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0.xml" ContentType="application/vnd.openxmlformats-officedocument.spreadsheetml.externalLink+xml"/>
  <Override PartName="/xl/externalLinks/externalLink81.xml" ContentType="application/vnd.openxmlformats-officedocument.spreadsheetml.externalLink+xml"/>
  <Override PartName="/xl/externalLinks/externalLink82.xml" ContentType="application/vnd.openxmlformats-officedocument.spreadsheetml.externalLink+xml"/>
  <Override PartName="/xl/externalLinks/externalLink83.xml" ContentType="application/vnd.openxmlformats-officedocument.spreadsheetml.externalLink+xml"/>
  <Override PartName="/xl/externalLinks/externalLink84.xml" ContentType="application/vnd.openxmlformats-officedocument.spreadsheetml.externalLink+xml"/>
  <Override PartName="/xl/externalLinks/externalLink85.xml" ContentType="application/vnd.openxmlformats-officedocument.spreadsheetml.externalLink+xml"/>
  <Override PartName="/xl/externalLinks/externalLink86.xml" ContentType="application/vnd.openxmlformats-officedocument.spreadsheetml.externalLink+xml"/>
  <Override PartName="/xl/externalLinks/externalLink87.xml" ContentType="application/vnd.openxmlformats-officedocument.spreadsheetml.externalLink+xml"/>
  <Override PartName="/xl/externalLinks/externalLink88.xml" ContentType="application/vnd.openxmlformats-officedocument.spreadsheetml.externalLink+xml"/>
  <Override PartName="/xl/externalLinks/externalLink89.xml" ContentType="application/vnd.openxmlformats-officedocument.spreadsheetml.externalLink+xml"/>
  <Override PartName="/xl/externalLinks/externalLink90.xml" ContentType="application/vnd.openxmlformats-officedocument.spreadsheetml.externalLink+xml"/>
  <Override PartName="/xl/externalLinks/externalLink91.xml" ContentType="application/vnd.openxmlformats-officedocument.spreadsheetml.externalLink+xml"/>
  <Override PartName="/xl/externalLinks/externalLink92.xml" ContentType="application/vnd.openxmlformats-officedocument.spreadsheetml.externalLink+xml"/>
  <Override PartName="/xl/externalLinks/externalLink93.xml" ContentType="application/vnd.openxmlformats-officedocument.spreadsheetml.externalLink+xml"/>
  <Override PartName="/xl/externalLinks/externalLink94.xml" ContentType="application/vnd.openxmlformats-officedocument.spreadsheetml.externalLink+xml"/>
  <Override PartName="/xl/externalLinks/externalLink95.xml" ContentType="application/vnd.openxmlformats-officedocument.spreadsheetml.externalLink+xml"/>
  <Override PartName="/xl/externalLinks/externalLink96.xml" ContentType="application/vnd.openxmlformats-officedocument.spreadsheetml.externalLink+xml"/>
  <Override PartName="/xl/externalLinks/externalLink97.xml" ContentType="application/vnd.openxmlformats-officedocument.spreadsheetml.externalLink+xml"/>
  <Override PartName="/xl/externalLinks/externalLink98.xml" ContentType="application/vnd.openxmlformats-officedocument.spreadsheetml.externalLink+xml"/>
  <Override PartName="/xl/externalLinks/externalLink99.xml" ContentType="application/vnd.openxmlformats-officedocument.spreadsheetml.externalLink+xml"/>
  <Override PartName="/xl/externalLinks/externalLink100.xml" ContentType="application/vnd.openxmlformats-officedocument.spreadsheetml.externalLink+xml"/>
  <Override PartName="/xl/externalLinks/externalLink101.xml" ContentType="application/vnd.openxmlformats-officedocument.spreadsheetml.externalLink+xml"/>
  <Override PartName="/xl/externalLinks/externalLink102.xml" ContentType="application/vnd.openxmlformats-officedocument.spreadsheetml.externalLink+xml"/>
  <Override PartName="/xl/externalLinks/externalLink103.xml" ContentType="application/vnd.openxmlformats-officedocument.spreadsheetml.externalLink+xml"/>
  <Override PartName="/xl/externalLinks/externalLink104.xml" ContentType="application/vnd.openxmlformats-officedocument.spreadsheetml.externalLink+xml"/>
  <Override PartName="/xl/externalLinks/externalLink105.xml" ContentType="application/vnd.openxmlformats-officedocument.spreadsheetml.externalLink+xml"/>
  <Override PartName="/xl/externalLinks/externalLink106.xml" ContentType="application/vnd.openxmlformats-officedocument.spreadsheetml.externalLink+xml"/>
  <Override PartName="/xl/externalLinks/externalLink107.xml" ContentType="application/vnd.openxmlformats-officedocument.spreadsheetml.externalLink+xml"/>
  <Override PartName="/xl/externalLinks/externalLink108.xml" ContentType="application/vnd.openxmlformats-officedocument.spreadsheetml.externalLink+xml"/>
  <Override PartName="/xl/externalLinks/externalLink109.xml" ContentType="application/vnd.openxmlformats-officedocument.spreadsheetml.externalLink+xml"/>
  <Override PartName="/xl/externalLinks/externalLink110.xml" ContentType="application/vnd.openxmlformats-officedocument.spreadsheetml.externalLink+xml"/>
  <Override PartName="/xl/externalLinks/externalLink111.xml" ContentType="application/vnd.openxmlformats-officedocument.spreadsheetml.externalLink+xml"/>
  <Override PartName="/xl/externalLinks/externalLink112.xml" ContentType="application/vnd.openxmlformats-officedocument.spreadsheetml.externalLink+xml"/>
  <Override PartName="/xl/externalLinks/externalLink113.xml" ContentType="application/vnd.openxmlformats-officedocument.spreadsheetml.externalLink+xml"/>
  <Override PartName="/xl/externalLinks/externalLink114.xml" ContentType="application/vnd.openxmlformats-officedocument.spreadsheetml.externalLink+xml"/>
  <Override PartName="/xl/externalLinks/externalLink115.xml" ContentType="application/vnd.openxmlformats-officedocument.spreadsheetml.externalLink+xml"/>
  <Override PartName="/xl/externalLinks/externalLink116.xml" ContentType="application/vnd.openxmlformats-officedocument.spreadsheetml.externalLink+xml"/>
  <Override PartName="/xl/externalLinks/externalLink117.xml" ContentType="application/vnd.openxmlformats-officedocument.spreadsheetml.externalLink+xml"/>
  <Override PartName="/xl/externalLinks/externalLink118.xml" ContentType="application/vnd.openxmlformats-officedocument.spreadsheetml.externalLink+xml"/>
  <Override PartName="/xl/externalLinks/externalLink119.xml" ContentType="application/vnd.openxmlformats-officedocument.spreadsheetml.externalLink+xml"/>
  <Override PartName="/xl/externalLinks/externalLink120.xml" ContentType="application/vnd.openxmlformats-officedocument.spreadsheetml.externalLink+xml"/>
  <Override PartName="/xl/externalLinks/externalLink121.xml" ContentType="application/vnd.openxmlformats-officedocument.spreadsheetml.externalLink+xml"/>
  <Override PartName="/xl/externalLinks/externalLink122.xml" ContentType="application/vnd.openxmlformats-officedocument.spreadsheetml.externalLink+xml"/>
  <Override PartName="/xl/externalLinks/externalLink123.xml" ContentType="application/vnd.openxmlformats-officedocument.spreadsheetml.externalLink+xml"/>
  <Override PartName="/xl/externalLinks/externalLink124.xml" ContentType="application/vnd.openxmlformats-officedocument.spreadsheetml.externalLink+xml"/>
  <Override PartName="/xl/externalLinks/externalLink125.xml" ContentType="application/vnd.openxmlformats-officedocument.spreadsheetml.externalLink+xml"/>
  <Override PartName="/xl/externalLinks/externalLink126.xml" ContentType="application/vnd.openxmlformats-officedocument.spreadsheetml.externalLink+xml"/>
  <Override PartName="/xl/externalLinks/externalLink127.xml" ContentType="application/vnd.openxmlformats-officedocument.spreadsheetml.externalLink+xml"/>
  <Override PartName="/xl/externalLinks/externalLink128.xml" ContentType="application/vnd.openxmlformats-officedocument.spreadsheetml.externalLink+xml"/>
  <Override PartName="/xl/externalLinks/externalLink129.xml" ContentType="application/vnd.openxmlformats-officedocument.spreadsheetml.externalLink+xml"/>
  <Override PartName="/xl/externalLinks/externalLink130.xml" ContentType="application/vnd.openxmlformats-officedocument.spreadsheetml.externalLink+xml"/>
  <Override PartName="/xl/externalLinks/externalLink131.xml" ContentType="application/vnd.openxmlformats-officedocument.spreadsheetml.externalLink+xml"/>
  <Override PartName="/xl/externalLinks/externalLink132.xml" ContentType="application/vnd.openxmlformats-officedocument.spreadsheetml.externalLink+xml"/>
  <Override PartName="/xl/externalLinks/externalLink133.xml" ContentType="application/vnd.openxmlformats-officedocument.spreadsheetml.externalLink+xml"/>
  <Override PartName="/xl/externalLinks/externalLink134.xml" ContentType="application/vnd.openxmlformats-officedocument.spreadsheetml.externalLink+xml"/>
  <Override PartName="/xl/externalLinks/externalLink135.xml" ContentType="application/vnd.openxmlformats-officedocument.spreadsheetml.externalLink+xml"/>
  <Override PartName="/xl/externalLinks/externalLink136.xml" ContentType="application/vnd.openxmlformats-officedocument.spreadsheetml.externalLink+xml"/>
  <Override PartName="/xl/externalLinks/externalLink137.xml" ContentType="application/vnd.openxmlformats-officedocument.spreadsheetml.externalLink+xml"/>
  <Override PartName="/xl/externalLinks/externalLink138.xml" ContentType="application/vnd.openxmlformats-officedocument.spreadsheetml.externalLink+xml"/>
  <Override PartName="/xl/externalLinks/externalLink139.xml" ContentType="application/vnd.openxmlformats-officedocument.spreadsheetml.externalLink+xml"/>
  <Override PartName="/xl/externalLinks/externalLink140.xml" ContentType="application/vnd.openxmlformats-officedocument.spreadsheetml.externalLink+xml"/>
  <Override PartName="/xl/externalLinks/externalLink141.xml" ContentType="application/vnd.openxmlformats-officedocument.spreadsheetml.externalLink+xml"/>
  <Override PartName="/xl/externalLinks/externalLink142.xml" ContentType="application/vnd.openxmlformats-officedocument.spreadsheetml.externalLink+xml"/>
  <Override PartName="/xl/externalLinks/externalLink143.xml" ContentType="application/vnd.openxmlformats-officedocument.spreadsheetml.externalLink+xml"/>
  <Override PartName="/xl/externalLinks/externalLink144.xml" ContentType="application/vnd.openxmlformats-officedocument.spreadsheetml.externalLink+xml"/>
  <Override PartName="/xl/externalLinks/externalLink145.xml" ContentType="application/vnd.openxmlformats-officedocument.spreadsheetml.externalLink+xml"/>
  <Override PartName="/xl/externalLinks/externalLink146.xml" ContentType="application/vnd.openxmlformats-officedocument.spreadsheetml.externalLink+xml"/>
  <Override PartName="/xl/externalLinks/externalLink147.xml" ContentType="application/vnd.openxmlformats-officedocument.spreadsheetml.externalLink+xml"/>
  <Override PartName="/xl/externalLinks/externalLink148.xml" ContentType="application/vnd.openxmlformats-officedocument.spreadsheetml.externalLink+xml"/>
  <Override PartName="/xl/externalLinks/externalLink149.xml" ContentType="application/vnd.openxmlformats-officedocument.spreadsheetml.externalLink+xml"/>
  <Override PartName="/xl/externalLinks/externalLink150.xml" ContentType="application/vnd.openxmlformats-officedocument.spreadsheetml.externalLink+xml"/>
  <Override PartName="/xl/externalLinks/externalLink151.xml" ContentType="application/vnd.openxmlformats-officedocument.spreadsheetml.externalLink+xml"/>
  <Override PartName="/xl/externalLinks/externalLink152.xml" ContentType="application/vnd.openxmlformats-officedocument.spreadsheetml.externalLink+xml"/>
  <Override PartName="/xl/externalLinks/externalLink153.xml" ContentType="application/vnd.openxmlformats-officedocument.spreadsheetml.externalLink+xml"/>
  <Override PartName="/xl/externalLinks/externalLink154.xml" ContentType="application/vnd.openxmlformats-officedocument.spreadsheetml.externalLink+xml"/>
  <Override PartName="/xl/externalLinks/externalLink155.xml" ContentType="application/vnd.openxmlformats-officedocument.spreadsheetml.externalLink+xml"/>
  <Override PartName="/xl/externalLinks/externalLink156.xml" ContentType="application/vnd.openxmlformats-officedocument.spreadsheetml.externalLink+xml"/>
  <Override PartName="/xl/externalLinks/externalLink157.xml" ContentType="application/vnd.openxmlformats-officedocument.spreadsheetml.externalLink+xml"/>
  <Override PartName="/xl/externalLinks/externalLink158.xml" ContentType="application/vnd.openxmlformats-officedocument.spreadsheetml.externalLink+xml"/>
  <Override PartName="/xl/externalLinks/externalLink159.xml" ContentType="application/vnd.openxmlformats-officedocument.spreadsheetml.externalLink+xml"/>
  <Override PartName="/xl/externalLinks/externalLink160.xml" ContentType="application/vnd.openxmlformats-officedocument.spreadsheetml.externalLink+xml"/>
  <Override PartName="/xl/externalLinks/externalLink161.xml" ContentType="application/vnd.openxmlformats-officedocument.spreadsheetml.externalLink+xml"/>
  <Override PartName="/xl/externalLinks/externalLink162.xml" ContentType="application/vnd.openxmlformats-officedocument.spreadsheetml.externalLink+xml"/>
  <Override PartName="/xl/externalLinks/externalLink163.xml" ContentType="application/vnd.openxmlformats-officedocument.spreadsheetml.externalLink+xml"/>
  <Override PartName="/xl/externalLinks/externalLink164.xml" ContentType="application/vnd.openxmlformats-officedocument.spreadsheetml.externalLink+xml"/>
  <Override PartName="/xl/externalLinks/externalLink165.xml" ContentType="application/vnd.openxmlformats-officedocument.spreadsheetml.externalLink+xml"/>
  <Override PartName="/xl/externalLinks/externalLink166.xml" ContentType="application/vnd.openxmlformats-officedocument.spreadsheetml.externalLink+xml"/>
  <Override PartName="/xl/externalLinks/externalLink167.xml" ContentType="application/vnd.openxmlformats-officedocument.spreadsheetml.externalLink+xml"/>
  <Override PartName="/xl/externalLinks/externalLink168.xml" ContentType="application/vnd.openxmlformats-officedocument.spreadsheetml.externalLink+xml"/>
  <Override PartName="/xl/externalLinks/externalLink169.xml" ContentType="application/vnd.openxmlformats-officedocument.spreadsheetml.externalLink+xml"/>
  <Override PartName="/xl/externalLinks/externalLink170.xml" ContentType="application/vnd.openxmlformats-officedocument.spreadsheetml.externalLink+xml"/>
  <Override PartName="/xl/externalLinks/externalLink171.xml" ContentType="application/vnd.openxmlformats-officedocument.spreadsheetml.externalLink+xml"/>
  <Override PartName="/xl/externalLinks/externalLink172.xml" ContentType="application/vnd.openxmlformats-officedocument.spreadsheetml.externalLink+xml"/>
  <Override PartName="/xl/externalLinks/externalLink173.xml" ContentType="application/vnd.openxmlformats-officedocument.spreadsheetml.externalLink+xml"/>
  <Override PartName="/xl/externalLinks/externalLink174.xml" ContentType="application/vnd.openxmlformats-officedocument.spreadsheetml.externalLink+xml"/>
  <Override PartName="/xl/externalLinks/externalLink175.xml" ContentType="application/vnd.openxmlformats-officedocument.spreadsheetml.externalLink+xml"/>
  <Override PartName="/xl/externalLinks/externalLink176.xml" ContentType="application/vnd.openxmlformats-officedocument.spreadsheetml.externalLink+xml"/>
  <Override PartName="/xl/externalLinks/externalLink177.xml" ContentType="application/vnd.openxmlformats-officedocument.spreadsheetml.externalLink+xml"/>
  <Override PartName="/xl/externalLinks/externalLink178.xml" ContentType="application/vnd.openxmlformats-officedocument.spreadsheetml.externalLink+xml"/>
  <Override PartName="/xl/externalLinks/externalLink179.xml" ContentType="application/vnd.openxmlformats-officedocument.spreadsheetml.externalLink+xml"/>
  <Override PartName="/xl/externalLinks/externalLink180.xml" ContentType="application/vnd.openxmlformats-officedocument.spreadsheetml.externalLink+xml"/>
  <Override PartName="/xl/externalLinks/externalLink181.xml" ContentType="application/vnd.openxmlformats-officedocument.spreadsheetml.externalLink+xml"/>
  <Override PartName="/xl/externalLinks/externalLink182.xml" ContentType="application/vnd.openxmlformats-officedocument.spreadsheetml.externalLink+xml"/>
  <Override PartName="/xl/externalLinks/externalLink183.xml" ContentType="application/vnd.openxmlformats-officedocument.spreadsheetml.externalLink+xml"/>
  <Override PartName="/xl/externalLinks/externalLink184.xml" ContentType="application/vnd.openxmlformats-officedocument.spreadsheetml.externalLink+xml"/>
  <Override PartName="/xl/externalLinks/externalLink185.xml" ContentType="application/vnd.openxmlformats-officedocument.spreadsheetml.externalLink+xml"/>
  <Override PartName="/xl/externalLinks/externalLink186.xml" ContentType="application/vnd.openxmlformats-officedocument.spreadsheetml.externalLink+xml"/>
  <Override PartName="/xl/externalLinks/externalLink187.xml" ContentType="application/vnd.openxmlformats-officedocument.spreadsheetml.externalLink+xml"/>
  <Override PartName="/xl/externalLinks/externalLink188.xml" ContentType="application/vnd.openxmlformats-officedocument.spreadsheetml.externalLink+xml"/>
  <Override PartName="/xl/externalLinks/externalLink18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drichvalue.xml" ContentType="application/vnd.ms-excel.rdrichvalue+xml"/>
  <Override PartName="/xl/richData/rdrichvaluestructure.xml" ContentType="application/vnd.ms-excel.rdrichvaluestructure+xml"/>
  <Override PartName="/xl/richData/rdarray.xml" ContentType="application/vnd.ms-excel.rdarray+xml"/>
  <Override PartName="/xl/richData/richStyles.xml" ContentType="application/vnd.ms-excel.richstyles+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4.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5.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6.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7.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8.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9.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0.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2.xml" ContentType="application/vnd.openxmlformats-officedocument.drawing+xml"/>
  <Override PartName="/xl/charts/chartEx1.xml" ContentType="application/vnd.ms-office.chartex+xml"/>
  <Override PartName="/xl/charts/style12.xml" ContentType="application/vnd.ms-office.chartstyle+xml"/>
  <Override PartName="/xl/charts/colors12.xml" ContentType="application/vnd.ms-office.chartcolorstyle+xml"/>
  <Override PartName="/xl/charts/chart12.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harts/chart13.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7.xml" ContentType="application/vnd.openxmlformats-officedocument.drawing+xml"/>
  <Override PartName="/xl/charts/chart14.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harts/chart15.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26"/>
  <workbookPr/>
  <mc:AlternateContent xmlns:mc="http://schemas.openxmlformats.org/markup-compatibility/2006">
    <mc:Choice Requires="x15">
      <x15ac:absPath xmlns:x15ac="http://schemas.microsoft.com/office/spreadsheetml/2010/11/ac" url="C:\Users\rjovine\Documents\"/>
    </mc:Choice>
  </mc:AlternateContent>
  <xr:revisionPtr revIDLastSave="0" documentId="8_{E7D5EEDB-0B6C-47F6-ABAC-44461C2FB1B6}" xr6:coauthVersionLast="47" xr6:coauthVersionMax="47" xr10:uidLastSave="{00000000-0000-0000-0000-000000000000}"/>
  <bookViews>
    <workbookView xWindow="-108" yWindow="-108" windowWidth="23256" windowHeight="12576" xr2:uid="{00000000-000D-0000-FFFF-FFFF00000000}"/>
  </bookViews>
  <sheets>
    <sheet name="Tabla 1" sheetId="26" r:id="rId1"/>
    <sheet name="Gráfico 1" sheetId="27" r:id="rId2"/>
    <sheet name="Gráfico 2" sheetId="28" r:id="rId3"/>
    <sheet name="Gráfico 3" sheetId="29" r:id="rId4"/>
    <sheet name="Gráfico 4" sheetId="30" r:id="rId5"/>
    <sheet name="Gráfico 5" sheetId="31" r:id="rId6"/>
    <sheet name="Gráfico 6" sheetId="32" r:id="rId7"/>
    <sheet name="Gráfico 7" sheetId="33" r:id="rId8"/>
    <sheet name="Gráfico 8" sheetId="34" r:id="rId9"/>
    <sheet name="Tabla 2" sheetId="35" r:id="rId10"/>
    <sheet name="Gráfico 9" sheetId="36" r:id="rId11"/>
    <sheet name="Gráfico 10" sheetId="37" r:id="rId12"/>
    <sheet name="Gráfico 11" sheetId="39" r:id="rId13"/>
    <sheet name="Gráfico 12" sheetId="38" r:id="rId14"/>
    <sheet name="Ilustración 1" sheetId="40" r:id="rId15"/>
    <sheet name="Tabla 3" sheetId="2" r:id="rId16"/>
    <sheet name="Tabla 4" sheetId="3" r:id="rId17"/>
    <sheet name="Tabla 5" sheetId="4" r:id="rId18"/>
    <sheet name="Tabla 6" sheetId="73" r:id="rId19"/>
    <sheet name="Tabla 7" sheetId="74" r:id="rId20"/>
    <sheet name="Tabla 8" sheetId="75" r:id="rId21"/>
    <sheet name="Tabla 9" sheetId="76" r:id="rId22"/>
    <sheet name="Tabla 10" sheetId="65" r:id="rId23"/>
    <sheet name="Gráfico 13" sheetId="5" r:id="rId24"/>
    <sheet name="Gráfico 14" sheetId="6" r:id="rId25"/>
    <sheet name="Tabla 11" sheetId="7" r:id="rId26"/>
    <sheet name="Gráfico 15" sheetId="8" r:id="rId27"/>
    <sheet name="Gráfico 16" sheetId="9" r:id="rId28"/>
    <sheet name="Tabla 12" sheetId="10" r:id="rId29"/>
    <sheet name="Mapa 1" sheetId="11" r:id="rId30"/>
    <sheet name="Tabla 13" sheetId="66" r:id="rId31"/>
    <sheet name="Tabla 14" sheetId="67" r:id="rId32"/>
    <sheet name="Tabla 15" sheetId="68" r:id="rId33"/>
    <sheet name="Tabla 16" sheetId="69" r:id="rId34"/>
    <sheet name="Tabla 17" sheetId="70" r:id="rId35"/>
    <sheet name="Tabla 18" sheetId="71" r:id="rId36"/>
    <sheet name="Tabla 19" sheetId="14" r:id="rId37"/>
    <sheet name="Tabla 20" sheetId="15" r:id="rId38"/>
    <sheet name="Ilustración 2" sheetId="16" r:id="rId39"/>
    <sheet name="Tabla 21" sheetId="17" r:id="rId40"/>
    <sheet name="Tabla 22" sheetId="18" r:id="rId41"/>
    <sheet name="Tabla 23" sheetId="19" r:id="rId42"/>
    <sheet name="Gráfico 17" sheetId="49" r:id="rId43"/>
    <sheet name="Gráfico 18" sheetId="50" r:id="rId44"/>
    <sheet name="Ilustración 3" sheetId="51" r:id="rId45"/>
    <sheet name="Tabla 24" sheetId="77" r:id="rId46"/>
    <sheet name="Tabla 25" sheetId="20" r:id="rId47"/>
    <sheet name="Tabla 26" sheetId="21" r:id="rId48"/>
    <sheet name="Tabla 27" sheetId="22" r:id="rId49"/>
    <sheet name="Tabla 28" sheetId="23" r:id="rId50"/>
    <sheet name="Tabla 29" sheetId="24" r:id="rId51"/>
    <sheet name="Tabla 30" sheetId="78" r:id="rId52"/>
    <sheet name="Tabla 31" sheetId="25" r:id="rId53"/>
    <sheet name="Tabla 32" sheetId="54" r:id="rId54"/>
    <sheet name="Tabla 33" sheetId="55" r:id="rId55"/>
    <sheet name="Tabla 34" sheetId="56" r:id="rId56"/>
    <sheet name="Tabla  35" sheetId="57" r:id="rId57"/>
    <sheet name="Tabla 36" sheetId="58" r:id="rId58"/>
    <sheet name="Tabla 37" sheetId="59" r:id="rId59"/>
    <sheet name="Tabla 38" sheetId="60" r:id="rId60"/>
    <sheet name="Tabla 39" sheetId="61" r:id="rId61"/>
    <sheet name="Tabla 40" sheetId="62" r:id="rId62"/>
    <sheet name="Tabla 41" sheetId="63" r:id="rId63"/>
    <sheet name="Tabla 42" sheetId="64" r:id="rId64"/>
    <sheet name="Tabla 43" sheetId="52" r:id="rId65"/>
    <sheet name="Tabla 44" sheetId="53" r:id="rId66"/>
    <sheet name="Tabla 45" sheetId="72" r:id="rId67"/>
    <sheet name="Anexo 1" sheetId="41" r:id="rId68"/>
    <sheet name="Anexo 2" sheetId="42" r:id="rId69"/>
    <sheet name="Anexo 3" sheetId="43" r:id="rId70"/>
    <sheet name="Anexo 4" sheetId="44" r:id="rId71"/>
    <sheet name="Anexo 5" sheetId="48" r:id="rId72"/>
    <sheet name="Anexo 6" sheetId="45" r:id="rId73"/>
    <sheet name="Anexo 7" sheetId="46" r:id="rId74"/>
    <sheet name="Anexo 8" sheetId="47" r:id="rId75"/>
  </sheets>
  <externalReferences>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 r:id="rId120"/>
    <externalReference r:id="rId121"/>
    <externalReference r:id="rId122"/>
    <externalReference r:id="rId123"/>
    <externalReference r:id="rId124"/>
    <externalReference r:id="rId125"/>
    <externalReference r:id="rId126"/>
    <externalReference r:id="rId127"/>
    <externalReference r:id="rId128"/>
    <externalReference r:id="rId129"/>
    <externalReference r:id="rId130"/>
    <externalReference r:id="rId131"/>
    <externalReference r:id="rId132"/>
    <externalReference r:id="rId133"/>
    <externalReference r:id="rId134"/>
    <externalReference r:id="rId135"/>
    <externalReference r:id="rId136"/>
    <externalReference r:id="rId137"/>
    <externalReference r:id="rId138"/>
    <externalReference r:id="rId139"/>
    <externalReference r:id="rId140"/>
    <externalReference r:id="rId141"/>
    <externalReference r:id="rId142"/>
    <externalReference r:id="rId143"/>
    <externalReference r:id="rId144"/>
    <externalReference r:id="rId145"/>
    <externalReference r:id="rId146"/>
    <externalReference r:id="rId147"/>
    <externalReference r:id="rId148"/>
    <externalReference r:id="rId149"/>
    <externalReference r:id="rId150"/>
    <externalReference r:id="rId151"/>
    <externalReference r:id="rId152"/>
    <externalReference r:id="rId153"/>
    <externalReference r:id="rId154"/>
    <externalReference r:id="rId155"/>
    <externalReference r:id="rId156"/>
    <externalReference r:id="rId157"/>
    <externalReference r:id="rId158"/>
    <externalReference r:id="rId159"/>
    <externalReference r:id="rId160"/>
    <externalReference r:id="rId161"/>
    <externalReference r:id="rId162"/>
    <externalReference r:id="rId163"/>
    <externalReference r:id="rId164"/>
    <externalReference r:id="rId165"/>
    <externalReference r:id="rId166"/>
    <externalReference r:id="rId167"/>
    <externalReference r:id="rId168"/>
    <externalReference r:id="rId169"/>
    <externalReference r:id="rId170"/>
    <externalReference r:id="rId171"/>
    <externalReference r:id="rId172"/>
    <externalReference r:id="rId173"/>
    <externalReference r:id="rId174"/>
    <externalReference r:id="rId175"/>
    <externalReference r:id="rId176"/>
    <externalReference r:id="rId177"/>
    <externalReference r:id="rId178"/>
    <externalReference r:id="rId179"/>
    <externalReference r:id="rId180"/>
    <externalReference r:id="rId181"/>
    <externalReference r:id="rId182"/>
    <externalReference r:id="rId183"/>
    <externalReference r:id="rId184"/>
    <externalReference r:id="rId185"/>
    <externalReference r:id="rId186"/>
    <externalReference r:id="rId187"/>
    <externalReference r:id="rId188"/>
    <externalReference r:id="rId189"/>
    <externalReference r:id="rId190"/>
    <externalReference r:id="rId191"/>
    <externalReference r:id="rId192"/>
    <externalReference r:id="rId193"/>
    <externalReference r:id="rId194"/>
    <externalReference r:id="rId195"/>
    <externalReference r:id="rId196"/>
    <externalReference r:id="rId197"/>
    <externalReference r:id="rId198"/>
    <externalReference r:id="rId199"/>
    <externalReference r:id="rId200"/>
    <externalReference r:id="rId201"/>
    <externalReference r:id="rId202"/>
    <externalReference r:id="rId203"/>
    <externalReference r:id="rId204"/>
    <externalReference r:id="rId205"/>
    <externalReference r:id="rId206"/>
    <externalReference r:id="rId207"/>
    <externalReference r:id="rId208"/>
    <externalReference r:id="rId209"/>
    <externalReference r:id="rId210"/>
    <externalReference r:id="rId211"/>
    <externalReference r:id="rId212"/>
    <externalReference r:id="rId213"/>
    <externalReference r:id="rId214"/>
    <externalReference r:id="rId215"/>
    <externalReference r:id="rId216"/>
    <externalReference r:id="rId217"/>
    <externalReference r:id="rId218"/>
    <externalReference r:id="rId219"/>
    <externalReference r:id="rId220"/>
    <externalReference r:id="rId221"/>
    <externalReference r:id="rId222"/>
    <externalReference r:id="rId223"/>
    <externalReference r:id="rId224"/>
    <externalReference r:id="rId225"/>
    <externalReference r:id="rId226"/>
    <externalReference r:id="rId227"/>
    <externalReference r:id="rId228"/>
    <externalReference r:id="rId229"/>
    <externalReference r:id="rId230"/>
    <externalReference r:id="rId231"/>
    <externalReference r:id="rId232"/>
    <externalReference r:id="rId233"/>
    <externalReference r:id="rId234"/>
    <externalReference r:id="rId235"/>
    <externalReference r:id="rId236"/>
    <externalReference r:id="rId237"/>
    <externalReference r:id="rId238"/>
    <externalReference r:id="rId239"/>
    <externalReference r:id="rId240"/>
    <externalReference r:id="rId241"/>
    <externalReference r:id="rId242"/>
    <externalReference r:id="rId243"/>
    <externalReference r:id="rId244"/>
    <externalReference r:id="rId245"/>
    <externalReference r:id="rId246"/>
    <externalReference r:id="rId247"/>
    <externalReference r:id="rId248"/>
    <externalReference r:id="rId249"/>
    <externalReference r:id="rId250"/>
    <externalReference r:id="rId251"/>
    <externalReference r:id="rId252"/>
    <externalReference r:id="rId253"/>
    <externalReference r:id="rId254"/>
    <externalReference r:id="rId255"/>
    <externalReference r:id="rId256"/>
    <externalReference r:id="rId257"/>
    <externalReference r:id="rId258"/>
    <externalReference r:id="rId259"/>
    <externalReference r:id="rId260"/>
    <externalReference r:id="rId261"/>
    <externalReference r:id="rId262"/>
    <externalReference r:id="rId263"/>
    <externalReference r:id="rId264"/>
  </externalReferences>
  <definedNames>
    <definedName name="\0" localSheetId="67">#REF!</definedName>
    <definedName name="\0" localSheetId="68">#REF!</definedName>
    <definedName name="\0" localSheetId="69">#REF!</definedName>
    <definedName name="\0" localSheetId="70">#REF!</definedName>
    <definedName name="\0" localSheetId="72">#REF!</definedName>
    <definedName name="\0" localSheetId="73">#REF!</definedName>
    <definedName name="\0" localSheetId="74">#REF!</definedName>
    <definedName name="\0" localSheetId="11">#REF!</definedName>
    <definedName name="\0" localSheetId="12">#REF!</definedName>
    <definedName name="\0" localSheetId="13">#REF!</definedName>
    <definedName name="\0" localSheetId="23">#REF!</definedName>
    <definedName name="\0" localSheetId="24">#REF!</definedName>
    <definedName name="\0" localSheetId="26">#REF!</definedName>
    <definedName name="\0" localSheetId="27">#REF!</definedName>
    <definedName name="\0" localSheetId="6">#REF!</definedName>
    <definedName name="\0" localSheetId="7">#REF!</definedName>
    <definedName name="\0" localSheetId="10">#REF!</definedName>
    <definedName name="\0" localSheetId="38">#REF!</definedName>
    <definedName name="\0" localSheetId="25">#REF!</definedName>
    <definedName name="\0" localSheetId="30">#REF!</definedName>
    <definedName name="\0" localSheetId="31">#REF!</definedName>
    <definedName name="\0" localSheetId="34">#REF!</definedName>
    <definedName name="\0" localSheetId="36">#REF!</definedName>
    <definedName name="\0" localSheetId="37">#REF!</definedName>
    <definedName name="\0" localSheetId="39">#REF!</definedName>
    <definedName name="\0" localSheetId="40">#REF!</definedName>
    <definedName name="\0" localSheetId="41">#REF!</definedName>
    <definedName name="\0" localSheetId="46">#REF!</definedName>
    <definedName name="\0" localSheetId="47">#REF!</definedName>
    <definedName name="\0" localSheetId="48">#REF!</definedName>
    <definedName name="\0" localSheetId="49">#REF!</definedName>
    <definedName name="\0" localSheetId="52">#REF!</definedName>
    <definedName name="\0" localSheetId="53">#REF!</definedName>
    <definedName name="\0" localSheetId="64">#REF!</definedName>
    <definedName name="\0" localSheetId="65">#REF!</definedName>
    <definedName name="\0" localSheetId="66">#REF!</definedName>
    <definedName name="\0">#REF!</definedName>
    <definedName name="\A" localSheetId="67">#REF!</definedName>
    <definedName name="\A" localSheetId="68">#REF!</definedName>
    <definedName name="\A" localSheetId="69">#REF!</definedName>
    <definedName name="\A" localSheetId="70">#REF!</definedName>
    <definedName name="\A" localSheetId="72">#REF!</definedName>
    <definedName name="\A" localSheetId="73">#REF!</definedName>
    <definedName name="\A" localSheetId="74">#REF!</definedName>
    <definedName name="\A" localSheetId="11">#REF!</definedName>
    <definedName name="\A" localSheetId="12">#REF!</definedName>
    <definedName name="\A" localSheetId="23">#REF!</definedName>
    <definedName name="\A" localSheetId="26">#REF!</definedName>
    <definedName name="\A" localSheetId="27">#REF!</definedName>
    <definedName name="\A" localSheetId="6">#REF!</definedName>
    <definedName name="\A" localSheetId="7">#REF!</definedName>
    <definedName name="\A" localSheetId="10">#REF!</definedName>
    <definedName name="\A" localSheetId="38">#REF!</definedName>
    <definedName name="\A" localSheetId="25">#REF!</definedName>
    <definedName name="\A" localSheetId="30">#REF!</definedName>
    <definedName name="\A" localSheetId="31">#REF!</definedName>
    <definedName name="\A" localSheetId="36">#REF!</definedName>
    <definedName name="\A" localSheetId="37">#REF!</definedName>
    <definedName name="\A" localSheetId="39">#REF!</definedName>
    <definedName name="\A" localSheetId="40">#REF!</definedName>
    <definedName name="\A" localSheetId="41">#REF!</definedName>
    <definedName name="\A" localSheetId="46">#REF!</definedName>
    <definedName name="\A" localSheetId="47">#REF!</definedName>
    <definedName name="\A" localSheetId="48">#REF!</definedName>
    <definedName name="\A" localSheetId="49">#REF!</definedName>
    <definedName name="\A" localSheetId="52">#REF!</definedName>
    <definedName name="\A" localSheetId="53">#REF!</definedName>
    <definedName name="\A" localSheetId="64">#REF!</definedName>
    <definedName name="\A" localSheetId="65">#REF!</definedName>
    <definedName name="\A">#REF!</definedName>
    <definedName name="\B" localSheetId="67">#REF!</definedName>
    <definedName name="\B" localSheetId="68">#REF!</definedName>
    <definedName name="\B" localSheetId="69">#REF!</definedName>
    <definedName name="\B" localSheetId="70">#REF!</definedName>
    <definedName name="\B" localSheetId="72">#REF!</definedName>
    <definedName name="\B" localSheetId="73">#REF!</definedName>
    <definedName name="\B" localSheetId="74">#REF!</definedName>
    <definedName name="\B" localSheetId="11">#REF!</definedName>
    <definedName name="\B" localSheetId="12">#REF!</definedName>
    <definedName name="\B" localSheetId="13">#REF!</definedName>
    <definedName name="\B" localSheetId="23">#REF!</definedName>
    <definedName name="\B" localSheetId="24">#REF!</definedName>
    <definedName name="\B" localSheetId="26">#REF!</definedName>
    <definedName name="\B" localSheetId="27">#REF!</definedName>
    <definedName name="\B" localSheetId="6">#REF!</definedName>
    <definedName name="\B" localSheetId="7">#REF!</definedName>
    <definedName name="\B" localSheetId="10">#REF!</definedName>
    <definedName name="\B" localSheetId="38">#REF!</definedName>
    <definedName name="\B" localSheetId="25">#REF!</definedName>
    <definedName name="\B" localSheetId="30">#REF!</definedName>
    <definedName name="\B" localSheetId="31">#REF!</definedName>
    <definedName name="\B" localSheetId="36">#REF!</definedName>
    <definedName name="\B" localSheetId="37">#REF!</definedName>
    <definedName name="\B" localSheetId="39">#REF!</definedName>
    <definedName name="\B" localSheetId="40">#REF!</definedName>
    <definedName name="\B" localSheetId="41">#REF!</definedName>
    <definedName name="\B" localSheetId="46">#REF!</definedName>
    <definedName name="\B" localSheetId="47">#REF!</definedName>
    <definedName name="\B" localSheetId="48">#REF!</definedName>
    <definedName name="\B" localSheetId="49">#REF!</definedName>
    <definedName name="\B" localSheetId="52">#REF!</definedName>
    <definedName name="\B" localSheetId="53">#REF!</definedName>
    <definedName name="\B" localSheetId="64">#REF!</definedName>
    <definedName name="\B" localSheetId="65">#REF!</definedName>
    <definedName name="\B">#REF!</definedName>
    <definedName name="\bmiii" localSheetId="11">#REF!</definedName>
    <definedName name="\bmiii" localSheetId="10">#REF!</definedName>
    <definedName name="\bmiii" localSheetId="38">#REF!</definedName>
    <definedName name="\bmiii" localSheetId="39">#REF!</definedName>
    <definedName name="\bmiii" localSheetId="46">[1]Q6!$E$32:$AH$32</definedName>
    <definedName name="\bmiii" localSheetId="52">[1]Q6!$E$32:$AH$32</definedName>
    <definedName name="\bmiii" localSheetId="66">[1]Q6!$E$32:$AH$32</definedName>
    <definedName name="\bmiii">#REF!</definedName>
    <definedName name="\C" localSheetId="67">#REF!</definedName>
    <definedName name="\C" localSheetId="68">#REF!</definedName>
    <definedName name="\C" localSheetId="69">#REF!</definedName>
    <definedName name="\C" localSheetId="70">#REF!</definedName>
    <definedName name="\C" localSheetId="72">#REF!</definedName>
    <definedName name="\C" localSheetId="73">#REF!</definedName>
    <definedName name="\C" localSheetId="74">#REF!</definedName>
    <definedName name="\C" localSheetId="11">#REF!</definedName>
    <definedName name="\C" localSheetId="12">#REF!</definedName>
    <definedName name="\C" localSheetId="13">#REF!</definedName>
    <definedName name="\C" localSheetId="23">#REF!</definedName>
    <definedName name="\C" localSheetId="24">#REF!</definedName>
    <definedName name="\C" localSheetId="26">#REF!</definedName>
    <definedName name="\C" localSheetId="27">#REF!</definedName>
    <definedName name="\C" localSheetId="10">#REF!</definedName>
    <definedName name="\C" localSheetId="38">#REF!</definedName>
    <definedName name="\C" localSheetId="25">#REF!</definedName>
    <definedName name="\C" localSheetId="31">#REF!</definedName>
    <definedName name="\C" localSheetId="39">#REF!</definedName>
    <definedName name="\C" localSheetId="40">#REF!</definedName>
    <definedName name="\C" localSheetId="41">#REF!</definedName>
    <definedName name="\C" localSheetId="46">#REF!</definedName>
    <definedName name="\C" localSheetId="47">#REF!</definedName>
    <definedName name="\C" localSheetId="48">#REF!</definedName>
    <definedName name="\C" localSheetId="49">#REF!</definedName>
    <definedName name="\C" localSheetId="52">#REF!</definedName>
    <definedName name="\C" localSheetId="53">#REF!</definedName>
    <definedName name="\C" localSheetId="64">#REF!</definedName>
    <definedName name="\C" localSheetId="65">#REF!</definedName>
    <definedName name="\C" localSheetId="66">#REF!</definedName>
    <definedName name="\C">#REF!</definedName>
    <definedName name="\cc" localSheetId="67">[2]Debt!#REF!</definedName>
    <definedName name="\cc" localSheetId="68">[2]Debt!#REF!</definedName>
    <definedName name="\cc" localSheetId="69">[2]Debt!#REF!</definedName>
    <definedName name="\cc" localSheetId="70">[2]Debt!#REF!</definedName>
    <definedName name="\cc" localSheetId="72">[2]Debt!#REF!</definedName>
    <definedName name="\cc" localSheetId="73">[2]Debt!#REF!</definedName>
    <definedName name="\cc" localSheetId="74">[2]Debt!#REF!</definedName>
    <definedName name="\cc" localSheetId="11">#REF!</definedName>
    <definedName name="\cc" localSheetId="12">#REF!</definedName>
    <definedName name="\cc" localSheetId="13">#REF!</definedName>
    <definedName name="\cc" localSheetId="10">#REF!</definedName>
    <definedName name="\cc" localSheetId="38">#REF!</definedName>
    <definedName name="\cc" localSheetId="30">[2]Debt!#REF!</definedName>
    <definedName name="\cc" localSheetId="39">#REF!</definedName>
    <definedName name="\cc" localSheetId="40">[2]Debt!#REF!</definedName>
    <definedName name="\cc" localSheetId="41">[2]Debt!#REF!</definedName>
    <definedName name="\cc" localSheetId="46">[2]Debt!#REF!</definedName>
    <definedName name="\cc" localSheetId="51">#REF!</definedName>
    <definedName name="\cc" localSheetId="52">[2]Debt!#REF!</definedName>
    <definedName name="\cc" localSheetId="64">[2]Debt!#REF!</definedName>
    <definedName name="\cc" localSheetId="65">[2]Debt!#REF!</definedName>
    <definedName name="\cc" localSheetId="66">[2]Debt!#REF!</definedName>
    <definedName name="\cc">#REF!</definedName>
    <definedName name="\D" localSheetId="67">#REF!</definedName>
    <definedName name="\D" localSheetId="68">#REF!</definedName>
    <definedName name="\D" localSheetId="69">#REF!</definedName>
    <definedName name="\D" localSheetId="70">#REF!</definedName>
    <definedName name="\D" localSheetId="72">#REF!</definedName>
    <definedName name="\D" localSheetId="73">#REF!</definedName>
    <definedName name="\D" localSheetId="74">#REF!</definedName>
    <definedName name="\D" localSheetId="11">#REF!</definedName>
    <definedName name="\D" localSheetId="12">#REF!</definedName>
    <definedName name="\D" localSheetId="13">#REF!</definedName>
    <definedName name="\D" localSheetId="23">#REF!</definedName>
    <definedName name="\D" localSheetId="27">#REF!</definedName>
    <definedName name="\D" localSheetId="10">#REF!</definedName>
    <definedName name="\D" localSheetId="38">#REF!</definedName>
    <definedName name="\D" localSheetId="25">#REF!</definedName>
    <definedName name="\D" localSheetId="31">#REF!</definedName>
    <definedName name="\D" localSheetId="39">#REF!</definedName>
    <definedName name="\D" localSheetId="40">#REF!</definedName>
    <definedName name="\D" localSheetId="41">#REF!</definedName>
    <definedName name="\D" localSheetId="46">#REF!</definedName>
    <definedName name="\D" localSheetId="47">#REF!</definedName>
    <definedName name="\D" localSheetId="48">#REF!</definedName>
    <definedName name="\D" localSheetId="49">#REF!</definedName>
    <definedName name="\D" localSheetId="52">#REF!</definedName>
    <definedName name="\D" localSheetId="53">#REF!</definedName>
    <definedName name="\D" localSheetId="64">#REF!</definedName>
    <definedName name="\D" localSheetId="65">#REF!</definedName>
    <definedName name="\D" localSheetId="66">#REF!</definedName>
    <definedName name="\D">#REF!</definedName>
    <definedName name="\E" localSheetId="67">#REF!</definedName>
    <definedName name="\E" localSheetId="68">#REF!</definedName>
    <definedName name="\E" localSheetId="69">#REF!</definedName>
    <definedName name="\E" localSheetId="70">#REF!</definedName>
    <definedName name="\E" localSheetId="72">#REF!</definedName>
    <definedName name="\E" localSheetId="73">#REF!</definedName>
    <definedName name="\E" localSheetId="74">#REF!</definedName>
    <definedName name="\E" localSheetId="11">#REF!</definedName>
    <definedName name="\E" localSheetId="12">#REF!</definedName>
    <definedName name="\E" localSheetId="23">#REF!</definedName>
    <definedName name="\E" localSheetId="27">#REF!</definedName>
    <definedName name="\E" localSheetId="10">#REF!</definedName>
    <definedName name="\E" localSheetId="38">#REF!</definedName>
    <definedName name="\E" localSheetId="25">#REF!</definedName>
    <definedName name="\E" localSheetId="31">#REF!</definedName>
    <definedName name="\E" localSheetId="39">#REF!</definedName>
    <definedName name="\E" localSheetId="40">#REF!</definedName>
    <definedName name="\E" localSheetId="41">#REF!</definedName>
    <definedName name="\E" localSheetId="46">#REF!</definedName>
    <definedName name="\E" localSheetId="47">#REF!</definedName>
    <definedName name="\E" localSheetId="48">#REF!</definedName>
    <definedName name="\E" localSheetId="49">#REF!</definedName>
    <definedName name="\E" localSheetId="52">#REF!</definedName>
    <definedName name="\E" localSheetId="53">#REF!</definedName>
    <definedName name="\E" localSheetId="64">#REF!</definedName>
    <definedName name="\E" localSheetId="65">#REF!</definedName>
    <definedName name="\E">#REF!</definedName>
    <definedName name="\F" localSheetId="67">#REF!</definedName>
    <definedName name="\F" localSheetId="68">#REF!</definedName>
    <definedName name="\F" localSheetId="69">#REF!</definedName>
    <definedName name="\F" localSheetId="70">#REF!</definedName>
    <definedName name="\F" localSheetId="72">#REF!</definedName>
    <definedName name="\F" localSheetId="73">#REF!</definedName>
    <definedName name="\F" localSheetId="74">#REF!</definedName>
    <definedName name="\F" localSheetId="11">#REF!</definedName>
    <definedName name="\F" localSheetId="12">#REF!</definedName>
    <definedName name="\F" localSheetId="23">#REF!</definedName>
    <definedName name="\F" localSheetId="27">#REF!</definedName>
    <definedName name="\F" localSheetId="10">#REF!</definedName>
    <definedName name="\F" localSheetId="38">#REF!</definedName>
    <definedName name="\F" localSheetId="25">#REF!</definedName>
    <definedName name="\F" localSheetId="31">#REF!</definedName>
    <definedName name="\F" localSheetId="39">#REF!</definedName>
    <definedName name="\F" localSheetId="40">#REF!</definedName>
    <definedName name="\F" localSheetId="41">#REF!</definedName>
    <definedName name="\F" localSheetId="46">#REF!</definedName>
    <definedName name="\F" localSheetId="47">#REF!</definedName>
    <definedName name="\F" localSheetId="48">#REF!</definedName>
    <definedName name="\F" localSheetId="49">#REF!</definedName>
    <definedName name="\F" localSheetId="52">#REF!</definedName>
    <definedName name="\F" localSheetId="53">#REF!</definedName>
    <definedName name="\F" localSheetId="64">#REF!</definedName>
    <definedName name="\F" localSheetId="65">#REF!</definedName>
    <definedName name="\F">#REF!</definedName>
    <definedName name="\G" localSheetId="67">#REF!</definedName>
    <definedName name="\G" localSheetId="68">#REF!</definedName>
    <definedName name="\G" localSheetId="69">#REF!</definedName>
    <definedName name="\G" localSheetId="70">#REF!</definedName>
    <definedName name="\G" localSheetId="72">#REF!</definedName>
    <definedName name="\G" localSheetId="73">#REF!</definedName>
    <definedName name="\G" localSheetId="74">#REF!</definedName>
    <definedName name="\G" localSheetId="11">#REF!</definedName>
    <definedName name="\G" localSheetId="23">#REF!</definedName>
    <definedName name="\G" localSheetId="27">#REF!</definedName>
    <definedName name="\G" localSheetId="10">#REF!</definedName>
    <definedName name="\G" localSheetId="38">#REF!</definedName>
    <definedName name="\G" localSheetId="25">#REF!</definedName>
    <definedName name="\G" localSheetId="31">#REF!</definedName>
    <definedName name="\G" localSheetId="39">#REF!</definedName>
    <definedName name="\G" localSheetId="40">#REF!</definedName>
    <definedName name="\G" localSheetId="41">#REF!</definedName>
    <definedName name="\G" localSheetId="46">#REF!</definedName>
    <definedName name="\G" localSheetId="47">#REF!</definedName>
    <definedName name="\G" localSheetId="48">#REF!</definedName>
    <definedName name="\G" localSheetId="49">#REF!</definedName>
    <definedName name="\G" localSheetId="52">#REF!</definedName>
    <definedName name="\G" localSheetId="53">#REF!</definedName>
    <definedName name="\G" localSheetId="64">#REF!</definedName>
    <definedName name="\G" localSheetId="65">#REF!</definedName>
    <definedName name="\G">#REF!</definedName>
    <definedName name="\gg" localSheetId="67">[2]Debt!#REF!</definedName>
    <definedName name="\gg" localSheetId="68">[2]Debt!#REF!</definedName>
    <definedName name="\gg" localSheetId="69">[2]Debt!#REF!</definedName>
    <definedName name="\gg" localSheetId="70">[2]Debt!#REF!</definedName>
    <definedName name="\gg" localSheetId="72">[2]Debt!#REF!</definedName>
    <definedName name="\gg" localSheetId="73">[2]Debt!#REF!</definedName>
    <definedName name="\gg" localSheetId="74">[2]Debt!#REF!</definedName>
    <definedName name="\gg" localSheetId="11">#REF!</definedName>
    <definedName name="\gg" localSheetId="10">#REF!</definedName>
    <definedName name="\gg" localSheetId="38">#REF!</definedName>
    <definedName name="\gg" localSheetId="39">#REF!</definedName>
    <definedName name="\gg" localSheetId="46">[2]Debt!#REF!</definedName>
    <definedName name="\gg" localSheetId="52">[2]Debt!#REF!</definedName>
    <definedName name="\gg" localSheetId="65">[2]Debt!#REF!</definedName>
    <definedName name="\gg" localSheetId="66">[2]Debt!#REF!</definedName>
    <definedName name="\gg">#REF!</definedName>
    <definedName name="\H" localSheetId="67">#REF!</definedName>
    <definedName name="\H" localSheetId="68">#REF!</definedName>
    <definedName name="\H" localSheetId="69">#REF!</definedName>
    <definedName name="\H" localSheetId="70">#REF!</definedName>
    <definedName name="\H" localSheetId="72">#REF!</definedName>
    <definedName name="\H" localSheetId="73">#REF!</definedName>
    <definedName name="\H" localSheetId="74">#REF!</definedName>
    <definedName name="\H" localSheetId="11">#REF!</definedName>
    <definedName name="\H" localSheetId="12">#REF!</definedName>
    <definedName name="\H" localSheetId="13">#REF!</definedName>
    <definedName name="\H" localSheetId="23">#REF!</definedName>
    <definedName name="\H" localSheetId="27">#REF!</definedName>
    <definedName name="\H" localSheetId="10">#REF!</definedName>
    <definedName name="\H" localSheetId="38">#REF!</definedName>
    <definedName name="\H" localSheetId="25">#REF!</definedName>
    <definedName name="\H" localSheetId="31">#REF!</definedName>
    <definedName name="\H" localSheetId="39">#REF!</definedName>
    <definedName name="\H" localSheetId="40">#REF!</definedName>
    <definedName name="\H" localSheetId="41">#REF!</definedName>
    <definedName name="\H" localSheetId="46">#REF!</definedName>
    <definedName name="\H" localSheetId="47">#REF!</definedName>
    <definedName name="\H" localSheetId="48">#REF!</definedName>
    <definedName name="\H" localSheetId="49">#REF!</definedName>
    <definedName name="\H" localSheetId="52">#REF!</definedName>
    <definedName name="\H" localSheetId="53">#REF!</definedName>
    <definedName name="\H" localSheetId="64">#REF!</definedName>
    <definedName name="\H" localSheetId="65">#REF!</definedName>
    <definedName name="\H" localSheetId="66">#REF!</definedName>
    <definedName name="\H">#REF!</definedName>
    <definedName name="\I" localSheetId="67">#REF!</definedName>
    <definedName name="\I" localSheetId="68">#REF!</definedName>
    <definedName name="\I" localSheetId="69">#REF!</definedName>
    <definedName name="\I" localSheetId="70">#REF!</definedName>
    <definedName name="\I" localSheetId="72">#REF!</definedName>
    <definedName name="\I" localSheetId="73">#REF!</definedName>
    <definedName name="\I" localSheetId="74">#REF!</definedName>
    <definedName name="\I" localSheetId="11">#REF!</definedName>
    <definedName name="\I" localSheetId="12">#REF!</definedName>
    <definedName name="\I" localSheetId="23">#REF!</definedName>
    <definedName name="\I" localSheetId="27">#REF!</definedName>
    <definedName name="\I" localSheetId="10">#REF!</definedName>
    <definedName name="\I" localSheetId="38">#REF!</definedName>
    <definedName name="\I" localSheetId="25">#REF!</definedName>
    <definedName name="\I" localSheetId="31">#REF!</definedName>
    <definedName name="\I" localSheetId="39">#REF!</definedName>
    <definedName name="\I" localSheetId="40">#REF!</definedName>
    <definedName name="\I" localSheetId="41">#REF!</definedName>
    <definedName name="\I" localSheetId="46">#REF!</definedName>
    <definedName name="\I" localSheetId="47">#REF!</definedName>
    <definedName name="\I" localSheetId="48">#REF!</definedName>
    <definedName name="\I" localSheetId="49">#REF!</definedName>
    <definedName name="\I" localSheetId="52">#REF!</definedName>
    <definedName name="\I" localSheetId="53">#REF!</definedName>
    <definedName name="\I" localSheetId="64">#REF!</definedName>
    <definedName name="\I" localSheetId="65">#REF!</definedName>
    <definedName name="\I">#REF!</definedName>
    <definedName name="\J" localSheetId="67">#REF!</definedName>
    <definedName name="\J" localSheetId="68">#REF!</definedName>
    <definedName name="\J" localSheetId="69">#REF!</definedName>
    <definedName name="\J" localSheetId="70">#REF!</definedName>
    <definedName name="\J" localSheetId="72">#REF!</definedName>
    <definedName name="\J" localSheetId="73">#REF!</definedName>
    <definedName name="\J" localSheetId="74">#REF!</definedName>
    <definedName name="\J" localSheetId="11">#REF!</definedName>
    <definedName name="\J" localSheetId="12">#REF!</definedName>
    <definedName name="\J" localSheetId="23">#REF!</definedName>
    <definedName name="\J" localSheetId="27">#REF!</definedName>
    <definedName name="\J" localSheetId="10">#REF!</definedName>
    <definedName name="\J" localSheetId="38">#REF!</definedName>
    <definedName name="\J" localSheetId="25">#REF!</definedName>
    <definedName name="\J" localSheetId="31">#REF!</definedName>
    <definedName name="\J" localSheetId="39">#REF!</definedName>
    <definedName name="\J" localSheetId="40">#REF!</definedName>
    <definedName name="\J" localSheetId="41">#REF!</definedName>
    <definedName name="\J" localSheetId="46">#REF!</definedName>
    <definedName name="\J" localSheetId="47">#REF!</definedName>
    <definedName name="\J" localSheetId="48">#REF!</definedName>
    <definedName name="\J" localSheetId="49">#REF!</definedName>
    <definedName name="\J" localSheetId="52">#REF!</definedName>
    <definedName name="\J" localSheetId="53">#REF!</definedName>
    <definedName name="\J" localSheetId="64">#REF!</definedName>
    <definedName name="\J" localSheetId="65">#REF!</definedName>
    <definedName name="\J">#REF!</definedName>
    <definedName name="\K" localSheetId="67">#REF!</definedName>
    <definedName name="\K" localSheetId="68">#REF!</definedName>
    <definedName name="\K" localSheetId="69">#REF!</definedName>
    <definedName name="\K" localSheetId="70">#REF!</definedName>
    <definedName name="\K" localSheetId="72">#REF!</definedName>
    <definedName name="\K" localSheetId="73">#REF!</definedName>
    <definedName name="\K" localSheetId="74">#REF!</definedName>
    <definedName name="\K" localSheetId="11">#REF!</definedName>
    <definedName name="\K" localSheetId="23">#REF!</definedName>
    <definedName name="\K" localSheetId="27">#REF!</definedName>
    <definedName name="\K" localSheetId="10">#REF!</definedName>
    <definedName name="\K" localSheetId="38">#REF!</definedName>
    <definedName name="\K" localSheetId="25">#REF!</definedName>
    <definedName name="\K" localSheetId="31">#REF!</definedName>
    <definedName name="\K" localSheetId="39">#REF!</definedName>
    <definedName name="\K" localSheetId="40">#REF!</definedName>
    <definedName name="\K" localSheetId="41">#REF!</definedName>
    <definedName name="\K" localSheetId="46">#REF!</definedName>
    <definedName name="\K" localSheetId="47">#REF!</definedName>
    <definedName name="\K" localSheetId="48">#REF!</definedName>
    <definedName name="\K" localSheetId="49">#REF!</definedName>
    <definedName name="\K" localSheetId="52">#REF!</definedName>
    <definedName name="\K" localSheetId="53">#REF!</definedName>
    <definedName name="\K" localSheetId="64">#REF!</definedName>
    <definedName name="\K" localSheetId="65">#REF!</definedName>
    <definedName name="\K">#REF!</definedName>
    <definedName name="\kk" localSheetId="67">[2]Debt!#REF!</definedName>
    <definedName name="\kk" localSheetId="68">[2]Debt!#REF!</definedName>
    <definedName name="\kk" localSheetId="69">[2]Debt!#REF!</definedName>
    <definedName name="\kk" localSheetId="70">[2]Debt!#REF!</definedName>
    <definedName name="\kk" localSheetId="72">[2]Debt!#REF!</definedName>
    <definedName name="\kk" localSheetId="73">[2]Debt!#REF!</definedName>
    <definedName name="\kk" localSheetId="74">[2]Debt!#REF!</definedName>
    <definedName name="\kk" localSheetId="11">#REF!</definedName>
    <definedName name="\kk" localSheetId="10">#REF!</definedName>
    <definedName name="\kk" localSheetId="38">#REF!</definedName>
    <definedName name="\kk" localSheetId="39">#REF!</definedName>
    <definedName name="\kk" localSheetId="46">[2]Debt!#REF!</definedName>
    <definedName name="\kk" localSheetId="52">[2]Debt!#REF!</definedName>
    <definedName name="\kk" localSheetId="65">[2]Debt!#REF!</definedName>
    <definedName name="\kk" localSheetId="66">[2]Debt!#REF!</definedName>
    <definedName name="\kk">#REF!</definedName>
    <definedName name="\L" localSheetId="67">#REF!</definedName>
    <definedName name="\L" localSheetId="68">#REF!</definedName>
    <definedName name="\L" localSheetId="69">#REF!</definedName>
    <definedName name="\L" localSheetId="70">#REF!</definedName>
    <definedName name="\L" localSheetId="72">#REF!</definedName>
    <definedName name="\L" localSheetId="73">#REF!</definedName>
    <definedName name="\L" localSheetId="74">#REF!</definedName>
    <definedName name="\L" localSheetId="11">#REF!</definedName>
    <definedName name="\L" localSheetId="12">#REF!</definedName>
    <definedName name="\L" localSheetId="13">#REF!</definedName>
    <definedName name="\L" localSheetId="23">#REF!</definedName>
    <definedName name="\L" localSheetId="27">#REF!</definedName>
    <definedName name="\L" localSheetId="10">#REF!</definedName>
    <definedName name="\L" localSheetId="38">#REF!</definedName>
    <definedName name="\L" localSheetId="25">#REF!</definedName>
    <definedName name="\L" localSheetId="31">#REF!</definedName>
    <definedName name="\L" localSheetId="39">#REF!</definedName>
    <definedName name="\L" localSheetId="40">#REF!</definedName>
    <definedName name="\L" localSheetId="41">#REF!</definedName>
    <definedName name="\L" localSheetId="46">#REF!</definedName>
    <definedName name="\L" localSheetId="47">#REF!</definedName>
    <definedName name="\L" localSheetId="48">#REF!</definedName>
    <definedName name="\L" localSheetId="49">#REF!</definedName>
    <definedName name="\L" localSheetId="52">#REF!</definedName>
    <definedName name="\L" localSheetId="53">#REF!</definedName>
    <definedName name="\L" localSheetId="64">#REF!</definedName>
    <definedName name="\L" localSheetId="65">#REF!</definedName>
    <definedName name="\L" localSheetId="66">#REF!</definedName>
    <definedName name="\L">#REF!</definedName>
    <definedName name="\M" localSheetId="67">#REF!</definedName>
    <definedName name="\M" localSheetId="68">#REF!</definedName>
    <definedName name="\M" localSheetId="69">#REF!</definedName>
    <definedName name="\M" localSheetId="70">#REF!</definedName>
    <definedName name="\M" localSheetId="72">#REF!</definedName>
    <definedName name="\M" localSheetId="73">#REF!</definedName>
    <definedName name="\M" localSheetId="74">#REF!</definedName>
    <definedName name="\M" localSheetId="11">#REF!</definedName>
    <definedName name="\M" localSheetId="12">#REF!</definedName>
    <definedName name="\M" localSheetId="13">#REF!</definedName>
    <definedName name="\M" localSheetId="23">#REF!</definedName>
    <definedName name="\M" localSheetId="24">#REF!</definedName>
    <definedName name="\M" localSheetId="26">#REF!</definedName>
    <definedName name="\M" localSheetId="27">#REF!</definedName>
    <definedName name="\M" localSheetId="10">#REF!</definedName>
    <definedName name="\M" localSheetId="38">#REF!</definedName>
    <definedName name="\M" localSheetId="25">#REF!</definedName>
    <definedName name="\M" localSheetId="31">#REF!</definedName>
    <definedName name="\M" localSheetId="39">#REF!</definedName>
    <definedName name="\M" localSheetId="40">#REF!</definedName>
    <definedName name="\M" localSheetId="41">#REF!</definedName>
    <definedName name="\M" localSheetId="46">#REF!</definedName>
    <definedName name="\M" localSheetId="47">#REF!</definedName>
    <definedName name="\M" localSheetId="48">#REF!</definedName>
    <definedName name="\M" localSheetId="49">#REF!</definedName>
    <definedName name="\M" localSheetId="52">#REF!</definedName>
    <definedName name="\M" localSheetId="53">#REF!</definedName>
    <definedName name="\M" localSheetId="64">#REF!</definedName>
    <definedName name="\M" localSheetId="65">#REF!</definedName>
    <definedName name="\M">#REF!</definedName>
    <definedName name="\N" localSheetId="67">#REF!</definedName>
    <definedName name="\N" localSheetId="68">#REF!</definedName>
    <definedName name="\N" localSheetId="69">#REF!</definedName>
    <definedName name="\N" localSheetId="70">#REF!</definedName>
    <definedName name="\N" localSheetId="72">#REF!</definedName>
    <definedName name="\N" localSheetId="73">#REF!</definedName>
    <definedName name="\N" localSheetId="74">#REF!</definedName>
    <definedName name="\N" localSheetId="11">#REF!</definedName>
    <definedName name="\N" localSheetId="12">#REF!</definedName>
    <definedName name="\N" localSheetId="13">#REF!</definedName>
    <definedName name="\N" localSheetId="23">#REF!</definedName>
    <definedName name="\N" localSheetId="27">#REF!</definedName>
    <definedName name="\N" localSheetId="10">#REF!</definedName>
    <definedName name="\N" localSheetId="38">#REF!</definedName>
    <definedName name="\N" localSheetId="25">#REF!</definedName>
    <definedName name="\N" localSheetId="31">#REF!</definedName>
    <definedName name="\N" localSheetId="39">#REF!</definedName>
    <definedName name="\N" localSheetId="40">#REF!</definedName>
    <definedName name="\N" localSheetId="41">#REF!</definedName>
    <definedName name="\N" localSheetId="46">#REF!</definedName>
    <definedName name="\N" localSheetId="47">#REF!</definedName>
    <definedName name="\N" localSheetId="48">#REF!</definedName>
    <definedName name="\N" localSheetId="49">#REF!</definedName>
    <definedName name="\N" localSheetId="52">#REF!</definedName>
    <definedName name="\N" localSheetId="53">#REF!</definedName>
    <definedName name="\N" localSheetId="64">#REF!</definedName>
    <definedName name="\N" localSheetId="65">#REF!</definedName>
    <definedName name="\N">#REF!</definedName>
    <definedName name="\Ñ" localSheetId="67">#REF!</definedName>
    <definedName name="\Ñ" localSheetId="68">#REF!</definedName>
    <definedName name="\Ñ" localSheetId="69">#REF!</definedName>
    <definedName name="\Ñ" localSheetId="70">#REF!</definedName>
    <definedName name="\Ñ" localSheetId="72">#REF!</definedName>
    <definedName name="\Ñ" localSheetId="73">#REF!</definedName>
    <definedName name="\Ñ" localSheetId="74">#REF!</definedName>
    <definedName name="\Ñ" localSheetId="11">#REF!</definedName>
    <definedName name="\Ñ" localSheetId="23">#REF!</definedName>
    <definedName name="\Ñ" localSheetId="10">#REF!</definedName>
    <definedName name="\Ñ" localSheetId="38">#REF!</definedName>
    <definedName name="\Ñ" localSheetId="31">#REF!</definedName>
    <definedName name="\Ñ" localSheetId="39">#REF!</definedName>
    <definedName name="\Ñ" localSheetId="40">#REF!</definedName>
    <definedName name="\Ñ" localSheetId="41">#REF!</definedName>
    <definedName name="\Ñ" localSheetId="46">#REF!</definedName>
    <definedName name="\Ñ" localSheetId="52">#REF!</definedName>
    <definedName name="\Ñ" localSheetId="53">#REF!</definedName>
    <definedName name="\Ñ" localSheetId="64">#REF!</definedName>
    <definedName name="\Ñ" localSheetId="65">#REF!</definedName>
    <definedName name="\Ñ">#REF!</definedName>
    <definedName name="\O" localSheetId="67">#REF!</definedName>
    <definedName name="\O" localSheetId="68">#REF!</definedName>
    <definedName name="\O" localSheetId="69">#REF!</definedName>
    <definedName name="\O" localSheetId="70">#REF!</definedName>
    <definedName name="\O" localSheetId="72">#REF!</definedName>
    <definedName name="\O" localSheetId="73">#REF!</definedName>
    <definedName name="\O" localSheetId="74">#REF!</definedName>
    <definedName name="\O" localSheetId="11">#REF!</definedName>
    <definedName name="\O" localSheetId="12">#REF!</definedName>
    <definedName name="\O" localSheetId="23">#REF!</definedName>
    <definedName name="\O" localSheetId="27">#REF!</definedName>
    <definedName name="\O" localSheetId="10">#REF!</definedName>
    <definedName name="\O" localSheetId="38">#REF!</definedName>
    <definedName name="\O" localSheetId="25">#REF!</definedName>
    <definedName name="\O" localSheetId="31">#REF!</definedName>
    <definedName name="\O" localSheetId="39">#REF!</definedName>
    <definedName name="\O" localSheetId="40">#REF!</definedName>
    <definedName name="\O" localSheetId="41">#REF!</definedName>
    <definedName name="\O" localSheetId="46">#REF!</definedName>
    <definedName name="\O" localSheetId="47">#REF!</definedName>
    <definedName name="\O" localSheetId="48">#REF!</definedName>
    <definedName name="\O" localSheetId="49">#REF!</definedName>
    <definedName name="\O" localSheetId="52">#REF!</definedName>
    <definedName name="\O" localSheetId="53">#REF!</definedName>
    <definedName name="\O" localSheetId="64">#REF!</definedName>
    <definedName name="\O" localSheetId="65">#REF!</definedName>
    <definedName name="\O">#REF!</definedName>
    <definedName name="\P" localSheetId="67">#REF!</definedName>
    <definedName name="\P" localSheetId="68">#REF!</definedName>
    <definedName name="\P" localSheetId="69">#REF!</definedName>
    <definedName name="\P" localSheetId="70">#REF!</definedName>
    <definedName name="\P" localSheetId="72">#REF!</definedName>
    <definedName name="\P" localSheetId="73">#REF!</definedName>
    <definedName name="\P" localSheetId="74">#REF!</definedName>
    <definedName name="\P" localSheetId="11">#REF!</definedName>
    <definedName name="\P" localSheetId="12">#REF!</definedName>
    <definedName name="\P" localSheetId="23">#REF!</definedName>
    <definedName name="\P" localSheetId="27">#REF!</definedName>
    <definedName name="\P" localSheetId="10">#REF!</definedName>
    <definedName name="\P" localSheetId="38">#REF!</definedName>
    <definedName name="\P" localSheetId="25">#REF!</definedName>
    <definedName name="\P" localSheetId="31">#REF!</definedName>
    <definedName name="\P" localSheetId="39">#REF!</definedName>
    <definedName name="\P" localSheetId="40">#REF!</definedName>
    <definedName name="\P" localSheetId="41">#REF!</definedName>
    <definedName name="\P" localSheetId="46">#REF!</definedName>
    <definedName name="\P" localSheetId="47">#REF!</definedName>
    <definedName name="\P" localSheetId="48">#REF!</definedName>
    <definedName name="\P" localSheetId="49">#REF!</definedName>
    <definedName name="\P" localSheetId="52">#REF!</definedName>
    <definedName name="\P" localSheetId="53">#REF!</definedName>
    <definedName name="\P" localSheetId="64">#REF!</definedName>
    <definedName name="\P" localSheetId="65">#REF!</definedName>
    <definedName name="\P">#REF!</definedName>
    <definedName name="\Q" localSheetId="67">#REF!</definedName>
    <definedName name="\Q" localSheetId="68">#REF!</definedName>
    <definedName name="\Q" localSheetId="69">#REF!</definedName>
    <definedName name="\Q" localSheetId="70">#REF!</definedName>
    <definedName name="\Q" localSheetId="72">#REF!</definedName>
    <definedName name="\Q" localSheetId="73">#REF!</definedName>
    <definedName name="\Q" localSheetId="74">#REF!</definedName>
    <definedName name="\Q" localSheetId="11">#REF!</definedName>
    <definedName name="\Q" localSheetId="23">#REF!</definedName>
    <definedName name="\Q" localSheetId="27">#REF!</definedName>
    <definedName name="\Q" localSheetId="10">#REF!</definedName>
    <definedName name="\Q" localSheetId="38">#REF!</definedName>
    <definedName name="\Q" localSheetId="25">#REF!</definedName>
    <definedName name="\Q" localSheetId="31">#REF!</definedName>
    <definedName name="\Q" localSheetId="39">#REF!</definedName>
    <definedName name="\Q" localSheetId="40">#REF!</definedName>
    <definedName name="\Q" localSheetId="41">#REF!</definedName>
    <definedName name="\Q" localSheetId="46">#REF!</definedName>
    <definedName name="\Q" localSheetId="47">#REF!</definedName>
    <definedName name="\Q" localSheetId="48">#REF!</definedName>
    <definedName name="\Q" localSheetId="49">#REF!</definedName>
    <definedName name="\Q" localSheetId="52">#REF!</definedName>
    <definedName name="\Q" localSheetId="53">#REF!</definedName>
    <definedName name="\Q" localSheetId="64">#REF!</definedName>
    <definedName name="\Q" localSheetId="65">#REF!</definedName>
    <definedName name="\Q">#REF!</definedName>
    <definedName name="\R" localSheetId="67">#REF!</definedName>
    <definedName name="\R" localSheetId="68">#REF!</definedName>
    <definedName name="\R" localSheetId="69">#REF!</definedName>
    <definedName name="\R" localSheetId="70">#REF!</definedName>
    <definedName name="\R" localSheetId="72">#REF!</definedName>
    <definedName name="\R" localSheetId="73">#REF!</definedName>
    <definedName name="\R" localSheetId="74">#REF!</definedName>
    <definedName name="\R" localSheetId="11">#REF!</definedName>
    <definedName name="\R" localSheetId="12">#REF!</definedName>
    <definedName name="\R" localSheetId="13">#REF!</definedName>
    <definedName name="\R" localSheetId="23">#REF!</definedName>
    <definedName name="\R" localSheetId="24">#REF!</definedName>
    <definedName name="\R" localSheetId="26">#REF!</definedName>
    <definedName name="\R" localSheetId="27">#REF!</definedName>
    <definedName name="\R" localSheetId="10">#REF!</definedName>
    <definedName name="\R" localSheetId="38">#REF!</definedName>
    <definedName name="\R" localSheetId="25">#REF!</definedName>
    <definedName name="\R" localSheetId="31">#REF!</definedName>
    <definedName name="\R" localSheetId="39">#REF!</definedName>
    <definedName name="\R" localSheetId="40">#REF!</definedName>
    <definedName name="\R" localSheetId="41">#REF!</definedName>
    <definedName name="\R" localSheetId="46">#REF!</definedName>
    <definedName name="\R" localSheetId="47">#REF!</definedName>
    <definedName name="\R" localSheetId="48">#REF!</definedName>
    <definedName name="\R" localSheetId="49">#REF!</definedName>
    <definedName name="\R" localSheetId="52">#REF!</definedName>
    <definedName name="\R" localSheetId="53">#REF!</definedName>
    <definedName name="\R" localSheetId="64">#REF!</definedName>
    <definedName name="\R" localSheetId="65">#REF!</definedName>
    <definedName name="\R">#REF!</definedName>
    <definedName name="\S" localSheetId="67">#REF!</definedName>
    <definedName name="\S" localSheetId="68">#REF!</definedName>
    <definedName name="\S" localSheetId="69">#REF!</definedName>
    <definedName name="\S" localSheetId="70">#REF!</definedName>
    <definedName name="\S" localSheetId="72">#REF!</definedName>
    <definedName name="\S" localSheetId="73">#REF!</definedName>
    <definedName name="\S" localSheetId="74">#REF!</definedName>
    <definedName name="\S" localSheetId="11">#REF!</definedName>
    <definedName name="\S" localSheetId="12">#REF!</definedName>
    <definedName name="\S" localSheetId="13">#REF!</definedName>
    <definedName name="\S" localSheetId="23">#REF!</definedName>
    <definedName name="\S" localSheetId="27">#REF!</definedName>
    <definedName name="\S" localSheetId="10">#REF!</definedName>
    <definedName name="\S" localSheetId="38">#REF!</definedName>
    <definedName name="\S" localSheetId="25">#REF!</definedName>
    <definedName name="\S" localSheetId="31">#REF!</definedName>
    <definedName name="\S" localSheetId="39">#REF!</definedName>
    <definedName name="\S" localSheetId="40">#REF!</definedName>
    <definedName name="\S" localSheetId="41">#REF!</definedName>
    <definedName name="\S" localSheetId="46">#REF!</definedName>
    <definedName name="\S" localSheetId="47">#REF!</definedName>
    <definedName name="\S" localSheetId="48">#REF!</definedName>
    <definedName name="\S" localSheetId="49">#REF!</definedName>
    <definedName name="\S" localSheetId="52">#REF!</definedName>
    <definedName name="\S" localSheetId="53">#REF!</definedName>
    <definedName name="\S" localSheetId="64">#REF!</definedName>
    <definedName name="\S" localSheetId="65">#REF!</definedName>
    <definedName name="\S">#REF!</definedName>
    <definedName name="\T" localSheetId="67">#REF!</definedName>
    <definedName name="\T" localSheetId="68">#REF!</definedName>
    <definedName name="\T" localSheetId="69">#REF!</definedName>
    <definedName name="\T" localSheetId="70">#REF!</definedName>
    <definedName name="\T" localSheetId="72">#REF!</definedName>
    <definedName name="\T" localSheetId="73">#REF!</definedName>
    <definedName name="\T" localSheetId="74">#REF!</definedName>
    <definedName name="\T" localSheetId="11">#REF!</definedName>
    <definedName name="\T" localSheetId="12">#REF!</definedName>
    <definedName name="\T" localSheetId="23">#REF!</definedName>
    <definedName name="\T" localSheetId="27">#REF!</definedName>
    <definedName name="\T" localSheetId="10">#REF!</definedName>
    <definedName name="\T" localSheetId="38">#REF!</definedName>
    <definedName name="\T" localSheetId="25">#REF!</definedName>
    <definedName name="\T" localSheetId="31">#REF!</definedName>
    <definedName name="\T" localSheetId="39">#REF!</definedName>
    <definedName name="\T" localSheetId="40">#REF!</definedName>
    <definedName name="\T" localSheetId="41">#REF!</definedName>
    <definedName name="\T" localSheetId="46">#REF!</definedName>
    <definedName name="\T" localSheetId="47">#REF!</definedName>
    <definedName name="\T" localSheetId="48">#REF!</definedName>
    <definedName name="\T" localSheetId="49">#REF!</definedName>
    <definedName name="\T" localSheetId="52">#REF!</definedName>
    <definedName name="\T" localSheetId="53">#REF!</definedName>
    <definedName name="\T" localSheetId="64">#REF!</definedName>
    <definedName name="\T" localSheetId="65">#REF!</definedName>
    <definedName name="\T">#REF!</definedName>
    <definedName name="\T1" localSheetId="67">#REF!</definedName>
    <definedName name="\T1" localSheetId="68">#REF!</definedName>
    <definedName name="\T1" localSheetId="69">#REF!</definedName>
    <definedName name="\T1" localSheetId="70">#REF!</definedName>
    <definedName name="\T1" localSheetId="72">#REF!</definedName>
    <definedName name="\T1" localSheetId="73">#REF!</definedName>
    <definedName name="\T1" localSheetId="74">#REF!</definedName>
    <definedName name="\T1" localSheetId="11">#REF!</definedName>
    <definedName name="\T1" localSheetId="23">#REF!</definedName>
    <definedName name="\T1" localSheetId="10">#REF!</definedName>
    <definedName name="\T1" localSheetId="38">#REF!</definedName>
    <definedName name="\T1" localSheetId="31">#REF!</definedName>
    <definedName name="\T1" localSheetId="39">#REF!</definedName>
    <definedName name="\T1" localSheetId="40">#REF!</definedName>
    <definedName name="\T1" localSheetId="41">#REF!</definedName>
    <definedName name="\T1" localSheetId="46">#REF!</definedName>
    <definedName name="\T1" localSheetId="52">#REF!</definedName>
    <definedName name="\T1" localSheetId="53">#REF!</definedName>
    <definedName name="\T1" localSheetId="64">#REF!</definedName>
    <definedName name="\T1" localSheetId="65">#REF!</definedName>
    <definedName name="\T1">#REF!</definedName>
    <definedName name="\T2" localSheetId="67">[3]BOP!#REF!</definedName>
    <definedName name="\T2" localSheetId="68">[3]BOP!#REF!</definedName>
    <definedName name="\T2" localSheetId="69">[3]BOP!#REF!</definedName>
    <definedName name="\T2" localSheetId="70">[3]BOP!#REF!</definedName>
    <definedName name="\T2" localSheetId="72">[3]BOP!#REF!</definedName>
    <definedName name="\T2" localSheetId="73">[3]BOP!#REF!</definedName>
    <definedName name="\T2" localSheetId="74">[3]BOP!#REF!</definedName>
    <definedName name="\T2" localSheetId="11">#REF!</definedName>
    <definedName name="\T2" localSheetId="23">#REF!</definedName>
    <definedName name="\T2" localSheetId="24">#REF!</definedName>
    <definedName name="\T2" localSheetId="26">#REF!</definedName>
    <definedName name="\T2" localSheetId="10">#REF!</definedName>
    <definedName name="\T2" localSheetId="38">#REF!</definedName>
    <definedName name="\T2" localSheetId="25">#REF!</definedName>
    <definedName name="\T2" localSheetId="30">[3]BOP!#REF!</definedName>
    <definedName name="\T2" localSheetId="39">#REF!</definedName>
    <definedName name="\T2" localSheetId="41">[3]BOP!#REF!</definedName>
    <definedName name="\T2" localSheetId="46">[3]BOP!#REF!</definedName>
    <definedName name="\T2" localSheetId="51">#REF!</definedName>
    <definedName name="\T2" localSheetId="52">#REF!</definedName>
    <definedName name="\T2" localSheetId="53">[3]BOP!#REF!</definedName>
    <definedName name="\T2" localSheetId="64">[3]BOP!#REF!</definedName>
    <definedName name="\T2" localSheetId="65">[3]BOP!#REF!</definedName>
    <definedName name="\T2" localSheetId="66">[3]BOP!#REF!</definedName>
    <definedName name="\T2">#REF!</definedName>
    <definedName name="\tt" localSheetId="67">[2]Debt!#REF!</definedName>
    <definedName name="\tt" localSheetId="68">[2]Debt!#REF!</definedName>
    <definedName name="\tt" localSheetId="69">[2]Debt!#REF!</definedName>
    <definedName name="\tt" localSheetId="70">[2]Debt!#REF!</definedName>
    <definedName name="\tt" localSheetId="72">[2]Debt!#REF!</definedName>
    <definedName name="\tt" localSheetId="73">[2]Debt!#REF!</definedName>
    <definedName name="\tt" localSheetId="74">[2]Debt!#REF!</definedName>
    <definedName name="\tt" localSheetId="11">#REF!</definedName>
    <definedName name="\tt" localSheetId="10">#REF!</definedName>
    <definedName name="\tt" localSheetId="38">#REF!</definedName>
    <definedName name="\tt" localSheetId="39">#REF!</definedName>
    <definedName name="\tt" localSheetId="46">[2]Debt!#REF!</definedName>
    <definedName name="\tt" localSheetId="51">#REF!</definedName>
    <definedName name="\tt" localSheetId="52">[2]Debt!#REF!</definedName>
    <definedName name="\tt" localSheetId="53">[2]Debt!#REF!</definedName>
    <definedName name="\tt" localSheetId="65">[2]Debt!#REF!</definedName>
    <definedName name="\tt" localSheetId="66">[2]Debt!#REF!</definedName>
    <definedName name="\tt">#REF!</definedName>
    <definedName name="\U" localSheetId="67">#REF!</definedName>
    <definedName name="\U" localSheetId="68">#REF!</definedName>
    <definedName name="\U" localSheetId="69">#REF!</definedName>
    <definedName name="\U" localSheetId="70">#REF!</definedName>
    <definedName name="\U" localSheetId="72">#REF!</definedName>
    <definedName name="\U" localSheetId="73">#REF!</definedName>
    <definedName name="\U" localSheetId="74">#REF!</definedName>
    <definedName name="\U" localSheetId="11">#REF!</definedName>
    <definedName name="\U" localSheetId="12">#REF!</definedName>
    <definedName name="\U" localSheetId="13">#REF!</definedName>
    <definedName name="\U" localSheetId="23">#REF!</definedName>
    <definedName name="\U" localSheetId="24">#REF!</definedName>
    <definedName name="\U" localSheetId="26">#REF!</definedName>
    <definedName name="\U" localSheetId="27">#REF!</definedName>
    <definedName name="\U" localSheetId="42">#REF!</definedName>
    <definedName name="\U" localSheetId="10">#REF!</definedName>
    <definedName name="\U" localSheetId="38">#REF!</definedName>
    <definedName name="\U" localSheetId="25">#REF!</definedName>
    <definedName name="\U" localSheetId="30">#REF!</definedName>
    <definedName name="\U" localSheetId="31">#REF!</definedName>
    <definedName name="\U" localSheetId="34">#REF!</definedName>
    <definedName name="\U" localSheetId="36">#REF!</definedName>
    <definedName name="\U" localSheetId="37">#REF!</definedName>
    <definedName name="\U" localSheetId="39">#REF!</definedName>
    <definedName name="\U" localSheetId="40">#REF!</definedName>
    <definedName name="\U" localSheetId="41">#REF!</definedName>
    <definedName name="\U" localSheetId="46">#REF!</definedName>
    <definedName name="\U" localSheetId="47">#REF!</definedName>
    <definedName name="\U" localSheetId="48">#REF!</definedName>
    <definedName name="\U" localSheetId="49">#REF!</definedName>
    <definedName name="\U" localSheetId="52">#REF!</definedName>
    <definedName name="\U" localSheetId="53">#REF!</definedName>
    <definedName name="\U" localSheetId="64">#REF!</definedName>
    <definedName name="\U" localSheetId="65">#REF!</definedName>
    <definedName name="\U" localSheetId="66">#REF!</definedName>
    <definedName name="\U">#REF!</definedName>
    <definedName name="\V" localSheetId="67">#REF!</definedName>
    <definedName name="\V" localSheetId="68">#REF!</definedName>
    <definedName name="\V" localSheetId="69">#REF!</definedName>
    <definedName name="\V" localSheetId="70">#REF!</definedName>
    <definedName name="\V" localSheetId="72">#REF!</definedName>
    <definedName name="\V" localSheetId="73">#REF!</definedName>
    <definedName name="\V" localSheetId="74">#REF!</definedName>
    <definedName name="\V" localSheetId="11">#REF!</definedName>
    <definedName name="\V" localSheetId="12">#REF!</definedName>
    <definedName name="\V" localSheetId="23">#REF!</definedName>
    <definedName name="\V" localSheetId="26">#REF!</definedName>
    <definedName name="\V" localSheetId="27">#REF!</definedName>
    <definedName name="\V" localSheetId="10">#REF!</definedName>
    <definedName name="\V" localSheetId="38">#REF!</definedName>
    <definedName name="\V" localSheetId="25">#REF!</definedName>
    <definedName name="\V" localSheetId="30">#REF!</definedName>
    <definedName name="\V" localSheetId="31">#REF!</definedName>
    <definedName name="\V" localSheetId="36">#REF!</definedName>
    <definedName name="\V" localSheetId="37">#REF!</definedName>
    <definedName name="\V" localSheetId="39">#REF!</definedName>
    <definedName name="\V" localSheetId="40">#REF!</definedName>
    <definedName name="\V" localSheetId="41">#REF!</definedName>
    <definedName name="\V" localSheetId="46">#REF!</definedName>
    <definedName name="\V" localSheetId="47">#REF!</definedName>
    <definedName name="\V" localSheetId="48">#REF!</definedName>
    <definedName name="\V" localSheetId="49">#REF!</definedName>
    <definedName name="\V" localSheetId="52">#REF!</definedName>
    <definedName name="\V" localSheetId="53">#REF!</definedName>
    <definedName name="\V" localSheetId="64">#REF!</definedName>
    <definedName name="\V" localSheetId="65">#REF!</definedName>
    <definedName name="\V">#REF!</definedName>
    <definedName name="\W" localSheetId="67">#REF!</definedName>
    <definedName name="\W" localSheetId="68">#REF!</definedName>
    <definedName name="\W" localSheetId="69">#REF!</definedName>
    <definedName name="\W" localSheetId="70">#REF!</definedName>
    <definedName name="\W" localSheetId="72">#REF!</definedName>
    <definedName name="\W" localSheetId="73">#REF!</definedName>
    <definedName name="\W" localSheetId="74">#REF!</definedName>
    <definedName name="\W" localSheetId="11">#REF!</definedName>
    <definedName name="\W" localSheetId="12">#REF!</definedName>
    <definedName name="\W" localSheetId="23">#REF!</definedName>
    <definedName name="\W" localSheetId="26">#REF!</definedName>
    <definedName name="\W" localSheetId="27">#REF!</definedName>
    <definedName name="\W" localSheetId="10">#REF!</definedName>
    <definedName name="\W" localSheetId="38">#REF!</definedName>
    <definedName name="\W" localSheetId="25">#REF!</definedName>
    <definedName name="\W" localSheetId="30">#REF!</definedName>
    <definedName name="\W" localSheetId="31">#REF!</definedName>
    <definedName name="\W" localSheetId="36">#REF!</definedName>
    <definedName name="\W" localSheetId="37">#REF!</definedName>
    <definedName name="\W" localSheetId="39">#REF!</definedName>
    <definedName name="\W" localSheetId="40">#REF!</definedName>
    <definedName name="\W" localSheetId="41">#REF!</definedName>
    <definedName name="\W" localSheetId="46">#REF!</definedName>
    <definedName name="\W" localSheetId="47">#REF!</definedName>
    <definedName name="\W" localSheetId="48">#REF!</definedName>
    <definedName name="\W" localSheetId="49">#REF!</definedName>
    <definedName name="\W" localSheetId="52">#REF!</definedName>
    <definedName name="\W" localSheetId="53">#REF!</definedName>
    <definedName name="\W" localSheetId="64">#REF!</definedName>
    <definedName name="\W" localSheetId="65">#REF!</definedName>
    <definedName name="\W">#REF!</definedName>
    <definedName name="\X" localSheetId="67">#REF!</definedName>
    <definedName name="\X" localSheetId="68">#REF!</definedName>
    <definedName name="\X" localSheetId="69">#REF!</definedName>
    <definedName name="\X" localSheetId="70">#REF!</definedName>
    <definedName name="\X" localSheetId="72">#REF!</definedName>
    <definedName name="\X" localSheetId="73">#REF!</definedName>
    <definedName name="\X" localSheetId="74">#REF!</definedName>
    <definedName name="\X" localSheetId="11">#REF!</definedName>
    <definedName name="\X" localSheetId="23">#REF!</definedName>
    <definedName name="\X" localSheetId="27">#REF!</definedName>
    <definedName name="\X" localSheetId="10">#REF!</definedName>
    <definedName name="\X" localSheetId="38">#REF!</definedName>
    <definedName name="\X" localSheetId="25">#REF!</definedName>
    <definedName name="\X" localSheetId="31">#REF!</definedName>
    <definedName name="\X" localSheetId="39">#REF!</definedName>
    <definedName name="\X" localSheetId="40">#REF!</definedName>
    <definedName name="\X" localSheetId="41">#REF!</definedName>
    <definedName name="\X" localSheetId="46">#REF!</definedName>
    <definedName name="\X" localSheetId="47">#REF!</definedName>
    <definedName name="\X" localSheetId="48">#REF!</definedName>
    <definedName name="\X" localSheetId="49">#REF!</definedName>
    <definedName name="\X" localSheetId="52">#REF!</definedName>
    <definedName name="\X" localSheetId="53">#REF!</definedName>
    <definedName name="\X" localSheetId="64">#REF!</definedName>
    <definedName name="\X" localSheetId="65">#REF!</definedName>
    <definedName name="\X">#REF!</definedName>
    <definedName name="\Y" localSheetId="67">#REF!</definedName>
    <definedName name="\Y" localSheetId="68">#REF!</definedName>
    <definedName name="\Y" localSheetId="69">#REF!</definedName>
    <definedName name="\Y" localSheetId="70">#REF!</definedName>
    <definedName name="\Y" localSheetId="72">#REF!</definedName>
    <definedName name="\Y" localSheetId="73">#REF!</definedName>
    <definedName name="\Y" localSheetId="74">#REF!</definedName>
    <definedName name="\Y" localSheetId="11">#REF!</definedName>
    <definedName name="\Y" localSheetId="23">#REF!</definedName>
    <definedName name="\Y" localSheetId="27">#REF!</definedName>
    <definedName name="\Y" localSheetId="10">#REF!</definedName>
    <definedName name="\Y" localSheetId="38">#REF!</definedName>
    <definedName name="\Y" localSheetId="25">#REF!</definedName>
    <definedName name="\Y" localSheetId="31">#REF!</definedName>
    <definedName name="\Y" localSheetId="39">#REF!</definedName>
    <definedName name="\Y" localSheetId="40">#REF!</definedName>
    <definedName name="\Y" localSheetId="41">#REF!</definedName>
    <definedName name="\Y" localSheetId="46">#REF!</definedName>
    <definedName name="\Y" localSheetId="47">#REF!</definedName>
    <definedName name="\Y" localSheetId="48">#REF!</definedName>
    <definedName name="\Y" localSheetId="49">#REF!</definedName>
    <definedName name="\Y" localSheetId="52">#REF!</definedName>
    <definedName name="\Y" localSheetId="53">#REF!</definedName>
    <definedName name="\Y" localSheetId="64">#REF!</definedName>
    <definedName name="\Y" localSheetId="65">#REF!</definedName>
    <definedName name="\Y">#REF!</definedName>
    <definedName name="\Z" localSheetId="67">#REF!</definedName>
    <definedName name="\Z" localSheetId="68">#REF!</definedName>
    <definedName name="\Z" localSheetId="69">#REF!</definedName>
    <definedName name="\Z" localSheetId="70">#REF!</definedName>
    <definedName name="\Z" localSheetId="72">#REF!</definedName>
    <definedName name="\Z" localSheetId="73">#REF!</definedName>
    <definedName name="\Z" localSheetId="74">#REF!</definedName>
    <definedName name="\Z" localSheetId="11">#REF!</definedName>
    <definedName name="\Z" localSheetId="23">#REF!</definedName>
    <definedName name="\Z" localSheetId="27">#REF!</definedName>
    <definedName name="\Z" localSheetId="10">#REF!</definedName>
    <definedName name="\Z" localSheetId="38">#REF!</definedName>
    <definedName name="\Z" localSheetId="25">#REF!</definedName>
    <definedName name="\Z" localSheetId="31">#REF!</definedName>
    <definedName name="\Z" localSheetId="39">#REF!</definedName>
    <definedName name="\Z" localSheetId="40">#REF!</definedName>
    <definedName name="\Z" localSheetId="41">#REF!</definedName>
    <definedName name="\Z" localSheetId="46">#REF!</definedName>
    <definedName name="\Z" localSheetId="47">#REF!</definedName>
    <definedName name="\Z" localSheetId="48">#REF!</definedName>
    <definedName name="\Z" localSheetId="49">#REF!</definedName>
    <definedName name="\Z" localSheetId="52">#REF!</definedName>
    <definedName name="\Z" localSheetId="53">#REF!</definedName>
    <definedName name="\Z" localSheetId="64">#REF!</definedName>
    <definedName name="\Z" localSheetId="65">#REF!</definedName>
    <definedName name="\Z">#REF!</definedName>
    <definedName name="_._IMPUESTOS_SOBRE_COMBUSTIBLES_Y_GAS_NATURAL" localSheetId="11">#REF!</definedName>
    <definedName name="_._IMPUESTOS_SOBRE_COMBUSTIBLES_Y_GAS_NATURAL" localSheetId="10">#REF!</definedName>
    <definedName name="_._IMPUESTOS_SOBRE_COMBUSTIBLES_Y_GAS_NATURAL" localSheetId="38">#REF!</definedName>
    <definedName name="_._IMPUESTOS_SOBRE_COMBUSTIBLES_Y_GAS_NATURAL" localSheetId="39">#REF!</definedName>
    <definedName name="_._IMPUESTOS_SOBRE_COMBUSTIBLES_Y_GAS_NATURAL" localSheetId="46">[4]C!$B$27:$N$27</definedName>
    <definedName name="_._IMPUESTOS_SOBRE_COMBUSTIBLES_Y_GAS_NATURAL" localSheetId="52">[4]C!$B$27:$N$27</definedName>
    <definedName name="_._IMPUESTOS_SOBRE_COMBUSTIBLES_Y_GAS_NATURAL" localSheetId="66">[4]C!$B$27:$N$27</definedName>
    <definedName name="_._IMPUESTOS_SOBRE_COMBUSTIBLES_Y_GAS_NATURAL">#REF!</definedName>
    <definedName name="_._IMPUESTOS_SOBRE_ENERGIA_ELECTRICA" localSheetId="11">#REF!</definedName>
    <definedName name="_._IMPUESTOS_SOBRE_ENERGIA_ELECTRICA" localSheetId="10">#REF!</definedName>
    <definedName name="_._IMPUESTOS_SOBRE_ENERGIA_ELECTRICA" localSheetId="38">#REF!</definedName>
    <definedName name="_._IMPUESTOS_SOBRE_ENERGIA_ELECTRICA" localSheetId="39">#REF!</definedName>
    <definedName name="_._IMPUESTOS_SOBRE_ENERGIA_ELECTRICA" localSheetId="46">[4]C!$B$28:$N$28</definedName>
    <definedName name="_._IMPUESTOS_SOBRE_ENERGIA_ELECTRICA" localSheetId="52">[4]C!$B$28:$N$28</definedName>
    <definedName name="_._IMPUESTOS_SOBRE_ENERGIA_ELECTRICA" localSheetId="66">[4]C!$B$28:$N$28</definedName>
    <definedName name="_._IMPUESTOS_SOBRE_ENERGIA_ELECTRICA">#REF!</definedName>
    <definedName name="______________________ROS1">#N/A</definedName>
    <definedName name="______________________ROS2">#N/A</definedName>
    <definedName name="______________________ROS3">#N/A</definedName>
    <definedName name="______________________ROS4">#N/A</definedName>
    <definedName name="_____________________ROS1">#N/A</definedName>
    <definedName name="_____________________ROS2">#N/A</definedName>
    <definedName name="_____________________ROS3">#N/A</definedName>
    <definedName name="_____________________ROS4">#N/A</definedName>
    <definedName name="____________________ROS1">#N/A</definedName>
    <definedName name="____________________ROS2">#N/A</definedName>
    <definedName name="____________________ROS3">#N/A</definedName>
    <definedName name="____________________ROS4">#N/A</definedName>
    <definedName name="___________________ROS1">#N/A</definedName>
    <definedName name="___________________ROS2">#N/A</definedName>
    <definedName name="___________________ROS3">#N/A</definedName>
    <definedName name="___________________ROS4">#N/A</definedName>
    <definedName name="__________________ROS1">#N/A</definedName>
    <definedName name="__________________ROS2">#N/A</definedName>
    <definedName name="__________________ROS3">#N/A</definedName>
    <definedName name="__________________ROS4">#N/A</definedName>
    <definedName name="_________________ROS1">#N/A</definedName>
    <definedName name="_________________ROS2">#N/A</definedName>
    <definedName name="_________________ROS3">#N/A</definedName>
    <definedName name="_________________ROS4">#N/A</definedName>
    <definedName name="________________ROS1">#N/A</definedName>
    <definedName name="________________ROS2">#N/A</definedName>
    <definedName name="________________ROS3">#N/A</definedName>
    <definedName name="________________ROS4">#N/A</definedName>
    <definedName name="_______________ROS1">#N/A</definedName>
    <definedName name="_______________ROS2">#N/A</definedName>
    <definedName name="_______________ROS3">#N/A</definedName>
    <definedName name="_______________ROS4">#N/A</definedName>
    <definedName name="______________ROS1">#N/A</definedName>
    <definedName name="______________ROS2">#N/A</definedName>
    <definedName name="______________ROS3">#N/A</definedName>
    <definedName name="______________ROS4">#N/A</definedName>
    <definedName name="_____________ROS1">#N/A</definedName>
    <definedName name="_____________ROS2">#N/A</definedName>
    <definedName name="_____________ROS3">#N/A</definedName>
    <definedName name="_____________ROS4">#N/A</definedName>
    <definedName name="____________asd1" localSheetId="67">[5]!____________asd1</definedName>
    <definedName name="____________asd1" localSheetId="68">[5]!____________asd1</definedName>
    <definedName name="____________asd1" localSheetId="69">[5]!____________asd1</definedName>
    <definedName name="____________asd1" localSheetId="70">[5]!____________asd1</definedName>
    <definedName name="____________asd1" localSheetId="72">[5]!____________asd1</definedName>
    <definedName name="____________asd1" localSheetId="73">[5]!____________asd1</definedName>
    <definedName name="____________asd1" localSheetId="74">[5]!____________asd1</definedName>
    <definedName name="____________asd1" localSheetId="11">#REF!</definedName>
    <definedName name="____________asd1" localSheetId="10">#REF!</definedName>
    <definedName name="____________asd1" localSheetId="38">#REF!</definedName>
    <definedName name="____________asd1" localSheetId="30">[6]!____________asd1</definedName>
    <definedName name="____________asd1" localSheetId="39">#REF!</definedName>
    <definedName name="____________asd1" localSheetId="40">[5]!____________asd1</definedName>
    <definedName name="____________asd1" localSheetId="41">[5]!____________asd1</definedName>
    <definedName name="____________asd1" localSheetId="46">[5]!____________asd1</definedName>
    <definedName name="____________asd1" localSheetId="52">[5]!____________asd1</definedName>
    <definedName name="____________asd1" localSheetId="53">[5]!____________asd1</definedName>
    <definedName name="____________asd1" localSheetId="65">[5]!____________asd1</definedName>
    <definedName name="____________asd1" localSheetId="66">[5]!____________asd1</definedName>
    <definedName name="____________asd1">#REF!</definedName>
    <definedName name="____________ROS1">#N/A</definedName>
    <definedName name="____________ROS2">#N/A</definedName>
    <definedName name="____________ROS3">#N/A</definedName>
    <definedName name="____________ROS4">#N/A</definedName>
    <definedName name="____________tnt1" localSheetId="67">[5]!____________tnt1</definedName>
    <definedName name="____________tnt1" localSheetId="68">[5]!____________tnt1</definedName>
    <definedName name="____________tnt1" localSheetId="69">[5]!____________tnt1</definedName>
    <definedName name="____________tnt1" localSheetId="70">[5]!____________tnt1</definedName>
    <definedName name="____________tnt1" localSheetId="72">[5]!____________tnt1</definedName>
    <definedName name="____________tnt1" localSheetId="73">[5]!____________tnt1</definedName>
    <definedName name="____________tnt1" localSheetId="74">[5]!____________tnt1</definedName>
    <definedName name="____________tnt1" localSheetId="11">#REF!</definedName>
    <definedName name="____________tnt1" localSheetId="10">#REF!</definedName>
    <definedName name="____________tnt1" localSheetId="38">#REF!</definedName>
    <definedName name="____________tnt1" localSheetId="30">[6]!____________tnt1</definedName>
    <definedName name="____________tnt1" localSheetId="39">#REF!</definedName>
    <definedName name="____________tnt1" localSheetId="40">[5]!____________tnt1</definedName>
    <definedName name="____________tnt1" localSheetId="41">[5]!____________tnt1</definedName>
    <definedName name="____________tnt1" localSheetId="46">[5]!____________tnt1</definedName>
    <definedName name="____________tnt1" localSheetId="52">[5]!____________tnt1</definedName>
    <definedName name="____________tnt1" localSheetId="53">[5]!____________tnt1</definedName>
    <definedName name="____________tnt1" localSheetId="65">[5]!____________tnt1</definedName>
    <definedName name="____________tnt1" localSheetId="66">[5]!____________tnt1</definedName>
    <definedName name="____________tnt1">#REF!</definedName>
    <definedName name="___________ROS1">#N/A</definedName>
    <definedName name="___________ROS2">#N/A</definedName>
    <definedName name="___________ROS3">#N/A</definedName>
    <definedName name="___________ROS4">#N/A</definedName>
    <definedName name="__________asd1" localSheetId="67">[5]!__________asd1</definedName>
    <definedName name="__________asd1" localSheetId="68">[5]!__________asd1</definedName>
    <definedName name="__________asd1" localSheetId="69">[5]!__________asd1</definedName>
    <definedName name="__________asd1" localSheetId="70">[5]!__________asd1</definedName>
    <definedName name="__________asd1" localSheetId="72">[5]!__________asd1</definedName>
    <definedName name="__________asd1" localSheetId="73">[5]!__________asd1</definedName>
    <definedName name="__________asd1" localSheetId="74">[5]!__________asd1</definedName>
    <definedName name="__________asd1" localSheetId="11">#REF!</definedName>
    <definedName name="__________asd1" localSheetId="10">#REF!</definedName>
    <definedName name="__________asd1" localSheetId="38">#REF!</definedName>
    <definedName name="__________asd1" localSheetId="30">[6]!__________asd1</definedName>
    <definedName name="__________asd1" localSheetId="39">#REF!</definedName>
    <definedName name="__________asd1" localSheetId="40">[5]!__________asd1</definedName>
    <definedName name="__________asd1" localSheetId="41">[5]!__________asd1</definedName>
    <definedName name="__________asd1" localSheetId="46">[5]!__________asd1</definedName>
    <definedName name="__________asd1" localSheetId="52">[5]!__________asd1</definedName>
    <definedName name="__________asd1" localSheetId="53">[5]!__________asd1</definedName>
    <definedName name="__________asd1" localSheetId="65">[5]!__________asd1</definedName>
    <definedName name="__________asd1" localSheetId="66">[5]!__________asd1</definedName>
    <definedName name="__________asd1">#REF!</definedName>
    <definedName name="__________ROS1">#N/A</definedName>
    <definedName name="__________ROS2">#N/A</definedName>
    <definedName name="__________ROS3">#N/A</definedName>
    <definedName name="__________ROS4">#N/A</definedName>
    <definedName name="__________tnt1" localSheetId="67">[5]!__________tnt1</definedName>
    <definedName name="__________tnt1" localSheetId="68">[5]!__________tnt1</definedName>
    <definedName name="__________tnt1" localSheetId="69">[5]!__________tnt1</definedName>
    <definedName name="__________tnt1" localSheetId="70">[5]!__________tnt1</definedName>
    <definedName name="__________tnt1" localSheetId="72">[5]!__________tnt1</definedName>
    <definedName name="__________tnt1" localSheetId="73">[5]!__________tnt1</definedName>
    <definedName name="__________tnt1" localSheetId="74">[5]!__________tnt1</definedName>
    <definedName name="__________tnt1" localSheetId="11">#REF!</definedName>
    <definedName name="__________tnt1" localSheetId="10">#REF!</definedName>
    <definedName name="__________tnt1" localSheetId="38">#REF!</definedName>
    <definedName name="__________tnt1" localSheetId="30">[6]!__________tnt1</definedName>
    <definedName name="__________tnt1" localSheetId="39">#REF!</definedName>
    <definedName name="__________tnt1" localSheetId="40">[5]!__________tnt1</definedName>
    <definedName name="__________tnt1" localSheetId="41">[5]!__________tnt1</definedName>
    <definedName name="__________tnt1" localSheetId="46">[5]!__________tnt1</definedName>
    <definedName name="__________tnt1" localSheetId="52">[5]!__________tnt1</definedName>
    <definedName name="__________tnt1" localSheetId="53">[5]!__________tnt1</definedName>
    <definedName name="__________tnt1" localSheetId="65">[5]!__________tnt1</definedName>
    <definedName name="__________tnt1" localSheetId="66">[5]!__________tnt1</definedName>
    <definedName name="__________tnt1">#REF!</definedName>
    <definedName name="_________asd1" localSheetId="67">[5]!_________asd1</definedName>
    <definedName name="_________asd1" localSheetId="68">[5]!_________asd1</definedName>
    <definedName name="_________asd1" localSheetId="69">[5]!_________asd1</definedName>
    <definedName name="_________asd1" localSheetId="70">[5]!_________asd1</definedName>
    <definedName name="_________asd1" localSheetId="72">[5]!_________asd1</definedName>
    <definedName name="_________asd1" localSheetId="73">[5]!_________asd1</definedName>
    <definedName name="_________asd1" localSheetId="74">[5]!_________asd1</definedName>
    <definedName name="_________asd1" localSheetId="11">#REF!</definedName>
    <definedName name="_________asd1" localSheetId="10">#REF!</definedName>
    <definedName name="_________asd1" localSheetId="38">#REF!</definedName>
    <definedName name="_________asd1" localSheetId="30">[6]!_________asd1</definedName>
    <definedName name="_________asd1" localSheetId="39">#REF!</definedName>
    <definedName name="_________asd1" localSheetId="40">[5]!_________asd1</definedName>
    <definedName name="_________asd1" localSheetId="41">[5]!_________asd1</definedName>
    <definedName name="_________asd1" localSheetId="46">[5]!_________asd1</definedName>
    <definedName name="_________asd1" localSheetId="52">[5]!_________asd1</definedName>
    <definedName name="_________asd1" localSheetId="53">[5]!_________asd1</definedName>
    <definedName name="_________asd1" localSheetId="65">[5]!_________asd1</definedName>
    <definedName name="_________asd1" localSheetId="66">[5]!_________asd1</definedName>
    <definedName name="_________asd1">#REF!</definedName>
    <definedName name="_________ROS1">#N/A</definedName>
    <definedName name="_________ROS2">#N/A</definedName>
    <definedName name="_________ROS3">#N/A</definedName>
    <definedName name="_________ROS4">#N/A</definedName>
    <definedName name="_________tAB4" localSheetId="11">#REF!</definedName>
    <definedName name="_________tAB4" localSheetId="10">#REF!</definedName>
    <definedName name="_________tAB4" localSheetId="38">#REF!</definedName>
    <definedName name="_________tAB4" localSheetId="39">#REF!</definedName>
    <definedName name="_________tAB4" localSheetId="46">'[7]shared data'!$A$1:$G$71</definedName>
    <definedName name="_________tAB4" localSheetId="51">#REF!</definedName>
    <definedName name="_________tAB4" localSheetId="52">'[7]shared data'!$A$1:$G$71</definedName>
    <definedName name="_________tAB4" localSheetId="66">'[7]shared data'!$A$1:$G$71</definedName>
    <definedName name="_________tAB4">#REF!</definedName>
    <definedName name="_________tnt1" localSheetId="67">[5]!_________tnt1</definedName>
    <definedName name="_________tnt1" localSheetId="68">[5]!_________tnt1</definedName>
    <definedName name="_________tnt1" localSheetId="69">[5]!_________tnt1</definedName>
    <definedName name="_________tnt1" localSheetId="70">[5]!_________tnt1</definedName>
    <definedName name="_________tnt1" localSheetId="72">[5]!_________tnt1</definedName>
    <definedName name="_________tnt1" localSheetId="73">[5]!_________tnt1</definedName>
    <definedName name="_________tnt1" localSheetId="74">[5]!_________tnt1</definedName>
    <definedName name="_________tnt1" localSheetId="11">#REF!</definedName>
    <definedName name="_________tnt1" localSheetId="10">#REF!</definedName>
    <definedName name="_________tnt1" localSheetId="38">#REF!</definedName>
    <definedName name="_________tnt1" localSheetId="30">[6]!_________tnt1</definedName>
    <definedName name="_________tnt1" localSheetId="39">#REF!</definedName>
    <definedName name="_________tnt1" localSheetId="40">[5]!_________tnt1</definedName>
    <definedName name="_________tnt1" localSheetId="41">[5]!_________tnt1</definedName>
    <definedName name="_________tnt1" localSheetId="46">[5]!_________tnt1</definedName>
    <definedName name="_________tnt1" localSheetId="52">[5]!_________tnt1</definedName>
    <definedName name="_________tnt1" localSheetId="53">[5]!_________tnt1</definedName>
    <definedName name="_________tnt1" localSheetId="65">[5]!_________tnt1</definedName>
    <definedName name="_________tnt1" localSheetId="66">[5]!_________tnt1</definedName>
    <definedName name="_________tnt1">#REF!</definedName>
    <definedName name="________asd1" localSheetId="67">[5]!________asd1</definedName>
    <definedName name="________asd1" localSheetId="68">[5]!________asd1</definedName>
    <definedName name="________asd1" localSheetId="69">[5]!________asd1</definedName>
    <definedName name="________asd1" localSheetId="70">[5]!________asd1</definedName>
    <definedName name="________asd1" localSheetId="72">[5]!________asd1</definedName>
    <definedName name="________asd1" localSheetId="73">[5]!________asd1</definedName>
    <definedName name="________asd1" localSheetId="74">[5]!________asd1</definedName>
    <definedName name="________asd1" localSheetId="11">#REF!</definedName>
    <definedName name="________asd1" localSheetId="10">#REF!</definedName>
    <definedName name="________asd1" localSheetId="38">#REF!</definedName>
    <definedName name="________asd1" localSheetId="30">[6]!________asd1</definedName>
    <definedName name="________asd1" localSheetId="39">#REF!</definedName>
    <definedName name="________asd1" localSheetId="40">[5]!________asd1</definedName>
    <definedName name="________asd1" localSheetId="41">[5]!________asd1</definedName>
    <definedName name="________asd1" localSheetId="46">[5]!________asd1</definedName>
    <definedName name="________asd1" localSheetId="52">[5]!________asd1</definedName>
    <definedName name="________asd1" localSheetId="53">[5]!________asd1</definedName>
    <definedName name="________asd1" localSheetId="65">[5]!________asd1</definedName>
    <definedName name="________asd1" localSheetId="66">[5]!________asd1</definedName>
    <definedName name="________asd1">#REF!</definedName>
    <definedName name="________ROS1">#N/A</definedName>
    <definedName name="________ROS2">#N/A</definedName>
    <definedName name="________ROS3">#N/A</definedName>
    <definedName name="________ROS4">#N/A</definedName>
    <definedName name="________tAB4" localSheetId="11">#REF!</definedName>
    <definedName name="________tAB4" localSheetId="10">#REF!</definedName>
    <definedName name="________tAB4" localSheetId="38">#REF!</definedName>
    <definedName name="________tAB4" localSheetId="39">#REF!</definedName>
    <definedName name="________tAB4" localSheetId="46">'[7]shared data'!$A$1:$G$71</definedName>
    <definedName name="________tAB4" localSheetId="51">#REF!</definedName>
    <definedName name="________tAB4" localSheetId="52">'[7]shared data'!$A$1:$G$71</definedName>
    <definedName name="________tAB4" localSheetId="66">'[7]shared data'!$A$1:$G$71</definedName>
    <definedName name="________tAB4">#REF!</definedName>
    <definedName name="________tnt1" localSheetId="67">[5]!________tnt1</definedName>
    <definedName name="________tnt1" localSheetId="68">[5]!________tnt1</definedName>
    <definedName name="________tnt1" localSheetId="69">[5]!________tnt1</definedName>
    <definedName name="________tnt1" localSheetId="70">[5]!________tnt1</definedName>
    <definedName name="________tnt1" localSheetId="72">[5]!________tnt1</definedName>
    <definedName name="________tnt1" localSheetId="73">[5]!________tnt1</definedName>
    <definedName name="________tnt1" localSheetId="74">[5]!________tnt1</definedName>
    <definedName name="________tnt1" localSheetId="11">#REF!</definedName>
    <definedName name="________tnt1" localSheetId="10">#REF!</definedName>
    <definedName name="________tnt1" localSheetId="38">#REF!</definedName>
    <definedName name="________tnt1" localSheetId="30">[6]!________tnt1</definedName>
    <definedName name="________tnt1" localSheetId="39">#REF!</definedName>
    <definedName name="________tnt1" localSheetId="40">[5]!________tnt1</definedName>
    <definedName name="________tnt1" localSheetId="41">[5]!________tnt1</definedName>
    <definedName name="________tnt1" localSheetId="46">[5]!________tnt1</definedName>
    <definedName name="________tnt1" localSheetId="52">[5]!________tnt1</definedName>
    <definedName name="________tnt1" localSheetId="53">[5]!________tnt1</definedName>
    <definedName name="________tnt1" localSheetId="65">[5]!________tnt1</definedName>
    <definedName name="________tnt1" localSheetId="66">[5]!________tnt1</definedName>
    <definedName name="________tnt1">#REF!</definedName>
    <definedName name="_______asd1" localSheetId="67">[5]!_______asd1</definedName>
    <definedName name="_______asd1" localSheetId="68">[5]!_______asd1</definedName>
    <definedName name="_______asd1" localSheetId="69">[5]!_______asd1</definedName>
    <definedName name="_______asd1" localSheetId="70">[5]!_______asd1</definedName>
    <definedName name="_______asd1" localSheetId="72">[5]!_______asd1</definedName>
    <definedName name="_______asd1" localSheetId="73">[5]!_______asd1</definedName>
    <definedName name="_______asd1" localSheetId="74">[5]!_______asd1</definedName>
    <definedName name="_______asd1" localSheetId="11">#REF!</definedName>
    <definedName name="_______asd1" localSheetId="10">#REF!</definedName>
    <definedName name="_______asd1" localSheetId="38">#REF!</definedName>
    <definedName name="_______asd1" localSheetId="30">[6]!_______asd1</definedName>
    <definedName name="_______asd1" localSheetId="39">#REF!</definedName>
    <definedName name="_______asd1" localSheetId="40">[5]!_______asd1</definedName>
    <definedName name="_______asd1" localSheetId="41">[5]!_______asd1</definedName>
    <definedName name="_______asd1" localSheetId="46">[5]!_______asd1</definedName>
    <definedName name="_______asd1" localSheetId="52">[5]!_______asd1</definedName>
    <definedName name="_______asd1" localSheetId="53">[5]!_______asd1</definedName>
    <definedName name="_______asd1" localSheetId="65">[5]!_______asd1</definedName>
    <definedName name="_______asd1" localSheetId="66">[5]!_______asd1</definedName>
    <definedName name="_______asd1">#REF!</definedName>
    <definedName name="_______FAL4" localSheetId="67">#REF!</definedName>
    <definedName name="_______FAL4" localSheetId="68">#REF!</definedName>
    <definedName name="_______FAL4" localSheetId="69">#REF!</definedName>
    <definedName name="_______FAL4" localSheetId="70">#REF!</definedName>
    <definedName name="_______FAL4" localSheetId="72">#REF!</definedName>
    <definedName name="_______FAL4" localSheetId="73">#REF!</definedName>
    <definedName name="_______FAL4" localSheetId="74">#REF!</definedName>
    <definedName name="_______FAL4" localSheetId="11">#REF!</definedName>
    <definedName name="_______FAL4" localSheetId="12">#REF!</definedName>
    <definedName name="_______FAL4" localSheetId="13">#REF!</definedName>
    <definedName name="_______FAL4" localSheetId="23">#REF!</definedName>
    <definedName name="_______FAL4" localSheetId="24">#REF!</definedName>
    <definedName name="_______FAL4" localSheetId="26">#REF!</definedName>
    <definedName name="_______FAL4" localSheetId="27">#REF!</definedName>
    <definedName name="_______FAL4" localSheetId="42">#REF!</definedName>
    <definedName name="_______FAL4" localSheetId="10">#REF!</definedName>
    <definedName name="_______FAL4" localSheetId="38">#REF!</definedName>
    <definedName name="_______FAL4" localSheetId="25">#REF!</definedName>
    <definedName name="_______FAL4" localSheetId="30">#REF!</definedName>
    <definedName name="_______FAL4" localSheetId="31">#REF!</definedName>
    <definedName name="_______FAL4" localSheetId="34">#REF!</definedName>
    <definedName name="_______FAL4" localSheetId="36">#REF!</definedName>
    <definedName name="_______FAL4" localSheetId="37">#REF!</definedName>
    <definedName name="_______FAL4" localSheetId="39">#REF!</definedName>
    <definedName name="_______FAL4" localSheetId="40">#REF!</definedName>
    <definedName name="_______FAL4" localSheetId="41">#REF!</definedName>
    <definedName name="_______FAL4" localSheetId="46">#REF!</definedName>
    <definedName name="_______FAL4" localSheetId="47">#REF!</definedName>
    <definedName name="_______FAL4" localSheetId="48">#REF!</definedName>
    <definedName name="_______FAL4" localSheetId="49">#REF!</definedName>
    <definedName name="_______FAL4" localSheetId="52">#REF!</definedName>
    <definedName name="_______FAL4" localSheetId="53">#REF!</definedName>
    <definedName name="_______FAL4" localSheetId="64">#REF!</definedName>
    <definedName name="_______FAL4" localSheetId="65">#REF!</definedName>
    <definedName name="_______FAL4" localSheetId="66">#REF!</definedName>
    <definedName name="_______FAL4">#REF!</definedName>
    <definedName name="_______FAL6" localSheetId="67">#REF!</definedName>
    <definedName name="_______FAL6" localSheetId="68">#REF!</definedName>
    <definedName name="_______FAL6" localSheetId="69">#REF!</definedName>
    <definedName name="_______FAL6" localSheetId="70">#REF!</definedName>
    <definedName name="_______FAL6" localSheetId="72">#REF!</definedName>
    <definedName name="_______FAL6" localSheetId="73">#REF!</definedName>
    <definedName name="_______FAL6" localSheetId="74">#REF!</definedName>
    <definedName name="_______FAL6" localSheetId="11">#REF!</definedName>
    <definedName name="_______FAL6" localSheetId="12">#REF!</definedName>
    <definedName name="_______FAL6" localSheetId="13">#REF!</definedName>
    <definedName name="_______FAL6" localSheetId="23">#REF!</definedName>
    <definedName name="_______FAL6" localSheetId="26">#REF!</definedName>
    <definedName name="_______FAL6" localSheetId="27">#REF!</definedName>
    <definedName name="_______FAL6" localSheetId="10">#REF!</definedName>
    <definedName name="_______FAL6" localSheetId="38">#REF!</definedName>
    <definedName name="_______FAL6" localSheetId="25">#REF!</definedName>
    <definedName name="_______FAL6" localSheetId="30">#REF!</definedName>
    <definedName name="_______FAL6" localSheetId="31">#REF!</definedName>
    <definedName name="_______FAL6" localSheetId="36">#REF!</definedName>
    <definedName name="_______FAL6" localSheetId="37">#REF!</definedName>
    <definedName name="_______FAL6" localSheetId="39">#REF!</definedName>
    <definedName name="_______FAL6" localSheetId="40">#REF!</definedName>
    <definedName name="_______FAL6" localSheetId="41">#REF!</definedName>
    <definedName name="_______FAL6" localSheetId="46">#REF!</definedName>
    <definedName name="_______FAL6" localSheetId="47">#REF!</definedName>
    <definedName name="_______FAL6" localSheetId="48">#REF!</definedName>
    <definedName name="_______FAL6" localSheetId="49">#REF!</definedName>
    <definedName name="_______FAL6" localSheetId="52">#REF!</definedName>
    <definedName name="_______FAL6" localSheetId="53">#REF!</definedName>
    <definedName name="_______FAL6" localSheetId="64">#REF!</definedName>
    <definedName name="_______FAL6" localSheetId="65">#REF!</definedName>
    <definedName name="_______FAL6">#REF!</definedName>
    <definedName name="_______FAL7" localSheetId="67">#REF!</definedName>
    <definedName name="_______FAL7" localSheetId="68">#REF!</definedName>
    <definedName name="_______FAL7" localSheetId="69">#REF!</definedName>
    <definedName name="_______FAL7" localSheetId="70">#REF!</definedName>
    <definedName name="_______FAL7" localSheetId="72">#REF!</definedName>
    <definedName name="_______FAL7" localSheetId="73">#REF!</definedName>
    <definedName name="_______FAL7" localSheetId="74">#REF!</definedName>
    <definedName name="_______FAL7" localSheetId="11">#REF!</definedName>
    <definedName name="_______FAL7" localSheetId="12">#REF!</definedName>
    <definedName name="_______FAL7" localSheetId="13">#REF!</definedName>
    <definedName name="_______FAL7" localSheetId="23">#REF!</definedName>
    <definedName name="_______FAL7" localSheetId="26">#REF!</definedName>
    <definedName name="_______FAL7" localSheetId="27">#REF!</definedName>
    <definedName name="_______FAL7" localSheetId="10">#REF!</definedName>
    <definedName name="_______FAL7" localSheetId="38">#REF!</definedName>
    <definedName name="_______FAL7" localSheetId="25">#REF!</definedName>
    <definedName name="_______FAL7" localSheetId="30">#REF!</definedName>
    <definedName name="_______FAL7" localSheetId="31">#REF!</definedName>
    <definedName name="_______FAL7" localSheetId="36">#REF!</definedName>
    <definedName name="_______FAL7" localSheetId="37">#REF!</definedName>
    <definedName name="_______FAL7" localSheetId="39">#REF!</definedName>
    <definedName name="_______FAL7" localSheetId="40">#REF!</definedName>
    <definedName name="_______FAL7" localSheetId="41">#REF!</definedName>
    <definedName name="_______FAL7" localSheetId="46">#REF!</definedName>
    <definedName name="_______FAL7" localSheetId="47">#REF!</definedName>
    <definedName name="_______FAL7" localSheetId="48">#REF!</definedName>
    <definedName name="_______FAL7" localSheetId="49">#REF!</definedName>
    <definedName name="_______FAL7" localSheetId="52">#REF!</definedName>
    <definedName name="_______FAL7" localSheetId="53">#REF!</definedName>
    <definedName name="_______FAL7" localSheetId="64">#REF!</definedName>
    <definedName name="_______FAL7" localSheetId="65">#REF!</definedName>
    <definedName name="_______FAL7">#REF!</definedName>
    <definedName name="_______ROS1">#N/A</definedName>
    <definedName name="_______ROS2">#N/A</definedName>
    <definedName name="_______ROS3">#N/A</definedName>
    <definedName name="_______ROS4">#N/A</definedName>
    <definedName name="_______tAB4" localSheetId="11">#REF!</definedName>
    <definedName name="_______tAB4" localSheetId="10">#REF!</definedName>
    <definedName name="_______tAB4" localSheetId="38">#REF!</definedName>
    <definedName name="_______tAB4" localSheetId="39">#REF!</definedName>
    <definedName name="_______tAB4" localSheetId="46">'[7]shared data'!$A$1:$G$71</definedName>
    <definedName name="_______tAB4" localSheetId="51">#REF!</definedName>
    <definedName name="_______tAB4" localSheetId="52">'[7]shared data'!$A$1:$G$71</definedName>
    <definedName name="_______tAB4" localSheetId="66">'[7]shared data'!$A$1:$G$71</definedName>
    <definedName name="_______tAB4">#REF!</definedName>
    <definedName name="_______tnt1" localSheetId="67">[5]!_______tnt1</definedName>
    <definedName name="_______tnt1" localSheetId="68">[5]!_______tnt1</definedName>
    <definedName name="_______tnt1" localSheetId="69">[5]!_______tnt1</definedName>
    <definedName name="_______tnt1" localSheetId="70">[5]!_______tnt1</definedName>
    <definedName name="_______tnt1" localSheetId="72">[5]!_______tnt1</definedName>
    <definedName name="_______tnt1" localSheetId="73">[5]!_______tnt1</definedName>
    <definedName name="_______tnt1" localSheetId="74">[5]!_______tnt1</definedName>
    <definedName name="_______tnt1" localSheetId="11">#REF!</definedName>
    <definedName name="_______tnt1" localSheetId="10">#REF!</definedName>
    <definedName name="_______tnt1" localSheetId="38">#REF!</definedName>
    <definedName name="_______tnt1" localSheetId="30">[6]!_______tnt1</definedName>
    <definedName name="_______tnt1" localSheetId="39">#REF!</definedName>
    <definedName name="_______tnt1" localSheetId="40">[5]!_______tnt1</definedName>
    <definedName name="_______tnt1" localSheetId="41">[5]!_______tnt1</definedName>
    <definedName name="_______tnt1" localSheetId="46">[5]!_______tnt1</definedName>
    <definedName name="_______tnt1" localSheetId="52">[5]!_______tnt1</definedName>
    <definedName name="_______tnt1" localSheetId="53">[5]!_______tnt1</definedName>
    <definedName name="_______tnt1" localSheetId="65">[5]!_______tnt1</definedName>
    <definedName name="_______tnt1" localSheetId="66">[5]!_______tnt1</definedName>
    <definedName name="_______tnt1">#REF!</definedName>
    <definedName name="______asd1" localSheetId="67">[5]!______asd1</definedName>
    <definedName name="______asd1" localSheetId="68">[5]!______asd1</definedName>
    <definedName name="______asd1" localSheetId="69">[5]!______asd1</definedName>
    <definedName name="______asd1" localSheetId="70">[5]!______asd1</definedName>
    <definedName name="______asd1" localSheetId="72">[5]!______asd1</definedName>
    <definedName name="______asd1" localSheetId="73">[5]!______asd1</definedName>
    <definedName name="______asd1" localSheetId="74">[5]!______asd1</definedName>
    <definedName name="______asd1" localSheetId="11">#REF!</definedName>
    <definedName name="______asd1" localSheetId="10">#REF!</definedName>
    <definedName name="______asd1" localSheetId="38">#REF!</definedName>
    <definedName name="______asd1" localSheetId="30">[6]!______asd1</definedName>
    <definedName name="______asd1" localSheetId="39">#REF!</definedName>
    <definedName name="______asd1" localSheetId="40">[5]!______asd1</definedName>
    <definedName name="______asd1" localSheetId="41">[5]!______asd1</definedName>
    <definedName name="______asd1" localSheetId="46">[5]!______asd1</definedName>
    <definedName name="______asd1" localSheetId="52">[5]!______asd1</definedName>
    <definedName name="______asd1" localSheetId="53">[5]!______asd1</definedName>
    <definedName name="______asd1" localSheetId="65">[5]!______asd1</definedName>
    <definedName name="______asd1" localSheetId="66">[5]!______asd1</definedName>
    <definedName name="______asd1">#REF!</definedName>
    <definedName name="______AUS1" localSheetId="67">#REF!</definedName>
    <definedName name="______AUS1" localSheetId="68">#REF!</definedName>
    <definedName name="______AUS1" localSheetId="69">#REF!</definedName>
    <definedName name="______AUS1" localSheetId="70">#REF!</definedName>
    <definedName name="______AUS1" localSheetId="72">#REF!</definedName>
    <definedName name="______AUS1" localSheetId="73">#REF!</definedName>
    <definedName name="______AUS1" localSheetId="74">#REF!</definedName>
    <definedName name="______AUS1" localSheetId="11">#REF!</definedName>
    <definedName name="______AUS1" localSheetId="12">#REF!</definedName>
    <definedName name="______AUS1" localSheetId="13">#REF!</definedName>
    <definedName name="______AUS1" localSheetId="23">#REF!</definedName>
    <definedName name="______AUS1" localSheetId="24">#REF!</definedName>
    <definedName name="______AUS1" localSheetId="26">#REF!</definedName>
    <definedName name="______AUS1" localSheetId="27">#REF!</definedName>
    <definedName name="______AUS1" localSheetId="42">#REF!</definedName>
    <definedName name="______AUS1" localSheetId="10">#REF!</definedName>
    <definedName name="______AUS1" localSheetId="38">#REF!</definedName>
    <definedName name="______AUS1" localSheetId="25">#REF!</definedName>
    <definedName name="______AUS1" localSheetId="30">#REF!</definedName>
    <definedName name="______AUS1" localSheetId="31">#REF!</definedName>
    <definedName name="______AUS1" localSheetId="34">#REF!</definedName>
    <definedName name="______AUS1" localSheetId="36">#REF!</definedName>
    <definedName name="______AUS1" localSheetId="37">#REF!</definedName>
    <definedName name="______AUS1" localSheetId="39">#REF!</definedName>
    <definedName name="______AUS1" localSheetId="40">#REF!</definedName>
    <definedName name="______AUS1" localSheetId="41">#REF!</definedName>
    <definedName name="______AUS1" localSheetId="46">#REF!</definedName>
    <definedName name="______AUS1" localSheetId="47">#REF!</definedName>
    <definedName name="______AUS1" localSheetId="48">#REF!</definedName>
    <definedName name="______AUS1" localSheetId="49">#REF!</definedName>
    <definedName name="______AUS1" localSheetId="52">#REF!</definedName>
    <definedName name="______AUS1" localSheetId="53">#REF!</definedName>
    <definedName name="______AUS1" localSheetId="64">#REF!</definedName>
    <definedName name="______AUS1" localSheetId="65">#REF!</definedName>
    <definedName name="______AUS1" localSheetId="66">#REF!</definedName>
    <definedName name="______AUS1">#REF!</definedName>
    <definedName name="______DEG1" localSheetId="67">#REF!</definedName>
    <definedName name="______DEG1" localSheetId="68">#REF!</definedName>
    <definedName name="______DEG1" localSheetId="69">#REF!</definedName>
    <definedName name="______DEG1" localSheetId="70">#REF!</definedName>
    <definedName name="______DEG1" localSheetId="72">#REF!</definedName>
    <definedName name="______DEG1" localSheetId="73">#REF!</definedName>
    <definedName name="______DEG1" localSheetId="74">#REF!</definedName>
    <definedName name="______DEG1" localSheetId="11">#REF!</definedName>
    <definedName name="______DEG1" localSheetId="12">#REF!</definedName>
    <definedName name="______DEG1" localSheetId="13">#REF!</definedName>
    <definedName name="______DEG1" localSheetId="23">#REF!</definedName>
    <definedName name="______DEG1" localSheetId="26">#REF!</definedName>
    <definedName name="______DEG1" localSheetId="27">#REF!</definedName>
    <definedName name="______DEG1" localSheetId="10">#REF!</definedName>
    <definedName name="______DEG1" localSheetId="38">#REF!</definedName>
    <definedName name="______DEG1" localSheetId="25">#REF!</definedName>
    <definedName name="______DEG1" localSheetId="30">#REF!</definedName>
    <definedName name="______DEG1" localSheetId="31">#REF!</definedName>
    <definedName name="______DEG1" localSheetId="36">#REF!</definedName>
    <definedName name="______DEG1" localSheetId="37">#REF!</definedName>
    <definedName name="______DEG1" localSheetId="39">#REF!</definedName>
    <definedName name="______DEG1" localSheetId="40">#REF!</definedName>
    <definedName name="______DEG1" localSheetId="41">#REF!</definedName>
    <definedName name="______DEG1" localSheetId="46">#REF!</definedName>
    <definedName name="______DEG1" localSheetId="47">#REF!</definedName>
    <definedName name="______DEG1" localSheetId="48">#REF!</definedName>
    <definedName name="______DEG1" localSheetId="49">#REF!</definedName>
    <definedName name="______DEG1" localSheetId="52">#REF!</definedName>
    <definedName name="______DEG1" localSheetId="53">#REF!</definedName>
    <definedName name="______DEG1" localSheetId="64">#REF!</definedName>
    <definedName name="______DEG1" localSheetId="65">#REF!</definedName>
    <definedName name="______DEG1">#REF!</definedName>
    <definedName name="______DKR1" localSheetId="67">#REF!</definedName>
    <definedName name="______DKR1" localSheetId="68">#REF!</definedName>
    <definedName name="______DKR1" localSheetId="69">#REF!</definedName>
    <definedName name="______DKR1" localSheetId="70">#REF!</definedName>
    <definedName name="______DKR1" localSheetId="72">#REF!</definedName>
    <definedName name="______DKR1" localSheetId="73">#REF!</definedName>
    <definedName name="______DKR1" localSheetId="74">#REF!</definedName>
    <definedName name="______DKR1" localSheetId="11">#REF!</definedName>
    <definedName name="______DKR1" localSheetId="12">#REF!</definedName>
    <definedName name="______DKR1" localSheetId="13">#REF!</definedName>
    <definedName name="______DKR1" localSheetId="23">#REF!</definedName>
    <definedName name="______DKR1" localSheetId="26">#REF!</definedName>
    <definedName name="______DKR1" localSheetId="27">#REF!</definedName>
    <definedName name="______DKR1" localSheetId="10">#REF!</definedName>
    <definedName name="______DKR1" localSheetId="38">#REF!</definedName>
    <definedName name="______DKR1" localSheetId="25">#REF!</definedName>
    <definedName name="______DKR1" localSheetId="30">#REF!</definedName>
    <definedName name="______DKR1" localSheetId="31">#REF!</definedName>
    <definedName name="______DKR1" localSheetId="36">#REF!</definedName>
    <definedName name="______DKR1" localSheetId="37">#REF!</definedName>
    <definedName name="______DKR1" localSheetId="39">#REF!</definedName>
    <definedName name="______DKR1" localSheetId="40">#REF!</definedName>
    <definedName name="______DKR1" localSheetId="41">#REF!</definedName>
    <definedName name="______DKR1" localSheetId="46">#REF!</definedName>
    <definedName name="______DKR1" localSheetId="47">#REF!</definedName>
    <definedName name="______DKR1" localSheetId="48">#REF!</definedName>
    <definedName name="______DKR1" localSheetId="49">#REF!</definedName>
    <definedName name="______DKR1" localSheetId="52">#REF!</definedName>
    <definedName name="______DKR1" localSheetId="53">#REF!</definedName>
    <definedName name="______DKR1" localSheetId="64">#REF!</definedName>
    <definedName name="______DKR1" localSheetId="65">#REF!</definedName>
    <definedName name="______DKR1">#REF!</definedName>
    <definedName name="______ECU1" localSheetId="67">#REF!</definedName>
    <definedName name="______ECU1" localSheetId="68">#REF!</definedName>
    <definedName name="______ECU1" localSheetId="69">#REF!</definedName>
    <definedName name="______ECU1" localSheetId="70">#REF!</definedName>
    <definedName name="______ECU1" localSheetId="72">#REF!</definedName>
    <definedName name="______ECU1" localSheetId="73">#REF!</definedName>
    <definedName name="______ECU1" localSheetId="74">#REF!</definedName>
    <definedName name="______ECU1" localSheetId="11">#REF!</definedName>
    <definedName name="______ECU1" localSheetId="23">#REF!</definedName>
    <definedName name="______ECU1" localSheetId="27">#REF!</definedName>
    <definedName name="______ECU1" localSheetId="10">#REF!</definedName>
    <definedName name="______ECU1" localSheetId="38">#REF!</definedName>
    <definedName name="______ECU1" localSheetId="25">#REF!</definedName>
    <definedName name="______ECU1" localSheetId="31">#REF!</definedName>
    <definedName name="______ECU1" localSheetId="39">#REF!</definedName>
    <definedName name="______ECU1" localSheetId="40">#REF!</definedName>
    <definedName name="______ECU1" localSheetId="41">#REF!</definedName>
    <definedName name="______ECU1" localSheetId="46">#REF!</definedName>
    <definedName name="______ECU1" localSheetId="47">#REF!</definedName>
    <definedName name="______ECU1" localSheetId="48">#REF!</definedName>
    <definedName name="______ECU1" localSheetId="49">#REF!</definedName>
    <definedName name="______ECU1" localSheetId="52">#REF!</definedName>
    <definedName name="______ECU1" localSheetId="53">#REF!</definedName>
    <definedName name="______ECU1" localSheetId="64">#REF!</definedName>
    <definedName name="______ECU1" localSheetId="65">#REF!</definedName>
    <definedName name="______ECU1">#REF!</definedName>
    <definedName name="______ESC1" localSheetId="67">#REF!</definedName>
    <definedName name="______ESC1" localSheetId="68">#REF!</definedName>
    <definedName name="______ESC1" localSheetId="69">#REF!</definedName>
    <definedName name="______ESC1" localSheetId="70">#REF!</definedName>
    <definedName name="______ESC1" localSheetId="72">#REF!</definedName>
    <definedName name="______ESC1" localSheetId="73">#REF!</definedName>
    <definedName name="______ESC1" localSheetId="74">#REF!</definedName>
    <definedName name="______ESC1" localSheetId="11">#REF!</definedName>
    <definedName name="______ESC1" localSheetId="23">#REF!</definedName>
    <definedName name="______ESC1" localSheetId="27">#REF!</definedName>
    <definedName name="______ESC1" localSheetId="10">#REF!</definedName>
    <definedName name="______ESC1" localSheetId="38">#REF!</definedName>
    <definedName name="______ESC1" localSheetId="25">#REF!</definedName>
    <definedName name="______ESC1" localSheetId="31">#REF!</definedName>
    <definedName name="______ESC1" localSheetId="39">#REF!</definedName>
    <definedName name="______ESC1" localSheetId="40">#REF!</definedName>
    <definedName name="______ESC1" localSheetId="41">#REF!</definedName>
    <definedName name="______ESC1" localSheetId="46">#REF!</definedName>
    <definedName name="______ESC1" localSheetId="47">#REF!</definedName>
    <definedName name="______ESC1" localSheetId="48">#REF!</definedName>
    <definedName name="______ESC1" localSheetId="49">#REF!</definedName>
    <definedName name="______ESC1" localSheetId="52">#REF!</definedName>
    <definedName name="______ESC1" localSheetId="53">#REF!</definedName>
    <definedName name="______ESC1" localSheetId="64">#REF!</definedName>
    <definedName name="______ESC1" localSheetId="65">#REF!</definedName>
    <definedName name="______ESC1">#REF!</definedName>
    <definedName name="______FAL2" localSheetId="67">#REF!</definedName>
    <definedName name="______FAL2" localSheetId="68">#REF!</definedName>
    <definedName name="______FAL2" localSheetId="69">#REF!</definedName>
    <definedName name="______FAL2" localSheetId="70">#REF!</definedName>
    <definedName name="______FAL2" localSheetId="72">#REF!</definedName>
    <definedName name="______FAL2" localSheetId="73">#REF!</definedName>
    <definedName name="______FAL2" localSheetId="74">#REF!</definedName>
    <definedName name="______FAL2" localSheetId="11">#REF!</definedName>
    <definedName name="______FAL2" localSheetId="23">#REF!</definedName>
    <definedName name="______FAL2" localSheetId="27">#REF!</definedName>
    <definedName name="______FAL2" localSheetId="10">#REF!</definedName>
    <definedName name="______FAL2" localSheetId="38">#REF!</definedName>
    <definedName name="______FAL2" localSheetId="25">#REF!</definedName>
    <definedName name="______FAL2" localSheetId="31">#REF!</definedName>
    <definedName name="______FAL2" localSheetId="39">#REF!</definedName>
    <definedName name="______FAL2" localSheetId="40">#REF!</definedName>
    <definedName name="______FAL2" localSheetId="41">#REF!</definedName>
    <definedName name="______FAL2" localSheetId="46">#REF!</definedName>
    <definedName name="______FAL2" localSheetId="47">#REF!</definedName>
    <definedName name="______FAL2" localSheetId="48">#REF!</definedName>
    <definedName name="______FAL2" localSheetId="49">#REF!</definedName>
    <definedName name="______FAL2" localSheetId="52">#REF!</definedName>
    <definedName name="______FAL2" localSheetId="53">#REF!</definedName>
    <definedName name="______FAL2" localSheetId="64">#REF!</definedName>
    <definedName name="______FAL2" localSheetId="65">#REF!</definedName>
    <definedName name="______FAL2">#REF!</definedName>
    <definedName name="______FAL3" localSheetId="67">#REF!</definedName>
    <definedName name="______FAL3" localSheetId="68">#REF!</definedName>
    <definedName name="______FAL3" localSheetId="69">#REF!</definedName>
    <definedName name="______FAL3" localSheetId="70">#REF!</definedName>
    <definedName name="______FAL3" localSheetId="72">#REF!</definedName>
    <definedName name="______FAL3" localSheetId="73">#REF!</definedName>
    <definedName name="______FAL3" localSheetId="74">#REF!</definedName>
    <definedName name="______FAL3" localSheetId="11">#REF!</definedName>
    <definedName name="______FAL3" localSheetId="23">#REF!</definedName>
    <definedName name="______FAL3" localSheetId="27">#REF!</definedName>
    <definedName name="______FAL3" localSheetId="10">#REF!</definedName>
    <definedName name="______FAL3" localSheetId="38">#REF!</definedName>
    <definedName name="______FAL3" localSheetId="25">#REF!</definedName>
    <definedName name="______FAL3" localSheetId="31">#REF!</definedName>
    <definedName name="______FAL3" localSheetId="39">#REF!</definedName>
    <definedName name="______FAL3" localSheetId="40">#REF!</definedName>
    <definedName name="______FAL3" localSheetId="41">#REF!</definedName>
    <definedName name="______FAL3" localSheetId="46">#REF!</definedName>
    <definedName name="______FAL3" localSheetId="47">#REF!</definedName>
    <definedName name="______FAL3" localSheetId="48">#REF!</definedName>
    <definedName name="______FAL3" localSheetId="49">#REF!</definedName>
    <definedName name="______FAL3" localSheetId="52">#REF!</definedName>
    <definedName name="______FAL3" localSheetId="53">#REF!</definedName>
    <definedName name="______FAL3" localSheetId="64">#REF!</definedName>
    <definedName name="______FAL3" localSheetId="65">#REF!</definedName>
    <definedName name="______FAL3">#REF!</definedName>
    <definedName name="______FAL4" localSheetId="67">#REF!</definedName>
    <definedName name="______FAL4" localSheetId="68">#REF!</definedName>
    <definedName name="______FAL4" localSheetId="69">#REF!</definedName>
    <definedName name="______FAL4" localSheetId="70">#REF!</definedName>
    <definedName name="______FAL4" localSheetId="72">#REF!</definedName>
    <definedName name="______FAL4" localSheetId="73">#REF!</definedName>
    <definedName name="______FAL4" localSheetId="74">#REF!</definedName>
    <definedName name="______FAL4" localSheetId="11">#REF!</definedName>
    <definedName name="______FAL4" localSheetId="23">#REF!</definedName>
    <definedName name="______FAL4" localSheetId="27">#REF!</definedName>
    <definedName name="______FAL4" localSheetId="10">#REF!</definedName>
    <definedName name="______FAL4" localSheetId="38">#REF!</definedName>
    <definedName name="______FAL4" localSheetId="25">#REF!</definedName>
    <definedName name="______FAL4" localSheetId="31">#REF!</definedName>
    <definedName name="______FAL4" localSheetId="39">#REF!</definedName>
    <definedName name="______FAL4" localSheetId="40">#REF!</definedName>
    <definedName name="______FAL4" localSheetId="41">#REF!</definedName>
    <definedName name="______FAL4" localSheetId="46">#REF!</definedName>
    <definedName name="______FAL4" localSheetId="47">#REF!</definedName>
    <definedName name="______FAL4" localSheetId="48">#REF!</definedName>
    <definedName name="______FAL4" localSheetId="49">#REF!</definedName>
    <definedName name="______FAL4" localSheetId="52">#REF!</definedName>
    <definedName name="______FAL4" localSheetId="53">#REF!</definedName>
    <definedName name="______FAL4" localSheetId="64">#REF!</definedName>
    <definedName name="______FAL4" localSheetId="65">#REF!</definedName>
    <definedName name="______FAL4">#REF!</definedName>
    <definedName name="______FAL5" localSheetId="67">#REF!</definedName>
    <definedName name="______FAL5" localSheetId="68">#REF!</definedName>
    <definedName name="______FAL5" localSheetId="69">#REF!</definedName>
    <definedName name="______FAL5" localSheetId="70">#REF!</definedName>
    <definedName name="______FAL5" localSheetId="72">#REF!</definedName>
    <definedName name="______FAL5" localSheetId="73">#REF!</definedName>
    <definedName name="______FAL5" localSheetId="74">#REF!</definedName>
    <definedName name="______FAL5" localSheetId="11">#REF!</definedName>
    <definedName name="______FAL5" localSheetId="23">#REF!</definedName>
    <definedName name="______FAL5" localSheetId="27">#REF!</definedName>
    <definedName name="______FAL5" localSheetId="10">#REF!</definedName>
    <definedName name="______FAL5" localSheetId="38">#REF!</definedName>
    <definedName name="______FAL5" localSheetId="25">#REF!</definedName>
    <definedName name="______FAL5" localSheetId="31">#REF!</definedName>
    <definedName name="______FAL5" localSheetId="39">#REF!</definedName>
    <definedName name="______FAL5" localSheetId="40">#REF!</definedName>
    <definedName name="______FAL5" localSheetId="41">#REF!</definedName>
    <definedName name="______FAL5" localSheetId="46">#REF!</definedName>
    <definedName name="______FAL5" localSheetId="47">#REF!</definedName>
    <definedName name="______FAL5" localSheetId="48">#REF!</definedName>
    <definedName name="______FAL5" localSheetId="49">#REF!</definedName>
    <definedName name="______FAL5" localSheetId="52">#REF!</definedName>
    <definedName name="______FAL5" localSheetId="53">#REF!</definedName>
    <definedName name="______FAL5" localSheetId="64">#REF!</definedName>
    <definedName name="______FAL5" localSheetId="65">#REF!</definedName>
    <definedName name="______FAL5">#REF!</definedName>
    <definedName name="______FAL6" localSheetId="67">#REF!</definedName>
    <definedName name="______FAL6" localSheetId="68">#REF!</definedName>
    <definedName name="______FAL6" localSheetId="69">#REF!</definedName>
    <definedName name="______FAL6" localSheetId="70">#REF!</definedName>
    <definedName name="______FAL6" localSheetId="72">#REF!</definedName>
    <definedName name="______FAL6" localSheetId="73">#REF!</definedName>
    <definedName name="______FAL6" localSheetId="74">#REF!</definedName>
    <definedName name="______FAL6" localSheetId="11">#REF!</definedName>
    <definedName name="______FAL6" localSheetId="23">#REF!</definedName>
    <definedName name="______FAL6" localSheetId="27">#REF!</definedName>
    <definedName name="______FAL6" localSheetId="10">#REF!</definedName>
    <definedName name="______FAL6" localSheetId="38">#REF!</definedName>
    <definedName name="______FAL6" localSheetId="25">#REF!</definedName>
    <definedName name="______FAL6" localSheetId="31">#REF!</definedName>
    <definedName name="______FAL6" localSheetId="39">#REF!</definedName>
    <definedName name="______FAL6" localSheetId="40">#REF!</definedName>
    <definedName name="______FAL6" localSheetId="41">#REF!</definedName>
    <definedName name="______FAL6" localSheetId="46">#REF!</definedName>
    <definedName name="______FAL6" localSheetId="47">#REF!</definedName>
    <definedName name="______FAL6" localSheetId="48">#REF!</definedName>
    <definedName name="______FAL6" localSheetId="49">#REF!</definedName>
    <definedName name="______FAL6" localSheetId="52">#REF!</definedName>
    <definedName name="______FAL6" localSheetId="53">#REF!</definedName>
    <definedName name="______FAL6" localSheetId="64">#REF!</definedName>
    <definedName name="______FAL6" localSheetId="65">#REF!</definedName>
    <definedName name="______FAL6">#REF!</definedName>
    <definedName name="______FAL7" localSheetId="67">#REF!</definedName>
    <definedName name="______FAL7" localSheetId="68">#REF!</definedName>
    <definedName name="______FAL7" localSheetId="69">#REF!</definedName>
    <definedName name="______FAL7" localSheetId="70">#REF!</definedName>
    <definedName name="______FAL7" localSheetId="72">#REF!</definedName>
    <definedName name="______FAL7" localSheetId="73">#REF!</definedName>
    <definedName name="______FAL7" localSheetId="74">#REF!</definedName>
    <definedName name="______FAL7" localSheetId="11">#REF!</definedName>
    <definedName name="______FAL7" localSheetId="23">#REF!</definedName>
    <definedName name="______FAL7" localSheetId="27">#REF!</definedName>
    <definedName name="______FAL7" localSheetId="10">#REF!</definedName>
    <definedName name="______FAL7" localSheetId="38">#REF!</definedName>
    <definedName name="______FAL7" localSheetId="25">#REF!</definedName>
    <definedName name="______FAL7" localSheetId="31">#REF!</definedName>
    <definedName name="______FAL7" localSheetId="39">#REF!</definedName>
    <definedName name="______FAL7" localSheetId="40">#REF!</definedName>
    <definedName name="______FAL7" localSheetId="41">#REF!</definedName>
    <definedName name="______FAL7" localSheetId="46">#REF!</definedName>
    <definedName name="______FAL7" localSheetId="47">#REF!</definedName>
    <definedName name="______FAL7" localSheetId="48">#REF!</definedName>
    <definedName name="______FAL7" localSheetId="49">#REF!</definedName>
    <definedName name="______FAL7" localSheetId="52">#REF!</definedName>
    <definedName name="______FAL7" localSheetId="53">#REF!</definedName>
    <definedName name="______FAL7" localSheetId="64">#REF!</definedName>
    <definedName name="______FAL7" localSheetId="65">#REF!</definedName>
    <definedName name="______FAL7">#REF!</definedName>
    <definedName name="______FMK1" localSheetId="67">#REF!</definedName>
    <definedName name="______FMK1" localSheetId="68">#REF!</definedName>
    <definedName name="______FMK1" localSheetId="69">#REF!</definedName>
    <definedName name="______FMK1" localSheetId="70">#REF!</definedName>
    <definedName name="______FMK1" localSheetId="72">#REF!</definedName>
    <definedName name="______FMK1" localSheetId="73">#REF!</definedName>
    <definedName name="______FMK1" localSheetId="74">#REF!</definedName>
    <definedName name="______FMK1" localSheetId="11">#REF!</definedName>
    <definedName name="______FMK1" localSheetId="23">#REF!</definedName>
    <definedName name="______FMK1" localSheetId="27">#REF!</definedName>
    <definedName name="______FMK1" localSheetId="10">#REF!</definedName>
    <definedName name="______FMK1" localSheetId="38">#REF!</definedName>
    <definedName name="______FMK1" localSheetId="25">#REF!</definedName>
    <definedName name="______FMK1" localSheetId="31">#REF!</definedName>
    <definedName name="______FMK1" localSheetId="39">#REF!</definedName>
    <definedName name="______FMK1" localSheetId="40">#REF!</definedName>
    <definedName name="______FMK1" localSheetId="41">#REF!</definedName>
    <definedName name="______FMK1" localSheetId="46">#REF!</definedName>
    <definedName name="______FMK1" localSheetId="47">#REF!</definedName>
    <definedName name="______FMK1" localSheetId="48">#REF!</definedName>
    <definedName name="______FMK1" localSheetId="49">#REF!</definedName>
    <definedName name="______FMK1" localSheetId="52">#REF!</definedName>
    <definedName name="______FMK1" localSheetId="53">#REF!</definedName>
    <definedName name="______FMK1" localSheetId="64">#REF!</definedName>
    <definedName name="______FMK1" localSheetId="65">#REF!</definedName>
    <definedName name="______FMK1">#REF!</definedName>
    <definedName name="______IKR1" localSheetId="67">#REF!</definedName>
    <definedName name="______IKR1" localSheetId="68">#REF!</definedName>
    <definedName name="______IKR1" localSheetId="69">#REF!</definedName>
    <definedName name="______IKR1" localSheetId="70">#REF!</definedName>
    <definedName name="______IKR1" localSheetId="72">#REF!</definedName>
    <definedName name="______IKR1" localSheetId="73">#REF!</definedName>
    <definedName name="______IKR1" localSheetId="74">#REF!</definedName>
    <definedName name="______IKR1" localSheetId="11">#REF!</definedName>
    <definedName name="______IKR1" localSheetId="23">#REF!</definedName>
    <definedName name="______IKR1" localSheetId="27">#REF!</definedName>
    <definedName name="______IKR1" localSheetId="10">#REF!</definedName>
    <definedName name="______IKR1" localSheetId="38">#REF!</definedName>
    <definedName name="______IKR1" localSheetId="25">#REF!</definedName>
    <definedName name="______IKR1" localSheetId="31">#REF!</definedName>
    <definedName name="______IKR1" localSheetId="39">#REF!</definedName>
    <definedName name="______IKR1" localSheetId="40">#REF!</definedName>
    <definedName name="______IKR1" localSheetId="41">#REF!</definedName>
    <definedName name="______IKR1" localSheetId="46">#REF!</definedName>
    <definedName name="______IKR1" localSheetId="47">#REF!</definedName>
    <definedName name="______IKR1" localSheetId="48">#REF!</definedName>
    <definedName name="______IKR1" localSheetId="49">#REF!</definedName>
    <definedName name="______IKR1" localSheetId="52">#REF!</definedName>
    <definedName name="______IKR1" localSheetId="53">#REF!</definedName>
    <definedName name="______IKR1" localSheetId="64">#REF!</definedName>
    <definedName name="______IKR1" localSheetId="65">#REF!</definedName>
    <definedName name="______IKR1">#REF!</definedName>
    <definedName name="______IRP1" localSheetId="67">#REF!</definedName>
    <definedName name="______IRP1" localSheetId="68">#REF!</definedName>
    <definedName name="______IRP1" localSheetId="69">#REF!</definedName>
    <definedName name="______IRP1" localSheetId="70">#REF!</definedName>
    <definedName name="______IRP1" localSheetId="72">#REF!</definedName>
    <definedName name="______IRP1" localSheetId="73">#REF!</definedName>
    <definedName name="______IRP1" localSheetId="74">#REF!</definedName>
    <definedName name="______IRP1" localSheetId="11">#REF!</definedName>
    <definedName name="______IRP1" localSheetId="23">#REF!</definedName>
    <definedName name="______IRP1" localSheetId="27">#REF!</definedName>
    <definedName name="______IRP1" localSheetId="10">#REF!</definedName>
    <definedName name="______IRP1" localSheetId="38">#REF!</definedName>
    <definedName name="______IRP1" localSheetId="25">#REF!</definedName>
    <definedName name="______IRP1" localSheetId="31">#REF!</definedName>
    <definedName name="______IRP1" localSheetId="39">#REF!</definedName>
    <definedName name="______IRP1" localSheetId="40">#REF!</definedName>
    <definedName name="______IRP1" localSheetId="41">#REF!</definedName>
    <definedName name="______IRP1" localSheetId="46">#REF!</definedName>
    <definedName name="______IRP1" localSheetId="47">#REF!</definedName>
    <definedName name="______IRP1" localSheetId="48">#REF!</definedName>
    <definedName name="______IRP1" localSheetId="49">#REF!</definedName>
    <definedName name="______IRP1" localSheetId="52">#REF!</definedName>
    <definedName name="______IRP1" localSheetId="53">#REF!</definedName>
    <definedName name="______IRP1" localSheetId="64">#REF!</definedName>
    <definedName name="______IRP1" localSheetId="65">#REF!</definedName>
    <definedName name="______IRP1">#REF!</definedName>
    <definedName name="______LIT1" localSheetId="67">#REF!</definedName>
    <definedName name="______LIT1" localSheetId="68">#REF!</definedName>
    <definedName name="______LIT1" localSheetId="69">#REF!</definedName>
    <definedName name="______LIT1" localSheetId="70">#REF!</definedName>
    <definedName name="______LIT1" localSheetId="72">#REF!</definedName>
    <definedName name="______LIT1" localSheetId="73">#REF!</definedName>
    <definedName name="______LIT1" localSheetId="74">#REF!</definedName>
    <definedName name="______LIT1" localSheetId="11">#REF!</definedName>
    <definedName name="______LIT1" localSheetId="23">#REF!</definedName>
    <definedName name="______LIT1" localSheetId="27">#REF!</definedName>
    <definedName name="______LIT1" localSheetId="10">#REF!</definedName>
    <definedName name="______LIT1" localSheetId="38">#REF!</definedName>
    <definedName name="______LIT1" localSheetId="25">#REF!</definedName>
    <definedName name="______LIT1" localSheetId="31">#REF!</definedName>
    <definedName name="______LIT1" localSheetId="39">#REF!</definedName>
    <definedName name="______LIT1" localSheetId="40">#REF!</definedName>
    <definedName name="______LIT1" localSheetId="41">#REF!</definedName>
    <definedName name="______LIT1" localSheetId="46">#REF!</definedName>
    <definedName name="______LIT1" localSheetId="47">#REF!</definedName>
    <definedName name="______LIT1" localSheetId="48">#REF!</definedName>
    <definedName name="______LIT1" localSheetId="49">#REF!</definedName>
    <definedName name="______LIT1" localSheetId="52">#REF!</definedName>
    <definedName name="______LIT1" localSheetId="53">#REF!</definedName>
    <definedName name="______LIT1" localSheetId="64">#REF!</definedName>
    <definedName name="______LIT1" localSheetId="65">#REF!</definedName>
    <definedName name="______LIT1">#REF!</definedName>
    <definedName name="______LL2" localSheetId="6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9"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7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7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7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39"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53"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5" hidden="1">{FALSE,FALSE,-1.25,-15.5,484.5,276.75,FALSE,FALSE,TRUE,TRUE,0,12,#N/A,46,#N/A,2.93460490463215,15.35,1,FALSE,FALSE,3,TRUE,1,FALSE,100,"Swvu.PLA1.","ACwvu.PLA1.",#N/A,FALSE,FALSE,0,0,0,0,2,"","",TRUE,TRUE,FALSE,FALSE,1,60,#N/A,#N/A,FALSE,FALSE,FALSE,FALSE,FALSE,FALSE,FALSE,9,65532,65532,FALSE,FALSE,TRUE,TRUE,TRUE}</definedName>
    <definedName name="___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___LL2" hidden="1">{FALSE,FALSE,-1.25,-15.5,484.5,276.75,FALSE,FALSE,TRUE,TRUE,0,12,#N/A,46,#N/A,2.93460490463215,15.35,1,FALSE,FALSE,3,TRUE,1,FALSE,100,"Swvu.PLA1.","ACwvu.PLA1.",#N/A,FALSE,FALSE,0,0,0,0,2,"","",TRUE,TRUE,FALSE,FALSE,1,60,#N/A,#N/A,FALSE,FALSE,FALSE,FALSE,FALSE,FALSE,FALSE,9,65532,65532,FALSE,FALSE,TRUE,TRUE,TRUE}</definedName>
    <definedName name="______MEX1" localSheetId="67">#REF!</definedName>
    <definedName name="______MEX1" localSheetId="68">#REF!</definedName>
    <definedName name="______MEX1" localSheetId="69">#REF!</definedName>
    <definedName name="______MEX1" localSheetId="70">#REF!</definedName>
    <definedName name="______MEX1" localSheetId="72">#REF!</definedName>
    <definedName name="______MEX1" localSheetId="73">#REF!</definedName>
    <definedName name="______MEX1" localSheetId="74">#REF!</definedName>
    <definedName name="______MEX1" localSheetId="11">#REF!</definedName>
    <definedName name="______MEX1" localSheetId="12">#REF!</definedName>
    <definedName name="______MEX1" localSheetId="13">#REF!</definedName>
    <definedName name="______MEX1" localSheetId="23">#REF!</definedName>
    <definedName name="______MEX1" localSheetId="24">#REF!</definedName>
    <definedName name="______MEX1" localSheetId="26">#REF!</definedName>
    <definedName name="______MEX1" localSheetId="27">#REF!</definedName>
    <definedName name="______MEX1" localSheetId="42">#REF!</definedName>
    <definedName name="______MEX1" localSheetId="10">#REF!</definedName>
    <definedName name="______MEX1" localSheetId="38">#REF!</definedName>
    <definedName name="______MEX1" localSheetId="25">#REF!</definedName>
    <definedName name="______MEX1" localSheetId="30">#REF!</definedName>
    <definedName name="______MEX1" localSheetId="31">#REF!</definedName>
    <definedName name="______MEX1" localSheetId="34">#REF!</definedName>
    <definedName name="______MEX1" localSheetId="36">#REF!</definedName>
    <definedName name="______MEX1" localSheetId="37">#REF!</definedName>
    <definedName name="______MEX1" localSheetId="39">#REF!</definedName>
    <definedName name="______MEX1" localSheetId="40">#REF!</definedName>
    <definedName name="______MEX1" localSheetId="41">#REF!</definedName>
    <definedName name="______MEX1" localSheetId="46">#REF!</definedName>
    <definedName name="______MEX1" localSheetId="47">#REF!</definedName>
    <definedName name="______MEX1" localSheetId="48">#REF!</definedName>
    <definedName name="______MEX1" localSheetId="49">#REF!</definedName>
    <definedName name="______MEX1" localSheetId="52">#REF!</definedName>
    <definedName name="______MEX1" localSheetId="53">#REF!</definedName>
    <definedName name="______MEX1" localSheetId="64">#REF!</definedName>
    <definedName name="______MEX1" localSheetId="65">#REF!</definedName>
    <definedName name="______MEX1" localSheetId="66">#REF!</definedName>
    <definedName name="______MEX1">#REF!</definedName>
    <definedName name="______PTA1" localSheetId="67">#REF!</definedName>
    <definedName name="______PTA1" localSheetId="68">#REF!</definedName>
    <definedName name="______PTA1" localSheetId="69">#REF!</definedName>
    <definedName name="______PTA1" localSheetId="70">#REF!</definedName>
    <definedName name="______PTA1" localSheetId="72">#REF!</definedName>
    <definedName name="______PTA1" localSheetId="73">#REF!</definedName>
    <definedName name="______PTA1" localSheetId="74">#REF!</definedName>
    <definedName name="______PTA1" localSheetId="11">#REF!</definedName>
    <definedName name="______PTA1" localSheetId="12">#REF!</definedName>
    <definedName name="______PTA1" localSheetId="13">#REF!</definedName>
    <definedName name="______PTA1" localSheetId="23">#REF!</definedName>
    <definedName name="______PTA1" localSheetId="26">#REF!</definedName>
    <definedName name="______PTA1" localSheetId="27">#REF!</definedName>
    <definedName name="______PTA1" localSheetId="10">#REF!</definedName>
    <definedName name="______PTA1" localSheetId="38">#REF!</definedName>
    <definedName name="______PTA1" localSheetId="25">#REF!</definedName>
    <definedName name="______PTA1" localSheetId="30">#REF!</definedName>
    <definedName name="______PTA1" localSheetId="31">#REF!</definedName>
    <definedName name="______PTA1" localSheetId="36">#REF!</definedName>
    <definedName name="______PTA1" localSheetId="37">#REF!</definedName>
    <definedName name="______PTA1" localSheetId="39">#REF!</definedName>
    <definedName name="______PTA1" localSheetId="40">#REF!</definedName>
    <definedName name="______PTA1" localSheetId="41">#REF!</definedName>
    <definedName name="______PTA1" localSheetId="46">#REF!</definedName>
    <definedName name="______PTA1" localSheetId="47">#REF!</definedName>
    <definedName name="______PTA1" localSheetId="48">#REF!</definedName>
    <definedName name="______PTA1" localSheetId="49">#REF!</definedName>
    <definedName name="______PTA1" localSheetId="52">#REF!</definedName>
    <definedName name="______PTA1" localSheetId="53">#REF!</definedName>
    <definedName name="______PTA1" localSheetId="64">#REF!</definedName>
    <definedName name="______PTA1" localSheetId="65">#REF!</definedName>
    <definedName name="______PTA1">#REF!</definedName>
    <definedName name="______ROS1">#N/A</definedName>
    <definedName name="______ROS2">#N/A</definedName>
    <definedName name="______ROS3">#N/A</definedName>
    <definedName name="______ROS4">#N/A</definedName>
    <definedName name="______SAR1" localSheetId="67">#REF!</definedName>
    <definedName name="______SAR1" localSheetId="68">#REF!</definedName>
    <definedName name="______SAR1" localSheetId="69">#REF!</definedName>
    <definedName name="______SAR1" localSheetId="70">#REF!</definedName>
    <definedName name="______SAR1" localSheetId="72">#REF!</definedName>
    <definedName name="______SAR1" localSheetId="73">#REF!</definedName>
    <definedName name="______SAR1" localSheetId="74">#REF!</definedName>
    <definedName name="______SAR1" localSheetId="11">#REF!</definedName>
    <definedName name="______SAR1" localSheetId="12">#REF!</definedName>
    <definedName name="______SAR1" localSheetId="13">#REF!</definedName>
    <definedName name="______SAR1" localSheetId="23">#REF!</definedName>
    <definedName name="______SAR1" localSheetId="24">#REF!</definedName>
    <definedName name="______SAR1" localSheetId="26">#REF!</definedName>
    <definedName name="______SAR1" localSheetId="27">#REF!</definedName>
    <definedName name="______SAR1" localSheetId="42">#REF!</definedName>
    <definedName name="______SAR1" localSheetId="10">#REF!</definedName>
    <definedName name="______SAR1" localSheetId="38">#REF!</definedName>
    <definedName name="______SAR1" localSheetId="25">#REF!</definedName>
    <definedName name="______SAR1" localSheetId="30">#REF!</definedName>
    <definedName name="______SAR1" localSheetId="31">#REF!</definedName>
    <definedName name="______SAR1" localSheetId="34">#REF!</definedName>
    <definedName name="______SAR1" localSheetId="36">#REF!</definedName>
    <definedName name="______SAR1" localSheetId="37">#REF!</definedName>
    <definedName name="______SAR1" localSheetId="39">#REF!</definedName>
    <definedName name="______SAR1" localSheetId="40">#REF!</definedName>
    <definedName name="______SAR1" localSheetId="41">#REF!</definedName>
    <definedName name="______SAR1" localSheetId="46">#REF!</definedName>
    <definedName name="______SAR1" localSheetId="47">#REF!</definedName>
    <definedName name="______SAR1" localSheetId="48">#REF!</definedName>
    <definedName name="______SAR1" localSheetId="49">#REF!</definedName>
    <definedName name="______SAR1" localSheetId="52">#REF!</definedName>
    <definedName name="______SAR1" localSheetId="53">#REF!</definedName>
    <definedName name="______SAR1" localSheetId="64">#REF!</definedName>
    <definedName name="______SAR1" localSheetId="65">#REF!</definedName>
    <definedName name="______SAR1" localSheetId="66">#REF!</definedName>
    <definedName name="______SAR1">#REF!</definedName>
    <definedName name="______SRT11" localSheetId="67" hidden="1">{"Minpmon",#N/A,FALSE,"Monthinput"}</definedName>
    <definedName name="______SRT11" localSheetId="68" hidden="1">{"Minpmon",#N/A,FALSE,"Monthinput"}</definedName>
    <definedName name="______SRT11" localSheetId="69" hidden="1">{"Minpmon",#N/A,FALSE,"Monthinput"}</definedName>
    <definedName name="______SRT11" localSheetId="70" hidden="1">{"Minpmon",#N/A,FALSE,"Monthinput"}</definedName>
    <definedName name="______SRT11" localSheetId="72" hidden="1">{"Minpmon",#N/A,FALSE,"Monthinput"}</definedName>
    <definedName name="______SRT11" localSheetId="73" hidden="1">{"Minpmon",#N/A,FALSE,"Monthinput"}</definedName>
    <definedName name="______SRT11" localSheetId="74" hidden="1">{"Minpmon",#N/A,FALSE,"Monthinput"}</definedName>
    <definedName name="______SRT11" localSheetId="11" hidden="1">{"Minpmon",#N/A,FALSE,"Monthinput"}</definedName>
    <definedName name="______SRT11" localSheetId="12" hidden="1">{"Minpmon",#N/A,FALSE,"Monthinput"}</definedName>
    <definedName name="______SRT11" localSheetId="13" hidden="1">{"Minpmon",#N/A,FALSE,"Monthinput"}</definedName>
    <definedName name="______SRT11" localSheetId="23" hidden="1">{"Minpmon",#N/A,FALSE,"Monthinput"}</definedName>
    <definedName name="______SRT11" localSheetId="24" hidden="1">{"Minpmon",#N/A,FALSE,"Monthinput"}</definedName>
    <definedName name="______SRT11" localSheetId="26" hidden="1">{"Minpmon",#N/A,FALSE,"Monthinput"}</definedName>
    <definedName name="______SRT11" localSheetId="27" hidden="1">{"Minpmon",#N/A,FALSE,"Monthinput"}</definedName>
    <definedName name="______SRT11" localSheetId="42" hidden="1">{"Minpmon",#N/A,FALSE,"Monthinput"}</definedName>
    <definedName name="______SRT11" localSheetId="6" hidden="1">{"Minpmon",#N/A,FALSE,"Monthinput"}</definedName>
    <definedName name="______SRT11" localSheetId="7" hidden="1">{"Minpmon",#N/A,FALSE,"Monthinput"}</definedName>
    <definedName name="______SRT11" localSheetId="10" hidden="1">{"Minpmon",#N/A,FALSE,"Monthinput"}</definedName>
    <definedName name="______SRT11" localSheetId="38" hidden="1">{"Minpmon",#N/A,FALSE,"Monthinput"}</definedName>
    <definedName name="______SRT11" localSheetId="25" hidden="1">{"Minpmon",#N/A,FALSE,"Monthinput"}</definedName>
    <definedName name="______SRT11" localSheetId="28" hidden="1">{"Minpmon",#N/A,FALSE,"Monthinput"}</definedName>
    <definedName name="______SRT11" localSheetId="30" hidden="1">{"Minpmon",#N/A,FALSE,"Monthinput"}</definedName>
    <definedName name="______SRT11" localSheetId="31" hidden="1">{"Minpmon",#N/A,FALSE,"Monthinput"}</definedName>
    <definedName name="______SRT11" localSheetId="32" hidden="1">{"Minpmon",#N/A,FALSE,"Monthinput"}</definedName>
    <definedName name="______SRT11" localSheetId="33" hidden="1">{"Minpmon",#N/A,FALSE,"Monthinput"}</definedName>
    <definedName name="______SRT11" localSheetId="34" hidden="1">{"Minpmon",#N/A,FALSE,"Monthinput"}</definedName>
    <definedName name="______SRT11" localSheetId="35" hidden="1">{"Minpmon",#N/A,FALSE,"Monthinput"}</definedName>
    <definedName name="______SRT11" localSheetId="36" hidden="1">{"Minpmon",#N/A,FALSE,"Monthinput"}</definedName>
    <definedName name="______SRT11" localSheetId="37" hidden="1">{"Minpmon",#N/A,FALSE,"Monthinput"}</definedName>
    <definedName name="______SRT11" localSheetId="39" hidden="1">{"Minpmon",#N/A,FALSE,"Monthinput"}</definedName>
    <definedName name="______SRT11" localSheetId="40" hidden="1">{"Minpmon",#N/A,FALSE,"Monthinput"}</definedName>
    <definedName name="______SRT11" localSheetId="41" hidden="1">{"Minpmon",#N/A,FALSE,"Monthinput"}</definedName>
    <definedName name="______SRT11" localSheetId="46" hidden="1">{"Minpmon",#N/A,FALSE,"Monthinput"}</definedName>
    <definedName name="______SRT11" localSheetId="47" hidden="1">{"Minpmon",#N/A,FALSE,"Monthinput"}</definedName>
    <definedName name="______SRT11" localSheetId="48" hidden="1">{"Minpmon",#N/A,FALSE,"Monthinput"}</definedName>
    <definedName name="______SRT11" localSheetId="49" hidden="1">{"Minpmon",#N/A,FALSE,"Monthinput"}</definedName>
    <definedName name="______SRT11" localSheetId="50" hidden="1">{"Minpmon",#N/A,FALSE,"Monthinput"}</definedName>
    <definedName name="______SRT11" localSheetId="51" hidden="1">{"Minpmon",#N/A,FALSE,"Monthinput"}</definedName>
    <definedName name="______SRT11" localSheetId="52" hidden="1">{"Minpmon",#N/A,FALSE,"Monthinput"}</definedName>
    <definedName name="______SRT11" localSheetId="53" hidden="1">{"Minpmon",#N/A,FALSE,"Monthinput"}</definedName>
    <definedName name="______SRT11" localSheetId="64" hidden="1">{"Minpmon",#N/A,FALSE,"Monthinput"}</definedName>
    <definedName name="______SRT11" localSheetId="65" hidden="1">{"Minpmon",#N/A,FALSE,"Monthinput"}</definedName>
    <definedName name="______SRT11" localSheetId="66" hidden="1">{"Minpmon",#N/A,FALSE,"Monthinput"}</definedName>
    <definedName name="______SRT11" hidden="1">{"Minpmon",#N/A,FALSE,"Monthinput"}</definedName>
    <definedName name="______tAB4" localSheetId="11">#REF!</definedName>
    <definedName name="______tAB4" localSheetId="10">#REF!</definedName>
    <definedName name="______tAB4" localSheetId="38">#REF!</definedName>
    <definedName name="______tAB4" localSheetId="39">#REF!</definedName>
    <definedName name="______tAB4" localSheetId="46">'[7]shared data'!$A$1:$G$71</definedName>
    <definedName name="______tAB4" localSheetId="51">#REF!</definedName>
    <definedName name="______tAB4" localSheetId="52">'[7]shared data'!$A$1:$G$71</definedName>
    <definedName name="______tAB4" localSheetId="66">'[7]shared data'!$A$1:$G$71</definedName>
    <definedName name="______tAB4">#REF!</definedName>
    <definedName name="______tnt1" localSheetId="67">[5]!______tnt1</definedName>
    <definedName name="______tnt1" localSheetId="68">[5]!______tnt1</definedName>
    <definedName name="______tnt1" localSheetId="69">[5]!______tnt1</definedName>
    <definedName name="______tnt1" localSheetId="70">[5]!______tnt1</definedName>
    <definedName name="______tnt1" localSheetId="72">[5]!______tnt1</definedName>
    <definedName name="______tnt1" localSheetId="73">[5]!______tnt1</definedName>
    <definedName name="______tnt1" localSheetId="74">[5]!______tnt1</definedName>
    <definedName name="______tnt1" localSheetId="11">#REF!</definedName>
    <definedName name="______tnt1" localSheetId="10">#REF!</definedName>
    <definedName name="______tnt1" localSheetId="38">#REF!</definedName>
    <definedName name="______tnt1" localSheetId="30">[6]!______tnt1</definedName>
    <definedName name="______tnt1" localSheetId="39">#REF!</definedName>
    <definedName name="______tnt1" localSheetId="40">[5]!______tnt1</definedName>
    <definedName name="______tnt1" localSheetId="41">[5]!______tnt1</definedName>
    <definedName name="______tnt1" localSheetId="46">[5]!______tnt1</definedName>
    <definedName name="______tnt1" localSheetId="52">[5]!______tnt1</definedName>
    <definedName name="______tnt1" localSheetId="53">[5]!______tnt1</definedName>
    <definedName name="______tnt1" localSheetId="65">[5]!______tnt1</definedName>
    <definedName name="______tnt1" localSheetId="66">[5]!______tnt1</definedName>
    <definedName name="______tnt1">#REF!</definedName>
    <definedName name="_____asd1">#N/A</definedName>
    <definedName name="_____AUS1" localSheetId="67">#REF!</definedName>
    <definedName name="_____AUS1" localSheetId="68">#REF!</definedName>
    <definedName name="_____AUS1" localSheetId="69">#REF!</definedName>
    <definedName name="_____AUS1" localSheetId="70">#REF!</definedName>
    <definedName name="_____AUS1" localSheetId="72">#REF!</definedName>
    <definedName name="_____AUS1" localSheetId="73">#REF!</definedName>
    <definedName name="_____AUS1" localSheetId="74">#REF!</definedName>
    <definedName name="_____AUS1" localSheetId="11">#REF!</definedName>
    <definedName name="_____AUS1" localSheetId="12">#REF!</definedName>
    <definedName name="_____AUS1" localSheetId="13">#REF!</definedName>
    <definedName name="_____AUS1" localSheetId="23">#REF!</definedName>
    <definedName name="_____AUS1" localSheetId="24">#REF!</definedName>
    <definedName name="_____AUS1" localSheetId="26">#REF!</definedName>
    <definedName name="_____AUS1" localSheetId="27">#REF!</definedName>
    <definedName name="_____AUS1" localSheetId="42">#REF!</definedName>
    <definedName name="_____AUS1" localSheetId="10">#REF!</definedName>
    <definedName name="_____AUS1" localSheetId="38">#REF!</definedName>
    <definedName name="_____AUS1" localSheetId="25">#REF!</definedName>
    <definedName name="_____AUS1" localSheetId="30">#REF!</definedName>
    <definedName name="_____AUS1" localSheetId="31">#REF!</definedName>
    <definedName name="_____AUS1" localSheetId="34">#REF!</definedName>
    <definedName name="_____AUS1" localSheetId="36">#REF!</definedName>
    <definedName name="_____AUS1" localSheetId="37">#REF!</definedName>
    <definedName name="_____AUS1" localSheetId="39">#REF!</definedName>
    <definedName name="_____AUS1" localSheetId="40">#REF!</definedName>
    <definedName name="_____AUS1" localSheetId="41">#REF!</definedName>
    <definedName name="_____AUS1" localSheetId="46">#REF!</definedName>
    <definedName name="_____AUS1" localSheetId="47">#REF!</definedName>
    <definedName name="_____AUS1" localSheetId="48">#REF!</definedName>
    <definedName name="_____AUS1" localSheetId="49">#REF!</definedName>
    <definedName name="_____AUS1" localSheetId="52">#REF!</definedName>
    <definedName name="_____AUS1" localSheetId="53">#REF!</definedName>
    <definedName name="_____AUS1" localSheetId="64">#REF!</definedName>
    <definedName name="_____AUS1" localSheetId="65">#REF!</definedName>
    <definedName name="_____AUS1" localSheetId="66">#REF!</definedName>
    <definedName name="_____AUS1">#REF!</definedName>
    <definedName name="_____DEG1" localSheetId="67">#REF!</definedName>
    <definedName name="_____DEG1" localSheetId="68">#REF!</definedName>
    <definedName name="_____DEG1" localSheetId="69">#REF!</definedName>
    <definedName name="_____DEG1" localSheetId="70">#REF!</definedName>
    <definedName name="_____DEG1" localSheetId="72">#REF!</definedName>
    <definedName name="_____DEG1" localSheetId="73">#REF!</definedName>
    <definedName name="_____DEG1" localSheetId="74">#REF!</definedName>
    <definedName name="_____DEG1" localSheetId="11">#REF!</definedName>
    <definedName name="_____DEG1" localSheetId="12">#REF!</definedName>
    <definedName name="_____DEG1" localSheetId="13">#REF!</definedName>
    <definedName name="_____DEG1" localSheetId="23">#REF!</definedName>
    <definedName name="_____DEG1" localSheetId="26">#REF!</definedName>
    <definedName name="_____DEG1" localSheetId="27">#REF!</definedName>
    <definedName name="_____DEG1" localSheetId="10">#REF!</definedName>
    <definedName name="_____DEG1" localSheetId="38">#REF!</definedName>
    <definedName name="_____DEG1" localSheetId="25">#REF!</definedName>
    <definedName name="_____DEG1" localSheetId="30">#REF!</definedName>
    <definedName name="_____DEG1" localSheetId="31">#REF!</definedName>
    <definedName name="_____DEG1" localSheetId="36">#REF!</definedName>
    <definedName name="_____DEG1" localSheetId="37">#REF!</definedName>
    <definedName name="_____DEG1" localSheetId="39">#REF!</definedName>
    <definedName name="_____DEG1" localSheetId="40">#REF!</definedName>
    <definedName name="_____DEG1" localSheetId="41">#REF!</definedName>
    <definedName name="_____DEG1" localSheetId="46">#REF!</definedName>
    <definedName name="_____DEG1" localSheetId="47">#REF!</definedName>
    <definedName name="_____DEG1" localSheetId="48">#REF!</definedName>
    <definedName name="_____DEG1" localSheetId="49">#REF!</definedName>
    <definedName name="_____DEG1" localSheetId="52">#REF!</definedName>
    <definedName name="_____DEG1" localSheetId="53">#REF!</definedName>
    <definedName name="_____DEG1" localSheetId="64">#REF!</definedName>
    <definedName name="_____DEG1" localSheetId="65">#REF!</definedName>
    <definedName name="_____DEG1">#REF!</definedName>
    <definedName name="_____DKR1" localSheetId="67">#REF!</definedName>
    <definedName name="_____DKR1" localSheetId="68">#REF!</definedName>
    <definedName name="_____DKR1" localSheetId="69">#REF!</definedName>
    <definedName name="_____DKR1" localSheetId="70">#REF!</definedName>
    <definedName name="_____DKR1" localSheetId="72">#REF!</definedName>
    <definedName name="_____DKR1" localSheetId="73">#REF!</definedName>
    <definedName name="_____DKR1" localSheetId="74">#REF!</definedName>
    <definedName name="_____DKR1" localSheetId="11">#REF!</definedName>
    <definedName name="_____DKR1" localSheetId="12">#REF!</definedName>
    <definedName name="_____DKR1" localSheetId="13">#REF!</definedName>
    <definedName name="_____DKR1" localSheetId="23">#REF!</definedName>
    <definedName name="_____DKR1" localSheetId="26">#REF!</definedName>
    <definedName name="_____DKR1" localSheetId="27">#REF!</definedName>
    <definedName name="_____DKR1" localSheetId="10">#REF!</definedName>
    <definedName name="_____DKR1" localSheetId="38">#REF!</definedName>
    <definedName name="_____DKR1" localSheetId="25">#REF!</definedName>
    <definedName name="_____DKR1" localSheetId="30">#REF!</definedName>
    <definedName name="_____DKR1" localSheetId="31">#REF!</definedName>
    <definedName name="_____DKR1" localSheetId="36">#REF!</definedName>
    <definedName name="_____DKR1" localSheetId="37">#REF!</definedName>
    <definedName name="_____DKR1" localSheetId="39">#REF!</definedName>
    <definedName name="_____DKR1" localSheetId="40">#REF!</definedName>
    <definedName name="_____DKR1" localSheetId="41">#REF!</definedName>
    <definedName name="_____DKR1" localSheetId="46">#REF!</definedName>
    <definedName name="_____DKR1" localSheetId="47">#REF!</definedName>
    <definedName name="_____DKR1" localSheetId="48">#REF!</definedName>
    <definedName name="_____DKR1" localSheetId="49">#REF!</definedName>
    <definedName name="_____DKR1" localSheetId="52">#REF!</definedName>
    <definedName name="_____DKR1" localSheetId="53">#REF!</definedName>
    <definedName name="_____DKR1" localSheetId="64">#REF!</definedName>
    <definedName name="_____DKR1" localSheetId="65">#REF!</definedName>
    <definedName name="_____DKR1">#REF!</definedName>
    <definedName name="_____ECU1" localSheetId="67">#REF!</definedName>
    <definedName name="_____ECU1" localSheetId="68">#REF!</definedName>
    <definedName name="_____ECU1" localSheetId="69">#REF!</definedName>
    <definedName name="_____ECU1" localSheetId="70">#REF!</definedName>
    <definedName name="_____ECU1" localSheetId="72">#REF!</definedName>
    <definedName name="_____ECU1" localSheetId="73">#REF!</definedName>
    <definedName name="_____ECU1" localSheetId="74">#REF!</definedName>
    <definedName name="_____ECU1" localSheetId="11">#REF!</definedName>
    <definedName name="_____ECU1" localSheetId="23">#REF!</definedName>
    <definedName name="_____ECU1" localSheetId="27">#REF!</definedName>
    <definedName name="_____ECU1" localSheetId="10">#REF!</definedName>
    <definedName name="_____ECU1" localSheetId="38">#REF!</definedName>
    <definedName name="_____ECU1" localSheetId="25">#REF!</definedName>
    <definedName name="_____ECU1" localSheetId="31">#REF!</definedName>
    <definedName name="_____ECU1" localSheetId="39">#REF!</definedName>
    <definedName name="_____ECU1" localSheetId="40">#REF!</definedName>
    <definedName name="_____ECU1" localSheetId="41">#REF!</definedName>
    <definedName name="_____ECU1" localSheetId="46">#REF!</definedName>
    <definedName name="_____ECU1" localSheetId="47">#REF!</definedName>
    <definedName name="_____ECU1" localSheetId="48">#REF!</definedName>
    <definedName name="_____ECU1" localSheetId="49">#REF!</definedName>
    <definedName name="_____ECU1" localSheetId="52">#REF!</definedName>
    <definedName name="_____ECU1" localSheetId="53">#REF!</definedName>
    <definedName name="_____ECU1" localSheetId="64">#REF!</definedName>
    <definedName name="_____ECU1" localSheetId="65">#REF!</definedName>
    <definedName name="_____ECU1">#REF!</definedName>
    <definedName name="_____ESC1" localSheetId="67">#REF!</definedName>
    <definedName name="_____ESC1" localSheetId="68">#REF!</definedName>
    <definedName name="_____ESC1" localSheetId="69">#REF!</definedName>
    <definedName name="_____ESC1" localSheetId="70">#REF!</definedName>
    <definedName name="_____ESC1" localSheetId="72">#REF!</definedName>
    <definedName name="_____ESC1" localSheetId="73">#REF!</definedName>
    <definedName name="_____ESC1" localSheetId="74">#REF!</definedName>
    <definedName name="_____ESC1" localSheetId="11">#REF!</definedName>
    <definedName name="_____ESC1" localSheetId="23">#REF!</definedName>
    <definedName name="_____ESC1" localSheetId="27">#REF!</definedName>
    <definedName name="_____ESC1" localSheetId="10">#REF!</definedName>
    <definedName name="_____ESC1" localSheetId="38">#REF!</definedName>
    <definedName name="_____ESC1" localSheetId="25">#REF!</definedName>
    <definedName name="_____ESC1" localSheetId="31">#REF!</definedName>
    <definedName name="_____ESC1" localSheetId="39">#REF!</definedName>
    <definedName name="_____ESC1" localSheetId="40">#REF!</definedName>
    <definedName name="_____ESC1" localSheetId="41">#REF!</definedName>
    <definedName name="_____ESC1" localSheetId="46">#REF!</definedName>
    <definedName name="_____ESC1" localSheetId="47">#REF!</definedName>
    <definedName name="_____ESC1" localSheetId="48">#REF!</definedName>
    <definedName name="_____ESC1" localSheetId="49">#REF!</definedName>
    <definedName name="_____ESC1" localSheetId="52">#REF!</definedName>
    <definedName name="_____ESC1" localSheetId="53">#REF!</definedName>
    <definedName name="_____ESC1" localSheetId="64">#REF!</definedName>
    <definedName name="_____ESC1" localSheetId="65">#REF!</definedName>
    <definedName name="_____ESC1">#REF!</definedName>
    <definedName name="_____FAL2" localSheetId="67">#REF!</definedName>
    <definedName name="_____FAL2" localSheetId="68">#REF!</definedName>
    <definedName name="_____FAL2" localSheetId="69">#REF!</definedName>
    <definedName name="_____FAL2" localSheetId="70">#REF!</definedName>
    <definedName name="_____FAL2" localSheetId="72">#REF!</definedName>
    <definedName name="_____FAL2" localSheetId="73">#REF!</definedName>
    <definedName name="_____FAL2" localSheetId="74">#REF!</definedName>
    <definedName name="_____FAL2" localSheetId="11">#REF!</definedName>
    <definedName name="_____FAL2" localSheetId="23">#REF!</definedName>
    <definedName name="_____FAL2" localSheetId="27">#REF!</definedName>
    <definedName name="_____FAL2" localSheetId="10">#REF!</definedName>
    <definedName name="_____FAL2" localSheetId="38">#REF!</definedName>
    <definedName name="_____FAL2" localSheetId="25">#REF!</definedName>
    <definedName name="_____FAL2" localSheetId="31">#REF!</definedName>
    <definedName name="_____FAL2" localSheetId="39">#REF!</definedName>
    <definedName name="_____FAL2" localSheetId="40">#REF!</definedName>
    <definedName name="_____FAL2" localSheetId="41">#REF!</definedName>
    <definedName name="_____FAL2" localSheetId="46">#REF!</definedName>
    <definedName name="_____FAL2" localSheetId="47">#REF!</definedName>
    <definedName name="_____FAL2" localSheetId="48">#REF!</definedName>
    <definedName name="_____FAL2" localSheetId="49">#REF!</definedName>
    <definedName name="_____FAL2" localSheetId="52">#REF!</definedName>
    <definedName name="_____FAL2" localSheetId="53">#REF!</definedName>
    <definedName name="_____FAL2" localSheetId="64">#REF!</definedName>
    <definedName name="_____FAL2" localSheetId="65">#REF!</definedName>
    <definedName name="_____FAL2">#REF!</definedName>
    <definedName name="_____FAL3" localSheetId="67">#REF!</definedName>
    <definedName name="_____FAL3" localSheetId="68">#REF!</definedName>
    <definedName name="_____FAL3" localSheetId="69">#REF!</definedName>
    <definedName name="_____FAL3" localSheetId="70">#REF!</definedName>
    <definedName name="_____FAL3" localSheetId="72">#REF!</definedName>
    <definedName name="_____FAL3" localSheetId="73">#REF!</definedName>
    <definedName name="_____FAL3" localSheetId="74">#REF!</definedName>
    <definedName name="_____FAL3" localSheetId="11">#REF!</definedName>
    <definedName name="_____FAL3" localSheetId="23">#REF!</definedName>
    <definedName name="_____FAL3" localSheetId="27">#REF!</definedName>
    <definedName name="_____FAL3" localSheetId="10">#REF!</definedName>
    <definedName name="_____FAL3" localSheetId="38">#REF!</definedName>
    <definedName name="_____FAL3" localSheetId="25">#REF!</definedName>
    <definedName name="_____FAL3" localSheetId="31">#REF!</definedName>
    <definedName name="_____FAL3" localSheetId="39">#REF!</definedName>
    <definedName name="_____FAL3" localSheetId="40">#REF!</definedName>
    <definedName name="_____FAL3" localSheetId="41">#REF!</definedName>
    <definedName name="_____FAL3" localSheetId="46">#REF!</definedName>
    <definedName name="_____FAL3" localSheetId="47">#REF!</definedName>
    <definedName name="_____FAL3" localSheetId="48">#REF!</definedName>
    <definedName name="_____FAL3" localSheetId="49">#REF!</definedName>
    <definedName name="_____FAL3" localSheetId="52">#REF!</definedName>
    <definedName name="_____FAL3" localSheetId="53">#REF!</definedName>
    <definedName name="_____FAL3" localSheetId="64">#REF!</definedName>
    <definedName name="_____FAL3" localSheetId="65">#REF!</definedName>
    <definedName name="_____FAL3">#REF!</definedName>
    <definedName name="_____FAL4" localSheetId="67">#REF!</definedName>
    <definedName name="_____FAL4" localSheetId="68">#REF!</definedName>
    <definedName name="_____FAL4" localSheetId="69">#REF!</definedName>
    <definedName name="_____FAL4" localSheetId="70">#REF!</definedName>
    <definedName name="_____FAL4" localSheetId="72">#REF!</definedName>
    <definedName name="_____FAL4" localSheetId="73">#REF!</definedName>
    <definedName name="_____FAL4" localSheetId="74">#REF!</definedName>
    <definedName name="_____FAL4" localSheetId="11">#REF!</definedName>
    <definedName name="_____FAL4" localSheetId="23">#REF!</definedName>
    <definedName name="_____FAL4" localSheetId="27">#REF!</definedName>
    <definedName name="_____FAL4" localSheetId="10">#REF!</definedName>
    <definedName name="_____FAL4" localSheetId="38">#REF!</definedName>
    <definedName name="_____FAL4" localSheetId="25">#REF!</definedName>
    <definedName name="_____FAL4" localSheetId="31">#REF!</definedName>
    <definedName name="_____FAL4" localSheetId="39">#REF!</definedName>
    <definedName name="_____FAL4" localSheetId="40">#REF!</definedName>
    <definedName name="_____FAL4" localSheetId="41">#REF!</definedName>
    <definedName name="_____FAL4" localSheetId="46">#REF!</definedName>
    <definedName name="_____FAL4" localSheetId="47">#REF!</definedName>
    <definedName name="_____FAL4" localSheetId="48">#REF!</definedName>
    <definedName name="_____FAL4" localSheetId="49">#REF!</definedName>
    <definedName name="_____FAL4" localSheetId="52">#REF!</definedName>
    <definedName name="_____FAL4" localSheetId="53">#REF!</definedName>
    <definedName name="_____FAL4" localSheetId="64">#REF!</definedName>
    <definedName name="_____FAL4" localSheetId="65">#REF!</definedName>
    <definedName name="_____FAL4">#REF!</definedName>
    <definedName name="_____FAL5" localSheetId="67">#REF!</definedName>
    <definedName name="_____FAL5" localSheetId="68">#REF!</definedName>
    <definedName name="_____FAL5" localSheetId="69">#REF!</definedName>
    <definedName name="_____FAL5" localSheetId="70">#REF!</definedName>
    <definedName name="_____FAL5" localSheetId="72">#REF!</definedName>
    <definedName name="_____FAL5" localSheetId="73">#REF!</definedName>
    <definedName name="_____FAL5" localSheetId="74">#REF!</definedName>
    <definedName name="_____FAL5" localSheetId="11">#REF!</definedName>
    <definedName name="_____FAL5" localSheetId="23">#REF!</definedName>
    <definedName name="_____FAL5" localSheetId="27">#REF!</definedName>
    <definedName name="_____FAL5" localSheetId="10">#REF!</definedName>
    <definedName name="_____FAL5" localSheetId="38">#REF!</definedName>
    <definedName name="_____FAL5" localSheetId="25">#REF!</definedName>
    <definedName name="_____FAL5" localSheetId="31">#REF!</definedName>
    <definedName name="_____FAL5" localSheetId="39">#REF!</definedName>
    <definedName name="_____FAL5" localSheetId="40">#REF!</definedName>
    <definedName name="_____FAL5" localSheetId="41">#REF!</definedName>
    <definedName name="_____FAL5" localSheetId="46">#REF!</definedName>
    <definedName name="_____FAL5" localSheetId="47">#REF!</definedName>
    <definedName name="_____FAL5" localSheetId="48">#REF!</definedName>
    <definedName name="_____FAL5" localSheetId="49">#REF!</definedName>
    <definedName name="_____FAL5" localSheetId="52">#REF!</definedName>
    <definedName name="_____FAL5" localSheetId="53">#REF!</definedName>
    <definedName name="_____FAL5" localSheetId="64">#REF!</definedName>
    <definedName name="_____FAL5" localSheetId="65">#REF!</definedName>
    <definedName name="_____FAL5">#REF!</definedName>
    <definedName name="_____FAL6" localSheetId="67">#REF!</definedName>
    <definedName name="_____FAL6" localSheetId="68">#REF!</definedName>
    <definedName name="_____FAL6" localSheetId="69">#REF!</definedName>
    <definedName name="_____FAL6" localSheetId="70">#REF!</definedName>
    <definedName name="_____FAL6" localSheetId="72">#REF!</definedName>
    <definedName name="_____FAL6" localSheetId="73">#REF!</definedName>
    <definedName name="_____FAL6" localSheetId="74">#REF!</definedName>
    <definedName name="_____FAL6" localSheetId="11">#REF!</definedName>
    <definedName name="_____FAL6" localSheetId="23">#REF!</definedName>
    <definedName name="_____FAL6" localSheetId="27">#REF!</definedName>
    <definedName name="_____FAL6" localSheetId="10">#REF!</definedName>
    <definedName name="_____FAL6" localSheetId="38">#REF!</definedName>
    <definedName name="_____FAL6" localSheetId="25">#REF!</definedName>
    <definedName name="_____FAL6" localSheetId="31">#REF!</definedName>
    <definedName name="_____FAL6" localSheetId="39">#REF!</definedName>
    <definedName name="_____FAL6" localSheetId="40">#REF!</definedName>
    <definedName name="_____FAL6" localSheetId="41">#REF!</definedName>
    <definedName name="_____FAL6" localSheetId="46">#REF!</definedName>
    <definedName name="_____FAL6" localSheetId="47">#REF!</definedName>
    <definedName name="_____FAL6" localSheetId="48">#REF!</definedName>
    <definedName name="_____FAL6" localSheetId="49">#REF!</definedName>
    <definedName name="_____FAL6" localSheetId="52">#REF!</definedName>
    <definedName name="_____FAL6" localSheetId="53">#REF!</definedName>
    <definedName name="_____FAL6" localSheetId="64">#REF!</definedName>
    <definedName name="_____FAL6" localSheetId="65">#REF!</definedName>
    <definedName name="_____FAL6">#REF!</definedName>
    <definedName name="_____FAL7" localSheetId="67">#REF!</definedName>
    <definedName name="_____FAL7" localSheetId="68">#REF!</definedName>
    <definedName name="_____FAL7" localSheetId="69">#REF!</definedName>
    <definedName name="_____FAL7" localSheetId="70">#REF!</definedName>
    <definedName name="_____FAL7" localSheetId="72">#REF!</definedName>
    <definedName name="_____FAL7" localSheetId="73">#REF!</definedName>
    <definedName name="_____FAL7" localSheetId="74">#REF!</definedName>
    <definedName name="_____FAL7" localSheetId="11">#REF!</definedName>
    <definedName name="_____FAL7" localSheetId="23">#REF!</definedName>
    <definedName name="_____FAL7" localSheetId="27">#REF!</definedName>
    <definedName name="_____FAL7" localSheetId="10">#REF!</definedName>
    <definedName name="_____FAL7" localSheetId="38">#REF!</definedName>
    <definedName name="_____FAL7" localSheetId="25">#REF!</definedName>
    <definedName name="_____FAL7" localSheetId="31">#REF!</definedName>
    <definedName name="_____FAL7" localSheetId="39">#REF!</definedName>
    <definedName name="_____FAL7" localSheetId="40">#REF!</definedName>
    <definedName name="_____FAL7" localSheetId="41">#REF!</definedName>
    <definedName name="_____FAL7" localSheetId="46">#REF!</definedName>
    <definedName name="_____FAL7" localSheetId="47">#REF!</definedName>
    <definedName name="_____FAL7" localSheetId="48">#REF!</definedName>
    <definedName name="_____FAL7" localSheetId="49">#REF!</definedName>
    <definedName name="_____FAL7" localSheetId="52">#REF!</definedName>
    <definedName name="_____FAL7" localSheetId="53">#REF!</definedName>
    <definedName name="_____FAL7" localSheetId="64">#REF!</definedName>
    <definedName name="_____FAL7" localSheetId="65">#REF!</definedName>
    <definedName name="_____FAL7">#REF!</definedName>
    <definedName name="_____FMK1" localSheetId="67">#REF!</definedName>
    <definedName name="_____FMK1" localSheetId="68">#REF!</definedName>
    <definedName name="_____FMK1" localSheetId="69">#REF!</definedName>
    <definedName name="_____FMK1" localSheetId="70">#REF!</definedName>
    <definedName name="_____FMK1" localSheetId="72">#REF!</definedName>
    <definedName name="_____FMK1" localSheetId="73">#REF!</definedName>
    <definedName name="_____FMK1" localSheetId="74">#REF!</definedName>
    <definedName name="_____FMK1" localSheetId="11">#REF!</definedName>
    <definedName name="_____FMK1" localSheetId="23">#REF!</definedName>
    <definedName name="_____FMK1" localSheetId="27">#REF!</definedName>
    <definedName name="_____FMK1" localSheetId="10">#REF!</definedName>
    <definedName name="_____FMK1" localSheetId="38">#REF!</definedName>
    <definedName name="_____FMK1" localSheetId="25">#REF!</definedName>
    <definedName name="_____FMK1" localSheetId="31">#REF!</definedName>
    <definedName name="_____FMK1" localSheetId="39">#REF!</definedName>
    <definedName name="_____FMK1" localSheetId="40">#REF!</definedName>
    <definedName name="_____FMK1" localSheetId="41">#REF!</definedName>
    <definedName name="_____FMK1" localSheetId="46">#REF!</definedName>
    <definedName name="_____FMK1" localSheetId="47">#REF!</definedName>
    <definedName name="_____FMK1" localSheetId="48">#REF!</definedName>
    <definedName name="_____FMK1" localSheetId="49">#REF!</definedName>
    <definedName name="_____FMK1" localSheetId="52">#REF!</definedName>
    <definedName name="_____FMK1" localSheetId="53">#REF!</definedName>
    <definedName name="_____FMK1" localSheetId="64">#REF!</definedName>
    <definedName name="_____FMK1" localSheetId="65">#REF!</definedName>
    <definedName name="_____FMK1">#REF!</definedName>
    <definedName name="_____IKR1" localSheetId="67">#REF!</definedName>
    <definedName name="_____IKR1" localSheetId="68">#REF!</definedName>
    <definedName name="_____IKR1" localSheetId="69">#REF!</definedName>
    <definedName name="_____IKR1" localSheetId="70">#REF!</definedName>
    <definedName name="_____IKR1" localSheetId="72">#REF!</definedName>
    <definedName name="_____IKR1" localSheetId="73">#REF!</definedName>
    <definedName name="_____IKR1" localSheetId="74">#REF!</definedName>
    <definedName name="_____IKR1" localSheetId="11">#REF!</definedName>
    <definedName name="_____IKR1" localSheetId="23">#REF!</definedName>
    <definedName name="_____IKR1" localSheetId="27">#REF!</definedName>
    <definedName name="_____IKR1" localSheetId="10">#REF!</definedName>
    <definedName name="_____IKR1" localSheetId="38">#REF!</definedName>
    <definedName name="_____IKR1" localSheetId="25">#REF!</definedName>
    <definedName name="_____IKR1" localSheetId="31">#REF!</definedName>
    <definedName name="_____IKR1" localSheetId="39">#REF!</definedName>
    <definedName name="_____IKR1" localSheetId="40">#REF!</definedName>
    <definedName name="_____IKR1" localSheetId="41">#REF!</definedName>
    <definedName name="_____IKR1" localSheetId="46">#REF!</definedName>
    <definedName name="_____IKR1" localSheetId="47">#REF!</definedName>
    <definedName name="_____IKR1" localSheetId="48">#REF!</definedName>
    <definedName name="_____IKR1" localSheetId="49">#REF!</definedName>
    <definedName name="_____IKR1" localSheetId="52">#REF!</definedName>
    <definedName name="_____IKR1" localSheetId="53">#REF!</definedName>
    <definedName name="_____IKR1" localSheetId="64">#REF!</definedName>
    <definedName name="_____IKR1" localSheetId="65">#REF!</definedName>
    <definedName name="_____IKR1">#REF!</definedName>
    <definedName name="_____IRP1" localSheetId="67">#REF!</definedName>
    <definedName name="_____IRP1" localSheetId="68">#REF!</definedName>
    <definedName name="_____IRP1" localSheetId="69">#REF!</definedName>
    <definedName name="_____IRP1" localSheetId="70">#REF!</definedName>
    <definedName name="_____IRP1" localSheetId="72">#REF!</definedName>
    <definedName name="_____IRP1" localSheetId="73">#REF!</definedName>
    <definedName name="_____IRP1" localSheetId="74">#REF!</definedName>
    <definedName name="_____IRP1" localSheetId="11">#REF!</definedName>
    <definedName name="_____IRP1" localSheetId="23">#REF!</definedName>
    <definedName name="_____IRP1" localSheetId="27">#REF!</definedName>
    <definedName name="_____IRP1" localSheetId="10">#REF!</definedName>
    <definedName name="_____IRP1" localSheetId="38">#REF!</definedName>
    <definedName name="_____IRP1" localSheetId="25">#REF!</definedName>
    <definedName name="_____IRP1" localSheetId="31">#REF!</definedName>
    <definedName name="_____IRP1" localSheetId="39">#REF!</definedName>
    <definedName name="_____IRP1" localSheetId="40">#REF!</definedName>
    <definedName name="_____IRP1" localSheetId="41">#REF!</definedName>
    <definedName name="_____IRP1" localSheetId="46">#REF!</definedName>
    <definedName name="_____IRP1" localSheetId="47">#REF!</definedName>
    <definedName name="_____IRP1" localSheetId="48">#REF!</definedName>
    <definedName name="_____IRP1" localSheetId="49">#REF!</definedName>
    <definedName name="_____IRP1" localSheetId="52">#REF!</definedName>
    <definedName name="_____IRP1" localSheetId="53">#REF!</definedName>
    <definedName name="_____IRP1" localSheetId="64">#REF!</definedName>
    <definedName name="_____IRP1" localSheetId="65">#REF!</definedName>
    <definedName name="_____IRP1">#REF!</definedName>
    <definedName name="_____LIT1" localSheetId="67">#REF!</definedName>
    <definedName name="_____LIT1" localSheetId="68">#REF!</definedName>
    <definedName name="_____LIT1" localSheetId="69">#REF!</definedName>
    <definedName name="_____LIT1" localSheetId="70">#REF!</definedName>
    <definedName name="_____LIT1" localSheetId="72">#REF!</definedName>
    <definedName name="_____LIT1" localSheetId="73">#REF!</definedName>
    <definedName name="_____LIT1" localSheetId="74">#REF!</definedName>
    <definedName name="_____LIT1" localSheetId="11">#REF!</definedName>
    <definedName name="_____LIT1" localSheetId="23">#REF!</definedName>
    <definedName name="_____LIT1" localSheetId="27">#REF!</definedName>
    <definedName name="_____LIT1" localSheetId="10">#REF!</definedName>
    <definedName name="_____LIT1" localSheetId="38">#REF!</definedName>
    <definedName name="_____LIT1" localSheetId="25">#REF!</definedName>
    <definedName name="_____LIT1" localSheetId="31">#REF!</definedName>
    <definedName name="_____LIT1" localSheetId="39">#REF!</definedName>
    <definedName name="_____LIT1" localSheetId="40">#REF!</definedName>
    <definedName name="_____LIT1" localSheetId="41">#REF!</definedName>
    <definedName name="_____LIT1" localSheetId="46">#REF!</definedName>
    <definedName name="_____LIT1" localSheetId="47">#REF!</definedName>
    <definedName name="_____LIT1" localSheetId="48">#REF!</definedName>
    <definedName name="_____LIT1" localSheetId="49">#REF!</definedName>
    <definedName name="_____LIT1" localSheetId="52">#REF!</definedName>
    <definedName name="_____LIT1" localSheetId="53">#REF!</definedName>
    <definedName name="_____LIT1" localSheetId="64">#REF!</definedName>
    <definedName name="_____LIT1" localSheetId="65">#REF!</definedName>
    <definedName name="_____LIT1">#REF!</definedName>
    <definedName name="_____LL2" localSheetId="6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9"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7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7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7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39"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53"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5" hidden="1">{FALSE,FALSE,-1.25,-15.5,484.5,276.75,FALSE,FALSE,TRUE,TRUE,0,12,#N/A,46,#N/A,2.93460490463215,15.35,1,FALSE,FALSE,3,TRUE,1,FALSE,100,"Swvu.PLA1.","ACwvu.PLA1.",#N/A,FALSE,FALSE,0,0,0,0,2,"","",TRUE,TRUE,FALSE,FALSE,1,60,#N/A,#N/A,FALSE,FALSE,FALSE,FALSE,FALSE,FALSE,FALSE,9,65532,65532,FALSE,FALSE,TRUE,TRUE,TRUE}</definedName>
    <definedName name="__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__LL2" hidden="1">{FALSE,FALSE,-1.25,-15.5,484.5,276.75,FALSE,FALSE,TRUE,TRUE,0,12,#N/A,46,#N/A,2.93460490463215,15.35,1,FALSE,FALSE,3,TRUE,1,FALSE,100,"Swvu.PLA1.","ACwvu.PLA1.",#N/A,FALSE,FALSE,0,0,0,0,2,"","",TRUE,TRUE,FALSE,FALSE,1,60,#N/A,#N/A,FALSE,FALSE,FALSE,FALSE,FALSE,FALSE,FALSE,9,65532,65532,FALSE,FALSE,TRUE,TRUE,TRUE}</definedName>
    <definedName name="_____MEX1" localSheetId="67">#REF!</definedName>
    <definedName name="_____MEX1" localSheetId="68">#REF!</definedName>
    <definedName name="_____MEX1" localSheetId="69">#REF!</definedName>
    <definedName name="_____MEX1" localSheetId="70">#REF!</definedName>
    <definedName name="_____MEX1" localSheetId="72">#REF!</definedName>
    <definedName name="_____MEX1" localSheetId="73">#REF!</definedName>
    <definedName name="_____MEX1" localSheetId="74">#REF!</definedName>
    <definedName name="_____MEX1" localSheetId="11">#REF!</definedName>
    <definedName name="_____MEX1" localSheetId="12">#REF!</definedName>
    <definedName name="_____MEX1" localSheetId="13">#REF!</definedName>
    <definedName name="_____MEX1" localSheetId="23">#REF!</definedName>
    <definedName name="_____MEX1" localSheetId="24">#REF!</definedName>
    <definedName name="_____MEX1" localSheetId="26">#REF!</definedName>
    <definedName name="_____MEX1" localSheetId="27">#REF!</definedName>
    <definedName name="_____MEX1" localSheetId="42">#REF!</definedName>
    <definedName name="_____MEX1" localSheetId="10">#REF!</definedName>
    <definedName name="_____MEX1" localSheetId="38">#REF!</definedName>
    <definedName name="_____MEX1" localSheetId="25">#REF!</definedName>
    <definedName name="_____MEX1" localSheetId="30">#REF!</definedName>
    <definedName name="_____MEX1" localSheetId="31">#REF!</definedName>
    <definedName name="_____MEX1" localSheetId="34">#REF!</definedName>
    <definedName name="_____MEX1" localSheetId="36">#REF!</definedName>
    <definedName name="_____MEX1" localSheetId="37">#REF!</definedName>
    <definedName name="_____MEX1" localSheetId="39">#REF!</definedName>
    <definedName name="_____MEX1" localSheetId="40">#REF!</definedName>
    <definedName name="_____MEX1" localSheetId="41">#REF!</definedName>
    <definedName name="_____MEX1" localSheetId="46">#REF!</definedName>
    <definedName name="_____MEX1" localSheetId="47">#REF!</definedName>
    <definedName name="_____MEX1" localSheetId="48">#REF!</definedName>
    <definedName name="_____MEX1" localSheetId="49">#REF!</definedName>
    <definedName name="_____MEX1" localSheetId="52">#REF!</definedName>
    <definedName name="_____MEX1" localSheetId="53">#REF!</definedName>
    <definedName name="_____MEX1" localSheetId="64">#REF!</definedName>
    <definedName name="_____MEX1" localSheetId="65">#REF!</definedName>
    <definedName name="_____MEX1" localSheetId="66">#REF!</definedName>
    <definedName name="_____MEX1">#REF!</definedName>
    <definedName name="_____PTA1" localSheetId="67">#REF!</definedName>
    <definedName name="_____PTA1" localSheetId="68">#REF!</definedName>
    <definedName name="_____PTA1" localSheetId="69">#REF!</definedName>
    <definedName name="_____PTA1" localSheetId="70">#REF!</definedName>
    <definedName name="_____PTA1" localSheetId="72">#REF!</definedName>
    <definedName name="_____PTA1" localSheetId="73">#REF!</definedName>
    <definedName name="_____PTA1" localSheetId="74">#REF!</definedName>
    <definedName name="_____PTA1" localSheetId="11">#REF!</definedName>
    <definedName name="_____PTA1" localSheetId="12">#REF!</definedName>
    <definedName name="_____PTA1" localSheetId="13">#REF!</definedName>
    <definedName name="_____PTA1" localSheetId="23">#REF!</definedName>
    <definedName name="_____PTA1" localSheetId="26">#REF!</definedName>
    <definedName name="_____PTA1" localSheetId="27">#REF!</definedName>
    <definedName name="_____PTA1" localSheetId="10">#REF!</definedName>
    <definedName name="_____PTA1" localSheetId="38">#REF!</definedName>
    <definedName name="_____PTA1" localSheetId="25">#REF!</definedName>
    <definedName name="_____PTA1" localSheetId="30">#REF!</definedName>
    <definedName name="_____PTA1" localSheetId="31">#REF!</definedName>
    <definedName name="_____PTA1" localSheetId="36">#REF!</definedName>
    <definedName name="_____PTA1" localSheetId="37">#REF!</definedName>
    <definedName name="_____PTA1" localSheetId="39">#REF!</definedName>
    <definedName name="_____PTA1" localSheetId="40">#REF!</definedName>
    <definedName name="_____PTA1" localSheetId="41">#REF!</definedName>
    <definedName name="_____PTA1" localSheetId="46">#REF!</definedName>
    <definedName name="_____PTA1" localSheetId="47">#REF!</definedName>
    <definedName name="_____PTA1" localSheetId="48">#REF!</definedName>
    <definedName name="_____PTA1" localSheetId="49">#REF!</definedName>
    <definedName name="_____PTA1" localSheetId="52">#REF!</definedName>
    <definedName name="_____PTA1" localSheetId="53">#REF!</definedName>
    <definedName name="_____PTA1" localSheetId="64">#REF!</definedName>
    <definedName name="_____PTA1" localSheetId="65">#REF!</definedName>
    <definedName name="_____PTA1">#REF!</definedName>
    <definedName name="_____ROS1">#N/A</definedName>
    <definedName name="_____ROS2">#N/A</definedName>
    <definedName name="_____ROS3">#N/A</definedName>
    <definedName name="_____ROS4">#N/A</definedName>
    <definedName name="_____SAR1" localSheetId="67">#REF!</definedName>
    <definedName name="_____SAR1" localSheetId="68">#REF!</definedName>
    <definedName name="_____SAR1" localSheetId="69">#REF!</definedName>
    <definedName name="_____SAR1" localSheetId="70">#REF!</definedName>
    <definedName name="_____SAR1" localSheetId="72">#REF!</definedName>
    <definedName name="_____SAR1" localSheetId="73">#REF!</definedName>
    <definedName name="_____SAR1" localSheetId="74">#REF!</definedName>
    <definedName name="_____SAR1" localSheetId="11">#REF!</definedName>
    <definedName name="_____SAR1" localSheetId="12">#REF!</definedName>
    <definedName name="_____SAR1" localSheetId="13">#REF!</definedName>
    <definedName name="_____SAR1" localSheetId="23">#REF!</definedName>
    <definedName name="_____SAR1" localSheetId="24">#REF!</definedName>
    <definedName name="_____SAR1" localSheetId="26">#REF!</definedName>
    <definedName name="_____SAR1" localSheetId="27">#REF!</definedName>
    <definedName name="_____SAR1" localSheetId="42">#REF!</definedName>
    <definedName name="_____SAR1" localSheetId="10">#REF!</definedName>
    <definedName name="_____SAR1" localSheetId="38">#REF!</definedName>
    <definedName name="_____SAR1" localSheetId="25">#REF!</definedName>
    <definedName name="_____SAR1" localSheetId="30">#REF!</definedName>
    <definedName name="_____SAR1" localSheetId="31">#REF!</definedName>
    <definedName name="_____SAR1" localSheetId="34">#REF!</definedName>
    <definedName name="_____SAR1" localSheetId="36">#REF!</definedName>
    <definedName name="_____SAR1" localSheetId="37">#REF!</definedName>
    <definedName name="_____SAR1" localSheetId="39">#REF!</definedName>
    <definedName name="_____SAR1" localSheetId="40">#REF!</definedName>
    <definedName name="_____SAR1" localSheetId="41">#REF!</definedName>
    <definedName name="_____SAR1" localSheetId="46">#REF!</definedName>
    <definedName name="_____SAR1" localSheetId="47">#REF!</definedName>
    <definedName name="_____SAR1" localSheetId="48">#REF!</definedName>
    <definedName name="_____SAR1" localSheetId="49">#REF!</definedName>
    <definedName name="_____SAR1" localSheetId="52">#REF!</definedName>
    <definedName name="_____SAR1" localSheetId="53">#REF!</definedName>
    <definedName name="_____SAR1" localSheetId="64">#REF!</definedName>
    <definedName name="_____SAR1" localSheetId="65">#REF!</definedName>
    <definedName name="_____SAR1" localSheetId="66">#REF!</definedName>
    <definedName name="_____SAR1">#REF!</definedName>
    <definedName name="_____SRT11" localSheetId="67" hidden="1">{"Minpmon",#N/A,FALSE,"Monthinput"}</definedName>
    <definedName name="_____SRT11" localSheetId="68" hidden="1">{"Minpmon",#N/A,FALSE,"Monthinput"}</definedName>
    <definedName name="_____SRT11" localSheetId="69" hidden="1">{"Minpmon",#N/A,FALSE,"Monthinput"}</definedName>
    <definedName name="_____SRT11" localSheetId="70" hidden="1">{"Minpmon",#N/A,FALSE,"Monthinput"}</definedName>
    <definedName name="_____SRT11" localSheetId="72" hidden="1">{"Minpmon",#N/A,FALSE,"Monthinput"}</definedName>
    <definedName name="_____SRT11" localSheetId="73" hidden="1">{"Minpmon",#N/A,FALSE,"Monthinput"}</definedName>
    <definedName name="_____SRT11" localSheetId="74" hidden="1">{"Minpmon",#N/A,FALSE,"Monthinput"}</definedName>
    <definedName name="_____SRT11" localSheetId="11" hidden="1">{"Minpmon",#N/A,FALSE,"Monthinput"}</definedName>
    <definedName name="_____SRT11" localSheetId="12" hidden="1">{"Minpmon",#N/A,FALSE,"Monthinput"}</definedName>
    <definedName name="_____SRT11" localSheetId="13" hidden="1">{"Minpmon",#N/A,FALSE,"Monthinput"}</definedName>
    <definedName name="_____SRT11" localSheetId="23" hidden="1">{"Minpmon",#N/A,FALSE,"Monthinput"}</definedName>
    <definedName name="_____SRT11" localSheetId="24" hidden="1">{"Minpmon",#N/A,FALSE,"Monthinput"}</definedName>
    <definedName name="_____SRT11" localSheetId="26" hidden="1">{"Minpmon",#N/A,FALSE,"Monthinput"}</definedName>
    <definedName name="_____SRT11" localSheetId="27" hidden="1">{"Minpmon",#N/A,FALSE,"Monthinput"}</definedName>
    <definedName name="_____SRT11" localSheetId="42" hidden="1">{"Minpmon",#N/A,FALSE,"Monthinput"}</definedName>
    <definedName name="_____SRT11" localSheetId="6" hidden="1">{"Minpmon",#N/A,FALSE,"Monthinput"}</definedName>
    <definedName name="_____SRT11" localSheetId="7" hidden="1">{"Minpmon",#N/A,FALSE,"Monthinput"}</definedName>
    <definedName name="_____SRT11" localSheetId="10" hidden="1">{"Minpmon",#N/A,FALSE,"Monthinput"}</definedName>
    <definedName name="_____SRT11" localSheetId="38" hidden="1">{"Minpmon",#N/A,FALSE,"Monthinput"}</definedName>
    <definedName name="_____SRT11" localSheetId="25" hidden="1">{"Minpmon",#N/A,FALSE,"Monthinput"}</definedName>
    <definedName name="_____SRT11" localSheetId="28" hidden="1">{"Minpmon",#N/A,FALSE,"Monthinput"}</definedName>
    <definedName name="_____SRT11" localSheetId="30" hidden="1">{"Minpmon",#N/A,FALSE,"Monthinput"}</definedName>
    <definedName name="_____SRT11" localSheetId="31" hidden="1">{"Minpmon",#N/A,FALSE,"Monthinput"}</definedName>
    <definedName name="_____SRT11" localSheetId="32" hidden="1">{"Minpmon",#N/A,FALSE,"Monthinput"}</definedName>
    <definedName name="_____SRT11" localSheetId="33" hidden="1">{"Minpmon",#N/A,FALSE,"Monthinput"}</definedName>
    <definedName name="_____SRT11" localSheetId="34" hidden="1">{"Minpmon",#N/A,FALSE,"Monthinput"}</definedName>
    <definedName name="_____SRT11" localSheetId="35" hidden="1">{"Minpmon",#N/A,FALSE,"Monthinput"}</definedName>
    <definedName name="_____SRT11" localSheetId="36" hidden="1">{"Minpmon",#N/A,FALSE,"Monthinput"}</definedName>
    <definedName name="_____SRT11" localSheetId="37" hidden="1">{"Minpmon",#N/A,FALSE,"Monthinput"}</definedName>
    <definedName name="_____SRT11" localSheetId="39" hidden="1">{"Minpmon",#N/A,FALSE,"Monthinput"}</definedName>
    <definedName name="_____SRT11" localSheetId="40" hidden="1">{"Minpmon",#N/A,FALSE,"Monthinput"}</definedName>
    <definedName name="_____SRT11" localSheetId="41" hidden="1">{"Minpmon",#N/A,FALSE,"Monthinput"}</definedName>
    <definedName name="_____SRT11" localSheetId="46" hidden="1">{"Minpmon",#N/A,FALSE,"Monthinput"}</definedName>
    <definedName name="_____SRT11" localSheetId="47" hidden="1">{"Minpmon",#N/A,FALSE,"Monthinput"}</definedName>
    <definedName name="_____SRT11" localSheetId="48" hidden="1">{"Minpmon",#N/A,FALSE,"Monthinput"}</definedName>
    <definedName name="_____SRT11" localSheetId="49" hidden="1">{"Minpmon",#N/A,FALSE,"Monthinput"}</definedName>
    <definedName name="_____SRT11" localSheetId="50" hidden="1">{"Minpmon",#N/A,FALSE,"Monthinput"}</definedName>
    <definedName name="_____SRT11" localSheetId="51" hidden="1">{"Minpmon",#N/A,FALSE,"Monthinput"}</definedName>
    <definedName name="_____SRT11" localSheetId="52" hidden="1">{"Minpmon",#N/A,FALSE,"Monthinput"}</definedName>
    <definedName name="_____SRT11" localSheetId="53" hidden="1">{"Minpmon",#N/A,FALSE,"Monthinput"}</definedName>
    <definedName name="_____SRT11" localSheetId="64" hidden="1">{"Minpmon",#N/A,FALSE,"Monthinput"}</definedName>
    <definedName name="_____SRT11" localSheetId="65" hidden="1">{"Minpmon",#N/A,FALSE,"Monthinput"}</definedName>
    <definedName name="_____SRT11" localSheetId="66" hidden="1">{"Minpmon",#N/A,FALSE,"Monthinput"}</definedName>
    <definedName name="_____SRT11" hidden="1">{"Minpmon",#N/A,FALSE,"Monthinput"}</definedName>
    <definedName name="_____tAB4" localSheetId="11">#REF!</definedName>
    <definedName name="_____tAB4" localSheetId="10">#REF!</definedName>
    <definedName name="_____tAB4" localSheetId="38">#REF!</definedName>
    <definedName name="_____tAB4" localSheetId="39">#REF!</definedName>
    <definedName name="_____tAB4" localSheetId="46">'[7]shared data'!$A$1:$G$71</definedName>
    <definedName name="_____tAB4" localSheetId="51">#REF!</definedName>
    <definedName name="_____tAB4" localSheetId="52">'[7]shared data'!$A$1:$G$71</definedName>
    <definedName name="_____tAB4" localSheetId="66">'[7]shared data'!$A$1:$G$71</definedName>
    <definedName name="_____tAB4">#REF!</definedName>
    <definedName name="_____tnt1">#N/A</definedName>
    <definedName name="_____TOT58" localSheetId="67">[8]GROWTH!#REF!</definedName>
    <definedName name="_____TOT58" localSheetId="68">[8]GROWTH!#REF!</definedName>
    <definedName name="_____TOT58" localSheetId="69">[8]GROWTH!#REF!</definedName>
    <definedName name="_____TOT58" localSheetId="70">[8]GROWTH!#REF!</definedName>
    <definedName name="_____TOT58" localSheetId="72">[8]GROWTH!#REF!</definedName>
    <definedName name="_____TOT58" localSheetId="73">[8]GROWTH!#REF!</definedName>
    <definedName name="_____TOT58" localSheetId="74">[8]GROWTH!#REF!</definedName>
    <definedName name="_____TOT58" localSheetId="11">#REF!</definedName>
    <definedName name="_____TOT58" localSheetId="12">#REF!</definedName>
    <definedName name="_____TOT58" localSheetId="13">#REF!</definedName>
    <definedName name="_____TOT58" localSheetId="23">#REF!</definedName>
    <definedName name="_____TOT58" localSheetId="24">#REF!</definedName>
    <definedName name="_____TOT58" localSheetId="26">#REF!</definedName>
    <definedName name="_____TOT58" localSheetId="10">#REF!</definedName>
    <definedName name="_____TOT58" localSheetId="38">#REF!</definedName>
    <definedName name="_____TOT58" localSheetId="25">#REF!</definedName>
    <definedName name="_____TOT58" localSheetId="30">[8]GROWTH!#REF!</definedName>
    <definedName name="_____TOT58" localSheetId="39">#REF!</definedName>
    <definedName name="_____TOT58" localSheetId="40">[8]GROWTH!#REF!</definedName>
    <definedName name="_____TOT58" localSheetId="41">[8]GROWTH!#REF!</definedName>
    <definedName name="_____TOT58" localSheetId="46">[8]GROWTH!#REF!</definedName>
    <definedName name="_____TOT58" localSheetId="47">#REF!</definedName>
    <definedName name="_____TOT58" localSheetId="51">#REF!</definedName>
    <definedName name="_____TOT58" localSheetId="52">#REF!</definedName>
    <definedName name="_____TOT58" localSheetId="53">[8]GROWTH!#REF!</definedName>
    <definedName name="_____TOT58" localSheetId="64">[8]GROWTH!#REF!</definedName>
    <definedName name="_____TOT58" localSheetId="65">[8]GROWTH!#REF!</definedName>
    <definedName name="_____TOT58" localSheetId="66">[8]GROWTH!#REF!</definedName>
    <definedName name="_____TOT58">#REF!</definedName>
    <definedName name="____asd1">#N/A</definedName>
    <definedName name="____AUS1" localSheetId="67">#REF!</definedName>
    <definedName name="____AUS1" localSheetId="68">#REF!</definedName>
    <definedName name="____AUS1" localSheetId="69">#REF!</definedName>
    <definedName name="____AUS1" localSheetId="70">#REF!</definedName>
    <definedName name="____AUS1" localSheetId="72">#REF!</definedName>
    <definedName name="____AUS1" localSheetId="73">#REF!</definedName>
    <definedName name="____AUS1" localSheetId="74">#REF!</definedName>
    <definedName name="____AUS1" localSheetId="11">#REF!</definedName>
    <definedName name="____AUS1" localSheetId="12">#REF!</definedName>
    <definedName name="____AUS1" localSheetId="13">#REF!</definedName>
    <definedName name="____AUS1" localSheetId="23">#REF!</definedName>
    <definedName name="____AUS1" localSheetId="24">#REF!</definedName>
    <definedName name="____AUS1" localSheetId="26">#REF!</definedName>
    <definedName name="____AUS1" localSheetId="27">#REF!</definedName>
    <definedName name="____AUS1" localSheetId="42">#REF!</definedName>
    <definedName name="____AUS1" localSheetId="10">#REF!</definedName>
    <definedName name="____AUS1" localSheetId="38">#REF!</definedName>
    <definedName name="____AUS1" localSheetId="25">#REF!</definedName>
    <definedName name="____AUS1" localSheetId="30">#REF!</definedName>
    <definedName name="____AUS1" localSheetId="31">#REF!</definedName>
    <definedName name="____AUS1" localSheetId="34">#REF!</definedName>
    <definedName name="____AUS1" localSheetId="36">#REF!</definedName>
    <definedName name="____AUS1" localSheetId="37">#REF!</definedName>
    <definedName name="____AUS1" localSheetId="39">#REF!</definedName>
    <definedName name="____AUS1" localSheetId="40">#REF!</definedName>
    <definedName name="____AUS1" localSheetId="41">#REF!</definedName>
    <definedName name="____AUS1" localSheetId="46">#REF!</definedName>
    <definedName name="____AUS1" localSheetId="47">#REF!</definedName>
    <definedName name="____AUS1" localSheetId="48">#REF!</definedName>
    <definedName name="____AUS1" localSheetId="49">#REF!</definedName>
    <definedName name="____AUS1" localSheetId="52">#REF!</definedName>
    <definedName name="____AUS1" localSheetId="53">#REF!</definedName>
    <definedName name="____AUS1" localSheetId="64">#REF!</definedName>
    <definedName name="____AUS1" localSheetId="65">#REF!</definedName>
    <definedName name="____AUS1" localSheetId="66">#REF!</definedName>
    <definedName name="____AUS1">#REF!</definedName>
    <definedName name="____DEG1" localSheetId="67">#REF!</definedName>
    <definedName name="____DEG1" localSheetId="68">#REF!</definedName>
    <definedName name="____DEG1" localSheetId="69">#REF!</definedName>
    <definedName name="____DEG1" localSheetId="70">#REF!</definedName>
    <definedName name="____DEG1" localSheetId="72">#REF!</definedName>
    <definedName name="____DEG1" localSheetId="73">#REF!</definedName>
    <definedName name="____DEG1" localSheetId="74">#REF!</definedName>
    <definedName name="____DEG1" localSheetId="11">#REF!</definedName>
    <definedName name="____DEG1" localSheetId="12">#REF!</definedName>
    <definedName name="____DEG1" localSheetId="13">#REF!</definedName>
    <definedName name="____DEG1" localSheetId="23">#REF!</definedName>
    <definedName name="____DEG1" localSheetId="26">#REF!</definedName>
    <definedName name="____DEG1" localSheetId="27">#REF!</definedName>
    <definedName name="____DEG1" localSheetId="10">#REF!</definedName>
    <definedName name="____DEG1" localSheetId="38">#REF!</definedName>
    <definedName name="____DEG1" localSheetId="25">#REF!</definedName>
    <definedName name="____DEG1" localSheetId="30">#REF!</definedName>
    <definedName name="____DEG1" localSheetId="31">#REF!</definedName>
    <definedName name="____DEG1" localSheetId="36">#REF!</definedName>
    <definedName name="____DEG1" localSheetId="37">#REF!</definedName>
    <definedName name="____DEG1" localSheetId="39">#REF!</definedName>
    <definedName name="____DEG1" localSheetId="40">#REF!</definedName>
    <definedName name="____DEG1" localSheetId="41">#REF!</definedName>
    <definedName name="____DEG1" localSheetId="46">#REF!</definedName>
    <definedName name="____DEG1" localSheetId="47">#REF!</definedName>
    <definedName name="____DEG1" localSheetId="48">#REF!</definedName>
    <definedName name="____DEG1" localSheetId="49">#REF!</definedName>
    <definedName name="____DEG1" localSheetId="52">#REF!</definedName>
    <definedName name="____DEG1" localSheetId="53">#REF!</definedName>
    <definedName name="____DEG1" localSheetId="64">#REF!</definedName>
    <definedName name="____DEG1" localSheetId="65">#REF!</definedName>
    <definedName name="____DEG1">#REF!</definedName>
    <definedName name="____DKR1" localSheetId="67">#REF!</definedName>
    <definedName name="____DKR1" localSheetId="68">#REF!</definedName>
    <definedName name="____DKR1" localSheetId="69">#REF!</definedName>
    <definedName name="____DKR1" localSheetId="70">#REF!</definedName>
    <definedName name="____DKR1" localSheetId="72">#REF!</definedName>
    <definedName name="____DKR1" localSheetId="73">#REF!</definedName>
    <definedName name="____DKR1" localSheetId="74">#REF!</definedName>
    <definedName name="____DKR1" localSheetId="11">#REF!</definedName>
    <definedName name="____DKR1" localSheetId="12">#REF!</definedName>
    <definedName name="____DKR1" localSheetId="13">#REF!</definedName>
    <definedName name="____DKR1" localSheetId="23">#REF!</definedName>
    <definedName name="____DKR1" localSheetId="26">#REF!</definedName>
    <definedName name="____DKR1" localSheetId="27">#REF!</definedName>
    <definedName name="____DKR1" localSheetId="10">#REF!</definedName>
    <definedName name="____DKR1" localSheetId="38">#REF!</definedName>
    <definedName name="____DKR1" localSheetId="25">#REF!</definedName>
    <definedName name="____DKR1" localSheetId="30">#REF!</definedName>
    <definedName name="____DKR1" localSheetId="31">#REF!</definedName>
    <definedName name="____DKR1" localSheetId="36">#REF!</definedName>
    <definedName name="____DKR1" localSheetId="37">#REF!</definedName>
    <definedName name="____DKR1" localSheetId="39">#REF!</definedName>
    <definedName name="____DKR1" localSheetId="40">#REF!</definedName>
    <definedName name="____DKR1" localSheetId="41">#REF!</definedName>
    <definedName name="____DKR1" localSheetId="46">#REF!</definedName>
    <definedName name="____DKR1" localSheetId="47">#REF!</definedName>
    <definedName name="____DKR1" localSheetId="48">#REF!</definedName>
    <definedName name="____DKR1" localSheetId="49">#REF!</definedName>
    <definedName name="____DKR1" localSheetId="52">#REF!</definedName>
    <definedName name="____DKR1" localSheetId="53">#REF!</definedName>
    <definedName name="____DKR1" localSheetId="64">#REF!</definedName>
    <definedName name="____DKR1" localSheetId="65">#REF!</definedName>
    <definedName name="____DKR1">#REF!</definedName>
    <definedName name="____ECU1" localSheetId="67">#REF!</definedName>
    <definedName name="____ECU1" localSheetId="68">#REF!</definedName>
    <definedName name="____ECU1" localSheetId="69">#REF!</definedName>
    <definedName name="____ECU1" localSheetId="70">#REF!</definedName>
    <definedName name="____ECU1" localSheetId="72">#REF!</definedName>
    <definedName name="____ECU1" localSheetId="73">#REF!</definedName>
    <definedName name="____ECU1" localSheetId="74">#REF!</definedName>
    <definedName name="____ECU1" localSheetId="11">#REF!</definedName>
    <definedName name="____ECU1" localSheetId="23">#REF!</definedName>
    <definedName name="____ECU1" localSheetId="27">#REF!</definedName>
    <definedName name="____ECU1" localSheetId="10">#REF!</definedName>
    <definedName name="____ECU1" localSheetId="38">#REF!</definedName>
    <definedName name="____ECU1" localSheetId="25">#REF!</definedName>
    <definedName name="____ECU1" localSheetId="31">#REF!</definedName>
    <definedName name="____ECU1" localSheetId="39">#REF!</definedName>
    <definedName name="____ECU1" localSheetId="40">#REF!</definedName>
    <definedName name="____ECU1" localSheetId="41">#REF!</definedName>
    <definedName name="____ECU1" localSheetId="46">#REF!</definedName>
    <definedName name="____ECU1" localSheetId="47">#REF!</definedName>
    <definedName name="____ECU1" localSheetId="48">#REF!</definedName>
    <definedName name="____ECU1" localSheetId="49">#REF!</definedName>
    <definedName name="____ECU1" localSheetId="52">#REF!</definedName>
    <definedName name="____ECU1" localSheetId="53">#REF!</definedName>
    <definedName name="____ECU1" localSheetId="64">#REF!</definedName>
    <definedName name="____ECU1" localSheetId="65">#REF!</definedName>
    <definedName name="____ECU1">#REF!</definedName>
    <definedName name="____ESC1" localSheetId="67">#REF!</definedName>
    <definedName name="____ESC1" localSheetId="68">#REF!</definedName>
    <definedName name="____ESC1" localSheetId="69">#REF!</definedName>
    <definedName name="____ESC1" localSheetId="70">#REF!</definedName>
    <definedName name="____ESC1" localSheetId="72">#REF!</definedName>
    <definedName name="____ESC1" localSheetId="73">#REF!</definedName>
    <definedName name="____ESC1" localSheetId="74">#REF!</definedName>
    <definedName name="____ESC1" localSheetId="11">#REF!</definedName>
    <definedName name="____ESC1" localSheetId="23">#REF!</definedName>
    <definedName name="____ESC1" localSheetId="27">#REF!</definedName>
    <definedName name="____ESC1" localSheetId="10">#REF!</definedName>
    <definedName name="____ESC1" localSheetId="38">#REF!</definedName>
    <definedName name="____ESC1" localSheetId="25">#REF!</definedName>
    <definedName name="____ESC1" localSheetId="31">#REF!</definedName>
    <definedName name="____ESC1" localSheetId="39">#REF!</definedName>
    <definedName name="____ESC1" localSheetId="40">#REF!</definedName>
    <definedName name="____ESC1" localSheetId="41">#REF!</definedName>
    <definedName name="____ESC1" localSheetId="46">#REF!</definedName>
    <definedName name="____ESC1" localSheetId="47">#REF!</definedName>
    <definedName name="____ESC1" localSheetId="48">#REF!</definedName>
    <definedName name="____ESC1" localSheetId="49">#REF!</definedName>
    <definedName name="____ESC1" localSheetId="52">#REF!</definedName>
    <definedName name="____ESC1" localSheetId="53">#REF!</definedName>
    <definedName name="____ESC1" localSheetId="64">#REF!</definedName>
    <definedName name="____ESC1" localSheetId="65">#REF!</definedName>
    <definedName name="____ESC1">#REF!</definedName>
    <definedName name="____FAL2" localSheetId="67">#REF!</definedName>
    <definedName name="____FAL2" localSheetId="68">#REF!</definedName>
    <definedName name="____FAL2" localSheetId="69">#REF!</definedName>
    <definedName name="____FAL2" localSheetId="70">#REF!</definedName>
    <definedName name="____FAL2" localSheetId="72">#REF!</definedName>
    <definedName name="____FAL2" localSheetId="73">#REF!</definedName>
    <definedName name="____FAL2" localSheetId="74">#REF!</definedName>
    <definedName name="____FAL2" localSheetId="11">#REF!</definedName>
    <definedName name="____FAL2" localSheetId="23">#REF!</definedName>
    <definedName name="____FAL2" localSheetId="27">#REF!</definedName>
    <definedName name="____FAL2" localSheetId="10">#REF!</definedName>
    <definedName name="____FAL2" localSheetId="38">#REF!</definedName>
    <definedName name="____FAL2" localSheetId="25">#REF!</definedName>
    <definedName name="____FAL2" localSheetId="31">#REF!</definedName>
    <definedName name="____FAL2" localSheetId="39">#REF!</definedName>
    <definedName name="____FAL2" localSheetId="40">#REF!</definedName>
    <definedName name="____FAL2" localSheetId="41">#REF!</definedName>
    <definedName name="____FAL2" localSheetId="46">#REF!</definedName>
    <definedName name="____FAL2" localSheetId="47">#REF!</definedName>
    <definedName name="____FAL2" localSheetId="48">#REF!</definedName>
    <definedName name="____FAL2" localSheetId="49">#REF!</definedName>
    <definedName name="____FAL2" localSheetId="52">#REF!</definedName>
    <definedName name="____FAL2" localSheetId="53">#REF!</definedName>
    <definedName name="____FAL2" localSheetId="64">#REF!</definedName>
    <definedName name="____FAL2" localSheetId="65">#REF!</definedName>
    <definedName name="____FAL2">#REF!</definedName>
    <definedName name="____FAL3" localSheetId="67">#REF!</definedName>
    <definedName name="____FAL3" localSheetId="68">#REF!</definedName>
    <definedName name="____FAL3" localSheetId="69">#REF!</definedName>
    <definedName name="____FAL3" localSheetId="70">#REF!</definedName>
    <definedName name="____FAL3" localSheetId="72">#REF!</definedName>
    <definedName name="____FAL3" localSheetId="73">#REF!</definedName>
    <definedName name="____FAL3" localSheetId="74">#REF!</definedName>
    <definedName name="____FAL3" localSheetId="11">#REF!</definedName>
    <definedName name="____FAL3" localSheetId="23">#REF!</definedName>
    <definedName name="____FAL3" localSheetId="27">#REF!</definedName>
    <definedName name="____FAL3" localSheetId="10">#REF!</definedName>
    <definedName name="____FAL3" localSheetId="38">#REF!</definedName>
    <definedName name="____FAL3" localSheetId="25">#REF!</definedName>
    <definedName name="____FAL3" localSheetId="31">#REF!</definedName>
    <definedName name="____FAL3" localSheetId="39">#REF!</definedName>
    <definedName name="____FAL3" localSheetId="40">#REF!</definedName>
    <definedName name="____FAL3" localSheetId="41">#REF!</definedName>
    <definedName name="____FAL3" localSheetId="46">#REF!</definedName>
    <definedName name="____FAL3" localSheetId="47">#REF!</definedName>
    <definedName name="____FAL3" localSheetId="48">#REF!</definedName>
    <definedName name="____FAL3" localSheetId="49">#REF!</definedName>
    <definedName name="____FAL3" localSheetId="52">#REF!</definedName>
    <definedName name="____FAL3" localSheetId="53">#REF!</definedName>
    <definedName name="____FAL3" localSheetId="64">#REF!</definedName>
    <definedName name="____FAL3" localSheetId="65">#REF!</definedName>
    <definedName name="____FAL3">#REF!</definedName>
    <definedName name="____FAL4" localSheetId="67">#REF!</definedName>
    <definedName name="____FAL4" localSheetId="68">#REF!</definedName>
    <definedName name="____FAL4" localSheetId="69">#REF!</definedName>
    <definedName name="____FAL4" localSheetId="70">#REF!</definedName>
    <definedName name="____FAL4" localSheetId="72">#REF!</definedName>
    <definedName name="____FAL4" localSheetId="73">#REF!</definedName>
    <definedName name="____FAL4" localSheetId="74">#REF!</definedName>
    <definedName name="____FAL4" localSheetId="11">#REF!</definedName>
    <definedName name="____FAL4" localSheetId="23">#REF!</definedName>
    <definedName name="____FAL4" localSheetId="27">#REF!</definedName>
    <definedName name="____FAL4" localSheetId="10">#REF!</definedName>
    <definedName name="____FAL4" localSheetId="38">#REF!</definedName>
    <definedName name="____FAL4" localSheetId="25">#REF!</definedName>
    <definedName name="____FAL4" localSheetId="31">#REF!</definedName>
    <definedName name="____FAL4" localSheetId="39">#REF!</definedName>
    <definedName name="____FAL4" localSheetId="40">#REF!</definedName>
    <definedName name="____FAL4" localSheetId="41">#REF!</definedName>
    <definedName name="____FAL4" localSheetId="46">#REF!</definedName>
    <definedName name="____FAL4" localSheetId="47">#REF!</definedName>
    <definedName name="____FAL4" localSheetId="48">#REF!</definedName>
    <definedName name="____FAL4" localSheetId="49">#REF!</definedName>
    <definedName name="____FAL4" localSheetId="52">#REF!</definedName>
    <definedName name="____FAL4" localSheetId="53">#REF!</definedName>
    <definedName name="____FAL4" localSheetId="64">#REF!</definedName>
    <definedName name="____FAL4" localSheetId="65">#REF!</definedName>
    <definedName name="____FAL4">#REF!</definedName>
    <definedName name="____FAL5" localSheetId="67">#REF!</definedName>
    <definedName name="____FAL5" localSheetId="68">#REF!</definedName>
    <definedName name="____FAL5" localSheetId="69">#REF!</definedName>
    <definedName name="____FAL5" localSheetId="70">#REF!</definedName>
    <definedName name="____FAL5" localSheetId="72">#REF!</definedName>
    <definedName name="____FAL5" localSheetId="73">#REF!</definedName>
    <definedName name="____FAL5" localSheetId="74">#REF!</definedName>
    <definedName name="____FAL5" localSheetId="11">#REF!</definedName>
    <definedName name="____FAL5" localSheetId="23">#REF!</definedName>
    <definedName name="____FAL5" localSheetId="27">#REF!</definedName>
    <definedName name="____FAL5" localSheetId="10">#REF!</definedName>
    <definedName name="____FAL5" localSheetId="38">#REF!</definedName>
    <definedName name="____FAL5" localSheetId="25">#REF!</definedName>
    <definedName name="____FAL5" localSheetId="31">#REF!</definedName>
    <definedName name="____FAL5" localSheetId="39">#REF!</definedName>
    <definedName name="____FAL5" localSheetId="40">#REF!</definedName>
    <definedName name="____FAL5" localSheetId="41">#REF!</definedName>
    <definedName name="____FAL5" localSheetId="46">#REF!</definedName>
    <definedName name="____FAL5" localSheetId="47">#REF!</definedName>
    <definedName name="____FAL5" localSheetId="48">#REF!</definedName>
    <definedName name="____FAL5" localSheetId="49">#REF!</definedName>
    <definedName name="____FAL5" localSheetId="52">#REF!</definedName>
    <definedName name="____FAL5" localSheetId="53">#REF!</definedName>
    <definedName name="____FAL5" localSheetId="64">#REF!</definedName>
    <definedName name="____FAL5" localSheetId="65">#REF!</definedName>
    <definedName name="____FAL5">#REF!</definedName>
    <definedName name="____FAL6" localSheetId="67">#REF!</definedName>
    <definedName name="____FAL6" localSheetId="68">#REF!</definedName>
    <definedName name="____FAL6" localSheetId="69">#REF!</definedName>
    <definedName name="____FAL6" localSheetId="70">#REF!</definedName>
    <definedName name="____FAL6" localSheetId="72">#REF!</definedName>
    <definedName name="____FAL6" localSheetId="73">#REF!</definedName>
    <definedName name="____FAL6" localSheetId="74">#REF!</definedName>
    <definedName name="____FAL6" localSheetId="11">#REF!</definedName>
    <definedName name="____FAL6" localSheetId="23">#REF!</definedName>
    <definedName name="____FAL6" localSheetId="27">#REF!</definedName>
    <definedName name="____FAL6" localSheetId="10">#REF!</definedName>
    <definedName name="____FAL6" localSheetId="38">#REF!</definedName>
    <definedName name="____FAL6" localSheetId="25">#REF!</definedName>
    <definedName name="____FAL6" localSheetId="31">#REF!</definedName>
    <definedName name="____FAL6" localSheetId="39">#REF!</definedName>
    <definedName name="____FAL6" localSheetId="40">#REF!</definedName>
    <definedName name="____FAL6" localSheetId="41">#REF!</definedName>
    <definedName name="____FAL6" localSheetId="46">#REF!</definedName>
    <definedName name="____FAL6" localSheetId="47">#REF!</definedName>
    <definedName name="____FAL6" localSheetId="48">#REF!</definedName>
    <definedName name="____FAL6" localSheetId="49">#REF!</definedName>
    <definedName name="____FAL6" localSheetId="52">#REF!</definedName>
    <definedName name="____FAL6" localSheetId="53">#REF!</definedName>
    <definedName name="____FAL6" localSheetId="64">#REF!</definedName>
    <definedName name="____FAL6" localSheetId="65">#REF!</definedName>
    <definedName name="____FAL6">#REF!</definedName>
    <definedName name="____FAL7" localSheetId="67">#REF!</definedName>
    <definedName name="____FAL7" localSheetId="68">#REF!</definedName>
    <definedName name="____FAL7" localSheetId="69">#REF!</definedName>
    <definedName name="____FAL7" localSheetId="70">#REF!</definedName>
    <definedName name="____FAL7" localSheetId="72">#REF!</definedName>
    <definedName name="____FAL7" localSheetId="73">#REF!</definedName>
    <definedName name="____FAL7" localSheetId="74">#REF!</definedName>
    <definedName name="____FAL7" localSheetId="11">#REF!</definedName>
    <definedName name="____FAL7" localSheetId="23">#REF!</definedName>
    <definedName name="____FAL7" localSheetId="27">#REF!</definedName>
    <definedName name="____FAL7" localSheetId="10">#REF!</definedName>
    <definedName name="____FAL7" localSheetId="38">#REF!</definedName>
    <definedName name="____FAL7" localSheetId="25">#REF!</definedName>
    <definedName name="____FAL7" localSheetId="31">#REF!</definedName>
    <definedName name="____FAL7" localSheetId="39">#REF!</definedName>
    <definedName name="____FAL7" localSheetId="40">#REF!</definedName>
    <definedName name="____FAL7" localSheetId="41">#REF!</definedName>
    <definedName name="____FAL7" localSheetId="46">#REF!</definedName>
    <definedName name="____FAL7" localSheetId="47">#REF!</definedName>
    <definedName name="____FAL7" localSheetId="48">#REF!</definedName>
    <definedName name="____FAL7" localSheetId="49">#REF!</definedName>
    <definedName name="____FAL7" localSheetId="52">#REF!</definedName>
    <definedName name="____FAL7" localSheetId="53">#REF!</definedName>
    <definedName name="____FAL7" localSheetId="64">#REF!</definedName>
    <definedName name="____FAL7" localSheetId="65">#REF!</definedName>
    <definedName name="____FAL7">#REF!</definedName>
    <definedName name="____FMK1" localSheetId="67">#REF!</definedName>
    <definedName name="____FMK1" localSheetId="68">#REF!</definedName>
    <definedName name="____FMK1" localSheetId="69">#REF!</definedName>
    <definedName name="____FMK1" localSheetId="70">#REF!</definedName>
    <definedName name="____FMK1" localSheetId="72">#REF!</definedName>
    <definedName name="____FMK1" localSheetId="73">#REF!</definedName>
    <definedName name="____FMK1" localSheetId="74">#REF!</definedName>
    <definedName name="____FMK1" localSheetId="11">#REF!</definedName>
    <definedName name="____FMK1" localSheetId="23">#REF!</definedName>
    <definedName name="____FMK1" localSheetId="27">#REF!</definedName>
    <definedName name="____FMK1" localSheetId="10">#REF!</definedName>
    <definedName name="____FMK1" localSheetId="38">#REF!</definedName>
    <definedName name="____FMK1" localSheetId="25">#REF!</definedName>
    <definedName name="____FMK1" localSheetId="31">#REF!</definedName>
    <definedName name="____FMK1" localSheetId="39">#REF!</definedName>
    <definedName name="____FMK1" localSheetId="40">#REF!</definedName>
    <definedName name="____FMK1" localSheetId="41">#REF!</definedName>
    <definedName name="____FMK1" localSheetId="46">#REF!</definedName>
    <definedName name="____FMK1" localSheetId="47">#REF!</definedName>
    <definedName name="____FMK1" localSheetId="48">#REF!</definedName>
    <definedName name="____FMK1" localSheetId="49">#REF!</definedName>
    <definedName name="____FMK1" localSheetId="52">#REF!</definedName>
    <definedName name="____FMK1" localSheetId="53">#REF!</definedName>
    <definedName name="____FMK1" localSheetId="64">#REF!</definedName>
    <definedName name="____FMK1" localSheetId="65">#REF!</definedName>
    <definedName name="____FMK1">#REF!</definedName>
    <definedName name="____IKR1" localSheetId="67">#REF!</definedName>
    <definedName name="____IKR1" localSheetId="68">#REF!</definedName>
    <definedName name="____IKR1" localSheetId="69">#REF!</definedName>
    <definedName name="____IKR1" localSheetId="70">#REF!</definedName>
    <definedName name="____IKR1" localSheetId="72">#REF!</definedName>
    <definedName name="____IKR1" localSheetId="73">#REF!</definedName>
    <definedName name="____IKR1" localSheetId="74">#REF!</definedName>
    <definedName name="____IKR1" localSheetId="11">#REF!</definedName>
    <definedName name="____IKR1" localSheetId="23">#REF!</definedName>
    <definedName name="____IKR1" localSheetId="27">#REF!</definedName>
    <definedName name="____IKR1" localSheetId="10">#REF!</definedName>
    <definedName name="____IKR1" localSheetId="38">#REF!</definedName>
    <definedName name="____IKR1" localSheetId="25">#REF!</definedName>
    <definedName name="____IKR1" localSheetId="31">#REF!</definedName>
    <definedName name="____IKR1" localSheetId="39">#REF!</definedName>
    <definedName name="____IKR1" localSheetId="40">#REF!</definedName>
    <definedName name="____IKR1" localSheetId="41">#REF!</definedName>
    <definedName name="____IKR1" localSheetId="46">#REF!</definedName>
    <definedName name="____IKR1" localSheetId="47">#REF!</definedName>
    <definedName name="____IKR1" localSheetId="48">#REF!</definedName>
    <definedName name="____IKR1" localSheetId="49">#REF!</definedName>
    <definedName name="____IKR1" localSheetId="52">#REF!</definedName>
    <definedName name="____IKR1" localSheetId="53">#REF!</definedName>
    <definedName name="____IKR1" localSheetId="64">#REF!</definedName>
    <definedName name="____IKR1" localSheetId="65">#REF!</definedName>
    <definedName name="____IKR1">#REF!</definedName>
    <definedName name="____IRP1" localSheetId="67">#REF!</definedName>
    <definedName name="____IRP1" localSheetId="68">#REF!</definedName>
    <definedName name="____IRP1" localSheetId="69">#REF!</definedName>
    <definedName name="____IRP1" localSheetId="70">#REF!</definedName>
    <definedName name="____IRP1" localSheetId="72">#REF!</definedName>
    <definedName name="____IRP1" localSheetId="73">#REF!</definedName>
    <definedName name="____IRP1" localSheetId="74">#REF!</definedName>
    <definedName name="____IRP1" localSheetId="11">#REF!</definedName>
    <definedName name="____IRP1" localSheetId="23">#REF!</definedName>
    <definedName name="____IRP1" localSheetId="27">#REF!</definedName>
    <definedName name="____IRP1" localSheetId="10">#REF!</definedName>
    <definedName name="____IRP1" localSheetId="38">#REF!</definedName>
    <definedName name="____IRP1" localSheetId="25">#REF!</definedName>
    <definedName name="____IRP1" localSheetId="31">#REF!</definedName>
    <definedName name="____IRP1" localSheetId="39">#REF!</definedName>
    <definedName name="____IRP1" localSheetId="40">#REF!</definedName>
    <definedName name="____IRP1" localSheetId="41">#REF!</definedName>
    <definedName name="____IRP1" localSheetId="46">#REF!</definedName>
    <definedName name="____IRP1" localSheetId="47">#REF!</definedName>
    <definedName name="____IRP1" localSheetId="48">#REF!</definedName>
    <definedName name="____IRP1" localSheetId="49">#REF!</definedName>
    <definedName name="____IRP1" localSheetId="52">#REF!</definedName>
    <definedName name="____IRP1" localSheetId="53">#REF!</definedName>
    <definedName name="____IRP1" localSheetId="64">#REF!</definedName>
    <definedName name="____IRP1" localSheetId="65">#REF!</definedName>
    <definedName name="____IRP1">#REF!</definedName>
    <definedName name="____LIT1" localSheetId="67">#REF!</definedName>
    <definedName name="____LIT1" localSheetId="68">#REF!</definedName>
    <definedName name="____LIT1" localSheetId="69">#REF!</definedName>
    <definedName name="____LIT1" localSheetId="70">#REF!</definedName>
    <definedName name="____LIT1" localSheetId="72">#REF!</definedName>
    <definedName name="____LIT1" localSheetId="73">#REF!</definedName>
    <definedName name="____LIT1" localSheetId="74">#REF!</definedName>
    <definedName name="____LIT1" localSheetId="11">#REF!</definedName>
    <definedName name="____LIT1" localSheetId="23">#REF!</definedName>
    <definedName name="____LIT1" localSheetId="27">#REF!</definedName>
    <definedName name="____LIT1" localSheetId="10">#REF!</definedName>
    <definedName name="____LIT1" localSheetId="38">#REF!</definedName>
    <definedName name="____LIT1" localSheetId="25">#REF!</definedName>
    <definedName name="____LIT1" localSheetId="31">#REF!</definedName>
    <definedName name="____LIT1" localSheetId="39">#REF!</definedName>
    <definedName name="____LIT1" localSheetId="40">#REF!</definedName>
    <definedName name="____LIT1" localSheetId="41">#REF!</definedName>
    <definedName name="____LIT1" localSheetId="46">#REF!</definedName>
    <definedName name="____LIT1" localSheetId="47">#REF!</definedName>
    <definedName name="____LIT1" localSheetId="48">#REF!</definedName>
    <definedName name="____LIT1" localSheetId="49">#REF!</definedName>
    <definedName name="____LIT1" localSheetId="52">#REF!</definedName>
    <definedName name="____LIT1" localSheetId="53">#REF!</definedName>
    <definedName name="____LIT1" localSheetId="64">#REF!</definedName>
    <definedName name="____LIT1" localSheetId="65">#REF!</definedName>
    <definedName name="____LIT1">#REF!</definedName>
    <definedName name="____LL2" localSheetId="6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9" hidden="1">{FALSE,FALSE,-1.25,-15.5,484.5,276.75,FALSE,FALSE,TRUE,TRUE,0,12,#N/A,46,#N/A,2.93460490463215,15.35,1,FALSE,FALSE,3,TRUE,1,FALSE,100,"Swvu.PLA1.","ACwvu.PLA1.",#N/A,FALSE,FALSE,0,0,0,0,2,"","",TRUE,TRUE,FALSE,FALSE,1,60,#N/A,#N/A,FALSE,FALSE,FALSE,FALSE,FALSE,FALSE,FALSE,9,65532,65532,FALSE,FALSE,TRUE,TRUE,TRUE}</definedName>
    <definedName name="____LL2" localSheetId="7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7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7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39"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_LL2" localSheetId="53"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5" hidden="1">{FALSE,FALSE,-1.25,-15.5,484.5,276.75,FALSE,FALSE,TRUE,TRUE,0,12,#N/A,46,#N/A,2.93460490463215,15.35,1,FALSE,FALSE,3,TRUE,1,FALSE,100,"Swvu.PLA1.","ACwvu.PLA1.",#N/A,FALSE,FALSE,0,0,0,0,2,"","",TRUE,TRUE,FALSE,FALSE,1,60,#N/A,#N/A,FALSE,FALSE,FALSE,FALSE,FALSE,FALSE,FALSE,9,65532,65532,FALSE,FALSE,TRUE,TRUE,TRUE}</definedName>
    <definedName name="_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_LL2" hidden="1">{FALSE,FALSE,-1.25,-15.5,484.5,276.75,FALSE,FALSE,TRUE,TRUE,0,12,#N/A,46,#N/A,2.93460490463215,15.35,1,FALSE,FALSE,3,TRUE,1,FALSE,100,"Swvu.PLA1.","ACwvu.PLA1.",#N/A,FALSE,FALSE,0,0,0,0,2,"","",TRUE,TRUE,FALSE,FALSE,1,60,#N/A,#N/A,FALSE,FALSE,FALSE,FALSE,FALSE,FALSE,FALSE,9,65532,65532,FALSE,FALSE,TRUE,TRUE,TRUE}</definedName>
    <definedName name="____MEX1" localSheetId="67">#REF!</definedName>
    <definedName name="____MEX1" localSheetId="68">#REF!</definedName>
    <definedName name="____MEX1" localSheetId="69">#REF!</definedName>
    <definedName name="____MEX1" localSheetId="70">#REF!</definedName>
    <definedName name="____MEX1" localSheetId="72">#REF!</definedName>
    <definedName name="____MEX1" localSheetId="73">#REF!</definedName>
    <definedName name="____MEX1" localSheetId="74">#REF!</definedName>
    <definedName name="____MEX1" localSheetId="11">#REF!</definedName>
    <definedName name="____MEX1" localSheetId="12">#REF!</definedName>
    <definedName name="____MEX1" localSheetId="13">#REF!</definedName>
    <definedName name="____MEX1" localSheetId="23">#REF!</definedName>
    <definedName name="____MEX1" localSheetId="24">#REF!</definedName>
    <definedName name="____MEX1" localSheetId="26">#REF!</definedName>
    <definedName name="____MEX1" localSheetId="27">#REF!</definedName>
    <definedName name="____MEX1" localSheetId="42">#REF!</definedName>
    <definedName name="____MEX1" localSheetId="10">#REF!</definedName>
    <definedName name="____MEX1" localSheetId="38">#REF!</definedName>
    <definedName name="____MEX1" localSheetId="25">#REF!</definedName>
    <definedName name="____MEX1" localSheetId="30">#REF!</definedName>
    <definedName name="____MEX1" localSheetId="31">#REF!</definedName>
    <definedName name="____MEX1" localSheetId="34">#REF!</definedName>
    <definedName name="____MEX1" localSheetId="36">#REF!</definedName>
    <definedName name="____MEX1" localSheetId="37">#REF!</definedName>
    <definedName name="____MEX1" localSheetId="39">#REF!</definedName>
    <definedName name="____MEX1" localSheetId="40">#REF!</definedName>
    <definedName name="____MEX1" localSheetId="41">#REF!</definedName>
    <definedName name="____MEX1" localSheetId="46">#REF!</definedName>
    <definedName name="____MEX1" localSheetId="47">#REF!</definedName>
    <definedName name="____MEX1" localSheetId="48">#REF!</definedName>
    <definedName name="____MEX1" localSheetId="49">#REF!</definedName>
    <definedName name="____MEX1" localSheetId="52">#REF!</definedName>
    <definedName name="____MEX1" localSheetId="53">#REF!</definedName>
    <definedName name="____MEX1" localSheetId="64">#REF!</definedName>
    <definedName name="____MEX1" localSheetId="65">#REF!</definedName>
    <definedName name="____MEX1" localSheetId="66">#REF!</definedName>
    <definedName name="____MEX1">#REF!</definedName>
    <definedName name="____PTA1" localSheetId="67">#REF!</definedName>
    <definedName name="____PTA1" localSheetId="68">#REF!</definedName>
    <definedName name="____PTA1" localSheetId="69">#REF!</definedName>
    <definedName name="____PTA1" localSheetId="70">#REF!</definedName>
    <definedName name="____PTA1" localSheetId="72">#REF!</definedName>
    <definedName name="____PTA1" localSheetId="73">#REF!</definedName>
    <definedName name="____PTA1" localSheetId="74">#REF!</definedName>
    <definedName name="____PTA1" localSheetId="11">#REF!</definedName>
    <definedName name="____PTA1" localSheetId="12">#REF!</definedName>
    <definedName name="____PTA1" localSheetId="13">#REF!</definedName>
    <definedName name="____PTA1" localSheetId="23">#REF!</definedName>
    <definedName name="____PTA1" localSheetId="26">#REF!</definedName>
    <definedName name="____PTA1" localSheetId="27">#REF!</definedName>
    <definedName name="____PTA1" localSheetId="10">#REF!</definedName>
    <definedName name="____PTA1" localSheetId="38">#REF!</definedName>
    <definedName name="____PTA1" localSheetId="25">#REF!</definedName>
    <definedName name="____PTA1" localSheetId="30">#REF!</definedName>
    <definedName name="____PTA1" localSheetId="31">#REF!</definedName>
    <definedName name="____PTA1" localSheetId="36">#REF!</definedName>
    <definedName name="____PTA1" localSheetId="37">#REF!</definedName>
    <definedName name="____PTA1" localSheetId="39">#REF!</definedName>
    <definedName name="____PTA1" localSheetId="40">#REF!</definedName>
    <definedName name="____PTA1" localSheetId="41">#REF!</definedName>
    <definedName name="____PTA1" localSheetId="46">#REF!</definedName>
    <definedName name="____PTA1" localSheetId="47">#REF!</definedName>
    <definedName name="____PTA1" localSheetId="48">#REF!</definedName>
    <definedName name="____PTA1" localSheetId="49">#REF!</definedName>
    <definedName name="____PTA1" localSheetId="52">#REF!</definedName>
    <definedName name="____PTA1" localSheetId="53">#REF!</definedName>
    <definedName name="____PTA1" localSheetId="64">#REF!</definedName>
    <definedName name="____PTA1" localSheetId="65">#REF!</definedName>
    <definedName name="____PTA1">#REF!</definedName>
    <definedName name="____ROS1">#N/A</definedName>
    <definedName name="____ROS2">#N/A</definedName>
    <definedName name="____ROS3">#N/A</definedName>
    <definedName name="____ROS4">#N/A</definedName>
    <definedName name="____SAR1" localSheetId="67">#REF!</definedName>
    <definedName name="____SAR1" localSheetId="68">#REF!</definedName>
    <definedName name="____SAR1" localSheetId="69">#REF!</definedName>
    <definedName name="____SAR1" localSheetId="70">#REF!</definedName>
    <definedName name="____SAR1" localSheetId="72">#REF!</definedName>
    <definedName name="____SAR1" localSheetId="73">#REF!</definedName>
    <definedName name="____SAR1" localSheetId="74">#REF!</definedName>
    <definedName name="____SAR1" localSheetId="11">#REF!</definedName>
    <definedName name="____SAR1" localSheetId="12">#REF!</definedName>
    <definedName name="____SAR1" localSheetId="13">#REF!</definedName>
    <definedName name="____SAR1" localSheetId="23">#REF!</definedName>
    <definedName name="____SAR1" localSheetId="24">#REF!</definedName>
    <definedName name="____SAR1" localSheetId="26">#REF!</definedName>
    <definedName name="____SAR1" localSheetId="27">#REF!</definedName>
    <definedName name="____SAR1" localSheetId="42">#REF!</definedName>
    <definedName name="____SAR1" localSheetId="10">#REF!</definedName>
    <definedName name="____SAR1" localSheetId="38">#REF!</definedName>
    <definedName name="____SAR1" localSheetId="25">#REF!</definedName>
    <definedName name="____SAR1" localSheetId="30">#REF!</definedName>
    <definedName name="____SAR1" localSheetId="31">#REF!</definedName>
    <definedName name="____SAR1" localSheetId="34">#REF!</definedName>
    <definedName name="____SAR1" localSheetId="36">#REF!</definedName>
    <definedName name="____SAR1" localSheetId="37">#REF!</definedName>
    <definedName name="____SAR1" localSheetId="39">#REF!</definedName>
    <definedName name="____SAR1" localSheetId="40">#REF!</definedName>
    <definedName name="____SAR1" localSheetId="41">#REF!</definedName>
    <definedName name="____SAR1" localSheetId="46">#REF!</definedName>
    <definedName name="____SAR1" localSheetId="47">#REF!</definedName>
    <definedName name="____SAR1" localSheetId="48">#REF!</definedName>
    <definedName name="____SAR1" localSheetId="49">#REF!</definedName>
    <definedName name="____SAR1" localSheetId="52">#REF!</definedName>
    <definedName name="____SAR1" localSheetId="53">#REF!</definedName>
    <definedName name="____SAR1" localSheetId="64">#REF!</definedName>
    <definedName name="____SAR1" localSheetId="65">#REF!</definedName>
    <definedName name="____SAR1" localSheetId="66">#REF!</definedName>
    <definedName name="____SAR1">#REF!</definedName>
    <definedName name="____SRT11" localSheetId="67" hidden="1">{"Minpmon",#N/A,FALSE,"Monthinput"}</definedName>
    <definedName name="____SRT11" localSheetId="68" hidden="1">{"Minpmon",#N/A,FALSE,"Monthinput"}</definedName>
    <definedName name="____SRT11" localSheetId="69" hidden="1">{"Minpmon",#N/A,FALSE,"Monthinput"}</definedName>
    <definedName name="____SRT11" localSheetId="70" hidden="1">{"Minpmon",#N/A,FALSE,"Monthinput"}</definedName>
    <definedName name="____SRT11" localSheetId="72" hidden="1">{"Minpmon",#N/A,FALSE,"Monthinput"}</definedName>
    <definedName name="____SRT11" localSheetId="73" hidden="1">{"Minpmon",#N/A,FALSE,"Monthinput"}</definedName>
    <definedName name="____SRT11" localSheetId="74" hidden="1">{"Minpmon",#N/A,FALSE,"Monthinput"}</definedName>
    <definedName name="____SRT11" localSheetId="11" hidden="1">{"Minpmon",#N/A,FALSE,"Monthinput"}</definedName>
    <definedName name="____SRT11" localSheetId="12" hidden="1">{"Minpmon",#N/A,FALSE,"Monthinput"}</definedName>
    <definedName name="____SRT11" localSheetId="13" hidden="1">{"Minpmon",#N/A,FALSE,"Monthinput"}</definedName>
    <definedName name="____SRT11" localSheetId="23" hidden="1">{"Minpmon",#N/A,FALSE,"Monthinput"}</definedName>
    <definedName name="____SRT11" localSheetId="24" hidden="1">{"Minpmon",#N/A,FALSE,"Monthinput"}</definedName>
    <definedName name="____SRT11" localSheetId="26" hidden="1">{"Minpmon",#N/A,FALSE,"Monthinput"}</definedName>
    <definedName name="____SRT11" localSheetId="27" hidden="1">{"Minpmon",#N/A,FALSE,"Monthinput"}</definedName>
    <definedName name="____SRT11" localSheetId="42" hidden="1">{"Minpmon",#N/A,FALSE,"Monthinput"}</definedName>
    <definedName name="____SRT11" localSheetId="6" hidden="1">{"Minpmon",#N/A,FALSE,"Monthinput"}</definedName>
    <definedName name="____SRT11" localSheetId="7" hidden="1">{"Minpmon",#N/A,FALSE,"Monthinput"}</definedName>
    <definedName name="____SRT11" localSheetId="10" hidden="1">{"Minpmon",#N/A,FALSE,"Monthinput"}</definedName>
    <definedName name="____SRT11" localSheetId="38" hidden="1">{"Minpmon",#N/A,FALSE,"Monthinput"}</definedName>
    <definedName name="____SRT11" localSheetId="25" hidden="1">{"Minpmon",#N/A,FALSE,"Monthinput"}</definedName>
    <definedName name="____SRT11" localSheetId="28" hidden="1">{"Minpmon",#N/A,FALSE,"Monthinput"}</definedName>
    <definedName name="____SRT11" localSheetId="30" hidden="1">{"Minpmon",#N/A,FALSE,"Monthinput"}</definedName>
    <definedName name="____SRT11" localSheetId="31" hidden="1">{"Minpmon",#N/A,FALSE,"Monthinput"}</definedName>
    <definedName name="____SRT11" localSheetId="32" hidden="1">{"Minpmon",#N/A,FALSE,"Monthinput"}</definedName>
    <definedName name="____SRT11" localSheetId="33" hidden="1">{"Minpmon",#N/A,FALSE,"Monthinput"}</definedName>
    <definedName name="____SRT11" localSheetId="34" hidden="1">{"Minpmon",#N/A,FALSE,"Monthinput"}</definedName>
    <definedName name="____SRT11" localSheetId="35" hidden="1">{"Minpmon",#N/A,FALSE,"Monthinput"}</definedName>
    <definedName name="____SRT11" localSheetId="36" hidden="1">{"Minpmon",#N/A,FALSE,"Monthinput"}</definedName>
    <definedName name="____SRT11" localSheetId="37" hidden="1">{"Minpmon",#N/A,FALSE,"Monthinput"}</definedName>
    <definedName name="____SRT11" localSheetId="39" hidden="1">{"Minpmon",#N/A,FALSE,"Monthinput"}</definedName>
    <definedName name="____SRT11" localSheetId="40" hidden="1">{"Minpmon",#N/A,FALSE,"Monthinput"}</definedName>
    <definedName name="____SRT11" localSheetId="41" hidden="1">{"Minpmon",#N/A,FALSE,"Monthinput"}</definedName>
    <definedName name="____SRT11" localSheetId="46" hidden="1">{"Minpmon",#N/A,FALSE,"Monthinput"}</definedName>
    <definedName name="____SRT11" localSheetId="47" hidden="1">{"Minpmon",#N/A,FALSE,"Monthinput"}</definedName>
    <definedName name="____SRT11" localSheetId="48" hidden="1">{"Minpmon",#N/A,FALSE,"Monthinput"}</definedName>
    <definedName name="____SRT11" localSheetId="49" hidden="1">{"Minpmon",#N/A,FALSE,"Monthinput"}</definedName>
    <definedName name="____SRT11" localSheetId="50" hidden="1">{"Minpmon",#N/A,FALSE,"Monthinput"}</definedName>
    <definedName name="____SRT11" localSheetId="51" hidden="1">{"Minpmon",#N/A,FALSE,"Monthinput"}</definedName>
    <definedName name="____SRT11" localSheetId="52" hidden="1">{"Minpmon",#N/A,FALSE,"Monthinput"}</definedName>
    <definedName name="____SRT11" localSheetId="53" hidden="1">{"Minpmon",#N/A,FALSE,"Monthinput"}</definedName>
    <definedName name="____SRT11" localSheetId="64" hidden="1">{"Minpmon",#N/A,FALSE,"Monthinput"}</definedName>
    <definedName name="____SRT11" localSheetId="65" hidden="1">{"Minpmon",#N/A,FALSE,"Monthinput"}</definedName>
    <definedName name="____SRT11" localSheetId="66" hidden="1">{"Minpmon",#N/A,FALSE,"Monthinput"}</definedName>
    <definedName name="____SRT11" hidden="1">{"Minpmon",#N/A,FALSE,"Monthinput"}</definedName>
    <definedName name="____tAB4" localSheetId="11">#REF!</definedName>
    <definedName name="____tAB4" localSheetId="10">#REF!</definedName>
    <definedName name="____tAB4" localSheetId="38">#REF!</definedName>
    <definedName name="____tAB4" localSheetId="39">#REF!</definedName>
    <definedName name="____tAB4" localSheetId="46">'[7]shared data'!$A$1:$G$71</definedName>
    <definedName name="____tAB4" localSheetId="51">#REF!</definedName>
    <definedName name="____tAB4" localSheetId="52">'[7]shared data'!$A$1:$G$71</definedName>
    <definedName name="____tAB4" localSheetId="66">'[7]shared data'!$A$1:$G$71</definedName>
    <definedName name="____tAB4">#REF!</definedName>
    <definedName name="____tnt1">#N/A</definedName>
    <definedName name="____TOT58" localSheetId="67">[8]GROWTH!#REF!</definedName>
    <definedName name="____TOT58" localSheetId="68">[8]GROWTH!#REF!</definedName>
    <definedName name="____TOT58" localSheetId="69">[8]GROWTH!#REF!</definedName>
    <definedName name="____TOT58" localSheetId="70">[8]GROWTH!#REF!</definedName>
    <definedName name="____TOT58" localSheetId="72">[8]GROWTH!#REF!</definedName>
    <definedName name="____TOT58" localSheetId="73">[8]GROWTH!#REF!</definedName>
    <definedName name="____TOT58" localSheetId="74">[8]GROWTH!#REF!</definedName>
    <definedName name="____TOT58" localSheetId="11">#REF!</definedName>
    <definedName name="____TOT58" localSheetId="12">#REF!</definedName>
    <definedName name="____TOT58" localSheetId="13">#REF!</definedName>
    <definedName name="____TOT58" localSheetId="23">#REF!</definedName>
    <definedName name="____TOT58" localSheetId="24">#REF!</definedName>
    <definedName name="____TOT58" localSheetId="26">#REF!</definedName>
    <definedName name="____TOT58" localSheetId="10">#REF!</definedName>
    <definedName name="____TOT58" localSheetId="38">#REF!</definedName>
    <definedName name="____TOT58" localSheetId="25">#REF!</definedName>
    <definedName name="____TOT58" localSheetId="30">[8]GROWTH!#REF!</definedName>
    <definedName name="____TOT58" localSheetId="39">#REF!</definedName>
    <definedName name="____TOT58" localSheetId="40">[8]GROWTH!#REF!</definedName>
    <definedName name="____TOT58" localSheetId="41">[8]GROWTH!#REF!</definedName>
    <definedName name="____TOT58" localSheetId="46">[8]GROWTH!#REF!</definedName>
    <definedName name="____TOT58" localSheetId="47">#REF!</definedName>
    <definedName name="____TOT58" localSheetId="51">#REF!</definedName>
    <definedName name="____TOT58" localSheetId="52">#REF!</definedName>
    <definedName name="____TOT58" localSheetId="53">[8]GROWTH!#REF!</definedName>
    <definedName name="____TOT58" localSheetId="64">[8]GROWTH!#REF!</definedName>
    <definedName name="____TOT58" localSheetId="65">[8]GROWTH!#REF!</definedName>
    <definedName name="____TOT58" localSheetId="66">[8]GROWTH!#REF!</definedName>
    <definedName name="____TOT58">#REF!</definedName>
    <definedName name="___asd1">#N/A</definedName>
    <definedName name="___AUS1" localSheetId="67">#REF!</definedName>
    <definedName name="___AUS1" localSheetId="68">#REF!</definedName>
    <definedName name="___AUS1" localSheetId="69">#REF!</definedName>
    <definedName name="___AUS1" localSheetId="70">#REF!</definedName>
    <definedName name="___AUS1" localSheetId="72">#REF!</definedName>
    <definedName name="___AUS1" localSheetId="73">#REF!</definedName>
    <definedName name="___AUS1" localSheetId="74">#REF!</definedName>
    <definedName name="___AUS1" localSheetId="11">#REF!</definedName>
    <definedName name="___AUS1" localSheetId="12">#REF!</definedName>
    <definedName name="___AUS1" localSheetId="13">#REF!</definedName>
    <definedName name="___AUS1" localSheetId="23">#REF!</definedName>
    <definedName name="___AUS1" localSheetId="24">#REF!</definedName>
    <definedName name="___AUS1" localSheetId="26">#REF!</definedName>
    <definedName name="___AUS1" localSheetId="27">#REF!</definedName>
    <definedName name="___AUS1" localSheetId="42">#REF!</definedName>
    <definedName name="___AUS1" localSheetId="10">#REF!</definedName>
    <definedName name="___AUS1" localSheetId="38">#REF!</definedName>
    <definedName name="___AUS1" localSheetId="25">#REF!</definedName>
    <definedName name="___AUS1" localSheetId="30">#REF!</definedName>
    <definedName name="___AUS1" localSheetId="31">#REF!</definedName>
    <definedName name="___AUS1" localSheetId="34">#REF!</definedName>
    <definedName name="___AUS1" localSheetId="36">#REF!</definedName>
    <definedName name="___AUS1" localSheetId="37">#REF!</definedName>
    <definedName name="___AUS1" localSheetId="39">#REF!</definedName>
    <definedName name="___AUS1" localSheetId="40">#REF!</definedName>
    <definedName name="___AUS1" localSheetId="41">#REF!</definedName>
    <definedName name="___AUS1" localSheetId="46">#REF!</definedName>
    <definedName name="___AUS1" localSheetId="47">#REF!</definedName>
    <definedName name="___AUS1" localSheetId="48">#REF!</definedName>
    <definedName name="___AUS1" localSheetId="49">#REF!</definedName>
    <definedName name="___AUS1" localSheetId="52">#REF!</definedName>
    <definedName name="___AUS1" localSheetId="53">#REF!</definedName>
    <definedName name="___AUS1" localSheetId="64">#REF!</definedName>
    <definedName name="___AUS1" localSheetId="65">#REF!</definedName>
    <definedName name="___AUS1" localSheetId="66">#REF!</definedName>
    <definedName name="___AUS1">#REF!</definedName>
    <definedName name="___DEG1" localSheetId="67">#REF!</definedName>
    <definedName name="___DEG1" localSheetId="68">#REF!</definedName>
    <definedName name="___DEG1" localSheetId="69">#REF!</definedName>
    <definedName name="___DEG1" localSheetId="70">#REF!</definedName>
    <definedName name="___DEG1" localSheetId="72">#REF!</definedName>
    <definedName name="___DEG1" localSheetId="73">#REF!</definedName>
    <definedName name="___DEG1" localSheetId="74">#REF!</definedName>
    <definedName name="___DEG1" localSheetId="11">#REF!</definedName>
    <definedName name="___DEG1" localSheetId="12">#REF!</definedName>
    <definedName name="___DEG1" localSheetId="13">#REF!</definedName>
    <definedName name="___DEG1" localSheetId="23">#REF!</definedName>
    <definedName name="___DEG1" localSheetId="26">#REF!</definedName>
    <definedName name="___DEG1" localSheetId="27">#REF!</definedName>
    <definedName name="___DEG1" localSheetId="10">#REF!</definedName>
    <definedName name="___DEG1" localSheetId="38">#REF!</definedName>
    <definedName name="___DEG1" localSheetId="25">#REF!</definedName>
    <definedName name="___DEG1" localSheetId="30">#REF!</definedName>
    <definedName name="___DEG1" localSheetId="31">#REF!</definedName>
    <definedName name="___DEG1" localSheetId="36">#REF!</definedName>
    <definedName name="___DEG1" localSheetId="37">#REF!</definedName>
    <definedName name="___DEG1" localSheetId="39">#REF!</definedName>
    <definedName name="___DEG1" localSheetId="40">#REF!</definedName>
    <definedName name="___DEG1" localSheetId="41">#REF!</definedName>
    <definedName name="___DEG1" localSheetId="46">#REF!</definedName>
    <definedName name="___DEG1" localSheetId="47">#REF!</definedName>
    <definedName name="___DEG1" localSheetId="48">#REF!</definedName>
    <definedName name="___DEG1" localSheetId="49">#REF!</definedName>
    <definedName name="___DEG1" localSheetId="52">#REF!</definedName>
    <definedName name="___DEG1" localSheetId="53">#REF!</definedName>
    <definedName name="___DEG1" localSheetId="64">#REF!</definedName>
    <definedName name="___DEG1" localSheetId="65">#REF!</definedName>
    <definedName name="___DEG1">#REF!</definedName>
    <definedName name="___DKR1" localSheetId="67">#REF!</definedName>
    <definedName name="___DKR1" localSheetId="68">#REF!</definedName>
    <definedName name="___DKR1" localSheetId="69">#REF!</definedName>
    <definedName name="___DKR1" localSheetId="70">#REF!</definedName>
    <definedName name="___DKR1" localSheetId="72">#REF!</definedName>
    <definedName name="___DKR1" localSheetId="73">#REF!</definedName>
    <definedName name="___DKR1" localSheetId="74">#REF!</definedName>
    <definedName name="___DKR1" localSheetId="11">#REF!</definedName>
    <definedName name="___DKR1" localSheetId="12">#REF!</definedName>
    <definedName name="___DKR1" localSheetId="13">#REF!</definedName>
    <definedName name="___DKR1" localSheetId="23">#REF!</definedName>
    <definedName name="___DKR1" localSheetId="26">#REF!</definedName>
    <definedName name="___DKR1" localSheetId="27">#REF!</definedName>
    <definedName name="___DKR1" localSheetId="10">#REF!</definedName>
    <definedName name="___DKR1" localSheetId="38">#REF!</definedName>
    <definedName name="___DKR1" localSheetId="25">#REF!</definedName>
    <definedName name="___DKR1" localSheetId="30">#REF!</definedName>
    <definedName name="___DKR1" localSheetId="31">#REF!</definedName>
    <definedName name="___DKR1" localSheetId="36">#REF!</definedName>
    <definedName name="___DKR1" localSheetId="37">#REF!</definedName>
    <definedName name="___DKR1" localSheetId="39">#REF!</definedName>
    <definedName name="___DKR1" localSheetId="40">#REF!</definedName>
    <definedName name="___DKR1" localSheetId="41">#REF!</definedName>
    <definedName name="___DKR1" localSheetId="46">#REF!</definedName>
    <definedName name="___DKR1" localSheetId="47">#REF!</definedName>
    <definedName name="___DKR1" localSheetId="48">#REF!</definedName>
    <definedName name="___DKR1" localSheetId="49">#REF!</definedName>
    <definedName name="___DKR1" localSheetId="52">#REF!</definedName>
    <definedName name="___DKR1" localSheetId="53">#REF!</definedName>
    <definedName name="___DKR1" localSheetId="64">#REF!</definedName>
    <definedName name="___DKR1" localSheetId="65">#REF!</definedName>
    <definedName name="___DKR1">#REF!</definedName>
    <definedName name="___ECU1" localSheetId="67">#REF!</definedName>
    <definedName name="___ECU1" localSheetId="68">#REF!</definedName>
    <definedName name="___ECU1" localSheetId="69">#REF!</definedName>
    <definedName name="___ECU1" localSheetId="70">#REF!</definedName>
    <definedName name="___ECU1" localSheetId="72">#REF!</definedName>
    <definedName name="___ECU1" localSheetId="73">#REF!</definedName>
    <definedName name="___ECU1" localSheetId="74">#REF!</definedName>
    <definedName name="___ECU1" localSheetId="11">#REF!</definedName>
    <definedName name="___ECU1" localSheetId="23">#REF!</definedName>
    <definedName name="___ECU1" localSheetId="27">#REF!</definedName>
    <definedName name="___ECU1" localSheetId="10">#REF!</definedName>
    <definedName name="___ECU1" localSheetId="38">#REF!</definedName>
    <definedName name="___ECU1" localSheetId="25">#REF!</definedName>
    <definedName name="___ECU1" localSheetId="31">#REF!</definedName>
    <definedName name="___ECU1" localSheetId="39">#REF!</definedName>
    <definedName name="___ECU1" localSheetId="40">#REF!</definedName>
    <definedName name="___ECU1" localSheetId="41">#REF!</definedName>
    <definedName name="___ECU1" localSheetId="46">#REF!</definedName>
    <definedName name="___ECU1" localSheetId="47">#REF!</definedName>
    <definedName name="___ECU1" localSheetId="48">#REF!</definedName>
    <definedName name="___ECU1" localSheetId="49">#REF!</definedName>
    <definedName name="___ECU1" localSheetId="52">#REF!</definedName>
    <definedName name="___ECU1" localSheetId="53">#REF!</definedName>
    <definedName name="___ECU1" localSheetId="64">#REF!</definedName>
    <definedName name="___ECU1" localSheetId="65">#REF!</definedName>
    <definedName name="___ECU1">#REF!</definedName>
    <definedName name="___ESC1" localSheetId="67">#REF!</definedName>
    <definedName name="___ESC1" localSheetId="68">#REF!</definedName>
    <definedName name="___ESC1" localSheetId="69">#REF!</definedName>
    <definedName name="___ESC1" localSheetId="70">#REF!</definedName>
    <definedName name="___ESC1" localSheetId="72">#REF!</definedName>
    <definedName name="___ESC1" localSheetId="73">#REF!</definedName>
    <definedName name="___ESC1" localSheetId="74">#REF!</definedName>
    <definedName name="___ESC1" localSheetId="11">#REF!</definedName>
    <definedName name="___ESC1" localSheetId="23">#REF!</definedName>
    <definedName name="___ESC1" localSheetId="27">#REF!</definedName>
    <definedName name="___ESC1" localSheetId="10">#REF!</definedName>
    <definedName name="___ESC1" localSheetId="38">#REF!</definedName>
    <definedName name="___ESC1" localSheetId="25">#REF!</definedName>
    <definedName name="___ESC1" localSheetId="31">#REF!</definedName>
    <definedName name="___ESC1" localSheetId="39">#REF!</definedName>
    <definedName name="___ESC1" localSheetId="40">#REF!</definedName>
    <definedName name="___ESC1" localSheetId="41">#REF!</definedName>
    <definedName name="___ESC1" localSheetId="46">#REF!</definedName>
    <definedName name="___ESC1" localSheetId="47">#REF!</definedName>
    <definedName name="___ESC1" localSheetId="48">#REF!</definedName>
    <definedName name="___ESC1" localSheetId="49">#REF!</definedName>
    <definedName name="___ESC1" localSheetId="52">#REF!</definedName>
    <definedName name="___ESC1" localSheetId="53">#REF!</definedName>
    <definedName name="___ESC1" localSheetId="64">#REF!</definedName>
    <definedName name="___ESC1" localSheetId="65">#REF!</definedName>
    <definedName name="___ESC1">#REF!</definedName>
    <definedName name="___F" localSheetId="67" hidden="1">'[9]Fax a enviar'!#REF!</definedName>
    <definedName name="___F" localSheetId="68" hidden="1">'[9]Fax a enviar'!#REF!</definedName>
    <definedName name="___F" localSheetId="69" hidden="1">'[9]Fax a enviar'!#REF!</definedName>
    <definedName name="___F" localSheetId="70" hidden="1">'[9]Fax a enviar'!#REF!</definedName>
    <definedName name="___F" localSheetId="72" hidden="1">'[9]Fax a enviar'!#REF!</definedName>
    <definedName name="___F" localSheetId="73" hidden="1">'[9]Fax a enviar'!#REF!</definedName>
    <definedName name="___F" localSheetId="74" hidden="1">'[9]Fax a enviar'!#REF!</definedName>
    <definedName name="___F" localSheetId="11" hidden="1">#REF!</definedName>
    <definedName name="___F" localSheetId="23" hidden="1">#REF!</definedName>
    <definedName name="___F" localSheetId="24" hidden="1">#REF!</definedName>
    <definedName name="___F" localSheetId="26" hidden="1">#REF!</definedName>
    <definedName name="___F" localSheetId="10" hidden="1">#REF!</definedName>
    <definedName name="___F" localSheetId="38" hidden="1">#REF!</definedName>
    <definedName name="___F" localSheetId="25" hidden="1">#REF!</definedName>
    <definedName name="___F" localSheetId="30" hidden="1">'[9]Fax a enviar'!#REF!</definedName>
    <definedName name="___F" localSheetId="39" hidden="1">#REF!</definedName>
    <definedName name="___F" localSheetId="46" hidden="1">'[9]Fax a enviar'!#REF!</definedName>
    <definedName name="___F" localSheetId="51" hidden="1">#REF!</definedName>
    <definedName name="___F" localSheetId="52" hidden="1">#REF!</definedName>
    <definedName name="___F" localSheetId="53" hidden="1">'[9]Fax a enviar'!#REF!</definedName>
    <definedName name="___F" localSheetId="65" hidden="1">'[9]Fax a enviar'!#REF!</definedName>
    <definedName name="___F" localSheetId="66" hidden="1">'[9]Fax a enviar'!#REF!</definedName>
    <definedName name="___F" hidden="1">#REF!</definedName>
    <definedName name="___FAL2" localSheetId="67">#REF!</definedName>
    <definedName name="___FAL2" localSheetId="68">#REF!</definedName>
    <definedName name="___FAL2" localSheetId="69">#REF!</definedName>
    <definedName name="___FAL2" localSheetId="70">#REF!</definedName>
    <definedName name="___FAL2" localSheetId="72">#REF!</definedName>
    <definedName name="___FAL2" localSheetId="73">#REF!</definedName>
    <definedName name="___FAL2" localSheetId="74">#REF!</definedName>
    <definedName name="___FAL2" localSheetId="11">#REF!</definedName>
    <definedName name="___FAL2" localSheetId="12">#REF!</definedName>
    <definedName name="___FAL2" localSheetId="13">#REF!</definedName>
    <definedName name="___FAL2" localSheetId="23">#REF!</definedName>
    <definedName name="___FAL2" localSheetId="24">#REF!</definedName>
    <definedName name="___FAL2" localSheetId="26">#REF!</definedName>
    <definedName name="___FAL2" localSheetId="27">#REF!</definedName>
    <definedName name="___FAL2" localSheetId="42">#REF!</definedName>
    <definedName name="___FAL2" localSheetId="10">#REF!</definedName>
    <definedName name="___FAL2" localSheetId="38">#REF!</definedName>
    <definedName name="___FAL2" localSheetId="25">#REF!</definedName>
    <definedName name="___FAL2" localSheetId="30">#REF!</definedName>
    <definedName name="___FAL2" localSheetId="31">#REF!</definedName>
    <definedName name="___FAL2" localSheetId="34">#REF!</definedName>
    <definedName name="___FAL2" localSheetId="36">#REF!</definedName>
    <definedName name="___FAL2" localSheetId="37">#REF!</definedName>
    <definedName name="___FAL2" localSheetId="39">#REF!</definedName>
    <definedName name="___FAL2" localSheetId="40">#REF!</definedName>
    <definedName name="___FAL2" localSheetId="41">#REF!</definedName>
    <definedName name="___FAL2" localSheetId="46">#REF!</definedName>
    <definedName name="___FAL2" localSheetId="47">#REF!</definedName>
    <definedName name="___FAL2" localSheetId="48">#REF!</definedName>
    <definedName name="___FAL2" localSheetId="49">#REF!</definedName>
    <definedName name="___FAL2" localSheetId="52">#REF!</definedName>
    <definedName name="___FAL2" localSheetId="53">#REF!</definedName>
    <definedName name="___FAL2" localSheetId="64">#REF!</definedName>
    <definedName name="___FAL2" localSheetId="65">#REF!</definedName>
    <definedName name="___FAL2" localSheetId="66">#REF!</definedName>
    <definedName name="___FAL2">#REF!</definedName>
    <definedName name="___FAL3" localSheetId="67">#REF!</definedName>
    <definedName name="___FAL3" localSheetId="68">#REF!</definedName>
    <definedName name="___FAL3" localSheetId="69">#REF!</definedName>
    <definedName name="___FAL3" localSheetId="70">#REF!</definedName>
    <definedName name="___FAL3" localSheetId="72">#REF!</definedName>
    <definedName name="___FAL3" localSheetId="73">#REF!</definedName>
    <definedName name="___FAL3" localSheetId="74">#REF!</definedName>
    <definedName name="___FAL3" localSheetId="11">#REF!</definedName>
    <definedName name="___FAL3" localSheetId="12">#REF!</definedName>
    <definedName name="___FAL3" localSheetId="13">#REF!</definedName>
    <definedName name="___FAL3" localSheetId="23">#REF!</definedName>
    <definedName name="___FAL3" localSheetId="26">#REF!</definedName>
    <definedName name="___FAL3" localSheetId="27">#REF!</definedName>
    <definedName name="___FAL3" localSheetId="10">#REF!</definedName>
    <definedName name="___FAL3" localSheetId="38">#REF!</definedName>
    <definedName name="___FAL3" localSheetId="25">#REF!</definedName>
    <definedName name="___FAL3" localSheetId="30">#REF!</definedName>
    <definedName name="___FAL3" localSheetId="31">#REF!</definedName>
    <definedName name="___FAL3" localSheetId="36">#REF!</definedName>
    <definedName name="___FAL3" localSheetId="37">#REF!</definedName>
    <definedName name="___FAL3" localSheetId="39">#REF!</definedName>
    <definedName name="___FAL3" localSheetId="40">#REF!</definedName>
    <definedName name="___FAL3" localSheetId="41">#REF!</definedName>
    <definedName name="___FAL3" localSheetId="46">#REF!</definedName>
    <definedName name="___FAL3" localSheetId="47">#REF!</definedName>
    <definedName name="___FAL3" localSheetId="48">#REF!</definedName>
    <definedName name="___FAL3" localSheetId="49">#REF!</definedName>
    <definedName name="___FAL3" localSheetId="52">#REF!</definedName>
    <definedName name="___FAL3" localSheetId="53">#REF!</definedName>
    <definedName name="___FAL3" localSheetId="64">#REF!</definedName>
    <definedName name="___FAL3" localSheetId="65">#REF!</definedName>
    <definedName name="___FAL3">#REF!</definedName>
    <definedName name="___FAL4" localSheetId="67">#REF!</definedName>
    <definedName name="___FAL4" localSheetId="68">#REF!</definedName>
    <definedName name="___FAL4" localSheetId="69">#REF!</definedName>
    <definedName name="___FAL4" localSheetId="70">#REF!</definedName>
    <definedName name="___FAL4" localSheetId="72">#REF!</definedName>
    <definedName name="___FAL4" localSheetId="73">#REF!</definedName>
    <definedName name="___FAL4" localSheetId="74">#REF!</definedName>
    <definedName name="___FAL4" localSheetId="11">#REF!</definedName>
    <definedName name="___FAL4" localSheetId="12">#REF!</definedName>
    <definedName name="___FAL4" localSheetId="13">#REF!</definedName>
    <definedName name="___FAL4" localSheetId="23">#REF!</definedName>
    <definedName name="___FAL4" localSheetId="26">#REF!</definedName>
    <definedName name="___FAL4" localSheetId="27">#REF!</definedName>
    <definedName name="___FAL4" localSheetId="10">#REF!</definedName>
    <definedName name="___FAL4" localSheetId="38">#REF!</definedName>
    <definedName name="___FAL4" localSheetId="25">#REF!</definedName>
    <definedName name="___FAL4" localSheetId="30">#REF!</definedName>
    <definedName name="___FAL4" localSheetId="31">#REF!</definedName>
    <definedName name="___FAL4" localSheetId="36">#REF!</definedName>
    <definedName name="___FAL4" localSheetId="37">#REF!</definedName>
    <definedName name="___FAL4" localSheetId="39">#REF!</definedName>
    <definedName name="___FAL4" localSheetId="40">#REF!</definedName>
    <definedName name="___FAL4" localSheetId="41">#REF!</definedName>
    <definedName name="___FAL4" localSheetId="46">#REF!</definedName>
    <definedName name="___FAL4" localSheetId="47">#REF!</definedName>
    <definedName name="___FAL4" localSheetId="48">#REF!</definedName>
    <definedName name="___FAL4" localSheetId="49">#REF!</definedName>
    <definedName name="___FAL4" localSheetId="52">#REF!</definedName>
    <definedName name="___FAL4" localSheetId="53">#REF!</definedName>
    <definedName name="___FAL4" localSheetId="64">#REF!</definedName>
    <definedName name="___FAL4" localSheetId="65">#REF!</definedName>
    <definedName name="___FAL4">#REF!</definedName>
    <definedName name="___FAL5" localSheetId="67">#REF!</definedName>
    <definedName name="___FAL5" localSheetId="68">#REF!</definedName>
    <definedName name="___FAL5" localSheetId="69">#REF!</definedName>
    <definedName name="___FAL5" localSheetId="70">#REF!</definedName>
    <definedName name="___FAL5" localSheetId="72">#REF!</definedName>
    <definedName name="___FAL5" localSheetId="73">#REF!</definedName>
    <definedName name="___FAL5" localSheetId="74">#REF!</definedName>
    <definedName name="___FAL5" localSheetId="11">#REF!</definedName>
    <definedName name="___FAL5" localSheetId="23">#REF!</definedName>
    <definedName name="___FAL5" localSheetId="27">#REF!</definedName>
    <definedName name="___FAL5" localSheetId="10">#REF!</definedName>
    <definedName name="___FAL5" localSheetId="38">#REF!</definedName>
    <definedName name="___FAL5" localSheetId="25">#REF!</definedName>
    <definedName name="___FAL5" localSheetId="31">#REF!</definedName>
    <definedName name="___FAL5" localSheetId="39">#REF!</definedName>
    <definedName name="___FAL5" localSheetId="40">#REF!</definedName>
    <definedName name="___FAL5" localSheetId="41">#REF!</definedName>
    <definedName name="___FAL5" localSheetId="46">#REF!</definedName>
    <definedName name="___FAL5" localSheetId="47">#REF!</definedName>
    <definedName name="___FAL5" localSheetId="48">#REF!</definedName>
    <definedName name="___FAL5" localSheetId="49">#REF!</definedName>
    <definedName name="___FAL5" localSheetId="52">#REF!</definedName>
    <definedName name="___FAL5" localSheetId="53">#REF!</definedName>
    <definedName name="___FAL5" localSheetId="64">#REF!</definedName>
    <definedName name="___FAL5" localSheetId="65">#REF!</definedName>
    <definedName name="___FAL5">#REF!</definedName>
    <definedName name="___FAL6" localSheetId="67">#REF!</definedName>
    <definedName name="___FAL6" localSheetId="68">#REF!</definedName>
    <definedName name="___FAL6" localSheetId="69">#REF!</definedName>
    <definedName name="___FAL6" localSheetId="70">#REF!</definedName>
    <definedName name="___FAL6" localSheetId="72">#REF!</definedName>
    <definedName name="___FAL6" localSheetId="73">#REF!</definedName>
    <definedName name="___FAL6" localSheetId="74">#REF!</definedName>
    <definedName name="___FAL6" localSheetId="11">#REF!</definedName>
    <definedName name="___FAL6" localSheetId="23">#REF!</definedName>
    <definedName name="___FAL6" localSheetId="27">#REF!</definedName>
    <definedName name="___FAL6" localSheetId="10">#REF!</definedName>
    <definedName name="___FAL6" localSheetId="38">#REF!</definedName>
    <definedName name="___FAL6" localSheetId="25">#REF!</definedName>
    <definedName name="___FAL6" localSheetId="31">#REF!</definedName>
    <definedName name="___FAL6" localSheetId="39">#REF!</definedName>
    <definedName name="___FAL6" localSheetId="40">#REF!</definedName>
    <definedName name="___FAL6" localSheetId="41">#REF!</definedName>
    <definedName name="___FAL6" localSheetId="46">#REF!</definedName>
    <definedName name="___FAL6" localSheetId="47">#REF!</definedName>
    <definedName name="___FAL6" localSheetId="48">#REF!</definedName>
    <definedName name="___FAL6" localSheetId="49">#REF!</definedName>
    <definedName name="___FAL6" localSheetId="52">#REF!</definedName>
    <definedName name="___FAL6" localSheetId="53">#REF!</definedName>
    <definedName name="___FAL6" localSheetId="64">#REF!</definedName>
    <definedName name="___FAL6" localSheetId="65">#REF!</definedName>
    <definedName name="___FAL6">#REF!</definedName>
    <definedName name="___FAL7" localSheetId="67">#REF!</definedName>
    <definedName name="___FAL7" localSheetId="68">#REF!</definedName>
    <definedName name="___FAL7" localSheetId="69">#REF!</definedName>
    <definedName name="___FAL7" localSheetId="70">#REF!</definedName>
    <definedName name="___FAL7" localSheetId="72">#REF!</definedName>
    <definedName name="___FAL7" localSheetId="73">#REF!</definedName>
    <definedName name="___FAL7" localSheetId="74">#REF!</definedName>
    <definedName name="___FAL7" localSheetId="11">#REF!</definedName>
    <definedName name="___FAL7" localSheetId="23">#REF!</definedName>
    <definedName name="___FAL7" localSheetId="27">#REF!</definedName>
    <definedName name="___FAL7" localSheetId="10">#REF!</definedName>
    <definedName name="___FAL7" localSheetId="38">#REF!</definedName>
    <definedName name="___FAL7" localSheetId="25">#REF!</definedName>
    <definedName name="___FAL7" localSheetId="31">#REF!</definedName>
    <definedName name="___FAL7" localSheetId="39">#REF!</definedName>
    <definedName name="___FAL7" localSheetId="40">#REF!</definedName>
    <definedName name="___FAL7" localSheetId="41">#REF!</definedName>
    <definedName name="___FAL7" localSheetId="46">#REF!</definedName>
    <definedName name="___FAL7" localSheetId="47">#REF!</definedName>
    <definedName name="___FAL7" localSheetId="48">#REF!</definedName>
    <definedName name="___FAL7" localSheetId="49">#REF!</definedName>
    <definedName name="___FAL7" localSheetId="52">#REF!</definedName>
    <definedName name="___FAL7" localSheetId="53">#REF!</definedName>
    <definedName name="___FAL7" localSheetId="64">#REF!</definedName>
    <definedName name="___FAL7" localSheetId="65">#REF!</definedName>
    <definedName name="___FAL7">#REF!</definedName>
    <definedName name="___FMK1" localSheetId="67">#REF!</definedName>
    <definedName name="___FMK1" localSheetId="68">#REF!</definedName>
    <definedName name="___FMK1" localSheetId="69">#REF!</definedName>
    <definedName name="___FMK1" localSheetId="70">#REF!</definedName>
    <definedName name="___FMK1" localSheetId="72">#REF!</definedName>
    <definedName name="___FMK1" localSheetId="73">#REF!</definedName>
    <definedName name="___FMK1" localSheetId="74">#REF!</definedName>
    <definedName name="___FMK1" localSheetId="11">#REF!</definedName>
    <definedName name="___FMK1" localSheetId="23">#REF!</definedName>
    <definedName name="___FMK1" localSheetId="27">#REF!</definedName>
    <definedName name="___FMK1" localSheetId="10">#REF!</definedName>
    <definedName name="___FMK1" localSheetId="38">#REF!</definedName>
    <definedName name="___FMK1" localSheetId="25">#REF!</definedName>
    <definedName name="___FMK1" localSheetId="31">#REF!</definedName>
    <definedName name="___FMK1" localSheetId="39">#REF!</definedName>
    <definedName name="___FMK1" localSheetId="40">#REF!</definedName>
    <definedName name="___FMK1" localSheetId="41">#REF!</definedName>
    <definedName name="___FMK1" localSheetId="46">#REF!</definedName>
    <definedName name="___FMK1" localSheetId="47">#REF!</definedName>
    <definedName name="___FMK1" localSheetId="48">#REF!</definedName>
    <definedName name="___FMK1" localSheetId="49">#REF!</definedName>
    <definedName name="___FMK1" localSheetId="52">#REF!</definedName>
    <definedName name="___FMK1" localSheetId="53">#REF!</definedName>
    <definedName name="___FMK1" localSheetId="64">#REF!</definedName>
    <definedName name="___FMK1" localSheetId="65">#REF!</definedName>
    <definedName name="___FMK1">#REF!</definedName>
    <definedName name="___IKR1" localSheetId="67">#REF!</definedName>
    <definedName name="___IKR1" localSheetId="68">#REF!</definedName>
    <definedName name="___IKR1" localSheetId="69">#REF!</definedName>
    <definedName name="___IKR1" localSheetId="70">#REF!</definedName>
    <definedName name="___IKR1" localSheetId="72">#REF!</definedName>
    <definedName name="___IKR1" localSheetId="73">#REF!</definedName>
    <definedName name="___IKR1" localSheetId="74">#REF!</definedName>
    <definedName name="___IKR1" localSheetId="11">#REF!</definedName>
    <definedName name="___IKR1" localSheetId="23">#REF!</definedName>
    <definedName name="___IKR1" localSheetId="27">#REF!</definedName>
    <definedName name="___IKR1" localSheetId="10">#REF!</definedName>
    <definedName name="___IKR1" localSheetId="38">#REF!</definedName>
    <definedName name="___IKR1" localSheetId="25">#REF!</definedName>
    <definedName name="___IKR1" localSheetId="31">#REF!</definedName>
    <definedName name="___IKR1" localSheetId="39">#REF!</definedName>
    <definedName name="___IKR1" localSheetId="40">#REF!</definedName>
    <definedName name="___IKR1" localSheetId="41">#REF!</definedName>
    <definedName name="___IKR1" localSheetId="46">#REF!</definedName>
    <definedName name="___IKR1" localSheetId="47">#REF!</definedName>
    <definedName name="___IKR1" localSheetId="48">#REF!</definedName>
    <definedName name="___IKR1" localSheetId="49">#REF!</definedName>
    <definedName name="___IKR1" localSheetId="52">#REF!</definedName>
    <definedName name="___IKR1" localSheetId="53">#REF!</definedName>
    <definedName name="___IKR1" localSheetId="64">#REF!</definedName>
    <definedName name="___IKR1" localSheetId="65">#REF!</definedName>
    <definedName name="___IKR1">#REF!</definedName>
    <definedName name="___IRP1" localSheetId="67">#REF!</definedName>
    <definedName name="___IRP1" localSheetId="68">#REF!</definedName>
    <definedName name="___IRP1" localSheetId="69">#REF!</definedName>
    <definedName name="___IRP1" localSheetId="70">#REF!</definedName>
    <definedName name="___IRP1" localSheetId="72">#REF!</definedName>
    <definedName name="___IRP1" localSheetId="73">#REF!</definedName>
    <definedName name="___IRP1" localSheetId="74">#REF!</definedName>
    <definedName name="___IRP1" localSheetId="11">#REF!</definedName>
    <definedName name="___IRP1" localSheetId="23">#REF!</definedName>
    <definedName name="___IRP1" localSheetId="27">#REF!</definedName>
    <definedName name="___IRP1" localSheetId="10">#REF!</definedName>
    <definedName name="___IRP1" localSheetId="38">#REF!</definedName>
    <definedName name="___IRP1" localSheetId="25">#REF!</definedName>
    <definedName name="___IRP1" localSheetId="31">#REF!</definedName>
    <definedName name="___IRP1" localSheetId="39">#REF!</definedName>
    <definedName name="___IRP1" localSheetId="40">#REF!</definedName>
    <definedName name="___IRP1" localSheetId="41">#REF!</definedName>
    <definedName name="___IRP1" localSheetId="46">#REF!</definedName>
    <definedName name="___IRP1" localSheetId="47">#REF!</definedName>
    <definedName name="___IRP1" localSheetId="48">#REF!</definedName>
    <definedName name="___IRP1" localSheetId="49">#REF!</definedName>
    <definedName name="___IRP1" localSheetId="52">#REF!</definedName>
    <definedName name="___IRP1" localSheetId="53">#REF!</definedName>
    <definedName name="___IRP1" localSheetId="64">#REF!</definedName>
    <definedName name="___IRP1" localSheetId="65">#REF!</definedName>
    <definedName name="___IRP1">#REF!</definedName>
    <definedName name="___LIT1" localSheetId="67">#REF!</definedName>
    <definedName name="___LIT1" localSheetId="68">#REF!</definedName>
    <definedName name="___LIT1" localSheetId="69">#REF!</definedName>
    <definedName name="___LIT1" localSheetId="70">#REF!</definedName>
    <definedName name="___LIT1" localSheetId="72">#REF!</definedName>
    <definedName name="___LIT1" localSheetId="73">#REF!</definedName>
    <definedName name="___LIT1" localSheetId="74">#REF!</definedName>
    <definedName name="___LIT1" localSheetId="11">#REF!</definedName>
    <definedName name="___LIT1" localSheetId="23">#REF!</definedName>
    <definedName name="___LIT1" localSheetId="27">#REF!</definedName>
    <definedName name="___LIT1" localSheetId="10">#REF!</definedName>
    <definedName name="___LIT1" localSheetId="38">#REF!</definedName>
    <definedName name="___LIT1" localSheetId="25">#REF!</definedName>
    <definedName name="___LIT1" localSheetId="31">#REF!</definedName>
    <definedName name="___LIT1" localSheetId="39">#REF!</definedName>
    <definedName name="___LIT1" localSheetId="40">#REF!</definedName>
    <definedName name="___LIT1" localSheetId="41">#REF!</definedName>
    <definedName name="___LIT1" localSheetId="46">#REF!</definedName>
    <definedName name="___LIT1" localSheetId="47">#REF!</definedName>
    <definedName name="___LIT1" localSheetId="48">#REF!</definedName>
    <definedName name="___LIT1" localSheetId="49">#REF!</definedName>
    <definedName name="___LIT1" localSheetId="52">#REF!</definedName>
    <definedName name="___LIT1" localSheetId="53">#REF!</definedName>
    <definedName name="___LIT1" localSheetId="64">#REF!</definedName>
    <definedName name="___LIT1" localSheetId="65">#REF!</definedName>
    <definedName name="___LIT1">#REF!</definedName>
    <definedName name="___LL2" localSheetId="67" hidden="1">{FALSE,FALSE,-1.25,-15.5,484.5,276.75,FALSE,FALSE,TRUE,TRUE,0,12,#N/A,46,#N/A,2.93460490463215,15.35,1,FALSE,FALSE,3,TRUE,1,FALSE,100,"Swvu.PLA1.","ACwvu.PLA1.",#N/A,FALSE,FALSE,0,0,0,0,2,"","",TRUE,TRUE,FALSE,FALSE,1,60,#N/A,#N/A,FALSE,FALSE,FALSE,FALSE,FALSE,FALSE,FALSE,9,65532,65532,FALSE,FALSE,TRUE,TRUE,TRUE}</definedName>
    <definedName name="___LL2" localSheetId="68" hidden="1">{FALSE,FALSE,-1.25,-15.5,484.5,276.75,FALSE,FALSE,TRUE,TRUE,0,12,#N/A,46,#N/A,2.93460490463215,15.35,1,FALSE,FALSE,3,TRUE,1,FALSE,100,"Swvu.PLA1.","ACwvu.PLA1.",#N/A,FALSE,FALSE,0,0,0,0,2,"","",TRUE,TRUE,FALSE,FALSE,1,60,#N/A,#N/A,FALSE,FALSE,FALSE,FALSE,FALSE,FALSE,FALSE,9,65532,65532,FALSE,FALSE,TRUE,TRUE,TRUE}</definedName>
    <definedName name="___LL2" localSheetId="69" hidden="1">{FALSE,FALSE,-1.25,-15.5,484.5,276.75,FALSE,FALSE,TRUE,TRUE,0,12,#N/A,46,#N/A,2.93460490463215,15.35,1,FALSE,FALSE,3,TRUE,1,FALSE,100,"Swvu.PLA1.","ACwvu.PLA1.",#N/A,FALSE,FALSE,0,0,0,0,2,"","",TRUE,TRUE,FALSE,FALSE,1,60,#N/A,#N/A,FALSE,FALSE,FALSE,FALSE,FALSE,FALSE,FALSE,9,65532,65532,FALSE,FALSE,TRUE,TRUE,TRUE}</definedName>
    <definedName name="___LL2" localSheetId="70" hidden="1">{FALSE,FALSE,-1.25,-15.5,484.5,276.75,FALSE,FALSE,TRUE,TRUE,0,12,#N/A,46,#N/A,2.93460490463215,15.35,1,FALSE,FALSE,3,TRUE,1,FALSE,100,"Swvu.PLA1.","ACwvu.PLA1.",#N/A,FALSE,FALSE,0,0,0,0,2,"","",TRUE,TRUE,FALSE,FALSE,1,60,#N/A,#N/A,FALSE,FALSE,FALSE,FALSE,FALSE,FALSE,FALSE,9,65532,65532,FALSE,FALSE,TRUE,TRUE,TRUE}</definedName>
    <definedName name="___LL2" localSheetId="72" hidden="1">{FALSE,FALSE,-1.25,-15.5,484.5,276.75,FALSE,FALSE,TRUE,TRUE,0,12,#N/A,46,#N/A,2.93460490463215,15.35,1,FALSE,FALSE,3,TRUE,1,FALSE,100,"Swvu.PLA1.","ACwvu.PLA1.",#N/A,FALSE,FALSE,0,0,0,0,2,"","",TRUE,TRUE,FALSE,FALSE,1,60,#N/A,#N/A,FALSE,FALSE,FALSE,FALSE,FALSE,FALSE,FALSE,9,65532,65532,FALSE,FALSE,TRUE,TRUE,TRUE}</definedName>
    <definedName name="___LL2" localSheetId="73" hidden="1">{FALSE,FALSE,-1.25,-15.5,484.5,276.75,FALSE,FALSE,TRUE,TRUE,0,12,#N/A,46,#N/A,2.93460490463215,15.35,1,FALSE,FALSE,3,TRUE,1,FALSE,100,"Swvu.PLA1.","ACwvu.PLA1.",#N/A,FALSE,FALSE,0,0,0,0,2,"","",TRUE,TRUE,FALSE,FALSE,1,60,#N/A,#N/A,FALSE,FALSE,FALSE,FALSE,FALSE,FALSE,FALSE,9,65532,65532,FALSE,FALSE,TRUE,TRUE,TRUE}</definedName>
    <definedName name="___LL2" localSheetId="74" hidden="1">{FALSE,FALSE,-1.25,-15.5,484.5,276.75,FALSE,FALSE,TRUE,TRUE,0,12,#N/A,46,#N/A,2.93460490463215,15.35,1,FALSE,FALSE,3,TRUE,1,FALSE,100,"Swvu.PLA1.","ACwvu.PLA1.",#N/A,FALSE,FALSE,0,0,0,0,2,"","",TRUE,TRUE,FALSE,FALSE,1,60,#N/A,#N/A,FALSE,FALSE,FALSE,FALSE,FALSE,FALSE,FALSE,9,65532,65532,FALSE,FALSE,TRUE,TRUE,TRUE}</definedName>
    <definedName name="___LL2" localSheetId="11" hidden="1">{FALSE,FALSE,-1.25,-15.5,484.5,276.75,FALSE,FALSE,TRUE,TRUE,0,12,#N/A,46,#N/A,2.93460490463215,15.35,1,FALSE,FALSE,3,TRUE,1,FALSE,100,"Swvu.PLA1.","ACwvu.PLA1.",#N/A,FALSE,FALSE,0,0,0,0,2,"","",TRUE,TRUE,FALSE,FALSE,1,60,#N/A,#N/A,FALSE,FALSE,FALSE,FALSE,FALSE,FALSE,FALSE,9,65532,65532,FALSE,FALSE,TRUE,TRUE,TRUE}</definedName>
    <definedName name="___LL2" localSheetId="12" hidden="1">{FALSE,FALSE,-1.25,-15.5,484.5,276.75,FALSE,FALSE,TRUE,TRUE,0,12,#N/A,46,#N/A,2.93460490463215,15.35,1,FALSE,FALSE,3,TRUE,1,FALSE,100,"Swvu.PLA1.","ACwvu.PLA1.",#N/A,FALSE,FALSE,0,0,0,0,2,"","",TRUE,TRUE,FALSE,FALSE,1,60,#N/A,#N/A,FALSE,FALSE,FALSE,FALSE,FALSE,FALSE,FALSE,9,65532,65532,FALSE,FALSE,TRUE,TRUE,TRUE}</definedName>
    <definedName name="___LL2" localSheetId="13" hidden="1">{FALSE,FALSE,-1.25,-15.5,484.5,276.75,FALSE,FALSE,TRUE,TRUE,0,12,#N/A,46,#N/A,2.93460490463215,15.35,1,FALSE,FALSE,3,TRUE,1,FALSE,100,"Swvu.PLA1.","ACwvu.PLA1.",#N/A,FALSE,FALSE,0,0,0,0,2,"","",TRUE,TRUE,FALSE,FALSE,1,60,#N/A,#N/A,FALSE,FALSE,FALSE,FALSE,FALSE,FALSE,FALSE,9,65532,65532,FALSE,FALSE,TRUE,TRUE,TRUE}</definedName>
    <definedName name="___LL2" localSheetId="23" hidden="1">{FALSE,FALSE,-1.25,-15.5,484.5,276.75,FALSE,FALSE,TRUE,TRUE,0,12,#N/A,46,#N/A,2.93460490463215,15.35,1,FALSE,FALSE,3,TRUE,1,FALSE,100,"Swvu.PLA1.","ACwvu.PLA1.",#N/A,FALSE,FALSE,0,0,0,0,2,"","",TRUE,TRUE,FALSE,FALSE,1,60,#N/A,#N/A,FALSE,FALSE,FALSE,FALSE,FALSE,FALSE,FALSE,9,65532,65532,FALSE,FALSE,TRUE,TRUE,TRUE}</definedName>
    <definedName name="___LL2" localSheetId="24" hidden="1">{FALSE,FALSE,-1.25,-15.5,484.5,276.75,FALSE,FALSE,TRUE,TRUE,0,12,#N/A,46,#N/A,2.93460490463215,15.35,1,FALSE,FALSE,3,TRUE,1,FALSE,100,"Swvu.PLA1.","ACwvu.PLA1.",#N/A,FALSE,FALSE,0,0,0,0,2,"","",TRUE,TRUE,FALSE,FALSE,1,60,#N/A,#N/A,FALSE,FALSE,FALSE,FALSE,FALSE,FALSE,FALSE,9,65532,65532,FALSE,FALSE,TRUE,TRUE,TRUE}</definedName>
    <definedName name="___LL2" localSheetId="26" hidden="1">{FALSE,FALSE,-1.25,-15.5,484.5,276.75,FALSE,FALSE,TRUE,TRUE,0,12,#N/A,46,#N/A,2.93460490463215,15.35,1,FALSE,FALSE,3,TRUE,1,FALSE,100,"Swvu.PLA1.","ACwvu.PLA1.",#N/A,FALSE,FALSE,0,0,0,0,2,"","",TRUE,TRUE,FALSE,FALSE,1,60,#N/A,#N/A,FALSE,FALSE,FALSE,FALSE,FALSE,FALSE,FALSE,9,65532,65532,FALSE,FALSE,TRUE,TRUE,TRUE}</definedName>
    <definedName name="___LL2" localSheetId="27" hidden="1">{FALSE,FALSE,-1.25,-15.5,484.5,276.75,FALSE,FALSE,TRUE,TRUE,0,12,#N/A,46,#N/A,2.93460490463215,15.35,1,FALSE,FALSE,3,TRUE,1,FALSE,100,"Swvu.PLA1.","ACwvu.PLA1.",#N/A,FALSE,FALSE,0,0,0,0,2,"","",TRUE,TRUE,FALSE,FALSE,1,60,#N/A,#N/A,FALSE,FALSE,FALSE,FALSE,FALSE,FALSE,FALSE,9,65532,65532,FALSE,FALSE,TRUE,TRUE,TRUE}</definedName>
    <definedName name="___LL2" localSheetId="42" hidden="1">{FALSE,FALSE,-1.25,-15.5,484.5,276.75,FALSE,FALSE,TRUE,TRUE,0,12,#N/A,46,#N/A,2.93460490463215,15.35,1,FALSE,FALSE,3,TRUE,1,FALSE,100,"Swvu.PLA1.","ACwvu.PLA1.",#N/A,FALSE,FALSE,0,0,0,0,2,"","",TRUE,TRUE,FALSE,FALSE,1,60,#N/A,#N/A,FALSE,FALSE,FALSE,FALSE,FALSE,FALSE,FALSE,9,65532,65532,FALSE,FALSE,TRUE,TRUE,TRUE}</definedName>
    <definedName name="___LL2" localSheetId="6" hidden="1">{FALSE,FALSE,-1.25,-15.5,484.5,276.75,FALSE,FALSE,TRUE,TRUE,0,12,#N/A,46,#N/A,2.93460490463215,15.35,1,FALSE,FALSE,3,TRUE,1,FALSE,100,"Swvu.PLA1.","ACwvu.PLA1.",#N/A,FALSE,FALSE,0,0,0,0,2,"","",TRUE,TRUE,FALSE,FALSE,1,60,#N/A,#N/A,FALSE,FALSE,FALSE,FALSE,FALSE,FALSE,FALSE,9,65532,65532,FALSE,FALSE,TRUE,TRUE,TRUE}</definedName>
    <definedName name="___LL2" localSheetId="7" hidden="1">{FALSE,FALSE,-1.25,-15.5,484.5,276.75,FALSE,FALSE,TRUE,TRUE,0,12,#N/A,46,#N/A,2.93460490463215,15.35,1,FALSE,FALSE,3,TRUE,1,FALSE,100,"Swvu.PLA1.","ACwvu.PLA1.",#N/A,FALSE,FALSE,0,0,0,0,2,"","",TRUE,TRUE,FALSE,FALSE,1,60,#N/A,#N/A,FALSE,FALSE,FALSE,FALSE,FALSE,FALSE,FALSE,9,65532,65532,FALSE,FALSE,TRUE,TRUE,TRUE}</definedName>
    <definedName name="___LL2" localSheetId="10" hidden="1">{FALSE,FALSE,-1.25,-15.5,484.5,276.75,FALSE,FALSE,TRUE,TRUE,0,12,#N/A,46,#N/A,2.93460490463215,15.35,1,FALSE,FALSE,3,TRUE,1,FALSE,100,"Swvu.PLA1.","ACwvu.PLA1.",#N/A,FALSE,FALSE,0,0,0,0,2,"","",TRUE,TRUE,FALSE,FALSE,1,60,#N/A,#N/A,FALSE,FALSE,FALSE,FALSE,FALSE,FALSE,FALSE,9,65532,65532,FALSE,FALSE,TRUE,TRUE,TRUE}</definedName>
    <definedName name="___LL2" localSheetId="38" hidden="1">{FALSE,FALSE,-1.25,-15.5,484.5,276.75,FALSE,FALSE,TRUE,TRUE,0,12,#N/A,46,#N/A,2.93460490463215,15.35,1,FALSE,FALSE,3,TRUE,1,FALSE,100,"Swvu.PLA1.","ACwvu.PLA1.",#N/A,FALSE,FALSE,0,0,0,0,2,"","",TRUE,TRUE,FALSE,FALSE,1,60,#N/A,#N/A,FALSE,FALSE,FALSE,FALSE,FALSE,FALSE,FALSE,9,65532,65532,FALSE,FALSE,TRUE,TRUE,TRUE}</definedName>
    <definedName name="___LL2" localSheetId="25" hidden="1">{FALSE,FALSE,-1.25,-15.5,484.5,276.75,FALSE,FALSE,TRUE,TRUE,0,12,#N/A,46,#N/A,2.93460490463215,15.35,1,FALSE,FALSE,3,TRUE,1,FALSE,100,"Swvu.PLA1.","ACwvu.PLA1.",#N/A,FALSE,FALSE,0,0,0,0,2,"","",TRUE,TRUE,FALSE,FALSE,1,60,#N/A,#N/A,FALSE,FALSE,FALSE,FALSE,FALSE,FALSE,FALSE,9,65532,65532,FALSE,FALSE,TRUE,TRUE,TRUE}</definedName>
    <definedName name="___LL2" localSheetId="28" hidden="1">{FALSE,FALSE,-1.25,-15.5,484.5,276.75,FALSE,FALSE,TRUE,TRUE,0,12,#N/A,46,#N/A,2.93460490463215,15.35,1,FALSE,FALSE,3,TRUE,1,FALSE,100,"Swvu.PLA1.","ACwvu.PLA1.",#N/A,FALSE,FALSE,0,0,0,0,2,"","",TRUE,TRUE,FALSE,FALSE,1,60,#N/A,#N/A,FALSE,FALSE,FALSE,FALSE,FALSE,FALSE,FALSE,9,65532,65532,FALSE,FALSE,TRUE,TRUE,TRUE}</definedName>
    <definedName name="___LL2" localSheetId="30" hidden="1">{FALSE,FALSE,-1.25,-15.5,484.5,276.75,FALSE,FALSE,TRUE,TRUE,0,12,#N/A,46,#N/A,2.93460490463215,15.35,1,FALSE,FALSE,3,TRUE,1,FALSE,100,"Swvu.PLA1.","ACwvu.PLA1.",#N/A,FALSE,FALSE,0,0,0,0,2,"","",TRUE,TRUE,FALSE,FALSE,1,60,#N/A,#N/A,FALSE,FALSE,FALSE,FALSE,FALSE,FALSE,FALSE,9,65532,65532,FALSE,FALSE,TRUE,TRUE,TRUE}</definedName>
    <definedName name="___LL2" localSheetId="31" hidden="1">{FALSE,FALSE,-1.25,-15.5,484.5,276.75,FALSE,FALSE,TRUE,TRUE,0,12,#N/A,46,#N/A,2.93460490463215,15.35,1,FALSE,FALSE,3,TRUE,1,FALSE,100,"Swvu.PLA1.","ACwvu.PLA1.",#N/A,FALSE,FALSE,0,0,0,0,2,"","",TRUE,TRUE,FALSE,FALSE,1,60,#N/A,#N/A,FALSE,FALSE,FALSE,FALSE,FALSE,FALSE,FALSE,9,65532,65532,FALSE,FALSE,TRUE,TRUE,TRUE}</definedName>
    <definedName name="___LL2" localSheetId="32" hidden="1">{FALSE,FALSE,-1.25,-15.5,484.5,276.75,FALSE,FALSE,TRUE,TRUE,0,12,#N/A,46,#N/A,2.93460490463215,15.35,1,FALSE,FALSE,3,TRUE,1,FALSE,100,"Swvu.PLA1.","ACwvu.PLA1.",#N/A,FALSE,FALSE,0,0,0,0,2,"","",TRUE,TRUE,FALSE,FALSE,1,60,#N/A,#N/A,FALSE,FALSE,FALSE,FALSE,FALSE,FALSE,FALSE,9,65532,65532,FALSE,FALSE,TRUE,TRUE,TRUE}</definedName>
    <definedName name="___LL2" localSheetId="33" hidden="1">{FALSE,FALSE,-1.25,-15.5,484.5,276.75,FALSE,FALSE,TRUE,TRUE,0,12,#N/A,46,#N/A,2.93460490463215,15.35,1,FALSE,FALSE,3,TRUE,1,FALSE,100,"Swvu.PLA1.","ACwvu.PLA1.",#N/A,FALSE,FALSE,0,0,0,0,2,"","",TRUE,TRUE,FALSE,FALSE,1,60,#N/A,#N/A,FALSE,FALSE,FALSE,FALSE,FALSE,FALSE,FALSE,9,65532,65532,FALSE,FALSE,TRUE,TRUE,TRUE}</definedName>
    <definedName name="___LL2" localSheetId="34" hidden="1">{FALSE,FALSE,-1.25,-15.5,484.5,276.75,FALSE,FALSE,TRUE,TRUE,0,12,#N/A,46,#N/A,2.93460490463215,15.35,1,FALSE,FALSE,3,TRUE,1,FALSE,100,"Swvu.PLA1.","ACwvu.PLA1.",#N/A,FALSE,FALSE,0,0,0,0,2,"","",TRUE,TRUE,FALSE,FALSE,1,60,#N/A,#N/A,FALSE,FALSE,FALSE,FALSE,FALSE,FALSE,FALSE,9,65532,65532,FALSE,FALSE,TRUE,TRUE,TRUE}</definedName>
    <definedName name="___LL2" localSheetId="35" hidden="1">{FALSE,FALSE,-1.25,-15.5,484.5,276.75,FALSE,FALSE,TRUE,TRUE,0,12,#N/A,46,#N/A,2.93460490463215,15.35,1,FALSE,FALSE,3,TRUE,1,FALSE,100,"Swvu.PLA1.","ACwvu.PLA1.",#N/A,FALSE,FALSE,0,0,0,0,2,"","",TRUE,TRUE,FALSE,FALSE,1,60,#N/A,#N/A,FALSE,FALSE,FALSE,FALSE,FALSE,FALSE,FALSE,9,65532,65532,FALSE,FALSE,TRUE,TRUE,TRUE}</definedName>
    <definedName name="___LL2" localSheetId="36" hidden="1">{FALSE,FALSE,-1.25,-15.5,484.5,276.75,FALSE,FALSE,TRUE,TRUE,0,12,#N/A,46,#N/A,2.93460490463215,15.35,1,FALSE,FALSE,3,TRUE,1,FALSE,100,"Swvu.PLA1.","ACwvu.PLA1.",#N/A,FALSE,FALSE,0,0,0,0,2,"","",TRUE,TRUE,FALSE,FALSE,1,60,#N/A,#N/A,FALSE,FALSE,FALSE,FALSE,FALSE,FALSE,FALSE,9,65532,65532,FALSE,FALSE,TRUE,TRUE,TRUE}</definedName>
    <definedName name="___LL2" localSheetId="37" hidden="1">{FALSE,FALSE,-1.25,-15.5,484.5,276.75,FALSE,FALSE,TRUE,TRUE,0,12,#N/A,46,#N/A,2.93460490463215,15.35,1,FALSE,FALSE,3,TRUE,1,FALSE,100,"Swvu.PLA1.","ACwvu.PLA1.",#N/A,FALSE,FALSE,0,0,0,0,2,"","",TRUE,TRUE,FALSE,FALSE,1,60,#N/A,#N/A,FALSE,FALSE,FALSE,FALSE,FALSE,FALSE,FALSE,9,65532,65532,FALSE,FALSE,TRUE,TRUE,TRUE}</definedName>
    <definedName name="___LL2" localSheetId="39" hidden="1">{FALSE,FALSE,-1.25,-15.5,484.5,276.75,FALSE,FALSE,TRUE,TRUE,0,12,#N/A,46,#N/A,2.93460490463215,15.35,1,FALSE,FALSE,3,TRUE,1,FALSE,100,"Swvu.PLA1.","ACwvu.PLA1.",#N/A,FALSE,FALSE,0,0,0,0,2,"","",TRUE,TRUE,FALSE,FALSE,1,60,#N/A,#N/A,FALSE,FALSE,FALSE,FALSE,FALSE,FALSE,FALSE,9,65532,65532,FALSE,FALSE,TRUE,TRUE,TRUE}</definedName>
    <definedName name="___LL2" localSheetId="40" hidden="1">{FALSE,FALSE,-1.25,-15.5,484.5,276.75,FALSE,FALSE,TRUE,TRUE,0,12,#N/A,46,#N/A,2.93460490463215,15.35,1,FALSE,FALSE,3,TRUE,1,FALSE,100,"Swvu.PLA1.","ACwvu.PLA1.",#N/A,FALSE,FALSE,0,0,0,0,2,"","",TRUE,TRUE,FALSE,FALSE,1,60,#N/A,#N/A,FALSE,FALSE,FALSE,FALSE,FALSE,FALSE,FALSE,9,65532,65532,FALSE,FALSE,TRUE,TRUE,TRUE}</definedName>
    <definedName name="___LL2" localSheetId="41" hidden="1">{FALSE,FALSE,-1.25,-15.5,484.5,276.75,FALSE,FALSE,TRUE,TRUE,0,12,#N/A,46,#N/A,2.93460490463215,15.35,1,FALSE,FALSE,3,TRUE,1,FALSE,100,"Swvu.PLA1.","ACwvu.PLA1.",#N/A,FALSE,FALSE,0,0,0,0,2,"","",TRUE,TRUE,FALSE,FALSE,1,60,#N/A,#N/A,FALSE,FALSE,FALSE,FALSE,FALSE,FALSE,FALSE,9,65532,65532,FALSE,FALSE,TRUE,TRUE,TRUE}</definedName>
    <definedName name="___LL2" localSheetId="46" hidden="1">{FALSE,FALSE,-1.25,-15.5,484.5,276.75,FALSE,FALSE,TRUE,TRUE,0,12,#N/A,46,#N/A,2.93460490463215,15.35,1,FALSE,FALSE,3,TRUE,1,FALSE,100,"Swvu.PLA1.","ACwvu.PLA1.",#N/A,FALSE,FALSE,0,0,0,0,2,"","",TRUE,TRUE,FALSE,FALSE,1,60,#N/A,#N/A,FALSE,FALSE,FALSE,FALSE,FALSE,FALSE,FALSE,9,65532,65532,FALSE,FALSE,TRUE,TRUE,TRUE}</definedName>
    <definedName name="___LL2" localSheetId="47" hidden="1">{FALSE,FALSE,-1.25,-15.5,484.5,276.75,FALSE,FALSE,TRUE,TRUE,0,12,#N/A,46,#N/A,2.93460490463215,15.35,1,FALSE,FALSE,3,TRUE,1,FALSE,100,"Swvu.PLA1.","ACwvu.PLA1.",#N/A,FALSE,FALSE,0,0,0,0,2,"","",TRUE,TRUE,FALSE,FALSE,1,60,#N/A,#N/A,FALSE,FALSE,FALSE,FALSE,FALSE,FALSE,FALSE,9,65532,65532,FALSE,FALSE,TRUE,TRUE,TRUE}</definedName>
    <definedName name="___LL2" localSheetId="48" hidden="1">{FALSE,FALSE,-1.25,-15.5,484.5,276.75,FALSE,FALSE,TRUE,TRUE,0,12,#N/A,46,#N/A,2.93460490463215,15.35,1,FALSE,FALSE,3,TRUE,1,FALSE,100,"Swvu.PLA1.","ACwvu.PLA1.",#N/A,FALSE,FALSE,0,0,0,0,2,"","",TRUE,TRUE,FALSE,FALSE,1,60,#N/A,#N/A,FALSE,FALSE,FALSE,FALSE,FALSE,FALSE,FALSE,9,65532,65532,FALSE,FALSE,TRUE,TRUE,TRUE}</definedName>
    <definedName name="___LL2" localSheetId="49" hidden="1">{FALSE,FALSE,-1.25,-15.5,484.5,276.75,FALSE,FALSE,TRUE,TRUE,0,12,#N/A,46,#N/A,2.93460490463215,15.35,1,FALSE,FALSE,3,TRUE,1,FALSE,100,"Swvu.PLA1.","ACwvu.PLA1.",#N/A,FALSE,FALSE,0,0,0,0,2,"","",TRUE,TRUE,FALSE,FALSE,1,60,#N/A,#N/A,FALSE,FALSE,FALSE,FALSE,FALSE,FALSE,FALSE,9,65532,65532,FALSE,FALSE,TRUE,TRUE,TRUE}</definedName>
    <definedName name="___LL2" localSheetId="50" hidden="1">{FALSE,FALSE,-1.25,-15.5,484.5,276.75,FALSE,FALSE,TRUE,TRUE,0,12,#N/A,46,#N/A,2.93460490463215,15.35,1,FALSE,FALSE,3,TRUE,1,FALSE,100,"Swvu.PLA1.","ACwvu.PLA1.",#N/A,FALSE,FALSE,0,0,0,0,2,"","",TRUE,TRUE,FALSE,FALSE,1,60,#N/A,#N/A,FALSE,FALSE,FALSE,FALSE,FALSE,FALSE,FALSE,9,65532,65532,FALSE,FALSE,TRUE,TRUE,TRUE}</definedName>
    <definedName name="___LL2" localSheetId="51" hidden="1">{FALSE,FALSE,-1.25,-15.5,484.5,276.75,FALSE,FALSE,TRUE,TRUE,0,12,#N/A,46,#N/A,2.93460490463215,15.35,1,FALSE,FALSE,3,TRUE,1,FALSE,100,"Swvu.PLA1.","ACwvu.PLA1.",#N/A,FALSE,FALSE,0,0,0,0,2,"","",TRUE,TRUE,FALSE,FALSE,1,60,#N/A,#N/A,FALSE,FALSE,FALSE,FALSE,FALSE,FALSE,FALSE,9,65532,65532,FALSE,FALSE,TRUE,TRUE,TRUE}</definedName>
    <definedName name="___LL2" localSheetId="52" hidden="1">{FALSE,FALSE,-1.25,-15.5,484.5,276.75,FALSE,FALSE,TRUE,TRUE,0,12,#N/A,46,#N/A,2.93460490463215,15.35,1,FALSE,FALSE,3,TRUE,1,FALSE,100,"Swvu.PLA1.","ACwvu.PLA1.",#N/A,FALSE,FALSE,0,0,0,0,2,"","",TRUE,TRUE,FALSE,FALSE,1,60,#N/A,#N/A,FALSE,FALSE,FALSE,FALSE,FALSE,FALSE,FALSE,9,65532,65532,FALSE,FALSE,TRUE,TRUE,TRUE}</definedName>
    <definedName name="___LL2" localSheetId="53" hidden="1">{FALSE,FALSE,-1.25,-15.5,484.5,276.75,FALSE,FALSE,TRUE,TRUE,0,12,#N/A,46,#N/A,2.93460490463215,15.35,1,FALSE,FALSE,3,TRUE,1,FALSE,100,"Swvu.PLA1.","ACwvu.PLA1.",#N/A,FALSE,FALSE,0,0,0,0,2,"","",TRUE,TRUE,FALSE,FALSE,1,60,#N/A,#N/A,FALSE,FALSE,FALSE,FALSE,FALSE,FALSE,FALSE,9,65532,65532,FALSE,FALSE,TRUE,TRUE,TRUE}</definedName>
    <definedName name="___LL2" localSheetId="64" hidden="1">{FALSE,FALSE,-1.25,-15.5,484.5,276.75,FALSE,FALSE,TRUE,TRUE,0,12,#N/A,46,#N/A,2.93460490463215,15.35,1,FALSE,FALSE,3,TRUE,1,FALSE,100,"Swvu.PLA1.","ACwvu.PLA1.",#N/A,FALSE,FALSE,0,0,0,0,2,"","",TRUE,TRUE,FALSE,FALSE,1,60,#N/A,#N/A,FALSE,FALSE,FALSE,FALSE,FALSE,FALSE,FALSE,9,65532,65532,FALSE,FALSE,TRUE,TRUE,TRUE}</definedName>
    <definedName name="___LL2" localSheetId="65" hidden="1">{FALSE,FALSE,-1.25,-15.5,484.5,276.75,FALSE,FALSE,TRUE,TRUE,0,12,#N/A,46,#N/A,2.93460490463215,15.35,1,FALSE,FALSE,3,TRUE,1,FALSE,100,"Swvu.PLA1.","ACwvu.PLA1.",#N/A,FALSE,FALSE,0,0,0,0,2,"","",TRUE,TRUE,FALSE,FALSE,1,60,#N/A,#N/A,FALSE,FALSE,FALSE,FALSE,FALSE,FALSE,FALSE,9,65532,65532,FALSE,FALSE,TRUE,TRUE,TRUE}</definedName>
    <definedName name="___LL2" localSheetId="66" hidden="1">{FALSE,FALSE,-1.25,-15.5,484.5,276.75,FALSE,FALSE,TRUE,TRUE,0,12,#N/A,46,#N/A,2.93460490463215,15.35,1,FALSE,FALSE,3,TRUE,1,FALSE,100,"Swvu.PLA1.","ACwvu.PLA1.",#N/A,FALSE,FALSE,0,0,0,0,2,"","",TRUE,TRUE,FALSE,FALSE,1,60,#N/A,#N/A,FALSE,FALSE,FALSE,FALSE,FALSE,FALSE,FALSE,9,65532,65532,FALSE,FALSE,TRUE,TRUE,TRUE}</definedName>
    <definedName name="___LL2" hidden="1">{FALSE,FALSE,-1.25,-15.5,484.5,276.75,FALSE,FALSE,TRUE,TRUE,0,12,#N/A,46,#N/A,2.93460490463215,15.35,1,FALSE,FALSE,3,TRUE,1,FALSE,100,"Swvu.PLA1.","ACwvu.PLA1.",#N/A,FALSE,FALSE,0,0,0,0,2,"","",TRUE,TRUE,FALSE,FALSE,1,60,#N/A,#N/A,FALSE,FALSE,FALSE,FALSE,FALSE,FALSE,FALSE,9,65532,65532,FALSE,FALSE,TRUE,TRUE,TRUE}</definedName>
    <definedName name="___MEX1" localSheetId="67">#REF!</definedName>
    <definedName name="___MEX1" localSheetId="68">#REF!</definedName>
    <definedName name="___MEX1" localSheetId="69">#REF!</definedName>
    <definedName name="___MEX1" localSheetId="70">#REF!</definedName>
    <definedName name="___MEX1" localSheetId="72">#REF!</definedName>
    <definedName name="___MEX1" localSheetId="73">#REF!</definedName>
    <definedName name="___MEX1" localSheetId="74">#REF!</definedName>
    <definedName name="___MEX1" localSheetId="11">#REF!</definedName>
    <definedName name="___MEX1" localSheetId="12">#REF!</definedName>
    <definedName name="___MEX1" localSheetId="13">#REF!</definedName>
    <definedName name="___MEX1" localSheetId="23">#REF!</definedName>
    <definedName name="___MEX1" localSheetId="24">#REF!</definedName>
    <definedName name="___MEX1" localSheetId="26">#REF!</definedName>
    <definedName name="___MEX1" localSheetId="27">#REF!</definedName>
    <definedName name="___MEX1" localSheetId="42">#REF!</definedName>
    <definedName name="___MEX1" localSheetId="10">#REF!</definedName>
    <definedName name="___MEX1" localSheetId="38">#REF!</definedName>
    <definedName name="___MEX1" localSheetId="25">#REF!</definedName>
    <definedName name="___MEX1" localSheetId="30">#REF!</definedName>
    <definedName name="___MEX1" localSheetId="31">#REF!</definedName>
    <definedName name="___MEX1" localSheetId="34">#REF!</definedName>
    <definedName name="___MEX1" localSheetId="36">#REF!</definedName>
    <definedName name="___MEX1" localSheetId="37">#REF!</definedName>
    <definedName name="___MEX1" localSheetId="39">#REF!</definedName>
    <definedName name="___MEX1" localSheetId="40">#REF!</definedName>
    <definedName name="___MEX1" localSheetId="41">#REF!</definedName>
    <definedName name="___MEX1" localSheetId="46">#REF!</definedName>
    <definedName name="___MEX1" localSheetId="47">#REF!</definedName>
    <definedName name="___MEX1" localSheetId="48">#REF!</definedName>
    <definedName name="___MEX1" localSheetId="49">#REF!</definedName>
    <definedName name="___MEX1" localSheetId="52">#REF!</definedName>
    <definedName name="___MEX1" localSheetId="53">#REF!</definedName>
    <definedName name="___MEX1" localSheetId="64">#REF!</definedName>
    <definedName name="___MEX1" localSheetId="65">#REF!</definedName>
    <definedName name="___MEX1" localSheetId="66">#REF!</definedName>
    <definedName name="___MEX1">#REF!</definedName>
    <definedName name="___PTA1" localSheetId="67">#REF!</definedName>
    <definedName name="___PTA1" localSheetId="68">#REF!</definedName>
    <definedName name="___PTA1" localSheetId="69">#REF!</definedName>
    <definedName name="___PTA1" localSheetId="70">#REF!</definedName>
    <definedName name="___PTA1" localSheetId="72">#REF!</definedName>
    <definedName name="___PTA1" localSheetId="73">#REF!</definedName>
    <definedName name="___PTA1" localSheetId="74">#REF!</definedName>
    <definedName name="___PTA1" localSheetId="11">#REF!</definedName>
    <definedName name="___PTA1" localSheetId="12">#REF!</definedName>
    <definedName name="___PTA1" localSheetId="13">#REF!</definedName>
    <definedName name="___PTA1" localSheetId="23">#REF!</definedName>
    <definedName name="___PTA1" localSheetId="26">#REF!</definedName>
    <definedName name="___PTA1" localSheetId="27">#REF!</definedName>
    <definedName name="___PTA1" localSheetId="10">#REF!</definedName>
    <definedName name="___PTA1" localSheetId="38">#REF!</definedName>
    <definedName name="___PTA1" localSheetId="25">#REF!</definedName>
    <definedName name="___PTA1" localSheetId="30">#REF!</definedName>
    <definedName name="___PTA1" localSheetId="31">#REF!</definedName>
    <definedName name="___PTA1" localSheetId="36">#REF!</definedName>
    <definedName name="___PTA1" localSheetId="37">#REF!</definedName>
    <definedName name="___PTA1" localSheetId="39">#REF!</definedName>
    <definedName name="___PTA1" localSheetId="40">#REF!</definedName>
    <definedName name="___PTA1" localSheetId="41">#REF!</definedName>
    <definedName name="___PTA1" localSheetId="46">#REF!</definedName>
    <definedName name="___PTA1" localSheetId="47">#REF!</definedName>
    <definedName name="___PTA1" localSheetId="48">#REF!</definedName>
    <definedName name="___PTA1" localSheetId="49">#REF!</definedName>
    <definedName name="___PTA1" localSheetId="52">#REF!</definedName>
    <definedName name="___PTA1" localSheetId="53">#REF!</definedName>
    <definedName name="___PTA1" localSheetId="64">#REF!</definedName>
    <definedName name="___PTA1" localSheetId="65">#REF!</definedName>
    <definedName name="___PTA1">#REF!</definedName>
    <definedName name="___ROS1">#N/A</definedName>
    <definedName name="___ROS2">#N/A</definedName>
    <definedName name="___ROS3">#N/A</definedName>
    <definedName name="___ROS4">#N/A</definedName>
    <definedName name="___SAR1" localSheetId="67">#REF!</definedName>
    <definedName name="___SAR1" localSheetId="68">#REF!</definedName>
    <definedName name="___SAR1" localSheetId="69">#REF!</definedName>
    <definedName name="___SAR1" localSheetId="70">#REF!</definedName>
    <definedName name="___SAR1" localSheetId="72">#REF!</definedName>
    <definedName name="___SAR1" localSheetId="73">#REF!</definedName>
    <definedName name="___SAR1" localSheetId="74">#REF!</definedName>
    <definedName name="___SAR1" localSheetId="11">#REF!</definedName>
    <definedName name="___SAR1" localSheetId="12">#REF!</definedName>
    <definedName name="___SAR1" localSheetId="13">#REF!</definedName>
    <definedName name="___SAR1" localSheetId="23">#REF!</definedName>
    <definedName name="___SAR1" localSheetId="24">#REF!</definedName>
    <definedName name="___SAR1" localSheetId="26">#REF!</definedName>
    <definedName name="___SAR1" localSheetId="27">#REF!</definedName>
    <definedName name="___SAR1" localSheetId="42">#REF!</definedName>
    <definedName name="___SAR1" localSheetId="10">#REF!</definedName>
    <definedName name="___SAR1" localSheetId="38">#REF!</definedName>
    <definedName name="___SAR1" localSheetId="25">#REF!</definedName>
    <definedName name="___SAR1" localSheetId="30">#REF!</definedName>
    <definedName name="___SAR1" localSheetId="31">#REF!</definedName>
    <definedName name="___SAR1" localSheetId="34">#REF!</definedName>
    <definedName name="___SAR1" localSheetId="36">#REF!</definedName>
    <definedName name="___SAR1" localSheetId="37">#REF!</definedName>
    <definedName name="___SAR1" localSheetId="39">#REF!</definedName>
    <definedName name="___SAR1" localSheetId="40">#REF!</definedName>
    <definedName name="___SAR1" localSheetId="41">#REF!</definedName>
    <definedName name="___SAR1" localSheetId="46">#REF!</definedName>
    <definedName name="___SAR1" localSheetId="47">#REF!</definedName>
    <definedName name="___SAR1" localSheetId="48">#REF!</definedName>
    <definedName name="___SAR1" localSheetId="49">#REF!</definedName>
    <definedName name="___SAR1" localSheetId="52">#REF!</definedName>
    <definedName name="___SAR1" localSheetId="53">#REF!</definedName>
    <definedName name="___SAR1" localSheetId="64">#REF!</definedName>
    <definedName name="___SAR1" localSheetId="65">#REF!</definedName>
    <definedName name="___SAR1" localSheetId="66">#REF!</definedName>
    <definedName name="___SAR1">#REF!</definedName>
    <definedName name="___SRT11" localSheetId="67" hidden="1">{"Minpmon",#N/A,FALSE,"Monthinput"}</definedName>
    <definedName name="___SRT11" localSheetId="68" hidden="1">{"Minpmon",#N/A,FALSE,"Monthinput"}</definedName>
    <definedName name="___SRT11" localSheetId="69" hidden="1">{"Minpmon",#N/A,FALSE,"Monthinput"}</definedName>
    <definedName name="___SRT11" localSheetId="70" hidden="1">{"Minpmon",#N/A,FALSE,"Monthinput"}</definedName>
    <definedName name="___SRT11" localSheetId="72" hidden="1">{"Minpmon",#N/A,FALSE,"Monthinput"}</definedName>
    <definedName name="___SRT11" localSheetId="73" hidden="1">{"Minpmon",#N/A,FALSE,"Monthinput"}</definedName>
    <definedName name="___SRT11" localSheetId="74" hidden="1">{"Minpmon",#N/A,FALSE,"Monthinput"}</definedName>
    <definedName name="___SRT11" localSheetId="11" hidden="1">{"Minpmon",#N/A,FALSE,"Monthinput"}</definedName>
    <definedName name="___SRT11" localSheetId="12" hidden="1">{"Minpmon",#N/A,FALSE,"Monthinput"}</definedName>
    <definedName name="___SRT11" localSheetId="13" hidden="1">{"Minpmon",#N/A,FALSE,"Monthinput"}</definedName>
    <definedName name="___SRT11" localSheetId="23" hidden="1">{"Minpmon",#N/A,FALSE,"Monthinput"}</definedName>
    <definedName name="___SRT11" localSheetId="24" hidden="1">{"Minpmon",#N/A,FALSE,"Monthinput"}</definedName>
    <definedName name="___SRT11" localSheetId="26" hidden="1">{"Minpmon",#N/A,FALSE,"Monthinput"}</definedName>
    <definedName name="___SRT11" localSheetId="27" hidden="1">{"Minpmon",#N/A,FALSE,"Monthinput"}</definedName>
    <definedName name="___SRT11" localSheetId="42" hidden="1">{"Minpmon",#N/A,FALSE,"Monthinput"}</definedName>
    <definedName name="___SRT11" localSheetId="6" hidden="1">{"Minpmon",#N/A,FALSE,"Monthinput"}</definedName>
    <definedName name="___SRT11" localSheetId="7" hidden="1">{"Minpmon",#N/A,FALSE,"Monthinput"}</definedName>
    <definedName name="___SRT11" localSheetId="10" hidden="1">{"Minpmon",#N/A,FALSE,"Monthinput"}</definedName>
    <definedName name="___SRT11" localSheetId="38" hidden="1">{"Minpmon",#N/A,FALSE,"Monthinput"}</definedName>
    <definedName name="___SRT11" localSheetId="25" hidden="1">{"Minpmon",#N/A,FALSE,"Monthinput"}</definedName>
    <definedName name="___SRT11" localSheetId="28" hidden="1">{"Minpmon",#N/A,FALSE,"Monthinput"}</definedName>
    <definedName name="___SRT11" localSheetId="30" hidden="1">{"Minpmon",#N/A,FALSE,"Monthinput"}</definedName>
    <definedName name="___SRT11" localSheetId="31" hidden="1">{"Minpmon",#N/A,FALSE,"Monthinput"}</definedName>
    <definedName name="___SRT11" localSheetId="32" hidden="1">{"Minpmon",#N/A,FALSE,"Monthinput"}</definedName>
    <definedName name="___SRT11" localSheetId="33" hidden="1">{"Minpmon",#N/A,FALSE,"Monthinput"}</definedName>
    <definedName name="___SRT11" localSheetId="34" hidden="1">{"Minpmon",#N/A,FALSE,"Monthinput"}</definedName>
    <definedName name="___SRT11" localSheetId="35" hidden="1">{"Minpmon",#N/A,FALSE,"Monthinput"}</definedName>
    <definedName name="___SRT11" localSheetId="36" hidden="1">{"Minpmon",#N/A,FALSE,"Monthinput"}</definedName>
    <definedName name="___SRT11" localSheetId="37" hidden="1">{"Minpmon",#N/A,FALSE,"Monthinput"}</definedName>
    <definedName name="___SRT11" localSheetId="39" hidden="1">{"Minpmon",#N/A,FALSE,"Monthinput"}</definedName>
    <definedName name="___SRT11" localSheetId="40" hidden="1">{"Minpmon",#N/A,FALSE,"Monthinput"}</definedName>
    <definedName name="___SRT11" localSheetId="41" hidden="1">{"Minpmon",#N/A,FALSE,"Monthinput"}</definedName>
    <definedName name="___SRT11" localSheetId="46" hidden="1">{"Minpmon",#N/A,FALSE,"Monthinput"}</definedName>
    <definedName name="___SRT11" localSheetId="47" hidden="1">{"Minpmon",#N/A,FALSE,"Monthinput"}</definedName>
    <definedName name="___SRT11" localSheetId="48" hidden="1">{"Minpmon",#N/A,FALSE,"Monthinput"}</definedName>
    <definedName name="___SRT11" localSheetId="49" hidden="1">{"Minpmon",#N/A,FALSE,"Monthinput"}</definedName>
    <definedName name="___SRT11" localSheetId="50" hidden="1">{"Minpmon",#N/A,FALSE,"Monthinput"}</definedName>
    <definedName name="___SRT11" localSheetId="51" hidden="1">{"Minpmon",#N/A,FALSE,"Monthinput"}</definedName>
    <definedName name="___SRT11" localSheetId="52" hidden="1">{"Minpmon",#N/A,FALSE,"Monthinput"}</definedName>
    <definedName name="___SRT11" localSheetId="53" hidden="1">{"Minpmon",#N/A,FALSE,"Monthinput"}</definedName>
    <definedName name="___SRT11" localSheetId="64" hidden="1">{"Minpmon",#N/A,FALSE,"Monthinput"}</definedName>
    <definedName name="___SRT11" localSheetId="65" hidden="1">{"Minpmon",#N/A,FALSE,"Monthinput"}</definedName>
    <definedName name="___SRT11" localSheetId="66" hidden="1">{"Minpmon",#N/A,FALSE,"Monthinput"}</definedName>
    <definedName name="___SRT11" hidden="1">{"Minpmon",#N/A,FALSE,"Monthinput"}</definedName>
    <definedName name="___tAB4" localSheetId="11">#REF!</definedName>
    <definedName name="___tAB4" localSheetId="10">#REF!</definedName>
    <definedName name="___tAB4" localSheetId="38">#REF!</definedName>
    <definedName name="___tAB4" localSheetId="39">#REF!</definedName>
    <definedName name="___tAB4" localSheetId="46">'[7]shared data'!$A$1:$G$71</definedName>
    <definedName name="___tAB4" localSheetId="51">#REF!</definedName>
    <definedName name="___tAB4" localSheetId="52">'[7]shared data'!$A$1:$G$71</definedName>
    <definedName name="___tAB4" localSheetId="66">'[7]shared data'!$A$1:$G$71</definedName>
    <definedName name="___tAB4">#REF!</definedName>
    <definedName name="___tnt1">#N/A</definedName>
    <definedName name="___TOT58" localSheetId="67">[8]GROWTH!#REF!</definedName>
    <definedName name="___TOT58" localSheetId="68">[8]GROWTH!#REF!</definedName>
    <definedName name="___TOT58" localSheetId="69">[8]GROWTH!#REF!</definedName>
    <definedName name="___TOT58" localSheetId="70">[8]GROWTH!#REF!</definedName>
    <definedName name="___TOT58" localSheetId="72">[8]GROWTH!#REF!</definedName>
    <definedName name="___TOT58" localSheetId="73">[8]GROWTH!#REF!</definedName>
    <definedName name="___TOT58" localSheetId="74">[8]GROWTH!#REF!</definedName>
    <definedName name="___TOT58" localSheetId="11">#REF!</definedName>
    <definedName name="___TOT58" localSheetId="12">#REF!</definedName>
    <definedName name="___TOT58" localSheetId="13">#REF!</definedName>
    <definedName name="___TOT58" localSheetId="23">#REF!</definedName>
    <definedName name="___TOT58" localSheetId="24">#REF!</definedName>
    <definedName name="___TOT58" localSheetId="26">#REF!</definedName>
    <definedName name="___TOT58" localSheetId="10">#REF!</definedName>
    <definedName name="___TOT58" localSheetId="38">#REF!</definedName>
    <definedName name="___TOT58" localSheetId="25">#REF!</definedName>
    <definedName name="___TOT58" localSheetId="30">[8]GROWTH!#REF!</definedName>
    <definedName name="___TOT58" localSheetId="39">#REF!</definedName>
    <definedName name="___TOT58" localSheetId="40">[8]GROWTH!#REF!</definedName>
    <definedName name="___TOT58" localSheetId="41">[8]GROWTH!#REF!</definedName>
    <definedName name="___TOT58" localSheetId="46">[8]GROWTH!#REF!</definedName>
    <definedName name="___TOT58" localSheetId="47">#REF!</definedName>
    <definedName name="___TOT58" localSheetId="51">#REF!</definedName>
    <definedName name="___TOT58" localSheetId="52">#REF!</definedName>
    <definedName name="___TOT58" localSheetId="53">[8]GROWTH!#REF!</definedName>
    <definedName name="___TOT58" localSheetId="64">[8]GROWTH!#REF!</definedName>
    <definedName name="___TOT58" localSheetId="65">[8]GROWTH!#REF!</definedName>
    <definedName name="___TOT58" localSheetId="66">[8]GROWTH!#REF!</definedName>
    <definedName name="___TOT58">#REF!</definedName>
    <definedName name="__10FA_L" localSheetId="67">#REF!</definedName>
    <definedName name="__10FA_L" localSheetId="68">#REF!</definedName>
    <definedName name="__10FA_L" localSheetId="69">#REF!</definedName>
    <definedName name="__10FA_L" localSheetId="70">#REF!</definedName>
    <definedName name="__10FA_L" localSheetId="72">#REF!</definedName>
    <definedName name="__10FA_L" localSheetId="73">#REF!</definedName>
    <definedName name="__10FA_L" localSheetId="74">#REF!</definedName>
    <definedName name="__10FA_L" localSheetId="11">#REF!</definedName>
    <definedName name="__10FA_L" localSheetId="12">#REF!</definedName>
    <definedName name="__10FA_L" localSheetId="13">#REF!</definedName>
    <definedName name="__10FA_L" localSheetId="23">#REF!</definedName>
    <definedName name="__10FA_L" localSheetId="24">#REF!</definedName>
    <definedName name="__10FA_L" localSheetId="26">#REF!</definedName>
    <definedName name="__10FA_L" localSheetId="42">#REF!</definedName>
    <definedName name="__10FA_L" localSheetId="10">#REF!</definedName>
    <definedName name="__10FA_L" localSheetId="38">#REF!</definedName>
    <definedName name="__10FA_L" localSheetId="25">#REF!</definedName>
    <definedName name="__10FA_L" localSheetId="30">#REF!</definedName>
    <definedName name="__10FA_L" localSheetId="31">#REF!</definedName>
    <definedName name="__10FA_L" localSheetId="34">#REF!</definedName>
    <definedName name="__10FA_L" localSheetId="39">#REF!</definedName>
    <definedName name="__10FA_L" localSheetId="40">#REF!</definedName>
    <definedName name="__10FA_L" localSheetId="41">#REF!</definedName>
    <definedName name="__10FA_L" localSheetId="46">#REF!</definedName>
    <definedName name="__10FA_L" localSheetId="47">#REF!</definedName>
    <definedName name="__10FA_L" localSheetId="52">#REF!</definedName>
    <definedName name="__10FA_L" localSheetId="53">#REF!</definedName>
    <definedName name="__10FA_L" localSheetId="64">#REF!</definedName>
    <definedName name="__10FA_L" localSheetId="65">#REF!</definedName>
    <definedName name="__10FA_L" localSheetId="66">#REF!</definedName>
    <definedName name="__10FA_L">#REF!</definedName>
    <definedName name="__11GAZ_LIABS" localSheetId="67">#REF!</definedName>
    <definedName name="__11GAZ_LIABS" localSheetId="68">#REF!</definedName>
    <definedName name="__11GAZ_LIABS" localSheetId="69">#REF!</definedName>
    <definedName name="__11GAZ_LIABS" localSheetId="70">#REF!</definedName>
    <definedName name="__11GAZ_LIABS" localSheetId="72">#REF!</definedName>
    <definedName name="__11GAZ_LIABS" localSheetId="73">#REF!</definedName>
    <definedName name="__11GAZ_LIABS" localSheetId="74">#REF!</definedName>
    <definedName name="__11GAZ_LIABS" localSheetId="11">#REF!</definedName>
    <definedName name="__11GAZ_LIABS" localSheetId="12">#REF!</definedName>
    <definedName name="__11GAZ_LIABS" localSheetId="13">#REF!</definedName>
    <definedName name="__11GAZ_LIABS" localSheetId="23">#REF!</definedName>
    <definedName name="__11GAZ_LIABS" localSheetId="24">#REF!</definedName>
    <definedName name="__11GAZ_LIABS" localSheetId="26">#REF!</definedName>
    <definedName name="__11GAZ_LIABS" localSheetId="10">#REF!</definedName>
    <definedName name="__11GAZ_LIABS" localSheetId="38">#REF!</definedName>
    <definedName name="__11GAZ_LIABS" localSheetId="25">#REF!</definedName>
    <definedName name="__11GAZ_LIABS" localSheetId="30">#REF!</definedName>
    <definedName name="__11GAZ_LIABS" localSheetId="31">#REF!</definedName>
    <definedName name="__11GAZ_LIABS" localSheetId="39">#REF!</definedName>
    <definedName name="__11GAZ_LIABS" localSheetId="40">#REF!</definedName>
    <definedName name="__11GAZ_LIABS" localSheetId="41">#REF!</definedName>
    <definedName name="__11GAZ_LIABS" localSheetId="46">#REF!</definedName>
    <definedName name="__11GAZ_LIABS" localSheetId="47">#REF!</definedName>
    <definedName name="__11GAZ_LIABS" localSheetId="52">#REF!</definedName>
    <definedName name="__11GAZ_LIABS" localSheetId="53">#REF!</definedName>
    <definedName name="__11GAZ_LIABS" localSheetId="64">#REF!</definedName>
    <definedName name="__11GAZ_LIABS" localSheetId="65">#REF!</definedName>
    <definedName name="__11GAZ_LIABS">#REF!</definedName>
    <definedName name="__123Graph_A" localSheetId="67" hidden="1">[10]C!#REF!</definedName>
    <definedName name="__123Graph_A" localSheetId="68" hidden="1">[10]C!#REF!</definedName>
    <definedName name="__123Graph_A" localSheetId="69" hidden="1">[10]C!#REF!</definedName>
    <definedName name="__123Graph_A" localSheetId="70" hidden="1">[10]C!#REF!</definedName>
    <definedName name="__123Graph_A" localSheetId="72" hidden="1">[10]C!#REF!</definedName>
    <definedName name="__123Graph_A" localSheetId="73" hidden="1">[10]C!#REF!</definedName>
    <definedName name="__123Graph_A" localSheetId="74" hidden="1">[10]C!#REF!</definedName>
    <definedName name="__123Graph_A" localSheetId="11" hidden="1">#REF!</definedName>
    <definedName name="__123Graph_A" localSheetId="12" hidden="1">#REF!</definedName>
    <definedName name="__123Graph_A" localSheetId="13" hidden="1">#REF!</definedName>
    <definedName name="__123Graph_A" localSheetId="23" hidden="1">#REF!</definedName>
    <definedName name="__123Graph_A" localSheetId="24" hidden="1">#REF!</definedName>
    <definedName name="__123Graph_A" localSheetId="26" hidden="1">#REF!</definedName>
    <definedName name="__123Graph_A" localSheetId="10" hidden="1">#REF!</definedName>
    <definedName name="__123Graph_A" localSheetId="38" hidden="1">#REF!</definedName>
    <definedName name="__123Graph_A" localSheetId="25" hidden="1">#REF!</definedName>
    <definedName name="__123Graph_A" localSheetId="30" hidden="1">[10]C!#REF!</definedName>
    <definedName name="__123Graph_A" localSheetId="31" hidden="1">#REF!</definedName>
    <definedName name="__123Graph_A" localSheetId="39" hidden="1">#REF!</definedName>
    <definedName name="__123Graph_A" localSheetId="40" hidden="1">[10]C!#REF!</definedName>
    <definedName name="__123Graph_A" localSheetId="41" hidden="1">[10]C!#REF!</definedName>
    <definedName name="__123Graph_A" localSheetId="46" hidden="1">[10]C!#REF!</definedName>
    <definedName name="__123Graph_A" localSheetId="47" hidden="1">#REF!</definedName>
    <definedName name="__123Graph_A" localSheetId="51" hidden="1">#REF!</definedName>
    <definedName name="__123Graph_A" localSheetId="52" hidden="1">#REF!</definedName>
    <definedName name="__123Graph_A" localSheetId="53" hidden="1">[11]C!#REF!</definedName>
    <definedName name="__123Graph_A" localSheetId="64" hidden="1">[10]C!#REF!</definedName>
    <definedName name="__123Graph_A" localSheetId="65" hidden="1">[10]C!#REF!</definedName>
    <definedName name="__123Graph_A" localSheetId="66" hidden="1">[10]C!#REF!</definedName>
    <definedName name="__123Graph_A" hidden="1">#REF!</definedName>
    <definedName name="__123Graph_AChart1" localSheetId="67" hidden="1">[12]IN_Cable!#REF!</definedName>
    <definedName name="__123Graph_AChart1" localSheetId="68" hidden="1">[12]IN_Cable!#REF!</definedName>
    <definedName name="__123Graph_AChart1" localSheetId="69" hidden="1">[12]IN_Cable!#REF!</definedName>
    <definedName name="__123Graph_AChart1" localSheetId="70" hidden="1">[12]IN_Cable!#REF!</definedName>
    <definedName name="__123Graph_AChart1" localSheetId="72" hidden="1">[12]IN_Cable!#REF!</definedName>
    <definedName name="__123Graph_AChart1" localSheetId="73" hidden="1">[12]IN_Cable!#REF!</definedName>
    <definedName name="__123Graph_AChart1" localSheetId="74" hidden="1">[12]IN_Cable!#REF!</definedName>
    <definedName name="__123Graph_AChart1" localSheetId="11" hidden="1">#REF!</definedName>
    <definedName name="__123Graph_AChart1" localSheetId="12" hidden="1">#REF!</definedName>
    <definedName name="__123Graph_AChart1" localSheetId="23" hidden="1">#REF!</definedName>
    <definedName name="__123Graph_AChart1" localSheetId="24" hidden="1">#REF!</definedName>
    <definedName name="__123Graph_AChart1" localSheetId="26" hidden="1">#REF!</definedName>
    <definedName name="__123Graph_AChart1" localSheetId="10" hidden="1">#REF!</definedName>
    <definedName name="__123Graph_AChart1" localSheetId="38" hidden="1">#REF!</definedName>
    <definedName name="__123Graph_AChart1" localSheetId="25" hidden="1">#REF!</definedName>
    <definedName name="__123Graph_AChart1" localSheetId="30" hidden="1">[12]IN_Cable!#REF!</definedName>
    <definedName name="__123Graph_AChart1" localSheetId="31" hidden="1">#REF!</definedName>
    <definedName name="__123Graph_AChart1" localSheetId="39" hidden="1">#REF!</definedName>
    <definedName name="__123Graph_AChart1" localSheetId="40" hidden="1">[12]IN_Cable!#REF!</definedName>
    <definedName name="__123Graph_AChart1" localSheetId="41" hidden="1">[12]IN_Cable!#REF!</definedName>
    <definedName name="__123Graph_AChart1" localSheetId="46" hidden="1">[12]IN_Cable!#REF!</definedName>
    <definedName name="__123Graph_AChart1" localSheetId="51" hidden="1">#REF!</definedName>
    <definedName name="__123Graph_AChart1" localSheetId="52" hidden="1">#REF!</definedName>
    <definedName name="__123Graph_AChart1" localSheetId="64" hidden="1">[12]IN_Cable!#REF!</definedName>
    <definedName name="__123Graph_AChart1" localSheetId="65" hidden="1">[12]IN_Cable!#REF!</definedName>
    <definedName name="__123Graph_AChart1" localSheetId="66" hidden="1">[12]IN_Cable!#REF!</definedName>
    <definedName name="__123Graph_AChart1" hidden="1">#REF!</definedName>
    <definedName name="__123Graph_AChart2" localSheetId="67" hidden="1">[12]IN_Cable!#REF!</definedName>
    <definedName name="__123Graph_AChart2" localSheetId="68" hidden="1">[12]IN_Cable!#REF!</definedName>
    <definedName name="__123Graph_AChart2" localSheetId="69" hidden="1">[12]IN_Cable!#REF!</definedName>
    <definedName name="__123Graph_AChart2" localSheetId="70" hidden="1">[12]IN_Cable!#REF!</definedName>
    <definedName name="__123Graph_AChart2" localSheetId="72" hidden="1">[12]IN_Cable!#REF!</definedName>
    <definedName name="__123Graph_AChart2" localSheetId="73" hidden="1">[12]IN_Cable!#REF!</definedName>
    <definedName name="__123Graph_AChart2" localSheetId="74" hidden="1">[12]IN_Cable!#REF!</definedName>
    <definedName name="__123Graph_AChart2" localSheetId="11" hidden="1">#REF!</definedName>
    <definedName name="__123Graph_AChart2" localSheetId="12" hidden="1">#REF!</definedName>
    <definedName name="__123Graph_AChart2" localSheetId="23" hidden="1">#REF!</definedName>
    <definedName name="__123Graph_AChart2" localSheetId="24" hidden="1">#REF!</definedName>
    <definedName name="__123Graph_AChart2" localSheetId="26" hidden="1">#REF!</definedName>
    <definedName name="__123Graph_AChart2" localSheetId="10" hidden="1">#REF!</definedName>
    <definedName name="__123Graph_AChart2" localSheetId="38" hidden="1">#REF!</definedName>
    <definedName name="__123Graph_AChart2" localSheetId="25" hidden="1">#REF!</definedName>
    <definedName name="__123Graph_AChart2" localSheetId="30" hidden="1">[12]IN_Cable!#REF!</definedName>
    <definedName name="__123Graph_AChart2" localSheetId="39" hidden="1">#REF!</definedName>
    <definedName name="__123Graph_AChart2" localSheetId="46" hidden="1">[12]IN_Cable!#REF!</definedName>
    <definedName name="__123Graph_AChart2" localSheetId="51" hidden="1">#REF!</definedName>
    <definedName name="__123Graph_AChart2" localSheetId="52" hidden="1">#REF!</definedName>
    <definedName name="__123Graph_AChart2" localSheetId="65" hidden="1">[12]IN_Cable!#REF!</definedName>
    <definedName name="__123Graph_AChart2" localSheetId="66" hidden="1">[12]IN_Cable!#REF!</definedName>
    <definedName name="__123Graph_AChart2" hidden="1">#REF!</definedName>
    <definedName name="__123Graph_AChart3" localSheetId="67" hidden="1">[12]IN_Cable!#REF!</definedName>
    <definedName name="__123Graph_AChart3" localSheetId="68" hidden="1">[12]IN_Cable!#REF!</definedName>
    <definedName name="__123Graph_AChart3" localSheetId="69" hidden="1">[12]IN_Cable!#REF!</definedName>
    <definedName name="__123Graph_AChart3" localSheetId="70" hidden="1">[12]IN_Cable!#REF!</definedName>
    <definedName name="__123Graph_AChart3" localSheetId="72" hidden="1">[12]IN_Cable!#REF!</definedName>
    <definedName name="__123Graph_AChart3" localSheetId="73" hidden="1">[12]IN_Cable!#REF!</definedName>
    <definedName name="__123Graph_AChart3" localSheetId="74" hidden="1">[12]IN_Cable!#REF!</definedName>
    <definedName name="__123Graph_AChart3" localSheetId="11" hidden="1">#REF!</definedName>
    <definedName name="__123Graph_AChart3" localSheetId="12" hidden="1">#REF!</definedName>
    <definedName name="__123Graph_AChart3" localSheetId="23" hidden="1">#REF!</definedName>
    <definedName name="__123Graph_AChart3" localSheetId="24" hidden="1">#REF!</definedName>
    <definedName name="__123Graph_AChart3" localSheetId="26" hidden="1">#REF!</definedName>
    <definedName name="__123Graph_AChart3" localSheetId="10" hidden="1">#REF!</definedName>
    <definedName name="__123Graph_AChart3" localSheetId="38" hidden="1">#REF!</definedName>
    <definedName name="__123Graph_AChart3" localSheetId="25" hidden="1">#REF!</definedName>
    <definedName name="__123Graph_AChart3" localSheetId="30" hidden="1">[12]IN_Cable!#REF!</definedName>
    <definedName name="__123Graph_AChart3" localSheetId="39" hidden="1">#REF!</definedName>
    <definedName name="__123Graph_AChart3" localSheetId="46" hidden="1">[12]IN_Cable!#REF!</definedName>
    <definedName name="__123Graph_AChart3" localSheetId="51" hidden="1">#REF!</definedName>
    <definedName name="__123Graph_AChart3" localSheetId="52" hidden="1">#REF!</definedName>
    <definedName name="__123Graph_AChart3" localSheetId="65" hidden="1">[12]IN_Cable!#REF!</definedName>
    <definedName name="__123Graph_AChart3" localSheetId="66" hidden="1">[12]IN_Cable!#REF!</definedName>
    <definedName name="__123Graph_AChart3" hidden="1">#REF!</definedName>
    <definedName name="__123Graph_AChart4" localSheetId="67" hidden="1">[12]IN_Cable!#REF!</definedName>
    <definedName name="__123Graph_AChart4" localSheetId="68" hidden="1">[12]IN_Cable!#REF!</definedName>
    <definedName name="__123Graph_AChart4" localSheetId="69" hidden="1">[12]IN_Cable!#REF!</definedName>
    <definedName name="__123Graph_AChart4" localSheetId="70" hidden="1">[12]IN_Cable!#REF!</definedName>
    <definedName name="__123Graph_AChart4" localSheetId="72" hidden="1">[12]IN_Cable!#REF!</definedName>
    <definedName name="__123Graph_AChart4" localSheetId="73" hidden="1">[12]IN_Cable!#REF!</definedName>
    <definedName name="__123Graph_AChart4" localSheetId="74" hidden="1">[12]IN_Cable!#REF!</definedName>
    <definedName name="__123Graph_AChart4" localSheetId="11" hidden="1">#REF!</definedName>
    <definedName name="__123Graph_AChart4" localSheetId="12" hidden="1">#REF!</definedName>
    <definedName name="__123Graph_AChart4" localSheetId="23" hidden="1">#REF!</definedName>
    <definedName name="__123Graph_AChart4" localSheetId="24" hidden="1">#REF!</definedName>
    <definedName name="__123Graph_AChart4" localSheetId="26" hidden="1">#REF!</definedName>
    <definedName name="__123Graph_AChart4" localSheetId="10" hidden="1">#REF!</definedName>
    <definedName name="__123Graph_AChart4" localSheetId="38" hidden="1">#REF!</definedName>
    <definedName name="__123Graph_AChart4" localSheetId="25" hidden="1">#REF!</definedName>
    <definedName name="__123Graph_AChart4" localSheetId="30" hidden="1">[12]IN_Cable!#REF!</definedName>
    <definedName name="__123Graph_AChart4" localSheetId="39" hidden="1">#REF!</definedName>
    <definedName name="__123Graph_AChart4" localSheetId="46" hidden="1">[12]IN_Cable!#REF!</definedName>
    <definedName name="__123Graph_AChart4" localSheetId="51" hidden="1">#REF!</definedName>
    <definedName name="__123Graph_AChart4" localSheetId="52" hidden="1">#REF!</definedName>
    <definedName name="__123Graph_AChart4" localSheetId="65" hidden="1">[12]IN_Cable!#REF!</definedName>
    <definedName name="__123Graph_AChart4" localSheetId="66" hidden="1">[12]IN_Cable!#REF!</definedName>
    <definedName name="__123Graph_AChart4" hidden="1">#REF!</definedName>
    <definedName name="__123Graph_AChart5" localSheetId="67" hidden="1">[12]IN_Cable!#REF!</definedName>
    <definedName name="__123Graph_AChart5" localSheetId="68" hidden="1">[12]IN_Cable!#REF!</definedName>
    <definedName name="__123Graph_AChart5" localSheetId="69" hidden="1">[12]IN_Cable!#REF!</definedName>
    <definedName name="__123Graph_AChart5" localSheetId="70" hidden="1">[12]IN_Cable!#REF!</definedName>
    <definedName name="__123Graph_AChart5" localSheetId="72" hidden="1">[12]IN_Cable!#REF!</definedName>
    <definedName name="__123Graph_AChart5" localSheetId="73" hidden="1">[12]IN_Cable!#REF!</definedName>
    <definedName name="__123Graph_AChart5" localSheetId="74" hidden="1">[12]IN_Cable!#REF!</definedName>
    <definedName name="__123Graph_AChart5" localSheetId="11" hidden="1">#REF!</definedName>
    <definedName name="__123Graph_AChart5" localSheetId="12" hidden="1">#REF!</definedName>
    <definedName name="__123Graph_AChart5" localSheetId="23" hidden="1">#REF!</definedName>
    <definedName name="__123Graph_AChart5" localSheetId="24" hidden="1">#REF!</definedName>
    <definedName name="__123Graph_AChart5" localSheetId="26" hidden="1">#REF!</definedName>
    <definedName name="__123Graph_AChart5" localSheetId="10" hidden="1">#REF!</definedName>
    <definedName name="__123Graph_AChart5" localSheetId="38" hidden="1">#REF!</definedName>
    <definedName name="__123Graph_AChart5" localSheetId="25" hidden="1">#REF!</definedName>
    <definedName name="__123Graph_AChart5" localSheetId="30" hidden="1">[12]IN_Cable!#REF!</definedName>
    <definedName name="__123Graph_AChart5" localSheetId="39" hidden="1">#REF!</definedName>
    <definedName name="__123Graph_AChart5" localSheetId="46" hidden="1">[12]IN_Cable!#REF!</definedName>
    <definedName name="__123Graph_AChart5" localSheetId="51" hidden="1">#REF!</definedName>
    <definedName name="__123Graph_AChart5" localSheetId="52" hidden="1">#REF!</definedName>
    <definedName name="__123Graph_AChart5" localSheetId="65" hidden="1">[12]IN_Cable!#REF!</definedName>
    <definedName name="__123Graph_AChart5" localSheetId="66" hidden="1">[12]IN_Cable!#REF!</definedName>
    <definedName name="__123Graph_AChart5" hidden="1">#REF!</definedName>
    <definedName name="__123Graph_AChart6" localSheetId="67" hidden="1">[12]IN_Cable!#REF!</definedName>
    <definedName name="__123Graph_AChart6" localSheetId="68" hidden="1">[12]IN_Cable!#REF!</definedName>
    <definedName name="__123Graph_AChart6" localSheetId="69" hidden="1">[12]IN_Cable!#REF!</definedName>
    <definedName name="__123Graph_AChart6" localSheetId="70" hidden="1">[12]IN_Cable!#REF!</definedName>
    <definedName name="__123Graph_AChart6" localSheetId="72" hidden="1">[12]IN_Cable!#REF!</definedName>
    <definedName name="__123Graph_AChart6" localSheetId="73" hidden="1">[12]IN_Cable!#REF!</definedName>
    <definedName name="__123Graph_AChart6" localSheetId="74" hidden="1">[12]IN_Cable!#REF!</definedName>
    <definedName name="__123Graph_AChart6" localSheetId="11" hidden="1">#REF!</definedName>
    <definedName name="__123Graph_AChart6" localSheetId="12" hidden="1">#REF!</definedName>
    <definedName name="__123Graph_AChart6" localSheetId="23" hidden="1">#REF!</definedName>
    <definedName name="__123Graph_AChart6" localSheetId="24" hidden="1">#REF!</definedName>
    <definedName name="__123Graph_AChart6" localSheetId="26" hidden="1">#REF!</definedName>
    <definedName name="__123Graph_AChart6" localSheetId="10" hidden="1">#REF!</definedName>
    <definedName name="__123Graph_AChart6" localSheetId="38" hidden="1">#REF!</definedName>
    <definedName name="__123Graph_AChart6" localSheetId="25" hidden="1">#REF!</definedName>
    <definedName name="__123Graph_AChart6" localSheetId="30" hidden="1">[12]IN_Cable!#REF!</definedName>
    <definedName name="__123Graph_AChart6" localSheetId="39" hidden="1">#REF!</definedName>
    <definedName name="__123Graph_AChart6" localSheetId="46" hidden="1">[12]IN_Cable!#REF!</definedName>
    <definedName name="__123Graph_AChart6" localSheetId="51" hidden="1">#REF!</definedName>
    <definedName name="__123Graph_AChart6" localSheetId="52" hidden="1">#REF!</definedName>
    <definedName name="__123Graph_AChart6" localSheetId="65" hidden="1">[12]IN_Cable!#REF!</definedName>
    <definedName name="__123Graph_AChart6" localSheetId="66" hidden="1">[12]IN_Cable!#REF!</definedName>
    <definedName name="__123Graph_AChart6" hidden="1">#REF!</definedName>
    <definedName name="__123Graph_AChart7" localSheetId="67" hidden="1">[12]IN_Cable!#REF!</definedName>
    <definedName name="__123Graph_AChart7" localSheetId="68" hidden="1">[12]IN_Cable!#REF!</definedName>
    <definedName name="__123Graph_AChart7" localSheetId="69" hidden="1">[12]IN_Cable!#REF!</definedName>
    <definedName name="__123Graph_AChart7" localSheetId="70" hidden="1">[12]IN_Cable!#REF!</definedName>
    <definedName name="__123Graph_AChart7" localSheetId="72" hidden="1">[12]IN_Cable!#REF!</definedName>
    <definedName name="__123Graph_AChart7" localSheetId="73" hidden="1">[12]IN_Cable!#REF!</definedName>
    <definedName name="__123Graph_AChart7" localSheetId="74" hidden="1">[12]IN_Cable!#REF!</definedName>
    <definedName name="__123Graph_AChart7" localSheetId="11" hidden="1">#REF!</definedName>
    <definedName name="__123Graph_AChart7" localSheetId="12" hidden="1">#REF!</definedName>
    <definedName name="__123Graph_AChart7" localSheetId="23" hidden="1">#REF!</definedName>
    <definedName name="__123Graph_AChart7" localSheetId="24" hidden="1">#REF!</definedName>
    <definedName name="__123Graph_AChart7" localSheetId="26" hidden="1">#REF!</definedName>
    <definedName name="__123Graph_AChart7" localSheetId="10" hidden="1">#REF!</definedName>
    <definedName name="__123Graph_AChart7" localSheetId="38" hidden="1">#REF!</definedName>
    <definedName name="__123Graph_AChart7" localSheetId="25" hidden="1">#REF!</definedName>
    <definedName name="__123Graph_AChart7" localSheetId="30" hidden="1">[12]IN_Cable!#REF!</definedName>
    <definedName name="__123Graph_AChart7" localSheetId="39" hidden="1">#REF!</definedName>
    <definedName name="__123Graph_AChart7" localSheetId="46" hidden="1">[12]IN_Cable!#REF!</definedName>
    <definedName name="__123Graph_AChart7" localSheetId="51" hidden="1">#REF!</definedName>
    <definedName name="__123Graph_AChart7" localSheetId="52" hidden="1">#REF!</definedName>
    <definedName name="__123Graph_AChart7" localSheetId="65" hidden="1">[12]IN_Cable!#REF!</definedName>
    <definedName name="__123Graph_AChart7" localSheetId="66" hidden="1">[12]IN_Cable!#REF!</definedName>
    <definedName name="__123Graph_AChart7" hidden="1">#REF!</definedName>
    <definedName name="__123Graph_ACurrent" localSheetId="67" hidden="1">[12]IN_Cable!#REF!</definedName>
    <definedName name="__123Graph_ACurrent" localSheetId="68" hidden="1">[12]IN_Cable!#REF!</definedName>
    <definedName name="__123Graph_ACurrent" localSheetId="69" hidden="1">[12]IN_Cable!#REF!</definedName>
    <definedName name="__123Graph_ACurrent" localSheetId="70" hidden="1">[12]IN_Cable!#REF!</definedName>
    <definedName name="__123Graph_ACurrent" localSheetId="72" hidden="1">[12]IN_Cable!#REF!</definedName>
    <definedName name="__123Graph_ACurrent" localSheetId="73" hidden="1">[12]IN_Cable!#REF!</definedName>
    <definedName name="__123Graph_ACurrent" localSheetId="74" hidden="1">[12]IN_Cable!#REF!</definedName>
    <definedName name="__123Graph_ACurrent" localSheetId="11" hidden="1">#REF!</definedName>
    <definedName name="__123Graph_ACurrent" localSheetId="12" hidden="1">#REF!</definedName>
    <definedName name="__123Graph_ACurrent" localSheetId="23" hidden="1">#REF!</definedName>
    <definedName name="__123Graph_ACurrent" localSheetId="24" hidden="1">#REF!</definedName>
    <definedName name="__123Graph_ACurrent" localSheetId="26" hidden="1">#REF!</definedName>
    <definedName name="__123Graph_ACurrent" localSheetId="10" hidden="1">#REF!</definedName>
    <definedName name="__123Graph_ACurrent" localSheetId="38" hidden="1">#REF!</definedName>
    <definedName name="__123Graph_ACurrent" localSheetId="25" hidden="1">#REF!</definedName>
    <definedName name="__123Graph_ACurrent" localSheetId="30" hidden="1">[12]IN_Cable!#REF!</definedName>
    <definedName name="__123Graph_ACurrent" localSheetId="39" hidden="1">#REF!</definedName>
    <definedName name="__123Graph_ACurrent" localSheetId="46" hidden="1">[12]IN_Cable!#REF!</definedName>
    <definedName name="__123Graph_ACurrent" localSheetId="51" hidden="1">#REF!</definedName>
    <definedName name="__123Graph_ACurrent" localSheetId="52" hidden="1">#REF!</definedName>
    <definedName name="__123Graph_ACurrent" localSheetId="65" hidden="1">[12]IN_Cable!#REF!</definedName>
    <definedName name="__123Graph_ACurrent" localSheetId="66" hidden="1">[12]IN_Cable!#REF!</definedName>
    <definedName name="__123Graph_ACurrent" hidden="1">#REF!</definedName>
    <definedName name="__123Graph_ADEBT" localSheetId="67" hidden="1">#REF!</definedName>
    <definedName name="__123Graph_ADEBT" localSheetId="68" hidden="1">#REF!</definedName>
    <definedName name="__123Graph_ADEBT" localSheetId="69" hidden="1">#REF!</definedName>
    <definedName name="__123Graph_ADEBT" localSheetId="70" hidden="1">#REF!</definedName>
    <definedName name="__123Graph_ADEBT" localSheetId="72" hidden="1">#REF!</definedName>
    <definedName name="__123Graph_ADEBT" localSheetId="73" hidden="1">#REF!</definedName>
    <definedName name="__123Graph_ADEBT" localSheetId="74" hidden="1">#REF!</definedName>
    <definedName name="__123Graph_ADEBT" localSheetId="11" hidden="1">#REF!</definedName>
    <definedName name="__123Graph_ADEBT" localSheetId="12" hidden="1">#REF!</definedName>
    <definedName name="__123Graph_ADEBT" localSheetId="13" hidden="1">#REF!</definedName>
    <definedName name="__123Graph_ADEBT" localSheetId="23" hidden="1">#REF!</definedName>
    <definedName name="__123Graph_ADEBT" localSheetId="24" hidden="1">#REF!</definedName>
    <definedName name="__123Graph_ADEBT" localSheetId="26" hidden="1">#REF!</definedName>
    <definedName name="__123Graph_ADEBT" localSheetId="27" hidden="1">#REF!</definedName>
    <definedName name="__123Graph_ADEBT" localSheetId="42" hidden="1">#REF!</definedName>
    <definedName name="__123Graph_ADEBT" localSheetId="10" hidden="1">#REF!</definedName>
    <definedName name="__123Graph_ADEBT" localSheetId="38" hidden="1">#REF!</definedName>
    <definedName name="__123Graph_ADEBT" localSheetId="25" hidden="1">#REF!</definedName>
    <definedName name="__123Graph_ADEBT" localSheetId="30" hidden="1">#REF!</definedName>
    <definedName name="__123Graph_ADEBT" localSheetId="31" hidden="1">#REF!</definedName>
    <definedName name="__123Graph_ADEBT" localSheetId="34" hidden="1">#REF!</definedName>
    <definedName name="__123Graph_ADEBT" localSheetId="36" hidden="1">#REF!</definedName>
    <definedName name="__123Graph_ADEBT" localSheetId="37" hidden="1">#REF!</definedName>
    <definedName name="__123Graph_ADEBT" localSheetId="39" hidden="1">#REF!</definedName>
    <definedName name="__123Graph_ADEBT" localSheetId="40" hidden="1">#REF!</definedName>
    <definedName name="__123Graph_ADEBT" localSheetId="41" hidden="1">#REF!</definedName>
    <definedName name="__123Graph_ADEBT" localSheetId="46" hidden="1">#REF!</definedName>
    <definedName name="__123Graph_ADEBT" localSheetId="47" hidden="1">#REF!</definedName>
    <definedName name="__123Graph_ADEBT" localSheetId="48" hidden="1">#REF!</definedName>
    <definedName name="__123Graph_ADEBT" localSheetId="49" hidden="1">#REF!</definedName>
    <definedName name="__123Graph_ADEBT" localSheetId="52" hidden="1">#REF!</definedName>
    <definedName name="__123Graph_ADEBT" localSheetId="53" hidden="1">#REF!</definedName>
    <definedName name="__123Graph_ADEBT" localSheetId="64" hidden="1">#REF!</definedName>
    <definedName name="__123Graph_ADEBT" localSheetId="65" hidden="1">#REF!</definedName>
    <definedName name="__123Graph_ADEBT" localSheetId="66" hidden="1">#REF!</definedName>
    <definedName name="__123Graph_ADEBT" hidden="1">#REF!</definedName>
    <definedName name="__123Graph_ADIFFERENTIAL" localSheetId="67" hidden="1">[13]TAB25b!#REF!</definedName>
    <definedName name="__123Graph_ADIFFERENTIAL" localSheetId="68" hidden="1">[13]TAB25b!#REF!</definedName>
    <definedName name="__123Graph_ADIFFERENTIAL" localSheetId="69" hidden="1">[13]TAB25b!#REF!</definedName>
    <definedName name="__123Graph_ADIFFERENTIAL" localSheetId="70" hidden="1">[13]TAB25b!#REF!</definedName>
    <definedName name="__123Graph_ADIFFERENTIAL" localSheetId="72" hidden="1">[13]TAB25b!#REF!</definedName>
    <definedName name="__123Graph_ADIFFERENTIAL" localSheetId="73" hidden="1">[13]TAB25b!#REF!</definedName>
    <definedName name="__123Graph_ADIFFERENTIAL" localSheetId="74" hidden="1">[13]TAB25b!#REF!</definedName>
    <definedName name="__123Graph_ADIFFERENTIAL" localSheetId="11" hidden="1">#REF!</definedName>
    <definedName name="__123Graph_ADIFFERENTIAL" localSheetId="12" hidden="1">#REF!</definedName>
    <definedName name="__123Graph_ADIFFERENTIAL" localSheetId="13" hidden="1">#REF!</definedName>
    <definedName name="__123Graph_ADIFFERENTIAL" localSheetId="23" hidden="1">#REF!</definedName>
    <definedName name="__123Graph_ADIFFERENTIAL" localSheetId="24" hidden="1">#REF!</definedName>
    <definedName name="__123Graph_ADIFFERENTIAL" localSheetId="26" hidden="1">#REF!</definedName>
    <definedName name="__123Graph_ADIFFERENTIAL" localSheetId="42" hidden="1">[13]TAB25b!#REF!</definedName>
    <definedName name="__123Graph_ADIFFERENTIAL" localSheetId="10" hidden="1">#REF!</definedName>
    <definedName name="__123Graph_ADIFFERENTIAL" localSheetId="38" hidden="1">#REF!</definedName>
    <definedName name="__123Graph_ADIFFERENTIAL" localSheetId="25" hidden="1">#REF!</definedName>
    <definedName name="__123Graph_ADIFFERENTIAL" localSheetId="30" hidden="1">[13]TAB25b!#REF!</definedName>
    <definedName name="__123Graph_ADIFFERENTIAL" localSheetId="34" hidden="1">#REF!</definedName>
    <definedName name="__123Graph_ADIFFERENTIAL" localSheetId="36" hidden="1">[13]TAB25b!#REF!</definedName>
    <definedName name="__123Graph_ADIFFERENTIAL" localSheetId="37" hidden="1">[13]TAB25b!#REF!</definedName>
    <definedName name="__123Graph_ADIFFERENTIAL" localSheetId="39" hidden="1">#REF!</definedName>
    <definedName name="__123Graph_ADIFFERENTIAL" localSheetId="41" hidden="1">[13]TAB25b!#REF!</definedName>
    <definedName name="__123Graph_ADIFFERENTIAL" localSheetId="46" hidden="1">[13]TAB25b!#REF!</definedName>
    <definedName name="__123Graph_ADIFFERENTIAL" localSheetId="47" hidden="1">#REF!</definedName>
    <definedName name="__123Graph_ADIFFERENTIAL" localSheetId="51" hidden="1">#REF!</definedName>
    <definedName name="__123Graph_ADIFFERENTIAL" localSheetId="52" hidden="1">#REF!</definedName>
    <definedName name="__123Graph_ADIFFERENTIAL" localSheetId="53" hidden="1">[13]TAB25b!#REF!</definedName>
    <definedName name="__123Graph_ADIFFERENTIAL" localSheetId="64" hidden="1">[13]TAB25b!#REF!</definedName>
    <definedName name="__123Graph_ADIFFERENTIAL" localSheetId="65" hidden="1">[13]TAB25b!#REF!</definedName>
    <definedName name="__123Graph_ADIFFERENTIAL" localSheetId="66" hidden="1">[13]TAB25b!#REF!</definedName>
    <definedName name="__123Graph_ADIFFERENTIAL" hidden="1">#REF!</definedName>
    <definedName name="__123Graph_AINTEREST" localSheetId="11" hidden="1">#REF!</definedName>
    <definedName name="__123Graph_AINTEREST" localSheetId="12" hidden="1">#REF!</definedName>
    <definedName name="__123Graph_AINTEREST" localSheetId="13" hidden="1">#REF!</definedName>
    <definedName name="__123Graph_AINTEREST" localSheetId="23" hidden="1">#REF!</definedName>
    <definedName name="__123Graph_AINTEREST" localSheetId="24" hidden="1">#REF!</definedName>
    <definedName name="__123Graph_AINTEREST" localSheetId="26" hidden="1">#REF!</definedName>
    <definedName name="__123Graph_AINTEREST" localSheetId="42" hidden="1">[13]TAB25b!#REF!</definedName>
    <definedName name="__123Graph_AINTEREST" localSheetId="10" hidden="1">#REF!</definedName>
    <definedName name="__123Graph_AINTEREST" localSheetId="38" hidden="1">#REF!</definedName>
    <definedName name="__123Graph_AINTEREST" localSheetId="25" hidden="1">#REF!</definedName>
    <definedName name="__123Graph_AINTEREST" localSheetId="34" hidden="1">#REF!</definedName>
    <definedName name="__123Graph_AINTEREST" localSheetId="36" hidden="1">[13]TAB25b!#REF!</definedName>
    <definedName name="__123Graph_AINTEREST" localSheetId="37" hidden="1">[13]TAB25b!#REF!</definedName>
    <definedName name="__123Graph_AINTEREST" localSheetId="39" hidden="1">#REF!</definedName>
    <definedName name="__123Graph_AINTEREST" localSheetId="41" hidden="1">[13]TAB25b!#REF!</definedName>
    <definedName name="__123Graph_AINTEREST" localSheetId="46" hidden="1">[13]TAB25b!#REF!</definedName>
    <definedName name="__123Graph_AINTEREST" localSheetId="47" hidden="1">#REF!</definedName>
    <definedName name="__123Graph_AINTEREST" localSheetId="51" hidden="1">#REF!</definedName>
    <definedName name="__123Graph_AINTEREST" localSheetId="52" hidden="1">#REF!</definedName>
    <definedName name="__123Graph_AINTEREST" localSheetId="64" hidden="1">[13]TAB25b!#REF!</definedName>
    <definedName name="__123Graph_AINTEREST" localSheetId="66" hidden="1">[13]TAB25b!#REF!</definedName>
    <definedName name="__123Graph_AINTEREST" hidden="1">#REF!</definedName>
    <definedName name="__123Graph_AREER" localSheetId="67" hidden="1">[14]ER!#REF!</definedName>
    <definedName name="__123Graph_AREER" localSheetId="68" hidden="1">[14]ER!#REF!</definedName>
    <definedName name="__123Graph_AREER" localSheetId="69" hidden="1">[14]ER!#REF!</definedName>
    <definedName name="__123Graph_AREER" localSheetId="70" hidden="1">[14]ER!#REF!</definedName>
    <definedName name="__123Graph_AREER" localSheetId="72" hidden="1">[14]ER!#REF!</definedName>
    <definedName name="__123Graph_AREER" localSheetId="73" hidden="1">[14]ER!#REF!</definedName>
    <definedName name="__123Graph_AREER" localSheetId="74" hidden="1">[14]ER!#REF!</definedName>
    <definedName name="__123Graph_AREER" localSheetId="11" hidden="1">#REF!</definedName>
    <definedName name="__123Graph_AREER" localSheetId="23" hidden="1">#REF!</definedName>
    <definedName name="__123Graph_AREER" localSheetId="24" hidden="1">#REF!</definedName>
    <definedName name="__123Graph_AREER" localSheetId="26" hidden="1">#REF!</definedName>
    <definedName name="__123Graph_AREER" localSheetId="10" hidden="1">#REF!</definedName>
    <definedName name="__123Graph_AREER" localSheetId="38" hidden="1">#REF!</definedName>
    <definedName name="__123Graph_AREER" localSheetId="25" hidden="1">#REF!</definedName>
    <definedName name="__123Graph_AREER" localSheetId="30" hidden="1">[14]ER!#REF!</definedName>
    <definedName name="__123Graph_AREER" localSheetId="36" hidden="1">[14]ER!#REF!</definedName>
    <definedName name="__123Graph_AREER" localSheetId="37" hidden="1">[14]ER!#REF!</definedName>
    <definedName name="__123Graph_AREER" localSheetId="39" hidden="1">#REF!</definedName>
    <definedName name="__123Graph_AREER" localSheetId="46" hidden="1">[14]ER!#REF!</definedName>
    <definedName name="__123Graph_AREER" localSheetId="51" hidden="1">#REF!</definedName>
    <definedName name="__123Graph_AREER" localSheetId="52" hidden="1">#REF!</definedName>
    <definedName name="__123Graph_AREER" localSheetId="65" hidden="1">[14]ER!#REF!</definedName>
    <definedName name="__123Graph_AREER" localSheetId="66" hidden="1">[14]ER!#REF!</definedName>
    <definedName name="__123Graph_AREER" hidden="1">#REF!</definedName>
    <definedName name="__123Graph_ASPREAD" localSheetId="67" hidden="1">[13]TAB25b!#REF!</definedName>
    <definedName name="__123Graph_ASPREAD" localSheetId="68" hidden="1">[13]TAB25b!#REF!</definedName>
    <definedName name="__123Graph_ASPREAD" localSheetId="69" hidden="1">[13]TAB25b!#REF!</definedName>
    <definedName name="__123Graph_ASPREAD" localSheetId="70" hidden="1">[13]TAB25b!#REF!</definedName>
    <definedName name="__123Graph_ASPREAD" localSheetId="72" hidden="1">[13]TAB25b!#REF!</definedName>
    <definedName name="__123Graph_ASPREAD" localSheetId="73" hidden="1">[13]TAB25b!#REF!</definedName>
    <definedName name="__123Graph_ASPREAD" localSheetId="74" hidden="1">[13]TAB25b!#REF!</definedName>
    <definedName name="__123Graph_ASPREAD" localSheetId="11" hidden="1">#REF!</definedName>
    <definedName name="__123Graph_ASPREAD" localSheetId="23" hidden="1">#REF!</definedName>
    <definedName name="__123Graph_ASPREAD" localSheetId="24" hidden="1">#REF!</definedName>
    <definedName name="__123Graph_ASPREAD" localSheetId="26" hidden="1">#REF!</definedName>
    <definedName name="__123Graph_ASPREAD" localSheetId="10" hidden="1">#REF!</definedName>
    <definedName name="__123Graph_ASPREAD" localSheetId="38" hidden="1">#REF!</definedName>
    <definedName name="__123Graph_ASPREAD" localSheetId="25" hidden="1">#REF!</definedName>
    <definedName name="__123Graph_ASPREAD" localSheetId="30" hidden="1">[13]TAB25b!#REF!</definedName>
    <definedName name="__123Graph_ASPREAD" localSheetId="36" hidden="1">[13]TAB25b!#REF!</definedName>
    <definedName name="__123Graph_ASPREAD" localSheetId="37" hidden="1">[13]TAB25b!#REF!</definedName>
    <definedName name="__123Graph_ASPREAD" localSheetId="39" hidden="1">#REF!</definedName>
    <definedName name="__123Graph_ASPREAD" localSheetId="46" hidden="1">[13]TAB25b!#REF!</definedName>
    <definedName name="__123Graph_ASPREAD" localSheetId="51" hidden="1">#REF!</definedName>
    <definedName name="__123Graph_ASPREAD" localSheetId="52" hidden="1">#REF!</definedName>
    <definedName name="__123Graph_ASPREAD" localSheetId="65" hidden="1">[13]TAB25b!#REF!</definedName>
    <definedName name="__123Graph_ASPREAD" localSheetId="66" hidden="1">[13]TAB25b!#REF!</definedName>
    <definedName name="__123Graph_ASPREAD" hidden="1">#REF!</definedName>
    <definedName name="__123Graph_B" localSheetId="11" hidden="1">#REF!</definedName>
    <definedName name="__123Graph_B" localSheetId="12" hidden="1">#REF!</definedName>
    <definedName name="__123Graph_B" localSheetId="23" hidden="1">#REF!</definedName>
    <definedName name="__123Graph_B" localSheetId="24" hidden="1">#REF!</definedName>
    <definedName name="__123Graph_B" localSheetId="26" hidden="1">#REF!</definedName>
    <definedName name="__123Graph_B" localSheetId="10" hidden="1">#REF!</definedName>
    <definedName name="__123Graph_B" localSheetId="38" hidden="1">#REF!</definedName>
    <definedName name="__123Graph_B" localSheetId="25" hidden="1">#REF!</definedName>
    <definedName name="__123Graph_B" localSheetId="39" hidden="1">#REF!</definedName>
    <definedName name="__123Graph_B" localSheetId="46" hidden="1">[15]C!#REF!</definedName>
    <definedName name="__123Graph_B" localSheetId="47" hidden="1">#REF!</definedName>
    <definedName name="__123Graph_B" localSheetId="51" hidden="1">#REF!</definedName>
    <definedName name="__123Graph_B" localSheetId="52" hidden="1">#REF!</definedName>
    <definedName name="__123Graph_B" localSheetId="53" hidden="1">[11]C!#REF!</definedName>
    <definedName name="__123Graph_B" localSheetId="66" hidden="1">[16]FLUJO!$B$7929:$C$7929</definedName>
    <definedName name="__123Graph_B" hidden="1">#REF!</definedName>
    <definedName name="__123Graph_BChart1" localSheetId="67" hidden="1">#REF!</definedName>
    <definedName name="__123Graph_BChart1" localSheetId="68" hidden="1">#REF!</definedName>
    <definedName name="__123Graph_BChart1" localSheetId="69" hidden="1">#REF!</definedName>
    <definedName name="__123Graph_BChart1" localSheetId="70" hidden="1">#REF!</definedName>
    <definedName name="__123Graph_BChart1" localSheetId="72" hidden="1">#REF!</definedName>
    <definedName name="__123Graph_BChart1" localSheetId="73" hidden="1">#REF!</definedName>
    <definedName name="__123Graph_BChart1" localSheetId="74" hidden="1">#REF!</definedName>
    <definedName name="__123Graph_BChart1" localSheetId="11" hidden="1">#REF!</definedName>
    <definedName name="__123Graph_BChart1" localSheetId="10" hidden="1">#REF!</definedName>
    <definedName name="__123Graph_BChart1" localSheetId="38" hidden="1">#REF!</definedName>
    <definedName name="__123Graph_BChart1" localSheetId="30" hidden="1">#REF!</definedName>
    <definedName name="__123Graph_BChart1" localSheetId="39" hidden="1">#REF!</definedName>
    <definedName name="__123Graph_BChart1" localSheetId="40" hidden="1">#REF!</definedName>
    <definedName name="__123Graph_BChart1" localSheetId="41" hidden="1">#REF!</definedName>
    <definedName name="__123Graph_BChart1" localSheetId="46" hidden="1">#REF!</definedName>
    <definedName name="__123Graph_BChart1" localSheetId="52" hidden="1">#REF!</definedName>
    <definedName name="__123Graph_BChart1" localSheetId="53" hidden="1">#REF!</definedName>
    <definedName name="__123Graph_BChart1" localSheetId="64" hidden="1">#REF!</definedName>
    <definedName name="__123Graph_BChart1" localSheetId="65" hidden="1">#REF!</definedName>
    <definedName name="__123Graph_BChart1" localSheetId="66" hidden="1">#REF!</definedName>
    <definedName name="__123Graph_BChart1" hidden="1">#REF!</definedName>
    <definedName name="__123Graph_BChart2" localSheetId="67" hidden="1">#REF!</definedName>
    <definedName name="__123Graph_BChart2" localSheetId="68" hidden="1">#REF!</definedName>
    <definedName name="__123Graph_BChart2" localSheetId="69" hidden="1">#REF!</definedName>
    <definedName name="__123Graph_BChart2" localSheetId="70" hidden="1">#REF!</definedName>
    <definedName name="__123Graph_BChart2" localSheetId="72" hidden="1">#REF!</definedName>
    <definedName name="__123Graph_BChart2" localSheetId="73" hidden="1">#REF!</definedName>
    <definedName name="__123Graph_BChart2" localSheetId="74" hidden="1">#REF!</definedName>
    <definedName name="__123Graph_BChart2" localSheetId="11" hidden="1">#REF!</definedName>
    <definedName name="__123Graph_BChart2" localSheetId="10" hidden="1">#REF!</definedName>
    <definedName name="__123Graph_BChart2" localSheetId="38" hidden="1">#REF!</definedName>
    <definedName name="__123Graph_BChart2" localSheetId="30" hidden="1">#REF!</definedName>
    <definedName name="__123Graph_BChart2" localSheetId="39" hidden="1">#REF!</definedName>
    <definedName name="__123Graph_BChart2" localSheetId="40" hidden="1">#REF!</definedName>
    <definedName name="__123Graph_BChart2" localSheetId="41" hidden="1">#REF!</definedName>
    <definedName name="__123Graph_BChart2" localSheetId="46" hidden="1">#REF!</definedName>
    <definedName name="__123Graph_BChart2" localSheetId="52" hidden="1">#REF!</definedName>
    <definedName name="__123Graph_BChart2" localSheetId="53" hidden="1">#REF!</definedName>
    <definedName name="__123Graph_BChart2" localSheetId="64" hidden="1">#REF!</definedName>
    <definedName name="__123Graph_BChart2" localSheetId="65" hidden="1">#REF!</definedName>
    <definedName name="__123Graph_BChart2" hidden="1">#REF!</definedName>
    <definedName name="__123Graph_BChart3" localSheetId="67" hidden="1">#REF!</definedName>
    <definedName name="__123Graph_BChart3" localSheetId="68" hidden="1">#REF!</definedName>
    <definedName name="__123Graph_BChart3" localSheetId="69" hidden="1">#REF!</definedName>
    <definedName name="__123Graph_BChart3" localSheetId="70" hidden="1">#REF!</definedName>
    <definedName name="__123Graph_BChart3" localSheetId="72" hidden="1">#REF!</definedName>
    <definedName name="__123Graph_BChart3" localSheetId="73" hidden="1">#REF!</definedName>
    <definedName name="__123Graph_BChart3" localSheetId="74" hidden="1">#REF!</definedName>
    <definedName name="__123Graph_BChart3" localSheetId="11" hidden="1">#REF!</definedName>
    <definedName name="__123Graph_BChart3" localSheetId="10" hidden="1">#REF!</definedName>
    <definedName name="__123Graph_BChart3" localSheetId="38" hidden="1">#REF!</definedName>
    <definedName name="__123Graph_BChart3" localSheetId="30" hidden="1">#REF!</definedName>
    <definedName name="__123Graph_BChart3" localSheetId="39" hidden="1">#REF!</definedName>
    <definedName name="__123Graph_BChart3" localSheetId="40" hidden="1">#REF!</definedName>
    <definedName name="__123Graph_BChart3" localSheetId="41" hidden="1">#REF!</definedName>
    <definedName name="__123Graph_BChart3" localSheetId="46" hidden="1">#REF!</definedName>
    <definedName name="__123Graph_BChart3" localSheetId="52" hidden="1">#REF!</definedName>
    <definedName name="__123Graph_BChart3" localSheetId="53" hidden="1">#REF!</definedName>
    <definedName name="__123Graph_BChart3" localSheetId="64" hidden="1">#REF!</definedName>
    <definedName name="__123Graph_BChart3" localSheetId="65" hidden="1">#REF!</definedName>
    <definedName name="__123Graph_BChart3" hidden="1">#REF!</definedName>
    <definedName name="__123Graph_BChart4" localSheetId="67" hidden="1">#REF!</definedName>
    <definedName name="__123Graph_BChart4" localSheetId="68" hidden="1">#REF!</definedName>
    <definedName name="__123Graph_BChart4" localSheetId="69" hidden="1">#REF!</definedName>
    <definedName name="__123Graph_BChart4" localSheetId="70" hidden="1">#REF!</definedName>
    <definedName name="__123Graph_BChart4" localSheetId="72" hidden="1">#REF!</definedName>
    <definedName name="__123Graph_BChart4" localSheetId="73" hidden="1">#REF!</definedName>
    <definedName name="__123Graph_BChart4" localSheetId="74" hidden="1">#REF!</definedName>
    <definedName name="__123Graph_BChart4" localSheetId="11" hidden="1">#REF!</definedName>
    <definedName name="__123Graph_BChart4" localSheetId="10" hidden="1">#REF!</definedName>
    <definedName name="__123Graph_BChart4" localSheetId="38" hidden="1">#REF!</definedName>
    <definedName name="__123Graph_BChart4" localSheetId="39" hidden="1">#REF!</definedName>
    <definedName name="__123Graph_BChart4" localSheetId="40" hidden="1">#REF!</definedName>
    <definedName name="__123Graph_BChart4" localSheetId="41" hidden="1">#REF!</definedName>
    <definedName name="__123Graph_BChart4" localSheetId="46" hidden="1">#REF!</definedName>
    <definedName name="__123Graph_BChart4" localSheetId="52" hidden="1">#REF!</definedName>
    <definedName name="__123Graph_BChart4" localSheetId="64" hidden="1">#REF!</definedName>
    <definedName name="__123Graph_BChart4" localSheetId="65" hidden="1">#REF!</definedName>
    <definedName name="__123Graph_BChart4" hidden="1">#REF!</definedName>
    <definedName name="__123Graph_BChart5" localSheetId="67" hidden="1">#REF!</definedName>
    <definedName name="__123Graph_BChart5" localSheetId="68" hidden="1">#REF!</definedName>
    <definedName name="__123Graph_BChart5" localSheetId="69" hidden="1">#REF!</definedName>
    <definedName name="__123Graph_BChart5" localSheetId="70" hidden="1">#REF!</definedName>
    <definedName name="__123Graph_BChart5" localSheetId="72" hidden="1">#REF!</definedName>
    <definedName name="__123Graph_BChart5" localSheetId="73" hidden="1">#REF!</definedName>
    <definedName name="__123Graph_BChart5" localSheetId="74" hidden="1">#REF!</definedName>
    <definedName name="__123Graph_BChart5" localSheetId="11" hidden="1">#REF!</definedName>
    <definedName name="__123Graph_BChart5" localSheetId="10" hidden="1">#REF!</definedName>
    <definedName name="__123Graph_BChart5" localSheetId="38" hidden="1">#REF!</definedName>
    <definedName name="__123Graph_BChart5" localSheetId="39" hidden="1">#REF!</definedName>
    <definedName name="__123Graph_BChart5" localSheetId="40" hidden="1">#REF!</definedName>
    <definedName name="__123Graph_BChart5" localSheetId="41" hidden="1">#REF!</definedName>
    <definedName name="__123Graph_BChart5" localSheetId="46" hidden="1">#REF!</definedName>
    <definedName name="__123Graph_BChart5" localSheetId="52" hidden="1">#REF!</definedName>
    <definedName name="__123Graph_BChart5" localSheetId="64" hidden="1">#REF!</definedName>
    <definedName name="__123Graph_BChart5" localSheetId="65" hidden="1">#REF!</definedName>
    <definedName name="__123Graph_BChart5" hidden="1">#REF!</definedName>
    <definedName name="__123Graph_BChart6" localSheetId="67" hidden="1">#REF!</definedName>
    <definedName name="__123Graph_BChart6" localSheetId="68" hidden="1">#REF!</definedName>
    <definedName name="__123Graph_BChart6" localSheetId="69" hidden="1">#REF!</definedName>
    <definedName name="__123Graph_BChart6" localSheetId="70" hidden="1">#REF!</definedName>
    <definedName name="__123Graph_BChart6" localSheetId="72" hidden="1">#REF!</definedName>
    <definedName name="__123Graph_BChart6" localSheetId="73" hidden="1">#REF!</definedName>
    <definedName name="__123Graph_BChart6" localSheetId="74" hidden="1">#REF!</definedName>
    <definedName name="__123Graph_BChart6" localSheetId="11" hidden="1">#REF!</definedName>
    <definedName name="__123Graph_BChart6" localSheetId="10" hidden="1">#REF!</definedName>
    <definedName name="__123Graph_BChart6" localSheetId="38" hidden="1">#REF!</definedName>
    <definedName name="__123Graph_BChart6" localSheetId="39" hidden="1">#REF!</definedName>
    <definedName name="__123Graph_BChart6" localSheetId="40" hidden="1">#REF!</definedName>
    <definedName name="__123Graph_BChart6" localSheetId="41" hidden="1">#REF!</definedName>
    <definedName name="__123Graph_BChart6" localSheetId="46" hidden="1">#REF!</definedName>
    <definedName name="__123Graph_BChart6" localSheetId="52" hidden="1">#REF!</definedName>
    <definedName name="__123Graph_BChart6" localSheetId="64" hidden="1">#REF!</definedName>
    <definedName name="__123Graph_BChart6" localSheetId="65" hidden="1">#REF!</definedName>
    <definedName name="__123Graph_BChart6" hidden="1">#REF!</definedName>
    <definedName name="__123Graph_BChart7" localSheetId="67" hidden="1">#REF!</definedName>
    <definedName name="__123Graph_BChart7" localSheetId="68" hidden="1">#REF!</definedName>
    <definedName name="__123Graph_BChart7" localSheetId="69" hidden="1">#REF!</definedName>
    <definedName name="__123Graph_BChart7" localSheetId="70" hidden="1">#REF!</definedName>
    <definedName name="__123Graph_BChart7" localSheetId="72" hidden="1">#REF!</definedName>
    <definedName name="__123Graph_BChart7" localSheetId="73" hidden="1">#REF!</definedName>
    <definedName name="__123Graph_BChart7" localSheetId="74" hidden="1">#REF!</definedName>
    <definedName name="__123Graph_BChart7" localSheetId="11" hidden="1">#REF!</definedName>
    <definedName name="__123Graph_BChart7" localSheetId="10" hidden="1">#REF!</definedName>
    <definedName name="__123Graph_BChart7" localSheetId="38" hidden="1">#REF!</definedName>
    <definedName name="__123Graph_BChart7" localSheetId="39" hidden="1">#REF!</definedName>
    <definedName name="__123Graph_BChart7" localSheetId="40" hidden="1">#REF!</definedName>
    <definedName name="__123Graph_BChart7" localSheetId="41" hidden="1">#REF!</definedName>
    <definedName name="__123Graph_BChart7" localSheetId="46" hidden="1">#REF!</definedName>
    <definedName name="__123Graph_BChart7" localSheetId="52" hidden="1">#REF!</definedName>
    <definedName name="__123Graph_BChart7" localSheetId="64" hidden="1">#REF!</definedName>
    <definedName name="__123Graph_BChart7" localSheetId="65" hidden="1">#REF!</definedName>
    <definedName name="__123Graph_BChart7" hidden="1">#REF!</definedName>
    <definedName name="__123Graph_BCurrent" localSheetId="67" hidden="1">[17]G!#REF!</definedName>
    <definedName name="__123Graph_BCurrent" localSheetId="68" hidden="1">[17]G!#REF!</definedName>
    <definedName name="__123Graph_BCurrent" localSheetId="69" hidden="1">[17]G!#REF!</definedName>
    <definedName name="__123Graph_BCurrent" localSheetId="70" hidden="1">[17]G!#REF!</definedName>
    <definedName name="__123Graph_BCurrent" localSheetId="72" hidden="1">[17]G!#REF!</definedName>
    <definedName name="__123Graph_BCurrent" localSheetId="73" hidden="1">[17]G!#REF!</definedName>
    <definedName name="__123Graph_BCurrent" localSheetId="74" hidden="1">[17]G!#REF!</definedName>
    <definedName name="__123Graph_BCurrent" localSheetId="11" hidden="1">#REF!</definedName>
    <definedName name="__123Graph_BCurrent" localSheetId="12" hidden="1">#REF!</definedName>
    <definedName name="__123Graph_BCurrent" localSheetId="13" hidden="1">#REF!</definedName>
    <definedName name="__123Graph_BCurrent" localSheetId="23" hidden="1">#REF!</definedName>
    <definedName name="__123Graph_BCurrent" localSheetId="24" hidden="1">#REF!</definedName>
    <definedName name="__123Graph_BCurrent" localSheetId="26" hidden="1">#REF!</definedName>
    <definedName name="__123Graph_BCurrent" localSheetId="42" hidden="1">[17]G!#REF!</definedName>
    <definedName name="__123Graph_BCurrent" localSheetId="10" hidden="1">#REF!</definedName>
    <definedName name="__123Graph_BCurrent" localSheetId="38" hidden="1">#REF!</definedName>
    <definedName name="__123Graph_BCurrent" localSheetId="25" hidden="1">#REF!</definedName>
    <definedName name="__123Graph_BCurrent" localSheetId="30" hidden="1">[17]G!#REF!</definedName>
    <definedName name="__123Graph_BCurrent" localSheetId="31" hidden="1">#REF!</definedName>
    <definedName name="__123Graph_BCurrent" localSheetId="32" hidden="1">#REF!</definedName>
    <definedName name="__123Graph_BCurrent" localSheetId="33" hidden="1">#REF!</definedName>
    <definedName name="__123Graph_BCurrent" localSheetId="34" hidden="1">#REF!</definedName>
    <definedName name="__123Graph_BCurrent" localSheetId="35" hidden="1">#REF!</definedName>
    <definedName name="__123Graph_BCurrent" localSheetId="36" hidden="1">[17]G!#REF!</definedName>
    <definedName name="__123Graph_BCurrent" localSheetId="37" hidden="1">[17]G!#REF!</definedName>
    <definedName name="__123Graph_BCurrent" localSheetId="39" hidden="1">#REF!</definedName>
    <definedName name="__123Graph_BCurrent" localSheetId="41" hidden="1">[17]G!#REF!</definedName>
    <definedName name="__123Graph_BCurrent" localSheetId="46" hidden="1">[17]G!#REF!</definedName>
    <definedName name="__123Graph_BCurrent" localSheetId="47" hidden="1">#REF!</definedName>
    <definedName name="__123Graph_BCurrent" localSheetId="48" hidden="1">#REF!</definedName>
    <definedName name="__123Graph_BCurrent" localSheetId="49" hidden="1">#REF!</definedName>
    <definedName name="__123Graph_BCurrent" localSheetId="51" hidden="1">#REF!</definedName>
    <definedName name="__123Graph_BCurrent" localSheetId="52" hidden="1">#REF!</definedName>
    <definedName name="__123Graph_BCurrent" localSheetId="53" hidden="1">[17]G!#REF!</definedName>
    <definedName name="__123Graph_BCurrent" localSheetId="64" hidden="1">[17]G!#REF!</definedName>
    <definedName name="__123Graph_BCurrent" localSheetId="65" hidden="1">[17]G!#REF!</definedName>
    <definedName name="__123Graph_BCurrent" localSheetId="66" hidden="1">[17]G!#REF!</definedName>
    <definedName name="__123Graph_BCurrent" hidden="1">#REF!</definedName>
    <definedName name="__123Graph_BDEBT" localSheetId="67" hidden="1">#REF!</definedName>
    <definedName name="__123Graph_BDEBT" localSheetId="68" hidden="1">#REF!</definedName>
    <definedName name="__123Graph_BDEBT" localSheetId="69" hidden="1">#REF!</definedName>
    <definedName name="__123Graph_BDEBT" localSheetId="70" hidden="1">#REF!</definedName>
    <definedName name="__123Graph_BDEBT" localSheetId="72" hidden="1">#REF!</definedName>
    <definedName name="__123Graph_BDEBT" localSheetId="73" hidden="1">#REF!</definedName>
    <definedName name="__123Graph_BDEBT" localSheetId="74" hidden="1">#REF!</definedName>
    <definedName name="__123Graph_BDEBT" localSheetId="11" hidden="1">#REF!</definedName>
    <definedName name="__123Graph_BDEBT" localSheetId="12" hidden="1">#REF!</definedName>
    <definedName name="__123Graph_BDEBT" localSheetId="13" hidden="1">#REF!</definedName>
    <definedName name="__123Graph_BDEBT" localSheetId="23" hidden="1">#REF!</definedName>
    <definedName name="__123Graph_BDEBT" localSheetId="24" hidden="1">#REF!</definedName>
    <definedName name="__123Graph_BDEBT" localSheetId="26" hidden="1">#REF!</definedName>
    <definedName name="__123Graph_BDEBT" localSheetId="27" hidden="1">#REF!</definedName>
    <definedName name="__123Graph_BDEBT" localSheetId="42" hidden="1">#REF!</definedName>
    <definedName name="__123Graph_BDEBT" localSheetId="10" hidden="1">#REF!</definedName>
    <definedName name="__123Graph_BDEBT" localSheetId="38" hidden="1">#REF!</definedName>
    <definedName name="__123Graph_BDEBT" localSheetId="25" hidden="1">#REF!</definedName>
    <definedName name="__123Graph_BDEBT" localSheetId="30" hidden="1">#REF!</definedName>
    <definedName name="__123Graph_BDEBT" localSheetId="31" hidden="1">#REF!</definedName>
    <definedName name="__123Graph_BDEBT" localSheetId="34" hidden="1">#REF!</definedName>
    <definedName name="__123Graph_BDEBT" localSheetId="36" hidden="1">#REF!</definedName>
    <definedName name="__123Graph_BDEBT" localSheetId="37" hidden="1">#REF!</definedName>
    <definedName name="__123Graph_BDEBT" localSheetId="39" hidden="1">#REF!</definedName>
    <definedName name="__123Graph_BDEBT" localSheetId="40" hidden="1">#REF!</definedName>
    <definedName name="__123Graph_BDEBT" localSheetId="41" hidden="1">#REF!</definedName>
    <definedName name="__123Graph_BDEBT" localSheetId="46" hidden="1">#REF!</definedName>
    <definedName name="__123Graph_BDEBT" localSheetId="47" hidden="1">#REF!</definedName>
    <definedName name="__123Graph_BDEBT" localSheetId="48" hidden="1">#REF!</definedName>
    <definedName name="__123Graph_BDEBT" localSheetId="49" hidden="1">#REF!</definedName>
    <definedName name="__123Graph_BDEBT" localSheetId="52" hidden="1">#REF!</definedName>
    <definedName name="__123Graph_BDEBT" localSheetId="53" hidden="1">#REF!</definedName>
    <definedName name="__123Graph_BDEBT" localSheetId="64" hidden="1">#REF!</definedName>
    <definedName name="__123Graph_BDEBT" localSheetId="65" hidden="1">#REF!</definedName>
    <definedName name="__123Graph_BDEBT" localSheetId="66" hidden="1">#REF!</definedName>
    <definedName name="__123Graph_BDEBT" hidden="1">#REF!</definedName>
    <definedName name="__123Graph_BINTEREST" localSheetId="67" hidden="1">[13]TAB25b!#REF!</definedName>
    <definedName name="__123Graph_BINTEREST" localSheetId="68" hidden="1">[13]TAB25b!#REF!</definedName>
    <definedName name="__123Graph_BINTEREST" localSheetId="69" hidden="1">[13]TAB25b!#REF!</definedName>
    <definedName name="__123Graph_BINTEREST" localSheetId="70" hidden="1">[13]TAB25b!#REF!</definedName>
    <definedName name="__123Graph_BINTEREST" localSheetId="72" hidden="1">[13]TAB25b!#REF!</definedName>
    <definedName name="__123Graph_BINTEREST" localSheetId="73" hidden="1">[13]TAB25b!#REF!</definedName>
    <definedName name="__123Graph_BINTEREST" localSheetId="74" hidden="1">[13]TAB25b!#REF!</definedName>
    <definedName name="__123Graph_BINTEREST" localSheetId="11" hidden="1">#REF!</definedName>
    <definedName name="__123Graph_BINTEREST" localSheetId="12" hidden="1">#REF!</definedName>
    <definedName name="__123Graph_BINTEREST" localSheetId="13" hidden="1">#REF!</definedName>
    <definedName name="__123Graph_BINTEREST" localSheetId="23" hidden="1">#REF!</definedName>
    <definedName name="__123Graph_BINTEREST" localSheetId="24" hidden="1">#REF!</definedName>
    <definedName name="__123Graph_BINTEREST" localSheetId="26" hidden="1">#REF!</definedName>
    <definedName name="__123Graph_BINTEREST" localSheetId="42" hidden="1">[13]TAB25b!#REF!</definedName>
    <definedName name="__123Graph_BINTEREST" localSheetId="10" hidden="1">#REF!</definedName>
    <definedName name="__123Graph_BINTEREST" localSheetId="38" hidden="1">#REF!</definedName>
    <definedName name="__123Graph_BINTEREST" localSheetId="25" hidden="1">#REF!</definedName>
    <definedName name="__123Graph_BINTEREST" localSheetId="30" hidden="1">[13]TAB25b!#REF!</definedName>
    <definedName name="__123Graph_BINTEREST" localSheetId="31" hidden="1">#REF!</definedName>
    <definedName name="__123Graph_BINTEREST" localSheetId="34" hidden="1">#REF!</definedName>
    <definedName name="__123Graph_BINTEREST" localSheetId="36" hidden="1">[13]TAB25b!#REF!</definedName>
    <definedName name="__123Graph_BINTEREST" localSheetId="37" hidden="1">[13]TAB25b!#REF!</definedName>
    <definedName name="__123Graph_BINTEREST" localSheetId="39" hidden="1">#REF!</definedName>
    <definedName name="__123Graph_BINTEREST" localSheetId="41" hidden="1">[13]TAB25b!#REF!</definedName>
    <definedName name="__123Graph_BINTEREST" localSheetId="46" hidden="1">[13]TAB25b!#REF!</definedName>
    <definedName name="__123Graph_BINTEREST" localSheetId="47" hidden="1">#REF!</definedName>
    <definedName name="__123Graph_BINTEREST" localSheetId="48" hidden="1">#REF!</definedName>
    <definedName name="__123Graph_BINTEREST" localSheetId="49" hidden="1">#REF!</definedName>
    <definedName name="__123Graph_BINTEREST" localSheetId="51" hidden="1">#REF!</definedName>
    <definedName name="__123Graph_BINTEREST" localSheetId="52" hidden="1">#REF!</definedName>
    <definedName name="__123Graph_BINTEREST" localSheetId="53" hidden="1">[13]TAB25b!#REF!</definedName>
    <definedName name="__123Graph_BINTEREST" localSheetId="64" hidden="1">[13]TAB25b!#REF!</definedName>
    <definedName name="__123Graph_BINTEREST" localSheetId="65" hidden="1">[13]TAB25b!#REF!</definedName>
    <definedName name="__123Graph_BINTEREST" localSheetId="66" hidden="1">[13]TAB25b!#REF!</definedName>
    <definedName name="__123Graph_BINTEREST" hidden="1">#REF!</definedName>
    <definedName name="__123Graph_BREER" localSheetId="67" hidden="1">[14]ER!#REF!</definedName>
    <definedName name="__123Graph_BREER" localSheetId="68" hidden="1">[14]ER!#REF!</definedName>
    <definedName name="__123Graph_BREER" localSheetId="69" hidden="1">[14]ER!#REF!</definedName>
    <definedName name="__123Graph_BREER" localSheetId="70" hidden="1">[14]ER!#REF!</definedName>
    <definedName name="__123Graph_BREER" localSheetId="72" hidden="1">[14]ER!#REF!</definedName>
    <definedName name="__123Graph_BREER" localSheetId="73" hidden="1">[14]ER!#REF!</definedName>
    <definedName name="__123Graph_BREER" localSheetId="74" hidden="1">[14]ER!#REF!</definedName>
    <definedName name="__123Graph_BREER" localSheetId="11" hidden="1">#REF!</definedName>
    <definedName name="__123Graph_BREER" localSheetId="23" hidden="1">#REF!</definedName>
    <definedName name="__123Graph_BREER" localSheetId="24" hidden="1">#REF!</definedName>
    <definedName name="__123Graph_BREER" localSheetId="26" hidden="1">#REF!</definedName>
    <definedName name="__123Graph_BREER" localSheetId="42" hidden="1">[14]ER!#REF!</definedName>
    <definedName name="__123Graph_BREER" localSheetId="10" hidden="1">#REF!</definedName>
    <definedName name="__123Graph_BREER" localSheetId="38" hidden="1">#REF!</definedName>
    <definedName name="__123Graph_BREER" localSheetId="25" hidden="1">#REF!</definedName>
    <definedName name="__123Graph_BREER" localSheetId="30" hidden="1">[14]ER!#REF!</definedName>
    <definedName name="__123Graph_BREER" localSheetId="31" hidden="1">#REF!</definedName>
    <definedName name="__123Graph_BREER" localSheetId="36" hidden="1">[14]ER!#REF!</definedName>
    <definedName name="__123Graph_BREER" localSheetId="37" hidden="1">[14]ER!#REF!</definedName>
    <definedName name="__123Graph_BREER" localSheetId="39" hidden="1">#REF!</definedName>
    <definedName name="__123Graph_BREER" localSheetId="41" hidden="1">[14]ER!#REF!</definedName>
    <definedName name="__123Graph_BREER" localSheetId="46" hidden="1">[14]ER!#REF!</definedName>
    <definedName name="__123Graph_BREER" localSheetId="51" hidden="1">#REF!</definedName>
    <definedName name="__123Graph_BREER" localSheetId="52" hidden="1">#REF!</definedName>
    <definedName name="__123Graph_BREER" localSheetId="64" hidden="1">[14]ER!#REF!</definedName>
    <definedName name="__123Graph_BREER" localSheetId="65" hidden="1">[14]ER!#REF!</definedName>
    <definedName name="__123Graph_BREER" localSheetId="66" hidden="1">[14]ER!#REF!</definedName>
    <definedName name="__123Graph_BREER" hidden="1">#REF!</definedName>
    <definedName name="__123Graph_C" localSheetId="11" hidden="1">#REF!</definedName>
    <definedName name="__123Graph_C" localSheetId="12" hidden="1">#REF!</definedName>
    <definedName name="__123Graph_C" localSheetId="23" hidden="1">#REF!</definedName>
    <definedName name="__123Graph_C" localSheetId="24" hidden="1">#REF!</definedName>
    <definedName name="__123Graph_C" localSheetId="26" hidden="1">#REF!</definedName>
    <definedName name="__123Graph_C" localSheetId="10" hidden="1">#REF!</definedName>
    <definedName name="__123Graph_C" localSheetId="38" hidden="1">#REF!</definedName>
    <definedName name="__123Graph_C" localSheetId="25" hidden="1">#REF!</definedName>
    <definedName name="__123Graph_C" localSheetId="39" hidden="1">#REF!</definedName>
    <definedName name="__123Graph_C" localSheetId="46" hidden="1">[15]C!#REF!</definedName>
    <definedName name="__123Graph_C" localSheetId="47" hidden="1">#REF!</definedName>
    <definedName name="__123Graph_C" localSheetId="51" hidden="1">#REF!</definedName>
    <definedName name="__123Graph_C" localSheetId="52" hidden="1">#REF!</definedName>
    <definedName name="__123Graph_C" localSheetId="53" hidden="1">[11]C!#REF!</definedName>
    <definedName name="__123Graph_C" localSheetId="66" hidden="1">[16]FLUJO!$B$7936:$C$7936</definedName>
    <definedName name="__123Graph_C" hidden="1">#REF!</definedName>
    <definedName name="__123Graph_CCurrent" localSheetId="67" hidden="1">'[18]Base Original'!#REF!</definedName>
    <definedName name="__123Graph_CCurrent" localSheetId="68" hidden="1">'[18]Base Original'!#REF!</definedName>
    <definedName name="__123Graph_CCurrent" localSheetId="69" hidden="1">'[18]Base Original'!#REF!</definedName>
    <definedName name="__123Graph_CCurrent" localSheetId="70" hidden="1">'[18]Base Original'!#REF!</definedName>
    <definedName name="__123Graph_CCurrent" localSheetId="72" hidden="1">'[18]Base Original'!#REF!</definedName>
    <definedName name="__123Graph_CCurrent" localSheetId="73" hidden="1">'[18]Base Original'!#REF!</definedName>
    <definedName name="__123Graph_CCurrent" localSheetId="74" hidden="1">'[18]Base Original'!#REF!</definedName>
    <definedName name="__123Graph_CCurrent" localSheetId="11" hidden="1">#REF!</definedName>
    <definedName name="__123Graph_CCurrent" localSheetId="12" hidden="1">#REF!</definedName>
    <definedName name="__123Graph_CCurrent" localSheetId="23" hidden="1">#REF!</definedName>
    <definedName name="__123Graph_CCurrent" localSheetId="24" hidden="1">#REF!</definedName>
    <definedName name="__123Graph_CCurrent" localSheetId="26" hidden="1">#REF!</definedName>
    <definedName name="__123Graph_CCurrent" localSheetId="42" hidden="1">'[18]Base Original'!#REF!</definedName>
    <definedName name="__123Graph_CCurrent" localSheetId="10" hidden="1">#REF!</definedName>
    <definedName name="__123Graph_CCurrent" localSheetId="38" hidden="1">#REF!</definedName>
    <definedName name="__123Graph_CCurrent" localSheetId="25" hidden="1">#REF!</definedName>
    <definedName name="__123Graph_CCurrent" localSheetId="30" hidden="1">'[18]Base Original'!#REF!</definedName>
    <definedName name="__123Graph_CCurrent" localSheetId="31" hidden="1">#REF!</definedName>
    <definedName name="__123Graph_CCurrent" localSheetId="32" hidden="1">#REF!</definedName>
    <definedName name="__123Graph_CCurrent" localSheetId="33" hidden="1">#REF!</definedName>
    <definedName name="__123Graph_CCurrent" localSheetId="34" hidden="1">#REF!</definedName>
    <definedName name="__123Graph_CCurrent" localSheetId="35" hidden="1">#REF!</definedName>
    <definedName name="__123Graph_CCurrent" localSheetId="36" hidden="1">'[18]Base Original'!#REF!</definedName>
    <definedName name="__123Graph_CCurrent" localSheetId="37" hidden="1">'[18]Base Original'!#REF!</definedName>
    <definedName name="__123Graph_CCurrent" localSheetId="39" hidden="1">#REF!</definedName>
    <definedName name="__123Graph_CCurrent" localSheetId="40" hidden="1">'[18]Base Original'!#REF!</definedName>
    <definedName name="__123Graph_CCurrent" localSheetId="41" hidden="1">'[18]Base Original'!#REF!</definedName>
    <definedName name="__123Graph_CCurrent" localSheetId="46" hidden="1">'[18]Base Original'!#REF!</definedName>
    <definedName name="__123Graph_CCurrent" localSheetId="47" hidden="1">#REF!</definedName>
    <definedName name="__123Graph_CCurrent" localSheetId="48" hidden="1">#REF!</definedName>
    <definedName name="__123Graph_CCurrent" localSheetId="49" hidden="1">#REF!</definedName>
    <definedName name="__123Graph_CCurrent" localSheetId="51" hidden="1">#REF!</definedName>
    <definedName name="__123Graph_CCurrent" localSheetId="52" hidden="1">#REF!</definedName>
    <definedName name="__123Graph_CCurrent" localSheetId="53" hidden="1">'[18]Base Original'!#REF!</definedName>
    <definedName name="__123Graph_CCurrent" localSheetId="64" hidden="1">'[18]Base Original'!#REF!</definedName>
    <definedName name="__123Graph_CCurrent" localSheetId="65" hidden="1">'[18]Base Original'!#REF!</definedName>
    <definedName name="__123Graph_CCurrent" localSheetId="66" hidden="1">'[18]Base Original'!#REF!</definedName>
    <definedName name="__123Graph_CCurrent" hidden="1">#REF!</definedName>
    <definedName name="__123Graph_CREER" localSheetId="67" hidden="1">[14]ER!#REF!</definedName>
    <definedName name="__123Graph_CREER" localSheetId="68" hidden="1">[14]ER!#REF!</definedName>
    <definedName name="__123Graph_CREER" localSheetId="69" hidden="1">[14]ER!#REF!</definedName>
    <definedName name="__123Graph_CREER" localSheetId="70" hidden="1">[14]ER!#REF!</definedName>
    <definedName name="__123Graph_CREER" localSheetId="72" hidden="1">[14]ER!#REF!</definedName>
    <definedName name="__123Graph_CREER" localSheetId="73" hidden="1">[14]ER!#REF!</definedName>
    <definedName name="__123Graph_CREER" localSheetId="74" hidden="1">[14]ER!#REF!</definedName>
    <definedName name="__123Graph_CREER" localSheetId="11" hidden="1">#REF!</definedName>
    <definedName name="__123Graph_CREER" localSheetId="12" hidden="1">#REF!</definedName>
    <definedName name="__123Graph_CREER" localSheetId="13" hidden="1">#REF!</definedName>
    <definedName name="__123Graph_CREER" localSheetId="23" hidden="1">#REF!</definedName>
    <definedName name="__123Graph_CREER" localSheetId="24" hidden="1">#REF!</definedName>
    <definedName name="__123Graph_CREER" localSheetId="26" hidden="1">#REF!</definedName>
    <definedName name="__123Graph_CREER" localSheetId="42" hidden="1">[14]ER!#REF!</definedName>
    <definedName name="__123Graph_CREER" localSheetId="10" hidden="1">#REF!</definedName>
    <definedName name="__123Graph_CREER" localSheetId="38" hidden="1">#REF!</definedName>
    <definedName name="__123Graph_CREER" localSheetId="25" hidden="1">#REF!</definedName>
    <definedName name="__123Graph_CREER" localSheetId="30" hidden="1">[14]ER!#REF!</definedName>
    <definedName name="__123Graph_CREER" localSheetId="31" hidden="1">#REF!</definedName>
    <definedName name="__123Graph_CREER" localSheetId="34" hidden="1">#REF!</definedName>
    <definedName name="__123Graph_CREER" localSheetId="36" hidden="1">[14]ER!#REF!</definedName>
    <definedName name="__123Graph_CREER" localSheetId="37" hidden="1">[14]ER!#REF!</definedName>
    <definedName name="__123Graph_CREER" localSheetId="39" hidden="1">#REF!</definedName>
    <definedName name="__123Graph_CREER" localSheetId="40" hidden="1">[14]ER!#REF!</definedName>
    <definedName name="__123Graph_CREER" localSheetId="41" hidden="1">[14]ER!#REF!</definedName>
    <definedName name="__123Graph_CREER" localSheetId="46" hidden="1">[14]ER!#REF!</definedName>
    <definedName name="__123Graph_CREER" localSheetId="47" hidden="1">#REF!</definedName>
    <definedName name="__123Graph_CREER" localSheetId="51" hidden="1">#REF!</definedName>
    <definedName name="__123Graph_CREER" localSheetId="52" hidden="1">#REF!</definedName>
    <definedName name="__123Graph_CREER" localSheetId="53" hidden="1">[14]ER!#REF!</definedName>
    <definedName name="__123Graph_CREER" localSheetId="64" hidden="1">[14]ER!#REF!</definedName>
    <definedName name="__123Graph_CREER" localSheetId="65" hidden="1">[14]ER!#REF!</definedName>
    <definedName name="__123Graph_CREER" localSheetId="66" hidden="1">[14]ER!#REF!</definedName>
    <definedName name="__123Graph_CREER" hidden="1">#REF!</definedName>
    <definedName name="__123Graph_D" localSheetId="11" hidden="1">#REF!</definedName>
    <definedName name="__123Graph_D" localSheetId="12" hidden="1">#REF!</definedName>
    <definedName name="__123Graph_D" localSheetId="23" hidden="1">#REF!</definedName>
    <definedName name="__123Graph_D" localSheetId="24" hidden="1">#REF!</definedName>
    <definedName name="__123Graph_D" localSheetId="26" hidden="1">#REF!</definedName>
    <definedName name="__123Graph_D" localSheetId="10" hidden="1">#REF!</definedName>
    <definedName name="__123Graph_D" localSheetId="38" hidden="1">#REF!</definedName>
    <definedName name="__123Graph_D" localSheetId="25" hidden="1">#REF!</definedName>
    <definedName name="__123Graph_D" localSheetId="39" hidden="1">#REF!</definedName>
    <definedName name="__123Graph_D" localSheetId="46" hidden="1">[16]FLUJO!$B$7942:$C$7942</definedName>
    <definedName name="__123Graph_D" localSheetId="51" hidden="1">#REF!</definedName>
    <definedName name="__123Graph_D" localSheetId="52" hidden="1">#REF!</definedName>
    <definedName name="__123Graph_D" localSheetId="66" hidden="1">[16]FLUJO!$B$7942:$C$7942</definedName>
    <definedName name="__123Graph_D" hidden="1">#REF!</definedName>
    <definedName name="__123Graph_DCurrent" localSheetId="67" hidden="1">'[18]Base Original'!#REF!</definedName>
    <definedName name="__123Graph_DCurrent" localSheetId="68" hidden="1">'[18]Base Original'!#REF!</definedName>
    <definedName name="__123Graph_DCurrent" localSheetId="69" hidden="1">'[18]Base Original'!#REF!</definedName>
    <definedName name="__123Graph_DCurrent" localSheetId="70" hidden="1">'[18]Base Original'!#REF!</definedName>
    <definedName name="__123Graph_DCurrent" localSheetId="72" hidden="1">'[18]Base Original'!#REF!</definedName>
    <definedName name="__123Graph_DCurrent" localSheetId="73" hidden="1">'[18]Base Original'!#REF!</definedName>
    <definedName name="__123Graph_DCurrent" localSheetId="74" hidden="1">'[18]Base Original'!#REF!</definedName>
    <definedName name="__123Graph_DCurrent" localSheetId="11" hidden="1">#REF!</definedName>
    <definedName name="__123Graph_DCurrent" localSheetId="12" hidden="1">#REF!</definedName>
    <definedName name="__123Graph_DCurrent" localSheetId="23" hidden="1">#REF!</definedName>
    <definedName name="__123Graph_DCurrent" localSheetId="24" hidden="1">#REF!</definedName>
    <definedName name="__123Graph_DCurrent" localSheetId="26" hidden="1">#REF!</definedName>
    <definedName name="__123Graph_DCurrent" localSheetId="42" hidden="1">'[18]Base Original'!#REF!</definedName>
    <definedName name="__123Graph_DCurrent" localSheetId="10" hidden="1">#REF!</definedName>
    <definedName name="__123Graph_DCurrent" localSheetId="38" hidden="1">#REF!</definedName>
    <definedName name="__123Graph_DCurrent" localSheetId="25" hidden="1">#REF!</definedName>
    <definedName name="__123Graph_DCurrent" localSheetId="30" hidden="1">'[18]Base Original'!#REF!</definedName>
    <definedName name="__123Graph_DCurrent" localSheetId="31" hidden="1">#REF!</definedName>
    <definedName name="__123Graph_DCurrent" localSheetId="32" hidden="1">#REF!</definedName>
    <definedName name="__123Graph_DCurrent" localSheetId="33" hidden="1">#REF!</definedName>
    <definedName name="__123Graph_DCurrent" localSheetId="34" hidden="1">#REF!</definedName>
    <definedName name="__123Graph_DCurrent" localSheetId="35" hidden="1">#REF!</definedName>
    <definedName name="__123Graph_DCurrent" localSheetId="39" hidden="1">#REF!</definedName>
    <definedName name="__123Graph_DCurrent" localSheetId="40" hidden="1">'[18]Base Original'!#REF!</definedName>
    <definedName name="__123Graph_DCurrent" localSheetId="41" hidden="1">'[18]Base Original'!#REF!</definedName>
    <definedName name="__123Graph_DCurrent" localSheetId="46" hidden="1">'[18]Base Original'!#REF!</definedName>
    <definedName name="__123Graph_DCurrent" localSheetId="47" hidden="1">#REF!</definedName>
    <definedName name="__123Graph_DCurrent" localSheetId="51" hidden="1">#REF!</definedName>
    <definedName name="__123Graph_DCurrent" localSheetId="52" hidden="1">#REF!</definedName>
    <definedName name="__123Graph_DCurrent" localSheetId="64" hidden="1">'[18]Base Original'!#REF!</definedName>
    <definedName name="__123Graph_DCurrent" localSheetId="65" hidden="1">'[18]Base Original'!#REF!</definedName>
    <definedName name="__123Graph_DCurrent" localSheetId="66" hidden="1">'[18]Base Original'!#REF!</definedName>
    <definedName name="__123Graph_DCurrent" hidden="1">#REF!</definedName>
    <definedName name="__123Graph_E" localSheetId="67" hidden="1">[10]C!#REF!</definedName>
    <definedName name="__123Graph_E" localSheetId="68" hidden="1">[10]C!#REF!</definedName>
    <definedName name="__123Graph_E" localSheetId="69" hidden="1">[10]C!#REF!</definedName>
    <definedName name="__123Graph_E" localSheetId="70" hidden="1">[10]C!#REF!</definedName>
    <definedName name="__123Graph_E" localSheetId="72" hidden="1">[10]C!#REF!</definedName>
    <definedName name="__123Graph_E" localSheetId="73" hidden="1">[10]C!#REF!</definedName>
    <definedName name="__123Graph_E" localSheetId="74" hidden="1">[10]C!#REF!</definedName>
    <definedName name="__123Graph_E" localSheetId="11" hidden="1">#REF!</definedName>
    <definedName name="__123Graph_E" localSheetId="12" hidden="1">#REF!</definedName>
    <definedName name="__123Graph_E" localSheetId="23" hidden="1">#REF!</definedName>
    <definedName name="__123Graph_E" localSheetId="24" hidden="1">#REF!</definedName>
    <definedName name="__123Graph_E" localSheetId="26" hidden="1">#REF!</definedName>
    <definedName name="__123Graph_E" localSheetId="42" hidden="1">[10]C!#REF!</definedName>
    <definedName name="__123Graph_E" localSheetId="10" hidden="1">#REF!</definedName>
    <definedName name="__123Graph_E" localSheetId="38" hidden="1">#REF!</definedName>
    <definedName name="__123Graph_E" localSheetId="25" hidden="1">#REF!</definedName>
    <definedName name="__123Graph_E" localSheetId="30" hidden="1">[10]C!#REF!</definedName>
    <definedName name="__123Graph_E" localSheetId="31" hidden="1">#REF!</definedName>
    <definedName name="__123Graph_E" localSheetId="34" hidden="1">#REF!</definedName>
    <definedName name="__123Graph_E" localSheetId="36" hidden="1">[10]C!#REF!</definedName>
    <definedName name="__123Graph_E" localSheetId="37" hidden="1">[10]C!#REF!</definedName>
    <definedName name="__123Graph_E" localSheetId="39" hidden="1">#REF!</definedName>
    <definedName name="__123Graph_E" localSheetId="40" hidden="1">[10]C!#REF!</definedName>
    <definedName name="__123Graph_E" localSheetId="41" hidden="1">[10]C!#REF!</definedName>
    <definedName name="__123Graph_E" localSheetId="46" hidden="1">[10]C!#REF!</definedName>
    <definedName name="__123Graph_E" localSheetId="47" hidden="1">#REF!</definedName>
    <definedName name="__123Graph_E" localSheetId="48" hidden="1">#REF!</definedName>
    <definedName name="__123Graph_E" localSheetId="49" hidden="1">#REF!</definedName>
    <definedName name="__123Graph_E" localSheetId="51" hidden="1">#REF!</definedName>
    <definedName name="__123Graph_E" localSheetId="52" hidden="1">#REF!</definedName>
    <definedName name="__123Graph_E" localSheetId="53" hidden="1">[11]C!#REF!</definedName>
    <definedName name="__123Graph_E" localSheetId="64" hidden="1">[10]C!#REF!</definedName>
    <definedName name="__123Graph_E" localSheetId="65" hidden="1">[10]C!#REF!</definedName>
    <definedName name="__123Graph_E" localSheetId="66" hidden="1">[10]C!#REF!</definedName>
    <definedName name="__123Graph_E" hidden="1">#REF!</definedName>
    <definedName name="__123Graph_ECurrent" localSheetId="67" hidden="1">'[18]Base Original'!#REF!</definedName>
    <definedName name="__123Graph_ECurrent" localSheetId="68" hidden="1">'[18]Base Original'!#REF!</definedName>
    <definedName name="__123Graph_ECurrent" localSheetId="69" hidden="1">'[18]Base Original'!#REF!</definedName>
    <definedName name="__123Graph_ECurrent" localSheetId="70" hidden="1">'[18]Base Original'!#REF!</definedName>
    <definedName name="__123Graph_ECurrent" localSheetId="72" hidden="1">'[18]Base Original'!#REF!</definedName>
    <definedName name="__123Graph_ECurrent" localSheetId="73" hidden="1">'[18]Base Original'!#REF!</definedName>
    <definedName name="__123Graph_ECurrent" localSheetId="74" hidden="1">'[18]Base Original'!#REF!</definedName>
    <definedName name="__123Graph_ECurrent" localSheetId="11" hidden="1">#REF!</definedName>
    <definedName name="__123Graph_ECurrent" localSheetId="12" hidden="1">#REF!</definedName>
    <definedName name="__123Graph_ECurrent" localSheetId="13" hidden="1">#REF!</definedName>
    <definedName name="__123Graph_ECurrent" localSheetId="23" hidden="1">#REF!</definedName>
    <definedName name="__123Graph_ECurrent" localSheetId="24" hidden="1">#REF!</definedName>
    <definedName name="__123Graph_ECurrent" localSheetId="26" hidden="1">#REF!</definedName>
    <definedName name="__123Graph_ECurrent" localSheetId="42" hidden="1">'[18]Base Original'!#REF!</definedName>
    <definedName name="__123Graph_ECurrent" localSheetId="10" hidden="1">#REF!</definedName>
    <definedName name="__123Graph_ECurrent" localSheetId="38" hidden="1">#REF!</definedName>
    <definedName name="__123Graph_ECurrent" localSheetId="25" hidden="1">#REF!</definedName>
    <definedName name="__123Graph_ECurrent" localSheetId="30" hidden="1">'[18]Base Original'!#REF!</definedName>
    <definedName name="__123Graph_ECurrent" localSheetId="31" hidden="1">#REF!</definedName>
    <definedName name="__123Graph_ECurrent" localSheetId="36" hidden="1">'[18]Base Original'!#REF!</definedName>
    <definedName name="__123Graph_ECurrent" localSheetId="37" hidden="1">'[18]Base Original'!#REF!</definedName>
    <definedName name="__123Graph_ECurrent" localSheetId="39" hidden="1">#REF!</definedName>
    <definedName name="__123Graph_ECurrent" localSheetId="40" hidden="1">'[18]Base Original'!#REF!</definedName>
    <definedName name="__123Graph_ECurrent" localSheetId="41" hidden="1">'[18]Base Original'!#REF!</definedName>
    <definedName name="__123Graph_ECurrent" localSheetId="46" hidden="1">'[18]Base Original'!#REF!</definedName>
    <definedName name="__123Graph_ECurrent" localSheetId="47" hidden="1">#REF!</definedName>
    <definedName name="__123Graph_ECurrent" localSheetId="48" hidden="1">#REF!</definedName>
    <definedName name="__123Graph_ECurrent" localSheetId="49" hidden="1">#REF!</definedName>
    <definedName name="__123Graph_ECurrent" localSheetId="51" hidden="1">#REF!</definedName>
    <definedName name="__123Graph_ECurrent" localSheetId="52" hidden="1">#REF!</definedName>
    <definedName name="__123Graph_ECurrent" localSheetId="64" hidden="1">'[18]Base Original'!#REF!</definedName>
    <definedName name="__123Graph_ECurrent" localSheetId="65" hidden="1">'[18]Base Original'!#REF!</definedName>
    <definedName name="__123Graph_ECurrent" localSheetId="66" hidden="1">'[18]Base Original'!#REF!</definedName>
    <definedName name="__123Graph_ECurrent" hidden="1">#REF!</definedName>
    <definedName name="__123Graph_F" localSheetId="67" hidden="1">[10]C!#REF!</definedName>
    <definedName name="__123Graph_F" localSheetId="68" hidden="1">[10]C!#REF!</definedName>
    <definedName name="__123Graph_F" localSheetId="69" hidden="1">[10]C!#REF!</definedName>
    <definedName name="__123Graph_F" localSheetId="70" hidden="1">[10]C!#REF!</definedName>
    <definedName name="__123Graph_F" localSheetId="72" hidden="1">[10]C!#REF!</definedName>
    <definedName name="__123Graph_F" localSheetId="73" hidden="1">[10]C!#REF!</definedName>
    <definedName name="__123Graph_F" localSheetId="74" hidden="1">[10]C!#REF!</definedName>
    <definedName name="__123Graph_F" localSheetId="11" hidden="1">#REF!</definedName>
    <definedName name="__123Graph_F" localSheetId="12" hidden="1">#REF!</definedName>
    <definedName name="__123Graph_F" localSheetId="23" hidden="1">#REF!</definedName>
    <definedName name="__123Graph_F" localSheetId="24" hidden="1">#REF!</definedName>
    <definedName name="__123Graph_F" localSheetId="26" hidden="1">#REF!</definedName>
    <definedName name="__123Graph_F" localSheetId="42" hidden="1">[10]C!#REF!</definedName>
    <definedName name="__123Graph_F" localSheetId="10" hidden="1">#REF!</definedName>
    <definedName name="__123Graph_F" localSheetId="38" hidden="1">#REF!</definedName>
    <definedName name="__123Graph_F" localSheetId="25" hidden="1">#REF!</definedName>
    <definedName name="__123Graph_F" localSheetId="30" hidden="1">[10]C!#REF!</definedName>
    <definedName name="__123Graph_F" localSheetId="31" hidden="1">#REF!</definedName>
    <definedName name="__123Graph_F" localSheetId="36" hidden="1">[10]C!#REF!</definedName>
    <definedName name="__123Graph_F" localSheetId="37" hidden="1">[10]C!#REF!</definedName>
    <definedName name="__123Graph_F" localSheetId="39" hidden="1">#REF!</definedName>
    <definedName name="__123Graph_F" localSheetId="40" hidden="1">[10]C!#REF!</definedName>
    <definedName name="__123Graph_F" localSheetId="41" hidden="1">[10]C!#REF!</definedName>
    <definedName name="__123Graph_F" localSheetId="46" hidden="1">[10]C!#REF!</definedName>
    <definedName name="__123Graph_F" localSheetId="47" hidden="1">#REF!</definedName>
    <definedName name="__123Graph_F" localSheetId="48" hidden="1">#REF!</definedName>
    <definedName name="__123Graph_F" localSheetId="49" hidden="1">#REF!</definedName>
    <definedName name="__123Graph_F" localSheetId="51" hidden="1">#REF!</definedName>
    <definedName name="__123Graph_F" localSheetId="52" hidden="1">#REF!</definedName>
    <definedName name="__123Graph_F" localSheetId="53" hidden="1">[11]C!#REF!</definedName>
    <definedName name="__123Graph_F" localSheetId="64" hidden="1">[10]C!#REF!</definedName>
    <definedName name="__123Graph_F" localSheetId="65" hidden="1">[10]C!#REF!</definedName>
    <definedName name="__123Graph_F" localSheetId="66" hidden="1">[10]C!#REF!</definedName>
    <definedName name="__123Graph_F" hidden="1">#REF!</definedName>
    <definedName name="__123Graph_FCurrent" localSheetId="67" hidden="1">[19]Base!#REF!</definedName>
    <definedName name="__123Graph_FCurrent" localSheetId="68" hidden="1">[19]Base!#REF!</definedName>
    <definedName name="__123Graph_FCurrent" localSheetId="69" hidden="1">[19]Base!#REF!</definedName>
    <definedName name="__123Graph_FCurrent" localSheetId="70" hidden="1">[19]Base!#REF!</definedName>
    <definedName name="__123Graph_FCurrent" localSheetId="72" hidden="1">[19]Base!#REF!</definedName>
    <definedName name="__123Graph_FCurrent" localSheetId="73" hidden="1">[19]Base!#REF!</definedName>
    <definedName name="__123Graph_FCurrent" localSheetId="74" hidden="1">[19]Base!#REF!</definedName>
    <definedName name="__123Graph_FCurrent" localSheetId="11" hidden="1">#REF!</definedName>
    <definedName name="__123Graph_FCurrent" localSheetId="23" hidden="1">#REF!</definedName>
    <definedName name="__123Graph_FCurrent" localSheetId="24" hidden="1">#REF!</definedName>
    <definedName name="__123Graph_FCurrent" localSheetId="26" hidden="1">#REF!</definedName>
    <definedName name="__123Graph_FCurrent" localSheetId="42" hidden="1">[19]Base!#REF!</definedName>
    <definedName name="__123Graph_FCurrent" localSheetId="10" hidden="1">#REF!</definedName>
    <definedName name="__123Graph_FCurrent" localSheetId="38" hidden="1">#REF!</definedName>
    <definedName name="__123Graph_FCurrent" localSheetId="25" hidden="1">#REF!</definedName>
    <definedName name="__123Graph_FCurrent" localSheetId="30" hidden="1">[19]Base!#REF!</definedName>
    <definedName name="__123Graph_FCurrent" localSheetId="31" hidden="1">#REF!</definedName>
    <definedName name="__123Graph_FCurrent" localSheetId="36" hidden="1">[19]Base!#REF!</definedName>
    <definedName name="__123Graph_FCurrent" localSheetId="37" hidden="1">[19]Base!#REF!</definedName>
    <definedName name="__123Graph_FCurrent" localSheetId="39" hidden="1">#REF!</definedName>
    <definedName name="__123Graph_FCurrent" localSheetId="40" hidden="1">[19]Base!#REF!</definedName>
    <definedName name="__123Graph_FCurrent" localSheetId="41" hidden="1">[19]Base!#REF!</definedName>
    <definedName name="__123Graph_FCurrent" localSheetId="46" hidden="1">[19]Base!#REF!</definedName>
    <definedName name="__123Graph_FCurrent" localSheetId="47" hidden="1">#REF!</definedName>
    <definedName name="__123Graph_FCurrent" localSheetId="48" hidden="1">#REF!</definedName>
    <definedName name="__123Graph_FCurrent" localSheetId="49" hidden="1">#REF!</definedName>
    <definedName name="__123Graph_FCurrent" localSheetId="51" hidden="1">#REF!</definedName>
    <definedName name="__123Graph_FCurrent" localSheetId="52" hidden="1">#REF!</definedName>
    <definedName name="__123Graph_FCurrent" localSheetId="53" hidden="1">[19]Base!#REF!</definedName>
    <definedName name="__123Graph_FCurrent" localSheetId="64" hidden="1">[19]Base!#REF!</definedName>
    <definedName name="__123Graph_FCurrent" localSheetId="65" hidden="1">[19]Base!#REF!</definedName>
    <definedName name="__123Graph_FCurrent" localSheetId="66" hidden="1">[19]Base!#REF!</definedName>
    <definedName name="__123Graph_FCurrent" hidden="1">#REF!</definedName>
    <definedName name="__123Graph_X" localSheetId="11" hidden="1">#REF!</definedName>
    <definedName name="__123Graph_X" localSheetId="12" hidden="1">#REF!</definedName>
    <definedName name="__123Graph_X" localSheetId="23" hidden="1">#REF!</definedName>
    <definedName name="__123Graph_X" localSheetId="24" hidden="1">#REF!</definedName>
    <definedName name="__123Graph_X" localSheetId="26" hidden="1">#REF!</definedName>
    <definedName name="__123Graph_X" localSheetId="10" hidden="1">#REF!</definedName>
    <definedName name="__123Graph_X" localSheetId="38" hidden="1">#REF!</definedName>
    <definedName name="__123Graph_X" localSheetId="25" hidden="1">#REF!</definedName>
    <definedName name="__123Graph_X" localSheetId="39" hidden="1">#REF!</definedName>
    <definedName name="__123Graph_X" localSheetId="46" hidden="1">[16]FLUJO!$B$7906:$C$7906</definedName>
    <definedName name="__123Graph_X" localSheetId="51" hidden="1">#REF!</definedName>
    <definedName name="__123Graph_X" localSheetId="52" hidden="1">#REF!</definedName>
    <definedName name="__123Graph_X" localSheetId="66" hidden="1">[16]FLUJO!$B$7906:$C$7906</definedName>
    <definedName name="__123Graph_X" hidden="1">#REF!</definedName>
    <definedName name="__123Graph_XDIFFERENTIAL" localSheetId="67" hidden="1">[13]TAB25b!#REF!</definedName>
    <definedName name="__123Graph_XDIFFERENTIAL" localSheetId="68" hidden="1">[13]TAB25b!#REF!</definedName>
    <definedName name="__123Graph_XDIFFERENTIAL" localSheetId="69" hidden="1">[13]TAB25b!#REF!</definedName>
    <definedName name="__123Graph_XDIFFERENTIAL" localSheetId="70" hidden="1">[13]TAB25b!#REF!</definedName>
    <definedName name="__123Graph_XDIFFERENTIAL" localSheetId="72" hidden="1">[13]TAB25b!#REF!</definedName>
    <definedName name="__123Graph_XDIFFERENTIAL" localSheetId="73" hidden="1">[13]TAB25b!#REF!</definedName>
    <definedName name="__123Graph_XDIFFERENTIAL" localSheetId="74" hidden="1">[13]TAB25b!#REF!</definedName>
    <definedName name="__123Graph_XDIFFERENTIAL" localSheetId="11" hidden="1">#REF!</definedName>
    <definedName name="__123Graph_XDIFFERENTIAL" localSheetId="12" hidden="1">#REF!</definedName>
    <definedName name="__123Graph_XDIFFERENTIAL" localSheetId="23" hidden="1">#REF!</definedName>
    <definedName name="__123Graph_XDIFFERENTIAL" localSheetId="24" hidden="1">#REF!</definedName>
    <definedName name="__123Graph_XDIFFERENTIAL" localSheetId="26" hidden="1">#REF!</definedName>
    <definedName name="__123Graph_XDIFFERENTIAL" localSheetId="42" hidden="1">[13]TAB25b!#REF!</definedName>
    <definedName name="__123Graph_XDIFFERENTIAL" localSheetId="10" hidden="1">#REF!</definedName>
    <definedName name="__123Graph_XDIFFERENTIAL" localSheetId="38" hidden="1">#REF!</definedName>
    <definedName name="__123Graph_XDIFFERENTIAL" localSheetId="25" hidden="1">#REF!</definedName>
    <definedName name="__123Graph_XDIFFERENTIAL" localSheetId="30" hidden="1">[13]TAB25b!#REF!</definedName>
    <definedName name="__123Graph_XDIFFERENTIAL" localSheetId="31" hidden="1">#REF!</definedName>
    <definedName name="__123Graph_XDIFFERENTIAL" localSheetId="32" hidden="1">#REF!</definedName>
    <definedName name="__123Graph_XDIFFERENTIAL" localSheetId="33" hidden="1">#REF!</definedName>
    <definedName name="__123Graph_XDIFFERENTIAL" localSheetId="34" hidden="1">#REF!</definedName>
    <definedName name="__123Graph_XDIFFERENTIAL" localSheetId="35" hidden="1">#REF!</definedName>
    <definedName name="__123Graph_XDIFFERENTIAL" localSheetId="39" hidden="1">#REF!</definedName>
    <definedName name="__123Graph_XDIFFERENTIAL" localSheetId="40" hidden="1">[13]TAB25b!#REF!</definedName>
    <definedName name="__123Graph_XDIFFERENTIAL" localSheetId="41" hidden="1">[13]TAB25b!#REF!</definedName>
    <definedName name="__123Graph_XDIFFERENTIAL" localSheetId="46" hidden="1">[13]TAB25b!#REF!</definedName>
    <definedName name="__123Graph_XDIFFERENTIAL" localSheetId="47" hidden="1">#REF!</definedName>
    <definedName name="__123Graph_XDIFFERENTIAL" localSheetId="51" hidden="1">#REF!</definedName>
    <definedName name="__123Graph_XDIFFERENTIAL" localSheetId="52" hidden="1">#REF!</definedName>
    <definedName name="__123Graph_XDIFFERENTIAL" localSheetId="64" hidden="1">[13]TAB25b!#REF!</definedName>
    <definedName name="__123Graph_XDIFFERENTIAL" localSheetId="65" hidden="1">[13]TAB25b!#REF!</definedName>
    <definedName name="__123Graph_XDIFFERENTIAL" localSheetId="66" hidden="1">[13]TAB25b!#REF!</definedName>
    <definedName name="__123Graph_XDIFFERENTIAL" hidden="1">#REF!</definedName>
    <definedName name="__123Graph_XSPREAD" localSheetId="11" hidden="1">#REF!</definedName>
    <definedName name="__123Graph_XSPREAD" localSheetId="12" hidden="1">#REF!</definedName>
    <definedName name="__123Graph_XSPREAD" localSheetId="23" hidden="1">#REF!</definedName>
    <definedName name="__123Graph_XSPREAD" localSheetId="24" hidden="1">#REF!</definedName>
    <definedName name="__123Graph_XSPREAD" localSheetId="26" hidden="1">#REF!</definedName>
    <definedName name="__123Graph_XSPREAD" localSheetId="42" hidden="1">[13]TAB25b!#REF!</definedName>
    <definedName name="__123Graph_XSPREAD" localSheetId="10" hidden="1">#REF!</definedName>
    <definedName name="__123Graph_XSPREAD" localSheetId="38" hidden="1">#REF!</definedName>
    <definedName name="__123Graph_XSPREAD" localSheetId="25" hidden="1">#REF!</definedName>
    <definedName name="__123Graph_XSPREAD" localSheetId="30" hidden="1">[13]TAB25b!#REF!</definedName>
    <definedName name="__123Graph_XSPREAD" localSheetId="31" hidden="1">#REF!</definedName>
    <definedName name="__123Graph_XSPREAD" localSheetId="34" hidden="1">#REF!</definedName>
    <definedName name="__123Graph_XSPREAD" localSheetId="39" hidden="1">#REF!</definedName>
    <definedName name="__123Graph_XSPREAD" localSheetId="40" hidden="1">[13]TAB25b!#REF!</definedName>
    <definedName name="__123Graph_XSPREAD" localSheetId="41" hidden="1">[13]TAB25b!#REF!</definedName>
    <definedName name="__123Graph_XSPREAD" localSheetId="46" hidden="1">[13]TAB25b!#REF!</definedName>
    <definedName name="__123Graph_XSPREAD" localSheetId="47" hidden="1">#REF!</definedName>
    <definedName name="__123Graph_XSPREAD" localSheetId="51" hidden="1">#REF!</definedName>
    <definedName name="__123Graph_XSPREAD" localSheetId="52" hidden="1">#REF!</definedName>
    <definedName name="__123Graph_XSPREAD" localSheetId="64" hidden="1">[13]TAB25b!#REF!</definedName>
    <definedName name="__123Graph_XSPREAD" localSheetId="66" hidden="1">[13]TAB25b!#REF!</definedName>
    <definedName name="__123Graph_XSPREAD" hidden="1">#REF!</definedName>
    <definedName name="__12INT_RESERVES" localSheetId="67">#REF!</definedName>
    <definedName name="__12INT_RESERVES" localSheetId="68">#REF!</definedName>
    <definedName name="__12INT_RESERVES" localSheetId="69">#REF!</definedName>
    <definedName name="__12INT_RESERVES" localSheetId="70">#REF!</definedName>
    <definedName name="__12INT_RESERVES" localSheetId="72">#REF!</definedName>
    <definedName name="__12INT_RESERVES" localSheetId="73">#REF!</definedName>
    <definedName name="__12INT_RESERVES" localSheetId="74">#REF!</definedName>
    <definedName name="__12INT_RESERVES" localSheetId="11">#REF!</definedName>
    <definedName name="__12INT_RESERVES" localSheetId="12">#REF!</definedName>
    <definedName name="__12INT_RESERVES" localSheetId="13">#REF!</definedName>
    <definedName name="__12INT_RESERVES" localSheetId="23">#REF!</definedName>
    <definedName name="__12INT_RESERVES" localSheetId="24">#REF!</definedName>
    <definedName name="__12INT_RESERVES" localSheetId="26">#REF!</definedName>
    <definedName name="__12INT_RESERVES" localSheetId="42">#REF!</definedName>
    <definedName name="__12INT_RESERVES" localSheetId="10">#REF!</definedName>
    <definedName name="__12INT_RESERVES" localSheetId="38">#REF!</definedName>
    <definedName name="__12INT_RESERVES" localSheetId="25">#REF!</definedName>
    <definedName name="__12INT_RESERVES" localSheetId="30">#REF!</definedName>
    <definedName name="__12INT_RESERVES" localSheetId="31">#REF!</definedName>
    <definedName name="__12INT_RESERVES" localSheetId="34">#REF!</definedName>
    <definedName name="__12INT_RESERVES" localSheetId="36">#REF!</definedName>
    <definedName name="__12INT_RESERVES" localSheetId="37">#REF!</definedName>
    <definedName name="__12INT_RESERVES" localSheetId="39">#REF!</definedName>
    <definedName name="__12INT_RESERVES" localSheetId="40">#REF!</definedName>
    <definedName name="__12INT_RESERVES" localSheetId="41">#REF!</definedName>
    <definedName name="__12INT_RESERVES" localSheetId="46">#REF!</definedName>
    <definedName name="__12INT_RESERVES" localSheetId="47">#REF!</definedName>
    <definedName name="__12INT_RESERVES" localSheetId="52">#REF!</definedName>
    <definedName name="__12INT_RESERVES" localSheetId="53">#REF!</definedName>
    <definedName name="__12INT_RESERVES" localSheetId="64">#REF!</definedName>
    <definedName name="__12INT_RESERVES" localSheetId="65">#REF!</definedName>
    <definedName name="__12INT_RESERVES" localSheetId="66">#REF!</definedName>
    <definedName name="__12INT_RESERVES">#REF!</definedName>
    <definedName name="__1r" localSheetId="67">#REF!</definedName>
    <definedName name="__1r" localSheetId="68">#REF!</definedName>
    <definedName name="__1r" localSheetId="69">#REF!</definedName>
    <definedName name="__1r" localSheetId="70">#REF!</definedName>
    <definedName name="__1r" localSheetId="72">#REF!</definedName>
    <definedName name="__1r" localSheetId="73">#REF!</definedName>
    <definedName name="__1r" localSheetId="74">#REF!</definedName>
    <definedName name="__1r" localSheetId="11">#REF!</definedName>
    <definedName name="__1r" localSheetId="12">#REF!</definedName>
    <definedName name="__1r" localSheetId="13">#REF!</definedName>
    <definedName name="__1r" localSheetId="23">#REF!</definedName>
    <definedName name="__1r" localSheetId="24">#REF!</definedName>
    <definedName name="__1r" localSheetId="26">#REF!</definedName>
    <definedName name="__1r" localSheetId="10">#REF!</definedName>
    <definedName name="__1r" localSheetId="38">#REF!</definedName>
    <definedName name="__1r" localSheetId="25">#REF!</definedName>
    <definedName name="__1r" localSheetId="30">#REF!</definedName>
    <definedName name="__1r" localSheetId="31">#REF!</definedName>
    <definedName name="__1r" localSheetId="36">#REF!</definedName>
    <definedName name="__1r" localSheetId="37">#REF!</definedName>
    <definedName name="__1r" localSheetId="39">#REF!</definedName>
    <definedName name="__1r" localSheetId="40">#REF!</definedName>
    <definedName name="__1r" localSheetId="41">#REF!</definedName>
    <definedName name="__1r" localSheetId="46">#REF!</definedName>
    <definedName name="__1r" localSheetId="47">#REF!</definedName>
    <definedName name="__1r" localSheetId="52">#REF!</definedName>
    <definedName name="__1r" localSheetId="53">#REF!</definedName>
    <definedName name="__1r" localSheetId="64">#REF!</definedName>
    <definedName name="__1r" localSheetId="65">#REF!</definedName>
    <definedName name="__1r">#REF!</definedName>
    <definedName name="__2Macros_Import_.qbop" localSheetId="67">[20]!'[Macros Import].qbop'</definedName>
    <definedName name="__2Macros_Import_.qbop" localSheetId="68">[20]!'[Macros Import].qbop'</definedName>
    <definedName name="__2Macros_Import_.qbop" localSheetId="69">[20]!'[Macros Import].qbop'</definedName>
    <definedName name="__2Macros_Import_.qbop" localSheetId="70">[20]!'[Macros Import].qbop'</definedName>
    <definedName name="__2Macros_Import_.qbop" localSheetId="72">[20]!'[Macros Import].qbop'</definedName>
    <definedName name="__2Macros_Import_.qbop" localSheetId="73">[20]!'[Macros Import].qbop'</definedName>
    <definedName name="__2Macros_Import_.qbop" localSheetId="74">[20]!'[Macros Import].qbop'</definedName>
    <definedName name="__2Macros_Import_.qbop" localSheetId="11">#REF!</definedName>
    <definedName name="__2Macros_Import_.qbop" localSheetId="23">#REF!</definedName>
    <definedName name="__2Macros_Import_.qbop" localSheetId="24">#REF!</definedName>
    <definedName name="__2Macros_Import_.qbop" localSheetId="26">#REF!</definedName>
    <definedName name="__2Macros_Import_.qbop" localSheetId="42">[20]!'[Macros Import].qbop'</definedName>
    <definedName name="__2Macros_Import_.qbop" localSheetId="7">#REF!</definedName>
    <definedName name="__2Macros_Import_.qbop" localSheetId="10">#REF!</definedName>
    <definedName name="__2Macros_Import_.qbop" localSheetId="38">#REF!</definedName>
    <definedName name="__2Macros_Import_.qbop" localSheetId="25">#REF!</definedName>
    <definedName name="__2Macros_Import_.qbop" localSheetId="37">[20]!'[Macros Import].qbop'</definedName>
    <definedName name="__2Macros_Import_.qbop" localSheetId="39">#REF!</definedName>
    <definedName name="__2Macros_Import_.qbop" localSheetId="41">[20]!'[Macros Import].qbop'</definedName>
    <definedName name="__2Macros_Import_.qbop" localSheetId="46">[20]!'[Macros Import].qbop'</definedName>
    <definedName name="__2Macros_Import_.qbop" localSheetId="47">#REF!</definedName>
    <definedName name="__2Macros_Import_.qbop" localSheetId="48">#REF!</definedName>
    <definedName name="__2Macros_Import_.qbop" localSheetId="51">#REF!</definedName>
    <definedName name="__2Macros_Import_.qbop" localSheetId="52">#REF!</definedName>
    <definedName name="__2Macros_Import_.qbop" localSheetId="53">[20]!'[Macros Import].qbop'</definedName>
    <definedName name="__2Macros_Import_.qbop" localSheetId="63">[20]!'[Macros Import].qbop'</definedName>
    <definedName name="__2Macros_Import_.qbop" localSheetId="64">[20]!'[Macros Import].qbop'</definedName>
    <definedName name="__2Macros_Import_.qbop" localSheetId="66">[20]!'[Macros Import].qbop'</definedName>
    <definedName name="__2Macros_Import_.qbop">#REF!</definedName>
    <definedName name="__3__123Graph_ACPI_ER_LOG" localSheetId="67" hidden="1">[14]ER!#REF!</definedName>
    <definedName name="__3__123Graph_ACPI_ER_LOG" localSheetId="68" hidden="1">[14]ER!#REF!</definedName>
    <definedName name="__3__123Graph_ACPI_ER_LOG" localSheetId="69" hidden="1">[14]ER!#REF!</definedName>
    <definedName name="__3__123Graph_ACPI_ER_LOG" localSheetId="70" hidden="1">[14]ER!#REF!</definedName>
    <definedName name="__3__123Graph_ACPI_ER_LOG" localSheetId="72" hidden="1">[14]ER!#REF!</definedName>
    <definedName name="__3__123Graph_ACPI_ER_LOG" localSheetId="73" hidden="1">[14]ER!#REF!</definedName>
    <definedName name="__3__123Graph_ACPI_ER_LOG" localSheetId="74" hidden="1">[14]ER!#REF!</definedName>
    <definedName name="__3__123Graph_ACPI_ER_LOG" localSheetId="11" hidden="1">#REF!</definedName>
    <definedName name="__3__123Graph_ACPI_ER_LOG" localSheetId="12" hidden="1">#REF!</definedName>
    <definedName name="__3__123Graph_ACPI_ER_LOG" localSheetId="13" hidden="1">#REF!</definedName>
    <definedName name="__3__123Graph_ACPI_ER_LOG" localSheetId="23" hidden="1">#REF!</definedName>
    <definedName name="__3__123Graph_ACPI_ER_LOG" localSheetId="24" hidden="1">#REF!</definedName>
    <definedName name="__3__123Graph_ACPI_ER_LOG" localSheetId="26" hidden="1">#REF!</definedName>
    <definedName name="__3__123Graph_ACPI_ER_LOG" localSheetId="42" hidden="1">[14]ER!#REF!</definedName>
    <definedName name="__3__123Graph_ACPI_ER_LOG" localSheetId="10" hidden="1">#REF!</definedName>
    <definedName name="__3__123Graph_ACPI_ER_LOG" localSheetId="38" hidden="1">#REF!</definedName>
    <definedName name="__3__123Graph_ACPI_ER_LOG" localSheetId="25" hidden="1">#REF!</definedName>
    <definedName name="__3__123Graph_ACPI_ER_LOG" localSheetId="30" hidden="1">[14]ER!#REF!</definedName>
    <definedName name="__3__123Graph_ACPI_ER_LOG" localSheetId="32" hidden="1">#REF!</definedName>
    <definedName name="__3__123Graph_ACPI_ER_LOG" localSheetId="33" hidden="1">#REF!</definedName>
    <definedName name="__3__123Graph_ACPI_ER_LOG" localSheetId="34" hidden="1">#REF!</definedName>
    <definedName name="__3__123Graph_ACPI_ER_LOG" localSheetId="35" hidden="1">#REF!</definedName>
    <definedName name="__3__123Graph_ACPI_ER_LOG" localSheetId="39" hidden="1">#REF!</definedName>
    <definedName name="__3__123Graph_ACPI_ER_LOG" localSheetId="40" hidden="1">[14]ER!#REF!</definedName>
    <definedName name="__3__123Graph_ACPI_ER_LOG" localSheetId="41" hidden="1">[14]ER!#REF!</definedName>
    <definedName name="__3__123Graph_ACPI_ER_LOG" localSheetId="46" hidden="1">[14]ER!#REF!</definedName>
    <definedName name="__3__123Graph_ACPI_ER_LOG" localSheetId="47" hidden="1">#REF!</definedName>
    <definedName name="__3__123Graph_ACPI_ER_LOG" localSheetId="51" hidden="1">#REF!</definedName>
    <definedName name="__3__123Graph_ACPI_ER_LOG" localSheetId="52" hidden="1">#REF!</definedName>
    <definedName name="__3__123Graph_ACPI_ER_LOG" localSheetId="53" hidden="1">[14]ER!#REF!</definedName>
    <definedName name="__3__123Graph_ACPI_ER_LOG" localSheetId="64" hidden="1">[14]ER!#REF!</definedName>
    <definedName name="__3__123Graph_ACPI_ER_LOG" localSheetId="65" hidden="1">[14]ER!#REF!</definedName>
    <definedName name="__3__123Graph_ACPI_ER_LOG" localSheetId="66" hidden="1">[14]ER!#REF!</definedName>
    <definedName name="__3__123Graph_ACPI_ER_LOG" hidden="1">#REF!</definedName>
    <definedName name="__4__123Graph_BCPI_ER_LOG" localSheetId="67" hidden="1">[14]ER!#REF!</definedName>
    <definedName name="__4__123Graph_BCPI_ER_LOG" localSheetId="68" hidden="1">[14]ER!#REF!</definedName>
    <definedName name="__4__123Graph_BCPI_ER_LOG" localSheetId="69" hidden="1">[14]ER!#REF!</definedName>
    <definedName name="__4__123Graph_BCPI_ER_LOG" localSheetId="70" hidden="1">[14]ER!#REF!</definedName>
    <definedName name="__4__123Graph_BCPI_ER_LOG" localSheetId="72" hidden="1">[14]ER!#REF!</definedName>
    <definedName name="__4__123Graph_BCPI_ER_LOG" localSheetId="73" hidden="1">[14]ER!#REF!</definedName>
    <definedName name="__4__123Graph_BCPI_ER_LOG" localSheetId="74" hidden="1">[14]ER!#REF!</definedName>
    <definedName name="__4__123Graph_BCPI_ER_LOG" localSheetId="11" hidden="1">#REF!</definedName>
    <definedName name="__4__123Graph_BCPI_ER_LOG" localSheetId="12" hidden="1">#REF!</definedName>
    <definedName name="__4__123Graph_BCPI_ER_LOG" localSheetId="13" hidden="1">#REF!</definedName>
    <definedName name="__4__123Graph_BCPI_ER_LOG" localSheetId="23" hidden="1">#REF!</definedName>
    <definedName name="__4__123Graph_BCPI_ER_LOG" localSheetId="24" hidden="1">#REF!</definedName>
    <definedName name="__4__123Graph_BCPI_ER_LOG" localSheetId="26" hidden="1">#REF!</definedName>
    <definedName name="__4__123Graph_BCPI_ER_LOG" localSheetId="42" hidden="1">[14]ER!#REF!</definedName>
    <definedName name="__4__123Graph_BCPI_ER_LOG" localSheetId="10" hidden="1">#REF!</definedName>
    <definedName name="__4__123Graph_BCPI_ER_LOG" localSheetId="38" hidden="1">#REF!</definedName>
    <definedName name="__4__123Graph_BCPI_ER_LOG" localSheetId="25" hidden="1">#REF!</definedName>
    <definedName name="__4__123Graph_BCPI_ER_LOG" localSheetId="30" hidden="1">[14]ER!#REF!</definedName>
    <definedName name="__4__123Graph_BCPI_ER_LOG" localSheetId="32" hidden="1">#REF!</definedName>
    <definedName name="__4__123Graph_BCPI_ER_LOG" localSheetId="33" hidden="1">#REF!</definedName>
    <definedName name="__4__123Graph_BCPI_ER_LOG" localSheetId="34" hidden="1">#REF!</definedName>
    <definedName name="__4__123Graph_BCPI_ER_LOG" localSheetId="35" hidden="1">#REF!</definedName>
    <definedName name="__4__123Graph_BCPI_ER_LOG" localSheetId="39" hidden="1">#REF!</definedName>
    <definedName name="__4__123Graph_BCPI_ER_LOG" localSheetId="40" hidden="1">[14]ER!#REF!</definedName>
    <definedName name="__4__123Graph_BCPI_ER_LOG" localSheetId="41" hidden="1">[14]ER!#REF!</definedName>
    <definedName name="__4__123Graph_BCPI_ER_LOG" localSheetId="46" hidden="1">[14]ER!#REF!</definedName>
    <definedName name="__4__123Graph_BCPI_ER_LOG" localSheetId="47" hidden="1">#REF!</definedName>
    <definedName name="__4__123Graph_BCPI_ER_LOG" localSheetId="51" hidden="1">#REF!</definedName>
    <definedName name="__4__123Graph_BCPI_ER_LOG" localSheetId="52" hidden="1">#REF!</definedName>
    <definedName name="__4__123Graph_BCPI_ER_LOG" localSheetId="53" hidden="1">[14]ER!#REF!</definedName>
    <definedName name="__4__123Graph_BCPI_ER_LOG" localSheetId="64" hidden="1">[14]ER!#REF!</definedName>
    <definedName name="__4__123Graph_BCPI_ER_LOG" localSheetId="65" hidden="1">[14]ER!#REF!</definedName>
    <definedName name="__4__123Graph_BCPI_ER_LOG" localSheetId="66" hidden="1">[14]ER!#REF!</definedName>
    <definedName name="__4__123Graph_BCPI_ER_LOG" hidden="1">#REF!</definedName>
    <definedName name="__5__123Graph_BIBA_IBRD" localSheetId="67" hidden="1">[14]WB!#REF!</definedName>
    <definedName name="__5__123Graph_BIBA_IBRD" localSheetId="68" hidden="1">[14]WB!#REF!</definedName>
    <definedName name="__5__123Graph_BIBA_IBRD" localSheetId="69" hidden="1">[14]WB!#REF!</definedName>
    <definedName name="__5__123Graph_BIBA_IBRD" localSheetId="70" hidden="1">[14]WB!#REF!</definedName>
    <definedName name="__5__123Graph_BIBA_IBRD" localSheetId="72" hidden="1">[14]WB!#REF!</definedName>
    <definedName name="__5__123Graph_BIBA_IBRD" localSheetId="73" hidden="1">[14]WB!#REF!</definedName>
    <definedName name="__5__123Graph_BIBA_IBRD" localSheetId="74" hidden="1">[14]WB!#REF!</definedName>
    <definedName name="__5__123Graph_BIBA_IBRD" localSheetId="11" hidden="1">#REF!</definedName>
    <definedName name="__5__123Graph_BIBA_IBRD" localSheetId="12" hidden="1">#REF!</definedName>
    <definedName name="__5__123Graph_BIBA_IBRD" localSheetId="13" hidden="1">#REF!</definedName>
    <definedName name="__5__123Graph_BIBA_IBRD" localSheetId="23" hidden="1">#REF!</definedName>
    <definedName name="__5__123Graph_BIBA_IBRD" localSheetId="24" hidden="1">#REF!</definedName>
    <definedName name="__5__123Graph_BIBA_IBRD" localSheetId="26" hidden="1">#REF!</definedName>
    <definedName name="__5__123Graph_BIBA_IBRD" localSheetId="42" hidden="1">[14]WB!#REF!</definedName>
    <definedName name="__5__123Graph_BIBA_IBRD" localSheetId="10" hidden="1">#REF!</definedName>
    <definedName name="__5__123Graph_BIBA_IBRD" localSheetId="38" hidden="1">#REF!</definedName>
    <definedName name="__5__123Graph_BIBA_IBRD" localSheetId="25" hidden="1">#REF!</definedName>
    <definedName name="__5__123Graph_BIBA_IBRD" localSheetId="30" hidden="1">[14]WB!#REF!</definedName>
    <definedName name="__5__123Graph_BIBA_IBRD" localSheetId="34" hidden="1">#REF!</definedName>
    <definedName name="__5__123Graph_BIBA_IBRD" localSheetId="39" hidden="1">#REF!</definedName>
    <definedName name="__5__123Graph_BIBA_IBRD" localSheetId="40" hidden="1">[14]WB!#REF!</definedName>
    <definedName name="__5__123Graph_BIBA_IBRD" localSheetId="41" hidden="1">[14]WB!#REF!</definedName>
    <definedName name="__5__123Graph_BIBA_IBRD" localSheetId="46" hidden="1">[14]WB!#REF!</definedName>
    <definedName name="__5__123Graph_BIBA_IBRD" localSheetId="47" hidden="1">#REF!</definedName>
    <definedName name="__5__123Graph_BIBA_IBRD" localSheetId="51" hidden="1">#REF!</definedName>
    <definedName name="__5__123Graph_BIBA_IBRD" localSheetId="52" hidden="1">#REF!</definedName>
    <definedName name="__5__123Graph_BIBA_IBRD" localSheetId="53" hidden="1">[14]WB!#REF!</definedName>
    <definedName name="__5__123Graph_BIBA_IBRD" localSheetId="64" hidden="1">[14]WB!#REF!</definedName>
    <definedName name="__5__123Graph_BIBA_IBRD" localSheetId="65" hidden="1">[14]WB!#REF!</definedName>
    <definedName name="__5__123Graph_BIBA_IBRD" localSheetId="66" hidden="1">[14]WB!#REF!</definedName>
    <definedName name="__5__123Graph_BIBA_IBRD" hidden="1">#REF!</definedName>
    <definedName name="__6B.2_B.3" localSheetId="67">#REF!</definedName>
    <definedName name="__6B.2_B.3" localSheetId="68">#REF!</definedName>
    <definedName name="__6B.2_B.3" localSheetId="69">#REF!</definedName>
    <definedName name="__6B.2_B.3" localSheetId="70">#REF!</definedName>
    <definedName name="__6B.2_B.3" localSheetId="72">#REF!</definedName>
    <definedName name="__6B.2_B.3" localSheetId="73">#REF!</definedName>
    <definedName name="__6B.2_B.3" localSheetId="74">#REF!</definedName>
    <definedName name="__6B.2_B.3" localSheetId="11">#REF!</definedName>
    <definedName name="__6B.2_B.3" localSheetId="12">#REF!</definedName>
    <definedName name="__6B.2_B.3" localSheetId="13">#REF!</definedName>
    <definedName name="__6B.2_B.3" localSheetId="23">#REF!</definedName>
    <definedName name="__6B.2_B.3" localSheetId="24">#REF!</definedName>
    <definedName name="__6B.2_B.3" localSheetId="26">#REF!</definedName>
    <definedName name="__6B.2_B.3" localSheetId="42">#REF!</definedName>
    <definedName name="__6B.2_B.3" localSheetId="10">#REF!</definedName>
    <definedName name="__6B.2_B.3" localSheetId="38">#REF!</definedName>
    <definedName name="__6B.2_B.3" localSheetId="25">#REF!</definedName>
    <definedName name="__6B.2_B.3" localSheetId="30">#REF!</definedName>
    <definedName name="__6B.2_B.3" localSheetId="31">#REF!</definedName>
    <definedName name="__6B.2_B.3" localSheetId="34">#REF!</definedName>
    <definedName name="__6B.2_B.3" localSheetId="36">#REF!</definedName>
    <definedName name="__6B.2_B.3" localSheetId="37">#REF!</definedName>
    <definedName name="__6B.2_B.3" localSheetId="39">#REF!</definedName>
    <definedName name="__6B.2_B.3" localSheetId="40">#REF!</definedName>
    <definedName name="__6B.2_B.3" localSheetId="41">#REF!</definedName>
    <definedName name="__6B.2_B.3" localSheetId="46">#REF!</definedName>
    <definedName name="__6B.2_B.3" localSheetId="47">#REF!</definedName>
    <definedName name="__6B.2_B.3" localSheetId="52">#REF!</definedName>
    <definedName name="__6B.2_B.3" localSheetId="53">#REF!</definedName>
    <definedName name="__6B.2_B.3" localSheetId="64">#REF!</definedName>
    <definedName name="__6B.2_B.3" localSheetId="65">#REF!</definedName>
    <definedName name="__6B.2_B.3" localSheetId="66">#REF!</definedName>
    <definedName name="__6B.2_B.3">#REF!</definedName>
    <definedName name="__7B.4___5" localSheetId="67">#REF!</definedName>
    <definedName name="__7B.4___5" localSheetId="68">#REF!</definedName>
    <definedName name="__7B.4___5" localSheetId="69">#REF!</definedName>
    <definedName name="__7B.4___5" localSheetId="70">#REF!</definedName>
    <definedName name="__7B.4___5" localSheetId="72">#REF!</definedName>
    <definedName name="__7B.4___5" localSheetId="73">#REF!</definedName>
    <definedName name="__7B.4___5" localSheetId="74">#REF!</definedName>
    <definedName name="__7B.4___5" localSheetId="11">#REF!</definedName>
    <definedName name="__7B.4___5" localSheetId="12">#REF!</definedName>
    <definedName name="__7B.4___5" localSheetId="13">#REF!</definedName>
    <definedName name="__7B.4___5" localSheetId="23">#REF!</definedName>
    <definedName name="__7B.4___5" localSheetId="24">#REF!</definedName>
    <definedName name="__7B.4___5" localSheetId="26">#REF!</definedName>
    <definedName name="__7B.4___5" localSheetId="10">#REF!</definedName>
    <definedName name="__7B.4___5" localSheetId="38">#REF!</definedName>
    <definedName name="__7B.4___5" localSheetId="25">#REF!</definedName>
    <definedName name="__7B.4___5" localSheetId="30">#REF!</definedName>
    <definedName name="__7B.4___5" localSheetId="31">#REF!</definedName>
    <definedName name="__7B.4___5" localSheetId="36">#REF!</definedName>
    <definedName name="__7B.4___5" localSheetId="37">#REF!</definedName>
    <definedName name="__7B.4___5" localSheetId="39">#REF!</definedName>
    <definedName name="__7B.4___5" localSheetId="40">#REF!</definedName>
    <definedName name="__7B.4___5" localSheetId="41">#REF!</definedName>
    <definedName name="__7B.4___5" localSheetId="46">#REF!</definedName>
    <definedName name="__7B.4___5" localSheetId="47">#REF!</definedName>
    <definedName name="__7B.4___5" localSheetId="52">#REF!</definedName>
    <definedName name="__7B.4___5" localSheetId="53">#REF!</definedName>
    <definedName name="__7B.4___5" localSheetId="64">#REF!</definedName>
    <definedName name="__7B.4___5" localSheetId="65">#REF!</definedName>
    <definedName name="__7B.4___5">#REF!</definedName>
    <definedName name="__8CONSOL_B2" localSheetId="67">#REF!</definedName>
    <definedName name="__8CONSOL_B2" localSheetId="68">#REF!</definedName>
    <definedName name="__8CONSOL_B2" localSheetId="69">#REF!</definedName>
    <definedName name="__8CONSOL_B2" localSheetId="70">#REF!</definedName>
    <definedName name="__8CONSOL_B2" localSheetId="72">#REF!</definedName>
    <definedName name="__8CONSOL_B2" localSheetId="73">#REF!</definedName>
    <definedName name="__8CONSOL_B2" localSheetId="74">#REF!</definedName>
    <definedName name="__8CONSOL_B2" localSheetId="11">#REF!</definedName>
    <definedName name="__8CONSOL_B2" localSheetId="12">#REF!</definedName>
    <definedName name="__8CONSOL_B2" localSheetId="13">#REF!</definedName>
    <definedName name="__8CONSOL_B2" localSheetId="23">#REF!</definedName>
    <definedName name="__8CONSOL_B2" localSheetId="24">#REF!</definedName>
    <definedName name="__8CONSOL_B2" localSheetId="26">#REF!</definedName>
    <definedName name="__8CONSOL_B2" localSheetId="10">#REF!</definedName>
    <definedName name="__8CONSOL_B2" localSheetId="38">#REF!</definedName>
    <definedName name="__8CONSOL_B2" localSheetId="25">#REF!</definedName>
    <definedName name="__8CONSOL_B2" localSheetId="30">#REF!</definedName>
    <definedName name="__8CONSOL_B2" localSheetId="31">#REF!</definedName>
    <definedName name="__8CONSOL_B2" localSheetId="36">#REF!</definedName>
    <definedName name="__8CONSOL_B2" localSheetId="37">#REF!</definedName>
    <definedName name="__8CONSOL_B2" localSheetId="39">#REF!</definedName>
    <definedName name="__8CONSOL_B2" localSheetId="40">#REF!</definedName>
    <definedName name="__8CONSOL_B2" localSheetId="41">#REF!</definedName>
    <definedName name="__8CONSOL_B2" localSheetId="46">#REF!</definedName>
    <definedName name="__8CONSOL_B2" localSheetId="47">#REF!</definedName>
    <definedName name="__8CONSOL_B2" localSheetId="52">#REF!</definedName>
    <definedName name="__8CONSOL_B2" localSheetId="53">#REF!</definedName>
    <definedName name="__8CONSOL_B2" localSheetId="64">#REF!</definedName>
    <definedName name="__8CONSOL_B2" localSheetId="65">#REF!</definedName>
    <definedName name="__8CONSOL_B2">#REF!</definedName>
    <definedName name="__9CONSOL_DEPOSITS" localSheetId="67">'[21]A 11'!#REF!</definedName>
    <definedName name="__9CONSOL_DEPOSITS" localSheetId="68">'[21]A 11'!#REF!</definedName>
    <definedName name="__9CONSOL_DEPOSITS" localSheetId="69">'[21]A 11'!#REF!</definedName>
    <definedName name="__9CONSOL_DEPOSITS" localSheetId="70">'[21]A 11'!#REF!</definedName>
    <definedName name="__9CONSOL_DEPOSITS" localSheetId="72">'[21]A 11'!#REF!</definedName>
    <definedName name="__9CONSOL_DEPOSITS" localSheetId="73">'[21]A 11'!#REF!</definedName>
    <definedName name="__9CONSOL_DEPOSITS" localSheetId="74">'[21]A 11'!#REF!</definedName>
    <definedName name="__9CONSOL_DEPOSITS" localSheetId="11">#REF!</definedName>
    <definedName name="__9CONSOL_DEPOSITS" localSheetId="12">#REF!</definedName>
    <definedName name="__9CONSOL_DEPOSITS" localSheetId="13">#REF!</definedName>
    <definedName name="__9CONSOL_DEPOSITS" localSheetId="23">#REF!</definedName>
    <definedName name="__9CONSOL_DEPOSITS" localSheetId="24">#REF!</definedName>
    <definedName name="__9CONSOL_DEPOSITS" localSheetId="26">#REF!</definedName>
    <definedName name="__9CONSOL_DEPOSITS" localSheetId="10">#REF!</definedName>
    <definedName name="__9CONSOL_DEPOSITS" localSheetId="38">#REF!</definedName>
    <definedName name="__9CONSOL_DEPOSITS" localSheetId="25">#REF!</definedName>
    <definedName name="__9CONSOL_DEPOSITS" localSheetId="30">'[21]A 11'!#REF!</definedName>
    <definedName name="__9CONSOL_DEPOSITS" localSheetId="31">#REF!</definedName>
    <definedName name="__9CONSOL_DEPOSITS" localSheetId="36">'[21]A 11'!#REF!</definedName>
    <definedName name="__9CONSOL_DEPOSITS" localSheetId="37">'[21]A 11'!#REF!</definedName>
    <definedName name="__9CONSOL_DEPOSITS" localSheetId="39">#REF!</definedName>
    <definedName name="__9CONSOL_DEPOSITS" localSheetId="40">'[21]A 11'!#REF!</definedName>
    <definedName name="__9CONSOL_DEPOSITS" localSheetId="41">'[21]A 11'!#REF!</definedName>
    <definedName name="__9CONSOL_DEPOSITS" localSheetId="46">'[21]A 11'!#REF!</definedName>
    <definedName name="__9CONSOL_DEPOSITS" localSheetId="47">#REF!</definedName>
    <definedName name="__9CONSOL_DEPOSITS" localSheetId="51">#REF!</definedName>
    <definedName name="__9CONSOL_DEPOSITS" localSheetId="52">#REF!</definedName>
    <definedName name="__9CONSOL_DEPOSITS" localSheetId="53">'[21]A 11'!#REF!</definedName>
    <definedName name="__9CONSOL_DEPOSITS" localSheetId="64">'[21]A 11'!#REF!</definedName>
    <definedName name="__9CONSOL_DEPOSITS" localSheetId="65">'[21]A 11'!#REF!</definedName>
    <definedName name="__9CONSOL_DEPOSITS" localSheetId="66">'[21]A 11'!#REF!</definedName>
    <definedName name="__9CONSOL_DEPOSITS">#REF!</definedName>
    <definedName name="__asd1" localSheetId="67">[5]!__asd1</definedName>
    <definedName name="__asd1" localSheetId="68">[5]!__asd1</definedName>
    <definedName name="__asd1" localSheetId="69">[5]!__asd1</definedName>
    <definedName name="__asd1" localSheetId="70">[5]!__asd1</definedName>
    <definedName name="__asd1" localSheetId="72">[5]!__asd1</definedName>
    <definedName name="__asd1" localSheetId="73">[5]!__asd1</definedName>
    <definedName name="__asd1" localSheetId="74">[5]!__asd1</definedName>
    <definedName name="__asd1" localSheetId="11">#REF!</definedName>
    <definedName name="__asd1" localSheetId="10">#REF!</definedName>
    <definedName name="__asd1" localSheetId="38">#REF!</definedName>
    <definedName name="__asd1" localSheetId="30">[6]!__asd1</definedName>
    <definedName name="__asd1" localSheetId="39">#REF!</definedName>
    <definedName name="__asd1" localSheetId="40">[5]!__asd1</definedName>
    <definedName name="__asd1" localSheetId="41">[5]!__asd1</definedName>
    <definedName name="__asd1" localSheetId="46">[5]!__asd1</definedName>
    <definedName name="__asd1" localSheetId="52">[5]!__asd1</definedName>
    <definedName name="__asd1" localSheetId="53">[5]!__asd1</definedName>
    <definedName name="__asd1" localSheetId="65">[5]!__asd1</definedName>
    <definedName name="__asd1" localSheetId="66">[5]!__asd1</definedName>
    <definedName name="__asd1">#REF!</definedName>
    <definedName name="__AUS1" localSheetId="67">#REF!</definedName>
    <definedName name="__AUS1" localSheetId="68">#REF!</definedName>
    <definedName name="__AUS1" localSheetId="69">#REF!</definedName>
    <definedName name="__AUS1" localSheetId="70">#REF!</definedName>
    <definedName name="__AUS1" localSheetId="72">#REF!</definedName>
    <definedName name="__AUS1" localSheetId="73">#REF!</definedName>
    <definedName name="__AUS1" localSheetId="74">#REF!</definedName>
    <definedName name="__AUS1" localSheetId="11">#REF!</definedName>
    <definedName name="__AUS1" localSheetId="12">#REF!</definedName>
    <definedName name="__AUS1" localSheetId="13">#REF!</definedName>
    <definedName name="__AUS1" localSheetId="23">#REF!</definedName>
    <definedName name="__AUS1" localSheetId="24">#REF!</definedName>
    <definedName name="__AUS1" localSheetId="26">#REF!</definedName>
    <definedName name="__AUS1" localSheetId="27">#REF!</definedName>
    <definedName name="__AUS1" localSheetId="42">#REF!</definedName>
    <definedName name="__AUS1" localSheetId="10">#REF!</definedName>
    <definedName name="__AUS1" localSheetId="38">#REF!</definedName>
    <definedName name="__AUS1" localSheetId="25">#REF!</definedName>
    <definedName name="__AUS1" localSheetId="30">#REF!</definedName>
    <definedName name="__AUS1" localSheetId="31">#REF!</definedName>
    <definedName name="__AUS1" localSheetId="34">#REF!</definedName>
    <definedName name="__AUS1" localSheetId="36">#REF!</definedName>
    <definedName name="__AUS1" localSheetId="37">#REF!</definedName>
    <definedName name="__AUS1" localSheetId="39">#REF!</definedName>
    <definedName name="__AUS1" localSheetId="40">#REF!</definedName>
    <definedName name="__AUS1" localSheetId="41">#REF!</definedName>
    <definedName name="__AUS1" localSheetId="46">#REF!</definedName>
    <definedName name="__AUS1" localSheetId="47">#REF!</definedName>
    <definedName name="__AUS1" localSheetId="48">#REF!</definedName>
    <definedName name="__AUS1" localSheetId="49">#REF!</definedName>
    <definedName name="__AUS1" localSheetId="52">#REF!</definedName>
    <definedName name="__AUS1" localSheetId="53">#REF!</definedName>
    <definedName name="__AUS1" localSheetId="64">#REF!</definedName>
    <definedName name="__AUS1" localSheetId="65">#REF!</definedName>
    <definedName name="__AUS1" localSheetId="66">#REF!</definedName>
    <definedName name="__AUS1">#REF!</definedName>
    <definedName name="__BOP2" localSheetId="67">[22]BoP!#REF!</definedName>
    <definedName name="__BOP2" localSheetId="68">[22]BoP!#REF!</definedName>
    <definedName name="__BOP2" localSheetId="69">[22]BoP!#REF!</definedName>
    <definedName name="__BOP2" localSheetId="70">[22]BoP!#REF!</definedName>
    <definedName name="__BOP2" localSheetId="72">[22]BoP!#REF!</definedName>
    <definedName name="__BOP2" localSheetId="73">[22]BoP!#REF!</definedName>
    <definedName name="__BOP2" localSheetId="74">[22]BoP!#REF!</definedName>
    <definedName name="__BOP2" localSheetId="11">#REF!</definedName>
    <definedName name="__BOP2" localSheetId="12">#REF!</definedName>
    <definedName name="__BOP2" localSheetId="13">#REF!</definedName>
    <definedName name="__BOP2" localSheetId="23">#REF!</definedName>
    <definedName name="__BOP2" localSheetId="24">#REF!</definedName>
    <definedName name="__BOP2" localSheetId="26">#REF!</definedName>
    <definedName name="__BOP2" localSheetId="42">[22]BoP!#REF!</definedName>
    <definedName name="__BOP2" localSheetId="10">#REF!</definedName>
    <definedName name="__BOP2" localSheetId="38">#REF!</definedName>
    <definedName name="__BOP2" localSheetId="25">#REF!</definedName>
    <definedName name="__BOP2" localSheetId="30">[22]BoP!#REF!</definedName>
    <definedName name="__BOP2" localSheetId="31">#REF!</definedName>
    <definedName name="__BOP2" localSheetId="34">#REF!</definedName>
    <definedName name="__BOP2" localSheetId="36">[22]BoP!#REF!</definedName>
    <definedName name="__BOP2" localSheetId="37">[22]BoP!#REF!</definedName>
    <definedName name="__BOP2" localSheetId="39">#REF!</definedName>
    <definedName name="__BOP2" localSheetId="40">[22]BoP!#REF!</definedName>
    <definedName name="__BOP2" localSheetId="41">[22]BoP!#REF!</definedName>
    <definedName name="__BOP2" localSheetId="46">[22]BoP!#REF!</definedName>
    <definedName name="__BOP2" localSheetId="47">#REF!</definedName>
    <definedName name="__BOP2" localSheetId="51">#REF!</definedName>
    <definedName name="__BOP2" localSheetId="52">#REF!</definedName>
    <definedName name="__BOP2" localSheetId="53">[22]BoP!#REF!</definedName>
    <definedName name="__BOP2" localSheetId="64">[22]BoP!#REF!</definedName>
    <definedName name="__BOP2" localSheetId="65">[22]BoP!#REF!</definedName>
    <definedName name="__BOP2" localSheetId="66">[22]BoP!#REF!</definedName>
    <definedName name="__BOP2">#REF!</definedName>
    <definedName name="__DEG1" localSheetId="67">#REF!</definedName>
    <definedName name="__DEG1" localSheetId="68">#REF!</definedName>
    <definedName name="__DEG1" localSheetId="69">#REF!</definedName>
    <definedName name="__DEG1" localSheetId="70">#REF!</definedName>
    <definedName name="__DEG1" localSheetId="72">#REF!</definedName>
    <definedName name="__DEG1" localSheetId="73">#REF!</definedName>
    <definedName name="__DEG1" localSheetId="74">#REF!</definedName>
    <definedName name="__DEG1" localSheetId="11">#REF!</definedName>
    <definedName name="__DEG1" localSheetId="12">#REF!</definedName>
    <definedName name="__DEG1" localSheetId="13">#REF!</definedName>
    <definedName name="__DEG1" localSheetId="23">#REF!</definedName>
    <definedName name="__DEG1" localSheetId="24">#REF!</definedName>
    <definedName name="__DEG1" localSheetId="26">#REF!</definedName>
    <definedName name="__DEG1" localSheetId="27">#REF!</definedName>
    <definedName name="__DEG1" localSheetId="42">#REF!</definedName>
    <definedName name="__DEG1" localSheetId="10">#REF!</definedName>
    <definedName name="__DEG1" localSheetId="38">#REF!</definedName>
    <definedName name="__DEG1" localSheetId="25">#REF!</definedName>
    <definedName name="__DEG1" localSheetId="30">#REF!</definedName>
    <definedName name="__DEG1" localSheetId="31">#REF!</definedName>
    <definedName name="__DEG1" localSheetId="34">#REF!</definedName>
    <definedName name="__DEG1" localSheetId="36">#REF!</definedName>
    <definedName name="__DEG1" localSheetId="37">#REF!</definedName>
    <definedName name="__DEG1" localSheetId="39">#REF!</definedName>
    <definedName name="__DEG1" localSheetId="40">#REF!</definedName>
    <definedName name="__DEG1" localSheetId="41">#REF!</definedName>
    <definedName name="__DEG1" localSheetId="46">#REF!</definedName>
    <definedName name="__DEG1" localSheetId="47">#REF!</definedName>
    <definedName name="__DEG1" localSheetId="48">#REF!</definedName>
    <definedName name="__DEG1" localSheetId="49">#REF!</definedName>
    <definedName name="__DEG1" localSheetId="52">#REF!</definedName>
    <definedName name="__DEG1" localSheetId="53">#REF!</definedName>
    <definedName name="__DEG1" localSheetId="64">#REF!</definedName>
    <definedName name="__DEG1" localSheetId="65">#REF!</definedName>
    <definedName name="__DEG1" localSheetId="66">#REF!</definedName>
    <definedName name="__DEG1">#REF!</definedName>
    <definedName name="__DKR1" localSheetId="67">#REF!</definedName>
    <definedName name="__DKR1" localSheetId="68">#REF!</definedName>
    <definedName name="__DKR1" localSheetId="69">#REF!</definedName>
    <definedName name="__DKR1" localSheetId="70">#REF!</definedName>
    <definedName name="__DKR1" localSheetId="72">#REF!</definedName>
    <definedName name="__DKR1" localSheetId="73">#REF!</definedName>
    <definedName name="__DKR1" localSheetId="74">#REF!</definedName>
    <definedName name="__DKR1" localSheetId="11">#REF!</definedName>
    <definedName name="__DKR1" localSheetId="12">#REF!</definedName>
    <definedName name="__DKR1" localSheetId="13">#REF!</definedName>
    <definedName name="__DKR1" localSheetId="23">#REF!</definedName>
    <definedName name="__DKR1" localSheetId="26">#REF!</definedName>
    <definedName name="__DKR1" localSheetId="27">#REF!</definedName>
    <definedName name="__DKR1" localSheetId="10">#REF!</definedName>
    <definedName name="__DKR1" localSheetId="38">#REF!</definedName>
    <definedName name="__DKR1" localSheetId="25">#REF!</definedName>
    <definedName name="__DKR1" localSheetId="30">#REF!</definedName>
    <definedName name="__DKR1" localSheetId="31">#REF!</definedName>
    <definedName name="__DKR1" localSheetId="36">#REF!</definedName>
    <definedName name="__DKR1" localSheetId="37">#REF!</definedName>
    <definedName name="__DKR1" localSheetId="39">#REF!</definedName>
    <definedName name="__DKR1" localSheetId="40">#REF!</definedName>
    <definedName name="__DKR1" localSheetId="41">#REF!</definedName>
    <definedName name="__DKR1" localSheetId="46">#REF!</definedName>
    <definedName name="__DKR1" localSheetId="47">#REF!</definedName>
    <definedName name="__DKR1" localSheetId="48">#REF!</definedName>
    <definedName name="__DKR1" localSheetId="49">#REF!</definedName>
    <definedName name="__DKR1" localSheetId="52">#REF!</definedName>
    <definedName name="__DKR1" localSheetId="53">#REF!</definedName>
    <definedName name="__DKR1" localSheetId="64">#REF!</definedName>
    <definedName name="__DKR1" localSheetId="65">#REF!</definedName>
    <definedName name="__DKR1">#REF!</definedName>
    <definedName name="__ECU1" localSheetId="67">#REF!</definedName>
    <definedName name="__ECU1" localSheetId="68">#REF!</definedName>
    <definedName name="__ECU1" localSheetId="69">#REF!</definedName>
    <definedName name="__ECU1" localSheetId="70">#REF!</definedName>
    <definedName name="__ECU1" localSheetId="72">#REF!</definedName>
    <definedName name="__ECU1" localSheetId="73">#REF!</definedName>
    <definedName name="__ECU1" localSheetId="74">#REF!</definedName>
    <definedName name="__ECU1" localSheetId="11">#REF!</definedName>
    <definedName name="__ECU1" localSheetId="12">#REF!</definedName>
    <definedName name="__ECU1" localSheetId="13">#REF!</definedName>
    <definedName name="__ECU1" localSheetId="23">#REF!</definedName>
    <definedName name="__ECU1" localSheetId="26">#REF!</definedName>
    <definedName name="__ECU1" localSheetId="27">#REF!</definedName>
    <definedName name="__ECU1" localSheetId="10">#REF!</definedName>
    <definedName name="__ECU1" localSheetId="38">#REF!</definedName>
    <definedName name="__ECU1" localSheetId="25">#REF!</definedName>
    <definedName name="__ECU1" localSheetId="30">#REF!</definedName>
    <definedName name="__ECU1" localSheetId="31">#REF!</definedName>
    <definedName name="__ECU1" localSheetId="36">#REF!</definedName>
    <definedName name="__ECU1" localSheetId="37">#REF!</definedName>
    <definedName name="__ECU1" localSheetId="39">#REF!</definedName>
    <definedName name="__ECU1" localSheetId="40">#REF!</definedName>
    <definedName name="__ECU1" localSheetId="41">#REF!</definedName>
    <definedName name="__ECU1" localSheetId="46">#REF!</definedName>
    <definedName name="__ECU1" localSheetId="47">#REF!</definedName>
    <definedName name="__ECU1" localSheetId="48">#REF!</definedName>
    <definedName name="__ECU1" localSheetId="49">#REF!</definedName>
    <definedName name="__ECU1" localSheetId="52">#REF!</definedName>
    <definedName name="__ECU1" localSheetId="53">#REF!</definedName>
    <definedName name="__ECU1" localSheetId="64">#REF!</definedName>
    <definedName name="__ECU1" localSheetId="65">#REF!</definedName>
    <definedName name="__ECU1">#REF!</definedName>
    <definedName name="__END94" localSheetId="67">#REF!</definedName>
    <definedName name="__END94" localSheetId="68">#REF!</definedName>
    <definedName name="__END94" localSheetId="69">#REF!</definedName>
    <definedName name="__END94" localSheetId="70">#REF!</definedName>
    <definedName name="__END94" localSheetId="72">#REF!</definedName>
    <definedName name="__END94" localSheetId="73">#REF!</definedName>
    <definedName name="__END94" localSheetId="74">#REF!</definedName>
    <definedName name="__END94" localSheetId="11">#REF!</definedName>
    <definedName name="__END94" localSheetId="23">#REF!</definedName>
    <definedName name="__END94" localSheetId="10">#REF!</definedName>
    <definedName name="__END94" localSheetId="38">#REF!</definedName>
    <definedName name="__END94" localSheetId="31">#REF!</definedName>
    <definedName name="__END94" localSheetId="39">#REF!</definedName>
    <definedName name="__END94" localSheetId="40">#REF!</definedName>
    <definedName name="__END94" localSheetId="41">#REF!</definedName>
    <definedName name="__END94" localSheetId="46">#REF!</definedName>
    <definedName name="__END94" localSheetId="52">#REF!</definedName>
    <definedName name="__END94" localSheetId="53">#REF!</definedName>
    <definedName name="__END94" localSheetId="64">#REF!</definedName>
    <definedName name="__END94" localSheetId="65">#REF!</definedName>
    <definedName name="__END94">#REF!</definedName>
    <definedName name="__ESC1" localSheetId="67">#REF!</definedName>
    <definedName name="__ESC1" localSheetId="68">#REF!</definedName>
    <definedName name="__ESC1" localSheetId="69">#REF!</definedName>
    <definedName name="__ESC1" localSheetId="70">#REF!</definedName>
    <definedName name="__ESC1" localSheetId="72">#REF!</definedName>
    <definedName name="__ESC1" localSheetId="73">#REF!</definedName>
    <definedName name="__ESC1" localSheetId="74">#REF!</definedName>
    <definedName name="__ESC1" localSheetId="11">#REF!</definedName>
    <definedName name="__ESC1" localSheetId="23">#REF!</definedName>
    <definedName name="__ESC1" localSheetId="27">#REF!</definedName>
    <definedName name="__ESC1" localSheetId="10">#REF!</definedName>
    <definedName name="__ESC1" localSheetId="38">#REF!</definedName>
    <definedName name="__ESC1" localSheetId="25">#REF!</definedName>
    <definedName name="__ESC1" localSheetId="31">#REF!</definedName>
    <definedName name="__ESC1" localSheetId="39">#REF!</definedName>
    <definedName name="__ESC1" localSheetId="40">#REF!</definedName>
    <definedName name="__ESC1" localSheetId="41">#REF!</definedName>
    <definedName name="__ESC1" localSheetId="46">#REF!</definedName>
    <definedName name="__ESC1" localSheetId="47">#REF!</definedName>
    <definedName name="__ESC1" localSheetId="48">#REF!</definedName>
    <definedName name="__ESC1" localSheetId="49">#REF!</definedName>
    <definedName name="__ESC1" localSheetId="52">#REF!</definedName>
    <definedName name="__ESC1" localSheetId="53">#REF!</definedName>
    <definedName name="__ESC1" localSheetId="64">#REF!</definedName>
    <definedName name="__ESC1" localSheetId="65">#REF!</definedName>
    <definedName name="__ESC1">#REF!</definedName>
    <definedName name="__F" localSheetId="67" hidden="1">'[9]Fax a enviar'!#REF!</definedName>
    <definedName name="__F" localSheetId="68" hidden="1">'[9]Fax a enviar'!#REF!</definedName>
    <definedName name="__F" localSheetId="69" hidden="1">'[9]Fax a enviar'!#REF!</definedName>
    <definedName name="__F" localSheetId="70" hidden="1">'[9]Fax a enviar'!#REF!</definedName>
    <definedName name="__F" localSheetId="72" hidden="1">'[9]Fax a enviar'!#REF!</definedName>
    <definedName name="__F" localSheetId="73" hidden="1">'[9]Fax a enviar'!#REF!</definedName>
    <definedName name="__F" localSheetId="74" hidden="1">'[9]Fax a enviar'!#REF!</definedName>
    <definedName name="__F" localSheetId="11" hidden="1">#REF!</definedName>
    <definedName name="__F" localSheetId="23" hidden="1">#REF!</definedName>
    <definedName name="__F" localSheetId="24" hidden="1">#REF!</definedName>
    <definedName name="__F" localSheetId="26" hidden="1">#REF!</definedName>
    <definedName name="__F" localSheetId="10" hidden="1">#REF!</definedName>
    <definedName name="__F" localSheetId="38" hidden="1">#REF!</definedName>
    <definedName name="__F" localSheetId="25" hidden="1">#REF!</definedName>
    <definedName name="__F" localSheetId="30" hidden="1">'[9]Fax a enviar'!#REF!</definedName>
    <definedName name="__F" localSheetId="39" hidden="1">#REF!</definedName>
    <definedName name="__F" localSheetId="46" hidden="1">'[9]Fax a enviar'!#REF!</definedName>
    <definedName name="__F" localSheetId="51" hidden="1">#REF!</definedName>
    <definedName name="__F" localSheetId="52" hidden="1">#REF!</definedName>
    <definedName name="__F" localSheetId="53" hidden="1">'[9]Fax a enviar'!#REF!</definedName>
    <definedName name="__F" localSheetId="65" hidden="1">'[9]Fax a enviar'!#REF!</definedName>
    <definedName name="__F" localSheetId="66" hidden="1">'[9]Fax a enviar'!#REF!</definedName>
    <definedName name="__F" hidden="1">#REF!</definedName>
    <definedName name="__FAL2" localSheetId="67">#REF!</definedName>
    <definedName name="__FAL2" localSheetId="68">#REF!</definedName>
    <definedName name="__FAL2" localSheetId="69">#REF!</definedName>
    <definedName name="__FAL2" localSheetId="70">#REF!</definedName>
    <definedName name="__FAL2" localSheetId="72">#REF!</definedName>
    <definedName name="__FAL2" localSheetId="73">#REF!</definedName>
    <definedName name="__FAL2" localSheetId="74">#REF!</definedName>
    <definedName name="__FAL2" localSheetId="11">#REF!</definedName>
    <definedName name="__FAL2" localSheetId="12">#REF!</definedName>
    <definedName name="__FAL2" localSheetId="13">#REF!</definedName>
    <definedName name="__FAL2" localSheetId="23">#REF!</definedName>
    <definedName name="__FAL2" localSheetId="24">#REF!</definedName>
    <definedName name="__FAL2" localSheetId="26">#REF!</definedName>
    <definedName name="__FAL2" localSheetId="27">#REF!</definedName>
    <definedName name="__FAL2" localSheetId="42">#REF!</definedName>
    <definedName name="__FAL2" localSheetId="10">#REF!</definedName>
    <definedName name="__FAL2" localSheetId="38">#REF!</definedName>
    <definedName name="__FAL2" localSheetId="25">#REF!</definedName>
    <definedName name="__FAL2" localSheetId="30">#REF!</definedName>
    <definedName name="__FAL2" localSheetId="31">#REF!</definedName>
    <definedName name="__FAL2" localSheetId="34">#REF!</definedName>
    <definedName name="__FAL2" localSheetId="36">#REF!</definedName>
    <definedName name="__FAL2" localSheetId="37">#REF!</definedName>
    <definedName name="__FAL2" localSheetId="39">#REF!</definedName>
    <definedName name="__FAL2" localSheetId="40">#REF!</definedName>
    <definedName name="__FAL2" localSheetId="41">#REF!</definedName>
    <definedName name="__FAL2" localSheetId="46">#REF!</definedName>
    <definedName name="__FAL2" localSheetId="47">#REF!</definedName>
    <definedName name="__FAL2" localSheetId="48">#REF!</definedName>
    <definedName name="__FAL2" localSheetId="49">#REF!</definedName>
    <definedName name="__FAL2" localSheetId="52">#REF!</definedName>
    <definedName name="__FAL2" localSheetId="53">#REF!</definedName>
    <definedName name="__FAL2" localSheetId="64">#REF!</definedName>
    <definedName name="__FAL2" localSheetId="65">#REF!</definedName>
    <definedName name="__FAL2" localSheetId="66">#REF!</definedName>
    <definedName name="__FAL2">#REF!</definedName>
    <definedName name="__FAL3" localSheetId="67">#REF!</definedName>
    <definedName name="__FAL3" localSheetId="68">#REF!</definedName>
    <definedName name="__FAL3" localSheetId="69">#REF!</definedName>
    <definedName name="__FAL3" localSheetId="70">#REF!</definedName>
    <definedName name="__FAL3" localSheetId="72">#REF!</definedName>
    <definedName name="__FAL3" localSheetId="73">#REF!</definedName>
    <definedName name="__FAL3" localSheetId="74">#REF!</definedName>
    <definedName name="__FAL3" localSheetId="11">#REF!</definedName>
    <definedName name="__FAL3" localSheetId="12">#REF!</definedName>
    <definedName name="__FAL3" localSheetId="13">#REF!</definedName>
    <definedName name="__FAL3" localSheetId="23">#REF!</definedName>
    <definedName name="__FAL3" localSheetId="26">#REF!</definedName>
    <definedName name="__FAL3" localSheetId="27">#REF!</definedName>
    <definedName name="__FAL3" localSheetId="10">#REF!</definedName>
    <definedName name="__FAL3" localSheetId="38">#REF!</definedName>
    <definedName name="__FAL3" localSheetId="25">#REF!</definedName>
    <definedName name="__FAL3" localSheetId="30">#REF!</definedName>
    <definedName name="__FAL3" localSheetId="31">#REF!</definedName>
    <definedName name="__FAL3" localSheetId="36">#REF!</definedName>
    <definedName name="__FAL3" localSheetId="37">#REF!</definedName>
    <definedName name="__FAL3" localSheetId="39">#REF!</definedName>
    <definedName name="__FAL3" localSheetId="40">#REF!</definedName>
    <definedName name="__FAL3" localSheetId="41">#REF!</definedName>
    <definedName name="__FAL3" localSheetId="46">#REF!</definedName>
    <definedName name="__FAL3" localSheetId="47">#REF!</definedName>
    <definedName name="__FAL3" localSheetId="48">#REF!</definedName>
    <definedName name="__FAL3" localSheetId="49">#REF!</definedName>
    <definedName name="__FAL3" localSheetId="52">#REF!</definedName>
    <definedName name="__FAL3" localSheetId="53">#REF!</definedName>
    <definedName name="__FAL3" localSheetId="64">#REF!</definedName>
    <definedName name="__FAL3" localSheetId="65">#REF!</definedName>
    <definedName name="__FAL3">#REF!</definedName>
    <definedName name="__FAL4" localSheetId="67">#REF!</definedName>
    <definedName name="__FAL4" localSheetId="68">#REF!</definedName>
    <definedName name="__FAL4" localSheetId="69">#REF!</definedName>
    <definedName name="__FAL4" localSheetId="70">#REF!</definedName>
    <definedName name="__FAL4" localSheetId="72">#REF!</definedName>
    <definedName name="__FAL4" localSheetId="73">#REF!</definedName>
    <definedName name="__FAL4" localSheetId="74">#REF!</definedName>
    <definedName name="__FAL4" localSheetId="11">#REF!</definedName>
    <definedName name="__FAL4" localSheetId="12">#REF!</definedName>
    <definedName name="__FAL4" localSheetId="13">#REF!</definedName>
    <definedName name="__FAL4" localSheetId="23">#REF!</definedName>
    <definedName name="__FAL4" localSheetId="26">#REF!</definedName>
    <definedName name="__FAL4" localSheetId="27">#REF!</definedName>
    <definedName name="__FAL4" localSheetId="10">#REF!</definedName>
    <definedName name="__FAL4" localSheetId="38">#REF!</definedName>
    <definedName name="__FAL4" localSheetId="25">#REF!</definedName>
    <definedName name="__FAL4" localSheetId="30">#REF!</definedName>
    <definedName name="__FAL4" localSheetId="31">#REF!</definedName>
    <definedName name="__FAL4" localSheetId="36">#REF!</definedName>
    <definedName name="__FAL4" localSheetId="37">#REF!</definedName>
    <definedName name="__FAL4" localSheetId="39">#REF!</definedName>
    <definedName name="__FAL4" localSheetId="40">#REF!</definedName>
    <definedName name="__FAL4" localSheetId="41">#REF!</definedName>
    <definedName name="__FAL4" localSheetId="46">#REF!</definedName>
    <definedName name="__FAL4" localSheetId="47">#REF!</definedName>
    <definedName name="__FAL4" localSheetId="48">#REF!</definedName>
    <definedName name="__FAL4" localSheetId="49">#REF!</definedName>
    <definedName name="__FAL4" localSheetId="52">#REF!</definedName>
    <definedName name="__FAL4" localSheetId="53">#REF!</definedName>
    <definedName name="__FAL4" localSheetId="64">#REF!</definedName>
    <definedName name="__FAL4" localSheetId="65">#REF!</definedName>
    <definedName name="__FAL4">#REF!</definedName>
    <definedName name="__FAL5" localSheetId="67">#REF!</definedName>
    <definedName name="__FAL5" localSheetId="68">#REF!</definedName>
    <definedName name="__FAL5" localSheetId="69">#REF!</definedName>
    <definedName name="__FAL5" localSheetId="70">#REF!</definedName>
    <definedName name="__FAL5" localSheetId="72">#REF!</definedName>
    <definedName name="__FAL5" localSheetId="73">#REF!</definedName>
    <definedName name="__FAL5" localSheetId="74">#REF!</definedName>
    <definedName name="__FAL5" localSheetId="11">#REF!</definedName>
    <definedName name="__FAL5" localSheetId="23">#REF!</definedName>
    <definedName name="__FAL5" localSheetId="27">#REF!</definedName>
    <definedName name="__FAL5" localSheetId="10">#REF!</definedName>
    <definedName name="__FAL5" localSheetId="38">#REF!</definedName>
    <definedName name="__FAL5" localSheetId="25">#REF!</definedName>
    <definedName name="__FAL5" localSheetId="31">#REF!</definedName>
    <definedName name="__FAL5" localSheetId="39">#REF!</definedName>
    <definedName name="__FAL5" localSheetId="40">#REF!</definedName>
    <definedName name="__FAL5" localSheetId="41">#REF!</definedName>
    <definedName name="__FAL5" localSheetId="46">#REF!</definedName>
    <definedName name="__FAL5" localSheetId="47">#REF!</definedName>
    <definedName name="__FAL5" localSheetId="48">#REF!</definedName>
    <definedName name="__FAL5" localSheetId="49">#REF!</definedName>
    <definedName name="__FAL5" localSheetId="52">#REF!</definedName>
    <definedName name="__FAL5" localSheetId="53">#REF!</definedName>
    <definedName name="__FAL5" localSheetId="64">#REF!</definedName>
    <definedName name="__FAL5" localSheetId="65">#REF!</definedName>
    <definedName name="__FAL5">#REF!</definedName>
    <definedName name="__FAL6" localSheetId="67">#REF!</definedName>
    <definedName name="__FAL6" localSheetId="68">#REF!</definedName>
    <definedName name="__FAL6" localSheetId="69">#REF!</definedName>
    <definedName name="__FAL6" localSheetId="70">#REF!</definedName>
    <definedName name="__FAL6" localSheetId="72">#REF!</definedName>
    <definedName name="__FAL6" localSheetId="73">#REF!</definedName>
    <definedName name="__FAL6" localSheetId="74">#REF!</definedName>
    <definedName name="__FAL6" localSheetId="11">#REF!</definedName>
    <definedName name="__FAL6" localSheetId="23">#REF!</definedName>
    <definedName name="__FAL6" localSheetId="27">#REF!</definedName>
    <definedName name="__FAL6" localSheetId="10">#REF!</definedName>
    <definedName name="__FAL6" localSheetId="38">#REF!</definedName>
    <definedName name="__FAL6" localSheetId="25">#REF!</definedName>
    <definedName name="__FAL6" localSheetId="31">#REF!</definedName>
    <definedName name="__FAL6" localSheetId="39">#REF!</definedName>
    <definedName name="__FAL6" localSheetId="40">#REF!</definedName>
    <definedName name="__FAL6" localSheetId="41">#REF!</definedName>
    <definedName name="__FAL6" localSheetId="46">#REF!</definedName>
    <definedName name="__FAL6" localSheetId="47">#REF!</definedName>
    <definedName name="__FAL6" localSheetId="48">#REF!</definedName>
    <definedName name="__FAL6" localSheetId="49">#REF!</definedName>
    <definedName name="__FAL6" localSheetId="52">#REF!</definedName>
    <definedName name="__FAL6" localSheetId="53">#REF!</definedName>
    <definedName name="__FAL6" localSheetId="64">#REF!</definedName>
    <definedName name="__FAL6" localSheetId="65">#REF!</definedName>
    <definedName name="__FAL6">#REF!</definedName>
    <definedName name="__FAL7" localSheetId="67">#REF!</definedName>
    <definedName name="__FAL7" localSheetId="68">#REF!</definedName>
    <definedName name="__FAL7" localSheetId="69">#REF!</definedName>
    <definedName name="__FAL7" localSheetId="70">#REF!</definedName>
    <definedName name="__FAL7" localSheetId="72">#REF!</definedName>
    <definedName name="__FAL7" localSheetId="73">#REF!</definedName>
    <definedName name="__FAL7" localSheetId="74">#REF!</definedName>
    <definedName name="__FAL7" localSheetId="11">#REF!</definedName>
    <definedName name="__FAL7" localSheetId="23">#REF!</definedName>
    <definedName name="__FAL7" localSheetId="27">#REF!</definedName>
    <definedName name="__FAL7" localSheetId="10">#REF!</definedName>
    <definedName name="__FAL7" localSheetId="38">#REF!</definedName>
    <definedName name="__FAL7" localSheetId="25">#REF!</definedName>
    <definedName name="__FAL7" localSheetId="31">#REF!</definedName>
    <definedName name="__FAL7" localSheetId="39">#REF!</definedName>
    <definedName name="__FAL7" localSheetId="40">#REF!</definedName>
    <definedName name="__FAL7" localSheetId="41">#REF!</definedName>
    <definedName name="__FAL7" localSheetId="46">#REF!</definedName>
    <definedName name="__FAL7" localSheetId="47">#REF!</definedName>
    <definedName name="__FAL7" localSheetId="48">#REF!</definedName>
    <definedName name="__FAL7" localSheetId="49">#REF!</definedName>
    <definedName name="__FAL7" localSheetId="52">#REF!</definedName>
    <definedName name="__FAL7" localSheetId="53">#REF!</definedName>
    <definedName name="__FAL7" localSheetId="64">#REF!</definedName>
    <definedName name="__FAL7" localSheetId="65">#REF!</definedName>
    <definedName name="__FAL7">#REF!</definedName>
    <definedName name="__FMK1" localSheetId="67">#REF!</definedName>
    <definedName name="__FMK1" localSheetId="68">#REF!</definedName>
    <definedName name="__FMK1" localSheetId="69">#REF!</definedName>
    <definedName name="__FMK1" localSheetId="70">#REF!</definedName>
    <definedName name="__FMK1" localSheetId="72">#REF!</definedName>
    <definedName name="__FMK1" localSheetId="73">#REF!</definedName>
    <definedName name="__FMK1" localSheetId="74">#REF!</definedName>
    <definedName name="__FMK1" localSheetId="11">#REF!</definedName>
    <definedName name="__FMK1" localSheetId="23">#REF!</definedName>
    <definedName name="__FMK1" localSheetId="27">#REF!</definedName>
    <definedName name="__FMK1" localSheetId="10">#REF!</definedName>
    <definedName name="__FMK1" localSheetId="38">#REF!</definedName>
    <definedName name="__FMK1" localSheetId="25">#REF!</definedName>
    <definedName name="__FMK1" localSheetId="31">#REF!</definedName>
    <definedName name="__FMK1" localSheetId="39">#REF!</definedName>
    <definedName name="__FMK1" localSheetId="40">#REF!</definedName>
    <definedName name="__FMK1" localSheetId="41">#REF!</definedName>
    <definedName name="__FMK1" localSheetId="46">#REF!</definedName>
    <definedName name="__FMK1" localSheetId="47">#REF!</definedName>
    <definedName name="__FMK1" localSheetId="48">#REF!</definedName>
    <definedName name="__FMK1" localSheetId="49">#REF!</definedName>
    <definedName name="__FMK1" localSheetId="52">#REF!</definedName>
    <definedName name="__FMK1" localSheetId="53">#REF!</definedName>
    <definedName name="__FMK1" localSheetId="64">#REF!</definedName>
    <definedName name="__FMK1" localSheetId="65">#REF!</definedName>
    <definedName name="__FMK1">#REF!</definedName>
    <definedName name="__IKR1" localSheetId="67">#REF!</definedName>
    <definedName name="__IKR1" localSheetId="68">#REF!</definedName>
    <definedName name="__IKR1" localSheetId="69">#REF!</definedName>
    <definedName name="__IKR1" localSheetId="70">#REF!</definedName>
    <definedName name="__IKR1" localSheetId="72">#REF!</definedName>
    <definedName name="__IKR1" localSheetId="73">#REF!</definedName>
    <definedName name="__IKR1" localSheetId="74">#REF!</definedName>
    <definedName name="__IKR1" localSheetId="11">#REF!</definedName>
    <definedName name="__IKR1" localSheetId="23">#REF!</definedName>
    <definedName name="__IKR1" localSheetId="27">#REF!</definedName>
    <definedName name="__IKR1" localSheetId="10">#REF!</definedName>
    <definedName name="__IKR1" localSheetId="38">#REF!</definedName>
    <definedName name="__IKR1" localSheetId="25">#REF!</definedName>
    <definedName name="__IKR1" localSheetId="31">#REF!</definedName>
    <definedName name="__IKR1" localSheetId="39">#REF!</definedName>
    <definedName name="__IKR1" localSheetId="40">#REF!</definedName>
    <definedName name="__IKR1" localSheetId="41">#REF!</definedName>
    <definedName name="__IKR1" localSheetId="46">#REF!</definedName>
    <definedName name="__IKR1" localSheetId="47">#REF!</definedName>
    <definedName name="__IKR1" localSheetId="48">#REF!</definedName>
    <definedName name="__IKR1" localSheetId="49">#REF!</definedName>
    <definedName name="__IKR1" localSheetId="52">#REF!</definedName>
    <definedName name="__IKR1" localSheetId="53">#REF!</definedName>
    <definedName name="__IKR1" localSheetId="64">#REF!</definedName>
    <definedName name="__IKR1" localSheetId="65">#REF!</definedName>
    <definedName name="__IKR1">#REF!</definedName>
    <definedName name="__IRP1" localSheetId="67">#REF!</definedName>
    <definedName name="__IRP1" localSheetId="68">#REF!</definedName>
    <definedName name="__IRP1" localSheetId="69">#REF!</definedName>
    <definedName name="__IRP1" localSheetId="70">#REF!</definedName>
    <definedName name="__IRP1" localSheetId="72">#REF!</definedName>
    <definedName name="__IRP1" localSheetId="73">#REF!</definedName>
    <definedName name="__IRP1" localSheetId="74">#REF!</definedName>
    <definedName name="__IRP1" localSheetId="11">#REF!</definedName>
    <definedName name="__IRP1" localSheetId="23">#REF!</definedName>
    <definedName name="__IRP1" localSheetId="27">#REF!</definedName>
    <definedName name="__IRP1" localSheetId="10">#REF!</definedName>
    <definedName name="__IRP1" localSheetId="38">#REF!</definedName>
    <definedName name="__IRP1" localSheetId="25">#REF!</definedName>
    <definedName name="__IRP1" localSheetId="31">#REF!</definedName>
    <definedName name="__IRP1" localSheetId="39">#REF!</definedName>
    <definedName name="__IRP1" localSheetId="40">#REF!</definedName>
    <definedName name="__IRP1" localSheetId="41">#REF!</definedName>
    <definedName name="__IRP1" localSheetId="46">#REF!</definedName>
    <definedName name="__IRP1" localSheetId="47">#REF!</definedName>
    <definedName name="__IRP1" localSheetId="48">#REF!</definedName>
    <definedName name="__IRP1" localSheetId="49">#REF!</definedName>
    <definedName name="__IRP1" localSheetId="52">#REF!</definedName>
    <definedName name="__IRP1" localSheetId="53">#REF!</definedName>
    <definedName name="__IRP1" localSheetId="64">#REF!</definedName>
    <definedName name="__IRP1" localSheetId="65">#REF!</definedName>
    <definedName name="__IRP1">#REF!</definedName>
    <definedName name="__LIT1" localSheetId="67">#REF!</definedName>
    <definedName name="__LIT1" localSheetId="68">#REF!</definedName>
    <definedName name="__LIT1" localSheetId="69">#REF!</definedName>
    <definedName name="__LIT1" localSheetId="70">#REF!</definedName>
    <definedName name="__LIT1" localSheetId="72">#REF!</definedName>
    <definedName name="__LIT1" localSheetId="73">#REF!</definedName>
    <definedName name="__LIT1" localSheetId="74">#REF!</definedName>
    <definedName name="__LIT1" localSheetId="11">#REF!</definedName>
    <definedName name="__LIT1" localSheetId="23">#REF!</definedName>
    <definedName name="__LIT1" localSheetId="27">#REF!</definedName>
    <definedName name="__LIT1" localSheetId="10">#REF!</definedName>
    <definedName name="__LIT1" localSheetId="38">#REF!</definedName>
    <definedName name="__LIT1" localSheetId="25">#REF!</definedName>
    <definedName name="__LIT1" localSheetId="31">#REF!</definedName>
    <definedName name="__LIT1" localSheetId="39">#REF!</definedName>
    <definedName name="__LIT1" localSheetId="40">#REF!</definedName>
    <definedName name="__LIT1" localSheetId="41">#REF!</definedName>
    <definedName name="__LIT1" localSheetId="46">#REF!</definedName>
    <definedName name="__LIT1" localSheetId="47">#REF!</definedName>
    <definedName name="__LIT1" localSheetId="48">#REF!</definedName>
    <definedName name="__LIT1" localSheetId="49">#REF!</definedName>
    <definedName name="__LIT1" localSheetId="52">#REF!</definedName>
    <definedName name="__LIT1" localSheetId="53">#REF!</definedName>
    <definedName name="__LIT1" localSheetId="64">#REF!</definedName>
    <definedName name="__LIT1" localSheetId="65">#REF!</definedName>
    <definedName name="__LIT1">#REF!</definedName>
    <definedName name="__MEX1" localSheetId="67">#REF!</definedName>
    <definedName name="__MEX1" localSheetId="68">#REF!</definedName>
    <definedName name="__MEX1" localSheetId="69">#REF!</definedName>
    <definedName name="__MEX1" localSheetId="70">#REF!</definedName>
    <definedName name="__MEX1" localSheetId="72">#REF!</definedName>
    <definedName name="__MEX1" localSheetId="73">#REF!</definedName>
    <definedName name="__MEX1" localSheetId="74">#REF!</definedName>
    <definedName name="__MEX1" localSheetId="11">#REF!</definedName>
    <definedName name="__MEX1" localSheetId="23">#REF!</definedName>
    <definedName name="__MEX1" localSheetId="27">#REF!</definedName>
    <definedName name="__MEX1" localSheetId="10">#REF!</definedName>
    <definedName name="__MEX1" localSheetId="38">#REF!</definedName>
    <definedName name="__MEX1" localSheetId="25">#REF!</definedName>
    <definedName name="__MEX1" localSheetId="31">#REF!</definedName>
    <definedName name="__MEX1" localSheetId="39">#REF!</definedName>
    <definedName name="__MEX1" localSheetId="40">#REF!</definedName>
    <definedName name="__MEX1" localSheetId="41">#REF!</definedName>
    <definedName name="__MEX1" localSheetId="46">#REF!</definedName>
    <definedName name="__MEX1" localSheetId="47">#REF!</definedName>
    <definedName name="__MEX1" localSheetId="48">#REF!</definedName>
    <definedName name="__MEX1" localSheetId="49">#REF!</definedName>
    <definedName name="__MEX1" localSheetId="52">#REF!</definedName>
    <definedName name="__MEX1" localSheetId="53">#REF!</definedName>
    <definedName name="__MEX1" localSheetId="64">#REF!</definedName>
    <definedName name="__MEX1" localSheetId="65">#REF!</definedName>
    <definedName name="__MEX1">#REF!</definedName>
    <definedName name="__PTA1" localSheetId="67">#REF!</definedName>
    <definedName name="__PTA1" localSheetId="68">#REF!</definedName>
    <definedName name="__PTA1" localSheetId="69">#REF!</definedName>
    <definedName name="__PTA1" localSheetId="70">#REF!</definedName>
    <definedName name="__PTA1" localSheetId="72">#REF!</definedName>
    <definedName name="__PTA1" localSheetId="73">#REF!</definedName>
    <definedName name="__PTA1" localSheetId="74">#REF!</definedName>
    <definedName name="__PTA1" localSheetId="11">#REF!</definedName>
    <definedName name="__PTA1" localSheetId="23">#REF!</definedName>
    <definedName name="__PTA1" localSheetId="27">#REF!</definedName>
    <definedName name="__PTA1" localSheetId="10">#REF!</definedName>
    <definedName name="__PTA1" localSheetId="38">#REF!</definedName>
    <definedName name="__PTA1" localSheetId="25">#REF!</definedName>
    <definedName name="__PTA1" localSheetId="31">#REF!</definedName>
    <definedName name="__PTA1" localSheetId="39">#REF!</definedName>
    <definedName name="__PTA1" localSheetId="40">#REF!</definedName>
    <definedName name="__PTA1" localSheetId="41">#REF!</definedName>
    <definedName name="__PTA1" localSheetId="46">#REF!</definedName>
    <definedName name="__PTA1" localSheetId="47">#REF!</definedName>
    <definedName name="__PTA1" localSheetId="48">#REF!</definedName>
    <definedName name="__PTA1" localSheetId="49">#REF!</definedName>
    <definedName name="__PTA1" localSheetId="52">#REF!</definedName>
    <definedName name="__PTA1" localSheetId="53">#REF!</definedName>
    <definedName name="__PTA1" localSheetId="64">#REF!</definedName>
    <definedName name="__PTA1" localSheetId="65">#REF!</definedName>
    <definedName name="__PTA1">#REF!</definedName>
    <definedName name="__RES2" localSheetId="67">[22]RES!#REF!</definedName>
    <definedName name="__RES2" localSheetId="68">[22]RES!#REF!</definedName>
    <definedName name="__RES2" localSheetId="69">[22]RES!#REF!</definedName>
    <definedName name="__RES2" localSheetId="70">[22]RES!#REF!</definedName>
    <definedName name="__RES2" localSheetId="72">[22]RES!#REF!</definedName>
    <definedName name="__RES2" localSheetId="73">[22]RES!#REF!</definedName>
    <definedName name="__RES2" localSheetId="74">[22]RES!#REF!</definedName>
    <definedName name="__RES2" localSheetId="11">#REF!</definedName>
    <definedName name="__RES2" localSheetId="23">#REF!</definedName>
    <definedName name="__RES2" localSheetId="24">#REF!</definedName>
    <definedName name="__RES2" localSheetId="26">#REF!</definedName>
    <definedName name="__RES2" localSheetId="10">#REF!</definedName>
    <definedName name="__RES2" localSheetId="38">#REF!</definedName>
    <definedName name="__RES2" localSheetId="25">#REF!</definedName>
    <definedName name="__RES2" localSheetId="30">[22]RES!#REF!</definedName>
    <definedName name="__RES2" localSheetId="39">#REF!</definedName>
    <definedName name="__RES2" localSheetId="46">[22]RES!#REF!</definedName>
    <definedName name="__RES2" localSheetId="51">#REF!</definedName>
    <definedName name="__RES2" localSheetId="52">#REF!</definedName>
    <definedName name="__RES2" localSheetId="53">[22]RES!#REF!</definedName>
    <definedName name="__RES2" localSheetId="65">[22]RES!#REF!</definedName>
    <definedName name="__RES2" localSheetId="66">[22]RES!#REF!</definedName>
    <definedName name="__RES2">#REF!</definedName>
    <definedName name="__ROS1">#N/A</definedName>
    <definedName name="__ROS2">#N/A</definedName>
    <definedName name="__ROS3">#N/A</definedName>
    <definedName name="__ROS4">#N/A</definedName>
    <definedName name="__SAR1" localSheetId="67">#REF!</definedName>
    <definedName name="__SAR1" localSheetId="68">#REF!</definedName>
    <definedName name="__SAR1" localSheetId="69">#REF!</definedName>
    <definedName name="__SAR1" localSheetId="70">#REF!</definedName>
    <definedName name="__SAR1" localSheetId="72">#REF!</definedName>
    <definedName name="__SAR1" localSheetId="73">#REF!</definedName>
    <definedName name="__SAR1" localSheetId="74">#REF!</definedName>
    <definedName name="__SAR1" localSheetId="11">#REF!</definedName>
    <definedName name="__SAR1" localSheetId="12">#REF!</definedName>
    <definedName name="__SAR1" localSheetId="13">#REF!</definedName>
    <definedName name="__SAR1" localSheetId="23">#REF!</definedName>
    <definedName name="__SAR1" localSheetId="24">#REF!</definedName>
    <definedName name="__SAR1" localSheetId="26">#REF!</definedName>
    <definedName name="__SAR1" localSheetId="27">#REF!</definedName>
    <definedName name="__SAR1" localSheetId="42">#REF!</definedName>
    <definedName name="__SAR1" localSheetId="10">#REF!</definedName>
    <definedName name="__SAR1" localSheetId="38">#REF!</definedName>
    <definedName name="__SAR1" localSheetId="25">#REF!</definedName>
    <definedName name="__SAR1" localSheetId="30">#REF!</definedName>
    <definedName name="__SAR1" localSheetId="31">#REF!</definedName>
    <definedName name="__SAR1" localSheetId="34">#REF!</definedName>
    <definedName name="__SAR1" localSheetId="36">#REF!</definedName>
    <definedName name="__SAR1" localSheetId="37">#REF!</definedName>
    <definedName name="__SAR1" localSheetId="39">#REF!</definedName>
    <definedName name="__SAR1" localSheetId="40">#REF!</definedName>
    <definedName name="__SAR1" localSheetId="41">#REF!</definedName>
    <definedName name="__SAR1" localSheetId="46">#REF!</definedName>
    <definedName name="__SAR1" localSheetId="47">#REF!</definedName>
    <definedName name="__SAR1" localSheetId="48">#REF!</definedName>
    <definedName name="__SAR1" localSheetId="49">#REF!</definedName>
    <definedName name="__SAR1" localSheetId="52">#REF!</definedName>
    <definedName name="__SAR1" localSheetId="53">#REF!</definedName>
    <definedName name="__SAR1" localSheetId="64">#REF!</definedName>
    <definedName name="__SAR1" localSheetId="65">#REF!</definedName>
    <definedName name="__SAR1" localSheetId="66">#REF!</definedName>
    <definedName name="__SAR1">#REF!</definedName>
    <definedName name="__SUM2" localSheetId="67">#REF!</definedName>
    <definedName name="__SUM2" localSheetId="68">#REF!</definedName>
    <definedName name="__SUM2" localSheetId="69">#REF!</definedName>
    <definedName name="__SUM2" localSheetId="70">#REF!</definedName>
    <definedName name="__SUM2" localSheetId="72">#REF!</definedName>
    <definedName name="__SUM2" localSheetId="73">#REF!</definedName>
    <definedName name="__SUM2" localSheetId="74">#REF!</definedName>
    <definedName name="__SUM2" localSheetId="11">#REF!</definedName>
    <definedName name="__SUM2" localSheetId="12">#REF!</definedName>
    <definedName name="__SUM2" localSheetId="13">#REF!</definedName>
    <definedName name="__SUM2" localSheetId="23">#REF!</definedName>
    <definedName name="__SUM2" localSheetId="24">#REF!</definedName>
    <definedName name="__SUM2" localSheetId="26">#REF!</definedName>
    <definedName name="__SUM2" localSheetId="10">#REF!</definedName>
    <definedName name="__SUM2" localSheetId="38">#REF!</definedName>
    <definedName name="__SUM2" localSheetId="25">#REF!</definedName>
    <definedName name="__SUM2" localSheetId="30">#REF!</definedName>
    <definedName name="__SUM2" localSheetId="31">#REF!</definedName>
    <definedName name="__SUM2" localSheetId="36">#REF!</definedName>
    <definedName name="__SUM2" localSheetId="37">#REF!</definedName>
    <definedName name="__SUM2" localSheetId="39">#REF!</definedName>
    <definedName name="__SUM2" localSheetId="40">#REF!</definedName>
    <definedName name="__SUM2" localSheetId="41">#REF!</definedName>
    <definedName name="__SUM2" localSheetId="46">#REF!</definedName>
    <definedName name="__SUM2" localSheetId="47">#REF!</definedName>
    <definedName name="__SUM2" localSheetId="52">#REF!</definedName>
    <definedName name="__SUM2" localSheetId="53">#REF!</definedName>
    <definedName name="__SUM2" localSheetId="64">#REF!</definedName>
    <definedName name="__SUM2" localSheetId="65">#REF!</definedName>
    <definedName name="__SUM2">#REF!</definedName>
    <definedName name="__TAB1" localSheetId="67">#REF!</definedName>
    <definedName name="__TAB1" localSheetId="68">#REF!</definedName>
    <definedName name="__TAB1" localSheetId="69">#REF!</definedName>
    <definedName name="__TAB1" localSheetId="70">#REF!</definedName>
    <definedName name="__TAB1" localSheetId="72">#REF!</definedName>
    <definedName name="__TAB1" localSheetId="73">#REF!</definedName>
    <definedName name="__TAB1" localSheetId="74">#REF!</definedName>
    <definedName name="__TAB1" localSheetId="11">#REF!</definedName>
    <definedName name="__TAB1" localSheetId="12">#REF!</definedName>
    <definedName name="__TAB1" localSheetId="13">#REF!</definedName>
    <definedName name="__TAB1" localSheetId="23">#REF!</definedName>
    <definedName name="__TAB1" localSheetId="26">#REF!</definedName>
    <definedName name="__TAB1" localSheetId="10">#REF!</definedName>
    <definedName name="__TAB1" localSheetId="38">#REF!</definedName>
    <definedName name="__TAB1" localSheetId="30">#REF!</definedName>
    <definedName name="__TAB1" localSheetId="31">#REF!</definedName>
    <definedName name="__TAB1" localSheetId="36">#REF!</definedName>
    <definedName name="__TAB1" localSheetId="37">#REF!</definedName>
    <definedName name="__TAB1" localSheetId="39">#REF!</definedName>
    <definedName name="__TAB1" localSheetId="40">#REF!</definedName>
    <definedName name="__TAB1" localSheetId="41">#REF!</definedName>
    <definedName name="__TAB1" localSheetId="46">#REF!</definedName>
    <definedName name="__TAB1" localSheetId="52">#REF!</definedName>
    <definedName name="__TAB1" localSheetId="53">#REF!</definedName>
    <definedName name="__TAB1" localSheetId="64">#REF!</definedName>
    <definedName name="__TAB1" localSheetId="65">#REF!</definedName>
    <definedName name="__TAB1">#REF!</definedName>
    <definedName name="__Tab19" localSheetId="67">#REF!</definedName>
    <definedName name="__Tab19" localSheetId="68">#REF!</definedName>
    <definedName name="__Tab19" localSheetId="69">#REF!</definedName>
    <definedName name="__Tab19" localSheetId="70">#REF!</definedName>
    <definedName name="__Tab19" localSheetId="72">#REF!</definedName>
    <definedName name="__Tab19" localSheetId="73">#REF!</definedName>
    <definedName name="__Tab19" localSheetId="74">#REF!</definedName>
    <definedName name="__Tab19" localSheetId="11">#REF!</definedName>
    <definedName name="__Tab19" localSheetId="23">#REF!</definedName>
    <definedName name="__Tab19" localSheetId="10">#REF!</definedName>
    <definedName name="__Tab19" localSheetId="38">#REF!</definedName>
    <definedName name="__Tab19" localSheetId="31">#REF!</definedName>
    <definedName name="__Tab19" localSheetId="39">#REF!</definedName>
    <definedName name="__Tab19" localSheetId="40">#REF!</definedName>
    <definedName name="__Tab19" localSheetId="41">#REF!</definedName>
    <definedName name="__Tab19" localSheetId="46">#REF!</definedName>
    <definedName name="__Tab19" localSheetId="52">#REF!</definedName>
    <definedName name="__Tab19" localSheetId="53">#REF!</definedName>
    <definedName name="__Tab19" localSheetId="64">#REF!</definedName>
    <definedName name="__Tab19" localSheetId="65">#REF!</definedName>
    <definedName name="__Tab19">#REF!</definedName>
    <definedName name="__Tab20" localSheetId="67">#REF!</definedName>
    <definedName name="__Tab20" localSheetId="68">#REF!</definedName>
    <definedName name="__Tab20" localSheetId="69">#REF!</definedName>
    <definedName name="__Tab20" localSheetId="70">#REF!</definedName>
    <definedName name="__Tab20" localSheetId="72">#REF!</definedName>
    <definedName name="__Tab20" localSheetId="73">#REF!</definedName>
    <definedName name="__Tab20" localSheetId="74">#REF!</definedName>
    <definedName name="__Tab20" localSheetId="11">#REF!</definedName>
    <definedName name="__Tab20" localSheetId="23">#REF!</definedName>
    <definedName name="__Tab20" localSheetId="10">#REF!</definedName>
    <definedName name="__Tab20" localSheetId="38">#REF!</definedName>
    <definedName name="__Tab20" localSheetId="31">#REF!</definedName>
    <definedName name="__Tab20" localSheetId="39">#REF!</definedName>
    <definedName name="__Tab20" localSheetId="40">#REF!</definedName>
    <definedName name="__Tab20" localSheetId="41">#REF!</definedName>
    <definedName name="__Tab20" localSheetId="46">#REF!</definedName>
    <definedName name="__Tab20" localSheetId="52">#REF!</definedName>
    <definedName name="__Tab20" localSheetId="53">#REF!</definedName>
    <definedName name="__Tab20" localSheetId="64">#REF!</definedName>
    <definedName name="__Tab20" localSheetId="65">#REF!</definedName>
    <definedName name="__Tab20">#REF!</definedName>
    <definedName name="__Tab21" localSheetId="67">#REF!</definedName>
    <definedName name="__Tab21" localSheetId="68">#REF!</definedName>
    <definedName name="__Tab21" localSheetId="69">#REF!</definedName>
    <definedName name="__Tab21" localSheetId="70">#REF!</definedName>
    <definedName name="__Tab21" localSheetId="72">#REF!</definedName>
    <definedName name="__Tab21" localSheetId="73">#REF!</definedName>
    <definedName name="__Tab21" localSheetId="74">#REF!</definedName>
    <definedName name="__Tab21" localSheetId="11">#REF!</definedName>
    <definedName name="__Tab21" localSheetId="23">#REF!</definedName>
    <definedName name="__Tab21" localSheetId="10">#REF!</definedName>
    <definedName name="__Tab21" localSheetId="38">#REF!</definedName>
    <definedName name="__Tab21" localSheetId="31">#REF!</definedName>
    <definedName name="__Tab21" localSheetId="39">#REF!</definedName>
    <definedName name="__Tab21" localSheetId="40">#REF!</definedName>
    <definedName name="__Tab21" localSheetId="41">#REF!</definedName>
    <definedName name="__Tab21" localSheetId="46">#REF!</definedName>
    <definedName name="__Tab21" localSheetId="52">#REF!</definedName>
    <definedName name="__Tab21" localSheetId="53">#REF!</definedName>
    <definedName name="__Tab21" localSheetId="64">#REF!</definedName>
    <definedName name="__Tab21" localSheetId="65">#REF!</definedName>
    <definedName name="__Tab21">#REF!</definedName>
    <definedName name="__Tab22" localSheetId="67">#REF!</definedName>
    <definedName name="__Tab22" localSheetId="68">#REF!</definedName>
    <definedName name="__Tab22" localSheetId="69">#REF!</definedName>
    <definedName name="__Tab22" localSheetId="70">#REF!</definedName>
    <definedName name="__Tab22" localSheetId="72">#REF!</definedName>
    <definedName name="__Tab22" localSheetId="73">#REF!</definedName>
    <definedName name="__Tab22" localSheetId="74">#REF!</definedName>
    <definedName name="__Tab22" localSheetId="11">#REF!</definedName>
    <definedName name="__Tab22" localSheetId="23">#REF!</definedName>
    <definedName name="__Tab22" localSheetId="10">#REF!</definedName>
    <definedName name="__Tab22" localSheetId="38">#REF!</definedName>
    <definedName name="__Tab22" localSheetId="31">#REF!</definedName>
    <definedName name="__Tab22" localSheetId="39">#REF!</definedName>
    <definedName name="__Tab22" localSheetId="40">#REF!</definedName>
    <definedName name="__Tab22" localSheetId="41">#REF!</definedName>
    <definedName name="__Tab22" localSheetId="46">#REF!</definedName>
    <definedName name="__Tab22" localSheetId="52">#REF!</definedName>
    <definedName name="__Tab22" localSheetId="53">#REF!</definedName>
    <definedName name="__Tab22" localSheetId="64">#REF!</definedName>
    <definedName name="__Tab22" localSheetId="65">#REF!</definedName>
    <definedName name="__Tab22">#REF!</definedName>
    <definedName name="__Tab23" localSheetId="67">#REF!</definedName>
    <definedName name="__Tab23" localSheetId="68">#REF!</definedName>
    <definedName name="__Tab23" localSheetId="69">#REF!</definedName>
    <definedName name="__Tab23" localSheetId="70">#REF!</definedName>
    <definedName name="__Tab23" localSheetId="72">#REF!</definedName>
    <definedName name="__Tab23" localSheetId="73">#REF!</definedName>
    <definedName name="__Tab23" localSheetId="74">#REF!</definedName>
    <definedName name="__Tab23" localSheetId="11">#REF!</definedName>
    <definedName name="__Tab23" localSheetId="23">#REF!</definedName>
    <definedName name="__Tab23" localSheetId="10">#REF!</definedName>
    <definedName name="__Tab23" localSheetId="38">#REF!</definedName>
    <definedName name="__Tab23" localSheetId="31">#REF!</definedName>
    <definedName name="__Tab23" localSheetId="39">#REF!</definedName>
    <definedName name="__Tab23" localSheetId="40">#REF!</definedName>
    <definedName name="__Tab23" localSheetId="41">#REF!</definedName>
    <definedName name="__Tab23" localSheetId="46">#REF!</definedName>
    <definedName name="__Tab23" localSheetId="52">#REF!</definedName>
    <definedName name="__Tab23" localSheetId="53">#REF!</definedName>
    <definedName name="__Tab23" localSheetId="64">#REF!</definedName>
    <definedName name="__Tab23" localSheetId="65">#REF!</definedName>
    <definedName name="__Tab23">#REF!</definedName>
    <definedName name="__Tab24" localSheetId="67">#REF!</definedName>
    <definedName name="__Tab24" localSheetId="68">#REF!</definedName>
    <definedName name="__Tab24" localSheetId="69">#REF!</definedName>
    <definedName name="__Tab24" localSheetId="70">#REF!</definedName>
    <definedName name="__Tab24" localSheetId="72">#REF!</definedName>
    <definedName name="__Tab24" localSheetId="73">#REF!</definedName>
    <definedName name="__Tab24" localSheetId="74">#REF!</definedName>
    <definedName name="__Tab24" localSheetId="11">#REF!</definedName>
    <definedName name="__Tab24" localSheetId="23">#REF!</definedName>
    <definedName name="__Tab24" localSheetId="10">#REF!</definedName>
    <definedName name="__Tab24" localSheetId="38">#REF!</definedName>
    <definedName name="__Tab24" localSheetId="31">#REF!</definedName>
    <definedName name="__Tab24" localSheetId="39">#REF!</definedName>
    <definedName name="__Tab24" localSheetId="40">#REF!</definedName>
    <definedName name="__Tab24" localSheetId="41">#REF!</definedName>
    <definedName name="__Tab24" localSheetId="46">#REF!</definedName>
    <definedName name="__Tab24" localSheetId="52">#REF!</definedName>
    <definedName name="__Tab24" localSheetId="53">#REF!</definedName>
    <definedName name="__Tab24" localSheetId="64">#REF!</definedName>
    <definedName name="__Tab24" localSheetId="65">#REF!</definedName>
    <definedName name="__Tab24">#REF!</definedName>
    <definedName name="__Tab26" localSheetId="67">#REF!</definedName>
    <definedName name="__Tab26" localSheetId="68">#REF!</definedName>
    <definedName name="__Tab26" localSheetId="69">#REF!</definedName>
    <definedName name="__Tab26" localSheetId="70">#REF!</definedName>
    <definedName name="__Tab26" localSheetId="72">#REF!</definedName>
    <definedName name="__Tab26" localSheetId="73">#REF!</definedName>
    <definedName name="__Tab26" localSheetId="74">#REF!</definedName>
    <definedName name="__Tab26" localSheetId="11">#REF!</definedName>
    <definedName name="__Tab26" localSheetId="23">#REF!</definedName>
    <definedName name="__Tab26" localSheetId="10">#REF!</definedName>
    <definedName name="__Tab26" localSheetId="38">#REF!</definedName>
    <definedName name="__Tab26" localSheetId="31">#REF!</definedName>
    <definedName name="__Tab26" localSheetId="39">#REF!</definedName>
    <definedName name="__Tab26" localSheetId="40">#REF!</definedName>
    <definedName name="__Tab26" localSheetId="41">#REF!</definedName>
    <definedName name="__Tab26" localSheetId="46">#REF!</definedName>
    <definedName name="__Tab26" localSheetId="52">#REF!</definedName>
    <definedName name="__Tab26" localSheetId="53">#REF!</definedName>
    <definedName name="__Tab26" localSheetId="64">#REF!</definedName>
    <definedName name="__Tab26" localSheetId="65">#REF!</definedName>
    <definedName name="__Tab26">#REF!</definedName>
    <definedName name="__Tab27" localSheetId="67">#REF!</definedName>
    <definedName name="__Tab27" localSheetId="68">#REF!</definedName>
    <definedName name="__Tab27" localSheetId="69">#REF!</definedName>
    <definedName name="__Tab27" localSheetId="70">#REF!</definedName>
    <definedName name="__Tab27" localSheetId="72">#REF!</definedName>
    <definedName name="__Tab27" localSheetId="73">#REF!</definedName>
    <definedName name="__Tab27" localSheetId="74">#REF!</definedName>
    <definedName name="__Tab27" localSheetId="11">#REF!</definedName>
    <definedName name="__Tab27" localSheetId="23">#REF!</definedName>
    <definedName name="__Tab27" localSheetId="10">#REF!</definedName>
    <definedName name="__Tab27" localSheetId="38">#REF!</definedName>
    <definedName name="__Tab27" localSheetId="31">#REF!</definedName>
    <definedName name="__Tab27" localSheetId="39">#REF!</definedName>
    <definedName name="__Tab27" localSheetId="40">#REF!</definedName>
    <definedName name="__Tab27" localSheetId="41">#REF!</definedName>
    <definedName name="__Tab27" localSheetId="46">#REF!</definedName>
    <definedName name="__Tab27" localSheetId="52">#REF!</definedName>
    <definedName name="__Tab27" localSheetId="53">#REF!</definedName>
    <definedName name="__Tab27" localSheetId="64">#REF!</definedName>
    <definedName name="__Tab27" localSheetId="65">#REF!</definedName>
    <definedName name="__Tab27">#REF!</definedName>
    <definedName name="__Tab28" localSheetId="67">#REF!</definedName>
    <definedName name="__Tab28" localSheetId="68">#REF!</definedName>
    <definedName name="__Tab28" localSheetId="69">#REF!</definedName>
    <definedName name="__Tab28" localSheetId="70">#REF!</definedName>
    <definedName name="__Tab28" localSheetId="72">#REF!</definedName>
    <definedName name="__Tab28" localSheetId="73">#REF!</definedName>
    <definedName name="__Tab28" localSheetId="74">#REF!</definedName>
    <definedName name="__Tab28" localSheetId="11">#REF!</definedName>
    <definedName name="__Tab28" localSheetId="23">#REF!</definedName>
    <definedName name="__Tab28" localSheetId="10">#REF!</definedName>
    <definedName name="__Tab28" localSheetId="38">#REF!</definedName>
    <definedName name="__Tab28" localSheetId="31">#REF!</definedName>
    <definedName name="__Tab28" localSheetId="39">#REF!</definedName>
    <definedName name="__Tab28" localSheetId="40">#REF!</definedName>
    <definedName name="__Tab28" localSheetId="41">#REF!</definedName>
    <definedName name="__Tab28" localSheetId="46">#REF!</definedName>
    <definedName name="__Tab28" localSheetId="52">#REF!</definedName>
    <definedName name="__Tab28" localSheetId="53">#REF!</definedName>
    <definedName name="__Tab28" localSheetId="64">#REF!</definedName>
    <definedName name="__Tab28" localSheetId="65">#REF!</definedName>
    <definedName name="__Tab28">#REF!</definedName>
    <definedName name="__Tab29" localSheetId="67">#REF!</definedName>
    <definedName name="__Tab29" localSheetId="68">#REF!</definedName>
    <definedName name="__Tab29" localSheetId="69">#REF!</definedName>
    <definedName name="__Tab29" localSheetId="70">#REF!</definedName>
    <definedName name="__Tab29" localSheetId="72">#REF!</definedName>
    <definedName name="__Tab29" localSheetId="73">#REF!</definedName>
    <definedName name="__Tab29" localSheetId="74">#REF!</definedName>
    <definedName name="__Tab29" localSheetId="11">#REF!</definedName>
    <definedName name="__Tab29" localSheetId="23">#REF!</definedName>
    <definedName name="__Tab29" localSheetId="10">#REF!</definedName>
    <definedName name="__Tab29" localSheetId="38">#REF!</definedName>
    <definedName name="__Tab29" localSheetId="31">#REF!</definedName>
    <definedName name="__Tab29" localSheetId="39">#REF!</definedName>
    <definedName name="__Tab29" localSheetId="40">#REF!</definedName>
    <definedName name="__Tab29" localSheetId="41">#REF!</definedName>
    <definedName name="__Tab29" localSheetId="46">#REF!</definedName>
    <definedName name="__Tab29" localSheetId="52">#REF!</definedName>
    <definedName name="__Tab29" localSheetId="53">#REF!</definedName>
    <definedName name="__Tab29" localSheetId="64">#REF!</definedName>
    <definedName name="__Tab29" localSheetId="65">#REF!</definedName>
    <definedName name="__Tab29">#REF!</definedName>
    <definedName name="__Tab30" localSheetId="67">#REF!</definedName>
    <definedName name="__Tab30" localSheetId="68">#REF!</definedName>
    <definedName name="__Tab30" localSheetId="69">#REF!</definedName>
    <definedName name="__Tab30" localSheetId="70">#REF!</definedName>
    <definedName name="__Tab30" localSheetId="72">#REF!</definedName>
    <definedName name="__Tab30" localSheetId="73">#REF!</definedName>
    <definedName name="__Tab30" localSheetId="74">#REF!</definedName>
    <definedName name="__Tab30" localSheetId="11">#REF!</definedName>
    <definedName name="__Tab30" localSheetId="23">#REF!</definedName>
    <definedName name="__Tab30" localSheetId="10">#REF!</definedName>
    <definedName name="__Tab30" localSheetId="38">#REF!</definedName>
    <definedName name="__Tab30" localSheetId="31">#REF!</definedName>
    <definedName name="__Tab30" localSheetId="39">#REF!</definedName>
    <definedName name="__Tab30" localSheetId="40">#REF!</definedName>
    <definedName name="__Tab30" localSheetId="41">#REF!</definedName>
    <definedName name="__Tab30" localSheetId="46">#REF!</definedName>
    <definedName name="__Tab30" localSheetId="52">#REF!</definedName>
    <definedName name="__Tab30" localSheetId="53">#REF!</definedName>
    <definedName name="__Tab30" localSheetId="64">#REF!</definedName>
    <definedName name="__Tab30" localSheetId="65">#REF!</definedName>
    <definedName name="__Tab30">#REF!</definedName>
    <definedName name="__Tab31" localSheetId="67">#REF!</definedName>
    <definedName name="__Tab31" localSheetId="68">#REF!</definedName>
    <definedName name="__Tab31" localSheetId="69">#REF!</definedName>
    <definedName name="__Tab31" localSheetId="70">#REF!</definedName>
    <definedName name="__Tab31" localSheetId="72">#REF!</definedName>
    <definedName name="__Tab31" localSheetId="73">#REF!</definedName>
    <definedName name="__Tab31" localSheetId="74">#REF!</definedName>
    <definedName name="__Tab31" localSheetId="11">#REF!</definedName>
    <definedName name="__Tab31" localSheetId="23">#REF!</definedName>
    <definedName name="__Tab31" localSheetId="10">#REF!</definedName>
    <definedName name="__Tab31" localSheetId="38">#REF!</definedName>
    <definedName name="__Tab31" localSheetId="31">#REF!</definedName>
    <definedName name="__Tab31" localSheetId="39">#REF!</definedName>
    <definedName name="__Tab31" localSheetId="40">#REF!</definedName>
    <definedName name="__Tab31" localSheetId="41">#REF!</definedName>
    <definedName name="__Tab31" localSheetId="46">#REF!</definedName>
    <definedName name="__Tab31" localSheetId="52">#REF!</definedName>
    <definedName name="__Tab31" localSheetId="53">#REF!</definedName>
    <definedName name="__Tab31" localSheetId="64">#REF!</definedName>
    <definedName name="__Tab31" localSheetId="65">#REF!</definedName>
    <definedName name="__Tab31">#REF!</definedName>
    <definedName name="__Tab32" localSheetId="67">#REF!</definedName>
    <definedName name="__Tab32" localSheetId="68">#REF!</definedName>
    <definedName name="__Tab32" localSheetId="69">#REF!</definedName>
    <definedName name="__Tab32" localSheetId="70">#REF!</definedName>
    <definedName name="__Tab32" localSheetId="72">#REF!</definedName>
    <definedName name="__Tab32" localSheetId="73">#REF!</definedName>
    <definedName name="__Tab32" localSheetId="74">#REF!</definedName>
    <definedName name="__Tab32" localSheetId="11">#REF!</definedName>
    <definedName name="__Tab32" localSheetId="23">#REF!</definedName>
    <definedName name="__Tab32" localSheetId="10">#REF!</definedName>
    <definedName name="__Tab32" localSheetId="38">#REF!</definedName>
    <definedName name="__Tab32" localSheetId="31">#REF!</definedName>
    <definedName name="__Tab32" localSheetId="39">#REF!</definedName>
    <definedName name="__Tab32" localSheetId="40">#REF!</definedName>
    <definedName name="__Tab32" localSheetId="41">#REF!</definedName>
    <definedName name="__Tab32" localSheetId="46">#REF!</definedName>
    <definedName name="__Tab32" localSheetId="52">#REF!</definedName>
    <definedName name="__Tab32" localSheetId="53">#REF!</definedName>
    <definedName name="__Tab32" localSheetId="64">#REF!</definedName>
    <definedName name="__Tab32" localSheetId="65">#REF!</definedName>
    <definedName name="__Tab32">#REF!</definedName>
    <definedName name="__Tab33" localSheetId="67">#REF!</definedName>
    <definedName name="__Tab33" localSheetId="68">#REF!</definedName>
    <definedName name="__Tab33" localSheetId="69">#REF!</definedName>
    <definedName name="__Tab33" localSheetId="70">#REF!</definedName>
    <definedName name="__Tab33" localSheetId="72">#REF!</definedName>
    <definedName name="__Tab33" localSheetId="73">#REF!</definedName>
    <definedName name="__Tab33" localSheetId="74">#REF!</definedName>
    <definedName name="__Tab33" localSheetId="11">#REF!</definedName>
    <definedName name="__Tab33" localSheetId="23">#REF!</definedName>
    <definedName name="__Tab33" localSheetId="10">#REF!</definedName>
    <definedName name="__Tab33" localSheetId="38">#REF!</definedName>
    <definedName name="__Tab33" localSheetId="31">#REF!</definedName>
    <definedName name="__Tab33" localSheetId="39">#REF!</definedName>
    <definedName name="__Tab33" localSheetId="40">#REF!</definedName>
    <definedName name="__Tab33" localSheetId="41">#REF!</definedName>
    <definedName name="__Tab33" localSheetId="46">#REF!</definedName>
    <definedName name="__Tab33" localSheetId="52">#REF!</definedName>
    <definedName name="__Tab33" localSheetId="53">#REF!</definedName>
    <definedName name="__Tab33" localSheetId="64">#REF!</definedName>
    <definedName name="__Tab33" localSheetId="65">#REF!</definedName>
    <definedName name="__Tab33">#REF!</definedName>
    <definedName name="__Tab34" localSheetId="67">#REF!</definedName>
    <definedName name="__Tab34" localSheetId="68">#REF!</definedName>
    <definedName name="__Tab34" localSheetId="69">#REF!</definedName>
    <definedName name="__Tab34" localSheetId="70">#REF!</definedName>
    <definedName name="__Tab34" localSheetId="72">#REF!</definedName>
    <definedName name="__Tab34" localSheetId="73">#REF!</definedName>
    <definedName name="__Tab34" localSheetId="74">#REF!</definedName>
    <definedName name="__Tab34" localSheetId="11">#REF!</definedName>
    <definedName name="__Tab34" localSheetId="23">#REF!</definedName>
    <definedName name="__Tab34" localSheetId="10">#REF!</definedName>
    <definedName name="__Tab34" localSheetId="38">#REF!</definedName>
    <definedName name="__Tab34" localSheetId="31">#REF!</definedName>
    <definedName name="__Tab34" localSheetId="39">#REF!</definedName>
    <definedName name="__Tab34" localSheetId="40">#REF!</definedName>
    <definedName name="__Tab34" localSheetId="41">#REF!</definedName>
    <definedName name="__Tab34" localSheetId="46">#REF!</definedName>
    <definedName name="__Tab34" localSheetId="52">#REF!</definedName>
    <definedName name="__Tab34" localSheetId="53">#REF!</definedName>
    <definedName name="__Tab34" localSheetId="64">#REF!</definedName>
    <definedName name="__Tab34" localSheetId="65">#REF!</definedName>
    <definedName name="__Tab34">#REF!</definedName>
    <definedName name="__Tab35" localSheetId="67">#REF!</definedName>
    <definedName name="__Tab35" localSheetId="68">#REF!</definedName>
    <definedName name="__Tab35" localSheetId="69">#REF!</definedName>
    <definedName name="__Tab35" localSheetId="70">#REF!</definedName>
    <definedName name="__Tab35" localSheetId="72">#REF!</definedName>
    <definedName name="__Tab35" localSheetId="73">#REF!</definedName>
    <definedName name="__Tab35" localSheetId="74">#REF!</definedName>
    <definedName name="__Tab35" localSheetId="11">#REF!</definedName>
    <definedName name="__Tab35" localSheetId="23">#REF!</definedName>
    <definedName name="__Tab35" localSheetId="10">#REF!</definedName>
    <definedName name="__Tab35" localSheetId="38">#REF!</definedName>
    <definedName name="__Tab35" localSheetId="31">#REF!</definedName>
    <definedName name="__Tab35" localSheetId="39">#REF!</definedName>
    <definedName name="__Tab35" localSheetId="40">#REF!</definedName>
    <definedName name="__Tab35" localSheetId="41">#REF!</definedName>
    <definedName name="__Tab35" localSheetId="46">#REF!</definedName>
    <definedName name="__Tab35" localSheetId="52">#REF!</definedName>
    <definedName name="__Tab35" localSheetId="53">#REF!</definedName>
    <definedName name="__Tab35" localSheetId="64">#REF!</definedName>
    <definedName name="__Tab35" localSheetId="65">#REF!</definedName>
    <definedName name="__Tab35">#REF!</definedName>
    <definedName name="__tAB4" localSheetId="11">#REF!</definedName>
    <definedName name="__tAB4" localSheetId="10">#REF!</definedName>
    <definedName name="__tAB4" localSheetId="38">#REF!</definedName>
    <definedName name="__tAB4" localSheetId="39">#REF!</definedName>
    <definedName name="__tAB4" localSheetId="46">'[7]shared data'!$A$1:$G$71</definedName>
    <definedName name="__tAB4" localSheetId="51">#REF!</definedName>
    <definedName name="__tAB4" localSheetId="52">'[7]shared data'!$A$1:$G$71</definedName>
    <definedName name="__tAB4" localSheetId="66">'[7]shared data'!$A$1:$G$71</definedName>
    <definedName name="__tAB4">#REF!</definedName>
    <definedName name="__tnt1" localSheetId="67">[5]!__tnt1</definedName>
    <definedName name="__tnt1" localSheetId="68">[5]!__tnt1</definedName>
    <definedName name="__tnt1" localSheetId="69">[5]!__tnt1</definedName>
    <definedName name="__tnt1" localSheetId="70">[5]!__tnt1</definedName>
    <definedName name="__tnt1" localSheetId="72">[5]!__tnt1</definedName>
    <definedName name="__tnt1" localSheetId="73">[5]!__tnt1</definedName>
    <definedName name="__tnt1" localSheetId="74">[5]!__tnt1</definedName>
    <definedName name="__tnt1" localSheetId="11">#REF!</definedName>
    <definedName name="__tnt1" localSheetId="10">#REF!</definedName>
    <definedName name="__tnt1" localSheetId="38">#REF!</definedName>
    <definedName name="__tnt1" localSheetId="30">[6]!__tnt1</definedName>
    <definedName name="__tnt1" localSheetId="39">#REF!</definedName>
    <definedName name="__tnt1" localSheetId="40">[5]!__tnt1</definedName>
    <definedName name="__tnt1" localSheetId="41">[5]!__tnt1</definedName>
    <definedName name="__tnt1" localSheetId="46">[5]!__tnt1</definedName>
    <definedName name="__tnt1" localSheetId="52">[5]!__tnt1</definedName>
    <definedName name="__tnt1" localSheetId="53">[5]!__tnt1</definedName>
    <definedName name="__tnt1" localSheetId="65">[5]!__tnt1</definedName>
    <definedName name="__tnt1" localSheetId="66">[5]!__tnt1</definedName>
    <definedName name="__tnt1">#REF!</definedName>
    <definedName name="__TOT58" localSheetId="67">[8]GROWTH!#REF!</definedName>
    <definedName name="__TOT58" localSheetId="68">[8]GROWTH!#REF!</definedName>
    <definedName name="__TOT58" localSheetId="69">[8]GROWTH!#REF!</definedName>
    <definedName name="__TOT58" localSheetId="70">[8]GROWTH!#REF!</definedName>
    <definedName name="__TOT58" localSheetId="72">[8]GROWTH!#REF!</definedName>
    <definedName name="__TOT58" localSheetId="73">[8]GROWTH!#REF!</definedName>
    <definedName name="__TOT58" localSheetId="74">[8]GROWTH!#REF!</definedName>
    <definedName name="__TOT58" localSheetId="11">#REF!</definedName>
    <definedName name="__TOT58" localSheetId="12">#REF!</definedName>
    <definedName name="__TOT58" localSheetId="13">#REF!</definedName>
    <definedName name="__TOT58" localSheetId="23">#REF!</definedName>
    <definedName name="__TOT58" localSheetId="24">#REF!</definedName>
    <definedName name="__TOT58" localSheetId="26">#REF!</definedName>
    <definedName name="__TOT58" localSheetId="10">#REF!</definedName>
    <definedName name="__TOT58" localSheetId="38">#REF!</definedName>
    <definedName name="__TOT58" localSheetId="25">#REF!</definedName>
    <definedName name="__TOT58" localSheetId="30">[8]GROWTH!#REF!</definedName>
    <definedName name="__TOT58" localSheetId="39">#REF!</definedName>
    <definedName name="__TOT58" localSheetId="40">[8]GROWTH!#REF!</definedName>
    <definedName name="__TOT58" localSheetId="41">[8]GROWTH!#REF!</definedName>
    <definedName name="__TOT58" localSheetId="46">[8]GROWTH!#REF!</definedName>
    <definedName name="__TOT58" localSheetId="47">#REF!</definedName>
    <definedName name="__TOT58" localSheetId="51">#REF!</definedName>
    <definedName name="__TOT58" localSheetId="52">#REF!</definedName>
    <definedName name="__TOT58" localSheetId="53">[8]GROWTH!#REF!</definedName>
    <definedName name="__TOT58" localSheetId="64">[8]GROWTH!#REF!</definedName>
    <definedName name="__TOT58" localSheetId="65">[8]GROWTH!#REF!</definedName>
    <definedName name="__TOT58" localSheetId="66">[8]GROWTH!#REF!</definedName>
    <definedName name="__TOT58">#REF!</definedName>
    <definedName name="__WB2" localSheetId="67">#REF!</definedName>
    <definedName name="__WB2" localSheetId="68">#REF!</definedName>
    <definedName name="__WB2" localSheetId="69">#REF!</definedName>
    <definedName name="__WB2" localSheetId="70">#REF!</definedName>
    <definedName name="__WB2" localSheetId="72">#REF!</definedName>
    <definedName name="__WB2" localSheetId="73">#REF!</definedName>
    <definedName name="__WB2" localSheetId="74">#REF!</definedName>
    <definedName name="__WB2" localSheetId="11">#REF!</definedName>
    <definedName name="__WB2" localSheetId="12">#REF!</definedName>
    <definedName name="__WB2" localSheetId="13">#REF!</definedName>
    <definedName name="__WB2" localSheetId="23">#REF!</definedName>
    <definedName name="__WB2" localSheetId="24">#REF!</definedName>
    <definedName name="__WB2" localSheetId="26">#REF!</definedName>
    <definedName name="__WB2" localSheetId="42">#REF!</definedName>
    <definedName name="__WB2" localSheetId="10">#REF!</definedName>
    <definedName name="__WB2" localSheetId="38">#REF!</definedName>
    <definedName name="__WB2" localSheetId="25">#REF!</definedName>
    <definedName name="__WB2" localSheetId="30">#REF!</definedName>
    <definedName name="__WB2" localSheetId="31">#REF!</definedName>
    <definedName name="__WB2" localSheetId="34">#REF!</definedName>
    <definedName name="__WB2" localSheetId="39">#REF!</definedName>
    <definedName name="__WB2" localSheetId="40">#REF!</definedName>
    <definedName name="__WB2" localSheetId="41">#REF!</definedName>
    <definedName name="__WB2" localSheetId="46">#REF!</definedName>
    <definedName name="__WB2" localSheetId="47">#REF!</definedName>
    <definedName name="__WB2" localSheetId="52">#REF!</definedName>
    <definedName name="__WB2" localSheetId="53">#REF!</definedName>
    <definedName name="__WB2" localSheetId="64">#REF!</definedName>
    <definedName name="__WB2" localSheetId="65">#REF!</definedName>
    <definedName name="__WB2" localSheetId="66">#REF!</definedName>
    <definedName name="__WB2">#REF!</definedName>
    <definedName name="__YR0110" localSheetId="11">#REF!</definedName>
    <definedName name="__YR0110" localSheetId="23">#REF!</definedName>
    <definedName name="__YR0110" localSheetId="24">#REF!</definedName>
    <definedName name="__YR0110" localSheetId="26">#REF!</definedName>
    <definedName name="__YR0110" localSheetId="10">#REF!</definedName>
    <definedName name="__YR0110" localSheetId="38">#REF!</definedName>
    <definedName name="__YR0110" localSheetId="25">#REF!</definedName>
    <definedName name="__YR0110" localSheetId="39">#REF!</definedName>
    <definedName name="__YR0110" localSheetId="46">'[3]Imp:DSA output'!$O$9:$R$464</definedName>
    <definedName name="__YR0110" localSheetId="51">#REF!</definedName>
    <definedName name="__YR0110" localSheetId="52">#REF!</definedName>
    <definedName name="__YR0110" localSheetId="66">'[3]Imp:DSA output'!$O$9:$R$464</definedName>
    <definedName name="__YR0110">#REF!</definedName>
    <definedName name="__YR89" localSheetId="11">#REF!</definedName>
    <definedName name="__YR89" localSheetId="23">#REF!</definedName>
    <definedName name="__YR89" localSheetId="24">#REF!</definedName>
    <definedName name="__YR89" localSheetId="26">#REF!</definedName>
    <definedName name="__YR89" localSheetId="10">#REF!</definedName>
    <definedName name="__YR89" localSheetId="38">#REF!</definedName>
    <definedName name="__YR89" localSheetId="25">#REF!</definedName>
    <definedName name="__YR89" localSheetId="39">#REF!</definedName>
    <definedName name="__YR89" localSheetId="46">'[3]Imp:DSA output'!$C$9:$C$464</definedName>
    <definedName name="__YR89" localSheetId="51">#REF!</definedName>
    <definedName name="__YR89" localSheetId="52">#REF!</definedName>
    <definedName name="__YR89" localSheetId="66">'[3]Imp:DSA output'!$C$9:$C$464</definedName>
    <definedName name="__YR89">#REF!</definedName>
    <definedName name="__YR90" localSheetId="11">#REF!</definedName>
    <definedName name="__YR90" localSheetId="23">#REF!</definedName>
    <definedName name="__YR90" localSheetId="24">#REF!</definedName>
    <definedName name="__YR90" localSheetId="26">#REF!</definedName>
    <definedName name="__YR90" localSheetId="10">#REF!</definedName>
    <definedName name="__YR90" localSheetId="38">#REF!</definedName>
    <definedName name="__YR90" localSheetId="25">#REF!</definedName>
    <definedName name="__YR90" localSheetId="39">#REF!</definedName>
    <definedName name="__YR90" localSheetId="46">'[3]Imp:DSA output'!$D$9:$D$464</definedName>
    <definedName name="__YR90" localSheetId="51">#REF!</definedName>
    <definedName name="__YR90" localSheetId="52">#REF!</definedName>
    <definedName name="__YR90" localSheetId="66">'[3]Imp:DSA output'!$D$9:$D$464</definedName>
    <definedName name="__YR90">#REF!</definedName>
    <definedName name="__YR91" localSheetId="11">#REF!</definedName>
    <definedName name="__YR91" localSheetId="23">#REF!</definedName>
    <definedName name="__YR91" localSheetId="24">#REF!</definedName>
    <definedName name="__YR91" localSheetId="26">#REF!</definedName>
    <definedName name="__YR91" localSheetId="10">#REF!</definedName>
    <definedName name="__YR91" localSheetId="38">#REF!</definedName>
    <definedName name="__YR91" localSheetId="25">#REF!</definedName>
    <definedName name="__YR91" localSheetId="39">#REF!</definedName>
    <definedName name="__YR91" localSheetId="46">'[3]Imp:DSA output'!$E$9:$E$464</definedName>
    <definedName name="__YR91" localSheetId="51">#REF!</definedName>
    <definedName name="__YR91" localSheetId="52">#REF!</definedName>
    <definedName name="__YR91" localSheetId="66">'[3]Imp:DSA output'!$E$9:$E$464</definedName>
    <definedName name="__YR91">#REF!</definedName>
    <definedName name="__YR92" localSheetId="11">#REF!</definedName>
    <definedName name="__YR92" localSheetId="23">#REF!</definedName>
    <definedName name="__YR92" localSheetId="24">#REF!</definedName>
    <definedName name="__YR92" localSheetId="26">#REF!</definedName>
    <definedName name="__YR92" localSheetId="10">#REF!</definedName>
    <definedName name="__YR92" localSheetId="38">#REF!</definedName>
    <definedName name="__YR92" localSheetId="25">#REF!</definedName>
    <definedName name="__YR92" localSheetId="39">#REF!</definedName>
    <definedName name="__YR92" localSheetId="46">'[3]Imp:DSA output'!$F$9:$F$464</definedName>
    <definedName name="__YR92" localSheetId="51">#REF!</definedName>
    <definedName name="__YR92" localSheetId="52">#REF!</definedName>
    <definedName name="__YR92" localSheetId="66">'[3]Imp:DSA output'!$F$9:$F$464</definedName>
    <definedName name="__YR92">#REF!</definedName>
    <definedName name="__YR93" localSheetId="11">#REF!</definedName>
    <definedName name="__YR93" localSheetId="23">#REF!</definedName>
    <definedName name="__YR93" localSheetId="24">#REF!</definedName>
    <definedName name="__YR93" localSheetId="26">#REF!</definedName>
    <definedName name="__YR93" localSheetId="10">#REF!</definedName>
    <definedName name="__YR93" localSheetId="38">#REF!</definedName>
    <definedName name="__YR93" localSheetId="25">#REF!</definedName>
    <definedName name="__YR93" localSheetId="39">#REF!</definedName>
    <definedName name="__YR93" localSheetId="46">'[3]Imp:DSA output'!$G$9:$G$464</definedName>
    <definedName name="__YR93" localSheetId="51">#REF!</definedName>
    <definedName name="__YR93" localSheetId="52">#REF!</definedName>
    <definedName name="__YR93" localSheetId="66">'[3]Imp:DSA output'!$G$9:$G$464</definedName>
    <definedName name="__YR93">#REF!</definedName>
    <definedName name="__YR94" localSheetId="11">#REF!</definedName>
    <definedName name="__YR94" localSheetId="23">#REF!</definedName>
    <definedName name="__YR94" localSheetId="24">#REF!</definedName>
    <definedName name="__YR94" localSheetId="26">#REF!</definedName>
    <definedName name="__YR94" localSheetId="10">#REF!</definedName>
    <definedName name="__YR94" localSheetId="38">#REF!</definedName>
    <definedName name="__YR94" localSheetId="25">#REF!</definedName>
    <definedName name="__YR94" localSheetId="39">#REF!</definedName>
    <definedName name="__YR94" localSheetId="46">'[3]Imp:DSA output'!$H$9:$H$464</definedName>
    <definedName name="__YR94" localSheetId="51">#REF!</definedName>
    <definedName name="__YR94" localSheetId="52">#REF!</definedName>
    <definedName name="__YR94" localSheetId="66">'[3]Imp:DSA output'!$H$9:$H$464</definedName>
    <definedName name="__YR94">#REF!</definedName>
    <definedName name="__YR95" localSheetId="11">#REF!</definedName>
    <definedName name="__YR95" localSheetId="23">#REF!</definedName>
    <definedName name="__YR95" localSheetId="24">#REF!</definedName>
    <definedName name="__YR95" localSheetId="26">#REF!</definedName>
    <definedName name="__YR95" localSheetId="10">#REF!</definedName>
    <definedName name="__YR95" localSheetId="38">#REF!</definedName>
    <definedName name="__YR95" localSheetId="25">#REF!</definedName>
    <definedName name="__YR95" localSheetId="39">#REF!</definedName>
    <definedName name="__YR95" localSheetId="46">'[3]Imp:DSA output'!$I$9:$I$464</definedName>
    <definedName name="__YR95" localSheetId="51">#REF!</definedName>
    <definedName name="__YR95" localSheetId="52">#REF!</definedName>
    <definedName name="__YR95" localSheetId="66">'[3]Imp:DSA output'!$I$9:$I$464</definedName>
    <definedName name="__YR95">#REF!</definedName>
    <definedName name="_1">#N/A</definedName>
    <definedName name="_10__123Graph_AWB_ADJ_PRJ" localSheetId="11" hidden="1">#REF!</definedName>
    <definedName name="_10__123Graph_AWB_ADJ_PRJ" localSheetId="10" hidden="1">#REF!</definedName>
    <definedName name="_10__123Graph_AWB_ADJ_PRJ" localSheetId="38" hidden="1">#REF!</definedName>
    <definedName name="_10__123Graph_AWB_ADJ_PRJ" localSheetId="39" hidden="1">#REF!</definedName>
    <definedName name="_10__123Graph_AWB_ADJ_PRJ" localSheetId="46" hidden="1">[23]WB!$Q$255:$AK$255</definedName>
    <definedName name="_10__123Graph_AWB_ADJ_PRJ" localSheetId="51" hidden="1">#REF!</definedName>
    <definedName name="_10__123Graph_AWB_ADJ_PRJ" localSheetId="52" hidden="1">[23]WB!$Q$255:$AK$255</definedName>
    <definedName name="_10__123Graph_AWB_ADJ_PRJ" localSheetId="66" hidden="1">[23]WB!$Q$255:$AK$255</definedName>
    <definedName name="_10__123Graph_AWB_ADJ_PRJ" hidden="1">#REF!</definedName>
    <definedName name="_10_0GRÁFICO_N_10.2" localSheetId="67">[24]Afiliados!#REF!</definedName>
    <definedName name="_10_0GRÁFICO_N_10.2" localSheetId="68">[24]Afiliados!#REF!</definedName>
    <definedName name="_10_0GRÁFICO_N_10.2" localSheetId="69">[24]Afiliados!#REF!</definedName>
    <definedName name="_10_0GRÁFICO_N_10.2" localSheetId="70">[24]Afiliados!#REF!</definedName>
    <definedName name="_10_0GRÁFICO_N_10.2" localSheetId="72">[24]Afiliados!#REF!</definedName>
    <definedName name="_10_0GRÁFICO_N_10.2" localSheetId="73">[24]Afiliados!#REF!</definedName>
    <definedName name="_10_0GRÁFICO_N_10.2" localSheetId="74">[24]Afiliados!#REF!</definedName>
    <definedName name="_10_0GRÁFICO_N_10.2" localSheetId="11">#REF!</definedName>
    <definedName name="_10_0GRÁFICO_N_10.2" localSheetId="12">#REF!</definedName>
    <definedName name="_10_0GRÁFICO_N_10.2" localSheetId="13">#REF!</definedName>
    <definedName name="_10_0GRÁFICO_N_10.2" localSheetId="10">#REF!</definedName>
    <definedName name="_10_0GRÁFICO_N_10.2" localSheetId="38">#REF!</definedName>
    <definedName name="_10_0GRÁFICO_N_10.2" localSheetId="30">[24]Afiliados!#REF!</definedName>
    <definedName name="_10_0GRÁFICO_N_10.2" localSheetId="39">#REF!</definedName>
    <definedName name="_10_0GRÁFICO_N_10.2" localSheetId="40">[24]Afiliados!#REF!</definedName>
    <definedName name="_10_0GRÁFICO_N_10.2" localSheetId="41">[24]Afiliados!#REF!</definedName>
    <definedName name="_10_0GRÁFICO_N_10.2" localSheetId="46">[24]Afiliados!#REF!</definedName>
    <definedName name="_10_0GRÁFICO_N_10.2" localSheetId="51">#REF!</definedName>
    <definedName name="_10_0GRÁFICO_N_10.2" localSheetId="52">[24]Afiliados!#REF!</definedName>
    <definedName name="_10_0GRÁFICO_N_10.2" localSheetId="65">[24]Afiliados!#REF!</definedName>
    <definedName name="_10_0GRÁFICO_N_10.2" localSheetId="66">[24]Afiliados!#REF!</definedName>
    <definedName name="_10_0GRÁFICO_N_10.2">#REF!</definedName>
    <definedName name="_10FA_L" localSheetId="67">#REF!</definedName>
    <definedName name="_10FA_L" localSheetId="68">#REF!</definedName>
    <definedName name="_10FA_L" localSheetId="69">#REF!</definedName>
    <definedName name="_10FA_L" localSheetId="70">#REF!</definedName>
    <definedName name="_10FA_L" localSheetId="72">#REF!</definedName>
    <definedName name="_10FA_L" localSheetId="73">#REF!</definedName>
    <definedName name="_10FA_L" localSheetId="74">#REF!</definedName>
    <definedName name="_10FA_L" localSheetId="11">#REF!</definedName>
    <definedName name="_10FA_L" localSheetId="12">#REF!</definedName>
    <definedName name="_10FA_L" localSheetId="13">#REF!</definedName>
    <definedName name="_10FA_L" localSheetId="23">#REF!</definedName>
    <definedName name="_10FA_L" localSheetId="24">#REF!</definedName>
    <definedName name="_10FA_L" localSheetId="26">#REF!</definedName>
    <definedName name="_10FA_L" localSheetId="10">#REF!</definedName>
    <definedName name="_10FA_L" localSheetId="38">#REF!</definedName>
    <definedName name="_10FA_L" localSheetId="25">#REF!</definedName>
    <definedName name="_10FA_L" localSheetId="30">#REF!</definedName>
    <definedName name="_10FA_L" localSheetId="31">#REF!</definedName>
    <definedName name="_10FA_L" localSheetId="39">#REF!</definedName>
    <definedName name="_10FA_L" localSheetId="40">#REF!</definedName>
    <definedName name="_10FA_L" localSheetId="41">#REF!</definedName>
    <definedName name="_10FA_L" localSheetId="46">#REF!</definedName>
    <definedName name="_10FA_L" localSheetId="47">#REF!</definedName>
    <definedName name="_10FA_L" localSheetId="52">#REF!</definedName>
    <definedName name="_10FA_L" localSheetId="64">#REF!</definedName>
    <definedName name="_10FA_L" localSheetId="65">#REF!</definedName>
    <definedName name="_10FA_L" localSheetId="66">#REF!</definedName>
    <definedName name="_10FA_L">#REF!</definedName>
    <definedName name="_11__123Graph_AFIG_D" localSheetId="67" hidden="1">#REF!</definedName>
    <definedName name="_11__123Graph_AFIG_D" localSheetId="68" hidden="1">#REF!</definedName>
    <definedName name="_11__123Graph_AFIG_D" localSheetId="69" hidden="1">#REF!</definedName>
    <definedName name="_11__123Graph_AFIG_D" localSheetId="70" hidden="1">#REF!</definedName>
    <definedName name="_11__123Graph_AFIG_D" localSheetId="72" hidden="1">#REF!</definedName>
    <definedName name="_11__123Graph_AFIG_D" localSheetId="73" hidden="1">#REF!</definedName>
    <definedName name="_11__123Graph_AFIG_D" localSheetId="74" hidden="1">#REF!</definedName>
    <definedName name="_11__123Graph_AFIG_D" localSheetId="11" hidden="1">#REF!</definedName>
    <definedName name="_11__123Graph_AFIG_D" localSheetId="12" hidden="1">#REF!</definedName>
    <definedName name="_11__123Graph_AFIG_D" localSheetId="13" hidden="1">#REF!</definedName>
    <definedName name="_11__123Graph_AFIG_D" localSheetId="23" hidden="1">#REF!</definedName>
    <definedName name="_11__123Graph_AFIG_D" localSheetId="24" hidden="1">#REF!</definedName>
    <definedName name="_11__123Graph_AFIG_D" localSheetId="26" hidden="1">#REF!</definedName>
    <definedName name="_11__123Graph_AFIG_D" localSheetId="27" hidden="1">#REF!</definedName>
    <definedName name="_11__123Graph_AFIG_D" localSheetId="10" hidden="1">#REF!</definedName>
    <definedName name="_11__123Graph_AFIG_D" localSheetId="38" hidden="1">#REF!</definedName>
    <definedName name="_11__123Graph_AFIG_D" localSheetId="25" hidden="1">#REF!</definedName>
    <definedName name="_11__123Graph_AFIG_D" localSheetId="30" hidden="1">#REF!</definedName>
    <definedName name="_11__123Graph_AFIG_D" localSheetId="31" hidden="1">#REF!</definedName>
    <definedName name="_11__123Graph_AFIG_D" localSheetId="36" hidden="1">#REF!</definedName>
    <definedName name="_11__123Graph_AFIG_D" localSheetId="37" hidden="1">#REF!</definedName>
    <definedName name="_11__123Graph_AFIG_D" localSheetId="39" hidden="1">#REF!</definedName>
    <definedName name="_11__123Graph_AFIG_D" localSheetId="40" hidden="1">#REF!</definedName>
    <definedName name="_11__123Graph_AFIG_D" localSheetId="41" hidden="1">#REF!</definedName>
    <definedName name="_11__123Graph_AFIG_D" localSheetId="46" hidden="1">#REF!</definedName>
    <definedName name="_11__123Graph_AFIG_D" localSheetId="47" hidden="1">#REF!</definedName>
    <definedName name="_11__123Graph_AFIG_D" localSheetId="48" hidden="1">#REF!</definedName>
    <definedName name="_11__123Graph_AFIG_D" localSheetId="49" hidden="1">#REF!</definedName>
    <definedName name="_11__123Graph_AFIG_D" localSheetId="52" hidden="1">#REF!</definedName>
    <definedName name="_11__123Graph_AFIG_D" localSheetId="53" hidden="1">#REF!</definedName>
    <definedName name="_11__123Graph_AFIG_D" localSheetId="64" hidden="1">#REF!</definedName>
    <definedName name="_11__123Graph_AFIG_D" localSheetId="65" hidden="1">#REF!</definedName>
    <definedName name="_11__123Graph_AFIG_D" hidden="1">#REF!</definedName>
    <definedName name="_11__123Graph_BCPI_ER_LOG" localSheetId="67" hidden="1">[23]ER!#REF!</definedName>
    <definedName name="_11__123Graph_BCPI_ER_LOG" localSheetId="68" hidden="1">[23]ER!#REF!</definedName>
    <definedName name="_11__123Graph_BCPI_ER_LOG" localSheetId="69" hidden="1">[23]ER!#REF!</definedName>
    <definedName name="_11__123Graph_BCPI_ER_LOG" localSheetId="70" hidden="1">[23]ER!#REF!</definedName>
    <definedName name="_11__123Graph_BCPI_ER_LOG" localSheetId="72" hidden="1">[23]ER!#REF!</definedName>
    <definedName name="_11__123Graph_BCPI_ER_LOG" localSheetId="73" hidden="1">[23]ER!#REF!</definedName>
    <definedName name="_11__123Graph_BCPI_ER_LOG" localSheetId="74" hidden="1">[23]ER!#REF!</definedName>
    <definedName name="_11__123Graph_BCPI_ER_LOG" localSheetId="11" hidden="1">#REF!</definedName>
    <definedName name="_11__123Graph_BCPI_ER_LOG" localSheetId="10" hidden="1">#REF!</definedName>
    <definedName name="_11__123Graph_BCPI_ER_LOG" localSheetId="38" hidden="1">#REF!</definedName>
    <definedName name="_11__123Graph_BCPI_ER_LOG" localSheetId="39" hidden="1">#REF!</definedName>
    <definedName name="_11__123Graph_BCPI_ER_LOG" localSheetId="40" hidden="1">[23]ER!#REF!</definedName>
    <definedName name="_11__123Graph_BCPI_ER_LOG" localSheetId="41" hidden="1">[23]ER!#REF!</definedName>
    <definedName name="_11__123Graph_BCPI_ER_LOG" localSheetId="46" hidden="1">[23]ER!#REF!</definedName>
    <definedName name="_11__123Graph_BCPI_ER_LOG" localSheetId="51" hidden="1">#REF!</definedName>
    <definedName name="_11__123Graph_BCPI_ER_LOG" localSheetId="52" hidden="1">[23]ER!#REF!</definedName>
    <definedName name="_11__123Graph_BCPI_ER_LOG" localSheetId="64" hidden="1">[23]ER!#REF!</definedName>
    <definedName name="_11__123Graph_BCPI_ER_LOG" localSheetId="65" hidden="1">[23]ER!#REF!</definedName>
    <definedName name="_11__123Graph_BCPI_ER_LOG" localSheetId="66" hidden="1">[23]ER!#REF!</definedName>
    <definedName name="_11__123Graph_BCPI_ER_LOG" hidden="1">#REF!</definedName>
    <definedName name="_11absorc" localSheetId="67">[25]Programa!#REF!</definedName>
    <definedName name="_11absorc" localSheetId="68">[25]Programa!#REF!</definedName>
    <definedName name="_11absorc" localSheetId="69">[25]Programa!#REF!</definedName>
    <definedName name="_11absorc" localSheetId="70">[25]Programa!#REF!</definedName>
    <definedName name="_11absorc" localSheetId="72">[25]Programa!#REF!</definedName>
    <definedName name="_11absorc" localSheetId="73">[25]Programa!#REF!</definedName>
    <definedName name="_11absorc" localSheetId="74">[25]Programa!#REF!</definedName>
    <definedName name="_11absorc" localSheetId="11">#REF!</definedName>
    <definedName name="_11absorc" localSheetId="12">#REF!</definedName>
    <definedName name="_11absorc" localSheetId="13">#REF!</definedName>
    <definedName name="_11absorc" localSheetId="10">#REF!</definedName>
    <definedName name="_11absorc" localSheetId="38">#REF!</definedName>
    <definedName name="_11absorc" localSheetId="30">[26]Programa!#REF!</definedName>
    <definedName name="_11absorc" localSheetId="39">#REF!</definedName>
    <definedName name="_11absorc" localSheetId="40">[25]Programa!#REF!</definedName>
    <definedName name="_11absorc" localSheetId="41">[25]Programa!#REF!</definedName>
    <definedName name="_11absorc" localSheetId="46">[25]Programa!#REF!</definedName>
    <definedName name="_11absorc" localSheetId="51">#REF!</definedName>
    <definedName name="_11absorc" localSheetId="52">[25]Programa!#REF!</definedName>
    <definedName name="_11absorc" localSheetId="53">[25]Programa!#REF!</definedName>
    <definedName name="_11absorc" localSheetId="64">[25]Programa!#REF!</definedName>
    <definedName name="_11absorc" localSheetId="65">[25]Programa!#REF!</definedName>
    <definedName name="_11absorc" localSheetId="66">[25]Programa!#REF!</definedName>
    <definedName name="_11absorc">#REF!</definedName>
    <definedName name="_11GAZ_LIABS" localSheetId="67">#REF!</definedName>
    <definedName name="_11GAZ_LIABS" localSheetId="68">#REF!</definedName>
    <definedName name="_11GAZ_LIABS" localSheetId="69">#REF!</definedName>
    <definedName name="_11GAZ_LIABS" localSheetId="70">#REF!</definedName>
    <definedName name="_11GAZ_LIABS" localSheetId="72">#REF!</definedName>
    <definedName name="_11GAZ_LIABS" localSheetId="73">#REF!</definedName>
    <definedName name="_11GAZ_LIABS" localSheetId="74">#REF!</definedName>
    <definedName name="_11GAZ_LIABS" localSheetId="11">#REF!</definedName>
    <definedName name="_11GAZ_LIABS" localSheetId="12">#REF!</definedName>
    <definedName name="_11GAZ_LIABS" localSheetId="13">#REF!</definedName>
    <definedName name="_11GAZ_LIABS" localSheetId="23">#REF!</definedName>
    <definedName name="_11GAZ_LIABS" localSheetId="26">#REF!</definedName>
    <definedName name="_11GAZ_LIABS" localSheetId="10">#REF!</definedName>
    <definedName name="_11GAZ_LIABS" localSheetId="38">#REF!</definedName>
    <definedName name="_11GAZ_LIABS" localSheetId="30">#REF!</definedName>
    <definedName name="_11GAZ_LIABS" localSheetId="31">#REF!</definedName>
    <definedName name="_11GAZ_LIABS" localSheetId="36">#REF!</definedName>
    <definedName name="_11GAZ_LIABS" localSheetId="37">#REF!</definedName>
    <definedName name="_11GAZ_LIABS" localSheetId="39">#REF!</definedName>
    <definedName name="_11GAZ_LIABS" localSheetId="40">#REF!</definedName>
    <definedName name="_11GAZ_LIABS" localSheetId="41">#REF!</definedName>
    <definedName name="_11GAZ_LIABS" localSheetId="46">#REF!</definedName>
    <definedName name="_11GAZ_LIABS" localSheetId="52">#REF!</definedName>
    <definedName name="_11GAZ_LIABS" localSheetId="53">#REF!</definedName>
    <definedName name="_11GAZ_LIABS" localSheetId="64">#REF!</definedName>
    <definedName name="_11GAZ_LIABS" localSheetId="65">#REF!</definedName>
    <definedName name="_11GAZ_LIABS" localSheetId="66">#REF!</definedName>
    <definedName name="_11GAZ_LIABS">#REF!</definedName>
    <definedName name="_12__123Graph_AIBA_IBRD" localSheetId="11" hidden="1">#REF!</definedName>
    <definedName name="_12__123Graph_AIBA_IBRD" localSheetId="23" hidden="1">#REF!</definedName>
    <definedName name="_12__123Graph_AIBA_IBRD" localSheetId="24" hidden="1">#REF!</definedName>
    <definedName name="_12__123Graph_AIBA_IBRD" localSheetId="26" hidden="1">#REF!</definedName>
    <definedName name="_12__123Graph_AIBA_IBRD" localSheetId="10" hidden="1">#REF!</definedName>
    <definedName name="_12__123Graph_AIBA_IBRD" localSheetId="38" hidden="1">#REF!</definedName>
    <definedName name="_12__123Graph_AIBA_IBRD" localSheetId="25" hidden="1">#REF!</definedName>
    <definedName name="_12__123Graph_AIBA_IBRD" localSheetId="39" hidden="1">#REF!</definedName>
    <definedName name="_12__123Graph_AIBA_IBRD" localSheetId="46" hidden="1">[23]WB!$Q$62:$AK$62</definedName>
    <definedName name="_12__123Graph_AIBA_IBRD" localSheetId="51" hidden="1">#REF!</definedName>
    <definedName name="_12__123Graph_AIBA_IBRD" localSheetId="52" hidden="1">#REF!</definedName>
    <definedName name="_12__123Graph_AIBA_IBRD" localSheetId="66" hidden="1">[23]WB!$Q$62:$AK$62</definedName>
    <definedName name="_12__123Graph_AIBA_IBRD" hidden="1">#REF!</definedName>
    <definedName name="_12__123Graph_BIBA_IBRD" localSheetId="67" hidden="1">[23]WB!#REF!</definedName>
    <definedName name="_12__123Graph_BIBA_IBRD" localSheetId="68" hidden="1">[23]WB!#REF!</definedName>
    <definedName name="_12__123Graph_BIBA_IBRD" localSheetId="69" hidden="1">[23]WB!#REF!</definedName>
    <definedName name="_12__123Graph_BIBA_IBRD" localSheetId="70" hidden="1">[23]WB!#REF!</definedName>
    <definedName name="_12__123Graph_BIBA_IBRD" localSheetId="72" hidden="1">[23]WB!#REF!</definedName>
    <definedName name="_12__123Graph_BIBA_IBRD" localSheetId="73" hidden="1">[23]WB!#REF!</definedName>
    <definedName name="_12__123Graph_BIBA_IBRD" localSheetId="74" hidden="1">[23]WB!#REF!</definedName>
    <definedName name="_12__123Graph_BIBA_IBRD" localSheetId="11" hidden="1">#REF!</definedName>
    <definedName name="_12__123Graph_BIBA_IBRD" localSheetId="10" hidden="1">#REF!</definedName>
    <definedName name="_12__123Graph_BIBA_IBRD" localSheetId="38" hidden="1">#REF!</definedName>
    <definedName name="_12__123Graph_BIBA_IBRD" localSheetId="30" hidden="1">[23]WB!#REF!</definedName>
    <definedName name="_12__123Graph_BIBA_IBRD" localSheetId="39" hidden="1">#REF!</definedName>
    <definedName name="_12__123Graph_BIBA_IBRD" localSheetId="40" hidden="1">[23]WB!#REF!</definedName>
    <definedName name="_12__123Graph_BIBA_IBRD" localSheetId="41" hidden="1">[23]WB!#REF!</definedName>
    <definedName name="_12__123Graph_BIBA_IBRD" localSheetId="46" hidden="1">[23]WB!#REF!</definedName>
    <definedName name="_12__123Graph_BIBA_IBRD" localSheetId="51" hidden="1">#REF!</definedName>
    <definedName name="_12__123Graph_BIBA_IBRD" localSheetId="52" hidden="1">[23]WB!#REF!</definedName>
    <definedName name="_12__123Graph_BIBA_IBRD" localSheetId="65" hidden="1">[23]WB!#REF!</definedName>
    <definedName name="_12__123Graph_BIBA_IBRD" localSheetId="66" hidden="1">[23]WB!#REF!</definedName>
    <definedName name="_12__123Graph_BIBA_IBRD" hidden="1">#REF!</definedName>
    <definedName name="_12c" localSheetId="67">[25]Programa!#REF!</definedName>
    <definedName name="_12c" localSheetId="68">[25]Programa!#REF!</definedName>
    <definedName name="_12c" localSheetId="69">[25]Programa!#REF!</definedName>
    <definedName name="_12c" localSheetId="70">[25]Programa!#REF!</definedName>
    <definedName name="_12c" localSheetId="72">[25]Programa!#REF!</definedName>
    <definedName name="_12c" localSheetId="73">[25]Programa!#REF!</definedName>
    <definedName name="_12c" localSheetId="74">[25]Programa!#REF!</definedName>
    <definedName name="_12c" localSheetId="11">#REF!</definedName>
    <definedName name="_12c" localSheetId="12">#REF!</definedName>
    <definedName name="_12c" localSheetId="13">#REF!</definedName>
    <definedName name="_12c" localSheetId="10">#REF!</definedName>
    <definedName name="_12c" localSheetId="38">#REF!</definedName>
    <definedName name="_12c" localSheetId="30">[26]Programa!#REF!</definedName>
    <definedName name="_12c" localSheetId="39">#REF!</definedName>
    <definedName name="_12c" localSheetId="40">[25]Programa!#REF!</definedName>
    <definedName name="_12c" localSheetId="41">[25]Programa!#REF!</definedName>
    <definedName name="_12c" localSheetId="46">[25]Programa!#REF!</definedName>
    <definedName name="_12c" localSheetId="51">#REF!</definedName>
    <definedName name="_12c" localSheetId="52">[25]Programa!#REF!</definedName>
    <definedName name="_12c" localSheetId="53">[25]Programa!#REF!</definedName>
    <definedName name="_12c" localSheetId="65">[25]Programa!#REF!</definedName>
    <definedName name="_12c" localSheetId="66">[25]Programa!#REF!</definedName>
    <definedName name="_12c">#REF!</definedName>
    <definedName name="_12INT_RESERVES" localSheetId="67">#REF!</definedName>
    <definedName name="_12INT_RESERVES" localSheetId="68">#REF!</definedName>
    <definedName name="_12INT_RESERVES" localSheetId="69">#REF!</definedName>
    <definedName name="_12INT_RESERVES" localSheetId="70">#REF!</definedName>
    <definedName name="_12INT_RESERVES" localSheetId="72">#REF!</definedName>
    <definedName name="_12INT_RESERVES" localSheetId="73">#REF!</definedName>
    <definedName name="_12INT_RESERVES" localSheetId="74">#REF!</definedName>
    <definedName name="_12INT_RESERVES" localSheetId="11">#REF!</definedName>
    <definedName name="_12INT_RESERVES" localSheetId="12">#REF!</definedName>
    <definedName name="_12INT_RESERVES" localSheetId="13">#REF!</definedName>
    <definedName name="_12INT_RESERVES" localSheetId="23">#REF!</definedName>
    <definedName name="_12INT_RESERVES" localSheetId="24">#REF!</definedName>
    <definedName name="_12INT_RESERVES" localSheetId="26">#REF!</definedName>
    <definedName name="_12INT_RESERVES" localSheetId="42">#REF!</definedName>
    <definedName name="_12INT_RESERVES" localSheetId="10">#REF!</definedName>
    <definedName name="_12INT_RESERVES" localSheetId="38">#REF!</definedName>
    <definedName name="_12INT_RESERVES" localSheetId="25">#REF!</definedName>
    <definedName name="_12INT_RESERVES" localSheetId="30">#REF!</definedName>
    <definedName name="_12INT_RESERVES" localSheetId="31">#REF!</definedName>
    <definedName name="_12INT_RESERVES" localSheetId="34">#REF!</definedName>
    <definedName name="_12INT_RESERVES" localSheetId="36">#REF!</definedName>
    <definedName name="_12INT_RESERVES" localSheetId="37">#REF!</definedName>
    <definedName name="_12INT_RESERVES" localSheetId="39">#REF!</definedName>
    <definedName name="_12INT_RESERVES" localSheetId="40">#REF!</definedName>
    <definedName name="_12INT_RESERVES" localSheetId="41">#REF!</definedName>
    <definedName name="_12INT_RESERVES" localSheetId="46">#REF!</definedName>
    <definedName name="_12INT_RESERVES" localSheetId="47">#REF!</definedName>
    <definedName name="_12INT_RESERVES" localSheetId="52">#REF!</definedName>
    <definedName name="_12INT_RESERVES" localSheetId="53">#REF!</definedName>
    <definedName name="_12INT_RESERVES" localSheetId="64">#REF!</definedName>
    <definedName name="_12INT_RESERVES" localSheetId="65">#REF!</definedName>
    <definedName name="_12INT_RESERVES" localSheetId="66">#REF!</definedName>
    <definedName name="_12INT_RESERVES">#REF!</definedName>
    <definedName name="_15Macros_Import_.qbop" localSheetId="67">[20]!'[Macros Import].qbop'</definedName>
    <definedName name="_15Macros_Import_.qbop" localSheetId="68">[20]!'[Macros Import].qbop'</definedName>
    <definedName name="_15Macros_Import_.qbop" localSheetId="69">[20]!'[Macros Import].qbop'</definedName>
    <definedName name="_15Macros_Import_.qbop" localSheetId="70">[20]!'[Macros Import].qbop'</definedName>
    <definedName name="_15Macros_Import_.qbop" localSheetId="72">[20]!'[Macros Import].qbop'</definedName>
    <definedName name="_15Macros_Import_.qbop" localSheetId="73">[20]!'[Macros Import].qbop'</definedName>
    <definedName name="_15Macros_Import_.qbop" localSheetId="74">[20]!'[Macros Import].qbop'</definedName>
    <definedName name="_15Macros_Import_.qbop" localSheetId="11">#REF!</definedName>
    <definedName name="_15Macros_Import_.qbop" localSheetId="23">#REF!</definedName>
    <definedName name="_15Macros_Import_.qbop" localSheetId="24">#REF!</definedName>
    <definedName name="_15Macros_Import_.qbop" localSheetId="26">#REF!</definedName>
    <definedName name="_15Macros_Import_.qbop" localSheetId="42">[20]!'[Macros Import].qbop'</definedName>
    <definedName name="_15Macros_Import_.qbop" localSheetId="7">#REF!</definedName>
    <definedName name="_15Macros_Import_.qbop" localSheetId="10">#REF!</definedName>
    <definedName name="_15Macros_Import_.qbop" localSheetId="38">#REF!</definedName>
    <definedName name="_15Macros_Import_.qbop" localSheetId="25">#REF!</definedName>
    <definedName name="_15Macros_Import_.qbop" localSheetId="37">[20]!'[Macros Import].qbop'</definedName>
    <definedName name="_15Macros_Import_.qbop" localSheetId="39">#REF!</definedName>
    <definedName name="_15Macros_Import_.qbop" localSheetId="41">[20]!'[Macros Import].qbop'</definedName>
    <definedName name="_15Macros_Import_.qbop" localSheetId="46">[20]!'[Macros Import].qbop'</definedName>
    <definedName name="_15Macros_Import_.qbop" localSheetId="47">#REF!</definedName>
    <definedName name="_15Macros_Import_.qbop" localSheetId="48">#REF!</definedName>
    <definedName name="_15Macros_Import_.qbop" localSheetId="51">#REF!</definedName>
    <definedName name="_15Macros_Import_.qbop" localSheetId="52">#REF!</definedName>
    <definedName name="_15Macros_Import_.qbop" localSheetId="53">[20]!'[Macros Import].qbop'</definedName>
    <definedName name="_15Macros_Import_.qbop" localSheetId="63">[20]!'[Macros Import].qbop'</definedName>
    <definedName name="_15Macros_Import_.qbop" localSheetId="64">[20]!'[Macros Import].qbop'</definedName>
    <definedName name="_15Macros_Import_.qbop" localSheetId="66">[20]!'[Macros Import].qbop'</definedName>
    <definedName name="_15Macros_Import_.qbop">#REF!</definedName>
    <definedName name="_16__123Graph_ATERMS_OF_TRADE" localSheetId="67" hidden="1">#REF!</definedName>
    <definedName name="_16__123Graph_ATERMS_OF_TRADE" localSheetId="68" hidden="1">#REF!</definedName>
    <definedName name="_16__123Graph_ATERMS_OF_TRADE" localSheetId="69" hidden="1">#REF!</definedName>
    <definedName name="_16__123Graph_ATERMS_OF_TRADE" localSheetId="70" hidden="1">#REF!</definedName>
    <definedName name="_16__123Graph_ATERMS_OF_TRADE" localSheetId="72" hidden="1">#REF!</definedName>
    <definedName name="_16__123Graph_ATERMS_OF_TRADE" localSheetId="73" hidden="1">#REF!</definedName>
    <definedName name="_16__123Graph_ATERMS_OF_TRADE" localSheetId="74" hidden="1">#REF!</definedName>
    <definedName name="_16__123Graph_ATERMS_OF_TRADE" localSheetId="11" hidden="1">#REF!</definedName>
    <definedName name="_16__123Graph_ATERMS_OF_TRADE" localSheetId="12" hidden="1">#REF!</definedName>
    <definedName name="_16__123Graph_ATERMS_OF_TRADE" localSheetId="13" hidden="1">#REF!</definedName>
    <definedName name="_16__123Graph_ATERMS_OF_TRADE" localSheetId="23" hidden="1">#REF!</definedName>
    <definedName name="_16__123Graph_ATERMS_OF_TRADE" localSheetId="24" hidden="1">#REF!</definedName>
    <definedName name="_16__123Graph_ATERMS_OF_TRADE" localSheetId="26" hidden="1">#REF!</definedName>
    <definedName name="_16__123Graph_ATERMS_OF_TRADE" localSheetId="27" hidden="1">#REF!</definedName>
    <definedName name="_16__123Graph_ATERMS_OF_TRADE" localSheetId="42" hidden="1">#REF!</definedName>
    <definedName name="_16__123Graph_ATERMS_OF_TRADE" localSheetId="10" hidden="1">#REF!</definedName>
    <definedName name="_16__123Graph_ATERMS_OF_TRADE" localSheetId="38" hidden="1">#REF!</definedName>
    <definedName name="_16__123Graph_ATERMS_OF_TRADE" localSheetId="25" hidden="1">#REF!</definedName>
    <definedName name="_16__123Graph_ATERMS_OF_TRADE" localSheetId="30" hidden="1">#REF!</definedName>
    <definedName name="_16__123Graph_ATERMS_OF_TRADE" localSheetId="31" hidden="1">#REF!</definedName>
    <definedName name="_16__123Graph_ATERMS_OF_TRADE" localSheetId="34" hidden="1">#REF!</definedName>
    <definedName name="_16__123Graph_ATERMS_OF_TRADE" localSheetId="36" hidden="1">#REF!</definedName>
    <definedName name="_16__123Graph_ATERMS_OF_TRADE" localSheetId="37" hidden="1">#REF!</definedName>
    <definedName name="_16__123Graph_ATERMS_OF_TRADE" localSheetId="39" hidden="1">#REF!</definedName>
    <definedName name="_16__123Graph_ATERMS_OF_TRADE" localSheetId="40" hidden="1">#REF!</definedName>
    <definedName name="_16__123Graph_ATERMS_OF_TRADE" localSheetId="41" hidden="1">#REF!</definedName>
    <definedName name="_16__123Graph_ATERMS_OF_TRADE" localSheetId="46" hidden="1">#REF!</definedName>
    <definedName name="_16__123Graph_ATERMS_OF_TRADE" localSheetId="47" hidden="1">#REF!</definedName>
    <definedName name="_16__123Graph_ATERMS_OF_TRADE" localSheetId="48" hidden="1">#REF!</definedName>
    <definedName name="_16__123Graph_ATERMS_OF_TRADE" localSheetId="49" hidden="1">#REF!</definedName>
    <definedName name="_16__123Graph_ATERMS_OF_TRADE" localSheetId="52" hidden="1">#REF!</definedName>
    <definedName name="_16__123Graph_ATERMS_OF_TRADE" localSheetId="53" hidden="1">#REF!</definedName>
    <definedName name="_16__123Graph_ATERMS_OF_TRADE" localSheetId="64" hidden="1">#REF!</definedName>
    <definedName name="_16__123Graph_ATERMS_OF_TRADE" localSheetId="65" hidden="1">#REF!</definedName>
    <definedName name="_16__123Graph_ATERMS_OF_TRADE" localSheetId="66" hidden="1">#REF!</definedName>
    <definedName name="_16__123Graph_ATERMS_OF_TRADE" hidden="1">#REF!</definedName>
    <definedName name="_16__123Graph_BWB_ADJ_PRJ" localSheetId="11" hidden="1">#REF!</definedName>
    <definedName name="_16__123Graph_BWB_ADJ_PRJ" localSheetId="10" hidden="1">#REF!</definedName>
    <definedName name="_16__123Graph_BWB_ADJ_PRJ" localSheetId="38" hidden="1">#REF!</definedName>
    <definedName name="_16__123Graph_BWB_ADJ_PRJ" localSheetId="39" hidden="1">#REF!</definedName>
    <definedName name="_16__123Graph_BWB_ADJ_PRJ" localSheetId="46" hidden="1">[23]WB!$Q$257:$AK$257</definedName>
    <definedName name="_16__123Graph_BWB_ADJ_PRJ" localSheetId="51" hidden="1">#REF!</definedName>
    <definedName name="_16__123Graph_BWB_ADJ_PRJ" localSheetId="52" hidden="1">[23]WB!$Q$257:$AK$257</definedName>
    <definedName name="_16__123Graph_BWB_ADJ_PRJ" localSheetId="66" hidden="1">[23]WB!$Q$257:$AK$257</definedName>
    <definedName name="_16__123Graph_BWB_ADJ_PRJ" hidden="1">#REF!</definedName>
    <definedName name="_17__123Graph_AWB_ADJ_PRJ" localSheetId="11" hidden="1">#REF!</definedName>
    <definedName name="_17__123Graph_AWB_ADJ_PRJ" localSheetId="23" hidden="1">#REF!</definedName>
    <definedName name="_17__123Graph_AWB_ADJ_PRJ" localSheetId="24" hidden="1">#REF!</definedName>
    <definedName name="_17__123Graph_AWB_ADJ_PRJ" localSheetId="26" hidden="1">#REF!</definedName>
    <definedName name="_17__123Graph_AWB_ADJ_PRJ" localSheetId="10" hidden="1">#REF!</definedName>
    <definedName name="_17__123Graph_AWB_ADJ_PRJ" localSheetId="38" hidden="1">#REF!</definedName>
    <definedName name="_17__123Graph_AWB_ADJ_PRJ" localSheetId="25" hidden="1">#REF!</definedName>
    <definedName name="_17__123Graph_AWB_ADJ_PRJ" localSheetId="39" hidden="1">#REF!</definedName>
    <definedName name="_17__123Graph_AWB_ADJ_PRJ" localSheetId="46" hidden="1">[23]WB!$Q$255:$AK$255</definedName>
    <definedName name="_17__123Graph_AWB_ADJ_PRJ" localSheetId="51" hidden="1">#REF!</definedName>
    <definedName name="_17__123Graph_AWB_ADJ_PRJ" localSheetId="52" hidden="1">#REF!</definedName>
    <definedName name="_17__123Graph_AWB_ADJ_PRJ" localSheetId="66" hidden="1">[23]WB!$Q$255:$AK$255</definedName>
    <definedName name="_17__123Graph_AWB_ADJ_PRJ" hidden="1">#REF!</definedName>
    <definedName name="_19__123Graph_BCPI_ER_LOG" localSheetId="67" hidden="1">[23]ER!#REF!</definedName>
    <definedName name="_19__123Graph_BCPI_ER_LOG" localSheetId="68" hidden="1">[23]ER!#REF!</definedName>
    <definedName name="_19__123Graph_BCPI_ER_LOG" localSheetId="69" hidden="1">[23]ER!#REF!</definedName>
    <definedName name="_19__123Graph_BCPI_ER_LOG" localSheetId="70" hidden="1">[23]ER!#REF!</definedName>
    <definedName name="_19__123Graph_BCPI_ER_LOG" localSheetId="72" hidden="1">[23]ER!#REF!</definedName>
    <definedName name="_19__123Graph_BCPI_ER_LOG" localSheetId="73" hidden="1">[23]ER!#REF!</definedName>
    <definedName name="_19__123Graph_BCPI_ER_LOG" localSheetId="74" hidden="1">[23]ER!#REF!</definedName>
    <definedName name="_19__123Graph_BCPI_ER_LOG" localSheetId="11" hidden="1">#REF!</definedName>
    <definedName name="_19__123Graph_BCPI_ER_LOG" localSheetId="12" hidden="1">#REF!</definedName>
    <definedName name="_19__123Graph_BCPI_ER_LOG" localSheetId="13" hidden="1">#REF!</definedName>
    <definedName name="_19__123Graph_BCPI_ER_LOG" localSheetId="23" hidden="1">#REF!</definedName>
    <definedName name="_19__123Graph_BCPI_ER_LOG" localSheetId="24" hidden="1">#REF!</definedName>
    <definedName name="_19__123Graph_BCPI_ER_LOG" localSheetId="26" hidden="1">#REF!</definedName>
    <definedName name="_19__123Graph_BCPI_ER_LOG" localSheetId="42" hidden="1">[23]ER!#REF!</definedName>
    <definedName name="_19__123Graph_BCPI_ER_LOG" localSheetId="10" hidden="1">#REF!</definedName>
    <definedName name="_19__123Graph_BCPI_ER_LOG" localSheetId="38" hidden="1">#REF!</definedName>
    <definedName name="_19__123Graph_BCPI_ER_LOG" localSheetId="25" hidden="1">#REF!</definedName>
    <definedName name="_19__123Graph_BCPI_ER_LOG" localSheetId="30" hidden="1">[23]ER!#REF!</definedName>
    <definedName name="_19__123Graph_BCPI_ER_LOG" localSheetId="31" hidden="1">#REF!</definedName>
    <definedName name="_19__123Graph_BCPI_ER_LOG" localSheetId="32" hidden="1">#REF!</definedName>
    <definedName name="_19__123Graph_BCPI_ER_LOG" localSheetId="33" hidden="1">#REF!</definedName>
    <definedName name="_19__123Graph_BCPI_ER_LOG" localSheetId="34" hidden="1">#REF!</definedName>
    <definedName name="_19__123Graph_BCPI_ER_LOG" localSheetId="35" hidden="1">#REF!</definedName>
    <definedName name="_19__123Graph_BCPI_ER_LOG" localSheetId="39" hidden="1">#REF!</definedName>
    <definedName name="_19__123Graph_BCPI_ER_LOG" localSheetId="40" hidden="1">[23]ER!#REF!</definedName>
    <definedName name="_19__123Graph_BCPI_ER_LOG" localSheetId="41" hidden="1">[23]ER!#REF!</definedName>
    <definedName name="_19__123Graph_BCPI_ER_LOG" localSheetId="46" hidden="1">[23]ER!#REF!</definedName>
    <definedName name="_19__123Graph_BCPI_ER_LOG" localSheetId="47" hidden="1">#REF!</definedName>
    <definedName name="_19__123Graph_BCPI_ER_LOG" localSheetId="51" hidden="1">#REF!</definedName>
    <definedName name="_19__123Graph_BCPI_ER_LOG" localSheetId="52" hidden="1">#REF!</definedName>
    <definedName name="_19__123Graph_BCPI_ER_LOG" localSheetId="64" hidden="1">[23]ER!#REF!</definedName>
    <definedName name="_19__123Graph_BCPI_ER_LOG" localSheetId="65" hidden="1">[23]ER!#REF!</definedName>
    <definedName name="_19__123Graph_BCPI_ER_LOG" localSheetId="66" hidden="1">[23]ER!#REF!</definedName>
    <definedName name="_19__123Graph_BCPI_ER_LOG" hidden="1">#REF!</definedName>
    <definedName name="_1981" localSheetId="67">#REF!</definedName>
    <definedName name="_1981" localSheetId="68">#REF!</definedName>
    <definedName name="_1981" localSheetId="69">#REF!</definedName>
    <definedName name="_1981" localSheetId="70">#REF!</definedName>
    <definedName name="_1981" localSheetId="72">#REF!</definedName>
    <definedName name="_1981" localSheetId="73">#REF!</definedName>
    <definedName name="_1981" localSheetId="74">#REF!</definedName>
    <definedName name="_1981" localSheetId="11">#REF!</definedName>
    <definedName name="_1981" localSheetId="12">#REF!</definedName>
    <definedName name="_1981" localSheetId="13">#REF!</definedName>
    <definedName name="_1981" localSheetId="10">#REF!</definedName>
    <definedName name="_1981" localSheetId="38">#REF!</definedName>
    <definedName name="_1981" localSheetId="30">#REF!</definedName>
    <definedName name="_1981" localSheetId="39">#REF!</definedName>
    <definedName name="_1981" localSheetId="40">#REF!</definedName>
    <definedName name="_1981" localSheetId="41">#REF!</definedName>
    <definedName name="_1981" localSheetId="46">#REF!</definedName>
    <definedName name="_1981" localSheetId="52">#REF!</definedName>
    <definedName name="_1981" localSheetId="53">#REF!</definedName>
    <definedName name="_1981" localSheetId="64">#REF!</definedName>
    <definedName name="_1981" localSheetId="65">#REF!</definedName>
    <definedName name="_1981" localSheetId="66">#REF!</definedName>
    <definedName name="_1981">#REF!</definedName>
    <definedName name="_1982" localSheetId="67">#REF!</definedName>
    <definedName name="_1982" localSheetId="68">#REF!</definedName>
    <definedName name="_1982" localSheetId="69">#REF!</definedName>
    <definedName name="_1982" localSheetId="70">#REF!</definedName>
    <definedName name="_1982" localSheetId="72">#REF!</definedName>
    <definedName name="_1982" localSheetId="73">#REF!</definedName>
    <definedName name="_1982" localSheetId="74">#REF!</definedName>
    <definedName name="_1982" localSheetId="11">#REF!</definedName>
    <definedName name="_1982" localSheetId="12">#REF!</definedName>
    <definedName name="_1982" localSheetId="13">#REF!</definedName>
    <definedName name="_1982" localSheetId="10">#REF!</definedName>
    <definedName name="_1982" localSheetId="38">#REF!</definedName>
    <definedName name="_1982" localSheetId="39">#REF!</definedName>
    <definedName name="_1982" localSheetId="40">#REF!</definedName>
    <definedName name="_1982" localSheetId="41">#REF!</definedName>
    <definedName name="_1982" localSheetId="46">#REF!</definedName>
    <definedName name="_1982" localSheetId="52">#REF!</definedName>
    <definedName name="_1982" localSheetId="53">#REF!</definedName>
    <definedName name="_1982" localSheetId="64">#REF!</definedName>
    <definedName name="_1982" localSheetId="65">#REF!</definedName>
    <definedName name="_1982">#REF!</definedName>
    <definedName name="_1983" localSheetId="67">#REF!</definedName>
    <definedName name="_1983" localSheetId="68">#REF!</definedName>
    <definedName name="_1983" localSheetId="69">#REF!</definedName>
    <definedName name="_1983" localSheetId="70">#REF!</definedName>
    <definedName name="_1983" localSheetId="72">#REF!</definedName>
    <definedName name="_1983" localSheetId="73">#REF!</definedName>
    <definedName name="_1983" localSheetId="74">#REF!</definedName>
    <definedName name="_1983" localSheetId="11">#REF!</definedName>
    <definedName name="_1983" localSheetId="12">#REF!</definedName>
    <definedName name="_1983" localSheetId="13">#REF!</definedName>
    <definedName name="_1983" localSheetId="10">#REF!</definedName>
    <definedName name="_1983" localSheetId="38">#REF!</definedName>
    <definedName name="_1983" localSheetId="39">#REF!</definedName>
    <definedName name="_1983" localSheetId="40">#REF!</definedName>
    <definedName name="_1983" localSheetId="41">#REF!</definedName>
    <definedName name="_1983" localSheetId="46">#REF!</definedName>
    <definedName name="_1983" localSheetId="52">#REF!</definedName>
    <definedName name="_1983" localSheetId="53">#REF!</definedName>
    <definedName name="_1983" localSheetId="64">#REF!</definedName>
    <definedName name="_1983" localSheetId="65">#REF!</definedName>
    <definedName name="_1983">#REF!</definedName>
    <definedName name="_1984" localSheetId="67">#REF!</definedName>
    <definedName name="_1984" localSheetId="68">#REF!</definedName>
    <definedName name="_1984" localSheetId="69">#REF!</definedName>
    <definedName name="_1984" localSheetId="70">#REF!</definedName>
    <definedName name="_1984" localSheetId="72">#REF!</definedName>
    <definedName name="_1984" localSheetId="73">#REF!</definedName>
    <definedName name="_1984" localSheetId="74">#REF!</definedName>
    <definedName name="_1984" localSheetId="11">#REF!</definedName>
    <definedName name="_1984" localSheetId="10">#REF!</definedName>
    <definedName name="_1984" localSheetId="38">#REF!</definedName>
    <definedName name="_1984" localSheetId="39">#REF!</definedName>
    <definedName name="_1984" localSheetId="40">#REF!</definedName>
    <definedName name="_1984" localSheetId="41">#REF!</definedName>
    <definedName name="_1984" localSheetId="46">#REF!</definedName>
    <definedName name="_1984" localSheetId="52">#REF!</definedName>
    <definedName name="_1984" localSheetId="64">#REF!</definedName>
    <definedName name="_1984" localSheetId="65">#REF!</definedName>
    <definedName name="_1984">#REF!</definedName>
    <definedName name="_1985" localSheetId="67">#REF!</definedName>
    <definedName name="_1985" localSheetId="68">#REF!</definedName>
    <definedName name="_1985" localSheetId="69">#REF!</definedName>
    <definedName name="_1985" localSheetId="70">#REF!</definedName>
    <definedName name="_1985" localSheetId="72">#REF!</definedName>
    <definedName name="_1985" localSheetId="73">#REF!</definedName>
    <definedName name="_1985" localSheetId="74">#REF!</definedName>
    <definedName name="_1985" localSheetId="11">#REF!</definedName>
    <definedName name="_1985" localSheetId="10">#REF!</definedName>
    <definedName name="_1985" localSheetId="38">#REF!</definedName>
    <definedName name="_1985" localSheetId="39">#REF!</definedName>
    <definedName name="_1985" localSheetId="40">#REF!</definedName>
    <definedName name="_1985" localSheetId="41">#REF!</definedName>
    <definedName name="_1985" localSheetId="46">#REF!</definedName>
    <definedName name="_1985" localSheetId="52">#REF!</definedName>
    <definedName name="_1985" localSheetId="64">#REF!</definedName>
    <definedName name="_1985" localSheetId="65">#REF!</definedName>
    <definedName name="_1985">#REF!</definedName>
    <definedName name="_1986" localSheetId="67">#REF!</definedName>
    <definedName name="_1986" localSheetId="68">#REF!</definedName>
    <definedName name="_1986" localSheetId="69">#REF!</definedName>
    <definedName name="_1986" localSheetId="70">#REF!</definedName>
    <definedName name="_1986" localSheetId="72">#REF!</definedName>
    <definedName name="_1986" localSheetId="73">#REF!</definedName>
    <definedName name="_1986" localSheetId="74">#REF!</definedName>
    <definedName name="_1986" localSheetId="11">#REF!</definedName>
    <definedName name="_1986" localSheetId="10">#REF!</definedName>
    <definedName name="_1986" localSheetId="38">#REF!</definedName>
    <definedName name="_1986" localSheetId="39">#REF!</definedName>
    <definedName name="_1986" localSheetId="40">#REF!</definedName>
    <definedName name="_1986" localSheetId="41">#REF!</definedName>
    <definedName name="_1986" localSheetId="46">#REF!</definedName>
    <definedName name="_1986" localSheetId="52">#REF!</definedName>
    <definedName name="_1986" localSheetId="64">#REF!</definedName>
    <definedName name="_1986" localSheetId="65">#REF!</definedName>
    <definedName name="_1986">#REF!</definedName>
    <definedName name="_1987" localSheetId="12">#REF!</definedName>
    <definedName name="_1987">#N/A</definedName>
    <definedName name="_1988" localSheetId="67">#REF!</definedName>
    <definedName name="_1988" localSheetId="68">#REF!</definedName>
    <definedName name="_1988" localSheetId="69">#REF!</definedName>
    <definedName name="_1988" localSheetId="70">#REF!</definedName>
    <definedName name="_1988" localSheetId="72">#REF!</definedName>
    <definedName name="_1988" localSheetId="73">#REF!</definedName>
    <definedName name="_1988" localSheetId="74">#REF!</definedName>
    <definedName name="_1988" localSheetId="11">#REF!</definedName>
    <definedName name="_1988" localSheetId="10">#REF!</definedName>
    <definedName name="_1988" localSheetId="38">#REF!</definedName>
    <definedName name="_1988" localSheetId="39">#REF!</definedName>
    <definedName name="_1988" localSheetId="40">#REF!</definedName>
    <definedName name="_1988" localSheetId="41">#REF!</definedName>
    <definedName name="_1988" localSheetId="46">#REF!</definedName>
    <definedName name="_1988" localSheetId="52">#REF!</definedName>
    <definedName name="_1988" localSheetId="64">#REF!</definedName>
    <definedName name="_1988" localSheetId="65">#REF!</definedName>
    <definedName name="_1988" localSheetId="66">#REF!</definedName>
    <definedName name="_1988">#REF!</definedName>
    <definedName name="_1989" localSheetId="67">#REF!</definedName>
    <definedName name="_1989" localSheetId="68">#REF!</definedName>
    <definedName name="_1989" localSheetId="69">#REF!</definedName>
    <definedName name="_1989" localSheetId="70">#REF!</definedName>
    <definedName name="_1989" localSheetId="72">#REF!</definedName>
    <definedName name="_1989" localSheetId="73">#REF!</definedName>
    <definedName name="_1989" localSheetId="74">#REF!</definedName>
    <definedName name="_1989" localSheetId="11">#REF!</definedName>
    <definedName name="_1989" localSheetId="10">#REF!</definedName>
    <definedName name="_1989" localSheetId="38">#REF!</definedName>
    <definedName name="_1989" localSheetId="39">#REF!</definedName>
    <definedName name="_1989" localSheetId="40">#REF!</definedName>
    <definedName name="_1989" localSheetId="41">#REF!</definedName>
    <definedName name="_1989" localSheetId="46">#REF!</definedName>
    <definedName name="_1989" localSheetId="52">#REF!</definedName>
    <definedName name="_1989" localSheetId="64">#REF!</definedName>
    <definedName name="_1989" localSheetId="65">#REF!</definedName>
    <definedName name="_1989" localSheetId="66">#REF!</definedName>
    <definedName name="_1989">#REF!</definedName>
    <definedName name="_1990" localSheetId="67">#REF!</definedName>
    <definedName name="_1990" localSheetId="68">#REF!</definedName>
    <definedName name="_1990" localSheetId="69">#REF!</definedName>
    <definedName name="_1990" localSheetId="70">#REF!</definedName>
    <definedName name="_1990" localSheetId="72">#REF!</definedName>
    <definedName name="_1990" localSheetId="73">#REF!</definedName>
    <definedName name="_1990" localSheetId="74">#REF!</definedName>
    <definedName name="_1990" localSheetId="11">#REF!</definedName>
    <definedName name="_1990" localSheetId="10">#REF!</definedName>
    <definedName name="_1990" localSheetId="38">#REF!</definedName>
    <definedName name="_1990" localSheetId="39">#REF!</definedName>
    <definedName name="_1990" localSheetId="40">#REF!</definedName>
    <definedName name="_1990" localSheetId="41">#REF!</definedName>
    <definedName name="_1990" localSheetId="46">#REF!</definedName>
    <definedName name="_1990" localSheetId="52">#REF!</definedName>
    <definedName name="_1990" localSheetId="64">#REF!</definedName>
    <definedName name="_1990" localSheetId="65">#REF!</definedName>
    <definedName name="_1990">#REF!</definedName>
    <definedName name="_1991" localSheetId="67">#REF!</definedName>
    <definedName name="_1991" localSheetId="68">#REF!</definedName>
    <definedName name="_1991" localSheetId="69">#REF!</definedName>
    <definedName name="_1991" localSheetId="70">#REF!</definedName>
    <definedName name="_1991" localSheetId="72">#REF!</definedName>
    <definedName name="_1991" localSheetId="73">#REF!</definedName>
    <definedName name="_1991" localSheetId="74">#REF!</definedName>
    <definedName name="_1991" localSheetId="11">#REF!</definedName>
    <definedName name="_1991" localSheetId="10">#REF!</definedName>
    <definedName name="_1991" localSheetId="38">#REF!</definedName>
    <definedName name="_1991" localSheetId="39">#REF!</definedName>
    <definedName name="_1991" localSheetId="40">#REF!</definedName>
    <definedName name="_1991" localSheetId="41">#REF!</definedName>
    <definedName name="_1991" localSheetId="46">#REF!</definedName>
    <definedName name="_1991" localSheetId="52">#REF!</definedName>
    <definedName name="_1991" localSheetId="64">#REF!</definedName>
    <definedName name="_1991" localSheetId="65">#REF!</definedName>
    <definedName name="_1991">#REF!</definedName>
    <definedName name="_1992" localSheetId="67">#REF!</definedName>
    <definedName name="_1992" localSheetId="68">#REF!</definedName>
    <definedName name="_1992" localSheetId="69">#REF!</definedName>
    <definedName name="_1992" localSheetId="70">#REF!</definedName>
    <definedName name="_1992" localSheetId="72">#REF!</definedName>
    <definedName name="_1992" localSheetId="73">#REF!</definedName>
    <definedName name="_1992" localSheetId="74">#REF!</definedName>
    <definedName name="_1992" localSheetId="11">#REF!</definedName>
    <definedName name="_1992" localSheetId="10">#REF!</definedName>
    <definedName name="_1992" localSheetId="38">#REF!</definedName>
    <definedName name="_1992" localSheetId="39">#REF!</definedName>
    <definedName name="_1992" localSheetId="40">#REF!</definedName>
    <definedName name="_1992" localSheetId="41">#REF!</definedName>
    <definedName name="_1992" localSheetId="46">#REF!</definedName>
    <definedName name="_1992" localSheetId="52">#REF!</definedName>
    <definedName name="_1992" localSheetId="64">#REF!</definedName>
    <definedName name="_1992" localSheetId="65">#REF!</definedName>
    <definedName name="_1992">#REF!</definedName>
    <definedName name="_1993" localSheetId="67">#REF!</definedName>
    <definedName name="_1993" localSheetId="68">#REF!</definedName>
    <definedName name="_1993" localSheetId="69">#REF!</definedName>
    <definedName name="_1993" localSheetId="70">#REF!</definedName>
    <definedName name="_1993" localSheetId="72">#REF!</definedName>
    <definedName name="_1993" localSheetId="73">#REF!</definedName>
    <definedName name="_1993" localSheetId="74">#REF!</definedName>
    <definedName name="_1993" localSheetId="11">#REF!</definedName>
    <definedName name="_1993" localSheetId="10">#REF!</definedName>
    <definedName name="_1993" localSheetId="38">#REF!</definedName>
    <definedName name="_1993" localSheetId="39">#REF!</definedName>
    <definedName name="_1993" localSheetId="40">#REF!</definedName>
    <definedName name="_1993" localSheetId="41">#REF!</definedName>
    <definedName name="_1993" localSheetId="46">#REF!</definedName>
    <definedName name="_1993" localSheetId="52">#REF!</definedName>
    <definedName name="_1993" localSheetId="64">#REF!</definedName>
    <definedName name="_1993" localSheetId="65">#REF!</definedName>
    <definedName name="_1993">#REF!</definedName>
    <definedName name="_1994" localSheetId="67">#REF!</definedName>
    <definedName name="_1994" localSheetId="68">#REF!</definedName>
    <definedName name="_1994" localSheetId="69">#REF!</definedName>
    <definedName name="_1994" localSheetId="70">#REF!</definedName>
    <definedName name="_1994" localSheetId="72">#REF!</definedName>
    <definedName name="_1994" localSheetId="73">#REF!</definedName>
    <definedName name="_1994" localSheetId="74">#REF!</definedName>
    <definedName name="_1994" localSheetId="11">#REF!</definedName>
    <definedName name="_1994" localSheetId="10">#REF!</definedName>
    <definedName name="_1994" localSheetId="38">#REF!</definedName>
    <definedName name="_1994" localSheetId="39">#REF!</definedName>
    <definedName name="_1994" localSheetId="40">#REF!</definedName>
    <definedName name="_1994" localSheetId="41">#REF!</definedName>
    <definedName name="_1994" localSheetId="46">#REF!</definedName>
    <definedName name="_1994" localSheetId="52">#REF!</definedName>
    <definedName name="_1994" localSheetId="64">#REF!</definedName>
    <definedName name="_1994" localSheetId="65">#REF!</definedName>
    <definedName name="_1994">#REF!</definedName>
    <definedName name="_1995" localSheetId="67">#REF!</definedName>
    <definedName name="_1995" localSheetId="68">#REF!</definedName>
    <definedName name="_1995" localSheetId="69">#REF!</definedName>
    <definedName name="_1995" localSheetId="70">#REF!</definedName>
    <definedName name="_1995" localSheetId="72">#REF!</definedName>
    <definedName name="_1995" localSheetId="73">#REF!</definedName>
    <definedName name="_1995" localSheetId="74">#REF!</definedName>
    <definedName name="_1995" localSheetId="11">#REF!</definedName>
    <definedName name="_1995" localSheetId="10">#REF!</definedName>
    <definedName name="_1995" localSheetId="38">#REF!</definedName>
    <definedName name="_1995" localSheetId="39">#REF!</definedName>
    <definedName name="_1995" localSheetId="40">#REF!</definedName>
    <definedName name="_1995" localSheetId="41">#REF!</definedName>
    <definedName name="_1995" localSheetId="46">#REF!</definedName>
    <definedName name="_1995" localSheetId="52">#REF!</definedName>
    <definedName name="_1995" localSheetId="64">#REF!</definedName>
    <definedName name="_1995" localSheetId="65">#REF!</definedName>
    <definedName name="_1995">#REF!</definedName>
    <definedName name="_1996" localSheetId="67">#REF!</definedName>
    <definedName name="_1996" localSheetId="68">#REF!</definedName>
    <definedName name="_1996" localSheetId="69">#REF!</definedName>
    <definedName name="_1996" localSheetId="70">#REF!</definedName>
    <definedName name="_1996" localSheetId="72">#REF!</definedName>
    <definedName name="_1996" localSheetId="73">#REF!</definedName>
    <definedName name="_1996" localSheetId="74">#REF!</definedName>
    <definedName name="_1996" localSheetId="11">#REF!</definedName>
    <definedName name="_1996" localSheetId="10">#REF!</definedName>
    <definedName name="_1996" localSheetId="38">#REF!</definedName>
    <definedName name="_1996" localSheetId="39">#REF!</definedName>
    <definedName name="_1996" localSheetId="40">#REF!</definedName>
    <definedName name="_1996" localSheetId="41">#REF!</definedName>
    <definedName name="_1996" localSheetId="46">#REF!</definedName>
    <definedName name="_1996" localSheetId="52">#REF!</definedName>
    <definedName name="_1996" localSheetId="64">#REF!</definedName>
    <definedName name="_1996" localSheetId="65">#REF!</definedName>
    <definedName name="_1996">#REF!</definedName>
    <definedName name="_1997" localSheetId="67">#REF!</definedName>
    <definedName name="_1997" localSheetId="68">#REF!</definedName>
    <definedName name="_1997" localSheetId="69">#REF!</definedName>
    <definedName name="_1997" localSheetId="70">#REF!</definedName>
    <definedName name="_1997" localSheetId="72">#REF!</definedName>
    <definedName name="_1997" localSheetId="73">#REF!</definedName>
    <definedName name="_1997" localSheetId="74">#REF!</definedName>
    <definedName name="_1997" localSheetId="11">#REF!</definedName>
    <definedName name="_1997" localSheetId="10">#REF!</definedName>
    <definedName name="_1997" localSheetId="38">#REF!</definedName>
    <definedName name="_1997" localSheetId="39">#REF!</definedName>
    <definedName name="_1997" localSheetId="40">#REF!</definedName>
    <definedName name="_1997" localSheetId="41">#REF!</definedName>
    <definedName name="_1997" localSheetId="46">#REF!</definedName>
    <definedName name="_1997" localSheetId="52">#REF!</definedName>
    <definedName name="_1997" localSheetId="64">#REF!</definedName>
    <definedName name="_1997" localSheetId="65">#REF!</definedName>
    <definedName name="_1997">#REF!</definedName>
    <definedName name="_1998" localSheetId="67">#REF!</definedName>
    <definedName name="_1998" localSheetId="68">#REF!</definedName>
    <definedName name="_1998" localSheetId="69">#REF!</definedName>
    <definedName name="_1998" localSheetId="70">#REF!</definedName>
    <definedName name="_1998" localSheetId="72">#REF!</definedName>
    <definedName name="_1998" localSheetId="73">#REF!</definedName>
    <definedName name="_1998" localSheetId="74">#REF!</definedName>
    <definedName name="_1998" localSheetId="11">#REF!</definedName>
    <definedName name="_1998" localSheetId="10">#REF!</definedName>
    <definedName name="_1998" localSheetId="38">#REF!</definedName>
    <definedName name="_1998" localSheetId="39">#REF!</definedName>
    <definedName name="_1998" localSheetId="40">#REF!</definedName>
    <definedName name="_1998" localSheetId="41">#REF!</definedName>
    <definedName name="_1998" localSheetId="46">#REF!</definedName>
    <definedName name="_1998" localSheetId="52">#REF!</definedName>
    <definedName name="_1998" localSheetId="64">#REF!</definedName>
    <definedName name="_1998" localSheetId="65">#REF!</definedName>
    <definedName name="_1998">#REF!</definedName>
    <definedName name="_1999" localSheetId="67">#REF!</definedName>
    <definedName name="_1999" localSheetId="68">#REF!</definedName>
    <definedName name="_1999" localSheetId="69">#REF!</definedName>
    <definedName name="_1999" localSheetId="70">#REF!</definedName>
    <definedName name="_1999" localSheetId="72">#REF!</definedName>
    <definedName name="_1999" localSheetId="73">#REF!</definedName>
    <definedName name="_1999" localSheetId="74">#REF!</definedName>
    <definedName name="_1999" localSheetId="11">#REF!</definedName>
    <definedName name="_1999" localSheetId="10">#REF!</definedName>
    <definedName name="_1999" localSheetId="38">#REF!</definedName>
    <definedName name="_1999" localSheetId="39">#REF!</definedName>
    <definedName name="_1999" localSheetId="40">#REF!</definedName>
    <definedName name="_1999" localSheetId="41">#REF!</definedName>
    <definedName name="_1999" localSheetId="46">#REF!</definedName>
    <definedName name="_1999" localSheetId="52">#REF!</definedName>
    <definedName name="_1999" localSheetId="64">#REF!</definedName>
    <definedName name="_1999" localSheetId="65">#REF!</definedName>
    <definedName name="_1999">#REF!</definedName>
    <definedName name="_1IMPRESION" localSheetId="67">#REF!</definedName>
    <definedName name="_1IMPRESION" localSheetId="68">#REF!</definedName>
    <definedName name="_1IMPRESION" localSheetId="69">#REF!</definedName>
    <definedName name="_1IMPRESION" localSheetId="70">#REF!</definedName>
    <definedName name="_1IMPRESION" localSheetId="72">#REF!</definedName>
    <definedName name="_1IMPRESION" localSheetId="73">#REF!</definedName>
    <definedName name="_1IMPRESION" localSheetId="74">#REF!</definedName>
    <definedName name="_1IMPRESION" localSheetId="11">#REF!</definedName>
    <definedName name="_1IMPRESION" localSheetId="23">#REF!</definedName>
    <definedName name="_1IMPRESION" localSheetId="24">#REF!</definedName>
    <definedName name="_1IMPRESION" localSheetId="26">#REF!</definedName>
    <definedName name="_1IMPRESION" localSheetId="42">#REF!</definedName>
    <definedName name="_1IMPRESION" localSheetId="10">#REF!</definedName>
    <definedName name="_1IMPRESION" localSheetId="38">#REF!</definedName>
    <definedName name="_1IMPRESION" localSheetId="25">#REF!</definedName>
    <definedName name="_1IMPRESION" localSheetId="30">#REF!</definedName>
    <definedName name="_1IMPRESION" localSheetId="31">#REF!</definedName>
    <definedName name="_1IMPRESION" localSheetId="34">#REF!</definedName>
    <definedName name="_1IMPRESION" localSheetId="39">#REF!</definedName>
    <definedName name="_1IMPRESION" localSheetId="40">#REF!</definedName>
    <definedName name="_1IMPRESION" localSheetId="41">#REF!</definedName>
    <definedName name="_1IMPRESION" localSheetId="46">#REF!</definedName>
    <definedName name="_1IMPRESION" localSheetId="47">#REF!</definedName>
    <definedName name="_1IMPRESION" localSheetId="52">#REF!</definedName>
    <definedName name="_1IMPRESION" localSheetId="53">#REF!</definedName>
    <definedName name="_1IMPRESION" localSheetId="64">#REF!</definedName>
    <definedName name="_1IMPRESION" localSheetId="65">#REF!</definedName>
    <definedName name="_1IMPRESION">#REF!</definedName>
    <definedName name="_1Macros_Import_.qbop" localSheetId="11">#REF!</definedName>
    <definedName name="_1Macros_Import_.qbop" localSheetId="12">#REF!</definedName>
    <definedName name="_1Macros_Import_.qbop" localSheetId="13">#REF!</definedName>
    <definedName name="_1Macros_Import_.qbop" localSheetId="7">#REF!</definedName>
    <definedName name="_1Macros_Import_.qbop" localSheetId="38">#N/A</definedName>
    <definedName name="_1Macros_Import_.qbop" localSheetId="30">#N/A</definedName>
    <definedName name="_1Macros_Import_.qbop" localSheetId="39">#N/A</definedName>
    <definedName name="_1Macros_Import_.qbop" localSheetId="40">#N/A</definedName>
    <definedName name="_1Macros_Import_.qbop" localSheetId="41">#N/A</definedName>
    <definedName name="_1Macros_Import_.qbop" localSheetId="46">[27]!'[Macros Import].qbop'</definedName>
    <definedName name="_1Macros_Import_.qbop" localSheetId="52">[27]!'[Macros Import].qbop'</definedName>
    <definedName name="_1Macros_Import_.qbop" localSheetId="53">[27]!'[Macros Import].qbop'</definedName>
    <definedName name="_1Macros_Import_.qbop" localSheetId="66">#N/A</definedName>
    <definedName name="_1Macros_Import_.qbop">#N/A</definedName>
    <definedName name="_1r" localSheetId="67">#REF!</definedName>
    <definedName name="_1r" localSheetId="68">#REF!</definedName>
    <definedName name="_1r" localSheetId="69">#REF!</definedName>
    <definedName name="_1r" localSheetId="70">#REF!</definedName>
    <definedName name="_1r" localSheetId="72">#REF!</definedName>
    <definedName name="_1r" localSheetId="73">#REF!</definedName>
    <definedName name="_1r" localSheetId="74">#REF!</definedName>
    <definedName name="_1r" localSheetId="11">#REF!</definedName>
    <definedName name="_1r" localSheetId="12">#REF!</definedName>
    <definedName name="_1r" localSheetId="13">#REF!</definedName>
    <definedName name="_1r" localSheetId="23">#REF!</definedName>
    <definedName name="_1r" localSheetId="24">#REF!</definedName>
    <definedName name="_1r" localSheetId="26">#REF!</definedName>
    <definedName name="_1r" localSheetId="10">#REF!</definedName>
    <definedName name="_1r" localSheetId="38">#REF!</definedName>
    <definedName name="_1r" localSheetId="25">#REF!</definedName>
    <definedName name="_1r" localSheetId="30">#REF!</definedName>
    <definedName name="_1r" localSheetId="31">#REF!</definedName>
    <definedName name="_1r" localSheetId="39">#REF!</definedName>
    <definedName name="_1r" localSheetId="40">#REF!</definedName>
    <definedName name="_1r" localSheetId="41">#REF!</definedName>
    <definedName name="_1r" localSheetId="46">#REF!</definedName>
    <definedName name="_1r" localSheetId="47">#REF!</definedName>
    <definedName name="_1r" localSheetId="52">#REF!</definedName>
    <definedName name="_1r" localSheetId="53">#REF!</definedName>
    <definedName name="_1r" localSheetId="64">#REF!</definedName>
    <definedName name="_1r" localSheetId="65">#REF!</definedName>
    <definedName name="_1r" localSheetId="66">#REF!</definedName>
    <definedName name="_1r">#REF!</definedName>
    <definedName name="_2">#N/A</definedName>
    <definedName name="_2__123Graph_ACPI_ER_LOG" localSheetId="67" hidden="1">[23]ER!#REF!</definedName>
    <definedName name="_2__123Graph_ACPI_ER_LOG" localSheetId="68" hidden="1">[23]ER!#REF!</definedName>
    <definedName name="_2__123Graph_ACPI_ER_LOG" localSheetId="69" hidden="1">[23]ER!#REF!</definedName>
    <definedName name="_2__123Graph_ACPI_ER_LOG" localSheetId="70" hidden="1">[23]ER!#REF!</definedName>
    <definedName name="_2__123Graph_ACPI_ER_LOG" localSheetId="72" hidden="1">[23]ER!#REF!</definedName>
    <definedName name="_2__123Graph_ACPI_ER_LOG" localSheetId="73" hidden="1">[23]ER!#REF!</definedName>
    <definedName name="_2__123Graph_ACPI_ER_LOG" localSheetId="74" hidden="1">[23]ER!#REF!</definedName>
    <definedName name="_2__123Graph_ACPI_ER_LOG" localSheetId="11" hidden="1">#REF!</definedName>
    <definedName name="_2__123Graph_ACPI_ER_LOG" localSheetId="10" hidden="1">#REF!</definedName>
    <definedName name="_2__123Graph_ACPI_ER_LOG" localSheetId="38" hidden="1">#REF!</definedName>
    <definedName name="_2__123Graph_ACPI_ER_LOG" localSheetId="39" hidden="1">#REF!</definedName>
    <definedName name="_2__123Graph_ACPI_ER_LOG" localSheetId="41" hidden="1">[23]ER!#REF!</definedName>
    <definedName name="_2__123Graph_ACPI_ER_LOG" localSheetId="46" hidden="1">[23]ER!#REF!</definedName>
    <definedName name="_2__123Graph_ACPI_ER_LOG" localSheetId="51" hidden="1">#REF!</definedName>
    <definedName name="_2__123Graph_ACPI_ER_LOG" localSheetId="52" hidden="1">[23]ER!#REF!</definedName>
    <definedName name="_2__123Graph_ACPI_ER_LOG" localSheetId="53" hidden="1">[23]ER!#REF!</definedName>
    <definedName name="_2__123Graph_ACPI_ER_LOG" localSheetId="64" hidden="1">[23]ER!#REF!</definedName>
    <definedName name="_2__123Graph_ACPI_ER_LOG" localSheetId="65" hidden="1">[23]ER!#REF!</definedName>
    <definedName name="_2__123Graph_ACPI_ER_LOG" localSheetId="66" hidden="1">[23]ER!#REF!</definedName>
    <definedName name="_2__123Graph_ACPI_ER_LOG" hidden="1">#REF!</definedName>
    <definedName name="_2__123Graph_AFIG_D" localSheetId="67" hidden="1">#REF!</definedName>
    <definedName name="_2__123Graph_AFIG_D" localSheetId="68" hidden="1">#REF!</definedName>
    <definedName name="_2__123Graph_AFIG_D" localSheetId="69" hidden="1">#REF!</definedName>
    <definedName name="_2__123Graph_AFIG_D" localSheetId="70" hidden="1">#REF!</definedName>
    <definedName name="_2__123Graph_AFIG_D" localSheetId="72" hidden="1">#REF!</definedName>
    <definedName name="_2__123Graph_AFIG_D" localSheetId="73" hidden="1">#REF!</definedName>
    <definedName name="_2__123Graph_AFIG_D" localSheetId="74" hidden="1">#REF!</definedName>
    <definedName name="_2__123Graph_AFIG_D" localSheetId="11" hidden="1">#REF!</definedName>
    <definedName name="_2__123Graph_AFIG_D" localSheetId="12" hidden="1">#REF!</definedName>
    <definedName name="_2__123Graph_AFIG_D" localSheetId="13" hidden="1">#REF!</definedName>
    <definedName name="_2__123Graph_AFIG_D" localSheetId="10" hidden="1">#REF!</definedName>
    <definedName name="_2__123Graph_AFIG_D" localSheetId="38" hidden="1">#REF!</definedName>
    <definedName name="_2__123Graph_AFIG_D" localSheetId="30" hidden="1">#REF!</definedName>
    <definedName name="_2__123Graph_AFIG_D" localSheetId="39" hidden="1">#REF!</definedName>
    <definedName name="_2__123Graph_AFIG_D" localSheetId="40" hidden="1">#REF!</definedName>
    <definedName name="_2__123Graph_AFIG_D" localSheetId="41" hidden="1">#REF!</definedName>
    <definedName name="_2__123Graph_AFIG_D" localSheetId="46" hidden="1">#REF!</definedName>
    <definedName name="_2__123Graph_AFIG_D" localSheetId="52" hidden="1">#REF!</definedName>
    <definedName name="_2__123Graph_AFIG_D" localSheetId="53" hidden="1">#REF!</definedName>
    <definedName name="_2__123Graph_AFIG_D" localSheetId="64" hidden="1">#REF!</definedName>
    <definedName name="_2__123Graph_AFIG_D" localSheetId="65" hidden="1">#REF!</definedName>
    <definedName name="_2__123Graph_AFIG_D" localSheetId="66" hidden="1">#REF!</definedName>
    <definedName name="_2__123Graph_AFIG_D" hidden="1">#REF!</definedName>
    <definedName name="_20__123Graph_BIBA_IBRD" localSheetId="67" hidden="1">[23]WB!#REF!</definedName>
    <definedName name="_20__123Graph_BIBA_IBRD" localSheetId="68" hidden="1">[23]WB!#REF!</definedName>
    <definedName name="_20__123Graph_BIBA_IBRD" localSheetId="69" hidden="1">[23]WB!#REF!</definedName>
    <definedName name="_20__123Graph_BIBA_IBRD" localSheetId="70" hidden="1">[23]WB!#REF!</definedName>
    <definedName name="_20__123Graph_BIBA_IBRD" localSheetId="72" hidden="1">[23]WB!#REF!</definedName>
    <definedName name="_20__123Graph_BIBA_IBRD" localSheetId="73" hidden="1">[23]WB!#REF!</definedName>
    <definedName name="_20__123Graph_BIBA_IBRD" localSheetId="74" hidden="1">[23]WB!#REF!</definedName>
    <definedName name="_20__123Graph_BIBA_IBRD" localSheetId="11" hidden="1">#REF!</definedName>
    <definedName name="_20__123Graph_BIBA_IBRD" localSheetId="12" hidden="1">#REF!</definedName>
    <definedName name="_20__123Graph_BIBA_IBRD" localSheetId="13" hidden="1">#REF!</definedName>
    <definedName name="_20__123Graph_BIBA_IBRD" localSheetId="23" hidden="1">#REF!</definedName>
    <definedName name="_20__123Graph_BIBA_IBRD" localSheetId="24" hidden="1">#REF!</definedName>
    <definedName name="_20__123Graph_BIBA_IBRD" localSheetId="26" hidden="1">#REF!</definedName>
    <definedName name="_20__123Graph_BIBA_IBRD" localSheetId="10" hidden="1">#REF!</definedName>
    <definedName name="_20__123Graph_BIBA_IBRD" localSheetId="38" hidden="1">#REF!</definedName>
    <definedName name="_20__123Graph_BIBA_IBRD" localSheetId="25" hidden="1">#REF!</definedName>
    <definedName name="_20__123Graph_BIBA_IBRD" localSheetId="30" hidden="1">[23]WB!#REF!</definedName>
    <definedName name="_20__123Graph_BIBA_IBRD" localSheetId="31" hidden="1">#REF!</definedName>
    <definedName name="_20__123Graph_BIBA_IBRD" localSheetId="39" hidden="1">#REF!</definedName>
    <definedName name="_20__123Graph_BIBA_IBRD" localSheetId="41" hidden="1">[23]WB!#REF!</definedName>
    <definedName name="_20__123Graph_BIBA_IBRD" localSheetId="46" hidden="1">[23]WB!#REF!</definedName>
    <definedName name="_20__123Graph_BIBA_IBRD" localSheetId="47" hidden="1">#REF!</definedName>
    <definedName name="_20__123Graph_BIBA_IBRD" localSheetId="51" hidden="1">#REF!</definedName>
    <definedName name="_20__123Graph_BIBA_IBRD" localSheetId="52" hidden="1">#REF!</definedName>
    <definedName name="_20__123Graph_BIBA_IBRD" localSheetId="53" hidden="1">[23]WB!#REF!</definedName>
    <definedName name="_20__123Graph_BIBA_IBRD" localSheetId="64" hidden="1">[23]WB!#REF!</definedName>
    <definedName name="_20__123Graph_BIBA_IBRD" localSheetId="65" hidden="1">[23]WB!#REF!</definedName>
    <definedName name="_20__123Graph_BIBA_IBRD" localSheetId="66" hidden="1">[23]WB!#REF!</definedName>
    <definedName name="_20__123Graph_BIBA_IBRD" hidden="1">#REF!</definedName>
    <definedName name="_20__123Graph_XREALEX_WAGE" localSheetId="11" hidden="1">#REF!</definedName>
    <definedName name="_20__123Graph_XREALEX_WAGE" localSheetId="10" hidden="1">#REF!</definedName>
    <definedName name="_20__123Graph_XREALEX_WAGE" localSheetId="38" hidden="1">#REF!</definedName>
    <definedName name="_20__123Graph_XREALEX_WAGE" localSheetId="30" hidden="1">[28]PRIVATE!#REF!</definedName>
    <definedName name="_20__123Graph_XREALEX_WAGE" localSheetId="39" hidden="1">#REF!</definedName>
    <definedName name="_20__123Graph_XREALEX_WAGE" localSheetId="41" hidden="1">[28]PRIVATE!#REF!</definedName>
    <definedName name="_20__123Graph_XREALEX_WAGE" localSheetId="46" hidden="1">[28]PRIVATE!#REF!</definedName>
    <definedName name="_20__123Graph_XREALEX_WAGE" localSheetId="51" hidden="1">#REF!</definedName>
    <definedName name="_20__123Graph_XREALEX_WAGE" localSheetId="52" hidden="1">[28]PRIVATE!#REF!</definedName>
    <definedName name="_20__123Graph_XREALEX_WAGE" localSheetId="64" hidden="1">[28]PRIVATE!#REF!</definedName>
    <definedName name="_20__123Graph_XREALEX_WAGE" localSheetId="66" hidden="1">[28]PRIVATE!#REF!</definedName>
    <definedName name="_20__123Graph_XREALEX_WAGE" hidden="1">#REF!</definedName>
    <definedName name="_2000" localSheetId="67">#REF!</definedName>
    <definedName name="_2000" localSheetId="68">#REF!</definedName>
    <definedName name="_2000" localSheetId="69">#REF!</definedName>
    <definedName name="_2000" localSheetId="70">#REF!</definedName>
    <definedName name="_2000" localSheetId="72">#REF!</definedName>
    <definedName name="_2000" localSheetId="73">#REF!</definedName>
    <definedName name="_2000" localSheetId="74">#REF!</definedName>
    <definedName name="_2000" localSheetId="11">#REF!</definedName>
    <definedName name="_2000" localSheetId="12">#REF!</definedName>
    <definedName name="_2000" localSheetId="13">#REF!</definedName>
    <definedName name="_2000" localSheetId="10">#REF!</definedName>
    <definedName name="_2000" localSheetId="38">#REF!</definedName>
    <definedName name="_2000" localSheetId="30">#REF!</definedName>
    <definedName name="_2000" localSheetId="39">#REF!</definedName>
    <definedName name="_2000" localSheetId="40">#REF!</definedName>
    <definedName name="_2000" localSheetId="41">#REF!</definedName>
    <definedName name="_2000" localSheetId="46">#REF!</definedName>
    <definedName name="_2000" localSheetId="52">#REF!</definedName>
    <definedName name="_2000" localSheetId="53">#REF!</definedName>
    <definedName name="_2000" localSheetId="64">#REF!</definedName>
    <definedName name="_2000" localSheetId="65">#REF!</definedName>
    <definedName name="_2000" localSheetId="66">#REF!</definedName>
    <definedName name="_2000">#REF!</definedName>
    <definedName name="_2001" localSheetId="67">#REF!</definedName>
    <definedName name="_2001" localSheetId="68">#REF!</definedName>
    <definedName name="_2001" localSheetId="69">#REF!</definedName>
    <definedName name="_2001" localSheetId="70">#REF!</definedName>
    <definedName name="_2001" localSheetId="72">#REF!</definedName>
    <definedName name="_2001" localSheetId="73">#REF!</definedName>
    <definedName name="_2001" localSheetId="74">#REF!</definedName>
    <definedName name="_2001" localSheetId="11">#REF!</definedName>
    <definedName name="_2001" localSheetId="12">#REF!</definedName>
    <definedName name="_2001" localSheetId="13">#REF!</definedName>
    <definedName name="_2001" localSheetId="10">#REF!</definedName>
    <definedName name="_2001" localSheetId="38">#REF!</definedName>
    <definedName name="_2001" localSheetId="39">#REF!</definedName>
    <definedName name="_2001" localSheetId="40">#REF!</definedName>
    <definedName name="_2001" localSheetId="41">#REF!</definedName>
    <definedName name="_2001" localSheetId="46">#REF!</definedName>
    <definedName name="_2001" localSheetId="52">#REF!</definedName>
    <definedName name="_2001" localSheetId="53">#REF!</definedName>
    <definedName name="_2001" localSheetId="64">#REF!</definedName>
    <definedName name="_2001" localSheetId="65">#REF!</definedName>
    <definedName name="_2001">#REF!</definedName>
    <definedName name="_2002" localSheetId="67">#REF!</definedName>
    <definedName name="_2002" localSheetId="68">#REF!</definedName>
    <definedName name="_2002" localSheetId="69">#REF!</definedName>
    <definedName name="_2002" localSheetId="70">#REF!</definedName>
    <definedName name="_2002" localSheetId="72">#REF!</definedName>
    <definedName name="_2002" localSheetId="73">#REF!</definedName>
    <definedName name="_2002" localSheetId="74">#REF!</definedName>
    <definedName name="_2002" localSheetId="11">#REF!</definedName>
    <definedName name="_2002" localSheetId="12">#REF!</definedName>
    <definedName name="_2002" localSheetId="13">#REF!</definedName>
    <definedName name="_2002" localSheetId="10">#REF!</definedName>
    <definedName name="_2002" localSheetId="38">#REF!</definedName>
    <definedName name="_2002" localSheetId="39">#REF!</definedName>
    <definedName name="_2002" localSheetId="40">#REF!</definedName>
    <definedName name="_2002" localSheetId="41">#REF!</definedName>
    <definedName name="_2002" localSheetId="46">#REF!</definedName>
    <definedName name="_2002" localSheetId="52">#REF!</definedName>
    <definedName name="_2002" localSheetId="53">#REF!</definedName>
    <definedName name="_2002" localSheetId="64">#REF!</definedName>
    <definedName name="_2002" localSheetId="65">#REF!</definedName>
    <definedName name="_2002">#REF!</definedName>
    <definedName name="_2003" localSheetId="67">#REF!</definedName>
    <definedName name="_2003" localSheetId="68">#REF!</definedName>
    <definedName name="_2003" localSheetId="69">#REF!</definedName>
    <definedName name="_2003" localSheetId="70">#REF!</definedName>
    <definedName name="_2003" localSheetId="72">#REF!</definedName>
    <definedName name="_2003" localSheetId="73">#REF!</definedName>
    <definedName name="_2003" localSheetId="74">#REF!</definedName>
    <definedName name="_2003" localSheetId="11">#REF!</definedName>
    <definedName name="_2003" localSheetId="10">#REF!</definedName>
    <definedName name="_2003" localSheetId="38">#REF!</definedName>
    <definedName name="_2003" localSheetId="39">#REF!</definedName>
    <definedName name="_2003" localSheetId="40">#REF!</definedName>
    <definedName name="_2003" localSheetId="41">#REF!</definedName>
    <definedName name="_2003" localSheetId="46">#REF!</definedName>
    <definedName name="_2003" localSheetId="52">#REF!</definedName>
    <definedName name="_2003" localSheetId="64">#REF!</definedName>
    <definedName name="_2003" localSheetId="65">#REF!</definedName>
    <definedName name="_2003">#REF!</definedName>
    <definedName name="_24__123Graph_BTERMS_OF_TRADE" localSheetId="67" hidden="1">#REF!</definedName>
    <definedName name="_24__123Graph_BTERMS_OF_TRADE" localSheetId="68" hidden="1">#REF!</definedName>
    <definedName name="_24__123Graph_BTERMS_OF_TRADE" localSheetId="69" hidden="1">#REF!</definedName>
    <definedName name="_24__123Graph_BTERMS_OF_TRADE" localSheetId="70" hidden="1">#REF!</definedName>
    <definedName name="_24__123Graph_BTERMS_OF_TRADE" localSheetId="72" hidden="1">#REF!</definedName>
    <definedName name="_24__123Graph_BTERMS_OF_TRADE" localSheetId="73" hidden="1">#REF!</definedName>
    <definedName name="_24__123Graph_BTERMS_OF_TRADE" localSheetId="74" hidden="1">#REF!</definedName>
    <definedName name="_24__123Graph_BTERMS_OF_TRADE" localSheetId="11" hidden="1">#REF!</definedName>
    <definedName name="_24__123Graph_BTERMS_OF_TRADE" localSheetId="23" hidden="1">#REF!</definedName>
    <definedName name="_24__123Graph_BTERMS_OF_TRADE" localSheetId="24" hidden="1">#REF!</definedName>
    <definedName name="_24__123Graph_BTERMS_OF_TRADE" localSheetId="26" hidden="1">#REF!</definedName>
    <definedName name="_24__123Graph_BTERMS_OF_TRADE" localSheetId="27" hidden="1">#REF!</definedName>
    <definedName name="_24__123Graph_BTERMS_OF_TRADE" localSheetId="42" hidden="1">#REF!</definedName>
    <definedName name="_24__123Graph_BTERMS_OF_TRADE" localSheetId="10" hidden="1">#REF!</definedName>
    <definedName name="_24__123Graph_BTERMS_OF_TRADE" localSheetId="38" hidden="1">#REF!</definedName>
    <definedName name="_24__123Graph_BTERMS_OF_TRADE" localSheetId="25" hidden="1">#REF!</definedName>
    <definedName name="_24__123Graph_BTERMS_OF_TRADE" localSheetId="30" hidden="1">#REF!</definedName>
    <definedName name="_24__123Graph_BTERMS_OF_TRADE" localSheetId="31" hidden="1">#REF!</definedName>
    <definedName name="_24__123Graph_BTERMS_OF_TRADE" localSheetId="34" hidden="1">#REF!</definedName>
    <definedName name="_24__123Graph_BTERMS_OF_TRADE" localSheetId="36" hidden="1">#REF!</definedName>
    <definedName name="_24__123Graph_BTERMS_OF_TRADE" localSheetId="37" hidden="1">#REF!</definedName>
    <definedName name="_24__123Graph_BTERMS_OF_TRADE" localSheetId="39" hidden="1">#REF!</definedName>
    <definedName name="_24__123Graph_BTERMS_OF_TRADE" localSheetId="40" hidden="1">#REF!</definedName>
    <definedName name="_24__123Graph_BTERMS_OF_TRADE" localSheetId="41" hidden="1">#REF!</definedName>
    <definedName name="_24__123Graph_BTERMS_OF_TRADE" localSheetId="46" hidden="1">#REF!</definedName>
    <definedName name="_24__123Graph_BTERMS_OF_TRADE" localSheetId="47" hidden="1">#REF!</definedName>
    <definedName name="_24__123Graph_BTERMS_OF_TRADE" localSheetId="48" hidden="1">#REF!</definedName>
    <definedName name="_24__123Graph_BTERMS_OF_TRADE" localSheetId="49" hidden="1">#REF!</definedName>
    <definedName name="_24__123Graph_BTERMS_OF_TRADE" localSheetId="52" hidden="1">#REF!</definedName>
    <definedName name="_24__123Graph_BTERMS_OF_TRADE" localSheetId="53" hidden="1">#REF!</definedName>
    <definedName name="_24__123Graph_BTERMS_OF_TRADE" localSheetId="64" hidden="1">#REF!</definedName>
    <definedName name="_24__123Graph_BTERMS_OF_TRADE" localSheetId="65" hidden="1">#REF!</definedName>
    <definedName name="_24__123Graph_BTERMS_OF_TRADE" hidden="1">#REF!</definedName>
    <definedName name="_24Macros_Import_.qbop" localSheetId="67">[29]!'[Macros Import].qbop'</definedName>
    <definedName name="_24Macros_Import_.qbop" localSheetId="68">[29]!'[Macros Import].qbop'</definedName>
    <definedName name="_24Macros_Import_.qbop" localSheetId="69">[29]!'[Macros Import].qbop'</definedName>
    <definedName name="_24Macros_Import_.qbop" localSheetId="70">[29]!'[Macros Import].qbop'</definedName>
    <definedName name="_24Macros_Import_.qbop" localSheetId="72">[29]!'[Macros Import].qbop'</definedName>
    <definedName name="_24Macros_Import_.qbop" localSheetId="73">[29]!'[Macros Import].qbop'</definedName>
    <definedName name="_24Macros_Import_.qbop" localSheetId="74">[29]!'[Macros Import].qbop'</definedName>
    <definedName name="_24Macros_Import_.qbop" localSheetId="11">#REF!</definedName>
    <definedName name="_24Macros_Import_.qbop" localSheetId="23">#REF!</definedName>
    <definedName name="_24Macros_Import_.qbop" localSheetId="24">#REF!</definedName>
    <definedName name="_24Macros_Import_.qbop" localSheetId="26">#REF!</definedName>
    <definedName name="_24Macros_Import_.qbop" localSheetId="42">[29]!'[Macros Import].qbop'</definedName>
    <definedName name="_24Macros_Import_.qbop" localSheetId="7">#REF!</definedName>
    <definedName name="_24Macros_Import_.qbop" localSheetId="10">#REF!</definedName>
    <definedName name="_24Macros_Import_.qbop" localSheetId="38">#REF!</definedName>
    <definedName name="_24Macros_Import_.qbop" localSheetId="25">#REF!</definedName>
    <definedName name="_24Macros_Import_.qbop" localSheetId="37">[29]!'[Macros Import].qbop'</definedName>
    <definedName name="_24Macros_Import_.qbop" localSheetId="39">#REF!</definedName>
    <definedName name="_24Macros_Import_.qbop" localSheetId="41">[29]!'[Macros Import].qbop'</definedName>
    <definedName name="_24Macros_Import_.qbop" localSheetId="46">[29]!'[Macros Import].qbop'</definedName>
    <definedName name="_24Macros_Import_.qbop" localSheetId="47">#REF!</definedName>
    <definedName name="_24Macros_Import_.qbop" localSheetId="48">#REF!</definedName>
    <definedName name="_24Macros_Import_.qbop" localSheetId="51">#REF!</definedName>
    <definedName name="_24Macros_Import_.qbop" localSheetId="52">#REF!</definedName>
    <definedName name="_24Macros_Import_.qbop" localSheetId="53">[29]!'[Macros Import].qbop'</definedName>
    <definedName name="_24Macros_Import_.qbop" localSheetId="63">[29]!'[Macros Import].qbop'</definedName>
    <definedName name="_24Macros_Import_.qbop" localSheetId="64">[29]!'[Macros Import].qbop'</definedName>
    <definedName name="_24Macros_Import_.qbop" localSheetId="66">[29]!'[Macros Import].qbop'</definedName>
    <definedName name="_24Macros_Import_.qbop">#REF!</definedName>
    <definedName name="_25__123Graph_ACPI_ER_LOG" localSheetId="67" hidden="1">[30]ER!#REF!</definedName>
    <definedName name="_25__123Graph_ACPI_ER_LOG" localSheetId="68" hidden="1">[30]ER!#REF!</definedName>
    <definedName name="_25__123Graph_ACPI_ER_LOG" localSheetId="69" hidden="1">[30]ER!#REF!</definedName>
    <definedName name="_25__123Graph_ACPI_ER_LOG" localSheetId="70" hidden="1">[30]ER!#REF!</definedName>
    <definedName name="_25__123Graph_ACPI_ER_LOG" localSheetId="72" hidden="1">[30]ER!#REF!</definedName>
    <definedName name="_25__123Graph_ACPI_ER_LOG" localSheetId="73" hidden="1">[30]ER!#REF!</definedName>
    <definedName name="_25__123Graph_ACPI_ER_LOG" localSheetId="74" hidden="1">[30]ER!#REF!</definedName>
    <definedName name="_25__123Graph_ACPI_ER_LOG" localSheetId="11" hidden="1">#REF!</definedName>
    <definedName name="_25__123Graph_ACPI_ER_LOG" localSheetId="12" hidden="1">#REF!</definedName>
    <definedName name="_25__123Graph_ACPI_ER_LOG" localSheetId="13" hidden="1">#REF!</definedName>
    <definedName name="_25__123Graph_ACPI_ER_LOG" localSheetId="23" hidden="1">#REF!</definedName>
    <definedName name="_25__123Graph_ACPI_ER_LOG" localSheetId="24" hidden="1">#REF!</definedName>
    <definedName name="_25__123Graph_ACPI_ER_LOG" localSheetId="26" hidden="1">#REF!</definedName>
    <definedName name="_25__123Graph_ACPI_ER_LOG" localSheetId="42" hidden="1">[30]ER!#REF!</definedName>
    <definedName name="_25__123Graph_ACPI_ER_LOG" localSheetId="10" hidden="1">#REF!</definedName>
    <definedName name="_25__123Graph_ACPI_ER_LOG" localSheetId="38" hidden="1">#REF!</definedName>
    <definedName name="_25__123Graph_ACPI_ER_LOG" localSheetId="25" hidden="1">#REF!</definedName>
    <definedName name="_25__123Graph_ACPI_ER_LOG" localSheetId="30" hidden="1">[30]ER!#REF!</definedName>
    <definedName name="_25__123Graph_ACPI_ER_LOG" localSheetId="32" hidden="1">#REF!</definedName>
    <definedName name="_25__123Graph_ACPI_ER_LOG" localSheetId="33" hidden="1">#REF!</definedName>
    <definedName name="_25__123Graph_ACPI_ER_LOG" localSheetId="34" hidden="1">#REF!</definedName>
    <definedName name="_25__123Graph_ACPI_ER_LOG" localSheetId="35" hidden="1">#REF!</definedName>
    <definedName name="_25__123Graph_ACPI_ER_LOG" localSheetId="39" hidden="1">#REF!</definedName>
    <definedName name="_25__123Graph_ACPI_ER_LOG" localSheetId="40" hidden="1">[30]ER!#REF!</definedName>
    <definedName name="_25__123Graph_ACPI_ER_LOG" localSheetId="41" hidden="1">[30]ER!#REF!</definedName>
    <definedName name="_25__123Graph_ACPI_ER_LOG" localSheetId="46" hidden="1">[30]ER!#REF!</definedName>
    <definedName name="_25__123Graph_ACPI_ER_LOG" localSheetId="47" hidden="1">#REF!</definedName>
    <definedName name="_25__123Graph_ACPI_ER_LOG" localSheetId="51" hidden="1">#REF!</definedName>
    <definedName name="_25__123Graph_ACPI_ER_LOG" localSheetId="52" hidden="1">#REF!</definedName>
    <definedName name="_25__123Graph_ACPI_ER_LOG" localSheetId="53" hidden="1">[30]ER!#REF!</definedName>
    <definedName name="_25__123Graph_ACPI_ER_LOG" localSheetId="64" hidden="1">[30]ER!#REF!</definedName>
    <definedName name="_25__123Graph_ACPI_ER_LOG" localSheetId="65" hidden="1">[30]ER!#REF!</definedName>
    <definedName name="_25__123Graph_ACPI_ER_LOG" localSheetId="66" hidden="1">[30]ER!#REF!</definedName>
    <definedName name="_25__123Graph_ACPI_ER_LOG" hidden="1">#REF!</definedName>
    <definedName name="_25__123Graph_BWB_ADJ_PRJ" localSheetId="11" hidden="1">#REF!</definedName>
    <definedName name="_25__123Graph_BWB_ADJ_PRJ" localSheetId="23" hidden="1">#REF!</definedName>
    <definedName name="_25__123Graph_BWB_ADJ_PRJ" localSheetId="24" hidden="1">#REF!</definedName>
    <definedName name="_25__123Graph_BWB_ADJ_PRJ" localSheetId="26" hidden="1">#REF!</definedName>
    <definedName name="_25__123Graph_BWB_ADJ_PRJ" localSheetId="10" hidden="1">#REF!</definedName>
    <definedName name="_25__123Graph_BWB_ADJ_PRJ" localSheetId="38" hidden="1">#REF!</definedName>
    <definedName name="_25__123Graph_BWB_ADJ_PRJ" localSheetId="25" hidden="1">#REF!</definedName>
    <definedName name="_25__123Graph_BWB_ADJ_PRJ" localSheetId="39" hidden="1">#REF!</definedName>
    <definedName name="_25__123Graph_BWB_ADJ_PRJ" localSheetId="46" hidden="1">[23]WB!$Q$257:$AK$257</definedName>
    <definedName name="_25__123Graph_BWB_ADJ_PRJ" localSheetId="51" hidden="1">#REF!</definedName>
    <definedName name="_25__123Graph_BWB_ADJ_PRJ" localSheetId="52" hidden="1">#REF!</definedName>
    <definedName name="_25__123Graph_BWB_ADJ_PRJ" localSheetId="66" hidden="1">[23]WB!$Q$257:$AK$257</definedName>
    <definedName name="_25__123Graph_BWB_ADJ_PRJ" hidden="1">#REF!</definedName>
    <definedName name="_26__123Graph_BCPI_ER_LOG" localSheetId="67" hidden="1">[30]ER!#REF!</definedName>
    <definedName name="_26__123Graph_BCPI_ER_LOG" localSheetId="68" hidden="1">[30]ER!#REF!</definedName>
    <definedName name="_26__123Graph_BCPI_ER_LOG" localSheetId="69" hidden="1">[30]ER!#REF!</definedName>
    <definedName name="_26__123Graph_BCPI_ER_LOG" localSheetId="70" hidden="1">[30]ER!#REF!</definedName>
    <definedName name="_26__123Graph_BCPI_ER_LOG" localSheetId="72" hidden="1">[30]ER!#REF!</definedName>
    <definedName name="_26__123Graph_BCPI_ER_LOG" localSheetId="73" hidden="1">[30]ER!#REF!</definedName>
    <definedName name="_26__123Graph_BCPI_ER_LOG" localSheetId="74" hidden="1">[30]ER!#REF!</definedName>
    <definedName name="_26__123Graph_BCPI_ER_LOG" localSheetId="11" hidden="1">#REF!</definedName>
    <definedName name="_26__123Graph_BCPI_ER_LOG" localSheetId="12" hidden="1">#REF!</definedName>
    <definedName name="_26__123Graph_BCPI_ER_LOG" localSheetId="13" hidden="1">#REF!</definedName>
    <definedName name="_26__123Graph_BCPI_ER_LOG" localSheetId="23" hidden="1">#REF!</definedName>
    <definedName name="_26__123Graph_BCPI_ER_LOG" localSheetId="24" hidden="1">#REF!</definedName>
    <definedName name="_26__123Graph_BCPI_ER_LOG" localSheetId="26" hidden="1">#REF!</definedName>
    <definedName name="_26__123Graph_BCPI_ER_LOG" localSheetId="42" hidden="1">[30]ER!#REF!</definedName>
    <definedName name="_26__123Graph_BCPI_ER_LOG" localSheetId="10" hidden="1">#REF!</definedName>
    <definedName name="_26__123Graph_BCPI_ER_LOG" localSheetId="38" hidden="1">#REF!</definedName>
    <definedName name="_26__123Graph_BCPI_ER_LOG" localSheetId="25" hidden="1">#REF!</definedName>
    <definedName name="_26__123Graph_BCPI_ER_LOG" localSheetId="30" hidden="1">[30]ER!#REF!</definedName>
    <definedName name="_26__123Graph_BCPI_ER_LOG" localSheetId="32" hidden="1">#REF!</definedName>
    <definedName name="_26__123Graph_BCPI_ER_LOG" localSheetId="33" hidden="1">#REF!</definedName>
    <definedName name="_26__123Graph_BCPI_ER_LOG" localSheetId="34" hidden="1">#REF!</definedName>
    <definedName name="_26__123Graph_BCPI_ER_LOG" localSheetId="35" hidden="1">#REF!</definedName>
    <definedName name="_26__123Graph_BCPI_ER_LOG" localSheetId="39" hidden="1">#REF!</definedName>
    <definedName name="_26__123Graph_BCPI_ER_LOG" localSheetId="40" hidden="1">[30]ER!#REF!</definedName>
    <definedName name="_26__123Graph_BCPI_ER_LOG" localSheetId="41" hidden="1">[30]ER!#REF!</definedName>
    <definedName name="_26__123Graph_BCPI_ER_LOG" localSheetId="46" hidden="1">[30]ER!#REF!</definedName>
    <definedName name="_26__123Graph_BCPI_ER_LOG" localSheetId="47" hidden="1">#REF!</definedName>
    <definedName name="_26__123Graph_BCPI_ER_LOG" localSheetId="51" hidden="1">#REF!</definedName>
    <definedName name="_26__123Graph_BCPI_ER_LOG" localSheetId="52" hidden="1">#REF!</definedName>
    <definedName name="_26__123Graph_BCPI_ER_LOG" localSheetId="53" hidden="1">[30]ER!#REF!</definedName>
    <definedName name="_26__123Graph_BCPI_ER_LOG" localSheetId="64" hidden="1">[30]ER!#REF!</definedName>
    <definedName name="_26__123Graph_BCPI_ER_LOG" localSheetId="65" hidden="1">[30]ER!#REF!</definedName>
    <definedName name="_26__123Graph_BCPI_ER_LOG" localSheetId="66" hidden="1">[30]ER!#REF!</definedName>
    <definedName name="_26__123Graph_BCPI_ER_LOG" hidden="1">#REF!</definedName>
    <definedName name="_27__123Graph_ACPI_ER_LOG" localSheetId="67" hidden="1">[14]ER!#REF!</definedName>
    <definedName name="_27__123Graph_ACPI_ER_LOG" localSheetId="68" hidden="1">[14]ER!#REF!</definedName>
    <definedName name="_27__123Graph_ACPI_ER_LOG" localSheetId="69" hidden="1">[14]ER!#REF!</definedName>
    <definedName name="_27__123Graph_ACPI_ER_LOG" localSheetId="70" hidden="1">[14]ER!#REF!</definedName>
    <definedName name="_27__123Graph_ACPI_ER_LOG" localSheetId="72" hidden="1">[14]ER!#REF!</definedName>
    <definedName name="_27__123Graph_ACPI_ER_LOG" localSheetId="73" hidden="1">[14]ER!#REF!</definedName>
    <definedName name="_27__123Graph_ACPI_ER_LOG" localSheetId="74" hidden="1">[14]ER!#REF!</definedName>
    <definedName name="_27__123Graph_ACPI_ER_LOG" localSheetId="11" hidden="1">#REF!</definedName>
    <definedName name="_27__123Graph_ACPI_ER_LOG" localSheetId="12" hidden="1">#REF!</definedName>
    <definedName name="_27__123Graph_ACPI_ER_LOG" localSheetId="13" hidden="1">#REF!</definedName>
    <definedName name="_27__123Graph_ACPI_ER_LOG" localSheetId="23" hidden="1">#REF!</definedName>
    <definedName name="_27__123Graph_ACPI_ER_LOG" localSheetId="24" hidden="1">#REF!</definedName>
    <definedName name="_27__123Graph_ACPI_ER_LOG" localSheetId="26" hidden="1">#REF!</definedName>
    <definedName name="_27__123Graph_ACPI_ER_LOG" localSheetId="42" hidden="1">[14]ER!#REF!</definedName>
    <definedName name="_27__123Graph_ACPI_ER_LOG" localSheetId="10" hidden="1">#REF!</definedName>
    <definedName name="_27__123Graph_ACPI_ER_LOG" localSheetId="38" hidden="1">#REF!</definedName>
    <definedName name="_27__123Graph_ACPI_ER_LOG" localSheetId="25" hidden="1">#REF!</definedName>
    <definedName name="_27__123Graph_ACPI_ER_LOG" localSheetId="30" hidden="1">[14]ER!#REF!</definedName>
    <definedName name="_27__123Graph_ACPI_ER_LOG" localSheetId="32" hidden="1">#REF!</definedName>
    <definedName name="_27__123Graph_ACPI_ER_LOG" localSheetId="33" hidden="1">#REF!</definedName>
    <definedName name="_27__123Graph_ACPI_ER_LOG" localSheetId="34" hidden="1">#REF!</definedName>
    <definedName name="_27__123Graph_ACPI_ER_LOG" localSheetId="35" hidden="1">#REF!</definedName>
    <definedName name="_27__123Graph_ACPI_ER_LOG" localSheetId="39" hidden="1">#REF!</definedName>
    <definedName name="_27__123Graph_ACPI_ER_LOG" localSheetId="40" hidden="1">[14]ER!#REF!</definedName>
    <definedName name="_27__123Graph_ACPI_ER_LOG" localSheetId="41" hidden="1">[14]ER!#REF!</definedName>
    <definedName name="_27__123Graph_ACPI_ER_LOG" localSheetId="46" hidden="1">[14]ER!#REF!</definedName>
    <definedName name="_27__123Graph_ACPI_ER_LOG" localSheetId="47" hidden="1">#REF!</definedName>
    <definedName name="_27__123Graph_ACPI_ER_LOG" localSheetId="51" hidden="1">#REF!</definedName>
    <definedName name="_27__123Graph_ACPI_ER_LOG" localSheetId="52" hidden="1">#REF!</definedName>
    <definedName name="_27__123Graph_ACPI_ER_LOG" localSheetId="53" hidden="1">[14]ER!#REF!</definedName>
    <definedName name="_27__123Graph_ACPI_ER_LOG" localSheetId="64" hidden="1">[14]ER!#REF!</definedName>
    <definedName name="_27__123Graph_ACPI_ER_LOG" localSheetId="65" hidden="1">[14]ER!#REF!</definedName>
    <definedName name="_27__123Graph_ACPI_ER_LOG" localSheetId="66" hidden="1">[14]ER!#REF!</definedName>
    <definedName name="_27__123Graph_ACPI_ER_LOG" hidden="1">#REF!</definedName>
    <definedName name="_27__123Graph_BIBA_IBRD" localSheetId="67" hidden="1">[30]WB!#REF!</definedName>
    <definedName name="_27__123Graph_BIBA_IBRD" localSheetId="68" hidden="1">[30]WB!#REF!</definedName>
    <definedName name="_27__123Graph_BIBA_IBRD" localSheetId="69" hidden="1">[30]WB!#REF!</definedName>
    <definedName name="_27__123Graph_BIBA_IBRD" localSheetId="70" hidden="1">[30]WB!#REF!</definedName>
    <definedName name="_27__123Graph_BIBA_IBRD" localSheetId="72" hidden="1">[30]WB!#REF!</definedName>
    <definedName name="_27__123Graph_BIBA_IBRD" localSheetId="73" hidden="1">[30]WB!#REF!</definedName>
    <definedName name="_27__123Graph_BIBA_IBRD" localSheetId="74" hidden="1">[30]WB!#REF!</definedName>
    <definedName name="_27__123Graph_BIBA_IBRD" localSheetId="11" hidden="1">#REF!</definedName>
    <definedName name="_27__123Graph_BIBA_IBRD" localSheetId="12" hidden="1">#REF!</definedName>
    <definedName name="_27__123Graph_BIBA_IBRD" localSheetId="13" hidden="1">#REF!</definedName>
    <definedName name="_27__123Graph_BIBA_IBRD" localSheetId="23" hidden="1">#REF!</definedName>
    <definedName name="_27__123Graph_BIBA_IBRD" localSheetId="24" hidden="1">#REF!</definedName>
    <definedName name="_27__123Graph_BIBA_IBRD" localSheetId="26" hidden="1">#REF!</definedName>
    <definedName name="_27__123Graph_BIBA_IBRD" localSheetId="42" hidden="1">[30]WB!#REF!</definedName>
    <definedName name="_27__123Graph_BIBA_IBRD" localSheetId="10" hidden="1">#REF!</definedName>
    <definedName name="_27__123Graph_BIBA_IBRD" localSheetId="38" hidden="1">#REF!</definedName>
    <definedName name="_27__123Graph_BIBA_IBRD" localSheetId="25" hidden="1">#REF!</definedName>
    <definedName name="_27__123Graph_BIBA_IBRD" localSheetId="30" hidden="1">[30]WB!#REF!</definedName>
    <definedName name="_27__123Graph_BIBA_IBRD" localSheetId="34" hidden="1">#REF!</definedName>
    <definedName name="_27__123Graph_BIBA_IBRD" localSheetId="39" hidden="1">#REF!</definedName>
    <definedName name="_27__123Graph_BIBA_IBRD" localSheetId="40" hidden="1">[30]WB!#REF!</definedName>
    <definedName name="_27__123Graph_BIBA_IBRD" localSheetId="41" hidden="1">[30]WB!#REF!</definedName>
    <definedName name="_27__123Graph_BIBA_IBRD" localSheetId="46" hidden="1">[30]WB!#REF!</definedName>
    <definedName name="_27__123Graph_BIBA_IBRD" localSheetId="47" hidden="1">#REF!</definedName>
    <definedName name="_27__123Graph_BIBA_IBRD" localSheetId="51" hidden="1">#REF!</definedName>
    <definedName name="_27__123Graph_BIBA_IBRD" localSheetId="52" hidden="1">#REF!</definedName>
    <definedName name="_27__123Graph_BIBA_IBRD" localSheetId="53" hidden="1">[30]WB!#REF!</definedName>
    <definedName name="_27__123Graph_BIBA_IBRD" localSheetId="64" hidden="1">[30]WB!#REF!</definedName>
    <definedName name="_27__123Graph_BIBA_IBRD" localSheetId="65" hidden="1">[30]WB!#REF!</definedName>
    <definedName name="_27__123Graph_BIBA_IBRD" localSheetId="66" hidden="1">[30]WB!#REF!</definedName>
    <definedName name="_27__123Graph_BIBA_IBRD" hidden="1">#REF!</definedName>
    <definedName name="_27_0CUADRO_N__4." localSheetId="67">[31]monthly!#REF!</definedName>
    <definedName name="_27_0CUADRO_N__4." localSheetId="68">[31]monthly!#REF!</definedName>
    <definedName name="_27_0CUADRO_N__4." localSheetId="69">[31]monthly!#REF!</definedName>
    <definedName name="_27_0CUADRO_N__4." localSheetId="70">[31]monthly!#REF!</definedName>
    <definedName name="_27_0CUADRO_N__4." localSheetId="72">[31]monthly!#REF!</definedName>
    <definedName name="_27_0CUADRO_N__4." localSheetId="73">[31]monthly!#REF!</definedName>
    <definedName name="_27_0CUADRO_N__4." localSheetId="74">[31]monthly!#REF!</definedName>
    <definedName name="_27_0CUADRO_N__4." localSheetId="11">#REF!</definedName>
    <definedName name="_27_0CUADRO_N__4." localSheetId="10">#REF!</definedName>
    <definedName name="_27_0CUADRO_N__4." localSheetId="38">#REF!</definedName>
    <definedName name="_27_0CUADRO_N__4." localSheetId="30">[32]monthly!#REF!</definedName>
    <definedName name="_27_0CUADRO_N__4." localSheetId="39">#REF!</definedName>
    <definedName name="_27_0CUADRO_N__4." localSheetId="40">[31]monthly!#REF!</definedName>
    <definedName name="_27_0CUADRO_N__4." localSheetId="41">[31]monthly!#REF!</definedName>
    <definedName name="_27_0CUADRO_N__4." localSheetId="46">[32]monthly!#REF!</definedName>
    <definedName name="_27_0CUADRO_N__4." localSheetId="51">#REF!</definedName>
    <definedName name="_27_0CUADRO_N__4." localSheetId="52">[32]monthly!#REF!</definedName>
    <definedName name="_27_0CUADRO_N__4." localSheetId="53">[32]monthly!#REF!</definedName>
    <definedName name="_27_0CUADRO_N__4." localSheetId="64">[31]monthly!#REF!</definedName>
    <definedName name="_27_0CUADRO_N__4." localSheetId="65">[31]monthly!#REF!</definedName>
    <definedName name="_27_0CUADRO_N__4." localSheetId="66">[31]monthly!#REF!</definedName>
    <definedName name="_27_0CUADRO_N__4.">#REF!</definedName>
    <definedName name="_28B.2_B.3" localSheetId="67">#REF!</definedName>
    <definedName name="_28B.2_B.3" localSheetId="68">#REF!</definedName>
    <definedName name="_28B.2_B.3" localSheetId="69">#REF!</definedName>
    <definedName name="_28B.2_B.3" localSheetId="70">#REF!</definedName>
    <definedName name="_28B.2_B.3" localSheetId="72">#REF!</definedName>
    <definedName name="_28B.2_B.3" localSheetId="73">#REF!</definedName>
    <definedName name="_28B.2_B.3" localSheetId="74">#REF!</definedName>
    <definedName name="_28B.2_B.3" localSheetId="11">#REF!</definedName>
    <definedName name="_28B.2_B.3" localSheetId="12">#REF!</definedName>
    <definedName name="_28B.2_B.3" localSheetId="13">#REF!</definedName>
    <definedName name="_28B.2_B.3" localSheetId="23">#REF!</definedName>
    <definedName name="_28B.2_B.3" localSheetId="24">#REF!</definedName>
    <definedName name="_28B.2_B.3" localSheetId="26">#REF!</definedName>
    <definedName name="_28B.2_B.3" localSheetId="42">#REF!</definedName>
    <definedName name="_28B.2_B.3" localSheetId="10">#REF!</definedName>
    <definedName name="_28B.2_B.3" localSheetId="38">#REF!</definedName>
    <definedName name="_28B.2_B.3" localSheetId="25">#REF!</definedName>
    <definedName name="_28B.2_B.3" localSheetId="30">#REF!</definedName>
    <definedName name="_28B.2_B.3" localSheetId="31">#REF!</definedName>
    <definedName name="_28B.2_B.3" localSheetId="34">#REF!</definedName>
    <definedName name="_28B.2_B.3" localSheetId="36">#REF!</definedName>
    <definedName name="_28B.2_B.3" localSheetId="37">#REF!</definedName>
    <definedName name="_28B.2_B.3" localSheetId="39">#REF!</definedName>
    <definedName name="_28B.2_B.3" localSheetId="40">#REF!</definedName>
    <definedName name="_28B.2_B.3" localSheetId="41">#REF!</definedName>
    <definedName name="_28B.2_B.3" localSheetId="46">#REF!</definedName>
    <definedName name="_28B.2_B.3" localSheetId="47">#REF!</definedName>
    <definedName name="_28B.2_B.3" localSheetId="52">#REF!</definedName>
    <definedName name="_28B.2_B.3" localSheetId="53">#REF!</definedName>
    <definedName name="_28B.2_B.3" localSheetId="64">#REF!</definedName>
    <definedName name="_28B.2_B.3" localSheetId="65">#REF!</definedName>
    <definedName name="_28B.2_B.3" localSheetId="66">#REF!</definedName>
    <definedName name="_28B.2_B.3">#REF!</definedName>
    <definedName name="_29__123Graph_XFIG_D" localSheetId="67" hidden="1">#REF!</definedName>
    <definedName name="_29__123Graph_XFIG_D" localSheetId="68" hidden="1">#REF!</definedName>
    <definedName name="_29__123Graph_XFIG_D" localSheetId="69" hidden="1">#REF!</definedName>
    <definedName name="_29__123Graph_XFIG_D" localSheetId="70" hidden="1">#REF!</definedName>
    <definedName name="_29__123Graph_XFIG_D" localSheetId="72" hidden="1">#REF!</definedName>
    <definedName name="_29__123Graph_XFIG_D" localSheetId="73" hidden="1">#REF!</definedName>
    <definedName name="_29__123Graph_XFIG_D" localSheetId="74" hidden="1">#REF!</definedName>
    <definedName name="_29__123Graph_XFIG_D" localSheetId="11" hidden="1">#REF!</definedName>
    <definedName name="_29__123Graph_XFIG_D" localSheetId="12" hidden="1">#REF!</definedName>
    <definedName name="_29__123Graph_XFIG_D" localSheetId="13" hidden="1">#REF!</definedName>
    <definedName name="_29__123Graph_XFIG_D" localSheetId="23" hidden="1">#REF!</definedName>
    <definedName name="_29__123Graph_XFIG_D" localSheetId="24" hidden="1">#REF!</definedName>
    <definedName name="_29__123Graph_XFIG_D" localSheetId="26" hidden="1">#REF!</definedName>
    <definedName name="_29__123Graph_XFIG_D" localSheetId="27" hidden="1">#REF!</definedName>
    <definedName name="_29__123Graph_XFIG_D" localSheetId="10" hidden="1">#REF!</definedName>
    <definedName name="_29__123Graph_XFIG_D" localSheetId="38" hidden="1">#REF!</definedName>
    <definedName name="_29__123Graph_XFIG_D" localSheetId="25" hidden="1">#REF!</definedName>
    <definedName name="_29__123Graph_XFIG_D" localSheetId="30" hidden="1">#REF!</definedName>
    <definedName name="_29__123Graph_XFIG_D" localSheetId="31" hidden="1">#REF!</definedName>
    <definedName name="_29__123Graph_XFIG_D" localSheetId="36" hidden="1">#REF!</definedName>
    <definedName name="_29__123Graph_XFIG_D" localSheetId="37" hidden="1">#REF!</definedName>
    <definedName name="_29__123Graph_XFIG_D" localSheetId="39" hidden="1">#REF!</definedName>
    <definedName name="_29__123Graph_XFIG_D" localSheetId="40" hidden="1">#REF!</definedName>
    <definedName name="_29__123Graph_XFIG_D" localSheetId="41" hidden="1">#REF!</definedName>
    <definedName name="_29__123Graph_XFIG_D" localSheetId="46" hidden="1">#REF!</definedName>
    <definedName name="_29__123Graph_XFIG_D" localSheetId="47" hidden="1">#REF!</definedName>
    <definedName name="_29__123Graph_XFIG_D" localSheetId="48" hidden="1">#REF!</definedName>
    <definedName name="_29__123Graph_XFIG_D" localSheetId="49" hidden="1">#REF!</definedName>
    <definedName name="_29__123Graph_XFIG_D" localSheetId="52" hidden="1">#REF!</definedName>
    <definedName name="_29__123Graph_XFIG_D" localSheetId="53" hidden="1">#REF!</definedName>
    <definedName name="_29__123Graph_XFIG_D" localSheetId="64" hidden="1">#REF!</definedName>
    <definedName name="_29__123Graph_XFIG_D" localSheetId="65" hidden="1">#REF!</definedName>
    <definedName name="_29__123Graph_XFIG_D" hidden="1">#REF!</definedName>
    <definedName name="_29B.4___5" localSheetId="67">#REF!</definedName>
    <definedName name="_29B.4___5" localSheetId="68">#REF!</definedName>
    <definedName name="_29B.4___5" localSheetId="69">#REF!</definedName>
    <definedName name="_29B.4___5" localSheetId="70">#REF!</definedName>
    <definedName name="_29B.4___5" localSheetId="72">#REF!</definedName>
    <definedName name="_29B.4___5" localSheetId="73">#REF!</definedName>
    <definedName name="_29B.4___5" localSheetId="74">#REF!</definedName>
    <definedName name="_29B.4___5" localSheetId="11">#REF!</definedName>
    <definedName name="_29B.4___5" localSheetId="12">#REF!</definedName>
    <definedName name="_29B.4___5" localSheetId="13">#REF!</definedName>
    <definedName name="_29B.4___5" localSheetId="23">#REF!</definedName>
    <definedName name="_29B.4___5" localSheetId="26">#REF!</definedName>
    <definedName name="_29B.4___5" localSheetId="10">#REF!</definedName>
    <definedName name="_29B.4___5" localSheetId="38">#REF!</definedName>
    <definedName name="_29B.4___5" localSheetId="30">#REF!</definedName>
    <definedName name="_29B.4___5" localSheetId="31">#REF!</definedName>
    <definedName name="_29B.4___5" localSheetId="36">#REF!</definedName>
    <definedName name="_29B.4___5" localSheetId="37">#REF!</definedName>
    <definedName name="_29B.4___5" localSheetId="39">#REF!</definedName>
    <definedName name="_29B.4___5" localSheetId="40">#REF!</definedName>
    <definedName name="_29B.4___5" localSheetId="41">#REF!</definedName>
    <definedName name="_29B.4___5" localSheetId="46">#REF!</definedName>
    <definedName name="_29B.4___5" localSheetId="52">#REF!</definedName>
    <definedName name="_29B.4___5" localSheetId="53">#REF!</definedName>
    <definedName name="_29B.4___5" localSheetId="64">#REF!</definedName>
    <definedName name="_29B.4___5" localSheetId="65">#REF!</definedName>
    <definedName name="_29B.4___5">#REF!</definedName>
    <definedName name="_2IMPRESION" localSheetId="67">#REF!</definedName>
    <definedName name="_2IMPRESION" localSheetId="68">#REF!</definedName>
    <definedName name="_2IMPRESION" localSheetId="69">#REF!</definedName>
    <definedName name="_2IMPRESION" localSheetId="70">#REF!</definedName>
    <definedName name="_2IMPRESION" localSheetId="72">#REF!</definedName>
    <definedName name="_2IMPRESION" localSheetId="73">#REF!</definedName>
    <definedName name="_2IMPRESION" localSheetId="74">#REF!</definedName>
    <definedName name="_2IMPRESION" localSheetId="11">#REF!</definedName>
    <definedName name="_2IMPRESION" localSheetId="23">#REF!</definedName>
    <definedName name="_2IMPRESION" localSheetId="10">#REF!</definedName>
    <definedName name="_2IMPRESION" localSheetId="38">#REF!</definedName>
    <definedName name="_2IMPRESION" localSheetId="31">#REF!</definedName>
    <definedName name="_2IMPRESION" localSheetId="39">#REF!</definedName>
    <definedName name="_2IMPRESION" localSheetId="40">#REF!</definedName>
    <definedName name="_2IMPRESION" localSheetId="41">#REF!</definedName>
    <definedName name="_2IMPRESION" localSheetId="46">#REF!</definedName>
    <definedName name="_2IMPRESION" localSheetId="52">#REF!</definedName>
    <definedName name="_2IMPRESION" localSheetId="53">#REF!</definedName>
    <definedName name="_2IMPRESION" localSheetId="64">#REF!</definedName>
    <definedName name="_2IMPRESION" localSheetId="65">#REF!</definedName>
    <definedName name="_2IMPRESION">#REF!</definedName>
    <definedName name="_2Macros_Import_.qbop" localSheetId="67">[33]!'[Macros Import].qbop'</definedName>
    <definedName name="_2Macros_Import_.qbop" localSheetId="68">[33]!'[Macros Import].qbop'</definedName>
    <definedName name="_2Macros_Import_.qbop" localSheetId="69">[33]!'[Macros Import].qbop'</definedName>
    <definedName name="_2Macros_Import_.qbop" localSheetId="70">[33]!'[Macros Import].qbop'</definedName>
    <definedName name="_2Macros_Import_.qbop" localSheetId="72">[33]!'[Macros Import].qbop'</definedName>
    <definedName name="_2Macros_Import_.qbop" localSheetId="73">[33]!'[Macros Import].qbop'</definedName>
    <definedName name="_2Macros_Import_.qbop" localSheetId="74">[33]!'[Macros Import].qbop'</definedName>
    <definedName name="_2Macros_Import_.qbop" localSheetId="11">#REF!</definedName>
    <definedName name="_2Macros_Import_.qbop" localSheetId="23">#REF!</definedName>
    <definedName name="_2Macros_Import_.qbop" localSheetId="24">#REF!</definedName>
    <definedName name="_2Macros_Import_.qbop" localSheetId="26">#REF!</definedName>
    <definedName name="_2Macros_Import_.qbop" localSheetId="42">[33]!'[Macros Import].qbop'</definedName>
    <definedName name="_2Macros_Import_.qbop" localSheetId="7">#REF!</definedName>
    <definedName name="_2Macros_Import_.qbop" localSheetId="10">#REF!</definedName>
    <definedName name="_2Macros_Import_.qbop" localSheetId="38">#REF!</definedName>
    <definedName name="_2Macros_Import_.qbop" localSheetId="25">#REF!</definedName>
    <definedName name="_2Macros_Import_.qbop" localSheetId="37">[33]!'[Macros Import].qbop'</definedName>
    <definedName name="_2Macros_Import_.qbop" localSheetId="39">#REF!</definedName>
    <definedName name="_2Macros_Import_.qbop" localSheetId="41">[33]!'[Macros Import].qbop'</definedName>
    <definedName name="_2Macros_Import_.qbop" localSheetId="46">[33]!'[Macros Import].qbop'</definedName>
    <definedName name="_2Macros_Import_.qbop" localSheetId="47">#REF!</definedName>
    <definedName name="_2Macros_Import_.qbop" localSheetId="48">#REF!</definedName>
    <definedName name="_2Macros_Import_.qbop" localSheetId="51">#REF!</definedName>
    <definedName name="_2Macros_Import_.qbop" localSheetId="52">#REF!</definedName>
    <definedName name="_2Macros_Import_.qbop" localSheetId="53">[33]!'[Macros Import].qbop'</definedName>
    <definedName name="_2Macros_Import_.qbop" localSheetId="63">[33]!'[Macros Import].qbop'</definedName>
    <definedName name="_2Macros_Import_.qbop" localSheetId="64">[33]!'[Macros Import].qbop'</definedName>
    <definedName name="_2Macros_Import_.qbop" localSheetId="66">[33]!'[Macros Import].qbop'</definedName>
    <definedName name="_2Macros_Import_.qbop">#REF!</definedName>
    <definedName name="_3">#N/A</definedName>
    <definedName name="_3.__No_club_de_París__Después_del_30_Jun_84" localSheetId="67">#REF!</definedName>
    <definedName name="_3.__No_club_de_París__Después_del_30_Jun_84" localSheetId="68">#REF!</definedName>
    <definedName name="_3.__No_club_de_París__Después_del_30_Jun_84" localSheetId="69">#REF!</definedName>
    <definedName name="_3.__No_club_de_París__Después_del_30_Jun_84" localSheetId="70">#REF!</definedName>
    <definedName name="_3.__No_club_de_París__Después_del_30_Jun_84" localSheetId="72">#REF!</definedName>
    <definedName name="_3.__No_club_de_París__Después_del_30_Jun_84" localSheetId="73">#REF!</definedName>
    <definedName name="_3.__No_club_de_París__Después_del_30_Jun_84" localSheetId="74">#REF!</definedName>
    <definedName name="_3.__No_club_de_París__Después_del_30_Jun_84" localSheetId="11">#REF!</definedName>
    <definedName name="_3.__No_club_de_París__Después_del_30_Jun_84" localSheetId="12">#REF!</definedName>
    <definedName name="_3.__No_club_de_París__Después_del_30_Jun_84" localSheetId="13">#REF!</definedName>
    <definedName name="_3.__No_club_de_París__Después_del_30_Jun_84" localSheetId="23">#REF!</definedName>
    <definedName name="_3.__No_club_de_París__Después_del_30_Jun_84" localSheetId="24">#REF!</definedName>
    <definedName name="_3.__No_club_de_París__Después_del_30_Jun_84" localSheetId="26">#REF!</definedName>
    <definedName name="_3.__No_club_de_París__Después_del_30_Jun_84" localSheetId="27">#REF!</definedName>
    <definedName name="_3.__No_club_de_París__Después_del_30_Jun_84" localSheetId="42">#REF!</definedName>
    <definedName name="_3.__No_club_de_París__Después_del_30_Jun_84" localSheetId="10">#REF!</definedName>
    <definedName name="_3.__No_club_de_París__Después_del_30_Jun_84" localSheetId="38">#REF!</definedName>
    <definedName name="_3.__No_club_de_París__Después_del_30_Jun_84" localSheetId="25">#REF!</definedName>
    <definedName name="_3.__No_club_de_París__Después_del_30_Jun_84" localSheetId="30">#REF!</definedName>
    <definedName name="_3.__No_club_de_París__Después_del_30_Jun_84" localSheetId="31">#REF!</definedName>
    <definedName name="_3.__No_club_de_París__Después_del_30_Jun_84" localSheetId="34">#REF!</definedName>
    <definedName name="_3.__No_club_de_París__Después_del_30_Jun_84" localSheetId="36">#REF!</definedName>
    <definedName name="_3.__No_club_de_París__Después_del_30_Jun_84" localSheetId="37">#REF!</definedName>
    <definedName name="_3.__No_club_de_París__Después_del_30_Jun_84" localSheetId="39">#REF!</definedName>
    <definedName name="_3.__No_club_de_París__Después_del_30_Jun_84" localSheetId="40">#REF!</definedName>
    <definedName name="_3.__No_club_de_París__Después_del_30_Jun_84" localSheetId="41">#REF!</definedName>
    <definedName name="_3.__No_club_de_París__Después_del_30_Jun_84" localSheetId="46">#REF!</definedName>
    <definedName name="_3.__No_club_de_París__Después_del_30_Jun_84" localSheetId="47">#REF!</definedName>
    <definedName name="_3.__No_club_de_París__Después_del_30_Jun_84" localSheetId="48">#REF!</definedName>
    <definedName name="_3.__No_club_de_París__Después_del_30_Jun_84" localSheetId="49">#REF!</definedName>
    <definedName name="_3.__No_club_de_París__Después_del_30_Jun_84" localSheetId="52">#REF!</definedName>
    <definedName name="_3.__No_club_de_París__Después_del_30_Jun_84" localSheetId="53">#REF!</definedName>
    <definedName name="_3.__No_club_de_París__Después_del_30_Jun_84" localSheetId="64">#REF!</definedName>
    <definedName name="_3.__No_club_de_París__Después_del_30_Jun_84" localSheetId="65">#REF!</definedName>
    <definedName name="_3.__No_club_de_París__Después_del_30_Jun_84" localSheetId="66">#REF!</definedName>
    <definedName name="_3.__No_club_de_París__Después_del_30_Jun_84">#REF!</definedName>
    <definedName name="_3__123Graph_ACPI_ER_LOG" localSheetId="67" hidden="1">[14]ER!#REF!</definedName>
    <definedName name="_3__123Graph_ACPI_ER_LOG" localSheetId="68" hidden="1">[14]ER!#REF!</definedName>
    <definedName name="_3__123Graph_ACPI_ER_LOG" localSheetId="69" hidden="1">[14]ER!#REF!</definedName>
    <definedName name="_3__123Graph_ACPI_ER_LOG" localSheetId="70" hidden="1">[14]ER!#REF!</definedName>
    <definedName name="_3__123Graph_ACPI_ER_LOG" localSheetId="72" hidden="1">[14]ER!#REF!</definedName>
    <definedName name="_3__123Graph_ACPI_ER_LOG" localSheetId="73" hidden="1">[14]ER!#REF!</definedName>
    <definedName name="_3__123Graph_ACPI_ER_LOG" localSheetId="74" hidden="1">[14]ER!#REF!</definedName>
    <definedName name="_3__123Graph_ACPI_ER_LOG" localSheetId="11" hidden="1">#REF!</definedName>
    <definedName name="_3__123Graph_ACPI_ER_LOG" localSheetId="12" hidden="1">#REF!</definedName>
    <definedName name="_3__123Graph_ACPI_ER_LOG" localSheetId="13" hidden="1">#REF!</definedName>
    <definedName name="_3__123Graph_ACPI_ER_LOG" localSheetId="23" hidden="1">#REF!</definedName>
    <definedName name="_3__123Graph_ACPI_ER_LOG" localSheetId="24" hidden="1">#REF!</definedName>
    <definedName name="_3__123Graph_ACPI_ER_LOG" localSheetId="26" hidden="1">#REF!</definedName>
    <definedName name="_3__123Graph_ACPI_ER_LOG" localSheetId="42" hidden="1">[14]ER!#REF!</definedName>
    <definedName name="_3__123Graph_ACPI_ER_LOG" localSheetId="10" hidden="1">#REF!</definedName>
    <definedName name="_3__123Graph_ACPI_ER_LOG" localSheetId="38" hidden="1">#REF!</definedName>
    <definedName name="_3__123Graph_ACPI_ER_LOG" localSheetId="25" hidden="1">#REF!</definedName>
    <definedName name="_3__123Graph_ACPI_ER_LOG" localSheetId="30" hidden="1">[14]ER!#REF!</definedName>
    <definedName name="_3__123Graph_ACPI_ER_LOG" localSheetId="31" hidden="1">#REF!</definedName>
    <definedName name="_3__123Graph_ACPI_ER_LOG" localSheetId="34" hidden="1">#REF!</definedName>
    <definedName name="_3__123Graph_ACPI_ER_LOG" localSheetId="36" hidden="1">[14]ER!#REF!</definedName>
    <definedName name="_3__123Graph_ACPI_ER_LOG" localSheetId="37" hidden="1">[14]ER!#REF!</definedName>
    <definedName name="_3__123Graph_ACPI_ER_LOG" localSheetId="39" hidden="1">#REF!</definedName>
    <definedName name="_3__123Graph_ACPI_ER_LOG" localSheetId="40" hidden="1">[14]ER!#REF!</definedName>
    <definedName name="_3__123Graph_ACPI_ER_LOG" localSheetId="41" hidden="1">[14]ER!#REF!</definedName>
    <definedName name="_3__123Graph_ACPI_ER_LOG" localSheetId="46" hidden="1">[14]ER!#REF!</definedName>
    <definedName name="_3__123Graph_ACPI_ER_LOG" localSheetId="47" hidden="1">#REF!</definedName>
    <definedName name="_3__123Graph_ACPI_ER_LOG" localSheetId="51" hidden="1">#REF!</definedName>
    <definedName name="_3__123Graph_ACPI_ER_LOG" localSheetId="52" hidden="1">#REF!</definedName>
    <definedName name="_3__123Graph_ACPI_ER_LOG" localSheetId="53" hidden="1">[14]ER!#REF!</definedName>
    <definedName name="_3__123Graph_ACPI_ER_LOG" localSheetId="64" hidden="1">[14]ER!#REF!</definedName>
    <definedName name="_3__123Graph_ACPI_ER_LOG" localSheetId="65" hidden="1">[14]ER!#REF!</definedName>
    <definedName name="_3__123Graph_ACPI_ER_LOG" localSheetId="66" hidden="1">[14]ER!#REF!</definedName>
    <definedName name="_3__123Graph_ACPI_ER_LOG" hidden="1">#REF!</definedName>
    <definedName name="_3__123Graph_ATERMS_OF_TRADE" localSheetId="67" hidden="1">#REF!</definedName>
    <definedName name="_3__123Graph_ATERMS_OF_TRADE" localSheetId="68" hidden="1">#REF!</definedName>
    <definedName name="_3__123Graph_ATERMS_OF_TRADE" localSheetId="69" hidden="1">#REF!</definedName>
    <definedName name="_3__123Graph_ATERMS_OF_TRADE" localSheetId="70" hidden="1">#REF!</definedName>
    <definedName name="_3__123Graph_ATERMS_OF_TRADE" localSheetId="72" hidden="1">#REF!</definedName>
    <definedName name="_3__123Graph_ATERMS_OF_TRADE" localSheetId="73" hidden="1">#REF!</definedName>
    <definedName name="_3__123Graph_ATERMS_OF_TRADE" localSheetId="74" hidden="1">#REF!</definedName>
    <definedName name="_3__123Graph_ATERMS_OF_TRADE" localSheetId="11" hidden="1">#REF!</definedName>
    <definedName name="_3__123Graph_ATERMS_OF_TRADE" localSheetId="12" hidden="1">#REF!</definedName>
    <definedName name="_3__123Graph_ATERMS_OF_TRADE" localSheetId="13" hidden="1">#REF!</definedName>
    <definedName name="_3__123Graph_ATERMS_OF_TRADE" localSheetId="10" hidden="1">#REF!</definedName>
    <definedName name="_3__123Graph_ATERMS_OF_TRADE" localSheetId="38" hidden="1">#REF!</definedName>
    <definedName name="_3__123Graph_ATERMS_OF_TRADE" localSheetId="30" hidden="1">#REF!</definedName>
    <definedName name="_3__123Graph_ATERMS_OF_TRADE" localSheetId="39" hidden="1">#REF!</definedName>
    <definedName name="_3__123Graph_ATERMS_OF_TRADE" localSheetId="40" hidden="1">#REF!</definedName>
    <definedName name="_3__123Graph_ATERMS_OF_TRADE" localSheetId="41" hidden="1">#REF!</definedName>
    <definedName name="_3__123Graph_ATERMS_OF_TRADE" localSheetId="46" hidden="1">#REF!</definedName>
    <definedName name="_3__123Graph_ATERMS_OF_TRADE" localSheetId="52" hidden="1">#REF!</definedName>
    <definedName name="_3__123Graph_ATERMS_OF_TRADE" localSheetId="53" hidden="1">#REF!</definedName>
    <definedName name="_3__123Graph_ATERMS_OF_TRADE" localSheetId="64" hidden="1">#REF!</definedName>
    <definedName name="_3__123Graph_ATERMS_OF_TRADE" localSheetId="65" hidden="1">#REF!</definedName>
    <definedName name="_3__123Graph_ATERMS_OF_TRADE" localSheetId="66" hidden="1">#REF!</definedName>
    <definedName name="_3__123Graph_ATERMS_OF_TRADE" hidden="1">#REF!</definedName>
    <definedName name="_30__123Graph_XREALEX_WAGE" localSheetId="67" hidden="1">[28]PRIVATE!#REF!</definedName>
    <definedName name="_30__123Graph_XREALEX_WAGE" localSheetId="68" hidden="1">[28]PRIVATE!#REF!</definedName>
    <definedName name="_30__123Graph_XREALEX_WAGE" localSheetId="69" hidden="1">[28]PRIVATE!#REF!</definedName>
    <definedName name="_30__123Graph_XREALEX_WAGE" localSheetId="70" hidden="1">[28]PRIVATE!#REF!</definedName>
    <definedName name="_30__123Graph_XREALEX_WAGE" localSheetId="72" hidden="1">[28]PRIVATE!#REF!</definedName>
    <definedName name="_30__123Graph_XREALEX_WAGE" localSheetId="73" hidden="1">[28]PRIVATE!#REF!</definedName>
    <definedName name="_30__123Graph_XREALEX_WAGE" localSheetId="74" hidden="1">[28]PRIVATE!#REF!</definedName>
    <definedName name="_30__123Graph_XREALEX_WAGE" localSheetId="11" hidden="1">#REF!</definedName>
    <definedName name="_30__123Graph_XREALEX_WAGE" localSheetId="12" hidden="1">#REF!</definedName>
    <definedName name="_30__123Graph_XREALEX_WAGE" localSheetId="13" hidden="1">#REF!</definedName>
    <definedName name="_30__123Graph_XREALEX_WAGE" localSheetId="23" hidden="1">#REF!</definedName>
    <definedName name="_30__123Graph_XREALEX_WAGE" localSheetId="24" hidden="1">#REF!</definedName>
    <definedName name="_30__123Graph_XREALEX_WAGE" localSheetId="26" hidden="1">#REF!</definedName>
    <definedName name="_30__123Graph_XREALEX_WAGE" localSheetId="42" hidden="1">[28]PRIVATE!#REF!</definedName>
    <definedName name="_30__123Graph_XREALEX_WAGE" localSheetId="10" hidden="1">#REF!</definedName>
    <definedName name="_30__123Graph_XREALEX_WAGE" localSheetId="38" hidden="1">#REF!</definedName>
    <definedName name="_30__123Graph_XREALEX_WAGE" localSheetId="25" hidden="1">#REF!</definedName>
    <definedName name="_30__123Graph_XREALEX_WAGE" localSheetId="30" hidden="1">[28]PRIVATE!#REF!</definedName>
    <definedName name="_30__123Graph_XREALEX_WAGE" localSheetId="31" hidden="1">#REF!</definedName>
    <definedName name="_30__123Graph_XREALEX_WAGE" localSheetId="34" hidden="1">#REF!</definedName>
    <definedName name="_30__123Graph_XREALEX_WAGE" localSheetId="36" hidden="1">[28]PRIVATE!#REF!</definedName>
    <definedName name="_30__123Graph_XREALEX_WAGE" localSheetId="37" hidden="1">[28]PRIVATE!#REF!</definedName>
    <definedName name="_30__123Graph_XREALEX_WAGE" localSheetId="39" hidden="1">#REF!</definedName>
    <definedName name="_30__123Graph_XREALEX_WAGE" localSheetId="40" hidden="1">[28]PRIVATE!#REF!</definedName>
    <definedName name="_30__123Graph_XREALEX_WAGE" localSheetId="41" hidden="1">[28]PRIVATE!#REF!</definedName>
    <definedName name="_30__123Graph_XREALEX_WAGE" localSheetId="46" hidden="1">[28]PRIVATE!#REF!</definedName>
    <definedName name="_30__123Graph_XREALEX_WAGE" localSheetId="47" hidden="1">#REF!</definedName>
    <definedName name="_30__123Graph_XREALEX_WAGE" localSheetId="48" hidden="1">#REF!</definedName>
    <definedName name="_30__123Graph_XREALEX_WAGE" localSheetId="49" hidden="1">#REF!</definedName>
    <definedName name="_30__123Graph_XREALEX_WAGE" localSheetId="51" hidden="1">#REF!</definedName>
    <definedName name="_30__123Graph_XREALEX_WAGE" localSheetId="52" hidden="1">#REF!</definedName>
    <definedName name="_30__123Graph_XREALEX_WAGE" localSheetId="64" hidden="1">[28]PRIVATE!#REF!</definedName>
    <definedName name="_30__123Graph_XREALEX_WAGE" localSheetId="65" hidden="1">[28]PRIVATE!#REF!</definedName>
    <definedName name="_30__123Graph_XREALEX_WAGE" localSheetId="66" hidden="1">[28]PRIVATE!#REF!</definedName>
    <definedName name="_30__123Graph_XREALEX_WAGE" hidden="1">#REF!</definedName>
    <definedName name="_30CONSOL_B2" localSheetId="67">#REF!</definedName>
    <definedName name="_30CONSOL_B2" localSheetId="68">#REF!</definedName>
    <definedName name="_30CONSOL_B2" localSheetId="69">#REF!</definedName>
    <definedName name="_30CONSOL_B2" localSheetId="70">#REF!</definedName>
    <definedName name="_30CONSOL_B2" localSheetId="72">#REF!</definedName>
    <definedName name="_30CONSOL_B2" localSheetId="73">#REF!</definedName>
    <definedName name="_30CONSOL_B2" localSheetId="74">#REF!</definedName>
    <definedName name="_30CONSOL_B2" localSheetId="11">#REF!</definedName>
    <definedName name="_30CONSOL_B2" localSheetId="12">#REF!</definedName>
    <definedName name="_30CONSOL_B2" localSheetId="13">#REF!</definedName>
    <definedName name="_30CONSOL_B2" localSheetId="23">#REF!</definedName>
    <definedName name="_30CONSOL_B2" localSheetId="24">#REF!</definedName>
    <definedName name="_30CONSOL_B2" localSheetId="26">#REF!</definedName>
    <definedName name="_30CONSOL_B2" localSheetId="42">#REF!</definedName>
    <definedName name="_30CONSOL_B2" localSheetId="10">#REF!</definedName>
    <definedName name="_30CONSOL_B2" localSheetId="38">#REF!</definedName>
    <definedName name="_30CONSOL_B2" localSheetId="25">#REF!</definedName>
    <definedName name="_30CONSOL_B2" localSheetId="30">#REF!</definedName>
    <definedName name="_30CONSOL_B2" localSheetId="31">#REF!</definedName>
    <definedName name="_30CONSOL_B2" localSheetId="34">#REF!</definedName>
    <definedName name="_30CONSOL_B2" localSheetId="36">#REF!</definedName>
    <definedName name="_30CONSOL_B2" localSheetId="37">#REF!</definedName>
    <definedName name="_30CONSOL_B2" localSheetId="39">#REF!</definedName>
    <definedName name="_30CONSOL_B2" localSheetId="40">#REF!</definedName>
    <definedName name="_30CONSOL_B2" localSheetId="41">#REF!</definedName>
    <definedName name="_30CONSOL_B2" localSheetId="46">#REF!</definedName>
    <definedName name="_30CONSOL_B2" localSheetId="47">#REF!</definedName>
    <definedName name="_30CONSOL_B2" localSheetId="52">#REF!</definedName>
    <definedName name="_30CONSOL_B2" localSheetId="53">#REF!</definedName>
    <definedName name="_30CONSOL_B2" localSheetId="64">#REF!</definedName>
    <definedName name="_30CONSOL_B2" localSheetId="65">#REF!</definedName>
    <definedName name="_30CONSOL_B2" localSheetId="66">#REF!</definedName>
    <definedName name="_30CONSOL_B2">#REF!</definedName>
    <definedName name="_31_0GRÁFICO_N_10.2" localSheetId="67">[31]monthly!#REF!</definedName>
    <definedName name="_31_0GRÁFICO_N_10.2" localSheetId="68">[31]monthly!#REF!</definedName>
    <definedName name="_31_0GRÁFICO_N_10.2" localSheetId="69">[31]monthly!#REF!</definedName>
    <definedName name="_31_0GRÁFICO_N_10.2" localSheetId="70">[31]monthly!#REF!</definedName>
    <definedName name="_31_0GRÁFICO_N_10.2" localSheetId="72">[31]monthly!#REF!</definedName>
    <definedName name="_31_0GRÁFICO_N_10.2" localSheetId="73">[31]monthly!#REF!</definedName>
    <definedName name="_31_0GRÁFICO_N_10.2" localSheetId="74">[31]monthly!#REF!</definedName>
    <definedName name="_31_0GRÁFICO_N_10.2" localSheetId="11">#REF!</definedName>
    <definedName name="_31_0GRÁFICO_N_10.2" localSheetId="10">#REF!</definedName>
    <definedName name="_31_0GRÁFICO_N_10.2" localSheetId="38">#REF!</definedName>
    <definedName name="_31_0GRÁFICO_N_10.2" localSheetId="39">#REF!</definedName>
    <definedName name="_31_0GRÁFICO_N_10.2" localSheetId="40">[31]monthly!#REF!</definedName>
    <definedName name="_31_0GRÁFICO_N_10.2" localSheetId="41">[31]monthly!#REF!</definedName>
    <definedName name="_31_0GRÁFICO_N_10.2" localSheetId="46">[32]monthly!#REF!</definedName>
    <definedName name="_31_0GRÁFICO_N_10.2" localSheetId="51">#REF!</definedName>
    <definedName name="_31_0GRÁFICO_N_10.2" localSheetId="52">[32]monthly!#REF!</definedName>
    <definedName name="_31_0GRÁFICO_N_10.2" localSheetId="53">[32]monthly!#REF!</definedName>
    <definedName name="_31_0GRÁFICO_N_10.2" localSheetId="64">[31]monthly!#REF!</definedName>
    <definedName name="_31_0GRÁFICO_N_10.2" localSheetId="65">[31]monthly!#REF!</definedName>
    <definedName name="_31_0GRÁFICO_N_10.2" localSheetId="66">[31]monthly!#REF!</definedName>
    <definedName name="_31_0GRÁFICO_N_10.2">#REF!</definedName>
    <definedName name="_31CONSOL_DEPOSITS" localSheetId="67">'[34]A 11'!#REF!</definedName>
    <definedName name="_31CONSOL_DEPOSITS" localSheetId="68">'[34]A 11'!#REF!</definedName>
    <definedName name="_31CONSOL_DEPOSITS" localSheetId="69">'[34]A 11'!#REF!</definedName>
    <definedName name="_31CONSOL_DEPOSITS" localSheetId="70">'[34]A 11'!#REF!</definedName>
    <definedName name="_31CONSOL_DEPOSITS" localSheetId="72">'[34]A 11'!#REF!</definedName>
    <definedName name="_31CONSOL_DEPOSITS" localSheetId="73">'[34]A 11'!#REF!</definedName>
    <definedName name="_31CONSOL_DEPOSITS" localSheetId="74">'[34]A 11'!#REF!</definedName>
    <definedName name="_31CONSOL_DEPOSITS" localSheetId="11">#REF!</definedName>
    <definedName name="_31CONSOL_DEPOSITS" localSheetId="12">#REF!</definedName>
    <definedName name="_31CONSOL_DEPOSITS" localSheetId="13">#REF!</definedName>
    <definedName name="_31CONSOL_DEPOSITS" localSheetId="23">#REF!</definedName>
    <definedName name="_31CONSOL_DEPOSITS" localSheetId="24">#REF!</definedName>
    <definedName name="_31CONSOL_DEPOSITS" localSheetId="26">#REF!</definedName>
    <definedName name="_31CONSOL_DEPOSITS" localSheetId="42">'[34]A 11'!#REF!</definedName>
    <definedName name="_31CONSOL_DEPOSITS" localSheetId="10">#REF!</definedName>
    <definedName name="_31CONSOL_DEPOSITS" localSheetId="38">#REF!</definedName>
    <definedName name="_31CONSOL_DEPOSITS" localSheetId="25">#REF!</definedName>
    <definedName name="_31CONSOL_DEPOSITS" localSheetId="30">'[34]A 11'!#REF!</definedName>
    <definedName name="_31CONSOL_DEPOSITS" localSheetId="31">#REF!</definedName>
    <definedName name="_31CONSOL_DEPOSITS" localSheetId="34">#REF!</definedName>
    <definedName name="_31CONSOL_DEPOSITS" localSheetId="36">'[34]A 11'!#REF!</definedName>
    <definedName name="_31CONSOL_DEPOSITS" localSheetId="37">'[34]A 11'!#REF!</definedName>
    <definedName name="_31CONSOL_DEPOSITS" localSheetId="39">#REF!</definedName>
    <definedName name="_31CONSOL_DEPOSITS" localSheetId="40">'[34]A 11'!#REF!</definedName>
    <definedName name="_31CONSOL_DEPOSITS" localSheetId="41">'[34]A 11'!#REF!</definedName>
    <definedName name="_31CONSOL_DEPOSITS" localSheetId="46">'[34]A 11'!#REF!</definedName>
    <definedName name="_31CONSOL_DEPOSITS" localSheetId="47">#REF!</definedName>
    <definedName name="_31CONSOL_DEPOSITS" localSheetId="51">#REF!</definedName>
    <definedName name="_31CONSOL_DEPOSITS" localSheetId="52">#REF!</definedName>
    <definedName name="_31CONSOL_DEPOSITS" localSheetId="53">'[34]A 11'!#REF!</definedName>
    <definedName name="_31CONSOL_DEPOSITS" localSheetId="64">'[34]A 11'!#REF!</definedName>
    <definedName name="_31CONSOL_DEPOSITS" localSheetId="65">'[34]A 11'!#REF!</definedName>
    <definedName name="_31CONSOL_DEPOSITS" localSheetId="66">'[34]A 11'!#REF!</definedName>
    <definedName name="_31CONSOL_DEPOSITS">#REF!</definedName>
    <definedName name="_32FA_L" localSheetId="67">#REF!</definedName>
    <definedName name="_32FA_L" localSheetId="68">#REF!</definedName>
    <definedName name="_32FA_L" localSheetId="69">#REF!</definedName>
    <definedName name="_32FA_L" localSheetId="70">#REF!</definedName>
    <definedName name="_32FA_L" localSheetId="72">#REF!</definedName>
    <definedName name="_32FA_L" localSheetId="73">#REF!</definedName>
    <definedName name="_32FA_L" localSheetId="74">#REF!</definedName>
    <definedName name="_32FA_L" localSheetId="11">#REF!</definedName>
    <definedName name="_32FA_L" localSheetId="12">#REF!</definedName>
    <definedName name="_32FA_L" localSheetId="13">#REF!</definedName>
    <definedName name="_32FA_L" localSheetId="23">#REF!</definedName>
    <definedName name="_32FA_L" localSheetId="24">#REF!</definedName>
    <definedName name="_32FA_L" localSheetId="26">#REF!</definedName>
    <definedName name="_32FA_L" localSheetId="42">#REF!</definedName>
    <definedName name="_32FA_L" localSheetId="10">#REF!</definedName>
    <definedName name="_32FA_L" localSheetId="38">#REF!</definedName>
    <definedName name="_32FA_L" localSheetId="25">#REF!</definedName>
    <definedName name="_32FA_L" localSheetId="30">#REF!</definedName>
    <definedName name="_32FA_L" localSheetId="31">#REF!</definedName>
    <definedName name="_32FA_L" localSheetId="34">#REF!</definedName>
    <definedName name="_32FA_L" localSheetId="36">#REF!</definedName>
    <definedName name="_32FA_L" localSheetId="37">#REF!</definedName>
    <definedName name="_32FA_L" localSheetId="39">#REF!</definedName>
    <definedName name="_32FA_L" localSheetId="40">#REF!</definedName>
    <definedName name="_32FA_L" localSheetId="41">#REF!</definedName>
    <definedName name="_32FA_L" localSheetId="46">#REF!</definedName>
    <definedName name="_32FA_L" localSheetId="47">#REF!</definedName>
    <definedName name="_32FA_L" localSheetId="52">#REF!</definedName>
    <definedName name="_32FA_L" localSheetId="53">#REF!</definedName>
    <definedName name="_32FA_L" localSheetId="64">#REF!</definedName>
    <definedName name="_32FA_L" localSheetId="65">#REF!</definedName>
    <definedName name="_32FA_L" localSheetId="66">#REF!</definedName>
    <definedName name="_32FA_L">#REF!</definedName>
    <definedName name="_33GAZ_LIABS" localSheetId="67">#REF!</definedName>
    <definedName name="_33GAZ_LIABS" localSheetId="68">#REF!</definedName>
    <definedName name="_33GAZ_LIABS" localSheetId="69">#REF!</definedName>
    <definedName name="_33GAZ_LIABS" localSheetId="70">#REF!</definedName>
    <definedName name="_33GAZ_LIABS" localSheetId="72">#REF!</definedName>
    <definedName name="_33GAZ_LIABS" localSheetId="73">#REF!</definedName>
    <definedName name="_33GAZ_LIABS" localSheetId="74">#REF!</definedName>
    <definedName name="_33GAZ_LIABS" localSheetId="11">#REF!</definedName>
    <definedName name="_33GAZ_LIABS" localSheetId="12">#REF!</definedName>
    <definedName name="_33GAZ_LIABS" localSheetId="13">#REF!</definedName>
    <definedName name="_33GAZ_LIABS" localSheetId="23">#REF!</definedName>
    <definedName name="_33GAZ_LIABS" localSheetId="24">#REF!</definedName>
    <definedName name="_33GAZ_LIABS" localSheetId="26">#REF!</definedName>
    <definedName name="_33GAZ_LIABS" localSheetId="10">#REF!</definedName>
    <definedName name="_33GAZ_LIABS" localSheetId="38">#REF!</definedName>
    <definedName name="_33GAZ_LIABS" localSheetId="25">#REF!</definedName>
    <definedName name="_33GAZ_LIABS" localSheetId="30">#REF!</definedName>
    <definedName name="_33GAZ_LIABS" localSheetId="31">#REF!</definedName>
    <definedName name="_33GAZ_LIABS" localSheetId="36">#REF!</definedName>
    <definedName name="_33GAZ_LIABS" localSheetId="37">#REF!</definedName>
    <definedName name="_33GAZ_LIABS" localSheetId="39">#REF!</definedName>
    <definedName name="_33GAZ_LIABS" localSheetId="40">#REF!</definedName>
    <definedName name="_33GAZ_LIABS" localSheetId="41">#REF!</definedName>
    <definedName name="_33GAZ_LIABS" localSheetId="46">#REF!</definedName>
    <definedName name="_33GAZ_LIABS" localSheetId="47">#REF!</definedName>
    <definedName name="_33GAZ_LIABS" localSheetId="52">#REF!</definedName>
    <definedName name="_33GAZ_LIABS" localSheetId="53">#REF!</definedName>
    <definedName name="_33GAZ_LIABS" localSheetId="64">#REF!</definedName>
    <definedName name="_33GAZ_LIABS" localSheetId="65">#REF!</definedName>
    <definedName name="_33GAZ_LIABS">#REF!</definedName>
    <definedName name="_34__123Graph_XTERMS_OF_TRADE" localSheetId="67" hidden="1">#REF!</definedName>
    <definedName name="_34__123Graph_XTERMS_OF_TRADE" localSheetId="68" hidden="1">#REF!</definedName>
    <definedName name="_34__123Graph_XTERMS_OF_TRADE" localSheetId="69" hidden="1">#REF!</definedName>
    <definedName name="_34__123Graph_XTERMS_OF_TRADE" localSheetId="70" hidden="1">#REF!</definedName>
    <definedName name="_34__123Graph_XTERMS_OF_TRADE" localSheetId="72" hidden="1">#REF!</definedName>
    <definedName name="_34__123Graph_XTERMS_OF_TRADE" localSheetId="73" hidden="1">#REF!</definedName>
    <definedName name="_34__123Graph_XTERMS_OF_TRADE" localSheetId="74" hidden="1">#REF!</definedName>
    <definedName name="_34__123Graph_XTERMS_OF_TRADE" localSheetId="11" hidden="1">#REF!</definedName>
    <definedName name="_34__123Graph_XTERMS_OF_TRADE" localSheetId="12" hidden="1">#REF!</definedName>
    <definedName name="_34__123Graph_XTERMS_OF_TRADE" localSheetId="13" hidden="1">#REF!</definedName>
    <definedName name="_34__123Graph_XTERMS_OF_TRADE" localSheetId="23" hidden="1">#REF!</definedName>
    <definedName name="_34__123Graph_XTERMS_OF_TRADE" localSheetId="26" hidden="1">#REF!</definedName>
    <definedName name="_34__123Graph_XTERMS_OF_TRADE" localSheetId="27" hidden="1">#REF!</definedName>
    <definedName name="_34__123Graph_XTERMS_OF_TRADE" localSheetId="10" hidden="1">#REF!</definedName>
    <definedName name="_34__123Graph_XTERMS_OF_TRADE" localSheetId="38" hidden="1">#REF!</definedName>
    <definedName name="_34__123Graph_XTERMS_OF_TRADE" localSheetId="25" hidden="1">#REF!</definedName>
    <definedName name="_34__123Graph_XTERMS_OF_TRADE" localSheetId="30" hidden="1">#REF!</definedName>
    <definedName name="_34__123Graph_XTERMS_OF_TRADE" localSheetId="31" hidden="1">#REF!</definedName>
    <definedName name="_34__123Graph_XTERMS_OF_TRADE" localSheetId="36" hidden="1">#REF!</definedName>
    <definedName name="_34__123Graph_XTERMS_OF_TRADE" localSheetId="37" hidden="1">#REF!</definedName>
    <definedName name="_34__123Graph_XTERMS_OF_TRADE" localSheetId="39" hidden="1">#REF!</definedName>
    <definedName name="_34__123Graph_XTERMS_OF_TRADE" localSheetId="40" hidden="1">#REF!</definedName>
    <definedName name="_34__123Graph_XTERMS_OF_TRADE" localSheetId="41" hidden="1">#REF!</definedName>
    <definedName name="_34__123Graph_XTERMS_OF_TRADE" localSheetId="46" hidden="1">#REF!</definedName>
    <definedName name="_34__123Graph_XTERMS_OF_TRADE" localSheetId="47" hidden="1">#REF!</definedName>
    <definedName name="_34__123Graph_XTERMS_OF_TRADE" localSheetId="48" hidden="1">#REF!</definedName>
    <definedName name="_34__123Graph_XTERMS_OF_TRADE" localSheetId="49" hidden="1">#REF!</definedName>
    <definedName name="_34__123Graph_XTERMS_OF_TRADE" localSheetId="52" hidden="1">#REF!</definedName>
    <definedName name="_34__123Graph_XTERMS_OF_TRADE" localSheetId="53" hidden="1">#REF!</definedName>
    <definedName name="_34__123Graph_XTERMS_OF_TRADE" localSheetId="64" hidden="1">#REF!</definedName>
    <definedName name="_34__123Graph_XTERMS_OF_TRADE" localSheetId="65" hidden="1">#REF!</definedName>
    <definedName name="_34__123Graph_XTERMS_OF_TRADE" hidden="1">#REF!</definedName>
    <definedName name="_34INT_RESERVES" localSheetId="67">#REF!</definedName>
    <definedName name="_34INT_RESERVES" localSheetId="68">#REF!</definedName>
    <definedName name="_34INT_RESERVES" localSheetId="69">#REF!</definedName>
    <definedName name="_34INT_RESERVES" localSheetId="70">#REF!</definedName>
    <definedName name="_34INT_RESERVES" localSheetId="72">#REF!</definedName>
    <definedName name="_34INT_RESERVES" localSheetId="73">#REF!</definedName>
    <definedName name="_34INT_RESERVES" localSheetId="74">#REF!</definedName>
    <definedName name="_34INT_RESERVES" localSheetId="11">#REF!</definedName>
    <definedName name="_34INT_RESERVES" localSheetId="23">#REF!</definedName>
    <definedName name="_34INT_RESERVES" localSheetId="10">#REF!</definedName>
    <definedName name="_34INT_RESERVES" localSheetId="38">#REF!</definedName>
    <definedName name="_34INT_RESERVES" localSheetId="31">#REF!</definedName>
    <definedName name="_34INT_RESERVES" localSheetId="39">#REF!</definedName>
    <definedName name="_34INT_RESERVES" localSheetId="40">#REF!</definedName>
    <definedName name="_34INT_RESERVES" localSheetId="41">#REF!</definedName>
    <definedName name="_34INT_RESERVES" localSheetId="46">#REF!</definedName>
    <definedName name="_34INT_RESERVES" localSheetId="52">#REF!</definedName>
    <definedName name="_34INT_RESERVES" localSheetId="53">#REF!</definedName>
    <definedName name="_34INT_RESERVES" localSheetId="64">#REF!</definedName>
    <definedName name="_34INT_RESERVES" localSheetId="65">#REF!</definedName>
    <definedName name="_34INT_RESERVES">#REF!</definedName>
    <definedName name="_39__123Graph_BCPI_ER_LOG" localSheetId="67" hidden="1">[14]ER!#REF!</definedName>
    <definedName name="_39__123Graph_BCPI_ER_LOG" localSheetId="68" hidden="1">[14]ER!#REF!</definedName>
    <definedName name="_39__123Graph_BCPI_ER_LOG" localSheetId="69" hidden="1">[14]ER!#REF!</definedName>
    <definedName name="_39__123Graph_BCPI_ER_LOG" localSheetId="70" hidden="1">[14]ER!#REF!</definedName>
    <definedName name="_39__123Graph_BCPI_ER_LOG" localSheetId="72" hidden="1">[14]ER!#REF!</definedName>
    <definedName name="_39__123Graph_BCPI_ER_LOG" localSheetId="73" hidden="1">[14]ER!#REF!</definedName>
    <definedName name="_39__123Graph_BCPI_ER_LOG" localSheetId="74" hidden="1">[14]ER!#REF!</definedName>
    <definedName name="_39__123Graph_BCPI_ER_LOG" localSheetId="11" hidden="1">#REF!</definedName>
    <definedName name="_39__123Graph_BCPI_ER_LOG" localSheetId="23" hidden="1">#REF!</definedName>
    <definedName name="_39__123Graph_BCPI_ER_LOG" localSheetId="24" hidden="1">#REF!</definedName>
    <definedName name="_39__123Graph_BCPI_ER_LOG" localSheetId="26" hidden="1">#REF!</definedName>
    <definedName name="_39__123Graph_BCPI_ER_LOG" localSheetId="10" hidden="1">#REF!</definedName>
    <definedName name="_39__123Graph_BCPI_ER_LOG" localSheetId="38" hidden="1">#REF!</definedName>
    <definedName name="_39__123Graph_BCPI_ER_LOG" localSheetId="25" hidden="1">#REF!</definedName>
    <definedName name="_39__123Graph_BCPI_ER_LOG" localSheetId="30" hidden="1">[14]ER!#REF!</definedName>
    <definedName name="_39__123Graph_BCPI_ER_LOG" localSheetId="39" hidden="1">#REF!</definedName>
    <definedName name="_39__123Graph_BCPI_ER_LOG" localSheetId="46" hidden="1">[14]ER!#REF!</definedName>
    <definedName name="_39__123Graph_BCPI_ER_LOG" localSheetId="51" hidden="1">#REF!</definedName>
    <definedName name="_39__123Graph_BCPI_ER_LOG" localSheetId="52" hidden="1">#REF!</definedName>
    <definedName name="_39__123Graph_BCPI_ER_LOG" localSheetId="53" hidden="1">[14]ER!#REF!</definedName>
    <definedName name="_39__123Graph_BCPI_ER_LOG" localSheetId="65" hidden="1">[14]ER!#REF!</definedName>
    <definedName name="_39__123Graph_BCPI_ER_LOG" localSheetId="66" hidden="1">[14]ER!#REF!</definedName>
    <definedName name="_39__123Graph_BCPI_ER_LOG" hidden="1">#REF!</definedName>
    <definedName name="_4">#N/A</definedName>
    <definedName name="_4__123Graph_BCPI_ER_LOG" localSheetId="67" hidden="1">[14]ER!#REF!</definedName>
    <definedName name="_4__123Graph_BCPI_ER_LOG" localSheetId="68" hidden="1">[14]ER!#REF!</definedName>
    <definedName name="_4__123Graph_BCPI_ER_LOG" localSheetId="69" hidden="1">[14]ER!#REF!</definedName>
    <definedName name="_4__123Graph_BCPI_ER_LOG" localSheetId="70" hidden="1">[14]ER!#REF!</definedName>
    <definedName name="_4__123Graph_BCPI_ER_LOG" localSheetId="72" hidden="1">[14]ER!#REF!</definedName>
    <definedName name="_4__123Graph_BCPI_ER_LOG" localSheetId="73" hidden="1">[14]ER!#REF!</definedName>
    <definedName name="_4__123Graph_BCPI_ER_LOG" localSheetId="74" hidden="1">[14]ER!#REF!</definedName>
    <definedName name="_4__123Graph_BCPI_ER_LOG" localSheetId="11" hidden="1">#REF!</definedName>
    <definedName name="_4__123Graph_BCPI_ER_LOG" localSheetId="23" hidden="1">#REF!</definedName>
    <definedName name="_4__123Graph_BCPI_ER_LOG" localSheetId="24" hidden="1">#REF!</definedName>
    <definedName name="_4__123Graph_BCPI_ER_LOG" localSheetId="26" hidden="1">#REF!</definedName>
    <definedName name="_4__123Graph_BCPI_ER_LOG" localSheetId="10" hidden="1">#REF!</definedName>
    <definedName name="_4__123Graph_BCPI_ER_LOG" localSheetId="38" hidden="1">#REF!</definedName>
    <definedName name="_4__123Graph_BCPI_ER_LOG" localSheetId="25" hidden="1">#REF!</definedName>
    <definedName name="_4__123Graph_BCPI_ER_LOG" localSheetId="30" hidden="1">[14]ER!#REF!</definedName>
    <definedName name="_4__123Graph_BCPI_ER_LOG" localSheetId="39" hidden="1">#REF!</definedName>
    <definedName name="_4__123Graph_BCPI_ER_LOG" localSheetId="46" hidden="1">[14]ER!#REF!</definedName>
    <definedName name="_4__123Graph_BCPI_ER_LOG" localSheetId="51" hidden="1">#REF!</definedName>
    <definedName name="_4__123Graph_BCPI_ER_LOG" localSheetId="52" hidden="1">#REF!</definedName>
    <definedName name="_4__123Graph_BCPI_ER_LOG" localSheetId="53" hidden="1">[14]ER!#REF!</definedName>
    <definedName name="_4__123Graph_BCPI_ER_LOG" localSheetId="65" hidden="1">[14]ER!#REF!</definedName>
    <definedName name="_4__123Graph_BCPI_ER_LOG" localSheetId="66" hidden="1">[14]ER!#REF!</definedName>
    <definedName name="_4__123Graph_BCPI_ER_LOG" hidden="1">#REF!</definedName>
    <definedName name="_4__123Graph_BTERMS_OF_TRADE" localSheetId="67" hidden="1">#REF!</definedName>
    <definedName name="_4__123Graph_BTERMS_OF_TRADE" localSheetId="68" hidden="1">#REF!</definedName>
    <definedName name="_4__123Graph_BTERMS_OF_TRADE" localSheetId="69" hidden="1">#REF!</definedName>
    <definedName name="_4__123Graph_BTERMS_OF_TRADE" localSheetId="70" hidden="1">#REF!</definedName>
    <definedName name="_4__123Graph_BTERMS_OF_TRADE" localSheetId="72" hidden="1">#REF!</definedName>
    <definedName name="_4__123Graph_BTERMS_OF_TRADE" localSheetId="73" hidden="1">#REF!</definedName>
    <definedName name="_4__123Graph_BTERMS_OF_TRADE" localSheetId="74" hidden="1">#REF!</definedName>
    <definedName name="_4__123Graph_BTERMS_OF_TRADE" localSheetId="11" hidden="1">#REF!</definedName>
    <definedName name="_4__123Graph_BTERMS_OF_TRADE" localSheetId="12" hidden="1">#REF!</definedName>
    <definedName name="_4__123Graph_BTERMS_OF_TRADE" localSheetId="13" hidden="1">#REF!</definedName>
    <definedName name="_4__123Graph_BTERMS_OF_TRADE" localSheetId="10" hidden="1">#REF!</definedName>
    <definedName name="_4__123Graph_BTERMS_OF_TRADE" localSheetId="38" hidden="1">#REF!</definedName>
    <definedName name="_4__123Graph_BTERMS_OF_TRADE" localSheetId="30" hidden="1">#REF!</definedName>
    <definedName name="_4__123Graph_BTERMS_OF_TRADE" localSheetId="39" hidden="1">#REF!</definedName>
    <definedName name="_4__123Graph_BTERMS_OF_TRADE" localSheetId="40" hidden="1">#REF!</definedName>
    <definedName name="_4__123Graph_BTERMS_OF_TRADE" localSheetId="41" hidden="1">#REF!</definedName>
    <definedName name="_4__123Graph_BTERMS_OF_TRADE" localSheetId="46" hidden="1">#REF!</definedName>
    <definedName name="_4__123Graph_BTERMS_OF_TRADE" localSheetId="52" hidden="1">#REF!</definedName>
    <definedName name="_4__123Graph_BTERMS_OF_TRADE" localSheetId="53" hidden="1">#REF!</definedName>
    <definedName name="_4__123Graph_BTERMS_OF_TRADE" localSheetId="64" hidden="1">#REF!</definedName>
    <definedName name="_4__123Graph_BTERMS_OF_TRADE" localSheetId="65" hidden="1">#REF!</definedName>
    <definedName name="_4__123Graph_BTERMS_OF_TRADE" localSheetId="66" hidden="1">#REF!</definedName>
    <definedName name="_4__123Graph_BTERMS_OF_TRADE" hidden="1">#REF!</definedName>
    <definedName name="_5">#N/A</definedName>
    <definedName name="_5__123Graph_BIBA_IBRD" localSheetId="67" hidden="1">[14]WB!#REF!</definedName>
    <definedName name="_5__123Graph_BIBA_IBRD" localSheetId="68" hidden="1">[14]WB!#REF!</definedName>
    <definedName name="_5__123Graph_BIBA_IBRD" localSheetId="69" hidden="1">[14]WB!#REF!</definedName>
    <definedName name="_5__123Graph_BIBA_IBRD" localSheetId="70" hidden="1">[14]WB!#REF!</definedName>
    <definedName name="_5__123Graph_BIBA_IBRD" localSheetId="72" hidden="1">[14]WB!#REF!</definedName>
    <definedName name="_5__123Graph_BIBA_IBRD" localSheetId="73" hidden="1">[14]WB!#REF!</definedName>
    <definedName name="_5__123Graph_BIBA_IBRD" localSheetId="74" hidden="1">[14]WB!#REF!</definedName>
    <definedName name="_5__123Graph_BIBA_IBRD" localSheetId="11" hidden="1">#REF!</definedName>
    <definedName name="_5__123Graph_BIBA_IBRD" localSheetId="23" hidden="1">#REF!</definedName>
    <definedName name="_5__123Graph_BIBA_IBRD" localSheetId="24" hidden="1">#REF!</definedName>
    <definedName name="_5__123Graph_BIBA_IBRD" localSheetId="26" hidden="1">#REF!</definedName>
    <definedName name="_5__123Graph_BIBA_IBRD" localSheetId="10" hidden="1">#REF!</definedName>
    <definedName name="_5__123Graph_BIBA_IBRD" localSheetId="38" hidden="1">#REF!</definedName>
    <definedName name="_5__123Graph_BIBA_IBRD" localSheetId="25" hidden="1">#REF!</definedName>
    <definedName name="_5__123Graph_BIBA_IBRD" localSheetId="30" hidden="1">[14]WB!#REF!</definedName>
    <definedName name="_5__123Graph_BIBA_IBRD" localSheetId="39" hidden="1">#REF!</definedName>
    <definedName name="_5__123Graph_BIBA_IBRD" localSheetId="46" hidden="1">[14]WB!#REF!</definedName>
    <definedName name="_5__123Graph_BIBA_IBRD" localSheetId="47" hidden="1">#REF!</definedName>
    <definedName name="_5__123Graph_BIBA_IBRD" localSheetId="51" hidden="1">#REF!</definedName>
    <definedName name="_5__123Graph_BIBA_IBRD" localSheetId="52" hidden="1">#REF!</definedName>
    <definedName name="_5__123Graph_BIBA_IBRD" localSheetId="53" hidden="1">[14]WB!#REF!</definedName>
    <definedName name="_5__123Graph_BIBA_IBRD" localSheetId="65" hidden="1">[14]WB!#REF!</definedName>
    <definedName name="_5__123Graph_BIBA_IBRD" localSheetId="66" hidden="1">[14]WB!#REF!</definedName>
    <definedName name="_5__123Graph_BIBA_IBRD" hidden="1">#REF!</definedName>
    <definedName name="_5__123Graph_XFIG_D" localSheetId="67" hidden="1">#REF!</definedName>
    <definedName name="_5__123Graph_XFIG_D" localSheetId="68" hidden="1">#REF!</definedName>
    <definedName name="_5__123Graph_XFIG_D" localSheetId="69" hidden="1">#REF!</definedName>
    <definedName name="_5__123Graph_XFIG_D" localSheetId="70" hidden="1">#REF!</definedName>
    <definedName name="_5__123Graph_XFIG_D" localSheetId="72" hidden="1">#REF!</definedName>
    <definedName name="_5__123Graph_XFIG_D" localSheetId="73" hidden="1">#REF!</definedName>
    <definedName name="_5__123Graph_XFIG_D" localSheetId="74" hidden="1">#REF!</definedName>
    <definedName name="_5__123Graph_XFIG_D" localSheetId="11" hidden="1">#REF!</definedName>
    <definedName name="_5__123Graph_XFIG_D" localSheetId="12" hidden="1">#REF!</definedName>
    <definedName name="_5__123Graph_XFIG_D" localSheetId="13" hidden="1">#REF!</definedName>
    <definedName name="_5__123Graph_XFIG_D" localSheetId="10" hidden="1">#REF!</definedName>
    <definedName name="_5__123Graph_XFIG_D" localSheetId="38" hidden="1">#REF!</definedName>
    <definedName name="_5__123Graph_XFIG_D" localSheetId="30" hidden="1">#REF!</definedName>
    <definedName name="_5__123Graph_XFIG_D" localSheetId="39" hidden="1">#REF!</definedName>
    <definedName name="_5__123Graph_XFIG_D" localSheetId="40" hidden="1">#REF!</definedName>
    <definedName name="_5__123Graph_XFIG_D" localSheetId="41" hidden="1">#REF!</definedName>
    <definedName name="_5__123Graph_XFIG_D" localSheetId="46" hidden="1">#REF!</definedName>
    <definedName name="_5__123Graph_XFIG_D" localSheetId="52" hidden="1">#REF!</definedName>
    <definedName name="_5__123Graph_XFIG_D" localSheetId="53" hidden="1">#REF!</definedName>
    <definedName name="_5__123Graph_XFIG_D" localSheetId="64" hidden="1">#REF!</definedName>
    <definedName name="_5__123Graph_XFIG_D" localSheetId="65" hidden="1">#REF!</definedName>
    <definedName name="_5__123Graph_XFIG_D" localSheetId="66" hidden="1">#REF!</definedName>
    <definedName name="_5__123Graph_XFIG_D" hidden="1">#REF!</definedName>
    <definedName name="_51__123Graph_BIBA_IBRD" localSheetId="67" hidden="1">[14]WB!#REF!</definedName>
    <definedName name="_51__123Graph_BIBA_IBRD" localSheetId="68" hidden="1">[14]WB!#REF!</definedName>
    <definedName name="_51__123Graph_BIBA_IBRD" localSheetId="69" hidden="1">[14]WB!#REF!</definedName>
    <definedName name="_51__123Graph_BIBA_IBRD" localSheetId="70" hidden="1">[14]WB!#REF!</definedName>
    <definedName name="_51__123Graph_BIBA_IBRD" localSheetId="72" hidden="1">[14]WB!#REF!</definedName>
    <definedName name="_51__123Graph_BIBA_IBRD" localSheetId="73" hidden="1">[14]WB!#REF!</definedName>
    <definedName name="_51__123Graph_BIBA_IBRD" localSheetId="74" hidden="1">[14]WB!#REF!</definedName>
    <definedName name="_51__123Graph_BIBA_IBRD" localSheetId="11" hidden="1">#REF!</definedName>
    <definedName name="_51__123Graph_BIBA_IBRD" localSheetId="23" hidden="1">#REF!</definedName>
    <definedName name="_51__123Graph_BIBA_IBRD" localSheetId="24" hidden="1">#REF!</definedName>
    <definedName name="_51__123Graph_BIBA_IBRD" localSheetId="26" hidden="1">#REF!</definedName>
    <definedName name="_51__123Graph_BIBA_IBRD" localSheetId="10" hidden="1">#REF!</definedName>
    <definedName name="_51__123Graph_BIBA_IBRD" localSheetId="38" hidden="1">#REF!</definedName>
    <definedName name="_51__123Graph_BIBA_IBRD" localSheetId="25" hidden="1">#REF!</definedName>
    <definedName name="_51__123Graph_BIBA_IBRD" localSheetId="30" hidden="1">[14]WB!#REF!</definedName>
    <definedName name="_51__123Graph_BIBA_IBRD" localSheetId="39" hidden="1">#REF!</definedName>
    <definedName name="_51__123Graph_BIBA_IBRD" localSheetId="46" hidden="1">[14]WB!#REF!</definedName>
    <definedName name="_51__123Graph_BIBA_IBRD" localSheetId="47" hidden="1">#REF!</definedName>
    <definedName name="_51__123Graph_BIBA_IBRD" localSheetId="51" hidden="1">#REF!</definedName>
    <definedName name="_51__123Graph_BIBA_IBRD" localSheetId="52" hidden="1">#REF!</definedName>
    <definedName name="_51__123Graph_BIBA_IBRD" localSheetId="53" hidden="1">[14]WB!#REF!</definedName>
    <definedName name="_51__123Graph_BIBA_IBRD" localSheetId="65" hidden="1">[14]WB!#REF!</definedName>
    <definedName name="_51__123Graph_BIBA_IBRD" localSheetId="66" hidden="1">[14]WB!#REF!</definedName>
    <definedName name="_51__123Graph_BIBA_IBRD" hidden="1">#REF!</definedName>
    <definedName name="_518" localSheetId="67">#REF!</definedName>
    <definedName name="_518" localSheetId="68">#REF!</definedName>
    <definedName name="_518" localSheetId="69">#REF!</definedName>
    <definedName name="_518" localSheetId="70">#REF!</definedName>
    <definedName name="_518" localSheetId="72">#REF!</definedName>
    <definedName name="_518" localSheetId="73">#REF!</definedName>
    <definedName name="_518" localSheetId="74">#REF!</definedName>
    <definedName name="_518" localSheetId="11">#REF!</definedName>
    <definedName name="_518" localSheetId="12">#REF!</definedName>
    <definedName name="_518" localSheetId="13">#REF!</definedName>
    <definedName name="_518" localSheetId="10">#REF!</definedName>
    <definedName name="_518" localSheetId="38">#REF!</definedName>
    <definedName name="_518" localSheetId="30">#REF!</definedName>
    <definedName name="_518" localSheetId="39">#REF!</definedName>
    <definedName name="_518" localSheetId="40">#REF!</definedName>
    <definedName name="_518" localSheetId="41">#REF!</definedName>
    <definedName name="_518" localSheetId="46">#REF!</definedName>
    <definedName name="_518" localSheetId="52">#REF!</definedName>
    <definedName name="_518" localSheetId="53">#REF!</definedName>
    <definedName name="_518" localSheetId="64">#REF!</definedName>
    <definedName name="_518" localSheetId="65">#REF!</definedName>
    <definedName name="_518" localSheetId="66">#REF!</definedName>
    <definedName name="_518">#REF!</definedName>
    <definedName name="_52B.2_B.3" localSheetId="67">#REF!</definedName>
    <definedName name="_52B.2_B.3" localSheetId="68">#REF!</definedName>
    <definedName name="_52B.2_B.3" localSheetId="69">#REF!</definedName>
    <definedName name="_52B.2_B.3" localSheetId="70">#REF!</definedName>
    <definedName name="_52B.2_B.3" localSheetId="72">#REF!</definedName>
    <definedName name="_52B.2_B.3" localSheetId="73">#REF!</definedName>
    <definedName name="_52B.2_B.3" localSheetId="74">#REF!</definedName>
    <definedName name="_52B.2_B.3" localSheetId="11">#REF!</definedName>
    <definedName name="_52B.2_B.3" localSheetId="12">#REF!</definedName>
    <definedName name="_52B.2_B.3" localSheetId="13">#REF!</definedName>
    <definedName name="_52B.2_B.3" localSheetId="23">#REF!</definedName>
    <definedName name="_52B.2_B.3" localSheetId="24">#REF!</definedName>
    <definedName name="_52B.2_B.3" localSheetId="26">#REF!</definedName>
    <definedName name="_52B.2_B.3" localSheetId="42">#REF!</definedName>
    <definedName name="_52B.2_B.3" localSheetId="10">#REF!</definedName>
    <definedName name="_52B.2_B.3" localSheetId="38">#REF!</definedName>
    <definedName name="_52B.2_B.3" localSheetId="25">#REF!</definedName>
    <definedName name="_52B.2_B.3" localSheetId="30">#REF!</definedName>
    <definedName name="_52B.2_B.3" localSheetId="31">#REF!</definedName>
    <definedName name="_52B.2_B.3" localSheetId="34">#REF!</definedName>
    <definedName name="_52B.2_B.3" localSheetId="36">#REF!</definedName>
    <definedName name="_52B.2_B.3" localSheetId="37">#REF!</definedName>
    <definedName name="_52B.2_B.3" localSheetId="39">#REF!</definedName>
    <definedName name="_52B.2_B.3" localSheetId="40">#REF!</definedName>
    <definedName name="_52B.2_B.3" localSheetId="41">#REF!</definedName>
    <definedName name="_52B.2_B.3" localSheetId="46">#REF!</definedName>
    <definedName name="_52B.2_B.3" localSheetId="47">#REF!</definedName>
    <definedName name="_52B.2_B.3" localSheetId="52">#REF!</definedName>
    <definedName name="_52B.2_B.3" localSheetId="53">#REF!</definedName>
    <definedName name="_52B.2_B.3" localSheetId="64">#REF!</definedName>
    <definedName name="_52B.2_B.3" localSheetId="65">#REF!</definedName>
    <definedName name="_52B.2_B.3">#REF!</definedName>
    <definedName name="_53B.4___5" localSheetId="67">#REF!</definedName>
    <definedName name="_53B.4___5" localSheetId="68">#REF!</definedName>
    <definedName name="_53B.4___5" localSheetId="69">#REF!</definedName>
    <definedName name="_53B.4___5" localSheetId="70">#REF!</definedName>
    <definedName name="_53B.4___5" localSheetId="72">#REF!</definedName>
    <definedName name="_53B.4___5" localSheetId="73">#REF!</definedName>
    <definedName name="_53B.4___5" localSheetId="74">#REF!</definedName>
    <definedName name="_53B.4___5" localSheetId="11">#REF!</definedName>
    <definedName name="_53B.4___5" localSheetId="12">#REF!</definedName>
    <definedName name="_53B.4___5" localSheetId="13">#REF!</definedName>
    <definedName name="_53B.4___5" localSheetId="23">#REF!</definedName>
    <definedName name="_53B.4___5" localSheetId="24">#REF!</definedName>
    <definedName name="_53B.4___5" localSheetId="26">#REF!</definedName>
    <definedName name="_53B.4___5" localSheetId="10">#REF!</definedName>
    <definedName name="_53B.4___5" localSheetId="38">#REF!</definedName>
    <definedName name="_53B.4___5" localSheetId="25">#REF!</definedName>
    <definedName name="_53B.4___5" localSheetId="30">#REF!</definedName>
    <definedName name="_53B.4___5" localSheetId="31">#REF!</definedName>
    <definedName name="_53B.4___5" localSheetId="36">#REF!</definedName>
    <definedName name="_53B.4___5" localSheetId="37">#REF!</definedName>
    <definedName name="_53B.4___5" localSheetId="39">#REF!</definedName>
    <definedName name="_53B.4___5" localSheetId="40">#REF!</definedName>
    <definedName name="_53B.4___5" localSheetId="41">#REF!</definedName>
    <definedName name="_53B.4___5" localSheetId="46">#REF!</definedName>
    <definedName name="_53B.4___5" localSheetId="47">#REF!</definedName>
    <definedName name="_53B.4___5" localSheetId="52">#REF!</definedName>
    <definedName name="_53B.4___5" localSheetId="53">#REF!</definedName>
    <definedName name="_53B.4___5" localSheetId="64">#REF!</definedName>
    <definedName name="_53B.4___5" localSheetId="65">#REF!</definedName>
    <definedName name="_53B.4___5">#REF!</definedName>
    <definedName name="_54CONSOL_B2" localSheetId="67">#REF!</definedName>
    <definedName name="_54CONSOL_B2" localSheetId="68">#REF!</definedName>
    <definedName name="_54CONSOL_B2" localSheetId="69">#REF!</definedName>
    <definedName name="_54CONSOL_B2" localSheetId="70">#REF!</definedName>
    <definedName name="_54CONSOL_B2" localSheetId="72">#REF!</definedName>
    <definedName name="_54CONSOL_B2" localSheetId="73">#REF!</definedName>
    <definedName name="_54CONSOL_B2" localSheetId="74">#REF!</definedName>
    <definedName name="_54CONSOL_B2" localSheetId="11">#REF!</definedName>
    <definedName name="_54CONSOL_B2" localSheetId="23">#REF!</definedName>
    <definedName name="_54CONSOL_B2" localSheetId="24">#REF!</definedName>
    <definedName name="_54CONSOL_B2" localSheetId="26">#REF!</definedName>
    <definedName name="_54CONSOL_B2" localSheetId="10">#REF!</definedName>
    <definedName name="_54CONSOL_B2" localSheetId="38">#REF!</definedName>
    <definedName name="_54CONSOL_B2" localSheetId="25">#REF!</definedName>
    <definedName name="_54CONSOL_B2" localSheetId="30">#REF!</definedName>
    <definedName name="_54CONSOL_B2" localSheetId="31">#REF!</definedName>
    <definedName name="_54CONSOL_B2" localSheetId="36">#REF!</definedName>
    <definedName name="_54CONSOL_B2" localSheetId="37">#REF!</definedName>
    <definedName name="_54CONSOL_B2" localSheetId="39">#REF!</definedName>
    <definedName name="_54CONSOL_B2" localSheetId="40">#REF!</definedName>
    <definedName name="_54CONSOL_B2" localSheetId="41">#REF!</definedName>
    <definedName name="_54CONSOL_B2" localSheetId="46">#REF!</definedName>
    <definedName name="_54CONSOL_B2" localSheetId="47">#REF!</definedName>
    <definedName name="_54CONSOL_B2" localSheetId="52">#REF!</definedName>
    <definedName name="_54CONSOL_B2" localSheetId="53">#REF!</definedName>
    <definedName name="_54CONSOL_B2" localSheetId="64">#REF!</definedName>
    <definedName name="_54CONSOL_B2" localSheetId="65">#REF!</definedName>
    <definedName name="_54CONSOL_B2">#REF!</definedName>
    <definedName name="_6">#N/A</definedName>
    <definedName name="_6__123Graph_AIBA_IBRD" localSheetId="11" hidden="1">#REF!</definedName>
    <definedName name="_6__123Graph_AIBA_IBRD" localSheetId="10" hidden="1">#REF!</definedName>
    <definedName name="_6__123Graph_AIBA_IBRD" localSheetId="38" hidden="1">#REF!</definedName>
    <definedName name="_6__123Graph_AIBA_IBRD" localSheetId="39" hidden="1">#REF!</definedName>
    <definedName name="_6__123Graph_AIBA_IBRD" localSheetId="46" hidden="1">[23]WB!$Q$62:$AK$62</definedName>
    <definedName name="_6__123Graph_AIBA_IBRD" localSheetId="51" hidden="1">#REF!</definedName>
    <definedName name="_6__123Graph_AIBA_IBRD" localSheetId="52" hidden="1">[23]WB!$Q$62:$AK$62</definedName>
    <definedName name="_6__123Graph_AIBA_IBRD" localSheetId="66" hidden="1">[23]WB!$Q$62:$AK$62</definedName>
    <definedName name="_6__123Graph_AIBA_IBRD" hidden="1">#REF!</definedName>
    <definedName name="_6__123Graph_XTERMS_OF_TRADE" localSheetId="67" hidden="1">#REF!</definedName>
    <definedName name="_6__123Graph_XTERMS_OF_TRADE" localSheetId="68" hidden="1">#REF!</definedName>
    <definedName name="_6__123Graph_XTERMS_OF_TRADE" localSheetId="69" hidden="1">#REF!</definedName>
    <definedName name="_6__123Graph_XTERMS_OF_TRADE" localSheetId="70" hidden="1">#REF!</definedName>
    <definedName name="_6__123Graph_XTERMS_OF_TRADE" localSheetId="72" hidden="1">#REF!</definedName>
    <definedName name="_6__123Graph_XTERMS_OF_TRADE" localSheetId="73" hidden="1">#REF!</definedName>
    <definedName name="_6__123Graph_XTERMS_OF_TRADE" localSheetId="74" hidden="1">#REF!</definedName>
    <definedName name="_6__123Graph_XTERMS_OF_TRADE" localSheetId="11" hidden="1">#REF!</definedName>
    <definedName name="_6__123Graph_XTERMS_OF_TRADE" localSheetId="12" hidden="1">#REF!</definedName>
    <definedName name="_6__123Graph_XTERMS_OF_TRADE" localSheetId="13" hidden="1">#REF!</definedName>
    <definedName name="_6__123Graph_XTERMS_OF_TRADE" localSheetId="10" hidden="1">#REF!</definedName>
    <definedName name="_6__123Graph_XTERMS_OF_TRADE" localSheetId="38" hidden="1">#REF!</definedName>
    <definedName name="_6__123Graph_XTERMS_OF_TRADE" localSheetId="30" hidden="1">#REF!</definedName>
    <definedName name="_6__123Graph_XTERMS_OF_TRADE" localSheetId="39" hidden="1">#REF!</definedName>
    <definedName name="_6__123Graph_XTERMS_OF_TRADE" localSheetId="40" hidden="1">#REF!</definedName>
    <definedName name="_6__123Graph_XTERMS_OF_TRADE" localSheetId="41" hidden="1">#REF!</definedName>
    <definedName name="_6__123Graph_XTERMS_OF_TRADE" localSheetId="46" hidden="1">#REF!</definedName>
    <definedName name="_6__123Graph_XTERMS_OF_TRADE" localSheetId="52" hidden="1">#REF!</definedName>
    <definedName name="_6__123Graph_XTERMS_OF_TRADE" localSheetId="53" hidden="1">#REF!</definedName>
    <definedName name="_6__123Graph_XTERMS_OF_TRADE" localSheetId="64" hidden="1">#REF!</definedName>
    <definedName name="_6__123Graph_XTERMS_OF_TRADE" localSheetId="65" hidden="1">#REF!</definedName>
    <definedName name="_6__123Graph_XTERMS_OF_TRADE" localSheetId="66" hidden="1">#REF!</definedName>
    <definedName name="_6__123Graph_XTERMS_OF_TRADE" hidden="1">#REF!</definedName>
    <definedName name="_617" localSheetId="67">#REF!</definedName>
    <definedName name="_617" localSheetId="68">#REF!</definedName>
    <definedName name="_617" localSheetId="69">#REF!</definedName>
    <definedName name="_617" localSheetId="70">#REF!</definedName>
    <definedName name="_617" localSheetId="72">#REF!</definedName>
    <definedName name="_617" localSheetId="73">#REF!</definedName>
    <definedName name="_617" localSheetId="74">#REF!</definedName>
    <definedName name="_617" localSheetId="11">#REF!</definedName>
    <definedName name="_617" localSheetId="12">#REF!</definedName>
    <definedName name="_617" localSheetId="13">#REF!</definedName>
    <definedName name="_617" localSheetId="10">#REF!</definedName>
    <definedName name="_617" localSheetId="38">#REF!</definedName>
    <definedName name="_617" localSheetId="39">#REF!</definedName>
    <definedName name="_617" localSheetId="40">#REF!</definedName>
    <definedName name="_617" localSheetId="41">#REF!</definedName>
    <definedName name="_617" localSheetId="46">#REF!</definedName>
    <definedName name="_617" localSheetId="52">#REF!</definedName>
    <definedName name="_617" localSheetId="53">#REF!</definedName>
    <definedName name="_617" localSheetId="64">#REF!</definedName>
    <definedName name="_617" localSheetId="65">#REF!</definedName>
    <definedName name="_617">#REF!</definedName>
    <definedName name="_675" localSheetId="67">#REF!</definedName>
    <definedName name="_675" localSheetId="68">#REF!</definedName>
    <definedName name="_675" localSheetId="69">#REF!</definedName>
    <definedName name="_675" localSheetId="70">#REF!</definedName>
    <definedName name="_675" localSheetId="72">#REF!</definedName>
    <definedName name="_675" localSheetId="73">#REF!</definedName>
    <definedName name="_675" localSheetId="74">#REF!</definedName>
    <definedName name="_675" localSheetId="11">#REF!</definedName>
    <definedName name="_675" localSheetId="12">#REF!</definedName>
    <definedName name="_675" localSheetId="13">#REF!</definedName>
    <definedName name="_675" localSheetId="10">#REF!</definedName>
    <definedName name="_675" localSheetId="38">#REF!</definedName>
    <definedName name="_675" localSheetId="39">#REF!</definedName>
    <definedName name="_675" localSheetId="40">#REF!</definedName>
    <definedName name="_675" localSheetId="41">#REF!</definedName>
    <definedName name="_675" localSheetId="46">#REF!</definedName>
    <definedName name="_675" localSheetId="52">#REF!</definedName>
    <definedName name="_675" localSheetId="53">#REF!</definedName>
    <definedName name="_675" localSheetId="64">#REF!</definedName>
    <definedName name="_675" localSheetId="65">#REF!</definedName>
    <definedName name="_675">#REF!</definedName>
    <definedName name="_681" localSheetId="67">#REF!</definedName>
    <definedName name="_681" localSheetId="68">#REF!</definedName>
    <definedName name="_681" localSheetId="69">#REF!</definedName>
    <definedName name="_681" localSheetId="70">#REF!</definedName>
    <definedName name="_681" localSheetId="72">#REF!</definedName>
    <definedName name="_681" localSheetId="73">#REF!</definedName>
    <definedName name="_681" localSheetId="74">#REF!</definedName>
    <definedName name="_681" localSheetId="11">#REF!</definedName>
    <definedName name="_681" localSheetId="10">#REF!</definedName>
    <definedName name="_681" localSheetId="38">#REF!</definedName>
    <definedName name="_681" localSheetId="39">#REF!</definedName>
    <definedName name="_681" localSheetId="40">#REF!</definedName>
    <definedName name="_681" localSheetId="41">#REF!</definedName>
    <definedName name="_681" localSheetId="46">#REF!</definedName>
    <definedName name="_681" localSheetId="52">#REF!</definedName>
    <definedName name="_681" localSheetId="64">#REF!</definedName>
    <definedName name="_681" localSheetId="65">#REF!</definedName>
    <definedName name="_681">#REF!</definedName>
    <definedName name="_68CONSOL_DEPOSITS" localSheetId="67">'[21]A 11'!#REF!</definedName>
    <definedName name="_68CONSOL_DEPOSITS" localSheetId="68">'[21]A 11'!#REF!</definedName>
    <definedName name="_68CONSOL_DEPOSITS" localSheetId="69">'[21]A 11'!#REF!</definedName>
    <definedName name="_68CONSOL_DEPOSITS" localSheetId="70">'[21]A 11'!#REF!</definedName>
    <definedName name="_68CONSOL_DEPOSITS" localSheetId="72">'[21]A 11'!#REF!</definedName>
    <definedName name="_68CONSOL_DEPOSITS" localSheetId="73">'[21]A 11'!#REF!</definedName>
    <definedName name="_68CONSOL_DEPOSITS" localSheetId="74">'[21]A 11'!#REF!</definedName>
    <definedName name="_68CONSOL_DEPOSITS" localSheetId="11">#REF!</definedName>
    <definedName name="_68CONSOL_DEPOSITS" localSheetId="23">#REF!</definedName>
    <definedName name="_68CONSOL_DEPOSITS" localSheetId="24">#REF!</definedName>
    <definedName name="_68CONSOL_DEPOSITS" localSheetId="26">#REF!</definedName>
    <definedName name="_68CONSOL_DEPOSITS" localSheetId="10">#REF!</definedName>
    <definedName name="_68CONSOL_DEPOSITS" localSheetId="38">#REF!</definedName>
    <definedName name="_68CONSOL_DEPOSITS" localSheetId="25">#REF!</definedName>
    <definedName name="_68CONSOL_DEPOSITS" localSheetId="30">'[21]A 11'!#REF!</definedName>
    <definedName name="_68CONSOL_DEPOSITS" localSheetId="31">#REF!</definedName>
    <definedName name="_68CONSOL_DEPOSITS" localSheetId="36">'[21]A 11'!#REF!</definedName>
    <definedName name="_68CONSOL_DEPOSITS" localSheetId="37">'[21]A 11'!#REF!</definedName>
    <definedName name="_68CONSOL_DEPOSITS" localSheetId="39">#REF!</definedName>
    <definedName name="_68CONSOL_DEPOSITS" localSheetId="41">'[21]A 11'!#REF!</definedName>
    <definedName name="_68CONSOL_DEPOSITS" localSheetId="46">'[21]A 11'!#REF!</definedName>
    <definedName name="_68CONSOL_DEPOSITS" localSheetId="47">#REF!</definedName>
    <definedName name="_68CONSOL_DEPOSITS" localSheetId="51">#REF!</definedName>
    <definedName name="_68CONSOL_DEPOSITS" localSheetId="52">#REF!</definedName>
    <definedName name="_68CONSOL_DEPOSITS" localSheetId="53">'[21]A 11'!#REF!</definedName>
    <definedName name="_68CONSOL_DEPOSITS" localSheetId="64">'[21]A 11'!#REF!</definedName>
    <definedName name="_68CONSOL_DEPOSITS" localSheetId="65">'[21]A 11'!#REF!</definedName>
    <definedName name="_68CONSOL_DEPOSITS" localSheetId="66">'[21]A 11'!#REF!</definedName>
    <definedName name="_68CONSOL_DEPOSITS">#REF!</definedName>
    <definedName name="_69FA_L" localSheetId="67">#REF!</definedName>
    <definedName name="_69FA_L" localSheetId="68">#REF!</definedName>
    <definedName name="_69FA_L" localSheetId="69">#REF!</definedName>
    <definedName name="_69FA_L" localSheetId="70">#REF!</definedName>
    <definedName name="_69FA_L" localSheetId="72">#REF!</definedName>
    <definedName name="_69FA_L" localSheetId="73">#REF!</definedName>
    <definedName name="_69FA_L" localSheetId="74">#REF!</definedName>
    <definedName name="_69FA_L" localSheetId="11">#REF!</definedName>
    <definedName name="_69FA_L" localSheetId="12">#REF!</definedName>
    <definedName name="_69FA_L" localSheetId="13">#REF!</definedName>
    <definedName name="_69FA_L" localSheetId="23">#REF!</definedName>
    <definedName name="_69FA_L" localSheetId="24">#REF!</definedName>
    <definedName name="_69FA_L" localSheetId="26">#REF!</definedName>
    <definedName name="_69FA_L" localSheetId="42">#REF!</definedName>
    <definedName name="_69FA_L" localSheetId="10">#REF!</definedName>
    <definedName name="_69FA_L" localSheetId="38">#REF!</definedName>
    <definedName name="_69FA_L" localSheetId="25">#REF!</definedName>
    <definedName name="_69FA_L" localSheetId="30">#REF!</definedName>
    <definedName name="_69FA_L" localSheetId="31">#REF!</definedName>
    <definedName name="_69FA_L" localSheetId="34">#REF!</definedName>
    <definedName name="_69FA_L" localSheetId="36">#REF!</definedName>
    <definedName name="_69FA_L" localSheetId="37">#REF!</definedName>
    <definedName name="_69FA_L" localSheetId="39">#REF!</definedName>
    <definedName name="_69FA_L" localSheetId="40">#REF!</definedName>
    <definedName name="_69FA_L" localSheetId="41">#REF!</definedName>
    <definedName name="_69FA_L" localSheetId="46">#REF!</definedName>
    <definedName name="_69FA_L" localSheetId="47">#REF!</definedName>
    <definedName name="_69FA_L" localSheetId="52">#REF!</definedName>
    <definedName name="_69FA_L" localSheetId="53">#REF!</definedName>
    <definedName name="_69FA_L" localSheetId="64">#REF!</definedName>
    <definedName name="_69FA_L" localSheetId="65">#REF!</definedName>
    <definedName name="_69FA_L" localSheetId="66">#REF!</definedName>
    <definedName name="_69FA_L">#REF!</definedName>
    <definedName name="_6B.2_B.3" localSheetId="67">#REF!</definedName>
    <definedName name="_6B.2_B.3" localSheetId="68">#REF!</definedName>
    <definedName name="_6B.2_B.3" localSheetId="69">#REF!</definedName>
    <definedName name="_6B.2_B.3" localSheetId="70">#REF!</definedName>
    <definedName name="_6B.2_B.3" localSheetId="72">#REF!</definedName>
    <definedName name="_6B.2_B.3" localSheetId="73">#REF!</definedName>
    <definedName name="_6B.2_B.3" localSheetId="74">#REF!</definedName>
    <definedName name="_6B.2_B.3" localSheetId="11">#REF!</definedName>
    <definedName name="_6B.2_B.3" localSheetId="12">#REF!</definedName>
    <definedName name="_6B.2_B.3" localSheetId="13">#REF!</definedName>
    <definedName name="_6B.2_B.3" localSheetId="23">#REF!</definedName>
    <definedName name="_6B.2_B.3" localSheetId="24">#REF!</definedName>
    <definedName name="_6B.2_B.3" localSheetId="26">#REF!</definedName>
    <definedName name="_6B.2_B.3" localSheetId="10">#REF!</definedName>
    <definedName name="_6B.2_B.3" localSheetId="38">#REF!</definedName>
    <definedName name="_6B.2_B.3" localSheetId="25">#REF!</definedName>
    <definedName name="_6B.2_B.3" localSheetId="30">#REF!</definedName>
    <definedName name="_6B.2_B.3" localSheetId="31">#REF!</definedName>
    <definedName name="_6B.2_B.3" localSheetId="36">#REF!</definedName>
    <definedName name="_6B.2_B.3" localSheetId="37">#REF!</definedName>
    <definedName name="_6B.2_B.3" localSheetId="39">#REF!</definedName>
    <definedName name="_6B.2_B.3" localSheetId="40">#REF!</definedName>
    <definedName name="_6B.2_B.3" localSheetId="41">#REF!</definedName>
    <definedName name="_6B.2_B.3" localSheetId="46">#REF!</definedName>
    <definedName name="_6B.2_B.3" localSheetId="47">#REF!</definedName>
    <definedName name="_6B.2_B.3" localSheetId="52">#REF!</definedName>
    <definedName name="_6B.2_B.3" localSheetId="53">#REF!</definedName>
    <definedName name="_6B.2_B.3" localSheetId="64">#REF!</definedName>
    <definedName name="_6B.2_B.3" localSheetId="65">#REF!</definedName>
    <definedName name="_6B.2_B.3">#REF!</definedName>
    <definedName name="_7">#N/A</definedName>
    <definedName name="_7__123Graph_ACPI_ER_LOG" localSheetId="67" hidden="1">[23]ER!#REF!</definedName>
    <definedName name="_7__123Graph_ACPI_ER_LOG" localSheetId="68" hidden="1">[23]ER!#REF!</definedName>
    <definedName name="_7__123Graph_ACPI_ER_LOG" localSheetId="69" hidden="1">[23]ER!#REF!</definedName>
    <definedName name="_7__123Graph_ACPI_ER_LOG" localSheetId="70" hidden="1">[23]ER!#REF!</definedName>
    <definedName name="_7__123Graph_ACPI_ER_LOG" localSheetId="72" hidden="1">[23]ER!#REF!</definedName>
    <definedName name="_7__123Graph_ACPI_ER_LOG" localSheetId="73" hidden="1">[23]ER!#REF!</definedName>
    <definedName name="_7__123Graph_ACPI_ER_LOG" localSheetId="74" hidden="1">[23]ER!#REF!</definedName>
    <definedName name="_7__123Graph_ACPI_ER_LOG" localSheetId="11" hidden="1">#REF!</definedName>
    <definedName name="_7__123Graph_ACPI_ER_LOG" localSheetId="12" hidden="1">#REF!</definedName>
    <definedName name="_7__123Graph_ACPI_ER_LOG" localSheetId="13" hidden="1">#REF!</definedName>
    <definedName name="_7__123Graph_ACPI_ER_LOG" localSheetId="23" hidden="1">#REF!</definedName>
    <definedName name="_7__123Graph_ACPI_ER_LOG" localSheetId="24" hidden="1">#REF!</definedName>
    <definedName name="_7__123Graph_ACPI_ER_LOG" localSheetId="26" hidden="1">#REF!</definedName>
    <definedName name="_7__123Graph_ACPI_ER_LOG" localSheetId="10" hidden="1">#REF!</definedName>
    <definedName name="_7__123Graph_ACPI_ER_LOG" localSheetId="38" hidden="1">#REF!</definedName>
    <definedName name="_7__123Graph_ACPI_ER_LOG" localSheetId="25" hidden="1">#REF!</definedName>
    <definedName name="_7__123Graph_ACPI_ER_LOG" localSheetId="30" hidden="1">[23]ER!#REF!</definedName>
    <definedName name="_7__123Graph_ACPI_ER_LOG" localSheetId="31" hidden="1">#REF!</definedName>
    <definedName name="_7__123Graph_ACPI_ER_LOG" localSheetId="36" hidden="1">[23]ER!#REF!</definedName>
    <definedName name="_7__123Graph_ACPI_ER_LOG" localSheetId="37" hidden="1">[23]ER!#REF!</definedName>
    <definedName name="_7__123Graph_ACPI_ER_LOG" localSheetId="39" hidden="1">#REF!</definedName>
    <definedName name="_7__123Graph_ACPI_ER_LOG" localSheetId="40" hidden="1">[23]ER!#REF!</definedName>
    <definedName name="_7__123Graph_ACPI_ER_LOG" localSheetId="41" hidden="1">[23]ER!#REF!</definedName>
    <definedName name="_7__123Graph_ACPI_ER_LOG" localSheetId="46" hidden="1">[23]ER!#REF!</definedName>
    <definedName name="_7__123Graph_ACPI_ER_LOG" localSheetId="47" hidden="1">#REF!</definedName>
    <definedName name="_7__123Graph_ACPI_ER_LOG" localSheetId="48" hidden="1">#REF!</definedName>
    <definedName name="_7__123Graph_ACPI_ER_LOG" localSheetId="49" hidden="1">#REF!</definedName>
    <definedName name="_7__123Graph_ACPI_ER_LOG" localSheetId="51" hidden="1">#REF!</definedName>
    <definedName name="_7__123Graph_ACPI_ER_LOG" localSheetId="52" hidden="1">#REF!</definedName>
    <definedName name="_7__123Graph_ACPI_ER_LOG" localSheetId="53" hidden="1">[23]ER!#REF!</definedName>
    <definedName name="_7__123Graph_ACPI_ER_LOG" localSheetId="64" hidden="1">[23]ER!#REF!</definedName>
    <definedName name="_7__123Graph_ACPI_ER_LOG" localSheetId="65" hidden="1">[23]ER!#REF!</definedName>
    <definedName name="_7__123Graph_ACPI_ER_LOG" localSheetId="66" hidden="1">[23]ER!#REF!</definedName>
    <definedName name="_7__123Graph_ACPI_ER_LOG" hidden="1">#REF!</definedName>
    <definedName name="_7_0absorc" localSheetId="67">[25]Programa!#REF!</definedName>
    <definedName name="_7_0absorc" localSheetId="68">[25]Programa!#REF!</definedName>
    <definedName name="_7_0absorc" localSheetId="69">[25]Programa!#REF!</definedName>
    <definedName name="_7_0absorc" localSheetId="70">[25]Programa!#REF!</definedName>
    <definedName name="_7_0absorc" localSheetId="72">[25]Programa!#REF!</definedName>
    <definedName name="_7_0absorc" localSheetId="73">[25]Programa!#REF!</definedName>
    <definedName name="_7_0absorc" localSheetId="74">[25]Programa!#REF!</definedName>
    <definedName name="_7_0absorc" localSheetId="11">#REF!</definedName>
    <definedName name="_7_0absorc" localSheetId="12">#REF!</definedName>
    <definedName name="_7_0absorc" localSheetId="13">#REF!</definedName>
    <definedName name="_7_0absorc" localSheetId="10">#REF!</definedName>
    <definedName name="_7_0absorc" localSheetId="38">#REF!</definedName>
    <definedName name="_7_0absorc" localSheetId="30">[26]Programa!#REF!</definedName>
    <definedName name="_7_0absorc" localSheetId="39">#REF!</definedName>
    <definedName name="_7_0absorc" localSheetId="40">[25]Programa!#REF!</definedName>
    <definedName name="_7_0absorc" localSheetId="41">[25]Programa!#REF!</definedName>
    <definedName name="_7_0absorc" localSheetId="46">[25]Programa!#REF!</definedName>
    <definedName name="_7_0absorc" localSheetId="51">#REF!</definedName>
    <definedName name="_7_0absorc" localSheetId="52">[25]Programa!#REF!</definedName>
    <definedName name="_7_0absorc" localSheetId="53">[25]Programa!#REF!</definedName>
    <definedName name="_7_0absorc" localSheetId="64">[25]Programa!#REF!</definedName>
    <definedName name="_7_0absorc" localSheetId="65">[25]Programa!#REF!</definedName>
    <definedName name="_7_0absorc" localSheetId="66">[25]Programa!#REF!</definedName>
    <definedName name="_7_0absorc">#REF!</definedName>
    <definedName name="_70GAZ_LIABS" localSheetId="67">#REF!</definedName>
    <definedName name="_70GAZ_LIABS" localSheetId="68">#REF!</definedName>
    <definedName name="_70GAZ_LIABS" localSheetId="69">#REF!</definedName>
    <definedName name="_70GAZ_LIABS" localSheetId="70">#REF!</definedName>
    <definedName name="_70GAZ_LIABS" localSheetId="72">#REF!</definedName>
    <definedName name="_70GAZ_LIABS" localSheetId="73">#REF!</definedName>
    <definedName name="_70GAZ_LIABS" localSheetId="74">#REF!</definedName>
    <definedName name="_70GAZ_LIABS" localSheetId="11">#REF!</definedName>
    <definedName name="_70GAZ_LIABS" localSheetId="12">#REF!</definedName>
    <definedName name="_70GAZ_LIABS" localSheetId="13">#REF!</definedName>
    <definedName name="_70GAZ_LIABS" localSheetId="23">#REF!</definedName>
    <definedName name="_70GAZ_LIABS" localSheetId="24">#REF!</definedName>
    <definedName name="_70GAZ_LIABS" localSheetId="26">#REF!</definedName>
    <definedName name="_70GAZ_LIABS" localSheetId="42">#REF!</definedName>
    <definedName name="_70GAZ_LIABS" localSheetId="10">#REF!</definedName>
    <definedName name="_70GAZ_LIABS" localSheetId="38">#REF!</definedName>
    <definedName name="_70GAZ_LIABS" localSheetId="25">#REF!</definedName>
    <definedName name="_70GAZ_LIABS" localSheetId="30">#REF!</definedName>
    <definedName name="_70GAZ_LIABS" localSheetId="31">#REF!</definedName>
    <definedName name="_70GAZ_LIABS" localSheetId="34">#REF!</definedName>
    <definedName name="_70GAZ_LIABS" localSheetId="36">#REF!</definedName>
    <definedName name="_70GAZ_LIABS" localSheetId="37">#REF!</definedName>
    <definedName name="_70GAZ_LIABS" localSheetId="39">#REF!</definedName>
    <definedName name="_70GAZ_LIABS" localSheetId="40">#REF!</definedName>
    <definedName name="_70GAZ_LIABS" localSheetId="41">#REF!</definedName>
    <definedName name="_70GAZ_LIABS" localSheetId="46">#REF!</definedName>
    <definedName name="_70GAZ_LIABS" localSheetId="47">#REF!</definedName>
    <definedName name="_70GAZ_LIABS" localSheetId="52">#REF!</definedName>
    <definedName name="_70GAZ_LIABS" localSheetId="53">#REF!</definedName>
    <definedName name="_70GAZ_LIABS" localSheetId="64">#REF!</definedName>
    <definedName name="_70GAZ_LIABS" localSheetId="65">#REF!</definedName>
    <definedName name="_70GAZ_LIABS" localSheetId="66">#REF!</definedName>
    <definedName name="_70GAZ_LIABS">#REF!</definedName>
    <definedName name="_71INT_RESERVES" localSheetId="67">#REF!</definedName>
    <definedName name="_71INT_RESERVES" localSheetId="68">#REF!</definedName>
    <definedName name="_71INT_RESERVES" localSheetId="69">#REF!</definedName>
    <definedName name="_71INT_RESERVES" localSheetId="70">#REF!</definedName>
    <definedName name="_71INT_RESERVES" localSheetId="72">#REF!</definedName>
    <definedName name="_71INT_RESERVES" localSheetId="73">#REF!</definedName>
    <definedName name="_71INT_RESERVES" localSheetId="74">#REF!</definedName>
    <definedName name="_71INT_RESERVES" localSheetId="11">#REF!</definedName>
    <definedName name="_71INT_RESERVES" localSheetId="12">#REF!</definedName>
    <definedName name="_71INT_RESERVES" localSheetId="13">#REF!</definedName>
    <definedName name="_71INT_RESERVES" localSheetId="23">#REF!</definedName>
    <definedName name="_71INT_RESERVES" localSheetId="24">#REF!</definedName>
    <definedName name="_71INT_RESERVES" localSheetId="26">#REF!</definedName>
    <definedName name="_71INT_RESERVES" localSheetId="10">#REF!</definedName>
    <definedName name="_71INT_RESERVES" localSheetId="38">#REF!</definedName>
    <definedName name="_71INT_RESERVES" localSheetId="25">#REF!</definedName>
    <definedName name="_71INT_RESERVES" localSheetId="30">#REF!</definedName>
    <definedName name="_71INT_RESERVES" localSheetId="31">#REF!</definedName>
    <definedName name="_71INT_RESERVES" localSheetId="36">#REF!</definedName>
    <definedName name="_71INT_RESERVES" localSheetId="37">#REF!</definedName>
    <definedName name="_71INT_RESERVES" localSheetId="39">#REF!</definedName>
    <definedName name="_71INT_RESERVES" localSheetId="40">#REF!</definedName>
    <definedName name="_71INT_RESERVES" localSheetId="41">#REF!</definedName>
    <definedName name="_71INT_RESERVES" localSheetId="46">#REF!</definedName>
    <definedName name="_71INT_RESERVES" localSheetId="47">#REF!</definedName>
    <definedName name="_71INT_RESERVES" localSheetId="52">#REF!</definedName>
    <definedName name="_71INT_RESERVES" localSheetId="53">#REF!</definedName>
    <definedName name="_71INT_RESERVES" localSheetId="64">#REF!</definedName>
    <definedName name="_71INT_RESERVES" localSheetId="65">#REF!</definedName>
    <definedName name="_71INT_RESERVES">#REF!</definedName>
    <definedName name="_7B.4___5" localSheetId="67">#REF!</definedName>
    <definedName name="_7B.4___5" localSheetId="68">#REF!</definedName>
    <definedName name="_7B.4___5" localSheetId="69">#REF!</definedName>
    <definedName name="_7B.4___5" localSheetId="70">#REF!</definedName>
    <definedName name="_7B.4___5" localSheetId="72">#REF!</definedName>
    <definedName name="_7B.4___5" localSheetId="73">#REF!</definedName>
    <definedName name="_7B.4___5" localSheetId="74">#REF!</definedName>
    <definedName name="_7B.4___5" localSheetId="11">#REF!</definedName>
    <definedName name="_7B.4___5" localSheetId="12">#REF!</definedName>
    <definedName name="_7B.4___5" localSheetId="13">#REF!</definedName>
    <definedName name="_7B.4___5" localSheetId="23">#REF!</definedName>
    <definedName name="_7B.4___5" localSheetId="24">#REF!</definedName>
    <definedName name="_7B.4___5" localSheetId="26">#REF!</definedName>
    <definedName name="_7B.4___5" localSheetId="10">#REF!</definedName>
    <definedName name="_7B.4___5" localSheetId="38">#REF!</definedName>
    <definedName name="_7B.4___5" localSheetId="25">#REF!</definedName>
    <definedName name="_7B.4___5" localSheetId="30">#REF!</definedName>
    <definedName name="_7B.4___5" localSheetId="31">#REF!</definedName>
    <definedName name="_7B.4___5" localSheetId="36">#REF!</definedName>
    <definedName name="_7B.4___5" localSheetId="37">#REF!</definedName>
    <definedName name="_7B.4___5" localSheetId="39">#REF!</definedName>
    <definedName name="_7B.4___5" localSheetId="40">#REF!</definedName>
    <definedName name="_7B.4___5" localSheetId="41">#REF!</definedName>
    <definedName name="_7B.4___5" localSheetId="46">#REF!</definedName>
    <definedName name="_7B.4___5" localSheetId="47">#REF!</definedName>
    <definedName name="_7B.4___5" localSheetId="52">#REF!</definedName>
    <definedName name="_7B.4___5" localSheetId="53">#REF!</definedName>
    <definedName name="_7B.4___5" localSheetId="64">#REF!</definedName>
    <definedName name="_7B.4___5" localSheetId="65">#REF!</definedName>
    <definedName name="_7B.4___5">#REF!</definedName>
    <definedName name="_8">#N/A</definedName>
    <definedName name="_8_0c" localSheetId="67">[25]Programa!#REF!</definedName>
    <definedName name="_8_0c" localSheetId="68">[25]Programa!#REF!</definedName>
    <definedName name="_8_0c" localSheetId="69">[25]Programa!#REF!</definedName>
    <definedName name="_8_0c" localSheetId="70">[25]Programa!#REF!</definedName>
    <definedName name="_8_0c" localSheetId="72">[25]Programa!#REF!</definedName>
    <definedName name="_8_0c" localSheetId="73">[25]Programa!#REF!</definedName>
    <definedName name="_8_0c" localSheetId="74">[25]Programa!#REF!</definedName>
    <definedName name="_8_0c" localSheetId="11">#REF!</definedName>
    <definedName name="_8_0c" localSheetId="12">#REF!</definedName>
    <definedName name="_8_0c" localSheetId="13">#REF!</definedName>
    <definedName name="_8_0c" localSheetId="10">#REF!</definedName>
    <definedName name="_8_0c" localSheetId="38">#REF!</definedName>
    <definedName name="_8_0c" localSheetId="30">[26]Programa!#REF!</definedName>
    <definedName name="_8_0c" localSheetId="39">#REF!</definedName>
    <definedName name="_8_0c" localSheetId="40">[25]Programa!#REF!</definedName>
    <definedName name="_8_0c" localSheetId="41">[25]Programa!#REF!</definedName>
    <definedName name="_8_0c" localSheetId="46">[25]Programa!#REF!</definedName>
    <definedName name="_8_0c" localSheetId="51">#REF!</definedName>
    <definedName name="_8_0c" localSheetId="52">[25]Programa!#REF!</definedName>
    <definedName name="_8_0c" localSheetId="53">[25]Programa!#REF!</definedName>
    <definedName name="_8_0c" localSheetId="64">[25]Programa!#REF!</definedName>
    <definedName name="_8_0c" localSheetId="65">[25]Programa!#REF!</definedName>
    <definedName name="_8_0c" localSheetId="66">[25]Programa!#REF!</definedName>
    <definedName name="_8_0c">#REF!</definedName>
    <definedName name="_88" localSheetId="67">#REF!</definedName>
    <definedName name="_88" localSheetId="68">#REF!</definedName>
    <definedName name="_88" localSheetId="69">#REF!</definedName>
    <definedName name="_88" localSheetId="70">#REF!</definedName>
    <definedName name="_88" localSheetId="72">#REF!</definedName>
    <definedName name="_88" localSheetId="73">#REF!</definedName>
    <definedName name="_88" localSheetId="74">#REF!</definedName>
    <definedName name="_88" localSheetId="11">#REF!</definedName>
    <definedName name="_88" localSheetId="12">#REF!</definedName>
    <definedName name="_88" localSheetId="13">#REF!</definedName>
    <definedName name="_88" localSheetId="23">#REF!</definedName>
    <definedName name="_88" localSheetId="24">#REF!</definedName>
    <definedName name="_88" localSheetId="26">#REF!</definedName>
    <definedName name="_88" localSheetId="27">#REF!</definedName>
    <definedName name="_88" localSheetId="42">#REF!</definedName>
    <definedName name="_88" localSheetId="10">#REF!</definedName>
    <definedName name="_88" localSheetId="38">#REF!</definedName>
    <definedName name="_88" localSheetId="25">#REF!</definedName>
    <definedName name="_88" localSheetId="30">#REF!</definedName>
    <definedName name="_88" localSheetId="31">#REF!</definedName>
    <definedName name="_88" localSheetId="34">#REF!</definedName>
    <definedName name="_88" localSheetId="36">#REF!</definedName>
    <definedName name="_88" localSheetId="37">#REF!</definedName>
    <definedName name="_88" localSheetId="39">#REF!</definedName>
    <definedName name="_88" localSheetId="40">#REF!</definedName>
    <definedName name="_88" localSheetId="41">#REF!</definedName>
    <definedName name="_88" localSheetId="46">#REF!</definedName>
    <definedName name="_88" localSheetId="47">#REF!</definedName>
    <definedName name="_88" localSheetId="48">#REF!</definedName>
    <definedName name="_88" localSheetId="49">#REF!</definedName>
    <definedName name="_88" localSheetId="52">#REF!</definedName>
    <definedName name="_88" localSheetId="53">#REF!</definedName>
    <definedName name="_88" localSheetId="64">#REF!</definedName>
    <definedName name="_88" localSheetId="65">#REF!</definedName>
    <definedName name="_88" localSheetId="66">#REF!</definedName>
    <definedName name="_88">#REF!</definedName>
    <definedName name="_89" localSheetId="67">#REF!</definedName>
    <definedName name="_89" localSheetId="68">#REF!</definedName>
    <definedName name="_89" localSheetId="69">#REF!</definedName>
    <definedName name="_89" localSheetId="70">#REF!</definedName>
    <definedName name="_89" localSheetId="72">#REF!</definedName>
    <definedName name="_89" localSheetId="73">#REF!</definedName>
    <definedName name="_89" localSheetId="74">#REF!</definedName>
    <definedName name="_89" localSheetId="11">#REF!</definedName>
    <definedName name="_89" localSheetId="12">#REF!</definedName>
    <definedName name="_89" localSheetId="13">#REF!</definedName>
    <definedName name="_89" localSheetId="23">#REF!</definedName>
    <definedName name="_89" localSheetId="26">#REF!</definedName>
    <definedName name="_89" localSheetId="27">#REF!</definedName>
    <definedName name="_89" localSheetId="10">#REF!</definedName>
    <definedName name="_89" localSheetId="38">#REF!</definedName>
    <definedName name="_89" localSheetId="25">#REF!</definedName>
    <definedName name="_89" localSheetId="30">#REF!</definedName>
    <definedName name="_89" localSheetId="31">#REF!</definedName>
    <definedName name="_89" localSheetId="36">#REF!</definedName>
    <definedName name="_89" localSheetId="37">#REF!</definedName>
    <definedName name="_89" localSheetId="39">#REF!</definedName>
    <definedName name="_89" localSheetId="40">#REF!</definedName>
    <definedName name="_89" localSheetId="41">#REF!</definedName>
    <definedName name="_89" localSheetId="46">#REF!</definedName>
    <definedName name="_89" localSheetId="47">#REF!</definedName>
    <definedName name="_89" localSheetId="48">#REF!</definedName>
    <definedName name="_89" localSheetId="49">#REF!</definedName>
    <definedName name="_89" localSheetId="52">#REF!</definedName>
    <definedName name="_89" localSheetId="53">#REF!</definedName>
    <definedName name="_89" localSheetId="64">#REF!</definedName>
    <definedName name="_89" localSheetId="65">#REF!</definedName>
    <definedName name="_89">#REF!</definedName>
    <definedName name="_8CONSOL_B2" localSheetId="67">#REF!</definedName>
    <definedName name="_8CONSOL_B2" localSheetId="68">#REF!</definedName>
    <definedName name="_8CONSOL_B2" localSheetId="69">#REF!</definedName>
    <definedName name="_8CONSOL_B2" localSheetId="70">#REF!</definedName>
    <definedName name="_8CONSOL_B2" localSheetId="72">#REF!</definedName>
    <definedName name="_8CONSOL_B2" localSheetId="73">#REF!</definedName>
    <definedName name="_8CONSOL_B2" localSheetId="74">#REF!</definedName>
    <definedName name="_8CONSOL_B2" localSheetId="11">#REF!</definedName>
    <definedName name="_8CONSOL_B2" localSheetId="12">#REF!</definedName>
    <definedName name="_8CONSOL_B2" localSheetId="13">#REF!</definedName>
    <definedName name="_8CONSOL_B2" localSheetId="23">#REF!</definedName>
    <definedName name="_8CONSOL_B2" localSheetId="26">#REF!</definedName>
    <definedName name="_8CONSOL_B2" localSheetId="10">#REF!</definedName>
    <definedName name="_8CONSOL_B2" localSheetId="38">#REF!</definedName>
    <definedName name="_8CONSOL_B2" localSheetId="30">#REF!</definedName>
    <definedName name="_8CONSOL_B2" localSheetId="31">#REF!</definedName>
    <definedName name="_8CONSOL_B2" localSheetId="36">#REF!</definedName>
    <definedName name="_8CONSOL_B2" localSheetId="37">#REF!</definedName>
    <definedName name="_8CONSOL_B2" localSheetId="39">#REF!</definedName>
    <definedName name="_8CONSOL_B2" localSheetId="40">#REF!</definedName>
    <definedName name="_8CONSOL_B2" localSheetId="41">#REF!</definedName>
    <definedName name="_8CONSOL_B2" localSheetId="46">#REF!</definedName>
    <definedName name="_8CONSOL_B2" localSheetId="52">#REF!</definedName>
    <definedName name="_8CONSOL_B2" localSheetId="53">#REF!</definedName>
    <definedName name="_8CONSOL_B2" localSheetId="64">#REF!</definedName>
    <definedName name="_8CONSOL_B2" localSheetId="65">#REF!</definedName>
    <definedName name="_8CONSOL_B2">#REF!</definedName>
    <definedName name="_9_0CUADRO_N__4." localSheetId="67">[24]Afiliados!#REF!</definedName>
    <definedName name="_9_0CUADRO_N__4." localSheetId="68">[24]Afiliados!#REF!</definedName>
    <definedName name="_9_0CUADRO_N__4." localSheetId="69">[24]Afiliados!#REF!</definedName>
    <definedName name="_9_0CUADRO_N__4." localSheetId="70">[24]Afiliados!#REF!</definedName>
    <definedName name="_9_0CUADRO_N__4." localSheetId="72">[24]Afiliados!#REF!</definedName>
    <definedName name="_9_0CUADRO_N__4." localSheetId="73">[24]Afiliados!#REF!</definedName>
    <definedName name="_9_0CUADRO_N__4." localSheetId="74">[24]Afiliados!#REF!</definedName>
    <definedName name="_9_0CUADRO_N__4." localSheetId="11">#REF!</definedName>
    <definedName name="_9_0CUADRO_N__4." localSheetId="12">#REF!</definedName>
    <definedName name="_9_0CUADRO_N__4." localSheetId="13">#REF!</definedName>
    <definedName name="_9_0CUADRO_N__4." localSheetId="10">#REF!</definedName>
    <definedName name="_9_0CUADRO_N__4." localSheetId="38">#REF!</definedName>
    <definedName name="_9_0CUADRO_N__4." localSheetId="39">#REF!</definedName>
    <definedName name="_9_0CUADRO_N__4." localSheetId="40">[24]Afiliados!#REF!</definedName>
    <definedName name="_9_0CUADRO_N__4." localSheetId="41">[24]Afiliados!#REF!</definedName>
    <definedName name="_9_0CUADRO_N__4." localSheetId="46">[24]Afiliados!#REF!</definedName>
    <definedName name="_9_0CUADRO_N__4." localSheetId="51">#REF!</definedName>
    <definedName name="_9_0CUADRO_N__4." localSheetId="52">[24]Afiliados!#REF!</definedName>
    <definedName name="_9_0CUADRO_N__4." localSheetId="64">[24]Afiliados!#REF!</definedName>
    <definedName name="_9_0CUADRO_N__4." localSheetId="65">[24]Afiliados!#REF!</definedName>
    <definedName name="_9_0CUADRO_N__4." localSheetId="66">[24]Afiliados!#REF!</definedName>
    <definedName name="_9_0CUADRO_N__4.">#REF!</definedName>
    <definedName name="_9CONSOL_DEPOSITS" localSheetId="67">'[35]A 11'!#REF!</definedName>
    <definedName name="_9CONSOL_DEPOSITS" localSheetId="68">'[35]A 11'!#REF!</definedName>
    <definedName name="_9CONSOL_DEPOSITS" localSheetId="69">'[35]A 11'!#REF!</definedName>
    <definedName name="_9CONSOL_DEPOSITS" localSheetId="70">'[35]A 11'!#REF!</definedName>
    <definedName name="_9CONSOL_DEPOSITS" localSheetId="72">'[35]A 11'!#REF!</definedName>
    <definedName name="_9CONSOL_DEPOSITS" localSheetId="73">'[35]A 11'!#REF!</definedName>
    <definedName name="_9CONSOL_DEPOSITS" localSheetId="74">'[35]A 11'!#REF!</definedName>
    <definedName name="_9CONSOL_DEPOSITS" localSheetId="11">#REF!</definedName>
    <definedName name="_9CONSOL_DEPOSITS" localSheetId="12">#REF!</definedName>
    <definedName name="_9CONSOL_DEPOSITS" localSheetId="13">#REF!</definedName>
    <definedName name="_9CONSOL_DEPOSITS" localSheetId="23">#REF!</definedName>
    <definedName name="_9CONSOL_DEPOSITS" localSheetId="24">#REF!</definedName>
    <definedName name="_9CONSOL_DEPOSITS" localSheetId="26">#REF!</definedName>
    <definedName name="_9CONSOL_DEPOSITS" localSheetId="10">#REF!</definedName>
    <definedName name="_9CONSOL_DEPOSITS" localSheetId="38">#REF!</definedName>
    <definedName name="_9CONSOL_DEPOSITS" localSheetId="25">#REF!</definedName>
    <definedName name="_9CONSOL_DEPOSITS" localSheetId="30">'[35]A 11'!#REF!</definedName>
    <definedName name="_9CONSOL_DEPOSITS" localSheetId="31">#REF!</definedName>
    <definedName name="_9CONSOL_DEPOSITS" localSheetId="36">'[35]A 11'!#REF!</definedName>
    <definedName name="_9CONSOL_DEPOSITS" localSheetId="37">'[35]A 11'!#REF!</definedName>
    <definedName name="_9CONSOL_DEPOSITS" localSheetId="39">#REF!</definedName>
    <definedName name="_9CONSOL_DEPOSITS" localSheetId="40">'[35]A 11'!#REF!</definedName>
    <definedName name="_9CONSOL_DEPOSITS" localSheetId="41">'[35]A 11'!#REF!</definedName>
    <definedName name="_9CONSOL_DEPOSITS" localSheetId="46">'[35]A 11'!#REF!</definedName>
    <definedName name="_9CONSOL_DEPOSITS" localSheetId="51">#REF!</definedName>
    <definedName name="_9CONSOL_DEPOSITS" localSheetId="52">#REF!</definedName>
    <definedName name="_9CONSOL_DEPOSITS" localSheetId="53">'[35]A 11'!#REF!</definedName>
    <definedName name="_9CONSOL_DEPOSITS" localSheetId="64">'[35]A 11'!#REF!</definedName>
    <definedName name="_9CONSOL_DEPOSITS" localSheetId="65">'[35]A 11'!#REF!</definedName>
    <definedName name="_9CONSOL_DEPOSITS" localSheetId="66">'[35]A 11'!#REF!</definedName>
    <definedName name="_9CONSOL_DEPOSITS">#REF!</definedName>
    <definedName name="_aaV110" localSheetId="67">[36]QNEWLOR!#REF!</definedName>
    <definedName name="_aaV110" localSheetId="68">[36]QNEWLOR!#REF!</definedName>
    <definedName name="_aaV110" localSheetId="69">[36]QNEWLOR!#REF!</definedName>
    <definedName name="_aaV110" localSheetId="70">[36]QNEWLOR!#REF!</definedName>
    <definedName name="_aaV110" localSheetId="72">[36]QNEWLOR!#REF!</definedName>
    <definedName name="_aaV110" localSheetId="73">[36]QNEWLOR!#REF!</definedName>
    <definedName name="_aaV110" localSheetId="74">[36]QNEWLOR!#REF!</definedName>
    <definedName name="_aaV110" localSheetId="11">#REF!</definedName>
    <definedName name="_aaV110" localSheetId="12">#REF!</definedName>
    <definedName name="_aaV110" localSheetId="13">#REF!</definedName>
    <definedName name="_aaV110" localSheetId="23">#REF!</definedName>
    <definedName name="_aaV110" localSheetId="24">#REF!</definedName>
    <definedName name="_aaV110" localSheetId="26">#REF!</definedName>
    <definedName name="_aaV110" localSheetId="10">#REF!</definedName>
    <definedName name="_aaV110" localSheetId="38">#REF!</definedName>
    <definedName name="_aaV110" localSheetId="25">#REF!</definedName>
    <definedName name="_aaV110" localSheetId="30">[36]QNEWLOR!#REF!</definedName>
    <definedName name="_aaV110" localSheetId="31">#REF!</definedName>
    <definedName name="_aaV110" localSheetId="36">[36]QNEWLOR!#REF!</definedName>
    <definedName name="_aaV110" localSheetId="37">[36]QNEWLOR!#REF!</definedName>
    <definedName name="_aaV110" localSheetId="39">#REF!</definedName>
    <definedName name="_aaV110" localSheetId="40">[36]QNEWLOR!#REF!</definedName>
    <definedName name="_aaV110" localSheetId="41">[36]QNEWLOR!#REF!</definedName>
    <definedName name="_aaV110" localSheetId="46">[36]QNEWLOR!#REF!</definedName>
    <definedName name="_aaV110" localSheetId="47">#REF!</definedName>
    <definedName name="_aaV110" localSheetId="48">#REF!</definedName>
    <definedName name="_aaV110" localSheetId="49">#REF!</definedName>
    <definedName name="_aaV110" localSheetId="51">#REF!</definedName>
    <definedName name="_aaV110" localSheetId="52">#REF!</definedName>
    <definedName name="_aaV110" localSheetId="53">[36]QNEWLOR!#REF!</definedName>
    <definedName name="_aaV110" localSheetId="64">[36]QNEWLOR!#REF!</definedName>
    <definedName name="_aaV110" localSheetId="65">[36]QNEWLOR!#REF!</definedName>
    <definedName name="_aaV110" localSheetId="66">[36]QNEWLOR!#REF!</definedName>
    <definedName name="_aaV110">#REF!</definedName>
    <definedName name="_aIV114" localSheetId="67">[36]QNEWLOR!#REF!</definedName>
    <definedName name="_aIV114" localSheetId="68">[36]QNEWLOR!#REF!</definedName>
    <definedName name="_aIV114" localSheetId="69">[36]QNEWLOR!#REF!</definedName>
    <definedName name="_aIV114" localSheetId="70">[36]QNEWLOR!#REF!</definedName>
    <definedName name="_aIV114" localSheetId="72">[36]QNEWLOR!#REF!</definedName>
    <definedName name="_aIV114" localSheetId="73">[36]QNEWLOR!#REF!</definedName>
    <definedName name="_aIV114" localSheetId="74">[36]QNEWLOR!#REF!</definedName>
    <definedName name="_aIV114" localSheetId="11">#REF!</definedName>
    <definedName name="_aIV114" localSheetId="12">#REF!</definedName>
    <definedName name="_aIV114" localSheetId="13">#REF!</definedName>
    <definedName name="_aIV114" localSheetId="23">#REF!</definedName>
    <definedName name="_aIV114" localSheetId="24">#REF!</definedName>
    <definedName name="_aIV114" localSheetId="26">#REF!</definedName>
    <definedName name="_aIV114" localSheetId="10">#REF!</definedName>
    <definedName name="_aIV114" localSheetId="38">#REF!</definedName>
    <definedName name="_aIV114" localSheetId="25">#REF!</definedName>
    <definedName name="_aIV114" localSheetId="30">[36]QNEWLOR!#REF!</definedName>
    <definedName name="_aIV114" localSheetId="31">#REF!</definedName>
    <definedName name="_aIV114" localSheetId="36">[36]QNEWLOR!#REF!</definedName>
    <definedName name="_aIV114" localSheetId="37">[36]QNEWLOR!#REF!</definedName>
    <definedName name="_aIV114" localSheetId="39">#REF!</definedName>
    <definedName name="_aIV114" localSheetId="40">[36]QNEWLOR!#REF!</definedName>
    <definedName name="_aIV114" localSheetId="41">[36]QNEWLOR!#REF!</definedName>
    <definedName name="_aIV114" localSheetId="46">[36]QNEWLOR!#REF!</definedName>
    <definedName name="_aIV114" localSheetId="47">#REF!</definedName>
    <definedName name="_aIV114" localSheetId="48">#REF!</definedName>
    <definedName name="_aIV114" localSheetId="49">#REF!</definedName>
    <definedName name="_aIV114" localSheetId="51">#REF!</definedName>
    <definedName name="_aIV114" localSheetId="52">#REF!</definedName>
    <definedName name="_aIV114" localSheetId="53">[36]QNEWLOR!#REF!</definedName>
    <definedName name="_aIV114" localSheetId="64">[36]QNEWLOR!#REF!</definedName>
    <definedName name="_aIV114" localSheetId="65">[36]QNEWLOR!#REF!</definedName>
    <definedName name="_aIV114" localSheetId="66">[36]QNEWLOR!#REF!</definedName>
    <definedName name="_aIV114">#REF!</definedName>
    <definedName name="_aIV190" localSheetId="67">[36]QNEWLOR!#REF!</definedName>
    <definedName name="_aIV190" localSheetId="68">[36]QNEWLOR!#REF!</definedName>
    <definedName name="_aIV190" localSheetId="69">[36]QNEWLOR!#REF!</definedName>
    <definedName name="_aIV190" localSheetId="70">[36]QNEWLOR!#REF!</definedName>
    <definedName name="_aIV190" localSheetId="72">[36]QNEWLOR!#REF!</definedName>
    <definedName name="_aIV190" localSheetId="73">[36]QNEWLOR!#REF!</definedName>
    <definedName name="_aIV190" localSheetId="74">[36]QNEWLOR!#REF!</definedName>
    <definedName name="_aIV190" localSheetId="11">#REF!</definedName>
    <definedName name="_aIV190" localSheetId="23">#REF!</definedName>
    <definedName name="_aIV190" localSheetId="24">#REF!</definedName>
    <definedName name="_aIV190" localSheetId="26">#REF!</definedName>
    <definedName name="_aIV190" localSheetId="10">#REF!</definedName>
    <definedName name="_aIV190" localSheetId="38">#REF!</definedName>
    <definedName name="_aIV190" localSheetId="25">#REF!</definedName>
    <definedName name="_aIV190" localSheetId="30">[36]QNEWLOR!#REF!</definedName>
    <definedName name="_aIV190" localSheetId="31">#REF!</definedName>
    <definedName name="_aIV190" localSheetId="36">[36]QNEWLOR!#REF!</definedName>
    <definedName name="_aIV190" localSheetId="37">[36]QNEWLOR!#REF!</definedName>
    <definedName name="_aIV190" localSheetId="39">#REF!</definedName>
    <definedName name="_aIV190" localSheetId="41">[36]QNEWLOR!#REF!</definedName>
    <definedName name="_aIV190" localSheetId="46">[36]QNEWLOR!#REF!</definedName>
    <definedName name="_aIV190" localSheetId="51">#REF!</definedName>
    <definedName name="_aIV190" localSheetId="52">#REF!</definedName>
    <definedName name="_aIV190" localSheetId="64">[36]QNEWLOR!#REF!</definedName>
    <definedName name="_aIV190" localSheetId="65">[36]QNEWLOR!#REF!</definedName>
    <definedName name="_aIV190" localSheetId="66">[36]QNEWLOR!#REF!</definedName>
    <definedName name="_aIV190">#REF!</definedName>
    <definedName name="_AJU97" localSheetId="67">#REF!</definedName>
    <definedName name="_AJU97" localSheetId="68">#REF!</definedName>
    <definedName name="_AJU97" localSheetId="69">#REF!</definedName>
    <definedName name="_AJU97" localSheetId="70">#REF!</definedName>
    <definedName name="_AJU97" localSheetId="72">#REF!</definedName>
    <definedName name="_AJU97" localSheetId="73">#REF!</definedName>
    <definedName name="_AJU97" localSheetId="74">#REF!</definedName>
    <definedName name="_AJU97" localSheetId="11">#REF!</definedName>
    <definedName name="_AJU97" localSheetId="12">#REF!</definedName>
    <definedName name="_AJU97" localSheetId="13">#REF!</definedName>
    <definedName name="_AJU97" localSheetId="10">#REF!</definedName>
    <definedName name="_AJU97" localSheetId="38">#REF!</definedName>
    <definedName name="_AJU97" localSheetId="30">#REF!</definedName>
    <definedName name="_AJU97" localSheetId="39">#REF!</definedName>
    <definedName name="_AJU97" localSheetId="40">#REF!</definedName>
    <definedName name="_AJU97" localSheetId="41">#REF!</definedName>
    <definedName name="_AJU97" localSheetId="46">#REF!</definedName>
    <definedName name="_AJU97" localSheetId="52">#REF!</definedName>
    <definedName name="_AJU97" localSheetId="53">#REF!</definedName>
    <definedName name="_AJU97" localSheetId="64">#REF!</definedName>
    <definedName name="_AJU97" localSheetId="65">#REF!</definedName>
    <definedName name="_AJU97" localSheetId="66">#REF!</definedName>
    <definedName name="_AJU97">#REF!</definedName>
    <definedName name="_AJU98" localSheetId="67">#REF!</definedName>
    <definedName name="_AJU98" localSheetId="68">#REF!</definedName>
    <definedName name="_AJU98" localSheetId="69">#REF!</definedName>
    <definedName name="_AJU98" localSheetId="70">#REF!</definedName>
    <definedName name="_AJU98" localSheetId="72">#REF!</definedName>
    <definedName name="_AJU98" localSheetId="73">#REF!</definedName>
    <definedName name="_AJU98" localSheetId="74">#REF!</definedName>
    <definedName name="_AJU98" localSheetId="11">#REF!</definedName>
    <definedName name="_AJU98" localSheetId="12">#REF!</definedName>
    <definedName name="_AJU98" localSheetId="13">#REF!</definedName>
    <definedName name="_AJU98" localSheetId="10">#REF!</definedName>
    <definedName name="_AJU98" localSheetId="38">#REF!</definedName>
    <definedName name="_AJU98" localSheetId="39">#REF!</definedName>
    <definedName name="_AJU98" localSheetId="40">#REF!</definedName>
    <definedName name="_AJU98" localSheetId="41">#REF!</definedName>
    <definedName name="_AJU98" localSheetId="46">#REF!</definedName>
    <definedName name="_AJU98" localSheetId="52">#REF!</definedName>
    <definedName name="_AJU98" localSheetId="53">#REF!</definedName>
    <definedName name="_AJU98" localSheetId="64">#REF!</definedName>
    <definedName name="_AJU98" localSheetId="65">#REF!</definedName>
    <definedName name="_AJU98">#REF!</definedName>
    <definedName name="_AJU99" localSheetId="67">#REF!</definedName>
    <definedName name="_AJU99" localSheetId="68">#REF!</definedName>
    <definedName name="_AJU99" localSheetId="69">#REF!</definedName>
    <definedName name="_AJU99" localSheetId="70">#REF!</definedName>
    <definedName name="_AJU99" localSheetId="72">#REF!</definedName>
    <definedName name="_AJU99" localSheetId="73">#REF!</definedName>
    <definedName name="_AJU99" localSheetId="74">#REF!</definedName>
    <definedName name="_AJU99" localSheetId="11">#REF!</definedName>
    <definedName name="_AJU99" localSheetId="12">#REF!</definedName>
    <definedName name="_AJU99" localSheetId="13">#REF!</definedName>
    <definedName name="_AJU99" localSheetId="10">#REF!</definedName>
    <definedName name="_AJU99" localSheetId="38">#REF!</definedName>
    <definedName name="_AJU99" localSheetId="39">#REF!</definedName>
    <definedName name="_AJU99" localSheetId="40">#REF!</definedName>
    <definedName name="_AJU99" localSheetId="41">#REF!</definedName>
    <definedName name="_AJU99" localSheetId="46">#REF!</definedName>
    <definedName name="_AJU99" localSheetId="52">#REF!</definedName>
    <definedName name="_AJU99" localSheetId="53">#REF!</definedName>
    <definedName name="_AJU99" localSheetId="64">#REF!</definedName>
    <definedName name="_AJU99" localSheetId="65">#REF!</definedName>
    <definedName name="_AJU99">#REF!</definedName>
    <definedName name="_ANO97" localSheetId="67">#REF!</definedName>
    <definedName name="_ANO97" localSheetId="68">#REF!</definedName>
    <definedName name="_ANO97" localSheetId="69">#REF!</definedName>
    <definedName name="_ANO97" localSheetId="70">#REF!</definedName>
    <definedName name="_ANO97" localSheetId="72">#REF!</definedName>
    <definedName name="_ANO97" localSheetId="73">#REF!</definedName>
    <definedName name="_ANO97" localSheetId="74">#REF!</definedName>
    <definedName name="_ANO97" localSheetId="11">#REF!</definedName>
    <definedName name="_ANO97" localSheetId="10">#REF!</definedName>
    <definedName name="_ANO97" localSheetId="38">#REF!</definedName>
    <definedName name="_ANO97" localSheetId="39">#REF!</definedName>
    <definedName name="_ANO97" localSheetId="40">#REF!</definedName>
    <definedName name="_ANO97" localSheetId="41">#REF!</definedName>
    <definedName name="_ANO97" localSheetId="46">#REF!</definedName>
    <definedName name="_ANO97" localSheetId="52">#REF!</definedName>
    <definedName name="_ANO97" localSheetId="64">#REF!</definedName>
    <definedName name="_ANO97" localSheetId="65">#REF!</definedName>
    <definedName name="_ANO97">#REF!</definedName>
    <definedName name="_ANO98" localSheetId="67">#REF!</definedName>
    <definedName name="_ANO98" localSheetId="68">#REF!</definedName>
    <definedName name="_ANO98" localSheetId="69">#REF!</definedName>
    <definedName name="_ANO98" localSheetId="70">#REF!</definedName>
    <definedName name="_ANO98" localSheetId="72">#REF!</definedName>
    <definedName name="_ANO98" localSheetId="73">#REF!</definedName>
    <definedName name="_ANO98" localSheetId="74">#REF!</definedName>
    <definedName name="_ANO98" localSheetId="11">#REF!</definedName>
    <definedName name="_ANO98" localSheetId="10">#REF!</definedName>
    <definedName name="_ANO98" localSheetId="38">#REF!</definedName>
    <definedName name="_ANO98" localSheetId="39">#REF!</definedName>
    <definedName name="_ANO98" localSheetId="40">#REF!</definedName>
    <definedName name="_ANO98" localSheetId="41">#REF!</definedName>
    <definedName name="_ANO98" localSheetId="46">#REF!</definedName>
    <definedName name="_ANO98" localSheetId="52">#REF!</definedName>
    <definedName name="_ANO98" localSheetId="64">#REF!</definedName>
    <definedName name="_ANO98" localSheetId="65">#REF!</definedName>
    <definedName name="_ANO98">#REF!</definedName>
    <definedName name="_ANO99" localSheetId="67">#REF!</definedName>
    <definedName name="_ANO99" localSheetId="68">#REF!</definedName>
    <definedName name="_ANO99" localSheetId="69">#REF!</definedName>
    <definedName name="_ANO99" localSheetId="70">#REF!</definedName>
    <definedName name="_ANO99" localSheetId="72">#REF!</definedName>
    <definedName name="_ANO99" localSheetId="73">#REF!</definedName>
    <definedName name="_ANO99" localSheetId="74">#REF!</definedName>
    <definedName name="_ANO99" localSheetId="11">#REF!</definedName>
    <definedName name="_ANO99" localSheetId="10">#REF!</definedName>
    <definedName name="_ANO99" localSheetId="38">#REF!</definedName>
    <definedName name="_ANO99" localSheetId="39">#REF!</definedName>
    <definedName name="_ANO99" localSheetId="40">#REF!</definedName>
    <definedName name="_ANO99" localSheetId="41">#REF!</definedName>
    <definedName name="_ANO99" localSheetId="46">#REF!</definedName>
    <definedName name="_ANO99" localSheetId="52">#REF!</definedName>
    <definedName name="_ANO99" localSheetId="64">#REF!</definedName>
    <definedName name="_ANO99" localSheetId="65">#REF!</definedName>
    <definedName name="_ANO99">#REF!</definedName>
    <definedName name="_asd1">#N/A</definedName>
    <definedName name="_AUS1" localSheetId="67">#REF!</definedName>
    <definedName name="_AUS1" localSheetId="68">#REF!</definedName>
    <definedName name="_AUS1" localSheetId="69">#REF!</definedName>
    <definedName name="_AUS1" localSheetId="70">#REF!</definedName>
    <definedName name="_AUS1" localSheetId="72">#REF!</definedName>
    <definedName name="_AUS1" localSheetId="73">#REF!</definedName>
    <definedName name="_AUS1" localSheetId="74">#REF!</definedName>
    <definedName name="_AUS1" localSheetId="11">#REF!</definedName>
    <definedName name="_AUS1" localSheetId="12">#REF!</definedName>
    <definedName name="_AUS1" localSheetId="13">#REF!</definedName>
    <definedName name="_AUS1" localSheetId="23">#REF!</definedName>
    <definedName name="_AUS1" localSheetId="24">#REF!</definedName>
    <definedName name="_AUS1" localSheetId="26">#REF!</definedName>
    <definedName name="_AUS1" localSheetId="27">#REF!</definedName>
    <definedName name="_AUS1" localSheetId="42">#REF!</definedName>
    <definedName name="_AUS1" localSheetId="10">#REF!</definedName>
    <definedName name="_AUS1" localSheetId="38">#REF!</definedName>
    <definedName name="_AUS1" localSheetId="25">#REF!</definedName>
    <definedName name="_AUS1" localSheetId="30">#REF!</definedName>
    <definedName name="_AUS1" localSheetId="31">#REF!</definedName>
    <definedName name="_AUS1" localSheetId="34">#REF!</definedName>
    <definedName name="_AUS1" localSheetId="36">#REF!</definedName>
    <definedName name="_AUS1" localSheetId="37">#REF!</definedName>
    <definedName name="_AUS1" localSheetId="39">#REF!</definedName>
    <definedName name="_AUS1" localSheetId="40">#REF!</definedName>
    <definedName name="_AUS1" localSheetId="41">#REF!</definedName>
    <definedName name="_AUS1" localSheetId="46">#REF!</definedName>
    <definedName name="_AUS1" localSheetId="47">#REF!</definedName>
    <definedName name="_AUS1" localSheetId="48">#REF!</definedName>
    <definedName name="_AUS1" localSheetId="49">#REF!</definedName>
    <definedName name="_AUS1" localSheetId="52">#REF!</definedName>
    <definedName name="_AUS1" localSheetId="53">#REF!</definedName>
    <definedName name="_AUS1" localSheetId="64">#REF!</definedName>
    <definedName name="_AUS1" localSheetId="65">#REF!</definedName>
    <definedName name="_AUS1" localSheetId="66">#REF!</definedName>
    <definedName name="_AUS1">#REF!</definedName>
    <definedName name="_bla2" localSheetId="67" hidden="1">#REF!</definedName>
    <definedName name="_bla2" localSheetId="68" hidden="1">#REF!</definedName>
    <definedName name="_bla2" localSheetId="69" hidden="1">#REF!</definedName>
    <definedName name="_bla2" localSheetId="70" hidden="1">#REF!</definedName>
    <definedName name="_bla2" localSheetId="72" hidden="1">#REF!</definedName>
    <definedName name="_bla2" localSheetId="73" hidden="1">#REF!</definedName>
    <definedName name="_bla2" localSheetId="74" hidden="1">#REF!</definedName>
    <definedName name="_bla2" localSheetId="11" hidden="1">#REF!</definedName>
    <definedName name="_bla2" localSheetId="12" hidden="1">#REF!</definedName>
    <definedName name="_bla2" localSheetId="13" hidden="1">#REF!</definedName>
    <definedName name="_bla2" localSheetId="23" hidden="1">#REF!</definedName>
    <definedName name="_bla2" localSheetId="26" hidden="1">#REF!</definedName>
    <definedName name="_bla2" localSheetId="27" hidden="1">#REF!</definedName>
    <definedName name="_bla2" localSheetId="10" hidden="1">#REF!</definedName>
    <definedName name="_bla2" localSheetId="38" hidden="1">#REF!</definedName>
    <definedName name="_bla2" localSheetId="25" hidden="1">#REF!</definedName>
    <definedName name="_bla2" localSheetId="30" hidden="1">#REF!</definedName>
    <definedName name="_bla2" localSheetId="31" hidden="1">#REF!</definedName>
    <definedName name="_bla2" localSheetId="36" hidden="1">#REF!</definedName>
    <definedName name="_bla2" localSheetId="37" hidden="1">#REF!</definedName>
    <definedName name="_bla2" localSheetId="39" hidden="1">#REF!</definedName>
    <definedName name="_bla2" localSheetId="40" hidden="1">#REF!</definedName>
    <definedName name="_bla2" localSheetId="41" hidden="1">#REF!</definedName>
    <definedName name="_bla2" localSheetId="46" hidden="1">#REF!</definedName>
    <definedName name="_bla2" localSheetId="47" hidden="1">#REF!</definedName>
    <definedName name="_bla2" localSheetId="48" hidden="1">#REF!</definedName>
    <definedName name="_bla2" localSheetId="49" hidden="1">#REF!</definedName>
    <definedName name="_bla2" localSheetId="52" hidden="1">#REF!</definedName>
    <definedName name="_bla2" localSheetId="53" hidden="1">#REF!</definedName>
    <definedName name="_bla2" localSheetId="64" hidden="1">#REF!</definedName>
    <definedName name="_bla2" localSheetId="65" hidden="1">#REF!</definedName>
    <definedName name="_bla2" hidden="1">#REF!</definedName>
    <definedName name="_bla3" localSheetId="67" hidden="1">#REF!</definedName>
    <definedName name="_bla3" localSheetId="68" hidden="1">#REF!</definedName>
    <definedName name="_bla3" localSheetId="69" hidden="1">#REF!</definedName>
    <definedName name="_bla3" localSheetId="70" hidden="1">#REF!</definedName>
    <definedName name="_bla3" localSheetId="72" hidden="1">#REF!</definedName>
    <definedName name="_bla3" localSheetId="73" hidden="1">#REF!</definedName>
    <definedName name="_bla3" localSheetId="74" hidden="1">#REF!</definedName>
    <definedName name="_bla3" localSheetId="11" hidden="1">#REF!</definedName>
    <definedName name="_bla3" localSheetId="23" hidden="1">#REF!</definedName>
    <definedName name="_bla3" localSheetId="26" hidden="1">#REF!</definedName>
    <definedName name="_bla3" localSheetId="27" hidden="1">#REF!</definedName>
    <definedName name="_bla3" localSheetId="10" hidden="1">#REF!</definedName>
    <definedName name="_bla3" localSheetId="38" hidden="1">#REF!</definedName>
    <definedName name="_bla3" localSheetId="25" hidden="1">#REF!</definedName>
    <definedName name="_bla3" localSheetId="30" hidden="1">#REF!</definedName>
    <definedName name="_bla3" localSheetId="31" hidden="1">#REF!</definedName>
    <definedName name="_bla3" localSheetId="36" hidden="1">#REF!</definedName>
    <definedName name="_bla3" localSheetId="37" hidden="1">#REF!</definedName>
    <definedName name="_bla3" localSheetId="39" hidden="1">#REF!</definedName>
    <definedName name="_bla3" localSheetId="40" hidden="1">#REF!</definedName>
    <definedName name="_bla3" localSheetId="41" hidden="1">#REF!</definedName>
    <definedName name="_bla3" localSheetId="46" hidden="1">#REF!</definedName>
    <definedName name="_bla3" localSheetId="47" hidden="1">#REF!</definedName>
    <definedName name="_bla3" localSheetId="48" hidden="1">#REF!</definedName>
    <definedName name="_bla3" localSheetId="49" hidden="1">#REF!</definedName>
    <definedName name="_bla3" localSheetId="52" hidden="1">#REF!</definedName>
    <definedName name="_bla3" localSheetId="53" hidden="1">#REF!</definedName>
    <definedName name="_bla3" localSheetId="64" hidden="1">#REF!</definedName>
    <definedName name="_bla3" localSheetId="65" hidden="1">#REF!</definedName>
    <definedName name="_bla3" hidden="1">#REF!</definedName>
    <definedName name="_bla4" localSheetId="67" hidden="1">#REF!</definedName>
    <definedName name="_bla4" localSheetId="68" hidden="1">#REF!</definedName>
    <definedName name="_bla4" localSheetId="69" hidden="1">#REF!</definedName>
    <definedName name="_bla4" localSheetId="70" hidden="1">#REF!</definedName>
    <definedName name="_bla4" localSheetId="72" hidden="1">#REF!</definedName>
    <definedName name="_bla4" localSheetId="73" hidden="1">#REF!</definedName>
    <definedName name="_bla4" localSheetId="74" hidden="1">#REF!</definedName>
    <definedName name="_bla4" localSheetId="11" hidden="1">#REF!</definedName>
    <definedName name="_bla4" localSheetId="23" hidden="1">#REF!</definedName>
    <definedName name="_bla4" localSheetId="27" hidden="1">#REF!</definedName>
    <definedName name="_bla4" localSheetId="10" hidden="1">#REF!</definedName>
    <definedName name="_bla4" localSheetId="38" hidden="1">#REF!</definedName>
    <definedName name="_bla4" localSheetId="25" hidden="1">#REF!</definedName>
    <definedName name="_bla4" localSheetId="31" hidden="1">#REF!</definedName>
    <definedName name="_bla4" localSheetId="39" hidden="1">#REF!</definedName>
    <definedName name="_bla4" localSheetId="40" hidden="1">#REF!</definedName>
    <definedName name="_bla4" localSheetId="41" hidden="1">#REF!</definedName>
    <definedName name="_bla4" localSheetId="46" hidden="1">#REF!</definedName>
    <definedName name="_bla4" localSheetId="47" hidden="1">#REF!</definedName>
    <definedName name="_bla4" localSheetId="48" hidden="1">#REF!</definedName>
    <definedName name="_bla4" localSheetId="49" hidden="1">#REF!</definedName>
    <definedName name="_bla4" localSheetId="52" hidden="1">#REF!</definedName>
    <definedName name="_bla4" localSheetId="53" hidden="1">#REF!</definedName>
    <definedName name="_bla4" localSheetId="64" hidden="1">#REF!</definedName>
    <definedName name="_bla4" localSheetId="65" hidden="1">#REF!</definedName>
    <definedName name="_bla4" hidden="1">#REF!</definedName>
    <definedName name="_BOP1" localSheetId="67">#REF!</definedName>
    <definedName name="_BOP1" localSheetId="68">#REF!</definedName>
    <definedName name="_BOP1" localSheetId="69">#REF!</definedName>
    <definedName name="_BOP1" localSheetId="70">#REF!</definedName>
    <definedName name="_BOP1" localSheetId="72">#REF!</definedName>
    <definedName name="_BOP1" localSheetId="73">#REF!</definedName>
    <definedName name="_BOP1" localSheetId="74">#REF!</definedName>
    <definedName name="_BOP1" localSheetId="11">#REF!</definedName>
    <definedName name="_BOP1" localSheetId="10">#REF!</definedName>
    <definedName name="_BOP1" localSheetId="38">#REF!</definedName>
    <definedName name="_BOP1" localSheetId="39">#REF!</definedName>
    <definedName name="_BOP1" localSheetId="40">#REF!</definedName>
    <definedName name="_BOP1" localSheetId="41">#REF!</definedName>
    <definedName name="_BOP1" localSheetId="46">#REF!</definedName>
    <definedName name="_BOP1" localSheetId="52">#REF!</definedName>
    <definedName name="_BOP1" localSheetId="64">#REF!</definedName>
    <definedName name="_BOP1" localSheetId="65">#REF!</definedName>
    <definedName name="_BOP1">#REF!</definedName>
    <definedName name="_BOP2" localSheetId="67">[37]BoP!#REF!</definedName>
    <definedName name="_BOP2" localSheetId="68">[37]BoP!#REF!</definedName>
    <definedName name="_BOP2" localSheetId="69">[37]BoP!#REF!</definedName>
    <definedName name="_BOP2" localSheetId="70">[37]BoP!#REF!</definedName>
    <definedName name="_BOP2" localSheetId="72">[37]BoP!#REF!</definedName>
    <definedName name="_BOP2" localSheetId="73">[37]BoP!#REF!</definedName>
    <definedName name="_BOP2" localSheetId="74">[37]BoP!#REF!</definedName>
    <definedName name="_BOP2" localSheetId="11">#REF!</definedName>
    <definedName name="_BOP2" localSheetId="12">#REF!</definedName>
    <definedName name="_BOP2" localSheetId="23">#REF!</definedName>
    <definedName name="_BOP2" localSheetId="24">#REF!</definedName>
    <definedName name="_BOP2" localSheetId="26">#REF!</definedName>
    <definedName name="_BOP2" localSheetId="10">#REF!</definedName>
    <definedName name="_BOP2" localSheetId="38">#REF!</definedName>
    <definedName name="_BOP2" localSheetId="25">#REF!</definedName>
    <definedName name="_BOP2" localSheetId="30">[37]BoP!#REF!</definedName>
    <definedName name="_BOP2" localSheetId="39">#REF!</definedName>
    <definedName name="_BOP2" localSheetId="46">[37]BoP!#REF!</definedName>
    <definedName name="_BOP2" localSheetId="51">#REF!</definedName>
    <definedName name="_BOP2" localSheetId="52">#REF!</definedName>
    <definedName name="_BOP2" localSheetId="53">[37]BoP!#REF!</definedName>
    <definedName name="_BOP2" localSheetId="65">[37]BoP!#REF!</definedName>
    <definedName name="_BOP2" localSheetId="66">[37]BoP!#REF!</definedName>
    <definedName name="_BOP2">#REF!</definedName>
    <definedName name="_bop3" localSheetId="67">[38]BOP!#REF!</definedName>
    <definedName name="_bop3" localSheetId="68">[38]BOP!#REF!</definedName>
    <definedName name="_bop3" localSheetId="69">[38]BOP!#REF!</definedName>
    <definedName name="_bop3" localSheetId="70">[38]BOP!#REF!</definedName>
    <definedName name="_bop3" localSheetId="72">[38]BOP!#REF!</definedName>
    <definedName name="_bop3" localSheetId="73">[38]BOP!#REF!</definedName>
    <definedName name="_bop3" localSheetId="74">[38]BOP!#REF!</definedName>
    <definedName name="_bop3" localSheetId="11">#REF!</definedName>
    <definedName name="_bop3" localSheetId="10">#REF!</definedName>
    <definedName name="_bop3" localSheetId="38">#REF!</definedName>
    <definedName name="_bop3" localSheetId="39">#REF!</definedName>
    <definedName name="_bop3" localSheetId="46">[38]BOP!#REF!</definedName>
    <definedName name="_bop3" localSheetId="51">#REF!</definedName>
    <definedName name="_bop3" localSheetId="52">[38]BOP!#REF!</definedName>
    <definedName name="_bop3" localSheetId="53">[38]BOP!#REF!</definedName>
    <definedName name="_bop3" localSheetId="65">[38]BOP!#REF!</definedName>
    <definedName name="_bop3" localSheetId="66">[38]BOP!#REF!</definedName>
    <definedName name="_bop3">#REF!</definedName>
    <definedName name="_BTO2" localSheetId="67">#REF!</definedName>
    <definedName name="_BTO2" localSheetId="68">#REF!</definedName>
    <definedName name="_BTO2" localSheetId="69">#REF!</definedName>
    <definedName name="_BTO2" localSheetId="70">#REF!</definedName>
    <definedName name="_BTO2" localSheetId="72">#REF!</definedName>
    <definedName name="_BTO2" localSheetId="73">#REF!</definedName>
    <definedName name="_BTO2" localSheetId="74">#REF!</definedName>
    <definedName name="_BTO2" localSheetId="11">#REF!</definedName>
    <definedName name="_BTO2" localSheetId="12">#REF!</definedName>
    <definedName name="_BTO2" localSheetId="13">#REF!</definedName>
    <definedName name="_BTO2" localSheetId="10">#REF!</definedName>
    <definedName name="_BTO2" localSheetId="38">#REF!</definedName>
    <definedName name="_BTO2" localSheetId="30">#REF!</definedName>
    <definedName name="_BTO2" localSheetId="39">#REF!</definedName>
    <definedName name="_BTO2" localSheetId="40">#REF!</definedName>
    <definedName name="_BTO2" localSheetId="41">#REF!</definedName>
    <definedName name="_BTO2" localSheetId="46">#REF!</definedName>
    <definedName name="_BTO2" localSheetId="52">#REF!</definedName>
    <definedName name="_BTO2" localSheetId="53">#REF!</definedName>
    <definedName name="_BTO2" localSheetId="64">#REF!</definedName>
    <definedName name="_BTO2" localSheetId="65">#REF!</definedName>
    <definedName name="_BTO2" localSheetId="66">#REF!</definedName>
    <definedName name="_BTO2">#REF!</definedName>
    <definedName name="_CEL96" localSheetId="67">#REF!</definedName>
    <definedName name="_CEL96" localSheetId="68">#REF!</definedName>
    <definedName name="_CEL96" localSheetId="69">#REF!</definedName>
    <definedName name="_CEL96" localSheetId="70">#REF!</definedName>
    <definedName name="_CEL96" localSheetId="72">#REF!</definedName>
    <definedName name="_CEL96" localSheetId="73">#REF!</definedName>
    <definedName name="_CEL96" localSheetId="74">#REF!</definedName>
    <definedName name="_CEL96" localSheetId="11">#REF!</definedName>
    <definedName name="_CEL96" localSheetId="12">#REF!</definedName>
    <definedName name="_CEL96" localSheetId="13">#REF!</definedName>
    <definedName name="_CEL96" localSheetId="10">#REF!</definedName>
    <definedName name="_CEL96" localSheetId="38">#REF!</definedName>
    <definedName name="_CEL96" localSheetId="39">#REF!</definedName>
    <definedName name="_CEL96" localSheetId="40">#REF!</definedName>
    <definedName name="_CEL96" localSheetId="41">#REF!</definedName>
    <definedName name="_CEL96" localSheetId="46">#REF!</definedName>
    <definedName name="_CEL96" localSheetId="52">#REF!</definedName>
    <definedName name="_CEL96" localSheetId="53">#REF!</definedName>
    <definedName name="_CEL96" localSheetId="64">#REF!</definedName>
    <definedName name="_CEL96" localSheetId="65">#REF!</definedName>
    <definedName name="_CEL96">#REF!</definedName>
    <definedName name="_cud21" localSheetId="67">#REF!</definedName>
    <definedName name="_cud21" localSheetId="68">#REF!</definedName>
    <definedName name="_cud21" localSheetId="69">#REF!</definedName>
    <definedName name="_cud21" localSheetId="70">#REF!</definedName>
    <definedName name="_cud21" localSheetId="72">#REF!</definedName>
    <definedName name="_cud21" localSheetId="73">#REF!</definedName>
    <definedName name="_cud21" localSheetId="74">#REF!</definedName>
    <definedName name="_cud21" localSheetId="11">#REF!</definedName>
    <definedName name="_cud21" localSheetId="12">#REF!</definedName>
    <definedName name="_cud21" localSheetId="13">#REF!</definedName>
    <definedName name="_cud21" localSheetId="10">#REF!</definedName>
    <definedName name="_cud21" localSheetId="38">#REF!</definedName>
    <definedName name="_cud21" localSheetId="39">#REF!</definedName>
    <definedName name="_cud21" localSheetId="40">#REF!</definedName>
    <definedName name="_cud21" localSheetId="41">#REF!</definedName>
    <definedName name="_cud21" localSheetId="46">#REF!</definedName>
    <definedName name="_cud21" localSheetId="52">#REF!</definedName>
    <definedName name="_cud21" localSheetId="53">#REF!</definedName>
    <definedName name="_cud21" localSheetId="64">#REF!</definedName>
    <definedName name="_cud21" localSheetId="65">#REF!</definedName>
    <definedName name="_cud21">#REF!</definedName>
    <definedName name="_D" localSheetId="67">#REF!</definedName>
    <definedName name="_D" localSheetId="68">#REF!</definedName>
    <definedName name="_D" localSheetId="69">#REF!</definedName>
    <definedName name="_D" localSheetId="70">#REF!</definedName>
    <definedName name="_D" localSheetId="72">#REF!</definedName>
    <definedName name="_D" localSheetId="73">#REF!</definedName>
    <definedName name="_D" localSheetId="74">#REF!</definedName>
    <definedName name="_D" localSheetId="11">#REF!</definedName>
    <definedName name="_D" localSheetId="23">#REF!</definedName>
    <definedName name="_D" localSheetId="24">#REF!</definedName>
    <definedName name="_D" localSheetId="26">#REF!</definedName>
    <definedName name="_D" localSheetId="42">#REF!</definedName>
    <definedName name="_D" localSheetId="10">#REF!</definedName>
    <definedName name="_D" localSheetId="38">#REF!</definedName>
    <definedName name="_D" localSheetId="25">#REF!</definedName>
    <definedName name="_D" localSheetId="30">#REF!</definedName>
    <definedName name="_D" localSheetId="31">#REF!</definedName>
    <definedName name="_D" localSheetId="34">#REF!</definedName>
    <definedName name="_D" localSheetId="36">#REF!</definedName>
    <definedName name="_D" localSheetId="37">#REF!</definedName>
    <definedName name="_D" localSheetId="39">#REF!</definedName>
    <definedName name="_D" localSheetId="40">#REF!</definedName>
    <definedName name="_D" localSheetId="41">#REF!</definedName>
    <definedName name="_D" localSheetId="46">#REF!</definedName>
    <definedName name="_D" localSheetId="47">#REF!</definedName>
    <definedName name="_D" localSheetId="52">#REF!</definedName>
    <definedName name="_D" localSheetId="53">#REF!</definedName>
    <definedName name="_D" localSheetId="64">#REF!</definedName>
    <definedName name="_D" localSheetId="65">#REF!</definedName>
    <definedName name="_D">#REF!</definedName>
    <definedName name="_dcc2000" localSheetId="67">#REF!</definedName>
    <definedName name="_dcc2000" localSheetId="68">#REF!</definedName>
    <definedName name="_dcc2000" localSheetId="69">#REF!</definedName>
    <definedName name="_dcc2000" localSheetId="70">#REF!</definedName>
    <definedName name="_dcc2000" localSheetId="72">#REF!</definedName>
    <definedName name="_dcc2000" localSheetId="73">#REF!</definedName>
    <definedName name="_dcc2000" localSheetId="74">#REF!</definedName>
    <definedName name="_dcc2000" localSheetId="11">#REF!</definedName>
    <definedName name="_dcc2000" localSheetId="10">#REF!</definedName>
    <definedName name="_dcc2000" localSheetId="38">#REF!</definedName>
    <definedName name="_dcc2000" localSheetId="39">#REF!</definedName>
    <definedName name="_dcc2000" localSheetId="40">#REF!</definedName>
    <definedName name="_dcc2000" localSheetId="41">#REF!</definedName>
    <definedName name="_dcc2000" localSheetId="46">#REF!</definedName>
    <definedName name="_dcc2000" localSheetId="52">#REF!</definedName>
    <definedName name="_dcc2000" localSheetId="64">#REF!</definedName>
    <definedName name="_dcc2000" localSheetId="65">#REF!</definedName>
    <definedName name="_dcc2000">#REF!</definedName>
    <definedName name="_dcc2001" localSheetId="67">#REF!</definedName>
    <definedName name="_dcc2001" localSheetId="68">#REF!</definedName>
    <definedName name="_dcc2001" localSheetId="69">#REF!</definedName>
    <definedName name="_dcc2001" localSheetId="70">#REF!</definedName>
    <definedName name="_dcc2001" localSheetId="72">#REF!</definedName>
    <definedName name="_dcc2001" localSheetId="73">#REF!</definedName>
    <definedName name="_dcc2001" localSheetId="74">#REF!</definedName>
    <definedName name="_dcc2001" localSheetId="11">#REF!</definedName>
    <definedName name="_dcc2001" localSheetId="10">#REF!</definedName>
    <definedName name="_dcc2001" localSheetId="38">#REF!</definedName>
    <definedName name="_dcc2001" localSheetId="39">#REF!</definedName>
    <definedName name="_dcc2001" localSheetId="40">#REF!</definedName>
    <definedName name="_dcc2001" localSheetId="41">#REF!</definedName>
    <definedName name="_dcc2001" localSheetId="46">#REF!</definedName>
    <definedName name="_dcc2001" localSheetId="52">#REF!</definedName>
    <definedName name="_dcc2001" localSheetId="64">#REF!</definedName>
    <definedName name="_dcc2001" localSheetId="65">#REF!</definedName>
    <definedName name="_dcc2001">#REF!</definedName>
    <definedName name="_dcc2002" localSheetId="67">#REF!</definedName>
    <definedName name="_dcc2002" localSheetId="68">#REF!</definedName>
    <definedName name="_dcc2002" localSheetId="69">#REF!</definedName>
    <definedName name="_dcc2002" localSheetId="70">#REF!</definedName>
    <definedName name="_dcc2002" localSheetId="72">#REF!</definedName>
    <definedName name="_dcc2002" localSheetId="73">#REF!</definedName>
    <definedName name="_dcc2002" localSheetId="74">#REF!</definedName>
    <definedName name="_dcc2002" localSheetId="11">#REF!</definedName>
    <definedName name="_dcc2002" localSheetId="10">#REF!</definedName>
    <definedName name="_dcc2002" localSheetId="38">#REF!</definedName>
    <definedName name="_dcc2002" localSheetId="39">#REF!</definedName>
    <definedName name="_dcc2002" localSheetId="40">#REF!</definedName>
    <definedName name="_dcc2002" localSheetId="41">#REF!</definedName>
    <definedName name="_dcc2002" localSheetId="46">#REF!</definedName>
    <definedName name="_dcc2002" localSheetId="52">#REF!</definedName>
    <definedName name="_dcc2002" localSheetId="64">#REF!</definedName>
    <definedName name="_dcc2002" localSheetId="65">#REF!</definedName>
    <definedName name="_dcc2002">#REF!</definedName>
    <definedName name="_dcc2003" localSheetId="67">#REF!</definedName>
    <definedName name="_dcc2003" localSheetId="68">#REF!</definedName>
    <definedName name="_dcc2003" localSheetId="69">#REF!</definedName>
    <definedName name="_dcc2003" localSheetId="70">#REF!</definedName>
    <definedName name="_dcc2003" localSheetId="72">#REF!</definedName>
    <definedName name="_dcc2003" localSheetId="73">#REF!</definedName>
    <definedName name="_dcc2003" localSheetId="74">#REF!</definedName>
    <definedName name="_dcc2003" localSheetId="11">#REF!</definedName>
    <definedName name="_dcc2003" localSheetId="10">#REF!</definedName>
    <definedName name="_dcc2003" localSheetId="38">#REF!</definedName>
    <definedName name="_dcc2003" localSheetId="39">#REF!</definedName>
    <definedName name="_dcc2003" localSheetId="40">#REF!</definedName>
    <definedName name="_dcc2003" localSheetId="41">#REF!</definedName>
    <definedName name="_dcc2003" localSheetId="46">#REF!</definedName>
    <definedName name="_dcc2003" localSheetId="52">#REF!</definedName>
    <definedName name="_dcc2003" localSheetId="64">#REF!</definedName>
    <definedName name="_dcc2003" localSheetId="65">#REF!</definedName>
    <definedName name="_dcc2003">#REF!</definedName>
    <definedName name="_dcc98" localSheetId="67">[25]Programa!#REF!</definedName>
    <definedName name="_dcc98" localSheetId="68">[25]Programa!#REF!</definedName>
    <definedName name="_dcc98" localSheetId="69">[25]Programa!#REF!</definedName>
    <definedName name="_dcc98" localSheetId="70">[25]Programa!#REF!</definedName>
    <definedName name="_dcc98" localSheetId="72">[25]Programa!#REF!</definedName>
    <definedName name="_dcc98" localSheetId="73">[25]Programa!#REF!</definedName>
    <definedName name="_dcc98" localSheetId="74">[25]Programa!#REF!</definedName>
    <definedName name="_dcc98" localSheetId="11">#REF!</definedName>
    <definedName name="_dcc98" localSheetId="10">#REF!</definedName>
    <definedName name="_dcc98" localSheetId="38">#REF!</definedName>
    <definedName name="_dcc98" localSheetId="30">[26]Programa!#REF!</definedName>
    <definedName name="_dcc98" localSheetId="39">#REF!</definedName>
    <definedName name="_dcc98" localSheetId="40">[25]Programa!#REF!</definedName>
    <definedName name="_dcc98" localSheetId="41">[25]Programa!#REF!</definedName>
    <definedName name="_dcc98" localSheetId="46">[25]Programa!#REF!</definedName>
    <definedName name="_dcc98" localSheetId="51">#REF!</definedName>
    <definedName name="_dcc98" localSheetId="52">[25]Programa!#REF!</definedName>
    <definedName name="_dcc98" localSheetId="53">[25]Programa!#REF!</definedName>
    <definedName name="_dcc98" localSheetId="65">[25]Programa!#REF!</definedName>
    <definedName name="_dcc98" localSheetId="66">[25]Programa!#REF!</definedName>
    <definedName name="_dcc98">#REF!</definedName>
    <definedName name="_dcc99" localSheetId="67">#REF!</definedName>
    <definedName name="_dcc99" localSheetId="68">#REF!</definedName>
    <definedName name="_dcc99" localSheetId="69">#REF!</definedName>
    <definedName name="_dcc99" localSheetId="70">#REF!</definedName>
    <definedName name="_dcc99" localSheetId="72">#REF!</definedName>
    <definedName name="_dcc99" localSheetId="73">#REF!</definedName>
    <definedName name="_dcc99" localSheetId="74">#REF!</definedName>
    <definedName name="_dcc99" localSheetId="11">#REF!</definedName>
    <definedName name="_dcc99" localSheetId="12">#REF!</definedName>
    <definedName name="_dcc99" localSheetId="13">#REF!</definedName>
    <definedName name="_dcc99" localSheetId="10">#REF!</definedName>
    <definedName name="_dcc99" localSheetId="38">#REF!</definedName>
    <definedName name="_dcc99" localSheetId="30">#REF!</definedName>
    <definedName name="_dcc99" localSheetId="39">#REF!</definedName>
    <definedName name="_dcc99" localSheetId="40">#REF!</definedName>
    <definedName name="_dcc99" localSheetId="41">#REF!</definedName>
    <definedName name="_dcc99" localSheetId="46">#REF!</definedName>
    <definedName name="_dcc99" localSheetId="52">#REF!</definedName>
    <definedName name="_dcc99" localSheetId="53">#REF!</definedName>
    <definedName name="_dcc99" localSheetId="64">#REF!</definedName>
    <definedName name="_dcc99" localSheetId="65">#REF!</definedName>
    <definedName name="_dcc99" localSheetId="66">#REF!</definedName>
    <definedName name="_dcc99">#REF!</definedName>
    <definedName name="_DEG1" localSheetId="67">#REF!</definedName>
    <definedName name="_DEG1" localSheetId="68">#REF!</definedName>
    <definedName name="_DEG1" localSheetId="69">#REF!</definedName>
    <definedName name="_DEG1" localSheetId="70">#REF!</definedName>
    <definedName name="_DEG1" localSheetId="72">#REF!</definedName>
    <definedName name="_DEG1" localSheetId="73">#REF!</definedName>
    <definedName name="_DEG1" localSheetId="74">#REF!</definedName>
    <definedName name="_DEG1" localSheetId="11">#REF!</definedName>
    <definedName name="_DEG1" localSheetId="12">#REF!</definedName>
    <definedName name="_DEG1" localSheetId="13">#REF!</definedName>
    <definedName name="_DEG1" localSheetId="23">#REF!</definedName>
    <definedName name="_DEG1" localSheetId="24">#REF!</definedName>
    <definedName name="_DEG1" localSheetId="26">#REF!</definedName>
    <definedName name="_DEG1" localSheetId="27">#REF!</definedName>
    <definedName name="_DEG1" localSheetId="10">#REF!</definedName>
    <definedName name="_DEG1" localSheetId="38">#REF!</definedName>
    <definedName name="_DEG1" localSheetId="25">#REF!</definedName>
    <definedName name="_DEG1" localSheetId="30">#REF!</definedName>
    <definedName name="_DEG1" localSheetId="31">#REF!</definedName>
    <definedName name="_DEG1" localSheetId="36">#REF!</definedName>
    <definedName name="_DEG1" localSheetId="37">#REF!</definedName>
    <definedName name="_DEG1" localSheetId="39">#REF!</definedName>
    <definedName name="_DEG1" localSheetId="40">#REF!</definedName>
    <definedName name="_DEG1" localSheetId="41">#REF!</definedName>
    <definedName name="_DEG1" localSheetId="46">#REF!</definedName>
    <definedName name="_DEG1" localSheetId="47">#REF!</definedName>
    <definedName name="_DEG1" localSheetId="48">#REF!</definedName>
    <definedName name="_DEG1" localSheetId="49">#REF!</definedName>
    <definedName name="_DEG1" localSheetId="52">#REF!</definedName>
    <definedName name="_DEG1" localSheetId="53">#REF!</definedName>
    <definedName name="_DEG1" localSheetId="64">#REF!</definedName>
    <definedName name="_DEG1" localSheetId="65">#REF!</definedName>
    <definedName name="_DEG1">#REF!</definedName>
    <definedName name="_dic96" localSheetId="67">#REF!</definedName>
    <definedName name="_dic96" localSheetId="68">#REF!</definedName>
    <definedName name="_dic96" localSheetId="69">#REF!</definedName>
    <definedName name="_dic96" localSheetId="70">#REF!</definedName>
    <definedName name="_dic96" localSheetId="72">#REF!</definedName>
    <definedName name="_dic96" localSheetId="73">#REF!</definedName>
    <definedName name="_dic96" localSheetId="74">#REF!</definedName>
    <definedName name="_dic96" localSheetId="11">#REF!</definedName>
    <definedName name="_dic96" localSheetId="10">#REF!</definedName>
    <definedName name="_dic96" localSheetId="38">#REF!</definedName>
    <definedName name="_dic96" localSheetId="39">#REF!</definedName>
    <definedName name="_dic96" localSheetId="40">#REF!</definedName>
    <definedName name="_dic96" localSheetId="41">#REF!</definedName>
    <definedName name="_dic96" localSheetId="46">#REF!</definedName>
    <definedName name="_dic96" localSheetId="52">#REF!</definedName>
    <definedName name="_dic96" localSheetId="64">#REF!</definedName>
    <definedName name="_dic96" localSheetId="65">#REF!</definedName>
    <definedName name="_dic96">#REF!</definedName>
    <definedName name="_DKR1" localSheetId="67">#REF!</definedName>
    <definedName name="_DKR1" localSheetId="68">#REF!</definedName>
    <definedName name="_DKR1" localSheetId="69">#REF!</definedName>
    <definedName name="_DKR1" localSheetId="70">#REF!</definedName>
    <definedName name="_DKR1" localSheetId="72">#REF!</definedName>
    <definedName name="_DKR1" localSheetId="73">#REF!</definedName>
    <definedName name="_DKR1" localSheetId="74">#REF!</definedName>
    <definedName name="_DKR1" localSheetId="11">#REF!</definedName>
    <definedName name="_DKR1" localSheetId="12">#REF!</definedName>
    <definedName name="_DKR1" localSheetId="23">#REF!</definedName>
    <definedName name="_DKR1" localSheetId="26">#REF!</definedName>
    <definedName name="_DKR1" localSheetId="27">#REF!</definedName>
    <definedName name="_DKR1" localSheetId="10">#REF!</definedName>
    <definedName name="_DKR1" localSheetId="38">#REF!</definedName>
    <definedName name="_DKR1" localSheetId="25">#REF!</definedName>
    <definedName name="_DKR1" localSheetId="30">#REF!</definedName>
    <definedName name="_DKR1" localSheetId="31">#REF!</definedName>
    <definedName name="_DKR1" localSheetId="36">#REF!</definedName>
    <definedName name="_DKR1" localSheetId="37">#REF!</definedName>
    <definedName name="_DKR1" localSheetId="39">#REF!</definedName>
    <definedName name="_DKR1" localSheetId="40">#REF!</definedName>
    <definedName name="_DKR1" localSheetId="41">#REF!</definedName>
    <definedName name="_DKR1" localSheetId="46">#REF!</definedName>
    <definedName name="_DKR1" localSheetId="47">#REF!</definedName>
    <definedName name="_DKR1" localSheetId="48">#REF!</definedName>
    <definedName name="_DKR1" localSheetId="49">#REF!</definedName>
    <definedName name="_DKR1" localSheetId="52">#REF!</definedName>
    <definedName name="_DKR1" localSheetId="53">#REF!</definedName>
    <definedName name="_DKR1" localSheetId="64">#REF!</definedName>
    <definedName name="_DKR1" localSheetId="65">#REF!</definedName>
    <definedName name="_DKR1">#REF!</definedName>
    <definedName name="_DLX1.EMA" localSheetId="67">#REF!</definedName>
    <definedName name="_DLX1.EMA" localSheetId="68">#REF!</definedName>
    <definedName name="_DLX1.EMA" localSheetId="69">#REF!</definedName>
    <definedName name="_DLX1.EMA" localSheetId="70">#REF!</definedName>
    <definedName name="_DLX1.EMA" localSheetId="72">#REF!</definedName>
    <definedName name="_DLX1.EMA" localSheetId="73">#REF!</definedName>
    <definedName name="_DLX1.EMA" localSheetId="74">#REF!</definedName>
    <definedName name="_DLX1.EMA" localSheetId="11">#REF!</definedName>
    <definedName name="_DLX1.EMA" localSheetId="23">#REF!</definedName>
    <definedName name="_DLX1.EMA" localSheetId="27">#REF!</definedName>
    <definedName name="_DLX1.EMA" localSheetId="10">#REF!</definedName>
    <definedName name="_DLX1.EMA" localSheetId="38">#REF!</definedName>
    <definedName name="_DLX1.EMA" localSheetId="25">#REF!</definedName>
    <definedName name="_DLX1.EMA" localSheetId="31">#REF!</definedName>
    <definedName name="_DLX1.EMA" localSheetId="39">#REF!</definedName>
    <definedName name="_DLX1.EMA" localSheetId="40">#REF!</definedName>
    <definedName name="_DLX1.EMA" localSheetId="41">#REF!</definedName>
    <definedName name="_DLX1.EMA" localSheetId="46">#REF!</definedName>
    <definedName name="_DLX1.EMA" localSheetId="47">#REF!</definedName>
    <definedName name="_DLX1.EMA" localSheetId="48">#REF!</definedName>
    <definedName name="_DLX1.EMA" localSheetId="49">#REF!</definedName>
    <definedName name="_DLX1.EMA" localSheetId="52">#REF!</definedName>
    <definedName name="_DLX1.EMA" localSheetId="53">#REF!</definedName>
    <definedName name="_DLX1.EMA" localSheetId="64">#REF!</definedName>
    <definedName name="_DLX1.EMA" localSheetId="65">#REF!</definedName>
    <definedName name="_DLX1.EMA">#REF!</definedName>
    <definedName name="_DLX1.EMG" localSheetId="67">#REF!</definedName>
    <definedName name="_DLX1.EMG" localSheetId="68">#REF!</definedName>
    <definedName name="_DLX1.EMG" localSheetId="69">#REF!</definedName>
    <definedName name="_DLX1.EMG" localSheetId="70">#REF!</definedName>
    <definedName name="_DLX1.EMG" localSheetId="72">#REF!</definedName>
    <definedName name="_DLX1.EMG" localSheetId="73">#REF!</definedName>
    <definedName name="_DLX1.EMG" localSheetId="74">#REF!</definedName>
    <definedName name="_DLX1.EMG" localSheetId="11">#REF!</definedName>
    <definedName name="_DLX1.EMG" localSheetId="23">#REF!</definedName>
    <definedName name="_DLX1.EMG" localSheetId="27">#REF!</definedName>
    <definedName name="_DLX1.EMG" localSheetId="10">#REF!</definedName>
    <definedName name="_DLX1.EMG" localSheetId="38">#REF!</definedName>
    <definedName name="_DLX1.EMG" localSheetId="25">#REF!</definedName>
    <definedName name="_DLX1.EMG" localSheetId="31">#REF!</definedName>
    <definedName name="_DLX1.EMG" localSheetId="39">#REF!</definedName>
    <definedName name="_DLX1.EMG" localSheetId="40">#REF!</definedName>
    <definedName name="_DLX1.EMG" localSheetId="41">#REF!</definedName>
    <definedName name="_DLX1.EMG" localSheetId="46">#REF!</definedName>
    <definedName name="_DLX1.EMG" localSheetId="47">#REF!</definedName>
    <definedName name="_DLX1.EMG" localSheetId="48">#REF!</definedName>
    <definedName name="_DLX1.EMG" localSheetId="49">#REF!</definedName>
    <definedName name="_DLX1.EMG" localSheetId="52">#REF!</definedName>
    <definedName name="_DLX1.EMG" localSheetId="53">#REF!</definedName>
    <definedName name="_DLX1.EMG" localSheetId="64">#REF!</definedName>
    <definedName name="_DLX1.EMG" localSheetId="65">#REF!</definedName>
    <definedName name="_DLX1.EMG">#REF!</definedName>
    <definedName name="_DLX10.EMA" localSheetId="67">#REF!</definedName>
    <definedName name="_DLX10.EMA" localSheetId="68">#REF!</definedName>
    <definedName name="_DLX10.EMA" localSheetId="69">#REF!</definedName>
    <definedName name="_DLX10.EMA" localSheetId="70">#REF!</definedName>
    <definedName name="_DLX10.EMA" localSheetId="72">#REF!</definedName>
    <definedName name="_DLX10.EMA" localSheetId="73">#REF!</definedName>
    <definedName name="_DLX10.EMA" localSheetId="74">#REF!</definedName>
    <definedName name="_DLX10.EMA" localSheetId="11">#REF!</definedName>
    <definedName name="_DLX10.EMA" localSheetId="23">#REF!</definedName>
    <definedName name="_DLX10.EMA" localSheetId="27">#REF!</definedName>
    <definedName name="_DLX10.EMA" localSheetId="10">#REF!</definedName>
    <definedName name="_DLX10.EMA" localSheetId="38">#REF!</definedName>
    <definedName name="_DLX10.EMA" localSheetId="25">#REF!</definedName>
    <definedName name="_DLX10.EMA" localSheetId="31">#REF!</definedName>
    <definedName name="_DLX10.EMA" localSheetId="39">#REF!</definedName>
    <definedName name="_DLX10.EMA" localSheetId="40">#REF!</definedName>
    <definedName name="_DLX10.EMA" localSheetId="41">#REF!</definedName>
    <definedName name="_DLX10.EMA" localSheetId="46">#REF!</definedName>
    <definedName name="_DLX10.EMA" localSheetId="47">#REF!</definedName>
    <definedName name="_DLX10.EMA" localSheetId="48">#REF!</definedName>
    <definedName name="_DLX10.EMA" localSheetId="49">#REF!</definedName>
    <definedName name="_DLX10.EMA" localSheetId="52">#REF!</definedName>
    <definedName name="_DLX10.EMA" localSheetId="53">#REF!</definedName>
    <definedName name="_DLX10.EMA" localSheetId="64">#REF!</definedName>
    <definedName name="_DLX10.EMA" localSheetId="65">#REF!</definedName>
    <definedName name="_DLX10.EMA">#REF!</definedName>
    <definedName name="_DLX11.EMA" localSheetId="67">#REF!</definedName>
    <definedName name="_DLX11.EMA" localSheetId="68">#REF!</definedName>
    <definedName name="_DLX11.EMA" localSheetId="69">#REF!</definedName>
    <definedName name="_DLX11.EMA" localSheetId="70">#REF!</definedName>
    <definedName name="_DLX11.EMA" localSheetId="72">#REF!</definedName>
    <definedName name="_DLX11.EMA" localSheetId="73">#REF!</definedName>
    <definedName name="_DLX11.EMA" localSheetId="74">#REF!</definedName>
    <definedName name="_DLX11.EMA" localSheetId="11">#REF!</definedName>
    <definedName name="_DLX11.EMA" localSheetId="23">#REF!</definedName>
    <definedName name="_DLX11.EMA" localSheetId="27">#REF!</definedName>
    <definedName name="_DLX11.EMA" localSheetId="10">#REF!</definedName>
    <definedName name="_DLX11.EMA" localSheetId="38">#REF!</definedName>
    <definedName name="_DLX11.EMA" localSheetId="25">#REF!</definedName>
    <definedName name="_DLX11.EMA" localSheetId="31">#REF!</definedName>
    <definedName name="_DLX11.EMA" localSheetId="39">#REF!</definedName>
    <definedName name="_DLX11.EMA" localSheetId="40">#REF!</definedName>
    <definedName name="_DLX11.EMA" localSheetId="41">#REF!</definedName>
    <definedName name="_DLX11.EMA" localSheetId="46">#REF!</definedName>
    <definedName name="_DLX11.EMA" localSheetId="47">#REF!</definedName>
    <definedName name="_DLX11.EMA" localSheetId="48">#REF!</definedName>
    <definedName name="_DLX11.EMA" localSheetId="49">#REF!</definedName>
    <definedName name="_DLX11.EMA" localSheetId="52">#REF!</definedName>
    <definedName name="_DLX11.EMA" localSheetId="53">#REF!</definedName>
    <definedName name="_DLX11.EMA" localSheetId="64">#REF!</definedName>
    <definedName name="_DLX11.EMA" localSheetId="65">#REF!</definedName>
    <definedName name="_DLX11.EMA">#REF!</definedName>
    <definedName name="_DLX12.EMA" localSheetId="67">#REF!</definedName>
    <definedName name="_DLX12.EMA" localSheetId="68">#REF!</definedName>
    <definedName name="_DLX12.EMA" localSheetId="69">#REF!</definedName>
    <definedName name="_DLX12.EMA" localSheetId="70">#REF!</definedName>
    <definedName name="_DLX12.EMA" localSheetId="72">#REF!</definedName>
    <definedName name="_DLX12.EMA" localSheetId="73">#REF!</definedName>
    <definedName name="_DLX12.EMA" localSheetId="74">#REF!</definedName>
    <definedName name="_DLX12.EMA" localSheetId="11">#REF!</definedName>
    <definedName name="_DLX12.EMA" localSheetId="23">#REF!</definedName>
    <definedName name="_DLX12.EMA" localSheetId="27">#REF!</definedName>
    <definedName name="_DLX12.EMA" localSheetId="10">#REF!</definedName>
    <definedName name="_DLX12.EMA" localSheetId="38">#REF!</definedName>
    <definedName name="_DLX12.EMA" localSheetId="25">#REF!</definedName>
    <definedName name="_DLX12.EMA" localSheetId="31">#REF!</definedName>
    <definedName name="_DLX12.EMA" localSheetId="39">#REF!</definedName>
    <definedName name="_DLX12.EMA" localSheetId="40">#REF!</definedName>
    <definedName name="_DLX12.EMA" localSheetId="41">#REF!</definedName>
    <definedName name="_DLX12.EMA" localSheetId="46">#REF!</definedName>
    <definedName name="_DLX12.EMA" localSheetId="47">#REF!</definedName>
    <definedName name="_DLX12.EMA" localSheetId="48">#REF!</definedName>
    <definedName name="_DLX12.EMA" localSheetId="49">#REF!</definedName>
    <definedName name="_DLX12.EMA" localSheetId="52">#REF!</definedName>
    <definedName name="_DLX12.EMA" localSheetId="53">#REF!</definedName>
    <definedName name="_DLX12.EMA" localSheetId="64">#REF!</definedName>
    <definedName name="_DLX12.EMA" localSheetId="65">#REF!</definedName>
    <definedName name="_DLX12.EMA">#REF!</definedName>
    <definedName name="_DLX13.EMA" localSheetId="67">#REF!</definedName>
    <definedName name="_DLX13.EMA" localSheetId="68">#REF!</definedName>
    <definedName name="_DLX13.EMA" localSheetId="69">#REF!</definedName>
    <definedName name="_DLX13.EMA" localSheetId="70">#REF!</definedName>
    <definedName name="_DLX13.EMA" localSheetId="72">#REF!</definedName>
    <definedName name="_DLX13.EMA" localSheetId="73">#REF!</definedName>
    <definedName name="_DLX13.EMA" localSheetId="74">#REF!</definedName>
    <definedName name="_DLX13.EMA" localSheetId="11">#REF!</definedName>
    <definedName name="_DLX13.EMA" localSheetId="23">#REF!</definedName>
    <definedName name="_DLX13.EMA" localSheetId="27">#REF!</definedName>
    <definedName name="_DLX13.EMA" localSheetId="10">#REF!</definedName>
    <definedName name="_DLX13.EMA" localSheetId="38">#REF!</definedName>
    <definedName name="_DLX13.EMA" localSheetId="25">#REF!</definedName>
    <definedName name="_DLX13.EMA" localSheetId="31">#REF!</definedName>
    <definedName name="_DLX13.EMA" localSheetId="39">#REF!</definedName>
    <definedName name="_DLX13.EMA" localSheetId="40">#REF!</definedName>
    <definedName name="_DLX13.EMA" localSheetId="41">#REF!</definedName>
    <definedName name="_DLX13.EMA" localSheetId="46">#REF!</definedName>
    <definedName name="_DLX13.EMA" localSheetId="47">#REF!</definedName>
    <definedName name="_DLX13.EMA" localSheetId="48">#REF!</definedName>
    <definedName name="_DLX13.EMA" localSheetId="49">#REF!</definedName>
    <definedName name="_DLX13.EMA" localSheetId="52">#REF!</definedName>
    <definedName name="_DLX13.EMA" localSheetId="53">#REF!</definedName>
    <definedName name="_DLX13.EMA" localSheetId="64">#REF!</definedName>
    <definedName name="_DLX13.EMA" localSheetId="65">#REF!</definedName>
    <definedName name="_DLX13.EMA">#REF!</definedName>
    <definedName name="_DLX14.EMA" localSheetId="67">#REF!</definedName>
    <definedName name="_DLX14.EMA" localSheetId="68">#REF!</definedName>
    <definedName name="_DLX14.EMA" localSheetId="69">#REF!</definedName>
    <definedName name="_DLX14.EMA" localSheetId="70">#REF!</definedName>
    <definedName name="_DLX14.EMA" localSheetId="72">#REF!</definedName>
    <definedName name="_DLX14.EMA" localSheetId="73">#REF!</definedName>
    <definedName name="_DLX14.EMA" localSheetId="74">#REF!</definedName>
    <definedName name="_DLX14.EMA" localSheetId="11">#REF!</definedName>
    <definedName name="_DLX14.EMA" localSheetId="23">#REF!</definedName>
    <definedName name="_DLX14.EMA" localSheetId="27">#REF!</definedName>
    <definedName name="_DLX14.EMA" localSheetId="10">#REF!</definedName>
    <definedName name="_DLX14.EMA" localSheetId="38">#REF!</definedName>
    <definedName name="_DLX14.EMA" localSheetId="25">#REF!</definedName>
    <definedName name="_DLX14.EMA" localSheetId="31">#REF!</definedName>
    <definedName name="_DLX14.EMA" localSheetId="39">#REF!</definedName>
    <definedName name="_DLX14.EMA" localSheetId="40">#REF!</definedName>
    <definedName name="_DLX14.EMA" localSheetId="41">#REF!</definedName>
    <definedName name="_DLX14.EMA" localSheetId="46">#REF!</definedName>
    <definedName name="_DLX14.EMA" localSheetId="47">#REF!</definedName>
    <definedName name="_DLX14.EMA" localSheetId="48">#REF!</definedName>
    <definedName name="_DLX14.EMA" localSheetId="49">#REF!</definedName>
    <definedName name="_DLX14.EMA" localSheetId="52">#REF!</definedName>
    <definedName name="_DLX14.EMA" localSheetId="53">#REF!</definedName>
    <definedName name="_DLX14.EMA" localSheetId="64">#REF!</definedName>
    <definedName name="_DLX14.EMA" localSheetId="65">#REF!</definedName>
    <definedName name="_DLX14.EMA">#REF!</definedName>
    <definedName name="_DLX16.EMA" localSheetId="67">#REF!</definedName>
    <definedName name="_DLX16.EMA" localSheetId="68">#REF!</definedName>
    <definedName name="_DLX16.EMA" localSheetId="69">#REF!</definedName>
    <definedName name="_DLX16.EMA" localSheetId="70">#REF!</definedName>
    <definedName name="_DLX16.EMA" localSheetId="72">#REF!</definedName>
    <definedName name="_DLX16.EMA" localSheetId="73">#REF!</definedName>
    <definedName name="_DLX16.EMA" localSheetId="74">#REF!</definedName>
    <definedName name="_DLX16.EMA" localSheetId="11">#REF!</definedName>
    <definedName name="_DLX16.EMA" localSheetId="23">#REF!</definedName>
    <definedName name="_DLX16.EMA" localSheetId="27">#REF!</definedName>
    <definedName name="_DLX16.EMA" localSheetId="10">#REF!</definedName>
    <definedName name="_DLX16.EMA" localSheetId="38">#REF!</definedName>
    <definedName name="_DLX16.EMA" localSheetId="25">#REF!</definedName>
    <definedName name="_DLX16.EMA" localSheetId="31">#REF!</definedName>
    <definedName name="_DLX16.EMA" localSheetId="39">#REF!</definedName>
    <definedName name="_DLX16.EMA" localSheetId="40">#REF!</definedName>
    <definedName name="_DLX16.EMA" localSheetId="41">#REF!</definedName>
    <definedName name="_DLX16.EMA" localSheetId="46">#REF!</definedName>
    <definedName name="_DLX16.EMA" localSheetId="47">#REF!</definedName>
    <definedName name="_DLX16.EMA" localSheetId="48">#REF!</definedName>
    <definedName name="_DLX16.EMA" localSheetId="49">#REF!</definedName>
    <definedName name="_DLX16.EMA" localSheetId="52">#REF!</definedName>
    <definedName name="_DLX16.EMA" localSheetId="53">#REF!</definedName>
    <definedName name="_DLX16.EMA" localSheetId="64">#REF!</definedName>
    <definedName name="_DLX16.EMA" localSheetId="65">#REF!</definedName>
    <definedName name="_DLX16.EMA">#REF!</definedName>
    <definedName name="_DLX2.EMA" localSheetId="67">#REF!,#REF!</definedName>
    <definedName name="_DLX2.EMA" localSheetId="68">#REF!,#REF!</definedName>
    <definedName name="_DLX2.EMA" localSheetId="69">#REF!,#REF!</definedName>
    <definedName name="_DLX2.EMA" localSheetId="70">#REF!,#REF!</definedName>
    <definedName name="_DLX2.EMA" localSheetId="72">#REF!,#REF!</definedName>
    <definedName name="_DLX2.EMA" localSheetId="73">#REF!,#REF!</definedName>
    <definedName name="_DLX2.EMA" localSheetId="74">#REF!,#REF!</definedName>
    <definedName name="_DLX2.EMA" localSheetId="11">#REF!,#REF!</definedName>
    <definedName name="_DLX2.EMA" localSheetId="12">#REF!,#REF!</definedName>
    <definedName name="_DLX2.EMA" localSheetId="13">#REF!,#REF!</definedName>
    <definedName name="_DLX2.EMA" localSheetId="23">#REF!,#REF!</definedName>
    <definedName name="_DLX2.EMA" localSheetId="24">#REF!,#REF!</definedName>
    <definedName name="_DLX2.EMA" localSheetId="26">#REF!,#REF!</definedName>
    <definedName name="_DLX2.EMA" localSheetId="27">#REF!,#REF!</definedName>
    <definedName name="_DLX2.EMA" localSheetId="42">#REF!,#REF!</definedName>
    <definedName name="_DLX2.EMA" localSheetId="6">#REF!,#REF!</definedName>
    <definedName name="_DLX2.EMA" localSheetId="7">#REF!,#REF!</definedName>
    <definedName name="_DLX2.EMA" localSheetId="10">#REF!,#REF!</definedName>
    <definedName name="_DLX2.EMA" localSheetId="38">#REF!,#REF!</definedName>
    <definedName name="_DLX2.EMA" localSheetId="25">#REF!,#REF!</definedName>
    <definedName name="_DLX2.EMA" localSheetId="30">#REF!,#REF!</definedName>
    <definedName name="_DLX2.EMA" localSheetId="31">#REF!,#REF!</definedName>
    <definedName name="_DLX2.EMA" localSheetId="34">#REF!,#REF!</definedName>
    <definedName name="_DLX2.EMA" localSheetId="36">#REF!,#REF!</definedName>
    <definedName name="_DLX2.EMA" localSheetId="37">#REF!,#REF!</definedName>
    <definedName name="_DLX2.EMA" localSheetId="39">#REF!,#REF!</definedName>
    <definedName name="_DLX2.EMA" localSheetId="40">#REF!,#REF!</definedName>
    <definedName name="_DLX2.EMA" localSheetId="41">#REF!,#REF!</definedName>
    <definedName name="_DLX2.EMA" localSheetId="46">#REF!,#REF!</definedName>
    <definedName name="_DLX2.EMA" localSheetId="47">#REF!,#REF!</definedName>
    <definedName name="_DLX2.EMA" localSheetId="48">#REF!,#REF!</definedName>
    <definedName name="_DLX2.EMA" localSheetId="49">#REF!,#REF!</definedName>
    <definedName name="_DLX2.EMA" localSheetId="52">#REF!,#REF!</definedName>
    <definedName name="_DLX2.EMA" localSheetId="53">#REF!,#REF!</definedName>
    <definedName name="_DLX2.EMA" localSheetId="64">#REF!,#REF!</definedName>
    <definedName name="_DLX2.EMA" localSheetId="65">#REF!,#REF!</definedName>
    <definedName name="_DLX2.EMA" localSheetId="66">#REF!,#REF!</definedName>
    <definedName name="_DLX2.EMA">#REF!,#REF!</definedName>
    <definedName name="_DLX2.EMG" localSheetId="67">#REF!</definedName>
    <definedName name="_DLX2.EMG" localSheetId="68">#REF!</definedName>
    <definedName name="_DLX2.EMG" localSheetId="69">#REF!</definedName>
    <definedName name="_DLX2.EMG" localSheetId="70">#REF!</definedName>
    <definedName name="_DLX2.EMG" localSheetId="72">#REF!</definedName>
    <definedName name="_DLX2.EMG" localSheetId="73">#REF!</definedName>
    <definedName name="_DLX2.EMG" localSheetId="74">#REF!</definedName>
    <definedName name="_DLX2.EMG" localSheetId="11">#REF!</definedName>
    <definedName name="_DLX2.EMG" localSheetId="12">#REF!</definedName>
    <definedName name="_DLX2.EMG" localSheetId="13">#REF!</definedName>
    <definedName name="_DLX2.EMG" localSheetId="23">#REF!</definedName>
    <definedName name="_DLX2.EMG" localSheetId="24">#REF!</definedName>
    <definedName name="_DLX2.EMG" localSheetId="26">#REF!</definedName>
    <definedName name="_DLX2.EMG" localSheetId="27">#REF!</definedName>
    <definedName name="_DLX2.EMG" localSheetId="42">#REF!</definedName>
    <definedName name="_DLX2.EMG" localSheetId="10">#REF!</definedName>
    <definedName name="_DLX2.EMG" localSheetId="38">#REF!</definedName>
    <definedName name="_DLX2.EMG" localSheetId="25">#REF!</definedName>
    <definedName name="_DLX2.EMG" localSheetId="30">#REF!</definedName>
    <definedName name="_DLX2.EMG" localSheetId="31">#REF!</definedName>
    <definedName name="_DLX2.EMG" localSheetId="34">#REF!</definedName>
    <definedName name="_DLX2.EMG" localSheetId="36">#REF!</definedName>
    <definedName name="_DLX2.EMG" localSheetId="37">#REF!</definedName>
    <definedName name="_DLX2.EMG" localSheetId="39">#REF!</definedName>
    <definedName name="_DLX2.EMG" localSheetId="40">#REF!</definedName>
    <definedName name="_DLX2.EMG" localSheetId="41">#REF!</definedName>
    <definedName name="_DLX2.EMG" localSheetId="46">#REF!</definedName>
    <definedName name="_DLX2.EMG" localSheetId="47">#REF!</definedName>
    <definedName name="_DLX2.EMG" localSheetId="48">#REF!</definedName>
    <definedName name="_DLX2.EMG" localSheetId="49">#REF!</definedName>
    <definedName name="_DLX2.EMG" localSheetId="52">#REF!</definedName>
    <definedName name="_DLX2.EMG" localSheetId="53">#REF!</definedName>
    <definedName name="_DLX2.EMG" localSheetId="64">#REF!</definedName>
    <definedName name="_DLX2.EMG" localSheetId="65">#REF!</definedName>
    <definedName name="_DLX2.EMG" localSheetId="66">#REF!</definedName>
    <definedName name="_DLX2.EMG">#REF!</definedName>
    <definedName name="_DLX4.EMA" localSheetId="67">#REF!</definedName>
    <definedName name="_DLX4.EMA" localSheetId="68">#REF!</definedName>
    <definedName name="_DLX4.EMA" localSheetId="69">#REF!</definedName>
    <definedName name="_DLX4.EMA" localSheetId="70">#REF!</definedName>
    <definedName name="_DLX4.EMA" localSheetId="72">#REF!</definedName>
    <definedName name="_DLX4.EMA" localSheetId="73">#REF!</definedName>
    <definedName name="_DLX4.EMA" localSheetId="74">#REF!</definedName>
    <definedName name="_DLX4.EMA" localSheetId="11">#REF!</definedName>
    <definedName name="_DLX4.EMA" localSheetId="12">#REF!</definedName>
    <definedName name="_DLX4.EMA" localSheetId="13">#REF!</definedName>
    <definedName name="_DLX4.EMA" localSheetId="23">#REF!</definedName>
    <definedName name="_DLX4.EMA" localSheetId="26">#REF!</definedName>
    <definedName name="_DLX4.EMA" localSheetId="27">#REF!</definedName>
    <definedName name="_DLX4.EMA" localSheetId="10">#REF!</definedName>
    <definedName name="_DLX4.EMA" localSheetId="38">#REF!</definedName>
    <definedName name="_DLX4.EMA" localSheetId="25">#REF!</definedName>
    <definedName name="_DLX4.EMA" localSheetId="30">#REF!</definedName>
    <definedName name="_DLX4.EMA" localSheetId="31">#REF!</definedName>
    <definedName name="_DLX4.EMA" localSheetId="36">#REF!</definedName>
    <definedName name="_DLX4.EMA" localSheetId="37">#REF!</definedName>
    <definedName name="_DLX4.EMA" localSheetId="39">#REF!</definedName>
    <definedName name="_DLX4.EMA" localSheetId="40">#REF!</definedName>
    <definedName name="_DLX4.EMA" localSheetId="41">#REF!</definedName>
    <definedName name="_DLX4.EMA" localSheetId="46">#REF!</definedName>
    <definedName name="_DLX4.EMA" localSheetId="47">#REF!</definedName>
    <definedName name="_DLX4.EMA" localSheetId="48">#REF!</definedName>
    <definedName name="_DLX4.EMA" localSheetId="49">#REF!</definedName>
    <definedName name="_DLX4.EMA" localSheetId="52">#REF!</definedName>
    <definedName name="_DLX4.EMA" localSheetId="53">#REF!</definedName>
    <definedName name="_DLX4.EMA" localSheetId="64">#REF!</definedName>
    <definedName name="_DLX4.EMA" localSheetId="65">#REF!</definedName>
    <definedName name="_DLX4.EMA">#REF!</definedName>
    <definedName name="_DLX4.EMG" localSheetId="67">#REF!</definedName>
    <definedName name="_DLX4.EMG" localSheetId="68">#REF!</definedName>
    <definedName name="_DLX4.EMG" localSheetId="69">#REF!</definedName>
    <definedName name="_DLX4.EMG" localSheetId="70">#REF!</definedName>
    <definedName name="_DLX4.EMG" localSheetId="72">#REF!</definedName>
    <definedName name="_DLX4.EMG" localSheetId="73">#REF!</definedName>
    <definedName name="_DLX4.EMG" localSheetId="74">#REF!</definedName>
    <definedName name="_DLX4.EMG" localSheetId="11">#REF!</definedName>
    <definedName name="_DLX4.EMG" localSheetId="12">#REF!</definedName>
    <definedName name="_DLX4.EMG" localSheetId="13">#REF!</definedName>
    <definedName name="_DLX4.EMG" localSheetId="23">#REF!</definedName>
    <definedName name="_DLX4.EMG" localSheetId="26">#REF!</definedName>
    <definedName name="_DLX4.EMG" localSheetId="27">#REF!</definedName>
    <definedName name="_DLX4.EMG" localSheetId="10">#REF!</definedName>
    <definedName name="_DLX4.EMG" localSheetId="38">#REF!</definedName>
    <definedName name="_DLX4.EMG" localSheetId="25">#REF!</definedName>
    <definedName name="_DLX4.EMG" localSheetId="30">#REF!</definedName>
    <definedName name="_DLX4.EMG" localSheetId="31">#REF!</definedName>
    <definedName name="_DLX4.EMG" localSheetId="36">#REF!</definedName>
    <definedName name="_DLX4.EMG" localSheetId="37">#REF!</definedName>
    <definedName name="_DLX4.EMG" localSheetId="39">#REF!</definedName>
    <definedName name="_DLX4.EMG" localSheetId="40">#REF!</definedName>
    <definedName name="_DLX4.EMG" localSheetId="41">#REF!</definedName>
    <definedName name="_DLX4.EMG" localSheetId="46">#REF!</definedName>
    <definedName name="_DLX4.EMG" localSheetId="47">#REF!</definedName>
    <definedName name="_DLX4.EMG" localSheetId="48">#REF!</definedName>
    <definedName name="_DLX4.EMG" localSheetId="49">#REF!</definedName>
    <definedName name="_DLX4.EMG" localSheetId="52">#REF!</definedName>
    <definedName name="_DLX4.EMG" localSheetId="53">#REF!</definedName>
    <definedName name="_DLX4.EMG" localSheetId="64">#REF!</definedName>
    <definedName name="_DLX4.EMG" localSheetId="65">#REF!</definedName>
    <definedName name="_DLX4.EMG">#REF!</definedName>
    <definedName name="_DLX5.EMA" localSheetId="67">#REF!</definedName>
    <definedName name="_DLX5.EMA" localSheetId="68">#REF!</definedName>
    <definedName name="_DLX5.EMA" localSheetId="69">#REF!</definedName>
    <definedName name="_DLX5.EMA" localSheetId="70">#REF!</definedName>
    <definedName name="_DLX5.EMA" localSheetId="72">#REF!</definedName>
    <definedName name="_DLX5.EMA" localSheetId="73">#REF!</definedName>
    <definedName name="_DLX5.EMA" localSheetId="74">#REF!</definedName>
    <definedName name="_DLX5.EMA" localSheetId="11">#REF!</definedName>
    <definedName name="_DLX5.EMA" localSheetId="23">#REF!</definedName>
    <definedName name="_DLX5.EMA" localSheetId="27">#REF!</definedName>
    <definedName name="_DLX5.EMA" localSheetId="10">#REF!</definedName>
    <definedName name="_DLX5.EMA" localSheetId="38">#REF!</definedName>
    <definedName name="_DLX5.EMA" localSheetId="25">#REF!</definedName>
    <definedName name="_DLX5.EMA" localSheetId="31">#REF!</definedName>
    <definedName name="_DLX5.EMA" localSheetId="39">#REF!</definedName>
    <definedName name="_DLX5.EMA" localSheetId="40">#REF!</definedName>
    <definedName name="_DLX5.EMA" localSheetId="41">#REF!</definedName>
    <definedName name="_DLX5.EMA" localSheetId="46">#REF!</definedName>
    <definedName name="_DLX5.EMA" localSheetId="47">#REF!</definedName>
    <definedName name="_DLX5.EMA" localSheetId="48">#REF!</definedName>
    <definedName name="_DLX5.EMA" localSheetId="49">#REF!</definedName>
    <definedName name="_DLX5.EMA" localSheetId="52">#REF!</definedName>
    <definedName name="_DLX5.EMA" localSheetId="53">#REF!</definedName>
    <definedName name="_DLX5.EMA" localSheetId="64">#REF!</definedName>
    <definedName name="_DLX5.EMA" localSheetId="65">#REF!</definedName>
    <definedName name="_DLX5.EMA">#REF!</definedName>
    <definedName name="_DLX6.EMA" localSheetId="67">#REF!</definedName>
    <definedName name="_DLX6.EMA" localSheetId="68">#REF!</definedName>
    <definedName name="_DLX6.EMA" localSheetId="69">#REF!</definedName>
    <definedName name="_DLX6.EMA" localSheetId="70">#REF!</definedName>
    <definedName name="_DLX6.EMA" localSheetId="72">#REF!</definedName>
    <definedName name="_DLX6.EMA" localSheetId="73">#REF!</definedName>
    <definedName name="_DLX6.EMA" localSheetId="74">#REF!</definedName>
    <definedName name="_DLX6.EMA" localSheetId="11">#REF!</definedName>
    <definedName name="_DLX6.EMA" localSheetId="23">#REF!</definedName>
    <definedName name="_DLX6.EMA" localSheetId="27">#REF!</definedName>
    <definedName name="_DLX6.EMA" localSheetId="10">#REF!</definedName>
    <definedName name="_DLX6.EMA" localSheetId="38">#REF!</definedName>
    <definedName name="_DLX6.EMA" localSheetId="25">#REF!</definedName>
    <definedName name="_DLX6.EMA" localSheetId="31">#REF!</definedName>
    <definedName name="_DLX6.EMA" localSheetId="39">#REF!</definedName>
    <definedName name="_DLX6.EMA" localSheetId="40">#REF!</definedName>
    <definedName name="_DLX6.EMA" localSheetId="41">#REF!</definedName>
    <definedName name="_DLX6.EMA" localSheetId="46">#REF!</definedName>
    <definedName name="_DLX6.EMA" localSheetId="47">#REF!</definedName>
    <definedName name="_DLX6.EMA" localSheetId="48">#REF!</definedName>
    <definedName name="_DLX6.EMA" localSheetId="49">#REF!</definedName>
    <definedName name="_DLX6.EMA" localSheetId="52">#REF!</definedName>
    <definedName name="_DLX6.EMA" localSheetId="53">#REF!</definedName>
    <definedName name="_DLX6.EMA" localSheetId="64">#REF!</definedName>
    <definedName name="_DLX6.EMA" localSheetId="65">#REF!</definedName>
    <definedName name="_DLX6.EMA">#REF!</definedName>
    <definedName name="_DLX7.EMA" localSheetId="67">#REF!</definedName>
    <definedName name="_DLX7.EMA" localSheetId="68">#REF!</definedName>
    <definedName name="_DLX7.EMA" localSheetId="69">#REF!</definedName>
    <definedName name="_DLX7.EMA" localSheetId="70">#REF!</definedName>
    <definedName name="_DLX7.EMA" localSheetId="72">#REF!</definedName>
    <definedName name="_DLX7.EMA" localSheetId="73">#REF!</definedName>
    <definedName name="_DLX7.EMA" localSheetId="74">#REF!</definedName>
    <definedName name="_DLX7.EMA" localSheetId="11">#REF!</definedName>
    <definedName name="_DLX7.EMA" localSheetId="23">#REF!</definedName>
    <definedName name="_DLX7.EMA" localSheetId="27">#REF!</definedName>
    <definedName name="_DLX7.EMA" localSheetId="10">#REF!</definedName>
    <definedName name="_DLX7.EMA" localSheetId="38">#REF!</definedName>
    <definedName name="_DLX7.EMA" localSheetId="25">#REF!</definedName>
    <definedName name="_DLX7.EMA" localSheetId="31">#REF!</definedName>
    <definedName name="_DLX7.EMA" localSheetId="39">#REF!</definedName>
    <definedName name="_DLX7.EMA" localSheetId="40">#REF!</definedName>
    <definedName name="_DLX7.EMA" localSheetId="41">#REF!</definedName>
    <definedName name="_DLX7.EMA" localSheetId="46">#REF!</definedName>
    <definedName name="_DLX7.EMA" localSheetId="47">#REF!</definedName>
    <definedName name="_DLX7.EMA" localSheetId="48">#REF!</definedName>
    <definedName name="_DLX7.EMA" localSheetId="49">#REF!</definedName>
    <definedName name="_DLX7.EMA" localSheetId="52">#REF!</definedName>
    <definedName name="_DLX7.EMA" localSheetId="53">#REF!</definedName>
    <definedName name="_DLX7.EMA" localSheetId="64">#REF!</definedName>
    <definedName name="_DLX7.EMA" localSheetId="65">#REF!</definedName>
    <definedName name="_DLX7.EMA">#REF!</definedName>
    <definedName name="_DLX8.EMA" localSheetId="67">#REF!</definedName>
    <definedName name="_DLX8.EMA" localSheetId="68">#REF!</definedName>
    <definedName name="_DLX8.EMA" localSheetId="69">#REF!</definedName>
    <definedName name="_DLX8.EMA" localSheetId="70">#REF!</definedName>
    <definedName name="_DLX8.EMA" localSheetId="72">#REF!</definedName>
    <definedName name="_DLX8.EMA" localSheetId="73">#REF!</definedName>
    <definedName name="_DLX8.EMA" localSheetId="74">#REF!</definedName>
    <definedName name="_DLX8.EMA" localSheetId="11">#REF!</definedName>
    <definedName name="_DLX8.EMA" localSheetId="23">#REF!</definedName>
    <definedName name="_DLX8.EMA" localSheetId="27">#REF!</definedName>
    <definedName name="_DLX8.EMA" localSheetId="10">#REF!</definedName>
    <definedName name="_DLX8.EMA" localSheetId="38">#REF!</definedName>
    <definedName name="_DLX8.EMA" localSheetId="25">#REF!</definedName>
    <definedName name="_DLX8.EMA" localSheetId="31">#REF!</definedName>
    <definedName name="_DLX8.EMA" localSheetId="39">#REF!</definedName>
    <definedName name="_DLX8.EMA" localSheetId="40">#REF!</definedName>
    <definedName name="_DLX8.EMA" localSheetId="41">#REF!</definedName>
    <definedName name="_DLX8.EMA" localSheetId="46">#REF!</definedName>
    <definedName name="_DLX8.EMA" localSheetId="47">#REF!</definedName>
    <definedName name="_DLX8.EMA" localSheetId="48">#REF!</definedName>
    <definedName name="_DLX8.EMA" localSheetId="49">#REF!</definedName>
    <definedName name="_DLX8.EMA" localSheetId="52">#REF!</definedName>
    <definedName name="_DLX8.EMA" localSheetId="53">#REF!</definedName>
    <definedName name="_DLX8.EMA" localSheetId="64">#REF!</definedName>
    <definedName name="_DLX8.EMA" localSheetId="65">#REF!</definedName>
    <definedName name="_DLX8.EMA">#REF!</definedName>
    <definedName name="_DLX9.EMA" localSheetId="67">#REF!</definedName>
    <definedName name="_DLX9.EMA" localSheetId="68">#REF!</definedName>
    <definedName name="_DLX9.EMA" localSheetId="69">#REF!</definedName>
    <definedName name="_DLX9.EMA" localSheetId="70">#REF!</definedName>
    <definedName name="_DLX9.EMA" localSheetId="72">#REF!</definedName>
    <definedName name="_DLX9.EMA" localSheetId="73">#REF!</definedName>
    <definedName name="_DLX9.EMA" localSheetId="74">#REF!</definedName>
    <definedName name="_DLX9.EMA" localSheetId="11">#REF!</definedName>
    <definedName name="_DLX9.EMA" localSheetId="23">#REF!</definedName>
    <definedName name="_DLX9.EMA" localSheetId="27">#REF!</definedName>
    <definedName name="_DLX9.EMA" localSheetId="10">#REF!</definedName>
    <definedName name="_DLX9.EMA" localSheetId="38">#REF!</definedName>
    <definedName name="_DLX9.EMA" localSheetId="25">#REF!</definedName>
    <definedName name="_DLX9.EMA" localSheetId="31">#REF!</definedName>
    <definedName name="_DLX9.EMA" localSheetId="39">#REF!</definedName>
    <definedName name="_DLX9.EMA" localSheetId="40">#REF!</definedName>
    <definedName name="_DLX9.EMA" localSheetId="41">#REF!</definedName>
    <definedName name="_DLX9.EMA" localSheetId="46">#REF!</definedName>
    <definedName name="_DLX9.EMA" localSheetId="47">#REF!</definedName>
    <definedName name="_DLX9.EMA" localSheetId="48">#REF!</definedName>
    <definedName name="_DLX9.EMA" localSheetId="49">#REF!</definedName>
    <definedName name="_DLX9.EMA" localSheetId="52">#REF!</definedName>
    <definedName name="_DLX9.EMA" localSheetId="53">#REF!</definedName>
    <definedName name="_DLX9.EMA" localSheetId="64">#REF!</definedName>
    <definedName name="_DLX9.EMA" localSheetId="65">#REF!</definedName>
    <definedName name="_DLX9.EMA">#REF!</definedName>
    <definedName name="_ECU1" localSheetId="67">#REF!</definedName>
    <definedName name="_ECU1" localSheetId="68">#REF!</definedName>
    <definedName name="_ECU1" localSheetId="69">#REF!</definedName>
    <definedName name="_ECU1" localSheetId="70">#REF!</definedName>
    <definedName name="_ECU1" localSheetId="72">#REF!</definedName>
    <definedName name="_ECU1" localSheetId="73">#REF!</definedName>
    <definedName name="_ECU1" localSheetId="74">#REF!</definedName>
    <definedName name="_ECU1" localSheetId="11">#REF!</definedName>
    <definedName name="_ECU1" localSheetId="23">#REF!</definedName>
    <definedName name="_ECU1" localSheetId="27">#REF!</definedName>
    <definedName name="_ECU1" localSheetId="10">#REF!</definedName>
    <definedName name="_ECU1" localSheetId="38">#REF!</definedName>
    <definedName name="_ECU1" localSheetId="25">#REF!</definedName>
    <definedName name="_ECU1" localSheetId="31">#REF!</definedName>
    <definedName name="_ECU1" localSheetId="39">#REF!</definedName>
    <definedName name="_ECU1" localSheetId="40">#REF!</definedName>
    <definedName name="_ECU1" localSheetId="41">#REF!</definedName>
    <definedName name="_ECU1" localSheetId="46">#REF!</definedName>
    <definedName name="_ECU1" localSheetId="47">#REF!</definedName>
    <definedName name="_ECU1" localSheetId="48">#REF!</definedName>
    <definedName name="_ECU1" localSheetId="49">#REF!</definedName>
    <definedName name="_ECU1" localSheetId="52">#REF!</definedName>
    <definedName name="_ECU1" localSheetId="53">#REF!</definedName>
    <definedName name="_ECU1" localSheetId="64">#REF!</definedName>
    <definedName name="_ECU1" localSheetId="65">#REF!</definedName>
    <definedName name="_ECU1">#REF!</definedName>
    <definedName name="_emi2000" localSheetId="67">#REF!</definedName>
    <definedName name="_emi2000" localSheetId="68">#REF!</definedName>
    <definedName name="_emi2000" localSheetId="69">#REF!</definedName>
    <definedName name="_emi2000" localSheetId="70">#REF!</definedName>
    <definedName name="_emi2000" localSheetId="72">#REF!</definedName>
    <definedName name="_emi2000" localSheetId="73">#REF!</definedName>
    <definedName name="_emi2000" localSheetId="74">#REF!</definedName>
    <definedName name="_emi2000" localSheetId="11">#REF!</definedName>
    <definedName name="_emi2000" localSheetId="10">#REF!</definedName>
    <definedName name="_emi2000" localSheetId="38">#REF!</definedName>
    <definedName name="_emi2000" localSheetId="39">#REF!</definedName>
    <definedName name="_emi2000" localSheetId="40">#REF!</definedName>
    <definedName name="_emi2000" localSheetId="41">#REF!</definedName>
    <definedName name="_emi2000" localSheetId="46">#REF!</definedName>
    <definedName name="_emi2000" localSheetId="52">#REF!</definedName>
    <definedName name="_emi2000" localSheetId="64">#REF!</definedName>
    <definedName name="_emi2000" localSheetId="65">#REF!</definedName>
    <definedName name="_emi2000">#REF!</definedName>
    <definedName name="_emi2001" localSheetId="67">#REF!</definedName>
    <definedName name="_emi2001" localSheetId="68">#REF!</definedName>
    <definedName name="_emi2001" localSheetId="69">#REF!</definedName>
    <definedName name="_emi2001" localSheetId="70">#REF!</definedName>
    <definedName name="_emi2001" localSheetId="72">#REF!</definedName>
    <definedName name="_emi2001" localSheetId="73">#REF!</definedName>
    <definedName name="_emi2001" localSheetId="74">#REF!</definedName>
    <definedName name="_emi2001" localSheetId="11">#REF!</definedName>
    <definedName name="_emi2001" localSheetId="10">#REF!</definedName>
    <definedName name="_emi2001" localSheetId="38">#REF!</definedName>
    <definedName name="_emi2001" localSheetId="39">#REF!</definedName>
    <definedName name="_emi2001" localSheetId="40">#REF!</definedName>
    <definedName name="_emi2001" localSheetId="41">#REF!</definedName>
    <definedName name="_emi2001" localSheetId="46">#REF!</definedName>
    <definedName name="_emi2001" localSheetId="52">#REF!</definedName>
    <definedName name="_emi2001" localSheetId="64">#REF!</definedName>
    <definedName name="_emi2001" localSheetId="65">#REF!</definedName>
    <definedName name="_emi2001">#REF!</definedName>
    <definedName name="_emi2002" localSheetId="67">#REF!</definedName>
    <definedName name="_emi2002" localSheetId="68">#REF!</definedName>
    <definedName name="_emi2002" localSheetId="69">#REF!</definedName>
    <definedName name="_emi2002" localSheetId="70">#REF!</definedName>
    <definedName name="_emi2002" localSheetId="72">#REF!</definedName>
    <definedName name="_emi2002" localSheetId="73">#REF!</definedName>
    <definedName name="_emi2002" localSheetId="74">#REF!</definedName>
    <definedName name="_emi2002" localSheetId="11">#REF!</definedName>
    <definedName name="_emi2002" localSheetId="10">#REF!</definedName>
    <definedName name="_emi2002" localSheetId="38">#REF!</definedName>
    <definedName name="_emi2002" localSheetId="39">#REF!</definedName>
    <definedName name="_emi2002" localSheetId="40">#REF!</definedName>
    <definedName name="_emi2002" localSheetId="41">#REF!</definedName>
    <definedName name="_emi2002" localSheetId="46">#REF!</definedName>
    <definedName name="_emi2002" localSheetId="52">#REF!</definedName>
    <definedName name="_emi2002" localSheetId="64">#REF!</definedName>
    <definedName name="_emi2002" localSheetId="65">#REF!</definedName>
    <definedName name="_emi2002">#REF!</definedName>
    <definedName name="_emi2003" localSheetId="67">#REF!</definedName>
    <definedName name="_emi2003" localSheetId="68">#REF!</definedName>
    <definedName name="_emi2003" localSheetId="69">#REF!</definedName>
    <definedName name="_emi2003" localSheetId="70">#REF!</definedName>
    <definedName name="_emi2003" localSheetId="72">#REF!</definedName>
    <definedName name="_emi2003" localSheetId="73">#REF!</definedName>
    <definedName name="_emi2003" localSheetId="74">#REF!</definedName>
    <definedName name="_emi2003" localSheetId="11">#REF!</definedName>
    <definedName name="_emi2003" localSheetId="10">#REF!</definedName>
    <definedName name="_emi2003" localSheetId="38">#REF!</definedName>
    <definedName name="_emi2003" localSheetId="39">#REF!</definedName>
    <definedName name="_emi2003" localSheetId="40">#REF!</definedName>
    <definedName name="_emi2003" localSheetId="41">#REF!</definedName>
    <definedName name="_emi2003" localSheetId="46">#REF!</definedName>
    <definedName name="_emi2003" localSheetId="52">#REF!</definedName>
    <definedName name="_emi2003" localSheetId="64">#REF!</definedName>
    <definedName name="_emi2003" localSheetId="65">#REF!</definedName>
    <definedName name="_emi2003">#REF!</definedName>
    <definedName name="_emi98" localSheetId="67">#REF!</definedName>
    <definedName name="_emi98" localSheetId="68">#REF!</definedName>
    <definedName name="_emi98" localSheetId="69">#REF!</definedName>
    <definedName name="_emi98" localSheetId="70">#REF!</definedName>
    <definedName name="_emi98" localSheetId="72">#REF!</definedName>
    <definedName name="_emi98" localSheetId="73">#REF!</definedName>
    <definedName name="_emi98" localSheetId="74">#REF!</definedName>
    <definedName name="_emi98" localSheetId="11">#REF!</definedName>
    <definedName name="_emi98" localSheetId="10">#REF!</definedName>
    <definedName name="_emi98" localSheetId="38">#REF!</definedName>
    <definedName name="_emi98" localSheetId="39">#REF!</definedName>
    <definedName name="_emi98" localSheetId="40">#REF!</definedName>
    <definedName name="_emi98" localSheetId="41">#REF!</definedName>
    <definedName name="_emi98" localSheetId="46">#REF!</definedName>
    <definedName name="_emi98" localSheetId="52">#REF!</definedName>
    <definedName name="_emi98" localSheetId="64">#REF!</definedName>
    <definedName name="_emi98" localSheetId="65">#REF!</definedName>
    <definedName name="_emi98">#REF!</definedName>
    <definedName name="_emi99" localSheetId="67">#REF!</definedName>
    <definedName name="_emi99" localSheetId="68">#REF!</definedName>
    <definedName name="_emi99" localSheetId="69">#REF!</definedName>
    <definedName name="_emi99" localSheetId="70">#REF!</definedName>
    <definedName name="_emi99" localSheetId="72">#REF!</definedName>
    <definedName name="_emi99" localSheetId="73">#REF!</definedName>
    <definedName name="_emi99" localSheetId="74">#REF!</definedName>
    <definedName name="_emi99" localSheetId="11">#REF!</definedName>
    <definedName name="_emi99" localSheetId="10">#REF!</definedName>
    <definedName name="_emi99" localSheetId="38">#REF!</definedName>
    <definedName name="_emi99" localSheetId="39">#REF!</definedName>
    <definedName name="_emi99" localSheetId="40">#REF!</definedName>
    <definedName name="_emi99" localSheetId="41">#REF!</definedName>
    <definedName name="_emi99" localSheetId="46">#REF!</definedName>
    <definedName name="_emi99" localSheetId="52">#REF!</definedName>
    <definedName name="_emi99" localSheetId="64">#REF!</definedName>
    <definedName name="_emi99" localSheetId="65">#REF!</definedName>
    <definedName name="_emi99">#REF!</definedName>
    <definedName name="_END94" localSheetId="67">#REF!</definedName>
    <definedName name="_END94" localSheetId="68">#REF!</definedName>
    <definedName name="_END94" localSheetId="69">#REF!</definedName>
    <definedName name="_END94" localSheetId="70">#REF!</definedName>
    <definedName name="_END94" localSheetId="72">#REF!</definedName>
    <definedName name="_END94" localSheetId="73">#REF!</definedName>
    <definedName name="_END94" localSheetId="74">#REF!</definedName>
    <definedName name="_END94" localSheetId="11">#REF!</definedName>
    <definedName name="_END94" localSheetId="23">#REF!</definedName>
    <definedName name="_END94" localSheetId="10">#REF!</definedName>
    <definedName name="_END94" localSheetId="38">#REF!</definedName>
    <definedName name="_END94" localSheetId="31">#REF!</definedName>
    <definedName name="_END94" localSheetId="39">#REF!</definedName>
    <definedName name="_END94" localSheetId="40">#REF!</definedName>
    <definedName name="_END94" localSheetId="41">#REF!</definedName>
    <definedName name="_END94" localSheetId="46">#REF!</definedName>
    <definedName name="_END94" localSheetId="52">#REF!</definedName>
    <definedName name="_END94" localSheetId="53">#REF!</definedName>
    <definedName name="_END94" localSheetId="64">#REF!</definedName>
    <definedName name="_END94" localSheetId="65">#REF!</definedName>
    <definedName name="_END94">#REF!</definedName>
    <definedName name="_ESC1" localSheetId="67">#REF!</definedName>
    <definedName name="_ESC1" localSheetId="68">#REF!</definedName>
    <definedName name="_ESC1" localSheetId="69">#REF!</definedName>
    <definedName name="_ESC1" localSheetId="70">#REF!</definedName>
    <definedName name="_ESC1" localSheetId="72">#REF!</definedName>
    <definedName name="_ESC1" localSheetId="73">#REF!</definedName>
    <definedName name="_ESC1" localSheetId="74">#REF!</definedName>
    <definedName name="_ESC1" localSheetId="11">#REF!</definedName>
    <definedName name="_ESC1" localSheetId="23">#REF!</definedName>
    <definedName name="_ESC1" localSheetId="27">#REF!</definedName>
    <definedName name="_ESC1" localSheetId="10">#REF!</definedName>
    <definedName name="_ESC1" localSheetId="38">#REF!</definedName>
    <definedName name="_ESC1" localSheetId="25">#REF!</definedName>
    <definedName name="_ESC1" localSheetId="31">#REF!</definedName>
    <definedName name="_ESC1" localSheetId="39">#REF!</definedName>
    <definedName name="_ESC1" localSheetId="40">#REF!</definedName>
    <definedName name="_ESC1" localSheetId="41">#REF!</definedName>
    <definedName name="_ESC1" localSheetId="46">#REF!</definedName>
    <definedName name="_ESC1" localSheetId="47">#REF!</definedName>
    <definedName name="_ESC1" localSheetId="48">#REF!</definedName>
    <definedName name="_ESC1" localSheetId="49">#REF!</definedName>
    <definedName name="_ESC1" localSheetId="52">#REF!</definedName>
    <definedName name="_ESC1" localSheetId="53">#REF!</definedName>
    <definedName name="_ESC1" localSheetId="64">#REF!</definedName>
    <definedName name="_ESC1" localSheetId="65">#REF!</definedName>
    <definedName name="_ESC1">#REF!</definedName>
    <definedName name="_EX9596" localSheetId="67">#REF!</definedName>
    <definedName name="_EX9596" localSheetId="68">#REF!</definedName>
    <definedName name="_EX9596" localSheetId="69">#REF!</definedName>
    <definedName name="_EX9596" localSheetId="70">#REF!</definedName>
    <definedName name="_EX9596" localSheetId="72">#REF!</definedName>
    <definedName name="_EX9596" localSheetId="73">#REF!</definedName>
    <definedName name="_EX9596" localSheetId="74">#REF!</definedName>
    <definedName name="_EX9596" localSheetId="11">#REF!</definedName>
    <definedName name="_EX9596" localSheetId="23">#REF!</definedName>
    <definedName name="_EX9596" localSheetId="27">#REF!</definedName>
    <definedName name="_EX9596" localSheetId="10">#REF!</definedName>
    <definedName name="_EX9596" localSheetId="38">#REF!</definedName>
    <definedName name="_EX9596" localSheetId="25">#REF!</definedName>
    <definedName name="_EX9596" localSheetId="31">#REF!</definedName>
    <definedName name="_EX9596" localSheetId="39">#REF!</definedName>
    <definedName name="_EX9596" localSheetId="40">#REF!</definedName>
    <definedName name="_EX9596" localSheetId="41">#REF!</definedName>
    <definedName name="_EX9596" localSheetId="46">#REF!</definedName>
    <definedName name="_EX9596" localSheetId="47">#REF!</definedName>
    <definedName name="_EX9596" localSheetId="48">#REF!</definedName>
    <definedName name="_EX9596" localSheetId="49">#REF!</definedName>
    <definedName name="_EX9596" localSheetId="52">#REF!</definedName>
    <definedName name="_EX9596" localSheetId="53">#REF!</definedName>
    <definedName name="_EX9596" localSheetId="64">#REF!</definedName>
    <definedName name="_EX9596" localSheetId="65">#REF!</definedName>
    <definedName name="_EX9596">#REF!</definedName>
    <definedName name="_EXP5" localSheetId="67">#REF!</definedName>
    <definedName name="_EXP5" localSheetId="68">#REF!</definedName>
    <definedName name="_EXP5" localSheetId="69">#REF!</definedName>
    <definedName name="_EXP5" localSheetId="70">#REF!</definedName>
    <definedName name="_EXP5" localSheetId="72">#REF!</definedName>
    <definedName name="_EXP5" localSheetId="73">#REF!</definedName>
    <definedName name="_EXP5" localSheetId="74">#REF!</definedName>
    <definedName name="_EXP5" localSheetId="11">#REF!</definedName>
    <definedName name="_EXP5" localSheetId="10">#REF!</definedName>
    <definedName name="_EXP5" localSheetId="38">#REF!</definedName>
    <definedName name="_EXP5" localSheetId="39">#REF!</definedName>
    <definedName name="_EXP5" localSheetId="40">#REF!</definedName>
    <definedName name="_EXP5" localSheetId="41">#REF!</definedName>
    <definedName name="_EXP5" localSheetId="46">#REF!</definedName>
    <definedName name="_EXP5" localSheetId="52">#REF!</definedName>
    <definedName name="_EXP5" localSheetId="64">#REF!</definedName>
    <definedName name="_EXP5" localSheetId="65">#REF!</definedName>
    <definedName name="_EXP5">#REF!</definedName>
    <definedName name="_EXP6" localSheetId="67">#REF!</definedName>
    <definedName name="_EXP6" localSheetId="68">#REF!</definedName>
    <definedName name="_EXP6" localSheetId="69">#REF!</definedName>
    <definedName name="_EXP6" localSheetId="70">#REF!</definedName>
    <definedName name="_EXP6" localSheetId="72">#REF!</definedName>
    <definedName name="_EXP6" localSheetId="73">#REF!</definedName>
    <definedName name="_EXP6" localSheetId="74">#REF!</definedName>
    <definedName name="_EXP6" localSheetId="11">#REF!</definedName>
    <definedName name="_EXP6" localSheetId="10">#REF!</definedName>
    <definedName name="_EXP6" localSheetId="38">#REF!</definedName>
    <definedName name="_EXP6" localSheetId="39">#REF!</definedName>
    <definedName name="_EXP6" localSheetId="40">#REF!</definedName>
    <definedName name="_EXP6" localSheetId="41">#REF!</definedName>
    <definedName name="_EXP6" localSheetId="46">#REF!</definedName>
    <definedName name="_EXP6" localSheetId="52">#REF!</definedName>
    <definedName name="_EXP6" localSheetId="64">#REF!</definedName>
    <definedName name="_EXP6" localSheetId="65">#REF!</definedName>
    <definedName name="_EXP6">#REF!</definedName>
    <definedName name="_EXP7" localSheetId="67">#REF!</definedName>
    <definedName name="_EXP7" localSheetId="68">#REF!</definedName>
    <definedName name="_EXP7" localSheetId="69">#REF!</definedName>
    <definedName name="_EXP7" localSheetId="70">#REF!</definedName>
    <definedName name="_EXP7" localSheetId="72">#REF!</definedName>
    <definedName name="_EXP7" localSheetId="73">#REF!</definedName>
    <definedName name="_EXP7" localSheetId="74">#REF!</definedName>
    <definedName name="_EXP7" localSheetId="11">#REF!</definedName>
    <definedName name="_EXP7" localSheetId="10">#REF!</definedName>
    <definedName name="_EXP7" localSheetId="38">#REF!</definedName>
    <definedName name="_EXP7" localSheetId="39">#REF!</definedName>
    <definedName name="_EXP7" localSheetId="40">#REF!</definedName>
    <definedName name="_EXP7" localSheetId="41">#REF!</definedName>
    <definedName name="_EXP7" localSheetId="46">#REF!</definedName>
    <definedName name="_EXP7" localSheetId="52">#REF!</definedName>
    <definedName name="_EXP7" localSheetId="64">#REF!</definedName>
    <definedName name="_EXP7" localSheetId="65">#REF!</definedName>
    <definedName name="_EXP7">#REF!</definedName>
    <definedName name="_EXP9" localSheetId="67">#REF!</definedName>
    <definedName name="_EXP9" localSheetId="68">#REF!</definedName>
    <definedName name="_EXP9" localSheetId="69">#REF!</definedName>
    <definedName name="_EXP9" localSheetId="70">#REF!</definedName>
    <definedName name="_EXP9" localSheetId="72">#REF!</definedName>
    <definedName name="_EXP9" localSheetId="73">#REF!</definedName>
    <definedName name="_EXP9" localSheetId="74">#REF!</definedName>
    <definedName name="_EXP9" localSheetId="11">#REF!</definedName>
    <definedName name="_EXP9" localSheetId="10">#REF!</definedName>
    <definedName name="_EXP9" localSheetId="38">#REF!</definedName>
    <definedName name="_EXP9" localSheetId="39">#REF!</definedName>
    <definedName name="_EXP9" localSheetId="40">#REF!</definedName>
    <definedName name="_EXP9" localSheetId="41">#REF!</definedName>
    <definedName name="_EXP9" localSheetId="46">#REF!</definedName>
    <definedName name="_EXP9" localSheetId="52">#REF!</definedName>
    <definedName name="_EXP9" localSheetId="64">#REF!</definedName>
    <definedName name="_EXP9" localSheetId="65">#REF!</definedName>
    <definedName name="_EXP9">#REF!</definedName>
    <definedName name="_EXR1" localSheetId="67">#REF!</definedName>
    <definedName name="_EXR1" localSheetId="68">#REF!</definedName>
    <definedName name="_EXR1" localSheetId="69">#REF!</definedName>
    <definedName name="_EXR1" localSheetId="70">#REF!</definedName>
    <definedName name="_EXR1" localSheetId="72">#REF!</definedName>
    <definedName name="_EXR1" localSheetId="73">#REF!</definedName>
    <definedName name="_EXR1" localSheetId="74">#REF!</definedName>
    <definedName name="_EXR1" localSheetId="11">#REF!</definedName>
    <definedName name="_EXR1" localSheetId="10">#REF!</definedName>
    <definedName name="_EXR1" localSheetId="38">#REF!</definedName>
    <definedName name="_EXR1" localSheetId="39">#REF!</definedName>
    <definedName name="_EXR1" localSheetId="40">#REF!</definedName>
    <definedName name="_EXR1" localSheetId="41">#REF!</definedName>
    <definedName name="_EXR1" localSheetId="46">#REF!</definedName>
    <definedName name="_EXR1" localSheetId="52">#REF!</definedName>
    <definedName name="_EXR1" localSheetId="64">#REF!</definedName>
    <definedName name="_EXR1" localSheetId="65">#REF!</definedName>
    <definedName name="_EXR1">#REF!</definedName>
    <definedName name="_EXR2" localSheetId="67">#REF!</definedName>
    <definedName name="_EXR2" localSheetId="68">#REF!</definedName>
    <definedName name="_EXR2" localSheetId="69">#REF!</definedName>
    <definedName name="_EXR2" localSheetId="70">#REF!</definedName>
    <definedName name="_EXR2" localSheetId="72">#REF!</definedName>
    <definedName name="_EXR2" localSheetId="73">#REF!</definedName>
    <definedName name="_EXR2" localSheetId="74">#REF!</definedName>
    <definedName name="_EXR2" localSheetId="11">#REF!</definedName>
    <definedName name="_EXR2" localSheetId="10">#REF!</definedName>
    <definedName name="_EXR2" localSheetId="38">#REF!</definedName>
    <definedName name="_EXR2" localSheetId="39">#REF!</definedName>
    <definedName name="_EXR2" localSheetId="40">#REF!</definedName>
    <definedName name="_EXR2" localSheetId="41">#REF!</definedName>
    <definedName name="_EXR2" localSheetId="46">#REF!</definedName>
    <definedName name="_EXR2" localSheetId="52">#REF!</definedName>
    <definedName name="_EXR2" localSheetId="64">#REF!</definedName>
    <definedName name="_EXR2" localSheetId="65">#REF!</definedName>
    <definedName name="_EXR2">#REF!</definedName>
    <definedName name="_EXR3" localSheetId="67">#REF!</definedName>
    <definedName name="_EXR3" localSheetId="68">#REF!</definedName>
    <definedName name="_EXR3" localSheetId="69">#REF!</definedName>
    <definedName name="_EXR3" localSheetId="70">#REF!</definedName>
    <definedName name="_EXR3" localSheetId="72">#REF!</definedName>
    <definedName name="_EXR3" localSheetId="73">#REF!</definedName>
    <definedName name="_EXR3" localSheetId="74">#REF!</definedName>
    <definedName name="_EXR3" localSheetId="11">#REF!</definedName>
    <definedName name="_EXR3" localSheetId="10">#REF!</definedName>
    <definedName name="_EXR3" localSheetId="38">#REF!</definedName>
    <definedName name="_EXR3" localSheetId="39">#REF!</definedName>
    <definedName name="_EXR3" localSheetId="40">#REF!</definedName>
    <definedName name="_EXR3" localSheetId="41">#REF!</definedName>
    <definedName name="_EXR3" localSheetId="46">#REF!</definedName>
    <definedName name="_EXR3" localSheetId="52">#REF!</definedName>
    <definedName name="_EXR3" localSheetId="64">#REF!</definedName>
    <definedName name="_EXR3" localSheetId="65">#REF!</definedName>
    <definedName name="_EXR3">#REF!</definedName>
    <definedName name="_F" localSheetId="67" hidden="1">'[39]Fax a enviar'!#REF!</definedName>
    <definedName name="_F" localSheetId="68" hidden="1">'[39]Fax a enviar'!#REF!</definedName>
    <definedName name="_F" localSheetId="69" hidden="1">'[39]Fax a enviar'!#REF!</definedName>
    <definedName name="_F" localSheetId="70" hidden="1">'[39]Fax a enviar'!#REF!</definedName>
    <definedName name="_F" localSheetId="72" hidden="1">'[39]Fax a enviar'!#REF!</definedName>
    <definedName name="_F" localSheetId="73" hidden="1">'[39]Fax a enviar'!#REF!</definedName>
    <definedName name="_F" localSheetId="74" hidden="1">'[39]Fax a enviar'!#REF!</definedName>
    <definedName name="_F" localSheetId="11" hidden="1">#REF!</definedName>
    <definedName name="_F" localSheetId="23" hidden="1">#REF!</definedName>
    <definedName name="_F" localSheetId="24" hidden="1">#REF!</definedName>
    <definedName name="_F" localSheetId="26" hidden="1">#REF!</definedName>
    <definedName name="_F" localSheetId="10" hidden="1">#REF!</definedName>
    <definedName name="_F" localSheetId="38" hidden="1">#REF!</definedName>
    <definedName name="_F" localSheetId="25" hidden="1">#REF!</definedName>
    <definedName name="_F" localSheetId="30" hidden="1">'[39]Fax a enviar'!#REF!</definedName>
    <definedName name="_F" localSheetId="39" hidden="1">#REF!</definedName>
    <definedName name="_F" localSheetId="46" hidden="1">'[39]Fax a enviar'!#REF!</definedName>
    <definedName name="_F" localSheetId="51" hidden="1">#REF!</definedName>
    <definedName name="_F" localSheetId="52" hidden="1">#REF!</definedName>
    <definedName name="_F" localSheetId="53" hidden="1">'[39]Fax a enviar'!#REF!</definedName>
    <definedName name="_F" localSheetId="65" hidden="1">'[39]Fax a enviar'!#REF!</definedName>
    <definedName name="_F" localSheetId="66" hidden="1">'[39]Fax a enviar'!#REF!</definedName>
    <definedName name="_F" hidden="1">#REF!</definedName>
    <definedName name="_FAL1" localSheetId="67">#REF!</definedName>
    <definedName name="_FAL1" localSheetId="68">#REF!</definedName>
    <definedName name="_FAL1" localSheetId="69">#REF!</definedName>
    <definedName name="_FAL1" localSheetId="70">#REF!</definedName>
    <definedName name="_FAL1" localSheetId="72">#REF!</definedName>
    <definedName name="_FAL1" localSheetId="73">#REF!</definedName>
    <definedName name="_FAL1" localSheetId="74">#REF!</definedName>
    <definedName name="_FAL1" localSheetId="11">#REF!</definedName>
    <definedName name="_FAL1" localSheetId="12">#REF!</definedName>
    <definedName name="_FAL1" localSheetId="13">#REF!</definedName>
    <definedName name="_FAL1" localSheetId="23">#REF!</definedName>
    <definedName name="_FAL1" localSheetId="24">#REF!</definedName>
    <definedName name="_FAL1" localSheetId="26">#REF!</definedName>
    <definedName name="_FAL1" localSheetId="27">#REF!</definedName>
    <definedName name="_FAL1" localSheetId="42">#REF!</definedName>
    <definedName name="_FAL1" localSheetId="10">#REF!</definedName>
    <definedName name="_FAL1" localSheetId="38">#REF!</definedName>
    <definedName name="_FAL1" localSheetId="25">#REF!</definedName>
    <definedName name="_FAL1" localSheetId="30">#REF!</definedName>
    <definedName name="_FAL1" localSheetId="31">#REF!</definedName>
    <definedName name="_FAL1" localSheetId="34">#REF!</definedName>
    <definedName name="_FAL1" localSheetId="36">#REF!</definedName>
    <definedName name="_FAL1" localSheetId="37">#REF!</definedName>
    <definedName name="_FAL1" localSheetId="39">#REF!</definedName>
    <definedName name="_FAL1" localSheetId="40">#REF!</definedName>
    <definedName name="_FAL1" localSheetId="41">#REF!</definedName>
    <definedName name="_FAL1" localSheetId="46">#REF!</definedName>
    <definedName name="_FAL1" localSheetId="47">#REF!</definedName>
    <definedName name="_FAL1" localSheetId="48">#REF!</definedName>
    <definedName name="_FAL1" localSheetId="49">#REF!</definedName>
    <definedName name="_FAL1" localSheetId="52">#REF!</definedName>
    <definedName name="_FAL1" localSheetId="53">#REF!</definedName>
    <definedName name="_FAL1" localSheetId="64">#REF!</definedName>
    <definedName name="_FAL1" localSheetId="65">#REF!</definedName>
    <definedName name="_FAL1" localSheetId="66">#REF!</definedName>
    <definedName name="_FAL1">#REF!</definedName>
    <definedName name="_FAL10" localSheetId="67">#REF!</definedName>
    <definedName name="_FAL10" localSheetId="68">#REF!</definedName>
    <definedName name="_FAL10" localSheetId="69">#REF!</definedName>
    <definedName name="_FAL10" localSheetId="70">#REF!</definedName>
    <definedName name="_FAL10" localSheetId="72">#REF!</definedName>
    <definedName name="_FAL10" localSheetId="73">#REF!</definedName>
    <definedName name="_FAL10" localSheetId="74">#REF!</definedName>
    <definedName name="_FAL10" localSheetId="11">#REF!</definedName>
    <definedName name="_FAL10" localSheetId="12">#REF!</definedName>
    <definedName name="_FAL10" localSheetId="13">#REF!</definedName>
    <definedName name="_FAL10" localSheetId="10">#REF!</definedName>
    <definedName name="_FAL10" localSheetId="38">#REF!</definedName>
    <definedName name="_FAL10" localSheetId="39">#REF!</definedName>
    <definedName name="_FAL10" localSheetId="40">#REF!</definedName>
    <definedName name="_FAL10" localSheetId="41">#REF!</definedName>
    <definedName name="_FAL10" localSheetId="46">#REF!</definedName>
    <definedName name="_FAL10" localSheetId="52">#REF!</definedName>
    <definedName name="_FAL10" localSheetId="64">#REF!</definedName>
    <definedName name="_FAL10" localSheetId="65">#REF!</definedName>
    <definedName name="_FAL10">#REF!</definedName>
    <definedName name="_FAL11" localSheetId="67">#REF!</definedName>
    <definedName name="_FAL11" localSheetId="68">#REF!</definedName>
    <definedName name="_FAL11" localSheetId="69">#REF!</definedName>
    <definedName name="_FAL11" localSheetId="70">#REF!</definedName>
    <definedName name="_FAL11" localSheetId="72">#REF!</definedName>
    <definedName name="_FAL11" localSheetId="73">#REF!</definedName>
    <definedName name="_FAL11" localSheetId="74">#REF!</definedName>
    <definedName name="_FAL11" localSheetId="11">#REF!</definedName>
    <definedName name="_FAL11" localSheetId="10">#REF!</definedName>
    <definedName name="_FAL11" localSheetId="38">#REF!</definedName>
    <definedName name="_FAL11" localSheetId="39">#REF!</definedName>
    <definedName name="_FAL11" localSheetId="40">#REF!</definedName>
    <definedName name="_FAL11" localSheetId="41">#REF!</definedName>
    <definedName name="_FAL11" localSheetId="46">#REF!</definedName>
    <definedName name="_FAL11" localSheetId="52">#REF!</definedName>
    <definedName name="_FAL11" localSheetId="64">#REF!</definedName>
    <definedName name="_FAL11" localSheetId="65">#REF!</definedName>
    <definedName name="_FAL11">#REF!</definedName>
    <definedName name="_FAL12" localSheetId="67">#REF!</definedName>
    <definedName name="_FAL12" localSheetId="68">#REF!</definedName>
    <definedName name="_FAL12" localSheetId="69">#REF!</definedName>
    <definedName name="_FAL12" localSheetId="70">#REF!</definedName>
    <definedName name="_FAL12" localSheetId="72">#REF!</definedName>
    <definedName name="_FAL12" localSheetId="73">#REF!</definedName>
    <definedName name="_FAL12" localSheetId="74">#REF!</definedName>
    <definedName name="_FAL12" localSheetId="11">#REF!</definedName>
    <definedName name="_FAL12" localSheetId="10">#REF!</definedName>
    <definedName name="_FAL12" localSheetId="38">#REF!</definedName>
    <definedName name="_FAL12" localSheetId="39">#REF!</definedName>
    <definedName name="_FAL12" localSheetId="40">#REF!</definedName>
    <definedName name="_FAL12" localSheetId="41">#REF!</definedName>
    <definedName name="_FAL12" localSheetId="46">#REF!</definedName>
    <definedName name="_FAL12" localSheetId="52">#REF!</definedName>
    <definedName name="_FAL12" localSheetId="64">#REF!</definedName>
    <definedName name="_FAL12" localSheetId="65">#REF!</definedName>
    <definedName name="_FAL12">#REF!</definedName>
    <definedName name="_FAL2" localSheetId="67">#REF!</definedName>
    <definedName name="_FAL2" localSheetId="68">#REF!</definedName>
    <definedName name="_FAL2" localSheetId="69">#REF!</definedName>
    <definedName name="_FAL2" localSheetId="70">#REF!</definedName>
    <definedName name="_FAL2" localSheetId="72">#REF!</definedName>
    <definedName name="_FAL2" localSheetId="73">#REF!</definedName>
    <definedName name="_FAL2" localSheetId="74">#REF!</definedName>
    <definedName name="_FAL2" localSheetId="11">#REF!</definedName>
    <definedName name="_FAL2" localSheetId="12">#REF!</definedName>
    <definedName name="_FAL2" localSheetId="23">#REF!</definedName>
    <definedName name="_FAL2" localSheetId="26">#REF!</definedName>
    <definedName name="_FAL2" localSheetId="27">#REF!</definedName>
    <definedName name="_FAL2" localSheetId="10">#REF!</definedName>
    <definedName name="_FAL2" localSheetId="38">#REF!</definedName>
    <definedName name="_FAL2" localSheetId="25">#REF!</definedName>
    <definedName name="_FAL2" localSheetId="30">#REF!</definedName>
    <definedName name="_FAL2" localSheetId="31">#REF!</definedName>
    <definedName name="_FAL2" localSheetId="36">#REF!</definedName>
    <definedName name="_FAL2" localSheetId="37">#REF!</definedName>
    <definedName name="_FAL2" localSheetId="39">#REF!</definedName>
    <definedName name="_FAL2" localSheetId="40">#REF!</definedName>
    <definedName name="_FAL2" localSheetId="41">#REF!</definedName>
    <definedName name="_FAL2" localSheetId="46">#REF!</definedName>
    <definedName name="_FAL2" localSheetId="47">#REF!</definedName>
    <definedName name="_FAL2" localSheetId="48">#REF!</definedName>
    <definedName name="_FAL2" localSheetId="49">#REF!</definedName>
    <definedName name="_FAL2" localSheetId="52">#REF!</definedName>
    <definedName name="_FAL2" localSheetId="53">#REF!</definedName>
    <definedName name="_FAL2" localSheetId="64">#REF!</definedName>
    <definedName name="_FAL2" localSheetId="65">#REF!</definedName>
    <definedName name="_FAL2">#REF!</definedName>
    <definedName name="_FAL3" localSheetId="67">#REF!</definedName>
    <definedName name="_FAL3" localSheetId="68">#REF!</definedName>
    <definedName name="_FAL3" localSheetId="69">#REF!</definedName>
    <definedName name="_FAL3" localSheetId="70">#REF!</definedName>
    <definedName name="_FAL3" localSheetId="72">#REF!</definedName>
    <definedName name="_FAL3" localSheetId="73">#REF!</definedName>
    <definedName name="_FAL3" localSheetId="74">#REF!</definedName>
    <definedName name="_FAL3" localSheetId="11">#REF!</definedName>
    <definedName name="_FAL3" localSheetId="12">#REF!</definedName>
    <definedName name="_FAL3" localSheetId="23">#REF!</definedName>
    <definedName name="_FAL3" localSheetId="26">#REF!</definedName>
    <definedName name="_FAL3" localSheetId="27">#REF!</definedName>
    <definedName name="_FAL3" localSheetId="10">#REF!</definedName>
    <definedName name="_FAL3" localSheetId="38">#REF!</definedName>
    <definedName name="_FAL3" localSheetId="25">#REF!</definedName>
    <definedName name="_FAL3" localSheetId="30">#REF!</definedName>
    <definedName name="_FAL3" localSheetId="31">#REF!</definedName>
    <definedName name="_FAL3" localSheetId="36">#REF!</definedName>
    <definedName name="_FAL3" localSheetId="37">#REF!</definedName>
    <definedName name="_FAL3" localSheetId="39">#REF!</definedName>
    <definedName name="_FAL3" localSheetId="40">#REF!</definedName>
    <definedName name="_FAL3" localSheetId="41">#REF!</definedName>
    <definedName name="_FAL3" localSheetId="46">#REF!</definedName>
    <definedName name="_FAL3" localSheetId="47">#REF!</definedName>
    <definedName name="_FAL3" localSheetId="48">#REF!</definedName>
    <definedName name="_FAL3" localSheetId="49">#REF!</definedName>
    <definedName name="_FAL3" localSheetId="52">#REF!</definedName>
    <definedName name="_FAL3" localSheetId="53">#REF!</definedName>
    <definedName name="_FAL3" localSheetId="64">#REF!</definedName>
    <definedName name="_FAL3" localSheetId="65">#REF!</definedName>
    <definedName name="_FAL3">#REF!</definedName>
    <definedName name="_FAL4" localSheetId="67">#REF!</definedName>
    <definedName name="_FAL4" localSheetId="68">#REF!</definedName>
    <definedName name="_FAL4" localSheetId="69">#REF!</definedName>
    <definedName name="_FAL4" localSheetId="70">#REF!</definedName>
    <definedName name="_FAL4" localSheetId="72">#REF!</definedName>
    <definedName name="_FAL4" localSheetId="73">#REF!</definedName>
    <definedName name="_FAL4" localSheetId="74">#REF!</definedName>
    <definedName name="_FAL4" localSheetId="11">#REF!</definedName>
    <definedName name="_FAL4" localSheetId="23">#REF!</definedName>
    <definedName name="_FAL4" localSheetId="27">#REF!</definedName>
    <definedName name="_FAL4" localSheetId="10">#REF!</definedName>
    <definedName name="_FAL4" localSheetId="38">#REF!</definedName>
    <definedName name="_FAL4" localSheetId="25">#REF!</definedName>
    <definedName name="_FAL4" localSheetId="31">#REF!</definedName>
    <definedName name="_FAL4" localSheetId="39">#REF!</definedName>
    <definedName name="_FAL4" localSheetId="40">#REF!</definedName>
    <definedName name="_FAL4" localSheetId="41">#REF!</definedName>
    <definedName name="_FAL4" localSheetId="46">#REF!</definedName>
    <definedName name="_FAL4" localSheetId="47">#REF!</definedName>
    <definedName name="_FAL4" localSheetId="48">#REF!</definedName>
    <definedName name="_FAL4" localSheetId="49">#REF!</definedName>
    <definedName name="_FAL4" localSheetId="52">#REF!</definedName>
    <definedName name="_FAL4" localSheetId="53">#REF!</definedName>
    <definedName name="_FAL4" localSheetId="64">#REF!</definedName>
    <definedName name="_FAL4" localSheetId="65">#REF!</definedName>
    <definedName name="_FAL4">#REF!</definedName>
    <definedName name="_FAL5" localSheetId="67">#REF!</definedName>
    <definedName name="_FAL5" localSheetId="68">#REF!</definedName>
    <definedName name="_FAL5" localSheetId="69">#REF!</definedName>
    <definedName name="_FAL5" localSheetId="70">#REF!</definedName>
    <definedName name="_FAL5" localSheetId="72">#REF!</definedName>
    <definedName name="_FAL5" localSheetId="73">#REF!</definedName>
    <definedName name="_FAL5" localSheetId="74">#REF!</definedName>
    <definedName name="_FAL5" localSheetId="11">#REF!</definedName>
    <definedName name="_FAL5" localSheetId="23">#REF!</definedName>
    <definedName name="_FAL5" localSheetId="27">#REF!</definedName>
    <definedName name="_FAL5" localSheetId="10">#REF!</definedName>
    <definedName name="_FAL5" localSheetId="38">#REF!</definedName>
    <definedName name="_FAL5" localSheetId="25">#REF!</definedName>
    <definedName name="_FAL5" localSheetId="31">#REF!</definedName>
    <definedName name="_FAL5" localSheetId="39">#REF!</definedName>
    <definedName name="_FAL5" localSheetId="40">#REF!</definedName>
    <definedName name="_FAL5" localSheetId="41">#REF!</definedName>
    <definedName name="_FAL5" localSheetId="46">#REF!</definedName>
    <definedName name="_FAL5" localSheetId="47">#REF!</definedName>
    <definedName name="_FAL5" localSheetId="48">#REF!</definedName>
    <definedName name="_FAL5" localSheetId="49">#REF!</definedName>
    <definedName name="_FAL5" localSheetId="52">#REF!</definedName>
    <definedName name="_FAL5" localSheetId="53">#REF!</definedName>
    <definedName name="_FAL5" localSheetId="64">#REF!</definedName>
    <definedName name="_FAL5" localSheetId="65">#REF!</definedName>
    <definedName name="_FAL5">#REF!</definedName>
    <definedName name="_FAL6" localSheetId="67">#REF!</definedName>
    <definedName name="_FAL6" localSheetId="68">#REF!</definedName>
    <definedName name="_FAL6" localSheetId="69">#REF!</definedName>
    <definedName name="_FAL6" localSheetId="70">#REF!</definedName>
    <definedName name="_FAL6" localSheetId="72">#REF!</definedName>
    <definedName name="_FAL6" localSheetId="73">#REF!</definedName>
    <definedName name="_FAL6" localSheetId="74">#REF!</definedName>
    <definedName name="_FAL6" localSheetId="11">#REF!</definedName>
    <definedName name="_FAL6" localSheetId="23">#REF!</definedName>
    <definedName name="_FAL6" localSheetId="27">#REF!</definedName>
    <definedName name="_FAL6" localSheetId="10">#REF!</definedName>
    <definedName name="_FAL6" localSheetId="38">#REF!</definedName>
    <definedName name="_FAL6" localSheetId="25">#REF!</definedName>
    <definedName name="_FAL6" localSheetId="31">#REF!</definedName>
    <definedName name="_FAL6" localSheetId="39">#REF!</definedName>
    <definedName name="_FAL6" localSheetId="40">#REF!</definedName>
    <definedName name="_FAL6" localSheetId="41">#REF!</definedName>
    <definedName name="_FAL6" localSheetId="46">#REF!</definedName>
    <definedName name="_FAL6" localSheetId="47">#REF!</definedName>
    <definedName name="_FAL6" localSheetId="48">#REF!</definedName>
    <definedName name="_FAL6" localSheetId="49">#REF!</definedName>
    <definedName name="_FAL6" localSheetId="52">#REF!</definedName>
    <definedName name="_FAL6" localSheetId="53">#REF!</definedName>
    <definedName name="_FAL6" localSheetId="64">#REF!</definedName>
    <definedName name="_FAL6" localSheetId="65">#REF!</definedName>
    <definedName name="_FAL6">#REF!</definedName>
    <definedName name="_FAL7" localSheetId="67">#REF!</definedName>
    <definedName name="_FAL7" localSheetId="68">#REF!</definedName>
    <definedName name="_FAL7" localSheetId="69">#REF!</definedName>
    <definedName name="_FAL7" localSheetId="70">#REF!</definedName>
    <definedName name="_FAL7" localSheetId="72">#REF!</definedName>
    <definedName name="_FAL7" localSheetId="73">#REF!</definedName>
    <definedName name="_FAL7" localSheetId="74">#REF!</definedName>
    <definedName name="_FAL7" localSheetId="11">#REF!</definedName>
    <definedName name="_FAL7" localSheetId="23">#REF!</definedName>
    <definedName name="_FAL7" localSheetId="27">#REF!</definedName>
    <definedName name="_FAL7" localSheetId="10">#REF!</definedName>
    <definedName name="_FAL7" localSheetId="38">#REF!</definedName>
    <definedName name="_FAL7" localSheetId="25">#REF!</definedName>
    <definedName name="_FAL7" localSheetId="31">#REF!</definedName>
    <definedName name="_FAL7" localSheetId="39">#REF!</definedName>
    <definedName name="_FAL7" localSheetId="40">#REF!</definedName>
    <definedName name="_FAL7" localSheetId="41">#REF!</definedName>
    <definedName name="_FAL7" localSheetId="46">#REF!</definedName>
    <definedName name="_FAL7" localSheetId="47">#REF!</definedName>
    <definedName name="_FAL7" localSheetId="48">#REF!</definedName>
    <definedName name="_FAL7" localSheetId="49">#REF!</definedName>
    <definedName name="_FAL7" localSheetId="52">#REF!</definedName>
    <definedName name="_FAL7" localSheetId="53">#REF!</definedName>
    <definedName name="_FAL7" localSheetId="64">#REF!</definedName>
    <definedName name="_FAL7" localSheetId="65">#REF!</definedName>
    <definedName name="_FAL7">#REF!</definedName>
    <definedName name="_FAL8" localSheetId="67">#REF!</definedName>
    <definedName name="_FAL8" localSheetId="68">#REF!</definedName>
    <definedName name="_FAL8" localSheetId="69">#REF!</definedName>
    <definedName name="_FAL8" localSheetId="70">#REF!</definedName>
    <definedName name="_FAL8" localSheetId="72">#REF!</definedName>
    <definedName name="_FAL8" localSheetId="73">#REF!</definedName>
    <definedName name="_FAL8" localSheetId="74">#REF!</definedName>
    <definedName name="_FAL8" localSheetId="11">#REF!</definedName>
    <definedName name="_FAL8" localSheetId="10">#REF!</definedName>
    <definedName name="_FAL8" localSheetId="38">#REF!</definedName>
    <definedName name="_FAL8" localSheetId="39">#REF!</definedName>
    <definedName name="_FAL8" localSheetId="40">#REF!</definedName>
    <definedName name="_FAL8" localSheetId="41">#REF!</definedName>
    <definedName name="_FAL8" localSheetId="46">#REF!</definedName>
    <definedName name="_FAL8" localSheetId="52">#REF!</definedName>
    <definedName name="_FAL8" localSheetId="64">#REF!</definedName>
    <definedName name="_FAL8" localSheetId="65">#REF!</definedName>
    <definedName name="_FAL8">#REF!</definedName>
    <definedName name="_FAL89" localSheetId="67">#REF!</definedName>
    <definedName name="_FAL89" localSheetId="68">#REF!</definedName>
    <definedName name="_FAL89" localSheetId="69">#REF!</definedName>
    <definedName name="_FAL89" localSheetId="70">#REF!</definedName>
    <definedName name="_FAL89" localSheetId="72">#REF!</definedName>
    <definedName name="_FAL89" localSheetId="73">#REF!</definedName>
    <definedName name="_FAL89" localSheetId="74">#REF!</definedName>
    <definedName name="_FAL89" localSheetId="11">#REF!</definedName>
    <definedName name="_FAL89" localSheetId="23">#REF!</definedName>
    <definedName name="_FAL89" localSheetId="27">#REF!</definedName>
    <definedName name="_FAL89" localSheetId="10">#REF!</definedName>
    <definedName name="_FAL89" localSheetId="38">#REF!</definedName>
    <definedName name="_FAL89" localSheetId="25">#REF!</definedName>
    <definedName name="_FAL89" localSheetId="31">#REF!</definedName>
    <definedName name="_FAL89" localSheetId="39">#REF!</definedName>
    <definedName name="_FAL89" localSheetId="40">#REF!</definedName>
    <definedName name="_FAL89" localSheetId="41">#REF!</definedName>
    <definedName name="_FAL89" localSheetId="46">#REF!</definedName>
    <definedName name="_FAL89" localSheetId="47">#REF!</definedName>
    <definedName name="_FAL89" localSheetId="48">#REF!</definedName>
    <definedName name="_FAL89" localSheetId="49">#REF!</definedName>
    <definedName name="_FAL89" localSheetId="52">#REF!</definedName>
    <definedName name="_FAL89" localSheetId="53">#REF!</definedName>
    <definedName name="_FAL89" localSheetId="64">#REF!</definedName>
    <definedName name="_FAL89" localSheetId="65">#REF!</definedName>
    <definedName name="_FAL89">#REF!</definedName>
    <definedName name="_FAL9" localSheetId="67">#REF!</definedName>
    <definedName name="_FAL9" localSheetId="68">#REF!</definedName>
    <definedName name="_FAL9" localSheetId="69">#REF!</definedName>
    <definedName name="_FAL9" localSheetId="70">#REF!</definedName>
    <definedName name="_FAL9" localSheetId="72">#REF!</definedName>
    <definedName name="_FAL9" localSheetId="73">#REF!</definedName>
    <definedName name="_FAL9" localSheetId="74">#REF!</definedName>
    <definedName name="_FAL9" localSheetId="11">#REF!</definedName>
    <definedName name="_FAL9" localSheetId="10">#REF!</definedName>
    <definedName name="_FAL9" localSheetId="38">#REF!</definedName>
    <definedName name="_FAL9" localSheetId="39">#REF!</definedName>
    <definedName name="_FAL9" localSheetId="40">#REF!</definedName>
    <definedName name="_FAL9" localSheetId="41">#REF!</definedName>
    <definedName name="_FAL9" localSheetId="46">#REF!</definedName>
    <definedName name="_FAL9" localSheetId="52">#REF!</definedName>
    <definedName name="_FAL9" localSheetId="64">#REF!</definedName>
    <definedName name="_FAL9" localSheetId="65">#REF!</definedName>
    <definedName name="_FAL9">#REF!</definedName>
    <definedName name="_Fill" localSheetId="67" hidden="1">#REF!</definedName>
    <definedName name="_Fill" localSheetId="68" hidden="1">#REF!</definedName>
    <definedName name="_Fill" localSheetId="69" hidden="1">#REF!</definedName>
    <definedName name="_Fill" localSheetId="70" hidden="1">#REF!</definedName>
    <definedName name="_Fill" localSheetId="72" hidden="1">#REF!</definedName>
    <definedName name="_Fill" localSheetId="73" hidden="1">#REF!</definedName>
    <definedName name="_Fill" localSheetId="74" hidden="1">#REF!</definedName>
    <definedName name="_Fill" localSheetId="11" hidden="1">#REF!</definedName>
    <definedName name="_Fill" localSheetId="12" hidden="1">#REF!</definedName>
    <definedName name="_Fill" localSheetId="13" hidden="1">#REF!</definedName>
    <definedName name="_Fill" localSheetId="23" hidden="1">#REF!</definedName>
    <definedName name="_Fill" localSheetId="24" hidden="1">#REF!</definedName>
    <definedName name="_Fill" localSheetId="26" hidden="1">#REF!</definedName>
    <definedName name="_Fill" localSheetId="27" hidden="1">#REF!</definedName>
    <definedName name="_Fill" localSheetId="10" hidden="1">#REF!</definedName>
    <definedName name="_Fill" localSheetId="38" hidden="1">#REF!</definedName>
    <definedName name="_Fill" localSheetId="25" hidden="1">#REF!</definedName>
    <definedName name="_Fill" localSheetId="31" hidden="1">#REF!</definedName>
    <definedName name="_Fill" localSheetId="39" hidden="1">#REF!</definedName>
    <definedName name="_Fill" localSheetId="40" hidden="1">#REF!</definedName>
    <definedName name="_Fill" localSheetId="41" hidden="1">#REF!</definedName>
    <definedName name="_Fill" localSheetId="46" hidden="1">#REF!</definedName>
    <definedName name="_Fill" localSheetId="47" hidden="1">#REF!</definedName>
    <definedName name="_Fill" localSheetId="48" hidden="1">#REF!</definedName>
    <definedName name="_Fill" localSheetId="49" hidden="1">#REF!</definedName>
    <definedName name="_Fill" localSheetId="52" hidden="1">#REF!</definedName>
    <definedName name="_Fill" localSheetId="53" hidden="1">#REF!</definedName>
    <definedName name="_Fill" localSheetId="64" hidden="1">#REF!</definedName>
    <definedName name="_Fill" localSheetId="65" hidden="1">#REF!</definedName>
    <definedName name="_Fill" hidden="1">#REF!</definedName>
    <definedName name="_Fill1" localSheetId="67" hidden="1">#REF!</definedName>
    <definedName name="_Fill1" localSheetId="68" hidden="1">#REF!</definedName>
    <definedName name="_Fill1" localSheetId="69" hidden="1">#REF!</definedName>
    <definedName name="_Fill1" localSheetId="70" hidden="1">#REF!</definedName>
    <definedName name="_Fill1" localSheetId="72" hidden="1">#REF!</definedName>
    <definedName name="_Fill1" localSheetId="73" hidden="1">#REF!</definedName>
    <definedName name="_Fill1" localSheetId="74" hidden="1">#REF!</definedName>
    <definedName name="_Fill1" localSheetId="11" hidden="1">#REF!</definedName>
    <definedName name="_Fill1" localSheetId="12" hidden="1">#REF!</definedName>
    <definedName name="_Fill1" localSheetId="13" hidden="1">#REF!</definedName>
    <definedName name="_Fill1" localSheetId="23" hidden="1">#REF!</definedName>
    <definedName name="_Fill1" localSheetId="27" hidden="1">#REF!</definedName>
    <definedName name="_Fill1" localSheetId="10" hidden="1">#REF!</definedName>
    <definedName name="_Fill1" localSheetId="38" hidden="1">#REF!</definedName>
    <definedName name="_Fill1" localSheetId="25" hidden="1">#REF!</definedName>
    <definedName name="_Fill1" localSheetId="31" hidden="1">#REF!</definedName>
    <definedName name="_Fill1" localSheetId="39" hidden="1">#REF!</definedName>
    <definedName name="_Fill1" localSheetId="40" hidden="1">#REF!</definedName>
    <definedName name="_Fill1" localSheetId="41" hidden="1">#REF!</definedName>
    <definedName name="_Fill1" localSheetId="46" hidden="1">#REF!</definedName>
    <definedName name="_Fill1" localSheetId="47" hidden="1">#REF!</definedName>
    <definedName name="_Fill1" localSheetId="48" hidden="1">#REF!</definedName>
    <definedName name="_Fill1" localSheetId="49" hidden="1">#REF!</definedName>
    <definedName name="_Fill1" localSheetId="52" hidden="1">#REF!</definedName>
    <definedName name="_Fill1" localSheetId="53" hidden="1">#REF!</definedName>
    <definedName name="_Fill1" localSheetId="64" hidden="1">#REF!</definedName>
    <definedName name="_Fill1" localSheetId="65" hidden="1">#REF!</definedName>
    <definedName name="_Fill1" hidden="1">#REF!</definedName>
    <definedName name="_xlnm._FilterDatabase" localSheetId="11" hidden="1">#REF!</definedName>
    <definedName name="_xlnm._FilterDatabase" localSheetId="13" hidden="1">'Gráfico 12'!$A$89:$B$102</definedName>
    <definedName name="_xlnm._FilterDatabase" localSheetId="23" hidden="1">#REF!</definedName>
    <definedName name="_xlnm._FilterDatabase" localSheetId="24" hidden="1">#REF!</definedName>
    <definedName name="_xlnm._FilterDatabase" localSheetId="26" hidden="1">#REF!</definedName>
    <definedName name="_xlnm._FilterDatabase" localSheetId="10" hidden="1">#REF!</definedName>
    <definedName name="_xlnm._FilterDatabase" localSheetId="38" hidden="1">#REF!</definedName>
    <definedName name="_xlnm._FilterDatabase" localSheetId="25" hidden="1">#REF!</definedName>
    <definedName name="_xlnm._FilterDatabase" localSheetId="39" hidden="1">#REF!</definedName>
    <definedName name="_xlnm._FilterDatabase" localSheetId="46" hidden="1">[40]C!$P$428:$T$428</definedName>
    <definedName name="_xlnm._FilterDatabase" localSheetId="51" hidden="1">#REF!</definedName>
    <definedName name="_xlnm._FilterDatabase" localSheetId="52" hidden="1">#REF!</definedName>
    <definedName name="_xlnm._FilterDatabase" localSheetId="66" hidden="1">[40]C!$P$428:$T$428</definedName>
    <definedName name="_xlnm._FilterDatabase" hidden="1">#REF!</definedName>
    <definedName name="_FIS96" localSheetId="67">#REF!</definedName>
    <definedName name="_FIS96" localSheetId="68">#REF!</definedName>
    <definedName name="_FIS96" localSheetId="69">#REF!</definedName>
    <definedName name="_FIS96" localSheetId="70">#REF!</definedName>
    <definedName name="_FIS96" localSheetId="72">#REF!</definedName>
    <definedName name="_FIS96" localSheetId="73">#REF!</definedName>
    <definedName name="_FIS96" localSheetId="74">#REF!</definedName>
    <definedName name="_FIS96" localSheetId="11">#REF!</definedName>
    <definedName name="_FIS96" localSheetId="12">#REF!</definedName>
    <definedName name="_FIS96" localSheetId="13">#REF!</definedName>
    <definedName name="_FIS96" localSheetId="10">#REF!</definedName>
    <definedName name="_FIS96" localSheetId="38">#REF!</definedName>
    <definedName name="_FIS96" localSheetId="30">#REF!</definedName>
    <definedName name="_FIS96" localSheetId="39">#REF!</definedName>
    <definedName name="_FIS96" localSheetId="40">#REF!</definedName>
    <definedName name="_FIS96" localSheetId="41">#REF!</definedName>
    <definedName name="_FIS96" localSheetId="46">#REF!</definedName>
    <definedName name="_FIS96" localSheetId="52">#REF!</definedName>
    <definedName name="_FIS96" localSheetId="53">#REF!</definedName>
    <definedName name="_FIS96" localSheetId="64">#REF!</definedName>
    <definedName name="_FIS96" localSheetId="65">#REF!</definedName>
    <definedName name="_FIS96" localSheetId="66">#REF!</definedName>
    <definedName name="_FIS96">#REF!</definedName>
    <definedName name="_FIV1" localSheetId="67">#REF!</definedName>
    <definedName name="_FIV1" localSheetId="68">#REF!</definedName>
    <definedName name="_FIV1" localSheetId="69">#REF!</definedName>
    <definedName name="_FIV1" localSheetId="70">#REF!</definedName>
    <definedName name="_FIV1" localSheetId="72">#REF!</definedName>
    <definedName name="_FIV1" localSheetId="73">#REF!</definedName>
    <definedName name="_FIV1" localSheetId="74">#REF!</definedName>
    <definedName name="_FIV1" localSheetId="11">#REF!</definedName>
    <definedName name="_FIV1" localSheetId="12">#REF!</definedName>
    <definedName name="_FIV1" localSheetId="13">#REF!</definedName>
    <definedName name="_FIV1" localSheetId="10">#REF!</definedName>
    <definedName name="_FIV1" localSheetId="38">#REF!</definedName>
    <definedName name="_FIV1" localSheetId="39">#REF!</definedName>
    <definedName name="_FIV1" localSheetId="40">#REF!</definedName>
    <definedName name="_FIV1" localSheetId="41">#REF!</definedName>
    <definedName name="_FIV1" localSheetId="46">#REF!</definedName>
    <definedName name="_FIV1" localSheetId="52">#REF!</definedName>
    <definedName name="_FIV1" localSheetId="53">#REF!</definedName>
    <definedName name="_FIV1" localSheetId="64">#REF!</definedName>
    <definedName name="_FIV1" localSheetId="65">#REF!</definedName>
    <definedName name="_FIV1">#REF!</definedName>
    <definedName name="_FMK1" localSheetId="67">#REF!</definedName>
    <definedName name="_FMK1" localSheetId="68">#REF!</definedName>
    <definedName name="_FMK1" localSheetId="69">#REF!</definedName>
    <definedName name="_FMK1" localSheetId="70">#REF!</definedName>
    <definedName name="_FMK1" localSheetId="72">#REF!</definedName>
    <definedName name="_FMK1" localSheetId="73">#REF!</definedName>
    <definedName name="_FMK1" localSheetId="74">#REF!</definedName>
    <definedName name="_FMK1" localSheetId="11">#REF!</definedName>
    <definedName name="_FMK1" localSheetId="12">#REF!</definedName>
    <definedName name="_FMK1" localSheetId="23">#REF!</definedName>
    <definedName name="_FMK1" localSheetId="24">#REF!</definedName>
    <definedName name="_FMK1" localSheetId="26">#REF!</definedName>
    <definedName name="_FMK1" localSheetId="27">#REF!</definedName>
    <definedName name="_FMK1" localSheetId="42">#REF!</definedName>
    <definedName name="_FMK1" localSheetId="10">#REF!</definedName>
    <definedName name="_FMK1" localSheetId="38">#REF!</definedName>
    <definedName name="_FMK1" localSheetId="25">#REF!</definedName>
    <definedName name="_FMK1" localSheetId="30">#REF!</definedName>
    <definedName name="_FMK1" localSheetId="31">#REF!</definedName>
    <definedName name="_FMK1" localSheetId="34">#REF!</definedName>
    <definedName name="_FMK1" localSheetId="36">#REF!</definedName>
    <definedName name="_FMK1" localSheetId="37">#REF!</definedName>
    <definedName name="_FMK1" localSheetId="39">#REF!</definedName>
    <definedName name="_FMK1" localSheetId="40">#REF!</definedName>
    <definedName name="_FMK1" localSheetId="41">#REF!</definedName>
    <definedName name="_FMK1" localSheetId="46">#REF!</definedName>
    <definedName name="_FMK1" localSheetId="47">#REF!</definedName>
    <definedName name="_FMK1" localSheetId="48">#REF!</definedName>
    <definedName name="_FMK1" localSheetId="49">#REF!</definedName>
    <definedName name="_FMK1" localSheetId="52">#REF!</definedName>
    <definedName name="_FMK1" localSheetId="53">#REF!</definedName>
    <definedName name="_FMK1" localSheetId="64">#REF!</definedName>
    <definedName name="_FMK1" localSheetId="65">#REF!</definedName>
    <definedName name="_FMK1">#REF!</definedName>
    <definedName name="_ftnref1" localSheetId="67">#REF!</definedName>
    <definedName name="_ftnref1" localSheetId="68">#REF!</definedName>
    <definedName name="_ftnref1" localSheetId="69">#REF!</definedName>
    <definedName name="_ftnref1" localSheetId="70">#REF!</definedName>
    <definedName name="_ftnref1" localSheetId="72">#REF!</definedName>
    <definedName name="_ftnref1" localSheetId="73">#REF!</definedName>
    <definedName name="_ftnref1" localSheetId="74">#REF!</definedName>
    <definedName name="_ftnref1" localSheetId="11">#REF!</definedName>
    <definedName name="_ftnref1" localSheetId="10">#REF!</definedName>
    <definedName name="_ftnref1" localSheetId="38">#REF!</definedName>
    <definedName name="_ftnref1" localSheetId="30">#REF!</definedName>
    <definedName name="_ftnref1" localSheetId="39">#REF!</definedName>
    <definedName name="_ftnref1" localSheetId="40">#REF!</definedName>
    <definedName name="_ftnref1" localSheetId="41">#REF!</definedName>
    <definedName name="_ftnref1" localSheetId="46">#REF!</definedName>
    <definedName name="_ftnref1" localSheetId="52">#REF!</definedName>
    <definedName name="_ftnref1" localSheetId="64">#REF!</definedName>
    <definedName name="_ftnref1" localSheetId="65">#REF!</definedName>
    <definedName name="_ftnref1">#REF!</definedName>
    <definedName name="_IKR1" localSheetId="67">#REF!</definedName>
    <definedName name="_IKR1" localSheetId="68">#REF!</definedName>
    <definedName name="_IKR1" localSheetId="69">#REF!</definedName>
    <definedName name="_IKR1" localSheetId="70">#REF!</definedName>
    <definedName name="_IKR1" localSheetId="72">#REF!</definedName>
    <definedName name="_IKR1" localSheetId="73">#REF!</definedName>
    <definedName name="_IKR1" localSheetId="74">#REF!</definedName>
    <definedName name="_IKR1" localSheetId="11">#REF!</definedName>
    <definedName name="_IKR1" localSheetId="12">#REF!</definedName>
    <definedName name="_IKR1" localSheetId="23">#REF!</definedName>
    <definedName name="_IKR1" localSheetId="26">#REF!</definedName>
    <definedName name="_IKR1" localSheetId="27">#REF!</definedName>
    <definedName name="_IKR1" localSheetId="10">#REF!</definedName>
    <definedName name="_IKR1" localSheetId="38">#REF!</definedName>
    <definedName name="_IKR1" localSheetId="25">#REF!</definedName>
    <definedName name="_IKR1" localSheetId="30">#REF!</definedName>
    <definedName name="_IKR1" localSheetId="31">#REF!</definedName>
    <definedName name="_IKR1" localSheetId="36">#REF!</definedName>
    <definedName name="_IKR1" localSheetId="37">#REF!</definedName>
    <definedName name="_IKR1" localSheetId="39">#REF!</definedName>
    <definedName name="_IKR1" localSheetId="40">#REF!</definedName>
    <definedName name="_IKR1" localSheetId="41">#REF!</definedName>
    <definedName name="_IKR1" localSheetId="46">#REF!</definedName>
    <definedName name="_IKR1" localSheetId="47">#REF!</definedName>
    <definedName name="_IKR1" localSheetId="48">#REF!</definedName>
    <definedName name="_IKR1" localSheetId="49">#REF!</definedName>
    <definedName name="_IKR1" localSheetId="52">#REF!</definedName>
    <definedName name="_IKR1" localSheetId="53">#REF!</definedName>
    <definedName name="_IKR1" localSheetId="64">#REF!</definedName>
    <definedName name="_IKR1" localSheetId="65">#REF!</definedName>
    <definedName name="_IKR1">#REF!</definedName>
    <definedName name="_IMP10" localSheetId="67">#REF!</definedName>
    <definedName name="_IMP10" localSheetId="68">#REF!</definedName>
    <definedName name="_IMP10" localSheetId="69">#REF!</definedName>
    <definedName name="_IMP10" localSheetId="70">#REF!</definedName>
    <definedName name="_IMP10" localSheetId="72">#REF!</definedName>
    <definedName name="_IMP10" localSheetId="73">#REF!</definedName>
    <definedName name="_IMP10" localSheetId="74">#REF!</definedName>
    <definedName name="_IMP10" localSheetId="11">#REF!</definedName>
    <definedName name="_IMP10" localSheetId="10">#REF!</definedName>
    <definedName name="_IMP10" localSheetId="38">#REF!</definedName>
    <definedName name="_IMP10" localSheetId="39">#REF!</definedName>
    <definedName name="_IMP10" localSheetId="40">#REF!</definedName>
    <definedName name="_IMP10" localSheetId="41">#REF!</definedName>
    <definedName name="_IMP10" localSheetId="46">#REF!</definedName>
    <definedName name="_IMP10" localSheetId="52">#REF!</definedName>
    <definedName name="_IMP10" localSheetId="64">#REF!</definedName>
    <definedName name="_IMP10" localSheetId="65">#REF!</definedName>
    <definedName name="_IMP10">#REF!</definedName>
    <definedName name="_IMP2" localSheetId="67">#REF!</definedName>
    <definedName name="_IMP2" localSheetId="68">#REF!</definedName>
    <definedName name="_IMP2" localSheetId="69">#REF!</definedName>
    <definedName name="_IMP2" localSheetId="70">#REF!</definedName>
    <definedName name="_IMP2" localSheetId="72">#REF!</definedName>
    <definedName name="_IMP2" localSheetId="73">#REF!</definedName>
    <definedName name="_IMP2" localSheetId="74">#REF!</definedName>
    <definedName name="_IMP2" localSheetId="11">#REF!</definedName>
    <definedName name="_IMP2" localSheetId="10">#REF!</definedName>
    <definedName name="_IMP2" localSheetId="38">#REF!</definedName>
    <definedName name="_IMP2" localSheetId="39">#REF!</definedName>
    <definedName name="_IMP2" localSheetId="40">#REF!</definedName>
    <definedName name="_IMP2" localSheetId="41">#REF!</definedName>
    <definedName name="_IMP2" localSheetId="46">#REF!</definedName>
    <definedName name="_IMP2" localSheetId="52">#REF!</definedName>
    <definedName name="_IMP2" localSheetId="64">#REF!</definedName>
    <definedName name="_IMP2" localSheetId="65">#REF!</definedName>
    <definedName name="_IMP2">#REF!</definedName>
    <definedName name="_IMP4" localSheetId="67">#REF!</definedName>
    <definedName name="_IMP4" localSheetId="68">#REF!</definedName>
    <definedName name="_IMP4" localSheetId="69">#REF!</definedName>
    <definedName name="_IMP4" localSheetId="70">#REF!</definedName>
    <definedName name="_IMP4" localSheetId="72">#REF!</definedName>
    <definedName name="_IMP4" localSheetId="73">#REF!</definedName>
    <definedName name="_IMP4" localSheetId="74">#REF!</definedName>
    <definedName name="_IMP4" localSheetId="11">#REF!</definedName>
    <definedName name="_IMP4" localSheetId="10">#REF!</definedName>
    <definedName name="_IMP4" localSheetId="38">#REF!</definedName>
    <definedName name="_IMP4" localSheetId="39">#REF!</definedName>
    <definedName name="_IMP4" localSheetId="40">#REF!</definedName>
    <definedName name="_IMP4" localSheetId="41">#REF!</definedName>
    <definedName name="_IMP4" localSheetId="46">#REF!</definedName>
    <definedName name="_IMP4" localSheetId="52">#REF!</definedName>
    <definedName name="_IMP4" localSheetId="64">#REF!</definedName>
    <definedName name="_IMP4" localSheetId="65">#REF!</definedName>
    <definedName name="_IMP4">#REF!</definedName>
    <definedName name="_IMP6" localSheetId="67">#REF!</definedName>
    <definedName name="_IMP6" localSheetId="68">#REF!</definedName>
    <definedName name="_IMP6" localSheetId="69">#REF!</definedName>
    <definedName name="_IMP6" localSheetId="70">#REF!</definedName>
    <definedName name="_IMP6" localSheetId="72">#REF!</definedName>
    <definedName name="_IMP6" localSheetId="73">#REF!</definedName>
    <definedName name="_IMP6" localSheetId="74">#REF!</definedName>
    <definedName name="_IMP6" localSheetId="11">#REF!</definedName>
    <definedName name="_IMP6" localSheetId="10">#REF!</definedName>
    <definedName name="_IMP6" localSheetId="38">#REF!</definedName>
    <definedName name="_IMP6" localSheetId="39">#REF!</definedName>
    <definedName name="_IMP6" localSheetId="40">#REF!</definedName>
    <definedName name="_IMP6" localSheetId="41">#REF!</definedName>
    <definedName name="_IMP6" localSheetId="46">#REF!</definedName>
    <definedName name="_IMP6" localSheetId="52">#REF!</definedName>
    <definedName name="_IMP6" localSheetId="64">#REF!</definedName>
    <definedName name="_IMP6" localSheetId="65">#REF!</definedName>
    <definedName name="_IMP6">#REF!</definedName>
    <definedName name="_IMP7" localSheetId="67">#REF!</definedName>
    <definedName name="_IMP7" localSheetId="68">#REF!</definedName>
    <definedName name="_IMP7" localSheetId="69">#REF!</definedName>
    <definedName name="_IMP7" localSheetId="70">#REF!</definedName>
    <definedName name="_IMP7" localSheetId="72">#REF!</definedName>
    <definedName name="_IMP7" localSheetId="73">#REF!</definedName>
    <definedName name="_IMP7" localSheetId="74">#REF!</definedName>
    <definedName name="_IMP7" localSheetId="11">#REF!</definedName>
    <definedName name="_IMP7" localSheetId="10">#REF!</definedName>
    <definedName name="_IMP7" localSheetId="38">#REF!</definedName>
    <definedName name="_IMP7" localSheetId="39">#REF!</definedName>
    <definedName name="_IMP7" localSheetId="40">#REF!</definedName>
    <definedName name="_IMP7" localSheetId="41">#REF!</definedName>
    <definedName name="_IMP7" localSheetId="46">#REF!</definedName>
    <definedName name="_IMP7" localSheetId="52">#REF!</definedName>
    <definedName name="_IMP7" localSheetId="64">#REF!</definedName>
    <definedName name="_IMP7" localSheetId="65">#REF!</definedName>
    <definedName name="_IMP7">#REF!</definedName>
    <definedName name="_IMP8" localSheetId="67">#REF!</definedName>
    <definedName name="_IMP8" localSheetId="68">#REF!</definedName>
    <definedName name="_IMP8" localSheetId="69">#REF!</definedName>
    <definedName name="_IMP8" localSheetId="70">#REF!</definedName>
    <definedName name="_IMP8" localSheetId="72">#REF!</definedName>
    <definedName name="_IMP8" localSheetId="73">#REF!</definedName>
    <definedName name="_IMP8" localSheetId="74">#REF!</definedName>
    <definedName name="_IMP8" localSheetId="11">#REF!</definedName>
    <definedName name="_IMP8" localSheetId="10">#REF!</definedName>
    <definedName name="_IMP8" localSheetId="38">#REF!</definedName>
    <definedName name="_IMP8" localSheetId="39">#REF!</definedName>
    <definedName name="_IMP8" localSheetId="40">#REF!</definedName>
    <definedName name="_IMP8" localSheetId="41">#REF!</definedName>
    <definedName name="_IMP8" localSheetId="46">#REF!</definedName>
    <definedName name="_IMP8" localSheetId="52">#REF!</definedName>
    <definedName name="_IMP8" localSheetId="64">#REF!</definedName>
    <definedName name="_IMP8" localSheetId="65">#REF!</definedName>
    <definedName name="_IMP8">#REF!</definedName>
    <definedName name="_INE1" localSheetId="67">#REF!</definedName>
    <definedName name="_INE1" localSheetId="68">#REF!</definedName>
    <definedName name="_INE1" localSheetId="69">#REF!</definedName>
    <definedName name="_INE1" localSheetId="70">#REF!</definedName>
    <definedName name="_INE1" localSheetId="72">#REF!</definedName>
    <definedName name="_INE1" localSheetId="73">#REF!</definedName>
    <definedName name="_INE1" localSheetId="74">#REF!</definedName>
    <definedName name="_INE1" localSheetId="11">#REF!</definedName>
    <definedName name="_INE1" localSheetId="10">#REF!</definedName>
    <definedName name="_INE1" localSheetId="38">#REF!</definedName>
    <definedName name="_INE1" localSheetId="39">#REF!</definedName>
    <definedName name="_INE1" localSheetId="40">#REF!</definedName>
    <definedName name="_INE1" localSheetId="41">#REF!</definedName>
    <definedName name="_INE1" localSheetId="46">#REF!</definedName>
    <definedName name="_INE1" localSheetId="52">#REF!</definedName>
    <definedName name="_INE1" localSheetId="64">#REF!</definedName>
    <definedName name="_INE1" localSheetId="65">#REF!</definedName>
    <definedName name="_INE1">#REF!</definedName>
    <definedName name="_ipc2000" localSheetId="67">#REF!</definedName>
    <definedName name="_ipc2000" localSheetId="68">#REF!</definedName>
    <definedName name="_ipc2000" localSheetId="69">#REF!</definedName>
    <definedName name="_ipc2000" localSheetId="70">#REF!</definedName>
    <definedName name="_ipc2000" localSheetId="72">#REF!</definedName>
    <definedName name="_ipc2000" localSheetId="73">#REF!</definedName>
    <definedName name="_ipc2000" localSheetId="74">#REF!</definedName>
    <definedName name="_ipc2000" localSheetId="11">#REF!</definedName>
    <definedName name="_ipc2000" localSheetId="10">#REF!</definedName>
    <definedName name="_ipc2000" localSheetId="38">#REF!</definedName>
    <definedName name="_ipc2000" localSheetId="39">#REF!</definedName>
    <definedName name="_ipc2000" localSheetId="40">#REF!</definedName>
    <definedName name="_ipc2000" localSheetId="41">#REF!</definedName>
    <definedName name="_ipc2000" localSheetId="46">#REF!</definedName>
    <definedName name="_ipc2000" localSheetId="52">#REF!</definedName>
    <definedName name="_ipc2000" localSheetId="64">#REF!</definedName>
    <definedName name="_ipc2000" localSheetId="65">#REF!</definedName>
    <definedName name="_ipc2000">#REF!</definedName>
    <definedName name="_ipc2001" localSheetId="67">#REF!</definedName>
    <definedName name="_ipc2001" localSheetId="68">#REF!</definedName>
    <definedName name="_ipc2001" localSheetId="69">#REF!</definedName>
    <definedName name="_ipc2001" localSheetId="70">#REF!</definedName>
    <definedName name="_ipc2001" localSheetId="72">#REF!</definedName>
    <definedName name="_ipc2001" localSheetId="73">#REF!</definedName>
    <definedName name="_ipc2001" localSheetId="74">#REF!</definedName>
    <definedName name="_ipc2001" localSheetId="11">#REF!</definedName>
    <definedName name="_ipc2001" localSheetId="10">#REF!</definedName>
    <definedName name="_ipc2001" localSheetId="38">#REF!</definedName>
    <definedName name="_ipc2001" localSheetId="39">#REF!</definedName>
    <definedName name="_ipc2001" localSheetId="40">#REF!</definedName>
    <definedName name="_ipc2001" localSheetId="41">#REF!</definedName>
    <definedName name="_ipc2001" localSheetId="46">#REF!</definedName>
    <definedName name="_ipc2001" localSheetId="52">#REF!</definedName>
    <definedName name="_ipc2001" localSheetId="64">#REF!</definedName>
    <definedName name="_ipc2001" localSheetId="65">#REF!</definedName>
    <definedName name="_ipc2001">#REF!</definedName>
    <definedName name="_ipc2002" localSheetId="67">#REF!</definedName>
    <definedName name="_ipc2002" localSheetId="68">#REF!</definedName>
    <definedName name="_ipc2002" localSheetId="69">#REF!</definedName>
    <definedName name="_ipc2002" localSheetId="70">#REF!</definedName>
    <definedName name="_ipc2002" localSheetId="72">#REF!</definedName>
    <definedName name="_ipc2002" localSheetId="73">#REF!</definedName>
    <definedName name="_ipc2002" localSheetId="74">#REF!</definedName>
    <definedName name="_ipc2002" localSheetId="11">#REF!</definedName>
    <definedName name="_ipc2002" localSheetId="10">#REF!</definedName>
    <definedName name="_ipc2002" localSheetId="38">#REF!</definedName>
    <definedName name="_ipc2002" localSheetId="39">#REF!</definedName>
    <definedName name="_ipc2002" localSheetId="40">#REF!</definedName>
    <definedName name="_ipc2002" localSheetId="41">#REF!</definedName>
    <definedName name="_ipc2002" localSheetId="46">#REF!</definedName>
    <definedName name="_ipc2002" localSheetId="52">#REF!</definedName>
    <definedName name="_ipc2002" localSheetId="64">#REF!</definedName>
    <definedName name="_ipc2002" localSheetId="65">#REF!</definedName>
    <definedName name="_ipc2002">#REF!</definedName>
    <definedName name="_ipc2003" localSheetId="67">#REF!</definedName>
    <definedName name="_ipc2003" localSheetId="68">#REF!</definedName>
    <definedName name="_ipc2003" localSheetId="69">#REF!</definedName>
    <definedName name="_ipc2003" localSheetId="70">#REF!</definedName>
    <definedName name="_ipc2003" localSheetId="72">#REF!</definedName>
    <definedName name="_ipc2003" localSheetId="73">#REF!</definedName>
    <definedName name="_ipc2003" localSheetId="74">#REF!</definedName>
    <definedName name="_ipc2003" localSheetId="11">#REF!</definedName>
    <definedName name="_ipc2003" localSheetId="10">#REF!</definedName>
    <definedName name="_ipc2003" localSheetId="38">#REF!</definedName>
    <definedName name="_ipc2003" localSheetId="39">#REF!</definedName>
    <definedName name="_ipc2003" localSheetId="40">#REF!</definedName>
    <definedName name="_ipc2003" localSheetId="41">#REF!</definedName>
    <definedName name="_ipc2003" localSheetId="46">#REF!</definedName>
    <definedName name="_ipc2003" localSheetId="52">#REF!</definedName>
    <definedName name="_ipc2003" localSheetId="64">#REF!</definedName>
    <definedName name="_ipc2003" localSheetId="65">#REF!</definedName>
    <definedName name="_ipc2003">#REF!</definedName>
    <definedName name="_ipc98" localSheetId="67">#REF!</definedName>
    <definedName name="_ipc98" localSheetId="68">#REF!</definedName>
    <definedName name="_ipc98" localSheetId="69">#REF!</definedName>
    <definedName name="_ipc98" localSheetId="70">#REF!</definedName>
    <definedName name="_ipc98" localSheetId="72">#REF!</definedName>
    <definedName name="_ipc98" localSheetId="73">#REF!</definedName>
    <definedName name="_ipc98" localSheetId="74">#REF!</definedName>
    <definedName name="_ipc98" localSheetId="11">#REF!</definedName>
    <definedName name="_ipc98" localSheetId="10">#REF!</definedName>
    <definedName name="_ipc98" localSheetId="38">#REF!</definedName>
    <definedName name="_ipc98" localSheetId="39">#REF!</definedName>
    <definedName name="_ipc98" localSheetId="40">#REF!</definedName>
    <definedName name="_ipc98" localSheetId="41">#REF!</definedName>
    <definedName name="_ipc98" localSheetId="46">#REF!</definedName>
    <definedName name="_ipc98" localSheetId="52">#REF!</definedName>
    <definedName name="_ipc98" localSheetId="64">#REF!</definedName>
    <definedName name="_ipc98" localSheetId="65">#REF!</definedName>
    <definedName name="_ipc98">#REF!</definedName>
    <definedName name="_ipc99" localSheetId="67">#REF!</definedName>
    <definedName name="_ipc99" localSheetId="68">#REF!</definedName>
    <definedName name="_ipc99" localSheetId="69">#REF!</definedName>
    <definedName name="_ipc99" localSheetId="70">#REF!</definedName>
    <definedName name="_ipc99" localSheetId="72">#REF!</definedName>
    <definedName name="_ipc99" localSheetId="73">#REF!</definedName>
    <definedName name="_ipc99" localSheetId="74">#REF!</definedName>
    <definedName name="_ipc99" localSheetId="11">#REF!</definedName>
    <definedName name="_ipc99" localSheetId="10">#REF!</definedName>
    <definedName name="_ipc99" localSheetId="38">#REF!</definedName>
    <definedName name="_ipc99" localSheetId="39">#REF!</definedName>
    <definedName name="_ipc99" localSheetId="40">#REF!</definedName>
    <definedName name="_ipc99" localSheetId="41">#REF!</definedName>
    <definedName name="_ipc99" localSheetId="46">#REF!</definedName>
    <definedName name="_ipc99" localSheetId="52">#REF!</definedName>
    <definedName name="_ipc99" localSheetId="64">#REF!</definedName>
    <definedName name="_ipc99" localSheetId="65">#REF!</definedName>
    <definedName name="_ipc99">#REF!</definedName>
    <definedName name="_IRP1" localSheetId="67">#REF!</definedName>
    <definedName name="_IRP1" localSheetId="68">#REF!</definedName>
    <definedName name="_IRP1" localSheetId="69">#REF!</definedName>
    <definedName name="_IRP1" localSheetId="70">#REF!</definedName>
    <definedName name="_IRP1" localSheetId="72">#REF!</definedName>
    <definedName name="_IRP1" localSheetId="73">#REF!</definedName>
    <definedName name="_IRP1" localSheetId="74">#REF!</definedName>
    <definedName name="_IRP1" localSheetId="11">#REF!</definedName>
    <definedName name="_IRP1" localSheetId="12">#REF!</definedName>
    <definedName name="_IRP1" localSheetId="23">#REF!</definedName>
    <definedName name="_IRP1" localSheetId="26">#REF!</definedName>
    <definedName name="_IRP1" localSheetId="27">#REF!</definedName>
    <definedName name="_IRP1" localSheetId="10">#REF!</definedName>
    <definedName name="_IRP1" localSheetId="38">#REF!</definedName>
    <definedName name="_IRP1" localSheetId="25">#REF!</definedName>
    <definedName name="_IRP1" localSheetId="31">#REF!</definedName>
    <definedName name="_IRP1" localSheetId="36">#REF!</definedName>
    <definedName name="_IRP1" localSheetId="37">#REF!</definedName>
    <definedName name="_IRP1" localSheetId="39">#REF!</definedName>
    <definedName name="_IRP1" localSheetId="40">#REF!</definedName>
    <definedName name="_IRP1" localSheetId="41">#REF!</definedName>
    <definedName name="_IRP1" localSheetId="46">#REF!</definedName>
    <definedName name="_IRP1" localSheetId="47">#REF!</definedName>
    <definedName name="_IRP1" localSheetId="48">#REF!</definedName>
    <definedName name="_IRP1" localSheetId="49">#REF!</definedName>
    <definedName name="_IRP1" localSheetId="52">#REF!</definedName>
    <definedName name="_IRP1" localSheetId="53">#REF!</definedName>
    <definedName name="_IRP1" localSheetId="64">#REF!</definedName>
    <definedName name="_IRP1" localSheetId="65">#REF!</definedName>
    <definedName name="_IRP1">#REF!</definedName>
    <definedName name="_Jin2" localSheetId="67">[41]CCFF!#REF!</definedName>
    <definedName name="_Jin2" localSheetId="68">[41]CCFF!#REF!</definedName>
    <definedName name="_Jin2" localSheetId="69">[41]CCFF!#REF!</definedName>
    <definedName name="_Jin2" localSheetId="70">[41]CCFF!#REF!</definedName>
    <definedName name="_Jin2" localSheetId="72">[41]CCFF!#REF!</definedName>
    <definedName name="_Jin2" localSheetId="73">[41]CCFF!#REF!</definedName>
    <definedName name="_Jin2" localSheetId="74">[41]CCFF!#REF!</definedName>
    <definedName name="_Jin2" localSheetId="11">#REF!</definedName>
    <definedName name="_Jin2" localSheetId="10">#REF!</definedName>
    <definedName name="_Jin2" localSheetId="38">#REF!</definedName>
    <definedName name="_Jin2" localSheetId="39">#REF!</definedName>
    <definedName name="_Jin2" localSheetId="46">[41]CCFF!#REF!</definedName>
    <definedName name="_Jin2" localSheetId="51">#REF!</definedName>
    <definedName name="_Jin2" localSheetId="52">[41]CCFF!#REF!</definedName>
    <definedName name="_Jin2" localSheetId="65">[41]CCFF!#REF!</definedName>
    <definedName name="_Jin2" localSheetId="66">[41]CCFF!#REF!</definedName>
    <definedName name="_Jin2">#REF!</definedName>
    <definedName name="_JR1" localSheetId="67">#REF!</definedName>
    <definedName name="_JR1" localSheetId="68">#REF!</definedName>
    <definedName name="_JR1" localSheetId="69">#REF!</definedName>
    <definedName name="_JR1" localSheetId="70">#REF!</definedName>
    <definedName name="_JR1" localSheetId="72">#REF!</definedName>
    <definedName name="_JR1" localSheetId="73">#REF!</definedName>
    <definedName name="_JR1" localSheetId="74">#REF!</definedName>
    <definedName name="_JR1" localSheetId="11">#REF!</definedName>
    <definedName name="_JR1" localSheetId="12">#REF!</definedName>
    <definedName name="_JR1" localSheetId="13">#REF!</definedName>
    <definedName name="_JR1" localSheetId="10">#REF!</definedName>
    <definedName name="_JR1" localSheetId="38">#REF!</definedName>
    <definedName name="_JR1" localSheetId="30">#REF!</definedName>
    <definedName name="_JR1" localSheetId="39">#REF!</definedName>
    <definedName name="_JR1" localSheetId="40">#REF!</definedName>
    <definedName name="_JR1" localSheetId="41">#REF!</definedName>
    <definedName name="_JR1" localSheetId="46">#REF!</definedName>
    <definedName name="_JR1" localSheetId="52">#REF!</definedName>
    <definedName name="_JR1" localSheetId="53">#REF!</definedName>
    <definedName name="_JR1" localSheetId="64">#REF!</definedName>
    <definedName name="_JR1" localSheetId="65">#REF!</definedName>
    <definedName name="_JR1" localSheetId="66">#REF!</definedName>
    <definedName name="_JR1">#REF!</definedName>
    <definedName name="_JR2" localSheetId="67">#REF!</definedName>
    <definedName name="_JR2" localSheetId="68">#REF!</definedName>
    <definedName name="_JR2" localSheetId="69">#REF!</definedName>
    <definedName name="_JR2" localSheetId="70">#REF!</definedName>
    <definedName name="_JR2" localSheetId="72">#REF!</definedName>
    <definedName name="_JR2" localSheetId="73">#REF!</definedName>
    <definedName name="_JR2" localSheetId="74">#REF!</definedName>
    <definedName name="_JR2" localSheetId="11">#REF!</definedName>
    <definedName name="_JR2" localSheetId="12">#REF!</definedName>
    <definedName name="_JR2" localSheetId="13">#REF!</definedName>
    <definedName name="_JR2" localSheetId="10">#REF!</definedName>
    <definedName name="_JR2" localSheetId="38">#REF!</definedName>
    <definedName name="_JR2" localSheetId="39">#REF!</definedName>
    <definedName name="_JR2" localSheetId="40">#REF!</definedName>
    <definedName name="_JR2" localSheetId="41">#REF!</definedName>
    <definedName name="_JR2" localSheetId="46">#REF!</definedName>
    <definedName name="_JR2" localSheetId="52">#REF!</definedName>
    <definedName name="_JR2" localSheetId="53">#REF!</definedName>
    <definedName name="_JR2" localSheetId="64">#REF!</definedName>
    <definedName name="_JR2" localSheetId="65">#REF!</definedName>
    <definedName name="_JR2">#REF!</definedName>
    <definedName name="_Key1" localSheetId="67" hidden="1">#REF!</definedName>
    <definedName name="_Key1" localSheetId="68" hidden="1">#REF!</definedName>
    <definedName name="_Key1" localSheetId="69" hidden="1">#REF!</definedName>
    <definedName name="_Key1" localSheetId="70" hidden="1">#REF!</definedName>
    <definedName name="_Key1" localSheetId="72" hidden="1">#REF!</definedName>
    <definedName name="_Key1" localSheetId="73" hidden="1">#REF!</definedName>
    <definedName name="_Key1" localSheetId="74" hidden="1">#REF!</definedName>
    <definedName name="_Key1" localSheetId="11" hidden="1">#REF!</definedName>
    <definedName name="_Key1" localSheetId="12" hidden="1">#REF!</definedName>
    <definedName name="_Key1" localSheetId="23" hidden="1">#REF!</definedName>
    <definedName name="_Key1" localSheetId="27" hidden="1">#REF!</definedName>
    <definedName name="_Key1" localSheetId="10" hidden="1">#REF!</definedName>
    <definedName name="_Key1" localSheetId="38" hidden="1">#REF!</definedName>
    <definedName name="_Key1" localSheetId="25" hidden="1">#REF!</definedName>
    <definedName name="_Key1" localSheetId="31" hidden="1">#REF!</definedName>
    <definedName name="_Key1" localSheetId="39" hidden="1">#REF!</definedName>
    <definedName name="_Key1" localSheetId="40" hidden="1">#REF!</definedName>
    <definedName name="_Key1" localSheetId="41" hidden="1">#REF!</definedName>
    <definedName name="_Key1" localSheetId="46" hidden="1">#REF!</definedName>
    <definedName name="_Key1" localSheetId="47" hidden="1">#REF!</definedName>
    <definedName name="_Key1" localSheetId="48" hidden="1">#REF!</definedName>
    <definedName name="_Key1" localSheetId="49" hidden="1">#REF!</definedName>
    <definedName name="_Key1" localSheetId="52" hidden="1">#REF!</definedName>
    <definedName name="_Key1" localSheetId="53" hidden="1">#REF!</definedName>
    <definedName name="_Key1" localSheetId="64" hidden="1">#REF!</definedName>
    <definedName name="_Key1" localSheetId="65" hidden="1">#REF!</definedName>
    <definedName name="_Key1" hidden="1">#REF!</definedName>
    <definedName name="_Key2" localSheetId="67" hidden="1">#REF!</definedName>
    <definedName name="_Key2" localSheetId="68" hidden="1">#REF!</definedName>
    <definedName name="_Key2" localSheetId="69" hidden="1">#REF!</definedName>
    <definedName name="_Key2" localSheetId="70" hidden="1">#REF!</definedName>
    <definedName name="_Key2" localSheetId="72" hidden="1">#REF!</definedName>
    <definedName name="_Key2" localSheetId="73" hidden="1">#REF!</definedName>
    <definedName name="_Key2" localSheetId="74" hidden="1">#REF!</definedName>
    <definedName name="_Key2" localSheetId="11" hidden="1">#REF!</definedName>
    <definedName name="_Key2" localSheetId="23" hidden="1">#REF!</definedName>
    <definedName name="_Key2" localSheetId="27" hidden="1">#REF!</definedName>
    <definedName name="_Key2" localSheetId="10" hidden="1">#REF!</definedName>
    <definedName name="_Key2" localSheetId="38" hidden="1">#REF!</definedName>
    <definedName name="_Key2" localSheetId="25" hidden="1">#REF!</definedName>
    <definedName name="_Key2" localSheetId="31" hidden="1">#REF!</definedName>
    <definedName name="_Key2" localSheetId="39" hidden="1">#REF!</definedName>
    <definedName name="_Key2" localSheetId="40" hidden="1">#REF!</definedName>
    <definedName name="_Key2" localSheetId="41" hidden="1">#REF!</definedName>
    <definedName name="_Key2" localSheetId="46" hidden="1">#REF!</definedName>
    <definedName name="_Key2" localSheetId="47" hidden="1">#REF!</definedName>
    <definedName name="_Key2" localSheetId="48" hidden="1">#REF!</definedName>
    <definedName name="_Key2" localSheetId="49" hidden="1">#REF!</definedName>
    <definedName name="_Key2" localSheetId="52" hidden="1">#REF!</definedName>
    <definedName name="_Key2" localSheetId="53" hidden="1">#REF!</definedName>
    <definedName name="_Key2" localSheetId="64" hidden="1">#REF!</definedName>
    <definedName name="_Key2" localSheetId="65" hidden="1">#REF!</definedName>
    <definedName name="_Key2" hidden="1">#REF!</definedName>
    <definedName name="_LIT1" localSheetId="67">#REF!</definedName>
    <definedName name="_LIT1" localSheetId="68">#REF!</definedName>
    <definedName name="_LIT1" localSheetId="69">#REF!</definedName>
    <definedName name="_LIT1" localSheetId="70">#REF!</definedName>
    <definedName name="_LIT1" localSheetId="72">#REF!</definedName>
    <definedName name="_LIT1" localSheetId="73">#REF!</definedName>
    <definedName name="_LIT1" localSheetId="74">#REF!</definedName>
    <definedName name="_LIT1" localSheetId="11">#REF!</definedName>
    <definedName name="_LIT1" localSheetId="23">#REF!</definedName>
    <definedName name="_LIT1" localSheetId="27">#REF!</definedName>
    <definedName name="_LIT1" localSheetId="10">#REF!</definedName>
    <definedName name="_LIT1" localSheetId="38">#REF!</definedName>
    <definedName name="_LIT1" localSheetId="25">#REF!</definedName>
    <definedName name="_LIT1" localSheetId="31">#REF!</definedName>
    <definedName name="_LIT1" localSheetId="39">#REF!</definedName>
    <definedName name="_LIT1" localSheetId="40">#REF!</definedName>
    <definedName name="_LIT1" localSheetId="41">#REF!</definedName>
    <definedName name="_LIT1" localSheetId="46">#REF!</definedName>
    <definedName name="_LIT1" localSheetId="47">#REF!</definedName>
    <definedName name="_LIT1" localSheetId="48">#REF!</definedName>
    <definedName name="_LIT1" localSheetId="49">#REF!</definedName>
    <definedName name="_LIT1" localSheetId="52">#REF!</definedName>
    <definedName name="_LIT1" localSheetId="53">#REF!</definedName>
    <definedName name="_LIT1" localSheetId="64">#REF!</definedName>
    <definedName name="_LIT1" localSheetId="65">#REF!</definedName>
    <definedName name="_LIT1">#REF!</definedName>
    <definedName name="_LL2" localSheetId="67" hidden="1">{FALSE,FALSE,-1.25,-15.5,484.5,276.75,FALSE,FALSE,TRUE,TRUE,0,12,#N/A,46,#N/A,2.93460490463215,15.35,1,FALSE,FALSE,3,TRUE,1,FALSE,100,"Swvu.PLA1.","ACwvu.PLA1.",#N/A,FALSE,FALSE,0,0,0,0,2,"","",TRUE,TRUE,FALSE,FALSE,1,60,#N/A,#N/A,FALSE,FALSE,FALSE,FALSE,FALSE,FALSE,FALSE,9,65532,65532,FALSE,FALSE,TRUE,TRUE,TRUE}</definedName>
    <definedName name="_LL2" localSheetId="68" hidden="1">{FALSE,FALSE,-1.25,-15.5,484.5,276.75,FALSE,FALSE,TRUE,TRUE,0,12,#N/A,46,#N/A,2.93460490463215,15.35,1,FALSE,FALSE,3,TRUE,1,FALSE,100,"Swvu.PLA1.","ACwvu.PLA1.",#N/A,FALSE,FALSE,0,0,0,0,2,"","",TRUE,TRUE,FALSE,FALSE,1,60,#N/A,#N/A,FALSE,FALSE,FALSE,FALSE,FALSE,FALSE,FALSE,9,65532,65532,FALSE,FALSE,TRUE,TRUE,TRUE}</definedName>
    <definedName name="_LL2" localSheetId="69" hidden="1">{FALSE,FALSE,-1.25,-15.5,484.5,276.75,FALSE,FALSE,TRUE,TRUE,0,12,#N/A,46,#N/A,2.93460490463215,15.35,1,FALSE,FALSE,3,TRUE,1,FALSE,100,"Swvu.PLA1.","ACwvu.PLA1.",#N/A,FALSE,FALSE,0,0,0,0,2,"","",TRUE,TRUE,FALSE,FALSE,1,60,#N/A,#N/A,FALSE,FALSE,FALSE,FALSE,FALSE,FALSE,FALSE,9,65532,65532,FALSE,FALSE,TRUE,TRUE,TRUE}</definedName>
    <definedName name="_LL2" localSheetId="70" hidden="1">{FALSE,FALSE,-1.25,-15.5,484.5,276.75,FALSE,FALSE,TRUE,TRUE,0,12,#N/A,46,#N/A,2.93460490463215,15.35,1,FALSE,FALSE,3,TRUE,1,FALSE,100,"Swvu.PLA1.","ACwvu.PLA1.",#N/A,FALSE,FALSE,0,0,0,0,2,"","",TRUE,TRUE,FALSE,FALSE,1,60,#N/A,#N/A,FALSE,FALSE,FALSE,FALSE,FALSE,FALSE,FALSE,9,65532,65532,FALSE,FALSE,TRUE,TRUE,TRUE}</definedName>
    <definedName name="_LL2" localSheetId="72" hidden="1">{FALSE,FALSE,-1.25,-15.5,484.5,276.75,FALSE,FALSE,TRUE,TRUE,0,12,#N/A,46,#N/A,2.93460490463215,15.35,1,FALSE,FALSE,3,TRUE,1,FALSE,100,"Swvu.PLA1.","ACwvu.PLA1.",#N/A,FALSE,FALSE,0,0,0,0,2,"","",TRUE,TRUE,FALSE,FALSE,1,60,#N/A,#N/A,FALSE,FALSE,FALSE,FALSE,FALSE,FALSE,FALSE,9,65532,65532,FALSE,FALSE,TRUE,TRUE,TRUE}</definedName>
    <definedName name="_LL2" localSheetId="73" hidden="1">{FALSE,FALSE,-1.25,-15.5,484.5,276.75,FALSE,FALSE,TRUE,TRUE,0,12,#N/A,46,#N/A,2.93460490463215,15.35,1,FALSE,FALSE,3,TRUE,1,FALSE,100,"Swvu.PLA1.","ACwvu.PLA1.",#N/A,FALSE,FALSE,0,0,0,0,2,"","",TRUE,TRUE,FALSE,FALSE,1,60,#N/A,#N/A,FALSE,FALSE,FALSE,FALSE,FALSE,FALSE,FALSE,9,65532,65532,FALSE,FALSE,TRUE,TRUE,TRUE}</definedName>
    <definedName name="_LL2" localSheetId="74" hidden="1">{FALSE,FALSE,-1.25,-15.5,484.5,276.75,FALSE,FALSE,TRUE,TRUE,0,12,#N/A,46,#N/A,2.93460490463215,15.35,1,FALSE,FALSE,3,TRUE,1,FALSE,100,"Swvu.PLA1.","ACwvu.PLA1.",#N/A,FALSE,FALSE,0,0,0,0,2,"","",TRUE,TRUE,FALSE,FALSE,1,60,#N/A,#N/A,FALSE,FALSE,FALSE,FALSE,FALSE,FALSE,FALSE,9,65532,65532,FALSE,FALSE,TRUE,TRUE,TRUE}</definedName>
    <definedName name="_LL2" localSheetId="11" hidden="1">{FALSE,FALSE,-1.25,-15.5,484.5,276.75,FALSE,FALSE,TRUE,TRUE,0,12,#N/A,46,#N/A,2.93460490463215,15.35,1,FALSE,FALSE,3,TRUE,1,FALSE,100,"Swvu.PLA1.","ACwvu.PLA1.",#N/A,FALSE,FALSE,0,0,0,0,2,"","",TRUE,TRUE,FALSE,FALSE,1,60,#N/A,#N/A,FALSE,FALSE,FALSE,FALSE,FALSE,FALSE,FALSE,9,65532,65532,FALSE,FALSE,TRUE,TRUE,TRUE}</definedName>
    <definedName name="_LL2" localSheetId="12" hidden="1">{FALSE,FALSE,-1.25,-15.5,484.5,276.75,FALSE,FALSE,TRUE,TRUE,0,12,#N/A,46,#N/A,2.93460490463215,15.35,1,FALSE,FALSE,3,TRUE,1,FALSE,100,"Swvu.PLA1.","ACwvu.PLA1.",#N/A,FALSE,FALSE,0,0,0,0,2,"","",TRUE,TRUE,FALSE,FALSE,1,60,#N/A,#N/A,FALSE,FALSE,FALSE,FALSE,FALSE,FALSE,FALSE,9,65532,65532,FALSE,FALSE,TRUE,TRUE,TRUE}</definedName>
    <definedName name="_LL2" localSheetId="13" hidden="1">{FALSE,FALSE,-1.25,-15.5,484.5,276.75,FALSE,FALSE,TRUE,TRUE,0,12,#N/A,46,#N/A,2.93460490463215,15.35,1,FALSE,FALSE,3,TRUE,1,FALSE,100,"Swvu.PLA1.","ACwvu.PLA1.",#N/A,FALSE,FALSE,0,0,0,0,2,"","",TRUE,TRUE,FALSE,FALSE,1,60,#N/A,#N/A,FALSE,FALSE,FALSE,FALSE,FALSE,FALSE,FALSE,9,65532,65532,FALSE,FALSE,TRUE,TRUE,TRUE}</definedName>
    <definedName name="_LL2" localSheetId="23" hidden="1">{FALSE,FALSE,-1.25,-15.5,484.5,276.75,FALSE,FALSE,TRUE,TRUE,0,12,#N/A,46,#N/A,2.93460490463215,15.35,1,FALSE,FALSE,3,TRUE,1,FALSE,100,"Swvu.PLA1.","ACwvu.PLA1.",#N/A,FALSE,FALSE,0,0,0,0,2,"","",TRUE,TRUE,FALSE,FALSE,1,60,#N/A,#N/A,FALSE,FALSE,FALSE,FALSE,FALSE,FALSE,FALSE,9,65532,65532,FALSE,FALSE,TRUE,TRUE,TRUE}</definedName>
    <definedName name="_LL2" localSheetId="24" hidden="1">{FALSE,FALSE,-1.25,-15.5,484.5,276.75,FALSE,FALSE,TRUE,TRUE,0,12,#N/A,46,#N/A,2.93460490463215,15.35,1,FALSE,FALSE,3,TRUE,1,FALSE,100,"Swvu.PLA1.","ACwvu.PLA1.",#N/A,FALSE,FALSE,0,0,0,0,2,"","",TRUE,TRUE,FALSE,FALSE,1,60,#N/A,#N/A,FALSE,FALSE,FALSE,FALSE,FALSE,FALSE,FALSE,9,65532,65532,FALSE,FALSE,TRUE,TRUE,TRUE}</definedName>
    <definedName name="_LL2" localSheetId="26" hidden="1">{FALSE,FALSE,-1.25,-15.5,484.5,276.75,FALSE,FALSE,TRUE,TRUE,0,12,#N/A,46,#N/A,2.93460490463215,15.35,1,FALSE,FALSE,3,TRUE,1,FALSE,100,"Swvu.PLA1.","ACwvu.PLA1.",#N/A,FALSE,FALSE,0,0,0,0,2,"","",TRUE,TRUE,FALSE,FALSE,1,60,#N/A,#N/A,FALSE,FALSE,FALSE,FALSE,FALSE,FALSE,FALSE,9,65532,65532,FALSE,FALSE,TRUE,TRUE,TRUE}</definedName>
    <definedName name="_LL2" localSheetId="27" hidden="1">{FALSE,FALSE,-1.25,-15.5,484.5,276.75,FALSE,FALSE,TRUE,TRUE,0,12,#N/A,46,#N/A,2.93460490463215,15.35,1,FALSE,FALSE,3,TRUE,1,FALSE,100,"Swvu.PLA1.","ACwvu.PLA1.",#N/A,FALSE,FALSE,0,0,0,0,2,"","",TRUE,TRUE,FALSE,FALSE,1,60,#N/A,#N/A,FALSE,FALSE,FALSE,FALSE,FALSE,FALSE,FALSE,9,65532,65532,FALSE,FALSE,TRUE,TRUE,TRUE}</definedName>
    <definedName name="_LL2" localSheetId="42" hidden="1">{FALSE,FALSE,-1.25,-15.5,484.5,276.75,FALSE,FALSE,TRUE,TRUE,0,12,#N/A,46,#N/A,2.93460490463215,15.35,1,FALSE,FALSE,3,TRUE,1,FALSE,100,"Swvu.PLA1.","ACwvu.PLA1.",#N/A,FALSE,FALSE,0,0,0,0,2,"","",TRUE,TRUE,FALSE,FALSE,1,60,#N/A,#N/A,FALSE,FALSE,FALSE,FALSE,FALSE,FALSE,FALSE,9,65532,65532,FALSE,FALSE,TRUE,TRUE,TRUE}</definedName>
    <definedName name="_LL2" localSheetId="6" hidden="1">{FALSE,FALSE,-1.25,-15.5,484.5,276.75,FALSE,FALSE,TRUE,TRUE,0,12,#N/A,46,#N/A,2.93460490463215,15.35,1,FALSE,FALSE,3,TRUE,1,FALSE,100,"Swvu.PLA1.","ACwvu.PLA1.",#N/A,FALSE,FALSE,0,0,0,0,2,"","",TRUE,TRUE,FALSE,FALSE,1,60,#N/A,#N/A,FALSE,FALSE,FALSE,FALSE,FALSE,FALSE,FALSE,9,65532,65532,FALSE,FALSE,TRUE,TRUE,TRUE}</definedName>
    <definedName name="_LL2" localSheetId="7" hidden="1">{FALSE,FALSE,-1.25,-15.5,484.5,276.75,FALSE,FALSE,TRUE,TRUE,0,12,#N/A,46,#N/A,2.93460490463215,15.35,1,FALSE,FALSE,3,TRUE,1,FALSE,100,"Swvu.PLA1.","ACwvu.PLA1.",#N/A,FALSE,FALSE,0,0,0,0,2,"","",TRUE,TRUE,FALSE,FALSE,1,60,#N/A,#N/A,FALSE,FALSE,FALSE,FALSE,FALSE,FALSE,FALSE,9,65532,65532,FALSE,FALSE,TRUE,TRUE,TRUE}</definedName>
    <definedName name="_LL2" localSheetId="10" hidden="1">{FALSE,FALSE,-1.25,-15.5,484.5,276.75,FALSE,FALSE,TRUE,TRUE,0,12,#N/A,46,#N/A,2.93460490463215,15.35,1,FALSE,FALSE,3,TRUE,1,FALSE,100,"Swvu.PLA1.","ACwvu.PLA1.",#N/A,FALSE,FALSE,0,0,0,0,2,"","",TRUE,TRUE,FALSE,FALSE,1,60,#N/A,#N/A,FALSE,FALSE,FALSE,FALSE,FALSE,FALSE,FALSE,9,65532,65532,FALSE,FALSE,TRUE,TRUE,TRUE}</definedName>
    <definedName name="_LL2" localSheetId="38" hidden="1">{FALSE,FALSE,-1.25,-15.5,484.5,276.75,FALSE,FALSE,TRUE,TRUE,0,12,#N/A,46,#N/A,2.93460490463215,15.35,1,FALSE,FALSE,3,TRUE,1,FALSE,100,"Swvu.PLA1.","ACwvu.PLA1.",#N/A,FALSE,FALSE,0,0,0,0,2,"","",TRUE,TRUE,FALSE,FALSE,1,60,#N/A,#N/A,FALSE,FALSE,FALSE,FALSE,FALSE,FALSE,FALSE,9,65532,65532,FALSE,FALSE,TRUE,TRUE,TRUE}</definedName>
    <definedName name="_LL2" localSheetId="25" hidden="1">{FALSE,FALSE,-1.25,-15.5,484.5,276.75,FALSE,FALSE,TRUE,TRUE,0,12,#N/A,46,#N/A,2.93460490463215,15.35,1,FALSE,FALSE,3,TRUE,1,FALSE,100,"Swvu.PLA1.","ACwvu.PLA1.",#N/A,FALSE,FALSE,0,0,0,0,2,"","",TRUE,TRUE,FALSE,FALSE,1,60,#N/A,#N/A,FALSE,FALSE,FALSE,FALSE,FALSE,FALSE,FALSE,9,65532,65532,FALSE,FALSE,TRUE,TRUE,TRUE}</definedName>
    <definedName name="_LL2" localSheetId="28" hidden="1">{FALSE,FALSE,-1.25,-15.5,484.5,276.75,FALSE,FALSE,TRUE,TRUE,0,12,#N/A,46,#N/A,2.93460490463215,15.35,1,FALSE,FALSE,3,TRUE,1,FALSE,100,"Swvu.PLA1.","ACwvu.PLA1.",#N/A,FALSE,FALSE,0,0,0,0,2,"","",TRUE,TRUE,FALSE,FALSE,1,60,#N/A,#N/A,FALSE,FALSE,FALSE,FALSE,FALSE,FALSE,FALSE,9,65532,65532,FALSE,FALSE,TRUE,TRUE,TRUE}</definedName>
    <definedName name="_LL2" localSheetId="30" hidden="1">{FALSE,FALSE,-1.25,-15.5,484.5,276.75,FALSE,FALSE,TRUE,TRUE,0,12,#N/A,46,#N/A,2.93460490463215,15.35,1,FALSE,FALSE,3,TRUE,1,FALSE,100,"Swvu.PLA1.","ACwvu.PLA1.",#N/A,FALSE,FALSE,0,0,0,0,2,"","",TRUE,TRUE,FALSE,FALSE,1,60,#N/A,#N/A,FALSE,FALSE,FALSE,FALSE,FALSE,FALSE,FALSE,9,65532,65532,FALSE,FALSE,TRUE,TRUE,TRUE}</definedName>
    <definedName name="_LL2" localSheetId="31" hidden="1">{FALSE,FALSE,-1.25,-15.5,484.5,276.75,FALSE,FALSE,TRUE,TRUE,0,12,#N/A,46,#N/A,2.93460490463215,15.35,1,FALSE,FALSE,3,TRUE,1,FALSE,100,"Swvu.PLA1.","ACwvu.PLA1.",#N/A,FALSE,FALSE,0,0,0,0,2,"","",TRUE,TRUE,FALSE,FALSE,1,60,#N/A,#N/A,FALSE,FALSE,FALSE,FALSE,FALSE,FALSE,FALSE,9,65532,65532,FALSE,FALSE,TRUE,TRUE,TRUE}</definedName>
    <definedName name="_LL2" localSheetId="32" hidden="1">{FALSE,FALSE,-1.25,-15.5,484.5,276.75,FALSE,FALSE,TRUE,TRUE,0,12,#N/A,46,#N/A,2.93460490463215,15.35,1,FALSE,FALSE,3,TRUE,1,FALSE,100,"Swvu.PLA1.","ACwvu.PLA1.",#N/A,FALSE,FALSE,0,0,0,0,2,"","",TRUE,TRUE,FALSE,FALSE,1,60,#N/A,#N/A,FALSE,FALSE,FALSE,FALSE,FALSE,FALSE,FALSE,9,65532,65532,FALSE,FALSE,TRUE,TRUE,TRUE}</definedName>
    <definedName name="_LL2" localSheetId="33" hidden="1">{FALSE,FALSE,-1.25,-15.5,484.5,276.75,FALSE,FALSE,TRUE,TRUE,0,12,#N/A,46,#N/A,2.93460490463215,15.35,1,FALSE,FALSE,3,TRUE,1,FALSE,100,"Swvu.PLA1.","ACwvu.PLA1.",#N/A,FALSE,FALSE,0,0,0,0,2,"","",TRUE,TRUE,FALSE,FALSE,1,60,#N/A,#N/A,FALSE,FALSE,FALSE,FALSE,FALSE,FALSE,FALSE,9,65532,65532,FALSE,FALSE,TRUE,TRUE,TRUE}</definedName>
    <definedName name="_LL2" localSheetId="34" hidden="1">{FALSE,FALSE,-1.25,-15.5,484.5,276.75,FALSE,FALSE,TRUE,TRUE,0,12,#N/A,46,#N/A,2.93460490463215,15.35,1,FALSE,FALSE,3,TRUE,1,FALSE,100,"Swvu.PLA1.","ACwvu.PLA1.",#N/A,FALSE,FALSE,0,0,0,0,2,"","",TRUE,TRUE,FALSE,FALSE,1,60,#N/A,#N/A,FALSE,FALSE,FALSE,FALSE,FALSE,FALSE,FALSE,9,65532,65532,FALSE,FALSE,TRUE,TRUE,TRUE}</definedName>
    <definedName name="_LL2" localSheetId="35" hidden="1">{FALSE,FALSE,-1.25,-15.5,484.5,276.75,FALSE,FALSE,TRUE,TRUE,0,12,#N/A,46,#N/A,2.93460490463215,15.35,1,FALSE,FALSE,3,TRUE,1,FALSE,100,"Swvu.PLA1.","ACwvu.PLA1.",#N/A,FALSE,FALSE,0,0,0,0,2,"","",TRUE,TRUE,FALSE,FALSE,1,60,#N/A,#N/A,FALSE,FALSE,FALSE,FALSE,FALSE,FALSE,FALSE,9,65532,65532,FALSE,FALSE,TRUE,TRUE,TRUE}</definedName>
    <definedName name="_LL2" localSheetId="36" hidden="1">{FALSE,FALSE,-1.25,-15.5,484.5,276.75,FALSE,FALSE,TRUE,TRUE,0,12,#N/A,46,#N/A,2.93460490463215,15.35,1,FALSE,FALSE,3,TRUE,1,FALSE,100,"Swvu.PLA1.","ACwvu.PLA1.",#N/A,FALSE,FALSE,0,0,0,0,2,"","",TRUE,TRUE,FALSE,FALSE,1,60,#N/A,#N/A,FALSE,FALSE,FALSE,FALSE,FALSE,FALSE,FALSE,9,65532,65532,FALSE,FALSE,TRUE,TRUE,TRUE}</definedName>
    <definedName name="_LL2" localSheetId="37" hidden="1">{FALSE,FALSE,-1.25,-15.5,484.5,276.75,FALSE,FALSE,TRUE,TRUE,0,12,#N/A,46,#N/A,2.93460490463215,15.35,1,FALSE,FALSE,3,TRUE,1,FALSE,100,"Swvu.PLA1.","ACwvu.PLA1.",#N/A,FALSE,FALSE,0,0,0,0,2,"","",TRUE,TRUE,FALSE,FALSE,1,60,#N/A,#N/A,FALSE,FALSE,FALSE,FALSE,FALSE,FALSE,FALSE,9,65532,65532,FALSE,FALSE,TRUE,TRUE,TRUE}</definedName>
    <definedName name="_LL2" localSheetId="39" hidden="1">{FALSE,FALSE,-1.25,-15.5,484.5,276.75,FALSE,FALSE,TRUE,TRUE,0,12,#N/A,46,#N/A,2.93460490463215,15.35,1,FALSE,FALSE,3,TRUE,1,FALSE,100,"Swvu.PLA1.","ACwvu.PLA1.",#N/A,FALSE,FALSE,0,0,0,0,2,"","",TRUE,TRUE,FALSE,FALSE,1,60,#N/A,#N/A,FALSE,FALSE,FALSE,FALSE,FALSE,FALSE,FALSE,9,65532,65532,FALSE,FALSE,TRUE,TRUE,TRUE}</definedName>
    <definedName name="_LL2" localSheetId="40" hidden="1">{FALSE,FALSE,-1.25,-15.5,484.5,276.75,FALSE,FALSE,TRUE,TRUE,0,12,#N/A,46,#N/A,2.93460490463215,15.35,1,FALSE,FALSE,3,TRUE,1,FALSE,100,"Swvu.PLA1.","ACwvu.PLA1.",#N/A,FALSE,FALSE,0,0,0,0,2,"","",TRUE,TRUE,FALSE,FALSE,1,60,#N/A,#N/A,FALSE,FALSE,FALSE,FALSE,FALSE,FALSE,FALSE,9,65532,65532,FALSE,FALSE,TRUE,TRUE,TRUE}</definedName>
    <definedName name="_LL2" localSheetId="41" hidden="1">{FALSE,FALSE,-1.25,-15.5,484.5,276.75,FALSE,FALSE,TRUE,TRUE,0,12,#N/A,46,#N/A,2.93460490463215,15.35,1,FALSE,FALSE,3,TRUE,1,FALSE,100,"Swvu.PLA1.","ACwvu.PLA1.",#N/A,FALSE,FALSE,0,0,0,0,2,"","",TRUE,TRUE,FALSE,FALSE,1,60,#N/A,#N/A,FALSE,FALSE,FALSE,FALSE,FALSE,FALSE,FALSE,9,65532,65532,FALSE,FALSE,TRUE,TRUE,TRUE}</definedName>
    <definedName name="_LL2" localSheetId="46" hidden="1">{FALSE,FALSE,-1.25,-15.5,484.5,276.75,FALSE,FALSE,TRUE,TRUE,0,12,#N/A,46,#N/A,2.93460490463215,15.35,1,FALSE,FALSE,3,TRUE,1,FALSE,100,"Swvu.PLA1.","ACwvu.PLA1.",#N/A,FALSE,FALSE,0,0,0,0,2,"","",TRUE,TRUE,FALSE,FALSE,1,60,#N/A,#N/A,FALSE,FALSE,FALSE,FALSE,FALSE,FALSE,FALSE,9,65532,65532,FALSE,FALSE,TRUE,TRUE,TRUE}</definedName>
    <definedName name="_LL2" localSheetId="47" hidden="1">{FALSE,FALSE,-1.25,-15.5,484.5,276.75,FALSE,FALSE,TRUE,TRUE,0,12,#N/A,46,#N/A,2.93460490463215,15.35,1,FALSE,FALSE,3,TRUE,1,FALSE,100,"Swvu.PLA1.","ACwvu.PLA1.",#N/A,FALSE,FALSE,0,0,0,0,2,"","",TRUE,TRUE,FALSE,FALSE,1,60,#N/A,#N/A,FALSE,FALSE,FALSE,FALSE,FALSE,FALSE,FALSE,9,65532,65532,FALSE,FALSE,TRUE,TRUE,TRUE}</definedName>
    <definedName name="_LL2" localSheetId="48" hidden="1">{FALSE,FALSE,-1.25,-15.5,484.5,276.75,FALSE,FALSE,TRUE,TRUE,0,12,#N/A,46,#N/A,2.93460490463215,15.35,1,FALSE,FALSE,3,TRUE,1,FALSE,100,"Swvu.PLA1.","ACwvu.PLA1.",#N/A,FALSE,FALSE,0,0,0,0,2,"","",TRUE,TRUE,FALSE,FALSE,1,60,#N/A,#N/A,FALSE,FALSE,FALSE,FALSE,FALSE,FALSE,FALSE,9,65532,65532,FALSE,FALSE,TRUE,TRUE,TRUE}</definedName>
    <definedName name="_LL2" localSheetId="49" hidden="1">{FALSE,FALSE,-1.25,-15.5,484.5,276.75,FALSE,FALSE,TRUE,TRUE,0,12,#N/A,46,#N/A,2.93460490463215,15.35,1,FALSE,FALSE,3,TRUE,1,FALSE,100,"Swvu.PLA1.","ACwvu.PLA1.",#N/A,FALSE,FALSE,0,0,0,0,2,"","",TRUE,TRUE,FALSE,FALSE,1,60,#N/A,#N/A,FALSE,FALSE,FALSE,FALSE,FALSE,FALSE,FALSE,9,65532,65532,FALSE,FALSE,TRUE,TRUE,TRUE}</definedName>
    <definedName name="_LL2" localSheetId="50" hidden="1">{FALSE,FALSE,-1.25,-15.5,484.5,276.75,FALSE,FALSE,TRUE,TRUE,0,12,#N/A,46,#N/A,2.93460490463215,15.35,1,FALSE,FALSE,3,TRUE,1,FALSE,100,"Swvu.PLA1.","ACwvu.PLA1.",#N/A,FALSE,FALSE,0,0,0,0,2,"","",TRUE,TRUE,FALSE,FALSE,1,60,#N/A,#N/A,FALSE,FALSE,FALSE,FALSE,FALSE,FALSE,FALSE,9,65532,65532,FALSE,FALSE,TRUE,TRUE,TRUE}</definedName>
    <definedName name="_LL2" localSheetId="51" hidden="1">{FALSE,FALSE,-1.25,-15.5,484.5,276.75,FALSE,FALSE,TRUE,TRUE,0,12,#N/A,46,#N/A,2.93460490463215,15.35,1,FALSE,FALSE,3,TRUE,1,FALSE,100,"Swvu.PLA1.","ACwvu.PLA1.",#N/A,FALSE,FALSE,0,0,0,0,2,"","",TRUE,TRUE,FALSE,FALSE,1,60,#N/A,#N/A,FALSE,FALSE,FALSE,FALSE,FALSE,FALSE,FALSE,9,65532,65532,FALSE,FALSE,TRUE,TRUE,TRUE}</definedName>
    <definedName name="_LL2" localSheetId="52" hidden="1">{FALSE,FALSE,-1.25,-15.5,484.5,276.75,FALSE,FALSE,TRUE,TRUE,0,12,#N/A,46,#N/A,2.93460490463215,15.35,1,FALSE,FALSE,3,TRUE,1,FALSE,100,"Swvu.PLA1.","ACwvu.PLA1.",#N/A,FALSE,FALSE,0,0,0,0,2,"","",TRUE,TRUE,FALSE,FALSE,1,60,#N/A,#N/A,FALSE,FALSE,FALSE,FALSE,FALSE,FALSE,FALSE,9,65532,65532,FALSE,FALSE,TRUE,TRUE,TRUE}</definedName>
    <definedName name="_LL2" localSheetId="53" hidden="1">{FALSE,FALSE,-1.25,-15.5,484.5,276.75,FALSE,FALSE,TRUE,TRUE,0,12,#N/A,46,#N/A,2.93460490463215,15.35,1,FALSE,FALSE,3,TRUE,1,FALSE,100,"Swvu.PLA1.","ACwvu.PLA1.",#N/A,FALSE,FALSE,0,0,0,0,2,"","",TRUE,TRUE,FALSE,FALSE,1,60,#N/A,#N/A,FALSE,FALSE,FALSE,FALSE,FALSE,FALSE,FALSE,9,65532,65532,FALSE,FALSE,TRUE,TRUE,TRUE}</definedName>
    <definedName name="_LL2" localSheetId="64" hidden="1">{FALSE,FALSE,-1.25,-15.5,484.5,276.75,FALSE,FALSE,TRUE,TRUE,0,12,#N/A,46,#N/A,2.93460490463215,15.35,1,FALSE,FALSE,3,TRUE,1,FALSE,100,"Swvu.PLA1.","ACwvu.PLA1.",#N/A,FALSE,FALSE,0,0,0,0,2,"","",TRUE,TRUE,FALSE,FALSE,1,60,#N/A,#N/A,FALSE,FALSE,FALSE,FALSE,FALSE,FALSE,FALSE,9,65532,65532,FALSE,FALSE,TRUE,TRUE,TRUE}</definedName>
    <definedName name="_LL2" localSheetId="65" hidden="1">{FALSE,FALSE,-1.25,-15.5,484.5,276.75,FALSE,FALSE,TRUE,TRUE,0,12,#N/A,46,#N/A,2.93460490463215,15.35,1,FALSE,FALSE,3,TRUE,1,FALSE,100,"Swvu.PLA1.","ACwvu.PLA1.",#N/A,FALSE,FALSE,0,0,0,0,2,"","",TRUE,TRUE,FALSE,FALSE,1,60,#N/A,#N/A,FALSE,FALSE,FALSE,FALSE,FALSE,FALSE,FALSE,9,65532,65532,FALSE,FALSE,TRUE,TRUE,TRUE}</definedName>
    <definedName name="_LL2" localSheetId="66" hidden="1">{FALSE,FALSE,-1.25,-15.5,484.5,276.75,FALSE,FALSE,TRUE,TRUE,0,12,#N/A,46,#N/A,2.93460490463215,15.35,1,FALSE,FALSE,3,TRUE,1,FALSE,100,"Swvu.PLA1.","ACwvu.PLA1.",#N/A,FALSE,FALSE,0,0,0,0,2,"","",TRUE,TRUE,FALSE,FALSE,1,60,#N/A,#N/A,FALSE,FALSE,FALSE,FALSE,FALSE,FALSE,FALSE,9,65532,65532,FALSE,FALSE,TRUE,TRUE,TRUE}</definedName>
    <definedName name="_LL2" hidden="1">{FALSE,FALSE,-1.25,-15.5,484.5,276.75,FALSE,FALSE,TRUE,TRUE,0,12,#N/A,46,#N/A,2.93460490463215,15.35,1,FALSE,FALSE,3,TRUE,1,FALSE,100,"Swvu.PLA1.","ACwvu.PLA1.",#N/A,FALSE,FALSE,0,0,0,0,2,"","",TRUE,TRUE,FALSE,FALSE,1,60,#N/A,#N/A,FALSE,FALSE,FALSE,FALSE,FALSE,FALSE,FALSE,9,65532,65532,FALSE,FALSE,TRUE,TRUE,TRUE}</definedName>
    <definedName name="_M" localSheetId="67">#REF!</definedName>
    <definedName name="_M" localSheetId="68">#REF!</definedName>
    <definedName name="_M" localSheetId="69">#REF!</definedName>
    <definedName name="_M" localSheetId="70">#REF!</definedName>
    <definedName name="_M" localSheetId="72">#REF!</definedName>
    <definedName name="_M" localSheetId="73">#REF!</definedName>
    <definedName name="_M" localSheetId="74">#REF!</definedName>
    <definedName name="_M" localSheetId="11">#REF!</definedName>
    <definedName name="_M" localSheetId="10">#REF!</definedName>
    <definedName name="_M" localSheetId="38">#REF!</definedName>
    <definedName name="_M" localSheetId="39">#REF!</definedName>
    <definedName name="_M" localSheetId="40">#REF!</definedName>
    <definedName name="_M" localSheetId="41">#REF!</definedName>
    <definedName name="_M" localSheetId="46">#REF!</definedName>
    <definedName name="_M" localSheetId="52">#REF!</definedName>
    <definedName name="_M" localSheetId="64">#REF!</definedName>
    <definedName name="_M" localSheetId="65">#REF!</definedName>
    <definedName name="_M" localSheetId="66">#REF!</definedName>
    <definedName name="_M">#REF!</definedName>
    <definedName name="_MAR1" localSheetId="67">#REF!</definedName>
    <definedName name="_MAR1" localSheetId="68">#REF!</definedName>
    <definedName name="_MAR1" localSheetId="69">#REF!</definedName>
    <definedName name="_MAR1" localSheetId="70">#REF!</definedName>
    <definedName name="_MAR1" localSheetId="72">#REF!</definedName>
    <definedName name="_MAR1" localSheetId="73">#REF!</definedName>
    <definedName name="_MAR1" localSheetId="74">#REF!</definedName>
    <definedName name="_MAR1" localSheetId="11">#REF!</definedName>
    <definedName name="_MAR1" localSheetId="10">#REF!</definedName>
    <definedName name="_MAR1" localSheetId="38">#REF!</definedName>
    <definedName name="_MAR1" localSheetId="39">#REF!</definedName>
    <definedName name="_MAR1" localSheetId="40">#REF!</definedName>
    <definedName name="_MAR1" localSheetId="41">#REF!</definedName>
    <definedName name="_MAR1" localSheetId="46">#REF!</definedName>
    <definedName name="_MAR1" localSheetId="52">#REF!</definedName>
    <definedName name="_MAR1" localSheetId="64">#REF!</definedName>
    <definedName name="_MAR1" localSheetId="65">#REF!</definedName>
    <definedName name="_MAR1" localSheetId="66">#REF!</definedName>
    <definedName name="_MAR1">#REF!</definedName>
    <definedName name="_MAR2" localSheetId="67">#REF!</definedName>
    <definedName name="_MAR2" localSheetId="68">#REF!</definedName>
    <definedName name="_MAR2" localSheetId="69">#REF!</definedName>
    <definedName name="_MAR2" localSheetId="70">#REF!</definedName>
    <definedName name="_MAR2" localSheetId="72">#REF!</definedName>
    <definedName name="_MAR2" localSheetId="73">#REF!</definedName>
    <definedName name="_MAR2" localSheetId="74">#REF!</definedName>
    <definedName name="_MAR2" localSheetId="11">#REF!</definedName>
    <definedName name="_MAR2" localSheetId="10">#REF!</definedName>
    <definedName name="_MAR2" localSheetId="38">#REF!</definedName>
    <definedName name="_MAR2" localSheetId="39">#REF!</definedName>
    <definedName name="_MAR2" localSheetId="40">#REF!</definedName>
    <definedName name="_MAR2" localSheetId="41">#REF!</definedName>
    <definedName name="_MAR2" localSheetId="46">#REF!</definedName>
    <definedName name="_MAR2" localSheetId="52">#REF!</definedName>
    <definedName name="_MAR2" localSheetId="64">#REF!</definedName>
    <definedName name="_MAR2" localSheetId="65">#REF!</definedName>
    <definedName name="_MAR2">#REF!</definedName>
    <definedName name="_MAR3" localSheetId="67">#REF!</definedName>
    <definedName name="_MAR3" localSheetId="68">#REF!</definedName>
    <definedName name="_MAR3" localSheetId="69">#REF!</definedName>
    <definedName name="_MAR3" localSheetId="70">#REF!</definedName>
    <definedName name="_MAR3" localSheetId="72">#REF!</definedName>
    <definedName name="_MAR3" localSheetId="73">#REF!</definedName>
    <definedName name="_MAR3" localSheetId="74">#REF!</definedName>
    <definedName name="_MAR3" localSheetId="11">#REF!</definedName>
    <definedName name="_MAR3" localSheetId="10">#REF!</definedName>
    <definedName name="_MAR3" localSheetId="38">#REF!</definedName>
    <definedName name="_MAR3" localSheetId="39">#REF!</definedName>
    <definedName name="_MAR3" localSheetId="40">#REF!</definedName>
    <definedName name="_MAR3" localSheetId="41">#REF!</definedName>
    <definedName name="_MAR3" localSheetId="46">#REF!</definedName>
    <definedName name="_MAR3" localSheetId="52">#REF!</definedName>
    <definedName name="_MAR3" localSheetId="64">#REF!</definedName>
    <definedName name="_MAR3" localSheetId="65">#REF!</definedName>
    <definedName name="_MAR3">#REF!</definedName>
    <definedName name="_MAR4" localSheetId="67">#REF!</definedName>
    <definedName name="_MAR4" localSheetId="68">#REF!</definedName>
    <definedName name="_MAR4" localSheetId="69">#REF!</definedName>
    <definedName name="_MAR4" localSheetId="70">#REF!</definedName>
    <definedName name="_MAR4" localSheetId="72">#REF!</definedName>
    <definedName name="_MAR4" localSheetId="73">#REF!</definedName>
    <definedName name="_MAR4" localSheetId="74">#REF!</definedName>
    <definedName name="_MAR4" localSheetId="11">#REF!</definedName>
    <definedName name="_MAR4" localSheetId="10">#REF!</definedName>
    <definedName name="_MAR4" localSheetId="38">#REF!</definedName>
    <definedName name="_MAR4" localSheetId="39">#REF!</definedName>
    <definedName name="_MAR4" localSheetId="40">#REF!</definedName>
    <definedName name="_MAR4" localSheetId="41">#REF!</definedName>
    <definedName name="_MAR4" localSheetId="46">#REF!</definedName>
    <definedName name="_MAR4" localSheetId="52">#REF!</definedName>
    <definedName name="_MAR4" localSheetId="64">#REF!</definedName>
    <definedName name="_MAR4" localSheetId="65">#REF!</definedName>
    <definedName name="_MAR4">#REF!</definedName>
    <definedName name="_MAR5" localSheetId="67">#REF!</definedName>
    <definedName name="_MAR5" localSheetId="68">#REF!</definedName>
    <definedName name="_MAR5" localSheetId="69">#REF!</definedName>
    <definedName name="_MAR5" localSheetId="70">#REF!</definedName>
    <definedName name="_MAR5" localSheetId="72">#REF!</definedName>
    <definedName name="_MAR5" localSheetId="73">#REF!</definedName>
    <definedName name="_MAR5" localSheetId="74">#REF!</definedName>
    <definedName name="_MAR5" localSheetId="11">#REF!</definedName>
    <definedName name="_MAR5" localSheetId="10">#REF!</definedName>
    <definedName name="_MAR5" localSheetId="38">#REF!</definedName>
    <definedName name="_MAR5" localSheetId="39">#REF!</definedName>
    <definedName name="_MAR5" localSheetId="40">#REF!</definedName>
    <definedName name="_MAR5" localSheetId="41">#REF!</definedName>
    <definedName name="_MAR5" localSheetId="46">#REF!</definedName>
    <definedName name="_MAR5" localSheetId="52">#REF!</definedName>
    <definedName name="_MAR5" localSheetId="64">#REF!</definedName>
    <definedName name="_MAR5" localSheetId="65">#REF!</definedName>
    <definedName name="_MAR5">#REF!</definedName>
    <definedName name="_MAR6" localSheetId="67">#REF!</definedName>
    <definedName name="_MAR6" localSheetId="68">#REF!</definedName>
    <definedName name="_MAR6" localSheetId="69">#REF!</definedName>
    <definedName name="_MAR6" localSheetId="70">#REF!</definedName>
    <definedName name="_MAR6" localSheetId="72">#REF!</definedName>
    <definedName name="_MAR6" localSheetId="73">#REF!</definedName>
    <definedName name="_MAR6" localSheetId="74">#REF!</definedName>
    <definedName name="_MAR6" localSheetId="11">#REF!</definedName>
    <definedName name="_MAR6" localSheetId="10">#REF!</definedName>
    <definedName name="_MAR6" localSheetId="38">#REF!</definedName>
    <definedName name="_MAR6" localSheetId="39">#REF!</definedName>
    <definedName name="_MAR6" localSheetId="40">#REF!</definedName>
    <definedName name="_MAR6" localSheetId="41">#REF!</definedName>
    <definedName name="_MAR6" localSheetId="46">#REF!</definedName>
    <definedName name="_MAR6" localSheetId="52">#REF!</definedName>
    <definedName name="_MAR6" localSheetId="64">#REF!</definedName>
    <definedName name="_MAR6" localSheetId="65">#REF!</definedName>
    <definedName name="_MAR6">#REF!</definedName>
    <definedName name="_MatMult_A" localSheetId="67" hidden="1">'[42]Fax a enviar'!#REF!</definedName>
    <definedName name="_MatMult_A" localSheetId="68" hidden="1">'[42]Fax a enviar'!#REF!</definedName>
    <definedName name="_MatMult_A" localSheetId="69" hidden="1">'[42]Fax a enviar'!#REF!</definedName>
    <definedName name="_MatMult_A" localSheetId="70" hidden="1">'[42]Fax a enviar'!#REF!</definedName>
    <definedName name="_MatMult_A" localSheetId="72" hidden="1">'[42]Fax a enviar'!#REF!</definedName>
    <definedName name="_MatMult_A" localSheetId="73" hidden="1">'[42]Fax a enviar'!#REF!</definedName>
    <definedName name="_MatMult_A" localSheetId="74" hidden="1">'[42]Fax a enviar'!#REF!</definedName>
    <definedName name="_MatMult_A" localSheetId="11" hidden="1">#REF!</definedName>
    <definedName name="_MatMult_A" localSheetId="23" hidden="1">#REF!</definedName>
    <definedName name="_MatMult_A" localSheetId="24" hidden="1">#REF!</definedName>
    <definedName name="_MatMult_A" localSheetId="26" hidden="1">#REF!</definedName>
    <definedName name="_MatMult_A" localSheetId="10" hidden="1">#REF!</definedName>
    <definedName name="_MatMult_A" localSheetId="38" hidden="1">#REF!</definedName>
    <definedName name="_MatMult_A" localSheetId="25" hidden="1">#REF!</definedName>
    <definedName name="_MatMult_A" localSheetId="30" hidden="1">'[42]Fax a enviar'!#REF!</definedName>
    <definedName name="_MatMult_A" localSheetId="39" hidden="1">#REF!</definedName>
    <definedName name="_MatMult_A" localSheetId="46" hidden="1">'[42]Fax a enviar'!#REF!</definedName>
    <definedName name="_MatMult_A" localSheetId="51" hidden="1">#REF!</definedName>
    <definedName name="_MatMult_A" localSheetId="52" hidden="1">#REF!</definedName>
    <definedName name="_MatMult_A" localSheetId="65" hidden="1">'[42]Fax a enviar'!#REF!</definedName>
    <definedName name="_MatMult_A" localSheetId="66" hidden="1">'[42]Fax a enviar'!#REF!</definedName>
    <definedName name="_MatMult_A" hidden="1">#REF!</definedName>
    <definedName name="_MatMult_AxB" localSheetId="67" hidden="1">'[42]Fax a enviar'!#REF!</definedName>
    <definedName name="_MatMult_AxB" localSheetId="68" hidden="1">'[42]Fax a enviar'!#REF!</definedName>
    <definedName name="_MatMult_AxB" localSheetId="69" hidden="1">'[42]Fax a enviar'!#REF!</definedName>
    <definedName name="_MatMult_AxB" localSheetId="70" hidden="1">'[42]Fax a enviar'!#REF!</definedName>
    <definedName name="_MatMult_AxB" localSheetId="72" hidden="1">'[42]Fax a enviar'!#REF!</definedName>
    <definedName name="_MatMult_AxB" localSheetId="73" hidden="1">'[42]Fax a enviar'!#REF!</definedName>
    <definedName name="_MatMult_AxB" localSheetId="74" hidden="1">'[42]Fax a enviar'!#REF!</definedName>
    <definedName name="_MatMult_AxB" localSheetId="11" hidden="1">#REF!</definedName>
    <definedName name="_MatMult_AxB" localSheetId="23" hidden="1">#REF!</definedName>
    <definedName name="_MatMult_AxB" localSheetId="24" hidden="1">#REF!</definedName>
    <definedName name="_MatMult_AxB" localSheetId="26" hidden="1">#REF!</definedName>
    <definedName name="_MatMult_AxB" localSheetId="10" hidden="1">#REF!</definedName>
    <definedName name="_MatMult_AxB" localSheetId="38" hidden="1">#REF!</definedName>
    <definedName name="_MatMult_AxB" localSheetId="25" hidden="1">#REF!</definedName>
    <definedName name="_MatMult_AxB" localSheetId="30" hidden="1">'[42]Fax a enviar'!#REF!</definedName>
    <definedName name="_MatMult_AxB" localSheetId="39" hidden="1">#REF!</definedName>
    <definedName name="_MatMult_AxB" localSheetId="46" hidden="1">'[42]Fax a enviar'!#REF!</definedName>
    <definedName name="_MatMult_AxB" localSheetId="51" hidden="1">#REF!</definedName>
    <definedName name="_MatMult_AxB" localSheetId="52" hidden="1">#REF!</definedName>
    <definedName name="_MatMult_AxB" localSheetId="65" hidden="1">'[42]Fax a enviar'!#REF!</definedName>
    <definedName name="_MatMult_AxB" localSheetId="66" hidden="1">'[42]Fax a enviar'!#REF!</definedName>
    <definedName name="_MatMult_AxB" hidden="1">#REF!</definedName>
    <definedName name="_MatMult_B" localSheetId="67" hidden="1">'[42]Fax a enviar'!#REF!</definedName>
    <definedName name="_MatMult_B" localSheetId="68" hidden="1">'[42]Fax a enviar'!#REF!</definedName>
    <definedName name="_MatMult_B" localSheetId="69" hidden="1">'[42]Fax a enviar'!#REF!</definedName>
    <definedName name="_MatMult_B" localSheetId="70" hidden="1">'[42]Fax a enviar'!#REF!</definedName>
    <definedName name="_MatMult_B" localSheetId="72" hidden="1">'[42]Fax a enviar'!#REF!</definedName>
    <definedName name="_MatMult_B" localSheetId="73" hidden="1">'[42]Fax a enviar'!#REF!</definedName>
    <definedName name="_MatMult_B" localSheetId="74" hidden="1">'[42]Fax a enviar'!#REF!</definedName>
    <definedName name="_MatMult_B" localSheetId="11" hidden="1">#REF!</definedName>
    <definedName name="_MatMult_B" localSheetId="23" hidden="1">#REF!</definedName>
    <definedName name="_MatMult_B" localSheetId="24" hidden="1">#REF!</definedName>
    <definedName name="_MatMult_B" localSheetId="26" hidden="1">#REF!</definedName>
    <definedName name="_MatMult_B" localSheetId="10" hidden="1">#REF!</definedName>
    <definedName name="_MatMult_B" localSheetId="38" hidden="1">#REF!</definedName>
    <definedName name="_MatMult_B" localSheetId="25" hidden="1">#REF!</definedName>
    <definedName name="_MatMult_B" localSheetId="30" hidden="1">'[42]Fax a enviar'!#REF!</definedName>
    <definedName name="_MatMult_B" localSheetId="39" hidden="1">#REF!</definedName>
    <definedName name="_MatMult_B" localSheetId="46" hidden="1">'[42]Fax a enviar'!#REF!</definedName>
    <definedName name="_MatMult_B" localSheetId="51" hidden="1">#REF!</definedName>
    <definedName name="_MatMult_B" localSheetId="52" hidden="1">#REF!</definedName>
    <definedName name="_MatMult_B" localSheetId="65" hidden="1">'[42]Fax a enviar'!#REF!</definedName>
    <definedName name="_MatMult_B" localSheetId="66" hidden="1">'[42]Fax a enviar'!#REF!</definedName>
    <definedName name="_MatMult_B" hidden="1">#REF!</definedName>
    <definedName name="_mcv2" localSheetId="11">#REF!</definedName>
    <definedName name="_mcv2" localSheetId="10">#REF!</definedName>
    <definedName name="_mcv2" localSheetId="38">#REF!</definedName>
    <definedName name="_mcv2" localSheetId="39">#REF!</definedName>
    <definedName name="_mcv2" localSheetId="46">[43]Q2!$E$63:$AH$63</definedName>
    <definedName name="_mcv2" localSheetId="51">#REF!</definedName>
    <definedName name="_mcv2" localSheetId="52">[43]Q2!$E$63:$AH$63</definedName>
    <definedName name="_mcv2" localSheetId="66">[43]Q2!$E$63:$AH$63</definedName>
    <definedName name="_mcv2">#REF!</definedName>
    <definedName name="_me98" localSheetId="67">[25]Programa!#REF!</definedName>
    <definedName name="_me98" localSheetId="68">[25]Programa!#REF!</definedName>
    <definedName name="_me98" localSheetId="69">[25]Programa!#REF!</definedName>
    <definedName name="_me98" localSheetId="70">[25]Programa!#REF!</definedName>
    <definedName name="_me98" localSheetId="72">[25]Programa!#REF!</definedName>
    <definedName name="_me98" localSheetId="73">[25]Programa!#REF!</definedName>
    <definedName name="_me98" localSheetId="74">[25]Programa!#REF!</definedName>
    <definedName name="_me98" localSheetId="11">#REF!</definedName>
    <definedName name="_me98" localSheetId="10">#REF!</definedName>
    <definedName name="_me98" localSheetId="38">#REF!</definedName>
    <definedName name="_me98" localSheetId="30">[26]Programa!#REF!</definedName>
    <definedName name="_me98" localSheetId="39">#REF!</definedName>
    <definedName name="_me98" localSheetId="40">[25]Programa!#REF!</definedName>
    <definedName name="_me98" localSheetId="41">[25]Programa!#REF!</definedName>
    <definedName name="_me98" localSheetId="46">[25]Programa!#REF!</definedName>
    <definedName name="_me98" localSheetId="51">#REF!</definedName>
    <definedName name="_me98" localSheetId="52">[25]Programa!#REF!</definedName>
    <definedName name="_me98" localSheetId="53">[25]Programa!#REF!</definedName>
    <definedName name="_me98" localSheetId="65">[25]Programa!#REF!</definedName>
    <definedName name="_me98" localSheetId="66">[25]Programa!#REF!</definedName>
    <definedName name="_me98">#REF!</definedName>
    <definedName name="_MEX1" localSheetId="67">#REF!</definedName>
    <definedName name="_MEX1" localSheetId="68">#REF!</definedName>
    <definedName name="_MEX1" localSheetId="69">#REF!</definedName>
    <definedName name="_MEX1" localSheetId="70">#REF!</definedName>
    <definedName name="_MEX1" localSheetId="72">#REF!</definedName>
    <definedName name="_MEX1" localSheetId="73">#REF!</definedName>
    <definedName name="_MEX1" localSheetId="74">#REF!</definedName>
    <definedName name="_MEX1" localSheetId="11">#REF!</definedName>
    <definedName name="_MEX1" localSheetId="12">#REF!</definedName>
    <definedName name="_MEX1" localSheetId="13">#REF!</definedName>
    <definedName name="_MEX1" localSheetId="23">#REF!</definedName>
    <definedName name="_MEX1" localSheetId="24">#REF!</definedName>
    <definedName name="_MEX1" localSheetId="26">#REF!</definedName>
    <definedName name="_MEX1" localSheetId="27">#REF!</definedName>
    <definedName name="_MEX1" localSheetId="42">#REF!</definedName>
    <definedName name="_MEX1" localSheetId="10">#REF!</definedName>
    <definedName name="_MEX1" localSheetId="38">#REF!</definedName>
    <definedName name="_MEX1" localSheetId="25">#REF!</definedName>
    <definedName name="_MEX1" localSheetId="30">#REF!</definedName>
    <definedName name="_MEX1" localSheetId="31">#REF!</definedName>
    <definedName name="_MEX1" localSheetId="34">#REF!</definedName>
    <definedName name="_MEX1" localSheetId="36">#REF!</definedName>
    <definedName name="_MEX1" localSheetId="37">#REF!</definedName>
    <definedName name="_MEX1" localSheetId="39">#REF!</definedName>
    <definedName name="_MEX1" localSheetId="40">#REF!</definedName>
    <definedName name="_MEX1" localSheetId="41">#REF!</definedName>
    <definedName name="_MEX1" localSheetId="46">#REF!</definedName>
    <definedName name="_MEX1" localSheetId="47">#REF!</definedName>
    <definedName name="_MEX1" localSheetId="48">#REF!</definedName>
    <definedName name="_MEX1" localSheetId="49">#REF!</definedName>
    <definedName name="_MEX1" localSheetId="52">#REF!</definedName>
    <definedName name="_MEX1" localSheetId="53">#REF!</definedName>
    <definedName name="_MEX1" localSheetId="64">#REF!</definedName>
    <definedName name="_MEX1" localSheetId="65">#REF!</definedName>
    <definedName name="_MEX1" localSheetId="66">#REF!</definedName>
    <definedName name="_MEX1">#REF!</definedName>
    <definedName name="_mk14" localSheetId="67">[44]NFPEntps!#REF!</definedName>
    <definedName name="_mk14" localSheetId="68">[44]NFPEntps!#REF!</definedName>
    <definedName name="_mk14" localSheetId="69">[44]NFPEntps!#REF!</definedName>
    <definedName name="_mk14" localSheetId="70">[44]NFPEntps!#REF!</definedName>
    <definedName name="_mk14" localSheetId="72">[44]NFPEntps!#REF!</definedName>
    <definedName name="_mk14" localSheetId="73">[44]NFPEntps!#REF!</definedName>
    <definedName name="_mk14" localSheetId="74">[44]NFPEntps!#REF!</definedName>
    <definedName name="_mk14" localSheetId="11">#REF!</definedName>
    <definedName name="_mk14" localSheetId="12">#REF!</definedName>
    <definedName name="_mk14" localSheetId="13">#REF!</definedName>
    <definedName name="_mk14" localSheetId="10">#REF!</definedName>
    <definedName name="_mk14" localSheetId="38">#REF!</definedName>
    <definedName name="_mk14" localSheetId="30">[45]NFPEntps!#REF!</definedName>
    <definedName name="_mk14" localSheetId="39">#REF!</definedName>
    <definedName name="_mk14" localSheetId="40">[44]NFPEntps!#REF!</definedName>
    <definedName name="_mk14" localSheetId="41">[44]NFPEntps!#REF!</definedName>
    <definedName name="_mk14" localSheetId="46">[44]NFPEntps!#REF!</definedName>
    <definedName name="_mk14" localSheetId="51">#REF!</definedName>
    <definedName name="_mk14" localSheetId="52">[44]NFPEntps!#REF!</definedName>
    <definedName name="_mk14" localSheetId="53">[44]NFPEntps!#REF!</definedName>
    <definedName name="_mk14" localSheetId="64">[44]NFPEntps!#REF!</definedName>
    <definedName name="_mk14" localSheetId="65">[44]NFPEntps!#REF!</definedName>
    <definedName name="_mk14" localSheetId="66">[44]NFPEntps!#REF!</definedName>
    <definedName name="_mk14">#REF!</definedName>
    <definedName name="_MTS2" localSheetId="11">#REF!</definedName>
    <definedName name="_MTS2" localSheetId="12">#REF!</definedName>
    <definedName name="_MTS2" localSheetId="13">#REF!</definedName>
    <definedName name="_MTS2" localSheetId="10">#REF!</definedName>
    <definedName name="_MTS2" localSheetId="38">#REF!</definedName>
    <definedName name="_MTS2" localSheetId="39">#REF!</definedName>
    <definedName name="_MTS2" localSheetId="40">'[46]Annual Tables'!#REF!</definedName>
    <definedName name="_MTS2" localSheetId="41">'[46]Annual Tables'!#REF!</definedName>
    <definedName name="_MTS2" localSheetId="46">'[46]Annual Tables'!#REF!</definedName>
    <definedName name="_MTS2" localSheetId="51">#REF!</definedName>
    <definedName name="_MTS2" localSheetId="52">'[46]Annual Tables'!#REF!</definedName>
    <definedName name="_MTS2" localSheetId="64">'[46]Annual Tables'!#REF!</definedName>
    <definedName name="_MTS2" localSheetId="66">'[46]Annual Tables'!#REF!</definedName>
    <definedName name="_MTS2">#REF!</definedName>
    <definedName name="_NA1" localSheetId="11">#REF!</definedName>
    <definedName name="_NA1" localSheetId="10">#REF!</definedName>
    <definedName name="_NA1" localSheetId="38">#REF!</definedName>
    <definedName name="_NA1" localSheetId="39">#REF!</definedName>
    <definedName name="_NA1" localSheetId="40">[47]raw!#REF!</definedName>
    <definedName name="_NA1" localSheetId="41">[47]raw!#REF!</definedName>
    <definedName name="_NA1" localSheetId="46">[47]raw!#REF!</definedName>
    <definedName name="_NA1" localSheetId="51">#REF!</definedName>
    <definedName name="_NA1" localSheetId="52">[47]raw!#REF!</definedName>
    <definedName name="_NA1" localSheetId="64">[47]raw!#REF!</definedName>
    <definedName name="_NA1" localSheetId="66">[47]raw!#REF!</definedName>
    <definedName name="_NA1">#REF!</definedName>
    <definedName name="_NA2" localSheetId="11">#REF!</definedName>
    <definedName name="_NA2" localSheetId="10">#REF!</definedName>
    <definedName name="_NA2" localSheetId="38">#REF!</definedName>
    <definedName name="_NA2" localSheetId="39">#REF!</definedName>
    <definedName name="_NA2" localSheetId="40">[47]raw!#REF!</definedName>
    <definedName name="_NA2" localSheetId="41">[47]raw!#REF!</definedName>
    <definedName name="_NA2" localSheetId="46">[47]raw!#REF!</definedName>
    <definedName name="_NA2" localSheetId="51">#REF!</definedName>
    <definedName name="_NA2" localSheetId="52">[47]raw!#REF!</definedName>
    <definedName name="_NA2" localSheetId="64">[47]raw!#REF!</definedName>
    <definedName name="_NA2" localSheetId="66">[47]raw!#REF!</definedName>
    <definedName name="_NA2">#REF!</definedName>
    <definedName name="_NA3" localSheetId="11">#REF!</definedName>
    <definedName name="_NA3" localSheetId="10">#REF!</definedName>
    <definedName name="_NA3" localSheetId="38">#REF!</definedName>
    <definedName name="_NA3" localSheetId="39">#REF!</definedName>
    <definedName name="_NA3" localSheetId="40">[47]raw!#REF!</definedName>
    <definedName name="_NA3" localSheetId="41">[47]raw!#REF!</definedName>
    <definedName name="_NA3" localSheetId="46">[47]raw!#REF!</definedName>
    <definedName name="_NA3" localSheetId="51">#REF!</definedName>
    <definedName name="_NA3" localSheetId="52">[47]raw!#REF!</definedName>
    <definedName name="_NA3" localSheetId="64">[47]raw!#REF!</definedName>
    <definedName name="_NA3" localSheetId="66">[47]raw!#REF!</definedName>
    <definedName name="_NA3">#REF!</definedName>
    <definedName name="_NB1" localSheetId="11">#REF!</definedName>
    <definedName name="_NB1" localSheetId="10">#REF!</definedName>
    <definedName name="_NB1" localSheetId="38">#REF!</definedName>
    <definedName name="_NB1" localSheetId="39">#REF!</definedName>
    <definedName name="_NB1" localSheetId="46">[47]raw!#REF!</definedName>
    <definedName name="_NB1" localSheetId="51">#REF!</definedName>
    <definedName name="_NB1" localSheetId="52">[47]raw!#REF!</definedName>
    <definedName name="_NB1" localSheetId="66">[47]raw!#REF!</definedName>
    <definedName name="_NB1">#REF!</definedName>
    <definedName name="_NB2" localSheetId="11">#REF!</definedName>
    <definedName name="_NB2" localSheetId="10">#REF!</definedName>
    <definedName name="_NB2" localSheetId="38">#REF!</definedName>
    <definedName name="_NB2" localSheetId="39">#REF!</definedName>
    <definedName name="_NB2" localSheetId="46">[47]raw!#REF!</definedName>
    <definedName name="_NB2" localSheetId="51">#REF!</definedName>
    <definedName name="_NB2" localSheetId="52">[47]raw!#REF!</definedName>
    <definedName name="_NB2" localSheetId="66">[47]raw!#REF!</definedName>
    <definedName name="_NB2">#REF!</definedName>
    <definedName name="_NB3" localSheetId="67">[48]raw!$A$513:$F$513</definedName>
    <definedName name="_NB3" localSheetId="68">[48]raw!$A$513:$F$513</definedName>
    <definedName name="_NB3" localSheetId="69">[48]raw!$A$513:$F$513</definedName>
    <definedName name="_NB3" localSheetId="70">[48]raw!$A$513:$F$513</definedName>
    <definedName name="_NB3" localSheetId="72">[48]raw!$A$513:$F$513</definedName>
    <definedName name="_NB3" localSheetId="73">[48]raw!$A$513:$F$513</definedName>
    <definedName name="_NB3" localSheetId="74">[48]raw!$A$513:$F$513</definedName>
    <definedName name="_NB3" localSheetId="11">#REF!</definedName>
    <definedName name="_NB3" localSheetId="10">#REF!</definedName>
    <definedName name="_NB3" localSheetId="38">#REF!</definedName>
    <definedName name="_NB3" localSheetId="30">[49]raw!$A$513:$F$513</definedName>
    <definedName name="_NB3" localSheetId="39">#REF!</definedName>
    <definedName name="_NB3" localSheetId="40">[48]raw!$A$513:$F$513</definedName>
    <definedName name="_NB3" localSheetId="41">[48]raw!$A$513:$F$513</definedName>
    <definedName name="_NB3" localSheetId="46">[48]raw!$A$513:$F$513</definedName>
    <definedName name="_NB3" localSheetId="51">#REF!</definedName>
    <definedName name="_NB3" localSheetId="52">[48]raw!$A$513:$F$513</definedName>
    <definedName name="_NB3" localSheetId="53">[48]raw!$A$513:$F$513</definedName>
    <definedName name="_NB3" localSheetId="65">[48]raw!$A$513:$F$513</definedName>
    <definedName name="_NB3" localSheetId="66">[48]raw!$A$513:$F$513</definedName>
    <definedName name="_NB3">#REF!</definedName>
    <definedName name="_NC1" localSheetId="67">[47]raw!#REF!</definedName>
    <definedName name="_NC1" localSheetId="68">[47]raw!#REF!</definedName>
    <definedName name="_NC1" localSheetId="69">[47]raw!#REF!</definedName>
    <definedName name="_NC1" localSheetId="70">[47]raw!#REF!</definedName>
    <definedName name="_NC1" localSheetId="72">[47]raw!#REF!</definedName>
    <definedName name="_NC1" localSheetId="73">[47]raw!#REF!</definedName>
    <definedName name="_NC1" localSheetId="74">[47]raw!#REF!</definedName>
    <definedName name="_NC1" localSheetId="11">#REF!</definedName>
    <definedName name="_NC1" localSheetId="10">#REF!</definedName>
    <definedName name="_NC1" localSheetId="38">#REF!</definedName>
    <definedName name="_NC1" localSheetId="30">[47]raw!#REF!</definedName>
    <definedName name="_NC1" localSheetId="39">#REF!</definedName>
    <definedName name="_NC1" localSheetId="40">[47]raw!#REF!</definedName>
    <definedName name="_NC1" localSheetId="41">[47]raw!#REF!</definedName>
    <definedName name="_NC1" localSheetId="46">[47]raw!#REF!</definedName>
    <definedName name="_NC1" localSheetId="51">#REF!</definedName>
    <definedName name="_NC1" localSheetId="52">[47]raw!#REF!</definedName>
    <definedName name="_NC1" localSheetId="65">[47]raw!#REF!</definedName>
    <definedName name="_NC1" localSheetId="66">[47]raw!#REF!</definedName>
    <definedName name="_NC1">#REF!</definedName>
    <definedName name="_NC3" localSheetId="11">#REF!</definedName>
    <definedName name="_NC3" localSheetId="10">#REF!</definedName>
    <definedName name="_NC3" localSheetId="38">#REF!</definedName>
    <definedName name="_NC3" localSheetId="30">[47]raw!#REF!</definedName>
    <definedName name="_NC3" localSheetId="39">#REF!</definedName>
    <definedName name="_NC3" localSheetId="40">[47]raw!#REF!</definedName>
    <definedName name="_NC3" localSheetId="41">[47]raw!#REF!</definedName>
    <definedName name="_NC3" localSheetId="46">[47]raw!#REF!</definedName>
    <definedName name="_NC3" localSheetId="51">#REF!</definedName>
    <definedName name="_NC3" localSheetId="52">[47]raw!#REF!</definedName>
    <definedName name="_NC3" localSheetId="66">[47]raw!#REF!</definedName>
    <definedName name="_NC3">#REF!</definedName>
    <definedName name="_NC4" localSheetId="67">[47]raw!#REF!</definedName>
    <definedName name="_NC4" localSheetId="68">[47]raw!#REF!</definedName>
    <definedName name="_NC4" localSheetId="69">[47]raw!#REF!</definedName>
    <definedName name="_NC4" localSheetId="70">[47]raw!#REF!</definedName>
    <definedName name="_NC4" localSheetId="72">[47]raw!#REF!</definedName>
    <definedName name="_NC4" localSheetId="73">[47]raw!#REF!</definedName>
    <definedName name="_NC4" localSheetId="74">[47]raw!#REF!</definedName>
    <definedName name="_NC4" localSheetId="11">#REF!</definedName>
    <definedName name="_NC4" localSheetId="10">#REF!</definedName>
    <definedName name="_NC4" localSheetId="38">#REF!</definedName>
    <definedName name="_NC4" localSheetId="30">[47]raw!#REF!</definedName>
    <definedName name="_NC4" localSheetId="39">#REF!</definedName>
    <definedName name="_NC4" localSheetId="40">[47]raw!#REF!</definedName>
    <definedName name="_NC4" localSheetId="41">[47]raw!#REF!</definedName>
    <definedName name="_NC4" localSheetId="46">[47]raw!#REF!</definedName>
    <definedName name="_NC4" localSheetId="51">#REF!</definedName>
    <definedName name="_NC4" localSheetId="52">[47]raw!#REF!</definedName>
    <definedName name="_NC4" localSheetId="65">[47]raw!#REF!</definedName>
    <definedName name="_NC4" localSheetId="66">[47]raw!#REF!</definedName>
    <definedName name="_NC4">#REF!</definedName>
    <definedName name="_npp2000" localSheetId="67">#REF!</definedName>
    <definedName name="_npp2000" localSheetId="68">#REF!</definedName>
    <definedName name="_npp2000" localSheetId="69">#REF!</definedName>
    <definedName name="_npp2000" localSheetId="70">#REF!</definedName>
    <definedName name="_npp2000" localSheetId="72">#REF!</definedName>
    <definedName name="_npp2000" localSheetId="73">#REF!</definedName>
    <definedName name="_npp2000" localSheetId="74">#REF!</definedName>
    <definedName name="_npp2000" localSheetId="11">#REF!</definedName>
    <definedName name="_npp2000" localSheetId="12">#REF!</definedName>
    <definedName name="_npp2000" localSheetId="13">#REF!</definedName>
    <definedName name="_npp2000" localSheetId="10">#REF!</definedName>
    <definedName name="_npp2000" localSheetId="38">#REF!</definedName>
    <definedName name="_npp2000" localSheetId="30">#REF!</definedName>
    <definedName name="_npp2000" localSheetId="39">#REF!</definedName>
    <definedName name="_npp2000" localSheetId="40">#REF!</definedName>
    <definedName name="_npp2000" localSheetId="41">#REF!</definedName>
    <definedName name="_npp2000" localSheetId="46">#REF!</definedName>
    <definedName name="_npp2000" localSheetId="52">#REF!</definedName>
    <definedName name="_npp2000" localSheetId="53">#REF!</definedName>
    <definedName name="_npp2000" localSheetId="64">#REF!</definedName>
    <definedName name="_npp2000" localSheetId="65">#REF!</definedName>
    <definedName name="_npp2000" localSheetId="66">#REF!</definedName>
    <definedName name="_npp2000">#REF!</definedName>
    <definedName name="_npp2001" localSheetId="67">#REF!</definedName>
    <definedName name="_npp2001" localSheetId="68">#REF!</definedName>
    <definedName name="_npp2001" localSheetId="69">#REF!</definedName>
    <definedName name="_npp2001" localSheetId="70">#REF!</definedName>
    <definedName name="_npp2001" localSheetId="72">#REF!</definedName>
    <definedName name="_npp2001" localSheetId="73">#REF!</definedName>
    <definedName name="_npp2001" localSheetId="74">#REF!</definedName>
    <definedName name="_npp2001" localSheetId="11">#REF!</definedName>
    <definedName name="_npp2001" localSheetId="12">#REF!</definedName>
    <definedName name="_npp2001" localSheetId="13">#REF!</definedName>
    <definedName name="_npp2001" localSheetId="10">#REF!</definedName>
    <definedName name="_npp2001" localSheetId="38">#REF!</definedName>
    <definedName name="_npp2001" localSheetId="39">#REF!</definedName>
    <definedName name="_npp2001" localSheetId="40">#REF!</definedName>
    <definedName name="_npp2001" localSheetId="41">#REF!</definedName>
    <definedName name="_npp2001" localSheetId="46">#REF!</definedName>
    <definedName name="_npp2001" localSheetId="52">#REF!</definedName>
    <definedName name="_npp2001" localSheetId="53">#REF!</definedName>
    <definedName name="_npp2001" localSheetId="64">#REF!</definedName>
    <definedName name="_npp2001" localSheetId="65">#REF!</definedName>
    <definedName name="_npp2001">#REF!</definedName>
    <definedName name="_npp2002" localSheetId="67">#REF!</definedName>
    <definedName name="_npp2002" localSheetId="68">#REF!</definedName>
    <definedName name="_npp2002" localSheetId="69">#REF!</definedName>
    <definedName name="_npp2002" localSheetId="70">#REF!</definedName>
    <definedName name="_npp2002" localSheetId="72">#REF!</definedName>
    <definedName name="_npp2002" localSheetId="73">#REF!</definedName>
    <definedName name="_npp2002" localSheetId="74">#REF!</definedName>
    <definedName name="_npp2002" localSheetId="11">#REF!</definedName>
    <definedName name="_npp2002" localSheetId="12">#REF!</definedName>
    <definedName name="_npp2002" localSheetId="13">#REF!</definedName>
    <definedName name="_npp2002" localSheetId="10">#REF!</definedName>
    <definedName name="_npp2002" localSheetId="38">#REF!</definedName>
    <definedName name="_npp2002" localSheetId="39">#REF!</definedName>
    <definedName name="_npp2002" localSheetId="40">#REF!</definedName>
    <definedName name="_npp2002" localSheetId="41">#REF!</definedName>
    <definedName name="_npp2002" localSheetId="46">#REF!</definedName>
    <definedName name="_npp2002" localSheetId="52">#REF!</definedName>
    <definedName name="_npp2002" localSheetId="53">#REF!</definedName>
    <definedName name="_npp2002" localSheetId="64">#REF!</definedName>
    <definedName name="_npp2002" localSheetId="65">#REF!</definedName>
    <definedName name="_npp2002">#REF!</definedName>
    <definedName name="_npp2003" localSheetId="67">#REF!</definedName>
    <definedName name="_npp2003" localSheetId="68">#REF!</definedName>
    <definedName name="_npp2003" localSheetId="69">#REF!</definedName>
    <definedName name="_npp2003" localSheetId="70">#REF!</definedName>
    <definedName name="_npp2003" localSheetId="72">#REF!</definedName>
    <definedName name="_npp2003" localSheetId="73">#REF!</definedName>
    <definedName name="_npp2003" localSheetId="74">#REF!</definedName>
    <definedName name="_npp2003" localSheetId="11">#REF!</definedName>
    <definedName name="_npp2003" localSheetId="10">#REF!</definedName>
    <definedName name="_npp2003" localSheetId="38">#REF!</definedName>
    <definedName name="_npp2003" localSheetId="39">#REF!</definedName>
    <definedName name="_npp2003" localSheetId="40">#REF!</definedName>
    <definedName name="_npp2003" localSheetId="41">#REF!</definedName>
    <definedName name="_npp2003" localSheetId="46">#REF!</definedName>
    <definedName name="_npp2003" localSheetId="52">#REF!</definedName>
    <definedName name="_npp2003" localSheetId="64">#REF!</definedName>
    <definedName name="_npp2003" localSheetId="65">#REF!</definedName>
    <definedName name="_npp2003">#REF!</definedName>
    <definedName name="_npp98" localSheetId="67">#REF!</definedName>
    <definedName name="_npp98" localSheetId="68">#REF!</definedName>
    <definedName name="_npp98" localSheetId="69">#REF!</definedName>
    <definedName name="_npp98" localSheetId="70">#REF!</definedName>
    <definedName name="_npp98" localSheetId="72">#REF!</definedName>
    <definedName name="_npp98" localSheetId="73">#REF!</definedName>
    <definedName name="_npp98" localSheetId="74">#REF!</definedName>
    <definedName name="_npp98" localSheetId="11">#REF!</definedName>
    <definedName name="_npp98" localSheetId="10">#REF!</definedName>
    <definedName name="_npp98" localSheetId="38">#REF!</definedName>
    <definedName name="_npp98" localSheetId="39">#REF!</definedName>
    <definedName name="_npp98" localSheetId="40">#REF!</definedName>
    <definedName name="_npp98" localSheetId="41">#REF!</definedName>
    <definedName name="_npp98" localSheetId="46">#REF!</definedName>
    <definedName name="_npp98" localSheetId="52">#REF!</definedName>
    <definedName name="_npp98" localSheetId="64">#REF!</definedName>
    <definedName name="_npp98" localSheetId="65">#REF!</definedName>
    <definedName name="_npp98">#REF!</definedName>
    <definedName name="_npp99" localSheetId="67">#REF!</definedName>
    <definedName name="_npp99" localSheetId="68">#REF!</definedName>
    <definedName name="_npp99" localSheetId="69">#REF!</definedName>
    <definedName name="_npp99" localSheetId="70">#REF!</definedName>
    <definedName name="_npp99" localSheetId="72">#REF!</definedName>
    <definedName name="_npp99" localSheetId="73">#REF!</definedName>
    <definedName name="_npp99" localSheetId="74">#REF!</definedName>
    <definedName name="_npp99" localSheetId="11">#REF!</definedName>
    <definedName name="_npp99" localSheetId="10">#REF!</definedName>
    <definedName name="_npp99" localSheetId="38">#REF!</definedName>
    <definedName name="_npp99" localSheetId="39">#REF!</definedName>
    <definedName name="_npp99" localSheetId="40">#REF!</definedName>
    <definedName name="_npp99" localSheetId="41">#REF!</definedName>
    <definedName name="_npp99" localSheetId="46">#REF!</definedName>
    <definedName name="_npp99" localSheetId="52">#REF!</definedName>
    <definedName name="_npp99" localSheetId="64">#REF!</definedName>
    <definedName name="_npp99" localSheetId="65">#REF!</definedName>
    <definedName name="_npp99">#REF!</definedName>
    <definedName name="_ORC98" localSheetId="67">#REF!</definedName>
    <definedName name="_ORC98" localSheetId="68">#REF!</definedName>
    <definedName name="_ORC98" localSheetId="69">#REF!</definedName>
    <definedName name="_ORC98" localSheetId="70">#REF!</definedName>
    <definedName name="_ORC98" localSheetId="72">#REF!</definedName>
    <definedName name="_ORC98" localSheetId="73">#REF!</definedName>
    <definedName name="_ORC98" localSheetId="74">#REF!</definedName>
    <definedName name="_ORC98" localSheetId="11">#REF!</definedName>
    <definedName name="_ORC98" localSheetId="10">#REF!</definedName>
    <definedName name="_ORC98" localSheetId="38">#REF!</definedName>
    <definedName name="_ORC98" localSheetId="39">#REF!</definedName>
    <definedName name="_ORC98" localSheetId="40">#REF!</definedName>
    <definedName name="_ORC98" localSheetId="41">#REF!</definedName>
    <definedName name="_ORC98" localSheetId="46">#REF!</definedName>
    <definedName name="_ORC98" localSheetId="52">#REF!</definedName>
    <definedName name="_ORC98" localSheetId="64">#REF!</definedName>
    <definedName name="_ORC98" localSheetId="65">#REF!</definedName>
    <definedName name="_ORC98">#REF!</definedName>
    <definedName name="_Order1" localSheetId="23" hidden="1">0</definedName>
    <definedName name="_Order1" localSheetId="24" hidden="1">0</definedName>
    <definedName name="_Order1" localSheetId="26" hidden="1">0</definedName>
    <definedName name="_Order1" localSheetId="25" hidden="1">255</definedName>
    <definedName name="_Order1" localSheetId="47" hidden="1">0</definedName>
    <definedName name="_Order1" localSheetId="52" hidden="1">255</definedName>
    <definedName name="_Order1" localSheetId="53" hidden="1">0</definedName>
    <definedName name="_Order1" hidden="1">255</definedName>
    <definedName name="_Order2" hidden="1">255</definedName>
    <definedName name="_os1">#N/A</definedName>
    <definedName name="_P" localSheetId="67">#REF!</definedName>
    <definedName name="_P" localSheetId="68">#REF!</definedName>
    <definedName name="_P" localSheetId="69">#REF!</definedName>
    <definedName name="_P" localSheetId="70">#REF!</definedName>
    <definedName name="_P" localSheetId="72">#REF!</definedName>
    <definedName name="_P" localSheetId="73">#REF!</definedName>
    <definedName name="_P" localSheetId="74">#REF!</definedName>
    <definedName name="_P" localSheetId="11">#REF!</definedName>
    <definedName name="_P" localSheetId="12">#REF!</definedName>
    <definedName name="_P" localSheetId="13">#REF!</definedName>
    <definedName name="_P" localSheetId="23">#REF!</definedName>
    <definedName name="_P" localSheetId="24">#REF!</definedName>
    <definedName name="_P" localSheetId="26">#REF!</definedName>
    <definedName name="_P" localSheetId="42">#REF!</definedName>
    <definedName name="_P" localSheetId="10">#REF!</definedName>
    <definedName name="_P" localSheetId="38">#REF!</definedName>
    <definedName name="_P" localSheetId="25">#REF!</definedName>
    <definedName name="_P" localSheetId="30">#REF!</definedName>
    <definedName name="_P" localSheetId="31">#REF!</definedName>
    <definedName name="_P" localSheetId="34">#REF!</definedName>
    <definedName name="_P" localSheetId="36">#REF!</definedName>
    <definedName name="_P" localSheetId="37">#REF!</definedName>
    <definedName name="_P" localSheetId="39">#REF!</definedName>
    <definedName name="_P" localSheetId="40">#REF!</definedName>
    <definedName name="_P" localSheetId="41">#REF!</definedName>
    <definedName name="_P" localSheetId="46">#REF!</definedName>
    <definedName name="_P" localSheetId="47">#REF!</definedName>
    <definedName name="_P" localSheetId="52">#REF!</definedName>
    <definedName name="_P" localSheetId="53">#REF!</definedName>
    <definedName name="_P" localSheetId="64">#REF!</definedName>
    <definedName name="_P" localSheetId="65">#REF!</definedName>
    <definedName name="_P" localSheetId="66">#REF!</definedName>
    <definedName name="_P">#REF!</definedName>
    <definedName name="_PAG2" localSheetId="67">[46]Index!#REF!</definedName>
    <definedName name="_PAG2" localSheetId="68">[46]Index!#REF!</definedName>
    <definedName name="_PAG2" localSheetId="69">[46]Index!#REF!</definedName>
    <definedName name="_PAG2" localSheetId="70">[46]Index!#REF!</definedName>
    <definedName name="_PAG2" localSheetId="72">[46]Index!#REF!</definedName>
    <definedName name="_PAG2" localSheetId="73">[46]Index!#REF!</definedName>
    <definedName name="_PAG2" localSheetId="74">[46]Index!#REF!</definedName>
    <definedName name="_PAG2" localSheetId="11">#REF!</definedName>
    <definedName name="_PAG2" localSheetId="10">#REF!</definedName>
    <definedName name="_PAG2" localSheetId="38">#REF!</definedName>
    <definedName name="_PAG2" localSheetId="39">#REF!</definedName>
    <definedName name="_PAG2" localSheetId="41">[46]Index!#REF!</definedName>
    <definedName name="_PAG2" localSheetId="46">[46]Index!#REF!</definedName>
    <definedName name="_PAG2" localSheetId="51">#REF!</definedName>
    <definedName name="_PAG2" localSheetId="52">[46]Index!#REF!</definedName>
    <definedName name="_PAG2" localSheetId="64">[46]Index!#REF!</definedName>
    <definedName name="_PAG2" localSheetId="65">[46]Index!#REF!</definedName>
    <definedName name="_PAG2" localSheetId="66">[46]Index!#REF!</definedName>
    <definedName name="_PAG2">#REF!</definedName>
    <definedName name="_PAG3" localSheetId="11">#REF!</definedName>
    <definedName name="_PAG3" localSheetId="10">#REF!</definedName>
    <definedName name="_PAG3" localSheetId="38">#REF!</definedName>
    <definedName name="_PAG3" localSheetId="39">#REF!</definedName>
    <definedName name="_PAG3" localSheetId="41">[46]Index!#REF!</definedName>
    <definedName name="_PAG3" localSheetId="46">[46]Index!#REF!</definedName>
    <definedName name="_PAG3" localSheetId="51">#REF!</definedName>
    <definedName name="_PAG3" localSheetId="52">[46]Index!#REF!</definedName>
    <definedName name="_PAG3" localSheetId="64">[46]Index!#REF!</definedName>
    <definedName name="_PAG3" localSheetId="66">[46]Index!#REF!</definedName>
    <definedName name="_PAG3">#REF!</definedName>
    <definedName name="_PAG4" localSheetId="11">#REF!</definedName>
    <definedName name="_PAG4" localSheetId="10">#REF!</definedName>
    <definedName name="_PAG4" localSheetId="38">#REF!</definedName>
    <definedName name="_PAG4" localSheetId="39">#REF!</definedName>
    <definedName name="_PAG4" localSheetId="46">[46]Index!#REF!</definedName>
    <definedName name="_PAG4" localSheetId="51">#REF!</definedName>
    <definedName name="_PAG4" localSheetId="52">[46]Index!#REF!</definedName>
    <definedName name="_PAG4" localSheetId="66">[46]Index!#REF!</definedName>
    <definedName name="_PAG4">#REF!</definedName>
    <definedName name="_PAG5" localSheetId="11">#REF!</definedName>
    <definedName name="_PAG5" localSheetId="10">#REF!</definedName>
    <definedName name="_PAG5" localSheetId="38">#REF!</definedName>
    <definedName name="_PAG5" localSheetId="39">#REF!</definedName>
    <definedName name="_PAG5" localSheetId="46">[46]Index!#REF!</definedName>
    <definedName name="_PAG5" localSheetId="51">#REF!</definedName>
    <definedName name="_PAG5" localSheetId="52">[46]Index!#REF!</definedName>
    <definedName name="_PAG5" localSheetId="66">[46]Index!#REF!</definedName>
    <definedName name="_PAG5">#REF!</definedName>
    <definedName name="_PAG6" localSheetId="11">#REF!</definedName>
    <definedName name="_PAG6" localSheetId="10">#REF!</definedName>
    <definedName name="_PAG6" localSheetId="38">#REF!</definedName>
    <definedName name="_PAG6" localSheetId="39">#REF!</definedName>
    <definedName name="_PAG6" localSheetId="46">[46]Index!#REF!</definedName>
    <definedName name="_PAG6" localSheetId="51">#REF!</definedName>
    <definedName name="_PAG6" localSheetId="52">[46]Index!#REF!</definedName>
    <definedName name="_PAG6" localSheetId="66">[46]Index!#REF!</definedName>
    <definedName name="_PAG6">#REF!</definedName>
    <definedName name="_PAG7" localSheetId="67">#REF!</definedName>
    <definedName name="_PAG7" localSheetId="68">#REF!</definedName>
    <definedName name="_PAG7" localSheetId="69">#REF!</definedName>
    <definedName name="_PAG7" localSheetId="70">#REF!</definedName>
    <definedName name="_PAG7" localSheetId="72">#REF!</definedName>
    <definedName name="_PAG7" localSheetId="73">#REF!</definedName>
    <definedName name="_PAG7" localSheetId="74">#REF!</definedName>
    <definedName name="_PAG7" localSheetId="11">#REF!</definedName>
    <definedName name="_PAG7" localSheetId="12">#REF!</definedName>
    <definedName name="_PAG7" localSheetId="13">#REF!</definedName>
    <definedName name="_PAG7" localSheetId="10">#REF!</definedName>
    <definedName name="_PAG7" localSheetId="38">#REF!</definedName>
    <definedName name="_PAG7" localSheetId="30">#REF!</definedName>
    <definedName name="_PAG7" localSheetId="39">#REF!</definedName>
    <definedName name="_PAG7" localSheetId="40">#REF!</definedName>
    <definedName name="_PAG7" localSheetId="41">#REF!</definedName>
    <definedName name="_PAG7" localSheetId="46">#REF!</definedName>
    <definedName name="_PAG7" localSheetId="52">#REF!</definedName>
    <definedName name="_PAG7" localSheetId="53">#REF!</definedName>
    <definedName name="_PAG7" localSheetId="64">#REF!</definedName>
    <definedName name="_PAG7" localSheetId="65">#REF!</definedName>
    <definedName name="_PAG7" localSheetId="66">#REF!</definedName>
    <definedName name="_PAG7">#REF!</definedName>
    <definedName name="_Parse_Out" localSheetId="67" hidden="1">#REF!</definedName>
    <definedName name="_Parse_Out" localSheetId="68" hidden="1">#REF!</definedName>
    <definedName name="_Parse_Out" localSheetId="69" hidden="1">#REF!</definedName>
    <definedName name="_Parse_Out" localSheetId="70" hidden="1">#REF!</definedName>
    <definedName name="_Parse_Out" localSheetId="72" hidden="1">#REF!</definedName>
    <definedName name="_Parse_Out" localSheetId="73" hidden="1">#REF!</definedName>
    <definedName name="_Parse_Out" localSheetId="74" hidden="1">#REF!</definedName>
    <definedName name="_Parse_Out" localSheetId="11" hidden="1">#REF!</definedName>
    <definedName name="_Parse_Out" localSheetId="12" hidden="1">#REF!</definedName>
    <definedName name="_Parse_Out" localSheetId="13" hidden="1">#REF!</definedName>
    <definedName name="_Parse_Out" localSheetId="23" hidden="1">#REF!</definedName>
    <definedName name="_Parse_Out" localSheetId="24" hidden="1">#REF!</definedName>
    <definedName name="_Parse_Out" localSheetId="26" hidden="1">#REF!</definedName>
    <definedName name="_Parse_Out" localSheetId="27" hidden="1">#REF!</definedName>
    <definedName name="_Parse_Out" localSheetId="10" hidden="1">#REF!</definedName>
    <definedName name="_Parse_Out" localSheetId="38" hidden="1">#REF!</definedName>
    <definedName name="_Parse_Out" localSheetId="25" hidden="1">#REF!</definedName>
    <definedName name="_Parse_Out" localSheetId="30" hidden="1">#REF!</definedName>
    <definedName name="_Parse_Out" localSheetId="31" hidden="1">#REF!</definedName>
    <definedName name="_Parse_Out" localSheetId="36" hidden="1">#REF!</definedName>
    <definedName name="_Parse_Out" localSheetId="37" hidden="1">#REF!</definedName>
    <definedName name="_Parse_Out" localSheetId="39" hidden="1">#REF!</definedName>
    <definedName name="_Parse_Out" localSheetId="40" hidden="1">#REF!</definedName>
    <definedName name="_Parse_Out" localSheetId="41" hidden="1">#REF!</definedName>
    <definedName name="_Parse_Out" localSheetId="46" hidden="1">#REF!</definedName>
    <definedName name="_Parse_Out" localSheetId="47" hidden="1">#REF!</definedName>
    <definedName name="_Parse_Out" localSheetId="48" hidden="1">#REF!</definedName>
    <definedName name="_Parse_Out" localSheetId="49" hidden="1">#REF!</definedName>
    <definedName name="_Parse_Out" localSheetId="52" hidden="1">#REF!</definedName>
    <definedName name="_Parse_Out" localSheetId="53" hidden="1">#REF!</definedName>
    <definedName name="_Parse_Out" localSheetId="64" hidden="1">#REF!</definedName>
    <definedName name="_Parse_Out" localSheetId="65" hidden="1">#REF!</definedName>
    <definedName name="_Parse_Out" hidden="1">#REF!</definedName>
    <definedName name="_pib2000" localSheetId="67">#REF!</definedName>
    <definedName name="_pib2000" localSheetId="68">#REF!</definedName>
    <definedName name="_pib2000" localSheetId="69">#REF!</definedName>
    <definedName name="_pib2000" localSheetId="70">#REF!</definedName>
    <definedName name="_pib2000" localSheetId="72">#REF!</definedName>
    <definedName name="_pib2000" localSheetId="73">#REF!</definedName>
    <definedName name="_pib2000" localSheetId="74">#REF!</definedName>
    <definedName name="_pib2000" localSheetId="11">#REF!</definedName>
    <definedName name="_pib2000" localSheetId="10">#REF!</definedName>
    <definedName name="_pib2000" localSheetId="38">#REF!</definedName>
    <definedName name="_pib2000" localSheetId="39">#REF!</definedName>
    <definedName name="_pib2000" localSheetId="40">#REF!</definedName>
    <definedName name="_pib2000" localSheetId="41">#REF!</definedName>
    <definedName name="_pib2000" localSheetId="46">#REF!</definedName>
    <definedName name="_pib2000" localSheetId="52">#REF!</definedName>
    <definedName name="_pib2000" localSheetId="64">#REF!</definedName>
    <definedName name="_pib2000" localSheetId="65">#REF!</definedName>
    <definedName name="_pib2000">#REF!</definedName>
    <definedName name="_pib2001" localSheetId="67">#REF!</definedName>
    <definedName name="_pib2001" localSheetId="68">#REF!</definedName>
    <definedName name="_pib2001" localSheetId="69">#REF!</definedName>
    <definedName name="_pib2001" localSheetId="70">#REF!</definedName>
    <definedName name="_pib2001" localSheetId="72">#REF!</definedName>
    <definedName name="_pib2001" localSheetId="73">#REF!</definedName>
    <definedName name="_pib2001" localSheetId="74">#REF!</definedName>
    <definedName name="_pib2001" localSheetId="11">#REF!</definedName>
    <definedName name="_pib2001" localSheetId="10">#REF!</definedName>
    <definedName name="_pib2001" localSheetId="38">#REF!</definedName>
    <definedName name="_pib2001" localSheetId="39">#REF!</definedName>
    <definedName name="_pib2001" localSheetId="40">#REF!</definedName>
    <definedName name="_pib2001" localSheetId="41">#REF!</definedName>
    <definedName name="_pib2001" localSheetId="46">#REF!</definedName>
    <definedName name="_pib2001" localSheetId="52">#REF!</definedName>
    <definedName name="_pib2001" localSheetId="64">#REF!</definedName>
    <definedName name="_pib2001" localSheetId="65">#REF!</definedName>
    <definedName name="_pib2001">#REF!</definedName>
    <definedName name="_pib2002" localSheetId="67">#REF!</definedName>
    <definedName name="_pib2002" localSheetId="68">#REF!</definedName>
    <definedName name="_pib2002" localSheetId="69">#REF!</definedName>
    <definedName name="_pib2002" localSheetId="70">#REF!</definedName>
    <definedName name="_pib2002" localSheetId="72">#REF!</definedName>
    <definedName name="_pib2002" localSheetId="73">#REF!</definedName>
    <definedName name="_pib2002" localSheetId="74">#REF!</definedName>
    <definedName name="_pib2002" localSheetId="11">#REF!</definedName>
    <definedName name="_pib2002" localSheetId="10">#REF!</definedName>
    <definedName name="_pib2002" localSheetId="38">#REF!</definedName>
    <definedName name="_pib2002" localSheetId="39">#REF!</definedName>
    <definedName name="_pib2002" localSheetId="40">#REF!</definedName>
    <definedName name="_pib2002" localSheetId="41">#REF!</definedName>
    <definedName name="_pib2002" localSheetId="46">#REF!</definedName>
    <definedName name="_pib2002" localSheetId="52">#REF!</definedName>
    <definedName name="_pib2002" localSheetId="64">#REF!</definedName>
    <definedName name="_pib2002" localSheetId="65">#REF!</definedName>
    <definedName name="_pib2002">#REF!</definedName>
    <definedName name="_pib2003" localSheetId="67">#REF!</definedName>
    <definedName name="_pib2003" localSheetId="68">#REF!</definedName>
    <definedName name="_pib2003" localSheetId="69">#REF!</definedName>
    <definedName name="_pib2003" localSheetId="70">#REF!</definedName>
    <definedName name="_pib2003" localSheetId="72">#REF!</definedName>
    <definedName name="_pib2003" localSheetId="73">#REF!</definedName>
    <definedName name="_pib2003" localSheetId="74">#REF!</definedName>
    <definedName name="_pib2003" localSheetId="11">#REF!</definedName>
    <definedName name="_pib2003" localSheetId="10">#REF!</definedName>
    <definedName name="_pib2003" localSheetId="38">#REF!</definedName>
    <definedName name="_pib2003" localSheetId="39">#REF!</definedName>
    <definedName name="_pib2003" localSheetId="40">#REF!</definedName>
    <definedName name="_pib2003" localSheetId="41">#REF!</definedName>
    <definedName name="_pib2003" localSheetId="46">#REF!</definedName>
    <definedName name="_pib2003" localSheetId="52">#REF!</definedName>
    <definedName name="_pib2003" localSheetId="64">#REF!</definedName>
    <definedName name="_pib2003" localSheetId="65">#REF!</definedName>
    <definedName name="_pib2003">#REF!</definedName>
    <definedName name="_pib98" localSheetId="67">[25]Programa!#REF!</definedName>
    <definedName name="_pib98" localSheetId="68">[25]Programa!#REF!</definedName>
    <definedName name="_pib98" localSheetId="69">[25]Programa!#REF!</definedName>
    <definedName name="_pib98" localSheetId="70">[25]Programa!#REF!</definedName>
    <definedName name="_pib98" localSheetId="72">[25]Programa!#REF!</definedName>
    <definedName name="_pib98" localSheetId="73">[25]Programa!#REF!</definedName>
    <definedName name="_pib98" localSheetId="74">[25]Programa!#REF!</definedName>
    <definedName name="_pib98" localSheetId="11">#REF!</definedName>
    <definedName name="_pib98" localSheetId="10">#REF!</definedName>
    <definedName name="_pib98" localSheetId="38">#REF!</definedName>
    <definedName name="_pib98" localSheetId="30">[26]Programa!#REF!</definedName>
    <definedName name="_pib98" localSheetId="39">#REF!</definedName>
    <definedName name="_pib98" localSheetId="40">[25]Programa!#REF!</definedName>
    <definedName name="_pib98" localSheetId="41">[25]Programa!#REF!</definedName>
    <definedName name="_pib98" localSheetId="46">[25]Programa!#REF!</definedName>
    <definedName name="_pib98" localSheetId="51">#REF!</definedName>
    <definedName name="_pib98" localSheetId="52">[25]Programa!#REF!</definedName>
    <definedName name="_pib98" localSheetId="53">[25]Programa!#REF!</definedName>
    <definedName name="_pib98" localSheetId="65">[25]Programa!#REF!</definedName>
    <definedName name="_pib98" localSheetId="66">[25]Programa!#REF!</definedName>
    <definedName name="_pib98">#REF!</definedName>
    <definedName name="_pib99" localSheetId="67">#REF!</definedName>
    <definedName name="_pib99" localSheetId="68">#REF!</definedName>
    <definedName name="_pib99" localSheetId="69">#REF!</definedName>
    <definedName name="_pib99" localSheetId="70">#REF!</definedName>
    <definedName name="_pib99" localSheetId="72">#REF!</definedName>
    <definedName name="_pib99" localSheetId="73">#REF!</definedName>
    <definedName name="_pib99" localSheetId="74">#REF!</definedName>
    <definedName name="_pib99" localSheetId="11">#REF!</definedName>
    <definedName name="_pib99" localSheetId="12">#REF!</definedName>
    <definedName name="_pib99" localSheetId="13">#REF!</definedName>
    <definedName name="_pib99" localSheetId="10">#REF!</definedName>
    <definedName name="_pib99" localSheetId="38">#REF!</definedName>
    <definedName name="_pib99" localSheetId="30">#REF!</definedName>
    <definedName name="_pib99" localSheetId="39">#REF!</definedName>
    <definedName name="_pib99" localSheetId="40">#REF!</definedName>
    <definedName name="_pib99" localSheetId="41">#REF!</definedName>
    <definedName name="_pib99" localSheetId="46">#REF!</definedName>
    <definedName name="_pib99" localSheetId="52">#REF!</definedName>
    <definedName name="_pib99" localSheetId="53">#REF!</definedName>
    <definedName name="_pib99" localSheetId="64">#REF!</definedName>
    <definedName name="_pib99" localSheetId="65">#REF!</definedName>
    <definedName name="_pib99" localSheetId="66">#REF!</definedName>
    <definedName name="_pib99">#REF!</definedName>
    <definedName name="_POR96" localSheetId="67">#REF!</definedName>
    <definedName name="_POR96" localSheetId="68">#REF!</definedName>
    <definedName name="_POR96" localSheetId="69">#REF!</definedName>
    <definedName name="_POR96" localSheetId="70">#REF!</definedName>
    <definedName name="_POR96" localSheetId="72">#REF!</definedName>
    <definedName name="_POR96" localSheetId="73">#REF!</definedName>
    <definedName name="_POR96" localSheetId="74">#REF!</definedName>
    <definedName name="_POR96" localSheetId="11">#REF!</definedName>
    <definedName name="_POR96" localSheetId="12">#REF!</definedName>
    <definedName name="_POR96" localSheetId="13">#REF!</definedName>
    <definedName name="_POR96" localSheetId="10">#REF!</definedName>
    <definedName name="_POR96" localSheetId="38">#REF!</definedName>
    <definedName name="_POR96" localSheetId="39">#REF!</definedName>
    <definedName name="_POR96" localSheetId="40">#REF!</definedName>
    <definedName name="_POR96" localSheetId="41">#REF!</definedName>
    <definedName name="_POR96" localSheetId="46">#REF!</definedName>
    <definedName name="_POR96" localSheetId="52">#REF!</definedName>
    <definedName name="_POR96" localSheetId="53">#REF!</definedName>
    <definedName name="_POR96" localSheetId="64">#REF!</definedName>
    <definedName name="_POR96" localSheetId="65">#REF!</definedName>
    <definedName name="_POR96">#REF!</definedName>
    <definedName name="_PRN96" localSheetId="67">#REF!</definedName>
    <definedName name="_PRN96" localSheetId="68">#REF!</definedName>
    <definedName name="_PRN96" localSheetId="69">#REF!</definedName>
    <definedName name="_PRN96" localSheetId="70">#REF!</definedName>
    <definedName name="_PRN96" localSheetId="72">#REF!</definedName>
    <definedName name="_PRN96" localSheetId="73">#REF!</definedName>
    <definedName name="_PRN96" localSheetId="74">#REF!</definedName>
    <definedName name="_PRN96" localSheetId="11">#REF!</definedName>
    <definedName name="_PRN96" localSheetId="12">#REF!</definedName>
    <definedName name="_PRN96" localSheetId="13">#REF!</definedName>
    <definedName name="_PRN96" localSheetId="10">#REF!</definedName>
    <definedName name="_PRN96" localSheetId="38">#REF!</definedName>
    <definedName name="_PRN96" localSheetId="39">#REF!</definedName>
    <definedName name="_PRN96" localSheetId="40">#REF!</definedName>
    <definedName name="_PRN96" localSheetId="41">#REF!</definedName>
    <definedName name="_PRN96" localSheetId="46">#REF!</definedName>
    <definedName name="_PRN96" localSheetId="52">#REF!</definedName>
    <definedName name="_PRN96" localSheetId="53">#REF!</definedName>
    <definedName name="_PRN96" localSheetId="64">#REF!</definedName>
    <definedName name="_PRN96" localSheetId="65">#REF!</definedName>
    <definedName name="_PRN96">#REF!</definedName>
    <definedName name="_PTA1" localSheetId="67">#REF!</definedName>
    <definedName name="_PTA1" localSheetId="68">#REF!</definedName>
    <definedName name="_PTA1" localSheetId="69">#REF!</definedName>
    <definedName name="_PTA1" localSheetId="70">#REF!</definedName>
    <definedName name="_PTA1" localSheetId="72">#REF!</definedName>
    <definedName name="_PTA1" localSheetId="73">#REF!</definedName>
    <definedName name="_PTA1" localSheetId="74">#REF!</definedName>
    <definedName name="_PTA1" localSheetId="11">#REF!</definedName>
    <definedName name="_PTA1" localSheetId="12">#REF!</definedName>
    <definedName name="_PTA1" localSheetId="23">#REF!</definedName>
    <definedName name="_PTA1" localSheetId="26">#REF!</definedName>
    <definedName name="_PTA1" localSheetId="27">#REF!</definedName>
    <definedName name="_PTA1" localSheetId="10">#REF!</definedName>
    <definedName name="_PTA1" localSheetId="38">#REF!</definedName>
    <definedName name="_PTA1" localSheetId="25">#REF!</definedName>
    <definedName name="_PTA1" localSheetId="30">#REF!</definedName>
    <definedName name="_PTA1" localSheetId="31">#REF!</definedName>
    <definedName name="_PTA1" localSheetId="36">#REF!</definedName>
    <definedName name="_PTA1" localSheetId="37">#REF!</definedName>
    <definedName name="_PTA1" localSheetId="39">#REF!</definedName>
    <definedName name="_PTA1" localSheetId="40">#REF!</definedName>
    <definedName name="_PTA1" localSheetId="41">#REF!</definedName>
    <definedName name="_PTA1" localSheetId="46">#REF!</definedName>
    <definedName name="_PTA1" localSheetId="47">#REF!</definedName>
    <definedName name="_PTA1" localSheetId="48">#REF!</definedName>
    <definedName name="_PTA1" localSheetId="49">#REF!</definedName>
    <definedName name="_PTA1" localSheetId="52">#REF!</definedName>
    <definedName name="_PTA1" localSheetId="53">#REF!</definedName>
    <definedName name="_PTA1" localSheetId="64">#REF!</definedName>
    <definedName name="_PTA1" localSheetId="65">#REF!</definedName>
    <definedName name="_PTA1">#REF!</definedName>
    <definedName name="_qV196" localSheetId="67">[36]QNEWLOR!#REF!</definedName>
    <definedName name="_qV196" localSheetId="68">[36]QNEWLOR!#REF!</definedName>
    <definedName name="_qV196" localSheetId="69">[36]QNEWLOR!#REF!</definedName>
    <definedName name="_qV196" localSheetId="70">[36]QNEWLOR!#REF!</definedName>
    <definedName name="_qV196" localSheetId="72">[36]QNEWLOR!#REF!</definedName>
    <definedName name="_qV196" localSheetId="73">[36]QNEWLOR!#REF!</definedName>
    <definedName name="_qV196" localSheetId="74">[36]QNEWLOR!#REF!</definedName>
    <definedName name="_qV196" localSheetId="11">#REF!</definedName>
    <definedName name="_qV196" localSheetId="23">#REF!</definedName>
    <definedName name="_qV196" localSheetId="24">#REF!</definedName>
    <definedName name="_qV196" localSheetId="26">#REF!</definedName>
    <definedName name="_qV196" localSheetId="10">#REF!</definedName>
    <definedName name="_qV196" localSheetId="38">#REF!</definedName>
    <definedName name="_qV196" localSheetId="25">#REF!</definedName>
    <definedName name="_qV196" localSheetId="30">[36]QNEWLOR!#REF!</definedName>
    <definedName name="_qV196" localSheetId="31">#REF!</definedName>
    <definedName name="_qV196" localSheetId="36">[36]QNEWLOR!#REF!</definedName>
    <definedName name="_qV196" localSheetId="37">[36]QNEWLOR!#REF!</definedName>
    <definedName name="_qV196" localSheetId="39">#REF!</definedName>
    <definedName name="_qV196" localSheetId="41">[36]QNEWLOR!#REF!</definedName>
    <definedName name="_qV196" localSheetId="46">[36]QNEWLOR!#REF!</definedName>
    <definedName name="_qV196" localSheetId="47">#REF!</definedName>
    <definedName name="_qV196" localSheetId="48">#REF!</definedName>
    <definedName name="_qV196" localSheetId="49">#REF!</definedName>
    <definedName name="_qV196" localSheetId="51">#REF!</definedName>
    <definedName name="_qV196" localSheetId="52">#REF!</definedName>
    <definedName name="_qV196" localSheetId="64">[36]QNEWLOR!#REF!</definedName>
    <definedName name="_qV196" localSheetId="65">[36]QNEWLOR!#REF!</definedName>
    <definedName name="_qV196" localSheetId="66">[36]QNEWLOR!#REF!</definedName>
    <definedName name="_qV196">#REF!</definedName>
    <definedName name="_red42" localSheetId="67">'[50]RED Table 41'!$A$7:$I$7</definedName>
    <definedName name="_red42" localSheetId="68">'[50]RED Table 41'!$A$7:$I$7</definedName>
    <definedName name="_red42" localSheetId="69">'[50]RED Table 41'!$A$7:$I$7</definedName>
    <definedName name="_red42" localSheetId="70">'[50]RED Table 41'!$A$7:$I$7</definedName>
    <definedName name="_red42" localSheetId="72">'[50]RED Table 41'!$A$7:$I$7</definedName>
    <definedName name="_red42" localSheetId="73">'[50]RED Table 41'!$A$7:$I$7</definedName>
    <definedName name="_red42" localSheetId="74">'[50]RED Table 41'!$A$7:$I$7</definedName>
    <definedName name="_red42" localSheetId="11">#REF!</definedName>
    <definedName name="_red42" localSheetId="10">#REF!</definedName>
    <definedName name="_red42" localSheetId="38">#REF!</definedName>
    <definedName name="_red42" localSheetId="30">'[51]RED Table 41'!$A$7:$I$7</definedName>
    <definedName name="_red42" localSheetId="39">#REF!</definedName>
    <definedName name="_red42" localSheetId="40">'[50]RED Table 41'!$A$7:$I$7</definedName>
    <definedName name="_red42" localSheetId="41">'[50]RED Table 41'!$A$7:$I$7</definedName>
    <definedName name="_red42" localSheetId="46">'[50]RED Table 41'!$A$7:$I$7</definedName>
    <definedName name="_red42" localSheetId="51">#REF!</definedName>
    <definedName name="_red42" localSheetId="52">'[50]RED Table 41'!$A$7:$I$7</definedName>
    <definedName name="_red42" localSheetId="53">'[50]RED Table 41'!$A$7:$I$7</definedName>
    <definedName name="_red42" localSheetId="65">'[50]RED Table 41'!$A$7:$I$7</definedName>
    <definedName name="_red42" localSheetId="66">'[50]RED Table 41'!$A$7:$I$7</definedName>
    <definedName name="_red42">#REF!</definedName>
    <definedName name="_ref2" localSheetId="67">#REF!</definedName>
    <definedName name="_ref2" localSheetId="68">#REF!</definedName>
    <definedName name="_ref2" localSheetId="69">#REF!</definedName>
    <definedName name="_ref2" localSheetId="70">#REF!</definedName>
    <definedName name="_ref2" localSheetId="72">#REF!</definedName>
    <definedName name="_ref2" localSheetId="73">#REF!</definedName>
    <definedName name="_ref2" localSheetId="74">#REF!</definedName>
    <definedName name="_ref2" localSheetId="11">#REF!</definedName>
    <definedName name="_ref2" localSheetId="12">#REF!</definedName>
    <definedName name="_ref2" localSheetId="13">#REF!</definedName>
    <definedName name="_ref2" localSheetId="23">#REF!</definedName>
    <definedName name="_ref2" localSheetId="24">#REF!</definedName>
    <definedName name="_ref2" localSheetId="26">#REF!</definedName>
    <definedName name="_ref2" localSheetId="27">#REF!</definedName>
    <definedName name="_ref2" localSheetId="42">#REF!</definedName>
    <definedName name="_ref2" localSheetId="10">#REF!</definedName>
    <definedName name="_ref2" localSheetId="38">#REF!</definedName>
    <definedName name="_ref2" localSheetId="25">#REF!</definedName>
    <definedName name="_ref2" localSheetId="30">#REF!</definedName>
    <definedName name="_ref2" localSheetId="31">#REF!</definedName>
    <definedName name="_ref2" localSheetId="34">#REF!</definedName>
    <definedName name="_ref2" localSheetId="36">#REF!</definedName>
    <definedName name="_ref2" localSheetId="37">#REF!</definedName>
    <definedName name="_ref2" localSheetId="39">#REF!</definedName>
    <definedName name="_ref2" localSheetId="40">#REF!</definedName>
    <definedName name="_ref2" localSheetId="41">#REF!</definedName>
    <definedName name="_ref2" localSheetId="46">#REF!</definedName>
    <definedName name="_ref2" localSheetId="47">#REF!</definedName>
    <definedName name="_ref2" localSheetId="48">#REF!</definedName>
    <definedName name="_ref2" localSheetId="49">#REF!</definedName>
    <definedName name="_ref2" localSheetId="52">#REF!</definedName>
    <definedName name="_ref2" localSheetId="53">#REF!</definedName>
    <definedName name="_ref2" localSheetId="64">#REF!</definedName>
    <definedName name="_ref2" localSheetId="65">#REF!</definedName>
    <definedName name="_ref2" localSheetId="66">#REF!</definedName>
    <definedName name="_ref2">#REF!</definedName>
    <definedName name="_Regression_Int" hidden="1">1</definedName>
    <definedName name="_Regression_Out" localSheetId="67" hidden="1">#REF!</definedName>
    <definedName name="_Regression_Out" localSheetId="68" hidden="1">#REF!</definedName>
    <definedName name="_Regression_Out" localSheetId="69" hidden="1">#REF!</definedName>
    <definedName name="_Regression_Out" localSheetId="70" hidden="1">#REF!</definedName>
    <definedName name="_Regression_Out" localSheetId="72" hidden="1">#REF!</definedName>
    <definedName name="_Regression_Out" localSheetId="73" hidden="1">#REF!</definedName>
    <definedName name="_Regression_Out" localSheetId="74" hidden="1">#REF!</definedName>
    <definedName name="_Regression_Out" localSheetId="11" hidden="1">#REF!</definedName>
    <definedName name="_Regression_Out" localSheetId="12" hidden="1">#REF!</definedName>
    <definedName name="_Regression_Out" localSheetId="13" hidden="1">#REF!</definedName>
    <definedName name="_Regression_Out" localSheetId="23" hidden="1">#REF!</definedName>
    <definedName name="_Regression_Out" localSheetId="24" hidden="1">#REF!</definedName>
    <definedName name="_Regression_Out" localSheetId="26" hidden="1">#REF!</definedName>
    <definedName name="_Regression_Out" localSheetId="27" hidden="1">#REF!</definedName>
    <definedName name="_Regression_Out" localSheetId="42" hidden="1">#REF!</definedName>
    <definedName name="_Regression_Out" localSheetId="10" hidden="1">#REF!</definedName>
    <definedName name="_Regression_Out" localSheetId="38" hidden="1">#REF!</definedName>
    <definedName name="_Regression_Out" localSheetId="25" hidden="1">#REF!</definedName>
    <definedName name="_Regression_Out" localSheetId="30" hidden="1">#REF!</definedName>
    <definedName name="_Regression_Out" localSheetId="31" hidden="1">#REF!</definedName>
    <definedName name="_Regression_Out" localSheetId="34" hidden="1">#REF!</definedName>
    <definedName name="_Regression_Out" localSheetId="36" hidden="1">#REF!</definedName>
    <definedName name="_Regression_Out" localSheetId="37" hidden="1">#REF!</definedName>
    <definedName name="_Regression_Out" localSheetId="39" hidden="1">#REF!</definedName>
    <definedName name="_Regression_Out" localSheetId="40" hidden="1">#REF!</definedName>
    <definedName name="_Regression_Out" localSheetId="41" hidden="1">#REF!</definedName>
    <definedName name="_Regression_Out" localSheetId="46" hidden="1">#REF!</definedName>
    <definedName name="_Regression_Out" localSheetId="47" hidden="1">#REF!</definedName>
    <definedName name="_Regression_Out" localSheetId="48" hidden="1">#REF!</definedName>
    <definedName name="_Regression_Out" localSheetId="49" hidden="1">#REF!</definedName>
    <definedName name="_Regression_Out" localSheetId="52" hidden="1">#REF!</definedName>
    <definedName name="_Regression_Out" localSheetId="53" hidden="1">#REF!</definedName>
    <definedName name="_Regression_Out" localSheetId="64" hidden="1">#REF!</definedName>
    <definedName name="_Regression_Out" localSheetId="65" hidden="1">#REF!</definedName>
    <definedName name="_Regression_Out" localSheetId="66" hidden="1">#REF!</definedName>
    <definedName name="_Regression_Out" hidden="1">#REF!</definedName>
    <definedName name="_Regression_X" localSheetId="67" hidden="1">#REF!</definedName>
    <definedName name="_Regression_X" localSheetId="68" hidden="1">#REF!</definedName>
    <definedName name="_Regression_X" localSheetId="69" hidden="1">#REF!</definedName>
    <definedName name="_Regression_X" localSheetId="70" hidden="1">#REF!</definedName>
    <definedName name="_Regression_X" localSheetId="72" hidden="1">#REF!</definedName>
    <definedName name="_Regression_X" localSheetId="73" hidden="1">#REF!</definedName>
    <definedName name="_Regression_X" localSheetId="74" hidden="1">#REF!</definedName>
    <definedName name="_Regression_X" localSheetId="11" hidden="1">#REF!</definedName>
    <definedName name="_Regression_X" localSheetId="12" hidden="1">#REF!</definedName>
    <definedName name="_Regression_X" localSheetId="23" hidden="1">#REF!</definedName>
    <definedName name="_Regression_X" localSheetId="26" hidden="1">#REF!</definedName>
    <definedName name="_Regression_X" localSheetId="27" hidden="1">#REF!</definedName>
    <definedName name="_Regression_X" localSheetId="10" hidden="1">#REF!</definedName>
    <definedName name="_Regression_X" localSheetId="38" hidden="1">#REF!</definedName>
    <definedName name="_Regression_X" localSheetId="25" hidden="1">#REF!</definedName>
    <definedName name="_Regression_X" localSheetId="30" hidden="1">#REF!</definedName>
    <definedName name="_Regression_X" localSheetId="31" hidden="1">#REF!</definedName>
    <definedName name="_Regression_X" localSheetId="36" hidden="1">#REF!</definedName>
    <definedName name="_Regression_X" localSheetId="37" hidden="1">#REF!</definedName>
    <definedName name="_Regression_X" localSheetId="39" hidden="1">#REF!</definedName>
    <definedName name="_Regression_X" localSheetId="40" hidden="1">#REF!</definedName>
    <definedName name="_Regression_X" localSheetId="41" hidden="1">#REF!</definedName>
    <definedName name="_Regression_X" localSheetId="46" hidden="1">#REF!</definedName>
    <definedName name="_Regression_X" localSheetId="47" hidden="1">#REF!</definedName>
    <definedName name="_Regression_X" localSheetId="48" hidden="1">#REF!</definedName>
    <definedName name="_Regression_X" localSheetId="49" hidden="1">#REF!</definedName>
    <definedName name="_Regression_X" localSheetId="52" hidden="1">#REF!</definedName>
    <definedName name="_Regression_X" localSheetId="53" hidden="1">#REF!</definedName>
    <definedName name="_Regression_X" localSheetId="64" hidden="1">#REF!</definedName>
    <definedName name="_Regression_X" localSheetId="65" hidden="1">#REF!</definedName>
    <definedName name="_Regression_X" hidden="1">#REF!</definedName>
    <definedName name="_Regression_Y" localSheetId="67" hidden="1">#REF!</definedName>
    <definedName name="_Regression_Y" localSheetId="68" hidden="1">#REF!</definedName>
    <definedName name="_Regression_Y" localSheetId="69" hidden="1">#REF!</definedName>
    <definedName name="_Regression_Y" localSheetId="70" hidden="1">#REF!</definedName>
    <definedName name="_Regression_Y" localSheetId="72" hidden="1">#REF!</definedName>
    <definedName name="_Regression_Y" localSheetId="73" hidden="1">#REF!</definedName>
    <definedName name="_Regression_Y" localSheetId="74" hidden="1">#REF!</definedName>
    <definedName name="_Regression_Y" localSheetId="11" hidden="1">#REF!</definedName>
    <definedName name="_Regression_Y" localSheetId="23" hidden="1">#REF!</definedName>
    <definedName name="_Regression_Y" localSheetId="26" hidden="1">#REF!</definedName>
    <definedName name="_Regression_Y" localSheetId="27" hidden="1">#REF!</definedName>
    <definedName name="_Regression_Y" localSheetId="10" hidden="1">#REF!</definedName>
    <definedName name="_Regression_Y" localSheetId="38" hidden="1">#REF!</definedName>
    <definedName name="_Regression_Y" localSheetId="25" hidden="1">#REF!</definedName>
    <definedName name="_Regression_Y" localSheetId="30" hidden="1">#REF!</definedName>
    <definedName name="_Regression_Y" localSheetId="31" hidden="1">#REF!</definedName>
    <definedName name="_Regression_Y" localSheetId="36" hidden="1">#REF!</definedName>
    <definedName name="_Regression_Y" localSheetId="37" hidden="1">#REF!</definedName>
    <definedName name="_Regression_Y" localSheetId="39" hidden="1">#REF!</definedName>
    <definedName name="_Regression_Y" localSheetId="40" hidden="1">#REF!</definedName>
    <definedName name="_Regression_Y" localSheetId="41" hidden="1">#REF!</definedName>
    <definedName name="_Regression_Y" localSheetId="46" hidden="1">#REF!</definedName>
    <definedName name="_Regression_Y" localSheetId="47" hidden="1">#REF!</definedName>
    <definedName name="_Regression_Y" localSheetId="48" hidden="1">#REF!</definedName>
    <definedName name="_Regression_Y" localSheetId="49" hidden="1">#REF!</definedName>
    <definedName name="_Regression_Y" localSheetId="52" hidden="1">#REF!</definedName>
    <definedName name="_Regression_Y" localSheetId="53" hidden="1">#REF!</definedName>
    <definedName name="_Regression_Y" localSheetId="64" hidden="1">#REF!</definedName>
    <definedName name="_Regression_Y" localSheetId="65" hidden="1">#REF!</definedName>
    <definedName name="_Regression_Y" hidden="1">#REF!</definedName>
    <definedName name="_RES2" localSheetId="67">[37]RES!#REF!</definedName>
    <definedName name="_RES2" localSheetId="68">[37]RES!#REF!</definedName>
    <definedName name="_RES2" localSheetId="69">[37]RES!#REF!</definedName>
    <definedName name="_RES2" localSheetId="70">[37]RES!#REF!</definedName>
    <definedName name="_RES2" localSheetId="72">[37]RES!#REF!</definedName>
    <definedName name="_RES2" localSheetId="73">[37]RES!#REF!</definedName>
    <definedName name="_RES2" localSheetId="74">[37]RES!#REF!</definedName>
    <definedName name="_RES2" localSheetId="11">#REF!</definedName>
    <definedName name="_RES2" localSheetId="12">#REF!</definedName>
    <definedName name="_RES2" localSheetId="23">#REF!</definedName>
    <definedName name="_RES2" localSheetId="24">#REF!</definedName>
    <definedName name="_RES2" localSheetId="26">#REF!</definedName>
    <definedName name="_RES2" localSheetId="10">#REF!</definedName>
    <definedName name="_RES2" localSheetId="38">#REF!</definedName>
    <definedName name="_RES2" localSheetId="25">#REF!</definedName>
    <definedName name="_RES2" localSheetId="30">[37]RES!#REF!</definedName>
    <definedName name="_RES2" localSheetId="31">#REF!</definedName>
    <definedName name="_RES2" localSheetId="36">[37]RES!#REF!</definedName>
    <definedName name="_RES2" localSheetId="37">[37]RES!#REF!</definedName>
    <definedName name="_RES2" localSheetId="39">#REF!</definedName>
    <definedName name="_RES2" localSheetId="40">[37]RES!#REF!</definedName>
    <definedName name="_RES2" localSheetId="41">[37]RES!#REF!</definedName>
    <definedName name="_RES2" localSheetId="46">[37]RES!#REF!</definedName>
    <definedName name="_RES2" localSheetId="51">#REF!</definedName>
    <definedName name="_RES2" localSheetId="52">#REF!</definedName>
    <definedName name="_RES2" localSheetId="53">[37]RES!#REF!</definedName>
    <definedName name="_RES2" localSheetId="64">[37]RES!#REF!</definedName>
    <definedName name="_RES2" localSheetId="65">[37]RES!#REF!</definedName>
    <definedName name="_RES2" localSheetId="66">[37]RES!#REF!</definedName>
    <definedName name="_RES2">#REF!</definedName>
    <definedName name="_rge1" localSheetId="67">#REF!</definedName>
    <definedName name="_rge1" localSheetId="68">#REF!</definedName>
    <definedName name="_rge1" localSheetId="69">#REF!</definedName>
    <definedName name="_rge1" localSheetId="70">#REF!</definedName>
    <definedName name="_rge1" localSheetId="72">#REF!</definedName>
    <definedName name="_rge1" localSheetId="73">#REF!</definedName>
    <definedName name="_rge1" localSheetId="74">#REF!</definedName>
    <definedName name="_rge1" localSheetId="11">#REF!</definedName>
    <definedName name="_rge1" localSheetId="12">#REF!</definedName>
    <definedName name="_rge1" localSheetId="13">#REF!</definedName>
    <definedName name="_rge1" localSheetId="10">#REF!</definedName>
    <definedName name="_rge1" localSheetId="38">#REF!</definedName>
    <definedName name="_rge1" localSheetId="30">#REF!</definedName>
    <definedName name="_rge1" localSheetId="39">#REF!</definedName>
    <definedName name="_rge1" localSheetId="40">#REF!</definedName>
    <definedName name="_rge1" localSheetId="41">#REF!</definedName>
    <definedName name="_rge1" localSheetId="46">#REF!</definedName>
    <definedName name="_rge1" localSheetId="52">#REF!</definedName>
    <definedName name="_rge1" localSheetId="53">#REF!</definedName>
    <definedName name="_rge1" localSheetId="64">#REF!</definedName>
    <definedName name="_rge1" localSheetId="65">#REF!</definedName>
    <definedName name="_rge1" localSheetId="66">#REF!</definedName>
    <definedName name="_rge1">#REF!</definedName>
    <definedName name="_ROS1">#N/A</definedName>
    <definedName name="_ROS2">#N/A</definedName>
    <definedName name="_ROS3">#N/A</definedName>
    <definedName name="_ROS4">#N/A</definedName>
    <definedName name="_SAR1" localSheetId="67">#REF!</definedName>
    <definedName name="_SAR1" localSheetId="68">#REF!</definedName>
    <definedName name="_SAR1" localSheetId="69">#REF!</definedName>
    <definedName name="_SAR1" localSheetId="70">#REF!</definedName>
    <definedName name="_SAR1" localSheetId="72">#REF!</definedName>
    <definedName name="_SAR1" localSheetId="73">#REF!</definedName>
    <definedName name="_SAR1" localSheetId="74">#REF!</definedName>
    <definedName name="_SAR1" localSheetId="11">#REF!</definedName>
    <definedName name="_SAR1" localSheetId="12">#REF!</definedName>
    <definedName name="_SAR1" localSheetId="13">#REF!</definedName>
    <definedName name="_SAR1" localSheetId="23">#REF!</definedName>
    <definedName name="_SAR1" localSheetId="24">#REF!</definedName>
    <definedName name="_SAR1" localSheetId="26">#REF!</definedName>
    <definedName name="_SAR1" localSheetId="27">#REF!</definedName>
    <definedName name="_SAR1" localSheetId="42">#REF!</definedName>
    <definedName name="_SAR1" localSheetId="10">#REF!</definedName>
    <definedName name="_SAR1" localSheetId="38">#REF!</definedName>
    <definedName name="_SAR1" localSheetId="25">#REF!</definedName>
    <definedName name="_SAR1" localSheetId="30">#REF!</definedName>
    <definedName name="_SAR1" localSheetId="31">#REF!</definedName>
    <definedName name="_SAR1" localSheetId="34">#REF!</definedName>
    <definedName name="_SAR1" localSheetId="36">#REF!</definedName>
    <definedName name="_SAR1" localSheetId="37">#REF!</definedName>
    <definedName name="_SAR1" localSheetId="39">#REF!</definedName>
    <definedName name="_SAR1" localSheetId="40">#REF!</definedName>
    <definedName name="_SAR1" localSheetId="41">#REF!</definedName>
    <definedName name="_SAR1" localSheetId="46">#REF!</definedName>
    <definedName name="_SAR1" localSheetId="47">#REF!</definedName>
    <definedName name="_SAR1" localSheetId="48">#REF!</definedName>
    <definedName name="_SAR1" localSheetId="49">#REF!</definedName>
    <definedName name="_SAR1" localSheetId="52">#REF!</definedName>
    <definedName name="_SAR1" localSheetId="53">#REF!</definedName>
    <definedName name="_SAR1" localSheetId="64">#REF!</definedName>
    <definedName name="_SAR1" localSheetId="65">#REF!</definedName>
    <definedName name="_SAR1" localSheetId="66">#REF!</definedName>
    <definedName name="_SAR1">#REF!</definedName>
    <definedName name="_sei2" localSheetId="67">#REF!</definedName>
    <definedName name="_sei2" localSheetId="68">#REF!</definedName>
    <definedName name="_sei2" localSheetId="69">#REF!</definedName>
    <definedName name="_sei2" localSheetId="70">#REF!</definedName>
    <definedName name="_sei2" localSheetId="72">#REF!</definedName>
    <definedName name="_sei2" localSheetId="73">#REF!</definedName>
    <definedName name="_sei2" localSheetId="74">#REF!</definedName>
    <definedName name="_sei2" localSheetId="11">#REF!</definedName>
    <definedName name="_sei2" localSheetId="12">#REF!</definedName>
    <definedName name="_sei2" localSheetId="13">#REF!</definedName>
    <definedName name="_sei2" localSheetId="10">#REF!</definedName>
    <definedName name="_sei2" localSheetId="38">#REF!</definedName>
    <definedName name="_sei2" localSheetId="39">#REF!</definedName>
    <definedName name="_sei2" localSheetId="40">#REF!</definedName>
    <definedName name="_sei2" localSheetId="41">#REF!</definedName>
    <definedName name="_sei2" localSheetId="46">#REF!</definedName>
    <definedName name="_sei2" localSheetId="52">#REF!</definedName>
    <definedName name="_sei2" localSheetId="64">#REF!</definedName>
    <definedName name="_sei2" localSheetId="65">#REF!</definedName>
    <definedName name="_sei2">#REF!</definedName>
    <definedName name="_sei98" localSheetId="67">#REF!</definedName>
    <definedName name="_sei98" localSheetId="68">#REF!</definedName>
    <definedName name="_sei98" localSheetId="69">#REF!</definedName>
    <definedName name="_sei98" localSheetId="70">#REF!</definedName>
    <definedName name="_sei98" localSheetId="72">#REF!</definedName>
    <definedName name="_sei98" localSheetId="73">#REF!</definedName>
    <definedName name="_sei98" localSheetId="74">#REF!</definedName>
    <definedName name="_sei98" localSheetId="11">#REF!</definedName>
    <definedName name="_sei98" localSheetId="10">#REF!</definedName>
    <definedName name="_sei98" localSheetId="38">#REF!</definedName>
    <definedName name="_sei98" localSheetId="39">#REF!</definedName>
    <definedName name="_sei98" localSheetId="40">#REF!</definedName>
    <definedName name="_sei98" localSheetId="41">#REF!</definedName>
    <definedName name="_sei98" localSheetId="46">#REF!</definedName>
    <definedName name="_sei98" localSheetId="52">#REF!</definedName>
    <definedName name="_sei98" localSheetId="64">#REF!</definedName>
    <definedName name="_sei98" localSheetId="65">#REF!</definedName>
    <definedName name="_sei98">#REF!</definedName>
    <definedName name="_Sort" localSheetId="67" hidden="1">#REF!</definedName>
    <definedName name="_Sort" localSheetId="68" hidden="1">#REF!</definedName>
    <definedName name="_Sort" localSheetId="69" hidden="1">#REF!</definedName>
    <definedName name="_Sort" localSheetId="70" hidden="1">#REF!</definedName>
    <definedName name="_Sort" localSheetId="72" hidden="1">#REF!</definedName>
    <definedName name="_Sort" localSheetId="73" hidden="1">#REF!</definedName>
    <definedName name="_Sort" localSheetId="74" hidden="1">#REF!</definedName>
    <definedName name="_Sort" localSheetId="11" hidden="1">#REF!</definedName>
    <definedName name="_Sort" localSheetId="12" hidden="1">#REF!</definedName>
    <definedName name="_Sort" localSheetId="23" hidden="1">#REF!</definedName>
    <definedName name="_Sort" localSheetId="26" hidden="1">#REF!</definedName>
    <definedName name="_Sort" localSheetId="27" hidden="1">#REF!</definedName>
    <definedName name="_Sort" localSheetId="10" hidden="1">#REF!</definedName>
    <definedName name="_Sort" localSheetId="38" hidden="1">#REF!</definedName>
    <definedName name="_Sort" localSheetId="25" hidden="1">#REF!</definedName>
    <definedName name="_Sort" localSheetId="30" hidden="1">#REF!</definedName>
    <definedName name="_Sort" localSheetId="31" hidden="1">#REF!</definedName>
    <definedName name="_Sort" localSheetId="36" hidden="1">#REF!</definedName>
    <definedName name="_Sort" localSheetId="37" hidden="1">#REF!</definedName>
    <definedName name="_Sort" localSheetId="39" hidden="1">#REF!</definedName>
    <definedName name="_Sort" localSheetId="40" hidden="1">#REF!</definedName>
    <definedName name="_Sort" localSheetId="41" hidden="1">#REF!</definedName>
    <definedName name="_Sort" localSheetId="46" hidden="1">#REF!</definedName>
    <definedName name="_Sort" localSheetId="47" hidden="1">#REF!</definedName>
    <definedName name="_Sort" localSheetId="48" hidden="1">#REF!</definedName>
    <definedName name="_Sort" localSheetId="49" hidden="1">#REF!</definedName>
    <definedName name="_Sort" localSheetId="52" hidden="1">#REF!</definedName>
    <definedName name="_Sort" localSheetId="53" hidden="1">#REF!</definedName>
    <definedName name="_Sort" localSheetId="64" hidden="1">#REF!</definedName>
    <definedName name="_Sort" localSheetId="65" hidden="1">#REF!</definedName>
    <definedName name="_Sort" hidden="1">#REF!</definedName>
    <definedName name="_SRN96" localSheetId="67">#REF!</definedName>
    <definedName name="_SRN96" localSheetId="68">#REF!</definedName>
    <definedName name="_SRN96" localSheetId="69">#REF!</definedName>
    <definedName name="_SRN96" localSheetId="70">#REF!</definedName>
    <definedName name="_SRN96" localSheetId="72">#REF!</definedName>
    <definedName name="_SRN96" localSheetId="73">#REF!</definedName>
    <definedName name="_SRN96" localSheetId="74">#REF!</definedName>
    <definedName name="_SRN96" localSheetId="11">#REF!</definedName>
    <definedName name="_SRN96" localSheetId="10">#REF!</definedName>
    <definedName name="_SRN96" localSheetId="38">#REF!</definedName>
    <definedName name="_SRN96" localSheetId="39">#REF!</definedName>
    <definedName name="_SRN96" localSheetId="40">#REF!</definedName>
    <definedName name="_SRN96" localSheetId="41">#REF!</definedName>
    <definedName name="_SRN96" localSheetId="46">#REF!</definedName>
    <definedName name="_SRN96" localSheetId="52">#REF!</definedName>
    <definedName name="_SRN96" localSheetId="64">#REF!</definedName>
    <definedName name="_SRN96" localSheetId="65">#REF!</definedName>
    <definedName name="_SRN96">#REF!</definedName>
    <definedName name="_SRT11" localSheetId="67" hidden="1">{"Minpmon",#N/A,FALSE,"Monthinput"}</definedName>
    <definedName name="_SRT11" localSheetId="68" hidden="1">{"Minpmon",#N/A,FALSE,"Monthinput"}</definedName>
    <definedName name="_SRT11" localSheetId="69" hidden="1">{"Minpmon",#N/A,FALSE,"Monthinput"}</definedName>
    <definedName name="_SRT11" localSheetId="70" hidden="1">{"Minpmon",#N/A,FALSE,"Monthinput"}</definedName>
    <definedName name="_SRT11" localSheetId="72" hidden="1">{"Minpmon",#N/A,FALSE,"Monthinput"}</definedName>
    <definedName name="_SRT11" localSheetId="73" hidden="1">{"Minpmon",#N/A,FALSE,"Monthinput"}</definedName>
    <definedName name="_SRT11" localSheetId="74" hidden="1">{"Minpmon",#N/A,FALSE,"Monthinput"}</definedName>
    <definedName name="_SRT11" localSheetId="11" hidden="1">{"Minpmon",#N/A,FALSE,"Monthinput"}</definedName>
    <definedName name="_SRT11" localSheetId="12" hidden="1">{"Minpmon",#N/A,FALSE,"Monthinput"}</definedName>
    <definedName name="_SRT11" localSheetId="13" hidden="1">{"Minpmon",#N/A,FALSE,"Monthinput"}</definedName>
    <definedName name="_SRT11" localSheetId="23" hidden="1">{"Minpmon",#N/A,FALSE,"Monthinput"}</definedName>
    <definedName name="_SRT11" localSheetId="24" hidden="1">{"Minpmon",#N/A,FALSE,"Monthinput"}</definedName>
    <definedName name="_SRT11" localSheetId="26" hidden="1">{"Minpmon",#N/A,FALSE,"Monthinput"}</definedName>
    <definedName name="_SRT11" localSheetId="27" hidden="1">{"Minpmon",#N/A,FALSE,"Monthinput"}</definedName>
    <definedName name="_SRT11" localSheetId="42" hidden="1">{"Minpmon",#N/A,FALSE,"Monthinput"}</definedName>
    <definedName name="_SRT11" localSheetId="6" hidden="1">{"Minpmon",#N/A,FALSE,"Monthinput"}</definedName>
    <definedName name="_SRT11" localSheetId="7" hidden="1">{"Minpmon",#N/A,FALSE,"Monthinput"}</definedName>
    <definedName name="_SRT11" localSheetId="10" hidden="1">{"Minpmon",#N/A,FALSE,"Monthinput"}</definedName>
    <definedName name="_SRT11" localSheetId="38" hidden="1">{"Minpmon",#N/A,FALSE,"Monthinput"}</definedName>
    <definedName name="_SRT11" localSheetId="25" hidden="1">{"Minpmon",#N/A,FALSE,"Monthinput"}</definedName>
    <definedName name="_SRT11" localSheetId="28" hidden="1">{"Minpmon",#N/A,FALSE,"Monthinput"}</definedName>
    <definedName name="_SRT11" localSheetId="30" hidden="1">{"Minpmon",#N/A,FALSE,"Monthinput"}</definedName>
    <definedName name="_SRT11" localSheetId="31" hidden="1">{"Minpmon",#N/A,FALSE,"Monthinput"}</definedName>
    <definedName name="_SRT11" localSheetId="32" hidden="1">{"Minpmon",#N/A,FALSE,"Monthinput"}</definedName>
    <definedName name="_SRT11" localSheetId="33" hidden="1">{"Minpmon",#N/A,FALSE,"Monthinput"}</definedName>
    <definedName name="_SRT11" localSheetId="34" hidden="1">{"Minpmon",#N/A,FALSE,"Monthinput"}</definedName>
    <definedName name="_SRT11" localSheetId="35" hidden="1">{"Minpmon",#N/A,FALSE,"Monthinput"}</definedName>
    <definedName name="_SRT11" localSheetId="36" hidden="1">{"Minpmon",#N/A,FALSE,"Monthinput"}</definedName>
    <definedName name="_SRT11" localSheetId="37" hidden="1">{"Minpmon",#N/A,FALSE,"Monthinput"}</definedName>
    <definedName name="_SRT11" localSheetId="39" hidden="1">{"Minpmon",#N/A,FALSE,"Monthinput"}</definedName>
    <definedName name="_SRT11" localSheetId="40" hidden="1">{"Minpmon",#N/A,FALSE,"Monthinput"}</definedName>
    <definedName name="_SRT11" localSheetId="41" hidden="1">{"Minpmon",#N/A,FALSE,"Monthinput"}</definedName>
    <definedName name="_SRT11" localSheetId="46" hidden="1">{"Minpmon",#N/A,FALSE,"Monthinput"}</definedName>
    <definedName name="_SRT11" localSheetId="47" hidden="1">{"Minpmon",#N/A,FALSE,"Monthinput"}</definedName>
    <definedName name="_SRT11" localSheetId="48" hidden="1">{"Minpmon",#N/A,FALSE,"Monthinput"}</definedName>
    <definedName name="_SRT11" localSheetId="49" hidden="1">{"Minpmon",#N/A,FALSE,"Monthinput"}</definedName>
    <definedName name="_SRT11" localSheetId="50" hidden="1">{"Minpmon",#N/A,FALSE,"Monthinput"}</definedName>
    <definedName name="_SRT11" localSheetId="51" hidden="1">{"Minpmon",#N/A,FALSE,"Monthinput"}</definedName>
    <definedName name="_SRT11" localSheetId="52" hidden="1">{"Minpmon",#N/A,FALSE,"Monthinput"}</definedName>
    <definedName name="_SRT11" localSheetId="53" hidden="1">{"Minpmon",#N/A,FALSE,"Monthinput"}</definedName>
    <definedName name="_SRT11" localSheetId="64" hidden="1">{"Minpmon",#N/A,FALSE,"Monthinput"}</definedName>
    <definedName name="_SRT11" localSheetId="65" hidden="1">{"Minpmon",#N/A,FALSE,"Monthinput"}</definedName>
    <definedName name="_SRT11" localSheetId="66" hidden="1">{"Minpmon",#N/A,FALSE,"Monthinput"}</definedName>
    <definedName name="_SRT11" hidden="1">{"Minpmon",#N/A,FALSE,"Monthinput"}</definedName>
    <definedName name="_SRT111" localSheetId="67" hidden="1">{"Minpmon",#N/A,FALSE,"Monthinput"}</definedName>
    <definedName name="_SRT111" localSheetId="68" hidden="1">{"Minpmon",#N/A,FALSE,"Monthinput"}</definedName>
    <definedName name="_SRT111" localSheetId="69" hidden="1">{"Minpmon",#N/A,FALSE,"Monthinput"}</definedName>
    <definedName name="_SRT111" localSheetId="70" hidden="1">{"Minpmon",#N/A,FALSE,"Monthinput"}</definedName>
    <definedName name="_SRT111" localSheetId="72" hidden="1">{"Minpmon",#N/A,FALSE,"Monthinput"}</definedName>
    <definedName name="_SRT111" localSheetId="73" hidden="1">{"Minpmon",#N/A,FALSE,"Monthinput"}</definedName>
    <definedName name="_SRT111" localSheetId="74" hidden="1">{"Minpmon",#N/A,FALSE,"Monthinput"}</definedName>
    <definedName name="_SRT111" localSheetId="11" hidden="1">{"Minpmon",#N/A,FALSE,"Monthinput"}</definedName>
    <definedName name="_SRT111" localSheetId="12" hidden="1">{"Minpmon",#N/A,FALSE,"Monthinput"}</definedName>
    <definedName name="_SRT111" localSheetId="13" hidden="1">{"Minpmon",#N/A,FALSE,"Monthinput"}</definedName>
    <definedName name="_SRT111" localSheetId="23" hidden="1">{"Minpmon",#N/A,FALSE,"Monthinput"}</definedName>
    <definedName name="_SRT111" localSheetId="24" hidden="1">{"Minpmon",#N/A,FALSE,"Monthinput"}</definedName>
    <definedName name="_SRT111" localSheetId="26" hidden="1">{"Minpmon",#N/A,FALSE,"Monthinput"}</definedName>
    <definedName name="_SRT111" localSheetId="27" hidden="1">{"Minpmon",#N/A,FALSE,"Monthinput"}</definedName>
    <definedName name="_SRT111" localSheetId="42" hidden="1">{"Minpmon",#N/A,FALSE,"Monthinput"}</definedName>
    <definedName name="_SRT111" localSheetId="6" hidden="1">{"Minpmon",#N/A,FALSE,"Monthinput"}</definedName>
    <definedName name="_SRT111" localSheetId="7" hidden="1">{"Minpmon",#N/A,FALSE,"Monthinput"}</definedName>
    <definedName name="_SRT111" localSheetId="10" hidden="1">{"Minpmon",#N/A,FALSE,"Monthinput"}</definedName>
    <definedName name="_SRT111" localSheetId="38" hidden="1">{"Minpmon",#N/A,FALSE,"Monthinput"}</definedName>
    <definedName name="_SRT111" localSheetId="25" hidden="1">{"Minpmon",#N/A,FALSE,"Monthinput"}</definedName>
    <definedName name="_SRT111" localSheetId="28" hidden="1">{"Minpmon",#N/A,FALSE,"Monthinput"}</definedName>
    <definedName name="_SRT111" localSheetId="30" hidden="1">{"Minpmon",#N/A,FALSE,"Monthinput"}</definedName>
    <definedName name="_SRT111" localSheetId="31" hidden="1">{"Minpmon",#N/A,FALSE,"Monthinput"}</definedName>
    <definedName name="_SRT111" localSheetId="32" hidden="1">{"Minpmon",#N/A,FALSE,"Monthinput"}</definedName>
    <definedName name="_SRT111" localSheetId="33" hidden="1">{"Minpmon",#N/A,FALSE,"Monthinput"}</definedName>
    <definedName name="_SRT111" localSheetId="34" hidden="1">{"Minpmon",#N/A,FALSE,"Monthinput"}</definedName>
    <definedName name="_SRT111" localSheetId="35" hidden="1">{"Minpmon",#N/A,FALSE,"Monthinput"}</definedName>
    <definedName name="_SRT111" localSheetId="36" hidden="1">{"Minpmon",#N/A,FALSE,"Monthinput"}</definedName>
    <definedName name="_SRT111" localSheetId="37" hidden="1">{"Minpmon",#N/A,FALSE,"Monthinput"}</definedName>
    <definedName name="_SRT111" localSheetId="39" hidden="1">{"Minpmon",#N/A,FALSE,"Monthinput"}</definedName>
    <definedName name="_SRT111" localSheetId="40" hidden="1">{"Minpmon",#N/A,FALSE,"Monthinput"}</definedName>
    <definedName name="_SRT111" localSheetId="41" hidden="1">{"Minpmon",#N/A,FALSE,"Monthinput"}</definedName>
    <definedName name="_SRT111" localSheetId="46" hidden="1">{"Minpmon",#N/A,FALSE,"Monthinput"}</definedName>
    <definedName name="_SRT111" localSheetId="47" hidden="1">{"Minpmon",#N/A,FALSE,"Monthinput"}</definedName>
    <definedName name="_SRT111" localSheetId="48" hidden="1">{"Minpmon",#N/A,FALSE,"Monthinput"}</definedName>
    <definedName name="_SRT111" localSheetId="49" hidden="1">{"Minpmon",#N/A,FALSE,"Monthinput"}</definedName>
    <definedName name="_SRT111" localSheetId="50" hidden="1">{"Minpmon",#N/A,FALSE,"Monthinput"}</definedName>
    <definedName name="_SRT111" localSheetId="51" hidden="1">{"Minpmon",#N/A,FALSE,"Monthinput"}</definedName>
    <definedName name="_SRT111" localSheetId="52" hidden="1">{"Minpmon",#N/A,FALSE,"Monthinput"}</definedName>
    <definedName name="_SRT111" localSheetId="53" hidden="1">{"Minpmon",#N/A,FALSE,"Monthinput"}</definedName>
    <definedName name="_SRT111" localSheetId="64" hidden="1">{"Minpmon",#N/A,FALSE,"Monthinput"}</definedName>
    <definedName name="_SRT111" localSheetId="65" hidden="1">{"Minpmon",#N/A,FALSE,"Monthinput"}</definedName>
    <definedName name="_SRT111" localSheetId="66" hidden="1">{"Minpmon",#N/A,FALSE,"Monthinput"}</definedName>
    <definedName name="_SRT111" hidden="1">{"Minpmon",#N/A,FALSE,"Monthinput"}</definedName>
    <definedName name="_SUM2" localSheetId="67">#REF!</definedName>
    <definedName name="_SUM2" localSheetId="68">#REF!</definedName>
    <definedName name="_SUM2" localSheetId="69">#REF!</definedName>
    <definedName name="_SUM2" localSheetId="70">#REF!</definedName>
    <definedName name="_SUM2" localSheetId="72">#REF!</definedName>
    <definedName name="_SUM2" localSheetId="73">#REF!</definedName>
    <definedName name="_SUM2" localSheetId="74">#REF!</definedName>
    <definedName name="_SUM2" localSheetId="11">#REF!</definedName>
    <definedName name="_SUM2" localSheetId="12">#REF!</definedName>
    <definedName name="_SUM2" localSheetId="13">#REF!</definedName>
    <definedName name="_SUM2" localSheetId="23">#REF!</definedName>
    <definedName name="_SUM2" localSheetId="24">#REF!</definedName>
    <definedName name="_SUM2" localSheetId="26">#REF!</definedName>
    <definedName name="_SUM2" localSheetId="10">#REF!</definedName>
    <definedName name="_SUM2" localSheetId="38">#REF!</definedName>
    <definedName name="_SUM2" localSheetId="25">#REF!</definedName>
    <definedName name="_SUM2" localSheetId="30">#REF!</definedName>
    <definedName name="_SUM2" localSheetId="31">#REF!</definedName>
    <definedName name="_SUM2" localSheetId="39">#REF!</definedName>
    <definedName name="_SUM2" localSheetId="40">#REF!</definedName>
    <definedName name="_SUM2" localSheetId="41">#REF!</definedName>
    <definedName name="_SUM2" localSheetId="46">#REF!</definedName>
    <definedName name="_SUM2" localSheetId="47">#REF!</definedName>
    <definedName name="_SUM2" localSheetId="52">#REF!</definedName>
    <definedName name="_SUM2" localSheetId="64">#REF!</definedName>
    <definedName name="_SUM2" localSheetId="65">#REF!</definedName>
    <definedName name="_SUM2" localSheetId="66">#REF!</definedName>
    <definedName name="_SUM2">#REF!</definedName>
    <definedName name="_t7" localSheetId="11">#REF!</definedName>
    <definedName name="_t7" localSheetId="10">#REF!</definedName>
    <definedName name="_t7" localSheetId="38">#REF!</definedName>
    <definedName name="_t7" localSheetId="39">#REF!</definedName>
    <definedName name="_t7" localSheetId="46">[52]R7!$A$1:$G$31</definedName>
    <definedName name="_t7" localSheetId="51">#REF!</definedName>
    <definedName name="_t7" localSheetId="52">[52]R7!$A$1:$G$31</definedName>
    <definedName name="_t7" localSheetId="66">[52]R7!$A$1:$G$31</definedName>
    <definedName name="_t7">#REF!</definedName>
    <definedName name="_TAB1" localSheetId="67">#REF!</definedName>
    <definedName name="_TAB1" localSheetId="68">#REF!</definedName>
    <definedName name="_TAB1" localSheetId="69">#REF!</definedName>
    <definedName name="_TAB1" localSheetId="70">#REF!</definedName>
    <definedName name="_TAB1" localSheetId="72">#REF!</definedName>
    <definedName name="_TAB1" localSheetId="73">#REF!</definedName>
    <definedName name="_TAB1" localSheetId="74">#REF!</definedName>
    <definedName name="_TAB1" localSheetId="11">#REF!</definedName>
    <definedName name="_TAB1" localSheetId="12">#REF!</definedName>
    <definedName name="_TAB1" localSheetId="13">#REF!</definedName>
    <definedName name="_TAB1" localSheetId="23">#REF!</definedName>
    <definedName name="_TAB1" localSheetId="24">#REF!</definedName>
    <definedName name="_TAB1" localSheetId="26">#REF!</definedName>
    <definedName name="_TAB1" localSheetId="10">#REF!</definedName>
    <definedName name="_TAB1" localSheetId="38">#REF!</definedName>
    <definedName name="_TAB1" localSheetId="25">#REF!</definedName>
    <definedName name="_TAB1" localSheetId="30">#REF!</definedName>
    <definedName name="_TAB1" localSheetId="31">#REF!</definedName>
    <definedName name="_TAB1" localSheetId="39">#REF!</definedName>
    <definedName name="_TAB1" localSheetId="40">#REF!</definedName>
    <definedName name="_TAB1" localSheetId="41">#REF!</definedName>
    <definedName name="_TAB1" localSheetId="46">#REF!</definedName>
    <definedName name="_TAB1" localSheetId="47">#REF!</definedName>
    <definedName name="_TAB1" localSheetId="52">#REF!</definedName>
    <definedName name="_TAB1" localSheetId="53">#REF!</definedName>
    <definedName name="_TAB1" localSheetId="64">#REF!</definedName>
    <definedName name="_TAB1" localSheetId="65">#REF!</definedName>
    <definedName name="_TAB1" localSheetId="66">#REF!</definedName>
    <definedName name="_TAB1">#REF!</definedName>
    <definedName name="_TAB10" localSheetId="67">[53]TC!#REF!</definedName>
    <definedName name="_TAB10" localSheetId="68">[53]TC!#REF!</definedName>
    <definedName name="_TAB10" localSheetId="69">[53]TC!#REF!</definedName>
    <definedName name="_TAB10" localSheetId="70">[53]TC!#REF!</definedName>
    <definedName name="_TAB10" localSheetId="72">[53]TC!#REF!</definedName>
    <definedName name="_TAB10" localSheetId="73">[53]TC!#REF!</definedName>
    <definedName name="_TAB10" localSheetId="74">[53]TC!#REF!</definedName>
    <definedName name="_TAB10" localSheetId="11">#REF!</definedName>
    <definedName name="_TAB10" localSheetId="12">#REF!</definedName>
    <definedName name="_TAB10" localSheetId="13">#REF!</definedName>
    <definedName name="_TAB10" localSheetId="10">#REF!</definedName>
    <definedName name="_TAB10" localSheetId="38">#REF!</definedName>
    <definedName name="_TAB10" localSheetId="39">#REF!</definedName>
    <definedName name="_TAB10" localSheetId="41">[53]TC!#REF!</definedName>
    <definedName name="_TAB10" localSheetId="46">[53]TC!#REF!</definedName>
    <definedName name="_TAB10" localSheetId="51">#REF!</definedName>
    <definedName name="_TAB10" localSheetId="52">[53]TC!#REF!</definedName>
    <definedName name="_TAB10" localSheetId="53">[53]TC!#REF!</definedName>
    <definedName name="_TAB10" localSheetId="64">[53]TC!#REF!</definedName>
    <definedName name="_TAB10" localSheetId="65">[53]TC!#REF!</definedName>
    <definedName name="_TAB10" localSheetId="66">[53]TC!#REF!</definedName>
    <definedName name="_TAB10">#REF!</definedName>
    <definedName name="_TAB11" localSheetId="11">#REF!</definedName>
    <definedName name="_TAB11" localSheetId="12">#REF!</definedName>
    <definedName name="_TAB11" localSheetId="13">#REF!</definedName>
    <definedName name="_TAB11" localSheetId="10">#REF!</definedName>
    <definedName name="_TAB11" localSheetId="38">#REF!</definedName>
    <definedName name="_TAB11" localSheetId="39">#REF!</definedName>
    <definedName name="_TAB11" localSheetId="41">[53]TC!#REF!</definedName>
    <definedName name="_TAB11" localSheetId="46">[53]TC!#REF!</definedName>
    <definedName name="_TAB11" localSheetId="51">#REF!</definedName>
    <definedName name="_TAB11" localSheetId="52">[53]TC!#REF!</definedName>
    <definedName name="_TAB11" localSheetId="53">[53]TC!#REF!</definedName>
    <definedName name="_TAB11" localSheetId="64">[53]TC!#REF!</definedName>
    <definedName name="_TAB11" localSheetId="66">[53]TC!#REF!</definedName>
    <definedName name="_TAB11">#REF!</definedName>
    <definedName name="_TAB12" localSheetId="67">#REF!</definedName>
    <definedName name="_TAB12" localSheetId="68">#REF!</definedName>
    <definedName name="_TAB12" localSheetId="69">#REF!</definedName>
    <definedName name="_TAB12" localSheetId="70">#REF!</definedName>
    <definedName name="_TAB12" localSheetId="72">#REF!</definedName>
    <definedName name="_TAB12" localSheetId="73">#REF!</definedName>
    <definedName name="_TAB12" localSheetId="74">#REF!</definedName>
    <definedName name="_TAB12" localSheetId="11">#REF!</definedName>
    <definedName name="_TAB12" localSheetId="12">#REF!</definedName>
    <definedName name="_TAB12" localSheetId="13">#REF!</definedName>
    <definedName name="_TAB12" localSheetId="10">#REF!</definedName>
    <definedName name="_TAB12" localSheetId="38">#REF!</definedName>
    <definedName name="_TAB12" localSheetId="30">#REF!</definedName>
    <definedName name="_TAB12" localSheetId="39">#REF!</definedName>
    <definedName name="_TAB12" localSheetId="40">#REF!</definedName>
    <definedName name="_TAB12" localSheetId="41">#REF!</definedName>
    <definedName name="_TAB12" localSheetId="46">#REF!</definedName>
    <definedName name="_TAB12" localSheetId="52">#REF!</definedName>
    <definedName name="_TAB12" localSheetId="53">#REF!</definedName>
    <definedName name="_TAB12" localSheetId="64">#REF!</definedName>
    <definedName name="_TAB12" localSheetId="65">#REF!</definedName>
    <definedName name="_TAB12" localSheetId="66">#REF!</definedName>
    <definedName name="_TAB12">#REF!</definedName>
    <definedName name="_TAB13" localSheetId="67">[53]TC!#REF!</definedName>
    <definedName name="_TAB13" localSheetId="68">[53]TC!#REF!</definedName>
    <definedName name="_TAB13" localSheetId="69">[53]TC!#REF!</definedName>
    <definedName name="_TAB13" localSheetId="70">[53]TC!#REF!</definedName>
    <definedName name="_TAB13" localSheetId="72">[53]TC!#REF!</definedName>
    <definedName name="_TAB13" localSheetId="73">[53]TC!#REF!</definedName>
    <definedName name="_TAB13" localSheetId="74">[53]TC!#REF!</definedName>
    <definedName name="_TAB13" localSheetId="11">#REF!</definedName>
    <definedName name="_TAB13" localSheetId="12">#REF!</definedName>
    <definedName name="_TAB13" localSheetId="13">#REF!</definedName>
    <definedName name="_TAB13" localSheetId="10">#REF!</definedName>
    <definedName name="_TAB13" localSheetId="38">#REF!</definedName>
    <definedName name="_TAB13" localSheetId="30">[53]TC!#REF!</definedName>
    <definedName name="_TAB13" localSheetId="39">#REF!</definedName>
    <definedName name="_TAB13" localSheetId="41">[53]TC!#REF!</definedName>
    <definedName name="_TAB13" localSheetId="46">[53]TC!#REF!</definedName>
    <definedName name="_TAB13" localSheetId="51">#REF!</definedName>
    <definedName name="_TAB13" localSheetId="52">[53]TC!#REF!</definedName>
    <definedName name="_TAB13" localSheetId="53">[53]TC!#REF!</definedName>
    <definedName name="_TAB13" localSheetId="64">[53]TC!#REF!</definedName>
    <definedName name="_TAB13" localSheetId="65">[53]TC!#REF!</definedName>
    <definedName name="_TAB13" localSheetId="66">[53]TC!#REF!</definedName>
    <definedName name="_TAB13">#REF!</definedName>
    <definedName name="_TAB16" localSheetId="11">#REF!</definedName>
    <definedName name="_TAB16" localSheetId="12">#REF!</definedName>
    <definedName name="_TAB16" localSheetId="13">#REF!</definedName>
    <definedName name="_TAB16" localSheetId="10">#REF!</definedName>
    <definedName name="_TAB16" localSheetId="38">#REF!</definedName>
    <definedName name="_TAB16" localSheetId="30">[53]Null1!#REF!</definedName>
    <definedName name="_TAB16" localSheetId="39">#REF!</definedName>
    <definedName name="_TAB16" localSheetId="41">[53]Null1!#REF!</definedName>
    <definedName name="_TAB16" localSheetId="46">[53]Null1!#REF!</definedName>
    <definedName name="_TAB16" localSheetId="51">#REF!</definedName>
    <definedName name="_TAB16" localSheetId="52">[53]Null1!#REF!</definedName>
    <definedName name="_TAB16" localSheetId="53">[53]Null1!#REF!</definedName>
    <definedName name="_TAB16" localSheetId="64">[53]Null1!#REF!</definedName>
    <definedName name="_TAB16" localSheetId="66">[53]Null1!#REF!</definedName>
    <definedName name="_TAB16">#REF!</definedName>
    <definedName name="_TAB18" localSheetId="11">#REF!</definedName>
    <definedName name="_TAB18" localSheetId="12">#REF!</definedName>
    <definedName name="_TAB18" localSheetId="13">#REF!</definedName>
    <definedName name="_TAB18" localSheetId="10">#REF!</definedName>
    <definedName name="_TAB18" localSheetId="38">#REF!</definedName>
    <definedName name="_TAB18" localSheetId="30">[53]TC!#REF!</definedName>
    <definedName name="_TAB18" localSheetId="39">#REF!</definedName>
    <definedName name="_TAB18" localSheetId="46">[53]TC!#REF!</definedName>
    <definedName name="_TAB18" localSheetId="51">#REF!</definedName>
    <definedName name="_TAB18" localSheetId="52">[53]TC!#REF!</definedName>
    <definedName name="_TAB18" localSheetId="53">[53]TC!#REF!</definedName>
    <definedName name="_TAB18" localSheetId="66">[53]TC!#REF!</definedName>
    <definedName name="_TAB18">#REF!</definedName>
    <definedName name="_Tab19" localSheetId="67">#REF!</definedName>
    <definedName name="_Tab19" localSheetId="68">#REF!</definedName>
    <definedName name="_Tab19" localSheetId="69">#REF!</definedName>
    <definedName name="_Tab19" localSheetId="70">#REF!</definedName>
    <definedName name="_Tab19" localSheetId="72">#REF!</definedName>
    <definedName name="_Tab19" localSheetId="73">#REF!</definedName>
    <definedName name="_Tab19" localSheetId="74">#REF!</definedName>
    <definedName name="_Tab19" localSheetId="11">#REF!</definedName>
    <definedName name="_TAB19" localSheetId="12">#REF!</definedName>
    <definedName name="_Tab19" localSheetId="13">#REF!</definedName>
    <definedName name="_Tab19" localSheetId="23">#REF!</definedName>
    <definedName name="_Tab19" localSheetId="24">#REF!</definedName>
    <definedName name="_Tab19" localSheetId="26">#REF!</definedName>
    <definedName name="_Tab19" localSheetId="10">#REF!</definedName>
    <definedName name="_Tab19" localSheetId="38">#REF!</definedName>
    <definedName name="_Tab19" localSheetId="25">#REF!</definedName>
    <definedName name="_Tab19" localSheetId="30">#REF!</definedName>
    <definedName name="_Tab19" localSheetId="31">#REF!</definedName>
    <definedName name="_Tab19" localSheetId="39">#REF!</definedName>
    <definedName name="_Tab19" localSheetId="40">#REF!</definedName>
    <definedName name="_Tab19" localSheetId="41">#REF!</definedName>
    <definedName name="_Tab19" localSheetId="46">#REF!</definedName>
    <definedName name="_Tab19" localSheetId="47">#REF!</definedName>
    <definedName name="_Tab19" localSheetId="52">#REF!</definedName>
    <definedName name="_Tab19" localSheetId="53">#REF!</definedName>
    <definedName name="_Tab19" localSheetId="64">#REF!</definedName>
    <definedName name="_Tab19" localSheetId="65">#REF!</definedName>
    <definedName name="_Tab19" localSheetId="66">#REF!</definedName>
    <definedName name="_Tab19">#REF!</definedName>
    <definedName name="_Tab2" localSheetId="67">#REF!</definedName>
    <definedName name="_Tab2" localSheetId="68">#REF!</definedName>
    <definedName name="_Tab2" localSheetId="69">#REF!</definedName>
    <definedName name="_Tab2" localSheetId="70">#REF!</definedName>
    <definedName name="_Tab2" localSheetId="72">#REF!</definedName>
    <definedName name="_Tab2" localSheetId="73">#REF!</definedName>
    <definedName name="_Tab2" localSheetId="74">#REF!</definedName>
    <definedName name="_Tab2" localSheetId="11">#REF!</definedName>
    <definedName name="_Tab2" localSheetId="12">#REF!</definedName>
    <definedName name="_Tab2" localSheetId="13">#REF!</definedName>
    <definedName name="_Tab2" localSheetId="10">#REF!</definedName>
    <definedName name="_Tab2" localSheetId="38">#REF!</definedName>
    <definedName name="_Tab2" localSheetId="39">#REF!</definedName>
    <definedName name="_Tab2" localSheetId="40">#REF!</definedName>
    <definedName name="_Tab2" localSheetId="41">#REF!</definedName>
    <definedName name="_Tab2" localSheetId="46">#REF!</definedName>
    <definedName name="_Tab2" localSheetId="52">#REF!</definedName>
    <definedName name="_Tab2" localSheetId="64">#REF!</definedName>
    <definedName name="_Tab2" localSheetId="65">#REF!</definedName>
    <definedName name="_Tab2">#REF!</definedName>
    <definedName name="_Tab20" localSheetId="67">#REF!</definedName>
    <definedName name="_Tab20" localSheetId="68">#REF!</definedName>
    <definedName name="_Tab20" localSheetId="69">#REF!</definedName>
    <definedName name="_Tab20" localSheetId="70">#REF!</definedName>
    <definedName name="_Tab20" localSheetId="72">#REF!</definedName>
    <definedName name="_Tab20" localSheetId="73">#REF!</definedName>
    <definedName name="_Tab20" localSheetId="74">#REF!</definedName>
    <definedName name="_Tab20" localSheetId="11">#REF!</definedName>
    <definedName name="_TAB20" localSheetId="12">#REF!</definedName>
    <definedName name="_Tab20" localSheetId="13">#REF!</definedName>
    <definedName name="_Tab20" localSheetId="23">#REF!</definedName>
    <definedName name="_Tab20" localSheetId="24">#REF!</definedName>
    <definedName name="_Tab20" localSheetId="26">#REF!</definedName>
    <definedName name="_Tab20" localSheetId="10">#REF!</definedName>
    <definedName name="_Tab20" localSheetId="38">#REF!</definedName>
    <definedName name="_Tab20" localSheetId="25">#REF!</definedName>
    <definedName name="_Tab20" localSheetId="31">#REF!</definedName>
    <definedName name="_Tab20" localSheetId="39">#REF!</definedName>
    <definedName name="_Tab20" localSheetId="40">#REF!</definedName>
    <definedName name="_Tab20" localSheetId="41">#REF!</definedName>
    <definedName name="_Tab20" localSheetId="46">#REF!</definedName>
    <definedName name="_Tab20" localSheetId="47">#REF!</definedName>
    <definedName name="_Tab20" localSheetId="52">#REF!</definedName>
    <definedName name="_Tab20" localSheetId="53">#REF!</definedName>
    <definedName name="_Tab20" localSheetId="64">#REF!</definedName>
    <definedName name="_Tab20" localSheetId="65">#REF!</definedName>
    <definedName name="_Tab20">#REF!</definedName>
    <definedName name="_Tab21" localSheetId="67">#REF!</definedName>
    <definedName name="_Tab21" localSheetId="68">#REF!</definedName>
    <definedName name="_Tab21" localSheetId="69">#REF!</definedName>
    <definedName name="_Tab21" localSheetId="70">#REF!</definedName>
    <definedName name="_Tab21" localSheetId="72">#REF!</definedName>
    <definedName name="_Tab21" localSheetId="73">#REF!</definedName>
    <definedName name="_Tab21" localSheetId="74">#REF!</definedName>
    <definedName name="_Tab21" localSheetId="11">#REF!</definedName>
    <definedName name="_TAB21" localSheetId="12">#REF!</definedName>
    <definedName name="_Tab21" localSheetId="13">#REF!</definedName>
    <definedName name="_Tab21" localSheetId="23">#REF!</definedName>
    <definedName name="_Tab21" localSheetId="24">#REF!</definedName>
    <definedName name="_Tab21" localSheetId="26">#REF!</definedName>
    <definedName name="_Tab21" localSheetId="10">#REF!</definedName>
    <definedName name="_Tab21" localSheetId="38">#REF!</definedName>
    <definedName name="_Tab21" localSheetId="25">#REF!</definedName>
    <definedName name="_Tab21" localSheetId="31">#REF!</definedName>
    <definedName name="_Tab21" localSheetId="39">#REF!</definedName>
    <definedName name="_Tab21" localSheetId="40">#REF!</definedName>
    <definedName name="_Tab21" localSheetId="41">#REF!</definedName>
    <definedName name="_Tab21" localSheetId="46">#REF!</definedName>
    <definedName name="_Tab21" localSheetId="47">#REF!</definedName>
    <definedName name="_Tab21" localSheetId="52">#REF!</definedName>
    <definedName name="_Tab21" localSheetId="53">#REF!</definedName>
    <definedName name="_Tab21" localSheetId="64">#REF!</definedName>
    <definedName name="_Tab21" localSheetId="65">#REF!</definedName>
    <definedName name="_Tab21">#REF!</definedName>
    <definedName name="_Tab22" localSheetId="67">#REF!</definedName>
    <definedName name="_Tab22" localSheetId="68">#REF!</definedName>
    <definedName name="_Tab22" localSheetId="69">#REF!</definedName>
    <definedName name="_Tab22" localSheetId="70">#REF!</definedName>
    <definedName name="_Tab22" localSheetId="72">#REF!</definedName>
    <definedName name="_Tab22" localSheetId="73">#REF!</definedName>
    <definedName name="_Tab22" localSheetId="74">#REF!</definedName>
    <definedName name="_Tab22" localSheetId="11">#REF!</definedName>
    <definedName name="_TAB22" localSheetId="12">#REF!</definedName>
    <definedName name="_Tab22" localSheetId="13">#REF!</definedName>
    <definedName name="_Tab22" localSheetId="23">#REF!</definedName>
    <definedName name="_Tab22" localSheetId="24">#REF!</definedName>
    <definedName name="_Tab22" localSheetId="26">#REF!</definedName>
    <definedName name="_Tab22" localSheetId="10">#REF!</definedName>
    <definedName name="_Tab22" localSheetId="38">#REF!</definedName>
    <definedName name="_Tab22" localSheetId="25">#REF!</definedName>
    <definedName name="_Tab22" localSheetId="31">#REF!</definedName>
    <definedName name="_Tab22" localSheetId="39">#REF!</definedName>
    <definedName name="_Tab22" localSheetId="40">#REF!</definedName>
    <definedName name="_Tab22" localSheetId="41">#REF!</definedName>
    <definedName name="_Tab22" localSheetId="46">#REF!</definedName>
    <definedName name="_Tab22" localSheetId="47">#REF!</definedName>
    <definedName name="_Tab22" localSheetId="52">#REF!</definedName>
    <definedName name="_Tab22" localSheetId="53">#REF!</definedName>
    <definedName name="_Tab22" localSheetId="64">#REF!</definedName>
    <definedName name="_Tab22" localSheetId="65">#REF!</definedName>
    <definedName name="_Tab22">#REF!</definedName>
    <definedName name="_Tab23" localSheetId="67">#REF!</definedName>
    <definedName name="_Tab23" localSheetId="68">#REF!</definedName>
    <definedName name="_Tab23" localSheetId="69">#REF!</definedName>
    <definedName name="_Tab23" localSheetId="70">#REF!</definedName>
    <definedName name="_Tab23" localSheetId="72">#REF!</definedName>
    <definedName name="_Tab23" localSheetId="73">#REF!</definedName>
    <definedName name="_Tab23" localSheetId="74">#REF!</definedName>
    <definedName name="_Tab23" localSheetId="11">#REF!</definedName>
    <definedName name="_Tab23" localSheetId="12">#REF!</definedName>
    <definedName name="_Tab23" localSheetId="13">#REF!</definedName>
    <definedName name="_Tab23" localSheetId="23">#REF!</definedName>
    <definedName name="_Tab23" localSheetId="10">#REF!</definedName>
    <definedName name="_Tab23" localSheetId="38">#REF!</definedName>
    <definedName name="_Tab23" localSheetId="31">#REF!</definedName>
    <definedName name="_Tab23" localSheetId="39">#REF!</definedName>
    <definedName name="_Tab23" localSheetId="40">#REF!</definedName>
    <definedName name="_Tab23" localSheetId="41">#REF!</definedName>
    <definedName name="_Tab23" localSheetId="46">#REF!</definedName>
    <definedName name="_Tab23" localSheetId="52">#REF!</definedName>
    <definedName name="_Tab23" localSheetId="53">#REF!</definedName>
    <definedName name="_Tab23" localSheetId="64">#REF!</definedName>
    <definedName name="_Tab23" localSheetId="65">#REF!</definedName>
    <definedName name="_Tab23">#REF!</definedName>
    <definedName name="_Tab24" localSheetId="67">#REF!</definedName>
    <definedName name="_Tab24" localSheetId="68">#REF!</definedName>
    <definedName name="_Tab24" localSheetId="69">#REF!</definedName>
    <definedName name="_Tab24" localSheetId="70">#REF!</definedName>
    <definedName name="_Tab24" localSheetId="72">#REF!</definedName>
    <definedName name="_Tab24" localSheetId="73">#REF!</definedName>
    <definedName name="_Tab24" localSheetId="74">#REF!</definedName>
    <definedName name="_Tab24" localSheetId="11">#REF!</definedName>
    <definedName name="_Tab24" localSheetId="12">#REF!</definedName>
    <definedName name="_Tab24" localSheetId="23">#REF!</definedName>
    <definedName name="_Tab24" localSheetId="10">#REF!</definedName>
    <definedName name="_Tab24" localSheetId="38">#REF!</definedName>
    <definedName name="_Tab24" localSheetId="31">#REF!</definedName>
    <definedName name="_Tab24" localSheetId="39">#REF!</definedName>
    <definedName name="_Tab24" localSheetId="40">#REF!</definedName>
    <definedName name="_Tab24" localSheetId="41">#REF!</definedName>
    <definedName name="_Tab24" localSheetId="46">#REF!</definedName>
    <definedName name="_Tab24" localSheetId="52">#REF!</definedName>
    <definedName name="_Tab24" localSheetId="53">#REF!</definedName>
    <definedName name="_Tab24" localSheetId="64">#REF!</definedName>
    <definedName name="_Tab24" localSheetId="65">#REF!</definedName>
    <definedName name="_Tab24">#REF!</definedName>
    <definedName name="_Tab26" localSheetId="67">#REF!</definedName>
    <definedName name="_Tab26" localSheetId="68">#REF!</definedName>
    <definedName name="_Tab26" localSheetId="69">#REF!</definedName>
    <definedName name="_Tab26" localSheetId="70">#REF!</definedName>
    <definedName name="_Tab26" localSheetId="72">#REF!</definedName>
    <definedName name="_Tab26" localSheetId="73">#REF!</definedName>
    <definedName name="_Tab26" localSheetId="74">#REF!</definedName>
    <definedName name="_Tab26" localSheetId="11">#REF!</definedName>
    <definedName name="_Tab26" localSheetId="12">#REF!</definedName>
    <definedName name="_Tab26" localSheetId="23">#REF!</definedName>
    <definedName name="_Tab26" localSheetId="10">#REF!</definedName>
    <definedName name="_Tab26" localSheetId="38">#REF!</definedName>
    <definedName name="_Tab26" localSheetId="31">#REF!</definedName>
    <definedName name="_Tab26" localSheetId="39">#REF!</definedName>
    <definedName name="_Tab26" localSheetId="40">#REF!</definedName>
    <definedName name="_Tab26" localSheetId="41">#REF!</definedName>
    <definedName name="_Tab26" localSheetId="46">#REF!</definedName>
    <definedName name="_Tab26" localSheetId="52">#REF!</definedName>
    <definedName name="_Tab26" localSheetId="53">#REF!</definedName>
    <definedName name="_Tab26" localSheetId="64">#REF!</definedName>
    <definedName name="_Tab26" localSheetId="65">#REF!</definedName>
    <definedName name="_Tab26">#REF!</definedName>
    <definedName name="_Tab27" localSheetId="67">#REF!</definedName>
    <definedName name="_Tab27" localSheetId="68">#REF!</definedName>
    <definedName name="_Tab27" localSheetId="69">#REF!</definedName>
    <definedName name="_Tab27" localSheetId="70">#REF!</definedName>
    <definedName name="_Tab27" localSheetId="72">#REF!</definedName>
    <definedName name="_Tab27" localSheetId="73">#REF!</definedName>
    <definedName name="_Tab27" localSheetId="74">#REF!</definedName>
    <definedName name="_Tab27" localSheetId="11">#REF!</definedName>
    <definedName name="_Tab27" localSheetId="23">#REF!</definedName>
    <definedName name="_Tab27" localSheetId="10">#REF!</definedName>
    <definedName name="_Tab27" localSheetId="38">#REF!</definedName>
    <definedName name="_Tab27" localSheetId="31">#REF!</definedName>
    <definedName name="_Tab27" localSheetId="39">#REF!</definedName>
    <definedName name="_Tab27" localSheetId="40">#REF!</definedName>
    <definedName name="_Tab27" localSheetId="41">#REF!</definedName>
    <definedName name="_Tab27" localSheetId="46">#REF!</definedName>
    <definedName name="_Tab27" localSheetId="52">#REF!</definedName>
    <definedName name="_Tab27" localSheetId="53">#REF!</definedName>
    <definedName name="_Tab27" localSheetId="64">#REF!</definedName>
    <definedName name="_Tab27" localSheetId="65">#REF!</definedName>
    <definedName name="_Tab27">#REF!</definedName>
    <definedName name="_Tab28" localSheetId="67">#REF!</definedName>
    <definedName name="_Tab28" localSheetId="68">#REF!</definedName>
    <definedName name="_Tab28" localSheetId="69">#REF!</definedName>
    <definedName name="_Tab28" localSheetId="70">#REF!</definedName>
    <definedName name="_Tab28" localSheetId="72">#REF!</definedName>
    <definedName name="_Tab28" localSheetId="73">#REF!</definedName>
    <definedName name="_Tab28" localSheetId="74">#REF!</definedName>
    <definedName name="_Tab28" localSheetId="11">#REF!</definedName>
    <definedName name="_Tab28" localSheetId="23">#REF!</definedName>
    <definedName name="_Tab28" localSheetId="10">#REF!</definedName>
    <definedName name="_Tab28" localSheetId="38">#REF!</definedName>
    <definedName name="_Tab28" localSheetId="31">#REF!</definedName>
    <definedName name="_Tab28" localSheetId="39">#REF!</definedName>
    <definedName name="_Tab28" localSheetId="40">#REF!</definedName>
    <definedName name="_Tab28" localSheetId="41">#REF!</definedName>
    <definedName name="_Tab28" localSheetId="46">#REF!</definedName>
    <definedName name="_Tab28" localSheetId="52">#REF!</definedName>
    <definedName name="_Tab28" localSheetId="53">#REF!</definedName>
    <definedName name="_Tab28" localSheetId="64">#REF!</definedName>
    <definedName name="_Tab28" localSheetId="65">#REF!</definedName>
    <definedName name="_Tab28">#REF!</definedName>
    <definedName name="_Tab29" localSheetId="67">#REF!</definedName>
    <definedName name="_Tab29" localSheetId="68">#REF!</definedName>
    <definedName name="_Tab29" localSheetId="69">#REF!</definedName>
    <definedName name="_Tab29" localSheetId="70">#REF!</definedName>
    <definedName name="_Tab29" localSheetId="72">#REF!</definedName>
    <definedName name="_Tab29" localSheetId="73">#REF!</definedName>
    <definedName name="_Tab29" localSheetId="74">#REF!</definedName>
    <definedName name="_Tab29" localSheetId="11">#REF!</definedName>
    <definedName name="_Tab29" localSheetId="23">#REF!</definedName>
    <definedName name="_Tab29" localSheetId="10">#REF!</definedName>
    <definedName name="_Tab29" localSheetId="38">#REF!</definedName>
    <definedName name="_Tab29" localSheetId="31">#REF!</definedName>
    <definedName name="_Tab29" localSheetId="39">#REF!</definedName>
    <definedName name="_Tab29" localSheetId="40">#REF!</definedName>
    <definedName name="_Tab29" localSheetId="41">#REF!</definedName>
    <definedName name="_Tab29" localSheetId="46">#REF!</definedName>
    <definedName name="_Tab29" localSheetId="52">#REF!</definedName>
    <definedName name="_Tab29" localSheetId="53">#REF!</definedName>
    <definedName name="_Tab29" localSheetId="64">#REF!</definedName>
    <definedName name="_Tab29" localSheetId="65">#REF!</definedName>
    <definedName name="_Tab29">#REF!</definedName>
    <definedName name="_TAB3" localSheetId="67">[53]TC!#REF!</definedName>
    <definedName name="_TAB3" localSheetId="68">[53]TC!#REF!</definedName>
    <definedName name="_TAB3" localSheetId="69">[53]TC!#REF!</definedName>
    <definedName name="_TAB3" localSheetId="70">[53]TC!#REF!</definedName>
    <definedName name="_TAB3" localSheetId="72">[53]TC!#REF!</definedName>
    <definedName name="_TAB3" localSheetId="73">[53]TC!#REF!</definedName>
    <definedName name="_TAB3" localSheetId="74">[53]TC!#REF!</definedName>
    <definedName name="_TAB3" localSheetId="11">#REF!</definedName>
    <definedName name="_TAB3" localSheetId="10">#REF!</definedName>
    <definedName name="_TAB3" localSheetId="38">#REF!</definedName>
    <definedName name="_TAB3" localSheetId="39">#REF!</definedName>
    <definedName name="_TAB3" localSheetId="46">[53]TC!#REF!</definedName>
    <definedName name="_TAB3" localSheetId="51">#REF!</definedName>
    <definedName name="_TAB3" localSheetId="52">[53]TC!#REF!</definedName>
    <definedName name="_TAB3" localSheetId="65">[53]TC!#REF!</definedName>
    <definedName name="_TAB3" localSheetId="66">[53]TC!#REF!</definedName>
    <definedName name="_TAB3">#REF!</definedName>
    <definedName name="_Tab30" localSheetId="67">#REF!</definedName>
    <definedName name="_Tab30" localSheetId="68">#REF!</definedName>
    <definedName name="_Tab30" localSheetId="69">#REF!</definedName>
    <definedName name="_Tab30" localSheetId="70">#REF!</definedName>
    <definedName name="_Tab30" localSheetId="72">#REF!</definedName>
    <definedName name="_Tab30" localSheetId="73">#REF!</definedName>
    <definedName name="_Tab30" localSheetId="74">#REF!</definedName>
    <definedName name="_Tab30" localSheetId="11">#REF!</definedName>
    <definedName name="_Tab30" localSheetId="12">#REF!</definedName>
    <definedName name="_Tab30" localSheetId="13">#REF!</definedName>
    <definedName name="_Tab30" localSheetId="23">#REF!</definedName>
    <definedName name="_Tab30" localSheetId="10">#REF!</definedName>
    <definedName name="_Tab30" localSheetId="38">#REF!</definedName>
    <definedName name="_Tab30" localSheetId="31">#REF!</definedName>
    <definedName name="_Tab30" localSheetId="39">#REF!</definedName>
    <definedName name="_Tab30" localSheetId="40">#REF!</definedName>
    <definedName name="_Tab30" localSheetId="41">#REF!</definedName>
    <definedName name="_Tab30" localSheetId="46">#REF!</definedName>
    <definedName name="_Tab30" localSheetId="52">#REF!</definedName>
    <definedName name="_Tab30" localSheetId="53">#REF!</definedName>
    <definedName name="_Tab30" localSheetId="64">#REF!</definedName>
    <definedName name="_Tab30" localSheetId="65">#REF!</definedName>
    <definedName name="_Tab30" localSheetId="66">#REF!</definedName>
    <definedName name="_Tab30">#REF!</definedName>
    <definedName name="_Tab31" localSheetId="67">#REF!</definedName>
    <definedName name="_Tab31" localSheetId="68">#REF!</definedName>
    <definedName name="_Tab31" localSheetId="69">#REF!</definedName>
    <definedName name="_Tab31" localSheetId="70">#REF!</definedName>
    <definedName name="_Tab31" localSheetId="72">#REF!</definedName>
    <definedName name="_Tab31" localSheetId="73">#REF!</definedName>
    <definedName name="_Tab31" localSheetId="74">#REF!</definedName>
    <definedName name="_Tab31" localSheetId="11">#REF!</definedName>
    <definedName name="_Tab31" localSheetId="12">#REF!</definedName>
    <definedName name="_Tab31" localSheetId="23">#REF!</definedName>
    <definedName name="_Tab31" localSheetId="10">#REF!</definedName>
    <definedName name="_Tab31" localSheetId="38">#REF!</definedName>
    <definedName name="_Tab31" localSheetId="31">#REF!</definedName>
    <definedName name="_Tab31" localSheetId="39">#REF!</definedName>
    <definedName name="_Tab31" localSheetId="40">#REF!</definedName>
    <definedName name="_Tab31" localSheetId="41">#REF!</definedName>
    <definedName name="_Tab31" localSheetId="46">#REF!</definedName>
    <definedName name="_Tab31" localSheetId="52">#REF!</definedName>
    <definedName name="_Tab31" localSheetId="53">#REF!</definedName>
    <definedName name="_Tab31" localSheetId="64">#REF!</definedName>
    <definedName name="_Tab31" localSheetId="65">#REF!</definedName>
    <definedName name="_Tab31">#REF!</definedName>
    <definedName name="_Tab32" localSheetId="67">#REF!</definedName>
    <definedName name="_Tab32" localSheetId="68">#REF!</definedName>
    <definedName name="_Tab32" localSheetId="69">#REF!</definedName>
    <definedName name="_Tab32" localSheetId="70">#REF!</definedName>
    <definedName name="_Tab32" localSheetId="72">#REF!</definedName>
    <definedName name="_Tab32" localSheetId="73">#REF!</definedName>
    <definedName name="_Tab32" localSheetId="74">#REF!</definedName>
    <definedName name="_Tab32" localSheetId="11">#REF!</definedName>
    <definedName name="_Tab32" localSheetId="12">#REF!</definedName>
    <definedName name="_Tab32" localSheetId="23">#REF!</definedName>
    <definedName name="_Tab32" localSheetId="10">#REF!</definedName>
    <definedName name="_Tab32" localSheetId="38">#REF!</definedName>
    <definedName name="_Tab32" localSheetId="31">#REF!</definedName>
    <definedName name="_Tab32" localSheetId="39">#REF!</definedName>
    <definedName name="_Tab32" localSheetId="40">#REF!</definedName>
    <definedName name="_Tab32" localSheetId="41">#REF!</definedName>
    <definedName name="_Tab32" localSheetId="46">#REF!</definedName>
    <definedName name="_Tab32" localSheetId="52">#REF!</definedName>
    <definedName name="_Tab32" localSheetId="53">#REF!</definedName>
    <definedName name="_Tab32" localSheetId="64">#REF!</definedName>
    <definedName name="_Tab32" localSheetId="65">#REF!</definedName>
    <definedName name="_Tab32">#REF!</definedName>
    <definedName name="_Tab33" localSheetId="67">#REF!</definedName>
    <definedName name="_Tab33" localSheetId="68">#REF!</definedName>
    <definedName name="_Tab33" localSheetId="69">#REF!</definedName>
    <definedName name="_Tab33" localSheetId="70">#REF!</definedName>
    <definedName name="_Tab33" localSheetId="72">#REF!</definedName>
    <definedName name="_Tab33" localSheetId="73">#REF!</definedName>
    <definedName name="_Tab33" localSheetId="74">#REF!</definedName>
    <definedName name="_Tab33" localSheetId="11">#REF!</definedName>
    <definedName name="_Tab33" localSheetId="23">#REF!</definedName>
    <definedName name="_Tab33" localSheetId="10">#REF!</definedName>
    <definedName name="_Tab33" localSheetId="38">#REF!</definedName>
    <definedName name="_Tab33" localSheetId="31">#REF!</definedName>
    <definedName name="_Tab33" localSheetId="39">#REF!</definedName>
    <definedName name="_Tab33" localSheetId="40">#REF!</definedName>
    <definedName name="_Tab33" localSheetId="41">#REF!</definedName>
    <definedName name="_Tab33" localSheetId="46">#REF!</definedName>
    <definedName name="_Tab33" localSheetId="52">#REF!</definedName>
    <definedName name="_Tab33" localSheetId="53">#REF!</definedName>
    <definedName name="_Tab33" localSheetId="64">#REF!</definedName>
    <definedName name="_Tab33" localSheetId="65">#REF!</definedName>
    <definedName name="_Tab33">#REF!</definedName>
    <definedName name="_Tab34" localSheetId="67">#REF!</definedName>
    <definedName name="_Tab34" localSheetId="68">#REF!</definedName>
    <definedName name="_Tab34" localSheetId="69">#REF!</definedName>
    <definedName name="_Tab34" localSheetId="70">#REF!</definedName>
    <definedName name="_Tab34" localSheetId="72">#REF!</definedName>
    <definedName name="_Tab34" localSheetId="73">#REF!</definedName>
    <definedName name="_Tab34" localSheetId="74">#REF!</definedName>
    <definedName name="_Tab34" localSheetId="11">#REF!</definedName>
    <definedName name="_Tab34" localSheetId="23">#REF!</definedName>
    <definedName name="_Tab34" localSheetId="10">#REF!</definedName>
    <definedName name="_Tab34" localSheetId="38">#REF!</definedName>
    <definedName name="_Tab34" localSheetId="31">#REF!</definedName>
    <definedName name="_Tab34" localSheetId="39">#REF!</definedName>
    <definedName name="_Tab34" localSheetId="40">#REF!</definedName>
    <definedName name="_Tab34" localSheetId="41">#REF!</definedName>
    <definedName name="_Tab34" localSheetId="46">#REF!</definedName>
    <definedName name="_Tab34" localSheetId="52">#REF!</definedName>
    <definedName name="_Tab34" localSheetId="53">#REF!</definedName>
    <definedName name="_Tab34" localSheetId="64">#REF!</definedName>
    <definedName name="_Tab34" localSheetId="65">#REF!</definedName>
    <definedName name="_Tab34">#REF!</definedName>
    <definedName name="_Tab35" localSheetId="67">#REF!</definedName>
    <definedName name="_Tab35" localSheetId="68">#REF!</definedName>
    <definedName name="_Tab35" localSheetId="69">#REF!</definedName>
    <definedName name="_Tab35" localSheetId="70">#REF!</definedName>
    <definedName name="_Tab35" localSheetId="72">#REF!</definedName>
    <definedName name="_Tab35" localSheetId="73">#REF!</definedName>
    <definedName name="_Tab35" localSheetId="74">#REF!</definedName>
    <definedName name="_Tab35" localSheetId="11">#REF!</definedName>
    <definedName name="_Tab35" localSheetId="23">#REF!</definedName>
    <definedName name="_Tab35" localSheetId="10">#REF!</definedName>
    <definedName name="_Tab35" localSheetId="38">#REF!</definedName>
    <definedName name="_Tab35" localSheetId="31">#REF!</definedName>
    <definedName name="_Tab35" localSheetId="39">#REF!</definedName>
    <definedName name="_Tab35" localSheetId="40">#REF!</definedName>
    <definedName name="_Tab35" localSheetId="41">#REF!</definedName>
    <definedName name="_Tab35" localSheetId="46">#REF!</definedName>
    <definedName name="_Tab35" localSheetId="52">#REF!</definedName>
    <definedName name="_Tab35" localSheetId="53">#REF!</definedName>
    <definedName name="_Tab35" localSheetId="64">#REF!</definedName>
    <definedName name="_Tab35" localSheetId="65">#REF!</definedName>
    <definedName name="_Tab35">#REF!</definedName>
    <definedName name="_Tab36" localSheetId="67">#REF!</definedName>
    <definedName name="_Tab36" localSheetId="68">#REF!</definedName>
    <definedName name="_Tab36" localSheetId="69">#REF!</definedName>
    <definedName name="_Tab36" localSheetId="70">#REF!</definedName>
    <definedName name="_Tab36" localSheetId="72">#REF!</definedName>
    <definedName name="_Tab36" localSheetId="73">#REF!</definedName>
    <definedName name="_Tab36" localSheetId="74">#REF!</definedName>
    <definedName name="_Tab36" localSheetId="11">#REF!</definedName>
    <definedName name="_Tab36" localSheetId="10">#REF!</definedName>
    <definedName name="_Tab36" localSheetId="38">#REF!</definedName>
    <definedName name="_Tab36" localSheetId="39">#REF!</definedName>
    <definedName name="_Tab36" localSheetId="40">#REF!</definedName>
    <definedName name="_Tab36" localSheetId="41">#REF!</definedName>
    <definedName name="_Tab36" localSheetId="46">#REF!</definedName>
    <definedName name="_Tab36" localSheetId="52">#REF!</definedName>
    <definedName name="_Tab36" localSheetId="64">#REF!</definedName>
    <definedName name="_Tab36" localSheetId="65">#REF!</definedName>
    <definedName name="_Tab36">#REF!</definedName>
    <definedName name="_Tab37" localSheetId="67">#REF!</definedName>
    <definedName name="_Tab37" localSheetId="68">#REF!</definedName>
    <definedName name="_Tab37" localSheetId="69">#REF!</definedName>
    <definedName name="_Tab37" localSheetId="70">#REF!</definedName>
    <definedName name="_Tab37" localSheetId="72">#REF!</definedName>
    <definedName name="_Tab37" localSheetId="73">#REF!</definedName>
    <definedName name="_Tab37" localSheetId="74">#REF!</definedName>
    <definedName name="_Tab37" localSheetId="11">#REF!</definedName>
    <definedName name="_Tab37" localSheetId="10">#REF!</definedName>
    <definedName name="_Tab37" localSheetId="38">#REF!</definedName>
    <definedName name="_Tab37" localSheetId="39">#REF!</definedName>
    <definedName name="_Tab37" localSheetId="40">#REF!</definedName>
    <definedName name="_Tab37" localSheetId="41">#REF!</definedName>
    <definedName name="_Tab37" localSheetId="46">#REF!</definedName>
    <definedName name="_Tab37" localSheetId="52">#REF!</definedName>
    <definedName name="_Tab37" localSheetId="64">#REF!</definedName>
    <definedName name="_Tab37" localSheetId="65">#REF!</definedName>
    <definedName name="_Tab37">#REF!</definedName>
    <definedName name="_Tab38" localSheetId="67">#REF!</definedName>
    <definedName name="_Tab38" localSheetId="68">#REF!</definedName>
    <definedName name="_Tab38" localSheetId="69">#REF!</definedName>
    <definedName name="_Tab38" localSheetId="70">#REF!</definedName>
    <definedName name="_Tab38" localSheetId="72">#REF!</definedName>
    <definedName name="_Tab38" localSheetId="73">#REF!</definedName>
    <definedName name="_Tab38" localSheetId="74">#REF!</definedName>
    <definedName name="_Tab38" localSheetId="11">#REF!</definedName>
    <definedName name="_Tab38" localSheetId="10">#REF!</definedName>
    <definedName name="_Tab38" localSheetId="38">#REF!</definedName>
    <definedName name="_Tab38" localSheetId="39">#REF!</definedName>
    <definedName name="_Tab38" localSheetId="40">#REF!</definedName>
    <definedName name="_Tab38" localSheetId="41">#REF!</definedName>
    <definedName name="_Tab38" localSheetId="46">#REF!</definedName>
    <definedName name="_Tab38" localSheetId="52">#REF!</definedName>
    <definedName name="_Tab38" localSheetId="64">#REF!</definedName>
    <definedName name="_Tab38" localSheetId="65">#REF!</definedName>
    <definedName name="_Tab38">#REF!</definedName>
    <definedName name="_Tab39" localSheetId="67">#REF!</definedName>
    <definedName name="_Tab39" localSheetId="68">#REF!</definedName>
    <definedName name="_Tab39" localSheetId="69">#REF!</definedName>
    <definedName name="_Tab39" localSheetId="70">#REF!</definedName>
    <definedName name="_Tab39" localSheetId="72">#REF!</definedName>
    <definedName name="_Tab39" localSheetId="73">#REF!</definedName>
    <definedName name="_Tab39" localSheetId="74">#REF!</definedName>
    <definedName name="_Tab39" localSheetId="11">#REF!</definedName>
    <definedName name="_Tab39" localSheetId="10">#REF!</definedName>
    <definedName name="_Tab39" localSheetId="38">#REF!</definedName>
    <definedName name="_Tab39" localSheetId="39">#REF!</definedName>
    <definedName name="_Tab39" localSheetId="40">#REF!</definedName>
    <definedName name="_Tab39" localSheetId="41">#REF!</definedName>
    <definedName name="_Tab39" localSheetId="46">#REF!</definedName>
    <definedName name="_Tab39" localSheetId="52">#REF!</definedName>
    <definedName name="_Tab39" localSheetId="64">#REF!</definedName>
    <definedName name="_Tab39" localSheetId="65">#REF!</definedName>
    <definedName name="_Tab39">#REF!</definedName>
    <definedName name="_tAB4" localSheetId="11">#REF!</definedName>
    <definedName name="_tAB4" localSheetId="12">#REF!</definedName>
    <definedName name="_tAB4" localSheetId="23">#REF!</definedName>
    <definedName name="_tAB4" localSheetId="24">#REF!</definedName>
    <definedName name="_tAB4" localSheetId="26">#REF!</definedName>
    <definedName name="_tAB4" localSheetId="10">#REF!</definedName>
    <definedName name="_tAB4" localSheetId="38">#REF!</definedName>
    <definedName name="_tAB4" localSheetId="25">#REF!</definedName>
    <definedName name="_tAB4" localSheetId="39">#REF!</definedName>
    <definedName name="_tAB4" localSheetId="46">'[54]shared data'!$A$1:$G$71</definedName>
    <definedName name="_tAB4" localSheetId="51">#REF!</definedName>
    <definedName name="_tAB4" localSheetId="52">#REF!</definedName>
    <definedName name="_tAB4" localSheetId="66">'[54]shared data'!$A$1:$G$71</definedName>
    <definedName name="_tAB4">#REF!</definedName>
    <definedName name="_Tab40" localSheetId="67">#REF!</definedName>
    <definedName name="_Tab40" localSheetId="68">#REF!</definedName>
    <definedName name="_Tab40" localSheetId="69">#REF!</definedName>
    <definedName name="_Tab40" localSheetId="70">#REF!</definedName>
    <definedName name="_Tab40" localSheetId="72">#REF!</definedName>
    <definedName name="_Tab40" localSheetId="73">#REF!</definedName>
    <definedName name="_Tab40" localSheetId="74">#REF!</definedName>
    <definedName name="_Tab40" localSheetId="11">#REF!</definedName>
    <definedName name="_Tab40" localSheetId="12">#REF!</definedName>
    <definedName name="_Tab40" localSheetId="13">#REF!</definedName>
    <definedName name="_Tab40" localSheetId="10">#REF!</definedName>
    <definedName name="_Tab40" localSheetId="38">#REF!</definedName>
    <definedName name="_Tab40" localSheetId="30">#REF!</definedName>
    <definedName name="_Tab40" localSheetId="39">#REF!</definedName>
    <definedName name="_Tab40" localSheetId="40">#REF!</definedName>
    <definedName name="_Tab40" localSheetId="41">#REF!</definedName>
    <definedName name="_Tab40" localSheetId="46">#REF!</definedName>
    <definedName name="_Tab40" localSheetId="52">#REF!</definedName>
    <definedName name="_Tab40" localSheetId="53">#REF!</definedName>
    <definedName name="_Tab40" localSheetId="64">#REF!</definedName>
    <definedName name="_Tab40" localSheetId="65">#REF!</definedName>
    <definedName name="_Tab40" localSheetId="66">#REF!</definedName>
    <definedName name="_Tab40">#REF!</definedName>
    <definedName name="_tab41" localSheetId="67">#REF!</definedName>
    <definedName name="_tab41" localSheetId="68">#REF!</definedName>
    <definedName name="_tab41" localSheetId="69">#REF!</definedName>
    <definedName name="_tab41" localSheetId="70">#REF!</definedName>
    <definedName name="_tab41" localSheetId="72">#REF!</definedName>
    <definedName name="_tab41" localSheetId="73">#REF!</definedName>
    <definedName name="_tab41" localSheetId="74">#REF!</definedName>
    <definedName name="_tab41" localSheetId="11">#REF!</definedName>
    <definedName name="_tab41" localSheetId="12">#REF!</definedName>
    <definedName name="_tab41" localSheetId="13">#REF!</definedName>
    <definedName name="_tab41" localSheetId="10">#REF!</definedName>
    <definedName name="_tab41" localSheetId="38">#REF!</definedName>
    <definedName name="_tab41" localSheetId="39">#REF!</definedName>
    <definedName name="_tab41" localSheetId="40">#REF!</definedName>
    <definedName name="_tab41" localSheetId="41">#REF!</definedName>
    <definedName name="_tab41" localSheetId="46">#REF!</definedName>
    <definedName name="_tab41" localSheetId="52">#REF!</definedName>
    <definedName name="_tab41" localSheetId="53">#REF!</definedName>
    <definedName name="_tab41" localSheetId="64">#REF!</definedName>
    <definedName name="_tab41" localSheetId="65">#REF!</definedName>
    <definedName name="_tab41">#REF!</definedName>
    <definedName name="_TAB5" localSheetId="67">[53]TC!#REF!</definedName>
    <definedName name="_TAB5" localSheetId="68">[53]TC!#REF!</definedName>
    <definedName name="_TAB5" localSheetId="69">[53]TC!#REF!</definedName>
    <definedName name="_TAB5" localSheetId="70">[53]TC!#REF!</definedName>
    <definedName name="_TAB5" localSheetId="72">[53]TC!#REF!</definedName>
    <definedName name="_TAB5" localSheetId="73">[53]TC!#REF!</definedName>
    <definedName name="_TAB5" localSheetId="74">[53]TC!#REF!</definedName>
    <definedName name="_TAB5" localSheetId="11">#REF!</definedName>
    <definedName name="_TAB5" localSheetId="12">#REF!</definedName>
    <definedName name="_TAB5" localSheetId="13">#REF!</definedName>
    <definedName name="_TAB5" localSheetId="10">#REF!</definedName>
    <definedName name="_TAB5" localSheetId="38">#REF!</definedName>
    <definedName name="_TAB5" localSheetId="39">#REF!</definedName>
    <definedName name="_TAB5" localSheetId="40">[53]TC!#REF!</definedName>
    <definedName name="_TAB5" localSheetId="41">[53]TC!#REF!</definedName>
    <definedName name="_TAB5" localSheetId="46">[53]TC!#REF!</definedName>
    <definedName name="_TAB5" localSheetId="51">#REF!</definedName>
    <definedName name="_TAB5" localSheetId="52">[53]TC!#REF!</definedName>
    <definedName name="_TAB5" localSheetId="53">[53]TC!#REF!</definedName>
    <definedName name="_TAB5" localSheetId="64">[53]TC!#REF!</definedName>
    <definedName name="_TAB5" localSheetId="65">[53]TC!#REF!</definedName>
    <definedName name="_TAB5" localSheetId="66">[53]TC!#REF!</definedName>
    <definedName name="_TAB5">#REF!</definedName>
    <definedName name="_TAB6" localSheetId="11">#REF!</definedName>
    <definedName name="_TAB6" localSheetId="12">#REF!</definedName>
    <definedName name="_TAB6" localSheetId="13">#REF!</definedName>
    <definedName name="_TAB6" localSheetId="10">#REF!</definedName>
    <definedName name="_TAB6" localSheetId="38">#REF!</definedName>
    <definedName name="_TAB6" localSheetId="39">#REF!</definedName>
    <definedName name="_TAB6" localSheetId="40">[53]TC!#REF!</definedName>
    <definedName name="_TAB6" localSheetId="41">[53]TC!#REF!</definedName>
    <definedName name="_TAB6" localSheetId="46">[53]TC!#REF!</definedName>
    <definedName name="_TAB6" localSheetId="51">#REF!</definedName>
    <definedName name="_TAB6" localSheetId="52">[53]TC!#REF!</definedName>
    <definedName name="_TAB6" localSheetId="53">[53]TC!#REF!</definedName>
    <definedName name="_TAB6" localSheetId="64">[53]TC!#REF!</definedName>
    <definedName name="_TAB6" localSheetId="66">[53]TC!#REF!</definedName>
    <definedName name="_TAB6">#REF!</definedName>
    <definedName name="_TAB7" localSheetId="67">#REF!</definedName>
    <definedName name="_TAB7" localSheetId="68">#REF!</definedName>
    <definedName name="_TAB7" localSheetId="69">#REF!</definedName>
    <definedName name="_TAB7" localSheetId="70">#REF!</definedName>
    <definedName name="_TAB7" localSheetId="72">#REF!</definedName>
    <definedName name="_TAB7" localSheetId="73">#REF!</definedName>
    <definedName name="_TAB7" localSheetId="74">#REF!</definedName>
    <definedName name="_TAB7" localSheetId="11">#REF!</definedName>
    <definedName name="_TAB7" localSheetId="12">#REF!</definedName>
    <definedName name="_TAB7" localSheetId="13">#REF!</definedName>
    <definedName name="_TAB7" localSheetId="10">#REF!</definedName>
    <definedName name="_TAB7" localSheetId="38">#REF!</definedName>
    <definedName name="_TAB7" localSheetId="30">#REF!</definedName>
    <definedName name="_TAB7" localSheetId="39">#REF!</definedName>
    <definedName name="_TAB7" localSheetId="40">#REF!</definedName>
    <definedName name="_TAB7" localSheetId="41">#REF!</definedName>
    <definedName name="_TAB7" localSheetId="46">#REF!</definedName>
    <definedName name="_TAB7" localSheetId="52">#REF!</definedName>
    <definedName name="_TAB7" localSheetId="53">#REF!</definedName>
    <definedName name="_TAB7" localSheetId="64">#REF!</definedName>
    <definedName name="_TAB7" localSheetId="65">#REF!</definedName>
    <definedName name="_TAB7" localSheetId="66">#REF!</definedName>
    <definedName name="_TAB7">#REF!</definedName>
    <definedName name="_TAB8" localSheetId="67">[53]TC!#REF!</definedName>
    <definedName name="_TAB8" localSheetId="68">[53]TC!#REF!</definedName>
    <definedName name="_TAB8" localSheetId="69">[53]TC!#REF!</definedName>
    <definedName name="_TAB8" localSheetId="70">[53]TC!#REF!</definedName>
    <definedName name="_TAB8" localSheetId="72">[53]TC!#REF!</definedName>
    <definedName name="_TAB8" localSheetId="73">[53]TC!#REF!</definedName>
    <definedName name="_TAB8" localSheetId="74">[53]TC!#REF!</definedName>
    <definedName name="_TAB8" localSheetId="11">#REF!</definedName>
    <definedName name="_TAB8" localSheetId="12">#REF!</definedName>
    <definedName name="_TAB8" localSheetId="13">#REF!</definedName>
    <definedName name="_TAB8" localSheetId="10">#REF!</definedName>
    <definedName name="_TAB8" localSheetId="38">#REF!</definedName>
    <definedName name="_TAB8" localSheetId="30">[53]TC!#REF!</definedName>
    <definedName name="_TAB8" localSheetId="39">#REF!</definedName>
    <definedName name="_TAB8" localSheetId="40">[53]TC!#REF!</definedName>
    <definedName name="_TAB8" localSheetId="41">[53]TC!#REF!</definedName>
    <definedName name="_TAB8" localSheetId="46">[53]TC!#REF!</definedName>
    <definedName name="_TAB8" localSheetId="51">#REF!</definedName>
    <definedName name="_TAB8" localSheetId="52">[53]TC!#REF!</definedName>
    <definedName name="_TAB8" localSheetId="53">[53]TC!#REF!</definedName>
    <definedName name="_TAB8" localSheetId="64">[53]TC!#REF!</definedName>
    <definedName name="_TAB8" localSheetId="65">[53]TC!#REF!</definedName>
    <definedName name="_TAB8" localSheetId="66">[53]TC!#REF!</definedName>
    <definedName name="_TAB8">#REF!</definedName>
    <definedName name="_TAB9" localSheetId="11">#REF!</definedName>
    <definedName name="_TAB9" localSheetId="12">#REF!</definedName>
    <definedName name="_TAB9" localSheetId="13">#REF!</definedName>
    <definedName name="_TAB9" localSheetId="10">#REF!</definedName>
    <definedName name="_TAB9" localSheetId="38">#REF!</definedName>
    <definedName name="_TAB9" localSheetId="30">[53]TC!#REF!</definedName>
    <definedName name="_TAB9" localSheetId="39">#REF!</definedName>
    <definedName name="_TAB9" localSheetId="40">[53]TC!#REF!</definedName>
    <definedName name="_TAB9" localSheetId="41">[53]TC!#REF!</definedName>
    <definedName name="_TAB9" localSheetId="46">[53]TC!#REF!</definedName>
    <definedName name="_TAB9" localSheetId="51">#REF!</definedName>
    <definedName name="_TAB9" localSheetId="52">[53]TC!#REF!</definedName>
    <definedName name="_TAB9" localSheetId="53">[53]TC!#REF!</definedName>
    <definedName name="_TAB9" localSheetId="64">[53]TC!#REF!</definedName>
    <definedName name="_TAB9" localSheetId="66">[53]TC!#REF!</definedName>
    <definedName name="_TAB9">#REF!</definedName>
    <definedName name="_tbl1" localSheetId="67">#REF!</definedName>
    <definedName name="_tbl1" localSheetId="68">#REF!</definedName>
    <definedName name="_tbl1" localSheetId="69">#REF!</definedName>
    <definedName name="_tbl1" localSheetId="70">#REF!</definedName>
    <definedName name="_tbl1" localSheetId="72">#REF!</definedName>
    <definedName name="_tbl1" localSheetId="73">#REF!</definedName>
    <definedName name="_tbl1" localSheetId="74">#REF!</definedName>
    <definedName name="_tbl1" localSheetId="11">#REF!</definedName>
    <definedName name="_tbl1" localSheetId="12">#REF!</definedName>
    <definedName name="_tbl1" localSheetId="13">#REF!</definedName>
    <definedName name="_tbl1" localSheetId="10">#REF!</definedName>
    <definedName name="_tbl1" localSheetId="38">#REF!</definedName>
    <definedName name="_tbl1" localSheetId="30">#REF!</definedName>
    <definedName name="_tbl1" localSheetId="39">#REF!</definedName>
    <definedName name="_tbl1" localSheetId="40">#REF!</definedName>
    <definedName name="_tbl1" localSheetId="41">#REF!</definedName>
    <definedName name="_tbl1" localSheetId="46">#REF!</definedName>
    <definedName name="_tbl1" localSheetId="52">#REF!</definedName>
    <definedName name="_tbl1" localSheetId="53">#REF!</definedName>
    <definedName name="_tbl1" localSheetId="64">#REF!</definedName>
    <definedName name="_tbl1" localSheetId="65">#REF!</definedName>
    <definedName name="_tbl1" localSheetId="66">#REF!</definedName>
    <definedName name="_tbl1">#REF!</definedName>
    <definedName name="_tnt1">#N/A</definedName>
    <definedName name="_Toc108768991" localSheetId="15">'Tabla 3'!$C$2</definedName>
    <definedName name="_Toc108768992" localSheetId="16">'Tabla 4'!$C$2</definedName>
    <definedName name="_Toc141266776" localSheetId="22">'Tabla 10'!$C$1</definedName>
    <definedName name="_Toc172899134" localSheetId="44">'Ilustración 3'!$C$5</definedName>
    <definedName name="_Toc173165819" localSheetId="18">'Tabla 6'!#REF!</definedName>
    <definedName name="_Toc191191306_3" localSheetId="67">[55]anex7!#REF!</definedName>
    <definedName name="_Toc191191306_3" localSheetId="68">[55]anex7!#REF!</definedName>
    <definedName name="_Toc191191306_3" localSheetId="69">[55]anex7!#REF!</definedName>
    <definedName name="_Toc191191306_3" localSheetId="70">[55]anex7!#REF!</definedName>
    <definedName name="_Toc191191306_3" localSheetId="72">[55]anex7!#REF!</definedName>
    <definedName name="_Toc191191306_3" localSheetId="73">[55]anex7!#REF!</definedName>
    <definedName name="_Toc191191306_3" localSheetId="74">[55]anex7!#REF!</definedName>
    <definedName name="_Toc191191306_3" localSheetId="11">#REF!</definedName>
    <definedName name="_Toc191191306_3" localSheetId="12">#REF!</definedName>
    <definedName name="_Toc191191306_3" localSheetId="13">#REF!</definedName>
    <definedName name="_Toc191191306_3" localSheetId="23">#REF!</definedName>
    <definedName name="_Toc191191306_3" localSheetId="24">#REF!</definedName>
    <definedName name="_Toc191191306_3" localSheetId="26">#REF!</definedName>
    <definedName name="_Toc191191306_3" localSheetId="42">[55]anex7!#REF!</definedName>
    <definedName name="_Toc191191306_3" localSheetId="10">#REF!</definedName>
    <definedName name="_Toc191191306_3" localSheetId="38">#REF!</definedName>
    <definedName name="_Toc191191306_3" localSheetId="25">#REF!</definedName>
    <definedName name="_Toc191191306_3" localSheetId="30">[55]anex7!#REF!</definedName>
    <definedName name="_Toc191191306_3" localSheetId="31">#REF!</definedName>
    <definedName name="_Toc191191306_3" localSheetId="32">#REF!</definedName>
    <definedName name="_Toc191191306_3" localSheetId="33">#REF!</definedName>
    <definedName name="_Toc191191306_3" localSheetId="34">#REF!</definedName>
    <definedName name="_Toc191191306_3" localSheetId="35">#REF!</definedName>
    <definedName name="_Toc191191306_3" localSheetId="39">#REF!</definedName>
    <definedName name="_Toc191191306_3" localSheetId="40">[55]anex7!#REF!</definedName>
    <definedName name="_Toc191191306_3" localSheetId="41">[55]anex7!#REF!</definedName>
    <definedName name="_Toc191191306_3" localSheetId="46">[55]anex7!#REF!</definedName>
    <definedName name="_Toc191191306_3" localSheetId="47">#REF!</definedName>
    <definedName name="_Toc191191306_3" localSheetId="51">#REF!</definedName>
    <definedName name="_Toc191191306_3" localSheetId="52">#REF!</definedName>
    <definedName name="_Toc191191306_3" localSheetId="64">[55]anex7!#REF!</definedName>
    <definedName name="_Toc191191306_3" localSheetId="65">[55]anex7!#REF!</definedName>
    <definedName name="_Toc191191306_3" localSheetId="66">[55]anex7!#REF!</definedName>
    <definedName name="_Toc191191306_3">#REF!</definedName>
    <definedName name="_TOT58" localSheetId="67">[8]GROWTH!#REF!</definedName>
    <definedName name="_TOT58" localSheetId="68">[8]GROWTH!#REF!</definedName>
    <definedName name="_TOT58" localSheetId="69">[8]GROWTH!#REF!</definedName>
    <definedName name="_TOT58" localSheetId="70">[8]GROWTH!#REF!</definedName>
    <definedName name="_TOT58" localSheetId="72">[8]GROWTH!#REF!</definedName>
    <definedName name="_TOT58" localSheetId="73">[8]GROWTH!#REF!</definedName>
    <definedName name="_TOT58" localSheetId="74">[8]GROWTH!#REF!</definedName>
    <definedName name="_TOT58" localSheetId="11">#REF!</definedName>
    <definedName name="_TOT58" localSheetId="12">#REF!</definedName>
    <definedName name="_TOT58" localSheetId="13">#REF!</definedName>
    <definedName name="_TOT58" localSheetId="23">#REF!</definedName>
    <definedName name="_TOT58" localSheetId="24">#REF!</definedName>
    <definedName name="_TOT58" localSheetId="26">#REF!</definedName>
    <definedName name="_TOT58" localSheetId="42">[8]GROWTH!#REF!</definedName>
    <definedName name="_TOT58" localSheetId="10">#REF!</definedName>
    <definedName name="_TOT58" localSheetId="38">#REF!</definedName>
    <definedName name="_TOT58" localSheetId="25">#REF!</definedName>
    <definedName name="_TOT58" localSheetId="30">[8]GROWTH!#REF!</definedName>
    <definedName name="_TOT58" localSheetId="31">#REF!</definedName>
    <definedName name="_TOT58" localSheetId="34">#REF!</definedName>
    <definedName name="_TOT58" localSheetId="39">#REF!</definedName>
    <definedName name="_TOT58" localSheetId="40">[8]GROWTH!#REF!</definedName>
    <definedName name="_TOT58" localSheetId="41">[8]GROWTH!#REF!</definedName>
    <definedName name="_TOT58" localSheetId="46">[8]GROWTH!#REF!</definedName>
    <definedName name="_TOT58" localSheetId="47">#REF!</definedName>
    <definedName name="_TOT58" localSheetId="48">#REF!</definedName>
    <definedName name="_TOT58" localSheetId="49">#REF!</definedName>
    <definedName name="_TOT58" localSheetId="51">#REF!</definedName>
    <definedName name="_TOT58" localSheetId="52">#REF!</definedName>
    <definedName name="_TOT58" localSheetId="64">[8]GROWTH!#REF!</definedName>
    <definedName name="_TOT58" localSheetId="65">[8]GROWTH!#REF!</definedName>
    <definedName name="_TOT58" localSheetId="66">[8]GROWTH!#REF!</definedName>
    <definedName name="_TOT58">#REF!</definedName>
    <definedName name="_UES96" localSheetId="67">#REF!</definedName>
    <definedName name="_UES96" localSheetId="68">#REF!</definedName>
    <definedName name="_UES96" localSheetId="69">#REF!</definedName>
    <definedName name="_UES96" localSheetId="70">#REF!</definedName>
    <definedName name="_UES96" localSheetId="72">#REF!</definedName>
    <definedName name="_UES96" localSheetId="73">#REF!</definedName>
    <definedName name="_UES96" localSheetId="74">#REF!</definedName>
    <definedName name="_UES96" localSheetId="11">#REF!</definedName>
    <definedName name="_UES96" localSheetId="12">#REF!</definedName>
    <definedName name="_UES96" localSheetId="13">#REF!</definedName>
    <definedName name="_UES96" localSheetId="10">#REF!</definedName>
    <definedName name="_UES96" localSheetId="38">#REF!</definedName>
    <definedName name="_UES96" localSheetId="30">#REF!</definedName>
    <definedName name="_UES96" localSheetId="39">#REF!</definedName>
    <definedName name="_UES96" localSheetId="40">#REF!</definedName>
    <definedName name="_UES96" localSheetId="41">#REF!</definedName>
    <definedName name="_UES96" localSheetId="46">#REF!</definedName>
    <definedName name="_UES96" localSheetId="52">#REF!</definedName>
    <definedName name="_UES96" localSheetId="53">#REF!</definedName>
    <definedName name="_UES96" localSheetId="64">#REF!</definedName>
    <definedName name="_UES96" localSheetId="65">#REF!</definedName>
    <definedName name="_UES96" localSheetId="66">#REF!</definedName>
    <definedName name="_UES96">#REF!</definedName>
    <definedName name="_VAO98" localSheetId="67">#REF!</definedName>
    <definedName name="_VAO98" localSheetId="68">#REF!</definedName>
    <definedName name="_VAO98" localSheetId="69">#REF!</definedName>
    <definedName name="_VAO98" localSheetId="70">#REF!</definedName>
    <definedName name="_VAO98" localSheetId="72">#REF!</definedName>
    <definedName name="_VAO98" localSheetId="73">#REF!</definedName>
    <definedName name="_VAO98" localSheetId="74">#REF!</definedName>
    <definedName name="_VAO98" localSheetId="11">#REF!</definedName>
    <definedName name="_VAO98" localSheetId="12">#REF!</definedName>
    <definedName name="_VAO98" localSheetId="13">#REF!</definedName>
    <definedName name="_VAO98" localSheetId="10">#REF!</definedName>
    <definedName name="_VAO98" localSheetId="38">#REF!</definedName>
    <definedName name="_VAO98" localSheetId="39">#REF!</definedName>
    <definedName name="_VAO98" localSheetId="40">#REF!</definedName>
    <definedName name="_VAO98" localSheetId="41">#REF!</definedName>
    <definedName name="_VAO98" localSheetId="46">#REF!</definedName>
    <definedName name="_VAO98" localSheetId="52">#REF!</definedName>
    <definedName name="_VAO98" localSheetId="53">#REF!</definedName>
    <definedName name="_VAO98" localSheetId="64">#REF!</definedName>
    <definedName name="_VAO98" localSheetId="65">#REF!</definedName>
    <definedName name="_VAO98">#REF!</definedName>
    <definedName name="_VAO99" localSheetId="67">#REF!</definedName>
    <definedName name="_VAO99" localSheetId="68">#REF!</definedName>
    <definedName name="_VAO99" localSheetId="69">#REF!</definedName>
    <definedName name="_VAO99" localSheetId="70">#REF!</definedName>
    <definedName name="_VAO99" localSheetId="72">#REF!</definedName>
    <definedName name="_VAO99" localSheetId="73">#REF!</definedName>
    <definedName name="_VAO99" localSheetId="74">#REF!</definedName>
    <definedName name="_VAO99" localSheetId="11">#REF!</definedName>
    <definedName name="_VAO99" localSheetId="12">#REF!</definedName>
    <definedName name="_VAO99" localSheetId="13">#REF!</definedName>
    <definedName name="_VAO99" localSheetId="10">#REF!</definedName>
    <definedName name="_VAO99" localSheetId="38">#REF!</definedName>
    <definedName name="_VAO99" localSheetId="39">#REF!</definedName>
    <definedName name="_VAO99" localSheetId="40">#REF!</definedName>
    <definedName name="_VAO99" localSheetId="41">#REF!</definedName>
    <definedName name="_VAO99" localSheetId="46">#REF!</definedName>
    <definedName name="_VAO99" localSheetId="52">#REF!</definedName>
    <definedName name="_VAO99" localSheetId="53">#REF!</definedName>
    <definedName name="_VAO99" localSheetId="64">#REF!</definedName>
    <definedName name="_VAO99" localSheetId="65">#REF!</definedName>
    <definedName name="_VAO99">#REF!</definedName>
    <definedName name="_WB2" localSheetId="67">#REF!</definedName>
    <definedName name="_WB2" localSheetId="68">#REF!</definedName>
    <definedName name="_WB2" localSheetId="69">#REF!</definedName>
    <definedName name="_WB2" localSheetId="70">#REF!</definedName>
    <definedName name="_WB2" localSheetId="72">#REF!</definedName>
    <definedName name="_WB2" localSheetId="73">#REF!</definedName>
    <definedName name="_WB2" localSheetId="74">#REF!</definedName>
    <definedName name="_WB2" localSheetId="11">#REF!</definedName>
    <definedName name="_WB2" localSheetId="23">#REF!</definedName>
    <definedName name="_WB2" localSheetId="24">#REF!</definedName>
    <definedName name="_WB2" localSheetId="26">#REF!</definedName>
    <definedName name="_WB2" localSheetId="42">#REF!</definedName>
    <definedName name="_WB2" localSheetId="10">#REF!</definedName>
    <definedName name="_WB2" localSheetId="38">#REF!</definedName>
    <definedName name="_WB2" localSheetId="25">#REF!</definedName>
    <definedName name="_WB2" localSheetId="30">#REF!</definedName>
    <definedName name="_WB2" localSheetId="31">#REF!</definedName>
    <definedName name="_WB2" localSheetId="34">#REF!</definedName>
    <definedName name="_WB2" localSheetId="39">#REF!</definedName>
    <definedName name="_WB2" localSheetId="40">#REF!</definedName>
    <definedName name="_WB2" localSheetId="41">#REF!</definedName>
    <definedName name="_WB2" localSheetId="46">#REF!</definedName>
    <definedName name="_WB2" localSheetId="47">#REF!</definedName>
    <definedName name="_WB2" localSheetId="52">#REF!</definedName>
    <definedName name="_WB2" localSheetId="53">#REF!</definedName>
    <definedName name="_WB2" localSheetId="64">#REF!</definedName>
    <definedName name="_WB2" localSheetId="65">#REF!</definedName>
    <definedName name="_WB2">#REF!</definedName>
    <definedName name="_WEO1" localSheetId="67">#REF!</definedName>
    <definedName name="_WEO1" localSheetId="68">#REF!</definedName>
    <definedName name="_WEO1" localSheetId="69">#REF!</definedName>
    <definedName name="_WEO1" localSheetId="70">#REF!</definedName>
    <definedName name="_WEO1" localSheetId="72">#REF!</definedName>
    <definedName name="_WEO1" localSheetId="73">#REF!</definedName>
    <definedName name="_WEO1" localSheetId="74">#REF!</definedName>
    <definedName name="_WEO1" localSheetId="11">#REF!</definedName>
    <definedName name="_WEO1" localSheetId="10">#REF!</definedName>
    <definedName name="_WEO1" localSheetId="38">#REF!</definedName>
    <definedName name="_WEO1" localSheetId="39">#REF!</definedName>
    <definedName name="_WEO1" localSheetId="40">#REF!</definedName>
    <definedName name="_WEO1" localSheetId="41">#REF!</definedName>
    <definedName name="_WEO1" localSheetId="46">#REF!</definedName>
    <definedName name="_WEO1" localSheetId="52">#REF!</definedName>
    <definedName name="_WEO1" localSheetId="64">#REF!</definedName>
    <definedName name="_WEO1" localSheetId="65">#REF!</definedName>
    <definedName name="_WEO1">#REF!</definedName>
    <definedName name="_WEO2" localSheetId="67">#REF!</definedName>
    <definedName name="_WEO2" localSheetId="68">#REF!</definedName>
    <definedName name="_WEO2" localSheetId="69">#REF!</definedName>
    <definedName name="_WEO2" localSheetId="70">#REF!</definedName>
    <definedName name="_WEO2" localSheetId="72">#REF!</definedName>
    <definedName name="_WEO2" localSheetId="73">#REF!</definedName>
    <definedName name="_WEO2" localSheetId="74">#REF!</definedName>
    <definedName name="_WEO2" localSheetId="11">#REF!</definedName>
    <definedName name="_WEO2" localSheetId="10">#REF!</definedName>
    <definedName name="_WEO2" localSheetId="38">#REF!</definedName>
    <definedName name="_WEO2" localSheetId="39">#REF!</definedName>
    <definedName name="_WEO2" localSheetId="40">#REF!</definedName>
    <definedName name="_WEO2" localSheetId="41">#REF!</definedName>
    <definedName name="_WEO2" localSheetId="46">#REF!</definedName>
    <definedName name="_WEO2" localSheetId="52">#REF!</definedName>
    <definedName name="_WEO2" localSheetId="64">#REF!</definedName>
    <definedName name="_WEO2" localSheetId="65">#REF!</definedName>
    <definedName name="_WEO2">#REF!</definedName>
    <definedName name="_xlchart.v6.0" hidden="1">'Gráfico 12'!$A$89</definedName>
    <definedName name="_xlchart.v6.1" hidden="1">'Gráfico 12'!$A$90:$A$102</definedName>
    <definedName name="_xlchart.v6.2" hidden="1">'Gráfico 12'!$B$89</definedName>
    <definedName name="_xlchart.v6.3" hidden="1">'Gráfico 12'!$B$90:$B$102</definedName>
    <definedName name="_xlcn.WorksheetConnection_MUCI2020v3.xlsxTabla1" localSheetId="11" hidden="1">#REF!</definedName>
    <definedName name="_xlcn.WorksheetConnection_MUCI2020v3.xlsxTabla1" localSheetId="10" hidden="1">#REF!</definedName>
    <definedName name="_xlcn.WorksheetConnection_MUCI2020v3.xlsxTabla1" localSheetId="38" hidden="1">#REF!</definedName>
    <definedName name="_xlcn.WorksheetConnection_MUCI2020v3.xlsxTabla1" localSheetId="39" hidden="1">#REF!</definedName>
    <definedName name="_xlcn.WorksheetConnection_MUCI2020v3.xlsxTabla1" localSheetId="46" hidden="1">[56]!Tabla1[#Data]</definedName>
    <definedName name="_xlcn.WorksheetConnection_MUCI2020v3.xlsxTabla1" localSheetId="51" hidden="1">#REF!</definedName>
    <definedName name="_xlcn.WorksheetConnection_MUCI2020v3.xlsxTabla1" localSheetId="52" hidden="1">[56]!Tabla1[#Data]</definedName>
    <definedName name="_xlcn.WorksheetConnection_MUCI2020v3.xlsxTabla1" localSheetId="66" hidden="1">[56]!Tabla1[#Data]</definedName>
    <definedName name="_xlcn.WorksheetConnection_MUCI2020v3.xlsxTabla1" hidden="1">#REF!</definedName>
    <definedName name="_YR0110" localSheetId="11">#REF!</definedName>
    <definedName name="_YR0110" localSheetId="23">#REF!</definedName>
    <definedName name="_YR0110" localSheetId="24">#REF!</definedName>
    <definedName name="_YR0110" localSheetId="26">#REF!</definedName>
    <definedName name="_YR0110" localSheetId="10">#REF!</definedName>
    <definedName name="_YR0110" localSheetId="38">#REF!</definedName>
    <definedName name="_YR0110" localSheetId="25">#REF!</definedName>
    <definedName name="_YR0110" localSheetId="39">#REF!</definedName>
    <definedName name="_YR0110" localSheetId="46">'[3]Imp:DSA output'!$O$9:$R$464</definedName>
    <definedName name="_YR0110" localSheetId="51">#REF!</definedName>
    <definedName name="_YR0110" localSheetId="52">#REF!</definedName>
    <definedName name="_YR0110" localSheetId="66">'[3]Imp:DSA output'!$O$9:$R$464</definedName>
    <definedName name="_YR0110">#REF!</definedName>
    <definedName name="_YR89" localSheetId="11">#REF!</definedName>
    <definedName name="_YR89" localSheetId="23">#REF!</definedName>
    <definedName name="_YR89" localSheetId="24">#REF!</definedName>
    <definedName name="_YR89" localSheetId="26">#REF!</definedName>
    <definedName name="_YR89" localSheetId="10">#REF!</definedName>
    <definedName name="_YR89" localSheetId="38">#REF!</definedName>
    <definedName name="_YR89" localSheetId="25">#REF!</definedName>
    <definedName name="_YR89" localSheetId="39">#REF!</definedName>
    <definedName name="_YR89" localSheetId="46">'[3]Imp:DSA output'!$C$9:$C$464</definedName>
    <definedName name="_YR89" localSheetId="51">#REF!</definedName>
    <definedName name="_YR89" localSheetId="52">#REF!</definedName>
    <definedName name="_YR89" localSheetId="66">'[3]Imp:DSA output'!$C$9:$C$464</definedName>
    <definedName name="_YR89">#REF!</definedName>
    <definedName name="_YR90" localSheetId="11">#REF!</definedName>
    <definedName name="_YR90" localSheetId="23">#REF!</definedName>
    <definedName name="_YR90" localSheetId="24">#REF!</definedName>
    <definedName name="_YR90" localSheetId="26">#REF!</definedName>
    <definedName name="_YR90" localSheetId="10">#REF!</definedName>
    <definedName name="_YR90" localSheetId="38">#REF!</definedName>
    <definedName name="_YR90" localSheetId="25">#REF!</definedName>
    <definedName name="_YR90" localSheetId="39">#REF!</definedName>
    <definedName name="_YR90" localSheetId="46">'[3]Imp:DSA output'!$D$9:$D$464</definedName>
    <definedName name="_YR90" localSheetId="51">#REF!</definedName>
    <definedName name="_YR90" localSheetId="52">#REF!</definedName>
    <definedName name="_YR90" localSheetId="66">'[3]Imp:DSA output'!$D$9:$D$464</definedName>
    <definedName name="_YR90">#REF!</definedName>
    <definedName name="_YR91" localSheetId="11">#REF!</definedName>
    <definedName name="_YR91" localSheetId="23">#REF!</definedName>
    <definedName name="_YR91" localSheetId="24">#REF!</definedName>
    <definedName name="_YR91" localSheetId="26">#REF!</definedName>
    <definedName name="_YR91" localSheetId="10">#REF!</definedName>
    <definedName name="_YR91" localSheetId="38">#REF!</definedName>
    <definedName name="_YR91" localSheetId="25">#REF!</definedName>
    <definedName name="_YR91" localSheetId="39">#REF!</definedName>
    <definedName name="_YR91" localSheetId="46">'[3]Imp:DSA output'!$E$9:$E$464</definedName>
    <definedName name="_YR91" localSheetId="51">#REF!</definedName>
    <definedName name="_YR91" localSheetId="52">#REF!</definedName>
    <definedName name="_YR91" localSheetId="66">'[3]Imp:DSA output'!$E$9:$E$464</definedName>
    <definedName name="_YR91">#REF!</definedName>
    <definedName name="_YR92" localSheetId="11">#REF!</definedName>
    <definedName name="_YR92" localSheetId="23">#REF!</definedName>
    <definedName name="_YR92" localSheetId="24">#REF!</definedName>
    <definedName name="_YR92" localSheetId="26">#REF!</definedName>
    <definedName name="_YR92" localSheetId="10">#REF!</definedName>
    <definedName name="_YR92" localSheetId="38">#REF!</definedName>
    <definedName name="_YR92" localSheetId="25">#REF!</definedName>
    <definedName name="_YR92" localSheetId="39">#REF!</definedName>
    <definedName name="_YR92" localSheetId="46">'[3]Imp:DSA output'!$F$9:$F$464</definedName>
    <definedName name="_YR92" localSheetId="51">#REF!</definedName>
    <definedName name="_YR92" localSheetId="52">#REF!</definedName>
    <definedName name="_YR92" localSheetId="66">'[3]Imp:DSA output'!$F$9:$F$464</definedName>
    <definedName name="_YR92">#REF!</definedName>
    <definedName name="_YR93" localSheetId="11">#REF!</definedName>
    <definedName name="_YR93" localSheetId="23">#REF!</definedName>
    <definedName name="_YR93" localSheetId="24">#REF!</definedName>
    <definedName name="_YR93" localSheetId="26">#REF!</definedName>
    <definedName name="_YR93" localSheetId="10">#REF!</definedName>
    <definedName name="_YR93" localSheetId="38">#REF!</definedName>
    <definedName name="_YR93" localSheetId="25">#REF!</definedName>
    <definedName name="_YR93" localSheetId="39">#REF!</definedName>
    <definedName name="_YR93" localSheetId="46">'[3]Imp:DSA output'!$G$9:$G$464</definedName>
    <definedName name="_YR93" localSheetId="51">#REF!</definedName>
    <definedName name="_YR93" localSheetId="52">#REF!</definedName>
    <definedName name="_YR93" localSheetId="66">'[3]Imp:DSA output'!$G$9:$G$464</definedName>
    <definedName name="_YR93">#REF!</definedName>
    <definedName name="_YR94" localSheetId="11">#REF!</definedName>
    <definedName name="_YR94" localSheetId="23">#REF!</definedName>
    <definedName name="_YR94" localSheetId="24">#REF!</definedName>
    <definedName name="_YR94" localSheetId="26">#REF!</definedName>
    <definedName name="_YR94" localSheetId="10">#REF!</definedName>
    <definedName name="_YR94" localSheetId="38">#REF!</definedName>
    <definedName name="_YR94" localSheetId="25">#REF!</definedName>
    <definedName name="_YR94" localSheetId="39">#REF!</definedName>
    <definedName name="_YR94" localSheetId="46">'[3]Imp:DSA output'!$H$9:$H$464</definedName>
    <definedName name="_YR94" localSheetId="51">#REF!</definedName>
    <definedName name="_YR94" localSheetId="52">#REF!</definedName>
    <definedName name="_YR94" localSheetId="66">'[3]Imp:DSA output'!$H$9:$H$464</definedName>
    <definedName name="_YR94">#REF!</definedName>
    <definedName name="_YR95" localSheetId="11">#REF!</definedName>
    <definedName name="_YR95" localSheetId="23">#REF!</definedName>
    <definedName name="_YR95" localSheetId="24">#REF!</definedName>
    <definedName name="_YR95" localSheetId="26">#REF!</definedName>
    <definedName name="_YR95" localSheetId="10">#REF!</definedName>
    <definedName name="_YR95" localSheetId="38">#REF!</definedName>
    <definedName name="_YR95" localSheetId="25">#REF!</definedName>
    <definedName name="_YR95" localSheetId="39">#REF!</definedName>
    <definedName name="_YR95" localSheetId="46">'[3]Imp:DSA output'!$I$9:$I$464</definedName>
    <definedName name="_YR95" localSheetId="51">#REF!</definedName>
    <definedName name="_YR95" localSheetId="52">#REF!</definedName>
    <definedName name="_YR95" localSheetId="66">'[3]Imp:DSA output'!$I$9:$I$464</definedName>
    <definedName name="_YR95">#REF!</definedName>
    <definedName name="_Z" localSheetId="67">[3]Imp!#REF!</definedName>
    <definedName name="_Z" localSheetId="68">[3]Imp!#REF!</definedName>
    <definedName name="_Z" localSheetId="69">[3]Imp!#REF!</definedName>
    <definedName name="_Z" localSheetId="70">[3]Imp!#REF!</definedName>
    <definedName name="_Z" localSheetId="72">[3]Imp!#REF!</definedName>
    <definedName name="_Z" localSheetId="73">[3]Imp!#REF!</definedName>
    <definedName name="_Z" localSheetId="74">[3]Imp!#REF!</definedName>
    <definedName name="_Z" localSheetId="11">#REF!</definedName>
    <definedName name="_Z" localSheetId="12">#REF!</definedName>
    <definedName name="_Z" localSheetId="13">#REF!</definedName>
    <definedName name="_Z" localSheetId="23">#REF!</definedName>
    <definedName name="_Z" localSheetId="24">#REF!</definedName>
    <definedName name="_Z" localSheetId="26">#REF!</definedName>
    <definedName name="_Z" localSheetId="42">[3]Imp!#REF!</definedName>
    <definedName name="_Z" localSheetId="10">#REF!</definedName>
    <definedName name="_Z" localSheetId="38">#REF!</definedName>
    <definedName name="_Z" localSheetId="25">#REF!</definedName>
    <definedName name="_Z" localSheetId="30">[3]Imp!#REF!</definedName>
    <definedName name="_Z" localSheetId="32">#REF!</definedName>
    <definedName name="_Z" localSheetId="33">#REF!</definedName>
    <definedName name="_Z" localSheetId="34">#REF!</definedName>
    <definedName name="_Z" localSheetId="35">#REF!</definedName>
    <definedName name="_Z" localSheetId="39">#REF!</definedName>
    <definedName name="_Z" localSheetId="40">[3]Imp!#REF!</definedName>
    <definedName name="_Z" localSheetId="41">[3]Imp!#REF!</definedName>
    <definedName name="_Z" localSheetId="46">[3]Imp!#REF!</definedName>
    <definedName name="_Z" localSheetId="47">#REF!</definedName>
    <definedName name="_Z" localSheetId="51">#REF!</definedName>
    <definedName name="_Z" localSheetId="52">#REF!</definedName>
    <definedName name="_Z" localSheetId="53">[3]Imp!#REF!</definedName>
    <definedName name="_Z" localSheetId="64">[3]Imp!#REF!</definedName>
    <definedName name="_Z" localSheetId="65">[3]Imp!#REF!</definedName>
    <definedName name="_Z" localSheetId="66">[3]Imp!#REF!</definedName>
    <definedName name="_Z">#REF!</definedName>
    <definedName name="a" localSheetId="67" hidden="1">[23]WB!#REF!</definedName>
    <definedName name="a" localSheetId="68" hidden="1">[23]WB!#REF!</definedName>
    <definedName name="a" localSheetId="69" hidden="1">[23]WB!#REF!</definedName>
    <definedName name="a" localSheetId="70" hidden="1">[23]WB!#REF!</definedName>
    <definedName name="a" localSheetId="72" hidden="1">[23]WB!#REF!</definedName>
    <definedName name="a" localSheetId="73" hidden="1">[23]WB!#REF!</definedName>
    <definedName name="a" localSheetId="74" hidden="1">[23]WB!#REF!</definedName>
    <definedName name="a" localSheetId="11" hidden="1">#REF!</definedName>
    <definedName name="A" localSheetId="12">#REF!</definedName>
    <definedName name="a" localSheetId="13" hidden="1">#REF!</definedName>
    <definedName name="A" localSheetId="23">#REF!</definedName>
    <definedName name="A" localSheetId="24">#REF!</definedName>
    <definedName name="A" localSheetId="26">#REF!</definedName>
    <definedName name="A" localSheetId="27">#REF!</definedName>
    <definedName name="a" localSheetId="42" hidden="1">[23]WB!#REF!</definedName>
    <definedName name="a" localSheetId="10" hidden="1">#REF!</definedName>
    <definedName name="a" localSheetId="38" hidden="1">#REF!</definedName>
    <definedName name="a" localSheetId="25" hidden="1">#REF!</definedName>
    <definedName name="a" localSheetId="30" hidden="1">[23]WB!#REF!</definedName>
    <definedName name="a" localSheetId="31" hidden="1">#REF!</definedName>
    <definedName name="a" localSheetId="34" hidden="1">#REF!</definedName>
    <definedName name="a" localSheetId="39" hidden="1">#REF!</definedName>
    <definedName name="a" localSheetId="40" hidden="1">[23]WB!#REF!</definedName>
    <definedName name="a" localSheetId="41" hidden="1">[23]WB!#REF!</definedName>
    <definedName name="a" localSheetId="46" hidden="1">[23]WB!#REF!</definedName>
    <definedName name="A" localSheetId="47">#REF!</definedName>
    <definedName name="a" localSheetId="48" hidden="1">#REF!</definedName>
    <definedName name="a" localSheetId="49" hidden="1">#REF!</definedName>
    <definedName name="a" localSheetId="51" hidden="1">#REF!</definedName>
    <definedName name="a" localSheetId="52" hidden="1">#REF!</definedName>
    <definedName name="A" localSheetId="53">#REF!</definedName>
    <definedName name="a" localSheetId="64" hidden="1">[23]WB!#REF!</definedName>
    <definedName name="a" localSheetId="65" hidden="1">[23]WB!#REF!</definedName>
    <definedName name="a" localSheetId="66" hidden="1">[23]WB!#REF!</definedName>
    <definedName name="a" hidden="1">#REF!</definedName>
    <definedName name="a\V104" localSheetId="67">[36]QNEWLOR!#REF!</definedName>
    <definedName name="a\V104" localSheetId="68">[36]QNEWLOR!#REF!</definedName>
    <definedName name="a\V104" localSheetId="69">[36]QNEWLOR!#REF!</definedName>
    <definedName name="a\V104" localSheetId="70">[36]QNEWLOR!#REF!</definedName>
    <definedName name="a\V104" localSheetId="72">[36]QNEWLOR!#REF!</definedName>
    <definedName name="a\V104" localSheetId="73">[36]QNEWLOR!#REF!</definedName>
    <definedName name="a\V104" localSheetId="74">[36]QNEWLOR!#REF!</definedName>
    <definedName name="a\V104" localSheetId="11">#REF!</definedName>
    <definedName name="a\V104" localSheetId="12">#REF!</definedName>
    <definedName name="a\V104" localSheetId="13">#REF!</definedName>
    <definedName name="a\V104" localSheetId="23">#REF!</definedName>
    <definedName name="a\V104" localSheetId="24">#REF!</definedName>
    <definedName name="a\V104" localSheetId="26">#REF!</definedName>
    <definedName name="a\V104" localSheetId="42">[36]QNEWLOR!#REF!</definedName>
    <definedName name="a\V104" localSheetId="10">#REF!</definedName>
    <definedName name="a\V104" localSheetId="38">#REF!</definedName>
    <definedName name="a\V104" localSheetId="25">#REF!</definedName>
    <definedName name="a\V104" localSheetId="30">[36]QNEWLOR!#REF!</definedName>
    <definedName name="a\V104" localSheetId="31">#REF!</definedName>
    <definedName name="a\V104" localSheetId="34">#REF!</definedName>
    <definedName name="a\V104" localSheetId="39">#REF!</definedName>
    <definedName name="a\V104" localSheetId="40">[36]QNEWLOR!#REF!</definedName>
    <definedName name="a\V104" localSheetId="41">[36]QNEWLOR!#REF!</definedName>
    <definedName name="a\V104" localSheetId="46">[36]QNEWLOR!#REF!</definedName>
    <definedName name="a\V104" localSheetId="47">#REF!</definedName>
    <definedName name="a\V104" localSheetId="48">#REF!</definedName>
    <definedName name="a\V104" localSheetId="49">#REF!</definedName>
    <definedName name="a\V104" localSheetId="51">#REF!</definedName>
    <definedName name="a\V104" localSheetId="52">#REF!</definedName>
    <definedName name="a\V104" localSheetId="53">[36]QNEWLOR!#REF!</definedName>
    <definedName name="a\V104" localSheetId="64">[36]QNEWLOR!#REF!</definedName>
    <definedName name="a\V104" localSheetId="65">[36]QNEWLOR!#REF!</definedName>
    <definedName name="a\V104" localSheetId="66">[36]QNEWLOR!#REF!</definedName>
    <definedName name="a\V104">#REF!</definedName>
    <definedName name="A_impresión_IM" localSheetId="11">#REF!</definedName>
    <definedName name="A_impresión_IM" localSheetId="12">#REF!</definedName>
    <definedName name="A_impresión_IM" localSheetId="23">#REF!</definedName>
    <definedName name="A_impresión_IM" localSheetId="24">#REF!</definedName>
    <definedName name="A_impresión_IM" localSheetId="26">#REF!</definedName>
    <definedName name="A_impresión_IM" localSheetId="10">#REF!</definedName>
    <definedName name="A_impresión_IM" localSheetId="38">#REF!</definedName>
    <definedName name="A_impresión_IM" localSheetId="25">#REF!</definedName>
    <definedName name="A_impresión_IM" localSheetId="39">#REF!</definedName>
    <definedName name="A_impresión_IM" localSheetId="46">'[57]ponder a y p '!$A$1:$N$50</definedName>
    <definedName name="A_impresión_IM" localSheetId="51">#REF!</definedName>
    <definedName name="A_impresión_IM" localSheetId="52">#REF!</definedName>
    <definedName name="A_impresión_IM" localSheetId="66">'[57]ponder a y p '!$A$1:$N$50</definedName>
    <definedName name="A_impresión_IM">#REF!</definedName>
    <definedName name="aa" localSheetId="67" hidden="1">{FALSE,FALSE,-1.25,-15.5,484.5,276.75,FALSE,FALSE,TRUE,TRUE,0,12,#N/A,46,#N/A,2.93460490463215,15.35,1,FALSE,FALSE,3,TRUE,1,FALSE,100,"Swvu.PLA1.","ACwvu.PLA1.",#N/A,FALSE,FALSE,0,0,0,0,2,"","",TRUE,TRUE,FALSE,FALSE,1,60,#N/A,#N/A,FALSE,FALSE,FALSE,FALSE,FALSE,FALSE,FALSE,9,65532,65532,FALSE,FALSE,TRUE,TRUE,TRUE}</definedName>
    <definedName name="aa" localSheetId="68" hidden="1">{FALSE,FALSE,-1.25,-15.5,484.5,276.75,FALSE,FALSE,TRUE,TRUE,0,12,#N/A,46,#N/A,2.93460490463215,15.35,1,FALSE,FALSE,3,TRUE,1,FALSE,100,"Swvu.PLA1.","ACwvu.PLA1.",#N/A,FALSE,FALSE,0,0,0,0,2,"","",TRUE,TRUE,FALSE,FALSE,1,60,#N/A,#N/A,FALSE,FALSE,FALSE,FALSE,FALSE,FALSE,FALSE,9,65532,65532,FALSE,FALSE,TRUE,TRUE,TRUE}</definedName>
    <definedName name="aa" localSheetId="69" hidden="1">{FALSE,FALSE,-1.25,-15.5,484.5,276.75,FALSE,FALSE,TRUE,TRUE,0,12,#N/A,46,#N/A,2.93460490463215,15.35,1,FALSE,FALSE,3,TRUE,1,FALSE,100,"Swvu.PLA1.","ACwvu.PLA1.",#N/A,FALSE,FALSE,0,0,0,0,2,"","",TRUE,TRUE,FALSE,FALSE,1,60,#N/A,#N/A,FALSE,FALSE,FALSE,FALSE,FALSE,FALSE,FALSE,9,65532,65532,FALSE,FALSE,TRUE,TRUE,TRUE}</definedName>
    <definedName name="aa" localSheetId="70" hidden="1">{FALSE,FALSE,-1.25,-15.5,484.5,276.75,FALSE,FALSE,TRUE,TRUE,0,12,#N/A,46,#N/A,2.93460490463215,15.35,1,FALSE,FALSE,3,TRUE,1,FALSE,100,"Swvu.PLA1.","ACwvu.PLA1.",#N/A,FALSE,FALSE,0,0,0,0,2,"","",TRUE,TRUE,FALSE,FALSE,1,60,#N/A,#N/A,FALSE,FALSE,FALSE,FALSE,FALSE,FALSE,FALSE,9,65532,65532,FALSE,FALSE,TRUE,TRUE,TRUE}</definedName>
    <definedName name="aa" localSheetId="72" hidden="1">{FALSE,FALSE,-1.25,-15.5,484.5,276.75,FALSE,FALSE,TRUE,TRUE,0,12,#N/A,46,#N/A,2.93460490463215,15.35,1,FALSE,FALSE,3,TRUE,1,FALSE,100,"Swvu.PLA1.","ACwvu.PLA1.",#N/A,FALSE,FALSE,0,0,0,0,2,"","",TRUE,TRUE,FALSE,FALSE,1,60,#N/A,#N/A,FALSE,FALSE,FALSE,FALSE,FALSE,FALSE,FALSE,9,65532,65532,FALSE,FALSE,TRUE,TRUE,TRUE}</definedName>
    <definedName name="aa" localSheetId="73" hidden="1">{FALSE,FALSE,-1.25,-15.5,484.5,276.75,FALSE,FALSE,TRUE,TRUE,0,12,#N/A,46,#N/A,2.93460490463215,15.35,1,FALSE,FALSE,3,TRUE,1,FALSE,100,"Swvu.PLA1.","ACwvu.PLA1.",#N/A,FALSE,FALSE,0,0,0,0,2,"","",TRUE,TRUE,FALSE,FALSE,1,60,#N/A,#N/A,FALSE,FALSE,FALSE,FALSE,FALSE,FALSE,FALSE,9,65532,65532,FALSE,FALSE,TRUE,TRUE,TRUE}</definedName>
    <definedName name="aa" localSheetId="74" hidden="1">{FALSE,FALSE,-1.25,-15.5,484.5,276.75,FALSE,FALSE,TRUE,TRUE,0,12,#N/A,46,#N/A,2.93460490463215,15.35,1,FALSE,FALSE,3,TRUE,1,FALSE,100,"Swvu.PLA1.","ACwvu.PLA1.",#N/A,FALSE,FALSE,0,0,0,0,2,"","",TRUE,TRUE,FALSE,FALSE,1,60,#N/A,#N/A,FALSE,FALSE,FALSE,FALSE,FALSE,FALSE,FALSE,9,65532,65532,FALSE,FALSE,TRUE,TRUE,TRUE}</definedName>
    <definedName name="aa" localSheetId="11" hidden="1">{FALSE,FALSE,-1.25,-15.5,484.5,276.75,FALSE,FALSE,TRUE,TRUE,0,12,#N/A,46,#N/A,2.93460490463215,15.35,1,FALSE,FALSE,3,TRUE,1,FALSE,100,"Swvu.PLA1.","ACwvu.PLA1.",#N/A,FALSE,FALSE,0,0,0,0,2,"","",TRUE,TRUE,FALSE,FALSE,1,60,#N/A,#N/A,FALSE,FALSE,FALSE,FALSE,FALSE,FALSE,FALSE,9,65532,65532,FALSE,FALSE,TRUE,TRUE,TRUE}</definedName>
    <definedName name="aa" localSheetId="12" hidden="1">{"Main Economic Indicators",#N/A,FALSE,"C"}</definedName>
    <definedName name="aa" localSheetId="13" hidden="1">{FALSE,FALSE,-1.25,-15.5,484.5,276.75,FALSE,FALSE,TRUE,TRUE,0,12,#N/A,46,#N/A,2.93460490463215,15.35,1,FALSE,FALSE,3,TRUE,1,FALSE,100,"Swvu.PLA1.","ACwvu.PLA1.",#N/A,FALSE,FALSE,0,0,0,0,2,"","",TRUE,TRUE,FALSE,FALSE,1,60,#N/A,#N/A,FALSE,FALSE,FALSE,FALSE,FALSE,FALSE,FALSE,9,65532,65532,FALSE,FALSE,TRUE,TRUE,TRUE}</definedName>
    <definedName name="aa" localSheetId="23" hidden="1">{FALSE,FALSE,-1.25,-15.5,484.5,276.75,FALSE,FALSE,TRUE,TRUE,0,12,#N/A,46,#N/A,2.93460490463215,15.35,1,FALSE,FALSE,3,TRUE,1,FALSE,100,"Swvu.PLA1.","ACwvu.PLA1.",#N/A,FALSE,FALSE,0,0,0,0,2,"","",TRUE,TRUE,FALSE,FALSE,1,60,#N/A,#N/A,FALSE,FALSE,FALSE,FALSE,FALSE,FALSE,FALSE,9,65532,65532,FALSE,FALSE,TRUE,TRUE,TRUE}</definedName>
    <definedName name="aa" localSheetId="24" hidden="1">{FALSE,FALSE,-1.25,-15.5,484.5,276.75,FALSE,FALSE,TRUE,TRUE,0,12,#N/A,46,#N/A,2.93460490463215,15.35,1,FALSE,FALSE,3,TRUE,1,FALSE,100,"Swvu.PLA1.","ACwvu.PLA1.",#N/A,FALSE,FALSE,0,0,0,0,2,"","",TRUE,TRUE,FALSE,FALSE,1,60,#N/A,#N/A,FALSE,FALSE,FALSE,FALSE,FALSE,FALSE,FALSE,9,65532,65532,FALSE,FALSE,TRUE,TRUE,TRUE}</definedName>
    <definedName name="aa" localSheetId="26" hidden="1">{FALSE,FALSE,-1.25,-15.5,484.5,276.75,FALSE,FALSE,TRUE,TRUE,0,12,#N/A,46,#N/A,2.93460490463215,15.35,1,FALSE,FALSE,3,TRUE,1,FALSE,100,"Swvu.PLA1.","ACwvu.PLA1.",#N/A,FALSE,FALSE,0,0,0,0,2,"","",TRUE,TRUE,FALSE,FALSE,1,60,#N/A,#N/A,FALSE,FALSE,FALSE,FALSE,FALSE,FALSE,FALSE,9,65532,65532,FALSE,FALSE,TRUE,TRUE,TRUE}</definedName>
    <definedName name="aa" localSheetId="27" hidden="1">{FALSE,FALSE,-1.25,-15.5,484.5,276.75,FALSE,FALSE,TRUE,TRUE,0,12,#N/A,46,#N/A,2.93460490463215,15.35,1,FALSE,FALSE,3,TRUE,1,FALSE,100,"Swvu.PLA1.","ACwvu.PLA1.",#N/A,FALSE,FALSE,0,0,0,0,2,"","",TRUE,TRUE,FALSE,FALSE,1,60,#N/A,#N/A,FALSE,FALSE,FALSE,FALSE,FALSE,FALSE,FALSE,9,65532,65532,FALSE,FALSE,TRUE,TRUE,TRUE}</definedName>
    <definedName name="aa" localSheetId="42" hidden="1">{FALSE,FALSE,-1.25,-15.5,484.5,276.75,FALSE,FALSE,TRUE,TRUE,0,12,#N/A,46,#N/A,2.93460490463215,15.35,1,FALSE,FALSE,3,TRUE,1,FALSE,100,"Swvu.PLA1.","ACwvu.PLA1.",#N/A,FALSE,FALSE,0,0,0,0,2,"","",TRUE,TRUE,FALSE,FALSE,1,60,#N/A,#N/A,FALSE,FALSE,FALSE,FALSE,FALSE,FALSE,FALSE,9,65532,65532,FALSE,FALSE,TRUE,TRUE,TRUE}</definedName>
    <definedName name="aa" localSheetId="6" hidden="1">{FALSE,FALSE,-1.25,-15.5,484.5,276.75,FALSE,FALSE,TRUE,TRUE,0,12,#N/A,46,#N/A,2.93460490463215,15.35,1,FALSE,FALSE,3,TRUE,1,FALSE,100,"Swvu.PLA1.","ACwvu.PLA1.",#N/A,FALSE,FALSE,0,0,0,0,2,"","",TRUE,TRUE,FALSE,FALSE,1,60,#N/A,#N/A,FALSE,FALSE,FALSE,FALSE,FALSE,FALSE,FALSE,9,65532,65532,FALSE,FALSE,TRUE,TRUE,TRUE}</definedName>
    <definedName name="aa" localSheetId="7" hidden="1">{FALSE,FALSE,-1.25,-15.5,484.5,276.75,FALSE,FALSE,TRUE,TRUE,0,12,#N/A,46,#N/A,2.93460490463215,15.35,1,FALSE,FALSE,3,TRUE,1,FALSE,100,"Swvu.PLA1.","ACwvu.PLA1.",#N/A,FALSE,FALSE,0,0,0,0,2,"","",TRUE,TRUE,FALSE,FALSE,1,60,#N/A,#N/A,FALSE,FALSE,FALSE,FALSE,FALSE,FALSE,FALSE,9,65532,65532,FALSE,FALSE,TRUE,TRUE,TRUE}</definedName>
    <definedName name="aa" localSheetId="10" hidden="1">{FALSE,FALSE,-1.25,-15.5,484.5,276.75,FALSE,FALSE,TRUE,TRUE,0,12,#N/A,46,#N/A,2.93460490463215,15.35,1,FALSE,FALSE,3,TRUE,1,FALSE,100,"Swvu.PLA1.","ACwvu.PLA1.",#N/A,FALSE,FALSE,0,0,0,0,2,"","",TRUE,TRUE,FALSE,FALSE,1,60,#N/A,#N/A,FALSE,FALSE,FALSE,FALSE,FALSE,FALSE,FALSE,9,65532,65532,FALSE,FALSE,TRUE,TRUE,TRUE}</definedName>
    <definedName name="aa" localSheetId="38" hidden="1">{FALSE,FALSE,-1.25,-15.5,484.5,276.75,FALSE,FALSE,TRUE,TRUE,0,12,#N/A,46,#N/A,2.93460490463215,15.35,1,FALSE,FALSE,3,TRUE,1,FALSE,100,"Swvu.PLA1.","ACwvu.PLA1.",#N/A,FALSE,FALSE,0,0,0,0,2,"","",TRUE,TRUE,FALSE,FALSE,1,60,#N/A,#N/A,FALSE,FALSE,FALSE,FALSE,FALSE,FALSE,FALSE,9,65532,65532,FALSE,FALSE,TRUE,TRUE,TRUE}</definedName>
    <definedName name="aa" localSheetId="25" hidden="1">{FALSE,FALSE,-1.25,-15.5,484.5,276.75,FALSE,FALSE,TRUE,TRUE,0,12,#N/A,46,#N/A,2.93460490463215,15.35,1,FALSE,FALSE,3,TRUE,1,FALSE,100,"Swvu.PLA1.","ACwvu.PLA1.",#N/A,FALSE,FALSE,0,0,0,0,2,"","",TRUE,TRUE,FALSE,FALSE,1,60,#N/A,#N/A,FALSE,FALSE,FALSE,FALSE,FALSE,FALSE,FALSE,9,65532,65532,FALSE,FALSE,TRUE,TRUE,TRUE}</definedName>
    <definedName name="aa" localSheetId="28" hidden="1">{FALSE,FALSE,-1.25,-15.5,484.5,276.75,FALSE,FALSE,TRUE,TRUE,0,12,#N/A,46,#N/A,2.93460490463215,15.35,1,FALSE,FALSE,3,TRUE,1,FALSE,100,"Swvu.PLA1.","ACwvu.PLA1.",#N/A,FALSE,FALSE,0,0,0,0,2,"","",TRUE,TRUE,FALSE,FALSE,1,60,#N/A,#N/A,FALSE,FALSE,FALSE,FALSE,FALSE,FALSE,FALSE,9,65532,65532,FALSE,FALSE,TRUE,TRUE,TRUE}</definedName>
    <definedName name="aa" localSheetId="30" hidden="1">{FALSE,FALSE,-1.25,-15.5,484.5,276.75,FALSE,FALSE,TRUE,TRUE,0,12,#N/A,46,#N/A,2.93460490463215,15.35,1,FALSE,FALSE,3,TRUE,1,FALSE,100,"Swvu.PLA1.","ACwvu.PLA1.",#N/A,FALSE,FALSE,0,0,0,0,2,"","",TRUE,TRUE,FALSE,FALSE,1,60,#N/A,#N/A,FALSE,FALSE,FALSE,FALSE,FALSE,FALSE,FALSE,9,65532,65532,FALSE,FALSE,TRUE,TRUE,TRUE}</definedName>
    <definedName name="aa" localSheetId="31" hidden="1">{FALSE,FALSE,-1.25,-15.5,484.5,276.75,FALSE,FALSE,TRUE,TRUE,0,12,#N/A,46,#N/A,2.93460490463215,15.35,1,FALSE,FALSE,3,TRUE,1,FALSE,100,"Swvu.PLA1.","ACwvu.PLA1.",#N/A,FALSE,FALSE,0,0,0,0,2,"","",TRUE,TRUE,FALSE,FALSE,1,60,#N/A,#N/A,FALSE,FALSE,FALSE,FALSE,FALSE,FALSE,FALSE,9,65532,65532,FALSE,FALSE,TRUE,TRUE,TRUE}</definedName>
    <definedName name="aa" localSheetId="32" hidden="1">{FALSE,FALSE,-1.25,-15.5,484.5,276.75,FALSE,FALSE,TRUE,TRUE,0,12,#N/A,46,#N/A,2.93460490463215,15.35,1,FALSE,FALSE,3,TRUE,1,FALSE,100,"Swvu.PLA1.","ACwvu.PLA1.",#N/A,FALSE,FALSE,0,0,0,0,2,"","",TRUE,TRUE,FALSE,FALSE,1,60,#N/A,#N/A,FALSE,FALSE,FALSE,FALSE,FALSE,FALSE,FALSE,9,65532,65532,FALSE,FALSE,TRUE,TRUE,TRUE}</definedName>
    <definedName name="aa" localSheetId="33" hidden="1">{FALSE,FALSE,-1.25,-15.5,484.5,276.75,FALSE,FALSE,TRUE,TRUE,0,12,#N/A,46,#N/A,2.93460490463215,15.35,1,FALSE,FALSE,3,TRUE,1,FALSE,100,"Swvu.PLA1.","ACwvu.PLA1.",#N/A,FALSE,FALSE,0,0,0,0,2,"","",TRUE,TRUE,FALSE,FALSE,1,60,#N/A,#N/A,FALSE,FALSE,FALSE,FALSE,FALSE,FALSE,FALSE,9,65532,65532,FALSE,FALSE,TRUE,TRUE,TRUE}</definedName>
    <definedName name="aa" localSheetId="34" hidden="1">{FALSE,FALSE,-1.25,-15.5,484.5,276.75,FALSE,FALSE,TRUE,TRUE,0,12,#N/A,46,#N/A,2.93460490463215,15.35,1,FALSE,FALSE,3,TRUE,1,FALSE,100,"Swvu.PLA1.","ACwvu.PLA1.",#N/A,FALSE,FALSE,0,0,0,0,2,"","",TRUE,TRUE,FALSE,FALSE,1,60,#N/A,#N/A,FALSE,FALSE,FALSE,FALSE,FALSE,FALSE,FALSE,9,65532,65532,FALSE,FALSE,TRUE,TRUE,TRUE}</definedName>
    <definedName name="aa" localSheetId="35" hidden="1">{FALSE,FALSE,-1.25,-15.5,484.5,276.75,FALSE,FALSE,TRUE,TRUE,0,12,#N/A,46,#N/A,2.93460490463215,15.35,1,FALSE,FALSE,3,TRUE,1,FALSE,100,"Swvu.PLA1.","ACwvu.PLA1.",#N/A,FALSE,FALSE,0,0,0,0,2,"","",TRUE,TRUE,FALSE,FALSE,1,60,#N/A,#N/A,FALSE,FALSE,FALSE,FALSE,FALSE,FALSE,FALSE,9,65532,65532,FALSE,FALSE,TRUE,TRUE,TRUE}</definedName>
    <definedName name="aa" localSheetId="36" hidden="1">{FALSE,FALSE,-1.25,-15.5,484.5,276.75,FALSE,FALSE,TRUE,TRUE,0,12,#N/A,46,#N/A,2.93460490463215,15.35,1,FALSE,FALSE,3,TRUE,1,FALSE,100,"Swvu.PLA1.","ACwvu.PLA1.",#N/A,FALSE,FALSE,0,0,0,0,2,"","",TRUE,TRUE,FALSE,FALSE,1,60,#N/A,#N/A,FALSE,FALSE,FALSE,FALSE,FALSE,FALSE,FALSE,9,65532,65532,FALSE,FALSE,TRUE,TRUE,TRUE}</definedName>
    <definedName name="aa" localSheetId="37" hidden="1">{FALSE,FALSE,-1.25,-15.5,484.5,276.75,FALSE,FALSE,TRUE,TRUE,0,12,#N/A,46,#N/A,2.93460490463215,15.35,1,FALSE,FALSE,3,TRUE,1,FALSE,100,"Swvu.PLA1.","ACwvu.PLA1.",#N/A,FALSE,FALSE,0,0,0,0,2,"","",TRUE,TRUE,FALSE,FALSE,1,60,#N/A,#N/A,FALSE,FALSE,FALSE,FALSE,FALSE,FALSE,FALSE,9,65532,65532,FALSE,FALSE,TRUE,TRUE,TRUE}</definedName>
    <definedName name="aa" localSheetId="39" hidden="1">{FALSE,FALSE,-1.25,-15.5,484.5,276.75,FALSE,FALSE,TRUE,TRUE,0,12,#N/A,46,#N/A,2.93460490463215,15.35,1,FALSE,FALSE,3,TRUE,1,FALSE,100,"Swvu.PLA1.","ACwvu.PLA1.",#N/A,FALSE,FALSE,0,0,0,0,2,"","",TRUE,TRUE,FALSE,FALSE,1,60,#N/A,#N/A,FALSE,FALSE,FALSE,FALSE,FALSE,FALSE,FALSE,9,65532,65532,FALSE,FALSE,TRUE,TRUE,TRUE}</definedName>
    <definedName name="aa" localSheetId="40" hidden="1">{FALSE,FALSE,-1.25,-15.5,484.5,276.75,FALSE,FALSE,TRUE,TRUE,0,12,#N/A,46,#N/A,2.93460490463215,15.35,1,FALSE,FALSE,3,TRUE,1,FALSE,100,"Swvu.PLA1.","ACwvu.PLA1.",#N/A,FALSE,FALSE,0,0,0,0,2,"","",TRUE,TRUE,FALSE,FALSE,1,60,#N/A,#N/A,FALSE,FALSE,FALSE,FALSE,FALSE,FALSE,FALSE,9,65532,65532,FALSE,FALSE,TRUE,TRUE,TRUE}</definedName>
    <definedName name="aa" localSheetId="41" hidden="1">{FALSE,FALSE,-1.25,-15.5,484.5,276.75,FALSE,FALSE,TRUE,TRUE,0,12,#N/A,46,#N/A,2.93460490463215,15.35,1,FALSE,FALSE,3,TRUE,1,FALSE,100,"Swvu.PLA1.","ACwvu.PLA1.",#N/A,FALSE,FALSE,0,0,0,0,2,"","",TRUE,TRUE,FALSE,FALSE,1,60,#N/A,#N/A,FALSE,FALSE,FALSE,FALSE,FALSE,FALSE,FALSE,9,65532,65532,FALSE,FALSE,TRUE,TRUE,TRUE}</definedName>
    <definedName name="aa" localSheetId="46" hidden="1">{FALSE,FALSE,-1.25,-15.5,484.5,276.75,FALSE,FALSE,TRUE,TRUE,0,12,#N/A,46,#N/A,2.93460490463215,15.35,1,FALSE,FALSE,3,TRUE,1,FALSE,100,"Swvu.PLA1.","ACwvu.PLA1.",#N/A,FALSE,FALSE,0,0,0,0,2,"","",TRUE,TRUE,FALSE,FALSE,1,60,#N/A,#N/A,FALSE,FALSE,FALSE,FALSE,FALSE,FALSE,FALSE,9,65532,65532,FALSE,FALSE,TRUE,TRUE,TRUE}</definedName>
    <definedName name="aa" localSheetId="47" hidden="1">{FALSE,FALSE,-1.25,-15.5,484.5,276.75,FALSE,FALSE,TRUE,TRUE,0,12,#N/A,46,#N/A,2.93460490463215,15.35,1,FALSE,FALSE,3,TRUE,1,FALSE,100,"Swvu.PLA1.","ACwvu.PLA1.",#N/A,FALSE,FALSE,0,0,0,0,2,"","",TRUE,TRUE,FALSE,FALSE,1,60,#N/A,#N/A,FALSE,FALSE,FALSE,FALSE,FALSE,FALSE,FALSE,9,65532,65532,FALSE,FALSE,TRUE,TRUE,TRUE}</definedName>
    <definedName name="aa" localSheetId="48" hidden="1">{FALSE,FALSE,-1.25,-15.5,484.5,276.75,FALSE,FALSE,TRUE,TRUE,0,12,#N/A,46,#N/A,2.93460490463215,15.35,1,FALSE,FALSE,3,TRUE,1,FALSE,100,"Swvu.PLA1.","ACwvu.PLA1.",#N/A,FALSE,FALSE,0,0,0,0,2,"","",TRUE,TRUE,FALSE,FALSE,1,60,#N/A,#N/A,FALSE,FALSE,FALSE,FALSE,FALSE,FALSE,FALSE,9,65532,65532,FALSE,FALSE,TRUE,TRUE,TRUE}</definedName>
    <definedName name="aa" localSheetId="49" hidden="1">{FALSE,FALSE,-1.25,-15.5,484.5,276.75,FALSE,FALSE,TRUE,TRUE,0,12,#N/A,46,#N/A,2.93460490463215,15.35,1,FALSE,FALSE,3,TRUE,1,FALSE,100,"Swvu.PLA1.","ACwvu.PLA1.",#N/A,FALSE,FALSE,0,0,0,0,2,"","",TRUE,TRUE,FALSE,FALSE,1,60,#N/A,#N/A,FALSE,FALSE,FALSE,FALSE,FALSE,FALSE,FALSE,9,65532,65532,FALSE,FALSE,TRUE,TRUE,TRUE}</definedName>
    <definedName name="aa" localSheetId="50" hidden="1">{FALSE,FALSE,-1.25,-15.5,484.5,276.75,FALSE,FALSE,TRUE,TRUE,0,12,#N/A,46,#N/A,2.93460490463215,15.35,1,FALSE,FALSE,3,TRUE,1,FALSE,100,"Swvu.PLA1.","ACwvu.PLA1.",#N/A,FALSE,FALSE,0,0,0,0,2,"","",TRUE,TRUE,FALSE,FALSE,1,60,#N/A,#N/A,FALSE,FALSE,FALSE,FALSE,FALSE,FALSE,FALSE,9,65532,65532,FALSE,FALSE,TRUE,TRUE,TRUE}</definedName>
    <definedName name="aa" localSheetId="51" hidden="1">{FALSE,FALSE,-1.25,-15.5,484.5,276.75,FALSE,FALSE,TRUE,TRUE,0,12,#N/A,46,#N/A,2.93460490463215,15.35,1,FALSE,FALSE,3,TRUE,1,FALSE,100,"Swvu.PLA1.","ACwvu.PLA1.",#N/A,FALSE,FALSE,0,0,0,0,2,"","",TRUE,TRUE,FALSE,FALSE,1,60,#N/A,#N/A,FALSE,FALSE,FALSE,FALSE,FALSE,FALSE,FALSE,9,65532,65532,FALSE,FALSE,TRUE,TRUE,TRUE}</definedName>
    <definedName name="aa" localSheetId="52" hidden="1">{FALSE,FALSE,-1.25,-15.5,484.5,276.75,FALSE,FALSE,TRUE,TRUE,0,12,#N/A,46,#N/A,2.93460490463215,15.35,1,FALSE,FALSE,3,TRUE,1,FALSE,100,"Swvu.PLA1.","ACwvu.PLA1.",#N/A,FALSE,FALSE,0,0,0,0,2,"","",TRUE,TRUE,FALSE,FALSE,1,60,#N/A,#N/A,FALSE,FALSE,FALSE,FALSE,FALSE,FALSE,FALSE,9,65532,65532,FALSE,FALSE,TRUE,TRUE,TRUE}</definedName>
    <definedName name="aa" localSheetId="53" hidden="1">{FALSE,FALSE,-1.25,-15.5,484.5,276.75,FALSE,FALSE,TRUE,TRUE,0,12,#N/A,46,#N/A,2.93460490463215,15.35,1,FALSE,FALSE,3,TRUE,1,FALSE,100,"Swvu.PLA1.","ACwvu.PLA1.",#N/A,FALSE,FALSE,0,0,0,0,2,"","",TRUE,TRUE,FALSE,FALSE,1,60,#N/A,#N/A,FALSE,FALSE,FALSE,FALSE,FALSE,FALSE,FALSE,9,65532,65532,FALSE,FALSE,TRUE,TRUE,TRUE}</definedName>
    <definedName name="aa" localSheetId="64" hidden="1">{FALSE,FALSE,-1.25,-15.5,484.5,276.75,FALSE,FALSE,TRUE,TRUE,0,12,#N/A,46,#N/A,2.93460490463215,15.35,1,FALSE,FALSE,3,TRUE,1,FALSE,100,"Swvu.PLA1.","ACwvu.PLA1.",#N/A,FALSE,FALSE,0,0,0,0,2,"","",TRUE,TRUE,FALSE,FALSE,1,60,#N/A,#N/A,FALSE,FALSE,FALSE,FALSE,FALSE,FALSE,FALSE,9,65532,65532,FALSE,FALSE,TRUE,TRUE,TRUE}</definedName>
    <definedName name="aa" localSheetId="65" hidden="1">{FALSE,FALSE,-1.25,-15.5,484.5,276.75,FALSE,FALSE,TRUE,TRUE,0,12,#N/A,46,#N/A,2.93460490463215,15.35,1,FALSE,FALSE,3,TRUE,1,FALSE,100,"Swvu.PLA1.","ACwvu.PLA1.",#N/A,FALSE,FALSE,0,0,0,0,2,"","",TRUE,TRUE,FALSE,FALSE,1,60,#N/A,#N/A,FALSE,FALSE,FALSE,FALSE,FALSE,FALSE,FALSE,9,65532,65532,FALSE,FALSE,TRUE,TRUE,TRUE}</definedName>
    <definedName name="aa" localSheetId="66" hidden="1">{FALSE,FALSE,-1.25,-15.5,484.5,276.75,FALSE,FALSE,TRUE,TRUE,0,12,#N/A,46,#N/A,2.93460490463215,15.35,1,FALSE,FALSE,3,TRUE,1,FALSE,100,"Swvu.PLA1.","ACwvu.PLA1.",#N/A,FALSE,FALSE,0,0,0,0,2,"","",TRUE,TRUE,FALSE,FALSE,1,60,#N/A,#N/A,FALSE,FALSE,FALSE,FALSE,FALSE,FALSE,FALSE,9,65532,65532,FALSE,FALSE,TRUE,TRUE,TRUE}</definedName>
    <definedName name="aa" hidden="1">{FALSE,FALSE,-1.25,-15.5,484.5,276.75,FALSE,FALSE,TRUE,TRUE,0,12,#N/A,46,#N/A,2.93460490463215,15.35,1,FALSE,FALSE,3,TRUE,1,FALSE,100,"Swvu.PLA1.","ACwvu.PLA1.",#N/A,FALSE,FALSE,0,0,0,0,2,"","",TRUE,TRUE,FALSE,FALSE,1,60,#N/A,#N/A,FALSE,FALSE,FALSE,FALSE,FALSE,FALSE,FALSE,9,65532,65532,FALSE,FALSE,TRUE,TRUE,TRUE}</definedName>
    <definedName name="aaa" localSheetId="67" hidden="1">{"Riqfin97",#N/A,FALSE,"Tran";"Riqfinpro",#N/A,FALSE,"Tran"}</definedName>
    <definedName name="aaa" localSheetId="68" hidden="1">{"Riqfin97",#N/A,FALSE,"Tran";"Riqfinpro",#N/A,FALSE,"Tran"}</definedName>
    <definedName name="aaa" localSheetId="69" hidden="1">{"Riqfin97",#N/A,FALSE,"Tran";"Riqfinpro",#N/A,FALSE,"Tran"}</definedName>
    <definedName name="aaa" localSheetId="70" hidden="1">{"Riqfin97",#N/A,FALSE,"Tran";"Riqfinpro",#N/A,FALSE,"Tran"}</definedName>
    <definedName name="aaa" localSheetId="72" hidden="1">{"Riqfin97",#N/A,FALSE,"Tran";"Riqfinpro",#N/A,FALSE,"Tran"}</definedName>
    <definedName name="aaa" localSheetId="73" hidden="1">{"Riqfin97",#N/A,FALSE,"Tran";"Riqfinpro",#N/A,FALSE,"Tran"}</definedName>
    <definedName name="aaa" localSheetId="74" hidden="1">{"Riqfin97",#N/A,FALSE,"Tran";"Riqfinpro",#N/A,FALSE,"Tran"}</definedName>
    <definedName name="aaa" localSheetId="11" hidden="1">{"Riqfin97",#N/A,FALSE,"Tran";"Riqfinpro",#N/A,FALSE,"Tran"}</definedName>
    <definedName name="aaa" localSheetId="12" hidden="1">{"Riqfin97",#N/A,FALSE,"Tran";"Riqfinpro",#N/A,FALSE,"Tran"}</definedName>
    <definedName name="aaa" localSheetId="13" hidden="1">{"Riqfin97",#N/A,FALSE,"Tran";"Riqfinpro",#N/A,FALSE,"Tran"}</definedName>
    <definedName name="aaa" localSheetId="23" hidden="1">{"Riqfin97",#N/A,FALSE,"Tran";"Riqfinpro",#N/A,FALSE,"Tran"}</definedName>
    <definedName name="aaa" localSheetId="24" hidden="1">{"Riqfin97",#N/A,FALSE,"Tran";"Riqfinpro",#N/A,FALSE,"Tran"}</definedName>
    <definedName name="aaa" localSheetId="26" hidden="1">{"Riqfin97",#N/A,FALSE,"Tran";"Riqfinpro",#N/A,FALSE,"Tran"}</definedName>
    <definedName name="aaa" localSheetId="27" hidden="1">{"Riqfin97",#N/A,FALSE,"Tran";"Riqfinpro",#N/A,FALSE,"Tran"}</definedName>
    <definedName name="aaa" localSheetId="42" hidden="1">{"Riqfin97",#N/A,FALSE,"Tran";"Riqfinpro",#N/A,FALSE,"Tran"}</definedName>
    <definedName name="aaa" localSheetId="6" hidden="1">{"Riqfin97",#N/A,FALSE,"Tran";"Riqfinpro",#N/A,FALSE,"Tran"}</definedName>
    <definedName name="aaa" localSheetId="7" hidden="1">{"Riqfin97",#N/A,FALSE,"Tran";"Riqfinpro",#N/A,FALSE,"Tran"}</definedName>
    <definedName name="aaa" localSheetId="10" hidden="1">{"Riqfin97",#N/A,FALSE,"Tran";"Riqfinpro",#N/A,FALSE,"Tran"}</definedName>
    <definedName name="aaa" localSheetId="38" hidden="1">{"Riqfin97",#N/A,FALSE,"Tran";"Riqfinpro",#N/A,FALSE,"Tran"}</definedName>
    <definedName name="aaa" localSheetId="25" hidden="1">{"Riqfin97",#N/A,FALSE,"Tran";"Riqfinpro",#N/A,FALSE,"Tran"}</definedName>
    <definedName name="aaa" localSheetId="28" hidden="1">{"Riqfin97",#N/A,FALSE,"Tran";"Riqfinpro",#N/A,FALSE,"Tran"}</definedName>
    <definedName name="aaa" localSheetId="30" hidden="1">{"Riqfin97",#N/A,FALSE,"Tran";"Riqfinpro",#N/A,FALSE,"Tran"}</definedName>
    <definedName name="aaa" localSheetId="31" hidden="1">{"Riqfin97",#N/A,FALSE,"Tran";"Riqfinpro",#N/A,FALSE,"Tran"}</definedName>
    <definedName name="aaa" localSheetId="32" hidden="1">{"Riqfin97",#N/A,FALSE,"Tran";"Riqfinpro",#N/A,FALSE,"Tran"}</definedName>
    <definedName name="aaa" localSheetId="33" hidden="1">{"Riqfin97",#N/A,FALSE,"Tran";"Riqfinpro",#N/A,FALSE,"Tran"}</definedName>
    <definedName name="aaa" localSheetId="34" hidden="1">{"Riqfin97",#N/A,FALSE,"Tran";"Riqfinpro",#N/A,FALSE,"Tran"}</definedName>
    <definedName name="aaa" localSheetId="35" hidden="1">{"Riqfin97",#N/A,FALSE,"Tran";"Riqfinpro",#N/A,FALSE,"Tran"}</definedName>
    <definedName name="aaa" localSheetId="36" hidden="1">{"Riqfin97",#N/A,FALSE,"Tran";"Riqfinpro",#N/A,FALSE,"Tran"}</definedName>
    <definedName name="aaa" localSheetId="37" hidden="1">{"Riqfin97",#N/A,FALSE,"Tran";"Riqfinpro",#N/A,FALSE,"Tran"}</definedName>
    <definedName name="aaa" localSheetId="39" hidden="1">{"Riqfin97",#N/A,FALSE,"Tran";"Riqfinpro",#N/A,FALSE,"Tran"}</definedName>
    <definedName name="aaa" localSheetId="40" hidden="1">{"Riqfin97",#N/A,FALSE,"Tran";"Riqfinpro",#N/A,FALSE,"Tran"}</definedName>
    <definedName name="aaa" localSheetId="41" hidden="1">{"Riqfin97",#N/A,FALSE,"Tran";"Riqfinpro",#N/A,FALSE,"Tran"}</definedName>
    <definedName name="aaa" localSheetId="46" hidden="1">{"Riqfin97",#N/A,FALSE,"Tran";"Riqfinpro",#N/A,FALSE,"Tran"}</definedName>
    <definedName name="aaa" localSheetId="47" hidden="1">{"Riqfin97",#N/A,FALSE,"Tran";"Riqfinpro",#N/A,FALSE,"Tran"}</definedName>
    <definedName name="aaa" localSheetId="48" hidden="1">{"Riqfin97",#N/A,FALSE,"Tran";"Riqfinpro",#N/A,FALSE,"Tran"}</definedName>
    <definedName name="aaa" localSheetId="49" hidden="1">{"Riqfin97",#N/A,FALSE,"Tran";"Riqfinpro",#N/A,FALSE,"Tran"}</definedName>
    <definedName name="aaa" localSheetId="50" hidden="1">{"Riqfin97",#N/A,FALSE,"Tran";"Riqfinpro",#N/A,FALSE,"Tran"}</definedName>
    <definedName name="aaa" localSheetId="51" hidden="1">{"Riqfin97",#N/A,FALSE,"Tran";"Riqfinpro",#N/A,FALSE,"Tran"}</definedName>
    <definedName name="aaa" localSheetId="52" hidden="1">{"Riqfin97",#N/A,FALSE,"Tran";"Riqfinpro",#N/A,FALSE,"Tran"}</definedName>
    <definedName name="aaa" localSheetId="53" hidden="1">{"Riqfin97",#N/A,FALSE,"Tran";"Riqfinpro",#N/A,FALSE,"Tran"}</definedName>
    <definedName name="aaa" localSheetId="64" hidden="1">{"Riqfin97",#N/A,FALSE,"Tran";"Riqfinpro",#N/A,FALSE,"Tran"}</definedName>
    <definedName name="aaa" localSheetId="65" hidden="1">{"Riqfin97",#N/A,FALSE,"Tran";"Riqfinpro",#N/A,FALSE,"Tran"}</definedName>
    <definedName name="aaa" localSheetId="66" hidden="1">{"Riqfin97",#N/A,FALSE,"Tran";"Riqfinpro",#N/A,FALSE,"Tran"}</definedName>
    <definedName name="aaa" hidden="1">{"Riqfin97",#N/A,FALSE,"Tran";"Riqfinpro",#N/A,FALSE,"Tran"}</definedName>
    <definedName name="aaaaaaaaaa">#N/A</definedName>
    <definedName name="ABR._89" localSheetId="67">#REF!</definedName>
    <definedName name="ABR._89" localSheetId="68">#REF!</definedName>
    <definedName name="ABR._89" localSheetId="69">#REF!</definedName>
    <definedName name="ABR._89" localSheetId="70">#REF!</definedName>
    <definedName name="ABR._89" localSheetId="72">#REF!</definedName>
    <definedName name="ABR._89" localSheetId="73">#REF!</definedName>
    <definedName name="ABR._89" localSheetId="74">#REF!</definedName>
    <definedName name="ABR._89" localSheetId="11">#REF!</definedName>
    <definedName name="ABR._89" localSheetId="10">#REF!</definedName>
    <definedName name="ABR._89" localSheetId="38">#REF!</definedName>
    <definedName name="ABR._89" localSheetId="39">#REF!</definedName>
    <definedName name="ABR._89" localSheetId="40">#REF!</definedName>
    <definedName name="ABR._89" localSheetId="41">#REF!</definedName>
    <definedName name="ABR._89" localSheetId="46">#REF!</definedName>
    <definedName name="ABR._89" localSheetId="52">#REF!</definedName>
    <definedName name="ABR._89" localSheetId="64">#REF!</definedName>
    <definedName name="ABR._89" localSheetId="65">#REF!</definedName>
    <definedName name="ABR._89" localSheetId="66">#REF!</definedName>
    <definedName name="ABR._89">#REF!</definedName>
    <definedName name="abu" localSheetId="67" hidden="1">{FALSE,FALSE,-1.25,-15.5,484.5,276.75,FALSE,FALSE,TRUE,TRUE,0,12,#N/A,46,#N/A,2.93460490463215,15.35,1,FALSE,FALSE,3,TRUE,1,FALSE,100,"Swvu.PLA1.","ACwvu.PLA1.",#N/A,FALSE,FALSE,0,0,0,0,2,"","",TRUE,TRUE,FALSE,FALSE,1,60,#N/A,#N/A,FALSE,FALSE,FALSE,FALSE,FALSE,FALSE,FALSE,9,65532,65532,FALSE,FALSE,TRUE,TRUE,TRUE}</definedName>
    <definedName name="abu" localSheetId="68" hidden="1">{FALSE,FALSE,-1.25,-15.5,484.5,276.75,FALSE,FALSE,TRUE,TRUE,0,12,#N/A,46,#N/A,2.93460490463215,15.35,1,FALSE,FALSE,3,TRUE,1,FALSE,100,"Swvu.PLA1.","ACwvu.PLA1.",#N/A,FALSE,FALSE,0,0,0,0,2,"","",TRUE,TRUE,FALSE,FALSE,1,60,#N/A,#N/A,FALSE,FALSE,FALSE,FALSE,FALSE,FALSE,FALSE,9,65532,65532,FALSE,FALSE,TRUE,TRUE,TRUE}</definedName>
    <definedName name="abu" localSheetId="69" hidden="1">{FALSE,FALSE,-1.25,-15.5,484.5,276.75,FALSE,FALSE,TRUE,TRUE,0,12,#N/A,46,#N/A,2.93460490463215,15.35,1,FALSE,FALSE,3,TRUE,1,FALSE,100,"Swvu.PLA1.","ACwvu.PLA1.",#N/A,FALSE,FALSE,0,0,0,0,2,"","",TRUE,TRUE,FALSE,FALSE,1,60,#N/A,#N/A,FALSE,FALSE,FALSE,FALSE,FALSE,FALSE,FALSE,9,65532,65532,FALSE,FALSE,TRUE,TRUE,TRUE}</definedName>
    <definedName name="abu" localSheetId="70" hidden="1">{FALSE,FALSE,-1.25,-15.5,484.5,276.75,FALSE,FALSE,TRUE,TRUE,0,12,#N/A,46,#N/A,2.93460490463215,15.35,1,FALSE,FALSE,3,TRUE,1,FALSE,100,"Swvu.PLA1.","ACwvu.PLA1.",#N/A,FALSE,FALSE,0,0,0,0,2,"","",TRUE,TRUE,FALSE,FALSE,1,60,#N/A,#N/A,FALSE,FALSE,FALSE,FALSE,FALSE,FALSE,FALSE,9,65532,65532,FALSE,FALSE,TRUE,TRUE,TRUE}</definedName>
    <definedName name="abu" localSheetId="72" hidden="1">{FALSE,FALSE,-1.25,-15.5,484.5,276.75,FALSE,FALSE,TRUE,TRUE,0,12,#N/A,46,#N/A,2.93460490463215,15.35,1,FALSE,FALSE,3,TRUE,1,FALSE,100,"Swvu.PLA1.","ACwvu.PLA1.",#N/A,FALSE,FALSE,0,0,0,0,2,"","",TRUE,TRUE,FALSE,FALSE,1,60,#N/A,#N/A,FALSE,FALSE,FALSE,FALSE,FALSE,FALSE,FALSE,9,65532,65532,FALSE,FALSE,TRUE,TRUE,TRUE}</definedName>
    <definedName name="abu" localSheetId="73" hidden="1">{FALSE,FALSE,-1.25,-15.5,484.5,276.75,FALSE,FALSE,TRUE,TRUE,0,12,#N/A,46,#N/A,2.93460490463215,15.35,1,FALSE,FALSE,3,TRUE,1,FALSE,100,"Swvu.PLA1.","ACwvu.PLA1.",#N/A,FALSE,FALSE,0,0,0,0,2,"","",TRUE,TRUE,FALSE,FALSE,1,60,#N/A,#N/A,FALSE,FALSE,FALSE,FALSE,FALSE,FALSE,FALSE,9,65532,65532,FALSE,FALSE,TRUE,TRUE,TRUE}</definedName>
    <definedName name="abu" localSheetId="74" hidden="1">{FALSE,FALSE,-1.25,-15.5,484.5,276.75,FALSE,FALSE,TRUE,TRUE,0,12,#N/A,46,#N/A,2.93460490463215,15.35,1,FALSE,FALSE,3,TRUE,1,FALSE,100,"Swvu.PLA1.","ACwvu.PLA1.",#N/A,FALSE,FALSE,0,0,0,0,2,"","",TRUE,TRUE,FALSE,FALSE,1,60,#N/A,#N/A,FALSE,FALSE,FALSE,FALSE,FALSE,FALSE,FALSE,9,65532,65532,FALSE,FALSE,TRUE,TRUE,TRUE}</definedName>
    <definedName name="abu" localSheetId="11" hidden="1">{FALSE,FALSE,-1.25,-15.5,484.5,276.75,FALSE,FALSE,TRUE,TRUE,0,12,#N/A,46,#N/A,2.93460490463215,15.35,1,FALSE,FALSE,3,TRUE,1,FALSE,100,"Swvu.PLA1.","ACwvu.PLA1.",#N/A,FALSE,FALSE,0,0,0,0,2,"","",TRUE,TRUE,FALSE,FALSE,1,60,#N/A,#N/A,FALSE,FALSE,FALSE,FALSE,FALSE,FALSE,FALSE,9,65532,65532,FALSE,FALSE,TRUE,TRUE,TRUE}</definedName>
    <definedName name="abu" localSheetId="12" hidden="1">{FALSE,FALSE,-1.25,-15.5,484.5,276.75,FALSE,FALSE,TRUE,TRUE,0,12,#N/A,46,#N/A,2.93460490463215,15.35,1,FALSE,FALSE,3,TRUE,1,FALSE,100,"Swvu.PLA1.","ACwvu.PLA1.",#N/A,FALSE,FALSE,0,0,0,0,2,"","",TRUE,TRUE,FALSE,FALSE,1,60,#N/A,#N/A,FALSE,FALSE,FALSE,FALSE,FALSE,FALSE,FALSE,9,65532,65532,FALSE,FALSE,TRUE,TRUE,TRUE}</definedName>
    <definedName name="abu" localSheetId="13" hidden="1">{FALSE,FALSE,-1.25,-15.5,484.5,276.75,FALSE,FALSE,TRUE,TRUE,0,12,#N/A,46,#N/A,2.93460490463215,15.35,1,FALSE,FALSE,3,TRUE,1,FALSE,100,"Swvu.PLA1.","ACwvu.PLA1.",#N/A,FALSE,FALSE,0,0,0,0,2,"","",TRUE,TRUE,FALSE,FALSE,1,60,#N/A,#N/A,FALSE,FALSE,FALSE,FALSE,FALSE,FALSE,FALSE,9,65532,65532,FALSE,FALSE,TRUE,TRUE,TRUE}</definedName>
    <definedName name="abu" localSheetId="23" hidden="1">{FALSE,FALSE,-1.25,-15.5,484.5,276.75,FALSE,FALSE,TRUE,TRUE,0,12,#N/A,46,#N/A,2.93460490463215,15.35,1,FALSE,FALSE,3,TRUE,1,FALSE,100,"Swvu.PLA1.","ACwvu.PLA1.",#N/A,FALSE,FALSE,0,0,0,0,2,"","",TRUE,TRUE,FALSE,FALSE,1,60,#N/A,#N/A,FALSE,FALSE,FALSE,FALSE,FALSE,FALSE,FALSE,9,65532,65532,FALSE,FALSE,TRUE,TRUE,TRUE}</definedName>
    <definedName name="abu" localSheetId="24" hidden="1">{FALSE,FALSE,-1.25,-15.5,484.5,276.75,FALSE,FALSE,TRUE,TRUE,0,12,#N/A,46,#N/A,2.93460490463215,15.35,1,FALSE,FALSE,3,TRUE,1,FALSE,100,"Swvu.PLA1.","ACwvu.PLA1.",#N/A,FALSE,FALSE,0,0,0,0,2,"","",TRUE,TRUE,FALSE,FALSE,1,60,#N/A,#N/A,FALSE,FALSE,FALSE,FALSE,FALSE,FALSE,FALSE,9,65532,65532,FALSE,FALSE,TRUE,TRUE,TRUE}</definedName>
    <definedName name="abu" localSheetId="26" hidden="1">{FALSE,FALSE,-1.25,-15.5,484.5,276.75,FALSE,FALSE,TRUE,TRUE,0,12,#N/A,46,#N/A,2.93460490463215,15.35,1,FALSE,FALSE,3,TRUE,1,FALSE,100,"Swvu.PLA1.","ACwvu.PLA1.",#N/A,FALSE,FALSE,0,0,0,0,2,"","",TRUE,TRUE,FALSE,FALSE,1,60,#N/A,#N/A,FALSE,FALSE,FALSE,FALSE,FALSE,FALSE,FALSE,9,65532,65532,FALSE,FALSE,TRUE,TRUE,TRUE}</definedName>
    <definedName name="abu" localSheetId="27" hidden="1">{FALSE,FALSE,-1.25,-15.5,484.5,276.75,FALSE,FALSE,TRUE,TRUE,0,12,#N/A,46,#N/A,2.93460490463215,15.35,1,FALSE,FALSE,3,TRUE,1,FALSE,100,"Swvu.PLA1.","ACwvu.PLA1.",#N/A,FALSE,FALSE,0,0,0,0,2,"","",TRUE,TRUE,FALSE,FALSE,1,60,#N/A,#N/A,FALSE,FALSE,FALSE,FALSE,FALSE,FALSE,FALSE,9,65532,65532,FALSE,FALSE,TRUE,TRUE,TRUE}</definedName>
    <definedName name="abu" localSheetId="42" hidden="1">{FALSE,FALSE,-1.25,-15.5,484.5,276.75,FALSE,FALSE,TRUE,TRUE,0,12,#N/A,46,#N/A,2.93460490463215,15.35,1,FALSE,FALSE,3,TRUE,1,FALSE,100,"Swvu.PLA1.","ACwvu.PLA1.",#N/A,FALSE,FALSE,0,0,0,0,2,"","",TRUE,TRUE,FALSE,FALSE,1,60,#N/A,#N/A,FALSE,FALSE,FALSE,FALSE,FALSE,FALSE,FALSE,9,65532,65532,FALSE,FALSE,TRUE,TRUE,TRUE}</definedName>
    <definedName name="abu" localSheetId="6" hidden="1">{FALSE,FALSE,-1.25,-15.5,484.5,276.75,FALSE,FALSE,TRUE,TRUE,0,12,#N/A,46,#N/A,2.93460490463215,15.35,1,FALSE,FALSE,3,TRUE,1,FALSE,100,"Swvu.PLA1.","ACwvu.PLA1.",#N/A,FALSE,FALSE,0,0,0,0,2,"","",TRUE,TRUE,FALSE,FALSE,1,60,#N/A,#N/A,FALSE,FALSE,FALSE,FALSE,FALSE,FALSE,FALSE,9,65532,65532,FALSE,FALSE,TRUE,TRUE,TRUE}</definedName>
    <definedName name="abu" localSheetId="7" hidden="1">{FALSE,FALSE,-1.25,-15.5,484.5,276.75,FALSE,FALSE,TRUE,TRUE,0,12,#N/A,46,#N/A,2.93460490463215,15.35,1,FALSE,FALSE,3,TRUE,1,FALSE,100,"Swvu.PLA1.","ACwvu.PLA1.",#N/A,FALSE,FALSE,0,0,0,0,2,"","",TRUE,TRUE,FALSE,FALSE,1,60,#N/A,#N/A,FALSE,FALSE,FALSE,FALSE,FALSE,FALSE,FALSE,9,65532,65532,FALSE,FALSE,TRUE,TRUE,TRUE}</definedName>
    <definedName name="abu" localSheetId="10" hidden="1">{FALSE,FALSE,-1.25,-15.5,484.5,276.75,FALSE,FALSE,TRUE,TRUE,0,12,#N/A,46,#N/A,2.93460490463215,15.35,1,FALSE,FALSE,3,TRUE,1,FALSE,100,"Swvu.PLA1.","ACwvu.PLA1.",#N/A,FALSE,FALSE,0,0,0,0,2,"","",TRUE,TRUE,FALSE,FALSE,1,60,#N/A,#N/A,FALSE,FALSE,FALSE,FALSE,FALSE,FALSE,FALSE,9,65532,65532,FALSE,FALSE,TRUE,TRUE,TRUE}</definedName>
    <definedName name="abu" localSheetId="38" hidden="1">{FALSE,FALSE,-1.25,-15.5,484.5,276.75,FALSE,FALSE,TRUE,TRUE,0,12,#N/A,46,#N/A,2.93460490463215,15.35,1,FALSE,FALSE,3,TRUE,1,FALSE,100,"Swvu.PLA1.","ACwvu.PLA1.",#N/A,FALSE,FALSE,0,0,0,0,2,"","",TRUE,TRUE,FALSE,FALSE,1,60,#N/A,#N/A,FALSE,FALSE,FALSE,FALSE,FALSE,FALSE,FALSE,9,65532,65532,FALSE,FALSE,TRUE,TRUE,TRUE}</definedName>
    <definedName name="abu" localSheetId="25" hidden="1">{FALSE,FALSE,-1.25,-15.5,484.5,276.75,FALSE,FALSE,TRUE,TRUE,0,12,#N/A,46,#N/A,2.93460490463215,15.35,1,FALSE,FALSE,3,TRUE,1,FALSE,100,"Swvu.PLA1.","ACwvu.PLA1.",#N/A,FALSE,FALSE,0,0,0,0,2,"","",TRUE,TRUE,FALSE,FALSE,1,60,#N/A,#N/A,FALSE,FALSE,FALSE,FALSE,FALSE,FALSE,FALSE,9,65532,65532,FALSE,FALSE,TRUE,TRUE,TRUE}</definedName>
    <definedName name="abu" localSheetId="28" hidden="1">{FALSE,FALSE,-1.25,-15.5,484.5,276.75,FALSE,FALSE,TRUE,TRUE,0,12,#N/A,46,#N/A,2.93460490463215,15.35,1,FALSE,FALSE,3,TRUE,1,FALSE,100,"Swvu.PLA1.","ACwvu.PLA1.",#N/A,FALSE,FALSE,0,0,0,0,2,"","",TRUE,TRUE,FALSE,FALSE,1,60,#N/A,#N/A,FALSE,FALSE,FALSE,FALSE,FALSE,FALSE,FALSE,9,65532,65532,FALSE,FALSE,TRUE,TRUE,TRUE}</definedName>
    <definedName name="abu" localSheetId="30" hidden="1">{FALSE,FALSE,-1.25,-15.5,484.5,276.75,FALSE,FALSE,TRUE,TRUE,0,12,#N/A,46,#N/A,2.93460490463215,15.35,1,FALSE,FALSE,3,TRUE,1,FALSE,100,"Swvu.PLA1.","ACwvu.PLA1.",#N/A,FALSE,FALSE,0,0,0,0,2,"","",TRUE,TRUE,FALSE,FALSE,1,60,#N/A,#N/A,FALSE,FALSE,FALSE,FALSE,FALSE,FALSE,FALSE,9,65532,65532,FALSE,FALSE,TRUE,TRUE,TRUE}</definedName>
    <definedName name="abu" localSheetId="31" hidden="1">{FALSE,FALSE,-1.25,-15.5,484.5,276.75,FALSE,FALSE,TRUE,TRUE,0,12,#N/A,46,#N/A,2.93460490463215,15.35,1,FALSE,FALSE,3,TRUE,1,FALSE,100,"Swvu.PLA1.","ACwvu.PLA1.",#N/A,FALSE,FALSE,0,0,0,0,2,"","",TRUE,TRUE,FALSE,FALSE,1,60,#N/A,#N/A,FALSE,FALSE,FALSE,FALSE,FALSE,FALSE,FALSE,9,65532,65532,FALSE,FALSE,TRUE,TRUE,TRUE}</definedName>
    <definedName name="abu" localSheetId="32" hidden="1">{FALSE,FALSE,-1.25,-15.5,484.5,276.75,FALSE,FALSE,TRUE,TRUE,0,12,#N/A,46,#N/A,2.93460490463215,15.35,1,FALSE,FALSE,3,TRUE,1,FALSE,100,"Swvu.PLA1.","ACwvu.PLA1.",#N/A,FALSE,FALSE,0,0,0,0,2,"","",TRUE,TRUE,FALSE,FALSE,1,60,#N/A,#N/A,FALSE,FALSE,FALSE,FALSE,FALSE,FALSE,FALSE,9,65532,65532,FALSE,FALSE,TRUE,TRUE,TRUE}</definedName>
    <definedName name="abu" localSheetId="33" hidden="1">{FALSE,FALSE,-1.25,-15.5,484.5,276.75,FALSE,FALSE,TRUE,TRUE,0,12,#N/A,46,#N/A,2.93460490463215,15.35,1,FALSE,FALSE,3,TRUE,1,FALSE,100,"Swvu.PLA1.","ACwvu.PLA1.",#N/A,FALSE,FALSE,0,0,0,0,2,"","",TRUE,TRUE,FALSE,FALSE,1,60,#N/A,#N/A,FALSE,FALSE,FALSE,FALSE,FALSE,FALSE,FALSE,9,65532,65532,FALSE,FALSE,TRUE,TRUE,TRUE}</definedName>
    <definedName name="abu" localSheetId="34" hidden="1">{FALSE,FALSE,-1.25,-15.5,484.5,276.75,FALSE,FALSE,TRUE,TRUE,0,12,#N/A,46,#N/A,2.93460490463215,15.35,1,FALSE,FALSE,3,TRUE,1,FALSE,100,"Swvu.PLA1.","ACwvu.PLA1.",#N/A,FALSE,FALSE,0,0,0,0,2,"","",TRUE,TRUE,FALSE,FALSE,1,60,#N/A,#N/A,FALSE,FALSE,FALSE,FALSE,FALSE,FALSE,FALSE,9,65532,65532,FALSE,FALSE,TRUE,TRUE,TRUE}</definedName>
    <definedName name="abu" localSheetId="35" hidden="1">{FALSE,FALSE,-1.25,-15.5,484.5,276.75,FALSE,FALSE,TRUE,TRUE,0,12,#N/A,46,#N/A,2.93460490463215,15.35,1,FALSE,FALSE,3,TRUE,1,FALSE,100,"Swvu.PLA1.","ACwvu.PLA1.",#N/A,FALSE,FALSE,0,0,0,0,2,"","",TRUE,TRUE,FALSE,FALSE,1,60,#N/A,#N/A,FALSE,FALSE,FALSE,FALSE,FALSE,FALSE,FALSE,9,65532,65532,FALSE,FALSE,TRUE,TRUE,TRUE}</definedName>
    <definedName name="abu" localSheetId="36" hidden="1">{FALSE,FALSE,-1.25,-15.5,484.5,276.75,FALSE,FALSE,TRUE,TRUE,0,12,#N/A,46,#N/A,2.93460490463215,15.35,1,FALSE,FALSE,3,TRUE,1,FALSE,100,"Swvu.PLA1.","ACwvu.PLA1.",#N/A,FALSE,FALSE,0,0,0,0,2,"","",TRUE,TRUE,FALSE,FALSE,1,60,#N/A,#N/A,FALSE,FALSE,FALSE,FALSE,FALSE,FALSE,FALSE,9,65532,65532,FALSE,FALSE,TRUE,TRUE,TRUE}</definedName>
    <definedName name="abu" localSheetId="37" hidden="1">{FALSE,FALSE,-1.25,-15.5,484.5,276.75,FALSE,FALSE,TRUE,TRUE,0,12,#N/A,46,#N/A,2.93460490463215,15.35,1,FALSE,FALSE,3,TRUE,1,FALSE,100,"Swvu.PLA1.","ACwvu.PLA1.",#N/A,FALSE,FALSE,0,0,0,0,2,"","",TRUE,TRUE,FALSE,FALSE,1,60,#N/A,#N/A,FALSE,FALSE,FALSE,FALSE,FALSE,FALSE,FALSE,9,65532,65532,FALSE,FALSE,TRUE,TRUE,TRUE}</definedName>
    <definedName name="abu" localSheetId="39" hidden="1">{FALSE,FALSE,-1.25,-15.5,484.5,276.75,FALSE,FALSE,TRUE,TRUE,0,12,#N/A,46,#N/A,2.93460490463215,15.35,1,FALSE,FALSE,3,TRUE,1,FALSE,100,"Swvu.PLA1.","ACwvu.PLA1.",#N/A,FALSE,FALSE,0,0,0,0,2,"","",TRUE,TRUE,FALSE,FALSE,1,60,#N/A,#N/A,FALSE,FALSE,FALSE,FALSE,FALSE,FALSE,FALSE,9,65532,65532,FALSE,FALSE,TRUE,TRUE,TRUE}</definedName>
    <definedName name="abu" localSheetId="40" hidden="1">{FALSE,FALSE,-1.25,-15.5,484.5,276.75,FALSE,FALSE,TRUE,TRUE,0,12,#N/A,46,#N/A,2.93460490463215,15.35,1,FALSE,FALSE,3,TRUE,1,FALSE,100,"Swvu.PLA1.","ACwvu.PLA1.",#N/A,FALSE,FALSE,0,0,0,0,2,"","",TRUE,TRUE,FALSE,FALSE,1,60,#N/A,#N/A,FALSE,FALSE,FALSE,FALSE,FALSE,FALSE,FALSE,9,65532,65532,FALSE,FALSE,TRUE,TRUE,TRUE}</definedName>
    <definedName name="abu" localSheetId="41" hidden="1">{FALSE,FALSE,-1.25,-15.5,484.5,276.75,FALSE,FALSE,TRUE,TRUE,0,12,#N/A,46,#N/A,2.93460490463215,15.35,1,FALSE,FALSE,3,TRUE,1,FALSE,100,"Swvu.PLA1.","ACwvu.PLA1.",#N/A,FALSE,FALSE,0,0,0,0,2,"","",TRUE,TRUE,FALSE,FALSE,1,60,#N/A,#N/A,FALSE,FALSE,FALSE,FALSE,FALSE,FALSE,FALSE,9,65532,65532,FALSE,FALSE,TRUE,TRUE,TRUE}</definedName>
    <definedName name="abu" localSheetId="46" hidden="1">{FALSE,FALSE,-1.25,-15.5,484.5,276.75,FALSE,FALSE,TRUE,TRUE,0,12,#N/A,46,#N/A,2.93460490463215,15.35,1,FALSE,FALSE,3,TRUE,1,FALSE,100,"Swvu.PLA1.","ACwvu.PLA1.",#N/A,FALSE,FALSE,0,0,0,0,2,"","",TRUE,TRUE,FALSE,FALSE,1,60,#N/A,#N/A,FALSE,FALSE,FALSE,FALSE,FALSE,FALSE,FALSE,9,65532,65532,FALSE,FALSE,TRUE,TRUE,TRUE}</definedName>
    <definedName name="abu" localSheetId="47" hidden="1">{FALSE,FALSE,-1.25,-15.5,484.5,276.75,FALSE,FALSE,TRUE,TRUE,0,12,#N/A,46,#N/A,2.93460490463215,15.35,1,FALSE,FALSE,3,TRUE,1,FALSE,100,"Swvu.PLA1.","ACwvu.PLA1.",#N/A,FALSE,FALSE,0,0,0,0,2,"","",TRUE,TRUE,FALSE,FALSE,1,60,#N/A,#N/A,FALSE,FALSE,FALSE,FALSE,FALSE,FALSE,FALSE,9,65532,65532,FALSE,FALSE,TRUE,TRUE,TRUE}</definedName>
    <definedName name="abu" localSheetId="48" hidden="1">{FALSE,FALSE,-1.25,-15.5,484.5,276.75,FALSE,FALSE,TRUE,TRUE,0,12,#N/A,46,#N/A,2.93460490463215,15.35,1,FALSE,FALSE,3,TRUE,1,FALSE,100,"Swvu.PLA1.","ACwvu.PLA1.",#N/A,FALSE,FALSE,0,0,0,0,2,"","",TRUE,TRUE,FALSE,FALSE,1,60,#N/A,#N/A,FALSE,FALSE,FALSE,FALSE,FALSE,FALSE,FALSE,9,65532,65532,FALSE,FALSE,TRUE,TRUE,TRUE}</definedName>
    <definedName name="abu" localSheetId="49" hidden="1">{FALSE,FALSE,-1.25,-15.5,484.5,276.75,FALSE,FALSE,TRUE,TRUE,0,12,#N/A,46,#N/A,2.93460490463215,15.35,1,FALSE,FALSE,3,TRUE,1,FALSE,100,"Swvu.PLA1.","ACwvu.PLA1.",#N/A,FALSE,FALSE,0,0,0,0,2,"","",TRUE,TRUE,FALSE,FALSE,1,60,#N/A,#N/A,FALSE,FALSE,FALSE,FALSE,FALSE,FALSE,FALSE,9,65532,65532,FALSE,FALSE,TRUE,TRUE,TRUE}</definedName>
    <definedName name="abu" localSheetId="50" hidden="1">{FALSE,FALSE,-1.25,-15.5,484.5,276.75,FALSE,FALSE,TRUE,TRUE,0,12,#N/A,46,#N/A,2.93460490463215,15.35,1,FALSE,FALSE,3,TRUE,1,FALSE,100,"Swvu.PLA1.","ACwvu.PLA1.",#N/A,FALSE,FALSE,0,0,0,0,2,"","",TRUE,TRUE,FALSE,FALSE,1,60,#N/A,#N/A,FALSE,FALSE,FALSE,FALSE,FALSE,FALSE,FALSE,9,65532,65532,FALSE,FALSE,TRUE,TRUE,TRUE}</definedName>
    <definedName name="abu" localSheetId="51" hidden="1">{FALSE,FALSE,-1.25,-15.5,484.5,276.75,FALSE,FALSE,TRUE,TRUE,0,12,#N/A,46,#N/A,2.93460490463215,15.35,1,FALSE,FALSE,3,TRUE,1,FALSE,100,"Swvu.PLA1.","ACwvu.PLA1.",#N/A,FALSE,FALSE,0,0,0,0,2,"","",TRUE,TRUE,FALSE,FALSE,1,60,#N/A,#N/A,FALSE,FALSE,FALSE,FALSE,FALSE,FALSE,FALSE,9,65532,65532,FALSE,FALSE,TRUE,TRUE,TRUE}</definedName>
    <definedName name="abu" localSheetId="52" hidden="1">{FALSE,FALSE,-1.25,-15.5,484.5,276.75,FALSE,FALSE,TRUE,TRUE,0,12,#N/A,46,#N/A,2.93460490463215,15.35,1,FALSE,FALSE,3,TRUE,1,FALSE,100,"Swvu.PLA1.","ACwvu.PLA1.",#N/A,FALSE,FALSE,0,0,0,0,2,"","",TRUE,TRUE,FALSE,FALSE,1,60,#N/A,#N/A,FALSE,FALSE,FALSE,FALSE,FALSE,FALSE,FALSE,9,65532,65532,FALSE,FALSE,TRUE,TRUE,TRUE}</definedName>
    <definedName name="abu" localSheetId="53" hidden="1">{FALSE,FALSE,-1.25,-15.5,484.5,276.75,FALSE,FALSE,TRUE,TRUE,0,12,#N/A,46,#N/A,2.93460490463215,15.35,1,FALSE,FALSE,3,TRUE,1,FALSE,100,"Swvu.PLA1.","ACwvu.PLA1.",#N/A,FALSE,FALSE,0,0,0,0,2,"","",TRUE,TRUE,FALSE,FALSE,1,60,#N/A,#N/A,FALSE,FALSE,FALSE,FALSE,FALSE,FALSE,FALSE,9,65532,65532,FALSE,FALSE,TRUE,TRUE,TRUE}</definedName>
    <definedName name="abu" localSheetId="64" hidden="1">{FALSE,FALSE,-1.25,-15.5,484.5,276.75,FALSE,FALSE,TRUE,TRUE,0,12,#N/A,46,#N/A,2.93460490463215,15.35,1,FALSE,FALSE,3,TRUE,1,FALSE,100,"Swvu.PLA1.","ACwvu.PLA1.",#N/A,FALSE,FALSE,0,0,0,0,2,"","",TRUE,TRUE,FALSE,FALSE,1,60,#N/A,#N/A,FALSE,FALSE,FALSE,FALSE,FALSE,FALSE,FALSE,9,65532,65532,FALSE,FALSE,TRUE,TRUE,TRUE}</definedName>
    <definedName name="abu" localSheetId="65" hidden="1">{FALSE,FALSE,-1.25,-15.5,484.5,276.75,FALSE,FALSE,TRUE,TRUE,0,12,#N/A,46,#N/A,2.93460490463215,15.35,1,FALSE,FALSE,3,TRUE,1,FALSE,100,"Swvu.PLA1.","ACwvu.PLA1.",#N/A,FALSE,FALSE,0,0,0,0,2,"","",TRUE,TRUE,FALSE,FALSE,1,60,#N/A,#N/A,FALSE,FALSE,FALSE,FALSE,FALSE,FALSE,FALSE,9,65532,65532,FALSE,FALSE,TRUE,TRUE,TRUE}</definedName>
    <definedName name="abu" localSheetId="66" hidden="1">{FALSE,FALSE,-1.25,-15.5,484.5,276.75,FALSE,FALSE,TRUE,TRUE,0,12,#N/A,46,#N/A,2.93460490463215,15.35,1,FALSE,FALSE,3,TRUE,1,FALSE,100,"Swvu.PLA1.","ACwvu.PLA1.",#N/A,FALSE,FALSE,0,0,0,0,2,"","",TRUE,TRUE,FALSE,FALSE,1,60,#N/A,#N/A,FALSE,FALSE,FALSE,FALSE,FALSE,FALSE,FALSE,9,65532,65532,FALSE,FALSE,TRUE,TRUE,TRUE}</definedName>
    <definedName name="abu" hidden="1">{FALSE,FALSE,-1.25,-15.5,484.5,276.75,FALSE,FALSE,TRUE,TRUE,0,12,#N/A,46,#N/A,2.93460490463215,15.35,1,FALSE,FALSE,3,TRUE,1,FALSE,100,"Swvu.PLA1.","ACwvu.PLA1.",#N/A,FALSE,FALSE,0,0,0,0,2,"","",TRUE,TRUE,FALSE,FALSE,1,60,#N/A,#N/A,FALSE,FALSE,FALSE,FALSE,FALSE,FALSE,FALSE,9,65532,65532,FALSE,FALSE,TRUE,TRUE,TRUE}</definedName>
    <definedName name="abv" localSheetId="67">#REF!</definedName>
    <definedName name="abv" localSheetId="68">#REF!</definedName>
    <definedName name="abv" localSheetId="69">#REF!</definedName>
    <definedName name="abv" localSheetId="70">#REF!</definedName>
    <definedName name="abv" localSheetId="72">#REF!</definedName>
    <definedName name="abv" localSheetId="73">#REF!</definedName>
    <definedName name="abv" localSheetId="74">#REF!</definedName>
    <definedName name="abv" localSheetId="11">#REF!</definedName>
    <definedName name="abv" localSheetId="12">#REF!</definedName>
    <definedName name="abv" localSheetId="13">#REF!</definedName>
    <definedName name="abv" localSheetId="23">#REF!</definedName>
    <definedName name="abv" localSheetId="24">#REF!</definedName>
    <definedName name="abv" localSheetId="26">#REF!</definedName>
    <definedName name="abv" localSheetId="42">#REF!</definedName>
    <definedName name="abv" localSheetId="10">#REF!</definedName>
    <definedName name="abv" localSheetId="38">#REF!</definedName>
    <definedName name="abv" localSheetId="25">#REF!</definedName>
    <definedName name="abv" localSheetId="30">#REF!</definedName>
    <definedName name="abv" localSheetId="31">#REF!</definedName>
    <definedName name="abv" localSheetId="34">#REF!</definedName>
    <definedName name="abv" localSheetId="36">#REF!</definedName>
    <definedName name="abv" localSheetId="37">#REF!</definedName>
    <definedName name="abv" localSheetId="39">#REF!</definedName>
    <definedName name="abv" localSheetId="40">#REF!</definedName>
    <definedName name="abv" localSheetId="41">#REF!</definedName>
    <definedName name="abv" localSheetId="46">#REF!</definedName>
    <definedName name="abv" localSheetId="47">#REF!</definedName>
    <definedName name="abv" localSheetId="52">#REF!</definedName>
    <definedName name="abv" localSheetId="64">#REF!</definedName>
    <definedName name="abv" localSheetId="65">#REF!</definedName>
    <definedName name="abv" localSheetId="66">#REF!</definedName>
    <definedName name="abv">#REF!</definedName>
    <definedName name="abx" localSheetId="67">#REF!</definedName>
    <definedName name="abx" localSheetId="68">#REF!</definedName>
    <definedName name="abx" localSheetId="69">#REF!</definedName>
    <definedName name="abx" localSheetId="70">#REF!</definedName>
    <definedName name="abx" localSheetId="72">#REF!</definedName>
    <definedName name="abx" localSheetId="73">#REF!</definedName>
    <definedName name="abx" localSheetId="74">#REF!</definedName>
    <definedName name="abx" localSheetId="11">#REF!</definedName>
    <definedName name="abx" localSheetId="12">#REF!</definedName>
    <definedName name="abx" localSheetId="13">#REF!</definedName>
    <definedName name="abx" localSheetId="23">#REF!</definedName>
    <definedName name="abx" localSheetId="24">#REF!</definedName>
    <definedName name="abx" localSheetId="26">#REF!</definedName>
    <definedName name="abx" localSheetId="27">#REF!</definedName>
    <definedName name="abx" localSheetId="10">#REF!</definedName>
    <definedName name="abx" localSheetId="38">#REF!</definedName>
    <definedName name="abx" localSheetId="25">#REF!</definedName>
    <definedName name="abx" localSheetId="30">#REF!</definedName>
    <definedName name="abx" localSheetId="31">#REF!</definedName>
    <definedName name="abx" localSheetId="36">#REF!</definedName>
    <definedName name="abx" localSheetId="37">#REF!</definedName>
    <definedName name="abx" localSheetId="39">#REF!</definedName>
    <definedName name="abx" localSheetId="40">#REF!</definedName>
    <definedName name="abx" localSheetId="41">#REF!</definedName>
    <definedName name="abx" localSheetId="46">#REF!</definedName>
    <definedName name="abx" localSheetId="47">#REF!</definedName>
    <definedName name="abx" localSheetId="48">#REF!</definedName>
    <definedName name="abx" localSheetId="49">#REF!</definedName>
    <definedName name="abx" localSheetId="52">#REF!</definedName>
    <definedName name="abx" localSheetId="53">#REF!</definedName>
    <definedName name="abx" localSheetId="64">#REF!</definedName>
    <definedName name="abx" localSheetId="65">#REF!</definedName>
    <definedName name="abx">#REF!</definedName>
    <definedName name="AccessDatabase" hidden="1">"\\De2kp-42538\BOLETIN\Claga\CLAGA2000.mdb"</definedName>
    <definedName name="ACENARIO" localSheetId="67">#REF!</definedName>
    <definedName name="ACENARIO" localSheetId="68">#REF!</definedName>
    <definedName name="ACENARIO" localSheetId="69">#REF!</definedName>
    <definedName name="ACENARIO" localSheetId="70">#REF!</definedName>
    <definedName name="ACENARIO" localSheetId="72">#REF!</definedName>
    <definedName name="ACENARIO" localSheetId="73">#REF!</definedName>
    <definedName name="ACENARIO" localSheetId="74">#REF!</definedName>
    <definedName name="ACENARIO" localSheetId="11">#REF!</definedName>
    <definedName name="ACENARIO" localSheetId="10">#REF!</definedName>
    <definedName name="ACENARIO" localSheetId="38">#REF!</definedName>
    <definedName name="ACENARIO" localSheetId="39">#REF!</definedName>
    <definedName name="ACENARIO" localSheetId="40">#REF!</definedName>
    <definedName name="ACENARIO" localSheetId="41">#REF!</definedName>
    <definedName name="ACENARIO" localSheetId="46">#REF!</definedName>
    <definedName name="ACENARIO" localSheetId="52">#REF!</definedName>
    <definedName name="ACENARIO" localSheetId="64">#REF!</definedName>
    <definedName name="ACENARIO" localSheetId="65">#REF!</definedName>
    <definedName name="ACENARIO" localSheetId="66">#REF!</definedName>
    <definedName name="ACENARIO">#REF!</definedName>
    <definedName name="acentral" localSheetId="67">#REF!</definedName>
    <definedName name="acentral" localSheetId="68">#REF!</definedName>
    <definedName name="acentral" localSheetId="69">#REF!</definedName>
    <definedName name="acentral" localSheetId="70">#REF!</definedName>
    <definedName name="acentral" localSheetId="72">#REF!</definedName>
    <definedName name="acentral" localSheetId="73">#REF!</definedName>
    <definedName name="acentral" localSheetId="74">#REF!</definedName>
    <definedName name="acentral" localSheetId="11">#REF!</definedName>
    <definedName name="acentral" localSheetId="10">#REF!</definedName>
    <definedName name="acentral" localSheetId="38">#REF!</definedName>
    <definedName name="acentral" localSheetId="39">#REF!</definedName>
    <definedName name="acentral" localSheetId="40">#REF!</definedName>
    <definedName name="acentral" localSheetId="41">#REF!</definedName>
    <definedName name="acentral" localSheetId="46">#REF!</definedName>
    <definedName name="acentral" localSheetId="52">#REF!</definedName>
    <definedName name="acentral" localSheetId="64">#REF!</definedName>
    <definedName name="acentral" localSheetId="65">#REF!</definedName>
    <definedName name="acentral" localSheetId="66">#REF!</definedName>
    <definedName name="acentral">#REF!</definedName>
    <definedName name="ACT" localSheetId="67">#REF!</definedName>
    <definedName name="ACT" localSheetId="68">#REF!</definedName>
    <definedName name="ACT" localSheetId="69">#REF!</definedName>
    <definedName name="ACT" localSheetId="70">#REF!</definedName>
    <definedName name="ACT" localSheetId="72">#REF!</definedName>
    <definedName name="ACT" localSheetId="73">#REF!</definedName>
    <definedName name="ACT" localSheetId="74">#REF!</definedName>
    <definedName name="ACT" localSheetId="11">#REF!</definedName>
    <definedName name="ACT" localSheetId="10">#REF!</definedName>
    <definedName name="ACT" localSheetId="38">#REF!</definedName>
    <definedName name="ACT" localSheetId="39">#REF!</definedName>
    <definedName name="ACT" localSheetId="40">#REF!</definedName>
    <definedName name="ACT" localSheetId="41">#REF!</definedName>
    <definedName name="ACT" localSheetId="46">#REF!</definedName>
    <definedName name="ACT" localSheetId="52">#REF!</definedName>
    <definedName name="ACT" localSheetId="64">#REF!</definedName>
    <definedName name="ACT" localSheetId="65">#REF!</definedName>
    <definedName name="ACT">#REF!</definedName>
    <definedName name="Act.Inmv.Bruto" localSheetId="11">#REF!</definedName>
    <definedName name="Act.Inmv.Bruto" localSheetId="10">#REF!</definedName>
    <definedName name="Act.Inmv.Bruto" localSheetId="38">#REF!</definedName>
    <definedName name="Act.Inmv.Bruto" localSheetId="39">#REF!</definedName>
    <definedName name="Act.Inmv.Bruto" localSheetId="46">'[58]Ranking Bancario'!$AX$4:$BB$54</definedName>
    <definedName name="Act.Inmv.Bruto" localSheetId="51">#REF!</definedName>
    <definedName name="Act.Inmv.Bruto" localSheetId="52">'[58]Ranking Bancario'!$AX$4:$BB$54</definedName>
    <definedName name="Act.Inmv.Bruto" localSheetId="66">'[58]Ranking Bancario'!$AX$4:$BB$54</definedName>
    <definedName name="Act.Inmv.Bruto">#REF!</definedName>
    <definedName name="Act.Inmv.Neto" localSheetId="11">#REF!</definedName>
    <definedName name="Act.Inmv.Neto" localSheetId="10">#REF!</definedName>
    <definedName name="Act.Inmv.Neto" localSheetId="38">#REF!</definedName>
    <definedName name="Act.Inmv.Neto" localSheetId="39">#REF!</definedName>
    <definedName name="Act.Inmv.Neto" localSheetId="46">'[58]Ranking Bancario'!$AP$4:$AT$54</definedName>
    <definedName name="Act.Inmv.Neto" localSheetId="51">#REF!</definedName>
    <definedName name="Act.Inmv.Neto" localSheetId="52">'[58]Ranking Bancario'!$AP$4:$AT$54</definedName>
    <definedName name="Act.Inmv.Neto" localSheetId="66">'[58]Ranking Bancario'!$AP$4:$AT$54</definedName>
    <definedName name="Act.Inmv.Neto">#REF!</definedName>
    <definedName name="ACTIVATE" localSheetId="67">#REF!</definedName>
    <definedName name="ACTIVATE" localSheetId="68">#REF!</definedName>
    <definedName name="ACTIVATE" localSheetId="69">#REF!</definedName>
    <definedName name="ACTIVATE" localSheetId="70">#REF!</definedName>
    <definedName name="ACTIVATE" localSheetId="72">#REF!</definedName>
    <definedName name="ACTIVATE" localSheetId="73">#REF!</definedName>
    <definedName name="ACTIVATE" localSheetId="74">#REF!</definedName>
    <definedName name="ACTIVATE" localSheetId="11">#REF!</definedName>
    <definedName name="ACTIVATE" localSheetId="12">#REF!</definedName>
    <definedName name="ACTIVATE" localSheetId="13">#REF!</definedName>
    <definedName name="ACTIVATE" localSheetId="23">#REF!</definedName>
    <definedName name="ACTIVATE" localSheetId="24">#REF!</definedName>
    <definedName name="ACTIVATE" localSheetId="26">#REF!</definedName>
    <definedName name="ACTIVATE" localSheetId="10">#REF!</definedName>
    <definedName name="ACTIVATE" localSheetId="38">#REF!</definedName>
    <definedName name="ACTIVATE" localSheetId="25">#REF!</definedName>
    <definedName name="ACTIVATE" localSheetId="30">#REF!</definedName>
    <definedName name="ACTIVATE" localSheetId="31">#REF!</definedName>
    <definedName name="ACTIVATE" localSheetId="39">#REF!</definedName>
    <definedName name="ACTIVATE" localSheetId="40">#REF!</definedName>
    <definedName name="ACTIVATE" localSheetId="41">#REF!</definedName>
    <definedName name="ACTIVATE" localSheetId="46">#REF!</definedName>
    <definedName name="ACTIVATE" localSheetId="47">#REF!</definedName>
    <definedName name="ACTIVATE" localSheetId="52">#REF!</definedName>
    <definedName name="ACTIVATE" localSheetId="64">#REF!</definedName>
    <definedName name="ACTIVATE" localSheetId="65">#REF!</definedName>
    <definedName name="ACTIVATE" localSheetId="66">#REF!</definedName>
    <definedName name="ACTIVATE">#REF!</definedName>
    <definedName name="Actual" localSheetId="67">#REF!</definedName>
    <definedName name="Actual" localSheetId="68">#REF!</definedName>
    <definedName name="Actual" localSheetId="69">#REF!</definedName>
    <definedName name="Actual" localSheetId="70">#REF!</definedName>
    <definedName name="Actual" localSheetId="72">#REF!</definedName>
    <definedName name="Actual" localSheetId="73">#REF!</definedName>
    <definedName name="Actual" localSheetId="74">#REF!</definedName>
    <definedName name="Actual" localSheetId="11">#REF!</definedName>
    <definedName name="Actual" localSheetId="12">#REF!</definedName>
    <definedName name="Actual" localSheetId="13">#REF!</definedName>
    <definedName name="Actual" localSheetId="23">#REF!</definedName>
    <definedName name="Actual" localSheetId="24">#REF!</definedName>
    <definedName name="Actual" localSheetId="26">#REF!</definedName>
    <definedName name="Actual" localSheetId="27">#REF!</definedName>
    <definedName name="Actual" localSheetId="10">#REF!</definedName>
    <definedName name="Actual" localSheetId="38">#REF!</definedName>
    <definedName name="Actual" localSheetId="25">#REF!</definedName>
    <definedName name="Actual" localSheetId="30">#REF!</definedName>
    <definedName name="Actual" localSheetId="31">#REF!</definedName>
    <definedName name="Actual" localSheetId="36">#REF!</definedName>
    <definedName name="Actual" localSheetId="37">#REF!</definedName>
    <definedName name="Actual" localSheetId="39">#REF!</definedName>
    <definedName name="Actual" localSheetId="40">#REF!</definedName>
    <definedName name="Actual" localSheetId="41">#REF!</definedName>
    <definedName name="Actual" localSheetId="46">#REF!</definedName>
    <definedName name="Actual" localSheetId="47">#REF!</definedName>
    <definedName name="Actual" localSheetId="48">#REF!</definedName>
    <definedName name="Actual" localSheetId="49">#REF!</definedName>
    <definedName name="Actual" localSheetId="52">#REF!</definedName>
    <definedName name="Actual" localSheetId="53">#REF!</definedName>
    <definedName name="Actual" localSheetId="64">#REF!</definedName>
    <definedName name="Actual" localSheetId="65">#REF!</definedName>
    <definedName name="Actual">#REF!</definedName>
    <definedName name="ACUMULADO">#N/A</definedName>
    <definedName name="ACwvu.PLA1." localSheetId="67" hidden="1">'[59]COP FED'!#REF!</definedName>
    <definedName name="ACwvu.PLA1." localSheetId="68" hidden="1">'[59]COP FED'!#REF!</definedName>
    <definedName name="ACwvu.PLA1." localSheetId="69" hidden="1">'[59]COP FED'!#REF!</definedName>
    <definedName name="ACwvu.PLA1." localSheetId="70" hidden="1">'[59]COP FED'!#REF!</definedName>
    <definedName name="ACwvu.PLA1." localSheetId="72" hidden="1">'[59]COP FED'!#REF!</definedName>
    <definedName name="ACwvu.PLA1." localSheetId="73" hidden="1">'[59]COP FED'!#REF!</definedName>
    <definedName name="ACwvu.PLA1." localSheetId="74" hidden="1">'[59]COP FED'!#REF!</definedName>
    <definedName name="ACwvu.PLA1." localSheetId="11" hidden="1">#REF!</definedName>
    <definedName name="ACwvu.PLA1." localSheetId="12" hidden="1">#REF!</definedName>
    <definedName name="ACwvu.PLA1." localSheetId="13" hidden="1">#REF!</definedName>
    <definedName name="ACwvu.PLA1." localSheetId="23" hidden="1">#REF!</definedName>
    <definedName name="ACwvu.PLA1." localSheetId="24" hidden="1">#REF!</definedName>
    <definedName name="ACwvu.PLA1." localSheetId="26" hidden="1">#REF!</definedName>
    <definedName name="ACwvu.PLA1." localSheetId="42" hidden="1">'[59]COP FED'!#REF!</definedName>
    <definedName name="ACwvu.PLA1." localSheetId="10" hidden="1">#REF!</definedName>
    <definedName name="ACwvu.PLA1." localSheetId="38" hidden="1">#REF!</definedName>
    <definedName name="ACwvu.PLA1." localSheetId="25" hidden="1">#REF!</definedName>
    <definedName name="ACwvu.PLA1." localSheetId="30" hidden="1">'[59]COP FED'!#REF!</definedName>
    <definedName name="ACwvu.PLA1." localSheetId="31" hidden="1">#REF!</definedName>
    <definedName name="ACwvu.PLA1." localSheetId="32" hidden="1">#REF!</definedName>
    <definedName name="ACwvu.PLA1." localSheetId="33" hidden="1">#REF!</definedName>
    <definedName name="ACwvu.PLA1." localSheetId="34" hidden="1">#REF!</definedName>
    <definedName name="ACwvu.PLA1." localSheetId="35" hidden="1">#REF!</definedName>
    <definedName name="ACwvu.PLA1." localSheetId="36" hidden="1">'[59]COP FED'!#REF!</definedName>
    <definedName name="ACwvu.PLA1." localSheetId="37" hidden="1">'[59]COP FED'!#REF!</definedName>
    <definedName name="ACwvu.PLA1." localSheetId="39" hidden="1">#REF!</definedName>
    <definedName name="ACwvu.PLA1." localSheetId="40" hidden="1">'[59]COP FED'!#REF!</definedName>
    <definedName name="ACwvu.PLA1." localSheetId="41" hidden="1">'[59]COP FED'!#REF!</definedName>
    <definedName name="ACwvu.PLA1." localSheetId="46" hidden="1">'[59]COP FED'!#REF!</definedName>
    <definedName name="ACwvu.PLA1." localSheetId="47" hidden="1">#REF!</definedName>
    <definedName name="ACwvu.PLA1." localSheetId="48" hidden="1">#REF!</definedName>
    <definedName name="ACwvu.PLA1." localSheetId="49" hidden="1">#REF!</definedName>
    <definedName name="ACwvu.PLA1." localSheetId="51" hidden="1">#REF!</definedName>
    <definedName name="ACwvu.PLA1." localSheetId="52" hidden="1">#REF!</definedName>
    <definedName name="ACwvu.PLA1." localSheetId="64" hidden="1">'[59]COP FED'!#REF!</definedName>
    <definedName name="ACwvu.PLA1." localSheetId="65" hidden="1">'[59]COP FED'!#REF!</definedName>
    <definedName name="ACwvu.PLA1." localSheetId="66" hidden="1">'[59]COP FED'!#REF!</definedName>
    <definedName name="ACwvu.PLA1." hidden="1">#REF!</definedName>
    <definedName name="ACwvu.PLA2." localSheetId="11" hidden="1">#REF!</definedName>
    <definedName name="ACwvu.PLA2." localSheetId="12" hidden="1">#REF!</definedName>
    <definedName name="ACwvu.PLA2." localSheetId="23" hidden="1">#REF!</definedName>
    <definedName name="ACwvu.PLA2." localSheetId="24" hidden="1">#REF!</definedName>
    <definedName name="ACwvu.PLA2." localSheetId="26" hidden="1">#REF!</definedName>
    <definedName name="ACwvu.PLA2." localSheetId="10" hidden="1">#REF!</definedName>
    <definedName name="ACwvu.PLA2." localSheetId="38" hidden="1">#REF!</definedName>
    <definedName name="ACwvu.PLA2." localSheetId="25" hidden="1">#REF!</definedName>
    <definedName name="ACwvu.PLA2." localSheetId="39" hidden="1">#REF!</definedName>
    <definedName name="ACwvu.PLA2." localSheetId="46" hidden="1">'[59]COP FED'!$A$1:$N$49</definedName>
    <definedName name="ACwvu.PLA2." localSheetId="51" hidden="1">#REF!</definedName>
    <definedName name="ACwvu.PLA2." localSheetId="52" hidden="1">#REF!</definedName>
    <definedName name="ACwvu.PLA2." localSheetId="66" hidden="1">'[59]COP FED'!$A$1:$N$49</definedName>
    <definedName name="ACwvu.PLA2." hidden="1">#REF!</definedName>
    <definedName name="ad" localSheetId="67" hidden="1">{"Riqfin97",#N/A,FALSE,"Tran";"Riqfinpro",#N/A,FALSE,"Tran"}</definedName>
    <definedName name="ad" localSheetId="68" hidden="1">{"Riqfin97",#N/A,FALSE,"Tran";"Riqfinpro",#N/A,FALSE,"Tran"}</definedName>
    <definedName name="ad" localSheetId="69" hidden="1">{"Riqfin97",#N/A,FALSE,"Tran";"Riqfinpro",#N/A,FALSE,"Tran"}</definedName>
    <definedName name="ad" localSheetId="70" hidden="1">{"Riqfin97",#N/A,FALSE,"Tran";"Riqfinpro",#N/A,FALSE,"Tran"}</definedName>
    <definedName name="ad" localSheetId="72" hidden="1">{"Riqfin97",#N/A,FALSE,"Tran";"Riqfinpro",#N/A,FALSE,"Tran"}</definedName>
    <definedName name="ad" localSheetId="73" hidden="1">{"Riqfin97",#N/A,FALSE,"Tran";"Riqfinpro",#N/A,FALSE,"Tran"}</definedName>
    <definedName name="ad" localSheetId="74" hidden="1">{"Riqfin97",#N/A,FALSE,"Tran";"Riqfinpro",#N/A,FALSE,"Tran"}</definedName>
    <definedName name="ad" localSheetId="11" hidden="1">{"Riqfin97",#N/A,FALSE,"Tran";"Riqfinpro",#N/A,FALSE,"Tran"}</definedName>
    <definedName name="ad" localSheetId="12" hidden="1">{"Riqfin97",#N/A,FALSE,"Tran";"Riqfinpro",#N/A,FALSE,"Tran"}</definedName>
    <definedName name="ad" localSheetId="13" hidden="1">{"Riqfin97",#N/A,FALSE,"Tran";"Riqfinpro",#N/A,FALSE,"Tran"}</definedName>
    <definedName name="ad" localSheetId="23" hidden="1">{"Riqfin97",#N/A,FALSE,"Tran";"Riqfinpro",#N/A,FALSE,"Tran"}</definedName>
    <definedName name="ad" localSheetId="24" hidden="1">{"Riqfin97",#N/A,FALSE,"Tran";"Riqfinpro",#N/A,FALSE,"Tran"}</definedName>
    <definedName name="ad" localSheetId="26" hidden="1">{"Riqfin97",#N/A,FALSE,"Tran";"Riqfinpro",#N/A,FALSE,"Tran"}</definedName>
    <definedName name="ad" localSheetId="27" hidden="1">{"Riqfin97",#N/A,FALSE,"Tran";"Riqfinpro",#N/A,FALSE,"Tran"}</definedName>
    <definedName name="ad" localSheetId="42" hidden="1">{"Riqfin97",#N/A,FALSE,"Tran";"Riqfinpro",#N/A,FALSE,"Tran"}</definedName>
    <definedName name="ad" localSheetId="6" hidden="1">{"Riqfin97",#N/A,FALSE,"Tran";"Riqfinpro",#N/A,FALSE,"Tran"}</definedName>
    <definedName name="ad" localSheetId="7" hidden="1">{"Riqfin97",#N/A,FALSE,"Tran";"Riqfinpro",#N/A,FALSE,"Tran"}</definedName>
    <definedName name="ad" localSheetId="10" hidden="1">{"Riqfin97",#N/A,FALSE,"Tran";"Riqfinpro",#N/A,FALSE,"Tran"}</definedName>
    <definedName name="ad" localSheetId="38" hidden="1">{"Riqfin97",#N/A,FALSE,"Tran";"Riqfinpro",#N/A,FALSE,"Tran"}</definedName>
    <definedName name="ad" localSheetId="25" hidden="1">{"Riqfin97",#N/A,FALSE,"Tran";"Riqfinpro",#N/A,FALSE,"Tran"}</definedName>
    <definedName name="ad" localSheetId="28" hidden="1">{"Riqfin97",#N/A,FALSE,"Tran";"Riqfinpro",#N/A,FALSE,"Tran"}</definedName>
    <definedName name="ad" localSheetId="30" hidden="1">{"Riqfin97",#N/A,FALSE,"Tran";"Riqfinpro",#N/A,FALSE,"Tran"}</definedName>
    <definedName name="ad" localSheetId="31" hidden="1">{"Riqfin97",#N/A,FALSE,"Tran";"Riqfinpro",#N/A,FALSE,"Tran"}</definedName>
    <definedName name="ad" localSheetId="32" hidden="1">{"Riqfin97",#N/A,FALSE,"Tran";"Riqfinpro",#N/A,FALSE,"Tran"}</definedName>
    <definedName name="ad" localSheetId="33" hidden="1">{"Riqfin97",#N/A,FALSE,"Tran";"Riqfinpro",#N/A,FALSE,"Tran"}</definedName>
    <definedName name="ad" localSheetId="34" hidden="1">{"Riqfin97",#N/A,FALSE,"Tran";"Riqfinpro",#N/A,FALSE,"Tran"}</definedName>
    <definedName name="ad" localSheetId="35" hidden="1">{"Riqfin97",#N/A,FALSE,"Tran";"Riqfinpro",#N/A,FALSE,"Tran"}</definedName>
    <definedName name="ad" localSheetId="36" hidden="1">{"Riqfin97",#N/A,FALSE,"Tran";"Riqfinpro",#N/A,FALSE,"Tran"}</definedName>
    <definedName name="ad" localSheetId="37" hidden="1">{"Riqfin97",#N/A,FALSE,"Tran";"Riqfinpro",#N/A,FALSE,"Tran"}</definedName>
    <definedName name="ad" localSheetId="39" hidden="1">{"Riqfin97",#N/A,FALSE,"Tran";"Riqfinpro",#N/A,FALSE,"Tran"}</definedName>
    <definedName name="ad" localSheetId="40" hidden="1">{"Riqfin97",#N/A,FALSE,"Tran";"Riqfinpro",#N/A,FALSE,"Tran"}</definedName>
    <definedName name="ad" localSheetId="41" hidden="1">{"Riqfin97",#N/A,FALSE,"Tran";"Riqfinpro",#N/A,FALSE,"Tran"}</definedName>
    <definedName name="ad" localSheetId="46" hidden="1">{"Riqfin97",#N/A,FALSE,"Tran";"Riqfinpro",#N/A,FALSE,"Tran"}</definedName>
    <definedName name="ad" localSheetId="47" hidden="1">{"Riqfin97",#N/A,FALSE,"Tran";"Riqfinpro",#N/A,FALSE,"Tran"}</definedName>
    <definedName name="ad" localSheetId="48" hidden="1">{"Riqfin97",#N/A,FALSE,"Tran";"Riqfinpro",#N/A,FALSE,"Tran"}</definedName>
    <definedName name="ad" localSheetId="49" hidden="1">{"Riqfin97",#N/A,FALSE,"Tran";"Riqfinpro",#N/A,FALSE,"Tran"}</definedName>
    <definedName name="ad" localSheetId="50" hidden="1">{"Riqfin97",#N/A,FALSE,"Tran";"Riqfinpro",#N/A,FALSE,"Tran"}</definedName>
    <definedName name="ad" localSheetId="51" hidden="1">{"Riqfin97",#N/A,FALSE,"Tran";"Riqfinpro",#N/A,FALSE,"Tran"}</definedName>
    <definedName name="ad" localSheetId="52" hidden="1">{"Riqfin97",#N/A,FALSE,"Tran";"Riqfinpro",#N/A,FALSE,"Tran"}</definedName>
    <definedName name="ad" localSheetId="53" hidden="1">{"Riqfin97",#N/A,FALSE,"Tran";"Riqfinpro",#N/A,FALSE,"Tran"}</definedName>
    <definedName name="ad" localSheetId="64" hidden="1">{"Riqfin97",#N/A,FALSE,"Tran";"Riqfinpro",#N/A,FALSE,"Tran"}</definedName>
    <definedName name="ad" localSheetId="65" hidden="1">{"Riqfin97",#N/A,FALSE,"Tran";"Riqfinpro",#N/A,FALSE,"Tran"}</definedName>
    <definedName name="ad" localSheetId="66" hidden="1">{"Riqfin97",#N/A,FALSE,"Tran";"Riqfinpro",#N/A,FALSE,"Tran"}</definedName>
    <definedName name="ad" hidden="1">{"Riqfin97",#N/A,FALSE,"Tran";"Riqfinpro",#N/A,FALSE,"Tran"}</definedName>
    <definedName name="adaD" localSheetId="67">#REF!</definedName>
    <definedName name="adaD" localSheetId="68">#REF!</definedName>
    <definedName name="adaD" localSheetId="69">#REF!</definedName>
    <definedName name="adaD" localSheetId="70">#REF!</definedName>
    <definedName name="adaD" localSheetId="72">#REF!</definedName>
    <definedName name="adaD" localSheetId="73">#REF!</definedName>
    <definedName name="adaD" localSheetId="74">#REF!</definedName>
    <definedName name="adaD" localSheetId="11">#REF!</definedName>
    <definedName name="adaD" localSheetId="12">#REF!</definedName>
    <definedName name="adaD" localSheetId="13">#REF!</definedName>
    <definedName name="adaD" localSheetId="23">#REF!</definedName>
    <definedName name="adaD" localSheetId="24">#REF!</definedName>
    <definedName name="adaD" localSheetId="26">#REF!</definedName>
    <definedName name="adaD" localSheetId="27">#REF!</definedName>
    <definedName name="adaD" localSheetId="42">#REF!</definedName>
    <definedName name="adaD" localSheetId="10">#REF!</definedName>
    <definedName name="adaD" localSheetId="38">#REF!</definedName>
    <definedName name="adaD" localSheetId="25">#REF!</definedName>
    <definedName name="adaD" localSheetId="30">#REF!</definedName>
    <definedName name="adaD" localSheetId="31">#REF!</definedName>
    <definedName name="adaD" localSheetId="34">#REF!</definedName>
    <definedName name="adaD" localSheetId="36">#REF!</definedName>
    <definedName name="adaD" localSheetId="37">#REF!</definedName>
    <definedName name="adaD" localSheetId="39">#REF!</definedName>
    <definedName name="adaD" localSheetId="40">#REF!</definedName>
    <definedName name="adaD" localSheetId="41">#REF!</definedName>
    <definedName name="adaD" localSheetId="46">#REF!</definedName>
    <definedName name="adaD" localSheetId="47">#REF!</definedName>
    <definedName name="adaD" localSheetId="48">#REF!</definedName>
    <definedName name="adaD" localSheetId="49">#REF!</definedName>
    <definedName name="adaD" localSheetId="52">#REF!</definedName>
    <definedName name="adaD" localSheetId="53">#REF!</definedName>
    <definedName name="adaD" localSheetId="64">#REF!</definedName>
    <definedName name="adaD" localSheetId="65">#REF!</definedName>
    <definedName name="adaD" localSheetId="66">#REF!</definedName>
    <definedName name="adaD">#REF!</definedName>
    <definedName name="Adb" localSheetId="11">#REF!</definedName>
    <definedName name="Adb" localSheetId="10">#REF!</definedName>
    <definedName name="Adb" localSheetId="38">#REF!</definedName>
    <definedName name="Adb" localSheetId="39">#REF!</definedName>
    <definedName name="Adb" localSheetId="46">[60]CIRRs!$C$59</definedName>
    <definedName name="Adb" localSheetId="51">#REF!</definedName>
    <definedName name="Adb" localSheetId="52">[60]CIRRs!$C$59</definedName>
    <definedName name="Adb" localSheetId="66">[60]CIRRs!$C$59</definedName>
    <definedName name="Adb">#REF!</definedName>
    <definedName name="Adf" localSheetId="11">#REF!</definedName>
    <definedName name="Adf" localSheetId="10">#REF!</definedName>
    <definedName name="Adf" localSheetId="38">#REF!</definedName>
    <definedName name="Adf" localSheetId="39">#REF!</definedName>
    <definedName name="Adf" localSheetId="46">[60]CIRRs!$C$60</definedName>
    <definedName name="Adf" localSheetId="51">#REF!</definedName>
    <definedName name="Adf" localSheetId="52">[60]CIRRs!$C$60</definedName>
    <definedName name="Adf" localSheetId="66">[60]CIRRs!$C$60</definedName>
    <definedName name="Adf">#REF!</definedName>
    <definedName name="ADICIONAIS" localSheetId="67">#REF!</definedName>
    <definedName name="ADICIONAIS" localSheetId="68">#REF!</definedName>
    <definedName name="ADICIONAIS" localSheetId="69">#REF!</definedName>
    <definedName name="ADICIONAIS" localSheetId="70">#REF!</definedName>
    <definedName name="ADICIONAIS" localSheetId="72">#REF!</definedName>
    <definedName name="ADICIONAIS" localSheetId="73">#REF!</definedName>
    <definedName name="ADICIONAIS" localSheetId="74">#REF!</definedName>
    <definedName name="ADICIONAIS" localSheetId="11">#REF!</definedName>
    <definedName name="ADICIONAIS" localSheetId="12">#REF!</definedName>
    <definedName name="ADICIONAIS" localSheetId="13">#REF!</definedName>
    <definedName name="ADICIONAIS" localSheetId="10">#REF!</definedName>
    <definedName name="ADICIONAIS" localSheetId="38">#REF!</definedName>
    <definedName name="ADICIONAIS" localSheetId="30">#REF!</definedName>
    <definedName name="ADICIONAIS" localSheetId="39">#REF!</definedName>
    <definedName name="ADICIONAIS" localSheetId="40">#REF!</definedName>
    <definedName name="ADICIONAIS" localSheetId="41">#REF!</definedName>
    <definedName name="ADICIONAIS" localSheetId="46">#REF!</definedName>
    <definedName name="ADICIONAIS" localSheetId="52">#REF!</definedName>
    <definedName name="ADICIONAIS" localSheetId="53">#REF!</definedName>
    <definedName name="ADICIONAIS" localSheetId="64">#REF!</definedName>
    <definedName name="ADICIONAIS" localSheetId="65">#REF!</definedName>
    <definedName name="ADICIONAIS" localSheetId="66">#REF!</definedName>
    <definedName name="ADICIONAIS">#REF!</definedName>
    <definedName name="adrra" localSheetId="67">#REF!</definedName>
    <definedName name="adrra" localSheetId="68">#REF!</definedName>
    <definedName name="adrra" localSheetId="69">#REF!</definedName>
    <definedName name="adrra" localSheetId="70">#REF!</definedName>
    <definedName name="adrra" localSheetId="72">#REF!</definedName>
    <definedName name="adrra" localSheetId="73">#REF!</definedName>
    <definedName name="adrra" localSheetId="74">#REF!</definedName>
    <definedName name="adrra" localSheetId="11">#REF!</definedName>
    <definedName name="adrra" localSheetId="12">#REF!</definedName>
    <definedName name="adrra" localSheetId="13">#REF!</definedName>
    <definedName name="adrra" localSheetId="23">#REF!</definedName>
    <definedName name="adrra" localSheetId="26">#REF!</definedName>
    <definedName name="adrra" localSheetId="27">#REF!</definedName>
    <definedName name="adrra" localSheetId="10">#REF!</definedName>
    <definedName name="adrra" localSheetId="38">#REF!</definedName>
    <definedName name="adrra" localSheetId="25">#REF!</definedName>
    <definedName name="adrra" localSheetId="30">#REF!</definedName>
    <definedName name="adrra" localSheetId="31">#REF!</definedName>
    <definedName name="adrra" localSheetId="36">#REF!</definedName>
    <definedName name="adrra" localSheetId="37">#REF!</definedName>
    <definedName name="adrra" localSheetId="39">#REF!</definedName>
    <definedName name="adrra" localSheetId="40">#REF!</definedName>
    <definedName name="adrra" localSheetId="41">#REF!</definedName>
    <definedName name="adrra" localSheetId="46">#REF!</definedName>
    <definedName name="adrra" localSheetId="47">#REF!</definedName>
    <definedName name="adrra" localSheetId="48">#REF!</definedName>
    <definedName name="adrra" localSheetId="49">#REF!</definedName>
    <definedName name="adrra" localSheetId="52">#REF!</definedName>
    <definedName name="adrra" localSheetId="53">#REF!</definedName>
    <definedName name="adrra" localSheetId="64">#REF!</definedName>
    <definedName name="adrra" localSheetId="65">#REF!</definedName>
    <definedName name="adrra">#REF!</definedName>
    <definedName name="adsadrr" localSheetId="67" hidden="1">#REF!</definedName>
    <definedName name="adsadrr" localSheetId="68" hidden="1">#REF!</definedName>
    <definedName name="adsadrr" localSheetId="69" hidden="1">#REF!</definedName>
    <definedName name="adsadrr" localSheetId="70" hidden="1">#REF!</definedName>
    <definedName name="adsadrr" localSheetId="72" hidden="1">#REF!</definedName>
    <definedName name="adsadrr" localSheetId="73" hidden="1">#REF!</definedName>
    <definedName name="adsadrr" localSheetId="74" hidden="1">#REF!</definedName>
    <definedName name="adsadrr" localSheetId="11" hidden="1">#REF!</definedName>
    <definedName name="adsadrr" localSheetId="12" hidden="1">#REF!</definedName>
    <definedName name="adsadrr" localSheetId="13" hidden="1">#REF!</definedName>
    <definedName name="adsadrr" localSheetId="23" hidden="1">#REF!</definedName>
    <definedName name="adsadrr" localSheetId="26" hidden="1">#REF!</definedName>
    <definedName name="adsadrr" localSheetId="27" hidden="1">#REF!</definedName>
    <definedName name="adsadrr" localSheetId="10" hidden="1">#REF!</definedName>
    <definedName name="adsadrr" localSheetId="38" hidden="1">#REF!</definedName>
    <definedName name="adsadrr" localSheetId="25" hidden="1">#REF!</definedName>
    <definedName name="adsadrr" localSheetId="30" hidden="1">#REF!</definedName>
    <definedName name="adsadrr" localSheetId="31" hidden="1">#REF!</definedName>
    <definedName name="adsadrr" localSheetId="36" hidden="1">#REF!</definedName>
    <definedName name="adsadrr" localSheetId="37" hidden="1">#REF!</definedName>
    <definedName name="adsadrr" localSheetId="39" hidden="1">#REF!</definedName>
    <definedName name="adsadrr" localSheetId="40" hidden="1">#REF!</definedName>
    <definedName name="adsadrr" localSheetId="41" hidden="1">#REF!</definedName>
    <definedName name="adsadrr" localSheetId="46" hidden="1">#REF!</definedName>
    <definedName name="adsadrr" localSheetId="47" hidden="1">#REF!</definedName>
    <definedName name="adsadrr" localSheetId="48" hidden="1">#REF!</definedName>
    <definedName name="adsadrr" localSheetId="49" hidden="1">#REF!</definedName>
    <definedName name="adsadrr" localSheetId="52" hidden="1">#REF!</definedName>
    <definedName name="adsadrr" localSheetId="53" hidden="1">#REF!</definedName>
    <definedName name="adsadrr" localSheetId="64" hidden="1">#REF!</definedName>
    <definedName name="adsadrr" localSheetId="65" hidden="1">#REF!</definedName>
    <definedName name="adsadrr" hidden="1">#REF!</definedName>
    <definedName name="adsftreagtrgtqergt" localSheetId="67">[5]!adsftreagtrgtqergt</definedName>
    <definedName name="adsftreagtrgtqergt" localSheetId="68">[5]!adsftreagtrgtqergt</definedName>
    <definedName name="adsftreagtrgtqergt" localSheetId="69">[5]!adsftreagtrgtqergt</definedName>
    <definedName name="adsftreagtrgtqergt" localSheetId="70">[5]!adsftreagtrgtqergt</definedName>
    <definedName name="adsftreagtrgtqergt" localSheetId="72">[5]!adsftreagtrgtqergt</definedName>
    <definedName name="adsftreagtrgtqergt" localSheetId="73">[5]!adsftreagtrgtqergt</definedName>
    <definedName name="adsftreagtrgtqergt" localSheetId="74">[5]!adsftreagtrgtqergt</definedName>
    <definedName name="adsftreagtrgtqergt" localSheetId="11">#REF!</definedName>
    <definedName name="adsftreagtrgtqergt" localSheetId="10">#REF!</definedName>
    <definedName name="adsftreagtrgtqergt" localSheetId="38">#REF!</definedName>
    <definedName name="adsftreagtrgtqergt" localSheetId="30">[6]!adsftreagtrgtqergt</definedName>
    <definedName name="adsftreagtrgtqergt" localSheetId="39">#REF!</definedName>
    <definedName name="adsftreagtrgtqergt" localSheetId="40">[5]!adsftreagtrgtqergt</definedName>
    <definedName name="adsftreagtrgtqergt" localSheetId="41">[5]!adsftreagtrgtqergt</definedName>
    <definedName name="adsftreagtrgtqergt" localSheetId="46">[5]!adsftreagtrgtqergt</definedName>
    <definedName name="adsftreagtrgtqergt" localSheetId="52">[5]!adsftreagtrgtqergt</definedName>
    <definedName name="adsftreagtrgtqergt" localSheetId="53">[5]!adsftreagtrgtqergt</definedName>
    <definedName name="adsftreagtrgtqergt" localSheetId="65">[5]!adsftreagtrgtqergt</definedName>
    <definedName name="adsftreagtrgtqergt" localSheetId="66">[5]!adsftreagtrgtqergt</definedName>
    <definedName name="adsftreagtrgtqergt">#REF!</definedName>
    <definedName name="af" localSheetId="67" hidden="1">{"Tab1",#N/A,FALSE,"P";"Tab2",#N/A,FALSE,"P"}</definedName>
    <definedName name="af" localSheetId="68" hidden="1">{"Tab1",#N/A,FALSE,"P";"Tab2",#N/A,FALSE,"P"}</definedName>
    <definedName name="af" localSheetId="69" hidden="1">{"Tab1",#N/A,FALSE,"P";"Tab2",#N/A,FALSE,"P"}</definedName>
    <definedName name="af" localSheetId="70" hidden="1">{"Tab1",#N/A,FALSE,"P";"Tab2",#N/A,FALSE,"P"}</definedName>
    <definedName name="af" localSheetId="72" hidden="1">{"Tab1",#N/A,FALSE,"P";"Tab2",#N/A,FALSE,"P"}</definedName>
    <definedName name="af" localSheetId="73" hidden="1">{"Tab1",#N/A,FALSE,"P";"Tab2",#N/A,FALSE,"P"}</definedName>
    <definedName name="af" localSheetId="74" hidden="1">{"Tab1",#N/A,FALSE,"P";"Tab2",#N/A,FALSE,"P"}</definedName>
    <definedName name="af" localSheetId="11" hidden="1">{"Tab1",#N/A,FALSE,"P";"Tab2",#N/A,FALSE,"P"}</definedName>
    <definedName name="af" localSheetId="12" hidden="1">{"Tab1",#N/A,FALSE,"P";"Tab2",#N/A,FALSE,"P"}</definedName>
    <definedName name="af" localSheetId="13" hidden="1">{"Tab1",#N/A,FALSE,"P";"Tab2",#N/A,FALSE,"P"}</definedName>
    <definedName name="af" localSheetId="23" hidden="1">{"Tab1",#N/A,FALSE,"P";"Tab2",#N/A,FALSE,"P"}</definedName>
    <definedName name="af" localSheetId="24" hidden="1">{"Tab1",#N/A,FALSE,"P";"Tab2",#N/A,FALSE,"P"}</definedName>
    <definedName name="af" localSheetId="26" hidden="1">{"Tab1",#N/A,FALSE,"P";"Tab2",#N/A,FALSE,"P"}</definedName>
    <definedName name="af" localSheetId="27" hidden="1">{"Tab1",#N/A,FALSE,"P";"Tab2",#N/A,FALSE,"P"}</definedName>
    <definedName name="af" localSheetId="42" hidden="1">{"Tab1",#N/A,FALSE,"P";"Tab2",#N/A,FALSE,"P"}</definedName>
    <definedName name="af" localSheetId="6" hidden="1">{"Tab1",#N/A,FALSE,"P";"Tab2",#N/A,FALSE,"P"}</definedName>
    <definedName name="af" localSheetId="7" hidden="1">{"Tab1",#N/A,FALSE,"P";"Tab2",#N/A,FALSE,"P"}</definedName>
    <definedName name="af" localSheetId="10" hidden="1">{"Tab1",#N/A,FALSE,"P";"Tab2",#N/A,FALSE,"P"}</definedName>
    <definedName name="af" localSheetId="38" hidden="1">{"Tab1",#N/A,FALSE,"P";"Tab2",#N/A,FALSE,"P"}</definedName>
    <definedName name="af" localSheetId="25" hidden="1">{"Tab1",#N/A,FALSE,"P";"Tab2",#N/A,FALSE,"P"}</definedName>
    <definedName name="af" localSheetId="28" hidden="1">{"Tab1",#N/A,FALSE,"P";"Tab2",#N/A,FALSE,"P"}</definedName>
    <definedName name="af" localSheetId="30" hidden="1">{"Tab1",#N/A,FALSE,"P";"Tab2",#N/A,FALSE,"P"}</definedName>
    <definedName name="af" localSheetId="31" hidden="1">{"Tab1",#N/A,FALSE,"P";"Tab2",#N/A,FALSE,"P"}</definedName>
    <definedName name="af" localSheetId="32" hidden="1">{"Tab1",#N/A,FALSE,"P";"Tab2",#N/A,FALSE,"P"}</definedName>
    <definedName name="af" localSheetId="33" hidden="1">{"Tab1",#N/A,FALSE,"P";"Tab2",#N/A,FALSE,"P"}</definedName>
    <definedName name="af" localSheetId="34" hidden="1">{"Tab1",#N/A,FALSE,"P";"Tab2",#N/A,FALSE,"P"}</definedName>
    <definedName name="af" localSheetId="35" hidden="1">{"Tab1",#N/A,FALSE,"P";"Tab2",#N/A,FALSE,"P"}</definedName>
    <definedName name="af" localSheetId="36" hidden="1">{"Tab1",#N/A,FALSE,"P";"Tab2",#N/A,FALSE,"P"}</definedName>
    <definedName name="af" localSheetId="37" hidden="1">{"Tab1",#N/A,FALSE,"P";"Tab2",#N/A,FALSE,"P"}</definedName>
    <definedName name="af" localSheetId="39" hidden="1">{"Tab1",#N/A,FALSE,"P";"Tab2",#N/A,FALSE,"P"}</definedName>
    <definedName name="af" localSheetId="40" hidden="1">{"Tab1",#N/A,FALSE,"P";"Tab2",#N/A,FALSE,"P"}</definedName>
    <definedName name="af" localSheetId="41" hidden="1">{"Tab1",#N/A,FALSE,"P";"Tab2",#N/A,FALSE,"P"}</definedName>
    <definedName name="af" localSheetId="46" hidden="1">{"Tab1",#N/A,FALSE,"P";"Tab2",#N/A,FALSE,"P"}</definedName>
    <definedName name="af" localSheetId="47" hidden="1">{"Tab1",#N/A,FALSE,"P";"Tab2",#N/A,FALSE,"P"}</definedName>
    <definedName name="af" localSheetId="48" hidden="1">{"Tab1",#N/A,FALSE,"P";"Tab2",#N/A,FALSE,"P"}</definedName>
    <definedName name="af" localSheetId="49" hidden="1">{"Tab1",#N/A,FALSE,"P";"Tab2",#N/A,FALSE,"P"}</definedName>
    <definedName name="af" localSheetId="50" hidden="1">{"Tab1",#N/A,FALSE,"P";"Tab2",#N/A,FALSE,"P"}</definedName>
    <definedName name="af" localSheetId="51" hidden="1">{"Tab1",#N/A,FALSE,"P";"Tab2",#N/A,FALSE,"P"}</definedName>
    <definedName name="af" localSheetId="52" hidden="1">{"Tab1",#N/A,FALSE,"P";"Tab2",#N/A,FALSE,"P"}</definedName>
    <definedName name="af" localSheetId="53" hidden="1">{"Tab1",#N/A,FALSE,"P";"Tab2",#N/A,FALSE,"P"}</definedName>
    <definedName name="af" localSheetId="64" hidden="1">{"Tab1",#N/A,FALSE,"P";"Tab2",#N/A,FALSE,"P"}</definedName>
    <definedName name="af" localSheetId="65" hidden="1">{"Tab1",#N/A,FALSE,"P";"Tab2",#N/A,FALSE,"P"}</definedName>
    <definedName name="af" localSheetId="66" hidden="1">{"Tab1",#N/A,FALSE,"P";"Tab2",#N/A,FALSE,"P"}</definedName>
    <definedName name="af" hidden="1">{"Tab1",#N/A,FALSE,"P";"Tab2",#N/A,FALSE,"P"}</definedName>
    <definedName name="aff" localSheetId="67" hidden="1">{"Tab1",#N/A,FALSE,"P";"Tab2",#N/A,FALSE,"P"}</definedName>
    <definedName name="aff" localSheetId="68" hidden="1">{"Tab1",#N/A,FALSE,"P";"Tab2",#N/A,FALSE,"P"}</definedName>
    <definedName name="aff" localSheetId="69" hidden="1">{"Tab1",#N/A,FALSE,"P";"Tab2",#N/A,FALSE,"P"}</definedName>
    <definedName name="aff" localSheetId="70" hidden="1">{"Tab1",#N/A,FALSE,"P";"Tab2",#N/A,FALSE,"P"}</definedName>
    <definedName name="aff" localSheetId="72" hidden="1">{"Tab1",#N/A,FALSE,"P";"Tab2",#N/A,FALSE,"P"}</definedName>
    <definedName name="aff" localSheetId="73" hidden="1">{"Tab1",#N/A,FALSE,"P";"Tab2",#N/A,FALSE,"P"}</definedName>
    <definedName name="aff" localSheetId="74" hidden="1">{"Tab1",#N/A,FALSE,"P";"Tab2",#N/A,FALSE,"P"}</definedName>
    <definedName name="aff" localSheetId="11" hidden="1">{"Tab1",#N/A,FALSE,"P";"Tab2",#N/A,FALSE,"P"}</definedName>
    <definedName name="aff" localSheetId="12" hidden="1">{"Tab1",#N/A,FALSE,"P";"Tab2",#N/A,FALSE,"P"}</definedName>
    <definedName name="aff" localSheetId="13" hidden="1">{"Tab1",#N/A,FALSE,"P";"Tab2",#N/A,FALSE,"P"}</definedName>
    <definedName name="aff" localSheetId="23" hidden="1">{"Tab1",#N/A,FALSE,"P";"Tab2",#N/A,FALSE,"P"}</definedName>
    <definedName name="aff" localSheetId="24" hidden="1">{"Tab1",#N/A,FALSE,"P";"Tab2",#N/A,FALSE,"P"}</definedName>
    <definedName name="aff" localSheetId="26" hidden="1">{"Tab1",#N/A,FALSE,"P";"Tab2",#N/A,FALSE,"P"}</definedName>
    <definedName name="aff" localSheetId="27" hidden="1">{"Tab1",#N/A,FALSE,"P";"Tab2",#N/A,FALSE,"P"}</definedName>
    <definedName name="aff" localSheetId="42" hidden="1">{"Tab1",#N/A,FALSE,"P";"Tab2",#N/A,FALSE,"P"}</definedName>
    <definedName name="aff" localSheetId="6" hidden="1">{"Tab1",#N/A,FALSE,"P";"Tab2",#N/A,FALSE,"P"}</definedName>
    <definedName name="aff" localSheetId="7" hidden="1">{"Tab1",#N/A,FALSE,"P";"Tab2",#N/A,FALSE,"P"}</definedName>
    <definedName name="aff" localSheetId="10" hidden="1">{"Tab1",#N/A,FALSE,"P";"Tab2",#N/A,FALSE,"P"}</definedName>
    <definedName name="aff" localSheetId="38" hidden="1">{"Tab1",#N/A,FALSE,"P";"Tab2",#N/A,FALSE,"P"}</definedName>
    <definedName name="aff" localSheetId="25" hidden="1">{"Tab1",#N/A,FALSE,"P";"Tab2",#N/A,FALSE,"P"}</definedName>
    <definedName name="aff" localSheetId="28" hidden="1">{"Tab1",#N/A,FALSE,"P";"Tab2",#N/A,FALSE,"P"}</definedName>
    <definedName name="aff" localSheetId="30" hidden="1">{"Tab1",#N/A,FALSE,"P";"Tab2",#N/A,FALSE,"P"}</definedName>
    <definedName name="aff" localSheetId="31" hidden="1">{"Tab1",#N/A,FALSE,"P";"Tab2",#N/A,FALSE,"P"}</definedName>
    <definedName name="aff" localSheetId="32" hidden="1">{"Tab1",#N/A,FALSE,"P";"Tab2",#N/A,FALSE,"P"}</definedName>
    <definedName name="aff" localSheetId="33" hidden="1">{"Tab1",#N/A,FALSE,"P";"Tab2",#N/A,FALSE,"P"}</definedName>
    <definedName name="aff" localSheetId="34" hidden="1">{"Tab1",#N/A,FALSE,"P";"Tab2",#N/A,FALSE,"P"}</definedName>
    <definedName name="aff" localSheetId="35" hidden="1">{"Tab1",#N/A,FALSE,"P";"Tab2",#N/A,FALSE,"P"}</definedName>
    <definedName name="aff" localSheetId="36" hidden="1">{"Tab1",#N/A,FALSE,"P";"Tab2",#N/A,FALSE,"P"}</definedName>
    <definedName name="aff" localSheetId="37" hidden="1">{"Tab1",#N/A,FALSE,"P";"Tab2",#N/A,FALSE,"P"}</definedName>
    <definedName name="aff" localSheetId="39" hidden="1">{"Tab1",#N/A,FALSE,"P";"Tab2",#N/A,FALSE,"P"}</definedName>
    <definedName name="aff" localSheetId="40" hidden="1">{"Tab1",#N/A,FALSE,"P";"Tab2",#N/A,FALSE,"P"}</definedName>
    <definedName name="aff" localSheetId="41" hidden="1">{"Tab1",#N/A,FALSE,"P";"Tab2",#N/A,FALSE,"P"}</definedName>
    <definedName name="aff" localSheetId="46" hidden="1">{"Tab1",#N/A,FALSE,"P";"Tab2",#N/A,FALSE,"P"}</definedName>
    <definedName name="aff" localSheetId="47" hidden="1">{"Tab1",#N/A,FALSE,"P";"Tab2",#N/A,FALSE,"P"}</definedName>
    <definedName name="aff" localSheetId="48" hidden="1">{"Tab1",#N/A,FALSE,"P";"Tab2",#N/A,FALSE,"P"}</definedName>
    <definedName name="aff" localSheetId="49" hidden="1">{"Tab1",#N/A,FALSE,"P";"Tab2",#N/A,FALSE,"P"}</definedName>
    <definedName name="aff" localSheetId="50" hidden="1">{"Tab1",#N/A,FALSE,"P";"Tab2",#N/A,FALSE,"P"}</definedName>
    <definedName name="aff" localSheetId="51" hidden="1">{"Tab1",#N/A,FALSE,"P";"Tab2",#N/A,FALSE,"P"}</definedName>
    <definedName name="aff" localSheetId="52" hidden="1">{"Tab1",#N/A,FALSE,"P";"Tab2",#N/A,FALSE,"P"}</definedName>
    <definedName name="aff" localSheetId="53" hidden="1">{"Tab1",#N/A,FALSE,"P";"Tab2",#N/A,FALSE,"P"}</definedName>
    <definedName name="aff" localSheetId="64" hidden="1">{"Tab1",#N/A,FALSE,"P";"Tab2",#N/A,FALSE,"P"}</definedName>
    <definedName name="aff" localSheetId="65" hidden="1">{"Tab1",#N/A,FALSE,"P";"Tab2",#N/A,FALSE,"P"}</definedName>
    <definedName name="aff" localSheetId="66" hidden="1">{"Tab1",#N/A,FALSE,"P";"Tab2",#N/A,FALSE,"P"}</definedName>
    <definedName name="aff" hidden="1">{"Tab1",#N/A,FALSE,"P";"Tab2",#N/A,FALSE,"P"}</definedName>
    <definedName name="ag" localSheetId="67" hidden="1">{"Tab1",#N/A,FALSE,"P";"Tab2",#N/A,FALSE,"P"}</definedName>
    <definedName name="ag" localSheetId="68" hidden="1">{"Tab1",#N/A,FALSE,"P";"Tab2",#N/A,FALSE,"P"}</definedName>
    <definedName name="ag" localSheetId="69" hidden="1">{"Tab1",#N/A,FALSE,"P";"Tab2",#N/A,FALSE,"P"}</definedName>
    <definedName name="ag" localSheetId="70" hidden="1">{"Tab1",#N/A,FALSE,"P";"Tab2",#N/A,FALSE,"P"}</definedName>
    <definedName name="ag" localSheetId="72" hidden="1">{"Tab1",#N/A,FALSE,"P";"Tab2",#N/A,FALSE,"P"}</definedName>
    <definedName name="ag" localSheetId="73" hidden="1">{"Tab1",#N/A,FALSE,"P";"Tab2",#N/A,FALSE,"P"}</definedName>
    <definedName name="ag" localSheetId="74" hidden="1">{"Tab1",#N/A,FALSE,"P";"Tab2",#N/A,FALSE,"P"}</definedName>
    <definedName name="ag" localSheetId="11" hidden="1">{"Tab1",#N/A,FALSE,"P";"Tab2",#N/A,FALSE,"P"}</definedName>
    <definedName name="ag" localSheetId="12" hidden="1">{"Tab1",#N/A,FALSE,"P";"Tab2",#N/A,FALSE,"P"}</definedName>
    <definedName name="ag" localSheetId="13" hidden="1">{"Tab1",#N/A,FALSE,"P";"Tab2",#N/A,FALSE,"P"}</definedName>
    <definedName name="ag" localSheetId="23" hidden="1">{"Tab1",#N/A,FALSE,"P";"Tab2",#N/A,FALSE,"P"}</definedName>
    <definedName name="ag" localSheetId="24" hidden="1">{"Tab1",#N/A,FALSE,"P";"Tab2",#N/A,FALSE,"P"}</definedName>
    <definedName name="ag" localSheetId="26" hidden="1">{"Tab1",#N/A,FALSE,"P";"Tab2",#N/A,FALSE,"P"}</definedName>
    <definedName name="ag" localSheetId="27" hidden="1">{"Tab1",#N/A,FALSE,"P";"Tab2",#N/A,FALSE,"P"}</definedName>
    <definedName name="ag" localSheetId="42" hidden="1">{"Tab1",#N/A,FALSE,"P";"Tab2",#N/A,FALSE,"P"}</definedName>
    <definedName name="ag" localSheetId="6" hidden="1">{"Tab1",#N/A,FALSE,"P";"Tab2",#N/A,FALSE,"P"}</definedName>
    <definedName name="ag" localSheetId="7" hidden="1">{"Tab1",#N/A,FALSE,"P";"Tab2",#N/A,FALSE,"P"}</definedName>
    <definedName name="ag" localSheetId="10" hidden="1">{"Tab1",#N/A,FALSE,"P";"Tab2",#N/A,FALSE,"P"}</definedName>
    <definedName name="ag" localSheetId="38" hidden="1">{"Tab1",#N/A,FALSE,"P";"Tab2",#N/A,FALSE,"P"}</definedName>
    <definedName name="ag" localSheetId="25" hidden="1">{"Tab1",#N/A,FALSE,"P";"Tab2",#N/A,FALSE,"P"}</definedName>
    <definedName name="ag" localSheetId="28" hidden="1">{"Tab1",#N/A,FALSE,"P";"Tab2",#N/A,FALSE,"P"}</definedName>
    <definedName name="ag" localSheetId="30" hidden="1">{"Tab1",#N/A,FALSE,"P";"Tab2",#N/A,FALSE,"P"}</definedName>
    <definedName name="ag" localSheetId="31" hidden="1">{"Tab1",#N/A,FALSE,"P";"Tab2",#N/A,FALSE,"P"}</definedName>
    <definedName name="ag" localSheetId="32" hidden="1">{"Tab1",#N/A,FALSE,"P";"Tab2",#N/A,FALSE,"P"}</definedName>
    <definedName name="ag" localSheetId="33" hidden="1">{"Tab1",#N/A,FALSE,"P";"Tab2",#N/A,FALSE,"P"}</definedName>
    <definedName name="ag" localSheetId="34" hidden="1">{"Tab1",#N/A,FALSE,"P";"Tab2",#N/A,FALSE,"P"}</definedName>
    <definedName name="ag" localSheetId="35" hidden="1">{"Tab1",#N/A,FALSE,"P";"Tab2",#N/A,FALSE,"P"}</definedName>
    <definedName name="ag" localSheetId="36" hidden="1">{"Tab1",#N/A,FALSE,"P";"Tab2",#N/A,FALSE,"P"}</definedName>
    <definedName name="ag" localSheetId="37" hidden="1">{"Tab1",#N/A,FALSE,"P";"Tab2",#N/A,FALSE,"P"}</definedName>
    <definedName name="ag" localSheetId="39" hidden="1">{"Tab1",#N/A,FALSE,"P";"Tab2",#N/A,FALSE,"P"}</definedName>
    <definedName name="ag" localSheetId="40" hidden="1">{"Tab1",#N/A,FALSE,"P";"Tab2",#N/A,FALSE,"P"}</definedName>
    <definedName name="ag" localSheetId="41" hidden="1">{"Tab1",#N/A,FALSE,"P";"Tab2",#N/A,FALSE,"P"}</definedName>
    <definedName name="ag" localSheetId="46" hidden="1">{"Tab1",#N/A,FALSE,"P";"Tab2",#N/A,FALSE,"P"}</definedName>
    <definedName name="ag" localSheetId="47" hidden="1">{"Tab1",#N/A,FALSE,"P";"Tab2",#N/A,FALSE,"P"}</definedName>
    <definedName name="ag" localSheetId="48" hidden="1">{"Tab1",#N/A,FALSE,"P";"Tab2",#N/A,FALSE,"P"}</definedName>
    <definedName name="ag" localSheetId="49" hidden="1">{"Tab1",#N/A,FALSE,"P";"Tab2",#N/A,FALSE,"P"}</definedName>
    <definedName name="ag" localSheetId="50" hidden="1">{"Tab1",#N/A,FALSE,"P";"Tab2",#N/A,FALSE,"P"}</definedName>
    <definedName name="ag" localSheetId="51" hidden="1">{"Tab1",#N/A,FALSE,"P";"Tab2",#N/A,FALSE,"P"}</definedName>
    <definedName name="ag" localSheetId="52" hidden="1">{"Tab1",#N/A,FALSE,"P";"Tab2",#N/A,FALSE,"P"}</definedName>
    <definedName name="ag" localSheetId="53" hidden="1">{"Tab1",#N/A,FALSE,"P";"Tab2",#N/A,FALSE,"P"}</definedName>
    <definedName name="ag" localSheetId="64" hidden="1">{"Tab1",#N/A,FALSE,"P";"Tab2",#N/A,FALSE,"P"}</definedName>
    <definedName name="ag" localSheetId="65" hidden="1">{"Tab1",#N/A,FALSE,"P";"Tab2",#N/A,FALSE,"P"}</definedName>
    <definedName name="ag" localSheetId="66" hidden="1">{"Tab1",#N/A,FALSE,"P";"Tab2",#N/A,FALSE,"P"}</definedName>
    <definedName name="ag" hidden="1">{"Tab1",#N/A,FALSE,"P";"Tab2",#N/A,FALSE,"P"}</definedName>
    <definedName name="AGO._89" localSheetId="67">#REF!</definedName>
    <definedName name="AGO._89" localSheetId="68">#REF!</definedName>
    <definedName name="AGO._89" localSheetId="69">#REF!</definedName>
    <definedName name="AGO._89" localSheetId="70">#REF!</definedName>
    <definedName name="AGO._89" localSheetId="72">#REF!</definedName>
    <definedName name="AGO._89" localSheetId="73">#REF!</definedName>
    <definedName name="AGO._89" localSheetId="74">#REF!</definedName>
    <definedName name="AGO._89" localSheetId="11">#REF!</definedName>
    <definedName name="AGO._89" localSheetId="10">#REF!</definedName>
    <definedName name="AGO._89" localSheetId="38">#REF!</definedName>
    <definedName name="AGO._89" localSheetId="39">#REF!</definedName>
    <definedName name="AGO._89" localSheetId="40">#REF!</definedName>
    <definedName name="AGO._89" localSheetId="41">#REF!</definedName>
    <definedName name="AGO._89" localSheetId="46">#REF!</definedName>
    <definedName name="AGO._89" localSheetId="52">#REF!</definedName>
    <definedName name="AGO._89" localSheetId="64">#REF!</definedName>
    <definedName name="AGO._89" localSheetId="65">#REF!</definedName>
    <definedName name="AGO._89" localSheetId="66">#REF!</definedName>
    <definedName name="AGO._89">#REF!</definedName>
    <definedName name="Agregados" localSheetId="11">#REF!</definedName>
    <definedName name="Agregados" localSheetId="10">#REF!</definedName>
    <definedName name="Agregados" localSheetId="38">#REF!</definedName>
    <definedName name="Agregados" localSheetId="39">#REF!</definedName>
    <definedName name="Agregados" localSheetId="46">'[58]Ganancias o Pérdidas BC'!$C$10:$H$34</definedName>
    <definedName name="Agregados" localSheetId="51">#REF!</definedName>
    <definedName name="Agregados" localSheetId="52">'[58]Ganancias o Pérdidas BC'!$C$10:$H$34</definedName>
    <definedName name="Agregados" localSheetId="66">'[58]Ganancias o Pérdidas BC'!$C$10:$H$34</definedName>
    <definedName name="Agregados">#REF!</definedName>
    <definedName name="ah" localSheetId="67" hidden="1">{"Riqfin97",#N/A,FALSE,"Tran";"Riqfinpro",#N/A,FALSE,"Tran"}</definedName>
    <definedName name="ah" localSheetId="68" hidden="1">{"Riqfin97",#N/A,FALSE,"Tran";"Riqfinpro",#N/A,FALSE,"Tran"}</definedName>
    <definedName name="ah" localSheetId="69" hidden="1">{"Riqfin97",#N/A,FALSE,"Tran";"Riqfinpro",#N/A,FALSE,"Tran"}</definedName>
    <definedName name="ah" localSheetId="70" hidden="1">{"Riqfin97",#N/A,FALSE,"Tran";"Riqfinpro",#N/A,FALSE,"Tran"}</definedName>
    <definedName name="ah" localSheetId="72" hidden="1">{"Riqfin97",#N/A,FALSE,"Tran";"Riqfinpro",#N/A,FALSE,"Tran"}</definedName>
    <definedName name="ah" localSheetId="73" hidden="1">{"Riqfin97",#N/A,FALSE,"Tran";"Riqfinpro",#N/A,FALSE,"Tran"}</definedName>
    <definedName name="ah" localSheetId="74" hidden="1">{"Riqfin97",#N/A,FALSE,"Tran";"Riqfinpro",#N/A,FALSE,"Tran"}</definedName>
    <definedName name="ah" localSheetId="11" hidden="1">{"Riqfin97",#N/A,FALSE,"Tran";"Riqfinpro",#N/A,FALSE,"Tran"}</definedName>
    <definedName name="ah" localSheetId="12" hidden="1">{"Riqfin97",#N/A,FALSE,"Tran";"Riqfinpro",#N/A,FALSE,"Tran"}</definedName>
    <definedName name="ah" localSheetId="13" hidden="1">{"Riqfin97",#N/A,FALSE,"Tran";"Riqfinpro",#N/A,FALSE,"Tran"}</definedName>
    <definedName name="ah" localSheetId="23" hidden="1">{"Riqfin97",#N/A,FALSE,"Tran";"Riqfinpro",#N/A,FALSE,"Tran"}</definedName>
    <definedName name="ah" localSheetId="24" hidden="1">{"Riqfin97",#N/A,FALSE,"Tran";"Riqfinpro",#N/A,FALSE,"Tran"}</definedName>
    <definedName name="ah" localSheetId="26" hidden="1">{"Riqfin97",#N/A,FALSE,"Tran";"Riqfinpro",#N/A,FALSE,"Tran"}</definedName>
    <definedName name="ah" localSheetId="27" hidden="1">{"Riqfin97",#N/A,FALSE,"Tran";"Riqfinpro",#N/A,FALSE,"Tran"}</definedName>
    <definedName name="ah" localSheetId="42" hidden="1">{"Riqfin97",#N/A,FALSE,"Tran";"Riqfinpro",#N/A,FALSE,"Tran"}</definedName>
    <definedName name="ah" localSheetId="6" hidden="1">{"Riqfin97",#N/A,FALSE,"Tran";"Riqfinpro",#N/A,FALSE,"Tran"}</definedName>
    <definedName name="ah" localSheetId="7" hidden="1">{"Riqfin97",#N/A,FALSE,"Tran";"Riqfinpro",#N/A,FALSE,"Tran"}</definedName>
    <definedName name="ah" localSheetId="10" hidden="1">{"Riqfin97",#N/A,FALSE,"Tran";"Riqfinpro",#N/A,FALSE,"Tran"}</definedName>
    <definedName name="ah" localSheetId="38" hidden="1">{"Riqfin97",#N/A,FALSE,"Tran";"Riqfinpro",#N/A,FALSE,"Tran"}</definedName>
    <definedName name="ah" localSheetId="25" hidden="1">{"Riqfin97",#N/A,FALSE,"Tran";"Riqfinpro",#N/A,FALSE,"Tran"}</definedName>
    <definedName name="ah" localSheetId="28" hidden="1">{"Riqfin97",#N/A,FALSE,"Tran";"Riqfinpro",#N/A,FALSE,"Tran"}</definedName>
    <definedName name="ah" localSheetId="30" hidden="1">{"Riqfin97",#N/A,FALSE,"Tran";"Riqfinpro",#N/A,FALSE,"Tran"}</definedName>
    <definedName name="ah" localSheetId="31" hidden="1">{"Riqfin97",#N/A,FALSE,"Tran";"Riqfinpro",#N/A,FALSE,"Tran"}</definedName>
    <definedName name="ah" localSheetId="32" hidden="1">{"Riqfin97",#N/A,FALSE,"Tran";"Riqfinpro",#N/A,FALSE,"Tran"}</definedName>
    <definedName name="ah" localSheetId="33" hidden="1">{"Riqfin97",#N/A,FALSE,"Tran";"Riqfinpro",#N/A,FALSE,"Tran"}</definedName>
    <definedName name="ah" localSheetId="34" hidden="1">{"Riqfin97",#N/A,FALSE,"Tran";"Riqfinpro",#N/A,FALSE,"Tran"}</definedName>
    <definedName name="ah" localSheetId="35" hidden="1">{"Riqfin97",#N/A,FALSE,"Tran";"Riqfinpro",#N/A,FALSE,"Tran"}</definedName>
    <definedName name="ah" localSheetId="36" hidden="1">{"Riqfin97",#N/A,FALSE,"Tran";"Riqfinpro",#N/A,FALSE,"Tran"}</definedName>
    <definedName name="ah" localSheetId="37" hidden="1">{"Riqfin97",#N/A,FALSE,"Tran";"Riqfinpro",#N/A,FALSE,"Tran"}</definedName>
    <definedName name="ah" localSheetId="39" hidden="1">{"Riqfin97",#N/A,FALSE,"Tran";"Riqfinpro",#N/A,FALSE,"Tran"}</definedName>
    <definedName name="ah" localSheetId="40" hidden="1">{"Riqfin97",#N/A,FALSE,"Tran";"Riqfinpro",#N/A,FALSE,"Tran"}</definedName>
    <definedName name="ah" localSheetId="41" hidden="1">{"Riqfin97",#N/A,FALSE,"Tran";"Riqfinpro",#N/A,FALSE,"Tran"}</definedName>
    <definedName name="ah" localSheetId="46" hidden="1">{"Riqfin97",#N/A,FALSE,"Tran";"Riqfinpro",#N/A,FALSE,"Tran"}</definedName>
    <definedName name="ah" localSheetId="47" hidden="1">{"Riqfin97",#N/A,FALSE,"Tran";"Riqfinpro",#N/A,FALSE,"Tran"}</definedName>
    <definedName name="ah" localSheetId="48" hidden="1">{"Riqfin97",#N/A,FALSE,"Tran";"Riqfinpro",#N/A,FALSE,"Tran"}</definedName>
    <definedName name="ah" localSheetId="49" hidden="1">{"Riqfin97",#N/A,FALSE,"Tran";"Riqfinpro",#N/A,FALSE,"Tran"}</definedName>
    <definedName name="ah" localSheetId="50" hidden="1">{"Riqfin97",#N/A,FALSE,"Tran";"Riqfinpro",#N/A,FALSE,"Tran"}</definedName>
    <definedName name="ah" localSheetId="51" hidden="1">{"Riqfin97",#N/A,FALSE,"Tran";"Riqfinpro",#N/A,FALSE,"Tran"}</definedName>
    <definedName name="ah" localSheetId="52" hidden="1">{"Riqfin97",#N/A,FALSE,"Tran";"Riqfinpro",#N/A,FALSE,"Tran"}</definedName>
    <definedName name="ah" localSheetId="53" hidden="1">{"Riqfin97",#N/A,FALSE,"Tran";"Riqfinpro",#N/A,FALSE,"Tran"}</definedName>
    <definedName name="ah" localSheetId="64" hidden="1">{"Riqfin97",#N/A,FALSE,"Tran";"Riqfinpro",#N/A,FALSE,"Tran"}</definedName>
    <definedName name="ah" localSheetId="65" hidden="1">{"Riqfin97",#N/A,FALSE,"Tran";"Riqfinpro",#N/A,FALSE,"Tran"}</definedName>
    <definedName name="ah" localSheetId="66" hidden="1">{"Riqfin97",#N/A,FALSE,"Tran";"Riqfinpro",#N/A,FALSE,"Tran"}</definedName>
    <definedName name="ah" hidden="1">{"Riqfin97",#N/A,FALSE,"Tran";"Riqfinpro",#N/A,FALSE,"Tran"}</definedName>
    <definedName name="AI" localSheetId="67">'[61]Expenditure &amp; Saving'!$AF$1:$AF$65536</definedName>
    <definedName name="AI" localSheetId="68">'[61]Expenditure &amp; Saving'!$AF$1:$AF$65536</definedName>
    <definedName name="AI" localSheetId="69">'[61]Expenditure &amp; Saving'!$AF$1:$AF$65536</definedName>
    <definedName name="AI" localSheetId="70">'[61]Expenditure &amp; Saving'!$AF$1:$AF$65536</definedName>
    <definedName name="AI" localSheetId="72">'[61]Expenditure &amp; Saving'!$AF$1:$AF$65536</definedName>
    <definedName name="AI" localSheetId="73">'[61]Expenditure &amp; Saving'!$AF$1:$AF$65536</definedName>
    <definedName name="AI" localSheetId="74">'[61]Expenditure &amp; Saving'!$AF$1:$AF$65536</definedName>
    <definedName name="AI" localSheetId="11">#REF!</definedName>
    <definedName name="AI" localSheetId="10">#REF!</definedName>
    <definedName name="AI" localSheetId="38">#REF!</definedName>
    <definedName name="AI" localSheetId="30">'[62]Expenditure &amp; Saving'!$AF$1:$AF$65536</definedName>
    <definedName name="AI" localSheetId="39">#REF!</definedName>
    <definedName name="AI" localSheetId="40">'[61]Expenditure &amp; Saving'!$AF$1:$AF$65536</definedName>
    <definedName name="AI" localSheetId="41">'[61]Expenditure &amp; Saving'!$AF$1:$AF$65536</definedName>
    <definedName name="AI" localSheetId="46">'[61]Expenditure &amp; Saving'!$AF$1:$AF$65536</definedName>
    <definedName name="AI" localSheetId="51">#REF!</definedName>
    <definedName name="AI" localSheetId="52">'[61]Expenditure &amp; Saving'!$AF$1:$AF$65536</definedName>
    <definedName name="AI" localSheetId="53">'[61]Expenditure &amp; Saving'!$AF$1:$AF$65536</definedName>
    <definedName name="AI" localSheetId="65">'[61]Expenditure &amp; Saving'!$AF$1:$AF$65536</definedName>
    <definedName name="AI" localSheetId="66">'[61]Expenditure &amp; Saving'!$AF$1:$AF$65536</definedName>
    <definedName name="AI">#REF!</definedName>
    <definedName name="aj" localSheetId="67" hidden="1">{"Riqfin97",#N/A,FALSE,"Tran";"Riqfinpro",#N/A,FALSE,"Tran"}</definedName>
    <definedName name="aj" localSheetId="68" hidden="1">{"Riqfin97",#N/A,FALSE,"Tran";"Riqfinpro",#N/A,FALSE,"Tran"}</definedName>
    <definedName name="aj" localSheetId="69" hidden="1">{"Riqfin97",#N/A,FALSE,"Tran";"Riqfinpro",#N/A,FALSE,"Tran"}</definedName>
    <definedName name="aj" localSheetId="70" hidden="1">{"Riqfin97",#N/A,FALSE,"Tran";"Riqfinpro",#N/A,FALSE,"Tran"}</definedName>
    <definedName name="aj" localSheetId="72" hidden="1">{"Riqfin97",#N/A,FALSE,"Tran";"Riqfinpro",#N/A,FALSE,"Tran"}</definedName>
    <definedName name="aj" localSheetId="73" hidden="1">{"Riqfin97",#N/A,FALSE,"Tran";"Riqfinpro",#N/A,FALSE,"Tran"}</definedName>
    <definedName name="aj" localSheetId="74" hidden="1">{"Riqfin97",#N/A,FALSE,"Tran";"Riqfinpro",#N/A,FALSE,"Tran"}</definedName>
    <definedName name="aj" localSheetId="11" hidden="1">{"Riqfin97",#N/A,FALSE,"Tran";"Riqfinpro",#N/A,FALSE,"Tran"}</definedName>
    <definedName name="aj" localSheetId="12" hidden="1">{"Riqfin97",#N/A,FALSE,"Tran";"Riqfinpro",#N/A,FALSE,"Tran"}</definedName>
    <definedName name="aj" localSheetId="13" hidden="1">{"Riqfin97",#N/A,FALSE,"Tran";"Riqfinpro",#N/A,FALSE,"Tran"}</definedName>
    <definedName name="aj" localSheetId="23" hidden="1">{"Riqfin97",#N/A,FALSE,"Tran";"Riqfinpro",#N/A,FALSE,"Tran"}</definedName>
    <definedName name="aj" localSheetId="24" hidden="1">{"Riqfin97",#N/A,FALSE,"Tran";"Riqfinpro",#N/A,FALSE,"Tran"}</definedName>
    <definedName name="aj" localSheetId="26" hidden="1">{"Riqfin97",#N/A,FALSE,"Tran";"Riqfinpro",#N/A,FALSE,"Tran"}</definedName>
    <definedName name="aj" localSheetId="27" hidden="1">{"Riqfin97",#N/A,FALSE,"Tran";"Riqfinpro",#N/A,FALSE,"Tran"}</definedName>
    <definedName name="aj" localSheetId="42" hidden="1">{"Riqfin97",#N/A,FALSE,"Tran";"Riqfinpro",#N/A,FALSE,"Tran"}</definedName>
    <definedName name="aj" localSheetId="6" hidden="1">{"Riqfin97",#N/A,FALSE,"Tran";"Riqfinpro",#N/A,FALSE,"Tran"}</definedName>
    <definedName name="aj" localSheetId="7" hidden="1">{"Riqfin97",#N/A,FALSE,"Tran";"Riqfinpro",#N/A,FALSE,"Tran"}</definedName>
    <definedName name="aj" localSheetId="10" hidden="1">{"Riqfin97",#N/A,FALSE,"Tran";"Riqfinpro",#N/A,FALSE,"Tran"}</definedName>
    <definedName name="aj" localSheetId="38" hidden="1">{"Riqfin97",#N/A,FALSE,"Tran";"Riqfinpro",#N/A,FALSE,"Tran"}</definedName>
    <definedName name="aj" localSheetId="25" hidden="1">{"Riqfin97",#N/A,FALSE,"Tran";"Riqfinpro",#N/A,FALSE,"Tran"}</definedName>
    <definedName name="aj" localSheetId="28" hidden="1">{"Riqfin97",#N/A,FALSE,"Tran";"Riqfinpro",#N/A,FALSE,"Tran"}</definedName>
    <definedName name="aj" localSheetId="30" hidden="1">{"Riqfin97",#N/A,FALSE,"Tran";"Riqfinpro",#N/A,FALSE,"Tran"}</definedName>
    <definedName name="aj" localSheetId="31" hidden="1">{"Riqfin97",#N/A,FALSE,"Tran";"Riqfinpro",#N/A,FALSE,"Tran"}</definedName>
    <definedName name="aj" localSheetId="32" hidden="1">{"Riqfin97",#N/A,FALSE,"Tran";"Riqfinpro",#N/A,FALSE,"Tran"}</definedName>
    <definedName name="aj" localSheetId="33" hidden="1">{"Riqfin97",#N/A,FALSE,"Tran";"Riqfinpro",#N/A,FALSE,"Tran"}</definedName>
    <definedName name="aj" localSheetId="34" hidden="1">{"Riqfin97",#N/A,FALSE,"Tran";"Riqfinpro",#N/A,FALSE,"Tran"}</definedName>
    <definedName name="aj" localSheetId="35" hidden="1">{"Riqfin97",#N/A,FALSE,"Tran";"Riqfinpro",#N/A,FALSE,"Tran"}</definedName>
    <definedName name="aj" localSheetId="36" hidden="1">{"Riqfin97",#N/A,FALSE,"Tran";"Riqfinpro",#N/A,FALSE,"Tran"}</definedName>
    <definedName name="aj" localSheetId="37" hidden="1">{"Riqfin97",#N/A,FALSE,"Tran";"Riqfinpro",#N/A,FALSE,"Tran"}</definedName>
    <definedName name="aj" localSheetId="39" hidden="1">{"Riqfin97",#N/A,FALSE,"Tran";"Riqfinpro",#N/A,FALSE,"Tran"}</definedName>
    <definedName name="aj" localSheetId="40" hidden="1">{"Riqfin97",#N/A,FALSE,"Tran";"Riqfinpro",#N/A,FALSE,"Tran"}</definedName>
    <definedName name="aj" localSheetId="41" hidden="1">{"Riqfin97",#N/A,FALSE,"Tran";"Riqfinpro",#N/A,FALSE,"Tran"}</definedName>
    <definedName name="aj" localSheetId="46" hidden="1">{"Riqfin97",#N/A,FALSE,"Tran";"Riqfinpro",#N/A,FALSE,"Tran"}</definedName>
    <definedName name="aj" localSheetId="47" hidden="1">{"Riqfin97",#N/A,FALSE,"Tran";"Riqfinpro",#N/A,FALSE,"Tran"}</definedName>
    <definedName name="aj" localSheetId="48" hidden="1">{"Riqfin97",#N/A,FALSE,"Tran";"Riqfinpro",#N/A,FALSE,"Tran"}</definedName>
    <definedName name="aj" localSheetId="49" hidden="1">{"Riqfin97",#N/A,FALSE,"Tran";"Riqfinpro",#N/A,FALSE,"Tran"}</definedName>
    <definedName name="aj" localSheetId="50" hidden="1">{"Riqfin97",#N/A,FALSE,"Tran";"Riqfinpro",#N/A,FALSE,"Tran"}</definedName>
    <definedName name="aj" localSheetId="51" hidden="1">{"Riqfin97",#N/A,FALSE,"Tran";"Riqfinpro",#N/A,FALSE,"Tran"}</definedName>
    <definedName name="aj" localSheetId="52" hidden="1">{"Riqfin97",#N/A,FALSE,"Tran";"Riqfinpro",#N/A,FALSE,"Tran"}</definedName>
    <definedName name="aj" localSheetId="53" hidden="1">{"Riqfin97",#N/A,FALSE,"Tran";"Riqfinpro",#N/A,FALSE,"Tran"}</definedName>
    <definedName name="aj" localSheetId="64" hidden="1">{"Riqfin97",#N/A,FALSE,"Tran";"Riqfinpro",#N/A,FALSE,"Tran"}</definedName>
    <definedName name="aj" localSheetId="65" hidden="1">{"Riqfin97",#N/A,FALSE,"Tran";"Riqfinpro",#N/A,FALSE,"Tran"}</definedName>
    <definedName name="aj" localSheetId="66" hidden="1">{"Riqfin97",#N/A,FALSE,"Tran";"Riqfinpro",#N/A,FALSE,"Tran"}</definedName>
    <definedName name="aj" hidden="1">{"Riqfin97",#N/A,FALSE,"Tran";"Riqfinpro",#N/A,FALSE,"Tran"}</definedName>
    <definedName name="AJU00" localSheetId="67">#REF!</definedName>
    <definedName name="AJU00" localSheetId="68">#REF!</definedName>
    <definedName name="AJU00" localSheetId="69">#REF!</definedName>
    <definedName name="AJU00" localSheetId="70">#REF!</definedName>
    <definedName name="AJU00" localSheetId="72">#REF!</definedName>
    <definedName name="AJU00" localSheetId="73">#REF!</definedName>
    <definedName name="AJU00" localSheetId="74">#REF!</definedName>
    <definedName name="AJU00" localSheetId="11">#REF!</definedName>
    <definedName name="AJU00" localSheetId="10">#REF!</definedName>
    <definedName name="AJU00" localSheetId="38">#REF!</definedName>
    <definedName name="AJU00" localSheetId="39">#REF!</definedName>
    <definedName name="AJU00" localSheetId="40">#REF!</definedName>
    <definedName name="AJU00" localSheetId="41">#REF!</definedName>
    <definedName name="AJU00" localSheetId="46">#REF!</definedName>
    <definedName name="AJU00" localSheetId="52">#REF!</definedName>
    <definedName name="AJU00" localSheetId="64">#REF!</definedName>
    <definedName name="AJU00" localSheetId="65">#REF!</definedName>
    <definedName name="AJU00" localSheetId="66">#REF!</definedName>
    <definedName name="AJU00">#REF!</definedName>
    <definedName name="AJUSTE" localSheetId="11">#REF!</definedName>
    <definedName name="AJUSTE" localSheetId="10">#REF!</definedName>
    <definedName name="AJUSTE" localSheetId="38">#REF!</definedName>
    <definedName name="AJUSTE" localSheetId="39">#REF!</definedName>
    <definedName name="AJUSTE" localSheetId="46">[63]GYP!$A$2</definedName>
    <definedName name="AJUSTE" localSheetId="51">#REF!</definedName>
    <definedName name="AJUSTE" localSheetId="52">[63]GYP!$A$2</definedName>
    <definedName name="AJUSTE" localSheetId="66">[63]GYP!$A$2</definedName>
    <definedName name="AJUSTE">#REF!</definedName>
    <definedName name="AJUSTE2" localSheetId="67">[64]GYP!$A$2</definedName>
    <definedName name="AJUSTE2" localSheetId="68">[64]GYP!$A$2</definedName>
    <definedName name="AJUSTE2" localSheetId="69">[64]GYP!$A$2</definedName>
    <definedName name="AJUSTE2" localSheetId="70">[64]GYP!$A$2</definedName>
    <definedName name="AJUSTE2" localSheetId="72">[64]GYP!$A$2</definedName>
    <definedName name="AJUSTE2" localSheetId="73">[64]GYP!$A$2</definedName>
    <definedName name="AJUSTE2" localSheetId="74">[64]GYP!$A$2</definedName>
    <definedName name="AJUSTE2" localSheetId="11">#REF!</definedName>
    <definedName name="AJUSTE2" localSheetId="10">#REF!</definedName>
    <definedName name="AJUSTE2" localSheetId="38">#REF!</definedName>
    <definedName name="AJUSTE2" localSheetId="30">[65]GYP!$A$2</definedName>
    <definedName name="AJUSTE2" localSheetId="39">#REF!</definedName>
    <definedName name="AJUSTE2" localSheetId="40">[64]GYP!$A$2</definedName>
    <definedName name="AJUSTE2" localSheetId="41">[64]GYP!$A$2</definedName>
    <definedName name="AJUSTE2" localSheetId="46">[64]GYP!$A$2</definedName>
    <definedName name="AJUSTE2" localSheetId="51">#REF!</definedName>
    <definedName name="AJUSTE2" localSheetId="52">[64]GYP!$A$2</definedName>
    <definedName name="AJUSTE2" localSheetId="53">[64]GYP!$A$2</definedName>
    <definedName name="AJUSTE2" localSheetId="65">[64]GYP!$A$2</definedName>
    <definedName name="AJUSTE2" localSheetId="66">[64]GYP!$A$2</definedName>
    <definedName name="AJUSTE2">#REF!</definedName>
    <definedName name="AJUV00" localSheetId="67">#REF!</definedName>
    <definedName name="AJUV00" localSheetId="68">#REF!</definedName>
    <definedName name="AJUV00" localSheetId="69">#REF!</definedName>
    <definedName name="AJUV00" localSheetId="70">#REF!</definedName>
    <definedName name="AJUV00" localSheetId="72">#REF!</definedName>
    <definedName name="AJUV00" localSheetId="73">#REF!</definedName>
    <definedName name="AJUV00" localSheetId="74">#REF!</definedName>
    <definedName name="AJUV00" localSheetId="11">#REF!</definedName>
    <definedName name="AJUV00" localSheetId="12">#REF!</definedName>
    <definedName name="AJUV00" localSheetId="13">#REF!</definedName>
    <definedName name="AJUV00" localSheetId="10">#REF!</definedName>
    <definedName name="AJUV00" localSheetId="38">#REF!</definedName>
    <definedName name="AJUV00" localSheetId="30">#REF!</definedName>
    <definedName name="AJUV00" localSheetId="39">#REF!</definedName>
    <definedName name="AJUV00" localSheetId="40">#REF!</definedName>
    <definedName name="AJUV00" localSheetId="41">#REF!</definedName>
    <definedName name="AJUV00" localSheetId="46">#REF!</definedName>
    <definedName name="AJUV00" localSheetId="52">#REF!</definedName>
    <definedName name="AJUV00" localSheetId="53">#REF!</definedName>
    <definedName name="AJUV00" localSheetId="64">#REF!</definedName>
    <definedName name="AJUV00" localSheetId="65">#REF!</definedName>
    <definedName name="AJUV00" localSheetId="66">#REF!</definedName>
    <definedName name="AJUV00">#REF!</definedName>
    <definedName name="AJUV97" localSheetId="67">#REF!</definedName>
    <definedName name="AJUV97" localSheetId="68">#REF!</definedName>
    <definedName name="AJUV97" localSheetId="69">#REF!</definedName>
    <definedName name="AJUV97" localSheetId="70">#REF!</definedName>
    <definedName name="AJUV97" localSheetId="72">#REF!</definedName>
    <definedName name="AJUV97" localSheetId="73">#REF!</definedName>
    <definedName name="AJUV97" localSheetId="74">#REF!</definedName>
    <definedName name="AJUV97" localSheetId="11">#REF!</definedName>
    <definedName name="AJUV97" localSheetId="12">#REF!</definedName>
    <definedName name="AJUV97" localSheetId="13">#REF!</definedName>
    <definedName name="AJUV97" localSheetId="10">#REF!</definedName>
    <definedName name="AJUV97" localSheetId="38">#REF!</definedName>
    <definedName name="AJUV97" localSheetId="39">#REF!</definedName>
    <definedName name="AJUV97" localSheetId="40">#REF!</definedName>
    <definedName name="AJUV97" localSheetId="41">#REF!</definedName>
    <definedName name="AJUV97" localSheetId="46">#REF!</definedName>
    <definedName name="AJUV97" localSheetId="52">#REF!</definedName>
    <definedName name="AJUV97" localSheetId="53">#REF!</definedName>
    <definedName name="AJUV97" localSheetId="64">#REF!</definedName>
    <definedName name="AJUV97" localSheetId="65">#REF!</definedName>
    <definedName name="AJUV97">#REF!</definedName>
    <definedName name="AJUV98" localSheetId="67">#REF!</definedName>
    <definedName name="AJUV98" localSheetId="68">#REF!</definedName>
    <definedName name="AJUV98" localSheetId="69">#REF!</definedName>
    <definedName name="AJUV98" localSheetId="70">#REF!</definedName>
    <definedName name="AJUV98" localSheetId="72">#REF!</definedName>
    <definedName name="AJUV98" localSheetId="73">#REF!</definedName>
    <definedName name="AJUV98" localSheetId="74">#REF!</definedName>
    <definedName name="AJUV98" localSheetId="11">#REF!</definedName>
    <definedName name="AJUV98" localSheetId="12">#REF!</definedName>
    <definedName name="AJUV98" localSheetId="13">#REF!</definedName>
    <definedName name="AJUV98" localSheetId="10">#REF!</definedName>
    <definedName name="AJUV98" localSheetId="38">#REF!</definedName>
    <definedName name="AJUV98" localSheetId="39">#REF!</definedName>
    <definedName name="AJUV98" localSheetId="40">#REF!</definedName>
    <definedName name="AJUV98" localSheetId="41">#REF!</definedName>
    <definedName name="AJUV98" localSheetId="46">#REF!</definedName>
    <definedName name="AJUV98" localSheetId="52">#REF!</definedName>
    <definedName name="AJUV98" localSheetId="53">#REF!</definedName>
    <definedName name="AJUV98" localSheetId="64">#REF!</definedName>
    <definedName name="AJUV98" localSheetId="65">#REF!</definedName>
    <definedName name="AJUV98">#REF!</definedName>
    <definedName name="AJUV99" localSheetId="67">#REF!</definedName>
    <definedName name="AJUV99" localSheetId="68">#REF!</definedName>
    <definedName name="AJUV99" localSheetId="69">#REF!</definedName>
    <definedName name="AJUV99" localSheetId="70">#REF!</definedName>
    <definedName name="AJUV99" localSheetId="72">#REF!</definedName>
    <definedName name="AJUV99" localSheetId="73">#REF!</definedName>
    <definedName name="AJUV99" localSheetId="74">#REF!</definedName>
    <definedName name="AJUV99" localSheetId="11">#REF!</definedName>
    <definedName name="AJUV99" localSheetId="10">#REF!</definedName>
    <definedName name="AJUV99" localSheetId="38">#REF!</definedName>
    <definedName name="AJUV99" localSheetId="39">#REF!</definedName>
    <definedName name="AJUV99" localSheetId="40">#REF!</definedName>
    <definedName name="AJUV99" localSheetId="41">#REF!</definedName>
    <definedName name="AJUV99" localSheetId="46">#REF!</definedName>
    <definedName name="AJUV99" localSheetId="52">#REF!</definedName>
    <definedName name="AJUV99" localSheetId="64">#REF!</definedName>
    <definedName name="AJUV99" localSheetId="65">#REF!</definedName>
    <definedName name="AJUV99">#REF!</definedName>
    <definedName name="al" localSheetId="67" hidden="1">{"Riqfin97",#N/A,FALSE,"Tran";"Riqfinpro",#N/A,FALSE,"Tran"}</definedName>
    <definedName name="al" localSheetId="68" hidden="1">{"Riqfin97",#N/A,FALSE,"Tran";"Riqfinpro",#N/A,FALSE,"Tran"}</definedName>
    <definedName name="al" localSheetId="69" hidden="1">{"Riqfin97",#N/A,FALSE,"Tran";"Riqfinpro",#N/A,FALSE,"Tran"}</definedName>
    <definedName name="al" localSheetId="70" hidden="1">{"Riqfin97",#N/A,FALSE,"Tran";"Riqfinpro",#N/A,FALSE,"Tran"}</definedName>
    <definedName name="al" localSheetId="72" hidden="1">{"Riqfin97",#N/A,FALSE,"Tran";"Riqfinpro",#N/A,FALSE,"Tran"}</definedName>
    <definedName name="al" localSheetId="73" hidden="1">{"Riqfin97",#N/A,FALSE,"Tran";"Riqfinpro",#N/A,FALSE,"Tran"}</definedName>
    <definedName name="al" localSheetId="74" hidden="1">{"Riqfin97",#N/A,FALSE,"Tran";"Riqfinpro",#N/A,FALSE,"Tran"}</definedName>
    <definedName name="al" localSheetId="11" hidden="1">{"Riqfin97",#N/A,FALSE,"Tran";"Riqfinpro",#N/A,FALSE,"Tran"}</definedName>
    <definedName name="al" localSheetId="12" hidden="1">{"Riqfin97",#N/A,FALSE,"Tran";"Riqfinpro",#N/A,FALSE,"Tran"}</definedName>
    <definedName name="al" localSheetId="13" hidden="1">{"Riqfin97",#N/A,FALSE,"Tran";"Riqfinpro",#N/A,FALSE,"Tran"}</definedName>
    <definedName name="al" localSheetId="23" hidden="1">{"Riqfin97",#N/A,FALSE,"Tran";"Riqfinpro",#N/A,FALSE,"Tran"}</definedName>
    <definedName name="al" localSheetId="24" hidden="1">{"Riqfin97",#N/A,FALSE,"Tran";"Riqfinpro",#N/A,FALSE,"Tran"}</definedName>
    <definedName name="al" localSheetId="26" hidden="1">{"Riqfin97",#N/A,FALSE,"Tran";"Riqfinpro",#N/A,FALSE,"Tran"}</definedName>
    <definedName name="al" localSheetId="27" hidden="1">{"Riqfin97",#N/A,FALSE,"Tran";"Riqfinpro",#N/A,FALSE,"Tran"}</definedName>
    <definedName name="al" localSheetId="42" hidden="1">{"Riqfin97",#N/A,FALSE,"Tran";"Riqfinpro",#N/A,FALSE,"Tran"}</definedName>
    <definedName name="al" localSheetId="6" hidden="1">{"Riqfin97",#N/A,FALSE,"Tran";"Riqfinpro",#N/A,FALSE,"Tran"}</definedName>
    <definedName name="al" localSheetId="7" hidden="1">{"Riqfin97",#N/A,FALSE,"Tran";"Riqfinpro",#N/A,FALSE,"Tran"}</definedName>
    <definedName name="al" localSheetId="10" hidden="1">{"Riqfin97",#N/A,FALSE,"Tran";"Riqfinpro",#N/A,FALSE,"Tran"}</definedName>
    <definedName name="al" localSheetId="38" hidden="1">{"Riqfin97",#N/A,FALSE,"Tran";"Riqfinpro",#N/A,FALSE,"Tran"}</definedName>
    <definedName name="al" localSheetId="25" hidden="1">{"Riqfin97",#N/A,FALSE,"Tran";"Riqfinpro",#N/A,FALSE,"Tran"}</definedName>
    <definedName name="al" localSheetId="28" hidden="1">{"Riqfin97",#N/A,FALSE,"Tran";"Riqfinpro",#N/A,FALSE,"Tran"}</definedName>
    <definedName name="al" localSheetId="30" hidden="1">{"Riqfin97",#N/A,FALSE,"Tran";"Riqfinpro",#N/A,FALSE,"Tran"}</definedName>
    <definedName name="al" localSheetId="31" hidden="1">{"Riqfin97",#N/A,FALSE,"Tran";"Riqfinpro",#N/A,FALSE,"Tran"}</definedName>
    <definedName name="al" localSheetId="32" hidden="1">{"Riqfin97",#N/A,FALSE,"Tran";"Riqfinpro",#N/A,FALSE,"Tran"}</definedName>
    <definedName name="al" localSheetId="33" hidden="1">{"Riqfin97",#N/A,FALSE,"Tran";"Riqfinpro",#N/A,FALSE,"Tran"}</definedName>
    <definedName name="al" localSheetId="34" hidden="1">{"Riqfin97",#N/A,FALSE,"Tran";"Riqfinpro",#N/A,FALSE,"Tran"}</definedName>
    <definedName name="al" localSheetId="35" hidden="1">{"Riqfin97",#N/A,FALSE,"Tran";"Riqfinpro",#N/A,FALSE,"Tran"}</definedName>
    <definedName name="al" localSheetId="36" hidden="1">{"Riqfin97",#N/A,FALSE,"Tran";"Riqfinpro",#N/A,FALSE,"Tran"}</definedName>
    <definedName name="al" localSheetId="37" hidden="1">{"Riqfin97",#N/A,FALSE,"Tran";"Riqfinpro",#N/A,FALSE,"Tran"}</definedName>
    <definedName name="al" localSheetId="39" hidden="1">{"Riqfin97",#N/A,FALSE,"Tran";"Riqfinpro",#N/A,FALSE,"Tran"}</definedName>
    <definedName name="al" localSheetId="40" hidden="1">{"Riqfin97",#N/A,FALSE,"Tran";"Riqfinpro",#N/A,FALSE,"Tran"}</definedName>
    <definedName name="al" localSheetId="41" hidden="1">{"Riqfin97",#N/A,FALSE,"Tran";"Riqfinpro",#N/A,FALSE,"Tran"}</definedName>
    <definedName name="al" localSheetId="46" hidden="1">{"Riqfin97",#N/A,FALSE,"Tran";"Riqfinpro",#N/A,FALSE,"Tran"}</definedName>
    <definedName name="al" localSheetId="47" hidden="1">{"Riqfin97",#N/A,FALSE,"Tran";"Riqfinpro",#N/A,FALSE,"Tran"}</definedName>
    <definedName name="al" localSheetId="48" hidden="1">{"Riqfin97",#N/A,FALSE,"Tran";"Riqfinpro",#N/A,FALSE,"Tran"}</definedName>
    <definedName name="al" localSheetId="49" hidden="1">{"Riqfin97",#N/A,FALSE,"Tran";"Riqfinpro",#N/A,FALSE,"Tran"}</definedName>
    <definedName name="al" localSheetId="50" hidden="1">{"Riqfin97",#N/A,FALSE,"Tran";"Riqfinpro",#N/A,FALSE,"Tran"}</definedName>
    <definedName name="al" localSheetId="51" hidden="1">{"Riqfin97",#N/A,FALSE,"Tran";"Riqfinpro",#N/A,FALSE,"Tran"}</definedName>
    <definedName name="al" localSheetId="52" hidden="1">{"Riqfin97",#N/A,FALSE,"Tran";"Riqfinpro",#N/A,FALSE,"Tran"}</definedName>
    <definedName name="al" localSheetId="53" hidden="1">{"Riqfin97",#N/A,FALSE,"Tran";"Riqfinpro",#N/A,FALSE,"Tran"}</definedName>
    <definedName name="al" localSheetId="64" hidden="1">{"Riqfin97",#N/A,FALSE,"Tran";"Riqfinpro",#N/A,FALSE,"Tran"}</definedName>
    <definedName name="al" localSheetId="65" hidden="1">{"Riqfin97",#N/A,FALSE,"Tran";"Riqfinpro",#N/A,FALSE,"Tran"}</definedName>
    <definedName name="al" localSheetId="66" hidden="1">{"Riqfin97",#N/A,FALSE,"Tran";"Riqfinpro",#N/A,FALSE,"Tran"}</definedName>
    <definedName name="al" hidden="1">{"Riqfin97",#N/A,FALSE,"Tran";"Riqfinpro",#N/A,FALSE,"Tran"}</definedName>
    <definedName name="alimento">#N/A</definedName>
    <definedName name="alj" localSheetId="67" hidden="1">{"Riqfin97",#N/A,FALSE,"Tran";"Riqfinpro",#N/A,FALSE,"Tran"}</definedName>
    <definedName name="alj" localSheetId="68" hidden="1">{"Riqfin97",#N/A,FALSE,"Tran";"Riqfinpro",#N/A,FALSE,"Tran"}</definedName>
    <definedName name="alj" localSheetId="69" hidden="1">{"Riqfin97",#N/A,FALSE,"Tran";"Riqfinpro",#N/A,FALSE,"Tran"}</definedName>
    <definedName name="alj" localSheetId="70" hidden="1">{"Riqfin97",#N/A,FALSE,"Tran";"Riqfinpro",#N/A,FALSE,"Tran"}</definedName>
    <definedName name="alj" localSheetId="72" hidden="1">{"Riqfin97",#N/A,FALSE,"Tran";"Riqfinpro",#N/A,FALSE,"Tran"}</definedName>
    <definedName name="alj" localSheetId="73" hidden="1">{"Riqfin97",#N/A,FALSE,"Tran";"Riqfinpro",#N/A,FALSE,"Tran"}</definedName>
    <definedName name="alj" localSheetId="74" hidden="1">{"Riqfin97",#N/A,FALSE,"Tran";"Riqfinpro",#N/A,FALSE,"Tran"}</definedName>
    <definedName name="alj" localSheetId="11" hidden="1">{"Riqfin97",#N/A,FALSE,"Tran";"Riqfinpro",#N/A,FALSE,"Tran"}</definedName>
    <definedName name="alj" localSheetId="12" hidden="1">{"Riqfin97",#N/A,FALSE,"Tran";"Riqfinpro",#N/A,FALSE,"Tran"}</definedName>
    <definedName name="alj" localSheetId="13" hidden="1">{"Riqfin97",#N/A,FALSE,"Tran";"Riqfinpro",#N/A,FALSE,"Tran"}</definedName>
    <definedName name="alj" localSheetId="23" hidden="1">{"Riqfin97",#N/A,FALSE,"Tran";"Riqfinpro",#N/A,FALSE,"Tran"}</definedName>
    <definedName name="alj" localSheetId="24" hidden="1">{"Riqfin97",#N/A,FALSE,"Tran";"Riqfinpro",#N/A,FALSE,"Tran"}</definedName>
    <definedName name="alj" localSheetId="26" hidden="1">{"Riqfin97",#N/A,FALSE,"Tran";"Riqfinpro",#N/A,FALSE,"Tran"}</definedName>
    <definedName name="alj" localSheetId="27" hidden="1">{"Riqfin97",#N/A,FALSE,"Tran";"Riqfinpro",#N/A,FALSE,"Tran"}</definedName>
    <definedName name="alj" localSheetId="42" hidden="1">{"Riqfin97",#N/A,FALSE,"Tran";"Riqfinpro",#N/A,FALSE,"Tran"}</definedName>
    <definedName name="alj" localSheetId="6" hidden="1">{"Riqfin97",#N/A,FALSE,"Tran";"Riqfinpro",#N/A,FALSE,"Tran"}</definedName>
    <definedName name="alj" localSheetId="7" hidden="1">{"Riqfin97",#N/A,FALSE,"Tran";"Riqfinpro",#N/A,FALSE,"Tran"}</definedName>
    <definedName name="alj" localSheetId="10" hidden="1">{"Riqfin97",#N/A,FALSE,"Tran";"Riqfinpro",#N/A,FALSE,"Tran"}</definedName>
    <definedName name="alj" localSheetId="38" hidden="1">{"Riqfin97",#N/A,FALSE,"Tran";"Riqfinpro",#N/A,FALSE,"Tran"}</definedName>
    <definedName name="alj" localSheetId="25" hidden="1">{"Riqfin97",#N/A,FALSE,"Tran";"Riqfinpro",#N/A,FALSE,"Tran"}</definedName>
    <definedName name="alj" localSheetId="28" hidden="1">{"Riqfin97",#N/A,FALSE,"Tran";"Riqfinpro",#N/A,FALSE,"Tran"}</definedName>
    <definedName name="alj" localSheetId="30" hidden="1">{"Riqfin97",#N/A,FALSE,"Tran";"Riqfinpro",#N/A,FALSE,"Tran"}</definedName>
    <definedName name="alj" localSheetId="31" hidden="1">{"Riqfin97",#N/A,FALSE,"Tran";"Riqfinpro",#N/A,FALSE,"Tran"}</definedName>
    <definedName name="alj" localSheetId="32" hidden="1">{"Riqfin97",#N/A,FALSE,"Tran";"Riqfinpro",#N/A,FALSE,"Tran"}</definedName>
    <definedName name="alj" localSheetId="33" hidden="1">{"Riqfin97",#N/A,FALSE,"Tran";"Riqfinpro",#N/A,FALSE,"Tran"}</definedName>
    <definedName name="alj" localSheetId="34" hidden="1">{"Riqfin97",#N/A,FALSE,"Tran";"Riqfinpro",#N/A,FALSE,"Tran"}</definedName>
    <definedName name="alj" localSheetId="35" hidden="1">{"Riqfin97",#N/A,FALSE,"Tran";"Riqfinpro",#N/A,FALSE,"Tran"}</definedName>
    <definedName name="alj" localSheetId="36" hidden="1">{"Riqfin97",#N/A,FALSE,"Tran";"Riqfinpro",#N/A,FALSE,"Tran"}</definedName>
    <definedName name="alj" localSheetId="37" hidden="1">{"Riqfin97",#N/A,FALSE,"Tran";"Riqfinpro",#N/A,FALSE,"Tran"}</definedName>
    <definedName name="alj" localSheetId="39" hidden="1">{"Riqfin97",#N/A,FALSE,"Tran";"Riqfinpro",#N/A,FALSE,"Tran"}</definedName>
    <definedName name="alj" localSheetId="40" hidden="1">{"Riqfin97",#N/A,FALSE,"Tran";"Riqfinpro",#N/A,FALSE,"Tran"}</definedName>
    <definedName name="alj" localSheetId="41" hidden="1">{"Riqfin97",#N/A,FALSE,"Tran";"Riqfinpro",#N/A,FALSE,"Tran"}</definedName>
    <definedName name="alj" localSheetId="46" hidden="1">{"Riqfin97",#N/A,FALSE,"Tran";"Riqfinpro",#N/A,FALSE,"Tran"}</definedName>
    <definedName name="alj" localSheetId="47" hidden="1">{"Riqfin97",#N/A,FALSE,"Tran";"Riqfinpro",#N/A,FALSE,"Tran"}</definedName>
    <definedName name="alj" localSheetId="48" hidden="1">{"Riqfin97",#N/A,FALSE,"Tran";"Riqfinpro",#N/A,FALSE,"Tran"}</definedName>
    <definedName name="alj" localSheetId="49" hidden="1">{"Riqfin97",#N/A,FALSE,"Tran";"Riqfinpro",#N/A,FALSE,"Tran"}</definedName>
    <definedName name="alj" localSheetId="50" hidden="1">{"Riqfin97",#N/A,FALSE,"Tran";"Riqfinpro",#N/A,FALSE,"Tran"}</definedName>
    <definedName name="alj" localSheetId="51" hidden="1">{"Riqfin97",#N/A,FALSE,"Tran";"Riqfinpro",#N/A,FALSE,"Tran"}</definedName>
    <definedName name="alj" localSheetId="52" hidden="1">{"Riqfin97",#N/A,FALSE,"Tran";"Riqfinpro",#N/A,FALSE,"Tran"}</definedName>
    <definedName name="alj" localSheetId="53" hidden="1">{"Riqfin97",#N/A,FALSE,"Tran";"Riqfinpro",#N/A,FALSE,"Tran"}</definedName>
    <definedName name="alj" localSheetId="64" hidden="1">{"Riqfin97",#N/A,FALSE,"Tran";"Riqfinpro",#N/A,FALSE,"Tran"}</definedName>
    <definedName name="alj" localSheetId="65" hidden="1">{"Riqfin97",#N/A,FALSE,"Tran";"Riqfinpro",#N/A,FALSE,"Tran"}</definedName>
    <definedName name="alj" localSheetId="66" hidden="1">{"Riqfin97",#N/A,FALSE,"Tran";"Riqfinpro",#N/A,FALSE,"Tran"}</definedName>
    <definedName name="alj" hidden="1">{"Riqfin97",#N/A,FALSE,"Tran";"Riqfinpro",#N/A,FALSE,"Tran"}</definedName>
    <definedName name="ALL" localSheetId="11">#REF!</definedName>
    <definedName name="ALL" localSheetId="12">#REF!</definedName>
    <definedName name="ALL" localSheetId="23">#REF!</definedName>
    <definedName name="ALL" localSheetId="24">#REF!</definedName>
    <definedName name="ALL" localSheetId="26">#REF!</definedName>
    <definedName name="ALL" localSheetId="10">#REF!</definedName>
    <definedName name="ALL" localSheetId="38">#REF!</definedName>
    <definedName name="ALL" localSheetId="25">#REF!</definedName>
    <definedName name="ALL" localSheetId="39">#REF!</definedName>
    <definedName name="ALL" localSheetId="46">'[3]Imp:DSA output'!$C$9:$R$464</definedName>
    <definedName name="ALL" localSheetId="51">#REF!</definedName>
    <definedName name="ALL" localSheetId="52">#REF!</definedName>
    <definedName name="ALL" localSheetId="66">'[3]Imp:DSA output'!$C$9:$R$464</definedName>
    <definedName name="ALL">#REF!</definedName>
    <definedName name="ALLBIRR" localSheetId="67">#REF!</definedName>
    <definedName name="ALLBIRR" localSheetId="68">#REF!</definedName>
    <definedName name="ALLBIRR" localSheetId="69">#REF!</definedName>
    <definedName name="ALLBIRR" localSheetId="70">#REF!</definedName>
    <definedName name="ALLBIRR" localSheetId="72">#REF!</definedName>
    <definedName name="ALLBIRR" localSheetId="73">#REF!</definedName>
    <definedName name="ALLBIRR" localSheetId="74">#REF!</definedName>
    <definedName name="ALLBIRR" localSheetId="11">#REF!</definedName>
    <definedName name="ALLBIRR" localSheetId="12">#REF!</definedName>
    <definedName name="ALLBIRR" localSheetId="13">#REF!</definedName>
    <definedName name="ALLBIRR" localSheetId="23">#REF!</definedName>
    <definedName name="ALLBIRR" localSheetId="24">#REF!</definedName>
    <definedName name="ALLBIRR" localSheetId="26">#REF!</definedName>
    <definedName name="ALLBIRR" localSheetId="27">#REF!</definedName>
    <definedName name="ALLBIRR" localSheetId="42">#REF!</definedName>
    <definedName name="ALLBIRR" localSheetId="10">#REF!</definedName>
    <definedName name="ALLBIRR" localSheetId="38">#REF!</definedName>
    <definedName name="ALLBIRR" localSheetId="25">#REF!</definedName>
    <definedName name="ALLBIRR" localSheetId="30">#REF!</definedName>
    <definedName name="ALLBIRR" localSheetId="31">#REF!</definedName>
    <definedName name="ALLBIRR" localSheetId="34">#REF!</definedName>
    <definedName name="ALLBIRR" localSheetId="36">#REF!</definedName>
    <definedName name="ALLBIRR" localSheetId="37">#REF!</definedName>
    <definedName name="ALLBIRR" localSheetId="39">#REF!</definedName>
    <definedName name="ALLBIRR" localSheetId="40">#REF!</definedName>
    <definedName name="ALLBIRR" localSheetId="41">#REF!</definedName>
    <definedName name="ALLBIRR" localSheetId="46">#REF!</definedName>
    <definedName name="ALLBIRR" localSheetId="47">#REF!</definedName>
    <definedName name="ALLBIRR" localSheetId="48">#REF!</definedName>
    <definedName name="ALLBIRR" localSheetId="49">#REF!</definedName>
    <definedName name="ALLBIRR" localSheetId="52">#REF!</definedName>
    <definedName name="ALLBIRR" localSheetId="53">#REF!</definedName>
    <definedName name="ALLBIRR" localSheetId="64">#REF!</definedName>
    <definedName name="ALLBIRR" localSheetId="65">#REF!</definedName>
    <definedName name="ALLBIRR" localSheetId="66">#REF!</definedName>
    <definedName name="ALLBIRR">#REF!</definedName>
    <definedName name="AllData" localSheetId="67">#REF!</definedName>
    <definedName name="AllData" localSheetId="68">#REF!</definedName>
    <definedName name="AllData" localSheetId="69">#REF!</definedName>
    <definedName name="AllData" localSheetId="70">#REF!</definedName>
    <definedName name="AllData" localSheetId="72">#REF!</definedName>
    <definedName name="AllData" localSheetId="73">#REF!</definedName>
    <definedName name="AllData" localSheetId="74">#REF!</definedName>
    <definedName name="AllData" localSheetId="11">#REF!</definedName>
    <definedName name="AllData" localSheetId="12">#REF!</definedName>
    <definedName name="AllData" localSheetId="13">#REF!</definedName>
    <definedName name="AllData" localSheetId="23">#REF!</definedName>
    <definedName name="AllData" localSheetId="26">#REF!</definedName>
    <definedName name="AllData" localSheetId="27">#REF!</definedName>
    <definedName name="AllData" localSheetId="10">#REF!</definedName>
    <definedName name="AllData" localSheetId="38">#REF!</definedName>
    <definedName name="AllData" localSheetId="25">#REF!</definedName>
    <definedName name="AllData" localSheetId="30">#REF!</definedName>
    <definedName name="AllData" localSheetId="31">#REF!</definedName>
    <definedName name="AllData" localSheetId="36">#REF!</definedName>
    <definedName name="AllData" localSheetId="37">#REF!</definedName>
    <definedName name="AllData" localSheetId="39">#REF!</definedName>
    <definedName name="AllData" localSheetId="40">#REF!</definedName>
    <definedName name="AllData" localSheetId="41">#REF!</definedName>
    <definedName name="AllData" localSheetId="46">#REF!</definedName>
    <definedName name="AllData" localSheetId="47">#REF!</definedName>
    <definedName name="AllData" localSheetId="48">#REF!</definedName>
    <definedName name="AllData" localSheetId="49">#REF!</definedName>
    <definedName name="AllData" localSheetId="52">#REF!</definedName>
    <definedName name="AllData" localSheetId="53">#REF!</definedName>
    <definedName name="AllData" localSheetId="64">#REF!</definedName>
    <definedName name="AllData" localSheetId="65">#REF!</definedName>
    <definedName name="AllData">#REF!</definedName>
    <definedName name="ALLSDR" localSheetId="67">#REF!</definedName>
    <definedName name="ALLSDR" localSheetId="68">#REF!</definedName>
    <definedName name="ALLSDR" localSheetId="69">#REF!</definedName>
    <definedName name="ALLSDR" localSheetId="70">#REF!</definedName>
    <definedName name="ALLSDR" localSheetId="72">#REF!</definedName>
    <definedName name="ALLSDR" localSheetId="73">#REF!</definedName>
    <definedName name="ALLSDR" localSheetId="74">#REF!</definedName>
    <definedName name="ALLSDR" localSheetId="11">#REF!</definedName>
    <definedName name="ALLSDR" localSheetId="12">#REF!</definedName>
    <definedName name="ALLSDR" localSheetId="13">#REF!</definedName>
    <definedName name="ALLSDR" localSheetId="23">#REF!</definedName>
    <definedName name="ALLSDR" localSheetId="26">#REF!</definedName>
    <definedName name="ALLSDR" localSheetId="27">#REF!</definedName>
    <definedName name="ALLSDR" localSheetId="10">#REF!</definedName>
    <definedName name="ALLSDR" localSheetId="38">#REF!</definedName>
    <definedName name="ALLSDR" localSheetId="25">#REF!</definedName>
    <definedName name="ALLSDR" localSheetId="30">#REF!</definedName>
    <definedName name="ALLSDR" localSheetId="31">#REF!</definedName>
    <definedName name="ALLSDR" localSheetId="36">#REF!</definedName>
    <definedName name="ALLSDR" localSheetId="37">#REF!</definedName>
    <definedName name="ALLSDR" localSheetId="39">#REF!</definedName>
    <definedName name="ALLSDR" localSheetId="40">#REF!</definedName>
    <definedName name="ALLSDR" localSheetId="41">#REF!</definedName>
    <definedName name="ALLSDR" localSheetId="46">#REF!</definedName>
    <definedName name="ALLSDR" localSheetId="47">#REF!</definedName>
    <definedName name="ALLSDR" localSheetId="48">#REF!</definedName>
    <definedName name="ALLSDR" localSheetId="49">#REF!</definedName>
    <definedName name="ALLSDR" localSheetId="52">#REF!</definedName>
    <definedName name="ALLSDR" localSheetId="53">#REF!</definedName>
    <definedName name="ALLSDR" localSheetId="64">#REF!</definedName>
    <definedName name="ALLSDR" localSheetId="65">#REF!</definedName>
    <definedName name="ALLSDR">#REF!</definedName>
    <definedName name="alpha" localSheetId="11">#REF!</definedName>
    <definedName name="alpha" localSheetId="23">#REF!</definedName>
    <definedName name="alpha" localSheetId="24">#REF!</definedName>
    <definedName name="alpha" localSheetId="26">#REF!</definedName>
    <definedName name="alpha" localSheetId="10">#REF!</definedName>
    <definedName name="alpha" localSheetId="38">#REF!</definedName>
    <definedName name="alpha" localSheetId="25">#REF!</definedName>
    <definedName name="alpha" localSheetId="39">#REF!</definedName>
    <definedName name="alpha" localSheetId="46">'[66]Int rate table spreads'!$C$7</definedName>
    <definedName name="alpha" localSheetId="51">#REF!</definedName>
    <definedName name="alpha" localSheetId="52">#REF!</definedName>
    <definedName name="alpha" localSheetId="66">'[66]Int rate table spreads'!$C$7</definedName>
    <definedName name="alpha">#REF!</definedName>
    <definedName name="ALRM" localSheetId="67">#REF!</definedName>
    <definedName name="ALRM" localSheetId="68">#REF!</definedName>
    <definedName name="ALRM" localSheetId="69">#REF!</definedName>
    <definedName name="ALRM" localSheetId="70">#REF!</definedName>
    <definedName name="ALRM" localSheetId="72">#REF!</definedName>
    <definedName name="ALRM" localSheetId="73">#REF!</definedName>
    <definedName name="ALRM" localSheetId="74">#REF!</definedName>
    <definedName name="ALRM" localSheetId="11">#REF!</definedName>
    <definedName name="ALRM" localSheetId="12">#REF!</definedName>
    <definedName name="ALRM" localSheetId="13">#REF!</definedName>
    <definedName name="ALRM" localSheetId="10">#REF!</definedName>
    <definedName name="ALRM" localSheetId="38">#REF!</definedName>
    <definedName name="ALRM" localSheetId="30">#REF!</definedName>
    <definedName name="ALRM" localSheetId="39">#REF!</definedName>
    <definedName name="ALRM" localSheetId="40">#REF!</definedName>
    <definedName name="ALRM" localSheetId="41">#REF!</definedName>
    <definedName name="ALRM" localSheetId="46">#REF!</definedName>
    <definedName name="ALRM" localSheetId="52">#REF!</definedName>
    <definedName name="ALRM" localSheetId="53">#REF!</definedName>
    <definedName name="ALRM" localSheetId="64">#REF!</definedName>
    <definedName name="ALRM" localSheetId="65">#REF!</definedName>
    <definedName name="ALRM" localSheetId="66">#REF!</definedName>
    <definedName name="ALRM">#REF!</definedName>
    <definedName name="alter3a" localSheetId="67">#REF!</definedName>
    <definedName name="alter3a" localSheetId="68">#REF!</definedName>
    <definedName name="alter3a" localSheetId="69">#REF!</definedName>
    <definedName name="alter3a" localSheetId="70">#REF!</definedName>
    <definedName name="alter3a" localSheetId="72">#REF!</definedName>
    <definedName name="alter3a" localSheetId="73">#REF!</definedName>
    <definedName name="alter3a" localSheetId="74">#REF!</definedName>
    <definedName name="alter3a" localSheetId="11">#REF!</definedName>
    <definedName name="alter3a" localSheetId="12">#REF!</definedName>
    <definedName name="alter3a" localSheetId="13">#REF!</definedName>
    <definedName name="alter3a" localSheetId="10">#REF!</definedName>
    <definedName name="alter3a" localSheetId="38">#REF!</definedName>
    <definedName name="alter3a" localSheetId="39">#REF!</definedName>
    <definedName name="alter3a" localSheetId="40">#REF!</definedName>
    <definedName name="alter3a" localSheetId="41">#REF!</definedName>
    <definedName name="alter3a" localSheetId="46">#REF!</definedName>
    <definedName name="alter3a" localSheetId="52">#REF!</definedName>
    <definedName name="alter3a" localSheetId="53">#REF!</definedName>
    <definedName name="alter3a" localSheetId="64">#REF!</definedName>
    <definedName name="alter3a" localSheetId="65">#REF!</definedName>
    <definedName name="alter3a">#REF!</definedName>
    <definedName name="alter3b" localSheetId="67">#REF!</definedName>
    <definedName name="alter3b" localSheetId="68">#REF!</definedName>
    <definedName name="alter3b" localSheetId="69">#REF!</definedName>
    <definedName name="alter3b" localSheetId="70">#REF!</definedName>
    <definedName name="alter3b" localSheetId="72">#REF!</definedName>
    <definedName name="alter3b" localSheetId="73">#REF!</definedName>
    <definedName name="alter3b" localSheetId="74">#REF!</definedName>
    <definedName name="alter3b" localSheetId="11">#REF!</definedName>
    <definedName name="alter3b" localSheetId="12">#REF!</definedName>
    <definedName name="alter3b" localSheetId="13">#REF!</definedName>
    <definedName name="alter3b" localSheetId="10">#REF!</definedName>
    <definedName name="alter3b" localSheetId="38">#REF!</definedName>
    <definedName name="alter3b" localSheetId="39">#REF!</definedName>
    <definedName name="alter3b" localSheetId="40">#REF!</definedName>
    <definedName name="alter3b" localSheetId="41">#REF!</definedName>
    <definedName name="alter3b" localSheetId="46">#REF!</definedName>
    <definedName name="alter3b" localSheetId="52">#REF!</definedName>
    <definedName name="alter3b" localSheetId="53">#REF!</definedName>
    <definedName name="alter3b" localSheetId="64">#REF!</definedName>
    <definedName name="alter3b" localSheetId="65">#REF!</definedName>
    <definedName name="alter3b">#REF!</definedName>
    <definedName name="ALTNGDP_R" localSheetId="67">[67]Q1!#REF!</definedName>
    <definedName name="ALTNGDP_R" localSheetId="68">[67]Q1!#REF!</definedName>
    <definedName name="ALTNGDP_R" localSheetId="69">[67]Q1!#REF!</definedName>
    <definedName name="ALTNGDP_R" localSheetId="70">[67]Q1!#REF!</definedName>
    <definedName name="ALTNGDP_R" localSheetId="72">[67]Q1!#REF!</definedName>
    <definedName name="ALTNGDP_R" localSheetId="73">[67]Q1!#REF!</definedName>
    <definedName name="ALTNGDP_R" localSheetId="74">[67]Q1!#REF!</definedName>
    <definedName name="ALTNGDP_R" localSheetId="11">#REF!</definedName>
    <definedName name="ALTNGDP_R" localSheetId="12">#REF!</definedName>
    <definedName name="ALTNGDP_R" localSheetId="13">#REF!</definedName>
    <definedName name="ALTNGDP_R" localSheetId="10">#REF!</definedName>
    <definedName name="ALTNGDP_R" localSheetId="38">#REF!</definedName>
    <definedName name="ALTNGDP_R" localSheetId="30">[68]Q1!#REF!</definedName>
    <definedName name="ALTNGDP_R" localSheetId="39">#REF!</definedName>
    <definedName name="ALTNGDP_R" localSheetId="40">[67]Q1!#REF!</definedName>
    <definedName name="ALTNGDP_R" localSheetId="41">[67]Q1!#REF!</definedName>
    <definedName name="ALTNGDP_R" localSheetId="46">[67]Q1!#REF!</definedName>
    <definedName name="ALTNGDP_R" localSheetId="51">#REF!</definedName>
    <definedName name="ALTNGDP_R" localSheetId="52">[67]Q1!#REF!</definedName>
    <definedName name="ALTNGDP_R" localSheetId="53">[67]Q1!#REF!</definedName>
    <definedName name="ALTNGDP_R" localSheetId="64">[67]Q1!#REF!</definedName>
    <definedName name="ALTNGDP_R" localSheetId="65">[67]Q1!#REF!</definedName>
    <definedName name="ALTNGDP_R" localSheetId="66">[67]Q1!#REF!</definedName>
    <definedName name="ALTNGDP_R">#REF!</definedName>
    <definedName name="ALTPCPI" localSheetId="67">[67]Q3!#REF!</definedName>
    <definedName name="ALTPCPI" localSheetId="68">[67]Q3!#REF!</definedName>
    <definedName name="ALTPCPI" localSheetId="69">[67]Q3!#REF!</definedName>
    <definedName name="ALTPCPI" localSheetId="70">[67]Q3!#REF!</definedName>
    <definedName name="ALTPCPI" localSheetId="72">[67]Q3!#REF!</definedName>
    <definedName name="ALTPCPI" localSheetId="73">[67]Q3!#REF!</definedName>
    <definedName name="ALTPCPI" localSheetId="74">[67]Q3!#REF!</definedName>
    <definedName name="ALTPCPI" localSheetId="11">#REF!</definedName>
    <definedName name="ALTPCPI" localSheetId="12">#REF!</definedName>
    <definedName name="ALTPCPI" localSheetId="13">#REF!</definedName>
    <definedName name="ALTPCPI" localSheetId="10">#REF!</definedName>
    <definedName name="ALTPCPI" localSheetId="38">#REF!</definedName>
    <definedName name="ALTPCPI" localSheetId="30">[68]Q3!#REF!</definedName>
    <definedName name="ALTPCPI" localSheetId="39">#REF!</definedName>
    <definedName name="ALTPCPI" localSheetId="40">[67]Q3!#REF!</definedName>
    <definedName name="ALTPCPI" localSheetId="41">[67]Q3!#REF!</definedName>
    <definedName name="ALTPCPI" localSheetId="46">[67]Q3!#REF!</definedName>
    <definedName name="ALTPCPI" localSheetId="51">#REF!</definedName>
    <definedName name="ALTPCPI" localSheetId="52">[67]Q3!#REF!</definedName>
    <definedName name="ALTPCPI" localSheetId="53">[67]Q3!#REF!</definedName>
    <definedName name="ALTPCPI" localSheetId="64">[67]Q3!#REF!</definedName>
    <definedName name="ALTPCPI" localSheetId="65">[67]Q3!#REF!</definedName>
    <definedName name="ALTPCPI" localSheetId="66">[67]Q3!#REF!</definedName>
    <definedName name="ALTPCPI">#REF!</definedName>
    <definedName name="amort" localSheetId="67">#REF!</definedName>
    <definedName name="amort" localSheetId="68">#REF!</definedName>
    <definedName name="amort" localSheetId="69">#REF!</definedName>
    <definedName name="amort" localSheetId="70">#REF!</definedName>
    <definedName name="amort" localSheetId="72">#REF!</definedName>
    <definedName name="amort" localSheetId="73">#REF!</definedName>
    <definedName name="amort" localSheetId="74">#REF!</definedName>
    <definedName name="amort" localSheetId="11">#REF!</definedName>
    <definedName name="amort" localSheetId="12">#REF!</definedName>
    <definedName name="amort" localSheetId="13">#REF!</definedName>
    <definedName name="amort" localSheetId="10">#REF!</definedName>
    <definedName name="amort" localSheetId="38">#REF!</definedName>
    <definedName name="amort" localSheetId="30">#REF!</definedName>
    <definedName name="amort" localSheetId="39">#REF!</definedName>
    <definedName name="amort" localSheetId="40">#REF!</definedName>
    <definedName name="amort" localSheetId="41">#REF!</definedName>
    <definedName name="amort" localSheetId="46">#REF!</definedName>
    <definedName name="amort" localSheetId="52">#REF!</definedName>
    <definedName name="amort" localSheetId="53">#REF!</definedName>
    <definedName name="amort" localSheetId="64">#REF!</definedName>
    <definedName name="amort" localSheetId="65">#REF!</definedName>
    <definedName name="amort" localSheetId="66">#REF!</definedName>
    <definedName name="amort">#REF!</definedName>
    <definedName name="AMORTI" localSheetId="67">#REF!</definedName>
    <definedName name="AMORTI" localSheetId="68">#REF!</definedName>
    <definedName name="AMORTI" localSheetId="69">#REF!</definedName>
    <definedName name="AMORTI" localSheetId="70">#REF!</definedName>
    <definedName name="AMORTI" localSheetId="72">#REF!</definedName>
    <definedName name="AMORTI" localSheetId="73">#REF!</definedName>
    <definedName name="AMORTI" localSheetId="74">#REF!</definedName>
    <definedName name="AMORTI" localSheetId="11">#REF!</definedName>
    <definedName name="Amorti" localSheetId="12">#REF!</definedName>
    <definedName name="AMORTI" localSheetId="13">#REF!</definedName>
    <definedName name="AMORTI" localSheetId="23">#REF!</definedName>
    <definedName name="AMORTI" localSheetId="24">#REF!</definedName>
    <definedName name="AMORTI" localSheetId="26">#REF!</definedName>
    <definedName name="AMORTI" localSheetId="27">#REF!</definedName>
    <definedName name="AMORTI" localSheetId="42">#REF!</definedName>
    <definedName name="AMORTI" localSheetId="10">#REF!</definedName>
    <definedName name="AMORTI" localSheetId="38">#REF!</definedName>
    <definedName name="AMORTI" localSheetId="25">#REF!</definedName>
    <definedName name="AMORTI" localSheetId="30">#REF!</definedName>
    <definedName name="AMORTI" localSheetId="31">#REF!</definedName>
    <definedName name="AMORTI" localSheetId="34">#REF!</definedName>
    <definedName name="AMORTI" localSheetId="36">#REF!</definedName>
    <definedName name="AMORTI" localSheetId="37">#REF!</definedName>
    <definedName name="AMORTI" localSheetId="39">#REF!</definedName>
    <definedName name="AMORTI" localSheetId="40">#REF!</definedName>
    <definedName name="AMORTI" localSheetId="41">#REF!</definedName>
    <definedName name="AMORTI" localSheetId="46">#REF!</definedName>
    <definedName name="AMORTI" localSheetId="47">#REF!</definedName>
    <definedName name="AMORTI" localSheetId="48">#REF!</definedName>
    <definedName name="AMORTI" localSheetId="49">#REF!</definedName>
    <definedName name="AMORTI" localSheetId="52">#REF!</definedName>
    <definedName name="AMORTI" localSheetId="53">#REF!</definedName>
    <definedName name="AMORTI" localSheetId="64">#REF!</definedName>
    <definedName name="AMORTI" localSheetId="65">#REF!</definedName>
    <definedName name="AMORTI">#REF!</definedName>
    <definedName name="AMPO5">"Gráfico 8"</definedName>
    <definedName name="AMTZ_NEW" localSheetId="67">[69]Debt!#REF!</definedName>
    <definedName name="AMTZ_NEW" localSheetId="68">[69]Debt!#REF!</definedName>
    <definedName name="AMTZ_NEW" localSheetId="69">[69]Debt!#REF!</definedName>
    <definedName name="AMTZ_NEW" localSheetId="70">[69]Debt!#REF!</definedName>
    <definedName name="AMTZ_NEW" localSheetId="72">[69]Debt!#REF!</definedName>
    <definedName name="AMTZ_NEW" localSheetId="73">[69]Debt!#REF!</definedName>
    <definedName name="AMTZ_NEW" localSheetId="74">[69]Debt!#REF!</definedName>
    <definedName name="AMTZ_NEW" localSheetId="11">#REF!</definedName>
    <definedName name="AMTZ_NEW" localSheetId="10">#REF!</definedName>
    <definedName name="AMTZ_NEW" localSheetId="38">#REF!</definedName>
    <definedName name="AMTZ_NEW" localSheetId="30">[69]Debt!#REF!</definedName>
    <definedName name="AMTZ_NEW" localSheetId="39">#REF!</definedName>
    <definedName name="AMTZ_NEW" localSheetId="40">[69]Debt!#REF!</definedName>
    <definedName name="AMTZ_NEW" localSheetId="41">[69]Debt!#REF!</definedName>
    <definedName name="AMTZ_NEW" localSheetId="46">[69]Debt!#REF!</definedName>
    <definedName name="AMTZ_NEW" localSheetId="51">#REF!</definedName>
    <definedName name="AMTZ_NEW" localSheetId="52">[69]Debt!#REF!</definedName>
    <definedName name="AMTZ_NEW" localSheetId="65">[69]Debt!#REF!</definedName>
    <definedName name="AMTZ_NEW" localSheetId="66">[69]Debt!#REF!</definedName>
    <definedName name="AMTZ_NEW">#REF!</definedName>
    <definedName name="AMTZ_OLD" localSheetId="67">[69]Debt!#REF!</definedName>
    <definedName name="AMTZ_OLD" localSheetId="68">[69]Debt!#REF!</definedName>
    <definedName name="AMTZ_OLD" localSheetId="69">[69]Debt!#REF!</definedName>
    <definedName name="AMTZ_OLD" localSheetId="70">[69]Debt!#REF!</definedName>
    <definedName name="AMTZ_OLD" localSheetId="72">[69]Debt!#REF!</definedName>
    <definedName name="AMTZ_OLD" localSheetId="73">[69]Debt!#REF!</definedName>
    <definedName name="AMTZ_OLD" localSheetId="74">[69]Debt!#REF!</definedName>
    <definedName name="AMTZ_OLD" localSheetId="11">#REF!</definedName>
    <definedName name="AMTZ_OLD" localSheetId="10">#REF!</definedName>
    <definedName name="AMTZ_OLD" localSheetId="38">#REF!</definedName>
    <definedName name="AMTZ_OLD" localSheetId="30">[69]Debt!#REF!</definedName>
    <definedName name="AMTZ_OLD" localSheetId="39">#REF!</definedName>
    <definedName name="AMTZ_OLD" localSheetId="40">[69]Debt!#REF!</definedName>
    <definedName name="AMTZ_OLD" localSheetId="41">[69]Debt!#REF!</definedName>
    <definedName name="AMTZ_OLD" localSheetId="46">[69]Debt!#REF!</definedName>
    <definedName name="AMTZ_OLD" localSheetId="51">#REF!</definedName>
    <definedName name="AMTZ_OLD" localSheetId="52">[69]Debt!#REF!</definedName>
    <definedName name="AMTZ_OLD" localSheetId="65">[69]Debt!#REF!</definedName>
    <definedName name="AMTZ_OLD" localSheetId="66">[69]Debt!#REF!</definedName>
    <definedName name="AMTZ_OLD">#REF!</definedName>
    <definedName name="AMTZ_TOT" localSheetId="67">[69]Debt!#REF!</definedName>
    <definedName name="AMTZ_TOT" localSheetId="68">[69]Debt!#REF!</definedName>
    <definedName name="AMTZ_TOT" localSheetId="69">[69]Debt!#REF!</definedName>
    <definedName name="AMTZ_TOT" localSheetId="70">[69]Debt!#REF!</definedName>
    <definedName name="AMTZ_TOT" localSheetId="72">[69]Debt!#REF!</definedName>
    <definedName name="AMTZ_TOT" localSheetId="73">[69]Debt!#REF!</definedName>
    <definedName name="AMTZ_TOT" localSheetId="74">[69]Debt!#REF!</definedName>
    <definedName name="AMTZ_TOT" localSheetId="11">#REF!</definedName>
    <definedName name="AMTZ_TOT" localSheetId="10">#REF!</definedName>
    <definedName name="AMTZ_TOT" localSheetId="38">#REF!</definedName>
    <definedName name="AMTZ_TOT" localSheetId="30">[69]Debt!#REF!</definedName>
    <definedName name="AMTZ_TOT" localSheetId="39">#REF!</definedName>
    <definedName name="AMTZ_TOT" localSheetId="40">[69]Debt!#REF!</definedName>
    <definedName name="AMTZ_TOT" localSheetId="41">[69]Debt!#REF!</definedName>
    <definedName name="AMTZ_TOT" localSheetId="46">[69]Debt!#REF!</definedName>
    <definedName name="AMTZ_TOT" localSheetId="51">#REF!</definedName>
    <definedName name="AMTZ_TOT" localSheetId="52">[69]Debt!#REF!</definedName>
    <definedName name="AMTZ_TOT" localSheetId="65">[69]Debt!#REF!</definedName>
    <definedName name="AMTZ_TOT" localSheetId="66">[69]Debt!#REF!</definedName>
    <definedName name="AMTZ_TOT">#REF!</definedName>
    <definedName name="ANEXO2" localSheetId="67">[70]BCP!#REF!</definedName>
    <definedName name="ANEXO2" localSheetId="68">[70]BCP!#REF!</definedName>
    <definedName name="ANEXO2" localSheetId="69">[70]BCP!#REF!</definedName>
    <definedName name="ANEXO2" localSheetId="70">[70]BCP!#REF!</definedName>
    <definedName name="ANEXO2" localSheetId="72">[70]BCP!#REF!</definedName>
    <definedName name="ANEXO2" localSheetId="73">[70]BCP!#REF!</definedName>
    <definedName name="ANEXO2" localSheetId="74">[70]BCP!#REF!</definedName>
    <definedName name="ANEXO2" localSheetId="11">#REF!</definedName>
    <definedName name="ANEXO2" localSheetId="12">#REF!</definedName>
    <definedName name="ANEXO2" localSheetId="13">#REF!</definedName>
    <definedName name="ANEXO2" localSheetId="23">#REF!</definedName>
    <definedName name="ANEXO2" localSheetId="24">#REF!</definedName>
    <definedName name="ANEXO2" localSheetId="26">#REF!</definedName>
    <definedName name="ANEXO2" localSheetId="42">[70]BCP!#REF!</definedName>
    <definedName name="ANEXO2" localSheetId="10">#REF!</definedName>
    <definedName name="ANEXO2" localSheetId="38">#REF!</definedName>
    <definedName name="ANEXO2" localSheetId="25">#REF!</definedName>
    <definedName name="ANEXO2" localSheetId="30">[70]BCP!#REF!</definedName>
    <definedName name="ANEXO2" localSheetId="31">#REF!</definedName>
    <definedName name="ANEXO2" localSheetId="34">#REF!</definedName>
    <definedName name="ANEXO2" localSheetId="36">[70]BCP!#REF!</definedName>
    <definedName name="ANEXO2" localSheetId="37">[70]BCP!#REF!</definedName>
    <definedName name="ANEXO2" localSheetId="39">#REF!</definedName>
    <definedName name="ANEXO2" localSheetId="40">[70]BCP!#REF!</definedName>
    <definedName name="ANEXO2" localSheetId="41">[70]BCP!#REF!</definedName>
    <definedName name="ANEXO2" localSheetId="46">[70]BCP!#REF!</definedName>
    <definedName name="ANEXO2" localSheetId="47">#REF!</definedName>
    <definedName name="ANEXO2" localSheetId="51">#REF!</definedName>
    <definedName name="ANEXO2" localSheetId="52">#REF!</definedName>
    <definedName name="ANEXO2" localSheetId="53">[70]BCP!#REF!</definedName>
    <definedName name="ANEXO2" localSheetId="64">[70]BCP!#REF!</definedName>
    <definedName name="ANEXO2" localSheetId="65">[70]BCP!#REF!</definedName>
    <definedName name="ANEXO2" localSheetId="66">[70]BCP!#REF!</definedName>
    <definedName name="ANEXO2">#REF!</definedName>
    <definedName name="ANEXO3">#N/A</definedName>
    <definedName name="ANEXO4">#N/A</definedName>
    <definedName name="ANEXO5">#N/A</definedName>
    <definedName name="ANEXO6">#N/A</definedName>
    <definedName name="annual" localSheetId="67">[71]Contribution!$C$326:$DC$340</definedName>
    <definedName name="annual" localSheetId="68">[71]Contribution!$C$326:$DC$340</definedName>
    <definedName name="annual" localSheetId="69">[71]Contribution!$C$326:$DC$340</definedName>
    <definedName name="annual" localSheetId="70">[71]Contribution!$C$326:$DC$340</definedName>
    <definedName name="annual" localSheetId="72">[71]Contribution!$C$326:$DC$340</definedName>
    <definedName name="annual" localSheetId="73">[71]Contribution!$C$326:$DC$340</definedName>
    <definedName name="annual" localSheetId="74">[71]Contribution!$C$326:$DC$340</definedName>
    <definedName name="annual" localSheetId="11">#REF!</definedName>
    <definedName name="annual" localSheetId="10">#REF!</definedName>
    <definedName name="annual" localSheetId="38">#REF!</definedName>
    <definedName name="annual" localSheetId="30">[72]Contribution!$C$326:$DC$340</definedName>
    <definedName name="annual" localSheetId="39">#REF!</definedName>
    <definedName name="annual" localSheetId="40">[71]Contribution!$C$326:$DC$340</definedName>
    <definedName name="annual" localSheetId="41">[71]Contribution!$C$326:$DC$340</definedName>
    <definedName name="annual" localSheetId="46">[71]Contribution!$C$326:$DC$340</definedName>
    <definedName name="annual" localSheetId="51">#REF!</definedName>
    <definedName name="annual" localSheetId="52">[71]Contribution!$C$326:$DC$340</definedName>
    <definedName name="annual" localSheetId="53">[71]Contribution!$C$326:$DC$340</definedName>
    <definedName name="annual" localSheetId="65">[71]Contribution!$C$326:$DC$340</definedName>
    <definedName name="annual" localSheetId="66">[71]Contribution!$C$326:$DC$340</definedName>
    <definedName name="annual">#REF!</definedName>
    <definedName name="ANO00" localSheetId="67">#REF!</definedName>
    <definedName name="ANO00" localSheetId="68">#REF!</definedName>
    <definedName name="ANO00" localSheetId="69">#REF!</definedName>
    <definedName name="ANO00" localSheetId="70">#REF!</definedName>
    <definedName name="ANO00" localSheetId="72">#REF!</definedName>
    <definedName name="ANO00" localSheetId="73">#REF!</definedName>
    <definedName name="ANO00" localSheetId="74">#REF!</definedName>
    <definedName name="ANO00" localSheetId="11">#REF!</definedName>
    <definedName name="ANO00" localSheetId="12">#REF!</definedName>
    <definedName name="ANO00" localSheetId="13">#REF!</definedName>
    <definedName name="ANO00" localSheetId="10">#REF!</definedName>
    <definedName name="ANO00" localSheetId="38">#REF!</definedName>
    <definedName name="ANO00" localSheetId="30">#REF!</definedName>
    <definedName name="ANO00" localSheetId="39">#REF!</definedName>
    <definedName name="ANO00" localSheetId="40">#REF!</definedName>
    <definedName name="ANO00" localSheetId="41">#REF!</definedName>
    <definedName name="ANO00" localSheetId="46">#REF!</definedName>
    <definedName name="ANO00" localSheetId="52">#REF!</definedName>
    <definedName name="ANO00" localSheetId="53">#REF!</definedName>
    <definedName name="ANO00" localSheetId="64">#REF!</definedName>
    <definedName name="ANO00" localSheetId="65">#REF!</definedName>
    <definedName name="ANO00" localSheetId="66">#REF!</definedName>
    <definedName name="ANO00">#REF!</definedName>
    <definedName name="ANO00A" localSheetId="67">#REF!</definedName>
    <definedName name="ANO00A" localSheetId="68">#REF!</definedName>
    <definedName name="ANO00A" localSheetId="69">#REF!</definedName>
    <definedName name="ANO00A" localSheetId="70">#REF!</definedName>
    <definedName name="ANO00A" localSheetId="72">#REF!</definedName>
    <definedName name="ANO00A" localSheetId="73">#REF!</definedName>
    <definedName name="ANO00A" localSheetId="74">#REF!</definedName>
    <definedName name="ANO00A" localSheetId="11">#REF!</definedName>
    <definedName name="ANO00A" localSheetId="12">#REF!</definedName>
    <definedName name="ANO00A" localSheetId="13">#REF!</definedName>
    <definedName name="ANO00A" localSheetId="10">#REF!</definedName>
    <definedName name="ANO00A" localSheetId="38">#REF!</definedName>
    <definedName name="ANO00A" localSheetId="39">#REF!</definedName>
    <definedName name="ANO00A" localSheetId="40">#REF!</definedName>
    <definedName name="ANO00A" localSheetId="41">#REF!</definedName>
    <definedName name="ANO00A" localSheetId="46">#REF!</definedName>
    <definedName name="ANO00A" localSheetId="52">#REF!</definedName>
    <definedName name="ANO00A" localSheetId="53">#REF!</definedName>
    <definedName name="ANO00A" localSheetId="64">#REF!</definedName>
    <definedName name="ANO00A" localSheetId="65">#REF!</definedName>
    <definedName name="ANO00A">#REF!</definedName>
    <definedName name="ANO00B" localSheetId="67">#REF!</definedName>
    <definedName name="ANO00B" localSheetId="68">#REF!</definedName>
    <definedName name="ANO00B" localSheetId="69">#REF!</definedName>
    <definedName name="ANO00B" localSheetId="70">#REF!</definedName>
    <definedName name="ANO00B" localSheetId="72">#REF!</definedName>
    <definedName name="ANO00B" localSheetId="73">#REF!</definedName>
    <definedName name="ANO00B" localSheetId="74">#REF!</definedName>
    <definedName name="ANO00B" localSheetId="11">#REF!</definedName>
    <definedName name="ANO00B" localSheetId="12">#REF!</definedName>
    <definedName name="ANO00B" localSheetId="13">#REF!</definedName>
    <definedName name="ANO00B" localSheetId="10">#REF!</definedName>
    <definedName name="ANO00B" localSheetId="38">#REF!</definedName>
    <definedName name="ANO00B" localSheetId="39">#REF!</definedName>
    <definedName name="ANO00B" localSheetId="40">#REF!</definedName>
    <definedName name="ANO00B" localSheetId="41">#REF!</definedName>
    <definedName name="ANO00B" localSheetId="46">#REF!</definedName>
    <definedName name="ANO00B" localSheetId="52">#REF!</definedName>
    <definedName name="ANO00B" localSheetId="53">#REF!</definedName>
    <definedName name="ANO00B" localSheetId="64">#REF!</definedName>
    <definedName name="ANO00B" localSheetId="65">#REF!</definedName>
    <definedName name="ANO00B">#REF!</definedName>
    <definedName name="ANO97A" localSheetId="67">#REF!</definedName>
    <definedName name="ANO97A" localSheetId="68">#REF!</definedName>
    <definedName name="ANO97A" localSheetId="69">#REF!</definedName>
    <definedName name="ANO97A" localSheetId="70">#REF!</definedName>
    <definedName name="ANO97A" localSheetId="72">#REF!</definedName>
    <definedName name="ANO97A" localSheetId="73">#REF!</definedName>
    <definedName name="ANO97A" localSheetId="74">#REF!</definedName>
    <definedName name="ANO97A" localSheetId="11">#REF!</definedName>
    <definedName name="ANO97A" localSheetId="10">#REF!</definedName>
    <definedName name="ANO97A" localSheetId="38">#REF!</definedName>
    <definedName name="ANO97A" localSheetId="39">#REF!</definedName>
    <definedName name="ANO97A" localSheetId="40">#REF!</definedName>
    <definedName name="ANO97A" localSheetId="41">#REF!</definedName>
    <definedName name="ANO97A" localSheetId="46">#REF!</definedName>
    <definedName name="ANO97A" localSheetId="52">#REF!</definedName>
    <definedName name="ANO97A" localSheetId="64">#REF!</definedName>
    <definedName name="ANO97A" localSheetId="65">#REF!</definedName>
    <definedName name="ANO97A">#REF!</definedName>
    <definedName name="ANO97B" localSheetId="67">#REF!</definedName>
    <definedName name="ANO97B" localSheetId="68">#REF!</definedName>
    <definedName name="ANO97B" localSheetId="69">#REF!</definedName>
    <definedName name="ANO97B" localSheetId="70">#REF!</definedName>
    <definedName name="ANO97B" localSheetId="72">#REF!</definedName>
    <definedName name="ANO97B" localSheetId="73">#REF!</definedName>
    <definedName name="ANO97B" localSheetId="74">#REF!</definedName>
    <definedName name="ANO97B" localSheetId="11">#REF!</definedName>
    <definedName name="ANO97B" localSheetId="10">#REF!</definedName>
    <definedName name="ANO97B" localSheetId="38">#REF!</definedName>
    <definedName name="ANO97B" localSheetId="39">#REF!</definedName>
    <definedName name="ANO97B" localSheetId="40">#REF!</definedName>
    <definedName name="ANO97B" localSheetId="41">#REF!</definedName>
    <definedName name="ANO97B" localSheetId="46">#REF!</definedName>
    <definedName name="ANO97B" localSheetId="52">#REF!</definedName>
    <definedName name="ANO97B" localSheetId="64">#REF!</definedName>
    <definedName name="ANO97B" localSheetId="65">#REF!</definedName>
    <definedName name="ANO97B">#REF!</definedName>
    <definedName name="ANO98A" localSheetId="67">#REF!</definedName>
    <definedName name="ANO98A" localSheetId="68">#REF!</definedName>
    <definedName name="ANO98A" localSheetId="69">#REF!</definedName>
    <definedName name="ANO98A" localSheetId="70">#REF!</definedName>
    <definedName name="ANO98A" localSheetId="72">#REF!</definedName>
    <definedName name="ANO98A" localSheetId="73">#REF!</definedName>
    <definedName name="ANO98A" localSheetId="74">#REF!</definedName>
    <definedName name="ANO98A" localSheetId="11">#REF!</definedName>
    <definedName name="ANO98A" localSheetId="10">#REF!</definedName>
    <definedName name="ANO98A" localSheetId="38">#REF!</definedName>
    <definedName name="ANO98A" localSheetId="39">#REF!</definedName>
    <definedName name="ANO98A" localSheetId="40">#REF!</definedName>
    <definedName name="ANO98A" localSheetId="41">#REF!</definedName>
    <definedName name="ANO98A" localSheetId="46">#REF!</definedName>
    <definedName name="ANO98A" localSheetId="52">#REF!</definedName>
    <definedName name="ANO98A" localSheetId="64">#REF!</definedName>
    <definedName name="ANO98A" localSheetId="65">#REF!</definedName>
    <definedName name="ANO98A">#REF!</definedName>
    <definedName name="ANO98B" localSheetId="67">#REF!</definedName>
    <definedName name="ANO98B" localSheetId="68">#REF!</definedName>
    <definedName name="ANO98B" localSheetId="69">#REF!</definedName>
    <definedName name="ANO98B" localSheetId="70">#REF!</definedName>
    <definedName name="ANO98B" localSheetId="72">#REF!</definedName>
    <definedName name="ANO98B" localSheetId="73">#REF!</definedName>
    <definedName name="ANO98B" localSheetId="74">#REF!</definedName>
    <definedName name="ANO98B" localSheetId="11">#REF!</definedName>
    <definedName name="ANO98B" localSheetId="10">#REF!</definedName>
    <definedName name="ANO98B" localSheetId="38">#REF!</definedName>
    <definedName name="ANO98B" localSheetId="39">#REF!</definedName>
    <definedName name="ANO98B" localSheetId="40">#REF!</definedName>
    <definedName name="ANO98B" localSheetId="41">#REF!</definedName>
    <definedName name="ANO98B" localSheetId="46">#REF!</definedName>
    <definedName name="ANO98B" localSheetId="52">#REF!</definedName>
    <definedName name="ANO98B" localSheetId="64">#REF!</definedName>
    <definedName name="ANO98B" localSheetId="65">#REF!</definedName>
    <definedName name="ANO98B">#REF!</definedName>
    <definedName name="ANO99A" localSheetId="67">#REF!</definedName>
    <definedName name="ANO99A" localSheetId="68">#REF!</definedName>
    <definedName name="ANO99A" localSheetId="69">#REF!</definedName>
    <definedName name="ANO99A" localSheetId="70">#REF!</definedName>
    <definedName name="ANO99A" localSheetId="72">#REF!</definedName>
    <definedName name="ANO99A" localSheetId="73">#REF!</definedName>
    <definedName name="ANO99A" localSheetId="74">#REF!</definedName>
    <definedName name="ANO99A" localSheetId="11">#REF!</definedName>
    <definedName name="ANO99A" localSheetId="10">#REF!</definedName>
    <definedName name="ANO99A" localSheetId="38">#REF!</definedName>
    <definedName name="ANO99A" localSheetId="39">#REF!</definedName>
    <definedName name="ANO99A" localSheetId="40">#REF!</definedName>
    <definedName name="ANO99A" localSheetId="41">#REF!</definedName>
    <definedName name="ANO99A" localSheetId="46">#REF!</definedName>
    <definedName name="ANO99A" localSheetId="52">#REF!</definedName>
    <definedName name="ANO99A" localSheetId="64">#REF!</definedName>
    <definedName name="ANO99A" localSheetId="65">#REF!</definedName>
    <definedName name="ANO99A">#REF!</definedName>
    <definedName name="ANO99B" localSheetId="67">#REF!</definedName>
    <definedName name="ANO99B" localSheetId="68">#REF!</definedName>
    <definedName name="ANO99B" localSheetId="69">#REF!</definedName>
    <definedName name="ANO99B" localSheetId="70">#REF!</definedName>
    <definedName name="ANO99B" localSheetId="72">#REF!</definedName>
    <definedName name="ANO99B" localSheetId="73">#REF!</definedName>
    <definedName name="ANO99B" localSheetId="74">#REF!</definedName>
    <definedName name="ANO99B" localSheetId="11">#REF!</definedName>
    <definedName name="ANO99B" localSheetId="10">#REF!</definedName>
    <definedName name="ANO99B" localSheetId="38">#REF!</definedName>
    <definedName name="ANO99B" localSheetId="39">#REF!</definedName>
    <definedName name="ANO99B" localSheetId="40">#REF!</definedName>
    <definedName name="ANO99B" localSheetId="41">#REF!</definedName>
    <definedName name="ANO99B" localSheetId="46">#REF!</definedName>
    <definedName name="ANO99B" localSheetId="52">#REF!</definedName>
    <definedName name="ANO99B" localSheetId="64">#REF!</definedName>
    <definedName name="ANO99B" localSheetId="65">#REF!</definedName>
    <definedName name="ANO99B">#REF!</definedName>
    <definedName name="anual1">#N/A</definedName>
    <definedName name="AÑO" localSheetId="11">#REF!</definedName>
    <definedName name="AÑO" localSheetId="10">#REF!</definedName>
    <definedName name="AÑO" localSheetId="38">#REF!</definedName>
    <definedName name="AÑO" localSheetId="39">#REF!</definedName>
    <definedName name="AÑO" localSheetId="46">'[73]Federal-r'!$HE$5487</definedName>
    <definedName name="AÑO" localSheetId="51">#REF!</definedName>
    <definedName name="AÑO" localSheetId="52">'[73]Federal-r'!$HE$5487</definedName>
    <definedName name="AÑO" localSheetId="66">'[73]Federal-r'!$HE$5487</definedName>
    <definedName name="AÑO">#REF!</definedName>
    <definedName name="Apalancamiento" localSheetId="11">#REF!</definedName>
    <definedName name="Apalancamiento" localSheetId="10">#REF!</definedName>
    <definedName name="Apalancamiento" localSheetId="38">#REF!</definedName>
    <definedName name="Apalancamiento" localSheetId="39">#REF!</definedName>
    <definedName name="Apalancamiento" localSheetId="46">'[58]Ranking Bancario'!$R$6:$V$54</definedName>
    <definedName name="Apalancamiento" localSheetId="51">#REF!</definedName>
    <definedName name="Apalancamiento" localSheetId="52">'[58]Ranking Bancario'!$R$6:$V$54</definedName>
    <definedName name="Apalancamiento" localSheetId="66">'[58]Ranking Bancario'!$R$6:$V$54</definedName>
    <definedName name="Apalancamiento">#REF!</definedName>
    <definedName name="apigraphs">#N/A</definedName>
    <definedName name="appendix" localSheetId="11">#REF!,#REF!,#REF!</definedName>
    <definedName name="appendix" localSheetId="23">#REF!,#REF!,#REF!</definedName>
    <definedName name="appendix" localSheetId="24">#REF!,#REF!,#REF!</definedName>
    <definedName name="appendix" localSheetId="26">#REF!,#REF!,#REF!</definedName>
    <definedName name="appendix" localSheetId="10">#REF!,#REF!,#REF!</definedName>
    <definedName name="appendix" localSheetId="38">#REF!,#REF!,#REF!</definedName>
    <definedName name="appendix" localSheetId="25">#REF!,#REF!,#REF!</definedName>
    <definedName name="appendix" localSheetId="39">#REF!,#REF!,#REF!</definedName>
    <definedName name="appendix" localSheetId="46">[36]QNEWLOR!$J$3:$AU$7,[36]QNEWLOR!$J$21:$AU$77,[36]QNEWLOR!$J$91:$AU$149</definedName>
    <definedName name="appendix" localSheetId="51">#REF!,#REF!,#REF!</definedName>
    <definedName name="appendix" localSheetId="52">#REF!,#REF!,#REF!</definedName>
    <definedName name="appendix" localSheetId="66">[36]QNEWLOR!$J$3:$AU$7,[36]QNEWLOR!$J$21:$AU$77,[36]QNEWLOR!$J$91:$AU$149</definedName>
    <definedName name="appendix">#REF!,#REF!,#REF!</definedName>
    <definedName name="APU" localSheetId="67">#REF!</definedName>
    <definedName name="APU" localSheetId="68">#REF!</definedName>
    <definedName name="APU" localSheetId="69">#REF!</definedName>
    <definedName name="APU" localSheetId="70">#REF!</definedName>
    <definedName name="APU" localSheetId="72">#REF!</definedName>
    <definedName name="APU" localSheetId="73">#REF!</definedName>
    <definedName name="APU" localSheetId="74">#REF!</definedName>
    <definedName name="APU" localSheetId="11">#REF!</definedName>
    <definedName name="APU" localSheetId="12">#REF!</definedName>
    <definedName name="APU" localSheetId="13">#REF!</definedName>
    <definedName name="APU" localSheetId="10">#REF!</definedName>
    <definedName name="APU" localSheetId="38">#REF!</definedName>
    <definedName name="APU" localSheetId="30">#REF!</definedName>
    <definedName name="APU" localSheetId="39">#REF!</definedName>
    <definedName name="APU" localSheetId="40">#REF!</definedName>
    <definedName name="APU" localSheetId="41">#REF!</definedName>
    <definedName name="APU" localSheetId="46">#REF!</definedName>
    <definedName name="APU" localSheetId="52">#REF!</definedName>
    <definedName name="APU" localSheetId="53">#REF!</definedName>
    <definedName name="APU" localSheetId="64">#REF!</definedName>
    <definedName name="APU" localSheetId="65">#REF!</definedName>
    <definedName name="APU" localSheetId="66">#REF!</definedName>
    <definedName name="APU">#REF!</definedName>
    <definedName name="AR" localSheetId="11">#REF!</definedName>
    <definedName name="AR" localSheetId="10">#REF!</definedName>
    <definedName name="AR" localSheetId="38">#REF!</definedName>
    <definedName name="AR" localSheetId="39">#REF!</definedName>
    <definedName name="AR" localSheetId="46">[74]ARBOL!$C$3</definedName>
    <definedName name="AR" localSheetId="51">#REF!</definedName>
    <definedName name="AR" localSheetId="52">[74]ARBOL!$C$3</definedName>
    <definedName name="AR" localSheetId="66">[74]ARBOL!$C$3</definedName>
    <definedName name="AR">#REF!</definedName>
    <definedName name="Arbol" localSheetId="11">#REF!</definedName>
    <definedName name="Arbol" localSheetId="10">#REF!</definedName>
    <definedName name="Arbol" localSheetId="38">#REF!</definedName>
    <definedName name="Arbol" localSheetId="39">#REF!</definedName>
    <definedName name="Arbol" localSheetId="46">'[58]Arbol Rentabilidad'!$B$6:$H$68</definedName>
    <definedName name="Arbol" localSheetId="51">#REF!</definedName>
    <definedName name="Arbol" localSheetId="52">'[58]Arbol Rentabilidad'!$B$6:$H$68</definedName>
    <definedName name="Arbol" localSheetId="66">'[58]Arbol Rentabilidad'!$B$6:$H$68</definedName>
    <definedName name="Arbol">#REF!</definedName>
    <definedName name="_xlnm.Print_Area" localSheetId="11">#REF!,#REF!,#REF!,#REF!,#REF!,#REF!,#REF!</definedName>
    <definedName name="_xlnm.Print_Area" localSheetId="12">#REF!</definedName>
    <definedName name="_xlnm.Print_Area" localSheetId="23">#REF!,#REF!,#REF!,#REF!,#REF!,#REF!,#REF!</definedName>
    <definedName name="_xlnm.Print_Area" localSheetId="24">#REF!,#REF!,#REF!,#REF!,#REF!,#REF!,#REF!</definedName>
    <definedName name="_xlnm.Print_Area" localSheetId="26">#REF!,#REF!,#REF!,#REF!,#REF!,#REF!,#REF!</definedName>
    <definedName name="_xlnm.Print_Area" localSheetId="10">#REF!,#REF!,#REF!,#REF!,#REF!,#REF!,#REF!</definedName>
    <definedName name="_xlnm.Print_Area" localSheetId="38">#REF!,#REF!,#REF!,#REF!,#REF!,#REF!,#REF!</definedName>
    <definedName name="_xlnm.Print_Area" localSheetId="25">#REF!,#REF!,#REF!,#REF!,#REF!,#REF!,#REF!</definedName>
    <definedName name="_xlnm.Print_Area" localSheetId="39">#REF!,#REF!,#REF!,#REF!,#REF!,#REF!,#REF!</definedName>
    <definedName name="_xlnm.Print_Area" localSheetId="46">[75]MONTHLY!$A$2:$U$25,[75]MONTHLY!$A$29:$U$66,[75]MONTHLY!$A$71:$U$124,[75]MONTHLY!$A$127:$U$180,[75]MONTHLY!$A$183:$U$238,[75]MONTHLY!$A$244:$U$287,[75]MONTHLY!$A$291:$U$330</definedName>
    <definedName name="_xlnm.Print_Area" localSheetId="51">#REF!,#REF!,#REF!,#REF!,#REF!,#REF!,#REF!</definedName>
    <definedName name="_xlnm.Print_Area" localSheetId="52">#REF!,#REF!,#REF!,#REF!,#REF!,#REF!,#REF!</definedName>
    <definedName name="_xlnm.Print_Area" localSheetId="66">[75]MONTHLY!$A$2:$U$25,[75]MONTHLY!$A$29:$U$66,[75]MONTHLY!$A$71:$U$124,[75]MONTHLY!$A$127:$U$180,[75]MONTHLY!$A$183:$U$238,[75]MONTHLY!$A$244:$U$287,[75]MONTHLY!$A$291:$U$330</definedName>
    <definedName name="_xlnm.Print_Area">#REF!,#REF!,#REF!,#REF!,#REF!,#REF!,#REF!</definedName>
    <definedName name="area_de_impressaoEST" localSheetId="67">#REF!</definedName>
    <definedName name="area_de_impressaoEST" localSheetId="68">#REF!</definedName>
    <definedName name="area_de_impressaoEST" localSheetId="69">#REF!</definedName>
    <definedName name="area_de_impressaoEST" localSheetId="70">#REF!</definedName>
    <definedName name="area_de_impressaoEST" localSheetId="72">#REF!</definedName>
    <definedName name="area_de_impressaoEST" localSheetId="73">#REF!</definedName>
    <definedName name="area_de_impressaoEST" localSheetId="74">#REF!</definedName>
    <definedName name="area_de_impressaoEST" localSheetId="11">#REF!</definedName>
    <definedName name="area_de_impressaoEST" localSheetId="12">#REF!</definedName>
    <definedName name="area_de_impressaoEST" localSheetId="13">#REF!</definedName>
    <definedName name="area_de_impressaoEST" localSheetId="10">#REF!</definedName>
    <definedName name="area_de_impressaoEST" localSheetId="38">#REF!</definedName>
    <definedName name="area_de_impressaoEST" localSheetId="30">#REF!</definedName>
    <definedName name="area_de_impressaoEST" localSheetId="39">#REF!</definedName>
    <definedName name="area_de_impressaoEST" localSheetId="40">#REF!</definedName>
    <definedName name="area_de_impressaoEST" localSheetId="41">#REF!</definedName>
    <definedName name="area_de_impressaoEST" localSheetId="46">#REF!</definedName>
    <definedName name="area_de_impressaoEST" localSheetId="52">#REF!</definedName>
    <definedName name="area_de_impressaoEST" localSheetId="53">#REF!</definedName>
    <definedName name="area_de_impressaoEST" localSheetId="64">#REF!</definedName>
    <definedName name="area_de_impressaoEST" localSheetId="65">#REF!</definedName>
    <definedName name="area_de_impressaoEST" localSheetId="66">#REF!</definedName>
    <definedName name="area_de_impressaoEST">#REF!</definedName>
    <definedName name="Área_impressão_DIR" localSheetId="67">#REF!</definedName>
    <definedName name="Área_impressão_DIR" localSheetId="68">#REF!</definedName>
    <definedName name="Área_impressão_DIR" localSheetId="69">#REF!</definedName>
    <definedName name="Área_impressão_DIR" localSheetId="70">#REF!</definedName>
    <definedName name="Área_impressão_DIR" localSheetId="72">#REF!</definedName>
    <definedName name="Área_impressão_DIR" localSheetId="73">#REF!</definedName>
    <definedName name="Área_impressão_DIR" localSheetId="74">#REF!</definedName>
    <definedName name="Área_impressão_DIR" localSheetId="11">#REF!</definedName>
    <definedName name="Área_impressão_DIR" localSheetId="12">#REF!</definedName>
    <definedName name="Área_impressão_DIR" localSheetId="13">#REF!</definedName>
    <definedName name="Área_impressão_DIR" localSheetId="10">#REF!</definedName>
    <definedName name="Área_impressão_DIR" localSheetId="38">#REF!</definedName>
    <definedName name="Área_impressão_DIR" localSheetId="39">#REF!</definedName>
    <definedName name="Área_impressão_DIR" localSheetId="40">#REF!</definedName>
    <definedName name="Área_impressão_DIR" localSheetId="41">#REF!</definedName>
    <definedName name="Área_impressão_DIR" localSheetId="46">#REF!</definedName>
    <definedName name="Área_impressão_DIR" localSheetId="52">#REF!</definedName>
    <definedName name="Área_impressão_DIR" localSheetId="53">#REF!</definedName>
    <definedName name="Área_impressão_DIR" localSheetId="64">#REF!</definedName>
    <definedName name="Área_impressão_DIR" localSheetId="65">#REF!</definedName>
    <definedName name="Área_impressão_DIR">#REF!</definedName>
    <definedName name="AREACONSTRUCCIO" localSheetId="67">#REF!</definedName>
    <definedName name="AREACONSTRUCCIO" localSheetId="68">#REF!</definedName>
    <definedName name="AREACONSTRUCCIO" localSheetId="69">#REF!</definedName>
    <definedName name="AREACONSTRUCCIO" localSheetId="70">#REF!</definedName>
    <definedName name="AREACONSTRUCCIO" localSheetId="72">#REF!</definedName>
    <definedName name="AREACONSTRUCCIO" localSheetId="73">#REF!</definedName>
    <definedName name="AREACONSTRUCCIO" localSheetId="74">#REF!</definedName>
    <definedName name="AREACONSTRUCCIO" localSheetId="11">#REF!</definedName>
    <definedName name="AREACONSTRUCCIO" localSheetId="12">#REF!</definedName>
    <definedName name="AREACONSTRUCCIO" localSheetId="13">#REF!</definedName>
    <definedName name="AREACONSTRUCCIO" localSheetId="23">#REF!</definedName>
    <definedName name="AREACONSTRUCCIO" localSheetId="24">#REF!</definedName>
    <definedName name="AREACONSTRUCCIO" localSheetId="26">#REF!</definedName>
    <definedName name="AREACONSTRUCCIO" localSheetId="42">#REF!</definedName>
    <definedName name="AREACONSTRUCCIO" localSheetId="10">#REF!</definedName>
    <definedName name="AREACONSTRUCCIO" localSheetId="38">#REF!</definedName>
    <definedName name="AREACONSTRUCCIO" localSheetId="25">#REF!</definedName>
    <definedName name="AREACONSTRUCCIO" localSheetId="30">#REF!</definedName>
    <definedName name="AREACONSTRUCCIO" localSheetId="31">#REF!</definedName>
    <definedName name="AREACONSTRUCCIO" localSheetId="34">#REF!</definedName>
    <definedName name="AREACONSTRUCCIO" localSheetId="36">#REF!</definedName>
    <definedName name="AREACONSTRUCCIO" localSheetId="37">#REF!</definedName>
    <definedName name="AREACONSTRUCCIO" localSheetId="39">#REF!</definedName>
    <definedName name="AREACONSTRUCCIO" localSheetId="40">#REF!</definedName>
    <definedName name="AREACONSTRUCCIO" localSheetId="41">#REF!</definedName>
    <definedName name="AREACONSTRUCCIO" localSheetId="46">#REF!</definedName>
    <definedName name="AREACONSTRUCCIO" localSheetId="47">#REF!</definedName>
    <definedName name="AREACONSTRUCCIO" localSheetId="52">#REF!</definedName>
    <definedName name="AREACONSTRUCCIO" localSheetId="53">#REF!</definedName>
    <definedName name="AREACONSTRUCCIO" localSheetId="64">#REF!</definedName>
    <definedName name="AREACONSTRUCCIO" localSheetId="65">#REF!</definedName>
    <definedName name="AREACONSTRUCCIO">#REF!</definedName>
    <definedName name="ARREC98" localSheetId="67">#REF!</definedName>
    <definedName name="ARREC98" localSheetId="68">#REF!</definedName>
    <definedName name="ARREC98" localSheetId="69">#REF!</definedName>
    <definedName name="ARREC98" localSheetId="70">#REF!</definedName>
    <definedName name="ARREC98" localSheetId="72">#REF!</definedName>
    <definedName name="ARREC98" localSheetId="73">#REF!</definedName>
    <definedName name="ARREC98" localSheetId="74">#REF!</definedName>
    <definedName name="ARREC98" localSheetId="11">#REF!</definedName>
    <definedName name="ARREC98" localSheetId="10">#REF!</definedName>
    <definedName name="ARREC98" localSheetId="38">#REF!</definedName>
    <definedName name="ARREC98" localSheetId="39">#REF!</definedName>
    <definedName name="ARREC98" localSheetId="40">#REF!</definedName>
    <definedName name="ARREC98" localSheetId="41">#REF!</definedName>
    <definedName name="ARREC98" localSheetId="46">#REF!</definedName>
    <definedName name="ARREC98" localSheetId="52">#REF!</definedName>
    <definedName name="ARREC98" localSheetId="64">#REF!</definedName>
    <definedName name="ARREC98" localSheetId="65">#REF!</definedName>
    <definedName name="ARREC98">#REF!</definedName>
    <definedName name="ARREC99" localSheetId="67">#REF!</definedName>
    <definedName name="ARREC99" localSheetId="68">#REF!</definedName>
    <definedName name="ARREC99" localSheetId="69">#REF!</definedName>
    <definedName name="ARREC99" localSheetId="70">#REF!</definedName>
    <definedName name="ARREC99" localSheetId="72">#REF!</definedName>
    <definedName name="ARREC99" localSheetId="73">#REF!</definedName>
    <definedName name="ARREC99" localSheetId="74">#REF!</definedName>
    <definedName name="ARREC99" localSheetId="11">#REF!</definedName>
    <definedName name="ARREC99" localSheetId="10">#REF!</definedName>
    <definedName name="ARREC99" localSheetId="38">#REF!</definedName>
    <definedName name="ARREC99" localSheetId="39">#REF!</definedName>
    <definedName name="ARREC99" localSheetId="40">#REF!</definedName>
    <definedName name="ARREC99" localSheetId="41">#REF!</definedName>
    <definedName name="ARREC99" localSheetId="46">#REF!</definedName>
    <definedName name="ARREC99" localSheetId="52">#REF!</definedName>
    <definedName name="ARREC99" localSheetId="64">#REF!</definedName>
    <definedName name="ARREC99" localSheetId="65">#REF!</definedName>
    <definedName name="ARREC99">#REF!</definedName>
    <definedName name="as" localSheetId="67" hidden="1">'[76]Fax a enviar'!#REF!</definedName>
    <definedName name="as" localSheetId="68" hidden="1">'[76]Fax a enviar'!#REF!</definedName>
    <definedName name="as" localSheetId="69" hidden="1">'[76]Fax a enviar'!#REF!</definedName>
    <definedName name="as" localSheetId="70" hidden="1">'[76]Fax a enviar'!#REF!</definedName>
    <definedName name="as" localSheetId="72" hidden="1">'[76]Fax a enviar'!#REF!</definedName>
    <definedName name="as" localSheetId="73" hidden="1">'[76]Fax a enviar'!#REF!</definedName>
    <definedName name="as" localSheetId="74" hidden="1">'[76]Fax a enviar'!#REF!</definedName>
    <definedName name="as" localSheetId="11" hidden="1">#REF!</definedName>
    <definedName name="as" localSheetId="12" hidden="1">{"Minpmon",#N/A,FALSE,"Monthinput"}</definedName>
    <definedName name="as" localSheetId="23" hidden="1">#REF!</definedName>
    <definedName name="as" localSheetId="24" hidden="1">#REF!</definedName>
    <definedName name="as" localSheetId="26" hidden="1">#REF!</definedName>
    <definedName name="as" localSheetId="42" hidden="1">'[76]Fax a enviar'!#REF!</definedName>
    <definedName name="as" localSheetId="10" hidden="1">#REF!</definedName>
    <definedName name="as" localSheetId="38" hidden="1">#REF!</definedName>
    <definedName name="as" localSheetId="25" hidden="1">#REF!</definedName>
    <definedName name="as" localSheetId="30" hidden="1">'[76]Fax a enviar'!#REF!</definedName>
    <definedName name="as" localSheetId="31" hidden="1">#REF!</definedName>
    <definedName name="as" localSheetId="34" hidden="1">#REF!</definedName>
    <definedName name="as" localSheetId="36" hidden="1">'[76]Fax a enviar'!#REF!</definedName>
    <definedName name="as" localSheetId="37" hidden="1">'[76]Fax a enviar'!#REF!</definedName>
    <definedName name="as" localSheetId="39" hidden="1">#REF!</definedName>
    <definedName name="as" localSheetId="41" hidden="1">'[76]Fax a enviar'!#REF!</definedName>
    <definedName name="as" localSheetId="46" hidden="1">'[76]Fax a enviar'!#REF!</definedName>
    <definedName name="as" localSheetId="47" hidden="1">#REF!</definedName>
    <definedName name="as" localSheetId="48" hidden="1">#REF!</definedName>
    <definedName name="as" localSheetId="49" hidden="1">#REF!</definedName>
    <definedName name="as" localSheetId="51" hidden="1">#REF!</definedName>
    <definedName name="as" localSheetId="52" hidden="1">#REF!</definedName>
    <definedName name="as" localSheetId="64" hidden="1">'[76]Fax a enviar'!#REF!</definedName>
    <definedName name="as" localSheetId="65" hidden="1">'[76]Fax a enviar'!#REF!</definedName>
    <definedName name="as" localSheetId="66" hidden="1">'[76]Fax a enviar'!#REF!</definedName>
    <definedName name="as" hidden="1">#REF!</definedName>
    <definedName name="ASAU" localSheetId="67">#REF!</definedName>
    <definedName name="ASAU" localSheetId="68">#REF!</definedName>
    <definedName name="ASAU" localSheetId="69">#REF!</definedName>
    <definedName name="ASAU" localSheetId="70">#REF!</definedName>
    <definedName name="ASAU" localSheetId="72">#REF!</definedName>
    <definedName name="ASAU" localSheetId="73">#REF!</definedName>
    <definedName name="ASAU" localSheetId="74">#REF!</definedName>
    <definedName name="ASAU" localSheetId="11">#REF!</definedName>
    <definedName name="ASAU" localSheetId="12">#REF!</definedName>
    <definedName name="ASAU" localSheetId="13">#REF!</definedName>
    <definedName name="ASAU" localSheetId="23">#REF!</definedName>
    <definedName name="ASAU" localSheetId="24">#REF!</definedName>
    <definedName name="ASAU" localSheetId="26">#REF!</definedName>
    <definedName name="ASAU" localSheetId="27">#REF!</definedName>
    <definedName name="ASAU" localSheetId="42">#REF!</definedName>
    <definedName name="ASAU" localSheetId="10">#REF!</definedName>
    <definedName name="ASAU" localSheetId="38">#REF!</definedName>
    <definedName name="ASAU" localSheetId="25">#REF!</definedName>
    <definedName name="ASAU" localSheetId="30">#REF!</definedName>
    <definedName name="ASAU" localSheetId="31">#REF!</definedName>
    <definedName name="ASAU" localSheetId="34">#REF!</definedName>
    <definedName name="ASAU" localSheetId="36">#REF!</definedName>
    <definedName name="ASAU" localSheetId="37">#REF!</definedName>
    <definedName name="ASAU" localSheetId="39">#REF!</definedName>
    <definedName name="ASAU" localSheetId="40">#REF!</definedName>
    <definedName name="ASAU" localSheetId="41">#REF!</definedName>
    <definedName name="ASAU" localSheetId="46">#REF!</definedName>
    <definedName name="ASAU" localSheetId="47">#REF!</definedName>
    <definedName name="ASAU" localSheetId="48">#REF!</definedName>
    <definedName name="ASAU" localSheetId="49">#REF!</definedName>
    <definedName name="ASAU" localSheetId="52">#REF!</definedName>
    <definedName name="ASAU" localSheetId="53">#REF!</definedName>
    <definedName name="ASAU" localSheetId="64">#REF!</definedName>
    <definedName name="ASAU" localSheetId="65">#REF!</definedName>
    <definedName name="ASAU" localSheetId="66">#REF!</definedName>
    <definedName name="ASAU">#REF!</definedName>
    <definedName name="ASAU1" localSheetId="67">#REF!</definedName>
    <definedName name="ASAU1" localSheetId="68">#REF!</definedName>
    <definedName name="ASAU1" localSheetId="69">#REF!</definedName>
    <definedName name="ASAU1" localSheetId="70">#REF!</definedName>
    <definedName name="ASAU1" localSheetId="72">#REF!</definedName>
    <definedName name="ASAU1" localSheetId="73">#REF!</definedName>
    <definedName name="ASAU1" localSheetId="74">#REF!</definedName>
    <definedName name="ASAU1" localSheetId="11">#REF!</definedName>
    <definedName name="ASAU1" localSheetId="12">#REF!</definedName>
    <definedName name="ASAU1" localSheetId="23">#REF!</definedName>
    <definedName name="ASAU1" localSheetId="26">#REF!</definedName>
    <definedName name="ASAU1" localSheetId="27">#REF!</definedName>
    <definedName name="ASAU1" localSheetId="10">#REF!</definedName>
    <definedName name="ASAU1" localSheetId="38">#REF!</definedName>
    <definedName name="ASAU1" localSheetId="25">#REF!</definedName>
    <definedName name="ASAU1" localSheetId="30">#REF!</definedName>
    <definedName name="ASAU1" localSheetId="31">#REF!</definedName>
    <definedName name="ASAU1" localSheetId="36">#REF!</definedName>
    <definedName name="ASAU1" localSheetId="37">#REF!</definedName>
    <definedName name="ASAU1" localSheetId="39">#REF!</definedName>
    <definedName name="ASAU1" localSheetId="40">#REF!</definedName>
    <definedName name="ASAU1" localSheetId="41">#REF!</definedName>
    <definedName name="ASAU1" localSheetId="46">#REF!</definedName>
    <definedName name="ASAU1" localSheetId="47">#REF!</definedName>
    <definedName name="ASAU1" localSheetId="48">#REF!</definedName>
    <definedName name="ASAU1" localSheetId="49">#REF!</definedName>
    <definedName name="ASAU1" localSheetId="52">#REF!</definedName>
    <definedName name="ASAU1" localSheetId="53">#REF!</definedName>
    <definedName name="ASAU1" localSheetId="64">#REF!</definedName>
    <definedName name="ASAU1" localSheetId="65">#REF!</definedName>
    <definedName name="ASAU1">#REF!</definedName>
    <definedName name="asd" localSheetId="67">#REF!</definedName>
    <definedName name="asd" localSheetId="68">#REF!</definedName>
    <definedName name="asd" localSheetId="69">#REF!</definedName>
    <definedName name="asd" localSheetId="70">#REF!</definedName>
    <definedName name="asd" localSheetId="72">#REF!</definedName>
    <definedName name="asd" localSheetId="73">#REF!</definedName>
    <definedName name="asd" localSheetId="74">#REF!</definedName>
    <definedName name="asd" localSheetId="11">#REF!</definedName>
    <definedName name="asd" localSheetId="12">#N/A</definedName>
    <definedName name="asd" localSheetId="13">#REF!</definedName>
    <definedName name="asd" localSheetId="23">#REF!</definedName>
    <definedName name="asd" localSheetId="24">#REF!</definedName>
    <definedName name="asd" localSheetId="26">#REF!</definedName>
    <definedName name="asd" localSheetId="27">#REF!</definedName>
    <definedName name="asd" localSheetId="10">#REF!</definedName>
    <definedName name="asd" localSheetId="38">#REF!</definedName>
    <definedName name="asd" localSheetId="25">#REF!</definedName>
    <definedName name="asd" localSheetId="30">#REF!</definedName>
    <definedName name="asd" localSheetId="31">#REF!</definedName>
    <definedName name="asd" localSheetId="36">#REF!</definedName>
    <definedName name="asd" localSheetId="37">#REF!</definedName>
    <definedName name="asd" localSheetId="39">#REF!</definedName>
    <definedName name="asd" localSheetId="40">#REF!</definedName>
    <definedName name="asd" localSheetId="41">#REF!</definedName>
    <definedName name="asd" localSheetId="46">#REF!</definedName>
    <definedName name="asd" localSheetId="47">#REF!</definedName>
    <definedName name="asd" localSheetId="48">#REF!</definedName>
    <definedName name="asd" localSheetId="49">#REF!</definedName>
    <definedName name="asd" localSheetId="52">#REF!</definedName>
    <definedName name="asd" localSheetId="53">#REF!</definedName>
    <definedName name="asd" localSheetId="64">#REF!</definedName>
    <definedName name="asd" localSheetId="65">#REF!</definedName>
    <definedName name="asd">#REF!</definedName>
    <definedName name="ASDF" localSheetId="67">#REF!</definedName>
    <definedName name="ASDF" localSheetId="68">#REF!</definedName>
    <definedName name="ASDF" localSheetId="69">#REF!</definedName>
    <definedName name="ASDF" localSheetId="70">#REF!</definedName>
    <definedName name="ASDF" localSheetId="72">#REF!</definedName>
    <definedName name="ASDF" localSheetId="73">#REF!</definedName>
    <definedName name="ASDF" localSheetId="74">#REF!</definedName>
    <definedName name="ASDF" localSheetId="11">#REF!</definedName>
    <definedName name="ASDF" localSheetId="12">#REF!</definedName>
    <definedName name="ASDF" localSheetId="13">#REF!</definedName>
    <definedName name="ASDF" localSheetId="10">#REF!</definedName>
    <definedName name="ASDF" localSheetId="38">#REF!</definedName>
    <definedName name="ASDF" localSheetId="39">#REF!</definedName>
    <definedName name="ASDF" localSheetId="40">#REF!</definedName>
    <definedName name="ASDF" localSheetId="41">#REF!</definedName>
    <definedName name="ASDF" localSheetId="46">#REF!</definedName>
    <definedName name="ASDF" localSheetId="52">#REF!</definedName>
    <definedName name="ASDF" localSheetId="64">#REF!</definedName>
    <definedName name="ASDF" localSheetId="65">#REF!</definedName>
    <definedName name="ASDF">#REF!</definedName>
    <definedName name="ASDFG" localSheetId="67">#REF!</definedName>
    <definedName name="ASDFG" localSheetId="68">#REF!</definedName>
    <definedName name="ASDFG" localSheetId="69">#REF!</definedName>
    <definedName name="ASDFG" localSheetId="70">#REF!</definedName>
    <definedName name="ASDFG" localSheetId="72">#REF!</definedName>
    <definedName name="ASDFG" localSheetId="73">#REF!</definedName>
    <definedName name="ASDFG" localSheetId="74">#REF!</definedName>
    <definedName name="ASDFG" localSheetId="11">#REF!</definedName>
    <definedName name="ASDFG" localSheetId="12">#REF!</definedName>
    <definedName name="ASDFG" localSheetId="13">#REF!</definedName>
    <definedName name="ASDFG" localSheetId="10">#REF!</definedName>
    <definedName name="ASDFG" localSheetId="38">#REF!</definedName>
    <definedName name="ASDFG" localSheetId="39">#REF!</definedName>
    <definedName name="ASDFG" localSheetId="40">#REF!</definedName>
    <definedName name="ASDFG" localSheetId="41">#REF!</definedName>
    <definedName name="ASDFG" localSheetId="46">#REF!</definedName>
    <definedName name="ASDFG" localSheetId="52">#REF!</definedName>
    <definedName name="ASDFG" localSheetId="64">#REF!</definedName>
    <definedName name="ASDFG" localSheetId="65">#REF!</definedName>
    <definedName name="ASDFG">#REF!</definedName>
    <definedName name="asdrae" localSheetId="67" hidden="1">#REF!</definedName>
    <definedName name="asdrae" localSheetId="68" hidden="1">#REF!</definedName>
    <definedName name="asdrae" localSheetId="69" hidden="1">#REF!</definedName>
    <definedName name="asdrae" localSheetId="70" hidden="1">#REF!</definedName>
    <definedName name="asdrae" localSheetId="72" hidden="1">#REF!</definedName>
    <definedName name="asdrae" localSheetId="73" hidden="1">#REF!</definedName>
    <definedName name="asdrae" localSheetId="74" hidden="1">#REF!</definedName>
    <definedName name="asdrae" localSheetId="11" hidden="1">#REF!</definedName>
    <definedName name="asdrae" localSheetId="23" hidden="1">#REF!</definedName>
    <definedName name="asdrae" localSheetId="27" hidden="1">#REF!</definedName>
    <definedName name="asdrae" localSheetId="10" hidden="1">#REF!</definedName>
    <definedName name="asdrae" localSheetId="38" hidden="1">#REF!</definedName>
    <definedName name="asdrae" localSheetId="25" hidden="1">#REF!</definedName>
    <definedName name="asdrae" localSheetId="31" hidden="1">#REF!</definedName>
    <definedName name="asdrae" localSheetId="39" hidden="1">#REF!</definedName>
    <definedName name="asdrae" localSheetId="40" hidden="1">#REF!</definedName>
    <definedName name="asdrae" localSheetId="41" hidden="1">#REF!</definedName>
    <definedName name="asdrae" localSheetId="46" hidden="1">#REF!</definedName>
    <definedName name="asdrae" localSheetId="47" hidden="1">#REF!</definedName>
    <definedName name="asdrae" localSheetId="48" hidden="1">#REF!</definedName>
    <definedName name="asdrae" localSheetId="49" hidden="1">#REF!</definedName>
    <definedName name="asdrae" localSheetId="52" hidden="1">#REF!</definedName>
    <definedName name="asdrae" localSheetId="53" hidden="1">#REF!</definedName>
    <definedName name="asdrae" localSheetId="64" hidden="1">#REF!</definedName>
    <definedName name="asdrae" localSheetId="65" hidden="1">#REF!</definedName>
    <definedName name="asdrae" hidden="1">#REF!</definedName>
    <definedName name="asdrra" localSheetId="67">#REF!</definedName>
    <definedName name="asdrra" localSheetId="68">#REF!</definedName>
    <definedName name="asdrra" localSheetId="69">#REF!</definedName>
    <definedName name="asdrra" localSheetId="70">#REF!</definedName>
    <definedName name="asdrra" localSheetId="72">#REF!</definedName>
    <definedName name="asdrra" localSheetId="73">#REF!</definedName>
    <definedName name="asdrra" localSheetId="74">#REF!</definedName>
    <definedName name="asdrra" localSheetId="11">#REF!</definedName>
    <definedName name="asdrra" localSheetId="23">#REF!</definedName>
    <definedName name="asdrra" localSheetId="27">#REF!</definedName>
    <definedName name="asdrra" localSheetId="10">#REF!</definedName>
    <definedName name="asdrra" localSheetId="38">#REF!</definedName>
    <definedName name="asdrra" localSheetId="25">#REF!</definedName>
    <definedName name="asdrra" localSheetId="31">#REF!</definedName>
    <definedName name="asdrra" localSheetId="39">#REF!</definedName>
    <definedName name="asdrra" localSheetId="40">#REF!</definedName>
    <definedName name="asdrra" localSheetId="41">#REF!</definedName>
    <definedName name="asdrra" localSheetId="46">#REF!</definedName>
    <definedName name="asdrra" localSheetId="47">#REF!</definedName>
    <definedName name="asdrra" localSheetId="48">#REF!</definedName>
    <definedName name="asdrra" localSheetId="49">#REF!</definedName>
    <definedName name="asdrra" localSheetId="52">#REF!</definedName>
    <definedName name="asdrra" localSheetId="53">#REF!</definedName>
    <definedName name="asdrra" localSheetId="64">#REF!</definedName>
    <definedName name="asdrra" localSheetId="65">#REF!</definedName>
    <definedName name="asdrra">#REF!</definedName>
    <definedName name="ase" localSheetId="67">#REF!</definedName>
    <definedName name="ase" localSheetId="68">#REF!</definedName>
    <definedName name="ase" localSheetId="69">#REF!</definedName>
    <definedName name="ase" localSheetId="70">#REF!</definedName>
    <definedName name="ase" localSheetId="72">#REF!</definedName>
    <definedName name="ase" localSheetId="73">#REF!</definedName>
    <definedName name="ase" localSheetId="74">#REF!</definedName>
    <definedName name="ase" localSheetId="11">#REF!</definedName>
    <definedName name="ase" localSheetId="23">#REF!</definedName>
    <definedName name="ase" localSheetId="27">#REF!</definedName>
    <definedName name="ase" localSheetId="10">#REF!</definedName>
    <definedName name="ase" localSheetId="38">#REF!</definedName>
    <definedName name="ase" localSheetId="25">#REF!</definedName>
    <definedName name="ase" localSheetId="31">#REF!</definedName>
    <definedName name="ase" localSheetId="39">#REF!</definedName>
    <definedName name="ase" localSheetId="40">#REF!</definedName>
    <definedName name="ase" localSheetId="41">#REF!</definedName>
    <definedName name="ase" localSheetId="46">#REF!</definedName>
    <definedName name="ase" localSheetId="47">#REF!</definedName>
    <definedName name="ase" localSheetId="48">#REF!</definedName>
    <definedName name="ase" localSheetId="49">#REF!</definedName>
    <definedName name="ase" localSheetId="52">#REF!</definedName>
    <definedName name="ase" localSheetId="53">#REF!</definedName>
    <definedName name="ase" localSheetId="64">#REF!</definedName>
    <definedName name="ase" localSheetId="65">#REF!</definedName>
    <definedName name="ase">#REF!</definedName>
    <definedName name="aser" localSheetId="67">#REF!</definedName>
    <definedName name="aser" localSheetId="68">#REF!</definedName>
    <definedName name="aser" localSheetId="69">#REF!</definedName>
    <definedName name="aser" localSheetId="70">#REF!</definedName>
    <definedName name="aser" localSheetId="72">#REF!</definedName>
    <definedName name="aser" localSheetId="73">#REF!</definedName>
    <definedName name="aser" localSheetId="74">#REF!</definedName>
    <definedName name="aser" localSheetId="11">#REF!</definedName>
    <definedName name="aser" localSheetId="23">#REF!</definedName>
    <definedName name="aser" localSheetId="27">#REF!</definedName>
    <definedName name="aser" localSheetId="10">#REF!</definedName>
    <definedName name="aser" localSheetId="38">#REF!</definedName>
    <definedName name="aser" localSheetId="25">#REF!</definedName>
    <definedName name="aser" localSheetId="31">#REF!</definedName>
    <definedName name="aser" localSheetId="39">#REF!</definedName>
    <definedName name="aser" localSheetId="40">#REF!</definedName>
    <definedName name="aser" localSheetId="41">#REF!</definedName>
    <definedName name="aser" localSheetId="46">#REF!</definedName>
    <definedName name="aser" localSheetId="47">#REF!</definedName>
    <definedName name="aser" localSheetId="48">#REF!</definedName>
    <definedName name="aser" localSheetId="49">#REF!</definedName>
    <definedName name="aser" localSheetId="52">#REF!</definedName>
    <definedName name="aser" localSheetId="53">#REF!</definedName>
    <definedName name="aser" localSheetId="64">#REF!</definedName>
    <definedName name="aser" localSheetId="65">#REF!</definedName>
    <definedName name="aser">#REF!</definedName>
    <definedName name="AsignadoA" localSheetId="67">#REF!</definedName>
    <definedName name="AsignadoA" localSheetId="68">#REF!</definedName>
    <definedName name="AsignadoA" localSheetId="69">#REF!</definedName>
    <definedName name="AsignadoA" localSheetId="70">#REF!</definedName>
    <definedName name="AsignadoA" localSheetId="72">#REF!</definedName>
    <definedName name="AsignadoA" localSheetId="73">#REF!</definedName>
    <definedName name="AsignadoA" localSheetId="74">#REF!</definedName>
    <definedName name="AsignadoA" localSheetId="11">#REF!</definedName>
    <definedName name="AsignadoA" localSheetId="23">#REF!</definedName>
    <definedName name="AsignadoA" localSheetId="10">#REF!</definedName>
    <definedName name="AsignadoA" localSheetId="38">#REF!</definedName>
    <definedName name="AsignadoA" localSheetId="31">#REF!</definedName>
    <definedName name="AsignadoA" localSheetId="39">#REF!</definedName>
    <definedName name="AsignadoA" localSheetId="40">#REF!</definedName>
    <definedName name="AsignadoA" localSheetId="41">#REF!</definedName>
    <definedName name="AsignadoA" localSheetId="46">#REF!</definedName>
    <definedName name="AsignadoA" localSheetId="52">#REF!</definedName>
    <definedName name="AsignadoA" localSheetId="53">#REF!</definedName>
    <definedName name="AsignadoA" localSheetId="64">#REF!</definedName>
    <definedName name="AsignadoA" localSheetId="65">#REF!</definedName>
    <definedName name="AsignadoA">#REF!</definedName>
    <definedName name="ASO" localSheetId="67">#REF!</definedName>
    <definedName name="ASO" localSheetId="68">#REF!</definedName>
    <definedName name="ASO" localSheetId="69">#REF!</definedName>
    <definedName name="ASO" localSheetId="70">#REF!</definedName>
    <definedName name="ASO" localSheetId="72">#REF!</definedName>
    <definedName name="ASO" localSheetId="73">#REF!</definedName>
    <definedName name="ASO" localSheetId="74">#REF!</definedName>
    <definedName name="ASO" localSheetId="11">#REF!</definedName>
    <definedName name="ASO" localSheetId="23">#REF!</definedName>
    <definedName name="ASO" localSheetId="10">#REF!</definedName>
    <definedName name="ASO" localSheetId="38">#REF!</definedName>
    <definedName name="ASO" localSheetId="31">#REF!</definedName>
    <definedName name="ASO" localSheetId="39">#REF!</definedName>
    <definedName name="ASO" localSheetId="40">#REF!</definedName>
    <definedName name="ASO" localSheetId="41">#REF!</definedName>
    <definedName name="ASO" localSheetId="46">#REF!</definedName>
    <definedName name="ASO" localSheetId="52">#REF!</definedName>
    <definedName name="ASO" localSheetId="53">#REF!</definedName>
    <definedName name="ASO" localSheetId="64">#REF!</definedName>
    <definedName name="ASO" localSheetId="65">#REF!</definedName>
    <definedName name="ASO">#REF!</definedName>
    <definedName name="asraa" localSheetId="67">#REF!</definedName>
    <definedName name="asraa" localSheetId="68">#REF!</definedName>
    <definedName name="asraa" localSheetId="69">#REF!</definedName>
    <definedName name="asraa" localSheetId="70">#REF!</definedName>
    <definedName name="asraa" localSheetId="72">#REF!</definedName>
    <definedName name="asraa" localSheetId="73">#REF!</definedName>
    <definedName name="asraa" localSheetId="74">#REF!</definedName>
    <definedName name="asraa" localSheetId="11">#REF!</definedName>
    <definedName name="asraa" localSheetId="23">#REF!</definedName>
    <definedName name="asraa" localSheetId="27">#REF!</definedName>
    <definedName name="asraa" localSheetId="10">#REF!</definedName>
    <definedName name="asraa" localSheetId="38">#REF!</definedName>
    <definedName name="asraa" localSheetId="25">#REF!</definedName>
    <definedName name="asraa" localSheetId="31">#REF!</definedName>
    <definedName name="asraa" localSheetId="39">#REF!</definedName>
    <definedName name="asraa" localSheetId="40">#REF!</definedName>
    <definedName name="asraa" localSheetId="41">#REF!</definedName>
    <definedName name="asraa" localSheetId="46">#REF!</definedName>
    <definedName name="asraa" localSheetId="47">#REF!</definedName>
    <definedName name="asraa" localSheetId="48">#REF!</definedName>
    <definedName name="asraa" localSheetId="49">#REF!</definedName>
    <definedName name="asraa" localSheetId="52">#REF!</definedName>
    <definedName name="asraa" localSheetId="53">#REF!</definedName>
    <definedName name="asraa" localSheetId="64">#REF!</definedName>
    <definedName name="asraa" localSheetId="65">#REF!</definedName>
    <definedName name="asraa">#REF!</definedName>
    <definedName name="asrraa44" localSheetId="67">#REF!</definedName>
    <definedName name="asrraa44" localSheetId="68">#REF!</definedName>
    <definedName name="asrraa44" localSheetId="69">#REF!</definedName>
    <definedName name="asrraa44" localSheetId="70">#REF!</definedName>
    <definedName name="asrraa44" localSheetId="72">#REF!</definedName>
    <definedName name="asrraa44" localSheetId="73">#REF!</definedName>
    <definedName name="asrraa44" localSheetId="74">#REF!</definedName>
    <definedName name="asrraa44" localSheetId="11">#REF!</definedName>
    <definedName name="asrraa44" localSheetId="23">#REF!</definedName>
    <definedName name="asrraa44" localSheetId="27">#REF!</definedName>
    <definedName name="asrraa44" localSheetId="10">#REF!</definedName>
    <definedName name="asrraa44" localSheetId="38">#REF!</definedName>
    <definedName name="asrraa44" localSheetId="25">#REF!</definedName>
    <definedName name="asrraa44" localSheetId="31">#REF!</definedName>
    <definedName name="asrraa44" localSheetId="39">#REF!</definedName>
    <definedName name="asrraa44" localSheetId="40">#REF!</definedName>
    <definedName name="asrraa44" localSheetId="41">#REF!</definedName>
    <definedName name="asrraa44" localSheetId="46">#REF!</definedName>
    <definedName name="asrraa44" localSheetId="47">#REF!</definedName>
    <definedName name="asrraa44" localSheetId="48">#REF!</definedName>
    <definedName name="asrraa44" localSheetId="49">#REF!</definedName>
    <definedName name="asrraa44" localSheetId="52">#REF!</definedName>
    <definedName name="asrraa44" localSheetId="53">#REF!</definedName>
    <definedName name="asrraa44" localSheetId="64">#REF!</definedName>
    <definedName name="asrraa44" localSheetId="65">#REF!</definedName>
    <definedName name="asrraa44">#REF!</definedName>
    <definedName name="ass">#N/A</definedName>
    <definedName name="ASSET" localSheetId="11">#REF!</definedName>
    <definedName name="ASSET" localSheetId="10">#REF!</definedName>
    <definedName name="ASSET" localSheetId="38">#REF!</definedName>
    <definedName name="ASSET" localSheetId="39">#REF!</definedName>
    <definedName name="ASSET" localSheetId="46">[74]SOLVENCIA!$D$48</definedName>
    <definedName name="ASSET" localSheetId="51">#REF!</definedName>
    <definedName name="ASSET" localSheetId="52">[74]SOLVENCIA!$D$48</definedName>
    <definedName name="ASSET" localSheetId="66">[74]SOLVENCIA!$D$48</definedName>
    <definedName name="ASSET">#REF!</definedName>
    <definedName name="Assistance" localSheetId="11">#REF!</definedName>
    <definedName name="Assistance" localSheetId="10">#REF!</definedName>
    <definedName name="Assistance" localSheetId="38">#REF!</definedName>
    <definedName name="Assistance" localSheetId="39">#REF!</definedName>
    <definedName name="Assistance" localSheetId="46">[77]Sheet1!$B$2:$T$56</definedName>
    <definedName name="Assistance" localSheetId="51">#REF!</definedName>
    <definedName name="Assistance" localSheetId="52">[77]Sheet1!$B$2:$T$56</definedName>
    <definedName name="Assistance" localSheetId="66">[77]Sheet1!$B$2:$T$56</definedName>
    <definedName name="Assistance">#REF!</definedName>
    <definedName name="ASSUM" localSheetId="67">#REF!</definedName>
    <definedName name="ASSUM" localSheetId="68">#REF!</definedName>
    <definedName name="ASSUM" localSheetId="69">#REF!</definedName>
    <definedName name="ASSUM" localSheetId="70">#REF!</definedName>
    <definedName name="ASSUM" localSheetId="72">#REF!</definedName>
    <definedName name="ASSUM" localSheetId="73">#REF!</definedName>
    <definedName name="ASSUM" localSheetId="74">#REF!</definedName>
    <definedName name="ASSUM" localSheetId="11">#REF!</definedName>
    <definedName name="ASSUM" localSheetId="12">#REF!</definedName>
    <definedName name="ASSUM" localSheetId="13">#REF!</definedName>
    <definedName name="ASSUM" localSheetId="23">#REF!</definedName>
    <definedName name="ASSUM" localSheetId="24">#REF!</definedName>
    <definedName name="ASSUM" localSheetId="26">#REF!</definedName>
    <definedName name="ASSUM" localSheetId="27">#REF!</definedName>
    <definedName name="ASSUM" localSheetId="42">#REF!</definedName>
    <definedName name="ASSUM" localSheetId="10">#REF!</definedName>
    <definedName name="ASSUM" localSheetId="38">#REF!</definedName>
    <definedName name="ASSUM" localSheetId="25">#REF!</definedName>
    <definedName name="ASSUM" localSheetId="30">#REF!</definedName>
    <definedName name="ASSUM" localSheetId="31">#REF!</definedName>
    <definedName name="ASSUM" localSheetId="34">#REF!</definedName>
    <definedName name="ASSUM" localSheetId="36">#REF!</definedName>
    <definedName name="ASSUM" localSheetId="37">#REF!</definedName>
    <definedName name="ASSUM" localSheetId="39">#REF!</definedName>
    <definedName name="ASSUM" localSheetId="40">#REF!</definedName>
    <definedName name="ASSUM" localSheetId="41">#REF!</definedName>
    <definedName name="ASSUM" localSheetId="46">#REF!</definedName>
    <definedName name="ASSUM" localSheetId="47">#REF!</definedName>
    <definedName name="ASSUM" localSheetId="48">#REF!</definedName>
    <definedName name="ASSUM" localSheetId="49">#REF!</definedName>
    <definedName name="ASSUM" localSheetId="52">#REF!</definedName>
    <definedName name="ASSUM" localSheetId="53">#REF!</definedName>
    <definedName name="ASSUM" localSheetId="64">#REF!</definedName>
    <definedName name="ASSUM" localSheetId="65">#REF!</definedName>
    <definedName name="ASSUM" localSheetId="66">#REF!</definedName>
    <definedName name="ASSUM">#REF!</definedName>
    <definedName name="ASSUMPB" localSheetId="67">#REF!</definedName>
    <definedName name="ASSUMPB" localSheetId="68">#REF!</definedName>
    <definedName name="ASSUMPB" localSheetId="69">#REF!</definedName>
    <definedName name="ASSUMPB" localSheetId="70">#REF!</definedName>
    <definedName name="ASSUMPB" localSheetId="72">#REF!</definedName>
    <definedName name="ASSUMPB" localSheetId="73">#REF!</definedName>
    <definedName name="ASSUMPB" localSheetId="74">#REF!</definedName>
    <definedName name="ASSUMPB" localSheetId="11">#REF!</definedName>
    <definedName name="ASSUMPB" localSheetId="12">#REF!</definedName>
    <definedName name="ASSUMPB" localSheetId="13">#REF!</definedName>
    <definedName name="ASSUMPB" localSheetId="10">#REF!</definedName>
    <definedName name="ASSUMPB" localSheetId="38">#REF!</definedName>
    <definedName name="ASSUMPB" localSheetId="39">#REF!</definedName>
    <definedName name="ASSUMPB" localSheetId="40">#REF!</definedName>
    <definedName name="ASSUMPB" localSheetId="41">#REF!</definedName>
    <definedName name="ASSUMPB" localSheetId="46">#REF!</definedName>
    <definedName name="ASSUMPB" localSheetId="52">#REF!</definedName>
    <definedName name="ASSUMPB" localSheetId="64">#REF!</definedName>
    <definedName name="ASSUMPB" localSheetId="65">#REF!</definedName>
    <definedName name="ASSUMPB">#REF!</definedName>
    <definedName name="atlantic" localSheetId="11">#REF!</definedName>
    <definedName name="atlantic" localSheetId="23">#REF!</definedName>
    <definedName name="atlantic" localSheetId="24">#REF!</definedName>
    <definedName name="atlantic" localSheetId="26">#REF!</definedName>
    <definedName name="atlantic" localSheetId="10">#REF!</definedName>
    <definedName name="atlantic" localSheetId="38">#REF!</definedName>
    <definedName name="atlantic" localSheetId="25">#REF!</definedName>
    <definedName name="atlantic" localSheetId="39">#REF!</definedName>
    <definedName name="atlantic" localSheetId="46">[78]nonopec!$D$424:$D$433</definedName>
    <definedName name="atlantic" localSheetId="51">#REF!</definedName>
    <definedName name="atlantic" localSheetId="52">#REF!</definedName>
    <definedName name="atlantic" localSheetId="66">[78]nonopec!$D$424:$D$433</definedName>
    <definedName name="atlantic">#REF!</definedName>
    <definedName name="atrade" localSheetId="67">[20]!atrade</definedName>
    <definedName name="atrade" localSheetId="68">[20]!atrade</definedName>
    <definedName name="atrade" localSheetId="69">[20]!atrade</definedName>
    <definedName name="atrade" localSheetId="70">[20]!atrade</definedName>
    <definedName name="atrade" localSheetId="72">[20]!atrade</definedName>
    <definedName name="atrade" localSheetId="73">[20]!atrade</definedName>
    <definedName name="atrade" localSheetId="74">[20]!atrade</definedName>
    <definedName name="atrade" localSheetId="11">#REF!</definedName>
    <definedName name="atrade" localSheetId="12">#REF!</definedName>
    <definedName name="atrade" localSheetId="23">#REF!</definedName>
    <definedName name="atrade" localSheetId="24">#REF!</definedName>
    <definedName name="atrade" localSheetId="26">#REF!</definedName>
    <definedName name="atrade" localSheetId="42">[20]!atrade</definedName>
    <definedName name="atrade" localSheetId="7">#REF!</definedName>
    <definedName name="atrade" localSheetId="10">#REF!</definedName>
    <definedName name="atrade" localSheetId="38">#REF!</definedName>
    <definedName name="atrade" localSheetId="25">#REF!</definedName>
    <definedName name="atrade" localSheetId="37">[20]!atrade</definedName>
    <definedName name="atrade" localSheetId="39">#REF!</definedName>
    <definedName name="atrade" localSheetId="41">[20]!atrade</definedName>
    <definedName name="atrade" localSheetId="46">[20]!atrade</definedName>
    <definedName name="atrade" localSheetId="47">#REF!</definedName>
    <definedName name="atrade" localSheetId="48">#REF!</definedName>
    <definedName name="atrade" localSheetId="51">#REF!</definedName>
    <definedName name="atrade" localSheetId="52">#REF!</definedName>
    <definedName name="atrade" localSheetId="53">[20]!atrade</definedName>
    <definedName name="atrade" localSheetId="63">[20]!atrade</definedName>
    <definedName name="atrade" localSheetId="64">[20]!atrade</definedName>
    <definedName name="atrade" localSheetId="66">[20]!atrade</definedName>
    <definedName name="atrade">#REF!</definedName>
    <definedName name="ATS" localSheetId="67">#REF!</definedName>
    <definedName name="ATS" localSheetId="68">#REF!</definedName>
    <definedName name="ATS" localSheetId="69">#REF!</definedName>
    <definedName name="ATS" localSheetId="70">#REF!</definedName>
    <definedName name="ATS" localSheetId="72">#REF!</definedName>
    <definedName name="ATS" localSheetId="73">#REF!</definedName>
    <definedName name="ATS" localSheetId="74">#REF!</definedName>
    <definedName name="ATS" localSheetId="11">#REF!</definedName>
    <definedName name="ATS" localSheetId="12">#REF!</definedName>
    <definedName name="ATS" localSheetId="13">#REF!</definedName>
    <definedName name="ATS" localSheetId="10">#REF!</definedName>
    <definedName name="ATS" localSheetId="38">#REF!</definedName>
    <definedName name="ATS" localSheetId="30">#REF!</definedName>
    <definedName name="ATS" localSheetId="39">#REF!</definedName>
    <definedName name="ATS" localSheetId="40">#REF!</definedName>
    <definedName name="ATS" localSheetId="41">#REF!</definedName>
    <definedName name="ATS" localSheetId="46">#REF!</definedName>
    <definedName name="ATS" localSheetId="52">#REF!</definedName>
    <definedName name="ATS" localSheetId="53">#REF!</definedName>
    <definedName name="ATS" localSheetId="64">#REF!</definedName>
    <definedName name="ATS" localSheetId="65">#REF!</definedName>
    <definedName name="ATS" localSheetId="66">#REF!</definedName>
    <definedName name="ATS">#REF!</definedName>
    <definedName name="AUS" localSheetId="67">#REF!</definedName>
    <definedName name="AUS" localSheetId="68">#REF!</definedName>
    <definedName name="AUS" localSheetId="69">#REF!</definedName>
    <definedName name="AUS" localSheetId="70">#REF!</definedName>
    <definedName name="AUS" localSheetId="72">#REF!</definedName>
    <definedName name="AUS" localSheetId="73">#REF!</definedName>
    <definedName name="AUS" localSheetId="74">#REF!</definedName>
    <definedName name="AUS" localSheetId="11">#REF!</definedName>
    <definedName name="AUS" localSheetId="12">#REF!</definedName>
    <definedName name="AUS" localSheetId="13">#REF!</definedName>
    <definedName name="AUS" localSheetId="23">#REF!</definedName>
    <definedName name="AUS" localSheetId="24">#REF!</definedName>
    <definedName name="AUS" localSheetId="26">#REF!</definedName>
    <definedName name="AUS" localSheetId="27">#REF!</definedName>
    <definedName name="AUS" localSheetId="42">#REF!</definedName>
    <definedName name="AUS" localSheetId="10">#REF!</definedName>
    <definedName name="AUS" localSheetId="38">#REF!</definedName>
    <definedName name="AUS" localSheetId="25">#REF!</definedName>
    <definedName name="AUS" localSheetId="30">#REF!</definedName>
    <definedName name="AUS" localSheetId="31">#REF!</definedName>
    <definedName name="AUS" localSheetId="34">#REF!</definedName>
    <definedName name="AUS" localSheetId="36">#REF!</definedName>
    <definedName name="AUS" localSheetId="37">#REF!</definedName>
    <definedName name="AUS" localSheetId="39">#REF!</definedName>
    <definedName name="AUS" localSheetId="40">#REF!</definedName>
    <definedName name="AUS" localSheetId="41">#REF!</definedName>
    <definedName name="AUS" localSheetId="46">#REF!</definedName>
    <definedName name="AUS" localSheetId="47">#REF!</definedName>
    <definedName name="AUS" localSheetId="48">#REF!</definedName>
    <definedName name="AUS" localSheetId="49">#REF!</definedName>
    <definedName name="AUS" localSheetId="52">#REF!</definedName>
    <definedName name="AUS" localSheetId="53">#REF!</definedName>
    <definedName name="AUS" localSheetId="64">#REF!</definedName>
    <definedName name="AUS" localSheetId="65">#REF!</definedName>
    <definedName name="AUS">#REF!</definedName>
    <definedName name="Australia_wt" localSheetId="11">#REF!</definedName>
    <definedName name="Australia_wt" localSheetId="10">#REF!</definedName>
    <definedName name="Australia_wt" localSheetId="38">#REF!</definedName>
    <definedName name="Australia_wt" localSheetId="39">#REF!</definedName>
    <definedName name="Australia_wt" localSheetId="46">'[79]OECD wgt'!$B$13</definedName>
    <definedName name="Australia_wt" localSheetId="51">#REF!</definedName>
    <definedName name="Australia_wt" localSheetId="52">'[79]OECD wgt'!$B$13</definedName>
    <definedName name="Australia_wt" localSheetId="66">'[79]OECD wgt'!$B$13</definedName>
    <definedName name="Australia_wt">#REF!</definedName>
    <definedName name="Austria_wt" localSheetId="11">#REF!</definedName>
    <definedName name="Austria_wt" localSheetId="10">#REF!</definedName>
    <definedName name="Austria_wt" localSheetId="38">#REF!</definedName>
    <definedName name="Austria_wt" localSheetId="39">#REF!</definedName>
    <definedName name="Austria_wt" localSheetId="46">'[79]OECD wgt'!$B$14</definedName>
    <definedName name="Austria_wt" localSheetId="51">#REF!</definedName>
    <definedName name="Austria_wt" localSheetId="52">'[79]OECD wgt'!$B$14</definedName>
    <definedName name="Austria_wt" localSheetId="66">'[79]OECD wgt'!$B$14</definedName>
    <definedName name="Austria_wt">#REF!</definedName>
    <definedName name="Average_Daily_Depreciation" localSheetId="11">#REF!</definedName>
    <definedName name="Average_Daily_Depreciation" localSheetId="23">#REF!</definedName>
    <definedName name="Average_Daily_Depreciation" localSheetId="24">#REF!</definedName>
    <definedName name="Average_Daily_Depreciation" localSheetId="26">#REF!</definedName>
    <definedName name="Average_Daily_Depreciation" localSheetId="10">#REF!</definedName>
    <definedName name="Average_Daily_Depreciation" localSheetId="38">#REF!</definedName>
    <definedName name="Average_Daily_Depreciation" localSheetId="25">#REF!</definedName>
    <definedName name="Average_Daily_Depreciation" localSheetId="39">#REF!</definedName>
    <definedName name="Average_Daily_Depreciation" localSheetId="46">'[80]Inter-Bank'!$G$5</definedName>
    <definedName name="Average_Daily_Depreciation" localSheetId="51">#REF!</definedName>
    <definedName name="Average_Daily_Depreciation" localSheetId="52">#REF!</definedName>
    <definedName name="Average_Daily_Depreciation" localSheetId="66">'[80]Inter-Bank'!$G$5</definedName>
    <definedName name="Average_Daily_Depreciation">#REF!</definedName>
    <definedName name="Average_Weekly_Depreciation" localSheetId="11">#REF!</definedName>
    <definedName name="Average_Weekly_Depreciation" localSheetId="23">#REF!</definedName>
    <definedName name="Average_Weekly_Depreciation" localSheetId="24">#REF!</definedName>
    <definedName name="Average_Weekly_Depreciation" localSheetId="26">#REF!</definedName>
    <definedName name="Average_Weekly_Depreciation" localSheetId="10">#REF!</definedName>
    <definedName name="Average_Weekly_Depreciation" localSheetId="38">#REF!</definedName>
    <definedName name="Average_Weekly_Depreciation" localSheetId="25">#REF!</definedName>
    <definedName name="Average_Weekly_Depreciation" localSheetId="39">#REF!</definedName>
    <definedName name="Average_Weekly_Depreciation" localSheetId="46">'[80]Inter-Bank'!$K$5</definedName>
    <definedName name="Average_Weekly_Depreciation" localSheetId="51">#REF!</definedName>
    <definedName name="Average_Weekly_Depreciation" localSheetId="52">#REF!</definedName>
    <definedName name="Average_Weekly_Depreciation" localSheetId="66">'[80]Inter-Bank'!$K$5</definedName>
    <definedName name="Average_Weekly_Depreciation">#REF!</definedName>
    <definedName name="Average_Weekly_Inter_Bank_Exchange_Rate" localSheetId="11">#REF!</definedName>
    <definedName name="Average_Weekly_Inter_Bank_Exchange_Rate" localSheetId="23">#REF!</definedName>
    <definedName name="Average_Weekly_Inter_Bank_Exchange_Rate" localSheetId="24">#REF!</definedName>
    <definedName name="Average_Weekly_Inter_Bank_Exchange_Rate" localSheetId="26">#REF!</definedName>
    <definedName name="Average_Weekly_Inter_Bank_Exchange_Rate" localSheetId="10">#REF!</definedName>
    <definedName name="Average_Weekly_Inter_Bank_Exchange_Rate" localSheetId="38">#REF!</definedName>
    <definedName name="Average_Weekly_Inter_Bank_Exchange_Rate" localSheetId="25">#REF!</definedName>
    <definedName name="Average_Weekly_Inter_Bank_Exchange_Rate" localSheetId="39">#REF!</definedName>
    <definedName name="Average_Weekly_Inter_Bank_Exchange_Rate" localSheetId="46">'[80]Inter-Bank'!$H$5</definedName>
    <definedName name="Average_Weekly_Inter_Bank_Exchange_Rate" localSheetId="51">#REF!</definedName>
    <definedName name="Average_Weekly_Inter_Bank_Exchange_Rate" localSheetId="52">#REF!</definedName>
    <definedName name="Average_Weekly_Inter_Bank_Exchange_Rate" localSheetId="66">'[80]Inter-Bank'!$H$5</definedName>
    <definedName name="Average_Weekly_Inter_Bank_Exchange_Rate">#REF!</definedName>
    <definedName name="AVISO" localSheetId="67">#REF!</definedName>
    <definedName name="AVISO" localSheetId="68">#REF!</definedName>
    <definedName name="AVISO" localSheetId="69">#REF!</definedName>
    <definedName name="AVISO" localSheetId="70">#REF!</definedName>
    <definedName name="AVISO" localSheetId="72">#REF!</definedName>
    <definedName name="AVISO" localSheetId="73">#REF!</definedName>
    <definedName name="AVISO" localSheetId="74">#REF!</definedName>
    <definedName name="AVISO" localSheetId="11">#REF!</definedName>
    <definedName name="AVISO" localSheetId="12">#REF!</definedName>
    <definedName name="AVISO" localSheetId="13">#REF!</definedName>
    <definedName name="AVISO" localSheetId="23">#REF!</definedName>
    <definedName name="AVISO" localSheetId="24">#REF!</definedName>
    <definedName name="AVISO" localSheetId="26">#REF!</definedName>
    <definedName name="AVISO" localSheetId="27">#REF!</definedName>
    <definedName name="AVISO" localSheetId="42">#REF!</definedName>
    <definedName name="AVISO" localSheetId="10">#REF!</definedName>
    <definedName name="AVISO" localSheetId="38">#REF!</definedName>
    <definedName name="AVISO" localSheetId="25">#REF!</definedName>
    <definedName name="AVISO" localSheetId="30">#REF!</definedName>
    <definedName name="AVISO" localSheetId="31">#REF!</definedName>
    <definedName name="AVISO" localSheetId="34">#REF!</definedName>
    <definedName name="AVISO" localSheetId="36">#REF!</definedName>
    <definedName name="AVISO" localSheetId="37">#REF!</definedName>
    <definedName name="AVISO" localSheetId="39">#REF!</definedName>
    <definedName name="AVISO" localSheetId="40">#REF!</definedName>
    <definedName name="AVISO" localSheetId="41">#REF!</definedName>
    <definedName name="AVISO" localSheetId="46">#REF!</definedName>
    <definedName name="AVISO" localSheetId="47">#REF!</definedName>
    <definedName name="AVISO" localSheetId="48">#REF!</definedName>
    <definedName name="AVISO" localSheetId="49">#REF!</definedName>
    <definedName name="AVISO" localSheetId="52">#REF!</definedName>
    <definedName name="AVISO" localSheetId="53">#REF!</definedName>
    <definedName name="AVISO" localSheetId="64">#REF!</definedName>
    <definedName name="AVISO" localSheetId="65">#REF!</definedName>
    <definedName name="AVISO" localSheetId="66">#REF!</definedName>
    <definedName name="AVISO">#REF!</definedName>
    <definedName name="AZUA1.1.00___Administración_General" localSheetId="67">#REF!</definedName>
    <definedName name="AZUA1.1.00___Administración_General" localSheetId="68">#REF!</definedName>
    <definedName name="AZUA1.1.00___Administración_General" localSheetId="69">#REF!</definedName>
    <definedName name="AZUA1.1.00___Administración_General" localSheetId="70">#REF!</definedName>
    <definedName name="AZUA1.1.00___Administración_General" localSheetId="72">#REF!</definedName>
    <definedName name="AZUA1.1.00___Administración_General" localSheetId="73">#REF!</definedName>
    <definedName name="AZUA1.1.00___Administración_General" localSheetId="74">#REF!</definedName>
    <definedName name="AZUA1.1.00___Administración_General" localSheetId="38">#REF!</definedName>
    <definedName name="AZUA1.1.00___Administración_General" localSheetId="39">#REF!</definedName>
    <definedName name="AZUA1.1.00___Administración_General" localSheetId="40">#REF!</definedName>
    <definedName name="AZUA1.1.00___Administración_General" localSheetId="41">#REF!</definedName>
    <definedName name="AZUA1.1.00___Administración_General" localSheetId="46">#REF!</definedName>
    <definedName name="AZUA1.1.00___Administración_General" localSheetId="52">#REF!</definedName>
    <definedName name="AZUA1.1.00___Administración_General" localSheetId="64">#REF!</definedName>
    <definedName name="AZUA1.1.00___Administración_General" localSheetId="65">#REF!</definedName>
    <definedName name="AZUA1.1.00___Administración_General">#REF!</definedName>
    <definedName name="AZUA2.1.00___Asuntos_económicos__comerciales_y_laborales" localSheetId="67">#REF!</definedName>
    <definedName name="AZUA2.1.00___Asuntos_económicos__comerciales_y_laborales" localSheetId="68">#REF!</definedName>
    <definedName name="AZUA2.1.00___Asuntos_económicos__comerciales_y_laborales" localSheetId="69">#REF!</definedName>
    <definedName name="AZUA2.1.00___Asuntos_económicos__comerciales_y_laborales" localSheetId="70">#REF!</definedName>
    <definedName name="AZUA2.1.00___Asuntos_económicos__comerciales_y_laborales" localSheetId="72">#REF!</definedName>
    <definedName name="AZUA2.1.00___Asuntos_económicos__comerciales_y_laborales" localSheetId="73">#REF!</definedName>
    <definedName name="AZUA2.1.00___Asuntos_económicos__comerciales_y_laborales" localSheetId="74">#REF!</definedName>
    <definedName name="AZUA2.1.00___Asuntos_económicos__comerciales_y_laborales" localSheetId="38">#REF!</definedName>
    <definedName name="AZUA2.1.00___Asuntos_económicos__comerciales_y_laborales" localSheetId="39">#REF!</definedName>
    <definedName name="AZUA2.1.00___Asuntos_económicos__comerciales_y_laborales" localSheetId="40">#REF!</definedName>
    <definedName name="AZUA2.1.00___Asuntos_económicos__comerciales_y_laborales" localSheetId="41">#REF!</definedName>
    <definedName name="AZUA2.1.00___Asuntos_económicos__comerciales_y_laborales" localSheetId="46">#REF!</definedName>
    <definedName name="AZUA2.1.00___Asuntos_económicos__comerciales_y_laborales" localSheetId="52">#REF!</definedName>
    <definedName name="AZUA2.1.00___Asuntos_económicos__comerciales_y_laborales" localSheetId="64">#REF!</definedName>
    <definedName name="AZUA2.1.00___Asuntos_económicos__comerciales_y_laborales" localSheetId="65">#REF!</definedName>
    <definedName name="AZUA2.1.00___Asuntos_económicos__comerciales_y_laborales">#REF!</definedName>
    <definedName name="B" localSheetId="67">#REF!</definedName>
    <definedName name="B" localSheetId="68">#REF!</definedName>
    <definedName name="B" localSheetId="69">#REF!</definedName>
    <definedName name="B" localSheetId="70">#REF!</definedName>
    <definedName name="B" localSheetId="72">#REF!</definedName>
    <definedName name="B" localSheetId="73">#REF!</definedName>
    <definedName name="B" localSheetId="74">#REF!</definedName>
    <definedName name="B" localSheetId="11">#REF!</definedName>
    <definedName name="B" localSheetId="12">#REF!</definedName>
    <definedName name="B" localSheetId="13">#REF!</definedName>
    <definedName name="B" localSheetId="23">#REF!</definedName>
    <definedName name="B" localSheetId="24">#REF!</definedName>
    <definedName name="B" localSheetId="26">#REF!</definedName>
    <definedName name="B" localSheetId="27">#REF!</definedName>
    <definedName name="B" localSheetId="10">#REF!</definedName>
    <definedName name="B" localSheetId="38">#REF!</definedName>
    <definedName name="B" localSheetId="25">#REF!</definedName>
    <definedName name="B" localSheetId="30">#REF!</definedName>
    <definedName name="B" localSheetId="31">#REF!</definedName>
    <definedName name="B" localSheetId="36">#REF!</definedName>
    <definedName name="B" localSheetId="37">#REF!</definedName>
    <definedName name="B" localSheetId="39">#REF!</definedName>
    <definedName name="B" localSheetId="40">#REF!</definedName>
    <definedName name="B" localSheetId="41">#REF!</definedName>
    <definedName name="B" localSheetId="46">#REF!</definedName>
    <definedName name="B" localSheetId="47">#REF!</definedName>
    <definedName name="B" localSheetId="48">#REF!</definedName>
    <definedName name="B" localSheetId="49">#REF!</definedName>
    <definedName name="B" localSheetId="52">#REF!</definedName>
    <definedName name="B" localSheetId="53">#REF!</definedName>
    <definedName name="B" localSheetId="64">#REF!</definedName>
    <definedName name="B" localSheetId="65">#REF!</definedName>
    <definedName name="B">#REF!</definedName>
    <definedName name="b1std" localSheetId="67">#REF!</definedName>
    <definedName name="b1std" localSheetId="68">#REF!</definedName>
    <definedName name="b1std" localSheetId="69">#REF!</definedName>
    <definedName name="b1std" localSheetId="70">#REF!</definedName>
    <definedName name="b1std" localSheetId="72">#REF!</definedName>
    <definedName name="b1std" localSheetId="73">#REF!</definedName>
    <definedName name="b1std" localSheetId="74">#REF!</definedName>
    <definedName name="b1std" localSheetId="11">#REF!</definedName>
    <definedName name="b1std" localSheetId="12">#REF!</definedName>
    <definedName name="b1std" localSheetId="13">#REF!</definedName>
    <definedName name="b1std" localSheetId="10">#REF!</definedName>
    <definedName name="b1std" localSheetId="38">#REF!</definedName>
    <definedName name="b1std" localSheetId="39">#REF!</definedName>
    <definedName name="b1std" localSheetId="40">#REF!</definedName>
    <definedName name="b1std" localSheetId="41">#REF!</definedName>
    <definedName name="b1std" localSheetId="46">#REF!</definedName>
    <definedName name="b1std" localSheetId="52">#REF!</definedName>
    <definedName name="b1std" localSheetId="64">#REF!</definedName>
    <definedName name="b1std" localSheetId="65">#REF!</definedName>
    <definedName name="b1std">#REF!</definedName>
    <definedName name="b2std" localSheetId="67">#REF!</definedName>
    <definedName name="b2std" localSheetId="68">#REF!</definedName>
    <definedName name="b2std" localSheetId="69">#REF!</definedName>
    <definedName name="b2std" localSheetId="70">#REF!</definedName>
    <definedName name="b2std" localSheetId="72">#REF!</definedName>
    <definedName name="b2std" localSheetId="73">#REF!</definedName>
    <definedName name="b2std" localSheetId="74">#REF!</definedName>
    <definedName name="b2std" localSheetId="11">#REF!</definedName>
    <definedName name="b2std" localSheetId="12">#REF!</definedName>
    <definedName name="b2std" localSheetId="13">#REF!</definedName>
    <definedName name="b2std" localSheetId="10">#REF!</definedName>
    <definedName name="b2std" localSheetId="38">#REF!</definedName>
    <definedName name="b2std" localSheetId="39">#REF!</definedName>
    <definedName name="b2std" localSheetId="40">#REF!</definedName>
    <definedName name="b2std" localSheetId="41">#REF!</definedName>
    <definedName name="b2std" localSheetId="46">#REF!</definedName>
    <definedName name="b2std" localSheetId="52">#REF!</definedName>
    <definedName name="b2std" localSheetId="64">#REF!</definedName>
    <definedName name="b2std" localSheetId="65">#REF!</definedName>
    <definedName name="b2std">#REF!</definedName>
    <definedName name="ba">#N/A</definedName>
    <definedName name="Badea" localSheetId="11">#REF!</definedName>
    <definedName name="Badea" localSheetId="10">#REF!</definedName>
    <definedName name="Badea" localSheetId="38">#REF!</definedName>
    <definedName name="Badea" localSheetId="39">#REF!</definedName>
    <definedName name="Badea" localSheetId="46">[60]CIRRs!$C$67</definedName>
    <definedName name="Badea" localSheetId="51">#REF!</definedName>
    <definedName name="Badea" localSheetId="52">[60]CIRRs!$C$67</definedName>
    <definedName name="Badea" localSheetId="66">[60]CIRRs!$C$67</definedName>
    <definedName name="Badea">#REF!</definedName>
    <definedName name="BAL" localSheetId="67">#REF!</definedName>
    <definedName name="BAL" localSheetId="68">#REF!</definedName>
    <definedName name="BAL" localSheetId="69">#REF!</definedName>
    <definedName name="BAL" localSheetId="70">#REF!</definedName>
    <definedName name="BAL" localSheetId="72">#REF!</definedName>
    <definedName name="BAL" localSheetId="73">#REF!</definedName>
    <definedName name="BAL" localSheetId="74">#REF!</definedName>
    <definedName name="BAL" localSheetId="11">#REF!</definedName>
    <definedName name="BAL" localSheetId="12">#REF!</definedName>
    <definedName name="BAL" localSheetId="13">#REF!</definedName>
    <definedName name="BAL" localSheetId="23">#REF!</definedName>
    <definedName name="BAL" localSheetId="26">#REF!</definedName>
    <definedName name="BAL" localSheetId="10">#REF!</definedName>
    <definedName name="BAL" localSheetId="38">#REF!</definedName>
    <definedName name="BAL" localSheetId="30">#REF!</definedName>
    <definedName name="BAL" localSheetId="31">#REF!</definedName>
    <definedName name="BAL" localSheetId="36">#REF!</definedName>
    <definedName name="BAL" localSheetId="37">#REF!</definedName>
    <definedName name="BAL" localSheetId="39">#REF!</definedName>
    <definedName name="BAL" localSheetId="40">#REF!</definedName>
    <definedName name="BAL" localSheetId="41">#REF!</definedName>
    <definedName name="BAL" localSheetId="46">#REF!</definedName>
    <definedName name="BAL" localSheetId="52">#REF!</definedName>
    <definedName name="BAL" localSheetId="53">#REF!</definedName>
    <definedName name="BAL" localSheetId="64">#REF!</definedName>
    <definedName name="BAL" localSheetId="65">#REF!</definedName>
    <definedName name="BAL" localSheetId="66">#REF!</definedName>
    <definedName name="BAL">#REF!</definedName>
    <definedName name="bALANCE" localSheetId="67" hidden="1">{"Minpmon",#N/A,FALSE,"Monthinput"}</definedName>
    <definedName name="bALANCE" localSheetId="68" hidden="1">{"Minpmon",#N/A,FALSE,"Monthinput"}</definedName>
    <definedName name="bALANCE" localSheetId="69" hidden="1">{"Minpmon",#N/A,FALSE,"Monthinput"}</definedName>
    <definedName name="bALANCE" localSheetId="70" hidden="1">{"Minpmon",#N/A,FALSE,"Monthinput"}</definedName>
    <definedName name="bALANCE" localSheetId="72" hidden="1">{"Minpmon",#N/A,FALSE,"Monthinput"}</definedName>
    <definedName name="bALANCE" localSheetId="73" hidden="1">{"Minpmon",#N/A,FALSE,"Monthinput"}</definedName>
    <definedName name="bALANCE" localSheetId="74" hidden="1">{"Minpmon",#N/A,FALSE,"Monthinput"}</definedName>
    <definedName name="bALANCE" localSheetId="11" hidden="1">{"Minpmon",#N/A,FALSE,"Monthinput"}</definedName>
    <definedName name="bALANCE" localSheetId="12" hidden="1">{"Minpmon",#N/A,FALSE,"Monthinput"}</definedName>
    <definedName name="bALANCE" localSheetId="13" hidden="1">{"Minpmon",#N/A,FALSE,"Monthinput"}</definedName>
    <definedName name="bALANCE" localSheetId="23" hidden="1">{"Minpmon",#N/A,FALSE,"Monthinput"}</definedName>
    <definedName name="bALANCE" localSheetId="24" hidden="1">{"Minpmon",#N/A,FALSE,"Monthinput"}</definedName>
    <definedName name="bALANCE" localSheetId="26" hidden="1">{"Minpmon",#N/A,FALSE,"Monthinput"}</definedName>
    <definedName name="bALANCE" localSheetId="27" hidden="1">{"Minpmon",#N/A,FALSE,"Monthinput"}</definedName>
    <definedName name="bALANCE" localSheetId="42" hidden="1">{"Minpmon",#N/A,FALSE,"Monthinput"}</definedName>
    <definedName name="bALANCE" localSheetId="6" hidden="1">{"Minpmon",#N/A,FALSE,"Monthinput"}</definedName>
    <definedName name="bALANCE" localSheetId="7" hidden="1">{"Minpmon",#N/A,FALSE,"Monthinput"}</definedName>
    <definedName name="bALANCE" localSheetId="10" hidden="1">{"Minpmon",#N/A,FALSE,"Monthinput"}</definedName>
    <definedName name="bALANCE" localSheetId="38" hidden="1">{"Minpmon",#N/A,FALSE,"Monthinput"}</definedName>
    <definedName name="bALANCE" localSheetId="25" hidden="1">{"Minpmon",#N/A,FALSE,"Monthinput"}</definedName>
    <definedName name="bALANCE" localSheetId="28" hidden="1">{"Minpmon",#N/A,FALSE,"Monthinput"}</definedName>
    <definedName name="bALANCE" localSheetId="30" hidden="1">{"Minpmon",#N/A,FALSE,"Monthinput"}</definedName>
    <definedName name="bALANCE" localSheetId="31" hidden="1">{"Minpmon",#N/A,FALSE,"Monthinput"}</definedName>
    <definedName name="bALANCE" localSheetId="32" hidden="1">{"Minpmon",#N/A,FALSE,"Monthinput"}</definedName>
    <definedName name="bALANCE" localSheetId="33" hidden="1">{"Minpmon",#N/A,FALSE,"Monthinput"}</definedName>
    <definedName name="bALANCE" localSheetId="34" hidden="1">{"Minpmon",#N/A,FALSE,"Monthinput"}</definedName>
    <definedName name="bALANCE" localSheetId="35" hidden="1">{"Minpmon",#N/A,FALSE,"Monthinput"}</definedName>
    <definedName name="bALANCE" localSheetId="36" hidden="1">{"Minpmon",#N/A,FALSE,"Monthinput"}</definedName>
    <definedName name="bALANCE" localSheetId="37" hidden="1">{"Minpmon",#N/A,FALSE,"Monthinput"}</definedName>
    <definedName name="bALANCE" localSheetId="39" hidden="1">{"Minpmon",#N/A,FALSE,"Monthinput"}</definedName>
    <definedName name="bALANCE" localSheetId="40" hidden="1">{"Minpmon",#N/A,FALSE,"Monthinput"}</definedName>
    <definedName name="bALANCE" localSheetId="41" hidden="1">{"Minpmon",#N/A,FALSE,"Monthinput"}</definedName>
    <definedName name="bALANCE" localSheetId="46" hidden="1">{"Minpmon",#N/A,FALSE,"Monthinput"}</definedName>
    <definedName name="bALANCE" localSheetId="47" hidden="1">{"Minpmon",#N/A,FALSE,"Monthinput"}</definedName>
    <definedName name="bALANCE" localSheetId="48" hidden="1">{"Minpmon",#N/A,FALSE,"Monthinput"}</definedName>
    <definedName name="bALANCE" localSheetId="49" hidden="1">{"Minpmon",#N/A,FALSE,"Monthinput"}</definedName>
    <definedName name="bALANCE" localSheetId="50" hidden="1">{"Minpmon",#N/A,FALSE,"Monthinput"}</definedName>
    <definedName name="bALANCE" localSheetId="51" hidden="1">{"Minpmon",#N/A,FALSE,"Monthinput"}</definedName>
    <definedName name="bALANCE" localSheetId="52" hidden="1">{"Minpmon",#N/A,FALSE,"Monthinput"}</definedName>
    <definedName name="bALANCE" localSheetId="53" hidden="1">{"Minpmon",#N/A,FALSE,"Monthinput"}</definedName>
    <definedName name="bALANCE" localSheetId="64" hidden="1">{"Minpmon",#N/A,FALSE,"Monthinput"}</definedName>
    <definedName name="bALANCE" localSheetId="65" hidden="1">{"Minpmon",#N/A,FALSE,"Monthinput"}</definedName>
    <definedName name="bALANCE" localSheetId="66" hidden="1">{"Minpmon",#N/A,FALSE,"Monthinput"}</definedName>
    <definedName name="bALANCE" hidden="1">{"Minpmon",#N/A,FALSE,"Monthinput"}</definedName>
    <definedName name="BANCOS" localSheetId="67">#REF!</definedName>
    <definedName name="BANCOS" localSheetId="68">#REF!</definedName>
    <definedName name="BANCOS" localSheetId="69">#REF!</definedName>
    <definedName name="BANCOS" localSheetId="70">#REF!</definedName>
    <definedName name="BANCOS" localSheetId="72">#REF!</definedName>
    <definedName name="BANCOS" localSheetId="73">#REF!</definedName>
    <definedName name="BANCOS" localSheetId="74">#REF!</definedName>
    <definedName name="BANCOS" localSheetId="11">#REF!</definedName>
    <definedName name="BANCOS" localSheetId="12">#REF!</definedName>
    <definedName name="BANCOS" localSheetId="13">#REF!</definedName>
    <definedName name="BANCOS" localSheetId="23">#REF!</definedName>
    <definedName name="BANCOS" localSheetId="24">#REF!</definedName>
    <definedName name="BANCOS" localSheetId="26">#REF!</definedName>
    <definedName name="BANCOS" localSheetId="27">#REF!</definedName>
    <definedName name="BANCOS" localSheetId="42">#REF!</definedName>
    <definedName name="BANCOS" localSheetId="10">#REF!</definedName>
    <definedName name="BANCOS" localSheetId="38">#REF!</definedName>
    <definedName name="BANCOS" localSheetId="25">#REF!</definedName>
    <definedName name="BANCOS" localSheetId="30">#REF!</definedName>
    <definedName name="BANCOS" localSheetId="31">#REF!</definedName>
    <definedName name="BANCOS" localSheetId="34">#REF!</definedName>
    <definedName name="BANCOS" localSheetId="36">#REF!</definedName>
    <definedName name="BANCOS" localSheetId="37">#REF!</definedName>
    <definedName name="BANCOS" localSheetId="39">#REF!</definedName>
    <definedName name="BANCOS" localSheetId="40">#REF!</definedName>
    <definedName name="BANCOS" localSheetId="41">#REF!</definedName>
    <definedName name="BANCOS" localSheetId="46">#REF!</definedName>
    <definedName name="BANCOS" localSheetId="47">#REF!</definedName>
    <definedName name="BANCOS" localSheetId="48">#REF!</definedName>
    <definedName name="BANCOS" localSheetId="49">#REF!</definedName>
    <definedName name="BANCOS" localSheetId="52">#REF!</definedName>
    <definedName name="BANCOS" localSheetId="53">#REF!</definedName>
    <definedName name="BANCOS" localSheetId="64">#REF!</definedName>
    <definedName name="BANCOS" localSheetId="65">#REF!</definedName>
    <definedName name="BANCOS" localSheetId="66">#REF!</definedName>
    <definedName name="BANCOS">#REF!</definedName>
    <definedName name="banks1" localSheetId="67">#REF!</definedName>
    <definedName name="banks1" localSheetId="68">#REF!</definedName>
    <definedName name="banks1" localSheetId="69">#REF!</definedName>
    <definedName name="banks1" localSheetId="70">#REF!</definedName>
    <definedName name="banks1" localSheetId="72">#REF!</definedName>
    <definedName name="banks1" localSheetId="73">#REF!</definedName>
    <definedName name="banks1" localSheetId="74">#REF!</definedName>
    <definedName name="banks1" localSheetId="11">#REF!</definedName>
    <definedName name="banks1" localSheetId="12">#REF!</definedName>
    <definedName name="banks1" localSheetId="13">#REF!</definedName>
    <definedName name="banks1" localSheetId="10">#REF!</definedName>
    <definedName name="banks1" localSheetId="38">#REF!</definedName>
    <definedName name="banks1" localSheetId="39">#REF!</definedName>
    <definedName name="banks1" localSheetId="40">#REF!</definedName>
    <definedName name="banks1" localSheetId="41">#REF!</definedName>
    <definedName name="banks1" localSheetId="46">#REF!</definedName>
    <definedName name="banks1" localSheetId="52">#REF!</definedName>
    <definedName name="banks1" localSheetId="64">#REF!</definedName>
    <definedName name="banks1" localSheetId="65">#REF!</definedName>
    <definedName name="banks1">#REF!</definedName>
    <definedName name="banks2" localSheetId="67">#REF!</definedName>
    <definedName name="banks2" localSheetId="68">#REF!</definedName>
    <definedName name="banks2" localSheetId="69">#REF!</definedName>
    <definedName name="banks2" localSheetId="70">#REF!</definedName>
    <definedName name="banks2" localSheetId="72">#REF!</definedName>
    <definedName name="banks2" localSheetId="73">#REF!</definedName>
    <definedName name="banks2" localSheetId="74">#REF!</definedName>
    <definedName name="banks2" localSheetId="11">#REF!</definedName>
    <definedName name="banks2" localSheetId="10">#REF!</definedName>
    <definedName name="banks2" localSheetId="38">#REF!</definedName>
    <definedName name="banks2" localSheetId="39">#REF!</definedName>
    <definedName name="banks2" localSheetId="40">#REF!</definedName>
    <definedName name="banks2" localSheetId="41">#REF!</definedName>
    <definedName name="banks2" localSheetId="46">#REF!</definedName>
    <definedName name="banks2" localSheetId="52">#REF!</definedName>
    <definedName name="banks2" localSheetId="64">#REF!</definedName>
    <definedName name="banks2" localSheetId="65">#REF!</definedName>
    <definedName name="banks2">#REF!</definedName>
    <definedName name="baron" localSheetId="67" hidden="1">#REF!</definedName>
    <definedName name="baron" localSheetId="68" hidden="1">#REF!</definedName>
    <definedName name="baron" localSheetId="69" hidden="1">#REF!</definedName>
    <definedName name="baron" localSheetId="70" hidden="1">#REF!</definedName>
    <definedName name="baron" localSheetId="72" hidden="1">#REF!</definedName>
    <definedName name="baron" localSheetId="73" hidden="1">#REF!</definedName>
    <definedName name="baron" localSheetId="74" hidden="1">#REF!</definedName>
    <definedName name="baron" localSheetId="11" hidden="1">#REF!</definedName>
    <definedName name="baron" localSheetId="10" hidden="1">#REF!</definedName>
    <definedName name="baron" localSheetId="38" hidden="1">#REF!</definedName>
    <definedName name="baron" localSheetId="39" hidden="1">#REF!</definedName>
    <definedName name="baron" localSheetId="40" hidden="1">#REF!</definedName>
    <definedName name="baron" localSheetId="41" hidden="1">#REF!</definedName>
    <definedName name="baron" localSheetId="46" hidden="1">#REF!</definedName>
    <definedName name="baron" localSheetId="52" hidden="1">#REF!</definedName>
    <definedName name="baron" localSheetId="64" hidden="1">#REF!</definedName>
    <definedName name="baron" localSheetId="65" hidden="1">#REF!</definedName>
    <definedName name="baron" hidden="1">#REF!</definedName>
    <definedName name="BASDAT" localSheetId="67">'[46]Annual Tables'!#REF!</definedName>
    <definedName name="BASDAT" localSheetId="68">'[46]Annual Tables'!#REF!</definedName>
    <definedName name="BASDAT" localSheetId="69">'[46]Annual Tables'!#REF!</definedName>
    <definedName name="BASDAT" localSheetId="70">'[46]Annual Tables'!#REF!</definedName>
    <definedName name="BASDAT" localSheetId="72">'[46]Annual Tables'!#REF!</definedName>
    <definedName name="BASDAT" localSheetId="73">'[46]Annual Tables'!#REF!</definedName>
    <definedName name="BASDAT" localSheetId="74">'[46]Annual Tables'!#REF!</definedName>
    <definedName name="BASDAT" localSheetId="11">#REF!</definedName>
    <definedName name="BASDAT" localSheetId="10">#REF!</definedName>
    <definedName name="BASDAT" localSheetId="38">#REF!</definedName>
    <definedName name="BASDAT" localSheetId="39">#REF!</definedName>
    <definedName name="BASDAT" localSheetId="46">'[46]Annual Tables'!#REF!</definedName>
    <definedName name="BASDAT" localSheetId="51">#REF!</definedName>
    <definedName name="BASDAT" localSheetId="52">'[46]Annual Tables'!#REF!</definedName>
    <definedName name="BASDAT" localSheetId="65">'[46]Annual Tables'!#REF!</definedName>
    <definedName name="BASDAT" localSheetId="66">'[46]Annual Tables'!#REF!</definedName>
    <definedName name="BASDAT">#REF!</definedName>
    <definedName name="base" localSheetId="11">#REF!</definedName>
    <definedName name="base" localSheetId="10">#REF!</definedName>
    <definedName name="base" localSheetId="38">#REF!</definedName>
    <definedName name="base" localSheetId="39">#REF!</definedName>
    <definedName name="base" localSheetId="46">'[81]K. IMF Base'!$A$170:$CI$255</definedName>
    <definedName name="base" localSheetId="51">#REF!</definedName>
    <definedName name="base" localSheetId="52">'[81]K. IMF Base'!$A$170:$CI$255</definedName>
    <definedName name="base" localSheetId="66">'[81]K. IMF Base'!$A$170:$CI$255</definedName>
    <definedName name="base">#REF!</definedName>
    <definedName name="_xlnm.Database" localSheetId="67">#REF!</definedName>
    <definedName name="_xlnm.Database" localSheetId="68">#REF!</definedName>
    <definedName name="_xlnm.Database" localSheetId="69">#REF!</definedName>
    <definedName name="_xlnm.Database" localSheetId="70">#REF!</definedName>
    <definedName name="_xlnm.Database" localSheetId="72">#REF!</definedName>
    <definedName name="_xlnm.Database" localSheetId="73">#REF!</definedName>
    <definedName name="_xlnm.Database" localSheetId="74">#REF!</definedName>
    <definedName name="_xlnm.Database" localSheetId="11">#REF!</definedName>
    <definedName name="_xlnm.Database" localSheetId="12">#REF!</definedName>
    <definedName name="_xlnm.Database" localSheetId="13">#REF!</definedName>
    <definedName name="_xlnm.Database" localSheetId="23">#REF!</definedName>
    <definedName name="_xlnm.Database" localSheetId="24">#REF!</definedName>
    <definedName name="_xlnm.Database" localSheetId="26">#REF!</definedName>
    <definedName name="_xlnm.Database" localSheetId="10">#REF!</definedName>
    <definedName name="_xlnm.Database" localSheetId="38">#REF!</definedName>
    <definedName name="_xlnm.Database" localSheetId="25">#REF!</definedName>
    <definedName name="_xlnm.Database" localSheetId="30">#REF!</definedName>
    <definedName name="_xlnm.Database" localSheetId="31">#REF!</definedName>
    <definedName name="_xlnm.Database" localSheetId="36">#REF!</definedName>
    <definedName name="_xlnm.Database" localSheetId="37">#REF!</definedName>
    <definedName name="_xlnm.Database" localSheetId="39">#REF!</definedName>
    <definedName name="_xlnm.Database" localSheetId="40">#REF!</definedName>
    <definedName name="_xlnm.Database" localSheetId="41">#REF!</definedName>
    <definedName name="_xlnm.Database" localSheetId="46">#REF!</definedName>
    <definedName name="_xlnm.Database" localSheetId="47">#REF!</definedName>
    <definedName name="_xlnm.Database" localSheetId="52">#REF!</definedName>
    <definedName name="_xlnm.Database" localSheetId="53">#REF!</definedName>
    <definedName name="_xlnm.Database" localSheetId="64">#REF!</definedName>
    <definedName name="_xlnm.Database" localSheetId="65">#REF!</definedName>
    <definedName name="_xlnm.Database" localSheetId="66">#REF!</definedName>
    <definedName name="_xlnm.Database">#REF!</definedName>
    <definedName name="baseflow" localSheetId="67">'[81]K. IMF Base'!#REF!</definedName>
    <definedName name="baseflow" localSheetId="68">'[81]K. IMF Base'!#REF!</definedName>
    <definedName name="baseflow" localSheetId="69">'[81]K. IMF Base'!#REF!</definedName>
    <definedName name="baseflow" localSheetId="70">'[81]K. IMF Base'!#REF!</definedName>
    <definedName name="baseflow" localSheetId="72">'[81]K. IMF Base'!#REF!</definedName>
    <definedName name="baseflow" localSheetId="73">'[81]K. IMF Base'!#REF!</definedName>
    <definedName name="baseflow" localSheetId="74">'[81]K. IMF Base'!#REF!</definedName>
    <definedName name="baseflow" localSheetId="11">#REF!</definedName>
    <definedName name="baseflow" localSheetId="12">#REF!</definedName>
    <definedName name="baseflow" localSheetId="13">#REF!</definedName>
    <definedName name="baseflow" localSheetId="10">#REF!</definedName>
    <definedName name="baseflow" localSheetId="38">#REF!</definedName>
    <definedName name="baseflow" localSheetId="30">'[81]K. IMF Base'!#REF!</definedName>
    <definedName name="baseflow" localSheetId="39">#REF!</definedName>
    <definedName name="baseflow" localSheetId="40">'[81]K. IMF Base'!#REF!</definedName>
    <definedName name="baseflow" localSheetId="41">'[81]K. IMF Base'!#REF!</definedName>
    <definedName name="baseflow" localSheetId="46">'[81]K. IMF Base'!#REF!</definedName>
    <definedName name="baseflow" localSheetId="51">#REF!</definedName>
    <definedName name="baseflow" localSheetId="52">'[81]K. IMF Base'!#REF!</definedName>
    <definedName name="baseflow" localSheetId="53">'[81]K. IMF Base'!#REF!</definedName>
    <definedName name="baseflow" localSheetId="64">'[81]K. IMF Base'!#REF!</definedName>
    <definedName name="baseflow" localSheetId="65">'[81]K. IMF Base'!#REF!</definedName>
    <definedName name="baseflow" localSheetId="66">'[81]K. IMF Base'!#REF!</definedName>
    <definedName name="baseflow">#REF!</definedName>
    <definedName name="BaseYear" localSheetId="67">#REF!</definedName>
    <definedName name="BaseYear" localSheetId="68">#REF!</definedName>
    <definedName name="BaseYear" localSheetId="69">#REF!</definedName>
    <definedName name="BaseYear" localSheetId="70">#REF!</definedName>
    <definedName name="BaseYear" localSheetId="72">#REF!</definedName>
    <definedName name="BaseYear" localSheetId="73">#REF!</definedName>
    <definedName name="BaseYear" localSheetId="74">#REF!</definedName>
    <definedName name="BaseYear" localSheetId="11">#REF!</definedName>
    <definedName name="BaseYear" localSheetId="12">#REF!</definedName>
    <definedName name="BaseYear" localSheetId="13">#REF!</definedName>
    <definedName name="BaseYear" localSheetId="10">#REF!</definedName>
    <definedName name="BaseYear" localSheetId="38">#REF!</definedName>
    <definedName name="BaseYear" localSheetId="30">#REF!</definedName>
    <definedName name="BaseYear" localSheetId="39">#REF!</definedName>
    <definedName name="BaseYear" localSheetId="40">#REF!</definedName>
    <definedName name="BaseYear" localSheetId="41">#REF!</definedName>
    <definedName name="BaseYear" localSheetId="46">#REF!</definedName>
    <definedName name="BaseYear" localSheetId="52">#REF!</definedName>
    <definedName name="BaseYear" localSheetId="53">#REF!</definedName>
    <definedName name="BaseYear" localSheetId="64">#REF!</definedName>
    <definedName name="BaseYear" localSheetId="65">#REF!</definedName>
    <definedName name="BaseYear" localSheetId="66">#REF!</definedName>
    <definedName name="BaseYear">#REF!</definedName>
    <definedName name="Basic_Data" localSheetId="67">#REF!</definedName>
    <definedName name="Basic_Data" localSheetId="68">#REF!</definedName>
    <definedName name="Basic_Data" localSheetId="69">#REF!</definedName>
    <definedName name="Basic_Data" localSheetId="70">#REF!</definedName>
    <definedName name="Basic_Data" localSheetId="72">#REF!</definedName>
    <definedName name="Basic_Data" localSheetId="73">#REF!</definedName>
    <definedName name="Basic_Data" localSheetId="74">#REF!</definedName>
    <definedName name="Basic_Data" localSheetId="11">#REF!</definedName>
    <definedName name="Basic_Data" localSheetId="12">#REF!</definedName>
    <definedName name="Basic_Data" localSheetId="13">#REF!</definedName>
    <definedName name="Basic_Data" localSheetId="10">#REF!</definedName>
    <definedName name="Basic_Data" localSheetId="38">#REF!</definedName>
    <definedName name="Basic_Data" localSheetId="39">#REF!</definedName>
    <definedName name="Basic_Data" localSheetId="40">#REF!</definedName>
    <definedName name="Basic_Data" localSheetId="41">#REF!</definedName>
    <definedName name="Basic_Data" localSheetId="46">#REF!</definedName>
    <definedName name="Basic_Data" localSheetId="52">#REF!</definedName>
    <definedName name="Basic_Data" localSheetId="53">#REF!</definedName>
    <definedName name="Basic_Data" localSheetId="64">#REF!</definedName>
    <definedName name="Basic_Data" localSheetId="65">#REF!</definedName>
    <definedName name="Basic_Data">#REF!</definedName>
    <definedName name="BASOMA" localSheetId="67">#REF!</definedName>
    <definedName name="BASOMA" localSheetId="68">#REF!</definedName>
    <definedName name="BASOMA" localSheetId="69">#REF!</definedName>
    <definedName name="BASOMA" localSheetId="70">#REF!</definedName>
    <definedName name="BASOMA" localSheetId="72">#REF!</definedName>
    <definedName name="BASOMA" localSheetId="73">#REF!</definedName>
    <definedName name="BASOMA" localSheetId="74">#REF!</definedName>
    <definedName name="BASOMA" localSheetId="11">#REF!</definedName>
    <definedName name="BASOMA" localSheetId="12">#REF!</definedName>
    <definedName name="BASOMA" localSheetId="13">#REF!</definedName>
    <definedName name="BASOMA" localSheetId="10">#REF!</definedName>
    <definedName name="BASOMA" localSheetId="38">#REF!</definedName>
    <definedName name="BASOMA" localSheetId="39">#REF!</definedName>
    <definedName name="BASOMA" localSheetId="40">#REF!</definedName>
    <definedName name="BASOMA" localSheetId="41">#REF!</definedName>
    <definedName name="BASOMA" localSheetId="46">#REF!</definedName>
    <definedName name="BASOMA" localSheetId="52">#REF!</definedName>
    <definedName name="BASOMA" localSheetId="53">#REF!</definedName>
    <definedName name="BASOMA" localSheetId="64">#REF!</definedName>
    <definedName name="BASOMA" localSheetId="65">#REF!</definedName>
    <definedName name="BASOMA">#REF!</definedName>
    <definedName name="Batumi_debt" localSheetId="67">#REF!</definedName>
    <definedName name="Batumi_debt" localSheetId="68">#REF!</definedName>
    <definedName name="Batumi_debt" localSheetId="69">#REF!</definedName>
    <definedName name="Batumi_debt" localSheetId="70">#REF!</definedName>
    <definedName name="Batumi_debt" localSheetId="72">#REF!</definedName>
    <definedName name="Batumi_debt" localSheetId="73">#REF!</definedName>
    <definedName name="Batumi_debt" localSheetId="74">#REF!</definedName>
    <definedName name="Batumi_debt" localSheetId="11">#REF!</definedName>
    <definedName name="Batumi_debt" localSheetId="23">#REF!</definedName>
    <definedName name="Batumi_debt" localSheetId="26">#REF!</definedName>
    <definedName name="Batumi_debt" localSheetId="10">#REF!</definedName>
    <definedName name="Batumi_debt" localSheetId="38">#REF!</definedName>
    <definedName name="Batumi_debt" localSheetId="30">#REF!</definedName>
    <definedName name="Batumi_debt" localSheetId="31">#REF!</definedName>
    <definedName name="Batumi_debt" localSheetId="36">#REF!</definedName>
    <definedName name="Batumi_debt" localSheetId="37">#REF!</definedName>
    <definedName name="Batumi_debt" localSheetId="39">#REF!</definedName>
    <definedName name="Batumi_debt" localSheetId="40">#REF!</definedName>
    <definedName name="Batumi_debt" localSheetId="41">#REF!</definedName>
    <definedName name="Batumi_debt" localSheetId="46">#REF!</definedName>
    <definedName name="Batumi_debt" localSheetId="52">#REF!</definedName>
    <definedName name="Batumi_debt" localSheetId="53">#REF!</definedName>
    <definedName name="Batumi_debt" localSheetId="64">#REF!</definedName>
    <definedName name="Batumi_debt" localSheetId="65">#REF!</definedName>
    <definedName name="Batumi_debt">#REF!</definedName>
    <definedName name="Bave" localSheetId="67">#REF!</definedName>
    <definedName name="Bave" localSheetId="68">#REF!</definedName>
    <definedName name="Bave" localSheetId="69">#REF!</definedName>
    <definedName name="Bave" localSheetId="70">#REF!</definedName>
    <definedName name="Bave" localSheetId="72">#REF!</definedName>
    <definedName name="Bave" localSheetId="73">#REF!</definedName>
    <definedName name="Bave" localSheetId="74">#REF!</definedName>
    <definedName name="Bave" localSheetId="11">#REF!</definedName>
    <definedName name="Bave" localSheetId="10">#REF!</definedName>
    <definedName name="Bave" localSheetId="38">#REF!</definedName>
    <definedName name="Bave" localSheetId="39">#REF!</definedName>
    <definedName name="Bave" localSheetId="40">#REF!</definedName>
    <definedName name="Bave" localSheetId="41">#REF!</definedName>
    <definedName name="Bave" localSheetId="46">#REF!</definedName>
    <definedName name="Bave" localSheetId="52">#REF!</definedName>
    <definedName name="Bave" localSheetId="64">#REF!</definedName>
    <definedName name="Bave" localSheetId="65">#REF!</definedName>
    <definedName name="Bave">#REF!</definedName>
    <definedName name="bb" localSheetId="67" hidden="1">{"Riqfin97",#N/A,FALSE,"Tran";"Riqfinpro",#N/A,FALSE,"Tran"}</definedName>
    <definedName name="bb" localSheetId="68" hidden="1">{"Riqfin97",#N/A,FALSE,"Tran";"Riqfinpro",#N/A,FALSE,"Tran"}</definedName>
    <definedName name="bb" localSheetId="69" hidden="1">{"Riqfin97",#N/A,FALSE,"Tran";"Riqfinpro",#N/A,FALSE,"Tran"}</definedName>
    <definedName name="bb" localSheetId="70" hidden="1">{"Riqfin97",#N/A,FALSE,"Tran";"Riqfinpro",#N/A,FALSE,"Tran"}</definedName>
    <definedName name="bb" localSheetId="72" hidden="1">{"Riqfin97",#N/A,FALSE,"Tran";"Riqfinpro",#N/A,FALSE,"Tran"}</definedName>
    <definedName name="bb" localSheetId="73" hidden="1">{"Riqfin97",#N/A,FALSE,"Tran";"Riqfinpro",#N/A,FALSE,"Tran"}</definedName>
    <definedName name="bb" localSheetId="74" hidden="1">{"Riqfin97",#N/A,FALSE,"Tran";"Riqfinpro",#N/A,FALSE,"Tran"}</definedName>
    <definedName name="bb" localSheetId="11" hidden="1">{"Riqfin97",#N/A,FALSE,"Tran";"Riqfinpro",#N/A,FALSE,"Tran"}</definedName>
    <definedName name="bb" localSheetId="12" hidden="1">{"Riqfin97",#N/A,FALSE,"Tran";"Riqfinpro",#N/A,FALSE,"Tran"}</definedName>
    <definedName name="bb" localSheetId="13" hidden="1">{"Riqfin97",#N/A,FALSE,"Tran";"Riqfinpro",#N/A,FALSE,"Tran"}</definedName>
    <definedName name="bb" localSheetId="23" hidden="1">{"Riqfin97",#N/A,FALSE,"Tran";"Riqfinpro",#N/A,FALSE,"Tran"}</definedName>
    <definedName name="bb" localSheetId="24" hidden="1">{"Riqfin97",#N/A,FALSE,"Tran";"Riqfinpro",#N/A,FALSE,"Tran"}</definedName>
    <definedName name="bb" localSheetId="26" hidden="1">{"Riqfin97",#N/A,FALSE,"Tran";"Riqfinpro",#N/A,FALSE,"Tran"}</definedName>
    <definedName name="bb" localSheetId="27" hidden="1">{"Riqfin97",#N/A,FALSE,"Tran";"Riqfinpro",#N/A,FALSE,"Tran"}</definedName>
    <definedName name="bb" localSheetId="42" hidden="1">{"Riqfin97",#N/A,FALSE,"Tran";"Riqfinpro",#N/A,FALSE,"Tran"}</definedName>
    <definedName name="bb" localSheetId="6" hidden="1">{"Riqfin97",#N/A,FALSE,"Tran";"Riqfinpro",#N/A,FALSE,"Tran"}</definedName>
    <definedName name="bb" localSheetId="7" hidden="1">{"Riqfin97",#N/A,FALSE,"Tran";"Riqfinpro",#N/A,FALSE,"Tran"}</definedName>
    <definedName name="bb" localSheetId="10" hidden="1">{"Riqfin97",#N/A,FALSE,"Tran";"Riqfinpro",#N/A,FALSE,"Tran"}</definedName>
    <definedName name="bb" localSheetId="38" hidden="1">{"Riqfin97",#N/A,FALSE,"Tran";"Riqfinpro",#N/A,FALSE,"Tran"}</definedName>
    <definedName name="bb" localSheetId="25" hidden="1">{"Riqfin97",#N/A,FALSE,"Tran";"Riqfinpro",#N/A,FALSE,"Tran"}</definedName>
    <definedName name="bb" localSheetId="28" hidden="1">{"Riqfin97",#N/A,FALSE,"Tran";"Riqfinpro",#N/A,FALSE,"Tran"}</definedName>
    <definedName name="bb" localSheetId="30" hidden="1">{"Riqfin97",#N/A,FALSE,"Tran";"Riqfinpro",#N/A,FALSE,"Tran"}</definedName>
    <definedName name="bb" localSheetId="31" hidden="1">{"Riqfin97",#N/A,FALSE,"Tran";"Riqfinpro",#N/A,FALSE,"Tran"}</definedName>
    <definedName name="bb" localSheetId="32" hidden="1">{"Riqfin97",#N/A,FALSE,"Tran";"Riqfinpro",#N/A,FALSE,"Tran"}</definedName>
    <definedName name="bb" localSheetId="33" hidden="1">{"Riqfin97",#N/A,FALSE,"Tran";"Riqfinpro",#N/A,FALSE,"Tran"}</definedName>
    <definedName name="bb" localSheetId="34" hidden="1">{"Riqfin97",#N/A,FALSE,"Tran";"Riqfinpro",#N/A,FALSE,"Tran"}</definedName>
    <definedName name="bb" localSheetId="35" hidden="1">{"Riqfin97",#N/A,FALSE,"Tran";"Riqfinpro",#N/A,FALSE,"Tran"}</definedName>
    <definedName name="bb" localSheetId="36" hidden="1">{"Riqfin97",#N/A,FALSE,"Tran";"Riqfinpro",#N/A,FALSE,"Tran"}</definedName>
    <definedName name="bb" localSheetId="37" hidden="1">{"Riqfin97",#N/A,FALSE,"Tran";"Riqfinpro",#N/A,FALSE,"Tran"}</definedName>
    <definedName name="bb" localSheetId="39" hidden="1">{"Riqfin97",#N/A,FALSE,"Tran";"Riqfinpro",#N/A,FALSE,"Tran"}</definedName>
    <definedName name="bb" localSheetId="40" hidden="1">{"Riqfin97",#N/A,FALSE,"Tran";"Riqfinpro",#N/A,FALSE,"Tran"}</definedName>
    <definedName name="bb" localSheetId="41" hidden="1">{"Riqfin97",#N/A,FALSE,"Tran";"Riqfinpro",#N/A,FALSE,"Tran"}</definedName>
    <definedName name="bb" localSheetId="46" hidden="1">{"Riqfin97",#N/A,FALSE,"Tran";"Riqfinpro",#N/A,FALSE,"Tran"}</definedName>
    <definedName name="bb" localSheetId="47" hidden="1">{"Riqfin97",#N/A,FALSE,"Tran";"Riqfinpro",#N/A,FALSE,"Tran"}</definedName>
    <definedName name="bb" localSheetId="48" hidden="1">{"Riqfin97",#N/A,FALSE,"Tran";"Riqfinpro",#N/A,FALSE,"Tran"}</definedName>
    <definedName name="bb" localSheetId="49" hidden="1">{"Riqfin97",#N/A,FALSE,"Tran";"Riqfinpro",#N/A,FALSE,"Tran"}</definedName>
    <definedName name="bb" localSheetId="50" hidden="1">{"Riqfin97",#N/A,FALSE,"Tran";"Riqfinpro",#N/A,FALSE,"Tran"}</definedName>
    <definedName name="bb" localSheetId="51" hidden="1">{"Riqfin97",#N/A,FALSE,"Tran";"Riqfinpro",#N/A,FALSE,"Tran"}</definedName>
    <definedName name="bb" localSheetId="52" hidden="1">{"Riqfin97",#N/A,FALSE,"Tran";"Riqfinpro",#N/A,FALSE,"Tran"}</definedName>
    <definedName name="bb" localSheetId="53" hidden="1">{"Riqfin97",#N/A,FALSE,"Tran";"Riqfinpro",#N/A,FALSE,"Tran"}</definedName>
    <definedName name="bb" localSheetId="64" hidden="1">{"Riqfin97",#N/A,FALSE,"Tran";"Riqfinpro",#N/A,FALSE,"Tran"}</definedName>
    <definedName name="bb" localSheetId="65" hidden="1">{"Riqfin97",#N/A,FALSE,"Tran";"Riqfinpro",#N/A,FALSE,"Tran"}</definedName>
    <definedName name="bb" localSheetId="66" hidden="1">{"Riqfin97",#N/A,FALSE,"Tran";"Riqfinpro",#N/A,FALSE,"Tran"}</definedName>
    <definedName name="bb" hidden="1">{"Riqfin97",#N/A,FALSE,"Tran";"Riqfinpro",#N/A,FALSE,"Tran"}</definedName>
    <definedName name="BBB" localSheetId="67">#REF!</definedName>
    <definedName name="BBB" localSheetId="68">#REF!</definedName>
    <definedName name="BBB" localSheetId="69">#REF!</definedName>
    <definedName name="BBB" localSheetId="70">#REF!</definedName>
    <definedName name="BBB" localSheetId="72">#REF!</definedName>
    <definedName name="BBB" localSheetId="73">#REF!</definedName>
    <definedName name="BBB" localSheetId="74">#REF!</definedName>
    <definedName name="BBB" localSheetId="11">#REF!</definedName>
    <definedName name="BBB" localSheetId="12">#REF!</definedName>
    <definedName name="BBB" localSheetId="13">#REF!</definedName>
    <definedName name="BBB" localSheetId="23">#REF!</definedName>
    <definedName name="BBB" localSheetId="24">#REF!</definedName>
    <definedName name="BBB" localSheetId="26">#REF!</definedName>
    <definedName name="BBB" localSheetId="10">#REF!</definedName>
    <definedName name="BBB" localSheetId="38">#REF!</definedName>
    <definedName name="BBB" localSheetId="25">#REF!</definedName>
    <definedName name="BBB" localSheetId="30">#REF!</definedName>
    <definedName name="BBB" localSheetId="31">#REF!</definedName>
    <definedName name="BBB" localSheetId="39">#REF!</definedName>
    <definedName name="BBB" localSheetId="40">#REF!</definedName>
    <definedName name="BBB" localSheetId="41">#REF!</definedName>
    <definedName name="BBB" localSheetId="46">#REF!</definedName>
    <definedName name="BBB" localSheetId="47">#REF!</definedName>
    <definedName name="BBB" localSheetId="52">#REF!</definedName>
    <definedName name="BBB" localSheetId="64">#REF!</definedName>
    <definedName name="BBB" localSheetId="65">#REF!</definedName>
    <definedName name="BBB" localSheetId="66">#REF!</definedName>
    <definedName name="BBB">#REF!</definedName>
    <definedName name="bbbb" localSheetId="67" hidden="1">{"Minpmon",#N/A,FALSE,"Monthinput"}</definedName>
    <definedName name="bbbb" localSheetId="68" hidden="1">{"Minpmon",#N/A,FALSE,"Monthinput"}</definedName>
    <definedName name="bbbb" localSheetId="69" hidden="1">{"Minpmon",#N/A,FALSE,"Monthinput"}</definedName>
    <definedName name="bbbb" localSheetId="70" hidden="1">{"Minpmon",#N/A,FALSE,"Monthinput"}</definedName>
    <definedName name="bbbb" localSheetId="72" hidden="1">{"Minpmon",#N/A,FALSE,"Monthinput"}</definedName>
    <definedName name="bbbb" localSheetId="73" hidden="1">{"Minpmon",#N/A,FALSE,"Monthinput"}</definedName>
    <definedName name="bbbb" localSheetId="74" hidden="1">{"Minpmon",#N/A,FALSE,"Monthinput"}</definedName>
    <definedName name="bbbb" localSheetId="11" hidden="1">{"Minpmon",#N/A,FALSE,"Monthinput"}</definedName>
    <definedName name="bbbb" localSheetId="12" hidden="1">{"Minpmon",#N/A,FALSE,"Monthinput"}</definedName>
    <definedName name="bbbb" localSheetId="13" hidden="1">{"Minpmon",#N/A,FALSE,"Monthinput"}</definedName>
    <definedName name="bbbb" localSheetId="23" hidden="1">{"Minpmon",#N/A,FALSE,"Monthinput"}</definedName>
    <definedName name="bbbb" localSheetId="24" hidden="1">{"Minpmon",#N/A,FALSE,"Monthinput"}</definedName>
    <definedName name="bbbb" localSheetId="26" hidden="1">{"Minpmon",#N/A,FALSE,"Monthinput"}</definedName>
    <definedName name="bbbb" localSheetId="27" hidden="1">{"Minpmon",#N/A,FALSE,"Monthinput"}</definedName>
    <definedName name="bbbb" localSheetId="42" hidden="1">{"Minpmon",#N/A,FALSE,"Monthinput"}</definedName>
    <definedName name="bbbb" localSheetId="6" hidden="1">{"Minpmon",#N/A,FALSE,"Monthinput"}</definedName>
    <definedName name="bbbb" localSheetId="7" hidden="1">{"Minpmon",#N/A,FALSE,"Monthinput"}</definedName>
    <definedName name="bbbb" localSheetId="10" hidden="1">{"Minpmon",#N/A,FALSE,"Monthinput"}</definedName>
    <definedName name="bbbb" localSheetId="38" hidden="1">{"Minpmon",#N/A,FALSE,"Monthinput"}</definedName>
    <definedName name="bbbb" localSheetId="25" hidden="1">{"Minpmon",#N/A,FALSE,"Monthinput"}</definedName>
    <definedName name="bbbb" localSheetId="28" hidden="1">{"Minpmon",#N/A,FALSE,"Monthinput"}</definedName>
    <definedName name="bbbb" localSheetId="30" hidden="1">{"Minpmon",#N/A,FALSE,"Monthinput"}</definedName>
    <definedName name="bbbb" localSheetId="31" hidden="1">{"Minpmon",#N/A,FALSE,"Monthinput"}</definedName>
    <definedName name="bbbb" localSheetId="32" hidden="1">{"Minpmon",#N/A,FALSE,"Monthinput"}</definedName>
    <definedName name="bbbb" localSheetId="33" hidden="1">{"Minpmon",#N/A,FALSE,"Monthinput"}</definedName>
    <definedName name="bbbb" localSheetId="34" hidden="1">{"Minpmon",#N/A,FALSE,"Monthinput"}</definedName>
    <definedName name="bbbb" localSheetId="35" hidden="1">{"Minpmon",#N/A,FALSE,"Monthinput"}</definedName>
    <definedName name="bbbb" localSheetId="36" hidden="1">{"Minpmon",#N/A,FALSE,"Monthinput"}</definedName>
    <definedName name="bbbb" localSheetId="37" hidden="1">{"Minpmon",#N/A,FALSE,"Monthinput"}</definedName>
    <definedName name="bbbb" localSheetId="39" hidden="1">{"Minpmon",#N/A,FALSE,"Monthinput"}</definedName>
    <definedName name="bbbb" localSheetId="40" hidden="1">{"Minpmon",#N/A,FALSE,"Monthinput"}</definedName>
    <definedName name="bbbb" localSheetId="41" hidden="1">{"Minpmon",#N/A,FALSE,"Monthinput"}</definedName>
    <definedName name="bbbb" localSheetId="46" hidden="1">{"Minpmon",#N/A,FALSE,"Monthinput"}</definedName>
    <definedName name="bbbb" localSheetId="47" hidden="1">{"Minpmon",#N/A,FALSE,"Monthinput"}</definedName>
    <definedName name="bbbb" localSheetId="48" hidden="1">{"Minpmon",#N/A,FALSE,"Monthinput"}</definedName>
    <definedName name="bbbb" localSheetId="49" hidden="1">{"Minpmon",#N/A,FALSE,"Monthinput"}</definedName>
    <definedName name="bbbb" localSheetId="50" hidden="1">{"Minpmon",#N/A,FALSE,"Monthinput"}</definedName>
    <definedName name="bbbb" localSheetId="51" hidden="1">{"Minpmon",#N/A,FALSE,"Monthinput"}</definedName>
    <definedName name="bbbb" localSheetId="52" hidden="1">{"Minpmon",#N/A,FALSE,"Monthinput"}</definedName>
    <definedName name="bbbb" localSheetId="53" hidden="1">{"Minpmon",#N/A,FALSE,"Monthinput"}</definedName>
    <definedName name="bbbb" localSheetId="64" hidden="1">{"Minpmon",#N/A,FALSE,"Monthinput"}</definedName>
    <definedName name="bbbb" localSheetId="65" hidden="1">{"Minpmon",#N/A,FALSE,"Monthinput"}</definedName>
    <definedName name="bbbb" localSheetId="66" hidden="1">{"Minpmon",#N/A,FALSE,"Monthinput"}</definedName>
    <definedName name="bbbb" hidden="1">{"Minpmon",#N/A,FALSE,"Monthinput"}</definedName>
    <definedName name="bbbbbbbbbbbbb" localSheetId="67" hidden="1">{"Tab1",#N/A,FALSE,"P";"Tab2",#N/A,FALSE,"P"}</definedName>
    <definedName name="bbbbbbbbbbbbb" localSheetId="68" hidden="1">{"Tab1",#N/A,FALSE,"P";"Tab2",#N/A,FALSE,"P"}</definedName>
    <definedName name="bbbbbbbbbbbbb" localSheetId="69" hidden="1">{"Tab1",#N/A,FALSE,"P";"Tab2",#N/A,FALSE,"P"}</definedName>
    <definedName name="bbbbbbbbbbbbb" localSheetId="70" hidden="1">{"Tab1",#N/A,FALSE,"P";"Tab2",#N/A,FALSE,"P"}</definedName>
    <definedName name="bbbbbbbbbbbbb" localSheetId="72" hidden="1">{"Tab1",#N/A,FALSE,"P";"Tab2",#N/A,FALSE,"P"}</definedName>
    <definedName name="bbbbbbbbbbbbb" localSheetId="73" hidden="1">{"Tab1",#N/A,FALSE,"P";"Tab2",#N/A,FALSE,"P"}</definedName>
    <definedName name="bbbbbbbbbbbbb" localSheetId="74" hidden="1">{"Tab1",#N/A,FALSE,"P";"Tab2",#N/A,FALSE,"P"}</definedName>
    <definedName name="bbbbbbbbbbbbb" localSheetId="11" hidden="1">{"Tab1",#N/A,FALSE,"P";"Tab2",#N/A,FALSE,"P"}</definedName>
    <definedName name="bbbbbbbbbbbbb" localSheetId="12" hidden="1">{"Tab1",#N/A,FALSE,"P";"Tab2",#N/A,FALSE,"P"}</definedName>
    <definedName name="bbbbbbbbbbbbb" localSheetId="13" hidden="1">{"Tab1",#N/A,FALSE,"P";"Tab2",#N/A,FALSE,"P"}</definedName>
    <definedName name="bbbbbbbbbbbbb" localSheetId="23" hidden="1">{"Tab1",#N/A,FALSE,"P";"Tab2",#N/A,FALSE,"P"}</definedName>
    <definedName name="bbbbbbbbbbbbb" localSheetId="24" hidden="1">{"Tab1",#N/A,FALSE,"P";"Tab2",#N/A,FALSE,"P"}</definedName>
    <definedName name="bbbbbbbbbbbbb" localSheetId="26" hidden="1">{"Tab1",#N/A,FALSE,"P";"Tab2",#N/A,FALSE,"P"}</definedName>
    <definedName name="bbbbbbbbbbbbb" localSheetId="27" hidden="1">{"Tab1",#N/A,FALSE,"P";"Tab2",#N/A,FALSE,"P"}</definedName>
    <definedName name="bbbbbbbbbbbbb" localSheetId="42" hidden="1">{"Tab1",#N/A,FALSE,"P";"Tab2",#N/A,FALSE,"P"}</definedName>
    <definedName name="bbbbbbbbbbbbb" localSheetId="6" hidden="1">{"Tab1",#N/A,FALSE,"P";"Tab2",#N/A,FALSE,"P"}</definedName>
    <definedName name="bbbbbbbbbbbbb" localSheetId="7" hidden="1">{"Tab1",#N/A,FALSE,"P";"Tab2",#N/A,FALSE,"P"}</definedName>
    <definedName name="bbbbbbbbbbbbb" localSheetId="10" hidden="1">{"Tab1",#N/A,FALSE,"P";"Tab2",#N/A,FALSE,"P"}</definedName>
    <definedName name="bbbbbbbbbbbbb" localSheetId="38" hidden="1">{"Tab1",#N/A,FALSE,"P";"Tab2",#N/A,FALSE,"P"}</definedName>
    <definedName name="bbbbbbbbbbbbb" localSheetId="25" hidden="1">{"Tab1",#N/A,FALSE,"P";"Tab2",#N/A,FALSE,"P"}</definedName>
    <definedName name="bbbbbbbbbbbbb" localSheetId="28" hidden="1">{"Tab1",#N/A,FALSE,"P";"Tab2",#N/A,FALSE,"P"}</definedName>
    <definedName name="bbbbbbbbbbbbb" localSheetId="30" hidden="1">{"Tab1",#N/A,FALSE,"P";"Tab2",#N/A,FALSE,"P"}</definedName>
    <definedName name="bbbbbbbbbbbbb" localSheetId="31" hidden="1">{"Tab1",#N/A,FALSE,"P";"Tab2",#N/A,FALSE,"P"}</definedName>
    <definedName name="bbbbbbbbbbbbb" localSheetId="32" hidden="1">{"Tab1",#N/A,FALSE,"P";"Tab2",#N/A,FALSE,"P"}</definedName>
    <definedName name="bbbbbbbbbbbbb" localSheetId="33" hidden="1">{"Tab1",#N/A,FALSE,"P";"Tab2",#N/A,FALSE,"P"}</definedName>
    <definedName name="bbbbbbbbbbbbb" localSheetId="34" hidden="1">{"Tab1",#N/A,FALSE,"P";"Tab2",#N/A,FALSE,"P"}</definedName>
    <definedName name="bbbbbbbbbbbbb" localSheetId="35" hidden="1">{"Tab1",#N/A,FALSE,"P";"Tab2",#N/A,FALSE,"P"}</definedName>
    <definedName name="bbbbbbbbbbbbb" localSheetId="36" hidden="1">{"Tab1",#N/A,FALSE,"P";"Tab2",#N/A,FALSE,"P"}</definedName>
    <definedName name="bbbbbbbbbbbbb" localSheetId="37" hidden="1">{"Tab1",#N/A,FALSE,"P";"Tab2",#N/A,FALSE,"P"}</definedName>
    <definedName name="bbbbbbbbbbbbb" localSheetId="39" hidden="1">{"Tab1",#N/A,FALSE,"P";"Tab2",#N/A,FALSE,"P"}</definedName>
    <definedName name="bbbbbbbbbbbbb" localSheetId="40" hidden="1">{"Tab1",#N/A,FALSE,"P";"Tab2",#N/A,FALSE,"P"}</definedName>
    <definedName name="bbbbbbbbbbbbb" localSheetId="41" hidden="1">{"Tab1",#N/A,FALSE,"P";"Tab2",#N/A,FALSE,"P"}</definedName>
    <definedName name="bbbbbbbbbbbbb" localSheetId="46" hidden="1">{"Tab1",#N/A,FALSE,"P";"Tab2",#N/A,FALSE,"P"}</definedName>
    <definedName name="bbbbbbbbbbbbb" localSheetId="47" hidden="1">{"Tab1",#N/A,FALSE,"P";"Tab2",#N/A,FALSE,"P"}</definedName>
    <definedName name="bbbbbbbbbbbbb" localSheetId="48" hidden="1">{"Tab1",#N/A,FALSE,"P";"Tab2",#N/A,FALSE,"P"}</definedName>
    <definedName name="bbbbbbbbbbbbb" localSheetId="49" hidden="1">{"Tab1",#N/A,FALSE,"P";"Tab2",#N/A,FALSE,"P"}</definedName>
    <definedName name="bbbbbbbbbbbbb" localSheetId="50" hidden="1">{"Tab1",#N/A,FALSE,"P";"Tab2",#N/A,FALSE,"P"}</definedName>
    <definedName name="bbbbbbbbbbbbb" localSheetId="51" hidden="1">{"Tab1",#N/A,FALSE,"P";"Tab2",#N/A,FALSE,"P"}</definedName>
    <definedName name="bbbbbbbbbbbbb" localSheetId="52" hidden="1">{"Tab1",#N/A,FALSE,"P";"Tab2",#N/A,FALSE,"P"}</definedName>
    <definedName name="bbbbbbbbbbbbb" localSheetId="53" hidden="1">{"Tab1",#N/A,FALSE,"P";"Tab2",#N/A,FALSE,"P"}</definedName>
    <definedName name="bbbbbbbbbbbbb" localSheetId="64" hidden="1">{"Tab1",#N/A,FALSE,"P";"Tab2",#N/A,FALSE,"P"}</definedName>
    <definedName name="bbbbbbbbbbbbb" localSheetId="65" hidden="1">{"Tab1",#N/A,FALSE,"P";"Tab2",#N/A,FALSE,"P"}</definedName>
    <definedName name="bbbbbbbbbbbbb" localSheetId="66" hidden="1">{"Tab1",#N/A,FALSE,"P";"Tab2",#N/A,FALSE,"P"}</definedName>
    <definedName name="bbbbbbbbbbbbb" hidden="1">{"Tab1",#N/A,FALSE,"P";"Tab2",#N/A,FALSE,"P"}</definedName>
    <definedName name="BC" localSheetId="67">#REF!</definedName>
    <definedName name="BC" localSheetId="68">#REF!</definedName>
    <definedName name="BC" localSheetId="69">#REF!</definedName>
    <definedName name="BC" localSheetId="70">#REF!</definedName>
    <definedName name="BC" localSheetId="72">#REF!</definedName>
    <definedName name="BC" localSheetId="73">#REF!</definedName>
    <definedName name="BC" localSheetId="74">#REF!</definedName>
    <definedName name="BC" localSheetId="11">#REF!</definedName>
    <definedName name="BC" localSheetId="12">#REF!</definedName>
    <definedName name="BC" localSheetId="13">#REF!</definedName>
    <definedName name="BC" localSheetId="23">#REF!</definedName>
    <definedName name="BC" localSheetId="24">#REF!</definedName>
    <definedName name="BC" localSheetId="26">#REF!</definedName>
    <definedName name="BC" localSheetId="27">#REF!</definedName>
    <definedName name="BC" localSheetId="42">#REF!</definedName>
    <definedName name="BC" localSheetId="10">#REF!</definedName>
    <definedName name="BC" localSheetId="38">#REF!</definedName>
    <definedName name="BC" localSheetId="25">#REF!</definedName>
    <definedName name="BC" localSheetId="30">#REF!</definedName>
    <definedName name="BC" localSheetId="31">#REF!</definedName>
    <definedName name="BC" localSheetId="34">#REF!</definedName>
    <definedName name="BC" localSheetId="36">#REF!</definedName>
    <definedName name="BC" localSheetId="37">#REF!</definedName>
    <definedName name="BC" localSheetId="39">#REF!</definedName>
    <definedName name="BC" localSheetId="40">#REF!</definedName>
    <definedName name="BC" localSheetId="41">#REF!</definedName>
    <definedName name="BC" localSheetId="46">#REF!</definedName>
    <definedName name="BC" localSheetId="47">#REF!</definedName>
    <definedName name="BC" localSheetId="48">#REF!</definedName>
    <definedName name="BC" localSheetId="49">#REF!</definedName>
    <definedName name="BC" localSheetId="52">#REF!</definedName>
    <definedName name="BC" localSheetId="53">#REF!</definedName>
    <definedName name="BC" localSheetId="64">#REF!</definedName>
    <definedName name="BC" localSheetId="65">#REF!</definedName>
    <definedName name="BC" localSheetId="66">#REF!</definedName>
    <definedName name="BC">#REF!</definedName>
    <definedName name="BCA" localSheetId="12">#REF!</definedName>
    <definedName name="BCA">#N/A</definedName>
    <definedName name="BCA_GDP" localSheetId="12">#REF!</definedName>
    <definedName name="BCA_GDP">#N/A</definedName>
    <definedName name="BCA_NGDP" localSheetId="67">#REF!</definedName>
    <definedName name="BCA_NGDP" localSheetId="68">#REF!</definedName>
    <definedName name="BCA_NGDP" localSheetId="69">#REF!</definedName>
    <definedName name="BCA_NGDP" localSheetId="70">#REF!</definedName>
    <definedName name="BCA_NGDP" localSheetId="72">#REF!</definedName>
    <definedName name="BCA_NGDP" localSheetId="73">#REF!</definedName>
    <definedName name="BCA_NGDP" localSheetId="74">#REF!</definedName>
    <definedName name="BCA_NGDP" localSheetId="11">#REF!</definedName>
    <definedName name="BCA_NGDP" localSheetId="12">#REF!</definedName>
    <definedName name="BCA_NGDP" localSheetId="13">#REF!</definedName>
    <definedName name="BCA_NGDP" localSheetId="23">#REF!</definedName>
    <definedName name="BCA_NGDP" localSheetId="24">#REF!</definedName>
    <definedName name="BCA_NGDP" localSheetId="26">#REF!</definedName>
    <definedName name="BCA_NGDP" localSheetId="42">#REF!</definedName>
    <definedName name="BCA_NGDP" localSheetId="10">#REF!</definedName>
    <definedName name="BCA_NGDP" localSheetId="38">#REF!</definedName>
    <definedName name="BCA_NGDP" localSheetId="25">#REF!</definedName>
    <definedName name="BCA_NGDP" localSheetId="30">#REF!</definedName>
    <definedName name="BCA_NGDP" localSheetId="31">#REF!</definedName>
    <definedName name="BCA_NGDP" localSheetId="34">#REF!</definedName>
    <definedName name="BCA_NGDP" localSheetId="36">#REF!</definedName>
    <definedName name="BCA_NGDP" localSheetId="37">#REF!</definedName>
    <definedName name="BCA_NGDP" localSheetId="39">#REF!</definedName>
    <definedName name="BCA_NGDP" localSheetId="40">#REF!</definedName>
    <definedName name="BCA_NGDP" localSheetId="41">#REF!</definedName>
    <definedName name="BCA_NGDP" localSheetId="46">#REF!</definedName>
    <definedName name="BCA_NGDP" localSheetId="47">#REF!</definedName>
    <definedName name="BCA_NGDP" localSheetId="52">#REF!</definedName>
    <definedName name="BCA_NGDP" localSheetId="53">#REF!</definedName>
    <definedName name="BCA_NGDP" localSheetId="64">#REF!</definedName>
    <definedName name="BCA_NGDP" localSheetId="65">#REF!</definedName>
    <definedName name="BCA_NGDP" localSheetId="66">#REF!</definedName>
    <definedName name="BCA_NGDP">#REF!</definedName>
    <definedName name="BCEProg" localSheetId="67">#REF!</definedName>
    <definedName name="BCEProg" localSheetId="68">#REF!</definedName>
    <definedName name="BCEProg" localSheetId="69">#REF!</definedName>
    <definedName name="BCEProg" localSheetId="70">#REF!</definedName>
    <definedName name="BCEProg" localSheetId="72">#REF!</definedName>
    <definedName name="BCEProg" localSheetId="73">#REF!</definedName>
    <definedName name="BCEProg" localSheetId="74">#REF!</definedName>
    <definedName name="BCEProg" localSheetId="11">#REF!</definedName>
    <definedName name="BCEProg" localSheetId="12">#REF!</definedName>
    <definedName name="BCEProg" localSheetId="13">#REF!</definedName>
    <definedName name="BCEProg" localSheetId="10">#REF!</definedName>
    <definedName name="BCEProg" localSheetId="38">#REF!</definedName>
    <definedName name="BCEProg" localSheetId="39">#REF!</definedName>
    <definedName name="BCEProg" localSheetId="40">#REF!</definedName>
    <definedName name="BCEProg" localSheetId="41">#REF!</definedName>
    <definedName name="BCEProg" localSheetId="46">#REF!</definedName>
    <definedName name="BCEProg" localSheetId="52">#REF!</definedName>
    <definedName name="BCEProg" localSheetId="64">#REF!</definedName>
    <definedName name="BCEProg" localSheetId="65">#REF!</definedName>
    <definedName name="BCEProg">#REF!</definedName>
    <definedName name="BCH" localSheetId="67">#REF!</definedName>
    <definedName name="BCH" localSheetId="68">#REF!</definedName>
    <definedName name="BCH" localSheetId="69">#REF!</definedName>
    <definedName name="BCH" localSheetId="70">#REF!</definedName>
    <definedName name="BCH" localSheetId="72">#REF!</definedName>
    <definedName name="BCH" localSheetId="73">#REF!</definedName>
    <definedName name="BCH" localSheetId="74">#REF!</definedName>
    <definedName name="BCH" localSheetId="11">#REF!</definedName>
    <definedName name="BCH" localSheetId="12">#REF!</definedName>
    <definedName name="BCH" localSheetId="13">#REF!</definedName>
    <definedName name="BCH" localSheetId="23">#REF!</definedName>
    <definedName name="BCH" localSheetId="24">#REF!</definedName>
    <definedName name="BCH" localSheetId="26">#REF!</definedName>
    <definedName name="BCH" localSheetId="10">#REF!</definedName>
    <definedName name="BCH" localSheetId="38">#REF!</definedName>
    <definedName name="BCH" localSheetId="25">#REF!</definedName>
    <definedName name="BCH" localSheetId="30">#REF!</definedName>
    <definedName name="BCH" localSheetId="31">#REF!</definedName>
    <definedName name="BCH" localSheetId="36">#REF!</definedName>
    <definedName name="BCH" localSheetId="37">#REF!</definedName>
    <definedName name="BCH" localSheetId="39">#REF!</definedName>
    <definedName name="BCH" localSheetId="40">#REF!</definedName>
    <definedName name="BCH" localSheetId="41">#REF!</definedName>
    <definedName name="BCH" localSheetId="46">#REF!</definedName>
    <definedName name="BCH" localSheetId="47">#REF!</definedName>
    <definedName name="BCH" localSheetId="52">#REF!</definedName>
    <definedName name="BCH" localSheetId="53">#REF!</definedName>
    <definedName name="BCH" localSheetId="64">#REF!</definedName>
    <definedName name="BCH" localSheetId="65">#REF!</definedName>
    <definedName name="BCH">#REF!</definedName>
    <definedName name="BCH_10G" localSheetId="67">#REF!</definedName>
    <definedName name="BCH_10G" localSheetId="68">#REF!</definedName>
    <definedName name="BCH_10G" localSheetId="69">#REF!</definedName>
    <definedName name="BCH_10G" localSheetId="70">#REF!</definedName>
    <definedName name="BCH_10G" localSheetId="72">#REF!</definedName>
    <definedName name="BCH_10G" localSheetId="73">#REF!</definedName>
    <definedName name="BCH_10G" localSheetId="74">#REF!</definedName>
    <definedName name="BCH_10G" localSheetId="11">#REF!</definedName>
    <definedName name="BCH_10G" localSheetId="23">#REF!</definedName>
    <definedName name="BCH_10G" localSheetId="24">#REF!</definedName>
    <definedName name="BCH_10G" localSheetId="26">#REF!</definedName>
    <definedName name="BCH_10G" localSheetId="10">#REF!</definedName>
    <definedName name="BCH_10G" localSheetId="38">#REF!</definedName>
    <definedName name="BCH_10G" localSheetId="25">#REF!</definedName>
    <definedName name="BCH_10G" localSheetId="30">#REF!</definedName>
    <definedName name="BCH_10G" localSheetId="31">#REF!</definedName>
    <definedName name="BCH_10G" localSheetId="39">#REF!</definedName>
    <definedName name="BCH_10G" localSheetId="40">#REF!</definedName>
    <definedName name="BCH_10G" localSheetId="41">#REF!</definedName>
    <definedName name="BCH_10G" localSheetId="46">#REF!</definedName>
    <definedName name="BCH_10G" localSheetId="47">#REF!</definedName>
    <definedName name="BCH_10G" localSheetId="52">#REF!</definedName>
    <definedName name="BCH_10G" localSheetId="53">#REF!</definedName>
    <definedName name="BCH_10G" localSheetId="64">#REF!</definedName>
    <definedName name="BCH_10G" localSheetId="65">#REF!</definedName>
    <definedName name="BCH_10G">#REF!</definedName>
    <definedName name="BCH_10R" localSheetId="67">#REF!</definedName>
    <definedName name="BCH_10R" localSheetId="68">#REF!</definedName>
    <definedName name="BCH_10R" localSheetId="69">#REF!</definedName>
    <definedName name="BCH_10R" localSheetId="70">#REF!</definedName>
    <definedName name="BCH_10R" localSheetId="72">#REF!</definedName>
    <definedName name="BCH_10R" localSheetId="73">#REF!</definedName>
    <definedName name="BCH_10R" localSheetId="74">#REF!</definedName>
    <definedName name="BCH_10R" localSheetId="11">#REF!</definedName>
    <definedName name="BCH_10R" localSheetId="23">#REF!</definedName>
    <definedName name="BCH_10R" localSheetId="10">#REF!</definedName>
    <definedName name="BCH_10R" localSheetId="38">#REF!</definedName>
    <definedName name="BCH_10R" localSheetId="31">#REF!</definedName>
    <definedName name="BCH_10R" localSheetId="39">#REF!</definedName>
    <definedName name="BCH_10R" localSheetId="40">#REF!</definedName>
    <definedName name="BCH_10R" localSheetId="41">#REF!</definedName>
    <definedName name="BCH_10R" localSheetId="46">#REF!</definedName>
    <definedName name="BCH_10R" localSheetId="52">#REF!</definedName>
    <definedName name="BCH_10R" localSheetId="53">#REF!</definedName>
    <definedName name="BCH_10R" localSheetId="64">#REF!</definedName>
    <definedName name="BCH_10R" localSheetId="65">#REF!</definedName>
    <definedName name="BCH_10R">#REF!</definedName>
    <definedName name="Bcos_Com_20G" localSheetId="67">#REF!</definedName>
    <definedName name="Bcos_Com_20G" localSheetId="68">#REF!</definedName>
    <definedName name="Bcos_Com_20G" localSheetId="69">#REF!</definedName>
    <definedName name="Bcos_Com_20G" localSheetId="70">#REF!</definedName>
    <definedName name="Bcos_Com_20G" localSheetId="72">#REF!</definedName>
    <definedName name="Bcos_Com_20G" localSheetId="73">#REF!</definedName>
    <definedName name="Bcos_Com_20G" localSheetId="74">#REF!</definedName>
    <definedName name="Bcos_Com_20G" localSheetId="11">#REF!</definedName>
    <definedName name="Bcos_Com_20G" localSheetId="23">#REF!</definedName>
    <definedName name="Bcos_Com_20G" localSheetId="10">#REF!</definedName>
    <definedName name="Bcos_Com_20G" localSheetId="38">#REF!</definedName>
    <definedName name="Bcos_Com_20G" localSheetId="31">#REF!</definedName>
    <definedName name="Bcos_Com_20G" localSheetId="39">#REF!</definedName>
    <definedName name="Bcos_Com_20G" localSheetId="40">#REF!</definedName>
    <definedName name="Bcos_Com_20G" localSheetId="41">#REF!</definedName>
    <definedName name="Bcos_Com_20G" localSheetId="46">#REF!</definedName>
    <definedName name="Bcos_Com_20G" localSheetId="52">#REF!</definedName>
    <definedName name="Bcos_Com_20G" localSheetId="53">#REF!</definedName>
    <definedName name="Bcos_Com_20G" localSheetId="64">#REF!</definedName>
    <definedName name="Bcos_Com_20G" localSheetId="65">#REF!</definedName>
    <definedName name="Bcos_Com_20G">#REF!</definedName>
    <definedName name="Bcos_Com20R" localSheetId="67">#REF!</definedName>
    <definedName name="Bcos_Com20R" localSheetId="68">#REF!</definedName>
    <definedName name="Bcos_Com20R" localSheetId="69">#REF!</definedName>
    <definedName name="Bcos_Com20R" localSheetId="70">#REF!</definedName>
    <definedName name="Bcos_Com20R" localSheetId="72">#REF!</definedName>
    <definedName name="Bcos_Com20R" localSheetId="73">#REF!</definedName>
    <definedName name="Bcos_Com20R" localSheetId="74">#REF!</definedName>
    <definedName name="Bcos_Com20R" localSheetId="11">#REF!</definedName>
    <definedName name="Bcos_Com20R" localSheetId="23">#REF!</definedName>
    <definedName name="Bcos_Com20R" localSheetId="10">#REF!</definedName>
    <definedName name="Bcos_Com20R" localSheetId="38">#REF!</definedName>
    <definedName name="Bcos_Com20R" localSheetId="31">#REF!</definedName>
    <definedName name="Bcos_Com20R" localSheetId="39">#REF!</definedName>
    <definedName name="Bcos_Com20R" localSheetId="40">#REF!</definedName>
    <definedName name="Bcos_Com20R" localSheetId="41">#REF!</definedName>
    <definedName name="Bcos_Com20R" localSheetId="46">#REF!</definedName>
    <definedName name="Bcos_Com20R" localSheetId="52">#REF!</definedName>
    <definedName name="Bcos_Com20R" localSheetId="53">#REF!</definedName>
    <definedName name="Bcos_Com20R" localSheetId="64">#REF!</definedName>
    <definedName name="Bcos_Com20R" localSheetId="65">#REF!</definedName>
    <definedName name="Bcos_Com20R">#REF!</definedName>
    <definedName name="BCRD15" localSheetId="67" hidden="1">'[82]Crédito SPNF (fiscal)'!#REF!</definedName>
    <definedName name="BCRD15" localSheetId="68" hidden="1">'[82]Crédito SPNF (fiscal)'!#REF!</definedName>
    <definedName name="BCRD15" localSheetId="69" hidden="1">'[82]Crédito SPNF (fiscal)'!#REF!</definedName>
    <definedName name="BCRD15" localSheetId="70" hidden="1">'[82]Crédito SPNF (fiscal)'!#REF!</definedName>
    <definedName name="BCRD15" localSheetId="72" hidden="1">'[82]Crédito SPNF (fiscal)'!#REF!</definedName>
    <definedName name="BCRD15" localSheetId="73" hidden="1">'[82]Crédito SPNF (fiscal)'!#REF!</definedName>
    <definedName name="BCRD15" localSheetId="74" hidden="1">'[82]Crédito SPNF (fiscal)'!#REF!</definedName>
    <definedName name="BCRD15" localSheetId="11" hidden="1">#REF!</definedName>
    <definedName name="BCRD15" localSheetId="23" hidden="1">#REF!</definedName>
    <definedName name="BCRD15" localSheetId="24" hidden="1">#REF!</definedName>
    <definedName name="BCRD15" localSheetId="26" hidden="1">#REF!</definedName>
    <definedName name="BCRD15" localSheetId="10" hidden="1">#REF!</definedName>
    <definedName name="BCRD15" localSheetId="38" hidden="1">#REF!</definedName>
    <definedName name="BCRD15" localSheetId="25" hidden="1">#REF!</definedName>
    <definedName name="BCRD15" localSheetId="30" hidden="1">'[82]Crédito SPNF (fiscal)'!#REF!</definedName>
    <definedName name="BCRD15" localSheetId="39" hidden="1">#REF!</definedName>
    <definedName name="BCRD15" localSheetId="46" hidden="1">'[82]Crédito SPNF (fiscal)'!#REF!</definedName>
    <definedName name="BCRD15" localSheetId="51" hidden="1">#REF!</definedName>
    <definedName name="BCRD15" localSheetId="52" hidden="1">#REF!</definedName>
    <definedName name="BCRD15" localSheetId="53" hidden="1">'[82]Crédito SPNF (fiscal)'!#REF!</definedName>
    <definedName name="BCRD15" localSheetId="65" hidden="1">'[82]Crédito SPNF (fiscal)'!#REF!</definedName>
    <definedName name="BCRD15" localSheetId="66" hidden="1">'[82]Crédito SPNF (fiscal)'!#REF!</definedName>
    <definedName name="BCRD15" hidden="1">#REF!</definedName>
    <definedName name="BDEAC" localSheetId="11">#REF!</definedName>
    <definedName name="BDEAC" localSheetId="10">#REF!</definedName>
    <definedName name="BDEAC" localSheetId="38">#REF!</definedName>
    <definedName name="BDEAC" localSheetId="39">#REF!</definedName>
    <definedName name="BDEAC" localSheetId="46">[60]CIRRs!$C$70</definedName>
    <definedName name="BDEAC" localSheetId="51">#REF!</definedName>
    <definedName name="BDEAC" localSheetId="52">[60]CIRRs!$C$70</definedName>
    <definedName name="BDEAC" localSheetId="66">[60]CIRRs!$C$70</definedName>
    <definedName name="BDEAC">#REF!</definedName>
    <definedName name="BE" localSheetId="12">#REF!</definedName>
    <definedName name="BE">#N/A</definedName>
    <definedName name="BEA" localSheetId="67">#REF!</definedName>
    <definedName name="BEA" localSheetId="68">#REF!</definedName>
    <definedName name="BEA" localSheetId="69">#REF!</definedName>
    <definedName name="BEA" localSheetId="70">#REF!</definedName>
    <definedName name="BEA" localSheetId="72">#REF!</definedName>
    <definedName name="BEA" localSheetId="73">#REF!</definedName>
    <definedName name="BEA" localSheetId="74">#REF!</definedName>
    <definedName name="BEA" localSheetId="11">#REF!</definedName>
    <definedName name="BEA" localSheetId="12">#REF!</definedName>
    <definedName name="BEA" localSheetId="13">#REF!</definedName>
    <definedName name="BEA" localSheetId="23">#REF!</definedName>
    <definedName name="BEA" localSheetId="24">#REF!</definedName>
    <definedName name="BEA" localSheetId="26">#REF!</definedName>
    <definedName name="BEA" localSheetId="42">#REF!</definedName>
    <definedName name="BEA" localSheetId="10">#REF!</definedName>
    <definedName name="BEA" localSheetId="38">#REF!</definedName>
    <definedName name="BEA" localSheetId="25">#REF!</definedName>
    <definedName name="BEA" localSheetId="30">#REF!</definedName>
    <definedName name="BEA" localSheetId="31">#REF!</definedName>
    <definedName name="BEA" localSheetId="34">#REF!</definedName>
    <definedName name="BEA" localSheetId="39">#REF!</definedName>
    <definedName name="BEA" localSheetId="40">#REF!</definedName>
    <definedName name="BEA" localSheetId="41">#REF!</definedName>
    <definedName name="BEA" localSheetId="46">#REF!</definedName>
    <definedName name="BEA" localSheetId="47">#REF!</definedName>
    <definedName name="BEA" localSheetId="52">#REF!</definedName>
    <definedName name="BEA" localSheetId="53">#REF!</definedName>
    <definedName name="BEA" localSheetId="64">#REF!</definedName>
    <definedName name="BEA" localSheetId="65">#REF!</definedName>
    <definedName name="BEA" localSheetId="66">#REF!</definedName>
    <definedName name="BEA">#REF!</definedName>
    <definedName name="BEABA" localSheetId="67">#REF!</definedName>
    <definedName name="BEABA" localSheetId="68">#REF!</definedName>
    <definedName name="BEABA" localSheetId="69">#REF!</definedName>
    <definedName name="BEABA" localSheetId="70">#REF!</definedName>
    <definedName name="BEABA" localSheetId="72">#REF!</definedName>
    <definedName name="BEABA" localSheetId="73">#REF!</definedName>
    <definedName name="BEABA" localSheetId="74">#REF!</definedName>
    <definedName name="BEABA" localSheetId="11">#REF!</definedName>
    <definedName name="BEABA" localSheetId="12">#REF!</definedName>
    <definedName name="BEABA" localSheetId="13">#REF!</definedName>
    <definedName name="BEABA" localSheetId="10">#REF!</definedName>
    <definedName name="BEABA" localSheetId="38">#REF!</definedName>
    <definedName name="BEABA" localSheetId="39">#REF!</definedName>
    <definedName name="BEABA" localSheetId="40">#REF!</definedName>
    <definedName name="BEABA" localSheetId="41">#REF!</definedName>
    <definedName name="BEABA" localSheetId="46">#REF!</definedName>
    <definedName name="BEABA" localSheetId="52">#REF!</definedName>
    <definedName name="BEABA" localSheetId="64">#REF!</definedName>
    <definedName name="BEABA" localSheetId="65">#REF!</definedName>
    <definedName name="BEABA">#REF!</definedName>
    <definedName name="BEABI" localSheetId="67">#REF!</definedName>
    <definedName name="BEABI" localSheetId="68">#REF!</definedName>
    <definedName name="BEABI" localSheetId="69">#REF!</definedName>
    <definedName name="BEABI" localSheetId="70">#REF!</definedName>
    <definedName name="BEABI" localSheetId="72">#REF!</definedName>
    <definedName name="BEABI" localSheetId="73">#REF!</definedName>
    <definedName name="BEABI" localSheetId="74">#REF!</definedName>
    <definedName name="BEABI" localSheetId="11">#REF!</definedName>
    <definedName name="BEABI" localSheetId="10">#REF!</definedName>
    <definedName name="BEABI" localSheetId="38">#REF!</definedName>
    <definedName name="BEABI" localSheetId="39">#REF!</definedName>
    <definedName name="BEABI" localSheetId="40">#REF!</definedName>
    <definedName name="BEABI" localSheetId="41">#REF!</definedName>
    <definedName name="BEABI" localSheetId="46">#REF!</definedName>
    <definedName name="BEABI" localSheetId="52">#REF!</definedName>
    <definedName name="BEABI" localSheetId="64">#REF!</definedName>
    <definedName name="BEABI" localSheetId="65">#REF!</definedName>
    <definedName name="BEABI">#REF!</definedName>
    <definedName name="BEAI">#N/A</definedName>
    <definedName name="BEAIB">#N/A</definedName>
    <definedName name="BEAIG">#N/A</definedName>
    <definedName name="BEAMU" localSheetId="67">#REF!</definedName>
    <definedName name="BEAMU" localSheetId="68">#REF!</definedName>
    <definedName name="BEAMU" localSheetId="69">#REF!</definedName>
    <definedName name="BEAMU" localSheetId="70">#REF!</definedName>
    <definedName name="BEAMU" localSheetId="72">#REF!</definedName>
    <definedName name="BEAMU" localSheetId="73">#REF!</definedName>
    <definedName name="BEAMU" localSheetId="74">#REF!</definedName>
    <definedName name="BEAMU" localSheetId="11">#REF!</definedName>
    <definedName name="BEAMU" localSheetId="10">#REF!</definedName>
    <definedName name="BEAMU" localSheetId="38">#REF!</definedName>
    <definedName name="BEAMU" localSheetId="39">#REF!</definedName>
    <definedName name="BEAMU" localSheetId="40">#REF!</definedName>
    <definedName name="BEAMU" localSheetId="41">#REF!</definedName>
    <definedName name="BEAMU" localSheetId="46">#REF!</definedName>
    <definedName name="BEAMU" localSheetId="52">#REF!</definedName>
    <definedName name="BEAMU" localSheetId="64">#REF!</definedName>
    <definedName name="BEAMU" localSheetId="65">#REF!</definedName>
    <definedName name="BEAMU" localSheetId="66">#REF!</definedName>
    <definedName name="BEAMU">#REF!</definedName>
    <definedName name="BEAP">#N/A</definedName>
    <definedName name="BEAPB">#N/A</definedName>
    <definedName name="BEAPG">#N/A</definedName>
    <definedName name="BEC" localSheetId="67">#REF!</definedName>
    <definedName name="BEC" localSheetId="68">#REF!</definedName>
    <definedName name="BEC" localSheetId="69">#REF!</definedName>
    <definedName name="BEC" localSheetId="70">#REF!</definedName>
    <definedName name="BEC" localSheetId="72">#REF!</definedName>
    <definedName name="BEC" localSheetId="73">#REF!</definedName>
    <definedName name="BEC" localSheetId="74">#REF!</definedName>
    <definedName name="BEC" localSheetId="11">#REF!</definedName>
    <definedName name="BEC" localSheetId="10">#REF!</definedName>
    <definedName name="BEC" localSheetId="38">#REF!</definedName>
    <definedName name="BEC" localSheetId="39">#REF!</definedName>
    <definedName name="BEC" localSheetId="40">#REF!</definedName>
    <definedName name="BEC" localSheetId="41">#REF!</definedName>
    <definedName name="BEC" localSheetId="46">#REF!</definedName>
    <definedName name="BEC" localSheetId="52">#REF!</definedName>
    <definedName name="BEC" localSheetId="64">#REF!</definedName>
    <definedName name="BEC" localSheetId="65">#REF!</definedName>
    <definedName name="BEC" localSheetId="66">#REF!</definedName>
    <definedName name="BEC">#REF!</definedName>
    <definedName name="BED" localSheetId="67">#REF!</definedName>
    <definedName name="BED" localSheetId="68">#REF!</definedName>
    <definedName name="BED" localSheetId="69">#REF!</definedName>
    <definedName name="BED" localSheetId="70">#REF!</definedName>
    <definedName name="BED" localSheetId="72">#REF!</definedName>
    <definedName name="BED" localSheetId="73">#REF!</definedName>
    <definedName name="BED" localSheetId="74">#REF!</definedName>
    <definedName name="BED" localSheetId="11">#REF!</definedName>
    <definedName name="BED" localSheetId="12">#REF!</definedName>
    <definedName name="BED" localSheetId="13">#REF!</definedName>
    <definedName name="BED" localSheetId="23">#REF!</definedName>
    <definedName name="BED" localSheetId="24">#REF!</definedName>
    <definedName name="BED" localSheetId="26">#REF!</definedName>
    <definedName name="BED" localSheetId="42">#REF!</definedName>
    <definedName name="BED" localSheetId="10">#REF!</definedName>
    <definedName name="BED" localSheetId="38">#REF!</definedName>
    <definedName name="BED" localSheetId="25">#REF!</definedName>
    <definedName name="BED" localSheetId="30">#REF!</definedName>
    <definedName name="BED" localSheetId="31">#REF!</definedName>
    <definedName name="BED" localSheetId="34">#REF!</definedName>
    <definedName name="BED" localSheetId="39">#REF!</definedName>
    <definedName name="BED" localSheetId="40">#REF!</definedName>
    <definedName name="BED" localSheetId="41">#REF!</definedName>
    <definedName name="BED" localSheetId="46">#REF!</definedName>
    <definedName name="BED" localSheetId="47">#REF!</definedName>
    <definedName name="BED" localSheetId="52">#REF!</definedName>
    <definedName name="BED" localSheetId="53">#REF!</definedName>
    <definedName name="BED" localSheetId="64">#REF!</definedName>
    <definedName name="BED" localSheetId="65">#REF!</definedName>
    <definedName name="BED">#REF!</definedName>
    <definedName name="BED_6" localSheetId="67">#REF!</definedName>
    <definedName name="BED_6" localSheetId="68">#REF!</definedName>
    <definedName name="BED_6" localSheetId="69">#REF!</definedName>
    <definedName name="BED_6" localSheetId="70">#REF!</definedName>
    <definedName name="BED_6" localSheetId="72">#REF!</definedName>
    <definedName name="BED_6" localSheetId="73">#REF!</definedName>
    <definedName name="BED_6" localSheetId="74">#REF!</definedName>
    <definedName name="BED_6" localSheetId="11">#REF!</definedName>
    <definedName name="BED_6" localSheetId="12">#REF!</definedName>
    <definedName name="BED_6" localSheetId="13">#REF!</definedName>
    <definedName name="BED_6" localSheetId="23">#REF!</definedName>
    <definedName name="BED_6" localSheetId="24">#REF!</definedName>
    <definedName name="BED_6" localSheetId="26">#REF!</definedName>
    <definedName name="BED_6" localSheetId="10">#REF!</definedName>
    <definedName name="BED_6" localSheetId="38">#REF!</definedName>
    <definedName name="BED_6" localSheetId="25">#REF!</definedName>
    <definedName name="BED_6" localSheetId="30">#REF!</definedName>
    <definedName name="BED_6" localSheetId="31">#REF!</definedName>
    <definedName name="BED_6" localSheetId="39">#REF!</definedName>
    <definedName name="BED_6" localSheetId="40">#REF!</definedName>
    <definedName name="BED_6" localSheetId="41">#REF!</definedName>
    <definedName name="BED_6" localSheetId="46">#REF!</definedName>
    <definedName name="BED_6" localSheetId="47">#REF!</definedName>
    <definedName name="BED_6" localSheetId="52">#REF!</definedName>
    <definedName name="BED_6" localSheetId="53">#REF!</definedName>
    <definedName name="BED_6" localSheetId="64">#REF!</definedName>
    <definedName name="BED_6" localSheetId="65">#REF!</definedName>
    <definedName name="BED_6">#REF!</definedName>
    <definedName name="BEDE" localSheetId="67">#REF!</definedName>
    <definedName name="BEDE" localSheetId="68">#REF!</definedName>
    <definedName name="BEDE" localSheetId="69">#REF!</definedName>
    <definedName name="BEDE" localSheetId="70">#REF!</definedName>
    <definedName name="BEDE" localSheetId="72">#REF!</definedName>
    <definedName name="BEDE" localSheetId="73">#REF!</definedName>
    <definedName name="BEDE" localSheetId="74">#REF!</definedName>
    <definedName name="BEDE" localSheetId="11">#REF!</definedName>
    <definedName name="BEDE" localSheetId="12">#REF!</definedName>
    <definedName name="BEDE" localSheetId="13">#REF!</definedName>
    <definedName name="BEDE" localSheetId="10">#REF!</definedName>
    <definedName name="BEDE" localSheetId="38">#REF!</definedName>
    <definedName name="BEDE" localSheetId="39">#REF!</definedName>
    <definedName name="BEDE" localSheetId="40">#REF!</definedName>
    <definedName name="BEDE" localSheetId="41">#REF!</definedName>
    <definedName name="BEDE" localSheetId="46">#REF!</definedName>
    <definedName name="BEDE" localSheetId="52">#REF!</definedName>
    <definedName name="BEDE" localSheetId="64">#REF!</definedName>
    <definedName name="BEDE" localSheetId="65">#REF!</definedName>
    <definedName name="BEDE">#REF!</definedName>
    <definedName name="BEF" localSheetId="11">#REF!</definedName>
    <definedName name="BEF" localSheetId="10">#REF!</definedName>
    <definedName name="BEF" localSheetId="38">#REF!</definedName>
    <definedName name="BEF" localSheetId="39">#REF!</definedName>
    <definedName name="BEF" localSheetId="46">[60]CIRRs!$C$79</definedName>
    <definedName name="BEF" localSheetId="51">#REF!</definedName>
    <definedName name="BEF" localSheetId="52">[60]CIRRs!$C$79</definedName>
    <definedName name="BEF" localSheetId="66">[60]CIRRs!$C$79</definedName>
    <definedName name="BEF">#REF!</definedName>
    <definedName name="Bei" localSheetId="67">[83]terms!#REF!</definedName>
    <definedName name="Bei" localSheetId="68">[83]terms!#REF!</definedName>
    <definedName name="Bei" localSheetId="69">[83]terms!#REF!</definedName>
    <definedName name="Bei" localSheetId="70">[83]terms!#REF!</definedName>
    <definedName name="Bei" localSheetId="72">[83]terms!#REF!</definedName>
    <definedName name="Bei" localSheetId="73">[83]terms!#REF!</definedName>
    <definedName name="Bei" localSheetId="74">[83]terms!#REF!</definedName>
    <definedName name="Bei" localSheetId="11">#REF!</definedName>
    <definedName name="Bei" localSheetId="10">#REF!</definedName>
    <definedName name="Bei" localSheetId="38">#REF!</definedName>
    <definedName name="Bei" localSheetId="30">[83]terms!#REF!</definedName>
    <definedName name="Bei" localSheetId="39">#REF!</definedName>
    <definedName name="Bei" localSheetId="40">[83]terms!#REF!</definedName>
    <definedName name="Bei" localSheetId="41">[83]terms!#REF!</definedName>
    <definedName name="Bei" localSheetId="46">[83]terms!#REF!</definedName>
    <definedName name="Bei" localSheetId="51">#REF!</definedName>
    <definedName name="Bei" localSheetId="52">[83]terms!#REF!</definedName>
    <definedName name="Bei" localSheetId="65">[83]terms!#REF!</definedName>
    <definedName name="Bei" localSheetId="66">[83]terms!#REF!</definedName>
    <definedName name="Bei">#REF!</definedName>
    <definedName name="Belgium_wt" localSheetId="11">#REF!</definedName>
    <definedName name="Belgium_wt" localSheetId="10">#REF!</definedName>
    <definedName name="Belgium_wt" localSheetId="38">#REF!</definedName>
    <definedName name="Belgium_wt" localSheetId="39">#REF!</definedName>
    <definedName name="Belgium_wt" localSheetId="46">'[79]OECD wgt'!$B$15</definedName>
    <definedName name="Belgium_wt" localSheetId="51">#REF!</definedName>
    <definedName name="Belgium_wt" localSheetId="52">'[79]OECD wgt'!$B$15</definedName>
    <definedName name="Belgium_wt" localSheetId="66">'[79]OECD wgt'!$B$15</definedName>
    <definedName name="Belgium_wt">#REF!</definedName>
    <definedName name="BENEF98" localSheetId="67">#REF!</definedName>
    <definedName name="BENEF98" localSheetId="68">#REF!</definedName>
    <definedName name="BENEF98" localSheetId="69">#REF!</definedName>
    <definedName name="BENEF98" localSheetId="70">#REF!</definedName>
    <definedName name="BENEF98" localSheetId="72">#REF!</definedName>
    <definedName name="BENEF98" localSheetId="73">#REF!</definedName>
    <definedName name="BENEF98" localSheetId="74">#REF!</definedName>
    <definedName name="BENEF98" localSheetId="11">#REF!</definedName>
    <definedName name="BENEF98" localSheetId="12">#REF!</definedName>
    <definedName name="BENEF98" localSheetId="13">#REF!</definedName>
    <definedName name="BENEF98" localSheetId="10">#REF!</definedName>
    <definedName name="BENEF98" localSheetId="38">#REF!</definedName>
    <definedName name="BENEF98" localSheetId="30">#REF!</definedName>
    <definedName name="BENEF98" localSheetId="39">#REF!</definedName>
    <definedName name="BENEF98" localSheetId="40">#REF!</definedName>
    <definedName name="BENEF98" localSheetId="41">#REF!</definedName>
    <definedName name="BENEF98" localSheetId="46">#REF!</definedName>
    <definedName name="BENEF98" localSheetId="52">#REF!</definedName>
    <definedName name="BENEF98" localSheetId="53">#REF!</definedName>
    <definedName name="BENEF98" localSheetId="64">#REF!</definedName>
    <definedName name="BENEF98" localSheetId="65">#REF!</definedName>
    <definedName name="BENEF98" localSheetId="66">#REF!</definedName>
    <definedName name="BENEF98">#REF!</definedName>
    <definedName name="BENEF99" localSheetId="67">#REF!</definedName>
    <definedName name="BENEF99" localSheetId="68">#REF!</definedName>
    <definedName name="BENEF99" localSheetId="69">#REF!</definedName>
    <definedName name="BENEF99" localSheetId="70">#REF!</definedName>
    <definedName name="BENEF99" localSheetId="72">#REF!</definedName>
    <definedName name="BENEF99" localSheetId="73">#REF!</definedName>
    <definedName name="BENEF99" localSheetId="74">#REF!</definedName>
    <definedName name="BENEF99" localSheetId="11">#REF!</definedName>
    <definedName name="BENEF99" localSheetId="12">#REF!</definedName>
    <definedName name="BENEF99" localSheetId="13">#REF!</definedName>
    <definedName name="BENEF99" localSheetId="10">#REF!</definedName>
    <definedName name="BENEF99" localSheetId="38">#REF!</definedName>
    <definedName name="BENEF99" localSheetId="39">#REF!</definedName>
    <definedName name="BENEF99" localSheetId="40">#REF!</definedName>
    <definedName name="BENEF99" localSheetId="41">#REF!</definedName>
    <definedName name="BENEF99" localSheetId="46">#REF!</definedName>
    <definedName name="BENEF99" localSheetId="52">#REF!</definedName>
    <definedName name="BENEF99" localSheetId="53">#REF!</definedName>
    <definedName name="BENEF99" localSheetId="64">#REF!</definedName>
    <definedName name="BENEF99" localSheetId="65">#REF!</definedName>
    <definedName name="BENEF99">#REF!</definedName>
    <definedName name="BeneficioNetoY3" localSheetId="11">#REF!</definedName>
    <definedName name="BeneficioNetoY3" localSheetId="10">#REF!</definedName>
    <definedName name="BeneficioNetoY3" localSheetId="38">#REF!</definedName>
    <definedName name="BeneficioNetoY3" localSheetId="39">#REF!</definedName>
    <definedName name="BeneficioNetoY3" localSheetId="46">'[84]Vaciado 1'!$F$153</definedName>
    <definedName name="BeneficioNetoY3" localSheetId="51">#REF!</definedName>
    <definedName name="BeneficioNetoY3" localSheetId="52">'[84]Vaciado 1'!$F$153</definedName>
    <definedName name="BeneficioNetoY3" localSheetId="66">'[84]Vaciado 1'!$F$153</definedName>
    <definedName name="BeneficioNetoY3">#REF!</definedName>
    <definedName name="BEO" localSheetId="67">#REF!</definedName>
    <definedName name="BEO" localSheetId="68">#REF!</definedName>
    <definedName name="BEO" localSheetId="69">#REF!</definedName>
    <definedName name="BEO" localSheetId="70">#REF!</definedName>
    <definedName name="BEO" localSheetId="72">#REF!</definedName>
    <definedName name="BEO" localSheetId="73">#REF!</definedName>
    <definedName name="BEO" localSheetId="74">#REF!</definedName>
    <definedName name="BEO" localSheetId="11">#REF!</definedName>
    <definedName name="BEO" localSheetId="12">#REF!</definedName>
    <definedName name="BEO" localSheetId="13">#REF!</definedName>
    <definedName name="BEO" localSheetId="23">#REF!</definedName>
    <definedName name="BEO" localSheetId="24">#REF!</definedName>
    <definedName name="BEO" localSheetId="26">#REF!</definedName>
    <definedName name="BEO" localSheetId="10">#REF!</definedName>
    <definedName name="BEO" localSheetId="38">#REF!</definedName>
    <definedName name="BEO" localSheetId="25">#REF!</definedName>
    <definedName name="BEO" localSheetId="30">#REF!</definedName>
    <definedName name="BEO" localSheetId="31">#REF!</definedName>
    <definedName name="BEO" localSheetId="39">#REF!</definedName>
    <definedName name="BEO" localSheetId="40">#REF!</definedName>
    <definedName name="BEO" localSheetId="41">#REF!</definedName>
    <definedName name="BEO" localSheetId="46">#REF!</definedName>
    <definedName name="BEO" localSheetId="47">#REF!</definedName>
    <definedName name="BEO" localSheetId="52">#REF!</definedName>
    <definedName name="BEO" localSheetId="53">#REF!</definedName>
    <definedName name="BEO" localSheetId="64">#REF!</definedName>
    <definedName name="BEO" localSheetId="65">#REF!</definedName>
    <definedName name="BEO" localSheetId="66">#REF!</definedName>
    <definedName name="BEO">#REF!</definedName>
    <definedName name="BER" localSheetId="67">#REF!</definedName>
    <definedName name="BER" localSheetId="68">#REF!</definedName>
    <definedName name="BER" localSheetId="69">#REF!</definedName>
    <definedName name="BER" localSheetId="70">#REF!</definedName>
    <definedName name="BER" localSheetId="72">#REF!</definedName>
    <definedName name="BER" localSheetId="73">#REF!</definedName>
    <definedName name="BER" localSheetId="74">#REF!</definedName>
    <definedName name="BER" localSheetId="11">#REF!</definedName>
    <definedName name="BER" localSheetId="12">#REF!</definedName>
    <definedName name="BER" localSheetId="23">#REF!</definedName>
    <definedName name="BER" localSheetId="10">#REF!</definedName>
    <definedName name="BER" localSheetId="38">#REF!</definedName>
    <definedName name="BER" localSheetId="31">#REF!</definedName>
    <definedName name="BER" localSheetId="39">#REF!</definedName>
    <definedName name="BER" localSheetId="40">#REF!</definedName>
    <definedName name="BER" localSheetId="41">#REF!</definedName>
    <definedName name="BER" localSheetId="46">#REF!</definedName>
    <definedName name="BER" localSheetId="52">#REF!</definedName>
    <definedName name="BER" localSheetId="53">#REF!</definedName>
    <definedName name="BER" localSheetId="64">#REF!</definedName>
    <definedName name="BER" localSheetId="65">#REF!</definedName>
    <definedName name="BER">#REF!</definedName>
    <definedName name="BERBA" localSheetId="67">#REF!</definedName>
    <definedName name="BERBA" localSheetId="68">#REF!</definedName>
    <definedName name="BERBA" localSheetId="69">#REF!</definedName>
    <definedName name="BERBA" localSheetId="70">#REF!</definedName>
    <definedName name="BERBA" localSheetId="72">#REF!</definedName>
    <definedName name="BERBA" localSheetId="73">#REF!</definedName>
    <definedName name="BERBA" localSheetId="74">#REF!</definedName>
    <definedName name="BERBA" localSheetId="11">#REF!</definedName>
    <definedName name="BERBA" localSheetId="10">#REF!</definedName>
    <definedName name="BERBA" localSheetId="38">#REF!</definedName>
    <definedName name="BERBA" localSheetId="39">#REF!</definedName>
    <definedName name="BERBA" localSheetId="40">#REF!</definedName>
    <definedName name="BERBA" localSheetId="41">#REF!</definedName>
    <definedName name="BERBA" localSheetId="46">#REF!</definedName>
    <definedName name="BERBA" localSheetId="52">#REF!</definedName>
    <definedName name="BERBA" localSheetId="64">#REF!</definedName>
    <definedName name="BERBA" localSheetId="65">#REF!</definedName>
    <definedName name="BERBA">#REF!</definedName>
    <definedName name="BERBI" localSheetId="67">#REF!</definedName>
    <definedName name="BERBI" localSheetId="68">#REF!</definedName>
    <definedName name="BERBI" localSheetId="69">#REF!</definedName>
    <definedName name="BERBI" localSheetId="70">#REF!</definedName>
    <definedName name="BERBI" localSheetId="72">#REF!</definedName>
    <definedName name="BERBI" localSheetId="73">#REF!</definedName>
    <definedName name="BERBI" localSheetId="74">#REF!</definedName>
    <definedName name="BERBI" localSheetId="11">#REF!</definedName>
    <definedName name="BERBI" localSheetId="10">#REF!</definedName>
    <definedName name="BERBI" localSheetId="38">#REF!</definedName>
    <definedName name="BERBI" localSheetId="39">#REF!</definedName>
    <definedName name="BERBI" localSheetId="40">#REF!</definedName>
    <definedName name="BERBI" localSheetId="41">#REF!</definedName>
    <definedName name="BERBI" localSheetId="46">#REF!</definedName>
    <definedName name="BERBI" localSheetId="52">#REF!</definedName>
    <definedName name="BERBI" localSheetId="64">#REF!</definedName>
    <definedName name="BERBI" localSheetId="65">#REF!</definedName>
    <definedName name="BERBI">#REF!</definedName>
    <definedName name="BERI">#N/A</definedName>
    <definedName name="BERIB">#N/A</definedName>
    <definedName name="BERIG">#N/A</definedName>
    <definedName name="BERP">#N/A</definedName>
    <definedName name="BERPB">#N/A</definedName>
    <definedName name="BERPG">#N/A</definedName>
    <definedName name="BF" localSheetId="12">#REF!</definedName>
    <definedName name="BF">#N/A</definedName>
    <definedName name="BFD" localSheetId="67">#REF!</definedName>
    <definedName name="BFD" localSheetId="68">#REF!</definedName>
    <definedName name="BFD" localSheetId="69">#REF!</definedName>
    <definedName name="BFD" localSheetId="70">#REF!</definedName>
    <definedName name="BFD" localSheetId="72">#REF!</definedName>
    <definedName name="BFD" localSheetId="73">#REF!</definedName>
    <definedName name="BFD" localSheetId="74">#REF!</definedName>
    <definedName name="BFD" localSheetId="11">#REF!</definedName>
    <definedName name="BFD" localSheetId="12">#REF!</definedName>
    <definedName name="BFD" localSheetId="13">#REF!</definedName>
    <definedName name="BFD" localSheetId="23">#REF!</definedName>
    <definedName name="BFD" localSheetId="24">#REF!</definedName>
    <definedName name="BFD" localSheetId="26">#REF!</definedName>
    <definedName name="BFD" localSheetId="42">#REF!</definedName>
    <definedName name="BFD" localSheetId="10">#REF!</definedName>
    <definedName name="BFD" localSheetId="38">#REF!</definedName>
    <definedName name="BFD" localSheetId="25">#REF!</definedName>
    <definedName name="BFD" localSheetId="30">#REF!</definedName>
    <definedName name="BFD" localSheetId="31">#REF!</definedName>
    <definedName name="BFD" localSheetId="34">#REF!</definedName>
    <definedName name="BFD" localSheetId="39">#REF!</definedName>
    <definedName name="BFD" localSheetId="40">#REF!</definedName>
    <definedName name="BFD" localSheetId="41">#REF!</definedName>
    <definedName name="BFD" localSheetId="46">#REF!</definedName>
    <definedName name="BFD" localSheetId="47">#REF!</definedName>
    <definedName name="BFD" localSheetId="52">#REF!</definedName>
    <definedName name="BFD" localSheetId="53">#REF!</definedName>
    <definedName name="BFD" localSheetId="64">#REF!</definedName>
    <definedName name="BFD" localSheetId="65">#REF!</definedName>
    <definedName name="BFD" localSheetId="66">#REF!</definedName>
    <definedName name="BFD">#REF!</definedName>
    <definedName name="BFDA" localSheetId="67">#REF!</definedName>
    <definedName name="BFDA" localSheetId="68">#REF!</definedName>
    <definedName name="BFDA" localSheetId="69">#REF!</definedName>
    <definedName name="BFDA" localSheetId="70">#REF!</definedName>
    <definedName name="BFDA" localSheetId="72">#REF!</definedName>
    <definedName name="BFDA" localSheetId="73">#REF!</definedName>
    <definedName name="BFDA" localSheetId="74">#REF!</definedName>
    <definedName name="BFDA" localSheetId="11">#REF!</definedName>
    <definedName name="BFDA" localSheetId="12">#REF!</definedName>
    <definedName name="BFDA" localSheetId="13">#REF!</definedName>
    <definedName name="BFDA" localSheetId="23">#REF!</definedName>
    <definedName name="BFDA" localSheetId="24">#REF!</definedName>
    <definedName name="BFDA" localSheetId="26">#REF!</definedName>
    <definedName name="BFDA" localSheetId="10">#REF!</definedName>
    <definedName name="BFDA" localSheetId="38">#REF!</definedName>
    <definedName name="BFDA" localSheetId="25">#REF!</definedName>
    <definedName name="BFDA" localSheetId="30">#REF!</definedName>
    <definedName name="BFDA" localSheetId="31">#REF!</definedName>
    <definedName name="BFDA" localSheetId="39">#REF!</definedName>
    <definedName name="BFDA" localSheetId="40">#REF!</definedName>
    <definedName name="BFDA" localSheetId="41">#REF!</definedName>
    <definedName name="BFDA" localSheetId="46">#REF!</definedName>
    <definedName name="BFDA" localSheetId="47">#REF!</definedName>
    <definedName name="BFDA" localSheetId="52">#REF!</definedName>
    <definedName name="BFDA" localSheetId="53">#REF!</definedName>
    <definedName name="BFDA" localSheetId="64">#REF!</definedName>
    <definedName name="BFDA" localSheetId="65">#REF!</definedName>
    <definedName name="BFDA">#REF!</definedName>
    <definedName name="BFDI" localSheetId="67">#REF!</definedName>
    <definedName name="BFDI" localSheetId="68">#REF!</definedName>
    <definedName name="BFDI" localSheetId="69">#REF!</definedName>
    <definedName name="BFDI" localSheetId="70">#REF!</definedName>
    <definedName name="BFDI" localSheetId="72">#REF!</definedName>
    <definedName name="BFDI" localSheetId="73">#REF!</definedName>
    <definedName name="BFDI" localSheetId="74">#REF!</definedName>
    <definedName name="BFDI" localSheetId="11">#REF!</definedName>
    <definedName name="BFDI" localSheetId="12">#REF!</definedName>
    <definedName name="BFDI" localSheetId="13">#REF!</definedName>
    <definedName name="BFDI" localSheetId="23">#REF!</definedName>
    <definedName name="BFDI" localSheetId="24">#REF!</definedName>
    <definedName name="BFDI" localSheetId="26">#REF!</definedName>
    <definedName name="BFDI" localSheetId="10">#REF!</definedName>
    <definedName name="BFDI" localSheetId="38">#REF!</definedName>
    <definedName name="BFDI" localSheetId="25">#REF!</definedName>
    <definedName name="BFDI" localSheetId="30">#REF!</definedName>
    <definedName name="BFDI" localSheetId="31">#REF!</definedName>
    <definedName name="BFDI" localSheetId="39">#REF!</definedName>
    <definedName name="BFDI" localSheetId="40">#REF!</definedName>
    <definedName name="BFDI" localSheetId="41">#REF!</definedName>
    <definedName name="BFDI" localSheetId="46">#REF!</definedName>
    <definedName name="BFDI" localSheetId="47">#REF!</definedName>
    <definedName name="BFDI" localSheetId="52">#REF!</definedName>
    <definedName name="BFDI" localSheetId="53">#REF!</definedName>
    <definedName name="BFDI" localSheetId="64">#REF!</definedName>
    <definedName name="BFDI" localSheetId="65">#REF!</definedName>
    <definedName name="BFDI">#REF!</definedName>
    <definedName name="BFDIL" localSheetId="67">#REF!</definedName>
    <definedName name="BFDIL" localSheetId="68">#REF!</definedName>
    <definedName name="BFDIL" localSheetId="69">#REF!</definedName>
    <definedName name="BFDIL" localSheetId="70">#REF!</definedName>
    <definedName name="BFDIL" localSheetId="72">#REF!</definedName>
    <definedName name="BFDIL" localSheetId="73">#REF!</definedName>
    <definedName name="BFDIL" localSheetId="74">#REF!</definedName>
    <definedName name="BFDIL" localSheetId="11">#REF!</definedName>
    <definedName name="BFDIL" localSheetId="12">#REF!</definedName>
    <definedName name="BFDIL" localSheetId="13">#REF!</definedName>
    <definedName name="BFDIL" localSheetId="23">#REF!</definedName>
    <definedName name="BFDIL" localSheetId="24">#REF!</definedName>
    <definedName name="BFDIL" localSheetId="26">#REF!</definedName>
    <definedName name="BFDIL" localSheetId="10">#REF!</definedName>
    <definedName name="BFDIL" localSheetId="38">#REF!</definedName>
    <definedName name="BFDIL" localSheetId="25">#REF!</definedName>
    <definedName name="BFDIL" localSheetId="31">#REF!</definedName>
    <definedName name="BFDIL" localSheetId="39">#REF!</definedName>
    <definedName name="BFDIL" localSheetId="40">#REF!</definedName>
    <definedName name="BFDIL" localSheetId="41">#REF!</definedName>
    <definedName name="BFDIL" localSheetId="46">#REF!</definedName>
    <definedName name="BFDIL" localSheetId="47">#REF!</definedName>
    <definedName name="BFDIL" localSheetId="52">#REF!</definedName>
    <definedName name="BFDIL" localSheetId="53">#REF!</definedName>
    <definedName name="BFDIL" localSheetId="64">#REF!</definedName>
    <definedName name="BFDIL" localSheetId="65">#REF!</definedName>
    <definedName name="BFDIL">#REF!</definedName>
    <definedName name="BFL">#N/A</definedName>
    <definedName name="BFL_C_G" localSheetId="67">#REF!</definedName>
    <definedName name="BFL_C_G" localSheetId="68">#REF!</definedName>
    <definedName name="BFL_C_G" localSheetId="69">#REF!</definedName>
    <definedName name="BFL_C_G" localSheetId="70">#REF!</definedName>
    <definedName name="BFL_C_G" localSheetId="72">#REF!</definedName>
    <definedName name="BFL_C_G" localSheetId="73">#REF!</definedName>
    <definedName name="BFL_C_G" localSheetId="74">#REF!</definedName>
    <definedName name="BFL_C_G" localSheetId="11">#REF!</definedName>
    <definedName name="BFL_C_G" localSheetId="12">#REF!</definedName>
    <definedName name="BFL_C_G" localSheetId="13">#REF!</definedName>
    <definedName name="BFL_C_G" localSheetId="10">#REF!</definedName>
    <definedName name="BFL_C_G" localSheetId="38">#REF!</definedName>
    <definedName name="BFL_C_G" localSheetId="39">#REF!</definedName>
    <definedName name="BFL_C_G" localSheetId="40">#REF!</definedName>
    <definedName name="BFL_C_G" localSheetId="41">#REF!</definedName>
    <definedName name="BFL_C_G" localSheetId="46">#REF!</definedName>
    <definedName name="BFL_C_G" localSheetId="52">#REF!</definedName>
    <definedName name="BFL_C_G" localSheetId="64">#REF!</definedName>
    <definedName name="BFL_C_G" localSheetId="65">#REF!</definedName>
    <definedName name="BFL_C_G" localSheetId="66">#REF!</definedName>
    <definedName name="BFL_C_G">#REF!</definedName>
    <definedName name="BFL_C_P" localSheetId="67">#REF!</definedName>
    <definedName name="BFL_C_P" localSheetId="68">#REF!</definedName>
    <definedName name="BFL_C_P" localSheetId="69">#REF!</definedName>
    <definedName name="BFL_C_P" localSheetId="70">#REF!</definedName>
    <definedName name="BFL_C_P" localSheetId="72">#REF!</definedName>
    <definedName name="BFL_C_P" localSheetId="73">#REF!</definedName>
    <definedName name="BFL_C_P" localSheetId="74">#REF!</definedName>
    <definedName name="BFL_C_P" localSheetId="11">#REF!</definedName>
    <definedName name="BFL_C_P" localSheetId="12">#REF!</definedName>
    <definedName name="BFL_C_P" localSheetId="13">#REF!</definedName>
    <definedName name="BFL_C_P" localSheetId="10">#REF!</definedName>
    <definedName name="BFL_C_P" localSheetId="38">#REF!</definedName>
    <definedName name="BFL_C_P" localSheetId="39">#REF!</definedName>
    <definedName name="BFL_C_P" localSheetId="40">#REF!</definedName>
    <definedName name="BFL_C_P" localSheetId="41">#REF!</definedName>
    <definedName name="BFL_C_P" localSheetId="46">#REF!</definedName>
    <definedName name="BFL_C_P" localSheetId="52">#REF!</definedName>
    <definedName name="BFL_C_P" localSheetId="64">#REF!</definedName>
    <definedName name="BFL_C_P" localSheetId="65">#REF!</definedName>
    <definedName name="BFL_C_P" localSheetId="66">#REF!</definedName>
    <definedName name="BFL_C_P">#REF!</definedName>
    <definedName name="BFL_CBA" localSheetId="67">#REF!</definedName>
    <definedName name="BFL_CBA" localSheetId="68">#REF!</definedName>
    <definedName name="BFL_CBA" localSheetId="69">#REF!</definedName>
    <definedName name="BFL_CBA" localSheetId="70">#REF!</definedName>
    <definedName name="BFL_CBA" localSheetId="72">#REF!</definedName>
    <definedName name="BFL_CBA" localSheetId="73">#REF!</definedName>
    <definedName name="BFL_CBA" localSheetId="74">#REF!</definedName>
    <definedName name="BFL_CBA" localSheetId="11">#REF!</definedName>
    <definedName name="BFL_CBA" localSheetId="10">#REF!</definedName>
    <definedName name="BFL_CBA" localSheetId="38">#REF!</definedName>
    <definedName name="BFL_CBA" localSheetId="39">#REF!</definedName>
    <definedName name="BFL_CBA" localSheetId="40">#REF!</definedName>
    <definedName name="BFL_CBA" localSheetId="41">#REF!</definedName>
    <definedName name="BFL_CBA" localSheetId="46">#REF!</definedName>
    <definedName name="BFL_CBA" localSheetId="52">#REF!</definedName>
    <definedName name="BFL_CBA" localSheetId="64">#REF!</definedName>
    <definedName name="BFL_CBA" localSheetId="65">#REF!</definedName>
    <definedName name="BFL_CBA">#REF!</definedName>
    <definedName name="BFL_CBI" localSheetId="67">#REF!</definedName>
    <definedName name="BFL_CBI" localSheetId="68">#REF!</definedName>
    <definedName name="BFL_CBI" localSheetId="69">#REF!</definedName>
    <definedName name="BFL_CBI" localSheetId="70">#REF!</definedName>
    <definedName name="BFL_CBI" localSheetId="72">#REF!</definedName>
    <definedName name="BFL_CBI" localSheetId="73">#REF!</definedName>
    <definedName name="BFL_CBI" localSheetId="74">#REF!</definedName>
    <definedName name="BFL_CBI" localSheetId="11">#REF!</definedName>
    <definedName name="BFL_CBI" localSheetId="10">#REF!</definedName>
    <definedName name="BFL_CBI" localSheetId="38">#REF!</definedName>
    <definedName name="BFL_CBI" localSheetId="39">#REF!</definedName>
    <definedName name="BFL_CBI" localSheetId="40">#REF!</definedName>
    <definedName name="BFL_CBI" localSheetId="41">#REF!</definedName>
    <definedName name="BFL_CBI" localSheetId="46">#REF!</definedName>
    <definedName name="BFL_CBI" localSheetId="52">#REF!</definedName>
    <definedName name="BFL_CBI" localSheetId="64">#REF!</definedName>
    <definedName name="BFL_CBI" localSheetId="65">#REF!</definedName>
    <definedName name="BFL_CBI">#REF!</definedName>
    <definedName name="BFL_CMU" localSheetId="67">#REF!</definedName>
    <definedName name="BFL_CMU" localSheetId="68">#REF!</definedName>
    <definedName name="BFL_CMU" localSheetId="69">#REF!</definedName>
    <definedName name="BFL_CMU" localSheetId="70">#REF!</definedName>
    <definedName name="BFL_CMU" localSheetId="72">#REF!</definedName>
    <definedName name="BFL_CMU" localSheetId="73">#REF!</definedName>
    <definedName name="BFL_CMU" localSheetId="74">#REF!</definedName>
    <definedName name="BFL_CMU" localSheetId="11">#REF!</definedName>
    <definedName name="BFL_CMU" localSheetId="10">#REF!</definedName>
    <definedName name="BFL_CMU" localSheetId="38">#REF!</definedName>
    <definedName name="BFL_CMU" localSheetId="39">#REF!</definedName>
    <definedName name="BFL_CMU" localSheetId="40">#REF!</definedName>
    <definedName name="BFL_CMU" localSheetId="41">#REF!</definedName>
    <definedName name="BFL_CMU" localSheetId="46">#REF!</definedName>
    <definedName name="BFL_CMU" localSheetId="52">#REF!</definedName>
    <definedName name="BFL_CMU" localSheetId="64">#REF!</definedName>
    <definedName name="BFL_CMU" localSheetId="65">#REF!</definedName>
    <definedName name="BFL_CMU">#REF!</definedName>
    <definedName name="BFL_D" localSheetId="12">#REF!</definedName>
    <definedName name="BFL_D">#N/A</definedName>
    <definedName name="BFL_D_G" localSheetId="67">#REF!</definedName>
    <definedName name="BFL_D_G" localSheetId="68">#REF!</definedName>
    <definedName name="BFL_D_G" localSheetId="69">#REF!</definedName>
    <definedName name="BFL_D_G" localSheetId="70">#REF!</definedName>
    <definedName name="BFL_D_G" localSheetId="72">#REF!</definedName>
    <definedName name="BFL_D_G" localSheetId="73">#REF!</definedName>
    <definedName name="BFL_D_G" localSheetId="74">#REF!</definedName>
    <definedName name="BFL_D_G" localSheetId="11">#REF!</definedName>
    <definedName name="BFL_D_G" localSheetId="12">#REF!</definedName>
    <definedName name="BFL_D_G" localSheetId="13">#REF!</definedName>
    <definedName name="BFL_D_G" localSheetId="10">#REF!</definedName>
    <definedName name="BFL_D_G" localSheetId="38">#REF!</definedName>
    <definedName name="BFL_D_G" localSheetId="39">#REF!</definedName>
    <definedName name="BFL_D_G" localSheetId="40">#REF!</definedName>
    <definedName name="BFL_D_G" localSheetId="41">#REF!</definedName>
    <definedName name="BFL_D_G" localSheetId="46">#REF!</definedName>
    <definedName name="BFL_D_G" localSheetId="52">#REF!</definedName>
    <definedName name="BFL_D_G" localSheetId="64">#REF!</definedName>
    <definedName name="BFL_D_G" localSheetId="65">#REF!</definedName>
    <definedName name="BFL_D_G" localSheetId="66">#REF!</definedName>
    <definedName name="BFL_D_G">#REF!</definedName>
    <definedName name="BFL_D_P" localSheetId="67">#REF!</definedName>
    <definedName name="BFL_D_P" localSheetId="68">#REF!</definedName>
    <definedName name="BFL_D_P" localSheetId="69">#REF!</definedName>
    <definedName name="BFL_D_P" localSheetId="70">#REF!</definedName>
    <definedName name="BFL_D_P" localSheetId="72">#REF!</definedName>
    <definedName name="BFL_D_P" localSheetId="73">#REF!</definedName>
    <definedName name="BFL_D_P" localSheetId="74">#REF!</definedName>
    <definedName name="BFL_D_P" localSheetId="11">#REF!</definedName>
    <definedName name="BFL_D_P" localSheetId="12">#REF!</definedName>
    <definedName name="BFL_D_P" localSheetId="13">#REF!</definedName>
    <definedName name="BFL_D_P" localSheetId="10">#REF!</definedName>
    <definedName name="BFL_D_P" localSheetId="38">#REF!</definedName>
    <definedName name="BFL_D_P" localSheetId="39">#REF!</definedName>
    <definedName name="BFL_D_P" localSheetId="40">#REF!</definedName>
    <definedName name="BFL_D_P" localSheetId="41">#REF!</definedName>
    <definedName name="BFL_D_P" localSheetId="46">#REF!</definedName>
    <definedName name="BFL_D_P" localSheetId="52">#REF!</definedName>
    <definedName name="BFL_D_P" localSheetId="64">#REF!</definedName>
    <definedName name="BFL_D_P" localSheetId="65">#REF!</definedName>
    <definedName name="BFL_D_P" localSheetId="66">#REF!</definedName>
    <definedName name="BFL_D_P">#REF!</definedName>
    <definedName name="BFL_DBA" localSheetId="67">#REF!</definedName>
    <definedName name="BFL_DBA" localSheetId="68">#REF!</definedName>
    <definedName name="BFL_DBA" localSheetId="69">#REF!</definedName>
    <definedName name="BFL_DBA" localSheetId="70">#REF!</definedName>
    <definedName name="BFL_DBA" localSheetId="72">#REF!</definedName>
    <definedName name="BFL_DBA" localSheetId="73">#REF!</definedName>
    <definedName name="BFL_DBA" localSheetId="74">#REF!</definedName>
    <definedName name="BFL_DBA" localSheetId="11">#REF!</definedName>
    <definedName name="BFL_DBA" localSheetId="10">#REF!</definedName>
    <definedName name="BFL_DBA" localSheetId="38">#REF!</definedName>
    <definedName name="BFL_DBA" localSheetId="39">#REF!</definedName>
    <definedName name="BFL_DBA" localSheetId="40">#REF!</definedName>
    <definedName name="BFL_DBA" localSheetId="41">#REF!</definedName>
    <definedName name="BFL_DBA" localSheetId="46">#REF!</definedName>
    <definedName name="BFL_DBA" localSheetId="52">#REF!</definedName>
    <definedName name="BFL_DBA" localSheetId="64">#REF!</definedName>
    <definedName name="BFL_DBA" localSheetId="65">#REF!</definedName>
    <definedName name="BFL_DBA">#REF!</definedName>
    <definedName name="BFL_DBI" localSheetId="67">#REF!</definedName>
    <definedName name="BFL_DBI" localSheetId="68">#REF!</definedName>
    <definedName name="BFL_DBI" localSheetId="69">#REF!</definedName>
    <definedName name="BFL_DBI" localSheetId="70">#REF!</definedName>
    <definedName name="BFL_DBI" localSheetId="72">#REF!</definedName>
    <definedName name="BFL_DBI" localSheetId="73">#REF!</definedName>
    <definedName name="BFL_DBI" localSheetId="74">#REF!</definedName>
    <definedName name="BFL_DBI" localSheetId="11">#REF!</definedName>
    <definedName name="BFL_DBI" localSheetId="10">#REF!</definedName>
    <definedName name="BFL_DBI" localSheetId="38">#REF!</definedName>
    <definedName name="BFL_DBI" localSheetId="39">#REF!</definedName>
    <definedName name="BFL_DBI" localSheetId="40">#REF!</definedName>
    <definedName name="BFL_DBI" localSheetId="41">#REF!</definedName>
    <definedName name="BFL_DBI" localSheetId="46">#REF!</definedName>
    <definedName name="BFL_DBI" localSheetId="52">#REF!</definedName>
    <definedName name="BFL_DBI" localSheetId="64">#REF!</definedName>
    <definedName name="BFL_DBI" localSheetId="65">#REF!</definedName>
    <definedName name="BFL_DBI">#REF!</definedName>
    <definedName name="BFL_DF" localSheetId="12">#REF!</definedName>
    <definedName name="BFL_DF">#N/A</definedName>
    <definedName name="BFL_DMU" localSheetId="67">#REF!</definedName>
    <definedName name="BFL_DMU" localSheetId="68">#REF!</definedName>
    <definedName name="BFL_DMU" localSheetId="69">#REF!</definedName>
    <definedName name="BFL_DMU" localSheetId="70">#REF!</definedName>
    <definedName name="BFL_DMU" localSheetId="72">#REF!</definedName>
    <definedName name="BFL_DMU" localSheetId="73">#REF!</definedName>
    <definedName name="BFL_DMU" localSheetId="74">#REF!</definedName>
    <definedName name="BFL_DMU" localSheetId="11">#REF!</definedName>
    <definedName name="BFL_DMU" localSheetId="10">#REF!</definedName>
    <definedName name="BFL_DMU" localSheetId="38">#REF!</definedName>
    <definedName name="BFL_DMU" localSheetId="39">#REF!</definedName>
    <definedName name="BFL_DMU" localSheetId="40">#REF!</definedName>
    <definedName name="BFL_DMU" localSheetId="41">#REF!</definedName>
    <definedName name="BFL_DMU" localSheetId="46">#REF!</definedName>
    <definedName name="BFL_DMU" localSheetId="52">#REF!</definedName>
    <definedName name="BFL_DMU" localSheetId="64">#REF!</definedName>
    <definedName name="BFL_DMU" localSheetId="65">#REF!</definedName>
    <definedName name="BFL_DMU" localSheetId="66">#REF!</definedName>
    <definedName name="BFL_DMU">#REF!</definedName>
    <definedName name="BFLB">#N/A</definedName>
    <definedName name="BFLB_D">#N/A</definedName>
    <definedName name="BFLB_DF" localSheetId="12">#REF!</definedName>
    <definedName name="BFLB_DF">#N/A</definedName>
    <definedName name="BFLD_DF" localSheetId="67">[85]!BFLD_DF</definedName>
    <definedName name="BFLD_DF" localSheetId="68">[85]!BFLD_DF</definedName>
    <definedName name="BFLD_DF" localSheetId="69">[85]!BFLD_DF</definedName>
    <definedName name="BFLD_DF" localSheetId="70">[85]!BFLD_DF</definedName>
    <definedName name="BFLD_DF" localSheetId="72">[85]!BFLD_DF</definedName>
    <definedName name="BFLD_DF" localSheetId="73">[85]!BFLD_DF</definedName>
    <definedName name="BFLD_DF" localSheetId="74">[85]!BFLD_DF</definedName>
    <definedName name="BFLD_DF" localSheetId="11">#REF!</definedName>
    <definedName name="BFLD_DF" localSheetId="12">#N/A</definedName>
    <definedName name="BFLD_DF" localSheetId="23">#REF!</definedName>
    <definedName name="BFLD_DF" localSheetId="24">#REF!</definedName>
    <definedName name="BFLD_DF" localSheetId="26">#REF!</definedName>
    <definedName name="BFLD_DF" localSheetId="42">[85]!BFLD_DF</definedName>
    <definedName name="BFLD_DF" localSheetId="7">#REF!</definedName>
    <definedName name="BFLD_DF" localSheetId="10">#REF!</definedName>
    <definedName name="BFLD_DF" localSheetId="38">#REF!</definedName>
    <definedName name="BFLD_DF" localSheetId="25">#REF!</definedName>
    <definedName name="BFLD_DF" localSheetId="37">[85]!BFLD_DF</definedName>
    <definedName name="BFLD_DF" localSheetId="39">#REF!</definedName>
    <definedName name="BFLD_DF" localSheetId="41">[85]!BFLD_DF</definedName>
    <definedName name="BFLD_DF" localSheetId="46">[85]!BFLD_DF</definedName>
    <definedName name="BFLD_DF" localSheetId="47">#REF!</definedName>
    <definedName name="BFLD_DF" localSheetId="48">#REF!</definedName>
    <definedName name="BFLD_DF" localSheetId="51">#REF!</definedName>
    <definedName name="BFLD_DF" localSheetId="52">#REF!</definedName>
    <definedName name="BFLD_DF" localSheetId="53">[85]!BFLD_DF</definedName>
    <definedName name="BFLD_DF" localSheetId="63">[85]!BFLD_DF</definedName>
    <definedName name="BFLD_DF" localSheetId="64">[85]!BFLD_DF</definedName>
    <definedName name="BFLD_DF" localSheetId="66">[85]!BFLD_DF</definedName>
    <definedName name="BFLD_DF">#REF!</definedName>
    <definedName name="BFLD_DF1">#N/A</definedName>
    <definedName name="BFLD_DF2">#N/A</definedName>
    <definedName name="BFLG">#N/A</definedName>
    <definedName name="BFLG_D">#N/A</definedName>
    <definedName name="BFLG_DF">#N/A</definedName>
    <definedName name="BFLRES" localSheetId="67">#REF!</definedName>
    <definedName name="BFLRES" localSheetId="68">#REF!</definedName>
    <definedName name="BFLRES" localSheetId="69">#REF!</definedName>
    <definedName name="BFLRES" localSheetId="70">#REF!</definedName>
    <definedName name="BFLRES" localSheetId="72">#REF!</definedName>
    <definedName name="BFLRES" localSheetId="73">#REF!</definedName>
    <definedName name="BFLRES" localSheetId="74">#REF!</definedName>
    <definedName name="BFLRES" localSheetId="11">#REF!</definedName>
    <definedName name="BFLRES" localSheetId="10">#REF!</definedName>
    <definedName name="BFLRES" localSheetId="38">#REF!</definedName>
    <definedName name="BFLRES" localSheetId="30">#REF!</definedName>
    <definedName name="BFLRES" localSheetId="39">#REF!</definedName>
    <definedName name="BFLRES" localSheetId="40">#REF!</definedName>
    <definedName name="BFLRES" localSheetId="41">#REF!</definedName>
    <definedName name="BFLRES" localSheetId="46">#REF!</definedName>
    <definedName name="BFLRES" localSheetId="52">#REF!</definedName>
    <definedName name="BFLRES" localSheetId="64">#REF!</definedName>
    <definedName name="BFLRES" localSheetId="65">#REF!</definedName>
    <definedName name="BFLRES" localSheetId="66">#REF!</definedName>
    <definedName name="BFLRES">#REF!</definedName>
    <definedName name="BFO" localSheetId="67">#REF!</definedName>
    <definedName name="BFO" localSheetId="68">#REF!</definedName>
    <definedName name="BFO" localSheetId="69">#REF!</definedName>
    <definedName name="BFO" localSheetId="70">#REF!</definedName>
    <definedName name="BFO" localSheetId="72">#REF!</definedName>
    <definedName name="BFO" localSheetId="73">#REF!</definedName>
    <definedName name="BFO" localSheetId="74">#REF!</definedName>
    <definedName name="BFO" localSheetId="11">#REF!</definedName>
    <definedName name="BFO" localSheetId="12">#REF!</definedName>
    <definedName name="BFO" localSheetId="13">#REF!</definedName>
    <definedName name="BFO" localSheetId="23">#REF!</definedName>
    <definedName name="BFO" localSheetId="24">#REF!</definedName>
    <definedName name="BFO" localSheetId="26">#REF!</definedName>
    <definedName name="BFO" localSheetId="10">#REF!</definedName>
    <definedName name="BFO" localSheetId="38">#REF!</definedName>
    <definedName name="BFO" localSheetId="25">#REF!</definedName>
    <definedName name="BFO" localSheetId="30">#REF!</definedName>
    <definedName name="BFO" localSheetId="31">#REF!</definedName>
    <definedName name="BFO" localSheetId="39">#REF!</definedName>
    <definedName name="BFO" localSheetId="40">#REF!</definedName>
    <definedName name="BFO" localSheetId="41">#REF!</definedName>
    <definedName name="BFO" localSheetId="46">#REF!</definedName>
    <definedName name="BFO" localSheetId="47">#REF!</definedName>
    <definedName name="BFO" localSheetId="52">#REF!</definedName>
    <definedName name="BFO" localSheetId="64">#REF!</definedName>
    <definedName name="BFO" localSheetId="65">#REF!</definedName>
    <definedName name="BFO">#REF!</definedName>
    <definedName name="BFO_S" localSheetId="67">#REF!</definedName>
    <definedName name="BFO_S" localSheetId="68">#REF!</definedName>
    <definedName name="BFO_S" localSheetId="69">#REF!</definedName>
    <definedName name="BFO_S" localSheetId="70">#REF!</definedName>
    <definedName name="BFO_S" localSheetId="72">#REF!</definedName>
    <definedName name="BFO_S" localSheetId="73">#REF!</definedName>
    <definedName name="BFO_S" localSheetId="74">#REF!</definedName>
    <definedName name="BFO_S" localSheetId="11">#REF!</definedName>
    <definedName name="BFO_S" localSheetId="12">#REF!</definedName>
    <definedName name="BFO_S" localSheetId="13">#REF!</definedName>
    <definedName name="BFO_S" localSheetId="10">#REF!</definedName>
    <definedName name="BFO_S" localSheetId="38">#REF!</definedName>
    <definedName name="BFO_S" localSheetId="39">#REF!</definedName>
    <definedName name="BFO_S" localSheetId="40">#REF!</definedName>
    <definedName name="BFO_S" localSheetId="41">#REF!</definedName>
    <definedName name="BFO_S" localSheetId="46">#REF!</definedName>
    <definedName name="BFO_S" localSheetId="52">#REF!</definedName>
    <definedName name="BFO_S" localSheetId="64">#REF!</definedName>
    <definedName name="BFO_S" localSheetId="65">#REF!</definedName>
    <definedName name="BFO_S">#REF!</definedName>
    <definedName name="BFOA" localSheetId="67">#REF!</definedName>
    <definedName name="BFOA" localSheetId="68">#REF!</definedName>
    <definedName name="BFOA" localSheetId="69">#REF!</definedName>
    <definedName name="BFOA" localSheetId="70">#REF!</definedName>
    <definedName name="BFOA" localSheetId="72">#REF!</definedName>
    <definedName name="BFOA" localSheetId="73">#REF!</definedName>
    <definedName name="BFOA" localSheetId="74">#REF!</definedName>
    <definedName name="BFOA" localSheetId="11">#REF!</definedName>
    <definedName name="BFOA" localSheetId="12">#REF!</definedName>
    <definedName name="BFOA" localSheetId="13">#REF!</definedName>
    <definedName name="BFOA" localSheetId="23">#REF!</definedName>
    <definedName name="BFOA" localSheetId="24">#REF!</definedName>
    <definedName name="BFOA" localSheetId="26">#REF!</definedName>
    <definedName name="BFOA" localSheetId="10">#REF!</definedName>
    <definedName name="BFOA" localSheetId="38">#REF!</definedName>
    <definedName name="BFOA" localSheetId="25">#REF!</definedName>
    <definedName name="BFOA" localSheetId="30">#REF!</definedName>
    <definedName name="BFOA" localSheetId="31">#REF!</definedName>
    <definedName name="BFOA" localSheetId="39">#REF!</definedName>
    <definedName name="BFOA" localSheetId="40">#REF!</definedName>
    <definedName name="BFOA" localSheetId="41">#REF!</definedName>
    <definedName name="BFOA" localSheetId="46">#REF!</definedName>
    <definedName name="BFOA" localSheetId="47">#REF!</definedName>
    <definedName name="BFOA" localSheetId="52">#REF!</definedName>
    <definedName name="BFOA" localSheetId="53">#REF!</definedName>
    <definedName name="BFOA" localSheetId="64">#REF!</definedName>
    <definedName name="BFOA" localSheetId="65">#REF!</definedName>
    <definedName name="BFOA">#REF!</definedName>
    <definedName name="BFOAG" localSheetId="67">#REF!</definedName>
    <definedName name="BFOAG" localSheetId="68">#REF!</definedName>
    <definedName name="BFOAG" localSheetId="69">#REF!</definedName>
    <definedName name="BFOAG" localSheetId="70">#REF!</definedName>
    <definedName name="BFOAG" localSheetId="72">#REF!</definedName>
    <definedName name="BFOAG" localSheetId="73">#REF!</definedName>
    <definedName name="BFOAG" localSheetId="74">#REF!</definedName>
    <definedName name="BFOAG" localSheetId="11">#REF!</definedName>
    <definedName name="BFOAG" localSheetId="12">#REF!</definedName>
    <definedName name="BFOAG" localSheetId="13">#REF!</definedName>
    <definedName name="BFOAG" localSheetId="23">#REF!</definedName>
    <definedName name="BFOAG" localSheetId="24">#REF!</definedName>
    <definedName name="BFOAG" localSheetId="26">#REF!</definedName>
    <definedName name="BFOAG" localSheetId="10">#REF!</definedName>
    <definedName name="BFOAG" localSheetId="38">#REF!</definedName>
    <definedName name="BFOAG" localSheetId="25">#REF!</definedName>
    <definedName name="BFOAG" localSheetId="30">#REF!</definedName>
    <definedName name="BFOAG" localSheetId="31">#REF!</definedName>
    <definedName name="BFOAG" localSheetId="39">#REF!</definedName>
    <definedName name="BFOAG" localSheetId="40">#REF!</definedName>
    <definedName name="BFOAG" localSheetId="41">#REF!</definedName>
    <definedName name="BFOAG" localSheetId="46">#REF!</definedName>
    <definedName name="BFOAG" localSheetId="47">#REF!</definedName>
    <definedName name="BFOAG" localSheetId="52">#REF!</definedName>
    <definedName name="BFOAG" localSheetId="53">#REF!</definedName>
    <definedName name="BFOAG" localSheetId="64">#REF!</definedName>
    <definedName name="BFOAG" localSheetId="65">#REF!</definedName>
    <definedName name="BFOAG">#REF!</definedName>
    <definedName name="BFOL" localSheetId="67">#REF!</definedName>
    <definedName name="BFOL" localSheetId="68">#REF!</definedName>
    <definedName name="BFOL" localSheetId="69">#REF!</definedName>
    <definedName name="BFOL" localSheetId="70">#REF!</definedName>
    <definedName name="BFOL" localSheetId="72">#REF!</definedName>
    <definedName name="BFOL" localSheetId="73">#REF!</definedName>
    <definedName name="BFOL" localSheetId="74">#REF!</definedName>
    <definedName name="BFOL" localSheetId="11">#REF!</definedName>
    <definedName name="BFOL" localSheetId="12">#REF!</definedName>
    <definedName name="BFOL" localSheetId="13">#REF!</definedName>
    <definedName name="BFOL" localSheetId="23">#REF!</definedName>
    <definedName name="BFOL" localSheetId="24">#REF!</definedName>
    <definedName name="BFOL" localSheetId="26">#REF!</definedName>
    <definedName name="BFOL" localSheetId="10">#REF!</definedName>
    <definedName name="BFOL" localSheetId="38">#REF!</definedName>
    <definedName name="BFOL" localSheetId="25">#REF!</definedName>
    <definedName name="BFOL" localSheetId="31">#REF!</definedName>
    <definedName name="BFOL" localSheetId="39">#REF!</definedName>
    <definedName name="BFOL" localSheetId="40">#REF!</definedName>
    <definedName name="BFOL" localSheetId="41">#REF!</definedName>
    <definedName name="BFOL" localSheetId="46">#REF!</definedName>
    <definedName name="BFOL" localSheetId="47">#REF!</definedName>
    <definedName name="BFOL" localSheetId="52">#REF!</definedName>
    <definedName name="BFOL" localSheetId="53">#REF!</definedName>
    <definedName name="BFOL" localSheetId="64">#REF!</definedName>
    <definedName name="BFOL" localSheetId="65">#REF!</definedName>
    <definedName name="BFOL">#REF!</definedName>
    <definedName name="BFOL_B" localSheetId="67">#REF!</definedName>
    <definedName name="BFOL_B" localSheetId="68">#REF!</definedName>
    <definedName name="BFOL_B" localSheetId="69">#REF!</definedName>
    <definedName name="BFOL_B" localSheetId="70">#REF!</definedName>
    <definedName name="BFOL_B" localSheetId="72">#REF!</definedName>
    <definedName name="BFOL_B" localSheetId="73">#REF!</definedName>
    <definedName name="BFOL_B" localSheetId="74">#REF!</definedName>
    <definedName name="BFOL_B" localSheetId="11">#REF!</definedName>
    <definedName name="BFOL_B" localSheetId="12">#REF!</definedName>
    <definedName name="BFOL_B" localSheetId="13">#REF!</definedName>
    <definedName name="BFOL_B" localSheetId="23">#REF!</definedName>
    <definedName name="BFOL_B" localSheetId="24">#REF!</definedName>
    <definedName name="BFOL_B" localSheetId="26">#REF!</definedName>
    <definedName name="BFOL_B" localSheetId="10">#REF!</definedName>
    <definedName name="BFOL_B" localSheetId="38">#REF!</definedName>
    <definedName name="BFOL_B" localSheetId="25">#REF!</definedName>
    <definedName name="BFOL_B" localSheetId="31">#REF!</definedName>
    <definedName name="BFOL_B" localSheetId="39">#REF!</definedName>
    <definedName name="BFOL_B" localSheetId="40">#REF!</definedName>
    <definedName name="BFOL_B" localSheetId="41">#REF!</definedName>
    <definedName name="BFOL_B" localSheetId="46">#REF!</definedName>
    <definedName name="BFOL_B" localSheetId="47">#REF!</definedName>
    <definedName name="BFOL_B" localSheetId="52">#REF!</definedName>
    <definedName name="BFOL_B" localSheetId="53">#REF!</definedName>
    <definedName name="BFOL_B" localSheetId="64">#REF!</definedName>
    <definedName name="BFOL_B" localSheetId="65">#REF!</definedName>
    <definedName name="BFOL_B">#REF!</definedName>
    <definedName name="BFOL_G" localSheetId="67">#REF!</definedName>
    <definedName name="BFOL_G" localSheetId="68">#REF!</definedName>
    <definedName name="BFOL_G" localSheetId="69">#REF!</definedName>
    <definedName name="BFOL_G" localSheetId="70">#REF!</definedName>
    <definedName name="BFOL_G" localSheetId="72">#REF!</definedName>
    <definedName name="BFOL_G" localSheetId="73">#REF!</definedName>
    <definedName name="BFOL_G" localSheetId="74">#REF!</definedName>
    <definedName name="BFOL_G" localSheetId="11">#REF!</definedName>
    <definedName name="BFOL_G" localSheetId="12">#REF!</definedName>
    <definedName name="BFOL_G" localSheetId="13">#REF!</definedName>
    <definedName name="BFOL_G" localSheetId="23">#REF!</definedName>
    <definedName name="BFOL_G" localSheetId="24">#REF!</definedName>
    <definedName name="BFOL_G" localSheetId="26">#REF!</definedName>
    <definedName name="BFOL_G" localSheetId="10">#REF!</definedName>
    <definedName name="BFOL_G" localSheetId="38">#REF!</definedName>
    <definedName name="BFOL_G" localSheetId="25">#REF!</definedName>
    <definedName name="BFOL_G" localSheetId="31">#REF!</definedName>
    <definedName name="BFOL_G" localSheetId="39">#REF!</definedName>
    <definedName name="BFOL_G" localSheetId="40">#REF!</definedName>
    <definedName name="BFOL_G" localSheetId="41">#REF!</definedName>
    <definedName name="BFOL_G" localSheetId="46">#REF!</definedName>
    <definedName name="BFOL_G" localSheetId="47">#REF!</definedName>
    <definedName name="BFOL_G" localSheetId="52">#REF!</definedName>
    <definedName name="BFOL_G" localSheetId="53">#REF!</definedName>
    <definedName name="BFOL_G" localSheetId="64">#REF!</definedName>
    <definedName name="BFOL_G" localSheetId="65">#REF!</definedName>
    <definedName name="BFOL_G">#REF!</definedName>
    <definedName name="BFOL_L" localSheetId="67">#REF!</definedName>
    <definedName name="BFOL_L" localSheetId="68">#REF!</definedName>
    <definedName name="BFOL_L" localSheetId="69">#REF!</definedName>
    <definedName name="BFOL_L" localSheetId="70">#REF!</definedName>
    <definedName name="BFOL_L" localSheetId="72">#REF!</definedName>
    <definedName name="BFOL_L" localSheetId="73">#REF!</definedName>
    <definedName name="BFOL_L" localSheetId="74">#REF!</definedName>
    <definedName name="BFOL_L" localSheetId="11">#REF!</definedName>
    <definedName name="BFOL_L" localSheetId="12">#REF!</definedName>
    <definedName name="BFOL_L" localSheetId="13">#REF!</definedName>
    <definedName name="BFOL_L" localSheetId="23">#REF!</definedName>
    <definedName name="BFOL_L" localSheetId="24">#REF!</definedName>
    <definedName name="BFOL_L" localSheetId="26">#REF!</definedName>
    <definedName name="BFOL_L" localSheetId="10">#REF!</definedName>
    <definedName name="BFOL_L" localSheetId="38">#REF!</definedName>
    <definedName name="BFOL_L" localSheetId="25">#REF!</definedName>
    <definedName name="BFOL_L" localSheetId="31">#REF!</definedName>
    <definedName name="BFOL_L" localSheetId="39">#REF!</definedName>
    <definedName name="BFOL_L" localSheetId="40">#REF!</definedName>
    <definedName name="BFOL_L" localSheetId="41">#REF!</definedName>
    <definedName name="BFOL_L" localSheetId="46">#REF!</definedName>
    <definedName name="BFOL_L" localSheetId="47">#REF!</definedName>
    <definedName name="BFOL_L" localSheetId="52">#REF!</definedName>
    <definedName name="BFOL_L" localSheetId="53">#REF!</definedName>
    <definedName name="BFOL_L" localSheetId="64">#REF!</definedName>
    <definedName name="BFOL_L" localSheetId="65">#REF!</definedName>
    <definedName name="BFOL_L">#REF!</definedName>
    <definedName name="BFOL_O" localSheetId="67">#REF!</definedName>
    <definedName name="BFOL_O" localSheetId="68">#REF!</definedName>
    <definedName name="BFOL_O" localSheetId="69">#REF!</definedName>
    <definedName name="BFOL_O" localSheetId="70">#REF!</definedName>
    <definedName name="BFOL_O" localSheetId="72">#REF!</definedName>
    <definedName name="BFOL_O" localSheetId="73">#REF!</definedName>
    <definedName name="BFOL_O" localSheetId="74">#REF!</definedName>
    <definedName name="BFOL_O" localSheetId="11">#REF!</definedName>
    <definedName name="BFOL_O" localSheetId="12">#REF!</definedName>
    <definedName name="BFOL_O" localSheetId="13">#REF!</definedName>
    <definedName name="BFOL_O" localSheetId="23">#REF!</definedName>
    <definedName name="BFOL_O" localSheetId="24">#REF!</definedName>
    <definedName name="BFOL_O" localSheetId="26">#REF!</definedName>
    <definedName name="BFOL_O" localSheetId="10">#REF!</definedName>
    <definedName name="BFOL_O" localSheetId="38">#REF!</definedName>
    <definedName name="BFOL_O" localSheetId="25">#REF!</definedName>
    <definedName name="BFOL_O" localSheetId="31">#REF!</definedName>
    <definedName name="BFOL_O" localSheetId="39">#REF!</definedName>
    <definedName name="BFOL_O" localSheetId="40">#REF!</definedName>
    <definedName name="BFOL_O" localSheetId="41">#REF!</definedName>
    <definedName name="BFOL_O" localSheetId="46">#REF!</definedName>
    <definedName name="BFOL_O" localSheetId="47">#REF!</definedName>
    <definedName name="BFOL_O" localSheetId="52">#REF!</definedName>
    <definedName name="BFOL_O" localSheetId="53">#REF!</definedName>
    <definedName name="BFOL_O" localSheetId="64">#REF!</definedName>
    <definedName name="BFOL_O" localSheetId="65">#REF!</definedName>
    <definedName name="BFOL_O">#REF!</definedName>
    <definedName name="BFOL_S" localSheetId="67">#REF!</definedName>
    <definedName name="BFOL_S" localSheetId="68">#REF!</definedName>
    <definedName name="BFOL_S" localSheetId="69">#REF!</definedName>
    <definedName name="BFOL_S" localSheetId="70">#REF!</definedName>
    <definedName name="BFOL_S" localSheetId="72">#REF!</definedName>
    <definedName name="BFOL_S" localSheetId="73">#REF!</definedName>
    <definedName name="BFOL_S" localSheetId="74">#REF!</definedName>
    <definedName name="BFOL_S" localSheetId="11">#REF!</definedName>
    <definedName name="BFOL_S" localSheetId="12">#REF!</definedName>
    <definedName name="BFOL_S" localSheetId="13">#REF!</definedName>
    <definedName name="BFOL_S" localSheetId="23">#REF!</definedName>
    <definedName name="BFOL_S" localSheetId="24">#REF!</definedName>
    <definedName name="BFOL_S" localSheetId="26">#REF!</definedName>
    <definedName name="BFOL_S" localSheetId="10">#REF!</definedName>
    <definedName name="BFOL_S" localSheetId="38">#REF!</definedName>
    <definedName name="BFOL_S" localSheetId="25">#REF!</definedName>
    <definedName name="BFOL_S" localSheetId="31">#REF!</definedName>
    <definedName name="BFOL_S" localSheetId="39">#REF!</definedName>
    <definedName name="BFOL_S" localSheetId="40">#REF!</definedName>
    <definedName name="BFOL_S" localSheetId="41">#REF!</definedName>
    <definedName name="BFOL_S" localSheetId="46">#REF!</definedName>
    <definedName name="BFOL_S" localSheetId="47">#REF!</definedName>
    <definedName name="BFOL_S" localSheetId="52">#REF!</definedName>
    <definedName name="BFOL_S" localSheetId="53">#REF!</definedName>
    <definedName name="BFOL_S" localSheetId="64">#REF!</definedName>
    <definedName name="BFOL_S" localSheetId="65">#REF!</definedName>
    <definedName name="BFOL_S">#REF!</definedName>
    <definedName name="BFOLB" localSheetId="67">#REF!</definedName>
    <definedName name="BFOLB" localSheetId="68">#REF!</definedName>
    <definedName name="BFOLB" localSheetId="69">#REF!</definedName>
    <definedName name="BFOLB" localSheetId="70">#REF!</definedName>
    <definedName name="BFOLB" localSheetId="72">#REF!</definedName>
    <definedName name="BFOLB" localSheetId="73">#REF!</definedName>
    <definedName name="BFOLB" localSheetId="74">#REF!</definedName>
    <definedName name="BFOLB" localSheetId="11">#REF!</definedName>
    <definedName name="BFOLB" localSheetId="12">#REF!</definedName>
    <definedName name="BFOLB" localSheetId="13">#REF!</definedName>
    <definedName name="BFOLB" localSheetId="23">#REF!</definedName>
    <definedName name="BFOLB" localSheetId="24">#REF!</definedName>
    <definedName name="BFOLB" localSheetId="26">#REF!</definedName>
    <definedName name="BFOLB" localSheetId="10">#REF!</definedName>
    <definedName name="BFOLB" localSheetId="38">#REF!</definedName>
    <definedName name="BFOLB" localSheetId="25">#REF!</definedName>
    <definedName name="BFOLB" localSheetId="31">#REF!</definedName>
    <definedName name="BFOLB" localSheetId="39">#REF!</definedName>
    <definedName name="BFOLB" localSheetId="40">#REF!</definedName>
    <definedName name="BFOLB" localSheetId="41">#REF!</definedName>
    <definedName name="BFOLB" localSheetId="46">#REF!</definedName>
    <definedName name="BFOLB" localSheetId="47">#REF!</definedName>
    <definedName name="BFOLB" localSheetId="52">#REF!</definedName>
    <definedName name="BFOLB" localSheetId="53">#REF!</definedName>
    <definedName name="BFOLB" localSheetId="64">#REF!</definedName>
    <definedName name="BFOLB" localSheetId="65">#REF!</definedName>
    <definedName name="BFOLB">#REF!</definedName>
    <definedName name="BFOLG_L" localSheetId="67">#REF!</definedName>
    <definedName name="BFOLG_L" localSheetId="68">#REF!</definedName>
    <definedName name="BFOLG_L" localSheetId="69">#REF!</definedName>
    <definedName name="BFOLG_L" localSheetId="70">#REF!</definedName>
    <definedName name="BFOLG_L" localSheetId="72">#REF!</definedName>
    <definedName name="BFOLG_L" localSheetId="73">#REF!</definedName>
    <definedName name="BFOLG_L" localSheetId="74">#REF!</definedName>
    <definedName name="BFOLG_L" localSheetId="11">#REF!</definedName>
    <definedName name="BFOLG_L" localSheetId="12">#REF!</definedName>
    <definedName name="BFOLG_L" localSheetId="13">#REF!</definedName>
    <definedName name="BFOLG_L" localSheetId="23">#REF!</definedName>
    <definedName name="BFOLG_L" localSheetId="24">#REF!</definedName>
    <definedName name="BFOLG_L" localSheetId="26">#REF!</definedName>
    <definedName name="BFOLG_L" localSheetId="10">#REF!</definedName>
    <definedName name="BFOLG_L" localSheetId="38">#REF!</definedName>
    <definedName name="BFOLG_L" localSheetId="25">#REF!</definedName>
    <definedName name="BFOLG_L" localSheetId="31">#REF!</definedName>
    <definedName name="BFOLG_L" localSheetId="39">#REF!</definedName>
    <definedName name="BFOLG_L" localSheetId="40">#REF!</definedName>
    <definedName name="BFOLG_L" localSheetId="41">#REF!</definedName>
    <definedName name="BFOLG_L" localSheetId="46">#REF!</definedName>
    <definedName name="BFOLG_L" localSheetId="47">#REF!</definedName>
    <definedName name="BFOLG_L" localSheetId="52">#REF!</definedName>
    <definedName name="BFOLG_L" localSheetId="53">#REF!</definedName>
    <definedName name="BFOLG_L" localSheetId="64">#REF!</definedName>
    <definedName name="BFOLG_L" localSheetId="65">#REF!</definedName>
    <definedName name="BFOLG_L">#REF!</definedName>
    <definedName name="BFOTH" localSheetId="67">#REF!</definedName>
    <definedName name="BFOTH" localSheetId="68">#REF!</definedName>
    <definedName name="BFOTH" localSheetId="69">#REF!</definedName>
    <definedName name="BFOTH" localSheetId="70">#REF!</definedName>
    <definedName name="BFOTH" localSheetId="72">#REF!</definedName>
    <definedName name="BFOTH" localSheetId="73">#REF!</definedName>
    <definedName name="BFOTH" localSheetId="74">#REF!</definedName>
    <definedName name="BFOTH" localSheetId="11">#REF!</definedName>
    <definedName name="BFOTH" localSheetId="12">#REF!</definedName>
    <definedName name="BFOTH" localSheetId="13">#REF!</definedName>
    <definedName name="BFOTH" localSheetId="10">#REF!</definedName>
    <definedName name="BFOTH" localSheetId="38">#REF!</definedName>
    <definedName name="BFOTH" localSheetId="39">#REF!</definedName>
    <definedName name="BFOTH" localSheetId="40">#REF!</definedName>
    <definedName name="BFOTH" localSheetId="41">#REF!</definedName>
    <definedName name="BFOTH" localSheetId="46">#REF!</definedName>
    <definedName name="BFOTH" localSheetId="52">#REF!</definedName>
    <definedName name="BFOTH" localSheetId="64">#REF!</definedName>
    <definedName name="BFOTH" localSheetId="65">#REF!</definedName>
    <definedName name="BFOTH">#REF!</definedName>
    <definedName name="BFP" localSheetId="67">#REF!</definedName>
    <definedName name="BFP" localSheetId="68">#REF!</definedName>
    <definedName name="BFP" localSheetId="69">#REF!</definedName>
    <definedName name="BFP" localSheetId="70">#REF!</definedName>
    <definedName name="BFP" localSheetId="72">#REF!</definedName>
    <definedName name="BFP" localSheetId="73">#REF!</definedName>
    <definedName name="BFP" localSheetId="74">#REF!</definedName>
    <definedName name="BFP" localSheetId="11">#REF!</definedName>
    <definedName name="BFP" localSheetId="12">#REF!</definedName>
    <definedName name="BFP" localSheetId="13">#REF!</definedName>
    <definedName name="BFP" localSheetId="23">#REF!</definedName>
    <definedName name="BFP" localSheetId="24">#REF!</definedName>
    <definedName name="BFP" localSheetId="26">#REF!</definedName>
    <definedName name="BFP" localSheetId="10">#REF!</definedName>
    <definedName name="BFP" localSheetId="38">#REF!</definedName>
    <definedName name="BFP" localSheetId="25">#REF!</definedName>
    <definedName name="BFP" localSheetId="31">#REF!</definedName>
    <definedName name="BFP" localSheetId="39">#REF!</definedName>
    <definedName name="BFP" localSheetId="40">#REF!</definedName>
    <definedName name="BFP" localSheetId="41">#REF!</definedName>
    <definedName name="BFP" localSheetId="46">#REF!</definedName>
    <definedName name="BFP" localSheetId="47">#REF!</definedName>
    <definedName name="BFP" localSheetId="52">#REF!</definedName>
    <definedName name="BFP" localSheetId="53">#REF!</definedName>
    <definedName name="BFP" localSheetId="64">#REF!</definedName>
    <definedName name="BFP" localSheetId="65">#REF!</definedName>
    <definedName name="BFP">#REF!</definedName>
    <definedName name="BFPA" localSheetId="67">#REF!</definedName>
    <definedName name="BFPA" localSheetId="68">#REF!</definedName>
    <definedName name="BFPA" localSheetId="69">#REF!</definedName>
    <definedName name="BFPA" localSheetId="70">#REF!</definedName>
    <definedName name="BFPA" localSheetId="72">#REF!</definedName>
    <definedName name="BFPA" localSheetId="73">#REF!</definedName>
    <definedName name="BFPA" localSheetId="74">#REF!</definedName>
    <definedName name="BFPA" localSheetId="11">#REF!</definedName>
    <definedName name="BFPA" localSheetId="12">#REF!</definedName>
    <definedName name="BFPA" localSheetId="13">#REF!</definedName>
    <definedName name="BFPA" localSheetId="23">#REF!</definedName>
    <definedName name="BFPA" localSheetId="10">#REF!</definedName>
    <definedName name="BFPA" localSheetId="38">#REF!</definedName>
    <definedName name="BFPA" localSheetId="31">#REF!</definedName>
    <definedName name="BFPA" localSheetId="39">#REF!</definedName>
    <definedName name="BFPA" localSheetId="40">#REF!</definedName>
    <definedName name="BFPA" localSheetId="41">#REF!</definedName>
    <definedName name="BFPA" localSheetId="46">#REF!</definedName>
    <definedName name="BFPA" localSheetId="52">#REF!</definedName>
    <definedName name="BFPA" localSheetId="53">#REF!</definedName>
    <definedName name="BFPA" localSheetId="64">#REF!</definedName>
    <definedName name="BFPA" localSheetId="65">#REF!</definedName>
    <definedName name="BFPA">#REF!</definedName>
    <definedName name="BFPAG" localSheetId="67">#REF!</definedName>
    <definedName name="BFPAG" localSheetId="68">#REF!</definedName>
    <definedName name="BFPAG" localSheetId="69">#REF!</definedName>
    <definedName name="BFPAG" localSheetId="70">#REF!</definedName>
    <definedName name="BFPAG" localSheetId="72">#REF!</definedName>
    <definedName name="BFPAG" localSheetId="73">#REF!</definedName>
    <definedName name="BFPAG" localSheetId="74">#REF!</definedName>
    <definedName name="BFPAG" localSheetId="11">#REF!</definedName>
    <definedName name="BFPAG" localSheetId="12">#REF!</definedName>
    <definedName name="BFPAG" localSheetId="13">#REF!</definedName>
    <definedName name="BFPAG" localSheetId="23">#REF!</definedName>
    <definedName name="BFPAG" localSheetId="24">#REF!</definedName>
    <definedName name="BFPAG" localSheetId="26">#REF!</definedName>
    <definedName name="BFPAG" localSheetId="10">#REF!</definedName>
    <definedName name="BFPAG" localSheetId="38">#REF!</definedName>
    <definedName name="BFPAG" localSheetId="25">#REF!</definedName>
    <definedName name="BFPAG" localSheetId="31">#REF!</definedName>
    <definedName name="BFPAG" localSheetId="39">#REF!</definedName>
    <definedName name="BFPAG" localSheetId="40">#REF!</definedName>
    <definedName name="BFPAG" localSheetId="41">#REF!</definedName>
    <definedName name="BFPAG" localSheetId="46">#REF!</definedName>
    <definedName name="BFPAG" localSheetId="47">#REF!</definedName>
    <definedName name="BFPAG" localSheetId="52">#REF!</definedName>
    <definedName name="BFPAG" localSheetId="53">#REF!</definedName>
    <definedName name="BFPAG" localSheetId="64">#REF!</definedName>
    <definedName name="BFPAG" localSheetId="65">#REF!</definedName>
    <definedName name="BFPAG">#REF!</definedName>
    <definedName name="BFPL" localSheetId="67">#REF!</definedName>
    <definedName name="BFPL" localSheetId="68">#REF!</definedName>
    <definedName name="BFPL" localSheetId="69">#REF!</definedName>
    <definedName name="BFPL" localSheetId="70">#REF!</definedName>
    <definedName name="BFPL" localSheetId="72">#REF!</definedName>
    <definedName name="BFPL" localSheetId="73">#REF!</definedName>
    <definedName name="BFPL" localSheetId="74">#REF!</definedName>
    <definedName name="BFPL" localSheetId="11">#REF!</definedName>
    <definedName name="BFPL" localSheetId="12">#REF!</definedName>
    <definedName name="BFPL" localSheetId="13">#REF!</definedName>
    <definedName name="BFPL" localSheetId="23">#REF!</definedName>
    <definedName name="BFPL" localSheetId="10">#REF!</definedName>
    <definedName name="BFPL" localSheetId="38">#REF!</definedName>
    <definedName name="BFPL" localSheetId="31">#REF!</definedName>
    <definedName name="BFPL" localSheetId="39">#REF!</definedName>
    <definedName name="BFPL" localSheetId="40">#REF!</definedName>
    <definedName name="BFPL" localSheetId="41">#REF!</definedName>
    <definedName name="BFPL" localSheetId="46">#REF!</definedName>
    <definedName name="BFPL" localSheetId="52">#REF!</definedName>
    <definedName name="BFPL" localSheetId="53">#REF!</definedName>
    <definedName name="BFPL" localSheetId="64">#REF!</definedName>
    <definedName name="BFPL" localSheetId="65">#REF!</definedName>
    <definedName name="BFPL">#REF!</definedName>
    <definedName name="BFPLBN" localSheetId="67">#REF!</definedName>
    <definedName name="BFPLBN" localSheetId="68">#REF!</definedName>
    <definedName name="BFPLBN" localSheetId="69">#REF!</definedName>
    <definedName name="BFPLBN" localSheetId="70">#REF!</definedName>
    <definedName name="BFPLBN" localSheetId="72">#REF!</definedName>
    <definedName name="BFPLBN" localSheetId="73">#REF!</definedName>
    <definedName name="BFPLBN" localSheetId="74">#REF!</definedName>
    <definedName name="BFPLBN" localSheetId="11">#REF!</definedName>
    <definedName name="BFPLBN" localSheetId="12">#REF!</definedName>
    <definedName name="BFPLBN" localSheetId="13">#REF!</definedName>
    <definedName name="BFPLBN" localSheetId="23">#REF!</definedName>
    <definedName name="BFPLBN" localSheetId="24">#REF!</definedName>
    <definedName name="BFPLBN" localSheetId="26">#REF!</definedName>
    <definedName name="BFPLBN" localSheetId="10">#REF!</definedName>
    <definedName name="BFPLBN" localSheetId="38">#REF!</definedName>
    <definedName name="BFPLBN" localSheetId="25">#REF!</definedName>
    <definedName name="BFPLBN" localSheetId="31">#REF!</definedName>
    <definedName name="BFPLBN" localSheetId="39">#REF!</definedName>
    <definedName name="BFPLBN" localSheetId="40">#REF!</definedName>
    <definedName name="BFPLBN" localSheetId="41">#REF!</definedName>
    <definedName name="BFPLBN" localSheetId="46">#REF!</definedName>
    <definedName name="BFPLBN" localSheetId="47">#REF!</definedName>
    <definedName name="BFPLBN" localSheetId="52">#REF!</definedName>
    <definedName name="BFPLBN" localSheetId="53">#REF!</definedName>
    <definedName name="BFPLBN" localSheetId="64">#REF!</definedName>
    <definedName name="BFPLBN" localSheetId="65">#REF!</definedName>
    <definedName name="BFPLBN">#REF!</definedName>
    <definedName name="BFPLD" localSheetId="67">#REF!</definedName>
    <definedName name="BFPLD" localSheetId="68">#REF!</definedName>
    <definedName name="BFPLD" localSheetId="69">#REF!</definedName>
    <definedName name="BFPLD" localSheetId="70">#REF!</definedName>
    <definedName name="BFPLD" localSheetId="72">#REF!</definedName>
    <definedName name="BFPLD" localSheetId="73">#REF!</definedName>
    <definedName name="BFPLD" localSheetId="74">#REF!</definedName>
    <definedName name="BFPLD" localSheetId="11">#REF!</definedName>
    <definedName name="BFPLD" localSheetId="12">#REF!</definedName>
    <definedName name="BFPLD" localSheetId="13">#REF!</definedName>
    <definedName name="BFPLD" localSheetId="23">#REF!</definedName>
    <definedName name="BFPLD" localSheetId="24">#REF!</definedName>
    <definedName name="BFPLD" localSheetId="26">#REF!</definedName>
    <definedName name="BFPLD" localSheetId="10">#REF!</definedName>
    <definedName name="BFPLD" localSheetId="38">#REF!</definedName>
    <definedName name="BFPLD" localSheetId="25">#REF!</definedName>
    <definedName name="BFPLD" localSheetId="31">#REF!</definedName>
    <definedName name="BFPLD" localSheetId="39">#REF!</definedName>
    <definedName name="BFPLD" localSheetId="40">#REF!</definedName>
    <definedName name="BFPLD" localSheetId="41">#REF!</definedName>
    <definedName name="BFPLD" localSheetId="46">#REF!</definedName>
    <definedName name="BFPLD" localSheetId="47">#REF!</definedName>
    <definedName name="BFPLD" localSheetId="52">#REF!</definedName>
    <definedName name="BFPLD" localSheetId="53">#REF!</definedName>
    <definedName name="BFPLD" localSheetId="64">#REF!</definedName>
    <definedName name="BFPLD" localSheetId="65">#REF!</definedName>
    <definedName name="BFPLD">#REF!</definedName>
    <definedName name="BFPLD_G" localSheetId="67">#REF!</definedName>
    <definedName name="BFPLD_G" localSheetId="68">#REF!</definedName>
    <definedName name="BFPLD_G" localSheetId="69">#REF!</definedName>
    <definedName name="BFPLD_G" localSheetId="70">#REF!</definedName>
    <definedName name="BFPLD_G" localSheetId="72">#REF!</definedName>
    <definedName name="BFPLD_G" localSheetId="73">#REF!</definedName>
    <definedName name="BFPLD_G" localSheetId="74">#REF!</definedName>
    <definedName name="BFPLD_G" localSheetId="11">#REF!</definedName>
    <definedName name="BFPLD_G" localSheetId="12">#REF!</definedName>
    <definedName name="BFPLD_G" localSheetId="13">#REF!</definedName>
    <definedName name="BFPLD_G" localSheetId="23">#REF!</definedName>
    <definedName name="BFPLD_G" localSheetId="24">#REF!</definedName>
    <definedName name="BFPLD_G" localSheetId="26">#REF!</definedName>
    <definedName name="BFPLD_G" localSheetId="10">#REF!</definedName>
    <definedName name="BFPLD_G" localSheetId="38">#REF!</definedName>
    <definedName name="BFPLD_G" localSheetId="25">#REF!</definedName>
    <definedName name="BFPLD_G" localSheetId="31">#REF!</definedName>
    <definedName name="BFPLD_G" localSheetId="39">#REF!</definedName>
    <definedName name="BFPLD_G" localSheetId="40">#REF!</definedName>
    <definedName name="BFPLD_G" localSheetId="41">#REF!</definedName>
    <definedName name="BFPLD_G" localSheetId="46">#REF!</definedName>
    <definedName name="BFPLD_G" localSheetId="47">#REF!</definedName>
    <definedName name="BFPLD_G" localSheetId="52">#REF!</definedName>
    <definedName name="BFPLD_G" localSheetId="53">#REF!</definedName>
    <definedName name="BFPLD_G" localSheetId="64">#REF!</definedName>
    <definedName name="BFPLD_G" localSheetId="65">#REF!</definedName>
    <definedName name="BFPLD_G">#REF!</definedName>
    <definedName name="BFPLE" localSheetId="67">#REF!</definedName>
    <definedName name="BFPLE" localSheetId="68">#REF!</definedName>
    <definedName name="BFPLE" localSheetId="69">#REF!</definedName>
    <definedName name="BFPLE" localSheetId="70">#REF!</definedName>
    <definedName name="BFPLE" localSheetId="72">#REF!</definedName>
    <definedName name="BFPLE" localSheetId="73">#REF!</definedName>
    <definedName name="BFPLE" localSheetId="74">#REF!</definedName>
    <definedName name="BFPLE" localSheetId="11">#REF!</definedName>
    <definedName name="BFPLE" localSheetId="12">#REF!</definedName>
    <definedName name="BFPLE" localSheetId="13">#REF!</definedName>
    <definedName name="BFPLE" localSheetId="23">#REF!</definedName>
    <definedName name="BFPLE" localSheetId="24">#REF!</definedName>
    <definedName name="BFPLE" localSheetId="26">#REF!</definedName>
    <definedName name="BFPLE" localSheetId="10">#REF!</definedName>
    <definedName name="BFPLE" localSheetId="38">#REF!</definedName>
    <definedName name="BFPLE" localSheetId="25">#REF!</definedName>
    <definedName name="BFPLE" localSheetId="31">#REF!</definedName>
    <definedName name="BFPLE" localSheetId="39">#REF!</definedName>
    <definedName name="BFPLE" localSheetId="40">#REF!</definedName>
    <definedName name="BFPLE" localSheetId="41">#REF!</definedName>
    <definedName name="BFPLE" localSheetId="46">#REF!</definedName>
    <definedName name="BFPLE" localSheetId="47">#REF!</definedName>
    <definedName name="BFPLE" localSheetId="52">#REF!</definedName>
    <definedName name="BFPLE" localSheetId="53">#REF!</definedName>
    <definedName name="BFPLE" localSheetId="64">#REF!</definedName>
    <definedName name="BFPLE" localSheetId="65">#REF!</definedName>
    <definedName name="BFPLE">#REF!</definedName>
    <definedName name="BFPLE_G" localSheetId="67">#REF!</definedName>
    <definedName name="BFPLE_G" localSheetId="68">#REF!</definedName>
    <definedName name="BFPLE_G" localSheetId="69">#REF!</definedName>
    <definedName name="BFPLE_G" localSheetId="70">#REF!</definedName>
    <definedName name="BFPLE_G" localSheetId="72">#REF!</definedName>
    <definedName name="BFPLE_G" localSheetId="73">#REF!</definedName>
    <definedName name="BFPLE_G" localSheetId="74">#REF!</definedName>
    <definedName name="BFPLE_G" localSheetId="11">#REF!</definedName>
    <definedName name="BFPLE_G" localSheetId="12">#REF!</definedName>
    <definedName name="BFPLE_G" localSheetId="13">#REF!</definedName>
    <definedName name="BFPLE_G" localSheetId="23">#REF!</definedName>
    <definedName name="BFPLE_G" localSheetId="24">#REF!</definedName>
    <definedName name="BFPLE_G" localSheetId="26">#REF!</definedName>
    <definedName name="BFPLE_G" localSheetId="10">#REF!</definedName>
    <definedName name="BFPLE_G" localSheetId="38">#REF!</definedName>
    <definedName name="BFPLE_G" localSheetId="25">#REF!</definedName>
    <definedName name="BFPLE_G" localSheetId="31">#REF!</definedName>
    <definedName name="BFPLE_G" localSheetId="39">#REF!</definedName>
    <definedName name="BFPLE_G" localSheetId="40">#REF!</definedName>
    <definedName name="BFPLE_G" localSheetId="41">#REF!</definedName>
    <definedName name="BFPLE_G" localSheetId="46">#REF!</definedName>
    <definedName name="BFPLE_G" localSheetId="47">#REF!</definedName>
    <definedName name="BFPLE_G" localSheetId="52">#REF!</definedName>
    <definedName name="BFPLE_G" localSheetId="53">#REF!</definedName>
    <definedName name="BFPLE_G" localSheetId="64">#REF!</definedName>
    <definedName name="BFPLE_G" localSheetId="65">#REF!</definedName>
    <definedName name="BFPLE_G">#REF!</definedName>
    <definedName name="BFPLMM" localSheetId="67">#REF!</definedName>
    <definedName name="BFPLMM" localSheetId="68">#REF!</definedName>
    <definedName name="BFPLMM" localSheetId="69">#REF!</definedName>
    <definedName name="BFPLMM" localSheetId="70">#REF!</definedName>
    <definedName name="BFPLMM" localSheetId="72">#REF!</definedName>
    <definedName name="BFPLMM" localSheetId="73">#REF!</definedName>
    <definedName name="BFPLMM" localSheetId="74">#REF!</definedName>
    <definedName name="BFPLMM" localSheetId="11">#REF!</definedName>
    <definedName name="BFPLMM" localSheetId="12">#REF!</definedName>
    <definedName name="BFPLMM" localSheetId="13">#REF!</definedName>
    <definedName name="BFPLMM" localSheetId="23">#REF!</definedName>
    <definedName name="BFPLMM" localSheetId="24">#REF!</definedName>
    <definedName name="BFPLMM" localSheetId="26">#REF!</definedName>
    <definedName name="BFPLMM" localSheetId="10">#REF!</definedName>
    <definedName name="BFPLMM" localSheetId="38">#REF!</definedName>
    <definedName name="BFPLMM" localSheetId="25">#REF!</definedName>
    <definedName name="BFPLMM" localSheetId="31">#REF!</definedName>
    <definedName name="BFPLMM" localSheetId="39">#REF!</definedName>
    <definedName name="BFPLMM" localSheetId="40">#REF!</definedName>
    <definedName name="BFPLMM" localSheetId="41">#REF!</definedName>
    <definedName name="BFPLMM" localSheetId="46">#REF!</definedName>
    <definedName name="BFPLMM" localSheetId="47">#REF!</definedName>
    <definedName name="BFPLMM" localSheetId="52">#REF!</definedName>
    <definedName name="BFPLMM" localSheetId="53">#REF!</definedName>
    <definedName name="BFPLMM" localSheetId="64">#REF!</definedName>
    <definedName name="BFPLMM" localSheetId="65">#REF!</definedName>
    <definedName name="BFPLMM">#REF!</definedName>
    <definedName name="BFRA" localSheetId="12">#REF!</definedName>
    <definedName name="BFRA">#N/A</definedName>
    <definedName name="BFUND" localSheetId="67">#REF!</definedName>
    <definedName name="BFUND" localSheetId="68">#REF!</definedName>
    <definedName name="BFUND" localSheetId="69">#REF!</definedName>
    <definedName name="BFUND" localSheetId="70">#REF!</definedName>
    <definedName name="BFUND" localSheetId="72">#REF!</definedName>
    <definedName name="BFUND" localSheetId="73">#REF!</definedName>
    <definedName name="BFUND" localSheetId="74">#REF!</definedName>
    <definedName name="BFUND" localSheetId="11">#REF!</definedName>
    <definedName name="BFUND" localSheetId="12">#REF!</definedName>
    <definedName name="BFUND" localSheetId="13">#REF!</definedName>
    <definedName name="BFUND" localSheetId="23">#REF!</definedName>
    <definedName name="BFUND" localSheetId="24">#REF!</definedName>
    <definedName name="BFUND" localSheetId="26">#REF!</definedName>
    <definedName name="BFUND" localSheetId="42">#REF!</definedName>
    <definedName name="BFUND" localSheetId="10">#REF!</definedName>
    <definedName name="BFUND" localSheetId="38">#REF!</definedName>
    <definedName name="BFUND" localSheetId="25">#REF!</definedName>
    <definedName name="BFUND" localSheetId="30">#REF!</definedName>
    <definedName name="BFUND" localSheetId="31">#REF!</definedName>
    <definedName name="BFUND" localSheetId="34">#REF!</definedName>
    <definedName name="BFUND" localSheetId="39">#REF!</definedName>
    <definedName name="BFUND" localSheetId="40">#REF!</definedName>
    <definedName name="BFUND" localSheetId="41">#REF!</definedName>
    <definedName name="BFUND" localSheetId="46">#REF!</definedName>
    <definedName name="BFUND" localSheetId="47">#REF!</definedName>
    <definedName name="BFUND" localSheetId="52">#REF!</definedName>
    <definedName name="BFUND" localSheetId="53">#REF!</definedName>
    <definedName name="BFUND" localSheetId="64">#REF!</definedName>
    <definedName name="BFUND" localSheetId="65">#REF!</definedName>
    <definedName name="BFUND" localSheetId="66">#REF!</definedName>
    <definedName name="BFUND">#REF!</definedName>
    <definedName name="BGS" localSheetId="67">#REF!</definedName>
    <definedName name="BGS" localSheetId="68">#REF!</definedName>
    <definedName name="BGS" localSheetId="69">#REF!</definedName>
    <definedName name="BGS" localSheetId="70">#REF!</definedName>
    <definedName name="BGS" localSheetId="72">#REF!</definedName>
    <definedName name="BGS" localSheetId="73">#REF!</definedName>
    <definedName name="BGS" localSheetId="74">#REF!</definedName>
    <definedName name="BGS" localSheetId="11">#REF!</definedName>
    <definedName name="BGS" localSheetId="12">#REF!</definedName>
    <definedName name="BGS" localSheetId="13">#REF!</definedName>
    <definedName name="BGS" localSheetId="23">#REF!</definedName>
    <definedName name="BGS" localSheetId="24">#REF!</definedName>
    <definedName name="BGS" localSheetId="26">#REF!</definedName>
    <definedName name="BGS" localSheetId="10">#REF!</definedName>
    <definedName name="BGS" localSheetId="38">#REF!</definedName>
    <definedName name="BGS" localSheetId="25">#REF!</definedName>
    <definedName name="BGS" localSheetId="30">#REF!</definedName>
    <definedName name="BGS" localSheetId="31">#REF!</definedName>
    <definedName name="BGS" localSheetId="39">#REF!</definedName>
    <definedName name="BGS" localSheetId="40">#REF!</definedName>
    <definedName name="BGS" localSheetId="41">#REF!</definedName>
    <definedName name="BGS" localSheetId="46">#REF!</definedName>
    <definedName name="BGS" localSheetId="47">#REF!</definedName>
    <definedName name="BGS" localSheetId="52">#REF!</definedName>
    <definedName name="BGS" localSheetId="53">#REF!</definedName>
    <definedName name="BGS" localSheetId="64">#REF!</definedName>
    <definedName name="BGS" localSheetId="65">#REF!</definedName>
    <definedName name="BGS">#REF!</definedName>
    <definedName name="BI" localSheetId="12">#REF!</definedName>
    <definedName name="BI">#N/A</definedName>
    <definedName name="BIO" localSheetId="67">[47]raw!#REF!</definedName>
    <definedName name="BIO" localSheetId="68">[47]raw!#REF!</definedName>
    <definedName name="BIO" localSheetId="69">[47]raw!#REF!</definedName>
    <definedName name="BIO" localSheetId="70">[47]raw!#REF!</definedName>
    <definedName name="BIO" localSheetId="72">[47]raw!#REF!</definedName>
    <definedName name="BIO" localSheetId="73">[47]raw!#REF!</definedName>
    <definedName name="BIO" localSheetId="74">[47]raw!#REF!</definedName>
    <definedName name="BIO" localSheetId="11">#REF!</definedName>
    <definedName name="BIO" localSheetId="12">#REF!</definedName>
    <definedName name="BIO" localSheetId="13">#REF!</definedName>
    <definedName name="BIO" localSheetId="10">#REF!</definedName>
    <definedName name="BIO" localSheetId="38">#REF!</definedName>
    <definedName name="BIO" localSheetId="39">#REF!</definedName>
    <definedName name="BIO" localSheetId="40">[47]raw!#REF!</definedName>
    <definedName name="BIO" localSheetId="41">[47]raw!#REF!</definedName>
    <definedName name="BIO" localSheetId="46">[47]raw!#REF!</definedName>
    <definedName name="BIO" localSheetId="51">#REF!</definedName>
    <definedName name="BIO" localSheetId="52">[47]raw!#REF!</definedName>
    <definedName name="BIO" localSheetId="64">[47]raw!#REF!</definedName>
    <definedName name="BIO" localSheetId="65">[47]raw!#REF!</definedName>
    <definedName name="BIO" localSheetId="66">[47]raw!#REF!</definedName>
    <definedName name="BIO">#REF!</definedName>
    <definedName name="BIP" localSheetId="67">#REF!</definedName>
    <definedName name="BIP" localSheetId="68">#REF!</definedName>
    <definedName name="BIP" localSheetId="69">#REF!</definedName>
    <definedName name="BIP" localSheetId="70">#REF!</definedName>
    <definedName name="BIP" localSheetId="72">#REF!</definedName>
    <definedName name="BIP" localSheetId="73">#REF!</definedName>
    <definedName name="BIP" localSheetId="74">#REF!</definedName>
    <definedName name="BIP" localSheetId="11">#REF!</definedName>
    <definedName name="BIP" localSheetId="12">#REF!</definedName>
    <definedName name="BIP" localSheetId="13">#REF!</definedName>
    <definedName name="BIP" localSheetId="23">#REF!</definedName>
    <definedName name="BIP" localSheetId="24">#REF!</definedName>
    <definedName name="BIP" localSheetId="26">#REF!</definedName>
    <definedName name="BIP" localSheetId="42">#REF!</definedName>
    <definedName name="BIP" localSheetId="10">#REF!</definedName>
    <definedName name="BIP" localSheetId="38">#REF!</definedName>
    <definedName name="BIP" localSheetId="25">#REF!</definedName>
    <definedName name="BIP" localSheetId="30">#REF!</definedName>
    <definedName name="BIP" localSheetId="31">#REF!</definedName>
    <definedName name="BIP" localSheetId="34">#REF!</definedName>
    <definedName name="BIP" localSheetId="39">#REF!</definedName>
    <definedName name="BIP" localSheetId="40">#REF!</definedName>
    <definedName name="BIP" localSheetId="41">#REF!</definedName>
    <definedName name="BIP" localSheetId="46">#REF!</definedName>
    <definedName name="BIP" localSheetId="47">#REF!</definedName>
    <definedName name="BIP" localSheetId="52">#REF!</definedName>
    <definedName name="BIP" localSheetId="53">#REF!</definedName>
    <definedName name="BIP" localSheetId="64">#REF!</definedName>
    <definedName name="BIP" localSheetId="65">#REF!</definedName>
    <definedName name="BIP" localSheetId="66">#REF!</definedName>
    <definedName name="BIP">#REF!</definedName>
    <definedName name="BK" localSheetId="12">#REF!</definedName>
    <definedName name="BK">#N/A</definedName>
    <definedName name="BKF" localSheetId="12">#REF!</definedName>
    <definedName name="BKF">#N/A</definedName>
    <definedName name="BKFA" localSheetId="67">#REF!</definedName>
    <definedName name="BKFA" localSheetId="68">#REF!</definedName>
    <definedName name="BKFA" localSheetId="69">#REF!</definedName>
    <definedName name="BKFA" localSheetId="70">#REF!</definedName>
    <definedName name="BKFA" localSheetId="72">#REF!</definedName>
    <definedName name="BKFA" localSheetId="73">#REF!</definedName>
    <definedName name="BKFA" localSheetId="74">#REF!</definedName>
    <definedName name="BKFA" localSheetId="11">#REF!</definedName>
    <definedName name="BKFA" localSheetId="12">#REF!</definedName>
    <definedName name="BKFA" localSheetId="13">#REF!</definedName>
    <definedName name="BKFA" localSheetId="23">#REF!</definedName>
    <definedName name="BKFA" localSheetId="24">#REF!</definedName>
    <definedName name="BKFA" localSheetId="26">#REF!</definedName>
    <definedName name="BKFA" localSheetId="42">#REF!</definedName>
    <definedName name="BKFA" localSheetId="10">#REF!</definedName>
    <definedName name="BKFA" localSheetId="38">#REF!</definedName>
    <definedName name="BKFA" localSheetId="25">#REF!</definedName>
    <definedName name="BKFA" localSheetId="30">#REF!</definedName>
    <definedName name="BKFA" localSheetId="31">#REF!</definedName>
    <definedName name="BKFA" localSheetId="34">#REF!</definedName>
    <definedName name="BKFA" localSheetId="39">#REF!</definedName>
    <definedName name="BKFA" localSheetId="40">#REF!</definedName>
    <definedName name="BKFA" localSheetId="41">#REF!</definedName>
    <definedName name="BKFA" localSheetId="46">#REF!</definedName>
    <definedName name="BKFA" localSheetId="47">#REF!</definedName>
    <definedName name="BKFA" localSheetId="52">#REF!</definedName>
    <definedName name="BKFA" localSheetId="53">#REF!</definedName>
    <definedName name="BKFA" localSheetId="64">#REF!</definedName>
    <definedName name="BKFA" localSheetId="65">#REF!</definedName>
    <definedName name="BKFA" localSheetId="66">#REF!</definedName>
    <definedName name="BKFA">#REF!</definedName>
    <definedName name="BKFBA" localSheetId="67">#REF!</definedName>
    <definedName name="BKFBA" localSheetId="68">#REF!</definedName>
    <definedName name="BKFBA" localSheetId="69">#REF!</definedName>
    <definedName name="BKFBA" localSheetId="70">#REF!</definedName>
    <definedName name="BKFBA" localSheetId="72">#REF!</definedName>
    <definedName name="BKFBA" localSheetId="73">#REF!</definedName>
    <definedName name="BKFBA" localSheetId="74">#REF!</definedName>
    <definedName name="BKFBA" localSheetId="11">#REF!</definedName>
    <definedName name="BKFBA" localSheetId="12">#REF!</definedName>
    <definedName name="BKFBA" localSheetId="13">#REF!</definedName>
    <definedName name="BKFBA" localSheetId="10">#REF!</definedName>
    <definedName name="BKFBA" localSheetId="38">#REF!</definedName>
    <definedName name="BKFBA" localSheetId="39">#REF!</definedName>
    <definedName name="BKFBA" localSheetId="40">#REF!</definedName>
    <definedName name="BKFBA" localSheetId="41">#REF!</definedName>
    <definedName name="BKFBA" localSheetId="46">#REF!</definedName>
    <definedName name="BKFBA" localSheetId="52">#REF!</definedName>
    <definedName name="BKFBA" localSheetId="64">#REF!</definedName>
    <definedName name="BKFBA" localSheetId="65">#REF!</definedName>
    <definedName name="BKFBA">#REF!</definedName>
    <definedName name="BKFBI" localSheetId="67">#REF!</definedName>
    <definedName name="BKFBI" localSheetId="68">#REF!</definedName>
    <definedName name="BKFBI" localSheetId="69">#REF!</definedName>
    <definedName name="BKFBI" localSheetId="70">#REF!</definedName>
    <definedName name="BKFBI" localSheetId="72">#REF!</definedName>
    <definedName name="BKFBI" localSheetId="73">#REF!</definedName>
    <definedName name="BKFBI" localSheetId="74">#REF!</definedName>
    <definedName name="BKFBI" localSheetId="11">#REF!</definedName>
    <definedName name="BKFBI" localSheetId="12">#REF!</definedName>
    <definedName name="BKFBI" localSheetId="13">#REF!</definedName>
    <definedName name="BKFBI" localSheetId="10">#REF!</definedName>
    <definedName name="BKFBI" localSheetId="38">#REF!</definedName>
    <definedName name="BKFBI" localSheetId="39">#REF!</definedName>
    <definedName name="BKFBI" localSheetId="40">#REF!</definedName>
    <definedName name="BKFBI" localSheetId="41">#REF!</definedName>
    <definedName name="BKFBI" localSheetId="46">#REF!</definedName>
    <definedName name="BKFBI" localSheetId="52">#REF!</definedName>
    <definedName name="BKFBI" localSheetId="64">#REF!</definedName>
    <definedName name="BKFBI" localSheetId="65">#REF!</definedName>
    <definedName name="BKFBI">#REF!</definedName>
    <definedName name="BKFMU" localSheetId="67">#REF!</definedName>
    <definedName name="BKFMU" localSheetId="68">#REF!</definedName>
    <definedName name="BKFMU" localSheetId="69">#REF!</definedName>
    <definedName name="BKFMU" localSheetId="70">#REF!</definedName>
    <definedName name="BKFMU" localSheetId="72">#REF!</definedName>
    <definedName name="BKFMU" localSheetId="73">#REF!</definedName>
    <definedName name="BKFMU" localSheetId="74">#REF!</definedName>
    <definedName name="BKFMU" localSheetId="11">#REF!</definedName>
    <definedName name="BKFMU" localSheetId="10">#REF!</definedName>
    <definedName name="BKFMU" localSheetId="38">#REF!</definedName>
    <definedName name="BKFMU" localSheetId="39">#REF!</definedName>
    <definedName name="BKFMU" localSheetId="40">#REF!</definedName>
    <definedName name="BKFMU" localSheetId="41">#REF!</definedName>
    <definedName name="BKFMU" localSheetId="46">#REF!</definedName>
    <definedName name="BKFMU" localSheetId="52">#REF!</definedName>
    <definedName name="BKFMU" localSheetId="64">#REF!</definedName>
    <definedName name="BKFMU" localSheetId="65">#REF!</definedName>
    <definedName name="BKFMU">#REF!</definedName>
    <definedName name="BKO" localSheetId="67">#REF!</definedName>
    <definedName name="BKO" localSheetId="68">#REF!</definedName>
    <definedName name="BKO" localSheetId="69">#REF!</definedName>
    <definedName name="BKO" localSheetId="70">#REF!</definedName>
    <definedName name="BKO" localSheetId="72">#REF!</definedName>
    <definedName name="BKO" localSheetId="73">#REF!</definedName>
    <definedName name="BKO" localSheetId="74">#REF!</definedName>
    <definedName name="BKO" localSheetId="11">#REF!</definedName>
    <definedName name="BKO" localSheetId="12">#REF!</definedName>
    <definedName name="BKO" localSheetId="13">#REF!</definedName>
    <definedName name="BKO" localSheetId="23">#REF!</definedName>
    <definedName name="BKO" localSheetId="24">#REF!</definedName>
    <definedName name="BKO" localSheetId="26">#REF!</definedName>
    <definedName name="BKO" localSheetId="10">#REF!</definedName>
    <definedName name="BKO" localSheetId="38">#REF!</definedName>
    <definedName name="BKO" localSheetId="25">#REF!</definedName>
    <definedName name="BKO" localSheetId="30">#REF!</definedName>
    <definedName name="BKO" localSheetId="31">#REF!</definedName>
    <definedName name="BKO" localSheetId="39">#REF!</definedName>
    <definedName name="BKO" localSheetId="40">#REF!</definedName>
    <definedName name="BKO" localSheetId="41">#REF!</definedName>
    <definedName name="BKO" localSheetId="46">#REF!</definedName>
    <definedName name="BKO" localSheetId="47">#REF!</definedName>
    <definedName name="BKO" localSheetId="52">#REF!</definedName>
    <definedName name="BKO" localSheetId="53">#REF!</definedName>
    <definedName name="BKO" localSheetId="64">#REF!</definedName>
    <definedName name="BKO" localSheetId="65">#REF!</definedName>
    <definedName name="BKO">#REF!</definedName>
    <definedName name="bla" localSheetId="67" hidden="1">#REF!</definedName>
    <definedName name="bla" localSheetId="68" hidden="1">#REF!</definedName>
    <definedName name="bla" localSheetId="69" hidden="1">#REF!</definedName>
    <definedName name="bla" localSheetId="70" hidden="1">#REF!</definedName>
    <definedName name="bla" localSheetId="72" hidden="1">#REF!</definedName>
    <definedName name="bla" localSheetId="73" hidden="1">#REF!</definedName>
    <definedName name="bla" localSheetId="74" hidden="1">#REF!</definedName>
    <definedName name="bla" localSheetId="11" hidden="1">#REF!</definedName>
    <definedName name="bla" localSheetId="12" hidden="1">#REF!</definedName>
    <definedName name="bla" localSheetId="13" hidden="1">#REF!</definedName>
    <definedName name="bla" localSheetId="23" hidden="1">#REF!</definedName>
    <definedName name="bla" localSheetId="26" hidden="1">#REF!</definedName>
    <definedName name="bla" localSheetId="27" hidden="1">#REF!</definedName>
    <definedName name="bla" localSheetId="10" hidden="1">#REF!</definedName>
    <definedName name="bla" localSheetId="38" hidden="1">#REF!</definedName>
    <definedName name="bla" localSheetId="25" hidden="1">#REF!</definedName>
    <definedName name="bla" localSheetId="30" hidden="1">#REF!</definedName>
    <definedName name="bla" localSheetId="31" hidden="1">#REF!</definedName>
    <definedName name="bla" localSheetId="36" hidden="1">#REF!</definedName>
    <definedName name="bla" localSheetId="37" hidden="1">#REF!</definedName>
    <definedName name="bla" localSheetId="39" hidden="1">#REF!</definedName>
    <definedName name="bla" localSheetId="40" hidden="1">#REF!</definedName>
    <definedName name="bla" localSheetId="41" hidden="1">#REF!</definedName>
    <definedName name="bla" localSheetId="46" hidden="1">#REF!</definedName>
    <definedName name="bla" localSheetId="47" hidden="1">#REF!</definedName>
    <definedName name="bla" localSheetId="48" hidden="1">#REF!</definedName>
    <definedName name="bla" localSheetId="49" hidden="1">#REF!</definedName>
    <definedName name="bla" localSheetId="52" hidden="1">#REF!</definedName>
    <definedName name="bla" localSheetId="53" hidden="1">#REF!</definedName>
    <definedName name="bla" localSheetId="64" hidden="1">#REF!</definedName>
    <definedName name="bla" localSheetId="65" hidden="1">#REF!</definedName>
    <definedName name="bla" hidden="1">#REF!</definedName>
    <definedName name="bloco1" localSheetId="67">#REF!</definedName>
    <definedName name="bloco1" localSheetId="68">#REF!</definedName>
    <definedName name="bloco1" localSheetId="69">#REF!</definedName>
    <definedName name="bloco1" localSheetId="70">#REF!</definedName>
    <definedName name="bloco1" localSheetId="72">#REF!</definedName>
    <definedName name="bloco1" localSheetId="73">#REF!</definedName>
    <definedName name="bloco1" localSheetId="74">#REF!</definedName>
    <definedName name="bloco1" localSheetId="11">#REF!</definedName>
    <definedName name="bloco1" localSheetId="12">#REF!</definedName>
    <definedName name="bloco1" localSheetId="13">#REF!</definedName>
    <definedName name="bloco1" localSheetId="10">#REF!</definedName>
    <definedName name="bloco1" localSheetId="38">#REF!</definedName>
    <definedName name="bloco1" localSheetId="39">#REF!</definedName>
    <definedName name="bloco1" localSheetId="40">#REF!</definedName>
    <definedName name="bloco1" localSheetId="41">#REF!</definedName>
    <definedName name="bloco1" localSheetId="46">#REF!</definedName>
    <definedName name="bloco1" localSheetId="52">#REF!</definedName>
    <definedName name="bloco1" localSheetId="64">#REF!</definedName>
    <definedName name="bloco1" localSheetId="65">#REF!</definedName>
    <definedName name="bloco1">#REF!</definedName>
    <definedName name="BLOQUE1" localSheetId="11">#REF!</definedName>
    <definedName name="BLOQUE1" localSheetId="10">#REF!</definedName>
    <definedName name="BLOQUE1" localSheetId="38">#REF!</definedName>
    <definedName name="BLOQUE1" localSheetId="39">#REF!</definedName>
    <definedName name="BLOQUE1" localSheetId="46">[86]RECIMP99!$A$1:$Q$74</definedName>
    <definedName name="BLOQUE1" localSheetId="51">#REF!</definedName>
    <definedName name="BLOQUE1" localSheetId="52">[86]RECIMP99!$A$1:$Q$74</definedName>
    <definedName name="BLOQUE1" localSheetId="66">[86]RECIMP99!$A$1:$Q$74</definedName>
    <definedName name="BLOQUE1">#REF!</definedName>
    <definedName name="BLOQUE2" localSheetId="11">#REF!</definedName>
    <definedName name="BLOQUE2" localSheetId="10">#REF!</definedName>
    <definedName name="BLOQUE2" localSheetId="38">#REF!</definedName>
    <definedName name="BLOQUE2" localSheetId="39">#REF!</definedName>
    <definedName name="BLOQUE2" localSheetId="46">[86]RECIMP2000!$A$1:$Q$74</definedName>
    <definedName name="BLOQUE2" localSheetId="51">#REF!</definedName>
    <definedName name="BLOQUE2" localSheetId="52">[86]RECIMP2000!$A$1:$Q$74</definedName>
    <definedName name="BLOQUE2" localSheetId="66">[86]RECIMP2000!$A$1:$Q$74</definedName>
    <definedName name="BLOQUE2">#REF!</definedName>
    <definedName name="BLOQUE3" localSheetId="11">#REF!</definedName>
    <definedName name="BLOQUE3" localSheetId="10">#REF!</definedName>
    <definedName name="BLOQUE3" localSheetId="38">#REF!</definedName>
    <definedName name="BLOQUE3" localSheetId="39">#REF!</definedName>
    <definedName name="BLOQUE3" localSheetId="46">[86]RECIMP99!$A$274:$Q$274</definedName>
    <definedName name="BLOQUE3" localSheetId="51">#REF!</definedName>
    <definedName name="BLOQUE3" localSheetId="52">[86]RECIMP99!$A$274:$Q$274</definedName>
    <definedName name="BLOQUE3" localSheetId="66">[86]RECIMP99!$A$274:$Q$274</definedName>
    <definedName name="BLOQUE3">#REF!</definedName>
    <definedName name="BLOQUE4" localSheetId="11">#REF!</definedName>
    <definedName name="BLOQUE4" localSheetId="10">#REF!</definedName>
    <definedName name="BLOQUE4" localSheetId="38">#REF!</definedName>
    <definedName name="BLOQUE4" localSheetId="39">#REF!</definedName>
    <definedName name="BLOQUE4" localSheetId="46">[86]RECIMP2000real!$A$1:$Q$74</definedName>
    <definedName name="BLOQUE4" localSheetId="51">#REF!</definedName>
    <definedName name="BLOQUE4" localSheetId="52">[86]RECIMP2000real!$A$1:$Q$74</definedName>
    <definedName name="BLOQUE4" localSheetId="66">[86]RECIMP2000real!$A$1:$Q$74</definedName>
    <definedName name="BLOQUE4">#REF!</definedName>
    <definedName name="BLOQUE5" localSheetId="11">#REF!</definedName>
    <definedName name="BLOQUE5" localSheetId="10">#REF!</definedName>
    <definedName name="BLOQUE5" localSheetId="38">#REF!</definedName>
    <definedName name="BLOQUE5" localSheetId="39">#REF!</definedName>
    <definedName name="BLOQUE5" localSheetId="46">[86]RECIMP99!$V$1:$AK$74</definedName>
    <definedName name="BLOQUE5" localSheetId="51">#REF!</definedName>
    <definedName name="BLOQUE5" localSheetId="52">[86]RECIMP99!$V$1:$AK$74</definedName>
    <definedName name="BLOQUE5" localSheetId="66">[86]RECIMP99!$V$1:$AK$74</definedName>
    <definedName name="BLOQUE5">#REF!</definedName>
    <definedName name="BLOQUE6" localSheetId="11">#REF!</definedName>
    <definedName name="BLOQUE6" localSheetId="10">#REF!</definedName>
    <definedName name="BLOQUE6" localSheetId="38">#REF!</definedName>
    <definedName name="BLOQUE6" localSheetId="39">#REF!</definedName>
    <definedName name="BLOQUE6" localSheetId="46">[86]RECIMP2000!$W$1:$AJ$75</definedName>
    <definedName name="BLOQUE6" localSheetId="51">#REF!</definedName>
    <definedName name="BLOQUE6" localSheetId="52">[86]RECIMP2000!$W$1:$AJ$75</definedName>
    <definedName name="BLOQUE6" localSheetId="66">[86]RECIMP2000!$W$1:$AJ$75</definedName>
    <definedName name="BLOQUE6">#REF!</definedName>
    <definedName name="BLOQUE7" localSheetId="11">#REF!</definedName>
    <definedName name="BLOQUE7" localSheetId="10">#REF!</definedName>
    <definedName name="BLOQUE7" localSheetId="38">#REF!</definedName>
    <definedName name="BLOQUE7" localSheetId="39">#REF!</definedName>
    <definedName name="BLOQUE7" localSheetId="46">[86]RECIMP99!$V$274:$AK$274</definedName>
    <definedName name="BLOQUE7" localSheetId="51">#REF!</definedName>
    <definedName name="BLOQUE7" localSheetId="52">[86]RECIMP99!$V$274:$AK$274</definedName>
    <definedName name="BLOQUE7" localSheetId="66">[86]RECIMP99!$V$274:$AK$274</definedName>
    <definedName name="BLOQUE7">#REF!</definedName>
    <definedName name="BLOQUE8" localSheetId="11">#REF!</definedName>
    <definedName name="BLOQUE8" localSheetId="10">#REF!</definedName>
    <definedName name="BLOQUE8" localSheetId="38">#REF!</definedName>
    <definedName name="BLOQUE8" localSheetId="39">#REF!</definedName>
    <definedName name="BLOQUE8" localSheetId="46">[86]RECIMP2000real!$V$1:$AK$74</definedName>
    <definedName name="BLOQUE8" localSheetId="51">#REF!</definedName>
    <definedName name="BLOQUE8" localSheetId="52">[86]RECIMP2000real!$V$1:$AK$74</definedName>
    <definedName name="BLOQUE8" localSheetId="66">[86]RECIMP2000real!$V$1:$AK$74</definedName>
    <definedName name="BLOQUE8">#REF!</definedName>
    <definedName name="BLPH1" localSheetId="11" hidden="1">#REF!</definedName>
    <definedName name="BLPH1" localSheetId="12" hidden="1">#REF!</definedName>
    <definedName name="BLPH1" localSheetId="23" hidden="1">#REF!</definedName>
    <definedName name="BLPH1" localSheetId="24" hidden="1">#REF!</definedName>
    <definedName name="BLPH1" localSheetId="26" hidden="1">#REF!</definedName>
    <definedName name="BLPH1" localSheetId="10" hidden="1">#REF!</definedName>
    <definedName name="BLPH1" localSheetId="38" hidden="1">#REF!</definedName>
    <definedName name="BLPH1" localSheetId="25" hidden="1">#REF!</definedName>
    <definedName name="BLPH1" localSheetId="39" hidden="1">#REF!</definedName>
    <definedName name="BLPH1" localSheetId="46" hidden="1">'[87]Ex rate bloom'!$A$4</definedName>
    <definedName name="BLPH1" localSheetId="51" hidden="1">#REF!</definedName>
    <definedName name="BLPH1" localSheetId="52" hidden="1">#REF!</definedName>
    <definedName name="BLPH1" localSheetId="66" hidden="1">'[87]Ex rate bloom'!$A$4</definedName>
    <definedName name="BLPH1" hidden="1">#REF!</definedName>
    <definedName name="BLPH2" localSheetId="11" hidden="1">#REF!</definedName>
    <definedName name="BLPH2" localSheetId="12" hidden="1">#REF!</definedName>
    <definedName name="BLPH2" localSheetId="23" hidden="1">#REF!</definedName>
    <definedName name="BLPH2" localSheetId="24" hidden="1">#REF!</definedName>
    <definedName name="BLPH2" localSheetId="26" hidden="1">#REF!</definedName>
    <definedName name="BLPH2" localSheetId="10" hidden="1">#REF!</definedName>
    <definedName name="BLPH2" localSheetId="38" hidden="1">#REF!</definedName>
    <definedName name="BLPH2" localSheetId="25" hidden="1">#REF!</definedName>
    <definedName name="BLPH2" localSheetId="39" hidden="1">#REF!</definedName>
    <definedName name="BLPH2" localSheetId="46" hidden="1">'[87]Ex rate bloom'!$D$4</definedName>
    <definedName name="BLPH2" localSheetId="51" hidden="1">#REF!</definedName>
    <definedName name="BLPH2" localSheetId="52" hidden="1">#REF!</definedName>
    <definedName name="BLPH2" localSheetId="66" hidden="1">'[87]Ex rate bloom'!$D$4</definedName>
    <definedName name="BLPH2" hidden="1">#REF!</definedName>
    <definedName name="BLPH3" localSheetId="11" hidden="1">#REF!</definedName>
    <definedName name="BLPH3" localSheetId="12" hidden="1">#REF!</definedName>
    <definedName name="BLPH3" localSheetId="23" hidden="1">#REF!</definedName>
    <definedName name="BLPH3" localSheetId="24" hidden="1">#REF!</definedName>
    <definedName name="BLPH3" localSheetId="26" hidden="1">#REF!</definedName>
    <definedName name="BLPH3" localSheetId="10" hidden="1">#REF!</definedName>
    <definedName name="BLPH3" localSheetId="38" hidden="1">#REF!</definedName>
    <definedName name="BLPH3" localSheetId="25" hidden="1">#REF!</definedName>
    <definedName name="BLPH3" localSheetId="39" hidden="1">#REF!</definedName>
    <definedName name="BLPH3" localSheetId="46" hidden="1">'[87]Ex rate bloom'!$G$4</definedName>
    <definedName name="BLPH3" localSheetId="51" hidden="1">#REF!</definedName>
    <definedName name="BLPH3" localSheetId="52" hidden="1">#REF!</definedName>
    <definedName name="BLPH3" localSheetId="66" hidden="1">'[87]Ex rate bloom'!$G$4</definedName>
    <definedName name="BLPH3" hidden="1">#REF!</definedName>
    <definedName name="BLPH4" localSheetId="11" hidden="1">#REF!</definedName>
    <definedName name="BLPH4" localSheetId="12" hidden="1">#REF!</definedName>
    <definedName name="BLPH4" localSheetId="23" hidden="1">#REF!</definedName>
    <definedName name="BLPH4" localSheetId="24" hidden="1">#REF!</definedName>
    <definedName name="BLPH4" localSheetId="26" hidden="1">#REF!</definedName>
    <definedName name="BLPH4" localSheetId="10" hidden="1">#REF!</definedName>
    <definedName name="BLPH4" localSheetId="38" hidden="1">#REF!</definedName>
    <definedName name="BLPH4" localSheetId="25" hidden="1">#REF!</definedName>
    <definedName name="BLPH4" localSheetId="39" hidden="1">#REF!</definedName>
    <definedName name="BLPH4" localSheetId="46" hidden="1">'[87]Ex rate bloom'!$J$4</definedName>
    <definedName name="BLPH4" localSheetId="51" hidden="1">#REF!</definedName>
    <definedName name="BLPH4" localSheetId="52" hidden="1">#REF!</definedName>
    <definedName name="BLPH4" localSheetId="66" hidden="1">'[87]Ex rate bloom'!$J$4</definedName>
    <definedName name="BLPH4" hidden="1">#REF!</definedName>
    <definedName name="BLPH5" localSheetId="11" hidden="1">#REF!</definedName>
    <definedName name="BLPH5" localSheetId="12" hidden="1">#REF!</definedName>
    <definedName name="BLPH5" localSheetId="23" hidden="1">#REF!</definedName>
    <definedName name="BLPH5" localSheetId="24" hidden="1">#REF!</definedName>
    <definedName name="BLPH5" localSheetId="26" hidden="1">#REF!</definedName>
    <definedName name="BLPH5" localSheetId="10" hidden="1">#REF!</definedName>
    <definedName name="BLPH5" localSheetId="38" hidden="1">#REF!</definedName>
    <definedName name="BLPH5" localSheetId="25" hidden="1">#REF!</definedName>
    <definedName name="BLPH5" localSheetId="39" hidden="1">#REF!</definedName>
    <definedName name="BLPH5" localSheetId="46" hidden="1">'[87]Ex rate bloom'!$M$4</definedName>
    <definedName name="BLPH5" localSheetId="51" hidden="1">#REF!</definedName>
    <definedName name="BLPH5" localSheetId="52" hidden="1">#REF!</definedName>
    <definedName name="BLPH5" localSheetId="66" hidden="1">'[87]Ex rate bloom'!$M$4</definedName>
    <definedName name="BLPH5" hidden="1">#REF!</definedName>
    <definedName name="BLPH6" localSheetId="11" hidden="1">#REF!</definedName>
    <definedName name="BLPH6" localSheetId="12" hidden="1">#REF!</definedName>
    <definedName name="BLPH6" localSheetId="23" hidden="1">#REF!</definedName>
    <definedName name="BLPH6" localSheetId="24" hidden="1">#REF!</definedName>
    <definedName name="BLPH6" localSheetId="26" hidden="1">#REF!</definedName>
    <definedName name="BLPH6" localSheetId="10" hidden="1">#REF!</definedName>
    <definedName name="BLPH6" localSheetId="38" hidden="1">#REF!</definedName>
    <definedName name="BLPH6" localSheetId="25" hidden="1">#REF!</definedName>
    <definedName name="BLPH6" localSheetId="39" hidden="1">#REF!</definedName>
    <definedName name="BLPH6" localSheetId="46" hidden="1">'[87]Ex rate bloom'!$P$4</definedName>
    <definedName name="BLPH6" localSheetId="51" hidden="1">#REF!</definedName>
    <definedName name="BLPH6" localSheetId="52" hidden="1">#REF!</definedName>
    <definedName name="BLPH6" localSheetId="66" hidden="1">'[87]Ex rate bloom'!$P$4</definedName>
    <definedName name="BLPH6" hidden="1">#REF!</definedName>
    <definedName name="BLPH7" localSheetId="11" hidden="1">#REF!</definedName>
    <definedName name="BLPH7" localSheetId="12" hidden="1">#REF!</definedName>
    <definedName name="BLPH7" localSheetId="23" hidden="1">#REF!</definedName>
    <definedName name="BLPH7" localSheetId="24" hidden="1">#REF!</definedName>
    <definedName name="BLPH7" localSheetId="26" hidden="1">#REF!</definedName>
    <definedName name="BLPH7" localSheetId="10" hidden="1">#REF!</definedName>
    <definedName name="BLPH7" localSheetId="38" hidden="1">#REF!</definedName>
    <definedName name="BLPH7" localSheetId="25" hidden="1">#REF!</definedName>
    <definedName name="BLPH7" localSheetId="39" hidden="1">#REF!</definedName>
    <definedName name="BLPH7" localSheetId="46" hidden="1">'[87]Ex rate bloom'!$S$4</definedName>
    <definedName name="BLPH7" localSheetId="51" hidden="1">#REF!</definedName>
    <definedName name="BLPH7" localSheetId="52" hidden="1">#REF!</definedName>
    <definedName name="BLPH7" localSheetId="66" hidden="1">'[87]Ex rate bloom'!$S$4</definedName>
    <definedName name="BLPH7" hidden="1">#REF!</definedName>
    <definedName name="BLPH8" localSheetId="11" hidden="1">#REF!</definedName>
    <definedName name="BLPH8" localSheetId="12" hidden="1">#REF!</definedName>
    <definedName name="BLPH8" localSheetId="23" hidden="1">#REF!</definedName>
    <definedName name="BLPH8" localSheetId="24" hidden="1">#REF!</definedName>
    <definedName name="BLPH8" localSheetId="26" hidden="1">#REF!</definedName>
    <definedName name="BLPH8" localSheetId="10" hidden="1">#REF!</definedName>
    <definedName name="BLPH8" localSheetId="38" hidden="1">#REF!</definedName>
    <definedName name="BLPH8" localSheetId="25" hidden="1">#REF!</definedName>
    <definedName name="BLPH8" localSheetId="39" hidden="1">#REF!</definedName>
    <definedName name="BLPH8" localSheetId="46" hidden="1">'[87]Ex rate bloom'!$V$4</definedName>
    <definedName name="BLPH8" localSheetId="51" hidden="1">#REF!</definedName>
    <definedName name="BLPH8" localSheetId="52" hidden="1">#REF!</definedName>
    <definedName name="BLPH8" localSheetId="66" hidden="1">'[87]Ex rate bloom'!$V$4</definedName>
    <definedName name="BLPH8" hidden="1">#REF!</definedName>
    <definedName name="BM" localSheetId="67">#REF!</definedName>
    <definedName name="BM" localSheetId="68">#REF!</definedName>
    <definedName name="BM" localSheetId="69">#REF!</definedName>
    <definedName name="BM" localSheetId="70">#REF!</definedName>
    <definedName name="BM" localSheetId="72">#REF!</definedName>
    <definedName name="BM" localSheetId="73">#REF!</definedName>
    <definedName name="BM" localSheetId="74">#REF!</definedName>
    <definedName name="BM" localSheetId="11">#REF!</definedName>
    <definedName name="BM" localSheetId="12">#REF!</definedName>
    <definedName name="BM" localSheetId="13">#REF!</definedName>
    <definedName name="BM" localSheetId="23">#REF!</definedName>
    <definedName name="BM" localSheetId="24">#REF!</definedName>
    <definedName name="BM" localSheetId="26">#REF!</definedName>
    <definedName name="BM" localSheetId="42">#REF!</definedName>
    <definedName name="BM" localSheetId="10">#REF!</definedName>
    <definedName name="BM" localSheetId="38">#REF!</definedName>
    <definedName name="BM" localSheetId="25">#REF!</definedName>
    <definedName name="BM" localSheetId="30">#REF!</definedName>
    <definedName name="BM" localSheetId="31">#REF!</definedName>
    <definedName name="BM" localSheetId="34">#REF!</definedName>
    <definedName name="BM" localSheetId="36">#REF!</definedName>
    <definedName name="BM" localSheetId="37">#REF!</definedName>
    <definedName name="BM" localSheetId="39">#REF!</definedName>
    <definedName name="BM" localSheetId="40">#REF!</definedName>
    <definedName name="BM" localSheetId="41">#REF!</definedName>
    <definedName name="BM" localSheetId="46">#REF!</definedName>
    <definedName name="BM" localSheetId="47">#REF!</definedName>
    <definedName name="BM" localSheetId="52">#REF!</definedName>
    <definedName name="BM" localSheetId="53">#REF!</definedName>
    <definedName name="BM" localSheetId="64">#REF!</definedName>
    <definedName name="BM" localSheetId="65">#REF!</definedName>
    <definedName name="BM" localSheetId="66">#REF!</definedName>
    <definedName name="BM">#REF!</definedName>
    <definedName name="BMG" localSheetId="11">#REF!</definedName>
    <definedName name="BMG" localSheetId="12">#REF!</definedName>
    <definedName name="BMG" localSheetId="23">#REF!</definedName>
    <definedName name="BMG" localSheetId="24">#REF!</definedName>
    <definedName name="BMG" localSheetId="26">#REF!</definedName>
    <definedName name="BMG" localSheetId="10">#REF!</definedName>
    <definedName name="BMG" localSheetId="38">#REF!</definedName>
    <definedName name="BMG" localSheetId="25">#REF!</definedName>
    <definedName name="BMG" localSheetId="39">#REF!</definedName>
    <definedName name="BMG" localSheetId="46">[88]Q6!$E$28:$AH$28</definedName>
    <definedName name="BMG" localSheetId="51">#REF!</definedName>
    <definedName name="BMG" localSheetId="52">#REF!</definedName>
    <definedName name="BMG" localSheetId="66">[88]Q6!$E$28:$AH$28</definedName>
    <definedName name="BMG">#REF!</definedName>
    <definedName name="BMI" localSheetId="67">#REF!</definedName>
    <definedName name="BMI" localSheetId="68">#REF!</definedName>
    <definedName name="BMI" localSheetId="69">#REF!</definedName>
    <definedName name="BMI" localSheetId="70">#REF!</definedName>
    <definedName name="BMI" localSheetId="72">#REF!</definedName>
    <definedName name="BMI" localSheetId="73">#REF!</definedName>
    <definedName name="BMI" localSheetId="74">#REF!</definedName>
    <definedName name="BMI" localSheetId="11">#REF!</definedName>
    <definedName name="BMI" localSheetId="12">#REF!</definedName>
    <definedName name="BMI" localSheetId="13">#REF!</definedName>
    <definedName name="BMI" localSheetId="10">#REF!</definedName>
    <definedName name="BMI" localSheetId="38">#REF!</definedName>
    <definedName name="BMI" localSheetId="30">#REF!</definedName>
    <definedName name="BMI" localSheetId="39">#REF!</definedName>
    <definedName name="BMI" localSheetId="40">#REF!</definedName>
    <definedName name="BMI" localSheetId="41">#REF!</definedName>
    <definedName name="BMI" localSheetId="46">#REF!</definedName>
    <definedName name="BMI" localSheetId="52">#REF!</definedName>
    <definedName name="BMI" localSheetId="53">#REF!</definedName>
    <definedName name="BMI" localSheetId="64">#REF!</definedName>
    <definedName name="BMI" localSheetId="65">#REF!</definedName>
    <definedName name="BMI" localSheetId="66">#REF!</definedName>
    <definedName name="BMI">#REF!</definedName>
    <definedName name="BMII" localSheetId="12">#REF!</definedName>
    <definedName name="BMII">#N/A</definedName>
    <definedName name="BMII_7" localSheetId="67">#REF!</definedName>
    <definedName name="BMII_7" localSheetId="68">#REF!</definedName>
    <definedName name="BMII_7" localSheetId="69">#REF!</definedName>
    <definedName name="BMII_7" localSheetId="70">#REF!</definedName>
    <definedName name="BMII_7" localSheetId="72">#REF!</definedName>
    <definedName name="BMII_7" localSheetId="73">#REF!</definedName>
    <definedName name="BMII_7" localSheetId="74">#REF!</definedName>
    <definedName name="BMII_7" localSheetId="11">#REF!</definedName>
    <definedName name="BMII_7" localSheetId="12">#REF!</definedName>
    <definedName name="BMII_7" localSheetId="13">#REF!</definedName>
    <definedName name="BMII_7" localSheetId="23">#REF!</definedName>
    <definedName name="BMII_7" localSheetId="24">#REF!</definedName>
    <definedName name="BMII_7" localSheetId="26">#REF!</definedName>
    <definedName name="BMII_7" localSheetId="10">#REF!</definedName>
    <definedName name="BMII_7" localSheetId="38">#REF!</definedName>
    <definedName name="BMII_7" localSheetId="25">#REF!</definedName>
    <definedName name="BMII_7" localSheetId="30">#REF!</definedName>
    <definedName name="BMII_7" localSheetId="31">#REF!</definedName>
    <definedName name="BMII_7" localSheetId="39">#REF!</definedName>
    <definedName name="BMII_7" localSheetId="40">#REF!</definedName>
    <definedName name="BMII_7" localSheetId="41">#REF!</definedName>
    <definedName name="BMII_7" localSheetId="46">#REF!</definedName>
    <definedName name="BMII_7" localSheetId="47">#REF!</definedName>
    <definedName name="BMII_7" localSheetId="52">#REF!</definedName>
    <definedName name="BMII_7" localSheetId="64">#REF!</definedName>
    <definedName name="BMII_7" localSheetId="65">#REF!</definedName>
    <definedName name="BMII_7" localSheetId="66">#REF!</definedName>
    <definedName name="BMII_7">#REF!</definedName>
    <definedName name="BMII_G" localSheetId="67">#REF!</definedName>
    <definedName name="BMII_G" localSheetId="68">#REF!</definedName>
    <definedName name="BMII_G" localSheetId="69">#REF!</definedName>
    <definedName name="BMII_G" localSheetId="70">#REF!</definedName>
    <definedName name="BMII_G" localSheetId="72">#REF!</definedName>
    <definedName name="BMII_G" localSheetId="73">#REF!</definedName>
    <definedName name="BMII_G" localSheetId="74">#REF!</definedName>
    <definedName name="BMII_G" localSheetId="11">#REF!</definedName>
    <definedName name="BMII_G" localSheetId="12">#REF!</definedName>
    <definedName name="BMII_G" localSheetId="13">#REF!</definedName>
    <definedName name="BMII_G" localSheetId="10">#REF!</definedName>
    <definedName name="BMII_G" localSheetId="38">#REF!</definedName>
    <definedName name="BMII_G" localSheetId="39">#REF!</definedName>
    <definedName name="BMII_G" localSheetId="40">#REF!</definedName>
    <definedName name="BMII_G" localSheetId="41">#REF!</definedName>
    <definedName name="BMII_G" localSheetId="46">#REF!</definedName>
    <definedName name="BMII_G" localSheetId="52">#REF!</definedName>
    <definedName name="BMII_G" localSheetId="64">#REF!</definedName>
    <definedName name="BMII_G" localSheetId="65">#REF!</definedName>
    <definedName name="BMII_G">#REF!</definedName>
    <definedName name="BMII_P" localSheetId="67">#REF!</definedName>
    <definedName name="BMII_P" localSheetId="68">#REF!</definedName>
    <definedName name="BMII_P" localSheetId="69">#REF!</definedName>
    <definedName name="BMII_P" localSheetId="70">#REF!</definedName>
    <definedName name="BMII_P" localSheetId="72">#REF!</definedName>
    <definedName name="BMII_P" localSheetId="73">#REF!</definedName>
    <definedName name="BMII_P" localSheetId="74">#REF!</definedName>
    <definedName name="BMII_P" localSheetId="11">#REF!</definedName>
    <definedName name="BMII_P" localSheetId="12">#REF!</definedName>
    <definedName name="BMII_P" localSheetId="13">#REF!</definedName>
    <definedName name="BMII_P" localSheetId="10">#REF!</definedName>
    <definedName name="BMII_P" localSheetId="38">#REF!</definedName>
    <definedName name="BMII_P" localSheetId="39">#REF!</definedName>
    <definedName name="BMII_P" localSheetId="40">#REF!</definedName>
    <definedName name="BMII_P" localSheetId="41">#REF!</definedName>
    <definedName name="BMII_P" localSheetId="46">#REF!</definedName>
    <definedName name="BMII_P" localSheetId="52">#REF!</definedName>
    <definedName name="BMII_P" localSheetId="64">#REF!</definedName>
    <definedName name="BMII_P" localSheetId="65">#REF!</definedName>
    <definedName name="BMII_P">#REF!</definedName>
    <definedName name="BMIIB">#N/A</definedName>
    <definedName name="BMIIBA" localSheetId="67">#REF!</definedName>
    <definedName name="BMIIBA" localSheetId="68">#REF!</definedName>
    <definedName name="BMIIBA" localSheetId="69">#REF!</definedName>
    <definedName name="BMIIBA" localSheetId="70">#REF!</definedName>
    <definedName name="BMIIBA" localSheetId="72">#REF!</definedName>
    <definedName name="BMIIBA" localSheetId="73">#REF!</definedName>
    <definedName name="BMIIBA" localSheetId="74">#REF!</definedName>
    <definedName name="BMIIBA" localSheetId="11">#REF!</definedName>
    <definedName name="BMIIBA" localSheetId="10">#REF!</definedName>
    <definedName name="BMIIBA" localSheetId="38">#REF!</definedName>
    <definedName name="BMIIBA" localSheetId="39">#REF!</definedName>
    <definedName name="BMIIBA" localSheetId="40">#REF!</definedName>
    <definedName name="BMIIBA" localSheetId="41">#REF!</definedName>
    <definedName name="BMIIBA" localSheetId="46">#REF!</definedName>
    <definedName name="BMIIBA" localSheetId="52">#REF!</definedName>
    <definedName name="BMIIBA" localSheetId="64">#REF!</definedName>
    <definedName name="BMIIBA" localSheetId="65">#REF!</definedName>
    <definedName name="BMIIBA" localSheetId="66">#REF!</definedName>
    <definedName name="BMIIBA">#REF!</definedName>
    <definedName name="BMIIBI" localSheetId="67">#REF!</definedName>
    <definedName name="BMIIBI" localSheetId="68">#REF!</definedName>
    <definedName name="BMIIBI" localSheetId="69">#REF!</definedName>
    <definedName name="BMIIBI" localSheetId="70">#REF!</definedName>
    <definedName name="BMIIBI" localSheetId="72">#REF!</definedName>
    <definedName name="BMIIBI" localSheetId="73">#REF!</definedName>
    <definedName name="BMIIBI" localSheetId="74">#REF!</definedName>
    <definedName name="BMIIBI" localSheetId="11">#REF!</definedName>
    <definedName name="BMIIBI" localSheetId="10">#REF!</definedName>
    <definedName name="BMIIBI" localSheetId="38">#REF!</definedName>
    <definedName name="BMIIBI" localSheetId="39">#REF!</definedName>
    <definedName name="BMIIBI" localSheetId="40">#REF!</definedName>
    <definedName name="BMIIBI" localSheetId="41">#REF!</definedName>
    <definedName name="BMIIBI" localSheetId="46">#REF!</definedName>
    <definedName name="BMIIBI" localSheetId="52">#REF!</definedName>
    <definedName name="BMIIBI" localSheetId="64">#REF!</definedName>
    <definedName name="BMIIBI" localSheetId="65">#REF!</definedName>
    <definedName name="BMIIBI" localSheetId="66">#REF!</definedName>
    <definedName name="BMIIBI">#REF!</definedName>
    <definedName name="BMIIG">#N/A</definedName>
    <definedName name="BMIIMU" localSheetId="67">#REF!</definedName>
    <definedName name="BMIIMU" localSheetId="68">#REF!</definedName>
    <definedName name="BMIIMU" localSheetId="69">#REF!</definedName>
    <definedName name="BMIIMU" localSheetId="70">#REF!</definedName>
    <definedName name="BMIIMU" localSheetId="72">#REF!</definedName>
    <definedName name="BMIIMU" localSheetId="73">#REF!</definedName>
    <definedName name="BMIIMU" localSheetId="74">#REF!</definedName>
    <definedName name="BMIIMU" localSheetId="11">#REF!</definedName>
    <definedName name="BMIIMU" localSheetId="10">#REF!</definedName>
    <definedName name="BMIIMU" localSheetId="38">#REF!</definedName>
    <definedName name="BMIIMU" localSheetId="39">#REF!</definedName>
    <definedName name="BMIIMU" localSheetId="40">#REF!</definedName>
    <definedName name="BMIIMU" localSheetId="41">#REF!</definedName>
    <definedName name="BMIIMU" localSheetId="46">#REF!</definedName>
    <definedName name="BMIIMU" localSheetId="52">#REF!</definedName>
    <definedName name="BMIIMU" localSheetId="64">#REF!</definedName>
    <definedName name="BMIIMU" localSheetId="65">#REF!</definedName>
    <definedName name="BMIIMU" localSheetId="66">#REF!</definedName>
    <definedName name="BMIIMU">#REF!</definedName>
    <definedName name="BMS" localSheetId="67">#REF!</definedName>
    <definedName name="BMS" localSheetId="68">#REF!</definedName>
    <definedName name="BMS" localSheetId="69">#REF!</definedName>
    <definedName name="BMS" localSheetId="70">#REF!</definedName>
    <definedName name="BMS" localSheetId="72">#REF!</definedName>
    <definedName name="BMS" localSheetId="73">#REF!</definedName>
    <definedName name="BMS" localSheetId="74">#REF!</definedName>
    <definedName name="BMS" localSheetId="11">#REF!</definedName>
    <definedName name="BMS" localSheetId="12">#REF!</definedName>
    <definedName name="BMS" localSheetId="13">#REF!</definedName>
    <definedName name="BMS" localSheetId="23">#REF!</definedName>
    <definedName name="BMS" localSheetId="24">#REF!</definedName>
    <definedName name="BMS" localSheetId="26">#REF!</definedName>
    <definedName name="BMS" localSheetId="10">#REF!</definedName>
    <definedName name="BMS" localSheetId="38">#REF!</definedName>
    <definedName name="BMS" localSheetId="25">#REF!</definedName>
    <definedName name="BMS" localSheetId="30">#REF!</definedName>
    <definedName name="BMS" localSheetId="31">#REF!</definedName>
    <definedName name="BMS" localSheetId="39">#REF!</definedName>
    <definedName name="BMS" localSheetId="40">#REF!</definedName>
    <definedName name="BMS" localSheetId="41">#REF!</definedName>
    <definedName name="BMS" localSheetId="46">#REF!</definedName>
    <definedName name="BMS" localSheetId="47">#REF!</definedName>
    <definedName name="BMS" localSheetId="52">#REF!</definedName>
    <definedName name="BMS" localSheetId="64">#REF!</definedName>
    <definedName name="BMS" localSheetId="65">#REF!</definedName>
    <definedName name="BMS">#REF!</definedName>
    <definedName name="BNEO" localSheetId="67">#REF!</definedName>
    <definedName name="BNEO" localSheetId="68">#REF!</definedName>
    <definedName name="BNEO" localSheetId="69">#REF!</definedName>
    <definedName name="BNEO" localSheetId="70">#REF!</definedName>
    <definedName name="BNEO" localSheetId="72">#REF!</definedName>
    <definedName name="BNEO" localSheetId="73">#REF!</definedName>
    <definedName name="BNEO" localSheetId="74">#REF!</definedName>
    <definedName name="BNEO" localSheetId="11">#REF!</definedName>
    <definedName name="BNEO" localSheetId="10">#REF!</definedName>
    <definedName name="BNEO" localSheetId="38">#REF!</definedName>
    <definedName name="BNEO" localSheetId="39">#REF!</definedName>
    <definedName name="BNEO" localSheetId="40">#REF!</definedName>
    <definedName name="BNEO" localSheetId="41">#REF!</definedName>
    <definedName name="BNEO" localSheetId="46">#REF!</definedName>
    <definedName name="BNEO" localSheetId="52">#REF!</definedName>
    <definedName name="BNEO" localSheetId="64">#REF!</definedName>
    <definedName name="BNEO" localSheetId="65">#REF!</definedName>
    <definedName name="BNEO">#REF!</definedName>
    <definedName name="BNF">"CA"</definedName>
    <definedName name="BO" localSheetId="67">#REF!</definedName>
    <definedName name="BO" localSheetId="68">#REF!</definedName>
    <definedName name="BO" localSheetId="69">#REF!</definedName>
    <definedName name="BO" localSheetId="70">#REF!</definedName>
    <definedName name="BO" localSheetId="72">#REF!</definedName>
    <definedName name="BO" localSheetId="73">#REF!</definedName>
    <definedName name="BO" localSheetId="74">#REF!</definedName>
    <definedName name="BO" localSheetId="11">#REF!</definedName>
    <definedName name="BO" localSheetId="10">#REF!</definedName>
    <definedName name="BO" localSheetId="38">#REF!</definedName>
    <definedName name="BO" localSheetId="39">#REF!</definedName>
    <definedName name="BO" localSheetId="40">#REF!</definedName>
    <definedName name="BO" localSheetId="41">#REF!</definedName>
    <definedName name="BO" localSheetId="46">#REF!</definedName>
    <definedName name="BO" localSheetId="52">#REF!</definedName>
    <definedName name="BO" localSheetId="64">#REF!</definedName>
    <definedName name="BO" localSheetId="65">#REF!</definedName>
    <definedName name="BO" localSheetId="66">#REF!</definedName>
    <definedName name="BO">#REF!</definedName>
    <definedName name="BOG" localSheetId="67">#REF!</definedName>
    <definedName name="BOG" localSheetId="68">#REF!</definedName>
    <definedName name="BOG" localSheetId="69">#REF!</definedName>
    <definedName name="BOG" localSheetId="70">#REF!</definedName>
    <definedName name="BOG" localSheetId="72">#REF!</definedName>
    <definedName name="BOG" localSheetId="73">#REF!</definedName>
    <definedName name="BOG" localSheetId="74">#REF!</definedName>
    <definedName name="BOG" localSheetId="11">#REF!</definedName>
    <definedName name="BOG" localSheetId="12">#REF!</definedName>
    <definedName name="BOG" localSheetId="13">#REF!</definedName>
    <definedName name="BOG" localSheetId="23">#REF!</definedName>
    <definedName name="BOG" localSheetId="24">#REF!</definedName>
    <definedName name="BOG" localSheetId="26">#REF!</definedName>
    <definedName name="BOG" localSheetId="27">#REF!</definedName>
    <definedName name="BOG" localSheetId="10">#REF!</definedName>
    <definedName name="BOG" localSheetId="38">#REF!</definedName>
    <definedName name="BOG" localSheetId="25">#REF!</definedName>
    <definedName name="BOG" localSheetId="30">#REF!</definedName>
    <definedName name="BOG" localSheetId="31">#REF!</definedName>
    <definedName name="BOG" localSheetId="36">#REF!</definedName>
    <definedName name="BOG" localSheetId="37">#REF!</definedName>
    <definedName name="BOG" localSheetId="39">#REF!</definedName>
    <definedName name="BOG" localSheetId="40">#REF!</definedName>
    <definedName name="BOG" localSheetId="41">#REF!</definedName>
    <definedName name="BOG" localSheetId="46">#REF!</definedName>
    <definedName name="BOG" localSheetId="47">#REF!</definedName>
    <definedName name="BOG" localSheetId="48">#REF!</definedName>
    <definedName name="BOG" localSheetId="49">#REF!</definedName>
    <definedName name="BOG" localSheetId="52">#REF!</definedName>
    <definedName name="BOG" localSheetId="53">#REF!</definedName>
    <definedName name="BOG" localSheetId="64">#REF!</definedName>
    <definedName name="BOG" localSheetId="65">#REF!</definedName>
    <definedName name="BOG">#REF!</definedName>
    <definedName name="BOLETIN" localSheetId="67">[70]BCP!#REF!</definedName>
    <definedName name="BOLETIN" localSheetId="68">[70]BCP!#REF!</definedName>
    <definedName name="BOLETIN" localSheetId="69">[70]BCP!#REF!</definedName>
    <definedName name="BOLETIN" localSheetId="70">[70]BCP!#REF!</definedName>
    <definedName name="BOLETIN" localSheetId="72">[70]BCP!#REF!</definedName>
    <definedName name="BOLETIN" localSheetId="73">[70]BCP!#REF!</definedName>
    <definedName name="BOLETIN" localSheetId="74">[70]BCP!#REF!</definedName>
    <definedName name="BOLETIN" localSheetId="11">#REF!</definedName>
    <definedName name="BOLETIN" localSheetId="12">#REF!</definedName>
    <definedName name="BOLETIN" localSheetId="13">#REF!</definedName>
    <definedName name="BOLETIN" localSheetId="23">#REF!</definedName>
    <definedName name="BOLETIN" localSheetId="24">#REF!</definedName>
    <definedName name="BOLETIN" localSheetId="26">#REF!</definedName>
    <definedName name="BOLETIN" localSheetId="10">#REF!</definedName>
    <definedName name="BOLETIN" localSheetId="38">#REF!</definedName>
    <definedName name="BOLETIN" localSheetId="25">#REF!</definedName>
    <definedName name="BOLETIN" localSheetId="30">[70]BCP!#REF!</definedName>
    <definedName name="BOLETIN" localSheetId="31">#REF!</definedName>
    <definedName name="BOLETIN" localSheetId="36">[70]BCP!#REF!</definedName>
    <definedName name="BOLETIN" localSheetId="37">[70]BCP!#REF!</definedName>
    <definedName name="BOLETIN" localSheetId="39">#REF!</definedName>
    <definedName name="BOLETIN" localSheetId="40">[70]BCP!#REF!</definedName>
    <definedName name="BOLETIN" localSheetId="41">[70]BCP!#REF!</definedName>
    <definedName name="BOLETIN" localSheetId="46">[70]BCP!#REF!</definedName>
    <definedName name="BOLETIN" localSheetId="47">#REF!</definedName>
    <definedName name="BOLETIN" localSheetId="51">#REF!</definedName>
    <definedName name="BOLETIN" localSheetId="52">#REF!</definedName>
    <definedName name="BOLETIN" localSheetId="53">[70]BCP!#REF!</definedName>
    <definedName name="BOLETIN" localSheetId="64">[70]BCP!#REF!</definedName>
    <definedName name="BOLETIN" localSheetId="65">[70]BCP!#REF!</definedName>
    <definedName name="BOLETIN" localSheetId="66">[70]BCP!#REF!</definedName>
    <definedName name="BOLETIN">#REF!</definedName>
    <definedName name="Bolivia" localSheetId="67">#REF!</definedName>
    <definedName name="Bolivia" localSheetId="68">#REF!</definedName>
    <definedName name="Bolivia" localSheetId="69">#REF!</definedName>
    <definedName name="Bolivia" localSheetId="70">#REF!</definedName>
    <definedName name="Bolivia" localSheetId="72">#REF!</definedName>
    <definedName name="Bolivia" localSheetId="73">#REF!</definedName>
    <definedName name="Bolivia" localSheetId="74">#REF!</definedName>
    <definedName name="Bolivia" localSheetId="11">#REF!</definedName>
    <definedName name="Bolivia" localSheetId="12">#REF!</definedName>
    <definedName name="Bolivia" localSheetId="13">#REF!</definedName>
    <definedName name="Bolivia" localSheetId="10">#REF!</definedName>
    <definedName name="Bolivia" localSheetId="38">#REF!</definedName>
    <definedName name="Bolivia" localSheetId="30">#REF!</definedName>
    <definedName name="Bolivia" localSheetId="39">#REF!</definedName>
    <definedName name="Bolivia" localSheetId="40">#REF!</definedName>
    <definedName name="Bolivia" localSheetId="41">#REF!</definedName>
    <definedName name="Bolivia" localSheetId="46">#REF!</definedName>
    <definedName name="Bolivia" localSheetId="52">#REF!</definedName>
    <definedName name="Bolivia" localSheetId="53">#REF!</definedName>
    <definedName name="Bolivia" localSheetId="64">#REF!</definedName>
    <definedName name="Bolivia" localSheetId="65">#REF!</definedName>
    <definedName name="Bolivia" localSheetId="66">#REF!</definedName>
    <definedName name="Bolivia">#REF!</definedName>
    <definedName name="BOP" localSheetId="12">#REF!</definedName>
    <definedName name="BOP">#N/A</definedName>
    <definedName name="BOPF" localSheetId="67">#REF!</definedName>
    <definedName name="BOPF" localSheetId="68">#REF!</definedName>
    <definedName name="BOPF" localSheetId="69">#REF!</definedName>
    <definedName name="BOPF" localSheetId="70">#REF!</definedName>
    <definedName name="BOPF" localSheetId="72">#REF!</definedName>
    <definedName name="BOPF" localSheetId="73">#REF!</definedName>
    <definedName name="BOPF" localSheetId="74">#REF!</definedName>
    <definedName name="BOPF" localSheetId="11">#REF!</definedName>
    <definedName name="BOPF" localSheetId="12">#REF!</definedName>
    <definedName name="BOPF" localSheetId="13">#REF!</definedName>
    <definedName name="BOPF" localSheetId="10">#REF!</definedName>
    <definedName name="BOPF" localSheetId="38">#REF!</definedName>
    <definedName name="BOPF" localSheetId="30">#REF!</definedName>
    <definedName name="BOPF" localSheetId="39">#REF!</definedName>
    <definedName name="BOPF" localSheetId="40">#REF!</definedName>
    <definedName name="BOPF" localSheetId="41">#REF!</definedName>
    <definedName name="BOPF" localSheetId="46">#REF!</definedName>
    <definedName name="BOPF" localSheetId="52">#REF!</definedName>
    <definedName name="BOPF" localSheetId="53">#REF!</definedName>
    <definedName name="BOPF" localSheetId="64">#REF!</definedName>
    <definedName name="BOPF" localSheetId="65">#REF!</definedName>
    <definedName name="BOPF" localSheetId="66">#REF!</definedName>
    <definedName name="BOPF">#REF!</definedName>
    <definedName name="BOPUSD" localSheetId="67">#REF!</definedName>
    <definedName name="BOPUSD" localSheetId="68">#REF!</definedName>
    <definedName name="BOPUSD" localSheetId="69">#REF!</definedName>
    <definedName name="BOPUSD" localSheetId="70">#REF!</definedName>
    <definedName name="BOPUSD" localSheetId="72">#REF!</definedName>
    <definedName name="BOPUSD" localSheetId="73">#REF!</definedName>
    <definedName name="BOPUSD" localSheetId="74">#REF!</definedName>
    <definedName name="BOPUSD" localSheetId="11">#REF!</definedName>
    <definedName name="BOPUSD" localSheetId="12">#REF!</definedName>
    <definedName name="BOPUSD" localSheetId="13">#REF!</definedName>
    <definedName name="BOPUSD" localSheetId="23">#REF!</definedName>
    <definedName name="BOPUSD" localSheetId="24">#REF!</definedName>
    <definedName name="BOPUSD" localSheetId="26">#REF!</definedName>
    <definedName name="BOPUSD" localSheetId="42">#REF!</definedName>
    <definedName name="BOPUSD" localSheetId="10">#REF!</definedName>
    <definedName name="BOPUSD" localSheetId="38">#REF!</definedName>
    <definedName name="BOPUSD" localSheetId="25">#REF!</definedName>
    <definedName name="BOPUSD" localSheetId="30">#REF!</definedName>
    <definedName name="BOPUSD" localSheetId="31">#REF!</definedName>
    <definedName name="BOPUSD" localSheetId="34">#REF!</definedName>
    <definedName name="BOPUSD" localSheetId="36">#REF!</definedName>
    <definedName name="BOPUSD" localSheetId="37">#REF!</definedName>
    <definedName name="BOPUSD" localSheetId="39">#REF!</definedName>
    <definedName name="BOPUSD" localSheetId="40">#REF!</definedName>
    <definedName name="BOPUSD" localSheetId="41">#REF!</definedName>
    <definedName name="BOPUSD" localSheetId="46">#REF!</definedName>
    <definedName name="BOPUSD" localSheetId="47">#REF!</definedName>
    <definedName name="BOPUSD" localSheetId="52">#REF!</definedName>
    <definedName name="BOPUSD" localSheetId="53">#REF!</definedName>
    <definedName name="BOPUSD" localSheetId="64">#REF!</definedName>
    <definedName name="BOPUSD" localSheetId="65">#REF!</definedName>
    <definedName name="BOPUSD">#REF!</definedName>
    <definedName name="BORRA_CUADROS" localSheetId="67">[89]!BORRA_CUADROS</definedName>
    <definedName name="BORRA_CUADROS" localSheetId="68">[89]!BORRA_CUADROS</definedName>
    <definedName name="BORRA_CUADROS" localSheetId="69">[89]!BORRA_CUADROS</definedName>
    <definedName name="BORRA_CUADROS" localSheetId="70">[89]!BORRA_CUADROS</definedName>
    <definedName name="BORRA_CUADROS" localSheetId="72">[89]!BORRA_CUADROS</definedName>
    <definedName name="BORRA_CUADROS" localSheetId="73">[89]!BORRA_CUADROS</definedName>
    <definedName name="BORRA_CUADROS" localSheetId="74">[89]!BORRA_CUADROS</definedName>
    <definedName name="BORRA_CUADROS" localSheetId="11">#REF!</definedName>
    <definedName name="BORRA_CUADROS" localSheetId="42">[89]!BORRA_CUADROS</definedName>
    <definedName name="BORRA_CUADROS" localSheetId="7">#REF!</definedName>
    <definedName name="BORRA_CUADROS" localSheetId="10">#REF!</definedName>
    <definedName name="BORRA_CUADROS" localSheetId="38">#REF!</definedName>
    <definedName name="BORRA_CUADROS" localSheetId="39">#REF!</definedName>
    <definedName name="BORRA_CUADROS" localSheetId="41">[89]!BORRA_CUADROS</definedName>
    <definedName name="BORRA_CUADROS" localSheetId="46">[89]!BORRA_CUADROS</definedName>
    <definedName name="BORRA_CUADROS" localSheetId="51">#REF!</definedName>
    <definedName name="BORRA_CUADROS" localSheetId="52">[89]!BORRA_CUADROS</definedName>
    <definedName name="BORRA_CUADROS" localSheetId="63">[89]!BORRA_CUADROS</definedName>
    <definedName name="BORRA_CUADROS" localSheetId="64">[89]!BORRA_CUADROS</definedName>
    <definedName name="BORRA_CUADROS" localSheetId="66">[89]!BORRA_CUADROS</definedName>
    <definedName name="BORRA_CUADROS">#REF!</definedName>
    <definedName name="BPBNF" localSheetId="67">#REF!</definedName>
    <definedName name="BPBNF" localSheetId="68">#REF!</definedName>
    <definedName name="BPBNF" localSheetId="69">#REF!</definedName>
    <definedName name="BPBNF" localSheetId="70">#REF!</definedName>
    <definedName name="BPBNF" localSheetId="72">#REF!</definedName>
    <definedName name="BPBNF" localSheetId="73">#REF!</definedName>
    <definedName name="BPBNF" localSheetId="74">#REF!</definedName>
    <definedName name="BPBNF" localSheetId="11">#REF!</definedName>
    <definedName name="BPBNF" localSheetId="12">#REF!</definedName>
    <definedName name="BPBNF" localSheetId="13">#REF!</definedName>
    <definedName name="BPBNF" localSheetId="10">#REF!</definedName>
    <definedName name="BPBNF" localSheetId="38">#REF!</definedName>
    <definedName name="BPBNF" localSheetId="30">#REF!</definedName>
    <definedName name="BPBNF" localSheetId="39">#REF!</definedName>
    <definedName name="BPBNF" localSheetId="40">#REF!</definedName>
    <definedName name="BPBNF" localSheetId="41">#REF!</definedName>
    <definedName name="BPBNF" localSheetId="46">#REF!</definedName>
    <definedName name="BPBNF" localSheetId="52">#REF!</definedName>
    <definedName name="BPBNF" localSheetId="53">#REF!</definedName>
    <definedName name="BPBNF" localSheetId="64">#REF!</definedName>
    <definedName name="BPBNF" localSheetId="65">#REF!</definedName>
    <definedName name="BPBNF" localSheetId="66">#REF!</definedName>
    <definedName name="BPBNF">#REF!</definedName>
    <definedName name="BRASS" localSheetId="67">#REF!</definedName>
    <definedName name="BRASS" localSheetId="68">#REF!</definedName>
    <definedName name="BRASS" localSheetId="69">#REF!</definedName>
    <definedName name="BRASS" localSheetId="70">#REF!</definedName>
    <definedName name="BRASS" localSheetId="72">#REF!</definedName>
    <definedName name="BRASS" localSheetId="73">#REF!</definedName>
    <definedName name="BRASS" localSheetId="74">#REF!</definedName>
    <definedName name="BRASS" localSheetId="11">#REF!</definedName>
    <definedName name="BRASS" localSheetId="12">#REF!</definedName>
    <definedName name="BRASS" localSheetId="13">#REF!</definedName>
    <definedName name="BRASS" localSheetId="23">#REF!</definedName>
    <definedName name="BRASS" localSheetId="24">#REF!</definedName>
    <definedName name="BRASS" localSheetId="26">#REF!</definedName>
    <definedName name="BRASS" localSheetId="10">#REF!</definedName>
    <definedName name="BRASS" localSheetId="38">#REF!</definedName>
    <definedName name="BRASS" localSheetId="25">#REF!</definedName>
    <definedName name="BRASS" localSheetId="30">#REF!</definedName>
    <definedName name="BRASS" localSheetId="31">#REF!</definedName>
    <definedName name="BRASS" localSheetId="36">#REF!</definedName>
    <definedName name="BRASS" localSheetId="37">#REF!</definedName>
    <definedName name="BRASS" localSheetId="39">#REF!</definedName>
    <definedName name="BRASS" localSheetId="40">#REF!</definedName>
    <definedName name="BRASS" localSheetId="41">#REF!</definedName>
    <definedName name="BRASS" localSheetId="46">#REF!</definedName>
    <definedName name="BRASS" localSheetId="47">#REF!</definedName>
    <definedName name="BRASS" localSheetId="52">#REF!</definedName>
    <definedName name="BRASS" localSheetId="53">#REF!</definedName>
    <definedName name="BRASS" localSheetId="64">#REF!</definedName>
    <definedName name="BRASS" localSheetId="65">#REF!</definedName>
    <definedName name="BRASS">#REF!</definedName>
    <definedName name="BRASS_1" localSheetId="67">#REF!</definedName>
    <definedName name="BRASS_1" localSheetId="68">#REF!</definedName>
    <definedName name="BRASS_1" localSheetId="69">#REF!</definedName>
    <definedName name="BRASS_1" localSheetId="70">#REF!</definedName>
    <definedName name="BRASS_1" localSheetId="72">#REF!</definedName>
    <definedName name="BRASS_1" localSheetId="73">#REF!</definedName>
    <definedName name="BRASS_1" localSheetId="74">#REF!</definedName>
    <definedName name="BRASS_1" localSheetId="11">#REF!</definedName>
    <definedName name="BRASS_1" localSheetId="12">#REF!</definedName>
    <definedName name="BRASS_1" localSheetId="13">#REF!</definedName>
    <definedName name="BRASS_1" localSheetId="23">#REF!</definedName>
    <definedName name="BRASS_1" localSheetId="24">#REF!</definedName>
    <definedName name="BRASS_1" localSheetId="26">#REF!</definedName>
    <definedName name="BRASS_1" localSheetId="10">#REF!</definedName>
    <definedName name="BRASS_1" localSheetId="38">#REF!</definedName>
    <definedName name="BRASS_1" localSheetId="25">#REF!</definedName>
    <definedName name="BRASS_1" localSheetId="30">#REF!</definedName>
    <definedName name="BRASS_1" localSheetId="31">#REF!</definedName>
    <definedName name="BRASS_1" localSheetId="39">#REF!</definedName>
    <definedName name="BRASS_1" localSheetId="40">#REF!</definedName>
    <definedName name="BRASS_1" localSheetId="41">#REF!</definedName>
    <definedName name="BRASS_1" localSheetId="46">#REF!</definedName>
    <definedName name="BRASS_1" localSheetId="47">#REF!</definedName>
    <definedName name="BRASS_1" localSheetId="52">#REF!</definedName>
    <definedName name="BRASS_1" localSheetId="53">#REF!</definedName>
    <definedName name="BRASS_1" localSheetId="64">#REF!</definedName>
    <definedName name="BRASS_1" localSheetId="65">#REF!</definedName>
    <definedName name="BRASS_1">#REF!</definedName>
    <definedName name="BRASS_6" localSheetId="67">#REF!</definedName>
    <definedName name="BRASS_6" localSheetId="68">#REF!</definedName>
    <definedName name="BRASS_6" localSheetId="69">#REF!</definedName>
    <definedName name="BRASS_6" localSheetId="70">#REF!</definedName>
    <definedName name="BRASS_6" localSheetId="72">#REF!</definedName>
    <definedName name="BRASS_6" localSheetId="73">#REF!</definedName>
    <definedName name="BRASS_6" localSheetId="74">#REF!</definedName>
    <definedName name="BRASS_6" localSheetId="11">#REF!</definedName>
    <definedName name="BRASS_6" localSheetId="12">#REF!</definedName>
    <definedName name="BRASS_6" localSheetId="13">#REF!</definedName>
    <definedName name="BRASS_6" localSheetId="23">#REF!</definedName>
    <definedName name="BRASS_6" localSheetId="24">#REF!</definedName>
    <definedName name="BRASS_6" localSheetId="26">#REF!</definedName>
    <definedName name="BRASS_6" localSheetId="10">#REF!</definedName>
    <definedName name="BRASS_6" localSheetId="38">#REF!</definedName>
    <definedName name="BRASS_6" localSheetId="25">#REF!</definedName>
    <definedName name="BRASS_6" localSheetId="31">#REF!</definedName>
    <definedName name="BRASS_6" localSheetId="39">#REF!</definedName>
    <definedName name="BRASS_6" localSheetId="40">#REF!</definedName>
    <definedName name="BRASS_6" localSheetId="41">#REF!</definedName>
    <definedName name="BRASS_6" localSheetId="46">#REF!</definedName>
    <definedName name="BRASS_6" localSheetId="47">#REF!</definedName>
    <definedName name="BRASS_6" localSheetId="52">#REF!</definedName>
    <definedName name="BRASS_6" localSheetId="53">#REF!</definedName>
    <definedName name="BRASS_6" localSheetId="64">#REF!</definedName>
    <definedName name="BRASS_6" localSheetId="65">#REF!</definedName>
    <definedName name="BRASS_6">#REF!</definedName>
    <definedName name="Brazil" localSheetId="67">#REF!</definedName>
    <definedName name="Brazil" localSheetId="68">#REF!</definedName>
    <definedName name="Brazil" localSheetId="69">#REF!</definedName>
    <definedName name="Brazil" localSheetId="70">#REF!</definedName>
    <definedName name="Brazil" localSheetId="72">#REF!</definedName>
    <definedName name="Brazil" localSheetId="73">#REF!</definedName>
    <definedName name="Brazil" localSheetId="74">#REF!</definedName>
    <definedName name="Brazil" localSheetId="11">#REF!</definedName>
    <definedName name="Brazil" localSheetId="12">#REF!</definedName>
    <definedName name="Brazil" localSheetId="13">#REF!</definedName>
    <definedName name="Brazil" localSheetId="10">#REF!</definedName>
    <definedName name="Brazil" localSheetId="38">#REF!</definedName>
    <definedName name="Brazil" localSheetId="39">#REF!</definedName>
    <definedName name="Brazil" localSheetId="40">#REF!</definedName>
    <definedName name="Brazil" localSheetId="41">#REF!</definedName>
    <definedName name="Brazil" localSheetId="46">#REF!</definedName>
    <definedName name="Brazil" localSheetId="52">#REF!</definedName>
    <definedName name="Brazil" localSheetId="64">#REF!</definedName>
    <definedName name="Brazil" localSheetId="65">#REF!</definedName>
    <definedName name="Brazil">#REF!</definedName>
    <definedName name="BRECHA" localSheetId="11">#REF!</definedName>
    <definedName name="BRECHA" localSheetId="10">#REF!</definedName>
    <definedName name="BRECHA" localSheetId="38">#REF!</definedName>
    <definedName name="BRECHA" localSheetId="39">#REF!</definedName>
    <definedName name="BRECHA" localSheetId="46">[74]BRECHA!$E$3</definedName>
    <definedName name="BRECHA" localSheetId="51">#REF!</definedName>
    <definedName name="BRECHA" localSheetId="52">[74]BRECHA!$E$3</definedName>
    <definedName name="BRECHA" localSheetId="66">[74]BRECHA!$E$3</definedName>
    <definedName name="BRECHA">#REF!</definedName>
    <definedName name="BS" localSheetId="67">#REF!</definedName>
    <definedName name="BS" localSheetId="68">#REF!</definedName>
    <definedName name="BS" localSheetId="69">#REF!</definedName>
    <definedName name="BS" localSheetId="70">#REF!</definedName>
    <definedName name="BS" localSheetId="72">#REF!</definedName>
    <definedName name="BS" localSheetId="73">#REF!</definedName>
    <definedName name="BS" localSheetId="74">#REF!</definedName>
    <definedName name="BS" localSheetId="11">#REF!</definedName>
    <definedName name="BS" localSheetId="12">#REF!</definedName>
    <definedName name="BS" localSheetId="13">#REF!</definedName>
    <definedName name="BS" localSheetId="23">#REF!</definedName>
    <definedName name="BS" localSheetId="27">#REF!</definedName>
    <definedName name="BS" localSheetId="10">#REF!</definedName>
    <definedName name="BS" localSheetId="38">#REF!</definedName>
    <definedName name="BS" localSheetId="25">#REF!</definedName>
    <definedName name="BS" localSheetId="31">#REF!</definedName>
    <definedName name="BS" localSheetId="39">#REF!</definedName>
    <definedName name="BS" localSheetId="40">#REF!</definedName>
    <definedName name="BS" localSheetId="41">#REF!</definedName>
    <definedName name="BS" localSheetId="46">#REF!</definedName>
    <definedName name="BS" localSheetId="47">#REF!</definedName>
    <definedName name="BS" localSheetId="48">#REF!</definedName>
    <definedName name="BS" localSheetId="49">#REF!</definedName>
    <definedName name="BS" localSheetId="52">#REF!</definedName>
    <definedName name="BS" localSheetId="53">#REF!</definedName>
    <definedName name="BS" localSheetId="64">#REF!</definedName>
    <definedName name="BS" localSheetId="65">#REF!</definedName>
    <definedName name="BS" localSheetId="66">#REF!</definedName>
    <definedName name="BS">#REF!</definedName>
    <definedName name="BS1A" localSheetId="67">#REF!</definedName>
    <definedName name="BS1A" localSheetId="68">#REF!</definedName>
    <definedName name="BS1A" localSheetId="69">#REF!</definedName>
    <definedName name="BS1A" localSheetId="70">#REF!</definedName>
    <definedName name="BS1A" localSheetId="72">#REF!</definedName>
    <definedName name="BS1A" localSheetId="73">#REF!</definedName>
    <definedName name="BS1A" localSheetId="74">#REF!</definedName>
    <definedName name="BS1A" localSheetId="11">#REF!</definedName>
    <definedName name="BS1A" localSheetId="12">#REF!</definedName>
    <definedName name="BS1A" localSheetId="23">#REF!</definedName>
    <definedName name="BS1A" localSheetId="27">#REF!</definedName>
    <definedName name="BS1A" localSheetId="10">#REF!</definedName>
    <definedName name="BS1A" localSheetId="38">#REF!</definedName>
    <definedName name="BS1A" localSheetId="25">#REF!</definedName>
    <definedName name="BS1A" localSheetId="31">#REF!</definedName>
    <definedName name="BS1A" localSheetId="39">#REF!</definedName>
    <definedName name="BS1A" localSheetId="40">#REF!</definedName>
    <definedName name="BS1A" localSheetId="41">#REF!</definedName>
    <definedName name="BS1A" localSheetId="46">#REF!</definedName>
    <definedName name="BS1A" localSheetId="47">#REF!</definedName>
    <definedName name="BS1A" localSheetId="48">#REF!</definedName>
    <definedName name="BS1A" localSheetId="49">#REF!</definedName>
    <definedName name="BS1A" localSheetId="52">#REF!</definedName>
    <definedName name="BS1A" localSheetId="53">#REF!</definedName>
    <definedName name="BS1A" localSheetId="64">#REF!</definedName>
    <definedName name="BS1A" localSheetId="65">#REF!</definedName>
    <definedName name="BS1A">#REF!</definedName>
    <definedName name="Bstd" localSheetId="67">#REF!</definedName>
    <definedName name="Bstd" localSheetId="68">#REF!</definedName>
    <definedName name="Bstd" localSheetId="69">#REF!</definedName>
    <definedName name="Bstd" localSheetId="70">#REF!</definedName>
    <definedName name="Bstd" localSheetId="72">#REF!</definedName>
    <definedName name="Bstd" localSheetId="73">#REF!</definedName>
    <definedName name="Bstd" localSheetId="74">#REF!</definedName>
    <definedName name="Bstd" localSheetId="11">#REF!</definedName>
    <definedName name="Bstd" localSheetId="10">#REF!</definedName>
    <definedName name="Bstd" localSheetId="38">#REF!</definedName>
    <definedName name="Bstd" localSheetId="39">#REF!</definedName>
    <definedName name="Bstd" localSheetId="40">#REF!</definedName>
    <definedName name="Bstd" localSheetId="41">#REF!</definedName>
    <definedName name="Bstd" localSheetId="46">#REF!</definedName>
    <definedName name="Bstd" localSheetId="52">#REF!</definedName>
    <definedName name="Bstd" localSheetId="64">#REF!</definedName>
    <definedName name="Bstd" localSheetId="65">#REF!</definedName>
    <definedName name="Bstd">#REF!</definedName>
    <definedName name="BTO" localSheetId="67">#REF!</definedName>
    <definedName name="BTO" localSheetId="68">#REF!</definedName>
    <definedName name="BTO" localSheetId="69">#REF!</definedName>
    <definedName name="BTO" localSheetId="70">#REF!</definedName>
    <definedName name="BTO" localSheetId="72">#REF!</definedName>
    <definedName name="BTO" localSheetId="73">#REF!</definedName>
    <definedName name="BTO" localSheetId="74">#REF!</definedName>
    <definedName name="BTO" localSheetId="11">#REF!</definedName>
    <definedName name="BTO" localSheetId="10">#REF!</definedName>
    <definedName name="BTO" localSheetId="38">#REF!</definedName>
    <definedName name="BTO" localSheetId="39">#REF!</definedName>
    <definedName name="BTO" localSheetId="40">#REF!</definedName>
    <definedName name="BTO" localSheetId="41">#REF!</definedName>
    <definedName name="BTO" localSheetId="46">#REF!</definedName>
    <definedName name="BTO" localSheetId="52">#REF!</definedName>
    <definedName name="BTO" localSheetId="64">#REF!</definedName>
    <definedName name="BTO" localSheetId="65">#REF!</definedName>
    <definedName name="BTO">#REF!</definedName>
    <definedName name="BTR" localSheetId="67">#REF!</definedName>
    <definedName name="BTR" localSheetId="68">#REF!</definedName>
    <definedName name="BTR" localSheetId="69">#REF!</definedName>
    <definedName name="BTR" localSheetId="70">#REF!</definedName>
    <definedName name="BTR" localSheetId="72">#REF!</definedName>
    <definedName name="BTR" localSheetId="73">#REF!</definedName>
    <definedName name="BTR" localSheetId="74">#REF!</definedName>
    <definedName name="BTR" localSheetId="11">#REF!</definedName>
    <definedName name="BTR" localSheetId="12">#REF!</definedName>
    <definedName name="BTR" localSheetId="13">#REF!</definedName>
    <definedName name="BTR" localSheetId="23">#REF!</definedName>
    <definedName name="BTR" localSheetId="24">#REF!</definedName>
    <definedName name="BTR" localSheetId="26">#REF!</definedName>
    <definedName name="BTR" localSheetId="10">#REF!</definedName>
    <definedName name="BTR" localSheetId="38">#REF!</definedName>
    <definedName name="BTR" localSheetId="25">#REF!</definedName>
    <definedName name="BTR" localSheetId="31">#REF!</definedName>
    <definedName name="BTR" localSheetId="39">#REF!</definedName>
    <definedName name="BTR" localSheetId="40">#REF!</definedName>
    <definedName name="BTR" localSheetId="41">#REF!</definedName>
    <definedName name="BTR" localSheetId="46">#REF!</definedName>
    <definedName name="BTR" localSheetId="47">#REF!</definedName>
    <definedName name="BTR" localSheetId="52">#REF!</definedName>
    <definedName name="BTR" localSheetId="53">#REF!</definedName>
    <definedName name="BTR" localSheetId="64">#REF!</definedName>
    <definedName name="BTR" localSheetId="65">#REF!</definedName>
    <definedName name="BTR">#REF!</definedName>
    <definedName name="BTRG" localSheetId="67">#REF!</definedName>
    <definedName name="BTRG" localSheetId="68">#REF!</definedName>
    <definedName name="BTRG" localSheetId="69">#REF!</definedName>
    <definedName name="BTRG" localSheetId="70">#REF!</definedName>
    <definedName name="BTRG" localSheetId="72">#REF!</definedName>
    <definedName name="BTRG" localSheetId="73">#REF!</definedName>
    <definedName name="BTRG" localSheetId="74">#REF!</definedName>
    <definedName name="BTRG" localSheetId="11">#REF!</definedName>
    <definedName name="BTRG" localSheetId="12">#REF!</definedName>
    <definedName name="BTRG" localSheetId="13">#REF!</definedName>
    <definedName name="BTRG" localSheetId="23">#REF!</definedName>
    <definedName name="BTRG" localSheetId="10">#REF!</definedName>
    <definedName name="BTRG" localSheetId="38">#REF!</definedName>
    <definedName name="BTRG" localSheetId="31">#REF!</definedName>
    <definedName name="BTRG" localSheetId="39">#REF!</definedName>
    <definedName name="BTRG" localSheetId="40">#REF!</definedName>
    <definedName name="BTRG" localSheetId="41">#REF!</definedName>
    <definedName name="BTRG" localSheetId="46">#REF!</definedName>
    <definedName name="BTRG" localSheetId="52">#REF!</definedName>
    <definedName name="BTRG" localSheetId="53">#REF!</definedName>
    <definedName name="BTRG" localSheetId="64">#REF!</definedName>
    <definedName name="BTRG" localSheetId="65">#REF!</definedName>
    <definedName name="BTRG">#REF!</definedName>
    <definedName name="BTRP" localSheetId="67">#REF!</definedName>
    <definedName name="BTRP" localSheetId="68">#REF!</definedName>
    <definedName name="BTRP" localSheetId="69">#REF!</definedName>
    <definedName name="BTRP" localSheetId="70">#REF!</definedName>
    <definedName name="BTRP" localSheetId="72">#REF!</definedName>
    <definedName name="BTRP" localSheetId="73">#REF!</definedName>
    <definedName name="BTRP" localSheetId="74">#REF!</definedName>
    <definedName name="BTRP" localSheetId="11">#REF!</definedName>
    <definedName name="BTRP" localSheetId="10">#REF!</definedName>
    <definedName name="BTRP" localSheetId="38">#REF!</definedName>
    <definedName name="BTRP" localSheetId="39">#REF!</definedName>
    <definedName name="BTRP" localSheetId="40">#REF!</definedName>
    <definedName name="BTRP" localSheetId="41">#REF!</definedName>
    <definedName name="BTRP" localSheetId="46">#REF!</definedName>
    <definedName name="BTRP" localSheetId="52">#REF!</definedName>
    <definedName name="BTRP" localSheetId="64">#REF!</definedName>
    <definedName name="BTRP" localSheetId="65">#REF!</definedName>
    <definedName name="BTRP">#REF!</definedName>
    <definedName name="Budget" localSheetId="67">#REF!</definedName>
    <definedName name="Budget" localSheetId="68">#REF!</definedName>
    <definedName name="Budget" localSheetId="69">#REF!</definedName>
    <definedName name="Budget" localSheetId="70">#REF!</definedName>
    <definedName name="Budget" localSheetId="72">#REF!</definedName>
    <definedName name="Budget" localSheetId="73">#REF!</definedName>
    <definedName name="Budget" localSheetId="74">#REF!</definedName>
    <definedName name="Budget" localSheetId="11">#REF!</definedName>
    <definedName name="Budget" localSheetId="23">#REF!</definedName>
    <definedName name="Budget" localSheetId="27">#REF!</definedName>
    <definedName name="Budget" localSheetId="10">#REF!</definedName>
    <definedName name="Budget" localSheetId="38">#REF!</definedName>
    <definedName name="Budget" localSheetId="25">#REF!</definedName>
    <definedName name="Budget" localSheetId="31">#REF!</definedName>
    <definedName name="Budget" localSheetId="39">#REF!</definedName>
    <definedName name="Budget" localSheetId="40">#REF!</definedName>
    <definedName name="Budget" localSheetId="41">#REF!</definedName>
    <definedName name="Budget" localSheetId="46">#REF!</definedName>
    <definedName name="Budget" localSheetId="47">#REF!</definedName>
    <definedName name="Budget" localSheetId="48">#REF!</definedName>
    <definedName name="Budget" localSheetId="49">#REF!</definedName>
    <definedName name="Budget" localSheetId="52">#REF!</definedName>
    <definedName name="Budget" localSheetId="53">#REF!</definedName>
    <definedName name="Budget" localSheetId="64">#REF!</definedName>
    <definedName name="Budget" localSheetId="65">#REF!</definedName>
    <definedName name="Budget">#REF!</definedName>
    <definedName name="Budget_expenditure" localSheetId="67">#REF!</definedName>
    <definedName name="Budget_expenditure" localSheetId="68">#REF!</definedName>
    <definedName name="Budget_expenditure" localSheetId="69">#REF!</definedName>
    <definedName name="Budget_expenditure" localSheetId="70">#REF!</definedName>
    <definedName name="Budget_expenditure" localSheetId="72">#REF!</definedName>
    <definedName name="Budget_expenditure" localSheetId="73">#REF!</definedName>
    <definedName name="Budget_expenditure" localSheetId="74">#REF!</definedName>
    <definedName name="Budget_expenditure" localSheetId="11">#REF!</definedName>
    <definedName name="Budget_expenditure" localSheetId="10">#REF!</definedName>
    <definedName name="Budget_expenditure" localSheetId="38">#REF!</definedName>
    <definedName name="Budget_expenditure" localSheetId="39">#REF!</definedName>
    <definedName name="Budget_expenditure" localSheetId="40">#REF!</definedName>
    <definedName name="Budget_expenditure" localSheetId="41">#REF!</definedName>
    <definedName name="Budget_expenditure" localSheetId="46">#REF!</definedName>
    <definedName name="Budget_expenditure" localSheetId="52">#REF!</definedName>
    <definedName name="Budget_expenditure" localSheetId="64">#REF!</definedName>
    <definedName name="Budget_expenditure" localSheetId="65">#REF!</definedName>
    <definedName name="Budget_expenditure">#REF!</definedName>
    <definedName name="Budget_revenue" localSheetId="67">#REF!</definedName>
    <definedName name="Budget_revenue" localSheetId="68">#REF!</definedName>
    <definedName name="Budget_revenue" localSheetId="69">#REF!</definedName>
    <definedName name="Budget_revenue" localSheetId="70">#REF!</definedName>
    <definedName name="Budget_revenue" localSheetId="72">#REF!</definedName>
    <definedName name="Budget_revenue" localSheetId="73">#REF!</definedName>
    <definedName name="Budget_revenue" localSheetId="74">#REF!</definedName>
    <definedName name="Budget_revenue" localSheetId="11">#REF!</definedName>
    <definedName name="Budget_revenue" localSheetId="10">#REF!</definedName>
    <definedName name="Budget_revenue" localSheetId="38">#REF!</definedName>
    <definedName name="Budget_revenue" localSheetId="39">#REF!</definedName>
    <definedName name="Budget_revenue" localSheetId="40">#REF!</definedName>
    <definedName name="Budget_revenue" localSheetId="41">#REF!</definedName>
    <definedName name="Budget_revenue" localSheetId="46">#REF!</definedName>
    <definedName name="Budget_revenue" localSheetId="52">#REF!</definedName>
    <definedName name="Budget_revenue" localSheetId="64">#REF!</definedName>
    <definedName name="Budget_revenue" localSheetId="65">#REF!</definedName>
    <definedName name="Budget_revenue">#REF!</definedName>
    <definedName name="BURACO" localSheetId="67">#REF!</definedName>
    <definedName name="BURACO" localSheetId="68">#REF!</definedName>
    <definedName name="BURACO" localSheetId="69">#REF!</definedName>
    <definedName name="BURACO" localSheetId="70">#REF!</definedName>
    <definedName name="BURACO" localSheetId="72">#REF!</definedName>
    <definedName name="BURACO" localSheetId="73">#REF!</definedName>
    <definedName name="BURACO" localSheetId="74">#REF!</definedName>
    <definedName name="BURACO" localSheetId="11">#REF!</definedName>
    <definedName name="BURACO" localSheetId="10">#REF!</definedName>
    <definedName name="BURACO" localSheetId="38">#REF!</definedName>
    <definedName name="BURACO" localSheetId="39">#REF!</definedName>
    <definedName name="BURACO" localSheetId="40">#REF!</definedName>
    <definedName name="BURACO" localSheetId="41">#REF!</definedName>
    <definedName name="BURACO" localSheetId="46">#REF!</definedName>
    <definedName name="BURACO" localSheetId="52">#REF!</definedName>
    <definedName name="BURACO" localSheetId="64">#REF!</definedName>
    <definedName name="BURACO" localSheetId="65">#REF!</definedName>
    <definedName name="BURACO">#REF!</definedName>
    <definedName name="Button_13">"CLAGA2000_Consolidado_2001_List"</definedName>
    <definedName name="BX" localSheetId="67">#REF!</definedName>
    <definedName name="BX" localSheetId="68">#REF!</definedName>
    <definedName name="BX" localSheetId="69">#REF!</definedName>
    <definedName name="BX" localSheetId="70">#REF!</definedName>
    <definedName name="BX" localSheetId="72">#REF!</definedName>
    <definedName name="BX" localSheetId="73">#REF!</definedName>
    <definedName name="BX" localSheetId="74">#REF!</definedName>
    <definedName name="BX" localSheetId="11">#REF!</definedName>
    <definedName name="BX" localSheetId="12">#REF!</definedName>
    <definedName name="BX" localSheetId="13">#REF!</definedName>
    <definedName name="BX" localSheetId="23">#REF!</definedName>
    <definedName name="BX" localSheetId="24">#REF!</definedName>
    <definedName name="BX" localSheetId="26">#REF!</definedName>
    <definedName name="BX" localSheetId="10">#REF!</definedName>
    <definedName name="BX" localSheetId="38">#REF!</definedName>
    <definedName name="BX" localSheetId="25">#REF!</definedName>
    <definedName name="BX" localSheetId="30">#REF!</definedName>
    <definedName name="BX" localSheetId="31">#REF!</definedName>
    <definedName name="BX" localSheetId="39">#REF!</definedName>
    <definedName name="BX" localSheetId="40">#REF!</definedName>
    <definedName name="BX" localSheetId="41">#REF!</definedName>
    <definedName name="BX" localSheetId="46">#REF!</definedName>
    <definedName name="BX" localSheetId="47">#REF!</definedName>
    <definedName name="BX" localSheetId="52">#REF!</definedName>
    <definedName name="BX" localSheetId="64">#REF!</definedName>
    <definedName name="BX" localSheetId="65">#REF!</definedName>
    <definedName name="BX" localSheetId="66">#REF!</definedName>
    <definedName name="BX">#REF!</definedName>
    <definedName name="BXG" localSheetId="11">#REF!</definedName>
    <definedName name="BXG" localSheetId="12">#REF!</definedName>
    <definedName name="BXG" localSheetId="23">#REF!</definedName>
    <definedName name="BXG" localSheetId="24">#REF!</definedName>
    <definedName name="BXG" localSheetId="26">#REF!</definedName>
    <definedName name="BXG" localSheetId="10">#REF!</definedName>
    <definedName name="BXG" localSheetId="38">#REF!</definedName>
    <definedName name="BXG" localSheetId="25">#REF!</definedName>
    <definedName name="BXG" localSheetId="39">#REF!</definedName>
    <definedName name="BXG" localSheetId="46">[88]Q6!$E$26:$AH$26</definedName>
    <definedName name="BXG" localSheetId="51">#REF!</definedName>
    <definedName name="BXG" localSheetId="52">#REF!</definedName>
    <definedName name="BXG" localSheetId="66">[88]Q6!$E$26:$AH$26</definedName>
    <definedName name="BXG">#REF!</definedName>
    <definedName name="BXI" localSheetId="67">#REF!</definedName>
    <definedName name="BXI" localSheetId="68">#REF!</definedName>
    <definedName name="BXI" localSheetId="69">#REF!</definedName>
    <definedName name="BXI" localSheetId="70">#REF!</definedName>
    <definedName name="BXI" localSheetId="72">#REF!</definedName>
    <definedName name="BXI" localSheetId="73">#REF!</definedName>
    <definedName name="BXI" localSheetId="74">#REF!</definedName>
    <definedName name="BXI" localSheetId="11">#REF!</definedName>
    <definedName name="BXI" localSheetId="12">#REF!</definedName>
    <definedName name="BXI" localSheetId="13">#REF!</definedName>
    <definedName name="BXI" localSheetId="10">#REF!</definedName>
    <definedName name="BXI" localSheetId="38">#REF!</definedName>
    <definedName name="BXI" localSheetId="30">#REF!</definedName>
    <definedName name="BXI" localSheetId="39">#REF!</definedName>
    <definedName name="BXI" localSheetId="40">#REF!</definedName>
    <definedName name="BXI" localSheetId="41">#REF!</definedName>
    <definedName name="BXI" localSheetId="46">#REF!</definedName>
    <definedName name="BXI" localSheetId="52">#REF!</definedName>
    <definedName name="BXI" localSheetId="53">#REF!</definedName>
    <definedName name="BXI" localSheetId="64">#REF!</definedName>
    <definedName name="BXI" localSheetId="65">#REF!</definedName>
    <definedName name="BXI" localSheetId="66">#REF!</definedName>
    <definedName name="BXI">#REF!</definedName>
    <definedName name="BXS" localSheetId="67">#REF!</definedName>
    <definedName name="BXS" localSheetId="68">#REF!</definedName>
    <definedName name="BXS" localSheetId="69">#REF!</definedName>
    <definedName name="BXS" localSheetId="70">#REF!</definedName>
    <definedName name="BXS" localSheetId="72">#REF!</definedName>
    <definedName name="BXS" localSheetId="73">#REF!</definedName>
    <definedName name="BXS" localSheetId="74">#REF!</definedName>
    <definedName name="BXS" localSheetId="11">#REF!</definedName>
    <definedName name="BXS" localSheetId="12">#REF!</definedName>
    <definedName name="BXS" localSheetId="13">#REF!</definedName>
    <definedName name="BXS" localSheetId="23">#REF!</definedName>
    <definedName name="BXS" localSheetId="24">#REF!</definedName>
    <definedName name="BXS" localSheetId="26">#REF!</definedName>
    <definedName name="BXS" localSheetId="42">#REF!</definedName>
    <definedName name="BXS" localSheetId="10">#REF!</definedName>
    <definedName name="BXS" localSheetId="38">#REF!</definedName>
    <definedName name="BXS" localSheetId="25">#REF!</definedName>
    <definedName name="BXS" localSheetId="30">#REF!</definedName>
    <definedName name="BXS" localSheetId="31">#REF!</definedName>
    <definedName name="BXS" localSheetId="34">#REF!</definedName>
    <definedName name="BXS" localSheetId="36">#REF!</definedName>
    <definedName name="BXS" localSheetId="37">#REF!</definedName>
    <definedName name="BXS" localSheetId="39">#REF!</definedName>
    <definedName name="BXS" localSheetId="40">#REF!</definedName>
    <definedName name="BXS" localSheetId="41">#REF!</definedName>
    <definedName name="BXS" localSheetId="46">#REF!</definedName>
    <definedName name="BXS" localSheetId="47">#REF!</definedName>
    <definedName name="BXS" localSheetId="52">#REF!</definedName>
    <definedName name="BXS" localSheetId="53">#REF!</definedName>
    <definedName name="BXS" localSheetId="64">#REF!</definedName>
    <definedName name="BXS" localSheetId="65">#REF!</definedName>
    <definedName name="BXS">#REF!</definedName>
    <definedName name="C.2" localSheetId="67">#REF!</definedName>
    <definedName name="C.2" localSheetId="68">#REF!</definedName>
    <definedName name="C.2" localSheetId="69">#REF!</definedName>
    <definedName name="C.2" localSheetId="70">#REF!</definedName>
    <definedName name="C.2" localSheetId="72">#REF!</definedName>
    <definedName name="C.2" localSheetId="73">#REF!</definedName>
    <definedName name="C.2" localSheetId="74">#REF!</definedName>
    <definedName name="C.2" localSheetId="11">#REF!</definedName>
    <definedName name="C.2" localSheetId="23">#REF!</definedName>
    <definedName name="C.2" localSheetId="24">#REF!</definedName>
    <definedName name="C.2" localSheetId="26">#REF!</definedName>
    <definedName name="C.2" localSheetId="10">#REF!</definedName>
    <definedName name="C.2" localSheetId="38">#REF!</definedName>
    <definedName name="C.2" localSheetId="25">#REF!</definedName>
    <definedName name="C.2" localSheetId="30">#REF!</definedName>
    <definedName name="C.2" localSheetId="31">#REF!</definedName>
    <definedName name="C.2" localSheetId="36">#REF!</definedName>
    <definedName name="C.2" localSheetId="37">#REF!</definedName>
    <definedName name="C.2" localSheetId="39">#REF!</definedName>
    <definedName name="C.2" localSheetId="40">#REF!</definedName>
    <definedName name="C.2" localSheetId="41">#REF!</definedName>
    <definedName name="C.2" localSheetId="46">#REF!</definedName>
    <definedName name="C.2" localSheetId="47">#REF!</definedName>
    <definedName name="C.2" localSheetId="52">#REF!</definedName>
    <definedName name="C.2" localSheetId="53">#REF!</definedName>
    <definedName name="C.2" localSheetId="64">#REF!</definedName>
    <definedName name="C.2" localSheetId="65">#REF!</definedName>
    <definedName name="C.2">#REF!</definedName>
    <definedName name="C_" localSheetId="67">#REF!</definedName>
    <definedName name="C_" localSheetId="68">#REF!</definedName>
    <definedName name="C_" localSheetId="69">#REF!</definedName>
    <definedName name="C_" localSheetId="70">#REF!</definedName>
    <definedName name="C_" localSheetId="72">#REF!</definedName>
    <definedName name="C_" localSheetId="73">#REF!</definedName>
    <definedName name="C_" localSheetId="74">#REF!</definedName>
    <definedName name="C_" localSheetId="11">#REF!</definedName>
    <definedName name="C_" localSheetId="12">#REF!</definedName>
    <definedName name="C_" localSheetId="23">#REF!</definedName>
    <definedName name="C_" localSheetId="26">#REF!</definedName>
    <definedName name="C_" localSheetId="27">#REF!</definedName>
    <definedName name="C_" localSheetId="10">#REF!</definedName>
    <definedName name="C_" localSheetId="38">#REF!</definedName>
    <definedName name="C_" localSheetId="25">#REF!</definedName>
    <definedName name="C_" localSheetId="30">#REF!</definedName>
    <definedName name="C_" localSheetId="31">#REF!</definedName>
    <definedName name="C_" localSheetId="36">#REF!</definedName>
    <definedName name="C_" localSheetId="37">#REF!</definedName>
    <definedName name="C_" localSheetId="39">#REF!</definedName>
    <definedName name="C_" localSheetId="40">#REF!</definedName>
    <definedName name="C_" localSheetId="41">#REF!</definedName>
    <definedName name="C_" localSheetId="46">#REF!</definedName>
    <definedName name="C_" localSheetId="47">#REF!</definedName>
    <definedName name="C_" localSheetId="48">#REF!</definedName>
    <definedName name="C_" localSheetId="49">#REF!</definedName>
    <definedName name="C_" localSheetId="52">#REF!</definedName>
    <definedName name="C_" localSheetId="53">#REF!</definedName>
    <definedName name="C_" localSheetId="64">#REF!</definedName>
    <definedName name="C_" localSheetId="65">#REF!</definedName>
    <definedName name="C_">#REF!</definedName>
    <definedName name="C_1" localSheetId="67">OFFSET(#REF!,0,0,COUNT(#REF!),1)</definedName>
    <definedName name="C_1" localSheetId="68">OFFSET(#REF!,0,0,COUNT(#REF!),1)</definedName>
    <definedName name="C_1" localSheetId="69">OFFSET(#REF!,0,0,COUNT(#REF!),1)</definedName>
    <definedName name="C_1" localSheetId="70">OFFSET(#REF!,0,0,COUNT(#REF!),1)</definedName>
    <definedName name="C_1" localSheetId="72">OFFSET(#REF!,0,0,COUNT(#REF!),1)</definedName>
    <definedName name="C_1" localSheetId="73">OFFSET(#REF!,0,0,COUNT(#REF!),1)</definedName>
    <definedName name="C_1" localSheetId="74">OFFSET(#REF!,0,0,COUNT(#REF!),1)</definedName>
    <definedName name="C_1" localSheetId="11">OFFSET(#REF!,0,0,COUNT(#REF!),1)</definedName>
    <definedName name="C_1" localSheetId="12">OFFSET(#REF!,0,0,COUNT(#REF!),1)</definedName>
    <definedName name="C_1" localSheetId="13">OFFSET(#REF!,0,0,COUNT(#REF!),1)</definedName>
    <definedName name="C_1" localSheetId="23">OFFSET(#REF!,0,0,COUNT(#REF!),1)</definedName>
    <definedName name="C_1" localSheetId="24">OFFSET(#REF!,0,0,COUNT(#REF!),1)</definedName>
    <definedName name="C_1" localSheetId="26">OFFSET(#REF!,0,0,COUNT(#REF!),1)</definedName>
    <definedName name="C_1" localSheetId="10">OFFSET(#REF!,0,0,COUNT(#REF!),1)</definedName>
    <definedName name="C_1" localSheetId="38">OFFSET(#REF!,0,0,COUNT(#REF!),1)</definedName>
    <definedName name="C_1" localSheetId="25">OFFSET(#REF!,0,0,COUNT(#REF!),1)</definedName>
    <definedName name="C_1" localSheetId="30">OFFSET(#REF!,0,0,COUNT(#REF!),1)</definedName>
    <definedName name="C_1" localSheetId="31">OFFSET(#REF!,0,0,COUNT(#REF!),1)</definedName>
    <definedName name="C_1" localSheetId="36">OFFSET(#REF!,0,0,COUNT(#REF!),1)</definedName>
    <definedName name="C_1" localSheetId="37">OFFSET(#REF!,0,0,COUNT(#REF!),1)</definedName>
    <definedName name="C_1" localSheetId="39">OFFSET(#REF!,0,0,COUNT(#REF!),1)</definedName>
    <definedName name="C_1" localSheetId="40">OFFSET(#REF!,0,0,COUNT(#REF!),1)</definedName>
    <definedName name="C_1" localSheetId="41">OFFSET(#REF!,0,0,COUNT(#REF!),1)</definedName>
    <definedName name="C_1" localSheetId="46">OFFSET(#REF!,0,0,COUNT(#REF!),1)</definedName>
    <definedName name="C_1" localSheetId="47">OFFSET(#REF!,0,0,COUNT(#REF!),1)</definedName>
    <definedName name="C_1" localSheetId="48">OFFSET(#REF!,0,0,COUNT(#REF!),1)</definedName>
    <definedName name="C_1" localSheetId="49">OFFSET(#REF!,0,0,COUNT(#REF!),1)</definedName>
    <definedName name="C_1" localSheetId="52">OFFSET(#REF!,0,0,COUNT(#REF!),1)</definedName>
    <definedName name="C_1" localSheetId="53">OFFSET(#REF!,0,0,COUNT(#REF!),1)</definedName>
    <definedName name="C_1" localSheetId="64">OFFSET(#REF!,0,0,COUNT(#REF!),1)</definedName>
    <definedName name="C_1" localSheetId="65">OFFSET(#REF!,0,0,COUNT(#REF!),1)</definedName>
    <definedName name="C_1">OFFSET(#REF!,0,0,COUNT(#REF!),1)</definedName>
    <definedName name="C_2" localSheetId="67">OFFSET(#REF!,0,0,COUNT(#REF!),1)</definedName>
    <definedName name="C_2" localSheetId="68">OFFSET(#REF!,0,0,COUNT(#REF!),1)</definedName>
    <definedName name="C_2" localSheetId="69">OFFSET(#REF!,0,0,COUNT(#REF!),1)</definedName>
    <definedName name="C_2" localSheetId="70">OFFSET(#REF!,0,0,COUNT(#REF!),1)</definedName>
    <definedName name="C_2" localSheetId="72">OFFSET(#REF!,0,0,COUNT(#REF!),1)</definedName>
    <definedName name="C_2" localSheetId="73">OFFSET(#REF!,0,0,COUNT(#REF!),1)</definedName>
    <definedName name="C_2" localSheetId="74">OFFSET(#REF!,0,0,COUNT(#REF!),1)</definedName>
    <definedName name="C_2" localSheetId="11">OFFSET(#REF!,0,0,COUNT(#REF!),1)</definedName>
    <definedName name="C_2" localSheetId="23">OFFSET(#REF!,0,0,COUNT(#REF!),1)</definedName>
    <definedName name="C_2" localSheetId="10">OFFSET(#REF!,0,0,COUNT(#REF!),1)</definedName>
    <definedName name="C_2" localSheetId="38">OFFSET(#REF!,0,0,COUNT(#REF!),1)</definedName>
    <definedName name="C_2" localSheetId="31">OFFSET(#REF!,0,0,COUNT(#REF!),1)</definedName>
    <definedName name="C_2" localSheetId="39">OFFSET(#REF!,0,0,COUNT(#REF!),1)</definedName>
    <definedName name="C_2" localSheetId="40">OFFSET(#REF!,0,0,COUNT(#REF!),1)</definedName>
    <definedName name="C_2" localSheetId="41">OFFSET(#REF!,0,0,COUNT(#REF!),1)</definedName>
    <definedName name="C_2" localSheetId="46">OFFSET(#REF!,0,0,COUNT(#REF!),1)</definedName>
    <definedName name="C_2" localSheetId="47">OFFSET(#REF!,0,0,COUNT(#REF!),1)</definedName>
    <definedName name="C_2" localSheetId="48">OFFSET(#REF!,0,0,COUNT(#REF!),1)</definedName>
    <definedName name="C_2" localSheetId="49">OFFSET(#REF!,0,0,COUNT(#REF!),1)</definedName>
    <definedName name="C_2" localSheetId="52">OFFSET(#REF!,0,0,COUNT(#REF!),1)</definedName>
    <definedName name="C_2" localSheetId="53">OFFSET(#REF!,0,0,COUNT(#REF!),1)</definedName>
    <definedName name="C_2" localSheetId="64">OFFSET(#REF!,0,0,COUNT(#REF!),1)</definedName>
    <definedName name="C_2" localSheetId="65">OFFSET(#REF!,0,0,COUNT(#REF!),1)</definedName>
    <definedName name="C_2">OFFSET(#REF!,0,0,COUNT(#REF!),1)</definedName>
    <definedName name="CA" localSheetId="67">#REF!</definedName>
    <definedName name="CA" localSheetId="68">#REF!</definedName>
    <definedName name="CA" localSheetId="69">#REF!</definedName>
    <definedName name="CA" localSheetId="70">#REF!</definedName>
    <definedName name="CA" localSheetId="72">#REF!</definedName>
    <definedName name="CA" localSheetId="73">#REF!</definedName>
    <definedName name="CA" localSheetId="74">#REF!</definedName>
    <definedName name="CA" localSheetId="11">#REF!</definedName>
    <definedName name="CA" localSheetId="10">#REF!</definedName>
    <definedName name="CA" localSheetId="38">#REF!</definedName>
    <definedName name="CA" localSheetId="39">#REF!</definedName>
    <definedName name="CA" localSheetId="40">#REF!</definedName>
    <definedName name="CA" localSheetId="41">#REF!</definedName>
    <definedName name="CA" localSheetId="46">#REF!</definedName>
    <definedName name="CA" localSheetId="52">#REF!</definedName>
    <definedName name="CA" localSheetId="64">#REF!</definedName>
    <definedName name="CA" localSheetId="65">#REF!</definedName>
    <definedName name="CA" localSheetId="66">#REF!</definedName>
    <definedName name="CA">#REF!</definedName>
    <definedName name="CAD" localSheetId="67">#REF!</definedName>
    <definedName name="CAD" localSheetId="68">#REF!</definedName>
    <definedName name="CAD" localSheetId="69">#REF!</definedName>
    <definedName name="CAD" localSheetId="70">#REF!</definedName>
    <definedName name="CAD" localSheetId="72">#REF!</definedName>
    <definedName name="CAD" localSheetId="73">#REF!</definedName>
    <definedName name="CAD" localSheetId="74">#REF!</definedName>
    <definedName name="CAD" localSheetId="11">#REF!</definedName>
    <definedName name="CAD" localSheetId="12">#REF!</definedName>
    <definedName name="CAD" localSheetId="13">#REF!</definedName>
    <definedName name="CAD" localSheetId="23">#REF!</definedName>
    <definedName name="CAD" localSheetId="24">#REF!</definedName>
    <definedName name="CAD" localSheetId="26">#REF!</definedName>
    <definedName name="CAD" localSheetId="27">#REF!</definedName>
    <definedName name="CAD" localSheetId="42">#REF!</definedName>
    <definedName name="CAD" localSheetId="10">#REF!</definedName>
    <definedName name="CAD" localSheetId="38">#REF!</definedName>
    <definedName name="CAD" localSheetId="25">#REF!</definedName>
    <definedName name="CAD" localSheetId="30">#REF!</definedName>
    <definedName name="CAD" localSheetId="31">#REF!</definedName>
    <definedName name="CAD" localSheetId="34">#REF!</definedName>
    <definedName name="CAD" localSheetId="36">#REF!</definedName>
    <definedName name="CAD" localSheetId="37">#REF!</definedName>
    <definedName name="CAD" localSheetId="39">#REF!</definedName>
    <definedName name="CAD" localSheetId="40">#REF!</definedName>
    <definedName name="CAD" localSheetId="41">#REF!</definedName>
    <definedName name="CAD" localSheetId="46">#REF!</definedName>
    <definedName name="CAD" localSheetId="47">#REF!</definedName>
    <definedName name="CAD" localSheetId="48">#REF!</definedName>
    <definedName name="CAD" localSheetId="49">#REF!</definedName>
    <definedName name="CAD" localSheetId="52">#REF!</definedName>
    <definedName name="CAD" localSheetId="53">#REF!</definedName>
    <definedName name="CAD" localSheetId="64">#REF!</definedName>
    <definedName name="CAD" localSheetId="65">#REF!</definedName>
    <definedName name="CAD">#REF!</definedName>
    <definedName name="CAe" localSheetId="67">#REF!</definedName>
    <definedName name="CAe" localSheetId="68">#REF!</definedName>
    <definedName name="CAe" localSheetId="69">#REF!</definedName>
    <definedName name="CAe" localSheetId="70">#REF!</definedName>
    <definedName name="CAe" localSheetId="72">#REF!</definedName>
    <definedName name="CAe" localSheetId="73">#REF!</definedName>
    <definedName name="CAe" localSheetId="74">#REF!</definedName>
    <definedName name="CAe" localSheetId="11">#REF!</definedName>
    <definedName name="CAe" localSheetId="10">#REF!</definedName>
    <definedName name="CAe" localSheetId="38">#REF!</definedName>
    <definedName name="CAe" localSheetId="39">#REF!</definedName>
    <definedName name="CAe" localSheetId="40">#REF!</definedName>
    <definedName name="CAe" localSheetId="41">#REF!</definedName>
    <definedName name="CAe" localSheetId="46">#REF!</definedName>
    <definedName name="CAe" localSheetId="52">#REF!</definedName>
    <definedName name="CAe" localSheetId="64">#REF!</definedName>
    <definedName name="CAe" localSheetId="65">#REF!</definedName>
    <definedName name="CAe">#REF!</definedName>
    <definedName name="caja" localSheetId="67" hidden="1">{FALSE,FALSE,-1.25,-15.5,484.5,276.75,FALSE,FALSE,TRUE,TRUE,0,12,#N/A,46,#N/A,2.93460490463215,15.35,1,FALSE,FALSE,3,TRUE,1,FALSE,100,"Swvu.PLA1.","ACwvu.PLA1.",#N/A,FALSE,FALSE,0,0,0,0,2,"","",TRUE,TRUE,FALSE,FALSE,1,60,#N/A,#N/A,FALSE,FALSE,FALSE,FALSE,FALSE,FALSE,FALSE,9,65532,65532,FALSE,FALSE,TRUE,TRUE,TRUE}</definedName>
    <definedName name="caja" localSheetId="68" hidden="1">{FALSE,FALSE,-1.25,-15.5,484.5,276.75,FALSE,FALSE,TRUE,TRUE,0,12,#N/A,46,#N/A,2.93460490463215,15.35,1,FALSE,FALSE,3,TRUE,1,FALSE,100,"Swvu.PLA1.","ACwvu.PLA1.",#N/A,FALSE,FALSE,0,0,0,0,2,"","",TRUE,TRUE,FALSE,FALSE,1,60,#N/A,#N/A,FALSE,FALSE,FALSE,FALSE,FALSE,FALSE,FALSE,9,65532,65532,FALSE,FALSE,TRUE,TRUE,TRUE}</definedName>
    <definedName name="caja" localSheetId="69" hidden="1">{FALSE,FALSE,-1.25,-15.5,484.5,276.75,FALSE,FALSE,TRUE,TRUE,0,12,#N/A,46,#N/A,2.93460490463215,15.35,1,FALSE,FALSE,3,TRUE,1,FALSE,100,"Swvu.PLA1.","ACwvu.PLA1.",#N/A,FALSE,FALSE,0,0,0,0,2,"","",TRUE,TRUE,FALSE,FALSE,1,60,#N/A,#N/A,FALSE,FALSE,FALSE,FALSE,FALSE,FALSE,FALSE,9,65532,65532,FALSE,FALSE,TRUE,TRUE,TRUE}</definedName>
    <definedName name="caja" localSheetId="70" hidden="1">{FALSE,FALSE,-1.25,-15.5,484.5,276.75,FALSE,FALSE,TRUE,TRUE,0,12,#N/A,46,#N/A,2.93460490463215,15.35,1,FALSE,FALSE,3,TRUE,1,FALSE,100,"Swvu.PLA1.","ACwvu.PLA1.",#N/A,FALSE,FALSE,0,0,0,0,2,"","",TRUE,TRUE,FALSE,FALSE,1,60,#N/A,#N/A,FALSE,FALSE,FALSE,FALSE,FALSE,FALSE,FALSE,9,65532,65532,FALSE,FALSE,TRUE,TRUE,TRUE}</definedName>
    <definedName name="caja" localSheetId="72" hidden="1">{FALSE,FALSE,-1.25,-15.5,484.5,276.75,FALSE,FALSE,TRUE,TRUE,0,12,#N/A,46,#N/A,2.93460490463215,15.35,1,FALSE,FALSE,3,TRUE,1,FALSE,100,"Swvu.PLA1.","ACwvu.PLA1.",#N/A,FALSE,FALSE,0,0,0,0,2,"","",TRUE,TRUE,FALSE,FALSE,1,60,#N/A,#N/A,FALSE,FALSE,FALSE,FALSE,FALSE,FALSE,FALSE,9,65532,65532,FALSE,FALSE,TRUE,TRUE,TRUE}</definedName>
    <definedName name="caja" localSheetId="73" hidden="1">{FALSE,FALSE,-1.25,-15.5,484.5,276.75,FALSE,FALSE,TRUE,TRUE,0,12,#N/A,46,#N/A,2.93460490463215,15.35,1,FALSE,FALSE,3,TRUE,1,FALSE,100,"Swvu.PLA1.","ACwvu.PLA1.",#N/A,FALSE,FALSE,0,0,0,0,2,"","",TRUE,TRUE,FALSE,FALSE,1,60,#N/A,#N/A,FALSE,FALSE,FALSE,FALSE,FALSE,FALSE,FALSE,9,65532,65532,FALSE,FALSE,TRUE,TRUE,TRUE}</definedName>
    <definedName name="caja" localSheetId="74" hidden="1">{FALSE,FALSE,-1.25,-15.5,484.5,276.75,FALSE,FALSE,TRUE,TRUE,0,12,#N/A,46,#N/A,2.93460490463215,15.35,1,FALSE,FALSE,3,TRUE,1,FALSE,100,"Swvu.PLA1.","ACwvu.PLA1.",#N/A,FALSE,FALSE,0,0,0,0,2,"","",TRUE,TRUE,FALSE,FALSE,1,60,#N/A,#N/A,FALSE,FALSE,FALSE,FALSE,FALSE,FALSE,FALSE,9,65532,65532,FALSE,FALSE,TRUE,TRUE,TRUE}</definedName>
    <definedName name="caja" localSheetId="11" hidden="1">{FALSE,FALSE,-1.25,-15.5,484.5,276.75,FALSE,FALSE,TRUE,TRUE,0,12,#N/A,46,#N/A,2.93460490463215,15.35,1,FALSE,FALSE,3,TRUE,1,FALSE,100,"Swvu.PLA1.","ACwvu.PLA1.",#N/A,FALSE,FALSE,0,0,0,0,2,"","",TRUE,TRUE,FALSE,FALSE,1,60,#N/A,#N/A,FALSE,FALSE,FALSE,FALSE,FALSE,FALSE,FALSE,9,65532,65532,FALSE,FALSE,TRUE,TRUE,TRUE}</definedName>
    <definedName name="caja" localSheetId="12">#REF!</definedName>
    <definedName name="caja" localSheetId="13" hidden="1">{FALSE,FALSE,-1.25,-15.5,484.5,276.75,FALSE,FALSE,TRUE,TRUE,0,12,#N/A,46,#N/A,2.93460490463215,15.35,1,FALSE,FALSE,3,TRUE,1,FALSE,100,"Swvu.PLA1.","ACwvu.PLA1.",#N/A,FALSE,FALSE,0,0,0,0,2,"","",TRUE,TRUE,FALSE,FALSE,1,60,#N/A,#N/A,FALSE,FALSE,FALSE,FALSE,FALSE,FALSE,FALSE,9,65532,65532,FALSE,FALSE,TRUE,TRUE,TRUE}</definedName>
    <definedName name="caja" localSheetId="23" hidden="1">{FALSE,FALSE,-1.25,-15.5,484.5,276.75,FALSE,FALSE,TRUE,TRUE,0,12,#N/A,46,#N/A,2.93460490463215,15.35,1,FALSE,FALSE,3,TRUE,1,FALSE,100,"Swvu.PLA1.","ACwvu.PLA1.",#N/A,FALSE,FALSE,0,0,0,0,2,"","",TRUE,TRUE,FALSE,FALSE,1,60,#N/A,#N/A,FALSE,FALSE,FALSE,FALSE,FALSE,FALSE,FALSE,9,65532,65532,FALSE,FALSE,TRUE,TRUE,TRUE}</definedName>
    <definedName name="caja" localSheetId="24" hidden="1">{FALSE,FALSE,-1.25,-15.5,484.5,276.75,FALSE,FALSE,TRUE,TRUE,0,12,#N/A,46,#N/A,2.93460490463215,15.35,1,FALSE,FALSE,3,TRUE,1,FALSE,100,"Swvu.PLA1.","ACwvu.PLA1.",#N/A,FALSE,FALSE,0,0,0,0,2,"","",TRUE,TRUE,FALSE,FALSE,1,60,#N/A,#N/A,FALSE,FALSE,FALSE,FALSE,FALSE,FALSE,FALSE,9,65532,65532,FALSE,FALSE,TRUE,TRUE,TRUE}</definedName>
    <definedName name="caja" localSheetId="26" hidden="1">{FALSE,FALSE,-1.25,-15.5,484.5,276.75,FALSE,FALSE,TRUE,TRUE,0,12,#N/A,46,#N/A,2.93460490463215,15.35,1,FALSE,FALSE,3,TRUE,1,FALSE,100,"Swvu.PLA1.","ACwvu.PLA1.",#N/A,FALSE,FALSE,0,0,0,0,2,"","",TRUE,TRUE,FALSE,FALSE,1,60,#N/A,#N/A,FALSE,FALSE,FALSE,FALSE,FALSE,FALSE,FALSE,9,65532,65532,FALSE,FALSE,TRUE,TRUE,TRUE}</definedName>
    <definedName name="caja" localSheetId="27" hidden="1">{FALSE,FALSE,-1.25,-15.5,484.5,276.75,FALSE,FALSE,TRUE,TRUE,0,12,#N/A,46,#N/A,2.93460490463215,15.35,1,FALSE,FALSE,3,TRUE,1,FALSE,100,"Swvu.PLA1.","ACwvu.PLA1.",#N/A,FALSE,FALSE,0,0,0,0,2,"","",TRUE,TRUE,FALSE,FALSE,1,60,#N/A,#N/A,FALSE,FALSE,FALSE,FALSE,FALSE,FALSE,FALSE,9,65532,65532,FALSE,FALSE,TRUE,TRUE,TRUE}</definedName>
    <definedName name="caja" localSheetId="42" hidden="1">{FALSE,FALSE,-1.25,-15.5,484.5,276.75,FALSE,FALSE,TRUE,TRUE,0,12,#N/A,46,#N/A,2.93460490463215,15.35,1,FALSE,FALSE,3,TRUE,1,FALSE,100,"Swvu.PLA1.","ACwvu.PLA1.",#N/A,FALSE,FALSE,0,0,0,0,2,"","",TRUE,TRUE,FALSE,FALSE,1,60,#N/A,#N/A,FALSE,FALSE,FALSE,FALSE,FALSE,FALSE,FALSE,9,65532,65532,FALSE,FALSE,TRUE,TRUE,TRUE}</definedName>
    <definedName name="caja" localSheetId="6" hidden="1">{FALSE,FALSE,-1.25,-15.5,484.5,276.75,FALSE,FALSE,TRUE,TRUE,0,12,#N/A,46,#N/A,2.93460490463215,15.35,1,FALSE,FALSE,3,TRUE,1,FALSE,100,"Swvu.PLA1.","ACwvu.PLA1.",#N/A,FALSE,FALSE,0,0,0,0,2,"","",TRUE,TRUE,FALSE,FALSE,1,60,#N/A,#N/A,FALSE,FALSE,FALSE,FALSE,FALSE,FALSE,FALSE,9,65532,65532,FALSE,FALSE,TRUE,TRUE,TRUE}</definedName>
    <definedName name="caja" localSheetId="7" hidden="1">{FALSE,FALSE,-1.25,-15.5,484.5,276.75,FALSE,FALSE,TRUE,TRUE,0,12,#N/A,46,#N/A,2.93460490463215,15.35,1,FALSE,FALSE,3,TRUE,1,FALSE,100,"Swvu.PLA1.","ACwvu.PLA1.",#N/A,FALSE,FALSE,0,0,0,0,2,"","",TRUE,TRUE,FALSE,FALSE,1,60,#N/A,#N/A,FALSE,FALSE,FALSE,FALSE,FALSE,FALSE,FALSE,9,65532,65532,FALSE,FALSE,TRUE,TRUE,TRUE}</definedName>
    <definedName name="caja" localSheetId="10" hidden="1">{FALSE,FALSE,-1.25,-15.5,484.5,276.75,FALSE,FALSE,TRUE,TRUE,0,12,#N/A,46,#N/A,2.93460490463215,15.35,1,FALSE,FALSE,3,TRUE,1,FALSE,100,"Swvu.PLA1.","ACwvu.PLA1.",#N/A,FALSE,FALSE,0,0,0,0,2,"","",TRUE,TRUE,FALSE,FALSE,1,60,#N/A,#N/A,FALSE,FALSE,FALSE,FALSE,FALSE,FALSE,FALSE,9,65532,65532,FALSE,FALSE,TRUE,TRUE,TRUE}</definedName>
    <definedName name="caja" localSheetId="38" hidden="1">{FALSE,FALSE,-1.25,-15.5,484.5,276.75,FALSE,FALSE,TRUE,TRUE,0,12,#N/A,46,#N/A,2.93460490463215,15.35,1,FALSE,FALSE,3,TRUE,1,FALSE,100,"Swvu.PLA1.","ACwvu.PLA1.",#N/A,FALSE,FALSE,0,0,0,0,2,"","",TRUE,TRUE,FALSE,FALSE,1,60,#N/A,#N/A,FALSE,FALSE,FALSE,FALSE,FALSE,FALSE,FALSE,9,65532,65532,FALSE,FALSE,TRUE,TRUE,TRUE}</definedName>
    <definedName name="caja" localSheetId="25" hidden="1">{FALSE,FALSE,-1.25,-15.5,484.5,276.75,FALSE,FALSE,TRUE,TRUE,0,12,#N/A,46,#N/A,2.93460490463215,15.35,1,FALSE,FALSE,3,TRUE,1,FALSE,100,"Swvu.PLA1.","ACwvu.PLA1.",#N/A,FALSE,FALSE,0,0,0,0,2,"","",TRUE,TRUE,FALSE,FALSE,1,60,#N/A,#N/A,FALSE,FALSE,FALSE,FALSE,FALSE,FALSE,FALSE,9,65532,65532,FALSE,FALSE,TRUE,TRUE,TRUE}</definedName>
    <definedName name="caja" localSheetId="28" hidden="1">{FALSE,FALSE,-1.25,-15.5,484.5,276.75,FALSE,FALSE,TRUE,TRUE,0,12,#N/A,46,#N/A,2.93460490463215,15.35,1,FALSE,FALSE,3,TRUE,1,FALSE,100,"Swvu.PLA1.","ACwvu.PLA1.",#N/A,FALSE,FALSE,0,0,0,0,2,"","",TRUE,TRUE,FALSE,FALSE,1,60,#N/A,#N/A,FALSE,FALSE,FALSE,FALSE,FALSE,FALSE,FALSE,9,65532,65532,FALSE,FALSE,TRUE,TRUE,TRUE}</definedName>
    <definedName name="caja" localSheetId="30" hidden="1">{FALSE,FALSE,-1.25,-15.5,484.5,276.75,FALSE,FALSE,TRUE,TRUE,0,12,#N/A,46,#N/A,2.93460490463215,15.35,1,FALSE,FALSE,3,TRUE,1,FALSE,100,"Swvu.PLA1.","ACwvu.PLA1.",#N/A,FALSE,FALSE,0,0,0,0,2,"","",TRUE,TRUE,FALSE,FALSE,1,60,#N/A,#N/A,FALSE,FALSE,FALSE,FALSE,FALSE,FALSE,FALSE,9,65532,65532,FALSE,FALSE,TRUE,TRUE,TRUE}</definedName>
    <definedName name="caja" localSheetId="31" hidden="1">{FALSE,FALSE,-1.25,-15.5,484.5,276.75,FALSE,FALSE,TRUE,TRUE,0,12,#N/A,46,#N/A,2.93460490463215,15.35,1,FALSE,FALSE,3,TRUE,1,FALSE,100,"Swvu.PLA1.","ACwvu.PLA1.",#N/A,FALSE,FALSE,0,0,0,0,2,"","",TRUE,TRUE,FALSE,FALSE,1,60,#N/A,#N/A,FALSE,FALSE,FALSE,FALSE,FALSE,FALSE,FALSE,9,65532,65532,FALSE,FALSE,TRUE,TRUE,TRUE}</definedName>
    <definedName name="caja" localSheetId="32" hidden="1">{FALSE,FALSE,-1.25,-15.5,484.5,276.75,FALSE,FALSE,TRUE,TRUE,0,12,#N/A,46,#N/A,2.93460490463215,15.35,1,FALSE,FALSE,3,TRUE,1,FALSE,100,"Swvu.PLA1.","ACwvu.PLA1.",#N/A,FALSE,FALSE,0,0,0,0,2,"","",TRUE,TRUE,FALSE,FALSE,1,60,#N/A,#N/A,FALSE,FALSE,FALSE,FALSE,FALSE,FALSE,FALSE,9,65532,65532,FALSE,FALSE,TRUE,TRUE,TRUE}</definedName>
    <definedName name="caja" localSheetId="33" hidden="1">{FALSE,FALSE,-1.25,-15.5,484.5,276.75,FALSE,FALSE,TRUE,TRUE,0,12,#N/A,46,#N/A,2.93460490463215,15.35,1,FALSE,FALSE,3,TRUE,1,FALSE,100,"Swvu.PLA1.","ACwvu.PLA1.",#N/A,FALSE,FALSE,0,0,0,0,2,"","",TRUE,TRUE,FALSE,FALSE,1,60,#N/A,#N/A,FALSE,FALSE,FALSE,FALSE,FALSE,FALSE,FALSE,9,65532,65532,FALSE,FALSE,TRUE,TRUE,TRUE}</definedName>
    <definedName name="caja" localSheetId="34" hidden="1">{FALSE,FALSE,-1.25,-15.5,484.5,276.75,FALSE,FALSE,TRUE,TRUE,0,12,#N/A,46,#N/A,2.93460490463215,15.35,1,FALSE,FALSE,3,TRUE,1,FALSE,100,"Swvu.PLA1.","ACwvu.PLA1.",#N/A,FALSE,FALSE,0,0,0,0,2,"","",TRUE,TRUE,FALSE,FALSE,1,60,#N/A,#N/A,FALSE,FALSE,FALSE,FALSE,FALSE,FALSE,FALSE,9,65532,65532,FALSE,FALSE,TRUE,TRUE,TRUE}</definedName>
    <definedName name="caja" localSheetId="35" hidden="1">{FALSE,FALSE,-1.25,-15.5,484.5,276.75,FALSE,FALSE,TRUE,TRUE,0,12,#N/A,46,#N/A,2.93460490463215,15.35,1,FALSE,FALSE,3,TRUE,1,FALSE,100,"Swvu.PLA1.","ACwvu.PLA1.",#N/A,FALSE,FALSE,0,0,0,0,2,"","",TRUE,TRUE,FALSE,FALSE,1,60,#N/A,#N/A,FALSE,FALSE,FALSE,FALSE,FALSE,FALSE,FALSE,9,65532,65532,FALSE,FALSE,TRUE,TRUE,TRUE}</definedName>
    <definedName name="caja" localSheetId="36" hidden="1">{FALSE,FALSE,-1.25,-15.5,484.5,276.75,FALSE,FALSE,TRUE,TRUE,0,12,#N/A,46,#N/A,2.93460490463215,15.35,1,FALSE,FALSE,3,TRUE,1,FALSE,100,"Swvu.PLA1.","ACwvu.PLA1.",#N/A,FALSE,FALSE,0,0,0,0,2,"","",TRUE,TRUE,FALSE,FALSE,1,60,#N/A,#N/A,FALSE,FALSE,FALSE,FALSE,FALSE,FALSE,FALSE,9,65532,65532,FALSE,FALSE,TRUE,TRUE,TRUE}</definedName>
    <definedName name="caja" localSheetId="37" hidden="1">{FALSE,FALSE,-1.25,-15.5,484.5,276.75,FALSE,FALSE,TRUE,TRUE,0,12,#N/A,46,#N/A,2.93460490463215,15.35,1,FALSE,FALSE,3,TRUE,1,FALSE,100,"Swvu.PLA1.","ACwvu.PLA1.",#N/A,FALSE,FALSE,0,0,0,0,2,"","",TRUE,TRUE,FALSE,FALSE,1,60,#N/A,#N/A,FALSE,FALSE,FALSE,FALSE,FALSE,FALSE,FALSE,9,65532,65532,FALSE,FALSE,TRUE,TRUE,TRUE}</definedName>
    <definedName name="caja" localSheetId="39" hidden="1">{FALSE,FALSE,-1.25,-15.5,484.5,276.75,FALSE,FALSE,TRUE,TRUE,0,12,#N/A,46,#N/A,2.93460490463215,15.35,1,FALSE,FALSE,3,TRUE,1,FALSE,100,"Swvu.PLA1.","ACwvu.PLA1.",#N/A,FALSE,FALSE,0,0,0,0,2,"","",TRUE,TRUE,FALSE,FALSE,1,60,#N/A,#N/A,FALSE,FALSE,FALSE,FALSE,FALSE,FALSE,FALSE,9,65532,65532,FALSE,FALSE,TRUE,TRUE,TRUE}</definedName>
    <definedName name="caja" localSheetId="40" hidden="1">{FALSE,FALSE,-1.25,-15.5,484.5,276.75,FALSE,FALSE,TRUE,TRUE,0,12,#N/A,46,#N/A,2.93460490463215,15.35,1,FALSE,FALSE,3,TRUE,1,FALSE,100,"Swvu.PLA1.","ACwvu.PLA1.",#N/A,FALSE,FALSE,0,0,0,0,2,"","",TRUE,TRUE,FALSE,FALSE,1,60,#N/A,#N/A,FALSE,FALSE,FALSE,FALSE,FALSE,FALSE,FALSE,9,65532,65532,FALSE,FALSE,TRUE,TRUE,TRUE}</definedName>
    <definedName name="caja" localSheetId="41" hidden="1">{FALSE,FALSE,-1.25,-15.5,484.5,276.75,FALSE,FALSE,TRUE,TRUE,0,12,#N/A,46,#N/A,2.93460490463215,15.35,1,FALSE,FALSE,3,TRUE,1,FALSE,100,"Swvu.PLA1.","ACwvu.PLA1.",#N/A,FALSE,FALSE,0,0,0,0,2,"","",TRUE,TRUE,FALSE,FALSE,1,60,#N/A,#N/A,FALSE,FALSE,FALSE,FALSE,FALSE,FALSE,FALSE,9,65532,65532,FALSE,FALSE,TRUE,TRUE,TRUE}</definedName>
    <definedName name="caja" localSheetId="46" hidden="1">{FALSE,FALSE,-1.25,-15.5,484.5,276.75,FALSE,FALSE,TRUE,TRUE,0,12,#N/A,46,#N/A,2.93460490463215,15.35,1,FALSE,FALSE,3,TRUE,1,FALSE,100,"Swvu.PLA1.","ACwvu.PLA1.",#N/A,FALSE,FALSE,0,0,0,0,2,"","",TRUE,TRUE,FALSE,FALSE,1,60,#N/A,#N/A,FALSE,FALSE,FALSE,FALSE,FALSE,FALSE,FALSE,9,65532,65532,FALSE,FALSE,TRUE,TRUE,TRUE}</definedName>
    <definedName name="caja" localSheetId="47" hidden="1">{FALSE,FALSE,-1.25,-15.5,484.5,276.75,FALSE,FALSE,TRUE,TRUE,0,12,#N/A,46,#N/A,2.93460490463215,15.35,1,FALSE,FALSE,3,TRUE,1,FALSE,100,"Swvu.PLA1.","ACwvu.PLA1.",#N/A,FALSE,FALSE,0,0,0,0,2,"","",TRUE,TRUE,FALSE,FALSE,1,60,#N/A,#N/A,FALSE,FALSE,FALSE,FALSE,FALSE,FALSE,FALSE,9,65532,65532,FALSE,FALSE,TRUE,TRUE,TRUE}</definedName>
    <definedName name="caja" localSheetId="48" hidden="1">{FALSE,FALSE,-1.25,-15.5,484.5,276.75,FALSE,FALSE,TRUE,TRUE,0,12,#N/A,46,#N/A,2.93460490463215,15.35,1,FALSE,FALSE,3,TRUE,1,FALSE,100,"Swvu.PLA1.","ACwvu.PLA1.",#N/A,FALSE,FALSE,0,0,0,0,2,"","",TRUE,TRUE,FALSE,FALSE,1,60,#N/A,#N/A,FALSE,FALSE,FALSE,FALSE,FALSE,FALSE,FALSE,9,65532,65532,FALSE,FALSE,TRUE,TRUE,TRUE}</definedName>
    <definedName name="caja" localSheetId="49" hidden="1">{FALSE,FALSE,-1.25,-15.5,484.5,276.75,FALSE,FALSE,TRUE,TRUE,0,12,#N/A,46,#N/A,2.93460490463215,15.35,1,FALSE,FALSE,3,TRUE,1,FALSE,100,"Swvu.PLA1.","ACwvu.PLA1.",#N/A,FALSE,FALSE,0,0,0,0,2,"","",TRUE,TRUE,FALSE,FALSE,1,60,#N/A,#N/A,FALSE,FALSE,FALSE,FALSE,FALSE,FALSE,FALSE,9,65532,65532,FALSE,FALSE,TRUE,TRUE,TRUE}</definedName>
    <definedName name="caja" localSheetId="50" hidden="1">{FALSE,FALSE,-1.25,-15.5,484.5,276.75,FALSE,FALSE,TRUE,TRUE,0,12,#N/A,46,#N/A,2.93460490463215,15.35,1,FALSE,FALSE,3,TRUE,1,FALSE,100,"Swvu.PLA1.","ACwvu.PLA1.",#N/A,FALSE,FALSE,0,0,0,0,2,"","",TRUE,TRUE,FALSE,FALSE,1,60,#N/A,#N/A,FALSE,FALSE,FALSE,FALSE,FALSE,FALSE,FALSE,9,65532,65532,FALSE,FALSE,TRUE,TRUE,TRUE}</definedName>
    <definedName name="caja" localSheetId="51" hidden="1">{FALSE,FALSE,-1.25,-15.5,484.5,276.75,FALSE,FALSE,TRUE,TRUE,0,12,#N/A,46,#N/A,2.93460490463215,15.35,1,FALSE,FALSE,3,TRUE,1,FALSE,100,"Swvu.PLA1.","ACwvu.PLA1.",#N/A,FALSE,FALSE,0,0,0,0,2,"","",TRUE,TRUE,FALSE,FALSE,1,60,#N/A,#N/A,FALSE,FALSE,FALSE,FALSE,FALSE,FALSE,FALSE,9,65532,65532,FALSE,FALSE,TRUE,TRUE,TRUE}</definedName>
    <definedName name="caja" localSheetId="52" hidden="1">{FALSE,FALSE,-1.25,-15.5,484.5,276.75,FALSE,FALSE,TRUE,TRUE,0,12,#N/A,46,#N/A,2.93460490463215,15.35,1,FALSE,FALSE,3,TRUE,1,FALSE,100,"Swvu.PLA1.","ACwvu.PLA1.",#N/A,FALSE,FALSE,0,0,0,0,2,"","",TRUE,TRUE,FALSE,FALSE,1,60,#N/A,#N/A,FALSE,FALSE,FALSE,FALSE,FALSE,FALSE,FALSE,9,65532,65532,FALSE,FALSE,TRUE,TRUE,TRUE}</definedName>
    <definedName name="caja" localSheetId="53" hidden="1">{FALSE,FALSE,-1.25,-15.5,484.5,276.75,FALSE,FALSE,TRUE,TRUE,0,12,#N/A,46,#N/A,2.93460490463215,15.35,1,FALSE,FALSE,3,TRUE,1,FALSE,100,"Swvu.PLA1.","ACwvu.PLA1.",#N/A,FALSE,FALSE,0,0,0,0,2,"","",TRUE,TRUE,FALSE,FALSE,1,60,#N/A,#N/A,FALSE,FALSE,FALSE,FALSE,FALSE,FALSE,FALSE,9,65532,65532,FALSE,FALSE,TRUE,TRUE,TRUE}</definedName>
    <definedName name="caja" localSheetId="64" hidden="1">{FALSE,FALSE,-1.25,-15.5,484.5,276.75,FALSE,FALSE,TRUE,TRUE,0,12,#N/A,46,#N/A,2.93460490463215,15.35,1,FALSE,FALSE,3,TRUE,1,FALSE,100,"Swvu.PLA1.","ACwvu.PLA1.",#N/A,FALSE,FALSE,0,0,0,0,2,"","",TRUE,TRUE,FALSE,FALSE,1,60,#N/A,#N/A,FALSE,FALSE,FALSE,FALSE,FALSE,FALSE,FALSE,9,65532,65532,FALSE,FALSE,TRUE,TRUE,TRUE}</definedName>
    <definedName name="caja" localSheetId="65" hidden="1">{FALSE,FALSE,-1.25,-15.5,484.5,276.75,FALSE,FALSE,TRUE,TRUE,0,12,#N/A,46,#N/A,2.93460490463215,15.35,1,FALSE,FALSE,3,TRUE,1,FALSE,100,"Swvu.PLA1.","ACwvu.PLA1.",#N/A,FALSE,FALSE,0,0,0,0,2,"","",TRUE,TRUE,FALSE,FALSE,1,60,#N/A,#N/A,FALSE,FALSE,FALSE,FALSE,FALSE,FALSE,FALSE,9,65532,65532,FALSE,FALSE,TRUE,TRUE,TRUE}</definedName>
    <definedName name="caja" localSheetId="66" hidden="1">{FALSE,FALSE,-1.25,-15.5,484.5,276.75,FALSE,FALSE,TRUE,TRUE,0,12,#N/A,46,#N/A,2.93460490463215,15.35,1,FALSE,FALSE,3,TRUE,1,FALSE,100,"Swvu.PLA1.","ACwvu.PLA1.",#N/A,FALSE,FALSE,0,0,0,0,2,"","",TRUE,TRUE,FALSE,FALSE,1,60,#N/A,#N/A,FALSE,FALSE,FALSE,FALSE,FALSE,FALSE,FALSE,9,65532,65532,FALSE,FALSE,TRUE,TRUE,TRUE}</definedName>
    <definedName name="caja" hidden="1">{FALSE,FALSE,-1.25,-15.5,484.5,276.75,FALSE,FALSE,TRUE,TRUE,0,12,#N/A,46,#N/A,2.93460490463215,15.35,1,FALSE,FALSE,3,TRUE,1,FALSE,100,"Swvu.PLA1.","ACwvu.PLA1.",#N/A,FALSE,FALSE,0,0,0,0,2,"","",TRUE,TRUE,FALSE,FALSE,1,60,#N/A,#N/A,FALSE,FALSE,FALSE,FALSE,FALSE,FALSE,FALSE,9,65532,65532,FALSE,FALSE,TRUE,TRUE,TRUE}</definedName>
    <definedName name="Caja1" localSheetId="67" hidden="1">{FALSE,FALSE,-1.25,-15.5,484.5,276.75,FALSE,FALSE,TRUE,TRUE,0,12,#N/A,46,#N/A,2.93460490463215,15.35,1,FALSE,FALSE,3,TRUE,1,FALSE,100,"Swvu.PLA1.","ACwvu.PLA1.",#N/A,FALSE,FALSE,0,0,0,0,2,"","",TRUE,TRUE,FALSE,FALSE,1,60,#N/A,#N/A,FALSE,FALSE,FALSE,FALSE,FALSE,FALSE,FALSE,9,65532,65532,FALSE,FALSE,TRUE,TRUE,TRUE}</definedName>
    <definedName name="Caja1" localSheetId="68" hidden="1">{FALSE,FALSE,-1.25,-15.5,484.5,276.75,FALSE,FALSE,TRUE,TRUE,0,12,#N/A,46,#N/A,2.93460490463215,15.35,1,FALSE,FALSE,3,TRUE,1,FALSE,100,"Swvu.PLA1.","ACwvu.PLA1.",#N/A,FALSE,FALSE,0,0,0,0,2,"","",TRUE,TRUE,FALSE,FALSE,1,60,#N/A,#N/A,FALSE,FALSE,FALSE,FALSE,FALSE,FALSE,FALSE,9,65532,65532,FALSE,FALSE,TRUE,TRUE,TRUE}</definedName>
    <definedName name="Caja1" localSheetId="69" hidden="1">{FALSE,FALSE,-1.25,-15.5,484.5,276.75,FALSE,FALSE,TRUE,TRUE,0,12,#N/A,46,#N/A,2.93460490463215,15.35,1,FALSE,FALSE,3,TRUE,1,FALSE,100,"Swvu.PLA1.","ACwvu.PLA1.",#N/A,FALSE,FALSE,0,0,0,0,2,"","",TRUE,TRUE,FALSE,FALSE,1,60,#N/A,#N/A,FALSE,FALSE,FALSE,FALSE,FALSE,FALSE,FALSE,9,65532,65532,FALSE,FALSE,TRUE,TRUE,TRUE}</definedName>
    <definedName name="Caja1" localSheetId="70" hidden="1">{FALSE,FALSE,-1.25,-15.5,484.5,276.75,FALSE,FALSE,TRUE,TRUE,0,12,#N/A,46,#N/A,2.93460490463215,15.35,1,FALSE,FALSE,3,TRUE,1,FALSE,100,"Swvu.PLA1.","ACwvu.PLA1.",#N/A,FALSE,FALSE,0,0,0,0,2,"","",TRUE,TRUE,FALSE,FALSE,1,60,#N/A,#N/A,FALSE,FALSE,FALSE,FALSE,FALSE,FALSE,FALSE,9,65532,65532,FALSE,FALSE,TRUE,TRUE,TRUE}</definedName>
    <definedName name="Caja1" localSheetId="72" hidden="1">{FALSE,FALSE,-1.25,-15.5,484.5,276.75,FALSE,FALSE,TRUE,TRUE,0,12,#N/A,46,#N/A,2.93460490463215,15.35,1,FALSE,FALSE,3,TRUE,1,FALSE,100,"Swvu.PLA1.","ACwvu.PLA1.",#N/A,FALSE,FALSE,0,0,0,0,2,"","",TRUE,TRUE,FALSE,FALSE,1,60,#N/A,#N/A,FALSE,FALSE,FALSE,FALSE,FALSE,FALSE,FALSE,9,65532,65532,FALSE,FALSE,TRUE,TRUE,TRUE}</definedName>
    <definedName name="Caja1" localSheetId="73" hidden="1">{FALSE,FALSE,-1.25,-15.5,484.5,276.75,FALSE,FALSE,TRUE,TRUE,0,12,#N/A,46,#N/A,2.93460490463215,15.35,1,FALSE,FALSE,3,TRUE,1,FALSE,100,"Swvu.PLA1.","ACwvu.PLA1.",#N/A,FALSE,FALSE,0,0,0,0,2,"","",TRUE,TRUE,FALSE,FALSE,1,60,#N/A,#N/A,FALSE,FALSE,FALSE,FALSE,FALSE,FALSE,FALSE,9,65532,65532,FALSE,FALSE,TRUE,TRUE,TRUE}</definedName>
    <definedName name="Caja1" localSheetId="74" hidden="1">{FALSE,FALSE,-1.25,-15.5,484.5,276.75,FALSE,FALSE,TRUE,TRUE,0,12,#N/A,46,#N/A,2.93460490463215,15.35,1,FALSE,FALSE,3,TRUE,1,FALSE,100,"Swvu.PLA1.","ACwvu.PLA1.",#N/A,FALSE,FALSE,0,0,0,0,2,"","",TRUE,TRUE,FALSE,FALSE,1,60,#N/A,#N/A,FALSE,FALSE,FALSE,FALSE,FALSE,FALSE,FALSE,9,65532,65532,FALSE,FALSE,TRUE,TRUE,TRUE}</definedName>
    <definedName name="Caja1" localSheetId="11" hidden="1">{FALSE,FALSE,-1.25,-15.5,484.5,276.75,FALSE,FALSE,TRUE,TRUE,0,12,#N/A,46,#N/A,2.93460490463215,15.35,1,FALSE,FALSE,3,TRUE,1,FALSE,100,"Swvu.PLA1.","ACwvu.PLA1.",#N/A,FALSE,FALSE,0,0,0,0,2,"","",TRUE,TRUE,FALSE,FALSE,1,60,#N/A,#N/A,FALSE,FALSE,FALSE,FALSE,FALSE,FALSE,FALSE,9,65532,65532,FALSE,FALSE,TRUE,TRUE,TRUE}</definedName>
    <definedName name="Caja1" localSheetId="12" hidden="1">{FALSE,FALSE,-1.25,-15.5,484.5,276.75,FALSE,FALSE,TRUE,TRUE,0,12,#N/A,46,#N/A,2.93460490463215,15.35,1,FALSE,FALSE,3,TRUE,1,FALSE,100,"Swvu.PLA1.","ACwvu.PLA1.",#N/A,FALSE,FALSE,0,0,0,0,2,"","",TRUE,TRUE,FALSE,FALSE,1,60,#N/A,#N/A,FALSE,FALSE,FALSE,FALSE,FALSE,FALSE,FALSE,9,65532,65532,FALSE,FALSE,TRUE,TRUE,TRUE}</definedName>
    <definedName name="Caja1" localSheetId="13" hidden="1">{FALSE,FALSE,-1.25,-15.5,484.5,276.75,FALSE,FALSE,TRUE,TRUE,0,12,#N/A,46,#N/A,2.93460490463215,15.35,1,FALSE,FALSE,3,TRUE,1,FALSE,100,"Swvu.PLA1.","ACwvu.PLA1.",#N/A,FALSE,FALSE,0,0,0,0,2,"","",TRUE,TRUE,FALSE,FALSE,1,60,#N/A,#N/A,FALSE,FALSE,FALSE,FALSE,FALSE,FALSE,FALSE,9,65532,65532,FALSE,FALSE,TRUE,TRUE,TRUE}</definedName>
    <definedName name="Caja1" localSheetId="23" hidden="1">{FALSE,FALSE,-1.25,-15.5,484.5,276.75,FALSE,FALSE,TRUE,TRUE,0,12,#N/A,46,#N/A,2.93460490463215,15.35,1,FALSE,FALSE,3,TRUE,1,FALSE,100,"Swvu.PLA1.","ACwvu.PLA1.",#N/A,FALSE,FALSE,0,0,0,0,2,"","",TRUE,TRUE,FALSE,FALSE,1,60,#N/A,#N/A,FALSE,FALSE,FALSE,FALSE,FALSE,FALSE,FALSE,9,65532,65532,FALSE,FALSE,TRUE,TRUE,TRUE}</definedName>
    <definedName name="Caja1" localSheetId="24" hidden="1">{FALSE,FALSE,-1.25,-15.5,484.5,276.75,FALSE,FALSE,TRUE,TRUE,0,12,#N/A,46,#N/A,2.93460490463215,15.35,1,FALSE,FALSE,3,TRUE,1,FALSE,100,"Swvu.PLA1.","ACwvu.PLA1.",#N/A,FALSE,FALSE,0,0,0,0,2,"","",TRUE,TRUE,FALSE,FALSE,1,60,#N/A,#N/A,FALSE,FALSE,FALSE,FALSE,FALSE,FALSE,FALSE,9,65532,65532,FALSE,FALSE,TRUE,TRUE,TRUE}</definedName>
    <definedName name="Caja1" localSheetId="26" hidden="1">{FALSE,FALSE,-1.25,-15.5,484.5,276.75,FALSE,FALSE,TRUE,TRUE,0,12,#N/A,46,#N/A,2.93460490463215,15.35,1,FALSE,FALSE,3,TRUE,1,FALSE,100,"Swvu.PLA1.","ACwvu.PLA1.",#N/A,FALSE,FALSE,0,0,0,0,2,"","",TRUE,TRUE,FALSE,FALSE,1,60,#N/A,#N/A,FALSE,FALSE,FALSE,FALSE,FALSE,FALSE,FALSE,9,65532,65532,FALSE,FALSE,TRUE,TRUE,TRUE}</definedName>
    <definedName name="Caja1" localSheetId="27" hidden="1">{FALSE,FALSE,-1.25,-15.5,484.5,276.75,FALSE,FALSE,TRUE,TRUE,0,12,#N/A,46,#N/A,2.93460490463215,15.35,1,FALSE,FALSE,3,TRUE,1,FALSE,100,"Swvu.PLA1.","ACwvu.PLA1.",#N/A,FALSE,FALSE,0,0,0,0,2,"","",TRUE,TRUE,FALSE,FALSE,1,60,#N/A,#N/A,FALSE,FALSE,FALSE,FALSE,FALSE,FALSE,FALSE,9,65532,65532,FALSE,FALSE,TRUE,TRUE,TRUE}</definedName>
    <definedName name="Caja1" localSheetId="42" hidden="1">{FALSE,FALSE,-1.25,-15.5,484.5,276.75,FALSE,FALSE,TRUE,TRUE,0,12,#N/A,46,#N/A,2.93460490463215,15.35,1,FALSE,FALSE,3,TRUE,1,FALSE,100,"Swvu.PLA1.","ACwvu.PLA1.",#N/A,FALSE,FALSE,0,0,0,0,2,"","",TRUE,TRUE,FALSE,FALSE,1,60,#N/A,#N/A,FALSE,FALSE,FALSE,FALSE,FALSE,FALSE,FALSE,9,65532,65532,FALSE,FALSE,TRUE,TRUE,TRUE}</definedName>
    <definedName name="Caja1" localSheetId="6" hidden="1">{FALSE,FALSE,-1.25,-15.5,484.5,276.75,FALSE,FALSE,TRUE,TRUE,0,12,#N/A,46,#N/A,2.93460490463215,15.35,1,FALSE,FALSE,3,TRUE,1,FALSE,100,"Swvu.PLA1.","ACwvu.PLA1.",#N/A,FALSE,FALSE,0,0,0,0,2,"","",TRUE,TRUE,FALSE,FALSE,1,60,#N/A,#N/A,FALSE,FALSE,FALSE,FALSE,FALSE,FALSE,FALSE,9,65532,65532,FALSE,FALSE,TRUE,TRUE,TRUE}</definedName>
    <definedName name="Caja1" localSheetId="7" hidden="1">{FALSE,FALSE,-1.25,-15.5,484.5,276.75,FALSE,FALSE,TRUE,TRUE,0,12,#N/A,46,#N/A,2.93460490463215,15.35,1,FALSE,FALSE,3,TRUE,1,FALSE,100,"Swvu.PLA1.","ACwvu.PLA1.",#N/A,FALSE,FALSE,0,0,0,0,2,"","",TRUE,TRUE,FALSE,FALSE,1,60,#N/A,#N/A,FALSE,FALSE,FALSE,FALSE,FALSE,FALSE,FALSE,9,65532,65532,FALSE,FALSE,TRUE,TRUE,TRUE}</definedName>
    <definedName name="Caja1" localSheetId="10" hidden="1">{FALSE,FALSE,-1.25,-15.5,484.5,276.75,FALSE,FALSE,TRUE,TRUE,0,12,#N/A,46,#N/A,2.93460490463215,15.35,1,FALSE,FALSE,3,TRUE,1,FALSE,100,"Swvu.PLA1.","ACwvu.PLA1.",#N/A,FALSE,FALSE,0,0,0,0,2,"","",TRUE,TRUE,FALSE,FALSE,1,60,#N/A,#N/A,FALSE,FALSE,FALSE,FALSE,FALSE,FALSE,FALSE,9,65532,65532,FALSE,FALSE,TRUE,TRUE,TRUE}</definedName>
    <definedName name="Caja1" localSheetId="38" hidden="1">{FALSE,FALSE,-1.25,-15.5,484.5,276.75,FALSE,FALSE,TRUE,TRUE,0,12,#N/A,46,#N/A,2.93460490463215,15.35,1,FALSE,FALSE,3,TRUE,1,FALSE,100,"Swvu.PLA1.","ACwvu.PLA1.",#N/A,FALSE,FALSE,0,0,0,0,2,"","",TRUE,TRUE,FALSE,FALSE,1,60,#N/A,#N/A,FALSE,FALSE,FALSE,FALSE,FALSE,FALSE,FALSE,9,65532,65532,FALSE,FALSE,TRUE,TRUE,TRUE}</definedName>
    <definedName name="Caja1" localSheetId="25" hidden="1">{FALSE,FALSE,-1.25,-15.5,484.5,276.75,FALSE,FALSE,TRUE,TRUE,0,12,#N/A,46,#N/A,2.93460490463215,15.35,1,FALSE,FALSE,3,TRUE,1,FALSE,100,"Swvu.PLA1.","ACwvu.PLA1.",#N/A,FALSE,FALSE,0,0,0,0,2,"","",TRUE,TRUE,FALSE,FALSE,1,60,#N/A,#N/A,FALSE,FALSE,FALSE,FALSE,FALSE,FALSE,FALSE,9,65532,65532,FALSE,FALSE,TRUE,TRUE,TRUE}</definedName>
    <definedName name="Caja1" localSheetId="28" hidden="1">{FALSE,FALSE,-1.25,-15.5,484.5,276.75,FALSE,FALSE,TRUE,TRUE,0,12,#N/A,46,#N/A,2.93460490463215,15.35,1,FALSE,FALSE,3,TRUE,1,FALSE,100,"Swvu.PLA1.","ACwvu.PLA1.",#N/A,FALSE,FALSE,0,0,0,0,2,"","",TRUE,TRUE,FALSE,FALSE,1,60,#N/A,#N/A,FALSE,FALSE,FALSE,FALSE,FALSE,FALSE,FALSE,9,65532,65532,FALSE,FALSE,TRUE,TRUE,TRUE}</definedName>
    <definedName name="Caja1" localSheetId="30" hidden="1">{FALSE,FALSE,-1.25,-15.5,484.5,276.75,FALSE,FALSE,TRUE,TRUE,0,12,#N/A,46,#N/A,2.93460490463215,15.35,1,FALSE,FALSE,3,TRUE,1,FALSE,100,"Swvu.PLA1.","ACwvu.PLA1.",#N/A,FALSE,FALSE,0,0,0,0,2,"","",TRUE,TRUE,FALSE,FALSE,1,60,#N/A,#N/A,FALSE,FALSE,FALSE,FALSE,FALSE,FALSE,FALSE,9,65532,65532,FALSE,FALSE,TRUE,TRUE,TRUE}</definedName>
    <definedName name="Caja1" localSheetId="31" hidden="1">{FALSE,FALSE,-1.25,-15.5,484.5,276.75,FALSE,FALSE,TRUE,TRUE,0,12,#N/A,46,#N/A,2.93460490463215,15.35,1,FALSE,FALSE,3,TRUE,1,FALSE,100,"Swvu.PLA1.","ACwvu.PLA1.",#N/A,FALSE,FALSE,0,0,0,0,2,"","",TRUE,TRUE,FALSE,FALSE,1,60,#N/A,#N/A,FALSE,FALSE,FALSE,FALSE,FALSE,FALSE,FALSE,9,65532,65532,FALSE,FALSE,TRUE,TRUE,TRUE}</definedName>
    <definedName name="Caja1" localSheetId="32" hidden="1">{FALSE,FALSE,-1.25,-15.5,484.5,276.75,FALSE,FALSE,TRUE,TRUE,0,12,#N/A,46,#N/A,2.93460490463215,15.35,1,FALSE,FALSE,3,TRUE,1,FALSE,100,"Swvu.PLA1.","ACwvu.PLA1.",#N/A,FALSE,FALSE,0,0,0,0,2,"","",TRUE,TRUE,FALSE,FALSE,1,60,#N/A,#N/A,FALSE,FALSE,FALSE,FALSE,FALSE,FALSE,FALSE,9,65532,65532,FALSE,FALSE,TRUE,TRUE,TRUE}</definedName>
    <definedName name="Caja1" localSheetId="33" hidden="1">{FALSE,FALSE,-1.25,-15.5,484.5,276.75,FALSE,FALSE,TRUE,TRUE,0,12,#N/A,46,#N/A,2.93460490463215,15.35,1,FALSE,FALSE,3,TRUE,1,FALSE,100,"Swvu.PLA1.","ACwvu.PLA1.",#N/A,FALSE,FALSE,0,0,0,0,2,"","",TRUE,TRUE,FALSE,FALSE,1,60,#N/A,#N/A,FALSE,FALSE,FALSE,FALSE,FALSE,FALSE,FALSE,9,65532,65532,FALSE,FALSE,TRUE,TRUE,TRUE}</definedName>
    <definedName name="Caja1" localSheetId="34" hidden="1">{FALSE,FALSE,-1.25,-15.5,484.5,276.75,FALSE,FALSE,TRUE,TRUE,0,12,#N/A,46,#N/A,2.93460490463215,15.35,1,FALSE,FALSE,3,TRUE,1,FALSE,100,"Swvu.PLA1.","ACwvu.PLA1.",#N/A,FALSE,FALSE,0,0,0,0,2,"","",TRUE,TRUE,FALSE,FALSE,1,60,#N/A,#N/A,FALSE,FALSE,FALSE,FALSE,FALSE,FALSE,FALSE,9,65532,65532,FALSE,FALSE,TRUE,TRUE,TRUE}</definedName>
    <definedName name="Caja1" localSheetId="35" hidden="1">{FALSE,FALSE,-1.25,-15.5,484.5,276.75,FALSE,FALSE,TRUE,TRUE,0,12,#N/A,46,#N/A,2.93460490463215,15.35,1,FALSE,FALSE,3,TRUE,1,FALSE,100,"Swvu.PLA1.","ACwvu.PLA1.",#N/A,FALSE,FALSE,0,0,0,0,2,"","",TRUE,TRUE,FALSE,FALSE,1,60,#N/A,#N/A,FALSE,FALSE,FALSE,FALSE,FALSE,FALSE,FALSE,9,65532,65532,FALSE,FALSE,TRUE,TRUE,TRUE}</definedName>
    <definedName name="Caja1" localSheetId="36" hidden="1">{FALSE,FALSE,-1.25,-15.5,484.5,276.75,FALSE,FALSE,TRUE,TRUE,0,12,#N/A,46,#N/A,2.93460490463215,15.35,1,FALSE,FALSE,3,TRUE,1,FALSE,100,"Swvu.PLA1.","ACwvu.PLA1.",#N/A,FALSE,FALSE,0,0,0,0,2,"","",TRUE,TRUE,FALSE,FALSE,1,60,#N/A,#N/A,FALSE,FALSE,FALSE,FALSE,FALSE,FALSE,FALSE,9,65532,65532,FALSE,FALSE,TRUE,TRUE,TRUE}</definedName>
    <definedName name="Caja1" localSheetId="37" hidden="1">{FALSE,FALSE,-1.25,-15.5,484.5,276.75,FALSE,FALSE,TRUE,TRUE,0,12,#N/A,46,#N/A,2.93460490463215,15.35,1,FALSE,FALSE,3,TRUE,1,FALSE,100,"Swvu.PLA1.","ACwvu.PLA1.",#N/A,FALSE,FALSE,0,0,0,0,2,"","",TRUE,TRUE,FALSE,FALSE,1,60,#N/A,#N/A,FALSE,FALSE,FALSE,FALSE,FALSE,FALSE,FALSE,9,65532,65532,FALSE,FALSE,TRUE,TRUE,TRUE}</definedName>
    <definedName name="Caja1" localSheetId="39" hidden="1">{FALSE,FALSE,-1.25,-15.5,484.5,276.75,FALSE,FALSE,TRUE,TRUE,0,12,#N/A,46,#N/A,2.93460490463215,15.35,1,FALSE,FALSE,3,TRUE,1,FALSE,100,"Swvu.PLA1.","ACwvu.PLA1.",#N/A,FALSE,FALSE,0,0,0,0,2,"","",TRUE,TRUE,FALSE,FALSE,1,60,#N/A,#N/A,FALSE,FALSE,FALSE,FALSE,FALSE,FALSE,FALSE,9,65532,65532,FALSE,FALSE,TRUE,TRUE,TRUE}</definedName>
    <definedName name="Caja1" localSheetId="40" hidden="1">{FALSE,FALSE,-1.25,-15.5,484.5,276.75,FALSE,FALSE,TRUE,TRUE,0,12,#N/A,46,#N/A,2.93460490463215,15.35,1,FALSE,FALSE,3,TRUE,1,FALSE,100,"Swvu.PLA1.","ACwvu.PLA1.",#N/A,FALSE,FALSE,0,0,0,0,2,"","",TRUE,TRUE,FALSE,FALSE,1,60,#N/A,#N/A,FALSE,FALSE,FALSE,FALSE,FALSE,FALSE,FALSE,9,65532,65532,FALSE,FALSE,TRUE,TRUE,TRUE}</definedName>
    <definedName name="Caja1" localSheetId="41" hidden="1">{FALSE,FALSE,-1.25,-15.5,484.5,276.75,FALSE,FALSE,TRUE,TRUE,0,12,#N/A,46,#N/A,2.93460490463215,15.35,1,FALSE,FALSE,3,TRUE,1,FALSE,100,"Swvu.PLA1.","ACwvu.PLA1.",#N/A,FALSE,FALSE,0,0,0,0,2,"","",TRUE,TRUE,FALSE,FALSE,1,60,#N/A,#N/A,FALSE,FALSE,FALSE,FALSE,FALSE,FALSE,FALSE,9,65532,65532,FALSE,FALSE,TRUE,TRUE,TRUE}</definedName>
    <definedName name="Caja1" localSheetId="46" hidden="1">{FALSE,FALSE,-1.25,-15.5,484.5,276.75,FALSE,FALSE,TRUE,TRUE,0,12,#N/A,46,#N/A,2.93460490463215,15.35,1,FALSE,FALSE,3,TRUE,1,FALSE,100,"Swvu.PLA1.","ACwvu.PLA1.",#N/A,FALSE,FALSE,0,0,0,0,2,"","",TRUE,TRUE,FALSE,FALSE,1,60,#N/A,#N/A,FALSE,FALSE,FALSE,FALSE,FALSE,FALSE,FALSE,9,65532,65532,FALSE,FALSE,TRUE,TRUE,TRUE}</definedName>
    <definedName name="Caja1" localSheetId="47" hidden="1">{FALSE,FALSE,-1.25,-15.5,484.5,276.75,FALSE,FALSE,TRUE,TRUE,0,12,#N/A,46,#N/A,2.93460490463215,15.35,1,FALSE,FALSE,3,TRUE,1,FALSE,100,"Swvu.PLA1.","ACwvu.PLA1.",#N/A,FALSE,FALSE,0,0,0,0,2,"","",TRUE,TRUE,FALSE,FALSE,1,60,#N/A,#N/A,FALSE,FALSE,FALSE,FALSE,FALSE,FALSE,FALSE,9,65532,65532,FALSE,FALSE,TRUE,TRUE,TRUE}</definedName>
    <definedName name="Caja1" localSheetId="48" hidden="1">{FALSE,FALSE,-1.25,-15.5,484.5,276.75,FALSE,FALSE,TRUE,TRUE,0,12,#N/A,46,#N/A,2.93460490463215,15.35,1,FALSE,FALSE,3,TRUE,1,FALSE,100,"Swvu.PLA1.","ACwvu.PLA1.",#N/A,FALSE,FALSE,0,0,0,0,2,"","",TRUE,TRUE,FALSE,FALSE,1,60,#N/A,#N/A,FALSE,FALSE,FALSE,FALSE,FALSE,FALSE,FALSE,9,65532,65532,FALSE,FALSE,TRUE,TRUE,TRUE}</definedName>
    <definedName name="Caja1" localSheetId="49" hidden="1">{FALSE,FALSE,-1.25,-15.5,484.5,276.75,FALSE,FALSE,TRUE,TRUE,0,12,#N/A,46,#N/A,2.93460490463215,15.35,1,FALSE,FALSE,3,TRUE,1,FALSE,100,"Swvu.PLA1.","ACwvu.PLA1.",#N/A,FALSE,FALSE,0,0,0,0,2,"","",TRUE,TRUE,FALSE,FALSE,1,60,#N/A,#N/A,FALSE,FALSE,FALSE,FALSE,FALSE,FALSE,FALSE,9,65532,65532,FALSE,FALSE,TRUE,TRUE,TRUE}</definedName>
    <definedName name="Caja1" localSheetId="50" hidden="1">{FALSE,FALSE,-1.25,-15.5,484.5,276.75,FALSE,FALSE,TRUE,TRUE,0,12,#N/A,46,#N/A,2.93460490463215,15.35,1,FALSE,FALSE,3,TRUE,1,FALSE,100,"Swvu.PLA1.","ACwvu.PLA1.",#N/A,FALSE,FALSE,0,0,0,0,2,"","",TRUE,TRUE,FALSE,FALSE,1,60,#N/A,#N/A,FALSE,FALSE,FALSE,FALSE,FALSE,FALSE,FALSE,9,65532,65532,FALSE,FALSE,TRUE,TRUE,TRUE}</definedName>
    <definedName name="Caja1" localSheetId="51" hidden="1">{FALSE,FALSE,-1.25,-15.5,484.5,276.75,FALSE,FALSE,TRUE,TRUE,0,12,#N/A,46,#N/A,2.93460490463215,15.35,1,FALSE,FALSE,3,TRUE,1,FALSE,100,"Swvu.PLA1.","ACwvu.PLA1.",#N/A,FALSE,FALSE,0,0,0,0,2,"","",TRUE,TRUE,FALSE,FALSE,1,60,#N/A,#N/A,FALSE,FALSE,FALSE,FALSE,FALSE,FALSE,FALSE,9,65532,65532,FALSE,FALSE,TRUE,TRUE,TRUE}</definedName>
    <definedName name="Caja1" localSheetId="52" hidden="1">{FALSE,FALSE,-1.25,-15.5,484.5,276.75,FALSE,FALSE,TRUE,TRUE,0,12,#N/A,46,#N/A,2.93460490463215,15.35,1,FALSE,FALSE,3,TRUE,1,FALSE,100,"Swvu.PLA1.","ACwvu.PLA1.",#N/A,FALSE,FALSE,0,0,0,0,2,"","",TRUE,TRUE,FALSE,FALSE,1,60,#N/A,#N/A,FALSE,FALSE,FALSE,FALSE,FALSE,FALSE,FALSE,9,65532,65532,FALSE,FALSE,TRUE,TRUE,TRUE}</definedName>
    <definedName name="Caja1" localSheetId="53" hidden="1">{FALSE,FALSE,-1.25,-15.5,484.5,276.75,FALSE,FALSE,TRUE,TRUE,0,12,#N/A,46,#N/A,2.93460490463215,15.35,1,FALSE,FALSE,3,TRUE,1,FALSE,100,"Swvu.PLA1.","ACwvu.PLA1.",#N/A,FALSE,FALSE,0,0,0,0,2,"","",TRUE,TRUE,FALSE,FALSE,1,60,#N/A,#N/A,FALSE,FALSE,FALSE,FALSE,FALSE,FALSE,FALSE,9,65532,65532,FALSE,FALSE,TRUE,TRUE,TRUE}</definedName>
    <definedName name="Caja1" localSheetId="64" hidden="1">{FALSE,FALSE,-1.25,-15.5,484.5,276.75,FALSE,FALSE,TRUE,TRUE,0,12,#N/A,46,#N/A,2.93460490463215,15.35,1,FALSE,FALSE,3,TRUE,1,FALSE,100,"Swvu.PLA1.","ACwvu.PLA1.",#N/A,FALSE,FALSE,0,0,0,0,2,"","",TRUE,TRUE,FALSE,FALSE,1,60,#N/A,#N/A,FALSE,FALSE,FALSE,FALSE,FALSE,FALSE,FALSE,9,65532,65532,FALSE,FALSE,TRUE,TRUE,TRUE}</definedName>
    <definedName name="Caja1" localSheetId="65" hidden="1">{FALSE,FALSE,-1.25,-15.5,484.5,276.75,FALSE,FALSE,TRUE,TRUE,0,12,#N/A,46,#N/A,2.93460490463215,15.35,1,FALSE,FALSE,3,TRUE,1,FALSE,100,"Swvu.PLA1.","ACwvu.PLA1.",#N/A,FALSE,FALSE,0,0,0,0,2,"","",TRUE,TRUE,FALSE,FALSE,1,60,#N/A,#N/A,FALSE,FALSE,FALSE,FALSE,FALSE,FALSE,FALSE,9,65532,65532,FALSE,FALSE,TRUE,TRUE,TRUE}</definedName>
    <definedName name="Caja1" localSheetId="66" hidden="1">{FALSE,FALSE,-1.25,-15.5,484.5,276.75,FALSE,FALSE,TRUE,TRUE,0,12,#N/A,46,#N/A,2.93460490463215,15.35,1,FALSE,FALSE,3,TRUE,1,FALSE,100,"Swvu.PLA1.","ACwvu.PLA1.",#N/A,FALSE,FALSE,0,0,0,0,2,"","",TRUE,TRUE,FALSE,FALSE,1,60,#N/A,#N/A,FALSE,FALSE,FALSE,FALSE,FALSE,FALSE,FALSE,9,65532,65532,FALSE,FALSE,TRUE,TRUE,TRUE}</definedName>
    <definedName name="Caja1" hidden="1">{FALSE,FALSE,-1.25,-15.5,484.5,276.75,FALSE,FALSE,TRUE,TRUE,0,12,#N/A,46,#N/A,2.93460490463215,15.35,1,FALSE,FALSE,3,TRUE,1,FALSE,100,"Swvu.PLA1.","ACwvu.PLA1.",#N/A,FALSE,FALSE,0,0,0,0,2,"","",TRUE,TRUE,FALSE,FALSE,1,60,#N/A,#N/A,FALSE,FALSE,FALSE,FALSE,FALSE,FALSE,FALSE,9,65532,65532,FALSE,FALSE,TRUE,TRUE,TRUE}</definedName>
    <definedName name="caja2" localSheetId="67" hidden="1">{FALSE,FALSE,-1.25,-15.5,484.5,276.75,FALSE,FALSE,TRUE,TRUE,0,12,#N/A,46,#N/A,2.93460490463215,15.35,1,FALSE,FALSE,3,TRUE,1,FALSE,100,"Swvu.PLA1.","ACwvu.PLA1.",#N/A,FALSE,FALSE,0,0,0,0,2,"","",TRUE,TRUE,FALSE,FALSE,1,60,#N/A,#N/A,FALSE,FALSE,FALSE,FALSE,FALSE,FALSE,FALSE,9,65532,65532,FALSE,FALSE,TRUE,TRUE,TRUE}</definedName>
    <definedName name="caja2" localSheetId="68" hidden="1">{FALSE,FALSE,-1.25,-15.5,484.5,276.75,FALSE,FALSE,TRUE,TRUE,0,12,#N/A,46,#N/A,2.93460490463215,15.35,1,FALSE,FALSE,3,TRUE,1,FALSE,100,"Swvu.PLA1.","ACwvu.PLA1.",#N/A,FALSE,FALSE,0,0,0,0,2,"","",TRUE,TRUE,FALSE,FALSE,1,60,#N/A,#N/A,FALSE,FALSE,FALSE,FALSE,FALSE,FALSE,FALSE,9,65532,65532,FALSE,FALSE,TRUE,TRUE,TRUE}</definedName>
    <definedName name="caja2" localSheetId="69" hidden="1">{FALSE,FALSE,-1.25,-15.5,484.5,276.75,FALSE,FALSE,TRUE,TRUE,0,12,#N/A,46,#N/A,2.93460490463215,15.35,1,FALSE,FALSE,3,TRUE,1,FALSE,100,"Swvu.PLA1.","ACwvu.PLA1.",#N/A,FALSE,FALSE,0,0,0,0,2,"","",TRUE,TRUE,FALSE,FALSE,1,60,#N/A,#N/A,FALSE,FALSE,FALSE,FALSE,FALSE,FALSE,FALSE,9,65532,65532,FALSE,FALSE,TRUE,TRUE,TRUE}</definedName>
    <definedName name="caja2" localSheetId="70" hidden="1">{FALSE,FALSE,-1.25,-15.5,484.5,276.75,FALSE,FALSE,TRUE,TRUE,0,12,#N/A,46,#N/A,2.93460490463215,15.35,1,FALSE,FALSE,3,TRUE,1,FALSE,100,"Swvu.PLA1.","ACwvu.PLA1.",#N/A,FALSE,FALSE,0,0,0,0,2,"","",TRUE,TRUE,FALSE,FALSE,1,60,#N/A,#N/A,FALSE,FALSE,FALSE,FALSE,FALSE,FALSE,FALSE,9,65532,65532,FALSE,FALSE,TRUE,TRUE,TRUE}</definedName>
    <definedName name="caja2" localSheetId="72" hidden="1">{FALSE,FALSE,-1.25,-15.5,484.5,276.75,FALSE,FALSE,TRUE,TRUE,0,12,#N/A,46,#N/A,2.93460490463215,15.35,1,FALSE,FALSE,3,TRUE,1,FALSE,100,"Swvu.PLA1.","ACwvu.PLA1.",#N/A,FALSE,FALSE,0,0,0,0,2,"","",TRUE,TRUE,FALSE,FALSE,1,60,#N/A,#N/A,FALSE,FALSE,FALSE,FALSE,FALSE,FALSE,FALSE,9,65532,65532,FALSE,FALSE,TRUE,TRUE,TRUE}</definedName>
    <definedName name="caja2" localSheetId="73" hidden="1">{FALSE,FALSE,-1.25,-15.5,484.5,276.75,FALSE,FALSE,TRUE,TRUE,0,12,#N/A,46,#N/A,2.93460490463215,15.35,1,FALSE,FALSE,3,TRUE,1,FALSE,100,"Swvu.PLA1.","ACwvu.PLA1.",#N/A,FALSE,FALSE,0,0,0,0,2,"","",TRUE,TRUE,FALSE,FALSE,1,60,#N/A,#N/A,FALSE,FALSE,FALSE,FALSE,FALSE,FALSE,FALSE,9,65532,65532,FALSE,FALSE,TRUE,TRUE,TRUE}</definedName>
    <definedName name="caja2" localSheetId="74" hidden="1">{FALSE,FALSE,-1.25,-15.5,484.5,276.75,FALSE,FALSE,TRUE,TRUE,0,12,#N/A,46,#N/A,2.93460490463215,15.35,1,FALSE,FALSE,3,TRUE,1,FALSE,100,"Swvu.PLA1.","ACwvu.PLA1.",#N/A,FALSE,FALSE,0,0,0,0,2,"","",TRUE,TRUE,FALSE,FALSE,1,60,#N/A,#N/A,FALSE,FALSE,FALSE,FALSE,FALSE,FALSE,FALSE,9,65532,65532,FALSE,FALSE,TRUE,TRUE,TRUE}</definedName>
    <definedName name="caja2" localSheetId="11" hidden="1">{FALSE,FALSE,-1.25,-15.5,484.5,276.75,FALSE,FALSE,TRUE,TRUE,0,12,#N/A,46,#N/A,2.93460490463215,15.35,1,FALSE,FALSE,3,TRUE,1,FALSE,100,"Swvu.PLA1.","ACwvu.PLA1.",#N/A,FALSE,FALSE,0,0,0,0,2,"","",TRUE,TRUE,FALSE,FALSE,1,60,#N/A,#N/A,FALSE,FALSE,FALSE,FALSE,FALSE,FALSE,FALSE,9,65532,65532,FALSE,FALSE,TRUE,TRUE,TRUE}</definedName>
    <definedName name="caja2" localSheetId="12" hidden="1">{FALSE,FALSE,-1.25,-15.5,484.5,276.75,FALSE,FALSE,TRUE,TRUE,0,12,#N/A,46,#N/A,2.93460490463215,15.35,1,FALSE,FALSE,3,TRUE,1,FALSE,100,"Swvu.PLA1.","ACwvu.PLA1.",#N/A,FALSE,FALSE,0,0,0,0,2,"","",TRUE,TRUE,FALSE,FALSE,1,60,#N/A,#N/A,FALSE,FALSE,FALSE,FALSE,FALSE,FALSE,FALSE,9,65532,65532,FALSE,FALSE,TRUE,TRUE,TRUE}</definedName>
    <definedName name="caja2" localSheetId="13" hidden="1">{FALSE,FALSE,-1.25,-15.5,484.5,276.75,FALSE,FALSE,TRUE,TRUE,0,12,#N/A,46,#N/A,2.93460490463215,15.35,1,FALSE,FALSE,3,TRUE,1,FALSE,100,"Swvu.PLA1.","ACwvu.PLA1.",#N/A,FALSE,FALSE,0,0,0,0,2,"","",TRUE,TRUE,FALSE,FALSE,1,60,#N/A,#N/A,FALSE,FALSE,FALSE,FALSE,FALSE,FALSE,FALSE,9,65532,65532,FALSE,FALSE,TRUE,TRUE,TRUE}</definedName>
    <definedName name="caja2" localSheetId="23" hidden="1">{FALSE,FALSE,-1.25,-15.5,484.5,276.75,FALSE,FALSE,TRUE,TRUE,0,12,#N/A,46,#N/A,2.93460490463215,15.35,1,FALSE,FALSE,3,TRUE,1,FALSE,100,"Swvu.PLA1.","ACwvu.PLA1.",#N/A,FALSE,FALSE,0,0,0,0,2,"","",TRUE,TRUE,FALSE,FALSE,1,60,#N/A,#N/A,FALSE,FALSE,FALSE,FALSE,FALSE,FALSE,FALSE,9,65532,65532,FALSE,FALSE,TRUE,TRUE,TRUE}</definedName>
    <definedName name="caja2" localSheetId="24" hidden="1">{FALSE,FALSE,-1.25,-15.5,484.5,276.75,FALSE,FALSE,TRUE,TRUE,0,12,#N/A,46,#N/A,2.93460490463215,15.35,1,FALSE,FALSE,3,TRUE,1,FALSE,100,"Swvu.PLA1.","ACwvu.PLA1.",#N/A,FALSE,FALSE,0,0,0,0,2,"","",TRUE,TRUE,FALSE,FALSE,1,60,#N/A,#N/A,FALSE,FALSE,FALSE,FALSE,FALSE,FALSE,FALSE,9,65532,65532,FALSE,FALSE,TRUE,TRUE,TRUE}</definedName>
    <definedName name="caja2" localSheetId="26" hidden="1">{FALSE,FALSE,-1.25,-15.5,484.5,276.75,FALSE,FALSE,TRUE,TRUE,0,12,#N/A,46,#N/A,2.93460490463215,15.35,1,FALSE,FALSE,3,TRUE,1,FALSE,100,"Swvu.PLA1.","ACwvu.PLA1.",#N/A,FALSE,FALSE,0,0,0,0,2,"","",TRUE,TRUE,FALSE,FALSE,1,60,#N/A,#N/A,FALSE,FALSE,FALSE,FALSE,FALSE,FALSE,FALSE,9,65532,65532,FALSE,FALSE,TRUE,TRUE,TRUE}</definedName>
    <definedName name="caja2" localSheetId="27" hidden="1">{FALSE,FALSE,-1.25,-15.5,484.5,276.75,FALSE,FALSE,TRUE,TRUE,0,12,#N/A,46,#N/A,2.93460490463215,15.35,1,FALSE,FALSE,3,TRUE,1,FALSE,100,"Swvu.PLA1.","ACwvu.PLA1.",#N/A,FALSE,FALSE,0,0,0,0,2,"","",TRUE,TRUE,FALSE,FALSE,1,60,#N/A,#N/A,FALSE,FALSE,FALSE,FALSE,FALSE,FALSE,FALSE,9,65532,65532,FALSE,FALSE,TRUE,TRUE,TRUE}</definedName>
    <definedName name="caja2" localSheetId="42" hidden="1">{FALSE,FALSE,-1.25,-15.5,484.5,276.75,FALSE,FALSE,TRUE,TRUE,0,12,#N/A,46,#N/A,2.93460490463215,15.35,1,FALSE,FALSE,3,TRUE,1,FALSE,100,"Swvu.PLA1.","ACwvu.PLA1.",#N/A,FALSE,FALSE,0,0,0,0,2,"","",TRUE,TRUE,FALSE,FALSE,1,60,#N/A,#N/A,FALSE,FALSE,FALSE,FALSE,FALSE,FALSE,FALSE,9,65532,65532,FALSE,FALSE,TRUE,TRUE,TRUE}</definedName>
    <definedName name="caja2" localSheetId="6" hidden="1">{FALSE,FALSE,-1.25,-15.5,484.5,276.75,FALSE,FALSE,TRUE,TRUE,0,12,#N/A,46,#N/A,2.93460490463215,15.35,1,FALSE,FALSE,3,TRUE,1,FALSE,100,"Swvu.PLA1.","ACwvu.PLA1.",#N/A,FALSE,FALSE,0,0,0,0,2,"","",TRUE,TRUE,FALSE,FALSE,1,60,#N/A,#N/A,FALSE,FALSE,FALSE,FALSE,FALSE,FALSE,FALSE,9,65532,65532,FALSE,FALSE,TRUE,TRUE,TRUE}</definedName>
    <definedName name="caja2" localSheetId="7" hidden="1">{FALSE,FALSE,-1.25,-15.5,484.5,276.75,FALSE,FALSE,TRUE,TRUE,0,12,#N/A,46,#N/A,2.93460490463215,15.35,1,FALSE,FALSE,3,TRUE,1,FALSE,100,"Swvu.PLA1.","ACwvu.PLA1.",#N/A,FALSE,FALSE,0,0,0,0,2,"","",TRUE,TRUE,FALSE,FALSE,1,60,#N/A,#N/A,FALSE,FALSE,FALSE,FALSE,FALSE,FALSE,FALSE,9,65532,65532,FALSE,FALSE,TRUE,TRUE,TRUE}</definedName>
    <definedName name="caja2" localSheetId="10" hidden="1">{FALSE,FALSE,-1.25,-15.5,484.5,276.75,FALSE,FALSE,TRUE,TRUE,0,12,#N/A,46,#N/A,2.93460490463215,15.35,1,FALSE,FALSE,3,TRUE,1,FALSE,100,"Swvu.PLA1.","ACwvu.PLA1.",#N/A,FALSE,FALSE,0,0,0,0,2,"","",TRUE,TRUE,FALSE,FALSE,1,60,#N/A,#N/A,FALSE,FALSE,FALSE,FALSE,FALSE,FALSE,FALSE,9,65532,65532,FALSE,FALSE,TRUE,TRUE,TRUE}</definedName>
    <definedName name="caja2" localSheetId="38" hidden="1">{FALSE,FALSE,-1.25,-15.5,484.5,276.75,FALSE,FALSE,TRUE,TRUE,0,12,#N/A,46,#N/A,2.93460490463215,15.35,1,FALSE,FALSE,3,TRUE,1,FALSE,100,"Swvu.PLA1.","ACwvu.PLA1.",#N/A,FALSE,FALSE,0,0,0,0,2,"","",TRUE,TRUE,FALSE,FALSE,1,60,#N/A,#N/A,FALSE,FALSE,FALSE,FALSE,FALSE,FALSE,FALSE,9,65532,65532,FALSE,FALSE,TRUE,TRUE,TRUE}</definedName>
    <definedName name="caja2" localSheetId="25" hidden="1">{FALSE,FALSE,-1.25,-15.5,484.5,276.75,FALSE,FALSE,TRUE,TRUE,0,12,#N/A,46,#N/A,2.93460490463215,15.35,1,FALSE,FALSE,3,TRUE,1,FALSE,100,"Swvu.PLA1.","ACwvu.PLA1.",#N/A,FALSE,FALSE,0,0,0,0,2,"","",TRUE,TRUE,FALSE,FALSE,1,60,#N/A,#N/A,FALSE,FALSE,FALSE,FALSE,FALSE,FALSE,FALSE,9,65532,65532,FALSE,FALSE,TRUE,TRUE,TRUE}</definedName>
    <definedName name="caja2" localSheetId="28" hidden="1">{FALSE,FALSE,-1.25,-15.5,484.5,276.75,FALSE,FALSE,TRUE,TRUE,0,12,#N/A,46,#N/A,2.93460490463215,15.35,1,FALSE,FALSE,3,TRUE,1,FALSE,100,"Swvu.PLA1.","ACwvu.PLA1.",#N/A,FALSE,FALSE,0,0,0,0,2,"","",TRUE,TRUE,FALSE,FALSE,1,60,#N/A,#N/A,FALSE,FALSE,FALSE,FALSE,FALSE,FALSE,FALSE,9,65532,65532,FALSE,FALSE,TRUE,TRUE,TRUE}</definedName>
    <definedName name="caja2" localSheetId="30" hidden="1">{FALSE,FALSE,-1.25,-15.5,484.5,276.75,FALSE,FALSE,TRUE,TRUE,0,12,#N/A,46,#N/A,2.93460490463215,15.35,1,FALSE,FALSE,3,TRUE,1,FALSE,100,"Swvu.PLA1.","ACwvu.PLA1.",#N/A,FALSE,FALSE,0,0,0,0,2,"","",TRUE,TRUE,FALSE,FALSE,1,60,#N/A,#N/A,FALSE,FALSE,FALSE,FALSE,FALSE,FALSE,FALSE,9,65532,65532,FALSE,FALSE,TRUE,TRUE,TRUE}</definedName>
    <definedName name="caja2" localSheetId="31" hidden="1">{FALSE,FALSE,-1.25,-15.5,484.5,276.75,FALSE,FALSE,TRUE,TRUE,0,12,#N/A,46,#N/A,2.93460490463215,15.35,1,FALSE,FALSE,3,TRUE,1,FALSE,100,"Swvu.PLA1.","ACwvu.PLA1.",#N/A,FALSE,FALSE,0,0,0,0,2,"","",TRUE,TRUE,FALSE,FALSE,1,60,#N/A,#N/A,FALSE,FALSE,FALSE,FALSE,FALSE,FALSE,FALSE,9,65532,65532,FALSE,FALSE,TRUE,TRUE,TRUE}</definedName>
    <definedName name="caja2" localSheetId="32" hidden="1">{FALSE,FALSE,-1.25,-15.5,484.5,276.75,FALSE,FALSE,TRUE,TRUE,0,12,#N/A,46,#N/A,2.93460490463215,15.35,1,FALSE,FALSE,3,TRUE,1,FALSE,100,"Swvu.PLA1.","ACwvu.PLA1.",#N/A,FALSE,FALSE,0,0,0,0,2,"","",TRUE,TRUE,FALSE,FALSE,1,60,#N/A,#N/A,FALSE,FALSE,FALSE,FALSE,FALSE,FALSE,FALSE,9,65532,65532,FALSE,FALSE,TRUE,TRUE,TRUE}</definedName>
    <definedName name="caja2" localSheetId="33" hidden="1">{FALSE,FALSE,-1.25,-15.5,484.5,276.75,FALSE,FALSE,TRUE,TRUE,0,12,#N/A,46,#N/A,2.93460490463215,15.35,1,FALSE,FALSE,3,TRUE,1,FALSE,100,"Swvu.PLA1.","ACwvu.PLA1.",#N/A,FALSE,FALSE,0,0,0,0,2,"","",TRUE,TRUE,FALSE,FALSE,1,60,#N/A,#N/A,FALSE,FALSE,FALSE,FALSE,FALSE,FALSE,FALSE,9,65532,65532,FALSE,FALSE,TRUE,TRUE,TRUE}</definedName>
    <definedName name="caja2" localSheetId="34" hidden="1">{FALSE,FALSE,-1.25,-15.5,484.5,276.75,FALSE,FALSE,TRUE,TRUE,0,12,#N/A,46,#N/A,2.93460490463215,15.35,1,FALSE,FALSE,3,TRUE,1,FALSE,100,"Swvu.PLA1.","ACwvu.PLA1.",#N/A,FALSE,FALSE,0,0,0,0,2,"","",TRUE,TRUE,FALSE,FALSE,1,60,#N/A,#N/A,FALSE,FALSE,FALSE,FALSE,FALSE,FALSE,FALSE,9,65532,65532,FALSE,FALSE,TRUE,TRUE,TRUE}</definedName>
    <definedName name="caja2" localSheetId="35" hidden="1">{FALSE,FALSE,-1.25,-15.5,484.5,276.75,FALSE,FALSE,TRUE,TRUE,0,12,#N/A,46,#N/A,2.93460490463215,15.35,1,FALSE,FALSE,3,TRUE,1,FALSE,100,"Swvu.PLA1.","ACwvu.PLA1.",#N/A,FALSE,FALSE,0,0,0,0,2,"","",TRUE,TRUE,FALSE,FALSE,1,60,#N/A,#N/A,FALSE,FALSE,FALSE,FALSE,FALSE,FALSE,FALSE,9,65532,65532,FALSE,FALSE,TRUE,TRUE,TRUE}</definedName>
    <definedName name="caja2" localSheetId="36" hidden="1">{FALSE,FALSE,-1.25,-15.5,484.5,276.75,FALSE,FALSE,TRUE,TRUE,0,12,#N/A,46,#N/A,2.93460490463215,15.35,1,FALSE,FALSE,3,TRUE,1,FALSE,100,"Swvu.PLA1.","ACwvu.PLA1.",#N/A,FALSE,FALSE,0,0,0,0,2,"","",TRUE,TRUE,FALSE,FALSE,1,60,#N/A,#N/A,FALSE,FALSE,FALSE,FALSE,FALSE,FALSE,FALSE,9,65532,65532,FALSE,FALSE,TRUE,TRUE,TRUE}</definedName>
    <definedName name="caja2" localSheetId="37" hidden="1">{FALSE,FALSE,-1.25,-15.5,484.5,276.75,FALSE,FALSE,TRUE,TRUE,0,12,#N/A,46,#N/A,2.93460490463215,15.35,1,FALSE,FALSE,3,TRUE,1,FALSE,100,"Swvu.PLA1.","ACwvu.PLA1.",#N/A,FALSE,FALSE,0,0,0,0,2,"","",TRUE,TRUE,FALSE,FALSE,1,60,#N/A,#N/A,FALSE,FALSE,FALSE,FALSE,FALSE,FALSE,FALSE,9,65532,65532,FALSE,FALSE,TRUE,TRUE,TRUE}</definedName>
    <definedName name="caja2" localSheetId="39" hidden="1">{FALSE,FALSE,-1.25,-15.5,484.5,276.75,FALSE,FALSE,TRUE,TRUE,0,12,#N/A,46,#N/A,2.93460490463215,15.35,1,FALSE,FALSE,3,TRUE,1,FALSE,100,"Swvu.PLA1.","ACwvu.PLA1.",#N/A,FALSE,FALSE,0,0,0,0,2,"","",TRUE,TRUE,FALSE,FALSE,1,60,#N/A,#N/A,FALSE,FALSE,FALSE,FALSE,FALSE,FALSE,FALSE,9,65532,65532,FALSE,FALSE,TRUE,TRUE,TRUE}</definedName>
    <definedName name="caja2" localSheetId="40" hidden="1">{FALSE,FALSE,-1.25,-15.5,484.5,276.75,FALSE,FALSE,TRUE,TRUE,0,12,#N/A,46,#N/A,2.93460490463215,15.35,1,FALSE,FALSE,3,TRUE,1,FALSE,100,"Swvu.PLA1.","ACwvu.PLA1.",#N/A,FALSE,FALSE,0,0,0,0,2,"","",TRUE,TRUE,FALSE,FALSE,1,60,#N/A,#N/A,FALSE,FALSE,FALSE,FALSE,FALSE,FALSE,FALSE,9,65532,65532,FALSE,FALSE,TRUE,TRUE,TRUE}</definedName>
    <definedName name="caja2" localSheetId="41" hidden="1">{FALSE,FALSE,-1.25,-15.5,484.5,276.75,FALSE,FALSE,TRUE,TRUE,0,12,#N/A,46,#N/A,2.93460490463215,15.35,1,FALSE,FALSE,3,TRUE,1,FALSE,100,"Swvu.PLA1.","ACwvu.PLA1.",#N/A,FALSE,FALSE,0,0,0,0,2,"","",TRUE,TRUE,FALSE,FALSE,1,60,#N/A,#N/A,FALSE,FALSE,FALSE,FALSE,FALSE,FALSE,FALSE,9,65532,65532,FALSE,FALSE,TRUE,TRUE,TRUE}</definedName>
    <definedName name="caja2" localSheetId="46" hidden="1">{FALSE,FALSE,-1.25,-15.5,484.5,276.75,FALSE,FALSE,TRUE,TRUE,0,12,#N/A,46,#N/A,2.93460490463215,15.35,1,FALSE,FALSE,3,TRUE,1,FALSE,100,"Swvu.PLA1.","ACwvu.PLA1.",#N/A,FALSE,FALSE,0,0,0,0,2,"","",TRUE,TRUE,FALSE,FALSE,1,60,#N/A,#N/A,FALSE,FALSE,FALSE,FALSE,FALSE,FALSE,FALSE,9,65532,65532,FALSE,FALSE,TRUE,TRUE,TRUE}</definedName>
    <definedName name="caja2" localSheetId="47" hidden="1">{FALSE,FALSE,-1.25,-15.5,484.5,276.75,FALSE,FALSE,TRUE,TRUE,0,12,#N/A,46,#N/A,2.93460490463215,15.35,1,FALSE,FALSE,3,TRUE,1,FALSE,100,"Swvu.PLA1.","ACwvu.PLA1.",#N/A,FALSE,FALSE,0,0,0,0,2,"","",TRUE,TRUE,FALSE,FALSE,1,60,#N/A,#N/A,FALSE,FALSE,FALSE,FALSE,FALSE,FALSE,FALSE,9,65532,65532,FALSE,FALSE,TRUE,TRUE,TRUE}</definedName>
    <definedName name="caja2" localSheetId="48" hidden="1">{FALSE,FALSE,-1.25,-15.5,484.5,276.75,FALSE,FALSE,TRUE,TRUE,0,12,#N/A,46,#N/A,2.93460490463215,15.35,1,FALSE,FALSE,3,TRUE,1,FALSE,100,"Swvu.PLA1.","ACwvu.PLA1.",#N/A,FALSE,FALSE,0,0,0,0,2,"","",TRUE,TRUE,FALSE,FALSE,1,60,#N/A,#N/A,FALSE,FALSE,FALSE,FALSE,FALSE,FALSE,FALSE,9,65532,65532,FALSE,FALSE,TRUE,TRUE,TRUE}</definedName>
    <definedName name="caja2" localSheetId="49" hidden="1">{FALSE,FALSE,-1.25,-15.5,484.5,276.75,FALSE,FALSE,TRUE,TRUE,0,12,#N/A,46,#N/A,2.93460490463215,15.35,1,FALSE,FALSE,3,TRUE,1,FALSE,100,"Swvu.PLA1.","ACwvu.PLA1.",#N/A,FALSE,FALSE,0,0,0,0,2,"","",TRUE,TRUE,FALSE,FALSE,1,60,#N/A,#N/A,FALSE,FALSE,FALSE,FALSE,FALSE,FALSE,FALSE,9,65532,65532,FALSE,FALSE,TRUE,TRUE,TRUE}</definedName>
    <definedName name="caja2" localSheetId="50" hidden="1">{FALSE,FALSE,-1.25,-15.5,484.5,276.75,FALSE,FALSE,TRUE,TRUE,0,12,#N/A,46,#N/A,2.93460490463215,15.35,1,FALSE,FALSE,3,TRUE,1,FALSE,100,"Swvu.PLA1.","ACwvu.PLA1.",#N/A,FALSE,FALSE,0,0,0,0,2,"","",TRUE,TRUE,FALSE,FALSE,1,60,#N/A,#N/A,FALSE,FALSE,FALSE,FALSE,FALSE,FALSE,FALSE,9,65532,65532,FALSE,FALSE,TRUE,TRUE,TRUE}</definedName>
    <definedName name="caja2" localSheetId="51" hidden="1">{FALSE,FALSE,-1.25,-15.5,484.5,276.75,FALSE,FALSE,TRUE,TRUE,0,12,#N/A,46,#N/A,2.93460490463215,15.35,1,FALSE,FALSE,3,TRUE,1,FALSE,100,"Swvu.PLA1.","ACwvu.PLA1.",#N/A,FALSE,FALSE,0,0,0,0,2,"","",TRUE,TRUE,FALSE,FALSE,1,60,#N/A,#N/A,FALSE,FALSE,FALSE,FALSE,FALSE,FALSE,FALSE,9,65532,65532,FALSE,FALSE,TRUE,TRUE,TRUE}</definedName>
    <definedName name="caja2" localSheetId="52" hidden="1">{FALSE,FALSE,-1.25,-15.5,484.5,276.75,FALSE,FALSE,TRUE,TRUE,0,12,#N/A,46,#N/A,2.93460490463215,15.35,1,FALSE,FALSE,3,TRUE,1,FALSE,100,"Swvu.PLA1.","ACwvu.PLA1.",#N/A,FALSE,FALSE,0,0,0,0,2,"","",TRUE,TRUE,FALSE,FALSE,1,60,#N/A,#N/A,FALSE,FALSE,FALSE,FALSE,FALSE,FALSE,FALSE,9,65532,65532,FALSE,FALSE,TRUE,TRUE,TRUE}</definedName>
    <definedName name="caja2" localSheetId="53" hidden="1">{FALSE,FALSE,-1.25,-15.5,484.5,276.75,FALSE,FALSE,TRUE,TRUE,0,12,#N/A,46,#N/A,2.93460490463215,15.35,1,FALSE,FALSE,3,TRUE,1,FALSE,100,"Swvu.PLA1.","ACwvu.PLA1.",#N/A,FALSE,FALSE,0,0,0,0,2,"","",TRUE,TRUE,FALSE,FALSE,1,60,#N/A,#N/A,FALSE,FALSE,FALSE,FALSE,FALSE,FALSE,FALSE,9,65532,65532,FALSE,FALSE,TRUE,TRUE,TRUE}</definedName>
    <definedName name="caja2" localSheetId="64" hidden="1">{FALSE,FALSE,-1.25,-15.5,484.5,276.75,FALSE,FALSE,TRUE,TRUE,0,12,#N/A,46,#N/A,2.93460490463215,15.35,1,FALSE,FALSE,3,TRUE,1,FALSE,100,"Swvu.PLA1.","ACwvu.PLA1.",#N/A,FALSE,FALSE,0,0,0,0,2,"","",TRUE,TRUE,FALSE,FALSE,1,60,#N/A,#N/A,FALSE,FALSE,FALSE,FALSE,FALSE,FALSE,FALSE,9,65532,65532,FALSE,FALSE,TRUE,TRUE,TRUE}</definedName>
    <definedName name="caja2" localSheetId="65" hidden="1">{FALSE,FALSE,-1.25,-15.5,484.5,276.75,FALSE,FALSE,TRUE,TRUE,0,12,#N/A,46,#N/A,2.93460490463215,15.35,1,FALSE,FALSE,3,TRUE,1,FALSE,100,"Swvu.PLA1.","ACwvu.PLA1.",#N/A,FALSE,FALSE,0,0,0,0,2,"","",TRUE,TRUE,FALSE,FALSE,1,60,#N/A,#N/A,FALSE,FALSE,FALSE,FALSE,FALSE,FALSE,FALSE,9,65532,65532,FALSE,FALSE,TRUE,TRUE,TRUE}</definedName>
    <definedName name="caja2" localSheetId="66" hidden="1">{FALSE,FALSE,-1.25,-15.5,484.5,276.75,FALSE,FALSE,TRUE,TRUE,0,12,#N/A,46,#N/A,2.93460490463215,15.35,1,FALSE,FALSE,3,TRUE,1,FALSE,100,"Swvu.PLA1.","ACwvu.PLA1.",#N/A,FALSE,FALSE,0,0,0,0,2,"","",TRUE,TRUE,FALSE,FALSE,1,60,#N/A,#N/A,FALSE,FALSE,FALSE,FALSE,FALSE,FALSE,FALSE,9,65532,65532,FALSE,FALSE,TRUE,TRUE,TRUE}</definedName>
    <definedName name="caja2" hidden="1">{FALSE,FALSE,-1.25,-15.5,484.5,276.75,FALSE,FALSE,TRUE,TRUE,0,12,#N/A,46,#N/A,2.93460490463215,15.35,1,FALSE,FALSE,3,TRUE,1,FALSE,100,"Swvu.PLA1.","ACwvu.PLA1.",#N/A,FALSE,FALSE,0,0,0,0,2,"","",TRUE,TRUE,FALSE,FALSE,1,60,#N/A,#N/A,FALSE,FALSE,FALSE,FALSE,FALSE,FALSE,FALSE,9,65532,65532,FALSE,FALSE,TRUE,TRUE,TRUE}</definedName>
    <definedName name="caja3" localSheetId="67" hidden="1">{FALSE,FALSE,-1.25,-15.5,484.5,276.75,FALSE,FALSE,TRUE,TRUE,0,12,#N/A,46,#N/A,2.93460490463215,15.35,1,FALSE,FALSE,3,TRUE,1,FALSE,100,"Swvu.PLA1.","ACwvu.PLA1.",#N/A,FALSE,FALSE,0,0,0,0,2,"","",TRUE,TRUE,FALSE,FALSE,1,60,#N/A,#N/A,FALSE,FALSE,FALSE,FALSE,FALSE,FALSE,FALSE,9,65532,65532,FALSE,FALSE,TRUE,TRUE,TRUE}</definedName>
    <definedName name="caja3" localSheetId="68" hidden="1">{FALSE,FALSE,-1.25,-15.5,484.5,276.75,FALSE,FALSE,TRUE,TRUE,0,12,#N/A,46,#N/A,2.93460490463215,15.35,1,FALSE,FALSE,3,TRUE,1,FALSE,100,"Swvu.PLA1.","ACwvu.PLA1.",#N/A,FALSE,FALSE,0,0,0,0,2,"","",TRUE,TRUE,FALSE,FALSE,1,60,#N/A,#N/A,FALSE,FALSE,FALSE,FALSE,FALSE,FALSE,FALSE,9,65532,65532,FALSE,FALSE,TRUE,TRUE,TRUE}</definedName>
    <definedName name="caja3" localSheetId="69" hidden="1">{FALSE,FALSE,-1.25,-15.5,484.5,276.75,FALSE,FALSE,TRUE,TRUE,0,12,#N/A,46,#N/A,2.93460490463215,15.35,1,FALSE,FALSE,3,TRUE,1,FALSE,100,"Swvu.PLA1.","ACwvu.PLA1.",#N/A,FALSE,FALSE,0,0,0,0,2,"","",TRUE,TRUE,FALSE,FALSE,1,60,#N/A,#N/A,FALSE,FALSE,FALSE,FALSE,FALSE,FALSE,FALSE,9,65532,65532,FALSE,FALSE,TRUE,TRUE,TRUE}</definedName>
    <definedName name="caja3" localSheetId="70" hidden="1">{FALSE,FALSE,-1.25,-15.5,484.5,276.75,FALSE,FALSE,TRUE,TRUE,0,12,#N/A,46,#N/A,2.93460490463215,15.35,1,FALSE,FALSE,3,TRUE,1,FALSE,100,"Swvu.PLA1.","ACwvu.PLA1.",#N/A,FALSE,FALSE,0,0,0,0,2,"","",TRUE,TRUE,FALSE,FALSE,1,60,#N/A,#N/A,FALSE,FALSE,FALSE,FALSE,FALSE,FALSE,FALSE,9,65532,65532,FALSE,FALSE,TRUE,TRUE,TRUE}</definedName>
    <definedName name="caja3" localSheetId="72" hidden="1">{FALSE,FALSE,-1.25,-15.5,484.5,276.75,FALSE,FALSE,TRUE,TRUE,0,12,#N/A,46,#N/A,2.93460490463215,15.35,1,FALSE,FALSE,3,TRUE,1,FALSE,100,"Swvu.PLA1.","ACwvu.PLA1.",#N/A,FALSE,FALSE,0,0,0,0,2,"","",TRUE,TRUE,FALSE,FALSE,1,60,#N/A,#N/A,FALSE,FALSE,FALSE,FALSE,FALSE,FALSE,FALSE,9,65532,65532,FALSE,FALSE,TRUE,TRUE,TRUE}</definedName>
    <definedName name="caja3" localSheetId="73" hidden="1">{FALSE,FALSE,-1.25,-15.5,484.5,276.75,FALSE,FALSE,TRUE,TRUE,0,12,#N/A,46,#N/A,2.93460490463215,15.35,1,FALSE,FALSE,3,TRUE,1,FALSE,100,"Swvu.PLA1.","ACwvu.PLA1.",#N/A,FALSE,FALSE,0,0,0,0,2,"","",TRUE,TRUE,FALSE,FALSE,1,60,#N/A,#N/A,FALSE,FALSE,FALSE,FALSE,FALSE,FALSE,FALSE,9,65532,65532,FALSE,FALSE,TRUE,TRUE,TRUE}</definedName>
    <definedName name="caja3" localSheetId="74" hidden="1">{FALSE,FALSE,-1.25,-15.5,484.5,276.75,FALSE,FALSE,TRUE,TRUE,0,12,#N/A,46,#N/A,2.93460490463215,15.35,1,FALSE,FALSE,3,TRUE,1,FALSE,100,"Swvu.PLA1.","ACwvu.PLA1.",#N/A,FALSE,FALSE,0,0,0,0,2,"","",TRUE,TRUE,FALSE,FALSE,1,60,#N/A,#N/A,FALSE,FALSE,FALSE,FALSE,FALSE,FALSE,FALSE,9,65532,65532,FALSE,FALSE,TRUE,TRUE,TRUE}</definedName>
    <definedName name="caja3" localSheetId="11" hidden="1">{FALSE,FALSE,-1.25,-15.5,484.5,276.75,FALSE,FALSE,TRUE,TRUE,0,12,#N/A,46,#N/A,2.93460490463215,15.35,1,FALSE,FALSE,3,TRUE,1,FALSE,100,"Swvu.PLA1.","ACwvu.PLA1.",#N/A,FALSE,FALSE,0,0,0,0,2,"","",TRUE,TRUE,FALSE,FALSE,1,60,#N/A,#N/A,FALSE,FALSE,FALSE,FALSE,FALSE,FALSE,FALSE,9,65532,65532,FALSE,FALSE,TRUE,TRUE,TRUE}</definedName>
    <definedName name="caja3" localSheetId="12" hidden="1">{FALSE,FALSE,-1.25,-15.5,484.5,276.75,FALSE,FALSE,TRUE,TRUE,0,12,#N/A,46,#N/A,2.93460490463215,15.35,1,FALSE,FALSE,3,TRUE,1,FALSE,100,"Swvu.PLA1.","ACwvu.PLA1.",#N/A,FALSE,FALSE,0,0,0,0,2,"","",TRUE,TRUE,FALSE,FALSE,1,60,#N/A,#N/A,FALSE,FALSE,FALSE,FALSE,FALSE,FALSE,FALSE,9,65532,65532,FALSE,FALSE,TRUE,TRUE,TRUE}</definedName>
    <definedName name="caja3" localSheetId="13" hidden="1">{FALSE,FALSE,-1.25,-15.5,484.5,276.75,FALSE,FALSE,TRUE,TRUE,0,12,#N/A,46,#N/A,2.93460490463215,15.35,1,FALSE,FALSE,3,TRUE,1,FALSE,100,"Swvu.PLA1.","ACwvu.PLA1.",#N/A,FALSE,FALSE,0,0,0,0,2,"","",TRUE,TRUE,FALSE,FALSE,1,60,#N/A,#N/A,FALSE,FALSE,FALSE,FALSE,FALSE,FALSE,FALSE,9,65532,65532,FALSE,FALSE,TRUE,TRUE,TRUE}</definedName>
    <definedName name="caja3" localSheetId="23" hidden="1">{FALSE,FALSE,-1.25,-15.5,484.5,276.75,FALSE,FALSE,TRUE,TRUE,0,12,#N/A,46,#N/A,2.93460490463215,15.35,1,FALSE,FALSE,3,TRUE,1,FALSE,100,"Swvu.PLA1.","ACwvu.PLA1.",#N/A,FALSE,FALSE,0,0,0,0,2,"","",TRUE,TRUE,FALSE,FALSE,1,60,#N/A,#N/A,FALSE,FALSE,FALSE,FALSE,FALSE,FALSE,FALSE,9,65532,65532,FALSE,FALSE,TRUE,TRUE,TRUE}</definedName>
    <definedName name="caja3" localSheetId="24" hidden="1">{FALSE,FALSE,-1.25,-15.5,484.5,276.75,FALSE,FALSE,TRUE,TRUE,0,12,#N/A,46,#N/A,2.93460490463215,15.35,1,FALSE,FALSE,3,TRUE,1,FALSE,100,"Swvu.PLA1.","ACwvu.PLA1.",#N/A,FALSE,FALSE,0,0,0,0,2,"","",TRUE,TRUE,FALSE,FALSE,1,60,#N/A,#N/A,FALSE,FALSE,FALSE,FALSE,FALSE,FALSE,FALSE,9,65532,65532,FALSE,FALSE,TRUE,TRUE,TRUE}</definedName>
    <definedName name="caja3" localSheetId="26" hidden="1">{FALSE,FALSE,-1.25,-15.5,484.5,276.75,FALSE,FALSE,TRUE,TRUE,0,12,#N/A,46,#N/A,2.93460490463215,15.35,1,FALSE,FALSE,3,TRUE,1,FALSE,100,"Swvu.PLA1.","ACwvu.PLA1.",#N/A,FALSE,FALSE,0,0,0,0,2,"","",TRUE,TRUE,FALSE,FALSE,1,60,#N/A,#N/A,FALSE,FALSE,FALSE,FALSE,FALSE,FALSE,FALSE,9,65532,65532,FALSE,FALSE,TRUE,TRUE,TRUE}</definedName>
    <definedName name="caja3" localSheetId="27" hidden="1">{FALSE,FALSE,-1.25,-15.5,484.5,276.75,FALSE,FALSE,TRUE,TRUE,0,12,#N/A,46,#N/A,2.93460490463215,15.35,1,FALSE,FALSE,3,TRUE,1,FALSE,100,"Swvu.PLA1.","ACwvu.PLA1.",#N/A,FALSE,FALSE,0,0,0,0,2,"","",TRUE,TRUE,FALSE,FALSE,1,60,#N/A,#N/A,FALSE,FALSE,FALSE,FALSE,FALSE,FALSE,FALSE,9,65532,65532,FALSE,FALSE,TRUE,TRUE,TRUE}</definedName>
    <definedName name="caja3" localSheetId="42" hidden="1">{FALSE,FALSE,-1.25,-15.5,484.5,276.75,FALSE,FALSE,TRUE,TRUE,0,12,#N/A,46,#N/A,2.93460490463215,15.35,1,FALSE,FALSE,3,TRUE,1,FALSE,100,"Swvu.PLA1.","ACwvu.PLA1.",#N/A,FALSE,FALSE,0,0,0,0,2,"","",TRUE,TRUE,FALSE,FALSE,1,60,#N/A,#N/A,FALSE,FALSE,FALSE,FALSE,FALSE,FALSE,FALSE,9,65532,65532,FALSE,FALSE,TRUE,TRUE,TRUE}</definedName>
    <definedName name="caja3" localSheetId="6" hidden="1">{FALSE,FALSE,-1.25,-15.5,484.5,276.75,FALSE,FALSE,TRUE,TRUE,0,12,#N/A,46,#N/A,2.93460490463215,15.35,1,FALSE,FALSE,3,TRUE,1,FALSE,100,"Swvu.PLA1.","ACwvu.PLA1.",#N/A,FALSE,FALSE,0,0,0,0,2,"","",TRUE,TRUE,FALSE,FALSE,1,60,#N/A,#N/A,FALSE,FALSE,FALSE,FALSE,FALSE,FALSE,FALSE,9,65532,65532,FALSE,FALSE,TRUE,TRUE,TRUE}</definedName>
    <definedName name="caja3" localSheetId="7" hidden="1">{FALSE,FALSE,-1.25,-15.5,484.5,276.75,FALSE,FALSE,TRUE,TRUE,0,12,#N/A,46,#N/A,2.93460490463215,15.35,1,FALSE,FALSE,3,TRUE,1,FALSE,100,"Swvu.PLA1.","ACwvu.PLA1.",#N/A,FALSE,FALSE,0,0,0,0,2,"","",TRUE,TRUE,FALSE,FALSE,1,60,#N/A,#N/A,FALSE,FALSE,FALSE,FALSE,FALSE,FALSE,FALSE,9,65532,65532,FALSE,FALSE,TRUE,TRUE,TRUE}</definedName>
    <definedName name="caja3" localSheetId="10" hidden="1">{FALSE,FALSE,-1.25,-15.5,484.5,276.75,FALSE,FALSE,TRUE,TRUE,0,12,#N/A,46,#N/A,2.93460490463215,15.35,1,FALSE,FALSE,3,TRUE,1,FALSE,100,"Swvu.PLA1.","ACwvu.PLA1.",#N/A,FALSE,FALSE,0,0,0,0,2,"","",TRUE,TRUE,FALSE,FALSE,1,60,#N/A,#N/A,FALSE,FALSE,FALSE,FALSE,FALSE,FALSE,FALSE,9,65532,65532,FALSE,FALSE,TRUE,TRUE,TRUE}</definedName>
    <definedName name="caja3" localSheetId="38" hidden="1">{FALSE,FALSE,-1.25,-15.5,484.5,276.75,FALSE,FALSE,TRUE,TRUE,0,12,#N/A,46,#N/A,2.93460490463215,15.35,1,FALSE,FALSE,3,TRUE,1,FALSE,100,"Swvu.PLA1.","ACwvu.PLA1.",#N/A,FALSE,FALSE,0,0,0,0,2,"","",TRUE,TRUE,FALSE,FALSE,1,60,#N/A,#N/A,FALSE,FALSE,FALSE,FALSE,FALSE,FALSE,FALSE,9,65532,65532,FALSE,FALSE,TRUE,TRUE,TRUE}</definedName>
    <definedName name="caja3" localSheetId="25" hidden="1">{FALSE,FALSE,-1.25,-15.5,484.5,276.75,FALSE,FALSE,TRUE,TRUE,0,12,#N/A,46,#N/A,2.93460490463215,15.35,1,FALSE,FALSE,3,TRUE,1,FALSE,100,"Swvu.PLA1.","ACwvu.PLA1.",#N/A,FALSE,FALSE,0,0,0,0,2,"","",TRUE,TRUE,FALSE,FALSE,1,60,#N/A,#N/A,FALSE,FALSE,FALSE,FALSE,FALSE,FALSE,FALSE,9,65532,65532,FALSE,FALSE,TRUE,TRUE,TRUE}</definedName>
    <definedName name="caja3" localSheetId="28" hidden="1">{FALSE,FALSE,-1.25,-15.5,484.5,276.75,FALSE,FALSE,TRUE,TRUE,0,12,#N/A,46,#N/A,2.93460490463215,15.35,1,FALSE,FALSE,3,TRUE,1,FALSE,100,"Swvu.PLA1.","ACwvu.PLA1.",#N/A,FALSE,FALSE,0,0,0,0,2,"","",TRUE,TRUE,FALSE,FALSE,1,60,#N/A,#N/A,FALSE,FALSE,FALSE,FALSE,FALSE,FALSE,FALSE,9,65532,65532,FALSE,FALSE,TRUE,TRUE,TRUE}</definedName>
    <definedName name="caja3" localSheetId="30" hidden="1">{FALSE,FALSE,-1.25,-15.5,484.5,276.75,FALSE,FALSE,TRUE,TRUE,0,12,#N/A,46,#N/A,2.93460490463215,15.35,1,FALSE,FALSE,3,TRUE,1,FALSE,100,"Swvu.PLA1.","ACwvu.PLA1.",#N/A,FALSE,FALSE,0,0,0,0,2,"","",TRUE,TRUE,FALSE,FALSE,1,60,#N/A,#N/A,FALSE,FALSE,FALSE,FALSE,FALSE,FALSE,FALSE,9,65532,65532,FALSE,FALSE,TRUE,TRUE,TRUE}</definedName>
    <definedName name="caja3" localSheetId="31" hidden="1">{FALSE,FALSE,-1.25,-15.5,484.5,276.75,FALSE,FALSE,TRUE,TRUE,0,12,#N/A,46,#N/A,2.93460490463215,15.35,1,FALSE,FALSE,3,TRUE,1,FALSE,100,"Swvu.PLA1.","ACwvu.PLA1.",#N/A,FALSE,FALSE,0,0,0,0,2,"","",TRUE,TRUE,FALSE,FALSE,1,60,#N/A,#N/A,FALSE,FALSE,FALSE,FALSE,FALSE,FALSE,FALSE,9,65532,65532,FALSE,FALSE,TRUE,TRUE,TRUE}</definedName>
    <definedName name="caja3" localSheetId="32" hidden="1">{FALSE,FALSE,-1.25,-15.5,484.5,276.75,FALSE,FALSE,TRUE,TRUE,0,12,#N/A,46,#N/A,2.93460490463215,15.35,1,FALSE,FALSE,3,TRUE,1,FALSE,100,"Swvu.PLA1.","ACwvu.PLA1.",#N/A,FALSE,FALSE,0,0,0,0,2,"","",TRUE,TRUE,FALSE,FALSE,1,60,#N/A,#N/A,FALSE,FALSE,FALSE,FALSE,FALSE,FALSE,FALSE,9,65532,65532,FALSE,FALSE,TRUE,TRUE,TRUE}</definedName>
    <definedName name="caja3" localSheetId="33" hidden="1">{FALSE,FALSE,-1.25,-15.5,484.5,276.75,FALSE,FALSE,TRUE,TRUE,0,12,#N/A,46,#N/A,2.93460490463215,15.35,1,FALSE,FALSE,3,TRUE,1,FALSE,100,"Swvu.PLA1.","ACwvu.PLA1.",#N/A,FALSE,FALSE,0,0,0,0,2,"","",TRUE,TRUE,FALSE,FALSE,1,60,#N/A,#N/A,FALSE,FALSE,FALSE,FALSE,FALSE,FALSE,FALSE,9,65532,65532,FALSE,FALSE,TRUE,TRUE,TRUE}</definedName>
    <definedName name="caja3" localSheetId="34" hidden="1">{FALSE,FALSE,-1.25,-15.5,484.5,276.75,FALSE,FALSE,TRUE,TRUE,0,12,#N/A,46,#N/A,2.93460490463215,15.35,1,FALSE,FALSE,3,TRUE,1,FALSE,100,"Swvu.PLA1.","ACwvu.PLA1.",#N/A,FALSE,FALSE,0,0,0,0,2,"","",TRUE,TRUE,FALSE,FALSE,1,60,#N/A,#N/A,FALSE,FALSE,FALSE,FALSE,FALSE,FALSE,FALSE,9,65532,65532,FALSE,FALSE,TRUE,TRUE,TRUE}</definedName>
    <definedName name="caja3" localSheetId="35" hidden="1">{FALSE,FALSE,-1.25,-15.5,484.5,276.75,FALSE,FALSE,TRUE,TRUE,0,12,#N/A,46,#N/A,2.93460490463215,15.35,1,FALSE,FALSE,3,TRUE,1,FALSE,100,"Swvu.PLA1.","ACwvu.PLA1.",#N/A,FALSE,FALSE,0,0,0,0,2,"","",TRUE,TRUE,FALSE,FALSE,1,60,#N/A,#N/A,FALSE,FALSE,FALSE,FALSE,FALSE,FALSE,FALSE,9,65532,65532,FALSE,FALSE,TRUE,TRUE,TRUE}</definedName>
    <definedName name="caja3" localSheetId="36" hidden="1">{FALSE,FALSE,-1.25,-15.5,484.5,276.75,FALSE,FALSE,TRUE,TRUE,0,12,#N/A,46,#N/A,2.93460490463215,15.35,1,FALSE,FALSE,3,TRUE,1,FALSE,100,"Swvu.PLA1.","ACwvu.PLA1.",#N/A,FALSE,FALSE,0,0,0,0,2,"","",TRUE,TRUE,FALSE,FALSE,1,60,#N/A,#N/A,FALSE,FALSE,FALSE,FALSE,FALSE,FALSE,FALSE,9,65532,65532,FALSE,FALSE,TRUE,TRUE,TRUE}</definedName>
    <definedName name="caja3" localSheetId="37" hidden="1">{FALSE,FALSE,-1.25,-15.5,484.5,276.75,FALSE,FALSE,TRUE,TRUE,0,12,#N/A,46,#N/A,2.93460490463215,15.35,1,FALSE,FALSE,3,TRUE,1,FALSE,100,"Swvu.PLA1.","ACwvu.PLA1.",#N/A,FALSE,FALSE,0,0,0,0,2,"","",TRUE,TRUE,FALSE,FALSE,1,60,#N/A,#N/A,FALSE,FALSE,FALSE,FALSE,FALSE,FALSE,FALSE,9,65532,65532,FALSE,FALSE,TRUE,TRUE,TRUE}</definedName>
    <definedName name="caja3" localSheetId="39" hidden="1">{FALSE,FALSE,-1.25,-15.5,484.5,276.75,FALSE,FALSE,TRUE,TRUE,0,12,#N/A,46,#N/A,2.93460490463215,15.35,1,FALSE,FALSE,3,TRUE,1,FALSE,100,"Swvu.PLA1.","ACwvu.PLA1.",#N/A,FALSE,FALSE,0,0,0,0,2,"","",TRUE,TRUE,FALSE,FALSE,1,60,#N/A,#N/A,FALSE,FALSE,FALSE,FALSE,FALSE,FALSE,FALSE,9,65532,65532,FALSE,FALSE,TRUE,TRUE,TRUE}</definedName>
    <definedName name="caja3" localSheetId="40" hidden="1">{FALSE,FALSE,-1.25,-15.5,484.5,276.75,FALSE,FALSE,TRUE,TRUE,0,12,#N/A,46,#N/A,2.93460490463215,15.35,1,FALSE,FALSE,3,TRUE,1,FALSE,100,"Swvu.PLA1.","ACwvu.PLA1.",#N/A,FALSE,FALSE,0,0,0,0,2,"","",TRUE,TRUE,FALSE,FALSE,1,60,#N/A,#N/A,FALSE,FALSE,FALSE,FALSE,FALSE,FALSE,FALSE,9,65532,65532,FALSE,FALSE,TRUE,TRUE,TRUE}</definedName>
    <definedName name="caja3" localSheetId="41" hidden="1">{FALSE,FALSE,-1.25,-15.5,484.5,276.75,FALSE,FALSE,TRUE,TRUE,0,12,#N/A,46,#N/A,2.93460490463215,15.35,1,FALSE,FALSE,3,TRUE,1,FALSE,100,"Swvu.PLA1.","ACwvu.PLA1.",#N/A,FALSE,FALSE,0,0,0,0,2,"","",TRUE,TRUE,FALSE,FALSE,1,60,#N/A,#N/A,FALSE,FALSE,FALSE,FALSE,FALSE,FALSE,FALSE,9,65532,65532,FALSE,FALSE,TRUE,TRUE,TRUE}</definedName>
    <definedName name="caja3" localSheetId="46" hidden="1">{FALSE,FALSE,-1.25,-15.5,484.5,276.75,FALSE,FALSE,TRUE,TRUE,0,12,#N/A,46,#N/A,2.93460490463215,15.35,1,FALSE,FALSE,3,TRUE,1,FALSE,100,"Swvu.PLA1.","ACwvu.PLA1.",#N/A,FALSE,FALSE,0,0,0,0,2,"","",TRUE,TRUE,FALSE,FALSE,1,60,#N/A,#N/A,FALSE,FALSE,FALSE,FALSE,FALSE,FALSE,FALSE,9,65532,65532,FALSE,FALSE,TRUE,TRUE,TRUE}</definedName>
    <definedName name="caja3" localSheetId="47" hidden="1">{FALSE,FALSE,-1.25,-15.5,484.5,276.75,FALSE,FALSE,TRUE,TRUE,0,12,#N/A,46,#N/A,2.93460490463215,15.35,1,FALSE,FALSE,3,TRUE,1,FALSE,100,"Swvu.PLA1.","ACwvu.PLA1.",#N/A,FALSE,FALSE,0,0,0,0,2,"","",TRUE,TRUE,FALSE,FALSE,1,60,#N/A,#N/A,FALSE,FALSE,FALSE,FALSE,FALSE,FALSE,FALSE,9,65532,65532,FALSE,FALSE,TRUE,TRUE,TRUE}</definedName>
    <definedName name="caja3" localSheetId="48" hidden="1">{FALSE,FALSE,-1.25,-15.5,484.5,276.75,FALSE,FALSE,TRUE,TRUE,0,12,#N/A,46,#N/A,2.93460490463215,15.35,1,FALSE,FALSE,3,TRUE,1,FALSE,100,"Swvu.PLA1.","ACwvu.PLA1.",#N/A,FALSE,FALSE,0,0,0,0,2,"","",TRUE,TRUE,FALSE,FALSE,1,60,#N/A,#N/A,FALSE,FALSE,FALSE,FALSE,FALSE,FALSE,FALSE,9,65532,65532,FALSE,FALSE,TRUE,TRUE,TRUE}</definedName>
    <definedName name="caja3" localSheetId="49" hidden="1">{FALSE,FALSE,-1.25,-15.5,484.5,276.75,FALSE,FALSE,TRUE,TRUE,0,12,#N/A,46,#N/A,2.93460490463215,15.35,1,FALSE,FALSE,3,TRUE,1,FALSE,100,"Swvu.PLA1.","ACwvu.PLA1.",#N/A,FALSE,FALSE,0,0,0,0,2,"","",TRUE,TRUE,FALSE,FALSE,1,60,#N/A,#N/A,FALSE,FALSE,FALSE,FALSE,FALSE,FALSE,FALSE,9,65532,65532,FALSE,FALSE,TRUE,TRUE,TRUE}</definedName>
    <definedName name="caja3" localSheetId="50" hidden="1">{FALSE,FALSE,-1.25,-15.5,484.5,276.75,FALSE,FALSE,TRUE,TRUE,0,12,#N/A,46,#N/A,2.93460490463215,15.35,1,FALSE,FALSE,3,TRUE,1,FALSE,100,"Swvu.PLA1.","ACwvu.PLA1.",#N/A,FALSE,FALSE,0,0,0,0,2,"","",TRUE,TRUE,FALSE,FALSE,1,60,#N/A,#N/A,FALSE,FALSE,FALSE,FALSE,FALSE,FALSE,FALSE,9,65532,65532,FALSE,FALSE,TRUE,TRUE,TRUE}</definedName>
    <definedName name="caja3" localSheetId="51" hidden="1">{FALSE,FALSE,-1.25,-15.5,484.5,276.75,FALSE,FALSE,TRUE,TRUE,0,12,#N/A,46,#N/A,2.93460490463215,15.35,1,FALSE,FALSE,3,TRUE,1,FALSE,100,"Swvu.PLA1.","ACwvu.PLA1.",#N/A,FALSE,FALSE,0,0,0,0,2,"","",TRUE,TRUE,FALSE,FALSE,1,60,#N/A,#N/A,FALSE,FALSE,FALSE,FALSE,FALSE,FALSE,FALSE,9,65532,65532,FALSE,FALSE,TRUE,TRUE,TRUE}</definedName>
    <definedName name="caja3" localSheetId="52" hidden="1">{FALSE,FALSE,-1.25,-15.5,484.5,276.75,FALSE,FALSE,TRUE,TRUE,0,12,#N/A,46,#N/A,2.93460490463215,15.35,1,FALSE,FALSE,3,TRUE,1,FALSE,100,"Swvu.PLA1.","ACwvu.PLA1.",#N/A,FALSE,FALSE,0,0,0,0,2,"","",TRUE,TRUE,FALSE,FALSE,1,60,#N/A,#N/A,FALSE,FALSE,FALSE,FALSE,FALSE,FALSE,FALSE,9,65532,65532,FALSE,FALSE,TRUE,TRUE,TRUE}</definedName>
    <definedName name="caja3" localSheetId="53" hidden="1">{FALSE,FALSE,-1.25,-15.5,484.5,276.75,FALSE,FALSE,TRUE,TRUE,0,12,#N/A,46,#N/A,2.93460490463215,15.35,1,FALSE,FALSE,3,TRUE,1,FALSE,100,"Swvu.PLA1.","ACwvu.PLA1.",#N/A,FALSE,FALSE,0,0,0,0,2,"","",TRUE,TRUE,FALSE,FALSE,1,60,#N/A,#N/A,FALSE,FALSE,FALSE,FALSE,FALSE,FALSE,FALSE,9,65532,65532,FALSE,FALSE,TRUE,TRUE,TRUE}</definedName>
    <definedName name="caja3" localSheetId="64" hidden="1">{FALSE,FALSE,-1.25,-15.5,484.5,276.75,FALSE,FALSE,TRUE,TRUE,0,12,#N/A,46,#N/A,2.93460490463215,15.35,1,FALSE,FALSE,3,TRUE,1,FALSE,100,"Swvu.PLA1.","ACwvu.PLA1.",#N/A,FALSE,FALSE,0,0,0,0,2,"","",TRUE,TRUE,FALSE,FALSE,1,60,#N/A,#N/A,FALSE,FALSE,FALSE,FALSE,FALSE,FALSE,FALSE,9,65532,65532,FALSE,FALSE,TRUE,TRUE,TRUE}</definedName>
    <definedName name="caja3" localSheetId="65" hidden="1">{FALSE,FALSE,-1.25,-15.5,484.5,276.75,FALSE,FALSE,TRUE,TRUE,0,12,#N/A,46,#N/A,2.93460490463215,15.35,1,FALSE,FALSE,3,TRUE,1,FALSE,100,"Swvu.PLA1.","ACwvu.PLA1.",#N/A,FALSE,FALSE,0,0,0,0,2,"","",TRUE,TRUE,FALSE,FALSE,1,60,#N/A,#N/A,FALSE,FALSE,FALSE,FALSE,FALSE,FALSE,FALSE,9,65532,65532,FALSE,FALSE,TRUE,TRUE,TRUE}</definedName>
    <definedName name="caja3" localSheetId="66" hidden="1">{FALSE,FALSE,-1.25,-15.5,484.5,276.75,FALSE,FALSE,TRUE,TRUE,0,12,#N/A,46,#N/A,2.93460490463215,15.35,1,FALSE,FALSE,3,TRUE,1,FALSE,100,"Swvu.PLA1.","ACwvu.PLA1.",#N/A,FALSE,FALSE,0,0,0,0,2,"","",TRUE,TRUE,FALSE,FALSE,1,60,#N/A,#N/A,FALSE,FALSE,FALSE,FALSE,FALSE,FALSE,FALSE,9,65532,65532,FALSE,FALSE,TRUE,TRUE,TRUE}</definedName>
    <definedName name="caja3" hidden="1">{FALSE,FALSE,-1.25,-15.5,484.5,276.75,FALSE,FALSE,TRUE,TRUE,0,12,#N/A,46,#N/A,2.93460490463215,15.35,1,FALSE,FALSE,3,TRUE,1,FALSE,100,"Swvu.PLA1.","ACwvu.PLA1.",#N/A,FALSE,FALSE,0,0,0,0,2,"","",TRUE,TRUE,FALSE,FALSE,1,60,#N/A,#N/A,FALSE,FALSE,FALSE,FALSE,FALSE,FALSE,FALSE,9,65532,65532,FALSE,FALSE,TRUE,TRUE,TRUE}</definedName>
    <definedName name="calcNGS_NGDP">#N/A</definedName>
    <definedName name="calculo" localSheetId="67" hidden="1">#REF!</definedName>
    <definedName name="calculo" localSheetId="68" hidden="1">#REF!</definedName>
    <definedName name="calculo" localSheetId="69" hidden="1">#REF!</definedName>
    <definedName name="calculo" localSheetId="70" hidden="1">#REF!</definedName>
    <definedName name="calculo" localSheetId="72" hidden="1">#REF!</definedName>
    <definedName name="calculo" localSheetId="73" hidden="1">#REF!</definedName>
    <definedName name="calculo" localSheetId="74" hidden="1">#REF!</definedName>
    <definedName name="calculo" localSheetId="11" hidden="1">#REF!</definedName>
    <definedName name="calculo" localSheetId="10" hidden="1">#REF!</definedName>
    <definedName name="calculo" localSheetId="38" hidden="1">#REF!</definedName>
    <definedName name="calculo" localSheetId="39" hidden="1">#REF!</definedName>
    <definedName name="calculo" localSheetId="40" hidden="1">#REF!</definedName>
    <definedName name="calculo" localSheetId="41" hidden="1">#REF!</definedName>
    <definedName name="calculo" localSheetId="46" hidden="1">#REF!</definedName>
    <definedName name="calculo" localSheetId="52" hidden="1">#REF!</definedName>
    <definedName name="calculo" localSheetId="64" hidden="1">#REF!</definedName>
    <definedName name="calculo" localSheetId="65" hidden="1">#REF!</definedName>
    <definedName name="calculo" localSheetId="66" hidden="1">#REF!</definedName>
    <definedName name="calculo" hidden="1">#REF!</definedName>
    <definedName name="CalificaciónFinal" localSheetId="11">#REF!</definedName>
    <definedName name="CalificaciónFinal" localSheetId="10">#REF!</definedName>
    <definedName name="CalificaciónFinal" localSheetId="38">#REF!</definedName>
    <definedName name="CalificaciónFinal" localSheetId="39">#REF!</definedName>
    <definedName name="CalificaciónFinal" localSheetId="46">'[58]base de datos MODULO I'!$B$4:$E$49</definedName>
    <definedName name="CalificaciónFinal" localSheetId="51">#REF!</definedName>
    <definedName name="CalificaciónFinal" localSheetId="52">'[58]base de datos MODULO I'!$B$4:$E$49</definedName>
    <definedName name="CalificaciónFinal" localSheetId="66">'[58]base de datos MODULO I'!$B$4:$E$49</definedName>
    <definedName name="CalificaciónFinal">#REF!</definedName>
    <definedName name="CalificIndica" localSheetId="11">#REF!</definedName>
    <definedName name="CalificIndica" localSheetId="10">#REF!</definedName>
    <definedName name="CalificIndica" localSheetId="38">#REF!</definedName>
    <definedName name="CalificIndica" localSheetId="39">#REF!</definedName>
    <definedName name="CalificIndica" localSheetId="46">'[58]base de datos MODULO I'!$F$5:$AM$50</definedName>
    <definedName name="CalificIndica" localSheetId="51">#REF!</definedName>
    <definedName name="CalificIndica" localSheetId="52">'[58]base de datos MODULO I'!$F$5:$AM$50</definedName>
    <definedName name="CalificIndica" localSheetId="66">'[58]base de datos MODULO I'!$F$5:$AM$50</definedName>
    <definedName name="CalificIndica">#REF!</definedName>
    <definedName name="CAMARON" localSheetId="67">#REF!</definedName>
    <definedName name="CAMARON" localSheetId="68">#REF!</definedName>
    <definedName name="CAMARON" localSheetId="69">#REF!</definedName>
    <definedName name="CAMARON" localSheetId="70">#REF!</definedName>
    <definedName name="CAMARON" localSheetId="72">#REF!</definedName>
    <definedName name="CAMARON" localSheetId="73">#REF!</definedName>
    <definedName name="CAMARON" localSheetId="74">#REF!</definedName>
    <definedName name="CAMARON" localSheetId="11">#REF!</definedName>
    <definedName name="CAMARON" localSheetId="12">#REF!</definedName>
    <definedName name="CAMARON" localSheetId="13">#REF!</definedName>
    <definedName name="CAMARON" localSheetId="23">#REF!</definedName>
    <definedName name="CAMARON" localSheetId="24">#REF!</definedName>
    <definedName name="CAMARON" localSheetId="26">#REF!</definedName>
    <definedName name="CAMARON" localSheetId="10">#REF!</definedName>
    <definedName name="CAMARON" localSheetId="38">#REF!</definedName>
    <definedName name="CAMARON" localSheetId="25">#REF!</definedName>
    <definedName name="CAMARON" localSheetId="30">#REF!</definedName>
    <definedName name="CAMARON" localSheetId="31">#REF!</definedName>
    <definedName name="CAMARON" localSheetId="39">#REF!</definedName>
    <definedName name="CAMARON" localSheetId="40">#REF!</definedName>
    <definedName name="CAMARON" localSheetId="41">#REF!</definedName>
    <definedName name="CAMARON" localSheetId="46">#REF!</definedName>
    <definedName name="CAMARON" localSheetId="47">#REF!</definedName>
    <definedName name="CAMARON" localSheetId="52">#REF!</definedName>
    <definedName name="CAMARON" localSheetId="64">#REF!</definedName>
    <definedName name="CAMARON" localSheetId="65">#REF!</definedName>
    <definedName name="CAMARON" localSheetId="66">#REF!</definedName>
    <definedName name="CAMARON">#REF!</definedName>
    <definedName name="Canada_wt" localSheetId="11">#REF!</definedName>
    <definedName name="Canada_wt" localSheetId="10">#REF!</definedName>
    <definedName name="Canada_wt" localSheetId="38">#REF!</definedName>
    <definedName name="Canada_wt" localSheetId="39">#REF!</definedName>
    <definedName name="Canada_wt" localSheetId="46">'[79]OECD wgt'!$B$10</definedName>
    <definedName name="Canada_wt" localSheetId="51">#REF!</definedName>
    <definedName name="Canada_wt" localSheetId="52">'[79]OECD wgt'!$B$10</definedName>
    <definedName name="Canada_wt" localSheetId="66">'[79]OECD wgt'!$B$10</definedName>
    <definedName name="Canada_wt">#REF!</definedName>
    <definedName name="CAPA" localSheetId="67">#REF!</definedName>
    <definedName name="CAPA" localSheetId="68">#REF!</definedName>
    <definedName name="CAPA" localSheetId="69">#REF!</definedName>
    <definedName name="CAPA" localSheetId="70">#REF!</definedName>
    <definedName name="CAPA" localSheetId="72">#REF!</definedName>
    <definedName name="CAPA" localSheetId="73">#REF!</definedName>
    <definedName name="CAPA" localSheetId="74">#REF!</definedName>
    <definedName name="CAPA" localSheetId="11">#REF!</definedName>
    <definedName name="CAPA" localSheetId="12">#REF!</definedName>
    <definedName name="CAPA" localSheetId="13">#REF!</definedName>
    <definedName name="CAPA" localSheetId="10">#REF!</definedName>
    <definedName name="CAPA" localSheetId="38">#REF!</definedName>
    <definedName name="CAPA" localSheetId="30">#REF!</definedName>
    <definedName name="CAPA" localSheetId="39">#REF!</definedName>
    <definedName name="CAPA" localSheetId="40">#REF!</definedName>
    <definedName name="CAPA" localSheetId="41">#REF!</definedName>
    <definedName name="CAPA" localSheetId="46">#REF!</definedName>
    <definedName name="CAPA" localSheetId="52">#REF!</definedName>
    <definedName name="CAPA" localSheetId="53">#REF!</definedName>
    <definedName name="CAPA" localSheetId="64">#REF!</definedName>
    <definedName name="CAPA" localSheetId="65">#REF!</definedName>
    <definedName name="CAPA" localSheetId="66">#REF!</definedName>
    <definedName name="CAPA">#REF!</definedName>
    <definedName name="CAperc" localSheetId="67">#REF!</definedName>
    <definedName name="CAperc" localSheetId="68">#REF!</definedName>
    <definedName name="CAperc" localSheetId="69">#REF!</definedName>
    <definedName name="CAperc" localSheetId="70">#REF!</definedName>
    <definedName name="CAperc" localSheetId="72">#REF!</definedName>
    <definedName name="CAperc" localSheetId="73">#REF!</definedName>
    <definedName name="CAperc" localSheetId="74">#REF!</definedName>
    <definedName name="CAperc" localSheetId="11">#REF!</definedName>
    <definedName name="CAperc" localSheetId="12">#REF!</definedName>
    <definedName name="CAperc" localSheetId="13">#REF!</definedName>
    <definedName name="CAperc" localSheetId="10">#REF!</definedName>
    <definedName name="CAperc" localSheetId="38">#REF!</definedName>
    <definedName name="CAperc" localSheetId="39">#REF!</definedName>
    <definedName name="CAperc" localSheetId="40">#REF!</definedName>
    <definedName name="CAperc" localSheetId="41">#REF!</definedName>
    <definedName name="CAperc" localSheetId="46">#REF!</definedName>
    <definedName name="CAperc" localSheetId="52">#REF!</definedName>
    <definedName name="CAperc" localSheetId="53">#REF!</definedName>
    <definedName name="CAperc" localSheetId="64">#REF!</definedName>
    <definedName name="CAperc" localSheetId="65">#REF!</definedName>
    <definedName name="CAperc">#REF!</definedName>
    <definedName name="Capit.Neto" localSheetId="11">#REF!</definedName>
    <definedName name="Capit.Neto" localSheetId="10">#REF!</definedName>
    <definedName name="Capit.Neto" localSheetId="38">#REF!</definedName>
    <definedName name="Capit.Neto" localSheetId="39">#REF!</definedName>
    <definedName name="Capit.Neto" localSheetId="46">'[58]Ranking Bancario'!$J$4:$N$54</definedName>
    <definedName name="Capit.Neto" localSheetId="51">#REF!</definedName>
    <definedName name="Capit.Neto" localSheetId="52">'[58]Ranking Bancario'!$J$4:$N$54</definedName>
    <definedName name="Capit.Neto" localSheetId="66">'[58]Ranking Bancario'!$J$4:$N$54</definedName>
    <definedName name="Capit.Neto">#REF!</definedName>
    <definedName name="Capitalizacion" localSheetId="11">#REF!</definedName>
    <definedName name="Capitalizacion" localSheetId="10">#REF!</definedName>
    <definedName name="Capitalizacion" localSheetId="38">#REF!</definedName>
    <definedName name="Capitalizacion" localSheetId="39">#REF!</definedName>
    <definedName name="Capitalizacion" localSheetId="46">'[58]Calidad del Activo'!$A$5:$K$24</definedName>
    <definedName name="Capitalizacion" localSheetId="51">#REF!</definedName>
    <definedName name="Capitalizacion" localSheetId="52">'[58]Calidad del Activo'!$A$5:$K$24</definedName>
    <definedName name="Capitalizacion" localSheetId="66">'[58]Calidad del Activo'!$A$5:$K$24</definedName>
    <definedName name="Capitalizacion">#REF!</definedName>
    <definedName name="CAr" localSheetId="67">#REF!</definedName>
    <definedName name="CAr" localSheetId="68">#REF!</definedName>
    <definedName name="CAr" localSheetId="69">#REF!</definedName>
    <definedName name="CAr" localSheetId="70">#REF!</definedName>
    <definedName name="CAr" localSheetId="72">#REF!</definedName>
    <definedName name="CAr" localSheetId="73">#REF!</definedName>
    <definedName name="CAr" localSheetId="74">#REF!</definedName>
    <definedName name="CAr" localSheetId="11">#REF!</definedName>
    <definedName name="CAr" localSheetId="12">#REF!</definedName>
    <definedName name="CAr" localSheetId="13">#REF!</definedName>
    <definedName name="CAr" localSheetId="10">#REF!</definedName>
    <definedName name="CAr" localSheetId="38">#REF!</definedName>
    <definedName name="CAr" localSheetId="30">#REF!</definedName>
    <definedName name="CAr" localSheetId="39">#REF!</definedName>
    <definedName name="CAr" localSheetId="40">#REF!</definedName>
    <definedName name="CAr" localSheetId="41">#REF!</definedName>
    <definedName name="CAr" localSheetId="46">#REF!</definedName>
    <definedName name="CAr" localSheetId="52">#REF!</definedName>
    <definedName name="CAr" localSheetId="53">#REF!</definedName>
    <definedName name="CAr" localSheetId="64">#REF!</definedName>
    <definedName name="CAr" localSheetId="65">#REF!</definedName>
    <definedName name="CAr" localSheetId="66">#REF!</definedName>
    <definedName name="CAr">#REF!</definedName>
    <definedName name="CAS" localSheetId="11">#REF!</definedName>
    <definedName name="CAS" localSheetId="10">#REF!</definedName>
    <definedName name="CAS" localSheetId="38">#REF!</definedName>
    <definedName name="CAS" localSheetId="39">#REF!</definedName>
    <definedName name="CAS" localSheetId="46">[74]CASCADA!$C$4</definedName>
    <definedName name="CAS" localSheetId="51">#REF!</definedName>
    <definedName name="CAS" localSheetId="52">[74]CASCADA!$C$4</definedName>
    <definedName name="CAS" localSheetId="66">[74]CASCADA!$C$4</definedName>
    <definedName name="CAS">#REF!</definedName>
    <definedName name="Cascada" localSheetId="11">#REF!</definedName>
    <definedName name="Cascada" localSheetId="10">#REF!</definedName>
    <definedName name="Cascada" localSheetId="38">#REF!</definedName>
    <definedName name="Cascada" localSheetId="39">#REF!</definedName>
    <definedName name="Cascada" localSheetId="46">[90]Hoja3!$B$1:$L$98</definedName>
    <definedName name="Cascada" localSheetId="51">#REF!</definedName>
    <definedName name="Cascada" localSheetId="52">[90]Hoja3!$B$1:$L$98</definedName>
    <definedName name="Cascada" localSheetId="66">[90]Hoja3!$B$1:$L$98</definedName>
    <definedName name="Cascada">#REF!</definedName>
    <definedName name="Cavg" localSheetId="67">OFFSET(#REF!,0,0,COUNT(#REF!),1)</definedName>
    <definedName name="Cavg" localSheetId="68">OFFSET(#REF!,0,0,COUNT(#REF!),1)</definedName>
    <definedName name="Cavg" localSheetId="69">OFFSET(#REF!,0,0,COUNT(#REF!),1)</definedName>
    <definedName name="Cavg" localSheetId="70">OFFSET(#REF!,0,0,COUNT(#REF!),1)</definedName>
    <definedName name="Cavg" localSheetId="72">OFFSET(#REF!,0,0,COUNT(#REF!),1)</definedName>
    <definedName name="Cavg" localSheetId="73">OFFSET(#REF!,0,0,COUNT(#REF!),1)</definedName>
    <definedName name="Cavg" localSheetId="74">OFFSET(#REF!,0,0,COUNT(#REF!),1)</definedName>
    <definedName name="Cavg" localSheetId="11">OFFSET(#REF!,0,0,COUNT(#REF!),1)</definedName>
    <definedName name="Cavg" localSheetId="12">OFFSET(#REF!,0,0,COUNT(#REF!),1)</definedName>
    <definedName name="Cavg" localSheetId="13">OFFSET(#REF!,0,0,COUNT(#REF!),1)</definedName>
    <definedName name="Cavg" localSheetId="23">OFFSET(#REF!,0,0,COUNT(#REF!),1)</definedName>
    <definedName name="Cavg" localSheetId="24">OFFSET(#REF!,0,0,COUNT(#REF!),1)</definedName>
    <definedName name="Cavg" localSheetId="26">OFFSET(#REF!,0,0,COUNT(#REF!),1)</definedName>
    <definedName name="Cavg" localSheetId="10">OFFSET(#REF!,0,0,COUNT(#REF!),1)</definedName>
    <definedName name="Cavg" localSheetId="38">OFFSET(#REF!,0,0,COUNT(#REF!),1)</definedName>
    <definedName name="Cavg" localSheetId="25">OFFSET(#REF!,0,0,COUNT(#REF!),1)</definedName>
    <definedName name="Cavg" localSheetId="30">OFFSET(#REF!,0,0,COUNT(#REF!),1)</definedName>
    <definedName name="Cavg" localSheetId="31">OFFSET(#REF!,0,0,COUNT(#REF!),1)</definedName>
    <definedName name="Cavg" localSheetId="36">OFFSET(#REF!,0,0,COUNT(#REF!),1)</definedName>
    <definedName name="Cavg" localSheetId="37">OFFSET(#REF!,0,0,COUNT(#REF!),1)</definedName>
    <definedName name="Cavg" localSheetId="39">OFFSET(#REF!,0,0,COUNT(#REF!),1)</definedName>
    <definedName name="Cavg" localSheetId="40">OFFSET(#REF!,0,0,COUNT(#REF!),1)</definedName>
    <definedName name="Cavg" localSheetId="41">OFFSET(#REF!,0,0,COUNT(#REF!),1)</definedName>
    <definedName name="Cavg" localSheetId="46">OFFSET(#REF!,0,0,COUNT(#REF!),1)</definedName>
    <definedName name="Cavg" localSheetId="47">OFFSET(#REF!,0,0,COUNT(#REF!),1)</definedName>
    <definedName name="Cavg" localSheetId="48">OFFSET(#REF!,0,0,COUNT(#REF!),1)</definedName>
    <definedName name="Cavg" localSheetId="49">OFFSET(#REF!,0,0,COUNT(#REF!),1)</definedName>
    <definedName name="Cavg" localSheetId="52">OFFSET(#REF!,0,0,COUNT(#REF!),1)</definedName>
    <definedName name="Cavg" localSheetId="53">OFFSET(#REF!,0,0,COUNT(#REF!),1)</definedName>
    <definedName name="Cavg" localSheetId="64">OFFSET(#REF!,0,0,COUNT(#REF!),1)</definedName>
    <definedName name="Cavg" localSheetId="65">OFFSET(#REF!,0,0,COUNT(#REF!),1)</definedName>
    <definedName name="Cavg">OFFSET(#REF!,0,0,COUNT(#REF!),1)</definedName>
    <definedName name="cc" localSheetId="67" hidden="1">{"Riqfin97",#N/A,FALSE,"Tran";"Riqfinpro",#N/A,FALSE,"Tran"}</definedName>
    <definedName name="cc" localSheetId="68" hidden="1">{"Riqfin97",#N/A,FALSE,"Tran";"Riqfinpro",#N/A,FALSE,"Tran"}</definedName>
    <definedName name="cc" localSheetId="69" hidden="1">{"Riqfin97",#N/A,FALSE,"Tran";"Riqfinpro",#N/A,FALSE,"Tran"}</definedName>
    <definedName name="cc" localSheetId="70" hidden="1">{"Riqfin97",#N/A,FALSE,"Tran";"Riqfinpro",#N/A,FALSE,"Tran"}</definedName>
    <definedName name="cc" localSheetId="72" hidden="1">{"Riqfin97",#N/A,FALSE,"Tran";"Riqfinpro",#N/A,FALSE,"Tran"}</definedName>
    <definedName name="cc" localSheetId="73" hidden="1">{"Riqfin97",#N/A,FALSE,"Tran";"Riqfinpro",#N/A,FALSE,"Tran"}</definedName>
    <definedName name="cc" localSheetId="74" hidden="1">{"Riqfin97",#N/A,FALSE,"Tran";"Riqfinpro",#N/A,FALSE,"Tran"}</definedName>
    <definedName name="cc" localSheetId="11" hidden="1">{"Riqfin97",#N/A,FALSE,"Tran";"Riqfinpro",#N/A,FALSE,"Tran"}</definedName>
    <definedName name="cc" localSheetId="12" hidden="1">{"Riqfin97",#N/A,FALSE,"Tran";"Riqfinpro",#N/A,FALSE,"Tran"}</definedName>
    <definedName name="cc" localSheetId="13" hidden="1">{"Riqfin97",#N/A,FALSE,"Tran";"Riqfinpro",#N/A,FALSE,"Tran"}</definedName>
    <definedName name="cc" localSheetId="23" hidden="1">{"Riqfin97",#N/A,FALSE,"Tran";"Riqfinpro",#N/A,FALSE,"Tran"}</definedName>
    <definedName name="cc" localSheetId="24" hidden="1">{"Riqfin97",#N/A,FALSE,"Tran";"Riqfinpro",#N/A,FALSE,"Tran"}</definedName>
    <definedName name="cc" localSheetId="26" hidden="1">{"Riqfin97",#N/A,FALSE,"Tran";"Riqfinpro",#N/A,FALSE,"Tran"}</definedName>
    <definedName name="cc" localSheetId="27" hidden="1">{"Riqfin97",#N/A,FALSE,"Tran";"Riqfinpro",#N/A,FALSE,"Tran"}</definedName>
    <definedName name="cc" localSheetId="42" hidden="1">{"Riqfin97",#N/A,FALSE,"Tran";"Riqfinpro",#N/A,FALSE,"Tran"}</definedName>
    <definedName name="cc" localSheetId="6" hidden="1">{"Riqfin97",#N/A,FALSE,"Tran";"Riqfinpro",#N/A,FALSE,"Tran"}</definedName>
    <definedName name="cc" localSheetId="7" hidden="1">{"Riqfin97",#N/A,FALSE,"Tran";"Riqfinpro",#N/A,FALSE,"Tran"}</definedName>
    <definedName name="cc" localSheetId="10" hidden="1">{"Riqfin97",#N/A,FALSE,"Tran";"Riqfinpro",#N/A,FALSE,"Tran"}</definedName>
    <definedName name="cc" localSheetId="38" hidden="1">{"Riqfin97",#N/A,FALSE,"Tran";"Riqfinpro",#N/A,FALSE,"Tran"}</definedName>
    <definedName name="cc" localSheetId="25" hidden="1">{"Riqfin97",#N/A,FALSE,"Tran";"Riqfinpro",#N/A,FALSE,"Tran"}</definedName>
    <definedName name="cc" localSheetId="28" hidden="1">{"Riqfin97",#N/A,FALSE,"Tran";"Riqfinpro",#N/A,FALSE,"Tran"}</definedName>
    <definedName name="cc" localSheetId="30" hidden="1">{"Riqfin97",#N/A,FALSE,"Tran";"Riqfinpro",#N/A,FALSE,"Tran"}</definedName>
    <definedName name="cc" localSheetId="31" hidden="1">{"Riqfin97",#N/A,FALSE,"Tran";"Riqfinpro",#N/A,FALSE,"Tran"}</definedName>
    <definedName name="cc" localSheetId="32" hidden="1">{"Riqfin97",#N/A,FALSE,"Tran";"Riqfinpro",#N/A,FALSE,"Tran"}</definedName>
    <definedName name="cc" localSheetId="33" hidden="1">{"Riqfin97",#N/A,FALSE,"Tran";"Riqfinpro",#N/A,FALSE,"Tran"}</definedName>
    <definedName name="cc" localSheetId="34" hidden="1">{"Riqfin97",#N/A,FALSE,"Tran";"Riqfinpro",#N/A,FALSE,"Tran"}</definedName>
    <definedName name="cc" localSheetId="35" hidden="1">{"Riqfin97",#N/A,FALSE,"Tran";"Riqfinpro",#N/A,FALSE,"Tran"}</definedName>
    <definedName name="cc" localSheetId="36" hidden="1">{"Riqfin97",#N/A,FALSE,"Tran";"Riqfinpro",#N/A,FALSE,"Tran"}</definedName>
    <definedName name="cc" localSheetId="37" hidden="1">{"Riqfin97",#N/A,FALSE,"Tran";"Riqfinpro",#N/A,FALSE,"Tran"}</definedName>
    <definedName name="cc" localSheetId="39" hidden="1">{"Riqfin97",#N/A,FALSE,"Tran";"Riqfinpro",#N/A,FALSE,"Tran"}</definedName>
    <definedName name="cc" localSheetId="40" hidden="1">{"Riqfin97",#N/A,FALSE,"Tran";"Riqfinpro",#N/A,FALSE,"Tran"}</definedName>
    <definedName name="cc" localSheetId="41" hidden="1">{"Riqfin97",#N/A,FALSE,"Tran";"Riqfinpro",#N/A,FALSE,"Tran"}</definedName>
    <definedName name="cc" localSheetId="46" hidden="1">{"Riqfin97",#N/A,FALSE,"Tran";"Riqfinpro",#N/A,FALSE,"Tran"}</definedName>
    <definedName name="cc" localSheetId="47" hidden="1">{"Riqfin97",#N/A,FALSE,"Tran";"Riqfinpro",#N/A,FALSE,"Tran"}</definedName>
    <definedName name="cc" localSheetId="48" hidden="1">{"Riqfin97",#N/A,FALSE,"Tran";"Riqfinpro",#N/A,FALSE,"Tran"}</definedName>
    <definedName name="cc" localSheetId="49" hidden="1">{"Riqfin97",#N/A,FALSE,"Tran";"Riqfinpro",#N/A,FALSE,"Tran"}</definedName>
    <definedName name="cc" localSheetId="50" hidden="1">{"Riqfin97",#N/A,FALSE,"Tran";"Riqfinpro",#N/A,FALSE,"Tran"}</definedName>
    <definedName name="cc" localSheetId="51" hidden="1">{"Riqfin97",#N/A,FALSE,"Tran";"Riqfinpro",#N/A,FALSE,"Tran"}</definedName>
    <definedName name="cc" localSheetId="52" hidden="1">{"Riqfin97",#N/A,FALSE,"Tran";"Riqfinpro",#N/A,FALSE,"Tran"}</definedName>
    <definedName name="cc" localSheetId="53" hidden="1">{"Riqfin97",#N/A,FALSE,"Tran";"Riqfinpro",#N/A,FALSE,"Tran"}</definedName>
    <definedName name="cc" localSheetId="64" hidden="1">{"Riqfin97",#N/A,FALSE,"Tran";"Riqfinpro",#N/A,FALSE,"Tran"}</definedName>
    <definedName name="cc" localSheetId="65" hidden="1">{"Riqfin97",#N/A,FALSE,"Tran";"Riqfinpro",#N/A,FALSE,"Tran"}</definedName>
    <definedName name="cc" localSheetId="66" hidden="1">{"Riqfin97",#N/A,FALSE,"Tran";"Riqfinpro",#N/A,FALSE,"Tran"}</definedName>
    <definedName name="cc" hidden="1">{"Riqfin97",#N/A,FALSE,"Tran";"Riqfinpro",#N/A,FALSE,"Tran"}</definedName>
    <definedName name="ccc">#N/A</definedName>
    <definedName name="cccc">#N/A</definedName>
    <definedName name="ccccc" localSheetId="67" hidden="1">{"Minpmon",#N/A,FALSE,"Monthinput"}</definedName>
    <definedName name="ccccc" localSheetId="68" hidden="1">{"Minpmon",#N/A,FALSE,"Monthinput"}</definedName>
    <definedName name="ccccc" localSheetId="69" hidden="1">{"Minpmon",#N/A,FALSE,"Monthinput"}</definedName>
    <definedName name="ccccc" localSheetId="70" hidden="1">{"Minpmon",#N/A,FALSE,"Monthinput"}</definedName>
    <definedName name="ccccc" localSheetId="72" hidden="1">{"Minpmon",#N/A,FALSE,"Monthinput"}</definedName>
    <definedName name="ccccc" localSheetId="73" hidden="1">{"Minpmon",#N/A,FALSE,"Monthinput"}</definedName>
    <definedName name="ccccc" localSheetId="74" hidden="1">{"Minpmon",#N/A,FALSE,"Monthinput"}</definedName>
    <definedName name="ccccc" localSheetId="11" hidden="1">{"Minpmon",#N/A,FALSE,"Monthinput"}</definedName>
    <definedName name="ccccc" localSheetId="12" hidden="1">{"Minpmon",#N/A,FALSE,"Monthinput"}</definedName>
    <definedName name="ccccc" localSheetId="13" hidden="1">{"Minpmon",#N/A,FALSE,"Monthinput"}</definedName>
    <definedName name="ccccc" localSheetId="23" hidden="1">{"Minpmon",#N/A,FALSE,"Monthinput"}</definedName>
    <definedName name="ccccc" localSheetId="24" hidden="1">{"Minpmon",#N/A,FALSE,"Monthinput"}</definedName>
    <definedName name="ccccc" localSheetId="26" hidden="1">{"Minpmon",#N/A,FALSE,"Monthinput"}</definedName>
    <definedName name="ccccc" localSheetId="27" hidden="1">{"Minpmon",#N/A,FALSE,"Monthinput"}</definedName>
    <definedName name="ccccc" localSheetId="42" hidden="1">{"Minpmon",#N/A,FALSE,"Monthinput"}</definedName>
    <definedName name="ccccc" localSheetId="6" hidden="1">{"Minpmon",#N/A,FALSE,"Monthinput"}</definedName>
    <definedName name="ccccc" localSheetId="7" hidden="1">{"Minpmon",#N/A,FALSE,"Monthinput"}</definedName>
    <definedName name="ccccc" localSheetId="10" hidden="1">{"Minpmon",#N/A,FALSE,"Monthinput"}</definedName>
    <definedName name="ccccc" localSheetId="38" hidden="1">{"Minpmon",#N/A,FALSE,"Monthinput"}</definedName>
    <definedName name="ccccc" localSheetId="25" hidden="1">{"Minpmon",#N/A,FALSE,"Monthinput"}</definedName>
    <definedName name="ccccc" localSheetId="28" hidden="1">{"Minpmon",#N/A,FALSE,"Monthinput"}</definedName>
    <definedName name="ccccc" localSheetId="30" hidden="1">{"Minpmon",#N/A,FALSE,"Monthinput"}</definedName>
    <definedName name="ccccc" localSheetId="31" hidden="1">{"Minpmon",#N/A,FALSE,"Monthinput"}</definedName>
    <definedName name="ccccc" localSheetId="32" hidden="1">{"Minpmon",#N/A,FALSE,"Monthinput"}</definedName>
    <definedName name="ccccc" localSheetId="33" hidden="1">{"Minpmon",#N/A,FALSE,"Monthinput"}</definedName>
    <definedName name="ccccc" localSheetId="34" hidden="1">{"Minpmon",#N/A,FALSE,"Monthinput"}</definedName>
    <definedName name="ccccc" localSheetId="35" hidden="1">{"Minpmon",#N/A,FALSE,"Monthinput"}</definedName>
    <definedName name="ccccc" localSheetId="36" hidden="1">{"Minpmon",#N/A,FALSE,"Monthinput"}</definedName>
    <definedName name="ccccc" localSheetId="37" hidden="1">{"Minpmon",#N/A,FALSE,"Monthinput"}</definedName>
    <definedName name="ccccc" localSheetId="39" hidden="1">{"Minpmon",#N/A,FALSE,"Monthinput"}</definedName>
    <definedName name="ccccc" localSheetId="40" hidden="1">{"Minpmon",#N/A,FALSE,"Monthinput"}</definedName>
    <definedName name="ccccc" localSheetId="41" hidden="1">{"Minpmon",#N/A,FALSE,"Monthinput"}</definedName>
    <definedName name="ccccc" localSheetId="46" hidden="1">{"Minpmon",#N/A,FALSE,"Monthinput"}</definedName>
    <definedName name="ccccc" localSheetId="47" hidden="1">{"Minpmon",#N/A,FALSE,"Monthinput"}</definedName>
    <definedName name="ccccc" localSheetId="48" hidden="1">{"Minpmon",#N/A,FALSE,"Monthinput"}</definedName>
    <definedName name="ccccc" localSheetId="49" hidden="1">{"Minpmon",#N/A,FALSE,"Monthinput"}</definedName>
    <definedName name="ccccc" localSheetId="50" hidden="1">{"Minpmon",#N/A,FALSE,"Monthinput"}</definedName>
    <definedName name="ccccc" localSheetId="51" hidden="1">{"Minpmon",#N/A,FALSE,"Monthinput"}</definedName>
    <definedName name="ccccc" localSheetId="52" hidden="1">{"Minpmon",#N/A,FALSE,"Monthinput"}</definedName>
    <definedName name="ccccc" localSheetId="53" hidden="1">{"Minpmon",#N/A,FALSE,"Monthinput"}</definedName>
    <definedName name="ccccc" localSheetId="64" hidden="1">{"Minpmon",#N/A,FALSE,"Monthinput"}</definedName>
    <definedName name="ccccc" localSheetId="65" hidden="1">{"Minpmon",#N/A,FALSE,"Monthinput"}</definedName>
    <definedName name="ccccc" localSheetId="66" hidden="1">{"Minpmon",#N/A,FALSE,"Monthinput"}</definedName>
    <definedName name="ccccc" hidden="1">{"Minpmon",#N/A,FALSE,"Monthinput"}</definedName>
    <definedName name="cccccccccccccc" localSheetId="67" hidden="1">{"Tab1",#N/A,FALSE,"P";"Tab2",#N/A,FALSE,"P"}</definedName>
    <definedName name="cccccccccccccc" localSheetId="68" hidden="1">{"Tab1",#N/A,FALSE,"P";"Tab2",#N/A,FALSE,"P"}</definedName>
    <definedName name="cccccccccccccc" localSheetId="69" hidden="1">{"Tab1",#N/A,FALSE,"P";"Tab2",#N/A,FALSE,"P"}</definedName>
    <definedName name="cccccccccccccc" localSheetId="70" hidden="1">{"Tab1",#N/A,FALSE,"P";"Tab2",#N/A,FALSE,"P"}</definedName>
    <definedName name="cccccccccccccc" localSheetId="72" hidden="1">{"Tab1",#N/A,FALSE,"P";"Tab2",#N/A,FALSE,"P"}</definedName>
    <definedName name="cccccccccccccc" localSheetId="73" hidden="1">{"Tab1",#N/A,FALSE,"P";"Tab2",#N/A,FALSE,"P"}</definedName>
    <definedName name="cccccccccccccc" localSheetId="74" hidden="1">{"Tab1",#N/A,FALSE,"P";"Tab2",#N/A,FALSE,"P"}</definedName>
    <definedName name="cccccccccccccc" localSheetId="11" hidden="1">{"Tab1",#N/A,FALSE,"P";"Tab2",#N/A,FALSE,"P"}</definedName>
    <definedName name="cccccccccccccc" localSheetId="12" hidden="1">{"Tab1",#N/A,FALSE,"P";"Tab2",#N/A,FALSE,"P"}</definedName>
    <definedName name="cccccccccccccc" localSheetId="13" hidden="1">{"Tab1",#N/A,FALSE,"P";"Tab2",#N/A,FALSE,"P"}</definedName>
    <definedName name="cccccccccccccc" localSheetId="23" hidden="1">{"Tab1",#N/A,FALSE,"P";"Tab2",#N/A,FALSE,"P"}</definedName>
    <definedName name="cccccccccccccc" localSheetId="24" hidden="1">{"Tab1",#N/A,FALSE,"P";"Tab2",#N/A,FALSE,"P"}</definedName>
    <definedName name="cccccccccccccc" localSheetId="26" hidden="1">{"Tab1",#N/A,FALSE,"P";"Tab2",#N/A,FALSE,"P"}</definedName>
    <definedName name="cccccccccccccc" localSheetId="27" hidden="1">{"Tab1",#N/A,FALSE,"P";"Tab2",#N/A,FALSE,"P"}</definedName>
    <definedName name="cccccccccccccc" localSheetId="42" hidden="1">{"Tab1",#N/A,FALSE,"P";"Tab2",#N/A,FALSE,"P"}</definedName>
    <definedName name="cccccccccccccc" localSheetId="6" hidden="1">{"Tab1",#N/A,FALSE,"P";"Tab2",#N/A,FALSE,"P"}</definedName>
    <definedName name="cccccccccccccc" localSheetId="7" hidden="1">{"Tab1",#N/A,FALSE,"P";"Tab2",#N/A,FALSE,"P"}</definedName>
    <definedName name="cccccccccccccc" localSheetId="10" hidden="1">{"Tab1",#N/A,FALSE,"P";"Tab2",#N/A,FALSE,"P"}</definedName>
    <definedName name="cccccccccccccc" localSheetId="38" hidden="1">{"Tab1",#N/A,FALSE,"P";"Tab2",#N/A,FALSE,"P"}</definedName>
    <definedName name="cccccccccccccc" localSheetId="25" hidden="1">{"Tab1",#N/A,FALSE,"P";"Tab2",#N/A,FALSE,"P"}</definedName>
    <definedName name="cccccccccccccc" localSheetId="28" hidden="1">{"Tab1",#N/A,FALSE,"P";"Tab2",#N/A,FALSE,"P"}</definedName>
    <definedName name="cccccccccccccc" localSheetId="30" hidden="1">{"Tab1",#N/A,FALSE,"P";"Tab2",#N/A,FALSE,"P"}</definedName>
    <definedName name="cccccccccccccc" localSheetId="31" hidden="1">{"Tab1",#N/A,FALSE,"P";"Tab2",#N/A,FALSE,"P"}</definedName>
    <definedName name="cccccccccccccc" localSheetId="32" hidden="1">{"Tab1",#N/A,FALSE,"P";"Tab2",#N/A,FALSE,"P"}</definedName>
    <definedName name="cccccccccccccc" localSheetId="33" hidden="1">{"Tab1",#N/A,FALSE,"P";"Tab2",#N/A,FALSE,"P"}</definedName>
    <definedName name="cccccccccccccc" localSheetId="34" hidden="1">{"Tab1",#N/A,FALSE,"P";"Tab2",#N/A,FALSE,"P"}</definedName>
    <definedName name="cccccccccccccc" localSheetId="35" hidden="1">{"Tab1",#N/A,FALSE,"P";"Tab2",#N/A,FALSE,"P"}</definedName>
    <definedName name="cccccccccccccc" localSheetId="36" hidden="1">{"Tab1",#N/A,FALSE,"P";"Tab2",#N/A,FALSE,"P"}</definedName>
    <definedName name="cccccccccccccc" localSheetId="37" hidden="1">{"Tab1",#N/A,FALSE,"P";"Tab2",#N/A,FALSE,"P"}</definedName>
    <definedName name="cccccccccccccc" localSheetId="39" hidden="1">{"Tab1",#N/A,FALSE,"P";"Tab2",#N/A,FALSE,"P"}</definedName>
    <definedName name="cccccccccccccc" localSheetId="40" hidden="1">{"Tab1",#N/A,FALSE,"P";"Tab2",#N/A,FALSE,"P"}</definedName>
    <definedName name="cccccccccccccc" localSheetId="41" hidden="1">{"Tab1",#N/A,FALSE,"P";"Tab2",#N/A,FALSE,"P"}</definedName>
    <definedName name="cccccccccccccc" localSheetId="46" hidden="1">{"Tab1",#N/A,FALSE,"P";"Tab2",#N/A,FALSE,"P"}</definedName>
    <definedName name="cccccccccccccc" localSheetId="47" hidden="1">{"Tab1",#N/A,FALSE,"P";"Tab2",#N/A,FALSE,"P"}</definedName>
    <definedName name="cccccccccccccc" localSheetId="48" hidden="1">{"Tab1",#N/A,FALSE,"P";"Tab2",#N/A,FALSE,"P"}</definedName>
    <definedName name="cccccccccccccc" localSheetId="49" hidden="1">{"Tab1",#N/A,FALSE,"P";"Tab2",#N/A,FALSE,"P"}</definedName>
    <definedName name="cccccccccccccc" localSheetId="50" hidden="1">{"Tab1",#N/A,FALSE,"P";"Tab2",#N/A,FALSE,"P"}</definedName>
    <definedName name="cccccccccccccc" localSheetId="51" hidden="1">{"Tab1",#N/A,FALSE,"P";"Tab2",#N/A,FALSE,"P"}</definedName>
    <definedName name="cccccccccccccc" localSheetId="52" hidden="1">{"Tab1",#N/A,FALSE,"P";"Tab2",#N/A,FALSE,"P"}</definedName>
    <definedName name="cccccccccccccc" localSheetId="53" hidden="1">{"Tab1",#N/A,FALSE,"P";"Tab2",#N/A,FALSE,"P"}</definedName>
    <definedName name="cccccccccccccc" localSheetId="64" hidden="1">{"Tab1",#N/A,FALSE,"P";"Tab2",#N/A,FALSE,"P"}</definedName>
    <definedName name="cccccccccccccc" localSheetId="65" hidden="1">{"Tab1",#N/A,FALSE,"P";"Tab2",#N/A,FALSE,"P"}</definedName>
    <definedName name="cccccccccccccc" localSheetId="66" hidden="1">{"Tab1",#N/A,FALSE,"P";"Tab2",#N/A,FALSE,"P"}</definedName>
    <definedName name="cccccccccccccc" hidden="1">{"Tab1",#N/A,FALSE,"P";"Tab2",#N/A,FALSE,"P"}</definedName>
    <definedName name="cccm" localSheetId="67" hidden="1">{"Riqfin97",#N/A,FALSE,"Tran";"Riqfinpro",#N/A,FALSE,"Tran"}</definedName>
    <definedName name="cccm" localSheetId="68" hidden="1">{"Riqfin97",#N/A,FALSE,"Tran";"Riqfinpro",#N/A,FALSE,"Tran"}</definedName>
    <definedName name="cccm" localSheetId="69" hidden="1">{"Riqfin97",#N/A,FALSE,"Tran";"Riqfinpro",#N/A,FALSE,"Tran"}</definedName>
    <definedName name="cccm" localSheetId="70" hidden="1">{"Riqfin97",#N/A,FALSE,"Tran";"Riqfinpro",#N/A,FALSE,"Tran"}</definedName>
    <definedName name="cccm" localSheetId="72" hidden="1">{"Riqfin97",#N/A,FALSE,"Tran";"Riqfinpro",#N/A,FALSE,"Tran"}</definedName>
    <definedName name="cccm" localSheetId="73" hidden="1">{"Riqfin97",#N/A,FALSE,"Tran";"Riqfinpro",#N/A,FALSE,"Tran"}</definedName>
    <definedName name="cccm" localSheetId="74" hidden="1">{"Riqfin97",#N/A,FALSE,"Tran";"Riqfinpro",#N/A,FALSE,"Tran"}</definedName>
    <definedName name="cccm" localSheetId="11" hidden="1">{"Riqfin97",#N/A,FALSE,"Tran";"Riqfinpro",#N/A,FALSE,"Tran"}</definedName>
    <definedName name="cccm" localSheetId="12" hidden="1">{"Riqfin97",#N/A,FALSE,"Tran";"Riqfinpro",#N/A,FALSE,"Tran"}</definedName>
    <definedName name="cccm" localSheetId="13" hidden="1">{"Riqfin97",#N/A,FALSE,"Tran";"Riqfinpro",#N/A,FALSE,"Tran"}</definedName>
    <definedName name="cccm" localSheetId="23" hidden="1">{"Riqfin97",#N/A,FALSE,"Tran";"Riqfinpro",#N/A,FALSE,"Tran"}</definedName>
    <definedName name="cccm" localSheetId="24" hidden="1">{"Riqfin97",#N/A,FALSE,"Tran";"Riqfinpro",#N/A,FALSE,"Tran"}</definedName>
    <definedName name="cccm" localSheetId="26" hidden="1">{"Riqfin97",#N/A,FALSE,"Tran";"Riqfinpro",#N/A,FALSE,"Tran"}</definedName>
    <definedName name="cccm" localSheetId="27" hidden="1">{"Riqfin97",#N/A,FALSE,"Tran";"Riqfinpro",#N/A,FALSE,"Tran"}</definedName>
    <definedName name="cccm" localSheetId="42" hidden="1">{"Riqfin97",#N/A,FALSE,"Tran";"Riqfinpro",#N/A,FALSE,"Tran"}</definedName>
    <definedName name="cccm" localSheetId="6" hidden="1">{"Riqfin97",#N/A,FALSE,"Tran";"Riqfinpro",#N/A,FALSE,"Tran"}</definedName>
    <definedName name="cccm" localSheetId="7" hidden="1">{"Riqfin97",#N/A,FALSE,"Tran";"Riqfinpro",#N/A,FALSE,"Tran"}</definedName>
    <definedName name="cccm" localSheetId="10" hidden="1">{"Riqfin97",#N/A,FALSE,"Tran";"Riqfinpro",#N/A,FALSE,"Tran"}</definedName>
    <definedName name="cccm" localSheetId="38" hidden="1">{"Riqfin97",#N/A,FALSE,"Tran";"Riqfinpro",#N/A,FALSE,"Tran"}</definedName>
    <definedName name="cccm" localSheetId="25" hidden="1">{"Riqfin97",#N/A,FALSE,"Tran";"Riqfinpro",#N/A,FALSE,"Tran"}</definedName>
    <definedName name="cccm" localSheetId="28" hidden="1">{"Riqfin97",#N/A,FALSE,"Tran";"Riqfinpro",#N/A,FALSE,"Tran"}</definedName>
    <definedName name="cccm" localSheetId="30" hidden="1">{"Riqfin97",#N/A,FALSE,"Tran";"Riqfinpro",#N/A,FALSE,"Tran"}</definedName>
    <definedName name="cccm" localSheetId="31" hidden="1">{"Riqfin97",#N/A,FALSE,"Tran";"Riqfinpro",#N/A,FALSE,"Tran"}</definedName>
    <definedName name="cccm" localSheetId="32" hidden="1">{"Riqfin97",#N/A,FALSE,"Tran";"Riqfinpro",#N/A,FALSE,"Tran"}</definedName>
    <definedName name="cccm" localSheetId="33" hidden="1">{"Riqfin97",#N/A,FALSE,"Tran";"Riqfinpro",#N/A,FALSE,"Tran"}</definedName>
    <definedName name="cccm" localSheetId="34" hidden="1">{"Riqfin97",#N/A,FALSE,"Tran";"Riqfinpro",#N/A,FALSE,"Tran"}</definedName>
    <definedName name="cccm" localSheetId="35" hidden="1">{"Riqfin97",#N/A,FALSE,"Tran";"Riqfinpro",#N/A,FALSE,"Tran"}</definedName>
    <definedName name="cccm" localSheetId="36" hidden="1">{"Riqfin97",#N/A,FALSE,"Tran";"Riqfinpro",#N/A,FALSE,"Tran"}</definedName>
    <definedName name="cccm" localSheetId="37" hidden="1">{"Riqfin97",#N/A,FALSE,"Tran";"Riqfinpro",#N/A,FALSE,"Tran"}</definedName>
    <definedName name="cccm" localSheetId="39" hidden="1">{"Riqfin97",#N/A,FALSE,"Tran";"Riqfinpro",#N/A,FALSE,"Tran"}</definedName>
    <definedName name="cccm" localSheetId="40" hidden="1">{"Riqfin97",#N/A,FALSE,"Tran";"Riqfinpro",#N/A,FALSE,"Tran"}</definedName>
    <definedName name="cccm" localSheetId="41" hidden="1">{"Riqfin97",#N/A,FALSE,"Tran";"Riqfinpro",#N/A,FALSE,"Tran"}</definedName>
    <definedName name="cccm" localSheetId="46" hidden="1">{"Riqfin97",#N/A,FALSE,"Tran";"Riqfinpro",#N/A,FALSE,"Tran"}</definedName>
    <definedName name="cccm" localSheetId="47" hidden="1">{"Riqfin97",#N/A,FALSE,"Tran";"Riqfinpro",#N/A,FALSE,"Tran"}</definedName>
    <definedName name="cccm" localSheetId="48" hidden="1">{"Riqfin97",#N/A,FALSE,"Tran";"Riqfinpro",#N/A,FALSE,"Tran"}</definedName>
    <definedName name="cccm" localSheetId="49" hidden="1">{"Riqfin97",#N/A,FALSE,"Tran";"Riqfinpro",#N/A,FALSE,"Tran"}</definedName>
    <definedName name="cccm" localSheetId="50" hidden="1">{"Riqfin97",#N/A,FALSE,"Tran";"Riqfinpro",#N/A,FALSE,"Tran"}</definedName>
    <definedName name="cccm" localSheetId="51" hidden="1">{"Riqfin97",#N/A,FALSE,"Tran";"Riqfinpro",#N/A,FALSE,"Tran"}</definedName>
    <definedName name="cccm" localSheetId="52" hidden="1">{"Riqfin97",#N/A,FALSE,"Tran";"Riqfinpro",#N/A,FALSE,"Tran"}</definedName>
    <definedName name="cccm" localSheetId="53" hidden="1">{"Riqfin97",#N/A,FALSE,"Tran";"Riqfinpro",#N/A,FALSE,"Tran"}</definedName>
    <definedName name="cccm" localSheetId="64" hidden="1">{"Riqfin97",#N/A,FALSE,"Tran";"Riqfinpro",#N/A,FALSE,"Tran"}</definedName>
    <definedName name="cccm" localSheetId="65" hidden="1">{"Riqfin97",#N/A,FALSE,"Tran";"Riqfinpro",#N/A,FALSE,"Tran"}</definedName>
    <definedName name="cccm" localSheetId="66" hidden="1">{"Riqfin97",#N/A,FALSE,"Tran";"Riqfinpro",#N/A,FALSE,"Tran"}</definedName>
    <definedName name="cccm" hidden="1">{"Riqfin97",#N/A,FALSE,"Tran";"Riqfinpro",#N/A,FALSE,"Tran"}</definedName>
    <definedName name="ccme" localSheetId="67">#REF!</definedName>
    <definedName name="ccme" localSheetId="68">#REF!</definedName>
    <definedName name="ccme" localSheetId="69">#REF!</definedName>
    <definedName name="ccme" localSheetId="70">#REF!</definedName>
    <definedName name="ccme" localSheetId="72">#REF!</definedName>
    <definedName name="ccme" localSheetId="73">#REF!</definedName>
    <definedName name="ccme" localSheetId="74">#REF!</definedName>
    <definedName name="ccme" localSheetId="11">#REF!</definedName>
    <definedName name="ccme" localSheetId="10">#REF!</definedName>
    <definedName name="ccme" localSheetId="38">#REF!</definedName>
    <definedName name="ccme" localSheetId="39">#REF!</definedName>
    <definedName name="ccme" localSheetId="40">#REF!</definedName>
    <definedName name="ccme" localSheetId="41">#REF!</definedName>
    <definedName name="ccme" localSheetId="46">#REF!</definedName>
    <definedName name="ccme" localSheetId="52">#REF!</definedName>
    <definedName name="ccme" localSheetId="64">#REF!</definedName>
    <definedName name="ccme" localSheetId="65">#REF!</definedName>
    <definedName name="ccme" localSheetId="66">#REF!</definedName>
    <definedName name="ccme">#REF!</definedName>
    <definedName name="ccme2000" localSheetId="67">#REF!</definedName>
    <definedName name="ccme2000" localSheetId="68">#REF!</definedName>
    <definedName name="ccme2000" localSheetId="69">#REF!</definedName>
    <definedName name="ccme2000" localSheetId="70">#REF!</definedName>
    <definedName name="ccme2000" localSheetId="72">#REF!</definedName>
    <definedName name="ccme2000" localSheetId="73">#REF!</definedName>
    <definedName name="ccme2000" localSheetId="74">#REF!</definedName>
    <definedName name="ccme2000" localSheetId="11">#REF!</definedName>
    <definedName name="ccme2000" localSheetId="10">#REF!</definedName>
    <definedName name="ccme2000" localSheetId="38">#REF!</definedName>
    <definedName name="ccme2000" localSheetId="39">#REF!</definedName>
    <definedName name="ccme2000" localSheetId="40">#REF!</definedName>
    <definedName name="ccme2000" localSheetId="41">#REF!</definedName>
    <definedName name="ccme2000" localSheetId="46">#REF!</definedName>
    <definedName name="ccme2000" localSheetId="52">#REF!</definedName>
    <definedName name="ccme2000" localSheetId="64">#REF!</definedName>
    <definedName name="ccme2000" localSheetId="65">#REF!</definedName>
    <definedName name="ccme2000" localSheetId="66">#REF!</definedName>
    <definedName name="ccme2000">#REF!</definedName>
    <definedName name="ccme2001" localSheetId="67">#REF!</definedName>
    <definedName name="ccme2001" localSheetId="68">#REF!</definedName>
    <definedName name="ccme2001" localSheetId="69">#REF!</definedName>
    <definedName name="ccme2001" localSheetId="70">#REF!</definedName>
    <definedName name="ccme2001" localSheetId="72">#REF!</definedName>
    <definedName name="ccme2001" localSheetId="73">#REF!</definedName>
    <definedName name="ccme2001" localSheetId="74">#REF!</definedName>
    <definedName name="ccme2001" localSheetId="11">#REF!</definedName>
    <definedName name="ccme2001" localSheetId="10">#REF!</definedName>
    <definedName name="ccme2001" localSheetId="38">#REF!</definedName>
    <definedName name="ccme2001" localSheetId="39">#REF!</definedName>
    <definedName name="ccme2001" localSheetId="40">#REF!</definedName>
    <definedName name="ccme2001" localSheetId="41">#REF!</definedName>
    <definedName name="ccme2001" localSheetId="46">#REF!</definedName>
    <definedName name="ccme2001" localSheetId="52">#REF!</definedName>
    <definedName name="ccme2001" localSheetId="64">#REF!</definedName>
    <definedName name="ccme2001" localSheetId="65">#REF!</definedName>
    <definedName name="ccme2001">#REF!</definedName>
    <definedName name="ccme2002" localSheetId="67">#REF!</definedName>
    <definedName name="ccme2002" localSheetId="68">#REF!</definedName>
    <definedName name="ccme2002" localSheetId="69">#REF!</definedName>
    <definedName name="ccme2002" localSheetId="70">#REF!</definedName>
    <definedName name="ccme2002" localSheetId="72">#REF!</definedName>
    <definedName name="ccme2002" localSheetId="73">#REF!</definedName>
    <definedName name="ccme2002" localSheetId="74">#REF!</definedName>
    <definedName name="ccme2002" localSheetId="11">#REF!</definedName>
    <definedName name="ccme2002" localSheetId="10">#REF!</definedName>
    <definedName name="ccme2002" localSheetId="38">#REF!</definedName>
    <definedName name="ccme2002" localSheetId="39">#REF!</definedName>
    <definedName name="ccme2002" localSheetId="40">#REF!</definedName>
    <definedName name="ccme2002" localSheetId="41">#REF!</definedName>
    <definedName name="ccme2002" localSheetId="46">#REF!</definedName>
    <definedName name="ccme2002" localSheetId="52">#REF!</definedName>
    <definedName name="ccme2002" localSheetId="64">#REF!</definedName>
    <definedName name="ccme2002" localSheetId="65">#REF!</definedName>
    <definedName name="ccme2002">#REF!</definedName>
    <definedName name="ccme2003" localSheetId="67">#REF!</definedName>
    <definedName name="ccme2003" localSheetId="68">#REF!</definedName>
    <definedName name="ccme2003" localSheetId="69">#REF!</definedName>
    <definedName name="ccme2003" localSheetId="70">#REF!</definedName>
    <definedName name="ccme2003" localSheetId="72">#REF!</definedName>
    <definedName name="ccme2003" localSheetId="73">#REF!</definedName>
    <definedName name="ccme2003" localSheetId="74">#REF!</definedName>
    <definedName name="ccme2003" localSheetId="11">#REF!</definedName>
    <definedName name="ccme2003" localSheetId="10">#REF!</definedName>
    <definedName name="ccme2003" localSheetId="38">#REF!</definedName>
    <definedName name="ccme2003" localSheetId="39">#REF!</definedName>
    <definedName name="ccme2003" localSheetId="40">#REF!</definedName>
    <definedName name="ccme2003" localSheetId="41">#REF!</definedName>
    <definedName name="ccme2003" localSheetId="46">#REF!</definedName>
    <definedName name="ccme2003" localSheetId="52">#REF!</definedName>
    <definedName name="ccme2003" localSheetId="64">#REF!</definedName>
    <definedName name="ccme2003" localSheetId="65">#REF!</definedName>
    <definedName name="ccme2003">#REF!</definedName>
    <definedName name="ccme98" localSheetId="67">[25]Programa!#REF!</definedName>
    <definedName name="ccme98" localSheetId="68">[25]Programa!#REF!</definedName>
    <definedName name="ccme98" localSheetId="69">[25]Programa!#REF!</definedName>
    <definedName name="ccme98" localSheetId="70">[25]Programa!#REF!</definedName>
    <definedName name="ccme98" localSheetId="72">[25]Programa!#REF!</definedName>
    <definedName name="ccme98" localSheetId="73">[25]Programa!#REF!</definedName>
    <definedName name="ccme98" localSheetId="74">[25]Programa!#REF!</definedName>
    <definedName name="ccme98" localSheetId="11">#REF!</definedName>
    <definedName name="ccme98" localSheetId="10">#REF!</definedName>
    <definedName name="ccme98" localSheetId="38">#REF!</definedName>
    <definedName name="ccme98" localSheetId="30">[26]Programa!#REF!</definedName>
    <definedName name="ccme98" localSheetId="39">#REF!</definedName>
    <definedName name="ccme98" localSheetId="40">[25]Programa!#REF!</definedName>
    <definedName name="ccme98" localSheetId="41">[25]Programa!#REF!</definedName>
    <definedName name="ccme98" localSheetId="46">[25]Programa!#REF!</definedName>
    <definedName name="ccme98" localSheetId="51">#REF!</definedName>
    <definedName name="ccme98" localSheetId="52">[25]Programa!#REF!</definedName>
    <definedName name="ccme98" localSheetId="53">[25]Programa!#REF!</definedName>
    <definedName name="ccme98" localSheetId="65">[25]Programa!#REF!</definedName>
    <definedName name="ccme98" localSheetId="66">[25]Programa!#REF!</definedName>
    <definedName name="ccme98">#REF!</definedName>
    <definedName name="ccme98j" localSheetId="67">[25]Programa!#REF!</definedName>
    <definedName name="ccme98j" localSheetId="68">[25]Programa!#REF!</definedName>
    <definedName name="ccme98j" localSheetId="69">[25]Programa!#REF!</definedName>
    <definedName name="ccme98j" localSheetId="70">[25]Programa!#REF!</definedName>
    <definedName name="ccme98j" localSheetId="72">[25]Programa!#REF!</definedName>
    <definedName name="ccme98j" localSheetId="73">[25]Programa!#REF!</definedName>
    <definedName name="ccme98j" localSheetId="74">[25]Programa!#REF!</definedName>
    <definedName name="ccme98j" localSheetId="11">#REF!</definedName>
    <definedName name="ccme98j" localSheetId="10">#REF!</definedName>
    <definedName name="ccme98j" localSheetId="38">#REF!</definedName>
    <definedName name="ccme98j" localSheetId="30">[26]Programa!#REF!</definedName>
    <definedName name="ccme98j" localSheetId="39">#REF!</definedName>
    <definedName name="ccme98j" localSheetId="40">[25]Programa!#REF!</definedName>
    <definedName name="ccme98j" localSheetId="41">[25]Programa!#REF!</definedName>
    <definedName name="ccme98j" localSheetId="46">[25]Programa!#REF!</definedName>
    <definedName name="ccme98j" localSheetId="51">#REF!</definedName>
    <definedName name="ccme98j" localSheetId="52">[25]Programa!#REF!</definedName>
    <definedName name="ccme98j" localSheetId="53">[25]Programa!#REF!</definedName>
    <definedName name="ccme98j" localSheetId="65">[25]Programa!#REF!</definedName>
    <definedName name="ccme98j" localSheetId="66">[25]Programa!#REF!</definedName>
    <definedName name="ccme98j">#REF!</definedName>
    <definedName name="ccme98s" localSheetId="67">#REF!</definedName>
    <definedName name="ccme98s" localSheetId="68">#REF!</definedName>
    <definedName name="ccme98s" localSheetId="69">#REF!</definedName>
    <definedName name="ccme98s" localSheetId="70">#REF!</definedName>
    <definedName name="ccme98s" localSheetId="72">#REF!</definedName>
    <definedName name="ccme98s" localSheetId="73">#REF!</definedName>
    <definedName name="ccme98s" localSheetId="74">#REF!</definedName>
    <definedName name="ccme98s" localSheetId="11">#REF!</definedName>
    <definedName name="ccme98s" localSheetId="12">#REF!</definedName>
    <definedName name="ccme98s" localSheetId="13">#REF!</definedName>
    <definedName name="ccme98s" localSheetId="10">#REF!</definedName>
    <definedName name="ccme98s" localSheetId="38">#REF!</definedName>
    <definedName name="ccme98s" localSheetId="30">#REF!</definedName>
    <definedName name="ccme98s" localSheetId="39">#REF!</definedName>
    <definedName name="ccme98s" localSheetId="40">#REF!</definedName>
    <definedName name="ccme98s" localSheetId="41">#REF!</definedName>
    <definedName name="ccme98s" localSheetId="46">#REF!</definedName>
    <definedName name="ccme98s" localSheetId="52">#REF!</definedName>
    <definedName name="ccme98s" localSheetId="53">#REF!</definedName>
    <definedName name="ccme98s" localSheetId="64">#REF!</definedName>
    <definedName name="ccme98s" localSheetId="65">#REF!</definedName>
    <definedName name="ccme98s" localSheetId="66">#REF!</definedName>
    <definedName name="ccme98s">#REF!</definedName>
    <definedName name="ccme99" localSheetId="67">#REF!</definedName>
    <definedName name="ccme99" localSheetId="68">#REF!</definedName>
    <definedName name="ccme99" localSheetId="69">#REF!</definedName>
    <definedName name="ccme99" localSheetId="70">#REF!</definedName>
    <definedName name="ccme99" localSheetId="72">#REF!</definedName>
    <definedName name="ccme99" localSheetId="73">#REF!</definedName>
    <definedName name="ccme99" localSheetId="74">#REF!</definedName>
    <definedName name="ccme99" localSheetId="11">#REF!</definedName>
    <definedName name="ccme99" localSheetId="12">#REF!</definedName>
    <definedName name="ccme99" localSheetId="13">#REF!</definedName>
    <definedName name="ccme99" localSheetId="10">#REF!</definedName>
    <definedName name="ccme99" localSheetId="38">#REF!</definedName>
    <definedName name="ccme99" localSheetId="39">#REF!</definedName>
    <definedName name="ccme99" localSheetId="40">#REF!</definedName>
    <definedName name="ccme99" localSheetId="41">#REF!</definedName>
    <definedName name="ccme99" localSheetId="46">#REF!</definedName>
    <definedName name="ccme99" localSheetId="52">#REF!</definedName>
    <definedName name="ccme99" localSheetId="53">#REF!</definedName>
    <definedName name="ccme99" localSheetId="64">#REF!</definedName>
    <definedName name="ccme99" localSheetId="65">#REF!</definedName>
    <definedName name="ccme99">#REF!</definedName>
    <definedName name="ccode">273</definedName>
    <definedName name="CD" localSheetId="67">#REF!</definedName>
    <definedName name="CD" localSheetId="68">#REF!</definedName>
    <definedName name="CD" localSheetId="69">#REF!</definedName>
    <definedName name="CD" localSheetId="70">#REF!</definedName>
    <definedName name="CD" localSheetId="72">#REF!</definedName>
    <definedName name="CD" localSheetId="73">#REF!</definedName>
    <definedName name="CD" localSheetId="74">#REF!</definedName>
    <definedName name="CD" localSheetId="11">#REF!</definedName>
    <definedName name="CD" localSheetId="12">#REF!</definedName>
    <definedName name="CD" localSheetId="13">#REF!</definedName>
    <definedName name="CD" localSheetId="23">#REF!</definedName>
    <definedName name="CD" localSheetId="24">#REF!</definedName>
    <definedName name="CD" localSheetId="26">#REF!</definedName>
    <definedName name="CD" localSheetId="27">#REF!</definedName>
    <definedName name="CD" localSheetId="42">#REF!</definedName>
    <definedName name="CD" localSheetId="10">#REF!</definedName>
    <definedName name="CD" localSheetId="38">#REF!</definedName>
    <definedName name="CD" localSheetId="25">#REF!</definedName>
    <definedName name="CD" localSheetId="30">#REF!</definedName>
    <definedName name="CD" localSheetId="31">#REF!</definedName>
    <definedName name="CD" localSheetId="34">#REF!</definedName>
    <definedName name="CD" localSheetId="36">#REF!</definedName>
    <definedName name="CD" localSheetId="37">#REF!</definedName>
    <definedName name="CD" localSheetId="39">#REF!</definedName>
    <definedName name="CD" localSheetId="40">#REF!</definedName>
    <definedName name="CD" localSheetId="41">#REF!</definedName>
    <definedName name="CD" localSheetId="46">#REF!</definedName>
    <definedName name="CD" localSheetId="47">#REF!</definedName>
    <definedName name="CD" localSheetId="48">#REF!</definedName>
    <definedName name="CD" localSheetId="49">#REF!</definedName>
    <definedName name="CD" localSheetId="52">#REF!</definedName>
    <definedName name="CD" localSheetId="53">#REF!</definedName>
    <definedName name="CD" localSheetId="64">#REF!</definedName>
    <definedName name="CD" localSheetId="65">#REF!</definedName>
    <definedName name="CD" localSheetId="66">#REF!</definedName>
    <definedName name="CD">#REF!</definedName>
    <definedName name="CD1A" localSheetId="67">#REF!</definedName>
    <definedName name="CD1A" localSheetId="68">#REF!</definedName>
    <definedName name="CD1A" localSheetId="69">#REF!</definedName>
    <definedName name="CD1A" localSheetId="70">#REF!</definedName>
    <definedName name="CD1A" localSheetId="72">#REF!</definedName>
    <definedName name="CD1A" localSheetId="73">#REF!</definedName>
    <definedName name="CD1A" localSheetId="74">#REF!</definedName>
    <definedName name="CD1A" localSheetId="11">#REF!</definedName>
    <definedName name="CD1A" localSheetId="12">#REF!</definedName>
    <definedName name="CD1A" localSheetId="23">#REF!</definedName>
    <definedName name="CD1A" localSheetId="26">#REF!</definedName>
    <definedName name="CD1A" localSheetId="27">#REF!</definedName>
    <definedName name="CD1A" localSheetId="10">#REF!</definedName>
    <definedName name="CD1A" localSheetId="38">#REF!</definedName>
    <definedName name="CD1A" localSheetId="25">#REF!</definedName>
    <definedName name="CD1A" localSheetId="30">#REF!</definedName>
    <definedName name="CD1A" localSheetId="31">#REF!</definedName>
    <definedName name="CD1A" localSheetId="36">#REF!</definedName>
    <definedName name="CD1A" localSheetId="37">#REF!</definedName>
    <definedName name="CD1A" localSheetId="39">#REF!</definedName>
    <definedName name="CD1A" localSheetId="40">#REF!</definedName>
    <definedName name="CD1A" localSheetId="41">#REF!</definedName>
    <definedName name="CD1A" localSheetId="46">#REF!</definedName>
    <definedName name="CD1A" localSheetId="47">#REF!</definedName>
    <definedName name="CD1A" localSheetId="48">#REF!</definedName>
    <definedName name="CD1A" localSheetId="49">#REF!</definedName>
    <definedName name="CD1A" localSheetId="52">#REF!</definedName>
    <definedName name="CD1A" localSheetId="53">#REF!</definedName>
    <definedName name="CD1A" localSheetId="64">#REF!</definedName>
    <definedName name="CD1A" localSheetId="65">#REF!</definedName>
    <definedName name="CD1A">#REF!</definedName>
    <definedName name="cde" localSheetId="67" hidden="1">{"Riqfin97",#N/A,FALSE,"Tran";"Riqfinpro",#N/A,FALSE,"Tran"}</definedName>
    <definedName name="cde" localSheetId="68" hidden="1">{"Riqfin97",#N/A,FALSE,"Tran";"Riqfinpro",#N/A,FALSE,"Tran"}</definedName>
    <definedName name="cde" localSheetId="69" hidden="1">{"Riqfin97",#N/A,FALSE,"Tran";"Riqfinpro",#N/A,FALSE,"Tran"}</definedName>
    <definedName name="cde" localSheetId="70" hidden="1">{"Riqfin97",#N/A,FALSE,"Tran";"Riqfinpro",#N/A,FALSE,"Tran"}</definedName>
    <definedName name="cde" localSheetId="72" hidden="1">{"Riqfin97",#N/A,FALSE,"Tran";"Riqfinpro",#N/A,FALSE,"Tran"}</definedName>
    <definedName name="cde" localSheetId="73" hidden="1">{"Riqfin97",#N/A,FALSE,"Tran";"Riqfinpro",#N/A,FALSE,"Tran"}</definedName>
    <definedName name="cde" localSheetId="74" hidden="1">{"Riqfin97",#N/A,FALSE,"Tran";"Riqfinpro",#N/A,FALSE,"Tran"}</definedName>
    <definedName name="cde" localSheetId="11" hidden="1">{"Riqfin97",#N/A,FALSE,"Tran";"Riqfinpro",#N/A,FALSE,"Tran"}</definedName>
    <definedName name="cde" localSheetId="12" hidden="1">{"Riqfin97",#N/A,FALSE,"Tran";"Riqfinpro",#N/A,FALSE,"Tran"}</definedName>
    <definedName name="cde" localSheetId="13" hidden="1">{"Riqfin97",#N/A,FALSE,"Tran";"Riqfinpro",#N/A,FALSE,"Tran"}</definedName>
    <definedName name="cde" localSheetId="6" hidden="1">{"Riqfin97",#N/A,FALSE,"Tran";"Riqfinpro",#N/A,FALSE,"Tran"}</definedName>
    <definedName name="cde" localSheetId="7" hidden="1">{"Riqfin97",#N/A,FALSE,"Tran";"Riqfinpro",#N/A,FALSE,"Tran"}</definedName>
    <definedName name="cde" localSheetId="10" hidden="1">{"Riqfin97",#N/A,FALSE,"Tran";"Riqfinpro",#N/A,FALSE,"Tran"}</definedName>
    <definedName name="cde" localSheetId="38" hidden="1">{"Riqfin97",#N/A,FALSE,"Tran";"Riqfinpro",#N/A,FALSE,"Tran"}</definedName>
    <definedName name="cde" localSheetId="28" hidden="1">{"Riqfin97",#N/A,FALSE,"Tran";"Riqfinpro",#N/A,FALSE,"Tran"}</definedName>
    <definedName name="cde" localSheetId="30" hidden="1">{"Riqfin97",#N/A,FALSE,"Tran";"Riqfinpro",#N/A,FALSE,"Tran"}</definedName>
    <definedName name="cde" localSheetId="39" hidden="1">{"Riqfin97",#N/A,FALSE,"Tran";"Riqfinpro",#N/A,FALSE,"Tran"}</definedName>
    <definedName name="cde" localSheetId="40" hidden="1">{"Riqfin97",#N/A,FALSE,"Tran";"Riqfinpro",#N/A,FALSE,"Tran"}</definedName>
    <definedName name="cde" localSheetId="41" hidden="1">{"Riqfin97",#N/A,FALSE,"Tran";"Riqfinpro",#N/A,FALSE,"Tran"}</definedName>
    <definedName name="cde" localSheetId="46" hidden="1">{"Riqfin97",#N/A,FALSE,"Tran";"Riqfinpro",#N/A,FALSE,"Tran"}</definedName>
    <definedName name="cde" localSheetId="47" hidden="1">{"Riqfin97",#N/A,FALSE,"Tran";"Riqfinpro",#N/A,FALSE,"Tran"}</definedName>
    <definedName name="cde" localSheetId="51" hidden="1">{"Riqfin97",#N/A,FALSE,"Tran";"Riqfinpro",#N/A,FALSE,"Tran"}</definedName>
    <definedName name="cde" localSheetId="52" hidden="1">{"Riqfin97",#N/A,FALSE,"Tran";"Riqfinpro",#N/A,FALSE,"Tran"}</definedName>
    <definedName name="cde" localSheetId="53" hidden="1">{"Riqfin97",#N/A,FALSE,"Tran";"Riqfinpro",#N/A,FALSE,"Tran"}</definedName>
    <definedName name="cde" localSheetId="64" hidden="1">{"Riqfin97",#N/A,FALSE,"Tran";"Riqfinpro",#N/A,FALSE,"Tran"}</definedName>
    <definedName name="cde" localSheetId="65" hidden="1">{"Riqfin97",#N/A,FALSE,"Tran";"Riqfinpro",#N/A,FALSE,"Tran"}</definedName>
    <definedName name="cde" localSheetId="66" hidden="1">{"Riqfin97",#N/A,FALSE,"Tran";"Riqfinpro",#N/A,FALSE,"Tran"}</definedName>
    <definedName name="cde" hidden="1">{"Riqfin97",#N/A,FALSE,"Tran";"Riqfinpro",#N/A,FALSE,"Tran"}</definedName>
    <definedName name="CEMENTO" localSheetId="67">#REF!</definedName>
    <definedName name="CEMENTO" localSheetId="68">#REF!</definedName>
    <definedName name="CEMENTO" localSheetId="69">#REF!</definedName>
    <definedName name="CEMENTO" localSheetId="70">#REF!</definedName>
    <definedName name="CEMENTO" localSheetId="72">#REF!</definedName>
    <definedName name="CEMENTO" localSheetId="73">#REF!</definedName>
    <definedName name="CEMENTO" localSheetId="74">#REF!</definedName>
    <definedName name="CEMENTO" localSheetId="11">#REF!</definedName>
    <definedName name="CEMENTO" localSheetId="12">#REF!</definedName>
    <definedName name="CEMENTO" localSheetId="13">#REF!</definedName>
    <definedName name="CEMENTO" localSheetId="23">#REF!</definedName>
    <definedName name="CEMENTO" localSheetId="26">#REF!</definedName>
    <definedName name="CEMENTO" localSheetId="10">#REF!</definedName>
    <definedName name="CEMENTO" localSheetId="38">#REF!</definedName>
    <definedName name="CEMENTO" localSheetId="30">#REF!</definedName>
    <definedName name="CEMENTO" localSheetId="31">#REF!</definedName>
    <definedName name="CEMENTO" localSheetId="36">#REF!</definedName>
    <definedName name="CEMENTO" localSheetId="37">#REF!</definedName>
    <definedName name="CEMENTO" localSheetId="39">#REF!</definedName>
    <definedName name="CEMENTO" localSheetId="40">#REF!</definedName>
    <definedName name="CEMENTO" localSheetId="41">#REF!</definedName>
    <definedName name="CEMENTO" localSheetId="46">#REF!</definedName>
    <definedName name="CEMENTO" localSheetId="52">#REF!</definedName>
    <definedName name="CEMENTO" localSheetId="53">#REF!</definedName>
    <definedName name="CEMENTO" localSheetId="64">#REF!</definedName>
    <definedName name="CEMENTO" localSheetId="65">#REF!</definedName>
    <definedName name="CEMENTO" localSheetId="66">#REF!</definedName>
    <definedName name="CEMENTO">#REF!</definedName>
    <definedName name="CENGOVT" localSheetId="67">#REF!</definedName>
    <definedName name="CENGOVT" localSheetId="68">#REF!</definedName>
    <definedName name="CENGOVT" localSheetId="69">#REF!</definedName>
    <definedName name="CENGOVT" localSheetId="70">#REF!</definedName>
    <definedName name="CENGOVT" localSheetId="72">#REF!</definedName>
    <definedName name="CENGOVT" localSheetId="73">#REF!</definedName>
    <definedName name="CENGOVT" localSheetId="74">#REF!</definedName>
    <definedName name="CENGOVT" localSheetId="11">#REF!</definedName>
    <definedName name="CENGOVT" localSheetId="12">#REF!</definedName>
    <definedName name="CENGOVT" localSheetId="13">#REF!</definedName>
    <definedName name="CENGOVT" localSheetId="10">#REF!</definedName>
    <definedName name="CENGOVT" localSheetId="38">#REF!</definedName>
    <definedName name="CENGOVT" localSheetId="39">#REF!</definedName>
    <definedName name="CENGOVT" localSheetId="40">#REF!</definedName>
    <definedName name="CENGOVT" localSheetId="41">#REF!</definedName>
    <definedName name="CENGOVT" localSheetId="46">#REF!</definedName>
    <definedName name="CENGOVT" localSheetId="52">#REF!</definedName>
    <definedName name="CENGOVT" localSheetId="64">#REF!</definedName>
    <definedName name="CENGOVT" localSheetId="65">#REF!</definedName>
    <definedName name="CENGOVT">#REF!</definedName>
    <definedName name="CEPA96" localSheetId="67">#REF!</definedName>
    <definedName name="CEPA96" localSheetId="68">#REF!</definedName>
    <definedName name="CEPA96" localSheetId="69">#REF!</definedName>
    <definedName name="CEPA96" localSheetId="70">#REF!</definedName>
    <definedName name="CEPA96" localSheetId="72">#REF!</definedName>
    <definedName name="CEPA96" localSheetId="73">#REF!</definedName>
    <definedName name="CEPA96" localSheetId="74">#REF!</definedName>
    <definedName name="CEPA96" localSheetId="11">#REF!</definedName>
    <definedName name="CEPA96" localSheetId="12">#REF!</definedName>
    <definedName name="CEPA96" localSheetId="13">#REF!</definedName>
    <definedName name="CEPA96" localSheetId="10">#REF!</definedName>
    <definedName name="CEPA96" localSheetId="38">#REF!</definedName>
    <definedName name="CEPA96" localSheetId="39">#REF!</definedName>
    <definedName name="CEPA96" localSheetId="40">#REF!</definedName>
    <definedName name="CEPA96" localSheetId="41">#REF!</definedName>
    <definedName name="CEPA96" localSheetId="46">#REF!</definedName>
    <definedName name="CEPA96" localSheetId="52">#REF!</definedName>
    <definedName name="CEPA96" localSheetId="64">#REF!</definedName>
    <definedName name="CEPA96" localSheetId="65">#REF!</definedName>
    <definedName name="CEPA96">#REF!</definedName>
    <definedName name="CFA" localSheetId="11">#REF!</definedName>
    <definedName name="CFA" localSheetId="10">#REF!</definedName>
    <definedName name="CFA" localSheetId="38">#REF!</definedName>
    <definedName name="CFA" localSheetId="39">#REF!</definedName>
    <definedName name="CFA" localSheetId="46">[60]CIRRs!$C$81</definedName>
    <definedName name="CFA" localSheetId="51">#REF!</definedName>
    <definedName name="CFA" localSheetId="52">[60]CIRRs!$C$81</definedName>
    <definedName name="CFA" localSheetId="66">[60]CIRRs!$C$81</definedName>
    <definedName name="CFA">#REF!</definedName>
    <definedName name="cfdfdf" localSheetId="67" hidden="1">#REF!</definedName>
    <definedName name="cfdfdf" localSheetId="68" hidden="1">#REF!</definedName>
    <definedName name="cfdfdf" localSheetId="69" hidden="1">#REF!</definedName>
    <definedName name="cfdfdf" localSheetId="70" hidden="1">#REF!</definedName>
    <definedName name="cfdfdf" localSheetId="72" hidden="1">#REF!</definedName>
    <definedName name="cfdfdf" localSheetId="73" hidden="1">#REF!</definedName>
    <definedName name="cfdfdf" localSheetId="74" hidden="1">#REF!</definedName>
    <definedName name="cfdfdf" localSheetId="11" hidden="1">#REF!</definedName>
    <definedName name="cfdfdf" localSheetId="12" hidden="1">#REF!</definedName>
    <definedName name="cfdfdf" localSheetId="13" hidden="1">#REF!</definedName>
    <definedName name="cfdfdf" localSheetId="23" hidden="1">#REF!</definedName>
    <definedName name="cfdfdf" localSheetId="27" hidden="1">#REF!</definedName>
    <definedName name="cfdfdf" localSheetId="10" hidden="1">#REF!</definedName>
    <definedName name="cfdfdf" localSheetId="38" hidden="1">#REF!</definedName>
    <definedName name="cfdfdf" localSheetId="25" hidden="1">#REF!</definedName>
    <definedName name="cfdfdf" localSheetId="31" hidden="1">#REF!</definedName>
    <definedName name="cfdfdf" localSheetId="39" hidden="1">#REF!</definedName>
    <definedName name="cfdfdf" localSheetId="40" hidden="1">#REF!</definedName>
    <definedName name="cfdfdf" localSheetId="41" hidden="1">#REF!</definedName>
    <definedName name="cfdfdf" localSheetId="46" hidden="1">#REF!</definedName>
    <definedName name="cfdfdf" localSheetId="47" hidden="1">#REF!</definedName>
    <definedName name="cfdfdf" localSheetId="48" hidden="1">#REF!</definedName>
    <definedName name="cfdfdf" localSheetId="49" hidden="1">#REF!</definedName>
    <definedName name="cfdfdf" localSheetId="52" hidden="1">#REF!</definedName>
    <definedName name="cfdfdf" localSheetId="53" hidden="1">#REF!</definedName>
    <definedName name="cfdfdf" localSheetId="64" hidden="1">#REF!</definedName>
    <definedName name="cfdfdf" localSheetId="65" hidden="1">#REF!</definedName>
    <definedName name="cfdfdf" localSheetId="66" hidden="1">#REF!</definedName>
    <definedName name="cfdfdf" hidden="1">#REF!</definedName>
    <definedName name="CG" localSheetId="67">#REF!</definedName>
    <definedName name="CG" localSheetId="68">#REF!</definedName>
    <definedName name="CG" localSheetId="69">#REF!</definedName>
    <definedName name="CG" localSheetId="70">#REF!</definedName>
    <definedName name="CG" localSheetId="72">#REF!</definedName>
    <definedName name="CG" localSheetId="73">#REF!</definedName>
    <definedName name="CG" localSheetId="74">#REF!</definedName>
    <definedName name="CG" localSheetId="11">#REF!</definedName>
    <definedName name="CG" localSheetId="12">#REF!</definedName>
    <definedName name="CG" localSheetId="13">#REF!</definedName>
    <definedName name="CG" localSheetId="10">#REF!</definedName>
    <definedName name="CG" localSheetId="38">#REF!</definedName>
    <definedName name="CG" localSheetId="39">#REF!</definedName>
    <definedName name="CG" localSheetId="40">#REF!</definedName>
    <definedName name="CG" localSheetId="41">#REF!</definedName>
    <definedName name="CG" localSheetId="46">#REF!</definedName>
    <definedName name="CG" localSheetId="52">#REF!</definedName>
    <definedName name="CG" localSheetId="64">#REF!</definedName>
    <definedName name="CG" localSheetId="65">#REF!</definedName>
    <definedName name="CG">#REF!</definedName>
    <definedName name="CGBUDG" localSheetId="67">#REF!</definedName>
    <definedName name="CGBUDG" localSheetId="68">#REF!</definedName>
    <definedName name="CGBUDG" localSheetId="69">#REF!</definedName>
    <definedName name="CGBUDG" localSheetId="70">#REF!</definedName>
    <definedName name="CGBUDG" localSheetId="72">#REF!</definedName>
    <definedName name="CGBUDG" localSheetId="73">#REF!</definedName>
    <definedName name="CGBUDG" localSheetId="74">#REF!</definedName>
    <definedName name="CGBUDG" localSheetId="11">#REF!</definedName>
    <definedName name="CGBUDG" localSheetId="12">#REF!</definedName>
    <definedName name="CGBUDG" localSheetId="13">#REF!</definedName>
    <definedName name="CGBUDG" localSheetId="10">#REF!</definedName>
    <definedName name="CGBUDG" localSheetId="38">#REF!</definedName>
    <definedName name="CGBUDG" localSheetId="39">#REF!</definedName>
    <definedName name="CGBUDG" localSheetId="40">#REF!</definedName>
    <definedName name="CGBUDG" localSheetId="41">#REF!</definedName>
    <definedName name="CGBUDG" localSheetId="46">#REF!</definedName>
    <definedName name="CGBUDG" localSheetId="52">#REF!</definedName>
    <definedName name="CGBUDG" localSheetId="64">#REF!</definedName>
    <definedName name="CGBUDG" localSheetId="65">#REF!</definedName>
    <definedName name="CGBUDG">#REF!</definedName>
    <definedName name="CGBUDG_" localSheetId="67">#REF!</definedName>
    <definedName name="CGBUDG_" localSheetId="68">#REF!</definedName>
    <definedName name="CGBUDG_" localSheetId="69">#REF!</definedName>
    <definedName name="CGBUDG_" localSheetId="70">#REF!</definedName>
    <definedName name="CGBUDG_" localSheetId="72">#REF!</definedName>
    <definedName name="CGBUDG_" localSheetId="73">#REF!</definedName>
    <definedName name="CGBUDG_" localSheetId="74">#REF!</definedName>
    <definedName name="CGBUDG_" localSheetId="11">#REF!</definedName>
    <definedName name="CGBUDG_" localSheetId="10">#REF!</definedName>
    <definedName name="CGBUDG_" localSheetId="38">#REF!</definedName>
    <definedName name="CGBUDG_" localSheetId="39">#REF!</definedName>
    <definedName name="CGBUDG_" localSheetId="40">#REF!</definedName>
    <definedName name="CGBUDG_" localSheetId="41">#REF!</definedName>
    <definedName name="CGBUDG_" localSheetId="46">#REF!</definedName>
    <definedName name="CGBUDG_" localSheetId="52">#REF!</definedName>
    <definedName name="CGBUDG_" localSheetId="64">#REF!</definedName>
    <definedName name="CGBUDG_" localSheetId="65">#REF!</definedName>
    <definedName name="CGBUDG_">#REF!</definedName>
    <definedName name="CGEXBUDG" localSheetId="67">#REF!</definedName>
    <definedName name="CGEXBUDG" localSheetId="68">#REF!</definedName>
    <definedName name="CGEXBUDG" localSheetId="69">#REF!</definedName>
    <definedName name="CGEXBUDG" localSheetId="70">#REF!</definedName>
    <definedName name="CGEXBUDG" localSheetId="72">#REF!</definedName>
    <definedName name="CGEXBUDG" localSheetId="73">#REF!</definedName>
    <definedName name="CGEXBUDG" localSheetId="74">#REF!</definedName>
    <definedName name="CGEXBUDG" localSheetId="11">#REF!</definedName>
    <definedName name="CGEXBUDG" localSheetId="10">#REF!</definedName>
    <definedName name="CGEXBUDG" localSheetId="38">#REF!</definedName>
    <definedName name="CGEXBUDG" localSheetId="39">#REF!</definedName>
    <definedName name="CGEXBUDG" localSheetId="40">#REF!</definedName>
    <definedName name="CGEXBUDG" localSheetId="41">#REF!</definedName>
    <definedName name="CGEXBUDG" localSheetId="46">#REF!</definedName>
    <definedName name="CGEXBUDG" localSheetId="52">#REF!</definedName>
    <definedName name="CGEXBUDG" localSheetId="64">#REF!</definedName>
    <definedName name="CGEXBUDG" localSheetId="65">#REF!</definedName>
    <definedName name="CGEXBUDG">#REF!</definedName>
    <definedName name="CGFIS" localSheetId="67">#REF!</definedName>
    <definedName name="CGFIS" localSheetId="68">#REF!</definedName>
    <definedName name="CGFIS" localSheetId="69">#REF!</definedName>
    <definedName name="CGFIS" localSheetId="70">#REF!</definedName>
    <definedName name="CGFIS" localSheetId="72">#REF!</definedName>
    <definedName name="CGFIS" localSheetId="73">#REF!</definedName>
    <definedName name="CGFIS" localSheetId="74">#REF!</definedName>
    <definedName name="CGFIS" localSheetId="11">#REF!</definedName>
    <definedName name="CGFIS" localSheetId="10">#REF!</definedName>
    <definedName name="CGFIS" localSheetId="38">#REF!</definedName>
    <definedName name="CGFIS" localSheetId="39">#REF!</definedName>
    <definedName name="CGFIS" localSheetId="40">#REF!</definedName>
    <definedName name="CGFIS" localSheetId="41">#REF!</definedName>
    <definedName name="CGFIS" localSheetId="46">#REF!</definedName>
    <definedName name="CGFIS" localSheetId="52">#REF!</definedName>
    <definedName name="CGFIS" localSheetId="64">#REF!</definedName>
    <definedName name="CGFIS" localSheetId="65">#REF!</definedName>
    <definedName name="CGFIS">#REF!</definedName>
    <definedName name="CGNRP" localSheetId="67">#REF!</definedName>
    <definedName name="CGNRP" localSheetId="68">#REF!</definedName>
    <definedName name="CGNRP" localSheetId="69">#REF!</definedName>
    <definedName name="CGNRP" localSheetId="70">#REF!</definedName>
    <definedName name="CGNRP" localSheetId="72">#REF!</definedName>
    <definedName name="CGNRP" localSheetId="73">#REF!</definedName>
    <definedName name="CGNRP" localSheetId="74">#REF!</definedName>
    <definedName name="CGNRP" localSheetId="11">#REF!</definedName>
    <definedName name="CGNRP" localSheetId="10">#REF!</definedName>
    <definedName name="CGNRP" localSheetId="38">#REF!</definedName>
    <definedName name="CGNRP" localSheetId="39">#REF!</definedName>
    <definedName name="CGNRP" localSheetId="40">#REF!</definedName>
    <definedName name="CGNRP" localSheetId="41">#REF!</definedName>
    <definedName name="CGNRP" localSheetId="46">#REF!</definedName>
    <definedName name="CGNRP" localSheetId="52">#REF!</definedName>
    <definedName name="CGNRP" localSheetId="64">#REF!</definedName>
    <definedName name="CGNRP" localSheetId="65">#REF!</definedName>
    <definedName name="CGNRP">#REF!</definedName>
    <definedName name="CGperc" localSheetId="67">#REF!</definedName>
    <definedName name="CGperc" localSheetId="68">#REF!</definedName>
    <definedName name="CGperc" localSheetId="69">#REF!</definedName>
    <definedName name="CGperc" localSheetId="70">#REF!</definedName>
    <definedName name="CGperc" localSheetId="72">#REF!</definedName>
    <definedName name="CGperc" localSheetId="73">#REF!</definedName>
    <definedName name="CGperc" localSheetId="74">#REF!</definedName>
    <definedName name="CGperc" localSheetId="11">#REF!</definedName>
    <definedName name="CGperc" localSheetId="10">#REF!</definedName>
    <definedName name="CGperc" localSheetId="38">#REF!</definedName>
    <definedName name="CGperc" localSheetId="39">#REF!</definedName>
    <definedName name="CGperc" localSheetId="40">#REF!</definedName>
    <definedName name="CGperc" localSheetId="41">#REF!</definedName>
    <definedName name="CGperc" localSheetId="46">#REF!</definedName>
    <definedName name="CGperc" localSheetId="52">#REF!</definedName>
    <definedName name="CGperc" localSheetId="64">#REF!</definedName>
    <definedName name="CGperc" localSheetId="65">#REF!</definedName>
    <definedName name="CGperc">#REF!</definedName>
    <definedName name="chart" localSheetId="67">#REF!</definedName>
    <definedName name="chart" localSheetId="68">#REF!</definedName>
    <definedName name="chart" localSheetId="69">#REF!</definedName>
    <definedName name="chart" localSheetId="70">#REF!</definedName>
    <definedName name="chart" localSheetId="72">#REF!</definedName>
    <definedName name="chart" localSheetId="73">#REF!</definedName>
    <definedName name="chart" localSheetId="74">#REF!</definedName>
    <definedName name="chart" localSheetId="11">#REF!</definedName>
    <definedName name="chart" localSheetId="23">#REF!</definedName>
    <definedName name="chart" localSheetId="27">#REF!</definedName>
    <definedName name="chart" localSheetId="10">#REF!</definedName>
    <definedName name="chart" localSheetId="38">#REF!</definedName>
    <definedName name="chart" localSheetId="25">#REF!</definedName>
    <definedName name="chart" localSheetId="31">#REF!</definedName>
    <definedName name="chart" localSheetId="39">#REF!</definedName>
    <definedName name="chart" localSheetId="40">#REF!</definedName>
    <definedName name="chart" localSheetId="41">#REF!</definedName>
    <definedName name="chart" localSheetId="46">#REF!</definedName>
    <definedName name="chart" localSheetId="47">#REF!</definedName>
    <definedName name="chart" localSheetId="48">#REF!</definedName>
    <definedName name="chart" localSheetId="49">#REF!</definedName>
    <definedName name="chart" localSheetId="52">#REF!</definedName>
    <definedName name="chart" localSheetId="53">#REF!</definedName>
    <definedName name="chart" localSheetId="64">#REF!</definedName>
    <definedName name="chart" localSheetId="65">#REF!</definedName>
    <definedName name="chart">#REF!</definedName>
    <definedName name="CHF" localSheetId="67">#REF!</definedName>
    <definedName name="CHF" localSheetId="68">#REF!</definedName>
    <definedName name="CHF" localSheetId="69">#REF!</definedName>
    <definedName name="CHF" localSheetId="70">#REF!</definedName>
    <definedName name="CHF" localSheetId="72">#REF!</definedName>
    <definedName name="CHF" localSheetId="73">#REF!</definedName>
    <definedName name="CHF" localSheetId="74">#REF!</definedName>
    <definedName name="CHF" localSheetId="11">#REF!</definedName>
    <definedName name="CHF" localSheetId="23">#REF!</definedName>
    <definedName name="CHF" localSheetId="27">#REF!</definedName>
    <definedName name="CHF" localSheetId="10">#REF!</definedName>
    <definedName name="CHF" localSheetId="38">#REF!</definedName>
    <definedName name="CHF" localSheetId="25">#REF!</definedName>
    <definedName name="CHF" localSheetId="31">#REF!</definedName>
    <definedName name="CHF" localSheetId="39">#REF!</definedName>
    <definedName name="CHF" localSheetId="40">#REF!</definedName>
    <definedName name="CHF" localSheetId="41">#REF!</definedName>
    <definedName name="CHF" localSheetId="46">#REF!</definedName>
    <definedName name="CHF" localSheetId="47">#REF!</definedName>
    <definedName name="CHF" localSheetId="48">#REF!</definedName>
    <definedName name="CHF" localSheetId="49">#REF!</definedName>
    <definedName name="CHF" localSheetId="52">#REF!</definedName>
    <definedName name="CHF" localSheetId="53">#REF!</definedName>
    <definedName name="CHF" localSheetId="64">#REF!</definedName>
    <definedName name="CHF" localSheetId="65">#REF!</definedName>
    <definedName name="CHF">#REF!</definedName>
    <definedName name="CHILE" localSheetId="67">#REF!</definedName>
    <definedName name="CHILE" localSheetId="68">#REF!</definedName>
    <definedName name="CHILE" localSheetId="69">#REF!</definedName>
    <definedName name="CHILE" localSheetId="70">#REF!</definedName>
    <definedName name="CHILE" localSheetId="72">#REF!</definedName>
    <definedName name="CHILE" localSheetId="73">#REF!</definedName>
    <definedName name="CHILE" localSheetId="74">#REF!</definedName>
    <definedName name="CHILE" localSheetId="11">#REF!</definedName>
    <definedName name="CHILE" localSheetId="10">#REF!</definedName>
    <definedName name="CHILE" localSheetId="38">#REF!</definedName>
    <definedName name="CHILE" localSheetId="39">#REF!</definedName>
    <definedName name="CHILE" localSheetId="40">#REF!</definedName>
    <definedName name="CHILE" localSheetId="41">#REF!</definedName>
    <definedName name="CHILE" localSheetId="46">#REF!</definedName>
    <definedName name="CHILE" localSheetId="52">#REF!</definedName>
    <definedName name="CHILE" localSheetId="64">#REF!</definedName>
    <definedName name="CHILE" localSheetId="65">#REF!</definedName>
    <definedName name="CHILE">#REF!</definedName>
    <definedName name="CHK" localSheetId="67">#REF!</definedName>
    <definedName name="CHK" localSheetId="68">#REF!</definedName>
    <definedName name="CHK" localSheetId="69">#REF!</definedName>
    <definedName name="CHK" localSheetId="70">#REF!</definedName>
    <definedName name="CHK" localSheetId="72">#REF!</definedName>
    <definedName name="CHK" localSheetId="73">#REF!</definedName>
    <definedName name="CHK" localSheetId="74">#REF!</definedName>
    <definedName name="CHK" localSheetId="11">#REF!</definedName>
    <definedName name="CHK" localSheetId="10">#REF!</definedName>
    <definedName name="CHK" localSheetId="38">#REF!</definedName>
    <definedName name="CHK" localSheetId="39">#REF!</definedName>
    <definedName name="CHK" localSheetId="40">#REF!</definedName>
    <definedName name="CHK" localSheetId="41">#REF!</definedName>
    <definedName name="CHK" localSheetId="46">#REF!</definedName>
    <definedName name="CHK" localSheetId="52">#REF!</definedName>
    <definedName name="CHK" localSheetId="64">#REF!</definedName>
    <definedName name="CHK" localSheetId="65">#REF!</definedName>
    <definedName name="CHK">#REF!</definedName>
    <definedName name="CHK1.1" localSheetId="67">[67]Q1!#REF!</definedName>
    <definedName name="CHK1.1" localSheetId="68">[67]Q1!#REF!</definedName>
    <definedName name="CHK1.1" localSheetId="69">[67]Q1!#REF!</definedName>
    <definedName name="CHK1.1" localSheetId="70">[67]Q1!#REF!</definedName>
    <definedName name="CHK1.1" localSheetId="72">[67]Q1!#REF!</definedName>
    <definedName name="CHK1.1" localSheetId="73">[67]Q1!#REF!</definedName>
    <definedName name="CHK1.1" localSheetId="74">[67]Q1!#REF!</definedName>
    <definedName name="CHK1.1" localSheetId="11">#REF!</definedName>
    <definedName name="CHK1.1" localSheetId="10">#REF!</definedName>
    <definedName name="CHK1.1" localSheetId="38">#REF!</definedName>
    <definedName name="CHK1.1" localSheetId="30">[68]Q1!#REF!</definedName>
    <definedName name="CHK1.1" localSheetId="39">#REF!</definedName>
    <definedName name="CHK1.1" localSheetId="40">[67]Q1!#REF!</definedName>
    <definedName name="CHK1.1" localSheetId="41">[67]Q1!#REF!</definedName>
    <definedName name="CHK1.1" localSheetId="46">[67]Q1!#REF!</definedName>
    <definedName name="CHK1.1" localSheetId="51">#REF!</definedName>
    <definedName name="CHK1.1" localSheetId="52">[67]Q1!#REF!</definedName>
    <definedName name="CHK1.1" localSheetId="53">[67]Q1!#REF!</definedName>
    <definedName name="CHK1.1" localSheetId="65">[67]Q1!#REF!</definedName>
    <definedName name="CHK1.1" localSheetId="66">[67]Q1!#REF!</definedName>
    <definedName name="CHK1.1">#REF!</definedName>
    <definedName name="CHK2.1" localSheetId="67">[67]Q2!#REF!</definedName>
    <definedName name="CHK2.1" localSheetId="68">[67]Q2!#REF!</definedName>
    <definedName name="CHK2.1" localSheetId="69">[67]Q2!#REF!</definedName>
    <definedName name="CHK2.1" localSheetId="70">[67]Q2!#REF!</definedName>
    <definedName name="CHK2.1" localSheetId="72">[67]Q2!#REF!</definedName>
    <definedName name="CHK2.1" localSheetId="73">[67]Q2!#REF!</definedName>
    <definedName name="CHK2.1" localSheetId="74">[67]Q2!#REF!</definedName>
    <definedName name="CHK2.1" localSheetId="11">#REF!</definedName>
    <definedName name="CHK2.1" localSheetId="10">#REF!</definedName>
    <definedName name="CHK2.1" localSheetId="38">#REF!</definedName>
    <definedName name="CHK2.1" localSheetId="30">[68]Q2!#REF!</definedName>
    <definedName name="CHK2.1" localSheetId="39">#REF!</definedName>
    <definedName name="CHK2.1" localSheetId="40">[67]Q2!#REF!</definedName>
    <definedName name="CHK2.1" localSheetId="41">[67]Q2!#REF!</definedName>
    <definedName name="CHK2.1" localSheetId="46">[67]Q2!#REF!</definedName>
    <definedName name="CHK2.1" localSheetId="51">#REF!</definedName>
    <definedName name="CHK2.1" localSheetId="52">[67]Q2!#REF!</definedName>
    <definedName name="CHK2.1" localSheetId="53">[67]Q2!#REF!</definedName>
    <definedName name="CHK2.1" localSheetId="65">[67]Q2!#REF!</definedName>
    <definedName name="CHK2.1" localSheetId="66">[67]Q2!#REF!</definedName>
    <definedName name="CHK2.1">#REF!</definedName>
    <definedName name="CHK2.2" localSheetId="67">[67]Q2!#REF!</definedName>
    <definedName name="CHK2.2" localSheetId="68">[67]Q2!#REF!</definedName>
    <definedName name="CHK2.2" localSheetId="69">[67]Q2!#REF!</definedName>
    <definedName name="CHK2.2" localSheetId="70">[67]Q2!#REF!</definedName>
    <definedName name="CHK2.2" localSheetId="72">[67]Q2!#REF!</definedName>
    <definedName name="CHK2.2" localSheetId="73">[67]Q2!#REF!</definedName>
    <definedName name="CHK2.2" localSheetId="74">[67]Q2!#REF!</definedName>
    <definedName name="CHK2.2" localSheetId="11">#REF!</definedName>
    <definedName name="CHK2.2" localSheetId="10">#REF!</definedName>
    <definedName name="CHK2.2" localSheetId="38">#REF!</definedName>
    <definedName name="CHK2.2" localSheetId="30">[68]Q2!#REF!</definedName>
    <definedName name="CHK2.2" localSheetId="39">#REF!</definedName>
    <definedName name="CHK2.2" localSheetId="40">[67]Q2!#REF!</definedName>
    <definedName name="CHK2.2" localSheetId="41">[67]Q2!#REF!</definedName>
    <definedName name="CHK2.2" localSheetId="46">[67]Q2!#REF!</definedName>
    <definedName name="CHK2.2" localSheetId="51">#REF!</definedName>
    <definedName name="CHK2.2" localSheetId="52">[67]Q2!#REF!</definedName>
    <definedName name="CHK2.2" localSheetId="53">[67]Q2!#REF!</definedName>
    <definedName name="CHK2.2" localSheetId="65">[67]Q2!#REF!</definedName>
    <definedName name="CHK2.2" localSheetId="66">[67]Q2!#REF!</definedName>
    <definedName name="CHK2.2">#REF!</definedName>
    <definedName name="CHK2.3" localSheetId="67">[67]Q2!#REF!</definedName>
    <definedName name="CHK2.3" localSheetId="68">[67]Q2!#REF!</definedName>
    <definedName name="CHK2.3" localSheetId="69">[67]Q2!#REF!</definedName>
    <definedName name="CHK2.3" localSheetId="70">[67]Q2!#REF!</definedName>
    <definedName name="CHK2.3" localSheetId="72">[67]Q2!#REF!</definedName>
    <definedName name="CHK2.3" localSheetId="73">[67]Q2!#REF!</definedName>
    <definedName name="CHK2.3" localSheetId="74">[67]Q2!#REF!</definedName>
    <definedName name="CHK2.3" localSheetId="11">#REF!</definedName>
    <definedName name="CHK2.3" localSheetId="10">#REF!</definedName>
    <definedName name="CHK2.3" localSheetId="38">#REF!</definedName>
    <definedName name="CHK2.3" localSheetId="30">[68]Q2!#REF!</definedName>
    <definedName name="CHK2.3" localSheetId="39">#REF!</definedName>
    <definedName name="CHK2.3" localSheetId="40">[67]Q2!#REF!</definedName>
    <definedName name="CHK2.3" localSheetId="41">[67]Q2!#REF!</definedName>
    <definedName name="CHK2.3" localSheetId="46">[67]Q2!#REF!</definedName>
    <definedName name="CHK2.3" localSheetId="51">#REF!</definedName>
    <definedName name="CHK2.3" localSheetId="52">[67]Q2!#REF!</definedName>
    <definedName name="CHK2.3" localSheetId="53">[67]Q2!#REF!</definedName>
    <definedName name="CHK2.3" localSheetId="65">[67]Q2!#REF!</definedName>
    <definedName name="CHK2.3" localSheetId="66">[67]Q2!#REF!</definedName>
    <definedName name="CHK2.3">#REF!</definedName>
    <definedName name="CHK5.1" localSheetId="67">#REF!</definedName>
    <definedName name="CHK5.1" localSheetId="68">#REF!</definedName>
    <definedName name="CHK5.1" localSheetId="69">#REF!</definedName>
    <definedName name="CHK5.1" localSheetId="70">#REF!</definedName>
    <definedName name="CHK5.1" localSheetId="72">#REF!</definedName>
    <definedName name="CHK5.1" localSheetId="73">#REF!</definedName>
    <definedName name="CHK5.1" localSheetId="74">#REF!</definedName>
    <definedName name="CHK5.1" localSheetId="11">#REF!</definedName>
    <definedName name="CHK5.1" localSheetId="12">#REF!</definedName>
    <definedName name="CHK5.1" localSheetId="13">#REF!</definedName>
    <definedName name="CHK5.1" localSheetId="23">#REF!</definedName>
    <definedName name="CHK5.1" localSheetId="24">#REF!</definedName>
    <definedName name="CHK5.1" localSheetId="26">#REF!</definedName>
    <definedName name="CHK5.1" localSheetId="10">#REF!</definedName>
    <definedName name="CHK5.1" localSheetId="38">#REF!</definedName>
    <definedName name="CHK5.1" localSheetId="25">#REF!</definedName>
    <definedName name="CHK5.1" localSheetId="31">#REF!</definedName>
    <definedName name="CHK5.1" localSheetId="39">#REF!</definedName>
    <definedName name="CHK5.1" localSheetId="40">#REF!</definedName>
    <definedName name="CHK5.1" localSheetId="41">#REF!</definedName>
    <definedName name="CHK5.1" localSheetId="46">#REF!</definedName>
    <definedName name="CHK5.1" localSheetId="47">#REF!</definedName>
    <definedName name="CHK5.1" localSheetId="52">#REF!</definedName>
    <definedName name="CHK5.1" localSheetId="53">#REF!</definedName>
    <definedName name="CHK5.1" localSheetId="64">#REF!</definedName>
    <definedName name="CHK5.1" localSheetId="65">#REF!</definedName>
    <definedName name="CHK5.1" localSheetId="66">#REF!</definedName>
    <definedName name="CHK5.1">#REF!</definedName>
    <definedName name="cin" localSheetId="67">[25]Programa!#REF!</definedName>
    <definedName name="cin" localSheetId="68">[25]Programa!#REF!</definedName>
    <definedName name="cin" localSheetId="69">[25]Programa!#REF!</definedName>
    <definedName name="cin" localSheetId="70">[25]Programa!#REF!</definedName>
    <definedName name="cin" localSheetId="72">[25]Programa!#REF!</definedName>
    <definedName name="cin" localSheetId="73">[25]Programa!#REF!</definedName>
    <definedName name="cin" localSheetId="74">[25]Programa!#REF!</definedName>
    <definedName name="cin" localSheetId="11">#REF!</definedName>
    <definedName name="cin" localSheetId="10">#REF!</definedName>
    <definedName name="cin" localSheetId="38">#REF!</definedName>
    <definedName name="cin" localSheetId="30">[26]Programa!#REF!</definedName>
    <definedName name="cin" localSheetId="39">#REF!</definedName>
    <definedName name="cin" localSheetId="40">[25]Programa!#REF!</definedName>
    <definedName name="cin" localSheetId="41">[25]Programa!#REF!</definedName>
    <definedName name="cin" localSheetId="46">[25]Programa!#REF!</definedName>
    <definedName name="cin" localSheetId="51">#REF!</definedName>
    <definedName name="cin" localSheetId="52">[25]Programa!#REF!</definedName>
    <definedName name="cin" localSheetId="53">[25]Programa!#REF!</definedName>
    <definedName name="cin" localSheetId="64">[25]Programa!#REF!</definedName>
    <definedName name="cin" localSheetId="65">[25]Programa!#REF!</definedName>
    <definedName name="cin" localSheetId="66">[25]Programa!#REF!</definedName>
    <definedName name="cin">#REF!</definedName>
    <definedName name="cirr" localSheetId="67">#REF!</definedName>
    <definedName name="cirr" localSheetId="68">#REF!</definedName>
    <definedName name="cirr" localSheetId="69">#REF!</definedName>
    <definedName name="cirr" localSheetId="70">#REF!</definedName>
    <definedName name="cirr" localSheetId="72">#REF!</definedName>
    <definedName name="cirr" localSheetId="73">#REF!</definedName>
    <definedName name="cirr" localSheetId="74">#REF!</definedName>
    <definedName name="cirr" localSheetId="11">#REF!</definedName>
    <definedName name="cirr" localSheetId="12">#REF!</definedName>
    <definedName name="cirr" localSheetId="13">#REF!</definedName>
    <definedName name="cirr" localSheetId="23">#REF!</definedName>
    <definedName name="cirr" localSheetId="10">#REF!</definedName>
    <definedName name="cirr" localSheetId="38">#REF!</definedName>
    <definedName name="cirr" localSheetId="31">#REF!</definedName>
    <definedName name="cirr" localSheetId="39">#REF!</definedName>
    <definedName name="cirr" localSheetId="40">#REF!</definedName>
    <definedName name="cirr" localSheetId="41">#REF!</definedName>
    <definedName name="cirr" localSheetId="46">#REF!</definedName>
    <definedName name="cirr" localSheetId="52">#REF!</definedName>
    <definedName name="cirr" localSheetId="53">#REF!</definedName>
    <definedName name="cirr" localSheetId="64">#REF!</definedName>
    <definedName name="cirr" localSheetId="65">#REF!</definedName>
    <definedName name="cirr" localSheetId="66">#REF!</definedName>
    <definedName name="cirr">#REF!</definedName>
    <definedName name="ClaveDeColor" localSheetId="67">#REF!</definedName>
    <definedName name="ClaveDeColor" localSheetId="68">#REF!</definedName>
    <definedName name="ClaveDeColor" localSheetId="69">#REF!</definedName>
    <definedName name="ClaveDeColor" localSheetId="70">#REF!</definedName>
    <definedName name="ClaveDeColor" localSheetId="72">#REF!</definedName>
    <definedName name="ClaveDeColor" localSheetId="73">#REF!</definedName>
    <definedName name="ClaveDeColor" localSheetId="74">#REF!</definedName>
    <definedName name="ClaveDeColor" localSheetId="11">#REF!</definedName>
    <definedName name="ClaveDeColor" localSheetId="12">#REF!</definedName>
    <definedName name="ClaveDeColor" localSheetId="13">#REF!</definedName>
    <definedName name="ClaveDeColor" localSheetId="23">#REF!</definedName>
    <definedName name="ClaveDeColor" localSheetId="10">#REF!</definedName>
    <definedName name="ClaveDeColor" localSheetId="38">#REF!</definedName>
    <definedName name="ClaveDeColor" localSheetId="31">#REF!</definedName>
    <definedName name="ClaveDeColor" localSheetId="39">#REF!</definedName>
    <definedName name="ClaveDeColor" localSheetId="40">#REF!</definedName>
    <definedName name="ClaveDeColor" localSheetId="41">#REF!</definedName>
    <definedName name="ClaveDeColor" localSheetId="46">#REF!</definedName>
    <definedName name="ClaveDeColor" localSheetId="52">#REF!</definedName>
    <definedName name="ClaveDeColor" localSheetId="53">#REF!</definedName>
    <definedName name="ClaveDeColor" localSheetId="64">#REF!</definedName>
    <definedName name="ClaveDeColor" localSheetId="65">#REF!</definedName>
    <definedName name="ClaveDeColor">#REF!</definedName>
    <definedName name="CLUB_PARIS_2004" localSheetId="67">#REF!</definedName>
    <definedName name="CLUB_PARIS_2004" localSheetId="68">#REF!</definedName>
    <definedName name="CLUB_PARIS_2004" localSheetId="69">#REF!</definedName>
    <definedName name="CLUB_PARIS_2004" localSheetId="70">#REF!</definedName>
    <definedName name="CLUB_PARIS_2004" localSheetId="72">#REF!</definedName>
    <definedName name="CLUB_PARIS_2004" localSheetId="73">#REF!</definedName>
    <definedName name="CLUB_PARIS_2004" localSheetId="74">#REF!</definedName>
    <definedName name="CLUB_PARIS_2004" localSheetId="11">#REF!</definedName>
    <definedName name="CLUB_PARIS_2004" localSheetId="10">#REF!</definedName>
    <definedName name="CLUB_PARIS_2004" localSheetId="38">#REF!</definedName>
    <definedName name="CLUB_PARIS_2004" localSheetId="39">#REF!</definedName>
    <definedName name="CLUB_PARIS_2004" localSheetId="40">#REF!</definedName>
    <definedName name="CLUB_PARIS_2004" localSheetId="41">#REF!</definedName>
    <definedName name="CLUB_PARIS_2004" localSheetId="46">#REF!</definedName>
    <definedName name="CLUB_PARIS_2004" localSheetId="52">#REF!</definedName>
    <definedName name="CLUB_PARIS_2004" localSheetId="64">#REF!</definedName>
    <definedName name="CLUB_PARIS_2004" localSheetId="65">#REF!</definedName>
    <definedName name="CLUB_PARIS_2004">#REF!</definedName>
    <definedName name="CLUB91" localSheetId="67">#REF!</definedName>
    <definedName name="CLUB91" localSheetId="68">#REF!</definedName>
    <definedName name="CLUB91" localSheetId="69">#REF!</definedName>
    <definedName name="CLUB91" localSheetId="70">#REF!</definedName>
    <definedName name="CLUB91" localSheetId="72">#REF!</definedName>
    <definedName name="CLUB91" localSheetId="73">#REF!</definedName>
    <definedName name="CLUB91" localSheetId="74">#REF!</definedName>
    <definedName name="CLUB91" localSheetId="11">#REF!</definedName>
    <definedName name="CLUB91" localSheetId="12">#REF!</definedName>
    <definedName name="CLUB91" localSheetId="23">#REF!</definedName>
    <definedName name="CLUB91" localSheetId="27">#REF!</definedName>
    <definedName name="CLUB91" localSheetId="10">#REF!</definedName>
    <definedName name="CLUB91" localSheetId="38">#REF!</definedName>
    <definedName name="CLUB91" localSheetId="25">#REF!</definedName>
    <definedName name="CLUB91" localSheetId="31">#REF!</definedName>
    <definedName name="CLUB91" localSheetId="39">#REF!</definedName>
    <definedName name="CLUB91" localSheetId="40">#REF!</definedName>
    <definedName name="CLUB91" localSheetId="41">#REF!</definedName>
    <definedName name="CLUB91" localSheetId="46">#REF!</definedName>
    <definedName name="CLUB91" localSheetId="47">#REF!</definedName>
    <definedName name="CLUB91" localSheetId="48">#REF!</definedName>
    <definedName name="CLUB91" localSheetId="49">#REF!</definedName>
    <definedName name="CLUB91" localSheetId="52">#REF!</definedName>
    <definedName name="CLUB91" localSheetId="53">#REF!</definedName>
    <definedName name="CLUB91" localSheetId="64">#REF!</definedName>
    <definedName name="CLUB91" localSheetId="65">#REF!</definedName>
    <definedName name="CLUB91">#REF!</definedName>
    <definedName name="cmbccr" localSheetId="67">#REF!</definedName>
    <definedName name="cmbccr" localSheetId="68">#REF!</definedName>
    <definedName name="cmbccr" localSheetId="69">#REF!</definedName>
    <definedName name="cmbccr" localSheetId="70">#REF!</definedName>
    <definedName name="cmbccr" localSheetId="72">#REF!</definedName>
    <definedName name="cmbccr" localSheetId="73">#REF!</definedName>
    <definedName name="cmbccr" localSheetId="74">#REF!</definedName>
    <definedName name="cmbccr" localSheetId="11">#REF!</definedName>
    <definedName name="cmbccr" localSheetId="10">#REF!</definedName>
    <definedName name="cmbccr" localSheetId="38">#REF!</definedName>
    <definedName name="cmbccr" localSheetId="39">#REF!</definedName>
    <definedName name="cmbccr" localSheetId="40">#REF!</definedName>
    <definedName name="cmbccr" localSheetId="41">#REF!</definedName>
    <definedName name="cmbccr" localSheetId="46">#REF!</definedName>
    <definedName name="cmbccr" localSheetId="52">#REF!</definedName>
    <definedName name="cmbccr" localSheetId="64">#REF!</definedName>
    <definedName name="cmbccr" localSheetId="65">#REF!</definedName>
    <definedName name="cmbccr">#REF!</definedName>
    <definedName name="cmbcom" localSheetId="67">#REF!</definedName>
    <definedName name="cmbcom" localSheetId="68">#REF!</definedName>
    <definedName name="cmbcom" localSheetId="69">#REF!</definedName>
    <definedName name="cmbcom" localSheetId="70">#REF!</definedName>
    <definedName name="cmbcom" localSheetId="72">#REF!</definedName>
    <definedName name="cmbcom" localSheetId="73">#REF!</definedName>
    <definedName name="cmbcom" localSheetId="74">#REF!</definedName>
    <definedName name="cmbcom" localSheetId="11">#REF!</definedName>
    <definedName name="cmbcom" localSheetId="10">#REF!</definedName>
    <definedName name="cmbcom" localSheetId="38">#REF!</definedName>
    <definedName name="cmbcom" localSheetId="39">#REF!</definedName>
    <definedName name="cmbcom" localSheetId="40">#REF!</definedName>
    <definedName name="cmbcom" localSheetId="41">#REF!</definedName>
    <definedName name="cmbcom" localSheetId="46">#REF!</definedName>
    <definedName name="cmbcom" localSheetId="52">#REF!</definedName>
    <definedName name="cmbcom" localSheetId="64">#REF!</definedName>
    <definedName name="cmbcom" localSheetId="65">#REF!</definedName>
    <definedName name="cmbcom">#REF!</definedName>
    <definedName name="CMD" localSheetId="67">[70]BCP!#REF!</definedName>
    <definedName name="CMD" localSheetId="68">[70]BCP!#REF!</definedName>
    <definedName name="CMD" localSheetId="69">[70]BCP!#REF!</definedName>
    <definedName name="CMD" localSheetId="70">[70]BCP!#REF!</definedName>
    <definedName name="CMD" localSheetId="72">[70]BCP!#REF!</definedName>
    <definedName name="CMD" localSheetId="73">[70]BCP!#REF!</definedName>
    <definedName name="CMD" localSheetId="74">[70]BCP!#REF!</definedName>
    <definedName name="CMD" localSheetId="11">#REF!</definedName>
    <definedName name="CMD" localSheetId="23">#REF!</definedName>
    <definedName name="CMD" localSheetId="24">#REF!</definedName>
    <definedName name="CMD" localSheetId="26">#REF!</definedName>
    <definedName name="CMD" localSheetId="10">#REF!</definedName>
    <definedName name="CMD" localSheetId="38">#REF!</definedName>
    <definedName name="CMD" localSheetId="25">#REF!</definedName>
    <definedName name="CMD" localSheetId="30">[70]BCP!#REF!</definedName>
    <definedName name="CMD" localSheetId="39">#REF!</definedName>
    <definedName name="CMD" localSheetId="46">[70]BCP!#REF!</definedName>
    <definedName name="CMD" localSheetId="51">#REF!</definedName>
    <definedName name="CMD" localSheetId="52">#REF!</definedName>
    <definedName name="CMD" localSheetId="53">[70]BCP!#REF!</definedName>
    <definedName name="CMD" localSheetId="65">[70]BCP!#REF!</definedName>
    <definedName name="CMD" localSheetId="66">[70]BCP!#REF!</definedName>
    <definedName name="CMD">#REF!</definedName>
    <definedName name="cmethapp" localSheetId="67">#REF!,#REF!,#REF!</definedName>
    <definedName name="cmethapp" localSheetId="68">#REF!,#REF!,#REF!</definedName>
    <definedName name="cmethapp" localSheetId="69">#REF!,#REF!,#REF!</definedName>
    <definedName name="cmethapp" localSheetId="70">#REF!,#REF!,#REF!</definedName>
    <definedName name="cmethapp" localSheetId="72">#REF!,#REF!,#REF!</definedName>
    <definedName name="cmethapp" localSheetId="73">#REF!,#REF!,#REF!</definedName>
    <definedName name="cmethapp" localSheetId="74">#REF!,#REF!,#REF!</definedName>
    <definedName name="cmethapp" localSheetId="11">#REF!,#REF!,#REF!</definedName>
    <definedName name="cmethapp" localSheetId="12">#REF!,#REF!,#REF!</definedName>
    <definedName name="cmethapp" localSheetId="13">#REF!,#REF!,#REF!</definedName>
    <definedName name="cmethapp" localSheetId="23">#REF!,#REF!,#REF!</definedName>
    <definedName name="cmethapp" localSheetId="24">#REF!,#REF!,#REF!</definedName>
    <definedName name="cmethapp" localSheetId="26">#REF!,#REF!,#REF!</definedName>
    <definedName name="cmethapp" localSheetId="27">#REF!,#REF!,#REF!</definedName>
    <definedName name="cmethapp" localSheetId="42">#REF!,#REF!,#REF!</definedName>
    <definedName name="cmethapp" localSheetId="6">#REF!,#REF!,#REF!</definedName>
    <definedName name="cmethapp" localSheetId="7">#REF!,#REF!,#REF!</definedName>
    <definedName name="cmethapp" localSheetId="10">#REF!,#REF!,#REF!</definedName>
    <definedName name="cmethapp" localSheetId="38">#REF!,#REF!,#REF!</definedName>
    <definedName name="cmethapp" localSheetId="25">#REF!,#REF!,#REF!</definedName>
    <definedName name="cmethapp" localSheetId="30">#REF!,#REF!,#REF!</definedName>
    <definedName name="cmethapp" localSheetId="31">#REF!,#REF!,#REF!</definedName>
    <definedName name="cmethapp" localSheetId="34">#REF!,#REF!,#REF!</definedName>
    <definedName name="cmethapp" localSheetId="36">#REF!,#REF!,#REF!</definedName>
    <definedName name="cmethapp" localSheetId="37">#REF!,#REF!,#REF!</definedName>
    <definedName name="cmethapp" localSheetId="39">#REF!,#REF!,#REF!</definedName>
    <definedName name="cmethapp" localSheetId="40">#REF!,#REF!,#REF!</definedName>
    <definedName name="cmethapp" localSheetId="41">#REF!,#REF!,#REF!</definedName>
    <definedName name="cmethapp" localSheetId="46">#REF!,#REF!,#REF!</definedName>
    <definedName name="cmethapp" localSheetId="47">#REF!,#REF!,#REF!</definedName>
    <definedName name="cmethapp" localSheetId="48">#REF!,#REF!,#REF!</definedName>
    <definedName name="cmethapp" localSheetId="49">#REF!,#REF!,#REF!</definedName>
    <definedName name="cmethapp" localSheetId="52">#REF!,#REF!,#REF!</definedName>
    <definedName name="cmethapp" localSheetId="53">#REF!,#REF!,#REF!</definedName>
    <definedName name="cmethapp" localSheetId="64">#REF!,#REF!,#REF!</definedName>
    <definedName name="cmethapp" localSheetId="65">#REF!,#REF!,#REF!</definedName>
    <definedName name="cmethapp" localSheetId="66">#REF!,#REF!,#REF!</definedName>
    <definedName name="cmethapp">#REF!,#REF!,#REF!</definedName>
    <definedName name="cmethmain" localSheetId="67">#REF!</definedName>
    <definedName name="cmethmain" localSheetId="68">#REF!</definedName>
    <definedName name="cmethmain" localSheetId="69">#REF!</definedName>
    <definedName name="cmethmain" localSheetId="70">#REF!</definedName>
    <definedName name="cmethmain" localSheetId="72">#REF!</definedName>
    <definedName name="cmethmain" localSheetId="73">#REF!</definedName>
    <definedName name="cmethmain" localSheetId="74">#REF!</definedName>
    <definedName name="cmethmain" localSheetId="11">#REF!</definedName>
    <definedName name="cmethmain" localSheetId="12">#REF!</definedName>
    <definedName name="cmethmain" localSheetId="13">#REF!</definedName>
    <definedName name="cmethmain" localSheetId="23">#REF!</definedName>
    <definedName name="cmethmain" localSheetId="24">#REF!</definedName>
    <definedName name="cmethmain" localSheetId="26">#REF!</definedName>
    <definedName name="cmethmain" localSheetId="27">#REF!</definedName>
    <definedName name="cmethmain" localSheetId="42">#REF!</definedName>
    <definedName name="cmethmain" localSheetId="10">#REF!</definedName>
    <definedName name="cmethmain" localSheetId="38">#REF!</definedName>
    <definedName name="cmethmain" localSheetId="25">#REF!</definedName>
    <definedName name="cmethmain" localSheetId="30">#REF!</definedName>
    <definedName name="cmethmain" localSheetId="31">#REF!</definedName>
    <definedName name="cmethmain" localSheetId="34">#REF!</definedName>
    <definedName name="cmethmain" localSheetId="36">#REF!</definedName>
    <definedName name="cmethmain" localSheetId="37">#REF!</definedName>
    <definedName name="cmethmain" localSheetId="39">#REF!</definedName>
    <definedName name="cmethmain" localSheetId="40">#REF!</definedName>
    <definedName name="cmethmain" localSheetId="41">#REF!</definedName>
    <definedName name="cmethmain" localSheetId="46">#REF!</definedName>
    <definedName name="cmethmain" localSheetId="47">#REF!</definedName>
    <definedName name="cmethmain" localSheetId="48">#REF!</definedName>
    <definedName name="cmethmain" localSheetId="49">#REF!</definedName>
    <definedName name="cmethmain" localSheetId="52">#REF!</definedName>
    <definedName name="cmethmain" localSheetId="53">#REF!</definedName>
    <definedName name="cmethmain" localSheetId="64">#REF!</definedName>
    <definedName name="cmethmain" localSheetId="65">#REF!</definedName>
    <definedName name="cmethmain" localSheetId="66">#REF!</definedName>
    <definedName name="cmethmain">#REF!</definedName>
    <definedName name="Cmin" localSheetId="67">OFFSET(#REF!,0,0,COUNT(#REF!),1)</definedName>
    <definedName name="Cmin" localSheetId="68">OFFSET(#REF!,0,0,COUNT(#REF!),1)</definedName>
    <definedName name="Cmin" localSheetId="69">OFFSET(#REF!,0,0,COUNT(#REF!),1)</definedName>
    <definedName name="Cmin" localSheetId="70">OFFSET(#REF!,0,0,COUNT(#REF!),1)</definedName>
    <definedName name="Cmin" localSheetId="72">OFFSET(#REF!,0,0,COUNT(#REF!),1)</definedName>
    <definedName name="Cmin" localSheetId="73">OFFSET(#REF!,0,0,COUNT(#REF!),1)</definedName>
    <definedName name="Cmin" localSheetId="74">OFFSET(#REF!,0,0,COUNT(#REF!),1)</definedName>
    <definedName name="Cmin" localSheetId="11">OFFSET(#REF!,0,0,COUNT(#REF!),1)</definedName>
    <definedName name="Cmin" localSheetId="12">OFFSET(#REF!,0,0,COUNT(#REF!),1)</definedName>
    <definedName name="Cmin" localSheetId="13">OFFSET(#REF!,0,0,COUNT(#REF!),1)</definedName>
    <definedName name="Cmin" localSheetId="23">OFFSET(#REF!,0,0,COUNT(#REF!),1)</definedName>
    <definedName name="Cmin" localSheetId="24">OFFSET(#REF!,0,0,COUNT(#REF!),1)</definedName>
    <definedName name="Cmin" localSheetId="26">OFFSET(#REF!,0,0,COUNT(#REF!),1)</definedName>
    <definedName name="Cmin" localSheetId="10">OFFSET(#REF!,0,0,COUNT(#REF!),1)</definedName>
    <definedName name="Cmin" localSheetId="38">OFFSET(#REF!,0,0,COUNT(#REF!),1)</definedName>
    <definedName name="Cmin" localSheetId="25">OFFSET(#REF!,0,0,COUNT(#REF!),1)</definedName>
    <definedName name="Cmin" localSheetId="30">OFFSET(#REF!,0,0,COUNT(#REF!),1)</definedName>
    <definedName name="Cmin" localSheetId="31">OFFSET(#REF!,0,0,COUNT(#REF!),1)</definedName>
    <definedName name="Cmin" localSheetId="36">OFFSET(#REF!,0,0,COUNT(#REF!),1)</definedName>
    <definedName name="Cmin" localSheetId="37">OFFSET(#REF!,0,0,COUNT(#REF!),1)</definedName>
    <definedName name="Cmin" localSheetId="39">OFFSET(#REF!,0,0,COUNT(#REF!),1)</definedName>
    <definedName name="Cmin" localSheetId="40">OFFSET(#REF!,0,0,COUNT(#REF!),1)</definedName>
    <definedName name="Cmin" localSheetId="41">OFFSET(#REF!,0,0,COUNT(#REF!),1)</definedName>
    <definedName name="Cmin" localSheetId="46">OFFSET(#REF!,0,0,COUNT(#REF!),1)</definedName>
    <definedName name="Cmin" localSheetId="47">OFFSET(#REF!,0,0,COUNT(#REF!),1)</definedName>
    <definedName name="Cmin" localSheetId="48">OFFSET(#REF!,0,0,COUNT(#REF!),1)</definedName>
    <definedName name="Cmin" localSheetId="49">OFFSET(#REF!,0,0,COUNT(#REF!),1)</definedName>
    <definedName name="Cmin" localSheetId="52">OFFSET(#REF!,0,0,COUNT(#REF!),1)</definedName>
    <definedName name="Cmin" localSheetId="53">OFFSET(#REF!,0,0,COUNT(#REF!),1)</definedName>
    <definedName name="Cmin" localSheetId="64">OFFSET(#REF!,0,0,COUNT(#REF!),1)</definedName>
    <definedName name="Cmin" localSheetId="65">OFFSET(#REF!,0,0,COUNT(#REF!),1)</definedName>
    <definedName name="Cmin">OFFSET(#REF!,0,0,COUNT(#REF!),1)</definedName>
    <definedName name="cmsbn" localSheetId="67">#REF!</definedName>
    <definedName name="cmsbn" localSheetId="68">#REF!</definedName>
    <definedName name="cmsbn" localSheetId="69">#REF!</definedName>
    <definedName name="cmsbn" localSheetId="70">#REF!</definedName>
    <definedName name="cmsbn" localSheetId="72">#REF!</definedName>
    <definedName name="cmsbn" localSheetId="73">#REF!</definedName>
    <definedName name="cmsbn" localSheetId="74">#REF!</definedName>
    <definedName name="cmsbn" localSheetId="11">#REF!</definedName>
    <definedName name="cmsbn" localSheetId="10">#REF!</definedName>
    <definedName name="cmsbn" localSheetId="38">#REF!</definedName>
    <definedName name="cmsbn" localSheetId="39">#REF!</definedName>
    <definedName name="cmsbn" localSheetId="40">#REF!</definedName>
    <definedName name="cmsbn" localSheetId="41">#REF!</definedName>
    <definedName name="cmsbn" localSheetId="46">#REF!</definedName>
    <definedName name="cmsbn" localSheetId="52">#REF!</definedName>
    <definedName name="cmsbn" localSheetId="64">#REF!</definedName>
    <definedName name="cmsbn" localSheetId="65">#REF!</definedName>
    <definedName name="cmsbn" localSheetId="66">#REF!</definedName>
    <definedName name="cmsbn">#REF!</definedName>
    <definedName name="CN" localSheetId="67">#REF!</definedName>
    <definedName name="CN" localSheetId="68">#REF!</definedName>
    <definedName name="CN" localSheetId="69">#REF!</definedName>
    <definedName name="CN" localSheetId="70">#REF!</definedName>
    <definedName name="CN" localSheetId="72">#REF!</definedName>
    <definedName name="CN" localSheetId="73">#REF!</definedName>
    <definedName name="CN" localSheetId="74">#REF!</definedName>
    <definedName name="CN" localSheetId="11">#REF!</definedName>
    <definedName name="CN" localSheetId="12">#REF!</definedName>
    <definedName name="CN" localSheetId="13">#REF!</definedName>
    <definedName name="CN" localSheetId="23">#REF!</definedName>
    <definedName name="CN" localSheetId="24">#REF!</definedName>
    <definedName name="CN" localSheetId="26">#REF!</definedName>
    <definedName name="CN" localSheetId="27">#REF!</definedName>
    <definedName name="CN" localSheetId="42">#REF!</definedName>
    <definedName name="CN" localSheetId="10">#REF!</definedName>
    <definedName name="CN" localSheetId="38">#REF!</definedName>
    <definedName name="CN" localSheetId="25">#REF!</definedName>
    <definedName name="CN" localSheetId="30">#REF!</definedName>
    <definedName name="CN" localSheetId="31">#REF!</definedName>
    <definedName name="CN" localSheetId="34">#REF!</definedName>
    <definedName name="CN" localSheetId="36">#REF!</definedName>
    <definedName name="CN" localSheetId="37">#REF!</definedName>
    <definedName name="CN" localSheetId="39">#REF!</definedName>
    <definedName name="CN" localSheetId="40">#REF!</definedName>
    <definedName name="CN" localSheetId="41">#REF!</definedName>
    <definedName name="CN" localSheetId="46">#REF!</definedName>
    <definedName name="CN" localSheetId="47">#REF!</definedName>
    <definedName name="CN" localSheetId="48">#REF!</definedName>
    <definedName name="CN" localSheetId="49">#REF!</definedName>
    <definedName name="CN" localSheetId="52">#REF!</definedName>
    <definedName name="CN" localSheetId="53">#REF!</definedName>
    <definedName name="CN" localSheetId="64">#REF!</definedName>
    <definedName name="CN" localSheetId="65">#REF!</definedName>
    <definedName name="CN">#REF!</definedName>
    <definedName name="CN1A" localSheetId="67">#REF!</definedName>
    <definedName name="CN1A" localSheetId="68">#REF!</definedName>
    <definedName name="CN1A" localSheetId="69">#REF!</definedName>
    <definedName name="CN1A" localSheetId="70">#REF!</definedName>
    <definedName name="CN1A" localSheetId="72">#REF!</definedName>
    <definedName name="CN1A" localSheetId="73">#REF!</definedName>
    <definedName name="CN1A" localSheetId="74">#REF!</definedName>
    <definedName name="CN1A" localSheetId="11">#REF!</definedName>
    <definedName name="CN1A" localSheetId="12">#REF!</definedName>
    <definedName name="CN1A" localSheetId="23">#REF!</definedName>
    <definedName name="CN1A" localSheetId="26">#REF!</definedName>
    <definedName name="CN1A" localSheetId="27">#REF!</definedName>
    <definedName name="CN1A" localSheetId="10">#REF!</definedName>
    <definedName name="CN1A" localSheetId="38">#REF!</definedName>
    <definedName name="CN1A" localSheetId="25">#REF!</definedName>
    <definedName name="CN1A" localSheetId="30">#REF!</definedName>
    <definedName name="CN1A" localSheetId="31">#REF!</definedName>
    <definedName name="CN1A" localSheetId="36">#REF!</definedName>
    <definedName name="CN1A" localSheetId="37">#REF!</definedName>
    <definedName name="CN1A" localSheetId="39">#REF!</definedName>
    <definedName name="CN1A" localSheetId="40">#REF!</definedName>
    <definedName name="CN1A" localSheetId="41">#REF!</definedName>
    <definedName name="CN1A" localSheetId="46">#REF!</definedName>
    <definedName name="CN1A" localSheetId="47">#REF!</definedName>
    <definedName name="CN1A" localSheetId="48">#REF!</definedName>
    <definedName name="CN1A" localSheetId="49">#REF!</definedName>
    <definedName name="CN1A" localSheetId="52">#REF!</definedName>
    <definedName name="CN1A" localSheetId="53">#REF!</definedName>
    <definedName name="CN1A" localSheetId="64">#REF!</definedName>
    <definedName name="CN1A" localSheetId="65">#REF!</definedName>
    <definedName name="CN1A">#REF!</definedName>
    <definedName name="cnspnf" localSheetId="67">#REF!</definedName>
    <definedName name="cnspnf" localSheetId="68">#REF!</definedName>
    <definedName name="cnspnf" localSheetId="69">#REF!</definedName>
    <definedName name="cnspnf" localSheetId="70">#REF!</definedName>
    <definedName name="cnspnf" localSheetId="72">#REF!</definedName>
    <definedName name="cnspnf" localSheetId="73">#REF!</definedName>
    <definedName name="cnspnf" localSheetId="74">#REF!</definedName>
    <definedName name="cnspnf" localSheetId="11">#REF!</definedName>
    <definedName name="cnspnf" localSheetId="10">#REF!</definedName>
    <definedName name="cnspnf" localSheetId="38">#REF!</definedName>
    <definedName name="cnspnf" localSheetId="39">#REF!</definedName>
    <definedName name="cnspnf" localSheetId="40">#REF!</definedName>
    <definedName name="cnspnf" localSheetId="41">#REF!</definedName>
    <definedName name="cnspnf" localSheetId="46">#REF!</definedName>
    <definedName name="cnspnf" localSheetId="52">#REF!</definedName>
    <definedName name="cnspnf" localSheetId="64">#REF!</definedName>
    <definedName name="cnspnf" localSheetId="65">#REF!</definedName>
    <definedName name="cnspnf">#REF!</definedName>
    <definedName name="CNY" localSheetId="67">#REF!</definedName>
    <definedName name="CNY" localSheetId="68">#REF!</definedName>
    <definedName name="CNY" localSheetId="69">#REF!</definedName>
    <definedName name="CNY" localSheetId="70">#REF!</definedName>
    <definedName name="CNY" localSheetId="72">#REF!</definedName>
    <definedName name="CNY" localSheetId="73">#REF!</definedName>
    <definedName name="CNY" localSheetId="74">#REF!</definedName>
    <definedName name="CNY" localSheetId="11">#REF!</definedName>
    <definedName name="CNY" localSheetId="10">#REF!</definedName>
    <definedName name="CNY" localSheetId="38">#REF!</definedName>
    <definedName name="CNY" localSheetId="39">#REF!</definedName>
    <definedName name="CNY" localSheetId="40">#REF!</definedName>
    <definedName name="CNY" localSheetId="41">#REF!</definedName>
    <definedName name="CNY" localSheetId="46">#REF!</definedName>
    <definedName name="CNY" localSheetId="52">#REF!</definedName>
    <definedName name="CNY" localSheetId="64">#REF!</definedName>
    <definedName name="CNY" localSheetId="65">#REF!</definedName>
    <definedName name="CNY">#REF!</definedName>
    <definedName name="Cobertura" localSheetId="11">#REF!</definedName>
    <definedName name="Cobertura" localSheetId="10">#REF!</definedName>
    <definedName name="Cobertura" localSheetId="38">#REF!</definedName>
    <definedName name="Cobertura" localSheetId="39">#REF!</definedName>
    <definedName name="Cobertura" localSheetId="46">'[58]Ranking Bancario'!$Z$4:$AD$54</definedName>
    <definedName name="Cobertura" localSheetId="51">#REF!</definedName>
    <definedName name="Cobertura" localSheetId="52">'[58]Ranking Bancario'!$Z$4:$AD$54</definedName>
    <definedName name="Cobertura" localSheetId="66">'[58]Ranking Bancario'!$Z$4:$AD$54</definedName>
    <definedName name="Cobertura">#REF!</definedName>
    <definedName name="COLOMBIA" localSheetId="67">#REF!</definedName>
    <definedName name="COLOMBIA" localSheetId="68">#REF!</definedName>
    <definedName name="COLOMBIA" localSheetId="69">#REF!</definedName>
    <definedName name="COLOMBIA" localSheetId="70">#REF!</definedName>
    <definedName name="COLOMBIA" localSheetId="72">#REF!</definedName>
    <definedName name="COLOMBIA" localSheetId="73">#REF!</definedName>
    <definedName name="COLOMBIA" localSheetId="74">#REF!</definedName>
    <definedName name="COLOMBIA" localSheetId="11">#REF!</definedName>
    <definedName name="COLOMBIA" localSheetId="12">#REF!</definedName>
    <definedName name="COLOMBIA" localSheetId="13">#REF!</definedName>
    <definedName name="COLOMBIA" localSheetId="10">#REF!</definedName>
    <definedName name="COLOMBIA" localSheetId="38">#REF!</definedName>
    <definedName name="COLOMBIA" localSheetId="30">#REF!</definedName>
    <definedName name="COLOMBIA" localSheetId="39">#REF!</definedName>
    <definedName name="COLOMBIA" localSheetId="40">#REF!</definedName>
    <definedName name="COLOMBIA" localSheetId="41">#REF!</definedName>
    <definedName name="COLOMBIA" localSheetId="46">#REF!</definedName>
    <definedName name="COLOMBIA" localSheetId="52">#REF!</definedName>
    <definedName name="COLOMBIA" localSheetId="53">#REF!</definedName>
    <definedName name="COLOMBIA" localSheetId="64">#REF!</definedName>
    <definedName name="COLOMBIA" localSheetId="65">#REF!</definedName>
    <definedName name="COLOMBIA" localSheetId="66">#REF!</definedName>
    <definedName name="COLOMBIA">#REF!</definedName>
    <definedName name="Colombia___Summary_Accounts_of_the_Financial_System" localSheetId="67">[0]!base-flow</definedName>
    <definedName name="Colombia___Summary_Accounts_of_the_Financial_System" localSheetId="68">[0]!base-flow</definedName>
    <definedName name="Colombia___Summary_Accounts_of_the_Financial_System" localSheetId="69">[0]!base-flow</definedName>
    <definedName name="Colombia___Summary_Accounts_of_the_Financial_System" localSheetId="70">[0]!base-flow</definedName>
    <definedName name="Colombia___Summary_Accounts_of_the_Financial_System" localSheetId="72">[0]!base-flow</definedName>
    <definedName name="Colombia___Summary_Accounts_of_the_Financial_System" localSheetId="73">[0]!base-flow</definedName>
    <definedName name="Colombia___Summary_Accounts_of_the_Financial_System" localSheetId="74">[0]!base-flow</definedName>
    <definedName name="Colombia___Summary_Accounts_of_the_Financial_System" localSheetId="1">[0]!base-flow</definedName>
    <definedName name="Colombia___Summary_Accounts_of_the_Financial_System" localSheetId="11">'Gráfico 10'!base-flow</definedName>
    <definedName name="Colombia___Summary_Accounts_of_the_Financial_System" localSheetId="12">base-flow</definedName>
    <definedName name="Colombia___Summary_Accounts_of_the_Financial_System" localSheetId="13">base-flow</definedName>
    <definedName name="Colombia___Summary_Accounts_of_the_Financial_System" localSheetId="42">[0]!base-flow</definedName>
    <definedName name="Colombia___Summary_Accounts_of_the_Financial_System" localSheetId="2">[0]!base-flow</definedName>
    <definedName name="Colombia___Summary_Accounts_of_the_Financial_System" localSheetId="3">[0]!base-flow</definedName>
    <definedName name="Colombia___Summary_Accounts_of_the_Financial_System" localSheetId="4">[0]!base-flow</definedName>
    <definedName name="Colombia___Summary_Accounts_of_the_Financial_System" localSheetId="6">base-flow</definedName>
    <definedName name="Colombia___Summary_Accounts_of_the_Financial_System" localSheetId="7">#REF!-flow</definedName>
    <definedName name="Colombia___Summary_Accounts_of_the_Financial_System" localSheetId="10">'Gráfico 9'!base-flow</definedName>
    <definedName name="Colombia___Summary_Accounts_of_the_Financial_System" localSheetId="38">'Ilustración 2'!base-flow</definedName>
    <definedName name="Colombia___Summary_Accounts_of_the_Financial_System" localSheetId="28">base-flow</definedName>
    <definedName name="Colombia___Summary_Accounts_of_the_Financial_System" localSheetId="30">base-flow</definedName>
    <definedName name="Colombia___Summary_Accounts_of_the_Financial_System" localSheetId="39">'Tabla 21'!base-flow</definedName>
    <definedName name="Colombia___Summary_Accounts_of_the_Financial_System" localSheetId="40">base-flow</definedName>
    <definedName name="Colombia___Summary_Accounts_of_the_Financial_System" localSheetId="41">[91]!base-flow</definedName>
    <definedName name="Colombia___Summary_Accounts_of_the_Financial_System" localSheetId="46">'Tabla 25'!base-flow</definedName>
    <definedName name="Colombia___Summary_Accounts_of_the_Financial_System" localSheetId="47">base-flow</definedName>
    <definedName name="Colombia___Summary_Accounts_of_the_Financial_System" localSheetId="51">'Tabla 30'!base-flow</definedName>
    <definedName name="Colombia___Summary_Accounts_of_the_Financial_System" localSheetId="52">'Tabla 31'!base-flow</definedName>
    <definedName name="Colombia___Summary_Accounts_of_the_Financial_System" localSheetId="53">base-flow</definedName>
    <definedName name="Colombia___Summary_Accounts_of_the_Financial_System" localSheetId="63">[0]!base-flow</definedName>
    <definedName name="Colombia___Summary_Accounts_of_the_Financial_System" localSheetId="64">[0]!base-flow</definedName>
    <definedName name="Colombia___Summary_Accounts_of_the_Financial_System" localSheetId="65">base-flow</definedName>
    <definedName name="Colombia___Summary_Accounts_of_the_Financial_System" localSheetId="66">'Tabla 45'!base-flow</definedName>
    <definedName name="Colombia___Summary_Accounts_of_the_Financial_System">base-flow</definedName>
    <definedName name="Color1" localSheetId="67">#REF!</definedName>
    <definedName name="Color1" localSheetId="68">#REF!</definedName>
    <definedName name="Color1" localSheetId="69">#REF!</definedName>
    <definedName name="Color1" localSheetId="70">#REF!</definedName>
    <definedName name="Color1" localSheetId="72">#REF!</definedName>
    <definedName name="Color1" localSheetId="73">#REF!</definedName>
    <definedName name="Color1" localSheetId="74">#REF!</definedName>
    <definedName name="Color1" localSheetId="11">#REF!</definedName>
    <definedName name="Color1" localSheetId="12">#REF!</definedName>
    <definedName name="Color1" localSheetId="13">#REF!</definedName>
    <definedName name="Color1" localSheetId="23">#REF!</definedName>
    <definedName name="Color1" localSheetId="26">#REF!</definedName>
    <definedName name="Color1" localSheetId="6">#REF!</definedName>
    <definedName name="Color1" localSheetId="7">#REF!</definedName>
    <definedName name="Color1" localSheetId="10">#REF!</definedName>
    <definedName name="Color1" localSheetId="38">#REF!</definedName>
    <definedName name="Color1" localSheetId="30">#REF!</definedName>
    <definedName name="Color1" localSheetId="31">#REF!</definedName>
    <definedName name="Color1" localSheetId="36">#REF!</definedName>
    <definedName name="Color1" localSheetId="37">#REF!</definedName>
    <definedName name="Color1" localSheetId="39">#REF!</definedName>
    <definedName name="Color1" localSheetId="40">#REF!</definedName>
    <definedName name="Color1" localSheetId="41">#REF!</definedName>
    <definedName name="Color1" localSheetId="46">#REF!</definedName>
    <definedName name="Color1" localSheetId="52">#REF!</definedName>
    <definedName name="Color1" localSheetId="53">#REF!</definedName>
    <definedName name="Color1" localSheetId="64">#REF!</definedName>
    <definedName name="Color1" localSheetId="65">#REF!</definedName>
    <definedName name="Color1" localSheetId="66">#REF!</definedName>
    <definedName name="Color1">#REF!</definedName>
    <definedName name="Color2" localSheetId="67">#REF!</definedName>
    <definedName name="Color2" localSheetId="68">#REF!</definedName>
    <definedName name="Color2" localSheetId="69">#REF!</definedName>
    <definedName name="Color2" localSheetId="70">#REF!</definedName>
    <definedName name="Color2" localSheetId="72">#REF!</definedName>
    <definedName name="Color2" localSheetId="73">#REF!</definedName>
    <definedName name="Color2" localSheetId="74">#REF!</definedName>
    <definedName name="Color2" localSheetId="11">#REF!</definedName>
    <definedName name="Color2" localSheetId="12">#REF!</definedName>
    <definedName name="Color2" localSheetId="13">#REF!</definedName>
    <definedName name="Color2" localSheetId="23">#REF!</definedName>
    <definedName name="Color2" localSheetId="6">#REF!</definedName>
    <definedName name="Color2" localSheetId="7">#REF!</definedName>
    <definedName name="Color2" localSheetId="10">#REF!</definedName>
    <definedName name="Color2" localSheetId="38">#REF!</definedName>
    <definedName name="Color2" localSheetId="31">#REF!</definedName>
    <definedName name="Color2" localSheetId="39">#REF!</definedName>
    <definedName name="Color2" localSheetId="40">#REF!</definedName>
    <definedName name="Color2" localSheetId="41">#REF!</definedName>
    <definedName name="Color2" localSheetId="46">#REF!</definedName>
    <definedName name="Color2" localSheetId="52">#REF!</definedName>
    <definedName name="Color2" localSheetId="53">#REF!</definedName>
    <definedName name="Color2" localSheetId="64">#REF!</definedName>
    <definedName name="Color2" localSheetId="65">#REF!</definedName>
    <definedName name="Color2">#REF!</definedName>
    <definedName name="Color3" localSheetId="67">#REF!</definedName>
    <definedName name="Color3" localSheetId="68">#REF!</definedName>
    <definedName name="Color3" localSheetId="69">#REF!</definedName>
    <definedName name="Color3" localSheetId="70">#REF!</definedName>
    <definedName name="Color3" localSheetId="72">#REF!</definedName>
    <definedName name="Color3" localSheetId="73">#REF!</definedName>
    <definedName name="Color3" localSheetId="74">#REF!</definedName>
    <definedName name="Color3" localSheetId="11">#REF!</definedName>
    <definedName name="Color3" localSheetId="12">#REF!</definedName>
    <definedName name="Color3" localSheetId="13">#REF!</definedName>
    <definedName name="Color3" localSheetId="23">#REF!</definedName>
    <definedName name="Color3" localSheetId="6">#REF!</definedName>
    <definedName name="Color3" localSheetId="7">#REF!</definedName>
    <definedName name="Color3" localSheetId="10">#REF!</definedName>
    <definedName name="Color3" localSheetId="38">#REF!</definedName>
    <definedName name="Color3" localSheetId="31">#REF!</definedName>
    <definedName name="Color3" localSheetId="39">#REF!</definedName>
    <definedName name="Color3" localSheetId="40">#REF!</definedName>
    <definedName name="Color3" localSheetId="41">#REF!</definedName>
    <definedName name="Color3" localSheetId="46">#REF!</definedName>
    <definedName name="Color3" localSheetId="52">#REF!</definedName>
    <definedName name="Color3" localSheetId="53">#REF!</definedName>
    <definedName name="Color3" localSheetId="64">#REF!</definedName>
    <definedName name="Color3" localSheetId="65">#REF!</definedName>
    <definedName name="Color3">#REF!</definedName>
    <definedName name="Color4" localSheetId="67">#REF!</definedName>
    <definedName name="Color4" localSheetId="68">#REF!</definedName>
    <definedName name="Color4" localSheetId="69">#REF!</definedName>
    <definedName name="Color4" localSheetId="70">#REF!</definedName>
    <definedName name="Color4" localSheetId="72">#REF!</definedName>
    <definedName name="Color4" localSheetId="73">#REF!</definedName>
    <definedName name="Color4" localSheetId="74">#REF!</definedName>
    <definedName name="Color4" localSheetId="11">#REF!</definedName>
    <definedName name="Color4" localSheetId="23">#REF!</definedName>
    <definedName name="Color4" localSheetId="10">#REF!</definedName>
    <definedName name="Color4" localSheetId="38">#REF!</definedName>
    <definedName name="Color4" localSheetId="31">#REF!</definedName>
    <definedName name="Color4" localSheetId="39">#REF!</definedName>
    <definedName name="Color4" localSheetId="40">#REF!</definedName>
    <definedName name="Color4" localSheetId="41">#REF!</definedName>
    <definedName name="Color4" localSheetId="46">#REF!</definedName>
    <definedName name="Color4" localSheetId="52">#REF!</definedName>
    <definedName name="Color4" localSheetId="53">#REF!</definedName>
    <definedName name="Color4" localSheetId="64">#REF!</definedName>
    <definedName name="Color4" localSheetId="65">#REF!</definedName>
    <definedName name="Color4">#REF!</definedName>
    <definedName name="Color5" localSheetId="67">#REF!</definedName>
    <definedName name="Color5" localSheetId="68">#REF!</definedName>
    <definedName name="Color5" localSheetId="69">#REF!</definedName>
    <definedName name="Color5" localSheetId="70">#REF!</definedName>
    <definedName name="Color5" localSheetId="72">#REF!</definedName>
    <definedName name="Color5" localSheetId="73">#REF!</definedName>
    <definedName name="Color5" localSheetId="74">#REF!</definedName>
    <definedName name="Color5" localSheetId="11">#REF!</definedName>
    <definedName name="Color5" localSheetId="23">#REF!</definedName>
    <definedName name="Color5" localSheetId="10">#REF!</definedName>
    <definedName name="Color5" localSheetId="38">#REF!</definedName>
    <definedName name="Color5" localSheetId="31">#REF!</definedName>
    <definedName name="Color5" localSheetId="39">#REF!</definedName>
    <definedName name="Color5" localSheetId="40">#REF!</definedName>
    <definedName name="Color5" localSheetId="41">#REF!</definedName>
    <definedName name="Color5" localSheetId="46">#REF!</definedName>
    <definedName name="Color5" localSheetId="52">#REF!</definedName>
    <definedName name="Color5" localSheetId="53">#REF!</definedName>
    <definedName name="Color5" localSheetId="64">#REF!</definedName>
    <definedName name="Color5" localSheetId="65">#REF!</definedName>
    <definedName name="Color5">#REF!</definedName>
    <definedName name="Color6" localSheetId="67">#REF!</definedName>
    <definedName name="Color6" localSheetId="68">#REF!</definedName>
    <definedName name="Color6" localSheetId="69">#REF!</definedName>
    <definedName name="Color6" localSheetId="70">#REF!</definedName>
    <definedName name="Color6" localSheetId="72">#REF!</definedName>
    <definedName name="Color6" localSheetId="73">#REF!</definedName>
    <definedName name="Color6" localSheetId="74">#REF!</definedName>
    <definedName name="Color6" localSheetId="11">#REF!</definedName>
    <definedName name="Color6" localSheetId="23">#REF!</definedName>
    <definedName name="Color6" localSheetId="10">#REF!</definedName>
    <definedName name="Color6" localSheetId="38">#REF!</definedName>
    <definedName name="Color6" localSheetId="31">#REF!</definedName>
    <definedName name="Color6" localSheetId="39">#REF!</definedName>
    <definedName name="Color6" localSheetId="40">#REF!</definedName>
    <definedName name="Color6" localSheetId="41">#REF!</definedName>
    <definedName name="Color6" localSheetId="46">#REF!</definedName>
    <definedName name="Color6" localSheetId="52">#REF!</definedName>
    <definedName name="Color6" localSheetId="53">#REF!</definedName>
    <definedName name="Color6" localSheetId="64">#REF!</definedName>
    <definedName name="Color6" localSheetId="65">#REF!</definedName>
    <definedName name="Color6">#REF!</definedName>
    <definedName name="COM" localSheetId="67">#REF!</definedName>
    <definedName name="COM" localSheetId="68">#REF!</definedName>
    <definedName name="COM" localSheetId="69">#REF!</definedName>
    <definedName name="COM" localSheetId="70">#REF!</definedName>
    <definedName name="COM" localSheetId="72">#REF!</definedName>
    <definedName name="COM" localSheetId="73">#REF!</definedName>
    <definedName name="COM" localSheetId="74">#REF!</definedName>
    <definedName name="COM" localSheetId="11">#REF!</definedName>
    <definedName name="COM" localSheetId="23">#REF!</definedName>
    <definedName name="COM" localSheetId="10">#REF!</definedName>
    <definedName name="COM" localSheetId="38">#REF!</definedName>
    <definedName name="COM" localSheetId="31">#REF!</definedName>
    <definedName name="COM" localSheetId="39">#REF!</definedName>
    <definedName name="COM" localSheetId="40">#REF!</definedName>
    <definedName name="COM" localSheetId="41">#REF!</definedName>
    <definedName name="COM" localSheetId="46">#REF!</definedName>
    <definedName name="COM" localSheetId="52">#REF!</definedName>
    <definedName name="COM" localSheetId="53">#REF!</definedName>
    <definedName name="COM" localSheetId="64">#REF!</definedName>
    <definedName name="COM" localSheetId="65">#REF!</definedName>
    <definedName name="COM">#REF!</definedName>
    <definedName name="coma" localSheetId="67">[25]Programa!#REF!</definedName>
    <definedName name="coma" localSheetId="68">[25]Programa!#REF!</definedName>
    <definedName name="coma" localSheetId="69">[25]Programa!#REF!</definedName>
    <definedName name="coma" localSheetId="70">[25]Programa!#REF!</definedName>
    <definedName name="coma" localSheetId="72">[25]Programa!#REF!</definedName>
    <definedName name="coma" localSheetId="73">[25]Programa!#REF!</definedName>
    <definedName name="coma" localSheetId="74">[25]Programa!#REF!</definedName>
    <definedName name="coma" localSheetId="11">#REF!</definedName>
    <definedName name="coma" localSheetId="10">#REF!</definedName>
    <definedName name="coma" localSheetId="38">#REF!</definedName>
    <definedName name="coma" localSheetId="30">[26]Programa!#REF!</definedName>
    <definedName name="coma" localSheetId="39">#REF!</definedName>
    <definedName name="coma" localSheetId="40">[25]Programa!#REF!</definedName>
    <definedName name="coma" localSheetId="41">[25]Programa!#REF!</definedName>
    <definedName name="coma" localSheetId="46">[25]Programa!#REF!</definedName>
    <definedName name="coma" localSheetId="51">#REF!</definedName>
    <definedName name="coma" localSheetId="52">[25]Programa!#REF!</definedName>
    <definedName name="coma" localSheetId="53">[25]Programa!#REF!</definedName>
    <definedName name="coma" localSheetId="65">[25]Programa!#REF!</definedName>
    <definedName name="coma" localSheetId="66">[25]Programa!#REF!</definedName>
    <definedName name="coma">#REF!</definedName>
    <definedName name="COMPAR" localSheetId="67">#REF!</definedName>
    <definedName name="COMPAR" localSheetId="68">#REF!</definedName>
    <definedName name="COMPAR" localSheetId="69">#REF!</definedName>
    <definedName name="COMPAR" localSheetId="70">#REF!</definedName>
    <definedName name="COMPAR" localSheetId="72">#REF!</definedName>
    <definedName name="COMPAR" localSheetId="73">#REF!</definedName>
    <definedName name="COMPAR" localSheetId="74">#REF!</definedName>
    <definedName name="COMPAR" localSheetId="11">#REF!</definedName>
    <definedName name="COMPAR" localSheetId="12">#REF!</definedName>
    <definedName name="COMPAR" localSheetId="13">#REF!</definedName>
    <definedName name="COMPAR" localSheetId="10">#REF!</definedName>
    <definedName name="COMPAR" localSheetId="38">#REF!</definedName>
    <definedName name="COMPAR" localSheetId="30">#REF!</definedName>
    <definedName name="COMPAR" localSheetId="39">#REF!</definedName>
    <definedName name="COMPAR" localSheetId="40">#REF!</definedName>
    <definedName name="COMPAR" localSheetId="41">#REF!</definedName>
    <definedName name="COMPAR" localSheetId="46">#REF!</definedName>
    <definedName name="COMPAR" localSheetId="52">#REF!</definedName>
    <definedName name="COMPAR" localSheetId="53">#REF!</definedName>
    <definedName name="COMPAR" localSheetId="64">#REF!</definedName>
    <definedName name="COMPAR" localSheetId="65">#REF!</definedName>
    <definedName name="COMPAR" localSheetId="66">#REF!</definedName>
    <definedName name="COMPAR">#REF!</definedName>
    <definedName name="COMPIGP" localSheetId="67">#REF!</definedName>
    <definedName name="COMPIGP" localSheetId="68">#REF!</definedName>
    <definedName name="COMPIGP" localSheetId="69">#REF!</definedName>
    <definedName name="COMPIGP" localSheetId="70">#REF!</definedName>
    <definedName name="COMPIGP" localSheetId="72">#REF!</definedName>
    <definedName name="COMPIGP" localSheetId="73">#REF!</definedName>
    <definedName name="COMPIGP" localSheetId="74">#REF!</definedName>
    <definedName name="COMPIGP" localSheetId="11">#REF!</definedName>
    <definedName name="COMPIGP" localSheetId="12">#REF!</definedName>
    <definedName name="COMPIGP" localSheetId="13">#REF!</definedName>
    <definedName name="COMPIGP" localSheetId="10">#REF!</definedName>
    <definedName name="COMPIGP" localSheetId="38">#REF!</definedName>
    <definedName name="COMPIGP" localSheetId="39">#REF!</definedName>
    <definedName name="COMPIGP" localSheetId="40">#REF!</definedName>
    <definedName name="COMPIGP" localSheetId="41">#REF!</definedName>
    <definedName name="COMPIGP" localSheetId="46">#REF!</definedName>
    <definedName name="COMPIGP" localSheetId="52">#REF!</definedName>
    <definedName name="COMPIGP" localSheetId="53">#REF!</definedName>
    <definedName name="COMPIGP" localSheetId="64">#REF!</definedName>
    <definedName name="COMPIGP" localSheetId="65">#REF!</definedName>
    <definedName name="COMPIGP">#REF!</definedName>
    <definedName name="COMPROJ99" localSheetId="67">#REF!</definedName>
    <definedName name="COMPROJ99" localSheetId="68">#REF!</definedName>
    <definedName name="COMPROJ99" localSheetId="69">#REF!</definedName>
    <definedName name="COMPROJ99" localSheetId="70">#REF!</definedName>
    <definedName name="COMPROJ99" localSheetId="72">#REF!</definedName>
    <definedName name="COMPROJ99" localSheetId="73">#REF!</definedName>
    <definedName name="COMPROJ99" localSheetId="74">#REF!</definedName>
    <definedName name="COMPROJ99" localSheetId="11">#REF!</definedName>
    <definedName name="COMPROJ99" localSheetId="12">#REF!</definedName>
    <definedName name="COMPROJ99" localSheetId="13">#REF!</definedName>
    <definedName name="COMPROJ99" localSheetId="10">#REF!</definedName>
    <definedName name="COMPROJ99" localSheetId="38">#REF!</definedName>
    <definedName name="COMPROJ99" localSheetId="39">#REF!</definedName>
    <definedName name="COMPROJ99" localSheetId="40">#REF!</definedName>
    <definedName name="COMPROJ99" localSheetId="41">#REF!</definedName>
    <definedName name="COMPROJ99" localSheetId="46">#REF!</definedName>
    <definedName name="COMPROJ99" localSheetId="52">#REF!</definedName>
    <definedName name="COMPROJ99" localSheetId="53">#REF!</definedName>
    <definedName name="COMPROJ99" localSheetId="64">#REF!</definedName>
    <definedName name="COMPROJ99" localSheetId="65">#REF!</definedName>
    <definedName name="COMPROJ99">#REF!</definedName>
    <definedName name="CONCK" localSheetId="67">#REF!</definedName>
    <definedName name="CONCK" localSheetId="68">#REF!</definedName>
    <definedName name="CONCK" localSheetId="69">#REF!</definedName>
    <definedName name="CONCK" localSheetId="70">#REF!</definedName>
    <definedName name="CONCK" localSheetId="72">#REF!</definedName>
    <definedName name="CONCK" localSheetId="73">#REF!</definedName>
    <definedName name="CONCK" localSheetId="74">#REF!</definedName>
    <definedName name="CONCK" localSheetId="11">#REF!</definedName>
    <definedName name="CONCK" localSheetId="10">#REF!</definedName>
    <definedName name="CONCK" localSheetId="38">#REF!</definedName>
    <definedName name="CONCK" localSheetId="39">#REF!</definedName>
    <definedName name="CONCK" localSheetId="40">#REF!</definedName>
    <definedName name="CONCK" localSheetId="41">#REF!</definedName>
    <definedName name="CONCK" localSheetId="46">#REF!</definedName>
    <definedName name="CONCK" localSheetId="52">#REF!</definedName>
    <definedName name="CONCK" localSheetId="64">#REF!</definedName>
    <definedName name="CONCK" localSheetId="65">#REF!</definedName>
    <definedName name="CONCK">#REF!</definedName>
    <definedName name="conor" localSheetId="67">#REF!</definedName>
    <definedName name="conor" localSheetId="68">#REF!</definedName>
    <definedName name="conor" localSheetId="69">#REF!</definedName>
    <definedName name="conor" localSheetId="70">#REF!</definedName>
    <definedName name="conor" localSheetId="72">#REF!</definedName>
    <definedName name="conor" localSheetId="73">#REF!</definedName>
    <definedName name="conor" localSheetId="74">#REF!</definedName>
    <definedName name="conor" localSheetId="11">#REF!</definedName>
    <definedName name="conor" localSheetId="10">#REF!</definedName>
    <definedName name="conor" localSheetId="38">#REF!</definedName>
    <definedName name="conor" localSheetId="39">#REF!</definedName>
    <definedName name="conor" localSheetId="40">#REF!</definedName>
    <definedName name="conor" localSheetId="41">#REF!</definedName>
    <definedName name="conor" localSheetId="46">#REF!</definedName>
    <definedName name="conor" localSheetId="52">#REF!</definedName>
    <definedName name="conor" localSheetId="64">#REF!</definedName>
    <definedName name="conor" localSheetId="65">#REF!</definedName>
    <definedName name="conor">#REF!</definedName>
    <definedName name="cons" localSheetId="67">#REF!</definedName>
    <definedName name="cons" localSheetId="68">#REF!</definedName>
    <definedName name="cons" localSheetId="69">#REF!</definedName>
    <definedName name="cons" localSheetId="70">#REF!</definedName>
    <definedName name="cons" localSheetId="72">#REF!</definedName>
    <definedName name="cons" localSheetId="73">#REF!</definedName>
    <definedName name="cons" localSheetId="74">#REF!</definedName>
    <definedName name="cons" localSheetId="11">#REF!</definedName>
    <definedName name="cons" localSheetId="10">#REF!</definedName>
    <definedName name="cons" localSheetId="38">#REF!</definedName>
    <definedName name="cons" localSheetId="39">#REF!</definedName>
    <definedName name="cons" localSheetId="40">#REF!</definedName>
    <definedName name="cons" localSheetId="41">#REF!</definedName>
    <definedName name="cons" localSheetId="46">#REF!</definedName>
    <definedName name="cons" localSheetId="52">#REF!</definedName>
    <definedName name="cons" localSheetId="64">#REF!</definedName>
    <definedName name="cons" localSheetId="65">#REF!</definedName>
    <definedName name="cons">#REF!</definedName>
    <definedName name="CONS1" localSheetId="11">#REF!</definedName>
    <definedName name="CONS1" localSheetId="23">#REF!</definedName>
    <definedName name="CONS1" localSheetId="24">#REF!</definedName>
    <definedName name="CONS1" localSheetId="26">#REF!</definedName>
    <definedName name="CONS1" localSheetId="10">#REF!</definedName>
    <definedName name="CONS1" localSheetId="38">#REF!</definedName>
    <definedName name="CONS1" localSheetId="25">#REF!</definedName>
    <definedName name="CONS1" localSheetId="39">#REF!</definedName>
    <definedName name="CONS1" localSheetId="46">[92]MONTHLY!$BP$4:$CA$4</definedName>
    <definedName name="CONS1" localSheetId="51">#REF!</definedName>
    <definedName name="CONS1" localSheetId="52">#REF!</definedName>
    <definedName name="CONS1" localSheetId="66">[92]MONTHLY!$BP$4:$CA$4</definedName>
    <definedName name="CONS1">#REF!</definedName>
    <definedName name="cons12mon" localSheetId="67">'[93]GDP projections'!#REF!</definedName>
    <definedName name="cons12mon" localSheetId="68">'[93]GDP projections'!#REF!</definedName>
    <definedName name="cons12mon" localSheetId="69">'[93]GDP projections'!#REF!</definedName>
    <definedName name="cons12mon" localSheetId="70">'[93]GDP projections'!#REF!</definedName>
    <definedName name="cons12mon" localSheetId="72">'[93]GDP projections'!#REF!</definedName>
    <definedName name="cons12mon" localSheetId="73">'[93]GDP projections'!#REF!</definedName>
    <definedName name="cons12mon" localSheetId="74">'[93]GDP projections'!#REF!</definedName>
    <definedName name="cons12mon" localSheetId="11">#REF!</definedName>
    <definedName name="cons12mon" localSheetId="10">#REF!</definedName>
    <definedName name="cons12mon" localSheetId="38">#REF!</definedName>
    <definedName name="cons12mon" localSheetId="30">'[93]GDP projections'!#REF!</definedName>
    <definedName name="cons12mon" localSheetId="39">#REF!</definedName>
    <definedName name="cons12mon" localSheetId="40">'[93]GDP projections'!#REF!</definedName>
    <definedName name="cons12mon" localSheetId="41">'[93]GDP projections'!#REF!</definedName>
    <definedName name="cons12mon" localSheetId="46">'[93]GDP projections'!#REF!</definedName>
    <definedName name="cons12mon" localSheetId="51">#REF!</definedName>
    <definedName name="cons12mon" localSheetId="52">'[93]GDP projections'!#REF!</definedName>
    <definedName name="cons12mon" localSheetId="65">'[93]GDP projections'!#REF!</definedName>
    <definedName name="cons12mon" localSheetId="66">'[93]GDP projections'!#REF!</definedName>
    <definedName name="cons12mon">#REF!</definedName>
    <definedName name="CONS2" localSheetId="11">#REF!</definedName>
    <definedName name="CONS2" localSheetId="23">#REF!</definedName>
    <definedName name="CONS2" localSheetId="24">#REF!</definedName>
    <definedName name="CONS2" localSheetId="26">#REF!</definedName>
    <definedName name="CONS2" localSheetId="10">#REF!</definedName>
    <definedName name="CONS2" localSheetId="38">#REF!</definedName>
    <definedName name="CONS2" localSheetId="25">#REF!</definedName>
    <definedName name="CONS2" localSheetId="39">#REF!</definedName>
    <definedName name="CONS2" localSheetId="46">[92]MONTHLY!$CB$4:$CM$4</definedName>
    <definedName name="CONS2" localSheetId="51">#REF!</definedName>
    <definedName name="CONS2" localSheetId="52">#REF!</definedName>
    <definedName name="CONS2" localSheetId="66">[92]MONTHLY!$CB$4:$CM$4</definedName>
    <definedName name="CONS2">#REF!</definedName>
    <definedName name="CONSOL" localSheetId="67">#REF!</definedName>
    <definedName name="CONSOL" localSheetId="68">#REF!</definedName>
    <definedName name="CONSOL" localSheetId="69">#REF!</definedName>
    <definedName name="CONSOL" localSheetId="70">#REF!</definedName>
    <definedName name="CONSOL" localSheetId="72">#REF!</definedName>
    <definedName name="CONSOL" localSheetId="73">#REF!</definedName>
    <definedName name="CONSOL" localSheetId="74">#REF!</definedName>
    <definedName name="CONSOL" localSheetId="11">#REF!</definedName>
    <definedName name="CONSOL" localSheetId="12">#REF!</definedName>
    <definedName name="CONSOL" localSheetId="13">#REF!</definedName>
    <definedName name="CONSOL" localSheetId="23">#REF!</definedName>
    <definedName name="CONSOL" localSheetId="24">#REF!</definedName>
    <definedName name="CONSOL" localSheetId="26">#REF!</definedName>
    <definedName name="CONSOL" localSheetId="42">#REF!</definedName>
    <definedName name="CONSOL" localSheetId="10">#REF!</definedName>
    <definedName name="CONSOL" localSheetId="38">#REF!</definedName>
    <definedName name="CONSOL" localSheetId="25">#REF!</definedName>
    <definedName name="CONSOL" localSheetId="30">#REF!</definedName>
    <definedName name="CONSOL" localSheetId="31">#REF!</definedName>
    <definedName name="CONSOL" localSheetId="34">#REF!</definedName>
    <definedName name="CONSOL" localSheetId="36">#REF!</definedName>
    <definedName name="CONSOL" localSheetId="37">#REF!</definedName>
    <definedName name="CONSOL" localSheetId="39">#REF!</definedName>
    <definedName name="CONSOL" localSheetId="40">#REF!</definedName>
    <definedName name="CONSOL" localSheetId="41">#REF!</definedName>
    <definedName name="CONSOL" localSheetId="46">#REF!</definedName>
    <definedName name="CONSOL" localSheetId="47">#REF!</definedName>
    <definedName name="CONSOL" localSheetId="52">#REF!</definedName>
    <definedName name="CONSOL" localSheetId="53">#REF!</definedName>
    <definedName name="CONSOL" localSheetId="64">#REF!</definedName>
    <definedName name="CONSOL" localSheetId="65">#REF!</definedName>
    <definedName name="CONSOL" localSheetId="66">#REF!</definedName>
    <definedName name="CONSOL">#REF!</definedName>
    <definedName name="CONSOLC2" localSheetId="67">#REF!</definedName>
    <definedName name="CONSOLC2" localSheetId="68">#REF!</definedName>
    <definedName name="CONSOLC2" localSheetId="69">#REF!</definedName>
    <definedName name="CONSOLC2" localSheetId="70">#REF!</definedName>
    <definedName name="CONSOLC2" localSheetId="72">#REF!</definedName>
    <definedName name="CONSOLC2" localSheetId="73">#REF!</definedName>
    <definedName name="CONSOLC2" localSheetId="74">#REF!</definedName>
    <definedName name="CONSOLC2" localSheetId="11">#REF!</definedName>
    <definedName name="CONSOLC2" localSheetId="12">#REF!</definedName>
    <definedName name="CONSOLC2" localSheetId="13">#REF!</definedName>
    <definedName name="CONSOLC2" localSheetId="23">#REF!</definedName>
    <definedName name="CONSOLC2" localSheetId="24">#REF!</definedName>
    <definedName name="CONSOLC2" localSheetId="26">#REF!</definedName>
    <definedName name="CONSOLC2" localSheetId="10">#REF!</definedName>
    <definedName name="CONSOLC2" localSheetId="38">#REF!</definedName>
    <definedName name="CONSOLC2" localSheetId="25">#REF!</definedName>
    <definedName name="CONSOLC2" localSheetId="30">#REF!</definedName>
    <definedName name="CONSOLC2" localSheetId="31">#REF!</definedName>
    <definedName name="CONSOLC2" localSheetId="36">#REF!</definedName>
    <definedName name="CONSOLC2" localSheetId="37">#REF!</definedName>
    <definedName name="CONSOLC2" localSheetId="39">#REF!</definedName>
    <definedName name="CONSOLC2" localSheetId="40">#REF!</definedName>
    <definedName name="CONSOLC2" localSheetId="41">#REF!</definedName>
    <definedName name="CONSOLC2" localSheetId="46">#REF!</definedName>
    <definedName name="CONSOLC2" localSheetId="47">#REF!</definedName>
    <definedName name="CONSOLC2" localSheetId="52">#REF!</definedName>
    <definedName name="CONSOLC2" localSheetId="53">#REF!</definedName>
    <definedName name="CONSOLC2" localSheetId="64">#REF!</definedName>
    <definedName name="CONSOLC2" localSheetId="65">#REF!</definedName>
    <definedName name="CONSOLC2">#REF!</definedName>
    <definedName name="consperc" localSheetId="67">'[93]GDP projections'!#REF!</definedName>
    <definedName name="consperc" localSheetId="68">'[93]GDP projections'!#REF!</definedName>
    <definedName name="consperc" localSheetId="69">'[93]GDP projections'!#REF!</definedName>
    <definedName name="consperc" localSheetId="70">'[93]GDP projections'!#REF!</definedName>
    <definedName name="consperc" localSheetId="72">'[93]GDP projections'!#REF!</definedName>
    <definedName name="consperc" localSheetId="73">'[93]GDP projections'!#REF!</definedName>
    <definedName name="consperc" localSheetId="74">'[93]GDP projections'!#REF!</definedName>
    <definedName name="consperc" localSheetId="11">#REF!</definedName>
    <definedName name="consperc" localSheetId="12">#REF!</definedName>
    <definedName name="consperc" localSheetId="13">#REF!</definedName>
    <definedName name="consperc" localSheetId="10">#REF!</definedName>
    <definedName name="consperc" localSheetId="38">#REF!</definedName>
    <definedName name="consperc" localSheetId="39">#REF!</definedName>
    <definedName name="consperc" localSheetId="40">'[93]GDP projections'!#REF!</definedName>
    <definedName name="consperc" localSheetId="41">'[93]GDP projections'!#REF!</definedName>
    <definedName name="consperc" localSheetId="46">'[93]GDP projections'!#REF!</definedName>
    <definedName name="consperc" localSheetId="51">#REF!</definedName>
    <definedName name="consperc" localSheetId="52">'[93]GDP projections'!#REF!</definedName>
    <definedName name="consperc" localSheetId="64">'[93]GDP projections'!#REF!</definedName>
    <definedName name="consperc" localSheetId="65">'[93]GDP projections'!#REF!</definedName>
    <definedName name="consperc" localSheetId="66">'[93]GDP projections'!#REF!</definedName>
    <definedName name="consperc">#REF!</definedName>
    <definedName name="consqtr" localSheetId="11">#REF!</definedName>
    <definedName name="consqtr" localSheetId="12">#REF!</definedName>
    <definedName name="consqtr" localSheetId="13">#REF!</definedName>
    <definedName name="consqtr" localSheetId="10">#REF!</definedName>
    <definedName name="consqtr" localSheetId="38">#REF!</definedName>
    <definedName name="consqtr" localSheetId="39">#REF!</definedName>
    <definedName name="consqtr" localSheetId="40">'[93]GDP projections'!#REF!</definedName>
    <definedName name="consqtr" localSheetId="41">'[93]GDP projections'!#REF!</definedName>
    <definedName name="consqtr" localSheetId="46">'[93]GDP projections'!#REF!</definedName>
    <definedName name="consqtr" localSheetId="51">#REF!</definedName>
    <definedName name="consqtr" localSheetId="52">'[93]GDP projections'!#REF!</definedName>
    <definedName name="consqtr" localSheetId="64">'[93]GDP projections'!#REF!</definedName>
    <definedName name="consqtr" localSheetId="66">'[93]GDP projections'!#REF!</definedName>
    <definedName name="consqtr">#REF!</definedName>
    <definedName name="CONTENTS" localSheetId="67">[94]Contents!$A$1:$F$36</definedName>
    <definedName name="CONTENTS" localSheetId="68">[94]Contents!$A$1:$F$36</definedName>
    <definedName name="CONTENTS" localSheetId="69">[94]Contents!$A$1:$F$36</definedName>
    <definedName name="CONTENTS" localSheetId="70">[94]Contents!$A$1:$F$36</definedName>
    <definedName name="CONTENTS" localSheetId="72">[94]Contents!$A$1:$F$36</definedName>
    <definedName name="CONTENTS" localSheetId="73">[94]Contents!$A$1:$F$36</definedName>
    <definedName name="CONTENTS" localSheetId="74">[94]Contents!$A$1:$F$36</definedName>
    <definedName name="CONTENTS" localSheetId="11">#REF!</definedName>
    <definedName name="CONTENTS" localSheetId="10">#REF!</definedName>
    <definedName name="CONTENTS" localSheetId="38">#REF!</definedName>
    <definedName name="CONTENTS" localSheetId="30">[95]Contents!$A$1:$F$36</definedName>
    <definedName name="CONTENTS" localSheetId="39">#REF!</definedName>
    <definedName name="CONTENTS" localSheetId="40">[94]Contents!$A$1:$F$36</definedName>
    <definedName name="CONTENTS" localSheetId="41">[94]Contents!$A$1:$F$36</definedName>
    <definedName name="CONTENTS" localSheetId="46">[94]Contents!$A$1:$F$36</definedName>
    <definedName name="CONTENTS" localSheetId="51">#REF!</definedName>
    <definedName name="CONTENTS" localSheetId="52">[94]Contents!$A$1:$F$36</definedName>
    <definedName name="CONTENTS" localSheetId="53">[94]Contents!$A$1:$F$36</definedName>
    <definedName name="CONTENTS" localSheetId="65">[94]Contents!$A$1:$F$36</definedName>
    <definedName name="CONTENTS" localSheetId="66">[94]Contents!$A$1:$F$36</definedName>
    <definedName name="CONTENTS">#REF!</definedName>
    <definedName name="cooperantes" localSheetId="67">#REF!</definedName>
    <definedName name="cooperantes" localSheetId="68">#REF!</definedName>
    <definedName name="cooperantes" localSheetId="69">#REF!</definedName>
    <definedName name="cooperantes" localSheetId="70">#REF!</definedName>
    <definedName name="cooperantes" localSheetId="72">#REF!</definedName>
    <definedName name="cooperantes" localSheetId="73">#REF!</definedName>
    <definedName name="cooperantes" localSheetId="74">#REF!</definedName>
    <definedName name="cooperantes" localSheetId="11">#REF!</definedName>
    <definedName name="cooperantes" localSheetId="10">#REF!</definedName>
    <definedName name="cooperantes" localSheetId="38">#REF!</definedName>
    <definedName name="cooperantes" localSheetId="30">#REF!</definedName>
    <definedName name="cooperantes" localSheetId="39">#REF!</definedName>
    <definedName name="cooperantes" localSheetId="40">#REF!</definedName>
    <definedName name="cooperantes" localSheetId="41">#REF!</definedName>
    <definedName name="cooperantes" localSheetId="46">#REF!</definedName>
    <definedName name="cooperantes" localSheetId="52">#REF!</definedName>
    <definedName name="cooperantes" localSheetId="53">#REF!</definedName>
    <definedName name="cooperantes" localSheetId="64">#REF!</definedName>
    <definedName name="cooperantes" localSheetId="65">#REF!</definedName>
    <definedName name="cooperantes" localSheetId="66">#REF!</definedName>
    <definedName name="cooperantes">#REF!</definedName>
    <definedName name="COPA">#N/A</definedName>
    <definedName name="COPARTICIPACION_FEDERAL__LEY_N__23548" localSheetId="11">#REF!</definedName>
    <definedName name="COPARTICIPACION_FEDERAL__LEY_N__23548" localSheetId="10">#REF!</definedName>
    <definedName name="COPARTICIPACION_FEDERAL__LEY_N__23548" localSheetId="38">#REF!</definedName>
    <definedName name="COPARTICIPACION_FEDERAL__LEY_N__23548" localSheetId="39">#REF!</definedName>
    <definedName name="COPARTICIPACION_FEDERAL__LEY_N__23548" localSheetId="46">[4]C!$B$13:$N$13</definedName>
    <definedName name="COPARTICIPACION_FEDERAL__LEY_N__23548" localSheetId="52">[4]C!$B$13:$N$13</definedName>
    <definedName name="COPARTICIPACION_FEDERAL__LEY_N__23548" localSheetId="66">[4]C!$B$13:$N$13</definedName>
    <definedName name="COPARTICIPACION_FEDERAL__LEY_N__23548">#REF!</definedName>
    <definedName name="copystart" localSheetId="67">#REF!</definedName>
    <definedName name="copystart" localSheetId="68">#REF!</definedName>
    <definedName name="copystart" localSheetId="69">#REF!</definedName>
    <definedName name="copystart" localSheetId="70">#REF!</definedName>
    <definedName name="copystart" localSheetId="72">#REF!</definedName>
    <definedName name="copystart" localSheetId="73">#REF!</definedName>
    <definedName name="copystart" localSheetId="74">#REF!</definedName>
    <definedName name="copystart" localSheetId="11">#REF!</definedName>
    <definedName name="copystart" localSheetId="12">#REF!</definedName>
    <definedName name="copystart" localSheetId="13">#REF!</definedName>
    <definedName name="copystart" localSheetId="23">#REF!</definedName>
    <definedName name="copystart" localSheetId="24">#REF!</definedName>
    <definedName name="copystart" localSheetId="26">#REF!</definedName>
    <definedName name="copystart" localSheetId="10">#REF!</definedName>
    <definedName name="copystart" localSheetId="38">#REF!</definedName>
    <definedName name="copystart" localSheetId="25">#REF!</definedName>
    <definedName name="copystart" localSheetId="31">#REF!</definedName>
    <definedName name="copystart" localSheetId="36">#REF!</definedName>
    <definedName name="copystart" localSheetId="37">#REF!</definedName>
    <definedName name="copystart" localSheetId="39">#REF!</definedName>
    <definedName name="copystart" localSheetId="40">#REF!</definedName>
    <definedName name="copystart" localSheetId="41">#REF!</definedName>
    <definedName name="copystart" localSheetId="46">#REF!</definedName>
    <definedName name="copystart" localSheetId="47">#REF!</definedName>
    <definedName name="copystart" localSheetId="52">#REF!</definedName>
    <definedName name="copystart" localSheetId="53">#REF!</definedName>
    <definedName name="copystart" localSheetId="64">#REF!</definedName>
    <definedName name="copystart" localSheetId="65">#REF!</definedName>
    <definedName name="copystart" localSheetId="66">#REF!</definedName>
    <definedName name="copystart">#REF!</definedName>
    <definedName name="Copytodebt" localSheetId="67">'[3]in-out'!#REF!</definedName>
    <definedName name="Copytodebt" localSheetId="68">'[3]in-out'!#REF!</definedName>
    <definedName name="Copytodebt" localSheetId="69">'[3]in-out'!#REF!</definedName>
    <definedName name="Copytodebt" localSheetId="70">'[3]in-out'!#REF!</definedName>
    <definedName name="Copytodebt" localSheetId="72">'[3]in-out'!#REF!</definedName>
    <definedName name="Copytodebt" localSheetId="73">'[3]in-out'!#REF!</definedName>
    <definedName name="Copytodebt" localSheetId="74">'[3]in-out'!#REF!</definedName>
    <definedName name="Copytodebt" localSheetId="11">#REF!</definedName>
    <definedName name="Copytodebt" localSheetId="12">#REF!</definedName>
    <definedName name="Copytodebt" localSheetId="13">#REF!</definedName>
    <definedName name="Copytodebt" localSheetId="23">#REF!</definedName>
    <definedName name="Copytodebt" localSheetId="24">#REF!</definedName>
    <definedName name="Copytodebt" localSheetId="26">#REF!</definedName>
    <definedName name="Copytodebt" localSheetId="10">#REF!</definedName>
    <definedName name="Copytodebt" localSheetId="38">#REF!</definedName>
    <definedName name="Copytodebt" localSheetId="25">#REF!</definedName>
    <definedName name="Copytodebt" localSheetId="30">'[3]in-out'!#REF!</definedName>
    <definedName name="Copytodebt" localSheetId="31">#REF!</definedName>
    <definedName name="Copytodebt" localSheetId="36">'[3]in-out'!#REF!</definedName>
    <definedName name="Copytodebt" localSheetId="37">'[3]in-out'!#REF!</definedName>
    <definedName name="Copytodebt" localSheetId="39">#REF!</definedName>
    <definedName name="Copytodebt" localSheetId="40">'[3]in-out'!#REF!</definedName>
    <definedName name="Copytodebt" localSheetId="41">'[3]in-out'!#REF!</definedName>
    <definedName name="Copytodebt" localSheetId="46">'[3]in-out'!#REF!</definedName>
    <definedName name="Copytodebt" localSheetId="47">#REF!</definedName>
    <definedName name="Copytodebt" localSheetId="51">#REF!</definedName>
    <definedName name="Copytodebt" localSheetId="52">#REF!</definedName>
    <definedName name="Copytodebt" localSheetId="53">'[3]in-out'!#REF!</definedName>
    <definedName name="Copytodebt" localSheetId="64">'[3]in-out'!#REF!</definedName>
    <definedName name="Copytodebt" localSheetId="65">'[3]in-out'!#REF!</definedName>
    <definedName name="Copytodebt" localSheetId="66">'[3]in-out'!#REF!</definedName>
    <definedName name="Copytodebt">#REF!</definedName>
    <definedName name="CostoVentasY1" localSheetId="11">#REF!</definedName>
    <definedName name="CostoVentasY1" localSheetId="10">#REF!</definedName>
    <definedName name="CostoVentasY1" localSheetId="38">#REF!</definedName>
    <definedName name="CostoVentasY1" localSheetId="39">#REF!</definedName>
    <definedName name="CostoVentasY1" localSheetId="46">'[84]Vaciado 1'!$D$126</definedName>
    <definedName name="CostoVentasY1" localSheetId="51">#REF!</definedName>
    <definedName name="CostoVentasY1" localSheetId="52">'[84]Vaciado 1'!$D$126</definedName>
    <definedName name="CostoVentasY1" localSheetId="66">'[84]Vaciado 1'!$D$126</definedName>
    <definedName name="CostoVentasY1">#REF!</definedName>
    <definedName name="CostoVentasY2" localSheetId="11">#REF!</definedName>
    <definedName name="CostoVentasY2" localSheetId="10">#REF!</definedName>
    <definedName name="CostoVentasY2" localSheetId="38">#REF!</definedName>
    <definedName name="CostoVentasY2" localSheetId="39">#REF!</definedName>
    <definedName name="CostoVentasY2" localSheetId="46">'[84]Vaciado 1'!$E$126</definedName>
    <definedName name="CostoVentasY2" localSheetId="51">#REF!</definedName>
    <definedName name="CostoVentasY2" localSheetId="52">'[84]Vaciado 1'!$E$126</definedName>
    <definedName name="CostoVentasY2" localSheetId="66">'[84]Vaciado 1'!$E$126</definedName>
    <definedName name="CostoVentasY2">#REF!</definedName>
    <definedName name="CostoVentasY3" localSheetId="11">#REF!</definedName>
    <definedName name="CostoVentasY3" localSheetId="10">#REF!</definedName>
    <definedName name="CostoVentasY3" localSheetId="38">#REF!</definedName>
    <definedName name="CostoVentasY3" localSheetId="39">#REF!</definedName>
    <definedName name="CostoVentasY3" localSheetId="46">'[84]Vaciado 1'!$F$126</definedName>
    <definedName name="CostoVentasY3" localSheetId="51">#REF!</definedName>
    <definedName name="CostoVentasY3" localSheetId="52">'[84]Vaciado 1'!$F$126</definedName>
    <definedName name="CostoVentasY3" localSheetId="66">'[84]Vaciado 1'!$F$126</definedName>
    <definedName name="CostoVentasY3">#REF!</definedName>
    <definedName name="COUNT" localSheetId="67">#REF!</definedName>
    <definedName name="COUNT" localSheetId="68">#REF!</definedName>
    <definedName name="COUNT" localSheetId="69">#REF!</definedName>
    <definedName name="COUNT" localSheetId="70">#REF!</definedName>
    <definedName name="COUNT" localSheetId="72">#REF!</definedName>
    <definedName name="COUNT" localSheetId="73">#REF!</definedName>
    <definedName name="COUNT" localSheetId="74">#REF!</definedName>
    <definedName name="COUNT" localSheetId="11">#REF!</definedName>
    <definedName name="COUNT" localSheetId="12">#REF!</definedName>
    <definedName name="COUNT" localSheetId="13">#REF!</definedName>
    <definedName name="COUNT" localSheetId="23">#REF!</definedName>
    <definedName name="COUNT" localSheetId="24">#REF!</definedName>
    <definedName name="COUNT" localSheetId="26">#REF!</definedName>
    <definedName name="COUNT" localSheetId="42">#REF!</definedName>
    <definedName name="COUNT" localSheetId="10">#REF!</definedName>
    <definedName name="COUNT" localSheetId="38">#REF!</definedName>
    <definedName name="COUNT" localSheetId="25">#REF!</definedName>
    <definedName name="COUNT" localSheetId="30">#REF!</definedName>
    <definedName name="COUNT" localSheetId="31">#REF!</definedName>
    <definedName name="COUNT" localSheetId="34">#REF!</definedName>
    <definedName name="COUNT" localSheetId="36">#REF!</definedName>
    <definedName name="COUNT" localSheetId="37">#REF!</definedName>
    <definedName name="COUNT" localSheetId="39">#REF!</definedName>
    <definedName name="COUNT" localSheetId="40">#REF!</definedName>
    <definedName name="COUNT" localSheetId="41">#REF!</definedName>
    <definedName name="COUNT" localSheetId="46">#REF!</definedName>
    <definedName name="COUNT" localSheetId="47">#REF!</definedName>
    <definedName name="COUNT" localSheetId="52">#REF!</definedName>
    <definedName name="COUNT" localSheetId="53">#REF!</definedName>
    <definedName name="COUNT" localSheetId="64">#REF!</definedName>
    <definedName name="COUNT" localSheetId="65">#REF!</definedName>
    <definedName name="COUNT" localSheetId="66">#REF!</definedName>
    <definedName name="COUNT">#REF!</definedName>
    <definedName name="COUNTER" localSheetId="67">#REF!</definedName>
    <definedName name="COUNTER" localSheetId="68">#REF!</definedName>
    <definedName name="COUNTER" localSheetId="69">#REF!</definedName>
    <definedName name="COUNTER" localSheetId="70">#REF!</definedName>
    <definedName name="COUNTER" localSheetId="72">#REF!</definedName>
    <definedName name="COUNTER" localSheetId="73">#REF!</definedName>
    <definedName name="COUNTER" localSheetId="74">#REF!</definedName>
    <definedName name="COUNTER" localSheetId="11">#REF!</definedName>
    <definedName name="COUNTER" localSheetId="12">#REF!</definedName>
    <definedName name="COUNTER" localSheetId="23">#REF!</definedName>
    <definedName name="COUNTER" localSheetId="24">#REF!</definedName>
    <definedName name="COUNTER" localSheetId="26">#REF!</definedName>
    <definedName name="COUNTER" localSheetId="10">#REF!</definedName>
    <definedName name="COUNTER" localSheetId="38">#REF!</definedName>
    <definedName name="COUNTER" localSheetId="25">#REF!</definedName>
    <definedName name="COUNTER" localSheetId="30">#REF!</definedName>
    <definedName name="COUNTER" localSheetId="31">#REF!</definedName>
    <definedName name="COUNTER" localSheetId="36">#REF!</definedName>
    <definedName name="COUNTER" localSheetId="37">#REF!</definedName>
    <definedName name="COUNTER" localSheetId="39">#REF!</definedName>
    <definedName name="COUNTER" localSheetId="40">#REF!</definedName>
    <definedName name="COUNTER" localSheetId="41">#REF!</definedName>
    <definedName name="COUNTER" localSheetId="46">#REF!</definedName>
    <definedName name="COUNTER" localSheetId="47">#REF!</definedName>
    <definedName name="COUNTER" localSheetId="52">#REF!</definedName>
    <definedName name="COUNTER" localSheetId="53">#REF!</definedName>
    <definedName name="COUNTER" localSheetId="64">#REF!</definedName>
    <definedName name="COUNTER" localSheetId="65">#REF!</definedName>
    <definedName name="COUNTER">#REF!</definedName>
    <definedName name="CountryName" localSheetId="67">'[96]Exchange Rate chart'!#REF!</definedName>
    <definedName name="CountryName" localSheetId="68">'[96]Exchange Rate chart'!#REF!</definedName>
    <definedName name="CountryName" localSheetId="69">'[96]Exchange Rate chart'!#REF!</definedName>
    <definedName name="CountryName" localSheetId="70">'[96]Exchange Rate chart'!#REF!</definedName>
    <definedName name="CountryName" localSheetId="72">'[96]Exchange Rate chart'!#REF!</definedName>
    <definedName name="CountryName" localSheetId="73">'[96]Exchange Rate chart'!#REF!</definedName>
    <definedName name="CountryName" localSheetId="74">'[96]Exchange Rate chart'!#REF!</definedName>
    <definedName name="CountryName" localSheetId="11">#REF!</definedName>
    <definedName name="CountryName" localSheetId="10">#REF!</definedName>
    <definedName name="CountryName" localSheetId="38">#REF!</definedName>
    <definedName name="CountryName" localSheetId="30">'[97]Exchange Rate chart'!#REF!</definedName>
    <definedName name="CountryName" localSheetId="39">#REF!</definedName>
    <definedName name="CountryName" localSheetId="40">'[96]Exchange Rate chart'!#REF!</definedName>
    <definedName name="CountryName" localSheetId="41">'[96]Exchange Rate chart'!#REF!</definedName>
    <definedName name="CountryName" localSheetId="46">'[96]Exchange Rate chart'!#REF!</definedName>
    <definedName name="CountryName" localSheetId="51">#REF!</definedName>
    <definedName name="CountryName" localSheetId="52">'[96]Exchange Rate chart'!#REF!</definedName>
    <definedName name="CountryName" localSheetId="53">'[96]Exchange Rate chart'!#REF!</definedName>
    <definedName name="CountryName" localSheetId="64">'[96]Exchange Rate chart'!#REF!</definedName>
    <definedName name="CountryName" localSheetId="65">'[96]Exchange Rate chart'!#REF!</definedName>
    <definedName name="CountryName" localSheetId="66">'[96]Exchange Rate chart'!#REF!</definedName>
    <definedName name="CountryName">#REF!</definedName>
    <definedName name="cp" localSheetId="67" hidden="1">'[98]C Summary'!#REF!</definedName>
    <definedName name="cp" localSheetId="68" hidden="1">'[98]C Summary'!#REF!</definedName>
    <definedName name="cp" localSheetId="69" hidden="1">'[98]C Summary'!#REF!</definedName>
    <definedName name="cp" localSheetId="70" hidden="1">'[98]C Summary'!#REF!</definedName>
    <definedName name="cp" localSheetId="72" hidden="1">'[98]C Summary'!#REF!</definedName>
    <definedName name="cp" localSheetId="73" hidden="1">'[98]C Summary'!#REF!</definedName>
    <definedName name="cp" localSheetId="74" hidden="1">'[98]C Summary'!#REF!</definedName>
    <definedName name="cp" localSheetId="11" hidden="1">#REF!</definedName>
    <definedName name="cp" localSheetId="12" hidden="1">#REF!</definedName>
    <definedName name="cp" localSheetId="23" hidden="1">#REF!</definedName>
    <definedName name="cp" localSheetId="24" hidden="1">#REF!</definedName>
    <definedName name="cp" localSheetId="26" hidden="1">#REF!</definedName>
    <definedName name="cp" localSheetId="10" hidden="1">#REF!</definedName>
    <definedName name="cp" localSheetId="38" hidden="1">#REF!</definedName>
    <definedName name="cp" localSheetId="25" hidden="1">#REF!</definedName>
    <definedName name="cp" localSheetId="30" hidden="1">'[98]C Summary'!#REF!</definedName>
    <definedName name="cp" localSheetId="31" hidden="1">#REF!</definedName>
    <definedName name="cp" localSheetId="36" hidden="1">'[98]C Summary'!#REF!</definedName>
    <definedName name="cp" localSheetId="37" hidden="1">'[98]C Summary'!#REF!</definedName>
    <definedName name="cp" localSheetId="39" hidden="1">#REF!</definedName>
    <definedName name="cp" localSheetId="40" hidden="1">'[98]C Summary'!#REF!</definedName>
    <definedName name="cp" localSheetId="41" hidden="1">'[98]C Summary'!#REF!</definedName>
    <definedName name="cp" localSheetId="46" hidden="1">'[98]C Summary'!#REF!</definedName>
    <definedName name="cp" localSheetId="47" hidden="1">#REF!</definedName>
    <definedName name="cp" localSheetId="51" hidden="1">#REF!</definedName>
    <definedName name="cp" localSheetId="52" hidden="1">#REF!</definedName>
    <definedName name="cp" localSheetId="64" hidden="1">'[98]C Summary'!#REF!</definedName>
    <definedName name="cp" localSheetId="65" hidden="1">'[98]C Summary'!#REF!</definedName>
    <definedName name="cp" localSheetId="66" hidden="1">'[98]C Summary'!#REF!</definedName>
    <definedName name="cp" hidden="1">#REF!</definedName>
    <definedName name="CPF" localSheetId="67">#REF!</definedName>
    <definedName name="CPF" localSheetId="68">#REF!</definedName>
    <definedName name="CPF" localSheetId="69">#REF!</definedName>
    <definedName name="CPF" localSheetId="70">#REF!</definedName>
    <definedName name="CPF" localSheetId="72">#REF!</definedName>
    <definedName name="CPF" localSheetId="73">#REF!</definedName>
    <definedName name="CPF" localSheetId="74">#REF!</definedName>
    <definedName name="CPF" localSheetId="11">#REF!</definedName>
    <definedName name="CPF" localSheetId="12">#REF!</definedName>
    <definedName name="CPF" localSheetId="13">#REF!</definedName>
    <definedName name="CPF" localSheetId="23">#REF!</definedName>
    <definedName name="CPF" localSheetId="24">#REF!</definedName>
    <definedName name="CPF" localSheetId="26">#REF!</definedName>
    <definedName name="CPF" localSheetId="42">#REF!</definedName>
    <definedName name="CPF" localSheetId="10">#REF!</definedName>
    <definedName name="CPF" localSheetId="38">#REF!</definedName>
    <definedName name="CPF" localSheetId="25">#REF!</definedName>
    <definedName name="CPF" localSheetId="30">#REF!</definedName>
    <definedName name="CPF" localSheetId="31">#REF!</definedName>
    <definedName name="CPF" localSheetId="34">#REF!</definedName>
    <definedName name="CPF" localSheetId="36">#REF!</definedName>
    <definedName name="CPF" localSheetId="37">#REF!</definedName>
    <definedName name="CPF" localSheetId="39">#REF!</definedName>
    <definedName name="CPF" localSheetId="40">#REF!</definedName>
    <definedName name="CPF" localSheetId="41">#REF!</definedName>
    <definedName name="CPF" localSheetId="46">#REF!</definedName>
    <definedName name="CPF" localSheetId="47">#REF!</definedName>
    <definedName name="CPF" localSheetId="52">#REF!</definedName>
    <definedName name="CPF" localSheetId="53">#REF!</definedName>
    <definedName name="CPF" localSheetId="64">#REF!</definedName>
    <definedName name="CPF" localSheetId="65">#REF!</definedName>
    <definedName name="CPF" localSheetId="66">#REF!</definedName>
    <definedName name="CPF">#REF!</definedName>
    <definedName name="CPI" localSheetId="11">#REF!</definedName>
    <definedName name="CPI" localSheetId="10">#REF!</definedName>
    <definedName name="CPI" localSheetId="38">#REF!</definedName>
    <definedName name="CPI" localSheetId="39">#REF!</definedName>
    <definedName name="CPI" localSheetId="46">[99]CPI!$A$4:$M$160</definedName>
    <definedName name="CPI" localSheetId="51">#REF!</definedName>
    <definedName name="CPI" localSheetId="52">[99]CPI!$A$4:$M$160</definedName>
    <definedName name="CPI" localSheetId="66">[99]CPI!$A$4:$M$160</definedName>
    <definedName name="CPI">#REF!</definedName>
    <definedName name="CPI_Core" localSheetId="67">#REF!</definedName>
    <definedName name="CPI_Core" localSheetId="68">#REF!</definedName>
    <definedName name="CPI_Core" localSheetId="69">#REF!</definedName>
    <definedName name="CPI_Core" localSheetId="70">#REF!</definedName>
    <definedName name="CPI_Core" localSheetId="72">#REF!</definedName>
    <definedName name="CPI_Core" localSheetId="73">#REF!</definedName>
    <definedName name="CPI_Core" localSheetId="74">#REF!</definedName>
    <definedName name="CPI_Core" localSheetId="11">#REF!</definedName>
    <definedName name="CPI_Core" localSheetId="12">#REF!</definedName>
    <definedName name="CPI_Core" localSheetId="13">#REF!</definedName>
    <definedName name="CPI_Core" localSheetId="23">#REF!</definedName>
    <definedName name="CPI_Core" localSheetId="24">#REF!</definedName>
    <definedName name="CPI_Core" localSheetId="26">#REF!</definedName>
    <definedName name="CPI_Core" localSheetId="10">#REF!</definedName>
    <definedName name="CPI_Core" localSheetId="38">#REF!</definedName>
    <definedName name="CPI_Core" localSheetId="25">#REF!</definedName>
    <definedName name="CPI_Core" localSheetId="30">#REF!</definedName>
    <definedName name="CPI_Core" localSheetId="31">#REF!</definedName>
    <definedName name="CPI_Core" localSheetId="36">#REF!</definedName>
    <definedName name="CPI_Core" localSheetId="37">#REF!</definedName>
    <definedName name="CPI_Core" localSheetId="39">#REF!</definedName>
    <definedName name="CPI_Core" localSheetId="40">#REF!</definedName>
    <definedName name="CPI_Core" localSheetId="41">#REF!</definedName>
    <definedName name="CPI_Core" localSheetId="46">#REF!</definedName>
    <definedName name="CPI_Core" localSheetId="47">#REF!</definedName>
    <definedName name="CPI_Core" localSheetId="52">#REF!</definedName>
    <definedName name="CPI_Core" localSheetId="53">#REF!</definedName>
    <definedName name="CPI_Core" localSheetId="64">#REF!</definedName>
    <definedName name="CPI_Core" localSheetId="65">#REF!</definedName>
    <definedName name="CPI_Core" localSheetId="66">#REF!</definedName>
    <definedName name="CPI_Core">#REF!</definedName>
    <definedName name="CPI_NAT_monthly" localSheetId="67">#REF!</definedName>
    <definedName name="CPI_NAT_monthly" localSheetId="68">#REF!</definedName>
    <definedName name="CPI_NAT_monthly" localSheetId="69">#REF!</definedName>
    <definedName name="CPI_NAT_monthly" localSheetId="70">#REF!</definedName>
    <definedName name="CPI_NAT_monthly" localSheetId="72">#REF!</definedName>
    <definedName name="CPI_NAT_monthly" localSheetId="73">#REF!</definedName>
    <definedName name="CPI_NAT_monthly" localSheetId="74">#REF!</definedName>
    <definedName name="CPI_NAT_monthly" localSheetId="11">#REF!</definedName>
    <definedName name="CPI_NAT_monthly" localSheetId="12">#REF!</definedName>
    <definedName name="CPI_NAT_monthly" localSheetId="13">#REF!</definedName>
    <definedName name="CPI_NAT_monthly" localSheetId="23">#REF!</definedName>
    <definedName name="CPI_NAT_monthly" localSheetId="24">#REF!</definedName>
    <definedName name="CPI_NAT_monthly" localSheetId="26">#REF!</definedName>
    <definedName name="CPI_NAT_monthly" localSheetId="10">#REF!</definedName>
    <definedName name="CPI_NAT_monthly" localSheetId="38">#REF!</definedName>
    <definedName name="CPI_NAT_monthly" localSheetId="25">#REF!</definedName>
    <definedName name="CPI_NAT_monthly" localSheetId="30">#REF!</definedName>
    <definedName name="CPI_NAT_monthly" localSheetId="31">#REF!</definedName>
    <definedName name="CPI_NAT_monthly" localSheetId="36">#REF!</definedName>
    <definedName name="CPI_NAT_monthly" localSheetId="37">#REF!</definedName>
    <definedName name="CPI_NAT_monthly" localSheetId="39">#REF!</definedName>
    <definedName name="CPI_NAT_monthly" localSheetId="40">#REF!</definedName>
    <definedName name="CPI_NAT_monthly" localSheetId="41">#REF!</definedName>
    <definedName name="CPI_NAT_monthly" localSheetId="46">#REF!</definedName>
    <definedName name="CPI_NAT_monthly" localSheetId="47">#REF!</definedName>
    <definedName name="CPI_NAT_monthly" localSheetId="52">#REF!</definedName>
    <definedName name="CPI_NAT_monthly" localSheetId="53">#REF!</definedName>
    <definedName name="CPI_NAT_monthly" localSheetId="64">#REF!</definedName>
    <definedName name="CPI_NAT_monthly" localSheetId="65">#REF!</definedName>
    <definedName name="CPI_NAT_monthly">#REF!</definedName>
    <definedName name="CPICUM" localSheetId="67">#REF!</definedName>
    <definedName name="CPICUM" localSheetId="68">#REF!</definedName>
    <definedName name="CPICUM" localSheetId="69">#REF!</definedName>
    <definedName name="CPICUM" localSheetId="70">#REF!</definedName>
    <definedName name="CPICUM" localSheetId="72">#REF!</definedName>
    <definedName name="CPICUM" localSheetId="73">#REF!</definedName>
    <definedName name="CPICUM" localSheetId="74">#REF!</definedName>
    <definedName name="CPICUM" localSheetId="11">#REF!</definedName>
    <definedName name="CPICUM" localSheetId="12">#REF!</definedName>
    <definedName name="CPICUM" localSheetId="13">#REF!</definedName>
    <definedName name="CPICUM" localSheetId="10">#REF!</definedName>
    <definedName name="CPICUM" localSheetId="38">#REF!</definedName>
    <definedName name="CPICUM" localSheetId="39">#REF!</definedName>
    <definedName name="CPICUM" localSheetId="40">#REF!</definedName>
    <definedName name="CPICUM" localSheetId="41">#REF!</definedName>
    <definedName name="CPICUM" localSheetId="46">#REF!</definedName>
    <definedName name="CPICUM" localSheetId="52">#REF!</definedName>
    <definedName name="CPICUM" localSheetId="64">#REF!</definedName>
    <definedName name="CPICUM" localSheetId="65">#REF!</definedName>
    <definedName name="CPICUM">#REF!</definedName>
    <definedName name="CRECWM" localSheetId="11">#REF!</definedName>
    <definedName name="CRECWM" localSheetId="10">#REF!</definedName>
    <definedName name="CRECWM" localSheetId="38">#REF!</definedName>
    <definedName name="CRECWM" localSheetId="39">#REF!</definedName>
    <definedName name="CRECWM" localSheetId="46">[100]SUPUESTOS!A$15</definedName>
    <definedName name="CRECWM" localSheetId="51">#REF!</definedName>
    <definedName name="CRECWM" localSheetId="52">[100]SUPUESTOS!A$15</definedName>
    <definedName name="CRECWM" localSheetId="66">[100]SUPUESTOS!A$15</definedName>
    <definedName name="CRECWM">#REF!</definedName>
    <definedName name="cred" localSheetId="67">#REF!</definedName>
    <definedName name="cred" localSheetId="68">#REF!</definedName>
    <definedName name="cred" localSheetId="69">#REF!</definedName>
    <definedName name="cred" localSheetId="70">#REF!</definedName>
    <definedName name="cred" localSheetId="72">#REF!</definedName>
    <definedName name="cred" localSheetId="73">#REF!</definedName>
    <definedName name="cred" localSheetId="74">#REF!</definedName>
    <definedName name="cred" localSheetId="11">#REF!</definedName>
    <definedName name="cred" localSheetId="12">#REF!</definedName>
    <definedName name="cred" localSheetId="13">#REF!</definedName>
    <definedName name="cred" localSheetId="10">#REF!</definedName>
    <definedName name="cred" localSheetId="38">#REF!</definedName>
    <definedName name="cred" localSheetId="30">#REF!</definedName>
    <definedName name="cred" localSheetId="39">#REF!</definedName>
    <definedName name="cred" localSheetId="40">#REF!</definedName>
    <definedName name="cred" localSheetId="41">#REF!</definedName>
    <definedName name="cred" localSheetId="46">#REF!</definedName>
    <definedName name="cred" localSheetId="52">#REF!</definedName>
    <definedName name="cred" localSheetId="53">#REF!</definedName>
    <definedName name="cred" localSheetId="64">#REF!</definedName>
    <definedName name="cred" localSheetId="65">#REF!</definedName>
    <definedName name="cred" localSheetId="66">#REF!</definedName>
    <definedName name="cred">#REF!</definedName>
    <definedName name="cred1" localSheetId="67">#REF!</definedName>
    <definedName name="cred1" localSheetId="68">#REF!</definedName>
    <definedName name="cred1" localSheetId="69">#REF!</definedName>
    <definedName name="cred1" localSheetId="70">#REF!</definedName>
    <definedName name="cred1" localSheetId="72">#REF!</definedName>
    <definedName name="cred1" localSheetId="73">#REF!</definedName>
    <definedName name="cred1" localSheetId="74">#REF!</definedName>
    <definedName name="cred1" localSheetId="11">#REF!</definedName>
    <definedName name="cred1" localSheetId="12">#REF!</definedName>
    <definedName name="cred1" localSheetId="13">#REF!</definedName>
    <definedName name="cred1" localSheetId="10">#REF!</definedName>
    <definedName name="cred1" localSheetId="38">#REF!</definedName>
    <definedName name="cred1" localSheetId="39">#REF!</definedName>
    <definedName name="cred1" localSheetId="40">#REF!</definedName>
    <definedName name="cred1" localSheetId="41">#REF!</definedName>
    <definedName name="cred1" localSheetId="46">#REF!</definedName>
    <definedName name="cred1" localSheetId="52">#REF!</definedName>
    <definedName name="cred1" localSheetId="53">#REF!</definedName>
    <definedName name="cred1" localSheetId="64">#REF!</definedName>
    <definedName name="cred1" localSheetId="65">#REF!</definedName>
    <definedName name="cred1">#REF!</definedName>
    <definedName name="CRED2" localSheetId="67">#REF!</definedName>
    <definedName name="CRED2" localSheetId="68">#REF!</definedName>
    <definedName name="CRED2" localSheetId="69">#REF!</definedName>
    <definedName name="CRED2" localSheetId="70">#REF!</definedName>
    <definedName name="CRED2" localSheetId="72">#REF!</definedName>
    <definedName name="CRED2" localSheetId="73">#REF!</definedName>
    <definedName name="CRED2" localSheetId="74">#REF!</definedName>
    <definedName name="CRED2" localSheetId="11">#REF!</definedName>
    <definedName name="CRED2" localSheetId="12">#REF!</definedName>
    <definedName name="CRED2" localSheetId="13">#REF!</definedName>
    <definedName name="CRED2" localSheetId="10">#REF!</definedName>
    <definedName name="CRED2" localSheetId="38">#REF!</definedName>
    <definedName name="CRED2" localSheetId="39">#REF!</definedName>
    <definedName name="CRED2" localSheetId="40">#REF!</definedName>
    <definedName name="CRED2" localSheetId="41">#REF!</definedName>
    <definedName name="CRED2" localSheetId="46">#REF!</definedName>
    <definedName name="CRED2" localSheetId="52">#REF!</definedName>
    <definedName name="CRED2" localSheetId="53">#REF!</definedName>
    <definedName name="CRED2" localSheetId="64">#REF!</definedName>
    <definedName name="CRED2" localSheetId="65">#REF!</definedName>
    <definedName name="CRED2">#REF!</definedName>
    <definedName name="cred2000" localSheetId="67">#REF!</definedName>
    <definedName name="cred2000" localSheetId="68">#REF!</definedName>
    <definedName name="cred2000" localSheetId="69">#REF!</definedName>
    <definedName name="cred2000" localSheetId="70">#REF!</definedName>
    <definedName name="cred2000" localSheetId="72">#REF!</definedName>
    <definedName name="cred2000" localSheetId="73">#REF!</definedName>
    <definedName name="cred2000" localSheetId="74">#REF!</definedName>
    <definedName name="cred2000" localSheetId="11">#REF!</definedName>
    <definedName name="cred2000" localSheetId="10">#REF!</definedName>
    <definedName name="cred2000" localSheetId="38">#REF!</definedName>
    <definedName name="cred2000" localSheetId="39">#REF!</definedName>
    <definedName name="cred2000" localSheetId="40">#REF!</definedName>
    <definedName name="cred2000" localSheetId="41">#REF!</definedName>
    <definedName name="cred2000" localSheetId="46">#REF!</definedName>
    <definedName name="cred2000" localSheetId="52">#REF!</definedName>
    <definedName name="cred2000" localSheetId="64">#REF!</definedName>
    <definedName name="cred2000" localSheetId="65">#REF!</definedName>
    <definedName name="cred2000">#REF!</definedName>
    <definedName name="cred2001" localSheetId="67">#REF!</definedName>
    <definedName name="cred2001" localSheetId="68">#REF!</definedName>
    <definedName name="cred2001" localSheetId="69">#REF!</definedName>
    <definedName name="cred2001" localSheetId="70">#REF!</definedName>
    <definedName name="cred2001" localSheetId="72">#REF!</definedName>
    <definedName name="cred2001" localSheetId="73">#REF!</definedName>
    <definedName name="cred2001" localSheetId="74">#REF!</definedName>
    <definedName name="cred2001" localSheetId="11">#REF!</definedName>
    <definedName name="cred2001" localSheetId="10">#REF!</definedName>
    <definedName name="cred2001" localSheetId="38">#REF!</definedName>
    <definedName name="cred2001" localSheetId="39">#REF!</definedName>
    <definedName name="cred2001" localSheetId="40">#REF!</definedName>
    <definedName name="cred2001" localSheetId="41">#REF!</definedName>
    <definedName name="cred2001" localSheetId="46">#REF!</definedName>
    <definedName name="cred2001" localSheetId="52">#REF!</definedName>
    <definedName name="cred2001" localSheetId="64">#REF!</definedName>
    <definedName name="cred2001" localSheetId="65">#REF!</definedName>
    <definedName name="cred2001">#REF!</definedName>
    <definedName name="cred2002" localSheetId="67">#REF!</definedName>
    <definedName name="cred2002" localSheetId="68">#REF!</definedName>
    <definedName name="cred2002" localSheetId="69">#REF!</definedName>
    <definedName name="cred2002" localSheetId="70">#REF!</definedName>
    <definedName name="cred2002" localSheetId="72">#REF!</definedName>
    <definedName name="cred2002" localSheetId="73">#REF!</definedName>
    <definedName name="cred2002" localSheetId="74">#REF!</definedName>
    <definedName name="cred2002" localSheetId="11">#REF!</definedName>
    <definedName name="cred2002" localSheetId="10">#REF!</definedName>
    <definedName name="cred2002" localSheetId="38">#REF!</definedName>
    <definedName name="cred2002" localSheetId="39">#REF!</definedName>
    <definedName name="cred2002" localSheetId="40">#REF!</definedName>
    <definedName name="cred2002" localSheetId="41">#REF!</definedName>
    <definedName name="cred2002" localSheetId="46">#REF!</definedName>
    <definedName name="cred2002" localSheetId="52">#REF!</definedName>
    <definedName name="cred2002" localSheetId="64">#REF!</definedName>
    <definedName name="cred2002" localSheetId="65">#REF!</definedName>
    <definedName name="cred2002">#REF!</definedName>
    <definedName name="cred2003" localSheetId="67">#REF!</definedName>
    <definedName name="cred2003" localSheetId="68">#REF!</definedName>
    <definedName name="cred2003" localSheetId="69">#REF!</definedName>
    <definedName name="cred2003" localSheetId="70">#REF!</definedName>
    <definedName name="cred2003" localSheetId="72">#REF!</definedName>
    <definedName name="cred2003" localSheetId="73">#REF!</definedName>
    <definedName name="cred2003" localSheetId="74">#REF!</definedName>
    <definedName name="cred2003" localSheetId="11">#REF!</definedName>
    <definedName name="cred2003" localSheetId="10">#REF!</definedName>
    <definedName name="cred2003" localSheetId="38">#REF!</definedName>
    <definedName name="cred2003" localSheetId="39">#REF!</definedName>
    <definedName name="cred2003" localSheetId="40">#REF!</definedName>
    <definedName name="cred2003" localSheetId="41">#REF!</definedName>
    <definedName name="cred2003" localSheetId="46">#REF!</definedName>
    <definedName name="cred2003" localSheetId="52">#REF!</definedName>
    <definedName name="cred2003" localSheetId="64">#REF!</definedName>
    <definedName name="cred2003" localSheetId="65">#REF!</definedName>
    <definedName name="cred2003">#REF!</definedName>
    <definedName name="cred98" localSheetId="67">[25]Programa!#REF!</definedName>
    <definedName name="cred98" localSheetId="68">[25]Programa!#REF!</definedName>
    <definedName name="cred98" localSheetId="69">[25]Programa!#REF!</definedName>
    <definedName name="cred98" localSheetId="70">[25]Programa!#REF!</definedName>
    <definedName name="cred98" localSheetId="72">[25]Programa!#REF!</definedName>
    <definedName name="cred98" localSheetId="73">[25]Programa!#REF!</definedName>
    <definedName name="cred98" localSheetId="74">[25]Programa!#REF!</definedName>
    <definedName name="cred98" localSheetId="11">#REF!</definedName>
    <definedName name="cred98" localSheetId="10">#REF!</definedName>
    <definedName name="cred98" localSheetId="38">#REF!</definedName>
    <definedName name="cred98" localSheetId="30">[26]Programa!#REF!</definedName>
    <definedName name="cred98" localSheetId="39">#REF!</definedName>
    <definedName name="cred98" localSheetId="40">[25]Programa!#REF!</definedName>
    <definedName name="cred98" localSheetId="41">[25]Programa!#REF!</definedName>
    <definedName name="cred98" localSheetId="46">[25]Programa!#REF!</definedName>
    <definedName name="cred98" localSheetId="51">#REF!</definedName>
    <definedName name="cred98" localSheetId="52">[25]Programa!#REF!</definedName>
    <definedName name="cred98" localSheetId="53">[25]Programa!#REF!</definedName>
    <definedName name="cred98" localSheetId="65">[25]Programa!#REF!</definedName>
    <definedName name="cred98" localSheetId="66">[25]Programa!#REF!</definedName>
    <definedName name="cred98">#REF!</definedName>
    <definedName name="cred98j" localSheetId="67">[25]Programa!#REF!</definedName>
    <definedName name="cred98j" localSheetId="68">[25]Programa!#REF!</definedName>
    <definedName name="cred98j" localSheetId="69">[25]Programa!#REF!</definedName>
    <definedName name="cred98j" localSheetId="70">[25]Programa!#REF!</definedName>
    <definedName name="cred98j" localSheetId="72">[25]Programa!#REF!</definedName>
    <definedName name="cred98j" localSheetId="73">[25]Programa!#REF!</definedName>
    <definedName name="cred98j" localSheetId="74">[25]Programa!#REF!</definedName>
    <definedName name="cred98j" localSheetId="11">#REF!</definedName>
    <definedName name="cred98j" localSheetId="10">#REF!</definedName>
    <definedName name="cred98j" localSheetId="38">#REF!</definedName>
    <definedName name="cred98j" localSheetId="30">[26]Programa!#REF!</definedName>
    <definedName name="cred98j" localSheetId="39">#REF!</definedName>
    <definedName name="cred98j" localSheetId="40">[25]Programa!#REF!</definedName>
    <definedName name="cred98j" localSheetId="41">[25]Programa!#REF!</definedName>
    <definedName name="cred98j" localSheetId="46">[25]Programa!#REF!</definedName>
    <definedName name="cred98j" localSheetId="51">#REF!</definedName>
    <definedName name="cred98j" localSheetId="52">[25]Programa!#REF!</definedName>
    <definedName name="cred98j" localSheetId="53">[25]Programa!#REF!</definedName>
    <definedName name="cred98j" localSheetId="65">[25]Programa!#REF!</definedName>
    <definedName name="cred98j" localSheetId="66">[25]Programa!#REF!</definedName>
    <definedName name="cred98j">#REF!</definedName>
    <definedName name="cred98s" localSheetId="67">#REF!</definedName>
    <definedName name="cred98s" localSheetId="68">#REF!</definedName>
    <definedName name="cred98s" localSheetId="69">#REF!</definedName>
    <definedName name="cred98s" localSheetId="70">#REF!</definedName>
    <definedName name="cred98s" localSheetId="72">#REF!</definedName>
    <definedName name="cred98s" localSheetId="73">#REF!</definedName>
    <definedName name="cred98s" localSheetId="74">#REF!</definedName>
    <definedName name="cred98s" localSheetId="11">#REF!</definedName>
    <definedName name="cred98s" localSheetId="12">#REF!</definedName>
    <definedName name="cred98s" localSheetId="13">#REF!</definedName>
    <definedName name="cred98s" localSheetId="10">#REF!</definedName>
    <definedName name="cred98s" localSheetId="38">#REF!</definedName>
    <definedName name="cred98s" localSheetId="30">#REF!</definedName>
    <definedName name="cred98s" localSheetId="39">#REF!</definedName>
    <definedName name="cred98s" localSheetId="40">#REF!</definedName>
    <definedName name="cred98s" localSheetId="41">#REF!</definedName>
    <definedName name="cred98s" localSheetId="46">#REF!</definedName>
    <definedName name="cred98s" localSheetId="52">#REF!</definedName>
    <definedName name="cred98s" localSheetId="53">#REF!</definedName>
    <definedName name="cred98s" localSheetId="64">#REF!</definedName>
    <definedName name="cred98s" localSheetId="65">#REF!</definedName>
    <definedName name="cred98s" localSheetId="66">#REF!</definedName>
    <definedName name="cred98s">#REF!</definedName>
    <definedName name="cred99" localSheetId="67">#REF!</definedName>
    <definedName name="cred99" localSheetId="68">#REF!</definedName>
    <definedName name="cred99" localSheetId="69">#REF!</definedName>
    <definedName name="cred99" localSheetId="70">#REF!</definedName>
    <definedName name="cred99" localSheetId="72">#REF!</definedName>
    <definedName name="cred99" localSheetId="73">#REF!</definedName>
    <definedName name="cred99" localSheetId="74">#REF!</definedName>
    <definedName name="cred99" localSheetId="11">#REF!</definedName>
    <definedName name="cred99" localSheetId="12">#REF!</definedName>
    <definedName name="cred99" localSheetId="13">#REF!</definedName>
    <definedName name="cred99" localSheetId="10">#REF!</definedName>
    <definedName name="cred99" localSheetId="38">#REF!</definedName>
    <definedName name="cred99" localSheetId="39">#REF!</definedName>
    <definedName name="cred99" localSheetId="40">#REF!</definedName>
    <definedName name="cred99" localSheetId="41">#REF!</definedName>
    <definedName name="cred99" localSheetId="46">#REF!</definedName>
    <definedName name="cred99" localSheetId="52">#REF!</definedName>
    <definedName name="cred99" localSheetId="53">#REF!</definedName>
    <definedName name="cred99" localSheetId="64">#REF!</definedName>
    <definedName name="cred99" localSheetId="65">#REF!</definedName>
    <definedName name="cred99">#REF!</definedName>
    <definedName name="CREDITO" localSheetId="67">#REF!</definedName>
    <definedName name="CREDITO" localSheetId="68">#REF!</definedName>
    <definedName name="CREDITO" localSheetId="69">#REF!</definedName>
    <definedName name="CREDITO" localSheetId="70">#REF!</definedName>
    <definedName name="CREDITO" localSheetId="72">#REF!</definedName>
    <definedName name="CREDITO" localSheetId="73">#REF!</definedName>
    <definedName name="CREDITO" localSheetId="74">#REF!</definedName>
    <definedName name="CREDITO" localSheetId="11">#REF!</definedName>
    <definedName name="CREDITO" localSheetId="12">#REF!</definedName>
    <definedName name="CREDITO" localSheetId="13">#REF!</definedName>
    <definedName name="CREDITO" localSheetId="10">#REF!</definedName>
    <definedName name="CREDITO" localSheetId="38">#REF!</definedName>
    <definedName name="CREDITO" localSheetId="39">#REF!</definedName>
    <definedName name="CREDITO" localSheetId="40">#REF!</definedName>
    <definedName name="CREDITO" localSheetId="41">#REF!</definedName>
    <definedName name="CREDITO" localSheetId="46">#REF!</definedName>
    <definedName name="CREDITO" localSheetId="52">#REF!</definedName>
    <definedName name="CREDITO" localSheetId="53">#REF!</definedName>
    <definedName name="CREDITO" localSheetId="64">#REF!</definedName>
    <definedName name="CREDITO" localSheetId="65">#REF!</definedName>
    <definedName name="CREDITO">#REF!</definedName>
    <definedName name="CREDITOBCH" localSheetId="67">#REF!</definedName>
    <definedName name="CREDITOBCH" localSheetId="68">#REF!</definedName>
    <definedName name="CREDITOBCH" localSheetId="69">#REF!</definedName>
    <definedName name="CREDITOBCH" localSheetId="70">#REF!</definedName>
    <definedName name="CREDITOBCH" localSheetId="72">#REF!</definedName>
    <definedName name="CREDITOBCH" localSheetId="73">#REF!</definedName>
    <definedName name="CREDITOBCH" localSheetId="74">#REF!</definedName>
    <definedName name="CREDITOBCH" localSheetId="11">#REF!</definedName>
    <definedName name="CREDITOBCH" localSheetId="23">#REF!</definedName>
    <definedName name="CREDITOBCH" localSheetId="10">#REF!</definedName>
    <definedName name="CREDITOBCH" localSheetId="38">#REF!</definedName>
    <definedName name="CREDITOBCH" localSheetId="31">#REF!</definedName>
    <definedName name="CREDITOBCH" localSheetId="39">#REF!</definedName>
    <definedName name="CREDITOBCH" localSheetId="40">#REF!</definedName>
    <definedName name="CREDITOBCH" localSheetId="41">#REF!</definedName>
    <definedName name="CREDITOBCH" localSheetId="46">#REF!</definedName>
    <definedName name="CREDITOBCH" localSheetId="52">#REF!</definedName>
    <definedName name="CREDITOBCH" localSheetId="53">#REF!</definedName>
    <definedName name="CREDITOBCH" localSheetId="64">#REF!</definedName>
    <definedName name="CREDITOBCH" localSheetId="65">#REF!</definedName>
    <definedName name="CREDITOBCH">#REF!</definedName>
    <definedName name="CREDITORSB" localSheetId="67">#REF!</definedName>
    <definedName name="CREDITORSB" localSheetId="68">#REF!</definedName>
    <definedName name="CREDITORSB" localSheetId="69">#REF!</definedName>
    <definedName name="CREDITORSB" localSheetId="70">#REF!</definedName>
    <definedName name="CREDITORSB" localSheetId="72">#REF!</definedName>
    <definedName name="CREDITORSB" localSheetId="73">#REF!</definedName>
    <definedName name="CREDITORSB" localSheetId="74">#REF!</definedName>
    <definedName name="CREDITORSB" localSheetId="11">#REF!</definedName>
    <definedName name="CREDITORSB" localSheetId="23">#REF!</definedName>
    <definedName name="CREDITORSB" localSheetId="10">#REF!</definedName>
    <definedName name="CREDITORSB" localSheetId="38">#REF!</definedName>
    <definedName name="CREDITORSB" localSheetId="31">#REF!</definedName>
    <definedName name="CREDITORSB" localSheetId="39">#REF!</definedName>
    <definedName name="CREDITORSB" localSheetId="40">#REF!</definedName>
    <definedName name="CREDITORSB" localSheetId="41">#REF!</definedName>
    <definedName name="CREDITORSB" localSheetId="46">#REF!</definedName>
    <definedName name="CREDITORSB" localSheetId="52">#REF!</definedName>
    <definedName name="CREDITORSB" localSheetId="53">#REF!</definedName>
    <definedName name="CREDITORSB" localSheetId="64">#REF!</definedName>
    <definedName name="CREDITORSB" localSheetId="65">#REF!</definedName>
    <definedName name="CREDITORSB">#REF!</definedName>
    <definedName name="Crng" localSheetId="67">OFFSET(#REF!,0,0,COUNT(#REF!),1)</definedName>
    <definedName name="Crng" localSheetId="68">OFFSET(#REF!,0,0,COUNT(#REF!),1)</definedName>
    <definedName name="Crng" localSheetId="69">OFFSET(#REF!,0,0,COUNT(#REF!),1)</definedName>
    <definedName name="Crng" localSheetId="70">OFFSET(#REF!,0,0,COUNT(#REF!),1)</definedName>
    <definedName name="Crng" localSheetId="72">OFFSET(#REF!,0,0,COUNT(#REF!),1)</definedName>
    <definedName name="Crng" localSheetId="73">OFFSET(#REF!,0,0,COUNT(#REF!),1)</definedName>
    <definedName name="Crng" localSheetId="74">OFFSET(#REF!,0,0,COUNT(#REF!),1)</definedName>
    <definedName name="Crng" localSheetId="11">OFFSET(#REF!,0,0,COUNT(#REF!),1)</definedName>
    <definedName name="Crng" localSheetId="12">OFFSET(#REF!,0,0,COUNT(#REF!),1)</definedName>
    <definedName name="Crng" localSheetId="13">OFFSET(#REF!,0,0,COUNT(#REF!),1)</definedName>
    <definedName name="Crng" localSheetId="23">OFFSET(#REF!,0,0,COUNT(#REF!),1)</definedName>
    <definedName name="Crng" localSheetId="24">OFFSET(#REF!,0,0,COUNT(#REF!),1)</definedName>
    <definedName name="Crng" localSheetId="26">OFFSET(#REF!,0,0,COUNT(#REF!),1)</definedName>
    <definedName name="Crng" localSheetId="10">OFFSET(#REF!,0,0,COUNT(#REF!),1)</definedName>
    <definedName name="Crng" localSheetId="38">OFFSET(#REF!,0,0,COUNT(#REF!),1)</definedName>
    <definedName name="Crng" localSheetId="25">OFFSET(#REF!,0,0,COUNT(#REF!),1)</definedName>
    <definedName name="Crng" localSheetId="30">OFFSET(#REF!,0,0,COUNT(#REF!),1)</definedName>
    <definedName name="Crng" localSheetId="31">OFFSET(#REF!,0,0,COUNT(#REF!),1)</definedName>
    <definedName name="Crng" localSheetId="36">OFFSET(#REF!,0,0,COUNT(#REF!),1)</definedName>
    <definedName name="Crng" localSheetId="37">OFFSET(#REF!,0,0,COUNT(#REF!),1)</definedName>
    <definedName name="Crng" localSheetId="39">OFFSET(#REF!,0,0,COUNT(#REF!),1)</definedName>
    <definedName name="Crng" localSheetId="40">OFFSET(#REF!,0,0,COUNT(#REF!),1)</definedName>
    <definedName name="Crng" localSheetId="41">OFFSET(#REF!,0,0,COUNT(#REF!),1)</definedName>
    <definedName name="Crng" localSheetId="46">OFFSET(#REF!,0,0,COUNT(#REF!),1)</definedName>
    <definedName name="Crng" localSheetId="47">OFFSET(#REF!,0,0,COUNT(#REF!),1)</definedName>
    <definedName name="Crng" localSheetId="48">OFFSET(#REF!,0,0,COUNT(#REF!),1)</definedName>
    <definedName name="Crng" localSheetId="49">OFFSET(#REF!,0,0,COUNT(#REF!),1)</definedName>
    <definedName name="Crng" localSheetId="52">OFFSET(#REF!,0,0,COUNT(#REF!),1)</definedName>
    <definedName name="Crng" localSheetId="53">OFFSET(#REF!,0,0,COUNT(#REF!),1)</definedName>
    <definedName name="Crng" localSheetId="64">OFFSET(#REF!,0,0,COUNT(#REF!),1)</definedName>
    <definedName name="Crng" localSheetId="65">OFFSET(#REF!,0,0,COUNT(#REF!),1)</definedName>
    <definedName name="Crng">OFFSET(#REF!,0,0,COUNT(#REF!),1)</definedName>
    <definedName name="Crt" localSheetId="67">#REF!</definedName>
    <definedName name="Crt" localSheetId="68">#REF!</definedName>
    <definedName name="Crt" localSheetId="69">#REF!</definedName>
    <definedName name="Crt" localSheetId="70">#REF!</definedName>
    <definedName name="Crt" localSheetId="72">#REF!</definedName>
    <definedName name="Crt" localSheetId="73">#REF!</definedName>
    <definedName name="Crt" localSheetId="74">#REF!</definedName>
    <definedName name="Crt" localSheetId="11">#REF!</definedName>
    <definedName name="Crt" localSheetId="12">#REF!</definedName>
    <definedName name="Crt" localSheetId="13">#REF!</definedName>
    <definedName name="Crt" localSheetId="23">#REF!</definedName>
    <definedName name="Crt" localSheetId="24">#REF!</definedName>
    <definedName name="Crt" localSheetId="26">#REF!</definedName>
    <definedName name="Crt" localSheetId="27">#REF!</definedName>
    <definedName name="Crt" localSheetId="42">#REF!</definedName>
    <definedName name="Crt" localSheetId="10">#REF!</definedName>
    <definedName name="Crt" localSheetId="38">#REF!</definedName>
    <definedName name="Crt" localSheetId="25">#REF!</definedName>
    <definedName name="Crt" localSheetId="30">#REF!</definedName>
    <definedName name="Crt" localSheetId="31">#REF!</definedName>
    <definedName name="Crt" localSheetId="34">#REF!</definedName>
    <definedName name="Crt" localSheetId="36">#REF!</definedName>
    <definedName name="Crt" localSheetId="37">#REF!</definedName>
    <definedName name="Crt" localSheetId="39">#REF!</definedName>
    <definedName name="Crt" localSheetId="40">#REF!</definedName>
    <definedName name="Crt" localSheetId="41">#REF!</definedName>
    <definedName name="Crt" localSheetId="46">#REF!</definedName>
    <definedName name="Crt" localSheetId="47">#REF!</definedName>
    <definedName name="Crt" localSheetId="48">#REF!</definedName>
    <definedName name="Crt" localSheetId="49">#REF!</definedName>
    <definedName name="Crt" localSheetId="52">#REF!</definedName>
    <definedName name="Crt" localSheetId="53">#REF!</definedName>
    <definedName name="Crt" localSheetId="64">#REF!</definedName>
    <definedName name="Crt" localSheetId="65">#REF!</definedName>
    <definedName name="Crt" localSheetId="66">#REF!</definedName>
    <definedName name="Crt">#REF!</definedName>
    <definedName name="CRUDE1" localSheetId="11">#REF!</definedName>
    <definedName name="CRUDE1" localSheetId="23">#REF!</definedName>
    <definedName name="CRUDE1" localSheetId="24">#REF!</definedName>
    <definedName name="CRUDE1" localSheetId="26">#REF!</definedName>
    <definedName name="CRUDE1" localSheetId="10">#REF!</definedName>
    <definedName name="CRUDE1" localSheetId="38">#REF!</definedName>
    <definedName name="CRUDE1" localSheetId="25">#REF!</definedName>
    <definedName name="CRUDE1" localSheetId="39">#REF!</definedName>
    <definedName name="CRUDE1" localSheetId="46">[92]MONTHLY!$B$437:$Z$444</definedName>
    <definedName name="CRUDE1" localSheetId="51">#REF!</definedName>
    <definedName name="CRUDE1" localSheetId="52">#REF!</definedName>
    <definedName name="CRUDE1" localSheetId="66">[92]MONTHLY!$B$437:$Z$444</definedName>
    <definedName name="CRUDE1">#REF!</definedName>
    <definedName name="CRUDE2" localSheetId="11">#REF!</definedName>
    <definedName name="CRUDE2" localSheetId="23">#REF!</definedName>
    <definedName name="CRUDE2" localSheetId="24">#REF!</definedName>
    <definedName name="CRUDE2" localSheetId="26">#REF!</definedName>
    <definedName name="CRUDE2" localSheetId="10">#REF!</definedName>
    <definedName name="CRUDE2" localSheetId="38">#REF!</definedName>
    <definedName name="CRUDE2" localSheetId="25">#REF!</definedName>
    <definedName name="CRUDE2" localSheetId="39">#REF!</definedName>
    <definedName name="CRUDE2" localSheetId="46">[92]MONTHLY!$B$451:$Z$458</definedName>
    <definedName name="CRUDE2" localSheetId="51">#REF!</definedName>
    <definedName name="CRUDE2" localSheetId="52">#REF!</definedName>
    <definedName name="CRUDE2" localSheetId="66">[92]MONTHLY!$B$451:$Z$458</definedName>
    <definedName name="CRUDE2">#REF!</definedName>
    <definedName name="CRUDE3" localSheetId="11">#REF!</definedName>
    <definedName name="CRUDE3" localSheetId="23">#REF!</definedName>
    <definedName name="CRUDE3" localSheetId="24">#REF!</definedName>
    <definedName name="CRUDE3" localSheetId="26">#REF!</definedName>
    <definedName name="CRUDE3" localSheetId="10">#REF!</definedName>
    <definedName name="CRUDE3" localSheetId="38">#REF!</definedName>
    <definedName name="CRUDE3" localSheetId="25">#REF!</definedName>
    <definedName name="CRUDE3" localSheetId="39">#REF!</definedName>
    <definedName name="CRUDE3" localSheetId="46">[92]MONTHLY!$B$465:$Z$472</definedName>
    <definedName name="CRUDE3" localSheetId="51">#REF!</definedName>
    <definedName name="CRUDE3" localSheetId="52">#REF!</definedName>
    <definedName name="CRUDE3" localSheetId="66">[92]MONTHLY!$B$465:$Z$472</definedName>
    <definedName name="CRUDE3">#REF!</definedName>
    <definedName name="CRUZ" localSheetId="67">#REF!</definedName>
    <definedName name="CRUZ" localSheetId="68">#REF!</definedName>
    <definedName name="CRUZ" localSheetId="69">#REF!</definedName>
    <definedName name="CRUZ" localSheetId="70">#REF!</definedName>
    <definedName name="CRUZ" localSheetId="72">#REF!</definedName>
    <definedName name="CRUZ" localSheetId="73">#REF!</definedName>
    <definedName name="CRUZ" localSheetId="74">#REF!</definedName>
    <definedName name="CRUZ" localSheetId="11">#REF!</definedName>
    <definedName name="CRUZ" localSheetId="12">#REF!</definedName>
    <definedName name="CRUZ" localSheetId="13">#REF!</definedName>
    <definedName name="CRUZ" localSheetId="23">#REF!</definedName>
    <definedName name="CRUZ" localSheetId="24">#REF!</definedName>
    <definedName name="CRUZ" localSheetId="26">#REF!</definedName>
    <definedName name="CRUZ" localSheetId="27">#REF!</definedName>
    <definedName name="CRUZ" localSheetId="42">#REF!</definedName>
    <definedName name="CRUZ" localSheetId="10">#REF!</definedName>
    <definedName name="CRUZ" localSheetId="38">#REF!</definedName>
    <definedName name="CRUZ" localSheetId="25">#REF!</definedName>
    <definedName name="CRUZ" localSheetId="30">#REF!</definedName>
    <definedName name="CRUZ" localSheetId="31">#REF!</definedName>
    <definedName name="CRUZ" localSheetId="34">#REF!</definedName>
    <definedName name="CRUZ" localSheetId="36">#REF!</definedName>
    <definedName name="CRUZ" localSheetId="37">#REF!</definedName>
    <definedName name="CRUZ" localSheetId="39">#REF!</definedName>
    <definedName name="CRUZ" localSheetId="40">#REF!</definedName>
    <definedName name="CRUZ" localSheetId="41">#REF!</definedName>
    <definedName name="CRUZ" localSheetId="46">#REF!</definedName>
    <definedName name="CRUZ" localSheetId="47">#REF!</definedName>
    <definedName name="CRUZ" localSheetId="48">#REF!</definedName>
    <definedName name="CRUZ" localSheetId="49">#REF!</definedName>
    <definedName name="CRUZ" localSheetId="52">#REF!</definedName>
    <definedName name="CRUZ" localSheetId="53">#REF!</definedName>
    <definedName name="CRUZ" localSheetId="64">#REF!</definedName>
    <definedName name="CRUZ" localSheetId="65">#REF!</definedName>
    <definedName name="CRUZ" localSheetId="66">#REF!</definedName>
    <definedName name="CRUZ">#REF!</definedName>
    <definedName name="CRUZ1" localSheetId="67">#REF!</definedName>
    <definedName name="CRUZ1" localSheetId="68">#REF!</definedName>
    <definedName name="CRUZ1" localSheetId="69">#REF!</definedName>
    <definedName name="CRUZ1" localSheetId="70">#REF!</definedName>
    <definedName name="CRUZ1" localSheetId="72">#REF!</definedName>
    <definedName name="CRUZ1" localSheetId="73">#REF!</definedName>
    <definedName name="CRUZ1" localSheetId="74">#REF!</definedName>
    <definedName name="CRUZ1" localSheetId="11">#REF!</definedName>
    <definedName name="CRUZ1" localSheetId="12">#REF!</definedName>
    <definedName name="CRUZ1" localSheetId="23">#REF!</definedName>
    <definedName name="CRUZ1" localSheetId="26">#REF!</definedName>
    <definedName name="CRUZ1" localSheetId="27">#REF!</definedName>
    <definedName name="CRUZ1" localSheetId="10">#REF!</definedName>
    <definedName name="CRUZ1" localSheetId="38">#REF!</definedName>
    <definedName name="CRUZ1" localSheetId="25">#REF!</definedName>
    <definedName name="CRUZ1" localSheetId="30">#REF!</definedName>
    <definedName name="CRUZ1" localSheetId="31">#REF!</definedName>
    <definedName name="CRUZ1" localSheetId="36">#REF!</definedName>
    <definedName name="CRUZ1" localSheetId="37">#REF!</definedName>
    <definedName name="CRUZ1" localSheetId="39">#REF!</definedName>
    <definedName name="CRUZ1" localSheetId="40">#REF!</definedName>
    <definedName name="CRUZ1" localSheetId="41">#REF!</definedName>
    <definedName name="CRUZ1" localSheetId="46">#REF!</definedName>
    <definedName name="CRUZ1" localSheetId="47">#REF!</definedName>
    <definedName name="CRUZ1" localSheetId="48">#REF!</definedName>
    <definedName name="CRUZ1" localSheetId="49">#REF!</definedName>
    <definedName name="CRUZ1" localSheetId="52">#REF!</definedName>
    <definedName name="CRUZ1" localSheetId="53">#REF!</definedName>
    <definedName name="CRUZ1" localSheetId="64">#REF!</definedName>
    <definedName name="CRUZ1" localSheetId="65">#REF!</definedName>
    <definedName name="CRUZ1">#REF!</definedName>
    <definedName name="CS" localSheetId="67">#REF!</definedName>
    <definedName name="CS" localSheetId="68">#REF!</definedName>
    <definedName name="CS" localSheetId="69">#REF!</definedName>
    <definedName name="CS" localSheetId="70">#REF!</definedName>
    <definedName name="CS" localSheetId="72">#REF!</definedName>
    <definedName name="CS" localSheetId="73">#REF!</definedName>
    <definedName name="CS" localSheetId="74">#REF!</definedName>
    <definedName name="CS" localSheetId="11">#REF!</definedName>
    <definedName name="CS" localSheetId="12">#REF!</definedName>
    <definedName name="CS" localSheetId="23">#REF!</definedName>
    <definedName name="CS" localSheetId="26">#REF!</definedName>
    <definedName name="CS" localSheetId="27">#REF!</definedName>
    <definedName name="CS" localSheetId="10">#REF!</definedName>
    <definedName name="CS" localSheetId="38">#REF!</definedName>
    <definedName name="CS" localSheetId="25">#REF!</definedName>
    <definedName name="CS" localSheetId="30">#REF!</definedName>
    <definedName name="CS" localSheetId="31">#REF!</definedName>
    <definedName name="CS" localSheetId="36">#REF!</definedName>
    <definedName name="CS" localSheetId="37">#REF!</definedName>
    <definedName name="CS" localSheetId="39">#REF!</definedName>
    <definedName name="CS" localSheetId="40">#REF!</definedName>
    <definedName name="CS" localSheetId="41">#REF!</definedName>
    <definedName name="CS" localSheetId="46">#REF!</definedName>
    <definedName name="CS" localSheetId="47">#REF!</definedName>
    <definedName name="CS" localSheetId="48">#REF!</definedName>
    <definedName name="CS" localSheetId="49">#REF!</definedName>
    <definedName name="CS" localSheetId="52">#REF!</definedName>
    <definedName name="CS" localSheetId="53">#REF!</definedName>
    <definedName name="CS" localSheetId="64">#REF!</definedName>
    <definedName name="CS" localSheetId="65">#REF!</definedName>
    <definedName name="CS">#REF!</definedName>
    <definedName name="CS1A" localSheetId="67">#REF!</definedName>
    <definedName name="CS1A" localSheetId="68">#REF!</definedName>
    <definedName name="CS1A" localSheetId="69">#REF!</definedName>
    <definedName name="CS1A" localSheetId="70">#REF!</definedName>
    <definedName name="CS1A" localSheetId="72">#REF!</definedName>
    <definedName name="CS1A" localSheetId="73">#REF!</definedName>
    <definedName name="CS1A" localSheetId="74">#REF!</definedName>
    <definedName name="CS1A" localSheetId="11">#REF!</definedName>
    <definedName name="CS1A" localSheetId="23">#REF!</definedName>
    <definedName name="CS1A" localSheetId="27">#REF!</definedName>
    <definedName name="CS1A" localSheetId="10">#REF!</definedName>
    <definedName name="CS1A" localSheetId="38">#REF!</definedName>
    <definedName name="CS1A" localSheetId="25">#REF!</definedName>
    <definedName name="CS1A" localSheetId="31">#REF!</definedName>
    <definedName name="CS1A" localSheetId="39">#REF!</definedName>
    <definedName name="CS1A" localSheetId="40">#REF!</definedName>
    <definedName name="CS1A" localSheetId="41">#REF!</definedName>
    <definedName name="CS1A" localSheetId="46">#REF!</definedName>
    <definedName name="CS1A" localSheetId="47">#REF!</definedName>
    <definedName name="CS1A" localSheetId="48">#REF!</definedName>
    <definedName name="CS1A" localSheetId="49">#REF!</definedName>
    <definedName name="CS1A" localSheetId="52">#REF!</definedName>
    <definedName name="CS1A" localSheetId="53">#REF!</definedName>
    <definedName name="CS1A" localSheetId="64">#REF!</definedName>
    <definedName name="CS1A" localSheetId="65">#REF!</definedName>
    <definedName name="CS1A">#REF!</definedName>
    <definedName name="CTOOMA00" localSheetId="67">#REF!</definedName>
    <definedName name="CTOOMA00" localSheetId="68">#REF!</definedName>
    <definedName name="CTOOMA00" localSheetId="69">#REF!</definedName>
    <definedName name="CTOOMA00" localSheetId="70">#REF!</definedName>
    <definedName name="CTOOMA00" localSheetId="72">#REF!</definedName>
    <definedName name="CTOOMA00" localSheetId="73">#REF!</definedName>
    <definedName name="CTOOMA00" localSheetId="74">#REF!</definedName>
    <definedName name="CTOOMA00" localSheetId="11">#REF!</definedName>
    <definedName name="CTOOMA00" localSheetId="10">#REF!</definedName>
    <definedName name="CTOOMA00" localSheetId="38">#REF!</definedName>
    <definedName name="CTOOMA00" localSheetId="39">#REF!</definedName>
    <definedName name="CTOOMA00" localSheetId="40">#REF!</definedName>
    <definedName name="CTOOMA00" localSheetId="41">#REF!</definedName>
    <definedName name="CTOOMA00" localSheetId="46">#REF!</definedName>
    <definedName name="CTOOMA00" localSheetId="52">#REF!</definedName>
    <definedName name="CTOOMA00" localSheetId="64">#REF!</definedName>
    <definedName name="CTOOMA00" localSheetId="65">#REF!</definedName>
    <definedName name="CTOOMA00">#REF!</definedName>
    <definedName name="CTOOMA97" localSheetId="67">#REF!</definedName>
    <definedName name="CTOOMA97" localSheetId="68">#REF!</definedName>
    <definedName name="CTOOMA97" localSheetId="69">#REF!</definedName>
    <definedName name="CTOOMA97" localSheetId="70">#REF!</definedName>
    <definedName name="CTOOMA97" localSheetId="72">#REF!</definedName>
    <definedName name="CTOOMA97" localSheetId="73">#REF!</definedName>
    <definedName name="CTOOMA97" localSheetId="74">#REF!</definedName>
    <definedName name="CTOOMA97" localSheetId="11">#REF!</definedName>
    <definedName name="CTOOMA97" localSheetId="10">#REF!</definedName>
    <definedName name="CTOOMA97" localSheetId="38">#REF!</definedName>
    <definedName name="CTOOMA97" localSheetId="39">#REF!</definedName>
    <definedName name="CTOOMA97" localSheetId="40">#REF!</definedName>
    <definedName name="CTOOMA97" localSheetId="41">#REF!</definedName>
    <definedName name="CTOOMA97" localSheetId="46">#REF!</definedName>
    <definedName name="CTOOMA97" localSheetId="52">#REF!</definedName>
    <definedName name="CTOOMA97" localSheetId="64">#REF!</definedName>
    <definedName name="CTOOMA97" localSheetId="65">#REF!</definedName>
    <definedName name="CTOOMA97">#REF!</definedName>
    <definedName name="CTOOMA98" localSheetId="67">#REF!</definedName>
    <definedName name="CTOOMA98" localSheetId="68">#REF!</definedName>
    <definedName name="CTOOMA98" localSheetId="69">#REF!</definedName>
    <definedName name="CTOOMA98" localSheetId="70">#REF!</definedName>
    <definedName name="CTOOMA98" localSheetId="72">#REF!</definedName>
    <definedName name="CTOOMA98" localSheetId="73">#REF!</definedName>
    <definedName name="CTOOMA98" localSheetId="74">#REF!</definedName>
    <definedName name="CTOOMA98" localSheetId="11">#REF!</definedName>
    <definedName name="CTOOMA98" localSheetId="10">#REF!</definedName>
    <definedName name="CTOOMA98" localSheetId="38">#REF!</definedName>
    <definedName name="CTOOMA98" localSheetId="39">#REF!</definedName>
    <definedName name="CTOOMA98" localSheetId="40">#REF!</definedName>
    <definedName name="CTOOMA98" localSheetId="41">#REF!</definedName>
    <definedName name="CTOOMA98" localSheetId="46">#REF!</definedName>
    <definedName name="CTOOMA98" localSheetId="52">#REF!</definedName>
    <definedName name="CTOOMA98" localSheetId="64">#REF!</definedName>
    <definedName name="CTOOMA98" localSheetId="65">#REF!</definedName>
    <definedName name="CTOOMA98">#REF!</definedName>
    <definedName name="CTOOMA99" localSheetId="67">#REF!</definedName>
    <definedName name="CTOOMA99" localSheetId="68">#REF!</definedName>
    <definedName name="CTOOMA99" localSheetId="69">#REF!</definedName>
    <definedName name="CTOOMA99" localSheetId="70">#REF!</definedName>
    <definedName name="CTOOMA99" localSheetId="72">#REF!</definedName>
    <definedName name="CTOOMA99" localSheetId="73">#REF!</definedName>
    <definedName name="CTOOMA99" localSheetId="74">#REF!</definedName>
    <definedName name="CTOOMA99" localSheetId="11">#REF!</definedName>
    <definedName name="CTOOMA99" localSheetId="10">#REF!</definedName>
    <definedName name="CTOOMA99" localSheetId="38">#REF!</definedName>
    <definedName name="CTOOMA99" localSheetId="39">#REF!</definedName>
    <definedName name="CTOOMA99" localSheetId="40">#REF!</definedName>
    <definedName name="CTOOMA99" localSheetId="41">#REF!</definedName>
    <definedName name="CTOOMA99" localSheetId="46">#REF!</definedName>
    <definedName name="CTOOMA99" localSheetId="52">#REF!</definedName>
    <definedName name="CTOOMA99" localSheetId="64">#REF!</definedName>
    <definedName name="CTOOMA99" localSheetId="65">#REF!</definedName>
    <definedName name="CTOOMA99">#REF!</definedName>
    <definedName name="CTOOMV00" localSheetId="67">#REF!</definedName>
    <definedName name="CTOOMV00" localSheetId="68">#REF!</definedName>
    <definedName name="CTOOMV00" localSheetId="69">#REF!</definedName>
    <definedName name="CTOOMV00" localSheetId="70">#REF!</definedName>
    <definedName name="CTOOMV00" localSheetId="72">#REF!</definedName>
    <definedName name="CTOOMV00" localSheetId="73">#REF!</definedName>
    <definedName name="CTOOMV00" localSheetId="74">#REF!</definedName>
    <definedName name="CTOOMV00" localSheetId="11">#REF!</definedName>
    <definedName name="CTOOMV00" localSheetId="10">#REF!</definedName>
    <definedName name="CTOOMV00" localSheetId="38">#REF!</definedName>
    <definedName name="CTOOMV00" localSheetId="39">#REF!</definedName>
    <definedName name="CTOOMV00" localSheetId="40">#REF!</definedName>
    <definedName name="CTOOMV00" localSheetId="41">#REF!</definedName>
    <definedName name="CTOOMV00" localSheetId="46">#REF!</definedName>
    <definedName name="CTOOMV00" localSheetId="52">#REF!</definedName>
    <definedName name="CTOOMV00" localSheetId="64">#REF!</definedName>
    <definedName name="CTOOMV00" localSheetId="65">#REF!</definedName>
    <definedName name="CTOOMV00">#REF!</definedName>
    <definedName name="CTOOMV97" localSheetId="67">#REF!</definedName>
    <definedName name="CTOOMV97" localSheetId="68">#REF!</definedName>
    <definedName name="CTOOMV97" localSheetId="69">#REF!</definedName>
    <definedName name="CTOOMV97" localSheetId="70">#REF!</definedName>
    <definedName name="CTOOMV97" localSheetId="72">#REF!</definedName>
    <definedName name="CTOOMV97" localSheetId="73">#REF!</definedName>
    <definedName name="CTOOMV97" localSheetId="74">#REF!</definedName>
    <definedName name="CTOOMV97" localSheetId="11">#REF!</definedName>
    <definedName name="CTOOMV97" localSheetId="10">#REF!</definedName>
    <definedName name="CTOOMV97" localSheetId="38">#REF!</definedName>
    <definedName name="CTOOMV97" localSheetId="39">#REF!</definedName>
    <definedName name="CTOOMV97" localSheetId="40">#REF!</definedName>
    <definedName name="CTOOMV97" localSheetId="41">#REF!</definedName>
    <definedName name="CTOOMV97" localSheetId="46">#REF!</definedName>
    <definedName name="CTOOMV97" localSheetId="52">#REF!</definedName>
    <definedName name="CTOOMV97" localSheetId="64">#REF!</definedName>
    <definedName name="CTOOMV97" localSheetId="65">#REF!</definedName>
    <definedName name="CTOOMV97">#REF!</definedName>
    <definedName name="CTOOMV98" localSheetId="67">#REF!</definedName>
    <definedName name="CTOOMV98" localSheetId="68">#REF!</definedName>
    <definedName name="CTOOMV98" localSheetId="69">#REF!</definedName>
    <definedName name="CTOOMV98" localSheetId="70">#REF!</definedName>
    <definedName name="CTOOMV98" localSheetId="72">#REF!</definedName>
    <definedName name="CTOOMV98" localSheetId="73">#REF!</definedName>
    <definedName name="CTOOMV98" localSheetId="74">#REF!</definedName>
    <definedName name="CTOOMV98" localSheetId="11">#REF!</definedName>
    <definedName name="CTOOMV98" localSheetId="10">#REF!</definedName>
    <definedName name="CTOOMV98" localSheetId="38">#REF!</definedName>
    <definedName name="CTOOMV98" localSheetId="39">#REF!</definedName>
    <definedName name="CTOOMV98" localSheetId="40">#REF!</definedName>
    <definedName name="CTOOMV98" localSheetId="41">#REF!</definedName>
    <definedName name="CTOOMV98" localSheetId="46">#REF!</definedName>
    <definedName name="CTOOMV98" localSheetId="52">#REF!</definedName>
    <definedName name="CTOOMV98" localSheetId="64">#REF!</definedName>
    <definedName name="CTOOMV98" localSheetId="65">#REF!</definedName>
    <definedName name="CTOOMV98">#REF!</definedName>
    <definedName name="CTOOMV99" localSheetId="67">#REF!</definedName>
    <definedName name="CTOOMV99" localSheetId="68">#REF!</definedName>
    <definedName name="CTOOMV99" localSheetId="69">#REF!</definedName>
    <definedName name="CTOOMV99" localSheetId="70">#REF!</definedName>
    <definedName name="CTOOMV99" localSheetId="72">#REF!</definedName>
    <definedName name="CTOOMV99" localSheetId="73">#REF!</definedName>
    <definedName name="CTOOMV99" localSheetId="74">#REF!</definedName>
    <definedName name="CTOOMV99" localSheetId="11">#REF!</definedName>
    <definedName name="CTOOMV99" localSheetId="10">#REF!</definedName>
    <definedName name="CTOOMV99" localSheetId="38">#REF!</definedName>
    <definedName name="CTOOMV99" localSheetId="39">#REF!</definedName>
    <definedName name="CTOOMV99" localSheetId="40">#REF!</definedName>
    <definedName name="CTOOMV99" localSheetId="41">#REF!</definedName>
    <definedName name="CTOOMV99" localSheetId="46">#REF!</definedName>
    <definedName name="CTOOMV99" localSheetId="52">#REF!</definedName>
    <definedName name="CTOOMV99" localSheetId="64">#REF!</definedName>
    <definedName name="CTOOMV99" localSheetId="65">#REF!</definedName>
    <definedName name="CTOOMV99">#REF!</definedName>
    <definedName name="cuad1" localSheetId="67">#REF!</definedName>
    <definedName name="cuad1" localSheetId="68">#REF!</definedName>
    <definedName name="cuad1" localSheetId="69">#REF!</definedName>
    <definedName name="cuad1" localSheetId="70">#REF!</definedName>
    <definedName name="cuad1" localSheetId="72">#REF!</definedName>
    <definedName name="cuad1" localSheetId="73">#REF!</definedName>
    <definedName name="cuad1" localSheetId="74">#REF!</definedName>
    <definedName name="cuad1" localSheetId="11">#REF!</definedName>
    <definedName name="cuad1" localSheetId="10">#REF!</definedName>
    <definedName name="cuad1" localSheetId="38">#REF!</definedName>
    <definedName name="cuad1" localSheetId="39">#REF!</definedName>
    <definedName name="cuad1" localSheetId="40">#REF!</definedName>
    <definedName name="cuad1" localSheetId="41">#REF!</definedName>
    <definedName name="cuad1" localSheetId="46">#REF!</definedName>
    <definedName name="cuad1" localSheetId="52">#REF!</definedName>
    <definedName name="cuad1" localSheetId="64">#REF!</definedName>
    <definedName name="cuad1" localSheetId="65">#REF!</definedName>
    <definedName name="cuad1">#REF!</definedName>
    <definedName name="cuad10" localSheetId="67">#REF!</definedName>
    <definedName name="cuad10" localSheetId="68">#REF!</definedName>
    <definedName name="cuad10" localSheetId="69">#REF!</definedName>
    <definedName name="cuad10" localSheetId="70">#REF!</definedName>
    <definedName name="cuad10" localSheetId="72">#REF!</definedName>
    <definedName name="cuad10" localSheetId="73">#REF!</definedName>
    <definedName name="cuad10" localSheetId="74">#REF!</definedName>
    <definedName name="cuad10" localSheetId="11">#REF!</definedName>
    <definedName name="cuad10" localSheetId="10">#REF!</definedName>
    <definedName name="cuad10" localSheetId="38">#REF!</definedName>
    <definedName name="cuad10" localSheetId="39">#REF!</definedName>
    <definedName name="cuad10" localSheetId="40">#REF!</definedName>
    <definedName name="cuad10" localSheetId="41">#REF!</definedName>
    <definedName name="cuad10" localSheetId="46">#REF!</definedName>
    <definedName name="cuad10" localSheetId="52">#REF!</definedName>
    <definedName name="cuad10" localSheetId="64">#REF!</definedName>
    <definedName name="cuad10" localSheetId="65">#REF!</definedName>
    <definedName name="cuad10">#REF!</definedName>
    <definedName name="cuad11" localSheetId="67">#REF!</definedName>
    <definedName name="cuad11" localSheetId="68">#REF!</definedName>
    <definedName name="cuad11" localSheetId="69">#REF!</definedName>
    <definedName name="cuad11" localSheetId="70">#REF!</definedName>
    <definedName name="cuad11" localSheetId="72">#REF!</definedName>
    <definedName name="cuad11" localSheetId="73">#REF!</definedName>
    <definedName name="cuad11" localSheetId="74">#REF!</definedName>
    <definedName name="cuad11" localSheetId="11">#REF!</definedName>
    <definedName name="cuad11" localSheetId="10">#REF!</definedName>
    <definedName name="cuad11" localSheetId="38">#REF!</definedName>
    <definedName name="cuad11" localSheetId="39">#REF!</definedName>
    <definedName name="cuad11" localSheetId="40">#REF!</definedName>
    <definedName name="cuad11" localSheetId="41">#REF!</definedName>
    <definedName name="cuad11" localSheetId="46">#REF!</definedName>
    <definedName name="cuad11" localSheetId="52">#REF!</definedName>
    <definedName name="cuad11" localSheetId="64">#REF!</definedName>
    <definedName name="cuad11" localSheetId="65">#REF!</definedName>
    <definedName name="cuad11">#REF!</definedName>
    <definedName name="cuad12" localSheetId="67">#REF!</definedName>
    <definedName name="cuad12" localSheetId="68">#REF!</definedName>
    <definedName name="cuad12" localSheetId="69">#REF!</definedName>
    <definedName name="cuad12" localSheetId="70">#REF!</definedName>
    <definedName name="cuad12" localSheetId="72">#REF!</definedName>
    <definedName name="cuad12" localSheetId="73">#REF!</definedName>
    <definedName name="cuad12" localSheetId="74">#REF!</definedName>
    <definedName name="cuad12" localSheetId="11">#REF!</definedName>
    <definedName name="cuad12" localSheetId="10">#REF!</definedName>
    <definedName name="cuad12" localSheetId="38">#REF!</definedName>
    <definedName name="cuad12" localSheetId="39">#REF!</definedName>
    <definedName name="cuad12" localSheetId="40">#REF!</definedName>
    <definedName name="cuad12" localSheetId="41">#REF!</definedName>
    <definedName name="cuad12" localSheetId="46">#REF!</definedName>
    <definedName name="cuad12" localSheetId="52">#REF!</definedName>
    <definedName name="cuad12" localSheetId="64">#REF!</definedName>
    <definedName name="cuad12" localSheetId="65">#REF!</definedName>
    <definedName name="cuad12">#REF!</definedName>
    <definedName name="cuad13" localSheetId="67">#REF!</definedName>
    <definedName name="cuad13" localSheetId="68">#REF!</definedName>
    <definedName name="cuad13" localSheetId="69">#REF!</definedName>
    <definedName name="cuad13" localSheetId="70">#REF!</definedName>
    <definedName name="cuad13" localSheetId="72">#REF!</definedName>
    <definedName name="cuad13" localSheetId="73">#REF!</definedName>
    <definedName name="cuad13" localSheetId="74">#REF!</definedName>
    <definedName name="cuad13" localSheetId="11">#REF!</definedName>
    <definedName name="cuad13" localSheetId="10">#REF!</definedName>
    <definedName name="cuad13" localSheetId="38">#REF!</definedName>
    <definedName name="cuad13" localSheetId="39">#REF!</definedName>
    <definedName name="cuad13" localSheetId="40">#REF!</definedName>
    <definedName name="cuad13" localSheetId="41">#REF!</definedName>
    <definedName name="cuad13" localSheetId="46">#REF!</definedName>
    <definedName name="cuad13" localSheetId="52">#REF!</definedName>
    <definedName name="cuad13" localSheetId="64">#REF!</definedName>
    <definedName name="cuad13" localSheetId="65">#REF!</definedName>
    <definedName name="cuad13">#REF!</definedName>
    <definedName name="cuad14" localSheetId="67">#REF!</definedName>
    <definedName name="cuad14" localSheetId="68">#REF!</definedName>
    <definedName name="cuad14" localSheetId="69">#REF!</definedName>
    <definedName name="cuad14" localSheetId="70">#REF!</definedName>
    <definedName name="cuad14" localSheetId="72">#REF!</definedName>
    <definedName name="cuad14" localSheetId="73">#REF!</definedName>
    <definedName name="cuad14" localSheetId="74">#REF!</definedName>
    <definedName name="cuad14" localSheetId="11">#REF!</definedName>
    <definedName name="cuad14" localSheetId="10">#REF!</definedName>
    <definedName name="cuad14" localSheetId="38">#REF!</definedName>
    <definedName name="cuad14" localSheetId="39">#REF!</definedName>
    <definedName name="cuad14" localSheetId="40">#REF!</definedName>
    <definedName name="cuad14" localSheetId="41">#REF!</definedName>
    <definedName name="cuad14" localSheetId="46">#REF!</definedName>
    <definedName name="cuad14" localSheetId="52">#REF!</definedName>
    <definedName name="cuad14" localSheetId="64">#REF!</definedName>
    <definedName name="cuad14" localSheetId="65">#REF!</definedName>
    <definedName name="cuad14">#REF!</definedName>
    <definedName name="cuad15" localSheetId="67">#REF!</definedName>
    <definedName name="cuad15" localSheetId="68">#REF!</definedName>
    <definedName name="cuad15" localSheetId="69">#REF!</definedName>
    <definedName name="cuad15" localSheetId="70">#REF!</definedName>
    <definedName name="cuad15" localSheetId="72">#REF!</definedName>
    <definedName name="cuad15" localSheetId="73">#REF!</definedName>
    <definedName name="cuad15" localSheetId="74">#REF!</definedName>
    <definedName name="cuad15" localSheetId="11">#REF!</definedName>
    <definedName name="cuad15" localSheetId="10">#REF!</definedName>
    <definedName name="cuad15" localSheetId="38">#REF!</definedName>
    <definedName name="cuad15" localSheetId="39">#REF!</definedName>
    <definedName name="cuad15" localSheetId="40">#REF!</definedName>
    <definedName name="cuad15" localSheetId="41">#REF!</definedName>
    <definedName name="cuad15" localSheetId="46">#REF!</definedName>
    <definedName name="cuad15" localSheetId="52">#REF!</definedName>
    <definedName name="cuad15" localSheetId="64">#REF!</definedName>
    <definedName name="cuad15" localSheetId="65">#REF!</definedName>
    <definedName name="cuad15">#REF!</definedName>
    <definedName name="cuad16" localSheetId="67">#REF!</definedName>
    <definedName name="cuad16" localSheetId="68">#REF!</definedName>
    <definedName name="cuad16" localSheetId="69">#REF!</definedName>
    <definedName name="cuad16" localSheetId="70">#REF!</definedName>
    <definedName name="cuad16" localSheetId="72">#REF!</definedName>
    <definedName name="cuad16" localSheetId="73">#REF!</definedName>
    <definedName name="cuad16" localSheetId="74">#REF!</definedName>
    <definedName name="cuad16" localSheetId="11">#REF!</definedName>
    <definedName name="cuad16" localSheetId="10">#REF!</definedName>
    <definedName name="cuad16" localSheetId="38">#REF!</definedName>
    <definedName name="cuad16" localSheetId="39">#REF!</definedName>
    <definedName name="cuad16" localSheetId="40">#REF!</definedName>
    <definedName name="cuad16" localSheetId="41">#REF!</definedName>
    <definedName name="cuad16" localSheetId="46">#REF!</definedName>
    <definedName name="cuad16" localSheetId="52">#REF!</definedName>
    <definedName name="cuad16" localSheetId="64">#REF!</definedName>
    <definedName name="cuad16" localSheetId="65">#REF!</definedName>
    <definedName name="cuad16">#REF!</definedName>
    <definedName name="cuad17" localSheetId="67">#REF!</definedName>
    <definedName name="cuad17" localSheetId="68">#REF!</definedName>
    <definedName name="cuad17" localSheetId="69">#REF!</definedName>
    <definedName name="cuad17" localSheetId="70">#REF!</definedName>
    <definedName name="cuad17" localSheetId="72">#REF!</definedName>
    <definedName name="cuad17" localSheetId="73">#REF!</definedName>
    <definedName name="cuad17" localSheetId="74">#REF!</definedName>
    <definedName name="cuad17" localSheetId="11">#REF!</definedName>
    <definedName name="cuad17" localSheetId="10">#REF!</definedName>
    <definedName name="cuad17" localSheetId="38">#REF!</definedName>
    <definedName name="cuad17" localSheetId="39">#REF!</definedName>
    <definedName name="cuad17" localSheetId="40">#REF!</definedName>
    <definedName name="cuad17" localSheetId="41">#REF!</definedName>
    <definedName name="cuad17" localSheetId="46">#REF!</definedName>
    <definedName name="cuad17" localSheetId="52">#REF!</definedName>
    <definedName name="cuad17" localSheetId="64">#REF!</definedName>
    <definedName name="cuad17" localSheetId="65">#REF!</definedName>
    <definedName name="cuad17">#REF!</definedName>
    <definedName name="cuad18" localSheetId="67">#REF!</definedName>
    <definedName name="cuad18" localSheetId="68">#REF!</definedName>
    <definedName name="cuad18" localSheetId="69">#REF!</definedName>
    <definedName name="cuad18" localSheetId="70">#REF!</definedName>
    <definedName name="cuad18" localSheetId="72">#REF!</definedName>
    <definedName name="cuad18" localSheetId="73">#REF!</definedName>
    <definedName name="cuad18" localSheetId="74">#REF!</definedName>
    <definedName name="cuad18" localSheetId="11">#REF!</definedName>
    <definedName name="cuad18" localSheetId="10">#REF!</definedName>
    <definedName name="cuad18" localSheetId="38">#REF!</definedName>
    <definedName name="cuad18" localSheetId="39">#REF!</definedName>
    <definedName name="cuad18" localSheetId="40">#REF!</definedName>
    <definedName name="cuad18" localSheetId="41">#REF!</definedName>
    <definedName name="cuad18" localSheetId="46">#REF!</definedName>
    <definedName name="cuad18" localSheetId="52">#REF!</definedName>
    <definedName name="cuad18" localSheetId="64">#REF!</definedName>
    <definedName name="cuad18" localSheetId="65">#REF!</definedName>
    <definedName name="cuad18">#REF!</definedName>
    <definedName name="cuad19" localSheetId="67">#REF!</definedName>
    <definedName name="cuad19" localSheetId="68">#REF!</definedName>
    <definedName name="cuad19" localSheetId="69">#REF!</definedName>
    <definedName name="cuad19" localSheetId="70">#REF!</definedName>
    <definedName name="cuad19" localSheetId="72">#REF!</definedName>
    <definedName name="cuad19" localSheetId="73">#REF!</definedName>
    <definedName name="cuad19" localSheetId="74">#REF!</definedName>
    <definedName name="cuad19" localSheetId="11">#REF!</definedName>
    <definedName name="cuad19" localSheetId="10">#REF!</definedName>
    <definedName name="cuad19" localSheetId="38">#REF!</definedName>
    <definedName name="cuad19" localSheetId="39">#REF!</definedName>
    <definedName name="cuad19" localSheetId="40">#REF!</definedName>
    <definedName name="cuad19" localSheetId="41">#REF!</definedName>
    <definedName name="cuad19" localSheetId="46">#REF!</definedName>
    <definedName name="cuad19" localSheetId="52">#REF!</definedName>
    <definedName name="cuad19" localSheetId="64">#REF!</definedName>
    <definedName name="cuad19" localSheetId="65">#REF!</definedName>
    <definedName name="cuad19">#REF!</definedName>
    <definedName name="cuad2" localSheetId="67">#REF!</definedName>
    <definedName name="cuad2" localSheetId="68">#REF!</definedName>
    <definedName name="cuad2" localSheetId="69">#REF!</definedName>
    <definedName name="cuad2" localSheetId="70">#REF!</definedName>
    <definedName name="cuad2" localSheetId="72">#REF!</definedName>
    <definedName name="cuad2" localSheetId="73">#REF!</definedName>
    <definedName name="cuad2" localSheetId="74">#REF!</definedName>
    <definedName name="cuad2" localSheetId="11">#REF!</definedName>
    <definedName name="cuad2" localSheetId="10">#REF!</definedName>
    <definedName name="cuad2" localSheetId="38">#REF!</definedName>
    <definedName name="cuad2" localSheetId="39">#REF!</definedName>
    <definedName name="cuad2" localSheetId="40">#REF!</definedName>
    <definedName name="cuad2" localSheetId="41">#REF!</definedName>
    <definedName name="cuad2" localSheetId="46">#REF!</definedName>
    <definedName name="cuad2" localSheetId="52">#REF!</definedName>
    <definedName name="cuad2" localSheetId="64">#REF!</definedName>
    <definedName name="cuad2" localSheetId="65">#REF!</definedName>
    <definedName name="cuad2">#REF!</definedName>
    <definedName name="cuad20" localSheetId="67">#REF!</definedName>
    <definedName name="cuad20" localSheetId="68">#REF!</definedName>
    <definedName name="cuad20" localSheetId="69">#REF!</definedName>
    <definedName name="cuad20" localSheetId="70">#REF!</definedName>
    <definedName name="cuad20" localSheetId="72">#REF!</definedName>
    <definedName name="cuad20" localSheetId="73">#REF!</definedName>
    <definedName name="cuad20" localSheetId="74">#REF!</definedName>
    <definedName name="cuad20" localSheetId="11">#REF!</definedName>
    <definedName name="cuad20" localSheetId="10">#REF!</definedName>
    <definedName name="cuad20" localSheetId="38">#REF!</definedName>
    <definedName name="cuad20" localSheetId="39">#REF!</definedName>
    <definedName name="cuad20" localSheetId="40">#REF!</definedName>
    <definedName name="cuad20" localSheetId="41">#REF!</definedName>
    <definedName name="cuad20" localSheetId="46">#REF!</definedName>
    <definedName name="cuad20" localSheetId="52">#REF!</definedName>
    <definedName name="cuad20" localSheetId="64">#REF!</definedName>
    <definedName name="cuad20" localSheetId="65">#REF!</definedName>
    <definedName name="cuad20">#REF!</definedName>
    <definedName name="cuad21" localSheetId="67">#REF!</definedName>
    <definedName name="cuad21" localSheetId="68">#REF!</definedName>
    <definedName name="cuad21" localSheetId="69">#REF!</definedName>
    <definedName name="cuad21" localSheetId="70">#REF!</definedName>
    <definedName name="cuad21" localSheetId="72">#REF!</definedName>
    <definedName name="cuad21" localSheetId="73">#REF!</definedName>
    <definedName name="cuad21" localSheetId="74">#REF!</definedName>
    <definedName name="cuad21" localSheetId="11">#REF!</definedName>
    <definedName name="cuad21" localSheetId="10">#REF!</definedName>
    <definedName name="cuad21" localSheetId="38">#REF!</definedName>
    <definedName name="cuad21" localSheetId="39">#REF!</definedName>
    <definedName name="cuad21" localSheetId="40">#REF!</definedName>
    <definedName name="cuad21" localSheetId="41">#REF!</definedName>
    <definedName name="cuad21" localSheetId="46">#REF!</definedName>
    <definedName name="cuad21" localSheetId="52">#REF!</definedName>
    <definedName name="cuad21" localSheetId="64">#REF!</definedName>
    <definedName name="cuad21" localSheetId="65">#REF!</definedName>
    <definedName name="cuad21">#REF!</definedName>
    <definedName name="cuad22" localSheetId="67">#REF!</definedName>
    <definedName name="cuad22" localSheetId="68">#REF!</definedName>
    <definedName name="cuad22" localSheetId="69">#REF!</definedName>
    <definedName name="cuad22" localSheetId="70">#REF!</definedName>
    <definedName name="cuad22" localSheetId="72">#REF!</definedName>
    <definedName name="cuad22" localSheetId="73">#REF!</definedName>
    <definedName name="cuad22" localSheetId="74">#REF!</definedName>
    <definedName name="cuad22" localSheetId="11">#REF!</definedName>
    <definedName name="cuad22" localSheetId="10">#REF!</definedName>
    <definedName name="cuad22" localSheetId="38">#REF!</definedName>
    <definedName name="cuad22" localSheetId="39">#REF!</definedName>
    <definedName name="cuad22" localSheetId="40">#REF!</definedName>
    <definedName name="cuad22" localSheetId="41">#REF!</definedName>
    <definedName name="cuad22" localSheetId="46">#REF!</definedName>
    <definedName name="cuad22" localSheetId="52">#REF!</definedName>
    <definedName name="cuad22" localSheetId="64">#REF!</definedName>
    <definedName name="cuad22" localSheetId="65">#REF!</definedName>
    <definedName name="cuad22">#REF!</definedName>
    <definedName name="cuad23" localSheetId="67">#REF!</definedName>
    <definedName name="cuad23" localSheetId="68">#REF!</definedName>
    <definedName name="cuad23" localSheetId="69">#REF!</definedName>
    <definedName name="cuad23" localSheetId="70">#REF!</definedName>
    <definedName name="cuad23" localSheetId="72">#REF!</definedName>
    <definedName name="cuad23" localSheetId="73">#REF!</definedName>
    <definedName name="cuad23" localSheetId="74">#REF!</definedName>
    <definedName name="cuad23" localSheetId="11">#REF!</definedName>
    <definedName name="cuad23" localSheetId="10">#REF!</definedName>
    <definedName name="cuad23" localSheetId="38">#REF!</definedName>
    <definedName name="cuad23" localSheetId="39">#REF!</definedName>
    <definedName name="cuad23" localSheetId="40">#REF!</definedName>
    <definedName name="cuad23" localSheetId="41">#REF!</definedName>
    <definedName name="cuad23" localSheetId="46">#REF!</definedName>
    <definedName name="cuad23" localSheetId="52">#REF!</definedName>
    <definedName name="cuad23" localSheetId="64">#REF!</definedName>
    <definedName name="cuad23" localSheetId="65">#REF!</definedName>
    <definedName name="cuad23">#REF!</definedName>
    <definedName name="cuad24" localSheetId="67">#REF!</definedName>
    <definedName name="cuad24" localSheetId="68">#REF!</definedName>
    <definedName name="cuad24" localSheetId="69">#REF!</definedName>
    <definedName name="cuad24" localSheetId="70">#REF!</definedName>
    <definedName name="cuad24" localSheetId="72">#REF!</definedName>
    <definedName name="cuad24" localSheetId="73">#REF!</definedName>
    <definedName name="cuad24" localSheetId="74">#REF!</definedName>
    <definedName name="cuad24" localSheetId="11">#REF!</definedName>
    <definedName name="cuad24" localSheetId="10">#REF!</definedName>
    <definedName name="cuad24" localSheetId="38">#REF!</definedName>
    <definedName name="cuad24" localSheetId="39">#REF!</definedName>
    <definedName name="cuad24" localSheetId="40">#REF!</definedName>
    <definedName name="cuad24" localSheetId="41">#REF!</definedName>
    <definedName name="cuad24" localSheetId="46">#REF!</definedName>
    <definedName name="cuad24" localSheetId="52">#REF!</definedName>
    <definedName name="cuad24" localSheetId="64">#REF!</definedName>
    <definedName name="cuad24" localSheetId="65">#REF!</definedName>
    <definedName name="cuad24">#REF!</definedName>
    <definedName name="cuad25" localSheetId="67">#REF!</definedName>
    <definedName name="cuad25" localSheetId="68">#REF!</definedName>
    <definedName name="cuad25" localSheetId="69">#REF!</definedName>
    <definedName name="cuad25" localSheetId="70">#REF!</definedName>
    <definedName name="cuad25" localSheetId="72">#REF!</definedName>
    <definedName name="cuad25" localSheetId="73">#REF!</definedName>
    <definedName name="cuad25" localSheetId="74">#REF!</definedName>
    <definedName name="cuad25" localSheetId="11">#REF!</definedName>
    <definedName name="cuad25" localSheetId="10">#REF!</definedName>
    <definedName name="cuad25" localSheetId="38">#REF!</definedName>
    <definedName name="cuad25" localSheetId="39">#REF!</definedName>
    <definedName name="cuad25" localSheetId="40">#REF!</definedName>
    <definedName name="cuad25" localSheetId="41">#REF!</definedName>
    <definedName name="cuad25" localSheetId="46">#REF!</definedName>
    <definedName name="cuad25" localSheetId="52">#REF!</definedName>
    <definedName name="cuad25" localSheetId="64">#REF!</definedName>
    <definedName name="cuad25" localSheetId="65">#REF!</definedName>
    <definedName name="cuad25">#REF!</definedName>
    <definedName name="cuad3" localSheetId="67">#REF!</definedName>
    <definedName name="cuad3" localSheetId="68">#REF!</definedName>
    <definedName name="cuad3" localSheetId="69">#REF!</definedName>
    <definedName name="cuad3" localSheetId="70">#REF!</definedName>
    <definedName name="cuad3" localSheetId="72">#REF!</definedName>
    <definedName name="cuad3" localSheetId="73">#REF!</definedName>
    <definedName name="cuad3" localSheetId="74">#REF!</definedName>
    <definedName name="cuad3" localSheetId="11">#REF!</definedName>
    <definedName name="cuad3" localSheetId="10">#REF!</definedName>
    <definedName name="cuad3" localSheetId="38">#REF!</definedName>
    <definedName name="cuad3" localSheetId="39">#REF!</definedName>
    <definedName name="cuad3" localSheetId="40">#REF!</definedName>
    <definedName name="cuad3" localSheetId="41">#REF!</definedName>
    <definedName name="cuad3" localSheetId="46">#REF!</definedName>
    <definedName name="cuad3" localSheetId="52">#REF!</definedName>
    <definedName name="cuad3" localSheetId="64">#REF!</definedName>
    <definedName name="cuad3" localSheetId="65">#REF!</definedName>
    <definedName name="cuad3">#REF!</definedName>
    <definedName name="cuad4" localSheetId="67">#REF!</definedName>
    <definedName name="cuad4" localSheetId="68">#REF!</definedName>
    <definedName name="cuad4" localSheetId="69">#REF!</definedName>
    <definedName name="cuad4" localSheetId="70">#REF!</definedName>
    <definedName name="cuad4" localSheetId="72">#REF!</definedName>
    <definedName name="cuad4" localSheetId="73">#REF!</definedName>
    <definedName name="cuad4" localSheetId="74">#REF!</definedName>
    <definedName name="cuad4" localSheetId="11">#REF!</definedName>
    <definedName name="cuad4" localSheetId="10">#REF!</definedName>
    <definedName name="cuad4" localSheetId="38">#REF!</definedName>
    <definedName name="cuad4" localSheetId="39">#REF!</definedName>
    <definedName name="cuad4" localSheetId="40">#REF!</definedName>
    <definedName name="cuad4" localSheetId="41">#REF!</definedName>
    <definedName name="cuad4" localSheetId="46">#REF!</definedName>
    <definedName name="cuad4" localSheetId="52">#REF!</definedName>
    <definedName name="cuad4" localSheetId="64">#REF!</definedName>
    <definedName name="cuad4" localSheetId="65">#REF!</definedName>
    <definedName name="cuad4">#REF!</definedName>
    <definedName name="cuad5" localSheetId="67">#REF!</definedName>
    <definedName name="cuad5" localSheetId="68">#REF!</definedName>
    <definedName name="cuad5" localSheetId="69">#REF!</definedName>
    <definedName name="cuad5" localSheetId="70">#REF!</definedName>
    <definedName name="cuad5" localSheetId="72">#REF!</definedName>
    <definedName name="cuad5" localSheetId="73">#REF!</definedName>
    <definedName name="cuad5" localSheetId="74">#REF!</definedName>
    <definedName name="cuad5" localSheetId="11">#REF!</definedName>
    <definedName name="cuad5" localSheetId="10">#REF!</definedName>
    <definedName name="cuad5" localSheetId="38">#REF!</definedName>
    <definedName name="cuad5" localSheetId="39">#REF!</definedName>
    <definedName name="cuad5" localSheetId="40">#REF!</definedName>
    <definedName name="cuad5" localSheetId="41">#REF!</definedName>
    <definedName name="cuad5" localSheetId="46">#REF!</definedName>
    <definedName name="cuad5" localSheetId="52">#REF!</definedName>
    <definedName name="cuad5" localSheetId="64">#REF!</definedName>
    <definedName name="cuad5" localSheetId="65">#REF!</definedName>
    <definedName name="cuad5">#REF!</definedName>
    <definedName name="cuad6" localSheetId="67">#REF!</definedName>
    <definedName name="cuad6" localSheetId="68">#REF!</definedName>
    <definedName name="cuad6" localSheetId="69">#REF!</definedName>
    <definedName name="cuad6" localSheetId="70">#REF!</definedName>
    <definedName name="cuad6" localSheetId="72">#REF!</definedName>
    <definedName name="cuad6" localSheetId="73">#REF!</definedName>
    <definedName name="cuad6" localSheetId="74">#REF!</definedName>
    <definedName name="cuad6" localSheetId="11">#REF!</definedName>
    <definedName name="cuad6" localSheetId="10">#REF!</definedName>
    <definedName name="cuad6" localSheetId="38">#REF!</definedName>
    <definedName name="cuad6" localSheetId="39">#REF!</definedName>
    <definedName name="cuad6" localSheetId="40">#REF!</definedName>
    <definedName name="cuad6" localSheetId="41">#REF!</definedName>
    <definedName name="cuad6" localSheetId="46">#REF!</definedName>
    <definedName name="cuad6" localSheetId="52">#REF!</definedName>
    <definedName name="cuad6" localSheetId="64">#REF!</definedName>
    <definedName name="cuad6" localSheetId="65">#REF!</definedName>
    <definedName name="cuad6">#REF!</definedName>
    <definedName name="cuad7" localSheetId="67">#REF!</definedName>
    <definedName name="cuad7" localSheetId="68">#REF!</definedName>
    <definedName name="cuad7" localSheetId="69">#REF!</definedName>
    <definedName name="cuad7" localSheetId="70">#REF!</definedName>
    <definedName name="cuad7" localSheetId="72">#REF!</definedName>
    <definedName name="cuad7" localSheetId="73">#REF!</definedName>
    <definedName name="cuad7" localSheetId="74">#REF!</definedName>
    <definedName name="cuad7" localSheetId="11">#REF!</definedName>
    <definedName name="cuad7" localSheetId="10">#REF!</definedName>
    <definedName name="cuad7" localSheetId="38">#REF!</definedName>
    <definedName name="cuad7" localSheetId="39">#REF!</definedName>
    <definedName name="cuad7" localSheetId="40">#REF!</definedName>
    <definedName name="cuad7" localSheetId="41">#REF!</definedName>
    <definedName name="cuad7" localSheetId="46">#REF!</definedName>
    <definedName name="cuad7" localSheetId="52">#REF!</definedName>
    <definedName name="cuad7" localSheetId="64">#REF!</definedName>
    <definedName name="cuad7" localSheetId="65">#REF!</definedName>
    <definedName name="cuad7">#REF!</definedName>
    <definedName name="cuad8" localSheetId="67">#REF!</definedName>
    <definedName name="cuad8" localSheetId="68">#REF!</definedName>
    <definedName name="cuad8" localSheetId="69">#REF!</definedName>
    <definedName name="cuad8" localSheetId="70">#REF!</definedName>
    <definedName name="cuad8" localSheetId="72">#REF!</definedName>
    <definedName name="cuad8" localSheetId="73">#REF!</definedName>
    <definedName name="cuad8" localSheetId="74">#REF!</definedName>
    <definedName name="cuad8" localSheetId="11">#REF!</definedName>
    <definedName name="cuad8" localSheetId="10">#REF!</definedName>
    <definedName name="cuad8" localSheetId="38">#REF!</definedName>
    <definedName name="cuad8" localSheetId="39">#REF!</definedName>
    <definedName name="cuad8" localSheetId="40">#REF!</definedName>
    <definedName name="cuad8" localSheetId="41">#REF!</definedName>
    <definedName name="cuad8" localSheetId="46">#REF!</definedName>
    <definedName name="cuad8" localSheetId="52">#REF!</definedName>
    <definedName name="cuad8" localSheetId="64">#REF!</definedName>
    <definedName name="cuad8" localSheetId="65">#REF!</definedName>
    <definedName name="cuad8">#REF!</definedName>
    <definedName name="cuad9" localSheetId="67">#REF!</definedName>
    <definedName name="cuad9" localSheetId="68">#REF!</definedName>
    <definedName name="cuad9" localSheetId="69">#REF!</definedName>
    <definedName name="cuad9" localSheetId="70">#REF!</definedName>
    <definedName name="cuad9" localSheetId="72">#REF!</definedName>
    <definedName name="cuad9" localSheetId="73">#REF!</definedName>
    <definedName name="cuad9" localSheetId="74">#REF!</definedName>
    <definedName name="cuad9" localSheetId="11">#REF!</definedName>
    <definedName name="cuad9" localSheetId="10">#REF!</definedName>
    <definedName name="cuad9" localSheetId="38">#REF!</definedName>
    <definedName name="cuad9" localSheetId="39">#REF!</definedName>
    <definedName name="cuad9" localSheetId="40">#REF!</definedName>
    <definedName name="cuad9" localSheetId="41">#REF!</definedName>
    <definedName name="cuad9" localSheetId="46">#REF!</definedName>
    <definedName name="cuad9" localSheetId="52">#REF!</definedName>
    <definedName name="cuad9" localSheetId="64">#REF!</definedName>
    <definedName name="cuad9" localSheetId="65">#REF!</definedName>
    <definedName name="cuad9">#REF!</definedName>
    <definedName name="CUADR11" localSheetId="67">#REF!</definedName>
    <definedName name="CUADR11" localSheetId="68">#REF!</definedName>
    <definedName name="CUADR11" localSheetId="69">#REF!</definedName>
    <definedName name="CUADR11" localSheetId="70">#REF!</definedName>
    <definedName name="CUADR11" localSheetId="72">#REF!</definedName>
    <definedName name="CUADR11" localSheetId="73">#REF!</definedName>
    <definedName name="CUADR11" localSheetId="74">#REF!</definedName>
    <definedName name="CUADR11" localSheetId="11">#REF!</definedName>
    <definedName name="CUADR11" localSheetId="10">#REF!</definedName>
    <definedName name="CUADR11" localSheetId="38">#REF!</definedName>
    <definedName name="CUADR11" localSheetId="39">#REF!</definedName>
    <definedName name="CUADR11" localSheetId="40">#REF!</definedName>
    <definedName name="CUADR11" localSheetId="41">#REF!</definedName>
    <definedName name="CUADR11" localSheetId="46">#REF!</definedName>
    <definedName name="CUADR11" localSheetId="52">#REF!</definedName>
    <definedName name="CUADR11" localSheetId="64">#REF!</definedName>
    <definedName name="CUADR11" localSheetId="65">#REF!</definedName>
    <definedName name="CUADR11">#REF!</definedName>
    <definedName name="CUADRO_10.3.1" localSheetId="11">#REF!</definedName>
    <definedName name="CUADRO_10.3.1" localSheetId="10">#REF!</definedName>
    <definedName name="CUADRO_10.3.1" localSheetId="38">#REF!</definedName>
    <definedName name="CUADRO_10.3.1" localSheetId="39">#REF!</definedName>
    <definedName name="CUADRO_10.3.1" localSheetId="46">'[101]fondo promedio'!$A$36:$L$74</definedName>
    <definedName name="CUADRO_10.3.1" localSheetId="51">#REF!</definedName>
    <definedName name="CUADRO_10.3.1" localSheetId="52">'[101]fondo promedio'!$A$36:$L$74</definedName>
    <definedName name="CUADRO_10.3.1" localSheetId="66">'[101]fondo promedio'!$A$36:$L$74</definedName>
    <definedName name="CUADRO_10.3.1">#REF!</definedName>
    <definedName name="CUADRO_N__4.1.3" localSheetId="67">#REF!</definedName>
    <definedName name="CUADRO_N__4.1.3" localSheetId="68">#REF!</definedName>
    <definedName name="CUADRO_N__4.1.3" localSheetId="69">#REF!</definedName>
    <definedName name="CUADRO_N__4.1.3" localSheetId="70">#REF!</definedName>
    <definedName name="CUADRO_N__4.1.3" localSheetId="72">#REF!</definedName>
    <definedName name="CUADRO_N__4.1.3" localSheetId="73">#REF!</definedName>
    <definedName name="CUADRO_N__4.1.3" localSheetId="74">#REF!</definedName>
    <definedName name="CUADRO_N__4.1.3" localSheetId="11">#REF!</definedName>
    <definedName name="CUADRO_N__4.1.3" localSheetId="12">#REF!</definedName>
    <definedName name="CUADRO_N__4.1.3" localSheetId="13">#REF!</definedName>
    <definedName name="CUADRO_N__4.1.3" localSheetId="10">#REF!</definedName>
    <definedName name="CUADRO_N__4.1.3" localSheetId="38">#REF!</definedName>
    <definedName name="CUADRO_N__4.1.3" localSheetId="30">#REF!</definedName>
    <definedName name="CUADRO_N__4.1.3" localSheetId="39">#REF!</definedName>
    <definedName name="CUADRO_N__4.1.3" localSheetId="40">#REF!</definedName>
    <definedName name="CUADRO_N__4.1.3" localSheetId="41">#REF!</definedName>
    <definedName name="CUADRO_N__4.1.3" localSheetId="46">#REF!</definedName>
    <definedName name="CUADRO_N__4.1.3" localSheetId="52">#REF!</definedName>
    <definedName name="CUADRO_N__4.1.3" localSheetId="53">#REF!</definedName>
    <definedName name="CUADRO_N__4.1.3" localSheetId="64">#REF!</definedName>
    <definedName name="CUADRO_N__4.1.3" localSheetId="65">#REF!</definedName>
    <definedName name="CUADRO_N__4.1.3" localSheetId="66">#REF!</definedName>
    <definedName name="CUADRO_N__4.1.3">#REF!</definedName>
    <definedName name="CUADRO_No_9_C" localSheetId="67">#REF!</definedName>
    <definedName name="CUADRO_No_9_C" localSheetId="68">#REF!</definedName>
    <definedName name="CUADRO_No_9_C" localSheetId="69">#REF!</definedName>
    <definedName name="CUADRO_No_9_C" localSheetId="70">#REF!</definedName>
    <definedName name="CUADRO_No_9_C" localSheetId="72">#REF!</definedName>
    <definedName name="CUADRO_No_9_C" localSheetId="73">#REF!</definedName>
    <definedName name="CUADRO_No_9_C" localSheetId="74">#REF!</definedName>
    <definedName name="CUADRO_No_9_C" localSheetId="11">#REF!</definedName>
    <definedName name="CUADRO_No_9_C" localSheetId="12">#REF!</definedName>
    <definedName name="CUADRO_No_9_C" localSheetId="13">#REF!</definedName>
    <definedName name="CUADRO_No_9_C" localSheetId="10">#REF!</definedName>
    <definedName name="CUADRO_No_9_C" localSheetId="38">#REF!</definedName>
    <definedName name="CUADRO_No_9_C" localSheetId="39">#REF!</definedName>
    <definedName name="CUADRO_No_9_C" localSheetId="40">#REF!</definedName>
    <definedName name="CUADRO_No_9_C" localSheetId="41">#REF!</definedName>
    <definedName name="CUADRO_No_9_C" localSheetId="46">#REF!</definedName>
    <definedName name="CUADRO_No_9_C" localSheetId="52">#REF!</definedName>
    <definedName name="CUADRO_No_9_C" localSheetId="53">#REF!</definedName>
    <definedName name="CUADRO_No_9_C" localSheetId="64">#REF!</definedName>
    <definedName name="CUADRO_No_9_C" localSheetId="65">#REF!</definedName>
    <definedName name="CUADRO_No_9_C">#REF!</definedName>
    <definedName name="CUADRO9" localSheetId="67">#REF!</definedName>
    <definedName name="CUADRO9" localSheetId="68">#REF!</definedName>
    <definedName name="CUADRO9" localSheetId="69">#REF!</definedName>
    <definedName name="CUADRO9" localSheetId="70">#REF!</definedName>
    <definedName name="CUADRO9" localSheetId="72">#REF!</definedName>
    <definedName name="CUADRO9" localSheetId="73">#REF!</definedName>
    <definedName name="CUADRO9" localSheetId="74">#REF!</definedName>
    <definedName name="CUADRO9" localSheetId="11">#REF!</definedName>
    <definedName name="CUADRO9" localSheetId="12">#REF!</definedName>
    <definedName name="CUADRO9" localSheetId="13">#REF!</definedName>
    <definedName name="CUADRO9" localSheetId="10">#REF!</definedName>
    <definedName name="CUADRO9" localSheetId="38">#REF!</definedName>
    <definedName name="CUADRO9" localSheetId="39">#REF!</definedName>
    <definedName name="CUADRO9" localSheetId="40">#REF!</definedName>
    <definedName name="CUADRO9" localSheetId="41">#REF!</definedName>
    <definedName name="CUADRO9" localSheetId="46">#REF!</definedName>
    <definedName name="CUADRO9" localSheetId="52">#REF!</definedName>
    <definedName name="CUADRO9" localSheetId="53">#REF!</definedName>
    <definedName name="CUADRO9" localSheetId="64">#REF!</definedName>
    <definedName name="CUADRO9" localSheetId="65">#REF!</definedName>
    <definedName name="CUADRO9">#REF!</definedName>
    <definedName name="CUADRO9A" localSheetId="67">#REF!</definedName>
    <definedName name="CUADRO9A" localSheetId="68">#REF!</definedName>
    <definedName name="CUADRO9A" localSheetId="69">#REF!</definedName>
    <definedName name="CUADRO9A" localSheetId="70">#REF!</definedName>
    <definedName name="CUADRO9A" localSheetId="72">#REF!</definedName>
    <definedName name="CUADRO9A" localSheetId="73">#REF!</definedName>
    <definedName name="CUADRO9A" localSheetId="74">#REF!</definedName>
    <definedName name="CUADRO9A" localSheetId="11">#REF!</definedName>
    <definedName name="CUADRO9A" localSheetId="10">#REF!</definedName>
    <definedName name="CUADRO9A" localSheetId="38">#REF!</definedName>
    <definedName name="CUADRO9A" localSheetId="39">#REF!</definedName>
    <definedName name="CUADRO9A" localSheetId="40">#REF!</definedName>
    <definedName name="CUADRO9A" localSheetId="41">#REF!</definedName>
    <definedName name="CUADRO9A" localSheetId="46">#REF!</definedName>
    <definedName name="CUADRO9A" localSheetId="52">#REF!</definedName>
    <definedName name="CUADRO9A" localSheetId="64">#REF!</definedName>
    <definedName name="CUADRO9A" localSheetId="65">#REF!</definedName>
    <definedName name="CUADRO9A">#REF!</definedName>
    <definedName name="CUADRO9B" localSheetId="67">#REF!</definedName>
    <definedName name="CUADRO9B" localSheetId="68">#REF!</definedName>
    <definedName name="CUADRO9B" localSheetId="69">#REF!</definedName>
    <definedName name="CUADRO9B" localSheetId="70">#REF!</definedName>
    <definedName name="CUADRO9B" localSheetId="72">#REF!</definedName>
    <definedName name="CUADRO9B" localSheetId="73">#REF!</definedName>
    <definedName name="CUADRO9B" localSheetId="74">#REF!</definedName>
    <definedName name="CUADRO9B" localSheetId="11">#REF!</definedName>
    <definedName name="CUADRO9B" localSheetId="10">#REF!</definedName>
    <definedName name="CUADRO9B" localSheetId="38">#REF!</definedName>
    <definedName name="CUADRO9B" localSheetId="39">#REF!</definedName>
    <definedName name="CUADRO9B" localSheetId="40">#REF!</definedName>
    <definedName name="CUADRO9B" localSheetId="41">#REF!</definedName>
    <definedName name="CUADRO9B" localSheetId="46">#REF!</definedName>
    <definedName name="CUADRO9B" localSheetId="52">#REF!</definedName>
    <definedName name="CUADRO9B" localSheetId="64">#REF!</definedName>
    <definedName name="CUADRO9B" localSheetId="65">#REF!</definedName>
    <definedName name="CUADRO9B">#REF!</definedName>
    <definedName name="CUADROI" localSheetId="67">#REF!</definedName>
    <definedName name="CUADROI" localSheetId="68">#REF!</definedName>
    <definedName name="CUADROI" localSheetId="69">#REF!</definedName>
    <definedName name="CUADROI" localSheetId="70">#REF!</definedName>
    <definedName name="CUADROI" localSheetId="72">#REF!</definedName>
    <definedName name="CUADROI" localSheetId="73">#REF!</definedName>
    <definedName name="CUADROI" localSheetId="74">#REF!</definedName>
    <definedName name="CUADROI" localSheetId="11">#REF!</definedName>
    <definedName name="CUADROI" localSheetId="10">#REF!</definedName>
    <definedName name="CUADROI" localSheetId="38">#REF!</definedName>
    <definedName name="CUADROI" localSheetId="39">#REF!</definedName>
    <definedName name="CUADROI" localSheetId="40">#REF!</definedName>
    <definedName name="CUADROI" localSheetId="41">#REF!</definedName>
    <definedName name="CUADROI" localSheetId="46">#REF!</definedName>
    <definedName name="CUADROI" localSheetId="52">#REF!</definedName>
    <definedName name="CUADROI" localSheetId="64">#REF!</definedName>
    <definedName name="CUADROI" localSheetId="65">#REF!</definedName>
    <definedName name="CUADROI">#REF!</definedName>
    <definedName name="CUADROII" localSheetId="67">#REF!</definedName>
    <definedName name="CUADROII" localSheetId="68">#REF!</definedName>
    <definedName name="CUADROII" localSheetId="69">#REF!</definedName>
    <definedName name="CUADROII" localSheetId="70">#REF!</definedName>
    <definedName name="CUADROII" localSheetId="72">#REF!</definedName>
    <definedName name="CUADROII" localSheetId="73">#REF!</definedName>
    <definedName name="CUADROII" localSheetId="74">#REF!</definedName>
    <definedName name="CUADROII" localSheetId="11">#REF!</definedName>
    <definedName name="CUADROII" localSheetId="10">#REF!</definedName>
    <definedName name="CUADROII" localSheetId="38">#REF!</definedName>
    <definedName name="CUADROII" localSheetId="39">#REF!</definedName>
    <definedName name="CUADROII" localSheetId="40">#REF!</definedName>
    <definedName name="CUADROII" localSheetId="41">#REF!</definedName>
    <definedName name="CUADROII" localSheetId="46">#REF!</definedName>
    <definedName name="CUADROII" localSheetId="52">#REF!</definedName>
    <definedName name="CUADROII" localSheetId="64">#REF!</definedName>
    <definedName name="CUADROII" localSheetId="65">#REF!</definedName>
    <definedName name="CUADROII">#REF!</definedName>
    <definedName name="CUADROIII" localSheetId="67">#REF!</definedName>
    <definedName name="CUADROIII" localSheetId="68">#REF!</definedName>
    <definedName name="CUADROIII" localSheetId="69">#REF!</definedName>
    <definedName name="CUADROIII" localSheetId="70">#REF!</definedName>
    <definedName name="CUADROIII" localSheetId="72">#REF!</definedName>
    <definedName name="CUADROIII" localSheetId="73">#REF!</definedName>
    <definedName name="CUADROIII" localSheetId="74">#REF!</definedName>
    <definedName name="CUADROIII" localSheetId="11">#REF!</definedName>
    <definedName name="CUADROIII" localSheetId="10">#REF!</definedName>
    <definedName name="CUADROIII" localSheetId="38">#REF!</definedName>
    <definedName name="CUADROIII" localSheetId="39">#REF!</definedName>
    <definedName name="CUADROIII" localSheetId="40">#REF!</definedName>
    <definedName name="CUADROIII" localSheetId="41">#REF!</definedName>
    <definedName name="CUADROIII" localSheetId="46">#REF!</definedName>
    <definedName name="CUADROIII" localSheetId="52">#REF!</definedName>
    <definedName name="CUADROIII" localSheetId="64">#REF!</definedName>
    <definedName name="CUADROIII" localSheetId="65">#REF!</definedName>
    <definedName name="CUADROIII">#REF!</definedName>
    <definedName name="CUADROIV" localSheetId="67">#REF!</definedName>
    <definedName name="CUADROIV" localSheetId="68">#REF!</definedName>
    <definedName name="CUADROIV" localSheetId="69">#REF!</definedName>
    <definedName name="CUADROIV" localSheetId="70">#REF!</definedName>
    <definedName name="CUADROIV" localSheetId="72">#REF!</definedName>
    <definedName name="CUADROIV" localSheetId="73">#REF!</definedName>
    <definedName name="CUADROIV" localSheetId="74">#REF!</definedName>
    <definedName name="CUADROIV" localSheetId="11">#REF!</definedName>
    <definedName name="CUADROIV" localSheetId="10">#REF!</definedName>
    <definedName name="CUADROIV" localSheetId="38">#REF!</definedName>
    <definedName name="CUADROIV" localSheetId="39">#REF!</definedName>
    <definedName name="CUADROIV" localSheetId="40">#REF!</definedName>
    <definedName name="CUADROIV" localSheetId="41">#REF!</definedName>
    <definedName name="CUADROIV" localSheetId="46">#REF!</definedName>
    <definedName name="CUADROIV" localSheetId="52">#REF!</definedName>
    <definedName name="CUADROIV" localSheetId="64">#REF!</definedName>
    <definedName name="CUADROIV" localSheetId="65">#REF!</definedName>
    <definedName name="CUADROIV">#REF!</definedName>
    <definedName name="CUADROV" localSheetId="67">#REF!</definedName>
    <definedName name="CUADROV" localSheetId="68">#REF!</definedName>
    <definedName name="CUADROV" localSheetId="69">#REF!</definedName>
    <definedName name="CUADROV" localSheetId="70">#REF!</definedName>
    <definedName name="CUADROV" localSheetId="72">#REF!</definedName>
    <definedName name="CUADROV" localSheetId="73">#REF!</definedName>
    <definedName name="CUADROV" localSheetId="74">#REF!</definedName>
    <definedName name="CUADROV" localSheetId="11">#REF!</definedName>
    <definedName name="CUADROV" localSheetId="10">#REF!</definedName>
    <definedName name="CUADROV" localSheetId="38">#REF!</definedName>
    <definedName name="CUADROV" localSheetId="39">#REF!</definedName>
    <definedName name="CUADROV" localSheetId="40">#REF!</definedName>
    <definedName name="CUADROV" localSheetId="41">#REF!</definedName>
    <definedName name="CUADROV" localSheetId="46">#REF!</definedName>
    <definedName name="CUADROV" localSheetId="52">#REF!</definedName>
    <definedName name="CUADROV" localSheetId="64">#REF!</definedName>
    <definedName name="CUADROV" localSheetId="65">#REF!</definedName>
    <definedName name="CUADROV">#REF!</definedName>
    <definedName name="CUADROVI" localSheetId="67">#REF!</definedName>
    <definedName name="CUADROVI" localSheetId="68">#REF!</definedName>
    <definedName name="CUADROVI" localSheetId="69">#REF!</definedName>
    <definedName name="CUADROVI" localSheetId="70">#REF!</definedName>
    <definedName name="CUADROVI" localSheetId="72">#REF!</definedName>
    <definedName name="CUADROVI" localSheetId="73">#REF!</definedName>
    <definedName name="CUADROVI" localSheetId="74">#REF!</definedName>
    <definedName name="CUADROVI" localSheetId="11">#REF!</definedName>
    <definedName name="CUADROVI" localSheetId="10">#REF!</definedName>
    <definedName name="CUADROVI" localSheetId="38">#REF!</definedName>
    <definedName name="CUADROVI" localSheetId="39">#REF!</definedName>
    <definedName name="CUADROVI" localSheetId="40">#REF!</definedName>
    <definedName name="CUADROVI" localSheetId="41">#REF!</definedName>
    <definedName name="CUADROVI" localSheetId="46">#REF!</definedName>
    <definedName name="CUADROVI" localSheetId="52">#REF!</definedName>
    <definedName name="CUADROVI" localSheetId="64">#REF!</definedName>
    <definedName name="CUADROVI" localSheetId="65">#REF!</definedName>
    <definedName name="CUADROVI">#REF!</definedName>
    <definedName name="CUADROVII" localSheetId="67">#REF!</definedName>
    <definedName name="CUADROVII" localSheetId="68">#REF!</definedName>
    <definedName name="CUADROVII" localSheetId="69">#REF!</definedName>
    <definedName name="CUADROVII" localSheetId="70">#REF!</definedName>
    <definedName name="CUADROVII" localSheetId="72">#REF!</definedName>
    <definedName name="CUADROVII" localSheetId="73">#REF!</definedName>
    <definedName name="CUADROVII" localSheetId="74">#REF!</definedName>
    <definedName name="CUADROVII" localSheetId="11">#REF!</definedName>
    <definedName name="CUADROVII" localSheetId="10">#REF!</definedName>
    <definedName name="CUADROVII" localSheetId="38">#REF!</definedName>
    <definedName name="CUADROVII" localSheetId="39">#REF!</definedName>
    <definedName name="CUADROVII" localSheetId="40">#REF!</definedName>
    <definedName name="CUADROVII" localSheetId="41">#REF!</definedName>
    <definedName name="CUADROVII" localSheetId="46">#REF!</definedName>
    <definedName name="CUADROVII" localSheetId="52">#REF!</definedName>
    <definedName name="CUADROVII" localSheetId="64">#REF!</definedName>
    <definedName name="CUADROVII" localSheetId="65">#REF!</definedName>
    <definedName name="CUADROVII">#REF!</definedName>
    <definedName name="CUENTASMON" localSheetId="67">[70]BCP!#REF!</definedName>
    <definedName name="CUENTASMON" localSheetId="68">[70]BCP!#REF!</definedName>
    <definedName name="CUENTASMON" localSheetId="69">[70]BCP!#REF!</definedName>
    <definedName name="CUENTASMON" localSheetId="70">[70]BCP!#REF!</definedName>
    <definedName name="CUENTASMON" localSheetId="72">[70]BCP!#REF!</definedName>
    <definedName name="CUENTASMON" localSheetId="73">[70]BCP!#REF!</definedName>
    <definedName name="CUENTASMON" localSheetId="74">[70]BCP!#REF!</definedName>
    <definedName name="CUENTASMON" localSheetId="11">#REF!</definedName>
    <definedName name="CUENTASMON" localSheetId="23">#REF!</definedName>
    <definedName name="CUENTASMON" localSheetId="24">#REF!</definedName>
    <definedName name="CUENTASMON" localSheetId="26">#REF!</definedName>
    <definedName name="CUENTASMON" localSheetId="10">#REF!</definedName>
    <definedName name="CUENTASMON" localSheetId="38">#REF!</definedName>
    <definedName name="CUENTASMON" localSheetId="25">#REF!</definedName>
    <definedName name="CUENTASMON" localSheetId="30">[70]BCP!#REF!</definedName>
    <definedName name="CUENTASMON" localSheetId="39">#REF!</definedName>
    <definedName name="CUENTASMON" localSheetId="46">[70]BCP!#REF!</definedName>
    <definedName name="CUENTASMON" localSheetId="51">#REF!</definedName>
    <definedName name="CUENTASMON" localSheetId="52">#REF!</definedName>
    <definedName name="CUENTASMON" localSheetId="53">[70]BCP!#REF!</definedName>
    <definedName name="CUENTASMON" localSheetId="65">[70]BCP!#REF!</definedName>
    <definedName name="CUENTASMON" localSheetId="66">[70]BCP!#REF!</definedName>
    <definedName name="CUENTASMON">#REF!</definedName>
    <definedName name="culo" localSheetId="11">#REF!</definedName>
    <definedName name="culo" localSheetId="10">#REF!</definedName>
    <definedName name="culo" localSheetId="38">#REF!</definedName>
    <definedName name="culo" localSheetId="39">#REF!</definedName>
    <definedName name="culo" localSheetId="46">'[102]graf 1'!$A$1:$IV$2</definedName>
    <definedName name="culo" localSheetId="51">#REF!</definedName>
    <definedName name="culo" localSheetId="52">'[102]graf 1'!$A$1:$IV$2</definedName>
    <definedName name="culo" localSheetId="66">'[102]graf 1'!$A$1:$IV$2</definedName>
    <definedName name="culo">#REF!</definedName>
    <definedName name="cuman" localSheetId="67">[71]Contribution!$C$378:$DC$392</definedName>
    <definedName name="cuman" localSheetId="68">[71]Contribution!$C$378:$DC$392</definedName>
    <definedName name="cuman" localSheetId="69">[71]Contribution!$C$378:$DC$392</definedName>
    <definedName name="cuman" localSheetId="70">[71]Contribution!$C$378:$DC$392</definedName>
    <definedName name="cuman" localSheetId="72">[71]Contribution!$C$378:$DC$392</definedName>
    <definedName name="cuman" localSheetId="73">[71]Contribution!$C$378:$DC$392</definedName>
    <definedName name="cuman" localSheetId="74">[71]Contribution!$C$378:$DC$392</definedName>
    <definedName name="cuman" localSheetId="11">#REF!</definedName>
    <definedName name="cuman" localSheetId="10">#REF!</definedName>
    <definedName name="cuman" localSheetId="38">#REF!</definedName>
    <definedName name="cuman" localSheetId="30">[72]Contribution!$C$378:$DC$392</definedName>
    <definedName name="cuman" localSheetId="39">#REF!</definedName>
    <definedName name="cuman" localSheetId="40">[71]Contribution!$C$378:$DC$392</definedName>
    <definedName name="cuman" localSheetId="41">[71]Contribution!$C$378:$DC$392</definedName>
    <definedName name="cuman" localSheetId="46">[71]Contribution!$C$378:$DC$392</definedName>
    <definedName name="cuman" localSheetId="51">#REF!</definedName>
    <definedName name="cuman" localSheetId="52">[71]Contribution!$C$378:$DC$392</definedName>
    <definedName name="cuman" localSheetId="53">[71]Contribution!$C$378:$DC$392</definedName>
    <definedName name="cuman" localSheetId="65">[71]Contribution!$C$378:$DC$392</definedName>
    <definedName name="cuman" localSheetId="66">[71]Contribution!$C$378:$DC$392</definedName>
    <definedName name="cuman">#REF!</definedName>
    <definedName name="Cuota" localSheetId="11">#REF!</definedName>
    <definedName name="Cuota" localSheetId="10">#REF!</definedName>
    <definedName name="Cuota" localSheetId="38">#REF!</definedName>
    <definedName name="Cuota" localSheetId="39">#REF!</definedName>
    <definedName name="Cuota" localSheetId="46">'[58]Dinámica Couta Mercado'!$A$11:$O$28</definedName>
    <definedName name="Cuota" localSheetId="51">#REF!</definedName>
    <definedName name="Cuota" localSheetId="52">'[58]Dinámica Couta Mercado'!$A$11:$O$28</definedName>
    <definedName name="Cuota" localSheetId="66">'[58]Dinámica Couta Mercado'!$A$11:$O$28</definedName>
    <definedName name="Cuota">#REF!</definedName>
    <definedName name="CurMonth" localSheetId="67">#REF!</definedName>
    <definedName name="CurMonth" localSheetId="68">#REF!</definedName>
    <definedName name="CurMonth" localSheetId="69">#REF!</definedName>
    <definedName name="CurMonth" localSheetId="70">#REF!</definedName>
    <definedName name="CurMonth" localSheetId="72">#REF!</definedName>
    <definedName name="CurMonth" localSheetId="73">#REF!</definedName>
    <definedName name="CurMonth" localSheetId="74">#REF!</definedName>
    <definedName name="CurMonth" localSheetId="11">#REF!</definedName>
    <definedName name="CurMonth" localSheetId="12">#REF!</definedName>
    <definedName name="CurMonth" localSheetId="13">#REF!</definedName>
    <definedName name="CurMonth" localSheetId="23">#REF!</definedName>
    <definedName name="CurMonth" localSheetId="24">#REF!</definedName>
    <definedName name="CurMonth" localSheetId="26">#REF!</definedName>
    <definedName name="CurMonth" localSheetId="27">#REF!</definedName>
    <definedName name="CurMonth" localSheetId="42">#REF!</definedName>
    <definedName name="CurMonth" localSheetId="10">#REF!</definedName>
    <definedName name="CurMonth" localSheetId="38">#REF!</definedName>
    <definedName name="CurMonth" localSheetId="25">#REF!</definedName>
    <definedName name="CurMonth" localSheetId="30">#REF!</definedName>
    <definedName name="CurMonth" localSheetId="31">#REF!</definedName>
    <definedName name="CurMonth" localSheetId="34">#REF!</definedName>
    <definedName name="CurMonth" localSheetId="36">#REF!</definedName>
    <definedName name="CurMonth" localSheetId="37">#REF!</definedName>
    <definedName name="CurMonth" localSheetId="39">#REF!</definedName>
    <definedName name="CurMonth" localSheetId="40">#REF!</definedName>
    <definedName name="CurMonth" localSheetId="41">#REF!</definedName>
    <definedName name="CurMonth" localSheetId="46">#REF!</definedName>
    <definedName name="CurMonth" localSheetId="47">#REF!</definedName>
    <definedName name="CurMonth" localSheetId="48">#REF!</definedName>
    <definedName name="CurMonth" localSheetId="49">#REF!</definedName>
    <definedName name="CurMonth" localSheetId="52">#REF!</definedName>
    <definedName name="CurMonth" localSheetId="53">#REF!</definedName>
    <definedName name="CurMonth" localSheetId="64">#REF!</definedName>
    <definedName name="CurMonth" localSheetId="65">#REF!</definedName>
    <definedName name="CurMonth" localSheetId="66">#REF!</definedName>
    <definedName name="CurMonth">#REF!</definedName>
    <definedName name="Currency" localSheetId="67">#REF!</definedName>
    <definedName name="Currency" localSheetId="68">#REF!</definedName>
    <definedName name="Currency" localSheetId="69">#REF!</definedName>
    <definedName name="Currency" localSheetId="70">#REF!</definedName>
    <definedName name="Currency" localSheetId="72">#REF!</definedName>
    <definedName name="Currency" localSheetId="73">#REF!</definedName>
    <definedName name="Currency" localSheetId="74">#REF!</definedName>
    <definedName name="Currency" localSheetId="11">#REF!</definedName>
    <definedName name="Currency" localSheetId="12">#REF!</definedName>
    <definedName name="Currency" localSheetId="13">#REF!</definedName>
    <definedName name="Currency" localSheetId="23">#REF!</definedName>
    <definedName name="Currency" localSheetId="26">#REF!</definedName>
    <definedName name="Currency" localSheetId="27">#REF!</definedName>
    <definedName name="Currency" localSheetId="10">#REF!</definedName>
    <definedName name="Currency" localSheetId="38">#REF!</definedName>
    <definedName name="Currency" localSheetId="25">#REF!</definedName>
    <definedName name="Currency" localSheetId="30">#REF!</definedName>
    <definedName name="Currency" localSheetId="31">#REF!</definedName>
    <definedName name="Currency" localSheetId="36">#REF!</definedName>
    <definedName name="Currency" localSheetId="37">#REF!</definedName>
    <definedName name="Currency" localSheetId="39">#REF!</definedName>
    <definedName name="Currency" localSheetId="40">#REF!</definedName>
    <definedName name="Currency" localSheetId="41">#REF!</definedName>
    <definedName name="Currency" localSheetId="46">#REF!</definedName>
    <definedName name="Currency" localSheetId="47">#REF!</definedName>
    <definedName name="Currency" localSheetId="48">#REF!</definedName>
    <definedName name="Currency" localSheetId="49">#REF!</definedName>
    <definedName name="Currency" localSheetId="52">#REF!</definedName>
    <definedName name="Currency" localSheetId="53">#REF!</definedName>
    <definedName name="Currency" localSheetId="64">#REF!</definedName>
    <definedName name="Currency" localSheetId="65">#REF!</definedName>
    <definedName name="Currency">#REF!</definedName>
    <definedName name="CURRENTYEAR" localSheetId="67">#REF!</definedName>
    <definedName name="CURRENTYEAR" localSheetId="68">#REF!</definedName>
    <definedName name="CURRENTYEAR" localSheetId="69">#REF!</definedName>
    <definedName name="CURRENTYEAR" localSheetId="70">#REF!</definedName>
    <definedName name="CURRENTYEAR" localSheetId="72">#REF!</definedName>
    <definedName name="CURRENTYEAR" localSheetId="73">#REF!</definedName>
    <definedName name="CURRENTYEAR" localSheetId="74">#REF!</definedName>
    <definedName name="CURRENTYEAR" localSheetId="11">#REF!</definedName>
    <definedName name="CURRENTYEAR" localSheetId="10">#REF!</definedName>
    <definedName name="CURRENTYEAR" localSheetId="38">#REF!</definedName>
    <definedName name="CURRENTYEAR" localSheetId="30">#REF!</definedName>
    <definedName name="CURRENTYEAR" localSheetId="39">#REF!</definedName>
    <definedName name="CURRENTYEAR" localSheetId="40">#REF!</definedName>
    <definedName name="CURRENTYEAR" localSheetId="41">#REF!</definedName>
    <definedName name="CURRENTYEAR" localSheetId="46">#REF!</definedName>
    <definedName name="CURRENTYEAR" localSheetId="52">#REF!</definedName>
    <definedName name="CURRENTYEAR" localSheetId="64">#REF!</definedName>
    <definedName name="CURRENTYEAR" localSheetId="65">#REF!</definedName>
    <definedName name="CURRENTYEAR">#REF!</definedName>
    <definedName name="CurrVintage" localSheetId="67">[103]Current!$D$66</definedName>
    <definedName name="CurrVintage" localSheetId="68">[103]Current!$D$66</definedName>
    <definedName name="CurrVintage" localSheetId="69">[103]Current!$D$66</definedName>
    <definedName name="CurrVintage" localSheetId="70">[103]Current!$D$66</definedName>
    <definedName name="CurrVintage" localSheetId="72">[103]Current!$D$66</definedName>
    <definedName name="CurrVintage" localSheetId="73">[103]Current!$D$66</definedName>
    <definedName name="CurrVintage" localSheetId="74">[103]Current!$D$66</definedName>
    <definedName name="CurrVintage" localSheetId="11">#REF!</definedName>
    <definedName name="CurrVintage" localSheetId="10">#REF!</definedName>
    <definedName name="CurrVintage" localSheetId="38">#REF!</definedName>
    <definedName name="CurrVintage" localSheetId="30">[104]Current!$D$66</definedName>
    <definedName name="CurrVintage" localSheetId="39">#REF!</definedName>
    <definedName name="CurrVintage" localSheetId="40">[103]Current!$D$66</definedName>
    <definedName name="CurrVintage" localSheetId="41">[103]Current!$D$66</definedName>
    <definedName name="CurrVintage" localSheetId="46">[103]Current!$D$66</definedName>
    <definedName name="CurrVintage" localSheetId="51">#REF!</definedName>
    <definedName name="CurrVintage" localSheetId="52">[103]Current!$D$66</definedName>
    <definedName name="CurrVintage" localSheetId="53">[103]Current!$D$66</definedName>
    <definedName name="CurrVintage" localSheetId="65">[103]Current!$D$66</definedName>
    <definedName name="CurrVintage" localSheetId="66">[103]Current!$D$66</definedName>
    <definedName name="CurrVintage">#REF!</definedName>
    <definedName name="cutoff" localSheetId="11">#REF!</definedName>
    <definedName name="cutoff" localSheetId="23">#REF!</definedName>
    <definedName name="cutoff" localSheetId="24">#REF!</definedName>
    <definedName name="cutoff" localSheetId="26">#REF!</definedName>
    <definedName name="cutoff" localSheetId="10">#REF!</definedName>
    <definedName name="cutoff" localSheetId="38">#REF!</definedName>
    <definedName name="cutoff" localSheetId="25">#REF!</definedName>
    <definedName name="cutoff" localSheetId="39">#REF!</definedName>
    <definedName name="cutoff" localSheetId="46">'[105]LIC cutoff'!$A$2:$B$15</definedName>
    <definedName name="cutoff" localSheetId="51">#REF!</definedName>
    <definedName name="cutoff" localSheetId="52">#REF!</definedName>
    <definedName name="cutoff" localSheetId="66">'[105]LIC cutoff'!$A$2:$B$15</definedName>
    <definedName name="cutoff">#REF!</definedName>
    <definedName name="CYEAR2021" localSheetId="67">[106]Coal!$B$583:$J$583</definedName>
    <definedName name="CYEAR2021" localSheetId="68">[106]Coal!$B$583:$J$583</definedName>
    <definedName name="CYEAR2021" localSheetId="69">[106]Coal!$B$583:$J$583</definedName>
    <definedName name="CYEAR2021" localSheetId="70">[106]Coal!$B$583:$J$583</definedName>
    <definedName name="CYEAR2021" localSheetId="72">[106]Coal!$B$583:$J$583</definedName>
    <definedName name="CYEAR2021" localSheetId="73">[106]Coal!$B$583:$J$583</definedName>
    <definedName name="CYEAR2021" localSheetId="74">[106]Coal!$B$583:$J$583</definedName>
    <definedName name="CYEAR2021" localSheetId="11">#REF!</definedName>
    <definedName name="CYEAR2021" localSheetId="10">#REF!</definedName>
    <definedName name="CYEAR2021" localSheetId="38">#REF!</definedName>
    <definedName name="CYEAR2021" localSheetId="36">[107]Coal!$B$583:$J$583</definedName>
    <definedName name="CYEAR2021" localSheetId="39">#REF!</definedName>
    <definedName name="CYEAR2021" localSheetId="40">[106]Coal!$B$583:$J$583</definedName>
    <definedName name="CYEAR2021" localSheetId="41">[106]Coal!$B$583:$J$583</definedName>
    <definedName name="CYEAR2021" localSheetId="46">[106]Coal!$B$583:$J$583</definedName>
    <definedName name="CYEAR2021" localSheetId="51">#REF!</definedName>
    <definedName name="CYEAR2021" localSheetId="52">[106]Coal!$B$583:$J$583</definedName>
    <definedName name="CYEAR2021" localSheetId="53">[106]Coal!$B$583:$J$583</definedName>
    <definedName name="CYEAR2021" localSheetId="64">[106]Coal!$B$583:$J$583</definedName>
    <definedName name="CYEAR2021" localSheetId="65">[106]Coal!$B$583:$J$583</definedName>
    <definedName name="CYEAR2021" localSheetId="66">[106]Coal!$B$583:$J$583</definedName>
    <definedName name="CYEAR2021">#REF!</definedName>
    <definedName name="CYEAR2022" localSheetId="67">[106]Coal!$K$583:$V$583</definedName>
    <definedName name="CYEAR2022" localSheetId="68">[106]Coal!$K$583:$V$583</definedName>
    <definedName name="CYEAR2022" localSheetId="69">[106]Coal!$K$583:$V$583</definedName>
    <definedName name="CYEAR2022" localSheetId="70">[106]Coal!$K$583:$V$583</definedName>
    <definedName name="CYEAR2022" localSheetId="72">[106]Coal!$K$583:$V$583</definedName>
    <definedName name="CYEAR2022" localSheetId="73">[106]Coal!$K$583:$V$583</definedName>
    <definedName name="CYEAR2022" localSheetId="74">[106]Coal!$K$583:$V$583</definedName>
    <definedName name="CYEAR2022" localSheetId="11">#REF!</definedName>
    <definedName name="CYEAR2022" localSheetId="10">#REF!</definedName>
    <definedName name="CYEAR2022" localSheetId="38">#REF!</definedName>
    <definedName name="CYEAR2022" localSheetId="36">[107]Coal!$K$583:$V$583</definedName>
    <definedName name="CYEAR2022" localSheetId="39">#REF!</definedName>
    <definedName name="CYEAR2022" localSheetId="40">[106]Coal!$K$583:$V$583</definedName>
    <definedName name="CYEAR2022" localSheetId="41">[106]Coal!$K$583:$V$583</definedName>
    <definedName name="CYEAR2022" localSheetId="46">[106]Coal!$K$583:$V$583</definedName>
    <definedName name="CYEAR2022" localSheetId="51">#REF!</definedName>
    <definedName name="CYEAR2022" localSheetId="52">[106]Coal!$K$583:$V$583</definedName>
    <definedName name="CYEAR2022" localSheetId="53">[106]Coal!$K$583:$V$583</definedName>
    <definedName name="CYEAR2022" localSheetId="64">[106]Coal!$K$583:$V$583</definedName>
    <definedName name="CYEAR2022" localSheetId="65">[106]Coal!$K$583:$V$583</definedName>
    <definedName name="CYEAR2022" localSheetId="66">[106]Coal!$K$583:$V$583</definedName>
    <definedName name="CYEAR2022">#REF!</definedName>
    <definedName name="CYEAR2023" localSheetId="67">[106]Coal!$W$583:$AH$583</definedName>
    <definedName name="CYEAR2023" localSheetId="68">[106]Coal!$W$583:$AH$583</definedName>
    <definedName name="CYEAR2023" localSheetId="69">[106]Coal!$W$583:$AH$583</definedName>
    <definedName name="CYEAR2023" localSheetId="70">[106]Coal!$W$583:$AH$583</definedName>
    <definedName name="CYEAR2023" localSheetId="72">[106]Coal!$W$583:$AH$583</definedName>
    <definedName name="CYEAR2023" localSheetId="73">[106]Coal!$W$583:$AH$583</definedName>
    <definedName name="CYEAR2023" localSheetId="74">[106]Coal!$W$583:$AH$583</definedName>
    <definedName name="CYEAR2023" localSheetId="11">#REF!</definedName>
    <definedName name="CYEAR2023" localSheetId="10">#REF!</definedName>
    <definedName name="CYEAR2023" localSheetId="38">#REF!</definedName>
    <definedName name="CYEAR2023" localSheetId="36">[107]Coal!$W$583:$AH$583</definedName>
    <definedName name="CYEAR2023" localSheetId="39">#REF!</definedName>
    <definedName name="CYEAR2023" localSheetId="40">[106]Coal!$W$583:$AH$583</definedName>
    <definedName name="CYEAR2023" localSheetId="41">[106]Coal!$W$583:$AH$583</definedName>
    <definedName name="CYEAR2023" localSheetId="46">[106]Coal!$W$583:$AH$583</definedName>
    <definedName name="CYEAR2023" localSheetId="51">#REF!</definedName>
    <definedName name="CYEAR2023" localSheetId="52">[106]Coal!$W$583:$AH$583</definedName>
    <definedName name="CYEAR2023" localSheetId="53">[106]Coal!$W$583:$AH$583</definedName>
    <definedName name="CYEAR2023" localSheetId="64">[106]Coal!$W$583:$AH$583</definedName>
    <definedName name="CYEAR2023" localSheetId="65">[106]Coal!$W$583:$AH$583</definedName>
    <definedName name="CYEAR2023" localSheetId="66">[106]Coal!$W$583:$AH$583</definedName>
    <definedName name="CYEAR2023">#REF!</definedName>
    <definedName name="CYEAR2024" localSheetId="67">[106]Coal!$AI$583:$AT$583</definedName>
    <definedName name="CYEAR2024" localSheetId="68">[106]Coal!$AI$583:$AT$583</definedName>
    <definedName name="CYEAR2024" localSheetId="69">[106]Coal!$AI$583:$AT$583</definedName>
    <definedName name="CYEAR2024" localSheetId="70">[106]Coal!$AI$583:$AT$583</definedName>
    <definedName name="CYEAR2024" localSheetId="72">[106]Coal!$AI$583:$AT$583</definedName>
    <definedName name="CYEAR2024" localSheetId="73">[106]Coal!$AI$583:$AT$583</definedName>
    <definedName name="CYEAR2024" localSheetId="74">[106]Coal!$AI$583:$AT$583</definedName>
    <definedName name="CYEAR2024" localSheetId="11">#REF!</definedName>
    <definedName name="CYEAR2024" localSheetId="10">#REF!</definedName>
    <definedName name="CYEAR2024" localSheetId="38">#REF!</definedName>
    <definedName name="CYEAR2024" localSheetId="36">[107]Coal!$AI$583:$AT$583</definedName>
    <definedName name="CYEAR2024" localSheetId="39">#REF!</definedName>
    <definedName name="CYEAR2024" localSheetId="40">[106]Coal!$AI$583:$AT$583</definedName>
    <definedName name="CYEAR2024" localSheetId="41">[106]Coal!$AI$583:$AT$583</definedName>
    <definedName name="CYEAR2024" localSheetId="46">[106]Coal!$AI$583:$AT$583</definedName>
    <definedName name="CYEAR2024" localSheetId="51">#REF!</definedName>
    <definedName name="CYEAR2024" localSheetId="52">[106]Coal!$AI$583:$AT$583</definedName>
    <definedName name="CYEAR2024" localSheetId="53">[106]Coal!$AI$583:$AT$583</definedName>
    <definedName name="CYEAR2024" localSheetId="64">[106]Coal!$AI$583:$AT$583</definedName>
    <definedName name="CYEAR2024" localSheetId="65">[106]Coal!$AI$583:$AT$583</definedName>
    <definedName name="CYEAR2024" localSheetId="66">[106]Coal!$AI$583:$AT$583</definedName>
    <definedName name="CYEAR2024">#REF!</definedName>
    <definedName name="CYEAR2025" localSheetId="67">[106]Coal!$AU$583:$AX$583</definedName>
    <definedName name="CYEAR2025" localSheetId="68">[106]Coal!$AU$583:$AX$583</definedName>
    <definedName name="CYEAR2025" localSheetId="69">[106]Coal!$AU$583:$AX$583</definedName>
    <definedName name="CYEAR2025" localSheetId="70">[106]Coal!$AU$583:$AX$583</definedName>
    <definedName name="CYEAR2025" localSheetId="72">[106]Coal!$AU$583:$AX$583</definedName>
    <definedName name="CYEAR2025" localSheetId="73">[106]Coal!$AU$583:$AX$583</definedName>
    <definedName name="CYEAR2025" localSheetId="74">[106]Coal!$AU$583:$AX$583</definedName>
    <definedName name="CYEAR2025" localSheetId="11">#REF!</definedName>
    <definedName name="CYEAR2025" localSheetId="10">#REF!</definedName>
    <definedName name="CYEAR2025" localSheetId="38">#REF!</definedName>
    <definedName name="CYEAR2025" localSheetId="36">[107]Coal!$AU$583:$AX$583</definedName>
    <definedName name="CYEAR2025" localSheetId="39">#REF!</definedName>
    <definedName name="CYEAR2025" localSheetId="40">[106]Coal!$AU$583:$AX$583</definedName>
    <definedName name="CYEAR2025" localSheetId="41">[106]Coal!$AU$583:$AX$583</definedName>
    <definedName name="CYEAR2025" localSheetId="46">[106]Coal!$AU$583:$AX$583</definedName>
    <definedName name="CYEAR2025" localSheetId="51">#REF!</definedName>
    <definedName name="CYEAR2025" localSheetId="52">[106]Coal!$AU$583:$AX$583</definedName>
    <definedName name="CYEAR2025" localSheetId="53">[106]Coal!$AU$583:$AX$583</definedName>
    <definedName name="CYEAR2025" localSheetId="64">[106]Coal!$AU$583:$AX$583</definedName>
    <definedName name="CYEAR2025" localSheetId="65">[106]Coal!$AU$583:$AX$583</definedName>
    <definedName name="CYEAR2025" localSheetId="66">[106]Coal!$AU$583:$AX$583</definedName>
    <definedName name="CYEAR2025">#REF!</definedName>
    <definedName name="d" localSheetId="67" hidden="1">'[108]Fax a enviar'!#REF!</definedName>
    <definedName name="d" localSheetId="68" hidden="1">'[108]Fax a enviar'!#REF!</definedName>
    <definedName name="d" localSheetId="69" hidden="1">'[108]Fax a enviar'!#REF!</definedName>
    <definedName name="d" localSheetId="70" hidden="1">'[108]Fax a enviar'!#REF!</definedName>
    <definedName name="d" localSheetId="72" hidden="1">'[108]Fax a enviar'!#REF!</definedName>
    <definedName name="d" localSheetId="73" hidden="1">'[108]Fax a enviar'!#REF!</definedName>
    <definedName name="d" localSheetId="74" hidden="1">'[108]Fax a enviar'!#REF!</definedName>
    <definedName name="d" localSheetId="11" hidden="1">#REF!</definedName>
    <definedName name="d" localSheetId="12">#REF!</definedName>
    <definedName name="d" localSheetId="13" hidden="1">#REF!</definedName>
    <definedName name="d" localSheetId="23" hidden="1">#REF!</definedName>
    <definedName name="d" localSheetId="24" hidden="1">#REF!</definedName>
    <definedName name="d" localSheetId="26" hidden="1">#REF!</definedName>
    <definedName name="d" localSheetId="42" hidden="1">'[108]Fax a enviar'!#REF!</definedName>
    <definedName name="d" localSheetId="10" hidden="1">#REF!</definedName>
    <definedName name="d" localSheetId="38" hidden="1">#REF!</definedName>
    <definedName name="d" localSheetId="25" hidden="1">#REF!</definedName>
    <definedName name="d" localSheetId="30" hidden="1">'[108]Fax a enviar'!#REF!</definedName>
    <definedName name="d" localSheetId="31" hidden="1">#REF!</definedName>
    <definedName name="d" localSheetId="32" hidden="1">#REF!</definedName>
    <definedName name="d" localSheetId="33" hidden="1">#REF!</definedName>
    <definedName name="d" localSheetId="34" hidden="1">#REF!</definedName>
    <definedName name="d" localSheetId="35" hidden="1">#REF!</definedName>
    <definedName name="d" localSheetId="39" hidden="1">#REF!</definedName>
    <definedName name="d" localSheetId="40" hidden="1">'[108]Fax a enviar'!#REF!</definedName>
    <definedName name="d" localSheetId="41" hidden="1">'[108]Fax a enviar'!#REF!</definedName>
    <definedName name="d" localSheetId="46" hidden="1">'[108]Fax a enviar'!#REF!</definedName>
    <definedName name="d" localSheetId="47" hidden="1">#REF!</definedName>
    <definedName name="d" localSheetId="51" hidden="1">#REF!</definedName>
    <definedName name="d" localSheetId="52" hidden="1">#REF!</definedName>
    <definedName name="d" localSheetId="64" hidden="1">'[108]Fax a enviar'!#REF!</definedName>
    <definedName name="d" localSheetId="65" hidden="1">'[108]Fax a enviar'!#REF!</definedName>
    <definedName name="d" localSheetId="66" hidden="1">'[108]Fax a enviar'!#REF!</definedName>
    <definedName name="d" hidden="1">#REF!</definedName>
    <definedName name="D_ALTBCA_GDP" localSheetId="67">#REF!</definedName>
    <definedName name="D_ALTBCA_GDP" localSheetId="68">#REF!</definedName>
    <definedName name="D_ALTBCA_GDP" localSheetId="69">#REF!</definedName>
    <definedName name="D_ALTBCA_GDP" localSheetId="70">#REF!</definedName>
    <definedName name="D_ALTBCA_GDP" localSheetId="72">#REF!</definedName>
    <definedName name="D_ALTBCA_GDP" localSheetId="73">#REF!</definedName>
    <definedName name="D_ALTBCA_GDP" localSheetId="74">#REF!</definedName>
    <definedName name="D_ALTBCA_GDP" localSheetId="11">#REF!</definedName>
    <definedName name="D_ALTBCA_GDP" localSheetId="12">#REF!</definedName>
    <definedName name="D_ALTBCA_GDP" localSheetId="13">#REF!</definedName>
    <definedName name="D_ALTBCA_GDP" localSheetId="10">#REF!</definedName>
    <definedName name="D_ALTBCA_GDP" localSheetId="38">#REF!</definedName>
    <definedName name="D_ALTBCA_GDP" localSheetId="30">#REF!</definedName>
    <definedName name="D_ALTBCA_GDP" localSheetId="39">#REF!</definedName>
    <definedName name="D_ALTBCA_GDP" localSheetId="40">#REF!</definedName>
    <definedName name="D_ALTBCA_GDP" localSheetId="41">#REF!</definedName>
    <definedName name="D_ALTBCA_GDP" localSheetId="46">#REF!</definedName>
    <definedName name="D_ALTBCA_GDP" localSheetId="52">#REF!</definedName>
    <definedName name="D_ALTBCA_GDP" localSheetId="53">#REF!</definedName>
    <definedName name="D_ALTBCA_GDP" localSheetId="64">#REF!</definedName>
    <definedName name="D_ALTBCA_GDP" localSheetId="65">#REF!</definedName>
    <definedName name="D_ALTBCA_GDP" localSheetId="66">#REF!</definedName>
    <definedName name="D_ALTBCA_GDP">#REF!</definedName>
    <definedName name="D_ALTNGDP_R" localSheetId="67">#REF!</definedName>
    <definedName name="D_ALTNGDP_R" localSheetId="68">#REF!</definedName>
    <definedName name="D_ALTNGDP_R" localSheetId="69">#REF!</definedName>
    <definedName name="D_ALTNGDP_R" localSheetId="70">#REF!</definedName>
    <definedName name="D_ALTNGDP_R" localSheetId="72">#REF!</definedName>
    <definedName name="D_ALTNGDP_R" localSheetId="73">#REF!</definedName>
    <definedName name="D_ALTNGDP_R" localSheetId="74">#REF!</definedName>
    <definedName name="D_ALTNGDP_R" localSheetId="11">#REF!</definedName>
    <definedName name="D_ALTNGDP_R" localSheetId="12">#REF!</definedName>
    <definedName name="D_ALTNGDP_R" localSheetId="13">#REF!</definedName>
    <definedName name="D_ALTNGDP_R" localSheetId="10">#REF!</definedName>
    <definedName name="D_ALTNGDP_R" localSheetId="38">#REF!</definedName>
    <definedName name="D_ALTNGDP_R" localSheetId="39">#REF!</definedName>
    <definedName name="D_ALTNGDP_R" localSheetId="40">#REF!</definedName>
    <definedName name="D_ALTNGDP_R" localSheetId="41">#REF!</definedName>
    <definedName name="D_ALTNGDP_R" localSheetId="46">#REF!</definedName>
    <definedName name="D_ALTNGDP_R" localSheetId="52">#REF!</definedName>
    <definedName name="D_ALTNGDP_R" localSheetId="53">#REF!</definedName>
    <definedName name="D_ALTNGDP_R" localSheetId="64">#REF!</definedName>
    <definedName name="D_ALTNGDP_R" localSheetId="65">#REF!</definedName>
    <definedName name="D_ALTNGDP_R">#REF!</definedName>
    <definedName name="D_ALTNGDP_RG" localSheetId="67">#REF!</definedName>
    <definedName name="D_ALTNGDP_RG" localSheetId="68">#REF!</definedName>
    <definedName name="D_ALTNGDP_RG" localSheetId="69">#REF!</definedName>
    <definedName name="D_ALTNGDP_RG" localSheetId="70">#REF!</definedName>
    <definedName name="D_ALTNGDP_RG" localSheetId="72">#REF!</definedName>
    <definedName name="D_ALTNGDP_RG" localSheetId="73">#REF!</definedName>
    <definedName name="D_ALTNGDP_RG" localSheetId="74">#REF!</definedName>
    <definedName name="D_ALTNGDP_RG" localSheetId="11">#REF!</definedName>
    <definedName name="D_ALTNGDP_RG" localSheetId="12">#REF!</definedName>
    <definedName name="D_ALTNGDP_RG" localSheetId="13">#REF!</definedName>
    <definedName name="D_ALTNGDP_RG" localSheetId="10">#REF!</definedName>
    <definedName name="D_ALTNGDP_RG" localSheetId="38">#REF!</definedName>
    <definedName name="D_ALTNGDP_RG" localSheetId="39">#REF!</definedName>
    <definedName name="D_ALTNGDP_RG" localSheetId="40">#REF!</definedName>
    <definedName name="D_ALTNGDP_RG" localSheetId="41">#REF!</definedName>
    <definedName name="D_ALTNGDP_RG" localSheetId="46">#REF!</definedName>
    <definedName name="D_ALTNGDP_RG" localSheetId="52">#REF!</definedName>
    <definedName name="D_ALTNGDP_RG" localSheetId="53">#REF!</definedName>
    <definedName name="D_ALTNGDP_RG" localSheetId="64">#REF!</definedName>
    <definedName name="D_ALTNGDP_RG" localSheetId="65">#REF!</definedName>
    <definedName name="D_ALTNGDP_RG">#REF!</definedName>
    <definedName name="D_ALTPCPI" localSheetId="67">#REF!</definedName>
    <definedName name="D_ALTPCPI" localSheetId="68">#REF!</definedName>
    <definedName name="D_ALTPCPI" localSheetId="69">#REF!</definedName>
    <definedName name="D_ALTPCPI" localSheetId="70">#REF!</definedName>
    <definedName name="D_ALTPCPI" localSheetId="72">#REF!</definedName>
    <definedName name="D_ALTPCPI" localSheetId="73">#REF!</definedName>
    <definedName name="D_ALTPCPI" localSheetId="74">#REF!</definedName>
    <definedName name="D_ALTPCPI" localSheetId="11">#REF!</definedName>
    <definedName name="D_ALTPCPI" localSheetId="10">#REF!</definedName>
    <definedName name="D_ALTPCPI" localSheetId="38">#REF!</definedName>
    <definedName name="D_ALTPCPI" localSheetId="39">#REF!</definedName>
    <definedName name="D_ALTPCPI" localSheetId="40">#REF!</definedName>
    <definedName name="D_ALTPCPI" localSheetId="41">#REF!</definedName>
    <definedName name="D_ALTPCPI" localSheetId="46">#REF!</definedName>
    <definedName name="D_ALTPCPI" localSheetId="52">#REF!</definedName>
    <definedName name="D_ALTPCPI" localSheetId="64">#REF!</definedName>
    <definedName name="D_ALTPCPI" localSheetId="65">#REF!</definedName>
    <definedName name="D_ALTPCPI">#REF!</definedName>
    <definedName name="D_ALTPCPIG" localSheetId="67">#REF!</definedName>
    <definedName name="D_ALTPCPIG" localSheetId="68">#REF!</definedName>
    <definedName name="D_ALTPCPIG" localSheetId="69">#REF!</definedName>
    <definedName name="D_ALTPCPIG" localSheetId="70">#REF!</definedName>
    <definedName name="D_ALTPCPIG" localSheetId="72">#REF!</definedName>
    <definedName name="D_ALTPCPIG" localSheetId="73">#REF!</definedName>
    <definedName name="D_ALTPCPIG" localSheetId="74">#REF!</definedName>
    <definedName name="D_ALTPCPIG" localSheetId="11">#REF!</definedName>
    <definedName name="D_ALTPCPIG" localSheetId="10">#REF!</definedName>
    <definedName name="D_ALTPCPIG" localSheetId="38">#REF!</definedName>
    <definedName name="D_ALTPCPIG" localSheetId="39">#REF!</definedName>
    <definedName name="D_ALTPCPIG" localSheetId="40">#REF!</definedName>
    <definedName name="D_ALTPCPIG" localSheetId="41">#REF!</definedName>
    <definedName name="D_ALTPCPIG" localSheetId="46">#REF!</definedName>
    <definedName name="D_ALTPCPIG" localSheetId="52">#REF!</definedName>
    <definedName name="D_ALTPCPIG" localSheetId="64">#REF!</definedName>
    <definedName name="D_ALTPCPIG" localSheetId="65">#REF!</definedName>
    <definedName name="D_ALTPCPIG">#REF!</definedName>
    <definedName name="D_B" localSheetId="67">#REF!</definedName>
    <definedName name="D_B" localSheetId="68">#REF!</definedName>
    <definedName name="D_B" localSheetId="69">#REF!</definedName>
    <definedName name="D_B" localSheetId="70">#REF!</definedName>
    <definedName name="D_B" localSheetId="72">#REF!</definedName>
    <definedName name="D_B" localSheetId="73">#REF!</definedName>
    <definedName name="D_B" localSheetId="74">#REF!</definedName>
    <definedName name="D_B" localSheetId="11">#REF!</definedName>
    <definedName name="D_B" localSheetId="12">#REF!</definedName>
    <definedName name="D_B" localSheetId="13">#REF!</definedName>
    <definedName name="D_B" localSheetId="23">#REF!</definedName>
    <definedName name="D_B" localSheetId="24">#REF!</definedName>
    <definedName name="D_B" localSheetId="26">#REF!</definedName>
    <definedName name="D_B" localSheetId="42">#REF!</definedName>
    <definedName name="D_B" localSheetId="10">#REF!</definedName>
    <definedName name="D_B" localSheetId="38">#REF!</definedName>
    <definedName name="D_B" localSheetId="25">#REF!</definedName>
    <definedName name="D_B" localSheetId="30">#REF!</definedName>
    <definedName name="D_B" localSheetId="31">#REF!</definedName>
    <definedName name="D_B" localSheetId="34">#REF!</definedName>
    <definedName name="D_B" localSheetId="36">#REF!</definedName>
    <definedName name="D_B" localSheetId="37">#REF!</definedName>
    <definedName name="D_B" localSheetId="39">#REF!</definedName>
    <definedName name="D_B" localSheetId="40">#REF!</definedName>
    <definedName name="D_B" localSheetId="41">#REF!</definedName>
    <definedName name="D_B" localSheetId="46">#REF!</definedName>
    <definedName name="D_B" localSheetId="47">#REF!</definedName>
    <definedName name="D_B" localSheetId="52">#REF!</definedName>
    <definedName name="D_B" localSheetId="53">#REF!</definedName>
    <definedName name="D_B" localSheetId="64">#REF!</definedName>
    <definedName name="D_B" localSheetId="65">#REF!</definedName>
    <definedName name="D_B">#REF!</definedName>
    <definedName name="D_BCA_GDP" localSheetId="67">#REF!</definedName>
    <definedName name="D_BCA_GDP" localSheetId="68">#REF!</definedName>
    <definedName name="D_BCA_GDP" localSheetId="69">#REF!</definedName>
    <definedName name="D_BCA_GDP" localSheetId="70">#REF!</definedName>
    <definedName name="D_BCA_GDP" localSheetId="72">#REF!</definedName>
    <definedName name="D_BCA_GDP" localSheetId="73">#REF!</definedName>
    <definedName name="D_BCA_GDP" localSheetId="74">#REF!</definedName>
    <definedName name="D_BCA_GDP" localSheetId="11">#REF!</definedName>
    <definedName name="D_BCA_GDP" localSheetId="12">#REF!</definedName>
    <definedName name="D_BCA_GDP" localSheetId="13">#REF!</definedName>
    <definedName name="D_BCA_GDP" localSheetId="10">#REF!</definedName>
    <definedName name="D_BCA_GDP" localSheetId="38">#REF!</definedName>
    <definedName name="D_BCA_GDP" localSheetId="39">#REF!</definedName>
    <definedName name="D_BCA_GDP" localSheetId="40">#REF!</definedName>
    <definedName name="D_BCA_GDP" localSheetId="41">#REF!</definedName>
    <definedName name="D_BCA_GDP" localSheetId="46">#REF!</definedName>
    <definedName name="D_BCA_GDP" localSheetId="52">#REF!</definedName>
    <definedName name="D_BCA_GDP" localSheetId="64">#REF!</definedName>
    <definedName name="D_BCA_GDP" localSheetId="65">#REF!</definedName>
    <definedName name="D_BCA_GDP">#REF!</definedName>
    <definedName name="D_BFD" localSheetId="67">#REF!</definedName>
    <definedName name="D_BFD" localSheetId="68">#REF!</definedName>
    <definedName name="D_BFD" localSheetId="69">#REF!</definedName>
    <definedName name="D_BFD" localSheetId="70">#REF!</definedName>
    <definedName name="D_BFD" localSheetId="72">#REF!</definedName>
    <definedName name="D_BFD" localSheetId="73">#REF!</definedName>
    <definedName name="D_BFD" localSheetId="74">#REF!</definedName>
    <definedName name="D_BFD" localSheetId="11">#REF!</definedName>
    <definedName name="D_BFD" localSheetId="12">#REF!</definedName>
    <definedName name="D_BFD" localSheetId="13">#REF!</definedName>
    <definedName name="D_BFD" localSheetId="10">#REF!</definedName>
    <definedName name="D_BFD" localSheetId="38">#REF!</definedName>
    <definedName name="D_BFD" localSheetId="39">#REF!</definedName>
    <definedName name="D_BFD" localSheetId="40">#REF!</definedName>
    <definedName name="D_BFD" localSheetId="41">#REF!</definedName>
    <definedName name="D_BFD" localSheetId="46">#REF!</definedName>
    <definedName name="D_BFD" localSheetId="52">#REF!</definedName>
    <definedName name="D_BFD" localSheetId="64">#REF!</definedName>
    <definedName name="D_BFD" localSheetId="65">#REF!</definedName>
    <definedName name="D_BFD">#REF!</definedName>
    <definedName name="D_BFL" localSheetId="67">#REF!</definedName>
    <definedName name="D_BFL" localSheetId="68">#REF!</definedName>
    <definedName name="D_BFL" localSheetId="69">#REF!</definedName>
    <definedName name="D_BFL" localSheetId="70">#REF!</definedName>
    <definedName name="D_BFL" localSheetId="72">#REF!</definedName>
    <definedName name="D_BFL" localSheetId="73">#REF!</definedName>
    <definedName name="D_BFL" localSheetId="74">#REF!</definedName>
    <definedName name="D_BFL" localSheetId="11">#REF!</definedName>
    <definedName name="D_BFL" localSheetId="10">#REF!</definedName>
    <definedName name="D_BFL" localSheetId="38">#REF!</definedName>
    <definedName name="D_BFL" localSheetId="39">#REF!</definedName>
    <definedName name="D_BFL" localSheetId="40">#REF!</definedName>
    <definedName name="D_BFL" localSheetId="41">#REF!</definedName>
    <definedName name="D_BFL" localSheetId="46">#REF!</definedName>
    <definedName name="D_BFL" localSheetId="52">#REF!</definedName>
    <definedName name="D_BFL" localSheetId="64">#REF!</definedName>
    <definedName name="D_BFL" localSheetId="65">#REF!</definedName>
    <definedName name="D_BFL">#REF!</definedName>
    <definedName name="D_BFL_D" localSheetId="67">#REF!</definedName>
    <definedName name="D_BFL_D" localSheetId="68">#REF!</definedName>
    <definedName name="D_BFL_D" localSheetId="69">#REF!</definedName>
    <definedName name="D_BFL_D" localSheetId="70">#REF!</definedName>
    <definedName name="D_BFL_D" localSheetId="72">#REF!</definedName>
    <definedName name="D_BFL_D" localSheetId="73">#REF!</definedName>
    <definedName name="D_BFL_D" localSheetId="74">#REF!</definedName>
    <definedName name="D_BFL_D" localSheetId="11">#REF!</definedName>
    <definedName name="D_BFL_D" localSheetId="10">#REF!</definedName>
    <definedName name="D_BFL_D" localSheetId="38">#REF!</definedName>
    <definedName name="D_BFL_D" localSheetId="39">#REF!</definedName>
    <definedName name="D_BFL_D" localSheetId="40">#REF!</definedName>
    <definedName name="D_BFL_D" localSheetId="41">#REF!</definedName>
    <definedName name="D_BFL_D" localSheetId="46">#REF!</definedName>
    <definedName name="D_BFL_D" localSheetId="52">#REF!</definedName>
    <definedName name="D_BFL_D" localSheetId="64">#REF!</definedName>
    <definedName name="D_BFL_D" localSheetId="65">#REF!</definedName>
    <definedName name="D_BFL_D">#REF!</definedName>
    <definedName name="D_BFL_S" localSheetId="67">#REF!</definedName>
    <definedName name="D_BFL_S" localSheetId="68">#REF!</definedName>
    <definedName name="D_BFL_S" localSheetId="69">#REF!</definedName>
    <definedName name="D_BFL_S" localSheetId="70">#REF!</definedName>
    <definedName name="D_BFL_S" localSheetId="72">#REF!</definedName>
    <definedName name="D_BFL_S" localSheetId="73">#REF!</definedName>
    <definedName name="D_BFL_S" localSheetId="74">#REF!</definedName>
    <definedName name="D_BFL_S" localSheetId="11">#REF!</definedName>
    <definedName name="D_BFL_S" localSheetId="10">#REF!</definedName>
    <definedName name="D_BFL_S" localSheetId="38">#REF!</definedName>
    <definedName name="D_BFL_S" localSheetId="39">#REF!</definedName>
    <definedName name="D_BFL_S" localSheetId="40">#REF!</definedName>
    <definedName name="D_BFL_S" localSheetId="41">#REF!</definedName>
    <definedName name="D_BFL_S" localSheetId="46">#REF!</definedName>
    <definedName name="D_BFL_S" localSheetId="52">#REF!</definedName>
    <definedName name="D_BFL_S" localSheetId="64">#REF!</definedName>
    <definedName name="D_BFL_S" localSheetId="65">#REF!</definedName>
    <definedName name="D_BFL_S">#REF!</definedName>
    <definedName name="D_BFLG" localSheetId="67">#REF!</definedName>
    <definedName name="D_BFLG" localSheetId="68">#REF!</definedName>
    <definedName name="D_BFLG" localSheetId="69">#REF!</definedName>
    <definedName name="D_BFLG" localSheetId="70">#REF!</definedName>
    <definedName name="D_BFLG" localSheetId="72">#REF!</definedName>
    <definedName name="D_BFLG" localSheetId="73">#REF!</definedName>
    <definedName name="D_BFLG" localSheetId="74">#REF!</definedName>
    <definedName name="D_BFLG" localSheetId="11">#REF!</definedName>
    <definedName name="D_BFLG" localSheetId="10">#REF!</definedName>
    <definedName name="D_BFLG" localSheetId="38">#REF!</definedName>
    <definedName name="D_BFLG" localSheetId="39">#REF!</definedName>
    <definedName name="D_BFLG" localSheetId="40">#REF!</definedName>
    <definedName name="D_BFLG" localSheetId="41">#REF!</definedName>
    <definedName name="D_BFLG" localSheetId="46">#REF!</definedName>
    <definedName name="D_BFLG" localSheetId="52">#REF!</definedName>
    <definedName name="D_BFLG" localSheetId="64">#REF!</definedName>
    <definedName name="D_BFLG" localSheetId="65">#REF!</definedName>
    <definedName name="D_BFLG">#REF!</definedName>
    <definedName name="D_BFOP" localSheetId="67">#REF!</definedName>
    <definedName name="D_BFOP" localSheetId="68">#REF!</definedName>
    <definedName name="D_BFOP" localSheetId="69">#REF!</definedName>
    <definedName name="D_BFOP" localSheetId="70">#REF!</definedName>
    <definedName name="D_BFOP" localSheetId="72">#REF!</definedName>
    <definedName name="D_BFOP" localSheetId="73">#REF!</definedName>
    <definedName name="D_BFOP" localSheetId="74">#REF!</definedName>
    <definedName name="D_BFOP" localSheetId="11">#REF!</definedName>
    <definedName name="D_BFOP" localSheetId="10">#REF!</definedName>
    <definedName name="D_BFOP" localSheetId="38">#REF!</definedName>
    <definedName name="D_BFOP" localSheetId="39">#REF!</definedName>
    <definedName name="D_BFOP" localSheetId="40">#REF!</definedName>
    <definedName name="D_BFOP" localSheetId="41">#REF!</definedName>
    <definedName name="D_BFOP" localSheetId="46">#REF!</definedName>
    <definedName name="D_BFOP" localSheetId="52">#REF!</definedName>
    <definedName name="D_BFOP" localSheetId="64">#REF!</definedName>
    <definedName name="D_BFOP" localSheetId="65">#REF!</definedName>
    <definedName name="D_BFOP">#REF!</definedName>
    <definedName name="D_BFPP" localSheetId="67">#REF!</definedName>
    <definedName name="D_BFPP" localSheetId="68">#REF!</definedName>
    <definedName name="D_BFPP" localSheetId="69">#REF!</definedName>
    <definedName name="D_BFPP" localSheetId="70">#REF!</definedName>
    <definedName name="D_BFPP" localSheetId="72">#REF!</definedName>
    <definedName name="D_BFPP" localSheetId="73">#REF!</definedName>
    <definedName name="D_BFPP" localSheetId="74">#REF!</definedName>
    <definedName name="D_BFPP" localSheetId="11">#REF!</definedName>
    <definedName name="D_BFPP" localSheetId="10">#REF!</definedName>
    <definedName name="D_BFPP" localSheetId="38">#REF!</definedName>
    <definedName name="D_BFPP" localSheetId="39">#REF!</definedName>
    <definedName name="D_BFPP" localSheetId="40">#REF!</definedName>
    <definedName name="D_BFPP" localSheetId="41">#REF!</definedName>
    <definedName name="D_BFPP" localSheetId="46">#REF!</definedName>
    <definedName name="D_BFPP" localSheetId="52">#REF!</definedName>
    <definedName name="D_BFPP" localSheetId="64">#REF!</definedName>
    <definedName name="D_BFPP" localSheetId="65">#REF!</definedName>
    <definedName name="D_BFPP">#REF!</definedName>
    <definedName name="D_BFRA1" localSheetId="67">#REF!</definedName>
    <definedName name="D_BFRA1" localSheetId="68">#REF!</definedName>
    <definedName name="D_BFRA1" localSheetId="69">#REF!</definedName>
    <definedName name="D_BFRA1" localSheetId="70">#REF!</definedName>
    <definedName name="D_BFRA1" localSheetId="72">#REF!</definedName>
    <definedName name="D_BFRA1" localSheetId="73">#REF!</definedName>
    <definedName name="D_BFRA1" localSheetId="74">#REF!</definedName>
    <definedName name="D_BFRA1" localSheetId="11">#REF!</definedName>
    <definedName name="D_BFRA1" localSheetId="10">#REF!</definedName>
    <definedName name="D_BFRA1" localSheetId="38">#REF!</definedName>
    <definedName name="D_BFRA1" localSheetId="39">#REF!</definedName>
    <definedName name="D_BFRA1" localSheetId="40">#REF!</definedName>
    <definedName name="D_BFRA1" localSheetId="41">#REF!</definedName>
    <definedName name="D_BFRA1" localSheetId="46">#REF!</definedName>
    <definedName name="D_BFRA1" localSheetId="52">#REF!</definedName>
    <definedName name="D_BFRA1" localSheetId="64">#REF!</definedName>
    <definedName name="D_BFRA1" localSheetId="65">#REF!</definedName>
    <definedName name="D_BFRA1">#REF!</definedName>
    <definedName name="D_BFX" localSheetId="67">#REF!</definedName>
    <definedName name="D_BFX" localSheetId="68">#REF!</definedName>
    <definedName name="D_BFX" localSheetId="69">#REF!</definedName>
    <definedName name="D_BFX" localSheetId="70">#REF!</definedName>
    <definedName name="D_BFX" localSheetId="72">#REF!</definedName>
    <definedName name="D_BFX" localSheetId="73">#REF!</definedName>
    <definedName name="D_BFX" localSheetId="74">#REF!</definedName>
    <definedName name="D_BFX" localSheetId="11">#REF!</definedName>
    <definedName name="D_BFX" localSheetId="10">#REF!</definedName>
    <definedName name="D_BFX" localSheetId="38">#REF!</definedName>
    <definedName name="D_BFX" localSheetId="39">#REF!</definedName>
    <definedName name="D_BFX" localSheetId="40">#REF!</definedName>
    <definedName name="D_BFX" localSheetId="41">#REF!</definedName>
    <definedName name="D_BFX" localSheetId="46">#REF!</definedName>
    <definedName name="D_BFX" localSheetId="52">#REF!</definedName>
    <definedName name="D_BFX" localSheetId="64">#REF!</definedName>
    <definedName name="D_BFX" localSheetId="65">#REF!</definedName>
    <definedName name="D_BFX">#REF!</definedName>
    <definedName name="D_BFXG" localSheetId="67">#REF!</definedName>
    <definedName name="D_BFXG" localSheetId="68">#REF!</definedName>
    <definedName name="D_BFXG" localSheetId="69">#REF!</definedName>
    <definedName name="D_BFXG" localSheetId="70">#REF!</definedName>
    <definedName name="D_BFXG" localSheetId="72">#REF!</definedName>
    <definedName name="D_BFXG" localSheetId="73">#REF!</definedName>
    <definedName name="D_BFXG" localSheetId="74">#REF!</definedName>
    <definedName name="D_BFXG" localSheetId="11">#REF!</definedName>
    <definedName name="D_BFXG" localSheetId="10">#REF!</definedName>
    <definedName name="D_BFXG" localSheetId="38">#REF!</definedName>
    <definedName name="D_BFXG" localSheetId="39">#REF!</definedName>
    <definedName name="D_BFXG" localSheetId="40">#REF!</definedName>
    <definedName name="D_BFXG" localSheetId="41">#REF!</definedName>
    <definedName name="D_BFXG" localSheetId="46">#REF!</definedName>
    <definedName name="D_BFXG" localSheetId="52">#REF!</definedName>
    <definedName name="D_BFXG" localSheetId="64">#REF!</definedName>
    <definedName name="D_BFXG" localSheetId="65">#REF!</definedName>
    <definedName name="D_BFXG">#REF!</definedName>
    <definedName name="D_BFXP" localSheetId="67">#REF!</definedName>
    <definedName name="D_BFXP" localSheetId="68">#REF!</definedName>
    <definedName name="D_BFXP" localSheetId="69">#REF!</definedName>
    <definedName name="D_BFXP" localSheetId="70">#REF!</definedName>
    <definedName name="D_BFXP" localSheetId="72">#REF!</definedName>
    <definedName name="D_BFXP" localSheetId="73">#REF!</definedName>
    <definedName name="D_BFXP" localSheetId="74">#REF!</definedName>
    <definedName name="D_BFXP" localSheetId="11">#REF!</definedName>
    <definedName name="D_BFXP" localSheetId="10">#REF!</definedName>
    <definedName name="D_BFXP" localSheetId="38">#REF!</definedName>
    <definedName name="D_BFXP" localSheetId="39">#REF!</definedName>
    <definedName name="D_BFXP" localSheetId="40">#REF!</definedName>
    <definedName name="D_BFXP" localSheetId="41">#REF!</definedName>
    <definedName name="D_BFXP" localSheetId="46">#REF!</definedName>
    <definedName name="D_BFXP" localSheetId="52">#REF!</definedName>
    <definedName name="D_BFXP" localSheetId="64">#REF!</definedName>
    <definedName name="D_BFXP" localSheetId="65">#REF!</definedName>
    <definedName name="D_BFXP">#REF!</definedName>
    <definedName name="D_BRASS" localSheetId="67">#REF!</definedName>
    <definedName name="D_BRASS" localSheetId="68">#REF!</definedName>
    <definedName name="D_BRASS" localSheetId="69">#REF!</definedName>
    <definedName name="D_BRASS" localSheetId="70">#REF!</definedName>
    <definedName name="D_BRASS" localSheetId="72">#REF!</definedName>
    <definedName name="D_BRASS" localSheetId="73">#REF!</definedName>
    <definedName name="D_BRASS" localSheetId="74">#REF!</definedName>
    <definedName name="D_BRASS" localSheetId="11">#REF!</definedName>
    <definedName name="D_BRASS" localSheetId="10">#REF!</definedName>
    <definedName name="D_BRASS" localSheetId="38">#REF!</definedName>
    <definedName name="D_BRASS" localSheetId="39">#REF!</definedName>
    <definedName name="D_BRASS" localSheetId="40">#REF!</definedName>
    <definedName name="D_BRASS" localSheetId="41">#REF!</definedName>
    <definedName name="D_BRASS" localSheetId="46">#REF!</definedName>
    <definedName name="D_BRASS" localSheetId="52">#REF!</definedName>
    <definedName name="D_BRASS" localSheetId="64">#REF!</definedName>
    <definedName name="D_BRASS" localSheetId="65">#REF!</definedName>
    <definedName name="D_BRASS">#REF!</definedName>
    <definedName name="D_CalcNGS" localSheetId="67">#REF!</definedName>
    <definedName name="D_CalcNGS" localSheetId="68">#REF!</definedName>
    <definedName name="D_CalcNGS" localSheetId="69">#REF!</definedName>
    <definedName name="D_CalcNGS" localSheetId="70">#REF!</definedName>
    <definedName name="D_CalcNGS" localSheetId="72">#REF!</definedName>
    <definedName name="D_CalcNGS" localSheetId="73">#REF!</definedName>
    <definedName name="D_CalcNGS" localSheetId="74">#REF!</definedName>
    <definedName name="D_CalcNGS" localSheetId="11">#REF!</definedName>
    <definedName name="D_CalcNGS" localSheetId="10">#REF!</definedName>
    <definedName name="D_CalcNGS" localSheetId="38">#REF!</definedName>
    <definedName name="D_CalcNGS" localSheetId="39">#REF!</definedName>
    <definedName name="D_CalcNGS" localSheetId="40">#REF!</definedName>
    <definedName name="D_CalcNGS" localSheetId="41">#REF!</definedName>
    <definedName name="D_CalcNGS" localSheetId="46">#REF!</definedName>
    <definedName name="D_CalcNGS" localSheetId="52">#REF!</definedName>
    <definedName name="D_CalcNGS" localSheetId="64">#REF!</definedName>
    <definedName name="D_CalcNGS" localSheetId="65">#REF!</definedName>
    <definedName name="D_CalcNGS">#REF!</definedName>
    <definedName name="D_CalcNMG_R" localSheetId="67">#REF!</definedName>
    <definedName name="D_CalcNMG_R" localSheetId="68">#REF!</definedName>
    <definedName name="D_CalcNMG_R" localSheetId="69">#REF!</definedName>
    <definedName name="D_CalcNMG_R" localSheetId="70">#REF!</definedName>
    <definedName name="D_CalcNMG_R" localSheetId="72">#REF!</definedName>
    <definedName name="D_CalcNMG_R" localSheetId="73">#REF!</definedName>
    <definedName name="D_CalcNMG_R" localSheetId="74">#REF!</definedName>
    <definedName name="D_CalcNMG_R" localSheetId="11">#REF!</definedName>
    <definedName name="D_CalcNMG_R" localSheetId="10">#REF!</definedName>
    <definedName name="D_CalcNMG_R" localSheetId="38">#REF!</definedName>
    <definedName name="D_CalcNMG_R" localSheetId="39">#REF!</definedName>
    <definedName name="D_CalcNMG_R" localSheetId="40">#REF!</definedName>
    <definedName name="D_CalcNMG_R" localSheetId="41">#REF!</definedName>
    <definedName name="D_CalcNMG_R" localSheetId="46">#REF!</definedName>
    <definedName name="D_CalcNMG_R" localSheetId="52">#REF!</definedName>
    <definedName name="D_CalcNMG_R" localSheetId="64">#REF!</definedName>
    <definedName name="D_CalcNMG_R" localSheetId="65">#REF!</definedName>
    <definedName name="D_CalcNMG_R">#REF!</definedName>
    <definedName name="D_CalcNXG_R" localSheetId="67">#REF!</definedName>
    <definedName name="D_CalcNXG_R" localSheetId="68">#REF!</definedName>
    <definedName name="D_CalcNXG_R" localSheetId="69">#REF!</definedName>
    <definedName name="D_CalcNXG_R" localSheetId="70">#REF!</definedName>
    <definedName name="D_CalcNXG_R" localSheetId="72">#REF!</definedName>
    <definedName name="D_CalcNXG_R" localSheetId="73">#REF!</definedName>
    <definedName name="D_CalcNXG_R" localSheetId="74">#REF!</definedName>
    <definedName name="D_CalcNXG_R" localSheetId="11">#REF!</definedName>
    <definedName name="D_CalcNXG_R" localSheetId="10">#REF!</definedName>
    <definedName name="D_CalcNXG_R" localSheetId="38">#REF!</definedName>
    <definedName name="D_CalcNXG_R" localSheetId="39">#REF!</definedName>
    <definedName name="D_CalcNXG_R" localSheetId="40">#REF!</definedName>
    <definedName name="D_CalcNXG_R" localSheetId="41">#REF!</definedName>
    <definedName name="D_CalcNXG_R" localSheetId="46">#REF!</definedName>
    <definedName name="D_CalcNXG_R" localSheetId="52">#REF!</definedName>
    <definedName name="D_CalcNXG_R" localSheetId="64">#REF!</definedName>
    <definedName name="D_CalcNXG_R" localSheetId="65">#REF!</definedName>
    <definedName name="D_CalcNXG_R">#REF!</definedName>
    <definedName name="D_D" localSheetId="67">#REF!</definedName>
    <definedName name="D_D" localSheetId="68">#REF!</definedName>
    <definedName name="D_D" localSheetId="69">#REF!</definedName>
    <definedName name="D_D" localSheetId="70">#REF!</definedName>
    <definedName name="D_D" localSheetId="72">#REF!</definedName>
    <definedName name="D_D" localSheetId="73">#REF!</definedName>
    <definedName name="D_D" localSheetId="74">#REF!</definedName>
    <definedName name="D_D" localSheetId="11">#REF!</definedName>
    <definedName name="D_D" localSheetId="10">#REF!</definedName>
    <definedName name="D_D" localSheetId="38">#REF!</definedName>
    <definedName name="D_D" localSheetId="39">#REF!</definedName>
    <definedName name="D_D" localSheetId="40">#REF!</definedName>
    <definedName name="D_D" localSheetId="41">#REF!</definedName>
    <definedName name="D_D" localSheetId="46">#REF!</definedName>
    <definedName name="D_D" localSheetId="52">#REF!</definedName>
    <definedName name="D_D" localSheetId="64">#REF!</definedName>
    <definedName name="D_D" localSheetId="65">#REF!</definedName>
    <definedName name="D_D">#REF!</definedName>
    <definedName name="D_D_B" localSheetId="67">#REF!</definedName>
    <definedName name="D_D_B" localSheetId="68">#REF!</definedName>
    <definedName name="D_D_B" localSheetId="69">#REF!</definedName>
    <definedName name="D_D_B" localSheetId="70">#REF!</definedName>
    <definedName name="D_D_B" localSheetId="72">#REF!</definedName>
    <definedName name="D_D_B" localSheetId="73">#REF!</definedName>
    <definedName name="D_D_B" localSheetId="74">#REF!</definedName>
    <definedName name="D_D_B" localSheetId="11">#REF!</definedName>
    <definedName name="D_D_B" localSheetId="10">#REF!</definedName>
    <definedName name="D_D_B" localSheetId="38">#REF!</definedName>
    <definedName name="D_D_B" localSheetId="39">#REF!</definedName>
    <definedName name="D_D_B" localSheetId="40">#REF!</definedName>
    <definedName name="D_D_B" localSheetId="41">#REF!</definedName>
    <definedName name="D_D_B" localSheetId="46">#REF!</definedName>
    <definedName name="D_D_B" localSheetId="52">#REF!</definedName>
    <definedName name="D_D_B" localSheetId="64">#REF!</definedName>
    <definedName name="D_D_B" localSheetId="65">#REF!</definedName>
    <definedName name="D_D_B">#REF!</definedName>
    <definedName name="D_D_Bdiff" localSheetId="67">#REF!</definedName>
    <definedName name="D_D_Bdiff" localSheetId="68">#REF!</definedName>
    <definedName name="D_D_Bdiff" localSheetId="69">#REF!</definedName>
    <definedName name="D_D_Bdiff" localSheetId="70">#REF!</definedName>
    <definedName name="D_D_Bdiff" localSheetId="72">#REF!</definedName>
    <definedName name="D_D_Bdiff" localSheetId="73">#REF!</definedName>
    <definedName name="D_D_Bdiff" localSheetId="74">#REF!</definedName>
    <definedName name="D_D_Bdiff" localSheetId="11">#REF!</definedName>
    <definedName name="D_D_Bdiff" localSheetId="10">#REF!</definedName>
    <definedName name="D_D_Bdiff" localSheetId="38">#REF!</definedName>
    <definedName name="D_D_Bdiff" localSheetId="39">#REF!</definedName>
    <definedName name="D_D_Bdiff" localSheetId="40">#REF!</definedName>
    <definedName name="D_D_Bdiff" localSheetId="41">#REF!</definedName>
    <definedName name="D_D_Bdiff" localSheetId="46">#REF!</definedName>
    <definedName name="D_D_Bdiff" localSheetId="52">#REF!</definedName>
    <definedName name="D_D_Bdiff" localSheetId="64">#REF!</definedName>
    <definedName name="D_D_Bdiff" localSheetId="65">#REF!</definedName>
    <definedName name="D_D_Bdiff">#REF!</definedName>
    <definedName name="D_D_Bdiff1" localSheetId="67">#REF!</definedName>
    <definedName name="D_D_Bdiff1" localSheetId="68">#REF!</definedName>
    <definedName name="D_D_Bdiff1" localSheetId="69">#REF!</definedName>
    <definedName name="D_D_Bdiff1" localSheetId="70">#REF!</definedName>
    <definedName name="D_D_Bdiff1" localSheetId="72">#REF!</definedName>
    <definedName name="D_D_Bdiff1" localSheetId="73">#REF!</definedName>
    <definedName name="D_D_Bdiff1" localSheetId="74">#REF!</definedName>
    <definedName name="D_D_Bdiff1" localSheetId="11">#REF!</definedName>
    <definedName name="D_D_Bdiff1" localSheetId="10">#REF!</definedName>
    <definedName name="D_D_Bdiff1" localSheetId="38">#REF!</definedName>
    <definedName name="D_D_Bdiff1" localSheetId="39">#REF!</definedName>
    <definedName name="D_D_Bdiff1" localSheetId="40">#REF!</definedName>
    <definedName name="D_D_Bdiff1" localSheetId="41">#REF!</definedName>
    <definedName name="D_D_Bdiff1" localSheetId="46">#REF!</definedName>
    <definedName name="D_D_Bdiff1" localSheetId="52">#REF!</definedName>
    <definedName name="D_D_Bdiff1" localSheetId="64">#REF!</definedName>
    <definedName name="D_D_Bdiff1" localSheetId="65">#REF!</definedName>
    <definedName name="D_D_Bdiff1">#REF!</definedName>
    <definedName name="D_D_G" localSheetId="67">#REF!</definedName>
    <definedName name="D_D_G" localSheetId="68">#REF!</definedName>
    <definedName name="D_D_G" localSheetId="69">#REF!</definedName>
    <definedName name="D_D_G" localSheetId="70">#REF!</definedName>
    <definedName name="D_D_G" localSheetId="72">#REF!</definedName>
    <definedName name="D_D_G" localSheetId="73">#REF!</definedName>
    <definedName name="D_D_G" localSheetId="74">#REF!</definedName>
    <definedName name="D_D_G" localSheetId="11">#REF!</definedName>
    <definedName name="D_D_G" localSheetId="10">#REF!</definedName>
    <definedName name="D_D_G" localSheetId="38">#REF!</definedName>
    <definedName name="D_D_G" localSheetId="39">#REF!</definedName>
    <definedName name="D_D_G" localSheetId="40">#REF!</definedName>
    <definedName name="D_D_G" localSheetId="41">#REF!</definedName>
    <definedName name="D_D_G" localSheetId="46">#REF!</definedName>
    <definedName name="D_D_G" localSheetId="52">#REF!</definedName>
    <definedName name="D_D_G" localSheetId="64">#REF!</definedName>
    <definedName name="D_D_G" localSheetId="65">#REF!</definedName>
    <definedName name="D_D_G">#REF!</definedName>
    <definedName name="D_D_Gdiff" localSheetId="67">#REF!</definedName>
    <definedName name="D_D_Gdiff" localSheetId="68">#REF!</definedName>
    <definedName name="D_D_Gdiff" localSheetId="69">#REF!</definedName>
    <definedName name="D_D_Gdiff" localSheetId="70">#REF!</definedName>
    <definedName name="D_D_Gdiff" localSheetId="72">#REF!</definedName>
    <definedName name="D_D_Gdiff" localSheetId="73">#REF!</definedName>
    <definedName name="D_D_Gdiff" localSheetId="74">#REF!</definedName>
    <definedName name="D_D_Gdiff" localSheetId="11">#REF!</definedName>
    <definedName name="D_D_Gdiff" localSheetId="10">#REF!</definedName>
    <definedName name="D_D_Gdiff" localSheetId="38">#REF!</definedName>
    <definedName name="D_D_Gdiff" localSheetId="39">#REF!</definedName>
    <definedName name="D_D_Gdiff" localSheetId="40">#REF!</definedName>
    <definedName name="D_D_Gdiff" localSheetId="41">#REF!</definedName>
    <definedName name="D_D_Gdiff" localSheetId="46">#REF!</definedName>
    <definedName name="D_D_Gdiff" localSheetId="52">#REF!</definedName>
    <definedName name="D_D_Gdiff" localSheetId="64">#REF!</definedName>
    <definedName name="D_D_Gdiff" localSheetId="65">#REF!</definedName>
    <definedName name="D_D_Gdiff">#REF!</definedName>
    <definedName name="D_D_Gdiff1" localSheetId="67">#REF!</definedName>
    <definedName name="D_D_Gdiff1" localSheetId="68">#REF!</definedName>
    <definedName name="D_D_Gdiff1" localSheetId="69">#REF!</definedName>
    <definedName name="D_D_Gdiff1" localSheetId="70">#REF!</definedName>
    <definedName name="D_D_Gdiff1" localSheetId="72">#REF!</definedName>
    <definedName name="D_D_Gdiff1" localSheetId="73">#REF!</definedName>
    <definedName name="D_D_Gdiff1" localSheetId="74">#REF!</definedName>
    <definedName name="D_D_Gdiff1" localSheetId="11">#REF!</definedName>
    <definedName name="D_D_Gdiff1" localSheetId="10">#REF!</definedName>
    <definedName name="D_D_Gdiff1" localSheetId="38">#REF!</definedName>
    <definedName name="D_D_Gdiff1" localSheetId="39">#REF!</definedName>
    <definedName name="D_D_Gdiff1" localSheetId="40">#REF!</definedName>
    <definedName name="D_D_Gdiff1" localSheetId="41">#REF!</definedName>
    <definedName name="D_D_Gdiff1" localSheetId="46">#REF!</definedName>
    <definedName name="D_D_Gdiff1" localSheetId="52">#REF!</definedName>
    <definedName name="D_D_Gdiff1" localSheetId="64">#REF!</definedName>
    <definedName name="D_D_Gdiff1" localSheetId="65">#REF!</definedName>
    <definedName name="D_D_Gdiff1">#REF!</definedName>
    <definedName name="D_D_S" localSheetId="67">#REF!</definedName>
    <definedName name="D_D_S" localSheetId="68">#REF!</definedName>
    <definedName name="D_D_S" localSheetId="69">#REF!</definedName>
    <definedName name="D_D_S" localSheetId="70">#REF!</definedName>
    <definedName name="D_D_S" localSheetId="72">#REF!</definedName>
    <definedName name="D_D_S" localSheetId="73">#REF!</definedName>
    <definedName name="D_D_S" localSheetId="74">#REF!</definedName>
    <definedName name="D_D_S" localSheetId="11">#REF!</definedName>
    <definedName name="D_D_S" localSheetId="10">#REF!</definedName>
    <definedName name="D_D_S" localSheetId="38">#REF!</definedName>
    <definedName name="D_D_S" localSheetId="39">#REF!</definedName>
    <definedName name="D_D_S" localSheetId="40">#REF!</definedName>
    <definedName name="D_D_S" localSheetId="41">#REF!</definedName>
    <definedName name="D_D_S" localSheetId="46">#REF!</definedName>
    <definedName name="D_D_S" localSheetId="52">#REF!</definedName>
    <definedName name="D_D_S" localSheetId="64">#REF!</definedName>
    <definedName name="D_D_S" localSheetId="65">#REF!</definedName>
    <definedName name="D_D_S">#REF!</definedName>
    <definedName name="D_D_Sdiff" localSheetId="67">#REF!</definedName>
    <definedName name="D_D_Sdiff" localSheetId="68">#REF!</definedName>
    <definedName name="D_D_Sdiff" localSheetId="69">#REF!</definedName>
    <definedName name="D_D_Sdiff" localSheetId="70">#REF!</definedName>
    <definedName name="D_D_Sdiff" localSheetId="72">#REF!</definedName>
    <definedName name="D_D_Sdiff" localSheetId="73">#REF!</definedName>
    <definedName name="D_D_Sdiff" localSheetId="74">#REF!</definedName>
    <definedName name="D_D_Sdiff" localSheetId="11">#REF!</definedName>
    <definedName name="D_D_Sdiff" localSheetId="10">#REF!</definedName>
    <definedName name="D_D_Sdiff" localSheetId="38">#REF!</definedName>
    <definedName name="D_D_Sdiff" localSheetId="39">#REF!</definedName>
    <definedName name="D_D_Sdiff" localSheetId="40">#REF!</definedName>
    <definedName name="D_D_Sdiff" localSheetId="41">#REF!</definedName>
    <definedName name="D_D_Sdiff" localSheetId="46">#REF!</definedName>
    <definedName name="D_D_Sdiff" localSheetId="52">#REF!</definedName>
    <definedName name="D_D_Sdiff" localSheetId="64">#REF!</definedName>
    <definedName name="D_D_Sdiff" localSheetId="65">#REF!</definedName>
    <definedName name="D_D_Sdiff">#REF!</definedName>
    <definedName name="D_D_Sdiff1" localSheetId="67">#REF!</definedName>
    <definedName name="D_D_Sdiff1" localSheetId="68">#REF!</definedName>
    <definedName name="D_D_Sdiff1" localSheetId="69">#REF!</definedName>
    <definedName name="D_D_Sdiff1" localSheetId="70">#REF!</definedName>
    <definedName name="D_D_Sdiff1" localSheetId="72">#REF!</definedName>
    <definedName name="D_D_Sdiff1" localSheetId="73">#REF!</definedName>
    <definedName name="D_D_Sdiff1" localSheetId="74">#REF!</definedName>
    <definedName name="D_D_Sdiff1" localSheetId="11">#REF!</definedName>
    <definedName name="D_D_Sdiff1" localSheetId="10">#REF!</definedName>
    <definedName name="D_D_Sdiff1" localSheetId="38">#REF!</definedName>
    <definedName name="D_D_Sdiff1" localSheetId="39">#REF!</definedName>
    <definedName name="D_D_Sdiff1" localSheetId="40">#REF!</definedName>
    <definedName name="D_D_Sdiff1" localSheetId="41">#REF!</definedName>
    <definedName name="D_D_Sdiff1" localSheetId="46">#REF!</definedName>
    <definedName name="D_D_Sdiff1" localSheetId="52">#REF!</definedName>
    <definedName name="D_D_Sdiff1" localSheetId="64">#REF!</definedName>
    <definedName name="D_D_Sdiff1" localSheetId="65">#REF!</definedName>
    <definedName name="D_D_Sdiff1">#REF!</definedName>
    <definedName name="D_DA" localSheetId="67">#REF!</definedName>
    <definedName name="D_DA" localSheetId="68">#REF!</definedName>
    <definedName name="D_DA" localSheetId="69">#REF!</definedName>
    <definedName name="D_DA" localSheetId="70">#REF!</definedName>
    <definedName name="D_DA" localSheetId="72">#REF!</definedName>
    <definedName name="D_DA" localSheetId="73">#REF!</definedName>
    <definedName name="D_DA" localSheetId="74">#REF!</definedName>
    <definedName name="D_DA" localSheetId="11">#REF!</definedName>
    <definedName name="D_DA" localSheetId="10">#REF!</definedName>
    <definedName name="D_DA" localSheetId="38">#REF!</definedName>
    <definedName name="D_DA" localSheetId="39">#REF!</definedName>
    <definedName name="D_DA" localSheetId="40">#REF!</definedName>
    <definedName name="D_DA" localSheetId="41">#REF!</definedName>
    <definedName name="D_DA" localSheetId="46">#REF!</definedName>
    <definedName name="D_DA" localSheetId="52">#REF!</definedName>
    <definedName name="D_DA" localSheetId="64">#REF!</definedName>
    <definedName name="D_DA" localSheetId="65">#REF!</definedName>
    <definedName name="D_DA">#REF!</definedName>
    <definedName name="D_DAdiff" localSheetId="67">#REF!</definedName>
    <definedName name="D_DAdiff" localSheetId="68">#REF!</definedName>
    <definedName name="D_DAdiff" localSheetId="69">#REF!</definedName>
    <definedName name="D_DAdiff" localSheetId="70">#REF!</definedName>
    <definedName name="D_DAdiff" localSheetId="72">#REF!</definedName>
    <definedName name="D_DAdiff" localSheetId="73">#REF!</definedName>
    <definedName name="D_DAdiff" localSheetId="74">#REF!</definedName>
    <definedName name="D_DAdiff" localSheetId="11">#REF!</definedName>
    <definedName name="D_DAdiff" localSheetId="10">#REF!</definedName>
    <definedName name="D_DAdiff" localSheetId="38">#REF!</definedName>
    <definedName name="D_DAdiff" localSheetId="39">#REF!</definedName>
    <definedName name="D_DAdiff" localSheetId="40">#REF!</definedName>
    <definedName name="D_DAdiff" localSheetId="41">#REF!</definedName>
    <definedName name="D_DAdiff" localSheetId="46">#REF!</definedName>
    <definedName name="D_DAdiff" localSheetId="52">#REF!</definedName>
    <definedName name="D_DAdiff" localSheetId="64">#REF!</definedName>
    <definedName name="D_DAdiff" localSheetId="65">#REF!</definedName>
    <definedName name="D_DAdiff">#REF!</definedName>
    <definedName name="D_DAdiff1" localSheetId="67">#REF!</definedName>
    <definedName name="D_DAdiff1" localSheetId="68">#REF!</definedName>
    <definedName name="D_DAdiff1" localSheetId="69">#REF!</definedName>
    <definedName name="D_DAdiff1" localSheetId="70">#REF!</definedName>
    <definedName name="D_DAdiff1" localSheetId="72">#REF!</definedName>
    <definedName name="D_DAdiff1" localSheetId="73">#REF!</definedName>
    <definedName name="D_DAdiff1" localSheetId="74">#REF!</definedName>
    <definedName name="D_DAdiff1" localSheetId="11">#REF!</definedName>
    <definedName name="D_DAdiff1" localSheetId="10">#REF!</definedName>
    <definedName name="D_DAdiff1" localSheetId="38">#REF!</definedName>
    <definedName name="D_DAdiff1" localSheetId="39">#REF!</definedName>
    <definedName name="D_DAdiff1" localSheetId="40">#REF!</definedName>
    <definedName name="D_DAdiff1" localSheetId="41">#REF!</definedName>
    <definedName name="D_DAdiff1" localSheetId="46">#REF!</definedName>
    <definedName name="D_DAdiff1" localSheetId="52">#REF!</definedName>
    <definedName name="D_DAdiff1" localSheetId="64">#REF!</definedName>
    <definedName name="D_DAdiff1" localSheetId="65">#REF!</definedName>
    <definedName name="D_DAdiff1">#REF!</definedName>
    <definedName name="D_Ddiff" localSheetId="67">#REF!</definedName>
    <definedName name="D_Ddiff" localSheetId="68">#REF!</definedName>
    <definedName name="D_Ddiff" localSheetId="69">#REF!</definedName>
    <definedName name="D_Ddiff" localSheetId="70">#REF!</definedName>
    <definedName name="D_Ddiff" localSheetId="72">#REF!</definedName>
    <definedName name="D_Ddiff" localSheetId="73">#REF!</definedName>
    <definedName name="D_Ddiff" localSheetId="74">#REF!</definedName>
    <definedName name="D_Ddiff" localSheetId="11">#REF!</definedName>
    <definedName name="D_Ddiff" localSheetId="10">#REF!</definedName>
    <definedName name="D_Ddiff" localSheetId="38">#REF!</definedName>
    <definedName name="D_Ddiff" localSheetId="39">#REF!</definedName>
    <definedName name="D_Ddiff" localSheetId="40">#REF!</definedName>
    <definedName name="D_Ddiff" localSheetId="41">#REF!</definedName>
    <definedName name="D_Ddiff" localSheetId="46">#REF!</definedName>
    <definedName name="D_Ddiff" localSheetId="52">#REF!</definedName>
    <definedName name="D_Ddiff" localSheetId="64">#REF!</definedName>
    <definedName name="D_Ddiff" localSheetId="65">#REF!</definedName>
    <definedName name="D_Ddiff">#REF!</definedName>
    <definedName name="D_Ddiff1" localSheetId="67">#REF!</definedName>
    <definedName name="D_Ddiff1" localSheetId="68">#REF!</definedName>
    <definedName name="D_Ddiff1" localSheetId="69">#REF!</definedName>
    <definedName name="D_Ddiff1" localSheetId="70">#REF!</definedName>
    <definedName name="D_Ddiff1" localSheetId="72">#REF!</definedName>
    <definedName name="D_Ddiff1" localSheetId="73">#REF!</definedName>
    <definedName name="D_Ddiff1" localSheetId="74">#REF!</definedName>
    <definedName name="D_Ddiff1" localSheetId="11">#REF!</definedName>
    <definedName name="D_Ddiff1" localSheetId="10">#REF!</definedName>
    <definedName name="D_Ddiff1" localSheetId="38">#REF!</definedName>
    <definedName name="D_Ddiff1" localSheetId="39">#REF!</definedName>
    <definedName name="D_Ddiff1" localSheetId="40">#REF!</definedName>
    <definedName name="D_Ddiff1" localSheetId="41">#REF!</definedName>
    <definedName name="D_Ddiff1" localSheetId="46">#REF!</definedName>
    <definedName name="D_Ddiff1" localSheetId="52">#REF!</definedName>
    <definedName name="D_Ddiff1" localSheetId="64">#REF!</definedName>
    <definedName name="D_Ddiff1" localSheetId="65">#REF!</definedName>
    <definedName name="D_Ddiff1">#REF!</definedName>
    <definedName name="D_DSdiff" localSheetId="67">#REF!</definedName>
    <definedName name="D_DSdiff" localSheetId="68">#REF!</definedName>
    <definedName name="D_DSdiff" localSheetId="69">#REF!</definedName>
    <definedName name="D_DSdiff" localSheetId="70">#REF!</definedName>
    <definedName name="D_DSdiff" localSheetId="72">#REF!</definedName>
    <definedName name="D_DSdiff" localSheetId="73">#REF!</definedName>
    <definedName name="D_DSdiff" localSheetId="74">#REF!</definedName>
    <definedName name="D_DSdiff" localSheetId="11">#REF!</definedName>
    <definedName name="D_DSdiff" localSheetId="10">#REF!</definedName>
    <definedName name="D_DSdiff" localSheetId="38">#REF!</definedName>
    <definedName name="D_DSdiff" localSheetId="39">#REF!</definedName>
    <definedName name="D_DSdiff" localSheetId="40">#REF!</definedName>
    <definedName name="D_DSdiff" localSheetId="41">#REF!</definedName>
    <definedName name="D_DSdiff" localSheetId="46">#REF!</definedName>
    <definedName name="D_DSdiff" localSheetId="52">#REF!</definedName>
    <definedName name="D_DSdiff" localSheetId="64">#REF!</definedName>
    <definedName name="D_DSdiff" localSheetId="65">#REF!</definedName>
    <definedName name="D_DSdiff">#REF!</definedName>
    <definedName name="D_DSdiff1" localSheetId="67">#REF!</definedName>
    <definedName name="D_DSdiff1" localSheetId="68">#REF!</definedName>
    <definedName name="D_DSdiff1" localSheetId="69">#REF!</definedName>
    <definedName name="D_DSdiff1" localSheetId="70">#REF!</definedName>
    <definedName name="D_DSdiff1" localSheetId="72">#REF!</definedName>
    <definedName name="D_DSdiff1" localSheetId="73">#REF!</definedName>
    <definedName name="D_DSdiff1" localSheetId="74">#REF!</definedName>
    <definedName name="D_DSdiff1" localSheetId="11">#REF!</definedName>
    <definedName name="D_DSdiff1" localSheetId="10">#REF!</definedName>
    <definedName name="D_DSdiff1" localSheetId="38">#REF!</definedName>
    <definedName name="D_DSdiff1" localSheetId="39">#REF!</definedName>
    <definedName name="D_DSdiff1" localSheetId="40">#REF!</definedName>
    <definedName name="D_DSdiff1" localSheetId="41">#REF!</definedName>
    <definedName name="D_DSdiff1" localSheetId="46">#REF!</definedName>
    <definedName name="D_DSdiff1" localSheetId="52">#REF!</definedName>
    <definedName name="D_DSdiff1" localSheetId="64">#REF!</definedName>
    <definedName name="D_DSdiff1" localSheetId="65">#REF!</definedName>
    <definedName name="D_DSdiff1">#REF!</definedName>
    <definedName name="D_EDNA" localSheetId="67">#REF!</definedName>
    <definedName name="D_EDNA" localSheetId="68">#REF!</definedName>
    <definedName name="D_EDNA" localSheetId="69">#REF!</definedName>
    <definedName name="D_EDNA" localSheetId="70">#REF!</definedName>
    <definedName name="D_EDNA" localSheetId="72">#REF!</definedName>
    <definedName name="D_EDNA" localSheetId="73">#REF!</definedName>
    <definedName name="D_EDNA" localSheetId="74">#REF!</definedName>
    <definedName name="D_EDNA" localSheetId="11">#REF!</definedName>
    <definedName name="D_EDNA" localSheetId="10">#REF!</definedName>
    <definedName name="D_EDNA" localSheetId="38">#REF!</definedName>
    <definedName name="D_EDNA" localSheetId="39">#REF!</definedName>
    <definedName name="D_EDNA" localSheetId="40">#REF!</definedName>
    <definedName name="D_EDNA" localSheetId="41">#REF!</definedName>
    <definedName name="D_EDNA" localSheetId="46">#REF!</definedName>
    <definedName name="D_EDNA" localSheetId="52">#REF!</definedName>
    <definedName name="D_EDNA" localSheetId="64">#REF!</definedName>
    <definedName name="D_EDNA" localSheetId="65">#REF!</definedName>
    <definedName name="D_EDNA">#REF!</definedName>
    <definedName name="D_EDNA_B" localSheetId="67">[109]DA!#REF!</definedName>
    <definedName name="D_EDNA_B" localSheetId="68">[109]DA!#REF!</definedName>
    <definedName name="D_EDNA_B" localSheetId="69">[109]DA!#REF!</definedName>
    <definedName name="D_EDNA_B" localSheetId="70">[109]DA!#REF!</definedName>
    <definedName name="D_EDNA_B" localSheetId="72">[109]DA!#REF!</definedName>
    <definedName name="D_EDNA_B" localSheetId="73">[109]DA!#REF!</definedName>
    <definedName name="D_EDNA_B" localSheetId="74">[109]DA!#REF!</definedName>
    <definedName name="D_EDNA_B" localSheetId="11">#REF!</definedName>
    <definedName name="D_EDNA_B" localSheetId="10">#REF!</definedName>
    <definedName name="D_EDNA_B" localSheetId="38">#REF!</definedName>
    <definedName name="D_EDNA_B" localSheetId="39">#REF!</definedName>
    <definedName name="D_EDNA_B" localSheetId="46">[109]DA!#REF!</definedName>
    <definedName name="D_EDNA_B" localSheetId="51">#REF!</definedName>
    <definedName name="D_EDNA_B" localSheetId="52">[109]DA!#REF!</definedName>
    <definedName name="D_EDNA_B" localSheetId="65">[109]DA!#REF!</definedName>
    <definedName name="D_EDNA_B" localSheetId="66">[109]DA!#REF!</definedName>
    <definedName name="D_EDNA_B">#REF!</definedName>
    <definedName name="D_EDNA_D" localSheetId="67">[109]DA!#REF!</definedName>
    <definedName name="D_EDNA_D" localSheetId="68">[109]DA!#REF!</definedName>
    <definedName name="D_EDNA_D" localSheetId="69">[109]DA!#REF!</definedName>
    <definedName name="D_EDNA_D" localSheetId="70">[109]DA!#REF!</definedName>
    <definedName name="D_EDNA_D" localSheetId="72">[109]DA!#REF!</definedName>
    <definedName name="D_EDNA_D" localSheetId="73">[109]DA!#REF!</definedName>
    <definedName name="D_EDNA_D" localSheetId="74">[109]DA!#REF!</definedName>
    <definedName name="D_EDNA_D" localSheetId="11">#REF!</definedName>
    <definedName name="D_EDNA_D" localSheetId="10">#REF!</definedName>
    <definedName name="D_EDNA_D" localSheetId="38">#REF!</definedName>
    <definedName name="D_EDNA_D" localSheetId="39">#REF!</definedName>
    <definedName name="D_EDNA_D" localSheetId="46">[109]DA!#REF!</definedName>
    <definedName name="D_EDNA_D" localSheetId="51">#REF!</definedName>
    <definedName name="D_EDNA_D" localSheetId="52">[109]DA!#REF!</definedName>
    <definedName name="D_EDNA_D" localSheetId="65">[109]DA!#REF!</definedName>
    <definedName name="D_EDNA_D" localSheetId="66">[109]DA!#REF!</definedName>
    <definedName name="D_EDNA_D">#REF!</definedName>
    <definedName name="D_EDNA_T" localSheetId="11">#REF!</definedName>
    <definedName name="D_EDNA_T" localSheetId="10">#REF!</definedName>
    <definedName name="D_EDNA_T" localSheetId="38">#REF!</definedName>
    <definedName name="D_EDNA_T" localSheetId="39">#REF!</definedName>
    <definedName name="D_EDNA_T" localSheetId="46">[109]DA!#REF!</definedName>
    <definedName name="D_EDNA_T" localSheetId="51">#REF!</definedName>
    <definedName name="D_EDNA_T" localSheetId="52">[109]DA!#REF!</definedName>
    <definedName name="D_EDNA_T" localSheetId="66">[109]DA!#REF!</definedName>
    <definedName name="D_EDNA_T">#REF!</definedName>
    <definedName name="D_EDNE" localSheetId="11">#REF!</definedName>
    <definedName name="D_EDNE" localSheetId="10">#REF!</definedName>
    <definedName name="D_EDNE" localSheetId="38">#REF!</definedName>
    <definedName name="D_EDNE" localSheetId="39">#REF!</definedName>
    <definedName name="D_EDNE" localSheetId="46">[109]DA!#REF!</definedName>
    <definedName name="D_EDNE" localSheetId="51">#REF!</definedName>
    <definedName name="D_EDNE" localSheetId="52">[109]DA!#REF!</definedName>
    <definedName name="D_EDNE" localSheetId="66">[109]DA!#REF!</definedName>
    <definedName name="D_EDNE">#REF!</definedName>
    <definedName name="D_ENDA" localSheetId="67">#REF!</definedName>
    <definedName name="D_ENDA" localSheetId="68">#REF!</definedName>
    <definedName name="D_ENDA" localSheetId="69">#REF!</definedName>
    <definedName name="D_ENDA" localSheetId="70">#REF!</definedName>
    <definedName name="D_ENDA" localSheetId="72">#REF!</definedName>
    <definedName name="D_ENDA" localSheetId="73">#REF!</definedName>
    <definedName name="D_ENDA" localSheetId="74">#REF!</definedName>
    <definedName name="D_ENDA" localSheetId="11">#REF!</definedName>
    <definedName name="D_ENDA" localSheetId="12">#REF!</definedName>
    <definedName name="D_ENDA" localSheetId="13">#REF!</definedName>
    <definedName name="D_ENDA" localSheetId="10">#REF!</definedName>
    <definedName name="D_ENDA" localSheetId="38">#REF!</definedName>
    <definedName name="D_ENDA" localSheetId="30">#REF!</definedName>
    <definedName name="D_ENDA" localSheetId="39">#REF!</definedName>
    <definedName name="D_ENDA" localSheetId="40">#REF!</definedName>
    <definedName name="D_ENDA" localSheetId="41">#REF!</definedName>
    <definedName name="D_ENDA" localSheetId="46">#REF!</definedName>
    <definedName name="D_ENDA" localSheetId="52">#REF!</definedName>
    <definedName name="D_ENDA" localSheetId="53">#REF!</definedName>
    <definedName name="D_ENDA" localSheetId="64">#REF!</definedName>
    <definedName name="D_ENDA" localSheetId="65">#REF!</definedName>
    <definedName name="D_ENDA" localSheetId="66">#REF!</definedName>
    <definedName name="D_ENDA">#REF!</definedName>
    <definedName name="D_G" localSheetId="67">#REF!</definedName>
    <definedName name="D_G" localSheetId="68">#REF!</definedName>
    <definedName name="D_G" localSheetId="69">#REF!</definedName>
    <definedName name="D_G" localSheetId="70">#REF!</definedName>
    <definedName name="D_G" localSheetId="72">#REF!</definedName>
    <definedName name="D_G" localSheetId="73">#REF!</definedName>
    <definedName name="D_G" localSheetId="74">#REF!</definedName>
    <definedName name="D_G" localSheetId="11">#REF!</definedName>
    <definedName name="D_G" localSheetId="12">#REF!</definedName>
    <definedName name="D_G" localSheetId="13">#REF!</definedName>
    <definedName name="D_G" localSheetId="23">#REF!</definedName>
    <definedName name="D_G" localSheetId="24">#REF!</definedName>
    <definedName name="D_G" localSheetId="26">#REF!</definedName>
    <definedName name="D_G" localSheetId="10">#REF!</definedName>
    <definedName name="D_G" localSheetId="38">#REF!</definedName>
    <definedName name="D_G" localSheetId="25">#REF!</definedName>
    <definedName name="D_G" localSheetId="30">#REF!</definedName>
    <definedName name="D_G" localSheetId="31">#REF!</definedName>
    <definedName name="D_G" localSheetId="36">#REF!</definedName>
    <definedName name="D_G" localSheetId="37">#REF!</definedName>
    <definedName name="D_G" localSheetId="39">#REF!</definedName>
    <definedName name="D_G" localSheetId="40">#REF!</definedName>
    <definedName name="D_G" localSheetId="41">#REF!</definedName>
    <definedName name="D_G" localSheetId="46">#REF!</definedName>
    <definedName name="D_G" localSheetId="47">#REF!</definedName>
    <definedName name="D_G" localSheetId="52">#REF!</definedName>
    <definedName name="D_G" localSheetId="53">#REF!</definedName>
    <definedName name="D_G" localSheetId="64">#REF!</definedName>
    <definedName name="D_G" localSheetId="65">#REF!</definedName>
    <definedName name="D_G">#REF!</definedName>
    <definedName name="D_GCB" localSheetId="67">#REF!</definedName>
    <definedName name="D_GCB" localSheetId="68">#REF!</definedName>
    <definedName name="D_GCB" localSheetId="69">#REF!</definedName>
    <definedName name="D_GCB" localSheetId="70">#REF!</definedName>
    <definedName name="D_GCB" localSheetId="72">#REF!</definedName>
    <definedName name="D_GCB" localSheetId="73">#REF!</definedName>
    <definedName name="D_GCB" localSheetId="74">#REF!</definedName>
    <definedName name="D_GCB" localSheetId="11">#REF!</definedName>
    <definedName name="D_GCB" localSheetId="10">#REF!</definedName>
    <definedName name="D_GCB" localSheetId="38">#REF!</definedName>
    <definedName name="D_GCB" localSheetId="39">#REF!</definedName>
    <definedName name="D_GCB" localSheetId="40">#REF!</definedName>
    <definedName name="D_GCB" localSheetId="41">#REF!</definedName>
    <definedName name="D_GCB" localSheetId="46">#REF!</definedName>
    <definedName name="D_GCB" localSheetId="52">#REF!</definedName>
    <definedName name="D_GCB" localSheetId="64">#REF!</definedName>
    <definedName name="D_GCB" localSheetId="65">#REF!</definedName>
    <definedName name="D_GCB">#REF!</definedName>
    <definedName name="D_GGB" localSheetId="67">#REF!</definedName>
    <definedName name="D_GGB" localSheetId="68">#REF!</definedName>
    <definedName name="D_GGB" localSheetId="69">#REF!</definedName>
    <definedName name="D_GGB" localSheetId="70">#REF!</definedName>
    <definedName name="D_GGB" localSheetId="72">#REF!</definedName>
    <definedName name="D_GGB" localSheetId="73">#REF!</definedName>
    <definedName name="D_GGB" localSheetId="74">#REF!</definedName>
    <definedName name="D_GGB" localSheetId="11">#REF!</definedName>
    <definedName name="D_GGB" localSheetId="10">#REF!</definedName>
    <definedName name="D_GGB" localSheetId="38">#REF!</definedName>
    <definedName name="D_GGB" localSheetId="39">#REF!</definedName>
    <definedName name="D_GGB" localSheetId="40">#REF!</definedName>
    <definedName name="D_GGB" localSheetId="41">#REF!</definedName>
    <definedName name="D_GGB" localSheetId="46">#REF!</definedName>
    <definedName name="D_GGB" localSheetId="52">#REF!</definedName>
    <definedName name="D_GGB" localSheetId="64">#REF!</definedName>
    <definedName name="D_GGB" localSheetId="65">#REF!</definedName>
    <definedName name="D_GGB">#REF!</definedName>
    <definedName name="D_Ind" localSheetId="67">#REF!</definedName>
    <definedName name="D_Ind" localSheetId="68">#REF!</definedName>
    <definedName name="D_Ind" localSheetId="69">#REF!</definedName>
    <definedName name="D_Ind" localSheetId="70">#REF!</definedName>
    <definedName name="D_Ind" localSheetId="72">#REF!</definedName>
    <definedName name="D_Ind" localSheetId="73">#REF!</definedName>
    <definedName name="D_Ind" localSheetId="74">#REF!</definedName>
    <definedName name="D_Ind" localSheetId="11">#REF!</definedName>
    <definedName name="D_Ind" localSheetId="23">#REF!</definedName>
    <definedName name="D_Ind" localSheetId="24">#REF!</definedName>
    <definedName name="D_Ind" localSheetId="26">#REF!</definedName>
    <definedName name="D_Ind" localSheetId="10">#REF!</definedName>
    <definedName name="D_Ind" localSheetId="38">#REF!</definedName>
    <definedName name="D_Ind" localSheetId="25">#REF!</definedName>
    <definedName name="D_Ind" localSheetId="30">#REF!</definedName>
    <definedName name="D_Ind" localSheetId="31">#REF!</definedName>
    <definedName name="D_Ind" localSheetId="36">#REF!</definedName>
    <definedName name="D_Ind" localSheetId="37">#REF!</definedName>
    <definedName name="D_Ind" localSheetId="39">#REF!</definedName>
    <definedName name="D_Ind" localSheetId="40">#REF!</definedName>
    <definedName name="D_Ind" localSheetId="41">#REF!</definedName>
    <definedName name="D_Ind" localSheetId="46">#REF!</definedName>
    <definedName name="D_Ind" localSheetId="47">#REF!</definedName>
    <definedName name="D_Ind" localSheetId="52">#REF!</definedName>
    <definedName name="D_Ind" localSheetId="53">#REF!</definedName>
    <definedName name="D_Ind" localSheetId="64">#REF!</definedName>
    <definedName name="D_Ind" localSheetId="65">#REF!</definedName>
    <definedName name="D_Ind">#REF!</definedName>
    <definedName name="D_L" localSheetId="67">#REF!</definedName>
    <definedName name="D_L" localSheetId="68">#REF!</definedName>
    <definedName name="D_L" localSheetId="69">#REF!</definedName>
    <definedName name="D_L" localSheetId="70">#REF!</definedName>
    <definedName name="D_L" localSheetId="72">#REF!</definedName>
    <definedName name="D_L" localSheetId="73">#REF!</definedName>
    <definedName name="D_L" localSheetId="74">#REF!</definedName>
    <definedName name="D_L" localSheetId="11">#REF!</definedName>
    <definedName name="D_L" localSheetId="12">#REF!</definedName>
    <definedName name="D_L" localSheetId="13">#REF!</definedName>
    <definedName name="D_L" localSheetId="23">#REF!</definedName>
    <definedName name="D_L" localSheetId="24">#REF!</definedName>
    <definedName name="D_L" localSheetId="26">#REF!</definedName>
    <definedName name="D_L" localSheetId="10">#REF!</definedName>
    <definedName name="D_L" localSheetId="38">#REF!</definedName>
    <definedName name="D_L" localSheetId="25">#REF!</definedName>
    <definedName name="D_L" localSheetId="31">#REF!</definedName>
    <definedName name="D_L" localSheetId="39">#REF!</definedName>
    <definedName name="D_L" localSheetId="40">#REF!</definedName>
    <definedName name="D_L" localSheetId="41">#REF!</definedName>
    <definedName name="D_L" localSheetId="46">#REF!</definedName>
    <definedName name="D_L" localSheetId="47">#REF!</definedName>
    <definedName name="D_L" localSheetId="52">#REF!</definedName>
    <definedName name="D_L" localSheetId="53">#REF!</definedName>
    <definedName name="D_L" localSheetId="64">#REF!</definedName>
    <definedName name="D_L" localSheetId="65">#REF!</definedName>
    <definedName name="D_L">#REF!</definedName>
    <definedName name="D_MCV" localSheetId="67">#REF!</definedName>
    <definedName name="D_MCV" localSheetId="68">#REF!</definedName>
    <definedName name="D_MCV" localSheetId="69">#REF!</definedName>
    <definedName name="D_MCV" localSheetId="70">#REF!</definedName>
    <definedName name="D_MCV" localSheetId="72">#REF!</definedName>
    <definedName name="D_MCV" localSheetId="73">#REF!</definedName>
    <definedName name="D_MCV" localSheetId="74">#REF!</definedName>
    <definedName name="D_MCV" localSheetId="11">#REF!</definedName>
    <definedName name="D_MCV" localSheetId="12">#REF!</definedName>
    <definedName name="D_MCV" localSheetId="13">#REF!</definedName>
    <definedName name="D_MCV" localSheetId="10">#REF!</definedName>
    <definedName name="D_MCV" localSheetId="38">#REF!</definedName>
    <definedName name="D_MCV" localSheetId="39">#REF!</definedName>
    <definedName name="D_MCV" localSheetId="40">#REF!</definedName>
    <definedName name="D_MCV" localSheetId="41">#REF!</definedName>
    <definedName name="D_MCV" localSheetId="46">#REF!</definedName>
    <definedName name="D_MCV" localSheetId="52">#REF!</definedName>
    <definedName name="D_MCV" localSheetId="64">#REF!</definedName>
    <definedName name="D_MCV" localSheetId="65">#REF!</definedName>
    <definedName name="D_MCV">#REF!</definedName>
    <definedName name="D_MCV_B" localSheetId="67">#REF!</definedName>
    <definedName name="D_MCV_B" localSheetId="68">#REF!</definedName>
    <definedName name="D_MCV_B" localSheetId="69">#REF!</definedName>
    <definedName name="D_MCV_B" localSheetId="70">#REF!</definedName>
    <definedName name="D_MCV_B" localSheetId="72">#REF!</definedName>
    <definedName name="D_MCV_B" localSheetId="73">#REF!</definedName>
    <definedName name="D_MCV_B" localSheetId="74">#REF!</definedName>
    <definedName name="D_MCV_B" localSheetId="11">#REF!</definedName>
    <definedName name="D_MCV_B" localSheetId="12">#REF!</definedName>
    <definedName name="D_MCV_B" localSheetId="13">#REF!</definedName>
    <definedName name="D_MCV_B" localSheetId="10">#REF!</definedName>
    <definedName name="D_MCV_B" localSheetId="38">#REF!</definedName>
    <definedName name="D_MCV_B" localSheetId="39">#REF!</definedName>
    <definedName name="D_MCV_B" localSheetId="40">#REF!</definedName>
    <definedName name="D_MCV_B" localSheetId="41">#REF!</definedName>
    <definedName name="D_MCV_B" localSheetId="46">#REF!</definedName>
    <definedName name="D_MCV_B" localSheetId="52">#REF!</definedName>
    <definedName name="D_MCV_B" localSheetId="64">#REF!</definedName>
    <definedName name="D_MCV_B" localSheetId="65">#REF!</definedName>
    <definedName name="D_MCV_B">#REF!</definedName>
    <definedName name="D_MCV_D" localSheetId="67">#REF!</definedName>
    <definedName name="D_MCV_D" localSheetId="68">#REF!</definedName>
    <definedName name="D_MCV_D" localSheetId="69">#REF!</definedName>
    <definedName name="D_MCV_D" localSheetId="70">#REF!</definedName>
    <definedName name="D_MCV_D" localSheetId="72">#REF!</definedName>
    <definedName name="D_MCV_D" localSheetId="73">#REF!</definedName>
    <definedName name="D_MCV_D" localSheetId="74">#REF!</definedName>
    <definedName name="D_MCV_D" localSheetId="11">#REF!</definedName>
    <definedName name="D_MCV_D" localSheetId="10">#REF!</definedName>
    <definedName name="D_MCV_D" localSheetId="38">#REF!</definedName>
    <definedName name="D_MCV_D" localSheetId="39">#REF!</definedName>
    <definedName name="D_MCV_D" localSheetId="40">#REF!</definedName>
    <definedName name="D_MCV_D" localSheetId="41">#REF!</definedName>
    <definedName name="D_MCV_D" localSheetId="46">#REF!</definedName>
    <definedName name="D_MCV_D" localSheetId="52">#REF!</definedName>
    <definedName name="D_MCV_D" localSheetId="64">#REF!</definedName>
    <definedName name="D_MCV_D" localSheetId="65">#REF!</definedName>
    <definedName name="D_MCV_D">#REF!</definedName>
    <definedName name="D_MCV_N" localSheetId="67">#REF!</definedName>
    <definedName name="D_MCV_N" localSheetId="68">#REF!</definedName>
    <definedName name="D_MCV_N" localSheetId="69">#REF!</definedName>
    <definedName name="D_MCV_N" localSheetId="70">#REF!</definedName>
    <definedName name="D_MCV_N" localSheetId="72">#REF!</definedName>
    <definedName name="D_MCV_N" localSheetId="73">#REF!</definedName>
    <definedName name="D_MCV_N" localSheetId="74">#REF!</definedName>
    <definedName name="D_MCV_N" localSheetId="11">#REF!</definedName>
    <definedName name="D_MCV_N" localSheetId="10">#REF!</definedName>
    <definedName name="D_MCV_N" localSheetId="38">#REF!</definedName>
    <definedName name="D_MCV_N" localSheetId="39">#REF!</definedName>
    <definedName name="D_MCV_N" localSheetId="40">#REF!</definedName>
    <definedName name="D_MCV_N" localSheetId="41">#REF!</definedName>
    <definedName name="D_MCV_N" localSheetId="46">#REF!</definedName>
    <definedName name="D_MCV_N" localSheetId="52">#REF!</definedName>
    <definedName name="D_MCV_N" localSheetId="64">#REF!</definedName>
    <definedName name="D_MCV_N" localSheetId="65">#REF!</definedName>
    <definedName name="D_MCV_N">#REF!</definedName>
    <definedName name="D_MCV_T" localSheetId="67">#REF!</definedName>
    <definedName name="D_MCV_T" localSheetId="68">#REF!</definedName>
    <definedName name="D_MCV_T" localSheetId="69">#REF!</definedName>
    <definedName name="D_MCV_T" localSheetId="70">#REF!</definedName>
    <definedName name="D_MCV_T" localSheetId="72">#REF!</definedName>
    <definedName name="D_MCV_T" localSheetId="73">#REF!</definedName>
    <definedName name="D_MCV_T" localSheetId="74">#REF!</definedName>
    <definedName name="D_MCV_T" localSheetId="11">#REF!</definedName>
    <definedName name="D_MCV_T" localSheetId="10">#REF!</definedName>
    <definedName name="D_MCV_T" localSheetId="38">#REF!</definedName>
    <definedName name="D_MCV_T" localSheetId="39">#REF!</definedName>
    <definedName name="D_MCV_T" localSheetId="40">#REF!</definedName>
    <definedName name="D_MCV_T" localSheetId="41">#REF!</definedName>
    <definedName name="D_MCV_T" localSheetId="46">#REF!</definedName>
    <definedName name="D_MCV_T" localSheetId="52">#REF!</definedName>
    <definedName name="D_MCV_T" localSheetId="64">#REF!</definedName>
    <definedName name="D_MCV_T" localSheetId="65">#REF!</definedName>
    <definedName name="D_MCV_T">#REF!</definedName>
    <definedName name="D_NGDP" localSheetId="67">#REF!</definedName>
    <definedName name="D_NGDP" localSheetId="68">#REF!</definedName>
    <definedName name="D_NGDP" localSheetId="69">#REF!</definedName>
    <definedName name="D_NGDP" localSheetId="70">#REF!</definedName>
    <definedName name="D_NGDP" localSheetId="72">#REF!</definedName>
    <definedName name="D_NGDP" localSheetId="73">#REF!</definedName>
    <definedName name="D_NGDP" localSheetId="74">#REF!</definedName>
    <definedName name="D_NGDP" localSheetId="11">#REF!</definedName>
    <definedName name="D_NGDP" localSheetId="10">#REF!</definedName>
    <definedName name="D_NGDP" localSheetId="38">#REF!</definedName>
    <definedName name="D_NGDP" localSheetId="39">#REF!</definedName>
    <definedName name="D_NGDP" localSheetId="40">#REF!</definedName>
    <definedName name="D_NGDP" localSheetId="41">#REF!</definedName>
    <definedName name="D_NGDP" localSheetId="46">#REF!</definedName>
    <definedName name="D_NGDP" localSheetId="52">#REF!</definedName>
    <definedName name="D_NGDP" localSheetId="64">#REF!</definedName>
    <definedName name="D_NGDP" localSheetId="65">#REF!</definedName>
    <definedName name="D_NGDP">#REF!</definedName>
    <definedName name="D_NGDP_D" localSheetId="67">#REF!</definedName>
    <definedName name="D_NGDP_D" localSheetId="68">#REF!</definedName>
    <definedName name="D_NGDP_D" localSheetId="69">#REF!</definedName>
    <definedName name="D_NGDP_D" localSheetId="70">#REF!</definedName>
    <definedName name="D_NGDP_D" localSheetId="72">#REF!</definedName>
    <definedName name="D_NGDP_D" localSheetId="73">#REF!</definedName>
    <definedName name="D_NGDP_D" localSheetId="74">#REF!</definedName>
    <definedName name="D_NGDP_D" localSheetId="11">#REF!</definedName>
    <definedName name="D_NGDP_D" localSheetId="10">#REF!</definedName>
    <definedName name="D_NGDP_D" localSheetId="38">#REF!</definedName>
    <definedName name="D_NGDP_D" localSheetId="39">#REF!</definedName>
    <definedName name="D_NGDP_D" localSheetId="40">#REF!</definedName>
    <definedName name="D_NGDP_D" localSheetId="41">#REF!</definedName>
    <definedName name="D_NGDP_D" localSheetId="46">#REF!</definedName>
    <definedName name="D_NGDP_D" localSheetId="52">#REF!</definedName>
    <definedName name="D_NGDP_D" localSheetId="64">#REF!</definedName>
    <definedName name="D_NGDP_D" localSheetId="65">#REF!</definedName>
    <definedName name="D_NGDP_D">#REF!</definedName>
    <definedName name="D_NGDP_DAQ" localSheetId="67">#REF!</definedName>
    <definedName name="D_NGDP_DAQ" localSheetId="68">#REF!</definedName>
    <definedName name="D_NGDP_DAQ" localSheetId="69">#REF!</definedName>
    <definedName name="D_NGDP_DAQ" localSheetId="70">#REF!</definedName>
    <definedName name="D_NGDP_DAQ" localSheetId="72">#REF!</definedName>
    <definedName name="D_NGDP_DAQ" localSheetId="73">#REF!</definedName>
    <definedName name="D_NGDP_DAQ" localSheetId="74">#REF!</definedName>
    <definedName name="D_NGDP_DAQ" localSheetId="11">#REF!</definedName>
    <definedName name="D_NGDP_DAQ" localSheetId="10">#REF!</definedName>
    <definedName name="D_NGDP_DAQ" localSheetId="38">#REF!</definedName>
    <definedName name="D_NGDP_DAQ" localSheetId="39">#REF!</definedName>
    <definedName name="D_NGDP_DAQ" localSheetId="40">#REF!</definedName>
    <definedName name="D_NGDP_DAQ" localSheetId="41">#REF!</definedName>
    <definedName name="D_NGDP_DAQ" localSheetId="46">#REF!</definedName>
    <definedName name="D_NGDP_DAQ" localSheetId="52">#REF!</definedName>
    <definedName name="D_NGDP_DAQ" localSheetId="64">#REF!</definedName>
    <definedName name="D_NGDP_DAQ" localSheetId="65">#REF!</definedName>
    <definedName name="D_NGDP_DAQ">#REF!</definedName>
    <definedName name="D_NGDP_DQ" localSheetId="67">#REF!</definedName>
    <definedName name="D_NGDP_DQ" localSheetId="68">#REF!</definedName>
    <definedName name="D_NGDP_DQ" localSheetId="69">#REF!</definedName>
    <definedName name="D_NGDP_DQ" localSheetId="70">#REF!</definedName>
    <definedName name="D_NGDP_DQ" localSheetId="72">#REF!</definedName>
    <definedName name="D_NGDP_DQ" localSheetId="73">#REF!</definedName>
    <definedName name="D_NGDP_DQ" localSheetId="74">#REF!</definedName>
    <definedName name="D_NGDP_DQ" localSheetId="11">#REF!</definedName>
    <definedName name="D_NGDP_DQ" localSheetId="10">#REF!</definedName>
    <definedName name="D_NGDP_DQ" localSheetId="38">#REF!</definedName>
    <definedName name="D_NGDP_DQ" localSheetId="39">#REF!</definedName>
    <definedName name="D_NGDP_DQ" localSheetId="40">#REF!</definedName>
    <definedName name="D_NGDP_DQ" localSheetId="41">#REF!</definedName>
    <definedName name="D_NGDP_DQ" localSheetId="46">#REF!</definedName>
    <definedName name="D_NGDP_DQ" localSheetId="52">#REF!</definedName>
    <definedName name="D_NGDP_DQ" localSheetId="64">#REF!</definedName>
    <definedName name="D_NGDP_DQ" localSheetId="65">#REF!</definedName>
    <definedName name="D_NGDP_DQ">#REF!</definedName>
    <definedName name="D_NGDP_RG" localSheetId="67">#REF!</definedName>
    <definedName name="D_NGDP_RG" localSheetId="68">#REF!</definedName>
    <definedName name="D_NGDP_RG" localSheetId="69">#REF!</definedName>
    <definedName name="D_NGDP_RG" localSheetId="70">#REF!</definedName>
    <definedName name="D_NGDP_RG" localSheetId="72">#REF!</definedName>
    <definedName name="D_NGDP_RG" localSheetId="73">#REF!</definedName>
    <definedName name="D_NGDP_RG" localSheetId="74">#REF!</definedName>
    <definedName name="D_NGDP_RG" localSheetId="11">#REF!</definedName>
    <definedName name="D_NGDP_RG" localSheetId="10">#REF!</definedName>
    <definedName name="D_NGDP_RG" localSheetId="38">#REF!</definedName>
    <definedName name="D_NGDP_RG" localSheetId="39">#REF!</definedName>
    <definedName name="D_NGDP_RG" localSheetId="40">#REF!</definedName>
    <definedName name="D_NGDP_RG" localSheetId="41">#REF!</definedName>
    <definedName name="D_NGDP_RG" localSheetId="46">#REF!</definedName>
    <definedName name="D_NGDP_RG" localSheetId="52">#REF!</definedName>
    <definedName name="D_NGDP_RG" localSheetId="64">#REF!</definedName>
    <definedName name="D_NGDP_RG" localSheetId="65">#REF!</definedName>
    <definedName name="D_NGDP_RG">#REF!</definedName>
    <definedName name="D_NGDP_RGAQ" localSheetId="67">#REF!</definedName>
    <definedName name="D_NGDP_RGAQ" localSheetId="68">#REF!</definedName>
    <definedName name="D_NGDP_RGAQ" localSheetId="69">#REF!</definedName>
    <definedName name="D_NGDP_RGAQ" localSheetId="70">#REF!</definedName>
    <definedName name="D_NGDP_RGAQ" localSheetId="72">#REF!</definedName>
    <definedName name="D_NGDP_RGAQ" localSheetId="73">#REF!</definedName>
    <definedName name="D_NGDP_RGAQ" localSheetId="74">#REF!</definedName>
    <definedName name="D_NGDP_RGAQ" localSheetId="11">#REF!</definedName>
    <definedName name="D_NGDP_RGAQ" localSheetId="10">#REF!</definedName>
    <definedName name="D_NGDP_RGAQ" localSheetId="38">#REF!</definedName>
    <definedName name="D_NGDP_RGAQ" localSheetId="39">#REF!</definedName>
    <definedName name="D_NGDP_RGAQ" localSheetId="40">#REF!</definedName>
    <definedName name="D_NGDP_RGAQ" localSheetId="41">#REF!</definedName>
    <definedName name="D_NGDP_RGAQ" localSheetId="46">#REF!</definedName>
    <definedName name="D_NGDP_RGAQ" localSheetId="52">#REF!</definedName>
    <definedName name="D_NGDP_RGAQ" localSheetId="64">#REF!</definedName>
    <definedName name="D_NGDP_RGAQ" localSheetId="65">#REF!</definedName>
    <definedName name="D_NGDP_RGAQ">#REF!</definedName>
    <definedName name="D_NGDP_RGQ" localSheetId="67">#REF!</definedName>
    <definedName name="D_NGDP_RGQ" localSheetId="68">#REF!</definedName>
    <definedName name="D_NGDP_RGQ" localSheetId="69">#REF!</definedName>
    <definedName name="D_NGDP_RGQ" localSheetId="70">#REF!</definedName>
    <definedName name="D_NGDP_RGQ" localSheetId="72">#REF!</definedName>
    <definedName name="D_NGDP_RGQ" localSheetId="73">#REF!</definedName>
    <definedName name="D_NGDP_RGQ" localSheetId="74">#REF!</definedName>
    <definedName name="D_NGDP_RGQ" localSheetId="11">#REF!</definedName>
    <definedName name="D_NGDP_RGQ" localSheetId="10">#REF!</definedName>
    <definedName name="D_NGDP_RGQ" localSheetId="38">#REF!</definedName>
    <definedName name="D_NGDP_RGQ" localSheetId="39">#REF!</definedName>
    <definedName name="D_NGDP_RGQ" localSheetId="40">#REF!</definedName>
    <definedName name="D_NGDP_RGQ" localSheetId="41">#REF!</definedName>
    <definedName name="D_NGDP_RGQ" localSheetId="46">#REF!</definedName>
    <definedName name="D_NGDP_RGQ" localSheetId="52">#REF!</definedName>
    <definedName name="D_NGDP_RGQ" localSheetId="64">#REF!</definedName>
    <definedName name="D_NGDP_RGQ" localSheetId="65">#REF!</definedName>
    <definedName name="D_NGDP_RGQ">#REF!</definedName>
    <definedName name="D_NGDPD" localSheetId="67">#REF!</definedName>
    <definedName name="D_NGDPD" localSheetId="68">#REF!</definedName>
    <definedName name="D_NGDPD" localSheetId="69">#REF!</definedName>
    <definedName name="D_NGDPD" localSheetId="70">#REF!</definedName>
    <definedName name="D_NGDPD" localSheetId="72">#REF!</definedName>
    <definedName name="D_NGDPD" localSheetId="73">#REF!</definedName>
    <definedName name="D_NGDPD" localSheetId="74">#REF!</definedName>
    <definedName name="D_NGDPD" localSheetId="11">#REF!</definedName>
    <definedName name="D_NGDPD" localSheetId="10">#REF!</definedName>
    <definedName name="D_NGDPD" localSheetId="38">#REF!</definedName>
    <definedName name="D_NGDPD" localSheetId="39">#REF!</definedName>
    <definedName name="D_NGDPD" localSheetId="40">#REF!</definedName>
    <definedName name="D_NGDPD" localSheetId="41">#REF!</definedName>
    <definedName name="D_NGDPD" localSheetId="46">#REF!</definedName>
    <definedName name="D_NGDPD" localSheetId="52">#REF!</definedName>
    <definedName name="D_NGDPD" localSheetId="64">#REF!</definedName>
    <definedName name="D_NGDPD" localSheetId="65">#REF!</definedName>
    <definedName name="D_NGDPD">#REF!</definedName>
    <definedName name="D_NGDPDPC" localSheetId="67">#REF!</definedName>
    <definedName name="D_NGDPDPC" localSheetId="68">#REF!</definedName>
    <definedName name="D_NGDPDPC" localSheetId="69">#REF!</definedName>
    <definedName name="D_NGDPDPC" localSheetId="70">#REF!</definedName>
    <definedName name="D_NGDPDPC" localSheetId="72">#REF!</definedName>
    <definedName name="D_NGDPDPC" localSheetId="73">#REF!</definedName>
    <definedName name="D_NGDPDPC" localSheetId="74">#REF!</definedName>
    <definedName name="D_NGDPDPC" localSheetId="11">#REF!</definedName>
    <definedName name="D_NGDPDPC" localSheetId="10">#REF!</definedName>
    <definedName name="D_NGDPDPC" localSheetId="38">#REF!</definedName>
    <definedName name="D_NGDPDPC" localSheetId="39">#REF!</definedName>
    <definedName name="D_NGDPDPC" localSheetId="40">#REF!</definedName>
    <definedName name="D_NGDPDPC" localSheetId="41">#REF!</definedName>
    <definedName name="D_NGDPDPC" localSheetId="46">#REF!</definedName>
    <definedName name="D_NGDPDPC" localSheetId="52">#REF!</definedName>
    <definedName name="D_NGDPDPC" localSheetId="64">#REF!</definedName>
    <definedName name="D_NGDPDPC" localSheetId="65">#REF!</definedName>
    <definedName name="D_NGDPDPC">#REF!</definedName>
    <definedName name="D_NGS" localSheetId="67">#REF!</definedName>
    <definedName name="D_NGS" localSheetId="68">#REF!</definedName>
    <definedName name="D_NGS" localSheetId="69">#REF!</definedName>
    <definedName name="D_NGS" localSheetId="70">#REF!</definedName>
    <definedName name="D_NGS" localSheetId="72">#REF!</definedName>
    <definedName name="D_NGS" localSheetId="73">#REF!</definedName>
    <definedName name="D_NGS" localSheetId="74">#REF!</definedName>
    <definedName name="D_NGS" localSheetId="11">#REF!</definedName>
    <definedName name="D_NGS" localSheetId="10">#REF!</definedName>
    <definedName name="D_NGS" localSheetId="38">#REF!</definedName>
    <definedName name="D_NGS" localSheetId="39">#REF!</definedName>
    <definedName name="D_NGS" localSheetId="40">#REF!</definedName>
    <definedName name="D_NGS" localSheetId="41">#REF!</definedName>
    <definedName name="D_NGS" localSheetId="46">#REF!</definedName>
    <definedName name="D_NGS" localSheetId="52">#REF!</definedName>
    <definedName name="D_NGS" localSheetId="64">#REF!</definedName>
    <definedName name="D_NGS" localSheetId="65">#REF!</definedName>
    <definedName name="D_NGS">#REF!</definedName>
    <definedName name="D_NMG_R" localSheetId="67">#REF!</definedName>
    <definedName name="D_NMG_R" localSheetId="68">#REF!</definedName>
    <definedName name="D_NMG_R" localSheetId="69">#REF!</definedName>
    <definedName name="D_NMG_R" localSheetId="70">#REF!</definedName>
    <definedName name="D_NMG_R" localSheetId="72">#REF!</definedName>
    <definedName name="D_NMG_R" localSheetId="73">#REF!</definedName>
    <definedName name="D_NMG_R" localSheetId="74">#REF!</definedName>
    <definedName name="D_NMG_R" localSheetId="11">#REF!</definedName>
    <definedName name="D_NMG_R" localSheetId="10">#REF!</definedName>
    <definedName name="D_NMG_R" localSheetId="38">#REF!</definedName>
    <definedName name="D_NMG_R" localSheetId="39">#REF!</definedName>
    <definedName name="D_NMG_R" localSheetId="40">#REF!</definedName>
    <definedName name="D_NMG_R" localSheetId="41">#REF!</definedName>
    <definedName name="D_NMG_R" localSheetId="46">#REF!</definedName>
    <definedName name="D_NMG_R" localSheetId="52">#REF!</definedName>
    <definedName name="D_NMG_R" localSheetId="64">#REF!</definedName>
    <definedName name="D_NMG_R" localSheetId="65">#REF!</definedName>
    <definedName name="D_NMG_R">#REF!</definedName>
    <definedName name="D_NSDGDP" localSheetId="67">#REF!</definedName>
    <definedName name="D_NSDGDP" localSheetId="68">#REF!</definedName>
    <definedName name="D_NSDGDP" localSheetId="69">#REF!</definedName>
    <definedName name="D_NSDGDP" localSheetId="70">#REF!</definedName>
    <definedName name="D_NSDGDP" localSheetId="72">#REF!</definedName>
    <definedName name="D_NSDGDP" localSheetId="73">#REF!</definedName>
    <definedName name="D_NSDGDP" localSheetId="74">#REF!</definedName>
    <definedName name="D_NSDGDP" localSheetId="11">#REF!</definedName>
    <definedName name="D_NSDGDP" localSheetId="10">#REF!</definedName>
    <definedName name="D_NSDGDP" localSheetId="38">#REF!</definedName>
    <definedName name="D_NSDGDP" localSheetId="39">#REF!</definedName>
    <definedName name="D_NSDGDP" localSheetId="40">#REF!</definedName>
    <definedName name="D_NSDGDP" localSheetId="41">#REF!</definedName>
    <definedName name="D_NSDGDP" localSheetId="46">#REF!</definedName>
    <definedName name="D_NSDGDP" localSheetId="52">#REF!</definedName>
    <definedName name="D_NSDGDP" localSheetId="64">#REF!</definedName>
    <definedName name="D_NSDGDP" localSheetId="65">#REF!</definedName>
    <definedName name="D_NSDGDP">#REF!</definedName>
    <definedName name="D_NSDGDP_R" localSheetId="67">#REF!</definedName>
    <definedName name="D_NSDGDP_R" localSheetId="68">#REF!</definedName>
    <definedName name="D_NSDGDP_R" localSheetId="69">#REF!</definedName>
    <definedName name="D_NSDGDP_R" localSheetId="70">#REF!</definedName>
    <definedName name="D_NSDGDP_R" localSheetId="72">#REF!</definedName>
    <definedName name="D_NSDGDP_R" localSheetId="73">#REF!</definedName>
    <definedName name="D_NSDGDP_R" localSheetId="74">#REF!</definedName>
    <definedName name="D_NSDGDP_R" localSheetId="11">#REF!</definedName>
    <definedName name="D_NSDGDP_R" localSheetId="10">#REF!</definedName>
    <definedName name="D_NSDGDP_R" localSheetId="38">#REF!</definedName>
    <definedName name="D_NSDGDP_R" localSheetId="39">#REF!</definedName>
    <definedName name="D_NSDGDP_R" localSheetId="40">#REF!</definedName>
    <definedName name="D_NSDGDP_R" localSheetId="41">#REF!</definedName>
    <definedName name="D_NSDGDP_R" localSheetId="46">#REF!</definedName>
    <definedName name="D_NSDGDP_R" localSheetId="52">#REF!</definedName>
    <definedName name="D_NSDGDP_R" localSheetId="64">#REF!</definedName>
    <definedName name="D_NSDGDP_R" localSheetId="65">#REF!</definedName>
    <definedName name="D_NSDGDP_R">#REF!</definedName>
    <definedName name="D_NTDD_RG" localSheetId="67">#REF!</definedName>
    <definedName name="D_NTDD_RG" localSheetId="68">#REF!</definedName>
    <definedName name="D_NTDD_RG" localSheetId="69">#REF!</definedName>
    <definedName name="D_NTDD_RG" localSheetId="70">#REF!</definedName>
    <definedName name="D_NTDD_RG" localSheetId="72">#REF!</definedName>
    <definedName name="D_NTDD_RG" localSheetId="73">#REF!</definedName>
    <definedName name="D_NTDD_RG" localSheetId="74">#REF!</definedName>
    <definedName name="D_NTDD_RG" localSheetId="11">#REF!</definedName>
    <definedName name="D_NTDD_RG" localSheetId="10">#REF!</definedName>
    <definedName name="D_NTDD_RG" localSheetId="38">#REF!</definedName>
    <definedName name="D_NTDD_RG" localSheetId="39">#REF!</definedName>
    <definedName name="D_NTDD_RG" localSheetId="40">#REF!</definedName>
    <definedName name="D_NTDD_RG" localSheetId="41">#REF!</definedName>
    <definedName name="D_NTDD_RG" localSheetId="46">#REF!</definedName>
    <definedName name="D_NTDD_RG" localSheetId="52">#REF!</definedName>
    <definedName name="D_NTDD_RG" localSheetId="64">#REF!</definedName>
    <definedName name="D_NTDD_RG" localSheetId="65">#REF!</definedName>
    <definedName name="D_NTDD_RG">#REF!</definedName>
    <definedName name="D_NTDD_RGAQ" localSheetId="67">#REF!</definedName>
    <definedName name="D_NTDD_RGAQ" localSheetId="68">#REF!</definedName>
    <definedName name="D_NTDD_RGAQ" localSheetId="69">#REF!</definedName>
    <definedName name="D_NTDD_RGAQ" localSheetId="70">#REF!</definedName>
    <definedName name="D_NTDD_RGAQ" localSheetId="72">#REF!</definedName>
    <definedName name="D_NTDD_RGAQ" localSheetId="73">#REF!</definedName>
    <definedName name="D_NTDD_RGAQ" localSheetId="74">#REF!</definedName>
    <definedName name="D_NTDD_RGAQ" localSheetId="11">#REF!</definedName>
    <definedName name="D_NTDD_RGAQ" localSheetId="10">#REF!</definedName>
    <definedName name="D_NTDD_RGAQ" localSheetId="38">#REF!</definedName>
    <definedName name="D_NTDD_RGAQ" localSheetId="39">#REF!</definedName>
    <definedName name="D_NTDD_RGAQ" localSheetId="40">#REF!</definedName>
    <definedName name="D_NTDD_RGAQ" localSheetId="41">#REF!</definedName>
    <definedName name="D_NTDD_RGAQ" localSheetId="46">#REF!</definedName>
    <definedName name="D_NTDD_RGAQ" localSheetId="52">#REF!</definedName>
    <definedName name="D_NTDD_RGAQ" localSheetId="64">#REF!</definedName>
    <definedName name="D_NTDD_RGAQ" localSheetId="65">#REF!</definedName>
    <definedName name="D_NTDD_RGAQ">#REF!</definedName>
    <definedName name="D_NTDD_RGQ" localSheetId="67">#REF!</definedName>
    <definedName name="D_NTDD_RGQ" localSheetId="68">#REF!</definedName>
    <definedName name="D_NTDD_RGQ" localSheetId="69">#REF!</definedName>
    <definedName name="D_NTDD_RGQ" localSheetId="70">#REF!</definedName>
    <definedName name="D_NTDD_RGQ" localSheetId="72">#REF!</definedName>
    <definedName name="D_NTDD_RGQ" localSheetId="73">#REF!</definedName>
    <definedName name="D_NTDD_RGQ" localSheetId="74">#REF!</definedName>
    <definedName name="D_NTDD_RGQ" localSheetId="11">#REF!</definedName>
    <definedName name="D_NTDD_RGQ" localSheetId="10">#REF!</definedName>
    <definedName name="D_NTDD_RGQ" localSheetId="38">#REF!</definedName>
    <definedName name="D_NTDD_RGQ" localSheetId="39">#REF!</definedName>
    <definedName name="D_NTDD_RGQ" localSheetId="40">#REF!</definedName>
    <definedName name="D_NTDD_RGQ" localSheetId="41">#REF!</definedName>
    <definedName name="D_NTDD_RGQ" localSheetId="46">#REF!</definedName>
    <definedName name="D_NTDD_RGQ" localSheetId="52">#REF!</definedName>
    <definedName name="D_NTDD_RGQ" localSheetId="64">#REF!</definedName>
    <definedName name="D_NTDD_RGQ" localSheetId="65">#REF!</definedName>
    <definedName name="D_NTDD_RGQ">#REF!</definedName>
    <definedName name="D_NXG_R" localSheetId="67">#REF!</definedName>
    <definedName name="D_NXG_R" localSheetId="68">#REF!</definedName>
    <definedName name="D_NXG_R" localSheetId="69">#REF!</definedName>
    <definedName name="D_NXG_R" localSheetId="70">#REF!</definedName>
    <definedName name="D_NXG_R" localSheetId="72">#REF!</definedName>
    <definedName name="D_NXG_R" localSheetId="73">#REF!</definedName>
    <definedName name="D_NXG_R" localSheetId="74">#REF!</definedName>
    <definedName name="D_NXG_R" localSheetId="11">#REF!</definedName>
    <definedName name="D_NXG_R" localSheetId="10">#REF!</definedName>
    <definedName name="D_NXG_R" localSheetId="38">#REF!</definedName>
    <definedName name="D_NXG_R" localSheetId="39">#REF!</definedName>
    <definedName name="D_NXG_R" localSheetId="40">#REF!</definedName>
    <definedName name="D_NXG_R" localSheetId="41">#REF!</definedName>
    <definedName name="D_NXG_R" localSheetId="46">#REF!</definedName>
    <definedName name="D_NXG_R" localSheetId="52">#REF!</definedName>
    <definedName name="D_NXG_R" localSheetId="64">#REF!</definedName>
    <definedName name="D_NXG_R" localSheetId="65">#REF!</definedName>
    <definedName name="D_NXG_R">#REF!</definedName>
    <definedName name="D_O" localSheetId="67">#REF!</definedName>
    <definedName name="D_O" localSheetId="68">#REF!</definedName>
    <definedName name="D_O" localSheetId="69">#REF!</definedName>
    <definedName name="D_O" localSheetId="70">#REF!</definedName>
    <definedName name="D_O" localSheetId="72">#REF!</definedName>
    <definedName name="D_O" localSheetId="73">#REF!</definedName>
    <definedName name="D_O" localSheetId="74">#REF!</definedName>
    <definedName name="D_O" localSheetId="11">#REF!</definedName>
    <definedName name="D_O" localSheetId="12">#REF!</definedName>
    <definedName name="D_O" localSheetId="13">#REF!</definedName>
    <definedName name="D_O" localSheetId="23">#REF!</definedName>
    <definedName name="D_O" localSheetId="24">#REF!</definedName>
    <definedName name="D_O" localSheetId="26">#REF!</definedName>
    <definedName name="D_O" localSheetId="10">#REF!</definedName>
    <definedName name="D_O" localSheetId="38">#REF!</definedName>
    <definedName name="D_O" localSheetId="25">#REF!</definedName>
    <definedName name="D_O" localSheetId="31">#REF!</definedName>
    <definedName name="D_O" localSheetId="39">#REF!</definedName>
    <definedName name="D_O" localSheetId="40">#REF!</definedName>
    <definedName name="D_O" localSheetId="41">#REF!</definedName>
    <definedName name="D_O" localSheetId="46">#REF!</definedName>
    <definedName name="D_O" localSheetId="47">#REF!</definedName>
    <definedName name="D_O" localSheetId="52">#REF!</definedName>
    <definedName name="D_O" localSheetId="53">#REF!</definedName>
    <definedName name="D_O" localSheetId="64">#REF!</definedName>
    <definedName name="D_O" localSheetId="65">#REF!</definedName>
    <definedName name="D_O">#REF!</definedName>
    <definedName name="D_OTB" localSheetId="67">#REF!</definedName>
    <definedName name="D_OTB" localSheetId="68">#REF!</definedName>
    <definedName name="D_OTB" localSheetId="69">#REF!</definedName>
    <definedName name="D_OTB" localSheetId="70">#REF!</definedName>
    <definedName name="D_OTB" localSheetId="72">#REF!</definedName>
    <definedName name="D_OTB" localSheetId="73">#REF!</definedName>
    <definedName name="D_OTB" localSheetId="74">#REF!</definedName>
    <definedName name="D_OTB" localSheetId="11">#REF!</definedName>
    <definedName name="D_OTB" localSheetId="12">#REF!</definedName>
    <definedName name="D_OTB" localSheetId="13">#REF!</definedName>
    <definedName name="D_OTB" localSheetId="10">#REF!</definedName>
    <definedName name="D_OTB" localSheetId="38">#REF!</definedName>
    <definedName name="D_OTB" localSheetId="39">#REF!</definedName>
    <definedName name="D_OTB" localSheetId="40">#REF!</definedName>
    <definedName name="D_OTB" localSheetId="41">#REF!</definedName>
    <definedName name="D_OTB" localSheetId="46">#REF!</definedName>
    <definedName name="D_OTB" localSheetId="52">#REF!</definedName>
    <definedName name="D_OTB" localSheetId="64">#REF!</definedName>
    <definedName name="D_OTB" localSheetId="65">#REF!</definedName>
    <definedName name="D_OTB">#REF!</definedName>
    <definedName name="D_P" localSheetId="67">#REF!</definedName>
    <definedName name="D_P" localSheetId="68">#REF!</definedName>
    <definedName name="D_P" localSheetId="69">#REF!</definedName>
    <definedName name="D_P" localSheetId="70">#REF!</definedName>
    <definedName name="D_P" localSheetId="72">#REF!</definedName>
    <definedName name="D_P" localSheetId="73">#REF!</definedName>
    <definedName name="D_P" localSheetId="74">#REF!</definedName>
    <definedName name="D_P" localSheetId="11">#REF!</definedName>
    <definedName name="D_P" localSheetId="12">#REF!</definedName>
    <definedName name="D_P" localSheetId="13">#REF!</definedName>
    <definedName name="D_P" localSheetId="10">#REF!</definedName>
    <definedName name="D_P" localSheetId="38">#REF!</definedName>
    <definedName name="D_P" localSheetId="39">#REF!</definedName>
    <definedName name="D_P" localSheetId="40">#REF!</definedName>
    <definedName name="D_P" localSheetId="41">#REF!</definedName>
    <definedName name="D_P" localSheetId="46">#REF!</definedName>
    <definedName name="D_P" localSheetId="52">#REF!</definedName>
    <definedName name="D_P" localSheetId="64">#REF!</definedName>
    <definedName name="D_P" localSheetId="65">#REF!</definedName>
    <definedName name="D_P">#REF!</definedName>
    <definedName name="D_PCPI" localSheetId="67">#REF!</definedName>
    <definedName name="D_PCPI" localSheetId="68">#REF!</definedName>
    <definedName name="D_PCPI" localSheetId="69">#REF!</definedName>
    <definedName name="D_PCPI" localSheetId="70">#REF!</definedName>
    <definedName name="D_PCPI" localSheetId="72">#REF!</definedName>
    <definedName name="D_PCPI" localSheetId="73">#REF!</definedName>
    <definedName name="D_PCPI" localSheetId="74">#REF!</definedName>
    <definedName name="D_PCPI" localSheetId="11">#REF!</definedName>
    <definedName name="D_PCPI" localSheetId="10">#REF!</definedName>
    <definedName name="D_PCPI" localSheetId="38">#REF!</definedName>
    <definedName name="D_PCPI" localSheetId="39">#REF!</definedName>
    <definedName name="D_PCPI" localSheetId="40">#REF!</definedName>
    <definedName name="D_PCPI" localSheetId="41">#REF!</definedName>
    <definedName name="D_PCPI" localSheetId="46">#REF!</definedName>
    <definedName name="D_PCPI" localSheetId="52">#REF!</definedName>
    <definedName name="D_PCPI" localSheetId="64">#REF!</definedName>
    <definedName name="D_PCPI" localSheetId="65">#REF!</definedName>
    <definedName name="D_PCPI">#REF!</definedName>
    <definedName name="D_PCPIAQ" localSheetId="67">#REF!</definedName>
    <definedName name="D_PCPIAQ" localSheetId="68">#REF!</definedName>
    <definedName name="D_PCPIAQ" localSheetId="69">#REF!</definedName>
    <definedName name="D_PCPIAQ" localSheetId="70">#REF!</definedName>
    <definedName name="D_PCPIAQ" localSheetId="72">#REF!</definedName>
    <definedName name="D_PCPIAQ" localSheetId="73">#REF!</definedName>
    <definedName name="D_PCPIAQ" localSheetId="74">#REF!</definedName>
    <definedName name="D_PCPIAQ" localSheetId="11">#REF!</definedName>
    <definedName name="D_PCPIAQ" localSheetId="10">#REF!</definedName>
    <definedName name="D_PCPIAQ" localSheetId="38">#REF!</definedName>
    <definedName name="D_PCPIAQ" localSheetId="39">#REF!</definedName>
    <definedName name="D_PCPIAQ" localSheetId="40">#REF!</definedName>
    <definedName name="D_PCPIAQ" localSheetId="41">#REF!</definedName>
    <definedName name="D_PCPIAQ" localSheetId="46">#REF!</definedName>
    <definedName name="D_PCPIAQ" localSheetId="52">#REF!</definedName>
    <definedName name="D_PCPIAQ" localSheetId="64">#REF!</definedName>
    <definedName name="D_PCPIAQ" localSheetId="65">#REF!</definedName>
    <definedName name="D_PCPIAQ">#REF!</definedName>
    <definedName name="D_PCPIG" localSheetId="67">#REF!</definedName>
    <definedName name="D_PCPIG" localSheetId="68">#REF!</definedName>
    <definedName name="D_PCPIG" localSheetId="69">#REF!</definedName>
    <definedName name="D_PCPIG" localSheetId="70">#REF!</definedName>
    <definedName name="D_PCPIG" localSheetId="72">#REF!</definedName>
    <definedName name="D_PCPIG" localSheetId="73">#REF!</definedName>
    <definedName name="D_PCPIG" localSheetId="74">#REF!</definedName>
    <definedName name="D_PCPIG" localSheetId="11">#REF!</definedName>
    <definedName name="D_PCPIG" localSheetId="10">#REF!</definedName>
    <definedName name="D_PCPIG" localSheetId="38">#REF!</definedName>
    <definedName name="D_PCPIG" localSheetId="39">#REF!</definedName>
    <definedName name="D_PCPIG" localSheetId="40">#REF!</definedName>
    <definedName name="D_PCPIG" localSheetId="41">#REF!</definedName>
    <definedName name="D_PCPIG" localSheetId="46">#REF!</definedName>
    <definedName name="D_PCPIG" localSheetId="52">#REF!</definedName>
    <definedName name="D_PCPIG" localSheetId="64">#REF!</definedName>
    <definedName name="D_PCPIG" localSheetId="65">#REF!</definedName>
    <definedName name="D_PCPIG">#REF!</definedName>
    <definedName name="D_PCPIGAQ" localSheetId="67">#REF!</definedName>
    <definedName name="D_PCPIGAQ" localSheetId="68">#REF!</definedName>
    <definedName name="D_PCPIGAQ" localSheetId="69">#REF!</definedName>
    <definedName name="D_PCPIGAQ" localSheetId="70">#REF!</definedName>
    <definedName name="D_PCPIGAQ" localSheetId="72">#REF!</definedName>
    <definedName name="D_PCPIGAQ" localSheetId="73">#REF!</definedName>
    <definedName name="D_PCPIGAQ" localSheetId="74">#REF!</definedName>
    <definedName name="D_PCPIGAQ" localSheetId="11">#REF!</definedName>
    <definedName name="D_PCPIGAQ" localSheetId="10">#REF!</definedName>
    <definedName name="D_PCPIGAQ" localSheetId="38">#REF!</definedName>
    <definedName name="D_PCPIGAQ" localSheetId="39">#REF!</definedName>
    <definedName name="D_PCPIGAQ" localSheetId="40">#REF!</definedName>
    <definedName name="D_PCPIGAQ" localSheetId="41">#REF!</definedName>
    <definedName name="D_PCPIGAQ" localSheetId="46">#REF!</definedName>
    <definedName name="D_PCPIGAQ" localSheetId="52">#REF!</definedName>
    <definedName name="D_PCPIGAQ" localSheetId="64">#REF!</definedName>
    <definedName name="D_PCPIGAQ" localSheetId="65">#REF!</definedName>
    <definedName name="D_PCPIGAQ">#REF!</definedName>
    <definedName name="D_PCPIGQ" localSheetId="67">#REF!</definedName>
    <definedName name="D_PCPIGQ" localSheetId="68">#REF!</definedName>
    <definedName name="D_PCPIGQ" localSheetId="69">#REF!</definedName>
    <definedName name="D_PCPIGQ" localSheetId="70">#REF!</definedName>
    <definedName name="D_PCPIGQ" localSheetId="72">#REF!</definedName>
    <definedName name="D_PCPIGQ" localSheetId="73">#REF!</definedName>
    <definedName name="D_PCPIGQ" localSheetId="74">#REF!</definedName>
    <definedName name="D_PCPIGQ" localSheetId="11">#REF!</definedName>
    <definedName name="D_PCPIGQ" localSheetId="10">#REF!</definedName>
    <definedName name="D_PCPIGQ" localSheetId="38">#REF!</definedName>
    <definedName name="D_PCPIGQ" localSheetId="39">#REF!</definedName>
    <definedName name="D_PCPIGQ" localSheetId="40">#REF!</definedName>
    <definedName name="D_PCPIGQ" localSheetId="41">#REF!</definedName>
    <definedName name="D_PCPIGQ" localSheetId="46">#REF!</definedName>
    <definedName name="D_PCPIGQ" localSheetId="52">#REF!</definedName>
    <definedName name="D_PCPIGQ" localSheetId="64">#REF!</definedName>
    <definedName name="D_PCPIGQ" localSheetId="65">#REF!</definedName>
    <definedName name="D_PCPIGQ">#REF!</definedName>
    <definedName name="D_PCPIQ" localSheetId="67">#REF!</definedName>
    <definedName name="D_PCPIQ" localSheetId="68">#REF!</definedName>
    <definedName name="D_PCPIQ" localSheetId="69">#REF!</definedName>
    <definedName name="D_PCPIQ" localSheetId="70">#REF!</definedName>
    <definedName name="D_PCPIQ" localSheetId="72">#REF!</definedName>
    <definedName name="D_PCPIQ" localSheetId="73">#REF!</definedName>
    <definedName name="D_PCPIQ" localSheetId="74">#REF!</definedName>
    <definedName name="D_PCPIQ" localSheetId="11">#REF!</definedName>
    <definedName name="D_PCPIQ" localSheetId="10">#REF!</definedName>
    <definedName name="D_PCPIQ" localSheetId="38">#REF!</definedName>
    <definedName name="D_PCPIQ" localSheetId="39">#REF!</definedName>
    <definedName name="D_PCPIQ" localSheetId="40">#REF!</definedName>
    <definedName name="D_PCPIQ" localSheetId="41">#REF!</definedName>
    <definedName name="D_PCPIQ" localSheetId="46">#REF!</definedName>
    <definedName name="D_PCPIQ" localSheetId="52">#REF!</definedName>
    <definedName name="D_PCPIQ" localSheetId="64">#REF!</definedName>
    <definedName name="D_PCPIQ" localSheetId="65">#REF!</definedName>
    <definedName name="D_PCPIQ">#REF!</definedName>
    <definedName name="D_PPPPC" localSheetId="67">#REF!</definedName>
    <definedName name="D_PPPPC" localSheetId="68">#REF!</definedName>
    <definedName name="D_PPPPC" localSheetId="69">#REF!</definedName>
    <definedName name="D_PPPPC" localSheetId="70">#REF!</definedName>
    <definedName name="D_PPPPC" localSheetId="72">#REF!</definedName>
    <definedName name="D_PPPPC" localSheetId="73">#REF!</definedName>
    <definedName name="D_PPPPC" localSheetId="74">#REF!</definedName>
    <definedName name="D_PPPPC" localSheetId="11">#REF!</definedName>
    <definedName name="D_PPPPC" localSheetId="10">#REF!</definedName>
    <definedName name="D_PPPPC" localSheetId="38">#REF!</definedName>
    <definedName name="D_PPPPC" localSheetId="39">#REF!</definedName>
    <definedName name="D_PPPPC" localSheetId="40">#REF!</definedName>
    <definedName name="D_PPPPC" localSheetId="41">#REF!</definedName>
    <definedName name="D_PPPPC" localSheetId="46">#REF!</definedName>
    <definedName name="D_PPPPC" localSheetId="52">#REF!</definedName>
    <definedName name="D_PPPPC" localSheetId="64">#REF!</definedName>
    <definedName name="D_PPPPC" localSheetId="65">#REF!</definedName>
    <definedName name="D_PPPPC">#REF!</definedName>
    <definedName name="D_PPPWGT" localSheetId="67">#REF!</definedName>
    <definedName name="D_PPPWGT" localSheetId="68">#REF!</definedName>
    <definedName name="D_PPPWGT" localSheetId="69">#REF!</definedName>
    <definedName name="D_PPPWGT" localSheetId="70">#REF!</definedName>
    <definedName name="D_PPPWGT" localSheetId="72">#REF!</definedName>
    <definedName name="D_PPPWGT" localSheetId="73">#REF!</definedName>
    <definedName name="D_PPPWGT" localSheetId="74">#REF!</definedName>
    <definedName name="D_PPPWGT" localSheetId="11">#REF!</definedName>
    <definedName name="D_PPPWGT" localSheetId="10">#REF!</definedName>
    <definedName name="D_PPPWGT" localSheetId="38">#REF!</definedName>
    <definedName name="D_PPPWGT" localSheetId="39">#REF!</definedName>
    <definedName name="D_PPPWGT" localSheetId="40">#REF!</definedName>
    <definedName name="D_PPPWGT" localSheetId="41">#REF!</definedName>
    <definedName name="D_PPPWGT" localSheetId="46">#REF!</definedName>
    <definedName name="D_PPPWGT" localSheetId="52">#REF!</definedName>
    <definedName name="D_PPPWGT" localSheetId="64">#REF!</definedName>
    <definedName name="D_PPPWGT" localSheetId="65">#REF!</definedName>
    <definedName name="D_PPPWGT">#REF!</definedName>
    <definedName name="D_S" localSheetId="67">#REF!</definedName>
    <definedName name="D_S" localSheetId="68">#REF!</definedName>
    <definedName name="D_S" localSheetId="69">#REF!</definedName>
    <definedName name="D_S" localSheetId="70">#REF!</definedName>
    <definedName name="D_S" localSheetId="72">#REF!</definedName>
    <definedName name="D_S" localSheetId="73">#REF!</definedName>
    <definedName name="D_S" localSheetId="74">#REF!</definedName>
    <definedName name="D_S" localSheetId="11">#REF!</definedName>
    <definedName name="D_S" localSheetId="23">#REF!</definedName>
    <definedName name="D_S" localSheetId="10">#REF!</definedName>
    <definedName name="D_S" localSheetId="38">#REF!</definedName>
    <definedName name="D_S" localSheetId="31">#REF!</definedName>
    <definedName name="D_S" localSheetId="39">#REF!</definedName>
    <definedName name="D_S" localSheetId="40">#REF!</definedName>
    <definedName name="D_S" localSheetId="41">#REF!</definedName>
    <definedName name="D_S" localSheetId="46">#REF!</definedName>
    <definedName name="D_S" localSheetId="52">#REF!</definedName>
    <definedName name="D_S" localSheetId="53">#REF!</definedName>
    <definedName name="D_S" localSheetId="64">#REF!</definedName>
    <definedName name="D_S" localSheetId="65">#REF!</definedName>
    <definedName name="D_S">#REF!</definedName>
    <definedName name="D_SRM" localSheetId="67">#REF!</definedName>
    <definedName name="D_SRM" localSheetId="68">#REF!</definedName>
    <definedName name="D_SRM" localSheetId="69">#REF!</definedName>
    <definedName name="D_SRM" localSheetId="70">#REF!</definedName>
    <definedName name="D_SRM" localSheetId="72">#REF!</definedName>
    <definedName name="D_SRM" localSheetId="73">#REF!</definedName>
    <definedName name="D_SRM" localSheetId="74">#REF!</definedName>
    <definedName name="D_SRM" localSheetId="11">#REF!</definedName>
    <definedName name="D_SRM" localSheetId="12">#REF!</definedName>
    <definedName name="D_SRM" localSheetId="13">#REF!</definedName>
    <definedName name="D_SRM" localSheetId="23">#REF!</definedName>
    <definedName name="D_SRM" localSheetId="24">#REF!</definedName>
    <definedName name="D_SRM" localSheetId="26">#REF!</definedName>
    <definedName name="D_SRM" localSheetId="10">#REF!</definedName>
    <definedName name="D_SRM" localSheetId="38">#REF!</definedName>
    <definedName name="D_SRM" localSheetId="25">#REF!</definedName>
    <definedName name="D_SRM" localSheetId="31">#REF!</definedName>
    <definedName name="D_SRM" localSheetId="39">#REF!</definedName>
    <definedName name="D_SRM" localSheetId="40">#REF!</definedName>
    <definedName name="D_SRM" localSheetId="41">#REF!</definedName>
    <definedName name="D_SRM" localSheetId="46">#REF!</definedName>
    <definedName name="D_SRM" localSheetId="47">#REF!</definedName>
    <definedName name="D_SRM" localSheetId="52">#REF!</definedName>
    <definedName name="D_SRM" localSheetId="53">#REF!</definedName>
    <definedName name="D_SRM" localSheetId="64">#REF!</definedName>
    <definedName name="D_SRM" localSheetId="65">#REF!</definedName>
    <definedName name="D_SRM">#REF!</definedName>
    <definedName name="D_SY" localSheetId="67">#REF!</definedName>
    <definedName name="D_SY" localSheetId="68">#REF!</definedName>
    <definedName name="D_SY" localSheetId="69">#REF!</definedName>
    <definedName name="D_SY" localSheetId="70">#REF!</definedName>
    <definedName name="D_SY" localSheetId="72">#REF!</definedName>
    <definedName name="D_SY" localSheetId="73">#REF!</definedName>
    <definedName name="D_SY" localSheetId="74">#REF!</definedName>
    <definedName name="D_SY" localSheetId="11">#REF!</definedName>
    <definedName name="D_SY" localSheetId="12">#REF!</definedName>
    <definedName name="D_SY" localSheetId="13">#REF!</definedName>
    <definedName name="D_SY" localSheetId="23">#REF!</definedName>
    <definedName name="D_SY" localSheetId="24">#REF!</definedName>
    <definedName name="D_SY" localSheetId="26">#REF!</definedName>
    <definedName name="D_SY" localSheetId="10">#REF!</definedName>
    <definedName name="D_SY" localSheetId="38">#REF!</definedName>
    <definedName name="D_SY" localSheetId="25">#REF!</definedName>
    <definedName name="D_SY" localSheetId="31">#REF!</definedName>
    <definedName name="D_SY" localSheetId="39">#REF!</definedName>
    <definedName name="D_SY" localSheetId="40">#REF!</definedName>
    <definedName name="D_SY" localSheetId="41">#REF!</definedName>
    <definedName name="D_SY" localSheetId="46">#REF!</definedName>
    <definedName name="D_SY" localSheetId="47">#REF!</definedName>
    <definedName name="D_SY" localSheetId="52">#REF!</definedName>
    <definedName name="D_SY" localSheetId="53">#REF!</definedName>
    <definedName name="D_SY" localSheetId="64">#REF!</definedName>
    <definedName name="D_SY" localSheetId="65">#REF!</definedName>
    <definedName name="D_SY">#REF!</definedName>
    <definedName name="D_WPCP33_D" localSheetId="67">#REF!</definedName>
    <definedName name="D_WPCP33_D" localSheetId="68">#REF!</definedName>
    <definedName name="D_WPCP33_D" localSheetId="69">#REF!</definedName>
    <definedName name="D_WPCP33_D" localSheetId="70">#REF!</definedName>
    <definedName name="D_WPCP33_D" localSheetId="72">#REF!</definedName>
    <definedName name="D_WPCP33_D" localSheetId="73">#REF!</definedName>
    <definedName name="D_WPCP33_D" localSheetId="74">#REF!</definedName>
    <definedName name="D_WPCP33_D" localSheetId="11">#REF!</definedName>
    <definedName name="D_WPCP33_D" localSheetId="12">#REF!</definedName>
    <definedName name="D_WPCP33_D" localSheetId="13">#REF!</definedName>
    <definedName name="D_WPCP33_D" localSheetId="10">#REF!</definedName>
    <definedName name="D_WPCP33_D" localSheetId="38">#REF!</definedName>
    <definedName name="D_WPCP33_D" localSheetId="39">#REF!</definedName>
    <definedName name="D_WPCP33_D" localSheetId="40">#REF!</definedName>
    <definedName name="D_WPCP33_D" localSheetId="41">#REF!</definedName>
    <definedName name="D_WPCP33_D" localSheetId="46">#REF!</definedName>
    <definedName name="D_WPCP33_D" localSheetId="52">#REF!</definedName>
    <definedName name="D_WPCP33_D" localSheetId="64">#REF!</definedName>
    <definedName name="D_WPCP33_D" localSheetId="65">#REF!</definedName>
    <definedName name="D_WPCP33_D">#REF!</definedName>
    <definedName name="D126757F_8C22_4332_AE16_6A56D0626CD4_2007_2008_2009_2010_ICE_ChartType" hidden="1">64</definedName>
    <definedName name="D126757F_8C22_4332_AE16_6A56D0626CD4_2007_2008_2009_2010_ICE_distributionSingle" hidden="1">FALSE</definedName>
    <definedName name="D126757F_8C22_4332_AE16_6A56D0626CD4_2007_2008_2009_2010_ICE_HorAxisGridlines" hidden="1">FALSE</definedName>
    <definedName name="D126757F_8C22_4332_AE16_6A56D0626CD4_2007_2008_2009_2010_ICE_VerAxisGridlines" hidden="1">FALSE</definedName>
    <definedName name="D126757F_8C22_4332_AE16_6A56D0626CD4_Days_Supply__QoMo__ChartType" hidden="1">1</definedName>
    <definedName name="D126757F_8C22_4332_AE16_6A56D0626CD4_Days_Supply__QoMo__distributionSingle" hidden="1">FALSE</definedName>
    <definedName name="D126757F_8C22_4332_AE16_6A56D0626CD4_Days_Supply__QoMo__HorAxisGridlines" hidden="1">FALSE</definedName>
    <definedName name="D126757F_8C22_4332_AE16_6A56D0626CD4_Days_Supply__QoMo__VerAxisGridlines" hidden="1">FALSE</definedName>
    <definedName name="D126757F_8C22_4332_AE16_6A56D0626CD4_Total_Stocks__QoMo__ChartType" hidden="1">1</definedName>
    <definedName name="D126757F_8C22_4332_AE16_6A56D0626CD4_Total_Stocks__QoMo__distributionSingle" hidden="1">FALSE</definedName>
    <definedName name="D126757F_8C22_4332_AE16_6A56D0626CD4_Total_Stocks__QoMo__HorAxisGridlines" hidden="1">FALSE</definedName>
    <definedName name="D126757F_8C22_4332_AE16_6A56D0626CD4_Total_Stocks__QoMo__VerAxisGridlines" hidden="1">FALSE</definedName>
    <definedName name="da" localSheetId="67">#REF!</definedName>
    <definedName name="da" localSheetId="68">#REF!</definedName>
    <definedName name="da" localSheetId="69">#REF!</definedName>
    <definedName name="da" localSheetId="70">#REF!</definedName>
    <definedName name="da" localSheetId="72">#REF!</definedName>
    <definedName name="da" localSheetId="73">#REF!</definedName>
    <definedName name="da" localSheetId="74">#REF!</definedName>
    <definedName name="da" localSheetId="11">#REF!</definedName>
    <definedName name="DA" localSheetId="12">#REF!</definedName>
    <definedName name="da" localSheetId="23">#REF!</definedName>
    <definedName name="da" localSheetId="10">#REF!</definedName>
    <definedName name="da" localSheetId="38">#REF!</definedName>
    <definedName name="da" localSheetId="31">#REF!</definedName>
    <definedName name="da" localSheetId="39">#REF!</definedName>
    <definedName name="da" localSheetId="40">#REF!</definedName>
    <definedName name="da" localSheetId="41">#REF!</definedName>
    <definedName name="da" localSheetId="46">#REF!</definedName>
    <definedName name="da" localSheetId="52">#REF!</definedName>
    <definedName name="da" localSheetId="53">#REF!</definedName>
    <definedName name="da" localSheetId="64">#REF!</definedName>
    <definedName name="da" localSheetId="65">#REF!</definedName>
    <definedName name="da">#REF!</definedName>
    <definedName name="DABA" localSheetId="67">#REF!</definedName>
    <definedName name="DABA" localSheetId="68">#REF!</definedName>
    <definedName name="DABA" localSheetId="69">#REF!</definedName>
    <definedName name="DABA" localSheetId="70">#REF!</definedName>
    <definedName name="DABA" localSheetId="72">#REF!</definedName>
    <definedName name="DABA" localSheetId="73">#REF!</definedName>
    <definedName name="DABA" localSheetId="74">#REF!</definedName>
    <definedName name="DABA" localSheetId="11">#REF!</definedName>
    <definedName name="DABA" localSheetId="10">#REF!</definedName>
    <definedName name="DABA" localSheetId="38">#REF!</definedName>
    <definedName name="DABA" localSheetId="39">#REF!</definedName>
    <definedName name="DABA" localSheetId="40">#REF!</definedName>
    <definedName name="DABA" localSheetId="41">#REF!</definedName>
    <definedName name="DABA" localSheetId="46">#REF!</definedName>
    <definedName name="DABA" localSheetId="52">#REF!</definedName>
    <definedName name="DABA" localSheetId="64">#REF!</definedName>
    <definedName name="DABA" localSheetId="65">#REF!</definedName>
    <definedName name="DABA">#REF!</definedName>
    <definedName name="DABI" localSheetId="67">#REF!</definedName>
    <definedName name="DABI" localSheetId="68">#REF!</definedName>
    <definedName name="DABI" localSheetId="69">#REF!</definedName>
    <definedName name="DABI" localSheetId="70">#REF!</definedName>
    <definedName name="DABI" localSheetId="72">#REF!</definedName>
    <definedName name="DABI" localSheetId="73">#REF!</definedName>
    <definedName name="DABI" localSheetId="74">#REF!</definedName>
    <definedName name="DABI" localSheetId="11">#REF!</definedName>
    <definedName name="DABI" localSheetId="10">#REF!</definedName>
    <definedName name="DABI" localSheetId="38">#REF!</definedName>
    <definedName name="DABI" localSheetId="39">#REF!</definedName>
    <definedName name="DABI" localSheetId="40">#REF!</definedName>
    <definedName name="DABI" localSheetId="41">#REF!</definedName>
    <definedName name="DABI" localSheetId="46">#REF!</definedName>
    <definedName name="DABI" localSheetId="52">#REF!</definedName>
    <definedName name="DABI" localSheetId="64">#REF!</definedName>
    <definedName name="DABI" localSheetId="65">#REF!</definedName>
    <definedName name="DABI">#REF!</definedName>
    <definedName name="DABproj">#N/A</definedName>
    <definedName name="DAGproj">#N/A</definedName>
    <definedName name="Daily_Depreciation" localSheetId="11">#REF!</definedName>
    <definedName name="Daily_Depreciation" localSheetId="23">#REF!</definedName>
    <definedName name="Daily_Depreciation" localSheetId="24">#REF!</definedName>
    <definedName name="Daily_Depreciation" localSheetId="26">#REF!</definedName>
    <definedName name="Daily_Depreciation" localSheetId="10">#REF!</definedName>
    <definedName name="Daily_Depreciation" localSheetId="38">#REF!</definedName>
    <definedName name="Daily_Depreciation" localSheetId="25">#REF!</definedName>
    <definedName name="Daily_Depreciation" localSheetId="39">#REF!</definedName>
    <definedName name="Daily_Depreciation" localSheetId="46">'[80]Inter-Bank'!$E$5</definedName>
    <definedName name="Daily_Depreciation" localSheetId="51">#REF!</definedName>
    <definedName name="Daily_Depreciation" localSheetId="52">#REF!</definedName>
    <definedName name="Daily_Depreciation" localSheetId="66">'[80]Inter-Bank'!$E$5</definedName>
    <definedName name="Daily_Depreciation">#REF!</definedName>
    <definedName name="DAMU" localSheetId="67">#REF!</definedName>
    <definedName name="DAMU" localSheetId="68">#REF!</definedName>
    <definedName name="DAMU" localSheetId="69">#REF!</definedName>
    <definedName name="DAMU" localSheetId="70">#REF!</definedName>
    <definedName name="DAMU" localSheetId="72">#REF!</definedName>
    <definedName name="DAMU" localSheetId="73">#REF!</definedName>
    <definedName name="DAMU" localSheetId="74">#REF!</definedName>
    <definedName name="DAMU" localSheetId="11">#REF!</definedName>
    <definedName name="DAMU" localSheetId="12">#REF!</definedName>
    <definedName name="DAMU" localSheetId="13">#REF!</definedName>
    <definedName name="DAMU" localSheetId="10">#REF!</definedName>
    <definedName name="DAMU" localSheetId="38">#REF!</definedName>
    <definedName name="DAMU" localSheetId="30">#REF!</definedName>
    <definedName name="DAMU" localSheetId="39">#REF!</definedName>
    <definedName name="DAMU" localSheetId="40">#REF!</definedName>
    <definedName name="DAMU" localSheetId="41">#REF!</definedName>
    <definedName name="DAMU" localSheetId="46">#REF!</definedName>
    <definedName name="DAMU" localSheetId="52">#REF!</definedName>
    <definedName name="DAMU" localSheetId="53">#REF!</definedName>
    <definedName name="DAMU" localSheetId="64">#REF!</definedName>
    <definedName name="DAMU" localSheetId="65">#REF!</definedName>
    <definedName name="DAMU" localSheetId="66">#REF!</definedName>
    <definedName name="DAMU">#REF!</definedName>
    <definedName name="DAperc" localSheetId="67">#REF!</definedName>
    <definedName name="DAperc" localSheetId="68">#REF!</definedName>
    <definedName name="DAperc" localSheetId="69">#REF!</definedName>
    <definedName name="DAperc" localSheetId="70">#REF!</definedName>
    <definedName name="DAperc" localSheetId="72">#REF!</definedName>
    <definedName name="DAperc" localSheetId="73">#REF!</definedName>
    <definedName name="DAperc" localSheetId="74">#REF!</definedName>
    <definedName name="DAperc" localSheetId="11">#REF!</definedName>
    <definedName name="DAperc" localSheetId="12">#REF!</definedName>
    <definedName name="DAperc" localSheetId="13">#REF!</definedName>
    <definedName name="DAperc" localSheetId="10">#REF!</definedName>
    <definedName name="DAperc" localSheetId="38">#REF!</definedName>
    <definedName name="DAperc" localSheetId="39">#REF!</definedName>
    <definedName name="DAperc" localSheetId="40">#REF!</definedName>
    <definedName name="DAperc" localSheetId="41">#REF!</definedName>
    <definedName name="DAperc" localSheetId="46">#REF!</definedName>
    <definedName name="DAperc" localSheetId="52">#REF!</definedName>
    <definedName name="DAperc" localSheetId="53">#REF!</definedName>
    <definedName name="DAperc" localSheetId="64">#REF!</definedName>
    <definedName name="DAperc" localSheetId="65">#REF!</definedName>
    <definedName name="DAperc">#REF!</definedName>
    <definedName name="DAproj">#N/A</definedName>
    <definedName name="DASD">#N/A</definedName>
    <definedName name="DASDB">#N/A</definedName>
    <definedName name="DASDG">#N/A</definedName>
    <definedName name="data" localSheetId="67">#REF!</definedName>
    <definedName name="data" localSheetId="68">#REF!</definedName>
    <definedName name="data" localSheetId="69">#REF!</definedName>
    <definedName name="data" localSheetId="70">#REF!</definedName>
    <definedName name="data" localSheetId="72">#REF!</definedName>
    <definedName name="data" localSheetId="73">#REF!</definedName>
    <definedName name="data" localSheetId="74">#REF!</definedName>
    <definedName name="data" localSheetId="11">#REF!</definedName>
    <definedName name="data" localSheetId="12">#REF!</definedName>
    <definedName name="data" localSheetId="13">#REF!</definedName>
    <definedName name="data" localSheetId="23">#REF!</definedName>
    <definedName name="data" localSheetId="24">#REF!</definedName>
    <definedName name="data" localSheetId="26">#REF!</definedName>
    <definedName name="data" localSheetId="27">#REF!</definedName>
    <definedName name="data" localSheetId="42">#REF!</definedName>
    <definedName name="data" localSheetId="10">#REF!</definedName>
    <definedName name="data" localSheetId="38">#REF!</definedName>
    <definedName name="data" localSheetId="25">#REF!</definedName>
    <definedName name="data" localSheetId="30">#REF!</definedName>
    <definedName name="data" localSheetId="31">#REF!</definedName>
    <definedName name="data" localSheetId="34">#REF!</definedName>
    <definedName name="data" localSheetId="36">#REF!</definedName>
    <definedName name="data" localSheetId="37">#REF!</definedName>
    <definedName name="data" localSheetId="39">#REF!</definedName>
    <definedName name="data" localSheetId="40">#REF!</definedName>
    <definedName name="data" localSheetId="41">#REF!</definedName>
    <definedName name="data" localSheetId="46">#REF!</definedName>
    <definedName name="data" localSheetId="47">#REF!</definedName>
    <definedName name="data" localSheetId="48">#REF!</definedName>
    <definedName name="data" localSheetId="49">#REF!</definedName>
    <definedName name="data" localSheetId="52">#REF!</definedName>
    <definedName name="data" localSheetId="53">#REF!</definedName>
    <definedName name="data" localSheetId="64">#REF!</definedName>
    <definedName name="data" localSheetId="65">#REF!</definedName>
    <definedName name="data" localSheetId="66">#REF!</definedName>
    <definedName name="data">#REF!</definedName>
    <definedName name="data1" localSheetId="67">#REF!</definedName>
    <definedName name="data1" localSheetId="68">#REF!</definedName>
    <definedName name="data1" localSheetId="69">#REF!</definedName>
    <definedName name="data1" localSheetId="70">#REF!</definedName>
    <definedName name="data1" localSheetId="72">#REF!</definedName>
    <definedName name="data1" localSheetId="73">#REF!</definedName>
    <definedName name="data1" localSheetId="74">#REF!</definedName>
    <definedName name="data1" localSheetId="11">#REF!</definedName>
    <definedName name="data1" localSheetId="12">#REF!</definedName>
    <definedName name="data1" localSheetId="13">#REF!</definedName>
    <definedName name="data1" localSheetId="23">#REF!</definedName>
    <definedName name="data1" localSheetId="26">#REF!</definedName>
    <definedName name="data1" localSheetId="27">#REF!</definedName>
    <definedName name="data1" localSheetId="10">#REF!</definedName>
    <definedName name="data1" localSheetId="38">#REF!</definedName>
    <definedName name="data1" localSheetId="25">#REF!</definedName>
    <definedName name="data1" localSheetId="30">#REF!</definedName>
    <definedName name="data1" localSheetId="31">#REF!</definedName>
    <definedName name="data1" localSheetId="36">#REF!</definedName>
    <definedName name="data1" localSheetId="37">#REF!</definedName>
    <definedName name="data1" localSheetId="39">#REF!</definedName>
    <definedName name="data1" localSheetId="40">#REF!</definedName>
    <definedName name="data1" localSheetId="41">#REF!</definedName>
    <definedName name="data1" localSheetId="46">#REF!</definedName>
    <definedName name="data1" localSheetId="47">#REF!</definedName>
    <definedName name="data1" localSheetId="48">#REF!</definedName>
    <definedName name="data1" localSheetId="49">#REF!</definedName>
    <definedName name="data1" localSheetId="52">#REF!</definedName>
    <definedName name="data1" localSheetId="53">#REF!</definedName>
    <definedName name="data1" localSheetId="64">#REF!</definedName>
    <definedName name="data1" localSheetId="65">#REF!</definedName>
    <definedName name="data1">#REF!</definedName>
    <definedName name="Data2" localSheetId="67">#REF!</definedName>
    <definedName name="Data2" localSheetId="68">#REF!</definedName>
    <definedName name="Data2" localSheetId="69">#REF!</definedName>
    <definedName name="Data2" localSheetId="70">#REF!</definedName>
    <definedName name="Data2" localSheetId="72">#REF!</definedName>
    <definedName name="Data2" localSheetId="73">#REF!</definedName>
    <definedName name="Data2" localSheetId="74">#REF!</definedName>
    <definedName name="Data2" localSheetId="11">#REF!</definedName>
    <definedName name="data2" localSheetId="12">#REF!</definedName>
    <definedName name="Data2" localSheetId="13">#REF!</definedName>
    <definedName name="Data2" localSheetId="23">#REF!</definedName>
    <definedName name="Data2" localSheetId="24">#REF!</definedName>
    <definedName name="Data2" localSheetId="26">#REF!</definedName>
    <definedName name="Data2" localSheetId="27">#REF!</definedName>
    <definedName name="Data2" localSheetId="10">#REF!</definedName>
    <definedName name="Data2" localSheetId="38">#REF!</definedName>
    <definedName name="Data2" localSheetId="25">#REF!</definedName>
    <definedName name="Data2" localSheetId="30">#REF!</definedName>
    <definedName name="Data2" localSheetId="31">#REF!</definedName>
    <definedName name="Data2" localSheetId="36">#REF!</definedName>
    <definedName name="Data2" localSheetId="37">#REF!</definedName>
    <definedName name="Data2" localSheetId="39">#REF!</definedName>
    <definedName name="Data2" localSheetId="40">#REF!</definedName>
    <definedName name="Data2" localSheetId="41">#REF!</definedName>
    <definedName name="Data2" localSheetId="46">#REF!</definedName>
    <definedName name="Data2" localSheetId="47">#REF!</definedName>
    <definedName name="Data2" localSheetId="48">#REF!</definedName>
    <definedName name="Data2" localSheetId="49">#REF!</definedName>
    <definedName name="Data2" localSheetId="52">#REF!</definedName>
    <definedName name="Data2" localSheetId="53">#REF!</definedName>
    <definedName name="Data2" localSheetId="64">#REF!</definedName>
    <definedName name="Data2" localSheetId="65">#REF!</definedName>
    <definedName name="Data2">#REF!</definedName>
    <definedName name="Database_MI" localSheetId="67">#REF!</definedName>
    <definedName name="Database_MI" localSheetId="68">#REF!</definedName>
    <definedName name="Database_MI" localSheetId="69">#REF!</definedName>
    <definedName name="Database_MI" localSheetId="70">#REF!</definedName>
    <definedName name="Database_MI" localSheetId="72">#REF!</definedName>
    <definedName name="Database_MI" localSheetId="73">#REF!</definedName>
    <definedName name="Database_MI" localSheetId="74">#REF!</definedName>
    <definedName name="Database_MI" localSheetId="11">#REF!</definedName>
    <definedName name="Database_MI" localSheetId="12">#REF!</definedName>
    <definedName name="Database_MI" localSheetId="13">#REF!</definedName>
    <definedName name="Database_MI" localSheetId="10">#REF!</definedName>
    <definedName name="Database_MI" localSheetId="38">#REF!</definedName>
    <definedName name="Database_MI" localSheetId="39">#REF!</definedName>
    <definedName name="Database_MI" localSheetId="40">#REF!</definedName>
    <definedName name="Database_MI" localSheetId="41">#REF!</definedName>
    <definedName name="Database_MI" localSheetId="46">#REF!</definedName>
    <definedName name="Database_MI" localSheetId="52">#REF!</definedName>
    <definedName name="Database_MI" localSheetId="64">#REF!</definedName>
    <definedName name="Database_MI" localSheetId="65">#REF!</definedName>
    <definedName name="Database_MI">#REF!</definedName>
    <definedName name="dataSeguimiento" localSheetId="67">#REF!</definedName>
    <definedName name="dataSeguimiento" localSheetId="68">#REF!</definedName>
    <definedName name="dataSeguimiento" localSheetId="69">#REF!</definedName>
    <definedName name="dataSeguimiento" localSheetId="70">#REF!</definedName>
    <definedName name="dataSeguimiento" localSheetId="72">#REF!</definedName>
    <definedName name="dataSeguimiento" localSheetId="73">#REF!</definedName>
    <definedName name="dataSeguimiento" localSheetId="74">#REF!</definedName>
    <definedName name="dataSeguimiento" localSheetId="11">#REF!</definedName>
    <definedName name="dataSeguimiento" localSheetId="10">#REF!</definedName>
    <definedName name="dataSeguimiento" localSheetId="38">#REF!</definedName>
    <definedName name="dataSeguimiento" localSheetId="39">#REF!</definedName>
    <definedName name="dataSeguimiento" localSheetId="40">#REF!</definedName>
    <definedName name="dataSeguimiento" localSheetId="41">#REF!</definedName>
    <definedName name="dataSeguimiento" localSheetId="46">#REF!</definedName>
    <definedName name="dataSeguimiento" localSheetId="52">#REF!</definedName>
    <definedName name="dataSeguimiento" localSheetId="64">#REF!</definedName>
    <definedName name="dataSeguimiento" localSheetId="65">#REF!</definedName>
    <definedName name="dataSeguimiento">#REF!</definedName>
    <definedName name="Dataset" localSheetId="67">#REF!</definedName>
    <definedName name="Dataset" localSheetId="68">#REF!</definedName>
    <definedName name="Dataset" localSheetId="69">#REF!</definedName>
    <definedName name="Dataset" localSheetId="70">#REF!</definedName>
    <definedName name="Dataset" localSheetId="72">#REF!</definedName>
    <definedName name="Dataset" localSheetId="73">#REF!</definedName>
    <definedName name="Dataset" localSheetId="74">#REF!</definedName>
    <definedName name="Dataset" localSheetId="11">#REF!</definedName>
    <definedName name="Dataset" localSheetId="12">#REF!</definedName>
    <definedName name="Dataset" localSheetId="13">#REF!</definedName>
    <definedName name="Dataset" localSheetId="23">#REF!</definedName>
    <definedName name="Dataset" localSheetId="27">#REF!</definedName>
    <definedName name="Dataset" localSheetId="10">#REF!</definedName>
    <definedName name="Dataset" localSheetId="38">#REF!</definedName>
    <definedName name="Dataset" localSheetId="25">#REF!</definedName>
    <definedName name="Dataset" localSheetId="31">#REF!</definedName>
    <definedName name="Dataset" localSheetId="39">#REF!</definedName>
    <definedName name="Dataset" localSheetId="40">#REF!</definedName>
    <definedName name="Dataset" localSheetId="41">#REF!</definedName>
    <definedName name="Dataset" localSheetId="46">#REF!</definedName>
    <definedName name="Dataset" localSheetId="47">#REF!</definedName>
    <definedName name="Dataset" localSheetId="48">#REF!</definedName>
    <definedName name="Dataset" localSheetId="49">#REF!</definedName>
    <definedName name="Dataset" localSheetId="52">#REF!</definedName>
    <definedName name="Dataset" localSheetId="53">#REF!</definedName>
    <definedName name="Dataset" localSheetId="64">#REF!</definedName>
    <definedName name="Dataset" localSheetId="65">#REF!</definedName>
    <definedName name="Dataset">#REF!</definedName>
    <definedName name="datatbl" localSheetId="67">#REF!</definedName>
    <definedName name="datatbl" localSheetId="68">#REF!</definedName>
    <definedName name="datatbl" localSheetId="69">#REF!</definedName>
    <definedName name="datatbl" localSheetId="70">#REF!</definedName>
    <definedName name="datatbl" localSheetId="72">#REF!</definedName>
    <definedName name="datatbl" localSheetId="73">#REF!</definedName>
    <definedName name="datatbl" localSheetId="74">#REF!</definedName>
    <definedName name="datatbl" localSheetId="11">#REF!</definedName>
    <definedName name="datatbl" localSheetId="10">#REF!</definedName>
    <definedName name="datatbl" localSheetId="38">#REF!</definedName>
    <definedName name="datatbl" localSheetId="39">#REF!</definedName>
    <definedName name="datatbl" localSheetId="40">#REF!</definedName>
    <definedName name="datatbl" localSheetId="41">#REF!</definedName>
    <definedName name="datatbl" localSheetId="46">#REF!</definedName>
    <definedName name="datatbl" localSheetId="52">#REF!</definedName>
    <definedName name="datatbl" localSheetId="64">#REF!</definedName>
    <definedName name="datatbl" localSheetId="65">#REF!</definedName>
    <definedName name="datatbl">#REF!</definedName>
    <definedName name="date" localSheetId="11">#REF!</definedName>
    <definedName name="date" localSheetId="12">#REF!</definedName>
    <definedName name="date" localSheetId="23">#REF!</definedName>
    <definedName name="date" localSheetId="24">#REF!</definedName>
    <definedName name="date" localSheetId="26">#REF!</definedName>
    <definedName name="date" localSheetId="10">#REF!</definedName>
    <definedName name="date" localSheetId="38">#REF!</definedName>
    <definedName name="date" localSheetId="25">#REF!</definedName>
    <definedName name="date" localSheetId="39">#REF!</definedName>
    <definedName name="date" localSheetId="46">[110]Tablas!$IV$1:$IV$2</definedName>
    <definedName name="date" localSheetId="47">#REF!</definedName>
    <definedName name="date" localSheetId="51">#REF!</definedName>
    <definedName name="date" localSheetId="52">#REF!</definedName>
    <definedName name="date" localSheetId="53">[111]Tablas!$IV$1:$IV$2</definedName>
    <definedName name="date" localSheetId="66">[110]Tablas!$IV$1:$IV$2</definedName>
    <definedName name="date">#REF!</definedName>
    <definedName name="dates" localSheetId="11">#REF!</definedName>
    <definedName name="dates" localSheetId="12">#REF!</definedName>
    <definedName name="dates" localSheetId="23">#REF!</definedName>
    <definedName name="dates" localSheetId="24">#REF!</definedName>
    <definedName name="dates" localSheetId="26">#REF!</definedName>
    <definedName name="dates" localSheetId="10">#REF!</definedName>
    <definedName name="dates" localSheetId="38">#REF!</definedName>
    <definedName name="dates" localSheetId="25">#REF!</definedName>
    <definedName name="dates" localSheetId="39">#REF!</definedName>
    <definedName name="dates" localSheetId="46">'[54]shared data'!$S$8:$S$155</definedName>
    <definedName name="dates" localSheetId="51">#REF!</definedName>
    <definedName name="dates" localSheetId="52">#REF!</definedName>
    <definedName name="dates" localSheetId="66">'[54]shared data'!$S$8:$S$155</definedName>
    <definedName name="dates">#REF!</definedName>
    <definedName name="DATES_A" localSheetId="11">#REF!</definedName>
    <definedName name="DATES_A" localSheetId="12">#REF!</definedName>
    <definedName name="DATES_A" localSheetId="23">#REF!</definedName>
    <definedName name="DATES_A" localSheetId="24">#REF!</definedName>
    <definedName name="DATES_A" localSheetId="26">#REF!</definedName>
    <definedName name="DATES_A" localSheetId="10">#REF!</definedName>
    <definedName name="DATES_A" localSheetId="38">#REF!</definedName>
    <definedName name="DATES_A" localSheetId="25">#REF!</definedName>
    <definedName name="DATES_A" localSheetId="39">#REF!</definedName>
    <definedName name="DATES_A" localSheetId="46">'[54]shared data'!$D$2:$AC$2</definedName>
    <definedName name="DATES_A" localSheetId="51">#REF!</definedName>
    <definedName name="DATES_A" localSheetId="52">#REF!</definedName>
    <definedName name="DATES_A" localSheetId="66">'[54]shared data'!$D$2:$AC$2</definedName>
    <definedName name="DATES_A">#REF!</definedName>
    <definedName name="dates_w" localSheetId="67">#REF!</definedName>
    <definedName name="dates_w" localSheetId="68">#REF!</definedName>
    <definedName name="dates_w" localSheetId="69">#REF!</definedName>
    <definedName name="dates_w" localSheetId="70">#REF!</definedName>
    <definedName name="dates_w" localSheetId="72">#REF!</definedName>
    <definedName name="dates_w" localSheetId="73">#REF!</definedName>
    <definedName name="dates_w" localSheetId="74">#REF!</definedName>
    <definedName name="dates_w" localSheetId="11">#REF!</definedName>
    <definedName name="dates_w" localSheetId="12">#REF!</definedName>
    <definedName name="dates_w" localSheetId="13">#REF!</definedName>
    <definedName name="dates_w" localSheetId="10">#REF!</definedName>
    <definedName name="dates_w" localSheetId="38">#REF!</definedName>
    <definedName name="dates_w" localSheetId="30">#REF!</definedName>
    <definedName name="dates_w" localSheetId="39">#REF!</definedName>
    <definedName name="dates_w" localSheetId="40">#REF!</definedName>
    <definedName name="dates_w" localSheetId="41">#REF!</definedName>
    <definedName name="dates_w" localSheetId="46">#REF!</definedName>
    <definedName name="dates_w" localSheetId="52">#REF!</definedName>
    <definedName name="dates_w" localSheetId="53">#REF!</definedName>
    <definedName name="dates_w" localSheetId="64">#REF!</definedName>
    <definedName name="dates_w" localSheetId="65">#REF!</definedName>
    <definedName name="dates_w" localSheetId="66">#REF!</definedName>
    <definedName name="dates_w">#REF!</definedName>
    <definedName name="Dates1" localSheetId="67">#REF!</definedName>
    <definedName name="Dates1" localSheetId="68">#REF!</definedName>
    <definedName name="Dates1" localSheetId="69">#REF!</definedName>
    <definedName name="Dates1" localSheetId="70">#REF!</definedName>
    <definedName name="Dates1" localSheetId="72">#REF!</definedName>
    <definedName name="Dates1" localSheetId="73">#REF!</definedName>
    <definedName name="Dates1" localSheetId="74">#REF!</definedName>
    <definedName name="Dates1" localSheetId="11">#REF!</definedName>
    <definedName name="Dates1" localSheetId="12">#REF!</definedName>
    <definedName name="Dates1" localSheetId="13">#REF!</definedName>
    <definedName name="Dates1" localSheetId="23">#REF!</definedName>
    <definedName name="Dates1" localSheetId="24">#REF!</definedName>
    <definedName name="Dates1" localSheetId="26">#REF!</definedName>
    <definedName name="Dates1" localSheetId="42">#REF!</definedName>
    <definedName name="Dates1" localSheetId="10">#REF!</definedName>
    <definedName name="Dates1" localSheetId="38">#REF!</definedName>
    <definedName name="Dates1" localSheetId="25">#REF!</definedName>
    <definedName name="Dates1" localSheetId="30">#REF!</definedName>
    <definedName name="Dates1" localSheetId="31">#REF!</definedName>
    <definedName name="Dates1" localSheetId="34">#REF!</definedName>
    <definedName name="Dates1" localSheetId="36">#REF!</definedName>
    <definedName name="Dates1" localSheetId="37">#REF!</definedName>
    <definedName name="Dates1" localSheetId="39">#REF!</definedName>
    <definedName name="Dates1" localSheetId="40">#REF!</definedName>
    <definedName name="Dates1" localSheetId="41">#REF!</definedName>
    <definedName name="Dates1" localSheetId="46">#REF!</definedName>
    <definedName name="Dates1" localSheetId="47">#REF!</definedName>
    <definedName name="Dates1" localSheetId="52">#REF!</definedName>
    <definedName name="Dates1" localSheetId="53">#REF!</definedName>
    <definedName name="Dates1" localSheetId="64">#REF!</definedName>
    <definedName name="Dates1" localSheetId="65">#REF!</definedName>
    <definedName name="Dates1">#REF!</definedName>
    <definedName name="datesaa" localSheetId="67">#REF!</definedName>
    <definedName name="datesaa" localSheetId="68">#REF!</definedName>
    <definedName name="datesaa" localSheetId="69">#REF!</definedName>
    <definedName name="datesaa" localSheetId="70">#REF!</definedName>
    <definedName name="datesaa" localSheetId="72">#REF!</definedName>
    <definedName name="datesaa" localSheetId="73">#REF!</definedName>
    <definedName name="datesaa" localSheetId="74">#REF!</definedName>
    <definedName name="datesaa" localSheetId="11">#REF!</definedName>
    <definedName name="datesaa" localSheetId="12">#REF!</definedName>
    <definedName name="datesaa" localSheetId="13">#REF!</definedName>
    <definedName name="datesaa" localSheetId="10">#REF!</definedName>
    <definedName name="datesaa" localSheetId="38">#REF!</definedName>
    <definedName name="datesaa" localSheetId="39">#REF!</definedName>
    <definedName name="datesaa" localSheetId="40">#REF!</definedName>
    <definedName name="datesaa" localSheetId="41">#REF!</definedName>
    <definedName name="datesaa" localSheetId="46">#REF!</definedName>
    <definedName name="datesaa" localSheetId="52">#REF!</definedName>
    <definedName name="datesaa" localSheetId="64">#REF!</definedName>
    <definedName name="datesaa" localSheetId="65">#REF!</definedName>
    <definedName name="datesaa">#REF!</definedName>
    <definedName name="datess" localSheetId="67">#REF!</definedName>
    <definedName name="datess" localSheetId="68">#REF!</definedName>
    <definedName name="datess" localSheetId="69">#REF!</definedName>
    <definedName name="datess" localSheetId="70">#REF!</definedName>
    <definedName name="datess" localSheetId="72">#REF!</definedName>
    <definedName name="datess" localSheetId="73">#REF!</definedName>
    <definedName name="datess" localSheetId="74">#REF!</definedName>
    <definedName name="datess" localSheetId="11">#REF!</definedName>
    <definedName name="datess" localSheetId="10">#REF!</definedName>
    <definedName name="datess" localSheetId="38">#REF!</definedName>
    <definedName name="datess" localSheetId="39">#REF!</definedName>
    <definedName name="datess" localSheetId="40">#REF!</definedName>
    <definedName name="datess" localSheetId="41">#REF!</definedName>
    <definedName name="datess" localSheetId="46">#REF!</definedName>
    <definedName name="datess" localSheetId="52">#REF!</definedName>
    <definedName name="datess" localSheetId="64">#REF!</definedName>
    <definedName name="datess" localSheetId="65">#REF!</definedName>
    <definedName name="datess">#REF!</definedName>
    <definedName name="DB" localSheetId="67">#REF!</definedName>
    <definedName name="DB" localSheetId="68">#REF!</definedName>
    <definedName name="DB" localSheetId="69">#REF!</definedName>
    <definedName name="DB" localSheetId="70">#REF!</definedName>
    <definedName name="DB" localSheetId="72">#REF!</definedName>
    <definedName name="DB" localSheetId="73">#REF!</definedName>
    <definedName name="DB" localSheetId="74">#REF!</definedName>
    <definedName name="DB" localSheetId="11">#REF!</definedName>
    <definedName name="DB" localSheetId="12">#REF!</definedName>
    <definedName name="DB" localSheetId="13">#REF!</definedName>
    <definedName name="DB" localSheetId="23">#REF!</definedName>
    <definedName name="DB" localSheetId="24">#REF!</definedName>
    <definedName name="DB" localSheetId="26">#REF!</definedName>
    <definedName name="DB" localSheetId="10">#REF!</definedName>
    <definedName name="DB" localSheetId="38">#REF!</definedName>
    <definedName name="DB" localSheetId="25">#REF!</definedName>
    <definedName name="DB" localSheetId="30">#REF!</definedName>
    <definedName name="DB" localSheetId="31">#REF!</definedName>
    <definedName name="DB" localSheetId="36">#REF!</definedName>
    <definedName name="DB" localSheetId="37">#REF!</definedName>
    <definedName name="DB" localSheetId="39">#REF!</definedName>
    <definedName name="DB" localSheetId="40">#REF!</definedName>
    <definedName name="DB" localSheetId="41">#REF!</definedName>
    <definedName name="DB" localSheetId="46">#REF!</definedName>
    <definedName name="DB" localSheetId="47">#REF!</definedName>
    <definedName name="DB" localSheetId="52">#REF!</definedName>
    <definedName name="DB" localSheetId="53">#REF!</definedName>
    <definedName name="DB" localSheetId="64">#REF!</definedName>
    <definedName name="DB" localSheetId="65">#REF!</definedName>
    <definedName name="DB">#REF!</definedName>
    <definedName name="DBA" localSheetId="67">#REF!</definedName>
    <definedName name="DBA" localSheetId="68">#REF!</definedName>
    <definedName name="DBA" localSheetId="69">#REF!</definedName>
    <definedName name="DBA" localSheetId="70">#REF!</definedName>
    <definedName name="DBA" localSheetId="72">#REF!</definedName>
    <definedName name="DBA" localSheetId="73">#REF!</definedName>
    <definedName name="DBA" localSheetId="74">#REF!</definedName>
    <definedName name="DBA" localSheetId="11">#REF!</definedName>
    <definedName name="DBA" localSheetId="12">#REF!</definedName>
    <definedName name="DBA" localSheetId="13">#REF!</definedName>
    <definedName name="DBA" localSheetId="10">#REF!</definedName>
    <definedName name="DBA" localSheetId="38">#REF!</definedName>
    <definedName name="DBA" localSheetId="39">#REF!</definedName>
    <definedName name="DBA" localSheetId="40">#REF!</definedName>
    <definedName name="DBA" localSheetId="41">#REF!</definedName>
    <definedName name="DBA" localSheetId="46">#REF!</definedName>
    <definedName name="DBA" localSheetId="52">#REF!</definedName>
    <definedName name="DBA" localSheetId="64">#REF!</definedName>
    <definedName name="DBA" localSheetId="65">#REF!</definedName>
    <definedName name="DBA">#REF!</definedName>
    <definedName name="DBI" localSheetId="67">#REF!</definedName>
    <definedName name="DBI" localSheetId="68">#REF!</definedName>
    <definedName name="DBI" localSheetId="69">#REF!</definedName>
    <definedName name="DBI" localSheetId="70">#REF!</definedName>
    <definedName name="DBI" localSheetId="72">#REF!</definedName>
    <definedName name="DBI" localSheetId="73">#REF!</definedName>
    <definedName name="DBI" localSheetId="74">#REF!</definedName>
    <definedName name="DBI" localSheetId="11">#REF!</definedName>
    <definedName name="DBI" localSheetId="12">#REF!</definedName>
    <definedName name="DBI" localSheetId="13">#REF!</definedName>
    <definedName name="DBI" localSheetId="10">#REF!</definedName>
    <definedName name="DBI" localSheetId="38">#REF!</definedName>
    <definedName name="DBI" localSheetId="39">#REF!</definedName>
    <definedName name="DBI" localSheetId="40">#REF!</definedName>
    <definedName name="DBI" localSheetId="41">#REF!</definedName>
    <definedName name="DBI" localSheetId="46">#REF!</definedName>
    <definedName name="DBI" localSheetId="52">#REF!</definedName>
    <definedName name="DBI" localSheetId="64">#REF!</definedName>
    <definedName name="DBI" localSheetId="65">#REF!</definedName>
    <definedName name="DBI">#REF!</definedName>
    <definedName name="dbo" localSheetId="67">#REF!</definedName>
    <definedName name="dbo" localSheetId="68">#REF!</definedName>
    <definedName name="dbo" localSheetId="69">#REF!</definedName>
    <definedName name="dbo" localSheetId="70">#REF!</definedName>
    <definedName name="dbo" localSheetId="72">#REF!</definedName>
    <definedName name="dbo" localSheetId="73">#REF!</definedName>
    <definedName name="dbo" localSheetId="74">#REF!</definedName>
    <definedName name="dbo" localSheetId="11">#REF!</definedName>
    <definedName name="dbo" localSheetId="23">#REF!</definedName>
    <definedName name="dbo" localSheetId="26">#REF!</definedName>
    <definedName name="dbo" localSheetId="27">#REF!</definedName>
    <definedName name="dbo" localSheetId="10">#REF!</definedName>
    <definedName name="dbo" localSheetId="38">#REF!</definedName>
    <definedName name="dbo" localSheetId="25">#REF!</definedName>
    <definedName name="dbo" localSheetId="30">#REF!</definedName>
    <definedName name="dbo" localSheetId="31">#REF!</definedName>
    <definedName name="dbo" localSheetId="36">#REF!</definedName>
    <definedName name="dbo" localSheetId="37">#REF!</definedName>
    <definedName name="dbo" localSheetId="39">#REF!</definedName>
    <definedName name="dbo" localSheetId="40">#REF!</definedName>
    <definedName name="dbo" localSheetId="41">#REF!</definedName>
    <definedName name="dbo" localSheetId="46">#REF!</definedName>
    <definedName name="dbo" localSheetId="47">#REF!</definedName>
    <definedName name="dbo" localSheetId="48">#REF!</definedName>
    <definedName name="dbo" localSheetId="49">#REF!</definedName>
    <definedName name="dbo" localSheetId="52">#REF!</definedName>
    <definedName name="dbo" localSheetId="53">#REF!</definedName>
    <definedName name="dbo" localSheetId="64">#REF!</definedName>
    <definedName name="dbo" localSheetId="65">#REF!</definedName>
    <definedName name="dbo">#REF!</definedName>
    <definedName name="DBproj">#N/A</definedName>
    <definedName name="dcc" localSheetId="67">#REF!</definedName>
    <definedName name="dcc" localSheetId="68">#REF!</definedName>
    <definedName name="dcc" localSheetId="69">#REF!</definedName>
    <definedName name="dcc" localSheetId="70">#REF!</definedName>
    <definedName name="dcc" localSheetId="72">#REF!</definedName>
    <definedName name="dcc" localSheetId="73">#REF!</definedName>
    <definedName name="dcc" localSheetId="74">#REF!</definedName>
    <definedName name="dcc" localSheetId="11">#REF!</definedName>
    <definedName name="dcc" localSheetId="10">#REF!</definedName>
    <definedName name="dcc" localSheetId="38">#REF!</definedName>
    <definedName name="dcc" localSheetId="39">#REF!</definedName>
    <definedName name="dcc" localSheetId="40">#REF!</definedName>
    <definedName name="dcc" localSheetId="41">#REF!</definedName>
    <definedName name="dcc" localSheetId="46">#REF!</definedName>
    <definedName name="dcc" localSheetId="52">#REF!</definedName>
    <definedName name="dcc" localSheetId="64">#REF!</definedName>
    <definedName name="dcc" localSheetId="65">#REF!</definedName>
    <definedName name="dcc" localSheetId="66">#REF!</definedName>
    <definedName name="dcc">#REF!</definedName>
    <definedName name="dcc98j" localSheetId="67">[25]Programa!#REF!</definedName>
    <definedName name="dcc98j" localSheetId="68">[25]Programa!#REF!</definedName>
    <definedName name="dcc98j" localSheetId="69">[25]Programa!#REF!</definedName>
    <definedName name="dcc98j" localSheetId="70">[25]Programa!#REF!</definedName>
    <definedName name="dcc98j" localSheetId="72">[25]Programa!#REF!</definedName>
    <definedName name="dcc98j" localSheetId="73">[25]Programa!#REF!</definedName>
    <definedName name="dcc98j" localSheetId="74">[25]Programa!#REF!</definedName>
    <definedName name="dcc98j" localSheetId="11">#REF!</definedName>
    <definedName name="dcc98j" localSheetId="10">#REF!</definedName>
    <definedName name="dcc98j" localSheetId="38">#REF!</definedName>
    <definedName name="dcc98j" localSheetId="30">[26]Programa!#REF!</definedName>
    <definedName name="dcc98j" localSheetId="39">#REF!</definedName>
    <definedName name="dcc98j" localSheetId="40">[25]Programa!#REF!</definedName>
    <definedName name="dcc98j" localSheetId="41">[25]Programa!#REF!</definedName>
    <definedName name="dcc98j" localSheetId="46">[25]Programa!#REF!</definedName>
    <definedName name="dcc98j" localSheetId="51">#REF!</definedName>
    <definedName name="dcc98j" localSheetId="52">[25]Programa!#REF!</definedName>
    <definedName name="dcc98j" localSheetId="53">[25]Programa!#REF!</definedName>
    <definedName name="dcc98j" localSheetId="65">[25]Programa!#REF!</definedName>
    <definedName name="dcc98j" localSheetId="66">[25]Programa!#REF!</definedName>
    <definedName name="dcc98j">#REF!</definedName>
    <definedName name="dcc98s" localSheetId="67">#REF!</definedName>
    <definedName name="dcc98s" localSheetId="68">#REF!</definedName>
    <definedName name="dcc98s" localSheetId="69">#REF!</definedName>
    <definedName name="dcc98s" localSheetId="70">#REF!</definedName>
    <definedName name="dcc98s" localSheetId="72">#REF!</definedName>
    <definedName name="dcc98s" localSheetId="73">#REF!</definedName>
    <definedName name="dcc98s" localSheetId="74">#REF!</definedName>
    <definedName name="dcc98s" localSheetId="11">#REF!</definedName>
    <definedName name="dcc98s" localSheetId="12">#REF!</definedName>
    <definedName name="dcc98s" localSheetId="13">#REF!</definedName>
    <definedName name="dcc98s" localSheetId="10">#REF!</definedName>
    <definedName name="dcc98s" localSheetId="38">#REF!</definedName>
    <definedName name="dcc98s" localSheetId="30">#REF!</definedName>
    <definedName name="dcc98s" localSheetId="39">#REF!</definedName>
    <definedName name="dcc98s" localSheetId="40">#REF!</definedName>
    <definedName name="dcc98s" localSheetId="41">#REF!</definedName>
    <definedName name="dcc98s" localSheetId="46">#REF!</definedName>
    <definedName name="dcc98s" localSheetId="52">#REF!</definedName>
    <definedName name="dcc98s" localSheetId="53">#REF!</definedName>
    <definedName name="dcc98s" localSheetId="64">#REF!</definedName>
    <definedName name="dcc98s" localSheetId="65">#REF!</definedName>
    <definedName name="dcc98s" localSheetId="66">#REF!</definedName>
    <definedName name="dcc98s">#REF!</definedName>
    <definedName name="dd" localSheetId="67" hidden="1">{"Riqfin97",#N/A,FALSE,"Tran";"Riqfinpro",#N/A,FALSE,"Tran"}</definedName>
    <definedName name="dd" localSheetId="68" hidden="1">{"Riqfin97",#N/A,FALSE,"Tran";"Riqfinpro",#N/A,FALSE,"Tran"}</definedName>
    <definedName name="dd" localSheetId="69" hidden="1">{"Riqfin97",#N/A,FALSE,"Tran";"Riqfinpro",#N/A,FALSE,"Tran"}</definedName>
    <definedName name="dd" localSheetId="70" hidden="1">{"Riqfin97",#N/A,FALSE,"Tran";"Riqfinpro",#N/A,FALSE,"Tran"}</definedName>
    <definedName name="dd" localSheetId="72" hidden="1">{"Riqfin97",#N/A,FALSE,"Tran";"Riqfinpro",#N/A,FALSE,"Tran"}</definedName>
    <definedName name="dd" localSheetId="73" hidden="1">{"Riqfin97",#N/A,FALSE,"Tran";"Riqfinpro",#N/A,FALSE,"Tran"}</definedName>
    <definedName name="dd" localSheetId="74" hidden="1">{"Riqfin97",#N/A,FALSE,"Tran";"Riqfinpro",#N/A,FALSE,"Tran"}</definedName>
    <definedName name="dd" localSheetId="11" hidden="1">{"Riqfin97",#N/A,FALSE,"Tran";"Riqfinpro",#N/A,FALSE,"Tran"}</definedName>
    <definedName name="dd" localSheetId="12" hidden="1">{"Riqfin97",#N/A,FALSE,"Tran";"Riqfinpro",#N/A,FALSE,"Tran"}</definedName>
    <definedName name="dd" localSheetId="13" hidden="1">{"Riqfin97",#N/A,FALSE,"Tran";"Riqfinpro",#N/A,FALSE,"Tran"}</definedName>
    <definedName name="dd" localSheetId="23" hidden="1">{"Riqfin97",#N/A,FALSE,"Tran";"Riqfinpro",#N/A,FALSE,"Tran"}</definedName>
    <definedName name="dd" localSheetId="24" hidden="1">{"Riqfin97",#N/A,FALSE,"Tran";"Riqfinpro",#N/A,FALSE,"Tran"}</definedName>
    <definedName name="dd" localSheetId="26" hidden="1">{"Riqfin97",#N/A,FALSE,"Tran";"Riqfinpro",#N/A,FALSE,"Tran"}</definedName>
    <definedName name="dd" localSheetId="27" hidden="1">{"Riqfin97",#N/A,FALSE,"Tran";"Riqfinpro",#N/A,FALSE,"Tran"}</definedName>
    <definedName name="dd" localSheetId="42" hidden="1">{"Riqfin97",#N/A,FALSE,"Tran";"Riqfinpro",#N/A,FALSE,"Tran"}</definedName>
    <definedName name="dd" localSheetId="6" hidden="1">{"Riqfin97",#N/A,FALSE,"Tran";"Riqfinpro",#N/A,FALSE,"Tran"}</definedName>
    <definedName name="dd" localSheetId="7" hidden="1">{"Riqfin97",#N/A,FALSE,"Tran";"Riqfinpro",#N/A,FALSE,"Tran"}</definedName>
    <definedName name="dd" localSheetId="10" hidden="1">{"Riqfin97",#N/A,FALSE,"Tran";"Riqfinpro",#N/A,FALSE,"Tran"}</definedName>
    <definedName name="dd" localSheetId="38" hidden="1">{"Riqfin97",#N/A,FALSE,"Tran";"Riqfinpro",#N/A,FALSE,"Tran"}</definedName>
    <definedName name="dd" localSheetId="25" hidden="1">{"Riqfin97",#N/A,FALSE,"Tran";"Riqfinpro",#N/A,FALSE,"Tran"}</definedName>
    <definedName name="dd" localSheetId="28" hidden="1">{"Riqfin97",#N/A,FALSE,"Tran";"Riqfinpro",#N/A,FALSE,"Tran"}</definedName>
    <definedName name="dd" localSheetId="30" hidden="1">{"Riqfin97",#N/A,FALSE,"Tran";"Riqfinpro",#N/A,FALSE,"Tran"}</definedName>
    <definedName name="dd" localSheetId="31" hidden="1">{"Riqfin97",#N/A,FALSE,"Tran";"Riqfinpro",#N/A,FALSE,"Tran"}</definedName>
    <definedName name="dd" localSheetId="32" hidden="1">{"Riqfin97",#N/A,FALSE,"Tran";"Riqfinpro",#N/A,FALSE,"Tran"}</definedName>
    <definedName name="dd" localSheetId="33" hidden="1">{"Riqfin97",#N/A,FALSE,"Tran";"Riqfinpro",#N/A,FALSE,"Tran"}</definedName>
    <definedName name="dd" localSheetId="34" hidden="1">{"Riqfin97",#N/A,FALSE,"Tran";"Riqfinpro",#N/A,FALSE,"Tran"}</definedName>
    <definedName name="dd" localSheetId="35" hidden="1">{"Riqfin97",#N/A,FALSE,"Tran";"Riqfinpro",#N/A,FALSE,"Tran"}</definedName>
    <definedName name="dd" localSheetId="36" hidden="1">{"Riqfin97",#N/A,FALSE,"Tran";"Riqfinpro",#N/A,FALSE,"Tran"}</definedName>
    <definedName name="dd" localSheetId="37" hidden="1">{"Riqfin97",#N/A,FALSE,"Tran";"Riqfinpro",#N/A,FALSE,"Tran"}</definedName>
    <definedName name="dd" localSheetId="39" hidden="1">{"Riqfin97",#N/A,FALSE,"Tran";"Riqfinpro",#N/A,FALSE,"Tran"}</definedName>
    <definedName name="dd" localSheetId="40" hidden="1">{"Riqfin97",#N/A,FALSE,"Tran";"Riqfinpro",#N/A,FALSE,"Tran"}</definedName>
    <definedName name="dd" localSheetId="41" hidden="1">{"Riqfin97",#N/A,FALSE,"Tran";"Riqfinpro",#N/A,FALSE,"Tran"}</definedName>
    <definedName name="dd" localSheetId="46" hidden="1">{"Riqfin97",#N/A,FALSE,"Tran";"Riqfinpro",#N/A,FALSE,"Tran"}</definedName>
    <definedName name="dd" localSheetId="47" hidden="1">{"Riqfin97",#N/A,FALSE,"Tran";"Riqfinpro",#N/A,FALSE,"Tran"}</definedName>
    <definedName name="dd" localSheetId="48" hidden="1">{"Riqfin97",#N/A,FALSE,"Tran";"Riqfinpro",#N/A,FALSE,"Tran"}</definedName>
    <definedName name="dd" localSheetId="49" hidden="1">{"Riqfin97",#N/A,FALSE,"Tran";"Riqfinpro",#N/A,FALSE,"Tran"}</definedName>
    <definedName name="dd" localSheetId="50" hidden="1">{"Riqfin97",#N/A,FALSE,"Tran";"Riqfinpro",#N/A,FALSE,"Tran"}</definedName>
    <definedName name="dd" localSheetId="51" hidden="1">{"Riqfin97",#N/A,FALSE,"Tran";"Riqfinpro",#N/A,FALSE,"Tran"}</definedName>
    <definedName name="dd" localSheetId="52" hidden="1">{"Riqfin97",#N/A,FALSE,"Tran";"Riqfinpro",#N/A,FALSE,"Tran"}</definedName>
    <definedName name="dd" localSheetId="53" hidden="1">{"Riqfin97",#N/A,FALSE,"Tran";"Riqfinpro",#N/A,FALSE,"Tran"}</definedName>
    <definedName name="dd" localSheetId="64" hidden="1">{"Riqfin97",#N/A,FALSE,"Tran";"Riqfinpro",#N/A,FALSE,"Tran"}</definedName>
    <definedName name="dd" localSheetId="65" hidden="1">{"Riqfin97",#N/A,FALSE,"Tran";"Riqfinpro",#N/A,FALSE,"Tran"}</definedName>
    <definedName name="dd" localSheetId="66" hidden="1">{"Riqfin97",#N/A,FALSE,"Tran";"Riqfinpro",#N/A,FALSE,"Tran"}</definedName>
    <definedName name="dd" hidden="1">{"Riqfin97",#N/A,FALSE,"Tran";"Riqfinpro",#N/A,FALSE,"Tran"}</definedName>
    <definedName name="DD__Charts_area" localSheetId="67">#REF!</definedName>
    <definedName name="DD__Charts_area" localSheetId="68">#REF!</definedName>
    <definedName name="DD__Charts_area" localSheetId="69">#REF!</definedName>
    <definedName name="DD__Charts_area" localSheetId="70">#REF!</definedName>
    <definedName name="DD__Charts_area" localSheetId="72">#REF!</definedName>
    <definedName name="DD__Charts_area" localSheetId="73">#REF!</definedName>
    <definedName name="DD__Charts_area" localSheetId="74">#REF!</definedName>
    <definedName name="DD__Charts_area" localSheetId="11">#REF!</definedName>
    <definedName name="DD__Charts_area" localSheetId="10">#REF!</definedName>
    <definedName name="DD__Charts_area" localSheetId="38">#REF!</definedName>
    <definedName name="DD__Charts_area" localSheetId="39">#REF!</definedName>
    <definedName name="DD__Charts_area" localSheetId="40">#REF!</definedName>
    <definedName name="DD__Charts_area" localSheetId="41">#REF!</definedName>
    <definedName name="DD__Charts_area" localSheetId="46">#REF!</definedName>
    <definedName name="DD__Charts_area" localSheetId="52">#REF!</definedName>
    <definedName name="DD__Charts_area" localSheetId="64">#REF!</definedName>
    <definedName name="DD__Charts_area" localSheetId="65">#REF!</definedName>
    <definedName name="DD__Charts_area" localSheetId="66">#REF!</definedName>
    <definedName name="DD__Charts_area">#REF!</definedName>
    <definedName name="DD__GDI" localSheetId="67">#REF!</definedName>
    <definedName name="DD__GDI" localSheetId="68">#REF!</definedName>
    <definedName name="DD__GDI" localSheetId="69">#REF!</definedName>
    <definedName name="DD__GDI" localSheetId="70">#REF!</definedName>
    <definedName name="DD__GDI" localSheetId="72">#REF!</definedName>
    <definedName name="DD__GDI" localSheetId="73">#REF!</definedName>
    <definedName name="DD__GDI" localSheetId="74">#REF!</definedName>
    <definedName name="DD__GDI" localSheetId="11">#REF!</definedName>
    <definedName name="DD__GDI" localSheetId="10">#REF!</definedName>
    <definedName name="DD__GDI" localSheetId="38">#REF!</definedName>
    <definedName name="DD__GDI" localSheetId="39">#REF!</definedName>
    <definedName name="DD__GDI" localSheetId="40">#REF!</definedName>
    <definedName name="DD__GDI" localSheetId="41">#REF!</definedName>
    <definedName name="DD__GDI" localSheetId="46">#REF!</definedName>
    <definedName name="DD__GDI" localSheetId="52">#REF!</definedName>
    <definedName name="DD__GDI" localSheetId="64">#REF!</definedName>
    <definedName name="DD__GDI" localSheetId="65">#REF!</definedName>
    <definedName name="DD__GDI" localSheetId="66">#REF!</definedName>
    <definedName name="DD__GDI">#REF!</definedName>
    <definedName name="DD__GDP_real_by_sector_of_origin" localSheetId="67">#REF!</definedName>
    <definedName name="DD__GDP_real_by_sector_of_origin" localSheetId="68">#REF!</definedName>
    <definedName name="DD__GDP_real_by_sector_of_origin" localSheetId="69">#REF!</definedName>
    <definedName name="DD__GDP_real_by_sector_of_origin" localSheetId="70">#REF!</definedName>
    <definedName name="DD__GDP_real_by_sector_of_origin" localSheetId="72">#REF!</definedName>
    <definedName name="DD__GDP_real_by_sector_of_origin" localSheetId="73">#REF!</definedName>
    <definedName name="DD__GDP_real_by_sector_of_origin" localSheetId="74">#REF!</definedName>
    <definedName name="DD__GDP_real_by_sector_of_origin" localSheetId="11">#REF!</definedName>
    <definedName name="DD__GDP_real_by_sector_of_origin" localSheetId="10">#REF!</definedName>
    <definedName name="DD__GDP_real_by_sector_of_origin" localSheetId="38">#REF!</definedName>
    <definedName name="DD__GDP_real_by_sector_of_origin" localSheetId="39">#REF!</definedName>
    <definedName name="DD__GDP_real_by_sector_of_origin" localSheetId="40">#REF!</definedName>
    <definedName name="DD__GDP_real_by_sector_of_origin" localSheetId="41">#REF!</definedName>
    <definedName name="DD__GDP_real_by_sector_of_origin" localSheetId="46">#REF!</definedName>
    <definedName name="DD__GDP_real_by_sector_of_origin" localSheetId="52">#REF!</definedName>
    <definedName name="DD__GDP_real_by_sector_of_origin" localSheetId="64">#REF!</definedName>
    <definedName name="DD__GDP_real_by_sector_of_origin" localSheetId="65">#REF!</definedName>
    <definedName name="DD__GDP_real_by_sector_of_origin">#REF!</definedName>
    <definedName name="DD__Labor_Productivity" localSheetId="67">#REF!</definedName>
    <definedName name="DD__Labor_Productivity" localSheetId="68">#REF!</definedName>
    <definedName name="DD__Labor_Productivity" localSheetId="69">#REF!</definedName>
    <definedName name="DD__Labor_Productivity" localSheetId="70">#REF!</definedName>
    <definedName name="DD__Labor_Productivity" localSheetId="72">#REF!</definedName>
    <definedName name="DD__Labor_Productivity" localSheetId="73">#REF!</definedName>
    <definedName name="DD__Labor_Productivity" localSheetId="74">#REF!</definedName>
    <definedName name="DD__Labor_Productivity" localSheetId="11">#REF!</definedName>
    <definedName name="DD__Labor_Productivity" localSheetId="10">#REF!</definedName>
    <definedName name="DD__Labor_Productivity" localSheetId="38">#REF!</definedName>
    <definedName name="DD__Labor_Productivity" localSheetId="39">#REF!</definedName>
    <definedName name="DD__Labor_Productivity" localSheetId="40">#REF!</definedName>
    <definedName name="DD__Labor_Productivity" localSheetId="41">#REF!</definedName>
    <definedName name="DD__Labor_Productivity" localSheetId="46">#REF!</definedName>
    <definedName name="DD__Labor_Productivity" localSheetId="52">#REF!</definedName>
    <definedName name="DD__Labor_Productivity" localSheetId="64">#REF!</definedName>
    <definedName name="DD__Labor_Productivity" localSheetId="65">#REF!</definedName>
    <definedName name="DD__Labor_Productivity">#REF!</definedName>
    <definedName name="DD__National_Accounts_at_1958_prices_" localSheetId="67">#REF!</definedName>
    <definedName name="DD__National_Accounts_at_1958_prices_" localSheetId="68">#REF!</definedName>
    <definedName name="DD__National_Accounts_at_1958_prices_" localSheetId="69">#REF!</definedName>
    <definedName name="DD__National_Accounts_at_1958_prices_" localSheetId="70">#REF!</definedName>
    <definedName name="DD__National_Accounts_at_1958_prices_" localSheetId="72">#REF!</definedName>
    <definedName name="DD__National_Accounts_at_1958_prices_" localSheetId="73">#REF!</definedName>
    <definedName name="DD__National_Accounts_at_1958_prices_" localSheetId="74">#REF!</definedName>
    <definedName name="DD__National_Accounts_at_1958_prices_" localSheetId="11">#REF!</definedName>
    <definedName name="DD__National_Accounts_at_1958_prices_" localSheetId="10">#REF!</definedName>
    <definedName name="DD__National_Accounts_at_1958_prices_" localSheetId="38">#REF!</definedName>
    <definedName name="DD__National_Accounts_at_1958_prices_" localSheetId="39">#REF!</definedName>
    <definedName name="DD__National_Accounts_at_1958_prices_" localSheetId="40">#REF!</definedName>
    <definedName name="DD__National_Accounts_at_1958_prices_" localSheetId="41">#REF!</definedName>
    <definedName name="DD__National_Accounts_at_1958_prices_" localSheetId="46">#REF!</definedName>
    <definedName name="DD__National_Accounts_at_1958_prices_" localSheetId="52">#REF!</definedName>
    <definedName name="DD__National_Accounts_at_1958_prices_" localSheetId="64">#REF!</definedName>
    <definedName name="DD__National_Accounts_at_1958_prices_" localSheetId="65">#REF!</definedName>
    <definedName name="DD__National_Accounts_at_1958_prices_">#REF!</definedName>
    <definedName name="DD__National_Accounts_at_Current_Prices" localSheetId="67">#REF!</definedName>
    <definedName name="DD__National_Accounts_at_Current_Prices" localSheetId="68">#REF!</definedName>
    <definedName name="DD__National_Accounts_at_Current_Prices" localSheetId="69">#REF!</definedName>
    <definedName name="DD__National_Accounts_at_Current_Prices" localSheetId="70">#REF!</definedName>
    <definedName name="DD__National_Accounts_at_Current_Prices" localSheetId="72">#REF!</definedName>
    <definedName name="DD__National_Accounts_at_Current_Prices" localSheetId="73">#REF!</definedName>
    <definedName name="DD__National_Accounts_at_Current_Prices" localSheetId="74">#REF!</definedName>
    <definedName name="DD__National_Accounts_at_Current_Prices" localSheetId="11">#REF!</definedName>
    <definedName name="DD__National_Accounts_at_Current_Prices" localSheetId="10">#REF!</definedName>
    <definedName name="DD__National_Accounts_at_Current_Prices" localSheetId="38">#REF!</definedName>
    <definedName name="DD__National_Accounts_at_Current_Prices" localSheetId="39">#REF!</definedName>
    <definedName name="DD__National_Accounts_at_Current_Prices" localSheetId="40">#REF!</definedName>
    <definedName name="DD__National_Accounts_at_Current_Prices" localSheetId="41">#REF!</definedName>
    <definedName name="DD__National_Accounts_at_Current_Prices" localSheetId="46">#REF!</definedName>
    <definedName name="DD__National_Accounts_at_Current_Prices" localSheetId="52">#REF!</definedName>
    <definedName name="DD__National_Accounts_at_Current_Prices" localSheetId="64">#REF!</definedName>
    <definedName name="DD__National_Accounts_at_Current_Prices" localSheetId="65">#REF!</definedName>
    <definedName name="DD__National_Accounts_at_Current_Prices">#REF!</definedName>
    <definedName name="DD__National_Accounts_Deflators" localSheetId="67">#REF!</definedName>
    <definedName name="DD__National_Accounts_Deflators" localSheetId="68">#REF!</definedName>
    <definedName name="DD__National_Accounts_Deflators" localSheetId="69">#REF!</definedName>
    <definedName name="DD__National_Accounts_Deflators" localSheetId="70">#REF!</definedName>
    <definedName name="DD__National_Accounts_Deflators" localSheetId="72">#REF!</definedName>
    <definedName name="DD__National_Accounts_Deflators" localSheetId="73">#REF!</definedName>
    <definedName name="DD__National_Accounts_Deflators" localSheetId="74">#REF!</definedName>
    <definedName name="DD__National_Accounts_Deflators" localSheetId="11">#REF!</definedName>
    <definedName name="DD__National_Accounts_Deflators" localSheetId="10">#REF!</definedName>
    <definedName name="DD__National_Accounts_Deflators" localSheetId="38">#REF!</definedName>
    <definedName name="DD__National_Accounts_Deflators" localSheetId="39">#REF!</definedName>
    <definedName name="DD__National_Accounts_Deflators" localSheetId="40">#REF!</definedName>
    <definedName name="DD__National_Accounts_Deflators" localSheetId="41">#REF!</definedName>
    <definedName name="DD__National_Accounts_Deflators" localSheetId="46">#REF!</definedName>
    <definedName name="DD__National_Accounts_Deflators" localSheetId="52">#REF!</definedName>
    <definedName name="DD__National_Accounts_Deflators" localSheetId="64">#REF!</definedName>
    <definedName name="DD__National_Accounts_Deflators" localSheetId="65">#REF!</definedName>
    <definedName name="DD__National_Accounts_Deflators">#REF!</definedName>
    <definedName name="DD__Prices_CPI_all_items" localSheetId="67">#REF!</definedName>
    <definedName name="DD__Prices_CPI_all_items" localSheetId="68">#REF!</definedName>
    <definedName name="DD__Prices_CPI_all_items" localSheetId="69">#REF!</definedName>
    <definedName name="DD__Prices_CPI_all_items" localSheetId="70">#REF!</definedName>
    <definedName name="DD__Prices_CPI_all_items" localSheetId="72">#REF!</definedName>
    <definedName name="DD__Prices_CPI_all_items" localSheetId="73">#REF!</definedName>
    <definedName name="DD__Prices_CPI_all_items" localSheetId="74">#REF!</definedName>
    <definedName name="DD__Prices_CPI_all_items" localSheetId="11">#REF!</definedName>
    <definedName name="DD__Prices_CPI_all_items" localSheetId="10">#REF!</definedName>
    <definedName name="DD__Prices_CPI_all_items" localSheetId="38">#REF!</definedName>
    <definedName name="DD__Prices_CPI_all_items" localSheetId="39">#REF!</definedName>
    <definedName name="DD__Prices_CPI_all_items" localSheetId="40">#REF!</definedName>
    <definedName name="DD__Prices_CPI_all_items" localSheetId="41">#REF!</definedName>
    <definedName name="DD__Prices_CPI_all_items" localSheetId="46">#REF!</definedName>
    <definedName name="DD__Prices_CPI_all_items" localSheetId="52">#REF!</definedName>
    <definedName name="DD__Prices_CPI_all_items" localSheetId="64">#REF!</definedName>
    <definedName name="DD__Prices_CPI_all_items" localSheetId="65">#REF!</definedName>
    <definedName name="DD__Prices_CPI_all_items">#REF!</definedName>
    <definedName name="DD__Prices_CPI_by_components" localSheetId="67">#REF!</definedName>
    <definedName name="DD__Prices_CPI_by_components" localSheetId="68">#REF!</definedName>
    <definedName name="DD__Prices_CPI_by_components" localSheetId="69">#REF!</definedName>
    <definedName name="DD__Prices_CPI_by_components" localSheetId="70">#REF!</definedName>
    <definedName name="DD__Prices_CPI_by_components" localSheetId="72">#REF!</definedName>
    <definedName name="DD__Prices_CPI_by_components" localSheetId="73">#REF!</definedName>
    <definedName name="DD__Prices_CPI_by_components" localSheetId="74">#REF!</definedName>
    <definedName name="DD__Prices_CPI_by_components" localSheetId="11">#REF!</definedName>
    <definedName name="DD__Prices_CPI_by_components" localSheetId="10">#REF!</definedName>
    <definedName name="DD__Prices_CPI_by_components" localSheetId="38">#REF!</definedName>
    <definedName name="DD__Prices_CPI_by_components" localSheetId="39">#REF!</definedName>
    <definedName name="DD__Prices_CPI_by_components" localSheetId="40">#REF!</definedName>
    <definedName name="DD__Prices_CPI_by_components" localSheetId="41">#REF!</definedName>
    <definedName name="DD__Prices_CPI_by_components" localSheetId="46">#REF!</definedName>
    <definedName name="DD__Prices_CPI_by_components" localSheetId="52">#REF!</definedName>
    <definedName name="DD__Prices_CPI_by_components" localSheetId="64">#REF!</definedName>
    <definedName name="DD__Prices_CPI_by_components" localSheetId="65">#REF!</definedName>
    <definedName name="DD__Prices_CPI_by_components">#REF!</definedName>
    <definedName name="DD__Prices_Wage_Indicators" localSheetId="67">#REF!</definedName>
    <definedName name="DD__Prices_Wage_Indicators" localSheetId="68">#REF!</definedName>
    <definedName name="DD__Prices_Wage_Indicators" localSheetId="69">#REF!</definedName>
    <definedName name="DD__Prices_Wage_Indicators" localSheetId="70">#REF!</definedName>
    <definedName name="DD__Prices_Wage_Indicators" localSheetId="72">#REF!</definedName>
    <definedName name="DD__Prices_Wage_Indicators" localSheetId="73">#REF!</definedName>
    <definedName name="DD__Prices_Wage_Indicators" localSheetId="74">#REF!</definedName>
    <definedName name="DD__Prices_Wage_Indicators" localSheetId="11">#REF!</definedName>
    <definedName name="DD__Prices_Wage_Indicators" localSheetId="10">#REF!</definedName>
    <definedName name="DD__Prices_Wage_Indicators" localSheetId="38">#REF!</definedName>
    <definedName name="DD__Prices_Wage_Indicators" localSheetId="39">#REF!</definedName>
    <definedName name="DD__Prices_Wage_Indicators" localSheetId="40">#REF!</definedName>
    <definedName name="DD__Prices_Wage_Indicators" localSheetId="41">#REF!</definedName>
    <definedName name="DD__Prices_Wage_Indicators" localSheetId="46">#REF!</definedName>
    <definedName name="DD__Prices_Wage_Indicators" localSheetId="52">#REF!</definedName>
    <definedName name="DD__Prices_Wage_Indicators" localSheetId="64">#REF!</definedName>
    <definedName name="DD__Prices_Wage_Indicators" localSheetId="65">#REF!</definedName>
    <definedName name="DD__Prices_Wage_Indicators">#REF!</definedName>
    <definedName name="DD__Selected_Agricultural_Sector_Statistics" localSheetId="67">#REF!</definedName>
    <definedName name="DD__Selected_Agricultural_Sector_Statistics" localSheetId="68">#REF!</definedName>
    <definedName name="DD__Selected_Agricultural_Sector_Statistics" localSheetId="69">#REF!</definedName>
    <definedName name="DD__Selected_Agricultural_Sector_Statistics" localSheetId="70">#REF!</definedName>
    <definedName name="DD__Selected_Agricultural_Sector_Statistics" localSheetId="72">#REF!</definedName>
    <definedName name="DD__Selected_Agricultural_Sector_Statistics" localSheetId="73">#REF!</definedName>
    <definedName name="DD__Selected_Agricultural_Sector_Statistics" localSheetId="74">#REF!</definedName>
    <definedName name="DD__Selected_Agricultural_Sector_Statistics" localSheetId="11">#REF!</definedName>
    <definedName name="DD__Selected_Agricultural_Sector_Statistics" localSheetId="10">#REF!</definedName>
    <definedName name="DD__Selected_Agricultural_Sector_Statistics" localSheetId="38">#REF!</definedName>
    <definedName name="DD__Selected_Agricultural_Sector_Statistics" localSheetId="39">#REF!</definedName>
    <definedName name="DD__Selected_Agricultural_Sector_Statistics" localSheetId="40">#REF!</definedName>
    <definedName name="DD__Selected_Agricultural_Sector_Statistics" localSheetId="41">#REF!</definedName>
    <definedName name="DD__Selected_Agricultural_Sector_Statistics" localSheetId="46">#REF!</definedName>
    <definedName name="DD__Selected_Agricultural_Sector_Statistics" localSheetId="52">#REF!</definedName>
    <definedName name="DD__Selected_Agricultural_Sector_Statistics" localSheetId="64">#REF!</definedName>
    <definedName name="DD__Selected_Agricultural_Sector_Statistics" localSheetId="65">#REF!</definedName>
    <definedName name="DD__Selected_Agricultural_Sector_Statistics">#REF!</definedName>
    <definedName name="DD__Selected_Agricultural_Sector_Statistics__concluded" localSheetId="67">#REF!</definedName>
    <definedName name="DD__Selected_Agricultural_Sector_Statistics__concluded" localSheetId="68">#REF!</definedName>
    <definedName name="DD__Selected_Agricultural_Sector_Statistics__concluded" localSheetId="69">#REF!</definedName>
    <definedName name="DD__Selected_Agricultural_Sector_Statistics__concluded" localSheetId="70">#REF!</definedName>
    <definedName name="DD__Selected_Agricultural_Sector_Statistics__concluded" localSheetId="72">#REF!</definedName>
    <definedName name="DD__Selected_Agricultural_Sector_Statistics__concluded" localSheetId="73">#REF!</definedName>
    <definedName name="DD__Selected_Agricultural_Sector_Statistics__concluded" localSheetId="74">#REF!</definedName>
    <definedName name="DD__Selected_Agricultural_Sector_Statistics__concluded" localSheetId="11">#REF!</definedName>
    <definedName name="DD__Selected_Agricultural_Sector_Statistics__concluded" localSheetId="10">#REF!</definedName>
    <definedName name="DD__Selected_Agricultural_Sector_Statistics__concluded" localSheetId="38">#REF!</definedName>
    <definedName name="DD__Selected_Agricultural_Sector_Statistics__concluded" localSheetId="39">#REF!</definedName>
    <definedName name="DD__Selected_Agricultural_Sector_Statistics__concluded" localSheetId="40">#REF!</definedName>
    <definedName name="DD__Selected_Agricultural_Sector_Statistics__concluded" localSheetId="41">#REF!</definedName>
    <definedName name="DD__Selected_Agricultural_Sector_Statistics__concluded" localSheetId="46">#REF!</definedName>
    <definedName name="DD__Selected_Agricultural_Sector_Statistics__concluded" localSheetId="52">#REF!</definedName>
    <definedName name="DD__Selected_Agricultural_Sector_Statistics__concluded" localSheetId="64">#REF!</definedName>
    <definedName name="DD__Selected_Agricultural_Sector_Statistics__concluded" localSheetId="65">#REF!</definedName>
    <definedName name="DD__Selected_Agricultural_Sector_Statistics__concluded">#REF!</definedName>
    <definedName name="DD_Index_of_employment" localSheetId="67">#REF!</definedName>
    <definedName name="DD_Index_of_employment" localSheetId="68">#REF!</definedName>
    <definedName name="DD_Index_of_employment" localSheetId="69">#REF!</definedName>
    <definedName name="DD_Index_of_employment" localSheetId="70">#REF!</definedName>
    <definedName name="DD_Index_of_employment" localSheetId="72">#REF!</definedName>
    <definedName name="DD_Index_of_employment" localSheetId="73">#REF!</definedName>
    <definedName name="DD_Index_of_employment" localSheetId="74">#REF!</definedName>
    <definedName name="DD_Index_of_employment" localSheetId="11">#REF!</definedName>
    <definedName name="DD_Index_of_employment" localSheetId="10">#REF!</definedName>
    <definedName name="DD_Index_of_employment" localSheetId="38">#REF!</definedName>
    <definedName name="DD_Index_of_employment" localSheetId="39">#REF!</definedName>
    <definedName name="DD_Index_of_employment" localSheetId="40">#REF!</definedName>
    <definedName name="DD_Index_of_employment" localSheetId="41">#REF!</definedName>
    <definedName name="DD_Index_of_employment" localSheetId="46">#REF!</definedName>
    <definedName name="DD_Index_of_employment" localSheetId="52">#REF!</definedName>
    <definedName name="DD_Index_of_employment" localSheetId="64">#REF!</definedName>
    <definedName name="DD_Index_of_employment" localSheetId="65">#REF!</definedName>
    <definedName name="DD_Index_of_employment">#REF!</definedName>
    <definedName name="DD_Indicators_of_emp_wages_ulc" localSheetId="67">#REF!</definedName>
    <definedName name="DD_Indicators_of_emp_wages_ulc" localSheetId="68">#REF!</definedName>
    <definedName name="DD_Indicators_of_emp_wages_ulc" localSheetId="69">#REF!</definedName>
    <definedName name="DD_Indicators_of_emp_wages_ulc" localSheetId="70">#REF!</definedName>
    <definedName name="DD_Indicators_of_emp_wages_ulc" localSheetId="72">#REF!</definedName>
    <definedName name="DD_Indicators_of_emp_wages_ulc" localSheetId="73">#REF!</definedName>
    <definedName name="DD_Indicators_of_emp_wages_ulc" localSheetId="74">#REF!</definedName>
    <definedName name="DD_Indicators_of_emp_wages_ulc" localSheetId="11">#REF!</definedName>
    <definedName name="DD_Indicators_of_emp_wages_ulc" localSheetId="10">#REF!</definedName>
    <definedName name="DD_Indicators_of_emp_wages_ulc" localSheetId="38">#REF!</definedName>
    <definedName name="DD_Indicators_of_emp_wages_ulc" localSheetId="39">#REF!</definedName>
    <definedName name="DD_Indicators_of_emp_wages_ulc" localSheetId="40">#REF!</definedName>
    <definedName name="DD_Indicators_of_emp_wages_ulc" localSheetId="41">#REF!</definedName>
    <definedName name="DD_Indicators_of_emp_wages_ulc" localSheetId="46">#REF!</definedName>
    <definedName name="DD_Indicators_of_emp_wages_ulc" localSheetId="52">#REF!</definedName>
    <definedName name="DD_Indicators_of_emp_wages_ulc" localSheetId="64">#REF!</definedName>
    <definedName name="DD_Indicators_of_emp_wages_ulc" localSheetId="65">#REF!</definedName>
    <definedName name="DD_Indicators_of_emp_wages_ulc">#REF!</definedName>
    <definedName name="DD_Labor_Productivity" localSheetId="67">#REF!</definedName>
    <definedName name="DD_Labor_Productivity" localSheetId="68">#REF!</definedName>
    <definedName name="DD_Labor_Productivity" localSheetId="69">#REF!</definedName>
    <definedName name="DD_Labor_Productivity" localSheetId="70">#REF!</definedName>
    <definedName name="DD_Labor_Productivity" localSheetId="72">#REF!</definedName>
    <definedName name="DD_Labor_Productivity" localSheetId="73">#REF!</definedName>
    <definedName name="DD_Labor_Productivity" localSheetId="74">#REF!</definedName>
    <definedName name="DD_Labor_Productivity" localSheetId="11">#REF!</definedName>
    <definedName name="DD_Labor_Productivity" localSheetId="10">#REF!</definedName>
    <definedName name="DD_Labor_Productivity" localSheetId="38">#REF!</definedName>
    <definedName name="DD_Labor_Productivity" localSheetId="39">#REF!</definedName>
    <definedName name="DD_Labor_Productivity" localSheetId="40">#REF!</definedName>
    <definedName name="DD_Labor_Productivity" localSheetId="41">#REF!</definedName>
    <definedName name="DD_Labor_Productivity" localSheetId="46">#REF!</definedName>
    <definedName name="DD_Labor_Productivity" localSheetId="52">#REF!</definedName>
    <definedName name="DD_Labor_Productivity" localSheetId="64">#REF!</definedName>
    <definedName name="DD_Labor_Productivity" localSheetId="65">#REF!</definedName>
    <definedName name="DD_Labor_Productivity">#REF!</definedName>
    <definedName name="DDD" localSheetId="67">#REF!</definedName>
    <definedName name="DDD" localSheetId="68">#REF!</definedName>
    <definedName name="DDD" localSheetId="69">#REF!</definedName>
    <definedName name="DDD" localSheetId="70">#REF!</definedName>
    <definedName name="DDD" localSheetId="72">#REF!</definedName>
    <definedName name="DDD" localSheetId="73">#REF!</definedName>
    <definedName name="DDD" localSheetId="74">#REF!</definedName>
    <definedName name="DDD" localSheetId="11">#REF!</definedName>
    <definedName name="ddd" localSheetId="12" hidden="1">{"bop94-99",#N/A,FALSE,"BOP";"bgdp94-99",#N/A,FALSE,"BOPGDP";"exp94-99",#N/A,FALSE,"EXP";"imp94-99",#N/A,FALSE,"IMP";"tt9499",#N/A,FALSE,"TT";"ss94-99",#N/A,FALSE,"SERV";"tran94-99",#N/A,FALSE,"TRAN";"dis95-98",#N/A,FALSE,"DISB";"amor94-99",#N/A,FALSE,"AMOR";"int94-98",#N/A,FALSE,"INT";"debt94-99",#N/A,FALSE,"DEBT"}</definedName>
    <definedName name="DDD" localSheetId="13">#REF!</definedName>
    <definedName name="DDD" localSheetId="23">#REF!</definedName>
    <definedName name="DDD" localSheetId="24">#REF!</definedName>
    <definedName name="DDD" localSheetId="26">#REF!</definedName>
    <definedName name="DDD" localSheetId="27">#REF!</definedName>
    <definedName name="DDD" localSheetId="42">#REF!</definedName>
    <definedName name="DDD" localSheetId="10">#REF!</definedName>
    <definedName name="DDD" localSheetId="38">#REF!</definedName>
    <definedName name="DDD" localSheetId="25">#REF!</definedName>
    <definedName name="DDD" localSheetId="30">#REF!</definedName>
    <definedName name="DDD" localSheetId="31">#REF!</definedName>
    <definedName name="DDD" localSheetId="34">#REF!</definedName>
    <definedName name="DDD" localSheetId="36">#REF!</definedName>
    <definedName name="DDD" localSheetId="37">#REF!</definedName>
    <definedName name="DDD" localSheetId="39">#REF!</definedName>
    <definedName name="DDD" localSheetId="40">#REF!</definedName>
    <definedName name="DDD" localSheetId="41">#REF!</definedName>
    <definedName name="DDD" localSheetId="46">#REF!</definedName>
    <definedName name="DDD" localSheetId="47">#REF!</definedName>
    <definedName name="DDD" localSheetId="48">#REF!</definedName>
    <definedName name="DDD" localSheetId="49">#REF!</definedName>
    <definedName name="DDD" localSheetId="52">#REF!</definedName>
    <definedName name="DDD" localSheetId="53">#REF!</definedName>
    <definedName name="DDD" localSheetId="64">#REF!</definedName>
    <definedName name="DDD" localSheetId="65">#REF!</definedName>
    <definedName name="DDD">#REF!</definedName>
    <definedName name="dddd" localSheetId="67" hidden="1">{"Minpmon",#N/A,FALSE,"Monthinput"}</definedName>
    <definedName name="dddd" localSheetId="68" hidden="1">{"Minpmon",#N/A,FALSE,"Monthinput"}</definedName>
    <definedName name="dddd" localSheetId="69" hidden="1">{"Minpmon",#N/A,FALSE,"Monthinput"}</definedName>
    <definedName name="dddd" localSheetId="70" hidden="1">{"Minpmon",#N/A,FALSE,"Monthinput"}</definedName>
    <definedName name="dddd" localSheetId="72" hidden="1">{"Minpmon",#N/A,FALSE,"Monthinput"}</definedName>
    <definedName name="dddd" localSheetId="73" hidden="1">{"Minpmon",#N/A,FALSE,"Monthinput"}</definedName>
    <definedName name="dddd" localSheetId="74" hidden="1">{"Minpmon",#N/A,FALSE,"Monthinput"}</definedName>
    <definedName name="dddd" localSheetId="11" hidden="1">{"Minpmon",#N/A,FALSE,"Monthinput"}</definedName>
    <definedName name="dddd" localSheetId="12" hidden="1">{"Minpmon",#N/A,FALSE,"Monthinput"}</definedName>
    <definedName name="dddd" localSheetId="13" hidden="1">{"Minpmon",#N/A,FALSE,"Monthinput"}</definedName>
    <definedName name="dddd" localSheetId="23" hidden="1">{"Minpmon",#N/A,FALSE,"Monthinput"}</definedName>
    <definedName name="dddd" localSheetId="24" hidden="1">{"Minpmon",#N/A,FALSE,"Monthinput"}</definedName>
    <definedName name="dddd" localSheetId="26" hidden="1">{"Minpmon",#N/A,FALSE,"Monthinput"}</definedName>
    <definedName name="dddd" localSheetId="27" hidden="1">{"Minpmon",#N/A,FALSE,"Monthinput"}</definedName>
    <definedName name="dddd" localSheetId="42" hidden="1">{"Minpmon",#N/A,FALSE,"Monthinput"}</definedName>
    <definedName name="dddd" localSheetId="6" hidden="1">{"Minpmon",#N/A,FALSE,"Monthinput"}</definedName>
    <definedName name="dddd" localSheetId="7" hidden="1">{"Minpmon",#N/A,FALSE,"Monthinput"}</definedName>
    <definedName name="dddd" localSheetId="10" hidden="1">{"Minpmon",#N/A,FALSE,"Monthinput"}</definedName>
    <definedName name="dddd" localSheetId="38" hidden="1">{"Minpmon",#N/A,FALSE,"Monthinput"}</definedName>
    <definedName name="dddd" localSheetId="25" hidden="1">{"Minpmon",#N/A,FALSE,"Monthinput"}</definedName>
    <definedName name="dddd" localSheetId="28" hidden="1">{"Minpmon",#N/A,FALSE,"Monthinput"}</definedName>
    <definedName name="dddd" localSheetId="30" hidden="1">{"Minpmon",#N/A,FALSE,"Monthinput"}</definedName>
    <definedName name="dddd" localSheetId="31" hidden="1">{"Minpmon",#N/A,FALSE,"Monthinput"}</definedName>
    <definedName name="dddd" localSheetId="32" hidden="1">{"Minpmon",#N/A,FALSE,"Monthinput"}</definedName>
    <definedName name="dddd" localSheetId="33" hidden="1">{"Minpmon",#N/A,FALSE,"Monthinput"}</definedName>
    <definedName name="dddd" localSheetId="34" hidden="1">{"Minpmon",#N/A,FALSE,"Monthinput"}</definedName>
    <definedName name="dddd" localSheetId="35" hidden="1">{"Minpmon",#N/A,FALSE,"Monthinput"}</definedName>
    <definedName name="dddd" localSheetId="36" hidden="1">{"Minpmon",#N/A,FALSE,"Monthinput"}</definedName>
    <definedName name="dddd" localSheetId="37" hidden="1">{"Minpmon",#N/A,FALSE,"Monthinput"}</definedName>
    <definedName name="dddd" localSheetId="39" hidden="1">{"Minpmon",#N/A,FALSE,"Monthinput"}</definedName>
    <definedName name="dddd" localSheetId="40" hidden="1">{"Minpmon",#N/A,FALSE,"Monthinput"}</definedName>
    <definedName name="dddd" localSheetId="41" hidden="1">{"Minpmon",#N/A,FALSE,"Monthinput"}</definedName>
    <definedName name="dddd" localSheetId="46" hidden="1">{"Minpmon",#N/A,FALSE,"Monthinput"}</definedName>
    <definedName name="dddd" localSheetId="47" hidden="1">{"Minpmon",#N/A,FALSE,"Monthinput"}</definedName>
    <definedName name="dddd" localSheetId="48" hidden="1">{"Minpmon",#N/A,FALSE,"Monthinput"}</definedName>
    <definedName name="dddd" localSheetId="49" hidden="1">{"Minpmon",#N/A,FALSE,"Monthinput"}</definedName>
    <definedName name="dddd" localSheetId="50" hidden="1">{"Minpmon",#N/A,FALSE,"Monthinput"}</definedName>
    <definedName name="dddd" localSheetId="51" hidden="1">{"Minpmon",#N/A,FALSE,"Monthinput"}</definedName>
    <definedName name="dddd" localSheetId="52" hidden="1">{"Minpmon",#N/A,FALSE,"Monthinput"}</definedName>
    <definedName name="dddd" localSheetId="53" hidden="1">{"Minpmon",#N/A,FALSE,"Monthinput"}</definedName>
    <definedName name="dddd" localSheetId="64" hidden="1">{"Minpmon",#N/A,FALSE,"Monthinput"}</definedName>
    <definedName name="dddd" localSheetId="65" hidden="1">{"Minpmon",#N/A,FALSE,"Monthinput"}</definedName>
    <definedName name="dddd" localSheetId="66" hidden="1">{"Minpmon",#N/A,FALSE,"Monthinput"}</definedName>
    <definedName name="dddd" hidden="1">{"Minpmon",#N/A,FALSE,"Monthinput"}</definedName>
    <definedName name="dddddd" localSheetId="67" hidden="1">{"Tab1",#N/A,FALSE,"P";"Tab2",#N/A,FALSE,"P"}</definedName>
    <definedName name="dddddd" localSheetId="68" hidden="1">{"Tab1",#N/A,FALSE,"P";"Tab2",#N/A,FALSE,"P"}</definedName>
    <definedName name="dddddd" localSheetId="69" hidden="1">{"Tab1",#N/A,FALSE,"P";"Tab2",#N/A,FALSE,"P"}</definedName>
    <definedName name="dddddd" localSheetId="70" hidden="1">{"Tab1",#N/A,FALSE,"P";"Tab2",#N/A,FALSE,"P"}</definedName>
    <definedName name="dddddd" localSheetId="72" hidden="1">{"Tab1",#N/A,FALSE,"P";"Tab2",#N/A,FALSE,"P"}</definedName>
    <definedName name="dddddd" localSheetId="73" hidden="1">{"Tab1",#N/A,FALSE,"P";"Tab2",#N/A,FALSE,"P"}</definedName>
    <definedName name="dddddd" localSheetId="74" hidden="1">{"Tab1",#N/A,FALSE,"P";"Tab2",#N/A,FALSE,"P"}</definedName>
    <definedName name="dddddd" localSheetId="11" hidden="1">{"Tab1",#N/A,FALSE,"P";"Tab2",#N/A,FALSE,"P"}</definedName>
    <definedName name="dddddd" localSheetId="12" hidden="1">{"Tab1",#N/A,FALSE,"P";"Tab2",#N/A,FALSE,"P"}</definedName>
    <definedName name="dddddd" localSheetId="13" hidden="1">{"Tab1",#N/A,FALSE,"P";"Tab2",#N/A,FALSE,"P"}</definedName>
    <definedName name="dddddd" localSheetId="23" hidden="1">{"Tab1",#N/A,FALSE,"P";"Tab2",#N/A,FALSE,"P"}</definedName>
    <definedName name="dddddd" localSheetId="24" hidden="1">{"Tab1",#N/A,FALSE,"P";"Tab2",#N/A,FALSE,"P"}</definedName>
    <definedName name="dddddd" localSheetId="26" hidden="1">{"Tab1",#N/A,FALSE,"P";"Tab2",#N/A,FALSE,"P"}</definedName>
    <definedName name="dddddd" localSheetId="27" hidden="1">{"Tab1",#N/A,FALSE,"P";"Tab2",#N/A,FALSE,"P"}</definedName>
    <definedName name="dddddd" localSheetId="42" hidden="1">{"Tab1",#N/A,FALSE,"P";"Tab2",#N/A,FALSE,"P"}</definedName>
    <definedName name="dddddd" localSheetId="6" hidden="1">{"Tab1",#N/A,FALSE,"P";"Tab2",#N/A,FALSE,"P"}</definedName>
    <definedName name="dddddd" localSheetId="7" hidden="1">{"Tab1",#N/A,FALSE,"P";"Tab2",#N/A,FALSE,"P"}</definedName>
    <definedName name="dddddd" localSheetId="10" hidden="1">{"Tab1",#N/A,FALSE,"P";"Tab2",#N/A,FALSE,"P"}</definedName>
    <definedName name="dddddd" localSheetId="38" hidden="1">{"Tab1",#N/A,FALSE,"P";"Tab2",#N/A,FALSE,"P"}</definedName>
    <definedName name="dddddd" localSheetId="25" hidden="1">{"Tab1",#N/A,FALSE,"P";"Tab2",#N/A,FALSE,"P"}</definedName>
    <definedName name="dddddd" localSheetId="28" hidden="1">{"Tab1",#N/A,FALSE,"P";"Tab2",#N/A,FALSE,"P"}</definedName>
    <definedName name="dddddd" localSheetId="30" hidden="1">{"Tab1",#N/A,FALSE,"P";"Tab2",#N/A,FALSE,"P"}</definedName>
    <definedName name="dddddd" localSheetId="31" hidden="1">{"Tab1",#N/A,FALSE,"P";"Tab2",#N/A,FALSE,"P"}</definedName>
    <definedName name="dddddd" localSheetId="32" hidden="1">{"Tab1",#N/A,FALSE,"P";"Tab2",#N/A,FALSE,"P"}</definedName>
    <definedName name="dddddd" localSheetId="33" hidden="1">{"Tab1",#N/A,FALSE,"P";"Tab2",#N/A,FALSE,"P"}</definedName>
    <definedName name="dddddd" localSheetId="34" hidden="1">{"Tab1",#N/A,FALSE,"P";"Tab2",#N/A,FALSE,"P"}</definedName>
    <definedName name="dddddd" localSheetId="35" hidden="1">{"Tab1",#N/A,FALSE,"P";"Tab2",#N/A,FALSE,"P"}</definedName>
    <definedName name="dddddd" localSheetId="36" hidden="1">{"Tab1",#N/A,FALSE,"P";"Tab2",#N/A,FALSE,"P"}</definedName>
    <definedName name="dddddd" localSheetId="37" hidden="1">{"Tab1",#N/A,FALSE,"P";"Tab2",#N/A,FALSE,"P"}</definedName>
    <definedName name="dddddd" localSheetId="39" hidden="1">{"Tab1",#N/A,FALSE,"P";"Tab2",#N/A,FALSE,"P"}</definedName>
    <definedName name="dddddd" localSheetId="40" hidden="1">{"Tab1",#N/A,FALSE,"P";"Tab2",#N/A,FALSE,"P"}</definedName>
    <definedName name="dddddd" localSheetId="41" hidden="1">{"Tab1",#N/A,FALSE,"P";"Tab2",#N/A,FALSE,"P"}</definedName>
    <definedName name="dddddd" localSheetId="46" hidden="1">{"Tab1",#N/A,FALSE,"P";"Tab2",#N/A,FALSE,"P"}</definedName>
    <definedName name="dddddd" localSheetId="47" hidden="1">{"Tab1",#N/A,FALSE,"P";"Tab2",#N/A,FALSE,"P"}</definedName>
    <definedName name="dddddd" localSheetId="48" hidden="1">{"Tab1",#N/A,FALSE,"P";"Tab2",#N/A,FALSE,"P"}</definedName>
    <definedName name="dddddd" localSheetId="49" hidden="1">{"Tab1",#N/A,FALSE,"P";"Tab2",#N/A,FALSE,"P"}</definedName>
    <definedName name="dddddd" localSheetId="50" hidden="1">{"Tab1",#N/A,FALSE,"P";"Tab2",#N/A,FALSE,"P"}</definedName>
    <definedName name="dddddd" localSheetId="51" hidden="1">{"Tab1",#N/A,FALSE,"P";"Tab2",#N/A,FALSE,"P"}</definedName>
    <definedName name="dddddd" localSheetId="52" hidden="1">{"Tab1",#N/A,FALSE,"P";"Tab2",#N/A,FALSE,"P"}</definedName>
    <definedName name="dddddd" localSheetId="53" hidden="1">{"Tab1",#N/A,FALSE,"P";"Tab2",#N/A,FALSE,"P"}</definedName>
    <definedName name="dddddd" localSheetId="64" hidden="1">{"Tab1",#N/A,FALSE,"P";"Tab2",#N/A,FALSE,"P"}</definedName>
    <definedName name="dddddd" localSheetId="65" hidden="1">{"Tab1",#N/A,FALSE,"P";"Tab2",#N/A,FALSE,"P"}</definedName>
    <definedName name="dddddd" localSheetId="66" hidden="1">{"Tab1",#N/A,FALSE,"P";"Tab2",#N/A,FALSE,"P"}</definedName>
    <definedName name="dddddd" hidden="1">{"Tab1",#N/A,FALSE,"P";"Tab2",#N/A,FALSE,"P"}</definedName>
    <definedName name="ddgdg" localSheetId="67" hidden="1">#REF!</definedName>
    <definedName name="ddgdg" localSheetId="68" hidden="1">#REF!</definedName>
    <definedName name="ddgdg" localSheetId="69" hidden="1">#REF!</definedName>
    <definedName name="ddgdg" localSheetId="70" hidden="1">#REF!</definedName>
    <definedName name="ddgdg" localSheetId="72" hidden="1">#REF!</definedName>
    <definedName name="ddgdg" localSheetId="73" hidden="1">#REF!</definedName>
    <definedName name="ddgdg" localSheetId="74" hidden="1">#REF!</definedName>
    <definedName name="ddgdg" localSheetId="11" hidden="1">#REF!</definedName>
    <definedName name="ddgdg" localSheetId="12" hidden="1">#REF!</definedName>
    <definedName name="ddgdg" localSheetId="13" hidden="1">#REF!</definedName>
    <definedName name="ddgdg" localSheetId="23" hidden="1">#REF!</definedName>
    <definedName name="ddgdg" localSheetId="24" hidden="1">#REF!</definedName>
    <definedName name="ddgdg" localSheetId="26" hidden="1">#REF!</definedName>
    <definedName name="ddgdg" localSheetId="27" hidden="1">#REF!</definedName>
    <definedName name="ddgdg" localSheetId="42" hidden="1">#REF!</definedName>
    <definedName name="ddgdg" localSheetId="10" hidden="1">#REF!</definedName>
    <definedName name="ddgdg" localSheetId="38" hidden="1">#REF!</definedName>
    <definedName name="ddgdg" localSheetId="25" hidden="1">#REF!</definedName>
    <definedName name="ddgdg" localSheetId="30" hidden="1">#REF!</definedName>
    <definedName name="ddgdg" localSheetId="31" hidden="1">#REF!</definedName>
    <definedName name="ddgdg" localSheetId="34" hidden="1">#REF!</definedName>
    <definedName name="ddgdg" localSheetId="36" hidden="1">#REF!</definedName>
    <definedName name="ddgdg" localSheetId="37" hidden="1">#REF!</definedName>
    <definedName name="ddgdg" localSheetId="39" hidden="1">#REF!</definedName>
    <definedName name="ddgdg" localSheetId="40" hidden="1">#REF!</definedName>
    <definedName name="ddgdg" localSheetId="41" hidden="1">#REF!</definedName>
    <definedName name="ddgdg" localSheetId="46" hidden="1">#REF!</definedName>
    <definedName name="ddgdg" localSheetId="47" hidden="1">#REF!</definedName>
    <definedName name="ddgdg" localSheetId="48" hidden="1">#REF!</definedName>
    <definedName name="ddgdg" localSheetId="49" hidden="1">#REF!</definedName>
    <definedName name="ddgdg" localSheetId="52" hidden="1">#REF!</definedName>
    <definedName name="ddgdg" localSheetId="53" hidden="1">#REF!</definedName>
    <definedName name="ddgdg" localSheetId="64" hidden="1">#REF!</definedName>
    <definedName name="ddgdg" localSheetId="65" hidden="1">#REF!</definedName>
    <definedName name="ddgdg" localSheetId="66" hidden="1">#REF!</definedName>
    <definedName name="ddgdg" hidden="1">#REF!</definedName>
    <definedName name="DDR" localSheetId="67">#REF!</definedName>
    <definedName name="DDR" localSheetId="68">#REF!</definedName>
    <definedName name="DDR" localSheetId="69">#REF!</definedName>
    <definedName name="DDR" localSheetId="70">#REF!</definedName>
    <definedName name="DDR" localSheetId="72">#REF!</definedName>
    <definedName name="DDR" localSheetId="73">#REF!</definedName>
    <definedName name="DDR" localSheetId="74">#REF!</definedName>
    <definedName name="DDR" localSheetId="11">#REF!</definedName>
    <definedName name="DDR" localSheetId="12">#REF!</definedName>
    <definedName name="DDR" localSheetId="13">#REF!</definedName>
    <definedName name="DDR" localSheetId="10">#REF!</definedName>
    <definedName name="DDR" localSheetId="38">#REF!</definedName>
    <definedName name="DDR" localSheetId="39">#REF!</definedName>
    <definedName name="DDR" localSheetId="40">#REF!</definedName>
    <definedName name="DDR" localSheetId="41">#REF!</definedName>
    <definedName name="DDR" localSheetId="46">#REF!</definedName>
    <definedName name="DDR" localSheetId="52">#REF!</definedName>
    <definedName name="DDR" localSheetId="64">#REF!</definedName>
    <definedName name="DDR" localSheetId="65">#REF!</definedName>
    <definedName name="DDR">#REF!</definedName>
    <definedName name="DDRBA" localSheetId="67">#REF!</definedName>
    <definedName name="DDRBA" localSheetId="68">#REF!</definedName>
    <definedName name="DDRBA" localSheetId="69">#REF!</definedName>
    <definedName name="DDRBA" localSheetId="70">#REF!</definedName>
    <definedName name="DDRBA" localSheetId="72">#REF!</definedName>
    <definedName name="DDRBA" localSheetId="73">#REF!</definedName>
    <definedName name="DDRBA" localSheetId="74">#REF!</definedName>
    <definedName name="DDRBA" localSheetId="11">#REF!</definedName>
    <definedName name="DDRBA" localSheetId="12">#REF!</definedName>
    <definedName name="DDRBA" localSheetId="13">#REF!</definedName>
    <definedName name="DDRBA" localSheetId="10">#REF!</definedName>
    <definedName name="DDRBA" localSheetId="38">#REF!</definedName>
    <definedName name="DDRBA" localSheetId="39">#REF!</definedName>
    <definedName name="DDRBA" localSheetId="40">#REF!</definedName>
    <definedName name="DDRBA" localSheetId="41">#REF!</definedName>
    <definedName name="DDRBA" localSheetId="46">#REF!</definedName>
    <definedName name="DDRBA" localSheetId="52">#REF!</definedName>
    <definedName name="DDRBA" localSheetId="64">#REF!</definedName>
    <definedName name="DDRBA" localSheetId="65">#REF!</definedName>
    <definedName name="DDRBA">#REF!</definedName>
    <definedName name="Deal_Date" localSheetId="11">#REF!</definedName>
    <definedName name="Deal_Date" localSheetId="23">#REF!</definedName>
    <definedName name="Deal_Date" localSheetId="24">#REF!</definedName>
    <definedName name="Deal_Date" localSheetId="26">#REF!</definedName>
    <definedName name="Deal_Date" localSheetId="10">#REF!</definedName>
    <definedName name="Deal_Date" localSheetId="38">#REF!</definedName>
    <definedName name="Deal_Date" localSheetId="25">#REF!</definedName>
    <definedName name="Deal_Date" localSheetId="39">#REF!</definedName>
    <definedName name="Deal_Date" localSheetId="46">'[80]Inter-Bank'!$B$5</definedName>
    <definedName name="Deal_Date" localSheetId="51">#REF!</definedName>
    <definedName name="Deal_Date" localSheetId="52">#REF!</definedName>
    <definedName name="Deal_Date" localSheetId="66">'[80]Inter-Bank'!$B$5</definedName>
    <definedName name="Deal_Date">#REF!</definedName>
    <definedName name="DEBRIEF" localSheetId="67">#REF!</definedName>
    <definedName name="DEBRIEF" localSheetId="68">#REF!</definedName>
    <definedName name="DEBRIEF" localSheetId="69">#REF!</definedName>
    <definedName name="DEBRIEF" localSheetId="70">#REF!</definedName>
    <definedName name="DEBRIEF" localSheetId="72">#REF!</definedName>
    <definedName name="DEBRIEF" localSheetId="73">#REF!</definedName>
    <definedName name="DEBRIEF" localSheetId="74">#REF!</definedName>
    <definedName name="DEBRIEF" localSheetId="11">#REF!</definedName>
    <definedName name="DEBRIEF" localSheetId="12">#REF!</definedName>
    <definedName name="DEBRIEF" localSheetId="13">#REF!</definedName>
    <definedName name="DEBRIEF" localSheetId="23">#REF!</definedName>
    <definedName name="DEBRIEF" localSheetId="24">#REF!</definedName>
    <definedName name="DEBRIEF" localSheetId="26">#REF!</definedName>
    <definedName name="DEBRIEF" localSheetId="42">#REF!</definedName>
    <definedName name="DEBRIEF" localSheetId="10">#REF!</definedName>
    <definedName name="DEBRIEF" localSheetId="38">#REF!</definedName>
    <definedName name="DEBRIEF" localSheetId="25">#REF!</definedName>
    <definedName name="DEBRIEF" localSheetId="30">#REF!</definedName>
    <definedName name="DEBRIEF" localSheetId="31">#REF!</definedName>
    <definedName name="DEBRIEF" localSheetId="34">#REF!</definedName>
    <definedName name="DEBRIEF" localSheetId="36">#REF!</definedName>
    <definedName name="DEBRIEF" localSheetId="37">#REF!</definedName>
    <definedName name="DEBRIEF" localSheetId="39">#REF!</definedName>
    <definedName name="DEBRIEF" localSheetId="40">#REF!</definedName>
    <definedName name="DEBRIEF" localSheetId="41">#REF!</definedName>
    <definedName name="DEBRIEF" localSheetId="46">#REF!</definedName>
    <definedName name="DEBRIEF" localSheetId="47">#REF!</definedName>
    <definedName name="DEBRIEF" localSheetId="52">#REF!</definedName>
    <definedName name="DEBRIEF" localSheetId="53">#REF!</definedName>
    <definedName name="DEBRIEF" localSheetId="64">#REF!</definedName>
    <definedName name="DEBRIEF" localSheetId="65">#REF!</definedName>
    <definedName name="DEBRIEF" localSheetId="66">#REF!</definedName>
    <definedName name="DEBRIEF">#REF!</definedName>
    <definedName name="DEBT" localSheetId="67">#REF!</definedName>
    <definedName name="DEBT" localSheetId="68">#REF!</definedName>
    <definedName name="DEBT" localSheetId="69">#REF!</definedName>
    <definedName name="DEBT" localSheetId="70">#REF!</definedName>
    <definedName name="DEBT" localSheetId="72">#REF!</definedName>
    <definedName name="DEBT" localSheetId="73">#REF!</definedName>
    <definedName name="DEBT" localSheetId="74">#REF!</definedName>
    <definedName name="DEBT" localSheetId="11">#REF!</definedName>
    <definedName name="debt" localSheetId="12">#REF!</definedName>
    <definedName name="DEBT" localSheetId="13">#REF!</definedName>
    <definedName name="DEBT" localSheetId="23">#REF!</definedName>
    <definedName name="DEBT" localSheetId="24">#REF!</definedName>
    <definedName name="DEBT" localSheetId="26">#REF!</definedName>
    <definedName name="DEBT" localSheetId="27">#REF!</definedName>
    <definedName name="DEBT" localSheetId="10">#REF!</definedName>
    <definedName name="DEBT" localSheetId="38">#REF!</definedName>
    <definedName name="DEBT" localSheetId="25">#REF!</definedName>
    <definedName name="DEBT" localSheetId="30">#REF!</definedName>
    <definedName name="DEBT" localSheetId="31">#REF!</definedName>
    <definedName name="DEBT" localSheetId="36">#REF!</definedName>
    <definedName name="DEBT" localSheetId="37">#REF!</definedName>
    <definedName name="DEBT" localSheetId="39">#REF!</definedName>
    <definedName name="DEBT" localSheetId="40">#REF!</definedName>
    <definedName name="DEBT" localSheetId="41">#REF!</definedName>
    <definedName name="DEBT" localSheetId="46">#REF!</definedName>
    <definedName name="DEBT" localSheetId="47">#REF!</definedName>
    <definedName name="DEBT" localSheetId="48">#REF!</definedName>
    <definedName name="DEBT" localSheetId="49">#REF!</definedName>
    <definedName name="DEBT" localSheetId="52">#REF!</definedName>
    <definedName name="DEBT" localSheetId="53">#REF!</definedName>
    <definedName name="DEBT" localSheetId="64">#REF!</definedName>
    <definedName name="DEBT" localSheetId="65">#REF!</definedName>
    <definedName name="DEBT">#REF!</definedName>
    <definedName name="DEBT_NEW" localSheetId="67">[69]Debt!#REF!</definedName>
    <definedName name="DEBT_NEW" localSheetId="68">[69]Debt!#REF!</definedName>
    <definedName name="DEBT_NEW" localSheetId="69">[69]Debt!#REF!</definedName>
    <definedName name="DEBT_NEW" localSheetId="70">[69]Debt!#REF!</definedName>
    <definedName name="DEBT_NEW" localSheetId="72">[69]Debt!#REF!</definedName>
    <definedName name="DEBT_NEW" localSheetId="73">[69]Debt!#REF!</definedName>
    <definedName name="DEBT_NEW" localSheetId="74">[69]Debt!#REF!</definedName>
    <definedName name="DEBT_NEW" localSheetId="11">#REF!</definedName>
    <definedName name="DEBT_NEW" localSheetId="12">#REF!</definedName>
    <definedName name="DEBT_NEW" localSheetId="13">#REF!</definedName>
    <definedName name="DEBT_NEW" localSheetId="10">#REF!</definedName>
    <definedName name="DEBT_NEW" localSheetId="38">#REF!</definedName>
    <definedName name="DEBT_NEW" localSheetId="39">#REF!</definedName>
    <definedName name="DEBT_NEW" localSheetId="40">[69]Debt!#REF!</definedName>
    <definedName name="DEBT_NEW" localSheetId="41">[69]Debt!#REF!</definedName>
    <definedName name="DEBT_NEW" localSheetId="46">[69]Debt!#REF!</definedName>
    <definedName name="DEBT_NEW" localSheetId="51">#REF!</definedName>
    <definedName name="DEBT_NEW" localSheetId="52">[69]Debt!#REF!</definedName>
    <definedName name="DEBT_NEW" localSheetId="64">[69]Debt!#REF!</definedName>
    <definedName name="DEBT_NEW" localSheetId="65">[69]Debt!#REF!</definedName>
    <definedName name="DEBT_NEW" localSheetId="66">[69]Debt!#REF!</definedName>
    <definedName name="DEBT_NEW">#REF!</definedName>
    <definedName name="DEBT_OLD" localSheetId="67">[69]Debt!#REF!</definedName>
    <definedName name="DEBT_OLD" localSheetId="68">[69]Debt!#REF!</definedName>
    <definedName name="DEBT_OLD" localSheetId="69">[69]Debt!#REF!</definedName>
    <definedName name="DEBT_OLD" localSheetId="70">[69]Debt!#REF!</definedName>
    <definedName name="DEBT_OLD" localSheetId="72">[69]Debt!#REF!</definedName>
    <definedName name="DEBT_OLD" localSheetId="73">[69]Debt!#REF!</definedName>
    <definedName name="DEBT_OLD" localSheetId="74">[69]Debt!#REF!</definedName>
    <definedName name="DEBT_OLD" localSheetId="11">#REF!</definedName>
    <definedName name="DEBT_OLD" localSheetId="12">#REF!</definedName>
    <definedName name="DEBT_OLD" localSheetId="13">#REF!</definedName>
    <definedName name="DEBT_OLD" localSheetId="10">#REF!</definedName>
    <definedName name="DEBT_OLD" localSheetId="38">#REF!</definedName>
    <definedName name="DEBT_OLD" localSheetId="30">[69]Debt!#REF!</definedName>
    <definedName name="DEBT_OLD" localSheetId="39">#REF!</definedName>
    <definedName name="DEBT_OLD" localSheetId="40">[69]Debt!#REF!</definedName>
    <definedName name="DEBT_OLD" localSheetId="41">[69]Debt!#REF!</definedName>
    <definedName name="DEBT_OLD" localSheetId="46">[69]Debt!#REF!</definedName>
    <definedName name="DEBT_OLD" localSheetId="51">#REF!</definedName>
    <definedName name="DEBT_OLD" localSheetId="52">[69]Debt!#REF!</definedName>
    <definedName name="DEBT_OLD" localSheetId="64">[69]Debt!#REF!</definedName>
    <definedName name="DEBT_OLD" localSheetId="65">[69]Debt!#REF!</definedName>
    <definedName name="DEBT_OLD" localSheetId="66">[69]Debt!#REF!</definedName>
    <definedName name="DEBT_OLD">#REF!</definedName>
    <definedName name="DEBT_TOT" localSheetId="67">[69]Debt!#REF!</definedName>
    <definedName name="DEBT_TOT" localSheetId="68">[69]Debt!#REF!</definedName>
    <definedName name="DEBT_TOT" localSheetId="69">[69]Debt!#REF!</definedName>
    <definedName name="DEBT_TOT" localSheetId="70">[69]Debt!#REF!</definedName>
    <definedName name="DEBT_TOT" localSheetId="72">[69]Debt!#REF!</definedName>
    <definedName name="DEBT_TOT" localSheetId="73">[69]Debt!#REF!</definedName>
    <definedName name="DEBT_TOT" localSheetId="74">[69]Debt!#REF!</definedName>
    <definedName name="DEBT_TOT" localSheetId="11">#REF!</definedName>
    <definedName name="DEBT_TOT" localSheetId="12">#REF!</definedName>
    <definedName name="DEBT_TOT" localSheetId="13">#REF!</definedName>
    <definedName name="DEBT_TOT" localSheetId="10">#REF!</definedName>
    <definedName name="DEBT_TOT" localSheetId="38">#REF!</definedName>
    <definedName name="DEBT_TOT" localSheetId="30">[69]Debt!#REF!</definedName>
    <definedName name="DEBT_TOT" localSheetId="39">#REF!</definedName>
    <definedName name="DEBT_TOT" localSheetId="40">[69]Debt!#REF!</definedName>
    <definedName name="DEBT_TOT" localSheetId="41">[69]Debt!#REF!</definedName>
    <definedName name="DEBT_TOT" localSheetId="46">[69]Debt!#REF!</definedName>
    <definedName name="DEBT_TOT" localSheetId="51">#REF!</definedName>
    <definedName name="DEBT_TOT" localSheetId="52">[69]Debt!#REF!</definedName>
    <definedName name="DEBT_TOT" localSheetId="64">[69]Debt!#REF!</definedName>
    <definedName name="DEBT_TOT" localSheetId="65">[69]Debt!#REF!</definedName>
    <definedName name="DEBT_TOT" localSheetId="66">[69]Debt!#REF!</definedName>
    <definedName name="DEBT_TOT">#REF!</definedName>
    <definedName name="DEBT1" localSheetId="67">#REF!</definedName>
    <definedName name="DEBT1" localSheetId="68">#REF!</definedName>
    <definedName name="DEBT1" localSheetId="69">#REF!</definedName>
    <definedName name="DEBT1" localSheetId="70">#REF!</definedName>
    <definedName name="DEBT1" localSheetId="72">#REF!</definedName>
    <definedName name="DEBT1" localSheetId="73">#REF!</definedName>
    <definedName name="DEBT1" localSheetId="74">#REF!</definedName>
    <definedName name="DEBT1" localSheetId="11">#REF!</definedName>
    <definedName name="DEBT1" localSheetId="12">#REF!</definedName>
    <definedName name="DEBT1" localSheetId="13">#REF!</definedName>
    <definedName name="DEBT1" localSheetId="10">#REF!</definedName>
    <definedName name="DEBT1" localSheetId="38">#REF!</definedName>
    <definedName name="DEBT1" localSheetId="30">#REF!</definedName>
    <definedName name="DEBT1" localSheetId="39">#REF!</definedName>
    <definedName name="DEBT1" localSheetId="40">#REF!</definedName>
    <definedName name="DEBT1" localSheetId="41">#REF!</definedName>
    <definedName name="DEBT1" localSheetId="46">#REF!</definedName>
    <definedName name="DEBT1" localSheetId="52">#REF!</definedName>
    <definedName name="DEBT1" localSheetId="53">#REF!</definedName>
    <definedName name="DEBT1" localSheetId="64">#REF!</definedName>
    <definedName name="DEBT1" localSheetId="65">#REF!</definedName>
    <definedName name="DEBT1" localSheetId="66">#REF!</definedName>
    <definedName name="DEBT1">#REF!</definedName>
    <definedName name="DEBT10" localSheetId="67">#REF!</definedName>
    <definedName name="DEBT10" localSheetId="68">#REF!</definedName>
    <definedName name="DEBT10" localSheetId="69">#REF!</definedName>
    <definedName name="DEBT10" localSheetId="70">#REF!</definedName>
    <definedName name="DEBT10" localSheetId="72">#REF!</definedName>
    <definedName name="DEBT10" localSheetId="73">#REF!</definedName>
    <definedName name="DEBT10" localSheetId="74">#REF!</definedName>
    <definedName name="DEBT10" localSheetId="11">#REF!</definedName>
    <definedName name="DEBT10" localSheetId="12">#REF!</definedName>
    <definedName name="DEBT10" localSheetId="13">#REF!</definedName>
    <definedName name="DEBT10" localSheetId="10">#REF!</definedName>
    <definedName name="DEBT10" localSheetId="38">#REF!</definedName>
    <definedName name="DEBT10" localSheetId="39">#REF!</definedName>
    <definedName name="DEBT10" localSheetId="40">#REF!</definedName>
    <definedName name="DEBT10" localSheetId="41">#REF!</definedName>
    <definedName name="DEBT10" localSheetId="46">#REF!</definedName>
    <definedName name="DEBT10" localSheetId="52">#REF!</definedName>
    <definedName name="DEBT10" localSheetId="53">#REF!</definedName>
    <definedName name="DEBT10" localSheetId="64">#REF!</definedName>
    <definedName name="DEBT10" localSheetId="65">#REF!</definedName>
    <definedName name="DEBT10">#REF!</definedName>
    <definedName name="DEBT11" localSheetId="67">#REF!</definedName>
    <definedName name="DEBT11" localSheetId="68">#REF!</definedName>
    <definedName name="DEBT11" localSheetId="69">#REF!</definedName>
    <definedName name="DEBT11" localSheetId="70">#REF!</definedName>
    <definedName name="DEBT11" localSheetId="72">#REF!</definedName>
    <definedName name="DEBT11" localSheetId="73">#REF!</definedName>
    <definedName name="DEBT11" localSheetId="74">#REF!</definedName>
    <definedName name="DEBT11" localSheetId="11">#REF!</definedName>
    <definedName name="DEBT11" localSheetId="12">#REF!</definedName>
    <definedName name="DEBT11" localSheetId="13">#REF!</definedName>
    <definedName name="DEBT11" localSheetId="10">#REF!</definedName>
    <definedName name="DEBT11" localSheetId="38">#REF!</definedName>
    <definedName name="DEBT11" localSheetId="39">#REF!</definedName>
    <definedName name="DEBT11" localSheetId="40">#REF!</definedName>
    <definedName name="DEBT11" localSheetId="41">#REF!</definedName>
    <definedName name="DEBT11" localSheetId="46">#REF!</definedName>
    <definedName name="DEBT11" localSheetId="52">#REF!</definedName>
    <definedName name="DEBT11" localSheetId="53">#REF!</definedName>
    <definedName name="DEBT11" localSheetId="64">#REF!</definedName>
    <definedName name="DEBT11" localSheetId="65">#REF!</definedName>
    <definedName name="DEBT11">#REF!</definedName>
    <definedName name="DEBT12" localSheetId="67">#REF!</definedName>
    <definedName name="DEBT12" localSheetId="68">#REF!</definedName>
    <definedName name="DEBT12" localSheetId="69">#REF!</definedName>
    <definedName name="DEBT12" localSheetId="70">#REF!</definedName>
    <definedName name="DEBT12" localSheetId="72">#REF!</definedName>
    <definedName name="DEBT12" localSheetId="73">#REF!</definedName>
    <definedName name="DEBT12" localSheetId="74">#REF!</definedName>
    <definedName name="DEBT12" localSheetId="11">#REF!</definedName>
    <definedName name="DEBT12" localSheetId="10">#REF!</definedName>
    <definedName name="DEBT12" localSheetId="38">#REF!</definedName>
    <definedName name="DEBT12" localSheetId="39">#REF!</definedName>
    <definedName name="DEBT12" localSheetId="40">#REF!</definedName>
    <definedName name="DEBT12" localSheetId="41">#REF!</definedName>
    <definedName name="DEBT12" localSheetId="46">#REF!</definedName>
    <definedName name="DEBT12" localSheetId="52">#REF!</definedName>
    <definedName name="DEBT12" localSheetId="64">#REF!</definedName>
    <definedName name="DEBT12" localSheetId="65">#REF!</definedName>
    <definedName name="DEBT12">#REF!</definedName>
    <definedName name="DEBT13" localSheetId="67">#REF!</definedName>
    <definedName name="DEBT13" localSheetId="68">#REF!</definedName>
    <definedName name="DEBT13" localSheetId="69">#REF!</definedName>
    <definedName name="DEBT13" localSheetId="70">#REF!</definedName>
    <definedName name="DEBT13" localSheetId="72">#REF!</definedName>
    <definedName name="DEBT13" localSheetId="73">#REF!</definedName>
    <definedName name="DEBT13" localSheetId="74">#REF!</definedName>
    <definedName name="DEBT13" localSheetId="11">#REF!</definedName>
    <definedName name="DEBT13" localSheetId="10">#REF!</definedName>
    <definedName name="DEBT13" localSheetId="38">#REF!</definedName>
    <definedName name="DEBT13" localSheetId="39">#REF!</definedName>
    <definedName name="DEBT13" localSheetId="40">#REF!</definedName>
    <definedName name="DEBT13" localSheetId="41">#REF!</definedName>
    <definedName name="DEBT13" localSheetId="46">#REF!</definedName>
    <definedName name="DEBT13" localSheetId="52">#REF!</definedName>
    <definedName name="DEBT13" localSheetId="64">#REF!</definedName>
    <definedName name="DEBT13" localSheetId="65">#REF!</definedName>
    <definedName name="DEBT13">#REF!</definedName>
    <definedName name="DEBT14" localSheetId="67">#REF!</definedName>
    <definedName name="DEBT14" localSheetId="68">#REF!</definedName>
    <definedName name="DEBT14" localSheetId="69">#REF!</definedName>
    <definedName name="DEBT14" localSheetId="70">#REF!</definedName>
    <definedName name="DEBT14" localSheetId="72">#REF!</definedName>
    <definedName name="DEBT14" localSheetId="73">#REF!</definedName>
    <definedName name="DEBT14" localSheetId="74">#REF!</definedName>
    <definedName name="DEBT14" localSheetId="11">#REF!</definedName>
    <definedName name="DEBT14" localSheetId="10">#REF!</definedName>
    <definedName name="DEBT14" localSheetId="38">#REF!</definedName>
    <definedName name="DEBT14" localSheetId="39">#REF!</definedName>
    <definedName name="DEBT14" localSheetId="40">#REF!</definedName>
    <definedName name="DEBT14" localSheetId="41">#REF!</definedName>
    <definedName name="DEBT14" localSheetId="46">#REF!</definedName>
    <definedName name="DEBT14" localSheetId="52">#REF!</definedName>
    <definedName name="DEBT14" localSheetId="64">#REF!</definedName>
    <definedName name="DEBT14" localSheetId="65">#REF!</definedName>
    <definedName name="DEBT14">#REF!</definedName>
    <definedName name="DEBT15" localSheetId="67">#REF!</definedName>
    <definedName name="DEBT15" localSheetId="68">#REF!</definedName>
    <definedName name="DEBT15" localSheetId="69">#REF!</definedName>
    <definedName name="DEBT15" localSheetId="70">#REF!</definedName>
    <definedName name="DEBT15" localSheetId="72">#REF!</definedName>
    <definedName name="DEBT15" localSheetId="73">#REF!</definedName>
    <definedName name="DEBT15" localSheetId="74">#REF!</definedName>
    <definedName name="DEBT15" localSheetId="11">#REF!</definedName>
    <definedName name="DEBT15" localSheetId="10">#REF!</definedName>
    <definedName name="DEBT15" localSheetId="38">#REF!</definedName>
    <definedName name="DEBT15" localSheetId="39">#REF!</definedName>
    <definedName name="DEBT15" localSheetId="40">#REF!</definedName>
    <definedName name="DEBT15" localSheetId="41">#REF!</definedName>
    <definedName name="DEBT15" localSheetId="46">#REF!</definedName>
    <definedName name="DEBT15" localSheetId="52">#REF!</definedName>
    <definedName name="DEBT15" localSheetId="64">#REF!</definedName>
    <definedName name="DEBT15" localSheetId="65">#REF!</definedName>
    <definedName name="DEBT15">#REF!</definedName>
    <definedName name="DEBT16" localSheetId="67">#REF!</definedName>
    <definedName name="DEBT16" localSheetId="68">#REF!</definedName>
    <definedName name="DEBT16" localSheetId="69">#REF!</definedName>
    <definedName name="DEBT16" localSheetId="70">#REF!</definedName>
    <definedName name="DEBT16" localSheetId="72">#REF!</definedName>
    <definedName name="DEBT16" localSheetId="73">#REF!</definedName>
    <definedName name="DEBT16" localSheetId="74">#REF!</definedName>
    <definedName name="DEBT16" localSheetId="11">#REF!</definedName>
    <definedName name="DEBT16" localSheetId="10">#REF!</definedName>
    <definedName name="DEBT16" localSheetId="38">#REF!</definedName>
    <definedName name="DEBT16" localSheetId="39">#REF!</definedName>
    <definedName name="DEBT16" localSheetId="40">#REF!</definedName>
    <definedName name="DEBT16" localSheetId="41">#REF!</definedName>
    <definedName name="DEBT16" localSheetId="46">#REF!</definedName>
    <definedName name="DEBT16" localSheetId="52">#REF!</definedName>
    <definedName name="DEBT16" localSheetId="64">#REF!</definedName>
    <definedName name="DEBT16" localSheetId="65">#REF!</definedName>
    <definedName name="DEBT16">#REF!</definedName>
    <definedName name="DEBT2" localSheetId="67">#REF!</definedName>
    <definedName name="DEBT2" localSheetId="68">#REF!</definedName>
    <definedName name="DEBT2" localSheetId="69">#REF!</definedName>
    <definedName name="DEBT2" localSheetId="70">#REF!</definedName>
    <definedName name="DEBT2" localSheetId="72">#REF!</definedName>
    <definedName name="DEBT2" localSheetId="73">#REF!</definedName>
    <definedName name="DEBT2" localSheetId="74">#REF!</definedName>
    <definedName name="DEBT2" localSheetId="11">#REF!</definedName>
    <definedName name="DEBT2" localSheetId="10">#REF!</definedName>
    <definedName name="DEBT2" localSheetId="38">#REF!</definedName>
    <definedName name="DEBT2" localSheetId="39">#REF!</definedName>
    <definedName name="DEBT2" localSheetId="40">#REF!</definedName>
    <definedName name="DEBT2" localSheetId="41">#REF!</definedName>
    <definedName name="DEBT2" localSheetId="46">#REF!</definedName>
    <definedName name="DEBT2" localSheetId="52">#REF!</definedName>
    <definedName name="DEBT2" localSheetId="64">#REF!</definedName>
    <definedName name="DEBT2" localSheetId="65">#REF!</definedName>
    <definedName name="DEBT2">#REF!</definedName>
    <definedName name="DEBT3" localSheetId="67">#REF!</definedName>
    <definedName name="DEBT3" localSheetId="68">#REF!</definedName>
    <definedName name="DEBT3" localSheetId="69">#REF!</definedName>
    <definedName name="DEBT3" localSheetId="70">#REF!</definedName>
    <definedName name="DEBT3" localSheetId="72">#REF!</definedName>
    <definedName name="DEBT3" localSheetId="73">#REF!</definedName>
    <definedName name="DEBT3" localSheetId="74">#REF!</definedName>
    <definedName name="DEBT3" localSheetId="11">#REF!</definedName>
    <definedName name="DEBT3" localSheetId="10">#REF!</definedName>
    <definedName name="DEBT3" localSheetId="38">#REF!</definedName>
    <definedName name="DEBT3" localSheetId="39">#REF!</definedName>
    <definedName name="DEBT3" localSheetId="40">#REF!</definedName>
    <definedName name="DEBT3" localSheetId="41">#REF!</definedName>
    <definedName name="DEBT3" localSheetId="46">#REF!</definedName>
    <definedName name="DEBT3" localSheetId="52">#REF!</definedName>
    <definedName name="DEBT3" localSheetId="64">#REF!</definedName>
    <definedName name="DEBT3" localSheetId="65">#REF!</definedName>
    <definedName name="DEBT3">#REF!</definedName>
    <definedName name="DEBT4" localSheetId="67">#REF!</definedName>
    <definedName name="DEBT4" localSheetId="68">#REF!</definedName>
    <definedName name="DEBT4" localSheetId="69">#REF!</definedName>
    <definedName name="DEBT4" localSheetId="70">#REF!</definedName>
    <definedName name="DEBT4" localSheetId="72">#REF!</definedName>
    <definedName name="DEBT4" localSheetId="73">#REF!</definedName>
    <definedName name="DEBT4" localSheetId="74">#REF!</definedName>
    <definedName name="DEBT4" localSheetId="11">#REF!</definedName>
    <definedName name="DEBT4" localSheetId="10">#REF!</definedName>
    <definedName name="DEBT4" localSheetId="38">#REF!</definedName>
    <definedName name="DEBT4" localSheetId="39">#REF!</definedName>
    <definedName name="DEBT4" localSheetId="40">#REF!</definedName>
    <definedName name="DEBT4" localSheetId="41">#REF!</definedName>
    <definedName name="DEBT4" localSheetId="46">#REF!</definedName>
    <definedName name="DEBT4" localSheetId="52">#REF!</definedName>
    <definedName name="DEBT4" localSheetId="64">#REF!</definedName>
    <definedName name="DEBT4" localSheetId="65">#REF!</definedName>
    <definedName name="DEBT4">#REF!</definedName>
    <definedName name="DEBT5" localSheetId="67">#REF!</definedName>
    <definedName name="DEBT5" localSheetId="68">#REF!</definedName>
    <definedName name="DEBT5" localSheetId="69">#REF!</definedName>
    <definedName name="DEBT5" localSheetId="70">#REF!</definedName>
    <definedName name="DEBT5" localSheetId="72">#REF!</definedName>
    <definedName name="DEBT5" localSheetId="73">#REF!</definedName>
    <definedName name="DEBT5" localSheetId="74">#REF!</definedName>
    <definedName name="DEBT5" localSheetId="11">#REF!</definedName>
    <definedName name="DEBT5" localSheetId="10">#REF!</definedName>
    <definedName name="DEBT5" localSheetId="38">#REF!</definedName>
    <definedName name="DEBT5" localSheetId="39">#REF!</definedName>
    <definedName name="DEBT5" localSheetId="40">#REF!</definedName>
    <definedName name="DEBT5" localSheetId="41">#REF!</definedName>
    <definedName name="DEBT5" localSheetId="46">#REF!</definedName>
    <definedName name="DEBT5" localSheetId="52">#REF!</definedName>
    <definedName name="DEBT5" localSheetId="64">#REF!</definedName>
    <definedName name="DEBT5" localSheetId="65">#REF!</definedName>
    <definedName name="DEBT5">#REF!</definedName>
    <definedName name="DEBT6" localSheetId="67">#REF!</definedName>
    <definedName name="DEBT6" localSheetId="68">#REF!</definedName>
    <definedName name="DEBT6" localSheetId="69">#REF!</definedName>
    <definedName name="DEBT6" localSheetId="70">#REF!</definedName>
    <definedName name="DEBT6" localSheetId="72">#REF!</definedName>
    <definedName name="DEBT6" localSheetId="73">#REF!</definedName>
    <definedName name="DEBT6" localSheetId="74">#REF!</definedName>
    <definedName name="DEBT6" localSheetId="11">#REF!</definedName>
    <definedName name="DEBT6" localSheetId="10">#REF!</definedName>
    <definedName name="DEBT6" localSheetId="38">#REF!</definedName>
    <definedName name="DEBT6" localSheetId="39">#REF!</definedName>
    <definedName name="DEBT6" localSheetId="40">#REF!</definedName>
    <definedName name="DEBT6" localSheetId="41">#REF!</definedName>
    <definedName name="DEBT6" localSheetId="46">#REF!</definedName>
    <definedName name="DEBT6" localSheetId="52">#REF!</definedName>
    <definedName name="DEBT6" localSheetId="64">#REF!</definedName>
    <definedName name="DEBT6" localSheetId="65">#REF!</definedName>
    <definedName name="DEBT6">#REF!</definedName>
    <definedName name="DEBT7" localSheetId="67">#REF!</definedName>
    <definedName name="DEBT7" localSheetId="68">#REF!</definedName>
    <definedName name="DEBT7" localSheetId="69">#REF!</definedName>
    <definedName name="DEBT7" localSheetId="70">#REF!</definedName>
    <definedName name="DEBT7" localSheetId="72">#REF!</definedName>
    <definedName name="DEBT7" localSheetId="73">#REF!</definedName>
    <definedName name="DEBT7" localSheetId="74">#REF!</definedName>
    <definedName name="DEBT7" localSheetId="11">#REF!</definedName>
    <definedName name="DEBT7" localSheetId="10">#REF!</definedName>
    <definedName name="DEBT7" localSheetId="38">#REF!</definedName>
    <definedName name="DEBT7" localSheetId="39">#REF!</definedName>
    <definedName name="DEBT7" localSheetId="40">#REF!</definedName>
    <definedName name="DEBT7" localSheetId="41">#REF!</definedName>
    <definedName name="DEBT7" localSheetId="46">#REF!</definedName>
    <definedName name="DEBT7" localSheetId="52">#REF!</definedName>
    <definedName name="DEBT7" localSheetId="64">#REF!</definedName>
    <definedName name="DEBT7" localSheetId="65">#REF!</definedName>
    <definedName name="DEBT7">#REF!</definedName>
    <definedName name="DEBT8" localSheetId="67">#REF!</definedName>
    <definedName name="DEBT8" localSheetId="68">#REF!</definedName>
    <definedName name="DEBT8" localSheetId="69">#REF!</definedName>
    <definedName name="DEBT8" localSheetId="70">#REF!</definedName>
    <definedName name="DEBT8" localSheetId="72">#REF!</definedName>
    <definedName name="DEBT8" localSheetId="73">#REF!</definedName>
    <definedName name="DEBT8" localSheetId="74">#REF!</definedName>
    <definedName name="DEBT8" localSheetId="11">#REF!</definedName>
    <definedName name="DEBT8" localSheetId="10">#REF!</definedName>
    <definedName name="DEBT8" localSheetId="38">#REF!</definedName>
    <definedName name="DEBT8" localSheetId="39">#REF!</definedName>
    <definedName name="DEBT8" localSheetId="40">#REF!</definedName>
    <definedName name="DEBT8" localSheetId="41">#REF!</definedName>
    <definedName name="DEBT8" localSheetId="46">#REF!</definedName>
    <definedName name="DEBT8" localSheetId="52">#REF!</definedName>
    <definedName name="DEBT8" localSheetId="64">#REF!</definedName>
    <definedName name="DEBT8" localSheetId="65">#REF!</definedName>
    <definedName name="DEBT8">#REF!</definedName>
    <definedName name="DEBT9" localSheetId="67">#REF!</definedName>
    <definedName name="DEBT9" localSheetId="68">#REF!</definedName>
    <definedName name="DEBT9" localSheetId="69">#REF!</definedName>
    <definedName name="DEBT9" localSheetId="70">#REF!</definedName>
    <definedName name="DEBT9" localSheetId="72">#REF!</definedName>
    <definedName name="DEBT9" localSheetId="73">#REF!</definedName>
    <definedName name="DEBT9" localSheetId="74">#REF!</definedName>
    <definedName name="DEBT9" localSheetId="11">#REF!</definedName>
    <definedName name="DEBT9" localSheetId="10">#REF!</definedName>
    <definedName name="DEBT9" localSheetId="38">#REF!</definedName>
    <definedName name="DEBT9" localSheetId="39">#REF!</definedName>
    <definedName name="DEBT9" localSheetId="40">#REF!</definedName>
    <definedName name="DEBT9" localSheetId="41">#REF!</definedName>
    <definedName name="DEBT9" localSheetId="46">#REF!</definedName>
    <definedName name="DEBT9" localSheetId="52">#REF!</definedName>
    <definedName name="DEBT9" localSheetId="64">#REF!</definedName>
    <definedName name="DEBT9" localSheetId="65">#REF!</definedName>
    <definedName name="DEBT9">#REF!</definedName>
    <definedName name="defesti" localSheetId="67">#REF!</definedName>
    <definedName name="defesti" localSheetId="68">#REF!</definedName>
    <definedName name="defesti" localSheetId="69">#REF!</definedName>
    <definedName name="defesti" localSheetId="70">#REF!</definedName>
    <definedName name="defesti" localSheetId="72">#REF!</definedName>
    <definedName name="defesti" localSheetId="73">#REF!</definedName>
    <definedName name="defesti" localSheetId="74">#REF!</definedName>
    <definedName name="defesti" localSheetId="11">#REF!</definedName>
    <definedName name="defesti" localSheetId="10">#REF!</definedName>
    <definedName name="defesti" localSheetId="38">#REF!</definedName>
    <definedName name="defesti" localSheetId="39">#REF!</definedName>
    <definedName name="defesti" localSheetId="40">#REF!</definedName>
    <definedName name="defesti" localSheetId="41">#REF!</definedName>
    <definedName name="defesti" localSheetId="46">#REF!</definedName>
    <definedName name="defesti" localSheetId="52">#REF!</definedName>
    <definedName name="defesti" localSheetId="64">#REF!</definedName>
    <definedName name="defesti" localSheetId="65">#REF!</definedName>
    <definedName name="defesti">#REF!</definedName>
    <definedName name="deficit" localSheetId="67">#REF!</definedName>
    <definedName name="deficit" localSheetId="68">#REF!</definedName>
    <definedName name="deficit" localSheetId="69">#REF!</definedName>
    <definedName name="deficit" localSheetId="70">#REF!</definedName>
    <definedName name="deficit" localSheetId="72">#REF!</definedName>
    <definedName name="deficit" localSheetId="73">#REF!</definedName>
    <definedName name="deficit" localSheetId="74">#REF!</definedName>
    <definedName name="deficit" localSheetId="11">#REF!</definedName>
    <definedName name="deficit" localSheetId="10">#REF!</definedName>
    <definedName name="deficit" localSheetId="38">#REF!</definedName>
    <definedName name="deficit" localSheetId="39">#REF!</definedName>
    <definedName name="deficit" localSheetId="40">#REF!</definedName>
    <definedName name="deficit" localSheetId="41">#REF!</definedName>
    <definedName name="deficit" localSheetId="46">#REF!</definedName>
    <definedName name="deficit" localSheetId="52">#REF!</definedName>
    <definedName name="deficit" localSheetId="64">#REF!</definedName>
    <definedName name="deficit" localSheetId="65">#REF!</definedName>
    <definedName name="deficit">#REF!</definedName>
    <definedName name="DEFICIT98" localSheetId="67">#REF!</definedName>
    <definedName name="DEFICIT98" localSheetId="68">#REF!</definedName>
    <definedName name="DEFICIT98" localSheetId="69">#REF!</definedName>
    <definedName name="DEFICIT98" localSheetId="70">#REF!</definedName>
    <definedName name="DEFICIT98" localSheetId="72">#REF!</definedName>
    <definedName name="DEFICIT98" localSheetId="73">#REF!</definedName>
    <definedName name="DEFICIT98" localSheetId="74">#REF!</definedName>
    <definedName name="DEFICIT98" localSheetId="11">#REF!</definedName>
    <definedName name="DEFICIT98" localSheetId="10">#REF!</definedName>
    <definedName name="DEFICIT98" localSheetId="38">#REF!</definedName>
    <definedName name="DEFICIT98" localSheetId="39">#REF!</definedName>
    <definedName name="DEFICIT98" localSheetId="40">#REF!</definedName>
    <definedName name="DEFICIT98" localSheetId="41">#REF!</definedName>
    <definedName name="DEFICIT98" localSheetId="46">#REF!</definedName>
    <definedName name="DEFICIT98" localSheetId="52">#REF!</definedName>
    <definedName name="DEFICIT98" localSheetId="64">#REF!</definedName>
    <definedName name="DEFICIT98" localSheetId="65">#REF!</definedName>
    <definedName name="DEFICIT98">#REF!</definedName>
    <definedName name="DEFICIT99" localSheetId="67">#REF!</definedName>
    <definedName name="DEFICIT99" localSheetId="68">#REF!</definedName>
    <definedName name="DEFICIT99" localSheetId="69">#REF!</definedName>
    <definedName name="DEFICIT99" localSheetId="70">#REF!</definedName>
    <definedName name="DEFICIT99" localSheetId="72">#REF!</definedName>
    <definedName name="DEFICIT99" localSheetId="73">#REF!</definedName>
    <definedName name="DEFICIT99" localSheetId="74">#REF!</definedName>
    <definedName name="DEFICIT99" localSheetId="11">#REF!</definedName>
    <definedName name="DEFICIT99" localSheetId="10">#REF!</definedName>
    <definedName name="DEFICIT99" localSheetId="38">#REF!</definedName>
    <definedName name="DEFICIT99" localSheetId="39">#REF!</definedName>
    <definedName name="DEFICIT99" localSheetId="40">#REF!</definedName>
    <definedName name="DEFICIT99" localSheetId="41">#REF!</definedName>
    <definedName name="DEFICIT99" localSheetId="46">#REF!</definedName>
    <definedName name="DEFICIT99" localSheetId="52">#REF!</definedName>
    <definedName name="DEFICIT99" localSheetId="64">#REF!</definedName>
    <definedName name="DEFICIT99" localSheetId="65">#REF!</definedName>
    <definedName name="DEFICIT99">#REF!</definedName>
    <definedName name="DEFL" localSheetId="67">#REF!</definedName>
    <definedName name="DEFL" localSheetId="68">#REF!</definedName>
    <definedName name="DEFL" localSheetId="69">#REF!</definedName>
    <definedName name="DEFL" localSheetId="70">#REF!</definedName>
    <definedName name="DEFL" localSheetId="72">#REF!</definedName>
    <definedName name="DEFL" localSheetId="73">#REF!</definedName>
    <definedName name="DEFL" localSheetId="74">#REF!</definedName>
    <definedName name="DEFL" localSheetId="11">#REF!</definedName>
    <definedName name="DEFL" localSheetId="23">#REF!</definedName>
    <definedName name="DEFL" localSheetId="26">#REF!</definedName>
    <definedName name="DEFL" localSheetId="10">#REF!</definedName>
    <definedName name="DEFL" localSheetId="38">#REF!</definedName>
    <definedName name="DEFL" localSheetId="30">#REF!</definedName>
    <definedName name="DEFL" localSheetId="31">#REF!</definedName>
    <definedName name="DEFL" localSheetId="36">#REF!</definedName>
    <definedName name="DEFL" localSheetId="37">#REF!</definedName>
    <definedName name="DEFL" localSheetId="39">#REF!</definedName>
    <definedName name="DEFL" localSheetId="40">#REF!</definedName>
    <definedName name="DEFL" localSheetId="41">#REF!</definedName>
    <definedName name="DEFL" localSheetId="46">#REF!</definedName>
    <definedName name="DEFL" localSheetId="52">#REF!</definedName>
    <definedName name="DEFL" localSheetId="53">#REF!</definedName>
    <definedName name="DEFL" localSheetId="64">#REF!</definedName>
    <definedName name="DEFL" localSheetId="65">#REF!</definedName>
    <definedName name="DEFL">#REF!</definedName>
    <definedName name="DEG" localSheetId="67">#REF!</definedName>
    <definedName name="DEG" localSheetId="68">#REF!</definedName>
    <definedName name="DEG" localSheetId="69">#REF!</definedName>
    <definedName name="DEG" localSheetId="70">#REF!</definedName>
    <definedName name="DEG" localSheetId="72">#REF!</definedName>
    <definedName name="DEG" localSheetId="73">#REF!</definedName>
    <definedName name="DEG" localSheetId="74">#REF!</definedName>
    <definedName name="DEG" localSheetId="11">#REF!</definedName>
    <definedName name="DEG" localSheetId="23">#REF!</definedName>
    <definedName name="DEG" localSheetId="27">#REF!</definedName>
    <definedName name="DEG" localSheetId="10">#REF!</definedName>
    <definedName name="DEG" localSheetId="38">#REF!</definedName>
    <definedName name="DEG" localSheetId="25">#REF!</definedName>
    <definedName name="DEG" localSheetId="31">#REF!</definedName>
    <definedName name="DEG" localSheetId="39">#REF!</definedName>
    <definedName name="DEG" localSheetId="40">#REF!</definedName>
    <definedName name="DEG" localSheetId="41">#REF!</definedName>
    <definedName name="DEG" localSheetId="46">#REF!</definedName>
    <definedName name="DEG" localSheetId="47">#REF!</definedName>
    <definedName name="DEG" localSheetId="48">#REF!</definedName>
    <definedName name="DEG" localSheetId="49">#REF!</definedName>
    <definedName name="DEG" localSheetId="52">#REF!</definedName>
    <definedName name="DEG" localSheetId="53">#REF!</definedName>
    <definedName name="DEG" localSheetId="64">#REF!</definedName>
    <definedName name="DEG" localSheetId="65">#REF!</definedName>
    <definedName name="DEG">#REF!</definedName>
    <definedName name="DEM" localSheetId="11">#REF!</definedName>
    <definedName name="DEM" localSheetId="10">#REF!</definedName>
    <definedName name="DEM" localSheetId="38">#REF!</definedName>
    <definedName name="DEM" localSheetId="39">#REF!</definedName>
    <definedName name="DEM" localSheetId="46">[60]CIRRs!$C$84</definedName>
    <definedName name="DEM" localSheetId="51">#REF!</definedName>
    <definedName name="DEM" localSheetId="52">[60]CIRRs!$C$84</definedName>
    <definedName name="DEM" localSheetId="66">[60]CIRRs!$C$84</definedName>
    <definedName name="DEM">#REF!</definedName>
    <definedName name="DEMEURO" localSheetId="67">#REF!</definedName>
    <definedName name="DEMEURO" localSheetId="68">#REF!</definedName>
    <definedName name="DEMEURO" localSheetId="69">#REF!</definedName>
    <definedName name="DEMEURO" localSheetId="70">#REF!</definedName>
    <definedName name="DEMEURO" localSheetId="72">#REF!</definedName>
    <definedName name="DEMEURO" localSheetId="73">#REF!</definedName>
    <definedName name="DEMEURO" localSheetId="74">#REF!</definedName>
    <definedName name="DEMEURO" localSheetId="11">#REF!</definedName>
    <definedName name="DEMEURO" localSheetId="12">#REF!</definedName>
    <definedName name="DEMEURO" localSheetId="13">#REF!</definedName>
    <definedName name="DEMEURO" localSheetId="23">#REF!</definedName>
    <definedName name="DEMEURO" localSheetId="27">#REF!</definedName>
    <definedName name="DEMEURO" localSheetId="10">#REF!</definedName>
    <definedName name="DEMEURO" localSheetId="38">#REF!</definedName>
    <definedName name="DEMEURO" localSheetId="25">#REF!</definedName>
    <definedName name="DEMEURO" localSheetId="31">#REF!</definedName>
    <definedName name="DEMEURO" localSheetId="39">#REF!</definedName>
    <definedName name="DEMEURO" localSheetId="40">#REF!</definedName>
    <definedName name="DEMEURO" localSheetId="41">#REF!</definedName>
    <definedName name="DEMEURO" localSheetId="46">#REF!</definedName>
    <definedName name="DEMEURO" localSheetId="47">#REF!</definedName>
    <definedName name="DEMEURO" localSheetId="48">#REF!</definedName>
    <definedName name="DEMEURO" localSheetId="49">#REF!</definedName>
    <definedName name="DEMEURO" localSheetId="52">#REF!</definedName>
    <definedName name="DEMEURO" localSheetId="53">#REF!</definedName>
    <definedName name="DEMEURO" localSheetId="64">#REF!</definedName>
    <definedName name="DEMEURO" localSheetId="65">#REF!</definedName>
    <definedName name="DEMEURO" localSheetId="66">#REF!</definedName>
    <definedName name="DEMEURO">#REF!</definedName>
    <definedName name="Denmark_wt" localSheetId="11">#REF!</definedName>
    <definedName name="Denmark_wt" localSheetId="10">#REF!</definedName>
    <definedName name="Denmark_wt" localSheetId="38">#REF!</definedName>
    <definedName name="Denmark_wt" localSheetId="39">#REF!</definedName>
    <definedName name="Denmark_wt" localSheetId="46">'[79]OECD wgt'!$B$17</definedName>
    <definedName name="Denmark_wt" localSheetId="51">#REF!</definedName>
    <definedName name="Denmark_wt" localSheetId="52">'[79]OECD wgt'!$B$17</definedName>
    <definedName name="Denmark_wt" localSheetId="66">'[79]OECD wgt'!$B$17</definedName>
    <definedName name="Denmark_wt">#REF!</definedName>
    <definedName name="Department" localSheetId="67">'[96]Exchange Rate chart'!#REF!</definedName>
    <definedName name="Department" localSheetId="68">'[96]Exchange Rate chart'!#REF!</definedName>
    <definedName name="Department" localSheetId="69">'[96]Exchange Rate chart'!#REF!</definedName>
    <definedName name="Department" localSheetId="70">'[96]Exchange Rate chart'!#REF!</definedName>
    <definedName name="Department" localSheetId="72">'[96]Exchange Rate chart'!#REF!</definedName>
    <definedName name="Department" localSheetId="73">'[96]Exchange Rate chart'!#REF!</definedName>
    <definedName name="Department" localSheetId="74">'[96]Exchange Rate chart'!#REF!</definedName>
    <definedName name="Department" localSheetId="11">#REF!</definedName>
    <definedName name="Department" localSheetId="10">#REF!</definedName>
    <definedName name="Department" localSheetId="38">#REF!</definedName>
    <definedName name="Department" localSheetId="30">'[97]Exchange Rate chart'!#REF!</definedName>
    <definedName name="Department" localSheetId="39">#REF!</definedName>
    <definedName name="Department" localSheetId="40">'[96]Exchange Rate chart'!#REF!</definedName>
    <definedName name="Department" localSheetId="41">'[96]Exchange Rate chart'!#REF!</definedName>
    <definedName name="Department" localSheetId="46">'[96]Exchange Rate chart'!#REF!</definedName>
    <definedName name="Department" localSheetId="51">#REF!</definedName>
    <definedName name="Department" localSheetId="52">'[96]Exchange Rate chart'!#REF!</definedName>
    <definedName name="Department" localSheetId="53">'[96]Exchange Rate chart'!#REF!</definedName>
    <definedName name="Department" localSheetId="65">'[96]Exchange Rate chart'!#REF!</definedName>
    <definedName name="Department" localSheetId="66">'[96]Exchange Rate chart'!#REF!</definedName>
    <definedName name="Department">#REF!</definedName>
    <definedName name="DependenciaBrecha" localSheetId="11">#REF!</definedName>
    <definedName name="DependenciaBrecha" localSheetId="10">#REF!</definedName>
    <definedName name="DependenciaBrecha" localSheetId="38">#REF!</definedName>
    <definedName name="DependenciaBrecha" localSheetId="39">#REF!</definedName>
    <definedName name="DependenciaBrecha" localSheetId="46">[112]ROE!$B$136</definedName>
    <definedName name="DependenciaBrecha" localSheetId="51">#REF!</definedName>
    <definedName name="DependenciaBrecha" localSheetId="52">[112]ROE!$B$136</definedName>
    <definedName name="DependenciaBrecha" localSheetId="66">[112]ROE!$B$136</definedName>
    <definedName name="DependenciaBrecha">#REF!</definedName>
    <definedName name="DependenciaBrecha2" localSheetId="67">[113]ROE!$B$136</definedName>
    <definedName name="DependenciaBrecha2" localSheetId="68">[113]ROE!$B$136</definedName>
    <definedName name="DependenciaBrecha2" localSheetId="69">[113]ROE!$B$136</definedName>
    <definedName name="DependenciaBrecha2" localSheetId="70">[113]ROE!$B$136</definedName>
    <definedName name="DependenciaBrecha2" localSheetId="72">[113]ROE!$B$136</definedName>
    <definedName name="DependenciaBrecha2" localSheetId="73">[113]ROE!$B$136</definedName>
    <definedName name="DependenciaBrecha2" localSheetId="74">[113]ROE!$B$136</definedName>
    <definedName name="DependenciaBrecha2" localSheetId="11">#REF!</definedName>
    <definedName name="DependenciaBrecha2" localSheetId="10">#REF!</definedName>
    <definedName name="DependenciaBrecha2" localSheetId="38">#REF!</definedName>
    <definedName name="DependenciaBrecha2" localSheetId="30">[114]ROE!$B$136</definedName>
    <definedName name="DependenciaBrecha2" localSheetId="39">#REF!</definedName>
    <definedName name="DependenciaBrecha2" localSheetId="40">[113]ROE!$B$136</definedName>
    <definedName name="DependenciaBrecha2" localSheetId="41">[113]ROE!$B$136</definedName>
    <definedName name="DependenciaBrecha2" localSheetId="46">[113]ROE!$B$136</definedName>
    <definedName name="DependenciaBrecha2" localSheetId="51">#REF!</definedName>
    <definedName name="DependenciaBrecha2" localSheetId="52">[113]ROE!$B$136</definedName>
    <definedName name="DependenciaBrecha2" localSheetId="53">[113]ROE!$B$136</definedName>
    <definedName name="DependenciaBrecha2" localSheetId="65">[113]ROE!$B$136</definedName>
    <definedName name="DependenciaBrecha2" localSheetId="66">[113]ROE!$B$136</definedName>
    <definedName name="DependenciaBrecha2">#REF!</definedName>
    <definedName name="DependenciaSpread" localSheetId="11">#REF!</definedName>
    <definedName name="DependenciaSpread" localSheetId="10">#REF!</definedName>
    <definedName name="DependenciaSpread" localSheetId="38">#REF!</definedName>
    <definedName name="DependenciaSpread" localSheetId="39">#REF!</definedName>
    <definedName name="DependenciaSpread" localSheetId="46">[112]ROE!$B$134</definedName>
    <definedName name="DependenciaSpread" localSheetId="51">#REF!</definedName>
    <definedName name="DependenciaSpread" localSheetId="52">[112]ROE!$B$134</definedName>
    <definedName name="DependenciaSpread" localSheetId="66">[112]ROE!$B$134</definedName>
    <definedName name="DependenciaSpread">#REF!</definedName>
    <definedName name="DependenciaSpread2" localSheetId="67">[113]ROE!$B$134</definedName>
    <definedName name="DependenciaSpread2" localSheetId="68">[113]ROE!$B$134</definedName>
    <definedName name="DependenciaSpread2" localSheetId="69">[113]ROE!$B$134</definedName>
    <definedName name="DependenciaSpread2" localSheetId="70">[113]ROE!$B$134</definedName>
    <definedName name="DependenciaSpread2" localSheetId="72">[113]ROE!$B$134</definedName>
    <definedName name="DependenciaSpread2" localSheetId="73">[113]ROE!$B$134</definedName>
    <definedName name="DependenciaSpread2" localSheetId="74">[113]ROE!$B$134</definedName>
    <definedName name="DependenciaSpread2" localSheetId="11">#REF!</definedName>
    <definedName name="DependenciaSpread2" localSheetId="10">#REF!</definedName>
    <definedName name="DependenciaSpread2" localSheetId="38">#REF!</definedName>
    <definedName name="DependenciaSpread2" localSheetId="30">[114]ROE!$B$134</definedName>
    <definedName name="DependenciaSpread2" localSheetId="39">#REF!</definedName>
    <definedName name="DependenciaSpread2" localSheetId="40">[113]ROE!$B$134</definedName>
    <definedName name="DependenciaSpread2" localSheetId="41">[113]ROE!$B$134</definedName>
    <definedName name="DependenciaSpread2" localSheetId="46">[113]ROE!$B$134</definedName>
    <definedName name="DependenciaSpread2" localSheetId="51">#REF!</definedName>
    <definedName name="DependenciaSpread2" localSheetId="52">[113]ROE!$B$134</definedName>
    <definedName name="DependenciaSpread2" localSheetId="53">[113]ROE!$B$134</definedName>
    <definedName name="DependenciaSpread2" localSheetId="65">[113]ROE!$B$134</definedName>
    <definedName name="DependenciaSpread2" localSheetId="66">[113]ROE!$B$134</definedName>
    <definedName name="DependenciaSpread2">#REF!</definedName>
    <definedName name="der" localSheetId="67" hidden="1">{"Tab1",#N/A,FALSE,"P";"Tab2",#N/A,FALSE,"P"}</definedName>
    <definedName name="der" localSheetId="68" hidden="1">{"Tab1",#N/A,FALSE,"P";"Tab2",#N/A,FALSE,"P"}</definedName>
    <definedName name="der" localSheetId="69" hidden="1">{"Tab1",#N/A,FALSE,"P";"Tab2",#N/A,FALSE,"P"}</definedName>
    <definedName name="der" localSheetId="70" hidden="1">{"Tab1",#N/A,FALSE,"P";"Tab2",#N/A,FALSE,"P"}</definedName>
    <definedName name="der" localSheetId="72" hidden="1">{"Tab1",#N/A,FALSE,"P";"Tab2",#N/A,FALSE,"P"}</definedName>
    <definedName name="der" localSheetId="73" hidden="1">{"Tab1",#N/A,FALSE,"P";"Tab2",#N/A,FALSE,"P"}</definedName>
    <definedName name="der" localSheetId="74" hidden="1">{"Tab1",#N/A,FALSE,"P";"Tab2",#N/A,FALSE,"P"}</definedName>
    <definedName name="der" localSheetId="11" hidden="1">{"Tab1",#N/A,FALSE,"P";"Tab2",#N/A,FALSE,"P"}</definedName>
    <definedName name="der" localSheetId="12" hidden="1">{"Tab1",#N/A,FALSE,"P";"Tab2",#N/A,FALSE,"P"}</definedName>
    <definedName name="der" localSheetId="13" hidden="1">{"Tab1",#N/A,FALSE,"P";"Tab2",#N/A,FALSE,"P"}</definedName>
    <definedName name="der" localSheetId="23" hidden="1">{"Tab1",#N/A,FALSE,"P";"Tab2",#N/A,FALSE,"P"}</definedName>
    <definedName name="der" localSheetId="24" hidden="1">{"Tab1",#N/A,FALSE,"P";"Tab2",#N/A,FALSE,"P"}</definedName>
    <definedName name="der" localSheetId="26" hidden="1">{"Tab1",#N/A,FALSE,"P";"Tab2",#N/A,FALSE,"P"}</definedName>
    <definedName name="der" localSheetId="27" hidden="1">{"Tab1",#N/A,FALSE,"P";"Tab2",#N/A,FALSE,"P"}</definedName>
    <definedName name="der" localSheetId="42" hidden="1">{"Tab1",#N/A,FALSE,"P";"Tab2",#N/A,FALSE,"P"}</definedName>
    <definedName name="der" localSheetId="6" hidden="1">{"Tab1",#N/A,FALSE,"P";"Tab2",#N/A,FALSE,"P"}</definedName>
    <definedName name="der" localSheetId="7" hidden="1">{"Tab1",#N/A,FALSE,"P";"Tab2",#N/A,FALSE,"P"}</definedName>
    <definedName name="der" localSheetId="10" hidden="1">{"Tab1",#N/A,FALSE,"P";"Tab2",#N/A,FALSE,"P"}</definedName>
    <definedName name="der" localSheetId="38" hidden="1">{"Tab1",#N/A,FALSE,"P";"Tab2",#N/A,FALSE,"P"}</definedName>
    <definedName name="der" localSheetId="25" hidden="1">{"Tab1",#N/A,FALSE,"P";"Tab2",#N/A,FALSE,"P"}</definedName>
    <definedName name="der" localSheetId="28" hidden="1">{"Tab1",#N/A,FALSE,"P";"Tab2",#N/A,FALSE,"P"}</definedName>
    <definedName name="der" localSheetId="30" hidden="1">{"Tab1",#N/A,FALSE,"P";"Tab2",#N/A,FALSE,"P"}</definedName>
    <definedName name="der" localSheetId="31" hidden="1">{"Tab1",#N/A,FALSE,"P";"Tab2",#N/A,FALSE,"P"}</definedName>
    <definedName name="der" localSheetId="32" hidden="1">{"Tab1",#N/A,FALSE,"P";"Tab2",#N/A,FALSE,"P"}</definedName>
    <definedName name="der" localSheetId="33" hidden="1">{"Tab1",#N/A,FALSE,"P";"Tab2",#N/A,FALSE,"P"}</definedName>
    <definedName name="der" localSheetId="34" hidden="1">{"Tab1",#N/A,FALSE,"P";"Tab2",#N/A,FALSE,"P"}</definedName>
    <definedName name="der" localSheetId="35" hidden="1">{"Tab1",#N/A,FALSE,"P";"Tab2",#N/A,FALSE,"P"}</definedName>
    <definedName name="der" localSheetId="36" hidden="1">{"Tab1",#N/A,FALSE,"P";"Tab2",#N/A,FALSE,"P"}</definedName>
    <definedName name="der" localSheetId="37" hidden="1">{"Tab1",#N/A,FALSE,"P";"Tab2",#N/A,FALSE,"P"}</definedName>
    <definedName name="der" localSheetId="39" hidden="1">{"Tab1",#N/A,FALSE,"P";"Tab2",#N/A,FALSE,"P"}</definedName>
    <definedName name="der" localSheetId="40" hidden="1">{"Tab1",#N/A,FALSE,"P";"Tab2",#N/A,FALSE,"P"}</definedName>
    <definedName name="der" localSheetId="41" hidden="1">{"Tab1",#N/A,FALSE,"P";"Tab2",#N/A,FALSE,"P"}</definedName>
    <definedName name="der" localSheetId="46" hidden="1">{"Tab1",#N/A,FALSE,"P";"Tab2",#N/A,FALSE,"P"}</definedName>
    <definedName name="der" localSheetId="47" hidden="1">{"Tab1",#N/A,FALSE,"P";"Tab2",#N/A,FALSE,"P"}</definedName>
    <definedName name="der" localSheetId="48" hidden="1">{"Tab1",#N/A,FALSE,"P";"Tab2",#N/A,FALSE,"P"}</definedName>
    <definedName name="der" localSheetId="49" hidden="1">{"Tab1",#N/A,FALSE,"P";"Tab2",#N/A,FALSE,"P"}</definedName>
    <definedName name="der" localSheetId="50" hidden="1">{"Tab1",#N/A,FALSE,"P";"Tab2",#N/A,FALSE,"P"}</definedName>
    <definedName name="der" localSheetId="51" hidden="1">{"Tab1",#N/A,FALSE,"P";"Tab2",#N/A,FALSE,"P"}</definedName>
    <definedName name="der" localSheetId="52" hidden="1">{"Tab1",#N/A,FALSE,"P";"Tab2",#N/A,FALSE,"P"}</definedName>
    <definedName name="der" localSheetId="53" hidden="1">{"Tab1",#N/A,FALSE,"P";"Tab2",#N/A,FALSE,"P"}</definedName>
    <definedName name="der" localSheetId="64" hidden="1">{"Tab1",#N/A,FALSE,"P";"Tab2",#N/A,FALSE,"P"}</definedName>
    <definedName name="der" localSheetId="65" hidden="1">{"Tab1",#N/A,FALSE,"P";"Tab2",#N/A,FALSE,"P"}</definedName>
    <definedName name="der" localSheetId="66" hidden="1">{"Tab1",#N/A,FALSE,"P";"Tab2",#N/A,FALSE,"P"}</definedName>
    <definedName name="der" hidden="1">{"Tab1",#N/A,FALSE,"P";"Tab2",#N/A,FALSE,"P"}</definedName>
    <definedName name="DES" localSheetId="67">#REF!</definedName>
    <definedName name="DES" localSheetId="68">#REF!</definedName>
    <definedName name="DES" localSheetId="69">#REF!</definedName>
    <definedName name="DES" localSheetId="70">#REF!</definedName>
    <definedName name="DES" localSheetId="72">#REF!</definedName>
    <definedName name="DES" localSheetId="73">#REF!</definedName>
    <definedName name="DES" localSheetId="74">#REF!</definedName>
    <definedName name="DES" localSheetId="11">#REF!</definedName>
    <definedName name="DES" localSheetId="12">#REF!</definedName>
    <definedName name="DES" localSheetId="13">#REF!</definedName>
    <definedName name="DES" localSheetId="23">#REF!</definedName>
    <definedName name="DES" localSheetId="24">#REF!</definedName>
    <definedName name="DES" localSheetId="26">#REF!</definedName>
    <definedName name="DES" localSheetId="10">#REF!</definedName>
    <definedName name="DES" localSheetId="38">#REF!</definedName>
    <definedName name="DES" localSheetId="25">#REF!</definedName>
    <definedName name="DES" localSheetId="30">#REF!</definedName>
    <definedName name="DES" localSheetId="31">#REF!</definedName>
    <definedName name="DES" localSheetId="39">#REF!</definedName>
    <definedName name="DES" localSheetId="40">#REF!</definedName>
    <definedName name="DES" localSheetId="41">#REF!</definedName>
    <definedName name="DES" localSheetId="46">#REF!</definedName>
    <definedName name="DES" localSheetId="47">#REF!</definedName>
    <definedName name="DES" localSheetId="52">#REF!</definedName>
    <definedName name="DES" localSheetId="64">#REF!</definedName>
    <definedName name="DES" localSheetId="65">#REF!</definedName>
    <definedName name="DES" localSheetId="66">#REF!</definedName>
    <definedName name="DES">#REF!</definedName>
    <definedName name="DESC96" localSheetId="67">#REF!</definedName>
    <definedName name="DESC96" localSheetId="68">#REF!</definedName>
    <definedName name="DESC96" localSheetId="69">#REF!</definedName>
    <definedName name="DESC96" localSheetId="70">#REF!</definedName>
    <definedName name="DESC96" localSheetId="72">#REF!</definedName>
    <definedName name="DESC96" localSheetId="73">#REF!</definedName>
    <definedName name="DESC96" localSheetId="74">#REF!</definedName>
    <definedName name="DESC96" localSheetId="11">#REF!</definedName>
    <definedName name="DESC96" localSheetId="12">#REF!</definedName>
    <definedName name="DESC96" localSheetId="13">#REF!</definedName>
    <definedName name="DESC96" localSheetId="10">#REF!</definedName>
    <definedName name="DESC96" localSheetId="38">#REF!</definedName>
    <definedName name="DESC96" localSheetId="39">#REF!</definedName>
    <definedName name="DESC96" localSheetId="40">#REF!</definedName>
    <definedName name="DESC96" localSheetId="41">#REF!</definedName>
    <definedName name="DESC96" localSheetId="46">#REF!</definedName>
    <definedName name="DESC96" localSheetId="52">#REF!</definedName>
    <definedName name="DESC96" localSheetId="64">#REF!</definedName>
    <definedName name="DESC96" localSheetId="65">#REF!</definedName>
    <definedName name="DESC96">#REF!</definedName>
    <definedName name="DESPUESCORTE" localSheetId="67">#REF!</definedName>
    <definedName name="DESPUESCORTE" localSheetId="68">#REF!</definedName>
    <definedName name="DESPUESCORTE" localSheetId="69">#REF!</definedName>
    <definedName name="DESPUESCORTE" localSheetId="70">#REF!</definedName>
    <definedName name="DESPUESCORTE" localSheetId="72">#REF!</definedName>
    <definedName name="DESPUESCORTE" localSheetId="73">#REF!</definedName>
    <definedName name="DESPUESCORTE" localSheetId="74">#REF!</definedName>
    <definedName name="DESPUESCORTE" localSheetId="11">#REF!</definedName>
    <definedName name="DESPUESCORTE" localSheetId="12">#REF!</definedName>
    <definedName name="DESPUESCORTE" localSheetId="13">#REF!</definedName>
    <definedName name="DESPUESCORTE" localSheetId="10">#REF!</definedName>
    <definedName name="DESPUESCORTE" localSheetId="38">#REF!</definedName>
    <definedName name="DESPUESCORTE" localSheetId="39">#REF!</definedName>
    <definedName name="DESPUESCORTE" localSheetId="40">#REF!</definedName>
    <definedName name="DESPUESCORTE" localSheetId="41">#REF!</definedName>
    <definedName name="DESPUESCORTE" localSheetId="46">#REF!</definedName>
    <definedName name="DESPUESCORTE" localSheetId="52">#REF!</definedName>
    <definedName name="DESPUESCORTE" localSheetId="64">#REF!</definedName>
    <definedName name="DESPUESCORTE" localSheetId="65">#REF!</definedName>
    <definedName name="DESPUESCORTE">#REF!</definedName>
    <definedName name="dexbccr" localSheetId="67">#REF!</definedName>
    <definedName name="dexbccr" localSheetId="68">#REF!</definedName>
    <definedName name="dexbccr" localSheetId="69">#REF!</definedName>
    <definedName name="dexbccr" localSheetId="70">#REF!</definedName>
    <definedName name="dexbccr" localSheetId="72">#REF!</definedName>
    <definedName name="dexbccr" localSheetId="73">#REF!</definedName>
    <definedName name="dexbccr" localSheetId="74">#REF!</definedName>
    <definedName name="dexbccr" localSheetId="11">#REF!</definedName>
    <definedName name="dexbccr" localSheetId="10">#REF!</definedName>
    <definedName name="dexbccr" localSheetId="38">#REF!</definedName>
    <definedName name="dexbccr" localSheetId="39">#REF!</definedName>
    <definedName name="dexbccr" localSheetId="40">#REF!</definedName>
    <definedName name="dexbccr" localSheetId="41">#REF!</definedName>
    <definedName name="dexbccr" localSheetId="46">#REF!</definedName>
    <definedName name="dexbccr" localSheetId="52">#REF!</definedName>
    <definedName name="dexbccr" localSheetId="64">#REF!</definedName>
    <definedName name="dexbccr" localSheetId="65">#REF!</definedName>
    <definedName name="dexbccr">#REF!</definedName>
    <definedName name="df" localSheetId="67">[5]!df</definedName>
    <definedName name="df" localSheetId="68">[5]!df</definedName>
    <definedName name="df" localSheetId="69">[5]!df</definedName>
    <definedName name="df" localSheetId="70">[5]!df</definedName>
    <definedName name="df" localSheetId="72">[5]!df</definedName>
    <definedName name="df" localSheetId="73">[5]!df</definedName>
    <definedName name="df" localSheetId="74">[5]!df</definedName>
    <definedName name="df" localSheetId="11">#REF!</definedName>
    <definedName name="df" localSheetId="10">#REF!</definedName>
    <definedName name="df" localSheetId="38">#REF!</definedName>
    <definedName name="df" localSheetId="30">[6]!df</definedName>
    <definedName name="df" localSheetId="39">#REF!</definedName>
    <definedName name="df" localSheetId="40">[5]!df</definedName>
    <definedName name="df" localSheetId="41">[5]!df</definedName>
    <definedName name="df" localSheetId="46">[5]!df</definedName>
    <definedName name="df" localSheetId="52">[5]!df</definedName>
    <definedName name="df" localSheetId="53">[5]!df</definedName>
    <definedName name="df" localSheetId="65">[5]!df</definedName>
    <definedName name="df" localSheetId="66">[5]!df</definedName>
    <definedName name="df">#REF!</definedName>
    <definedName name="dfdf" localSheetId="67" hidden="1">'[108]Fax a enviar'!#REF!</definedName>
    <definedName name="dfdf" localSheetId="68" hidden="1">'[108]Fax a enviar'!#REF!</definedName>
    <definedName name="dfdf" localSheetId="69" hidden="1">'[108]Fax a enviar'!#REF!</definedName>
    <definedName name="dfdf" localSheetId="70" hidden="1">'[108]Fax a enviar'!#REF!</definedName>
    <definedName name="dfdf" localSheetId="72" hidden="1">'[108]Fax a enviar'!#REF!</definedName>
    <definedName name="dfdf" localSheetId="73" hidden="1">'[108]Fax a enviar'!#REF!</definedName>
    <definedName name="dfdf" localSheetId="74" hidden="1">'[108]Fax a enviar'!#REF!</definedName>
    <definedName name="dfdf" localSheetId="11" hidden="1">#REF!</definedName>
    <definedName name="dfdf" localSheetId="12" hidden="1">{#N/A,#N/A,FALSE,"slvsrtb1";#N/A,#N/A,FALSE,"slvsrtb2";#N/A,#N/A,FALSE,"slvsrtb3";#N/A,#N/A,FALSE,"slvsrtb4";#N/A,#N/A,FALSE,"slvsrtb5";#N/A,#N/A,FALSE,"slvsrtb6";#N/A,#N/A,FALSE,"slvsrtb7";#N/A,#N/A,FALSE,"slvsrtb8";#N/A,#N/A,FALSE,"slvsrtb9";#N/A,#N/A,FALSE,"slvsrtb10";#N/A,#N/A,FALSE,"slvsrtb12"}</definedName>
    <definedName name="dfdf" localSheetId="13" hidden="1">#REF!</definedName>
    <definedName name="dfdf" localSheetId="23" hidden="1">#REF!</definedName>
    <definedName name="dfdf" localSheetId="24" hidden="1">#REF!</definedName>
    <definedName name="dfdf" localSheetId="26" hidden="1">#REF!</definedName>
    <definedName name="dfdf" localSheetId="42" hidden="1">'[108]Fax a enviar'!#REF!</definedName>
    <definedName name="dfdf" localSheetId="10" hidden="1">#REF!</definedName>
    <definedName name="dfdf" localSheetId="38" hidden="1">#REF!</definedName>
    <definedName name="dfdf" localSheetId="25" hidden="1">#REF!</definedName>
    <definedName name="dfdf" localSheetId="30" hidden="1">'[108]Fax a enviar'!#REF!</definedName>
    <definedName name="dfdf" localSheetId="31" hidden="1">#REF!</definedName>
    <definedName name="dfdf" localSheetId="32" hidden="1">#REF!</definedName>
    <definedName name="dfdf" localSheetId="33" hidden="1">#REF!</definedName>
    <definedName name="dfdf" localSheetId="34" hidden="1">#REF!</definedName>
    <definedName name="dfdf" localSheetId="35" hidden="1">#REF!</definedName>
    <definedName name="dfdf" localSheetId="39" hidden="1">#REF!</definedName>
    <definedName name="dfdf" localSheetId="40" hidden="1">'[108]Fax a enviar'!#REF!</definedName>
    <definedName name="dfdf" localSheetId="41" hidden="1">'[108]Fax a enviar'!#REF!</definedName>
    <definedName name="dfdf" localSheetId="46" hidden="1">'[108]Fax a enviar'!#REF!</definedName>
    <definedName name="dfdf" localSheetId="47" hidden="1">#REF!</definedName>
    <definedName name="dfdf" localSheetId="51" hidden="1">#REF!</definedName>
    <definedName name="dfdf" localSheetId="52" hidden="1">#REF!</definedName>
    <definedName name="dfdf" localSheetId="53" hidden="1">'[108]Fax a enviar'!#REF!</definedName>
    <definedName name="dfdf" localSheetId="64" hidden="1">'[108]Fax a enviar'!#REF!</definedName>
    <definedName name="dfdf" localSheetId="65" hidden="1">'[108]Fax a enviar'!#REF!</definedName>
    <definedName name="dfdf" localSheetId="66" hidden="1">'[108]Fax a enviar'!#REF!</definedName>
    <definedName name="dfdf" hidden="1">#REF!</definedName>
    <definedName name="dfdfsd" localSheetId="67" hidden="1">'[115]Fax a enviar'!#REF!</definedName>
    <definedName name="dfdfsd" localSheetId="68" hidden="1">'[115]Fax a enviar'!#REF!</definedName>
    <definedName name="dfdfsd" localSheetId="69" hidden="1">'[115]Fax a enviar'!#REF!</definedName>
    <definedName name="dfdfsd" localSheetId="70" hidden="1">'[115]Fax a enviar'!#REF!</definedName>
    <definedName name="dfdfsd" localSheetId="72" hidden="1">'[115]Fax a enviar'!#REF!</definedName>
    <definedName name="dfdfsd" localSheetId="73" hidden="1">'[115]Fax a enviar'!#REF!</definedName>
    <definedName name="dfdfsd" localSheetId="74" hidden="1">'[115]Fax a enviar'!#REF!</definedName>
    <definedName name="dfdfsd" localSheetId="11" hidden="1">#REF!</definedName>
    <definedName name="dfdfsd" localSheetId="12" hidden="1">#REF!</definedName>
    <definedName name="dfdfsd" localSheetId="13" hidden="1">#REF!</definedName>
    <definedName name="dfdfsd" localSheetId="23" hidden="1">#REF!</definedName>
    <definedName name="dfdfsd" localSheetId="24" hidden="1">#REF!</definedName>
    <definedName name="dfdfsd" localSheetId="26" hidden="1">#REF!</definedName>
    <definedName name="dfdfsd" localSheetId="42" hidden="1">'[115]Fax a enviar'!#REF!</definedName>
    <definedName name="dfdfsd" localSheetId="10" hidden="1">#REF!</definedName>
    <definedName name="dfdfsd" localSheetId="38" hidden="1">#REF!</definedName>
    <definedName name="dfdfsd" localSheetId="25" hidden="1">#REF!</definedName>
    <definedName name="dfdfsd" localSheetId="30" hidden="1">'[115]Fax a enviar'!#REF!</definedName>
    <definedName name="dfdfsd" localSheetId="31" hidden="1">#REF!</definedName>
    <definedName name="dfdfsd" localSheetId="34" hidden="1">#REF!</definedName>
    <definedName name="dfdfsd" localSheetId="39" hidden="1">#REF!</definedName>
    <definedName name="dfdfsd" localSheetId="40" hidden="1">'[115]Fax a enviar'!#REF!</definedName>
    <definedName name="dfdfsd" localSheetId="41" hidden="1">'[115]Fax a enviar'!#REF!</definedName>
    <definedName name="dfdfsd" localSheetId="46" hidden="1">'[115]Fax a enviar'!#REF!</definedName>
    <definedName name="dfdfsd" localSheetId="47" hidden="1">#REF!</definedName>
    <definedName name="dfdfsd" localSheetId="51" hidden="1">#REF!</definedName>
    <definedName name="dfdfsd" localSheetId="52" hidden="1">#REF!</definedName>
    <definedName name="dfdfsd" localSheetId="64" hidden="1">'[115]Fax a enviar'!#REF!</definedName>
    <definedName name="dfdfsd" localSheetId="65" hidden="1">'[115]Fax a enviar'!#REF!</definedName>
    <definedName name="dfdfsd" localSheetId="66" hidden="1">'[115]Fax a enviar'!#REF!</definedName>
    <definedName name="dfdfsd" hidden="1">#REF!</definedName>
    <definedName name="dfdgfdfd" localSheetId="67" hidden="1">'[116]Fax a enviar'!#REF!</definedName>
    <definedName name="dfdgfdfd" localSheetId="68" hidden="1">'[116]Fax a enviar'!#REF!</definedName>
    <definedName name="dfdgfdfd" localSheetId="69" hidden="1">'[116]Fax a enviar'!#REF!</definedName>
    <definedName name="dfdgfdfd" localSheetId="70" hidden="1">'[116]Fax a enviar'!#REF!</definedName>
    <definedName name="dfdgfdfd" localSheetId="72" hidden="1">'[116]Fax a enviar'!#REF!</definedName>
    <definedName name="dfdgfdfd" localSheetId="73" hidden="1">'[116]Fax a enviar'!#REF!</definedName>
    <definedName name="dfdgfdfd" localSheetId="74" hidden="1">'[116]Fax a enviar'!#REF!</definedName>
    <definedName name="dfdgfdfd" localSheetId="11" hidden="1">#REF!</definedName>
    <definedName name="dfdgfdfd" localSheetId="12" hidden="1">#REF!</definedName>
    <definedName name="dfdgfdfd" localSheetId="13" hidden="1">#REF!</definedName>
    <definedName name="dfdgfdfd" localSheetId="23" hidden="1">#REF!</definedName>
    <definedName name="dfdgfdfd" localSheetId="24" hidden="1">#REF!</definedName>
    <definedName name="dfdgfdfd" localSheetId="26" hidden="1">#REF!</definedName>
    <definedName name="dfdgfdfd" localSheetId="42" hidden="1">'[116]Fax a enviar'!#REF!</definedName>
    <definedName name="dfdgfdfd" localSheetId="10" hidden="1">#REF!</definedName>
    <definedName name="dfdgfdfd" localSheetId="38" hidden="1">#REF!</definedName>
    <definedName name="dfdgfdfd" localSheetId="25" hidden="1">#REF!</definedName>
    <definedName name="dfdgfdfd" localSheetId="30" hidden="1">'[116]Fax a enviar'!#REF!</definedName>
    <definedName name="dfdgfdfd" localSheetId="39" hidden="1">#REF!</definedName>
    <definedName name="dfdgfdfd" localSheetId="40" hidden="1">'[116]Fax a enviar'!#REF!</definedName>
    <definedName name="dfdgfdfd" localSheetId="41" hidden="1">'[116]Fax a enviar'!#REF!</definedName>
    <definedName name="dfdgfdfd" localSheetId="46" hidden="1">'[116]Fax a enviar'!#REF!</definedName>
    <definedName name="dfdgfdfd" localSheetId="51" hidden="1">#REF!</definedName>
    <definedName name="dfdgfdfd" localSheetId="52" hidden="1">#REF!</definedName>
    <definedName name="dfdgfdfd" localSheetId="64" hidden="1">'[116]Fax a enviar'!#REF!</definedName>
    <definedName name="dfdgfdfd" localSheetId="65" hidden="1">'[116]Fax a enviar'!#REF!</definedName>
    <definedName name="dfdgfdfd" localSheetId="66" hidden="1">'[116]Fax a enviar'!#REF!</definedName>
    <definedName name="dfdgfdfd" hidden="1">#REF!</definedName>
    <definedName name="dfdgfdsfsd" localSheetId="67" hidden="1">#REF!</definedName>
    <definedName name="dfdgfdsfsd" localSheetId="68" hidden="1">#REF!</definedName>
    <definedName name="dfdgfdsfsd" localSheetId="69" hidden="1">#REF!</definedName>
    <definedName name="dfdgfdsfsd" localSheetId="70" hidden="1">#REF!</definedName>
    <definedName name="dfdgfdsfsd" localSheetId="72" hidden="1">#REF!</definedName>
    <definedName name="dfdgfdsfsd" localSheetId="73" hidden="1">#REF!</definedName>
    <definedName name="dfdgfdsfsd" localSheetId="74" hidden="1">#REF!</definedName>
    <definedName name="dfdgfdsfsd" localSheetId="11" hidden="1">#REF!</definedName>
    <definedName name="dfdgfdsfsd" localSheetId="12" hidden="1">#REF!</definedName>
    <definedName name="dfdgfdsfsd" localSheetId="13" hidden="1">#REF!</definedName>
    <definedName name="dfdgfdsfsd" localSheetId="23" hidden="1">#REF!</definedName>
    <definedName name="dfdgfdsfsd" localSheetId="24" hidden="1">#REF!</definedName>
    <definedName name="dfdgfdsfsd" localSheetId="26" hidden="1">#REF!</definedName>
    <definedName name="dfdgfdsfsd" localSheetId="27" hidden="1">#REF!</definedName>
    <definedName name="dfdgfdsfsd" localSheetId="42" hidden="1">#REF!</definedName>
    <definedName name="dfdgfdsfsd" localSheetId="10" hidden="1">#REF!</definedName>
    <definedName name="dfdgfdsfsd" localSheetId="38" hidden="1">#REF!</definedName>
    <definedName name="dfdgfdsfsd" localSheetId="25" hidden="1">#REF!</definedName>
    <definedName name="dfdgfdsfsd" localSheetId="30" hidden="1">#REF!</definedName>
    <definedName name="dfdgfdsfsd" localSheetId="31" hidden="1">#REF!</definedName>
    <definedName name="dfdgfdsfsd" localSheetId="34" hidden="1">#REF!</definedName>
    <definedName name="dfdgfdsfsd" localSheetId="36" hidden="1">#REF!</definedName>
    <definedName name="dfdgfdsfsd" localSheetId="37" hidden="1">#REF!</definedName>
    <definedName name="dfdgfdsfsd" localSheetId="39" hidden="1">#REF!</definedName>
    <definedName name="dfdgfdsfsd" localSheetId="40" hidden="1">#REF!</definedName>
    <definedName name="dfdgfdsfsd" localSheetId="41" hidden="1">#REF!</definedName>
    <definedName name="dfdgfdsfsd" localSheetId="46" hidden="1">#REF!</definedName>
    <definedName name="dfdgfdsfsd" localSheetId="47" hidden="1">#REF!</definedName>
    <definedName name="dfdgfdsfsd" localSheetId="48" hidden="1">#REF!</definedName>
    <definedName name="dfdgfdsfsd" localSheetId="49" hidden="1">#REF!</definedName>
    <definedName name="dfdgfdsfsd" localSheetId="52" hidden="1">#REF!</definedName>
    <definedName name="dfdgfdsfsd" localSheetId="53" hidden="1">#REF!</definedName>
    <definedName name="dfdgfdsfsd" localSheetId="64" hidden="1">#REF!</definedName>
    <definedName name="dfdgfdsfsd" localSheetId="65" hidden="1">#REF!</definedName>
    <definedName name="dfdgfdsfsd" localSheetId="66" hidden="1">#REF!</definedName>
    <definedName name="dfdgfdsfsd" hidden="1">#REF!</definedName>
    <definedName name="dfgd" localSheetId="67">#REF!</definedName>
    <definedName name="dfgd" localSheetId="68">#REF!</definedName>
    <definedName name="dfgd" localSheetId="69">#REF!</definedName>
    <definedName name="dfgd" localSheetId="70">#REF!</definedName>
    <definedName name="dfgd" localSheetId="72">#REF!</definedName>
    <definedName name="dfgd" localSheetId="73">#REF!</definedName>
    <definedName name="dfgd" localSheetId="74">#REF!</definedName>
    <definedName name="dfgd" localSheetId="11">#REF!</definedName>
    <definedName name="dfgd" localSheetId="12">#REF!</definedName>
    <definedName name="dfgd" localSheetId="13">#REF!</definedName>
    <definedName name="dfgd" localSheetId="23">#REF!</definedName>
    <definedName name="dfgd" localSheetId="26">#REF!</definedName>
    <definedName name="dfgd" localSheetId="27">#REF!</definedName>
    <definedName name="dfgd" localSheetId="10">#REF!</definedName>
    <definedName name="dfgd" localSheetId="38">#REF!</definedName>
    <definedName name="dfgd" localSheetId="25">#REF!</definedName>
    <definedName name="dfgd" localSheetId="30">#REF!</definedName>
    <definedName name="dfgd" localSheetId="31">#REF!</definedName>
    <definedName name="dfgd" localSheetId="36">#REF!</definedName>
    <definedName name="dfgd" localSheetId="37">#REF!</definedName>
    <definedName name="dfgd" localSheetId="39">#REF!</definedName>
    <definedName name="dfgd" localSheetId="40">#REF!</definedName>
    <definedName name="dfgd" localSheetId="41">#REF!</definedName>
    <definedName name="dfgd" localSheetId="46">#REF!</definedName>
    <definedName name="dfgd" localSheetId="47">#REF!</definedName>
    <definedName name="dfgd" localSheetId="48">#REF!</definedName>
    <definedName name="dfgd" localSheetId="49">#REF!</definedName>
    <definedName name="dfgd" localSheetId="52">#REF!</definedName>
    <definedName name="dfgd" localSheetId="53">#REF!</definedName>
    <definedName name="dfgd" localSheetId="64">#REF!</definedName>
    <definedName name="dfgd" localSheetId="65">#REF!</definedName>
    <definedName name="dfgd">#REF!</definedName>
    <definedName name="DG" localSheetId="67">#REF!</definedName>
    <definedName name="DG" localSheetId="68">#REF!</definedName>
    <definedName name="DG" localSheetId="69">#REF!</definedName>
    <definedName name="DG" localSheetId="70">#REF!</definedName>
    <definedName name="DG" localSheetId="72">#REF!</definedName>
    <definedName name="DG" localSheetId="73">#REF!</definedName>
    <definedName name="DG" localSheetId="74">#REF!</definedName>
    <definedName name="DG" localSheetId="11">#REF!</definedName>
    <definedName name="DG" localSheetId="12">#REF!</definedName>
    <definedName name="DG" localSheetId="13">#REF!</definedName>
    <definedName name="DG" localSheetId="23">#REF!</definedName>
    <definedName name="DG" localSheetId="24">#REF!</definedName>
    <definedName name="DG" localSheetId="26">#REF!</definedName>
    <definedName name="DG" localSheetId="10">#REF!</definedName>
    <definedName name="DG" localSheetId="38">#REF!</definedName>
    <definedName name="DG" localSheetId="25">#REF!</definedName>
    <definedName name="DG" localSheetId="30">#REF!</definedName>
    <definedName name="DG" localSheetId="31">#REF!</definedName>
    <definedName name="DG" localSheetId="36">#REF!</definedName>
    <definedName name="DG" localSheetId="37">#REF!</definedName>
    <definedName name="DG" localSheetId="39">#REF!</definedName>
    <definedName name="DG" localSheetId="40">#REF!</definedName>
    <definedName name="DG" localSheetId="41">#REF!</definedName>
    <definedName name="DG" localSheetId="46">#REF!</definedName>
    <definedName name="DG" localSheetId="47">#REF!</definedName>
    <definedName name="DG" localSheetId="52">#REF!</definedName>
    <definedName name="DG" localSheetId="53">#REF!</definedName>
    <definedName name="DG" localSheetId="64">#REF!</definedName>
    <definedName name="DG" localSheetId="65">#REF!</definedName>
    <definedName name="DG">#REF!</definedName>
    <definedName name="DG_S" localSheetId="67">#REF!</definedName>
    <definedName name="DG_S" localSheetId="68">#REF!</definedName>
    <definedName name="DG_S" localSheetId="69">#REF!</definedName>
    <definedName name="DG_S" localSheetId="70">#REF!</definedName>
    <definedName name="DG_S" localSheetId="72">#REF!</definedName>
    <definedName name="DG_S" localSheetId="73">#REF!</definedName>
    <definedName name="DG_S" localSheetId="74">#REF!</definedName>
    <definedName name="DG_S" localSheetId="11">#REF!</definedName>
    <definedName name="DG_S" localSheetId="12">#REF!</definedName>
    <definedName name="DG_S" localSheetId="13">#REF!</definedName>
    <definedName name="DG_S" localSheetId="23">#REF!</definedName>
    <definedName name="DG_S" localSheetId="24">#REF!</definedName>
    <definedName name="DG_S" localSheetId="26">#REF!</definedName>
    <definedName name="DG_S" localSheetId="10">#REF!</definedName>
    <definedName name="DG_S" localSheetId="38">#REF!</definedName>
    <definedName name="DG_S" localSheetId="25">#REF!</definedName>
    <definedName name="DG_S" localSheetId="31">#REF!</definedName>
    <definedName name="DG_S" localSheetId="39">#REF!</definedName>
    <definedName name="DG_S" localSheetId="40">#REF!</definedName>
    <definedName name="DG_S" localSheetId="41">#REF!</definedName>
    <definedName name="DG_S" localSheetId="46">#REF!</definedName>
    <definedName name="DG_S" localSheetId="47">#REF!</definedName>
    <definedName name="DG_S" localSheetId="52">#REF!</definedName>
    <definedName name="DG_S" localSheetId="53">#REF!</definedName>
    <definedName name="DG_S" localSheetId="64">#REF!</definedName>
    <definedName name="DG_S" localSheetId="65">#REF!</definedName>
    <definedName name="DG_S">#REF!</definedName>
    <definedName name="dgdgd" localSheetId="67" hidden="1">#REF!</definedName>
    <definedName name="dgdgd" localSheetId="68" hidden="1">#REF!</definedName>
    <definedName name="dgdgd" localSheetId="69" hidden="1">#REF!</definedName>
    <definedName name="dgdgd" localSheetId="70" hidden="1">#REF!</definedName>
    <definedName name="dgdgd" localSheetId="72" hidden="1">#REF!</definedName>
    <definedName name="dgdgd" localSheetId="73" hidden="1">#REF!</definedName>
    <definedName name="dgdgd" localSheetId="74" hidden="1">#REF!</definedName>
    <definedName name="dgdgd" localSheetId="11" hidden="1">#REF!</definedName>
    <definedName name="dgdgd" localSheetId="12" hidden="1">#REF!</definedName>
    <definedName name="dgdgd" localSheetId="13" hidden="1">#REF!</definedName>
    <definedName name="dgdgd" localSheetId="23" hidden="1">#REF!</definedName>
    <definedName name="dgdgd" localSheetId="27" hidden="1">#REF!</definedName>
    <definedName name="dgdgd" localSheetId="10" hidden="1">#REF!</definedName>
    <definedName name="dgdgd" localSheetId="38" hidden="1">#REF!</definedName>
    <definedName name="dgdgd" localSheetId="25" hidden="1">#REF!</definedName>
    <definedName name="dgdgd" localSheetId="31" hidden="1">#REF!</definedName>
    <definedName name="dgdgd" localSheetId="39" hidden="1">#REF!</definedName>
    <definedName name="dgdgd" localSheetId="40" hidden="1">#REF!</definedName>
    <definedName name="dgdgd" localSheetId="41" hidden="1">#REF!</definedName>
    <definedName name="dgdgd" localSheetId="46" hidden="1">#REF!</definedName>
    <definedName name="dgdgd" localSheetId="47" hidden="1">#REF!</definedName>
    <definedName name="dgdgd" localSheetId="48" hidden="1">#REF!</definedName>
    <definedName name="dgdgd" localSheetId="49" hidden="1">#REF!</definedName>
    <definedName name="dgdgd" localSheetId="52" hidden="1">#REF!</definedName>
    <definedName name="dgdgd" localSheetId="53" hidden="1">#REF!</definedName>
    <definedName name="dgdgd" localSheetId="64" hidden="1">#REF!</definedName>
    <definedName name="dgdgd" localSheetId="65" hidden="1">#REF!</definedName>
    <definedName name="dgdgd" hidden="1">#REF!</definedName>
    <definedName name="DGImonth" localSheetId="67">#REF!</definedName>
    <definedName name="DGImonth" localSheetId="68">#REF!</definedName>
    <definedName name="DGImonth" localSheetId="69">#REF!</definedName>
    <definedName name="DGImonth" localSheetId="70">#REF!</definedName>
    <definedName name="DGImonth" localSheetId="72">#REF!</definedName>
    <definedName name="DGImonth" localSheetId="73">#REF!</definedName>
    <definedName name="DGImonth" localSheetId="74">#REF!</definedName>
    <definedName name="DGImonth" localSheetId="11">#REF!</definedName>
    <definedName name="DGImonth" localSheetId="12">#REF!</definedName>
    <definedName name="DGImonth" localSheetId="13">#REF!</definedName>
    <definedName name="DGImonth" localSheetId="10">#REF!</definedName>
    <definedName name="DGImonth" localSheetId="38">#REF!</definedName>
    <definedName name="DGImonth" localSheetId="39">#REF!</definedName>
    <definedName name="DGImonth" localSheetId="40">#REF!</definedName>
    <definedName name="DGImonth" localSheetId="41">#REF!</definedName>
    <definedName name="DGImonth" localSheetId="46">#REF!</definedName>
    <definedName name="DGImonth" localSheetId="52">#REF!</definedName>
    <definedName name="DGImonth" localSheetId="64">#REF!</definedName>
    <definedName name="DGImonth" localSheetId="65">#REF!</definedName>
    <definedName name="DGImonth">#REF!</definedName>
    <definedName name="DGproj">#N/A</definedName>
    <definedName name="DIARIO" localSheetId="67">#REF!</definedName>
    <definedName name="DIARIO" localSheetId="68">#REF!</definedName>
    <definedName name="DIARIO" localSheetId="69">#REF!</definedName>
    <definedName name="DIARIO" localSheetId="70">#REF!</definedName>
    <definedName name="DIARIO" localSheetId="72">#REF!</definedName>
    <definedName name="DIARIO" localSheetId="73">#REF!</definedName>
    <definedName name="DIARIO" localSheetId="74">#REF!</definedName>
    <definedName name="DIARIO" localSheetId="11">#REF!</definedName>
    <definedName name="DIARIO" localSheetId="10">#REF!</definedName>
    <definedName name="DIARIO" localSheetId="38">#REF!</definedName>
    <definedName name="DIARIO" localSheetId="39">#REF!</definedName>
    <definedName name="DIARIO" localSheetId="40">#REF!</definedName>
    <definedName name="DIARIO" localSheetId="41">#REF!</definedName>
    <definedName name="DIARIO" localSheetId="46">#REF!</definedName>
    <definedName name="DIARIO" localSheetId="52">#REF!</definedName>
    <definedName name="DIARIO" localSheetId="64">#REF!</definedName>
    <definedName name="DIARIO" localSheetId="65">#REF!</definedName>
    <definedName name="DIARIO" localSheetId="66">#REF!</definedName>
    <definedName name="DIARIO">#REF!</definedName>
    <definedName name="DIC._88" localSheetId="67">#REF!</definedName>
    <definedName name="DIC._88" localSheetId="68">#REF!</definedName>
    <definedName name="DIC._88" localSheetId="69">#REF!</definedName>
    <definedName name="DIC._88" localSheetId="70">#REF!</definedName>
    <definedName name="DIC._88" localSheetId="72">#REF!</definedName>
    <definedName name="DIC._88" localSheetId="73">#REF!</definedName>
    <definedName name="DIC._88" localSheetId="74">#REF!</definedName>
    <definedName name="DIC._88" localSheetId="11">#REF!</definedName>
    <definedName name="DIC._88" localSheetId="10">#REF!</definedName>
    <definedName name="DIC._88" localSheetId="38">#REF!</definedName>
    <definedName name="DIC._88" localSheetId="39">#REF!</definedName>
    <definedName name="DIC._88" localSheetId="40">#REF!</definedName>
    <definedName name="DIC._88" localSheetId="41">#REF!</definedName>
    <definedName name="DIC._88" localSheetId="46">#REF!</definedName>
    <definedName name="DIC._88" localSheetId="52">#REF!</definedName>
    <definedName name="DIC._88" localSheetId="64">#REF!</definedName>
    <definedName name="DIC._88" localSheetId="65">#REF!</definedName>
    <definedName name="DIC._88" localSheetId="66">#REF!</definedName>
    <definedName name="DIC._88">#REF!</definedName>
    <definedName name="DIC._89" localSheetId="67">#REF!</definedName>
    <definedName name="DIC._89" localSheetId="68">#REF!</definedName>
    <definedName name="DIC._89" localSheetId="69">#REF!</definedName>
    <definedName name="DIC._89" localSheetId="70">#REF!</definedName>
    <definedName name="DIC._89" localSheetId="72">#REF!</definedName>
    <definedName name="DIC._89" localSheetId="73">#REF!</definedName>
    <definedName name="DIC._89" localSheetId="74">#REF!</definedName>
    <definedName name="DIC._89" localSheetId="11">#REF!</definedName>
    <definedName name="DIC._89" localSheetId="10">#REF!</definedName>
    <definedName name="DIC._89" localSheetId="38">#REF!</definedName>
    <definedName name="DIC._89" localSheetId="39">#REF!</definedName>
    <definedName name="DIC._89" localSheetId="40">#REF!</definedName>
    <definedName name="DIC._89" localSheetId="41">#REF!</definedName>
    <definedName name="DIC._89" localSheetId="46">#REF!</definedName>
    <definedName name="DIC._89" localSheetId="52">#REF!</definedName>
    <definedName name="DIC._89" localSheetId="64">#REF!</definedName>
    <definedName name="DIC._89" localSheetId="65">#REF!</definedName>
    <definedName name="DIC._89">#REF!</definedName>
    <definedName name="DIFCTO00" localSheetId="67">#REF!</definedName>
    <definedName name="DIFCTO00" localSheetId="68">#REF!</definedName>
    <definedName name="DIFCTO00" localSheetId="69">#REF!</definedName>
    <definedName name="DIFCTO00" localSheetId="70">#REF!</definedName>
    <definedName name="DIFCTO00" localSheetId="72">#REF!</definedName>
    <definedName name="DIFCTO00" localSheetId="73">#REF!</definedName>
    <definedName name="DIFCTO00" localSheetId="74">#REF!</definedName>
    <definedName name="DIFCTO00" localSheetId="11">#REF!</definedName>
    <definedName name="DIFCTO00" localSheetId="10">#REF!</definedName>
    <definedName name="DIFCTO00" localSheetId="38">#REF!</definedName>
    <definedName name="DIFCTO00" localSheetId="39">#REF!</definedName>
    <definedName name="DIFCTO00" localSheetId="40">#REF!</definedName>
    <definedName name="DIFCTO00" localSheetId="41">#REF!</definedName>
    <definedName name="DIFCTO00" localSheetId="46">#REF!</definedName>
    <definedName name="DIFCTO00" localSheetId="52">#REF!</definedName>
    <definedName name="DIFCTO00" localSheetId="64">#REF!</definedName>
    <definedName name="DIFCTO00" localSheetId="65">#REF!</definedName>
    <definedName name="DIFCTO00">#REF!</definedName>
    <definedName name="DIFCTO97" localSheetId="67">#REF!</definedName>
    <definedName name="DIFCTO97" localSheetId="68">#REF!</definedName>
    <definedName name="DIFCTO97" localSheetId="69">#REF!</definedName>
    <definedName name="DIFCTO97" localSheetId="70">#REF!</definedName>
    <definedName name="DIFCTO97" localSheetId="72">#REF!</definedName>
    <definedName name="DIFCTO97" localSheetId="73">#REF!</definedName>
    <definedName name="DIFCTO97" localSheetId="74">#REF!</definedName>
    <definedName name="DIFCTO97" localSheetId="11">#REF!</definedName>
    <definedName name="DIFCTO97" localSheetId="10">#REF!</definedName>
    <definedName name="DIFCTO97" localSheetId="38">#REF!</definedName>
    <definedName name="DIFCTO97" localSheetId="39">#REF!</definedName>
    <definedName name="DIFCTO97" localSheetId="40">#REF!</definedName>
    <definedName name="DIFCTO97" localSheetId="41">#REF!</definedName>
    <definedName name="DIFCTO97" localSheetId="46">#REF!</definedName>
    <definedName name="DIFCTO97" localSheetId="52">#REF!</definedName>
    <definedName name="DIFCTO97" localSheetId="64">#REF!</definedName>
    <definedName name="DIFCTO97" localSheetId="65">#REF!</definedName>
    <definedName name="DIFCTO97">#REF!</definedName>
    <definedName name="DIFCTO98" localSheetId="67">#REF!</definedName>
    <definedName name="DIFCTO98" localSheetId="68">#REF!</definedName>
    <definedName name="DIFCTO98" localSheetId="69">#REF!</definedName>
    <definedName name="DIFCTO98" localSheetId="70">#REF!</definedName>
    <definedName name="DIFCTO98" localSheetId="72">#REF!</definedName>
    <definedName name="DIFCTO98" localSheetId="73">#REF!</definedName>
    <definedName name="DIFCTO98" localSheetId="74">#REF!</definedName>
    <definedName name="DIFCTO98" localSheetId="11">#REF!</definedName>
    <definedName name="DIFCTO98" localSheetId="10">#REF!</definedName>
    <definedName name="DIFCTO98" localSheetId="38">#REF!</definedName>
    <definedName name="DIFCTO98" localSheetId="39">#REF!</definedName>
    <definedName name="DIFCTO98" localSheetId="40">#REF!</definedName>
    <definedName name="DIFCTO98" localSheetId="41">#REF!</definedName>
    <definedName name="DIFCTO98" localSheetId="46">#REF!</definedName>
    <definedName name="DIFCTO98" localSheetId="52">#REF!</definedName>
    <definedName name="DIFCTO98" localSheetId="64">#REF!</definedName>
    <definedName name="DIFCTO98" localSheetId="65">#REF!</definedName>
    <definedName name="DIFCTO98">#REF!</definedName>
    <definedName name="DIFCTO99" localSheetId="67">#REF!</definedName>
    <definedName name="DIFCTO99" localSheetId="68">#REF!</definedName>
    <definedName name="DIFCTO99" localSheetId="69">#REF!</definedName>
    <definedName name="DIFCTO99" localSheetId="70">#REF!</definedName>
    <definedName name="DIFCTO99" localSheetId="72">#REF!</definedName>
    <definedName name="DIFCTO99" localSheetId="73">#REF!</definedName>
    <definedName name="DIFCTO99" localSheetId="74">#REF!</definedName>
    <definedName name="DIFCTO99" localSheetId="11">#REF!</definedName>
    <definedName name="DIFCTO99" localSheetId="10">#REF!</definedName>
    <definedName name="DIFCTO99" localSheetId="38">#REF!</definedName>
    <definedName name="DIFCTO99" localSheetId="39">#REF!</definedName>
    <definedName name="DIFCTO99" localSheetId="40">#REF!</definedName>
    <definedName name="DIFCTO99" localSheetId="41">#REF!</definedName>
    <definedName name="DIFCTO99" localSheetId="46">#REF!</definedName>
    <definedName name="DIFCTO99" localSheetId="52">#REF!</definedName>
    <definedName name="DIFCTO99" localSheetId="64">#REF!</definedName>
    <definedName name="DIFCTO99" localSheetId="65">#REF!</definedName>
    <definedName name="DIFCTO99">#REF!</definedName>
    <definedName name="Diferencia" localSheetId="67">[117]A.11!#REF!</definedName>
    <definedName name="Diferencia" localSheetId="68">[117]A.11!#REF!</definedName>
    <definedName name="Diferencia" localSheetId="69">[117]A.11!#REF!</definedName>
    <definedName name="Diferencia" localSheetId="70">[117]A.11!#REF!</definedName>
    <definedName name="Diferencia" localSheetId="72">[117]A.11!#REF!</definedName>
    <definedName name="Diferencia" localSheetId="73">[117]A.11!#REF!</definedName>
    <definedName name="Diferencia" localSheetId="74">[117]A.11!#REF!</definedName>
    <definedName name="Diferencia" localSheetId="11">#REF!</definedName>
    <definedName name="Diferencia" localSheetId="10">#REF!</definedName>
    <definedName name="Diferencia" localSheetId="38">#REF!</definedName>
    <definedName name="Diferencia" localSheetId="39">#REF!</definedName>
    <definedName name="Diferencia" localSheetId="46">[117]A.11!#REF!</definedName>
    <definedName name="Diferencia" localSheetId="51">#REF!</definedName>
    <definedName name="Diferencia" localSheetId="52">[117]A.11!#REF!</definedName>
    <definedName name="Diferencia" localSheetId="65">[117]A.11!#REF!</definedName>
    <definedName name="Diferencia" localSheetId="66">[117]A.11!#REF!</definedName>
    <definedName name="Diferencia">#REF!</definedName>
    <definedName name="DISB" localSheetId="67">[69]Debt!#REF!</definedName>
    <definedName name="DISB" localSheetId="68">[69]Debt!#REF!</definedName>
    <definedName name="DISB" localSheetId="69">[69]Debt!#REF!</definedName>
    <definedName name="DISB" localSheetId="70">[69]Debt!#REF!</definedName>
    <definedName name="DISB" localSheetId="72">[69]Debt!#REF!</definedName>
    <definedName name="DISB" localSheetId="73">[69]Debt!#REF!</definedName>
    <definedName name="DISB" localSheetId="74">[69]Debt!#REF!</definedName>
    <definedName name="DISB" localSheetId="11">#REF!</definedName>
    <definedName name="DISB" localSheetId="10">#REF!</definedName>
    <definedName name="DISB" localSheetId="38">#REF!</definedName>
    <definedName name="DISB" localSheetId="30">[69]Debt!#REF!</definedName>
    <definedName name="DISB" localSheetId="39">#REF!</definedName>
    <definedName name="DISB" localSheetId="46">[69]Debt!#REF!</definedName>
    <definedName name="DISB" localSheetId="51">#REF!</definedName>
    <definedName name="DISB" localSheetId="52">[69]Debt!#REF!</definedName>
    <definedName name="DISB" localSheetId="65">[69]Debt!#REF!</definedName>
    <definedName name="DISB" localSheetId="66">[69]Debt!#REF!</definedName>
    <definedName name="DISB">#REF!</definedName>
    <definedName name="Discount_IDA" localSheetId="11">#REF!</definedName>
    <definedName name="Discount_IDA" localSheetId="23">#REF!</definedName>
    <definedName name="Discount_IDA" localSheetId="24">#REF!</definedName>
    <definedName name="Discount_IDA" localSheetId="26">#REF!</definedName>
    <definedName name="Discount_IDA" localSheetId="10">#REF!</definedName>
    <definedName name="Discount_IDA" localSheetId="38">#REF!</definedName>
    <definedName name="Discount_IDA" localSheetId="25">#REF!</definedName>
    <definedName name="Discount_IDA" localSheetId="39">#REF!</definedName>
    <definedName name="Discount_IDA" localSheetId="46">[118]NPV!$B$28</definedName>
    <definedName name="Discount_IDA" localSheetId="51">#REF!</definedName>
    <definedName name="Discount_IDA" localSheetId="52">#REF!</definedName>
    <definedName name="Discount_IDA" localSheetId="66">[118]NPV!$B$28</definedName>
    <definedName name="Discount_IDA">#REF!</definedName>
    <definedName name="Discount_IDA1" localSheetId="67">#REF!</definedName>
    <definedName name="Discount_IDA1" localSheetId="68">#REF!</definedName>
    <definedName name="Discount_IDA1" localSheetId="69">#REF!</definedName>
    <definedName name="Discount_IDA1" localSheetId="70">#REF!</definedName>
    <definedName name="Discount_IDA1" localSheetId="72">#REF!</definedName>
    <definedName name="Discount_IDA1" localSheetId="73">#REF!</definedName>
    <definedName name="Discount_IDA1" localSheetId="74">#REF!</definedName>
    <definedName name="Discount_IDA1" localSheetId="11">#REF!</definedName>
    <definedName name="Discount_IDA1" localSheetId="12">#REF!</definedName>
    <definedName name="Discount_IDA1" localSheetId="13">#REF!</definedName>
    <definedName name="Discount_IDA1" localSheetId="10">#REF!</definedName>
    <definedName name="Discount_IDA1" localSheetId="38">#REF!</definedName>
    <definedName name="Discount_IDA1" localSheetId="30">#REF!</definedName>
    <definedName name="Discount_IDA1" localSheetId="39">#REF!</definedName>
    <definedName name="Discount_IDA1" localSheetId="40">#REF!</definedName>
    <definedName name="Discount_IDA1" localSheetId="41">#REF!</definedName>
    <definedName name="Discount_IDA1" localSheetId="46">#REF!</definedName>
    <definedName name="Discount_IDA1" localSheetId="52">#REF!</definedName>
    <definedName name="Discount_IDA1" localSheetId="53">#REF!</definedName>
    <definedName name="Discount_IDA1" localSheetId="64">#REF!</definedName>
    <definedName name="Discount_IDA1" localSheetId="65">#REF!</definedName>
    <definedName name="Discount_IDA1" localSheetId="66">#REF!</definedName>
    <definedName name="Discount_IDA1">#REF!</definedName>
    <definedName name="Discount_NC" localSheetId="67">[118]NPV!#REF!</definedName>
    <definedName name="Discount_NC" localSheetId="68">[118]NPV!#REF!</definedName>
    <definedName name="Discount_NC" localSheetId="69">[118]NPV!#REF!</definedName>
    <definedName name="Discount_NC" localSheetId="70">[118]NPV!#REF!</definedName>
    <definedName name="Discount_NC" localSheetId="72">[118]NPV!#REF!</definedName>
    <definedName name="Discount_NC" localSheetId="73">[118]NPV!#REF!</definedName>
    <definedName name="Discount_NC" localSheetId="74">[118]NPV!#REF!</definedName>
    <definedName name="Discount_NC" localSheetId="11">#REF!</definedName>
    <definedName name="Discount_NC" localSheetId="12">#REF!</definedName>
    <definedName name="Discount_NC" localSheetId="13">#REF!</definedName>
    <definedName name="Discount_NC" localSheetId="23">#REF!</definedName>
    <definedName name="Discount_NC" localSheetId="24">#REF!</definedName>
    <definedName name="Discount_NC" localSheetId="26">#REF!</definedName>
    <definedName name="Discount_NC" localSheetId="42">[118]NPV!#REF!</definedName>
    <definedName name="Discount_NC" localSheetId="10">#REF!</definedName>
    <definedName name="Discount_NC" localSheetId="38">#REF!</definedName>
    <definedName name="Discount_NC" localSheetId="25">#REF!</definedName>
    <definedName name="Discount_NC" localSheetId="30">[118]NPV!#REF!</definedName>
    <definedName name="Discount_NC" localSheetId="32">#REF!</definedName>
    <definedName name="Discount_NC" localSheetId="33">#REF!</definedName>
    <definedName name="Discount_NC" localSheetId="34">#REF!</definedName>
    <definedName name="Discount_NC" localSheetId="35">#REF!</definedName>
    <definedName name="Discount_NC" localSheetId="39">#REF!</definedName>
    <definedName name="Discount_NC" localSheetId="40">[118]NPV!#REF!</definedName>
    <definedName name="Discount_NC" localSheetId="41">[118]NPV!#REF!</definedName>
    <definedName name="Discount_NC" localSheetId="46">[118]NPV!#REF!</definedName>
    <definedName name="Discount_NC" localSheetId="47">#REF!</definedName>
    <definedName name="Discount_NC" localSheetId="51">#REF!</definedName>
    <definedName name="Discount_NC" localSheetId="52">#REF!</definedName>
    <definedName name="Discount_NC" localSheetId="53">[118]NPV!#REF!</definedName>
    <definedName name="Discount_NC" localSheetId="64">[118]NPV!#REF!</definedName>
    <definedName name="Discount_NC" localSheetId="65">[118]NPV!#REF!</definedName>
    <definedName name="Discount_NC" localSheetId="66">[118]NPV!#REF!</definedName>
    <definedName name="Discount_NC">#REF!</definedName>
    <definedName name="DiscountRate" localSheetId="67">#REF!</definedName>
    <definedName name="DiscountRate" localSheetId="68">#REF!</definedName>
    <definedName name="DiscountRate" localSheetId="69">#REF!</definedName>
    <definedName name="DiscountRate" localSheetId="70">#REF!</definedName>
    <definedName name="DiscountRate" localSheetId="72">#REF!</definedName>
    <definedName name="DiscountRate" localSheetId="73">#REF!</definedName>
    <definedName name="DiscountRate" localSheetId="74">#REF!</definedName>
    <definedName name="DiscountRate" localSheetId="11">#REF!</definedName>
    <definedName name="DiscountRate" localSheetId="12">#REF!</definedName>
    <definedName name="DiscountRate" localSheetId="13">#REF!</definedName>
    <definedName name="DiscountRate" localSheetId="23">#REF!</definedName>
    <definedName name="DiscountRate" localSheetId="24">#REF!</definedName>
    <definedName name="DiscountRate" localSheetId="26">#REF!</definedName>
    <definedName name="DiscountRate" localSheetId="42">#REF!</definedName>
    <definedName name="DiscountRate" localSheetId="10">#REF!</definedName>
    <definedName name="DiscountRate" localSheetId="38">#REF!</definedName>
    <definedName name="DiscountRate" localSheetId="25">#REF!</definedName>
    <definedName name="DiscountRate" localSheetId="30">#REF!</definedName>
    <definedName name="DiscountRate" localSheetId="31">#REF!</definedName>
    <definedName name="DiscountRate" localSheetId="34">#REF!</definedName>
    <definedName name="DiscountRate" localSheetId="36">#REF!</definedName>
    <definedName name="DiscountRate" localSheetId="37">#REF!</definedName>
    <definedName name="DiscountRate" localSheetId="39">#REF!</definedName>
    <definedName name="DiscountRate" localSheetId="40">#REF!</definedName>
    <definedName name="DiscountRate" localSheetId="41">#REF!</definedName>
    <definedName name="DiscountRate" localSheetId="46">#REF!</definedName>
    <definedName name="DiscountRate" localSheetId="47">#REF!</definedName>
    <definedName name="DiscountRate" localSheetId="52">#REF!</definedName>
    <definedName name="DiscountRate" localSheetId="53">#REF!</definedName>
    <definedName name="DiscountRate" localSheetId="64">#REF!</definedName>
    <definedName name="DiscountRate" localSheetId="65">#REF!</definedName>
    <definedName name="DiscountRate" localSheetId="66">#REF!</definedName>
    <definedName name="DiscountRate">#REF!</definedName>
    <definedName name="divi" localSheetId="11">#REF!</definedName>
    <definedName name="divi" localSheetId="10">#REF!</definedName>
    <definedName name="divi" localSheetId="38">#REF!</definedName>
    <definedName name="divi" localSheetId="39">#REF!</definedName>
    <definedName name="divi" localSheetId="46">[119]Base!$H$2816</definedName>
    <definedName name="divi" localSheetId="51">#REF!</definedName>
    <definedName name="divi" localSheetId="52">[119]Base!$H$2816</definedName>
    <definedName name="divi" localSheetId="66">[119]Base!$H$2816</definedName>
    <definedName name="divi">#REF!</definedName>
    <definedName name="DIVISOOR" localSheetId="11">#REF!</definedName>
    <definedName name="DIVISOOR" localSheetId="10">#REF!</definedName>
    <definedName name="DIVISOOR" localSheetId="38">#REF!</definedName>
    <definedName name="DIVISOOR" localSheetId="39">#REF!</definedName>
    <definedName name="DIVISOOR" localSheetId="46">[120]Sheet2!$A$46</definedName>
    <definedName name="DIVISOOR" localSheetId="51">#REF!</definedName>
    <definedName name="DIVISOOR" localSheetId="52">[120]Sheet2!$A$46</definedName>
    <definedName name="DIVISOOR" localSheetId="66">[120]Sheet2!$A$46</definedName>
    <definedName name="DIVISOOR">#REF!</definedName>
    <definedName name="DIVISOR" localSheetId="67">#REF!</definedName>
    <definedName name="DIVISOR" localSheetId="68">#REF!</definedName>
    <definedName name="DIVISOR" localSheetId="69">#REF!</definedName>
    <definedName name="DIVISOR" localSheetId="70">#REF!</definedName>
    <definedName name="DIVISOR" localSheetId="72">#REF!</definedName>
    <definedName name="DIVISOR" localSheetId="73">#REF!</definedName>
    <definedName name="DIVISOR" localSheetId="74">#REF!</definedName>
    <definedName name="DIVISOR" localSheetId="11">#REF!</definedName>
    <definedName name="divisor" localSheetId="12">#REF!</definedName>
    <definedName name="DIVISOR" localSheetId="13">#REF!</definedName>
    <definedName name="DIVISOR" localSheetId="23">#REF!</definedName>
    <definedName name="DIVISOR" localSheetId="24">#REF!</definedName>
    <definedName name="DIVISOR" localSheetId="26">#REF!</definedName>
    <definedName name="DIVISOR" localSheetId="27">#REF!</definedName>
    <definedName name="DIVISOR" localSheetId="10">#REF!</definedName>
    <definedName name="DIVISOR" localSheetId="38">#REF!</definedName>
    <definedName name="DIVISOR" localSheetId="25">#REF!</definedName>
    <definedName name="DIVISOR" localSheetId="30">#REF!</definedName>
    <definedName name="DIVISOR" localSheetId="31">#REF!</definedName>
    <definedName name="DIVISOR" localSheetId="36">#REF!</definedName>
    <definedName name="DIVISOR" localSheetId="37">#REF!</definedName>
    <definedName name="DIVISOR" localSheetId="39">#REF!</definedName>
    <definedName name="DIVISOR" localSheetId="40">#REF!</definedName>
    <definedName name="DIVISOR" localSheetId="41">#REF!</definedName>
    <definedName name="DIVISOR" localSheetId="46">#REF!</definedName>
    <definedName name="DIVISOR" localSheetId="47">#REF!</definedName>
    <definedName name="DIVISOR" localSheetId="48">#REF!</definedName>
    <definedName name="DIVISOR" localSheetId="49">#REF!</definedName>
    <definedName name="DIVISOR" localSheetId="52">#REF!</definedName>
    <definedName name="DIVISOR" localSheetId="53">#REF!</definedName>
    <definedName name="DIVISOR" localSheetId="64">#REF!</definedName>
    <definedName name="DIVISOR" localSheetId="65">#REF!</definedName>
    <definedName name="DIVISOR" localSheetId="66">#REF!</definedName>
    <definedName name="DIVISOR">#REF!</definedName>
    <definedName name="DIVISOR1" localSheetId="67">#REF!</definedName>
    <definedName name="DIVISOR1" localSheetId="68">#REF!</definedName>
    <definedName name="DIVISOR1" localSheetId="69">#REF!</definedName>
    <definedName name="DIVISOR1" localSheetId="70">#REF!</definedName>
    <definedName name="DIVISOR1" localSheetId="72">#REF!</definedName>
    <definedName name="DIVISOR1" localSheetId="73">#REF!</definedName>
    <definedName name="DIVISOR1" localSheetId="74">#REF!</definedName>
    <definedName name="DIVISOR1" localSheetId="11">#REF!</definedName>
    <definedName name="DIVISOR1" localSheetId="12">#REF!</definedName>
    <definedName name="DIVISOR1" localSheetId="23">#REF!</definedName>
    <definedName name="DIVISOR1" localSheetId="26">#REF!</definedName>
    <definedName name="DIVISOR1" localSheetId="27">#REF!</definedName>
    <definedName name="DIVISOR1" localSheetId="10">#REF!</definedName>
    <definedName name="DIVISOR1" localSheetId="38">#REF!</definedName>
    <definedName name="DIVISOR1" localSheetId="25">#REF!</definedName>
    <definedName name="DIVISOR1" localSheetId="30">#REF!</definedName>
    <definedName name="DIVISOR1" localSheetId="31">#REF!</definedName>
    <definedName name="DIVISOR1" localSheetId="36">#REF!</definedName>
    <definedName name="DIVISOR1" localSheetId="37">#REF!</definedName>
    <definedName name="DIVISOR1" localSheetId="39">#REF!</definedName>
    <definedName name="DIVISOR1" localSheetId="40">#REF!</definedName>
    <definedName name="DIVISOR1" localSheetId="41">#REF!</definedName>
    <definedName name="DIVISOR1" localSheetId="46">#REF!</definedName>
    <definedName name="DIVISOR1" localSheetId="47">#REF!</definedName>
    <definedName name="DIVISOR1" localSheetId="48">#REF!</definedName>
    <definedName name="DIVISOR1" localSheetId="49">#REF!</definedName>
    <definedName name="DIVISOR1" localSheetId="52">#REF!</definedName>
    <definedName name="DIVISOR1" localSheetId="53">#REF!</definedName>
    <definedName name="DIVISOR1" localSheetId="64">#REF!</definedName>
    <definedName name="DIVISOR1" localSheetId="65">#REF!</definedName>
    <definedName name="DIVISOR1">#REF!</definedName>
    <definedName name="DKK" localSheetId="67">#REF!</definedName>
    <definedName name="DKK" localSheetId="68">#REF!</definedName>
    <definedName name="DKK" localSheetId="69">#REF!</definedName>
    <definedName name="DKK" localSheetId="70">#REF!</definedName>
    <definedName name="DKK" localSheetId="72">#REF!</definedName>
    <definedName name="DKK" localSheetId="73">#REF!</definedName>
    <definedName name="DKK" localSheetId="74">#REF!</definedName>
    <definedName name="DKK" localSheetId="11">#REF!</definedName>
    <definedName name="DKK" localSheetId="12">#REF!</definedName>
    <definedName name="DKK" localSheetId="23">#REF!</definedName>
    <definedName name="DKK" localSheetId="27">#REF!</definedName>
    <definedName name="DKK" localSheetId="10">#REF!</definedName>
    <definedName name="DKK" localSheetId="38">#REF!</definedName>
    <definedName name="DKK" localSheetId="25">#REF!</definedName>
    <definedName name="DKK" localSheetId="31">#REF!</definedName>
    <definedName name="DKK" localSheetId="39">#REF!</definedName>
    <definedName name="DKK" localSheetId="40">#REF!</definedName>
    <definedName name="DKK" localSheetId="41">#REF!</definedName>
    <definedName name="DKK" localSheetId="46">#REF!</definedName>
    <definedName name="DKK" localSheetId="47">#REF!</definedName>
    <definedName name="DKK" localSheetId="48">#REF!</definedName>
    <definedName name="DKK" localSheetId="49">#REF!</definedName>
    <definedName name="DKK" localSheetId="52">#REF!</definedName>
    <definedName name="DKK" localSheetId="53">#REF!</definedName>
    <definedName name="DKK" localSheetId="64">#REF!</definedName>
    <definedName name="DKK" localSheetId="65">#REF!</definedName>
    <definedName name="DKK">#REF!</definedName>
    <definedName name="DKR" localSheetId="67">#REF!</definedName>
    <definedName name="DKR" localSheetId="68">#REF!</definedName>
    <definedName name="DKR" localSheetId="69">#REF!</definedName>
    <definedName name="DKR" localSheetId="70">#REF!</definedName>
    <definedName name="DKR" localSheetId="72">#REF!</definedName>
    <definedName name="DKR" localSheetId="73">#REF!</definedName>
    <definedName name="DKR" localSheetId="74">#REF!</definedName>
    <definedName name="DKR" localSheetId="11">#REF!</definedName>
    <definedName name="DKR" localSheetId="23">#REF!</definedName>
    <definedName name="DKR" localSheetId="27">#REF!</definedName>
    <definedName name="DKR" localSheetId="10">#REF!</definedName>
    <definedName name="DKR" localSheetId="38">#REF!</definedName>
    <definedName name="DKR" localSheetId="25">#REF!</definedName>
    <definedName name="DKR" localSheetId="31">#REF!</definedName>
    <definedName name="DKR" localSheetId="39">#REF!</definedName>
    <definedName name="DKR" localSheetId="40">#REF!</definedName>
    <definedName name="DKR" localSheetId="41">#REF!</definedName>
    <definedName name="DKR" localSheetId="46">#REF!</definedName>
    <definedName name="DKR" localSheetId="47">#REF!</definedName>
    <definedName name="DKR" localSheetId="48">#REF!</definedName>
    <definedName name="DKR" localSheetId="49">#REF!</definedName>
    <definedName name="DKR" localSheetId="52">#REF!</definedName>
    <definedName name="DKR" localSheetId="53">#REF!</definedName>
    <definedName name="DKR" localSheetId="64">#REF!</definedName>
    <definedName name="DKR" localSheetId="65">#REF!</definedName>
    <definedName name="DKR">#REF!</definedName>
    <definedName name="DM" localSheetId="67">#REF!</definedName>
    <definedName name="DM" localSheetId="68">#REF!</definedName>
    <definedName name="DM" localSheetId="69">#REF!</definedName>
    <definedName name="DM" localSheetId="70">#REF!</definedName>
    <definedName name="DM" localSheetId="72">#REF!</definedName>
    <definedName name="DM" localSheetId="73">#REF!</definedName>
    <definedName name="DM" localSheetId="74">#REF!</definedName>
    <definedName name="DM" localSheetId="11">#REF!</definedName>
    <definedName name="DM" localSheetId="23">#REF!</definedName>
    <definedName name="DM" localSheetId="27">#REF!</definedName>
    <definedName name="DM" localSheetId="10">#REF!</definedName>
    <definedName name="DM" localSheetId="38">#REF!</definedName>
    <definedName name="DM" localSheetId="25">#REF!</definedName>
    <definedName name="DM" localSheetId="31">#REF!</definedName>
    <definedName name="DM" localSheetId="39">#REF!</definedName>
    <definedName name="DM" localSheetId="40">#REF!</definedName>
    <definedName name="DM" localSheetId="41">#REF!</definedName>
    <definedName name="DM" localSheetId="46">#REF!</definedName>
    <definedName name="DM" localSheetId="47">#REF!</definedName>
    <definedName name="DM" localSheetId="48">#REF!</definedName>
    <definedName name="DM" localSheetId="49">#REF!</definedName>
    <definedName name="DM" localSheetId="52">#REF!</definedName>
    <definedName name="DM" localSheetId="53">#REF!</definedName>
    <definedName name="DM" localSheetId="64">#REF!</definedName>
    <definedName name="DM" localSheetId="65">#REF!</definedName>
    <definedName name="DM">#REF!</definedName>
    <definedName name="DM1A" localSheetId="67">#REF!</definedName>
    <definedName name="DM1A" localSheetId="68">#REF!</definedName>
    <definedName name="DM1A" localSheetId="69">#REF!</definedName>
    <definedName name="DM1A" localSheetId="70">#REF!</definedName>
    <definedName name="DM1A" localSheetId="72">#REF!</definedName>
    <definedName name="DM1A" localSheetId="73">#REF!</definedName>
    <definedName name="DM1A" localSheetId="74">#REF!</definedName>
    <definedName name="DM1A" localSheetId="11">#REF!</definedName>
    <definedName name="DM1A" localSheetId="23">#REF!</definedName>
    <definedName name="DM1A" localSheetId="27">#REF!</definedName>
    <definedName name="DM1A" localSheetId="10">#REF!</definedName>
    <definedName name="DM1A" localSheetId="38">#REF!</definedName>
    <definedName name="DM1A" localSheetId="25">#REF!</definedName>
    <definedName name="DM1A" localSheetId="31">#REF!</definedName>
    <definedName name="DM1A" localSheetId="39">#REF!</definedName>
    <definedName name="DM1A" localSheetId="40">#REF!</definedName>
    <definedName name="DM1A" localSheetId="41">#REF!</definedName>
    <definedName name="DM1A" localSheetId="46">#REF!</definedName>
    <definedName name="DM1A" localSheetId="47">#REF!</definedName>
    <definedName name="DM1A" localSheetId="48">#REF!</definedName>
    <definedName name="DM1A" localSheetId="49">#REF!</definedName>
    <definedName name="DM1A" localSheetId="52">#REF!</definedName>
    <definedName name="DM1A" localSheetId="53">#REF!</definedName>
    <definedName name="DM1A" localSheetId="64">#REF!</definedName>
    <definedName name="DM1A" localSheetId="65">#REF!</definedName>
    <definedName name="DM1A">#REF!</definedName>
    <definedName name="DMBYS" localSheetId="11">#REF!</definedName>
    <definedName name="DMBYS" localSheetId="10">#REF!</definedName>
    <definedName name="DMBYS" localSheetId="38">#REF!</definedName>
    <definedName name="DMBYS" localSheetId="39">#REF!</definedName>
    <definedName name="DMBYS" localSheetId="46">[100]RESULTADOS!$A$86:$IV$86</definedName>
    <definedName name="DMBYS" localSheetId="51">#REF!</definedName>
    <definedName name="DMBYS" localSheetId="52">[100]RESULTADOS!$A$86:$IV$86</definedName>
    <definedName name="DMBYS" localSheetId="66">[100]RESULTADOS!$A$86:$IV$86</definedName>
    <definedName name="DMBYS">#REF!</definedName>
    <definedName name="DMU" localSheetId="67">#REF!</definedName>
    <definedName name="DMU" localSheetId="68">#REF!</definedName>
    <definedName name="DMU" localSheetId="69">#REF!</definedName>
    <definedName name="DMU" localSheetId="70">#REF!</definedName>
    <definedName name="DMU" localSheetId="72">#REF!</definedName>
    <definedName name="DMU" localSheetId="73">#REF!</definedName>
    <definedName name="DMU" localSheetId="74">#REF!</definedName>
    <definedName name="DMU" localSheetId="11">#REF!</definedName>
    <definedName name="DMU" localSheetId="12">#REF!</definedName>
    <definedName name="DMU" localSheetId="13">#REF!</definedName>
    <definedName name="DMU" localSheetId="10">#REF!</definedName>
    <definedName name="DMU" localSheetId="38">#REF!</definedName>
    <definedName name="DMU" localSheetId="30">#REF!</definedName>
    <definedName name="DMU" localSheetId="39">#REF!</definedName>
    <definedName name="DMU" localSheetId="40">#REF!</definedName>
    <definedName name="DMU" localSheetId="41">#REF!</definedName>
    <definedName name="DMU" localSheetId="46">#REF!</definedName>
    <definedName name="DMU" localSheetId="52">#REF!</definedName>
    <definedName name="DMU" localSheetId="53">#REF!</definedName>
    <definedName name="DMU" localSheetId="64">#REF!</definedName>
    <definedName name="DMU" localSheetId="65">#REF!</definedName>
    <definedName name="DMU" localSheetId="66">#REF!</definedName>
    <definedName name="DMU">#REF!</definedName>
    <definedName name="DNP" localSheetId="11">#REF!</definedName>
    <definedName name="DNP" localSheetId="10">#REF!</definedName>
    <definedName name="DNP" localSheetId="38">#REF!</definedName>
    <definedName name="DNP" localSheetId="39">#REF!</definedName>
    <definedName name="DNP" localSheetId="46">[100]SUPUESTOS!A$18</definedName>
    <definedName name="DNP" localSheetId="51">#REF!</definedName>
    <definedName name="DNP" localSheetId="52">[100]SUPUESTOS!A$18</definedName>
    <definedName name="DNP" localSheetId="66">[100]SUPUESTOS!A$18</definedName>
    <definedName name="DNP">#REF!</definedName>
    <definedName name="DO" localSheetId="67">#REF!</definedName>
    <definedName name="DO" localSheetId="68">#REF!</definedName>
    <definedName name="DO" localSheetId="69">#REF!</definedName>
    <definedName name="DO" localSheetId="70">#REF!</definedName>
    <definedName name="DO" localSheetId="72">#REF!</definedName>
    <definedName name="DO" localSheetId="73">#REF!</definedName>
    <definedName name="DO" localSheetId="74">#REF!</definedName>
    <definedName name="DO" localSheetId="11">#REF!</definedName>
    <definedName name="DO" localSheetId="12">#REF!</definedName>
    <definedName name="DO" localSheetId="13">#REF!</definedName>
    <definedName name="DO" localSheetId="23">#REF!</definedName>
    <definedName name="DO" localSheetId="24">#REF!</definedName>
    <definedName name="DO" localSheetId="26">#REF!</definedName>
    <definedName name="DO" localSheetId="10">#REF!</definedName>
    <definedName name="DO" localSheetId="38">#REF!</definedName>
    <definedName name="DO" localSheetId="25">#REF!</definedName>
    <definedName name="DO" localSheetId="31">#REF!</definedName>
    <definedName name="DO" localSheetId="39">#REF!</definedName>
    <definedName name="DO" localSheetId="40">#REF!</definedName>
    <definedName name="DO" localSheetId="41">#REF!</definedName>
    <definedName name="DO" localSheetId="46">#REF!</definedName>
    <definedName name="DO" localSheetId="47">#REF!</definedName>
    <definedName name="DO" localSheetId="52">#REF!</definedName>
    <definedName name="DO" localSheetId="53">#REF!</definedName>
    <definedName name="DO" localSheetId="64">#REF!</definedName>
    <definedName name="DO" localSheetId="65">#REF!</definedName>
    <definedName name="DO" localSheetId="66">#REF!</definedName>
    <definedName name="DO">#REF!</definedName>
    <definedName name="DOMI">#N/A</definedName>
    <definedName name="DOMINIO2">#N/A</definedName>
    <definedName name="DPOB" localSheetId="11">#REF!</definedName>
    <definedName name="DPOB" localSheetId="10">#REF!</definedName>
    <definedName name="DPOB" localSheetId="38">#REF!</definedName>
    <definedName name="DPOB" localSheetId="39">#REF!</definedName>
    <definedName name="DPOB" localSheetId="46">[100]SUPUESTOS!A$7</definedName>
    <definedName name="DPOB" localSheetId="51">#REF!</definedName>
    <definedName name="DPOB" localSheetId="52">[100]SUPUESTOS!A$7</definedName>
    <definedName name="DPOB" localSheetId="66">[100]SUPUESTOS!A$7</definedName>
    <definedName name="DPOB">#REF!</definedName>
    <definedName name="Dproj">#N/A</definedName>
    <definedName name="DR" localSheetId="67">#REF!</definedName>
    <definedName name="DR" localSheetId="68">#REF!</definedName>
    <definedName name="DR" localSheetId="69">#REF!</definedName>
    <definedName name="DR" localSheetId="70">#REF!</definedName>
    <definedName name="DR" localSheetId="72">#REF!</definedName>
    <definedName name="DR" localSheetId="73">#REF!</definedName>
    <definedName name="DR" localSheetId="74">#REF!</definedName>
    <definedName name="DR" localSheetId="11">#REF!</definedName>
    <definedName name="dr" localSheetId="12">#REF!</definedName>
    <definedName name="DR" localSheetId="13">#REF!</definedName>
    <definedName name="DR" localSheetId="23">#REF!</definedName>
    <definedName name="DR" localSheetId="24">#REF!</definedName>
    <definedName name="DR" localSheetId="26">#REF!</definedName>
    <definedName name="DR" localSheetId="27">#REF!</definedName>
    <definedName name="DR" localSheetId="42">#REF!</definedName>
    <definedName name="DR" localSheetId="10">#REF!</definedName>
    <definedName name="DR" localSheetId="38">#REF!</definedName>
    <definedName name="DR" localSheetId="25">#REF!</definedName>
    <definedName name="DR" localSheetId="30">#REF!</definedName>
    <definedName name="DR" localSheetId="31">#REF!</definedName>
    <definedName name="DR" localSheetId="34">#REF!</definedName>
    <definedName name="DR" localSheetId="36">#REF!</definedName>
    <definedName name="DR" localSheetId="37">#REF!</definedName>
    <definedName name="DR" localSheetId="39">#REF!</definedName>
    <definedName name="DR" localSheetId="40">#REF!</definedName>
    <definedName name="DR" localSheetId="41">#REF!</definedName>
    <definedName name="DR" localSheetId="46">#REF!</definedName>
    <definedName name="DR" localSheetId="47">#REF!</definedName>
    <definedName name="DR" localSheetId="48">#REF!</definedName>
    <definedName name="DR" localSheetId="49">#REF!</definedName>
    <definedName name="DR" localSheetId="52">#REF!</definedName>
    <definedName name="DR" localSheetId="53">#REF!</definedName>
    <definedName name="DR" localSheetId="64">#REF!</definedName>
    <definedName name="DR" localSheetId="65">#REF!</definedName>
    <definedName name="DR" localSheetId="66">#REF!</definedName>
    <definedName name="DR">#REF!</definedName>
    <definedName name="DR1A" localSheetId="67">#REF!</definedName>
    <definedName name="DR1A" localSheetId="68">#REF!</definedName>
    <definedName name="DR1A" localSheetId="69">#REF!</definedName>
    <definedName name="DR1A" localSheetId="70">#REF!</definedName>
    <definedName name="DR1A" localSheetId="72">#REF!</definedName>
    <definedName name="DR1A" localSheetId="73">#REF!</definedName>
    <definedName name="DR1A" localSheetId="74">#REF!</definedName>
    <definedName name="DR1A" localSheetId="11">#REF!</definedName>
    <definedName name="DR1A" localSheetId="12">#REF!</definedName>
    <definedName name="DR1A" localSheetId="23">#REF!</definedName>
    <definedName name="DR1A" localSheetId="26">#REF!</definedName>
    <definedName name="DR1A" localSheetId="27">#REF!</definedName>
    <definedName name="DR1A" localSheetId="10">#REF!</definedName>
    <definedName name="DR1A" localSheetId="38">#REF!</definedName>
    <definedName name="DR1A" localSheetId="25">#REF!</definedName>
    <definedName name="DR1A" localSheetId="30">#REF!</definedName>
    <definedName name="DR1A" localSheetId="31">#REF!</definedName>
    <definedName name="DR1A" localSheetId="36">#REF!</definedName>
    <definedName name="DR1A" localSheetId="37">#REF!</definedName>
    <definedName name="DR1A" localSheetId="39">#REF!</definedName>
    <definedName name="DR1A" localSheetId="40">#REF!</definedName>
    <definedName name="DR1A" localSheetId="41">#REF!</definedName>
    <definedName name="DR1A" localSheetId="46">#REF!</definedName>
    <definedName name="DR1A" localSheetId="47">#REF!</definedName>
    <definedName name="DR1A" localSheetId="48">#REF!</definedName>
    <definedName name="DR1A" localSheetId="49">#REF!</definedName>
    <definedName name="DR1A" localSheetId="52">#REF!</definedName>
    <definedName name="DR1A" localSheetId="53">#REF!</definedName>
    <definedName name="DR1A" localSheetId="64">#REF!</definedName>
    <definedName name="DR1A" localSheetId="65">#REF!</definedName>
    <definedName name="DR1A">#REF!</definedName>
    <definedName name="drd" localSheetId="67" hidden="1">{FALSE,FALSE,-1.25,-15.5,484.5,276.75,FALSE,FALSE,TRUE,TRUE,0,12,#N/A,46,#N/A,2.93460490463215,15.35,1,FALSE,FALSE,3,TRUE,1,FALSE,100,"Swvu.PLA1.","ACwvu.PLA1.",#N/A,FALSE,FALSE,0,0,0,0,2,"","",TRUE,TRUE,FALSE,FALSE,1,60,#N/A,#N/A,FALSE,FALSE,FALSE,FALSE,FALSE,FALSE,FALSE,9,65532,65532,FALSE,FALSE,TRUE,TRUE,TRUE}</definedName>
    <definedName name="drd" localSheetId="68" hidden="1">{FALSE,FALSE,-1.25,-15.5,484.5,276.75,FALSE,FALSE,TRUE,TRUE,0,12,#N/A,46,#N/A,2.93460490463215,15.35,1,FALSE,FALSE,3,TRUE,1,FALSE,100,"Swvu.PLA1.","ACwvu.PLA1.",#N/A,FALSE,FALSE,0,0,0,0,2,"","",TRUE,TRUE,FALSE,FALSE,1,60,#N/A,#N/A,FALSE,FALSE,FALSE,FALSE,FALSE,FALSE,FALSE,9,65532,65532,FALSE,FALSE,TRUE,TRUE,TRUE}</definedName>
    <definedName name="drd" localSheetId="69" hidden="1">{FALSE,FALSE,-1.25,-15.5,484.5,276.75,FALSE,FALSE,TRUE,TRUE,0,12,#N/A,46,#N/A,2.93460490463215,15.35,1,FALSE,FALSE,3,TRUE,1,FALSE,100,"Swvu.PLA1.","ACwvu.PLA1.",#N/A,FALSE,FALSE,0,0,0,0,2,"","",TRUE,TRUE,FALSE,FALSE,1,60,#N/A,#N/A,FALSE,FALSE,FALSE,FALSE,FALSE,FALSE,FALSE,9,65532,65532,FALSE,FALSE,TRUE,TRUE,TRUE}</definedName>
    <definedName name="drd" localSheetId="70" hidden="1">{FALSE,FALSE,-1.25,-15.5,484.5,276.75,FALSE,FALSE,TRUE,TRUE,0,12,#N/A,46,#N/A,2.93460490463215,15.35,1,FALSE,FALSE,3,TRUE,1,FALSE,100,"Swvu.PLA1.","ACwvu.PLA1.",#N/A,FALSE,FALSE,0,0,0,0,2,"","",TRUE,TRUE,FALSE,FALSE,1,60,#N/A,#N/A,FALSE,FALSE,FALSE,FALSE,FALSE,FALSE,FALSE,9,65532,65532,FALSE,FALSE,TRUE,TRUE,TRUE}</definedName>
    <definedName name="drd" localSheetId="72" hidden="1">{FALSE,FALSE,-1.25,-15.5,484.5,276.75,FALSE,FALSE,TRUE,TRUE,0,12,#N/A,46,#N/A,2.93460490463215,15.35,1,FALSE,FALSE,3,TRUE,1,FALSE,100,"Swvu.PLA1.","ACwvu.PLA1.",#N/A,FALSE,FALSE,0,0,0,0,2,"","",TRUE,TRUE,FALSE,FALSE,1,60,#N/A,#N/A,FALSE,FALSE,FALSE,FALSE,FALSE,FALSE,FALSE,9,65532,65532,FALSE,FALSE,TRUE,TRUE,TRUE}</definedName>
    <definedName name="drd" localSheetId="73" hidden="1">{FALSE,FALSE,-1.25,-15.5,484.5,276.75,FALSE,FALSE,TRUE,TRUE,0,12,#N/A,46,#N/A,2.93460490463215,15.35,1,FALSE,FALSE,3,TRUE,1,FALSE,100,"Swvu.PLA1.","ACwvu.PLA1.",#N/A,FALSE,FALSE,0,0,0,0,2,"","",TRUE,TRUE,FALSE,FALSE,1,60,#N/A,#N/A,FALSE,FALSE,FALSE,FALSE,FALSE,FALSE,FALSE,9,65532,65532,FALSE,FALSE,TRUE,TRUE,TRUE}</definedName>
    <definedName name="drd" localSheetId="74" hidden="1">{FALSE,FALSE,-1.25,-15.5,484.5,276.75,FALSE,FALSE,TRUE,TRUE,0,12,#N/A,46,#N/A,2.93460490463215,15.35,1,FALSE,FALSE,3,TRUE,1,FALSE,100,"Swvu.PLA1.","ACwvu.PLA1.",#N/A,FALSE,FALSE,0,0,0,0,2,"","",TRUE,TRUE,FALSE,FALSE,1,60,#N/A,#N/A,FALSE,FALSE,FALSE,FALSE,FALSE,FALSE,FALSE,9,65532,65532,FALSE,FALSE,TRUE,TRUE,TRUE}</definedName>
    <definedName name="drd" localSheetId="11" hidden="1">{FALSE,FALSE,-1.25,-15.5,484.5,276.75,FALSE,FALSE,TRUE,TRUE,0,12,#N/A,46,#N/A,2.93460490463215,15.35,1,FALSE,FALSE,3,TRUE,1,FALSE,100,"Swvu.PLA1.","ACwvu.PLA1.",#N/A,FALSE,FALSE,0,0,0,0,2,"","",TRUE,TRUE,FALSE,FALSE,1,60,#N/A,#N/A,FALSE,FALSE,FALSE,FALSE,FALSE,FALSE,FALSE,9,65532,65532,FALSE,FALSE,TRUE,TRUE,TRUE}</definedName>
    <definedName name="drd" localSheetId="12" hidden="1">{FALSE,FALSE,-1.25,-15.5,484.5,276.75,FALSE,FALSE,TRUE,TRUE,0,12,#N/A,46,#N/A,2.93460490463215,15.35,1,FALSE,FALSE,3,TRUE,1,FALSE,100,"Swvu.PLA1.","ACwvu.PLA1.",#N/A,FALSE,FALSE,0,0,0,0,2,"","",TRUE,TRUE,FALSE,FALSE,1,60,#N/A,#N/A,FALSE,FALSE,FALSE,FALSE,FALSE,FALSE,FALSE,9,65532,65532,FALSE,FALSE,TRUE,TRUE,TRUE}</definedName>
    <definedName name="drd" localSheetId="13" hidden="1">{FALSE,FALSE,-1.25,-15.5,484.5,276.75,FALSE,FALSE,TRUE,TRUE,0,12,#N/A,46,#N/A,2.93460490463215,15.35,1,FALSE,FALSE,3,TRUE,1,FALSE,100,"Swvu.PLA1.","ACwvu.PLA1.",#N/A,FALSE,FALSE,0,0,0,0,2,"","",TRUE,TRUE,FALSE,FALSE,1,60,#N/A,#N/A,FALSE,FALSE,FALSE,FALSE,FALSE,FALSE,FALSE,9,65532,65532,FALSE,FALSE,TRUE,TRUE,TRUE}</definedName>
    <definedName name="drd" localSheetId="23" hidden="1">{FALSE,FALSE,-1.25,-15.5,484.5,276.75,FALSE,FALSE,TRUE,TRUE,0,12,#N/A,46,#N/A,2.93460490463215,15.35,1,FALSE,FALSE,3,TRUE,1,FALSE,100,"Swvu.PLA1.","ACwvu.PLA1.",#N/A,FALSE,FALSE,0,0,0,0,2,"","",TRUE,TRUE,FALSE,FALSE,1,60,#N/A,#N/A,FALSE,FALSE,FALSE,FALSE,FALSE,FALSE,FALSE,9,65532,65532,FALSE,FALSE,TRUE,TRUE,TRUE}</definedName>
    <definedName name="drd" localSheetId="24" hidden="1">{FALSE,FALSE,-1.25,-15.5,484.5,276.75,FALSE,FALSE,TRUE,TRUE,0,12,#N/A,46,#N/A,2.93460490463215,15.35,1,FALSE,FALSE,3,TRUE,1,FALSE,100,"Swvu.PLA1.","ACwvu.PLA1.",#N/A,FALSE,FALSE,0,0,0,0,2,"","",TRUE,TRUE,FALSE,FALSE,1,60,#N/A,#N/A,FALSE,FALSE,FALSE,FALSE,FALSE,FALSE,FALSE,9,65532,65532,FALSE,FALSE,TRUE,TRUE,TRUE}</definedName>
    <definedName name="drd" localSheetId="26" hidden="1">{FALSE,FALSE,-1.25,-15.5,484.5,276.75,FALSE,FALSE,TRUE,TRUE,0,12,#N/A,46,#N/A,2.93460490463215,15.35,1,FALSE,FALSE,3,TRUE,1,FALSE,100,"Swvu.PLA1.","ACwvu.PLA1.",#N/A,FALSE,FALSE,0,0,0,0,2,"","",TRUE,TRUE,FALSE,FALSE,1,60,#N/A,#N/A,FALSE,FALSE,FALSE,FALSE,FALSE,FALSE,FALSE,9,65532,65532,FALSE,FALSE,TRUE,TRUE,TRUE}</definedName>
    <definedName name="drd" localSheetId="27" hidden="1">{FALSE,FALSE,-1.25,-15.5,484.5,276.75,FALSE,FALSE,TRUE,TRUE,0,12,#N/A,46,#N/A,2.93460490463215,15.35,1,FALSE,FALSE,3,TRUE,1,FALSE,100,"Swvu.PLA1.","ACwvu.PLA1.",#N/A,FALSE,FALSE,0,0,0,0,2,"","",TRUE,TRUE,FALSE,FALSE,1,60,#N/A,#N/A,FALSE,FALSE,FALSE,FALSE,FALSE,FALSE,FALSE,9,65532,65532,FALSE,FALSE,TRUE,TRUE,TRUE}</definedName>
    <definedName name="drd" localSheetId="42" hidden="1">{FALSE,FALSE,-1.25,-15.5,484.5,276.75,FALSE,FALSE,TRUE,TRUE,0,12,#N/A,46,#N/A,2.93460490463215,15.35,1,FALSE,FALSE,3,TRUE,1,FALSE,100,"Swvu.PLA1.","ACwvu.PLA1.",#N/A,FALSE,FALSE,0,0,0,0,2,"","",TRUE,TRUE,FALSE,FALSE,1,60,#N/A,#N/A,FALSE,FALSE,FALSE,FALSE,FALSE,FALSE,FALSE,9,65532,65532,FALSE,FALSE,TRUE,TRUE,TRUE}</definedName>
    <definedName name="drd" localSheetId="6" hidden="1">{FALSE,FALSE,-1.25,-15.5,484.5,276.75,FALSE,FALSE,TRUE,TRUE,0,12,#N/A,46,#N/A,2.93460490463215,15.35,1,FALSE,FALSE,3,TRUE,1,FALSE,100,"Swvu.PLA1.","ACwvu.PLA1.",#N/A,FALSE,FALSE,0,0,0,0,2,"","",TRUE,TRUE,FALSE,FALSE,1,60,#N/A,#N/A,FALSE,FALSE,FALSE,FALSE,FALSE,FALSE,FALSE,9,65532,65532,FALSE,FALSE,TRUE,TRUE,TRUE}</definedName>
    <definedName name="drd" localSheetId="7" hidden="1">{FALSE,FALSE,-1.25,-15.5,484.5,276.75,FALSE,FALSE,TRUE,TRUE,0,12,#N/A,46,#N/A,2.93460490463215,15.35,1,FALSE,FALSE,3,TRUE,1,FALSE,100,"Swvu.PLA1.","ACwvu.PLA1.",#N/A,FALSE,FALSE,0,0,0,0,2,"","",TRUE,TRUE,FALSE,FALSE,1,60,#N/A,#N/A,FALSE,FALSE,FALSE,FALSE,FALSE,FALSE,FALSE,9,65532,65532,FALSE,FALSE,TRUE,TRUE,TRUE}</definedName>
    <definedName name="drd" localSheetId="10" hidden="1">{FALSE,FALSE,-1.25,-15.5,484.5,276.75,FALSE,FALSE,TRUE,TRUE,0,12,#N/A,46,#N/A,2.93460490463215,15.35,1,FALSE,FALSE,3,TRUE,1,FALSE,100,"Swvu.PLA1.","ACwvu.PLA1.",#N/A,FALSE,FALSE,0,0,0,0,2,"","",TRUE,TRUE,FALSE,FALSE,1,60,#N/A,#N/A,FALSE,FALSE,FALSE,FALSE,FALSE,FALSE,FALSE,9,65532,65532,FALSE,FALSE,TRUE,TRUE,TRUE}</definedName>
    <definedName name="drd" localSheetId="38" hidden="1">{FALSE,FALSE,-1.25,-15.5,484.5,276.75,FALSE,FALSE,TRUE,TRUE,0,12,#N/A,46,#N/A,2.93460490463215,15.35,1,FALSE,FALSE,3,TRUE,1,FALSE,100,"Swvu.PLA1.","ACwvu.PLA1.",#N/A,FALSE,FALSE,0,0,0,0,2,"","",TRUE,TRUE,FALSE,FALSE,1,60,#N/A,#N/A,FALSE,FALSE,FALSE,FALSE,FALSE,FALSE,FALSE,9,65532,65532,FALSE,FALSE,TRUE,TRUE,TRUE}</definedName>
    <definedName name="drd" localSheetId="25" hidden="1">{FALSE,FALSE,-1.25,-15.5,484.5,276.75,FALSE,FALSE,TRUE,TRUE,0,12,#N/A,46,#N/A,2.93460490463215,15.35,1,FALSE,FALSE,3,TRUE,1,FALSE,100,"Swvu.PLA1.","ACwvu.PLA1.",#N/A,FALSE,FALSE,0,0,0,0,2,"","",TRUE,TRUE,FALSE,FALSE,1,60,#N/A,#N/A,FALSE,FALSE,FALSE,FALSE,FALSE,FALSE,FALSE,9,65532,65532,FALSE,FALSE,TRUE,TRUE,TRUE}</definedName>
    <definedName name="drd" localSheetId="28" hidden="1">{FALSE,FALSE,-1.25,-15.5,484.5,276.75,FALSE,FALSE,TRUE,TRUE,0,12,#N/A,46,#N/A,2.93460490463215,15.35,1,FALSE,FALSE,3,TRUE,1,FALSE,100,"Swvu.PLA1.","ACwvu.PLA1.",#N/A,FALSE,FALSE,0,0,0,0,2,"","",TRUE,TRUE,FALSE,FALSE,1,60,#N/A,#N/A,FALSE,FALSE,FALSE,FALSE,FALSE,FALSE,FALSE,9,65532,65532,FALSE,FALSE,TRUE,TRUE,TRUE}</definedName>
    <definedName name="drd" localSheetId="30" hidden="1">{FALSE,FALSE,-1.25,-15.5,484.5,276.75,FALSE,FALSE,TRUE,TRUE,0,12,#N/A,46,#N/A,2.93460490463215,15.35,1,FALSE,FALSE,3,TRUE,1,FALSE,100,"Swvu.PLA1.","ACwvu.PLA1.",#N/A,FALSE,FALSE,0,0,0,0,2,"","",TRUE,TRUE,FALSE,FALSE,1,60,#N/A,#N/A,FALSE,FALSE,FALSE,FALSE,FALSE,FALSE,FALSE,9,65532,65532,FALSE,FALSE,TRUE,TRUE,TRUE}</definedName>
    <definedName name="drd" localSheetId="31" hidden="1">{FALSE,FALSE,-1.25,-15.5,484.5,276.75,FALSE,FALSE,TRUE,TRUE,0,12,#N/A,46,#N/A,2.93460490463215,15.35,1,FALSE,FALSE,3,TRUE,1,FALSE,100,"Swvu.PLA1.","ACwvu.PLA1.",#N/A,FALSE,FALSE,0,0,0,0,2,"","",TRUE,TRUE,FALSE,FALSE,1,60,#N/A,#N/A,FALSE,FALSE,FALSE,FALSE,FALSE,FALSE,FALSE,9,65532,65532,FALSE,FALSE,TRUE,TRUE,TRUE}</definedName>
    <definedName name="drd" localSheetId="32" hidden="1">{FALSE,FALSE,-1.25,-15.5,484.5,276.75,FALSE,FALSE,TRUE,TRUE,0,12,#N/A,46,#N/A,2.93460490463215,15.35,1,FALSE,FALSE,3,TRUE,1,FALSE,100,"Swvu.PLA1.","ACwvu.PLA1.",#N/A,FALSE,FALSE,0,0,0,0,2,"","",TRUE,TRUE,FALSE,FALSE,1,60,#N/A,#N/A,FALSE,FALSE,FALSE,FALSE,FALSE,FALSE,FALSE,9,65532,65532,FALSE,FALSE,TRUE,TRUE,TRUE}</definedName>
    <definedName name="drd" localSheetId="33" hidden="1">{FALSE,FALSE,-1.25,-15.5,484.5,276.75,FALSE,FALSE,TRUE,TRUE,0,12,#N/A,46,#N/A,2.93460490463215,15.35,1,FALSE,FALSE,3,TRUE,1,FALSE,100,"Swvu.PLA1.","ACwvu.PLA1.",#N/A,FALSE,FALSE,0,0,0,0,2,"","",TRUE,TRUE,FALSE,FALSE,1,60,#N/A,#N/A,FALSE,FALSE,FALSE,FALSE,FALSE,FALSE,FALSE,9,65532,65532,FALSE,FALSE,TRUE,TRUE,TRUE}</definedName>
    <definedName name="drd" localSheetId="34" hidden="1">{FALSE,FALSE,-1.25,-15.5,484.5,276.75,FALSE,FALSE,TRUE,TRUE,0,12,#N/A,46,#N/A,2.93460490463215,15.35,1,FALSE,FALSE,3,TRUE,1,FALSE,100,"Swvu.PLA1.","ACwvu.PLA1.",#N/A,FALSE,FALSE,0,0,0,0,2,"","",TRUE,TRUE,FALSE,FALSE,1,60,#N/A,#N/A,FALSE,FALSE,FALSE,FALSE,FALSE,FALSE,FALSE,9,65532,65532,FALSE,FALSE,TRUE,TRUE,TRUE}</definedName>
    <definedName name="drd" localSheetId="35" hidden="1">{FALSE,FALSE,-1.25,-15.5,484.5,276.75,FALSE,FALSE,TRUE,TRUE,0,12,#N/A,46,#N/A,2.93460490463215,15.35,1,FALSE,FALSE,3,TRUE,1,FALSE,100,"Swvu.PLA1.","ACwvu.PLA1.",#N/A,FALSE,FALSE,0,0,0,0,2,"","",TRUE,TRUE,FALSE,FALSE,1,60,#N/A,#N/A,FALSE,FALSE,FALSE,FALSE,FALSE,FALSE,FALSE,9,65532,65532,FALSE,FALSE,TRUE,TRUE,TRUE}</definedName>
    <definedName name="drd" localSheetId="36" hidden="1">{FALSE,FALSE,-1.25,-15.5,484.5,276.75,FALSE,FALSE,TRUE,TRUE,0,12,#N/A,46,#N/A,2.93460490463215,15.35,1,FALSE,FALSE,3,TRUE,1,FALSE,100,"Swvu.PLA1.","ACwvu.PLA1.",#N/A,FALSE,FALSE,0,0,0,0,2,"","",TRUE,TRUE,FALSE,FALSE,1,60,#N/A,#N/A,FALSE,FALSE,FALSE,FALSE,FALSE,FALSE,FALSE,9,65532,65532,FALSE,FALSE,TRUE,TRUE,TRUE}</definedName>
    <definedName name="drd" localSheetId="37" hidden="1">{FALSE,FALSE,-1.25,-15.5,484.5,276.75,FALSE,FALSE,TRUE,TRUE,0,12,#N/A,46,#N/A,2.93460490463215,15.35,1,FALSE,FALSE,3,TRUE,1,FALSE,100,"Swvu.PLA1.","ACwvu.PLA1.",#N/A,FALSE,FALSE,0,0,0,0,2,"","",TRUE,TRUE,FALSE,FALSE,1,60,#N/A,#N/A,FALSE,FALSE,FALSE,FALSE,FALSE,FALSE,FALSE,9,65532,65532,FALSE,FALSE,TRUE,TRUE,TRUE}</definedName>
    <definedName name="drd" localSheetId="39" hidden="1">{FALSE,FALSE,-1.25,-15.5,484.5,276.75,FALSE,FALSE,TRUE,TRUE,0,12,#N/A,46,#N/A,2.93460490463215,15.35,1,FALSE,FALSE,3,TRUE,1,FALSE,100,"Swvu.PLA1.","ACwvu.PLA1.",#N/A,FALSE,FALSE,0,0,0,0,2,"","",TRUE,TRUE,FALSE,FALSE,1,60,#N/A,#N/A,FALSE,FALSE,FALSE,FALSE,FALSE,FALSE,FALSE,9,65532,65532,FALSE,FALSE,TRUE,TRUE,TRUE}</definedName>
    <definedName name="drd" localSheetId="40" hidden="1">{FALSE,FALSE,-1.25,-15.5,484.5,276.75,FALSE,FALSE,TRUE,TRUE,0,12,#N/A,46,#N/A,2.93460490463215,15.35,1,FALSE,FALSE,3,TRUE,1,FALSE,100,"Swvu.PLA1.","ACwvu.PLA1.",#N/A,FALSE,FALSE,0,0,0,0,2,"","",TRUE,TRUE,FALSE,FALSE,1,60,#N/A,#N/A,FALSE,FALSE,FALSE,FALSE,FALSE,FALSE,FALSE,9,65532,65532,FALSE,FALSE,TRUE,TRUE,TRUE}</definedName>
    <definedName name="drd" localSheetId="41" hidden="1">{FALSE,FALSE,-1.25,-15.5,484.5,276.75,FALSE,FALSE,TRUE,TRUE,0,12,#N/A,46,#N/A,2.93460490463215,15.35,1,FALSE,FALSE,3,TRUE,1,FALSE,100,"Swvu.PLA1.","ACwvu.PLA1.",#N/A,FALSE,FALSE,0,0,0,0,2,"","",TRUE,TRUE,FALSE,FALSE,1,60,#N/A,#N/A,FALSE,FALSE,FALSE,FALSE,FALSE,FALSE,FALSE,9,65532,65532,FALSE,FALSE,TRUE,TRUE,TRUE}</definedName>
    <definedName name="drd" localSheetId="46" hidden="1">{FALSE,FALSE,-1.25,-15.5,484.5,276.75,FALSE,FALSE,TRUE,TRUE,0,12,#N/A,46,#N/A,2.93460490463215,15.35,1,FALSE,FALSE,3,TRUE,1,FALSE,100,"Swvu.PLA1.","ACwvu.PLA1.",#N/A,FALSE,FALSE,0,0,0,0,2,"","",TRUE,TRUE,FALSE,FALSE,1,60,#N/A,#N/A,FALSE,FALSE,FALSE,FALSE,FALSE,FALSE,FALSE,9,65532,65532,FALSE,FALSE,TRUE,TRUE,TRUE}</definedName>
    <definedName name="drd" localSheetId="47" hidden="1">{FALSE,FALSE,-1.25,-15.5,484.5,276.75,FALSE,FALSE,TRUE,TRUE,0,12,#N/A,46,#N/A,2.93460490463215,15.35,1,FALSE,FALSE,3,TRUE,1,FALSE,100,"Swvu.PLA1.","ACwvu.PLA1.",#N/A,FALSE,FALSE,0,0,0,0,2,"","",TRUE,TRUE,FALSE,FALSE,1,60,#N/A,#N/A,FALSE,FALSE,FALSE,FALSE,FALSE,FALSE,FALSE,9,65532,65532,FALSE,FALSE,TRUE,TRUE,TRUE}</definedName>
    <definedName name="drd" localSheetId="48" hidden="1">{FALSE,FALSE,-1.25,-15.5,484.5,276.75,FALSE,FALSE,TRUE,TRUE,0,12,#N/A,46,#N/A,2.93460490463215,15.35,1,FALSE,FALSE,3,TRUE,1,FALSE,100,"Swvu.PLA1.","ACwvu.PLA1.",#N/A,FALSE,FALSE,0,0,0,0,2,"","",TRUE,TRUE,FALSE,FALSE,1,60,#N/A,#N/A,FALSE,FALSE,FALSE,FALSE,FALSE,FALSE,FALSE,9,65532,65532,FALSE,FALSE,TRUE,TRUE,TRUE}</definedName>
    <definedName name="drd" localSheetId="49" hidden="1">{FALSE,FALSE,-1.25,-15.5,484.5,276.75,FALSE,FALSE,TRUE,TRUE,0,12,#N/A,46,#N/A,2.93460490463215,15.35,1,FALSE,FALSE,3,TRUE,1,FALSE,100,"Swvu.PLA1.","ACwvu.PLA1.",#N/A,FALSE,FALSE,0,0,0,0,2,"","",TRUE,TRUE,FALSE,FALSE,1,60,#N/A,#N/A,FALSE,FALSE,FALSE,FALSE,FALSE,FALSE,FALSE,9,65532,65532,FALSE,FALSE,TRUE,TRUE,TRUE}</definedName>
    <definedName name="drd" localSheetId="50" hidden="1">{FALSE,FALSE,-1.25,-15.5,484.5,276.75,FALSE,FALSE,TRUE,TRUE,0,12,#N/A,46,#N/A,2.93460490463215,15.35,1,FALSE,FALSE,3,TRUE,1,FALSE,100,"Swvu.PLA1.","ACwvu.PLA1.",#N/A,FALSE,FALSE,0,0,0,0,2,"","",TRUE,TRUE,FALSE,FALSE,1,60,#N/A,#N/A,FALSE,FALSE,FALSE,FALSE,FALSE,FALSE,FALSE,9,65532,65532,FALSE,FALSE,TRUE,TRUE,TRUE}</definedName>
    <definedName name="drd" localSheetId="51" hidden="1">{FALSE,FALSE,-1.25,-15.5,484.5,276.75,FALSE,FALSE,TRUE,TRUE,0,12,#N/A,46,#N/A,2.93460490463215,15.35,1,FALSE,FALSE,3,TRUE,1,FALSE,100,"Swvu.PLA1.","ACwvu.PLA1.",#N/A,FALSE,FALSE,0,0,0,0,2,"","",TRUE,TRUE,FALSE,FALSE,1,60,#N/A,#N/A,FALSE,FALSE,FALSE,FALSE,FALSE,FALSE,FALSE,9,65532,65532,FALSE,FALSE,TRUE,TRUE,TRUE}</definedName>
    <definedName name="drd" localSheetId="52" hidden="1">{FALSE,FALSE,-1.25,-15.5,484.5,276.75,FALSE,FALSE,TRUE,TRUE,0,12,#N/A,46,#N/A,2.93460490463215,15.35,1,FALSE,FALSE,3,TRUE,1,FALSE,100,"Swvu.PLA1.","ACwvu.PLA1.",#N/A,FALSE,FALSE,0,0,0,0,2,"","",TRUE,TRUE,FALSE,FALSE,1,60,#N/A,#N/A,FALSE,FALSE,FALSE,FALSE,FALSE,FALSE,FALSE,9,65532,65532,FALSE,FALSE,TRUE,TRUE,TRUE}</definedName>
    <definedName name="drd" localSheetId="53" hidden="1">{FALSE,FALSE,-1.25,-15.5,484.5,276.75,FALSE,FALSE,TRUE,TRUE,0,12,#N/A,46,#N/A,2.93460490463215,15.35,1,FALSE,FALSE,3,TRUE,1,FALSE,100,"Swvu.PLA1.","ACwvu.PLA1.",#N/A,FALSE,FALSE,0,0,0,0,2,"","",TRUE,TRUE,FALSE,FALSE,1,60,#N/A,#N/A,FALSE,FALSE,FALSE,FALSE,FALSE,FALSE,FALSE,9,65532,65532,FALSE,FALSE,TRUE,TRUE,TRUE}</definedName>
    <definedName name="drd" localSheetId="64" hidden="1">{FALSE,FALSE,-1.25,-15.5,484.5,276.75,FALSE,FALSE,TRUE,TRUE,0,12,#N/A,46,#N/A,2.93460490463215,15.35,1,FALSE,FALSE,3,TRUE,1,FALSE,100,"Swvu.PLA1.","ACwvu.PLA1.",#N/A,FALSE,FALSE,0,0,0,0,2,"","",TRUE,TRUE,FALSE,FALSE,1,60,#N/A,#N/A,FALSE,FALSE,FALSE,FALSE,FALSE,FALSE,FALSE,9,65532,65532,FALSE,FALSE,TRUE,TRUE,TRUE}</definedName>
    <definedName name="drd" localSheetId="65" hidden="1">{FALSE,FALSE,-1.25,-15.5,484.5,276.75,FALSE,FALSE,TRUE,TRUE,0,12,#N/A,46,#N/A,2.93460490463215,15.35,1,FALSE,FALSE,3,TRUE,1,FALSE,100,"Swvu.PLA1.","ACwvu.PLA1.",#N/A,FALSE,FALSE,0,0,0,0,2,"","",TRUE,TRUE,FALSE,FALSE,1,60,#N/A,#N/A,FALSE,FALSE,FALSE,FALSE,FALSE,FALSE,FALSE,9,65532,65532,FALSE,FALSE,TRUE,TRUE,TRUE}</definedName>
    <definedName name="drd" localSheetId="66" hidden="1">{FALSE,FALSE,-1.25,-15.5,484.5,276.75,FALSE,FALSE,TRUE,TRUE,0,12,#N/A,46,#N/A,2.93460490463215,15.35,1,FALSE,FALSE,3,TRUE,1,FALSE,100,"Swvu.PLA1.","ACwvu.PLA1.",#N/A,FALSE,FALSE,0,0,0,0,2,"","",TRUE,TRUE,FALSE,FALSE,1,60,#N/A,#N/A,FALSE,FALSE,FALSE,FALSE,FALSE,FALSE,FALSE,9,65532,65532,FALSE,FALSE,TRUE,TRUE,TRUE}</definedName>
    <definedName name="drd" hidden="1">{FALSE,FALSE,-1.25,-15.5,484.5,276.75,FALSE,FALSE,TRUE,TRUE,0,12,#N/A,46,#N/A,2.93460490463215,15.35,1,FALSE,FALSE,3,TRUE,1,FALSE,100,"Swvu.PLA1.","ACwvu.PLA1.",#N/A,FALSE,FALSE,0,0,0,0,2,"","",TRUE,TRUE,FALSE,FALSE,1,60,#N/A,#N/A,FALSE,FALSE,FALSE,FALSE,FALSE,FALSE,FALSE,9,65532,65532,FALSE,FALSE,TRUE,TRUE,TRUE}</definedName>
    <definedName name="DRFP" localSheetId="11">#REF!</definedName>
    <definedName name="DRFP" localSheetId="10">#REF!</definedName>
    <definedName name="DRFP" localSheetId="38">#REF!</definedName>
    <definedName name="DRFP" localSheetId="39">#REF!</definedName>
    <definedName name="DRFP" localSheetId="46">'[100]SMONET-FINANC'!$A$99:$IV$99</definedName>
    <definedName name="DRFP" localSheetId="51">#REF!</definedName>
    <definedName name="DRFP" localSheetId="52">'[100]SMONET-FINANC'!$A$99:$IV$99</definedName>
    <definedName name="DRFP" localSheetId="66">'[100]SMONET-FINANC'!$A$99:$IV$99</definedName>
    <definedName name="DRFP">#REF!</definedName>
    <definedName name="ds" localSheetId="67" hidden="1">'[108]Fax a enviar'!#REF!</definedName>
    <definedName name="ds" localSheetId="68" hidden="1">'[108]Fax a enviar'!#REF!</definedName>
    <definedName name="ds" localSheetId="69" hidden="1">'[108]Fax a enviar'!#REF!</definedName>
    <definedName name="ds" localSheetId="70" hidden="1">'[108]Fax a enviar'!#REF!</definedName>
    <definedName name="ds" localSheetId="72" hidden="1">'[108]Fax a enviar'!#REF!</definedName>
    <definedName name="ds" localSheetId="73" hidden="1">'[108]Fax a enviar'!#REF!</definedName>
    <definedName name="ds" localSheetId="74" hidden="1">'[108]Fax a enviar'!#REF!</definedName>
    <definedName name="ds" localSheetId="11" hidden="1">#REF!</definedName>
    <definedName name="DS" localSheetId="12">#REF!</definedName>
    <definedName name="ds" localSheetId="13" hidden="1">#REF!</definedName>
    <definedName name="ds" localSheetId="23" hidden="1">#REF!</definedName>
    <definedName name="ds" localSheetId="24" hidden="1">#REF!</definedName>
    <definedName name="ds" localSheetId="26" hidden="1">#REF!</definedName>
    <definedName name="ds" localSheetId="10" hidden="1">#REF!</definedName>
    <definedName name="ds" localSheetId="38" hidden="1">#REF!</definedName>
    <definedName name="ds" localSheetId="25" hidden="1">#REF!</definedName>
    <definedName name="ds" localSheetId="30" hidden="1">'[108]Fax a enviar'!#REF!</definedName>
    <definedName name="ds" localSheetId="39" hidden="1">#REF!</definedName>
    <definedName name="ds" localSheetId="40" hidden="1">'[108]Fax a enviar'!#REF!</definedName>
    <definedName name="ds" localSheetId="41" hidden="1">'[108]Fax a enviar'!#REF!</definedName>
    <definedName name="ds" localSheetId="46" hidden="1">'[108]Fax a enviar'!#REF!</definedName>
    <definedName name="ds" localSheetId="47" hidden="1">#REF!</definedName>
    <definedName name="ds" localSheetId="51" hidden="1">#REF!</definedName>
    <definedName name="ds" localSheetId="52" hidden="1">#REF!</definedName>
    <definedName name="ds" localSheetId="53" hidden="1">'[108]Fax a enviar'!#REF!</definedName>
    <definedName name="ds" localSheetId="64" hidden="1">'[108]Fax a enviar'!#REF!</definedName>
    <definedName name="ds" localSheetId="65" hidden="1">'[108]Fax a enviar'!#REF!</definedName>
    <definedName name="ds" localSheetId="66" hidden="1">'[108]Fax a enviar'!#REF!</definedName>
    <definedName name="ds" hidden="1">#REF!</definedName>
    <definedName name="DSA_Assumptions" localSheetId="67">#REF!</definedName>
    <definedName name="DSA_Assumptions" localSheetId="68">#REF!</definedName>
    <definedName name="DSA_Assumptions" localSheetId="69">#REF!</definedName>
    <definedName name="DSA_Assumptions" localSheetId="70">#REF!</definedName>
    <definedName name="DSA_Assumptions" localSheetId="72">#REF!</definedName>
    <definedName name="DSA_Assumptions" localSheetId="73">#REF!</definedName>
    <definedName name="DSA_Assumptions" localSheetId="74">#REF!</definedName>
    <definedName name="DSA_Assumptions" localSheetId="11">#REF!</definedName>
    <definedName name="DSA_Assumptions" localSheetId="12">#REF!</definedName>
    <definedName name="DSA_Assumptions" localSheetId="13">#REF!</definedName>
    <definedName name="DSA_Assumptions" localSheetId="23">#REF!</definedName>
    <definedName name="DSA_Assumptions" localSheetId="24">#REF!</definedName>
    <definedName name="DSA_Assumptions" localSheetId="26">#REF!</definedName>
    <definedName name="DSA_Assumptions" localSheetId="42">#REF!</definedName>
    <definedName name="DSA_Assumptions" localSheetId="10">#REF!</definedName>
    <definedName name="DSA_Assumptions" localSheetId="38">#REF!</definedName>
    <definedName name="DSA_Assumptions" localSheetId="25">#REF!</definedName>
    <definedName name="DSA_Assumptions" localSheetId="30">#REF!</definedName>
    <definedName name="DSA_Assumptions" localSheetId="31">#REF!</definedName>
    <definedName name="DSA_Assumptions" localSheetId="34">#REF!</definedName>
    <definedName name="DSA_Assumptions" localSheetId="36">#REF!</definedName>
    <definedName name="DSA_Assumptions" localSheetId="37">#REF!</definedName>
    <definedName name="DSA_Assumptions" localSheetId="39">#REF!</definedName>
    <definedName name="DSA_Assumptions" localSheetId="40">#REF!</definedName>
    <definedName name="DSA_Assumptions" localSheetId="41">#REF!</definedName>
    <definedName name="DSA_Assumptions" localSheetId="46">#REF!</definedName>
    <definedName name="DSA_Assumptions" localSheetId="47">#REF!</definedName>
    <definedName name="DSA_Assumptions" localSheetId="52">#REF!</definedName>
    <definedName name="DSA_Assumptions" localSheetId="53">#REF!</definedName>
    <definedName name="DSA_Assumptions" localSheetId="64">#REF!</definedName>
    <definedName name="DSA_Assumptions" localSheetId="65">#REF!</definedName>
    <definedName name="DSA_Assumptions" localSheetId="66">#REF!</definedName>
    <definedName name="DSA_Assumptions">#REF!</definedName>
    <definedName name="dsaout" localSheetId="67">#REF!</definedName>
    <definedName name="dsaout" localSheetId="68">#REF!</definedName>
    <definedName name="dsaout" localSheetId="69">#REF!</definedName>
    <definedName name="dsaout" localSheetId="70">#REF!</definedName>
    <definedName name="dsaout" localSheetId="72">#REF!</definedName>
    <definedName name="dsaout" localSheetId="73">#REF!</definedName>
    <definedName name="dsaout" localSheetId="74">#REF!</definedName>
    <definedName name="dsaout" localSheetId="11">#REF!</definedName>
    <definedName name="dsaout" localSheetId="12">#REF!</definedName>
    <definedName name="dsaout" localSheetId="13">#REF!</definedName>
    <definedName name="dsaout" localSheetId="10">#REF!</definedName>
    <definedName name="dsaout" localSheetId="38">#REF!</definedName>
    <definedName name="dsaout" localSheetId="39">#REF!</definedName>
    <definedName name="dsaout" localSheetId="40">#REF!</definedName>
    <definedName name="dsaout" localSheetId="41">#REF!</definedName>
    <definedName name="dsaout" localSheetId="46">#REF!</definedName>
    <definedName name="dsaout" localSheetId="52">#REF!</definedName>
    <definedName name="dsaout" localSheetId="64">#REF!</definedName>
    <definedName name="dsaout" localSheetId="65">#REF!</definedName>
    <definedName name="dsaout">#REF!</definedName>
    <definedName name="DSD">#N/A</definedName>
    <definedName name="DSD_S">#N/A</definedName>
    <definedName name="DSDB">#N/A</definedName>
    <definedName name="DSDG">#N/A</definedName>
    <definedName name="dsds" localSheetId="67" hidden="1">'[108]Fax a enviar'!#REF!</definedName>
    <definedName name="dsds" localSheetId="68" hidden="1">'[108]Fax a enviar'!#REF!</definedName>
    <definedName name="dsds" localSheetId="69" hidden="1">'[108]Fax a enviar'!#REF!</definedName>
    <definedName name="dsds" localSheetId="70" hidden="1">'[108]Fax a enviar'!#REF!</definedName>
    <definedName name="dsds" localSheetId="72" hidden="1">'[108]Fax a enviar'!#REF!</definedName>
    <definedName name="dsds" localSheetId="73" hidden="1">'[108]Fax a enviar'!#REF!</definedName>
    <definedName name="dsds" localSheetId="74" hidden="1">'[108]Fax a enviar'!#REF!</definedName>
    <definedName name="dsds" localSheetId="11" hidden="1">#REF!</definedName>
    <definedName name="dsds" localSheetId="12" hidden="1">#REF!</definedName>
    <definedName name="dsds" localSheetId="13" hidden="1">#REF!</definedName>
    <definedName name="dsds" localSheetId="23" hidden="1">#REF!</definedName>
    <definedName name="dsds" localSheetId="24" hidden="1">#REF!</definedName>
    <definedName name="dsds" localSheetId="26" hidden="1">#REF!</definedName>
    <definedName name="dsds" localSheetId="42" hidden="1">'[108]Fax a enviar'!#REF!</definedName>
    <definedName name="dsds" localSheetId="10" hidden="1">#REF!</definedName>
    <definedName name="dsds" localSheetId="38" hidden="1">#REF!</definedName>
    <definedName name="dsds" localSheetId="25" hidden="1">#REF!</definedName>
    <definedName name="dsds" localSheetId="30" hidden="1">'[108]Fax a enviar'!#REF!</definedName>
    <definedName name="dsds" localSheetId="34" hidden="1">#REF!</definedName>
    <definedName name="dsds" localSheetId="39" hidden="1">#REF!</definedName>
    <definedName name="dsds" localSheetId="40" hidden="1">'[108]Fax a enviar'!#REF!</definedName>
    <definedName name="dsds" localSheetId="41" hidden="1">'[108]Fax a enviar'!#REF!</definedName>
    <definedName name="dsds" localSheetId="46" hidden="1">'[108]Fax a enviar'!#REF!</definedName>
    <definedName name="dsds" localSheetId="51" hidden="1">#REF!</definedName>
    <definedName name="dsds" localSheetId="52" hidden="1">#REF!</definedName>
    <definedName name="dsds" localSheetId="53" hidden="1">'[108]Fax a enviar'!#REF!</definedName>
    <definedName name="dsds" localSheetId="64" hidden="1">'[108]Fax a enviar'!#REF!</definedName>
    <definedName name="dsds" localSheetId="65" hidden="1">'[108]Fax a enviar'!#REF!</definedName>
    <definedName name="dsds" localSheetId="66" hidden="1">'[108]Fax a enviar'!#REF!</definedName>
    <definedName name="dsds" hidden="1">#REF!</definedName>
    <definedName name="DSI" localSheetId="67">#REF!</definedName>
    <definedName name="DSI" localSheetId="68">#REF!</definedName>
    <definedName name="DSI" localSheetId="69">#REF!</definedName>
    <definedName name="DSI" localSheetId="70">#REF!</definedName>
    <definedName name="DSI" localSheetId="72">#REF!</definedName>
    <definedName name="DSI" localSheetId="73">#REF!</definedName>
    <definedName name="DSI" localSheetId="74">#REF!</definedName>
    <definedName name="DSI" localSheetId="11">#REF!</definedName>
    <definedName name="DSI" localSheetId="12">#REF!</definedName>
    <definedName name="DSI" localSheetId="13">#REF!</definedName>
    <definedName name="DSI" localSheetId="23">#REF!</definedName>
    <definedName name="DSI" localSheetId="24">#REF!</definedName>
    <definedName name="DSI" localSheetId="26">#REF!</definedName>
    <definedName name="DSI" localSheetId="42">#REF!</definedName>
    <definedName name="DSI" localSheetId="10">#REF!</definedName>
    <definedName name="DSI" localSheetId="38">#REF!</definedName>
    <definedName name="DSI" localSheetId="25">#REF!</definedName>
    <definedName name="DSI" localSheetId="30">#REF!</definedName>
    <definedName name="DSI" localSheetId="31">#REF!</definedName>
    <definedName name="DSI" localSheetId="34">#REF!</definedName>
    <definedName name="DSI" localSheetId="36">#REF!</definedName>
    <definedName name="DSI" localSheetId="37">#REF!</definedName>
    <definedName name="DSI" localSheetId="39">#REF!</definedName>
    <definedName name="DSI" localSheetId="40">#REF!</definedName>
    <definedName name="DSI" localSheetId="41">#REF!</definedName>
    <definedName name="DSI" localSheetId="46">#REF!</definedName>
    <definedName name="DSI" localSheetId="47">#REF!</definedName>
    <definedName name="DSI" localSheetId="52">#REF!</definedName>
    <definedName name="DSI" localSheetId="53">#REF!</definedName>
    <definedName name="DSI" localSheetId="64">#REF!</definedName>
    <definedName name="DSI" localSheetId="65">#REF!</definedName>
    <definedName name="DSI" localSheetId="66">#REF!</definedName>
    <definedName name="DSI">#REF!</definedName>
    <definedName name="DSIBproj">#N/A</definedName>
    <definedName name="DSIGproj">#N/A</definedName>
    <definedName name="DSIproj">#N/A</definedName>
    <definedName name="DSISD">#N/A</definedName>
    <definedName name="DSISDB">#N/A</definedName>
    <definedName name="DSISDG">#N/A</definedName>
    <definedName name="DSP" localSheetId="67">#REF!</definedName>
    <definedName name="DSP" localSheetId="68">#REF!</definedName>
    <definedName name="DSP" localSheetId="69">#REF!</definedName>
    <definedName name="DSP" localSheetId="70">#REF!</definedName>
    <definedName name="DSP" localSheetId="72">#REF!</definedName>
    <definedName name="DSP" localSheetId="73">#REF!</definedName>
    <definedName name="DSP" localSheetId="74">#REF!</definedName>
    <definedName name="DSP" localSheetId="11">#REF!</definedName>
    <definedName name="DSP" localSheetId="12">#REF!</definedName>
    <definedName name="DSP" localSheetId="13">#REF!</definedName>
    <definedName name="DSP" localSheetId="23">#REF!</definedName>
    <definedName name="DSP" localSheetId="24">#REF!</definedName>
    <definedName name="DSP" localSheetId="26">#REF!</definedName>
    <definedName name="DSP" localSheetId="42">#REF!</definedName>
    <definedName name="DSP" localSheetId="10">#REF!</definedName>
    <definedName name="DSP" localSheetId="38">#REF!</definedName>
    <definedName name="DSP" localSheetId="25">#REF!</definedName>
    <definedName name="DSP" localSheetId="30">#REF!</definedName>
    <definedName name="DSP" localSheetId="31">#REF!</definedName>
    <definedName name="DSP" localSheetId="34">#REF!</definedName>
    <definedName name="DSP" localSheetId="36">#REF!</definedName>
    <definedName name="DSP" localSheetId="37">#REF!</definedName>
    <definedName name="DSP" localSheetId="39">#REF!</definedName>
    <definedName name="DSP" localSheetId="40">#REF!</definedName>
    <definedName name="DSP" localSheetId="41">#REF!</definedName>
    <definedName name="DSP" localSheetId="46">#REF!</definedName>
    <definedName name="DSP" localSheetId="47">#REF!</definedName>
    <definedName name="DSP" localSheetId="52">#REF!</definedName>
    <definedName name="DSP" localSheetId="53">#REF!</definedName>
    <definedName name="DSP" localSheetId="64">#REF!</definedName>
    <definedName name="DSP" localSheetId="65">#REF!</definedName>
    <definedName name="DSP" localSheetId="66">#REF!</definedName>
    <definedName name="DSP">#REF!</definedName>
    <definedName name="DSPBproj">#N/A</definedName>
    <definedName name="DSPG" localSheetId="67">#REF!</definedName>
    <definedName name="DSPG" localSheetId="68">#REF!</definedName>
    <definedName name="DSPG" localSheetId="69">#REF!</definedName>
    <definedName name="DSPG" localSheetId="70">#REF!</definedName>
    <definedName name="DSPG" localSheetId="72">#REF!</definedName>
    <definedName name="DSPG" localSheetId="73">#REF!</definedName>
    <definedName name="DSPG" localSheetId="74">#REF!</definedName>
    <definedName name="DSPG" localSheetId="11">#REF!</definedName>
    <definedName name="DSPG" localSheetId="12">#REF!</definedName>
    <definedName name="DSPG" localSheetId="13">#REF!</definedName>
    <definedName name="DSPG" localSheetId="23">#REF!</definedName>
    <definedName name="DSPG" localSheetId="24">#REF!</definedName>
    <definedName name="DSPG" localSheetId="26">#REF!</definedName>
    <definedName name="DSPG" localSheetId="42">#REF!</definedName>
    <definedName name="DSPG" localSheetId="10">#REF!</definedName>
    <definedName name="DSPG" localSheetId="38">#REF!</definedName>
    <definedName name="DSPG" localSheetId="25">#REF!</definedName>
    <definedName name="DSPG" localSheetId="30">#REF!</definedName>
    <definedName name="DSPG" localSheetId="31">#REF!</definedName>
    <definedName name="DSPG" localSheetId="34">#REF!</definedName>
    <definedName name="DSPG" localSheetId="36">#REF!</definedName>
    <definedName name="DSPG" localSheetId="37">#REF!</definedName>
    <definedName name="DSPG" localSheetId="39">#REF!</definedName>
    <definedName name="DSPG" localSheetId="40">#REF!</definedName>
    <definedName name="DSPG" localSheetId="41">#REF!</definedName>
    <definedName name="DSPG" localSheetId="46">#REF!</definedName>
    <definedName name="DSPG" localSheetId="47">#REF!</definedName>
    <definedName name="DSPG" localSheetId="52">#REF!</definedName>
    <definedName name="DSPG" localSheetId="53">#REF!</definedName>
    <definedName name="DSPG" localSheetId="64">#REF!</definedName>
    <definedName name="DSPG" localSheetId="65">#REF!</definedName>
    <definedName name="DSPG" localSheetId="66">#REF!</definedName>
    <definedName name="DSPG">#REF!</definedName>
    <definedName name="DSPGproj">#N/A</definedName>
    <definedName name="DSPproj">#N/A</definedName>
    <definedName name="DSPSD">#N/A</definedName>
    <definedName name="DSPSDB">#N/A</definedName>
    <definedName name="DSPSDG">#N/A</definedName>
    <definedName name="DTS" localSheetId="67">#REF!</definedName>
    <definedName name="DTS" localSheetId="68">#REF!</definedName>
    <definedName name="DTS" localSheetId="69">#REF!</definedName>
    <definedName name="DTS" localSheetId="70">#REF!</definedName>
    <definedName name="DTS" localSheetId="72">#REF!</definedName>
    <definedName name="DTS" localSheetId="73">#REF!</definedName>
    <definedName name="DTS" localSheetId="74">#REF!</definedName>
    <definedName name="DTS" localSheetId="11">#REF!</definedName>
    <definedName name="DTS" localSheetId="12">#REF!</definedName>
    <definedName name="DTS" localSheetId="13">#REF!</definedName>
    <definedName name="DTS" localSheetId="10">#REF!</definedName>
    <definedName name="DTS" localSheetId="38">#REF!</definedName>
    <definedName name="DTS" localSheetId="39">#REF!</definedName>
    <definedName name="DTS" localSheetId="40">#REF!</definedName>
    <definedName name="DTS" localSheetId="41">#REF!</definedName>
    <definedName name="DTS" localSheetId="46">#REF!</definedName>
    <definedName name="DTS" localSheetId="52">#REF!</definedName>
    <definedName name="DTS" localSheetId="64">#REF!</definedName>
    <definedName name="DTS" localSheetId="65">#REF!</definedName>
    <definedName name="DTS" localSheetId="66">#REF!</definedName>
    <definedName name="DTS">#REF!</definedName>
    <definedName name="dummy" localSheetId="67">#REF!</definedName>
    <definedName name="dummy" localSheetId="68">#REF!</definedName>
    <definedName name="dummy" localSheetId="69">#REF!</definedName>
    <definedName name="dummy" localSheetId="70">#REF!</definedName>
    <definedName name="dummy" localSheetId="72">#REF!</definedName>
    <definedName name="dummy" localSheetId="73">#REF!</definedName>
    <definedName name="dummy" localSheetId="74">#REF!</definedName>
    <definedName name="dummy" localSheetId="11">#REF!</definedName>
    <definedName name="dummy" localSheetId="12">#REF!</definedName>
    <definedName name="dummy" localSheetId="13">#REF!</definedName>
    <definedName name="dummy" localSheetId="10">#REF!</definedName>
    <definedName name="dummy" localSheetId="38">#REF!</definedName>
    <definedName name="dummy" localSheetId="39">#REF!</definedName>
    <definedName name="dummy" localSheetId="40">#REF!</definedName>
    <definedName name="dummy" localSheetId="41">#REF!</definedName>
    <definedName name="dummy" localSheetId="46">#REF!</definedName>
    <definedName name="dummy" localSheetId="52">#REF!</definedName>
    <definedName name="dummy" localSheetId="64">#REF!</definedName>
    <definedName name="dummy" localSheetId="65">#REF!</definedName>
    <definedName name="dummy" localSheetId="66">#REF!</definedName>
    <definedName name="dummy">#REF!</definedName>
    <definedName name="DXBYS" localSheetId="11">#REF!</definedName>
    <definedName name="DXBYS" localSheetId="10">#REF!</definedName>
    <definedName name="DXBYS" localSheetId="38">#REF!</definedName>
    <definedName name="DXBYS" localSheetId="39">#REF!</definedName>
    <definedName name="DXBYS" localSheetId="46">[100]RESULTADOS!$A$82:$IV$82</definedName>
    <definedName name="DXBYS" localSheetId="51">#REF!</definedName>
    <definedName name="DXBYS" localSheetId="52">[100]RESULTADOS!$A$82:$IV$82</definedName>
    <definedName name="DXBYS" localSheetId="66">[100]RESULTADOS!$A$82:$IV$82</definedName>
    <definedName name="DXBYS">#REF!</definedName>
    <definedName name="DY" localSheetId="67">#REF!</definedName>
    <definedName name="DY" localSheetId="68">#REF!</definedName>
    <definedName name="DY" localSheetId="69">#REF!</definedName>
    <definedName name="DY" localSheetId="70">#REF!</definedName>
    <definedName name="DY" localSheetId="72">#REF!</definedName>
    <definedName name="DY" localSheetId="73">#REF!</definedName>
    <definedName name="DY" localSheetId="74">#REF!</definedName>
    <definedName name="DY" localSheetId="11">#REF!</definedName>
    <definedName name="DY" localSheetId="12">#REF!</definedName>
    <definedName name="DY" localSheetId="13">#REF!</definedName>
    <definedName name="DY" localSheetId="23">#REF!</definedName>
    <definedName name="DY" localSheetId="24">#REF!</definedName>
    <definedName name="DY" localSheetId="26">#REF!</definedName>
    <definedName name="DY" localSheetId="27">#REF!</definedName>
    <definedName name="DY" localSheetId="42">#REF!</definedName>
    <definedName name="DY" localSheetId="10">#REF!</definedName>
    <definedName name="DY" localSheetId="38">#REF!</definedName>
    <definedName name="DY" localSheetId="25">#REF!</definedName>
    <definedName name="DY" localSheetId="30">#REF!</definedName>
    <definedName name="DY" localSheetId="31">#REF!</definedName>
    <definedName name="DY" localSheetId="34">#REF!</definedName>
    <definedName name="DY" localSheetId="36">#REF!</definedName>
    <definedName name="DY" localSheetId="37">#REF!</definedName>
    <definedName name="DY" localSheetId="39">#REF!</definedName>
    <definedName name="DY" localSheetId="40">#REF!</definedName>
    <definedName name="DY" localSheetId="41">#REF!</definedName>
    <definedName name="DY" localSheetId="46">#REF!</definedName>
    <definedName name="DY" localSheetId="47">#REF!</definedName>
    <definedName name="DY" localSheetId="48">#REF!</definedName>
    <definedName name="DY" localSheetId="49">#REF!</definedName>
    <definedName name="DY" localSheetId="52">#REF!</definedName>
    <definedName name="DY" localSheetId="53">#REF!</definedName>
    <definedName name="DY" localSheetId="64">#REF!</definedName>
    <definedName name="DY" localSheetId="65">#REF!</definedName>
    <definedName name="DY" localSheetId="66">#REF!</definedName>
    <definedName name="DY">#REF!</definedName>
    <definedName name="DY1A" localSheetId="67">#REF!</definedName>
    <definedName name="DY1A" localSheetId="68">#REF!</definedName>
    <definedName name="DY1A" localSheetId="69">#REF!</definedName>
    <definedName name="DY1A" localSheetId="70">#REF!</definedName>
    <definedName name="DY1A" localSheetId="72">#REF!</definedName>
    <definedName name="DY1A" localSheetId="73">#REF!</definedName>
    <definedName name="DY1A" localSheetId="74">#REF!</definedName>
    <definedName name="DY1A" localSheetId="11">#REF!</definedName>
    <definedName name="DY1A" localSheetId="12">#REF!</definedName>
    <definedName name="DY1A" localSheetId="23">#REF!</definedName>
    <definedName name="DY1A" localSheetId="26">#REF!</definedName>
    <definedName name="DY1A" localSheetId="27">#REF!</definedName>
    <definedName name="DY1A" localSheetId="10">#REF!</definedName>
    <definedName name="DY1A" localSheetId="38">#REF!</definedName>
    <definedName name="DY1A" localSheetId="25">#REF!</definedName>
    <definedName name="DY1A" localSheetId="30">#REF!</definedName>
    <definedName name="DY1A" localSheetId="31">#REF!</definedName>
    <definedName name="DY1A" localSheetId="36">#REF!</definedName>
    <definedName name="DY1A" localSheetId="37">#REF!</definedName>
    <definedName name="DY1A" localSheetId="39">#REF!</definedName>
    <definedName name="DY1A" localSheetId="40">#REF!</definedName>
    <definedName name="DY1A" localSheetId="41">#REF!</definedName>
    <definedName name="DY1A" localSheetId="46">#REF!</definedName>
    <definedName name="DY1A" localSheetId="47">#REF!</definedName>
    <definedName name="DY1A" localSheetId="48">#REF!</definedName>
    <definedName name="DY1A" localSheetId="49">#REF!</definedName>
    <definedName name="DY1A" localSheetId="52">#REF!</definedName>
    <definedName name="DY1A" localSheetId="53">#REF!</definedName>
    <definedName name="DY1A" localSheetId="64">#REF!</definedName>
    <definedName name="DY1A" localSheetId="65">#REF!</definedName>
    <definedName name="DY1A">#REF!</definedName>
    <definedName name="E" localSheetId="67">#REF!</definedName>
    <definedName name="E" localSheetId="68">#REF!</definedName>
    <definedName name="E" localSheetId="69">#REF!</definedName>
    <definedName name="E" localSheetId="70">#REF!</definedName>
    <definedName name="E" localSheetId="72">#REF!</definedName>
    <definedName name="E" localSheetId="73">#REF!</definedName>
    <definedName name="E" localSheetId="74">#REF!</definedName>
    <definedName name="E" localSheetId="11">#REF!</definedName>
    <definedName name="E" localSheetId="12">#REF!</definedName>
    <definedName name="E" localSheetId="13">#REF!</definedName>
    <definedName name="E" localSheetId="23">#REF!</definedName>
    <definedName name="E" localSheetId="24">#REF!</definedName>
    <definedName name="E" localSheetId="26">#REF!</definedName>
    <definedName name="E" localSheetId="27">#REF!</definedName>
    <definedName name="E" localSheetId="10">#REF!</definedName>
    <definedName name="E" localSheetId="38">#REF!</definedName>
    <definedName name="E" localSheetId="25">#REF!</definedName>
    <definedName name="E" localSheetId="30">#REF!</definedName>
    <definedName name="E" localSheetId="31">#REF!</definedName>
    <definedName name="E" localSheetId="36">#REF!</definedName>
    <definedName name="E" localSheetId="37">#REF!</definedName>
    <definedName name="E" localSheetId="39">#REF!</definedName>
    <definedName name="E" localSheetId="40">#REF!</definedName>
    <definedName name="E" localSheetId="41">#REF!</definedName>
    <definedName name="E" localSheetId="46">#REF!</definedName>
    <definedName name="E" localSheetId="47">#REF!</definedName>
    <definedName name="E" localSheetId="48">#REF!</definedName>
    <definedName name="E" localSheetId="49">#REF!</definedName>
    <definedName name="E" localSheetId="52">#REF!</definedName>
    <definedName name="E" localSheetId="53">#REF!</definedName>
    <definedName name="E" localSheetId="64">#REF!</definedName>
    <definedName name="E" localSheetId="65">#REF!</definedName>
    <definedName name="E">#REF!</definedName>
    <definedName name="EBRD" localSheetId="67">#REF!</definedName>
    <definedName name="EBRD" localSheetId="68">#REF!</definedName>
    <definedName name="EBRD" localSheetId="69">#REF!</definedName>
    <definedName name="EBRD" localSheetId="70">#REF!</definedName>
    <definedName name="EBRD" localSheetId="72">#REF!</definedName>
    <definedName name="EBRD" localSheetId="73">#REF!</definedName>
    <definedName name="EBRD" localSheetId="74">#REF!</definedName>
    <definedName name="EBRD" localSheetId="11">#REF!</definedName>
    <definedName name="EBRD" localSheetId="12">#REF!</definedName>
    <definedName name="EBRD" localSheetId="13">#REF!</definedName>
    <definedName name="EBRD" localSheetId="23">#REF!</definedName>
    <definedName name="EBRD" localSheetId="10">#REF!</definedName>
    <definedName name="EBRD" localSheetId="38">#REF!</definedName>
    <definedName name="EBRD" localSheetId="31">#REF!</definedName>
    <definedName name="EBRD" localSheetId="39">#REF!</definedName>
    <definedName name="EBRD" localSheetId="40">#REF!</definedName>
    <definedName name="EBRD" localSheetId="41">#REF!</definedName>
    <definedName name="EBRD" localSheetId="46">#REF!</definedName>
    <definedName name="EBRD" localSheetId="52">#REF!</definedName>
    <definedName name="EBRD" localSheetId="53">#REF!</definedName>
    <definedName name="EBRD" localSheetId="64">#REF!</definedName>
    <definedName name="EBRD" localSheetId="65">#REF!</definedName>
    <definedName name="EBRD">#REF!</definedName>
    <definedName name="Ecowas" localSheetId="67">[83]terms!#REF!</definedName>
    <definedName name="Ecowas" localSheetId="68">[83]terms!#REF!</definedName>
    <definedName name="Ecowas" localSheetId="69">[83]terms!#REF!</definedName>
    <definedName name="Ecowas" localSheetId="70">[83]terms!#REF!</definedName>
    <definedName name="Ecowas" localSheetId="72">[83]terms!#REF!</definedName>
    <definedName name="Ecowas" localSheetId="73">[83]terms!#REF!</definedName>
    <definedName name="Ecowas" localSheetId="74">[83]terms!#REF!</definedName>
    <definedName name="Ecowas" localSheetId="11">#REF!</definedName>
    <definedName name="Ecowas" localSheetId="12">#REF!</definedName>
    <definedName name="Ecowas" localSheetId="13">#REF!</definedName>
    <definedName name="Ecowas" localSheetId="10">#REF!</definedName>
    <definedName name="Ecowas" localSheetId="38">#REF!</definedName>
    <definedName name="Ecowas" localSheetId="39">#REF!</definedName>
    <definedName name="Ecowas" localSheetId="46">[83]terms!#REF!</definedName>
    <definedName name="Ecowas" localSheetId="51">#REF!</definedName>
    <definedName name="Ecowas" localSheetId="52">[83]terms!#REF!</definedName>
    <definedName name="Ecowas" localSheetId="65">[83]terms!#REF!</definedName>
    <definedName name="Ecowas" localSheetId="66">[83]terms!#REF!</definedName>
    <definedName name="Ecowas">#REF!</definedName>
    <definedName name="ECU" localSheetId="67">#REF!</definedName>
    <definedName name="ECU" localSheetId="68">#REF!</definedName>
    <definedName name="ECU" localSheetId="69">#REF!</definedName>
    <definedName name="ECU" localSheetId="70">#REF!</definedName>
    <definedName name="ECU" localSheetId="72">#REF!</definedName>
    <definedName name="ECU" localSheetId="73">#REF!</definedName>
    <definedName name="ECU" localSheetId="74">#REF!</definedName>
    <definedName name="ECU" localSheetId="11">#REF!</definedName>
    <definedName name="ECU" localSheetId="12">#REF!</definedName>
    <definedName name="ECU" localSheetId="13">#REF!</definedName>
    <definedName name="ECU" localSheetId="23">#REF!</definedName>
    <definedName name="ECU" localSheetId="27">#REF!</definedName>
    <definedName name="ECU" localSheetId="10">#REF!</definedName>
    <definedName name="ECU" localSheetId="38">#REF!</definedName>
    <definedName name="ECU" localSheetId="25">#REF!</definedName>
    <definedName name="ECU" localSheetId="31">#REF!</definedName>
    <definedName name="ECU" localSheetId="39">#REF!</definedName>
    <definedName name="ECU" localSheetId="40">#REF!</definedName>
    <definedName name="ECU" localSheetId="41">#REF!</definedName>
    <definedName name="ECU" localSheetId="46">#REF!</definedName>
    <definedName name="ECU" localSheetId="47">#REF!</definedName>
    <definedName name="ECU" localSheetId="48">#REF!</definedName>
    <definedName name="ECU" localSheetId="49">#REF!</definedName>
    <definedName name="ECU" localSheetId="52">#REF!</definedName>
    <definedName name="ECU" localSheetId="53">#REF!</definedName>
    <definedName name="ECU" localSheetId="64">#REF!</definedName>
    <definedName name="ECU" localSheetId="65">#REF!</definedName>
    <definedName name="ECU" localSheetId="66">#REF!</definedName>
    <definedName name="ECU">#REF!</definedName>
    <definedName name="EDNA" localSheetId="12">#REF!</definedName>
    <definedName name="EDNA">#N/A</definedName>
    <definedName name="EDNA_B" localSheetId="67">[109]Q6!#REF!</definedName>
    <definedName name="EDNA_B" localSheetId="68">[109]Q6!#REF!</definedName>
    <definedName name="EDNA_B" localSheetId="69">[109]Q6!#REF!</definedName>
    <definedName name="EDNA_B" localSheetId="70">[109]Q6!#REF!</definedName>
    <definedName name="EDNA_B" localSheetId="72">[109]Q6!#REF!</definedName>
    <definedName name="EDNA_B" localSheetId="73">[109]Q6!#REF!</definedName>
    <definedName name="EDNA_B" localSheetId="74">[109]Q6!#REF!</definedName>
    <definedName name="EDNA_B" localSheetId="11">#REF!</definedName>
    <definedName name="EDNA_B" localSheetId="12">#REF!</definedName>
    <definedName name="EDNA_B" localSheetId="13">#REF!</definedName>
    <definedName name="EDNA_B" localSheetId="10">#REF!</definedName>
    <definedName name="EDNA_B" localSheetId="38">#REF!</definedName>
    <definedName name="EDNA_B" localSheetId="39">#REF!</definedName>
    <definedName name="EDNA_B" localSheetId="41">[109]Q6!#REF!</definedName>
    <definedName name="EDNA_B" localSheetId="46">[109]Q6!#REF!</definedName>
    <definedName name="EDNA_B" localSheetId="51">#REF!</definedName>
    <definedName name="EDNA_B" localSheetId="52">[109]Q6!#REF!</definedName>
    <definedName name="EDNA_B" localSheetId="64">[109]Q6!#REF!</definedName>
    <definedName name="EDNA_B" localSheetId="65">[109]Q6!#REF!</definedName>
    <definedName name="EDNA_B" localSheetId="66">[109]Q6!#REF!</definedName>
    <definedName name="EDNA_B">#REF!</definedName>
    <definedName name="EDNA_D" localSheetId="11">#REF!</definedName>
    <definedName name="EDNA_D" localSheetId="12">#REF!</definedName>
    <definedName name="EDNA_D" localSheetId="13">#REF!</definedName>
    <definedName name="EDNA_D" localSheetId="10">#REF!</definedName>
    <definedName name="EDNA_D" localSheetId="38">#REF!</definedName>
    <definedName name="EDNA_D" localSheetId="39">#REF!</definedName>
    <definedName name="EDNA_D" localSheetId="41">[109]Q7!#REF!</definedName>
    <definedName name="EDNA_D" localSheetId="46">[109]Q7!#REF!</definedName>
    <definedName name="EDNA_D" localSheetId="51">#REF!</definedName>
    <definedName name="EDNA_D" localSheetId="52">[109]Q7!#REF!</definedName>
    <definedName name="EDNA_D" localSheetId="64">[109]Q7!#REF!</definedName>
    <definedName name="EDNA_D" localSheetId="66">[109]Q7!#REF!</definedName>
    <definedName name="EDNA_D">#REF!</definedName>
    <definedName name="EDNA_T" localSheetId="11">#REF!</definedName>
    <definedName name="EDNA_T" localSheetId="12">#REF!</definedName>
    <definedName name="EDNA_T" localSheetId="13">#REF!</definedName>
    <definedName name="EDNA_T" localSheetId="10">#REF!</definedName>
    <definedName name="EDNA_T" localSheetId="38">#REF!</definedName>
    <definedName name="EDNA_T" localSheetId="39">#REF!</definedName>
    <definedName name="EDNA_T" localSheetId="46">[109]Q5!#REF!</definedName>
    <definedName name="EDNA_T" localSheetId="51">#REF!</definedName>
    <definedName name="EDNA_T" localSheetId="52">[109]Q5!#REF!</definedName>
    <definedName name="EDNA_T" localSheetId="66">[109]Q5!#REF!</definedName>
    <definedName name="EDNA_T">#REF!</definedName>
    <definedName name="EDNE" localSheetId="11">#REF!</definedName>
    <definedName name="EDNE" localSheetId="12">#REF!</definedName>
    <definedName name="EDNE" localSheetId="13">#REF!</definedName>
    <definedName name="EDNE" localSheetId="10">#REF!</definedName>
    <definedName name="EDNE" localSheetId="38">#REF!</definedName>
    <definedName name="EDNE" localSheetId="39">#REF!</definedName>
    <definedName name="EDNE" localSheetId="46">[109]Q7!#REF!</definedName>
    <definedName name="EDNE" localSheetId="51">#REF!</definedName>
    <definedName name="EDNE" localSheetId="52">[109]Q7!#REF!</definedName>
    <definedName name="EDNE" localSheetId="66">[109]Q7!#REF!</definedName>
    <definedName name="EDNE">#REF!</definedName>
    <definedName name="edr" localSheetId="67" hidden="1">{"Riqfin97",#N/A,FALSE,"Tran";"Riqfinpro",#N/A,FALSE,"Tran"}</definedName>
    <definedName name="edr" localSheetId="68" hidden="1">{"Riqfin97",#N/A,FALSE,"Tran";"Riqfinpro",#N/A,FALSE,"Tran"}</definedName>
    <definedName name="edr" localSheetId="69" hidden="1">{"Riqfin97",#N/A,FALSE,"Tran";"Riqfinpro",#N/A,FALSE,"Tran"}</definedName>
    <definedName name="edr" localSheetId="70" hidden="1">{"Riqfin97",#N/A,FALSE,"Tran";"Riqfinpro",#N/A,FALSE,"Tran"}</definedName>
    <definedName name="edr" localSheetId="72" hidden="1">{"Riqfin97",#N/A,FALSE,"Tran";"Riqfinpro",#N/A,FALSE,"Tran"}</definedName>
    <definedName name="edr" localSheetId="73" hidden="1">{"Riqfin97",#N/A,FALSE,"Tran";"Riqfinpro",#N/A,FALSE,"Tran"}</definedName>
    <definedName name="edr" localSheetId="74" hidden="1">{"Riqfin97",#N/A,FALSE,"Tran";"Riqfinpro",#N/A,FALSE,"Tran"}</definedName>
    <definedName name="edr" localSheetId="11" hidden="1">{"Riqfin97",#N/A,FALSE,"Tran";"Riqfinpro",#N/A,FALSE,"Tran"}</definedName>
    <definedName name="edr" localSheetId="12" hidden="1">{"Riqfin97",#N/A,FALSE,"Tran";"Riqfinpro",#N/A,FALSE,"Tran"}</definedName>
    <definedName name="edr" localSheetId="13" hidden="1">{"Riqfin97",#N/A,FALSE,"Tran";"Riqfinpro",#N/A,FALSE,"Tran"}</definedName>
    <definedName name="edr" localSheetId="23" hidden="1">{"Riqfin97",#N/A,FALSE,"Tran";"Riqfinpro",#N/A,FALSE,"Tran"}</definedName>
    <definedName name="edr" localSheetId="24" hidden="1">{"Riqfin97",#N/A,FALSE,"Tran";"Riqfinpro",#N/A,FALSE,"Tran"}</definedName>
    <definedName name="edr" localSheetId="26" hidden="1">{"Riqfin97",#N/A,FALSE,"Tran";"Riqfinpro",#N/A,FALSE,"Tran"}</definedName>
    <definedName name="edr" localSheetId="27" hidden="1">{"Riqfin97",#N/A,FALSE,"Tran";"Riqfinpro",#N/A,FALSE,"Tran"}</definedName>
    <definedName name="edr" localSheetId="42" hidden="1">{"Riqfin97",#N/A,FALSE,"Tran";"Riqfinpro",#N/A,FALSE,"Tran"}</definedName>
    <definedName name="edr" localSheetId="6" hidden="1">{"Riqfin97",#N/A,FALSE,"Tran";"Riqfinpro",#N/A,FALSE,"Tran"}</definedName>
    <definedName name="edr" localSheetId="7" hidden="1">{"Riqfin97",#N/A,FALSE,"Tran";"Riqfinpro",#N/A,FALSE,"Tran"}</definedName>
    <definedName name="edr" localSheetId="10" hidden="1">{"Riqfin97",#N/A,FALSE,"Tran";"Riqfinpro",#N/A,FALSE,"Tran"}</definedName>
    <definedName name="edr" localSheetId="38" hidden="1">{"Riqfin97",#N/A,FALSE,"Tran";"Riqfinpro",#N/A,FALSE,"Tran"}</definedName>
    <definedName name="edr" localSheetId="25" hidden="1">{"Riqfin97",#N/A,FALSE,"Tran";"Riqfinpro",#N/A,FALSE,"Tran"}</definedName>
    <definedName name="edr" localSheetId="28" hidden="1">{"Riqfin97",#N/A,FALSE,"Tran";"Riqfinpro",#N/A,FALSE,"Tran"}</definedName>
    <definedName name="edr" localSheetId="30" hidden="1">{"Riqfin97",#N/A,FALSE,"Tran";"Riqfinpro",#N/A,FALSE,"Tran"}</definedName>
    <definedName name="edr" localSheetId="31" hidden="1">{"Riqfin97",#N/A,FALSE,"Tran";"Riqfinpro",#N/A,FALSE,"Tran"}</definedName>
    <definedName name="edr" localSheetId="32" hidden="1">{"Riqfin97",#N/A,FALSE,"Tran";"Riqfinpro",#N/A,FALSE,"Tran"}</definedName>
    <definedName name="edr" localSheetId="33" hidden="1">{"Riqfin97",#N/A,FALSE,"Tran";"Riqfinpro",#N/A,FALSE,"Tran"}</definedName>
    <definedName name="edr" localSheetId="34" hidden="1">{"Riqfin97",#N/A,FALSE,"Tran";"Riqfinpro",#N/A,FALSE,"Tran"}</definedName>
    <definedName name="edr" localSheetId="35" hidden="1">{"Riqfin97",#N/A,FALSE,"Tran";"Riqfinpro",#N/A,FALSE,"Tran"}</definedName>
    <definedName name="edr" localSheetId="36" hidden="1">{"Riqfin97",#N/A,FALSE,"Tran";"Riqfinpro",#N/A,FALSE,"Tran"}</definedName>
    <definedName name="edr" localSheetId="37" hidden="1">{"Riqfin97",#N/A,FALSE,"Tran";"Riqfinpro",#N/A,FALSE,"Tran"}</definedName>
    <definedName name="edr" localSheetId="39" hidden="1">{"Riqfin97",#N/A,FALSE,"Tran";"Riqfinpro",#N/A,FALSE,"Tran"}</definedName>
    <definedName name="edr" localSheetId="40" hidden="1">{"Riqfin97",#N/A,FALSE,"Tran";"Riqfinpro",#N/A,FALSE,"Tran"}</definedName>
    <definedName name="edr" localSheetId="41" hidden="1">{"Riqfin97",#N/A,FALSE,"Tran";"Riqfinpro",#N/A,FALSE,"Tran"}</definedName>
    <definedName name="edr" localSheetId="46" hidden="1">{"Riqfin97",#N/A,FALSE,"Tran";"Riqfinpro",#N/A,FALSE,"Tran"}</definedName>
    <definedName name="edr" localSheetId="47" hidden="1">{"Riqfin97",#N/A,FALSE,"Tran";"Riqfinpro",#N/A,FALSE,"Tran"}</definedName>
    <definedName name="edr" localSheetId="48" hidden="1">{"Riqfin97",#N/A,FALSE,"Tran";"Riqfinpro",#N/A,FALSE,"Tran"}</definedName>
    <definedName name="edr" localSheetId="49" hidden="1">{"Riqfin97",#N/A,FALSE,"Tran";"Riqfinpro",#N/A,FALSE,"Tran"}</definedName>
    <definedName name="edr" localSheetId="50" hidden="1">{"Riqfin97",#N/A,FALSE,"Tran";"Riqfinpro",#N/A,FALSE,"Tran"}</definedName>
    <definedName name="edr" localSheetId="51" hidden="1">{"Riqfin97",#N/A,FALSE,"Tran";"Riqfinpro",#N/A,FALSE,"Tran"}</definedName>
    <definedName name="edr" localSheetId="52" hidden="1">{"Riqfin97",#N/A,FALSE,"Tran";"Riqfinpro",#N/A,FALSE,"Tran"}</definedName>
    <definedName name="edr" localSheetId="53" hidden="1">{"Riqfin97",#N/A,FALSE,"Tran";"Riqfinpro",#N/A,FALSE,"Tran"}</definedName>
    <definedName name="edr" localSheetId="64" hidden="1">{"Riqfin97",#N/A,FALSE,"Tran";"Riqfinpro",#N/A,FALSE,"Tran"}</definedName>
    <definedName name="edr" localSheetId="65" hidden="1">{"Riqfin97",#N/A,FALSE,"Tran";"Riqfinpro",#N/A,FALSE,"Tran"}</definedName>
    <definedName name="edr" localSheetId="66" hidden="1">{"Riqfin97",#N/A,FALSE,"Tran";"Riqfinpro",#N/A,FALSE,"Tran"}</definedName>
    <definedName name="edr" hidden="1">{"Riqfin97",#N/A,FALSE,"Tran";"Riqfinpro",#N/A,FALSE,"Tran"}</definedName>
    <definedName name="ee" localSheetId="67" hidden="1">{"Tab1",#N/A,FALSE,"P";"Tab2",#N/A,FALSE,"P"}</definedName>
    <definedName name="ee" localSheetId="68" hidden="1">{"Tab1",#N/A,FALSE,"P";"Tab2",#N/A,FALSE,"P"}</definedName>
    <definedName name="ee" localSheetId="69" hidden="1">{"Tab1",#N/A,FALSE,"P";"Tab2",#N/A,FALSE,"P"}</definedName>
    <definedName name="ee" localSheetId="70" hidden="1">{"Tab1",#N/A,FALSE,"P";"Tab2",#N/A,FALSE,"P"}</definedName>
    <definedName name="ee" localSheetId="72" hidden="1">{"Tab1",#N/A,FALSE,"P";"Tab2",#N/A,FALSE,"P"}</definedName>
    <definedName name="ee" localSheetId="73" hidden="1">{"Tab1",#N/A,FALSE,"P";"Tab2",#N/A,FALSE,"P"}</definedName>
    <definedName name="ee" localSheetId="74" hidden="1">{"Tab1",#N/A,FALSE,"P";"Tab2",#N/A,FALSE,"P"}</definedName>
    <definedName name="ee" localSheetId="11" hidden="1">{"Tab1",#N/A,FALSE,"P";"Tab2",#N/A,FALSE,"P"}</definedName>
    <definedName name="ee" localSheetId="12" hidden="1">{"Main Economic Indicators",#N/A,FALSE,"C"}</definedName>
    <definedName name="ee" localSheetId="13" hidden="1">{"Tab1",#N/A,FALSE,"P";"Tab2",#N/A,FALSE,"P"}</definedName>
    <definedName name="ee" localSheetId="23" hidden="1">{"Tab1",#N/A,FALSE,"P";"Tab2",#N/A,FALSE,"P"}</definedName>
    <definedName name="ee" localSheetId="24" hidden="1">{"Tab1",#N/A,FALSE,"P";"Tab2",#N/A,FALSE,"P"}</definedName>
    <definedName name="ee" localSheetId="26" hidden="1">{"Tab1",#N/A,FALSE,"P";"Tab2",#N/A,FALSE,"P"}</definedName>
    <definedName name="ee" localSheetId="27" hidden="1">{"Tab1",#N/A,FALSE,"P";"Tab2",#N/A,FALSE,"P"}</definedName>
    <definedName name="ee" localSheetId="42" hidden="1">{"Tab1",#N/A,FALSE,"P";"Tab2",#N/A,FALSE,"P"}</definedName>
    <definedName name="ee" localSheetId="6" hidden="1">{"Tab1",#N/A,FALSE,"P";"Tab2",#N/A,FALSE,"P"}</definedName>
    <definedName name="ee" localSheetId="7" hidden="1">{"Tab1",#N/A,FALSE,"P";"Tab2",#N/A,FALSE,"P"}</definedName>
    <definedName name="ee" localSheetId="10" hidden="1">{"Tab1",#N/A,FALSE,"P";"Tab2",#N/A,FALSE,"P"}</definedName>
    <definedName name="ee" localSheetId="38" hidden="1">{"Tab1",#N/A,FALSE,"P";"Tab2",#N/A,FALSE,"P"}</definedName>
    <definedName name="ee" localSheetId="25" hidden="1">{"Tab1",#N/A,FALSE,"P";"Tab2",#N/A,FALSE,"P"}</definedName>
    <definedName name="ee" localSheetId="28" hidden="1">{"Tab1",#N/A,FALSE,"P";"Tab2",#N/A,FALSE,"P"}</definedName>
    <definedName name="ee" localSheetId="30" hidden="1">{"Tab1",#N/A,FALSE,"P";"Tab2",#N/A,FALSE,"P"}</definedName>
    <definedName name="ee" localSheetId="31" hidden="1">{"Tab1",#N/A,FALSE,"P";"Tab2",#N/A,FALSE,"P"}</definedName>
    <definedName name="ee" localSheetId="32" hidden="1">{"Tab1",#N/A,FALSE,"P";"Tab2",#N/A,FALSE,"P"}</definedName>
    <definedName name="ee" localSheetId="33" hidden="1">{"Tab1",#N/A,FALSE,"P";"Tab2",#N/A,FALSE,"P"}</definedName>
    <definedName name="ee" localSheetId="34" hidden="1">{"Tab1",#N/A,FALSE,"P";"Tab2",#N/A,FALSE,"P"}</definedName>
    <definedName name="ee" localSheetId="35" hidden="1">{"Tab1",#N/A,FALSE,"P";"Tab2",#N/A,FALSE,"P"}</definedName>
    <definedName name="ee" localSheetId="36" hidden="1">{"Tab1",#N/A,FALSE,"P";"Tab2",#N/A,FALSE,"P"}</definedName>
    <definedName name="ee" localSheetId="37" hidden="1">{"Tab1",#N/A,FALSE,"P";"Tab2",#N/A,FALSE,"P"}</definedName>
    <definedName name="ee" localSheetId="39" hidden="1">{"Tab1",#N/A,FALSE,"P";"Tab2",#N/A,FALSE,"P"}</definedName>
    <definedName name="ee" localSheetId="40" hidden="1">{"Tab1",#N/A,FALSE,"P";"Tab2",#N/A,FALSE,"P"}</definedName>
    <definedName name="ee" localSheetId="41" hidden="1">{"Tab1",#N/A,FALSE,"P";"Tab2",#N/A,FALSE,"P"}</definedName>
    <definedName name="ee" localSheetId="46" hidden="1">{"Tab1",#N/A,FALSE,"P";"Tab2",#N/A,FALSE,"P"}</definedName>
    <definedName name="ee" localSheetId="47" hidden="1">{"Tab1",#N/A,FALSE,"P";"Tab2",#N/A,FALSE,"P"}</definedName>
    <definedName name="ee" localSheetId="48" hidden="1">{"Tab1",#N/A,FALSE,"P";"Tab2",#N/A,FALSE,"P"}</definedName>
    <definedName name="ee" localSheetId="49" hidden="1">{"Tab1",#N/A,FALSE,"P";"Tab2",#N/A,FALSE,"P"}</definedName>
    <definedName name="ee" localSheetId="50" hidden="1">{"Tab1",#N/A,FALSE,"P";"Tab2",#N/A,FALSE,"P"}</definedName>
    <definedName name="ee" localSheetId="51" hidden="1">{"Tab1",#N/A,FALSE,"P";"Tab2",#N/A,FALSE,"P"}</definedName>
    <definedName name="ee" localSheetId="52" hidden="1">{"Tab1",#N/A,FALSE,"P";"Tab2",#N/A,FALSE,"P"}</definedName>
    <definedName name="ee" localSheetId="53" hidden="1">{"Tab1",#N/A,FALSE,"P";"Tab2",#N/A,FALSE,"P"}</definedName>
    <definedName name="ee" localSheetId="64" hidden="1">{"Tab1",#N/A,FALSE,"P";"Tab2",#N/A,FALSE,"P"}</definedName>
    <definedName name="ee" localSheetId="65" hidden="1">{"Tab1",#N/A,FALSE,"P";"Tab2",#N/A,FALSE,"P"}</definedName>
    <definedName name="ee" localSheetId="66" hidden="1">{"Tab1",#N/A,FALSE,"P";"Tab2",#N/A,FALSE,"P"}</definedName>
    <definedName name="ee" hidden="1">{"Tab1",#N/A,FALSE,"P";"Tab2",#N/A,FALSE,"P"}</definedName>
    <definedName name="EE_Table_02.___Selected_National_Accounts_Aggregates" localSheetId="67">#REF!</definedName>
    <definedName name="EE_Table_02.___Selected_National_Accounts_Aggregates" localSheetId="68">#REF!</definedName>
    <definedName name="EE_Table_02.___Selected_National_Accounts_Aggregates" localSheetId="69">#REF!</definedName>
    <definedName name="EE_Table_02.___Selected_National_Accounts_Aggregates" localSheetId="70">#REF!</definedName>
    <definedName name="EE_Table_02.___Selected_National_Accounts_Aggregates" localSheetId="72">#REF!</definedName>
    <definedName name="EE_Table_02.___Selected_National_Accounts_Aggregates" localSheetId="73">#REF!</definedName>
    <definedName name="EE_Table_02.___Selected_National_Accounts_Aggregates" localSheetId="74">#REF!</definedName>
    <definedName name="EE_Table_02.___Selected_National_Accounts_Aggregates" localSheetId="11">#REF!</definedName>
    <definedName name="EE_Table_02.___Selected_National_Accounts_Aggregates" localSheetId="10">#REF!</definedName>
    <definedName name="EE_Table_02.___Selected_National_Accounts_Aggregates" localSheetId="38">#REF!</definedName>
    <definedName name="EE_Table_02.___Selected_National_Accounts_Aggregates" localSheetId="39">#REF!</definedName>
    <definedName name="EE_Table_02.___Selected_National_Accounts_Aggregates" localSheetId="40">#REF!</definedName>
    <definedName name="EE_Table_02.___Selected_National_Accounts_Aggregates" localSheetId="41">#REF!</definedName>
    <definedName name="EE_Table_02.___Selected_National_Accounts_Aggregates" localSheetId="46">#REF!</definedName>
    <definedName name="EE_Table_02.___Selected_National_Accounts_Aggregates" localSheetId="52">#REF!</definedName>
    <definedName name="EE_Table_02.___Selected_National_Accounts_Aggregates" localSheetId="64">#REF!</definedName>
    <definedName name="EE_Table_02.___Selected_National_Accounts_Aggregates" localSheetId="65">#REF!</definedName>
    <definedName name="EE_Table_02.___Selected_National_Accounts_Aggregates" localSheetId="66">#REF!</definedName>
    <definedName name="EE_Table_02.___Selected_National_Accounts_Aggregates">#REF!</definedName>
    <definedName name="EE_Table_03.___Expenditure_and_Savings" localSheetId="67">#REF!</definedName>
    <definedName name="EE_Table_03.___Expenditure_and_Savings" localSheetId="68">#REF!</definedName>
    <definedName name="EE_Table_03.___Expenditure_and_Savings" localSheetId="69">#REF!</definedName>
    <definedName name="EE_Table_03.___Expenditure_and_Savings" localSheetId="70">#REF!</definedName>
    <definedName name="EE_Table_03.___Expenditure_and_Savings" localSheetId="72">#REF!</definedName>
    <definedName name="EE_Table_03.___Expenditure_and_Savings" localSheetId="73">#REF!</definedName>
    <definedName name="EE_Table_03.___Expenditure_and_Savings" localSheetId="74">#REF!</definedName>
    <definedName name="EE_Table_03.___Expenditure_and_Savings" localSheetId="11">#REF!</definedName>
    <definedName name="EE_Table_03.___Expenditure_and_Savings" localSheetId="10">#REF!</definedName>
    <definedName name="EE_Table_03.___Expenditure_and_Savings" localSheetId="38">#REF!</definedName>
    <definedName name="EE_Table_03.___Expenditure_and_Savings" localSheetId="39">#REF!</definedName>
    <definedName name="EE_Table_03.___Expenditure_and_Savings" localSheetId="40">#REF!</definedName>
    <definedName name="EE_Table_03.___Expenditure_and_Savings" localSheetId="41">#REF!</definedName>
    <definedName name="EE_Table_03.___Expenditure_and_Savings" localSheetId="46">#REF!</definedName>
    <definedName name="EE_Table_03.___Expenditure_and_Savings" localSheetId="52">#REF!</definedName>
    <definedName name="EE_Table_03.___Expenditure_and_Savings" localSheetId="64">#REF!</definedName>
    <definedName name="EE_Table_03.___Expenditure_and_Savings" localSheetId="65">#REF!</definedName>
    <definedName name="EE_Table_03.___Expenditure_and_Savings" localSheetId="66">#REF!</definedName>
    <definedName name="EE_Table_03.___Expenditure_and_Savings">#REF!</definedName>
    <definedName name="EE_Table_04.___Consumer_Price_Indices____1" localSheetId="67">#REF!</definedName>
    <definedName name="EE_Table_04.___Consumer_Price_Indices____1" localSheetId="68">#REF!</definedName>
    <definedName name="EE_Table_04.___Consumer_Price_Indices____1" localSheetId="69">#REF!</definedName>
    <definedName name="EE_Table_04.___Consumer_Price_Indices____1" localSheetId="70">#REF!</definedName>
    <definedName name="EE_Table_04.___Consumer_Price_Indices____1" localSheetId="72">#REF!</definedName>
    <definedName name="EE_Table_04.___Consumer_Price_Indices____1" localSheetId="73">#REF!</definedName>
    <definedName name="EE_Table_04.___Consumer_Price_Indices____1" localSheetId="74">#REF!</definedName>
    <definedName name="EE_Table_04.___Consumer_Price_Indices____1" localSheetId="11">#REF!</definedName>
    <definedName name="EE_Table_04.___Consumer_Price_Indices____1" localSheetId="10">#REF!</definedName>
    <definedName name="EE_Table_04.___Consumer_Price_Indices____1" localSheetId="38">#REF!</definedName>
    <definedName name="EE_Table_04.___Consumer_Price_Indices____1" localSheetId="39">#REF!</definedName>
    <definedName name="EE_Table_04.___Consumer_Price_Indices____1" localSheetId="40">#REF!</definedName>
    <definedName name="EE_Table_04.___Consumer_Price_Indices____1" localSheetId="41">#REF!</definedName>
    <definedName name="EE_Table_04.___Consumer_Price_Indices____1" localSheetId="46">#REF!</definedName>
    <definedName name="EE_Table_04.___Consumer_Price_Indices____1" localSheetId="52">#REF!</definedName>
    <definedName name="EE_Table_04.___Consumer_Price_Indices____1" localSheetId="64">#REF!</definedName>
    <definedName name="EE_Table_04.___Consumer_Price_Indices____1" localSheetId="65">#REF!</definedName>
    <definedName name="EE_Table_04.___Consumer_Price_Indices____1">#REF!</definedName>
    <definedName name="EE_Table_16.__National_Accounts_at_Current_Prices" localSheetId="67">#REF!</definedName>
    <definedName name="EE_Table_16.__National_Accounts_at_Current_Prices" localSheetId="68">#REF!</definedName>
    <definedName name="EE_Table_16.__National_Accounts_at_Current_Prices" localSheetId="69">#REF!</definedName>
    <definedName name="EE_Table_16.__National_Accounts_at_Current_Prices" localSheetId="70">#REF!</definedName>
    <definedName name="EE_Table_16.__National_Accounts_at_Current_Prices" localSheetId="72">#REF!</definedName>
    <definedName name="EE_Table_16.__National_Accounts_at_Current_Prices" localSheetId="73">#REF!</definedName>
    <definedName name="EE_Table_16.__National_Accounts_at_Current_Prices" localSheetId="74">#REF!</definedName>
    <definedName name="EE_Table_16.__National_Accounts_at_Current_Prices" localSheetId="11">#REF!</definedName>
    <definedName name="EE_Table_16.__National_Accounts_at_Current_Prices" localSheetId="10">#REF!</definedName>
    <definedName name="EE_Table_16.__National_Accounts_at_Current_Prices" localSheetId="38">#REF!</definedName>
    <definedName name="EE_Table_16.__National_Accounts_at_Current_Prices" localSheetId="39">#REF!</definedName>
    <definedName name="EE_Table_16.__National_Accounts_at_Current_Prices" localSheetId="40">#REF!</definedName>
    <definedName name="EE_Table_16.__National_Accounts_at_Current_Prices" localSheetId="41">#REF!</definedName>
    <definedName name="EE_Table_16.__National_Accounts_at_Current_Prices" localSheetId="46">#REF!</definedName>
    <definedName name="EE_Table_16.__National_Accounts_at_Current_Prices" localSheetId="52">#REF!</definedName>
    <definedName name="EE_Table_16.__National_Accounts_at_Current_Prices" localSheetId="64">#REF!</definedName>
    <definedName name="EE_Table_16.__National_Accounts_at_Current_Prices" localSheetId="65">#REF!</definedName>
    <definedName name="EE_Table_16.__National_Accounts_at_Current_Prices">#REF!</definedName>
    <definedName name="EE_Table_17___Real_Gross_Domestic_Expenditure" localSheetId="67">#REF!</definedName>
    <definedName name="EE_Table_17___Real_Gross_Domestic_Expenditure" localSheetId="68">#REF!</definedName>
    <definedName name="EE_Table_17___Real_Gross_Domestic_Expenditure" localSheetId="69">#REF!</definedName>
    <definedName name="EE_Table_17___Real_Gross_Domestic_Expenditure" localSheetId="70">#REF!</definedName>
    <definedName name="EE_Table_17___Real_Gross_Domestic_Expenditure" localSheetId="72">#REF!</definedName>
    <definedName name="EE_Table_17___Real_Gross_Domestic_Expenditure" localSheetId="73">#REF!</definedName>
    <definedName name="EE_Table_17___Real_Gross_Domestic_Expenditure" localSheetId="74">#REF!</definedName>
    <definedName name="EE_Table_17___Real_Gross_Domestic_Expenditure" localSheetId="11">#REF!</definedName>
    <definedName name="EE_Table_17___Real_Gross_Domestic_Expenditure" localSheetId="10">#REF!</definedName>
    <definedName name="EE_Table_17___Real_Gross_Domestic_Expenditure" localSheetId="38">#REF!</definedName>
    <definedName name="EE_Table_17___Real_Gross_Domestic_Expenditure" localSheetId="39">#REF!</definedName>
    <definedName name="EE_Table_17___Real_Gross_Domestic_Expenditure" localSheetId="40">#REF!</definedName>
    <definedName name="EE_Table_17___Real_Gross_Domestic_Expenditure" localSheetId="41">#REF!</definedName>
    <definedName name="EE_Table_17___Real_Gross_Domestic_Expenditure" localSheetId="46">#REF!</definedName>
    <definedName name="EE_Table_17___Real_Gross_Domestic_Expenditure" localSheetId="52">#REF!</definedName>
    <definedName name="EE_Table_17___Real_Gross_Domestic_Expenditure" localSheetId="64">#REF!</definedName>
    <definedName name="EE_Table_17___Real_Gross_Domestic_Expenditure" localSheetId="65">#REF!</definedName>
    <definedName name="EE_Table_17___Real_Gross_Domestic_Expenditure">#REF!</definedName>
    <definedName name="EE_Table_18.__Real_Gross_Domestic_Product_by_Sector" localSheetId="67">#REF!</definedName>
    <definedName name="EE_Table_18.__Real_Gross_Domestic_Product_by_Sector" localSheetId="68">#REF!</definedName>
    <definedName name="EE_Table_18.__Real_Gross_Domestic_Product_by_Sector" localSheetId="69">#REF!</definedName>
    <definedName name="EE_Table_18.__Real_Gross_Domestic_Product_by_Sector" localSheetId="70">#REF!</definedName>
    <definedName name="EE_Table_18.__Real_Gross_Domestic_Product_by_Sector" localSheetId="72">#REF!</definedName>
    <definedName name="EE_Table_18.__Real_Gross_Domestic_Product_by_Sector" localSheetId="73">#REF!</definedName>
    <definedName name="EE_Table_18.__Real_Gross_Domestic_Product_by_Sector" localSheetId="74">#REF!</definedName>
    <definedName name="EE_Table_18.__Real_Gross_Domestic_Product_by_Sector" localSheetId="11">#REF!</definedName>
    <definedName name="EE_Table_18.__Real_Gross_Domestic_Product_by_Sector" localSheetId="10">#REF!</definedName>
    <definedName name="EE_Table_18.__Real_Gross_Domestic_Product_by_Sector" localSheetId="38">#REF!</definedName>
    <definedName name="EE_Table_18.__Real_Gross_Domestic_Product_by_Sector" localSheetId="39">#REF!</definedName>
    <definedName name="EE_Table_18.__Real_Gross_Domestic_Product_by_Sector" localSheetId="40">#REF!</definedName>
    <definedName name="EE_Table_18.__Real_Gross_Domestic_Product_by_Sector" localSheetId="41">#REF!</definedName>
    <definedName name="EE_Table_18.__Real_Gross_Domestic_Product_by_Sector" localSheetId="46">#REF!</definedName>
    <definedName name="EE_Table_18.__Real_Gross_Domestic_Product_by_Sector" localSheetId="52">#REF!</definedName>
    <definedName name="EE_Table_18.__Real_Gross_Domestic_Product_by_Sector" localSheetId="64">#REF!</definedName>
    <definedName name="EE_Table_18.__Real_Gross_Domestic_Product_by_Sector" localSheetId="65">#REF!</definedName>
    <definedName name="EE_Table_18.__Real_Gross_Domestic_Product_by_Sector">#REF!</definedName>
    <definedName name="EE_Table_19.__Gross_Domestic_Investment" localSheetId="67">#REF!</definedName>
    <definedName name="EE_Table_19.__Gross_Domestic_Investment" localSheetId="68">#REF!</definedName>
    <definedName name="EE_Table_19.__Gross_Domestic_Investment" localSheetId="69">#REF!</definedName>
    <definedName name="EE_Table_19.__Gross_Domestic_Investment" localSheetId="70">#REF!</definedName>
    <definedName name="EE_Table_19.__Gross_Domestic_Investment" localSheetId="72">#REF!</definedName>
    <definedName name="EE_Table_19.__Gross_Domestic_Investment" localSheetId="73">#REF!</definedName>
    <definedName name="EE_Table_19.__Gross_Domestic_Investment" localSheetId="74">#REF!</definedName>
    <definedName name="EE_Table_19.__Gross_Domestic_Investment" localSheetId="11">#REF!</definedName>
    <definedName name="EE_Table_19.__Gross_Domestic_Investment" localSheetId="10">#REF!</definedName>
    <definedName name="EE_Table_19.__Gross_Domestic_Investment" localSheetId="38">#REF!</definedName>
    <definedName name="EE_Table_19.__Gross_Domestic_Investment" localSheetId="39">#REF!</definedName>
    <definedName name="EE_Table_19.__Gross_Domestic_Investment" localSheetId="40">#REF!</definedName>
    <definedName name="EE_Table_19.__Gross_Domestic_Investment" localSheetId="41">#REF!</definedName>
    <definedName name="EE_Table_19.__Gross_Domestic_Investment" localSheetId="46">#REF!</definedName>
    <definedName name="EE_Table_19.__Gross_Domestic_Investment" localSheetId="52">#REF!</definedName>
    <definedName name="EE_Table_19.__Gross_Domestic_Investment" localSheetId="64">#REF!</definedName>
    <definedName name="EE_Table_19.__Gross_Domestic_Investment" localSheetId="65">#REF!</definedName>
    <definedName name="EE_Table_19.__Gross_Domestic_Investment">#REF!</definedName>
    <definedName name="EE_Table_20.__Selected_Agricultural_Sector_Statistics" localSheetId="67">#REF!</definedName>
    <definedName name="EE_Table_20.__Selected_Agricultural_Sector_Statistics" localSheetId="68">#REF!</definedName>
    <definedName name="EE_Table_20.__Selected_Agricultural_Sector_Statistics" localSheetId="69">#REF!</definedName>
    <definedName name="EE_Table_20.__Selected_Agricultural_Sector_Statistics" localSheetId="70">#REF!</definedName>
    <definedName name="EE_Table_20.__Selected_Agricultural_Sector_Statistics" localSheetId="72">#REF!</definedName>
    <definedName name="EE_Table_20.__Selected_Agricultural_Sector_Statistics" localSheetId="73">#REF!</definedName>
    <definedName name="EE_Table_20.__Selected_Agricultural_Sector_Statistics" localSheetId="74">#REF!</definedName>
    <definedName name="EE_Table_20.__Selected_Agricultural_Sector_Statistics" localSheetId="11">#REF!</definedName>
    <definedName name="EE_Table_20.__Selected_Agricultural_Sector_Statistics" localSheetId="10">#REF!</definedName>
    <definedName name="EE_Table_20.__Selected_Agricultural_Sector_Statistics" localSheetId="38">#REF!</definedName>
    <definedName name="EE_Table_20.__Selected_Agricultural_Sector_Statistics" localSheetId="39">#REF!</definedName>
    <definedName name="EE_Table_20.__Selected_Agricultural_Sector_Statistics" localSheetId="40">#REF!</definedName>
    <definedName name="EE_Table_20.__Selected_Agricultural_Sector_Statistics" localSheetId="41">#REF!</definedName>
    <definedName name="EE_Table_20.__Selected_Agricultural_Sector_Statistics" localSheetId="46">#REF!</definedName>
    <definedName name="EE_Table_20.__Selected_Agricultural_Sector_Statistics" localSheetId="52">#REF!</definedName>
    <definedName name="EE_Table_20.__Selected_Agricultural_Sector_Statistics" localSheetId="64">#REF!</definedName>
    <definedName name="EE_Table_20.__Selected_Agricultural_Sector_Statistics" localSheetId="65">#REF!</definedName>
    <definedName name="EE_Table_20.__Selected_Agricultural_Sector_Statistics">#REF!</definedName>
    <definedName name="EE_Table_20.5__Ag_Sector_Statistics__concluded" localSheetId="67">#REF!</definedName>
    <definedName name="EE_Table_20.5__Ag_Sector_Statistics__concluded" localSheetId="68">#REF!</definedName>
    <definedName name="EE_Table_20.5__Ag_Sector_Statistics__concluded" localSheetId="69">#REF!</definedName>
    <definedName name="EE_Table_20.5__Ag_Sector_Statistics__concluded" localSheetId="70">#REF!</definedName>
    <definedName name="EE_Table_20.5__Ag_Sector_Statistics__concluded" localSheetId="72">#REF!</definedName>
    <definedName name="EE_Table_20.5__Ag_Sector_Statistics__concluded" localSheetId="73">#REF!</definedName>
    <definedName name="EE_Table_20.5__Ag_Sector_Statistics__concluded" localSheetId="74">#REF!</definedName>
    <definedName name="EE_Table_20.5__Ag_Sector_Statistics__concluded" localSheetId="11">#REF!</definedName>
    <definedName name="EE_Table_20.5__Ag_Sector_Statistics__concluded" localSheetId="10">#REF!</definedName>
    <definedName name="EE_Table_20.5__Ag_Sector_Statistics__concluded" localSheetId="38">#REF!</definedName>
    <definedName name="EE_Table_20.5__Ag_Sector_Statistics__concluded" localSheetId="39">#REF!</definedName>
    <definedName name="EE_Table_20.5__Ag_Sector_Statistics__concluded" localSheetId="40">#REF!</definedName>
    <definedName name="EE_Table_20.5__Ag_Sector_Statistics__concluded" localSheetId="41">#REF!</definedName>
    <definedName name="EE_Table_20.5__Ag_Sector_Statistics__concluded" localSheetId="46">#REF!</definedName>
    <definedName name="EE_Table_20.5__Ag_Sector_Statistics__concluded" localSheetId="52">#REF!</definedName>
    <definedName name="EE_Table_20.5__Ag_Sector_Statistics__concluded" localSheetId="64">#REF!</definedName>
    <definedName name="EE_Table_20.5__Ag_Sector_Statistics__concluded" localSheetId="65">#REF!</definedName>
    <definedName name="EE_Table_20.5__Ag_Sector_Statistics__concluded">#REF!</definedName>
    <definedName name="EE_Table_21.__Manufacturing_Production" localSheetId="67">#REF!</definedName>
    <definedName name="EE_Table_21.__Manufacturing_Production" localSheetId="68">#REF!</definedName>
    <definedName name="EE_Table_21.__Manufacturing_Production" localSheetId="69">#REF!</definedName>
    <definedName name="EE_Table_21.__Manufacturing_Production" localSheetId="70">#REF!</definedName>
    <definedName name="EE_Table_21.__Manufacturing_Production" localSheetId="72">#REF!</definedName>
    <definedName name="EE_Table_21.__Manufacturing_Production" localSheetId="73">#REF!</definedName>
    <definedName name="EE_Table_21.__Manufacturing_Production" localSheetId="74">#REF!</definedName>
    <definedName name="EE_Table_21.__Manufacturing_Production" localSheetId="11">#REF!</definedName>
    <definedName name="EE_Table_21.__Manufacturing_Production" localSheetId="10">#REF!</definedName>
    <definedName name="EE_Table_21.__Manufacturing_Production" localSheetId="38">#REF!</definedName>
    <definedName name="EE_Table_21.__Manufacturing_Production" localSheetId="39">#REF!</definedName>
    <definedName name="EE_Table_21.__Manufacturing_Production" localSheetId="40">#REF!</definedName>
    <definedName name="EE_Table_21.__Manufacturing_Production" localSheetId="41">#REF!</definedName>
    <definedName name="EE_Table_21.__Manufacturing_Production" localSheetId="46">#REF!</definedName>
    <definedName name="EE_Table_21.__Manufacturing_Production" localSheetId="52">#REF!</definedName>
    <definedName name="EE_Table_21.__Manufacturing_Production" localSheetId="64">#REF!</definedName>
    <definedName name="EE_Table_21.__Manufacturing_Production" localSheetId="65">#REF!</definedName>
    <definedName name="EE_Table_21.__Manufacturing_Production">#REF!</definedName>
    <definedName name="EE_Table_22.__Production_Exports_and_Imports_of_Petroleum" localSheetId="67">#REF!</definedName>
    <definedName name="EE_Table_22.__Production_Exports_and_Imports_of_Petroleum" localSheetId="68">#REF!</definedName>
    <definedName name="EE_Table_22.__Production_Exports_and_Imports_of_Petroleum" localSheetId="69">#REF!</definedName>
    <definedName name="EE_Table_22.__Production_Exports_and_Imports_of_Petroleum" localSheetId="70">#REF!</definedName>
    <definedName name="EE_Table_22.__Production_Exports_and_Imports_of_Petroleum" localSheetId="72">#REF!</definedName>
    <definedName name="EE_Table_22.__Production_Exports_and_Imports_of_Petroleum" localSheetId="73">#REF!</definedName>
    <definedName name="EE_Table_22.__Production_Exports_and_Imports_of_Petroleum" localSheetId="74">#REF!</definedName>
    <definedName name="EE_Table_22.__Production_Exports_and_Imports_of_Petroleum" localSheetId="11">#REF!</definedName>
    <definedName name="EE_Table_22.__Production_Exports_and_Imports_of_Petroleum" localSheetId="10">#REF!</definedName>
    <definedName name="EE_Table_22.__Production_Exports_and_Imports_of_Petroleum" localSheetId="38">#REF!</definedName>
    <definedName name="EE_Table_22.__Production_Exports_and_Imports_of_Petroleum" localSheetId="39">#REF!</definedName>
    <definedName name="EE_Table_22.__Production_Exports_and_Imports_of_Petroleum" localSheetId="40">#REF!</definedName>
    <definedName name="EE_Table_22.__Production_Exports_and_Imports_of_Petroleum" localSheetId="41">#REF!</definedName>
    <definedName name="EE_Table_22.__Production_Exports_and_Imports_of_Petroleum" localSheetId="46">#REF!</definedName>
    <definedName name="EE_Table_22.__Production_Exports_and_Imports_of_Petroleum" localSheetId="52">#REF!</definedName>
    <definedName name="EE_Table_22.__Production_Exports_and_Imports_of_Petroleum" localSheetId="64">#REF!</definedName>
    <definedName name="EE_Table_22.__Production_Exports_and_Imports_of_Petroleum" localSheetId="65">#REF!</definedName>
    <definedName name="EE_Table_22.__Production_Exports_and_Imports_of_Petroleum">#REF!</definedName>
    <definedName name="EE_Table_23.__Retail_Prices_for_Petroleum_Products" localSheetId="67">#REF!</definedName>
    <definedName name="EE_Table_23.__Retail_Prices_for_Petroleum_Products" localSheetId="68">#REF!</definedName>
    <definedName name="EE_Table_23.__Retail_Prices_for_Petroleum_Products" localSheetId="69">#REF!</definedName>
    <definedName name="EE_Table_23.__Retail_Prices_for_Petroleum_Products" localSheetId="70">#REF!</definedName>
    <definedName name="EE_Table_23.__Retail_Prices_for_Petroleum_Products" localSheetId="72">#REF!</definedName>
    <definedName name="EE_Table_23.__Retail_Prices_for_Petroleum_Products" localSheetId="73">#REF!</definedName>
    <definedName name="EE_Table_23.__Retail_Prices_for_Petroleum_Products" localSheetId="74">#REF!</definedName>
    <definedName name="EE_Table_23.__Retail_Prices_for_Petroleum_Products" localSheetId="11">#REF!</definedName>
    <definedName name="EE_Table_23.__Retail_Prices_for_Petroleum_Products" localSheetId="10">#REF!</definedName>
    <definedName name="EE_Table_23.__Retail_Prices_for_Petroleum_Products" localSheetId="38">#REF!</definedName>
    <definedName name="EE_Table_23.__Retail_Prices_for_Petroleum_Products" localSheetId="39">#REF!</definedName>
    <definedName name="EE_Table_23.__Retail_Prices_for_Petroleum_Products" localSheetId="40">#REF!</definedName>
    <definedName name="EE_Table_23.__Retail_Prices_for_Petroleum_Products" localSheetId="41">#REF!</definedName>
    <definedName name="EE_Table_23.__Retail_Prices_for_Petroleum_Products" localSheetId="46">#REF!</definedName>
    <definedName name="EE_Table_23.__Retail_Prices_for_Petroleum_Products" localSheetId="52">#REF!</definedName>
    <definedName name="EE_Table_23.__Retail_Prices_for_Petroleum_Products" localSheetId="64">#REF!</definedName>
    <definedName name="EE_Table_23.__Retail_Prices_for_Petroleum_Products" localSheetId="65">#REF!</definedName>
    <definedName name="EE_Table_23.__Retail_Prices_for_Petroleum_Products">#REF!</definedName>
    <definedName name="EE_Table_24.__Consumption_of_Petroleum_and_Derivatives" localSheetId="67">#REF!</definedName>
    <definedName name="EE_Table_24.__Consumption_of_Petroleum_and_Derivatives" localSheetId="68">#REF!</definedName>
    <definedName name="EE_Table_24.__Consumption_of_Petroleum_and_Derivatives" localSheetId="69">#REF!</definedName>
    <definedName name="EE_Table_24.__Consumption_of_Petroleum_and_Derivatives" localSheetId="70">#REF!</definedName>
    <definedName name="EE_Table_24.__Consumption_of_Petroleum_and_Derivatives" localSheetId="72">#REF!</definedName>
    <definedName name="EE_Table_24.__Consumption_of_Petroleum_and_Derivatives" localSheetId="73">#REF!</definedName>
    <definedName name="EE_Table_24.__Consumption_of_Petroleum_and_Derivatives" localSheetId="74">#REF!</definedName>
    <definedName name="EE_Table_24.__Consumption_of_Petroleum_and_Derivatives" localSheetId="11">#REF!</definedName>
    <definedName name="EE_Table_24.__Consumption_of_Petroleum_and_Derivatives" localSheetId="10">#REF!</definedName>
    <definedName name="EE_Table_24.__Consumption_of_Petroleum_and_Derivatives" localSheetId="38">#REF!</definedName>
    <definedName name="EE_Table_24.__Consumption_of_Petroleum_and_Derivatives" localSheetId="39">#REF!</definedName>
    <definedName name="EE_Table_24.__Consumption_of_Petroleum_and_Derivatives" localSheetId="40">#REF!</definedName>
    <definedName name="EE_Table_24.__Consumption_of_Petroleum_and_Derivatives" localSheetId="41">#REF!</definedName>
    <definedName name="EE_Table_24.__Consumption_of_Petroleum_and_Derivatives" localSheetId="46">#REF!</definedName>
    <definedName name="EE_Table_24.__Consumption_of_Petroleum_and_Derivatives" localSheetId="52">#REF!</definedName>
    <definedName name="EE_Table_24.__Consumption_of_Petroleum_and_Derivatives" localSheetId="64">#REF!</definedName>
    <definedName name="EE_Table_24.__Consumption_of_Petroleum_and_Derivatives" localSheetId="65">#REF!</definedName>
    <definedName name="EE_Table_24.__Consumption_of_Petroleum_and_Derivatives">#REF!</definedName>
    <definedName name="EE_Table_25.__Production_and_Distribution_Electricity" localSheetId="67">#REF!</definedName>
    <definedName name="EE_Table_25.__Production_and_Distribution_Electricity" localSheetId="68">#REF!</definedName>
    <definedName name="EE_Table_25.__Production_and_Distribution_Electricity" localSheetId="69">#REF!</definedName>
    <definedName name="EE_Table_25.__Production_and_Distribution_Electricity" localSheetId="70">#REF!</definedName>
    <definedName name="EE_Table_25.__Production_and_Distribution_Electricity" localSheetId="72">#REF!</definedName>
    <definedName name="EE_Table_25.__Production_and_Distribution_Electricity" localSheetId="73">#REF!</definedName>
    <definedName name="EE_Table_25.__Production_and_Distribution_Electricity" localSheetId="74">#REF!</definedName>
    <definedName name="EE_Table_25.__Production_and_Distribution_Electricity" localSheetId="11">#REF!</definedName>
    <definedName name="EE_Table_25.__Production_and_Distribution_Electricity" localSheetId="10">#REF!</definedName>
    <definedName name="EE_Table_25.__Production_and_Distribution_Electricity" localSheetId="38">#REF!</definedName>
    <definedName name="EE_Table_25.__Production_and_Distribution_Electricity" localSheetId="39">#REF!</definedName>
    <definedName name="EE_Table_25.__Production_and_Distribution_Electricity" localSheetId="40">#REF!</definedName>
    <definedName name="EE_Table_25.__Production_and_Distribution_Electricity" localSheetId="41">#REF!</definedName>
    <definedName name="EE_Table_25.__Production_and_Distribution_Electricity" localSheetId="46">#REF!</definedName>
    <definedName name="EE_Table_25.__Production_and_Distribution_Electricity" localSheetId="52">#REF!</definedName>
    <definedName name="EE_Table_25.__Production_and_Distribution_Electricity" localSheetId="64">#REF!</definedName>
    <definedName name="EE_Table_25.__Production_and_Distribution_Electricity" localSheetId="65">#REF!</definedName>
    <definedName name="EE_Table_25.__Production_and_Distribution_Electricity">#REF!</definedName>
    <definedName name="EE_Table_26.__Average_Price_of_Electricity" localSheetId="67">#REF!</definedName>
    <definedName name="EE_Table_26.__Average_Price_of_Electricity" localSheetId="68">#REF!</definedName>
    <definedName name="EE_Table_26.__Average_Price_of_Electricity" localSheetId="69">#REF!</definedName>
    <definedName name="EE_Table_26.__Average_Price_of_Electricity" localSheetId="70">#REF!</definedName>
    <definedName name="EE_Table_26.__Average_Price_of_Electricity" localSheetId="72">#REF!</definedName>
    <definedName name="EE_Table_26.__Average_Price_of_Electricity" localSheetId="73">#REF!</definedName>
    <definedName name="EE_Table_26.__Average_Price_of_Electricity" localSheetId="74">#REF!</definedName>
    <definedName name="EE_Table_26.__Average_Price_of_Electricity" localSheetId="11">#REF!</definedName>
    <definedName name="EE_Table_26.__Average_Price_of_Electricity" localSheetId="10">#REF!</definedName>
    <definedName name="EE_Table_26.__Average_Price_of_Electricity" localSheetId="38">#REF!</definedName>
    <definedName name="EE_Table_26.__Average_Price_of_Electricity" localSheetId="39">#REF!</definedName>
    <definedName name="EE_Table_26.__Average_Price_of_Electricity" localSheetId="40">#REF!</definedName>
    <definedName name="EE_Table_26.__Average_Price_of_Electricity" localSheetId="41">#REF!</definedName>
    <definedName name="EE_Table_26.__Average_Price_of_Electricity" localSheetId="46">#REF!</definedName>
    <definedName name="EE_Table_26.__Average_Price_of_Electricity" localSheetId="52">#REF!</definedName>
    <definedName name="EE_Table_26.__Average_Price_of_Electricity" localSheetId="64">#REF!</definedName>
    <definedName name="EE_Table_26.__Average_Price_of_Electricity" localSheetId="65">#REF!</definedName>
    <definedName name="EE_Table_26.__Average_Price_of_Electricity">#REF!</definedName>
    <definedName name="EE_Table_27.__Guatemala___Consumer_Price_Indices__1" localSheetId="67">#REF!</definedName>
    <definedName name="EE_Table_27.__Guatemala___Consumer_Price_Indices__1" localSheetId="68">#REF!</definedName>
    <definedName name="EE_Table_27.__Guatemala___Consumer_Price_Indices__1" localSheetId="69">#REF!</definedName>
    <definedName name="EE_Table_27.__Guatemala___Consumer_Price_Indices__1" localSheetId="70">#REF!</definedName>
    <definedName name="EE_Table_27.__Guatemala___Consumer_Price_Indices__1" localSheetId="72">#REF!</definedName>
    <definedName name="EE_Table_27.__Guatemala___Consumer_Price_Indices__1" localSheetId="73">#REF!</definedName>
    <definedName name="EE_Table_27.__Guatemala___Consumer_Price_Indices__1" localSheetId="74">#REF!</definedName>
    <definedName name="EE_Table_27.__Guatemala___Consumer_Price_Indices__1" localSheetId="11">#REF!</definedName>
    <definedName name="EE_Table_27.__Guatemala___Consumer_Price_Indices__1" localSheetId="10">#REF!</definedName>
    <definedName name="EE_Table_27.__Guatemala___Consumer_Price_Indices__1" localSheetId="38">#REF!</definedName>
    <definedName name="EE_Table_27.__Guatemala___Consumer_Price_Indices__1" localSheetId="39">#REF!</definedName>
    <definedName name="EE_Table_27.__Guatemala___Consumer_Price_Indices__1" localSheetId="40">#REF!</definedName>
    <definedName name="EE_Table_27.__Guatemala___Consumer_Price_Indices__1" localSheetId="41">#REF!</definedName>
    <definedName name="EE_Table_27.__Guatemala___Consumer_Price_Indices__1" localSheetId="46">#REF!</definedName>
    <definedName name="EE_Table_27.__Guatemala___Consumer_Price_Indices__1" localSheetId="52">#REF!</definedName>
    <definedName name="EE_Table_27.__Guatemala___Consumer_Price_Indices__1" localSheetId="64">#REF!</definedName>
    <definedName name="EE_Table_27.__Guatemala___Consumer_Price_Indices__1" localSheetId="65">#REF!</definedName>
    <definedName name="EE_Table_27.__Guatemala___Consumer_Price_Indices__1">#REF!</definedName>
    <definedName name="EE_Table_28._Guatemala___Selected_Wage_Indicators_1" localSheetId="67">#REF!</definedName>
    <definedName name="EE_Table_28._Guatemala___Selected_Wage_Indicators_1" localSheetId="68">#REF!</definedName>
    <definedName name="EE_Table_28._Guatemala___Selected_Wage_Indicators_1" localSheetId="69">#REF!</definedName>
    <definedName name="EE_Table_28._Guatemala___Selected_Wage_Indicators_1" localSheetId="70">#REF!</definedName>
    <definedName name="EE_Table_28._Guatemala___Selected_Wage_Indicators_1" localSheetId="72">#REF!</definedName>
    <definedName name="EE_Table_28._Guatemala___Selected_Wage_Indicators_1" localSheetId="73">#REF!</definedName>
    <definedName name="EE_Table_28._Guatemala___Selected_Wage_Indicators_1" localSheetId="74">#REF!</definedName>
    <definedName name="EE_Table_28._Guatemala___Selected_Wage_Indicators_1" localSheetId="11">#REF!</definedName>
    <definedName name="EE_Table_28._Guatemala___Selected_Wage_Indicators_1" localSheetId="10">#REF!</definedName>
    <definedName name="EE_Table_28._Guatemala___Selected_Wage_Indicators_1" localSheetId="38">#REF!</definedName>
    <definedName name="EE_Table_28._Guatemala___Selected_Wage_Indicators_1" localSheetId="39">#REF!</definedName>
    <definedName name="EE_Table_28._Guatemala___Selected_Wage_Indicators_1" localSheetId="40">#REF!</definedName>
    <definedName name="EE_Table_28._Guatemala___Selected_Wage_Indicators_1" localSheetId="41">#REF!</definedName>
    <definedName name="EE_Table_28._Guatemala___Selected_Wage_Indicators_1" localSheetId="46">#REF!</definedName>
    <definedName name="EE_Table_28._Guatemala___Selected_Wage_Indicators_1" localSheetId="52">#REF!</definedName>
    <definedName name="EE_Table_28._Guatemala___Selected_Wage_Indicators_1" localSheetId="64">#REF!</definedName>
    <definedName name="EE_Table_28._Guatemala___Selected_Wage_Indicators_1" localSheetId="65">#REF!</definedName>
    <definedName name="EE_Table_28._Guatemala___Selected_Wage_Indicators_1">#REF!</definedName>
    <definedName name="EE_Table_29.__Minimum_Monthly_Wages_by_Economic_Activity" localSheetId="67">#REF!</definedName>
    <definedName name="EE_Table_29.__Minimum_Monthly_Wages_by_Economic_Activity" localSheetId="68">#REF!</definedName>
    <definedName name="EE_Table_29.__Minimum_Monthly_Wages_by_Economic_Activity" localSheetId="69">#REF!</definedName>
    <definedName name="EE_Table_29.__Minimum_Monthly_Wages_by_Economic_Activity" localSheetId="70">#REF!</definedName>
    <definedName name="EE_Table_29.__Minimum_Monthly_Wages_by_Economic_Activity" localSheetId="72">#REF!</definedName>
    <definedName name="EE_Table_29.__Minimum_Monthly_Wages_by_Economic_Activity" localSheetId="73">#REF!</definedName>
    <definedName name="EE_Table_29.__Minimum_Monthly_Wages_by_Economic_Activity" localSheetId="74">#REF!</definedName>
    <definedName name="EE_Table_29.__Minimum_Monthly_Wages_by_Economic_Activity" localSheetId="11">#REF!</definedName>
    <definedName name="EE_Table_29.__Minimum_Monthly_Wages_by_Economic_Activity" localSheetId="10">#REF!</definedName>
    <definedName name="EE_Table_29.__Minimum_Monthly_Wages_by_Economic_Activity" localSheetId="38">#REF!</definedName>
    <definedName name="EE_Table_29.__Minimum_Monthly_Wages_by_Economic_Activity" localSheetId="39">#REF!</definedName>
    <definedName name="EE_Table_29.__Minimum_Monthly_Wages_by_Economic_Activity" localSheetId="40">#REF!</definedName>
    <definedName name="EE_Table_29.__Minimum_Monthly_Wages_by_Economic_Activity" localSheetId="41">#REF!</definedName>
    <definedName name="EE_Table_29.__Minimum_Monthly_Wages_by_Economic_Activity" localSheetId="46">#REF!</definedName>
    <definedName name="EE_Table_29.__Minimum_Monthly_Wages_by_Economic_Activity" localSheetId="52">#REF!</definedName>
    <definedName name="EE_Table_29.__Minimum_Monthly_Wages_by_Economic_Activity" localSheetId="64">#REF!</definedName>
    <definedName name="EE_Table_29.__Minimum_Monthly_Wages_by_Economic_Activity" localSheetId="65">#REF!</definedName>
    <definedName name="EE_Table_29.__Minimum_Monthly_Wages_by_Economic_Activity">#REF!</definedName>
    <definedName name="EE_Table_30._Guatemala___Selected_Employment_and_Labor_Productivity_Indicators" localSheetId="67">#REF!</definedName>
    <definedName name="EE_Table_30._Guatemala___Selected_Employment_and_Labor_Productivity_Indicators" localSheetId="68">#REF!</definedName>
    <definedName name="EE_Table_30._Guatemala___Selected_Employment_and_Labor_Productivity_Indicators" localSheetId="69">#REF!</definedName>
    <definedName name="EE_Table_30._Guatemala___Selected_Employment_and_Labor_Productivity_Indicators" localSheetId="70">#REF!</definedName>
    <definedName name="EE_Table_30._Guatemala___Selected_Employment_and_Labor_Productivity_Indicators" localSheetId="72">#REF!</definedName>
    <definedName name="EE_Table_30._Guatemala___Selected_Employment_and_Labor_Productivity_Indicators" localSheetId="73">#REF!</definedName>
    <definedName name="EE_Table_30._Guatemala___Selected_Employment_and_Labor_Productivity_Indicators" localSheetId="74">#REF!</definedName>
    <definedName name="EE_Table_30._Guatemala___Selected_Employment_and_Labor_Productivity_Indicators" localSheetId="11">#REF!</definedName>
    <definedName name="EE_Table_30._Guatemala___Selected_Employment_and_Labor_Productivity_Indicators" localSheetId="10">#REF!</definedName>
    <definedName name="EE_Table_30._Guatemala___Selected_Employment_and_Labor_Productivity_Indicators" localSheetId="38">#REF!</definedName>
    <definedName name="EE_Table_30._Guatemala___Selected_Employment_and_Labor_Productivity_Indicators" localSheetId="39">#REF!</definedName>
    <definedName name="EE_Table_30._Guatemala___Selected_Employment_and_Labor_Productivity_Indicators" localSheetId="40">#REF!</definedName>
    <definedName name="EE_Table_30._Guatemala___Selected_Employment_and_Labor_Productivity_Indicators" localSheetId="41">#REF!</definedName>
    <definedName name="EE_Table_30._Guatemala___Selected_Employment_and_Labor_Productivity_Indicators" localSheetId="46">#REF!</definedName>
    <definedName name="EE_Table_30._Guatemala___Selected_Employment_and_Labor_Productivity_Indicators" localSheetId="52">#REF!</definedName>
    <definedName name="EE_Table_30._Guatemala___Selected_Employment_and_Labor_Productivity_Indicators" localSheetId="64">#REF!</definedName>
    <definedName name="EE_Table_30._Guatemala___Selected_Employment_and_Labor_Productivity_Indicators" localSheetId="65">#REF!</definedName>
    <definedName name="EE_Table_30._Guatemala___Selected_Employment_and_Labor_Productivity_Indicators">#REF!</definedName>
    <definedName name="EE_Table_31._Wage_and_Employment_Indicators_1" localSheetId="67">#REF!</definedName>
    <definedName name="EE_Table_31._Wage_and_Employment_Indicators_1" localSheetId="68">#REF!</definedName>
    <definedName name="EE_Table_31._Wage_and_Employment_Indicators_1" localSheetId="69">#REF!</definedName>
    <definedName name="EE_Table_31._Wage_and_Employment_Indicators_1" localSheetId="70">#REF!</definedName>
    <definedName name="EE_Table_31._Wage_and_Employment_Indicators_1" localSheetId="72">#REF!</definedName>
    <definedName name="EE_Table_31._Wage_and_Employment_Indicators_1" localSheetId="73">#REF!</definedName>
    <definedName name="EE_Table_31._Wage_and_Employment_Indicators_1" localSheetId="74">#REF!</definedName>
    <definedName name="EE_Table_31._Wage_and_Employment_Indicators_1" localSheetId="11">#REF!</definedName>
    <definedName name="EE_Table_31._Wage_and_Employment_Indicators_1" localSheetId="10">#REF!</definedName>
    <definedName name="EE_Table_31._Wage_and_Employment_Indicators_1" localSheetId="38">#REF!</definedName>
    <definedName name="EE_Table_31._Wage_and_Employment_Indicators_1" localSheetId="39">#REF!</definedName>
    <definedName name="EE_Table_31._Wage_and_Employment_Indicators_1" localSheetId="40">#REF!</definedName>
    <definedName name="EE_Table_31._Wage_and_Employment_Indicators_1" localSheetId="41">#REF!</definedName>
    <definedName name="EE_Table_31._Wage_and_Employment_Indicators_1" localSheetId="46">#REF!</definedName>
    <definedName name="EE_Table_31._Wage_and_Employment_Indicators_1" localSheetId="52">#REF!</definedName>
    <definedName name="EE_Table_31._Wage_and_Employment_Indicators_1" localSheetId="64">#REF!</definedName>
    <definedName name="EE_Table_31._Wage_and_Employment_Indicators_1" localSheetId="65">#REF!</definedName>
    <definedName name="EE_Table_31._Wage_and_Employment_Indicators_1">#REF!</definedName>
    <definedName name="EE_Table_32_ULC_PROD_indicators" localSheetId="67">#REF!</definedName>
    <definedName name="EE_Table_32_ULC_PROD_indicators" localSheetId="68">#REF!</definedName>
    <definedName name="EE_Table_32_ULC_PROD_indicators" localSheetId="69">#REF!</definedName>
    <definedName name="EE_Table_32_ULC_PROD_indicators" localSheetId="70">#REF!</definedName>
    <definedName name="EE_Table_32_ULC_PROD_indicators" localSheetId="72">#REF!</definedName>
    <definedName name="EE_Table_32_ULC_PROD_indicators" localSheetId="73">#REF!</definedName>
    <definedName name="EE_Table_32_ULC_PROD_indicators" localSheetId="74">#REF!</definedName>
    <definedName name="EE_Table_32_ULC_PROD_indicators" localSheetId="11">#REF!</definedName>
    <definedName name="EE_Table_32_ULC_PROD_indicators" localSheetId="10">#REF!</definedName>
    <definedName name="EE_Table_32_ULC_PROD_indicators" localSheetId="38">#REF!</definedName>
    <definedName name="EE_Table_32_ULC_PROD_indicators" localSheetId="39">#REF!</definedName>
    <definedName name="EE_Table_32_ULC_PROD_indicators" localSheetId="40">#REF!</definedName>
    <definedName name="EE_Table_32_ULC_PROD_indicators" localSheetId="41">#REF!</definedName>
    <definedName name="EE_Table_32_ULC_PROD_indicators" localSheetId="46">#REF!</definedName>
    <definedName name="EE_Table_32_ULC_PROD_indicators" localSheetId="52">#REF!</definedName>
    <definedName name="EE_Table_32_ULC_PROD_indicators" localSheetId="64">#REF!</definedName>
    <definedName name="EE_Table_32_ULC_PROD_indicators" localSheetId="65">#REF!</definedName>
    <definedName name="EE_Table_32_ULC_PROD_indicators">#REF!</definedName>
    <definedName name="EE_Table_33_Indicators_of_Competitiveness" localSheetId="67">#REF!</definedName>
    <definedName name="EE_Table_33_Indicators_of_Competitiveness" localSheetId="68">#REF!</definedName>
    <definedName name="EE_Table_33_Indicators_of_Competitiveness" localSheetId="69">#REF!</definedName>
    <definedName name="EE_Table_33_Indicators_of_Competitiveness" localSheetId="70">#REF!</definedName>
    <definedName name="EE_Table_33_Indicators_of_Competitiveness" localSheetId="72">#REF!</definedName>
    <definedName name="EE_Table_33_Indicators_of_Competitiveness" localSheetId="73">#REF!</definedName>
    <definedName name="EE_Table_33_Indicators_of_Competitiveness" localSheetId="74">#REF!</definedName>
    <definedName name="EE_Table_33_Indicators_of_Competitiveness" localSheetId="11">#REF!</definedName>
    <definedName name="EE_Table_33_Indicators_of_Competitiveness" localSheetId="10">#REF!</definedName>
    <definedName name="EE_Table_33_Indicators_of_Competitiveness" localSheetId="38">#REF!</definedName>
    <definedName name="EE_Table_33_Indicators_of_Competitiveness" localSheetId="39">#REF!</definedName>
    <definedName name="EE_Table_33_Indicators_of_Competitiveness" localSheetId="40">#REF!</definedName>
    <definedName name="EE_Table_33_Indicators_of_Competitiveness" localSheetId="41">#REF!</definedName>
    <definedName name="EE_Table_33_Indicators_of_Competitiveness" localSheetId="46">#REF!</definedName>
    <definedName name="EE_Table_33_Indicators_of_Competitiveness" localSheetId="52">#REF!</definedName>
    <definedName name="EE_Table_33_Indicators_of_Competitiveness" localSheetId="64">#REF!</definedName>
    <definedName name="EE_Table_33_Indicators_of_Competitiveness" localSheetId="65">#REF!</definedName>
    <definedName name="EE_Table_33_Indicators_of_Competitiveness">#REF!</definedName>
    <definedName name="eee" localSheetId="67" hidden="1">{"Tab1",#N/A,FALSE,"P";"Tab2",#N/A,FALSE,"P"}</definedName>
    <definedName name="eee" localSheetId="68" hidden="1">{"Tab1",#N/A,FALSE,"P";"Tab2",#N/A,FALSE,"P"}</definedName>
    <definedName name="eee" localSheetId="69" hidden="1">{"Tab1",#N/A,FALSE,"P";"Tab2",#N/A,FALSE,"P"}</definedName>
    <definedName name="eee" localSheetId="70" hidden="1">{"Tab1",#N/A,FALSE,"P";"Tab2",#N/A,FALSE,"P"}</definedName>
    <definedName name="eee" localSheetId="72" hidden="1">{"Tab1",#N/A,FALSE,"P";"Tab2",#N/A,FALSE,"P"}</definedName>
    <definedName name="eee" localSheetId="73" hidden="1">{"Tab1",#N/A,FALSE,"P";"Tab2",#N/A,FALSE,"P"}</definedName>
    <definedName name="eee" localSheetId="74" hidden="1">{"Tab1",#N/A,FALSE,"P";"Tab2",#N/A,FALSE,"P"}</definedName>
    <definedName name="eee" localSheetId="11" hidden="1">{"Tab1",#N/A,FALSE,"P";"Tab2",#N/A,FALSE,"P"}</definedName>
    <definedName name="eee" localSheetId="12" hidden="1">{"Tab1",#N/A,FALSE,"P";"Tab2",#N/A,FALSE,"P"}</definedName>
    <definedName name="eee" localSheetId="13" hidden="1">{"Tab1",#N/A,FALSE,"P";"Tab2",#N/A,FALSE,"P"}</definedName>
    <definedName name="eee" localSheetId="23" hidden="1">{"Tab1",#N/A,FALSE,"P";"Tab2",#N/A,FALSE,"P"}</definedName>
    <definedName name="eee" localSheetId="24" hidden="1">{"Tab1",#N/A,FALSE,"P";"Tab2",#N/A,FALSE,"P"}</definedName>
    <definedName name="eee" localSheetId="26" hidden="1">{"Tab1",#N/A,FALSE,"P";"Tab2",#N/A,FALSE,"P"}</definedName>
    <definedName name="eee" localSheetId="27" hidden="1">{"Tab1",#N/A,FALSE,"P";"Tab2",#N/A,FALSE,"P"}</definedName>
    <definedName name="eee" localSheetId="42" hidden="1">{"Tab1",#N/A,FALSE,"P";"Tab2",#N/A,FALSE,"P"}</definedName>
    <definedName name="eee" localSheetId="6" hidden="1">{"Tab1",#N/A,FALSE,"P";"Tab2",#N/A,FALSE,"P"}</definedName>
    <definedName name="eee" localSheetId="7" hidden="1">{"Tab1",#N/A,FALSE,"P";"Tab2",#N/A,FALSE,"P"}</definedName>
    <definedName name="eee" localSheetId="10" hidden="1">{"Tab1",#N/A,FALSE,"P";"Tab2",#N/A,FALSE,"P"}</definedName>
    <definedName name="eee" localSheetId="38" hidden="1">{"Tab1",#N/A,FALSE,"P";"Tab2",#N/A,FALSE,"P"}</definedName>
    <definedName name="eee" localSheetId="25" hidden="1">{"Tab1",#N/A,FALSE,"P";"Tab2",#N/A,FALSE,"P"}</definedName>
    <definedName name="eee" localSheetId="28" hidden="1">{"Tab1",#N/A,FALSE,"P";"Tab2",#N/A,FALSE,"P"}</definedName>
    <definedName name="eee" localSheetId="30" hidden="1">{"Tab1",#N/A,FALSE,"P";"Tab2",#N/A,FALSE,"P"}</definedName>
    <definedName name="eee" localSheetId="31" hidden="1">{"Tab1",#N/A,FALSE,"P";"Tab2",#N/A,FALSE,"P"}</definedName>
    <definedName name="eee" localSheetId="32" hidden="1">{"Tab1",#N/A,FALSE,"P";"Tab2",#N/A,FALSE,"P"}</definedName>
    <definedName name="eee" localSheetId="33" hidden="1">{"Tab1",#N/A,FALSE,"P";"Tab2",#N/A,FALSE,"P"}</definedName>
    <definedName name="eee" localSheetId="34" hidden="1">{"Tab1",#N/A,FALSE,"P";"Tab2",#N/A,FALSE,"P"}</definedName>
    <definedName name="eee" localSheetId="35" hidden="1">{"Tab1",#N/A,FALSE,"P";"Tab2",#N/A,FALSE,"P"}</definedName>
    <definedName name="eee" localSheetId="36" hidden="1">{"Tab1",#N/A,FALSE,"P";"Tab2",#N/A,FALSE,"P"}</definedName>
    <definedName name="eee" localSheetId="37" hidden="1">{"Tab1",#N/A,FALSE,"P";"Tab2",#N/A,FALSE,"P"}</definedName>
    <definedName name="eee" localSheetId="39" hidden="1">{"Tab1",#N/A,FALSE,"P";"Tab2",#N/A,FALSE,"P"}</definedName>
    <definedName name="eee" localSheetId="40" hidden="1">{"Tab1",#N/A,FALSE,"P";"Tab2",#N/A,FALSE,"P"}</definedName>
    <definedName name="eee" localSheetId="41" hidden="1">{"Tab1",#N/A,FALSE,"P";"Tab2",#N/A,FALSE,"P"}</definedName>
    <definedName name="eee" localSheetId="46" hidden="1">{"Tab1",#N/A,FALSE,"P";"Tab2",#N/A,FALSE,"P"}</definedName>
    <definedName name="eee" localSheetId="47" hidden="1">{"Tab1",#N/A,FALSE,"P";"Tab2",#N/A,FALSE,"P"}</definedName>
    <definedName name="eee" localSheetId="48" hidden="1">{"Tab1",#N/A,FALSE,"P";"Tab2",#N/A,FALSE,"P"}</definedName>
    <definedName name="eee" localSheetId="49" hidden="1">{"Tab1",#N/A,FALSE,"P";"Tab2",#N/A,FALSE,"P"}</definedName>
    <definedName name="eee" localSheetId="50" hidden="1">{"Tab1",#N/A,FALSE,"P";"Tab2",#N/A,FALSE,"P"}</definedName>
    <definedName name="eee" localSheetId="51" hidden="1">{"Tab1",#N/A,FALSE,"P";"Tab2",#N/A,FALSE,"P"}</definedName>
    <definedName name="eee" localSheetId="52" hidden="1">{"Tab1",#N/A,FALSE,"P";"Tab2",#N/A,FALSE,"P"}</definedName>
    <definedName name="eee" localSheetId="53" hidden="1">{"Tab1",#N/A,FALSE,"P";"Tab2",#N/A,FALSE,"P"}</definedName>
    <definedName name="eee" localSheetId="64" hidden="1">{"Tab1",#N/A,FALSE,"P";"Tab2",#N/A,FALSE,"P"}</definedName>
    <definedName name="eee" localSheetId="65" hidden="1">{"Tab1",#N/A,FALSE,"P";"Tab2",#N/A,FALSE,"P"}</definedName>
    <definedName name="eee" localSheetId="66" hidden="1">{"Tab1",#N/A,FALSE,"P";"Tab2",#N/A,FALSE,"P"}</definedName>
    <definedName name="eee" hidden="1">{"Tab1",#N/A,FALSE,"P";"Tab2",#N/A,FALSE,"P"}</definedName>
    <definedName name="eeee" localSheetId="67" hidden="1">{"Riqfin97",#N/A,FALSE,"Tran";"Riqfinpro",#N/A,FALSE,"Tran"}</definedName>
    <definedName name="eeee" localSheetId="68" hidden="1">{"Riqfin97",#N/A,FALSE,"Tran";"Riqfinpro",#N/A,FALSE,"Tran"}</definedName>
    <definedName name="eeee" localSheetId="69" hidden="1">{"Riqfin97",#N/A,FALSE,"Tran";"Riqfinpro",#N/A,FALSE,"Tran"}</definedName>
    <definedName name="eeee" localSheetId="70" hidden="1">{"Riqfin97",#N/A,FALSE,"Tran";"Riqfinpro",#N/A,FALSE,"Tran"}</definedName>
    <definedName name="eeee" localSheetId="72" hidden="1">{"Riqfin97",#N/A,FALSE,"Tran";"Riqfinpro",#N/A,FALSE,"Tran"}</definedName>
    <definedName name="eeee" localSheetId="73" hidden="1">{"Riqfin97",#N/A,FALSE,"Tran";"Riqfinpro",#N/A,FALSE,"Tran"}</definedName>
    <definedName name="eeee" localSheetId="74" hidden="1">{"Riqfin97",#N/A,FALSE,"Tran";"Riqfinpro",#N/A,FALSE,"Tran"}</definedName>
    <definedName name="eeee" localSheetId="11" hidden="1">{"Riqfin97",#N/A,FALSE,"Tran";"Riqfinpro",#N/A,FALSE,"Tran"}</definedName>
    <definedName name="eeee" localSheetId="12" hidden="1">{"Riqfin97",#N/A,FALSE,"Tran";"Riqfinpro",#N/A,FALSE,"Tran"}</definedName>
    <definedName name="eeee" localSheetId="13" hidden="1">{"Riqfin97",#N/A,FALSE,"Tran";"Riqfinpro",#N/A,FALSE,"Tran"}</definedName>
    <definedName name="eeee" localSheetId="23" hidden="1">{"Riqfin97",#N/A,FALSE,"Tran";"Riqfinpro",#N/A,FALSE,"Tran"}</definedName>
    <definedName name="eeee" localSheetId="24" hidden="1">{"Riqfin97",#N/A,FALSE,"Tran";"Riqfinpro",#N/A,FALSE,"Tran"}</definedName>
    <definedName name="eeee" localSheetId="26" hidden="1">{"Riqfin97",#N/A,FALSE,"Tran";"Riqfinpro",#N/A,FALSE,"Tran"}</definedName>
    <definedName name="eeee" localSheetId="27" hidden="1">{"Riqfin97",#N/A,FALSE,"Tran";"Riqfinpro",#N/A,FALSE,"Tran"}</definedName>
    <definedName name="eeee" localSheetId="42" hidden="1">{"Riqfin97",#N/A,FALSE,"Tran";"Riqfinpro",#N/A,FALSE,"Tran"}</definedName>
    <definedName name="eeee" localSheetId="6" hidden="1">{"Riqfin97",#N/A,FALSE,"Tran";"Riqfinpro",#N/A,FALSE,"Tran"}</definedName>
    <definedName name="eeee" localSheetId="7" hidden="1">{"Riqfin97",#N/A,FALSE,"Tran";"Riqfinpro",#N/A,FALSE,"Tran"}</definedName>
    <definedName name="eeee" localSheetId="10" hidden="1">{"Riqfin97",#N/A,FALSE,"Tran";"Riqfinpro",#N/A,FALSE,"Tran"}</definedName>
    <definedName name="eeee" localSheetId="38" hidden="1">{"Riqfin97",#N/A,FALSE,"Tran";"Riqfinpro",#N/A,FALSE,"Tran"}</definedName>
    <definedName name="eeee" localSheetId="25" hidden="1">{"Riqfin97",#N/A,FALSE,"Tran";"Riqfinpro",#N/A,FALSE,"Tran"}</definedName>
    <definedName name="eeee" localSheetId="28" hidden="1">{"Riqfin97",#N/A,FALSE,"Tran";"Riqfinpro",#N/A,FALSE,"Tran"}</definedName>
    <definedName name="eeee" localSheetId="30" hidden="1">{"Riqfin97",#N/A,FALSE,"Tran";"Riqfinpro",#N/A,FALSE,"Tran"}</definedName>
    <definedName name="eeee" localSheetId="31" hidden="1">{"Riqfin97",#N/A,FALSE,"Tran";"Riqfinpro",#N/A,FALSE,"Tran"}</definedName>
    <definedName name="eeee" localSheetId="32" hidden="1">{"Riqfin97",#N/A,FALSE,"Tran";"Riqfinpro",#N/A,FALSE,"Tran"}</definedName>
    <definedName name="eeee" localSheetId="33" hidden="1">{"Riqfin97",#N/A,FALSE,"Tran";"Riqfinpro",#N/A,FALSE,"Tran"}</definedName>
    <definedName name="eeee" localSheetId="34" hidden="1">{"Riqfin97",#N/A,FALSE,"Tran";"Riqfinpro",#N/A,FALSE,"Tran"}</definedName>
    <definedName name="eeee" localSheetId="35" hidden="1">{"Riqfin97",#N/A,FALSE,"Tran";"Riqfinpro",#N/A,FALSE,"Tran"}</definedName>
    <definedName name="eeee" localSheetId="36" hidden="1">{"Riqfin97",#N/A,FALSE,"Tran";"Riqfinpro",#N/A,FALSE,"Tran"}</definedName>
    <definedName name="eeee" localSheetId="37" hidden="1">{"Riqfin97",#N/A,FALSE,"Tran";"Riqfinpro",#N/A,FALSE,"Tran"}</definedName>
    <definedName name="eeee" localSheetId="39" hidden="1">{"Riqfin97",#N/A,FALSE,"Tran";"Riqfinpro",#N/A,FALSE,"Tran"}</definedName>
    <definedName name="eeee" localSheetId="40" hidden="1">{"Riqfin97",#N/A,FALSE,"Tran";"Riqfinpro",#N/A,FALSE,"Tran"}</definedName>
    <definedName name="eeee" localSheetId="41" hidden="1">{"Riqfin97",#N/A,FALSE,"Tran";"Riqfinpro",#N/A,FALSE,"Tran"}</definedName>
    <definedName name="eeee" localSheetId="46" hidden="1">{"Riqfin97",#N/A,FALSE,"Tran";"Riqfinpro",#N/A,FALSE,"Tran"}</definedName>
    <definedName name="eeee" localSheetId="47" hidden="1">{"Riqfin97",#N/A,FALSE,"Tran";"Riqfinpro",#N/A,FALSE,"Tran"}</definedName>
    <definedName name="eeee" localSheetId="48" hidden="1">{"Riqfin97",#N/A,FALSE,"Tran";"Riqfinpro",#N/A,FALSE,"Tran"}</definedName>
    <definedName name="eeee" localSheetId="49" hidden="1">{"Riqfin97",#N/A,FALSE,"Tran";"Riqfinpro",#N/A,FALSE,"Tran"}</definedName>
    <definedName name="eeee" localSheetId="50" hidden="1">{"Riqfin97",#N/A,FALSE,"Tran";"Riqfinpro",#N/A,FALSE,"Tran"}</definedName>
    <definedName name="eeee" localSheetId="51" hidden="1">{"Riqfin97",#N/A,FALSE,"Tran";"Riqfinpro",#N/A,FALSE,"Tran"}</definedName>
    <definedName name="eeee" localSheetId="52" hidden="1">{"Riqfin97",#N/A,FALSE,"Tran";"Riqfinpro",#N/A,FALSE,"Tran"}</definedName>
    <definedName name="eeee" localSheetId="53" hidden="1">{"Riqfin97",#N/A,FALSE,"Tran";"Riqfinpro",#N/A,FALSE,"Tran"}</definedName>
    <definedName name="eeee" localSheetId="64" hidden="1">{"Riqfin97",#N/A,FALSE,"Tran";"Riqfinpro",#N/A,FALSE,"Tran"}</definedName>
    <definedName name="eeee" localSheetId="65" hidden="1">{"Riqfin97",#N/A,FALSE,"Tran";"Riqfinpro",#N/A,FALSE,"Tran"}</definedName>
    <definedName name="eeee" localSheetId="66" hidden="1">{"Riqfin97",#N/A,FALSE,"Tran";"Riqfinpro",#N/A,FALSE,"Tran"}</definedName>
    <definedName name="eeee" hidden="1">{"Riqfin97",#N/A,FALSE,"Tran";"Riqfinpro",#N/A,FALSE,"Tran"}</definedName>
    <definedName name="eeeee" localSheetId="67" hidden="1">{"Riqfin97",#N/A,FALSE,"Tran";"Riqfinpro",#N/A,FALSE,"Tran"}</definedName>
    <definedName name="eeeee" localSheetId="68" hidden="1">{"Riqfin97",#N/A,FALSE,"Tran";"Riqfinpro",#N/A,FALSE,"Tran"}</definedName>
    <definedName name="eeeee" localSheetId="69" hidden="1">{"Riqfin97",#N/A,FALSE,"Tran";"Riqfinpro",#N/A,FALSE,"Tran"}</definedName>
    <definedName name="eeeee" localSheetId="70" hidden="1">{"Riqfin97",#N/A,FALSE,"Tran";"Riqfinpro",#N/A,FALSE,"Tran"}</definedName>
    <definedName name="eeeee" localSheetId="72" hidden="1">{"Riqfin97",#N/A,FALSE,"Tran";"Riqfinpro",#N/A,FALSE,"Tran"}</definedName>
    <definedName name="eeeee" localSheetId="73" hidden="1">{"Riqfin97",#N/A,FALSE,"Tran";"Riqfinpro",#N/A,FALSE,"Tran"}</definedName>
    <definedName name="eeeee" localSheetId="74" hidden="1">{"Riqfin97",#N/A,FALSE,"Tran";"Riqfinpro",#N/A,FALSE,"Tran"}</definedName>
    <definedName name="eeeee" localSheetId="11" hidden="1">{"Riqfin97",#N/A,FALSE,"Tran";"Riqfinpro",#N/A,FALSE,"Tran"}</definedName>
    <definedName name="eeeee" localSheetId="12" hidden="1">{"Riqfin97",#N/A,FALSE,"Tran";"Riqfinpro",#N/A,FALSE,"Tran"}</definedName>
    <definedName name="eeeee" localSheetId="13" hidden="1">{"Riqfin97",#N/A,FALSE,"Tran";"Riqfinpro",#N/A,FALSE,"Tran"}</definedName>
    <definedName name="eeeee" localSheetId="23" hidden="1">{"Riqfin97",#N/A,FALSE,"Tran";"Riqfinpro",#N/A,FALSE,"Tran"}</definedName>
    <definedName name="eeeee" localSheetId="24" hidden="1">{"Riqfin97",#N/A,FALSE,"Tran";"Riqfinpro",#N/A,FALSE,"Tran"}</definedName>
    <definedName name="eeeee" localSheetId="26" hidden="1">{"Riqfin97",#N/A,FALSE,"Tran";"Riqfinpro",#N/A,FALSE,"Tran"}</definedName>
    <definedName name="eeeee" localSheetId="27" hidden="1">{"Riqfin97",#N/A,FALSE,"Tran";"Riqfinpro",#N/A,FALSE,"Tran"}</definedName>
    <definedName name="eeeee" localSheetId="42" hidden="1">{"Riqfin97",#N/A,FALSE,"Tran";"Riqfinpro",#N/A,FALSE,"Tran"}</definedName>
    <definedName name="eeeee" localSheetId="6" hidden="1">{"Riqfin97",#N/A,FALSE,"Tran";"Riqfinpro",#N/A,FALSE,"Tran"}</definedName>
    <definedName name="eeeee" localSheetId="7" hidden="1">{"Riqfin97",#N/A,FALSE,"Tran";"Riqfinpro",#N/A,FALSE,"Tran"}</definedName>
    <definedName name="eeeee" localSheetId="10" hidden="1">{"Riqfin97",#N/A,FALSE,"Tran";"Riqfinpro",#N/A,FALSE,"Tran"}</definedName>
    <definedName name="eeeee" localSheetId="38" hidden="1">{"Riqfin97",#N/A,FALSE,"Tran";"Riqfinpro",#N/A,FALSE,"Tran"}</definedName>
    <definedName name="eeeee" localSheetId="25" hidden="1">{"Riqfin97",#N/A,FALSE,"Tran";"Riqfinpro",#N/A,FALSE,"Tran"}</definedName>
    <definedName name="eeeee" localSheetId="28" hidden="1">{"Riqfin97",#N/A,FALSE,"Tran";"Riqfinpro",#N/A,FALSE,"Tran"}</definedName>
    <definedName name="eeeee" localSheetId="30" hidden="1">{"Riqfin97",#N/A,FALSE,"Tran";"Riqfinpro",#N/A,FALSE,"Tran"}</definedName>
    <definedName name="eeeee" localSheetId="31" hidden="1">{"Riqfin97",#N/A,FALSE,"Tran";"Riqfinpro",#N/A,FALSE,"Tran"}</definedName>
    <definedName name="eeeee" localSheetId="32" hidden="1">{"Riqfin97",#N/A,FALSE,"Tran";"Riqfinpro",#N/A,FALSE,"Tran"}</definedName>
    <definedName name="eeeee" localSheetId="33" hidden="1">{"Riqfin97",#N/A,FALSE,"Tran";"Riqfinpro",#N/A,FALSE,"Tran"}</definedName>
    <definedName name="eeeee" localSheetId="34" hidden="1">{"Riqfin97",#N/A,FALSE,"Tran";"Riqfinpro",#N/A,FALSE,"Tran"}</definedName>
    <definedName name="eeeee" localSheetId="35" hidden="1">{"Riqfin97",#N/A,FALSE,"Tran";"Riqfinpro",#N/A,FALSE,"Tran"}</definedName>
    <definedName name="eeeee" localSheetId="36" hidden="1">{"Riqfin97",#N/A,FALSE,"Tran";"Riqfinpro",#N/A,FALSE,"Tran"}</definedName>
    <definedName name="eeeee" localSheetId="37" hidden="1">{"Riqfin97",#N/A,FALSE,"Tran";"Riqfinpro",#N/A,FALSE,"Tran"}</definedName>
    <definedName name="eeeee" localSheetId="39" hidden="1">{"Riqfin97",#N/A,FALSE,"Tran";"Riqfinpro",#N/A,FALSE,"Tran"}</definedName>
    <definedName name="eeeee" localSheetId="40" hidden="1">{"Riqfin97",#N/A,FALSE,"Tran";"Riqfinpro",#N/A,FALSE,"Tran"}</definedName>
    <definedName name="eeeee" localSheetId="41" hidden="1">{"Riqfin97",#N/A,FALSE,"Tran";"Riqfinpro",#N/A,FALSE,"Tran"}</definedName>
    <definedName name="eeeee" localSheetId="46" hidden="1">{"Riqfin97",#N/A,FALSE,"Tran";"Riqfinpro",#N/A,FALSE,"Tran"}</definedName>
    <definedName name="eeeee" localSheetId="47" hidden="1">{"Riqfin97",#N/A,FALSE,"Tran";"Riqfinpro",#N/A,FALSE,"Tran"}</definedName>
    <definedName name="eeeee" localSheetId="48" hidden="1">{"Riqfin97",#N/A,FALSE,"Tran";"Riqfinpro",#N/A,FALSE,"Tran"}</definedName>
    <definedName name="eeeee" localSheetId="49" hidden="1">{"Riqfin97",#N/A,FALSE,"Tran";"Riqfinpro",#N/A,FALSE,"Tran"}</definedName>
    <definedName name="eeeee" localSheetId="50" hidden="1">{"Riqfin97",#N/A,FALSE,"Tran";"Riqfinpro",#N/A,FALSE,"Tran"}</definedName>
    <definedName name="eeeee" localSheetId="51" hidden="1">{"Riqfin97",#N/A,FALSE,"Tran";"Riqfinpro",#N/A,FALSE,"Tran"}</definedName>
    <definedName name="eeeee" localSheetId="52" hidden="1">{"Riqfin97",#N/A,FALSE,"Tran";"Riqfinpro",#N/A,FALSE,"Tran"}</definedName>
    <definedName name="eeeee" localSheetId="53" hidden="1">{"Riqfin97",#N/A,FALSE,"Tran";"Riqfinpro",#N/A,FALSE,"Tran"}</definedName>
    <definedName name="eeeee" localSheetId="64" hidden="1">{"Riqfin97",#N/A,FALSE,"Tran";"Riqfinpro",#N/A,FALSE,"Tran"}</definedName>
    <definedName name="eeeee" localSheetId="65" hidden="1">{"Riqfin97",#N/A,FALSE,"Tran";"Riqfinpro",#N/A,FALSE,"Tran"}</definedName>
    <definedName name="eeeee" localSheetId="66" hidden="1">{"Riqfin97",#N/A,FALSE,"Tran";"Riqfinpro",#N/A,FALSE,"Tran"}</definedName>
    <definedName name="eeeee" hidden="1">{"Riqfin97",#N/A,FALSE,"Tran";"Riqfinpro",#N/A,FALSE,"Tran"}</definedName>
    <definedName name="eeeeeee" localSheetId="67" hidden="1">{"Riqfin97",#N/A,FALSE,"Tran";"Riqfinpro",#N/A,FALSE,"Tran"}</definedName>
    <definedName name="eeeeeee" localSheetId="68" hidden="1">{"Riqfin97",#N/A,FALSE,"Tran";"Riqfinpro",#N/A,FALSE,"Tran"}</definedName>
    <definedName name="eeeeeee" localSheetId="69" hidden="1">{"Riqfin97",#N/A,FALSE,"Tran";"Riqfinpro",#N/A,FALSE,"Tran"}</definedName>
    <definedName name="eeeeeee" localSheetId="70" hidden="1">{"Riqfin97",#N/A,FALSE,"Tran";"Riqfinpro",#N/A,FALSE,"Tran"}</definedName>
    <definedName name="eeeeeee" localSheetId="72" hidden="1">{"Riqfin97",#N/A,FALSE,"Tran";"Riqfinpro",#N/A,FALSE,"Tran"}</definedName>
    <definedName name="eeeeeee" localSheetId="73" hidden="1">{"Riqfin97",#N/A,FALSE,"Tran";"Riqfinpro",#N/A,FALSE,"Tran"}</definedName>
    <definedName name="eeeeeee" localSheetId="74" hidden="1">{"Riqfin97",#N/A,FALSE,"Tran";"Riqfinpro",#N/A,FALSE,"Tran"}</definedName>
    <definedName name="eeeeeee" localSheetId="11" hidden="1">{"Riqfin97",#N/A,FALSE,"Tran";"Riqfinpro",#N/A,FALSE,"Tran"}</definedName>
    <definedName name="eeeeeee" localSheetId="12" hidden="1">{"Riqfin97",#N/A,FALSE,"Tran";"Riqfinpro",#N/A,FALSE,"Tran"}</definedName>
    <definedName name="eeeeeee" localSheetId="13" hidden="1">{"Riqfin97",#N/A,FALSE,"Tran";"Riqfinpro",#N/A,FALSE,"Tran"}</definedName>
    <definedName name="eeeeeee" localSheetId="23" hidden="1">{"Riqfin97",#N/A,FALSE,"Tran";"Riqfinpro",#N/A,FALSE,"Tran"}</definedName>
    <definedName name="eeeeeee" localSheetId="24" hidden="1">{"Riqfin97",#N/A,FALSE,"Tran";"Riqfinpro",#N/A,FALSE,"Tran"}</definedName>
    <definedName name="eeeeeee" localSheetId="26" hidden="1">{"Riqfin97",#N/A,FALSE,"Tran";"Riqfinpro",#N/A,FALSE,"Tran"}</definedName>
    <definedName name="eeeeeee" localSheetId="27" hidden="1">{"Riqfin97",#N/A,FALSE,"Tran";"Riqfinpro",#N/A,FALSE,"Tran"}</definedName>
    <definedName name="eeeeeee" localSheetId="42" hidden="1">{"Riqfin97",#N/A,FALSE,"Tran";"Riqfinpro",#N/A,FALSE,"Tran"}</definedName>
    <definedName name="eeeeeee" localSheetId="6" hidden="1">{"Riqfin97",#N/A,FALSE,"Tran";"Riqfinpro",#N/A,FALSE,"Tran"}</definedName>
    <definedName name="eeeeeee" localSheetId="7" hidden="1">{"Riqfin97",#N/A,FALSE,"Tran";"Riqfinpro",#N/A,FALSE,"Tran"}</definedName>
    <definedName name="eeeeeee" localSheetId="10" hidden="1">{"Riqfin97",#N/A,FALSE,"Tran";"Riqfinpro",#N/A,FALSE,"Tran"}</definedName>
    <definedName name="eeeeeee" localSheetId="38" hidden="1">{"Riqfin97",#N/A,FALSE,"Tran";"Riqfinpro",#N/A,FALSE,"Tran"}</definedName>
    <definedName name="eeeeeee" localSheetId="25" hidden="1">{"Riqfin97",#N/A,FALSE,"Tran";"Riqfinpro",#N/A,FALSE,"Tran"}</definedName>
    <definedName name="eeeeeee" localSheetId="28" hidden="1">{"Riqfin97",#N/A,FALSE,"Tran";"Riqfinpro",#N/A,FALSE,"Tran"}</definedName>
    <definedName name="eeeeeee" localSheetId="30" hidden="1">{"Riqfin97",#N/A,FALSE,"Tran";"Riqfinpro",#N/A,FALSE,"Tran"}</definedName>
    <definedName name="eeeeeee" localSheetId="31" hidden="1">{"Riqfin97",#N/A,FALSE,"Tran";"Riqfinpro",#N/A,FALSE,"Tran"}</definedName>
    <definedName name="eeeeeee" localSheetId="32" hidden="1">{"Riqfin97",#N/A,FALSE,"Tran";"Riqfinpro",#N/A,FALSE,"Tran"}</definedName>
    <definedName name="eeeeeee" localSheetId="33" hidden="1">{"Riqfin97",#N/A,FALSE,"Tran";"Riqfinpro",#N/A,FALSE,"Tran"}</definedName>
    <definedName name="eeeeeee" localSheetId="34" hidden="1">{"Riqfin97",#N/A,FALSE,"Tran";"Riqfinpro",#N/A,FALSE,"Tran"}</definedName>
    <definedName name="eeeeeee" localSheetId="35" hidden="1">{"Riqfin97",#N/A,FALSE,"Tran";"Riqfinpro",#N/A,FALSE,"Tran"}</definedName>
    <definedName name="eeeeeee" localSheetId="36" hidden="1">{"Riqfin97",#N/A,FALSE,"Tran";"Riqfinpro",#N/A,FALSE,"Tran"}</definedName>
    <definedName name="eeeeeee" localSheetId="37" hidden="1">{"Riqfin97",#N/A,FALSE,"Tran";"Riqfinpro",#N/A,FALSE,"Tran"}</definedName>
    <definedName name="eeeeeee" localSheetId="39" hidden="1">{"Riqfin97",#N/A,FALSE,"Tran";"Riqfinpro",#N/A,FALSE,"Tran"}</definedName>
    <definedName name="eeeeeee" localSheetId="40" hidden="1">{"Riqfin97",#N/A,FALSE,"Tran";"Riqfinpro",#N/A,FALSE,"Tran"}</definedName>
    <definedName name="eeeeeee" localSheetId="41" hidden="1">{"Riqfin97",#N/A,FALSE,"Tran";"Riqfinpro",#N/A,FALSE,"Tran"}</definedName>
    <definedName name="eeeeeee" localSheetId="46" hidden="1">{"Riqfin97",#N/A,FALSE,"Tran";"Riqfinpro",#N/A,FALSE,"Tran"}</definedName>
    <definedName name="eeeeeee" localSheetId="47" hidden="1">{"Riqfin97",#N/A,FALSE,"Tran";"Riqfinpro",#N/A,FALSE,"Tran"}</definedName>
    <definedName name="eeeeeee" localSheetId="48" hidden="1">{"Riqfin97",#N/A,FALSE,"Tran";"Riqfinpro",#N/A,FALSE,"Tran"}</definedName>
    <definedName name="eeeeeee" localSheetId="49" hidden="1">{"Riqfin97",#N/A,FALSE,"Tran";"Riqfinpro",#N/A,FALSE,"Tran"}</definedName>
    <definedName name="eeeeeee" localSheetId="50" hidden="1">{"Riqfin97",#N/A,FALSE,"Tran";"Riqfinpro",#N/A,FALSE,"Tran"}</definedName>
    <definedName name="eeeeeee" localSheetId="51" hidden="1">{"Riqfin97",#N/A,FALSE,"Tran";"Riqfinpro",#N/A,FALSE,"Tran"}</definedName>
    <definedName name="eeeeeee" localSheetId="52" hidden="1">{"Riqfin97",#N/A,FALSE,"Tran";"Riqfinpro",#N/A,FALSE,"Tran"}</definedName>
    <definedName name="eeeeeee" localSheetId="53" hidden="1">{"Riqfin97",#N/A,FALSE,"Tran";"Riqfinpro",#N/A,FALSE,"Tran"}</definedName>
    <definedName name="eeeeeee" localSheetId="64" hidden="1">{"Riqfin97",#N/A,FALSE,"Tran";"Riqfinpro",#N/A,FALSE,"Tran"}</definedName>
    <definedName name="eeeeeee" localSheetId="65" hidden="1">{"Riqfin97",#N/A,FALSE,"Tran";"Riqfinpro",#N/A,FALSE,"Tran"}</definedName>
    <definedName name="eeeeeee" localSheetId="66" hidden="1">{"Riqfin97",#N/A,FALSE,"Tran";"Riqfinpro",#N/A,FALSE,"Tran"}</definedName>
    <definedName name="eeeeeee" hidden="1">{"Riqfin97",#N/A,FALSE,"Tran";"Riqfinpro",#N/A,FALSE,"Tran"}</definedName>
    <definedName name="eeeeeeeeee" localSheetId="67" hidden="1">#REF!</definedName>
    <definedName name="eeeeeeeeee" localSheetId="68" hidden="1">#REF!</definedName>
    <definedName name="eeeeeeeeee" localSheetId="69" hidden="1">#REF!</definedName>
    <definedName name="eeeeeeeeee" localSheetId="70" hidden="1">#REF!</definedName>
    <definedName name="eeeeeeeeee" localSheetId="72" hidden="1">#REF!</definedName>
    <definedName name="eeeeeeeeee" localSheetId="73" hidden="1">#REF!</definedName>
    <definedName name="eeeeeeeeee" localSheetId="74" hidden="1">#REF!</definedName>
    <definedName name="eeeeeeeeee" localSheetId="11" hidden="1">#REF!</definedName>
    <definedName name="eeeeeeeeee" localSheetId="12" hidden="1">#REF!</definedName>
    <definedName name="eeeeeeeeee" localSheetId="13" hidden="1">#REF!</definedName>
    <definedName name="eeeeeeeeee" localSheetId="23" hidden="1">#REF!</definedName>
    <definedName name="eeeeeeeeee" localSheetId="24" hidden="1">#REF!</definedName>
    <definedName name="eeeeeeeeee" localSheetId="26" hidden="1">#REF!</definedName>
    <definedName name="eeeeeeeeee" localSheetId="27" hidden="1">#REF!</definedName>
    <definedName name="eeeeeeeeee" localSheetId="42" hidden="1">#REF!</definedName>
    <definedName name="eeeeeeeeee" localSheetId="10" hidden="1">#REF!</definedName>
    <definedName name="eeeeeeeeee" localSheetId="38" hidden="1">#REF!</definedName>
    <definedName name="eeeeeeeeee" localSheetId="25" hidden="1">#REF!</definedName>
    <definedName name="eeeeeeeeee" localSheetId="30" hidden="1">#REF!</definedName>
    <definedName name="eeeeeeeeee" localSheetId="31" hidden="1">#REF!</definedName>
    <definedName name="eeeeeeeeee" localSheetId="34" hidden="1">#REF!</definedName>
    <definedName name="eeeeeeeeee" localSheetId="36" hidden="1">#REF!</definedName>
    <definedName name="eeeeeeeeee" localSheetId="37" hidden="1">#REF!</definedName>
    <definedName name="eeeeeeeeee" localSheetId="39" hidden="1">#REF!</definedName>
    <definedName name="eeeeeeeeee" localSheetId="40" hidden="1">#REF!</definedName>
    <definedName name="eeeeeeeeee" localSheetId="41" hidden="1">#REF!</definedName>
    <definedName name="eeeeeeeeee" localSheetId="46" hidden="1">#REF!</definedName>
    <definedName name="eeeeeeeeee" localSheetId="47" hidden="1">#REF!</definedName>
    <definedName name="eeeeeeeeee" localSheetId="48" hidden="1">#REF!</definedName>
    <definedName name="eeeeeeeeee" localSheetId="49" hidden="1">#REF!</definedName>
    <definedName name="eeeeeeeeee" localSheetId="52" hidden="1">#REF!</definedName>
    <definedName name="eeeeeeeeee" localSheetId="53" hidden="1">#REF!</definedName>
    <definedName name="eeeeeeeeee" localSheetId="64" hidden="1">#REF!</definedName>
    <definedName name="eeeeeeeeee" localSheetId="65" hidden="1">#REF!</definedName>
    <definedName name="eeeeeeeeee" localSheetId="66" hidden="1">#REF!</definedName>
    <definedName name="eeeeeeeeee" hidden="1">#REF!</definedName>
    <definedName name="efdfrd" localSheetId="67" hidden="1">{"Tab1",#N/A,FALSE,"P";"Tab2",#N/A,FALSE,"P"}</definedName>
    <definedName name="efdfrd" localSheetId="68" hidden="1">{"Tab1",#N/A,FALSE,"P";"Tab2",#N/A,FALSE,"P"}</definedName>
    <definedName name="efdfrd" localSheetId="69" hidden="1">{"Tab1",#N/A,FALSE,"P";"Tab2",#N/A,FALSE,"P"}</definedName>
    <definedName name="efdfrd" localSheetId="70" hidden="1">{"Tab1",#N/A,FALSE,"P";"Tab2",#N/A,FALSE,"P"}</definedName>
    <definedName name="efdfrd" localSheetId="72" hidden="1">{"Tab1",#N/A,FALSE,"P";"Tab2",#N/A,FALSE,"P"}</definedName>
    <definedName name="efdfrd" localSheetId="73" hidden="1">{"Tab1",#N/A,FALSE,"P";"Tab2",#N/A,FALSE,"P"}</definedName>
    <definedName name="efdfrd" localSheetId="74" hidden="1">{"Tab1",#N/A,FALSE,"P";"Tab2",#N/A,FALSE,"P"}</definedName>
    <definedName name="efdfrd" localSheetId="11" hidden="1">{"Tab1",#N/A,FALSE,"P";"Tab2",#N/A,FALSE,"P"}</definedName>
    <definedName name="efdfrd" localSheetId="12" hidden="1">{"Tab1",#N/A,FALSE,"P";"Tab2",#N/A,FALSE,"P"}</definedName>
    <definedName name="efdfrd" localSheetId="13" hidden="1">{"Tab1",#N/A,FALSE,"P";"Tab2",#N/A,FALSE,"P"}</definedName>
    <definedName name="efdfrd" localSheetId="6" hidden="1">{"Tab1",#N/A,FALSE,"P";"Tab2",#N/A,FALSE,"P"}</definedName>
    <definedName name="efdfrd" localSheetId="7" hidden="1">{"Tab1",#N/A,FALSE,"P";"Tab2",#N/A,FALSE,"P"}</definedName>
    <definedName name="efdfrd" localSheetId="10" hidden="1">{"Tab1",#N/A,FALSE,"P";"Tab2",#N/A,FALSE,"P"}</definedName>
    <definedName name="efdfrd" localSheetId="38" hidden="1">{"Tab1",#N/A,FALSE,"P";"Tab2",#N/A,FALSE,"P"}</definedName>
    <definedName name="efdfrd" localSheetId="28" hidden="1">{"Tab1",#N/A,FALSE,"P";"Tab2",#N/A,FALSE,"P"}</definedName>
    <definedName name="efdfrd" localSheetId="30" hidden="1">{"Tab1",#N/A,FALSE,"P";"Tab2",#N/A,FALSE,"P"}</definedName>
    <definedName name="efdfrd" localSheetId="39" hidden="1">{"Tab1",#N/A,FALSE,"P";"Tab2",#N/A,FALSE,"P"}</definedName>
    <definedName name="efdfrd" localSheetId="40" hidden="1">{"Tab1",#N/A,FALSE,"P";"Tab2",#N/A,FALSE,"P"}</definedName>
    <definedName name="efdfrd" localSheetId="41" hidden="1">{"Tab1",#N/A,FALSE,"P";"Tab2",#N/A,FALSE,"P"}</definedName>
    <definedName name="efdfrd" localSheetId="46" hidden="1">{"Tab1",#N/A,FALSE,"P";"Tab2",#N/A,FALSE,"P"}</definedName>
    <definedName name="efdfrd" localSheetId="47" hidden="1">{"Tab1",#N/A,FALSE,"P";"Tab2",#N/A,FALSE,"P"}</definedName>
    <definedName name="efdfrd" localSheetId="51" hidden="1">{"Tab1",#N/A,FALSE,"P";"Tab2",#N/A,FALSE,"P"}</definedName>
    <definedName name="efdfrd" localSheetId="52" hidden="1">{"Tab1",#N/A,FALSE,"P";"Tab2",#N/A,FALSE,"P"}</definedName>
    <definedName name="efdfrd" localSheetId="53" hidden="1">{"Tab1",#N/A,FALSE,"P";"Tab2",#N/A,FALSE,"P"}</definedName>
    <definedName name="efdfrd" localSheetId="64" hidden="1">{"Tab1",#N/A,FALSE,"P";"Tab2",#N/A,FALSE,"P"}</definedName>
    <definedName name="efdfrd" localSheetId="65" hidden="1">{"Tab1",#N/A,FALSE,"P";"Tab2",#N/A,FALSE,"P"}</definedName>
    <definedName name="efdfrd" localSheetId="66" hidden="1">{"Tab1",#N/A,FALSE,"P";"Tab2",#N/A,FALSE,"P"}</definedName>
    <definedName name="efdfrd" hidden="1">{"Tab1",#N/A,FALSE,"P";"Tab2",#N/A,FALSE,"P"}</definedName>
    <definedName name="efdgd" localSheetId="67" hidden="1">'[121]Fax a enviar'!#REF!</definedName>
    <definedName name="efdgd" localSheetId="68" hidden="1">'[121]Fax a enviar'!#REF!</definedName>
    <definedName name="efdgd" localSheetId="69" hidden="1">'[121]Fax a enviar'!#REF!</definedName>
    <definedName name="efdgd" localSheetId="70" hidden="1">'[121]Fax a enviar'!#REF!</definedName>
    <definedName name="efdgd" localSheetId="72" hidden="1">'[121]Fax a enviar'!#REF!</definedName>
    <definedName name="efdgd" localSheetId="73" hidden="1">'[121]Fax a enviar'!#REF!</definedName>
    <definedName name="efdgd" localSheetId="74" hidden="1">'[121]Fax a enviar'!#REF!</definedName>
    <definedName name="efdgd" localSheetId="11" hidden="1">#REF!</definedName>
    <definedName name="efdgd" localSheetId="23" hidden="1">#REF!</definedName>
    <definedName name="efdgd" localSheetId="24" hidden="1">#REF!</definedName>
    <definedName name="efdgd" localSheetId="26" hidden="1">#REF!</definedName>
    <definedName name="efdgd" localSheetId="42" hidden="1">'[121]Fax a enviar'!#REF!</definedName>
    <definedName name="efdgd" localSheetId="10" hidden="1">#REF!</definedName>
    <definedName name="efdgd" localSheetId="38" hidden="1">#REF!</definedName>
    <definedName name="efdgd" localSheetId="25" hidden="1">#REF!</definedName>
    <definedName name="efdgd" localSheetId="30" hidden="1">'[121]Fax a enviar'!#REF!</definedName>
    <definedName name="efdgd" localSheetId="31" hidden="1">#REF!</definedName>
    <definedName name="efdgd" localSheetId="34" hidden="1">#REF!</definedName>
    <definedName name="efdgd" localSheetId="36" hidden="1">'[121]Fax a enviar'!#REF!</definedName>
    <definedName name="efdgd" localSheetId="37" hidden="1">'[121]Fax a enviar'!#REF!</definedName>
    <definedName name="efdgd" localSheetId="39" hidden="1">#REF!</definedName>
    <definedName name="efdgd" localSheetId="41" hidden="1">'[121]Fax a enviar'!#REF!</definedName>
    <definedName name="efdgd" localSheetId="46" hidden="1">'[121]Fax a enviar'!#REF!</definedName>
    <definedName name="efdgd" localSheetId="47" hidden="1">#REF!</definedName>
    <definedName name="efdgd" localSheetId="48" hidden="1">#REF!</definedName>
    <definedName name="efdgd" localSheetId="49" hidden="1">#REF!</definedName>
    <definedName name="efdgd" localSheetId="51" hidden="1">#REF!</definedName>
    <definedName name="efdgd" localSheetId="52" hidden="1">#REF!</definedName>
    <definedName name="efdgd" localSheetId="53" hidden="1">'[121]Fax a enviar'!#REF!</definedName>
    <definedName name="efdgd" localSheetId="64" hidden="1">'[121]Fax a enviar'!#REF!</definedName>
    <definedName name="efdgd" localSheetId="65" hidden="1">'[121]Fax a enviar'!#REF!</definedName>
    <definedName name="efdgd" localSheetId="66" hidden="1">'[121]Fax a enviar'!#REF!</definedName>
    <definedName name="efdgd" hidden="1">#REF!</definedName>
    <definedName name="EfectivoCuentasBancarias" localSheetId="11">#REF!</definedName>
    <definedName name="EfectivoCuentasBancarias" localSheetId="10">#REF!</definedName>
    <definedName name="EfectivoCuentasBancarias" localSheetId="38">#REF!</definedName>
    <definedName name="EfectivoCuentasBancarias" localSheetId="39">#REF!</definedName>
    <definedName name="EfectivoCuentasBancarias" localSheetId="46">'[84]Vaciado 1'!$D$13</definedName>
    <definedName name="EfectivoCuentasBancarias" localSheetId="51">#REF!</definedName>
    <definedName name="EfectivoCuentasBancarias" localSheetId="52">'[84]Vaciado 1'!$D$13</definedName>
    <definedName name="EfectivoCuentasBancarias" localSheetId="66">'[84]Vaciado 1'!$D$13</definedName>
    <definedName name="EfectivoCuentasBancarias">#REF!</definedName>
    <definedName name="efefte" localSheetId="67" hidden="1">'[121]Fax a enviar'!#REF!</definedName>
    <definedName name="efefte" localSheetId="68" hidden="1">'[121]Fax a enviar'!#REF!</definedName>
    <definedName name="efefte" localSheetId="69" hidden="1">'[121]Fax a enviar'!#REF!</definedName>
    <definedName name="efefte" localSheetId="70" hidden="1">'[121]Fax a enviar'!#REF!</definedName>
    <definedName name="efefte" localSheetId="72" hidden="1">'[121]Fax a enviar'!#REF!</definedName>
    <definedName name="efefte" localSheetId="73" hidden="1">'[121]Fax a enviar'!#REF!</definedName>
    <definedName name="efefte" localSheetId="74" hidden="1">'[121]Fax a enviar'!#REF!</definedName>
    <definedName name="efefte" localSheetId="11" hidden="1">#REF!</definedName>
    <definedName name="efefte" localSheetId="12" hidden="1">#REF!</definedName>
    <definedName name="efefte" localSheetId="13" hidden="1">#REF!</definedName>
    <definedName name="efefte" localSheetId="23" hidden="1">#REF!</definedName>
    <definedName name="efefte" localSheetId="24" hidden="1">#REF!</definedName>
    <definedName name="efefte" localSheetId="26" hidden="1">#REF!</definedName>
    <definedName name="efefte" localSheetId="42" hidden="1">'[121]Fax a enviar'!#REF!</definedName>
    <definedName name="efefte" localSheetId="10" hidden="1">#REF!</definedName>
    <definedName name="efefte" localSheetId="38" hidden="1">#REF!</definedName>
    <definedName name="efefte" localSheetId="25" hidden="1">#REF!</definedName>
    <definedName name="efefte" localSheetId="30" hidden="1">'[121]Fax a enviar'!#REF!</definedName>
    <definedName name="efefte" localSheetId="31" hidden="1">#REF!</definedName>
    <definedName name="efefte" localSheetId="34" hidden="1">#REF!</definedName>
    <definedName name="efefte" localSheetId="36" hidden="1">'[121]Fax a enviar'!#REF!</definedName>
    <definedName name="efefte" localSheetId="37" hidden="1">'[121]Fax a enviar'!#REF!</definedName>
    <definedName name="efefte" localSheetId="39" hidden="1">#REF!</definedName>
    <definedName name="efefte" localSheetId="40" hidden="1">'[121]Fax a enviar'!#REF!</definedName>
    <definedName name="efefte" localSheetId="41" hidden="1">'[121]Fax a enviar'!#REF!</definedName>
    <definedName name="efefte" localSheetId="46" hidden="1">'[121]Fax a enviar'!#REF!</definedName>
    <definedName name="efefte" localSheetId="47" hidden="1">#REF!</definedName>
    <definedName name="efefte" localSheetId="48" hidden="1">#REF!</definedName>
    <definedName name="efefte" localSheetId="49" hidden="1">#REF!</definedName>
    <definedName name="efefte" localSheetId="51" hidden="1">#REF!</definedName>
    <definedName name="efefte" localSheetId="52" hidden="1">#REF!</definedName>
    <definedName name="efefte" localSheetId="64" hidden="1">'[121]Fax a enviar'!#REF!</definedName>
    <definedName name="efefte" localSheetId="65" hidden="1">'[121]Fax a enviar'!#REF!</definedName>
    <definedName name="efefte" localSheetId="66" hidden="1">'[121]Fax a enviar'!#REF!</definedName>
    <definedName name="efefte" hidden="1">#REF!</definedName>
    <definedName name="efsdfsd" localSheetId="67" hidden="1">#REF!</definedName>
    <definedName name="efsdfsd" localSheetId="68" hidden="1">#REF!</definedName>
    <definedName name="efsdfsd" localSheetId="69" hidden="1">#REF!</definedName>
    <definedName name="efsdfsd" localSheetId="70" hidden="1">#REF!</definedName>
    <definedName name="efsdfsd" localSheetId="72" hidden="1">#REF!</definedName>
    <definedName name="efsdfsd" localSheetId="73" hidden="1">#REF!</definedName>
    <definedName name="efsdfsd" localSheetId="74" hidden="1">#REF!</definedName>
    <definedName name="efsdfsd" localSheetId="11" hidden="1">#REF!</definedName>
    <definedName name="efsdfsd" localSheetId="12" hidden="1">#REF!</definedName>
    <definedName name="efsdfsd" localSheetId="13" hidden="1">#REF!</definedName>
    <definedName name="efsdfsd" localSheetId="23" hidden="1">#REF!</definedName>
    <definedName name="efsdfsd" localSheetId="24" hidden="1">#REF!</definedName>
    <definedName name="efsdfsd" localSheetId="26" hidden="1">#REF!</definedName>
    <definedName name="efsdfsd" localSheetId="27" hidden="1">#REF!</definedName>
    <definedName name="efsdfsd" localSheetId="42" hidden="1">#REF!</definedName>
    <definedName name="efsdfsd" localSheetId="10" hidden="1">#REF!</definedName>
    <definedName name="efsdfsd" localSheetId="38" hidden="1">#REF!</definedName>
    <definedName name="efsdfsd" localSheetId="25" hidden="1">#REF!</definedName>
    <definedName name="efsdfsd" localSheetId="30" hidden="1">#REF!</definedName>
    <definedName name="efsdfsd" localSheetId="31" hidden="1">#REF!</definedName>
    <definedName name="efsdfsd" localSheetId="34" hidden="1">#REF!</definedName>
    <definedName name="efsdfsd" localSheetId="36" hidden="1">#REF!</definedName>
    <definedName name="efsdfsd" localSheetId="37" hidden="1">#REF!</definedName>
    <definedName name="efsdfsd" localSheetId="39" hidden="1">#REF!</definedName>
    <definedName name="efsdfsd" localSheetId="40" hidden="1">#REF!</definedName>
    <definedName name="efsdfsd" localSheetId="41" hidden="1">#REF!</definedName>
    <definedName name="efsdfsd" localSheetId="46" hidden="1">#REF!</definedName>
    <definedName name="efsdfsd" localSheetId="47" hidden="1">#REF!</definedName>
    <definedName name="efsdfsd" localSheetId="48" hidden="1">#REF!</definedName>
    <definedName name="efsdfsd" localSheetId="49" hidden="1">#REF!</definedName>
    <definedName name="efsdfsd" localSheetId="52" hidden="1">#REF!</definedName>
    <definedName name="efsdfsd" localSheetId="53" hidden="1">#REF!</definedName>
    <definedName name="efsdfsd" localSheetId="64" hidden="1">#REF!</definedName>
    <definedName name="efsdfsd" localSheetId="65" hidden="1">#REF!</definedName>
    <definedName name="efsdfsd" localSheetId="66" hidden="1">#REF!</definedName>
    <definedName name="efsdfsd" hidden="1">#REF!</definedName>
    <definedName name="EIB" localSheetId="11">#REF!</definedName>
    <definedName name="EIB" localSheetId="10">#REF!</definedName>
    <definedName name="EIB" localSheetId="38">#REF!</definedName>
    <definedName name="EIB" localSheetId="39">#REF!</definedName>
    <definedName name="EIB" localSheetId="46">[60]CIRRs!$C$61</definedName>
    <definedName name="EIB" localSheetId="51">#REF!</definedName>
    <definedName name="EIB" localSheetId="52">[60]CIRRs!$C$61</definedName>
    <definedName name="EIB" localSheetId="66">[60]CIRRs!$C$61</definedName>
    <definedName name="EIB">#REF!</definedName>
    <definedName name="eka" localSheetId="67">#REF!</definedName>
    <definedName name="eka" localSheetId="68">#REF!</definedName>
    <definedName name="eka" localSheetId="69">#REF!</definedName>
    <definedName name="eka" localSheetId="70">#REF!</definedName>
    <definedName name="eka" localSheetId="72">#REF!</definedName>
    <definedName name="eka" localSheetId="73">#REF!</definedName>
    <definedName name="eka" localSheetId="74">#REF!</definedName>
    <definedName name="eka" localSheetId="11">#REF!</definedName>
    <definedName name="eka" localSheetId="12">#REF!</definedName>
    <definedName name="eka" localSheetId="13">#REF!</definedName>
    <definedName name="eka" localSheetId="23">#REF!</definedName>
    <definedName name="eka" localSheetId="26">#REF!</definedName>
    <definedName name="eka" localSheetId="27">#REF!</definedName>
    <definedName name="eka" localSheetId="10">#REF!</definedName>
    <definedName name="eka" localSheetId="38">#REF!</definedName>
    <definedName name="eka" localSheetId="25">#REF!</definedName>
    <definedName name="eka" localSheetId="30">#REF!</definedName>
    <definedName name="eka" localSheetId="31">#REF!</definedName>
    <definedName name="eka" localSheetId="36">#REF!</definedName>
    <definedName name="eka" localSheetId="37">#REF!</definedName>
    <definedName name="eka" localSheetId="39">#REF!</definedName>
    <definedName name="eka" localSheetId="40">#REF!</definedName>
    <definedName name="eka" localSheetId="41">#REF!</definedName>
    <definedName name="eka" localSheetId="46">#REF!</definedName>
    <definedName name="eka" localSheetId="47">#REF!</definedName>
    <definedName name="eka" localSheetId="48">#REF!</definedName>
    <definedName name="eka" localSheetId="49">#REF!</definedName>
    <definedName name="eka" localSheetId="52">#REF!</definedName>
    <definedName name="eka" localSheetId="53">#REF!</definedName>
    <definedName name="eka" localSheetId="64">#REF!</definedName>
    <definedName name="eka" localSheetId="65">#REF!</definedName>
    <definedName name="eka" localSheetId="66">#REF!</definedName>
    <definedName name="eka">#REF!</definedName>
    <definedName name="ele" localSheetId="67">#REF!</definedName>
    <definedName name="ele" localSheetId="68">#REF!</definedName>
    <definedName name="ele" localSheetId="69">#REF!</definedName>
    <definedName name="ele" localSheetId="70">#REF!</definedName>
    <definedName name="ele" localSheetId="72">#REF!</definedName>
    <definedName name="ele" localSheetId="73">#REF!</definedName>
    <definedName name="ele" localSheetId="74">#REF!</definedName>
    <definedName name="ele" localSheetId="11">#REF!</definedName>
    <definedName name="ele" localSheetId="12">#REF!</definedName>
    <definedName name="ele" localSheetId="13">#REF!</definedName>
    <definedName name="ele" localSheetId="10">#REF!</definedName>
    <definedName name="ele" localSheetId="38">#REF!</definedName>
    <definedName name="ele" localSheetId="39">#REF!</definedName>
    <definedName name="ele" localSheetId="40">#REF!</definedName>
    <definedName name="ele" localSheetId="41">#REF!</definedName>
    <definedName name="ele" localSheetId="46">#REF!</definedName>
    <definedName name="ele" localSheetId="52">#REF!</definedName>
    <definedName name="ele" localSheetId="64">#REF!</definedName>
    <definedName name="ele" localSheetId="65">#REF!</definedName>
    <definedName name="ele">#REF!</definedName>
    <definedName name="elect" localSheetId="67">#REF!</definedName>
    <definedName name="elect" localSheetId="68">#REF!</definedName>
    <definedName name="elect" localSheetId="69">#REF!</definedName>
    <definedName name="elect" localSheetId="70">#REF!</definedName>
    <definedName name="elect" localSheetId="72">#REF!</definedName>
    <definedName name="elect" localSheetId="73">#REF!</definedName>
    <definedName name="elect" localSheetId="74">#REF!</definedName>
    <definedName name="elect" localSheetId="11">#REF!</definedName>
    <definedName name="elect" localSheetId="12">#REF!</definedName>
    <definedName name="elect" localSheetId="13">#REF!</definedName>
    <definedName name="elect" localSheetId="10">#REF!</definedName>
    <definedName name="elect" localSheetId="38">#REF!</definedName>
    <definedName name="elect" localSheetId="39">#REF!</definedName>
    <definedName name="elect" localSheetId="40">#REF!</definedName>
    <definedName name="elect" localSheetId="41">#REF!</definedName>
    <definedName name="elect" localSheetId="46">#REF!</definedName>
    <definedName name="elect" localSheetId="52">#REF!</definedName>
    <definedName name="elect" localSheetId="64">#REF!</definedName>
    <definedName name="elect" localSheetId="65">#REF!</definedName>
    <definedName name="elect">#REF!</definedName>
    <definedName name="ELV" localSheetId="67">[122]FIN!#REF!</definedName>
    <definedName name="ELV" localSheetId="68">[122]FIN!#REF!</definedName>
    <definedName name="ELV" localSheetId="69">[122]FIN!#REF!</definedName>
    <definedName name="ELV" localSheetId="70">[122]FIN!#REF!</definedName>
    <definedName name="ELV" localSheetId="72">[122]FIN!#REF!</definedName>
    <definedName name="ELV" localSheetId="73">[122]FIN!#REF!</definedName>
    <definedName name="ELV" localSheetId="74">[122]FIN!#REF!</definedName>
    <definedName name="ELV" localSheetId="11">#REF!</definedName>
    <definedName name="ELV" localSheetId="12">#REF!</definedName>
    <definedName name="ELV" localSheetId="13">#REF!</definedName>
    <definedName name="ELV" localSheetId="10">#REF!</definedName>
    <definedName name="ELV" localSheetId="38">#REF!</definedName>
    <definedName name="ELV" localSheetId="30">[123]FIN!#REF!</definedName>
    <definedName name="ELV" localSheetId="39">#REF!</definedName>
    <definedName name="ELV" localSheetId="40">[122]FIN!#REF!</definedName>
    <definedName name="ELV" localSheetId="41">[122]FIN!#REF!</definedName>
    <definedName name="ELV" localSheetId="46">[122]FIN!#REF!</definedName>
    <definedName name="ELV" localSheetId="51">#REF!</definedName>
    <definedName name="ELV" localSheetId="52">[122]FIN!#REF!</definedName>
    <definedName name="ELV" localSheetId="53">[122]FIN!#REF!</definedName>
    <definedName name="ELV" localSheetId="64">[122]FIN!#REF!</definedName>
    <definedName name="ELV" localSheetId="65">[122]FIN!#REF!</definedName>
    <definedName name="ELV" localSheetId="66">[122]FIN!#REF!</definedName>
    <definedName name="ELV">#REF!</definedName>
    <definedName name="EMETEL" localSheetId="67">#REF!</definedName>
    <definedName name="EMETEL" localSheetId="68">#REF!</definedName>
    <definedName name="EMETEL" localSheetId="69">#REF!</definedName>
    <definedName name="EMETEL" localSheetId="70">#REF!</definedName>
    <definedName name="EMETEL" localSheetId="72">#REF!</definedName>
    <definedName name="EMETEL" localSheetId="73">#REF!</definedName>
    <definedName name="EMETEL" localSheetId="74">#REF!</definedName>
    <definedName name="EMETEL" localSheetId="11">#REF!</definedName>
    <definedName name="EMETEL" localSheetId="12">#REF!</definedName>
    <definedName name="EMETEL" localSheetId="13">#REF!</definedName>
    <definedName name="EMETEL" localSheetId="10">#REF!</definedName>
    <definedName name="EMETEL" localSheetId="38">#REF!</definedName>
    <definedName name="EMETEL" localSheetId="30">#REF!</definedName>
    <definedName name="EMETEL" localSheetId="39">#REF!</definedName>
    <definedName name="EMETEL" localSheetId="40">#REF!</definedName>
    <definedName name="EMETEL" localSheetId="41">#REF!</definedName>
    <definedName name="EMETEL" localSheetId="46">#REF!</definedName>
    <definedName name="EMETEL" localSheetId="52">#REF!</definedName>
    <definedName name="EMETEL" localSheetId="53">#REF!</definedName>
    <definedName name="EMETEL" localSheetId="64">#REF!</definedName>
    <definedName name="EMETEL" localSheetId="65">#REF!</definedName>
    <definedName name="EMETEL" localSheetId="66">#REF!</definedName>
    <definedName name="EMETEL">#REF!</definedName>
    <definedName name="emi" localSheetId="67">#REF!</definedName>
    <definedName name="emi" localSheetId="68">#REF!</definedName>
    <definedName name="emi" localSheetId="69">#REF!</definedName>
    <definedName name="emi" localSheetId="70">#REF!</definedName>
    <definedName name="emi" localSheetId="72">#REF!</definedName>
    <definedName name="emi" localSheetId="73">#REF!</definedName>
    <definedName name="emi" localSheetId="74">#REF!</definedName>
    <definedName name="emi" localSheetId="11">#REF!</definedName>
    <definedName name="emi" localSheetId="12">#REF!</definedName>
    <definedName name="emi" localSheetId="13">#REF!</definedName>
    <definedName name="emi" localSheetId="10">#REF!</definedName>
    <definedName name="emi" localSheetId="38">#REF!</definedName>
    <definedName name="emi" localSheetId="39">#REF!</definedName>
    <definedName name="emi" localSheetId="40">#REF!</definedName>
    <definedName name="emi" localSheetId="41">#REF!</definedName>
    <definedName name="emi" localSheetId="46">#REF!</definedName>
    <definedName name="emi" localSheetId="52">#REF!</definedName>
    <definedName name="emi" localSheetId="53">#REF!</definedName>
    <definedName name="emi" localSheetId="64">#REF!</definedName>
    <definedName name="emi" localSheetId="65">#REF!</definedName>
    <definedName name="emi">#REF!</definedName>
    <definedName name="emi98j" localSheetId="67">[25]Programa!#REF!</definedName>
    <definedName name="emi98j" localSheetId="68">[25]Programa!#REF!</definedName>
    <definedName name="emi98j" localSheetId="69">[25]Programa!#REF!</definedName>
    <definedName name="emi98j" localSheetId="70">[25]Programa!#REF!</definedName>
    <definedName name="emi98j" localSheetId="72">[25]Programa!#REF!</definedName>
    <definedName name="emi98j" localSheetId="73">[25]Programa!#REF!</definedName>
    <definedName name="emi98j" localSheetId="74">[25]Programa!#REF!</definedName>
    <definedName name="emi98j" localSheetId="11">#REF!</definedName>
    <definedName name="emi98j" localSheetId="12">#REF!</definedName>
    <definedName name="emi98j" localSheetId="13">#REF!</definedName>
    <definedName name="emi98j" localSheetId="10">#REF!</definedName>
    <definedName name="emi98j" localSheetId="38">#REF!</definedName>
    <definedName name="emi98j" localSheetId="30">[26]Programa!#REF!</definedName>
    <definedName name="emi98j" localSheetId="39">#REF!</definedName>
    <definedName name="emi98j" localSheetId="40">[25]Programa!#REF!</definedName>
    <definedName name="emi98j" localSheetId="41">[25]Programa!#REF!</definedName>
    <definedName name="emi98j" localSheetId="46">[25]Programa!#REF!</definedName>
    <definedName name="emi98j" localSheetId="51">#REF!</definedName>
    <definedName name="emi98j" localSheetId="52">[25]Programa!#REF!</definedName>
    <definedName name="emi98j" localSheetId="53">[25]Programa!#REF!</definedName>
    <definedName name="emi98j" localSheetId="64">[25]Programa!#REF!</definedName>
    <definedName name="emi98j" localSheetId="65">[25]Programa!#REF!</definedName>
    <definedName name="emi98j" localSheetId="66">[25]Programa!#REF!</definedName>
    <definedName name="emi98j">#REF!</definedName>
    <definedName name="emi98s" localSheetId="67">#REF!</definedName>
    <definedName name="emi98s" localSheetId="68">#REF!</definedName>
    <definedName name="emi98s" localSheetId="69">#REF!</definedName>
    <definedName name="emi98s" localSheetId="70">#REF!</definedName>
    <definedName name="emi98s" localSheetId="72">#REF!</definedName>
    <definedName name="emi98s" localSheetId="73">#REF!</definedName>
    <definedName name="emi98s" localSheetId="74">#REF!</definedName>
    <definedName name="emi98s" localSheetId="11">#REF!</definedName>
    <definedName name="emi98s" localSheetId="12">#REF!</definedName>
    <definedName name="emi98s" localSheetId="13">#REF!</definedName>
    <definedName name="emi98s" localSheetId="10">#REF!</definedName>
    <definedName name="emi98s" localSheetId="38">#REF!</definedName>
    <definedName name="emi98s" localSheetId="30">#REF!</definedName>
    <definedName name="emi98s" localSheetId="39">#REF!</definedName>
    <definedName name="emi98s" localSheetId="40">#REF!</definedName>
    <definedName name="emi98s" localSheetId="41">#REF!</definedName>
    <definedName name="emi98s" localSheetId="46">#REF!</definedName>
    <definedName name="emi98s" localSheetId="52">#REF!</definedName>
    <definedName name="emi98s" localSheetId="53">#REF!</definedName>
    <definedName name="emi98s" localSheetId="64">#REF!</definedName>
    <definedName name="emi98s" localSheetId="65">#REF!</definedName>
    <definedName name="emi98s" localSheetId="66">#REF!</definedName>
    <definedName name="emi98s">#REF!</definedName>
    <definedName name="EMISION" localSheetId="67">[70]BCP!#REF!</definedName>
    <definedName name="EMISION" localSheetId="68">[70]BCP!#REF!</definedName>
    <definedName name="EMISION" localSheetId="69">[70]BCP!#REF!</definedName>
    <definedName name="EMISION" localSheetId="70">[70]BCP!#REF!</definedName>
    <definedName name="EMISION" localSheetId="72">[70]BCP!#REF!</definedName>
    <definedName name="EMISION" localSheetId="73">[70]BCP!#REF!</definedName>
    <definedName name="EMISION" localSheetId="74">[70]BCP!#REF!</definedName>
    <definedName name="EMISION" localSheetId="11">#REF!</definedName>
    <definedName name="EMISION" localSheetId="12">#REF!</definedName>
    <definedName name="EMISION" localSheetId="13">#REF!</definedName>
    <definedName name="EMISION" localSheetId="23">#REF!</definedName>
    <definedName name="EMISION" localSheetId="24">#REF!</definedName>
    <definedName name="EMISION" localSheetId="26">#REF!</definedName>
    <definedName name="EMISION" localSheetId="10">#REF!</definedName>
    <definedName name="EMISION" localSheetId="38">#REF!</definedName>
    <definedName name="EMISION" localSheetId="25">#REF!</definedName>
    <definedName name="EMISION" localSheetId="30">[70]BCP!#REF!</definedName>
    <definedName name="EMISION" localSheetId="31">#REF!</definedName>
    <definedName name="EMISION" localSheetId="36">[70]BCP!#REF!</definedName>
    <definedName name="EMISION" localSheetId="37">[70]BCP!#REF!</definedName>
    <definedName name="EMISION" localSheetId="39">#REF!</definedName>
    <definedName name="EMISION" localSheetId="40">[70]BCP!#REF!</definedName>
    <definedName name="EMISION" localSheetId="41">[70]BCP!#REF!</definedName>
    <definedName name="EMISION" localSheetId="46">[70]BCP!#REF!</definedName>
    <definedName name="EMISION" localSheetId="51">#REF!</definedName>
    <definedName name="EMISION" localSheetId="52">#REF!</definedName>
    <definedName name="EMISION" localSheetId="53">[70]BCP!#REF!</definedName>
    <definedName name="EMISION" localSheetId="64">[70]BCP!#REF!</definedName>
    <definedName name="EMISION" localSheetId="65">[70]BCP!#REF!</definedName>
    <definedName name="EMISION" localSheetId="66">[70]BCP!#REF!</definedName>
    <definedName name="EMISION">#REF!</definedName>
    <definedName name="EMIT" localSheetId="11">#REF!</definedName>
    <definedName name="EMIT" localSheetId="10">#REF!</definedName>
    <definedName name="EMIT" localSheetId="38">#REF!</definedName>
    <definedName name="EMIT" localSheetId="39">#REF!</definedName>
    <definedName name="EMIT" localSheetId="46">'[124]Ranking Bancario'!$BF$5:$BJ$54</definedName>
    <definedName name="EMIT" localSheetId="51">#REF!</definedName>
    <definedName name="EMIT" localSheetId="52">'[124]Ranking Bancario'!$BF$5:$BJ$54</definedName>
    <definedName name="EMIT" localSheetId="66">'[124]Ranking Bancario'!$BF$5:$BJ$54</definedName>
    <definedName name="EMIT">#REF!</definedName>
    <definedName name="empty" localSheetId="67">#REF!</definedName>
    <definedName name="empty" localSheetId="68">#REF!</definedName>
    <definedName name="empty" localSheetId="69">#REF!</definedName>
    <definedName name="empty" localSheetId="70">#REF!</definedName>
    <definedName name="empty" localSheetId="72">#REF!</definedName>
    <definedName name="empty" localSheetId="73">#REF!</definedName>
    <definedName name="empty" localSheetId="74">#REF!</definedName>
    <definedName name="empty" localSheetId="11">#REF!</definedName>
    <definedName name="empty" localSheetId="12">#REF!</definedName>
    <definedName name="empty" localSheetId="13">#REF!</definedName>
    <definedName name="empty" localSheetId="23">#REF!</definedName>
    <definedName name="empty" localSheetId="24">#REF!</definedName>
    <definedName name="empty" localSheetId="26">#REF!</definedName>
    <definedName name="empty" localSheetId="42">#REF!</definedName>
    <definedName name="empty" localSheetId="10">#REF!</definedName>
    <definedName name="empty" localSheetId="38">#REF!</definedName>
    <definedName name="empty" localSheetId="25">#REF!</definedName>
    <definedName name="empty" localSheetId="30">#REF!</definedName>
    <definedName name="empty" localSheetId="31">#REF!</definedName>
    <definedName name="empty" localSheetId="34">#REF!</definedName>
    <definedName name="empty" localSheetId="36">#REF!</definedName>
    <definedName name="empty" localSheetId="37">#REF!</definedName>
    <definedName name="empty" localSheetId="39">#REF!</definedName>
    <definedName name="empty" localSheetId="40">#REF!</definedName>
    <definedName name="empty" localSheetId="41">#REF!</definedName>
    <definedName name="empty" localSheetId="46">#REF!</definedName>
    <definedName name="empty" localSheetId="47">#REF!</definedName>
    <definedName name="empty" localSheetId="52">#REF!</definedName>
    <definedName name="empty" localSheetId="53">#REF!</definedName>
    <definedName name="empty" localSheetId="64">#REF!</definedName>
    <definedName name="empty" localSheetId="65">#REF!</definedName>
    <definedName name="empty" localSheetId="66">#REF!</definedName>
    <definedName name="empty">#REF!</definedName>
    <definedName name="encajec" localSheetId="67">#REF!</definedName>
    <definedName name="encajec" localSheetId="68">#REF!</definedName>
    <definedName name="encajec" localSheetId="69">#REF!</definedName>
    <definedName name="encajec" localSheetId="70">#REF!</definedName>
    <definedName name="encajec" localSheetId="72">#REF!</definedName>
    <definedName name="encajec" localSheetId="73">#REF!</definedName>
    <definedName name="encajec" localSheetId="74">#REF!</definedName>
    <definedName name="encajec" localSheetId="11">#REF!</definedName>
    <definedName name="encajec" localSheetId="12">#REF!</definedName>
    <definedName name="encajec" localSheetId="13">#REF!</definedName>
    <definedName name="encajec" localSheetId="10">#REF!</definedName>
    <definedName name="encajec" localSheetId="38">#REF!</definedName>
    <definedName name="encajec" localSheetId="39">#REF!</definedName>
    <definedName name="encajec" localSheetId="40">#REF!</definedName>
    <definedName name="encajec" localSheetId="41">#REF!</definedName>
    <definedName name="encajec" localSheetId="46">#REF!</definedName>
    <definedName name="encajec" localSheetId="52">#REF!</definedName>
    <definedName name="encajec" localSheetId="64">#REF!</definedName>
    <definedName name="encajec" localSheetId="65">#REF!</definedName>
    <definedName name="encajec">#REF!</definedName>
    <definedName name="encajed" localSheetId="67">#REF!</definedName>
    <definedName name="encajed" localSheetId="68">#REF!</definedName>
    <definedName name="encajed" localSheetId="69">#REF!</definedName>
    <definedName name="encajed" localSheetId="70">#REF!</definedName>
    <definedName name="encajed" localSheetId="72">#REF!</definedName>
    <definedName name="encajed" localSheetId="73">#REF!</definedName>
    <definedName name="encajed" localSheetId="74">#REF!</definedName>
    <definedName name="encajed" localSheetId="11">#REF!</definedName>
    <definedName name="encajed" localSheetId="12">#REF!</definedName>
    <definedName name="encajed" localSheetId="13">#REF!</definedName>
    <definedName name="encajed" localSheetId="10">#REF!</definedName>
    <definedName name="encajed" localSheetId="38">#REF!</definedName>
    <definedName name="encajed" localSheetId="39">#REF!</definedName>
    <definedName name="encajed" localSheetId="40">#REF!</definedName>
    <definedName name="encajed" localSheetId="41">#REF!</definedName>
    <definedName name="encajed" localSheetId="46">#REF!</definedName>
    <definedName name="encajed" localSheetId="52">#REF!</definedName>
    <definedName name="encajed" localSheetId="64">#REF!</definedName>
    <definedName name="encajed" localSheetId="65">#REF!</definedName>
    <definedName name="encajed">#REF!</definedName>
    <definedName name="ENDA" localSheetId="12">#REF!</definedName>
    <definedName name="ENDA">#N/A</definedName>
    <definedName name="ENDA_PR" localSheetId="67">#REF!</definedName>
    <definedName name="ENDA_PR" localSheetId="68">#REF!</definedName>
    <definedName name="ENDA_PR" localSheetId="69">#REF!</definedName>
    <definedName name="ENDA_PR" localSheetId="70">#REF!</definedName>
    <definedName name="ENDA_PR" localSheetId="72">#REF!</definedName>
    <definedName name="ENDA_PR" localSheetId="73">#REF!</definedName>
    <definedName name="ENDA_PR" localSheetId="74">#REF!</definedName>
    <definedName name="ENDA_PR" localSheetId="11">#REF!</definedName>
    <definedName name="ENDA_PR" localSheetId="10">#REF!</definedName>
    <definedName name="ENDA_PR" localSheetId="38">#REF!</definedName>
    <definedName name="ENDA_PR" localSheetId="39">#REF!</definedName>
    <definedName name="ENDA_PR" localSheetId="40">#REF!</definedName>
    <definedName name="ENDA_PR" localSheetId="41">#REF!</definedName>
    <definedName name="ENDA_PR" localSheetId="46">#REF!</definedName>
    <definedName name="ENDA_PR" localSheetId="52">#REF!</definedName>
    <definedName name="ENDA_PR" localSheetId="64">#REF!</definedName>
    <definedName name="ENDA_PR" localSheetId="65">#REF!</definedName>
    <definedName name="ENDA_PR" localSheetId="66">#REF!</definedName>
    <definedName name="ENDA_PR">#REF!</definedName>
    <definedName name="enda2" localSheetId="11">#REF!</definedName>
    <definedName name="enda2" localSheetId="10">#REF!</definedName>
    <definedName name="enda2" localSheetId="38">#REF!</definedName>
    <definedName name="enda2" localSheetId="39">#REF!</definedName>
    <definedName name="enda2" localSheetId="46">[1]Q6!$E$132:$AH$132</definedName>
    <definedName name="enda2" localSheetId="52">[1]Q6!$E$132:$AH$132</definedName>
    <definedName name="enda2" localSheetId="66">[1]Q6!$E$132:$AH$132</definedName>
    <definedName name="enda2">#REF!</definedName>
    <definedName name="ENDE" localSheetId="67">#REF!</definedName>
    <definedName name="ENDE" localSheetId="68">#REF!</definedName>
    <definedName name="ENDE" localSheetId="69">#REF!</definedName>
    <definedName name="ENDE" localSheetId="70">#REF!</definedName>
    <definedName name="ENDE" localSheetId="72">#REF!</definedName>
    <definedName name="ENDE" localSheetId="73">#REF!</definedName>
    <definedName name="ENDE" localSheetId="74">#REF!</definedName>
    <definedName name="ENDE" localSheetId="11">#REF!</definedName>
    <definedName name="ENDE" localSheetId="12">#REF!</definedName>
    <definedName name="ENDE" localSheetId="13">#REF!</definedName>
    <definedName name="ENDE" localSheetId="10">#REF!</definedName>
    <definedName name="ENDE" localSheetId="38">#REF!</definedName>
    <definedName name="ENDE" localSheetId="30">#REF!</definedName>
    <definedName name="ENDE" localSheetId="39">#REF!</definedName>
    <definedName name="ENDE" localSheetId="40">#REF!</definedName>
    <definedName name="ENDE" localSheetId="41">#REF!</definedName>
    <definedName name="ENDE" localSheetId="46">#REF!</definedName>
    <definedName name="ENDE" localSheetId="52">#REF!</definedName>
    <definedName name="ENDE" localSheetId="64">#REF!</definedName>
    <definedName name="ENDE" localSheetId="65">#REF!</definedName>
    <definedName name="ENDE" localSheetId="66">#REF!</definedName>
    <definedName name="ENDE">#REF!</definedName>
    <definedName name="ENE._89" localSheetId="67">#REF!</definedName>
    <definedName name="ENE._89" localSheetId="68">#REF!</definedName>
    <definedName name="ENE._89" localSheetId="69">#REF!</definedName>
    <definedName name="ENE._89" localSheetId="70">#REF!</definedName>
    <definedName name="ENE._89" localSheetId="72">#REF!</definedName>
    <definedName name="ENE._89" localSheetId="73">#REF!</definedName>
    <definedName name="ENE._89" localSheetId="74">#REF!</definedName>
    <definedName name="ENE._89" localSheetId="11">#REF!</definedName>
    <definedName name="ENE._89" localSheetId="12">#REF!</definedName>
    <definedName name="ENE._89" localSheetId="13">#REF!</definedName>
    <definedName name="ENE._89" localSheetId="10">#REF!</definedName>
    <definedName name="ENE._89" localSheetId="38">#REF!</definedName>
    <definedName name="ENE._89" localSheetId="39">#REF!</definedName>
    <definedName name="ENE._89" localSheetId="40">#REF!</definedName>
    <definedName name="ENE._89" localSheetId="41">#REF!</definedName>
    <definedName name="ENE._89" localSheetId="46">#REF!</definedName>
    <definedName name="ENE._89" localSheetId="52">#REF!</definedName>
    <definedName name="ENE._89" localSheetId="64">#REF!</definedName>
    <definedName name="ENE._89" localSheetId="65">#REF!</definedName>
    <definedName name="ENE._89">#REF!</definedName>
    <definedName name="ENE._90" localSheetId="67">#REF!</definedName>
    <definedName name="ENE._90" localSheetId="68">#REF!</definedName>
    <definedName name="ENE._90" localSheetId="69">#REF!</definedName>
    <definedName name="ENE._90" localSheetId="70">#REF!</definedName>
    <definedName name="ENE._90" localSheetId="72">#REF!</definedName>
    <definedName name="ENE._90" localSheetId="73">#REF!</definedName>
    <definedName name="ENE._90" localSheetId="74">#REF!</definedName>
    <definedName name="ENE._90" localSheetId="11">#REF!</definedName>
    <definedName name="ENE._90" localSheetId="12">#REF!</definedName>
    <definedName name="ENE._90" localSheetId="13">#REF!</definedName>
    <definedName name="ENE._90" localSheetId="10">#REF!</definedName>
    <definedName name="ENE._90" localSheetId="38">#REF!</definedName>
    <definedName name="ENE._90" localSheetId="39">#REF!</definedName>
    <definedName name="ENE._90" localSheetId="40">#REF!</definedName>
    <definedName name="ENE._90" localSheetId="41">#REF!</definedName>
    <definedName name="ENE._90" localSheetId="46">#REF!</definedName>
    <definedName name="ENE._90" localSheetId="52">#REF!</definedName>
    <definedName name="ENE._90" localSheetId="64">#REF!</definedName>
    <definedName name="ENE._90" localSheetId="65">#REF!</definedName>
    <definedName name="ENE._90">#REF!</definedName>
    <definedName name="enri" localSheetId="67">#REF!</definedName>
    <definedName name="enri" localSheetId="68">#REF!</definedName>
    <definedName name="enri" localSheetId="69">#REF!</definedName>
    <definedName name="enri" localSheetId="70">#REF!</definedName>
    <definedName name="enri" localSheetId="72">#REF!</definedName>
    <definedName name="enri" localSheetId="73">#REF!</definedName>
    <definedName name="enri" localSheetId="74">#REF!</definedName>
    <definedName name="enri" localSheetId="11">#REF!</definedName>
    <definedName name="enri" localSheetId="23">#REF!</definedName>
    <definedName name="enri" localSheetId="24">#REF!</definedName>
    <definedName name="enri" localSheetId="26">#REF!</definedName>
    <definedName name="enri" localSheetId="27">#REF!</definedName>
    <definedName name="enri" localSheetId="42">#REF!</definedName>
    <definedName name="enri" localSheetId="10">#REF!</definedName>
    <definedName name="enri" localSheetId="38">#REF!</definedName>
    <definedName name="enri" localSheetId="25">#REF!</definedName>
    <definedName name="enri" localSheetId="30">#REF!</definedName>
    <definedName name="enri" localSheetId="31">#REF!</definedName>
    <definedName name="enri" localSheetId="34">#REF!</definedName>
    <definedName name="enri" localSheetId="36">#REF!</definedName>
    <definedName name="enri" localSheetId="37">#REF!</definedName>
    <definedName name="enri" localSheetId="39">#REF!</definedName>
    <definedName name="enri" localSheetId="40">#REF!</definedName>
    <definedName name="enri" localSheetId="41">#REF!</definedName>
    <definedName name="enri" localSheetId="46">#REF!</definedName>
    <definedName name="enri" localSheetId="47">#REF!</definedName>
    <definedName name="enri" localSheetId="52">#REF!</definedName>
    <definedName name="enri" localSheetId="53">#REF!</definedName>
    <definedName name="enri" localSheetId="64">#REF!</definedName>
    <definedName name="enri" localSheetId="65">#REF!</definedName>
    <definedName name="enri">#REF!</definedName>
    <definedName name="EP" localSheetId="67">#REF!</definedName>
    <definedName name="EP" localSheetId="68">#REF!</definedName>
    <definedName name="EP" localSheetId="69">#REF!</definedName>
    <definedName name="EP" localSheetId="70">#REF!</definedName>
    <definedName name="EP" localSheetId="72">#REF!</definedName>
    <definedName name="EP" localSheetId="73">#REF!</definedName>
    <definedName name="EP" localSheetId="74">#REF!</definedName>
    <definedName name="EP" localSheetId="11">#REF!</definedName>
    <definedName name="EP" localSheetId="10">#REF!</definedName>
    <definedName name="EP" localSheetId="38">#REF!</definedName>
    <definedName name="EP" localSheetId="39">#REF!</definedName>
    <definedName name="EP" localSheetId="40">#REF!</definedName>
    <definedName name="EP" localSheetId="41">#REF!</definedName>
    <definedName name="EP" localSheetId="46">#REF!</definedName>
    <definedName name="EP" localSheetId="52">#REF!</definedName>
    <definedName name="EP" localSheetId="64">#REF!</definedName>
    <definedName name="EP" localSheetId="65">#REF!</definedName>
    <definedName name="EP">#REF!</definedName>
    <definedName name="EPNF96" localSheetId="67">#REF!</definedName>
    <definedName name="EPNF96" localSheetId="68">#REF!</definedName>
    <definedName name="EPNF96" localSheetId="69">#REF!</definedName>
    <definedName name="EPNF96" localSheetId="70">#REF!</definedName>
    <definedName name="EPNF96" localSheetId="72">#REF!</definedName>
    <definedName name="EPNF96" localSheetId="73">#REF!</definedName>
    <definedName name="EPNF96" localSheetId="74">#REF!</definedName>
    <definedName name="EPNF96" localSheetId="11">#REF!</definedName>
    <definedName name="EPNF96" localSheetId="10">#REF!</definedName>
    <definedName name="EPNF96" localSheetId="38">#REF!</definedName>
    <definedName name="EPNF96" localSheetId="39">#REF!</definedName>
    <definedName name="EPNF96" localSheetId="40">#REF!</definedName>
    <definedName name="EPNF96" localSheetId="41">#REF!</definedName>
    <definedName name="EPNF96" localSheetId="46">#REF!</definedName>
    <definedName name="EPNF96" localSheetId="52">#REF!</definedName>
    <definedName name="EPNF96" localSheetId="64">#REF!</definedName>
    <definedName name="EPNF96" localSheetId="65">#REF!</definedName>
    <definedName name="EPNF96">#REF!</definedName>
    <definedName name="erererer" localSheetId="67" hidden="1">'[108]Fax a enviar'!#REF!</definedName>
    <definedName name="erererer" localSheetId="68" hidden="1">'[108]Fax a enviar'!#REF!</definedName>
    <definedName name="erererer" localSheetId="69" hidden="1">'[108]Fax a enviar'!#REF!</definedName>
    <definedName name="erererer" localSheetId="70" hidden="1">'[108]Fax a enviar'!#REF!</definedName>
    <definedName name="erererer" localSheetId="72" hidden="1">'[108]Fax a enviar'!#REF!</definedName>
    <definedName name="erererer" localSheetId="73" hidden="1">'[108]Fax a enviar'!#REF!</definedName>
    <definedName name="erererer" localSheetId="74" hidden="1">'[108]Fax a enviar'!#REF!</definedName>
    <definedName name="erererer" localSheetId="11" hidden="1">#REF!</definedName>
    <definedName name="erererer" localSheetId="23" hidden="1">#REF!</definedName>
    <definedName name="erererer" localSheetId="24" hidden="1">#REF!</definedName>
    <definedName name="erererer" localSheetId="26" hidden="1">#REF!</definedName>
    <definedName name="erererer" localSheetId="42" hidden="1">'[108]Fax a enviar'!#REF!</definedName>
    <definedName name="erererer" localSheetId="10" hidden="1">#REF!</definedName>
    <definedName name="erererer" localSheetId="38" hidden="1">#REF!</definedName>
    <definedName name="erererer" localSheetId="25" hidden="1">#REF!</definedName>
    <definedName name="erererer" localSheetId="30" hidden="1">'[108]Fax a enviar'!#REF!</definedName>
    <definedName name="erererer" localSheetId="31" hidden="1">#REF!</definedName>
    <definedName name="erererer" localSheetId="34" hidden="1">#REF!</definedName>
    <definedName name="erererer" localSheetId="36" hidden="1">'[108]Fax a enviar'!#REF!</definedName>
    <definedName name="erererer" localSheetId="37" hidden="1">'[108]Fax a enviar'!#REF!</definedName>
    <definedName name="erererer" localSheetId="39" hidden="1">#REF!</definedName>
    <definedName name="erererer" localSheetId="41" hidden="1">'[108]Fax a enviar'!#REF!</definedName>
    <definedName name="erererer" localSheetId="46" hidden="1">'[108]Fax a enviar'!#REF!</definedName>
    <definedName name="erererer" localSheetId="47" hidden="1">#REF!</definedName>
    <definedName name="erererer" localSheetId="48" hidden="1">#REF!</definedName>
    <definedName name="erererer" localSheetId="49" hidden="1">#REF!</definedName>
    <definedName name="erererer" localSheetId="51" hidden="1">#REF!</definedName>
    <definedName name="erererer" localSheetId="52" hidden="1">#REF!</definedName>
    <definedName name="erererer" localSheetId="64" hidden="1">'[108]Fax a enviar'!#REF!</definedName>
    <definedName name="erererer" localSheetId="65" hidden="1">'[108]Fax a enviar'!#REF!</definedName>
    <definedName name="erererer" localSheetId="66" hidden="1">'[108]Fax a enviar'!#REF!</definedName>
    <definedName name="erererer" hidden="1">#REF!</definedName>
    <definedName name="ererwrw" localSheetId="67" hidden="1">'[116]Fax a enviar'!#REF!</definedName>
    <definedName name="ererwrw" localSheetId="68" hidden="1">'[116]Fax a enviar'!#REF!</definedName>
    <definedName name="ererwrw" localSheetId="69" hidden="1">'[116]Fax a enviar'!#REF!</definedName>
    <definedName name="ererwrw" localSheetId="70" hidden="1">'[116]Fax a enviar'!#REF!</definedName>
    <definedName name="ererwrw" localSheetId="72" hidden="1">'[116]Fax a enviar'!#REF!</definedName>
    <definedName name="ererwrw" localSheetId="73" hidden="1">'[116]Fax a enviar'!#REF!</definedName>
    <definedName name="ererwrw" localSheetId="74" hidden="1">'[116]Fax a enviar'!#REF!</definedName>
    <definedName name="ererwrw" localSheetId="11" hidden="1">#REF!</definedName>
    <definedName name="ererwrw" localSheetId="23" hidden="1">#REF!</definedName>
    <definedName name="ererwrw" localSheetId="24" hidden="1">#REF!</definedName>
    <definedName name="ererwrw" localSheetId="26" hidden="1">#REF!</definedName>
    <definedName name="ererwrw" localSheetId="42" hidden="1">'[116]Fax a enviar'!#REF!</definedName>
    <definedName name="ererwrw" localSheetId="10" hidden="1">#REF!</definedName>
    <definedName name="ererwrw" localSheetId="38" hidden="1">#REF!</definedName>
    <definedName name="ererwrw" localSheetId="25" hidden="1">#REF!</definedName>
    <definedName name="ererwrw" localSheetId="30" hidden="1">'[116]Fax a enviar'!#REF!</definedName>
    <definedName name="ererwrw" localSheetId="31" hidden="1">#REF!</definedName>
    <definedName name="ererwrw" localSheetId="36" hidden="1">'[116]Fax a enviar'!#REF!</definedName>
    <definedName name="ererwrw" localSheetId="37" hidden="1">'[116]Fax a enviar'!#REF!</definedName>
    <definedName name="ererwrw" localSheetId="39" hidden="1">#REF!</definedName>
    <definedName name="ererwrw" localSheetId="41" hidden="1">'[116]Fax a enviar'!#REF!</definedName>
    <definedName name="ererwrw" localSheetId="46" hidden="1">'[116]Fax a enviar'!#REF!</definedName>
    <definedName name="ererwrw" localSheetId="47" hidden="1">#REF!</definedName>
    <definedName name="ererwrw" localSheetId="48" hidden="1">#REF!</definedName>
    <definedName name="ererwrw" localSheetId="49" hidden="1">#REF!</definedName>
    <definedName name="ererwrw" localSheetId="51" hidden="1">#REF!</definedName>
    <definedName name="ererwrw" localSheetId="52" hidden="1">#REF!</definedName>
    <definedName name="ererwrw" localSheetId="53" hidden="1">'[116]Fax a enviar'!#REF!</definedName>
    <definedName name="ererwrw" localSheetId="64" hidden="1">'[116]Fax a enviar'!#REF!</definedName>
    <definedName name="ererwrw" localSheetId="65" hidden="1">'[116]Fax a enviar'!#REF!</definedName>
    <definedName name="ererwrw" localSheetId="66" hidden="1">'[116]Fax a enviar'!#REF!</definedName>
    <definedName name="ererwrw" hidden="1">#REF!</definedName>
    <definedName name="ergferger" localSheetId="67" hidden="1">{"Main Economic Indicators",#N/A,FALSE,"C"}</definedName>
    <definedName name="ergferger" localSheetId="68" hidden="1">{"Main Economic Indicators",#N/A,FALSE,"C"}</definedName>
    <definedName name="ergferger" localSheetId="69" hidden="1">{"Main Economic Indicators",#N/A,FALSE,"C"}</definedName>
    <definedName name="ergferger" localSheetId="70" hidden="1">{"Main Economic Indicators",#N/A,FALSE,"C"}</definedName>
    <definedName name="ergferger" localSheetId="72" hidden="1">{"Main Economic Indicators",#N/A,FALSE,"C"}</definedName>
    <definedName name="ergferger" localSheetId="73" hidden="1">{"Main Economic Indicators",#N/A,FALSE,"C"}</definedName>
    <definedName name="ergferger" localSheetId="74" hidden="1">{"Main Economic Indicators",#N/A,FALSE,"C"}</definedName>
    <definedName name="ergferger" localSheetId="11" hidden="1">{"Main Economic Indicators",#N/A,FALSE,"C"}</definedName>
    <definedName name="ergferger" localSheetId="12" hidden="1">{"Main Economic Indicators",#N/A,FALSE,"C"}</definedName>
    <definedName name="ergferger" localSheetId="13" hidden="1">{"Main Economic Indicators",#N/A,FALSE,"C"}</definedName>
    <definedName name="ergferger" localSheetId="23" hidden="1">{"Main Economic Indicators",#N/A,FALSE,"C"}</definedName>
    <definedName name="ergferger" localSheetId="24" hidden="1">{"Main Economic Indicators",#N/A,FALSE,"C"}</definedName>
    <definedName name="ergferger" localSheetId="26" hidden="1">{"Main Economic Indicators",#N/A,FALSE,"C"}</definedName>
    <definedName name="ergferger" localSheetId="27" hidden="1">{"Main Economic Indicators",#N/A,FALSE,"C"}</definedName>
    <definedName name="ergferger" localSheetId="42" hidden="1">{"Main Economic Indicators",#N/A,FALSE,"C"}</definedName>
    <definedName name="ergferger" localSheetId="6" hidden="1">{"Main Economic Indicators",#N/A,FALSE,"C"}</definedName>
    <definedName name="ergferger" localSheetId="7" hidden="1">{"Main Economic Indicators",#N/A,FALSE,"C"}</definedName>
    <definedName name="ergferger" localSheetId="10" hidden="1">{"Main Economic Indicators",#N/A,FALSE,"C"}</definedName>
    <definedName name="ergferger" localSheetId="38" hidden="1">{"Main Economic Indicators",#N/A,FALSE,"C"}</definedName>
    <definedName name="ergferger" localSheetId="25" hidden="1">{"Main Economic Indicators",#N/A,FALSE,"C"}</definedName>
    <definedName name="ergferger" localSheetId="28" hidden="1">{"Main Economic Indicators",#N/A,FALSE,"C"}</definedName>
    <definedName name="ergferger" localSheetId="30" hidden="1">{"Main Economic Indicators",#N/A,FALSE,"C"}</definedName>
    <definedName name="ergferger" localSheetId="31" hidden="1">{"Main Economic Indicators",#N/A,FALSE,"C"}</definedName>
    <definedName name="ergferger" localSheetId="32" hidden="1">{"Main Economic Indicators",#N/A,FALSE,"C"}</definedName>
    <definedName name="ergferger" localSheetId="33" hidden="1">{"Main Economic Indicators",#N/A,FALSE,"C"}</definedName>
    <definedName name="ergferger" localSheetId="34" hidden="1">{"Main Economic Indicators",#N/A,FALSE,"C"}</definedName>
    <definedName name="ergferger" localSheetId="35" hidden="1">{"Main Economic Indicators",#N/A,FALSE,"C"}</definedName>
    <definedName name="ergferger" localSheetId="36" hidden="1">{"Main Economic Indicators",#N/A,FALSE,"C"}</definedName>
    <definedName name="ergferger" localSheetId="37" hidden="1">{"Main Economic Indicators",#N/A,FALSE,"C"}</definedName>
    <definedName name="ergferger" localSheetId="39" hidden="1">{"Main Economic Indicators",#N/A,FALSE,"C"}</definedName>
    <definedName name="ergferger" localSheetId="40" hidden="1">{"Main Economic Indicators",#N/A,FALSE,"C"}</definedName>
    <definedName name="ergferger" localSheetId="41" hidden="1">{"Main Economic Indicators",#N/A,FALSE,"C"}</definedName>
    <definedName name="ergferger" localSheetId="46" hidden="1">{"Main Economic Indicators",#N/A,FALSE,"C"}</definedName>
    <definedName name="ergferger" localSheetId="47" hidden="1">{"Main Economic Indicators",#N/A,FALSE,"C"}</definedName>
    <definedName name="ergferger" localSheetId="48" hidden="1">{"Main Economic Indicators",#N/A,FALSE,"C"}</definedName>
    <definedName name="ergferger" localSheetId="49" hidden="1">{"Main Economic Indicators",#N/A,FALSE,"C"}</definedName>
    <definedName name="ergferger" localSheetId="50" hidden="1">{"Main Economic Indicators",#N/A,FALSE,"C"}</definedName>
    <definedName name="ergferger" localSheetId="51" hidden="1">{"Main Economic Indicators",#N/A,FALSE,"C"}</definedName>
    <definedName name="ergferger" localSheetId="52" hidden="1">{"Main Economic Indicators",#N/A,FALSE,"C"}</definedName>
    <definedName name="ergferger" localSheetId="53" hidden="1">{"Main Economic Indicators",#N/A,FALSE,"C"}</definedName>
    <definedName name="ergferger" localSheetId="64" hidden="1">{"Main Economic Indicators",#N/A,FALSE,"C"}</definedName>
    <definedName name="ergferger" localSheetId="65" hidden="1">{"Main Economic Indicators",#N/A,FALSE,"C"}</definedName>
    <definedName name="ergferger" localSheetId="66" hidden="1">{"Main Economic Indicators",#N/A,FALSE,"C"}</definedName>
    <definedName name="ergferger" hidden="1">{"Main Economic Indicators",#N/A,FALSE,"C"}</definedName>
    <definedName name="ergferger1" localSheetId="67" hidden="1">{"Main Economic Indicators",#N/A,FALSE,"C"}</definedName>
    <definedName name="ergferger1" localSheetId="68" hidden="1">{"Main Economic Indicators",#N/A,FALSE,"C"}</definedName>
    <definedName name="ergferger1" localSheetId="69" hidden="1">{"Main Economic Indicators",#N/A,FALSE,"C"}</definedName>
    <definedName name="ergferger1" localSheetId="70" hidden="1">{"Main Economic Indicators",#N/A,FALSE,"C"}</definedName>
    <definedName name="ergferger1" localSheetId="72" hidden="1">{"Main Economic Indicators",#N/A,FALSE,"C"}</definedName>
    <definedName name="ergferger1" localSheetId="73" hidden="1">{"Main Economic Indicators",#N/A,FALSE,"C"}</definedName>
    <definedName name="ergferger1" localSheetId="74" hidden="1">{"Main Economic Indicators",#N/A,FALSE,"C"}</definedName>
    <definedName name="ergferger1" localSheetId="11" hidden="1">{"Main Economic Indicators",#N/A,FALSE,"C"}</definedName>
    <definedName name="ergferger1" localSheetId="12" hidden="1">{"Main Economic Indicators",#N/A,FALSE,"C"}</definedName>
    <definedName name="ergferger1" localSheetId="13" hidden="1">{"Main Economic Indicators",#N/A,FALSE,"C"}</definedName>
    <definedName name="ergferger1" localSheetId="23" hidden="1">{"Main Economic Indicators",#N/A,FALSE,"C"}</definedName>
    <definedName name="ergferger1" localSheetId="24" hidden="1">{"Main Economic Indicators",#N/A,FALSE,"C"}</definedName>
    <definedName name="ergferger1" localSheetId="26" hidden="1">{"Main Economic Indicators",#N/A,FALSE,"C"}</definedName>
    <definedName name="ergferger1" localSheetId="27" hidden="1">{"Main Economic Indicators",#N/A,FALSE,"C"}</definedName>
    <definedName name="ergferger1" localSheetId="42" hidden="1">{"Main Economic Indicators",#N/A,FALSE,"C"}</definedName>
    <definedName name="ergferger1" localSheetId="6" hidden="1">{"Main Economic Indicators",#N/A,FALSE,"C"}</definedName>
    <definedName name="ergferger1" localSheetId="7" hidden="1">{"Main Economic Indicators",#N/A,FALSE,"C"}</definedName>
    <definedName name="ergferger1" localSheetId="10" hidden="1">{"Main Economic Indicators",#N/A,FALSE,"C"}</definedName>
    <definedName name="ergferger1" localSheetId="38" hidden="1">{"Main Economic Indicators",#N/A,FALSE,"C"}</definedName>
    <definedName name="ergferger1" localSheetId="25" hidden="1">{"Main Economic Indicators",#N/A,FALSE,"C"}</definedName>
    <definedName name="ergferger1" localSheetId="28" hidden="1">{"Main Economic Indicators",#N/A,FALSE,"C"}</definedName>
    <definedName name="ergferger1" localSheetId="30" hidden="1">{"Main Economic Indicators",#N/A,FALSE,"C"}</definedName>
    <definedName name="ergferger1" localSheetId="31" hidden="1">{"Main Economic Indicators",#N/A,FALSE,"C"}</definedName>
    <definedName name="ergferger1" localSheetId="32" hidden="1">{"Main Economic Indicators",#N/A,FALSE,"C"}</definedName>
    <definedName name="ergferger1" localSheetId="33" hidden="1">{"Main Economic Indicators",#N/A,FALSE,"C"}</definedName>
    <definedName name="ergferger1" localSheetId="34" hidden="1">{"Main Economic Indicators",#N/A,FALSE,"C"}</definedName>
    <definedName name="ergferger1" localSheetId="35" hidden="1">{"Main Economic Indicators",#N/A,FALSE,"C"}</definedName>
    <definedName name="ergferger1" localSheetId="36" hidden="1">{"Main Economic Indicators",#N/A,FALSE,"C"}</definedName>
    <definedName name="ergferger1" localSheetId="37" hidden="1">{"Main Economic Indicators",#N/A,FALSE,"C"}</definedName>
    <definedName name="ergferger1" localSheetId="39" hidden="1">{"Main Economic Indicators",#N/A,FALSE,"C"}</definedName>
    <definedName name="ergferger1" localSheetId="40" hidden="1">{"Main Economic Indicators",#N/A,FALSE,"C"}</definedName>
    <definedName name="ergferger1" localSheetId="41" hidden="1">{"Main Economic Indicators",#N/A,FALSE,"C"}</definedName>
    <definedName name="ergferger1" localSheetId="46" hidden="1">{"Main Economic Indicators",#N/A,FALSE,"C"}</definedName>
    <definedName name="ergferger1" localSheetId="47" hidden="1">{"Main Economic Indicators",#N/A,FALSE,"C"}</definedName>
    <definedName name="ergferger1" localSheetId="48" hidden="1">{"Main Economic Indicators",#N/A,FALSE,"C"}</definedName>
    <definedName name="ergferger1" localSheetId="49" hidden="1">{"Main Economic Indicators",#N/A,FALSE,"C"}</definedName>
    <definedName name="ergferger1" localSheetId="50" hidden="1">{"Main Economic Indicators",#N/A,FALSE,"C"}</definedName>
    <definedName name="ergferger1" localSheetId="51" hidden="1">{"Main Economic Indicators",#N/A,FALSE,"C"}</definedName>
    <definedName name="ergferger1" localSheetId="52" hidden="1">{"Main Economic Indicators",#N/A,FALSE,"C"}</definedName>
    <definedName name="ergferger1" localSheetId="53" hidden="1">{"Main Economic Indicators",#N/A,FALSE,"C"}</definedName>
    <definedName name="ergferger1" localSheetId="64" hidden="1">{"Main Economic Indicators",#N/A,FALSE,"C"}</definedName>
    <definedName name="ergferger1" localSheetId="65" hidden="1">{"Main Economic Indicators",#N/A,FALSE,"C"}</definedName>
    <definedName name="ergferger1" localSheetId="66" hidden="1">{"Main Economic Indicators",#N/A,FALSE,"C"}</definedName>
    <definedName name="ergferger1" hidden="1">{"Main Economic Indicators",#N/A,FALSE,"C"}</definedName>
    <definedName name="ernesto">#N/A</definedName>
    <definedName name="ert" localSheetId="67" hidden="1">{"Minpmon",#N/A,FALSE,"Monthinput"}</definedName>
    <definedName name="ert" localSheetId="68" hidden="1">{"Minpmon",#N/A,FALSE,"Monthinput"}</definedName>
    <definedName name="ert" localSheetId="69" hidden="1">{"Minpmon",#N/A,FALSE,"Monthinput"}</definedName>
    <definedName name="ert" localSheetId="70" hidden="1">{"Minpmon",#N/A,FALSE,"Monthinput"}</definedName>
    <definedName name="ert" localSheetId="72" hidden="1">{"Minpmon",#N/A,FALSE,"Monthinput"}</definedName>
    <definedName name="ert" localSheetId="73" hidden="1">{"Minpmon",#N/A,FALSE,"Monthinput"}</definedName>
    <definedName name="ert" localSheetId="74" hidden="1">{"Minpmon",#N/A,FALSE,"Monthinput"}</definedName>
    <definedName name="ert" localSheetId="11" hidden="1">{"Minpmon",#N/A,FALSE,"Monthinput"}</definedName>
    <definedName name="ert" localSheetId="12" hidden="1">{"Minpmon",#N/A,FALSE,"Monthinput"}</definedName>
    <definedName name="ert" localSheetId="13" hidden="1">{"Minpmon",#N/A,FALSE,"Monthinput"}</definedName>
    <definedName name="ert" localSheetId="23" hidden="1">{"Minpmon",#N/A,FALSE,"Monthinput"}</definedName>
    <definedName name="ert" localSheetId="24" hidden="1">{"Minpmon",#N/A,FALSE,"Monthinput"}</definedName>
    <definedName name="ert" localSheetId="26" hidden="1">{"Minpmon",#N/A,FALSE,"Monthinput"}</definedName>
    <definedName name="ert" localSheetId="27" hidden="1">{"Minpmon",#N/A,FALSE,"Monthinput"}</definedName>
    <definedName name="ert" localSheetId="42" hidden="1">{"Minpmon",#N/A,FALSE,"Monthinput"}</definedName>
    <definedName name="ert" localSheetId="6" hidden="1">{"Minpmon",#N/A,FALSE,"Monthinput"}</definedName>
    <definedName name="ert" localSheetId="7" hidden="1">{"Minpmon",#N/A,FALSE,"Monthinput"}</definedName>
    <definedName name="ert" localSheetId="10" hidden="1">{"Minpmon",#N/A,FALSE,"Monthinput"}</definedName>
    <definedName name="ert" localSheetId="38" hidden="1">{"Minpmon",#N/A,FALSE,"Monthinput"}</definedName>
    <definedName name="ert" localSheetId="25" hidden="1">{"Minpmon",#N/A,FALSE,"Monthinput"}</definedName>
    <definedName name="ert" localSheetId="28" hidden="1">{"Minpmon",#N/A,FALSE,"Monthinput"}</definedName>
    <definedName name="ert" localSheetId="30" hidden="1">{"Minpmon",#N/A,FALSE,"Monthinput"}</definedName>
    <definedName name="ert" localSheetId="31" hidden="1">{"Minpmon",#N/A,FALSE,"Monthinput"}</definedName>
    <definedName name="ert" localSheetId="32" hidden="1">{"Minpmon",#N/A,FALSE,"Monthinput"}</definedName>
    <definedName name="ert" localSheetId="33" hidden="1">{"Minpmon",#N/A,FALSE,"Monthinput"}</definedName>
    <definedName name="ert" localSheetId="34" hidden="1">{"Minpmon",#N/A,FALSE,"Monthinput"}</definedName>
    <definedName name="ert" localSheetId="35" hidden="1">{"Minpmon",#N/A,FALSE,"Monthinput"}</definedName>
    <definedName name="ert" localSheetId="36" hidden="1">{"Minpmon",#N/A,FALSE,"Monthinput"}</definedName>
    <definedName name="ert" localSheetId="37" hidden="1">{"Minpmon",#N/A,FALSE,"Monthinput"}</definedName>
    <definedName name="ert" localSheetId="39" hidden="1">{"Minpmon",#N/A,FALSE,"Monthinput"}</definedName>
    <definedName name="ert" localSheetId="40" hidden="1">{"Minpmon",#N/A,FALSE,"Monthinput"}</definedName>
    <definedName name="ert" localSheetId="41" hidden="1">{"Minpmon",#N/A,FALSE,"Monthinput"}</definedName>
    <definedName name="ert" localSheetId="46" hidden="1">{"Minpmon",#N/A,FALSE,"Monthinput"}</definedName>
    <definedName name="ert" localSheetId="47" hidden="1">{"Minpmon",#N/A,FALSE,"Monthinput"}</definedName>
    <definedName name="ert" localSheetId="48" hidden="1">{"Minpmon",#N/A,FALSE,"Monthinput"}</definedName>
    <definedName name="ert" localSheetId="49" hidden="1">{"Minpmon",#N/A,FALSE,"Monthinput"}</definedName>
    <definedName name="ert" localSheetId="50" hidden="1">{"Minpmon",#N/A,FALSE,"Monthinput"}</definedName>
    <definedName name="ert" localSheetId="51" hidden="1">{"Minpmon",#N/A,FALSE,"Monthinput"}</definedName>
    <definedName name="ert" localSheetId="52" hidden="1">{"Minpmon",#N/A,FALSE,"Monthinput"}</definedName>
    <definedName name="ert" localSheetId="53" hidden="1">{"Minpmon",#N/A,FALSE,"Monthinput"}</definedName>
    <definedName name="ert" localSheetId="64" hidden="1">{"Minpmon",#N/A,FALSE,"Monthinput"}</definedName>
    <definedName name="ert" localSheetId="65" hidden="1">{"Minpmon",#N/A,FALSE,"Monthinput"}</definedName>
    <definedName name="ert" localSheetId="66" hidden="1">{"Minpmon",#N/A,FALSE,"Monthinput"}</definedName>
    <definedName name="ert" hidden="1">{"Minpmon",#N/A,FALSE,"Monthinput"}</definedName>
    <definedName name="ESAF_QUAR_GDP" localSheetId="67">#REF!</definedName>
    <definedName name="ESAF_QUAR_GDP" localSheetId="68">#REF!</definedName>
    <definedName name="ESAF_QUAR_GDP" localSheetId="69">#REF!</definedName>
    <definedName name="ESAF_QUAR_GDP" localSheetId="70">#REF!</definedName>
    <definedName name="ESAF_QUAR_GDP" localSheetId="72">#REF!</definedName>
    <definedName name="ESAF_QUAR_GDP" localSheetId="73">#REF!</definedName>
    <definedName name="ESAF_QUAR_GDP" localSheetId="74">#REF!</definedName>
    <definedName name="ESAF_QUAR_GDP" localSheetId="11">#REF!</definedName>
    <definedName name="ESAF_QUAR_GDP" localSheetId="12">#REF!</definedName>
    <definedName name="ESAF_QUAR_GDP" localSheetId="13">#REF!</definedName>
    <definedName name="ESAF_QUAR_GDP" localSheetId="23">#REF!</definedName>
    <definedName name="ESAF_QUAR_GDP" localSheetId="24">#REF!</definedName>
    <definedName name="ESAF_QUAR_GDP" localSheetId="26">#REF!</definedName>
    <definedName name="ESAF_QUAR_GDP" localSheetId="10">#REF!</definedName>
    <definedName name="ESAF_QUAR_GDP" localSheetId="38">#REF!</definedName>
    <definedName name="ESAF_QUAR_GDP" localSheetId="25">#REF!</definedName>
    <definedName name="ESAF_QUAR_GDP" localSheetId="30">#REF!</definedName>
    <definedName name="ESAF_QUAR_GDP" localSheetId="31">#REF!</definedName>
    <definedName name="ESAF_QUAR_GDP" localSheetId="39">#REF!</definedName>
    <definedName name="ESAF_QUAR_GDP" localSheetId="40">#REF!</definedName>
    <definedName name="ESAF_QUAR_GDP" localSheetId="41">#REF!</definedName>
    <definedName name="ESAF_QUAR_GDP" localSheetId="46">#REF!</definedName>
    <definedName name="ESAF_QUAR_GDP" localSheetId="47">#REF!</definedName>
    <definedName name="ESAF_QUAR_GDP" localSheetId="52">#REF!</definedName>
    <definedName name="ESAF_QUAR_GDP" localSheetId="64">#REF!</definedName>
    <definedName name="ESAF_QUAR_GDP" localSheetId="65">#REF!</definedName>
    <definedName name="ESAF_QUAR_GDP" localSheetId="66">#REF!</definedName>
    <definedName name="ESAF_QUAR_GDP">#REF!</definedName>
    <definedName name="esafr" localSheetId="67">#REF!</definedName>
    <definedName name="esafr" localSheetId="68">#REF!</definedName>
    <definedName name="esafr" localSheetId="69">#REF!</definedName>
    <definedName name="esafr" localSheetId="70">#REF!</definedName>
    <definedName name="esafr" localSheetId="72">#REF!</definedName>
    <definedName name="esafr" localSheetId="73">#REF!</definedName>
    <definedName name="esafr" localSheetId="74">#REF!</definedName>
    <definedName name="esafr" localSheetId="11">#REF!</definedName>
    <definedName name="esafr" localSheetId="12">#REF!</definedName>
    <definedName name="esafr" localSheetId="13">#REF!</definedName>
    <definedName name="esafr" localSheetId="23">#REF!</definedName>
    <definedName name="esafr" localSheetId="24">#REF!</definedName>
    <definedName name="esafr" localSheetId="26">#REF!</definedName>
    <definedName name="esafr" localSheetId="10">#REF!</definedName>
    <definedName name="esafr" localSheetId="38">#REF!</definedName>
    <definedName name="esafr" localSheetId="25">#REF!</definedName>
    <definedName name="esafr" localSheetId="30">#REF!</definedName>
    <definedName name="esafr" localSheetId="31">#REF!</definedName>
    <definedName name="esafr" localSheetId="39">#REF!</definedName>
    <definedName name="esafr" localSheetId="40">#REF!</definedName>
    <definedName name="esafr" localSheetId="41">#REF!</definedName>
    <definedName name="esafr" localSheetId="46">#REF!</definedName>
    <definedName name="esafr" localSheetId="47">#REF!</definedName>
    <definedName name="esafr" localSheetId="52">#REF!</definedName>
    <definedName name="esafr" localSheetId="53">#REF!</definedName>
    <definedName name="esafr" localSheetId="64">#REF!</definedName>
    <definedName name="esafr" localSheetId="65">#REF!</definedName>
    <definedName name="esafr">#REF!</definedName>
    <definedName name="ESC" localSheetId="67">#REF!</definedName>
    <definedName name="ESC" localSheetId="68">#REF!</definedName>
    <definedName name="ESC" localSheetId="69">#REF!</definedName>
    <definedName name="ESC" localSheetId="70">#REF!</definedName>
    <definedName name="ESC" localSheetId="72">#REF!</definedName>
    <definedName name="ESC" localSheetId="73">#REF!</definedName>
    <definedName name="ESC" localSheetId="74">#REF!</definedName>
    <definedName name="ESC" localSheetId="11">#REF!</definedName>
    <definedName name="ESC" localSheetId="12">#REF!</definedName>
    <definedName name="ESC" localSheetId="23">#REF!</definedName>
    <definedName name="ESC" localSheetId="26">#REF!</definedName>
    <definedName name="ESC" localSheetId="27">#REF!</definedName>
    <definedName name="ESC" localSheetId="10">#REF!</definedName>
    <definedName name="ESC" localSheetId="38">#REF!</definedName>
    <definedName name="ESC" localSheetId="25">#REF!</definedName>
    <definedName name="ESC" localSheetId="30">#REF!</definedName>
    <definedName name="ESC" localSheetId="31">#REF!</definedName>
    <definedName name="ESC" localSheetId="36">#REF!</definedName>
    <definedName name="ESC" localSheetId="37">#REF!</definedName>
    <definedName name="ESC" localSheetId="39">#REF!</definedName>
    <definedName name="ESC" localSheetId="40">#REF!</definedName>
    <definedName name="ESC" localSheetId="41">#REF!</definedName>
    <definedName name="ESC" localSheetId="46">#REF!</definedName>
    <definedName name="ESC" localSheetId="47">#REF!</definedName>
    <definedName name="ESC" localSheetId="48">#REF!</definedName>
    <definedName name="ESC" localSheetId="49">#REF!</definedName>
    <definedName name="ESC" localSheetId="52">#REF!</definedName>
    <definedName name="ESC" localSheetId="53">#REF!</definedName>
    <definedName name="ESC" localSheetId="64">#REF!</definedName>
    <definedName name="ESC" localSheetId="65">#REF!</definedName>
    <definedName name="ESC">#REF!</definedName>
    <definedName name="ESP" localSheetId="67">#REF!</definedName>
    <definedName name="ESP" localSheetId="68">#REF!</definedName>
    <definedName name="ESP" localSheetId="69">#REF!</definedName>
    <definedName name="ESP" localSheetId="70">#REF!</definedName>
    <definedName name="ESP" localSheetId="72">#REF!</definedName>
    <definedName name="ESP" localSheetId="73">#REF!</definedName>
    <definedName name="ESP" localSheetId="74">#REF!</definedName>
    <definedName name="ESP" localSheetId="11">#REF!</definedName>
    <definedName name="ESP" localSheetId="10">#REF!</definedName>
    <definedName name="ESP" localSheetId="38">#REF!</definedName>
    <definedName name="ESP" localSheetId="39">#REF!</definedName>
    <definedName name="ESP" localSheetId="40">#REF!</definedName>
    <definedName name="ESP" localSheetId="41">#REF!</definedName>
    <definedName name="ESP" localSheetId="46">#REF!</definedName>
    <definedName name="ESP" localSheetId="52">#REF!</definedName>
    <definedName name="ESP" localSheetId="64">#REF!</definedName>
    <definedName name="ESP" localSheetId="65">#REF!</definedName>
    <definedName name="ESP">#REF!</definedName>
    <definedName name="estacional" localSheetId="67">#REF!</definedName>
    <definedName name="estacional" localSheetId="68">#REF!</definedName>
    <definedName name="estacional" localSheetId="69">#REF!</definedName>
    <definedName name="estacional" localSheetId="70">#REF!</definedName>
    <definedName name="estacional" localSheetId="72">#REF!</definedName>
    <definedName name="estacional" localSheetId="73">#REF!</definedName>
    <definedName name="estacional" localSheetId="74">#REF!</definedName>
    <definedName name="estacional" localSheetId="11">#REF!</definedName>
    <definedName name="estacional" localSheetId="10">#REF!</definedName>
    <definedName name="estacional" localSheetId="38">#REF!</definedName>
    <definedName name="estacional" localSheetId="39">#REF!</definedName>
    <definedName name="estacional" localSheetId="40">#REF!</definedName>
    <definedName name="estacional" localSheetId="41">#REF!</definedName>
    <definedName name="estacional" localSheetId="46">#REF!</definedName>
    <definedName name="estacional" localSheetId="52">#REF!</definedName>
    <definedName name="estacional" localSheetId="64">#REF!</definedName>
    <definedName name="estacional" localSheetId="65">#REF!</definedName>
    <definedName name="estacional">#REF!</definedName>
    <definedName name="ESTRUCTURA" localSheetId="67" hidden="1">[10]C!#REF!</definedName>
    <definedName name="ESTRUCTURA" localSheetId="68" hidden="1">[10]C!#REF!</definedName>
    <definedName name="ESTRUCTURA" localSheetId="69" hidden="1">[10]C!#REF!</definedName>
    <definedName name="ESTRUCTURA" localSheetId="70" hidden="1">[10]C!#REF!</definedName>
    <definedName name="ESTRUCTURA" localSheetId="72" hidden="1">[10]C!#REF!</definedName>
    <definedName name="ESTRUCTURA" localSheetId="73" hidden="1">[10]C!#REF!</definedName>
    <definedName name="ESTRUCTURA" localSheetId="74" hidden="1">[10]C!#REF!</definedName>
    <definedName name="ESTRUCTURA" localSheetId="11" hidden="1">#REF!</definedName>
    <definedName name="ESTRUCTURA" localSheetId="23" hidden="1">#REF!</definedName>
    <definedName name="ESTRUCTURA" localSheetId="24" hidden="1">#REF!</definedName>
    <definedName name="ESTRUCTURA" localSheetId="26" hidden="1">#REF!</definedName>
    <definedName name="ESTRUCTURA" localSheetId="10" hidden="1">#REF!</definedName>
    <definedName name="ESTRUCTURA" localSheetId="38" hidden="1">#REF!</definedName>
    <definedName name="ESTRUCTURA" localSheetId="25" hidden="1">#REF!</definedName>
    <definedName name="ESTRUCTURA" localSheetId="30" hidden="1">[10]C!#REF!</definedName>
    <definedName name="ESTRUCTURA" localSheetId="31" hidden="1">#REF!</definedName>
    <definedName name="ESTRUCTURA" localSheetId="36" hidden="1">[10]C!#REF!</definedName>
    <definedName name="ESTRUCTURA" localSheetId="37" hidden="1">[10]C!#REF!</definedName>
    <definedName name="ESTRUCTURA" localSheetId="39" hidden="1">#REF!</definedName>
    <definedName name="ESTRUCTURA" localSheetId="41" hidden="1">[10]C!#REF!</definedName>
    <definedName name="ESTRUCTURA" localSheetId="46" hidden="1">[10]C!#REF!</definedName>
    <definedName name="ESTRUCTURA" localSheetId="47" hidden="1">#REF!</definedName>
    <definedName name="ESTRUCTURA" localSheetId="51" hidden="1">#REF!</definedName>
    <definedName name="ESTRUCTURA" localSheetId="52" hidden="1">#REF!</definedName>
    <definedName name="ESTRUCTURA" localSheetId="53" hidden="1">[10]C!#REF!</definedName>
    <definedName name="ESTRUCTURA" localSheetId="64" hidden="1">[10]C!#REF!</definedName>
    <definedName name="ESTRUCTURA" localSheetId="65" hidden="1">[10]C!#REF!</definedName>
    <definedName name="ESTRUCTURA" localSheetId="66" hidden="1">[10]C!#REF!</definedName>
    <definedName name="ESTRUCTURA" hidden="1">#REF!</definedName>
    <definedName name="etewte" localSheetId="67" hidden="1">#REF!</definedName>
    <definedName name="etewte" localSheetId="68" hidden="1">#REF!</definedName>
    <definedName name="etewte" localSheetId="69" hidden="1">#REF!</definedName>
    <definedName name="etewte" localSheetId="70" hidden="1">#REF!</definedName>
    <definedName name="etewte" localSheetId="72" hidden="1">#REF!</definedName>
    <definedName name="etewte" localSheetId="73" hidden="1">#REF!</definedName>
    <definedName name="etewte" localSheetId="74" hidden="1">#REF!</definedName>
    <definedName name="etewte" localSheetId="11" hidden="1">#REF!</definedName>
    <definedName name="etewte" localSheetId="12" hidden="1">#REF!</definedName>
    <definedName name="etewte" localSheetId="13" hidden="1">#REF!</definedName>
    <definedName name="etewte" localSheetId="23" hidden="1">#REF!</definedName>
    <definedName name="etewte" localSheetId="24" hidden="1">#REF!</definedName>
    <definedName name="etewte" localSheetId="26" hidden="1">#REF!</definedName>
    <definedName name="etewte" localSheetId="27" hidden="1">#REF!</definedName>
    <definedName name="etewte" localSheetId="42" hidden="1">#REF!</definedName>
    <definedName name="etewte" localSheetId="10" hidden="1">#REF!</definedName>
    <definedName name="etewte" localSheetId="38" hidden="1">#REF!</definedName>
    <definedName name="etewte" localSheetId="25" hidden="1">#REF!</definedName>
    <definedName name="etewte" localSheetId="30" hidden="1">#REF!</definedName>
    <definedName name="etewte" localSheetId="31" hidden="1">#REF!</definedName>
    <definedName name="etewte" localSheetId="34" hidden="1">#REF!</definedName>
    <definedName name="etewte" localSheetId="36" hidden="1">#REF!</definedName>
    <definedName name="etewte" localSheetId="37" hidden="1">#REF!</definedName>
    <definedName name="etewte" localSheetId="39" hidden="1">#REF!</definedName>
    <definedName name="etewte" localSheetId="40" hidden="1">#REF!</definedName>
    <definedName name="etewte" localSheetId="41" hidden="1">#REF!</definedName>
    <definedName name="etewte" localSheetId="46" hidden="1">#REF!</definedName>
    <definedName name="etewte" localSheetId="47" hidden="1">#REF!</definedName>
    <definedName name="etewte" localSheetId="48" hidden="1">#REF!</definedName>
    <definedName name="etewte" localSheetId="49" hidden="1">#REF!</definedName>
    <definedName name="etewte" localSheetId="52" hidden="1">#REF!</definedName>
    <definedName name="etewte" localSheetId="53" hidden="1">#REF!</definedName>
    <definedName name="etewte" localSheetId="64" hidden="1">#REF!</definedName>
    <definedName name="etewte" localSheetId="65" hidden="1">#REF!</definedName>
    <definedName name="etewte" localSheetId="66" hidden="1">#REF!</definedName>
    <definedName name="etewte" hidden="1">#REF!</definedName>
    <definedName name="etwt" localSheetId="67" hidden="1">#REF!</definedName>
    <definedName name="etwt" localSheetId="68" hidden="1">#REF!</definedName>
    <definedName name="etwt" localSheetId="69" hidden="1">#REF!</definedName>
    <definedName name="etwt" localSheetId="70" hidden="1">#REF!</definedName>
    <definedName name="etwt" localSheetId="72" hidden="1">#REF!</definedName>
    <definedName name="etwt" localSheetId="73" hidden="1">#REF!</definedName>
    <definedName name="etwt" localSheetId="74" hidden="1">#REF!</definedName>
    <definedName name="etwt" localSheetId="11" hidden="1">#REF!</definedName>
    <definedName name="etwt" localSheetId="12" hidden="1">#REF!</definedName>
    <definedName name="etwt" localSheetId="13" hidden="1">#REF!</definedName>
    <definedName name="etwt" localSheetId="23" hidden="1">#REF!</definedName>
    <definedName name="etwt" localSheetId="26" hidden="1">#REF!</definedName>
    <definedName name="etwt" localSheetId="27" hidden="1">#REF!</definedName>
    <definedName name="etwt" localSheetId="10" hidden="1">#REF!</definedName>
    <definedName name="etwt" localSheetId="38" hidden="1">#REF!</definedName>
    <definedName name="etwt" localSheetId="25" hidden="1">#REF!</definedName>
    <definedName name="etwt" localSheetId="30" hidden="1">#REF!</definedName>
    <definedName name="etwt" localSheetId="31" hidden="1">#REF!</definedName>
    <definedName name="etwt" localSheetId="36" hidden="1">#REF!</definedName>
    <definedName name="etwt" localSheetId="37" hidden="1">#REF!</definedName>
    <definedName name="etwt" localSheetId="39" hidden="1">#REF!</definedName>
    <definedName name="etwt" localSheetId="40" hidden="1">#REF!</definedName>
    <definedName name="etwt" localSheetId="41" hidden="1">#REF!</definedName>
    <definedName name="etwt" localSheetId="46" hidden="1">#REF!</definedName>
    <definedName name="etwt" localSheetId="47" hidden="1">#REF!</definedName>
    <definedName name="etwt" localSheetId="48" hidden="1">#REF!</definedName>
    <definedName name="etwt" localSheetId="49" hidden="1">#REF!</definedName>
    <definedName name="etwt" localSheetId="52" hidden="1">#REF!</definedName>
    <definedName name="etwt" localSheetId="53" hidden="1">#REF!</definedName>
    <definedName name="etwt" localSheetId="64" hidden="1">#REF!</definedName>
    <definedName name="etwt" localSheetId="65" hidden="1">#REF!</definedName>
    <definedName name="etwt" hidden="1">#REF!</definedName>
    <definedName name="EU" localSheetId="11">#REF!</definedName>
    <definedName name="EU" localSheetId="10">#REF!</definedName>
    <definedName name="EU" localSheetId="38">#REF!</definedName>
    <definedName name="EU" localSheetId="39">#REF!</definedName>
    <definedName name="EU" localSheetId="46">[60]CIRRs!$C$62</definedName>
    <definedName name="EU" localSheetId="51">#REF!</definedName>
    <definedName name="EU" localSheetId="52">[60]CIRRs!$C$62</definedName>
    <definedName name="EU" localSheetId="66">[60]CIRRs!$C$62</definedName>
    <definedName name="EU">#REF!</definedName>
    <definedName name="EUR" localSheetId="11">#REF!</definedName>
    <definedName name="EUR" localSheetId="10">#REF!</definedName>
    <definedName name="EUR" localSheetId="38">#REF!</definedName>
    <definedName name="EUR" localSheetId="39">#REF!</definedName>
    <definedName name="EUR" localSheetId="46">[60]CIRRs!$C$87</definedName>
    <definedName name="EUR" localSheetId="51">#REF!</definedName>
    <definedName name="EUR" localSheetId="52">[60]CIRRs!$C$87</definedName>
    <definedName name="EUR" localSheetId="66">[60]CIRRs!$C$87</definedName>
    <definedName name="EUR">#REF!</definedName>
    <definedName name="EURCRUDE87" localSheetId="67">#REF!</definedName>
    <definedName name="EURCRUDE87" localSheetId="68">#REF!</definedName>
    <definedName name="EURCRUDE87" localSheetId="69">#REF!</definedName>
    <definedName name="EURCRUDE87" localSheetId="70">#REF!</definedName>
    <definedName name="EURCRUDE87" localSheetId="72">#REF!</definedName>
    <definedName name="EURCRUDE87" localSheetId="73">#REF!</definedName>
    <definedName name="EURCRUDE87" localSheetId="74">#REF!</definedName>
    <definedName name="EURCRUDE87" localSheetId="11">#REF!</definedName>
    <definedName name="EURCRUDE87" localSheetId="12">#REF!</definedName>
    <definedName name="EURCRUDE87" localSheetId="13">#REF!</definedName>
    <definedName name="EURCRUDE87" localSheetId="23">#REF!</definedName>
    <definedName name="EURCRUDE87" localSheetId="26">#REF!</definedName>
    <definedName name="EURCRUDE87" localSheetId="27">#REF!</definedName>
    <definedName name="EURCRUDE87" localSheetId="10">#REF!</definedName>
    <definedName name="EURCRUDE87" localSheetId="38">#REF!</definedName>
    <definedName name="EURCRUDE87" localSheetId="25">#REF!</definedName>
    <definedName name="EURCRUDE87" localSheetId="30">#REF!</definedName>
    <definedName name="EURCRUDE87" localSheetId="31">#REF!</definedName>
    <definedName name="EURCRUDE87" localSheetId="36">#REF!</definedName>
    <definedName name="EURCRUDE87" localSheetId="37">#REF!</definedName>
    <definedName name="EURCRUDE87" localSheetId="39">#REF!</definedName>
    <definedName name="EURCRUDE87" localSheetId="40">#REF!</definedName>
    <definedName name="EURCRUDE87" localSheetId="41">#REF!</definedName>
    <definedName name="EURCRUDE87" localSheetId="46">#REF!</definedName>
    <definedName name="EURCRUDE87" localSheetId="47">#REF!</definedName>
    <definedName name="EURCRUDE87" localSheetId="48">#REF!</definedName>
    <definedName name="EURCRUDE87" localSheetId="49">#REF!</definedName>
    <definedName name="EURCRUDE87" localSheetId="52">#REF!</definedName>
    <definedName name="EURCRUDE87" localSheetId="53">#REF!</definedName>
    <definedName name="EURCRUDE87" localSheetId="64">#REF!</definedName>
    <definedName name="EURCRUDE87" localSheetId="65">#REF!</definedName>
    <definedName name="EURCRUDE87" localSheetId="66">#REF!</definedName>
    <definedName name="EURCRUDE87">#REF!</definedName>
    <definedName name="EURCRUDE88" localSheetId="67">#REF!</definedName>
    <definedName name="EURCRUDE88" localSheetId="68">#REF!</definedName>
    <definedName name="EURCRUDE88" localSheetId="69">#REF!</definedName>
    <definedName name="EURCRUDE88" localSheetId="70">#REF!</definedName>
    <definedName name="EURCRUDE88" localSheetId="72">#REF!</definedName>
    <definedName name="EURCRUDE88" localSheetId="73">#REF!</definedName>
    <definedName name="EURCRUDE88" localSheetId="74">#REF!</definedName>
    <definedName name="EURCRUDE88" localSheetId="11">#REF!</definedName>
    <definedName name="EURCRUDE88" localSheetId="12">#REF!</definedName>
    <definedName name="EURCRUDE88" localSheetId="13">#REF!</definedName>
    <definedName name="EURCRUDE88" localSheetId="23">#REF!</definedName>
    <definedName name="EURCRUDE88" localSheetId="27">#REF!</definedName>
    <definedName name="EURCRUDE88" localSheetId="10">#REF!</definedName>
    <definedName name="EURCRUDE88" localSheetId="38">#REF!</definedName>
    <definedName name="EURCRUDE88" localSheetId="25">#REF!</definedName>
    <definedName name="EURCRUDE88" localSheetId="31">#REF!</definedName>
    <definedName name="EURCRUDE88" localSheetId="39">#REF!</definedName>
    <definedName name="EURCRUDE88" localSheetId="40">#REF!</definedName>
    <definedName name="EURCRUDE88" localSheetId="41">#REF!</definedName>
    <definedName name="EURCRUDE88" localSheetId="46">#REF!</definedName>
    <definedName name="EURCRUDE88" localSheetId="47">#REF!</definedName>
    <definedName name="EURCRUDE88" localSheetId="48">#REF!</definedName>
    <definedName name="EURCRUDE88" localSheetId="49">#REF!</definedName>
    <definedName name="EURCRUDE88" localSheetId="52">#REF!</definedName>
    <definedName name="EURCRUDE88" localSheetId="53">#REF!</definedName>
    <definedName name="EURCRUDE88" localSheetId="64">#REF!</definedName>
    <definedName name="EURCRUDE88" localSheetId="65">#REF!</definedName>
    <definedName name="EURCRUDE88">#REF!</definedName>
    <definedName name="EURO" localSheetId="67">#REF!</definedName>
    <definedName name="EURO" localSheetId="68">#REF!</definedName>
    <definedName name="EURO" localSheetId="69">#REF!</definedName>
    <definedName name="EURO" localSheetId="70">#REF!</definedName>
    <definedName name="EURO" localSheetId="72">#REF!</definedName>
    <definedName name="EURO" localSheetId="73">#REF!</definedName>
    <definedName name="EURO" localSheetId="74">#REF!</definedName>
    <definedName name="EURO" localSheetId="11">#REF!</definedName>
    <definedName name="EURO" localSheetId="12">#REF!</definedName>
    <definedName name="EURO" localSheetId="23">#REF!</definedName>
    <definedName name="EURO" localSheetId="27">#REF!</definedName>
    <definedName name="EURO" localSheetId="10">#REF!</definedName>
    <definedName name="EURO" localSheetId="38">#REF!</definedName>
    <definedName name="EURO" localSheetId="25">#REF!</definedName>
    <definedName name="EURO" localSheetId="31">#REF!</definedName>
    <definedName name="EURO" localSheetId="39">#REF!</definedName>
    <definedName name="EURO" localSheetId="40">#REF!</definedName>
    <definedName name="EURO" localSheetId="41">#REF!</definedName>
    <definedName name="EURO" localSheetId="46">#REF!</definedName>
    <definedName name="EURO" localSheetId="47">#REF!</definedName>
    <definedName name="EURO" localSheetId="48">#REF!</definedName>
    <definedName name="EURO" localSheetId="49">#REF!</definedName>
    <definedName name="EURO" localSheetId="52">#REF!</definedName>
    <definedName name="EURO" localSheetId="53">#REF!</definedName>
    <definedName name="EURO" localSheetId="64">#REF!</definedName>
    <definedName name="EURO" localSheetId="65">#REF!</definedName>
    <definedName name="EURO">#REF!</definedName>
    <definedName name="EURO1" localSheetId="67">#REF!</definedName>
    <definedName name="EURO1" localSheetId="68">#REF!</definedName>
    <definedName name="EURO1" localSheetId="69">#REF!</definedName>
    <definedName name="EURO1" localSheetId="70">#REF!</definedName>
    <definedName name="EURO1" localSheetId="72">#REF!</definedName>
    <definedName name="EURO1" localSheetId="73">#REF!</definedName>
    <definedName name="EURO1" localSheetId="74">#REF!</definedName>
    <definedName name="EURO1" localSheetId="11">#REF!</definedName>
    <definedName name="EURO1" localSheetId="12">#REF!</definedName>
    <definedName name="EURO1" localSheetId="23">#REF!</definedName>
    <definedName name="EURO1" localSheetId="27">#REF!</definedName>
    <definedName name="EURO1" localSheetId="10">#REF!</definedName>
    <definedName name="EURO1" localSheetId="38">#REF!</definedName>
    <definedName name="EURO1" localSheetId="25">#REF!</definedName>
    <definedName name="EURO1" localSheetId="31">#REF!</definedName>
    <definedName name="EURO1" localSheetId="39">#REF!</definedName>
    <definedName name="EURO1" localSheetId="40">#REF!</definedName>
    <definedName name="EURO1" localSheetId="41">#REF!</definedName>
    <definedName name="EURO1" localSheetId="46">#REF!</definedName>
    <definedName name="EURO1" localSheetId="47">#REF!</definedName>
    <definedName name="EURO1" localSheetId="48">#REF!</definedName>
    <definedName name="EURO1" localSheetId="49">#REF!</definedName>
    <definedName name="EURO1" localSheetId="52">#REF!</definedName>
    <definedName name="EURO1" localSheetId="53">#REF!</definedName>
    <definedName name="EURO1" localSheetId="64">#REF!</definedName>
    <definedName name="EURO1" localSheetId="65">#REF!</definedName>
    <definedName name="EURO1">#REF!</definedName>
    <definedName name="EURPROD87" localSheetId="67">#REF!</definedName>
    <definedName name="EURPROD87" localSheetId="68">#REF!</definedName>
    <definedName name="EURPROD87" localSheetId="69">#REF!</definedName>
    <definedName name="EURPROD87" localSheetId="70">#REF!</definedName>
    <definedName name="EURPROD87" localSheetId="72">#REF!</definedName>
    <definedName name="EURPROD87" localSheetId="73">#REF!</definedName>
    <definedName name="EURPROD87" localSheetId="74">#REF!</definedName>
    <definedName name="EURPROD87" localSheetId="11">#REF!</definedName>
    <definedName name="EURPROD87" localSheetId="23">#REF!</definedName>
    <definedName name="EURPROD87" localSheetId="27">#REF!</definedName>
    <definedName name="EURPROD87" localSheetId="10">#REF!</definedName>
    <definedName name="EURPROD87" localSheetId="38">#REF!</definedName>
    <definedName name="EURPROD87" localSheetId="25">#REF!</definedName>
    <definedName name="EURPROD87" localSheetId="31">#REF!</definedName>
    <definedName name="EURPROD87" localSheetId="39">#REF!</definedName>
    <definedName name="EURPROD87" localSheetId="40">#REF!</definedName>
    <definedName name="EURPROD87" localSheetId="41">#REF!</definedName>
    <definedName name="EURPROD87" localSheetId="46">#REF!</definedName>
    <definedName name="EURPROD87" localSheetId="47">#REF!</definedName>
    <definedName name="EURPROD87" localSheetId="48">#REF!</definedName>
    <definedName name="EURPROD87" localSheetId="49">#REF!</definedName>
    <definedName name="EURPROD87" localSheetId="52">#REF!</definedName>
    <definedName name="EURPROD87" localSheetId="53">#REF!</definedName>
    <definedName name="EURPROD87" localSheetId="64">#REF!</definedName>
    <definedName name="EURPROD87" localSheetId="65">#REF!</definedName>
    <definedName name="EURPROD87">#REF!</definedName>
    <definedName name="EURPROD88" localSheetId="67">#REF!</definedName>
    <definedName name="EURPROD88" localSheetId="68">#REF!</definedName>
    <definedName name="EURPROD88" localSheetId="69">#REF!</definedName>
    <definedName name="EURPROD88" localSheetId="70">#REF!</definedName>
    <definedName name="EURPROD88" localSheetId="72">#REF!</definedName>
    <definedName name="EURPROD88" localSheetId="73">#REF!</definedName>
    <definedName name="EURPROD88" localSheetId="74">#REF!</definedName>
    <definedName name="EURPROD88" localSheetId="11">#REF!</definedName>
    <definedName name="EURPROD88" localSheetId="23">#REF!</definedName>
    <definedName name="EURPROD88" localSheetId="27">#REF!</definedName>
    <definedName name="EURPROD88" localSheetId="10">#REF!</definedName>
    <definedName name="EURPROD88" localSheetId="38">#REF!</definedName>
    <definedName name="EURPROD88" localSheetId="25">#REF!</definedName>
    <definedName name="EURPROD88" localSheetId="31">#REF!</definedName>
    <definedName name="EURPROD88" localSheetId="39">#REF!</definedName>
    <definedName name="EURPROD88" localSheetId="40">#REF!</definedName>
    <definedName name="EURPROD88" localSheetId="41">#REF!</definedName>
    <definedName name="EURPROD88" localSheetId="46">#REF!</definedName>
    <definedName name="EURPROD88" localSheetId="47">#REF!</definedName>
    <definedName name="EURPROD88" localSheetId="48">#REF!</definedName>
    <definedName name="EURPROD88" localSheetId="49">#REF!</definedName>
    <definedName name="EURPROD88" localSheetId="52">#REF!</definedName>
    <definedName name="EURPROD88" localSheetId="53">#REF!</definedName>
    <definedName name="EURPROD88" localSheetId="64">#REF!</definedName>
    <definedName name="EURPROD88" localSheetId="65">#REF!</definedName>
    <definedName name="EURPROD88">#REF!</definedName>
    <definedName name="EURTOT87" localSheetId="67">#REF!</definedName>
    <definedName name="EURTOT87" localSheetId="68">#REF!</definedName>
    <definedName name="EURTOT87" localSheetId="69">#REF!</definedName>
    <definedName name="EURTOT87" localSheetId="70">#REF!</definedName>
    <definedName name="EURTOT87" localSheetId="72">#REF!</definedName>
    <definedName name="EURTOT87" localSheetId="73">#REF!</definedName>
    <definedName name="EURTOT87" localSheetId="74">#REF!</definedName>
    <definedName name="EURTOT87" localSheetId="11">#REF!</definedName>
    <definedName name="EURTOT87" localSheetId="23">#REF!</definedName>
    <definedName name="EURTOT87" localSheetId="27">#REF!</definedName>
    <definedName name="EURTOT87" localSheetId="10">#REF!</definedName>
    <definedName name="EURTOT87" localSheetId="38">#REF!</definedName>
    <definedName name="EURTOT87" localSheetId="25">#REF!</definedName>
    <definedName name="EURTOT87" localSheetId="31">#REF!</definedName>
    <definedName name="EURTOT87" localSheetId="39">#REF!</definedName>
    <definedName name="EURTOT87" localSheetId="40">#REF!</definedName>
    <definedName name="EURTOT87" localSheetId="41">#REF!</definedName>
    <definedName name="EURTOT87" localSheetId="46">#REF!</definedName>
    <definedName name="EURTOT87" localSheetId="47">#REF!</definedName>
    <definedName name="EURTOT87" localSheetId="48">#REF!</definedName>
    <definedName name="EURTOT87" localSheetId="49">#REF!</definedName>
    <definedName name="EURTOT87" localSheetId="52">#REF!</definedName>
    <definedName name="EURTOT87" localSheetId="53">#REF!</definedName>
    <definedName name="EURTOT87" localSheetId="64">#REF!</definedName>
    <definedName name="EURTOT87" localSheetId="65">#REF!</definedName>
    <definedName name="EURTOT87">#REF!</definedName>
    <definedName name="EURTOT88" localSheetId="67">#REF!</definedName>
    <definedName name="EURTOT88" localSheetId="68">#REF!</definedName>
    <definedName name="EURTOT88" localSheetId="69">#REF!</definedName>
    <definedName name="EURTOT88" localSheetId="70">#REF!</definedName>
    <definedName name="EURTOT88" localSheetId="72">#REF!</definedName>
    <definedName name="EURTOT88" localSheetId="73">#REF!</definedName>
    <definedName name="EURTOT88" localSheetId="74">#REF!</definedName>
    <definedName name="EURTOT88" localSheetId="11">#REF!</definedName>
    <definedName name="EURTOT88" localSheetId="23">#REF!</definedName>
    <definedName name="EURTOT88" localSheetId="27">#REF!</definedName>
    <definedName name="EURTOT88" localSheetId="10">#REF!</definedName>
    <definedName name="EURTOT88" localSheetId="38">#REF!</definedName>
    <definedName name="EURTOT88" localSheetId="25">#REF!</definedName>
    <definedName name="EURTOT88" localSheetId="31">#REF!</definedName>
    <definedName name="EURTOT88" localSheetId="39">#REF!</definedName>
    <definedName name="EURTOT88" localSheetId="40">#REF!</definedName>
    <definedName name="EURTOT88" localSheetId="41">#REF!</definedName>
    <definedName name="EURTOT88" localSheetId="46">#REF!</definedName>
    <definedName name="EURTOT88" localSheetId="47">#REF!</definedName>
    <definedName name="EURTOT88" localSheetId="48">#REF!</definedName>
    <definedName name="EURTOT88" localSheetId="49">#REF!</definedName>
    <definedName name="EURTOT88" localSheetId="52">#REF!</definedName>
    <definedName name="EURTOT88" localSheetId="53">#REF!</definedName>
    <definedName name="EURTOT88" localSheetId="64">#REF!</definedName>
    <definedName name="EURTOT88" localSheetId="65">#REF!</definedName>
    <definedName name="EURTOT88">#REF!</definedName>
    <definedName name="eustocks">#N/A</definedName>
    <definedName name="ex" localSheetId="11">#REF!</definedName>
    <definedName name="ex" localSheetId="23">#REF!</definedName>
    <definedName name="ex" localSheetId="24">#REF!</definedName>
    <definedName name="ex" localSheetId="26">#REF!</definedName>
    <definedName name="ex" localSheetId="10">#REF!</definedName>
    <definedName name="ex" localSheetId="38">#REF!</definedName>
    <definedName name="ex" localSheetId="25">#REF!</definedName>
    <definedName name="ex" localSheetId="39">#REF!</definedName>
    <definedName name="ex" localSheetId="46">[125]Sheet1!$N$2:$Q$26</definedName>
    <definedName name="ex" localSheetId="51">#REF!</definedName>
    <definedName name="ex" localSheetId="52">#REF!</definedName>
    <definedName name="ex" localSheetId="66">[125]Sheet1!$N$2:$Q$26</definedName>
    <definedName name="ex">#REF!</definedName>
    <definedName name="EXCEDENTE_DEL_10__SEGUN_EL_TOPE_ASIGNADO_A__BUENOS_AIRES__LEY_N__23621" localSheetId="11">#REF!</definedName>
    <definedName name="EXCEDENTE_DEL_10__SEGUN_EL_TOPE_ASIGNADO_A__BUENOS_AIRES__LEY_N__23621" localSheetId="10">#REF!</definedName>
    <definedName name="EXCEDENTE_DEL_10__SEGUN_EL_TOPE_ASIGNADO_A__BUENOS_AIRES__LEY_N__23621" localSheetId="38">#REF!</definedName>
    <definedName name="EXCEDENTE_DEL_10__SEGUN_EL_TOPE_ASIGNADO_A__BUENOS_AIRES__LEY_N__23621" localSheetId="39">#REF!</definedName>
    <definedName name="EXCEDENTE_DEL_10__SEGUN_EL_TOPE_ASIGNADO_A__BUENOS_AIRES__LEY_N__23621" localSheetId="46">[4]C!$B$18:$N$18</definedName>
    <definedName name="EXCEDENTE_DEL_10__SEGUN_EL_TOPE_ASIGNADO_A__BUENOS_AIRES__LEY_N__23621" localSheetId="52">[4]C!$B$18:$N$18</definedName>
    <definedName name="EXCEDENTE_DEL_10__SEGUN_EL_TOPE_ASIGNADO_A__BUENOS_AIRES__LEY_N__23621" localSheetId="66">[4]C!$B$18:$N$18</definedName>
    <definedName name="EXCEDENTE_DEL_10__SEGUN_EL_TOPE_ASIGNADO_A__BUENOS_AIRES__LEY_N__23621">#REF!</definedName>
    <definedName name="Exch.Rate" localSheetId="67">#REF!</definedName>
    <definedName name="Exch.Rate" localSheetId="68">#REF!</definedName>
    <definedName name="Exch.Rate" localSheetId="69">#REF!</definedName>
    <definedName name="Exch.Rate" localSheetId="70">#REF!</definedName>
    <definedName name="Exch.Rate" localSheetId="72">#REF!</definedName>
    <definedName name="Exch.Rate" localSheetId="73">#REF!</definedName>
    <definedName name="Exch.Rate" localSheetId="74">#REF!</definedName>
    <definedName name="Exch.Rate" localSheetId="11">#REF!</definedName>
    <definedName name="Exch.Rate" localSheetId="12">#REF!</definedName>
    <definedName name="Exch.Rate" localSheetId="13">#REF!</definedName>
    <definedName name="Exch.Rate" localSheetId="10">#REF!</definedName>
    <definedName name="Exch.Rate" localSheetId="38">#REF!</definedName>
    <definedName name="Exch.Rate" localSheetId="30">#REF!</definedName>
    <definedName name="Exch.Rate" localSheetId="39">#REF!</definedName>
    <definedName name="Exch.Rate" localSheetId="40">#REF!</definedName>
    <definedName name="Exch.Rate" localSheetId="41">#REF!</definedName>
    <definedName name="Exch.Rate" localSheetId="46">#REF!</definedName>
    <definedName name="Exch.Rate" localSheetId="52">#REF!</definedName>
    <definedName name="Exch.Rate" localSheetId="64">#REF!</definedName>
    <definedName name="Exch.Rate" localSheetId="65">#REF!</definedName>
    <definedName name="Exch.Rate" localSheetId="66">#REF!</definedName>
    <definedName name="Exch.Rate">#REF!</definedName>
    <definedName name="ExitWRS" localSheetId="11">#REF!</definedName>
    <definedName name="ExitWRS" localSheetId="12">#REF!</definedName>
    <definedName name="ExitWRS" localSheetId="23">#REF!</definedName>
    <definedName name="ExitWRS" localSheetId="24">#REF!</definedName>
    <definedName name="ExitWRS" localSheetId="26">#REF!</definedName>
    <definedName name="ExitWRS" localSheetId="10">#REF!</definedName>
    <definedName name="ExitWRS" localSheetId="38">#REF!</definedName>
    <definedName name="ExitWRS" localSheetId="25">#REF!</definedName>
    <definedName name="ExitWRS" localSheetId="39">#REF!</definedName>
    <definedName name="ExitWRS" localSheetId="46">[126]Main!$AB$25</definedName>
    <definedName name="ExitWRS" localSheetId="51">#REF!</definedName>
    <definedName name="ExitWRS" localSheetId="52">#REF!</definedName>
    <definedName name="ExitWRS" localSheetId="66">[126]Main!$AB$25</definedName>
    <definedName name="ExitWRS">#REF!</definedName>
    <definedName name="Exportacion_Por_Importancia" localSheetId="11">#REF!</definedName>
    <definedName name="Exportacion_Por_Importancia" localSheetId="10">#REF!</definedName>
    <definedName name="Exportacion_Por_Importancia" localSheetId="38">#REF!</definedName>
    <definedName name="Exportacion_Por_Importancia" localSheetId="39">#REF!</definedName>
    <definedName name="Exportacion_Por_Importancia" localSheetId="46">[127]Macro1!$A$1</definedName>
    <definedName name="Exportacion_Por_Importancia" localSheetId="51">#REF!</definedName>
    <definedName name="Exportacion_Por_Importancia" localSheetId="52">[127]Macro1!$A$1</definedName>
    <definedName name="Exportacion_Por_Importancia" localSheetId="66">[127]Macro1!$A$1</definedName>
    <definedName name="Exportacion_Por_Importancia">#REF!</definedName>
    <definedName name="EXR_UPDATE" localSheetId="67">#REF!</definedName>
    <definedName name="EXR_UPDATE" localSheetId="68">#REF!</definedName>
    <definedName name="EXR_UPDATE" localSheetId="69">#REF!</definedName>
    <definedName name="EXR_UPDATE" localSheetId="70">#REF!</definedName>
    <definedName name="EXR_UPDATE" localSheetId="72">#REF!</definedName>
    <definedName name="EXR_UPDATE" localSheetId="73">#REF!</definedName>
    <definedName name="EXR_UPDATE" localSheetId="74">#REF!</definedName>
    <definedName name="EXR_UPDATE" localSheetId="11">#REF!</definedName>
    <definedName name="EXR_UPDATE" localSheetId="12">#REF!</definedName>
    <definedName name="EXR_UPDATE" localSheetId="13">#REF!</definedName>
    <definedName name="EXR_UPDATE" localSheetId="10">#REF!</definedName>
    <definedName name="EXR_UPDATE" localSheetId="38">#REF!</definedName>
    <definedName name="EXR_UPDATE" localSheetId="30">#REF!</definedName>
    <definedName name="EXR_UPDATE" localSheetId="39">#REF!</definedName>
    <definedName name="EXR_UPDATE" localSheetId="40">#REF!</definedName>
    <definedName name="EXR_UPDATE" localSheetId="41">#REF!</definedName>
    <definedName name="EXR_UPDATE" localSheetId="46">#REF!</definedName>
    <definedName name="EXR_UPDATE" localSheetId="52">#REF!</definedName>
    <definedName name="EXR_UPDATE" localSheetId="53">#REF!</definedName>
    <definedName name="EXR_UPDATE" localSheetId="64">#REF!</definedName>
    <definedName name="EXR_UPDATE" localSheetId="65">#REF!</definedName>
    <definedName name="EXR_UPDATE" localSheetId="66">#REF!</definedName>
    <definedName name="EXR_UPDATE">#REF!</definedName>
    <definedName name="External_debt_indicators" localSheetId="11">#REF!:#REF!</definedName>
    <definedName name="External_debt_indicators" localSheetId="6">#REF!:#REF!</definedName>
    <definedName name="External_debt_indicators" localSheetId="7">#REF!:#REF!</definedName>
    <definedName name="External_debt_indicators" localSheetId="10">#REF!:#REF!</definedName>
    <definedName name="External_debt_indicators" localSheetId="38">#REF!:#REF!</definedName>
    <definedName name="External_debt_indicators" localSheetId="39">#REF!:#REF!</definedName>
    <definedName name="External_debt_indicators" localSheetId="46">[128]Table3!$F$8:$AB$437:'[128]Table3'!$AB$9</definedName>
    <definedName name="External_debt_indicators" localSheetId="51">#REF!:#REF!</definedName>
    <definedName name="External_debt_indicators" localSheetId="52">[128]Table3!$F$8:$AB$437:'[128]Table3'!$AB$9</definedName>
    <definedName name="External_debt_indicators" localSheetId="66">[128]Table3!$F$8:$AB$437:'[128]Table3'!$AB$9</definedName>
    <definedName name="External_debt_indicators">#REF!:#REF!</definedName>
    <definedName name="FAL" localSheetId="67">#REF!</definedName>
    <definedName name="FAL" localSheetId="68">#REF!</definedName>
    <definedName name="FAL" localSheetId="69">#REF!</definedName>
    <definedName name="FAL" localSheetId="70">#REF!</definedName>
    <definedName name="FAL" localSheetId="72">#REF!</definedName>
    <definedName name="FAL" localSheetId="73">#REF!</definedName>
    <definedName name="FAL" localSheetId="74">#REF!</definedName>
    <definedName name="FAL" localSheetId="11">#REF!</definedName>
    <definedName name="FAL" localSheetId="12">#REF!</definedName>
    <definedName name="FAL" localSheetId="13">#REF!</definedName>
    <definedName name="FAL" localSheetId="23">#REF!</definedName>
    <definedName name="FAL" localSheetId="24">#REF!</definedName>
    <definedName name="FAL" localSheetId="26">#REF!</definedName>
    <definedName name="FAL" localSheetId="27">#REF!</definedName>
    <definedName name="FAL" localSheetId="42">#REF!</definedName>
    <definedName name="FAL" localSheetId="10">#REF!</definedName>
    <definedName name="FAL" localSheetId="38">#REF!</definedName>
    <definedName name="FAL" localSheetId="25">#REF!</definedName>
    <definedName name="FAL" localSheetId="30">#REF!</definedName>
    <definedName name="FAL" localSheetId="31">#REF!</definedName>
    <definedName name="FAL" localSheetId="34">#REF!</definedName>
    <definedName name="FAL" localSheetId="36">#REF!</definedName>
    <definedName name="FAL" localSheetId="37">#REF!</definedName>
    <definedName name="FAL" localSheetId="39">#REF!</definedName>
    <definedName name="FAL" localSheetId="40">#REF!</definedName>
    <definedName name="FAL" localSheetId="41">#REF!</definedName>
    <definedName name="FAL" localSheetId="46">#REF!</definedName>
    <definedName name="FAL" localSheetId="47">#REF!</definedName>
    <definedName name="FAL" localSheetId="48">#REF!</definedName>
    <definedName name="FAL" localSheetId="49">#REF!</definedName>
    <definedName name="FAL" localSheetId="52">#REF!</definedName>
    <definedName name="FAL" localSheetId="53">#REF!</definedName>
    <definedName name="FAL" localSheetId="64">#REF!</definedName>
    <definedName name="FAL" localSheetId="65">#REF!</definedName>
    <definedName name="FAL" localSheetId="66">#REF!</definedName>
    <definedName name="FAL">#REF!</definedName>
    <definedName name="FB" localSheetId="67">#REF!</definedName>
    <definedName name="FB" localSheetId="68">#REF!</definedName>
    <definedName name="FB" localSheetId="69">#REF!</definedName>
    <definedName name="FB" localSheetId="70">#REF!</definedName>
    <definedName name="FB" localSheetId="72">#REF!</definedName>
    <definedName name="FB" localSheetId="73">#REF!</definedName>
    <definedName name="FB" localSheetId="74">#REF!</definedName>
    <definedName name="FB" localSheetId="11">#REF!</definedName>
    <definedName name="FB" localSheetId="12">#REF!</definedName>
    <definedName name="FB" localSheetId="23">#REF!</definedName>
    <definedName name="FB" localSheetId="26">#REF!</definedName>
    <definedName name="FB" localSheetId="27">#REF!</definedName>
    <definedName name="FB" localSheetId="10">#REF!</definedName>
    <definedName name="FB" localSheetId="38">#REF!</definedName>
    <definedName name="FB" localSheetId="25">#REF!</definedName>
    <definedName name="FB" localSheetId="30">#REF!</definedName>
    <definedName name="FB" localSheetId="31">#REF!</definedName>
    <definedName name="FB" localSheetId="36">#REF!</definedName>
    <definedName name="FB" localSheetId="37">#REF!</definedName>
    <definedName name="FB" localSheetId="39">#REF!</definedName>
    <definedName name="FB" localSheetId="40">#REF!</definedName>
    <definedName name="FB" localSheetId="41">#REF!</definedName>
    <definedName name="FB" localSheetId="46">#REF!</definedName>
    <definedName name="FB" localSheetId="47">#REF!</definedName>
    <definedName name="FB" localSheetId="48">#REF!</definedName>
    <definedName name="FB" localSheetId="49">#REF!</definedName>
    <definedName name="FB" localSheetId="52">#REF!</definedName>
    <definedName name="FB" localSheetId="53">#REF!</definedName>
    <definedName name="FB" localSheetId="64">#REF!</definedName>
    <definedName name="FB" localSheetId="65">#REF!</definedName>
    <definedName name="FB">#REF!</definedName>
    <definedName name="FB1A" localSheetId="67">#REF!</definedName>
    <definedName name="FB1A" localSheetId="68">#REF!</definedName>
    <definedName name="FB1A" localSheetId="69">#REF!</definedName>
    <definedName name="FB1A" localSheetId="70">#REF!</definedName>
    <definedName name="FB1A" localSheetId="72">#REF!</definedName>
    <definedName name="FB1A" localSheetId="73">#REF!</definedName>
    <definedName name="FB1A" localSheetId="74">#REF!</definedName>
    <definedName name="FB1A" localSheetId="11">#REF!</definedName>
    <definedName name="FB1A" localSheetId="12">#REF!</definedName>
    <definedName name="FB1A" localSheetId="23">#REF!</definedName>
    <definedName name="FB1A" localSheetId="26">#REF!</definedName>
    <definedName name="FB1A" localSheetId="27">#REF!</definedName>
    <definedName name="FB1A" localSheetId="10">#REF!</definedName>
    <definedName name="FB1A" localSheetId="38">#REF!</definedName>
    <definedName name="FB1A" localSheetId="25">#REF!</definedName>
    <definedName name="FB1A" localSheetId="30">#REF!</definedName>
    <definedName name="FB1A" localSheetId="31">#REF!</definedName>
    <definedName name="FB1A" localSheetId="36">#REF!</definedName>
    <definedName name="FB1A" localSheetId="37">#REF!</definedName>
    <definedName name="FB1A" localSheetId="39">#REF!</definedName>
    <definedName name="FB1A" localSheetId="40">#REF!</definedName>
    <definedName name="FB1A" localSheetId="41">#REF!</definedName>
    <definedName name="FB1A" localSheetId="46">#REF!</definedName>
    <definedName name="FB1A" localSheetId="47">#REF!</definedName>
    <definedName name="FB1A" localSheetId="48">#REF!</definedName>
    <definedName name="FB1A" localSheetId="49">#REF!</definedName>
    <definedName name="FB1A" localSheetId="52">#REF!</definedName>
    <definedName name="FB1A" localSheetId="53">#REF!</definedName>
    <definedName name="FB1A" localSheetId="64">#REF!</definedName>
    <definedName name="FB1A" localSheetId="65">#REF!</definedName>
    <definedName name="FB1A">#REF!</definedName>
    <definedName name="fdfd" localSheetId="67" hidden="1">'[39]Fax a enviar'!#REF!</definedName>
    <definedName name="fdfd" localSheetId="68" hidden="1">'[39]Fax a enviar'!#REF!</definedName>
    <definedName name="fdfd" localSheetId="69" hidden="1">'[39]Fax a enviar'!#REF!</definedName>
    <definedName name="fdfd" localSheetId="70" hidden="1">'[39]Fax a enviar'!#REF!</definedName>
    <definedName name="fdfd" localSheetId="72" hidden="1">'[39]Fax a enviar'!#REF!</definedName>
    <definedName name="fdfd" localSheetId="73" hidden="1">'[39]Fax a enviar'!#REF!</definedName>
    <definedName name="fdfd" localSheetId="74" hidden="1">'[39]Fax a enviar'!#REF!</definedName>
    <definedName name="fdfd" localSheetId="11" hidden="1">#REF!</definedName>
    <definedName name="fdfd" localSheetId="23" hidden="1">#REF!</definedName>
    <definedName name="fdfd" localSheetId="24" hidden="1">#REF!</definedName>
    <definedName name="fdfd" localSheetId="26" hidden="1">#REF!</definedName>
    <definedName name="fdfd" localSheetId="10" hidden="1">#REF!</definedName>
    <definedName name="fdfd" localSheetId="38" hidden="1">#REF!</definedName>
    <definedName name="fdfd" localSheetId="25" hidden="1">#REF!</definedName>
    <definedName name="fdfd" localSheetId="30" hidden="1">'[39]Fax a enviar'!#REF!</definedName>
    <definedName name="fdfd" localSheetId="31" hidden="1">#REF!</definedName>
    <definedName name="fdfd" localSheetId="36" hidden="1">'[39]Fax a enviar'!#REF!</definedName>
    <definedName name="fdfd" localSheetId="37" hidden="1">'[39]Fax a enviar'!#REF!</definedName>
    <definedName name="fdfd" localSheetId="39" hidden="1">#REF!</definedName>
    <definedName name="fdfd" localSheetId="40" hidden="1">'[39]Fax a enviar'!#REF!</definedName>
    <definedName name="fdfd" localSheetId="41" hidden="1">'[39]Fax a enviar'!#REF!</definedName>
    <definedName name="fdfd" localSheetId="46" hidden="1">'[39]Fax a enviar'!#REF!</definedName>
    <definedName name="fdfd" localSheetId="47" hidden="1">#REF!</definedName>
    <definedName name="fdfd" localSheetId="48" hidden="1">#REF!</definedName>
    <definedName name="fdfd" localSheetId="49" hidden="1">#REF!</definedName>
    <definedName name="fdfd" localSheetId="51" hidden="1">#REF!</definedName>
    <definedName name="fdfd" localSheetId="52" hidden="1">#REF!</definedName>
    <definedName name="fdfd" localSheetId="64" hidden="1">'[39]Fax a enviar'!#REF!</definedName>
    <definedName name="fdfd" localSheetId="65" hidden="1">'[39]Fax a enviar'!#REF!</definedName>
    <definedName name="fdfd" localSheetId="66" hidden="1">'[39]Fax a enviar'!#REF!</definedName>
    <definedName name="fdfd" hidden="1">#REF!</definedName>
    <definedName name="fdfdd" localSheetId="67" hidden="1">#REF!</definedName>
    <definedName name="fdfdd" localSheetId="68" hidden="1">#REF!</definedName>
    <definedName name="fdfdd" localSheetId="69" hidden="1">#REF!</definedName>
    <definedName name="fdfdd" localSheetId="70" hidden="1">#REF!</definedName>
    <definedName name="fdfdd" localSheetId="72" hidden="1">#REF!</definedName>
    <definedName name="fdfdd" localSheetId="73" hidden="1">#REF!</definedName>
    <definedName name="fdfdd" localSheetId="74" hidden="1">#REF!</definedName>
    <definedName name="fdfdd" localSheetId="11" hidden="1">#REF!</definedName>
    <definedName name="fdfdd" localSheetId="12" hidden="1">#REF!</definedName>
    <definedName name="fdfdd" localSheetId="13" hidden="1">#REF!</definedName>
    <definedName name="fdfdd" localSheetId="23" hidden="1">#REF!</definedName>
    <definedName name="fdfdd" localSheetId="24" hidden="1">#REF!</definedName>
    <definedName name="fdfdd" localSheetId="26" hidden="1">#REF!</definedName>
    <definedName name="fdfdd" localSheetId="27" hidden="1">#REF!</definedName>
    <definedName name="fdfdd" localSheetId="42" hidden="1">#REF!</definedName>
    <definedName name="fdfdd" localSheetId="10" hidden="1">#REF!</definedName>
    <definedName name="fdfdd" localSheetId="38" hidden="1">#REF!</definedName>
    <definedName name="fdfdd" localSheetId="25" hidden="1">#REF!</definedName>
    <definedName name="fdfdd" localSheetId="30" hidden="1">#REF!</definedName>
    <definedName name="fdfdd" localSheetId="31" hidden="1">#REF!</definedName>
    <definedName name="fdfdd" localSheetId="34" hidden="1">#REF!</definedName>
    <definedName name="fdfdd" localSheetId="36" hidden="1">#REF!</definedName>
    <definedName name="fdfdd" localSheetId="37" hidden="1">#REF!</definedName>
    <definedName name="fdfdd" localSheetId="39" hidden="1">#REF!</definedName>
    <definedName name="fdfdd" localSheetId="40" hidden="1">#REF!</definedName>
    <definedName name="fdfdd" localSheetId="41" hidden="1">#REF!</definedName>
    <definedName name="fdfdd" localSheetId="46" hidden="1">#REF!</definedName>
    <definedName name="fdfdd" localSheetId="47" hidden="1">#REF!</definedName>
    <definedName name="fdfdd" localSheetId="48" hidden="1">#REF!</definedName>
    <definedName name="fdfdd" localSheetId="49" hidden="1">#REF!</definedName>
    <definedName name="fdfdd" localSheetId="52" hidden="1">#REF!</definedName>
    <definedName name="fdfdd" localSheetId="53" hidden="1">#REF!</definedName>
    <definedName name="fdfdd" localSheetId="64" hidden="1">#REF!</definedName>
    <definedName name="fdfdd" localSheetId="65" hidden="1">#REF!</definedName>
    <definedName name="fdfdd" localSheetId="66" hidden="1">#REF!</definedName>
    <definedName name="fdfdd" hidden="1">#REF!</definedName>
    <definedName name="fdfddf" localSheetId="67" hidden="1">#REF!</definedName>
    <definedName name="fdfddf" localSheetId="68" hidden="1">#REF!</definedName>
    <definedName name="fdfddf" localSheetId="69" hidden="1">#REF!</definedName>
    <definedName name="fdfddf" localSheetId="70" hidden="1">#REF!</definedName>
    <definedName name="fdfddf" localSheetId="72" hidden="1">#REF!</definedName>
    <definedName name="fdfddf" localSheetId="73" hidden="1">#REF!</definedName>
    <definedName name="fdfddf" localSheetId="74" hidden="1">#REF!</definedName>
    <definedName name="fdfddf" localSheetId="11" hidden="1">#REF!</definedName>
    <definedName name="fdfddf" localSheetId="12" hidden="1">#REF!</definedName>
    <definedName name="fdfddf" localSheetId="13" hidden="1">#REF!</definedName>
    <definedName name="fdfddf" localSheetId="23" hidden="1">#REF!</definedName>
    <definedName name="fdfddf" localSheetId="26" hidden="1">#REF!</definedName>
    <definedName name="fdfddf" localSheetId="27" hidden="1">#REF!</definedName>
    <definedName name="fdfddf" localSheetId="10" hidden="1">#REF!</definedName>
    <definedName name="fdfddf" localSheetId="38" hidden="1">#REF!</definedName>
    <definedName name="fdfddf" localSheetId="25" hidden="1">#REF!</definedName>
    <definedName name="fdfddf" localSheetId="30" hidden="1">#REF!</definedName>
    <definedName name="fdfddf" localSheetId="31" hidden="1">#REF!</definedName>
    <definedName name="fdfddf" localSheetId="36" hidden="1">#REF!</definedName>
    <definedName name="fdfddf" localSheetId="37" hidden="1">#REF!</definedName>
    <definedName name="fdfddf" localSheetId="39" hidden="1">#REF!</definedName>
    <definedName name="fdfddf" localSheetId="40" hidden="1">#REF!</definedName>
    <definedName name="fdfddf" localSheetId="41" hidden="1">#REF!</definedName>
    <definedName name="fdfddf" localSheetId="46" hidden="1">#REF!</definedName>
    <definedName name="fdfddf" localSheetId="47" hidden="1">#REF!</definedName>
    <definedName name="fdfddf" localSheetId="48" hidden="1">#REF!</definedName>
    <definedName name="fdfddf" localSheetId="49" hidden="1">#REF!</definedName>
    <definedName name="fdfddf" localSheetId="52" hidden="1">#REF!</definedName>
    <definedName name="fdfddf" localSheetId="53" hidden="1">#REF!</definedName>
    <definedName name="fdfddf" localSheetId="64" hidden="1">#REF!</definedName>
    <definedName name="fdfddf" localSheetId="65" hidden="1">#REF!</definedName>
    <definedName name="fdfddf" hidden="1">#REF!</definedName>
    <definedName name="fdfdf" localSheetId="67" hidden="1">'[39]Fax a enviar'!#REF!</definedName>
    <definedName name="fdfdf" localSheetId="68" hidden="1">'[39]Fax a enviar'!#REF!</definedName>
    <definedName name="fdfdf" localSheetId="69" hidden="1">'[39]Fax a enviar'!#REF!</definedName>
    <definedName name="fdfdf" localSheetId="70" hidden="1">'[39]Fax a enviar'!#REF!</definedName>
    <definedName name="fdfdf" localSheetId="72" hidden="1">'[39]Fax a enviar'!#REF!</definedName>
    <definedName name="fdfdf" localSheetId="73" hidden="1">'[39]Fax a enviar'!#REF!</definedName>
    <definedName name="fdfdf" localSheetId="74" hidden="1">'[39]Fax a enviar'!#REF!</definedName>
    <definedName name="fdfdf" localSheetId="11" hidden="1">#REF!</definedName>
    <definedName name="fdfdf" localSheetId="12" hidden="1">#REF!</definedName>
    <definedName name="fdfdf" localSheetId="13" hidden="1">#REF!</definedName>
    <definedName name="fdfdf" localSheetId="23" hidden="1">#REF!</definedName>
    <definedName name="fdfdf" localSheetId="24" hidden="1">#REF!</definedName>
    <definedName name="fdfdf" localSheetId="26" hidden="1">#REF!</definedName>
    <definedName name="fdfdf" localSheetId="10" hidden="1">#REF!</definedName>
    <definedName name="fdfdf" localSheetId="38" hidden="1">#REF!</definedName>
    <definedName name="fdfdf" localSheetId="25" hidden="1">#REF!</definedName>
    <definedName name="fdfdf" localSheetId="30" hidden="1">'[39]Fax a enviar'!#REF!</definedName>
    <definedName name="fdfdf" localSheetId="31" hidden="1">#REF!</definedName>
    <definedName name="fdfdf" localSheetId="36" hidden="1">'[39]Fax a enviar'!#REF!</definedName>
    <definedName name="fdfdf" localSheetId="37" hidden="1">'[39]Fax a enviar'!#REF!</definedName>
    <definedName name="fdfdf" localSheetId="39" hidden="1">#REF!</definedName>
    <definedName name="fdfdf" localSheetId="40" hidden="1">'[39]Fax a enviar'!#REF!</definedName>
    <definedName name="fdfdf" localSheetId="41" hidden="1">'[39]Fax a enviar'!#REF!</definedName>
    <definedName name="fdfdf" localSheetId="46" hidden="1">'[39]Fax a enviar'!#REF!</definedName>
    <definedName name="fdfdf" localSheetId="47" hidden="1">#REF!</definedName>
    <definedName name="fdfdf" localSheetId="51" hidden="1">#REF!</definedName>
    <definedName name="fdfdf" localSheetId="52" hidden="1">#REF!</definedName>
    <definedName name="fdfdf" localSheetId="64" hidden="1">'[39]Fax a enviar'!#REF!</definedName>
    <definedName name="fdfdf" localSheetId="65" hidden="1">'[39]Fax a enviar'!#REF!</definedName>
    <definedName name="fdfdf" localSheetId="66" hidden="1">'[39]Fax a enviar'!#REF!</definedName>
    <definedName name="fdfdf" hidden="1">#REF!</definedName>
    <definedName name="fdfds" localSheetId="67" hidden="1">#REF!</definedName>
    <definedName name="fdfds" localSheetId="68" hidden="1">#REF!</definedName>
    <definedName name="fdfds" localSheetId="69" hidden="1">#REF!</definedName>
    <definedName name="fdfds" localSheetId="70" hidden="1">#REF!</definedName>
    <definedName name="fdfds" localSheetId="72" hidden="1">#REF!</definedName>
    <definedName name="fdfds" localSheetId="73" hidden="1">#REF!</definedName>
    <definedName name="fdfds" localSheetId="74" hidden="1">#REF!</definedName>
    <definedName name="fdfds" localSheetId="11" hidden="1">#REF!</definedName>
    <definedName name="fdfds" localSheetId="12" hidden="1">#REF!</definedName>
    <definedName name="fdfds" localSheetId="13" hidden="1">#REF!</definedName>
    <definedName name="fdfds" localSheetId="23" hidden="1">#REF!</definedName>
    <definedName name="fdfds" localSheetId="24" hidden="1">#REF!</definedName>
    <definedName name="fdfds" localSheetId="26" hidden="1">#REF!</definedName>
    <definedName name="fdfds" localSheetId="27" hidden="1">#REF!</definedName>
    <definedName name="fdfds" localSheetId="42" hidden="1">#REF!</definedName>
    <definedName name="fdfds" localSheetId="10" hidden="1">#REF!</definedName>
    <definedName name="fdfds" localSheetId="38" hidden="1">#REF!</definedName>
    <definedName name="fdfds" localSheetId="25" hidden="1">#REF!</definedName>
    <definedName name="fdfds" localSheetId="30" hidden="1">#REF!</definedName>
    <definedName name="fdfds" localSheetId="31" hidden="1">#REF!</definedName>
    <definedName name="fdfds" localSheetId="34" hidden="1">#REF!</definedName>
    <definedName name="fdfds" localSheetId="36" hidden="1">#REF!</definedName>
    <definedName name="fdfds" localSheetId="37" hidden="1">#REF!</definedName>
    <definedName name="fdfds" localSheetId="39" hidden="1">#REF!</definedName>
    <definedName name="fdfds" localSheetId="40" hidden="1">#REF!</definedName>
    <definedName name="fdfds" localSheetId="41" hidden="1">#REF!</definedName>
    <definedName name="fdfds" localSheetId="46" hidden="1">#REF!</definedName>
    <definedName name="fdfds" localSheetId="47" hidden="1">#REF!</definedName>
    <definedName name="fdfds" localSheetId="48" hidden="1">#REF!</definedName>
    <definedName name="fdfds" localSheetId="49" hidden="1">#REF!</definedName>
    <definedName name="fdfds" localSheetId="52" hidden="1">#REF!</definedName>
    <definedName name="fdfds" localSheetId="53" hidden="1">#REF!</definedName>
    <definedName name="fdfds" localSheetId="64" hidden="1">#REF!</definedName>
    <definedName name="fdfds" localSheetId="65" hidden="1">#REF!</definedName>
    <definedName name="fdfds" localSheetId="66" hidden="1">#REF!</definedName>
    <definedName name="fdfds" hidden="1">#REF!</definedName>
    <definedName name="fdfdsafsdf" localSheetId="67" hidden="1">'[115]Fax a enviar'!#REF!</definedName>
    <definedName name="fdfdsafsdf" localSheetId="68" hidden="1">'[115]Fax a enviar'!#REF!</definedName>
    <definedName name="fdfdsafsdf" localSheetId="69" hidden="1">'[115]Fax a enviar'!#REF!</definedName>
    <definedName name="fdfdsafsdf" localSheetId="70" hidden="1">'[115]Fax a enviar'!#REF!</definedName>
    <definedName name="fdfdsafsdf" localSheetId="72" hidden="1">'[115]Fax a enviar'!#REF!</definedName>
    <definedName name="fdfdsafsdf" localSheetId="73" hidden="1">'[115]Fax a enviar'!#REF!</definedName>
    <definedName name="fdfdsafsdf" localSheetId="74" hidden="1">'[115]Fax a enviar'!#REF!</definedName>
    <definedName name="fdfdsafsdf" localSheetId="11" hidden="1">#REF!</definedName>
    <definedName name="fdfdsafsdf" localSheetId="12" hidden="1">#REF!</definedName>
    <definedName name="fdfdsafsdf" localSheetId="13" hidden="1">#REF!</definedName>
    <definedName name="fdfdsafsdf" localSheetId="23" hidden="1">#REF!</definedName>
    <definedName name="fdfdsafsdf" localSheetId="24" hidden="1">#REF!</definedName>
    <definedName name="fdfdsafsdf" localSheetId="26" hidden="1">#REF!</definedName>
    <definedName name="fdfdsafsdf" localSheetId="42" hidden="1">'[115]Fax a enviar'!#REF!</definedName>
    <definedName name="fdfdsafsdf" localSheetId="10" hidden="1">#REF!</definedName>
    <definedName name="fdfdsafsdf" localSheetId="38" hidden="1">#REF!</definedName>
    <definedName name="fdfdsafsdf" localSheetId="25" hidden="1">#REF!</definedName>
    <definedName name="fdfdsafsdf" localSheetId="30" hidden="1">'[115]Fax a enviar'!#REF!</definedName>
    <definedName name="fdfdsafsdf" localSheetId="31" hidden="1">#REF!</definedName>
    <definedName name="fdfdsafsdf" localSheetId="34" hidden="1">#REF!</definedName>
    <definedName name="fdfdsafsdf" localSheetId="36" hidden="1">'[115]Fax a enviar'!#REF!</definedName>
    <definedName name="fdfdsafsdf" localSheetId="37" hidden="1">'[115]Fax a enviar'!#REF!</definedName>
    <definedName name="fdfdsafsdf" localSheetId="39" hidden="1">#REF!</definedName>
    <definedName name="fdfdsafsdf" localSheetId="40" hidden="1">'[115]Fax a enviar'!#REF!</definedName>
    <definedName name="fdfdsafsdf" localSheetId="41" hidden="1">'[115]Fax a enviar'!#REF!</definedName>
    <definedName name="fdfdsafsdf" localSheetId="46" hidden="1">'[115]Fax a enviar'!#REF!</definedName>
    <definedName name="fdfdsafsdf" localSheetId="47" hidden="1">#REF!</definedName>
    <definedName name="fdfdsafsdf" localSheetId="51" hidden="1">#REF!</definedName>
    <definedName name="fdfdsafsdf" localSheetId="52" hidden="1">#REF!</definedName>
    <definedName name="fdfdsafsdf" localSheetId="64" hidden="1">'[115]Fax a enviar'!#REF!</definedName>
    <definedName name="fdfdsafsdf" localSheetId="65" hidden="1">'[115]Fax a enviar'!#REF!</definedName>
    <definedName name="fdfdsafsdf" localSheetId="66" hidden="1">'[115]Fax a enviar'!#REF!</definedName>
    <definedName name="fdfdsafsdf" hidden="1">#REF!</definedName>
    <definedName name="fdfdsf" localSheetId="67" hidden="1">#REF!</definedName>
    <definedName name="fdfdsf" localSheetId="68" hidden="1">#REF!</definedName>
    <definedName name="fdfdsf" localSheetId="69" hidden="1">#REF!</definedName>
    <definedName name="fdfdsf" localSheetId="70" hidden="1">#REF!</definedName>
    <definedName name="fdfdsf" localSheetId="72" hidden="1">#REF!</definedName>
    <definedName name="fdfdsf" localSheetId="73" hidden="1">#REF!</definedName>
    <definedName name="fdfdsf" localSheetId="74" hidden="1">#REF!</definedName>
    <definedName name="fdfdsf" localSheetId="11" hidden="1">#REF!</definedName>
    <definedName name="fdfdsf" localSheetId="12" hidden="1">#REF!</definedName>
    <definedName name="fdfdsf" localSheetId="13" hidden="1">#REF!</definedName>
    <definedName name="fdfdsf" localSheetId="23" hidden="1">#REF!</definedName>
    <definedName name="fdfdsf" localSheetId="24" hidden="1">#REF!</definedName>
    <definedName name="fdfdsf" localSheetId="26" hidden="1">#REF!</definedName>
    <definedName name="fdfdsf" localSheetId="27" hidden="1">#REF!</definedName>
    <definedName name="fdfdsf" localSheetId="42" hidden="1">#REF!</definedName>
    <definedName name="fdfdsf" localSheetId="10" hidden="1">#REF!</definedName>
    <definedName name="fdfdsf" localSheetId="38" hidden="1">#REF!</definedName>
    <definedName name="fdfdsf" localSheetId="25" hidden="1">#REF!</definedName>
    <definedName name="fdfdsf" localSheetId="30" hidden="1">#REF!</definedName>
    <definedName name="fdfdsf" localSheetId="31" hidden="1">#REF!</definedName>
    <definedName name="fdfdsf" localSheetId="34" hidden="1">#REF!</definedName>
    <definedName name="fdfdsf" localSheetId="36" hidden="1">#REF!</definedName>
    <definedName name="fdfdsf" localSheetId="37" hidden="1">#REF!</definedName>
    <definedName name="fdfdsf" localSheetId="39" hidden="1">#REF!</definedName>
    <definedName name="fdfdsf" localSheetId="40" hidden="1">#REF!</definedName>
    <definedName name="fdfdsf" localSheetId="41" hidden="1">#REF!</definedName>
    <definedName name="fdfdsf" localSheetId="46" hidden="1">#REF!</definedName>
    <definedName name="fdfdsf" localSheetId="47" hidden="1">#REF!</definedName>
    <definedName name="fdfdsf" localSheetId="48" hidden="1">#REF!</definedName>
    <definedName name="fdfdsf" localSheetId="49" hidden="1">#REF!</definedName>
    <definedName name="fdfdsf" localSheetId="52" hidden="1">#REF!</definedName>
    <definedName name="fdfdsf" localSheetId="53" hidden="1">#REF!</definedName>
    <definedName name="fdfdsf" localSheetId="64" hidden="1">#REF!</definedName>
    <definedName name="fdfdsf" localSheetId="65" hidden="1">#REF!</definedName>
    <definedName name="fdfdsf" localSheetId="66" hidden="1">#REF!</definedName>
    <definedName name="fdfdsf" hidden="1">#REF!</definedName>
    <definedName name="fdfsd" localSheetId="67" hidden="1">'[76]Fax a enviar'!#REF!</definedName>
    <definedName name="fdfsd" localSheetId="68" hidden="1">'[76]Fax a enviar'!#REF!</definedName>
    <definedName name="fdfsd" localSheetId="69" hidden="1">'[76]Fax a enviar'!#REF!</definedName>
    <definedName name="fdfsd" localSheetId="70" hidden="1">'[76]Fax a enviar'!#REF!</definedName>
    <definedName name="fdfsd" localSheetId="72" hidden="1">'[76]Fax a enviar'!#REF!</definedName>
    <definedName name="fdfsd" localSheetId="73" hidden="1">'[76]Fax a enviar'!#REF!</definedName>
    <definedName name="fdfsd" localSheetId="74" hidden="1">'[76]Fax a enviar'!#REF!</definedName>
    <definedName name="fdfsd" localSheetId="11" hidden="1">#REF!</definedName>
    <definedName name="fdfsd" localSheetId="12" hidden="1">#REF!</definedName>
    <definedName name="fdfsd" localSheetId="13" hidden="1">#REF!</definedName>
    <definedName name="fdfsd" localSheetId="23" hidden="1">#REF!</definedName>
    <definedName name="fdfsd" localSheetId="24" hidden="1">#REF!</definedName>
    <definedName name="fdfsd" localSheetId="26" hidden="1">#REF!</definedName>
    <definedName name="fdfsd" localSheetId="42" hidden="1">'[76]Fax a enviar'!#REF!</definedName>
    <definedName name="fdfsd" localSheetId="10" hidden="1">#REF!</definedName>
    <definedName name="fdfsd" localSheetId="38" hidden="1">#REF!</definedName>
    <definedName name="fdfsd" localSheetId="25" hidden="1">#REF!</definedName>
    <definedName name="fdfsd" localSheetId="30" hidden="1">'[76]Fax a enviar'!#REF!</definedName>
    <definedName name="fdfsd" localSheetId="31" hidden="1">#REF!</definedName>
    <definedName name="fdfsd" localSheetId="34" hidden="1">#REF!</definedName>
    <definedName name="fdfsd" localSheetId="36" hidden="1">'[76]Fax a enviar'!#REF!</definedName>
    <definedName name="fdfsd" localSheetId="37" hidden="1">'[76]Fax a enviar'!#REF!</definedName>
    <definedName name="fdfsd" localSheetId="39" hidden="1">#REF!</definedName>
    <definedName name="fdfsd" localSheetId="40" hidden="1">'[76]Fax a enviar'!#REF!</definedName>
    <definedName name="fdfsd" localSheetId="41" hidden="1">'[76]Fax a enviar'!#REF!</definedName>
    <definedName name="fdfsd" localSheetId="46" hidden="1">'[76]Fax a enviar'!#REF!</definedName>
    <definedName name="fdfsd" localSheetId="47" hidden="1">#REF!</definedName>
    <definedName name="fdfsd" localSheetId="51" hidden="1">#REF!</definedName>
    <definedName name="fdfsd" localSheetId="52" hidden="1">#REF!</definedName>
    <definedName name="fdfsd" localSheetId="64" hidden="1">'[76]Fax a enviar'!#REF!</definedName>
    <definedName name="fdfsd" localSheetId="65" hidden="1">'[76]Fax a enviar'!#REF!</definedName>
    <definedName name="fdfsd" localSheetId="66" hidden="1">'[76]Fax a enviar'!#REF!</definedName>
    <definedName name="fdfsd" hidden="1">#REF!</definedName>
    <definedName name="feb" localSheetId="67">[25]Programa!#REF!</definedName>
    <definedName name="feb" localSheetId="68">[25]Programa!#REF!</definedName>
    <definedName name="feb" localSheetId="69">[25]Programa!#REF!</definedName>
    <definedName name="feb" localSheetId="70">[25]Programa!#REF!</definedName>
    <definedName name="feb" localSheetId="72">[25]Programa!#REF!</definedName>
    <definedName name="feb" localSheetId="73">[25]Programa!#REF!</definedName>
    <definedName name="feb" localSheetId="74">[25]Programa!#REF!</definedName>
    <definedName name="feb" localSheetId="11">#REF!</definedName>
    <definedName name="feb" localSheetId="12">#REF!</definedName>
    <definedName name="feb" localSheetId="13">#REF!</definedName>
    <definedName name="feb" localSheetId="10">#REF!</definedName>
    <definedName name="feb" localSheetId="38">#REF!</definedName>
    <definedName name="feb" localSheetId="30">[26]Programa!#REF!</definedName>
    <definedName name="feb" localSheetId="39">#REF!</definedName>
    <definedName name="feb" localSheetId="40">[25]Programa!#REF!</definedName>
    <definedName name="feb" localSheetId="41">[25]Programa!#REF!</definedName>
    <definedName name="feb" localSheetId="46">[25]Programa!#REF!</definedName>
    <definedName name="feb" localSheetId="51">#REF!</definedName>
    <definedName name="feb" localSheetId="52">[25]Programa!#REF!</definedName>
    <definedName name="feb" localSheetId="53">[25]Programa!#REF!</definedName>
    <definedName name="feb" localSheetId="64">[25]Programa!#REF!</definedName>
    <definedName name="feb" localSheetId="65">[25]Programa!#REF!</definedName>
    <definedName name="feb" localSheetId="66">[25]Programa!#REF!</definedName>
    <definedName name="feb">#REF!</definedName>
    <definedName name="FEB._89" localSheetId="67">#REF!</definedName>
    <definedName name="FEB._89" localSheetId="68">#REF!</definedName>
    <definedName name="FEB._89" localSheetId="69">#REF!</definedName>
    <definedName name="FEB._89" localSheetId="70">#REF!</definedName>
    <definedName name="FEB._89" localSheetId="72">#REF!</definedName>
    <definedName name="FEB._89" localSheetId="73">#REF!</definedName>
    <definedName name="FEB._89" localSheetId="74">#REF!</definedName>
    <definedName name="FEB._89" localSheetId="11">#REF!</definedName>
    <definedName name="FEB._89" localSheetId="12">#REF!</definedName>
    <definedName name="FEB._89" localSheetId="13">#REF!</definedName>
    <definedName name="FEB._89" localSheetId="10">#REF!</definedName>
    <definedName name="FEB._89" localSheetId="38">#REF!</definedName>
    <definedName name="FEB._89" localSheetId="30">#REF!</definedName>
    <definedName name="FEB._89" localSheetId="39">#REF!</definedName>
    <definedName name="FEB._89" localSheetId="40">#REF!</definedName>
    <definedName name="FEB._89" localSheetId="41">#REF!</definedName>
    <definedName name="FEB._89" localSheetId="46">#REF!</definedName>
    <definedName name="FEB._89" localSheetId="52">#REF!</definedName>
    <definedName name="FEB._89" localSheetId="53">#REF!</definedName>
    <definedName name="FEB._89" localSheetId="64">#REF!</definedName>
    <definedName name="FEB._89" localSheetId="65">#REF!</definedName>
    <definedName name="FEB._89" localSheetId="66">#REF!</definedName>
    <definedName name="FEB._89">#REF!</definedName>
    <definedName name="fecha" localSheetId="67">[25]Programa!#REF!</definedName>
    <definedName name="fecha" localSheetId="68">[25]Programa!#REF!</definedName>
    <definedName name="fecha" localSheetId="69">[25]Programa!#REF!</definedName>
    <definedName name="fecha" localSheetId="70">[25]Programa!#REF!</definedName>
    <definedName name="fecha" localSheetId="72">[25]Programa!#REF!</definedName>
    <definedName name="fecha" localSheetId="73">[25]Programa!#REF!</definedName>
    <definedName name="fecha" localSheetId="74">[25]Programa!#REF!</definedName>
    <definedName name="fecha" localSheetId="11">#REF!</definedName>
    <definedName name="fecha" localSheetId="12">#REF!</definedName>
    <definedName name="fecha" localSheetId="13">#REF!</definedName>
    <definedName name="fecha" localSheetId="10">#REF!</definedName>
    <definedName name="fecha" localSheetId="38">#REF!</definedName>
    <definedName name="fecha" localSheetId="30">[26]Programa!#REF!</definedName>
    <definedName name="fecha" localSheetId="39">#REF!</definedName>
    <definedName name="fecha" localSheetId="40">[25]Programa!#REF!</definedName>
    <definedName name="fecha" localSheetId="41">[25]Programa!#REF!</definedName>
    <definedName name="fecha" localSheetId="46">[25]Programa!#REF!</definedName>
    <definedName name="fecha" localSheetId="51">#REF!</definedName>
    <definedName name="fecha" localSheetId="52">[25]Programa!#REF!</definedName>
    <definedName name="fecha" localSheetId="53">[25]Programa!#REF!</definedName>
    <definedName name="fecha" localSheetId="64">[25]Programa!#REF!</definedName>
    <definedName name="fecha" localSheetId="65">[25]Programa!#REF!</definedName>
    <definedName name="fecha" localSheetId="66">[25]Programa!#REF!</definedName>
    <definedName name="fecha">#REF!</definedName>
    <definedName name="fechas" localSheetId="67">[71]Contribution!$K$51:$DC$52</definedName>
    <definedName name="fechas" localSheetId="68">[71]Contribution!$K$51:$DC$52</definedName>
    <definedName name="fechas" localSheetId="69">[71]Contribution!$K$51:$DC$52</definedName>
    <definedName name="fechas" localSheetId="70">[71]Contribution!$K$51:$DC$52</definedName>
    <definedName name="fechas" localSheetId="72">[71]Contribution!$K$51:$DC$52</definedName>
    <definedName name="fechas" localSheetId="73">[71]Contribution!$K$51:$DC$52</definedName>
    <definedName name="fechas" localSheetId="74">[71]Contribution!$K$51:$DC$52</definedName>
    <definedName name="fechas" localSheetId="11">#REF!</definedName>
    <definedName name="fechas" localSheetId="10">#REF!</definedName>
    <definedName name="fechas" localSheetId="38">#REF!</definedName>
    <definedName name="fechas" localSheetId="30">[72]Contribution!$K$51:$DC$52</definedName>
    <definedName name="fechas" localSheetId="39">#REF!</definedName>
    <definedName name="fechas" localSheetId="40">[71]Contribution!$K$51:$DC$52</definedName>
    <definedName name="fechas" localSheetId="41">[71]Contribution!$K$51:$DC$52</definedName>
    <definedName name="fechas" localSheetId="46">[71]Contribution!$K$51:$DC$52</definedName>
    <definedName name="fechas" localSheetId="51">#REF!</definedName>
    <definedName name="fechas" localSheetId="52">[71]Contribution!$K$51:$DC$52</definedName>
    <definedName name="fechas" localSheetId="53">[71]Contribution!$K$51:$DC$52</definedName>
    <definedName name="fechas" localSheetId="65">[71]Contribution!$K$51:$DC$52</definedName>
    <definedName name="fechas" localSheetId="66">[71]Contribution!$K$51:$DC$52</definedName>
    <definedName name="fechas">#REF!</definedName>
    <definedName name="fed" localSheetId="67" hidden="1">{"Riqfin97",#N/A,FALSE,"Tran";"Riqfinpro",#N/A,FALSE,"Tran"}</definedName>
    <definedName name="fed" localSheetId="68" hidden="1">{"Riqfin97",#N/A,FALSE,"Tran";"Riqfinpro",#N/A,FALSE,"Tran"}</definedName>
    <definedName name="fed" localSheetId="69" hidden="1">{"Riqfin97",#N/A,FALSE,"Tran";"Riqfinpro",#N/A,FALSE,"Tran"}</definedName>
    <definedName name="fed" localSheetId="70" hidden="1">{"Riqfin97",#N/A,FALSE,"Tran";"Riqfinpro",#N/A,FALSE,"Tran"}</definedName>
    <definedName name="fed" localSheetId="72" hidden="1">{"Riqfin97",#N/A,FALSE,"Tran";"Riqfinpro",#N/A,FALSE,"Tran"}</definedName>
    <definedName name="fed" localSheetId="73" hidden="1">{"Riqfin97",#N/A,FALSE,"Tran";"Riqfinpro",#N/A,FALSE,"Tran"}</definedName>
    <definedName name="fed" localSheetId="74" hidden="1">{"Riqfin97",#N/A,FALSE,"Tran";"Riqfinpro",#N/A,FALSE,"Tran"}</definedName>
    <definedName name="fed" localSheetId="11" hidden="1">{"Riqfin97",#N/A,FALSE,"Tran";"Riqfinpro",#N/A,FALSE,"Tran"}</definedName>
    <definedName name="fed" localSheetId="12" hidden="1">{"Riqfin97",#N/A,FALSE,"Tran";"Riqfinpro",#N/A,FALSE,"Tran"}</definedName>
    <definedName name="fed" localSheetId="13" hidden="1">{"Riqfin97",#N/A,FALSE,"Tran";"Riqfinpro",#N/A,FALSE,"Tran"}</definedName>
    <definedName name="fed" localSheetId="23" hidden="1">{"Riqfin97",#N/A,FALSE,"Tran";"Riqfinpro",#N/A,FALSE,"Tran"}</definedName>
    <definedName name="fed" localSheetId="24" hidden="1">{"Riqfin97",#N/A,FALSE,"Tran";"Riqfinpro",#N/A,FALSE,"Tran"}</definedName>
    <definedName name="fed" localSheetId="26" hidden="1">{"Riqfin97",#N/A,FALSE,"Tran";"Riqfinpro",#N/A,FALSE,"Tran"}</definedName>
    <definedName name="fed" localSheetId="27" hidden="1">{"Riqfin97",#N/A,FALSE,"Tran";"Riqfinpro",#N/A,FALSE,"Tran"}</definedName>
    <definedName name="fed" localSheetId="42" hidden="1">{"Riqfin97",#N/A,FALSE,"Tran";"Riqfinpro",#N/A,FALSE,"Tran"}</definedName>
    <definedName name="fed" localSheetId="6" hidden="1">{"Riqfin97",#N/A,FALSE,"Tran";"Riqfinpro",#N/A,FALSE,"Tran"}</definedName>
    <definedName name="fed" localSheetId="7" hidden="1">{"Riqfin97",#N/A,FALSE,"Tran";"Riqfinpro",#N/A,FALSE,"Tran"}</definedName>
    <definedName name="fed" localSheetId="10" hidden="1">{"Riqfin97",#N/A,FALSE,"Tran";"Riqfinpro",#N/A,FALSE,"Tran"}</definedName>
    <definedName name="fed" localSheetId="38" hidden="1">{"Riqfin97",#N/A,FALSE,"Tran";"Riqfinpro",#N/A,FALSE,"Tran"}</definedName>
    <definedName name="fed" localSheetId="25" hidden="1">{"Riqfin97",#N/A,FALSE,"Tran";"Riqfinpro",#N/A,FALSE,"Tran"}</definedName>
    <definedName name="fed" localSheetId="28" hidden="1">{"Riqfin97",#N/A,FALSE,"Tran";"Riqfinpro",#N/A,FALSE,"Tran"}</definedName>
    <definedName name="fed" localSheetId="30" hidden="1">{"Riqfin97",#N/A,FALSE,"Tran";"Riqfinpro",#N/A,FALSE,"Tran"}</definedName>
    <definedName name="fed" localSheetId="31" hidden="1">{"Riqfin97",#N/A,FALSE,"Tran";"Riqfinpro",#N/A,FALSE,"Tran"}</definedName>
    <definedName name="fed" localSheetId="32" hidden="1">{"Riqfin97",#N/A,FALSE,"Tran";"Riqfinpro",#N/A,FALSE,"Tran"}</definedName>
    <definedName name="fed" localSheetId="33" hidden="1">{"Riqfin97",#N/A,FALSE,"Tran";"Riqfinpro",#N/A,FALSE,"Tran"}</definedName>
    <definedName name="fed" localSheetId="34" hidden="1">{"Riqfin97",#N/A,FALSE,"Tran";"Riqfinpro",#N/A,FALSE,"Tran"}</definedName>
    <definedName name="fed" localSheetId="35" hidden="1">{"Riqfin97",#N/A,FALSE,"Tran";"Riqfinpro",#N/A,FALSE,"Tran"}</definedName>
    <definedName name="fed" localSheetId="36" hidden="1">{"Riqfin97",#N/A,FALSE,"Tran";"Riqfinpro",#N/A,FALSE,"Tran"}</definedName>
    <definedName name="fed" localSheetId="37" hidden="1">{"Riqfin97",#N/A,FALSE,"Tran";"Riqfinpro",#N/A,FALSE,"Tran"}</definedName>
    <definedName name="fed" localSheetId="39" hidden="1">{"Riqfin97",#N/A,FALSE,"Tran";"Riqfinpro",#N/A,FALSE,"Tran"}</definedName>
    <definedName name="fed" localSheetId="40" hidden="1">{"Riqfin97",#N/A,FALSE,"Tran";"Riqfinpro",#N/A,FALSE,"Tran"}</definedName>
    <definedName name="fed" localSheetId="41" hidden="1">{"Riqfin97",#N/A,FALSE,"Tran";"Riqfinpro",#N/A,FALSE,"Tran"}</definedName>
    <definedName name="fed" localSheetId="46" hidden="1">{"Riqfin97",#N/A,FALSE,"Tran";"Riqfinpro",#N/A,FALSE,"Tran"}</definedName>
    <definedName name="fed" localSheetId="47" hidden="1">{"Riqfin97",#N/A,FALSE,"Tran";"Riqfinpro",#N/A,FALSE,"Tran"}</definedName>
    <definedName name="fed" localSheetId="48" hidden="1">{"Riqfin97",#N/A,FALSE,"Tran";"Riqfinpro",#N/A,FALSE,"Tran"}</definedName>
    <definedName name="fed" localSheetId="49" hidden="1">{"Riqfin97",#N/A,FALSE,"Tran";"Riqfinpro",#N/A,FALSE,"Tran"}</definedName>
    <definedName name="fed" localSheetId="50" hidden="1">{"Riqfin97",#N/A,FALSE,"Tran";"Riqfinpro",#N/A,FALSE,"Tran"}</definedName>
    <definedName name="fed" localSheetId="51" hidden="1">{"Riqfin97",#N/A,FALSE,"Tran";"Riqfinpro",#N/A,FALSE,"Tran"}</definedName>
    <definedName name="fed" localSheetId="52" hidden="1">{"Riqfin97",#N/A,FALSE,"Tran";"Riqfinpro",#N/A,FALSE,"Tran"}</definedName>
    <definedName name="fed" localSheetId="53" hidden="1">{"Riqfin97",#N/A,FALSE,"Tran";"Riqfinpro",#N/A,FALSE,"Tran"}</definedName>
    <definedName name="fed" localSheetId="64" hidden="1">{"Riqfin97",#N/A,FALSE,"Tran";"Riqfinpro",#N/A,FALSE,"Tran"}</definedName>
    <definedName name="fed" localSheetId="65" hidden="1">{"Riqfin97",#N/A,FALSE,"Tran";"Riqfinpro",#N/A,FALSE,"Tran"}</definedName>
    <definedName name="fed" localSheetId="66" hidden="1">{"Riqfin97",#N/A,FALSE,"Tran";"Riqfinpro",#N/A,FALSE,"Tran"}</definedName>
    <definedName name="fed" hidden="1">{"Riqfin97",#N/A,FALSE,"Tran";"Riqfinpro",#N/A,FALSE,"Tran"}</definedName>
    <definedName name="feere" localSheetId="67" hidden="1">'[108]Fax a enviar'!#REF!</definedName>
    <definedName name="feere" localSheetId="68" hidden="1">'[108]Fax a enviar'!#REF!</definedName>
    <definedName name="feere" localSheetId="69" hidden="1">'[108]Fax a enviar'!#REF!</definedName>
    <definedName name="feere" localSheetId="70" hidden="1">'[108]Fax a enviar'!#REF!</definedName>
    <definedName name="feere" localSheetId="72" hidden="1">'[108]Fax a enviar'!#REF!</definedName>
    <definedName name="feere" localSheetId="73" hidden="1">'[108]Fax a enviar'!#REF!</definedName>
    <definedName name="feere" localSheetId="74" hidden="1">'[108]Fax a enviar'!#REF!</definedName>
    <definedName name="feere" localSheetId="11" hidden="1">#REF!</definedName>
    <definedName name="feere" localSheetId="23" hidden="1">#REF!</definedName>
    <definedName name="feere" localSheetId="24" hidden="1">#REF!</definedName>
    <definedName name="feere" localSheetId="26" hidden="1">#REF!</definedName>
    <definedName name="feere" localSheetId="10" hidden="1">#REF!</definedName>
    <definedName name="feere" localSheetId="38" hidden="1">#REF!</definedName>
    <definedName name="feere" localSheetId="25" hidden="1">#REF!</definedName>
    <definedName name="feere" localSheetId="30" hidden="1">'[108]Fax a enviar'!#REF!</definedName>
    <definedName name="feere" localSheetId="39" hidden="1">#REF!</definedName>
    <definedName name="feere" localSheetId="46" hidden="1">'[108]Fax a enviar'!#REF!</definedName>
    <definedName name="feere" localSheetId="51" hidden="1">#REF!</definedName>
    <definedName name="feere" localSheetId="52" hidden="1">#REF!</definedName>
    <definedName name="feere" localSheetId="65" hidden="1">'[108]Fax a enviar'!#REF!</definedName>
    <definedName name="feere" localSheetId="66" hidden="1">'[108]Fax a enviar'!#REF!</definedName>
    <definedName name="feere" hidden="1">#REF!</definedName>
    <definedName name="fef" localSheetId="67" hidden="1">'[108]Fax a enviar'!#REF!</definedName>
    <definedName name="fef" localSheetId="68" hidden="1">'[108]Fax a enviar'!#REF!</definedName>
    <definedName name="fef" localSheetId="69" hidden="1">'[108]Fax a enviar'!#REF!</definedName>
    <definedName name="fef" localSheetId="70" hidden="1">'[108]Fax a enviar'!#REF!</definedName>
    <definedName name="fef" localSheetId="72" hidden="1">'[108]Fax a enviar'!#REF!</definedName>
    <definedName name="fef" localSheetId="73" hidden="1">'[108]Fax a enviar'!#REF!</definedName>
    <definedName name="fef" localSheetId="74" hidden="1">'[108]Fax a enviar'!#REF!</definedName>
    <definedName name="fef" localSheetId="11" hidden="1">#REF!</definedName>
    <definedName name="fef" localSheetId="23" hidden="1">#REF!</definedName>
    <definedName name="fef" localSheetId="24" hidden="1">#REF!</definedName>
    <definedName name="fef" localSheetId="26" hidden="1">#REF!</definedName>
    <definedName name="fef" localSheetId="10" hidden="1">#REF!</definedName>
    <definedName name="fef" localSheetId="38" hidden="1">#REF!</definedName>
    <definedName name="fef" localSheetId="25" hidden="1">#REF!</definedName>
    <definedName name="fef" localSheetId="30" hidden="1">'[108]Fax a enviar'!#REF!</definedName>
    <definedName name="fef" localSheetId="39" hidden="1">#REF!</definedName>
    <definedName name="fef" localSheetId="46" hidden="1">'[108]Fax a enviar'!#REF!</definedName>
    <definedName name="fef" localSheetId="51" hidden="1">#REF!</definedName>
    <definedName name="fef" localSheetId="52" hidden="1">#REF!</definedName>
    <definedName name="fef" localSheetId="65" hidden="1">'[108]Fax a enviar'!#REF!</definedName>
    <definedName name="fef" localSheetId="66" hidden="1">'[108]Fax a enviar'!#REF!</definedName>
    <definedName name="fef" hidden="1">#REF!</definedName>
    <definedName name="fer" localSheetId="67" hidden="1">{"Riqfin97",#N/A,FALSE,"Tran";"Riqfinpro",#N/A,FALSE,"Tran"}</definedName>
    <definedName name="fer" localSheetId="68" hidden="1">{"Riqfin97",#N/A,FALSE,"Tran";"Riqfinpro",#N/A,FALSE,"Tran"}</definedName>
    <definedName name="fer" localSheetId="69" hidden="1">{"Riqfin97",#N/A,FALSE,"Tran";"Riqfinpro",#N/A,FALSE,"Tran"}</definedName>
    <definedName name="fer" localSheetId="70" hidden="1">{"Riqfin97",#N/A,FALSE,"Tran";"Riqfinpro",#N/A,FALSE,"Tran"}</definedName>
    <definedName name="fer" localSheetId="72" hidden="1">{"Riqfin97",#N/A,FALSE,"Tran";"Riqfinpro",#N/A,FALSE,"Tran"}</definedName>
    <definedName name="fer" localSheetId="73" hidden="1">{"Riqfin97",#N/A,FALSE,"Tran";"Riqfinpro",#N/A,FALSE,"Tran"}</definedName>
    <definedName name="fer" localSheetId="74" hidden="1">{"Riqfin97",#N/A,FALSE,"Tran";"Riqfinpro",#N/A,FALSE,"Tran"}</definedName>
    <definedName name="fer" localSheetId="11" hidden="1">{"Riqfin97",#N/A,FALSE,"Tran";"Riqfinpro",#N/A,FALSE,"Tran"}</definedName>
    <definedName name="fer" localSheetId="12" hidden="1">{"Riqfin97",#N/A,FALSE,"Tran";"Riqfinpro",#N/A,FALSE,"Tran"}</definedName>
    <definedName name="fer" localSheetId="13" hidden="1">{"Riqfin97",#N/A,FALSE,"Tran";"Riqfinpro",#N/A,FALSE,"Tran"}</definedName>
    <definedName name="fer" localSheetId="23" hidden="1">{"Riqfin97",#N/A,FALSE,"Tran";"Riqfinpro",#N/A,FALSE,"Tran"}</definedName>
    <definedName name="fer" localSheetId="24" hidden="1">{"Riqfin97",#N/A,FALSE,"Tran";"Riqfinpro",#N/A,FALSE,"Tran"}</definedName>
    <definedName name="fer" localSheetId="26" hidden="1">{"Riqfin97",#N/A,FALSE,"Tran";"Riqfinpro",#N/A,FALSE,"Tran"}</definedName>
    <definedName name="fer" localSheetId="27" hidden="1">{"Riqfin97",#N/A,FALSE,"Tran";"Riqfinpro",#N/A,FALSE,"Tran"}</definedName>
    <definedName name="fer" localSheetId="42" hidden="1">{"Riqfin97",#N/A,FALSE,"Tran";"Riqfinpro",#N/A,FALSE,"Tran"}</definedName>
    <definedName name="fer" localSheetId="6" hidden="1">{"Riqfin97",#N/A,FALSE,"Tran";"Riqfinpro",#N/A,FALSE,"Tran"}</definedName>
    <definedName name="fer" localSheetId="7" hidden="1">{"Riqfin97",#N/A,FALSE,"Tran";"Riqfinpro",#N/A,FALSE,"Tran"}</definedName>
    <definedName name="fer" localSheetId="10" hidden="1">{"Riqfin97",#N/A,FALSE,"Tran";"Riqfinpro",#N/A,FALSE,"Tran"}</definedName>
    <definedName name="fer" localSheetId="38" hidden="1">{"Riqfin97",#N/A,FALSE,"Tran";"Riqfinpro",#N/A,FALSE,"Tran"}</definedName>
    <definedName name="fer" localSheetId="25" hidden="1">{"Riqfin97",#N/A,FALSE,"Tran";"Riqfinpro",#N/A,FALSE,"Tran"}</definedName>
    <definedName name="fer" localSheetId="28" hidden="1">{"Riqfin97",#N/A,FALSE,"Tran";"Riqfinpro",#N/A,FALSE,"Tran"}</definedName>
    <definedName name="fer" localSheetId="30" hidden="1">{"Riqfin97",#N/A,FALSE,"Tran";"Riqfinpro",#N/A,FALSE,"Tran"}</definedName>
    <definedName name="fer" localSheetId="31" hidden="1">{"Riqfin97",#N/A,FALSE,"Tran";"Riqfinpro",#N/A,FALSE,"Tran"}</definedName>
    <definedName name="fer" localSheetId="32" hidden="1">{"Riqfin97",#N/A,FALSE,"Tran";"Riqfinpro",#N/A,FALSE,"Tran"}</definedName>
    <definedName name="fer" localSheetId="33" hidden="1">{"Riqfin97",#N/A,FALSE,"Tran";"Riqfinpro",#N/A,FALSE,"Tran"}</definedName>
    <definedName name="fer" localSheetId="34" hidden="1">{"Riqfin97",#N/A,FALSE,"Tran";"Riqfinpro",#N/A,FALSE,"Tran"}</definedName>
    <definedName name="fer" localSheetId="35" hidden="1">{"Riqfin97",#N/A,FALSE,"Tran";"Riqfinpro",#N/A,FALSE,"Tran"}</definedName>
    <definedName name="fer" localSheetId="36" hidden="1">{"Riqfin97",#N/A,FALSE,"Tran";"Riqfinpro",#N/A,FALSE,"Tran"}</definedName>
    <definedName name="fer" localSheetId="37" hidden="1">{"Riqfin97",#N/A,FALSE,"Tran";"Riqfinpro",#N/A,FALSE,"Tran"}</definedName>
    <definedName name="fer" localSheetId="39" hidden="1">{"Riqfin97",#N/A,FALSE,"Tran";"Riqfinpro",#N/A,FALSE,"Tran"}</definedName>
    <definedName name="fer" localSheetId="40" hidden="1">{"Riqfin97",#N/A,FALSE,"Tran";"Riqfinpro",#N/A,FALSE,"Tran"}</definedName>
    <definedName name="fer" localSheetId="41" hidden="1">{"Riqfin97",#N/A,FALSE,"Tran";"Riqfinpro",#N/A,FALSE,"Tran"}</definedName>
    <definedName name="fer" localSheetId="46" hidden="1">{"Riqfin97",#N/A,FALSE,"Tran";"Riqfinpro",#N/A,FALSE,"Tran"}</definedName>
    <definedName name="fer" localSheetId="47" hidden="1">{"Riqfin97",#N/A,FALSE,"Tran";"Riqfinpro",#N/A,FALSE,"Tran"}</definedName>
    <definedName name="fer" localSheetId="48" hidden="1">{"Riqfin97",#N/A,FALSE,"Tran";"Riqfinpro",#N/A,FALSE,"Tran"}</definedName>
    <definedName name="fer" localSheetId="49" hidden="1">{"Riqfin97",#N/A,FALSE,"Tran";"Riqfinpro",#N/A,FALSE,"Tran"}</definedName>
    <definedName name="fer" localSheetId="50" hidden="1">{"Riqfin97",#N/A,FALSE,"Tran";"Riqfinpro",#N/A,FALSE,"Tran"}</definedName>
    <definedName name="fer" localSheetId="51" hidden="1">{"Riqfin97",#N/A,FALSE,"Tran";"Riqfinpro",#N/A,FALSE,"Tran"}</definedName>
    <definedName name="fer" localSheetId="52" hidden="1">{"Riqfin97",#N/A,FALSE,"Tran";"Riqfinpro",#N/A,FALSE,"Tran"}</definedName>
    <definedName name="fer" localSheetId="53" hidden="1">{"Riqfin97",#N/A,FALSE,"Tran";"Riqfinpro",#N/A,FALSE,"Tran"}</definedName>
    <definedName name="fer" localSheetId="64" hidden="1">{"Riqfin97",#N/A,FALSE,"Tran";"Riqfinpro",#N/A,FALSE,"Tran"}</definedName>
    <definedName name="fer" localSheetId="65" hidden="1">{"Riqfin97",#N/A,FALSE,"Tran";"Riqfinpro",#N/A,FALSE,"Tran"}</definedName>
    <definedName name="fer" localSheetId="66" hidden="1">{"Riqfin97",#N/A,FALSE,"Tran";"Riqfinpro",#N/A,FALSE,"Tran"}</definedName>
    <definedName name="fer" hidden="1">{"Riqfin97",#N/A,FALSE,"Tran";"Riqfinpro",#N/A,FALSE,"Tran"}</definedName>
    <definedName name="FF" localSheetId="67">#REF!</definedName>
    <definedName name="FF" localSheetId="68">#REF!</definedName>
    <definedName name="FF" localSheetId="69">#REF!</definedName>
    <definedName name="FF" localSheetId="70">#REF!</definedName>
    <definedName name="FF" localSheetId="72">#REF!</definedName>
    <definedName name="FF" localSheetId="73">#REF!</definedName>
    <definedName name="FF" localSheetId="74">#REF!</definedName>
    <definedName name="FF" localSheetId="11">#REF!</definedName>
    <definedName name="ff" localSheetId="12" hidden="1">{"Tab1",#N/A,FALSE,"P";"Tab2",#N/A,FALSE,"P"}</definedName>
    <definedName name="FF" localSheetId="13">#REF!</definedName>
    <definedName name="FF" localSheetId="23">#REF!</definedName>
    <definedName name="FF" localSheetId="24">#REF!</definedName>
    <definedName name="FF" localSheetId="26">#REF!</definedName>
    <definedName name="FF" localSheetId="27">#REF!</definedName>
    <definedName name="FF" localSheetId="42">#REF!</definedName>
    <definedName name="FF" localSheetId="10">#REF!</definedName>
    <definedName name="FF" localSheetId="38">#REF!</definedName>
    <definedName name="FF" localSheetId="25">#REF!</definedName>
    <definedName name="FF" localSheetId="30">#REF!</definedName>
    <definedName name="FF" localSheetId="31">#REF!</definedName>
    <definedName name="FF" localSheetId="34">#REF!</definedName>
    <definedName name="FF" localSheetId="36">#REF!</definedName>
    <definedName name="FF" localSheetId="37">#REF!</definedName>
    <definedName name="FF" localSheetId="39">#REF!</definedName>
    <definedName name="FF" localSheetId="40">#REF!</definedName>
    <definedName name="FF" localSheetId="41">#REF!</definedName>
    <definedName name="FF" localSheetId="46">#REF!</definedName>
    <definedName name="FF" localSheetId="47">#REF!</definedName>
    <definedName name="FF" localSheetId="48">#REF!</definedName>
    <definedName name="FF" localSheetId="49">#REF!</definedName>
    <definedName name="FF" localSheetId="52">#REF!</definedName>
    <definedName name="FF" localSheetId="53">#REF!</definedName>
    <definedName name="FF" localSheetId="64">#REF!</definedName>
    <definedName name="FF" localSheetId="65">#REF!</definedName>
    <definedName name="FF" localSheetId="66">#REF!</definedName>
    <definedName name="FF">#REF!</definedName>
    <definedName name="FF1A" localSheetId="67">#REF!</definedName>
    <definedName name="FF1A" localSheetId="68">#REF!</definedName>
    <definedName name="FF1A" localSheetId="69">#REF!</definedName>
    <definedName name="FF1A" localSheetId="70">#REF!</definedName>
    <definedName name="FF1A" localSheetId="72">#REF!</definedName>
    <definedName name="FF1A" localSheetId="73">#REF!</definedName>
    <definedName name="FF1A" localSheetId="74">#REF!</definedName>
    <definedName name="FF1A" localSheetId="11">#REF!</definedName>
    <definedName name="FF1A" localSheetId="12">#REF!</definedName>
    <definedName name="FF1A" localSheetId="13">#REF!</definedName>
    <definedName name="FF1A" localSheetId="23">#REF!</definedName>
    <definedName name="FF1A" localSheetId="26">#REF!</definedName>
    <definedName name="FF1A" localSheetId="27">#REF!</definedName>
    <definedName name="FF1A" localSheetId="10">#REF!</definedName>
    <definedName name="FF1A" localSheetId="38">#REF!</definedName>
    <definedName name="FF1A" localSheetId="25">#REF!</definedName>
    <definedName name="FF1A" localSheetId="30">#REF!</definedName>
    <definedName name="FF1A" localSheetId="31">#REF!</definedName>
    <definedName name="FF1A" localSheetId="36">#REF!</definedName>
    <definedName name="FF1A" localSheetId="37">#REF!</definedName>
    <definedName name="FF1A" localSheetId="39">#REF!</definedName>
    <definedName name="FF1A" localSheetId="40">#REF!</definedName>
    <definedName name="FF1A" localSheetId="41">#REF!</definedName>
    <definedName name="FF1A" localSheetId="46">#REF!</definedName>
    <definedName name="FF1A" localSheetId="47">#REF!</definedName>
    <definedName name="FF1A" localSheetId="48">#REF!</definedName>
    <definedName name="FF1A" localSheetId="49">#REF!</definedName>
    <definedName name="FF1A" localSheetId="52">#REF!</definedName>
    <definedName name="FF1A" localSheetId="53">#REF!</definedName>
    <definedName name="FF1A" localSheetId="64">#REF!</definedName>
    <definedName name="FF1A" localSheetId="65">#REF!</definedName>
    <definedName name="FF1A">#REF!</definedName>
    <definedName name="fff" localSheetId="67" hidden="1">#REF!</definedName>
    <definedName name="fff" localSheetId="68" hidden="1">#REF!</definedName>
    <definedName name="fff" localSheetId="69" hidden="1">#REF!</definedName>
    <definedName name="fff" localSheetId="70" hidden="1">#REF!</definedName>
    <definedName name="fff" localSheetId="72" hidden="1">#REF!</definedName>
    <definedName name="fff" localSheetId="73" hidden="1">#REF!</definedName>
    <definedName name="fff" localSheetId="74" hidden="1">#REF!</definedName>
    <definedName name="fff" localSheetId="11" hidden="1">#REF!</definedName>
    <definedName name="fff" localSheetId="12" hidden="1">{"Tab1",#N/A,FALSE,"P";"Tab2",#N/A,FALSE,"P"}</definedName>
    <definedName name="fff" localSheetId="13" hidden="1">#REF!</definedName>
    <definedName name="fff" localSheetId="23" hidden="1">#REF!</definedName>
    <definedName name="fff" localSheetId="24" hidden="1">#REF!</definedName>
    <definedName name="fff" localSheetId="26" hidden="1">#REF!</definedName>
    <definedName name="fff" localSheetId="27" hidden="1">#REF!</definedName>
    <definedName name="fff" localSheetId="10" hidden="1">#REF!</definedName>
    <definedName name="fff" localSheetId="38" hidden="1">#REF!</definedName>
    <definedName name="fff" localSheetId="25" hidden="1">#REF!</definedName>
    <definedName name="fff" localSheetId="30" hidden="1">#REF!</definedName>
    <definedName name="fff" localSheetId="31" hidden="1">#REF!</definedName>
    <definedName name="fff" localSheetId="36" hidden="1">#REF!</definedName>
    <definedName name="fff" localSheetId="37" hidden="1">#REF!</definedName>
    <definedName name="fff" localSheetId="39" hidden="1">#REF!</definedName>
    <definedName name="fff" localSheetId="40" hidden="1">#REF!</definedName>
    <definedName name="fff" localSheetId="41" hidden="1">#REF!</definedName>
    <definedName name="fff" localSheetId="46" hidden="1">#REF!</definedName>
    <definedName name="fff" localSheetId="47" hidden="1">#REF!</definedName>
    <definedName name="fff" localSheetId="48" hidden="1">#REF!</definedName>
    <definedName name="fff" localSheetId="49" hidden="1">#REF!</definedName>
    <definedName name="fff" localSheetId="52" hidden="1">#REF!</definedName>
    <definedName name="fff" localSheetId="53" hidden="1">#REF!</definedName>
    <definedName name="fff" localSheetId="64" hidden="1">#REF!</definedName>
    <definedName name="fff" localSheetId="65" hidden="1">#REF!</definedName>
    <definedName name="fff" hidden="1">#REF!</definedName>
    <definedName name="ffff" localSheetId="67" hidden="1">{"Riqfin97",#N/A,FALSE,"Tran";"Riqfinpro",#N/A,FALSE,"Tran"}</definedName>
    <definedName name="ffff" localSheetId="68" hidden="1">{"Riqfin97",#N/A,FALSE,"Tran";"Riqfinpro",#N/A,FALSE,"Tran"}</definedName>
    <definedName name="ffff" localSheetId="69" hidden="1">{"Riqfin97",#N/A,FALSE,"Tran";"Riqfinpro",#N/A,FALSE,"Tran"}</definedName>
    <definedName name="ffff" localSheetId="70" hidden="1">{"Riqfin97",#N/A,FALSE,"Tran";"Riqfinpro",#N/A,FALSE,"Tran"}</definedName>
    <definedName name="ffff" localSheetId="72" hidden="1">{"Riqfin97",#N/A,FALSE,"Tran";"Riqfinpro",#N/A,FALSE,"Tran"}</definedName>
    <definedName name="ffff" localSheetId="73" hidden="1">{"Riqfin97",#N/A,FALSE,"Tran";"Riqfinpro",#N/A,FALSE,"Tran"}</definedName>
    <definedName name="ffff" localSheetId="74" hidden="1">{"Riqfin97",#N/A,FALSE,"Tran";"Riqfinpro",#N/A,FALSE,"Tran"}</definedName>
    <definedName name="ffff" localSheetId="11" hidden="1">{"Riqfin97",#N/A,FALSE,"Tran";"Riqfinpro",#N/A,FALSE,"Tran"}</definedName>
    <definedName name="ffff" localSheetId="12" hidden="1">{"Riqfin97",#N/A,FALSE,"Tran";"Riqfinpro",#N/A,FALSE,"Tran"}</definedName>
    <definedName name="ffff" localSheetId="13" hidden="1">{"Riqfin97",#N/A,FALSE,"Tran";"Riqfinpro",#N/A,FALSE,"Tran"}</definedName>
    <definedName name="ffff" localSheetId="23" hidden="1">{"Riqfin97",#N/A,FALSE,"Tran";"Riqfinpro",#N/A,FALSE,"Tran"}</definedName>
    <definedName name="ffff" localSheetId="24" hidden="1">{"Riqfin97",#N/A,FALSE,"Tran";"Riqfinpro",#N/A,FALSE,"Tran"}</definedName>
    <definedName name="ffff" localSheetId="26" hidden="1">{"Riqfin97",#N/A,FALSE,"Tran";"Riqfinpro",#N/A,FALSE,"Tran"}</definedName>
    <definedName name="ffff" localSheetId="27" hidden="1">{"Riqfin97",#N/A,FALSE,"Tran";"Riqfinpro",#N/A,FALSE,"Tran"}</definedName>
    <definedName name="ffff" localSheetId="42" hidden="1">{"Riqfin97",#N/A,FALSE,"Tran";"Riqfinpro",#N/A,FALSE,"Tran"}</definedName>
    <definedName name="ffff" localSheetId="6" hidden="1">{"Riqfin97",#N/A,FALSE,"Tran";"Riqfinpro",#N/A,FALSE,"Tran"}</definedName>
    <definedName name="ffff" localSheetId="7" hidden="1">{"Riqfin97",#N/A,FALSE,"Tran";"Riqfinpro",#N/A,FALSE,"Tran"}</definedName>
    <definedName name="ffff" localSheetId="10" hidden="1">{"Riqfin97",#N/A,FALSE,"Tran";"Riqfinpro",#N/A,FALSE,"Tran"}</definedName>
    <definedName name="ffff" localSheetId="38" hidden="1">{"Riqfin97",#N/A,FALSE,"Tran";"Riqfinpro",#N/A,FALSE,"Tran"}</definedName>
    <definedName name="ffff" localSheetId="25" hidden="1">{"Riqfin97",#N/A,FALSE,"Tran";"Riqfinpro",#N/A,FALSE,"Tran"}</definedName>
    <definedName name="ffff" localSheetId="28" hidden="1">{"Riqfin97",#N/A,FALSE,"Tran";"Riqfinpro",#N/A,FALSE,"Tran"}</definedName>
    <definedName name="ffff" localSheetId="30" hidden="1">{"Riqfin97",#N/A,FALSE,"Tran";"Riqfinpro",#N/A,FALSE,"Tran"}</definedName>
    <definedName name="ffff" localSheetId="31" hidden="1">{"Riqfin97",#N/A,FALSE,"Tran";"Riqfinpro",#N/A,FALSE,"Tran"}</definedName>
    <definedName name="ffff" localSheetId="32" hidden="1">{"Riqfin97",#N/A,FALSE,"Tran";"Riqfinpro",#N/A,FALSE,"Tran"}</definedName>
    <definedName name="ffff" localSheetId="33" hidden="1">{"Riqfin97",#N/A,FALSE,"Tran";"Riqfinpro",#N/A,FALSE,"Tran"}</definedName>
    <definedName name="ffff" localSheetId="34" hidden="1">{"Riqfin97",#N/A,FALSE,"Tran";"Riqfinpro",#N/A,FALSE,"Tran"}</definedName>
    <definedName name="ffff" localSheetId="35" hidden="1">{"Riqfin97",#N/A,FALSE,"Tran";"Riqfinpro",#N/A,FALSE,"Tran"}</definedName>
    <definedName name="ffff" localSheetId="36" hidden="1">{"Riqfin97",#N/A,FALSE,"Tran";"Riqfinpro",#N/A,FALSE,"Tran"}</definedName>
    <definedName name="ffff" localSheetId="37" hidden="1">{"Riqfin97",#N/A,FALSE,"Tran";"Riqfinpro",#N/A,FALSE,"Tran"}</definedName>
    <definedName name="ffff" localSheetId="39" hidden="1">{"Riqfin97",#N/A,FALSE,"Tran";"Riqfinpro",#N/A,FALSE,"Tran"}</definedName>
    <definedName name="ffff" localSheetId="40" hidden="1">{"Riqfin97",#N/A,FALSE,"Tran";"Riqfinpro",#N/A,FALSE,"Tran"}</definedName>
    <definedName name="ffff" localSheetId="41" hidden="1">{"Riqfin97",#N/A,FALSE,"Tran";"Riqfinpro",#N/A,FALSE,"Tran"}</definedName>
    <definedName name="ffff" localSheetId="46" hidden="1">{"Riqfin97",#N/A,FALSE,"Tran";"Riqfinpro",#N/A,FALSE,"Tran"}</definedName>
    <definedName name="ffff" localSheetId="47" hidden="1">{"Riqfin97",#N/A,FALSE,"Tran";"Riqfinpro",#N/A,FALSE,"Tran"}</definedName>
    <definedName name="ffff" localSheetId="48" hidden="1">{"Riqfin97",#N/A,FALSE,"Tran";"Riqfinpro",#N/A,FALSE,"Tran"}</definedName>
    <definedName name="ffff" localSheetId="49" hidden="1">{"Riqfin97",#N/A,FALSE,"Tran";"Riqfinpro",#N/A,FALSE,"Tran"}</definedName>
    <definedName name="ffff" localSheetId="50" hidden="1">{"Riqfin97",#N/A,FALSE,"Tran";"Riqfinpro",#N/A,FALSE,"Tran"}</definedName>
    <definedName name="ffff" localSheetId="51" hidden="1">{"Riqfin97",#N/A,FALSE,"Tran";"Riqfinpro",#N/A,FALSE,"Tran"}</definedName>
    <definedName name="ffff" localSheetId="52" hidden="1">{"Riqfin97",#N/A,FALSE,"Tran";"Riqfinpro",#N/A,FALSE,"Tran"}</definedName>
    <definedName name="ffff" localSheetId="53" hidden="1">{"Riqfin97",#N/A,FALSE,"Tran";"Riqfinpro",#N/A,FALSE,"Tran"}</definedName>
    <definedName name="ffff" localSheetId="64" hidden="1">{"Riqfin97",#N/A,FALSE,"Tran";"Riqfinpro",#N/A,FALSE,"Tran"}</definedName>
    <definedName name="ffff" localSheetId="65" hidden="1">{"Riqfin97",#N/A,FALSE,"Tran";"Riqfinpro",#N/A,FALSE,"Tran"}</definedName>
    <definedName name="ffff" localSheetId="66" hidden="1">{"Riqfin97",#N/A,FALSE,"Tran";"Riqfinpro",#N/A,FALSE,"Tran"}</definedName>
    <definedName name="ffff" hidden="1">{"Riqfin97",#N/A,FALSE,"Tran";"Riqfinpro",#N/A,FALSE,"Tran"}</definedName>
    <definedName name="fffff" localSheetId="67">#REF!</definedName>
    <definedName name="fffff" localSheetId="68">#REF!</definedName>
    <definedName name="fffff" localSheetId="69">#REF!</definedName>
    <definedName name="fffff" localSheetId="70">#REF!</definedName>
    <definedName name="fffff" localSheetId="72">#REF!</definedName>
    <definedName name="fffff" localSheetId="73">#REF!</definedName>
    <definedName name="fffff" localSheetId="74">#REF!</definedName>
    <definedName name="fffff" localSheetId="11">#REF!</definedName>
    <definedName name="fffff" localSheetId="12">#REF!</definedName>
    <definedName name="fffff" localSheetId="13">#REF!</definedName>
    <definedName name="fffff" localSheetId="23">#REF!</definedName>
    <definedName name="fffff" localSheetId="24">#REF!</definedName>
    <definedName name="fffff" localSheetId="26">#REF!</definedName>
    <definedName name="fffff" localSheetId="27">#REF!</definedName>
    <definedName name="fffff" localSheetId="42">#REF!</definedName>
    <definedName name="fffff" localSheetId="10">#REF!</definedName>
    <definedName name="fffff" localSheetId="38">#REF!</definedName>
    <definedName name="fffff" localSheetId="25">#REF!</definedName>
    <definedName name="fffff" localSheetId="30">#REF!</definedName>
    <definedName name="fffff" localSheetId="31">#REF!</definedName>
    <definedName name="fffff" localSheetId="34">#REF!</definedName>
    <definedName name="fffff" localSheetId="36">#REF!</definedName>
    <definedName name="fffff" localSheetId="37">#REF!</definedName>
    <definedName name="fffff" localSheetId="39">#REF!</definedName>
    <definedName name="fffff" localSheetId="40">#REF!</definedName>
    <definedName name="fffff" localSheetId="41">#REF!</definedName>
    <definedName name="fffff" localSheetId="46">#REF!</definedName>
    <definedName name="fffff" localSheetId="47">#REF!</definedName>
    <definedName name="fffff" localSheetId="48">#REF!</definedName>
    <definedName name="fffff" localSheetId="49">#REF!</definedName>
    <definedName name="fffff" localSheetId="52">#REF!</definedName>
    <definedName name="fffff" localSheetId="53">#REF!</definedName>
    <definedName name="fffff" localSheetId="64">#REF!</definedName>
    <definedName name="fffff" localSheetId="65">#REF!</definedName>
    <definedName name="fffff" localSheetId="66">#REF!</definedName>
    <definedName name="fffff">#REF!</definedName>
    <definedName name="ffffff" localSheetId="67" hidden="1">#REF!</definedName>
    <definedName name="ffffff" localSheetId="68" hidden="1">#REF!</definedName>
    <definedName name="ffffff" localSheetId="69" hidden="1">#REF!</definedName>
    <definedName name="ffffff" localSheetId="70" hidden="1">#REF!</definedName>
    <definedName name="ffffff" localSheetId="72" hidden="1">#REF!</definedName>
    <definedName name="ffffff" localSheetId="73" hidden="1">#REF!</definedName>
    <definedName name="ffffff" localSheetId="74" hidden="1">#REF!</definedName>
    <definedName name="ffffff" localSheetId="11" hidden="1">#REF!</definedName>
    <definedName name="ffffff" localSheetId="12" hidden="1">{"Tab1",#N/A,FALSE,"P";"Tab2",#N/A,FALSE,"P"}</definedName>
    <definedName name="ffffff" localSheetId="13" hidden="1">#REF!</definedName>
    <definedName name="ffffff" localSheetId="23" hidden="1">#REF!</definedName>
    <definedName name="ffffff" localSheetId="24" hidden="1">#REF!</definedName>
    <definedName name="ffffff" localSheetId="26" hidden="1">#REF!</definedName>
    <definedName name="ffffff" localSheetId="27" hidden="1">#REF!</definedName>
    <definedName name="ffffff" localSheetId="10" hidden="1">#REF!</definedName>
    <definedName name="ffffff" localSheetId="38" hidden="1">#REF!</definedName>
    <definedName name="ffffff" localSheetId="25" hidden="1">#REF!</definedName>
    <definedName name="ffffff" localSheetId="30" hidden="1">#REF!</definedName>
    <definedName name="ffffff" localSheetId="31" hidden="1">#REF!</definedName>
    <definedName name="ffffff" localSheetId="36" hidden="1">#REF!</definedName>
    <definedName name="ffffff" localSheetId="37" hidden="1">#REF!</definedName>
    <definedName name="ffffff" localSheetId="39" hidden="1">#REF!</definedName>
    <definedName name="ffffff" localSheetId="40" hidden="1">#REF!</definedName>
    <definedName name="ffffff" localSheetId="41" hidden="1">#REF!</definedName>
    <definedName name="ffffff" localSheetId="46" hidden="1">#REF!</definedName>
    <definedName name="ffffff" localSheetId="47" hidden="1">#REF!</definedName>
    <definedName name="ffffff" localSheetId="48" hidden="1">#REF!</definedName>
    <definedName name="ffffff" localSheetId="49" hidden="1">#REF!</definedName>
    <definedName name="ffffff" localSheetId="52" hidden="1">#REF!</definedName>
    <definedName name="ffffff" localSheetId="53" hidden="1">#REF!</definedName>
    <definedName name="ffffff" localSheetId="64" hidden="1">#REF!</definedName>
    <definedName name="ffffff" localSheetId="65" hidden="1">#REF!</definedName>
    <definedName name="ffffff" hidden="1">#REF!</definedName>
    <definedName name="fffffff" localSheetId="67" hidden="1">{"Minpmon",#N/A,FALSE,"Monthinput"}</definedName>
    <definedName name="fffffff" localSheetId="68" hidden="1">{"Minpmon",#N/A,FALSE,"Monthinput"}</definedName>
    <definedName name="fffffff" localSheetId="69" hidden="1">{"Minpmon",#N/A,FALSE,"Monthinput"}</definedName>
    <definedName name="fffffff" localSheetId="70" hidden="1">{"Minpmon",#N/A,FALSE,"Monthinput"}</definedName>
    <definedName name="fffffff" localSheetId="72" hidden="1">{"Minpmon",#N/A,FALSE,"Monthinput"}</definedName>
    <definedName name="fffffff" localSheetId="73" hidden="1">{"Minpmon",#N/A,FALSE,"Monthinput"}</definedName>
    <definedName name="fffffff" localSheetId="74" hidden="1">{"Minpmon",#N/A,FALSE,"Monthinput"}</definedName>
    <definedName name="fffffff" localSheetId="11" hidden="1">{"Minpmon",#N/A,FALSE,"Monthinput"}</definedName>
    <definedName name="fffffff" localSheetId="12" hidden="1">{"Minpmon",#N/A,FALSE,"Monthinput"}</definedName>
    <definedName name="fffffff" localSheetId="13" hidden="1">{"Minpmon",#N/A,FALSE,"Monthinput"}</definedName>
    <definedName name="fffffff" localSheetId="23" hidden="1">{"Minpmon",#N/A,FALSE,"Monthinput"}</definedName>
    <definedName name="fffffff" localSheetId="24" hidden="1">{"Minpmon",#N/A,FALSE,"Monthinput"}</definedName>
    <definedName name="fffffff" localSheetId="26" hidden="1">{"Minpmon",#N/A,FALSE,"Monthinput"}</definedName>
    <definedName name="fffffff" localSheetId="27" hidden="1">{"Minpmon",#N/A,FALSE,"Monthinput"}</definedName>
    <definedName name="fffffff" localSheetId="42" hidden="1">{"Minpmon",#N/A,FALSE,"Monthinput"}</definedName>
    <definedName name="fffffff" localSheetId="6" hidden="1">{"Minpmon",#N/A,FALSE,"Monthinput"}</definedName>
    <definedName name="fffffff" localSheetId="7" hidden="1">{"Minpmon",#N/A,FALSE,"Monthinput"}</definedName>
    <definedName name="fffffff" localSheetId="10" hidden="1">{"Minpmon",#N/A,FALSE,"Monthinput"}</definedName>
    <definedName name="fffffff" localSheetId="38" hidden="1">{"Minpmon",#N/A,FALSE,"Monthinput"}</definedName>
    <definedName name="fffffff" localSheetId="25" hidden="1">{"Minpmon",#N/A,FALSE,"Monthinput"}</definedName>
    <definedName name="fffffff" localSheetId="28" hidden="1">{"Minpmon",#N/A,FALSE,"Monthinput"}</definedName>
    <definedName name="fffffff" localSheetId="30" hidden="1">{"Minpmon",#N/A,FALSE,"Monthinput"}</definedName>
    <definedName name="fffffff" localSheetId="31" hidden="1">{"Minpmon",#N/A,FALSE,"Monthinput"}</definedName>
    <definedName name="fffffff" localSheetId="32" hidden="1">{"Minpmon",#N/A,FALSE,"Monthinput"}</definedName>
    <definedName name="fffffff" localSheetId="33" hidden="1">{"Minpmon",#N/A,FALSE,"Monthinput"}</definedName>
    <definedName name="fffffff" localSheetId="34" hidden="1">{"Minpmon",#N/A,FALSE,"Monthinput"}</definedName>
    <definedName name="fffffff" localSheetId="35" hidden="1">{"Minpmon",#N/A,FALSE,"Monthinput"}</definedName>
    <definedName name="fffffff" localSheetId="36" hidden="1">{"Minpmon",#N/A,FALSE,"Monthinput"}</definedName>
    <definedName name="fffffff" localSheetId="37" hidden="1">{"Minpmon",#N/A,FALSE,"Monthinput"}</definedName>
    <definedName name="fffffff" localSheetId="39" hidden="1">{"Minpmon",#N/A,FALSE,"Monthinput"}</definedName>
    <definedName name="fffffff" localSheetId="40" hidden="1">{"Minpmon",#N/A,FALSE,"Monthinput"}</definedName>
    <definedName name="fffffff" localSheetId="41" hidden="1">{"Minpmon",#N/A,FALSE,"Monthinput"}</definedName>
    <definedName name="fffffff" localSheetId="46" hidden="1">{"Minpmon",#N/A,FALSE,"Monthinput"}</definedName>
    <definedName name="fffffff" localSheetId="47" hidden="1">{"Minpmon",#N/A,FALSE,"Monthinput"}</definedName>
    <definedName name="fffffff" localSheetId="48" hidden="1">{"Minpmon",#N/A,FALSE,"Monthinput"}</definedName>
    <definedName name="fffffff" localSheetId="49" hidden="1">{"Minpmon",#N/A,FALSE,"Monthinput"}</definedName>
    <definedName name="fffffff" localSheetId="50" hidden="1">{"Minpmon",#N/A,FALSE,"Monthinput"}</definedName>
    <definedName name="fffffff" localSheetId="51" hidden="1">{"Minpmon",#N/A,FALSE,"Monthinput"}</definedName>
    <definedName name="fffffff" localSheetId="52" hidden="1">{"Minpmon",#N/A,FALSE,"Monthinput"}</definedName>
    <definedName name="fffffff" localSheetId="53" hidden="1">{"Minpmon",#N/A,FALSE,"Monthinput"}</definedName>
    <definedName name="fffffff" localSheetId="64" hidden="1">{"Minpmon",#N/A,FALSE,"Monthinput"}</definedName>
    <definedName name="fffffff" localSheetId="65" hidden="1">{"Minpmon",#N/A,FALSE,"Monthinput"}</definedName>
    <definedName name="fffffff" localSheetId="66" hidden="1">{"Minpmon",#N/A,FALSE,"Monthinput"}</definedName>
    <definedName name="fffffff" hidden="1">{"Minpmon",#N/A,FALSE,"Monthinput"}</definedName>
    <definedName name="fffffffff" localSheetId="67" hidden="1">'[108]Fax a enviar'!#REF!</definedName>
    <definedName name="fffffffff" localSheetId="68" hidden="1">'[108]Fax a enviar'!#REF!</definedName>
    <definedName name="fffffffff" localSheetId="69" hidden="1">'[108]Fax a enviar'!#REF!</definedName>
    <definedName name="fffffffff" localSheetId="70" hidden="1">'[108]Fax a enviar'!#REF!</definedName>
    <definedName name="fffffffff" localSheetId="72" hidden="1">'[108]Fax a enviar'!#REF!</definedName>
    <definedName name="fffffffff" localSheetId="73" hidden="1">'[108]Fax a enviar'!#REF!</definedName>
    <definedName name="fffffffff" localSheetId="74" hidden="1">'[108]Fax a enviar'!#REF!</definedName>
    <definedName name="fffffffff" localSheetId="11" hidden="1">#REF!</definedName>
    <definedName name="fffffffff" localSheetId="23" hidden="1">#REF!</definedName>
    <definedName name="fffffffff" localSheetId="24" hidden="1">#REF!</definedName>
    <definedName name="fffffffff" localSheetId="26" hidden="1">#REF!</definedName>
    <definedName name="fffffffff" localSheetId="10" hidden="1">#REF!</definedName>
    <definedName name="fffffffff" localSheetId="38" hidden="1">#REF!</definedName>
    <definedName name="fffffffff" localSheetId="25" hidden="1">#REF!</definedName>
    <definedName name="fffffffff" localSheetId="30" hidden="1">'[108]Fax a enviar'!#REF!</definedName>
    <definedName name="fffffffff" localSheetId="39" hidden="1">#REF!</definedName>
    <definedName name="fffffffff" localSheetId="46" hidden="1">'[108]Fax a enviar'!#REF!</definedName>
    <definedName name="fffffffff" localSheetId="51" hidden="1">#REF!</definedName>
    <definedName name="fffffffff" localSheetId="52" hidden="1">#REF!</definedName>
    <definedName name="fffffffff" localSheetId="65" hidden="1">'[108]Fax a enviar'!#REF!</definedName>
    <definedName name="fffffffff" localSheetId="66" hidden="1">'[108]Fax a enviar'!#REF!</definedName>
    <definedName name="fffffffff" hidden="1">#REF!</definedName>
    <definedName name="ffffffffffffff" localSheetId="67" hidden="1">{"Riqfin97",#N/A,FALSE,"Tran";"Riqfinpro",#N/A,FALSE,"Tran"}</definedName>
    <definedName name="ffffffffffffff" localSheetId="68" hidden="1">{"Riqfin97",#N/A,FALSE,"Tran";"Riqfinpro",#N/A,FALSE,"Tran"}</definedName>
    <definedName name="ffffffffffffff" localSheetId="69" hidden="1">{"Riqfin97",#N/A,FALSE,"Tran";"Riqfinpro",#N/A,FALSE,"Tran"}</definedName>
    <definedName name="ffffffffffffff" localSheetId="70" hidden="1">{"Riqfin97",#N/A,FALSE,"Tran";"Riqfinpro",#N/A,FALSE,"Tran"}</definedName>
    <definedName name="ffffffffffffff" localSheetId="72" hidden="1">{"Riqfin97",#N/A,FALSE,"Tran";"Riqfinpro",#N/A,FALSE,"Tran"}</definedName>
    <definedName name="ffffffffffffff" localSheetId="73" hidden="1">{"Riqfin97",#N/A,FALSE,"Tran";"Riqfinpro",#N/A,FALSE,"Tran"}</definedName>
    <definedName name="ffffffffffffff" localSheetId="74" hidden="1">{"Riqfin97",#N/A,FALSE,"Tran";"Riqfinpro",#N/A,FALSE,"Tran"}</definedName>
    <definedName name="ffffffffffffff" localSheetId="11" hidden="1">{"Riqfin97",#N/A,FALSE,"Tran";"Riqfinpro",#N/A,FALSE,"Tran"}</definedName>
    <definedName name="ffffffffffffff" localSheetId="12" hidden="1">{"Riqfin97",#N/A,FALSE,"Tran";"Riqfinpro",#N/A,FALSE,"Tran"}</definedName>
    <definedName name="ffffffffffffff" localSheetId="13" hidden="1">{"Riqfin97",#N/A,FALSE,"Tran";"Riqfinpro",#N/A,FALSE,"Tran"}</definedName>
    <definedName name="ffffffffffffff" localSheetId="23" hidden="1">{"Riqfin97",#N/A,FALSE,"Tran";"Riqfinpro",#N/A,FALSE,"Tran"}</definedName>
    <definedName name="ffffffffffffff" localSheetId="24" hidden="1">{"Riqfin97",#N/A,FALSE,"Tran";"Riqfinpro",#N/A,FALSE,"Tran"}</definedName>
    <definedName name="ffffffffffffff" localSheetId="26" hidden="1">{"Riqfin97",#N/A,FALSE,"Tran";"Riqfinpro",#N/A,FALSE,"Tran"}</definedName>
    <definedName name="ffffffffffffff" localSheetId="27" hidden="1">{"Riqfin97",#N/A,FALSE,"Tran";"Riqfinpro",#N/A,FALSE,"Tran"}</definedName>
    <definedName name="ffffffffffffff" localSheetId="42" hidden="1">{"Riqfin97",#N/A,FALSE,"Tran";"Riqfinpro",#N/A,FALSE,"Tran"}</definedName>
    <definedName name="ffffffffffffff" localSheetId="6" hidden="1">{"Riqfin97",#N/A,FALSE,"Tran";"Riqfinpro",#N/A,FALSE,"Tran"}</definedName>
    <definedName name="ffffffffffffff" localSheetId="7" hidden="1">{"Riqfin97",#N/A,FALSE,"Tran";"Riqfinpro",#N/A,FALSE,"Tran"}</definedName>
    <definedName name="ffffffffffffff" localSheetId="10" hidden="1">{"Riqfin97",#N/A,FALSE,"Tran";"Riqfinpro",#N/A,FALSE,"Tran"}</definedName>
    <definedName name="ffffffffffffff" localSheetId="38" hidden="1">{"Riqfin97",#N/A,FALSE,"Tran";"Riqfinpro",#N/A,FALSE,"Tran"}</definedName>
    <definedName name="ffffffffffffff" localSheetId="25" hidden="1">{"Riqfin97",#N/A,FALSE,"Tran";"Riqfinpro",#N/A,FALSE,"Tran"}</definedName>
    <definedName name="ffffffffffffff" localSheetId="28" hidden="1">{"Riqfin97",#N/A,FALSE,"Tran";"Riqfinpro",#N/A,FALSE,"Tran"}</definedName>
    <definedName name="ffffffffffffff" localSheetId="30" hidden="1">{"Riqfin97",#N/A,FALSE,"Tran";"Riqfinpro",#N/A,FALSE,"Tran"}</definedName>
    <definedName name="ffffffffffffff" localSheetId="31" hidden="1">{"Riqfin97",#N/A,FALSE,"Tran";"Riqfinpro",#N/A,FALSE,"Tran"}</definedName>
    <definedName name="ffffffffffffff" localSheetId="32" hidden="1">{"Riqfin97",#N/A,FALSE,"Tran";"Riqfinpro",#N/A,FALSE,"Tran"}</definedName>
    <definedName name="ffffffffffffff" localSheetId="33" hidden="1">{"Riqfin97",#N/A,FALSE,"Tran";"Riqfinpro",#N/A,FALSE,"Tran"}</definedName>
    <definedName name="ffffffffffffff" localSheetId="34" hidden="1">{"Riqfin97",#N/A,FALSE,"Tran";"Riqfinpro",#N/A,FALSE,"Tran"}</definedName>
    <definedName name="ffffffffffffff" localSheetId="35" hidden="1">{"Riqfin97",#N/A,FALSE,"Tran";"Riqfinpro",#N/A,FALSE,"Tran"}</definedName>
    <definedName name="ffffffffffffff" localSheetId="36" hidden="1">{"Riqfin97",#N/A,FALSE,"Tran";"Riqfinpro",#N/A,FALSE,"Tran"}</definedName>
    <definedName name="ffffffffffffff" localSheetId="37" hidden="1">{"Riqfin97",#N/A,FALSE,"Tran";"Riqfinpro",#N/A,FALSE,"Tran"}</definedName>
    <definedName name="ffffffffffffff" localSheetId="39" hidden="1">{"Riqfin97",#N/A,FALSE,"Tran";"Riqfinpro",#N/A,FALSE,"Tran"}</definedName>
    <definedName name="ffffffffffffff" localSheetId="40" hidden="1">{"Riqfin97",#N/A,FALSE,"Tran";"Riqfinpro",#N/A,FALSE,"Tran"}</definedName>
    <definedName name="ffffffffffffff" localSheetId="41" hidden="1">{"Riqfin97",#N/A,FALSE,"Tran";"Riqfinpro",#N/A,FALSE,"Tran"}</definedName>
    <definedName name="ffffffffffffff" localSheetId="46" hidden="1">{"Riqfin97",#N/A,FALSE,"Tran";"Riqfinpro",#N/A,FALSE,"Tran"}</definedName>
    <definedName name="ffffffffffffff" localSheetId="47" hidden="1">{"Riqfin97",#N/A,FALSE,"Tran";"Riqfinpro",#N/A,FALSE,"Tran"}</definedName>
    <definedName name="ffffffffffffff" localSheetId="48" hidden="1">{"Riqfin97",#N/A,FALSE,"Tran";"Riqfinpro",#N/A,FALSE,"Tran"}</definedName>
    <definedName name="ffffffffffffff" localSheetId="49" hidden="1">{"Riqfin97",#N/A,FALSE,"Tran";"Riqfinpro",#N/A,FALSE,"Tran"}</definedName>
    <definedName name="ffffffffffffff" localSheetId="50" hidden="1">{"Riqfin97",#N/A,FALSE,"Tran";"Riqfinpro",#N/A,FALSE,"Tran"}</definedName>
    <definedName name="ffffffffffffff" localSheetId="51" hidden="1">{"Riqfin97",#N/A,FALSE,"Tran";"Riqfinpro",#N/A,FALSE,"Tran"}</definedName>
    <definedName name="ffffffffffffff" localSheetId="52" hidden="1">{"Riqfin97",#N/A,FALSE,"Tran";"Riqfinpro",#N/A,FALSE,"Tran"}</definedName>
    <definedName name="ffffffffffffff" localSheetId="53" hidden="1">{"Riqfin97",#N/A,FALSE,"Tran";"Riqfinpro",#N/A,FALSE,"Tran"}</definedName>
    <definedName name="ffffffffffffff" localSheetId="64" hidden="1">{"Riqfin97",#N/A,FALSE,"Tran";"Riqfinpro",#N/A,FALSE,"Tran"}</definedName>
    <definedName name="ffffffffffffff" localSheetId="65" hidden="1">{"Riqfin97",#N/A,FALSE,"Tran";"Riqfinpro",#N/A,FALSE,"Tran"}</definedName>
    <definedName name="ffffffffffffff" localSheetId="66" hidden="1">{"Riqfin97",#N/A,FALSE,"Tran";"Riqfinpro",#N/A,FALSE,"Tran"}</definedName>
    <definedName name="ffffffffffffff" hidden="1">{"Riqfin97",#N/A,FALSE,"Tran";"Riqfinpro",#N/A,FALSE,"Tran"}</definedName>
    <definedName name="FFNN" localSheetId="67">#REF!</definedName>
    <definedName name="FFNN" localSheetId="68">#REF!</definedName>
    <definedName name="FFNN" localSheetId="69">#REF!</definedName>
    <definedName name="FFNN" localSheetId="70">#REF!</definedName>
    <definedName name="FFNN" localSheetId="72">#REF!</definedName>
    <definedName name="FFNN" localSheetId="73">#REF!</definedName>
    <definedName name="FFNN" localSheetId="74">#REF!</definedName>
    <definedName name="FFNN" localSheetId="11">#REF!</definedName>
    <definedName name="FFNN" localSheetId="12">#REF!</definedName>
    <definedName name="FFNN" localSheetId="13">#REF!</definedName>
    <definedName name="FFNN" localSheetId="23">#REF!</definedName>
    <definedName name="FFNN" localSheetId="24">#REF!</definedName>
    <definedName name="FFNN" localSheetId="26">#REF!</definedName>
    <definedName name="FFNN" localSheetId="10">#REF!</definedName>
    <definedName name="FFNN" localSheetId="38">#REF!</definedName>
    <definedName name="FFNN" localSheetId="25">#REF!</definedName>
    <definedName name="FFNN" localSheetId="30">#REF!</definedName>
    <definedName name="FFNN" localSheetId="31">#REF!</definedName>
    <definedName name="FFNN" localSheetId="39">#REF!</definedName>
    <definedName name="FFNN" localSheetId="40">#REF!</definedName>
    <definedName name="FFNN" localSheetId="41">#REF!</definedName>
    <definedName name="FFNN" localSheetId="46">#REF!</definedName>
    <definedName name="FFNN" localSheetId="47">#REF!</definedName>
    <definedName name="FFNN" localSheetId="52">#REF!</definedName>
    <definedName name="FFNN" localSheetId="64">#REF!</definedName>
    <definedName name="FFNN" localSheetId="65">#REF!</definedName>
    <definedName name="FFNN" localSheetId="66">#REF!</definedName>
    <definedName name="FFNN">#REF!</definedName>
    <definedName name="fgf" localSheetId="67" hidden="1">{"Riqfin97",#N/A,FALSE,"Tran";"Riqfinpro",#N/A,FALSE,"Tran"}</definedName>
    <definedName name="fgf" localSheetId="68" hidden="1">{"Riqfin97",#N/A,FALSE,"Tran";"Riqfinpro",#N/A,FALSE,"Tran"}</definedName>
    <definedName name="fgf" localSheetId="69" hidden="1">{"Riqfin97",#N/A,FALSE,"Tran";"Riqfinpro",#N/A,FALSE,"Tran"}</definedName>
    <definedName name="fgf" localSheetId="70" hidden="1">{"Riqfin97",#N/A,FALSE,"Tran";"Riqfinpro",#N/A,FALSE,"Tran"}</definedName>
    <definedName name="fgf" localSheetId="72" hidden="1">{"Riqfin97",#N/A,FALSE,"Tran";"Riqfinpro",#N/A,FALSE,"Tran"}</definedName>
    <definedName name="fgf" localSheetId="73" hidden="1">{"Riqfin97",#N/A,FALSE,"Tran";"Riqfinpro",#N/A,FALSE,"Tran"}</definedName>
    <definedName name="fgf" localSheetId="74" hidden="1">{"Riqfin97",#N/A,FALSE,"Tran";"Riqfinpro",#N/A,FALSE,"Tran"}</definedName>
    <definedName name="fgf" localSheetId="11" hidden="1">{"Riqfin97",#N/A,FALSE,"Tran";"Riqfinpro",#N/A,FALSE,"Tran"}</definedName>
    <definedName name="fgf" localSheetId="12" hidden="1">{"Riqfin97",#N/A,FALSE,"Tran";"Riqfinpro",#N/A,FALSE,"Tran"}</definedName>
    <definedName name="fgf" localSheetId="13" hidden="1">{"Riqfin97",#N/A,FALSE,"Tran";"Riqfinpro",#N/A,FALSE,"Tran"}</definedName>
    <definedName name="fgf" localSheetId="23" hidden="1">{"Riqfin97",#N/A,FALSE,"Tran";"Riqfinpro",#N/A,FALSE,"Tran"}</definedName>
    <definedName name="fgf" localSheetId="24" hidden="1">{"Riqfin97",#N/A,FALSE,"Tran";"Riqfinpro",#N/A,FALSE,"Tran"}</definedName>
    <definedName name="fgf" localSheetId="26" hidden="1">{"Riqfin97",#N/A,FALSE,"Tran";"Riqfinpro",#N/A,FALSE,"Tran"}</definedName>
    <definedName name="fgf" localSheetId="27" hidden="1">{"Riqfin97",#N/A,FALSE,"Tran";"Riqfinpro",#N/A,FALSE,"Tran"}</definedName>
    <definedName name="fgf" localSheetId="42" hidden="1">{"Riqfin97",#N/A,FALSE,"Tran";"Riqfinpro",#N/A,FALSE,"Tran"}</definedName>
    <definedName name="fgf" localSheetId="6" hidden="1">{"Riqfin97",#N/A,FALSE,"Tran";"Riqfinpro",#N/A,FALSE,"Tran"}</definedName>
    <definedName name="fgf" localSheetId="7" hidden="1">{"Riqfin97",#N/A,FALSE,"Tran";"Riqfinpro",#N/A,FALSE,"Tran"}</definedName>
    <definedName name="fgf" localSheetId="10" hidden="1">{"Riqfin97",#N/A,FALSE,"Tran";"Riqfinpro",#N/A,FALSE,"Tran"}</definedName>
    <definedName name="fgf" localSheetId="38" hidden="1">{"Riqfin97",#N/A,FALSE,"Tran";"Riqfinpro",#N/A,FALSE,"Tran"}</definedName>
    <definedName name="fgf" localSheetId="25" hidden="1">{"Riqfin97",#N/A,FALSE,"Tran";"Riqfinpro",#N/A,FALSE,"Tran"}</definedName>
    <definedName name="fgf" localSheetId="28" hidden="1">{"Riqfin97",#N/A,FALSE,"Tran";"Riqfinpro",#N/A,FALSE,"Tran"}</definedName>
    <definedName name="fgf" localSheetId="30" hidden="1">{"Riqfin97",#N/A,FALSE,"Tran";"Riqfinpro",#N/A,FALSE,"Tran"}</definedName>
    <definedName name="fgf" localSheetId="31" hidden="1">{"Riqfin97",#N/A,FALSE,"Tran";"Riqfinpro",#N/A,FALSE,"Tran"}</definedName>
    <definedName name="fgf" localSheetId="32" hidden="1">{"Riqfin97",#N/A,FALSE,"Tran";"Riqfinpro",#N/A,FALSE,"Tran"}</definedName>
    <definedName name="fgf" localSheetId="33" hidden="1">{"Riqfin97",#N/A,FALSE,"Tran";"Riqfinpro",#N/A,FALSE,"Tran"}</definedName>
    <definedName name="fgf" localSheetId="34" hidden="1">{"Riqfin97",#N/A,FALSE,"Tran";"Riqfinpro",#N/A,FALSE,"Tran"}</definedName>
    <definedName name="fgf" localSheetId="35" hidden="1">{"Riqfin97",#N/A,FALSE,"Tran";"Riqfinpro",#N/A,FALSE,"Tran"}</definedName>
    <definedName name="fgf" localSheetId="36" hidden="1">{"Riqfin97",#N/A,FALSE,"Tran";"Riqfinpro",#N/A,FALSE,"Tran"}</definedName>
    <definedName name="fgf" localSheetId="37" hidden="1">{"Riqfin97",#N/A,FALSE,"Tran";"Riqfinpro",#N/A,FALSE,"Tran"}</definedName>
    <definedName name="fgf" localSheetId="39" hidden="1">{"Riqfin97",#N/A,FALSE,"Tran";"Riqfinpro",#N/A,FALSE,"Tran"}</definedName>
    <definedName name="fgf" localSheetId="40" hidden="1">{"Riqfin97",#N/A,FALSE,"Tran";"Riqfinpro",#N/A,FALSE,"Tran"}</definedName>
    <definedName name="fgf" localSheetId="41" hidden="1">{"Riqfin97",#N/A,FALSE,"Tran";"Riqfinpro",#N/A,FALSE,"Tran"}</definedName>
    <definedName name="fgf" localSheetId="46" hidden="1">{"Riqfin97",#N/A,FALSE,"Tran";"Riqfinpro",#N/A,FALSE,"Tran"}</definedName>
    <definedName name="fgf" localSheetId="47" hidden="1">{"Riqfin97",#N/A,FALSE,"Tran";"Riqfinpro",#N/A,FALSE,"Tran"}</definedName>
    <definedName name="fgf" localSheetId="48" hidden="1">{"Riqfin97",#N/A,FALSE,"Tran";"Riqfinpro",#N/A,FALSE,"Tran"}</definedName>
    <definedName name="fgf" localSheetId="49" hidden="1">{"Riqfin97",#N/A,FALSE,"Tran";"Riqfinpro",#N/A,FALSE,"Tran"}</definedName>
    <definedName name="fgf" localSheetId="50" hidden="1">{"Riqfin97",#N/A,FALSE,"Tran";"Riqfinpro",#N/A,FALSE,"Tran"}</definedName>
    <definedName name="fgf" localSheetId="51" hidden="1">{"Riqfin97",#N/A,FALSE,"Tran";"Riqfinpro",#N/A,FALSE,"Tran"}</definedName>
    <definedName name="fgf" localSheetId="52" hidden="1">{"Riqfin97",#N/A,FALSE,"Tran";"Riqfinpro",#N/A,FALSE,"Tran"}</definedName>
    <definedName name="fgf" localSheetId="53" hidden="1">{"Riqfin97",#N/A,FALSE,"Tran";"Riqfinpro",#N/A,FALSE,"Tran"}</definedName>
    <definedName name="fgf" localSheetId="64" hidden="1">{"Riqfin97",#N/A,FALSE,"Tran";"Riqfinpro",#N/A,FALSE,"Tran"}</definedName>
    <definedName name="fgf" localSheetId="65" hidden="1">{"Riqfin97",#N/A,FALSE,"Tran";"Riqfinpro",#N/A,FALSE,"Tran"}</definedName>
    <definedName name="fgf" localSheetId="66" hidden="1">{"Riqfin97",#N/A,FALSE,"Tran";"Riqfinpro",#N/A,FALSE,"Tran"}</definedName>
    <definedName name="fgf" hidden="1">{"Riqfin97",#N/A,FALSE,"Tran";"Riqfinpro",#N/A,FALSE,"Tran"}</definedName>
    <definedName name="fgfg" localSheetId="67" hidden="1">'[116]Fax a enviar'!#REF!</definedName>
    <definedName name="fgfg" localSheetId="68" hidden="1">'[116]Fax a enviar'!#REF!</definedName>
    <definedName name="fgfg" localSheetId="69" hidden="1">'[116]Fax a enviar'!#REF!</definedName>
    <definedName name="fgfg" localSheetId="70" hidden="1">'[116]Fax a enviar'!#REF!</definedName>
    <definedName name="fgfg" localSheetId="72" hidden="1">'[116]Fax a enviar'!#REF!</definedName>
    <definedName name="fgfg" localSheetId="73" hidden="1">'[116]Fax a enviar'!#REF!</definedName>
    <definedName name="fgfg" localSheetId="74" hidden="1">'[116]Fax a enviar'!#REF!</definedName>
    <definedName name="fgfg" localSheetId="11" hidden="1">#REF!</definedName>
    <definedName name="fgfg" localSheetId="23" hidden="1">#REF!</definedName>
    <definedName name="fgfg" localSheetId="24" hidden="1">#REF!</definedName>
    <definedName name="fgfg" localSheetId="26" hidden="1">#REF!</definedName>
    <definedName name="fgfg" localSheetId="10" hidden="1">#REF!</definedName>
    <definedName name="fgfg" localSheetId="38" hidden="1">#REF!</definedName>
    <definedName name="fgfg" localSheetId="25" hidden="1">#REF!</definedName>
    <definedName name="fgfg" localSheetId="30" hidden="1">'[116]Fax a enviar'!#REF!</definedName>
    <definedName name="fgfg" localSheetId="39" hidden="1">#REF!</definedName>
    <definedName name="fgfg" localSheetId="46" hidden="1">'[116]Fax a enviar'!#REF!</definedName>
    <definedName name="fgfg" localSheetId="51" hidden="1">#REF!</definedName>
    <definedName name="fgfg" localSheetId="52" hidden="1">#REF!</definedName>
    <definedName name="fgfg" localSheetId="65" hidden="1">'[116]Fax a enviar'!#REF!</definedName>
    <definedName name="fgfg" localSheetId="66" hidden="1">'[116]Fax a enviar'!#REF!</definedName>
    <definedName name="fgfg" hidden="1">#REF!</definedName>
    <definedName name="fghfghf" localSheetId="67" hidden="1">'[129]Fax a enviar'!#REF!</definedName>
    <definedName name="fghfghf" localSheetId="68" hidden="1">'[129]Fax a enviar'!#REF!</definedName>
    <definedName name="fghfghf" localSheetId="69" hidden="1">'[129]Fax a enviar'!#REF!</definedName>
    <definedName name="fghfghf" localSheetId="70" hidden="1">'[129]Fax a enviar'!#REF!</definedName>
    <definedName name="fghfghf" localSheetId="72" hidden="1">'[129]Fax a enviar'!#REF!</definedName>
    <definedName name="fghfghf" localSheetId="73" hidden="1">'[129]Fax a enviar'!#REF!</definedName>
    <definedName name="fghfghf" localSheetId="74" hidden="1">'[129]Fax a enviar'!#REF!</definedName>
    <definedName name="fghfghf" localSheetId="11" hidden="1">#REF!</definedName>
    <definedName name="fghfghf" localSheetId="23" hidden="1">#REF!</definedName>
    <definedName name="fghfghf" localSheetId="24" hidden="1">#REF!</definedName>
    <definedName name="fghfghf" localSheetId="26" hidden="1">#REF!</definedName>
    <definedName name="fghfghf" localSheetId="10" hidden="1">#REF!</definedName>
    <definedName name="fghfghf" localSheetId="38" hidden="1">#REF!</definedName>
    <definedName name="fghfghf" localSheetId="25" hidden="1">#REF!</definedName>
    <definedName name="fghfghf" localSheetId="30" hidden="1">'[129]Fax a enviar'!#REF!</definedName>
    <definedName name="fghfghf" localSheetId="39" hidden="1">#REF!</definedName>
    <definedName name="fghfghf" localSheetId="46" hidden="1">'[129]Fax a enviar'!#REF!</definedName>
    <definedName name="fghfghf" localSheetId="51" hidden="1">#REF!</definedName>
    <definedName name="fghfghf" localSheetId="52" hidden="1">#REF!</definedName>
    <definedName name="fghfghf" localSheetId="65" hidden="1">'[129]Fax a enviar'!#REF!</definedName>
    <definedName name="fghfghf" localSheetId="66" hidden="1">'[129]Fax a enviar'!#REF!</definedName>
    <definedName name="fghfghf" hidden="1">#REF!</definedName>
    <definedName name="fhnfdj" localSheetId="67" hidden="1">'[108]Fax a enviar'!#REF!</definedName>
    <definedName name="fhnfdj" localSheetId="68" hidden="1">'[108]Fax a enviar'!#REF!</definedName>
    <definedName name="fhnfdj" localSheetId="69" hidden="1">'[108]Fax a enviar'!#REF!</definedName>
    <definedName name="fhnfdj" localSheetId="70" hidden="1">'[108]Fax a enviar'!#REF!</definedName>
    <definedName name="fhnfdj" localSheetId="72" hidden="1">'[108]Fax a enviar'!#REF!</definedName>
    <definedName name="fhnfdj" localSheetId="73" hidden="1">'[108]Fax a enviar'!#REF!</definedName>
    <definedName name="fhnfdj" localSheetId="74" hidden="1">'[108]Fax a enviar'!#REF!</definedName>
    <definedName name="fhnfdj" localSheetId="11" hidden="1">#REF!</definedName>
    <definedName name="fhnfdj" localSheetId="23" hidden="1">#REF!</definedName>
    <definedName name="fhnfdj" localSheetId="24" hidden="1">#REF!</definedName>
    <definedName name="fhnfdj" localSheetId="26" hidden="1">#REF!</definedName>
    <definedName name="fhnfdj" localSheetId="10" hidden="1">#REF!</definedName>
    <definedName name="fhnfdj" localSheetId="38" hidden="1">#REF!</definedName>
    <definedName name="fhnfdj" localSheetId="25" hidden="1">#REF!</definedName>
    <definedName name="fhnfdj" localSheetId="30" hidden="1">'[108]Fax a enviar'!#REF!</definedName>
    <definedName name="fhnfdj" localSheetId="39" hidden="1">#REF!</definedName>
    <definedName name="fhnfdj" localSheetId="46" hidden="1">'[108]Fax a enviar'!#REF!</definedName>
    <definedName name="fhnfdj" localSheetId="51" hidden="1">#REF!</definedName>
    <definedName name="fhnfdj" localSheetId="52" hidden="1">#REF!</definedName>
    <definedName name="fhnfdj" localSheetId="65" hidden="1">'[108]Fax a enviar'!#REF!</definedName>
    <definedName name="fhnfdj" localSheetId="66" hidden="1">'[108]Fax a enviar'!#REF!</definedName>
    <definedName name="fhnfdj" hidden="1">#REF!</definedName>
    <definedName name="FIDR" localSheetId="67">#REF!</definedName>
    <definedName name="FIDR" localSheetId="68">#REF!</definedName>
    <definedName name="FIDR" localSheetId="69">#REF!</definedName>
    <definedName name="FIDR" localSheetId="70">#REF!</definedName>
    <definedName name="FIDR" localSheetId="72">#REF!</definedName>
    <definedName name="FIDR" localSheetId="73">#REF!</definedName>
    <definedName name="FIDR" localSheetId="74">#REF!</definedName>
    <definedName name="FIDR" localSheetId="11">#REF!</definedName>
    <definedName name="FIDR" localSheetId="12">#REF!</definedName>
    <definedName name="FIDR" localSheetId="13">#REF!</definedName>
    <definedName name="FIDR" localSheetId="10">#REF!</definedName>
    <definedName name="FIDR" localSheetId="38">#REF!</definedName>
    <definedName name="FIDR" localSheetId="30">#REF!</definedName>
    <definedName name="FIDR" localSheetId="39">#REF!</definedName>
    <definedName name="FIDR" localSheetId="40">#REF!</definedName>
    <definedName name="FIDR" localSheetId="41">#REF!</definedName>
    <definedName name="FIDR" localSheetId="46">#REF!</definedName>
    <definedName name="FIDR" localSheetId="52">#REF!</definedName>
    <definedName name="FIDR" localSheetId="53">#REF!</definedName>
    <definedName name="FIDR" localSheetId="64">#REF!</definedName>
    <definedName name="FIDR" localSheetId="65">#REF!</definedName>
    <definedName name="FIDR" localSheetId="66">#REF!</definedName>
    <definedName name="FIDR">#REF!</definedName>
    <definedName name="Fig.1" localSheetId="67">#REF!</definedName>
    <definedName name="Fig.1" localSheetId="68">#REF!</definedName>
    <definedName name="Fig.1" localSheetId="69">#REF!</definedName>
    <definedName name="Fig.1" localSheetId="70">#REF!</definedName>
    <definedName name="Fig.1" localSheetId="72">#REF!</definedName>
    <definedName name="Fig.1" localSheetId="73">#REF!</definedName>
    <definedName name="Fig.1" localSheetId="74">#REF!</definedName>
    <definedName name="Fig.1" localSheetId="11">#REF!</definedName>
    <definedName name="Fig.1" localSheetId="12">#REF!</definedName>
    <definedName name="Fig.1" localSheetId="13">#REF!</definedName>
    <definedName name="Fig.1" localSheetId="23">#REF!</definedName>
    <definedName name="Fig.1" localSheetId="24">#REF!</definedName>
    <definedName name="Fig.1" localSheetId="26">#REF!</definedName>
    <definedName name="Fig.1" localSheetId="27">#REF!</definedName>
    <definedName name="Fig.1" localSheetId="42">#REF!</definedName>
    <definedName name="Fig.1" localSheetId="10">#REF!</definedName>
    <definedName name="Fig.1" localSheetId="38">#REF!</definedName>
    <definedName name="Fig.1" localSheetId="25">#REF!</definedName>
    <definedName name="Fig.1" localSheetId="30">#REF!</definedName>
    <definedName name="Fig.1" localSheetId="31">#REF!</definedName>
    <definedName name="Fig.1" localSheetId="34">#REF!</definedName>
    <definedName name="Fig.1" localSheetId="36">#REF!</definedName>
    <definedName name="Fig.1" localSheetId="37">#REF!</definedName>
    <definedName name="Fig.1" localSheetId="39">#REF!</definedName>
    <definedName name="Fig.1" localSheetId="40">#REF!</definedName>
    <definedName name="Fig.1" localSheetId="41">#REF!</definedName>
    <definedName name="Fig.1" localSheetId="46">#REF!</definedName>
    <definedName name="Fig.1" localSheetId="47">#REF!</definedName>
    <definedName name="Fig.1" localSheetId="48">#REF!</definedName>
    <definedName name="Fig.1" localSheetId="49">#REF!</definedName>
    <definedName name="Fig.1" localSheetId="52">#REF!</definedName>
    <definedName name="Fig.1" localSheetId="53">#REF!</definedName>
    <definedName name="Fig.1" localSheetId="64">#REF!</definedName>
    <definedName name="Fig.1" localSheetId="65">#REF!</definedName>
    <definedName name="Fig.1">#REF!</definedName>
    <definedName name="FigTitle" localSheetId="67">#REF!</definedName>
    <definedName name="FigTitle" localSheetId="68">#REF!</definedName>
    <definedName name="FigTitle" localSheetId="69">#REF!</definedName>
    <definedName name="FigTitle" localSheetId="70">#REF!</definedName>
    <definedName name="FigTitle" localSheetId="72">#REF!</definedName>
    <definedName name="FigTitle" localSheetId="73">#REF!</definedName>
    <definedName name="FigTitle" localSheetId="74">#REF!</definedName>
    <definedName name="FigTitle" localSheetId="11">#REF!</definedName>
    <definedName name="FigTitle" localSheetId="12">#REF!</definedName>
    <definedName name="FigTitle" localSheetId="13">#REF!</definedName>
    <definedName name="FigTitle" localSheetId="23">#REF!</definedName>
    <definedName name="FigTitle" localSheetId="26">#REF!</definedName>
    <definedName name="FigTitle" localSheetId="27">#REF!</definedName>
    <definedName name="FigTitle" localSheetId="10">#REF!</definedName>
    <definedName name="FigTitle" localSheetId="38">#REF!</definedName>
    <definedName name="FigTitle" localSheetId="25">#REF!</definedName>
    <definedName name="FigTitle" localSheetId="30">#REF!</definedName>
    <definedName name="FigTitle" localSheetId="31">#REF!</definedName>
    <definedName name="FigTitle" localSheetId="36">#REF!</definedName>
    <definedName name="FigTitle" localSheetId="37">#REF!</definedName>
    <definedName name="FigTitle" localSheetId="39">#REF!</definedName>
    <definedName name="FigTitle" localSheetId="40">#REF!</definedName>
    <definedName name="FigTitle" localSheetId="41">#REF!</definedName>
    <definedName name="FigTitle" localSheetId="46">#REF!</definedName>
    <definedName name="FigTitle" localSheetId="47">#REF!</definedName>
    <definedName name="FigTitle" localSheetId="48">#REF!</definedName>
    <definedName name="FigTitle" localSheetId="49">#REF!</definedName>
    <definedName name="FigTitle" localSheetId="52">#REF!</definedName>
    <definedName name="FigTitle" localSheetId="53">#REF!</definedName>
    <definedName name="FigTitle" localSheetId="64">#REF!</definedName>
    <definedName name="FigTitle" localSheetId="65">#REF!</definedName>
    <definedName name="FigTitle">#REF!</definedName>
    <definedName name="Figure.3" localSheetId="67">#REF!</definedName>
    <definedName name="Figure.3" localSheetId="68">#REF!</definedName>
    <definedName name="Figure.3" localSheetId="69">#REF!</definedName>
    <definedName name="Figure.3" localSheetId="70">#REF!</definedName>
    <definedName name="Figure.3" localSheetId="72">#REF!</definedName>
    <definedName name="Figure.3" localSheetId="73">#REF!</definedName>
    <definedName name="Figure.3" localSheetId="74">#REF!</definedName>
    <definedName name="Figure.3" localSheetId="11">#REF!</definedName>
    <definedName name="Figure.3" localSheetId="23">#REF!</definedName>
    <definedName name="Figure.3" localSheetId="26">#REF!</definedName>
    <definedName name="Figure.3" localSheetId="27">#REF!</definedName>
    <definedName name="Figure.3" localSheetId="10">#REF!</definedName>
    <definedName name="Figure.3" localSheetId="38">#REF!</definedName>
    <definedName name="Figure.3" localSheetId="25">#REF!</definedName>
    <definedName name="Figure.3" localSheetId="30">#REF!</definedName>
    <definedName name="Figure.3" localSheetId="31">#REF!</definedName>
    <definedName name="Figure.3" localSheetId="36">#REF!</definedName>
    <definedName name="Figure.3" localSheetId="37">#REF!</definedName>
    <definedName name="Figure.3" localSheetId="39">#REF!</definedName>
    <definedName name="Figure.3" localSheetId="40">#REF!</definedName>
    <definedName name="Figure.3" localSheetId="41">#REF!</definedName>
    <definedName name="Figure.3" localSheetId="46">#REF!</definedName>
    <definedName name="Figure.3" localSheetId="47">#REF!</definedName>
    <definedName name="Figure.3" localSheetId="48">#REF!</definedName>
    <definedName name="Figure.3" localSheetId="49">#REF!</definedName>
    <definedName name="Figure.3" localSheetId="52">#REF!</definedName>
    <definedName name="Figure.3" localSheetId="53">#REF!</definedName>
    <definedName name="Figure.3" localSheetId="64">#REF!</definedName>
    <definedName name="Figure.3" localSheetId="65">#REF!</definedName>
    <definedName name="Figure.3">#REF!</definedName>
    <definedName name="FIM" localSheetId="67">#REF!</definedName>
    <definedName name="FIM" localSheetId="68">#REF!</definedName>
    <definedName name="FIM" localSheetId="69">#REF!</definedName>
    <definedName name="FIM" localSheetId="70">#REF!</definedName>
    <definedName name="FIM" localSheetId="72">#REF!</definedName>
    <definedName name="FIM" localSheetId="73">#REF!</definedName>
    <definedName name="FIM" localSheetId="74">#REF!</definedName>
    <definedName name="FIM" localSheetId="11">#REF!</definedName>
    <definedName name="FIM" localSheetId="10">#REF!</definedName>
    <definedName name="FIM" localSheetId="38">#REF!</definedName>
    <definedName name="FIM" localSheetId="39">#REF!</definedName>
    <definedName name="FIM" localSheetId="40">#REF!</definedName>
    <definedName name="FIM" localSheetId="41">#REF!</definedName>
    <definedName name="FIM" localSheetId="46">#REF!</definedName>
    <definedName name="FIM" localSheetId="52">#REF!</definedName>
    <definedName name="FIM" localSheetId="64">#REF!</definedName>
    <definedName name="FIM" localSheetId="65">#REF!</definedName>
    <definedName name="FIM">#REF!</definedName>
    <definedName name="finan" localSheetId="67">#REF!</definedName>
    <definedName name="finan" localSheetId="68">#REF!</definedName>
    <definedName name="finan" localSheetId="69">#REF!</definedName>
    <definedName name="finan" localSheetId="70">#REF!</definedName>
    <definedName name="finan" localSheetId="72">#REF!</definedName>
    <definedName name="finan" localSheetId="73">#REF!</definedName>
    <definedName name="finan" localSheetId="74">#REF!</definedName>
    <definedName name="finan" localSheetId="11">#REF!</definedName>
    <definedName name="finan" localSheetId="10">#REF!</definedName>
    <definedName name="finan" localSheetId="38">#REF!</definedName>
    <definedName name="finan" localSheetId="39">#REF!</definedName>
    <definedName name="finan" localSheetId="40">#REF!</definedName>
    <definedName name="finan" localSheetId="41">#REF!</definedName>
    <definedName name="finan" localSheetId="46">#REF!</definedName>
    <definedName name="finan" localSheetId="52">#REF!</definedName>
    <definedName name="finan" localSheetId="64">#REF!</definedName>
    <definedName name="finan" localSheetId="65">#REF!</definedName>
    <definedName name="finan">#REF!</definedName>
    <definedName name="finan1" localSheetId="67">#REF!</definedName>
    <definedName name="finan1" localSheetId="68">#REF!</definedName>
    <definedName name="finan1" localSheetId="69">#REF!</definedName>
    <definedName name="finan1" localSheetId="70">#REF!</definedName>
    <definedName name="finan1" localSheetId="72">#REF!</definedName>
    <definedName name="finan1" localSheetId="73">#REF!</definedName>
    <definedName name="finan1" localSheetId="74">#REF!</definedName>
    <definedName name="finan1" localSheetId="11">#REF!</definedName>
    <definedName name="finan1" localSheetId="10">#REF!</definedName>
    <definedName name="finan1" localSheetId="38">#REF!</definedName>
    <definedName name="finan1" localSheetId="39">#REF!</definedName>
    <definedName name="finan1" localSheetId="40">#REF!</definedName>
    <definedName name="finan1" localSheetId="41">#REF!</definedName>
    <definedName name="finan1" localSheetId="46">#REF!</definedName>
    <definedName name="finan1" localSheetId="52">#REF!</definedName>
    <definedName name="finan1" localSheetId="64">#REF!</definedName>
    <definedName name="finan1" localSheetId="65">#REF!</definedName>
    <definedName name="finan1">#REF!</definedName>
    <definedName name="Financing" localSheetId="67" hidden="1">{"Tab1",#N/A,FALSE,"P";"Tab2",#N/A,FALSE,"P"}</definedName>
    <definedName name="Financing" localSheetId="68" hidden="1">{"Tab1",#N/A,FALSE,"P";"Tab2",#N/A,FALSE,"P"}</definedName>
    <definedName name="Financing" localSheetId="69" hidden="1">{"Tab1",#N/A,FALSE,"P";"Tab2",#N/A,FALSE,"P"}</definedName>
    <definedName name="Financing" localSheetId="70" hidden="1">{"Tab1",#N/A,FALSE,"P";"Tab2",#N/A,FALSE,"P"}</definedName>
    <definedName name="Financing" localSheetId="72" hidden="1">{"Tab1",#N/A,FALSE,"P";"Tab2",#N/A,FALSE,"P"}</definedName>
    <definedName name="Financing" localSheetId="73" hidden="1">{"Tab1",#N/A,FALSE,"P";"Tab2",#N/A,FALSE,"P"}</definedName>
    <definedName name="Financing" localSheetId="74" hidden="1">{"Tab1",#N/A,FALSE,"P";"Tab2",#N/A,FALSE,"P"}</definedName>
    <definedName name="Financing" localSheetId="11" hidden="1">{"Tab1",#N/A,FALSE,"P";"Tab2",#N/A,FALSE,"P"}</definedName>
    <definedName name="Financing" localSheetId="12" hidden="1">{"Tab1",#N/A,FALSE,"P";"Tab2",#N/A,FALSE,"P"}</definedName>
    <definedName name="Financing" localSheetId="13" hidden="1">{"Tab1",#N/A,FALSE,"P";"Tab2",#N/A,FALSE,"P"}</definedName>
    <definedName name="Financing" localSheetId="23" hidden="1">{"Tab1",#N/A,FALSE,"P";"Tab2",#N/A,FALSE,"P"}</definedName>
    <definedName name="Financing" localSheetId="24" hidden="1">{"Tab1",#N/A,FALSE,"P";"Tab2",#N/A,FALSE,"P"}</definedName>
    <definedName name="Financing" localSheetId="26" hidden="1">{"Tab1",#N/A,FALSE,"P";"Tab2",#N/A,FALSE,"P"}</definedName>
    <definedName name="Financing" localSheetId="27" hidden="1">{"Tab1",#N/A,FALSE,"P";"Tab2",#N/A,FALSE,"P"}</definedName>
    <definedName name="Financing" localSheetId="42" hidden="1">{"Tab1",#N/A,FALSE,"P";"Tab2",#N/A,FALSE,"P"}</definedName>
    <definedName name="Financing" localSheetId="6" hidden="1">{"Tab1",#N/A,FALSE,"P";"Tab2",#N/A,FALSE,"P"}</definedName>
    <definedName name="Financing" localSheetId="7" hidden="1">{"Tab1",#N/A,FALSE,"P";"Tab2",#N/A,FALSE,"P"}</definedName>
    <definedName name="Financing" localSheetId="10" hidden="1">{"Tab1",#N/A,FALSE,"P";"Tab2",#N/A,FALSE,"P"}</definedName>
    <definedName name="Financing" localSheetId="38" hidden="1">{"Tab1",#N/A,FALSE,"P";"Tab2",#N/A,FALSE,"P"}</definedName>
    <definedName name="Financing" localSheetId="25" hidden="1">{"Tab1",#N/A,FALSE,"P";"Tab2",#N/A,FALSE,"P"}</definedName>
    <definedName name="Financing" localSheetId="28" hidden="1">{"Tab1",#N/A,FALSE,"P";"Tab2",#N/A,FALSE,"P"}</definedName>
    <definedName name="Financing" localSheetId="30" hidden="1">{"Tab1",#N/A,FALSE,"P";"Tab2",#N/A,FALSE,"P"}</definedName>
    <definedName name="Financing" localSheetId="31" hidden="1">{"Tab1",#N/A,FALSE,"P";"Tab2",#N/A,FALSE,"P"}</definedName>
    <definedName name="Financing" localSheetId="32" hidden="1">{"Tab1",#N/A,FALSE,"P";"Tab2",#N/A,FALSE,"P"}</definedName>
    <definedName name="Financing" localSheetId="33" hidden="1">{"Tab1",#N/A,FALSE,"P";"Tab2",#N/A,FALSE,"P"}</definedName>
    <definedName name="Financing" localSheetId="34" hidden="1">{"Tab1",#N/A,FALSE,"P";"Tab2",#N/A,FALSE,"P"}</definedName>
    <definedName name="Financing" localSheetId="35" hidden="1">{"Tab1",#N/A,FALSE,"P";"Tab2",#N/A,FALSE,"P"}</definedName>
    <definedName name="Financing" localSheetId="36" hidden="1">{"Tab1",#N/A,FALSE,"P";"Tab2",#N/A,FALSE,"P"}</definedName>
    <definedName name="Financing" localSheetId="37" hidden="1">{"Tab1",#N/A,FALSE,"P";"Tab2",#N/A,FALSE,"P"}</definedName>
    <definedName name="Financing" localSheetId="39" hidden="1">{"Tab1",#N/A,FALSE,"P";"Tab2",#N/A,FALSE,"P"}</definedName>
    <definedName name="Financing" localSheetId="40" hidden="1">{"Tab1",#N/A,FALSE,"P";"Tab2",#N/A,FALSE,"P"}</definedName>
    <definedName name="Financing" localSheetId="41" hidden="1">{"Tab1",#N/A,FALSE,"P";"Tab2",#N/A,FALSE,"P"}</definedName>
    <definedName name="Financing" localSheetId="46" hidden="1">{"Tab1",#N/A,FALSE,"P";"Tab2",#N/A,FALSE,"P"}</definedName>
    <definedName name="Financing" localSheetId="47" hidden="1">{"Tab1",#N/A,FALSE,"P";"Tab2",#N/A,FALSE,"P"}</definedName>
    <definedName name="Financing" localSheetId="48" hidden="1">{"Tab1",#N/A,FALSE,"P";"Tab2",#N/A,FALSE,"P"}</definedName>
    <definedName name="Financing" localSheetId="49" hidden="1">{"Tab1",#N/A,FALSE,"P";"Tab2",#N/A,FALSE,"P"}</definedName>
    <definedName name="Financing" localSheetId="50" hidden="1">{"Tab1",#N/A,FALSE,"P";"Tab2",#N/A,FALSE,"P"}</definedName>
    <definedName name="Financing" localSheetId="51" hidden="1">{"Tab1",#N/A,FALSE,"P";"Tab2",#N/A,FALSE,"P"}</definedName>
    <definedName name="Financing" localSheetId="52" hidden="1">{"Tab1",#N/A,FALSE,"P";"Tab2",#N/A,FALSE,"P"}</definedName>
    <definedName name="Financing" localSheetId="53" hidden="1">{"Tab1",#N/A,FALSE,"P";"Tab2",#N/A,FALSE,"P"}</definedName>
    <definedName name="Financing" localSheetId="64" hidden="1">{"Tab1",#N/A,FALSE,"P";"Tab2",#N/A,FALSE,"P"}</definedName>
    <definedName name="Financing" localSheetId="65" hidden="1">{"Tab1",#N/A,FALSE,"P";"Tab2",#N/A,FALSE,"P"}</definedName>
    <definedName name="Financing" localSheetId="66" hidden="1">{"Tab1",#N/A,FALSE,"P";"Tab2",#N/A,FALSE,"P"}</definedName>
    <definedName name="Financing" hidden="1">{"Tab1",#N/A,FALSE,"P";"Tab2",#N/A,FALSE,"P"}</definedName>
    <definedName name="Finland_wt" localSheetId="11">#REF!</definedName>
    <definedName name="Finland_wt" localSheetId="10">#REF!</definedName>
    <definedName name="Finland_wt" localSheetId="38">#REF!</definedName>
    <definedName name="Finland_wt" localSheetId="39">#REF!</definedName>
    <definedName name="Finland_wt" localSheetId="46">'[79]OECD wgt'!$B$18</definedName>
    <definedName name="Finland_wt" localSheetId="51">#REF!</definedName>
    <definedName name="Finland_wt" localSheetId="52">'[79]OECD wgt'!$B$18</definedName>
    <definedName name="Finland_wt" localSheetId="66">'[79]OECD wgt'!$B$18</definedName>
    <definedName name="Finland_wt">#REF!</definedName>
    <definedName name="FIP" localSheetId="67">[130]Q4!#REF!</definedName>
    <definedName name="FIP" localSheetId="68">[130]Q4!#REF!</definedName>
    <definedName name="FIP" localSheetId="69">[130]Q4!#REF!</definedName>
    <definedName name="FIP" localSheetId="70">[130]Q4!#REF!</definedName>
    <definedName name="FIP" localSheetId="72">[130]Q4!#REF!</definedName>
    <definedName name="FIP" localSheetId="73">[130]Q4!#REF!</definedName>
    <definedName name="FIP" localSheetId="74">[130]Q4!#REF!</definedName>
    <definedName name="FIP" localSheetId="11">#REF!</definedName>
    <definedName name="FIP" localSheetId="10">#REF!</definedName>
    <definedName name="FIP" localSheetId="38">#REF!</definedName>
    <definedName name="FIP" localSheetId="30">[130]Q4!#REF!</definedName>
    <definedName name="FIP" localSheetId="39">#REF!</definedName>
    <definedName name="FIP" localSheetId="40">[130]Q4!#REF!</definedName>
    <definedName name="FIP" localSheetId="41">[130]Q4!#REF!</definedName>
    <definedName name="FIP" localSheetId="46">[130]Q4!#REF!</definedName>
    <definedName name="FIP" localSheetId="51">#REF!</definedName>
    <definedName name="FIP" localSheetId="52">[130]Q4!#REF!</definedName>
    <definedName name="FIP" localSheetId="65">[130]Q4!#REF!</definedName>
    <definedName name="FIP" localSheetId="66">[130]Q4!#REF!</definedName>
    <definedName name="FIP">#REF!</definedName>
    <definedName name="Fisc" localSheetId="67">#REF!</definedName>
    <definedName name="Fisc" localSheetId="68">#REF!</definedName>
    <definedName name="Fisc" localSheetId="69">#REF!</definedName>
    <definedName name="Fisc" localSheetId="70">#REF!</definedName>
    <definedName name="Fisc" localSheetId="72">#REF!</definedName>
    <definedName name="Fisc" localSheetId="73">#REF!</definedName>
    <definedName name="Fisc" localSheetId="74">#REF!</definedName>
    <definedName name="Fisc" localSheetId="11">#REF!</definedName>
    <definedName name="FISC" localSheetId="12">#REF!</definedName>
    <definedName name="Fisc" localSheetId="13">#REF!</definedName>
    <definedName name="Fisc" localSheetId="23">#REF!</definedName>
    <definedName name="Fisc" localSheetId="24">#REF!</definedName>
    <definedName name="Fisc" localSheetId="26">#REF!</definedName>
    <definedName name="Fisc" localSheetId="10">#REF!</definedName>
    <definedName name="Fisc" localSheetId="38">#REF!</definedName>
    <definedName name="Fisc" localSheetId="25">#REF!</definedName>
    <definedName name="Fisc" localSheetId="30">#REF!</definedName>
    <definedName name="Fisc" localSheetId="31">#REF!</definedName>
    <definedName name="Fisc" localSheetId="39">#REF!</definedName>
    <definedName name="Fisc" localSheetId="40">#REF!</definedName>
    <definedName name="Fisc" localSheetId="41">#REF!</definedName>
    <definedName name="Fisc" localSheetId="46">#REF!</definedName>
    <definedName name="Fisc" localSheetId="47">#REF!</definedName>
    <definedName name="Fisc" localSheetId="52">#REF!</definedName>
    <definedName name="Fisc" localSheetId="64">#REF!</definedName>
    <definedName name="Fisc" localSheetId="65">#REF!</definedName>
    <definedName name="Fisc" localSheetId="66">#REF!</definedName>
    <definedName name="Fisc">#REF!</definedName>
    <definedName name="Fisca" localSheetId="67">#REF!</definedName>
    <definedName name="Fisca" localSheetId="68">#REF!</definedName>
    <definedName name="Fisca" localSheetId="69">#REF!</definedName>
    <definedName name="Fisca" localSheetId="70">#REF!</definedName>
    <definedName name="Fisca" localSheetId="72">#REF!</definedName>
    <definedName name="Fisca" localSheetId="73">#REF!</definedName>
    <definedName name="Fisca" localSheetId="74">#REF!</definedName>
    <definedName name="Fisca" localSheetId="11">#REF!</definedName>
    <definedName name="Fisca" localSheetId="12">#REF!</definedName>
    <definedName name="Fisca" localSheetId="13">#REF!</definedName>
    <definedName name="Fisca" localSheetId="23">#REF!</definedName>
    <definedName name="Fisca" localSheetId="24">#REF!</definedName>
    <definedName name="Fisca" localSheetId="26">#REF!</definedName>
    <definedName name="Fisca" localSheetId="27">#REF!</definedName>
    <definedName name="Fisca" localSheetId="10">#REF!</definedName>
    <definedName name="Fisca" localSheetId="38">#REF!</definedName>
    <definedName name="Fisca" localSheetId="25">#REF!</definedName>
    <definedName name="Fisca" localSheetId="30">#REF!</definedName>
    <definedName name="Fisca" localSheetId="31">#REF!</definedName>
    <definedName name="Fisca" localSheetId="36">#REF!</definedName>
    <definedName name="Fisca" localSheetId="37">#REF!</definedName>
    <definedName name="Fisca" localSheetId="39">#REF!</definedName>
    <definedName name="Fisca" localSheetId="40">#REF!</definedName>
    <definedName name="Fisca" localSheetId="41">#REF!</definedName>
    <definedName name="Fisca" localSheetId="46">#REF!</definedName>
    <definedName name="Fisca" localSheetId="47">#REF!</definedName>
    <definedName name="Fisca" localSheetId="48">#REF!</definedName>
    <definedName name="Fisca" localSheetId="49">#REF!</definedName>
    <definedName name="Fisca" localSheetId="52">#REF!</definedName>
    <definedName name="Fisca" localSheetId="53">#REF!</definedName>
    <definedName name="Fisca" localSheetId="64">#REF!</definedName>
    <definedName name="Fisca" localSheetId="65">#REF!</definedName>
    <definedName name="Fisca">#REF!</definedName>
    <definedName name="FISUM" localSheetId="67">#REF!</definedName>
    <definedName name="FISUM" localSheetId="68">#REF!</definedName>
    <definedName name="FISUM" localSheetId="69">#REF!</definedName>
    <definedName name="FISUM" localSheetId="70">#REF!</definedName>
    <definedName name="FISUM" localSheetId="72">#REF!</definedName>
    <definedName name="FISUM" localSheetId="73">#REF!</definedName>
    <definedName name="FISUM" localSheetId="74">#REF!</definedName>
    <definedName name="FISUM" localSheetId="11">#REF!</definedName>
    <definedName name="FISUM" localSheetId="10">#REF!</definedName>
    <definedName name="FISUM" localSheetId="38">#REF!</definedName>
    <definedName name="FISUM" localSheetId="39">#REF!</definedName>
    <definedName name="FISUM" localSheetId="40">#REF!</definedName>
    <definedName name="FISUM" localSheetId="41">#REF!</definedName>
    <definedName name="FISUM" localSheetId="46">#REF!</definedName>
    <definedName name="FISUM" localSheetId="52">#REF!</definedName>
    <definedName name="FISUM" localSheetId="64">#REF!</definedName>
    <definedName name="FISUM" localSheetId="65">#REF!</definedName>
    <definedName name="FISUM">#REF!</definedName>
    <definedName name="FLIBOR" localSheetId="67">[130]Q4!#REF!</definedName>
    <definedName name="FLIBOR" localSheetId="68">[130]Q4!#REF!</definedName>
    <definedName name="FLIBOR" localSheetId="69">[130]Q4!#REF!</definedName>
    <definedName name="FLIBOR" localSheetId="70">[130]Q4!#REF!</definedName>
    <definedName name="FLIBOR" localSheetId="72">[130]Q4!#REF!</definedName>
    <definedName name="FLIBOR" localSheetId="73">[130]Q4!#REF!</definedName>
    <definedName name="FLIBOR" localSheetId="74">[130]Q4!#REF!</definedName>
    <definedName name="FLIBOR" localSheetId="11">#REF!</definedName>
    <definedName name="FLIBOR" localSheetId="10">#REF!</definedName>
    <definedName name="FLIBOR" localSheetId="38">#REF!</definedName>
    <definedName name="FLIBOR" localSheetId="39">#REF!</definedName>
    <definedName name="FLIBOR" localSheetId="40">[130]Q4!#REF!</definedName>
    <definedName name="FLIBOR" localSheetId="41">[130]Q4!#REF!</definedName>
    <definedName name="FLIBOR" localSheetId="46">[130]Q4!#REF!</definedName>
    <definedName name="FLIBOR" localSheetId="51">#REF!</definedName>
    <definedName name="FLIBOR" localSheetId="52">[130]Q4!#REF!</definedName>
    <definedName name="FLIBOR" localSheetId="64">[130]Q4!#REF!</definedName>
    <definedName name="FLIBOR" localSheetId="65">[130]Q4!#REF!</definedName>
    <definedName name="FLIBOR" localSheetId="66">[130]Q4!#REF!</definedName>
    <definedName name="FLIBOR">#REF!</definedName>
    <definedName name="FLOPEC" localSheetId="67">#REF!</definedName>
    <definedName name="FLOPEC" localSheetId="68">#REF!</definedName>
    <definedName name="FLOPEC" localSheetId="69">#REF!</definedName>
    <definedName name="FLOPEC" localSheetId="70">#REF!</definedName>
    <definedName name="FLOPEC" localSheetId="72">#REF!</definedName>
    <definedName name="FLOPEC" localSheetId="73">#REF!</definedName>
    <definedName name="FLOPEC" localSheetId="74">#REF!</definedName>
    <definedName name="FLOPEC" localSheetId="11">#REF!</definedName>
    <definedName name="FLOPEC" localSheetId="12">#REF!</definedName>
    <definedName name="FLOPEC" localSheetId="13">#REF!</definedName>
    <definedName name="FLOPEC" localSheetId="10">#REF!</definedName>
    <definedName name="FLOPEC" localSheetId="38">#REF!</definedName>
    <definedName name="FLOPEC" localSheetId="30">#REF!</definedName>
    <definedName name="FLOPEC" localSheetId="39">#REF!</definedName>
    <definedName name="FLOPEC" localSheetId="40">#REF!</definedName>
    <definedName name="FLOPEC" localSheetId="41">#REF!</definedName>
    <definedName name="FLOPEC" localSheetId="46">#REF!</definedName>
    <definedName name="FLOPEC" localSheetId="52">#REF!</definedName>
    <definedName name="FLOPEC" localSheetId="53">#REF!</definedName>
    <definedName name="FLOPEC" localSheetId="64">#REF!</definedName>
    <definedName name="FLOPEC" localSheetId="65">#REF!</definedName>
    <definedName name="FLOPEC" localSheetId="66">#REF!</definedName>
    <definedName name="FLOPEC">#REF!</definedName>
    <definedName name="FLOWS" localSheetId="67">#REF!</definedName>
    <definedName name="FLOWS" localSheetId="68">#REF!</definedName>
    <definedName name="FLOWS" localSheetId="69">#REF!</definedName>
    <definedName name="FLOWS" localSheetId="70">#REF!</definedName>
    <definedName name="FLOWS" localSheetId="72">#REF!</definedName>
    <definedName name="FLOWS" localSheetId="73">#REF!</definedName>
    <definedName name="FLOWS" localSheetId="74">#REF!</definedName>
    <definedName name="FLOWS" localSheetId="11">#REF!</definedName>
    <definedName name="FLOWS" localSheetId="12">#REF!</definedName>
    <definedName name="FLOWS" localSheetId="13">#REF!</definedName>
    <definedName name="FLOWS" localSheetId="10">#REF!</definedName>
    <definedName name="FLOWS" localSheetId="38">#REF!</definedName>
    <definedName name="FLOWS" localSheetId="39">#REF!</definedName>
    <definedName name="FLOWS" localSheetId="40">#REF!</definedName>
    <definedName name="FLOWS" localSheetId="41">#REF!</definedName>
    <definedName name="FLOWS" localSheetId="46">#REF!</definedName>
    <definedName name="FLOWS" localSheetId="52">#REF!</definedName>
    <definedName name="FLOWS" localSheetId="53">#REF!</definedName>
    <definedName name="FLOWS" localSheetId="64">#REF!</definedName>
    <definedName name="FLOWS" localSheetId="65">#REF!</definedName>
    <definedName name="FLOWS">#REF!</definedName>
    <definedName name="fluct" localSheetId="67">#REF!</definedName>
    <definedName name="fluct" localSheetId="68">#REF!</definedName>
    <definedName name="fluct" localSheetId="69">#REF!</definedName>
    <definedName name="fluct" localSheetId="70">#REF!</definedName>
    <definedName name="fluct" localSheetId="72">#REF!</definedName>
    <definedName name="fluct" localSheetId="73">#REF!</definedName>
    <definedName name="fluct" localSheetId="74">#REF!</definedName>
    <definedName name="fluct" localSheetId="11">#REF!</definedName>
    <definedName name="fluct" localSheetId="12">#REF!</definedName>
    <definedName name="fluct" localSheetId="13">#REF!</definedName>
    <definedName name="fluct" localSheetId="10">#REF!</definedName>
    <definedName name="fluct" localSheetId="38">#REF!</definedName>
    <definedName name="fluct" localSheetId="39">#REF!</definedName>
    <definedName name="fluct" localSheetId="40">#REF!</definedName>
    <definedName name="fluct" localSheetId="41">#REF!</definedName>
    <definedName name="fluct" localSheetId="46">#REF!</definedName>
    <definedName name="fluct" localSheetId="52">#REF!</definedName>
    <definedName name="fluct" localSheetId="53">#REF!</definedName>
    <definedName name="fluct" localSheetId="64">#REF!</definedName>
    <definedName name="fluct" localSheetId="65">#REF!</definedName>
    <definedName name="fluct">#REF!</definedName>
    <definedName name="Flujo" localSheetId="11">#REF!</definedName>
    <definedName name="Flujo" localSheetId="10">#REF!</definedName>
    <definedName name="Flujo" localSheetId="38">#REF!</definedName>
    <definedName name="Flujo" localSheetId="39">#REF!</definedName>
    <definedName name="Flujo" localSheetId="46">[90]Hoja5!$X$1:$AF$61</definedName>
    <definedName name="Flujo" localSheetId="51">#REF!</definedName>
    <definedName name="Flujo" localSheetId="52">[90]Hoja5!$X$1:$AF$61</definedName>
    <definedName name="Flujo" localSheetId="66">[90]Hoja5!$X$1:$AF$61</definedName>
    <definedName name="Flujo">#REF!</definedName>
    <definedName name="FLUXO" localSheetId="67">#REF!</definedName>
    <definedName name="FLUXO" localSheetId="68">#REF!</definedName>
    <definedName name="FLUXO" localSheetId="69">#REF!</definedName>
    <definedName name="FLUXO" localSheetId="70">#REF!</definedName>
    <definedName name="FLUXO" localSheetId="72">#REF!</definedName>
    <definedName name="FLUXO" localSheetId="73">#REF!</definedName>
    <definedName name="FLUXO" localSheetId="74">#REF!</definedName>
    <definedName name="FLUXO" localSheetId="11">#REF!</definedName>
    <definedName name="FLUXO" localSheetId="12">#REF!</definedName>
    <definedName name="FLUXO" localSheetId="13">#REF!</definedName>
    <definedName name="FLUXO" localSheetId="10">#REF!</definedName>
    <definedName name="FLUXO" localSheetId="38">#REF!</definedName>
    <definedName name="FLUXO" localSheetId="30">#REF!</definedName>
    <definedName name="FLUXO" localSheetId="39">#REF!</definedName>
    <definedName name="FLUXO" localSheetId="40">#REF!</definedName>
    <definedName name="FLUXO" localSheetId="41">#REF!</definedName>
    <definedName name="FLUXO" localSheetId="46">#REF!</definedName>
    <definedName name="FLUXO" localSheetId="52">#REF!</definedName>
    <definedName name="FLUXO" localSheetId="53">#REF!</definedName>
    <definedName name="FLUXO" localSheetId="64">#REF!</definedName>
    <definedName name="FLUXO" localSheetId="65">#REF!</definedName>
    <definedName name="FLUXO" localSheetId="66">#REF!</definedName>
    <definedName name="FLUXO">#REF!</definedName>
    <definedName name="FMB" localSheetId="67">#REF!</definedName>
    <definedName name="FMB" localSheetId="68">#REF!</definedName>
    <definedName name="FMB" localSheetId="69">#REF!</definedName>
    <definedName name="FMB" localSheetId="70">#REF!</definedName>
    <definedName name="FMB" localSheetId="72">#REF!</definedName>
    <definedName name="FMB" localSheetId="73">#REF!</definedName>
    <definedName name="FMB" localSheetId="74">#REF!</definedName>
    <definedName name="FMB" localSheetId="11">#REF!</definedName>
    <definedName name="FMB" localSheetId="12">#REF!</definedName>
    <definedName name="FMB" localSheetId="13">#REF!</definedName>
    <definedName name="FMB" localSheetId="10">#REF!</definedName>
    <definedName name="FMB" localSheetId="38">#REF!</definedName>
    <definedName name="FMB" localSheetId="39">#REF!</definedName>
    <definedName name="FMB" localSheetId="40">#REF!</definedName>
    <definedName name="FMB" localSheetId="41">#REF!</definedName>
    <definedName name="FMB" localSheetId="46">#REF!</definedName>
    <definedName name="FMB" localSheetId="52">#REF!</definedName>
    <definedName name="FMB" localSheetId="53">#REF!</definedName>
    <definedName name="FMB" localSheetId="64">#REF!</definedName>
    <definedName name="FMB" localSheetId="65">#REF!</definedName>
    <definedName name="FMB">#REF!</definedName>
    <definedName name="FMI" localSheetId="67">[70]BCP!#REF!</definedName>
    <definedName name="FMI" localSheetId="68">[70]BCP!#REF!</definedName>
    <definedName name="FMI" localSheetId="69">[70]BCP!#REF!</definedName>
    <definedName name="FMI" localSheetId="70">[70]BCP!#REF!</definedName>
    <definedName name="FMI" localSheetId="72">[70]BCP!#REF!</definedName>
    <definedName name="FMI" localSheetId="73">[70]BCP!#REF!</definedName>
    <definedName name="FMI" localSheetId="74">[70]BCP!#REF!</definedName>
    <definedName name="FMI" localSheetId="11">#REF!</definedName>
    <definedName name="FMI" localSheetId="12">#REF!</definedName>
    <definedName name="FMI" localSheetId="13">#REF!</definedName>
    <definedName name="FMI" localSheetId="23">#REF!</definedName>
    <definedName name="FMI" localSheetId="24">#REF!</definedName>
    <definedName name="FMI" localSheetId="26">#REF!</definedName>
    <definedName name="FMI" localSheetId="10">#REF!</definedName>
    <definedName name="FMI" localSheetId="38">#REF!</definedName>
    <definedName name="FMI" localSheetId="25">#REF!</definedName>
    <definedName name="FMI" localSheetId="30">[70]BCP!#REF!</definedName>
    <definedName name="FMI" localSheetId="31">#REF!</definedName>
    <definedName name="FMI" localSheetId="36">[70]BCP!#REF!</definedName>
    <definedName name="FMI" localSheetId="37">[70]BCP!#REF!</definedName>
    <definedName name="FMI" localSheetId="39">#REF!</definedName>
    <definedName name="FMI" localSheetId="40">[70]BCP!#REF!</definedName>
    <definedName name="FMI" localSheetId="41">[70]BCP!#REF!</definedName>
    <definedName name="FMI" localSheetId="46">[70]BCP!#REF!</definedName>
    <definedName name="FMI" localSheetId="47">#REF!</definedName>
    <definedName name="FMI" localSheetId="51">#REF!</definedName>
    <definedName name="FMI" localSheetId="52">#REF!</definedName>
    <definedName name="FMI" localSheetId="53">[70]BCP!#REF!</definedName>
    <definedName name="FMI" localSheetId="64">[70]BCP!#REF!</definedName>
    <definedName name="FMI" localSheetId="65">[70]BCP!#REF!</definedName>
    <definedName name="FMI" localSheetId="66">[70]BCP!#REF!</definedName>
    <definedName name="FMI">#REF!</definedName>
    <definedName name="FMK" localSheetId="67">#REF!</definedName>
    <definedName name="FMK" localSheetId="68">#REF!</definedName>
    <definedName name="FMK" localSheetId="69">#REF!</definedName>
    <definedName name="FMK" localSheetId="70">#REF!</definedName>
    <definedName name="FMK" localSheetId="72">#REF!</definedName>
    <definedName name="FMK" localSheetId="73">#REF!</definedName>
    <definedName name="FMK" localSheetId="74">#REF!</definedName>
    <definedName name="FMK" localSheetId="11">#REF!</definedName>
    <definedName name="FMK" localSheetId="12">#REF!</definedName>
    <definedName name="FMK" localSheetId="13">#REF!</definedName>
    <definedName name="FMK" localSheetId="23">#REF!</definedName>
    <definedName name="FMK" localSheetId="24">#REF!</definedName>
    <definedName name="FMK" localSheetId="26">#REF!</definedName>
    <definedName name="FMK" localSheetId="27">#REF!</definedName>
    <definedName name="FMK" localSheetId="42">#REF!</definedName>
    <definedName name="FMK" localSheetId="10">#REF!</definedName>
    <definedName name="FMK" localSheetId="38">#REF!</definedName>
    <definedName name="FMK" localSheetId="25">#REF!</definedName>
    <definedName name="FMK" localSheetId="30">#REF!</definedName>
    <definedName name="FMK" localSheetId="31">#REF!</definedName>
    <definedName name="FMK" localSheetId="34">#REF!</definedName>
    <definedName name="FMK" localSheetId="36">#REF!</definedName>
    <definedName name="FMK" localSheetId="37">#REF!</definedName>
    <definedName name="FMK" localSheetId="39">#REF!</definedName>
    <definedName name="FMK" localSheetId="40">#REF!</definedName>
    <definedName name="FMK" localSheetId="41">#REF!</definedName>
    <definedName name="FMK" localSheetId="46">#REF!</definedName>
    <definedName name="FMK" localSheetId="47">#REF!</definedName>
    <definedName name="FMK" localSheetId="48">#REF!</definedName>
    <definedName name="FMK" localSheetId="49">#REF!</definedName>
    <definedName name="FMK" localSheetId="52">#REF!</definedName>
    <definedName name="FMK" localSheetId="53">#REF!</definedName>
    <definedName name="FMK" localSheetId="64">#REF!</definedName>
    <definedName name="FMK" localSheetId="65">#REF!</definedName>
    <definedName name="FMK" localSheetId="66">#REF!</definedName>
    <definedName name="FMK">#REF!</definedName>
    <definedName name="FODESEC" localSheetId="67">#REF!</definedName>
    <definedName name="FODESEC" localSheetId="68">#REF!</definedName>
    <definedName name="FODESEC" localSheetId="69">#REF!</definedName>
    <definedName name="FODESEC" localSheetId="70">#REF!</definedName>
    <definedName name="FODESEC" localSheetId="72">#REF!</definedName>
    <definedName name="FODESEC" localSheetId="73">#REF!</definedName>
    <definedName name="FODESEC" localSheetId="74">#REF!</definedName>
    <definedName name="FODESEC" localSheetId="11">#REF!</definedName>
    <definedName name="FODESEC" localSheetId="12">#REF!</definedName>
    <definedName name="FODESEC" localSheetId="13">#REF!</definedName>
    <definedName name="FODESEC" localSheetId="10">#REF!</definedName>
    <definedName name="FODESEC" localSheetId="38">#REF!</definedName>
    <definedName name="FODESEC" localSheetId="39">#REF!</definedName>
    <definedName name="FODESEC" localSheetId="40">#REF!</definedName>
    <definedName name="FODESEC" localSheetId="41">#REF!</definedName>
    <definedName name="FODESEC" localSheetId="46">#REF!</definedName>
    <definedName name="FODESEC" localSheetId="52">#REF!</definedName>
    <definedName name="FODESEC" localSheetId="64">#REF!</definedName>
    <definedName name="FODESEC" localSheetId="65">#REF!</definedName>
    <definedName name="FODESEC">#REF!</definedName>
    <definedName name="FONDO_COMPENSADOR_DE_DESEQUILIBRIOS_FISCALES_PROVINCIALES" localSheetId="11">#REF!</definedName>
    <definedName name="FONDO_COMPENSADOR_DE_DESEQUILIBRIOS_FISCALES_PROVINCIALES" localSheetId="10">#REF!</definedName>
    <definedName name="FONDO_COMPENSADOR_DE_DESEQUILIBRIOS_FISCALES_PROVINCIALES" localSheetId="38">#REF!</definedName>
    <definedName name="FONDO_COMPENSADOR_DE_DESEQUILIBRIOS_FISCALES_PROVINCIALES" localSheetId="39">#REF!</definedName>
    <definedName name="FONDO_COMPENSADOR_DE_DESEQUILIBRIOS_FISCALES_PROVINCIALES" localSheetId="46">[4]C!$B$15:$N$15</definedName>
    <definedName name="FONDO_COMPENSADOR_DE_DESEQUILIBRIOS_FISCALES_PROVINCIALES" localSheetId="52">[4]C!$B$15:$N$15</definedName>
    <definedName name="FONDO_COMPENSADOR_DE_DESEQUILIBRIOS_FISCALES_PROVINCIALES" localSheetId="66">[4]C!$B$15:$N$15</definedName>
    <definedName name="FONDO_COMPENSADOR_DE_DESEQUILIBRIOS_FISCALES_PROVINCIALES">#REF!</definedName>
    <definedName name="FONDO_EDUCATIVO__LEY_N__23906_ART._3_Y_4" localSheetId="11">#REF!</definedName>
    <definedName name="FONDO_EDUCATIVO__LEY_N__23906_ART._3_Y_4" localSheetId="10">#REF!</definedName>
    <definedName name="FONDO_EDUCATIVO__LEY_N__23906_ART._3_Y_4" localSheetId="38">#REF!</definedName>
    <definedName name="FONDO_EDUCATIVO__LEY_N__23906_ART._3_Y_4" localSheetId="39">#REF!</definedName>
    <definedName name="FONDO_EDUCATIVO__LEY_N__23906_ART._3_Y_4" localSheetId="46">[4]C!$B$16:$N$16</definedName>
    <definedName name="FONDO_EDUCATIVO__LEY_N__23906_ART._3_Y_4" localSheetId="52">[4]C!$B$16:$N$16</definedName>
    <definedName name="FONDO_EDUCATIVO__LEY_N__23906_ART._3_Y_4" localSheetId="66">[4]C!$B$16:$N$16</definedName>
    <definedName name="FONDO_EDUCATIVO__LEY_N__23906_ART._3_Y_4">#REF!</definedName>
    <definedName name="FONDO_ESPECIAL_DE_DESARROLLO_ELECTRICO_DEL_INTERIOR__LEYES_NROS._23966_ART._19_Y_24065" localSheetId="11">#REF!</definedName>
    <definedName name="FONDO_ESPECIAL_DE_DESARROLLO_ELECTRICO_DEL_INTERIOR__LEYES_NROS._23966_ART._19_Y_24065" localSheetId="10">#REF!</definedName>
    <definedName name="FONDO_ESPECIAL_DE_DESARROLLO_ELECTRICO_DEL_INTERIOR__LEYES_NROS._23966_ART._19_Y_24065" localSheetId="38">#REF!</definedName>
    <definedName name="FONDO_ESPECIAL_DE_DESARROLLO_ELECTRICO_DEL_INTERIOR__LEYES_NROS._23966_ART._19_Y_24065" localSheetId="39">#REF!</definedName>
    <definedName name="FONDO_ESPECIAL_DE_DESARROLLO_ELECTRICO_DEL_INTERIOR__LEYES_NROS._23966_ART._19_Y_24065" localSheetId="46">[4]C!$B$26:$N$26</definedName>
    <definedName name="FONDO_ESPECIAL_DE_DESARROLLO_ELECTRICO_DEL_INTERIOR__LEYES_NROS._23966_ART._19_Y_24065" localSheetId="52">[4]C!$B$26:$N$26</definedName>
    <definedName name="FONDO_ESPECIAL_DE_DESARROLLO_ELECTRICO_DEL_INTERIOR__LEYES_NROS._23966_ART._19_Y_24065" localSheetId="66">[4]C!$B$26:$N$26</definedName>
    <definedName name="FONDO_ESPECIAL_DE_DESARROLLO_ELECTRICO_DEL_INTERIOR__LEYES_NROS._23966_ART._19_Y_24065">#REF!</definedName>
    <definedName name="FONDO_NACIONAL_DE_LA_VIVIENDA__LEY_N__23966_ART._18" localSheetId="11">#REF!</definedName>
    <definedName name="FONDO_NACIONAL_DE_LA_VIVIENDA__LEY_N__23966_ART._18" localSheetId="10">#REF!</definedName>
    <definedName name="FONDO_NACIONAL_DE_LA_VIVIENDA__LEY_N__23966_ART._18" localSheetId="38">#REF!</definedName>
    <definedName name="FONDO_NACIONAL_DE_LA_VIVIENDA__LEY_N__23966_ART._18" localSheetId="39">#REF!</definedName>
    <definedName name="FONDO_NACIONAL_DE_LA_VIVIENDA__LEY_N__23966_ART._18" localSheetId="46">[4]C!$B$25:$N$25</definedName>
    <definedName name="FONDO_NACIONAL_DE_LA_VIVIENDA__LEY_N__23966_ART._18" localSheetId="52">[4]C!$B$25:$N$25</definedName>
    <definedName name="FONDO_NACIONAL_DE_LA_VIVIENDA__LEY_N__23966_ART._18" localSheetId="66">[4]C!$B$25:$N$25</definedName>
    <definedName name="FONDO_NACIONAL_DE_LA_VIVIENDA__LEY_N__23966_ART._18">#REF!</definedName>
    <definedName name="Fondos" localSheetId="11">#REF!</definedName>
    <definedName name="Fondos" localSheetId="10">#REF!</definedName>
    <definedName name="Fondos" localSheetId="38">#REF!</definedName>
    <definedName name="Fondos" localSheetId="39">#REF!</definedName>
    <definedName name="Fondos" localSheetId="46">[90]Hoja5!$J$1:$U$44</definedName>
    <definedName name="Fondos" localSheetId="51">#REF!</definedName>
    <definedName name="Fondos" localSheetId="52">[90]Hoja5!$J$1:$U$44</definedName>
    <definedName name="Fondos" localSheetId="66">[90]Hoja5!$J$1:$U$44</definedName>
    <definedName name="Fondos">#REF!</definedName>
    <definedName name="FORMATO">#N/A</definedName>
    <definedName name="FRAMENO" localSheetId="67">#REF!</definedName>
    <definedName name="FRAMENO" localSheetId="68">#REF!</definedName>
    <definedName name="FRAMENO" localSheetId="69">#REF!</definedName>
    <definedName name="FRAMENO" localSheetId="70">#REF!</definedName>
    <definedName name="FRAMENO" localSheetId="72">#REF!</definedName>
    <definedName name="FRAMENO" localSheetId="73">#REF!</definedName>
    <definedName name="FRAMENO" localSheetId="74">#REF!</definedName>
    <definedName name="FRAMENO" localSheetId="11">#REF!</definedName>
    <definedName name="FRAMENO" localSheetId="12">#REF!</definedName>
    <definedName name="FRAMENO" localSheetId="13">#REF!</definedName>
    <definedName name="FRAMENO" localSheetId="23">#REF!</definedName>
    <definedName name="FRAMENO" localSheetId="24">#REF!</definedName>
    <definedName name="FRAMENO" localSheetId="26">#REF!</definedName>
    <definedName name="FRAMENO" localSheetId="42">#REF!</definedName>
    <definedName name="FRAMENO" localSheetId="10">#REF!</definedName>
    <definedName name="FRAMENO" localSheetId="38">#REF!</definedName>
    <definedName name="FRAMENO" localSheetId="25">#REF!</definedName>
    <definedName name="FRAMENO" localSheetId="30">#REF!</definedName>
    <definedName name="FRAMENO" localSheetId="31">#REF!</definedName>
    <definedName name="FRAMENO" localSheetId="34">#REF!</definedName>
    <definedName name="FRAMENO" localSheetId="36">#REF!</definedName>
    <definedName name="FRAMENO" localSheetId="37">#REF!</definedName>
    <definedName name="FRAMENO" localSheetId="39">#REF!</definedName>
    <definedName name="FRAMENO" localSheetId="40">#REF!</definedName>
    <definedName name="FRAMENO" localSheetId="41">#REF!</definedName>
    <definedName name="FRAMENO" localSheetId="46">#REF!</definedName>
    <definedName name="FRAMENO" localSheetId="47">#REF!</definedName>
    <definedName name="FRAMENO" localSheetId="52">#REF!</definedName>
    <definedName name="FRAMENO" localSheetId="53">#REF!</definedName>
    <definedName name="FRAMENO" localSheetId="64">#REF!</definedName>
    <definedName name="FRAMENO" localSheetId="65">#REF!</definedName>
    <definedName name="FRAMENO" localSheetId="66">#REF!</definedName>
    <definedName name="FRAMENO">#REF!</definedName>
    <definedName name="framework_macro" localSheetId="67">#REF!</definedName>
    <definedName name="framework_macro" localSheetId="68">#REF!</definedName>
    <definedName name="framework_macro" localSheetId="69">#REF!</definedName>
    <definedName name="framework_macro" localSheetId="70">#REF!</definedName>
    <definedName name="framework_macro" localSheetId="72">#REF!</definedName>
    <definedName name="framework_macro" localSheetId="73">#REF!</definedName>
    <definedName name="framework_macro" localSheetId="74">#REF!</definedName>
    <definedName name="framework_macro" localSheetId="11">#REF!</definedName>
    <definedName name="framework_macro" localSheetId="12">#REF!</definedName>
    <definedName name="framework_macro" localSheetId="13">#REF!</definedName>
    <definedName name="framework_macro" localSheetId="23">#REF!</definedName>
    <definedName name="framework_macro" localSheetId="24">#REF!</definedName>
    <definedName name="framework_macro" localSheetId="26">#REF!</definedName>
    <definedName name="framework_macro" localSheetId="10">#REF!</definedName>
    <definedName name="framework_macro" localSheetId="38">#REF!</definedName>
    <definedName name="framework_macro" localSheetId="25">#REF!</definedName>
    <definedName name="framework_macro" localSheetId="30">#REF!</definedName>
    <definedName name="framework_macro" localSheetId="31">#REF!</definedName>
    <definedName name="framework_macro" localSheetId="36">#REF!</definedName>
    <definedName name="framework_macro" localSheetId="37">#REF!</definedName>
    <definedName name="framework_macro" localSheetId="39">#REF!</definedName>
    <definedName name="framework_macro" localSheetId="40">#REF!</definedName>
    <definedName name="framework_macro" localSheetId="41">#REF!</definedName>
    <definedName name="framework_macro" localSheetId="46">#REF!</definedName>
    <definedName name="framework_macro" localSheetId="47">#REF!</definedName>
    <definedName name="framework_macro" localSheetId="52">#REF!</definedName>
    <definedName name="framework_macro" localSheetId="53">#REF!</definedName>
    <definedName name="framework_macro" localSheetId="64">#REF!</definedName>
    <definedName name="framework_macro" localSheetId="65">#REF!</definedName>
    <definedName name="framework_macro">#REF!</definedName>
    <definedName name="framework_macro_new" localSheetId="67">#REF!</definedName>
    <definedName name="framework_macro_new" localSheetId="68">#REF!</definedName>
    <definedName name="framework_macro_new" localSheetId="69">#REF!</definedName>
    <definedName name="framework_macro_new" localSheetId="70">#REF!</definedName>
    <definedName name="framework_macro_new" localSheetId="72">#REF!</definedName>
    <definedName name="framework_macro_new" localSheetId="73">#REF!</definedName>
    <definedName name="framework_macro_new" localSheetId="74">#REF!</definedName>
    <definedName name="framework_macro_new" localSheetId="11">#REF!</definedName>
    <definedName name="framework_macro_new" localSheetId="12">#REF!</definedName>
    <definedName name="framework_macro_new" localSheetId="13">#REF!</definedName>
    <definedName name="framework_macro_new" localSheetId="23">#REF!</definedName>
    <definedName name="framework_macro_new" localSheetId="24">#REF!</definedName>
    <definedName name="framework_macro_new" localSheetId="26">#REF!</definedName>
    <definedName name="framework_macro_new" localSheetId="10">#REF!</definedName>
    <definedName name="framework_macro_new" localSheetId="38">#REF!</definedName>
    <definedName name="framework_macro_new" localSheetId="25">#REF!</definedName>
    <definedName name="framework_macro_new" localSheetId="30">#REF!</definedName>
    <definedName name="framework_macro_new" localSheetId="31">#REF!</definedName>
    <definedName name="framework_macro_new" localSheetId="39">#REF!</definedName>
    <definedName name="framework_macro_new" localSheetId="40">#REF!</definedName>
    <definedName name="framework_macro_new" localSheetId="41">#REF!</definedName>
    <definedName name="framework_macro_new" localSheetId="46">#REF!</definedName>
    <definedName name="framework_macro_new" localSheetId="47">#REF!</definedName>
    <definedName name="framework_macro_new" localSheetId="52">#REF!</definedName>
    <definedName name="framework_macro_new" localSheetId="53">#REF!</definedName>
    <definedName name="framework_macro_new" localSheetId="64">#REF!</definedName>
    <definedName name="framework_macro_new" localSheetId="65">#REF!</definedName>
    <definedName name="framework_macro_new">#REF!</definedName>
    <definedName name="framework_monetary" localSheetId="67">#REF!</definedName>
    <definedName name="framework_monetary" localSheetId="68">#REF!</definedName>
    <definedName name="framework_monetary" localSheetId="69">#REF!</definedName>
    <definedName name="framework_monetary" localSheetId="70">#REF!</definedName>
    <definedName name="framework_monetary" localSheetId="72">#REF!</definedName>
    <definedName name="framework_monetary" localSheetId="73">#REF!</definedName>
    <definedName name="framework_monetary" localSheetId="74">#REF!</definedName>
    <definedName name="framework_monetary" localSheetId="11">#REF!</definedName>
    <definedName name="framework_monetary" localSheetId="23">#REF!</definedName>
    <definedName name="framework_monetary" localSheetId="10">#REF!</definedName>
    <definedName name="framework_monetary" localSheetId="38">#REF!</definedName>
    <definedName name="framework_monetary" localSheetId="31">#REF!</definedName>
    <definedName name="framework_monetary" localSheetId="39">#REF!</definedName>
    <definedName name="framework_monetary" localSheetId="40">#REF!</definedName>
    <definedName name="framework_monetary" localSheetId="41">#REF!</definedName>
    <definedName name="framework_monetary" localSheetId="46">#REF!</definedName>
    <definedName name="framework_monetary" localSheetId="52">#REF!</definedName>
    <definedName name="framework_monetary" localSheetId="53">#REF!</definedName>
    <definedName name="framework_monetary" localSheetId="64">#REF!</definedName>
    <definedName name="framework_monetary" localSheetId="65">#REF!</definedName>
    <definedName name="framework_monetary">#REF!</definedName>
    <definedName name="FRAMEYES" localSheetId="67">#REF!</definedName>
    <definedName name="FRAMEYES" localSheetId="68">#REF!</definedName>
    <definedName name="FRAMEYES" localSheetId="69">#REF!</definedName>
    <definedName name="FRAMEYES" localSheetId="70">#REF!</definedName>
    <definedName name="FRAMEYES" localSheetId="72">#REF!</definedName>
    <definedName name="FRAMEYES" localSheetId="73">#REF!</definedName>
    <definedName name="FRAMEYES" localSheetId="74">#REF!</definedName>
    <definedName name="FRAMEYES" localSheetId="11">#REF!</definedName>
    <definedName name="FRAMEYES" localSheetId="23">#REF!</definedName>
    <definedName name="FRAMEYES" localSheetId="10">#REF!</definedName>
    <definedName name="FRAMEYES" localSheetId="38">#REF!</definedName>
    <definedName name="FRAMEYES" localSheetId="31">#REF!</definedName>
    <definedName name="FRAMEYES" localSheetId="39">#REF!</definedName>
    <definedName name="FRAMEYES" localSheetId="40">#REF!</definedName>
    <definedName name="FRAMEYES" localSheetId="41">#REF!</definedName>
    <definedName name="FRAMEYES" localSheetId="46">#REF!</definedName>
    <definedName name="FRAMEYES" localSheetId="52">#REF!</definedName>
    <definedName name="FRAMEYES" localSheetId="53">#REF!</definedName>
    <definedName name="FRAMEYES" localSheetId="64">#REF!</definedName>
    <definedName name="FRAMEYES" localSheetId="65">#REF!</definedName>
    <definedName name="FRAMEYES">#REF!</definedName>
    <definedName name="France_wt" localSheetId="11">#REF!</definedName>
    <definedName name="France_wt" localSheetId="10">#REF!</definedName>
    <definedName name="France_wt" localSheetId="38">#REF!</definedName>
    <definedName name="France_wt" localSheetId="39">#REF!</definedName>
    <definedName name="France_wt" localSheetId="46">'[79]OECD wgt'!$B$7</definedName>
    <definedName name="France_wt" localSheetId="51">#REF!</definedName>
    <definedName name="France_wt" localSheetId="52">'[79]OECD wgt'!$B$7</definedName>
    <definedName name="France_wt" localSheetId="66">'[79]OECD wgt'!$B$7</definedName>
    <definedName name="France_wt">#REF!</definedName>
    <definedName name="fre" localSheetId="67" hidden="1">{"Tab1",#N/A,FALSE,"P";"Tab2",#N/A,FALSE,"P"}</definedName>
    <definedName name="fre" localSheetId="68" hidden="1">{"Tab1",#N/A,FALSE,"P";"Tab2",#N/A,FALSE,"P"}</definedName>
    <definedName name="fre" localSheetId="69" hidden="1">{"Tab1",#N/A,FALSE,"P";"Tab2",#N/A,FALSE,"P"}</definedName>
    <definedName name="fre" localSheetId="70" hidden="1">{"Tab1",#N/A,FALSE,"P";"Tab2",#N/A,FALSE,"P"}</definedName>
    <definedName name="fre" localSheetId="72" hidden="1">{"Tab1",#N/A,FALSE,"P";"Tab2",#N/A,FALSE,"P"}</definedName>
    <definedName name="fre" localSheetId="73" hidden="1">{"Tab1",#N/A,FALSE,"P";"Tab2",#N/A,FALSE,"P"}</definedName>
    <definedName name="fre" localSheetId="74" hidden="1">{"Tab1",#N/A,FALSE,"P";"Tab2",#N/A,FALSE,"P"}</definedName>
    <definedName name="fre" localSheetId="11" hidden="1">{"Tab1",#N/A,FALSE,"P";"Tab2",#N/A,FALSE,"P"}</definedName>
    <definedName name="fre" localSheetId="12" hidden="1">{"Tab1",#N/A,FALSE,"P";"Tab2",#N/A,FALSE,"P"}</definedName>
    <definedName name="fre" localSheetId="13" hidden="1">{"Tab1",#N/A,FALSE,"P";"Tab2",#N/A,FALSE,"P"}</definedName>
    <definedName name="fre" localSheetId="23" hidden="1">{"Tab1",#N/A,FALSE,"P";"Tab2",#N/A,FALSE,"P"}</definedName>
    <definedName name="fre" localSheetId="24" hidden="1">{"Tab1",#N/A,FALSE,"P";"Tab2",#N/A,FALSE,"P"}</definedName>
    <definedName name="fre" localSheetId="26" hidden="1">{"Tab1",#N/A,FALSE,"P";"Tab2",#N/A,FALSE,"P"}</definedName>
    <definedName name="fre" localSheetId="27" hidden="1">{"Tab1",#N/A,FALSE,"P";"Tab2",#N/A,FALSE,"P"}</definedName>
    <definedName name="fre" localSheetId="42" hidden="1">{"Tab1",#N/A,FALSE,"P";"Tab2",#N/A,FALSE,"P"}</definedName>
    <definedName name="fre" localSheetId="6" hidden="1">{"Tab1",#N/A,FALSE,"P";"Tab2",#N/A,FALSE,"P"}</definedName>
    <definedName name="fre" localSheetId="7" hidden="1">{"Tab1",#N/A,FALSE,"P";"Tab2",#N/A,FALSE,"P"}</definedName>
    <definedName name="fre" localSheetId="10" hidden="1">{"Tab1",#N/A,FALSE,"P";"Tab2",#N/A,FALSE,"P"}</definedName>
    <definedName name="fre" localSheetId="38" hidden="1">{"Tab1",#N/A,FALSE,"P";"Tab2",#N/A,FALSE,"P"}</definedName>
    <definedName name="fre" localSheetId="25" hidden="1">{"Tab1",#N/A,FALSE,"P";"Tab2",#N/A,FALSE,"P"}</definedName>
    <definedName name="fre" localSheetId="28" hidden="1">{"Tab1",#N/A,FALSE,"P";"Tab2",#N/A,FALSE,"P"}</definedName>
    <definedName name="fre" localSheetId="30" hidden="1">{"Tab1",#N/A,FALSE,"P";"Tab2",#N/A,FALSE,"P"}</definedName>
    <definedName name="fre" localSheetId="31" hidden="1">{"Tab1",#N/A,FALSE,"P";"Tab2",#N/A,FALSE,"P"}</definedName>
    <definedName name="fre" localSheetId="32" hidden="1">{"Tab1",#N/A,FALSE,"P";"Tab2",#N/A,FALSE,"P"}</definedName>
    <definedName name="fre" localSheetId="33" hidden="1">{"Tab1",#N/A,FALSE,"P";"Tab2",#N/A,FALSE,"P"}</definedName>
    <definedName name="fre" localSheetId="34" hidden="1">{"Tab1",#N/A,FALSE,"P";"Tab2",#N/A,FALSE,"P"}</definedName>
    <definedName name="fre" localSheetId="35" hidden="1">{"Tab1",#N/A,FALSE,"P";"Tab2",#N/A,FALSE,"P"}</definedName>
    <definedName name="fre" localSheetId="36" hidden="1">{"Tab1",#N/A,FALSE,"P";"Tab2",#N/A,FALSE,"P"}</definedName>
    <definedName name="fre" localSheetId="37" hidden="1">{"Tab1",#N/A,FALSE,"P";"Tab2",#N/A,FALSE,"P"}</definedName>
    <definedName name="fre" localSheetId="39" hidden="1">{"Tab1",#N/A,FALSE,"P";"Tab2",#N/A,FALSE,"P"}</definedName>
    <definedName name="fre" localSheetId="40" hidden="1">{"Tab1",#N/A,FALSE,"P";"Tab2",#N/A,FALSE,"P"}</definedName>
    <definedName name="fre" localSheetId="41" hidden="1">{"Tab1",#N/A,FALSE,"P";"Tab2",#N/A,FALSE,"P"}</definedName>
    <definedName name="fre" localSheetId="46" hidden="1">{"Tab1",#N/A,FALSE,"P";"Tab2",#N/A,FALSE,"P"}</definedName>
    <definedName name="fre" localSheetId="47" hidden="1">{"Tab1",#N/A,FALSE,"P";"Tab2",#N/A,FALSE,"P"}</definedName>
    <definedName name="fre" localSheetId="48" hidden="1">{"Tab1",#N/A,FALSE,"P";"Tab2",#N/A,FALSE,"P"}</definedName>
    <definedName name="fre" localSheetId="49" hidden="1">{"Tab1",#N/A,FALSE,"P";"Tab2",#N/A,FALSE,"P"}</definedName>
    <definedName name="fre" localSheetId="50" hidden="1">{"Tab1",#N/A,FALSE,"P";"Tab2",#N/A,FALSE,"P"}</definedName>
    <definedName name="fre" localSheetId="51" hidden="1">{"Tab1",#N/A,FALSE,"P";"Tab2",#N/A,FALSE,"P"}</definedName>
    <definedName name="fre" localSheetId="52" hidden="1">{"Tab1",#N/A,FALSE,"P";"Tab2",#N/A,FALSE,"P"}</definedName>
    <definedName name="fre" localSheetId="53" hidden="1">{"Tab1",#N/A,FALSE,"P";"Tab2",#N/A,FALSE,"P"}</definedName>
    <definedName name="fre" localSheetId="64" hidden="1">{"Tab1",#N/A,FALSE,"P";"Tab2",#N/A,FALSE,"P"}</definedName>
    <definedName name="fre" localSheetId="65" hidden="1">{"Tab1",#N/A,FALSE,"P";"Tab2",#N/A,FALSE,"P"}</definedName>
    <definedName name="fre" localSheetId="66" hidden="1">{"Tab1",#N/A,FALSE,"P";"Tab2",#N/A,FALSE,"P"}</definedName>
    <definedName name="fre" hidden="1">{"Tab1",#N/A,FALSE,"P";"Tab2",#N/A,FALSE,"P"}</definedName>
    <definedName name="FRF" localSheetId="67">#REF!</definedName>
    <definedName name="FRF" localSheetId="68">#REF!</definedName>
    <definedName name="FRF" localSheetId="69">#REF!</definedName>
    <definedName name="FRF" localSheetId="70">#REF!</definedName>
    <definedName name="FRF" localSheetId="72">#REF!</definedName>
    <definedName name="FRF" localSheetId="73">#REF!</definedName>
    <definedName name="FRF" localSheetId="74">#REF!</definedName>
    <definedName name="FRF" localSheetId="11">#REF!</definedName>
    <definedName name="FRF" localSheetId="10">#REF!</definedName>
    <definedName name="FRF" localSheetId="38">#REF!</definedName>
    <definedName name="FRF" localSheetId="39">#REF!</definedName>
    <definedName name="FRF" localSheetId="40">#REF!</definedName>
    <definedName name="FRF" localSheetId="41">#REF!</definedName>
    <definedName name="FRF" localSheetId="46">#REF!</definedName>
    <definedName name="FRF" localSheetId="52">#REF!</definedName>
    <definedName name="FRF" localSheetId="64">#REF!</definedName>
    <definedName name="FRF" localSheetId="65">#REF!</definedName>
    <definedName name="FRF" localSheetId="66">#REF!</definedName>
    <definedName name="FRF">#REF!</definedName>
    <definedName name="FRFEURO" localSheetId="67">#REF!</definedName>
    <definedName name="FRFEURO" localSheetId="68">#REF!</definedName>
    <definedName name="FRFEURO" localSheetId="69">#REF!</definedName>
    <definedName name="FRFEURO" localSheetId="70">#REF!</definedName>
    <definedName name="FRFEURO" localSheetId="72">#REF!</definedName>
    <definedName name="FRFEURO" localSheetId="73">#REF!</definedName>
    <definedName name="FRFEURO" localSheetId="74">#REF!</definedName>
    <definedName name="FRFEURO" localSheetId="11">#REF!</definedName>
    <definedName name="FRFEURO" localSheetId="12">#REF!</definedName>
    <definedName name="FRFEURO" localSheetId="13">#REF!</definedName>
    <definedName name="FRFEURO" localSheetId="23">#REF!</definedName>
    <definedName name="FRFEURO" localSheetId="24">#REF!</definedName>
    <definedName name="FRFEURO" localSheetId="26">#REF!</definedName>
    <definedName name="FRFEURO" localSheetId="27">#REF!</definedName>
    <definedName name="FRFEURO" localSheetId="42">#REF!</definedName>
    <definedName name="FRFEURO" localSheetId="10">#REF!</definedName>
    <definedName name="FRFEURO" localSheetId="38">#REF!</definedName>
    <definedName name="FRFEURO" localSheetId="25">#REF!</definedName>
    <definedName name="FRFEURO" localSheetId="30">#REF!</definedName>
    <definedName name="FRFEURO" localSheetId="31">#REF!</definedName>
    <definedName name="FRFEURO" localSheetId="34">#REF!</definedName>
    <definedName name="FRFEURO" localSheetId="36">#REF!</definedName>
    <definedName name="FRFEURO" localSheetId="37">#REF!</definedName>
    <definedName name="FRFEURO" localSheetId="39">#REF!</definedName>
    <definedName name="FRFEURO" localSheetId="40">#REF!</definedName>
    <definedName name="FRFEURO" localSheetId="41">#REF!</definedName>
    <definedName name="FRFEURO" localSheetId="46">#REF!</definedName>
    <definedName name="FRFEURO" localSheetId="47">#REF!</definedName>
    <definedName name="FRFEURO" localSheetId="48">#REF!</definedName>
    <definedName name="FRFEURO" localSheetId="49">#REF!</definedName>
    <definedName name="FRFEURO" localSheetId="52">#REF!</definedName>
    <definedName name="FRFEURO" localSheetId="53">#REF!</definedName>
    <definedName name="FRFEURO" localSheetId="64">#REF!</definedName>
    <definedName name="FRFEURO" localSheetId="65">#REF!</definedName>
    <definedName name="FRFEURO">#REF!</definedName>
    <definedName name="FS" localSheetId="67">#REF!</definedName>
    <definedName name="FS" localSheetId="68">#REF!</definedName>
    <definedName name="FS" localSheetId="69">#REF!</definedName>
    <definedName name="FS" localSheetId="70">#REF!</definedName>
    <definedName name="FS" localSheetId="72">#REF!</definedName>
    <definedName name="FS" localSheetId="73">#REF!</definedName>
    <definedName name="FS" localSheetId="74">#REF!</definedName>
    <definedName name="FS" localSheetId="11">#REF!</definedName>
    <definedName name="FS" localSheetId="12">#REF!</definedName>
    <definedName name="FS" localSheetId="23">#REF!</definedName>
    <definedName name="FS" localSheetId="26">#REF!</definedName>
    <definedName name="FS" localSheetId="27">#REF!</definedName>
    <definedName name="FS" localSheetId="10">#REF!</definedName>
    <definedName name="FS" localSheetId="38">#REF!</definedName>
    <definedName name="FS" localSheetId="25">#REF!</definedName>
    <definedName name="FS" localSheetId="30">#REF!</definedName>
    <definedName name="FS" localSheetId="31">#REF!</definedName>
    <definedName name="FS" localSheetId="36">#REF!</definedName>
    <definedName name="FS" localSheetId="37">#REF!</definedName>
    <definedName name="FS" localSheetId="39">#REF!</definedName>
    <definedName name="FS" localSheetId="40">#REF!</definedName>
    <definedName name="FS" localSheetId="41">#REF!</definedName>
    <definedName name="FS" localSheetId="46">#REF!</definedName>
    <definedName name="FS" localSheetId="47">#REF!</definedName>
    <definedName name="FS" localSheetId="48">#REF!</definedName>
    <definedName name="FS" localSheetId="49">#REF!</definedName>
    <definedName name="FS" localSheetId="52">#REF!</definedName>
    <definedName name="FS" localSheetId="53">#REF!</definedName>
    <definedName name="FS" localSheetId="64">#REF!</definedName>
    <definedName name="FS" localSheetId="65">#REF!</definedName>
    <definedName name="FS">#REF!</definedName>
    <definedName name="FS1A" localSheetId="67">#REF!</definedName>
    <definedName name="FS1A" localSheetId="68">#REF!</definedName>
    <definedName name="FS1A" localSheetId="69">#REF!</definedName>
    <definedName name="FS1A" localSheetId="70">#REF!</definedName>
    <definedName name="FS1A" localSheetId="72">#REF!</definedName>
    <definedName name="FS1A" localSheetId="73">#REF!</definedName>
    <definedName name="FS1A" localSheetId="74">#REF!</definedName>
    <definedName name="FS1A" localSheetId="11">#REF!</definedName>
    <definedName name="FS1A" localSheetId="12">#REF!</definedName>
    <definedName name="FS1A" localSheetId="23">#REF!</definedName>
    <definedName name="FS1A" localSheetId="26">#REF!</definedName>
    <definedName name="FS1A" localSheetId="27">#REF!</definedName>
    <definedName name="FS1A" localSheetId="10">#REF!</definedName>
    <definedName name="FS1A" localSheetId="38">#REF!</definedName>
    <definedName name="FS1A" localSheetId="25">#REF!</definedName>
    <definedName name="FS1A" localSheetId="30">#REF!</definedName>
    <definedName name="FS1A" localSheetId="31">#REF!</definedName>
    <definedName name="FS1A" localSheetId="36">#REF!</definedName>
    <definedName name="FS1A" localSheetId="37">#REF!</definedName>
    <definedName name="FS1A" localSheetId="39">#REF!</definedName>
    <definedName name="FS1A" localSheetId="40">#REF!</definedName>
    <definedName name="FS1A" localSheetId="41">#REF!</definedName>
    <definedName name="FS1A" localSheetId="46">#REF!</definedName>
    <definedName name="FS1A" localSheetId="47">#REF!</definedName>
    <definedName name="FS1A" localSheetId="48">#REF!</definedName>
    <definedName name="FS1A" localSheetId="49">#REF!</definedName>
    <definedName name="FS1A" localSheetId="52">#REF!</definedName>
    <definedName name="FS1A" localSheetId="53">#REF!</definedName>
    <definedName name="FS1A" localSheetId="64">#REF!</definedName>
    <definedName name="FS1A" localSheetId="65">#REF!</definedName>
    <definedName name="FS1A">#REF!</definedName>
    <definedName name="fsdfsd" localSheetId="67" hidden="1">[131]C!#REF!</definedName>
    <definedName name="fsdfsd" localSheetId="68" hidden="1">[131]C!#REF!</definedName>
    <definedName name="fsdfsd" localSheetId="69" hidden="1">[131]C!#REF!</definedName>
    <definedName name="fsdfsd" localSheetId="70" hidden="1">[131]C!#REF!</definedName>
    <definedName name="fsdfsd" localSheetId="72" hidden="1">[131]C!#REF!</definedName>
    <definedName name="fsdfsd" localSheetId="73" hidden="1">[131]C!#REF!</definedName>
    <definedName name="fsdfsd" localSheetId="74" hidden="1">[131]C!#REF!</definedName>
    <definedName name="fsdfsd" localSheetId="11" hidden="1">#REF!</definedName>
    <definedName name="fsdfsd" localSheetId="23" hidden="1">#REF!</definedName>
    <definedName name="fsdfsd" localSheetId="24" hidden="1">#REF!</definedName>
    <definedName name="fsdfsd" localSheetId="26" hidden="1">#REF!</definedName>
    <definedName name="fsdfsd" localSheetId="10" hidden="1">#REF!</definedName>
    <definedName name="fsdfsd" localSheetId="38" hidden="1">#REF!</definedName>
    <definedName name="fsdfsd" localSheetId="25" hidden="1">#REF!</definedName>
    <definedName name="fsdfsd" localSheetId="30" hidden="1">[131]C!#REF!</definedName>
    <definedName name="fsdfsd" localSheetId="31" hidden="1">#REF!</definedName>
    <definedName name="fsdfsd" localSheetId="36" hidden="1">[131]C!#REF!</definedName>
    <definedName name="fsdfsd" localSheetId="37" hidden="1">[131]C!#REF!</definedName>
    <definedName name="fsdfsd" localSheetId="39" hidden="1">#REF!</definedName>
    <definedName name="fsdfsd" localSheetId="41" hidden="1">[131]C!#REF!</definedName>
    <definedName name="fsdfsd" localSheetId="46" hidden="1">[131]C!#REF!</definedName>
    <definedName name="fsdfsd" localSheetId="47" hidden="1">#REF!</definedName>
    <definedName name="fsdfsd" localSheetId="48" hidden="1">#REF!</definedName>
    <definedName name="fsdfsd" localSheetId="49" hidden="1">#REF!</definedName>
    <definedName name="fsdfsd" localSheetId="51" hidden="1">#REF!</definedName>
    <definedName name="fsdfsd" localSheetId="52" hidden="1">#REF!</definedName>
    <definedName name="fsdfsd" localSheetId="64" hidden="1">[131]C!#REF!</definedName>
    <definedName name="fsdfsd" localSheetId="65" hidden="1">[131]C!#REF!</definedName>
    <definedName name="fsdfsd" localSheetId="66" hidden="1">[131]C!#REF!</definedName>
    <definedName name="fsdfsd" hidden="1">#REF!</definedName>
    <definedName name="fsdsdfa" localSheetId="67" hidden="1">'[115]Fax a enviar'!#REF!</definedName>
    <definedName name="fsdsdfa" localSheetId="68" hidden="1">'[115]Fax a enviar'!#REF!</definedName>
    <definedName name="fsdsdfa" localSheetId="69" hidden="1">'[115]Fax a enviar'!#REF!</definedName>
    <definedName name="fsdsdfa" localSheetId="70" hidden="1">'[115]Fax a enviar'!#REF!</definedName>
    <definedName name="fsdsdfa" localSheetId="72" hidden="1">'[115]Fax a enviar'!#REF!</definedName>
    <definedName name="fsdsdfa" localSheetId="73" hidden="1">'[115]Fax a enviar'!#REF!</definedName>
    <definedName name="fsdsdfa" localSheetId="74" hidden="1">'[115]Fax a enviar'!#REF!</definedName>
    <definedName name="fsdsdfa" localSheetId="11" hidden="1">#REF!</definedName>
    <definedName name="fsdsdfa" localSheetId="23" hidden="1">#REF!</definedName>
    <definedName name="fsdsdfa" localSheetId="24" hidden="1">#REF!</definedName>
    <definedName name="fsdsdfa" localSheetId="26" hidden="1">#REF!</definedName>
    <definedName name="fsdsdfa" localSheetId="10" hidden="1">#REF!</definedName>
    <definedName name="fsdsdfa" localSheetId="38" hidden="1">#REF!</definedName>
    <definedName name="fsdsdfa" localSheetId="25" hidden="1">#REF!</definedName>
    <definedName name="fsdsdfa" localSheetId="30" hidden="1">'[115]Fax a enviar'!#REF!</definedName>
    <definedName name="fsdsdfa" localSheetId="31" hidden="1">#REF!</definedName>
    <definedName name="fsdsdfa" localSheetId="36" hidden="1">'[115]Fax a enviar'!#REF!</definedName>
    <definedName name="fsdsdfa" localSheetId="37" hidden="1">'[115]Fax a enviar'!#REF!</definedName>
    <definedName name="fsdsdfa" localSheetId="39" hidden="1">#REF!</definedName>
    <definedName name="fsdsdfa" localSheetId="41" hidden="1">'[115]Fax a enviar'!#REF!</definedName>
    <definedName name="fsdsdfa" localSheetId="46" hidden="1">'[115]Fax a enviar'!#REF!</definedName>
    <definedName name="fsdsdfa" localSheetId="47" hidden="1">#REF!</definedName>
    <definedName name="fsdsdfa" localSheetId="48" hidden="1">#REF!</definedName>
    <definedName name="fsdsdfa" localSheetId="49" hidden="1">#REF!</definedName>
    <definedName name="fsdsdfa" localSheetId="51" hidden="1">#REF!</definedName>
    <definedName name="fsdsdfa" localSheetId="52" hidden="1">#REF!</definedName>
    <definedName name="fsdsdfa" localSheetId="53" hidden="1">'[115]Fax a enviar'!#REF!</definedName>
    <definedName name="fsdsdfa" localSheetId="64" hidden="1">'[115]Fax a enviar'!#REF!</definedName>
    <definedName name="fsdsdfa" localSheetId="65" hidden="1">'[115]Fax a enviar'!#REF!</definedName>
    <definedName name="fsdsdfa" localSheetId="66" hidden="1">'[115]Fax a enviar'!#REF!</definedName>
    <definedName name="fsdsdfa" hidden="1">#REF!</definedName>
    <definedName name="FT" localSheetId="67">#REF!</definedName>
    <definedName name="FT" localSheetId="68">#REF!</definedName>
    <definedName name="FT" localSheetId="69">#REF!</definedName>
    <definedName name="FT" localSheetId="70">#REF!</definedName>
    <definedName name="FT" localSheetId="72">#REF!</definedName>
    <definedName name="FT" localSheetId="73">#REF!</definedName>
    <definedName name="FT" localSheetId="74">#REF!</definedName>
    <definedName name="FT" localSheetId="11">#REF!</definedName>
    <definedName name="FT" localSheetId="12">#REF!</definedName>
    <definedName name="FT" localSheetId="13">#REF!</definedName>
    <definedName name="FT" localSheetId="23">#REF!</definedName>
    <definedName name="FT" localSheetId="24">#REF!</definedName>
    <definedName name="FT" localSheetId="26">#REF!</definedName>
    <definedName name="FT" localSheetId="27">#REF!</definedName>
    <definedName name="FT" localSheetId="42">#REF!</definedName>
    <definedName name="FT" localSheetId="10">#REF!</definedName>
    <definedName name="FT" localSheetId="38">#REF!</definedName>
    <definedName name="FT" localSheetId="25">#REF!</definedName>
    <definedName name="FT" localSheetId="30">#REF!</definedName>
    <definedName name="FT" localSheetId="31">#REF!</definedName>
    <definedName name="FT" localSheetId="34">#REF!</definedName>
    <definedName name="FT" localSheetId="36">#REF!</definedName>
    <definedName name="FT" localSheetId="37">#REF!</definedName>
    <definedName name="FT" localSheetId="39">#REF!</definedName>
    <definedName name="FT" localSheetId="40">#REF!</definedName>
    <definedName name="FT" localSheetId="41">#REF!</definedName>
    <definedName name="FT" localSheetId="46">#REF!</definedName>
    <definedName name="FT" localSheetId="47">#REF!</definedName>
    <definedName name="FT" localSheetId="48">#REF!</definedName>
    <definedName name="FT" localSheetId="49">#REF!</definedName>
    <definedName name="FT" localSheetId="52">#REF!</definedName>
    <definedName name="FT" localSheetId="53">#REF!</definedName>
    <definedName name="FT" localSheetId="64">#REF!</definedName>
    <definedName name="FT" localSheetId="65">#REF!</definedName>
    <definedName name="FT" localSheetId="66">#REF!</definedName>
    <definedName name="FT">#REF!</definedName>
    <definedName name="FT1A" localSheetId="67">#REF!</definedName>
    <definedName name="FT1A" localSheetId="68">#REF!</definedName>
    <definedName name="FT1A" localSheetId="69">#REF!</definedName>
    <definedName name="FT1A" localSheetId="70">#REF!</definedName>
    <definedName name="FT1A" localSheetId="72">#REF!</definedName>
    <definedName name="FT1A" localSheetId="73">#REF!</definedName>
    <definedName name="FT1A" localSheetId="74">#REF!</definedName>
    <definedName name="FT1A" localSheetId="11">#REF!</definedName>
    <definedName name="FT1A" localSheetId="12">#REF!</definedName>
    <definedName name="FT1A" localSheetId="23">#REF!</definedName>
    <definedName name="FT1A" localSheetId="26">#REF!</definedName>
    <definedName name="FT1A" localSheetId="27">#REF!</definedName>
    <definedName name="FT1A" localSheetId="10">#REF!</definedName>
    <definedName name="FT1A" localSheetId="38">#REF!</definedName>
    <definedName name="FT1A" localSheetId="25">#REF!</definedName>
    <definedName name="FT1A" localSheetId="30">#REF!</definedName>
    <definedName name="FT1A" localSheetId="31">#REF!</definedName>
    <definedName name="FT1A" localSheetId="36">#REF!</definedName>
    <definedName name="FT1A" localSheetId="37">#REF!</definedName>
    <definedName name="FT1A" localSheetId="39">#REF!</definedName>
    <definedName name="FT1A" localSheetId="40">#REF!</definedName>
    <definedName name="FT1A" localSheetId="41">#REF!</definedName>
    <definedName name="FT1A" localSheetId="46">#REF!</definedName>
    <definedName name="FT1A" localSheetId="47">#REF!</definedName>
    <definedName name="FT1A" localSheetId="48">#REF!</definedName>
    <definedName name="FT1A" localSheetId="49">#REF!</definedName>
    <definedName name="FT1A" localSheetId="52">#REF!</definedName>
    <definedName name="FT1A" localSheetId="53">#REF!</definedName>
    <definedName name="FT1A" localSheetId="64">#REF!</definedName>
    <definedName name="FT1A" localSheetId="65">#REF!</definedName>
    <definedName name="FT1A">#REF!</definedName>
    <definedName name="ftaref" localSheetId="67">#REF!</definedName>
    <definedName name="ftaref" localSheetId="68">#REF!</definedName>
    <definedName name="ftaref" localSheetId="69">#REF!</definedName>
    <definedName name="ftaref" localSheetId="70">#REF!</definedName>
    <definedName name="ftaref" localSheetId="72">#REF!</definedName>
    <definedName name="ftaref" localSheetId="73">#REF!</definedName>
    <definedName name="ftaref" localSheetId="74">#REF!</definedName>
    <definedName name="ftaref" localSheetId="11">#REF!</definedName>
    <definedName name="ftaref" localSheetId="10">#REF!</definedName>
    <definedName name="ftaref" localSheetId="38">#REF!</definedName>
    <definedName name="ftaref" localSheetId="39">#REF!</definedName>
    <definedName name="ftaref" localSheetId="40">#REF!</definedName>
    <definedName name="ftaref" localSheetId="41">#REF!</definedName>
    <definedName name="ftaref" localSheetId="46">#REF!</definedName>
    <definedName name="ftaref" localSheetId="52">#REF!</definedName>
    <definedName name="ftaref" localSheetId="64">#REF!</definedName>
    <definedName name="ftaref" localSheetId="65">#REF!</definedName>
    <definedName name="ftaref">#REF!</definedName>
    <definedName name="ftconf" localSheetId="67">#REF!</definedName>
    <definedName name="ftconf" localSheetId="68">#REF!</definedName>
    <definedName name="ftconf" localSheetId="69">#REF!</definedName>
    <definedName name="ftconf" localSheetId="70">#REF!</definedName>
    <definedName name="ftconf" localSheetId="72">#REF!</definedName>
    <definedName name="ftconf" localSheetId="73">#REF!</definedName>
    <definedName name="ftconf" localSheetId="74">#REF!</definedName>
    <definedName name="ftconf" localSheetId="11">#REF!</definedName>
    <definedName name="ftconf" localSheetId="10">#REF!</definedName>
    <definedName name="ftconf" localSheetId="38">#REF!</definedName>
    <definedName name="ftconf" localSheetId="39">#REF!</definedName>
    <definedName name="ftconf" localSheetId="40">#REF!</definedName>
    <definedName name="ftconf" localSheetId="41">#REF!</definedName>
    <definedName name="ftconf" localSheetId="46">#REF!</definedName>
    <definedName name="ftconf" localSheetId="52">#REF!</definedName>
    <definedName name="ftconf" localSheetId="64">#REF!</definedName>
    <definedName name="ftconf" localSheetId="65">#REF!</definedName>
    <definedName name="ftconf">#REF!</definedName>
    <definedName name="ftima" localSheetId="67">#REF!</definedName>
    <definedName name="ftima" localSheetId="68">#REF!</definedName>
    <definedName name="ftima" localSheetId="69">#REF!</definedName>
    <definedName name="ftima" localSheetId="70">#REF!</definedName>
    <definedName name="ftima" localSheetId="72">#REF!</definedName>
    <definedName name="ftima" localSheetId="73">#REF!</definedName>
    <definedName name="ftima" localSheetId="74">#REF!</definedName>
    <definedName name="ftima" localSheetId="11">#REF!</definedName>
    <definedName name="ftima" localSheetId="10">#REF!</definedName>
    <definedName name="ftima" localSheetId="38">#REF!</definedName>
    <definedName name="ftima" localSheetId="39">#REF!</definedName>
    <definedName name="ftima" localSheetId="40">#REF!</definedName>
    <definedName name="ftima" localSheetId="41">#REF!</definedName>
    <definedName name="ftima" localSheetId="46">#REF!</definedName>
    <definedName name="ftima" localSheetId="52">#REF!</definedName>
    <definedName name="ftima" localSheetId="64">#REF!</definedName>
    <definedName name="ftima" localSheetId="65">#REF!</definedName>
    <definedName name="ftima">#REF!</definedName>
    <definedName name="ftimaf" localSheetId="67">#REF!</definedName>
    <definedName name="ftimaf" localSheetId="68">#REF!</definedName>
    <definedName name="ftimaf" localSheetId="69">#REF!</definedName>
    <definedName name="ftimaf" localSheetId="70">#REF!</definedName>
    <definedName name="ftimaf" localSheetId="72">#REF!</definedName>
    <definedName name="ftimaf" localSheetId="73">#REF!</definedName>
    <definedName name="ftimaf" localSheetId="74">#REF!</definedName>
    <definedName name="ftimaf" localSheetId="11">#REF!</definedName>
    <definedName name="ftimaf" localSheetId="10">#REF!</definedName>
    <definedName name="ftimaf" localSheetId="38">#REF!</definedName>
    <definedName name="ftimaf" localSheetId="39">#REF!</definedName>
    <definedName name="ftimaf" localSheetId="40">#REF!</definedName>
    <definedName name="ftimaf" localSheetId="41">#REF!</definedName>
    <definedName name="ftimaf" localSheetId="46">#REF!</definedName>
    <definedName name="ftimaf" localSheetId="52">#REF!</definedName>
    <definedName name="ftimaf" localSheetId="64">#REF!</definedName>
    <definedName name="ftimaf" localSheetId="65">#REF!</definedName>
    <definedName name="ftimaf">#REF!</definedName>
    <definedName name="ftr" localSheetId="67" hidden="1">{"Riqfin97",#N/A,FALSE,"Tran";"Riqfinpro",#N/A,FALSE,"Tran"}</definedName>
    <definedName name="ftr" localSheetId="68" hidden="1">{"Riqfin97",#N/A,FALSE,"Tran";"Riqfinpro",#N/A,FALSE,"Tran"}</definedName>
    <definedName name="ftr" localSheetId="69" hidden="1">{"Riqfin97",#N/A,FALSE,"Tran";"Riqfinpro",#N/A,FALSE,"Tran"}</definedName>
    <definedName name="ftr" localSheetId="70" hidden="1">{"Riqfin97",#N/A,FALSE,"Tran";"Riqfinpro",#N/A,FALSE,"Tran"}</definedName>
    <definedName name="ftr" localSheetId="72" hidden="1">{"Riqfin97",#N/A,FALSE,"Tran";"Riqfinpro",#N/A,FALSE,"Tran"}</definedName>
    <definedName name="ftr" localSheetId="73" hidden="1">{"Riqfin97",#N/A,FALSE,"Tran";"Riqfinpro",#N/A,FALSE,"Tran"}</definedName>
    <definedName name="ftr" localSheetId="74" hidden="1">{"Riqfin97",#N/A,FALSE,"Tran";"Riqfinpro",#N/A,FALSE,"Tran"}</definedName>
    <definedName name="ftr" localSheetId="11" hidden="1">{"Riqfin97",#N/A,FALSE,"Tran";"Riqfinpro",#N/A,FALSE,"Tran"}</definedName>
    <definedName name="ftr" localSheetId="12" hidden="1">{"Riqfin97",#N/A,FALSE,"Tran";"Riqfinpro",#N/A,FALSE,"Tran"}</definedName>
    <definedName name="ftr" localSheetId="13" hidden="1">{"Riqfin97",#N/A,FALSE,"Tran";"Riqfinpro",#N/A,FALSE,"Tran"}</definedName>
    <definedName name="ftr" localSheetId="23" hidden="1">{"Riqfin97",#N/A,FALSE,"Tran";"Riqfinpro",#N/A,FALSE,"Tran"}</definedName>
    <definedName name="ftr" localSheetId="24" hidden="1">{"Riqfin97",#N/A,FALSE,"Tran";"Riqfinpro",#N/A,FALSE,"Tran"}</definedName>
    <definedName name="ftr" localSheetId="26" hidden="1">{"Riqfin97",#N/A,FALSE,"Tran";"Riqfinpro",#N/A,FALSE,"Tran"}</definedName>
    <definedName name="ftr" localSheetId="27" hidden="1">{"Riqfin97",#N/A,FALSE,"Tran";"Riqfinpro",#N/A,FALSE,"Tran"}</definedName>
    <definedName name="ftr" localSheetId="42" hidden="1">{"Riqfin97",#N/A,FALSE,"Tran";"Riqfinpro",#N/A,FALSE,"Tran"}</definedName>
    <definedName name="ftr" localSheetId="6" hidden="1">{"Riqfin97",#N/A,FALSE,"Tran";"Riqfinpro",#N/A,FALSE,"Tran"}</definedName>
    <definedName name="ftr" localSheetId="7" hidden="1">{"Riqfin97",#N/A,FALSE,"Tran";"Riqfinpro",#N/A,FALSE,"Tran"}</definedName>
    <definedName name="ftr" localSheetId="10" hidden="1">{"Riqfin97",#N/A,FALSE,"Tran";"Riqfinpro",#N/A,FALSE,"Tran"}</definedName>
    <definedName name="ftr" localSheetId="38" hidden="1">{"Riqfin97",#N/A,FALSE,"Tran";"Riqfinpro",#N/A,FALSE,"Tran"}</definedName>
    <definedName name="ftr" localSheetId="25" hidden="1">{"Riqfin97",#N/A,FALSE,"Tran";"Riqfinpro",#N/A,FALSE,"Tran"}</definedName>
    <definedName name="ftr" localSheetId="28" hidden="1">{"Riqfin97",#N/A,FALSE,"Tran";"Riqfinpro",#N/A,FALSE,"Tran"}</definedName>
    <definedName name="ftr" localSheetId="30" hidden="1">{"Riqfin97",#N/A,FALSE,"Tran";"Riqfinpro",#N/A,FALSE,"Tran"}</definedName>
    <definedName name="ftr" localSheetId="31" hidden="1">{"Riqfin97",#N/A,FALSE,"Tran";"Riqfinpro",#N/A,FALSE,"Tran"}</definedName>
    <definedName name="ftr" localSheetId="32" hidden="1">{"Riqfin97",#N/A,FALSE,"Tran";"Riqfinpro",#N/A,FALSE,"Tran"}</definedName>
    <definedName name="ftr" localSheetId="33" hidden="1">{"Riqfin97",#N/A,FALSE,"Tran";"Riqfinpro",#N/A,FALSE,"Tran"}</definedName>
    <definedName name="ftr" localSheetId="34" hidden="1">{"Riqfin97",#N/A,FALSE,"Tran";"Riqfinpro",#N/A,FALSE,"Tran"}</definedName>
    <definedName name="ftr" localSheetId="35" hidden="1">{"Riqfin97",#N/A,FALSE,"Tran";"Riqfinpro",#N/A,FALSE,"Tran"}</definedName>
    <definedName name="ftr" localSheetId="36" hidden="1">{"Riqfin97",#N/A,FALSE,"Tran";"Riqfinpro",#N/A,FALSE,"Tran"}</definedName>
    <definedName name="ftr" localSheetId="37" hidden="1">{"Riqfin97",#N/A,FALSE,"Tran";"Riqfinpro",#N/A,FALSE,"Tran"}</definedName>
    <definedName name="ftr" localSheetId="39" hidden="1">{"Riqfin97",#N/A,FALSE,"Tran";"Riqfinpro",#N/A,FALSE,"Tran"}</definedName>
    <definedName name="ftr" localSheetId="40" hidden="1">{"Riqfin97",#N/A,FALSE,"Tran";"Riqfinpro",#N/A,FALSE,"Tran"}</definedName>
    <definedName name="ftr" localSheetId="41" hidden="1">{"Riqfin97",#N/A,FALSE,"Tran";"Riqfinpro",#N/A,FALSE,"Tran"}</definedName>
    <definedName name="ftr" localSheetId="46" hidden="1">{"Riqfin97",#N/A,FALSE,"Tran";"Riqfinpro",#N/A,FALSE,"Tran"}</definedName>
    <definedName name="ftr" localSheetId="47" hidden="1">{"Riqfin97",#N/A,FALSE,"Tran";"Riqfinpro",#N/A,FALSE,"Tran"}</definedName>
    <definedName name="ftr" localSheetId="48" hidden="1">{"Riqfin97",#N/A,FALSE,"Tran";"Riqfinpro",#N/A,FALSE,"Tran"}</definedName>
    <definedName name="ftr" localSheetId="49" hidden="1">{"Riqfin97",#N/A,FALSE,"Tran";"Riqfinpro",#N/A,FALSE,"Tran"}</definedName>
    <definedName name="ftr" localSheetId="50" hidden="1">{"Riqfin97",#N/A,FALSE,"Tran";"Riqfinpro",#N/A,FALSE,"Tran"}</definedName>
    <definedName name="ftr" localSheetId="51" hidden="1">{"Riqfin97",#N/A,FALSE,"Tran";"Riqfinpro",#N/A,FALSE,"Tran"}</definedName>
    <definedName name="ftr" localSheetId="52" hidden="1">{"Riqfin97",#N/A,FALSE,"Tran";"Riqfinpro",#N/A,FALSE,"Tran"}</definedName>
    <definedName name="ftr" localSheetId="53" hidden="1">{"Riqfin97",#N/A,FALSE,"Tran";"Riqfinpro",#N/A,FALSE,"Tran"}</definedName>
    <definedName name="ftr" localSheetId="64" hidden="1">{"Riqfin97",#N/A,FALSE,"Tran";"Riqfinpro",#N/A,FALSE,"Tran"}</definedName>
    <definedName name="ftr" localSheetId="65" hidden="1">{"Riqfin97",#N/A,FALSE,"Tran";"Riqfinpro",#N/A,FALSE,"Tran"}</definedName>
    <definedName name="ftr" localSheetId="66" hidden="1">{"Riqfin97",#N/A,FALSE,"Tran";"Riqfinpro",#N/A,FALSE,"Tran"}</definedName>
    <definedName name="ftr" hidden="1">{"Riqfin97",#N/A,FALSE,"Tran";"Riqfinpro",#N/A,FALSE,"Tran"}</definedName>
    <definedName name="fty" localSheetId="67" hidden="1">{"Riqfin97",#N/A,FALSE,"Tran";"Riqfinpro",#N/A,FALSE,"Tran"}</definedName>
    <definedName name="fty" localSheetId="68" hidden="1">{"Riqfin97",#N/A,FALSE,"Tran";"Riqfinpro",#N/A,FALSE,"Tran"}</definedName>
    <definedName name="fty" localSheetId="69" hidden="1">{"Riqfin97",#N/A,FALSE,"Tran";"Riqfinpro",#N/A,FALSE,"Tran"}</definedName>
    <definedName name="fty" localSheetId="70" hidden="1">{"Riqfin97",#N/A,FALSE,"Tran";"Riqfinpro",#N/A,FALSE,"Tran"}</definedName>
    <definedName name="fty" localSheetId="72" hidden="1">{"Riqfin97",#N/A,FALSE,"Tran";"Riqfinpro",#N/A,FALSE,"Tran"}</definedName>
    <definedName name="fty" localSheetId="73" hidden="1">{"Riqfin97",#N/A,FALSE,"Tran";"Riqfinpro",#N/A,FALSE,"Tran"}</definedName>
    <definedName name="fty" localSheetId="74" hidden="1">{"Riqfin97",#N/A,FALSE,"Tran";"Riqfinpro",#N/A,FALSE,"Tran"}</definedName>
    <definedName name="fty" localSheetId="11" hidden="1">{"Riqfin97",#N/A,FALSE,"Tran";"Riqfinpro",#N/A,FALSE,"Tran"}</definedName>
    <definedName name="fty" localSheetId="12" hidden="1">{"Riqfin97",#N/A,FALSE,"Tran";"Riqfinpro",#N/A,FALSE,"Tran"}</definedName>
    <definedName name="fty" localSheetId="13" hidden="1">{"Riqfin97",#N/A,FALSE,"Tran";"Riqfinpro",#N/A,FALSE,"Tran"}</definedName>
    <definedName name="fty" localSheetId="23" hidden="1">{"Riqfin97",#N/A,FALSE,"Tran";"Riqfinpro",#N/A,FALSE,"Tran"}</definedName>
    <definedName name="fty" localSheetId="24" hidden="1">{"Riqfin97",#N/A,FALSE,"Tran";"Riqfinpro",#N/A,FALSE,"Tran"}</definedName>
    <definedName name="fty" localSheetId="26" hidden="1">{"Riqfin97",#N/A,FALSE,"Tran";"Riqfinpro",#N/A,FALSE,"Tran"}</definedName>
    <definedName name="fty" localSheetId="27" hidden="1">{"Riqfin97",#N/A,FALSE,"Tran";"Riqfinpro",#N/A,FALSE,"Tran"}</definedName>
    <definedName name="fty" localSheetId="42" hidden="1">{"Riqfin97",#N/A,FALSE,"Tran";"Riqfinpro",#N/A,FALSE,"Tran"}</definedName>
    <definedName name="fty" localSheetId="6" hidden="1">{"Riqfin97",#N/A,FALSE,"Tran";"Riqfinpro",#N/A,FALSE,"Tran"}</definedName>
    <definedName name="fty" localSheetId="7" hidden="1">{"Riqfin97",#N/A,FALSE,"Tran";"Riqfinpro",#N/A,FALSE,"Tran"}</definedName>
    <definedName name="fty" localSheetId="10" hidden="1">{"Riqfin97",#N/A,FALSE,"Tran";"Riqfinpro",#N/A,FALSE,"Tran"}</definedName>
    <definedName name="fty" localSheetId="38" hidden="1">{"Riqfin97",#N/A,FALSE,"Tran";"Riqfinpro",#N/A,FALSE,"Tran"}</definedName>
    <definedName name="fty" localSheetId="25" hidden="1">{"Riqfin97",#N/A,FALSE,"Tran";"Riqfinpro",#N/A,FALSE,"Tran"}</definedName>
    <definedName name="fty" localSheetId="28" hidden="1">{"Riqfin97",#N/A,FALSE,"Tran";"Riqfinpro",#N/A,FALSE,"Tran"}</definedName>
    <definedName name="fty" localSheetId="30" hidden="1">{"Riqfin97",#N/A,FALSE,"Tran";"Riqfinpro",#N/A,FALSE,"Tran"}</definedName>
    <definedName name="fty" localSheetId="31" hidden="1">{"Riqfin97",#N/A,FALSE,"Tran";"Riqfinpro",#N/A,FALSE,"Tran"}</definedName>
    <definedName name="fty" localSheetId="32" hidden="1">{"Riqfin97",#N/A,FALSE,"Tran";"Riqfinpro",#N/A,FALSE,"Tran"}</definedName>
    <definedName name="fty" localSheetId="33" hidden="1">{"Riqfin97",#N/A,FALSE,"Tran";"Riqfinpro",#N/A,FALSE,"Tran"}</definedName>
    <definedName name="fty" localSheetId="34" hidden="1">{"Riqfin97",#N/A,FALSE,"Tran";"Riqfinpro",#N/A,FALSE,"Tran"}</definedName>
    <definedName name="fty" localSheetId="35" hidden="1">{"Riqfin97",#N/A,FALSE,"Tran";"Riqfinpro",#N/A,FALSE,"Tran"}</definedName>
    <definedName name="fty" localSheetId="36" hidden="1">{"Riqfin97",#N/A,FALSE,"Tran";"Riqfinpro",#N/A,FALSE,"Tran"}</definedName>
    <definedName name="fty" localSheetId="37" hidden="1">{"Riqfin97",#N/A,FALSE,"Tran";"Riqfinpro",#N/A,FALSE,"Tran"}</definedName>
    <definedName name="fty" localSheetId="39" hidden="1">{"Riqfin97",#N/A,FALSE,"Tran";"Riqfinpro",#N/A,FALSE,"Tran"}</definedName>
    <definedName name="fty" localSheetId="40" hidden="1">{"Riqfin97",#N/A,FALSE,"Tran";"Riqfinpro",#N/A,FALSE,"Tran"}</definedName>
    <definedName name="fty" localSheetId="41" hidden="1">{"Riqfin97",#N/A,FALSE,"Tran";"Riqfinpro",#N/A,FALSE,"Tran"}</definedName>
    <definedName name="fty" localSheetId="46" hidden="1">{"Riqfin97",#N/A,FALSE,"Tran";"Riqfinpro",#N/A,FALSE,"Tran"}</definedName>
    <definedName name="fty" localSheetId="47" hidden="1">{"Riqfin97",#N/A,FALSE,"Tran";"Riqfinpro",#N/A,FALSE,"Tran"}</definedName>
    <definedName name="fty" localSheetId="48" hidden="1">{"Riqfin97",#N/A,FALSE,"Tran";"Riqfinpro",#N/A,FALSE,"Tran"}</definedName>
    <definedName name="fty" localSheetId="49" hidden="1">{"Riqfin97",#N/A,FALSE,"Tran";"Riqfinpro",#N/A,FALSE,"Tran"}</definedName>
    <definedName name="fty" localSheetId="50" hidden="1">{"Riqfin97",#N/A,FALSE,"Tran";"Riqfinpro",#N/A,FALSE,"Tran"}</definedName>
    <definedName name="fty" localSheetId="51" hidden="1">{"Riqfin97",#N/A,FALSE,"Tran";"Riqfinpro",#N/A,FALSE,"Tran"}</definedName>
    <definedName name="fty" localSheetId="52" hidden="1">{"Riqfin97",#N/A,FALSE,"Tran";"Riqfinpro",#N/A,FALSE,"Tran"}</definedName>
    <definedName name="fty" localSheetId="53" hidden="1">{"Riqfin97",#N/A,FALSE,"Tran";"Riqfinpro",#N/A,FALSE,"Tran"}</definedName>
    <definedName name="fty" localSheetId="64" hidden="1">{"Riqfin97",#N/A,FALSE,"Tran";"Riqfinpro",#N/A,FALSE,"Tran"}</definedName>
    <definedName name="fty" localSheetId="65" hidden="1">{"Riqfin97",#N/A,FALSE,"Tran";"Riqfinpro",#N/A,FALSE,"Tran"}</definedName>
    <definedName name="fty" localSheetId="66" hidden="1">{"Riqfin97",#N/A,FALSE,"Tran";"Riqfinpro",#N/A,FALSE,"Tran"}</definedName>
    <definedName name="fty" hidden="1">{"Riqfin97",#N/A,FALSE,"Tran";"Riqfinpro",#N/A,FALSE,"Tran"}</definedName>
    <definedName name="FUENTE" localSheetId="67">#REF!</definedName>
    <definedName name="FUENTE" localSheetId="68">#REF!</definedName>
    <definedName name="FUENTE" localSheetId="69">#REF!</definedName>
    <definedName name="FUENTE" localSheetId="70">#REF!</definedName>
    <definedName name="FUENTE" localSheetId="72">#REF!</definedName>
    <definedName name="FUENTE" localSheetId="73">#REF!</definedName>
    <definedName name="FUENTE" localSheetId="74">#REF!</definedName>
    <definedName name="FUENTE" localSheetId="11">#REF!</definedName>
    <definedName name="FUENTE" localSheetId="12">#REF!</definedName>
    <definedName name="FUENTE" localSheetId="13">#REF!</definedName>
    <definedName name="FUENTE" localSheetId="23">#REF!</definedName>
    <definedName name="FUENTE" localSheetId="24">#REF!</definedName>
    <definedName name="FUENTE" localSheetId="26">#REF!</definedName>
    <definedName name="FUENTE" localSheetId="27">#REF!</definedName>
    <definedName name="FUENTE" localSheetId="42">#REF!</definedName>
    <definedName name="FUENTE" localSheetId="10">#REF!</definedName>
    <definedName name="FUENTE" localSheetId="38">#REF!</definedName>
    <definedName name="FUENTE" localSheetId="25">#REF!</definedName>
    <definedName name="FUENTE" localSheetId="30">#REF!</definedName>
    <definedName name="FUENTE" localSheetId="31">#REF!</definedName>
    <definedName name="FUENTE" localSheetId="34">#REF!</definedName>
    <definedName name="FUENTE" localSheetId="36">#REF!</definedName>
    <definedName name="FUENTE" localSheetId="37">#REF!</definedName>
    <definedName name="FUENTE" localSheetId="39">#REF!</definedName>
    <definedName name="FUENTE" localSheetId="40">#REF!</definedName>
    <definedName name="FUENTE" localSheetId="41">#REF!</definedName>
    <definedName name="FUENTE" localSheetId="46">#REF!</definedName>
    <definedName name="FUENTE" localSheetId="47">#REF!</definedName>
    <definedName name="FUENTE" localSheetId="48">#REF!</definedName>
    <definedName name="FUENTE" localSheetId="49">#REF!</definedName>
    <definedName name="FUENTE" localSheetId="52">#REF!</definedName>
    <definedName name="FUENTE" localSheetId="53">#REF!</definedName>
    <definedName name="FUENTE" localSheetId="64">#REF!</definedName>
    <definedName name="FUENTE" localSheetId="65">#REF!</definedName>
    <definedName name="FUENTE" localSheetId="66">#REF!</definedName>
    <definedName name="FUENTE">#REF!</definedName>
    <definedName name="fuente1" localSheetId="67">#REF!</definedName>
    <definedName name="fuente1" localSheetId="68">#REF!</definedName>
    <definedName name="fuente1" localSheetId="69">#REF!</definedName>
    <definedName name="fuente1" localSheetId="70">#REF!</definedName>
    <definedName name="fuente1" localSheetId="72">#REF!</definedName>
    <definedName name="fuente1" localSheetId="73">#REF!</definedName>
    <definedName name="fuente1" localSheetId="74">#REF!</definedName>
    <definedName name="fuente1" localSheetId="11">#REF!</definedName>
    <definedName name="fuente1" localSheetId="12">#REF!</definedName>
    <definedName name="fuente1" localSheetId="13">#REF!</definedName>
    <definedName name="fuente1" localSheetId="23">#REF!</definedName>
    <definedName name="fuente1" localSheetId="26">#REF!</definedName>
    <definedName name="fuente1" localSheetId="27">#REF!</definedName>
    <definedName name="fuente1" localSheetId="10">#REF!</definedName>
    <definedName name="fuente1" localSheetId="38">#REF!</definedName>
    <definedName name="fuente1" localSheetId="25">#REF!</definedName>
    <definedName name="fuente1" localSheetId="30">#REF!</definedName>
    <definedName name="fuente1" localSheetId="31">#REF!</definedName>
    <definedName name="fuente1" localSheetId="36">#REF!</definedName>
    <definedName name="fuente1" localSheetId="37">#REF!</definedName>
    <definedName name="fuente1" localSheetId="39">#REF!</definedName>
    <definedName name="fuente1" localSheetId="40">#REF!</definedName>
    <definedName name="fuente1" localSheetId="41">#REF!</definedName>
    <definedName name="fuente1" localSheetId="46">#REF!</definedName>
    <definedName name="fuente1" localSheetId="47">#REF!</definedName>
    <definedName name="fuente1" localSheetId="48">#REF!</definedName>
    <definedName name="fuente1" localSheetId="49">#REF!</definedName>
    <definedName name="fuente1" localSheetId="52">#REF!</definedName>
    <definedName name="fuente1" localSheetId="53">#REF!</definedName>
    <definedName name="fuente1" localSheetId="64">#REF!</definedName>
    <definedName name="fuente1" localSheetId="65">#REF!</definedName>
    <definedName name="fuente1">#REF!</definedName>
    <definedName name="FUENTE2" localSheetId="67">#REF!</definedName>
    <definedName name="FUENTE2" localSheetId="68">#REF!</definedName>
    <definedName name="FUENTE2" localSheetId="69">#REF!</definedName>
    <definedName name="FUENTE2" localSheetId="70">#REF!</definedName>
    <definedName name="FUENTE2" localSheetId="72">#REF!</definedName>
    <definedName name="FUENTE2" localSheetId="73">#REF!</definedName>
    <definedName name="FUENTE2" localSheetId="74">#REF!</definedName>
    <definedName name="FUENTE2" localSheetId="11">#REF!</definedName>
    <definedName name="FUENTE2" localSheetId="12">#REF!</definedName>
    <definedName name="FUENTE2" localSheetId="13">#REF!</definedName>
    <definedName name="FUENTE2" localSheetId="23">#REF!</definedName>
    <definedName name="FUENTE2" localSheetId="26">#REF!</definedName>
    <definedName name="FUENTE2" localSheetId="10">#REF!</definedName>
    <definedName name="FUENTE2" localSheetId="38">#REF!</definedName>
    <definedName name="FUENTE2" localSheetId="30">#REF!</definedName>
    <definedName name="FUENTE2" localSheetId="31">#REF!</definedName>
    <definedName name="FUENTE2" localSheetId="36">#REF!</definedName>
    <definedName name="FUENTE2" localSheetId="37">#REF!</definedName>
    <definedName name="FUENTE2" localSheetId="39">#REF!</definedName>
    <definedName name="FUENTE2" localSheetId="40">#REF!</definedName>
    <definedName name="FUENTE2" localSheetId="41">#REF!</definedName>
    <definedName name="FUENTE2" localSheetId="46">#REF!</definedName>
    <definedName name="FUENTE2" localSheetId="52">#REF!</definedName>
    <definedName name="FUENTE2" localSheetId="53">#REF!</definedName>
    <definedName name="FUENTE2" localSheetId="64">#REF!</definedName>
    <definedName name="FUENTE2" localSheetId="65">#REF!</definedName>
    <definedName name="FUENTE2">#REF!</definedName>
    <definedName name="Fuentes" localSheetId="67">#REF!</definedName>
    <definedName name="Fuentes" localSheetId="68">#REF!</definedName>
    <definedName name="Fuentes" localSheetId="69">#REF!</definedName>
    <definedName name="Fuentes" localSheetId="70">#REF!</definedName>
    <definedName name="Fuentes" localSheetId="72">#REF!</definedName>
    <definedName name="Fuentes" localSheetId="73">#REF!</definedName>
    <definedName name="Fuentes" localSheetId="74">#REF!</definedName>
    <definedName name="Fuentes" localSheetId="11">#REF!</definedName>
    <definedName name="Fuentes" localSheetId="23">#REF!</definedName>
    <definedName name="Fuentes" localSheetId="10">#REF!</definedName>
    <definedName name="Fuentes" localSheetId="38">#REF!</definedName>
    <definedName name="Fuentes" localSheetId="31">#REF!</definedName>
    <definedName name="Fuentes" localSheetId="39">#REF!</definedName>
    <definedName name="Fuentes" localSheetId="40">#REF!</definedName>
    <definedName name="Fuentes" localSheetId="41">#REF!</definedName>
    <definedName name="Fuentes" localSheetId="46">#REF!</definedName>
    <definedName name="Fuentes" localSheetId="52">#REF!</definedName>
    <definedName name="Fuentes" localSheetId="53">#REF!</definedName>
    <definedName name="Fuentes" localSheetId="64">#REF!</definedName>
    <definedName name="Fuentes" localSheetId="65">#REF!</definedName>
    <definedName name="Fuentes">#REF!</definedName>
    <definedName name="fx" localSheetId="67">#REF!</definedName>
    <definedName name="fx" localSheetId="68">#REF!</definedName>
    <definedName name="fx" localSheetId="69">#REF!</definedName>
    <definedName name="fx" localSheetId="70">#REF!</definedName>
    <definedName name="fx" localSheetId="72">#REF!</definedName>
    <definedName name="fx" localSheetId="73">#REF!</definedName>
    <definedName name="fx" localSheetId="74">#REF!</definedName>
    <definedName name="fx" localSheetId="11">#REF!</definedName>
    <definedName name="fx" localSheetId="23">#REF!</definedName>
    <definedName name="fx" localSheetId="27">#REF!</definedName>
    <definedName name="fx" localSheetId="10">#REF!</definedName>
    <definedName name="fx" localSheetId="38">#REF!</definedName>
    <definedName name="fx" localSheetId="25">#REF!</definedName>
    <definedName name="fx" localSheetId="31">#REF!</definedName>
    <definedName name="fx" localSheetId="39">#REF!</definedName>
    <definedName name="fx" localSheetId="40">#REF!</definedName>
    <definedName name="fx" localSheetId="41">#REF!</definedName>
    <definedName name="fx" localSheetId="46">#REF!</definedName>
    <definedName name="fx" localSheetId="47">#REF!</definedName>
    <definedName name="fx" localSheetId="48">#REF!</definedName>
    <definedName name="fx" localSheetId="49">#REF!</definedName>
    <definedName name="fx" localSheetId="52">#REF!</definedName>
    <definedName name="fx" localSheetId="53">#REF!</definedName>
    <definedName name="fx" localSheetId="64">#REF!</definedName>
    <definedName name="fx" localSheetId="65">#REF!</definedName>
    <definedName name="fx">#REF!</definedName>
    <definedName name="FX98IGP" localSheetId="67">#REF!</definedName>
    <definedName name="FX98IGP" localSheetId="68">#REF!</definedName>
    <definedName name="FX98IGP" localSheetId="69">#REF!</definedName>
    <definedName name="FX98IGP" localSheetId="70">#REF!</definedName>
    <definedName name="FX98IGP" localSheetId="72">#REF!</definedName>
    <definedName name="FX98IGP" localSheetId="73">#REF!</definedName>
    <definedName name="FX98IGP" localSheetId="74">#REF!</definedName>
    <definedName name="FX98IGP" localSheetId="11">#REF!</definedName>
    <definedName name="FX98IGP" localSheetId="10">#REF!</definedName>
    <definedName name="FX98IGP" localSheetId="38">#REF!</definedName>
    <definedName name="FX98IGP" localSheetId="39">#REF!</definedName>
    <definedName name="FX98IGP" localSheetId="40">#REF!</definedName>
    <definedName name="FX98IGP" localSheetId="41">#REF!</definedName>
    <definedName name="FX98IGP" localSheetId="46">#REF!</definedName>
    <definedName name="FX98IGP" localSheetId="52">#REF!</definedName>
    <definedName name="FX98IGP" localSheetId="64">#REF!</definedName>
    <definedName name="FX98IGP" localSheetId="65">#REF!</definedName>
    <definedName name="FX98IGP">#REF!</definedName>
    <definedName name="FX98RE" localSheetId="67">#REF!</definedName>
    <definedName name="FX98RE" localSheetId="68">#REF!</definedName>
    <definedName name="FX98RE" localSheetId="69">#REF!</definedName>
    <definedName name="FX98RE" localSheetId="70">#REF!</definedName>
    <definedName name="FX98RE" localSheetId="72">#REF!</definedName>
    <definedName name="FX98RE" localSheetId="73">#REF!</definedName>
    <definedName name="FX98RE" localSheetId="74">#REF!</definedName>
    <definedName name="FX98RE" localSheetId="11">#REF!</definedName>
    <definedName name="FX98RE" localSheetId="10">#REF!</definedName>
    <definedName name="FX98RE" localSheetId="38">#REF!</definedName>
    <definedName name="FX98RE" localSheetId="39">#REF!</definedName>
    <definedName name="FX98RE" localSheetId="40">#REF!</definedName>
    <definedName name="FX98RE" localSheetId="41">#REF!</definedName>
    <definedName name="FX98RE" localSheetId="46">#REF!</definedName>
    <definedName name="FX98RE" localSheetId="52">#REF!</definedName>
    <definedName name="FX98RE" localSheetId="64">#REF!</definedName>
    <definedName name="FX98RE" localSheetId="65">#REF!</definedName>
    <definedName name="FX98RE">#REF!</definedName>
    <definedName name="FX99RE" localSheetId="67">#REF!</definedName>
    <definedName name="FX99RE" localSheetId="68">#REF!</definedName>
    <definedName name="FX99RE" localSheetId="69">#REF!</definedName>
    <definedName name="FX99RE" localSheetId="70">#REF!</definedName>
    <definedName name="FX99RE" localSheetId="72">#REF!</definedName>
    <definedName name="FX99RE" localSheetId="73">#REF!</definedName>
    <definedName name="FX99RE" localSheetId="74">#REF!</definedName>
    <definedName name="FX99RE" localSheetId="11">#REF!</definedName>
    <definedName name="FX99RE" localSheetId="10">#REF!</definedName>
    <definedName name="FX99RE" localSheetId="38">#REF!</definedName>
    <definedName name="FX99RE" localSheetId="39">#REF!</definedName>
    <definedName name="FX99RE" localSheetId="40">#REF!</definedName>
    <definedName name="FX99RE" localSheetId="41">#REF!</definedName>
    <definedName name="FX99RE" localSheetId="46">#REF!</definedName>
    <definedName name="FX99RE" localSheetId="52">#REF!</definedName>
    <definedName name="FX99RE" localSheetId="64">#REF!</definedName>
    <definedName name="FX99RE" localSheetId="65">#REF!</definedName>
    <definedName name="FX99RE">#REF!</definedName>
    <definedName name="G" localSheetId="67" hidden="1">{"Main Economic Indicators",#N/A,FALSE,"C"}</definedName>
    <definedName name="G" localSheetId="68" hidden="1">{"Main Economic Indicators",#N/A,FALSE,"C"}</definedName>
    <definedName name="G" localSheetId="69" hidden="1">{"Main Economic Indicators",#N/A,FALSE,"C"}</definedName>
    <definedName name="G" localSheetId="70" hidden="1">{"Main Economic Indicators",#N/A,FALSE,"C"}</definedName>
    <definedName name="G" localSheetId="72" hidden="1">{"Main Economic Indicators",#N/A,FALSE,"C"}</definedName>
    <definedName name="G" localSheetId="73" hidden="1">{"Main Economic Indicators",#N/A,FALSE,"C"}</definedName>
    <definedName name="G" localSheetId="74" hidden="1">{"Main Economic Indicators",#N/A,FALSE,"C"}</definedName>
    <definedName name="G" localSheetId="11" hidden="1">{"Main Economic Indicators",#N/A,FALSE,"C"}</definedName>
    <definedName name="g" localSheetId="12">#REF!</definedName>
    <definedName name="G" localSheetId="13" hidden="1">{"Main Economic Indicators",#N/A,FALSE,"C"}</definedName>
    <definedName name="G" localSheetId="23" hidden="1">{"Main Economic Indicators",#N/A,FALSE,"C"}</definedName>
    <definedName name="G" localSheetId="24" hidden="1">{"Main Economic Indicators",#N/A,FALSE,"C"}</definedName>
    <definedName name="G" localSheetId="26" hidden="1">{"Main Economic Indicators",#N/A,FALSE,"C"}</definedName>
    <definedName name="G" localSheetId="27" hidden="1">{"Main Economic Indicators",#N/A,FALSE,"C"}</definedName>
    <definedName name="G" localSheetId="42" hidden="1">{"Main Economic Indicators",#N/A,FALSE,"C"}</definedName>
    <definedName name="G" localSheetId="6" hidden="1">{"Main Economic Indicators",#N/A,FALSE,"C"}</definedName>
    <definedName name="G" localSheetId="7" hidden="1">{"Main Economic Indicators",#N/A,FALSE,"C"}</definedName>
    <definedName name="G" localSheetId="10" hidden="1">{"Main Economic Indicators",#N/A,FALSE,"C"}</definedName>
    <definedName name="G" localSheetId="38" hidden="1">{"Main Economic Indicators",#N/A,FALSE,"C"}</definedName>
    <definedName name="G" localSheetId="25" hidden="1">{"Main Economic Indicators",#N/A,FALSE,"C"}</definedName>
    <definedName name="G" localSheetId="28" hidden="1">{"Main Economic Indicators",#N/A,FALSE,"C"}</definedName>
    <definedName name="G" localSheetId="30" hidden="1">{"Main Economic Indicators",#N/A,FALSE,"C"}</definedName>
    <definedName name="G" localSheetId="31" hidden="1">{"Main Economic Indicators",#N/A,FALSE,"C"}</definedName>
    <definedName name="G" localSheetId="32" hidden="1">{"Main Economic Indicators",#N/A,FALSE,"C"}</definedName>
    <definedName name="G" localSheetId="33" hidden="1">{"Main Economic Indicators",#N/A,FALSE,"C"}</definedName>
    <definedName name="G" localSheetId="34" hidden="1">{"Main Economic Indicators",#N/A,FALSE,"C"}</definedName>
    <definedName name="G" localSheetId="35" hidden="1">{"Main Economic Indicators",#N/A,FALSE,"C"}</definedName>
    <definedName name="G" localSheetId="36" hidden="1">{"Main Economic Indicators",#N/A,FALSE,"C"}</definedName>
    <definedName name="G" localSheetId="37" hidden="1">{"Main Economic Indicators",#N/A,FALSE,"C"}</definedName>
    <definedName name="G" localSheetId="39" hidden="1">{"Main Economic Indicators",#N/A,FALSE,"C"}</definedName>
    <definedName name="G" localSheetId="40" hidden="1">{"Main Economic Indicators",#N/A,FALSE,"C"}</definedName>
    <definedName name="G" localSheetId="41" hidden="1">{"Main Economic Indicators",#N/A,FALSE,"C"}</definedName>
    <definedName name="G" localSheetId="46" hidden="1">{"Main Economic Indicators",#N/A,FALSE,"C"}</definedName>
    <definedName name="G" localSheetId="47" hidden="1">{"Main Economic Indicators",#N/A,FALSE,"C"}</definedName>
    <definedName name="G" localSheetId="48" hidden="1">{"Main Economic Indicators",#N/A,FALSE,"C"}</definedName>
    <definedName name="G" localSheetId="49" hidden="1">{"Main Economic Indicators",#N/A,FALSE,"C"}</definedName>
    <definedName name="G" localSheetId="50" hidden="1">{"Main Economic Indicators",#N/A,FALSE,"C"}</definedName>
    <definedName name="G" localSheetId="51" hidden="1">{"Main Economic Indicators",#N/A,FALSE,"C"}</definedName>
    <definedName name="G" localSheetId="52" hidden="1">{"Main Economic Indicators",#N/A,FALSE,"C"}</definedName>
    <definedName name="G" localSheetId="53" hidden="1">{"Main Economic Indicators",#N/A,FALSE,"C"}</definedName>
    <definedName name="G" localSheetId="64" hidden="1">{"Main Economic Indicators",#N/A,FALSE,"C"}</definedName>
    <definedName name="G" localSheetId="65" hidden="1">{"Main Economic Indicators",#N/A,FALSE,"C"}</definedName>
    <definedName name="G" localSheetId="66" hidden="1">{"Main Economic Indicators",#N/A,FALSE,"C"}</definedName>
    <definedName name="G" hidden="1">{"Main Economic Indicators",#N/A,FALSE,"C"}</definedName>
    <definedName name="g1std" localSheetId="67">#REF!</definedName>
    <definedName name="g1std" localSheetId="68">#REF!</definedName>
    <definedName name="g1std" localSheetId="69">#REF!</definedName>
    <definedName name="g1std" localSheetId="70">#REF!</definedName>
    <definedName name="g1std" localSheetId="72">#REF!</definedName>
    <definedName name="g1std" localSheetId="73">#REF!</definedName>
    <definedName name="g1std" localSheetId="74">#REF!</definedName>
    <definedName name="g1std" localSheetId="11">#REF!</definedName>
    <definedName name="g1std" localSheetId="10">#REF!</definedName>
    <definedName name="g1std" localSheetId="38">#REF!</definedName>
    <definedName name="g1std" localSheetId="39">#REF!</definedName>
    <definedName name="g1std" localSheetId="40">#REF!</definedName>
    <definedName name="g1std" localSheetId="41">#REF!</definedName>
    <definedName name="g1std" localSheetId="46">#REF!</definedName>
    <definedName name="g1std" localSheetId="52">#REF!</definedName>
    <definedName name="g1std" localSheetId="64">#REF!</definedName>
    <definedName name="g1std" localSheetId="65">#REF!</definedName>
    <definedName name="g1std" localSheetId="66">#REF!</definedName>
    <definedName name="g1std">#REF!</definedName>
    <definedName name="g2std" localSheetId="67">#REF!</definedName>
    <definedName name="g2std" localSheetId="68">#REF!</definedName>
    <definedName name="g2std" localSheetId="69">#REF!</definedName>
    <definedName name="g2std" localSheetId="70">#REF!</definedName>
    <definedName name="g2std" localSheetId="72">#REF!</definedName>
    <definedName name="g2std" localSheetId="73">#REF!</definedName>
    <definedName name="g2std" localSheetId="74">#REF!</definedName>
    <definedName name="g2std" localSheetId="11">#REF!</definedName>
    <definedName name="g2std" localSheetId="10">#REF!</definedName>
    <definedName name="g2std" localSheetId="38">#REF!</definedName>
    <definedName name="g2std" localSheetId="39">#REF!</definedName>
    <definedName name="g2std" localSheetId="40">#REF!</definedName>
    <definedName name="g2std" localSheetId="41">#REF!</definedName>
    <definedName name="g2std" localSheetId="46">#REF!</definedName>
    <definedName name="g2std" localSheetId="52">#REF!</definedName>
    <definedName name="g2std" localSheetId="64">#REF!</definedName>
    <definedName name="g2std" localSheetId="65">#REF!</definedName>
    <definedName name="g2std" localSheetId="66">#REF!</definedName>
    <definedName name="g2std">#REF!</definedName>
    <definedName name="GAP" localSheetId="67">#REF!</definedName>
    <definedName name="GAP" localSheetId="68">#REF!</definedName>
    <definedName name="GAP" localSheetId="69">#REF!</definedName>
    <definedName name="GAP" localSheetId="70">#REF!</definedName>
    <definedName name="GAP" localSheetId="72">#REF!</definedName>
    <definedName name="GAP" localSheetId="73">#REF!</definedName>
    <definedName name="GAP" localSheetId="74">#REF!</definedName>
    <definedName name="GAP" localSheetId="11">#REF!</definedName>
    <definedName name="GAP" localSheetId="12">#REF!</definedName>
    <definedName name="GAP" localSheetId="13">#REF!</definedName>
    <definedName name="GAP" localSheetId="23">#REF!</definedName>
    <definedName name="GAP" localSheetId="24">#REF!</definedName>
    <definedName name="GAP" localSheetId="26">#REF!</definedName>
    <definedName name="GAP" localSheetId="10">#REF!</definedName>
    <definedName name="GAP" localSheetId="38">#REF!</definedName>
    <definedName name="GAP" localSheetId="25">#REF!</definedName>
    <definedName name="GAP" localSheetId="30">#REF!</definedName>
    <definedName name="GAP" localSheetId="31">#REF!</definedName>
    <definedName name="GAP" localSheetId="39">#REF!</definedName>
    <definedName name="GAP" localSheetId="40">#REF!</definedName>
    <definedName name="GAP" localSheetId="41">#REF!</definedName>
    <definedName name="GAP" localSheetId="46">#REF!</definedName>
    <definedName name="GAP" localSheetId="47">#REF!</definedName>
    <definedName name="GAP" localSheetId="52">#REF!</definedName>
    <definedName name="GAP" localSheetId="64">#REF!</definedName>
    <definedName name="GAP" localSheetId="65">#REF!</definedName>
    <definedName name="GAP">#REF!</definedName>
    <definedName name="GAPFGFROM" localSheetId="67">#REF!</definedName>
    <definedName name="GAPFGFROM" localSheetId="68">#REF!</definedName>
    <definedName name="GAPFGFROM" localSheetId="69">#REF!</definedName>
    <definedName name="GAPFGFROM" localSheetId="70">#REF!</definedName>
    <definedName name="GAPFGFROM" localSheetId="72">#REF!</definedName>
    <definedName name="GAPFGFROM" localSheetId="73">#REF!</definedName>
    <definedName name="GAPFGFROM" localSheetId="74">#REF!</definedName>
    <definedName name="GAPFGFROM" localSheetId="11">#REF!</definedName>
    <definedName name="GAPFGFROM" localSheetId="23">#REF!</definedName>
    <definedName name="GAPFGFROM" localSheetId="24">#REF!</definedName>
    <definedName name="GAPFGFROM" localSheetId="26">#REF!</definedName>
    <definedName name="GAPFGFROM" localSheetId="10">#REF!</definedName>
    <definedName name="GAPFGFROM" localSheetId="38">#REF!</definedName>
    <definedName name="GAPFGFROM" localSheetId="25">#REF!</definedName>
    <definedName name="GAPFGFROM" localSheetId="30">#REF!</definedName>
    <definedName name="GAPFGFROM" localSheetId="31">#REF!</definedName>
    <definedName name="GAPFGFROM" localSheetId="39">#REF!</definedName>
    <definedName name="GAPFGFROM" localSheetId="40">#REF!</definedName>
    <definedName name="GAPFGFROM" localSheetId="41">#REF!</definedName>
    <definedName name="GAPFGFROM" localSheetId="46">#REF!</definedName>
    <definedName name="GAPFGFROM" localSheetId="47">#REF!</definedName>
    <definedName name="GAPFGFROM" localSheetId="52">#REF!</definedName>
    <definedName name="GAPFGFROM" localSheetId="53">#REF!</definedName>
    <definedName name="GAPFGFROM" localSheetId="64">#REF!</definedName>
    <definedName name="GAPFGFROM" localSheetId="65">#REF!</definedName>
    <definedName name="GAPFGFROM">#REF!</definedName>
    <definedName name="GAPFGTO" localSheetId="67">#REF!</definedName>
    <definedName name="GAPFGTO" localSheetId="68">#REF!</definedName>
    <definedName name="GAPFGTO" localSheetId="69">#REF!</definedName>
    <definedName name="GAPFGTO" localSheetId="70">#REF!</definedName>
    <definedName name="GAPFGTO" localSheetId="72">#REF!</definedName>
    <definedName name="GAPFGTO" localSheetId="73">#REF!</definedName>
    <definedName name="GAPFGTO" localSheetId="74">#REF!</definedName>
    <definedName name="GAPFGTO" localSheetId="11">#REF!</definedName>
    <definedName name="GAPFGTO" localSheetId="23">#REF!</definedName>
    <definedName name="GAPFGTO" localSheetId="24">#REF!</definedName>
    <definedName name="GAPFGTO" localSheetId="26">#REF!</definedName>
    <definedName name="GAPFGTO" localSheetId="10">#REF!</definedName>
    <definedName name="GAPFGTO" localSheetId="38">#REF!</definedName>
    <definedName name="GAPFGTO" localSheetId="25">#REF!</definedName>
    <definedName name="GAPFGTO" localSheetId="30">#REF!</definedName>
    <definedName name="GAPFGTO" localSheetId="31">#REF!</definedName>
    <definedName name="GAPFGTO" localSheetId="39">#REF!</definedName>
    <definedName name="GAPFGTO" localSheetId="40">#REF!</definedName>
    <definedName name="GAPFGTO" localSheetId="41">#REF!</definedName>
    <definedName name="GAPFGTO" localSheetId="46">#REF!</definedName>
    <definedName name="GAPFGTO" localSheetId="47">#REF!</definedName>
    <definedName name="GAPFGTO" localSheetId="52">#REF!</definedName>
    <definedName name="GAPFGTO" localSheetId="53">#REF!</definedName>
    <definedName name="GAPFGTO" localSheetId="64">#REF!</definedName>
    <definedName name="GAPFGTO" localSheetId="65">#REF!</definedName>
    <definedName name="GAPFGTO">#REF!</definedName>
    <definedName name="GAPSTFROM" localSheetId="67">#REF!</definedName>
    <definedName name="GAPSTFROM" localSheetId="68">#REF!</definedName>
    <definedName name="GAPSTFROM" localSheetId="69">#REF!</definedName>
    <definedName name="GAPSTFROM" localSheetId="70">#REF!</definedName>
    <definedName name="GAPSTFROM" localSheetId="72">#REF!</definedName>
    <definedName name="GAPSTFROM" localSheetId="73">#REF!</definedName>
    <definedName name="GAPSTFROM" localSheetId="74">#REF!</definedName>
    <definedName name="GAPSTFROM" localSheetId="11">#REF!</definedName>
    <definedName name="GAPSTFROM" localSheetId="23">#REF!</definedName>
    <definedName name="GAPSTFROM" localSheetId="10">#REF!</definedName>
    <definedName name="GAPSTFROM" localSheetId="38">#REF!</definedName>
    <definedName name="GAPSTFROM" localSheetId="31">#REF!</definedName>
    <definedName name="GAPSTFROM" localSheetId="39">#REF!</definedName>
    <definedName name="GAPSTFROM" localSheetId="40">#REF!</definedName>
    <definedName name="GAPSTFROM" localSheetId="41">#REF!</definedName>
    <definedName name="GAPSTFROM" localSheetId="46">#REF!</definedName>
    <definedName name="GAPSTFROM" localSheetId="52">#REF!</definedName>
    <definedName name="GAPSTFROM" localSheetId="53">#REF!</definedName>
    <definedName name="GAPSTFROM" localSheetId="64">#REF!</definedName>
    <definedName name="GAPSTFROM" localSheetId="65">#REF!</definedName>
    <definedName name="GAPSTFROM">#REF!</definedName>
    <definedName name="GAPSTTO" localSheetId="67">#REF!</definedName>
    <definedName name="GAPSTTO" localSheetId="68">#REF!</definedName>
    <definedName name="GAPSTTO" localSheetId="69">#REF!</definedName>
    <definedName name="GAPSTTO" localSheetId="70">#REF!</definedName>
    <definedName name="GAPSTTO" localSheetId="72">#REF!</definedName>
    <definedName name="GAPSTTO" localSheetId="73">#REF!</definedName>
    <definedName name="GAPSTTO" localSheetId="74">#REF!</definedName>
    <definedName name="GAPSTTO" localSheetId="11">#REF!</definedName>
    <definedName name="GAPSTTO" localSheetId="23">#REF!</definedName>
    <definedName name="GAPSTTO" localSheetId="10">#REF!</definedName>
    <definedName name="GAPSTTO" localSheetId="38">#REF!</definedName>
    <definedName name="GAPSTTO" localSheetId="31">#REF!</definedName>
    <definedName name="GAPSTTO" localSheetId="39">#REF!</definedName>
    <definedName name="GAPSTTO" localSheetId="40">#REF!</definedName>
    <definedName name="GAPSTTO" localSheetId="41">#REF!</definedName>
    <definedName name="GAPSTTO" localSheetId="46">#REF!</definedName>
    <definedName name="GAPSTTO" localSheetId="52">#REF!</definedName>
    <definedName name="GAPSTTO" localSheetId="53">#REF!</definedName>
    <definedName name="GAPSTTO" localSheetId="64">#REF!</definedName>
    <definedName name="GAPSTTO" localSheetId="65">#REF!</definedName>
    <definedName name="GAPSTTO">#REF!</definedName>
    <definedName name="GAPTEST" localSheetId="67">#REF!</definedName>
    <definedName name="GAPTEST" localSheetId="68">#REF!</definedName>
    <definedName name="GAPTEST" localSheetId="69">#REF!</definedName>
    <definedName name="GAPTEST" localSheetId="70">#REF!</definedName>
    <definedName name="GAPTEST" localSheetId="72">#REF!</definedName>
    <definedName name="GAPTEST" localSheetId="73">#REF!</definedName>
    <definedName name="GAPTEST" localSheetId="74">#REF!</definedName>
    <definedName name="GAPTEST" localSheetId="11">#REF!</definedName>
    <definedName name="GAPTEST" localSheetId="23">#REF!</definedName>
    <definedName name="GAPTEST" localSheetId="10">#REF!</definedName>
    <definedName name="GAPTEST" localSheetId="38">#REF!</definedName>
    <definedName name="GAPTEST" localSheetId="31">#REF!</definedName>
    <definedName name="GAPTEST" localSheetId="39">#REF!</definedName>
    <definedName name="GAPTEST" localSheetId="40">#REF!</definedName>
    <definedName name="GAPTEST" localSheetId="41">#REF!</definedName>
    <definedName name="GAPTEST" localSheetId="46">#REF!</definedName>
    <definedName name="GAPTEST" localSheetId="52">#REF!</definedName>
    <definedName name="GAPTEST" localSheetId="53">#REF!</definedName>
    <definedName name="GAPTEST" localSheetId="64">#REF!</definedName>
    <definedName name="GAPTEST" localSheetId="65">#REF!</definedName>
    <definedName name="GAPTEST">#REF!</definedName>
    <definedName name="GAPTESTFG" localSheetId="67">#REF!</definedName>
    <definedName name="GAPTESTFG" localSheetId="68">#REF!</definedName>
    <definedName name="GAPTESTFG" localSheetId="69">#REF!</definedName>
    <definedName name="GAPTESTFG" localSheetId="70">#REF!</definedName>
    <definedName name="GAPTESTFG" localSheetId="72">#REF!</definedName>
    <definedName name="GAPTESTFG" localSheetId="73">#REF!</definedName>
    <definedName name="GAPTESTFG" localSheetId="74">#REF!</definedName>
    <definedName name="GAPTESTFG" localSheetId="11">#REF!</definedName>
    <definedName name="GAPTESTFG" localSheetId="23">#REF!</definedName>
    <definedName name="GAPTESTFG" localSheetId="10">#REF!</definedName>
    <definedName name="GAPTESTFG" localSheetId="38">#REF!</definedName>
    <definedName name="GAPTESTFG" localSheetId="31">#REF!</definedName>
    <definedName name="GAPTESTFG" localSheetId="39">#REF!</definedName>
    <definedName name="GAPTESTFG" localSheetId="40">#REF!</definedName>
    <definedName name="GAPTESTFG" localSheetId="41">#REF!</definedName>
    <definedName name="GAPTESTFG" localSheetId="46">#REF!</definedName>
    <definedName name="GAPTESTFG" localSheetId="52">#REF!</definedName>
    <definedName name="GAPTESTFG" localSheetId="53">#REF!</definedName>
    <definedName name="GAPTESTFG" localSheetId="64">#REF!</definedName>
    <definedName name="GAPTESTFG" localSheetId="65">#REF!</definedName>
    <definedName name="GAPTESTFG">#REF!</definedName>
    <definedName name="gas">#N/A</definedName>
    <definedName name="GASO">#N/A</definedName>
    <definedName name="gasolinas">#N/A</definedName>
    <definedName name="gasolinas1">#N/A</definedName>
    <definedName name="GATO" localSheetId="67">#REF!</definedName>
    <definedName name="GATO" localSheetId="68">#REF!</definedName>
    <definedName name="GATO" localSheetId="69">#REF!</definedName>
    <definedName name="GATO" localSheetId="70">#REF!</definedName>
    <definedName name="GATO" localSheetId="72">#REF!</definedName>
    <definedName name="GATO" localSheetId="73">#REF!</definedName>
    <definedName name="GATO" localSheetId="74">#REF!</definedName>
    <definedName name="GATO" localSheetId="11">#REF!</definedName>
    <definedName name="GATO" localSheetId="10">#REF!</definedName>
    <definedName name="GATO" localSheetId="38">#REF!</definedName>
    <definedName name="GATO" localSheetId="39">#REF!</definedName>
    <definedName name="GATO" localSheetId="40">#REF!</definedName>
    <definedName name="GATO" localSheetId="41">#REF!</definedName>
    <definedName name="GATO" localSheetId="46">#REF!</definedName>
    <definedName name="GATO" localSheetId="52">#REF!</definedName>
    <definedName name="GATO" localSheetId="64">#REF!</definedName>
    <definedName name="GATO" localSheetId="65">#REF!</definedName>
    <definedName name="GATO" localSheetId="66">#REF!</definedName>
    <definedName name="GATO">#REF!</definedName>
    <definedName name="Gave" localSheetId="67">#REF!</definedName>
    <definedName name="Gave" localSheetId="68">#REF!</definedName>
    <definedName name="Gave" localSheetId="69">#REF!</definedName>
    <definedName name="Gave" localSheetId="70">#REF!</definedName>
    <definedName name="Gave" localSheetId="72">#REF!</definedName>
    <definedName name="Gave" localSheetId="73">#REF!</definedName>
    <definedName name="Gave" localSheetId="74">#REF!</definedName>
    <definedName name="Gave" localSheetId="11">#REF!</definedName>
    <definedName name="Gave" localSheetId="10">#REF!</definedName>
    <definedName name="Gave" localSheetId="38">#REF!</definedName>
    <definedName name="Gave" localSheetId="39">#REF!</definedName>
    <definedName name="Gave" localSheetId="40">#REF!</definedName>
    <definedName name="Gave" localSheetId="41">#REF!</definedName>
    <definedName name="Gave" localSheetId="46">#REF!</definedName>
    <definedName name="Gave" localSheetId="52">#REF!</definedName>
    <definedName name="Gave" localSheetId="64">#REF!</definedName>
    <definedName name="Gave" localSheetId="65">#REF!</definedName>
    <definedName name="Gave" localSheetId="66">#REF!</definedName>
    <definedName name="Gave">#REF!</definedName>
    <definedName name="GAZZETTE" localSheetId="67">#REF!</definedName>
    <definedName name="GAZZETTE" localSheetId="68">#REF!</definedName>
    <definedName name="GAZZETTE" localSheetId="69">#REF!</definedName>
    <definedName name="GAZZETTE" localSheetId="70">#REF!</definedName>
    <definedName name="GAZZETTE" localSheetId="72">#REF!</definedName>
    <definedName name="GAZZETTE" localSheetId="73">#REF!</definedName>
    <definedName name="GAZZETTE" localSheetId="74">#REF!</definedName>
    <definedName name="GAZZETTE" localSheetId="11">#REF!</definedName>
    <definedName name="GAZZETTE" localSheetId="12">#REF!</definedName>
    <definedName name="GAZZETTE" localSheetId="13">#REF!</definedName>
    <definedName name="GAZZETTE" localSheetId="23">#REF!</definedName>
    <definedName name="GAZZETTE" localSheetId="10">#REF!</definedName>
    <definedName name="GAZZETTE" localSheetId="38">#REF!</definedName>
    <definedName name="GAZZETTE" localSheetId="31">#REF!</definedName>
    <definedName name="GAZZETTE" localSheetId="39">#REF!</definedName>
    <definedName name="GAZZETTE" localSheetId="40">#REF!</definedName>
    <definedName name="GAZZETTE" localSheetId="41">#REF!</definedName>
    <definedName name="GAZZETTE" localSheetId="46">#REF!</definedName>
    <definedName name="GAZZETTE" localSheetId="52">#REF!</definedName>
    <definedName name="GAZZETTE" localSheetId="53">#REF!</definedName>
    <definedName name="GAZZETTE" localSheetId="64">#REF!</definedName>
    <definedName name="GAZZETTE" localSheetId="65">#REF!</definedName>
    <definedName name="GAZZETTE">#REF!</definedName>
    <definedName name="GBP" localSheetId="67">#REF!</definedName>
    <definedName name="GBP" localSheetId="68">#REF!</definedName>
    <definedName name="GBP" localSheetId="69">#REF!</definedName>
    <definedName name="GBP" localSheetId="70">#REF!</definedName>
    <definedName name="GBP" localSheetId="72">#REF!</definedName>
    <definedName name="GBP" localSheetId="73">#REF!</definedName>
    <definedName name="GBP" localSheetId="74">#REF!</definedName>
    <definedName name="GBP" localSheetId="11">#REF!</definedName>
    <definedName name="GBP" localSheetId="12">#REF!</definedName>
    <definedName name="GBP" localSheetId="23">#REF!</definedName>
    <definedName name="GBP" localSheetId="27">#REF!</definedName>
    <definedName name="GBP" localSheetId="10">#REF!</definedName>
    <definedName name="GBP" localSheetId="38">#REF!</definedName>
    <definedName name="GBP" localSheetId="25">#REF!</definedName>
    <definedName name="GBP" localSheetId="31">#REF!</definedName>
    <definedName name="GBP" localSheetId="39">#REF!</definedName>
    <definedName name="GBP" localSheetId="40">#REF!</definedName>
    <definedName name="GBP" localSheetId="41">#REF!</definedName>
    <definedName name="GBP" localSheetId="46">#REF!</definedName>
    <definedName name="GBP" localSheetId="47">#REF!</definedName>
    <definedName name="GBP" localSheetId="48">#REF!</definedName>
    <definedName name="GBP" localSheetId="49">#REF!</definedName>
    <definedName name="GBP" localSheetId="52">#REF!</definedName>
    <definedName name="GBP" localSheetId="53">#REF!</definedName>
    <definedName name="GBP" localSheetId="64">#REF!</definedName>
    <definedName name="GBP" localSheetId="65">#REF!</definedName>
    <definedName name="GBP">#REF!</definedName>
    <definedName name="GCB" localSheetId="67">[67]Q4!#REF!</definedName>
    <definedName name="GCB" localSheetId="68">[67]Q4!#REF!</definedName>
    <definedName name="GCB" localSheetId="69">[67]Q4!#REF!</definedName>
    <definedName name="GCB" localSheetId="70">[67]Q4!#REF!</definedName>
    <definedName name="GCB" localSheetId="72">[67]Q4!#REF!</definedName>
    <definedName name="GCB" localSheetId="73">[67]Q4!#REF!</definedName>
    <definedName name="GCB" localSheetId="74">[67]Q4!#REF!</definedName>
    <definedName name="GCB" localSheetId="11">#REF!</definedName>
    <definedName name="GCB" localSheetId="10">#REF!</definedName>
    <definedName name="GCB" localSheetId="38">#REF!</definedName>
    <definedName name="GCB" localSheetId="30">[68]Q4!#REF!</definedName>
    <definedName name="GCB" localSheetId="39">#REF!</definedName>
    <definedName name="GCB" localSheetId="40">[67]Q4!#REF!</definedName>
    <definedName name="GCB" localSheetId="41">[67]Q4!#REF!</definedName>
    <definedName name="GCB" localSheetId="46">[67]Q4!#REF!</definedName>
    <definedName name="GCB" localSheetId="51">#REF!</definedName>
    <definedName name="GCB" localSheetId="52">[67]Q4!#REF!</definedName>
    <definedName name="GCB" localSheetId="53">[67]Q4!#REF!</definedName>
    <definedName name="GCB" localSheetId="65">[67]Q4!#REF!</definedName>
    <definedName name="GCB" localSheetId="66">[67]Q4!#REF!</definedName>
    <definedName name="GCB">#REF!</definedName>
    <definedName name="GCB_NGDP" localSheetId="12">#REF!</definedName>
    <definedName name="GCB_NGDP">#N/A</definedName>
    <definedName name="GCEC" localSheetId="67">#REF!</definedName>
    <definedName name="GCEC" localSheetId="68">#REF!</definedName>
    <definedName name="GCEC" localSheetId="69">#REF!</definedName>
    <definedName name="GCEC" localSheetId="70">#REF!</definedName>
    <definedName name="GCEC" localSheetId="72">#REF!</definedName>
    <definedName name="GCEC" localSheetId="73">#REF!</definedName>
    <definedName name="GCEC" localSheetId="74">#REF!</definedName>
    <definedName name="GCEC" localSheetId="11">#REF!</definedName>
    <definedName name="GCEC" localSheetId="10">#REF!</definedName>
    <definedName name="GCEC" localSheetId="38">#REF!</definedName>
    <definedName name="GCEC" localSheetId="39">#REF!</definedName>
    <definedName name="GCEC" localSheetId="40">#REF!</definedName>
    <definedName name="GCEC" localSheetId="41">#REF!</definedName>
    <definedName name="GCEC" localSheetId="46">#REF!</definedName>
    <definedName name="GCEC" localSheetId="52">#REF!</definedName>
    <definedName name="GCEC" localSheetId="64">#REF!</definedName>
    <definedName name="GCEC" localSheetId="65">#REF!</definedName>
    <definedName name="GCEC" localSheetId="66">#REF!</definedName>
    <definedName name="GCEC">#REF!</definedName>
    <definedName name="GCED" localSheetId="67">#REF!</definedName>
    <definedName name="GCED" localSheetId="68">#REF!</definedName>
    <definedName name="GCED" localSheetId="69">#REF!</definedName>
    <definedName name="GCED" localSheetId="70">#REF!</definedName>
    <definedName name="GCED" localSheetId="72">#REF!</definedName>
    <definedName name="GCED" localSheetId="73">#REF!</definedName>
    <definedName name="GCED" localSheetId="74">#REF!</definedName>
    <definedName name="GCED" localSheetId="11">#REF!</definedName>
    <definedName name="GCED" localSheetId="10">#REF!</definedName>
    <definedName name="GCED" localSheetId="38">#REF!</definedName>
    <definedName name="GCED" localSheetId="39">#REF!</definedName>
    <definedName name="GCED" localSheetId="40">#REF!</definedName>
    <definedName name="GCED" localSheetId="41">#REF!</definedName>
    <definedName name="GCED" localSheetId="46">#REF!</definedName>
    <definedName name="GCED" localSheetId="52">#REF!</definedName>
    <definedName name="GCED" localSheetId="64">#REF!</definedName>
    <definedName name="GCED" localSheetId="65">#REF!</definedName>
    <definedName name="GCED" localSheetId="66">#REF!</definedName>
    <definedName name="GCED">#REF!</definedName>
    <definedName name="GCEE" localSheetId="67">#REF!</definedName>
    <definedName name="GCEE" localSheetId="68">#REF!</definedName>
    <definedName name="GCEE" localSheetId="69">#REF!</definedName>
    <definedName name="GCEE" localSheetId="70">#REF!</definedName>
    <definedName name="GCEE" localSheetId="72">#REF!</definedName>
    <definedName name="GCEE" localSheetId="73">#REF!</definedName>
    <definedName name="GCEE" localSheetId="74">#REF!</definedName>
    <definedName name="GCEE" localSheetId="11">#REF!</definedName>
    <definedName name="GCEE" localSheetId="10">#REF!</definedName>
    <definedName name="GCEE" localSheetId="38">#REF!</definedName>
    <definedName name="GCEE" localSheetId="39">#REF!</definedName>
    <definedName name="GCEE" localSheetId="40">#REF!</definedName>
    <definedName name="GCEE" localSheetId="41">#REF!</definedName>
    <definedName name="GCEE" localSheetId="46">#REF!</definedName>
    <definedName name="GCEE" localSheetId="52">#REF!</definedName>
    <definedName name="GCEE" localSheetId="64">#REF!</definedName>
    <definedName name="GCEE" localSheetId="65">#REF!</definedName>
    <definedName name="GCEE">#REF!</definedName>
    <definedName name="GCEEP" localSheetId="67">#REF!</definedName>
    <definedName name="GCEEP" localSheetId="68">#REF!</definedName>
    <definedName name="GCEEP" localSheetId="69">#REF!</definedName>
    <definedName name="GCEEP" localSheetId="70">#REF!</definedName>
    <definedName name="GCEEP" localSheetId="72">#REF!</definedName>
    <definedName name="GCEEP" localSheetId="73">#REF!</definedName>
    <definedName name="GCEEP" localSheetId="74">#REF!</definedName>
    <definedName name="GCEEP" localSheetId="11">#REF!</definedName>
    <definedName name="GCEEP" localSheetId="10">#REF!</definedName>
    <definedName name="GCEEP" localSheetId="38">#REF!</definedName>
    <definedName name="GCEEP" localSheetId="39">#REF!</definedName>
    <definedName name="GCEEP" localSheetId="40">#REF!</definedName>
    <definedName name="GCEEP" localSheetId="41">#REF!</definedName>
    <definedName name="GCEEP" localSheetId="46">#REF!</definedName>
    <definedName name="GCEEP" localSheetId="52">#REF!</definedName>
    <definedName name="GCEEP" localSheetId="64">#REF!</definedName>
    <definedName name="GCEEP" localSheetId="65">#REF!</definedName>
    <definedName name="GCEEP">#REF!</definedName>
    <definedName name="GCEES" localSheetId="67">#REF!</definedName>
    <definedName name="GCEES" localSheetId="68">#REF!</definedName>
    <definedName name="GCEES" localSheetId="69">#REF!</definedName>
    <definedName name="GCEES" localSheetId="70">#REF!</definedName>
    <definedName name="GCEES" localSheetId="72">#REF!</definedName>
    <definedName name="GCEES" localSheetId="73">#REF!</definedName>
    <definedName name="GCEES" localSheetId="74">#REF!</definedName>
    <definedName name="GCEES" localSheetId="11">#REF!</definedName>
    <definedName name="GCEES" localSheetId="10">#REF!</definedName>
    <definedName name="GCEES" localSheetId="38">#REF!</definedName>
    <definedName name="GCEES" localSheetId="39">#REF!</definedName>
    <definedName name="GCEES" localSheetId="40">#REF!</definedName>
    <definedName name="GCEES" localSheetId="41">#REF!</definedName>
    <definedName name="GCEES" localSheetId="46">#REF!</definedName>
    <definedName name="GCEES" localSheetId="52">#REF!</definedName>
    <definedName name="GCEES" localSheetId="64">#REF!</definedName>
    <definedName name="GCEES" localSheetId="65">#REF!</definedName>
    <definedName name="GCEES">#REF!</definedName>
    <definedName name="GCEG" localSheetId="67">#REF!</definedName>
    <definedName name="GCEG" localSheetId="68">#REF!</definedName>
    <definedName name="GCEG" localSheetId="69">#REF!</definedName>
    <definedName name="GCEG" localSheetId="70">#REF!</definedName>
    <definedName name="GCEG" localSheetId="72">#REF!</definedName>
    <definedName name="GCEG" localSheetId="73">#REF!</definedName>
    <definedName name="GCEG" localSheetId="74">#REF!</definedName>
    <definedName name="GCEG" localSheetId="11">#REF!</definedName>
    <definedName name="GCEG" localSheetId="10">#REF!</definedName>
    <definedName name="GCEG" localSheetId="38">#REF!</definedName>
    <definedName name="GCEG" localSheetId="39">#REF!</definedName>
    <definedName name="GCEG" localSheetId="40">#REF!</definedName>
    <definedName name="GCEG" localSheetId="41">#REF!</definedName>
    <definedName name="GCEG" localSheetId="46">#REF!</definedName>
    <definedName name="GCEG" localSheetId="52">#REF!</definedName>
    <definedName name="GCEG" localSheetId="64">#REF!</definedName>
    <definedName name="GCEG" localSheetId="65">#REF!</definedName>
    <definedName name="GCEG">#REF!</definedName>
    <definedName name="GCEH" localSheetId="67">#REF!</definedName>
    <definedName name="GCEH" localSheetId="68">#REF!</definedName>
    <definedName name="GCEH" localSheetId="69">#REF!</definedName>
    <definedName name="GCEH" localSheetId="70">#REF!</definedName>
    <definedName name="GCEH" localSheetId="72">#REF!</definedName>
    <definedName name="GCEH" localSheetId="73">#REF!</definedName>
    <definedName name="GCEH" localSheetId="74">#REF!</definedName>
    <definedName name="GCEH" localSheetId="11">#REF!</definedName>
    <definedName name="GCEH" localSheetId="10">#REF!</definedName>
    <definedName name="GCEH" localSheetId="38">#REF!</definedName>
    <definedName name="GCEH" localSheetId="39">#REF!</definedName>
    <definedName name="GCEH" localSheetId="40">#REF!</definedName>
    <definedName name="GCEH" localSheetId="41">#REF!</definedName>
    <definedName name="GCEH" localSheetId="46">#REF!</definedName>
    <definedName name="GCEH" localSheetId="52">#REF!</definedName>
    <definedName name="GCEH" localSheetId="64">#REF!</definedName>
    <definedName name="GCEH" localSheetId="65">#REF!</definedName>
    <definedName name="GCEH">#REF!</definedName>
    <definedName name="GCEHP" localSheetId="67">#REF!</definedName>
    <definedName name="GCEHP" localSheetId="68">#REF!</definedName>
    <definedName name="GCEHP" localSheetId="69">#REF!</definedName>
    <definedName name="GCEHP" localSheetId="70">#REF!</definedName>
    <definedName name="GCEHP" localSheetId="72">#REF!</definedName>
    <definedName name="GCEHP" localSheetId="73">#REF!</definedName>
    <definedName name="GCEHP" localSheetId="74">#REF!</definedName>
    <definedName name="GCEHP" localSheetId="11">#REF!</definedName>
    <definedName name="GCEHP" localSheetId="10">#REF!</definedName>
    <definedName name="GCEHP" localSheetId="38">#REF!</definedName>
    <definedName name="GCEHP" localSheetId="39">#REF!</definedName>
    <definedName name="GCEHP" localSheetId="40">#REF!</definedName>
    <definedName name="GCEHP" localSheetId="41">#REF!</definedName>
    <definedName name="GCEHP" localSheetId="46">#REF!</definedName>
    <definedName name="GCEHP" localSheetId="52">#REF!</definedName>
    <definedName name="GCEHP" localSheetId="64">#REF!</definedName>
    <definedName name="GCEHP" localSheetId="65">#REF!</definedName>
    <definedName name="GCEHP">#REF!</definedName>
    <definedName name="GCEI_D" localSheetId="67">#REF!</definedName>
    <definedName name="GCEI_D" localSheetId="68">#REF!</definedName>
    <definedName name="GCEI_D" localSheetId="69">#REF!</definedName>
    <definedName name="GCEI_D" localSheetId="70">#REF!</definedName>
    <definedName name="GCEI_D" localSheetId="72">#REF!</definedName>
    <definedName name="GCEI_D" localSheetId="73">#REF!</definedName>
    <definedName name="GCEI_D" localSheetId="74">#REF!</definedName>
    <definedName name="GCEI_D" localSheetId="11">#REF!</definedName>
    <definedName name="GCEI_D" localSheetId="10">#REF!</definedName>
    <definedName name="GCEI_D" localSheetId="38">#REF!</definedName>
    <definedName name="GCEI_D" localSheetId="39">#REF!</definedName>
    <definedName name="GCEI_D" localSheetId="40">#REF!</definedName>
    <definedName name="GCEI_D" localSheetId="41">#REF!</definedName>
    <definedName name="GCEI_D" localSheetId="46">#REF!</definedName>
    <definedName name="GCEI_D" localSheetId="52">#REF!</definedName>
    <definedName name="GCEI_D" localSheetId="64">#REF!</definedName>
    <definedName name="GCEI_D" localSheetId="65">#REF!</definedName>
    <definedName name="GCEI_D">#REF!</definedName>
    <definedName name="GCEI_F" localSheetId="67">#REF!</definedName>
    <definedName name="GCEI_F" localSheetId="68">#REF!</definedName>
    <definedName name="GCEI_F" localSheetId="69">#REF!</definedName>
    <definedName name="GCEI_F" localSheetId="70">#REF!</definedName>
    <definedName name="GCEI_F" localSheetId="72">#REF!</definedName>
    <definedName name="GCEI_F" localSheetId="73">#REF!</definedName>
    <definedName name="GCEI_F" localSheetId="74">#REF!</definedName>
    <definedName name="GCEI_F" localSheetId="11">#REF!</definedName>
    <definedName name="GCEI_F" localSheetId="10">#REF!</definedName>
    <definedName name="GCEI_F" localSheetId="38">#REF!</definedName>
    <definedName name="GCEI_F" localSheetId="39">#REF!</definedName>
    <definedName name="GCEI_F" localSheetId="40">#REF!</definedName>
    <definedName name="GCEI_F" localSheetId="41">#REF!</definedName>
    <definedName name="GCEI_F" localSheetId="46">#REF!</definedName>
    <definedName name="GCEI_F" localSheetId="52">#REF!</definedName>
    <definedName name="GCEI_F" localSheetId="64">#REF!</definedName>
    <definedName name="GCEI_F" localSheetId="65">#REF!</definedName>
    <definedName name="GCEI_F">#REF!</definedName>
    <definedName name="GCENL" localSheetId="67">#REF!</definedName>
    <definedName name="GCENL" localSheetId="68">#REF!</definedName>
    <definedName name="GCENL" localSheetId="69">#REF!</definedName>
    <definedName name="GCENL" localSheetId="70">#REF!</definedName>
    <definedName name="GCENL" localSheetId="72">#REF!</definedName>
    <definedName name="GCENL" localSheetId="73">#REF!</definedName>
    <definedName name="GCENL" localSheetId="74">#REF!</definedName>
    <definedName name="GCENL" localSheetId="11">#REF!</definedName>
    <definedName name="GCENL" localSheetId="10">#REF!</definedName>
    <definedName name="GCENL" localSheetId="38">#REF!</definedName>
    <definedName name="GCENL" localSheetId="39">#REF!</definedName>
    <definedName name="GCENL" localSheetId="40">#REF!</definedName>
    <definedName name="GCENL" localSheetId="41">#REF!</definedName>
    <definedName name="GCENL" localSheetId="46">#REF!</definedName>
    <definedName name="GCENL" localSheetId="52">#REF!</definedName>
    <definedName name="GCENL" localSheetId="64">#REF!</definedName>
    <definedName name="GCENL" localSheetId="65">#REF!</definedName>
    <definedName name="GCENL">#REF!</definedName>
    <definedName name="GCEO" localSheetId="67">#REF!</definedName>
    <definedName name="GCEO" localSheetId="68">#REF!</definedName>
    <definedName name="GCEO" localSheetId="69">#REF!</definedName>
    <definedName name="GCEO" localSheetId="70">#REF!</definedName>
    <definedName name="GCEO" localSheetId="72">#REF!</definedName>
    <definedName name="GCEO" localSheetId="73">#REF!</definedName>
    <definedName name="GCEO" localSheetId="74">#REF!</definedName>
    <definedName name="GCEO" localSheetId="11">#REF!</definedName>
    <definedName name="GCEO" localSheetId="10">#REF!</definedName>
    <definedName name="GCEO" localSheetId="38">#REF!</definedName>
    <definedName name="GCEO" localSheetId="39">#REF!</definedName>
    <definedName name="GCEO" localSheetId="40">#REF!</definedName>
    <definedName name="GCEO" localSheetId="41">#REF!</definedName>
    <definedName name="GCEO" localSheetId="46">#REF!</definedName>
    <definedName name="GCEO" localSheetId="52">#REF!</definedName>
    <definedName name="GCEO" localSheetId="64">#REF!</definedName>
    <definedName name="GCEO" localSheetId="65">#REF!</definedName>
    <definedName name="GCEO">#REF!</definedName>
    <definedName name="GCESWH" localSheetId="67">#REF!</definedName>
    <definedName name="GCESWH" localSheetId="68">#REF!</definedName>
    <definedName name="GCESWH" localSheetId="69">#REF!</definedName>
    <definedName name="GCESWH" localSheetId="70">#REF!</definedName>
    <definedName name="GCESWH" localSheetId="72">#REF!</definedName>
    <definedName name="GCESWH" localSheetId="73">#REF!</definedName>
    <definedName name="GCESWH" localSheetId="74">#REF!</definedName>
    <definedName name="GCESWH" localSheetId="11">#REF!</definedName>
    <definedName name="GCESWH" localSheetId="10">#REF!</definedName>
    <definedName name="GCESWH" localSheetId="38">#REF!</definedName>
    <definedName name="GCESWH" localSheetId="39">#REF!</definedName>
    <definedName name="GCESWH" localSheetId="40">#REF!</definedName>
    <definedName name="GCESWH" localSheetId="41">#REF!</definedName>
    <definedName name="GCESWH" localSheetId="46">#REF!</definedName>
    <definedName name="GCESWH" localSheetId="52">#REF!</definedName>
    <definedName name="GCESWH" localSheetId="64">#REF!</definedName>
    <definedName name="GCESWH" localSheetId="65">#REF!</definedName>
    <definedName name="GCESWH">#REF!</definedName>
    <definedName name="GCEW" localSheetId="67">#REF!</definedName>
    <definedName name="GCEW" localSheetId="68">#REF!</definedName>
    <definedName name="GCEW" localSheetId="69">#REF!</definedName>
    <definedName name="GCEW" localSheetId="70">#REF!</definedName>
    <definedName name="GCEW" localSheetId="72">#REF!</definedName>
    <definedName name="GCEW" localSheetId="73">#REF!</definedName>
    <definedName name="GCEW" localSheetId="74">#REF!</definedName>
    <definedName name="GCEW" localSheetId="11">#REF!</definedName>
    <definedName name="GCEW" localSheetId="10">#REF!</definedName>
    <definedName name="GCEW" localSheetId="38">#REF!</definedName>
    <definedName name="GCEW" localSheetId="39">#REF!</definedName>
    <definedName name="GCEW" localSheetId="40">#REF!</definedName>
    <definedName name="GCEW" localSheetId="41">#REF!</definedName>
    <definedName name="GCEW" localSheetId="46">#REF!</definedName>
    <definedName name="GCEW" localSheetId="52">#REF!</definedName>
    <definedName name="GCEW" localSheetId="64">#REF!</definedName>
    <definedName name="GCEW" localSheetId="65">#REF!</definedName>
    <definedName name="GCEW">#REF!</definedName>
    <definedName name="GCG" localSheetId="67">#REF!</definedName>
    <definedName name="GCG" localSheetId="68">#REF!</definedName>
    <definedName name="GCG" localSheetId="69">#REF!</definedName>
    <definedName name="GCG" localSheetId="70">#REF!</definedName>
    <definedName name="GCG" localSheetId="72">#REF!</definedName>
    <definedName name="GCG" localSheetId="73">#REF!</definedName>
    <definedName name="GCG" localSheetId="74">#REF!</definedName>
    <definedName name="GCG" localSheetId="11">#REF!</definedName>
    <definedName name="GCG" localSheetId="10">#REF!</definedName>
    <definedName name="GCG" localSheetId="38">#REF!</definedName>
    <definedName name="GCG" localSheetId="39">#REF!</definedName>
    <definedName name="GCG" localSheetId="40">#REF!</definedName>
    <definedName name="GCG" localSheetId="41">#REF!</definedName>
    <definedName name="GCG" localSheetId="46">#REF!</definedName>
    <definedName name="GCG" localSheetId="52">#REF!</definedName>
    <definedName name="GCG" localSheetId="64">#REF!</definedName>
    <definedName name="GCG" localSheetId="65">#REF!</definedName>
    <definedName name="GCG">#REF!</definedName>
    <definedName name="GCGC" localSheetId="67">#REF!</definedName>
    <definedName name="GCGC" localSheetId="68">#REF!</definedName>
    <definedName name="GCGC" localSheetId="69">#REF!</definedName>
    <definedName name="GCGC" localSheetId="70">#REF!</definedName>
    <definedName name="GCGC" localSheetId="72">#REF!</definedName>
    <definedName name="GCGC" localSheetId="73">#REF!</definedName>
    <definedName name="GCGC" localSheetId="74">#REF!</definedName>
    <definedName name="GCGC" localSheetId="11">#REF!</definedName>
    <definedName name="GCGC" localSheetId="10">#REF!</definedName>
    <definedName name="GCGC" localSheetId="38">#REF!</definedName>
    <definedName name="GCGC" localSheetId="39">#REF!</definedName>
    <definedName name="GCGC" localSheetId="40">#REF!</definedName>
    <definedName name="GCGC" localSheetId="41">#REF!</definedName>
    <definedName name="GCGC" localSheetId="46">#REF!</definedName>
    <definedName name="GCGC" localSheetId="52">#REF!</definedName>
    <definedName name="GCGC" localSheetId="64">#REF!</definedName>
    <definedName name="GCGC" localSheetId="65">#REF!</definedName>
    <definedName name="GCGC">#REF!</definedName>
    <definedName name="GCND_NGDP" localSheetId="67">[67]Q4!#REF!</definedName>
    <definedName name="GCND_NGDP" localSheetId="68">[67]Q4!#REF!</definedName>
    <definedName name="GCND_NGDP" localSheetId="69">[67]Q4!#REF!</definedName>
    <definedName name="GCND_NGDP" localSheetId="70">[67]Q4!#REF!</definedName>
    <definedName name="GCND_NGDP" localSheetId="72">[67]Q4!#REF!</definedName>
    <definedName name="GCND_NGDP" localSheetId="73">[67]Q4!#REF!</definedName>
    <definedName name="GCND_NGDP" localSheetId="74">[67]Q4!#REF!</definedName>
    <definedName name="GCND_NGDP" localSheetId="11">#REF!</definedName>
    <definedName name="GCND_NGDP" localSheetId="10">#REF!</definedName>
    <definedName name="GCND_NGDP" localSheetId="38">#REF!</definedName>
    <definedName name="GCND_NGDP" localSheetId="30">[68]Q4!#REF!</definedName>
    <definedName name="GCND_NGDP" localSheetId="39">#REF!</definedName>
    <definedName name="GCND_NGDP" localSheetId="40">[67]Q4!#REF!</definedName>
    <definedName name="GCND_NGDP" localSheetId="41">[67]Q4!#REF!</definedName>
    <definedName name="GCND_NGDP" localSheetId="46">[67]Q4!#REF!</definedName>
    <definedName name="GCND_NGDP" localSheetId="51">#REF!</definedName>
    <definedName name="GCND_NGDP" localSheetId="52">[67]Q4!#REF!</definedName>
    <definedName name="GCND_NGDP" localSheetId="53">[67]Q4!#REF!</definedName>
    <definedName name="GCND_NGDP" localSheetId="65">[67]Q4!#REF!</definedName>
    <definedName name="GCND_NGDP" localSheetId="66">[67]Q4!#REF!</definedName>
    <definedName name="GCND_NGDP">#REF!</definedName>
    <definedName name="GCRG" localSheetId="67">#REF!</definedName>
    <definedName name="GCRG" localSheetId="68">#REF!</definedName>
    <definedName name="GCRG" localSheetId="69">#REF!</definedName>
    <definedName name="GCRG" localSheetId="70">#REF!</definedName>
    <definedName name="GCRG" localSheetId="72">#REF!</definedName>
    <definedName name="GCRG" localSheetId="73">#REF!</definedName>
    <definedName name="GCRG" localSheetId="74">#REF!</definedName>
    <definedName name="GCRG" localSheetId="11">#REF!</definedName>
    <definedName name="GCRG" localSheetId="12">#REF!</definedName>
    <definedName name="GCRG" localSheetId="13">#REF!</definedName>
    <definedName name="GCRG" localSheetId="10">#REF!</definedName>
    <definedName name="GCRG" localSheetId="38">#REF!</definedName>
    <definedName name="GCRG" localSheetId="30">#REF!</definedName>
    <definedName name="GCRG" localSheetId="39">#REF!</definedName>
    <definedName name="GCRG" localSheetId="40">#REF!</definedName>
    <definedName name="GCRG" localSheetId="41">#REF!</definedName>
    <definedName name="GCRG" localSheetId="46">#REF!</definedName>
    <definedName name="GCRG" localSheetId="52">#REF!</definedName>
    <definedName name="GCRG" localSheetId="53">#REF!</definedName>
    <definedName name="GCRG" localSheetId="64">#REF!</definedName>
    <definedName name="GCRG" localSheetId="65">#REF!</definedName>
    <definedName name="GCRG" localSheetId="66">#REF!</definedName>
    <definedName name="GCRG">#REF!</definedName>
    <definedName name="gdg" localSheetId="67" hidden="1">'[108]Fax a enviar'!#REF!</definedName>
    <definedName name="gdg" localSheetId="68" hidden="1">'[108]Fax a enviar'!#REF!</definedName>
    <definedName name="gdg" localSheetId="69" hidden="1">'[108]Fax a enviar'!#REF!</definedName>
    <definedName name="gdg" localSheetId="70" hidden="1">'[108]Fax a enviar'!#REF!</definedName>
    <definedName name="gdg" localSheetId="72" hidden="1">'[108]Fax a enviar'!#REF!</definedName>
    <definedName name="gdg" localSheetId="73" hidden="1">'[108]Fax a enviar'!#REF!</definedName>
    <definedName name="gdg" localSheetId="74" hidden="1">'[108]Fax a enviar'!#REF!</definedName>
    <definedName name="gdg" localSheetId="11" hidden="1">#REF!</definedName>
    <definedName name="gdg" localSheetId="23" hidden="1">#REF!</definedName>
    <definedName name="gdg" localSheetId="24" hidden="1">#REF!</definedName>
    <definedName name="gdg" localSheetId="26" hidden="1">#REF!</definedName>
    <definedName name="gdg" localSheetId="10" hidden="1">#REF!</definedName>
    <definedName name="gdg" localSheetId="38" hidden="1">#REF!</definedName>
    <definedName name="gdg" localSheetId="25" hidden="1">#REF!</definedName>
    <definedName name="gdg" localSheetId="30" hidden="1">'[108]Fax a enviar'!#REF!</definedName>
    <definedName name="gdg" localSheetId="39" hidden="1">#REF!</definedName>
    <definedName name="gdg" localSheetId="41" hidden="1">'[108]Fax a enviar'!#REF!</definedName>
    <definedName name="gdg" localSheetId="46" hidden="1">'[108]Fax a enviar'!#REF!</definedName>
    <definedName name="gdg" localSheetId="47" hidden="1">#REF!</definedName>
    <definedName name="gdg" localSheetId="51" hidden="1">#REF!</definedName>
    <definedName name="gdg" localSheetId="52" hidden="1">#REF!</definedName>
    <definedName name="gdg" localSheetId="53" hidden="1">'[108]Fax a enviar'!#REF!</definedName>
    <definedName name="gdg" localSheetId="64" hidden="1">'[108]Fax a enviar'!#REF!</definedName>
    <definedName name="gdg" localSheetId="65" hidden="1">'[108]Fax a enviar'!#REF!</definedName>
    <definedName name="gdg" localSheetId="66" hidden="1">'[108]Fax a enviar'!#REF!</definedName>
    <definedName name="gdg" hidden="1">#REF!</definedName>
    <definedName name="gdgd" localSheetId="67" hidden="1">'[121]Fax a enviar'!#REF!</definedName>
    <definedName name="gdgd" localSheetId="68" hidden="1">'[121]Fax a enviar'!#REF!</definedName>
    <definedName name="gdgd" localSheetId="69" hidden="1">'[121]Fax a enviar'!#REF!</definedName>
    <definedName name="gdgd" localSheetId="70" hidden="1">'[121]Fax a enviar'!#REF!</definedName>
    <definedName name="gdgd" localSheetId="72" hidden="1">'[121]Fax a enviar'!#REF!</definedName>
    <definedName name="gdgd" localSheetId="73" hidden="1">'[121]Fax a enviar'!#REF!</definedName>
    <definedName name="gdgd" localSheetId="74" hidden="1">'[121]Fax a enviar'!#REF!</definedName>
    <definedName name="gdgd" localSheetId="11" hidden="1">#REF!</definedName>
    <definedName name="gdgd" localSheetId="23" hidden="1">#REF!</definedName>
    <definedName name="gdgd" localSheetId="24" hidden="1">#REF!</definedName>
    <definedName name="gdgd" localSheetId="26" hidden="1">#REF!</definedName>
    <definedName name="gdgd" localSheetId="10" hidden="1">#REF!</definedName>
    <definedName name="gdgd" localSheetId="38" hidden="1">#REF!</definedName>
    <definedName name="gdgd" localSheetId="25" hidden="1">#REF!</definedName>
    <definedName name="gdgd" localSheetId="30" hidden="1">'[121]Fax a enviar'!#REF!</definedName>
    <definedName name="gdgd" localSheetId="39" hidden="1">#REF!</definedName>
    <definedName name="gdgd" localSheetId="46" hidden="1">'[121]Fax a enviar'!#REF!</definedName>
    <definedName name="gdgd" localSheetId="47" hidden="1">#REF!</definedName>
    <definedName name="gdgd" localSheetId="51" hidden="1">#REF!</definedName>
    <definedName name="gdgd" localSheetId="52" hidden="1">#REF!</definedName>
    <definedName name="gdgd" localSheetId="53" hidden="1">'[121]Fax a enviar'!#REF!</definedName>
    <definedName name="gdgd" localSheetId="64" hidden="1">'[121]Fax a enviar'!#REF!</definedName>
    <definedName name="gdgd" localSheetId="65" hidden="1">'[121]Fax a enviar'!#REF!</definedName>
    <definedName name="gdgd" localSheetId="66" hidden="1">'[121]Fax a enviar'!#REF!</definedName>
    <definedName name="gdgd" hidden="1">#REF!</definedName>
    <definedName name="gdp" localSheetId="11">#REF!</definedName>
    <definedName name="gdp" localSheetId="23">#REF!</definedName>
    <definedName name="gdp" localSheetId="24">#REF!</definedName>
    <definedName name="gdp" localSheetId="26">#REF!</definedName>
    <definedName name="gdp" localSheetId="10">#REF!</definedName>
    <definedName name="gdp" localSheetId="38">#REF!</definedName>
    <definedName name="gdp" localSheetId="25">#REF!</definedName>
    <definedName name="gdp" localSheetId="39">#REF!</definedName>
    <definedName name="gdp" localSheetId="46">[132]GDP_WEO!$A$3:$AB$188</definedName>
    <definedName name="gdp" localSheetId="51">#REF!</definedName>
    <definedName name="gdp" localSheetId="52">#REF!</definedName>
    <definedName name="gdp" localSheetId="66">[132]GDP_WEO!$A$3:$AB$188</definedName>
    <definedName name="gdp">#REF!</definedName>
    <definedName name="gdpall" localSheetId="11">#REF!</definedName>
    <definedName name="gdpall" localSheetId="23">#REF!</definedName>
    <definedName name="gdpall" localSheetId="24">#REF!</definedName>
    <definedName name="gdpall" localSheetId="26">#REF!</definedName>
    <definedName name="gdpall" localSheetId="10">#REF!</definedName>
    <definedName name="gdpall" localSheetId="38">#REF!</definedName>
    <definedName name="gdpall" localSheetId="25">#REF!</definedName>
    <definedName name="gdpall" localSheetId="39">#REF!</definedName>
    <definedName name="gdpall" localSheetId="46">[132]GDP!$B$2:$AD$134</definedName>
    <definedName name="gdpall" localSheetId="51">#REF!</definedName>
    <definedName name="gdpall" localSheetId="52">#REF!</definedName>
    <definedName name="gdpall" localSheetId="66">[132]GDP!$B$2:$AD$134</definedName>
    <definedName name="gdpall">#REF!</definedName>
    <definedName name="GDPDEFL" localSheetId="67">[133]NA!#REF!</definedName>
    <definedName name="GDPDEFL" localSheetId="68">[133]NA!#REF!</definedName>
    <definedName name="GDPDEFL" localSheetId="69">[133]NA!#REF!</definedName>
    <definedName name="GDPDEFL" localSheetId="70">[133]NA!#REF!</definedName>
    <definedName name="GDPDEFL" localSheetId="72">[133]NA!#REF!</definedName>
    <definedName name="GDPDEFL" localSheetId="73">[133]NA!#REF!</definedName>
    <definedName name="GDPDEFL" localSheetId="74">[133]NA!#REF!</definedName>
    <definedName name="GDPDEFL" localSheetId="11">#REF!</definedName>
    <definedName name="GDPDEFL" localSheetId="10">#REF!</definedName>
    <definedName name="GDPDEFL" localSheetId="38">#REF!</definedName>
    <definedName name="GDPDEFL" localSheetId="30">[134]NA!#REF!</definedName>
    <definedName name="GDPDEFL" localSheetId="39">#REF!</definedName>
    <definedName name="GDPDEFL" localSheetId="40">[133]NA!#REF!</definedName>
    <definedName name="GDPDEFL" localSheetId="41">[133]NA!#REF!</definedName>
    <definedName name="GDPDEFL" localSheetId="46">[133]NA!#REF!</definedName>
    <definedName name="GDPDEFL" localSheetId="51">#REF!</definedName>
    <definedName name="GDPDEFL" localSheetId="52">[133]NA!#REF!</definedName>
    <definedName name="GDPDEFL" localSheetId="53">[133]NA!#REF!</definedName>
    <definedName name="GDPDEFL" localSheetId="65">[133]NA!#REF!</definedName>
    <definedName name="GDPDEFL" localSheetId="66">[133]NA!#REF!</definedName>
    <definedName name="GDPDEFL">#REF!</definedName>
    <definedName name="GDPOR" localSheetId="67">[133]NA!#REF!</definedName>
    <definedName name="GDPOR" localSheetId="68">[133]NA!#REF!</definedName>
    <definedName name="GDPOR" localSheetId="69">[133]NA!#REF!</definedName>
    <definedName name="GDPOR" localSheetId="70">[133]NA!#REF!</definedName>
    <definedName name="GDPOR" localSheetId="72">[133]NA!#REF!</definedName>
    <definedName name="GDPOR" localSheetId="73">[133]NA!#REF!</definedName>
    <definedName name="GDPOR" localSheetId="74">[133]NA!#REF!</definedName>
    <definedName name="GDPOR" localSheetId="11">#REF!</definedName>
    <definedName name="GDPOR" localSheetId="10">#REF!</definedName>
    <definedName name="GDPOR" localSheetId="38">#REF!</definedName>
    <definedName name="GDPOR" localSheetId="30">[134]NA!#REF!</definedName>
    <definedName name="GDPOR" localSheetId="39">#REF!</definedName>
    <definedName name="GDPOR" localSheetId="40">[133]NA!#REF!</definedName>
    <definedName name="GDPOR" localSheetId="41">[133]NA!#REF!</definedName>
    <definedName name="GDPOR" localSheetId="46">[133]NA!#REF!</definedName>
    <definedName name="GDPOR" localSheetId="51">#REF!</definedName>
    <definedName name="GDPOR" localSheetId="52">[133]NA!#REF!</definedName>
    <definedName name="GDPOR" localSheetId="53">[133]NA!#REF!</definedName>
    <definedName name="GDPOR" localSheetId="65">[133]NA!#REF!</definedName>
    <definedName name="GDPOR" localSheetId="66">[133]NA!#REF!</definedName>
    <definedName name="GDPOR">#REF!</definedName>
    <definedName name="GDPOR_" localSheetId="67">[133]NA!#REF!</definedName>
    <definedName name="GDPOR_" localSheetId="68">[133]NA!#REF!</definedName>
    <definedName name="GDPOR_" localSheetId="69">[133]NA!#REF!</definedName>
    <definedName name="GDPOR_" localSheetId="70">[133]NA!#REF!</definedName>
    <definedName name="GDPOR_" localSheetId="72">[133]NA!#REF!</definedName>
    <definedName name="GDPOR_" localSheetId="73">[133]NA!#REF!</definedName>
    <definedName name="GDPOR_" localSheetId="74">[133]NA!#REF!</definedName>
    <definedName name="GDPOR_" localSheetId="11">#REF!</definedName>
    <definedName name="GDPOR_" localSheetId="10">#REF!</definedName>
    <definedName name="GDPOR_" localSheetId="38">#REF!</definedName>
    <definedName name="GDPOR_" localSheetId="30">[134]NA!#REF!</definedName>
    <definedName name="GDPOR_" localSheetId="39">#REF!</definedName>
    <definedName name="GDPOR_" localSheetId="40">[133]NA!#REF!</definedName>
    <definedName name="GDPOR_" localSheetId="41">[133]NA!#REF!</definedName>
    <definedName name="GDPOR_" localSheetId="46">[133]NA!#REF!</definedName>
    <definedName name="GDPOR_" localSheetId="51">#REF!</definedName>
    <definedName name="GDPOR_" localSheetId="52">[133]NA!#REF!</definedName>
    <definedName name="GDPOR_" localSheetId="53">[133]NA!#REF!</definedName>
    <definedName name="GDPOR_" localSheetId="65">[133]NA!#REF!</definedName>
    <definedName name="GDPOR_" localSheetId="66">[133]NA!#REF!</definedName>
    <definedName name="GDPOR_">#REF!</definedName>
    <definedName name="gdppc" localSheetId="11">#REF!</definedName>
    <definedName name="gdppc" localSheetId="23">#REF!</definedName>
    <definedName name="gdppc" localSheetId="24">#REF!</definedName>
    <definedName name="gdppc" localSheetId="26">#REF!</definedName>
    <definedName name="gdppc" localSheetId="10">#REF!</definedName>
    <definedName name="gdppc" localSheetId="38">#REF!</definedName>
    <definedName name="gdppc" localSheetId="25">#REF!</definedName>
    <definedName name="gdppc" localSheetId="39">#REF!</definedName>
    <definedName name="gdppc" localSheetId="46">[132]GDPpc_WEO!$A$3:$AC$188</definedName>
    <definedName name="gdppc" localSheetId="51">#REF!</definedName>
    <definedName name="gdppc" localSheetId="52">#REF!</definedName>
    <definedName name="gdppc" localSheetId="66">[132]GDPpc_WEO!$A$3:$AC$188</definedName>
    <definedName name="gdppc">#REF!</definedName>
    <definedName name="Germany_wt" localSheetId="11">#REF!</definedName>
    <definedName name="Germany_wt" localSheetId="10">#REF!</definedName>
    <definedName name="Germany_wt" localSheetId="38">#REF!</definedName>
    <definedName name="Germany_wt" localSheetId="39">#REF!</definedName>
    <definedName name="Germany_wt" localSheetId="46">'[79]OECD wgt'!$B$6</definedName>
    <definedName name="Germany_wt" localSheetId="51">#REF!</definedName>
    <definedName name="Germany_wt" localSheetId="52">'[79]OECD wgt'!$B$6</definedName>
    <definedName name="Germany_wt" localSheetId="66">'[79]OECD wgt'!$B$6</definedName>
    <definedName name="Germany_wt">#REF!</definedName>
    <definedName name="Gestión" localSheetId="11">#REF!</definedName>
    <definedName name="Gestión" localSheetId="10">#REF!</definedName>
    <definedName name="Gestión" localSheetId="38">#REF!</definedName>
    <definedName name="Gestión" localSheetId="39">#REF!</definedName>
    <definedName name="Gestión" localSheetId="46">[90]Hoja2!$A$1:$L$76</definedName>
    <definedName name="Gestión" localSheetId="51">#REF!</definedName>
    <definedName name="Gestión" localSheetId="52">[90]Hoja2!$A$1:$L$76</definedName>
    <definedName name="Gestión" localSheetId="66">[90]Hoja2!$A$1:$L$76</definedName>
    <definedName name="Gestión">#REF!</definedName>
    <definedName name="gfdsgfsa" localSheetId="67" hidden="1">{"Riqfin97",#N/A,FALSE,"Tran";"Riqfinpro",#N/A,FALSE,"Tran"}</definedName>
    <definedName name="gfdsgfsa" localSheetId="68" hidden="1">{"Riqfin97",#N/A,FALSE,"Tran";"Riqfinpro",#N/A,FALSE,"Tran"}</definedName>
    <definedName name="gfdsgfsa" localSheetId="69" hidden="1">{"Riqfin97",#N/A,FALSE,"Tran";"Riqfinpro",#N/A,FALSE,"Tran"}</definedName>
    <definedName name="gfdsgfsa" localSheetId="70" hidden="1">{"Riqfin97",#N/A,FALSE,"Tran";"Riqfinpro",#N/A,FALSE,"Tran"}</definedName>
    <definedName name="gfdsgfsa" localSheetId="72" hidden="1">{"Riqfin97",#N/A,FALSE,"Tran";"Riqfinpro",#N/A,FALSE,"Tran"}</definedName>
    <definedName name="gfdsgfsa" localSheetId="73" hidden="1">{"Riqfin97",#N/A,FALSE,"Tran";"Riqfinpro",#N/A,FALSE,"Tran"}</definedName>
    <definedName name="gfdsgfsa" localSheetId="74" hidden="1">{"Riqfin97",#N/A,FALSE,"Tran";"Riqfinpro",#N/A,FALSE,"Tran"}</definedName>
    <definedName name="gfdsgfsa" localSheetId="11" hidden="1">{"Riqfin97",#N/A,FALSE,"Tran";"Riqfinpro",#N/A,FALSE,"Tran"}</definedName>
    <definedName name="gfdsgfsa" localSheetId="12" hidden="1">{"Riqfin97",#N/A,FALSE,"Tran";"Riqfinpro",#N/A,FALSE,"Tran"}</definedName>
    <definedName name="gfdsgfsa" localSheetId="13" hidden="1">{"Riqfin97",#N/A,FALSE,"Tran";"Riqfinpro",#N/A,FALSE,"Tran"}</definedName>
    <definedName name="gfdsgfsa" localSheetId="6" hidden="1">{"Riqfin97",#N/A,FALSE,"Tran";"Riqfinpro",#N/A,FALSE,"Tran"}</definedName>
    <definedName name="gfdsgfsa" localSheetId="7" hidden="1">{"Riqfin97",#N/A,FALSE,"Tran";"Riqfinpro",#N/A,FALSE,"Tran"}</definedName>
    <definedName name="gfdsgfsa" localSheetId="10" hidden="1">{"Riqfin97",#N/A,FALSE,"Tran";"Riqfinpro",#N/A,FALSE,"Tran"}</definedName>
    <definedName name="gfdsgfsa" localSheetId="38" hidden="1">{"Riqfin97",#N/A,FALSE,"Tran";"Riqfinpro",#N/A,FALSE,"Tran"}</definedName>
    <definedName name="gfdsgfsa" localSheetId="28" hidden="1">{"Riqfin97",#N/A,FALSE,"Tran";"Riqfinpro",#N/A,FALSE,"Tran"}</definedName>
    <definedName name="gfdsgfsa" localSheetId="30" hidden="1">{"Riqfin97",#N/A,FALSE,"Tran";"Riqfinpro",#N/A,FALSE,"Tran"}</definedName>
    <definedName name="gfdsgfsa" localSheetId="39" hidden="1">{"Riqfin97",#N/A,FALSE,"Tran";"Riqfinpro",#N/A,FALSE,"Tran"}</definedName>
    <definedName name="gfdsgfsa" localSheetId="40" hidden="1">{"Riqfin97",#N/A,FALSE,"Tran";"Riqfinpro",#N/A,FALSE,"Tran"}</definedName>
    <definedName name="gfdsgfsa" localSheetId="41" hidden="1">{"Riqfin97",#N/A,FALSE,"Tran";"Riqfinpro",#N/A,FALSE,"Tran"}</definedName>
    <definedName name="gfdsgfsa" localSheetId="46" hidden="1">{"Riqfin97",#N/A,FALSE,"Tran";"Riqfinpro",#N/A,FALSE,"Tran"}</definedName>
    <definedName name="gfdsgfsa" localSheetId="47" hidden="1">{"Riqfin97",#N/A,FALSE,"Tran";"Riqfinpro",#N/A,FALSE,"Tran"}</definedName>
    <definedName name="gfdsgfsa" localSheetId="51" hidden="1">{"Riqfin97",#N/A,FALSE,"Tran";"Riqfinpro",#N/A,FALSE,"Tran"}</definedName>
    <definedName name="gfdsgfsa" localSheetId="52" hidden="1">{"Riqfin97",#N/A,FALSE,"Tran";"Riqfinpro",#N/A,FALSE,"Tran"}</definedName>
    <definedName name="gfdsgfsa" localSheetId="53" hidden="1">{"Riqfin97",#N/A,FALSE,"Tran";"Riqfinpro",#N/A,FALSE,"Tran"}</definedName>
    <definedName name="gfdsgfsa" localSheetId="64" hidden="1">{"Riqfin97",#N/A,FALSE,"Tran";"Riqfinpro",#N/A,FALSE,"Tran"}</definedName>
    <definedName name="gfdsgfsa" localSheetId="65" hidden="1">{"Riqfin97",#N/A,FALSE,"Tran";"Riqfinpro",#N/A,FALSE,"Tran"}</definedName>
    <definedName name="gfdsgfsa" localSheetId="66" hidden="1">{"Riqfin97",#N/A,FALSE,"Tran";"Riqfinpro",#N/A,FALSE,"Tran"}</definedName>
    <definedName name="gfdsgfsa" hidden="1">{"Riqfin97",#N/A,FALSE,"Tran";"Riqfinpro",#N/A,FALSE,"Tran"}</definedName>
    <definedName name="GG" localSheetId="67">#REF!</definedName>
    <definedName name="GG" localSheetId="68">#REF!</definedName>
    <definedName name="GG" localSheetId="69">#REF!</definedName>
    <definedName name="GG" localSheetId="70">#REF!</definedName>
    <definedName name="GG" localSheetId="72">#REF!</definedName>
    <definedName name="GG" localSheetId="73">#REF!</definedName>
    <definedName name="GG" localSheetId="74">#REF!</definedName>
    <definedName name="GG" localSheetId="11">#REF!</definedName>
    <definedName name="GG" localSheetId="10">#REF!</definedName>
    <definedName name="GG" localSheetId="38">#REF!</definedName>
    <definedName name="GG" localSheetId="39">#REF!</definedName>
    <definedName name="GG" localSheetId="40">#REF!</definedName>
    <definedName name="GG" localSheetId="41">#REF!</definedName>
    <definedName name="GG" localSheetId="46">#REF!</definedName>
    <definedName name="GG" localSheetId="52">#REF!</definedName>
    <definedName name="GG" localSheetId="64">#REF!</definedName>
    <definedName name="GG" localSheetId="65">#REF!</definedName>
    <definedName name="GG" localSheetId="66">#REF!</definedName>
    <definedName name="GG">#REF!</definedName>
    <definedName name="GGB" localSheetId="67">[67]Q4!#REF!</definedName>
    <definedName name="GGB" localSheetId="68">[67]Q4!#REF!</definedName>
    <definedName name="GGB" localSheetId="69">[67]Q4!#REF!</definedName>
    <definedName name="GGB" localSheetId="70">[67]Q4!#REF!</definedName>
    <definedName name="GGB" localSheetId="72">[67]Q4!#REF!</definedName>
    <definedName name="GGB" localSheetId="73">[67]Q4!#REF!</definedName>
    <definedName name="GGB" localSheetId="74">[67]Q4!#REF!</definedName>
    <definedName name="GGB" localSheetId="11">#REF!</definedName>
    <definedName name="GGB" localSheetId="10">#REF!</definedName>
    <definedName name="GGB" localSheetId="38">#REF!</definedName>
    <definedName name="GGB" localSheetId="30">[68]Q4!#REF!</definedName>
    <definedName name="GGB" localSheetId="39">#REF!</definedName>
    <definedName name="GGB" localSheetId="40">[67]Q4!#REF!</definedName>
    <definedName name="GGB" localSheetId="41">[67]Q4!#REF!</definedName>
    <definedName name="GGB" localSheetId="46">[67]Q4!#REF!</definedName>
    <definedName name="GGB" localSheetId="51">#REF!</definedName>
    <definedName name="GGB" localSheetId="52">[67]Q4!#REF!</definedName>
    <definedName name="GGB" localSheetId="53">[67]Q4!#REF!</definedName>
    <definedName name="GGB" localSheetId="65">[67]Q4!#REF!</definedName>
    <definedName name="GGB" localSheetId="66">[67]Q4!#REF!</definedName>
    <definedName name="GGB">#REF!</definedName>
    <definedName name="GGB_NGDP" localSheetId="12">#REF!</definedName>
    <definedName name="GGB_NGDP">#N/A</definedName>
    <definedName name="GGBXI" localSheetId="67">[130]Q4!#REF!</definedName>
    <definedName name="GGBXI" localSheetId="68">[130]Q4!#REF!</definedName>
    <definedName name="GGBXI" localSheetId="69">[130]Q4!#REF!</definedName>
    <definedName name="GGBXI" localSheetId="70">[130]Q4!#REF!</definedName>
    <definedName name="GGBXI" localSheetId="72">[130]Q4!#REF!</definedName>
    <definedName name="GGBXI" localSheetId="73">[130]Q4!#REF!</definedName>
    <definedName name="GGBXI" localSheetId="74">[130]Q4!#REF!</definedName>
    <definedName name="GGBXI" localSheetId="11">#REF!</definedName>
    <definedName name="GGBXI" localSheetId="12">#REF!</definedName>
    <definedName name="GGBXI" localSheetId="13">#REF!</definedName>
    <definedName name="GGBXI" localSheetId="10">#REF!</definedName>
    <definedName name="GGBXI" localSheetId="38">#REF!</definedName>
    <definedName name="GGBXI" localSheetId="39">#REF!</definedName>
    <definedName name="GGBXI" localSheetId="40">[130]Q4!#REF!</definedName>
    <definedName name="GGBXI" localSheetId="41">[130]Q4!#REF!</definedName>
    <definedName name="GGBXI" localSheetId="46">[130]Q4!#REF!</definedName>
    <definedName name="GGBXI" localSheetId="51">#REF!</definedName>
    <definedName name="GGBXI" localSheetId="52">[130]Q4!#REF!</definedName>
    <definedName name="GGBXI" localSheetId="53">[130]Q4!#REF!</definedName>
    <definedName name="GGBXI" localSheetId="65">[130]Q4!#REF!</definedName>
    <definedName name="GGBXI" localSheetId="66">[130]Q4!#REF!</definedName>
    <definedName name="GGBXI">#REF!</definedName>
    <definedName name="GGEC" localSheetId="67">#REF!</definedName>
    <definedName name="GGEC" localSheetId="68">#REF!</definedName>
    <definedName name="GGEC" localSheetId="69">#REF!</definedName>
    <definedName name="GGEC" localSheetId="70">#REF!</definedName>
    <definedName name="GGEC" localSheetId="72">#REF!</definedName>
    <definedName name="GGEC" localSheetId="73">#REF!</definedName>
    <definedName name="GGEC" localSheetId="74">#REF!</definedName>
    <definedName name="GGEC" localSheetId="11">#REF!</definedName>
    <definedName name="GGEC" localSheetId="12">#REF!</definedName>
    <definedName name="GGEC" localSheetId="13">#REF!</definedName>
    <definedName name="GGEC" localSheetId="10">#REF!</definedName>
    <definedName name="GGEC" localSheetId="38">#REF!</definedName>
    <definedName name="GGEC" localSheetId="30">#REF!</definedName>
    <definedName name="GGEC" localSheetId="39">#REF!</definedName>
    <definedName name="GGEC" localSheetId="40">#REF!</definedName>
    <definedName name="GGEC" localSheetId="41">#REF!</definedName>
    <definedName name="GGEC" localSheetId="46">#REF!</definedName>
    <definedName name="GGEC" localSheetId="52">#REF!</definedName>
    <definedName name="GGEC" localSheetId="53">#REF!</definedName>
    <definedName name="GGEC" localSheetId="64">#REF!</definedName>
    <definedName name="GGEC" localSheetId="65">#REF!</definedName>
    <definedName name="GGEC" localSheetId="66">#REF!</definedName>
    <definedName name="GGEC">#REF!</definedName>
    <definedName name="GGENL" localSheetId="67">#REF!</definedName>
    <definedName name="GGENL" localSheetId="68">#REF!</definedName>
    <definedName name="GGENL" localSheetId="69">#REF!</definedName>
    <definedName name="GGENL" localSheetId="70">#REF!</definedName>
    <definedName name="GGENL" localSheetId="72">#REF!</definedName>
    <definedName name="GGENL" localSheetId="73">#REF!</definedName>
    <definedName name="GGENL" localSheetId="74">#REF!</definedName>
    <definedName name="GGENL" localSheetId="11">#REF!</definedName>
    <definedName name="GGENL" localSheetId="12">#REF!</definedName>
    <definedName name="GGENL" localSheetId="13">#REF!</definedName>
    <definedName name="GGENL" localSheetId="10">#REF!</definedName>
    <definedName name="GGENL" localSheetId="38">#REF!</definedName>
    <definedName name="GGENL" localSheetId="39">#REF!</definedName>
    <definedName name="GGENL" localSheetId="40">#REF!</definedName>
    <definedName name="GGENL" localSheetId="41">#REF!</definedName>
    <definedName name="GGENL" localSheetId="46">#REF!</definedName>
    <definedName name="GGENL" localSheetId="52">#REF!</definedName>
    <definedName name="GGENL" localSheetId="53">#REF!</definedName>
    <definedName name="GGENL" localSheetId="64">#REF!</definedName>
    <definedName name="GGENL" localSheetId="65">#REF!</definedName>
    <definedName name="GGENL">#REF!</definedName>
    <definedName name="ggfrfff" localSheetId="67" hidden="1">#REF!</definedName>
    <definedName name="ggfrfff" localSheetId="68" hidden="1">#REF!</definedName>
    <definedName name="ggfrfff" localSheetId="69" hidden="1">#REF!</definedName>
    <definedName name="ggfrfff" localSheetId="70" hidden="1">#REF!</definedName>
    <definedName name="ggfrfff" localSheetId="72" hidden="1">#REF!</definedName>
    <definedName name="ggfrfff" localSheetId="73" hidden="1">#REF!</definedName>
    <definedName name="ggfrfff" localSheetId="74" hidden="1">#REF!</definedName>
    <definedName name="ggfrfff" localSheetId="11" hidden="1">#REF!</definedName>
    <definedName name="ggfrfff" localSheetId="12" hidden="1">#REF!</definedName>
    <definedName name="ggfrfff" localSheetId="13" hidden="1">#REF!</definedName>
    <definedName name="ggfrfff" localSheetId="23" hidden="1">#REF!</definedName>
    <definedName name="ggfrfff" localSheetId="24" hidden="1">#REF!</definedName>
    <definedName name="ggfrfff" localSheetId="26" hidden="1">#REF!</definedName>
    <definedName name="ggfrfff" localSheetId="27" hidden="1">#REF!</definedName>
    <definedName name="ggfrfff" localSheetId="42" hidden="1">#REF!</definedName>
    <definedName name="ggfrfff" localSheetId="10" hidden="1">#REF!</definedName>
    <definedName name="ggfrfff" localSheetId="38" hidden="1">#REF!</definedName>
    <definedName name="ggfrfff" localSheetId="25" hidden="1">#REF!</definedName>
    <definedName name="ggfrfff" localSheetId="30" hidden="1">#REF!</definedName>
    <definedName name="ggfrfff" localSheetId="31" hidden="1">#REF!</definedName>
    <definedName name="ggfrfff" localSheetId="34" hidden="1">#REF!</definedName>
    <definedName name="ggfrfff" localSheetId="36" hidden="1">#REF!</definedName>
    <definedName name="ggfrfff" localSheetId="37" hidden="1">#REF!</definedName>
    <definedName name="ggfrfff" localSheetId="39" hidden="1">#REF!</definedName>
    <definedName name="ggfrfff" localSheetId="40" hidden="1">#REF!</definedName>
    <definedName name="ggfrfff" localSheetId="41" hidden="1">#REF!</definedName>
    <definedName name="ggfrfff" localSheetId="46" hidden="1">#REF!</definedName>
    <definedName name="ggfrfff" localSheetId="47" hidden="1">#REF!</definedName>
    <definedName name="ggfrfff" localSheetId="48" hidden="1">#REF!</definedName>
    <definedName name="ggfrfff" localSheetId="49" hidden="1">#REF!</definedName>
    <definedName name="ggfrfff" localSheetId="52" hidden="1">#REF!</definedName>
    <definedName name="ggfrfff" localSheetId="53" hidden="1">#REF!</definedName>
    <definedName name="ggfrfff" localSheetId="64" hidden="1">#REF!</definedName>
    <definedName name="ggfrfff" localSheetId="65" hidden="1">#REF!</definedName>
    <definedName name="ggfrfff" hidden="1">#REF!</definedName>
    <definedName name="ggg" localSheetId="67" hidden="1">{"Riqfin97",#N/A,FALSE,"Tran";"Riqfinpro",#N/A,FALSE,"Tran"}</definedName>
    <definedName name="ggg" localSheetId="68" hidden="1">{"Riqfin97",#N/A,FALSE,"Tran";"Riqfinpro",#N/A,FALSE,"Tran"}</definedName>
    <definedName name="ggg" localSheetId="69" hidden="1">{"Riqfin97",#N/A,FALSE,"Tran";"Riqfinpro",#N/A,FALSE,"Tran"}</definedName>
    <definedName name="ggg" localSheetId="70" hidden="1">{"Riqfin97",#N/A,FALSE,"Tran";"Riqfinpro",#N/A,FALSE,"Tran"}</definedName>
    <definedName name="ggg" localSheetId="72" hidden="1">{"Riqfin97",#N/A,FALSE,"Tran";"Riqfinpro",#N/A,FALSE,"Tran"}</definedName>
    <definedName name="ggg" localSheetId="73" hidden="1">{"Riqfin97",#N/A,FALSE,"Tran";"Riqfinpro",#N/A,FALSE,"Tran"}</definedName>
    <definedName name="ggg" localSheetId="74" hidden="1">{"Riqfin97",#N/A,FALSE,"Tran";"Riqfinpro",#N/A,FALSE,"Tran"}</definedName>
    <definedName name="ggg" localSheetId="11" hidden="1">{"Riqfin97",#N/A,FALSE,"Tran";"Riqfinpro",#N/A,FALSE,"Tran"}</definedName>
    <definedName name="ggg" localSheetId="12" hidden="1">{"Riqfin97",#N/A,FALSE,"Tran";"Riqfinpro",#N/A,FALSE,"Tran"}</definedName>
    <definedName name="ggg" localSheetId="13" hidden="1">{"Riqfin97",#N/A,FALSE,"Tran";"Riqfinpro",#N/A,FALSE,"Tran"}</definedName>
    <definedName name="ggg" localSheetId="23" hidden="1">{"Riqfin97",#N/A,FALSE,"Tran";"Riqfinpro",#N/A,FALSE,"Tran"}</definedName>
    <definedName name="ggg" localSheetId="24" hidden="1">{"Riqfin97",#N/A,FALSE,"Tran";"Riqfinpro",#N/A,FALSE,"Tran"}</definedName>
    <definedName name="ggg" localSheetId="26" hidden="1">{"Riqfin97",#N/A,FALSE,"Tran";"Riqfinpro",#N/A,FALSE,"Tran"}</definedName>
    <definedName name="ggg" localSheetId="27" hidden="1">{"Riqfin97",#N/A,FALSE,"Tran";"Riqfinpro",#N/A,FALSE,"Tran"}</definedName>
    <definedName name="ggg" localSheetId="42" hidden="1">{"Riqfin97",#N/A,FALSE,"Tran";"Riqfinpro",#N/A,FALSE,"Tran"}</definedName>
    <definedName name="ggg" localSheetId="6" hidden="1">{"Riqfin97",#N/A,FALSE,"Tran";"Riqfinpro",#N/A,FALSE,"Tran"}</definedName>
    <definedName name="ggg" localSheetId="7" hidden="1">{"Riqfin97",#N/A,FALSE,"Tran";"Riqfinpro",#N/A,FALSE,"Tran"}</definedName>
    <definedName name="ggg" localSheetId="10" hidden="1">{"Riqfin97",#N/A,FALSE,"Tran";"Riqfinpro",#N/A,FALSE,"Tran"}</definedName>
    <definedName name="ggg" localSheetId="38" hidden="1">{"Riqfin97",#N/A,FALSE,"Tran";"Riqfinpro",#N/A,FALSE,"Tran"}</definedName>
    <definedName name="ggg" localSheetId="25" hidden="1">{"Riqfin97",#N/A,FALSE,"Tran";"Riqfinpro",#N/A,FALSE,"Tran"}</definedName>
    <definedName name="ggg" localSheetId="28" hidden="1">{"Riqfin97",#N/A,FALSE,"Tran";"Riqfinpro",#N/A,FALSE,"Tran"}</definedName>
    <definedName name="ggg" localSheetId="30" hidden="1">{"Riqfin97",#N/A,FALSE,"Tran";"Riqfinpro",#N/A,FALSE,"Tran"}</definedName>
    <definedName name="ggg" localSheetId="31" hidden="1">{"Riqfin97",#N/A,FALSE,"Tran";"Riqfinpro",#N/A,FALSE,"Tran"}</definedName>
    <definedName name="ggg" localSheetId="32" hidden="1">{"Riqfin97",#N/A,FALSE,"Tran";"Riqfinpro",#N/A,FALSE,"Tran"}</definedName>
    <definedName name="ggg" localSheetId="33" hidden="1">{"Riqfin97",#N/A,FALSE,"Tran";"Riqfinpro",#N/A,FALSE,"Tran"}</definedName>
    <definedName name="ggg" localSheetId="34" hidden="1">{"Riqfin97",#N/A,FALSE,"Tran";"Riqfinpro",#N/A,FALSE,"Tran"}</definedName>
    <definedName name="ggg" localSheetId="35" hidden="1">{"Riqfin97",#N/A,FALSE,"Tran";"Riqfinpro",#N/A,FALSE,"Tran"}</definedName>
    <definedName name="ggg" localSheetId="36" hidden="1">{"Riqfin97",#N/A,FALSE,"Tran";"Riqfinpro",#N/A,FALSE,"Tran"}</definedName>
    <definedName name="ggg" localSheetId="37" hidden="1">{"Riqfin97",#N/A,FALSE,"Tran";"Riqfinpro",#N/A,FALSE,"Tran"}</definedName>
    <definedName name="ggg" localSheetId="39" hidden="1">{"Riqfin97",#N/A,FALSE,"Tran";"Riqfinpro",#N/A,FALSE,"Tran"}</definedName>
    <definedName name="ggg" localSheetId="40" hidden="1">{"Riqfin97",#N/A,FALSE,"Tran";"Riqfinpro",#N/A,FALSE,"Tran"}</definedName>
    <definedName name="ggg" localSheetId="41" hidden="1">{"Riqfin97",#N/A,FALSE,"Tran";"Riqfinpro",#N/A,FALSE,"Tran"}</definedName>
    <definedName name="ggg" localSheetId="46" hidden="1">{"Riqfin97",#N/A,FALSE,"Tran";"Riqfinpro",#N/A,FALSE,"Tran"}</definedName>
    <definedName name="ggg" localSheetId="47" hidden="1">{"Riqfin97",#N/A,FALSE,"Tran";"Riqfinpro",#N/A,FALSE,"Tran"}</definedName>
    <definedName name="ggg" localSheetId="48" hidden="1">{"Riqfin97",#N/A,FALSE,"Tran";"Riqfinpro",#N/A,FALSE,"Tran"}</definedName>
    <definedName name="ggg" localSheetId="49" hidden="1">{"Riqfin97",#N/A,FALSE,"Tran";"Riqfinpro",#N/A,FALSE,"Tran"}</definedName>
    <definedName name="ggg" localSheetId="50" hidden="1">{"Riqfin97",#N/A,FALSE,"Tran";"Riqfinpro",#N/A,FALSE,"Tran"}</definedName>
    <definedName name="ggg" localSheetId="51" hidden="1">{"Riqfin97",#N/A,FALSE,"Tran";"Riqfinpro",#N/A,FALSE,"Tran"}</definedName>
    <definedName name="ggg" localSheetId="52" hidden="1">{"Riqfin97",#N/A,FALSE,"Tran";"Riqfinpro",#N/A,FALSE,"Tran"}</definedName>
    <definedName name="ggg" localSheetId="53" hidden="1">{"Riqfin97",#N/A,FALSE,"Tran";"Riqfinpro",#N/A,FALSE,"Tran"}</definedName>
    <definedName name="ggg" localSheetId="64" hidden="1">{"Riqfin97",#N/A,FALSE,"Tran";"Riqfinpro",#N/A,FALSE,"Tran"}</definedName>
    <definedName name="ggg" localSheetId="65" hidden="1">{"Riqfin97",#N/A,FALSE,"Tran";"Riqfinpro",#N/A,FALSE,"Tran"}</definedName>
    <definedName name="ggg" localSheetId="66" hidden="1">{"Riqfin97",#N/A,FALSE,"Tran";"Riqfinpro",#N/A,FALSE,"Tran"}</definedName>
    <definedName name="ggg" hidden="1">{"Riqfin97",#N/A,FALSE,"Tran";"Riqfinpro",#N/A,FALSE,"Tran"}</definedName>
    <definedName name="gggg" localSheetId="67" hidden="1">{"bop94-99",#N/A,FALSE,"BOP";"bgdp94-99",#N/A,FALSE,"BOPGDP";"exp94-99",#N/A,FALSE,"EXP";"imp94-99",#N/A,FALSE,"IMP";"tt9499",#N/A,FALSE,"TT";"ss94-99",#N/A,FALSE,"SERV";"tran94-99",#N/A,FALSE,"TRAN";"dis95-98",#N/A,FALSE,"DISB";"amor94-99",#N/A,FALSE,"AMOR";"int94-98",#N/A,FALSE,"INT";"debt94-99",#N/A,FALSE,"DEBT"}</definedName>
    <definedName name="gggg" localSheetId="68" hidden="1">{"bop94-99",#N/A,FALSE,"BOP";"bgdp94-99",#N/A,FALSE,"BOPGDP";"exp94-99",#N/A,FALSE,"EXP";"imp94-99",#N/A,FALSE,"IMP";"tt9499",#N/A,FALSE,"TT";"ss94-99",#N/A,FALSE,"SERV";"tran94-99",#N/A,FALSE,"TRAN";"dis95-98",#N/A,FALSE,"DISB";"amor94-99",#N/A,FALSE,"AMOR";"int94-98",#N/A,FALSE,"INT";"debt94-99",#N/A,FALSE,"DEBT"}</definedName>
    <definedName name="gggg" localSheetId="69" hidden="1">{"bop94-99",#N/A,FALSE,"BOP";"bgdp94-99",#N/A,FALSE,"BOPGDP";"exp94-99",#N/A,FALSE,"EXP";"imp94-99",#N/A,FALSE,"IMP";"tt9499",#N/A,FALSE,"TT";"ss94-99",#N/A,FALSE,"SERV";"tran94-99",#N/A,FALSE,"TRAN";"dis95-98",#N/A,FALSE,"DISB";"amor94-99",#N/A,FALSE,"AMOR";"int94-98",#N/A,FALSE,"INT";"debt94-99",#N/A,FALSE,"DEBT"}</definedName>
    <definedName name="gggg" localSheetId="70" hidden="1">{"bop94-99",#N/A,FALSE,"BOP";"bgdp94-99",#N/A,FALSE,"BOPGDP";"exp94-99",#N/A,FALSE,"EXP";"imp94-99",#N/A,FALSE,"IMP";"tt9499",#N/A,FALSE,"TT";"ss94-99",#N/A,FALSE,"SERV";"tran94-99",#N/A,FALSE,"TRAN";"dis95-98",#N/A,FALSE,"DISB";"amor94-99",#N/A,FALSE,"AMOR";"int94-98",#N/A,FALSE,"INT";"debt94-99",#N/A,FALSE,"DEBT"}</definedName>
    <definedName name="gggg" localSheetId="72" hidden="1">{"bop94-99",#N/A,FALSE,"BOP";"bgdp94-99",#N/A,FALSE,"BOPGDP";"exp94-99",#N/A,FALSE,"EXP";"imp94-99",#N/A,FALSE,"IMP";"tt9499",#N/A,FALSE,"TT";"ss94-99",#N/A,FALSE,"SERV";"tran94-99",#N/A,FALSE,"TRAN";"dis95-98",#N/A,FALSE,"DISB";"amor94-99",#N/A,FALSE,"AMOR";"int94-98",#N/A,FALSE,"INT";"debt94-99",#N/A,FALSE,"DEBT"}</definedName>
    <definedName name="gggg" localSheetId="73" hidden="1">{"bop94-99",#N/A,FALSE,"BOP";"bgdp94-99",#N/A,FALSE,"BOPGDP";"exp94-99",#N/A,FALSE,"EXP";"imp94-99",#N/A,FALSE,"IMP";"tt9499",#N/A,FALSE,"TT";"ss94-99",#N/A,FALSE,"SERV";"tran94-99",#N/A,FALSE,"TRAN";"dis95-98",#N/A,FALSE,"DISB";"amor94-99",#N/A,FALSE,"AMOR";"int94-98",#N/A,FALSE,"INT";"debt94-99",#N/A,FALSE,"DEBT"}</definedName>
    <definedName name="gggg" localSheetId="74" hidden="1">{"bop94-99",#N/A,FALSE,"BOP";"bgdp94-99",#N/A,FALSE,"BOPGDP";"exp94-99",#N/A,FALSE,"EXP";"imp94-99",#N/A,FALSE,"IMP";"tt9499",#N/A,FALSE,"TT";"ss94-99",#N/A,FALSE,"SERV";"tran94-99",#N/A,FALSE,"TRAN";"dis95-98",#N/A,FALSE,"DISB";"amor94-99",#N/A,FALSE,"AMOR";"int94-98",#N/A,FALSE,"INT";"debt94-99",#N/A,FALSE,"DEBT"}</definedName>
    <definedName name="gggg" localSheetId="11" hidden="1">{"bop94-99",#N/A,FALSE,"BOP";"bgdp94-99",#N/A,FALSE,"BOPGDP";"exp94-99",#N/A,FALSE,"EXP";"imp94-99",#N/A,FALSE,"IMP";"tt9499",#N/A,FALSE,"TT";"ss94-99",#N/A,FALSE,"SERV";"tran94-99",#N/A,FALSE,"TRAN";"dis95-98",#N/A,FALSE,"DISB";"amor94-99",#N/A,FALSE,"AMOR";"int94-98",#N/A,FALSE,"INT";"debt94-99",#N/A,FALSE,"DEBT"}</definedName>
    <definedName name="gggg" localSheetId="12" hidden="1">{"bop94-99",#N/A,FALSE,"BOP";"bgdp94-99",#N/A,FALSE,"BOPGDP";"exp94-99",#N/A,FALSE,"EXP";"imp94-99",#N/A,FALSE,"IMP";"tt9499",#N/A,FALSE,"TT";"ss94-99",#N/A,FALSE,"SERV";"tran94-99",#N/A,FALSE,"TRAN";"dis95-98",#N/A,FALSE,"DISB";"amor94-99",#N/A,FALSE,"AMOR";"int94-98",#N/A,FALSE,"INT";"debt94-99",#N/A,FALSE,"DEBT"}</definedName>
    <definedName name="gggg" localSheetId="13" hidden="1">{"bop94-99",#N/A,FALSE,"BOP";"bgdp94-99",#N/A,FALSE,"BOPGDP";"exp94-99",#N/A,FALSE,"EXP";"imp94-99",#N/A,FALSE,"IMP";"tt9499",#N/A,FALSE,"TT";"ss94-99",#N/A,FALSE,"SERV";"tran94-99",#N/A,FALSE,"TRAN";"dis95-98",#N/A,FALSE,"DISB";"amor94-99",#N/A,FALSE,"AMOR";"int94-98",#N/A,FALSE,"INT";"debt94-99",#N/A,FALSE,"DEBT"}</definedName>
    <definedName name="gggg" localSheetId="23" hidden="1">{"bop94-99",#N/A,FALSE,"BOP";"bgdp94-99",#N/A,FALSE,"BOPGDP";"exp94-99",#N/A,FALSE,"EXP";"imp94-99",#N/A,FALSE,"IMP";"tt9499",#N/A,FALSE,"TT";"ss94-99",#N/A,FALSE,"SERV";"tran94-99",#N/A,FALSE,"TRAN";"dis95-98",#N/A,FALSE,"DISB";"amor94-99",#N/A,FALSE,"AMOR";"int94-98",#N/A,FALSE,"INT";"debt94-99",#N/A,FALSE,"DEBT"}</definedName>
    <definedName name="gggg" localSheetId="24" hidden="1">{"bop94-99",#N/A,FALSE,"BOP";"bgdp94-99",#N/A,FALSE,"BOPGDP";"exp94-99",#N/A,FALSE,"EXP";"imp94-99",#N/A,FALSE,"IMP";"tt9499",#N/A,FALSE,"TT";"ss94-99",#N/A,FALSE,"SERV";"tran94-99",#N/A,FALSE,"TRAN";"dis95-98",#N/A,FALSE,"DISB";"amor94-99",#N/A,FALSE,"AMOR";"int94-98",#N/A,FALSE,"INT";"debt94-99",#N/A,FALSE,"DEBT"}</definedName>
    <definedName name="gggg" localSheetId="26" hidden="1">{"bop94-99",#N/A,FALSE,"BOP";"bgdp94-99",#N/A,FALSE,"BOPGDP";"exp94-99",#N/A,FALSE,"EXP";"imp94-99",#N/A,FALSE,"IMP";"tt9499",#N/A,FALSE,"TT";"ss94-99",#N/A,FALSE,"SERV";"tran94-99",#N/A,FALSE,"TRAN";"dis95-98",#N/A,FALSE,"DISB";"amor94-99",#N/A,FALSE,"AMOR";"int94-98",#N/A,FALSE,"INT";"debt94-99",#N/A,FALSE,"DEBT"}</definedName>
    <definedName name="gggg" localSheetId="27" hidden="1">{"bop94-99",#N/A,FALSE,"BOP";"bgdp94-99",#N/A,FALSE,"BOPGDP";"exp94-99",#N/A,FALSE,"EXP";"imp94-99",#N/A,FALSE,"IMP";"tt9499",#N/A,FALSE,"TT";"ss94-99",#N/A,FALSE,"SERV";"tran94-99",#N/A,FALSE,"TRAN";"dis95-98",#N/A,FALSE,"DISB";"amor94-99",#N/A,FALSE,"AMOR";"int94-98",#N/A,FALSE,"INT";"debt94-99",#N/A,FALSE,"DEBT"}</definedName>
    <definedName name="gggg" localSheetId="42" hidden="1">{"bop94-99",#N/A,FALSE,"BOP";"bgdp94-99",#N/A,FALSE,"BOPGDP";"exp94-99",#N/A,FALSE,"EXP";"imp94-99",#N/A,FALSE,"IMP";"tt9499",#N/A,FALSE,"TT";"ss94-99",#N/A,FALSE,"SERV";"tran94-99",#N/A,FALSE,"TRAN";"dis95-98",#N/A,FALSE,"DISB";"amor94-99",#N/A,FALSE,"AMOR";"int94-98",#N/A,FALSE,"INT";"debt94-99",#N/A,FALSE,"DEBT"}</definedName>
    <definedName name="gggg" localSheetId="6" hidden="1">{"bop94-99",#N/A,FALSE,"BOP";"bgdp94-99",#N/A,FALSE,"BOPGDP";"exp94-99",#N/A,FALSE,"EXP";"imp94-99",#N/A,FALSE,"IMP";"tt9499",#N/A,FALSE,"TT";"ss94-99",#N/A,FALSE,"SERV";"tran94-99",#N/A,FALSE,"TRAN";"dis95-98",#N/A,FALSE,"DISB";"amor94-99",#N/A,FALSE,"AMOR";"int94-98",#N/A,FALSE,"INT";"debt94-99",#N/A,FALSE,"DEBT"}</definedName>
    <definedName name="gggg" localSheetId="7" hidden="1">{"bop94-99",#N/A,FALSE,"BOP";"bgdp94-99",#N/A,FALSE,"BOPGDP";"exp94-99",#N/A,FALSE,"EXP";"imp94-99",#N/A,FALSE,"IMP";"tt9499",#N/A,FALSE,"TT";"ss94-99",#N/A,FALSE,"SERV";"tran94-99",#N/A,FALSE,"TRAN";"dis95-98",#N/A,FALSE,"DISB";"amor94-99",#N/A,FALSE,"AMOR";"int94-98",#N/A,FALSE,"INT";"debt94-99",#N/A,FALSE,"DEBT"}</definedName>
    <definedName name="gggg" localSheetId="10" hidden="1">{"bop94-99",#N/A,FALSE,"BOP";"bgdp94-99",#N/A,FALSE,"BOPGDP";"exp94-99",#N/A,FALSE,"EXP";"imp94-99",#N/A,FALSE,"IMP";"tt9499",#N/A,FALSE,"TT";"ss94-99",#N/A,FALSE,"SERV";"tran94-99",#N/A,FALSE,"TRAN";"dis95-98",#N/A,FALSE,"DISB";"amor94-99",#N/A,FALSE,"AMOR";"int94-98",#N/A,FALSE,"INT";"debt94-99",#N/A,FALSE,"DEBT"}</definedName>
    <definedName name="gggg" localSheetId="38" hidden="1">{"bop94-99",#N/A,FALSE,"BOP";"bgdp94-99",#N/A,FALSE,"BOPGDP";"exp94-99",#N/A,FALSE,"EXP";"imp94-99",#N/A,FALSE,"IMP";"tt9499",#N/A,FALSE,"TT";"ss94-99",#N/A,FALSE,"SERV";"tran94-99",#N/A,FALSE,"TRAN";"dis95-98",#N/A,FALSE,"DISB";"amor94-99",#N/A,FALSE,"AMOR";"int94-98",#N/A,FALSE,"INT";"debt94-99",#N/A,FALSE,"DEBT"}</definedName>
    <definedName name="gggg" localSheetId="25" hidden="1">{"bop94-99",#N/A,FALSE,"BOP";"bgdp94-99",#N/A,FALSE,"BOPGDP";"exp94-99",#N/A,FALSE,"EXP";"imp94-99",#N/A,FALSE,"IMP";"tt9499",#N/A,FALSE,"TT";"ss94-99",#N/A,FALSE,"SERV";"tran94-99",#N/A,FALSE,"TRAN";"dis95-98",#N/A,FALSE,"DISB";"amor94-99",#N/A,FALSE,"AMOR";"int94-98",#N/A,FALSE,"INT";"debt94-99",#N/A,FALSE,"DEBT"}</definedName>
    <definedName name="gggg" localSheetId="28" hidden="1">{"bop94-99",#N/A,FALSE,"BOP";"bgdp94-99",#N/A,FALSE,"BOPGDP";"exp94-99",#N/A,FALSE,"EXP";"imp94-99",#N/A,FALSE,"IMP";"tt9499",#N/A,FALSE,"TT";"ss94-99",#N/A,FALSE,"SERV";"tran94-99",#N/A,FALSE,"TRAN";"dis95-98",#N/A,FALSE,"DISB";"amor94-99",#N/A,FALSE,"AMOR";"int94-98",#N/A,FALSE,"INT";"debt94-99",#N/A,FALSE,"DEBT"}</definedName>
    <definedName name="gggg" localSheetId="30" hidden="1">{"bop94-99",#N/A,FALSE,"BOP";"bgdp94-99",#N/A,FALSE,"BOPGDP";"exp94-99",#N/A,FALSE,"EXP";"imp94-99",#N/A,FALSE,"IMP";"tt9499",#N/A,FALSE,"TT";"ss94-99",#N/A,FALSE,"SERV";"tran94-99",#N/A,FALSE,"TRAN";"dis95-98",#N/A,FALSE,"DISB";"amor94-99",#N/A,FALSE,"AMOR";"int94-98",#N/A,FALSE,"INT";"debt94-99",#N/A,FALSE,"DEBT"}</definedName>
    <definedName name="gggg" localSheetId="31" hidden="1">{"bop94-99",#N/A,FALSE,"BOP";"bgdp94-99",#N/A,FALSE,"BOPGDP";"exp94-99",#N/A,FALSE,"EXP";"imp94-99",#N/A,FALSE,"IMP";"tt9499",#N/A,FALSE,"TT";"ss94-99",#N/A,FALSE,"SERV";"tran94-99",#N/A,FALSE,"TRAN";"dis95-98",#N/A,FALSE,"DISB";"amor94-99",#N/A,FALSE,"AMOR";"int94-98",#N/A,FALSE,"INT";"debt94-99",#N/A,FALSE,"DEBT"}</definedName>
    <definedName name="gggg" localSheetId="32" hidden="1">{"bop94-99",#N/A,FALSE,"BOP";"bgdp94-99",#N/A,FALSE,"BOPGDP";"exp94-99",#N/A,FALSE,"EXP";"imp94-99",#N/A,FALSE,"IMP";"tt9499",#N/A,FALSE,"TT";"ss94-99",#N/A,FALSE,"SERV";"tran94-99",#N/A,FALSE,"TRAN";"dis95-98",#N/A,FALSE,"DISB";"amor94-99",#N/A,FALSE,"AMOR";"int94-98",#N/A,FALSE,"INT";"debt94-99",#N/A,FALSE,"DEBT"}</definedName>
    <definedName name="gggg" localSheetId="33" hidden="1">{"bop94-99",#N/A,FALSE,"BOP";"bgdp94-99",#N/A,FALSE,"BOPGDP";"exp94-99",#N/A,FALSE,"EXP";"imp94-99",#N/A,FALSE,"IMP";"tt9499",#N/A,FALSE,"TT";"ss94-99",#N/A,FALSE,"SERV";"tran94-99",#N/A,FALSE,"TRAN";"dis95-98",#N/A,FALSE,"DISB";"amor94-99",#N/A,FALSE,"AMOR";"int94-98",#N/A,FALSE,"INT";"debt94-99",#N/A,FALSE,"DEBT"}</definedName>
    <definedName name="gggg" localSheetId="34" hidden="1">{"bop94-99",#N/A,FALSE,"BOP";"bgdp94-99",#N/A,FALSE,"BOPGDP";"exp94-99",#N/A,FALSE,"EXP";"imp94-99",#N/A,FALSE,"IMP";"tt9499",#N/A,FALSE,"TT";"ss94-99",#N/A,FALSE,"SERV";"tran94-99",#N/A,FALSE,"TRAN";"dis95-98",#N/A,FALSE,"DISB";"amor94-99",#N/A,FALSE,"AMOR";"int94-98",#N/A,FALSE,"INT";"debt94-99",#N/A,FALSE,"DEBT"}</definedName>
    <definedName name="gggg" localSheetId="35" hidden="1">{"bop94-99",#N/A,FALSE,"BOP";"bgdp94-99",#N/A,FALSE,"BOPGDP";"exp94-99",#N/A,FALSE,"EXP";"imp94-99",#N/A,FALSE,"IMP";"tt9499",#N/A,FALSE,"TT";"ss94-99",#N/A,FALSE,"SERV";"tran94-99",#N/A,FALSE,"TRAN";"dis95-98",#N/A,FALSE,"DISB";"amor94-99",#N/A,FALSE,"AMOR";"int94-98",#N/A,FALSE,"INT";"debt94-99",#N/A,FALSE,"DEBT"}</definedName>
    <definedName name="gggg" localSheetId="36" hidden="1">{"bop94-99",#N/A,FALSE,"BOP";"bgdp94-99",#N/A,FALSE,"BOPGDP";"exp94-99",#N/A,FALSE,"EXP";"imp94-99",#N/A,FALSE,"IMP";"tt9499",#N/A,FALSE,"TT";"ss94-99",#N/A,FALSE,"SERV";"tran94-99",#N/A,FALSE,"TRAN";"dis95-98",#N/A,FALSE,"DISB";"amor94-99",#N/A,FALSE,"AMOR";"int94-98",#N/A,FALSE,"INT";"debt94-99",#N/A,FALSE,"DEBT"}</definedName>
    <definedName name="gggg" localSheetId="37" hidden="1">{"bop94-99",#N/A,FALSE,"BOP";"bgdp94-99",#N/A,FALSE,"BOPGDP";"exp94-99",#N/A,FALSE,"EXP";"imp94-99",#N/A,FALSE,"IMP";"tt9499",#N/A,FALSE,"TT";"ss94-99",#N/A,FALSE,"SERV";"tran94-99",#N/A,FALSE,"TRAN";"dis95-98",#N/A,FALSE,"DISB";"amor94-99",#N/A,FALSE,"AMOR";"int94-98",#N/A,FALSE,"INT";"debt94-99",#N/A,FALSE,"DEBT"}</definedName>
    <definedName name="gggg" localSheetId="39" hidden="1">{"bop94-99",#N/A,FALSE,"BOP";"bgdp94-99",#N/A,FALSE,"BOPGDP";"exp94-99",#N/A,FALSE,"EXP";"imp94-99",#N/A,FALSE,"IMP";"tt9499",#N/A,FALSE,"TT";"ss94-99",#N/A,FALSE,"SERV";"tran94-99",#N/A,FALSE,"TRAN";"dis95-98",#N/A,FALSE,"DISB";"amor94-99",#N/A,FALSE,"AMOR";"int94-98",#N/A,FALSE,"INT";"debt94-99",#N/A,FALSE,"DEBT"}</definedName>
    <definedName name="gggg" localSheetId="40" hidden="1">{"bop94-99",#N/A,FALSE,"BOP";"bgdp94-99",#N/A,FALSE,"BOPGDP";"exp94-99",#N/A,FALSE,"EXP";"imp94-99",#N/A,FALSE,"IMP";"tt9499",#N/A,FALSE,"TT";"ss94-99",#N/A,FALSE,"SERV";"tran94-99",#N/A,FALSE,"TRAN";"dis95-98",#N/A,FALSE,"DISB";"amor94-99",#N/A,FALSE,"AMOR";"int94-98",#N/A,FALSE,"INT";"debt94-99",#N/A,FALSE,"DEBT"}</definedName>
    <definedName name="gggg" localSheetId="41" hidden="1">{"bop94-99",#N/A,FALSE,"BOP";"bgdp94-99",#N/A,FALSE,"BOPGDP";"exp94-99",#N/A,FALSE,"EXP";"imp94-99",#N/A,FALSE,"IMP";"tt9499",#N/A,FALSE,"TT";"ss94-99",#N/A,FALSE,"SERV";"tran94-99",#N/A,FALSE,"TRAN";"dis95-98",#N/A,FALSE,"DISB";"amor94-99",#N/A,FALSE,"AMOR";"int94-98",#N/A,FALSE,"INT";"debt94-99",#N/A,FALSE,"DEBT"}</definedName>
    <definedName name="gggg" localSheetId="46" hidden="1">{"bop94-99",#N/A,FALSE,"BOP";"bgdp94-99",#N/A,FALSE,"BOPGDP";"exp94-99",#N/A,FALSE,"EXP";"imp94-99",#N/A,FALSE,"IMP";"tt9499",#N/A,FALSE,"TT";"ss94-99",#N/A,FALSE,"SERV";"tran94-99",#N/A,FALSE,"TRAN";"dis95-98",#N/A,FALSE,"DISB";"amor94-99",#N/A,FALSE,"AMOR";"int94-98",#N/A,FALSE,"INT";"debt94-99",#N/A,FALSE,"DEBT"}</definedName>
    <definedName name="gggg" localSheetId="47" hidden="1">{"bop94-99",#N/A,FALSE,"BOP";"bgdp94-99",#N/A,FALSE,"BOPGDP";"exp94-99",#N/A,FALSE,"EXP";"imp94-99",#N/A,FALSE,"IMP";"tt9499",#N/A,FALSE,"TT";"ss94-99",#N/A,FALSE,"SERV";"tran94-99",#N/A,FALSE,"TRAN";"dis95-98",#N/A,FALSE,"DISB";"amor94-99",#N/A,FALSE,"AMOR";"int94-98",#N/A,FALSE,"INT";"debt94-99",#N/A,FALSE,"DEBT"}</definedName>
    <definedName name="gggg" localSheetId="48" hidden="1">{"bop94-99",#N/A,FALSE,"BOP";"bgdp94-99",#N/A,FALSE,"BOPGDP";"exp94-99",#N/A,FALSE,"EXP";"imp94-99",#N/A,FALSE,"IMP";"tt9499",#N/A,FALSE,"TT";"ss94-99",#N/A,FALSE,"SERV";"tran94-99",#N/A,FALSE,"TRAN";"dis95-98",#N/A,FALSE,"DISB";"amor94-99",#N/A,FALSE,"AMOR";"int94-98",#N/A,FALSE,"INT";"debt94-99",#N/A,FALSE,"DEBT"}</definedName>
    <definedName name="gggg" localSheetId="49" hidden="1">{"bop94-99",#N/A,FALSE,"BOP";"bgdp94-99",#N/A,FALSE,"BOPGDP";"exp94-99",#N/A,FALSE,"EXP";"imp94-99",#N/A,FALSE,"IMP";"tt9499",#N/A,FALSE,"TT";"ss94-99",#N/A,FALSE,"SERV";"tran94-99",#N/A,FALSE,"TRAN";"dis95-98",#N/A,FALSE,"DISB";"amor94-99",#N/A,FALSE,"AMOR";"int94-98",#N/A,FALSE,"INT";"debt94-99",#N/A,FALSE,"DEBT"}</definedName>
    <definedName name="gggg" localSheetId="50" hidden="1">{"bop94-99",#N/A,FALSE,"BOP";"bgdp94-99",#N/A,FALSE,"BOPGDP";"exp94-99",#N/A,FALSE,"EXP";"imp94-99",#N/A,FALSE,"IMP";"tt9499",#N/A,FALSE,"TT";"ss94-99",#N/A,FALSE,"SERV";"tran94-99",#N/A,FALSE,"TRAN";"dis95-98",#N/A,FALSE,"DISB";"amor94-99",#N/A,FALSE,"AMOR";"int94-98",#N/A,FALSE,"INT";"debt94-99",#N/A,FALSE,"DEBT"}</definedName>
    <definedName name="gggg" localSheetId="51" hidden="1">{"bop94-99",#N/A,FALSE,"BOP";"bgdp94-99",#N/A,FALSE,"BOPGDP";"exp94-99",#N/A,FALSE,"EXP";"imp94-99",#N/A,FALSE,"IMP";"tt9499",#N/A,FALSE,"TT";"ss94-99",#N/A,FALSE,"SERV";"tran94-99",#N/A,FALSE,"TRAN";"dis95-98",#N/A,FALSE,"DISB";"amor94-99",#N/A,FALSE,"AMOR";"int94-98",#N/A,FALSE,"INT";"debt94-99",#N/A,FALSE,"DEBT"}</definedName>
    <definedName name="gggg" localSheetId="52" hidden="1">{"bop94-99",#N/A,FALSE,"BOP";"bgdp94-99",#N/A,FALSE,"BOPGDP";"exp94-99",#N/A,FALSE,"EXP";"imp94-99",#N/A,FALSE,"IMP";"tt9499",#N/A,FALSE,"TT";"ss94-99",#N/A,FALSE,"SERV";"tran94-99",#N/A,FALSE,"TRAN";"dis95-98",#N/A,FALSE,"DISB";"amor94-99",#N/A,FALSE,"AMOR";"int94-98",#N/A,FALSE,"INT";"debt94-99",#N/A,FALSE,"DEBT"}</definedName>
    <definedName name="gggg" localSheetId="53" hidden="1">{"bop94-99",#N/A,FALSE,"BOP";"bgdp94-99",#N/A,FALSE,"BOPGDP";"exp94-99",#N/A,FALSE,"EXP";"imp94-99",#N/A,FALSE,"IMP";"tt9499",#N/A,FALSE,"TT";"ss94-99",#N/A,FALSE,"SERV";"tran94-99",#N/A,FALSE,"TRAN";"dis95-98",#N/A,FALSE,"DISB";"amor94-99",#N/A,FALSE,"AMOR";"int94-98",#N/A,FALSE,"INT";"debt94-99",#N/A,FALSE,"DEBT"}</definedName>
    <definedName name="gggg" localSheetId="64" hidden="1">{"bop94-99",#N/A,FALSE,"BOP";"bgdp94-99",#N/A,FALSE,"BOPGDP";"exp94-99",#N/A,FALSE,"EXP";"imp94-99",#N/A,FALSE,"IMP";"tt9499",#N/A,FALSE,"TT";"ss94-99",#N/A,FALSE,"SERV";"tran94-99",#N/A,FALSE,"TRAN";"dis95-98",#N/A,FALSE,"DISB";"amor94-99",#N/A,FALSE,"AMOR";"int94-98",#N/A,FALSE,"INT";"debt94-99",#N/A,FALSE,"DEBT"}</definedName>
    <definedName name="gggg" localSheetId="65" hidden="1">{"bop94-99",#N/A,FALSE,"BOP";"bgdp94-99",#N/A,FALSE,"BOPGDP";"exp94-99",#N/A,FALSE,"EXP";"imp94-99",#N/A,FALSE,"IMP";"tt9499",#N/A,FALSE,"TT";"ss94-99",#N/A,FALSE,"SERV";"tran94-99",#N/A,FALSE,"TRAN";"dis95-98",#N/A,FALSE,"DISB";"amor94-99",#N/A,FALSE,"AMOR";"int94-98",#N/A,FALSE,"INT";"debt94-99",#N/A,FALSE,"DEBT"}</definedName>
    <definedName name="gggg" localSheetId="66" hidden="1">{"bop94-99",#N/A,FALSE,"BOP";"bgdp94-99",#N/A,FALSE,"BOPGDP";"exp94-99",#N/A,FALSE,"EXP";"imp94-99",#N/A,FALSE,"IMP";"tt9499",#N/A,FALSE,"TT";"ss94-99",#N/A,FALSE,"SERV";"tran94-99",#N/A,FALSE,"TRAN";"dis95-98",#N/A,FALSE,"DISB";"amor94-99",#N/A,FALSE,"AMOR";"int94-98",#N/A,FALSE,"INT";"debt94-99",#N/A,FALSE,"DEBT"}</definedName>
    <definedName name="gggg" hidden="1">{"bop94-99",#N/A,FALSE,"BOP";"bgdp94-99",#N/A,FALSE,"BOPGDP";"exp94-99",#N/A,FALSE,"EXP";"imp94-99",#N/A,FALSE,"IMP";"tt9499",#N/A,FALSE,"TT";"ss94-99",#N/A,FALSE,"SERV";"tran94-99",#N/A,FALSE,"TRAN";"dis95-98",#N/A,FALSE,"DISB";"amor94-99",#N/A,FALSE,"AMOR";"int94-98",#N/A,FALSE,"INT";"debt94-99",#N/A,FALSE,"DEBT"}</definedName>
    <definedName name="ggggg" localSheetId="67" hidden="1">'[135]J(Priv.Cap)'!#REF!</definedName>
    <definedName name="ggggg" localSheetId="68" hidden="1">'[135]J(Priv.Cap)'!#REF!</definedName>
    <definedName name="ggggg" localSheetId="69" hidden="1">'[135]J(Priv.Cap)'!#REF!</definedName>
    <definedName name="ggggg" localSheetId="70" hidden="1">'[135]J(Priv.Cap)'!#REF!</definedName>
    <definedName name="ggggg" localSheetId="72" hidden="1">'[135]J(Priv.Cap)'!#REF!</definedName>
    <definedName name="ggggg" localSheetId="73" hidden="1">'[135]J(Priv.Cap)'!#REF!</definedName>
    <definedName name="ggggg" localSheetId="74" hidden="1">'[135]J(Priv.Cap)'!#REF!</definedName>
    <definedName name="ggggg" localSheetId="11" hidden="1">#REF!</definedName>
    <definedName name="ggggg" localSheetId="12" hidden="1">#REF!</definedName>
    <definedName name="ggggg" localSheetId="23" hidden="1">#REF!</definedName>
    <definedName name="ggggg" localSheetId="24" hidden="1">#REF!</definedName>
    <definedName name="ggggg" localSheetId="26" hidden="1">#REF!</definedName>
    <definedName name="ggggg" localSheetId="10" hidden="1">#REF!</definedName>
    <definedName name="ggggg" localSheetId="38" hidden="1">#REF!</definedName>
    <definedName name="ggggg" localSheetId="25" hidden="1">#REF!</definedName>
    <definedName name="ggggg" localSheetId="30" hidden="1">'[135]J(Priv.Cap)'!#REF!</definedName>
    <definedName name="ggggg" localSheetId="39" hidden="1">#REF!</definedName>
    <definedName name="ggggg" localSheetId="46" hidden="1">'[135]J(Priv.Cap)'!#REF!</definedName>
    <definedName name="ggggg" localSheetId="51" hidden="1">#REF!</definedName>
    <definedName name="ggggg" localSheetId="52" hidden="1">#REF!</definedName>
    <definedName name="ggggg" localSheetId="65" hidden="1">'[135]J(Priv.Cap)'!#REF!</definedName>
    <definedName name="ggggg" localSheetId="66" hidden="1">'[135]J(Priv.Cap)'!#REF!</definedName>
    <definedName name="ggggg" hidden="1">#REF!</definedName>
    <definedName name="ggggggggggggggg" localSheetId="67" hidden="1">#REF!</definedName>
    <definedName name="ggggggggggggggg" localSheetId="68" hidden="1">#REF!</definedName>
    <definedName name="ggggggggggggggg" localSheetId="69" hidden="1">#REF!</definedName>
    <definedName name="ggggggggggggggg" localSheetId="70" hidden="1">#REF!</definedName>
    <definedName name="ggggggggggggggg" localSheetId="72" hidden="1">#REF!</definedName>
    <definedName name="ggggggggggggggg" localSheetId="73" hidden="1">#REF!</definedName>
    <definedName name="ggggggggggggggg" localSheetId="74" hidden="1">#REF!</definedName>
    <definedName name="ggggggggggggggg" localSheetId="11" hidden="1">#REF!</definedName>
    <definedName name="ggggggggggggggg" localSheetId="12" hidden="1">#REF!</definedName>
    <definedName name="ggggggggggggggg" localSheetId="13" hidden="1">#REF!</definedName>
    <definedName name="ggggggggggggggg" localSheetId="23" hidden="1">#REF!</definedName>
    <definedName name="ggggggggggggggg" localSheetId="24" hidden="1">#REF!</definedName>
    <definedName name="ggggggggggggggg" localSheetId="26" hidden="1">#REF!</definedName>
    <definedName name="ggggggggggggggg" localSheetId="27" hidden="1">#REF!</definedName>
    <definedName name="ggggggggggggggg" localSheetId="42" hidden="1">#REF!</definedName>
    <definedName name="ggggggggggggggg" localSheetId="10" hidden="1">#REF!</definedName>
    <definedName name="ggggggggggggggg" localSheetId="38" hidden="1">#REF!</definedName>
    <definedName name="ggggggggggggggg" localSheetId="25" hidden="1">#REF!</definedName>
    <definedName name="ggggggggggggggg" localSheetId="30" hidden="1">#REF!</definedName>
    <definedName name="ggggggggggggggg" localSheetId="31" hidden="1">#REF!</definedName>
    <definedName name="ggggggggggggggg" localSheetId="34" hidden="1">#REF!</definedName>
    <definedName name="ggggggggggggggg" localSheetId="36" hidden="1">#REF!</definedName>
    <definedName name="ggggggggggggggg" localSheetId="37" hidden="1">#REF!</definedName>
    <definedName name="ggggggggggggggg" localSheetId="39" hidden="1">#REF!</definedName>
    <definedName name="ggggggggggggggg" localSheetId="40" hidden="1">#REF!</definedName>
    <definedName name="ggggggggggggggg" localSheetId="41" hidden="1">#REF!</definedName>
    <definedName name="ggggggggggggggg" localSheetId="46" hidden="1">#REF!</definedName>
    <definedName name="ggggggggggggggg" localSheetId="47" hidden="1">#REF!</definedName>
    <definedName name="ggggggggggggggg" localSheetId="48" hidden="1">#REF!</definedName>
    <definedName name="ggggggggggggggg" localSheetId="49" hidden="1">#REF!</definedName>
    <definedName name="ggggggggggggggg" localSheetId="52" hidden="1">#REF!</definedName>
    <definedName name="ggggggggggggggg" localSheetId="53" hidden="1">#REF!</definedName>
    <definedName name="ggggggggggggggg" localSheetId="64" hidden="1">#REF!</definedName>
    <definedName name="ggggggggggggggg" localSheetId="65" hidden="1">#REF!</definedName>
    <definedName name="ggggggggggggggg" localSheetId="66" hidden="1">#REF!</definedName>
    <definedName name="ggggggggggggggg" hidden="1">#REF!</definedName>
    <definedName name="GGperc" localSheetId="67">#REF!</definedName>
    <definedName name="GGperc" localSheetId="68">#REF!</definedName>
    <definedName name="GGperc" localSheetId="69">#REF!</definedName>
    <definedName name="GGperc" localSheetId="70">#REF!</definedName>
    <definedName name="GGperc" localSheetId="72">#REF!</definedName>
    <definedName name="GGperc" localSheetId="73">#REF!</definedName>
    <definedName name="GGperc" localSheetId="74">#REF!</definedName>
    <definedName name="GGperc" localSheetId="11">#REF!</definedName>
    <definedName name="GGperc" localSheetId="12">#REF!</definedName>
    <definedName name="GGperc" localSheetId="13">#REF!</definedName>
    <definedName name="GGperc" localSheetId="10">#REF!</definedName>
    <definedName name="GGperc" localSheetId="38">#REF!</definedName>
    <definedName name="GGperc" localSheetId="39">#REF!</definedName>
    <definedName name="GGperc" localSheetId="40">#REF!</definedName>
    <definedName name="GGperc" localSheetId="41">#REF!</definedName>
    <definedName name="GGperc" localSheetId="46">#REF!</definedName>
    <definedName name="GGperc" localSheetId="52">#REF!</definedName>
    <definedName name="GGperc" localSheetId="64">#REF!</definedName>
    <definedName name="GGperc" localSheetId="65">#REF!</definedName>
    <definedName name="GGperc">#REF!</definedName>
    <definedName name="GGRG" localSheetId="67">#REF!</definedName>
    <definedName name="GGRG" localSheetId="68">#REF!</definedName>
    <definedName name="GGRG" localSheetId="69">#REF!</definedName>
    <definedName name="GGRG" localSheetId="70">#REF!</definedName>
    <definedName name="GGRG" localSheetId="72">#REF!</definedName>
    <definedName name="GGRG" localSheetId="73">#REF!</definedName>
    <definedName name="GGRG" localSheetId="74">#REF!</definedName>
    <definedName name="GGRG" localSheetId="11">#REF!</definedName>
    <definedName name="GGRG" localSheetId="12">#REF!</definedName>
    <definedName name="GGRG" localSheetId="13">#REF!</definedName>
    <definedName name="GGRG" localSheetId="10">#REF!</definedName>
    <definedName name="GGRG" localSheetId="38">#REF!</definedName>
    <definedName name="GGRG" localSheetId="39">#REF!</definedName>
    <definedName name="GGRG" localSheetId="40">#REF!</definedName>
    <definedName name="GGRG" localSheetId="41">#REF!</definedName>
    <definedName name="GGRG" localSheetId="46">#REF!</definedName>
    <definedName name="GGRG" localSheetId="52">#REF!</definedName>
    <definedName name="GGRG" localSheetId="64">#REF!</definedName>
    <definedName name="GGRG" localSheetId="65">#REF!</definedName>
    <definedName name="GGRG">#REF!</definedName>
    <definedName name="GGSB" localSheetId="67">[130]Q4!#REF!</definedName>
    <definedName name="GGSB" localSheetId="68">[130]Q4!#REF!</definedName>
    <definedName name="GGSB" localSheetId="69">[130]Q4!#REF!</definedName>
    <definedName name="GGSB" localSheetId="70">[130]Q4!#REF!</definedName>
    <definedName name="GGSB" localSheetId="72">[130]Q4!#REF!</definedName>
    <definedName name="GGSB" localSheetId="73">[130]Q4!#REF!</definedName>
    <definedName name="GGSB" localSheetId="74">[130]Q4!#REF!</definedName>
    <definedName name="GGSB" localSheetId="11">#REF!</definedName>
    <definedName name="GGSB" localSheetId="12">#REF!</definedName>
    <definedName name="GGSB" localSheetId="13">#REF!</definedName>
    <definedName name="GGSB" localSheetId="10">#REF!</definedName>
    <definedName name="GGSB" localSheetId="38">#REF!</definedName>
    <definedName name="GGSB" localSheetId="39">#REF!</definedName>
    <definedName name="GGSB" localSheetId="40">[130]Q4!#REF!</definedName>
    <definedName name="GGSB" localSheetId="41">[130]Q4!#REF!</definedName>
    <definedName name="GGSB" localSheetId="46">[130]Q4!#REF!</definedName>
    <definedName name="GGSB" localSheetId="51">#REF!</definedName>
    <definedName name="GGSB" localSheetId="52">[130]Q4!#REF!</definedName>
    <definedName name="GGSB" localSheetId="64">[130]Q4!#REF!</definedName>
    <definedName name="GGSB" localSheetId="65">[130]Q4!#REF!</definedName>
    <definedName name="GGSB" localSheetId="66">[130]Q4!#REF!</definedName>
    <definedName name="GGSB">#REF!</definedName>
    <definedName name="GGSBXS" localSheetId="11">#REF!</definedName>
    <definedName name="GGSBXS" localSheetId="12">#REF!</definedName>
    <definedName name="GGSBXS" localSheetId="13">#REF!</definedName>
    <definedName name="GGSBXS" localSheetId="10">#REF!</definedName>
    <definedName name="GGSBXS" localSheetId="38">#REF!</definedName>
    <definedName name="GGSBXS" localSheetId="39">#REF!</definedName>
    <definedName name="GGSBXS" localSheetId="40">[130]Q4!#REF!</definedName>
    <definedName name="GGSBXS" localSheetId="41">[130]Q4!#REF!</definedName>
    <definedName name="GGSBXS" localSheetId="46">[130]Q4!#REF!</definedName>
    <definedName name="GGSBXS" localSheetId="51">#REF!</definedName>
    <definedName name="GGSBXS" localSheetId="52">[130]Q4!#REF!</definedName>
    <definedName name="GGSBXS" localSheetId="64">[130]Q4!#REF!</definedName>
    <definedName name="GGSBXS" localSheetId="66">[130]Q4!#REF!</definedName>
    <definedName name="GGSBXS">#REF!</definedName>
    <definedName name="ght" localSheetId="67" hidden="1">{"Tab1",#N/A,FALSE,"P";"Tab2",#N/A,FALSE,"P"}</definedName>
    <definedName name="ght" localSheetId="68" hidden="1">{"Tab1",#N/A,FALSE,"P";"Tab2",#N/A,FALSE,"P"}</definedName>
    <definedName name="ght" localSheetId="69" hidden="1">{"Tab1",#N/A,FALSE,"P";"Tab2",#N/A,FALSE,"P"}</definedName>
    <definedName name="ght" localSheetId="70" hidden="1">{"Tab1",#N/A,FALSE,"P";"Tab2",#N/A,FALSE,"P"}</definedName>
    <definedName name="ght" localSheetId="72" hidden="1">{"Tab1",#N/A,FALSE,"P";"Tab2",#N/A,FALSE,"P"}</definedName>
    <definedName name="ght" localSheetId="73" hidden="1">{"Tab1",#N/A,FALSE,"P";"Tab2",#N/A,FALSE,"P"}</definedName>
    <definedName name="ght" localSheetId="74" hidden="1">{"Tab1",#N/A,FALSE,"P";"Tab2",#N/A,FALSE,"P"}</definedName>
    <definedName name="ght" localSheetId="11" hidden="1">{"Tab1",#N/A,FALSE,"P";"Tab2",#N/A,FALSE,"P"}</definedName>
    <definedName name="ght" localSheetId="12" hidden="1">{"Tab1",#N/A,FALSE,"P";"Tab2",#N/A,FALSE,"P"}</definedName>
    <definedName name="ght" localSheetId="13" hidden="1">{"Tab1",#N/A,FALSE,"P";"Tab2",#N/A,FALSE,"P"}</definedName>
    <definedName name="ght" localSheetId="23" hidden="1">{"Tab1",#N/A,FALSE,"P";"Tab2",#N/A,FALSE,"P"}</definedName>
    <definedName name="ght" localSheetId="24" hidden="1">{"Tab1",#N/A,FALSE,"P";"Tab2",#N/A,FALSE,"P"}</definedName>
    <definedName name="ght" localSheetId="26" hidden="1">{"Tab1",#N/A,FALSE,"P";"Tab2",#N/A,FALSE,"P"}</definedName>
    <definedName name="ght" localSheetId="27" hidden="1">{"Tab1",#N/A,FALSE,"P";"Tab2",#N/A,FALSE,"P"}</definedName>
    <definedName name="ght" localSheetId="42" hidden="1">{"Tab1",#N/A,FALSE,"P";"Tab2",#N/A,FALSE,"P"}</definedName>
    <definedName name="ght" localSheetId="6" hidden="1">{"Tab1",#N/A,FALSE,"P";"Tab2",#N/A,FALSE,"P"}</definedName>
    <definedName name="ght" localSheetId="7" hidden="1">{"Tab1",#N/A,FALSE,"P";"Tab2",#N/A,FALSE,"P"}</definedName>
    <definedName name="ght" localSheetId="10" hidden="1">{"Tab1",#N/A,FALSE,"P";"Tab2",#N/A,FALSE,"P"}</definedName>
    <definedName name="ght" localSheetId="38" hidden="1">{"Tab1",#N/A,FALSE,"P";"Tab2",#N/A,FALSE,"P"}</definedName>
    <definedName name="ght" localSheetId="25" hidden="1">{"Tab1",#N/A,FALSE,"P";"Tab2",#N/A,FALSE,"P"}</definedName>
    <definedName name="ght" localSheetId="28" hidden="1">{"Tab1",#N/A,FALSE,"P";"Tab2",#N/A,FALSE,"P"}</definedName>
    <definedName name="ght" localSheetId="30" hidden="1">{"Tab1",#N/A,FALSE,"P";"Tab2",#N/A,FALSE,"P"}</definedName>
    <definedName name="ght" localSheetId="31" hidden="1">{"Tab1",#N/A,FALSE,"P";"Tab2",#N/A,FALSE,"P"}</definedName>
    <definedName name="ght" localSheetId="32" hidden="1">{"Tab1",#N/A,FALSE,"P";"Tab2",#N/A,FALSE,"P"}</definedName>
    <definedName name="ght" localSheetId="33" hidden="1">{"Tab1",#N/A,FALSE,"P";"Tab2",#N/A,FALSE,"P"}</definedName>
    <definedName name="ght" localSheetId="34" hidden="1">{"Tab1",#N/A,FALSE,"P";"Tab2",#N/A,FALSE,"P"}</definedName>
    <definedName name="ght" localSheetId="35" hidden="1">{"Tab1",#N/A,FALSE,"P";"Tab2",#N/A,FALSE,"P"}</definedName>
    <definedName name="ght" localSheetId="36" hidden="1">{"Tab1",#N/A,FALSE,"P";"Tab2",#N/A,FALSE,"P"}</definedName>
    <definedName name="ght" localSheetId="37" hidden="1">{"Tab1",#N/A,FALSE,"P";"Tab2",#N/A,FALSE,"P"}</definedName>
    <definedName name="ght" localSheetId="39" hidden="1">{"Tab1",#N/A,FALSE,"P";"Tab2",#N/A,FALSE,"P"}</definedName>
    <definedName name="ght" localSheetId="40" hidden="1">{"Tab1",#N/A,FALSE,"P";"Tab2",#N/A,FALSE,"P"}</definedName>
    <definedName name="ght" localSheetId="41" hidden="1">{"Tab1",#N/A,FALSE,"P";"Tab2",#N/A,FALSE,"P"}</definedName>
    <definedName name="ght" localSheetId="46" hidden="1">{"Tab1",#N/A,FALSE,"P";"Tab2",#N/A,FALSE,"P"}</definedName>
    <definedName name="ght" localSheetId="47" hidden="1">{"Tab1",#N/A,FALSE,"P";"Tab2",#N/A,FALSE,"P"}</definedName>
    <definedName name="ght" localSheetId="48" hidden="1">{"Tab1",#N/A,FALSE,"P";"Tab2",#N/A,FALSE,"P"}</definedName>
    <definedName name="ght" localSheetId="49" hidden="1">{"Tab1",#N/A,FALSE,"P";"Tab2",#N/A,FALSE,"P"}</definedName>
    <definedName name="ght" localSheetId="50" hidden="1">{"Tab1",#N/A,FALSE,"P";"Tab2",#N/A,FALSE,"P"}</definedName>
    <definedName name="ght" localSheetId="51" hidden="1">{"Tab1",#N/A,FALSE,"P";"Tab2",#N/A,FALSE,"P"}</definedName>
    <definedName name="ght" localSheetId="52" hidden="1">{"Tab1",#N/A,FALSE,"P";"Tab2",#N/A,FALSE,"P"}</definedName>
    <definedName name="ght" localSheetId="53" hidden="1">{"Tab1",#N/A,FALSE,"P";"Tab2",#N/A,FALSE,"P"}</definedName>
    <definedName name="ght" localSheetId="64" hidden="1">{"Tab1",#N/A,FALSE,"P";"Tab2",#N/A,FALSE,"P"}</definedName>
    <definedName name="ght" localSheetId="65" hidden="1">{"Tab1",#N/A,FALSE,"P";"Tab2",#N/A,FALSE,"P"}</definedName>
    <definedName name="ght" localSheetId="66" hidden="1">{"Tab1",#N/A,FALSE,"P";"Tab2",#N/A,FALSE,"P"}</definedName>
    <definedName name="ght" hidden="1">{"Tab1",#N/A,FALSE,"P";"Tab2",#N/A,FALSE,"P"}</definedName>
    <definedName name="GL_Z" localSheetId="67">#REF!</definedName>
    <definedName name="GL_Z" localSheetId="68">#REF!</definedName>
    <definedName name="GL_Z" localSheetId="69">#REF!</definedName>
    <definedName name="GL_Z" localSheetId="70">#REF!</definedName>
    <definedName name="GL_Z" localSheetId="72">#REF!</definedName>
    <definedName name="GL_Z" localSheetId="73">#REF!</definedName>
    <definedName name="GL_Z" localSheetId="74">#REF!</definedName>
    <definedName name="GL_Z" localSheetId="11">#REF!</definedName>
    <definedName name="GL_Z" localSheetId="12">#REF!</definedName>
    <definedName name="GL_Z" localSheetId="13">#REF!</definedName>
    <definedName name="GL_Z" localSheetId="23">#REF!</definedName>
    <definedName name="GL_Z" localSheetId="24">#REF!</definedName>
    <definedName name="GL_Z" localSheetId="26">#REF!</definedName>
    <definedName name="GL_Z" localSheetId="10">#REF!</definedName>
    <definedName name="GL_Z" localSheetId="38">#REF!</definedName>
    <definedName name="GL_Z" localSheetId="25">#REF!</definedName>
    <definedName name="GL_Z" localSheetId="30">#REF!</definedName>
    <definedName name="GL_Z" localSheetId="31">#REF!</definedName>
    <definedName name="GL_Z" localSheetId="39">#REF!</definedName>
    <definedName name="GL_Z" localSheetId="40">#REF!</definedName>
    <definedName name="GL_Z" localSheetId="41">#REF!</definedName>
    <definedName name="GL_Z" localSheetId="46">#REF!</definedName>
    <definedName name="GL_Z" localSheetId="47">#REF!</definedName>
    <definedName name="GL_Z" localSheetId="52">#REF!</definedName>
    <definedName name="GL_Z" localSheetId="64">#REF!</definedName>
    <definedName name="GL_Z" localSheetId="65">#REF!</definedName>
    <definedName name="GL_Z" localSheetId="66">#REF!</definedName>
    <definedName name="GL_Z">#REF!</definedName>
    <definedName name="gni" localSheetId="11">#REF!</definedName>
    <definedName name="gni" localSheetId="23">#REF!</definedName>
    <definedName name="gni" localSheetId="24">#REF!</definedName>
    <definedName name="gni" localSheetId="26">#REF!</definedName>
    <definedName name="gni" localSheetId="10">#REF!</definedName>
    <definedName name="gni" localSheetId="38">#REF!</definedName>
    <definedName name="gni" localSheetId="25">#REF!</definedName>
    <definedName name="gni" localSheetId="39">#REF!</definedName>
    <definedName name="gni" localSheetId="46">[105]GNIpc!$A$1:$R$235</definedName>
    <definedName name="gni" localSheetId="51">#REF!</definedName>
    <definedName name="gni" localSheetId="52">#REF!</definedName>
    <definedName name="gni" localSheetId="66">[105]GNIpc!$A$1:$R$235</definedName>
    <definedName name="gni">#REF!</definedName>
    <definedName name="goafrica" localSheetId="67">[136]!goafrica</definedName>
    <definedName name="goafrica" localSheetId="68">[136]!goafrica</definedName>
    <definedName name="goafrica" localSheetId="69">[136]!goafrica</definedName>
    <definedName name="goafrica" localSheetId="70">[136]!goafrica</definedName>
    <definedName name="goafrica" localSheetId="72">[136]!goafrica</definedName>
    <definedName name="goafrica" localSheetId="73">[136]!goafrica</definedName>
    <definedName name="goafrica" localSheetId="74">[136]!goafrica</definedName>
    <definedName name="goafrica" localSheetId="11">#REF!</definedName>
    <definedName name="goafrica" localSheetId="23">#REF!</definedName>
    <definedName name="goafrica" localSheetId="24">#REF!</definedName>
    <definedName name="goafrica" localSheetId="26">#REF!</definedName>
    <definedName name="goafrica" localSheetId="42">[136]!goafrica</definedName>
    <definedName name="goafrica" localSheetId="7">#REF!</definedName>
    <definedName name="goafrica" localSheetId="10">#REF!</definedName>
    <definedName name="goafrica" localSheetId="38">#REF!</definedName>
    <definedName name="goafrica" localSheetId="25">#REF!</definedName>
    <definedName name="goafrica" localSheetId="37">[136]!goafrica</definedName>
    <definedName name="goafrica" localSheetId="39">#REF!</definedName>
    <definedName name="goafrica" localSheetId="41">[136]!goafrica</definedName>
    <definedName name="goafrica" localSheetId="46">[136]!goafrica</definedName>
    <definedName name="goafrica" localSheetId="47">#REF!</definedName>
    <definedName name="goafrica" localSheetId="48">#REF!</definedName>
    <definedName name="goafrica" localSheetId="49">#REF!</definedName>
    <definedName name="goafrica" localSheetId="51">#REF!</definedName>
    <definedName name="goafrica" localSheetId="52">#REF!</definedName>
    <definedName name="goafrica" localSheetId="53">[136]!goafrica</definedName>
    <definedName name="goafrica" localSheetId="63">[136]!goafrica</definedName>
    <definedName name="goafrica" localSheetId="64">[136]!goafrica</definedName>
    <definedName name="goafrica" localSheetId="66">[136]!goafrica</definedName>
    <definedName name="goafrica">#REF!</definedName>
    <definedName name="goasia" localSheetId="67">[136]!goasia</definedName>
    <definedName name="goasia" localSheetId="68">[136]!goasia</definedName>
    <definedName name="goasia" localSheetId="69">[136]!goasia</definedName>
    <definedName name="goasia" localSheetId="70">[136]!goasia</definedName>
    <definedName name="goasia" localSheetId="72">[136]!goasia</definedName>
    <definedName name="goasia" localSheetId="73">[136]!goasia</definedName>
    <definedName name="goasia" localSheetId="74">[136]!goasia</definedName>
    <definedName name="goasia" localSheetId="11">#REF!</definedName>
    <definedName name="goasia" localSheetId="23">#REF!</definedName>
    <definedName name="goasia" localSheetId="24">#REF!</definedName>
    <definedName name="goasia" localSheetId="26">#REF!</definedName>
    <definedName name="goasia" localSheetId="42">[136]!goasia</definedName>
    <definedName name="goasia" localSheetId="7">#REF!</definedName>
    <definedName name="goasia" localSheetId="10">#REF!</definedName>
    <definedName name="goasia" localSheetId="38">#REF!</definedName>
    <definedName name="goasia" localSheetId="25">#REF!</definedName>
    <definedName name="goasia" localSheetId="37">[136]!goasia</definedName>
    <definedName name="goasia" localSheetId="39">#REF!</definedName>
    <definedName name="goasia" localSheetId="41">[136]!goasia</definedName>
    <definedName name="goasia" localSheetId="46">[136]!goasia</definedName>
    <definedName name="goasia" localSheetId="47">#REF!</definedName>
    <definedName name="goasia" localSheetId="48">#REF!</definedName>
    <definedName name="goasia" localSheetId="49">#REF!</definedName>
    <definedName name="goasia" localSheetId="51">#REF!</definedName>
    <definedName name="goasia" localSheetId="52">#REF!</definedName>
    <definedName name="goasia" localSheetId="53">[136]!goasia</definedName>
    <definedName name="goasia" localSheetId="63">[136]!goasia</definedName>
    <definedName name="goasia" localSheetId="64">[136]!goasia</definedName>
    <definedName name="goasia" localSheetId="66">[136]!goasia</definedName>
    <definedName name="goasia">#REF!</definedName>
    <definedName name="GOB" localSheetId="67">#REF!</definedName>
    <definedName name="GOB" localSheetId="68">#REF!</definedName>
    <definedName name="GOB" localSheetId="69">#REF!</definedName>
    <definedName name="GOB" localSheetId="70">#REF!</definedName>
    <definedName name="GOB" localSheetId="72">#REF!</definedName>
    <definedName name="GOB" localSheetId="73">#REF!</definedName>
    <definedName name="GOB" localSheetId="74">#REF!</definedName>
    <definedName name="GOB" localSheetId="11">#REF!</definedName>
    <definedName name="GOB" localSheetId="12">#REF!</definedName>
    <definedName name="GOB" localSheetId="13">#REF!</definedName>
    <definedName name="GOB" localSheetId="23">#REF!</definedName>
    <definedName name="GOB" localSheetId="24">#REF!</definedName>
    <definedName name="GOB" localSheetId="26">#REF!</definedName>
    <definedName name="GOB" localSheetId="27">#REF!</definedName>
    <definedName name="GOB" localSheetId="42">#REF!</definedName>
    <definedName name="GOB" localSheetId="10">#REF!</definedName>
    <definedName name="GOB" localSheetId="38">#REF!</definedName>
    <definedName name="GOB" localSheetId="25">#REF!</definedName>
    <definedName name="GOB" localSheetId="30">#REF!</definedName>
    <definedName name="GOB" localSheetId="31">#REF!</definedName>
    <definedName name="GOB" localSheetId="34">#REF!</definedName>
    <definedName name="GOB" localSheetId="36">#REF!</definedName>
    <definedName name="GOB" localSheetId="37">#REF!</definedName>
    <definedName name="GOB" localSheetId="39">#REF!</definedName>
    <definedName name="GOB" localSheetId="40">#REF!</definedName>
    <definedName name="GOB" localSheetId="41">#REF!</definedName>
    <definedName name="GOB" localSheetId="46">#REF!</definedName>
    <definedName name="GOB" localSheetId="47">#REF!</definedName>
    <definedName name="GOB" localSheetId="48">#REF!</definedName>
    <definedName name="GOB" localSheetId="49">#REF!</definedName>
    <definedName name="GOB" localSheetId="52">#REF!</definedName>
    <definedName name="GOB" localSheetId="53">#REF!</definedName>
    <definedName name="GOB" localSheetId="64">#REF!</definedName>
    <definedName name="GOB" localSheetId="65">#REF!</definedName>
    <definedName name="GOB" localSheetId="66">#REF!</definedName>
    <definedName name="GOB">#REF!</definedName>
    <definedName name="goeeup" localSheetId="67">[136]!goeeup</definedName>
    <definedName name="goeeup" localSheetId="68">[136]!goeeup</definedName>
    <definedName name="goeeup" localSheetId="69">[136]!goeeup</definedName>
    <definedName name="goeeup" localSheetId="70">[136]!goeeup</definedName>
    <definedName name="goeeup" localSheetId="72">[136]!goeeup</definedName>
    <definedName name="goeeup" localSheetId="73">[136]!goeeup</definedName>
    <definedName name="goeeup" localSheetId="74">[136]!goeeup</definedName>
    <definedName name="goeeup" localSheetId="11">#REF!</definedName>
    <definedName name="goeeup" localSheetId="23">#REF!</definedName>
    <definedName name="goeeup" localSheetId="24">#REF!</definedName>
    <definedName name="goeeup" localSheetId="26">#REF!</definedName>
    <definedName name="goeeup" localSheetId="42">[136]!goeeup</definedName>
    <definedName name="goeeup" localSheetId="7">#REF!</definedName>
    <definedName name="goeeup" localSheetId="10">#REF!</definedName>
    <definedName name="goeeup" localSheetId="38">#REF!</definedName>
    <definedName name="goeeup" localSheetId="25">#REF!</definedName>
    <definedName name="goeeup" localSheetId="37">[136]!goeeup</definedName>
    <definedName name="goeeup" localSheetId="39">#REF!</definedName>
    <definedName name="goeeup" localSheetId="41">[136]!goeeup</definedName>
    <definedName name="goeeup" localSheetId="46">[136]!goeeup</definedName>
    <definedName name="goeeup" localSheetId="47">#REF!</definedName>
    <definedName name="goeeup" localSheetId="48">#REF!</definedName>
    <definedName name="goeeup" localSheetId="49">#REF!</definedName>
    <definedName name="goeeup" localSheetId="51">#REF!</definedName>
    <definedName name="goeeup" localSheetId="52">#REF!</definedName>
    <definedName name="goeeup" localSheetId="53">[136]!goeeup</definedName>
    <definedName name="goeeup" localSheetId="63">[136]!goeeup</definedName>
    <definedName name="goeeup" localSheetId="64">[136]!goeeup</definedName>
    <definedName name="goeeup" localSheetId="66">[136]!goeeup</definedName>
    <definedName name="goeeup">#REF!</definedName>
    <definedName name="GOESC96" localSheetId="67">#REF!</definedName>
    <definedName name="GOESC96" localSheetId="68">#REF!</definedName>
    <definedName name="GOESC96" localSheetId="69">#REF!</definedName>
    <definedName name="GOESC96" localSheetId="70">#REF!</definedName>
    <definedName name="GOESC96" localSheetId="72">#REF!</definedName>
    <definedName name="GOESC96" localSheetId="73">#REF!</definedName>
    <definedName name="GOESC96" localSheetId="74">#REF!</definedName>
    <definedName name="GOESC96" localSheetId="11">#REF!</definedName>
    <definedName name="GOESC96" localSheetId="12">#REF!</definedName>
    <definedName name="GOESC96" localSheetId="13">#REF!</definedName>
    <definedName name="GOESC96" localSheetId="10">#REF!</definedName>
    <definedName name="GOESC96" localSheetId="38">#REF!</definedName>
    <definedName name="GOESC96" localSheetId="30">#REF!</definedName>
    <definedName name="GOESC96" localSheetId="39">#REF!</definedName>
    <definedName name="GOESC96" localSheetId="40">#REF!</definedName>
    <definedName name="GOESC96" localSheetId="41">#REF!</definedName>
    <definedName name="GOESC96" localSheetId="46">#REF!</definedName>
    <definedName name="GOESC96" localSheetId="52">#REF!</definedName>
    <definedName name="GOESC96" localSheetId="53">#REF!</definedName>
    <definedName name="GOESC96" localSheetId="64">#REF!</definedName>
    <definedName name="GOESC96" localSheetId="65">#REF!</definedName>
    <definedName name="GOESC96" localSheetId="66">#REF!</definedName>
    <definedName name="GOESC96">#REF!</definedName>
    <definedName name="goeurope" localSheetId="67">[136]!goeurope</definedName>
    <definedName name="goeurope" localSheetId="68">[136]!goeurope</definedName>
    <definedName name="goeurope" localSheetId="69">[136]!goeurope</definedName>
    <definedName name="goeurope" localSheetId="70">[136]!goeurope</definedName>
    <definedName name="goeurope" localSheetId="72">[136]!goeurope</definedName>
    <definedName name="goeurope" localSheetId="73">[136]!goeurope</definedName>
    <definedName name="goeurope" localSheetId="74">[136]!goeurope</definedName>
    <definedName name="goeurope" localSheetId="11">#REF!</definedName>
    <definedName name="goeurope" localSheetId="23">#REF!</definedName>
    <definedName name="goeurope" localSheetId="24">#REF!</definedName>
    <definedName name="goeurope" localSheetId="26">#REF!</definedName>
    <definedName name="goeurope" localSheetId="42">[136]!goeurope</definedName>
    <definedName name="goeurope" localSheetId="7">#REF!</definedName>
    <definedName name="goeurope" localSheetId="10">#REF!</definedName>
    <definedName name="goeurope" localSheetId="38">#REF!</definedName>
    <definedName name="goeurope" localSheetId="25">#REF!</definedName>
    <definedName name="goeurope" localSheetId="37">[136]!goeurope</definedName>
    <definedName name="goeurope" localSheetId="39">#REF!</definedName>
    <definedName name="goeurope" localSheetId="41">[136]!goeurope</definedName>
    <definedName name="goeurope" localSheetId="46">[136]!goeurope</definedName>
    <definedName name="goeurope" localSheetId="47">#REF!</definedName>
    <definedName name="goeurope" localSheetId="48">#REF!</definedName>
    <definedName name="goeurope" localSheetId="49">#REF!</definedName>
    <definedName name="goeurope" localSheetId="51">#REF!</definedName>
    <definedName name="goeurope" localSheetId="52">#REF!</definedName>
    <definedName name="goeurope" localSheetId="53">[136]!goeurope</definedName>
    <definedName name="goeurope" localSheetId="63">[136]!goeurope</definedName>
    <definedName name="goeurope" localSheetId="64">[136]!goeurope</definedName>
    <definedName name="goeurope" localSheetId="66">[136]!goeurope</definedName>
    <definedName name="goeurope">#REF!</definedName>
    <definedName name="golamerica" localSheetId="67">[136]!golamerica</definedName>
    <definedName name="golamerica" localSheetId="68">[136]!golamerica</definedName>
    <definedName name="golamerica" localSheetId="69">[136]!golamerica</definedName>
    <definedName name="golamerica" localSheetId="70">[136]!golamerica</definedName>
    <definedName name="golamerica" localSheetId="72">[136]!golamerica</definedName>
    <definedName name="golamerica" localSheetId="73">[136]!golamerica</definedName>
    <definedName name="golamerica" localSheetId="74">[136]!golamerica</definedName>
    <definedName name="golamerica" localSheetId="11">#REF!</definedName>
    <definedName name="golamerica" localSheetId="23">#REF!</definedName>
    <definedName name="golamerica" localSheetId="24">#REF!</definedName>
    <definedName name="golamerica" localSheetId="26">#REF!</definedName>
    <definedName name="golamerica" localSheetId="42">[136]!golamerica</definedName>
    <definedName name="golamerica" localSheetId="7">#REF!</definedName>
    <definedName name="golamerica" localSheetId="10">#REF!</definedName>
    <definedName name="golamerica" localSheetId="38">#REF!</definedName>
    <definedName name="golamerica" localSheetId="25">#REF!</definedName>
    <definedName name="golamerica" localSheetId="37">[136]!golamerica</definedName>
    <definedName name="golamerica" localSheetId="39">#REF!</definedName>
    <definedName name="golamerica" localSheetId="41">[136]!golamerica</definedName>
    <definedName name="golamerica" localSheetId="46">[136]!golamerica</definedName>
    <definedName name="golamerica" localSheetId="47">#REF!</definedName>
    <definedName name="golamerica" localSheetId="48">#REF!</definedName>
    <definedName name="golamerica" localSheetId="49">#REF!</definedName>
    <definedName name="golamerica" localSheetId="51">#REF!</definedName>
    <definedName name="golamerica" localSheetId="52">#REF!</definedName>
    <definedName name="golamerica" localSheetId="53">[136]!golamerica</definedName>
    <definedName name="golamerica" localSheetId="63">[136]!golamerica</definedName>
    <definedName name="golamerica" localSheetId="64">[136]!golamerica</definedName>
    <definedName name="golamerica" localSheetId="66">[136]!golamerica</definedName>
    <definedName name="golamerica">#REF!</definedName>
    <definedName name="gomeast" localSheetId="67">[136]!gomeast</definedName>
    <definedName name="gomeast" localSheetId="68">[136]!gomeast</definedName>
    <definedName name="gomeast" localSheetId="69">[136]!gomeast</definedName>
    <definedName name="gomeast" localSheetId="70">[136]!gomeast</definedName>
    <definedName name="gomeast" localSheetId="72">[136]!gomeast</definedName>
    <definedName name="gomeast" localSheetId="73">[136]!gomeast</definedName>
    <definedName name="gomeast" localSheetId="74">[136]!gomeast</definedName>
    <definedName name="gomeast" localSheetId="11">#REF!</definedName>
    <definedName name="gomeast" localSheetId="23">#REF!</definedName>
    <definedName name="gomeast" localSheetId="24">#REF!</definedName>
    <definedName name="gomeast" localSheetId="26">#REF!</definedName>
    <definedName name="gomeast" localSheetId="42">[136]!gomeast</definedName>
    <definedName name="gomeast" localSheetId="7">#REF!</definedName>
    <definedName name="gomeast" localSheetId="10">#REF!</definedName>
    <definedName name="gomeast" localSheetId="38">#REF!</definedName>
    <definedName name="gomeast" localSheetId="25">#REF!</definedName>
    <definedName name="gomeast" localSheetId="37">[136]!gomeast</definedName>
    <definedName name="gomeast" localSheetId="39">#REF!</definedName>
    <definedName name="gomeast" localSheetId="41">[136]!gomeast</definedName>
    <definedName name="gomeast" localSheetId="46">[136]!gomeast</definedName>
    <definedName name="gomeast" localSheetId="47">#REF!</definedName>
    <definedName name="gomeast" localSheetId="48">#REF!</definedName>
    <definedName name="gomeast" localSheetId="49">#REF!</definedName>
    <definedName name="gomeast" localSheetId="51">#REF!</definedName>
    <definedName name="gomeast" localSheetId="52">#REF!</definedName>
    <definedName name="gomeast" localSheetId="53">[136]!gomeast</definedName>
    <definedName name="gomeast" localSheetId="63">[136]!gomeast</definedName>
    <definedName name="gomeast" localSheetId="64">[136]!gomeast</definedName>
    <definedName name="gomeast" localSheetId="66">[136]!gomeast</definedName>
    <definedName name="gomeast">#REF!</definedName>
    <definedName name="gooecd" localSheetId="67">[136]!gooecd</definedName>
    <definedName name="gooecd" localSheetId="68">[136]!gooecd</definedName>
    <definedName name="gooecd" localSheetId="69">[136]!gooecd</definedName>
    <definedName name="gooecd" localSheetId="70">[136]!gooecd</definedName>
    <definedName name="gooecd" localSheetId="72">[136]!gooecd</definedName>
    <definedName name="gooecd" localSheetId="73">[136]!gooecd</definedName>
    <definedName name="gooecd" localSheetId="74">[136]!gooecd</definedName>
    <definedName name="gooecd" localSheetId="11">#REF!</definedName>
    <definedName name="gooecd" localSheetId="23">#REF!</definedName>
    <definedName name="gooecd" localSheetId="24">#REF!</definedName>
    <definedName name="gooecd" localSheetId="26">#REF!</definedName>
    <definedName name="gooecd" localSheetId="42">[136]!gooecd</definedName>
    <definedName name="gooecd" localSheetId="7">#REF!</definedName>
    <definedName name="gooecd" localSheetId="10">#REF!</definedName>
    <definedName name="gooecd" localSheetId="38">#REF!</definedName>
    <definedName name="gooecd" localSheetId="25">#REF!</definedName>
    <definedName name="gooecd" localSheetId="37">[136]!gooecd</definedName>
    <definedName name="gooecd" localSheetId="39">#REF!</definedName>
    <definedName name="gooecd" localSheetId="41">[136]!gooecd</definedName>
    <definedName name="gooecd" localSheetId="46">[136]!gooecd</definedName>
    <definedName name="gooecd" localSheetId="47">#REF!</definedName>
    <definedName name="gooecd" localSheetId="48">#REF!</definedName>
    <definedName name="gooecd" localSheetId="49">#REF!</definedName>
    <definedName name="gooecd" localSheetId="51">#REF!</definedName>
    <definedName name="gooecd" localSheetId="52">#REF!</definedName>
    <definedName name="gooecd" localSheetId="53">[136]!gooecd</definedName>
    <definedName name="gooecd" localSheetId="63">[136]!gooecd</definedName>
    <definedName name="gooecd" localSheetId="64">[136]!gooecd</definedName>
    <definedName name="gooecd" localSheetId="66">[136]!gooecd</definedName>
    <definedName name="gooecd">#REF!</definedName>
    <definedName name="goopec" localSheetId="67">[136]!goopec</definedName>
    <definedName name="goopec" localSheetId="68">[136]!goopec</definedName>
    <definedName name="goopec" localSheetId="69">[136]!goopec</definedName>
    <definedName name="goopec" localSheetId="70">[136]!goopec</definedName>
    <definedName name="goopec" localSheetId="72">[136]!goopec</definedName>
    <definedName name="goopec" localSheetId="73">[136]!goopec</definedName>
    <definedName name="goopec" localSheetId="74">[136]!goopec</definedName>
    <definedName name="goopec" localSheetId="11">#REF!</definedName>
    <definedName name="goopec" localSheetId="23">#REF!</definedName>
    <definedName name="goopec" localSheetId="24">#REF!</definedName>
    <definedName name="goopec" localSheetId="26">#REF!</definedName>
    <definedName name="goopec" localSheetId="42">[136]!goopec</definedName>
    <definedName name="goopec" localSheetId="7">#REF!</definedName>
    <definedName name="goopec" localSheetId="10">#REF!</definedName>
    <definedName name="goopec" localSheetId="38">#REF!</definedName>
    <definedName name="goopec" localSheetId="25">#REF!</definedName>
    <definedName name="goopec" localSheetId="37">[136]!goopec</definedName>
    <definedName name="goopec" localSheetId="39">#REF!</definedName>
    <definedName name="goopec" localSheetId="41">[136]!goopec</definedName>
    <definedName name="goopec" localSheetId="46">[136]!goopec</definedName>
    <definedName name="goopec" localSheetId="47">#REF!</definedName>
    <definedName name="goopec" localSheetId="48">#REF!</definedName>
    <definedName name="goopec" localSheetId="49">#REF!</definedName>
    <definedName name="goopec" localSheetId="51">#REF!</definedName>
    <definedName name="goopec" localSheetId="52">#REF!</definedName>
    <definedName name="goopec" localSheetId="53">[136]!goopec</definedName>
    <definedName name="goopec" localSheetId="63">[136]!goopec</definedName>
    <definedName name="goopec" localSheetId="64">[136]!goopec</definedName>
    <definedName name="goopec" localSheetId="66">[136]!goopec</definedName>
    <definedName name="goopec">#REF!</definedName>
    <definedName name="gosummary" localSheetId="67">[136]!gosummary</definedName>
    <definedName name="gosummary" localSheetId="68">[136]!gosummary</definedName>
    <definedName name="gosummary" localSheetId="69">[136]!gosummary</definedName>
    <definedName name="gosummary" localSheetId="70">[136]!gosummary</definedName>
    <definedName name="gosummary" localSheetId="72">[136]!gosummary</definedName>
    <definedName name="gosummary" localSheetId="73">[136]!gosummary</definedName>
    <definedName name="gosummary" localSheetId="74">[136]!gosummary</definedName>
    <definedName name="gosummary" localSheetId="11">#REF!</definedName>
    <definedName name="gosummary" localSheetId="23">#REF!</definedName>
    <definedName name="gosummary" localSheetId="24">#REF!</definedName>
    <definedName name="gosummary" localSheetId="26">#REF!</definedName>
    <definedName name="gosummary" localSheetId="42">[136]!gosummary</definedName>
    <definedName name="gosummary" localSheetId="7">#REF!</definedName>
    <definedName name="gosummary" localSheetId="10">#REF!</definedName>
    <definedName name="gosummary" localSheetId="38">#REF!</definedName>
    <definedName name="gosummary" localSheetId="25">#REF!</definedName>
    <definedName name="gosummary" localSheetId="37">[136]!gosummary</definedName>
    <definedName name="gosummary" localSheetId="39">#REF!</definedName>
    <definedName name="gosummary" localSheetId="41">[136]!gosummary</definedName>
    <definedName name="gosummary" localSheetId="46">[136]!gosummary</definedName>
    <definedName name="gosummary" localSheetId="47">#REF!</definedName>
    <definedName name="gosummary" localSheetId="48">#REF!</definedName>
    <definedName name="gosummary" localSheetId="49">#REF!</definedName>
    <definedName name="gosummary" localSheetId="51">#REF!</definedName>
    <definedName name="gosummary" localSheetId="52">#REF!</definedName>
    <definedName name="gosummary" localSheetId="53">[136]!gosummary</definedName>
    <definedName name="gosummary" localSheetId="63">[136]!gosummary</definedName>
    <definedName name="gosummary" localSheetId="64">[136]!gosummary</definedName>
    <definedName name="gosummary" localSheetId="66">[136]!gosummary</definedName>
    <definedName name="gosummary">#REF!</definedName>
    <definedName name="_xlnm.Recorder" localSheetId="67">#REF!</definedName>
    <definedName name="_xlnm.Recorder" localSheetId="68">#REF!</definedName>
    <definedName name="_xlnm.Recorder" localSheetId="69">#REF!</definedName>
    <definedName name="_xlnm.Recorder" localSheetId="70">#REF!</definedName>
    <definedName name="_xlnm.Recorder" localSheetId="72">#REF!</definedName>
    <definedName name="_xlnm.Recorder" localSheetId="73">#REF!</definedName>
    <definedName name="_xlnm.Recorder" localSheetId="74">#REF!</definedName>
    <definedName name="_xlnm.Recorder" localSheetId="11">#REF!</definedName>
    <definedName name="_xlnm.Recorder" localSheetId="12">#REF!</definedName>
    <definedName name="_xlnm.Recorder" localSheetId="13">#REF!</definedName>
    <definedName name="_xlnm.Recorder" localSheetId="10">#REF!</definedName>
    <definedName name="_xlnm.Recorder" localSheetId="38">#REF!</definedName>
    <definedName name="_xlnm.Recorder" localSheetId="30">#REF!</definedName>
    <definedName name="_xlnm.Recorder" localSheetId="39">#REF!</definedName>
    <definedName name="_xlnm.Recorder" localSheetId="40">#REF!</definedName>
    <definedName name="_xlnm.Recorder" localSheetId="41">#REF!</definedName>
    <definedName name="_xlnm.Recorder" localSheetId="46">#REF!</definedName>
    <definedName name="_xlnm.Recorder" localSheetId="52">#REF!</definedName>
    <definedName name="_xlnm.Recorder" localSheetId="53">#REF!</definedName>
    <definedName name="_xlnm.Recorder" localSheetId="64">#REF!</definedName>
    <definedName name="_xlnm.Recorder" localSheetId="65">#REF!</definedName>
    <definedName name="_xlnm.Recorder" localSheetId="66">#REF!</definedName>
    <definedName name="_xlnm.Recorder">#REF!</definedName>
    <definedName name="Grace_IDA" localSheetId="11">#REF!</definedName>
    <definedName name="Grace_IDA" localSheetId="23">#REF!</definedName>
    <definedName name="Grace_IDA" localSheetId="24">#REF!</definedName>
    <definedName name="Grace_IDA" localSheetId="26">#REF!</definedName>
    <definedName name="Grace_IDA" localSheetId="10">#REF!</definedName>
    <definedName name="Grace_IDA" localSheetId="38">#REF!</definedName>
    <definedName name="Grace_IDA" localSheetId="25">#REF!</definedName>
    <definedName name="Grace_IDA" localSheetId="39">#REF!</definedName>
    <definedName name="Grace_IDA" localSheetId="46">[118]NPV!$B$25</definedName>
    <definedName name="Grace_IDA" localSheetId="51">#REF!</definedName>
    <definedName name="Grace_IDA" localSheetId="52">#REF!</definedName>
    <definedName name="Grace_IDA" localSheetId="66">[118]NPV!$B$25</definedName>
    <definedName name="Grace_IDA">#REF!</definedName>
    <definedName name="Grace_IDA1" localSheetId="67">#REF!</definedName>
    <definedName name="Grace_IDA1" localSheetId="68">#REF!</definedName>
    <definedName name="Grace_IDA1" localSheetId="69">#REF!</definedName>
    <definedName name="Grace_IDA1" localSheetId="70">#REF!</definedName>
    <definedName name="Grace_IDA1" localSheetId="72">#REF!</definedName>
    <definedName name="Grace_IDA1" localSheetId="73">#REF!</definedName>
    <definedName name="Grace_IDA1" localSheetId="74">#REF!</definedName>
    <definedName name="Grace_IDA1" localSheetId="11">#REF!</definedName>
    <definedName name="Grace_IDA1" localSheetId="12">#REF!</definedName>
    <definedName name="Grace_IDA1" localSheetId="13">#REF!</definedName>
    <definedName name="Grace_IDA1" localSheetId="10">#REF!</definedName>
    <definedName name="Grace_IDA1" localSheetId="38">#REF!</definedName>
    <definedName name="Grace_IDA1" localSheetId="30">#REF!</definedName>
    <definedName name="Grace_IDA1" localSheetId="39">#REF!</definedName>
    <definedName name="Grace_IDA1" localSheetId="40">#REF!</definedName>
    <definedName name="Grace_IDA1" localSheetId="41">#REF!</definedName>
    <definedName name="Grace_IDA1" localSheetId="46">#REF!</definedName>
    <definedName name="Grace_IDA1" localSheetId="52">#REF!</definedName>
    <definedName name="Grace_IDA1" localSheetId="53">#REF!</definedName>
    <definedName name="Grace_IDA1" localSheetId="64">#REF!</definedName>
    <definedName name="Grace_IDA1" localSheetId="65">#REF!</definedName>
    <definedName name="Grace_IDA1" localSheetId="66">#REF!</definedName>
    <definedName name="Grace_IDA1">#REF!</definedName>
    <definedName name="Grace_NC" localSheetId="67">[118]NPV!#REF!</definedName>
    <definedName name="Grace_NC" localSheetId="68">[118]NPV!#REF!</definedName>
    <definedName name="Grace_NC" localSheetId="69">[118]NPV!#REF!</definedName>
    <definedName name="Grace_NC" localSheetId="70">[118]NPV!#REF!</definedName>
    <definedName name="Grace_NC" localSheetId="72">[118]NPV!#REF!</definedName>
    <definedName name="Grace_NC" localSheetId="73">[118]NPV!#REF!</definedName>
    <definedName name="Grace_NC" localSheetId="74">[118]NPV!#REF!</definedName>
    <definedName name="Grace_NC" localSheetId="11">#REF!</definedName>
    <definedName name="Grace_NC" localSheetId="12">#REF!</definedName>
    <definedName name="Grace_NC" localSheetId="13">#REF!</definedName>
    <definedName name="Grace_NC" localSheetId="23">#REF!</definedName>
    <definedName name="Grace_NC" localSheetId="24">#REF!</definedName>
    <definedName name="Grace_NC" localSheetId="26">#REF!</definedName>
    <definedName name="Grace_NC" localSheetId="42">[118]NPV!#REF!</definedName>
    <definedName name="Grace_NC" localSheetId="10">#REF!</definedName>
    <definedName name="Grace_NC" localSheetId="38">#REF!</definedName>
    <definedName name="Grace_NC" localSheetId="25">#REF!</definedName>
    <definedName name="Grace_NC" localSheetId="30">[118]NPV!#REF!</definedName>
    <definedName name="Grace_NC" localSheetId="32">#REF!</definedName>
    <definedName name="Grace_NC" localSheetId="33">#REF!</definedName>
    <definedName name="Grace_NC" localSheetId="34">#REF!</definedName>
    <definedName name="Grace_NC" localSheetId="35">#REF!</definedName>
    <definedName name="Grace_NC" localSheetId="39">#REF!</definedName>
    <definedName name="Grace_NC" localSheetId="40">[118]NPV!#REF!</definedName>
    <definedName name="Grace_NC" localSheetId="41">[118]NPV!#REF!</definedName>
    <definedName name="Grace_NC" localSheetId="46">[118]NPV!#REF!</definedName>
    <definedName name="Grace_NC" localSheetId="47">#REF!</definedName>
    <definedName name="Grace_NC" localSheetId="51">#REF!</definedName>
    <definedName name="Grace_NC" localSheetId="52">#REF!</definedName>
    <definedName name="Grace_NC" localSheetId="53">[118]NPV!#REF!</definedName>
    <definedName name="Grace_NC" localSheetId="64">[118]NPV!#REF!</definedName>
    <definedName name="Grace_NC" localSheetId="65">[118]NPV!#REF!</definedName>
    <definedName name="Grace_NC" localSheetId="66">[118]NPV!#REF!</definedName>
    <definedName name="Grace_NC">#REF!</definedName>
    <definedName name="Grace1_IDA" localSheetId="67">#REF!</definedName>
    <definedName name="Grace1_IDA" localSheetId="68">#REF!</definedName>
    <definedName name="Grace1_IDA" localSheetId="69">#REF!</definedName>
    <definedName name="Grace1_IDA" localSheetId="70">#REF!</definedName>
    <definedName name="Grace1_IDA" localSheetId="72">#REF!</definedName>
    <definedName name="Grace1_IDA" localSheetId="73">#REF!</definedName>
    <definedName name="Grace1_IDA" localSheetId="74">#REF!</definedName>
    <definedName name="Grace1_IDA" localSheetId="11">#REF!</definedName>
    <definedName name="Grace1_IDA" localSheetId="12">#REF!</definedName>
    <definedName name="Grace1_IDA" localSheetId="13">#REF!</definedName>
    <definedName name="Grace1_IDA" localSheetId="10">#REF!</definedName>
    <definedName name="Grace1_IDA" localSheetId="38">#REF!</definedName>
    <definedName name="Grace1_IDA" localSheetId="30">#REF!</definedName>
    <definedName name="Grace1_IDA" localSheetId="39">#REF!</definedName>
    <definedName name="Grace1_IDA" localSheetId="40">#REF!</definedName>
    <definedName name="Grace1_IDA" localSheetId="41">#REF!</definedName>
    <definedName name="Grace1_IDA" localSheetId="46">#REF!</definedName>
    <definedName name="Grace1_IDA" localSheetId="52">#REF!</definedName>
    <definedName name="Grace1_IDA" localSheetId="53">#REF!</definedName>
    <definedName name="Grace1_IDA" localSheetId="64">#REF!</definedName>
    <definedName name="Grace1_IDA" localSheetId="65">#REF!</definedName>
    <definedName name="Grace1_IDA" localSheetId="66">#REF!</definedName>
    <definedName name="Grace1_IDA">#REF!</definedName>
    <definedName name="graf">#N/A</definedName>
    <definedName name="GRAF2">#N/A</definedName>
    <definedName name="GRAFDOM">#N/A</definedName>
    <definedName name="grafico" localSheetId="67">[5]!grafico</definedName>
    <definedName name="grafico" localSheetId="68">[5]!grafico</definedName>
    <definedName name="grafico" localSheetId="69">[5]!grafico</definedName>
    <definedName name="grafico" localSheetId="70">[5]!grafico</definedName>
    <definedName name="grafico" localSheetId="72">[5]!grafico</definedName>
    <definedName name="grafico" localSheetId="73">[5]!grafico</definedName>
    <definedName name="grafico" localSheetId="74">[5]!grafico</definedName>
    <definedName name="grafico" localSheetId="11">#REF!</definedName>
    <definedName name="grafico" localSheetId="10">#REF!</definedName>
    <definedName name="grafico" localSheetId="38">#REF!</definedName>
    <definedName name="grafico" localSheetId="30">[6]!grafico</definedName>
    <definedName name="grafico" localSheetId="39">#REF!</definedName>
    <definedName name="grafico" localSheetId="40">[5]!grafico</definedName>
    <definedName name="grafico" localSheetId="41">[5]!grafico</definedName>
    <definedName name="grafico" localSheetId="46">[5]!grafico</definedName>
    <definedName name="grafico" localSheetId="52">[5]!grafico</definedName>
    <definedName name="grafico" localSheetId="53">[5]!grafico</definedName>
    <definedName name="grafico" localSheetId="65">[5]!grafico</definedName>
    <definedName name="grafico" localSheetId="66">[5]!grafico</definedName>
    <definedName name="grafico">#REF!</definedName>
    <definedName name="GRÁFICO_10.3.1." localSheetId="11">#REF!</definedName>
    <definedName name="GRÁFICO_10.3.1." localSheetId="10">#REF!</definedName>
    <definedName name="GRÁFICO_10.3.1." localSheetId="38">#REF!</definedName>
    <definedName name="GRÁFICO_10.3.1." localSheetId="39">#REF!</definedName>
    <definedName name="GRÁFICO_10.3.1." localSheetId="46">'[101]GRÁFICO DE FONDO POR AFILIADO'!$A$3:$H$35</definedName>
    <definedName name="GRÁFICO_10.3.1." localSheetId="51">#REF!</definedName>
    <definedName name="GRÁFICO_10.3.1." localSheetId="52">'[101]GRÁFICO DE FONDO POR AFILIADO'!$A$3:$H$35</definedName>
    <definedName name="GRÁFICO_10.3.1." localSheetId="66">'[101]GRÁFICO DE FONDO POR AFILIADO'!$A$3:$H$35</definedName>
    <definedName name="GRÁFICO_10.3.1.">#REF!</definedName>
    <definedName name="GRÁFICO_10.3.2" localSheetId="11">#REF!</definedName>
    <definedName name="GRÁFICO_10.3.2" localSheetId="10">#REF!</definedName>
    <definedName name="GRÁFICO_10.3.2" localSheetId="38">#REF!</definedName>
    <definedName name="GRÁFICO_10.3.2" localSheetId="39">#REF!</definedName>
    <definedName name="GRÁFICO_10.3.2" localSheetId="46">'[101]GRÁFICO DE FONDO POR AFILIADO'!$A$36:$H$68</definedName>
    <definedName name="GRÁFICO_10.3.2" localSheetId="51">#REF!</definedName>
    <definedName name="GRÁFICO_10.3.2" localSheetId="52">'[101]GRÁFICO DE FONDO POR AFILIADO'!$A$36:$H$68</definedName>
    <definedName name="GRÁFICO_10.3.2" localSheetId="66">'[101]GRÁFICO DE FONDO POR AFILIADO'!$A$36:$H$68</definedName>
    <definedName name="GRÁFICO_10.3.2">#REF!</definedName>
    <definedName name="GRÁFICO_10.3.3" localSheetId="11">#REF!</definedName>
    <definedName name="GRÁFICO_10.3.3" localSheetId="10">#REF!</definedName>
    <definedName name="GRÁFICO_10.3.3" localSheetId="38">#REF!</definedName>
    <definedName name="GRÁFICO_10.3.3" localSheetId="39">#REF!</definedName>
    <definedName name="GRÁFICO_10.3.3" localSheetId="46">'[101]GRÁFICO DE FONDO POR AFILIADO'!$A$69:$H$101</definedName>
    <definedName name="GRÁFICO_10.3.3" localSheetId="51">#REF!</definedName>
    <definedName name="GRÁFICO_10.3.3" localSheetId="52">'[101]GRÁFICO DE FONDO POR AFILIADO'!$A$69:$H$101</definedName>
    <definedName name="GRÁFICO_10.3.3" localSheetId="66">'[101]GRÁFICO DE FONDO POR AFILIADO'!$A$69:$H$101</definedName>
    <definedName name="GRÁFICO_10.3.3">#REF!</definedName>
    <definedName name="GRÁFICO_10.3.4." localSheetId="11">#REF!</definedName>
    <definedName name="GRÁFICO_10.3.4." localSheetId="10">#REF!</definedName>
    <definedName name="GRÁFICO_10.3.4." localSheetId="38">#REF!</definedName>
    <definedName name="GRÁFICO_10.3.4." localSheetId="39">#REF!</definedName>
    <definedName name="GRÁFICO_10.3.4." localSheetId="46">'[101]GRÁFICO DE FONDO POR AFILIADO'!$A$103:$H$135</definedName>
    <definedName name="GRÁFICO_10.3.4." localSheetId="51">#REF!</definedName>
    <definedName name="GRÁFICO_10.3.4." localSheetId="52">'[101]GRÁFICO DE FONDO POR AFILIADO'!$A$103:$H$135</definedName>
    <definedName name="GRÁFICO_10.3.4." localSheetId="66">'[101]GRÁFICO DE FONDO POR AFILIADO'!$A$103:$H$135</definedName>
    <definedName name="GRÁFICO_10.3.4.">#REF!</definedName>
    <definedName name="GRÁFICO_N_10.2.4." localSheetId="67">#REF!</definedName>
    <definedName name="GRÁFICO_N_10.2.4." localSheetId="68">#REF!</definedName>
    <definedName name="GRÁFICO_N_10.2.4." localSheetId="69">#REF!</definedName>
    <definedName name="GRÁFICO_N_10.2.4." localSheetId="70">#REF!</definedName>
    <definedName name="GRÁFICO_N_10.2.4." localSheetId="72">#REF!</definedName>
    <definedName name="GRÁFICO_N_10.2.4." localSheetId="73">#REF!</definedName>
    <definedName name="GRÁFICO_N_10.2.4." localSheetId="74">#REF!</definedName>
    <definedName name="GRÁFICO_N_10.2.4." localSheetId="11">#REF!</definedName>
    <definedName name="GRÁFICO_N_10.2.4." localSheetId="12">#REF!</definedName>
    <definedName name="GRÁFICO_N_10.2.4." localSheetId="13">#REF!</definedName>
    <definedName name="GRÁFICO_N_10.2.4." localSheetId="10">#REF!</definedName>
    <definedName name="GRÁFICO_N_10.2.4." localSheetId="38">#REF!</definedName>
    <definedName name="GRÁFICO_N_10.2.4." localSheetId="30">#REF!</definedName>
    <definedName name="GRÁFICO_N_10.2.4." localSheetId="39">#REF!</definedName>
    <definedName name="GRÁFICO_N_10.2.4." localSheetId="40">#REF!</definedName>
    <definedName name="GRÁFICO_N_10.2.4." localSheetId="41">#REF!</definedName>
    <definedName name="GRÁFICO_N_10.2.4." localSheetId="46">#REF!</definedName>
    <definedName name="GRÁFICO_N_10.2.4." localSheetId="52">#REF!</definedName>
    <definedName name="GRÁFICO_N_10.2.4." localSheetId="53">#REF!</definedName>
    <definedName name="GRÁFICO_N_10.2.4." localSheetId="64">#REF!</definedName>
    <definedName name="GRÁFICO_N_10.2.4." localSheetId="65">#REF!</definedName>
    <definedName name="GRÁFICO_N_10.2.4." localSheetId="66">#REF!</definedName>
    <definedName name="GRÁFICO_N_10.2.4.">#REF!</definedName>
    <definedName name="GRAFICO2">#N/A</definedName>
    <definedName name="gre" localSheetId="67" hidden="1">{"Riqfin97",#N/A,FALSE,"Tran";"Riqfinpro",#N/A,FALSE,"Tran"}</definedName>
    <definedName name="gre" localSheetId="68" hidden="1">{"Riqfin97",#N/A,FALSE,"Tran";"Riqfinpro",#N/A,FALSE,"Tran"}</definedName>
    <definedName name="gre" localSheetId="69" hidden="1">{"Riqfin97",#N/A,FALSE,"Tran";"Riqfinpro",#N/A,FALSE,"Tran"}</definedName>
    <definedName name="gre" localSheetId="70" hidden="1">{"Riqfin97",#N/A,FALSE,"Tran";"Riqfinpro",#N/A,FALSE,"Tran"}</definedName>
    <definedName name="gre" localSheetId="72" hidden="1">{"Riqfin97",#N/A,FALSE,"Tran";"Riqfinpro",#N/A,FALSE,"Tran"}</definedName>
    <definedName name="gre" localSheetId="73" hidden="1">{"Riqfin97",#N/A,FALSE,"Tran";"Riqfinpro",#N/A,FALSE,"Tran"}</definedName>
    <definedName name="gre" localSheetId="74" hidden="1">{"Riqfin97",#N/A,FALSE,"Tran";"Riqfinpro",#N/A,FALSE,"Tran"}</definedName>
    <definedName name="gre" localSheetId="11" hidden="1">{"Riqfin97",#N/A,FALSE,"Tran";"Riqfinpro",#N/A,FALSE,"Tran"}</definedName>
    <definedName name="gre" localSheetId="12" hidden="1">{"Riqfin97",#N/A,FALSE,"Tran";"Riqfinpro",#N/A,FALSE,"Tran"}</definedName>
    <definedName name="gre" localSheetId="13" hidden="1">{"Riqfin97",#N/A,FALSE,"Tran";"Riqfinpro",#N/A,FALSE,"Tran"}</definedName>
    <definedName name="gre" localSheetId="23" hidden="1">{"Riqfin97",#N/A,FALSE,"Tran";"Riqfinpro",#N/A,FALSE,"Tran"}</definedName>
    <definedName name="gre" localSheetId="24" hidden="1">{"Riqfin97",#N/A,FALSE,"Tran";"Riqfinpro",#N/A,FALSE,"Tran"}</definedName>
    <definedName name="gre" localSheetId="26" hidden="1">{"Riqfin97",#N/A,FALSE,"Tran";"Riqfinpro",#N/A,FALSE,"Tran"}</definedName>
    <definedName name="gre" localSheetId="27" hidden="1">{"Riqfin97",#N/A,FALSE,"Tran";"Riqfinpro",#N/A,FALSE,"Tran"}</definedName>
    <definedName name="gre" localSheetId="42" hidden="1">{"Riqfin97",#N/A,FALSE,"Tran";"Riqfinpro",#N/A,FALSE,"Tran"}</definedName>
    <definedName name="gre" localSheetId="6" hidden="1">{"Riqfin97",#N/A,FALSE,"Tran";"Riqfinpro",#N/A,FALSE,"Tran"}</definedName>
    <definedName name="gre" localSheetId="7" hidden="1">{"Riqfin97",#N/A,FALSE,"Tran";"Riqfinpro",#N/A,FALSE,"Tran"}</definedName>
    <definedName name="gre" localSheetId="10" hidden="1">{"Riqfin97",#N/A,FALSE,"Tran";"Riqfinpro",#N/A,FALSE,"Tran"}</definedName>
    <definedName name="gre" localSheetId="38" hidden="1">{"Riqfin97",#N/A,FALSE,"Tran";"Riqfinpro",#N/A,FALSE,"Tran"}</definedName>
    <definedName name="gre" localSheetId="25" hidden="1">{"Riqfin97",#N/A,FALSE,"Tran";"Riqfinpro",#N/A,FALSE,"Tran"}</definedName>
    <definedName name="gre" localSheetId="28" hidden="1">{"Riqfin97",#N/A,FALSE,"Tran";"Riqfinpro",#N/A,FALSE,"Tran"}</definedName>
    <definedName name="gre" localSheetId="30" hidden="1">{"Riqfin97",#N/A,FALSE,"Tran";"Riqfinpro",#N/A,FALSE,"Tran"}</definedName>
    <definedName name="gre" localSheetId="31" hidden="1">{"Riqfin97",#N/A,FALSE,"Tran";"Riqfinpro",#N/A,FALSE,"Tran"}</definedName>
    <definedName name="gre" localSheetId="32" hidden="1">{"Riqfin97",#N/A,FALSE,"Tran";"Riqfinpro",#N/A,FALSE,"Tran"}</definedName>
    <definedName name="gre" localSheetId="33" hidden="1">{"Riqfin97",#N/A,FALSE,"Tran";"Riqfinpro",#N/A,FALSE,"Tran"}</definedName>
    <definedName name="gre" localSheetId="34" hidden="1">{"Riqfin97",#N/A,FALSE,"Tran";"Riqfinpro",#N/A,FALSE,"Tran"}</definedName>
    <definedName name="gre" localSheetId="35" hidden="1">{"Riqfin97",#N/A,FALSE,"Tran";"Riqfinpro",#N/A,FALSE,"Tran"}</definedName>
    <definedName name="gre" localSheetId="36" hidden="1">{"Riqfin97",#N/A,FALSE,"Tran";"Riqfinpro",#N/A,FALSE,"Tran"}</definedName>
    <definedName name="gre" localSheetId="37" hidden="1">{"Riqfin97",#N/A,FALSE,"Tran";"Riqfinpro",#N/A,FALSE,"Tran"}</definedName>
    <definedName name="gre" localSheetId="39" hidden="1">{"Riqfin97",#N/A,FALSE,"Tran";"Riqfinpro",#N/A,FALSE,"Tran"}</definedName>
    <definedName name="gre" localSheetId="40" hidden="1">{"Riqfin97",#N/A,FALSE,"Tran";"Riqfinpro",#N/A,FALSE,"Tran"}</definedName>
    <definedName name="gre" localSheetId="41" hidden="1">{"Riqfin97",#N/A,FALSE,"Tran";"Riqfinpro",#N/A,FALSE,"Tran"}</definedName>
    <definedName name="gre" localSheetId="46" hidden="1">{"Riqfin97",#N/A,FALSE,"Tran";"Riqfinpro",#N/A,FALSE,"Tran"}</definedName>
    <definedName name="gre" localSheetId="47" hidden="1">{"Riqfin97",#N/A,FALSE,"Tran";"Riqfinpro",#N/A,FALSE,"Tran"}</definedName>
    <definedName name="gre" localSheetId="48" hidden="1">{"Riqfin97",#N/A,FALSE,"Tran";"Riqfinpro",#N/A,FALSE,"Tran"}</definedName>
    <definedName name="gre" localSheetId="49" hidden="1">{"Riqfin97",#N/A,FALSE,"Tran";"Riqfinpro",#N/A,FALSE,"Tran"}</definedName>
    <definedName name="gre" localSheetId="50" hidden="1">{"Riqfin97",#N/A,FALSE,"Tran";"Riqfinpro",#N/A,FALSE,"Tran"}</definedName>
    <definedName name="gre" localSheetId="51" hidden="1">{"Riqfin97",#N/A,FALSE,"Tran";"Riqfinpro",#N/A,FALSE,"Tran"}</definedName>
    <definedName name="gre" localSheetId="52" hidden="1">{"Riqfin97",#N/A,FALSE,"Tran";"Riqfinpro",#N/A,FALSE,"Tran"}</definedName>
    <definedName name="gre" localSheetId="53" hidden="1">{"Riqfin97",#N/A,FALSE,"Tran";"Riqfinpro",#N/A,FALSE,"Tran"}</definedName>
    <definedName name="gre" localSheetId="64" hidden="1">{"Riqfin97",#N/A,FALSE,"Tran";"Riqfinpro",#N/A,FALSE,"Tran"}</definedName>
    <definedName name="gre" localSheetId="65" hidden="1">{"Riqfin97",#N/A,FALSE,"Tran";"Riqfinpro",#N/A,FALSE,"Tran"}</definedName>
    <definedName name="gre" localSheetId="66" hidden="1">{"Riqfin97",#N/A,FALSE,"Tran";"Riqfinpro",#N/A,FALSE,"Tran"}</definedName>
    <definedName name="gre" hidden="1">{"Riqfin97",#N/A,FALSE,"Tran";"Riqfinpro",#N/A,FALSE,"Tran"}</definedName>
    <definedName name="Greece_wt" localSheetId="11">#REF!</definedName>
    <definedName name="Greece_wt" localSheetId="10">#REF!</definedName>
    <definedName name="Greece_wt" localSheetId="38">#REF!</definedName>
    <definedName name="Greece_wt" localSheetId="39">#REF!</definedName>
    <definedName name="Greece_wt" localSheetId="46">'[79]OECD wgt'!$B$19</definedName>
    <definedName name="Greece_wt" localSheetId="51">#REF!</definedName>
    <definedName name="Greece_wt" localSheetId="52">'[79]OECD wgt'!$B$19</definedName>
    <definedName name="Greece_wt" localSheetId="66">'[79]OECD wgt'!$B$19</definedName>
    <definedName name="Greece_wt">#REF!</definedName>
    <definedName name="grtrt" localSheetId="67" hidden="1">'[116]Fax a enviar'!#REF!</definedName>
    <definedName name="grtrt" localSheetId="68" hidden="1">'[116]Fax a enviar'!#REF!</definedName>
    <definedName name="grtrt" localSheetId="69" hidden="1">'[116]Fax a enviar'!#REF!</definedName>
    <definedName name="grtrt" localSheetId="70" hidden="1">'[116]Fax a enviar'!#REF!</definedName>
    <definedName name="grtrt" localSheetId="72" hidden="1">'[116]Fax a enviar'!#REF!</definedName>
    <definedName name="grtrt" localSheetId="73" hidden="1">'[116]Fax a enviar'!#REF!</definedName>
    <definedName name="grtrt" localSheetId="74" hidden="1">'[116]Fax a enviar'!#REF!</definedName>
    <definedName name="grtrt" localSheetId="11" hidden="1">#REF!</definedName>
    <definedName name="grtrt" localSheetId="12" hidden="1">#REF!</definedName>
    <definedName name="grtrt" localSheetId="13" hidden="1">#REF!</definedName>
    <definedName name="grtrt" localSheetId="23" hidden="1">#REF!</definedName>
    <definedName name="grtrt" localSheetId="24" hidden="1">#REF!</definedName>
    <definedName name="grtrt" localSheetId="26" hidden="1">#REF!</definedName>
    <definedName name="grtrt" localSheetId="10" hidden="1">#REF!</definedName>
    <definedName name="grtrt" localSheetId="38" hidden="1">#REF!</definedName>
    <definedName name="grtrt" localSheetId="25" hidden="1">#REF!</definedName>
    <definedName name="grtrt" localSheetId="30" hidden="1">'[116]Fax a enviar'!#REF!</definedName>
    <definedName name="grtrt" localSheetId="39" hidden="1">#REF!</definedName>
    <definedName name="grtrt" localSheetId="40" hidden="1">'[116]Fax a enviar'!#REF!</definedName>
    <definedName name="grtrt" localSheetId="41" hidden="1">'[116]Fax a enviar'!#REF!</definedName>
    <definedName name="grtrt" localSheetId="46" hidden="1">'[116]Fax a enviar'!#REF!</definedName>
    <definedName name="grtrt" localSheetId="47" hidden="1">#REF!</definedName>
    <definedName name="grtrt" localSheetId="51" hidden="1">#REF!</definedName>
    <definedName name="grtrt" localSheetId="52" hidden="1">#REF!</definedName>
    <definedName name="grtrt" localSheetId="53" hidden="1">'[116]Fax a enviar'!#REF!</definedName>
    <definedName name="grtrt" localSheetId="64" hidden="1">'[116]Fax a enviar'!#REF!</definedName>
    <definedName name="grtrt" localSheetId="65" hidden="1">'[116]Fax a enviar'!#REF!</definedName>
    <definedName name="grtrt" localSheetId="66" hidden="1">'[116]Fax a enviar'!#REF!</definedName>
    <definedName name="grtrt" hidden="1">#REF!</definedName>
    <definedName name="Gstd" localSheetId="67">#REF!</definedName>
    <definedName name="Gstd" localSheetId="68">#REF!</definedName>
    <definedName name="Gstd" localSheetId="69">#REF!</definedName>
    <definedName name="Gstd" localSheetId="70">#REF!</definedName>
    <definedName name="Gstd" localSheetId="72">#REF!</definedName>
    <definedName name="Gstd" localSheetId="73">#REF!</definedName>
    <definedName name="Gstd" localSheetId="74">#REF!</definedName>
    <definedName name="Gstd" localSheetId="11">#REF!</definedName>
    <definedName name="Gstd" localSheetId="12">#REF!</definedName>
    <definedName name="Gstd" localSheetId="13">#REF!</definedName>
    <definedName name="Gstd" localSheetId="10">#REF!</definedName>
    <definedName name="Gstd" localSheetId="38">#REF!</definedName>
    <definedName name="Gstd" localSheetId="30">#REF!</definedName>
    <definedName name="Gstd" localSheetId="39">#REF!</definedName>
    <definedName name="Gstd" localSheetId="40">#REF!</definedName>
    <definedName name="Gstd" localSheetId="41">#REF!</definedName>
    <definedName name="Gstd" localSheetId="46">#REF!</definedName>
    <definedName name="Gstd" localSheetId="52">#REF!</definedName>
    <definedName name="Gstd" localSheetId="53">#REF!</definedName>
    <definedName name="Gstd" localSheetId="64">#REF!</definedName>
    <definedName name="Gstd" localSheetId="65">#REF!</definedName>
    <definedName name="Gstd" localSheetId="66">#REF!</definedName>
    <definedName name="Gstd">#REF!</definedName>
    <definedName name="GT" localSheetId="11">#REF!</definedName>
    <definedName name="GT" localSheetId="10">#REF!</definedName>
    <definedName name="GT" localSheetId="38">#REF!</definedName>
    <definedName name="GT" localSheetId="39">#REF!</definedName>
    <definedName name="GT" localSheetId="46">'[74]GT%'!$C$5</definedName>
    <definedName name="GT" localSheetId="51">#REF!</definedName>
    <definedName name="GT" localSheetId="52">'[74]GT%'!$C$5</definedName>
    <definedName name="GT" localSheetId="66">'[74]GT%'!$C$5</definedName>
    <definedName name="GT">#REF!</definedName>
    <definedName name="gtryrtyr" localSheetId="67" hidden="1">#REF!</definedName>
    <definedName name="gtryrtyr" localSheetId="68" hidden="1">#REF!</definedName>
    <definedName name="gtryrtyr" localSheetId="69" hidden="1">#REF!</definedName>
    <definedName name="gtryrtyr" localSheetId="70" hidden="1">#REF!</definedName>
    <definedName name="gtryrtyr" localSheetId="72" hidden="1">#REF!</definedName>
    <definedName name="gtryrtyr" localSheetId="73" hidden="1">#REF!</definedName>
    <definedName name="gtryrtyr" localSheetId="74" hidden="1">#REF!</definedName>
    <definedName name="gtryrtyr" localSheetId="11" hidden="1">#REF!</definedName>
    <definedName name="gtryrtyr" localSheetId="12" hidden="1">#REF!</definedName>
    <definedName name="gtryrtyr" localSheetId="13" hidden="1">#REF!</definedName>
    <definedName name="gtryrtyr" localSheetId="23" hidden="1">#REF!</definedName>
    <definedName name="gtryrtyr" localSheetId="24" hidden="1">#REF!</definedName>
    <definedName name="gtryrtyr" localSheetId="26" hidden="1">#REF!</definedName>
    <definedName name="gtryrtyr" localSheetId="27" hidden="1">#REF!</definedName>
    <definedName name="gtryrtyr" localSheetId="42" hidden="1">#REF!</definedName>
    <definedName name="gtryrtyr" localSheetId="10" hidden="1">#REF!</definedName>
    <definedName name="gtryrtyr" localSheetId="38" hidden="1">#REF!</definedName>
    <definedName name="gtryrtyr" localSheetId="25" hidden="1">#REF!</definedName>
    <definedName name="gtryrtyr" localSheetId="30" hidden="1">#REF!</definedName>
    <definedName name="gtryrtyr" localSheetId="31" hidden="1">#REF!</definedName>
    <definedName name="gtryrtyr" localSheetId="34" hidden="1">#REF!</definedName>
    <definedName name="gtryrtyr" localSheetId="36" hidden="1">#REF!</definedName>
    <definedName name="gtryrtyr" localSheetId="37" hidden="1">#REF!</definedName>
    <definedName name="gtryrtyr" localSheetId="39" hidden="1">#REF!</definedName>
    <definedName name="gtryrtyr" localSheetId="40" hidden="1">#REF!</definedName>
    <definedName name="gtryrtyr" localSheetId="41" hidden="1">#REF!</definedName>
    <definedName name="gtryrtyr" localSheetId="46" hidden="1">#REF!</definedName>
    <definedName name="gtryrtyr" localSheetId="47" hidden="1">#REF!</definedName>
    <definedName name="gtryrtyr" localSheetId="48" hidden="1">#REF!</definedName>
    <definedName name="gtryrtyr" localSheetId="49" hidden="1">#REF!</definedName>
    <definedName name="gtryrtyr" localSheetId="52" hidden="1">#REF!</definedName>
    <definedName name="gtryrtyr" localSheetId="53" hidden="1">#REF!</definedName>
    <definedName name="gtryrtyr" localSheetId="64" hidden="1">#REF!</definedName>
    <definedName name="gtryrtyr" localSheetId="65" hidden="1">#REF!</definedName>
    <definedName name="gtryrtyr" localSheetId="66" hidden="1">#REF!</definedName>
    <definedName name="gtryrtyr" hidden="1">#REF!</definedName>
    <definedName name="GUEBVIO" localSheetId="67" hidden="1">#REF!</definedName>
    <definedName name="GUEBVIO" localSheetId="68" hidden="1">#REF!</definedName>
    <definedName name="GUEBVIO" localSheetId="69" hidden="1">#REF!</definedName>
    <definedName name="GUEBVIO" localSheetId="70" hidden="1">#REF!</definedName>
    <definedName name="GUEBVIO" localSheetId="72" hidden="1">#REF!</definedName>
    <definedName name="GUEBVIO" localSheetId="73" hidden="1">#REF!</definedName>
    <definedName name="GUEBVIO" localSheetId="74" hidden="1">#REF!</definedName>
    <definedName name="GUEBVIO" localSheetId="11" hidden="1">#REF!</definedName>
    <definedName name="GUEBVIO" localSheetId="12" hidden="1">#REF!</definedName>
    <definedName name="GUEBVIO" localSheetId="13" hidden="1">#REF!</definedName>
    <definedName name="GUEBVIO" localSheetId="10" hidden="1">#REF!</definedName>
    <definedName name="GUEBVIO" localSheetId="38" hidden="1">#REF!</definedName>
    <definedName name="GUEBVIO" localSheetId="39" hidden="1">#REF!</definedName>
    <definedName name="GUEBVIO" localSheetId="40" hidden="1">#REF!</definedName>
    <definedName name="GUEBVIO" localSheetId="41" hidden="1">#REF!</definedName>
    <definedName name="GUEBVIO" localSheetId="46" hidden="1">#REF!</definedName>
    <definedName name="GUEBVIO" localSheetId="52" hidden="1">#REF!</definedName>
    <definedName name="GUEBVIO" localSheetId="64" hidden="1">#REF!</definedName>
    <definedName name="GUEBVIO" localSheetId="65" hidden="1">#REF!</definedName>
    <definedName name="GUEBVIO" hidden="1">#REF!</definedName>
    <definedName name="GUIL" localSheetId="67">#REF!</definedName>
    <definedName name="GUIL" localSheetId="68">#REF!</definedName>
    <definedName name="GUIL" localSheetId="69">#REF!</definedName>
    <definedName name="GUIL" localSheetId="70">#REF!</definedName>
    <definedName name="GUIL" localSheetId="72">#REF!</definedName>
    <definedName name="GUIL" localSheetId="73">#REF!</definedName>
    <definedName name="GUIL" localSheetId="74">#REF!</definedName>
    <definedName name="GUIL" localSheetId="11">#REF!</definedName>
    <definedName name="GUIL" localSheetId="12">#REF!</definedName>
    <definedName name="GUIL" localSheetId="23">#REF!</definedName>
    <definedName name="GUIL" localSheetId="26">#REF!</definedName>
    <definedName name="GUIL" localSheetId="27">#REF!</definedName>
    <definedName name="GUIL" localSheetId="10">#REF!</definedName>
    <definedName name="GUIL" localSheetId="38">#REF!</definedName>
    <definedName name="GUIL" localSheetId="25">#REF!</definedName>
    <definedName name="GUIL" localSheetId="30">#REF!</definedName>
    <definedName name="GUIL" localSheetId="31">#REF!</definedName>
    <definedName name="GUIL" localSheetId="36">#REF!</definedName>
    <definedName name="GUIL" localSheetId="37">#REF!</definedName>
    <definedName name="GUIL" localSheetId="39">#REF!</definedName>
    <definedName name="GUIL" localSheetId="40">#REF!</definedName>
    <definedName name="GUIL" localSheetId="41">#REF!</definedName>
    <definedName name="GUIL" localSheetId="46">#REF!</definedName>
    <definedName name="GUIL" localSheetId="47">#REF!</definedName>
    <definedName name="GUIL" localSheetId="48">#REF!</definedName>
    <definedName name="GUIL" localSheetId="49">#REF!</definedName>
    <definedName name="GUIL" localSheetId="52">#REF!</definedName>
    <definedName name="GUIL" localSheetId="53">#REF!</definedName>
    <definedName name="GUIL" localSheetId="64">#REF!</definedName>
    <definedName name="GUIL" localSheetId="65">#REF!</definedName>
    <definedName name="GUIL">#REF!</definedName>
    <definedName name="GUIL1" localSheetId="67">#REF!</definedName>
    <definedName name="GUIL1" localSheetId="68">#REF!</definedName>
    <definedName name="GUIL1" localSheetId="69">#REF!</definedName>
    <definedName name="GUIL1" localSheetId="70">#REF!</definedName>
    <definedName name="GUIL1" localSheetId="72">#REF!</definedName>
    <definedName name="GUIL1" localSheetId="73">#REF!</definedName>
    <definedName name="GUIL1" localSheetId="74">#REF!</definedName>
    <definedName name="GUIL1" localSheetId="11">#REF!</definedName>
    <definedName name="GUIL1" localSheetId="12">#REF!</definedName>
    <definedName name="GUIL1" localSheetId="23">#REF!</definedName>
    <definedName name="GUIL1" localSheetId="26">#REF!</definedName>
    <definedName name="GUIL1" localSheetId="27">#REF!</definedName>
    <definedName name="GUIL1" localSheetId="10">#REF!</definedName>
    <definedName name="GUIL1" localSheetId="38">#REF!</definedName>
    <definedName name="GUIL1" localSheetId="25">#REF!</definedName>
    <definedName name="GUIL1" localSheetId="30">#REF!</definedName>
    <definedName name="GUIL1" localSheetId="31">#REF!</definedName>
    <definedName name="GUIL1" localSheetId="36">#REF!</definedName>
    <definedName name="GUIL1" localSheetId="37">#REF!</definedName>
    <definedName name="GUIL1" localSheetId="39">#REF!</definedName>
    <definedName name="GUIL1" localSheetId="40">#REF!</definedName>
    <definedName name="GUIL1" localSheetId="41">#REF!</definedName>
    <definedName name="GUIL1" localSheetId="46">#REF!</definedName>
    <definedName name="GUIL1" localSheetId="47">#REF!</definedName>
    <definedName name="GUIL1" localSheetId="48">#REF!</definedName>
    <definedName name="GUIL1" localSheetId="49">#REF!</definedName>
    <definedName name="GUIL1" localSheetId="52">#REF!</definedName>
    <definedName name="GUIL1" localSheetId="53">#REF!</definedName>
    <definedName name="GUIL1" localSheetId="64">#REF!</definedName>
    <definedName name="GUIL1" localSheetId="65">#REF!</definedName>
    <definedName name="GUIL1">#REF!</definedName>
    <definedName name="GYEAR2021" localSheetId="67">[106]Gold!$B$583:$J$583</definedName>
    <definedName name="GYEAR2021" localSheetId="68">[106]Gold!$B$583:$J$583</definedName>
    <definedName name="GYEAR2021" localSheetId="69">[106]Gold!$B$583:$J$583</definedName>
    <definedName name="GYEAR2021" localSheetId="70">[106]Gold!$B$583:$J$583</definedName>
    <definedName name="GYEAR2021" localSheetId="72">[106]Gold!$B$583:$J$583</definedName>
    <definedName name="GYEAR2021" localSheetId="73">[106]Gold!$B$583:$J$583</definedName>
    <definedName name="GYEAR2021" localSheetId="74">[106]Gold!$B$583:$J$583</definedName>
    <definedName name="GYEAR2021" localSheetId="11">#REF!</definedName>
    <definedName name="GYEAR2021" localSheetId="10">#REF!</definedName>
    <definedName name="GYEAR2021" localSheetId="38">#REF!</definedName>
    <definedName name="GYEAR2021" localSheetId="36">[107]Gold!$B$583:$J$583</definedName>
    <definedName name="GYEAR2021" localSheetId="39">#REF!</definedName>
    <definedName name="GYEAR2021" localSheetId="40">[106]Gold!$B$583:$J$583</definedName>
    <definedName name="GYEAR2021" localSheetId="41">[106]Gold!$B$583:$J$583</definedName>
    <definedName name="GYEAR2021" localSheetId="46">[106]Gold!$B$583:$J$583</definedName>
    <definedName name="GYEAR2021" localSheetId="51">#REF!</definedName>
    <definedName name="GYEAR2021" localSheetId="52">[106]Gold!$B$583:$J$583</definedName>
    <definedName name="GYEAR2021" localSheetId="53">[106]Gold!$B$583:$J$583</definedName>
    <definedName name="GYEAR2021" localSheetId="64">[106]Gold!$B$583:$J$583</definedName>
    <definedName name="GYEAR2021" localSheetId="65">[106]Gold!$B$583:$J$583</definedName>
    <definedName name="GYEAR2021" localSheetId="66">[106]Gold!$B$583:$J$583</definedName>
    <definedName name="GYEAR2021">#REF!</definedName>
    <definedName name="GYEAR2022" localSheetId="67">[106]Gold!$K$583:$U$583</definedName>
    <definedName name="GYEAR2022" localSheetId="68">[106]Gold!$K$583:$U$583</definedName>
    <definedName name="GYEAR2022" localSheetId="69">[106]Gold!$K$583:$U$583</definedName>
    <definedName name="GYEAR2022" localSheetId="70">[106]Gold!$K$583:$U$583</definedName>
    <definedName name="GYEAR2022" localSheetId="72">[106]Gold!$K$583:$U$583</definedName>
    <definedName name="GYEAR2022" localSheetId="73">[106]Gold!$K$583:$U$583</definedName>
    <definedName name="GYEAR2022" localSheetId="74">[106]Gold!$K$583:$U$583</definedName>
    <definedName name="GYEAR2022" localSheetId="11">#REF!</definedName>
    <definedName name="GYEAR2022" localSheetId="10">#REF!</definedName>
    <definedName name="GYEAR2022" localSheetId="38">#REF!</definedName>
    <definedName name="GYEAR2022" localSheetId="36">[107]Gold!$K$583:$U$583</definedName>
    <definedName name="GYEAR2022" localSheetId="39">#REF!</definedName>
    <definedName name="GYEAR2022" localSheetId="40">[106]Gold!$K$583:$U$583</definedName>
    <definedName name="GYEAR2022" localSheetId="41">[106]Gold!$K$583:$U$583</definedName>
    <definedName name="GYEAR2022" localSheetId="46">[106]Gold!$K$583:$U$583</definedName>
    <definedName name="GYEAR2022" localSheetId="51">#REF!</definedName>
    <definedName name="GYEAR2022" localSheetId="52">[106]Gold!$K$583:$U$583</definedName>
    <definedName name="GYEAR2022" localSheetId="53">[106]Gold!$K$583:$U$583</definedName>
    <definedName name="GYEAR2022" localSheetId="64">[106]Gold!$K$583:$U$583</definedName>
    <definedName name="GYEAR2022" localSheetId="65">[106]Gold!$K$583:$U$583</definedName>
    <definedName name="GYEAR2022" localSheetId="66">[106]Gold!$K$583:$U$583</definedName>
    <definedName name="GYEAR2022">#REF!</definedName>
    <definedName name="gyu" localSheetId="67" hidden="1">{"Tab1",#N/A,FALSE,"P";"Tab2",#N/A,FALSE,"P"}</definedName>
    <definedName name="gyu" localSheetId="68" hidden="1">{"Tab1",#N/A,FALSE,"P";"Tab2",#N/A,FALSE,"P"}</definedName>
    <definedName name="gyu" localSheetId="69" hidden="1">{"Tab1",#N/A,FALSE,"P";"Tab2",#N/A,FALSE,"P"}</definedName>
    <definedName name="gyu" localSheetId="70" hidden="1">{"Tab1",#N/A,FALSE,"P";"Tab2",#N/A,FALSE,"P"}</definedName>
    <definedName name="gyu" localSheetId="72" hidden="1">{"Tab1",#N/A,FALSE,"P";"Tab2",#N/A,FALSE,"P"}</definedName>
    <definedName name="gyu" localSheetId="73" hidden="1">{"Tab1",#N/A,FALSE,"P";"Tab2",#N/A,FALSE,"P"}</definedName>
    <definedName name="gyu" localSheetId="74" hidden="1">{"Tab1",#N/A,FALSE,"P";"Tab2",#N/A,FALSE,"P"}</definedName>
    <definedName name="gyu" localSheetId="11" hidden="1">{"Tab1",#N/A,FALSE,"P";"Tab2",#N/A,FALSE,"P"}</definedName>
    <definedName name="gyu" localSheetId="12" hidden="1">{"Tab1",#N/A,FALSE,"P";"Tab2",#N/A,FALSE,"P"}</definedName>
    <definedName name="gyu" localSheetId="13" hidden="1">{"Tab1",#N/A,FALSE,"P";"Tab2",#N/A,FALSE,"P"}</definedName>
    <definedName name="gyu" localSheetId="23" hidden="1">{"Tab1",#N/A,FALSE,"P";"Tab2",#N/A,FALSE,"P"}</definedName>
    <definedName name="gyu" localSheetId="24" hidden="1">{"Tab1",#N/A,FALSE,"P";"Tab2",#N/A,FALSE,"P"}</definedName>
    <definedName name="gyu" localSheetId="26" hidden="1">{"Tab1",#N/A,FALSE,"P";"Tab2",#N/A,FALSE,"P"}</definedName>
    <definedName name="gyu" localSheetId="27" hidden="1">{"Tab1",#N/A,FALSE,"P";"Tab2",#N/A,FALSE,"P"}</definedName>
    <definedName name="gyu" localSheetId="42" hidden="1">{"Tab1",#N/A,FALSE,"P";"Tab2",#N/A,FALSE,"P"}</definedName>
    <definedName name="gyu" localSheetId="6" hidden="1">{"Tab1",#N/A,FALSE,"P";"Tab2",#N/A,FALSE,"P"}</definedName>
    <definedName name="gyu" localSheetId="7" hidden="1">{"Tab1",#N/A,FALSE,"P";"Tab2",#N/A,FALSE,"P"}</definedName>
    <definedName name="gyu" localSheetId="10" hidden="1">{"Tab1",#N/A,FALSE,"P";"Tab2",#N/A,FALSE,"P"}</definedName>
    <definedName name="gyu" localSheetId="38" hidden="1">{"Tab1",#N/A,FALSE,"P";"Tab2",#N/A,FALSE,"P"}</definedName>
    <definedName name="gyu" localSheetId="25" hidden="1">{"Tab1",#N/A,FALSE,"P";"Tab2",#N/A,FALSE,"P"}</definedName>
    <definedName name="gyu" localSheetId="28" hidden="1">{"Tab1",#N/A,FALSE,"P";"Tab2",#N/A,FALSE,"P"}</definedName>
    <definedName name="gyu" localSheetId="30" hidden="1">{"Tab1",#N/A,FALSE,"P";"Tab2",#N/A,FALSE,"P"}</definedName>
    <definedName name="gyu" localSheetId="31" hidden="1">{"Tab1",#N/A,FALSE,"P";"Tab2",#N/A,FALSE,"P"}</definedName>
    <definedName name="gyu" localSheetId="32" hidden="1">{"Tab1",#N/A,FALSE,"P";"Tab2",#N/A,FALSE,"P"}</definedName>
    <definedName name="gyu" localSheetId="33" hidden="1">{"Tab1",#N/A,FALSE,"P";"Tab2",#N/A,FALSE,"P"}</definedName>
    <definedName name="gyu" localSheetId="34" hidden="1">{"Tab1",#N/A,FALSE,"P";"Tab2",#N/A,FALSE,"P"}</definedName>
    <definedName name="gyu" localSheetId="35" hidden="1">{"Tab1",#N/A,FALSE,"P";"Tab2",#N/A,FALSE,"P"}</definedName>
    <definedName name="gyu" localSheetId="36" hidden="1">{"Tab1",#N/A,FALSE,"P";"Tab2",#N/A,FALSE,"P"}</definedName>
    <definedName name="gyu" localSheetId="37" hidden="1">{"Tab1",#N/A,FALSE,"P";"Tab2",#N/A,FALSE,"P"}</definedName>
    <definedName name="gyu" localSheetId="39" hidden="1">{"Tab1",#N/A,FALSE,"P";"Tab2",#N/A,FALSE,"P"}</definedName>
    <definedName name="gyu" localSheetId="40" hidden="1">{"Tab1",#N/A,FALSE,"P";"Tab2",#N/A,FALSE,"P"}</definedName>
    <definedName name="gyu" localSheetId="41" hidden="1">{"Tab1",#N/A,FALSE,"P";"Tab2",#N/A,FALSE,"P"}</definedName>
    <definedName name="gyu" localSheetId="46" hidden="1">{"Tab1",#N/A,FALSE,"P";"Tab2",#N/A,FALSE,"P"}</definedName>
    <definedName name="gyu" localSheetId="47" hidden="1">{"Tab1",#N/A,FALSE,"P";"Tab2",#N/A,FALSE,"P"}</definedName>
    <definedName name="gyu" localSheetId="48" hidden="1">{"Tab1",#N/A,FALSE,"P";"Tab2",#N/A,FALSE,"P"}</definedName>
    <definedName name="gyu" localSheetId="49" hidden="1">{"Tab1",#N/A,FALSE,"P";"Tab2",#N/A,FALSE,"P"}</definedName>
    <definedName name="gyu" localSheetId="50" hidden="1">{"Tab1",#N/A,FALSE,"P";"Tab2",#N/A,FALSE,"P"}</definedName>
    <definedName name="gyu" localSheetId="51" hidden="1">{"Tab1",#N/A,FALSE,"P";"Tab2",#N/A,FALSE,"P"}</definedName>
    <definedName name="gyu" localSheetId="52" hidden="1">{"Tab1",#N/A,FALSE,"P";"Tab2",#N/A,FALSE,"P"}</definedName>
    <definedName name="gyu" localSheetId="53" hidden="1">{"Tab1",#N/A,FALSE,"P";"Tab2",#N/A,FALSE,"P"}</definedName>
    <definedName name="gyu" localSheetId="64" hidden="1">{"Tab1",#N/A,FALSE,"P";"Tab2",#N/A,FALSE,"P"}</definedName>
    <definedName name="gyu" localSheetId="65" hidden="1">{"Tab1",#N/A,FALSE,"P";"Tab2",#N/A,FALSE,"P"}</definedName>
    <definedName name="gyu" localSheetId="66" hidden="1">{"Tab1",#N/A,FALSE,"P";"Tab2",#N/A,FALSE,"P"}</definedName>
    <definedName name="gyu" hidden="1">{"Tab1",#N/A,FALSE,"P";"Tab2",#N/A,FALSE,"P"}</definedName>
    <definedName name="h" localSheetId="67" hidden="1">#REF!</definedName>
    <definedName name="h" localSheetId="68" hidden="1">#REF!</definedName>
    <definedName name="h" localSheetId="69" hidden="1">#REF!</definedName>
    <definedName name="h" localSheetId="70" hidden="1">#REF!</definedName>
    <definedName name="h" localSheetId="72" hidden="1">#REF!</definedName>
    <definedName name="h" localSheetId="73" hidden="1">#REF!</definedName>
    <definedName name="h" localSheetId="74" hidden="1">#REF!</definedName>
    <definedName name="h" localSheetId="11" hidden="1">#REF!</definedName>
    <definedName name="h" localSheetId="12" hidden="1">#REF!</definedName>
    <definedName name="h" localSheetId="13" hidden="1">#REF!</definedName>
    <definedName name="h" localSheetId="23" hidden="1">#REF!</definedName>
    <definedName name="h" localSheetId="24" hidden="1">#REF!</definedName>
    <definedName name="h" localSheetId="26" hidden="1">#REF!</definedName>
    <definedName name="h" localSheetId="27" hidden="1">#REF!</definedName>
    <definedName name="h" localSheetId="42" hidden="1">#REF!</definedName>
    <definedName name="h" localSheetId="10" hidden="1">#REF!</definedName>
    <definedName name="h" localSheetId="38" hidden="1">#REF!</definedName>
    <definedName name="h" localSheetId="25" hidden="1">#REF!</definedName>
    <definedName name="h" localSheetId="30" hidden="1">#REF!</definedName>
    <definedName name="h" localSheetId="31" hidden="1">#REF!</definedName>
    <definedName name="h" localSheetId="34" hidden="1">#REF!</definedName>
    <definedName name="h" localSheetId="36" hidden="1">#REF!</definedName>
    <definedName name="h" localSheetId="37" hidden="1">#REF!</definedName>
    <definedName name="h" localSheetId="39" hidden="1">#REF!</definedName>
    <definedName name="h" localSheetId="40" hidden="1">#REF!</definedName>
    <definedName name="h" localSheetId="41" hidden="1">#REF!</definedName>
    <definedName name="h" localSheetId="46" hidden="1">#REF!</definedName>
    <definedName name="h" localSheetId="47" hidden="1">#REF!</definedName>
    <definedName name="h" localSheetId="48" hidden="1">#REF!</definedName>
    <definedName name="h" localSheetId="49" hidden="1">#REF!</definedName>
    <definedName name="h" localSheetId="52" hidden="1">#REF!</definedName>
    <definedName name="h" localSheetId="53" hidden="1">#REF!</definedName>
    <definedName name="h" localSheetId="64" hidden="1">#REF!</definedName>
    <definedName name="h" localSheetId="65" hidden="1">#REF!</definedName>
    <definedName name="h" localSheetId="66" hidden="1">#REF!</definedName>
    <definedName name="h" hidden="1">#REF!</definedName>
    <definedName name="hdhdfghdf" localSheetId="67" hidden="1">{"Minpmon",#N/A,FALSE,"Monthinput"}</definedName>
    <definedName name="hdhdfghdf" localSheetId="68" hidden="1">{"Minpmon",#N/A,FALSE,"Monthinput"}</definedName>
    <definedName name="hdhdfghdf" localSheetId="69" hidden="1">{"Minpmon",#N/A,FALSE,"Monthinput"}</definedName>
    <definedName name="hdhdfghdf" localSheetId="70" hidden="1">{"Minpmon",#N/A,FALSE,"Monthinput"}</definedName>
    <definedName name="hdhdfghdf" localSheetId="72" hidden="1">{"Minpmon",#N/A,FALSE,"Monthinput"}</definedName>
    <definedName name="hdhdfghdf" localSheetId="73" hidden="1">{"Minpmon",#N/A,FALSE,"Monthinput"}</definedName>
    <definedName name="hdhdfghdf" localSheetId="74" hidden="1">{"Minpmon",#N/A,FALSE,"Monthinput"}</definedName>
    <definedName name="hdhdfghdf" localSheetId="11" hidden="1">{"Minpmon",#N/A,FALSE,"Monthinput"}</definedName>
    <definedName name="hdhdfghdf" localSheetId="12" hidden="1">{"Minpmon",#N/A,FALSE,"Monthinput"}</definedName>
    <definedName name="hdhdfghdf" localSheetId="13" hidden="1">{"Minpmon",#N/A,FALSE,"Monthinput"}</definedName>
    <definedName name="hdhdfghdf" localSheetId="6" hidden="1">{"Minpmon",#N/A,FALSE,"Monthinput"}</definedName>
    <definedName name="hdhdfghdf" localSheetId="7" hidden="1">{"Minpmon",#N/A,FALSE,"Monthinput"}</definedName>
    <definedName name="hdhdfghdf" localSheetId="10" hidden="1">{"Minpmon",#N/A,FALSE,"Monthinput"}</definedName>
    <definedName name="hdhdfghdf" localSheetId="38" hidden="1">{"Minpmon",#N/A,FALSE,"Monthinput"}</definedName>
    <definedName name="hdhdfghdf" localSheetId="28" hidden="1">{"Minpmon",#N/A,FALSE,"Monthinput"}</definedName>
    <definedName name="hdhdfghdf" localSheetId="30" hidden="1">{"Minpmon",#N/A,FALSE,"Monthinput"}</definedName>
    <definedName name="hdhdfghdf" localSheetId="39" hidden="1">{"Minpmon",#N/A,FALSE,"Monthinput"}</definedName>
    <definedName name="hdhdfghdf" localSheetId="40" hidden="1">{"Minpmon",#N/A,FALSE,"Monthinput"}</definedName>
    <definedName name="hdhdfghdf" localSheetId="41" hidden="1">{"Minpmon",#N/A,FALSE,"Monthinput"}</definedName>
    <definedName name="hdhdfghdf" localSheetId="46" hidden="1">{"Minpmon",#N/A,FALSE,"Monthinput"}</definedName>
    <definedName name="hdhdfghdf" localSheetId="47" hidden="1">{"Minpmon",#N/A,FALSE,"Monthinput"}</definedName>
    <definedName name="hdhdfghdf" localSheetId="51" hidden="1">{"Minpmon",#N/A,FALSE,"Monthinput"}</definedName>
    <definedName name="hdhdfghdf" localSheetId="52" hidden="1">{"Minpmon",#N/A,FALSE,"Monthinput"}</definedName>
    <definedName name="hdhdfghdf" localSheetId="53" hidden="1">{"Minpmon",#N/A,FALSE,"Monthinput"}</definedName>
    <definedName name="hdhdfghdf" localSheetId="64" hidden="1">{"Minpmon",#N/A,FALSE,"Monthinput"}</definedName>
    <definedName name="hdhdfghdf" localSheetId="65" hidden="1">{"Minpmon",#N/A,FALSE,"Monthinput"}</definedName>
    <definedName name="hdhdfghdf" localSheetId="66" hidden="1">{"Minpmon",#N/A,FALSE,"Monthinput"}</definedName>
    <definedName name="hdhdfghdf" hidden="1">{"Minpmon",#N/A,FALSE,"Monthinput"}</definedName>
    <definedName name="HEADING" localSheetId="67">#REF!</definedName>
    <definedName name="HEADING" localSheetId="68">#REF!</definedName>
    <definedName name="HEADING" localSheetId="69">#REF!</definedName>
    <definedName name="HEADING" localSheetId="70">#REF!</definedName>
    <definedName name="HEADING" localSheetId="72">#REF!</definedName>
    <definedName name="HEADING" localSheetId="73">#REF!</definedName>
    <definedName name="HEADING" localSheetId="74">#REF!</definedName>
    <definedName name="HEADING" localSheetId="11">#REF!</definedName>
    <definedName name="Heading" localSheetId="12">#REF!</definedName>
    <definedName name="HEADING" localSheetId="13">#REF!</definedName>
    <definedName name="HEADING" localSheetId="23">#REF!</definedName>
    <definedName name="HEADING" localSheetId="24">#REF!</definedName>
    <definedName name="HEADING" localSheetId="26">#REF!</definedName>
    <definedName name="HEADING" localSheetId="10">#REF!</definedName>
    <definedName name="HEADING" localSheetId="38">#REF!</definedName>
    <definedName name="HEADING" localSheetId="25">#REF!</definedName>
    <definedName name="HEADING" localSheetId="30">#REF!</definedName>
    <definedName name="HEADING" localSheetId="31">#REF!</definedName>
    <definedName name="HEADING" localSheetId="36">#REF!</definedName>
    <definedName name="HEADING" localSheetId="37">#REF!</definedName>
    <definedName name="HEADING" localSheetId="39">#REF!</definedName>
    <definedName name="HEADING" localSheetId="40">#REF!</definedName>
    <definedName name="HEADING" localSheetId="41">#REF!</definedName>
    <definedName name="HEADING" localSheetId="46">#REF!</definedName>
    <definedName name="HEADING" localSheetId="47">#REF!</definedName>
    <definedName name="HEADING" localSheetId="52">#REF!</definedName>
    <definedName name="HEADING" localSheetId="53">#REF!</definedName>
    <definedName name="HEADING" localSheetId="64">#REF!</definedName>
    <definedName name="HEADING" localSheetId="65">#REF!</definedName>
    <definedName name="HEADING" localSheetId="66">#REF!</definedName>
    <definedName name="HEADING">#REF!</definedName>
    <definedName name="Heading2" localSheetId="67">#REF!</definedName>
    <definedName name="Heading2" localSheetId="68">#REF!</definedName>
    <definedName name="Heading2" localSheetId="69">#REF!</definedName>
    <definedName name="Heading2" localSheetId="70">#REF!</definedName>
    <definedName name="Heading2" localSheetId="72">#REF!</definedName>
    <definedName name="Heading2" localSheetId="73">#REF!</definedName>
    <definedName name="Heading2" localSheetId="74">#REF!</definedName>
    <definedName name="Heading2" localSheetId="11">#REF!</definedName>
    <definedName name="Heading2" localSheetId="12">#REF!</definedName>
    <definedName name="Heading2" localSheetId="13">#REF!</definedName>
    <definedName name="Heading2" localSheetId="10">#REF!</definedName>
    <definedName name="Heading2" localSheetId="38">#REF!</definedName>
    <definedName name="Heading2" localSheetId="39">#REF!</definedName>
    <definedName name="Heading2" localSheetId="40">#REF!</definedName>
    <definedName name="Heading2" localSheetId="41">#REF!</definedName>
    <definedName name="Heading2" localSheetId="46">#REF!</definedName>
    <definedName name="Heading2" localSheetId="52">#REF!</definedName>
    <definedName name="Heading2" localSheetId="64">#REF!</definedName>
    <definedName name="Heading2" localSheetId="65">#REF!</definedName>
    <definedName name="Heading2">#REF!</definedName>
    <definedName name="Heading39" localSheetId="11">#REF!</definedName>
    <definedName name="Heading39" localSheetId="12">#REF!</definedName>
    <definedName name="Heading39" localSheetId="23">#REF!</definedName>
    <definedName name="Heading39" localSheetId="24">#REF!</definedName>
    <definedName name="Heading39" localSheetId="26">#REF!</definedName>
    <definedName name="Heading39" localSheetId="10">#REF!</definedName>
    <definedName name="Heading39" localSheetId="38">#REF!</definedName>
    <definedName name="Heading39" localSheetId="25">#REF!</definedName>
    <definedName name="Heading39" localSheetId="39">#REF!</definedName>
    <definedName name="Heading39" localSheetId="46">'[54]shared data'!$A$1:$G$5</definedName>
    <definedName name="Heading39" localSheetId="51">#REF!</definedName>
    <definedName name="Heading39" localSheetId="52">#REF!</definedName>
    <definedName name="Heading39" localSheetId="66">'[54]shared data'!$A$1:$G$5</definedName>
    <definedName name="Heading39">#REF!</definedName>
    <definedName name="hfhf" localSheetId="67">#REF!</definedName>
    <definedName name="hfhf" localSheetId="68">#REF!</definedName>
    <definedName name="hfhf" localSheetId="69">#REF!</definedName>
    <definedName name="hfhf" localSheetId="70">#REF!</definedName>
    <definedName name="hfhf" localSheetId="72">#REF!</definedName>
    <definedName name="hfhf" localSheetId="73">#REF!</definedName>
    <definedName name="hfhf" localSheetId="74">#REF!</definedName>
    <definedName name="hfhf" localSheetId="11">#REF!</definedName>
    <definedName name="hfhf" localSheetId="12">#REF!</definedName>
    <definedName name="hfhf" localSheetId="13">#REF!</definedName>
    <definedName name="hfhf" localSheetId="23">#REF!</definedName>
    <definedName name="hfhf" localSheetId="24">#REF!</definedName>
    <definedName name="hfhf" localSheetId="26">#REF!</definedName>
    <definedName name="hfhf" localSheetId="27">#REF!</definedName>
    <definedName name="hfhf" localSheetId="42">#REF!</definedName>
    <definedName name="hfhf" localSheetId="10">#REF!</definedName>
    <definedName name="hfhf" localSheetId="38">#REF!</definedName>
    <definedName name="hfhf" localSheetId="25">#REF!</definedName>
    <definedName name="hfhf" localSheetId="30">#REF!</definedName>
    <definedName name="hfhf" localSheetId="31">#REF!</definedName>
    <definedName name="hfhf" localSheetId="34">#REF!</definedName>
    <definedName name="hfhf" localSheetId="36">#REF!</definedName>
    <definedName name="hfhf" localSheetId="37">#REF!</definedName>
    <definedName name="hfhf" localSheetId="39">#REF!</definedName>
    <definedName name="hfhf" localSheetId="40">#REF!</definedName>
    <definedName name="hfhf" localSheetId="41">#REF!</definedName>
    <definedName name="hfhf" localSheetId="46">#REF!</definedName>
    <definedName name="hfhf" localSheetId="47">#REF!</definedName>
    <definedName name="hfhf" localSheetId="52">#REF!</definedName>
    <definedName name="hfhf" localSheetId="53">#REF!</definedName>
    <definedName name="hfhf" localSheetId="64">#REF!</definedName>
    <definedName name="hfhf" localSheetId="65">#REF!</definedName>
    <definedName name="hfhf" localSheetId="66">#REF!</definedName>
    <definedName name="hfhf">#REF!</definedName>
    <definedName name="hfhfhf" localSheetId="67" hidden="1">'[108]Fax a enviar'!#REF!</definedName>
    <definedName name="hfhfhf" localSheetId="68" hidden="1">'[108]Fax a enviar'!#REF!</definedName>
    <definedName name="hfhfhf" localSheetId="69" hidden="1">'[108]Fax a enviar'!#REF!</definedName>
    <definedName name="hfhfhf" localSheetId="70" hidden="1">'[108]Fax a enviar'!#REF!</definedName>
    <definedName name="hfhfhf" localSheetId="72" hidden="1">'[108]Fax a enviar'!#REF!</definedName>
    <definedName name="hfhfhf" localSheetId="73" hidden="1">'[108]Fax a enviar'!#REF!</definedName>
    <definedName name="hfhfhf" localSheetId="74" hidden="1">'[108]Fax a enviar'!#REF!</definedName>
    <definedName name="hfhfhf" localSheetId="11" hidden="1">#REF!</definedName>
    <definedName name="hfhfhf" localSheetId="23" hidden="1">#REF!</definedName>
    <definedName name="hfhfhf" localSheetId="24" hidden="1">#REF!</definedName>
    <definedName name="hfhfhf" localSheetId="26" hidden="1">#REF!</definedName>
    <definedName name="hfhfhf" localSheetId="42" hidden="1">'[108]Fax a enviar'!#REF!</definedName>
    <definedName name="hfhfhf" localSheetId="10" hidden="1">#REF!</definedName>
    <definedName name="hfhfhf" localSheetId="38" hidden="1">#REF!</definedName>
    <definedName name="hfhfhf" localSheetId="25" hidden="1">#REF!</definedName>
    <definedName name="hfhfhf" localSheetId="30" hidden="1">'[108]Fax a enviar'!#REF!</definedName>
    <definedName name="hfhfhf" localSheetId="34" hidden="1">#REF!</definedName>
    <definedName name="hfhfhf" localSheetId="39" hidden="1">#REF!</definedName>
    <definedName name="hfhfhf" localSheetId="41" hidden="1">'[108]Fax a enviar'!#REF!</definedName>
    <definedName name="hfhfhf" localSheetId="46" hidden="1">'[108]Fax a enviar'!#REF!</definedName>
    <definedName name="hfhfhf" localSheetId="47" hidden="1">#REF!</definedName>
    <definedName name="hfhfhf" localSheetId="48" hidden="1">#REF!</definedName>
    <definedName name="hfhfhf" localSheetId="49" hidden="1">#REF!</definedName>
    <definedName name="hfhfhf" localSheetId="51" hidden="1">#REF!</definedName>
    <definedName name="hfhfhf" localSheetId="52" hidden="1">#REF!</definedName>
    <definedName name="hfhfhf" localSheetId="64" hidden="1">'[108]Fax a enviar'!#REF!</definedName>
    <definedName name="hfhfhf" localSheetId="65" hidden="1">'[108]Fax a enviar'!#REF!</definedName>
    <definedName name="hfhfhf" localSheetId="66" hidden="1">'[108]Fax a enviar'!#REF!</definedName>
    <definedName name="hfhfhf" hidden="1">#REF!</definedName>
    <definedName name="hhh" localSheetId="67" hidden="1">'[137]J(Priv.Cap)'!#REF!</definedName>
    <definedName name="hhh" localSheetId="68" hidden="1">'[137]J(Priv.Cap)'!#REF!</definedName>
    <definedName name="hhh" localSheetId="69" hidden="1">'[137]J(Priv.Cap)'!#REF!</definedName>
    <definedName name="hhh" localSheetId="70" hidden="1">'[137]J(Priv.Cap)'!#REF!</definedName>
    <definedName name="hhh" localSheetId="72" hidden="1">'[137]J(Priv.Cap)'!#REF!</definedName>
    <definedName name="hhh" localSheetId="73" hidden="1">'[137]J(Priv.Cap)'!#REF!</definedName>
    <definedName name="hhh" localSheetId="74" hidden="1">'[137]J(Priv.Cap)'!#REF!</definedName>
    <definedName name="hhh" localSheetId="11" hidden="1">#REF!</definedName>
    <definedName name="hhh" localSheetId="12" hidden="1">{"Minpmon",#N/A,FALSE,"Monthinput"}</definedName>
    <definedName name="hhh" localSheetId="23" hidden="1">#REF!</definedName>
    <definedName name="hhh" localSheetId="24" hidden="1">#REF!</definedName>
    <definedName name="hhh" localSheetId="26" hidden="1">#REF!</definedName>
    <definedName name="hhh" localSheetId="42" hidden="1">'[137]J(Priv.Cap)'!#REF!</definedName>
    <definedName name="hhh" localSheetId="10" hidden="1">#REF!</definedName>
    <definedName name="hhh" localSheetId="38" hidden="1">#REF!</definedName>
    <definedName name="hhh" localSheetId="25" hidden="1">#REF!</definedName>
    <definedName name="hhh" localSheetId="30" hidden="1">'[137]J(Priv.Cap)'!#REF!</definedName>
    <definedName name="hhh" localSheetId="34" hidden="1">#REF!</definedName>
    <definedName name="hhh" localSheetId="39" hidden="1">#REF!</definedName>
    <definedName name="hhh" localSheetId="41" hidden="1">'[137]J(Priv.Cap)'!#REF!</definedName>
    <definedName name="hhh" localSheetId="46" hidden="1">'[137]J(Priv.Cap)'!#REF!</definedName>
    <definedName name="hhh" localSheetId="47" hidden="1">#REF!</definedName>
    <definedName name="hhh" localSheetId="48" hidden="1">#REF!</definedName>
    <definedName name="hhh" localSheetId="49" hidden="1">#REF!</definedName>
    <definedName name="hhh" localSheetId="51" hidden="1">#REF!</definedName>
    <definedName name="hhh" localSheetId="52" hidden="1">#REF!</definedName>
    <definedName name="hhh" localSheetId="53" hidden="1">'[137]J(Priv.Cap)'!#REF!</definedName>
    <definedName name="hhh" localSheetId="64" hidden="1">'[137]J(Priv.Cap)'!#REF!</definedName>
    <definedName name="hhh" localSheetId="65" hidden="1">'[137]J(Priv.Cap)'!#REF!</definedName>
    <definedName name="hhh" localSheetId="66" hidden="1">'[137]J(Priv.Cap)'!#REF!</definedName>
    <definedName name="hhh" hidden="1">#REF!</definedName>
    <definedName name="HHHH" localSheetId="67" hidden="1">#REF!</definedName>
    <definedName name="HHHH" localSheetId="68" hidden="1">#REF!</definedName>
    <definedName name="HHHH" localSheetId="69" hidden="1">#REF!</definedName>
    <definedName name="HHHH" localSheetId="70" hidden="1">#REF!</definedName>
    <definedName name="HHHH" localSheetId="72" hidden="1">#REF!</definedName>
    <definedName name="HHHH" localSheetId="73" hidden="1">#REF!</definedName>
    <definedName name="HHHH" localSheetId="74" hidden="1">#REF!</definedName>
    <definedName name="HHHH" localSheetId="11" hidden="1">#REF!</definedName>
    <definedName name="hhhh" localSheetId="12">#N/A</definedName>
    <definedName name="HHHH" localSheetId="13" hidden="1">#REF!</definedName>
    <definedName name="HHHH" localSheetId="23" hidden="1">#REF!</definedName>
    <definedName name="HHHH" localSheetId="24" hidden="1">#REF!</definedName>
    <definedName name="HHHH" localSheetId="26" hidden="1">#REF!</definedName>
    <definedName name="HHHH" localSheetId="27" hidden="1">#REF!</definedName>
    <definedName name="HHHH" localSheetId="42" hidden="1">#REF!</definedName>
    <definedName name="HHHH" localSheetId="10" hidden="1">#REF!</definedName>
    <definedName name="HHHH" localSheetId="38" hidden="1">#REF!</definedName>
    <definedName name="HHHH" localSheetId="25" hidden="1">#REF!</definedName>
    <definedName name="HHHH" localSheetId="30" hidden="1">#REF!</definedName>
    <definedName name="HHHH" localSheetId="31" hidden="1">#REF!</definedName>
    <definedName name="HHHH" localSheetId="34" hidden="1">#REF!</definedName>
    <definedName name="HHHH" localSheetId="36" hidden="1">#REF!</definedName>
    <definedName name="HHHH" localSheetId="37" hidden="1">#REF!</definedName>
    <definedName name="HHHH" localSheetId="39" hidden="1">#REF!</definedName>
    <definedName name="HHHH" localSheetId="40" hidden="1">#REF!</definedName>
    <definedName name="HHHH" localSheetId="41" hidden="1">#REF!</definedName>
    <definedName name="HHHH" localSheetId="46" hidden="1">#REF!</definedName>
    <definedName name="HHHH" localSheetId="47" hidden="1">#REF!</definedName>
    <definedName name="HHHH" localSheetId="48" hidden="1">#REF!</definedName>
    <definedName name="HHHH" localSheetId="49" hidden="1">#REF!</definedName>
    <definedName name="HHHH" localSheetId="52" hidden="1">#REF!</definedName>
    <definedName name="HHHH" localSheetId="53" hidden="1">#REF!</definedName>
    <definedName name="HHHH" localSheetId="64" hidden="1">#REF!</definedName>
    <definedName name="HHHH" localSheetId="65" hidden="1">#REF!</definedName>
    <definedName name="HHHH" localSheetId="66" hidden="1">#REF!</definedName>
    <definedName name="HHHH" hidden="1">#REF!</definedName>
    <definedName name="hhhhh" localSheetId="67" hidden="1">{"Tab1",#N/A,FALSE,"P";"Tab2",#N/A,FALSE,"P"}</definedName>
    <definedName name="hhhhh" localSheetId="68" hidden="1">{"Tab1",#N/A,FALSE,"P";"Tab2",#N/A,FALSE,"P"}</definedName>
    <definedName name="hhhhh" localSheetId="69" hidden="1">{"Tab1",#N/A,FALSE,"P";"Tab2",#N/A,FALSE,"P"}</definedName>
    <definedName name="hhhhh" localSheetId="70" hidden="1">{"Tab1",#N/A,FALSE,"P";"Tab2",#N/A,FALSE,"P"}</definedName>
    <definedName name="hhhhh" localSheetId="72" hidden="1">{"Tab1",#N/A,FALSE,"P";"Tab2",#N/A,FALSE,"P"}</definedName>
    <definedName name="hhhhh" localSheetId="73" hidden="1">{"Tab1",#N/A,FALSE,"P";"Tab2",#N/A,FALSE,"P"}</definedName>
    <definedName name="hhhhh" localSheetId="74" hidden="1">{"Tab1",#N/A,FALSE,"P";"Tab2",#N/A,FALSE,"P"}</definedName>
    <definedName name="hhhhh" localSheetId="11" hidden="1">{"Tab1",#N/A,FALSE,"P";"Tab2",#N/A,FALSE,"P"}</definedName>
    <definedName name="hhhhh" localSheetId="12" hidden="1">{"Tab1",#N/A,FALSE,"P";"Tab2",#N/A,FALSE,"P"}</definedName>
    <definedName name="hhhhh" localSheetId="13" hidden="1">{"Tab1",#N/A,FALSE,"P";"Tab2",#N/A,FALSE,"P"}</definedName>
    <definedName name="hhhhh" localSheetId="23" hidden="1">{"Tab1",#N/A,FALSE,"P";"Tab2",#N/A,FALSE,"P"}</definedName>
    <definedName name="hhhhh" localSheetId="24" hidden="1">{"Tab1",#N/A,FALSE,"P";"Tab2",#N/A,FALSE,"P"}</definedName>
    <definedName name="hhhhh" localSheetId="26" hidden="1">{"Tab1",#N/A,FALSE,"P";"Tab2",#N/A,FALSE,"P"}</definedName>
    <definedName name="hhhhh" localSheetId="27" hidden="1">{"Tab1",#N/A,FALSE,"P";"Tab2",#N/A,FALSE,"P"}</definedName>
    <definedName name="hhhhh" localSheetId="42" hidden="1">{"Tab1",#N/A,FALSE,"P";"Tab2",#N/A,FALSE,"P"}</definedName>
    <definedName name="hhhhh" localSheetId="6" hidden="1">{"Tab1",#N/A,FALSE,"P";"Tab2",#N/A,FALSE,"P"}</definedName>
    <definedName name="hhhhh" localSheetId="7" hidden="1">{"Tab1",#N/A,FALSE,"P";"Tab2",#N/A,FALSE,"P"}</definedName>
    <definedName name="hhhhh" localSheetId="10" hidden="1">{"Tab1",#N/A,FALSE,"P";"Tab2",#N/A,FALSE,"P"}</definedName>
    <definedName name="hhhhh" localSheetId="38" hidden="1">{"Tab1",#N/A,FALSE,"P";"Tab2",#N/A,FALSE,"P"}</definedName>
    <definedName name="hhhhh" localSheetId="25" hidden="1">{"Tab1",#N/A,FALSE,"P";"Tab2",#N/A,FALSE,"P"}</definedName>
    <definedName name="hhhhh" localSheetId="28" hidden="1">{"Tab1",#N/A,FALSE,"P";"Tab2",#N/A,FALSE,"P"}</definedName>
    <definedName name="hhhhh" localSheetId="30" hidden="1">{"Tab1",#N/A,FALSE,"P";"Tab2",#N/A,FALSE,"P"}</definedName>
    <definedName name="hhhhh" localSheetId="31" hidden="1">{"Tab1",#N/A,FALSE,"P";"Tab2",#N/A,FALSE,"P"}</definedName>
    <definedName name="hhhhh" localSheetId="32" hidden="1">{"Tab1",#N/A,FALSE,"P";"Tab2",#N/A,FALSE,"P"}</definedName>
    <definedName name="hhhhh" localSheetId="33" hidden="1">{"Tab1",#N/A,FALSE,"P";"Tab2",#N/A,FALSE,"P"}</definedName>
    <definedName name="hhhhh" localSheetId="34" hidden="1">{"Tab1",#N/A,FALSE,"P";"Tab2",#N/A,FALSE,"P"}</definedName>
    <definedName name="hhhhh" localSheetId="35" hidden="1">{"Tab1",#N/A,FALSE,"P";"Tab2",#N/A,FALSE,"P"}</definedName>
    <definedName name="hhhhh" localSheetId="36" hidden="1">{"Tab1",#N/A,FALSE,"P";"Tab2",#N/A,FALSE,"P"}</definedName>
    <definedName name="hhhhh" localSheetId="37" hidden="1">{"Tab1",#N/A,FALSE,"P";"Tab2",#N/A,FALSE,"P"}</definedName>
    <definedName name="hhhhh" localSheetId="39" hidden="1">{"Tab1",#N/A,FALSE,"P";"Tab2",#N/A,FALSE,"P"}</definedName>
    <definedName name="hhhhh" localSheetId="40" hidden="1">{"Tab1",#N/A,FALSE,"P";"Tab2",#N/A,FALSE,"P"}</definedName>
    <definedName name="hhhhh" localSheetId="41" hidden="1">{"Tab1",#N/A,FALSE,"P";"Tab2",#N/A,FALSE,"P"}</definedName>
    <definedName name="hhhhh" localSheetId="46" hidden="1">{"Tab1",#N/A,FALSE,"P";"Tab2",#N/A,FALSE,"P"}</definedName>
    <definedName name="hhhhh" localSheetId="47" hidden="1">{"Tab1",#N/A,FALSE,"P";"Tab2",#N/A,FALSE,"P"}</definedName>
    <definedName name="hhhhh" localSheetId="48" hidden="1">{"Tab1",#N/A,FALSE,"P";"Tab2",#N/A,FALSE,"P"}</definedName>
    <definedName name="hhhhh" localSheetId="49" hidden="1">{"Tab1",#N/A,FALSE,"P";"Tab2",#N/A,FALSE,"P"}</definedName>
    <definedName name="hhhhh" localSheetId="50" hidden="1">{"Tab1",#N/A,FALSE,"P";"Tab2",#N/A,FALSE,"P"}</definedName>
    <definedName name="hhhhh" localSheetId="51" hidden="1">{"Tab1",#N/A,FALSE,"P";"Tab2",#N/A,FALSE,"P"}</definedName>
    <definedName name="hhhhh" localSheetId="52" hidden="1">{"Tab1",#N/A,FALSE,"P";"Tab2",#N/A,FALSE,"P"}</definedName>
    <definedName name="hhhhh" localSheetId="53" hidden="1">{"Tab1",#N/A,FALSE,"P";"Tab2",#N/A,FALSE,"P"}</definedName>
    <definedName name="hhhhh" localSheetId="64" hidden="1">{"Tab1",#N/A,FALSE,"P";"Tab2",#N/A,FALSE,"P"}</definedName>
    <definedName name="hhhhh" localSheetId="65" hidden="1">{"Tab1",#N/A,FALSE,"P";"Tab2",#N/A,FALSE,"P"}</definedName>
    <definedName name="hhhhh" localSheetId="66" hidden="1">{"Tab1",#N/A,FALSE,"P";"Tab2",#N/A,FALSE,"P"}</definedName>
    <definedName name="hhhhh" hidden="1">{"Tab1",#N/A,FALSE,"P";"Tab2",#N/A,FALSE,"P"}</definedName>
    <definedName name="hhhhhh" localSheetId="67" hidden="1">{"bop94-99",#N/A,FALSE,"BOP";"bgdp94-99",#N/A,FALSE,"BOPGDP";"exp94-99",#N/A,FALSE,"EXP";"imp94-99",#N/A,FALSE,"IMP";"tt9499",#N/A,FALSE,"TT";"ss94-99",#N/A,FALSE,"SERV";"tran94-99",#N/A,FALSE,"TRAN";"dis95-98",#N/A,FALSE,"DISB";"amor94-99",#N/A,FALSE,"AMOR";"int94-98",#N/A,FALSE,"INT";"debt94-99",#N/A,FALSE,"DEBT"}</definedName>
    <definedName name="hhhhhh" localSheetId="68" hidden="1">{"bop94-99",#N/A,FALSE,"BOP";"bgdp94-99",#N/A,FALSE,"BOPGDP";"exp94-99",#N/A,FALSE,"EXP";"imp94-99",#N/A,FALSE,"IMP";"tt9499",#N/A,FALSE,"TT";"ss94-99",#N/A,FALSE,"SERV";"tran94-99",#N/A,FALSE,"TRAN";"dis95-98",#N/A,FALSE,"DISB";"amor94-99",#N/A,FALSE,"AMOR";"int94-98",#N/A,FALSE,"INT";"debt94-99",#N/A,FALSE,"DEBT"}</definedName>
    <definedName name="hhhhhh" localSheetId="69" hidden="1">{"bop94-99",#N/A,FALSE,"BOP";"bgdp94-99",#N/A,FALSE,"BOPGDP";"exp94-99",#N/A,FALSE,"EXP";"imp94-99",#N/A,FALSE,"IMP";"tt9499",#N/A,FALSE,"TT";"ss94-99",#N/A,FALSE,"SERV";"tran94-99",#N/A,FALSE,"TRAN";"dis95-98",#N/A,FALSE,"DISB";"amor94-99",#N/A,FALSE,"AMOR";"int94-98",#N/A,FALSE,"INT";"debt94-99",#N/A,FALSE,"DEBT"}</definedName>
    <definedName name="hhhhhh" localSheetId="70" hidden="1">{"bop94-99",#N/A,FALSE,"BOP";"bgdp94-99",#N/A,FALSE,"BOPGDP";"exp94-99",#N/A,FALSE,"EXP";"imp94-99",#N/A,FALSE,"IMP";"tt9499",#N/A,FALSE,"TT";"ss94-99",#N/A,FALSE,"SERV";"tran94-99",#N/A,FALSE,"TRAN";"dis95-98",#N/A,FALSE,"DISB";"amor94-99",#N/A,FALSE,"AMOR";"int94-98",#N/A,FALSE,"INT";"debt94-99",#N/A,FALSE,"DEBT"}</definedName>
    <definedName name="hhhhhh" localSheetId="72" hidden="1">{"bop94-99",#N/A,FALSE,"BOP";"bgdp94-99",#N/A,FALSE,"BOPGDP";"exp94-99",#N/A,FALSE,"EXP";"imp94-99",#N/A,FALSE,"IMP";"tt9499",#N/A,FALSE,"TT";"ss94-99",#N/A,FALSE,"SERV";"tran94-99",#N/A,FALSE,"TRAN";"dis95-98",#N/A,FALSE,"DISB";"amor94-99",#N/A,FALSE,"AMOR";"int94-98",#N/A,FALSE,"INT";"debt94-99",#N/A,FALSE,"DEBT"}</definedName>
    <definedName name="hhhhhh" localSheetId="73" hidden="1">{"bop94-99",#N/A,FALSE,"BOP";"bgdp94-99",#N/A,FALSE,"BOPGDP";"exp94-99",#N/A,FALSE,"EXP";"imp94-99",#N/A,FALSE,"IMP";"tt9499",#N/A,FALSE,"TT";"ss94-99",#N/A,FALSE,"SERV";"tran94-99",#N/A,FALSE,"TRAN";"dis95-98",#N/A,FALSE,"DISB";"amor94-99",#N/A,FALSE,"AMOR";"int94-98",#N/A,FALSE,"INT";"debt94-99",#N/A,FALSE,"DEBT"}</definedName>
    <definedName name="hhhhhh" localSheetId="74" hidden="1">{"bop94-99",#N/A,FALSE,"BOP";"bgdp94-99",#N/A,FALSE,"BOPGDP";"exp94-99",#N/A,FALSE,"EXP";"imp94-99",#N/A,FALSE,"IMP";"tt9499",#N/A,FALSE,"TT";"ss94-99",#N/A,FALSE,"SERV";"tran94-99",#N/A,FALSE,"TRAN";"dis95-98",#N/A,FALSE,"DISB";"amor94-99",#N/A,FALSE,"AMOR";"int94-98",#N/A,FALSE,"INT";"debt94-99",#N/A,FALSE,"DEBT"}</definedName>
    <definedName name="hhhhhh" localSheetId="11" hidden="1">{"bop94-99",#N/A,FALSE,"BOP";"bgdp94-99",#N/A,FALSE,"BOPGDP";"exp94-99",#N/A,FALSE,"EXP";"imp94-99",#N/A,FALSE,"IMP";"tt9499",#N/A,FALSE,"TT";"ss94-99",#N/A,FALSE,"SERV";"tran94-99",#N/A,FALSE,"TRAN";"dis95-98",#N/A,FALSE,"DISB";"amor94-99",#N/A,FALSE,"AMOR";"int94-98",#N/A,FALSE,"INT";"debt94-99",#N/A,FALSE,"DEBT"}</definedName>
    <definedName name="hhhhhh" localSheetId="12" hidden="1">{"bop94-99",#N/A,FALSE,"BOP";"bgdp94-99",#N/A,FALSE,"BOPGDP";"exp94-99",#N/A,FALSE,"EXP";"imp94-99",#N/A,FALSE,"IMP";"tt9499",#N/A,FALSE,"TT";"ss94-99",#N/A,FALSE,"SERV";"tran94-99",#N/A,FALSE,"TRAN";"dis95-98",#N/A,FALSE,"DISB";"amor94-99",#N/A,FALSE,"AMOR";"int94-98",#N/A,FALSE,"INT";"debt94-99",#N/A,FALSE,"DEBT"}</definedName>
    <definedName name="hhhhhh" localSheetId="13" hidden="1">{"bop94-99",#N/A,FALSE,"BOP";"bgdp94-99",#N/A,FALSE,"BOPGDP";"exp94-99",#N/A,FALSE,"EXP";"imp94-99",#N/A,FALSE,"IMP";"tt9499",#N/A,FALSE,"TT";"ss94-99",#N/A,FALSE,"SERV";"tran94-99",#N/A,FALSE,"TRAN";"dis95-98",#N/A,FALSE,"DISB";"amor94-99",#N/A,FALSE,"AMOR";"int94-98",#N/A,FALSE,"INT";"debt94-99",#N/A,FALSE,"DEBT"}</definedName>
    <definedName name="hhhhhh" localSheetId="23" hidden="1">{"bop94-99",#N/A,FALSE,"BOP";"bgdp94-99",#N/A,FALSE,"BOPGDP";"exp94-99",#N/A,FALSE,"EXP";"imp94-99",#N/A,FALSE,"IMP";"tt9499",#N/A,FALSE,"TT";"ss94-99",#N/A,FALSE,"SERV";"tran94-99",#N/A,FALSE,"TRAN";"dis95-98",#N/A,FALSE,"DISB";"amor94-99",#N/A,FALSE,"AMOR";"int94-98",#N/A,FALSE,"INT";"debt94-99",#N/A,FALSE,"DEBT"}</definedName>
    <definedName name="hhhhhh" localSheetId="24" hidden="1">{"bop94-99",#N/A,FALSE,"BOP";"bgdp94-99",#N/A,FALSE,"BOPGDP";"exp94-99",#N/A,FALSE,"EXP";"imp94-99",#N/A,FALSE,"IMP";"tt9499",#N/A,FALSE,"TT";"ss94-99",#N/A,FALSE,"SERV";"tran94-99",#N/A,FALSE,"TRAN";"dis95-98",#N/A,FALSE,"DISB";"amor94-99",#N/A,FALSE,"AMOR";"int94-98",#N/A,FALSE,"INT";"debt94-99",#N/A,FALSE,"DEBT"}</definedName>
    <definedName name="hhhhhh" localSheetId="26" hidden="1">{"bop94-99",#N/A,FALSE,"BOP";"bgdp94-99",#N/A,FALSE,"BOPGDP";"exp94-99",#N/A,FALSE,"EXP";"imp94-99",#N/A,FALSE,"IMP";"tt9499",#N/A,FALSE,"TT";"ss94-99",#N/A,FALSE,"SERV";"tran94-99",#N/A,FALSE,"TRAN";"dis95-98",#N/A,FALSE,"DISB";"amor94-99",#N/A,FALSE,"AMOR";"int94-98",#N/A,FALSE,"INT";"debt94-99",#N/A,FALSE,"DEBT"}</definedName>
    <definedName name="hhhhhh" localSheetId="27" hidden="1">{"bop94-99",#N/A,FALSE,"BOP";"bgdp94-99",#N/A,FALSE,"BOPGDP";"exp94-99",#N/A,FALSE,"EXP";"imp94-99",#N/A,FALSE,"IMP";"tt9499",#N/A,FALSE,"TT";"ss94-99",#N/A,FALSE,"SERV";"tran94-99",#N/A,FALSE,"TRAN";"dis95-98",#N/A,FALSE,"DISB";"amor94-99",#N/A,FALSE,"AMOR";"int94-98",#N/A,FALSE,"INT";"debt94-99",#N/A,FALSE,"DEBT"}</definedName>
    <definedName name="hhhhhh" localSheetId="42" hidden="1">{"bop94-99",#N/A,FALSE,"BOP";"bgdp94-99",#N/A,FALSE,"BOPGDP";"exp94-99",#N/A,FALSE,"EXP";"imp94-99",#N/A,FALSE,"IMP";"tt9499",#N/A,FALSE,"TT";"ss94-99",#N/A,FALSE,"SERV";"tran94-99",#N/A,FALSE,"TRAN";"dis95-98",#N/A,FALSE,"DISB";"amor94-99",#N/A,FALSE,"AMOR";"int94-98",#N/A,FALSE,"INT";"debt94-99",#N/A,FALSE,"DEBT"}</definedName>
    <definedName name="hhhhhh" localSheetId="6" hidden="1">{"bop94-99",#N/A,FALSE,"BOP";"bgdp94-99",#N/A,FALSE,"BOPGDP";"exp94-99",#N/A,FALSE,"EXP";"imp94-99",#N/A,FALSE,"IMP";"tt9499",#N/A,FALSE,"TT";"ss94-99",#N/A,FALSE,"SERV";"tran94-99",#N/A,FALSE,"TRAN";"dis95-98",#N/A,FALSE,"DISB";"amor94-99",#N/A,FALSE,"AMOR";"int94-98",#N/A,FALSE,"INT";"debt94-99",#N/A,FALSE,"DEBT"}</definedName>
    <definedName name="hhhhhh" localSheetId="7" hidden="1">{"bop94-99",#N/A,FALSE,"BOP";"bgdp94-99",#N/A,FALSE,"BOPGDP";"exp94-99",#N/A,FALSE,"EXP";"imp94-99",#N/A,FALSE,"IMP";"tt9499",#N/A,FALSE,"TT";"ss94-99",#N/A,FALSE,"SERV";"tran94-99",#N/A,FALSE,"TRAN";"dis95-98",#N/A,FALSE,"DISB";"amor94-99",#N/A,FALSE,"AMOR";"int94-98",#N/A,FALSE,"INT";"debt94-99",#N/A,FALSE,"DEBT"}</definedName>
    <definedName name="hhhhhh" localSheetId="10" hidden="1">{"bop94-99",#N/A,FALSE,"BOP";"bgdp94-99",#N/A,FALSE,"BOPGDP";"exp94-99",#N/A,FALSE,"EXP";"imp94-99",#N/A,FALSE,"IMP";"tt9499",#N/A,FALSE,"TT";"ss94-99",#N/A,FALSE,"SERV";"tran94-99",#N/A,FALSE,"TRAN";"dis95-98",#N/A,FALSE,"DISB";"amor94-99",#N/A,FALSE,"AMOR";"int94-98",#N/A,FALSE,"INT";"debt94-99",#N/A,FALSE,"DEBT"}</definedName>
    <definedName name="hhhhhh" localSheetId="38" hidden="1">{"bop94-99",#N/A,FALSE,"BOP";"bgdp94-99",#N/A,FALSE,"BOPGDP";"exp94-99",#N/A,FALSE,"EXP";"imp94-99",#N/A,FALSE,"IMP";"tt9499",#N/A,FALSE,"TT";"ss94-99",#N/A,FALSE,"SERV";"tran94-99",#N/A,FALSE,"TRAN";"dis95-98",#N/A,FALSE,"DISB";"amor94-99",#N/A,FALSE,"AMOR";"int94-98",#N/A,FALSE,"INT";"debt94-99",#N/A,FALSE,"DEBT"}</definedName>
    <definedName name="hhhhhh" localSheetId="25" hidden="1">{"bop94-99",#N/A,FALSE,"BOP";"bgdp94-99",#N/A,FALSE,"BOPGDP";"exp94-99",#N/A,FALSE,"EXP";"imp94-99",#N/A,FALSE,"IMP";"tt9499",#N/A,FALSE,"TT";"ss94-99",#N/A,FALSE,"SERV";"tran94-99",#N/A,FALSE,"TRAN";"dis95-98",#N/A,FALSE,"DISB";"amor94-99",#N/A,FALSE,"AMOR";"int94-98",#N/A,FALSE,"INT";"debt94-99",#N/A,FALSE,"DEBT"}</definedName>
    <definedName name="hhhhhh" localSheetId="28" hidden="1">{"bop94-99",#N/A,FALSE,"BOP";"bgdp94-99",#N/A,FALSE,"BOPGDP";"exp94-99",#N/A,FALSE,"EXP";"imp94-99",#N/A,FALSE,"IMP";"tt9499",#N/A,FALSE,"TT";"ss94-99",#N/A,FALSE,"SERV";"tran94-99",#N/A,FALSE,"TRAN";"dis95-98",#N/A,FALSE,"DISB";"amor94-99",#N/A,FALSE,"AMOR";"int94-98",#N/A,FALSE,"INT";"debt94-99",#N/A,FALSE,"DEBT"}</definedName>
    <definedName name="hhhhhh" localSheetId="30" hidden="1">{"bop94-99",#N/A,FALSE,"BOP";"bgdp94-99",#N/A,FALSE,"BOPGDP";"exp94-99",#N/A,FALSE,"EXP";"imp94-99",#N/A,FALSE,"IMP";"tt9499",#N/A,FALSE,"TT";"ss94-99",#N/A,FALSE,"SERV";"tran94-99",#N/A,FALSE,"TRAN";"dis95-98",#N/A,FALSE,"DISB";"amor94-99",#N/A,FALSE,"AMOR";"int94-98",#N/A,FALSE,"INT";"debt94-99",#N/A,FALSE,"DEBT"}</definedName>
    <definedName name="hhhhhh" localSheetId="31" hidden="1">{"bop94-99",#N/A,FALSE,"BOP";"bgdp94-99",#N/A,FALSE,"BOPGDP";"exp94-99",#N/A,FALSE,"EXP";"imp94-99",#N/A,FALSE,"IMP";"tt9499",#N/A,FALSE,"TT";"ss94-99",#N/A,FALSE,"SERV";"tran94-99",#N/A,FALSE,"TRAN";"dis95-98",#N/A,FALSE,"DISB";"amor94-99",#N/A,FALSE,"AMOR";"int94-98",#N/A,FALSE,"INT";"debt94-99",#N/A,FALSE,"DEBT"}</definedName>
    <definedName name="hhhhhh" localSheetId="32" hidden="1">{"bop94-99",#N/A,FALSE,"BOP";"bgdp94-99",#N/A,FALSE,"BOPGDP";"exp94-99",#N/A,FALSE,"EXP";"imp94-99",#N/A,FALSE,"IMP";"tt9499",#N/A,FALSE,"TT";"ss94-99",#N/A,FALSE,"SERV";"tran94-99",#N/A,FALSE,"TRAN";"dis95-98",#N/A,FALSE,"DISB";"amor94-99",#N/A,FALSE,"AMOR";"int94-98",#N/A,FALSE,"INT";"debt94-99",#N/A,FALSE,"DEBT"}</definedName>
    <definedName name="hhhhhh" localSheetId="33" hidden="1">{"bop94-99",#N/A,FALSE,"BOP";"bgdp94-99",#N/A,FALSE,"BOPGDP";"exp94-99",#N/A,FALSE,"EXP";"imp94-99",#N/A,FALSE,"IMP";"tt9499",#N/A,FALSE,"TT";"ss94-99",#N/A,FALSE,"SERV";"tran94-99",#N/A,FALSE,"TRAN";"dis95-98",#N/A,FALSE,"DISB";"amor94-99",#N/A,FALSE,"AMOR";"int94-98",#N/A,FALSE,"INT";"debt94-99",#N/A,FALSE,"DEBT"}</definedName>
    <definedName name="hhhhhh" localSheetId="34" hidden="1">{"bop94-99",#N/A,FALSE,"BOP";"bgdp94-99",#N/A,FALSE,"BOPGDP";"exp94-99",#N/A,FALSE,"EXP";"imp94-99",#N/A,FALSE,"IMP";"tt9499",#N/A,FALSE,"TT";"ss94-99",#N/A,FALSE,"SERV";"tran94-99",#N/A,FALSE,"TRAN";"dis95-98",#N/A,FALSE,"DISB";"amor94-99",#N/A,FALSE,"AMOR";"int94-98",#N/A,FALSE,"INT";"debt94-99",#N/A,FALSE,"DEBT"}</definedName>
    <definedName name="hhhhhh" localSheetId="35" hidden="1">{"bop94-99",#N/A,FALSE,"BOP";"bgdp94-99",#N/A,FALSE,"BOPGDP";"exp94-99",#N/A,FALSE,"EXP";"imp94-99",#N/A,FALSE,"IMP";"tt9499",#N/A,FALSE,"TT";"ss94-99",#N/A,FALSE,"SERV";"tran94-99",#N/A,FALSE,"TRAN";"dis95-98",#N/A,FALSE,"DISB";"amor94-99",#N/A,FALSE,"AMOR";"int94-98",#N/A,FALSE,"INT";"debt94-99",#N/A,FALSE,"DEBT"}</definedName>
    <definedName name="hhhhhh" localSheetId="36" hidden="1">{"bop94-99",#N/A,FALSE,"BOP";"bgdp94-99",#N/A,FALSE,"BOPGDP";"exp94-99",#N/A,FALSE,"EXP";"imp94-99",#N/A,FALSE,"IMP";"tt9499",#N/A,FALSE,"TT";"ss94-99",#N/A,FALSE,"SERV";"tran94-99",#N/A,FALSE,"TRAN";"dis95-98",#N/A,FALSE,"DISB";"amor94-99",#N/A,FALSE,"AMOR";"int94-98",#N/A,FALSE,"INT";"debt94-99",#N/A,FALSE,"DEBT"}</definedName>
    <definedName name="hhhhhh" localSheetId="37" hidden="1">{"bop94-99",#N/A,FALSE,"BOP";"bgdp94-99",#N/A,FALSE,"BOPGDP";"exp94-99",#N/A,FALSE,"EXP";"imp94-99",#N/A,FALSE,"IMP";"tt9499",#N/A,FALSE,"TT";"ss94-99",#N/A,FALSE,"SERV";"tran94-99",#N/A,FALSE,"TRAN";"dis95-98",#N/A,FALSE,"DISB";"amor94-99",#N/A,FALSE,"AMOR";"int94-98",#N/A,FALSE,"INT";"debt94-99",#N/A,FALSE,"DEBT"}</definedName>
    <definedName name="hhhhhh" localSheetId="39" hidden="1">{"bop94-99",#N/A,FALSE,"BOP";"bgdp94-99",#N/A,FALSE,"BOPGDP";"exp94-99",#N/A,FALSE,"EXP";"imp94-99",#N/A,FALSE,"IMP";"tt9499",#N/A,FALSE,"TT";"ss94-99",#N/A,FALSE,"SERV";"tran94-99",#N/A,FALSE,"TRAN";"dis95-98",#N/A,FALSE,"DISB";"amor94-99",#N/A,FALSE,"AMOR";"int94-98",#N/A,FALSE,"INT";"debt94-99",#N/A,FALSE,"DEBT"}</definedName>
    <definedName name="hhhhhh" localSheetId="40" hidden="1">{"bop94-99",#N/A,FALSE,"BOP";"bgdp94-99",#N/A,FALSE,"BOPGDP";"exp94-99",#N/A,FALSE,"EXP";"imp94-99",#N/A,FALSE,"IMP";"tt9499",#N/A,FALSE,"TT";"ss94-99",#N/A,FALSE,"SERV";"tran94-99",#N/A,FALSE,"TRAN";"dis95-98",#N/A,FALSE,"DISB";"amor94-99",#N/A,FALSE,"AMOR";"int94-98",#N/A,FALSE,"INT";"debt94-99",#N/A,FALSE,"DEBT"}</definedName>
    <definedName name="hhhhhh" localSheetId="41" hidden="1">{"bop94-99",#N/A,FALSE,"BOP";"bgdp94-99",#N/A,FALSE,"BOPGDP";"exp94-99",#N/A,FALSE,"EXP";"imp94-99",#N/A,FALSE,"IMP";"tt9499",#N/A,FALSE,"TT";"ss94-99",#N/A,FALSE,"SERV";"tran94-99",#N/A,FALSE,"TRAN";"dis95-98",#N/A,FALSE,"DISB";"amor94-99",#N/A,FALSE,"AMOR";"int94-98",#N/A,FALSE,"INT";"debt94-99",#N/A,FALSE,"DEBT"}</definedName>
    <definedName name="hhhhhh" localSheetId="46" hidden="1">{"bop94-99",#N/A,FALSE,"BOP";"bgdp94-99",#N/A,FALSE,"BOPGDP";"exp94-99",#N/A,FALSE,"EXP";"imp94-99",#N/A,FALSE,"IMP";"tt9499",#N/A,FALSE,"TT";"ss94-99",#N/A,FALSE,"SERV";"tran94-99",#N/A,FALSE,"TRAN";"dis95-98",#N/A,FALSE,"DISB";"amor94-99",#N/A,FALSE,"AMOR";"int94-98",#N/A,FALSE,"INT";"debt94-99",#N/A,FALSE,"DEBT"}</definedName>
    <definedName name="hhhhhh" localSheetId="47" hidden="1">{"bop94-99",#N/A,FALSE,"BOP";"bgdp94-99",#N/A,FALSE,"BOPGDP";"exp94-99",#N/A,FALSE,"EXP";"imp94-99",#N/A,FALSE,"IMP";"tt9499",#N/A,FALSE,"TT";"ss94-99",#N/A,FALSE,"SERV";"tran94-99",#N/A,FALSE,"TRAN";"dis95-98",#N/A,FALSE,"DISB";"amor94-99",#N/A,FALSE,"AMOR";"int94-98",#N/A,FALSE,"INT";"debt94-99",#N/A,FALSE,"DEBT"}</definedName>
    <definedName name="hhhhhh" localSheetId="48" hidden="1">{"bop94-99",#N/A,FALSE,"BOP";"bgdp94-99",#N/A,FALSE,"BOPGDP";"exp94-99",#N/A,FALSE,"EXP";"imp94-99",#N/A,FALSE,"IMP";"tt9499",#N/A,FALSE,"TT";"ss94-99",#N/A,FALSE,"SERV";"tran94-99",#N/A,FALSE,"TRAN";"dis95-98",#N/A,FALSE,"DISB";"amor94-99",#N/A,FALSE,"AMOR";"int94-98",#N/A,FALSE,"INT";"debt94-99",#N/A,FALSE,"DEBT"}</definedName>
    <definedName name="hhhhhh" localSheetId="49" hidden="1">{"bop94-99",#N/A,FALSE,"BOP";"bgdp94-99",#N/A,FALSE,"BOPGDP";"exp94-99",#N/A,FALSE,"EXP";"imp94-99",#N/A,FALSE,"IMP";"tt9499",#N/A,FALSE,"TT";"ss94-99",#N/A,FALSE,"SERV";"tran94-99",#N/A,FALSE,"TRAN";"dis95-98",#N/A,FALSE,"DISB";"amor94-99",#N/A,FALSE,"AMOR";"int94-98",#N/A,FALSE,"INT";"debt94-99",#N/A,FALSE,"DEBT"}</definedName>
    <definedName name="hhhhhh" localSheetId="50" hidden="1">{"bop94-99",#N/A,FALSE,"BOP";"bgdp94-99",#N/A,FALSE,"BOPGDP";"exp94-99",#N/A,FALSE,"EXP";"imp94-99",#N/A,FALSE,"IMP";"tt9499",#N/A,FALSE,"TT";"ss94-99",#N/A,FALSE,"SERV";"tran94-99",#N/A,FALSE,"TRAN";"dis95-98",#N/A,FALSE,"DISB";"amor94-99",#N/A,FALSE,"AMOR";"int94-98",#N/A,FALSE,"INT";"debt94-99",#N/A,FALSE,"DEBT"}</definedName>
    <definedName name="hhhhhh" localSheetId="51" hidden="1">{"bop94-99",#N/A,FALSE,"BOP";"bgdp94-99",#N/A,FALSE,"BOPGDP";"exp94-99",#N/A,FALSE,"EXP";"imp94-99",#N/A,FALSE,"IMP";"tt9499",#N/A,FALSE,"TT";"ss94-99",#N/A,FALSE,"SERV";"tran94-99",#N/A,FALSE,"TRAN";"dis95-98",#N/A,FALSE,"DISB";"amor94-99",#N/A,FALSE,"AMOR";"int94-98",#N/A,FALSE,"INT";"debt94-99",#N/A,FALSE,"DEBT"}</definedName>
    <definedName name="hhhhhh" localSheetId="52" hidden="1">{"bop94-99",#N/A,FALSE,"BOP";"bgdp94-99",#N/A,FALSE,"BOPGDP";"exp94-99",#N/A,FALSE,"EXP";"imp94-99",#N/A,FALSE,"IMP";"tt9499",#N/A,FALSE,"TT";"ss94-99",#N/A,FALSE,"SERV";"tran94-99",#N/A,FALSE,"TRAN";"dis95-98",#N/A,FALSE,"DISB";"amor94-99",#N/A,FALSE,"AMOR";"int94-98",#N/A,FALSE,"INT";"debt94-99",#N/A,FALSE,"DEBT"}</definedName>
    <definedName name="hhhhhh" localSheetId="53" hidden="1">{"bop94-99",#N/A,FALSE,"BOP";"bgdp94-99",#N/A,FALSE,"BOPGDP";"exp94-99",#N/A,FALSE,"EXP";"imp94-99",#N/A,FALSE,"IMP";"tt9499",#N/A,FALSE,"TT";"ss94-99",#N/A,FALSE,"SERV";"tran94-99",#N/A,FALSE,"TRAN";"dis95-98",#N/A,FALSE,"DISB";"amor94-99",#N/A,FALSE,"AMOR";"int94-98",#N/A,FALSE,"INT";"debt94-99",#N/A,FALSE,"DEBT"}</definedName>
    <definedName name="hhhhhh" localSheetId="64" hidden="1">{"bop94-99",#N/A,FALSE,"BOP";"bgdp94-99",#N/A,FALSE,"BOPGDP";"exp94-99",#N/A,FALSE,"EXP";"imp94-99",#N/A,FALSE,"IMP";"tt9499",#N/A,FALSE,"TT";"ss94-99",#N/A,FALSE,"SERV";"tran94-99",#N/A,FALSE,"TRAN";"dis95-98",#N/A,FALSE,"DISB";"amor94-99",#N/A,FALSE,"AMOR";"int94-98",#N/A,FALSE,"INT";"debt94-99",#N/A,FALSE,"DEBT"}</definedName>
    <definedName name="hhhhhh" localSheetId="65" hidden="1">{"bop94-99",#N/A,FALSE,"BOP";"bgdp94-99",#N/A,FALSE,"BOPGDP";"exp94-99",#N/A,FALSE,"EXP";"imp94-99",#N/A,FALSE,"IMP";"tt9499",#N/A,FALSE,"TT";"ss94-99",#N/A,FALSE,"SERV";"tran94-99",#N/A,FALSE,"TRAN";"dis95-98",#N/A,FALSE,"DISB";"amor94-99",#N/A,FALSE,"AMOR";"int94-98",#N/A,FALSE,"INT";"debt94-99",#N/A,FALSE,"DEBT"}</definedName>
    <definedName name="hhhhhh" localSheetId="66" hidden="1">{"bop94-99",#N/A,FALSE,"BOP";"bgdp94-99",#N/A,FALSE,"BOPGDP";"exp94-99",#N/A,FALSE,"EXP";"imp94-99",#N/A,FALSE,"IMP";"tt9499",#N/A,FALSE,"TT";"ss94-99",#N/A,FALSE,"SERV";"tran94-99",#N/A,FALSE,"TRAN";"dis95-98",#N/A,FALSE,"DISB";"amor94-99",#N/A,FALSE,"AMOR";"int94-98",#N/A,FALSE,"INT";"debt94-99",#N/A,FALSE,"DEBT"}</definedName>
    <definedName name="hhhhhh" hidden="1">{"bop94-99",#N/A,FALSE,"BOP";"bgdp94-99",#N/A,FALSE,"BOPGDP";"exp94-99",#N/A,FALSE,"EXP";"imp94-99",#N/A,FALSE,"IMP";"tt9499",#N/A,FALSE,"TT";"ss94-99",#N/A,FALSE,"SERV";"tran94-99",#N/A,FALSE,"TRAN";"dis95-98",#N/A,FALSE,"DISB";"amor94-99",#N/A,FALSE,"AMOR";"int94-98",#N/A,FALSE,"INT";"debt94-99",#N/A,FALSE,"DEBT"}</definedName>
    <definedName name="High_external" localSheetId="67">#REF!</definedName>
    <definedName name="High_external" localSheetId="68">#REF!</definedName>
    <definedName name="High_external" localSheetId="69">#REF!</definedName>
    <definedName name="High_external" localSheetId="70">#REF!</definedName>
    <definedName name="High_external" localSheetId="72">#REF!</definedName>
    <definedName name="High_external" localSheetId="73">#REF!</definedName>
    <definedName name="High_external" localSheetId="74">#REF!</definedName>
    <definedName name="High_external" localSheetId="11">#REF!</definedName>
    <definedName name="High_external" localSheetId="10">#REF!</definedName>
    <definedName name="High_external" localSheetId="38">#REF!</definedName>
    <definedName name="High_external" localSheetId="39">#REF!</definedName>
    <definedName name="High_external" localSheetId="40">#REF!</definedName>
    <definedName name="High_external" localSheetId="41">#REF!</definedName>
    <definedName name="High_external" localSheetId="46">#REF!</definedName>
    <definedName name="High_external" localSheetId="52">#REF!</definedName>
    <definedName name="High_external" localSheetId="64">#REF!</definedName>
    <definedName name="High_external" localSheetId="65">#REF!</definedName>
    <definedName name="High_external" localSheetId="66">#REF!</definedName>
    <definedName name="High_external">#REF!</definedName>
    <definedName name="High_fiscal" localSheetId="67">#REF!</definedName>
    <definedName name="High_fiscal" localSheetId="68">#REF!</definedName>
    <definedName name="High_fiscal" localSheetId="69">#REF!</definedName>
    <definedName name="High_fiscal" localSheetId="70">#REF!</definedName>
    <definedName name="High_fiscal" localSheetId="72">#REF!</definedName>
    <definedName name="High_fiscal" localSheetId="73">#REF!</definedName>
    <definedName name="High_fiscal" localSheetId="74">#REF!</definedName>
    <definedName name="High_fiscal" localSheetId="11">#REF!</definedName>
    <definedName name="High_fiscal" localSheetId="10">#REF!</definedName>
    <definedName name="High_fiscal" localSheetId="38">#REF!</definedName>
    <definedName name="High_fiscal" localSheetId="39">#REF!</definedName>
    <definedName name="High_fiscal" localSheetId="40">#REF!</definedName>
    <definedName name="High_fiscal" localSheetId="41">#REF!</definedName>
    <definedName name="High_fiscal" localSheetId="46">#REF!</definedName>
    <definedName name="High_fiscal" localSheetId="52">#REF!</definedName>
    <definedName name="High_fiscal" localSheetId="64">#REF!</definedName>
    <definedName name="High_fiscal" localSheetId="65">#REF!</definedName>
    <definedName name="High_fiscal" localSheetId="66">#REF!</definedName>
    <definedName name="High_fiscal">#REF!</definedName>
    <definedName name="High_growth_extended" localSheetId="67">#REF!</definedName>
    <definedName name="High_growth_extended" localSheetId="68">#REF!</definedName>
    <definedName name="High_growth_extended" localSheetId="69">#REF!</definedName>
    <definedName name="High_growth_extended" localSheetId="70">#REF!</definedName>
    <definedName name="High_growth_extended" localSheetId="72">#REF!</definedName>
    <definedName name="High_growth_extended" localSheetId="73">#REF!</definedName>
    <definedName name="High_growth_extended" localSheetId="74">#REF!</definedName>
    <definedName name="High_growth_extended" localSheetId="11">#REF!</definedName>
    <definedName name="High_growth_extended" localSheetId="10">#REF!</definedName>
    <definedName name="High_growth_extended" localSheetId="38">#REF!</definedName>
    <definedName name="High_growth_extended" localSheetId="39">#REF!</definedName>
    <definedName name="High_growth_extended" localSheetId="40">#REF!</definedName>
    <definedName name="High_growth_extended" localSheetId="41">#REF!</definedName>
    <definedName name="High_growth_extended" localSheetId="46">#REF!</definedName>
    <definedName name="High_growth_extended" localSheetId="52">#REF!</definedName>
    <definedName name="High_growth_extended" localSheetId="64">#REF!</definedName>
    <definedName name="High_growth_extended" localSheetId="65">#REF!</definedName>
    <definedName name="High_growth_extended">#REF!</definedName>
    <definedName name="High_growth_summary" localSheetId="67">#REF!</definedName>
    <definedName name="High_growth_summary" localSheetId="68">#REF!</definedName>
    <definedName name="High_growth_summary" localSheetId="69">#REF!</definedName>
    <definedName name="High_growth_summary" localSheetId="70">#REF!</definedName>
    <definedName name="High_growth_summary" localSheetId="72">#REF!</definedName>
    <definedName name="High_growth_summary" localSheetId="73">#REF!</definedName>
    <definedName name="High_growth_summary" localSheetId="74">#REF!</definedName>
    <definedName name="High_growth_summary" localSheetId="11">#REF!</definedName>
    <definedName name="High_growth_summary" localSheetId="10">#REF!</definedName>
    <definedName name="High_growth_summary" localSheetId="38">#REF!</definedName>
    <definedName name="High_growth_summary" localSheetId="39">#REF!</definedName>
    <definedName name="High_growth_summary" localSheetId="40">#REF!</definedName>
    <definedName name="High_growth_summary" localSheetId="41">#REF!</definedName>
    <definedName name="High_growth_summary" localSheetId="46">#REF!</definedName>
    <definedName name="High_growth_summary" localSheetId="52">#REF!</definedName>
    <definedName name="High_growth_summary" localSheetId="64">#REF!</definedName>
    <definedName name="High_growth_summary" localSheetId="65">#REF!</definedName>
    <definedName name="High_growth_summary">#REF!</definedName>
    <definedName name="High_monetary" localSheetId="67">#REF!</definedName>
    <definedName name="High_monetary" localSheetId="68">#REF!</definedName>
    <definedName name="High_monetary" localSheetId="69">#REF!</definedName>
    <definedName name="High_monetary" localSheetId="70">#REF!</definedName>
    <definedName name="High_monetary" localSheetId="72">#REF!</definedName>
    <definedName name="High_monetary" localSheetId="73">#REF!</definedName>
    <definedName name="High_monetary" localSheetId="74">#REF!</definedName>
    <definedName name="High_monetary" localSheetId="11">#REF!</definedName>
    <definedName name="High_monetary" localSheetId="10">#REF!</definedName>
    <definedName name="High_monetary" localSheetId="38">#REF!</definedName>
    <definedName name="High_monetary" localSheetId="39">#REF!</definedName>
    <definedName name="High_monetary" localSheetId="40">#REF!</definedName>
    <definedName name="High_monetary" localSheetId="41">#REF!</definedName>
    <definedName name="High_monetary" localSheetId="46">#REF!</definedName>
    <definedName name="High_monetary" localSheetId="52">#REF!</definedName>
    <definedName name="High_monetary" localSheetId="64">#REF!</definedName>
    <definedName name="High_monetary" localSheetId="65">#REF!</definedName>
    <definedName name="High_monetary">#REF!</definedName>
    <definedName name="High_real" localSheetId="67">#REF!</definedName>
    <definedName name="High_real" localSheetId="68">#REF!</definedName>
    <definedName name="High_real" localSheetId="69">#REF!</definedName>
    <definedName name="High_real" localSheetId="70">#REF!</definedName>
    <definedName name="High_real" localSheetId="72">#REF!</definedName>
    <definedName name="High_real" localSheetId="73">#REF!</definedName>
    <definedName name="High_real" localSheetId="74">#REF!</definedName>
    <definedName name="High_real" localSheetId="11">#REF!</definedName>
    <definedName name="High_real" localSheetId="10">#REF!</definedName>
    <definedName name="High_real" localSheetId="38">#REF!</definedName>
    <definedName name="High_real" localSheetId="39">#REF!</definedName>
    <definedName name="High_real" localSheetId="40">#REF!</definedName>
    <definedName name="High_real" localSheetId="41">#REF!</definedName>
    <definedName name="High_real" localSheetId="46">#REF!</definedName>
    <definedName name="High_real" localSheetId="52">#REF!</definedName>
    <definedName name="High_real" localSheetId="64">#REF!</definedName>
    <definedName name="High_real" localSheetId="65">#REF!</definedName>
    <definedName name="High_real">#REF!</definedName>
    <definedName name="High_summary" localSheetId="67">#REF!</definedName>
    <definedName name="High_summary" localSheetId="68">#REF!</definedName>
    <definedName name="High_summary" localSheetId="69">#REF!</definedName>
    <definedName name="High_summary" localSheetId="70">#REF!</definedName>
    <definedName name="High_summary" localSheetId="72">#REF!</definedName>
    <definedName name="High_summary" localSheetId="73">#REF!</definedName>
    <definedName name="High_summary" localSheetId="74">#REF!</definedName>
    <definedName name="High_summary" localSheetId="11">#REF!</definedName>
    <definedName name="High_summary" localSheetId="10">#REF!</definedName>
    <definedName name="High_summary" localSheetId="38">#REF!</definedName>
    <definedName name="High_summary" localSheetId="39">#REF!</definedName>
    <definedName name="High_summary" localSheetId="40">#REF!</definedName>
    <definedName name="High_summary" localSheetId="41">#REF!</definedName>
    <definedName name="High_summary" localSheetId="46">#REF!</definedName>
    <definedName name="High_summary" localSheetId="52">#REF!</definedName>
    <definedName name="High_summary" localSheetId="64">#REF!</definedName>
    <definedName name="High_summary" localSheetId="65">#REF!</definedName>
    <definedName name="High_summary">#REF!</definedName>
    <definedName name="Highest_Inter_Bank_Rate" localSheetId="11">#REF!</definedName>
    <definedName name="Highest_Inter_Bank_Rate" localSheetId="23">#REF!</definedName>
    <definedName name="Highest_Inter_Bank_Rate" localSheetId="24">#REF!</definedName>
    <definedName name="Highest_Inter_Bank_Rate" localSheetId="26">#REF!</definedName>
    <definedName name="Highest_Inter_Bank_Rate" localSheetId="10">#REF!</definedName>
    <definedName name="Highest_Inter_Bank_Rate" localSheetId="38">#REF!</definedName>
    <definedName name="Highest_Inter_Bank_Rate" localSheetId="25">#REF!</definedName>
    <definedName name="Highest_Inter_Bank_Rate" localSheetId="39">#REF!</definedName>
    <definedName name="Highest_Inter_Bank_Rate" localSheetId="46">'[80]Inter-Bank'!$L$5</definedName>
    <definedName name="Highest_Inter_Bank_Rate" localSheetId="51">#REF!</definedName>
    <definedName name="Highest_Inter_Bank_Rate" localSheetId="52">#REF!</definedName>
    <definedName name="Highest_Inter_Bank_Rate" localSheetId="66">'[80]Inter-Bank'!$L$5</definedName>
    <definedName name="Highest_Inter_Bank_Rate">#REF!</definedName>
    <definedName name="hio" localSheetId="67" hidden="1">{"Tab1",#N/A,FALSE,"P";"Tab2",#N/A,FALSE,"P"}</definedName>
    <definedName name="hio" localSheetId="68" hidden="1">{"Tab1",#N/A,FALSE,"P";"Tab2",#N/A,FALSE,"P"}</definedName>
    <definedName name="hio" localSheetId="69" hidden="1">{"Tab1",#N/A,FALSE,"P";"Tab2",#N/A,FALSE,"P"}</definedName>
    <definedName name="hio" localSheetId="70" hidden="1">{"Tab1",#N/A,FALSE,"P";"Tab2",#N/A,FALSE,"P"}</definedName>
    <definedName name="hio" localSheetId="72" hidden="1">{"Tab1",#N/A,FALSE,"P";"Tab2",#N/A,FALSE,"P"}</definedName>
    <definedName name="hio" localSheetId="73" hidden="1">{"Tab1",#N/A,FALSE,"P";"Tab2",#N/A,FALSE,"P"}</definedName>
    <definedName name="hio" localSheetId="74" hidden="1">{"Tab1",#N/A,FALSE,"P";"Tab2",#N/A,FALSE,"P"}</definedName>
    <definedName name="hio" localSheetId="11" hidden="1">{"Tab1",#N/A,FALSE,"P";"Tab2",#N/A,FALSE,"P"}</definedName>
    <definedName name="hio" localSheetId="12" hidden="1">{"Tab1",#N/A,FALSE,"P";"Tab2",#N/A,FALSE,"P"}</definedName>
    <definedName name="hio" localSheetId="13" hidden="1">{"Tab1",#N/A,FALSE,"P";"Tab2",#N/A,FALSE,"P"}</definedName>
    <definedName name="hio" localSheetId="23" hidden="1">{"Tab1",#N/A,FALSE,"P";"Tab2",#N/A,FALSE,"P"}</definedName>
    <definedName name="hio" localSheetId="24" hidden="1">{"Tab1",#N/A,FALSE,"P";"Tab2",#N/A,FALSE,"P"}</definedName>
    <definedName name="hio" localSheetId="26" hidden="1">{"Tab1",#N/A,FALSE,"P";"Tab2",#N/A,FALSE,"P"}</definedName>
    <definedName name="hio" localSheetId="27" hidden="1">{"Tab1",#N/A,FALSE,"P";"Tab2",#N/A,FALSE,"P"}</definedName>
    <definedName name="hio" localSheetId="42" hidden="1">{"Tab1",#N/A,FALSE,"P";"Tab2",#N/A,FALSE,"P"}</definedName>
    <definedName name="hio" localSheetId="6" hidden="1">{"Tab1",#N/A,FALSE,"P";"Tab2",#N/A,FALSE,"P"}</definedName>
    <definedName name="hio" localSheetId="7" hidden="1">{"Tab1",#N/A,FALSE,"P";"Tab2",#N/A,FALSE,"P"}</definedName>
    <definedName name="hio" localSheetId="10" hidden="1">{"Tab1",#N/A,FALSE,"P";"Tab2",#N/A,FALSE,"P"}</definedName>
    <definedName name="hio" localSheetId="38" hidden="1">{"Tab1",#N/A,FALSE,"P";"Tab2",#N/A,FALSE,"P"}</definedName>
    <definedName name="hio" localSheetId="25" hidden="1">{"Tab1",#N/A,FALSE,"P";"Tab2",#N/A,FALSE,"P"}</definedName>
    <definedName name="hio" localSheetId="28" hidden="1">{"Tab1",#N/A,FALSE,"P";"Tab2",#N/A,FALSE,"P"}</definedName>
    <definedName name="hio" localSheetId="30" hidden="1">{"Tab1",#N/A,FALSE,"P";"Tab2",#N/A,FALSE,"P"}</definedName>
    <definedName name="hio" localSheetId="31" hidden="1">{"Tab1",#N/A,FALSE,"P";"Tab2",#N/A,FALSE,"P"}</definedName>
    <definedName name="hio" localSheetId="32" hidden="1">{"Tab1",#N/A,FALSE,"P";"Tab2",#N/A,FALSE,"P"}</definedName>
    <definedName name="hio" localSheetId="33" hidden="1">{"Tab1",#N/A,FALSE,"P";"Tab2",#N/A,FALSE,"P"}</definedName>
    <definedName name="hio" localSheetId="34" hidden="1">{"Tab1",#N/A,FALSE,"P";"Tab2",#N/A,FALSE,"P"}</definedName>
    <definedName name="hio" localSheetId="35" hidden="1">{"Tab1",#N/A,FALSE,"P";"Tab2",#N/A,FALSE,"P"}</definedName>
    <definedName name="hio" localSheetId="36" hidden="1">{"Tab1",#N/A,FALSE,"P";"Tab2",#N/A,FALSE,"P"}</definedName>
    <definedName name="hio" localSheetId="37" hidden="1">{"Tab1",#N/A,FALSE,"P";"Tab2",#N/A,FALSE,"P"}</definedName>
    <definedName name="hio" localSheetId="39" hidden="1">{"Tab1",#N/A,FALSE,"P";"Tab2",#N/A,FALSE,"P"}</definedName>
    <definedName name="hio" localSheetId="40" hidden="1">{"Tab1",#N/A,FALSE,"P";"Tab2",#N/A,FALSE,"P"}</definedName>
    <definedName name="hio" localSheetId="41" hidden="1">{"Tab1",#N/A,FALSE,"P";"Tab2",#N/A,FALSE,"P"}</definedName>
    <definedName name="hio" localSheetId="46" hidden="1">{"Tab1",#N/A,FALSE,"P";"Tab2",#N/A,FALSE,"P"}</definedName>
    <definedName name="hio" localSheetId="47" hidden="1">{"Tab1",#N/A,FALSE,"P";"Tab2",#N/A,FALSE,"P"}</definedName>
    <definedName name="hio" localSheetId="48" hidden="1">{"Tab1",#N/A,FALSE,"P";"Tab2",#N/A,FALSE,"P"}</definedName>
    <definedName name="hio" localSheetId="49" hidden="1">{"Tab1",#N/A,FALSE,"P";"Tab2",#N/A,FALSE,"P"}</definedName>
    <definedName name="hio" localSheetId="50" hidden="1">{"Tab1",#N/A,FALSE,"P";"Tab2",#N/A,FALSE,"P"}</definedName>
    <definedName name="hio" localSheetId="51" hidden="1">{"Tab1",#N/A,FALSE,"P";"Tab2",#N/A,FALSE,"P"}</definedName>
    <definedName name="hio" localSheetId="52" hidden="1">{"Tab1",#N/A,FALSE,"P";"Tab2",#N/A,FALSE,"P"}</definedName>
    <definedName name="hio" localSheetId="53" hidden="1">{"Tab1",#N/A,FALSE,"P";"Tab2",#N/A,FALSE,"P"}</definedName>
    <definedName name="hio" localSheetId="64" hidden="1">{"Tab1",#N/A,FALSE,"P";"Tab2",#N/A,FALSE,"P"}</definedName>
    <definedName name="hio" localSheetId="65" hidden="1">{"Tab1",#N/A,FALSE,"P";"Tab2",#N/A,FALSE,"P"}</definedName>
    <definedName name="hio" localSheetId="66" hidden="1">{"Tab1",#N/A,FALSE,"P";"Tab2",#N/A,FALSE,"P"}</definedName>
    <definedName name="hio" hidden="1">{"Tab1",#N/A,FALSE,"P";"Tab2",#N/A,FALSE,"P"}</definedName>
    <definedName name="HIPCDATA" localSheetId="67">#REF!</definedName>
    <definedName name="HIPCDATA" localSheetId="68">#REF!</definedName>
    <definedName name="HIPCDATA" localSheetId="69">#REF!</definedName>
    <definedName name="HIPCDATA" localSheetId="70">#REF!</definedName>
    <definedName name="HIPCDATA" localSheetId="72">#REF!</definedName>
    <definedName name="HIPCDATA" localSheetId="73">#REF!</definedName>
    <definedName name="HIPCDATA" localSheetId="74">#REF!</definedName>
    <definedName name="HIPCDATA" localSheetId="11">#REF!</definedName>
    <definedName name="HIPCDATA" localSheetId="10">#REF!</definedName>
    <definedName name="HIPCDATA" localSheetId="38">#REF!</definedName>
    <definedName name="HIPCDATA" localSheetId="39">#REF!</definedName>
    <definedName name="HIPCDATA" localSheetId="40">#REF!</definedName>
    <definedName name="HIPCDATA" localSheetId="41">#REF!</definedName>
    <definedName name="HIPCDATA" localSheetId="46">#REF!</definedName>
    <definedName name="HIPCDATA" localSheetId="52">#REF!</definedName>
    <definedName name="HIPCDATA" localSheetId="64">#REF!</definedName>
    <definedName name="HIPCDATA" localSheetId="65">#REF!</definedName>
    <definedName name="HIPCDATA" localSheetId="66">#REF!</definedName>
    <definedName name="HIPCDATA">#REF!</definedName>
    <definedName name="hjkhgkky" localSheetId="67" hidden="1">'[116]Fax a enviar'!#REF!</definedName>
    <definedName name="hjkhgkky" localSheetId="68" hidden="1">'[116]Fax a enviar'!#REF!</definedName>
    <definedName name="hjkhgkky" localSheetId="69" hidden="1">'[116]Fax a enviar'!#REF!</definedName>
    <definedName name="hjkhgkky" localSheetId="70" hidden="1">'[116]Fax a enviar'!#REF!</definedName>
    <definedName name="hjkhgkky" localSheetId="72" hidden="1">'[116]Fax a enviar'!#REF!</definedName>
    <definedName name="hjkhgkky" localSheetId="73" hidden="1">'[116]Fax a enviar'!#REF!</definedName>
    <definedName name="hjkhgkky" localSheetId="74" hidden="1">'[116]Fax a enviar'!#REF!</definedName>
    <definedName name="hjkhgkky" localSheetId="11" hidden="1">#REF!</definedName>
    <definedName name="hjkhgkky" localSheetId="12" hidden="1">#REF!</definedName>
    <definedName name="hjkhgkky" localSheetId="13" hidden="1">#REF!</definedName>
    <definedName name="hjkhgkky" localSheetId="23" hidden="1">#REF!</definedName>
    <definedName name="hjkhgkky" localSheetId="24" hidden="1">#REF!</definedName>
    <definedName name="hjkhgkky" localSheetId="26" hidden="1">#REF!</definedName>
    <definedName name="hjkhgkky" localSheetId="10" hidden="1">#REF!</definedName>
    <definedName name="hjkhgkky" localSheetId="38" hidden="1">#REF!</definedName>
    <definedName name="hjkhgkky" localSheetId="25" hidden="1">#REF!</definedName>
    <definedName name="hjkhgkky" localSheetId="30" hidden="1">'[116]Fax a enviar'!#REF!</definedName>
    <definedName name="hjkhgkky" localSheetId="39" hidden="1">#REF!</definedName>
    <definedName name="hjkhgkky" localSheetId="40" hidden="1">'[116]Fax a enviar'!#REF!</definedName>
    <definedName name="hjkhgkky" localSheetId="41" hidden="1">'[116]Fax a enviar'!#REF!</definedName>
    <definedName name="hjkhgkky" localSheetId="46" hidden="1">'[116]Fax a enviar'!#REF!</definedName>
    <definedName name="hjkhgkky" localSheetId="51" hidden="1">#REF!</definedName>
    <definedName name="hjkhgkky" localSheetId="52" hidden="1">#REF!</definedName>
    <definedName name="hjkhgkky" localSheetId="64" hidden="1">'[116]Fax a enviar'!#REF!</definedName>
    <definedName name="hjkhgkky" localSheetId="65" hidden="1">'[116]Fax a enviar'!#REF!</definedName>
    <definedName name="hjkhgkky" localSheetId="66" hidden="1">'[116]Fax a enviar'!#REF!</definedName>
    <definedName name="hjkhgkky" hidden="1">#REF!</definedName>
    <definedName name="hkh" localSheetId="67" hidden="1">#REF!</definedName>
    <definedName name="hkh" localSheetId="68" hidden="1">#REF!</definedName>
    <definedName name="hkh" localSheetId="69" hidden="1">#REF!</definedName>
    <definedName name="hkh" localSheetId="70" hidden="1">#REF!</definedName>
    <definedName name="hkh" localSheetId="72" hidden="1">#REF!</definedName>
    <definedName name="hkh" localSheetId="73" hidden="1">#REF!</definedName>
    <definedName name="hkh" localSheetId="74" hidden="1">#REF!</definedName>
    <definedName name="hkh" localSheetId="11" hidden="1">#REF!</definedName>
    <definedName name="hkh" localSheetId="12" hidden="1">#REF!</definedName>
    <definedName name="hkh" localSheetId="13" hidden="1">#REF!</definedName>
    <definedName name="hkh" localSheetId="23" hidden="1">#REF!</definedName>
    <definedName name="hkh" localSheetId="24" hidden="1">#REF!</definedName>
    <definedName name="hkh" localSheetId="26" hidden="1">#REF!</definedName>
    <definedName name="hkh" localSheetId="27" hidden="1">#REF!</definedName>
    <definedName name="hkh" localSheetId="42" hidden="1">#REF!</definedName>
    <definedName name="hkh" localSheetId="10" hidden="1">#REF!</definedName>
    <definedName name="hkh" localSheetId="38" hidden="1">#REF!</definedName>
    <definedName name="hkh" localSheetId="25" hidden="1">#REF!</definedName>
    <definedName name="hkh" localSheetId="30" hidden="1">#REF!</definedName>
    <definedName name="hkh" localSheetId="31" hidden="1">#REF!</definedName>
    <definedName name="hkh" localSheetId="34" hidden="1">#REF!</definedName>
    <definedName name="hkh" localSheetId="36" hidden="1">#REF!</definedName>
    <definedName name="hkh" localSheetId="37" hidden="1">#REF!</definedName>
    <definedName name="hkh" localSheetId="39" hidden="1">#REF!</definedName>
    <definedName name="hkh" localSheetId="40" hidden="1">#REF!</definedName>
    <definedName name="hkh" localSheetId="41" hidden="1">#REF!</definedName>
    <definedName name="hkh" localSheetId="46" hidden="1">#REF!</definedName>
    <definedName name="hkh" localSheetId="47" hidden="1">#REF!</definedName>
    <definedName name="hkh" localSheetId="48" hidden="1">#REF!</definedName>
    <definedName name="hkh" localSheetId="49" hidden="1">#REF!</definedName>
    <definedName name="hkh" localSheetId="52" hidden="1">#REF!</definedName>
    <definedName name="hkh" localSheetId="53" hidden="1">#REF!</definedName>
    <definedName name="hkh" localSheetId="64" hidden="1">#REF!</definedName>
    <definedName name="hkh" localSheetId="65" hidden="1">#REF!</definedName>
    <definedName name="hkh" localSheetId="66" hidden="1">#REF!</definedName>
    <definedName name="hkh" hidden="1">#REF!</definedName>
    <definedName name="hkhkh" localSheetId="67" hidden="1">#REF!</definedName>
    <definedName name="hkhkh" localSheetId="68" hidden="1">#REF!</definedName>
    <definedName name="hkhkh" localSheetId="69" hidden="1">#REF!</definedName>
    <definedName name="hkhkh" localSheetId="70" hidden="1">#REF!</definedName>
    <definedName name="hkhkh" localSheetId="72" hidden="1">#REF!</definedName>
    <definedName name="hkhkh" localSheetId="73" hidden="1">#REF!</definedName>
    <definedName name="hkhkh" localSheetId="74" hidden="1">#REF!</definedName>
    <definedName name="hkhkh" localSheetId="11" hidden="1">#REF!</definedName>
    <definedName name="hkhkh" localSheetId="12" hidden="1">#REF!</definedName>
    <definedName name="hkhkh" localSheetId="13" hidden="1">#REF!</definedName>
    <definedName name="hkhkh" localSheetId="23" hidden="1">#REF!</definedName>
    <definedName name="hkhkh" localSheetId="26" hidden="1">#REF!</definedName>
    <definedName name="hkhkh" localSheetId="27" hidden="1">#REF!</definedName>
    <definedName name="hkhkh" localSheetId="10" hidden="1">#REF!</definedName>
    <definedName name="hkhkh" localSheetId="38" hidden="1">#REF!</definedName>
    <definedName name="hkhkh" localSheetId="25" hidden="1">#REF!</definedName>
    <definedName name="hkhkh" localSheetId="30" hidden="1">#REF!</definedName>
    <definedName name="hkhkh" localSheetId="31" hidden="1">#REF!</definedName>
    <definedName name="hkhkh" localSheetId="36" hidden="1">#REF!</definedName>
    <definedName name="hkhkh" localSheetId="37" hidden="1">#REF!</definedName>
    <definedName name="hkhkh" localSheetId="39" hidden="1">#REF!</definedName>
    <definedName name="hkhkh" localSheetId="40" hidden="1">#REF!</definedName>
    <definedName name="hkhkh" localSheetId="41" hidden="1">#REF!</definedName>
    <definedName name="hkhkh" localSheetId="46" hidden="1">#REF!</definedName>
    <definedName name="hkhkh" localSheetId="47" hidden="1">#REF!</definedName>
    <definedName name="hkhkh" localSheetId="48" hidden="1">#REF!</definedName>
    <definedName name="hkhkh" localSheetId="49" hidden="1">#REF!</definedName>
    <definedName name="hkhkh" localSheetId="52" hidden="1">#REF!</definedName>
    <definedName name="hkhkh" localSheetId="53" hidden="1">#REF!</definedName>
    <definedName name="hkhkh" localSheetId="64" hidden="1">#REF!</definedName>
    <definedName name="hkhkh" localSheetId="65" hidden="1">#REF!</definedName>
    <definedName name="hkhkh" hidden="1">#REF!</definedName>
    <definedName name="hola" localSheetId="67">#REF!</definedName>
    <definedName name="hola" localSheetId="68">#REF!</definedName>
    <definedName name="hola" localSheetId="69">#REF!</definedName>
    <definedName name="hola" localSheetId="70">#REF!</definedName>
    <definedName name="hola" localSheetId="72">#REF!</definedName>
    <definedName name="hola" localSheetId="73">#REF!</definedName>
    <definedName name="hola" localSheetId="74">#REF!</definedName>
    <definedName name="hola" localSheetId="11">#REF!</definedName>
    <definedName name="hola" localSheetId="12">#REF!</definedName>
    <definedName name="hola" localSheetId="13">#REF!</definedName>
    <definedName name="hola" localSheetId="23">#REF!</definedName>
    <definedName name="hola" localSheetId="26">#REF!</definedName>
    <definedName name="hola" localSheetId="27">#REF!</definedName>
    <definedName name="hola" localSheetId="10">#REF!</definedName>
    <definedName name="hola" localSheetId="38">#REF!</definedName>
    <definedName name="hola" localSheetId="25">#REF!</definedName>
    <definedName name="hola" localSheetId="30">#REF!</definedName>
    <definedName name="hola" localSheetId="31">#REF!</definedName>
    <definedName name="hola" localSheetId="36">#REF!</definedName>
    <definedName name="hola" localSheetId="37">#REF!</definedName>
    <definedName name="hola" localSheetId="39">#REF!</definedName>
    <definedName name="hola" localSheetId="40">#REF!</definedName>
    <definedName name="hola" localSheetId="41">#REF!</definedName>
    <definedName name="hola" localSheetId="46">#REF!</definedName>
    <definedName name="hola" localSheetId="47">#REF!</definedName>
    <definedName name="hola" localSheetId="48">#REF!</definedName>
    <definedName name="hola" localSheetId="49">#REF!</definedName>
    <definedName name="hola" localSheetId="52">#REF!</definedName>
    <definedName name="hola" localSheetId="53">#REF!</definedName>
    <definedName name="hola" localSheetId="64">#REF!</definedName>
    <definedName name="hola" localSheetId="65">#REF!</definedName>
    <definedName name="hola">#REF!</definedName>
    <definedName name="holalalala" localSheetId="67" hidden="1">'[39]Fax a enviar'!#REF!</definedName>
    <definedName name="holalalala" localSheetId="68" hidden="1">'[39]Fax a enviar'!#REF!</definedName>
    <definedName name="holalalala" localSheetId="69" hidden="1">'[39]Fax a enviar'!#REF!</definedName>
    <definedName name="holalalala" localSheetId="70" hidden="1">'[39]Fax a enviar'!#REF!</definedName>
    <definedName name="holalalala" localSheetId="72" hidden="1">'[39]Fax a enviar'!#REF!</definedName>
    <definedName name="holalalala" localSheetId="73" hidden="1">'[39]Fax a enviar'!#REF!</definedName>
    <definedName name="holalalala" localSheetId="74" hidden="1">'[39]Fax a enviar'!#REF!</definedName>
    <definedName name="holalalala" localSheetId="11" hidden="1">#REF!</definedName>
    <definedName name="holalalala" localSheetId="12" hidden="1">#REF!</definedName>
    <definedName name="holalalala" localSheetId="13" hidden="1">#REF!</definedName>
    <definedName name="holalalala" localSheetId="23" hidden="1">#REF!</definedName>
    <definedName name="holalalala" localSheetId="24" hidden="1">#REF!</definedName>
    <definedName name="holalalala" localSheetId="26" hidden="1">#REF!</definedName>
    <definedName name="holalalala" localSheetId="10" hidden="1">#REF!</definedName>
    <definedName name="holalalala" localSheetId="38" hidden="1">#REF!</definedName>
    <definedName name="holalalala" localSheetId="25" hidden="1">#REF!</definedName>
    <definedName name="holalalala" localSheetId="30" hidden="1">'[39]Fax a enviar'!#REF!</definedName>
    <definedName name="holalalala" localSheetId="31" hidden="1">#REF!</definedName>
    <definedName name="holalalala" localSheetId="36" hidden="1">'[39]Fax a enviar'!#REF!</definedName>
    <definedName name="holalalala" localSheetId="37" hidden="1">'[39]Fax a enviar'!#REF!</definedName>
    <definedName name="holalalala" localSheetId="39" hidden="1">#REF!</definedName>
    <definedName name="holalalala" localSheetId="40" hidden="1">'[39]Fax a enviar'!#REF!</definedName>
    <definedName name="holalalala" localSheetId="41" hidden="1">'[39]Fax a enviar'!#REF!</definedName>
    <definedName name="holalalala" localSheetId="46" hidden="1">'[39]Fax a enviar'!#REF!</definedName>
    <definedName name="holalalala" localSheetId="47" hidden="1">#REF!</definedName>
    <definedName name="holalalala" localSheetId="48" hidden="1">#REF!</definedName>
    <definedName name="holalalala" localSheetId="49" hidden="1">#REF!</definedName>
    <definedName name="holalalala" localSheetId="51" hidden="1">#REF!</definedName>
    <definedName name="holalalala" localSheetId="52" hidden="1">#REF!</definedName>
    <definedName name="holalalala" localSheetId="64" hidden="1">'[39]Fax a enviar'!#REF!</definedName>
    <definedName name="holalalala" localSheetId="65" hidden="1">'[39]Fax a enviar'!#REF!</definedName>
    <definedName name="holalalala" localSheetId="66" hidden="1">'[39]Fax a enviar'!#REF!</definedName>
    <definedName name="holalalala" hidden="1">#REF!</definedName>
    <definedName name="holallll" localSheetId="67">#REF!</definedName>
    <definedName name="holallll" localSheetId="68">#REF!</definedName>
    <definedName name="holallll" localSheetId="69">#REF!</definedName>
    <definedName name="holallll" localSheetId="70">#REF!</definedName>
    <definedName name="holallll" localSheetId="72">#REF!</definedName>
    <definedName name="holallll" localSheetId="73">#REF!</definedName>
    <definedName name="holallll" localSheetId="74">#REF!</definedName>
    <definedName name="holallll" localSheetId="11">#REF!</definedName>
    <definedName name="holallll" localSheetId="12">#REF!</definedName>
    <definedName name="holallll" localSheetId="13">#REF!</definedName>
    <definedName name="holallll" localSheetId="23">#REF!</definedName>
    <definedName name="holallll" localSheetId="24">#REF!</definedName>
    <definedName name="holallll" localSheetId="26">#REF!</definedName>
    <definedName name="holallll" localSheetId="27">#REF!</definedName>
    <definedName name="holallll" localSheetId="42">#REF!</definedName>
    <definedName name="holallll" localSheetId="10">#REF!</definedName>
    <definedName name="holallll" localSheetId="38">#REF!</definedName>
    <definedName name="holallll" localSheetId="25">#REF!</definedName>
    <definedName name="holallll" localSheetId="30">#REF!</definedName>
    <definedName name="holallll" localSheetId="31">#REF!</definedName>
    <definedName name="holallll" localSheetId="34">#REF!</definedName>
    <definedName name="holallll" localSheetId="36">#REF!</definedName>
    <definedName name="holallll" localSheetId="37">#REF!</definedName>
    <definedName name="holallll" localSheetId="39">#REF!</definedName>
    <definedName name="holallll" localSheetId="40">#REF!</definedName>
    <definedName name="holallll" localSheetId="41">#REF!</definedName>
    <definedName name="holallll" localSheetId="46">#REF!</definedName>
    <definedName name="holallll" localSheetId="47">#REF!</definedName>
    <definedName name="holallll" localSheetId="48">#REF!</definedName>
    <definedName name="holallll" localSheetId="49">#REF!</definedName>
    <definedName name="holallll" localSheetId="52">#REF!</definedName>
    <definedName name="holallll" localSheetId="53">#REF!</definedName>
    <definedName name="holallll" localSheetId="64">#REF!</definedName>
    <definedName name="holallll" localSheetId="65">#REF!</definedName>
    <definedName name="holallll" localSheetId="66">#REF!</definedName>
    <definedName name="holallll">#REF!</definedName>
    <definedName name="hora" localSheetId="67">[25]Programa!#REF!</definedName>
    <definedName name="hora" localSheetId="68">[25]Programa!#REF!</definedName>
    <definedName name="hora" localSheetId="69">[25]Programa!#REF!</definedName>
    <definedName name="hora" localSheetId="70">[25]Programa!#REF!</definedName>
    <definedName name="hora" localSheetId="72">[25]Programa!#REF!</definedName>
    <definedName name="hora" localSheetId="73">[25]Programa!#REF!</definedName>
    <definedName name="hora" localSheetId="74">[25]Programa!#REF!</definedName>
    <definedName name="hora" localSheetId="11">#REF!</definedName>
    <definedName name="hora" localSheetId="12">#REF!</definedName>
    <definedName name="hora" localSheetId="13">#REF!</definedName>
    <definedName name="hora" localSheetId="10">#REF!</definedName>
    <definedName name="hora" localSheetId="38">#REF!</definedName>
    <definedName name="hora" localSheetId="30">[26]Programa!#REF!</definedName>
    <definedName name="hora" localSheetId="39">#REF!</definedName>
    <definedName name="hora" localSheetId="40">[25]Programa!#REF!</definedName>
    <definedName name="hora" localSheetId="41">[25]Programa!#REF!</definedName>
    <definedName name="hora" localSheetId="46">[25]Programa!#REF!</definedName>
    <definedName name="hora" localSheetId="51">#REF!</definedName>
    <definedName name="hora" localSheetId="52">[25]Programa!#REF!</definedName>
    <definedName name="hora" localSheetId="53">[25]Programa!#REF!</definedName>
    <definedName name="hora" localSheetId="64">[25]Programa!#REF!</definedName>
    <definedName name="hora" localSheetId="65">[25]Programa!#REF!</definedName>
    <definedName name="hora" localSheetId="66">[25]Programa!#REF!</definedName>
    <definedName name="hora">#REF!</definedName>
    <definedName name="HOSP96" localSheetId="67">#REF!</definedName>
    <definedName name="HOSP96" localSheetId="68">#REF!</definedName>
    <definedName name="HOSP96" localSheetId="69">#REF!</definedName>
    <definedName name="HOSP96" localSheetId="70">#REF!</definedName>
    <definedName name="HOSP96" localSheetId="72">#REF!</definedName>
    <definedName name="HOSP96" localSheetId="73">#REF!</definedName>
    <definedName name="HOSP96" localSheetId="74">#REF!</definedName>
    <definedName name="HOSP96" localSheetId="11">#REF!</definedName>
    <definedName name="HOSP96" localSheetId="12">#REF!</definedName>
    <definedName name="HOSP96" localSheetId="13">#REF!</definedName>
    <definedName name="HOSP96" localSheetId="10">#REF!</definedName>
    <definedName name="HOSP96" localSheetId="38">#REF!</definedName>
    <definedName name="HOSP96" localSheetId="30">#REF!</definedName>
    <definedName name="HOSP96" localSheetId="39">#REF!</definedName>
    <definedName name="HOSP96" localSheetId="40">#REF!</definedName>
    <definedName name="HOSP96" localSheetId="41">#REF!</definedName>
    <definedName name="HOSP96" localSheetId="46">#REF!</definedName>
    <definedName name="HOSP96" localSheetId="52">#REF!</definedName>
    <definedName name="HOSP96" localSheetId="53">#REF!</definedName>
    <definedName name="HOSP96" localSheetId="64">#REF!</definedName>
    <definedName name="HOSP96" localSheetId="65">#REF!</definedName>
    <definedName name="HOSP96" localSheetId="66">#REF!</definedName>
    <definedName name="HOSP96">#REF!</definedName>
    <definedName name="hpu" localSheetId="67" hidden="1">{"Tab1",#N/A,FALSE,"P";"Tab2",#N/A,FALSE,"P"}</definedName>
    <definedName name="hpu" localSheetId="68" hidden="1">{"Tab1",#N/A,FALSE,"P";"Tab2",#N/A,FALSE,"P"}</definedName>
    <definedName name="hpu" localSheetId="69" hidden="1">{"Tab1",#N/A,FALSE,"P";"Tab2",#N/A,FALSE,"P"}</definedName>
    <definedName name="hpu" localSheetId="70" hidden="1">{"Tab1",#N/A,FALSE,"P";"Tab2",#N/A,FALSE,"P"}</definedName>
    <definedName name="hpu" localSheetId="72" hidden="1">{"Tab1",#N/A,FALSE,"P";"Tab2",#N/A,FALSE,"P"}</definedName>
    <definedName name="hpu" localSheetId="73" hidden="1">{"Tab1",#N/A,FALSE,"P";"Tab2",#N/A,FALSE,"P"}</definedName>
    <definedName name="hpu" localSheetId="74" hidden="1">{"Tab1",#N/A,FALSE,"P";"Tab2",#N/A,FALSE,"P"}</definedName>
    <definedName name="hpu" localSheetId="11" hidden="1">{"Tab1",#N/A,FALSE,"P";"Tab2",#N/A,FALSE,"P"}</definedName>
    <definedName name="hpu" localSheetId="12" hidden="1">{"Tab1",#N/A,FALSE,"P";"Tab2",#N/A,FALSE,"P"}</definedName>
    <definedName name="hpu" localSheetId="13" hidden="1">{"Tab1",#N/A,FALSE,"P";"Tab2",#N/A,FALSE,"P"}</definedName>
    <definedName name="hpu" localSheetId="23" hidden="1">{"Tab1",#N/A,FALSE,"P";"Tab2",#N/A,FALSE,"P"}</definedName>
    <definedName name="hpu" localSheetId="24" hidden="1">{"Tab1",#N/A,FALSE,"P";"Tab2",#N/A,FALSE,"P"}</definedName>
    <definedName name="hpu" localSheetId="26" hidden="1">{"Tab1",#N/A,FALSE,"P";"Tab2",#N/A,FALSE,"P"}</definedName>
    <definedName name="hpu" localSheetId="27" hidden="1">{"Tab1",#N/A,FALSE,"P";"Tab2",#N/A,FALSE,"P"}</definedName>
    <definedName name="hpu" localSheetId="42" hidden="1">{"Tab1",#N/A,FALSE,"P";"Tab2",#N/A,FALSE,"P"}</definedName>
    <definedName name="hpu" localSheetId="6" hidden="1">{"Tab1",#N/A,FALSE,"P";"Tab2",#N/A,FALSE,"P"}</definedName>
    <definedName name="hpu" localSheetId="7" hidden="1">{"Tab1",#N/A,FALSE,"P";"Tab2",#N/A,FALSE,"P"}</definedName>
    <definedName name="hpu" localSheetId="10" hidden="1">{"Tab1",#N/A,FALSE,"P";"Tab2",#N/A,FALSE,"P"}</definedName>
    <definedName name="hpu" localSheetId="38" hidden="1">{"Tab1",#N/A,FALSE,"P";"Tab2",#N/A,FALSE,"P"}</definedName>
    <definedName name="hpu" localSheetId="25" hidden="1">{"Tab1",#N/A,FALSE,"P";"Tab2",#N/A,FALSE,"P"}</definedName>
    <definedName name="hpu" localSheetId="28" hidden="1">{"Tab1",#N/A,FALSE,"P";"Tab2",#N/A,FALSE,"P"}</definedName>
    <definedName name="hpu" localSheetId="30" hidden="1">{"Tab1",#N/A,FALSE,"P";"Tab2",#N/A,FALSE,"P"}</definedName>
    <definedName name="hpu" localSheetId="31" hidden="1">{"Tab1",#N/A,FALSE,"P";"Tab2",#N/A,FALSE,"P"}</definedName>
    <definedName name="hpu" localSheetId="32" hidden="1">{"Tab1",#N/A,FALSE,"P";"Tab2",#N/A,FALSE,"P"}</definedName>
    <definedName name="hpu" localSheetId="33" hidden="1">{"Tab1",#N/A,FALSE,"P";"Tab2",#N/A,FALSE,"P"}</definedName>
    <definedName name="hpu" localSheetId="34" hidden="1">{"Tab1",#N/A,FALSE,"P";"Tab2",#N/A,FALSE,"P"}</definedName>
    <definedName name="hpu" localSheetId="35" hidden="1">{"Tab1",#N/A,FALSE,"P";"Tab2",#N/A,FALSE,"P"}</definedName>
    <definedName name="hpu" localSheetId="36" hidden="1">{"Tab1",#N/A,FALSE,"P";"Tab2",#N/A,FALSE,"P"}</definedName>
    <definedName name="hpu" localSheetId="37" hidden="1">{"Tab1",#N/A,FALSE,"P";"Tab2",#N/A,FALSE,"P"}</definedName>
    <definedName name="hpu" localSheetId="39" hidden="1">{"Tab1",#N/A,FALSE,"P";"Tab2",#N/A,FALSE,"P"}</definedName>
    <definedName name="hpu" localSheetId="40" hidden="1">{"Tab1",#N/A,FALSE,"P";"Tab2",#N/A,FALSE,"P"}</definedName>
    <definedName name="hpu" localSheetId="41" hidden="1">{"Tab1",#N/A,FALSE,"P";"Tab2",#N/A,FALSE,"P"}</definedName>
    <definedName name="hpu" localSheetId="46" hidden="1">{"Tab1",#N/A,FALSE,"P";"Tab2",#N/A,FALSE,"P"}</definedName>
    <definedName name="hpu" localSheetId="47" hidden="1">{"Tab1",#N/A,FALSE,"P";"Tab2",#N/A,FALSE,"P"}</definedName>
    <definedName name="hpu" localSheetId="48" hidden="1">{"Tab1",#N/A,FALSE,"P";"Tab2",#N/A,FALSE,"P"}</definedName>
    <definedName name="hpu" localSheetId="49" hidden="1">{"Tab1",#N/A,FALSE,"P";"Tab2",#N/A,FALSE,"P"}</definedName>
    <definedName name="hpu" localSheetId="50" hidden="1">{"Tab1",#N/A,FALSE,"P";"Tab2",#N/A,FALSE,"P"}</definedName>
    <definedName name="hpu" localSheetId="51" hidden="1">{"Tab1",#N/A,FALSE,"P";"Tab2",#N/A,FALSE,"P"}</definedName>
    <definedName name="hpu" localSheetId="52" hidden="1">{"Tab1",#N/A,FALSE,"P";"Tab2",#N/A,FALSE,"P"}</definedName>
    <definedName name="hpu" localSheetId="53" hidden="1">{"Tab1",#N/A,FALSE,"P";"Tab2",#N/A,FALSE,"P"}</definedName>
    <definedName name="hpu" localSheetId="64" hidden="1">{"Tab1",#N/A,FALSE,"P";"Tab2",#N/A,FALSE,"P"}</definedName>
    <definedName name="hpu" localSheetId="65" hidden="1">{"Tab1",#N/A,FALSE,"P";"Tab2",#N/A,FALSE,"P"}</definedName>
    <definedName name="hpu" localSheetId="66" hidden="1">{"Tab1",#N/A,FALSE,"P";"Tab2",#N/A,FALSE,"P"}</definedName>
    <definedName name="hpu" hidden="1">{"Tab1",#N/A,FALSE,"P";"Tab2",#N/A,FALSE,"P"}</definedName>
    <definedName name="HTML_CodePage" hidden="1">1252</definedName>
    <definedName name="HTML_Control" localSheetId="67" hidden="1">{"'para SB'!$A$1318:$F$1381"}</definedName>
    <definedName name="HTML_Control" localSheetId="68" hidden="1">{"'para SB'!$A$1318:$F$1381"}</definedName>
    <definedName name="HTML_Control" localSheetId="69" hidden="1">{"'para SB'!$A$1318:$F$1381"}</definedName>
    <definedName name="HTML_Control" localSheetId="70" hidden="1">{"'para SB'!$A$1318:$F$1381"}</definedName>
    <definedName name="HTML_Control" localSheetId="72" hidden="1">{"'para SB'!$A$1318:$F$1381"}</definedName>
    <definedName name="HTML_Control" localSheetId="73" hidden="1">{"'para SB'!$A$1318:$F$1381"}</definedName>
    <definedName name="HTML_Control" localSheetId="74" hidden="1">{"'para SB'!$A$1318:$F$1381"}</definedName>
    <definedName name="HTML_Control" localSheetId="11" hidden="1">{"'para SB'!$A$1318:$F$1381"}</definedName>
    <definedName name="HTML_Control" localSheetId="12" hidden="1">{"'para SB'!$A$1318:$F$1381"}</definedName>
    <definedName name="HTML_Control" localSheetId="13" hidden="1">{"'para SB'!$A$1318:$F$1381"}</definedName>
    <definedName name="HTML_Control" localSheetId="23" hidden="1">{"'para SB'!$A$1318:$F$1381"}</definedName>
    <definedName name="HTML_Control" localSheetId="24" hidden="1">{"'para SB'!$A$1318:$F$1381"}</definedName>
    <definedName name="HTML_Control" localSheetId="26" hidden="1">{"'para SB'!$A$1318:$F$1381"}</definedName>
    <definedName name="HTML_Control" localSheetId="42" hidden="1">{"'para SB'!$A$1318:$F$1381"}</definedName>
    <definedName name="HTML_Control" localSheetId="6" hidden="1">{"'para SB'!$A$1318:$F$1381"}</definedName>
    <definedName name="HTML_Control" localSheetId="7" hidden="1">{"'para SB'!$A$1318:$F$1381"}</definedName>
    <definedName name="HTML_Control" localSheetId="10" hidden="1">{"'para SB'!$A$1318:$F$1381"}</definedName>
    <definedName name="HTML_Control" localSheetId="38" hidden="1">{"'para SB'!$A$1318:$F$1381"}</definedName>
    <definedName name="HTML_Control" localSheetId="25" hidden="1">{"'para SB'!$A$1318:$F$1381"}</definedName>
    <definedName name="HTML_Control" localSheetId="28" hidden="1">{"'para SB'!$A$1318:$F$1381"}</definedName>
    <definedName name="HTML_Control" localSheetId="30" hidden="1">{"'para SB'!$A$1318:$F$1381"}</definedName>
    <definedName name="HTML_Control" localSheetId="31" hidden="1">{"'para SB'!$A$1318:$F$1381"}</definedName>
    <definedName name="HTML_Control" localSheetId="32" hidden="1">{"'para SB'!$A$1318:$F$1381"}</definedName>
    <definedName name="HTML_Control" localSheetId="33" hidden="1">{"'para SB'!$A$1318:$F$1381"}</definedName>
    <definedName name="HTML_Control" localSheetId="34" hidden="1">{"'para SB'!$A$1318:$F$1381"}</definedName>
    <definedName name="HTML_Control" localSheetId="35" hidden="1">{"'para SB'!$A$1318:$F$1381"}</definedName>
    <definedName name="HTML_Control" localSheetId="36" hidden="1">{"'para SB'!$A$1318:$F$1381"}</definedName>
    <definedName name="HTML_Control" localSheetId="37" hidden="1">{"'para SB'!$A$1318:$F$1381"}</definedName>
    <definedName name="HTML_Control" localSheetId="39" hidden="1">{"'para SB'!$A$1318:$F$1381"}</definedName>
    <definedName name="HTML_Control" localSheetId="40" hidden="1">{"'para SB'!$A$1318:$F$1381"}</definedName>
    <definedName name="HTML_Control" localSheetId="41" hidden="1">{"'para SB'!$A$1318:$F$1381"}</definedName>
    <definedName name="HTML_Control" localSheetId="46" hidden="1">{"'para SB'!$A$1318:$F$1381"}</definedName>
    <definedName name="HTML_Control" localSheetId="47" hidden="1">{"'para SB'!$A$1318:$F$1381"}</definedName>
    <definedName name="HTML_Control" localSheetId="51" hidden="1">{"'para SB'!$A$1318:$F$1381"}</definedName>
    <definedName name="HTML_Control" localSheetId="52" hidden="1">{"'para SB'!$A$1318:$F$1381"}</definedName>
    <definedName name="HTML_Control" localSheetId="53" hidden="1">{"'para SB'!$A$1318:$F$1381"}</definedName>
    <definedName name="HTML_Control" localSheetId="64" hidden="1">{"'para SB'!$A$1318:$F$1381"}</definedName>
    <definedName name="HTML_Control" localSheetId="65" hidden="1">{"'para SB'!$A$1318:$F$1381"}</definedName>
    <definedName name="HTML_Control" localSheetId="66" hidden="1">{"'para SB'!$A$1318:$F$1381"}</definedName>
    <definedName name="HTML_Control" hidden="1">{"'para SB'!$A$1318:$F$1381"}</definedName>
    <definedName name="HTML_Description" hidden="1">""</definedName>
    <definedName name="HTML_Email" hidden="1">""</definedName>
    <definedName name="HTML_Header" hidden="1">""</definedName>
    <definedName name="HTML_LastUpdate" hidden="1">"6/2/98"</definedName>
    <definedName name="HTML_LineAfter" hidden="1">FALSE</definedName>
    <definedName name="HTML_LineBefore" hidden="1">FALSE</definedName>
    <definedName name="HTML_Name" hidden="1">"Arti Choxi -"</definedName>
    <definedName name="HTML_OBDlg2" hidden="1">TRUE</definedName>
    <definedName name="HTML_OBDlg4" hidden="1">TRUE</definedName>
    <definedName name="HTML_OS" hidden="1">0</definedName>
    <definedName name="HTML_PathFile" hidden="1">"H:\PRJ\STEO_NEW\5TABB.htm"</definedName>
    <definedName name="HTML_Title" hidden="1">""</definedName>
    <definedName name="hui" localSheetId="67" hidden="1">{"Tab1",#N/A,FALSE,"P";"Tab2",#N/A,FALSE,"P"}</definedName>
    <definedName name="hui" localSheetId="68" hidden="1">{"Tab1",#N/A,FALSE,"P";"Tab2",#N/A,FALSE,"P"}</definedName>
    <definedName name="hui" localSheetId="69" hidden="1">{"Tab1",#N/A,FALSE,"P";"Tab2",#N/A,FALSE,"P"}</definedName>
    <definedName name="hui" localSheetId="70" hidden="1">{"Tab1",#N/A,FALSE,"P";"Tab2",#N/A,FALSE,"P"}</definedName>
    <definedName name="hui" localSheetId="72" hidden="1">{"Tab1",#N/A,FALSE,"P";"Tab2",#N/A,FALSE,"P"}</definedName>
    <definedName name="hui" localSheetId="73" hidden="1">{"Tab1",#N/A,FALSE,"P";"Tab2",#N/A,FALSE,"P"}</definedName>
    <definedName name="hui" localSheetId="74" hidden="1">{"Tab1",#N/A,FALSE,"P";"Tab2",#N/A,FALSE,"P"}</definedName>
    <definedName name="hui" localSheetId="11" hidden="1">{"Tab1",#N/A,FALSE,"P";"Tab2",#N/A,FALSE,"P"}</definedName>
    <definedName name="hui" localSheetId="12" hidden="1">{"Tab1",#N/A,FALSE,"P";"Tab2",#N/A,FALSE,"P"}</definedName>
    <definedName name="hui" localSheetId="13" hidden="1">{"Tab1",#N/A,FALSE,"P";"Tab2",#N/A,FALSE,"P"}</definedName>
    <definedName name="hui" localSheetId="23" hidden="1">{"Tab1",#N/A,FALSE,"P";"Tab2",#N/A,FALSE,"P"}</definedName>
    <definedName name="hui" localSheetId="24" hidden="1">{"Tab1",#N/A,FALSE,"P";"Tab2",#N/A,FALSE,"P"}</definedName>
    <definedName name="hui" localSheetId="26" hidden="1">{"Tab1",#N/A,FALSE,"P";"Tab2",#N/A,FALSE,"P"}</definedName>
    <definedName name="hui" localSheetId="27" hidden="1">{"Tab1",#N/A,FALSE,"P";"Tab2",#N/A,FALSE,"P"}</definedName>
    <definedName name="hui" localSheetId="42" hidden="1">{"Tab1",#N/A,FALSE,"P";"Tab2",#N/A,FALSE,"P"}</definedName>
    <definedName name="hui" localSheetId="6" hidden="1">{"Tab1",#N/A,FALSE,"P";"Tab2",#N/A,FALSE,"P"}</definedName>
    <definedName name="hui" localSheetId="7" hidden="1">{"Tab1",#N/A,FALSE,"P";"Tab2",#N/A,FALSE,"P"}</definedName>
    <definedName name="hui" localSheetId="10" hidden="1">{"Tab1",#N/A,FALSE,"P";"Tab2",#N/A,FALSE,"P"}</definedName>
    <definedName name="hui" localSheetId="38" hidden="1">{"Tab1",#N/A,FALSE,"P";"Tab2",#N/A,FALSE,"P"}</definedName>
    <definedName name="hui" localSheetId="25" hidden="1">{"Tab1",#N/A,FALSE,"P";"Tab2",#N/A,FALSE,"P"}</definedName>
    <definedName name="hui" localSheetId="28" hidden="1">{"Tab1",#N/A,FALSE,"P";"Tab2",#N/A,FALSE,"P"}</definedName>
    <definedName name="hui" localSheetId="30" hidden="1">{"Tab1",#N/A,FALSE,"P";"Tab2",#N/A,FALSE,"P"}</definedName>
    <definedName name="hui" localSheetId="31" hidden="1">{"Tab1",#N/A,FALSE,"P";"Tab2",#N/A,FALSE,"P"}</definedName>
    <definedName name="hui" localSheetId="32" hidden="1">{"Tab1",#N/A,FALSE,"P";"Tab2",#N/A,FALSE,"P"}</definedName>
    <definedName name="hui" localSheetId="33" hidden="1">{"Tab1",#N/A,FALSE,"P";"Tab2",#N/A,FALSE,"P"}</definedName>
    <definedName name="hui" localSheetId="34" hidden="1">{"Tab1",#N/A,FALSE,"P";"Tab2",#N/A,FALSE,"P"}</definedName>
    <definedName name="hui" localSheetId="35" hidden="1">{"Tab1",#N/A,FALSE,"P";"Tab2",#N/A,FALSE,"P"}</definedName>
    <definedName name="hui" localSheetId="36" hidden="1">{"Tab1",#N/A,FALSE,"P";"Tab2",#N/A,FALSE,"P"}</definedName>
    <definedName name="hui" localSheetId="37" hidden="1">{"Tab1",#N/A,FALSE,"P";"Tab2",#N/A,FALSE,"P"}</definedName>
    <definedName name="hui" localSheetId="39" hidden="1">{"Tab1",#N/A,FALSE,"P";"Tab2",#N/A,FALSE,"P"}</definedName>
    <definedName name="hui" localSheetId="40" hidden="1">{"Tab1",#N/A,FALSE,"P";"Tab2",#N/A,FALSE,"P"}</definedName>
    <definedName name="hui" localSheetId="41" hidden="1">{"Tab1",#N/A,FALSE,"P";"Tab2",#N/A,FALSE,"P"}</definedName>
    <definedName name="hui" localSheetId="46" hidden="1">{"Tab1",#N/A,FALSE,"P";"Tab2",#N/A,FALSE,"P"}</definedName>
    <definedName name="hui" localSheetId="47" hidden="1">{"Tab1",#N/A,FALSE,"P";"Tab2",#N/A,FALSE,"P"}</definedName>
    <definedName name="hui" localSheetId="48" hidden="1">{"Tab1",#N/A,FALSE,"P";"Tab2",#N/A,FALSE,"P"}</definedName>
    <definedName name="hui" localSheetId="49" hidden="1">{"Tab1",#N/A,FALSE,"P";"Tab2",#N/A,FALSE,"P"}</definedName>
    <definedName name="hui" localSheetId="50" hidden="1">{"Tab1",#N/A,FALSE,"P";"Tab2",#N/A,FALSE,"P"}</definedName>
    <definedName name="hui" localSheetId="51" hidden="1">{"Tab1",#N/A,FALSE,"P";"Tab2",#N/A,FALSE,"P"}</definedName>
    <definedName name="hui" localSheetId="52" hidden="1">{"Tab1",#N/A,FALSE,"P";"Tab2",#N/A,FALSE,"P"}</definedName>
    <definedName name="hui" localSheetId="53" hidden="1">{"Tab1",#N/A,FALSE,"P";"Tab2",#N/A,FALSE,"P"}</definedName>
    <definedName name="hui" localSheetId="64" hidden="1">{"Tab1",#N/A,FALSE,"P";"Tab2",#N/A,FALSE,"P"}</definedName>
    <definedName name="hui" localSheetId="65" hidden="1">{"Tab1",#N/A,FALSE,"P";"Tab2",#N/A,FALSE,"P"}</definedName>
    <definedName name="hui" localSheetId="66" hidden="1">{"Tab1",#N/A,FALSE,"P";"Tab2",#N/A,FALSE,"P"}</definedName>
    <definedName name="hui" hidden="1">{"Tab1",#N/A,FALSE,"P";"Tab2",#N/A,FALSE,"P"}</definedName>
    <definedName name="huo" localSheetId="67" hidden="1">{"Tab1",#N/A,FALSE,"P";"Tab2",#N/A,FALSE,"P"}</definedName>
    <definedName name="huo" localSheetId="68" hidden="1">{"Tab1",#N/A,FALSE,"P";"Tab2",#N/A,FALSE,"P"}</definedName>
    <definedName name="huo" localSheetId="69" hidden="1">{"Tab1",#N/A,FALSE,"P";"Tab2",#N/A,FALSE,"P"}</definedName>
    <definedName name="huo" localSheetId="70" hidden="1">{"Tab1",#N/A,FALSE,"P";"Tab2",#N/A,FALSE,"P"}</definedName>
    <definedName name="huo" localSheetId="72" hidden="1">{"Tab1",#N/A,FALSE,"P";"Tab2",#N/A,FALSE,"P"}</definedName>
    <definedName name="huo" localSheetId="73" hidden="1">{"Tab1",#N/A,FALSE,"P";"Tab2",#N/A,FALSE,"P"}</definedName>
    <definedName name="huo" localSheetId="74" hidden="1">{"Tab1",#N/A,FALSE,"P";"Tab2",#N/A,FALSE,"P"}</definedName>
    <definedName name="huo" localSheetId="11" hidden="1">{"Tab1",#N/A,FALSE,"P";"Tab2",#N/A,FALSE,"P"}</definedName>
    <definedName name="huo" localSheetId="12" hidden="1">{"Tab1",#N/A,FALSE,"P";"Tab2",#N/A,FALSE,"P"}</definedName>
    <definedName name="huo" localSheetId="13" hidden="1">{"Tab1",#N/A,FALSE,"P";"Tab2",#N/A,FALSE,"P"}</definedName>
    <definedName name="huo" localSheetId="23" hidden="1">{"Tab1",#N/A,FALSE,"P";"Tab2",#N/A,FALSE,"P"}</definedName>
    <definedName name="huo" localSheetId="24" hidden="1">{"Tab1",#N/A,FALSE,"P";"Tab2",#N/A,FALSE,"P"}</definedName>
    <definedName name="huo" localSheetId="26" hidden="1">{"Tab1",#N/A,FALSE,"P";"Tab2",#N/A,FALSE,"P"}</definedName>
    <definedName name="huo" localSheetId="27" hidden="1">{"Tab1",#N/A,FALSE,"P";"Tab2",#N/A,FALSE,"P"}</definedName>
    <definedName name="huo" localSheetId="42" hidden="1">{"Tab1",#N/A,FALSE,"P";"Tab2",#N/A,FALSE,"P"}</definedName>
    <definedName name="huo" localSheetId="6" hidden="1">{"Tab1",#N/A,FALSE,"P";"Tab2",#N/A,FALSE,"P"}</definedName>
    <definedName name="huo" localSheetId="7" hidden="1">{"Tab1",#N/A,FALSE,"P";"Tab2",#N/A,FALSE,"P"}</definedName>
    <definedName name="huo" localSheetId="10" hidden="1">{"Tab1",#N/A,FALSE,"P";"Tab2",#N/A,FALSE,"P"}</definedName>
    <definedName name="huo" localSheetId="38" hidden="1">{"Tab1",#N/A,FALSE,"P";"Tab2",#N/A,FALSE,"P"}</definedName>
    <definedName name="huo" localSheetId="25" hidden="1">{"Tab1",#N/A,FALSE,"P";"Tab2",#N/A,FALSE,"P"}</definedName>
    <definedName name="huo" localSheetId="28" hidden="1">{"Tab1",#N/A,FALSE,"P";"Tab2",#N/A,FALSE,"P"}</definedName>
    <definedName name="huo" localSheetId="30" hidden="1">{"Tab1",#N/A,FALSE,"P";"Tab2",#N/A,FALSE,"P"}</definedName>
    <definedName name="huo" localSheetId="31" hidden="1">{"Tab1",#N/A,FALSE,"P";"Tab2",#N/A,FALSE,"P"}</definedName>
    <definedName name="huo" localSheetId="32" hidden="1">{"Tab1",#N/A,FALSE,"P";"Tab2",#N/A,FALSE,"P"}</definedName>
    <definedName name="huo" localSheetId="33" hidden="1">{"Tab1",#N/A,FALSE,"P";"Tab2",#N/A,FALSE,"P"}</definedName>
    <definedName name="huo" localSheetId="34" hidden="1">{"Tab1",#N/A,FALSE,"P";"Tab2",#N/A,FALSE,"P"}</definedName>
    <definedName name="huo" localSheetId="35" hidden="1">{"Tab1",#N/A,FALSE,"P";"Tab2",#N/A,FALSE,"P"}</definedName>
    <definedName name="huo" localSheetId="36" hidden="1">{"Tab1",#N/A,FALSE,"P";"Tab2",#N/A,FALSE,"P"}</definedName>
    <definedName name="huo" localSheetId="37" hidden="1">{"Tab1",#N/A,FALSE,"P";"Tab2",#N/A,FALSE,"P"}</definedName>
    <definedName name="huo" localSheetId="39" hidden="1">{"Tab1",#N/A,FALSE,"P";"Tab2",#N/A,FALSE,"P"}</definedName>
    <definedName name="huo" localSheetId="40" hidden="1">{"Tab1",#N/A,FALSE,"P";"Tab2",#N/A,FALSE,"P"}</definedName>
    <definedName name="huo" localSheetId="41" hidden="1">{"Tab1",#N/A,FALSE,"P";"Tab2",#N/A,FALSE,"P"}</definedName>
    <definedName name="huo" localSheetId="46" hidden="1">{"Tab1",#N/A,FALSE,"P";"Tab2",#N/A,FALSE,"P"}</definedName>
    <definedName name="huo" localSheetId="47" hidden="1">{"Tab1",#N/A,FALSE,"P";"Tab2",#N/A,FALSE,"P"}</definedName>
    <definedName name="huo" localSheetId="48" hidden="1">{"Tab1",#N/A,FALSE,"P";"Tab2",#N/A,FALSE,"P"}</definedName>
    <definedName name="huo" localSheetId="49" hidden="1">{"Tab1",#N/A,FALSE,"P";"Tab2",#N/A,FALSE,"P"}</definedName>
    <definedName name="huo" localSheetId="50" hidden="1">{"Tab1",#N/A,FALSE,"P";"Tab2",#N/A,FALSE,"P"}</definedName>
    <definedName name="huo" localSheetId="51" hidden="1">{"Tab1",#N/A,FALSE,"P";"Tab2",#N/A,FALSE,"P"}</definedName>
    <definedName name="huo" localSheetId="52" hidden="1">{"Tab1",#N/A,FALSE,"P";"Tab2",#N/A,FALSE,"P"}</definedName>
    <definedName name="huo" localSheetId="53" hidden="1">{"Tab1",#N/A,FALSE,"P";"Tab2",#N/A,FALSE,"P"}</definedName>
    <definedName name="huo" localSheetId="64" hidden="1">{"Tab1",#N/A,FALSE,"P";"Tab2",#N/A,FALSE,"P"}</definedName>
    <definedName name="huo" localSheetId="65" hidden="1">{"Tab1",#N/A,FALSE,"P";"Tab2",#N/A,FALSE,"P"}</definedName>
    <definedName name="huo" localSheetId="66" hidden="1">{"Tab1",#N/A,FALSE,"P";"Tab2",#N/A,FALSE,"P"}</definedName>
    <definedName name="huo" hidden="1">{"Tab1",#N/A,FALSE,"P";"Tab2",#N/A,FALSE,"P"}</definedName>
    <definedName name="hutyu7" localSheetId="67" hidden="1">#REF!</definedName>
    <definedName name="hutyu7" localSheetId="68" hidden="1">#REF!</definedName>
    <definedName name="hutyu7" localSheetId="69" hidden="1">#REF!</definedName>
    <definedName name="hutyu7" localSheetId="70" hidden="1">#REF!</definedName>
    <definedName name="hutyu7" localSheetId="72" hidden="1">#REF!</definedName>
    <definedName name="hutyu7" localSheetId="73" hidden="1">#REF!</definedName>
    <definedName name="hutyu7" localSheetId="74" hidden="1">#REF!</definedName>
    <definedName name="hutyu7" localSheetId="11" hidden="1">#REF!</definedName>
    <definedName name="hutyu7" localSheetId="12" hidden="1">#REF!</definedName>
    <definedName name="hutyu7" localSheetId="13" hidden="1">#REF!</definedName>
    <definedName name="hutyu7" localSheetId="23" hidden="1">#REF!</definedName>
    <definedName name="hutyu7" localSheetId="24" hidden="1">#REF!</definedName>
    <definedName name="hutyu7" localSheetId="26" hidden="1">#REF!</definedName>
    <definedName name="hutyu7" localSheetId="27" hidden="1">#REF!</definedName>
    <definedName name="hutyu7" localSheetId="42" hidden="1">#REF!</definedName>
    <definedName name="hutyu7" localSheetId="10" hidden="1">#REF!</definedName>
    <definedName name="hutyu7" localSheetId="38" hidden="1">#REF!</definedName>
    <definedName name="hutyu7" localSheetId="25" hidden="1">#REF!</definedName>
    <definedName name="hutyu7" localSheetId="30" hidden="1">#REF!</definedName>
    <definedName name="hutyu7" localSheetId="31" hidden="1">#REF!</definedName>
    <definedName name="hutyu7" localSheetId="34" hidden="1">#REF!</definedName>
    <definedName name="hutyu7" localSheetId="36" hidden="1">#REF!</definedName>
    <definedName name="hutyu7" localSheetId="37" hidden="1">#REF!</definedName>
    <definedName name="hutyu7" localSheetId="39" hidden="1">#REF!</definedName>
    <definedName name="hutyu7" localSheetId="40" hidden="1">#REF!</definedName>
    <definedName name="hutyu7" localSheetId="41" hidden="1">#REF!</definedName>
    <definedName name="hutyu7" localSheetId="46" hidden="1">#REF!</definedName>
    <definedName name="hutyu7" localSheetId="47" hidden="1">#REF!</definedName>
    <definedName name="hutyu7" localSheetId="48" hidden="1">#REF!</definedName>
    <definedName name="hutyu7" localSheetId="49" hidden="1">#REF!</definedName>
    <definedName name="hutyu7" localSheetId="52" hidden="1">#REF!</definedName>
    <definedName name="hutyu7" localSheetId="53" hidden="1">#REF!</definedName>
    <definedName name="hutyu7" localSheetId="64" hidden="1">#REF!</definedName>
    <definedName name="hutyu7" localSheetId="65" hidden="1">#REF!</definedName>
    <definedName name="hutyu7" localSheetId="66" hidden="1">#REF!</definedName>
    <definedName name="hutyu7" hidden="1">#REF!</definedName>
    <definedName name="HVYNONO1" localSheetId="67">[78]nonopec!#REF!</definedName>
    <definedName name="HVYNONO1" localSheetId="68">[78]nonopec!#REF!</definedName>
    <definedName name="HVYNONO1" localSheetId="69">[78]nonopec!#REF!</definedName>
    <definedName name="HVYNONO1" localSheetId="70">[78]nonopec!#REF!</definedName>
    <definedName name="HVYNONO1" localSheetId="72">[78]nonopec!#REF!</definedName>
    <definedName name="HVYNONO1" localSheetId="73">[78]nonopec!#REF!</definedName>
    <definedName name="HVYNONO1" localSheetId="74">[78]nonopec!#REF!</definedName>
    <definedName name="HVYNONO1" localSheetId="11">#REF!</definedName>
    <definedName name="HVYNONO1" localSheetId="12">#REF!</definedName>
    <definedName name="HVYNONO1" localSheetId="13">#REF!</definedName>
    <definedName name="HVYNONO1" localSheetId="23">#REF!</definedName>
    <definedName name="HVYNONO1" localSheetId="24">#REF!</definedName>
    <definedName name="HVYNONO1" localSheetId="26">#REF!</definedName>
    <definedName name="HVYNONO1" localSheetId="42">[78]nonopec!#REF!</definedName>
    <definedName name="HVYNONO1" localSheetId="10">#REF!</definedName>
    <definedName name="HVYNONO1" localSheetId="38">#REF!</definedName>
    <definedName name="HVYNONO1" localSheetId="25">#REF!</definedName>
    <definedName name="HVYNONO1" localSheetId="30">[78]nonopec!#REF!</definedName>
    <definedName name="HVYNONO1" localSheetId="31">#REF!</definedName>
    <definedName name="HVYNONO1" localSheetId="34">#REF!</definedName>
    <definedName name="HVYNONO1" localSheetId="36">[78]nonopec!#REF!</definedName>
    <definedName name="HVYNONO1" localSheetId="37">[78]nonopec!#REF!</definedName>
    <definedName name="HVYNONO1" localSheetId="39">#REF!</definedName>
    <definedName name="HVYNONO1" localSheetId="40">[78]nonopec!#REF!</definedName>
    <definedName name="HVYNONO1" localSheetId="41">[78]nonopec!#REF!</definedName>
    <definedName name="HVYNONO1" localSheetId="46">[78]nonopec!#REF!</definedName>
    <definedName name="HVYNONO1" localSheetId="47">#REF!</definedName>
    <definedName name="HVYNONO1" localSheetId="48">#REF!</definedName>
    <definedName name="HVYNONO1" localSheetId="49">#REF!</definedName>
    <definedName name="HVYNONO1" localSheetId="51">#REF!</definedName>
    <definedName name="HVYNONO1" localSheetId="52">#REF!</definedName>
    <definedName name="HVYNONO1" localSheetId="64">[78]nonopec!#REF!</definedName>
    <definedName name="HVYNONO1" localSheetId="65">[78]nonopec!#REF!</definedName>
    <definedName name="HVYNONO1" localSheetId="66">[78]nonopec!#REF!</definedName>
    <definedName name="HVYNONO1">#REF!</definedName>
    <definedName name="HVYNONO2" localSheetId="67">[78]nonopec!#REF!</definedName>
    <definedName name="HVYNONO2" localSheetId="68">[78]nonopec!#REF!</definedName>
    <definedName name="HVYNONO2" localSheetId="69">[78]nonopec!#REF!</definedName>
    <definedName name="HVYNONO2" localSheetId="70">[78]nonopec!#REF!</definedName>
    <definedName name="HVYNONO2" localSheetId="72">[78]nonopec!#REF!</definedName>
    <definedName name="HVYNONO2" localSheetId="73">[78]nonopec!#REF!</definedName>
    <definedName name="HVYNONO2" localSheetId="74">[78]nonopec!#REF!</definedName>
    <definedName name="HVYNONO2" localSheetId="11">#REF!</definedName>
    <definedName name="HVYNONO2" localSheetId="12">#REF!</definedName>
    <definedName name="HVYNONO2" localSheetId="13">#REF!</definedName>
    <definedName name="HVYNONO2" localSheetId="23">#REF!</definedName>
    <definedName name="HVYNONO2" localSheetId="24">#REF!</definedName>
    <definedName name="HVYNONO2" localSheetId="26">#REF!</definedName>
    <definedName name="HVYNONO2" localSheetId="42">[78]nonopec!#REF!</definedName>
    <definedName name="HVYNONO2" localSheetId="10">#REF!</definedName>
    <definedName name="HVYNONO2" localSheetId="38">#REF!</definedName>
    <definedName name="HVYNONO2" localSheetId="25">#REF!</definedName>
    <definedName name="HVYNONO2" localSheetId="30">[78]nonopec!#REF!</definedName>
    <definedName name="HVYNONO2" localSheetId="31">#REF!</definedName>
    <definedName name="HVYNONO2" localSheetId="34">#REF!</definedName>
    <definedName name="HVYNONO2" localSheetId="36">[78]nonopec!#REF!</definedName>
    <definedName name="HVYNONO2" localSheetId="37">[78]nonopec!#REF!</definedName>
    <definedName name="HVYNONO2" localSheetId="39">#REF!</definedName>
    <definedName name="HVYNONO2" localSheetId="40">[78]nonopec!#REF!</definedName>
    <definedName name="HVYNONO2" localSheetId="41">[78]nonopec!#REF!</definedName>
    <definedName name="HVYNONO2" localSheetId="46">[78]nonopec!#REF!</definedName>
    <definedName name="HVYNONO2" localSheetId="47">#REF!</definedName>
    <definedName name="HVYNONO2" localSheetId="48">#REF!</definedName>
    <definedName name="HVYNONO2" localSheetId="49">#REF!</definedName>
    <definedName name="HVYNONO2" localSheetId="51">#REF!</definedName>
    <definedName name="HVYNONO2" localSheetId="52">#REF!</definedName>
    <definedName name="HVYNONO2" localSheetId="53">[78]nonopec!#REF!</definedName>
    <definedName name="HVYNONO2" localSheetId="64">[78]nonopec!#REF!</definedName>
    <definedName name="HVYNONO2" localSheetId="65">[78]nonopec!#REF!</definedName>
    <definedName name="HVYNONO2" localSheetId="66">[78]nonopec!#REF!</definedName>
    <definedName name="HVYNONO2">#REF!</definedName>
    <definedName name="HVYNONOPEC" localSheetId="67">[78]nonopec!#REF!</definedName>
    <definedName name="HVYNONOPEC" localSheetId="68">[78]nonopec!#REF!</definedName>
    <definedName name="HVYNONOPEC" localSheetId="69">[78]nonopec!#REF!</definedName>
    <definedName name="HVYNONOPEC" localSheetId="70">[78]nonopec!#REF!</definedName>
    <definedName name="HVYNONOPEC" localSheetId="72">[78]nonopec!#REF!</definedName>
    <definedName name="HVYNONOPEC" localSheetId="73">[78]nonopec!#REF!</definedName>
    <definedName name="HVYNONOPEC" localSheetId="74">[78]nonopec!#REF!</definedName>
    <definedName name="HVYNONOPEC" localSheetId="11">#REF!</definedName>
    <definedName name="HVYNONOPEC" localSheetId="23">#REF!</definedName>
    <definedName name="HVYNONOPEC" localSheetId="24">#REF!</definedName>
    <definedName name="HVYNONOPEC" localSheetId="26">#REF!</definedName>
    <definedName name="HVYNONOPEC" localSheetId="42">[78]nonopec!#REF!</definedName>
    <definedName name="HVYNONOPEC" localSheetId="10">#REF!</definedName>
    <definedName name="HVYNONOPEC" localSheetId="38">#REF!</definedName>
    <definedName name="HVYNONOPEC" localSheetId="25">#REF!</definedName>
    <definedName name="HVYNONOPEC" localSheetId="30">[78]nonopec!#REF!</definedName>
    <definedName name="HVYNONOPEC" localSheetId="39">#REF!</definedName>
    <definedName name="HVYNONOPEC" localSheetId="41">[78]nonopec!#REF!</definedName>
    <definedName name="HVYNONOPEC" localSheetId="46">[78]nonopec!#REF!</definedName>
    <definedName name="HVYNONOPEC" localSheetId="51">#REF!</definedName>
    <definedName name="HVYNONOPEC" localSheetId="52">#REF!</definedName>
    <definedName name="HVYNONOPEC" localSheetId="64">[78]nonopec!#REF!</definedName>
    <definedName name="HVYNONOPEC" localSheetId="65">[78]nonopec!#REF!</definedName>
    <definedName name="HVYNONOPEC" localSheetId="66">[78]nonopec!#REF!</definedName>
    <definedName name="HVYNONOPEC">#REF!</definedName>
    <definedName name="HVYOECD" localSheetId="67">[78]nonopec!#REF!</definedName>
    <definedName name="HVYOECD" localSheetId="68">[78]nonopec!#REF!</definedName>
    <definedName name="HVYOECD" localSheetId="69">[78]nonopec!#REF!</definedName>
    <definedName name="HVYOECD" localSheetId="70">[78]nonopec!#REF!</definedName>
    <definedName name="HVYOECD" localSheetId="72">[78]nonopec!#REF!</definedName>
    <definedName name="HVYOECD" localSheetId="73">[78]nonopec!#REF!</definedName>
    <definedName name="HVYOECD" localSheetId="74">[78]nonopec!#REF!</definedName>
    <definedName name="HVYOECD" localSheetId="11">#REF!</definedName>
    <definedName name="HVYOECD" localSheetId="23">#REF!</definedName>
    <definedName name="HVYOECD" localSheetId="24">#REF!</definedName>
    <definedName name="HVYOECD" localSheetId="26">#REF!</definedName>
    <definedName name="HVYOECD" localSheetId="42">[78]nonopec!#REF!</definedName>
    <definedName name="HVYOECD" localSheetId="10">#REF!</definedName>
    <definedName name="HVYOECD" localSheetId="38">#REF!</definedName>
    <definedName name="HVYOECD" localSheetId="25">#REF!</definedName>
    <definedName name="HVYOECD" localSheetId="30">[78]nonopec!#REF!</definedName>
    <definedName name="HVYOECD" localSheetId="39">#REF!</definedName>
    <definedName name="HVYOECD" localSheetId="46">[78]nonopec!#REF!</definedName>
    <definedName name="HVYOECD" localSheetId="51">#REF!</definedName>
    <definedName name="HVYOECD" localSheetId="52">#REF!</definedName>
    <definedName name="HVYOECD" localSheetId="65">[78]nonopec!#REF!</definedName>
    <definedName name="HVYOECD" localSheetId="66">[78]nonopec!#REF!</definedName>
    <definedName name="HVYOECD">#REF!</definedName>
    <definedName name="HVYOPEC" localSheetId="11">#REF!</definedName>
    <definedName name="HVYOPEC" localSheetId="23">#REF!</definedName>
    <definedName name="HVYOPEC" localSheetId="24">#REF!</definedName>
    <definedName name="HVYOPEC" localSheetId="26">#REF!</definedName>
    <definedName name="HVYOPEC" localSheetId="10">#REF!</definedName>
    <definedName name="HVYOPEC" localSheetId="38">#REF!</definedName>
    <definedName name="HVYOPEC" localSheetId="25">#REF!</definedName>
    <definedName name="HVYOPEC" localSheetId="39">#REF!</definedName>
    <definedName name="HVYOPEC" localSheetId="46">[78]nonopec!#REF!</definedName>
    <definedName name="HVYOPEC" localSheetId="51">#REF!</definedName>
    <definedName name="HVYOPEC" localSheetId="52">#REF!</definedName>
    <definedName name="HVYOPEC" localSheetId="66">[78]nonopec!#REF!</definedName>
    <definedName name="HVYOPEC">#REF!</definedName>
    <definedName name="HVYSUMM" localSheetId="11">#REF!</definedName>
    <definedName name="HVYSUMM" localSheetId="23">#REF!</definedName>
    <definedName name="HVYSUMM" localSheetId="24">#REF!</definedName>
    <definedName name="HVYSUMM" localSheetId="26">#REF!</definedName>
    <definedName name="HVYSUMM" localSheetId="10">#REF!</definedName>
    <definedName name="HVYSUMM" localSheetId="38">#REF!</definedName>
    <definedName name="HVYSUMM" localSheetId="25">#REF!</definedName>
    <definedName name="HVYSUMM" localSheetId="39">#REF!</definedName>
    <definedName name="HVYSUMM" localSheetId="46">[78]nonopec!#REF!</definedName>
    <definedName name="HVYSUMM" localSheetId="51">#REF!</definedName>
    <definedName name="HVYSUMM" localSheetId="52">#REF!</definedName>
    <definedName name="HVYSUMM" localSheetId="66">[78]nonopec!#REF!</definedName>
    <definedName name="HVYSUMM">#REF!</definedName>
    <definedName name="i" localSheetId="67">#REF!</definedName>
    <definedName name="i" localSheetId="68">#REF!</definedName>
    <definedName name="i" localSheetId="69">#REF!</definedName>
    <definedName name="i" localSheetId="70">#REF!</definedName>
    <definedName name="i" localSheetId="72">#REF!</definedName>
    <definedName name="i" localSheetId="73">#REF!</definedName>
    <definedName name="i" localSheetId="74">#REF!</definedName>
    <definedName name="i" localSheetId="11">#REF!</definedName>
    <definedName name="i" localSheetId="12">#REF!</definedName>
    <definedName name="i" localSheetId="13">#REF!</definedName>
    <definedName name="i" localSheetId="10">#REF!</definedName>
    <definedName name="i" localSheetId="38">#REF!</definedName>
    <definedName name="i" localSheetId="30">#REF!</definedName>
    <definedName name="i" localSheetId="39">#REF!</definedName>
    <definedName name="i" localSheetId="40">#REF!</definedName>
    <definedName name="i" localSheetId="41">#REF!</definedName>
    <definedName name="i" localSheetId="46">#REF!</definedName>
    <definedName name="i" localSheetId="52">#REF!</definedName>
    <definedName name="i" localSheetId="53">#REF!</definedName>
    <definedName name="i" localSheetId="64">#REF!</definedName>
    <definedName name="i" localSheetId="65">#REF!</definedName>
    <definedName name="i" localSheetId="66">#REF!</definedName>
    <definedName name="i">#REF!</definedName>
    <definedName name="i2std" localSheetId="67">#REF!</definedName>
    <definedName name="i2std" localSheetId="68">#REF!</definedName>
    <definedName name="i2std" localSheetId="69">#REF!</definedName>
    <definedName name="i2std" localSheetId="70">#REF!</definedName>
    <definedName name="i2std" localSheetId="72">#REF!</definedName>
    <definedName name="i2std" localSheetId="73">#REF!</definedName>
    <definedName name="i2std" localSheetId="74">#REF!</definedName>
    <definedName name="i2std" localSheetId="11">#REF!</definedName>
    <definedName name="i2std" localSheetId="12">#REF!</definedName>
    <definedName name="i2std" localSheetId="13">#REF!</definedName>
    <definedName name="i2std" localSheetId="10">#REF!</definedName>
    <definedName name="i2std" localSheetId="38">#REF!</definedName>
    <definedName name="i2std" localSheetId="39">#REF!</definedName>
    <definedName name="i2std" localSheetId="40">#REF!</definedName>
    <definedName name="i2std" localSheetId="41">#REF!</definedName>
    <definedName name="i2std" localSheetId="46">#REF!</definedName>
    <definedName name="i2std" localSheetId="52">#REF!</definedName>
    <definedName name="i2std" localSheetId="53">#REF!</definedName>
    <definedName name="i2std" localSheetId="64">#REF!</definedName>
    <definedName name="i2std" localSheetId="65">#REF!</definedName>
    <definedName name="i2std">#REF!</definedName>
    <definedName name="iave" localSheetId="67">#REF!</definedName>
    <definedName name="iave" localSheetId="68">#REF!</definedName>
    <definedName name="iave" localSheetId="69">#REF!</definedName>
    <definedName name="iave" localSheetId="70">#REF!</definedName>
    <definedName name="iave" localSheetId="72">#REF!</definedName>
    <definedName name="iave" localSheetId="73">#REF!</definedName>
    <definedName name="iave" localSheetId="74">#REF!</definedName>
    <definedName name="iave" localSheetId="11">#REF!</definedName>
    <definedName name="iave" localSheetId="12">#REF!</definedName>
    <definedName name="iave" localSheetId="13">#REF!</definedName>
    <definedName name="iave" localSheetId="10">#REF!</definedName>
    <definedName name="iave" localSheetId="38">#REF!</definedName>
    <definedName name="iave" localSheetId="39">#REF!</definedName>
    <definedName name="iave" localSheetId="40">#REF!</definedName>
    <definedName name="iave" localSheetId="41">#REF!</definedName>
    <definedName name="iave" localSheetId="46">#REF!</definedName>
    <definedName name="iave" localSheetId="52">#REF!</definedName>
    <definedName name="iave" localSheetId="53">#REF!</definedName>
    <definedName name="iave" localSheetId="64">#REF!</definedName>
    <definedName name="iave" localSheetId="65">#REF!</definedName>
    <definedName name="iave">#REF!</definedName>
    <definedName name="ibank1" localSheetId="67">#REF!</definedName>
    <definedName name="ibank1" localSheetId="68">#REF!</definedName>
    <definedName name="ibank1" localSheetId="69">#REF!</definedName>
    <definedName name="ibank1" localSheetId="70">#REF!</definedName>
    <definedName name="ibank1" localSheetId="72">#REF!</definedName>
    <definedName name="ibank1" localSheetId="73">#REF!</definedName>
    <definedName name="ibank1" localSheetId="74">#REF!</definedName>
    <definedName name="ibank1" localSheetId="11">#REF!</definedName>
    <definedName name="ibank1" localSheetId="10">#REF!</definedName>
    <definedName name="ibank1" localSheetId="38">#REF!</definedName>
    <definedName name="ibank1" localSheetId="39">#REF!</definedName>
    <definedName name="ibank1" localSheetId="40">#REF!</definedName>
    <definedName name="ibank1" localSheetId="41">#REF!</definedName>
    <definedName name="ibank1" localSheetId="46">#REF!</definedName>
    <definedName name="ibank1" localSheetId="52">#REF!</definedName>
    <definedName name="ibank1" localSheetId="64">#REF!</definedName>
    <definedName name="ibank1" localSheetId="65">#REF!</definedName>
    <definedName name="ibank1">#REF!</definedName>
    <definedName name="ibank2" localSheetId="67">#REF!</definedName>
    <definedName name="ibank2" localSheetId="68">#REF!</definedName>
    <definedName name="ibank2" localSheetId="69">#REF!</definedName>
    <definedName name="ibank2" localSheetId="70">#REF!</definedName>
    <definedName name="ibank2" localSheetId="72">#REF!</definedName>
    <definedName name="ibank2" localSheetId="73">#REF!</definedName>
    <definedName name="ibank2" localSheetId="74">#REF!</definedName>
    <definedName name="ibank2" localSheetId="11">#REF!</definedName>
    <definedName name="ibank2" localSheetId="10">#REF!</definedName>
    <definedName name="ibank2" localSheetId="38">#REF!</definedName>
    <definedName name="ibank2" localSheetId="39">#REF!</definedName>
    <definedName name="ibank2" localSheetId="40">#REF!</definedName>
    <definedName name="ibank2" localSheetId="41">#REF!</definedName>
    <definedName name="ibank2" localSheetId="46">#REF!</definedName>
    <definedName name="ibank2" localSheetId="52">#REF!</definedName>
    <definedName name="ibank2" localSheetId="64">#REF!</definedName>
    <definedName name="ibank2" localSheetId="65">#REF!</definedName>
    <definedName name="ibank2">#REF!</definedName>
    <definedName name="ibank3" localSheetId="67">#REF!</definedName>
    <definedName name="ibank3" localSheetId="68">#REF!</definedName>
    <definedName name="ibank3" localSheetId="69">#REF!</definedName>
    <definedName name="ibank3" localSheetId="70">#REF!</definedName>
    <definedName name="ibank3" localSheetId="72">#REF!</definedName>
    <definedName name="ibank3" localSheetId="73">#REF!</definedName>
    <definedName name="ibank3" localSheetId="74">#REF!</definedName>
    <definedName name="ibank3" localSheetId="11">#REF!</definedName>
    <definedName name="ibank3" localSheetId="10">#REF!</definedName>
    <definedName name="ibank3" localSheetId="38">#REF!</definedName>
    <definedName name="ibank3" localSheetId="39">#REF!</definedName>
    <definedName name="ibank3" localSheetId="40">#REF!</definedName>
    <definedName name="ibank3" localSheetId="41">#REF!</definedName>
    <definedName name="ibank3" localSheetId="46">#REF!</definedName>
    <definedName name="ibank3" localSheetId="52">#REF!</definedName>
    <definedName name="ibank3" localSheetId="64">#REF!</definedName>
    <definedName name="ibank3" localSheetId="65">#REF!</definedName>
    <definedName name="ibank3">#REF!</definedName>
    <definedName name="IBCA" localSheetId="11">#REF!</definedName>
    <definedName name="IBCA" localSheetId="10">#REF!</definedName>
    <definedName name="IBCA" localSheetId="38">#REF!</definedName>
    <definedName name="IBCA" localSheetId="39">#REF!</definedName>
    <definedName name="IBCA" localSheetId="46">'[74]IBCA-MOODY´S'!$C$4</definedName>
    <definedName name="IBCA" localSheetId="51">#REF!</definedName>
    <definedName name="IBCA" localSheetId="52">'[74]IBCA-MOODY´S'!$C$4</definedName>
    <definedName name="IBCA" localSheetId="66">'[74]IBCA-MOODY´S'!$C$4</definedName>
    <definedName name="IBCA">#REF!</definedName>
    <definedName name="Ibrd" localSheetId="11">#REF!</definedName>
    <definedName name="Ibrd" localSheetId="10">#REF!</definedName>
    <definedName name="Ibrd" localSheetId="38">#REF!</definedName>
    <definedName name="Ibrd" localSheetId="39">#REF!</definedName>
    <definedName name="Ibrd" localSheetId="46">[60]CIRRs!$C$63</definedName>
    <definedName name="Ibrd" localSheetId="51">#REF!</definedName>
    <definedName name="Ibrd" localSheetId="52">[60]CIRRs!$C$63</definedName>
    <definedName name="Ibrd" localSheetId="66">[60]CIRRs!$C$63</definedName>
    <definedName name="Ibrd">#REF!</definedName>
    <definedName name="Iceland_wt" localSheetId="11">#REF!</definedName>
    <definedName name="Iceland_wt" localSheetId="10">#REF!</definedName>
    <definedName name="Iceland_wt" localSheetId="38">#REF!</definedName>
    <definedName name="Iceland_wt" localSheetId="39">#REF!</definedName>
    <definedName name="Iceland_wt" localSheetId="46">'[79]OECD wgt'!$B$21</definedName>
    <definedName name="Iceland_wt" localSheetId="51">#REF!</definedName>
    <definedName name="Iceland_wt" localSheetId="52">'[79]OECD wgt'!$B$21</definedName>
    <definedName name="Iceland_wt" localSheetId="66">'[79]OECD wgt'!$B$21</definedName>
    <definedName name="Iceland_wt">#REF!</definedName>
    <definedName name="IDA" localSheetId="11">#REF!</definedName>
    <definedName name="IDA" localSheetId="10">#REF!</definedName>
    <definedName name="IDA" localSheetId="38">#REF!</definedName>
    <definedName name="IDA" localSheetId="39">#REF!</definedName>
    <definedName name="IDA" localSheetId="46">[60]CIRRs!$C$64</definedName>
    <definedName name="IDA" localSheetId="51">#REF!</definedName>
    <definedName name="IDA" localSheetId="52">[60]CIRRs!$C$64</definedName>
    <definedName name="IDA" localSheetId="66">[60]CIRRs!$C$64</definedName>
    <definedName name="IDA">#REF!</definedName>
    <definedName name="IDA_assistance" localSheetId="11">#REF!</definedName>
    <definedName name="IDA_assistance" localSheetId="10">#REF!</definedName>
    <definedName name="IDA_assistance" localSheetId="38">#REF!</definedName>
    <definedName name="IDA_assistance" localSheetId="39">#REF!</definedName>
    <definedName name="IDA_assistance" localSheetId="46">'[138]tab 14'!$B$6:$U$25</definedName>
    <definedName name="IDA_assistance" localSheetId="51">#REF!</definedName>
    <definedName name="IDA_assistance" localSheetId="52">'[138]tab 14'!$B$6:$U$25</definedName>
    <definedName name="IDA_assistance" localSheetId="66">'[138]tab 14'!$B$6:$U$25</definedName>
    <definedName name="IDA_assistance">#REF!</definedName>
    <definedName name="IDAr" localSheetId="67">#REF!</definedName>
    <definedName name="IDAr" localSheetId="68">#REF!</definedName>
    <definedName name="IDAr" localSheetId="69">#REF!</definedName>
    <definedName name="IDAr" localSheetId="70">#REF!</definedName>
    <definedName name="IDAr" localSheetId="72">#REF!</definedName>
    <definedName name="IDAr" localSheetId="73">#REF!</definedName>
    <definedName name="IDAr" localSheetId="74">#REF!</definedName>
    <definedName name="IDAr" localSheetId="11">#REF!</definedName>
    <definedName name="IDAr" localSheetId="12">#REF!</definedName>
    <definedName name="IDAr" localSheetId="13">#REF!</definedName>
    <definedName name="IDAr" localSheetId="23">#REF!</definedName>
    <definedName name="IDAr" localSheetId="24">#REF!</definedName>
    <definedName name="IDAr" localSheetId="26">#REF!</definedName>
    <definedName name="IDAr" localSheetId="42">#REF!</definedName>
    <definedName name="IDAr" localSheetId="10">#REF!</definedName>
    <definedName name="IDAr" localSheetId="38">#REF!</definedName>
    <definedName name="IDAr" localSheetId="25">#REF!</definedName>
    <definedName name="IDAr" localSheetId="30">#REF!</definedName>
    <definedName name="IDAr" localSheetId="31">#REF!</definedName>
    <definedName name="IDAr" localSheetId="34">#REF!</definedName>
    <definedName name="IDAr" localSheetId="36">#REF!</definedName>
    <definedName name="IDAr" localSheetId="37">#REF!</definedName>
    <definedName name="IDAr" localSheetId="39">#REF!</definedName>
    <definedName name="IDAr" localSheetId="40">#REF!</definedName>
    <definedName name="IDAr" localSheetId="41">#REF!</definedName>
    <definedName name="IDAr" localSheetId="46">#REF!</definedName>
    <definedName name="IDAr" localSheetId="47">#REF!</definedName>
    <definedName name="IDAr" localSheetId="52">#REF!</definedName>
    <definedName name="IDAr" localSheetId="53">#REF!</definedName>
    <definedName name="IDAr" localSheetId="64">#REF!</definedName>
    <definedName name="IDAr" localSheetId="65">#REF!</definedName>
    <definedName name="IDAr" localSheetId="66">#REF!</definedName>
    <definedName name="IDAr">#REF!</definedName>
    <definedName name="IDB" localSheetId="67">#REF!</definedName>
    <definedName name="IDB" localSheetId="68">#REF!</definedName>
    <definedName name="IDB" localSheetId="69">#REF!</definedName>
    <definedName name="IDB" localSheetId="70">#REF!</definedName>
    <definedName name="IDB" localSheetId="72">#REF!</definedName>
    <definedName name="IDB" localSheetId="73">#REF!</definedName>
    <definedName name="IDB" localSheetId="74">#REF!</definedName>
    <definedName name="IDB" localSheetId="11">#REF!</definedName>
    <definedName name="IDB" localSheetId="12">#REF!</definedName>
    <definedName name="IDB" localSheetId="13">#REF!</definedName>
    <definedName name="IDB" localSheetId="23">#REF!</definedName>
    <definedName name="IDB" localSheetId="24">#REF!</definedName>
    <definedName name="IDB" localSheetId="26">#REF!</definedName>
    <definedName name="IDB" localSheetId="27">#REF!</definedName>
    <definedName name="IDB" localSheetId="10">#REF!</definedName>
    <definedName name="IDB" localSheetId="38">#REF!</definedName>
    <definedName name="IDB" localSheetId="25">#REF!</definedName>
    <definedName name="IDB" localSheetId="30">#REF!</definedName>
    <definedName name="IDB" localSheetId="31">#REF!</definedName>
    <definedName name="IDB" localSheetId="36">#REF!</definedName>
    <definedName name="IDB" localSheetId="37">#REF!</definedName>
    <definedName name="IDB" localSheetId="39">#REF!</definedName>
    <definedName name="IDB" localSheetId="40">#REF!</definedName>
    <definedName name="IDB" localSheetId="41">#REF!</definedName>
    <definedName name="IDB" localSheetId="46">#REF!</definedName>
    <definedName name="IDB" localSheetId="47">#REF!</definedName>
    <definedName name="IDB" localSheetId="48">#REF!</definedName>
    <definedName name="IDB" localSheetId="49">#REF!</definedName>
    <definedName name="IDB" localSheetId="52">#REF!</definedName>
    <definedName name="IDB" localSheetId="53">#REF!</definedName>
    <definedName name="IDB" localSheetId="64">#REF!</definedName>
    <definedName name="IDB" localSheetId="65">#REF!</definedName>
    <definedName name="IDB">#REF!</definedName>
    <definedName name="IESS" localSheetId="67">#REF!</definedName>
    <definedName name="IESS" localSheetId="68">#REF!</definedName>
    <definedName name="IESS" localSheetId="69">#REF!</definedName>
    <definedName name="IESS" localSheetId="70">#REF!</definedName>
    <definedName name="IESS" localSheetId="72">#REF!</definedName>
    <definedName name="IESS" localSheetId="73">#REF!</definedName>
    <definedName name="IESS" localSheetId="74">#REF!</definedName>
    <definedName name="IESS" localSheetId="11">#REF!</definedName>
    <definedName name="IESS" localSheetId="10">#REF!</definedName>
    <definedName name="IESS" localSheetId="38">#REF!</definedName>
    <definedName name="IESS" localSheetId="39">#REF!</definedName>
    <definedName name="IESS" localSheetId="40">#REF!</definedName>
    <definedName name="IESS" localSheetId="41">#REF!</definedName>
    <definedName name="IESS" localSheetId="46">#REF!</definedName>
    <definedName name="IESS" localSheetId="52">#REF!</definedName>
    <definedName name="IESS" localSheetId="64">#REF!</definedName>
    <definedName name="IESS" localSheetId="65">#REF!</definedName>
    <definedName name="IESS">#REF!</definedName>
    <definedName name="Ifad" localSheetId="11">#REF!</definedName>
    <definedName name="Ifad" localSheetId="10">#REF!</definedName>
    <definedName name="Ifad" localSheetId="38">#REF!</definedName>
    <definedName name="Ifad" localSheetId="39">#REF!</definedName>
    <definedName name="Ifad" localSheetId="46">[60]CIRRs!$C$65</definedName>
    <definedName name="Ifad" localSheetId="51">#REF!</definedName>
    <definedName name="Ifad" localSheetId="52">[60]CIRRs!$C$65</definedName>
    <definedName name="Ifad" localSheetId="66">[60]CIRRs!$C$65</definedName>
    <definedName name="Ifad">#REF!</definedName>
    <definedName name="IFSASSETS" localSheetId="67">#REF!</definedName>
    <definedName name="IFSASSETS" localSheetId="68">#REF!</definedName>
    <definedName name="IFSASSETS" localSheetId="69">#REF!</definedName>
    <definedName name="IFSASSETS" localSheetId="70">#REF!</definedName>
    <definedName name="IFSASSETS" localSheetId="72">#REF!</definedName>
    <definedName name="IFSASSETS" localSheetId="73">#REF!</definedName>
    <definedName name="IFSASSETS" localSheetId="74">#REF!</definedName>
    <definedName name="IFSASSETS" localSheetId="11">#REF!</definedName>
    <definedName name="IFSASSETS" localSheetId="12">#REF!</definedName>
    <definedName name="IFSASSETS" localSheetId="13">#REF!</definedName>
    <definedName name="IFSASSETS" localSheetId="23">#REF!</definedName>
    <definedName name="IFSASSETS" localSheetId="26">#REF!</definedName>
    <definedName name="IFSASSETS" localSheetId="10">#REF!</definedName>
    <definedName name="IFSASSETS" localSheetId="38">#REF!</definedName>
    <definedName name="IFSASSETS" localSheetId="30">#REF!</definedName>
    <definedName name="IFSASSETS" localSheetId="31">#REF!</definedName>
    <definedName name="IFSASSETS" localSheetId="36">#REF!</definedName>
    <definedName name="IFSASSETS" localSheetId="37">#REF!</definedName>
    <definedName name="IFSASSETS" localSheetId="39">#REF!</definedName>
    <definedName name="IFSASSETS" localSheetId="40">#REF!</definedName>
    <definedName name="IFSASSETS" localSheetId="41">#REF!</definedName>
    <definedName name="IFSASSETS" localSheetId="46">#REF!</definedName>
    <definedName name="IFSASSETS" localSheetId="52">#REF!</definedName>
    <definedName name="IFSASSETS" localSheetId="53">#REF!</definedName>
    <definedName name="IFSASSETS" localSheetId="64">#REF!</definedName>
    <definedName name="IFSASSETS" localSheetId="65">#REF!</definedName>
    <definedName name="IFSASSETS" localSheetId="66">#REF!</definedName>
    <definedName name="IFSASSETS">#REF!</definedName>
    <definedName name="IFSLIABS" localSheetId="67">#REF!</definedName>
    <definedName name="IFSLIABS" localSheetId="68">#REF!</definedName>
    <definedName name="IFSLIABS" localSheetId="69">#REF!</definedName>
    <definedName name="IFSLIABS" localSheetId="70">#REF!</definedName>
    <definedName name="IFSLIABS" localSheetId="72">#REF!</definedName>
    <definedName name="IFSLIABS" localSheetId="73">#REF!</definedName>
    <definedName name="IFSLIABS" localSheetId="74">#REF!</definedName>
    <definedName name="IFSLIABS" localSheetId="11">#REF!</definedName>
    <definedName name="IFSLIABS" localSheetId="12">#REF!</definedName>
    <definedName name="IFSLIABS" localSheetId="13">#REF!</definedName>
    <definedName name="IFSLIABS" localSheetId="23">#REF!</definedName>
    <definedName name="IFSLIABS" localSheetId="10">#REF!</definedName>
    <definedName name="IFSLIABS" localSheetId="38">#REF!</definedName>
    <definedName name="IFSLIABS" localSheetId="31">#REF!</definedName>
    <definedName name="IFSLIABS" localSheetId="39">#REF!</definedName>
    <definedName name="IFSLIABS" localSheetId="40">#REF!</definedName>
    <definedName name="IFSLIABS" localSheetId="41">#REF!</definedName>
    <definedName name="IFSLIABS" localSheetId="46">#REF!</definedName>
    <definedName name="IFSLIABS" localSheetId="52">#REF!</definedName>
    <definedName name="IFSLIABS" localSheetId="53">#REF!</definedName>
    <definedName name="IFSLIABS" localSheetId="64">#REF!</definedName>
    <definedName name="IFSLIABS" localSheetId="65">#REF!</definedName>
    <definedName name="IFSLIABS">#REF!</definedName>
    <definedName name="ii" localSheetId="67" hidden="1">{"Tab1",#N/A,FALSE,"P";"Tab2",#N/A,FALSE,"P"}</definedName>
    <definedName name="ii" localSheetId="68" hidden="1">{"Tab1",#N/A,FALSE,"P";"Tab2",#N/A,FALSE,"P"}</definedName>
    <definedName name="ii" localSheetId="69" hidden="1">{"Tab1",#N/A,FALSE,"P";"Tab2",#N/A,FALSE,"P"}</definedName>
    <definedName name="ii" localSheetId="70" hidden="1">{"Tab1",#N/A,FALSE,"P";"Tab2",#N/A,FALSE,"P"}</definedName>
    <definedName name="ii" localSheetId="72" hidden="1">{"Tab1",#N/A,FALSE,"P";"Tab2",#N/A,FALSE,"P"}</definedName>
    <definedName name="ii" localSheetId="73" hidden="1">{"Tab1",#N/A,FALSE,"P";"Tab2",#N/A,FALSE,"P"}</definedName>
    <definedName name="ii" localSheetId="74" hidden="1">{"Tab1",#N/A,FALSE,"P";"Tab2",#N/A,FALSE,"P"}</definedName>
    <definedName name="ii" localSheetId="11" hidden="1">{"Tab1",#N/A,FALSE,"P";"Tab2",#N/A,FALSE,"P"}</definedName>
    <definedName name="ii" localSheetId="12" hidden="1">{"Tab1",#N/A,FALSE,"P";"Tab2",#N/A,FALSE,"P"}</definedName>
    <definedName name="ii" localSheetId="13" hidden="1">{"Tab1",#N/A,FALSE,"P";"Tab2",#N/A,FALSE,"P"}</definedName>
    <definedName name="ii" localSheetId="23" hidden="1">{"Tab1",#N/A,FALSE,"P";"Tab2",#N/A,FALSE,"P"}</definedName>
    <definedName name="ii" localSheetId="24" hidden="1">{"Tab1",#N/A,FALSE,"P";"Tab2",#N/A,FALSE,"P"}</definedName>
    <definedName name="ii" localSheetId="26" hidden="1">{"Tab1",#N/A,FALSE,"P";"Tab2",#N/A,FALSE,"P"}</definedName>
    <definedName name="ii" localSheetId="27" hidden="1">{"Tab1",#N/A,FALSE,"P";"Tab2",#N/A,FALSE,"P"}</definedName>
    <definedName name="ii" localSheetId="42" hidden="1">{"Tab1",#N/A,FALSE,"P";"Tab2",#N/A,FALSE,"P"}</definedName>
    <definedName name="ii" localSheetId="6" hidden="1">{"Tab1",#N/A,FALSE,"P";"Tab2",#N/A,FALSE,"P"}</definedName>
    <definedName name="ii" localSheetId="7" hidden="1">{"Tab1",#N/A,FALSE,"P";"Tab2",#N/A,FALSE,"P"}</definedName>
    <definedName name="ii" localSheetId="10" hidden="1">{"Tab1",#N/A,FALSE,"P";"Tab2",#N/A,FALSE,"P"}</definedName>
    <definedName name="ii" localSheetId="38" hidden="1">{"Tab1",#N/A,FALSE,"P";"Tab2",#N/A,FALSE,"P"}</definedName>
    <definedName name="ii" localSheetId="25" hidden="1">{"Tab1",#N/A,FALSE,"P";"Tab2",#N/A,FALSE,"P"}</definedName>
    <definedName name="ii" localSheetId="28" hidden="1">{"Tab1",#N/A,FALSE,"P";"Tab2",#N/A,FALSE,"P"}</definedName>
    <definedName name="ii" localSheetId="30" hidden="1">{"Tab1",#N/A,FALSE,"P";"Tab2",#N/A,FALSE,"P"}</definedName>
    <definedName name="ii" localSheetId="31" hidden="1">{"Tab1",#N/A,FALSE,"P";"Tab2",#N/A,FALSE,"P"}</definedName>
    <definedName name="ii" localSheetId="32" hidden="1">{"Tab1",#N/A,FALSE,"P";"Tab2",#N/A,FALSE,"P"}</definedName>
    <definedName name="ii" localSheetId="33" hidden="1">{"Tab1",#N/A,FALSE,"P";"Tab2",#N/A,FALSE,"P"}</definedName>
    <definedName name="ii" localSheetId="34" hidden="1">{"Tab1",#N/A,FALSE,"P";"Tab2",#N/A,FALSE,"P"}</definedName>
    <definedName name="ii" localSheetId="35" hidden="1">{"Tab1",#N/A,FALSE,"P";"Tab2",#N/A,FALSE,"P"}</definedName>
    <definedName name="ii" localSheetId="36" hidden="1">{"Tab1",#N/A,FALSE,"P";"Tab2",#N/A,FALSE,"P"}</definedName>
    <definedName name="ii" localSheetId="37" hidden="1">{"Tab1",#N/A,FALSE,"P";"Tab2",#N/A,FALSE,"P"}</definedName>
    <definedName name="ii" localSheetId="39" hidden="1">{"Tab1",#N/A,FALSE,"P";"Tab2",#N/A,FALSE,"P"}</definedName>
    <definedName name="ii" localSheetId="40" hidden="1">{"Tab1",#N/A,FALSE,"P";"Tab2",#N/A,FALSE,"P"}</definedName>
    <definedName name="ii" localSheetId="41" hidden="1">{"Tab1",#N/A,FALSE,"P";"Tab2",#N/A,FALSE,"P"}</definedName>
    <definedName name="ii" localSheetId="46" hidden="1">{"Tab1",#N/A,FALSE,"P";"Tab2",#N/A,FALSE,"P"}</definedName>
    <definedName name="ii" localSheetId="47" hidden="1">{"Tab1",#N/A,FALSE,"P";"Tab2",#N/A,FALSE,"P"}</definedName>
    <definedName name="ii" localSheetId="48" hidden="1">{"Tab1",#N/A,FALSE,"P";"Tab2",#N/A,FALSE,"P"}</definedName>
    <definedName name="ii" localSheetId="49" hidden="1">{"Tab1",#N/A,FALSE,"P";"Tab2",#N/A,FALSE,"P"}</definedName>
    <definedName name="ii" localSheetId="50" hidden="1">{"Tab1",#N/A,FALSE,"P";"Tab2",#N/A,FALSE,"P"}</definedName>
    <definedName name="ii" localSheetId="51" hidden="1">{"Tab1",#N/A,FALSE,"P";"Tab2",#N/A,FALSE,"P"}</definedName>
    <definedName name="ii" localSheetId="52" hidden="1">{"Tab1",#N/A,FALSE,"P";"Tab2",#N/A,FALSE,"P"}</definedName>
    <definedName name="ii" localSheetId="53" hidden="1">{"Tab1",#N/A,FALSE,"P";"Tab2",#N/A,FALSE,"P"}</definedName>
    <definedName name="ii" localSheetId="64" hidden="1">{"Tab1",#N/A,FALSE,"P";"Tab2",#N/A,FALSE,"P"}</definedName>
    <definedName name="ii" localSheetId="65" hidden="1">{"Tab1",#N/A,FALSE,"P";"Tab2",#N/A,FALSE,"P"}</definedName>
    <definedName name="ii" localSheetId="66" hidden="1">{"Tab1",#N/A,FALSE,"P";"Tab2",#N/A,FALSE,"P"}</definedName>
    <definedName name="ii" hidden="1">{"Tab1",#N/A,FALSE,"P";"Tab2",#N/A,FALSE,"P"}</definedName>
    <definedName name="iii" localSheetId="67" hidden="1">{"Riqfin97",#N/A,FALSE,"Tran";"Riqfinpro",#N/A,FALSE,"Tran"}</definedName>
    <definedName name="iii" localSheetId="68" hidden="1">{"Riqfin97",#N/A,FALSE,"Tran";"Riqfinpro",#N/A,FALSE,"Tran"}</definedName>
    <definedName name="iii" localSheetId="69" hidden="1">{"Riqfin97",#N/A,FALSE,"Tran";"Riqfinpro",#N/A,FALSE,"Tran"}</definedName>
    <definedName name="iii" localSheetId="70" hidden="1">{"Riqfin97",#N/A,FALSE,"Tran";"Riqfinpro",#N/A,FALSE,"Tran"}</definedName>
    <definedName name="iii" localSheetId="72" hidden="1">{"Riqfin97",#N/A,FALSE,"Tran";"Riqfinpro",#N/A,FALSE,"Tran"}</definedName>
    <definedName name="iii" localSheetId="73" hidden="1">{"Riqfin97",#N/A,FALSE,"Tran";"Riqfinpro",#N/A,FALSE,"Tran"}</definedName>
    <definedName name="iii" localSheetId="74" hidden="1">{"Riqfin97",#N/A,FALSE,"Tran";"Riqfinpro",#N/A,FALSE,"Tran"}</definedName>
    <definedName name="iii" localSheetId="11" hidden="1">{"Riqfin97",#N/A,FALSE,"Tran";"Riqfinpro",#N/A,FALSE,"Tran"}</definedName>
    <definedName name="iii" localSheetId="12" hidden="1">{"Riqfin97",#N/A,FALSE,"Tran";"Riqfinpro",#N/A,FALSE,"Tran"}</definedName>
    <definedName name="iii" localSheetId="13" hidden="1">{"Riqfin97",#N/A,FALSE,"Tran";"Riqfinpro",#N/A,FALSE,"Tran"}</definedName>
    <definedName name="iii" localSheetId="23" hidden="1">{"Riqfin97",#N/A,FALSE,"Tran";"Riqfinpro",#N/A,FALSE,"Tran"}</definedName>
    <definedName name="iii" localSheetId="24" hidden="1">{"Riqfin97",#N/A,FALSE,"Tran";"Riqfinpro",#N/A,FALSE,"Tran"}</definedName>
    <definedName name="iii" localSheetId="26" hidden="1">{"Riqfin97",#N/A,FALSE,"Tran";"Riqfinpro",#N/A,FALSE,"Tran"}</definedName>
    <definedName name="iii" localSheetId="27" hidden="1">{"Riqfin97",#N/A,FALSE,"Tran";"Riqfinpro",#N/A,FALSE,"Tran"}</definedName>
    <definedName name="iii" localSheetId="42" hidden="1">{"Riqfin97",#N/A,FALSE,"Tran";"Riqfinpro",#N/A,FALSE,"Tran"}</definedName>
    <definedName name="iii" localSheetId="6" hidden="1">{"Riqfin97",#N/A,FALSE,"Tran";"Riqfinpro",#N/A,FALSE,"Tran"}</definedName>
    <definedName name="iii" localSheetId="7" hidden="1">{"Riqfin97",#N/A,FALSE,"Tran";"Riqfinpro",#N/A,FALSE,"Tran"}</definedName>
    <definedName name="iii" localSheetId="10" hidden="1">{"Riqfin97",#N/A,FALSE,"Tran";"Riqfinpro",#N/A,FALSE,"Tran"}</definedName>
    <definedName name="iii" localSheetId="38" hidden="1">{"Riqfin97",#N/A,FALSE,"Tran";"Riqfinpro",#N/A,FALSE,"Tran"}</definedName>
    <definedName name="iii" localSheetId="25" hidden="1">{"Riqfin97",#N/A,FALSE,"Tran";"Riqfinpro",#N/A,FALSE,"Tran"}</definedName>
    <definedName name="iii" localSheetId="28" hidden="1">{"Riqfin97",#N/A,FALSE,"Tran";"Riqfinpro",#N/A,FALSE,"Tran"}</definedName>
    <definedName name="iii" localSheetId="30" hidden="1">{"Riqfin97",#N/A,FALSE,"Tran";"Riqfinpro",#N/A,FALSE,"Tran"}</definedName>
    <definedName name="iii" localSheetId="31" hidden="1">{"Riqfin97",#N/A,FALSE,"Tran";"Riqfinpro",#N/A,FALSE,"Tran"}</definedName>
    <definedName name="iii" localSheetId="32" hidden="1">{"Riqfin97",#N/A,FALSE,"Tran";"Riqfinpro",#N/A,FALSE,"Tran"}</definedName>
    <definedName name="iii" localSheetId="33" hidden="1">{"Riqfin97",#N/A,FALSE,"Tran";"Riqfinpro",#N/A,FALSE,"Tran"}</definedName>
    <definedName name="iii" localSheetId="34" hidden="1">{"Riqfin97",#N/A,FALSE,"Tran";"Riqfinpro",#N/A,FALSE,"Tran"}</definedName>
    <definedName name="iii" localSheetId="35" hidden="1">{"Riqfin97",#N/A,FALSE,"Tran";"Riqfinpro",#N/A,FALSE,"Tran"}</definedName>
    <definedName name="iii" localSheetId="36" hidden="1">{"Riqfin97",#N/A,FALSE,"Tran";"Riqfinpro",#N/A,FALSE,"Tran"}</definedName>
    <definedName name="iii" localSheetId="37" hidden="1">{"Riqfin97",#N/A,FALSE,"Tran";"Riqfinpro",#N/A,FALSE,"Tran"}</definedName>
    <definedName name="iii" localSheetId="39" hidden="1">{"Riqfin97",#N/A,FALSE,"Tran";"Riqfinpro",#N/A,FALSE,"Tran"}</definedName>
    <definedName name="iii" localSheetId="40" hidden="1">{"Riqfin97",#N/A,FALSE,"Tran";"Riqfinpro",#N/A,FALSE,"Tran"}</definedName>
    <definedName name="iii" localSheetId="41" hidden="1">{"Riqfin97",#N/A,FALSE,"Tran";"Riqfinpro",#N/A,FALSE,"Tran"}</definedName>
    <definedName name="iii" localSheetId="46" hidden="1">{"Riqfin97",#N/A,FALSE,"Tran";"Riqfinpro",#N/A,FALSE,"Tran"}</definedName>
    <definedName name="iii" localSheetId="47" hidden="1">{"Riqfin97",#N/A,FALSE,"Tran";"Riqfinpro",#N/A,FALSE,"Tran"}</definedName>
    <definedName name="iii" localSheetId="48" hidden="1">{"Riqfin97",#N/A,FALSE,"Tran";"Riqfinpro",#N/A,FALSE,"Tran"}</definedName>
    <definedName name="iii" localSheetId="49" hidden="1">{"Riqfin97",#N/A,FALSE,"Tran";"Riqfinpro",#N/A,FALSE,"Tran"}</definedName>
    <definedName name="iii" localSheetId="50" hidden="1">{"Riqfin97",#N/A,FALSE,"Tran";"Riqfinpro",#N/A,FALSE,"Tran"}</definedName>
    <definedName name="iii" localSheetId="51" hidden="1">{"Riqfin97",#N/A,FALSE,"Tran";"Riqfinpro",#N/A,FALSE,"Tran"}</definedName>
    <definedName name="iii" localSheetId="52" hidden="1">{"Riqfin97",#N/A,FALSE,"Tran";"Riqfinpro",#N/A,FALSE,"Tran"}</definedName>
    <definedName name="iii" localSheetId="53" hidden="1">{"Riqfin97",#N/A,FALSE,"Tran";"Riqfinpro",#N/A,FALSE,"Tran"}</definedName>
    <definedName name="iii" localSheetId="64" hidden="1">{"Riqfin97",#N/A,FALSE,"Tran";"Riqfinpro",#N/A,FALSE,"Tran"}</definedName>
    <definedName name="iii" localSheetId="65" hidden="1">{"Riqfin97",#N/A,FALSE,"Tran";"Riqfinpro",#N/A,FALSE,"Tran"}</definedName>
    <definedName name="iii" localSheetId="66" hidden="1">{"Riqfin97",#N/A,FALSE,"Tran";"Riqfinpro",#N/A,FALSE,"Tran"}</definedName>
    <definedName name="iii" hidden="1">{"Riqfin97",#N/A,FALSE,"Tran";"Riqfinpro",#N/A,FALSE,"Tran"}</definedName>
    <definedName name="iiiiiiiiiii" localSheetId="67" hidden="1">#REF!</definedName>
    <definedName name="iiiiiiiiiii" localSheetId="68" hidden="1">#REF!</definedName>
    <definedName name="iiiiiiiiiii" localSheetId="69" hidden="1">#REF!</definedName>
    <definedName name="iiiiiiiiiii" localSheetId="70" hidden="1">#REF!</definedName>
    <definedName name="iiiiiiiiiii" localSheetId="72" hidden="1">#REF!</definedName>
    <definedName name="iiiiiiiiiii" localSheetId="73" hidden="1">#REF!</definedName>
    <definedName name="iiiiiiiiiii" localSheetId="74" hidden="1">#REF!</definedName>
    <definedName name="iiiiiiiiiii" localSheetId="11" hidden="1">#REF!</definedName>
    <definedName name="iiiiiiiiiii" localSheetId="12" hidden="1">#REF!</definedName>
    <definedName name="iiiiiiiiiii" localSheetId="13" hidden="1">#REF!</definedName>
    <definedName name="iiiiiiiiiii" localSheetId="23" hidden="1">#REF!</definedName>
    <definedName name="iiiiiiiiiii" localSheetId="24" hidden="1">#REF!</definedName>
    <definedName name="iiiiiiiiiii" localSheetId="26" hidden="1">#REF!</definedName>
    <definedName name="iiiiiiiiiii" localSheetId="27" hidden="1">#REF!</definedName>
    <definedName name="iiiiiiiiiii" localSheetId="42" hidden="1">#REF!</definedName>
    <definedName name="iiiiiiiiiii" localSheetId="10" hidden="1">#REF!</definedName>
    <definedName name="iiiiiiiiiii" localSheetId="38" hidden="1">#REF!</definedName>
    <definedName name="iiiiiiiiiii" localSheetId="25" hidden="1">#REF!</definedName>
    <definedName name="iiiiiiiiiii" localSheetId="30" hidden="1">#REF!</definedName>
    <definedName name="iiiiiiiiiii" localSheetId="31" hidden="1">#REF!</definedName>
    <definedName name="iiiiiiiiiii" localSheetId="34" hidden="1">#REF!</definedName>
    <definedName name="iiiiiiiiiii" localSheetId="36" hidden="1">#REF!</definedName>
    <definedName name="iiiiiiiiiii" localSheetId="37" hidden="1">#REF!</definedName>
    <definedName name="iiiiiiiiiii" localSheetId="39" hidden="1">#REF!</definedName>
    <definedName name="iiiiiiiiiii" localSheetId="40" hidden="1">#REF!</definedName>
    <definedName name="iiiiiiiiiii" localSheetId="41" hidden="1">#REF!</definedName>
    <definedName name="iiiiiiiiiii" localSheetId="46" hidden="1">#REF!</definedName>
    <definedName name="iiiiiiiiiii" localSheetId="47" hidden="1">#REF!</definedName>
    <definedName name="iiiiiiiiiii" localSheetId="48" hidden="1">#REF!</definedName>
    <definedName name="iiiiiiiiiii" localSheetId="49" hidden="1">#REF!</definedName>
    <definedName name="iiiiiiiiiii" localSheetId="52" hidden="1">#REF!</definedName>
    <definedName name="iiiiiiiiiii" localSheetId="53" hidden="1">#REF!</definedName>
    <definedName name="iiiiiiiiiii" localSheetId="64" hidden="1">#REF!</definedName>
    <definedName name="iiiiiiiiiii" localSheetId="65" hidden="1">#REF!</definedName>
    <definedName name="iiiiiiiiiii" localSheetId="66" hidden="1">#REF!</definedName>
    <definedName name="iiiiiiiiiii" hidden="1">#REF!</definedName>
    <definedName name="iiiiiiiiiiii" localSheetId="67" hidden="1">'[108]Fax a enviar'!#REF!</definedName>
    <definedName name="iiiiiiiiiiii" localSheetId="68" hidden="1">'[108]Fax a enviar'!#REF!</definedName>
    <definedName name="iiiiiiiiiiii" localSheetId="69" hidden="1">'[108]Fax a enviar'!#REF!</definedName>
    <definedName name="iiiiiiiiiiii" localSheetId="70" hidden="1">'[108]Fax a enviar'!#REF!</definedName>
    <definedName name="iiiiiiiiiiii" localSheetId="72" hidden="1">'[108]Fax a enviar'!#REF!</definedName>
    <definedName name="iiiiiiiiiiii" localSheetId="73" hidden="1">'[108]Fax a enviar'!#REF!</definedName>
    <definedName name="iiiiiiiiiiii" localSheetId="74" hidden="1">'[108]Fax a enviar'!#REF!</definedName>
    <definedName name="iiiiiiiiiiii" localSheetId="11" hidden="1">#REF!</definedName>
    <definedName name="iiiiiiiiiiii" localSheetId="12" hidden="1">#REF!</definedName>
    <definedName name="iiiiiiiiiiii" localSheetId="13" hidden="1">#REF!</definedName>
    <definedName name="iiiiiiiiiiii" localSheetId="23" hidden="1">#REF!</definedName>
    <definedName name="iiiiiiiiiiii" localSheetId="24" hidden="1">#REF!</definedName>
    <definedName name="iiiiiiiiiiii" localSheetId="26" hidden="1">#REF!</definedName>
    <definedName name="iiiiiiiiiiii" localSheetId="42" hidden="1">'[108]Fax a enviar'!#REF!</definedName>
    <definedName name="iiiiiiiiiiii" localSheetId="10" hidden="1">#REF!</definedName>
    <definedName name="iiiiiiiiiiii" localSheetId="38" hidden="1">#REF!</definedName>
    <definedName name="iiiiiiiiiiii" localSheetId="25" hidden="1">#REF!</definedName>
    <definedName name="iiiiiiiiiiii" localSheetId="30" hidden="1">'[108]Fax a enviar'!#REF!</definedName>
    <definedName name="iiiiiiiiiiii" localSheetId="31" hidden="1">#REF!</definedName>
    <definedName name="iiiiiiiiiiii" localSheetId="34" hidden="1">#REF!</definedName>
    <definedName name="iiiiiiiiiiii" localSheetId="36" hidden="1">'[108]Fax a enviar'!#REF!</definedName>
    <definedName name="iiiiiiiiiiii" localSheetId="37" hidden="1">'[108]Fax a enviar'!#REF!</definedName>
    <definedName name="iiiiiiiiiiii" localSheetId="39" hidden="1">#REF!</definedName>
    <definedName name="iiiiiiiiiiii" localSheetId="40" hidden="1">'[108]Fax a enviar'!#REF!</definedName>
    <definedName name="iiiiiiiiiiii" localSheetId="41" hidden="1">'[108]Fax a enviar'!#REF!</definedName>
    <definedName name="iiiiiiiiiiii" localSheetId="46" hidden="1">'[108]Fax a enviar'!#REF!</definedName>
    <definedName name="iiiiiiiiiiii" localSheetId="47" hidden="1">#REF!</definedName>
    <definedName name="iiiiiiiiiiii" localSheetId="48" hidden="1">#REF!</definedName>
    <definedName name="iiiiiiiiiiii" localSheetId="49" hidden="1">#REF!</definedName>
    <definedName name="iiiiiiiiiiii" localSheetId="51" hidden="1">#REF!</definedName>
    <definedName name="iiiiiiiiiiii" localSheetId="52" hidden="1">#REF!</definedName>
    <definedName name="iiiiiiiiiiii" localSheetId="64" hidden="1">'[108]Fax a enviar'!#REF!</definedName>
    <definedName name="iiiiiiiiiiii" localSheetId="65" hidden="1">'[108]Fax a enviar'!#REF!</definedName>
    <definedName name="iiiiiiiiiiii" localSheetId="66" hidden="1">'[108]Fax a enviar'!#REF!</definedName>
    <definedName name="iiiiiiiiiiii" hidden="1">#REF!</definedName>
    <definedName name="iiiiiiiiiiiiiiiii" localSheetId="67" hidden="1">'[108]Fax a enviar'!#REF!</definedName>
    <definedName name="iiiiiiiiiiiiiiiii" localSheetId="68" hidden="1">'[108]Fax a enviar'!#REF!</definedName>
    <definedName name="iiiiiiiiiiiiiiiii" localSheetId="69" hidden="1">'[108]Fax a enviar'!#REF!</definedName>
    <definedName name="iiiiiiiiiiiiiiiii" localSheetId="70" hidden="1">'[108]Fax a enviar'!#REF!</definedName>
    <definedName name="iiiiiiiiiiiiiiiii" localSheetId="72" hidden="1">'[108]Fax a enviar'!#REF!</definedName>
    <definedName name="iiiiiiiiiiiiiiiii" localSheetId="73" hidden="1">'[108]Fax a enviar'!#REF!</definedName>
    <definedName name="iiiiiiiiiiiiiiiii" localSheetId="74" hidden="1">'[108]Fax a enviar'!#REF!</definedName>
    <definedName name="iiiiiiiiiiiiiiiii" localSheetId="11" hidden="1">#REF!</definedName>
    <definedName name="iiiiiiiiiiiiiiiii" localSheetId="12" hidden="1">#REF!</definedName>
    <definedName name="iiiiiiiiiiiiiiiii" localSheetId="13" hidden="1">#REF!</definedName>
    <definedName name="iiiiiiiiiiiiiiiii" localSheetId="23" hidden="1">#REF!</definedName>
    <definedName name="iiiiiiiiiiiiiiiii" localSheetId="24" hidden="1">#REF!</definedName>
    <definedName name="iiiiiiiiiiiiiiiii" localSheetId="26" hidden="1">#REF!</definedName>
    <definedName name="iiiiiiiiiiiiiiiii" localSheetId="42" hidden="1">'[108]Fax a enviar'!#REF!</definedName>
    <definedName name="iiiiiiiiiiiiiiiii" localSheetId="10" hidden="1">#REF!</definedName>
    <definedName name="iiiiiiiiiiiiiiiii" localSheetId="38" hidden="1">#REF!</definedName>
    <definedName name="iiiiiiiiiiiiiiiii" localSheetId="25" hidden="1">#REF!</definedName>
    <definedName name="iiiiiiiiiiiiiiiii" localSheetId="30" hidden="1">'[108]Fax a enviar'!#REF!</definedName>
    <definedName name="iiiiiiiiiiiiiiiii" localSheetId="31" hidden="1">#REF!</definedName>
    <definedName name="iiiiiiiiiiiiiiiii" localSheetId="34" hidden="1">#REF!</definedName>
    <definedName name="iiiiiiiiiiiiiiiii" localSheetId="36" hidden="1">'[108]Fax a enviar'!#REF!</definedName>
    <definedName name="iiiiiiiiiiiiiiiii" localSheetId="37" hidden="1">'[108]Fax a enviar'!#REF!</definedName>
    <definedName name="iiiiiiiiiiiiiiiii" localSheetId="39" hidden="1">#REF!</definedName>
    <definedName name="iiiiiiiiiiiiiiiii" localSheetId="40" hidden="1">'[108]Fax a enviar'!#REF!</definedName>
    <definedName name="iiiiiiiiiiiiiiiii" localSheetId="41" hidden="1">'[108]Fax a enviar'!#REF!</definedName>
    <definedName name="iiiiiiiiiiiiiiiii" localSheetId="46" hidden="1">'[108]Fax a enviar'!#REF!</definedName>
    <definedName name="iiiiiiiiiiiiiiiii" localSheetId="47" hidden="1">#REF!</definedName>
    <definedName name="iiiiiiiiiiiiiiiii" localSheetId="48" hidden="1">#REF!</definedName>
    <definedName name="iiiiiiiiiiiiiiiii" localSheetId="49" hidden="1">#REF!</definedName>
    <definedName name="iiiiiiiiiiiiiiiii" localSheetId="51" hidden="1">#REF!</definedName>
    <definedName name="iiiiiiiiiiiiiiiii" localSheetId="52" hidden="1">#REF!</definedName>
    <definedName name="iiiiiiiiiiiiiiiii" localSheetId="53" hidden="1">'[108]Fax a enviar'!#REF!</definedName>
    <definedName name="iiiiiiiiiiiiiiiii" localSheetId="64" hidden="1">'[108]Fax a enviar'!#REF!</definedName>
    <definedName name="iiiiiiiiiiiiiiiii" localSheetId="65" hidden="1">'[108]Fax a enviar'!#REF!</definedName>
    <definedName name="iiiiiiiiiiiiiiiii" localSheetId="66" hidden="1">'[108]Fax a enviar'!#REF!</definedName>
    <definedName name="iiiiiiiiiiiiiiiii" hidden="1">#REF!</definedName>
    <definedName name="iiiiiiiiiiiiiiiiiiiiiiiiii" localSheetId="67" hidden="1">#REF!</definedName>
    <definedName name="iiiiiiiiiiiiiiiiiiiiiiiiii" localSheetId="68" hidden="1">#REF!</definedName>
    <definedName name="iiiiiiiiiiiiiiiiiiiiiiiiii" localSheetId="69" hidden="1">#REF!</definedName>
    <definedName name="iiiiiiiiiiiiiiiiiiiiiiiiii" localSheetId="70" hidden="1">#REF!</definedName>
    <definedName name="iiiiiiiiiiiiiiiiiiiiiiiiii" localSheetId="72" hidden="1">#REF!</definedName>
    <definedName name="iiiiiiiiiiiiiiiiiiiiiiiiii" localSheetId="73" hidden="1">#REF!</definedName>
    <definedName name="iiiiiiiiiiiiiiiiiiiiiiiiii" localSheetId="74" hidden="1">#REF!</definedName>
    <definedName name="iiiiiiiiiiiiiiiiiiiiiiiiii" localSheetId="11" hidden="1">#REF!</definedName>
    <definedName name="iiiiiiiiiiiiiiiiiiiiiiiiii" localSheetId="12" hidden="1">#REF!</definedName>
    <definedName name="iiiiiiiiiiiiiiiiiiiiiiiiii" localSheetId="13" hidden="1">#REF!</definedName>
    <definedName name="iiiiiiiiiiiiiiiiiiiiiiiiii" localSheetId="23" hidden="1">#REF!</definedName>
    <definedName name="iiiiiiiiiiiiiiiiiiiiiiiiii" localSheetId="24" hidden="1">#REF!</definedName>
    <definedName name="iiiiiiiiiiiiiiiiiiiiiiiiii" localSheetId="26" hidden="1">#REF!</definedName>
    <definedName name="iiiiiiiiiiiiiiiiiiiiiiiiii" localSheetId="27" hidden="1">#REF!</definedName>
    <definedName name="iiiiiiiiiiiiiiiiiiiiiiiiii" localSheetId="42" hidden="1">#REF!</definedName>
    <definedName name="iiiiiiiiiiiiiiiiiiiiiiiiii" localSheetId="10" hidden="1">#REF!</definedName>
    <definedName name="iiiiiiiiiiiiiiiiiiiiiiiiii" localSheetId="38" hidden="1">#REF!</definedName>
    <definedName name="iiiiiiiiiiiiiiiiiiiiiiiiii" localSheetId="25" hidden="1">#REF!</definedName>
    <definedName name="iiiiiiiiiiiiiiiiiiiiiiiiii" localSheetId="30" hidden="1">#REF!</definedName>
    <definedName name="iiiiiiiiiiiiiiiiiiiiiiiiii" localSheetId="31" hidden="1">#REF!</definedName>
    <definedName name="iiiiiiiiiiiiiiiiiiiiiiiiii" localSheetId="34" hidden="1">#REF!</definedName>
    <definedName name="iiiiiiiiiiiiiiiiiiiiiiiiii" localSheetId="36" hidden="1">#REF!</definedName>
    <definedName name="iiiiiiiiiiiiiiiiiiiiiiiiii" localSheetId="37" hidden="1">#REF!</definedName>
    <definedName name="iiiiiiiiiiiiiiiiiiiiiiiiii" localSheetId="39" hidden="1">#REF!</definedName>
    <definedName name="iiiiiiiiiiiiiiiiiiiiiiiiii" localSheetId="40" hidden="1">#REF!</definedName>
    <definedName name="iiiiiiiiiiiiiiiiiiiiiiiiii" localSheetId="41" hidden="1">#REF!</definedName>
    <definedName name="iiiiiiiiiiiiiiiiiiiiiiiiii" localSheetId="46" hidden="1">#REF!</definedName>
    <definedName name="iiiiiiiiiiiiiiiiiiiiiiiiii" localSheetId="47" hidden="1">#REF!</definedName>
    <definedName name="iiiiiiiiiiiiiiiiiiiiiiiiii" localSheetId="48" hidden="1">#REF!</definedName>
    <definedName name="iiiiiiiiiiiiiiiiiiiiiiiiii" localSheetId="49" hidden="1">#REF!</definedName>
    <definedName name="iiiiiiiiiiiiiiiiiiiiiiiiii" localSheetId="52" hidden="1">#REF!</definedName>
    <definedName name="iiiiiiiiiiiiiiiiiiiiiiiiii" localSheetId="53" hidden="1">#REF!</definedName>
    <definedName name="iiiiiiiiiiiiiiiiiiiiiiiiii" localSheetId="64" hidden="1">#REF!</definedName>
    <definedName name="iiiiiiiiiiiiiiiiiiiiiiiiii" localSheetId="65" hidden="1">#REF!</definedName>
    <definedName name="iiiiiiiiiiiiiiiiiiiiiiiiii" localSheetId="66" hidden="1">#REF!</definedName>
    <definedName name="iiiiiiiiiiiiiiiiiiiiiiiiii" hidden="1">#REF!</definedName>
    <definedName name="iiiooo" localSheetId="67">#REF!</definedName>
    <definedName name="iiiooo" localSheetId="68">#REF!</definedName>
    <definedName name="iiiooo" localSheetId="69">#REF!</definedName>
    <definedName name="iiiooo" localSheetId="70">#REF!</definedName>
    <definedName name="iiiooo" localSheetId="72">#REF!</definedName>
    <definedName name="iiiooo" localSheetId="73">#REF!</definedName>
    <definedName name="iiiooo" localSheetId="74">#REF!</definedName>
    <definedName name="iiiooo" localSheetId="11">#REF!</definedName>
    <definedName name="iiiooo" localSheetId="12">#REF!</definedName>
    <definedName name="iiiooo" localSheetId="13">#REF!</definedName>
    <definedName name="iiiooo" localSheetId="23">#REF!</definedName>
    <definedName name="iiiooo" localSheetId="26">#REF!</definedName>
    <definedName name="iiiooo" localSheetId="27">#REF!</definedName>
    <definedName name="iiiooo" localSheetId="10">#REF!</definedName>
    <definedName name="iiiooo" localSheetId="38">#REF!</definedName>
    <definedName name="iiiooo" localSheetId="25">#REF!</definedName>
    <definedName name="iiiooo" localSheetId="30">#REF!</definedName>
    <definedName name="iiiooo" localSheetId="31">#REF!</definedName>
    <definedName name="iiiooo" localSheetId="36">#REF!</definedName>
    <definedName name="iiiooo" localSheetId="37">#REF!</definedName>
    <definedName name="iiiooo" localSheetId="39">#REF!</definedName>
    <definedName name="iiiooo" localSheetId="40">#REF!</definedName>
    <definedName name="iiiooo" localSheetId="41">#REF!</definedName>
    <definedName name="iiiooo" localSheetId="46">#REF!</definedName>
    <definedName name="iiiooo" localSheetId="47">#REF!</definedName>
    <definedName name="iiiooo" localSheetId="48">#REF!</definedName>
    <definedName name="iiiooo" localSheetId="49">#REF!</definedName>
    <definedName name="iiiooo" localSheetId="52">#REF!</definedName>
    <definedName name="iiiooo" localSheetId="53">#REF!</definedName>
    <definedName name="iiiooo" localSheetId="64">#REF!</definedName>
    <definedName name="iiiooo" localSheetId="65">#REF!</definedName>
    <definedName name="iiiooo">#REF!</definedName>
    <definedName name="IKR" localSheetId="67">#REF!</definedName>
    <definedName name="IKR" localSheetId="68">#REF!</definedName>
    <definedName name="IKR" localSheetId="69">#REF!</definedName>
    <definedName name="IKR" localSheetId="70">#REF!</definedName>
    <definedName name="IKR" localSheetId="72">#REF!</definedName>
    <definedName name="IKR" localSheetId="73">#REF!</definedName>
    <definedName name="IKR" localSheetId="74">#REF!</definedName>
    <definedName name="IKR" localSheetId="11">#REF!</definedName>
    <definedName name="IKR" localSheetId="12">#REF!</definedName>
    <definedName name="IKR" localSheetId="23">#REF!</definedName>
    <definedName name="IKR" localSheetId="26">#REF!</definedName>
    <definedName name="IKR" localSheetId="27">#REF!</definedName>
    <definedName name="IKR" localSheetId="10">#REF!</definedName>
    <definedName name="IKR" localSheetId="38">#REF!</definedName>
    <definedName name="IKR" localSheetId="25">#REF!</definedName>
    <definedName name="IKR" localSheetId="30">#REF!</definedName>
    <definedName name="IKR" localSheetId="31">#REF!</definedName>
    <definedName name="IKR" localSheetId="36">#REF!</definedName>
    <definedName name="IKR" localSheetId="37">#REF!</definedName>
    <definedName name="IKR" localSheetId="39">#REF!</definedName>
    <definedName name="IKR" localSheetId="40">#REF!</definedName>
    <definedName name="IKR" localSheetId="41">#REF!</definedName>
    <definedName name="IKR" localSheetId="46">#REF!</definedName>
    <definedName name="IKR" localSheetId="47">#REF!</definedName>
    <definedName name="IKR" localSheetId="48">#REF!</definedName>
    <definedName name="IKR" localSheetId="49">#REF!</definedName>
    <definedName name="IKR" localSheetId="52">#REF!</definedName>
    <definedName name="IKR" localSheetId="53">#REF!</definedName>
    <definedName name="IKR" localSheetId="64">#REF!</definedName>
    <definedName name="IKR" localSheetId="65">#REF!</definedName>
    <definedName name="IKR">#REF!</definedName>
    <definedName name="ilo" localSheetId="67" hidden="1">{"Riqfin97",#N/A,FALSE,"Tran";"Riqfinpro",#N/A,FALSE,"Tran"}</definedName>
    <definedName name="ilo" localSheetId="68" hidden="1">{"Riqfin97",#N/A,FALSE,"Tran";"Riqfinpro",#N/A,FALSE,"Tran"}</definedName>
    <definedName name="ilo" localSheetId="69" hidden="1">{"Riqfin97",#N/A,FALSE,"Tran";"Riqfinpro",#N/A,FALSE,"Tran"}</definedName>
    <definedName name="ilo" localSheetId="70" hidden="1">{"Riqfin97",#N/A,FALSE,"Tran";"Riqfinpro",#N/A,FALSE,"Tran"}</definedName>
    <definedName name="ilo" localSheetId="72" hidden="1">{"Riqfin97",#N/A,FALSE,"Tran";"Riqfinpro",#N/A,FALSE,"Tran"}</definedName>
    <definedName name="ilo" localSheetId="73" hidden="1">{"Riqfin97",#N/A,FALSE,"Tran";"Riqfinpro",#N/A,FALSE,"Tran"}</definedName>
    <definedName name="ilo" localSheetId="74" hidden="1">{"Riqfin97",#N/A,FALSE,"Tran";"Riqfinpro",#N/A,FALSE,"Tran"}</definedName>
    <definedName name="ilo" localSheetId="11" hidden="1">{"Riqfin97",#N/A,FALSE,"Tran";"Riqfinpro",#N/A,FALSE,"Tran"}</definedName>
    <definedName name="ilo" localSheetId="12" hidden="1">{"Riqfin97",#N/A,FALSE,"Tran";"Riqfinpro",#N/A,FALSE,"Tran"}</definedName>
    <definedName name="ilo" localSheetId="13" hidden="1">{"Riqfin97",#N/A,FALSE,"Tran";"Riqfinpro",#N/A,FALSE,"Tran"}</definedName>
    <definedName name="ilo" localSheetId="23" hidden="1">{"Riqfin97",#N/A,FALSE,"Tran";"Riqfinpro",#N/A,FALSE,"Tran"}</definedName>
    <definedName name="ilo" localSheetId="24" hidden="1">{"Riqfin97",#N/A,FALSE,"Tran";"Riqfinpro",#N/A,FALSE,"Tran"}</definedName>
    <definedName name="ilo" localSheetId="26" hidden="1">{"Riqfin97",#N/A,FALSE,"Tran";"Riqfinpro",#N/A,FALSE,"Tran"}</definedName>
    <definedName name="ilo" localSheetId="27" hidden="1">{"Riqfin97",#N/A,FALSE,"Tran";"Riqfinpro",#N/A,FALSE,"Tran"}</definedName>
    <definedName name="ilo" localSheetId="42" hidden="1">{"Riqfin97",#N/A,FALSE,"Tran";"Riqfinpro",#N/A,FALSE,"Tran"}</definedName>
    <definedName name="ilo" localSheetId="6" hidden="1">{"Riqfin97",#N/A,FALSE,"Tran";"Riqfinpro",#N/A,FALSE,"Tran"}</definedName>
    <definedName name="ilo" localSheetId="7" hidden="1">{"Riqfin97",#N/A,FALSE,"Tran";"Riqfinpro",#N/A,FALSE,"Tran"}</definedName>
    <definedName name="ilo" localSheetId="10" hidden="1">{"Riqfin97",#N/A,FALSE,"Tran";"Riqfinpro",#N/A,FALSE,"Tran"}</definedName>
    <definedName name="ilo" localSheetId="38" hidden="1">{"Riqfin97",#N/A,FALSE,"Tran";"Riqfinpro",#N/A,FALSE,"Tran"}</definedName>
    <definedName name="ilo" localSheetId="25" hidden="1">{"Riqfin97",#N/A,FALSE,"Tran";"Riqfinpro",#N/A,FALSE,"Tran"}</definedName>
    <definedName name="ilo" localSheetId="28" hidden="1">{"Riqfin97",#N/A,FALSE,"Tran";"Riqfinpro",#N/A,FALSE,"Tran"}</definedName>
    <definedName name="ilo" localSheetId="30" hidden="1">{"Riqfin97",#N/A,FALSE,"Tran";"Riqfinpro",#N/A,FALSE,"Tran"}</definedName>
    <definedName name="ilo" localSheetId="31" hidden="1">{"Riqfin97",#N/A,FALSE,"Tran";"Riqfinpro",#N/A,FALSE,"Tran"}</definedName>
    <definedName name="ilo" localSheetId="32" hidden="1">{"Riqfin97",#N/A,FALSE,"Tran";"Riqfinpro",#N/A,FALSE,"Tran"}</definedName>
    <definedName name="ilo" localSheetId="33" hidden="1">{"Riqfin97",#N/A,FALSE,"Tran";"Riqfinpro",#N/A,FALSE,"Tran"}</definedName>
    <definedName name="ilo" localSheetId="34" hidden="1">{"Riqfin97",#N/A,FALSE,"Tran";"Riqfinpro",#N/A,FALSE,"Tran"}</definedName>
    <definedName name="ilo" localSheetId="35" hidden="1">{"Riqfin97",#N/A,FALSE,"Tran";"Riqfinpro",#N/A,FALSE,"Tran"}</definedName>
    <definedName name="ilo" localSheetId="36" hidden="1">{"Riqfin97",#N/A,FALSE,"Tran";"Riqfinpro",#N/A,FALSE,"Tran"}</definedName>
    <definedName name="ilo" localSheetId="37" hidden="1">{"Riqfin97",#N/A,FALSE,"Tran";"Riqfinpro",#N/A,FALSE,"Tran"}</definedName>
    <definedName name="ilo" localSheetId="39" hidden="1">{"Riqfin97",#N/A,FALSE,"Tran";"Riqfinpro",#N/A,FALSE,"Tran"}</definedName>
    <definedName name="ilo" localSheetId="40" hidden="1">{"Riqfin97",#N/A,FALSE,"Tran";"Riqfinpro",#N/A,FALSE,"Tran"}</definedName>
    <definedName name="ilo" localSheetId="41" hidden="1">{"Riqfin97",#N/A,FALSE,"Tran";"Riqfinpro",#N/A,FALSE,"Tran"}</definedName>
    <definedName name="ilo" localSheetId="46" hidden="1">{"Riqfin97",#N/A,FALSE,"Tran";"Riqfinpro",#N/A,FALSE,"Tran"}</definedName>
    <definedName name="ilo" localSheetId="47" hidden="1">{"Riqfin97",#N/A,FALSE,"Tran";"Riqfinpro",#N/A,FALSE,"Tran"}</definedName>
    <definedName name="ilo" localSheetId="48" hidden="1">{"Riqfin97",#N/A,FALSE,"Tran";"Riqfinpro",#N/A,FALSE,"Tran"}</definedName>
    <definedName name="ilo" localSheetId="49" hidden="1">{"Riqfin97",#N/A,FALSE,"Tran";"Riqfinpro",#N/A,FALSE,"Tran"}</definedName>
    <definedName name="ilo" localSheetId="50" hidden="1">{"Riqfin97",#N/A,FALSE,"Tran";"Riqfinpro",#N/A,FALSE,"Tran"}</definedName>
    <definedName name="ilo" localSheetId="51" hidden="1">{"Riqfin97",#N/A,FALSE,"Tran";"Riqfinpro",#N/A,FALSE,"Tran"}</definedName>
    <definedName name="ilo" localSheetId="52" hidden="1">{"Riqfin97",#N/A,FALSE,"Tran";"Riqfinpro",#N/A,FALSE,"Tran"}</definedName>
    <definedName name="ilo" localSheetId="53" hidden="1">{"Riqfin97",#N/A,FALSE,"Tran";"Riqfinpro",#N/A,FALSE,"Tran"}</definedName>
    <definedName name="ilo" localSheetId="64" hidden="1">{"Riqfin97",#N/A,FALSE,"Tran";"Riqfinpro",#N/A,FALSE,"Tran"}</definedName>
    <definedName name="ilo" localSheetId="65" hidden="1">{"Riqfin97",#N/A,FALSE,"Tran";"Riqfinpro",#N/A,FALSE,"Tran"}</definedName>
    <definedName name="ilo" localSheetId="66" hidden="1">{"Riqfin97",#N/A,FALSE,"Tran";"Riqfinpro",#N/A,FALSE,"Tran"}</definedName>
    <definedName name="ilo" hidden="1">{"Riqfin97",#N/A,FALSE,"Tran";"Riqfinpro",#N/A,FALSE,"Tran"}</definedName>
    <definedName name="ilu" localSheetId="67" hidden="1">{"Riqfin97",#N/A,FALSE,"Tran";"Riqfinpro",#N/A,FALSE,"Tran"}</definedName>
    <definedName name="ilu" localSheetId="68" hidden="1">{"Riqfin97",#N/A,FALSE,"Tran";"Riqfinpro",#N/A,FALSE,"Tran"}</definedName>
    <definedName name="ilu" localSheetId="69" hidden="1">{"Riqfin97",#N/A,FALSE,"Tran";"Riqfinpro",#N/A,FALSE,"Tran"}</definedName>
    <definedName name="ilu" localSheetId="70" hidden="1">{"Riqfin97",#N/A,FALSE,"Tran";"Riqfinpro",#N/A,FALSE,"Tran"}</definedName>
    <definedName name="ilu" localSheetId="72" hidden="1">{"Riqfin97",#N/A,FALSE,"Tran";"Riqfinpro",#N/A,FALSE,"Tran"}</definedName>
    <definedName name="ilu" localSheetId="73" hidden="1">{"Riqfin97",#N/A,FALSE,"Tran";"Riqfinpro",#N/A,FALSE,"Tran"}</definedName>
    <definedName name="ilu" localSheetId="74" hidden="1">{"Riqfin97",#N/A,FALSE,"Tran";"Riqfinpro",#N/A,FALSE,"Tran"}</definedName>
    <definedName name="ilu" localSheetId="11" hidden="1">{"Riqfin97",#N/A,FALSE,"Tran";"Riqfinpro",#N/A,FALSE,"Tran"}</definedName>
    <definedName name="ilu" localSheetId="12" hidden="1">{"Riqfin97",#N/A,FALSE,"Tran";"Riqfinpro",#N/A,FALSE,"Tran"}</definedName>
    <definedName name="ilu" localSheetId="13" hidden="1">{"Riqfin97",#N/A,FALSE,"Tran";"Riqfinpro",#N/A,FALSE,"Tran"}</definedName>
    <definedName name="ilu" localSheetId="23" hidden="1">{"Riqfin97",#N/A,FALSE,"Tran";"Riqfinpro",#N/A,FALSE,"Tran"}</definedName>
    <definedName name="ilu" localSheetId="24" hidden="1">{"Riqfin97",#N/A,FALSE,"Tran";"Riqfinpro",#N/A,FALSE,"Tran"}</definedName>
    <definedName name="ilu" localSheetId="26" hidden="1">{"Riqfin97",#N/A,FALSE,"Tran";"Riqfinpro",#N/A,FALSE,"Tran"}</definedName>
    <definedName name="ilu" localSheetId="27" hidden="1">{"Riqfin97",#N/A,FALSE,"Tran";"Riqfinpro",#N/A,FALSE,"Tran"}</definedName>
    <definedName name="ilu" localSheetId="42" hidden="1">{"Riqfin97",#N/A,FALSE,"Tran";"Riqfinpro",#N/A,FALSE,"Tran"}</definedName>
    <definedName name="ilu" localSheetId="6" hidden="1">{"Riqfin97",#N/A,FALSE,"Tran";"Riqfinpro",#N/A,FALSE,"Tran"}</definedName>
    <definedName name="ilu" localSheetId="7" hidden="1">{"Riqfin97",#N/A,FALSE,"Tran";"Riqfinpro",#N/A,FALSE,"Tran"}</definedName>
    <definedName name="ilu" localSheetId="10" hidden="1">{"Riqfin97",#N/A,FALSE,"Tran";"Riqfinpro",#N/A,FALSE,"Tran"}</definedName>
    <definedName name="ilu" localSheetId="38" hidden="1">{"Riqfin97",#N/A,FALSE,"Tran";"Riqfinpro",#N/A,FALSE,"Tran"}</definedName>
    <definedName name="ilu" localSheetId="25" hidden="1">{"Riqfin97",#N/A,FALSE,"Tran";"Riqfinpro",#N/A,FALSE,"Tran"}</definedName>
    <definedName name="ilu" localSheetId="28" hidden="1">{"Riqfin97",#N/A,FALSE,"Tran";"Riqfinpro",#N/A,FALSE,"Tran"}</definedName>
    <definedName name="ilu" localSheetId="30" hidden="1">{"Riqfin97",#N/A,FALSE,"Tran";"Riqfinpro",#N/A,FALSE,"Tran"}</definedName>
    <definedName name="ilu" localSheetId="31" hidden="1">{"Riqfin97",#N/A,FALSE,"Tran";"Riqfinpro",#N/A,FALSE,"Tran"}</definedName>
    <definedName name="ilu" localSheetId="32" hidden="1">{"Riqfin97",#N/A,FALSE,"Tran";"Riqfinpro",#N/A,FALSE,"Tran"}</definedName>
    <definedName name="ilu" localSheetId="33" hidden="1">{"Riqfin97",#N/A,FALSE,"Tran";"Riqfinpro",#N/A,FALSE,"Tran"}</definedName>
    <definedName name="ilu" localSheetId="34" hidden="1">{"Riqfin97",#N/A,FALSE,"Tran";"Riqfinpro",#N/A,FALSE,"Tran"}</definedName>
    <definedName name="ilu" localSheetId="35" hidden="1">{"Riqfin97",#N/A,FALSE,"Tran";"Riqfinpro",#N/A,FALSE,"Tran"}</definedName>
    <definedName name="ilu" localSheetId="36" hidden="1">{"Riqfin97",#N/A,FALSE,"Tran";"Riqfinpro",#N/A,FALSE,"Tran"}</definedName>
    <definedName name="ilu" localSheetId="37" hidden="1">{"Riqfin97",#N/A,FALSE,"Tran";"Riqfinpro",#N/A,FALSE,"Tran"}</definedName>
    <definedName name="ilu" localSheetId="39" hidden="1">{"Riqfin97",#N/A,FALSE,"Tran";"Riqfinpro",#N/A,FALSE,"Tran"}</definedName>
    <definedName name="ilu" localSheetId="40" hidden="1">{"Riqfin97",#N/A,FALSE,"Tran";"Riqfinpro",#N/A,FALSE,"Tran"}</definedName>
    <definedName name="ilu" localSheetId="41" hidden="1">{"Riqfin97",#N/A,FALSE,"Tran";"Riqfinpro",#N/A,FALSE,"Tran"}</definedName>
    <definedName name="ilu" localSheetId="46" hidden="1">{"Riqfin97",#N/A,FALSE,"Tran";"Riqfinpro",#N/A,FALSE,"Tran"}</definedName>
    <definedName name="ilu" localSheetId="47" hidden="1">{"Riqfin97",#N/A,FALSE,"Tran";"Riqfinpro",#N/A,FALSE,"Tran"}</definedName>
    <definedName name="ilu" localSheetId="48" hidden="1">{"Riqfin97",#N/A,FALSE,"Tran";"Riqfinpro",#N/A,FALSE,"Tran"}</definedName>
    <definedName name="ilu" localSheetId="49" hidden="1">{"Riqfin97",#N/A,FALSE,"Tran";"Riqfinpro",#N/A,FALSE,"Tran"}</definedName>
    <definedName name="ilu" localSheetId="50" hidden="1">{"Riqfin97",#N/A,FALSE,"Tran";"Riqfinpro",#N/A,FALSE,"Tran"}</definedName>
    <definedName name="ilu" localSheetId="51" hidden="1">{"Riqfin97",#N/A,FALSE,"Tran";"Riqfinpro",#N/A,FALSE,"Tran"}</definedName>
    <definedName name="ilu" localSheetId="52" hidden="1">{"Riqfin97",#N/A,FALSE,"Tran";"Riqfinpro",#N/A,FALSE,"Tran"}</definedName>
    <definedName name="ilu" localSheetId="53" hidden="1">{"Riqfin97",#N/A,FALSE,"Tran";"Riqfinpro",#N/A,FALSE,"Tran"}</definedName>
    <definedName name="ilu" localSheetId="64" hidden="1">{"Riqfin97",#N/A,FALSE,"Tran";"Riqfinpro",#N/A,FALSE,"Tran"}</definedName>
    <definedName name="ilu" localSheetId="65" hidden="1">{"Riqfin97",#N/A,FALSE,"Tran";"Riqfinpro",#N/A,FALSE,"Tran"}</definedName>
    <definedName name="ilu" localSheetId="66" hidden="1">{"Riqfin97",#N/A,FALSE,"Tran";"Riqfinpro",#N/A,FALSE,"Tran"}</definedName>
    <definedName name="ilu" hidden="1">{"Riqfin97",#N/A,FALSE,"Tran";"Riqfinpro",#N/A,FALSE,"Tran"}</definedName>
    <definedName name="IM" localSheetId="67">#REF!</definedName>
    <definedName name="IM" localSheetId="68">#REF!</definedName>
    <definedName name="IM" localSheetId="69">#REF!</definedName>
    <definedName name="IM" localSheetId="70">#REF!</definedName>
    <definedName name="IM" localSheetId="72">#REF!</definedName>
    <definedName name="IM" localSheetId="73">#REF!</definedName>
    <definedName name="IM" localSheetId="74">#REF!</definedName>
    <definedName name="IM" localSheetId="11">#REF!</definedName>
    <definedName name="IM" localSheetId="12">#REF!</definedName>
    <definedName name="IM" localSheetId="13">#REF!</definedName>
    <definedName name="IM" localSheetId="23">#REF!</definedName>
    <definedName name="IM" localSheetId="24">#REF!</definedName>
    <definedName name="IM" localSheetId="26">#REF!</definedName>
    <definedName name="IM" localSheetId="10">#REF!</definedName>
    <definedName name="IM" localSheetId="38">#REF!</definedName>
    <definedName name="IM" localSheetId="25">#REF!</definedName>
    <definedName name="IM" localSheetId="30">#REF!</definedName>
    <definedName name="IM" localSheetId="31">#REF!</definedName>
    <definedName name="IM" localSheetId="39">#REF!</definedName>
    <definedName name="IM" localSheetId="40">#REF!</definedName>
    <definedName name="IM" localSheetId="41">#REF!</definedName>
    <definedName name="IM" localSheetId="46">#REF!</definedName>
    <definedName name="IM" localSheetId="47">#REF!</definedName>
    <definedName name="IM" localSheetId="52">#REF!</definedName>
    <definedName name="IM" localSheetId="64">#REF!</definedName>
    <definedName name="IM" localSheetId="65">#REF!</definedName>
    <definedName name="IM" localSheetId="66">#REF!</definedName>
    <definedName name="IM">#REF!</definedName>
    <definedName name="ima" localSheetId="67">#REF!</definedName>
    <definedName name="ima" localSheetId="68">#REF!</definedName>
    <definedName name="ima" localSheetId="69">#REF!</definedName>
    <definedName name="ima" localSheetId="70">#REF!</definedName>
    <definedName name="ima" localSheetId="72">#REF!</definedName>
    <definedName name="ima" localSheetId="73">#REF!</definedName>
    <definedName name="ima" localSheetId="74">#REF!</definedName>
    <definedName name="ima" localSheetId="11">#REF!</definedName>
    <definedName name="ima" localSheetId="12">#REF!</definedName>
    <definedName name="ima" localSheetId="13">#REF!</definedName>
    <definedName name="ima" localSheetId="10">#REF!</definedName>
    <definedName name="ima" localSheetId="38">#REF!</definedName>
    <definedName name="ima" localSheetId="39">#REF!</definedName>
    <definedName name="ima" localSheetId="40">#REF!</definedName>
    <definedName name="ima" localSheetId="41">#REF!</definedName>
    <definedName name="ima" localSheetId="46">#REF!</definedName>
    <definedName name="ima" localSheetId="52">#REF!</definedName>
    <definedName name="ima" localSheetId="64">#REF!</definedName>
    <definedName name="ima" localSheetId="65">#REF!</definedName>
    <definedName name="ima">#REF!</definedName>
    <definedName name="imaor" localSheetId="67">#REF!</definedName>
    <definedName name="imaor" localSheetId="68">#REF!</definedName>
    <definedName name="imaor" localSheetId="69">#REF!</definedName>
    <definedName name="imaor" localSheetId="70">#REF!</definedName>
    <definedName name="imaor" localSheetId="72">#REF!</definedName>
    <definedName name="imaor" localSheetId="73">#REF!</definedName>
    <definedName name="imaor" localSheetId="74">#REF!</definedName>
    <definedName name="imaor" localSheetId="11">#REF!</definedName>
    <definedName name="imaor" localSheetId="12">#REF!</definedName>
    <definedName name="imaor" localSheetId="13">#REF!</definedName>
    <definedName name="imaor" localSheetId="10">#REF!</definedName>
    <definedName name="imaor" localSheetId="38">#REF!</definedName>
    <definedName name="imaor" localSheetId="39">#REF!</definedName>
    <definedName name="imaor" localSheetId="40">#REF!</definedName>
    <definedName name="imaor" localSheetId="41">#REF!</definedName>
    <definedName name="imaor" localSheetId="46">#REF!</definedName>
    <definedName name="imaor" localSheetId="52">#REF!</definedName>
    <definedName name="imaor" localSheetId="64">#REF!</definedName>
    <definedName name="imaor" localSheetId="65">#REF!</definedName>
    <definedName name="imaor">#REF!</definedName>
    <definedName name="IMF" localSheetId="67">#REF!</definedName>
    <definedName name="IMF" localSheetId="68">#REF!</definedName>
    <definedName name="IMF" localSheetId="69">#REF!</definedName>
    <definedName name="IMF" localSheetId="70">#REF!</definedName>
    <definedName name="IMF" localSheetId="72">#REF!</definedName>
    <definedName name="IMF" localSheetId="73">#REF!</definedName>
    <definedName name="IMF" localSheetId="74">#REF!</definedName>
    <definedName name="IMF" localSheetId="11">#REF!</definedName>
    <definedName name="IMF" localSheetId="23">#REF!</definedName>
    <definedName name="IMF" localSheetId="24">#REF!</definedName>
    <definedName name="IMF" localSheetId="26">#REF!</definedName>
    <definedName name="IMF" localSheetId="10">#REF!</definedName>
    <definedName name="IMF" localSheetId="38">#REF!</definedName>
    <definedName name="IMF" localSheetId="25">#REF!</definedName>
    <definedName name="IMF" localSheetId="30">#REF!</definedName>
    <definedName name="IMF" localSheetId="31">#REF!</definedName>
    <definedName name="IMF" localSheetId="39">#REF!</definedName>
    <definedName name="IMF" localSheetId="40">#REF!</definedName>
    <definedName name="IMF" localSheetId="41">#REF!</definedName>
    <definedName name="IMF" localSheetId="46">#REF!</definedName>
    <definedName name="IMF" localSheetId="47">#REF!</definedName>
    <definedName name="IMF" localSheetId="52">#REF!</definedName>
    <definedName name="IMF" localSheetId="53">#REF!</definedName>
    <definedName name="IMF" localSheetId="64">#REF!</definedName>
    <definedName name="IMF" localSheetId="65">#REF!</definedName>
    <definedName name="IMF">#REF!</definedName>
    <definedName name="impacto" localSheetId="67">#REF!</definedName>
    <definedName name="impacto" localSheetId="68">#REF!</definedName>
    <definedName name="impacto" localSheetId="69">#REF!</definedName>
    <definedName name="impacto" localSheetId="70">#REF!</definedName>
    <definedName name="impacto" localSheetId="72">#REF!</definedName>
    <definedName name="impacto" localSheetId="73">#REF!</definedName>
    <definedName name="impacto" localSheetId="74">#REF!</definedName>
    <definedName name="impacto" localSheetId="11">#REF!</definedName>
    <definedName name="impacto" localSheetId="10">#REF!</definedName>
    <definedName name="impacto" localSheetId="38">#REF!</definedName>
    <definedName name="impacto" localSheetId="39">#REF!</definedName>
    <definedName name="impacto" localSheetId="40">#REF!</definedName>
    <definedName name="impacto" localSheetId="41">#REF!</definedName>
    <definedName name="impacto" localSheetId="46">#REF!</definedName>
    <definedName name="impacto" localSheetId="52">#REF!</definedName>
    <definedName name="impacto" localSheetId="64">#REF!</definedName>
    <definedName name="impacto" localSheetId="65">#REF!</definedName>
    <definedName name="impacto">#REF!</definedName>
    <definedName name="Importaciones" localSheetId="67" hidden="1">'[18]Base Original'!#REF!</definedName>
    <definedName name="Importaciones" localSheetId="68" hidden="1">'[18]Base Original'!#REF!</definedName>
    <definedName name="Importaciones" localSheetId="69" hidden="1">'[18]Base Original'!#REF!</definedName>
    <definedName name="Importaciones" localSheetId="70" hidden="1">'[18]Base Original'!#REF!</definedName>
    <definedName name="Importaciones" localSheetId="72" hidden="1">'[18]Base Original'!#REF!</definedName>
    <definedName name="Importaciones" localSheetId="73" hidden="1">'[18]Base Original'!#REF!</definedName>
    <definedName name="Importaciones" localSheetId="74" hidden="1">'[18]Base Original'!#REF!</definedName>
    <definedName name="Importaciones" localSheetId="11" hidden="1">#REF!</definedName>
    <definedName name="Importaciones" localSheetId="23" hidden="1">#REF!</definedName>
    <definedName name="Importaciones" localSheetId="24" hidden="1">#REF!</definedName>
    <definedName name="Importaciones" localSheetId="26" hidden="1">#REF!</definedName>
    <definedName name="Importaciones" localSheetId="10" hidden="1">#REF!</definedName>
    <definedName name="Importaciones" localSheetId="38" hidden="1">#REF!</definedName>
    <definedName name="Importaciones" localSheetId="25" hidden="1">#REF!</definedName>
    <definedName name="Importaciones" localSheetId="30" hidden="1">'[18]Base Original'!#REF!</definedName>
    <definedName name="Importaciones" localSheetId="31" hidden="1">#REF!</definedName>
    <definedName name="Importaciones" localSheetId="36" hidden="1">'[18]Base Original'!#REF!</definedName>
    <definedName name="Importaciones" localSheetId="37" hidden="1">'[18]Base Original'!#REF!</definedName>
    <definedName name="Importaciones" localSheetId="39" hidden="1">#REF!</definedName>
    <definedName name="Importaciones" localSheetId="41" hidden="1">'[18]Base Original'!#REF!</definedName>
    <definedName name="Importaciones" localSheetId="46" hidden="1">'[18]Base Original'!#REF!</definedName>
    <definedName name="Importaciones" localSheetId="47" hidden="1">#REF!</definedName>
    <definedName name="Importaciones" localSheetId="51" hidden="1">#REF!</definedName>
    <definedName name="Importaciones" localSheetId="52" hidden="1">#REF!</definedName>
    <definedName name="Importaciones" localSheetId="53" hidden="1">'[18]Base Original'!#REF!</definedName>
    <definedName name="Importaciones" localSheetId="64" hidden="1">'[18]Base Original'!#REF!</definedName>
    <definedName name="Importaciones" localSheetId="65" hidden="1">'[18]Base Original'!#REF!</definedName>
    <definedName name="Importaciones" localSheetId="66" hidden="1">'[18]Base Original'!#REF!</definedName>
    <definedName name="Importaciones" hidden="1">#REF!</definedName>
    <definedName name="impresionueva" localSheetId="67">#REF!</definedName>
    <definedName name="impresionueva" localSheetId="68">#REF!</definedName>
    <definedName name="impresionueva" localSheetId="69">#REF!</definedName>
    <definedName name="impresionueva" localSheetId="70">#REF!</definedName>
    <definedName name="impresionueva" localSheetId="72">#REF!</definedName>
    <definedName name="impresionueva" localSheetId="73">#REF!</definedName>
    <definedName name="impresionueva" localSheetId="74">#REF!</definedName>
    <definedName name="impresionueva" localSheetId="11">#REF!</definedName>
    <definedName name="impresionueva" localSheetId="10">#REF!</definedName>
    <definedName name="impresionueva" localSheetId="38">#REF!</definedName>
    <definedName name="impresionueva" localSheetId="30">#REF!</definedName>
    <definedName name="impresionueva" localSheetId="39">#REF!</definedName>
    <definedName name="impresionueva" localSheetId="40">#REF!</definedName>
    <definedName name="impresionueva" localSheetId="41">#REF!</definedName>
    <definedName name="impresionueva" localSheetId="46">#REF!</definedName>
    <definedName name="impresionueva" localSheetId="52">#REF!</definedName>
    <definedName name="impresionueva" localSheetId="53">#REF!</definedName>
    <definedName name="impresionueva" localSheetId="64">#REF!</definedName>
    <definedName name="impresionueva" localSheetId="65">#REF!</definedName>
    <definedName name="impresionueva" localSheetId="66">#REF!</definedName>
    <definedName name="impresionueva">#REF!</definedName>
    <definedName name="Imprimir_área_IM" localSheetId="67">#REF!</definedName>
    <definedName name="Imprimir_área_IM" localSheetId="68">#REF!</definedName>
    <definedName name="Imprimir_área_IM" localSheetId="69">#REF!</definedName>
    <definedName name="Imprimir_área_IM" localSheetId="70">#REF!</definedName>
    <definedName name="Imprimir_área_IM" localSheetId="72">#REF!</definedName>
    <definedName name="Imprimir_área_IM" localSheetId="73">#REF!</definedName>
    <definedName name="Imprimir_área_IM" localSheetId="74">#REF!</definedName>
    <definedName name="Imprimir_área_IM" localSheetId="11">#REF!</definedName>
    <definedName name="Imprimir_área_IM" localSheetId="10">#REF!</definedName>
    <definedName name="Imprimir_área_IM" localSheetId="38">#REF!</definedName>
    <definedName name="Imprimir_área_IM" localSheetId="39">#REF!</definedName>
    <definedName name="Imprimir_área_IM" localSheetId="40">#REF!</definedName>
    <definedName name="Imprimir_área_IM" localSheetId="41">#REF!</definedName>
    <definedName name="Imprimir_área_IM" localSheetId="46">#REF!</definedName>
    <definedName name="Imprimir_área_IM" localSheetId="52">#REF!</definedName>
    <definedName name="Imprimir_área_IM" localSheetId="53">#REF!</definedName>
    <definedName name="Imprimir_área_IM" localSheetId="64">#REF!</definedName>
    <definedName name="Imprimir_área_IM" localSheetId="65">#REF!</definedName>
    <definedName name="Imprimir_área_IM">#REF!</definedName>
    <definedName name="ind" localSheetId="67">#REF!</definedName>
    <definedName name="ind" localSheetId="68">#REF!</definedName>
    <definedName name="ind" localSheetId="69">#REF!</definedName>
    <definedName name="ind" localSheetId="70">#REF!</definedName>
    <definedName name="ind" localSheetId="72">#REF!</definedName>
    <definedName name="ind" localSheetId="73">#REF!</definedName>
    <definedName name="ind" localSheetId="74">#REF!</definedName>
    <definedName name="ind" localSheetId="11">#REF!</definedName>
    <definedName name="ind" localSheetId="10">#REF!</definedName>
    <definedName name="ind" localSheetId="38">#REF!</definedName>
    <definedName name="ind" localSheetId="39">#REF!</definedName>
    <definedName name="ind" localSheetId="40">#REF!</definedName>
    <definedName name="ind" localSheetId="41">#REF!</definedName>
    <definedName name="ind" localSheetId="46">#REF!</definedName>
    <definedName name="ind" localSheetId="52">#REF!</definedName>
    <definedName name="ind" localSheetId="53">#REF!</definedName>
    <definedName name="ind" localSheetId="64">#REF!</definedName>
    <definedName name="ind" localSheetId="65">#REF!</definedName>
    <definedName name="ind">#REF!</definedName>
    <definedName name="INDICE" localSheetId="67">[25]Programa!#REF!</definedName>
    <definedName name="INDICE" localSheetId="68">[25]Programa!#REF!</definedName>
    <definedName name="INDICE" localSheetId="69">[25]Programa!#REF!</definedName>
    <definedName name="INDICE" localSheetId="70">[25]Programa!#REF!</definedName>
    <definedName name="INDICE" localSheetId="72">[25]Programa!#REF!</definedName>
    <definedName name="INDICE" localSheetId="73">[25]Programa!#REF!</definedName>
    <definedName name="INDICE" localSheetId="74">[25]Programa!#REF!</definedName>
    <definedName name="INDICE" localSheetId="11">#REF!</definedName>
    <definedName name="INDICE" localSheetId="10">#REF!</definedName>
    <definedName name="INDICE" localSheetId="38">#REF!</definedName>
    <definedName name="INDICE" localSheetId="30">[26]Programa!#REF!</definedName>
    <definedName name="INDICE" localSheetId="39">#REF!</definedName>
    <definedName name="INDICE" localSheetId="40">[25]Programa!#REF!</definedName>
    <definedName name="INDICE" localSheetId="41">[25]Programa!#REF!</definedName>
    <definedName name="INDICE" localSheetId="46">[25]Programa!#REF!</definedName>
    <definedName name="INDICE" localSheetId="51">#REF!</definedName>
    <definedName name="INDICE" localSheetId="52">[25]Programa!#REF!</definedName>
    <definedName name="INDICE" localSheetId="53">[25]Programa!#REF!</definedName>
    <definedName name="INDICE" localSheetId="65">[25]Programa!#REF!</definedName>
    <definedName name="INDICE" localSheetId="66">[25]Programa!#REF!</definedName>
    <definedName name="INDICE">#REF!</definedName>
    <definedName name="INDICEPRODUCCIO" localSheetId="67">#REF!</definedName>
    <definedName name="INDICEPRODUCCIO" localSheetId="68">#REF!</definedName>
    <definedName name="INDICEPRODUCCIO" localSheetId="69">#REF!</definedName>
    <definedName name="INDICEPRODUCCIO" localSheetId="70">#REF!</definedName>
    <definedName name="INDICEPRODUCCIO" localSheetId="72">#REF!</definedName>
    <definedName name="INDICEPRODUCCIO" localSheetId="73">#REF!</definedName>
    <definedName name="INDICEPRODUCCIO" localSheetId="74">#REF!</definedName>
    <definedName name="INDICEPRODUCCIO" localSheetId="11">#REF!</definedName>
    <definedName name="INDICEPRODUCCIO" localSheetId="12">#REF!</definedName>
    <definedName name="INDICEPRODUCCIO" localSheetId="13">#REF!</definedName>
    <definedName name="INDICEPRODUCCIO" localSheetId="23">#REF!</definedName>
    <definedName name="INDICEPRODUCCIO" localSheetId="24">#REF!</definedName>
    <definedName name="INDICEPRODUCCIO" localSheetId="26">#REF!</definedName>
    <definedName name="INDICEPRODUCCIO" localSheetId="42">#REF!</definedName>
    <definedName name="INDICEPRODUCCIO" localSheetId="10">#REF!</definedName>
    <definedName name="INDICEPRODUCCIO" localSheetId="38">#REF!</definedName>
    <definedName name="INDICEPRODUCCIO" localSheetId="25">#REF!</definedName>
    <definedName name="INDICEPRODUCCIO" localSheetId="30">#REF!</definedName>
    <definedName name="INDICEPRODUCCIO" localSheetId="31">#REF!</definedName>
    <definedName name="INDICEPRODUCCIO" localSheetId="34">#REF!</definedName>
    <definedName name="INDICEPRODUCCIO" localSheetId="36">#REF!</definedName>
    <definedName name="INDICEPRODUCCIO" localSheetId="37">#REF!</definedName>
    <definedName name="INDICEPRODUCCIO" localSheetId="39">#REF!</definedName>
    <definedName name="INDICEPRODUCCIO" localSheetId="40">#REF!</definedName>
    <definedName name="INDICEPRODUCCIO" localSheetId="41">#REF!</definedName>
    <definedName name="INDICEPRODUCCIO" localSheetId="46">#REF!</definedName>
    <definedName name="INDICEPRODUCCIO" localSheetId="47">#REF!</definedName>
    <definedName name="INDICEPRODUCCIO" localSheetId="52">#REF!</definedName>
    <definedName name="INDICEPRODUCCIO" localSheetId="53">#REF!</definedName>
    <definedName name="INDICEPRODUCCIO" localSheetId="64">#REF!</definedName>
    <definedName name="INDICEPRODUCCIO" localSheetId="65">#REF!</definedName>
    <definedName name="INDICEPRODUCCIO" localSheetId="66">#REF!</definedName>
    <definedName name="INDICEPRODUCCIO">#REF!</definedName>
    <definedName name="indigo">#N/A</definedName>
    <definedName name="INE" localSheetId="67">#REF!</definedName>
    <definedName name="INE" localSheetId="68">#REF!</definedName>
    <definedName name="INE" localSheetId="69">#REF!</definedName>
    <definedName name="INE" localSheetId="70">#REF!</definedName>
    <definedName name="INE" localSheetId="72">#REF!</definedName>
    <definedName name="INE" localSheetId="73">#REF!</definedName>
    <definedName name="INE" localSheetId="74">#REF!</definedName>
    <definedName name="INE" localSheetId="11">#REF!</definedName>
    <definedName name="INE" localSheetId="12">#REF!</definedName>
    <definedName name="INE" localSheetId="13">#REF!</definedName>
    <definedName name="INE" localSheetId="10">#REF!</definedName>
    <definedName name="INE" localSheetId="38">#REF!</definedName>
    <definedName name="INE" localSheetId="39">#REF!</definedName>
    <definedName name="INE" localSheetId="40">#REF!</definedName>
    <definedName name="INE" localSheetId="41">#REF!</definedName>
    <definedName name="INE" localSheetId="46">#REF!</definedName>
    <definedName name="INE" localSheetId="52">#REF!</definedName>
    <definedName name="INE" localSheetId="64">#REF!</definedName>
    <definedName name="INE" localSheetId="65">#REF!</definedName>
    <definedName name="INE" localSheetId="66">#REF!</definedName>
    <definedName name="INE">#REF!</definedName>
    <definedName name="INECEL" localSheetId="67">#REF!</definedName>
    <definedName name="INECEL" localSheetId="68">#REF!</definedName>
    <definedName name="INECEL" localSheetId="69">#REF!</definedName>
    <definedName name="INECEL" localSheetId="70">#REF!</definedName>
    <definedName name="INECEL" localSheetId="72">#REF!</definedName>
    <definedName name="INECEL" localSheetId="73">#REF!</definedName>
    <definedName name="INECEL" localSheetId="74">#REF!</definedName>
    <definedName name="INECEL" localSheetId="11">#REF!</definedName>
    <definedName name="INECEL" localSheetId="12">#REF!</definedName>
    <definedName name="INECEL" localSheetId="13">#REF!</definedName>
    <definedName name="INECEL" localSheetId="10">#REF!</definedName>
    <definedName name="INECEL" localSheetId="38">#REF!</definedName>
    <definedName name="INECEL" localSheetId="39">#REF!</definedName>
    <definedName name="INECEL" localSheetId="40">#REF!</definedName>
    <definedName name="INECEL" localSheetId="41">#REF!</definedName>
    <definedName name="INECEL" localSheetId="46">#REF!</definedName>
    <definedName name="INECEL" localSheetId="52">#REF!</definedName>
    <definedName name="INECEL" localSheetId="64">#REF!</definedName>
    <definedName name="INECEL" localSheetId="65">#REF!</definedName>
    <definedName name="INECEL" localSheetId="66">#REF!</definedName>
    <definedName name="INECEL">#REF!</definedName>
    <definedName name="INF" localSheetId="11">#REF!</definedName>
    <definedName name="INF" localSheetId="10">#REF!</definedName>
    <definedName name="INF" localSheetId="38">#REF!</definedName>
    <definedName name="INF" localSheetId="39">#REF!</definedName>
    <definedName name="INF" localSheetId="46">[100]SUPUESTOS!A$21</definedName>
    <definedName name="INF" localSheetId="51">#REF!</definedName>
    <definedName name="INF" localSheetId="52">[100]SUPUESTOS!A$21</definedName>
    <definedName name="INF" localSheetId="66">[100]SUPUESTOS!A$21</definedName>
    <definedName name="INF">#REF!</definedName>
    <definedName name="INFISC1" localSheetId="67">#REF!</definedName>
    <definedName name="INFISC1" localSheetId="68">#REF!</definedName>
    <definedName name="INFISC1" localSheetId="69">#REF!</definedName>
    <definedName name="INFISC1" localSheetId="70">#REF!</definedName>
    <definedName name="INFISC1" localSheetId="72">#REF!</definedName>
    <definedName name="INFISC1" localSheetId="73">#REF!</definedName>
    <definedName name="INFISC1" localSheetId="74">#REF!</definedName>
    <definedName name="INFISC1" localSheetId="11">#REF!</definedName>
    <definedName name="INFISC1" localSheetId="12">#REF!</definedName>
    <definedName name="INFISC1" localSheetId="13">#REF!</definedName>
    <definedName name="INFISC1" localSheetId="10">#REF!</definedName>
    <definedName name="INFISC1" localSheetId="38">#REF!</definedName>
    <definedName name="INFISC1" localSheetId="30">#REF!</definedName>
    <definedName name="INFISC1" localSheetId="39">#REF!</definedName>
    <definedName name="INFISC1" localSheetId="40">#REF!</definedName>
    <definedName name="INFISC1" localSheetId="41">#REF!</definedName>
    <definedName name="INFISC1" localSheetId="46">#REF!</definedName>
    <definedName name="INFISC1" localSheetId="52">#REF!</definedName>
    <definedName name="INFISC1" localSheetId="53">#REF!</definedName>
    <definedName name="INFISC1" localSheetId="64">#REF!</definedName>
    <definedName name="INFISC1" localSheetId="65">#REF!</definedName>
    <definedName name="INFISC1" localSheetId="66">#REF!</definedName>
    <definedName name="INFISC1">#REF!</definedName>
    <definedName name="INFISC2" localSheetId="67">#REF!</definedName>
    <definedName name="INFISC2" localSheetId="68">#REF!</definedName>
    <definedName name="INFISC2" localSheetId="69">#REF!</definedName>
    <definedName name="INFISC2" localSheetId="70">#REF!</definedName>
    <definedName name="INFISC2" localSheetId="72">#REF!</definedName>
    <definedName name="INFISC2" localSheetId="73">#REF!</definedName>
    <definedName name="INFISC2" localSheetId="74">#REF!</definedName>
    <definedName name="INFISC2" localSheetId="11">#REF!</definedName>
    <definedName name="INFISC2" localSheetId="12">#REF!</definedName>
    <definedName name="INFISC2" localSheetId="13">#REF!</definedName>
    <definedName name="INFISC2" localSheetId="10">#REF!</definedName>
    <definedName name="INFISC2" localSheetId="38">#REF!</definedName>
    <definedName name="INFISC2" localSheetId="39">#REF!</definedName>
    <definedName name="INFISC2" localSheetId="40">#REF!</definedName>
    <definedName name="INFISC2" localSheetId="41">#REF!</definedName>
    <definedName name="INFISC2" localSheetId="46">#REF!</definedName>
    <definedName name="INFISC2" localSheetId="52">#REF!</definedName>
    <definedName name="INFISC2" localSheetId="53">#REF!</definedName>
    <definedName name="INFISC2" localSheetId="64">#REF!</definedName>
    <definedName name="INFISC2" localSheetId="65">#REF!</definedName>
    <definedName name="INFISC2">#REF!</definedName>
    <definedName name="Inflation" localSheetId="11">#REF!</definedName>
    <definedName name="Inflation" localSheetId="10">#REF!</definedName>
    <definedName name="Inflation" localSheetId="38">#REF!</definedName>
    <definedName name="Inflation" localSheetId="39">#REF!</definedName>
    <definedName name="Inflation" localSheetId="46">[99]CPI!$A$210:$M$354</definedName>
    <definedName name="Inflation" localSheetId="51">#REF!</definedName>
    <definedName name="Inflation" localSheetId="52">[99]CPI!$A$210:$M$354</definedName>
    <definedName name="Inflation" localSheetId="66">[99]CPI!$A$210:$M$354</definedName>
    <definedName name="Inflation">#REF!</definedName>
    <definedName name="info" localSheetId="67">#REF!</definedName>
    <definedName name="info" localSheetId="68">#REF!</definedName>
    <definedName name="info" localSheetId="69">#REF!</definedName>
    <definedName name="info" localSheetId="70">#REF!</definedName>
    <definedName name="info" localSheetId="72">#REF!</definedName>
    <definedName name="info" localSheetId="73">#REF!</definedName>
    <definedName name="info" localSheetId="74">#REF!</definedName>
    <definedName name="info" localSheetId="11">#REF!</definedName>
    <definedName name="info" localSheetId="12">#REF!</definedName>
    <definedName name="info" localSheetId="13">#REF!</definedName>
    <definedName name="info" localSheetId="10">#REF!</definedName>
    <definedName name="info" localSheetId="38">#REF!</definedName>
    <definedName name="info" localSheetId="30">#REF!</definedName>
    <definedName name="info" localSheetId="39">#REF!</definedName>
    <definedName name="info" localSheetId="40">#REF!</definedName>
    <definedName name="info" localSheetId="41">#REF!</definedName>
    <definedName name="info" localSheetId="46">#REF!</definedName>
    <definedName name="info" localSheetId="52">#REF!</definedName>
    <definedName name="info" localSheetId="53">#REF!</definedName>
    <definedName name="info" localSheetId="64">#REF!</definedName>
    <definedName name="info" localSheetId="65">#REF!</definedName>
    <definedName name="info" localSheetId="66">#REF!</definedName>
    <definedName name="info">#REF!</definedName>
    <definedName name="INFOGER" localSheetId="67">[70]BCP!#REF!</definedName>
    <definedName name="INFOGER" localSheetId="68">[70]BCP!#REF!</definedName>
    <definedName name="INFOGER" localSheetId="69">[70]BCP!#REF!</definedName>
    <definedName name="INFOGER" localSheetId="70">[70]BCP!#REF!</definedName>
    <definedName name="INFOGER" localSheetId="72">[70]BCP!#REF!</definedName>
    <definedName name="INFOGER" localSheetId="73">[70]BCP!#REF!</definedName>
    <definedName name="INFOGER" localSheetId="74">[70]BCP!#REF!</definedName>
    <definedName name="INFOGER" localSheetId="11">#REF!</definedName>
    <definedName name="INFOGER" localSheetId="12">#REF!</definedName>
    <definedName name="INFOGER" localSheetId="13">#REF!</definedName>
    <definedName name="INFOGER" localSheetId="23">#REF!</definedName>
    <definedName name="INFOGER" localSheetId="24">#REF!</definedName>
    <definedName name="INFOGER" localSheetId="26">#REF!</definedName>
    <definedName name="INFOGER" localSheetId="42">[70]BCP!#REF!</definedName>
    <definedName name="INFOGER" localSheetId="10">#REF!</definedName>
    <definedName name="INFOGER" localSheetId="38">#REF!</definedName>
    <definedName name="INFOGER" localSheetId="25">#REF!</definedName>
    <definedName name="INFOGER" localSheetId="30">[70]BCP!#REF!</definedName>
    <definedName name="INFOGER" localSheetId="31">#REF!</definedName>
    <definedName name="INFOGER" localSheetId="34">#REF!</definedName>
    <definedName name="INFOGER" localSheetId="36">[70]BCP!#REF!</definedName>
    <definedName name="INFOGER" localSheetId="37">[70]BCP!#REF!</definedName>
    <definedName name="INFOGER" localSheetId="39">#REF!</definedName>
    <definedName name="INFOGER" localSheetId="40">[70]BCP!#REF!</definedName>
    <definedName name="INFOGER" localSheetId="41">[70]BCP!#REF!</definedName>
    <definedName name="INFOGER" localSheetId="46">[70]BCP!#REF!</definedName>
    <definedName name="INFOGER" localSheetId="47">#REF!</definedName>
    <definedName name="INFOGER" localSheetId="51">#REF!</definedName>
    <definedName name="INFOGER" localSheetId="52">#REF!</definedName>
    <definedName name="INFOGER" localSheetId="53">[70]BCP!#REF!</definedName>
    <definedName name="INFOGER" localSheetId="64">[70]BCP!#REF!</definedName>
    <definedName name="INFOGER" localSheetId="65">[70]BCP!#REF!</definedName>
    <definedName name="INFOGER" localSheetId="66">[70]BCP!#REF!</definedName>
    <definedName name="INFOGER">#REF!</definedName>
    <definedName name="infonotes" localSheetId="67">#REF!</definedName>
    <definedName name="infonotes" localSheetId="68">#REF!</definedName>
    <definedName name="infonotes" localSheetId="69">#REF!</definedName>
    <definedName name="infonotes" localSheetId="70">#REF!</definedName>
    <definedName name="infonotes" localSheetId="72">#REF!</definedName>
    <definedName name="infonotes" localSheetId="73">#REF!</definedName>
    <definedName name="infonotes" localSheetId="74">#REF!</definedName>
    <definedName name="infonotes" localSheetId="11">#REF!</definedName>
    <definedName name="infonotes" localSheetId="12">#REF!</definedName>
    <definedName name="infonotes" localSheetId="13">#REF!</definedName>
    <definedName name="infonotes" localSheetId="10">#REF!</definedName>
    <definedName name="infonotes" localSheetId="38">#REF!</definedName>
    <definedName name="infonotes" localSheetId="30">#REF!</definedName>
    <definedName name="infonotes" localSheetId="39">#REF!</definedName>
    <definedName name="infonotes" localSheetId="40">#REF!</definedName>
    <definedName name="infonotes" localSheetId="41">#REF!</definedName>
    <definedName name="infonotes" localSheetId="46">#REF!</definedName>
    <definedName name="infonotes" localSheetId="52">#REF!</definedName>
    <definedName name="infonotes" localSheetId="53">#REF!</definedName>
    <definedName name="infonotes" localSheetId="64">#REF!</definedName>
    <definedName name="infonotes" localSheetId="65">#REF!</definedName>
    <definedName name="infonotes" localSheetId="66">#REF!</definedName>
    <definedName name="infonotes">#REF!</definedName>
    <definedName name="INGOES96" localSheetId="67">#REF!</definedName>
    <definedName name="INGOES96" localSheetId="68">#REF!</definedName>
    <definedName name="INGOES96" localSheetId="69">#REF!</definedName>
    <definedName name="INGOES96" localSheetId="70">#REF!</definedName>
    <definedName name="INGOES96" localSheetId="72">#REF!</definedName>
    <definedName name="INGOES96" localSheetId="73">#REF!</definedName>
    <definedName name="INGOES96" localSheetId="74">#REF!</definedName>
    <definedName name="INGOES96" localSheetId="11">#REF!</definedName>
    <definedName name="INGOES96" localSheetId="12">#REF!</definedName>
    <definedName name="INGOES96" localSheetId="13">#REF!</definedName>
    <definedName name="INGOES96" localSheetId="10">#REF!</definedName>
    <definedName name="INGOES96" localSheetId="38">#REF!</definedName>
    <definedName name="INGOES96" localSheetId="39">#REF!</definedName>
    <definedName name="INGOES96" localSheetId="40">#REF!</definedName>
    <definedName name="INGOES96" localSheetId="41">#REF!</definedName>
    <definedName name="INGOES96" localSheetId="46">#REF!</definedName>
    <definedName name="INGOES96" localSheetId="52">#REF!</definedName>
    <definedName name="INGOES96" localSheetId="53">#REF!</definedName>
    <definedName name="INGOES96" localSheetId="64">#REF!</definedName>
    <definedName name="INGOES96" localSheetId="65">#REF!</definedName>
    <definedName name="INGOES96">#REF!</definedName>
    <definedName name="INGRESOS" localSheetId="67">#REF!</definedName>
    <definedName name="INGRESOS" localSheetId="68">#REF!</definedName>
    <definedName name="INGRESOS" localSheetId="69">#REF!</definedName>
    <definedName name="INGRESOS" localSheetId="70">#REF!</definedName>
    <definedName name="INGRESOS" localSheetId="72">#REF!</definedName>
    <definedName name="INGRESOS" localSheetId="73">#REF!</definedName>
    <definedName name="INGRESOS" localSheetId="74">#REF!</definedName>
    <definedName name="INGRESOS" localSheetId="11">#REF!</definedName>
    <definedName name="INGRESOS" localSheetId="12">#REF!</definedName>
    <definedName name="INGRESOS" localSheetId="13">#REF!</definedName>
    <definedName name="INGRESOS" localSheetId="23">#REF!</definedName>
    <definedName name="INGRESOS" localSheetId="24">#REF!</definedName>
    <definedName name="INGRESOS" localSheetId="26">#REF!</definedName>
    <definedName name="INGRESOS" localSheetId="42">#REF!</definedName>
    <definedName name="INGRESOS" localSheetId="10">#REF!</definedName>
    <definedName name="INGRESOS" localSheetId="38">#REF!</definedName>
    <definedName name="INGRESOS" localSheetId="25">#REF!</definedName>
    <definedName name="INGRESOS" localSheetId="30">#REF!</definedName>
    <definedName name="INGRESOS" localSheetId="31">#REF!</definedName>
    <definedName name="INGRESOS" localSheetId="34">#REF!</definedName>
    <definedName name="INGRESOS" localSheetId="36">#REF!</definedName>
    <definedName name="INGRESOS" localSheetId="37">#REF!</definedName>
    <definedName name="INGRESOS" localSheetId="39">#REF!</definedName>
    <definedName name="INGRESOS" localSheetId="40">#REF!</definedName>
    <definedName name="INGRESOS" localSheetId="41">#REF!</definedName>
    <definedName name="INGRESOS" localSheetId="46">#REF!</definedName>
    <definedName name="INGRESOS" localSheetId="47">#REF!</definedName>
    <definedName name="INGRESOS" localSheetId="52">#REF!</definedName>
    <definedName name="INGRESOS" localSheetId="53">#REF!</definedName>
    <definedName name="INGRESOS" localSheetId="64">#REF!</definedName>
    <definedName name="INGRESOS" localSheetId="65">#REF!</definedName>
    <definedName name="INGRESOS">#REF!</definedName>
    <definedName name="INIT" localSheetId="67">#REF!</definedName>
    <definedName name="INIT" localSheetId="68">#REF!</definedName>
    <definedName name="INIT" localSheetId="69">#REF!</definedName>
    <definedName name="INIT" localSheetId="70">#REF!</definedName>
    <definedName name="INIT" localSheetId="72">#REF!</definedName>
    <definedName name="INIT" localSheetId="73">#REF!</definedName>
    <definedName name="INIT" localSheetId="74">#REF!</definedName>
    <definedName name="INIT" localSheetId="11">#REF!</definedName>
    <definedName name="INIT" localSheetId="23">#REF!</definedName>
    <definedName name="INIT" localSheetId="24">#REF!</definedName>
    <definedName name="INIT" localSheetId="26">#REF!</definedName>
    <definedName name="INIT" localSheetId="27">#REF!</definedName>
    <definedName name="INIT" localSheetId="10">#REF!</definedName>
    <definedName name="INIT" localSheetId="38">#REF!</definedName>
    <definedName name="INIT" localSheetId="25">#REF!</definedName>
    <definedName name="INIT" localSheetId="30">#REF!</definedName>
    <definedName name="INIT" localSheetId="31">#REF!</definedName>
    <definedName name="INIT" localSheetId="36">#REF!</definedName>
    <definedName name="INIT" localSheetId="37">#REF!</definedName>
    <definedName name="INIT" localSheetId="39">#REF!</definedName>
    <definedName name="INIT" localSheetId="40">#REF!</definedName>
    <definedName name="INIT" localSheetId="41">#REF!</definedName>
    <definedName name="INIT" localSheetId="46">#REF!</definedName>
    <definedName name="INIT" localSheetId="47">#REF!</definedName>
    <definedName name="INIT" localSheetId="48">#REF!</definedName>
    <definedName name="INIT" localSheetId="49">#REF!</definedName>
    <definedName name="INIT" localSheetId="52">#REF!</definedName>
    <definedName name="INIT" localSheetId="53">#REF!</definedName>
    <definedName name="INIT" localSheetId="64">#REF!</definedName>
    <definedName name="INIT" localSheetId="65">#REF!</definedName>
    <definedName name="INIT">#REF!</definedName>
    <definedName name="INMN" localSheetId="67">#REF!</definedName>
    <definedName name="INMN" localSheetId="68">#REF!</definedName>
    <definedName name="INMN" localSheetId="69">#REF!</definedName>
    <definedName name="INMN" localSheetId="70">#REF!</definedName>
    <definedName name="INMN" localSheetId="72">#REF!</definedName>
    <definedName name="INMN" localSheetId="73">#REF!</definedName>
    <definedName name="INMN" localSheetId="74">#REF!</definedName>
    <definedName name="INMN" localSheetId="11">#REF!</definedName>
    <definedName name="INMN" localSheetId="10">#REF!</definedName>
    <definedName name="INMN" localSheetId="38">#REF!</definedName>
    <definedName name="INMN" localSheetId="39">#REF!</definedName>
    <definedName name="INMN" localSheetId="40">#REF!</definedName>
    <definedName name="INMN" localSheetId="41">#REF!</definedName>
    <definedName name="INMN" localSheetId="46">#REF!</definedName>
    <definedName name="INMN" localSheetId="52">#REF!</definedName>
    <definedName name="INMN" localSheetId="64">#REF!</definedName>
    <definedName name="INMN" localSheetId="65">#REF!</definedName>
    <definedName name="INMN">#REF!</definedName>
    <definedName name="INPROJ" localSheetId="67">#REF!</definedName>
    <definedName name="INPROJ" localSheetId="68">#REF!</definedName>
    <definedName name="INPROJ" localSheetId="69">#REF!</definedName>
    <definedName name="INPROJ" localSheetId="70">#REF!</definedName>
    <definedName name="INPROJ" localSheetId="72">#REF!</definedName>
    <definedName name="INPROJ" localSheetId="73">#REF!</definedName>
    <definedName name="INPROJ" localSheetId="74">#REF!</definedName>
    <definedName name="INPROJ" localSheetId="11">#REF!</definedName>
    <definedName name="INPROJ" localSheetId="10">#REF!</definedName>
    <definedName name="INPROJ" localSheetId="38">#REF!</definedName>
    <definedName name="INPROJ" localSheetId="39">#REF!</definedName>
    <definedName name="INPROJ" localSheetId="40">#REF!</definedName>
    <definedName name="INPROJ" localSheetId="41">#REF!</definedName>
    <definedName name="INPROJ" localSheetId="46">#REF!</definedName>
    <definedName name="INPROJ" localSheetId="52">#REF!</definedName>
    <definedName name="INPROJ" localSheetId="64">#REF!</definedName>
    <definedName name="INPROJ" localSheetId="65">#REF!</definedName>
    <definedName name="INPROJ">#REF!</definedName>
    <definedName name="INPUT_2" localSheetId="67">[22]Input!#REF!</definedName>
    <definedName name="INPUT_2" localSheetId="68">[22]Input!#REF!</definedName>
    <definedName name="INPUT_2" localSheetId="69">[22]Input!#REF!</definedName>
    <definedName name="INPUT_2" localSheetId="70">[22]Input!#REF!</definedName>
    <definedName name="INPUT_2" localSheetId="72">[22]Input!#REF!</definedName>
    <definedName name="INPUT_2" localSheetId="73">[22]Input!#REF!</definedName>
    <definedName name="INPUT_2" localSheetId="74">[22]Input!#REF!</definedName>
    <definedName name="INPUT_2" localSheetId="11">#REF!</definedName>
    <definedName name="INPUT_2" localSheetId="12">#REF!</definedName>
    <definedName name="INPUT_2" localSheetId="23">#REF!</definedName>
    <definedName name="INPUT_2" localSheetId="24">#REF!</definedName>
    <definedName name="INPUT_2" localSheetId="26">#REF!</definedName>
    <definedName name="INPUT_2" localSheetId="10">#REF!</definedName>
    <definedName name="INPUT_2" localSheetId="38">#REF!</definedName>
    <definedName name="INPUT_2" localSheetId="25">#REF!</definedName>
    <definedName name="INPUT_2" localSheetId="30">[22]Input!#REF!</definedName>
    <definedName name="INPUT_2" localSheetId="31">#REF!</definedName>
    <definedName name="INPUT_2" localSheetId="36">[22]Input!#REF!</definedName>
    <definedName name="INPUT_2" localSheetId="37">[22]Input!#REF!</definedName>
    <definedName name="INPUT_2" localSheetId="39">#REF!</definedName>
    <definedName name="INPUT_2" localSheetId="41">[22]Input!#REF!</definedName>
    <definedName name="INPUT_2" localSheetId="46">[22]Input!#REF!</definedName>
    <definedName name="INPUT_2" localSheetId="47">#REF!</definedName>
    <definedName name="INPUT_2" localSheetId="51">#REF!</definedName>
    <definedName name="INPUT_2" localSheetId="52">#REF!</definedName>
    <definedName name="INPUT_2" localSheetId="53">[22]Input!#REF!</definedName>
    <definedName name="INPUT_2" localSheetId="64">[22]Input!#REF!</definedName>
    <definedName name="INPUT_2" localSheetId="65">[22]Input!#REF!</definedName>
    <definedName name="INPUT_2" localSheetId="66">[22]Input!#REF!</definedName>
    <definedName name="INPUT_2">#REF!</definedName>
    <definedName name="INPUT_4" localSheetId="67">[22]Input!#REF!</definedName>
    <definedName name="INPUT_4" localSheetId="68">[22]Input!#REF!</definedName>
    <definedName name="INPUT_4" localSheetId="69">[22]Input!#REF!</definedName>
    <definedName name="INPUT_4" localSheetId="70">[22]Input!#REF!</definedName>
    <definedName name="INPUT_4" localSheetId="72">[22]Input!#REF!</definedName>
    <definedName name="INPUT_4" localSheetId="73">[22]Input!#REF!</definedName>
    <definedName name="INPUT_4" localSheetId="74">[22]Input!#REF!</definedName>
    <definedName name="INPUT_4" localSheetId="11">#REF!</definedName>
    <definedName name="INPUT_4" localSheetId="12">#REF!</definedName>
    <definedName name="INPUT_4" localSheetId="23">#REF!</definedName>
    <definedName name="INPUT_4" localSheetId="24">#REF!</definedName>
    <definedName name="INPUT_4" localSheetId="26">#REF!</definedName>
    <definedName name="INPUT_4" localSheetId="10">#REF!</definedName>
    <definedName name="INPUT_4" localSheetId="38">#REF!</definedName>
    <definedName name="INPUT_4" localSheetId="25">#REF!</definedName>
    <definedName name="INPUT_4" localSheetId="30">[22]Input!#REF!</definedName>
    <definedName name="INPUT_4" localSheetId="31">#REF!</definedName>
    <definedName name="INPUT_4" localSheetId="36">[22]Input!#REF!</definedName>
    <definedName name="INPUT_4" localSheetId="37">[22]Input!#REF!</definedName>
    <definedName name="INPUT_4" localSheetId="39">#REF!</definedName>
    <definedName name="INPUT_4" localSheetId="41">[22]Input!#REF!</definedName>
    <definedName name="INPUT_4" localSheetId="46">[22]Input!#REF!</definedName>
    <definedName name="INPUT_4" localSheetId="47">#REF!</definedName>
    <definedName name="INPUT_4" localSheetId="51">#REF!</definedName>
    <definedName name="INPUT_4" localSheetId="52">#REF!</definedName>
    <definedName name="INPUT_4" localSheetId="64">[22]Input!#REF!</definedName>
    <definedName name="INPUT_4" localSheetId="65">[22]Input!#REF!</definedName>
    <definedName name="INPUT_4" localSheetId="66">[22]Input!#REF!</definedName>
    <definedName name="INPUT_4">#REF!</definedName>
    <definedName name="INPUTSB" localSheetId="67">#REF!</definedName>
    <definedName name="INPUTSB" localSheetId="68">#REF!</definedName>
    <definedName name="INPUTSB" localSheetId="69">#REF!</definedName>
    <definedName name="INPUTSB" localSheetId="70">#REF!</definedName>
    <definedName name="INPUTSB" localSheetId="72">#REF!</definedName>
    <definedName name="INPUTSB" localSheetId="73">#REF!</definedName>
    <definedName name="INPUTSB" localSheetId="74">#REF!</definedName>
    <definedName name="INPUTSB" localSheetId="11">#REF!</definedName>
    <definedName name="INPUTSB" localSheetId="12">#REF!</definedName>
    <definedName name="INPUTSB" localSheetId="13">#REF!</definedName>
    <definedName name="INPUTSB" localSheetId="10">#REF!</definedName>
    <definedName name="INPUTSB" localSheetId="38">#REF!</definedName>
    <definedName name="INPUTSB" localSheetId="30">#REF!</definedName>
    <definedName name="INPUTSB" localSheetId="39">#REF!</definedName>
    <definedName name="INPUTSB" localSheetId="40">#REF!</definedName>
    <definedName name="INPUTSB" localSheetId="41">#REF!</definedName>
    <definedName name="INPUTSB" localSheetId="46">#REF!</definedName>
    <definedName name="INPUTSB" localSheetId="52">#REF!</definedName>
    <definedName name="INPUTSB" localSheetId="53">#REF!</definedName>
    <definedName name="INPUTSB" localSheetId="64">#REF!</definedName>
    <definedName name="INPUTSB" localSheetId="65">#REF!</definedName>
    <definedName name="INPUTSB" localSheetId="66">#REF!</definedName>
    <definedName name="INPUTSB">#REF!</definedName>
    <definedName name="Inst_ReportHeader" localSheetId="67">#REF!</definedName>
    <definedName name="Inst_ReportHeader" localSheetId="68">#REF!</definedName>
    <definedName name="Inst_ReportHeader" localSheetId="69">#REF!</definedName>
    <definedName name="Inst_ReportHeader" localSheetId="70">#REF!</definedName>
    <definedName name="Inst_ReportHeader" localSheetId="72">#REF!</definedName>
    <definedName name="Inst_ReportHeader" localSheetId="73">#REF!</definedName>
    <definedName name="Inst_ReportHeader" localSheetId="74">#REF!</definedName>
    <definedName name="Inst_ReportHeader" localSheetId="38">#REF!</definedName>
    <definedName name="Inst_ReportHeader" localSheetId="39">#REF!</definedName>
    <definedName name="Inst_ReportHeader" localSheetId="40">#REF!</definedName>
    <definedName name="Inst_ReportHeader" localSheetId="41">#REF!</definedName>
    <definedName name="Inst_ReportHeader" localSheetId="46">#REF!</definedName>
    <definedName name="Inst_ReportHeader" localSheetId="52">#REF!</definedName>
    <definedName name="Inst_ReportHeader" localSheetId="64">#REF!</definedName>
    <definedName name="Inst_ReportHeader" localSheetId="65">#REF!</definedName>
    <definedName name="Inst_ReportHeader">#REF!</definedName>
    <definedName name="Inst_Response">[139]Master!$AK$5:$AK$10</definedName>
    <definedName name="InstitutionName" localSheetId="67">#REF!</definedName>
    <definedName name="InstitutionName" localSheetId="68">#REF!</definedName>
    <definedName name="InstitutionName" localSheetId="69">#REF!</definedName>
    <definedName name="InstitutionName" localSheetId="70">#REF!</definedName>
    <definedName name="InstitutionName" localSheetId="72">#REF!</definedName>
    <definedName name="InstitutionName" localSheetId="73">#REF!</definedName>
    <definedName name="InstitutionName" localSheetId="74">#REF!</definedName>
    <definedName name="InstitutionName" localSheetId="38">#REF!</definedName>
    <definedName name="InstitutionName" localSheetId="30">#REF!</definedName>
    <definedName name="InstitutionName" localSheetId="39">#REF!</definedName>
    <definedName name="InstitutionName" localSheetId="40">#REF!</definedName>
    <definedName name="InstitutionName" localSheetId="41">#REF!</definedName>
    <definedName name="InstitutionName" localSheetId="46">#REF!</definedName>
    <definedName name="InstitutionName" localSheetId="52">#REF!</definedName>
    <definedName name="InstitutionName" localSheetId="53">#REF!</definedName>
    <definedName name="InstitutionName" localSheetId="64">#REF!</definedName>
    <definedName name="InstitutionName" localSheetId="65">#REF!</definedName>
    <definedName name="InstitutionName" localSheetId="66">#REF!</definedName>
    <definedName name="InstitutionName">#REF!</definedName>
    <definedName name="int" localSheetId="67">#REF!</definedName>
    <definedName name="int" localSheetId="68">#REF!</definedName>
    <definedName name="int" localSheetId="69">#REF!</definedName>
    <definedName name="int" localSheetId="70">#REF!</definedName>
    <definedName name="int" localSheetId="72">#REF!</definedName>
    <definedName name="int" localSheetId="73">#REF!</definedName>
    <definedName name="int" localSheetId="74">#REF!</definedName>
    <definedName name="int" localSheetId="11">#REF!</definedName>
    <definedName name="int" localSheetId="12">#REF!</definedName>
    <definedName name="int" localSheetId="13">#REF!</definedName>
    <definedName name="int" localSheetId="10">#REF!</definedName>
    <definedName name="int" localSheetId="38">#REF!</definedName>
    <definedName name="int" localSheetId="39">#REF!</definedName>
    <definedName name="int" localSheetId="40">#REF!</definedName>
    <definedName name="int" localSheetId="41">#REF!</definedName>
    <definedName name="int" localSheetId="46">#REF!</definedName>
    <definedName name="int" localSheetId="52">#REF!</definedName>
    <definedName name="int" localSheetId="53">#REF!</definedName>
    <definedName name="int" localSheetId="64">#REF!</definedName>
    <definedName name="int" localSheetId="65">#REF!</definedName>
    <definedName name="int">#REF!</definedName>
    <definedName name="Int.Crédito" localSheetId="11">#REF!</definedName>
    <definedName name="Int.Crédito" localSheetId="10">#REF!</definedName>
    <definedName name="Int.Crédito" localSheetId="38">#REF!</definedName>
    <definedName name="Int.Crédito" localSheetId="39">#REF!</definedName>
    <definedName name="Int.Crédito" localSheetId="46">'[58]Ranking Bancario'!$BF$5:$BJ$54</definedName>
    <definedName name="Int.Crédito" localSheetId="51">#REF!</definedName>
    <definedName name="Int.Crédito" localSheetId="52">'[58]Ranking Bancario'!$BF$5:$BJ$54</definedName>
    <definedName name="Int.Crédito" localSheetId="66">'[58]Ranking Bancario'!$BF$5:$BJ$54</definedName>
    <definedName name="Int.Crédito">#REF!</definedName>
    <definedName name="Int.Inv" localSheetId="11">#REF!</definedName>
    <definedName name="Int.Inv" localSheetId="10">#REF!</definedName>
    <definedName name="Int.Inv" localSheetId="38">#REF!</definedName>
    <definedName name="Int.Inv" localSheetId="39">#REF!</definedName>
    <definedName name="Int.Inv" localSheetId="46">'[58]Ranking Bancario'!$BN$5:$BR$54</definedName>
    <definedName name="Int.Inv" localSheetId="51">#REF!</definedName>
    <definedName name="Int.Inv" localSheetId="52">'[58]Ranking Bancario'!$BN$5:$BR$54</definedName>
    <definedName name="Int.Inv" localSheetId="66">'[58]Ranking Bancario'!$BN$5:$BR$54</definedName>
    <definedName name="Int.Inv">#REF!</definedName>
    <definedName name="INTERES" localSheetId="67">#REF!</definedName>
    <definedName name="INTERES" localSheetId="68">#REF!</definedName>
    <definedName name="INTERES" localSheetId="69">#REF!</definedName>
    <definedName name="INTERES" localSheetId="70">#REF!</definedName>
    <definedName name="INTERES" localSheetId="72">#REF!</definedName>
    <definedName name="INTERES" localSheetId="73">#REF!</definedName>
    <definedName name="INTERES" localSheetId="74">#REF!</definedName>
    <definedName name="INTERES" localSheetId="11">#REF!</definedName>
    <definedName name="INTERES" localSheetId="12">#REF!</definedName>
    <definedName name="INTERES" localSheetId="13">#REF!</definedName>
    <definedName name="INTERES" localSheetId="23">#REF!</definedName>
    <definedName name="INTERES" localSheetId="24">#REF!</definedName>
    <definedName name="INTERES" localSheetId="26">#REF!</definedName>
    <definedName name="INTERES" localSheetId="27">#REF!</definedName>
    <definedName name="INTERES" localSheetId="42">#REF!</definedName>
    <definedName name="INTERES" localSheetId="10">#REF!</definedName>
    <definedName name="INTERES" localSheetId="38">#REF!</definedName>
    <definedName name="INTERES" localSheetId="25">#REF!</definedName>
    <definedName name="INTERES" localSheetId="30">#REF!</definedName>
    <definedName name="INTERES" localSheetId="31">#REF!</definedName>
    <definedName name="INTERES" localSheetId="34">#REF!</definedName>
    <definedName name="INTERES" localSheetId="36">#REF!</definedName>
    <definedName name="INTERES" localSheetId="37">#REF!</definedName>
    <definedName name="INTERES" localSheetId="39">#REF!</definedName>
    <definedName name="INTERES" localSheetId="40">#REF!</definedName>
    <definedName name="INTERES" localSheetId="41">#REF!</definedName>
    <definedName name="INTERES" localSheetId="46">#REF!</definedName>
    <definedName name="INTERES" localSheetId="47">#REF!</definedName>
    <definedName name="INTERES" localSheetId="48">#REF!</definedName>
    <definedName name="INTERES" localSheetId="49">#REF!</definedName>
    <definedName name="INTERES" localSheetId="52">#REF!</definedName>
    <definedName name="INTERES" localSheetId="53">#REF!</definedName>
    <definedName name="INTERES" localSheetId="64">#REF!</definedName>
    <definedName name="INTERES" localSheetId="65">#REF!</definedName>
    <definedName name="INTERES" localSheetId="66">#REF!</definedName>
    <definedName name="INTERES">#REF!</definedName>
    <definedName name="INTEREST" localSheetId="67">#REF!</definedName>
    <definedName name="INTEREST" localSheetId="68">#REF!</definedName>
    <definedName name="INTEREST" localSheetId="69">#REF!</definedName>
    <definedName name="INTEREST" localSheetId="70">#REF!</definedName>
    <definedName name="INTEREST" localSheetId="72">#REF!</definedName>
    <definedName name="INTEREST" localSheetId="73">#REF!</definedName>
    <definedName name="INTEREST" localSheetId="74">#REF!</definedName>
    <definedName name="INTEREST" localSheetId="11">#REF!</definedName>
    <definedName name="INTEREST" localSheetId="12">#REF!</definedName>
    <definedName name="INTEREST" localSheetId="13">#REF!</definedName>
    <definedName name="INTEREST" localSheetId="23">#REF!</definedName>
    <definedName name="INTEREST" localSheetId="26">#REF!</definedName>
    <definedName name="INTEREST" localSheetId="27">#REF!</definedName>
    <definedName name="INTEREST" localSheetId="10">#REF!</definedName>
    <definedName name="INTEREST" localSheetId="38">#REF!</definedName>
    <definedName name="INTEREST" localSheetId="25">#REF!</definedName>
    <definedName name="INTEREST" localSheetId="30">#REF!</definedName>
    <definedName name="INTEREST" localSheetId="31">#REF!</definedName>
    <definedName name="INTEREST" localSheetId="36">#REF!</definedName>
    <definedName name="INTEREST" localSheetId="37">#REF!</definedName>
    <definedName name="INTEREST" localSheetId="39">#REF!</definedName>
    <definedName name="INTEREST" localSheetId="40">#REF!</definedName>
    <definedName name="INTEREST" localSheetId="41">#REF!</definedName>
    <definedName name="INTEREST" localSheetId="46">#REF!</definedName>
    <definedName name="INTEREST" localSheetId="47">#REF!</definedName>
    <definedName name="INTEREST" localSheetId="48">#REF!</definedName>
    <definedName name="INTEREST" localSheetId="49">#REF!</definedName>
    <definedName name="INTEREST" localSheetId="52">#REF!</definedName>
    <definedName name="INTEREST" localSheetId="53">#REF!</definedName>
    <definedName name="INTEREST" localSheetId="64">#REF!</definedName>
    <definedName name="INTEREST" localSheetId="65">#REF!</definedName>
    <definedName name="INTEREST">#REF!</definedName>
    <definedName name="Interest_IDA" localSheetId="11">#REF!</definedName>
    <definedName name="Interest_IDA" localSheetId="23">#REF!</definedName>
    <definedName name="Interest_IDA" localSheetId="24">#REF!</definedName>
    <definedName name="Interest_IDA" localSheetId="26">#REF!</definedName>
    <definedName name="Interest_IDA" localSheetId="10">#REF!</definedName>
    <definedName name="Interest_IDA" localSheetId="38">#REF!</definedName>
    <definedName name="Interest_IDA" localSheetId="25">#REF!</definedName>
    <definedName name="Interest_IDA" localSheetId="39">#REF!</definedName>
    <definedName name="Interest_IDA" localSheetId="46">[118]NPV!$B$27</definedName>
    <definedName name="Interest_IDA" localSheetId="51">#REF!</definedName>
    <definedName name="Interest_IDA" localSheetId="52">#REF!</definedName>
    <definedName name="Interest_IDA" localSheetId="66">[118]NPV!$B$27</definedName>
    <definedName name="Interest_IDA">#REF!</definedName>
    <definedName name="Interest_IDA1" localSheetId="67">#REF!</definedName>
    <definedName name="Interest_IDA1" localSheetId="68">#REF!</definedName>
    <definedName name="Interest_IDA1" localSheetId="69">#REF!</definedName>
    <definedName name="Interest_IDA1" localSheetId="70">#REF!</definedName>
    <definedName name="Interest_IDA1" localSheetId="72">#REF!</definedName>
    <definedName name="Interest_IDA1" localSheetId="73">#REF!</definedName>
    <definedName name="Interest_IDA1" localSheetId="74">#REF!</definedName>
    <definedName name="Interest_IDA1" localSheetId="11">#REF!</definedName>
    <definedName name="Interest_IDA1" localSheetId="12">#REF!</definedName>
    <definedName name="Interest_IDA1" localSheetId="13">#REF!</definedName>
    <definedName name="Interest_IDA1" localSheetId="10">#REF!</definedName>
    <definedName name="Interest_IDA1" localSheetId="38">#REF!</definedName>
    <definedName name="Interest_IDA1" localSheetId="30">#REF!</definedName>
    <definedName name="Interest_IDA1" localSheetId="39">#REF!</definedName>
    <definedName name="Interest_IDA1" localSheetId="40">#REF!</definedName>
    <definedName name="Interest_IDA1" localSheetId="41">#REF!</definedName>
    <definedName name="Interest_IDA1" localSheetId="46">#REF!</definedName>
    <definedName name="Interest_IDA1" localSheetId="52">#REF!</definedName>
    <definedName name="Interest_IDA1" localSheetId="53">#REF!</definedName>
    <definedName name="Interest_IDA1" localSheetId="64">#REF!</definedName>
    <definedName name="Interest_IDA1" localSheetId="65">#REF!</definedName>
    <definedName name="Interest_IDA1" localSheetId="66">#REF!</definedName>
    <definedName name="Interest_IDA1">#REF!</definedName>
    <definedName name="Interest_NC" localSheetId="67">[118]NPV!#REF!</definedName>
    <definedName name="Interest_NC" localSheetId="68">[118]NPV!#REF!</definedName>
    <definedName name="Interest_NC" localSheetId="69">[118]NPV!#REF!</definedName>
    <definedName name="Interest_NC" localSheetId="70">[118]NPV!#REF!</definedName>
    <definedName name="Interest_NC" localSheetId="72">[118]NPV!#REF!</definedName>
    <definedName name="Interest_NC" localSheetId="73">[118]NPV!#REF!</definedName>
    <definedName name="Interest_NC" localSheetId="74">[118]NPV!#REF!</definedName>
    <definedName name="Interest_NC" localSheetId="11">#REF!</definedName>
    <definedName name="Interest_NC" localSheetId="12">#REF!</definedName>
    <definedName name="Interest_NC" localSheetId="13">#REF!</definedName>
    <definedName name="Interest_NC" localSheetId="23">#REF!</definedName>
    <definedName name="Interest_NC" localSheetId="24">#REF!</definedName>
    <definedName name="Interest_NC" localSheetId="26">#REF!</definedName>
    <definedName name="Interest_NC" localSheetId="42">[118]NPV!#REF!</definedName>
    <definedName name="Interest_NC" localSheetId="10">#REF!</definedName>
    <definedName name="Interest_NC" localSheetId="38">#REF!</definedName>
    <definedName name="Interest_NC" localSheetId="25">#REF!</definedName>
    <definedName name="Interest_NC" localSheetId="30">[118]NPV!#REF!</definedName>
    <definedName name="Interest_NC" localSheetId="32">#REF!</definedName>
    <definedName name="Interest_NC" localSheetId="33">#REF!</definedName>
    <definedName name="Interest_NC" localSheetId="34">#REF!</definedName>
    <definedName name="Interest_NC" localSheetId="35">#REF!</definedName>
    <definedName name="Interest_NC" localSheetId="39">#REF!</definedName>
    <definedName name="Interest_NC" localSheetId="40">[118]NPV!#REF!</definedName>
    <definedName name="Interest_NC" localSheetId="41">[118]NPV!#REF!</definedName>
    <definedName name="Interest_NC" localSheetId="46">[118]NPV!#REF!</definedName>
    <definedName name="Interest_NC" localSheetId="47">#REF!</definedName>
    <definedName name="Interest_NC" localSheetId="51">#REF!</definedName>
    <definedName name="Interest_NC" localSheetId="52">#REF!</definedName>
    <definedName name="Interest_NC" localSheetId="53">[118]NPV!#REF!</definedName>
    <definedName name="Interest_NC" localSheetId="64">[118]NPV!#REF!</definedName>
    <definedName name="Interest_NC" localSheetId="65">[118]NPV!#REF!</definedName>
    <definedName name="Interest_NC" localSheetId="66">[118]NPV!#REF!</definedName>
    <definedName name="Interest_NC">#REF!</definedName>
    <definedName name="InterestRate" localSheetId="67">#REF!</definedName>
    <definedName name="InterestRate" localSheetId="68">#REF!</definedName>
    <definedName name="InterestRate" localSheetId="69">#REF!</definedName>
    <definedName name="InterestRate" localSheetId="70">#REF!</definedName>
    <definedName name="InterestRate" localSheetId="72">#REF!</definedName>
    <definedName name="InterestRate" localSheetId="73">#REF!</definedName>
    <definedName name="InterestRate" localSheetId="74">#REF!</definedName>
    <definedName name="InterestRate" localSheetId="11">#REF!</definedName>
    <definedName name="InterestRate" localSheetId="12">#REF!</definedName>
    <definedName name="InterestRate" localSheetId="13">#REF!</definedName>
    <definedName name="InterestRate" localSheetId="23">#REF!</definedName>
    <definedName name="InterestRate" localSheetId="24">#REF!</definedName>
    <definedName name="InterestRate" localSheetId="26">#REF!</definedName>
    <definedName name="InterestRate" localSheetId="42">#REF!</definedName>
    <definedName name="InterestRate" localSheetId="10">#REF!</definedName>
    <definedName name="InterestRate" localSheetId="38">#REF!</definedName>
    <definedName name="InterestRate" localSheetId="25">#REF!</definedName>
    <definedName name="InterestRate" localSheetId="30">#REF!</definedName>
    <definedName name="InterestRate" localSheetId="31">#REF!</definedName>
    <definedName name="InterestRate" localSheetId="34">#REF!</definedName>
    <definedName name="InterestRate" localSheetId="36">#REF!</definedName>
    <definedName name="InterestRate" localSheetId="37">#REF!</definedName>
    <definedName name="InterestRate" localSheetId="39">#REF!</definedName>
    <definedName name="InterestRate" localSheetId="40">#REF!</definedName>
    <definedName name="InterestRate" localSheetId="41">#REF!</definedName>
    <definedName name="InterestRate" localSheetId="46">#REF!</definedName>
    <definedName name="InterestRate" localSheetId="47">#REF!</definedName>
    <definedName name="InterestRate" localSheetId="52">#REF!</definedName>
    <definedName name="InterestRate" localSheetId="53">#REF!</definedName>
    <definedName name="InterestRate" localSheetId="64">#REF!</definedName>
    <definedName name="InterestRate" localSheetId="65">#REF!</definedName>
    <definedName name="InterestRate" localSheetId="66">#REF!</definedName>
    <definedName name="InterestRate">#REF!</definedName>
    <definedName name="inthalf" localSheetId="11">#REF!</definedName>
    <definedName name="inthalf" localSheetId="10">#REF!</definedName>
    <definedName name="inthalf" localSheetId="38">#REF!</definedName>
    <definedName name="inthalf" localSheetId="39">#REF!</definedName>
    <definedName name="inthalf" localSheetId="46">[140]Sheet4!$C$58:$G$112</definedName>
    <definedName name="inthalf" localSheetId="51">#REF!</definedName>
    <definedName name="inthalf" localSheetId="52">[140]Sheet4!$C$58:$G$112</definedName>
    <definedName name="inthalf" localSheetId="66">[140]Sheet4!$C$58:$G$112</definedName>
    <definedName name="inthalf">#REF!</definedName>
    <definedName name="INTR_NEW" localSheetId="67">[69]Debt!#REF!</definedName>
    <definedName name="INTR_NEW" localSheetId="68">[69]Debt!#REF!</definedName>
    <definedName name="INTR_NEW" localSheetId="69">[69]Debt!#REF!</definedName>
    <definedName name="INTR_NEW" localSheetId="70">[69]Debt!#REF!</definedName>
    <definedName name="INTR_NEW" localSheetId="72">[69]Debt!#REF!</definedName>
    <definedName name="INTR_NEW" localSheetId="73">[69]Debt!#REF!</definedName>
    <definedName name="INTR_NEW" localSheetId="74">[69]Debt!#REF!</definedName>
    <definedName name="INTR_NEW" localSheetId="11">#REF!</definedName>
    <definedName name="INTR_NEW" localSheetId="10">#REF!</definedName>
    <definedName name="INTR_NEW" localSheetId="38">#REF!</definedName>
    <definedName name="INTR_NEW" localSheetId="30">[69]Debt!#REF!</definedName>
    <definedName name="INTR_NEW" localSheetId="39">#REF!</definedName>
    <definedName name="INTR_NEW" localSheetId="40">[69]Debt!#REF!</definedName>
    <definedName name="INTR_NEW" localSheetId="41">[69]Debt!#REF!</definedName>
    <definedName name="INTR_NEW" localSheetId="46">[69]Debt!#REF!</definedName>
    <definedName name="INTR_NEW" localSheetId="51">#REF!</definedName>
    <definedName name="INTR_NEW" localSheetId="52">[69]Debt!#REF!</definedName>
    <definedName name="INTR_NEW" localSheetId="65">[69]Debt!#REF!</definedName>
    <definedName name="INTR_NEW" localSheetId="66">[69]Debt!#REF!</definedName>
    <definedName name="INTR_NEW">#REF!</definedName>
    <definedName name="INTR_OLD" localSheetId="67">[69]Debt!#REF!</definedName>
    <definedName name="INTR_OLD" localSheetId="68">[69]Debt!#REF!</definedName>
    <definedName name="INTR_OLD" localSheetId="69">[69]Debt!#REF!</definedName>
    <definedName name="INTR_OLD" localSheetId="70">[69]Debt!#REF!</definedName>
    <definedName name="INTR_OLD" localSheetId="72">[69]Debt!#REF!</definedName>
    <definedName name="INTR_OLD" localSheetId="73">[69]Debt!#REF!</definedName>
    <definedName name="INTR_OLD" localSheetId="74">[69]Debt!#REF!</definedName>
    <definedName name="INTR_OLD" localSheetId="11">#REF!</definedName>
    <definedName name="INTR_OLD" localSheetId="10">#REF!</definedName>
    <definedName name="INTR_OLD" localSheetId="38">#REF!</definedName>
    <definedName name="INTR_OLD" localSheetId="30">[69]Debt!#REF!</definedName>
    <definedName name="INTR_OLD" localSheetId="39">#REF!</definedName>
    <definedName name="INTR_OLD" localSheetId="40">[69]Debt!#REF!</definedName>
    <definedName name="INTR_OLD" localSheetId="41">[69]Debt!#REF!</definedName>
    <definedName name="INTR_OLD" localSheetId="46">[69]Debt!#REF!</definedName>
    <definedName name="INTR_OLD" localSheetId="51">#REF!</definedName>
    <definedName name="INTR_OLD" localSheetId="52">[69]Debt!#REF!</definedName>
    <definedName name="INTR_OLD" localSheetId="65">[69]Debt!#REF!</definedName>
    <definedName name="INTR_OLD" localSheetId="66">[69]Debt!#REF!</definedName>
    <definedName name="INTR_OLD">#REF!</definedName>
    <definedName name="INTR_RAT" localSheetId="67">[69]Debt!#REF!</definedName>
    <definedName name="INTR_RAT" localSheetId="68">[69]Debt!#REF!</definedName>
    <definedName name="INTR_RAT" localSheetId="69">[69]Debt!#REF!</definedName>
    <definedName name="INTR_RAT" localSheetId="70">[69]Debt!#REF!</definedName>
    <definedName name="INTR_RAT" localSheetId="72">[69]Debt!#REF!</definedName>
    <definedName name="INTR_RAT" localSheetId="73">[69]Debt!#REF!</definedName>
    <definedName name="INTR_RAT" localSheetId="74">[69]Debt!#REF!</definedName>
    <definedName name="INTR_RAT" localSheetId="11">#REF!</definedName>
    <definedName name="INTR_RAT" localSheetId="10">#REF!</definedName>
    <definedName name="INTR_RAT" localSheetId="38">#REF!</definedName>
    <definedName name="INTR_RAT" localSheetId="30">[69]Debt!#REF!</definedName>
    <definedName name="INTR_RAT" localSheetId="39">#REF!</definedName>
    <definedName name="INTR_RAT" localSheetId="40">[69]Debt!#REF!</definedName>
    <definedName name="INTR_RAT" localSheetId="41">[69]Debt!#REF!</definedName>
    <definedName name="INTR_RAT" localSheetId="46">[69]Debt!#REF!</definedName>
    <definedName name="INTR_RAT" localSheetId="51">#REF!</definedName>
    <definedName name="INTR_RAT" localSheetId="52">[69]Debt!#REF!</definedName>
    <definedName name="INTR_RAT" localSheetId="65">[69]Debt!#REF!</definedName>
    <definedName name="INTR_RAT" localSheetId="66">[69]Debt!#REF!</definedName>
    <definedName name="INTR_RAT">#REF!</definedName>
    <definedName name="INTR_TOT" localSheetId="67">[69]Debt!#REF!</definedName>
    <definedName name="INTR_TOT" localSheetId="68">[69]Debt!#REF!</definedName>
    <definedName name="INTR_TOT" localSheetId="69">[69]Debt!#REF!</definedName>
    <definedName name="INTR_TOT" localSheetId="70">[69]Debt!#REF!</definedName>
    <definedName name="INTR_TOT" localSheetId="72">[69]Debt!#REF!</definedName>
    <definedName name="INTR_TOT" localSheetId="73">[69]Debt!#REF!</definedName>
    <definedName name="INTR_TOT" localSheetId="74">[69]Debt!#REF!</definedName>
    <definedName name="INTR_TOT" localSheetId="11">#REF!</definedName>
    <definedName name="INTR_TOT" localSheetId="10">#REF!</definedName>
    <definedName name="INTR_TOT" localSheetId="38">#REF!</definedName>
    <definedName name="INTR_TOT" localSheetId="30">[69]Debt!#REF!</definedName>
    <definedName name="INTR_TOT" localSheetId="39">#REF!</definedName>
    <definedName name="INTR_TOT" localSheetId="40">[69]Debt!#REF!</definedName>
    <definedName name="INTR_TOT" localSheetId="41">[69]Debt!#REF!</definedName>
    <definedName name="INTR_TOT" localSheetId="46">[69]Debt!#REF!</definedName>
    <definedName name="INTR_TOT" localSheetId="51">#REF!</definedName>
    <definedName name="INTR_TOT" localSheetId="52">[69]Debt!#REF!</definedName>
    <definedName name="INTR_TOT" localSheetId="65">[69]Debt!#REF!</definedName>
    <definedName name="INTR_TOT" localSheetId="66">[69]Debt!#REF!</definedName>
    <definedName name="INTR_TOT">#REF!</definedName>
    <definedName name="IPC" localSheetId="67">[141]ipc!#REF!</definedName>
    <definedName name="IPC" localSheetId="68">[141]ipc!#REF!</definedName>
    <definedName name="IPC" localSheetId="69">[141]ipc!#REF!</definedName>
    <definedName name="IPC" localSheetId="70">[141]ipc!#REF!</definedName>
    <definedName name="IPC" localSheetId="72">[141]ipc!#REF!</definedName>
    <definedName name="IPC" localSheetId="73">[141]ipc!#REF!</definedName>
    <definedName name="IPC" localSheetId="74">[141]ipc!#REF!</definedName>
    <definedName name="IPC" localSheetId="11">#REF!</definedName>
    <definedName name="ipc" localSheetId="12">#REF!</definedName>
    <definedName name="IPC" localSheetId="13">#REF!</definedName>
    <definedName name="IPC" localSheetId="23">#REF!</definedName>
    <definedName name="IPC" localSheetId="24">#REF!</definedName>
    <definedName name="IPC" localSheetId="26">#REF!</definedName>
    <definedName name="IPC" localSheetId="42">[141]ipc!#REF!</definedName>
    <definedName name="IPC" localSheetId="10">#REF!</definedName>
    <definedName name="IPC" localSheetId="38">#REF!</definedName>
    <definedName name="IPC" localSheetId="25">#REF!</definedName>
    <definedName name="IPC" localSheetId="30">[141]ipc!#REF!</definedName>
    <definedName name="IPC" localSheetId="31">#REF!</definedName>
    <definedName name="IPC" localSheetId="34">#REF!</definedName>
    <definedName name="IPC" localSheetId="36">[141]ipc!#REF!</definedName>
    <definedName name="IPC" localSheetId="37">[141]ipc!#REF!</definedName>
    <definedName name="IPC" localSheetId="39">#REF!</definedName>
    <definedName name="IPC" localSheetId="41">[141]ipc!#REF!</definedName>
    <definedName name="IPC" localSheetId="46">[141]ipc!#REF!</definedName>
    <definedName name="IPC" localSheetId="47">#REF!</definedName>
    <definedName name="IPC" localSheetId="51">#REF!</definedName>
    <definedName name="IPC" localSheetId="52">#REF!</definedName>
    <definedName name="IPC" localSheetId="53">[141]ipc!#REF!</definedName>
    <definedName name="IPC" localSheetId="64">[141]ipc!#REF!</definedName>
    <definedName name="IPC" localSheetId="65">[141]ipc!#REF!</definedName>
    <definedName name="IPC" localSheetId="66">[141]ipc!#REF!</definedName>
    <definedName name="IPC">#REF!</definedName>
    <definedName name="ipc98j" localSheetId="67">[25]Programa!#REF!</definedName>
    <definedName name="ipc98j" localSheetId="68">[25]Programa!#REF!</definedName>
    <definedName name="ipc98j" localSheetId="69">[25]Programa!#REF!</definedName>
    <definedName name="ipc98j" localSheetId="70">[25]Programa!#REF!</definedName>
    <definedName name="ipc98j" localSheetId="72">[25]Programa!#REF!</definedName>
    <definedName name="ipc98j" localSheetId="73">[25]Programa!#REF!</definedName>
    <definedName name="ipc98j" localSheetId="74">[25]Programa!#REF!</definedName>
    <definedName name="ipc98j" localSheetId="11">#REF!</definedName>
    <definedName name="ipc98j" localSheetId="12">#REF!</definedName>
    <definedName name="ipc98j" localSheetId="13">#REF!</definedName>
    <definedName name="ipc98j" localSheetId="10">#REF!</definedName>
    <definedName name="ipc98j" localSheetId="38">#REF!</definedName>
    <definedName name="ipc98j" localSheetId="30">[26]Programa!#REF!</definedName>
    <definedName name="ipc98j" localSheetId="39">#REF!</definedName>
    <definedName name="ipc98j" localSheetId="40">[25]Programa!#REF!</definedName>
    <definedName name="ipc98j" localSheetId="41">[25]Programa!#REF!</definedName>
    <definedName name="ipc98j" localSheetId="46">[25]Programa!#REF!</definedName>
    <definedName name="ipc98j" localSheetId="51">#REF!</definedName>
    <definedName name="ipc98j" localSheetId="52">[25]Programa!#REF!</definedName>
    <definedName name="ipc98j" localSheetId="53">[25]Programa!#REF!</definedName>
    <definedName name="ipc98j" localSheetId="65">[25]Programa!#REF!</definedName>
    <definedName name="ipc98j" localSheetId="66">[25]Programa!#REF!</definedName>
    <definedName name="ipc98j">#REF!</definedName>
    <definedName name="ipc98s" localSheetId="67">#REF!</definedName>
    <definedName name="ipc98s" localSheetId="68">#REF!</definedName>
    <definedName name="ipc98s" localSheetId="69">#REF!</definedName>
    <definedName name="ipc98s" localSheetId="70">#REF!</definedName>
    <definedName name="ipc98s" localSheetId="72">#REF!</definedName>
    <definedName name="ipc98s" localSheetId="73">#REF!</definedName>
    <definedName name="ipc98s" localSheetId="74">#REF!</definedName>
    <definedName name="ipc98s" localSheetId="11">#REF!</definedName>
    <definedName name="ipc98s" localSheetId="12">#REF!</definedName>
    <definedName name="ipc98s" localSheetId="13">#REF!</definedName>
    <definedName name="ipc98s" localSheetId="10">#REF!</definedName>
    <definedName name="ipc98s" localSheetId="38">#REF!</definedName>
    <definedName name="ipc98s" localSheetId="30">#REF!</definedName>
    <definedName name="ipc98s" localSheetId="39">#REF!</definedName>
    <definedName name="ipc98s" localSheetId="40">#REF!</definedName>
    <definedName name="ipc98s" localSheetId="41">#REF!</definedName>
    <definedName name="ipc98s" localSheetId="46">#REF!</definedName>
    <definedName name="ipc98s" localSheetId="52">#REF!</definedName>
    <definedName name="ipc98s" localSheetId="53">#REF!</definedName>
    <definedName name="ipc98s" localSheetId="64">#REF!</definedName>
    <definedName name="ipc98s" localSheetId="65">#REF!</definedName>
    <definedName name="ipc98s" localSheetId="66">#REF!</definedName>
    <definedName name="ipc98s">#REF!</definedName>
    <definedName name="IQ_ADDIN" hidden="1">"AUTO"</definedName>
    <definedName name="IQ_CH" hidden="1">110000</definedName>
    <definedName name="IQ_CQ" hidden="1">5000</definedName>
    <definedName name="IQ_CY" hidden="1">10000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MONTH" hidden="1">15000</definedName>
    <definedName name="IQ_NAMES_REVISION_DATE_" hidden="1">39926.455</definedName>
    <definedName name="IQ_NTM" hidden="1">6000</definedName>
    <definedName name="IQ_TODAY" hidden="1">0</definedName>
    <definedName name="IQ_WEEK" hidden="1">50000</definedName>
    <definedName name="IQ_YTD" hidden="1">3000</definedName>
    <definedName name="Ireland_wt" localSheetId="11">#REF!</definedName>
    <definedName name="Ireland_wt" localSheetId="10">#REF!</definedName>
    <definedName name="Ireland_wt" localSheetId="38">#REF!</definedName>
    <definedName name="Ireland_wt" localSheetId="39">#REF!</definedName>
    <definedName name="Ireland_wt" localSheetId="46">'[79]OECD wgt'!$B$22</definedName>
    <definedName name="Ireland_wt" localSheetId="51">#REF!</definedName>
    <definedName name="Ireland_wt" localSheetId="52">'[79]OECD wgt'!$B$22</definedName>
    <definedName name="Ireland_wt" localSheetId="66">'[79]OECD wgt'!$B$22</definedName>
    <definedName name="Ireland_wt">#REF!</definedName>
    <definedName name="IRLS" localSheetId="67">#REF!</definedName>
    <definedName name="IRLS" localSheetId="68">#REF!</definedName>
    <definedName name="IRLS" localSheetId="69">#REF!</definedName>
    <definedName name="IRLS" localSheetId="70">#REF!</definedName>
    <definedName name="IRLS" localSheetId="72">#REF!</definedName>
    <definedName name="IRLS" localSheetId="73">#REF!</definedName>
    <definedName name="IRLS" localSheetId="74">#REF!</definedName>
    <definedName name="IRLS" localSheetId="11">#REF!</definedName>
    <definedName name="IRLS" localSheetId="12">#REF!</definedName>
    <definedName name="IRLS" localSheetId="13">#REF!</definedName>
    <definedName name="IRLS" localSheetId="23">#REF!</definedName>
    <definedName name="IRLS" localSheetId="24">#REF!</definedName>
    <definedName name="IRLS" localSheetId="26">#REF!</definedName>
    <definedName name="IRLS" localSheetId="27">#REF!</definedName>
    <definedName name="IRLS" localSheetId="42">#REF!</definedName>
    <definedName name="IRLS" localSheetId="10">#REF!</definedName>
    <definedName name="IRLS" localSheetId="38">#REF!</definedName>
    <definedName name="IRLS" localSheetId="25">#REF!</definedName>
    <definedName name="IRLS" localSheetId="30">#REF!</definedName>
    <definedName name="IRLS" localSheetId="31">#REF!</definedName>
    <definedName name="IRLS" localSheetId="34">#REF!</definedName>
    <definedName name="IRLS" localSheetId="36">#REF!</definedName>
    <definedName name="IRLS" localSheetId="37">#REF!</definedName>
    <definedName name="IRLS" localSheetId="39">#REF!</definedName>
    <definedName name="IRLS" localSheetId="40">#REF!</definedName>
    <definedName name="IRLS" localSheetId="41">#REF!</definedName>
    <definedName name="IRLS" localSheetId="46">#REF!</definedName>
    <definedName name="IRLS" localSheetId="47">#REF!</definedName>
    <definedName name="IRLS" localSheetId="48">#REF!</definedName>
    <definedName name="IRLS" localSheetId="49">#REF!</definedName>
    <definedName name="IRLS" localSheetId="52">#REF!</definedName>
    <definedName name="IRLS" localSheetId="53">#REF!</definedName>
    <definedName name="IRLS" localSheetId="64">#REF!</definedName>
    <definedName name="IRLS" localSheetId="65">#REF!</definedName>
    <definedName name="IRLS" localSheetId="66">#REF!</definedName>
    <definedName name="IRLS">#REF!</definedName>
    <definedName name="IRLS1" localSheetId="67">#REF!</definedName>
    <definedName name="IRLS1" localSheetId="68">#REF!</definedName>
    <definedName name="IRLS1" localSheetId="69">#REF!</definedName>
    <definedName name="IRLS1" localSheetId="70">#REF!</definedName>
    <definedName name="IRLS1" localSheetId="72">#REF!</definedName>
    <definedName name="IRLS1" localSheetId="73">#REF!</definedName>
    <definedName name="IRLS1" localSheetId="74">#REF!</definedName>
    <definedName name="IRLS1" localSheetId="11">#REF!</definedName>
    <definedName name="IRLS1" localSheetId="12">#REF!</definedName>
    <definedName name="IRLS1" localSheetId="23">#REF!</definedName>
    <definedName name="IRLS1" localSheetId="26">#REF!</definedName>
    <definedName name="IRLS1" localSheetId="27">#REF!</definedName>
    <definedName name="IRLS1" localSheetId="10">#REF!</definedName>
    <definedName name="IRLS1" localSheetId="38">#REF!</definedName>
    <definedName name="IRLS1" localSheetId="25">#REF!</definedName>
    <definedName name="IRLS1" localSheetId="30">#REF!</definedName>
    <definedName name="IRLS1" localSheetId="31">#REF!</definedName>
    <definedName name="IRLS1" localSheetId="36">#REF!</definedName>
    <definedName name="IRLS1" localSheetId="37">#REF!</definedName>
    <definedName name="IRLS1" localSheetId="39">#REF!</definedName>
    <definedName name="IRLS1" localSheetId="40">#REF!</definedName>
    <definedName name="IRLS1" localSheetId="41">#REF!</definedName>
    <definedName name="IRLS1" localSheetId="46">#REF!</definedName>
    <definedName name="IRLS1" localSheetId="47">#REF!</definedName>
    <definedName name="IRLS1" localSheetId="48">#REF!</definedName>
    <definedName name="IRLS1" localSheetId="49">#REF!</definedName>
    <definedName name="IRLS1" localSheetId="52">#REF!</definedName>
    <definedName name="IRLS1" localSheetId="53">#REF!</definedName>
    <definedName name="IRLS1" localSheetId="64">#REF!</definedName>
    <definedName name="IRLS1" localSheetId="65">#REF!</definedName>
    <definedName name="IRLS1">#REF!</definedName>
    <definedName name="IRP" localSheetId="67">#REF!</definedName>
    <definedName name="IRP" localSheetId="68">#REF!</definedName>
    <definedName name="IRP" localSheetId="69">#REF!</definedName>
    <definedName name="IRP" localSheetId="70">#REF!</definedName>
    <definedName name="IRP" localSheetId="72">#REF!</definedName>
    <definedName name="IRP" localSheetId="73">#REF!</definedName>
    <definedName name="IRP" localSheetId="74">#REF!</definedName>
    <definedName name="IRP" localSheetId="11">#REF!</definedName>
    <definedName name="IRP" localSheetId="12">#REF!</definedName>
    <definedName name="IRP" localSheetId="23">#REF!</definedName>
    <definedName name="IRP" localSheetId="26">#REF!</definedName>
    <definedName name="IRP" localSheetId="27">#REF!</definedName>
    <definedName name="IRP" localSheetId="10">#REF!</definedName>
    <definedName name="IRP" localSheetId="38">#REF!</definedName>
    <definedName name="IRP" localSheetId="25">#REF!</definedName>
    <definedName name="IRP" localSheetId="30">#REF!</definedName>
    <definedName name="IRP" localSheetId="31">#REF!</definedName>
    <definedName name="IRP" localSheetId="36">#REF!</definedName>
    <definedName name="IRP" localSheetId="37">#REF!</definedName>
    <definedName name="IRP" localSheetId="39">#REF!</definedName>
    <definedName name="IRP" localSheetId="40">#REF!</definedName>
    <definedName name="IRP" localSheetId="41">#REF!</definedName>
    <definedName name="IRP" localSheetId="46">#REF!</definedName>
    <definedName name="IRP" localSheetId="47">#REF!</definedName>
    <definedName name="IRP" localSheetId="48">#REF!</definedName>
    <definedName name="IRP" localSheetId="49">#REF!</definedName>
    <definedName name="IRP" localSheetId="52">#REF!</definedName>
    <definedName name="IRP" localSheetId="53">#REF!</definedName>
    <definedName name="IRP" localSheetId="64">#REF!</definedName>
    <definedName name="IRP" localSheetId="65">#REF!</definedName>
    <definedName name="IRP">#REF!</definedName>
    <definedName name="ISD" localSheetId="67">#REF!</definedName>
    <definedName name="ISD" localSheetId="68">#REF!</definedName>
    <definedName name="ISD" localSheetId="69">#REF!</definedName>
    <definedName name="ISD" localSheetId="70">#REF!</definedName>
    <definedName name="ISD" localSheetId="72">#REF!</definedName>
    <definedName name="ISD" localSheetId="73">#REF!</definedName>
    <definedName name="ISD" localSheetId="74">#REF!</definedName>
    <definedName name="ISD" localSheetId="11">#REF!</definedName>
    <definedName name="ISD" localSheetId="10">#REF!</definedName>
    <definedName name="ISD" localSheetId="38">#REF!</definedName>
    <definedName name="ISD" localSheetId="39">#REF!</definedName>
    <definedName name="ISD" localSheetId="40">#REF!</definedName>
    <definedName name="ISD" localSheetId="41">#REF!</definedName>
    <definedName name="ISD" localSheetId="46">#REF!</definedName>
    <definedName name="ISD" localSheetId="52">#REF!</definedName>
    <definedName name="ISD" localSheetId="64">#REF!</definedName>
    <definedName name="ISD" localSheetId="65">#REF!</definedName>
    <definedName name="ISD">#REF!</definedName>
    <definedName name="IsDB" localSheetId="11">#REF!</definedName>
    <definedName name="IsDB" localSheetId="10">#REF!</definedName>
    <definedName name="IsDB" localSheetId="38">#REF!</definedName>
    <definedName name="IsDB" localSheetId="39">#REF!</definedName>
    <definedName name="IsDB" localSheetId="46">[60]CIRRs!$C$68</definedName>
    <definedName name="IsDB" localSheetId="51">#REF!</definedName>
    <definedName name="IsDB" localSheetId="52">[60]CIRRs!$C$68</definedName>
    <definedName name="IsDB" localSheetId="66">[60]CIRRs!$C$68</definedName>
    <definedName name="IsDB">#REF!</definedName>
    <definedName name="ishocked" localSheetId="67">#REF!</definedName>
    <definedName name="ishocked" localSheetId="68">#REF!</definedName>
    <definedName name="ishocked" localSheetId="69">#REF!</definedName>
    <definedName name="ishocked" localSheetId="70">#REF!</definedName>
    <definedName name="ishocked" localSheetId="72">#REF!</definedName>
    <definedName name="ishocked" localSheetId="73">#REF!</definedName>
    <definedName name="ishocked" localSheetId="74">#REF!</definedName>
    <definedName name="ishocked" localSheetId="11">#REF!</definedName>
    <definedName name="ishocked" localSheetId="12">#REF!</definedName>
    <definedName name="ishocked" localSheetId="13">#REF!</definedName>
    <definedName name="ishocked" localSheetId="10">#REF!</definedName>
    <definedName name="ishocked" localSheetId="38">#REF!</definedName>
    <definedName name="ishocked" localSheetId="30">#REF!</definedName>
    <definedName name="ishocked" localSheetId="39">#REF!</definedName>
    <definedName name="ishocked" localSheetId="40">#REF!</definedName>
    <definedName name="ishocked" localSheetId="41">#REF!</definedName>
    <definedName name="ishocked" localSheetId="46">#REF!</definedName>
    <definedName name="ishocked" localSheetId="52">#REF!</definedName>
    <definedName name="ishocked" localSheetId="53">#REF!</definedName>
    <definedName name="ishocked" localSheetId="64">#REF!</definedName>
    <definedName name="ishocked" localSheetId="65">#REF!</definedName>
    <definedName name="ishocked" localSheetId="66">#REF!</definedName>
    <definedName name="ishocked">#REF!</definedName>
    <definedName name="ishocked2" localSheetId="67">#REF!</definedName>
    <definedName name="ishocked2" localSheetId="68">#REF!</definedName>
    <definedName name="ishocked2" localSheetId="69">#REF!</definedName>
    <definedName name="ishocked2" localSheetId="70">#REF!</definedName>
    <definedName name="ishocked2" localSheetId="72">#REF!</definedName>
    <definedName name="ishocked2" localSheetId="73">#REF!</definedName>
    <definedName name="ishocked2" localSheetId="74">#REF!</definedName>
    <definedName name="ishocked2" localSheetId="11">#REF!</definedName>
    <definedName name="ishocked2" localSheetId="12">#REF!</definedName>
    <definedName name="ishocked2" localSheetId="13">#REF!</definedName>
    <definedName name="ishocked2" localSheetId="10">#REF!</definedName>
    <definedName name="ishocked2" localSheetId="38">#REF!</definedName>
    <definedName name="ishocked2" localSheetId="39">#REF!</definedName>
    <definedName name="ishocked2" localSheetId="40">#REF!</definedName>
    <definedName name="ishocked2" localSheetId="41">#REF!</definedName>
    <definedName name="ishocked2" localSheetId="46">#REF!</definedName>
    <definedName name="ishocked2" localSheetId="52">#REF!</definedName>
    <definedName name="ishocked2" localSheetId="53">#REF!</definedName>
    <definedName name="ishocked2" localSheetId="64">#REF!</definedName>
    <definedName name="ishocked2" localSheetId="65">#REF!</definedName>
    <definedName name="ishocked2">#REF!</definedName>
    <definedName name="ISSS96" localSheetId="67">#REF!</definedName>
    <definedName name="ISSS96" localSheetId="68">#REF!</definedName>
    <definedName name="ISSS96" localSheetId="69">#REF!</definedName>
    <definedName name="ISSS96" localSheetId="70">#REF!</definedName>
    <definedName name="ISSS96" localSheetId="72">#REF!</definedName>
    <definedName name="ISSS96" localSheetId="73">#REF!</definedName>
    <definedName name="ISSS96" localSheetId="74">#REF!</definedName>
    <definedName name="ISSS96" localSheetId="11">#REF!</definedName>
    <definedName name="ISSS96" localSheetId="12">#REF!</definedName>
    <definedName name="ISSS96" localSheetId="13">#REF!</definedName>
    <definedName name="ISSS96" localSheetId="10">#REF!</definedName>
    <definedName name="ISSS96" localSheetId="38">#REF!</definedName>
    <definedName name="ISSS96" localSheetId="39">#REF!</definedName>
    <definedName name="ISSS96" localSheetId="40">#REF!</definedName>
    <definedName name="ISSS96" localSheetId="41">#REF!</definedName>
    <definedName name="ISSS96" localSheetId="46">#REF!</definedName>
    <definedName name="ISSS96" localSheetId="52">#REF!</definedName>
    <definedName name="ISSS96" localSheetId="53">#REF!</definedName>
    <definedName name="ISSS96" localSheetId="64">#REF!</definedName>
    <definedName name="ISSS96" localSheetId="65">#REF!</definedName>
    <definedName name="ISSS96">#REF!</definedName>
    <definedName name="ISTA96" localSheetId="67">#REF!</definedName>
    <definedName name="ISTA96" localSheetId="68">#REF!</definedName>
    <definedName name="ISTA96" localSheetId="69">#REF!</definedName>
    <definedName name="ISTA96" localSheetId="70">#REF!</definedName>
    <definedName name="ISTA96" localSheetId="72">#REF!</definedName>
    <definedName name="ISTA96" localSheetId="73">#REF!</definedName>
    <definedName name="ISTA96" localSheetId="74">#REF!</definedName>
    <definedName name="ISTA96" localSheetId="11">#REF!</definedName>
    <definedName name="ISTA96" localSheetId="10">#REF!</definedName>
    <definedName name="ISTA96" localSheetId="38">#REF!</definedName>
    <definedName name="ISTA96" localSheetId="39">#REF!</definedName>
    <definedName name="ISTA96" localSheetId="40">#REF!</definedName>
    <definedName name="ISTA96" localSheetId="41">#REF!</definedName>
    <definedName name="ISTA96" localSheetId="46">#REF!</definedName>
    <definedName name="ISTA96" localSheetId="52">#REF!</definedName>
    <definedName name="ISTA96" localSheetId="64">#REF!</definedName>
    <definedName name="ISTA96" localSheetId="65">#REF!</definedName>
    <definedName name="ISTA96">#REF!</definedName>
    <definedName name="istd" localSheetId="67">#REF!</definedName>
    <definedName name="istd" localSheetId="68">#REF!</definedName>
    <definedName name="istd" localSheetId="69">#REF!</definedName>
    <definedName name="istd" localSheetId="70">#REF!</definedName>
    <definedName name="istd" localSheetId="72">#REF!</definedName>
    <definedName name="istd" localSheetId="73">#REF!</definedName>
    <definedName name="istd" localSheetId="74">#REF!</definedName>
    <definedName name="istd" localSheetId="11">#REF!</definedName>
    <definedName name="istd" localSheetId="10">#REF!</definedName>
    <definedName name="istd" localSheetId="38">#REF!</definedName>
    <definedName name="istd" localSheetId="39">#REF!</definedName>
    <definedName name="istd" localSheetId="40">#REF!</definedName>
    <definedName name="istd" localSheetId="41">#REF!</definedName>
    <definedName name="istd" localSheetId="46">#REF!</definedName>
    <definedName name="istd" localSheetId="52">#REF!</definedName>
    <definedName name="istd" localSheetId="64">#REF!</definedName>
    <definedName name="istd" localSheetId="65">#REF!</definedName>
    <definedName name="istd">#REF!</definedName>
    <definedName name="Italy_wt" localSheetId="11">#REF!</definedName>
    <definedName name="Italy_wt" localSheetId="10">#REF!</definedName>
    <definedName name="Italy_wt" localSheetId="38">#REF!</definedName>
    <definedName name="Italy_wt" localSheetId="39">#REF!</definedName>
    <definedName name="Italy_wt" localSheetId="46">'[79]OECD wgt'!$B$8</definedName>
    <definedName name="Italy_wt" localSheetId="51">#REF!</definedName>
    <definedName name="Italy_wt" localSheetId="52">'[79]OECD wgt'!$B$8</definedName>
    <definedName name="Italy_wt" localSheetId="66">'[79]OECD wgt'!$B$8</definedName>
    <definedName name="Italy_wt">#REF!</definedName>
    <definedName name="ITL" localSheetId="67">#REF!</definedName>
    <definedName name="ITL" localSheetId="68">#REF!</definedName>
    <definedName name="ITL" localSheetId="69">#REF!</definedName>
    <definedName name="ITL" localSheetId="70">#REF!</definedName>
    <definedName name="ITL" localSheetId="72">#REF!</definedName>
    <definedName name="ITL" localSheetId="73">#REF!</definedName>
    <definedName name="ITL" localSheetId="74">#REF!</definedName>
    <definedName name="ITL" localSheetId="11">#REF!</definedName>
    <definedName name="ITL" localSheetId="12">#REF!</definedName>
    <definedName name="ITL" localSheetId="13">#REF!</definedName>
    <definedName name="ITL" localSheetId="10">#REF!</definedName>
    <definedName name="ITL" localSheetId="38">#REF!</definedName>
    <definedName name="ITL" localSheetId="30">#REF!</definedName>
    <definedName name="ITL" localSheetId="39">#REF!</definedName>
    <definedName name="ITL" localSheetId="40">#REF!</definedName>
    <definedName name="ITL" localSheetId="41">#REF!</definedName>
    <definedName name="ITL" localSheetId="46">#REF!</definedName>
    <definedName name="ITL" localSheetId="52">#REF!</definedName>
    <definedName name="ITL" localSheetId="53">#REF!</definedName>
    <definedName name="ITL" localSheetId="64">#REF!</definedName>
    <definedName name="ITL" localSheetId="65">#REF!</definedName>
    <definedName name="ITL" localSheetId="66">#REF!</definedName>
    <definedName name="ITL">#REF!</definedName>
    <definedName name="iuf.kugj">#N/A</definedName>
    <definedName name="iyiyiy" localSheetId="67" hidden="1">#REF!</definedName>
    <definedName name="iyiyiy" localSheetId="68" hidden="1">#REF!</definedName>
    <definedName name="iyiyiy" localSheetId="69" hidden="1">#REF!</definedName>
    <definedName name="iyiyiy" localSheetId="70" hidden="1">#REF!</definedName>
    <definedName name="iyiyiy" localSheetId="72" hidden="1">#REF!</definedName>
    <definedName name="iyiyiy" localSheetId="73" hidden="1">#REF!</definedName>
    <definedName name="iyiyiy" localSheetId="74" hidden="1">#REF!</definedName>
    <definedName name="iyiyiy" localSheetId="11" hidden="1">#REF!</definedName>
    <definedName name="iyiyiy" localSheetId="12" hidden="1">#REF!</definedName>
    <definedName name="iyiyiy" localSheetId="13" hidden="1">#REF!</definedName>
    <definedName name="iyiyiy" localSheetId="23" hidden="1">#REF!</definedName>
    <definedName name="iyiyiy" localSheetId="24" hidden="1">#REF!</definedName>
    <definedName name="iyiyiy" localSheetId="26" hidden="1">#REF!</definedName>
    <definedName name="iyiyiy" localSheetId="27" hidden="1">#REF!</definedName>
    <definedName name="iyiyiy" localSheetId="42" hidden="1">#REF!</definedName>
    <definedName name="iyiyiy" localSheetId="10" hidden="1">#REF!</definedName>
    <definedName name="iyiyiy" localSheetId="38" hidden="1">#REF!</definedName>
    <definedName name="iyiyiy" localSheetId="25" hidden="1">#REF!</definedName>
    <definedName name="iyiyiy" localSheetId="30" hidden="1">#REF!</definedName>
    <definedName name="iyiyiy" localSheetId="31" hidden="1">#REF!</definedName>
    <definedName name="iyiyiy" localSheetId="34" hidden="1">#REF!</definedName>
    <definedName name="iyiyiy" localSheetId="36" hidden="1">#REF!</definedName>
    <definedName name="iyiyiy" localSheetId="37" hidden="1">#REF!</definedName>
    <definedName name="iyiyiy" localSheetId="39" hidden="1">#REF!</definedName>
    <definedName name="iyiyiy" localSheetId="40" hidden="1">#REF!</definedName>
    <definedName name="iyiyiy" localSheetId="41" hidden="1">#REF!</definedName>
    <definedName name="iyiyiy" localSheetId="46" hidden="1">#REF!</definedName>
    <definedName name="iyiyiy" localSheetId="47" hidden="1">#REF!</definedName>
    <definedName name="iyiyiy" localSheetId="48" hidden="1">#REF!</definedName>
    <definedName name="iyiyiy" localSheetId="49" hidden="1">#REF!</definedName>
    <definedName name="iyiyiy" localSheetId="52" hidden="1">#REF!</definedName>
    <definedName name="iyiyiy" localSheetId="53" hidden="1">#REF!</definedName>
    <definedName name="iyiyiy" localSheetId="64" hidden="1">#REF!</definedName>
    <definedName name="iyiyiy" localSheetId="65" hidden="1">#REF!</definedName>
    <definedName name="iyiyiy" localSheetId="66" hidden="1">#REF!</definedName>
    <definedName name="iyiyiy" hidden="1">#REF!</definedName>
    <definedName name="JA" localSheetId="67">#REF!</definedName>
    <definedName name="JA" localSheetId="68">#REF!</definedName>
    <definedName name="JA" localSheetId="69">#REF!</definedName>
    <definedName name="JA" localSheetId="70">#REF!</definedName>
    <definedName name="JA" localSheetId="72">#REF!</definedName>
    <definedName name="JA" localSheetId="73">#REF!</definedName>
    <definedName name="JA" localSheetId="74">#REF!</definedName>
    <definedName name="JA" localSheetId="11">#REF!</definedName>
    <definedName name="JA" localSheetId="12">#REF!</definedName>
    <definedName name="JA" localSheetId="13">#REF!</definedName>
    <definedName name="JA" localSheetId="23">#REF!</definedName>
    <definedName name="JA" localSheetId="24">#REF!</definedName>
    <definedName name="JA" localSheetId="26">#REF!</definedName>
    <definedName name="JA" localSheetId="27">#REF!</definedName>
    <definedName name="JA" localSheetId="10">#REF!</definedName>
    <definedName name="JA" localSheetId="38">#REF!</definedName>
    <definedName name="JA" localSheetId="25">#REF!</definedName>
    <definedName name="JA" localSheetId="30">#REF!</definedName>
    <definedName name="JA" localSheetId="31">#REF!</definedName>
    <definedName name="JA" localSheetId="36">#REF!</definedName>
    <definedName name="JA" localSheetId="37">#REF!</definedName>
    <definedName name="JA" localSheetId="39">#REF!</definedName>
    <definedName name="JA" localSheetId="40">#REF!</definedName>
    <definedName name="JA" localSheetId="41">#REF!</definedName>
    <definedName name="JA" localSheetId="46">#REF!</definedName>
    <definedName name="JA" localSheetId="47">#REF!</definedName>
    <definedName name="JA" localSheetId="48">#REF!</definedName>
    <definedName name="JA" localSheetId="49">#REF!</definedName>
    <definedName name="JA" localSheetId="52">#REF!</definedName>
    <definedName name="JA" localSheetId="53">#REF!</definedName>
    <definedName name="JA" localSheetId="64">#REF!</definedName>
    <definedName name="JA" localSheetId="65">#REF!</definedName>
    <definedName name="JA">#REF!</definedName>
    <definedName name="jagu4" localSheetId="67">#REF!</definedName>
    <definedName name="jagu4" localSheetId="68">#REF!</definedName>
    <definedName name="jagu4" localSheetId="69">#REF!</definedName>
    <definedName name="jagu4" localSheetId="70">#REF!</definedName>
    <definedName name="jagu4" localSheetId="72">#REF!</definedName>
    <definedName name="jagu4" localSheetId="73">#REF!</definedName>
    <definedName name="jagu4" localSheetId="74">#REF!</definedName>
    <definedName name="jagu4" localSheetId="11">#REF!</definedName>
    <definedName name="jagu4" localSheetId="12">#REF!</definedName>
    <definedName name="jagu4" localSheetId="13">#REF!</definedName>
    <definedName name="jagu4" localSheetId="23">#REF!</definedName>
    <definedName name="jagu4" localSheetId="26">#REF!</definedName>
    <definedName name="jagu4" localSheetId="27">#REF!</definedName>
    <definedName name="jagu4" localSheetId="10">#REF!</definedName>
    <definedName name="jagu4" localSheetId="38">#REF!</definedName>
    <definedName name="jagu4" localSheetId="25">#REF!</definedName>
    <definedName name="jagu4" localSheetId="30">#REF!</definedName>
    <definedName name="jagu4" localSheetId="31">#REF!</definedName>
    <definedName name="jagu4" localSheetId="36">#REF!</definedName>
    <definedName name="jagu4" localSheetId="37">#REF!</definedName>
    <definedName name="jagu4" localSheetId="39">#REF!</definedName>
    <definedName name="jagu4" localSheetId="40">#REF!</definedName>
    <definedName name="jagu4" localSheetId="41">#REF!</definedName>
    <definedName name="jagu4" localSheetId="46">#REF!</definedName>
    <definedName name="jagu4" localSheetId="47">#REF!</definedName>
    <definedName name="jagu4" localSheetId="48">#REF!</definedName>
    <definedName name="jagu4" localSheetId="49">#REF!</definedName>
    <definedName name="jagu4" localSheetId="52">#REF!</definedName>
    <definedName name="jagu4" localSheetId="53">#REF!</definedName>
    <definedName name="jagu4" localSheetId="64">#REF!</definedName>
    <definedName name="jagu4" localSheetId="65">#REF!</definedName>
    <definedName name="jagu4">#REF!</definedName>
    <definedName name="JAPCRUDE87" localSheetId="67">#REF!</definedName>
    <definedName name="JAPCRUDE87" localSheetId="68">#REF!</definedName>
    <definedName name="JAPCRUDE87" localSheetId="69">#REF!</definedName>
    <definedName name="JAPCRUDE87" localSheetId="70">#REF!</definedName>
    <definedName name="JAPCRUDE87" localSheetId="72">#REF!</definedName>
    <definedName name="JAPCRUDE87" localSheetId="73">#REF!</definedName>
    <definedName name="JAPCRUDE87" localSheetId="74">#REF!</definedName>
    <definedName name="JAPCRUDE87" localSheetId="11">#REF!</definedName>
    <definedName name="JAPCRUDE87" localSheetId="12">#REF!</definedName>
    <definedName name="JAPCRUDE87" localSheetId="13">#REF!</definedName>
    <definedName name="JAPCRUDE87" localSheetId="23">#REF!</definedName>
    <definedName name="JAPCRUDE87" localSheetId="27">#REF!</definedName>
    <definedName name="JAPCRUDE87" localSheetId="10">#REF!</definedName>
    <definedName name="JAPCRUDE87" localSheetId="38">#REF!</definedName>
    <definedName name="JAPCRUDE87" localSheetId="25">#REF!</definedName>
    <definedName name="JAPCRUDE87" localSheetId="31">#REF!</definedName>
    <definedName name="JAPCRUDE87" localSheetId="39">#REF!</definedName>
    <definedName name="JAPCRUDE87" localSheetId="40">#REF!</definedName>
    <definedName name="JAPCRUDE87" localSheetId="41">#REF!</definedName>
    <definedName name="JAPCRUDE87" localSheetId="46">#REF!</definedName>
    <definedName name="JAPCRUDE87" localSheetId="47">#REF!</definedName>
    <definedName name="JAPCRUDE87" localSheetId="48">#REF!</definedName>
    <definedName name="JAPCRUDE87" localSheetId="49">#REF!</definedName>
    <definedName name="JAPCRUDE87" localSheetId="52">#REF!</definedName>
    <definedName name="JAPCRUDE87" localSheetId="53">#REF!</definedName>
    <definedName name="JAPCRUDE87" localSheetId="64">#REF!</definedName>
    <definedName name="JAPCRUDE87" localSheetId="65">#REF!</definedName>
    <definedName name="JAPCRUDE87">#REF!</definedName>
    <definedName name="JAPCRUDE88" localSheetId="67">#REF!</definedName>
    <definedName name="JAPCRUDE88" localSheetId="68">#REF!</definedName>
    <definedName name="JAPCRUDE88" localSheetId="69">#REF!</definedName>
    <definedName name="JAPCRUDE88" localSheetId="70">#REF!</definedName>
    <definedName name="JAPCRUDE88" localSheetId="72">#REF!</definedName>
    <definedName name="JAPCRUDE88" localSheetId="73">#REF!</definedName>
    <definedName name="JAPCRUDE88" localSheetId="74">#REF!</definedName>
    <definedName name="JAPCRUDE88" localSheetId="11">#REF!</definedName>
    <definedName name="JAPCRUDE88" localSheetId="23">#REF!</definedName>
    <definedName name="JAPCRUDE88" localSheetId="27">#REF!</definedName>
    <definedName name="JAPCRUDE88" localSheetId="10">#REF!</definedName>
    <definedName name="JAPCRUDE88" localSheetId="38">#REF!</definedName>
    <definedName name="JAPCRUDE88" localSheetId="25">#REF!</definedName>
    <definedName name="JAPCRUDE88" localSheetId="31">#REF!</definedName>
    <definedName name="JAPCRUDE88" localSheetId="39">#REF!</definedName>
    <definedName name="JAPCRUDE88" localSheetId="40">#REF!</definedName>
    <definedName name="JAPCRUDE88" localSheetId="41">#REF!</definedName>
    <definedName name="JAPCRUDE88" localSheetId="46">#REF!</definedName>
    <definedName name="JAPCRUDE88" localSheetId="47">#REF!</definedName>
    <definedName name="JAPCRUDE88" localSheetId="48">#REF!</definedName>
    <definedName name="JAPCRUDE88" localSheetId="49">#REF!</definedName>
    <definedName name="JAPCRUDE88" localSheetId="52">#REF!</definedName>
    <definedName name="JAPCRUDE88" localSheetId="53">#REF!</definedName>
    <definedName name="JAPCRUDE88" localSheetId="64">#REF!</definedName>
    <definedName name="JAPCRUDE88" localSheetId="65">#REF!</definedName>
    <definedName name="JAPCRUDE88">#REF!</definedName>
    <definedName name="JAPPROD87" localSheetId="67">#REF!</definedName>
    <definedName name="JAPPROD87" localSheetId="68">#REF!</definedName>
    <definedName name="JAPPROD87" localSheetId="69">#REF!</definedName>
    <definedName name="JAPPROD87" localSheetId="70">#REF!</definedName>
    <definedName name="JAPPROD87" localSheetId="72">#REF!</definedName>
    <definedName name="JAPPROD87" localSheetId="73">#REF!</definedName>
    <definedName name="JAPPROD87" localSheetId="74">#REF!</definedName>
    <definedName name="JAPPROD87" localSheetId="11">#REF!</definedName>
    <definedName name="JAPPROD87" localSheetId="23">#REF!</definedName>
    <definedName name="JAPPROD87" localSheetId="27">#REF!</definedName>
    <definedName name="JAPPROD87" localSheetId="10">#REF!</definedName>
    <definedName name="JAPPROD87" localSheetId="38">#REF!</definedName>
    <definedName name="JAPPROD87" localSheetId="25">#REF!</definedName>
    <definedName name="JAPPROD87" localSheetId="31">#REF!</definedName>
    <definedName name="JAPPROD87" localSheetId="39">#REF!</definedName>
    <definedName name="JAPPROD87" localSheetId="40">#REF!</definedName>
    <definedName name="JAPPROD87" localSheetId="41">#REF!</definedName>
    <definedName name="JAPPROD87" localSheetId="46">#REF!</definedName>
    <definedName name="JAPPROD87" localSheetId="47">#REF!</definedName>
    <definedName name="JAPPROD87" localSheetId="48">#REF!</definedName>
    <definedName name="JAPPROD87" localSheetId="49">#REF!</definedName>
    <definedName name="JAPPROD87" localSheetId="52">#REF!</definedName>
    <definedName name="JAPPROD87" localSheetId="53">#REF!</definedName>
    <definedName name="JAPPROD87" localSheetId="64">#REF!</definedName>
    <definedName name="JAPPROD87" localSheetId="65">#REF!</definedName>
    <definedName name="JAPPROD87">#REF!</definedName>
    <definedName name="JAPPROD88" localSheetId="67">#REF!</definedName>
    <definedName name="JAPPROD88" localSheetId="68">#REF!</definedName>
    <definedName name="JAPPROD88" localSheetId="69">#REF!</definedName>
    <definedName name="JAPPROD88" localSheetId="70">#REF!</definedName>
    <definedName name="JAPPROD88" localSheetId="72">#REF!</definedName>
    <definedName name="JAPPROD88" localSheetId="73">#REF!</definedName>
    <definedName name="JAPPROD88" localSheetId="74">#REF!</definedName>
    <definedName name="JAPPROD88" localSheetId="11">#REF!</definedName>
    <definedName name="JAPPROD88" localSheetId="23">#REF!</definedName>
    <definedName name="JAPPROD88" localSheetId="27">#REF!</definedName>
    <definedName name="JAPPROD88" localSheetId="10">#REF!</definedName>
    <definedName name="JAPPROD88" localSheetId="38">#REF!</definedName>
    <definedName name="JAPPROD88" localSheetId="25">#REF!</definedName>
    <definedName name="JAPPROD88" localSheetId="31">#REF!</definedName>
    <definedName name="JAPPROD88" localSheetId="39">#REF!</definedName>
    <definedName name="JAPPROD88" localSheetId="40">#REF!</definedName>
    <definedName name="JAPPROD88" localSheetId="41">#REF!</definedName>
    <definedName name="JAPPROD88" localSheetId="46">#REF!</definedName>
    <definedName name="JAPPROD88" localSheetId="47">#REF!</definedName>
    <definedName name="JAPPROD88" localSheetId="48">#REF!</definedName>
    <definedName name="JAPPROD88" localSheetId="49">#REF!</definedName>
    <definedName name="JAPPROD88" localSheetId="52">#REF!</definedName>
    <definedName name="JAPPROD88" localSheetId="53">#REF!</definedName>
    <definedName name="JAPPROD88" localSheetId="64">#REF!</definedName>
    <definedName name="JAPPROD88" localSheetId="65">#REF!</definedName>
    <definedName name="JAPPROD88">#REF!</definedName>
    <definedName name="JAPTOT87" localSheetId="67">#REF!</definedName>
    <definedName name="JAPTOT87" localSheetId="68">#REF!</definedName>
    <definedName name="JAPTOT87" localSheetId="69">#REF!</definedName>
    <definedName name="JAPTOT87" localSheetId="70">#REF!</definedName>
    <definedName name="JAPTOT87" localSheetId="72">#REF!</definedName>
    <definedName name="JAPTOT87" localSheetId="73">#REF!</definedName>
    <definedName name="JAPTOT87" localSheetId="74">#REF!</definedName>
    <definedName name="JAPTOT87" localSheetId="11">#REF!</definedName>
    <definedName name="JAPTOT87" localSheetId="23">#REF!</definedName>
    <definedName name="JAPTOT87" localSheetId="27">#REF!</definedName>
    <definedName name="JAPTOT87" localSheetId="10">#REF!</definedName>
    <definedName name="JAPTOT87" localSheetId="38">#REF!</definedName>
    <definedName name="JAPTOT87" localSheetId="25">#REF!</definedName>
    <definedName name="JAPTOT87" localSheetId="31">#REF!</definedName>
    <definedName name="JAPTOT87" localSheetId="39">#REF!</definedName>
    <definedName name="JAPTOT87" localSheetId="40">#REF!</definedName>
    <definedName name="JAPTOT87" localSheetId="41">#REF!</definedName>
    <definedName name="JAPTOT87" localSheetId="46">#REF!</definedName>
    <definedName name="JAPTOT87" localSheetId="47">#REF!</definedName>
    <definedName name="JAPTOT87" localSheetId="48">#REF!</definedName>
    <definedName name="JAPTOT87" localSheetId="49">#REF!</definedName>
    <definedName name="JAPTOT87" localSheetId="52">#REF!</definedName>
    <definedName name="JAPTOT87" localSheetId="53">#REF!</definedName>
    <definedName name="JAPTOT87" localSheetId="64">#REF!</definedName>
    <definedName name="JAPTOT87" localSheetId="65">#REF!</definedName>
    <definedName name="JAPTOT87">#REF!</definedName>
    <definedName name="JAPTOT88" localSheetId="67">#REF!</definedName>
    <definedName name="JAPTOT88" localSheetId="68">#REF!</definedName>
    <definedName name="JAPTOT88" localSheetId="69">#REF!</definedName>
    <definedName name="JAPTOT88" localSheetId="70">#REF!</definedName>
    <definedName name="JAPTOT88" localSheetId="72">#REF!</definedName>
    <definedName name="JAPTOT88" localSheetId="73">#REF!</definedName>
    <definedName name="JAPTOT88" localSheetId="74">#REF!</definedName>
    <definedName name="JAPTOT88" localSheetId="11">#REF!</definedName>
    <definedName name="JAPTOT88" localSheetId="23">#REF!</definedName>
    <definedName name="JAPTOT88" localSheetId="27">#REF!</definedName>
    <definedName name="JAPTOT88" localSheetId="10">#REF!</definedName>
    <definedName name="JAPTOT88" localSheetId="38">#REF!</definedName>
    <definedName name="JAPTOT88" localSheetId="25">#REF!</definedName>
    <definedName name="JAPTOT88" localSheetId="31">#REF!</definedName>
    <definedName name="JAPTOT88" localSheetId="39">#REF!</definedName>
    <definedName name="JAPTOT88" localSheetId="40">#REF!</definedName>
    <definedName name="JAPTOT88" localSheetId="41">#REF!</definedName>
    <definedName name="JAPTOT88" localSheetId="46">#REF!</definedName>
    <definedName name="JAPTOT88" localSheetId="47">#REF!</definedName>
    <definedName name="JAPTOT88" localSheetId="48">#REF!</definedName>
    <definedName name="JAPTOT88" localSheetId="49">#REF!</definedName>
    <definedName name="JAPTOT88" localSheetId="52">#REF!</definedName>
    <definedName name="JAPTOT88" localSheetId="53">#REF!</definedName>
    <definedName name="JAPTOT88" localSheetId="64">#REF!</definedName>
    <definedName name="JAPTOT88" localSheetId="65">#REF!</definedName>
    <definedName name="JAPTOT88">#REF!</definedName>
    <definedName name="JHAN1" localSheetId="67">#REF!</definedName>
    <definedName name="JHAN1" localSheetId="68">#REF!</definedName>
    <definedName name="JHAN1" localSheetId="69">#REF!</definedName>
    <definedName name="JHAN1" localSheetId="70">#REF!</definedName>
    <definedName name="JHAN1" localSheetId="72">#REF!</definedName>
    <definedName name="JHAN1" localSheetId="73">#REF!</definedName>
    <definedName name="JHAN1" localSheetId="74">#REF!</definedName>
    <definedName name="JHAN1" localSheetId="11">#REF!</definedName>
    <definedName name="JHAN1" localSheetId="10">#REF!</definedName>
    <definedName name="JHAN1" localSheetId="38">#REF!</definedName>
    <definedName name="JHAN1" localSheetId="39">#REF!</definedName>
    <definedName name="JHAN1" localSheetId="40">#REF!</definedName>
    <definedName name="JHAN1" localSheetId="41">#REF!</definedName>
    <definedName name="JHAN1" localSheetId="46">#REF!</definedName>
    <definedName name="JHAN1" localSheetId="52">#REF!</definedName>
    <definedName name="JHAN1" localSheetId="64">#REF!</definedName>
    <definedName name="JHAN1" localSheetId="65">#REF!</definedName>
    <definedName name="JHAN1">#REF!</definedName>
    <definedName name="JHAN2" localSheetId="67">#REF!</definedName>
    <definedName name="JHAN2" localSheetId="68">#REF!</definedName>
    <definedName name="JHAN2" localSheetId="69">#REF!</definedName>
    <definedName name="JHAN2" localSheetId="70">#REF!</definedName>
    <definedName name="JHAN2" localSheetId="72">#REF!</definedName>
    <definedName name="JHAN2" localSheetId="73">#REF!</definedName>
    <definedName name="JHAN2" localSheetId="74">#REF!</definedName>
    <definedName name="JHAN2" localSheetId="11">#REF!</definedName>
    <definedName name="JHAN2" localSheetId="10">#REF!</definedName>
    <definedName name="JHAN2" localSheetId="38">#REF!</definedName>
    <definedName name="JHAN2" localSheetId="39">#REF!</definedName>
    <definedName name="JHAN2" localSheetId="40">#REF!</definedName>
    <definedName name="JHAN2" localSheetId="41">#REF!</definedName>
    <definedName name="JHAN2" localSheetId="46">#REF!</definedName>
    <definedName name="JHAN2" localSheetId="52">#REF!</definedName>
    <definedName name="JHAN2" localSheetId="64">#REF!</definedName>
    <definedName name="JHAN2" localSheetId="65">#REF!</definedName>
    <definedName name="JHAN2">#REF!</definedName>
    <definedName name="JHAN3" localSheetId="67">#REF!</definedName>
    <definedName name="JHAN3" localSheetId="68">#REF!</definedName>
    <definedName name="JHAN3" localSheetId="69">#REF!</definedName>
    <definedName name="JHAN3" localSheetId="70">#REF!</definedName>
    <definedName name="JHAN3" localSheetId="72">#REF!</definedName>
    <definedName name="JHAN3" localSheetId="73">#REF!</definedName>
    <definedName name="JHAN3" localSheetId="74">#REF!</definedName>
    <definedName name="JHAN3" localSheetId="11">#REF!</definedName>
    <definedName name="JHAN3" localSheetId="10">#REF!</definedName>
    <definedName name="JHAN3" localSheetId="38">#REF!</definedName>
    <definedName name="JHAN3" localSheetId="39">#REF!</definedName>
    <definedName name="JHAN3" localSheetId="40">#REF!</definedName>
    <definedName name="JHAN3" localSheetId="41">#REF!</definedName>
    <definedName name="JHAN3" localSheetId="46">#REF!</definedName>
    <definedName name="JHAN3" localSheetId="52">#REF!</definedName>
    <definedName name="JHAN3" localSheetId="64">#REF!</definedName>
    <definedName name="JHAN3" localSheetId="65">#REF!</definedName>
    <definedName name="JHAN3">#REF!</definedName>
    <definedName name="JHAN4" localSheetId="67">#REF!</definedName>
    <definedName name="JHAN4" localSheetId="68">#REF!</definedName>
    <definedName name="JHAN4" localSheetId="69">#REF!</definedName>
    <definedName name="JHAN4" localSheetId="70">#REF!</definedName>
    <definedName name="JHAN4" localSheetId="72">#REF!</definedName>
    <definedName name="JHAN4" localSheetId="73">#REF!</definedName>
    <definedName name="JHAN4" localSheetId="74">#REF!</definedName>
    <definedName name="JHAN4" localSheetId="11">#REF!</definedName>
    <definedName name="JHAN4" localSheetId="10">#REF!</definedName>
    <definedName name="JHAN4" localSheetId="38">#REF!</definedName>
    <definedName name="JHAN4" localSheetId="39">#REF!</definedName>
    <definedName name="JHAN4" localSheetId="40">#REF!</definedName>
    <definedName name="JHAN4" localSheetId="41">#REF!</definedName>
    <definedName name="JHAN4" localSheetId="46">#REF!</definedName>
    <definedName name="JHAN4" localSheetId="52">#REF!</definedName>
    <definedName name="JHAN4" localSheetId="64">#REF!</definedName>
    <definedName name="JHAN4" localSheetId="65">#REF!</definedName>
    <definedName name="JHAN4">#REF!</definedName>
    <definedName name="Jin" localSheetId="67">'[41]Proposed arrangements'!#REF!</definedName>
    <definedName name="Jin" localSheetId="68">'[41]Proposed arrangements'!#REF!</definedName>
    <definedName name="Jin" localSheetId="69">'[41]Proposed arrangements'!#REF!</definedName>
    <definedName name="Jin" localSheetId="70">'[41]Proposed arrangements'!#REF!</definedName>
    <definedName name="Jin" localSheetId="72">'[41]Proposed arrangements'!#REF!</definedName>
    <definedName name="Jin" localSheetId="73">'[41]Proposed arrangements'!#REF!</definedName>
    <definedName name="Jin" localSheetId="74">'[41]Proposed arrangements'!#REF!</definedName>
    <definedName name="Jin" localSheetId="11">#REF!</definedName>
    <definedName name="Jin" localSheetId="10">#REF!</definedName>
    <definedName name="Jin" localSheetId="38">#REF!</definedName>
    <definedName name="Jin" localSheetId="39">#REF!</definedName>
    <definedName name="Jin" localSheetId="46">'[41]Proposed arrangements'!#REF!</definedName>
    <definedName name="Jin" localSheetId="51">#REF!</definedName>
    <definedName name="Jin" localSheetId="52">'[41]Proposed arrangements'!#REF!</definedName>
    <definedName name="Jin" localSheetId="65">'[41]Proposed arrangements'!#REF!</definedName>
    <definedName name="Jin" localSheetId="66">'[41]Proposed arrangements'!#REF!</definedName>
    <definedName name="Jin">#REF!</definedName>
    <definedName name="JJ" localSheetId="67">#REF!</definedName>
    <definedName name="JJ" localSheetId="68">#REF!</definedName>
    <definedName name="JJ" localSheetId="69">#REF!</definedName>
    <definedName name="JJ" localSheetId="70">#REF!</definedName>
    <definedName name="JJ" localSheetId="72">#REF!</definedName>
    <definedName name="JJ" localSheetId="73">#REF!</definedName>
    <definedName name="JJ" localSheetId="74">#REF!</definedName>
    <definedName name="JJ" localSheetId="11">#REF!</definedName>
    <definedName name="jj" localSheetId="12" hidden="1">{"Riqfin97",#N/A,FALSE,"Tran";"Riqfinpro",#N/A,FALSE,"Tran"}</definedName>
    <definedName name="JJ" localSheetId="13">#REF!</definedName>
    <definedName name="JJ" localSheetId="23">#REF!</definedName>
    <definedName name="JJ" localSheetId="24">#REF!</definedName>
    <definedName name="JJ" localSheetId="26">#REF!</definedName>
    <definedName name="JJ" localSheetId="27">#REF!</definedName>
    <definedName name="JJ" localSheetId="10">#REF!</definedName>
    <definedName name="JJ" localSheetId="38">#REF!</definedName>
    <definedName name="JJ" localSheetId="25">#REF!</definedName>
    <definedName name="JJ" localSheetId="31">#REF!</definedName>
    <definedName name="JJ" localSheetId="39">#REF!</definedName>
    <definedName name="JJ" localSheetId="40">#REF!</definedName>
    <definedName name="JJ" localSheetId="41">#REF!</definedName>
    <definedName name="JJ" localSheetId="46">#REF!</definedName>
    <definedName name="JJ" localSheetId="47">#REF!</definedName>
    <definedName name="JJ" localSheetId="48">#REF!</definedName>
    <definedName name="JJ" localSheetId="49">#REF!</definedName>
    <definedName name="JJ" localSheetId="52">#REF!</definedName>
    <definedName name="JJ" localSheetId="53">#REF!</definedName>
    <definedName name="JJ" localSheetId="64">#REF!</definedName>
    <definedName name="JJ" localSheetId="65">#REF!</definedName>
    <definedName name="JJ" localSheetId="66">#REF!</definedName>
    <definedName name="JJ">#REF!</definedName>
    <definedName name="jjj" localSheetId="67" hidden="1">'[76]Fax a enviar'!#REF!</definedName>
    <definedName name="jjj" localSheetId="68" hidden="1">'[76]Fax a enviar'!#REF!</definedName>
    <definedName name="jjj" localSheetId="69" hidden="1">'[76]Fax a enviar'!#REF!</definedName>
    <definedName name="jjj" localSheetId="70" hidden="1">'[76]Fax a enviar'!#REF!</definedName>
    <definedName name="jjj" localSheetId="72" hidden="1">'[76]Fax a enviar'!#REF!</definedName>
    <definedName name="jjj" localSheetId="73" hidden="1">'[76]Fax a enviar'!#REF!</definedName>
    <definedName name="jjj" localSheetId="74" hidden="1">'[76]Fax a enviar'!#REF!</definedName>
    <definedName name="jjj" localSheetId="11" hidden="1">#REF!</definedName>
    <definedName name="jjj" localSheetId="12" hidden="1">{"Riqfin97",#N/A,FALSE,"Tran";"Riqfinpro",#N/A,FALSE,"Tran"}</definedName>
    <definedName name="jjj" localSheetId="23" hidden="1">#REF!</definedName>
    <definedName name="jjj" localSheetId="24" hidden="1">#REF!</definedName>
    <definedName name="jjj" localSheetId="26" hidden="1">#REF!</definedName>
    <definedName name="jjj" localSheetId="42" hidden="1">'[76]Fax a enviar'!#REF!</definedName>
    <definedName name="jjj" localSheetId="10" hidden="1">#REF!</definedName>
    <definedName name="jjj" localSheetId="38" hidden="1">#REF!</definedName>
    <definedName name="jjj" localSheetId="25" hidden="1">#REF!</definedName>
    <definedName name="jjj" localSheetId="30" hidden="1">'[76]Fax a enviar'!#REF!</definedName>
    <definedName name="jjj" localSheetId="31" hidden="1">#REF!</definedName>
    <definedName name="jjj" localSheetId="32" hidden="1">#REF!</definedName>
    <definedName name="jjj" localSheetId="33" hidden="1">#REF!</definedName>
    <definedName name="jjj" localSheetId="34" hidden="1">#REF!</definedName>
    <definedName name="jjj" localSheetId="35" hidden="1">#REF!</definedName>
    <definedName name="jjj" localSheetId="36" hidden="1">'[76]Fax a enviar'!#REF!</definedName>
    <definedName name="jjj" localSheetId="37" hidden="1">'[76]Fax a enviar'!#REF!</definedName>
    <definedName name="jjj" localSheetId="39" hidden="1">#REF!</definedName>
    <definedName name="jjj" localSheetId="41" hidden="1">'[76]Fax a enviar'!#REF!</definedName>
    <definedName name="jjj" localSheetId="46" hidden="1">'[76]Fax a enviar'!#REF!</definedName>
    <definedName name="jjj" localSheetId="47" hidden="1">#REF!</definedName>
    <definedName name="jjj" localSheetId="48" hidden="1">#REF!</definedName>
    <definedName name="jjj" localSheetId="49" hidden="1">#REF!</definedName>
    <definedName name="jjj" localSheetId="51" hidden="1">#REF!</definedName>
    <definedName name="jjj" localSheetId="52" hidden="1">#REF!</definedName>
    <definedName name="jjj" localSheetId="64" hidden="1">'[76]Fax a enviar'!#REF!</definedName>
    <definedName name="jjj" localSheetId="65" hidden="1">'[76]Fax a enviar'!#REF!</definedName>
    <definedName name="jjj" localSheetId="66" hidden="1">'[76]Fax a enviar'!#REF!</definedName>
    <definedName name="jjj" hidden="1">#REF!</definedName>
    <definedName name="jjjj" localSheetId="67" hidden="1">{"Tab1",#N/A,FALSE,"P";"Tab2",#N/A,FALSE,"P"}</definedName>
    <definedName name="jjjj" localSheetId="68" hidden="1">{"Tab1",#N/A,FALSE,"P";"Tab2",#N/A,FALSE,"P"}</definedName>
    <definedName name="jjjj" localSheetId="69" hidden="1">{"Tab1",#N/A,FALSE,"P";"Tab2",#N/A,FALSE,"P"}</definedName>
    <definedName name="jjjj" localSheetId="70" hidden="1">{"Tab1",#N/A,FALSE,"P";"Tab2",#N/A,FALSE,"P"}</definedName>
    <definedName name="jjjj" localSheetId="72" hidden="1">{"Tab1",#N/A,FALSE,"P";"Tab2",#N/A,FALSE,"P"}</definedName>
    <definedName name="jjjj" localSheetId="73" hidden="1">{"Tab1",#N/A,FALSE,"P";"Tab2",#N/A,FALSE,"P"}</definedName>
    <definedName name="jjjj" localSheetId="74" hidden="1">{"Tab1",#N/A,FALSE,"P";"Tab2",#N/A,FALSE,"P"}</definedName>
    <definedName name="jjjj" localSheetId="11" hidden="1">{"Tab1",#N/A,FALSE,"P";"Tab2",#N/A,FALSE,"P"}</definedName>
    <definedName name="jjjj" localSheetId="12" hidden="1">{"Tab1",#N/A,FALSE,"P";"Tab2",#N/A,FALSE,"P"}</definedName>
    <definedName name="jjjj" localSheetId="13" hidden="1">{"Tab1",#N/A,FALSE,"P";"Tab2",#N/A,FALSE,"P"}</definedName>
    <definedName name="jjjj" localSheetId="23" hidden="1">{"Tab1",#N/A,FALSE,"P";"Tab2",#N/A,FALSE,"P"}</definedName>
    <definedName name="jjjj" localSheetId="24" hidden="1">{"Tab1",#N/A,FALSE,"P";"Tab2",#N/A,FALSE,"P"}</definedName>
    <definedName name="jjjj" localSheetId="26" hidden="1">{"Tab1",#N/A,FALSE,"P";"Tab2",#N/A,FALSE,"P"}</definedName>
    <definedName name="jjjj" localSheetId="27" hidden="1">{"Tab1",#N/A,FALSE,"P";"Tab2",#N/A,FALSE,"P"}</definedName>
    <definedName name="jjjj" localSheetId="42" hidden="1">{"Tab1",#N/A,FALSE,"P";"Tab2",#N/A,FALSE,"P"}</definedName>
    <definedName name="jjjj" localSheetId="6" hidden="1">{"Tab1",#N/A,FALSE,"P";"Tab2",#N/A,FALSE,"P"}</definedName>
    <definedName name="jjjj" localSheetId="7" hidden="1">{"Tab1",#N/A,FALSE,"P";"Tab2",#N/A,FALSE,"P"}</definedName>
    <definedName name="jjjj" localSheetId="10" hidden="1">{"Tab1",#N/A,FALSE,"P";"Tab2",#N/A,FALSE,"P"}</definedName>
    <definedName name="jjjj" localSheetId="38" hidden="1">{"Tab1",#N/A,FALSE,"P";"Tab2",#N/A,FALSE,"P"}</definedName>
    <definedName name="jjjj" localSheetId="25" hidden="1">{"Tab1",#N/A,FALSE,"P";"Tab2",#N/A,FALSE,"P"}</definedName>
    <definedName name="jjjj" localSheetId="28" hidden="1">{"Tab1",#N/A,FALSE,"P";"Tab2",#N/A,FALSE,"P"}</definedName>
    <definedName name="jjjj" localSheetId="30" hidden="1">{"Tab1",#N/A,FALSE,"P";"Tab2",#N/A,FALSE,"P"}</definedName>
    <definedName name="jjjj" localSheetId="31" hidden="1">{"Tab1",#N/A,FALSE,"P";"Tab2",#N/A,FALSE,"P"}</definedName>
    <definedName name="jjjj" localSheetId="32" hidden="1">{"Tab1",#N/A,FALSE,"P";"Tab2",#N/A,FALSE,"P"}</definedName>
    <definedName name="jjjj" localSheetId="33" hidden="1">{"Tab1",#N/A,FALSE,"P";"Tab2",#N/A,FALSE,"P"}</definedName>
    <definedName name="jjjj" localSheetId="34" hidden="1">{"Tab1",#N/A,FALSE,"P";"Tab2",#N/A,FALSE,"P"}</definedName>
    <definedName name="jjjj" localSheetId="35" hidden="1">{"Tab1",#N/A,FALSE,"P";"Tab2",#N/A,FALSE,"P"}</definedName>
    <definedName name="jjjj" localSheetId="36" hidden="1">{"Tab1",#N/A,FALSE,"P";"Tab2",#N/A,FALSE,"P"}</definedName>
    <definedName name="jjjj" localSheetId="37" hidden="1">{"Tab1",#N/A,FALSE,"P";"Tab2",#N/A,FALSE,"P"}</definedName>
    <definedName name="jjjj" localSheetId="39" hidden="1">{"Tab1",#N/A,FALSE,"P";"Tab2",#N/A,FALSE,"P"}</definedName>
    <definedName name="jjjj" localSheetId="40" hidden="1">{"Tab1",#N/A,FALSE,"P";"Tab2",#N/A,FALSE,"P"}</definedName>
    <definedName name="jjjj" localSheetId="41" hidden="1">{"Tab1",#N/A,FALSE,"P";"Tab2",#N/A,FALSE,"P"}</definedName>
    <definedName name="jjjj" localSheetId="46" hidden="1">{"Tab1",#N/A,FALSE,"P";"Tab2",#N/A,FALSE,"P"}</definedName>
    <definedName name="jjjj" localSheetId="47" hidden="1">{"Tab1",#N/A,FALSE,"P";"Tab2",#N/A,FALSE,"P"}</definedName>
    <definedName name="jjjj" localSheetId="48" hidden="1">{"Tab1",#N/A,FALSE,"P";"Tab2",#N/A,FALSE,"P"}</definedName>
    <definedName name="jjjj" localSheetId="49" hidden="1">{"Tab1",#N/A,FALSE,"P";"Tab2",#N/A,FALSE,"P"}</definedName>
    <definedName name="jjjj" localSheetId="50" hidden="1">{"Tab1",#N/A,FALSE,"P";"Tab2",#N/A,FALSE,"P"}</definedName>
    <definedName name="jjjj" localSheetId="51" hidden="1">{"Tab1",#N/A,FALSE,"P";"Tab2",#N/A,FALSE,"P"}</definedName>
    <definedName name="jjjj" localSheetId="52" hidden="1">{"Tab1",#N/A,FALSE,"P";"Tab2",#N/A,FALSE,"P"}</definedName>
    <definedName name="jjjj" localSheetId="53" hidden="1">{"Tab1",#N/A,FALSE,"P";"Tab2",#N/A,FALSE,"P"}</definedName>
    <definedName name="jjjj" localSheetId="64" hidden="1">{"Tab1",#N/A,FALSE,"P";"Tab2",#N/A,FALSE,"P"}</definedName>
    <definedName name="jjjj" localSheetId="65" hidden="1">{"Tab1",#N/A,FALSE,"P";"Tab2",#N/A,FALSE,"P"}</definedName>
    <definedName name="jjjj" localSheetId="66" hidden="1">{"Tab1",#N/A,FALSE,"P";"Tab2",#N/A,FALSE,"P"}</definedName>
    <definedName name="jjjj" hidden="1">{"Tab1",#N/A,FALSE,"P";"Tab2",#N/A,FALSE,"P"}</definedName>
    <definedName name="jjjjjj" localSheetId="67" hidden="1">'[135]J(Priv.Cap)'!#REF!</definedName>
    <definedName name="jjjjjj" localSheetId="68" hidden="1">'[135]J(Priv.Cap)'!#REF!</definedName>
    <definedName name="jjjjjj" localSheetId="69" hidden="1">'[135]J(Priv.Cap)'!#REF!</definedName>
    <definedName name="jjjjjj" localSheetId="70" hidden="1">'[135]J(Priv.Cap)'!#REF!</definedName>
    <definedName name="jjjjjj" localSheetId="72" hidden="1">'[135]J(Priv.Cap)'!#REF!</definedName>
    <definedName name="jjjjjj" localSheetId="73" hidden="1">'[135]J(Priv.Cap)'!#REF!</definedName>
    <definedName name="jjjjjj" localSheetId="74" hidden="1">'[135]J(Priv.Cap)'!#REF!</definedName>
    <definedName name="jjjjjj" localSheetId="11" hidden="1">#REF!</definedName>
    <definedName name="jjjjjj" localSheetId="12" hidden="1">#REF!</definedName>
    <definedName name="jjjjjj" localSheetId="23" hidden="1">#REF!</definedName>
    <definedName name="jjjjjj" localSheetId="24" hidden="1">#REF!</definedName>
    <definedName name="jjjjjj" localSheetId="26" hidden="1">#REF!</definedName>
    <definedName name="jjjjjj" localSheetId="10" hidden="1">#REF!</definedName>
    <definedName name="jjjjjj" localSheetId="38" hidden="1">#REF!</definedName>
    <definedName name="jjjjjj" localSheetId="25" hidden="1">#REF!</definedName>
    <definedName name="jjjjjj" localSheetId="30" hidden="1">'[135]J(Priv.Cap)'!#REF!</definedName>
    <definedName name="jjjjjj" localSheetId="39" hidden="1">#REF!</definedName>
    <definedName name="jjjjjj" localSheetId="46" hidden="1">'[135]J(Priv.Cap)'!#REF!</definedName>
    <definedName name="jjjjjj" localSheetId="51" hidden="1">#REF!</definedName>
    <definedName name="jjjjjj" localSheetId="52" hidden="1">#REF!</definedName>
    <definedName name="jjjjjj" localSheetId="65" hidden="1">'[135]J(Priv.Cap)'!#REF!</definedName>
    <definedName name="jjjjjj" localSheetId="66" hidden="1">'[135]J(Priv.Cap)'!#REF!</definedName>
    <definedName name="jjjjjj" hidden="1">#REF!</definedName>
    <definedName name="JJJJJJJJJJ" localSheetId="67" hidden="1">#REF!</definedName>
    <definedName name="JJJJJJJJJJ" localSheetId="68" hidden="1">#REF!</definedName>
    <definedName name="JJJJJJJJJJ" localSheetId="69" hidden="1">#REF!</definedName>
    <definedName name="JJJJJJJJJJ" localSheetId="70" hidden="1">#REF!</definedName>
    <definedName name="JJJJJJJJJJ" localSheetId="72" hidden="1">#REF!</definedName>
    <definedName name="JJJJJJJJJJ" localSheetId="73" hidden="1">#REF!</definedName>
    <definedName name="JJJJJJJJJJ" localSheetId="74" hidden="1">#REF!</definedName>
    <definedName name="JJJJJJJJJJ" localSheetId="11" hidden="1">#REF!</definedName>
    <definedName name="JJJJJJJJJJ" localSheetId="12" hidden="1">#REF!</definedName>
    <definedName name="JJJJJJJJJJ" localSheetId="13" hidden="1">#REF!</definedName>
    <definedName name="JJJJJJJJJJ" localSheetId="23" hidden="1">#REF!</definedName>
    <definedName name="JJJJJJJJJJ" localSheetId="24" hidden="1">#REF!</definedName>
    <definedName name="JJJJJJJJJJ" localSheetId="26" hidden="1">#REF!</definedName>
    <definedName name="JJJJJJJJJJ" localSheetId="27" hidden="1">#REF!</definedName>
    <definedName name="JJJJJJJJJJ" localSheetId="42" hidden="1">#REF!</definedName>
    <definedName name="JJJJJJJJJJ" localSheetId="10" hidden="1">#REF!</definedName>
    <definedName name="JJJJJJJJJJ" localSheetId="38" hidden="1">#REF!</definedName>
    <definedName name="JJJJJJJJJJ" localSheetId="25" hidden="1">#REF!</definedName>
    <definedName name="JJJJJJJJJJ" localSheetId="30" hidden="1">#REF!</definedName>
    <definedName name="JJJJJJJJJJ" localSheetId="31" hidden="1">#REF!</definedName>
    <definedName name="JJJJJJJJJJ" localSheetId="34" hidden="1">#REF!</definedName>
    <definedName name="JJJJJJJJJJ" localSheetId="36" hidden="1">#REF!</definedName>
    <definedName name="JJJJJJJJJJ" localSheetId="37" hidden="1">#REF!</definedName>
    <definedName name="JJJJJJJJJJ" localSheetId="39" hidden="1">#REF!</definedName>
    <definedName name="JJJJJJJJJJ" localSheetId="40" hidden="1">#REF!</definedName>
    <definedName name="JJJJJJJJJJ" localSheetId="41" hidden="1">#REF!</definedName>
    <definedName name="JJJJJJJJJJ" localSheetId="46" hidden="1">#REF!</definedName>
    <definedName name="JJJJJJJJJJ" localSheetId="47" hidden="1">#REF!</definedName>
    <definedName name="JJJJJJJJJJ" localSheetId="48" hidden="1">#REF!</definedName>
    <definedName name="JJJJJJJJJJ" localSheetId="49" hidden="1">#REF!</definedName>
    <definedName name="JJJJJJJJJJ" localSheetId="52" hidden="1">#REF!</definedName>
    <definedName name="JJJJJJJJJJ" localSheetId="53" hidden="1">#REF!</definedName>
    <definedName name="JJJJJJJJJJ" localSheetId="64" hidden="1">#REF!</definedName>
    <definedName name="JJJJJJJJJJ" localSheetId="65" hidden="1">#REF!</definedName>
    <definedName name="JJJJJJJJJJ" localSheetId="66" hidden="1">#REF!</definedName>
    <definedName name="JJJJJJJJJJ" hidden="1">#REF!</definedName>
    <definedName name="jjjjjjjjjjjjjjjjjj" localSheetId="67" hidden="1">{"Tab1",#N/A,FALSE,"P";"Tab2",#N/A,FALSE,"P"}</definedName>
    <definedName name="jjjjjjjjjjjjjjjjjj" localSheetId="68" hidden="1">{"Tab1",#N/A,FALSE,"P";"Tab2",#N/A,FALSE,"P"}</definedName>
    <definedName name="jjjjjjjjjjjjjjjjjj" localSheetId="69" hidden="1">{"Tab1",#N/A,FALSE,"P";"Tab2",#N/A,FALSE,"P"}</definedName>
    <definedName name="jjjjjjjjjjjjjjjjjj" localSheetId="70" hidden="1">{"Tab1",#N/A,FALSE,"P";"Tab2",#N/A,FALSE,"P"}</definedName>
    <definedName name="jjjjjjjjjjjjjjjjjj" localSheetId="72" hidden="1">{"Tab1",#N/A,FALSE,"P";"Tab2",#N/A,FALSE,"P"}</definedName>
    <definedName name="jjjjjjjjjjjjjjjjjj" localSheetId="73" hidden="1">{"Tab1",#N/A,FALSE,"P";"Tab2",#N/A,FALSE,"P"}</definedName>
    <definedName name="jjjjjjjjjjjjjjjjjj" localSheetId="74" hidden="1">{"Tab1",#N/A,FALSE,"P";"Tab2",#N/A,FALSE,"P"}</definedName>
    <definedName name="jjjjjjjjjjjjjjjjjj" localSheetId="11" hidden="1">{"Tab1",#N/A,FALSE,"P";"Tab2",#N/A,FALSE,"P"}</definedName>
    <definedName name="jjjjjjjjjjjjjjjjjj" localSheetId="12" hidden="1">{"Tab1",#N/A,FALSE,"P";"Tab2",#N/A,FALSE,"P"}</definedName>
    <definedName name="jjjjjjjjjjjjjjjjjj" localSheetId="13" hidden="1">{"Tab1",#N/A,FALSE,"P";"Tab2",#N/A,FALSE,"P"}</definedName>
    <definedName name="jjjjjjjjjjjjjjjjjj" localSheetId="23" hidden="1">{"Tab1",#N/A,FALSE,"P";"Tab2",#N/A,FALSE,"P"}</definedName>
    <definedName name="jjjjjjjjjjjjjjjjjj" localSheetId="24" hidden="1">{"Tab1",#N/A,FALSE,"P";"Tab2",#N/A,FALSE,"P"}</definedName>
    <definedName name="jjjjjjjjjjjjjjjjjj" localSheetId="26" hidden="1">{"Tab1",#N/A,FALSE,"P";"Tab2",#N/A,FALSE,"P"}</definedName>
    <definedName name="jjjjjjjjjjjjjjjjjj" localSheetId="27" hidden="1">{"Tab1",#N/A,FALSE,"P";"Tab2",#N/A,FALSE,"P"}</definedName>
    <definedName name="jjjjjjjjjjjjjjjjjj" localSheetId="42" hidden="1">{"Tab1",#N/A,FALSE,"P";"Tab2",#N/A,FALSE,"P"}</definedName>
    <definedName name="jjjjjjjjjjjjjjjjjj" localSheetId="6" hidden="1">{"Tab1",#N/A,FALSE,"P";"Tab2",#N/A,FALSE,"P"}</definedName>
    <definedName name="jjjjjjjjjjjjjjjjjj" localSheetId="7" hidden="1">{"Tab1",#N/A,FALSE,"P";"Tab2",#N/A,FALSE,"P"}</definedName>
    <definedName name="jjjjjjjjjjjjjjjjjj" localSheetId="10" hidden="1">{"Tab1",#N/A,FALSE,"P";"Tab2",#N/A,FALSE,"P"}</definedName>
    <definedName name="jjjjjjjjjjjjjjjjjj" localSheetId="38" hidden="1">{"Tab1",#N/A,FALSE,"P";"Tab2",#N/A,FALSE,"P"}</definedName>
    <definedName name="jjjjjjjjjjjjjjjjjj" localSheetId="25" hidden="1">{"Tab1",#N/A,FALSE,"P";"Tab2",#N/A,FALSE,"P"}</definedName>
    <definedName name="jjjjjjjjjjjjjjjjjj" localSheetId="28" hidden="1">{"Tab1",#N/A,FALSE,"P";"Tab2",#N/A,FALSE,"P"}</definedName>
    <definedName name="jjjjjjjjjjjjjjjjjj" localSheetId="30" hidden="1">{"Tab1",#N/A,FALSE,"P";"Tab2",#N/A,FALSE,"P"}</definedName>
    <definedName name="jjjjjjjjjjjjjjjjjj" localSheetId="31" hidden="1">{"Tab1",#N/A,FALSE,"P";"Tab2",#N/A,FALSE,"P"}</definedName>
    <definedName name="jjjjjjjjjjjjjjjjjj" localSheetId="32" hidden="1">{"Tab1",#N/A,FALSE,"P";"Tab2",#N/A,FALSE,"P"}</definedName>
    <definedName name="jjjjjjjjjjjjjjjjjj" localSheetId="33" hidden="1">{"Tab1",#N/A,FALSE,"P";"Tab2",#N/A,FALSE,"P"}</definedName>
    <definedName name="jjjjjjjjjjjjjjjjjj" localSheetId="34" hidden="1">{"Tab1",#N/A,FALSE,"P";"Tab2",#N/A,FALSE,"P"}</definedName>
    <definedName name="jjjjjjjjjjjjjjjjjj" localSheetId="35" hidden="1">{"Tab1",#N/A,FALSE,"P";"Tab2",#N/A,FALSE,"P"}</definedName>
    <definedName name="jjjjjjjjjjjjjjjjjj" localSheetId="36" hidden="1">{"Tab1",#N/A,FALSE,"P";"Tab2",#N/A,FALSE,"P"}</definedName>
    <definedName name="jjjjjjjjjjjjjjjjjj" localSheetId="37" hidden="1">{"Tab1",#N/A,FALSE,"P";"Tab2",#N/A,FALSE,"P"}</definedName>
    <definedName name="jjjjjjjjjjjjjjjjjj" localSheetId="39" hidden="1">{"Tab1",#N/A,FALSE,"P";"Tab2",#N/A,FALSE,"P"}</definedName>
    <definedName name="jjjjjjjjjjjjjjjjjj" localSheetId="40" hidden="1">{"Tab1",#N/A,FALSE,"P";"Tab2",#N/A,FALSE,"P"}</definedName>
    <definedName name="jjjjjjjjjjjjjjjjjj" localSheetId="41" hidden="1">{"Tab1",#N/A,FALSE,"P";"Tab2",#N/A,FALSE,"P"}</definedName>
    <definedName name="jjjjjjjjjjjjjjjjjj" localSheetId="46" hidden="1">{"Tab1",#N/A,FALSE,"P";"Tab2",#N/A,FALSE,"P"}</definedName>
    <definedName name="jjjjjjjjjjjjjjjjjj" localSheetId="47" hidden="1">{"Tab1",#N/A,FALSE,"P";"Tab2",#N/A,FALSE,"P"}</definedName>
    <definedName name="jjjjjjjjjjjjjjjjjj" localSheetId="48" hidden="1">{"Tab1",#N/A,FALSE,"P";"Tab2",#N/A,FALSE,"P"}</definedName>
    <definedName name="jjjjjjjjjjjjjjjjjj" localSheetId="49" hidden="1">{"Tab1",#N/A,FALSE,"P";"Tab2",#N/A,FALSE,"P"}</definedName>
    <definedName name="jjjjjjjjjjjjjjjjjj" localSheetId="50" hidden="1">{"Tab1",#N/A,FALSE,"P";"Tab2",#N/A,FALSE,"P"}</definedName>
    <definedName name="jjjjjjjjjjjjjjjjjj" localSheetId="51" hidden="1">{"Tab1",#N/A,FALSE,"P";"Tab2",#N/A,FALSE,"P"}</definedName>
    <definedName name="jjjjjjjjjjjjjjjjjj" localSheetId="52" hidden="1">{"Tab1",#N/A,FALSE,"P";"Tab2",#N/A,FALSE,"P"}</definedName>
    <definedName name="jjjjjjjjjjjjjjjjjj" localSheetId="53" hidden="1">{"Tab1",#N/A,FALSE,"P";"Tab2",#N/A,FALSE,"P"}</definedName>
    <definedName name="jjjjjjjjjjjjjjjjjj" localSheetId="64" hidden="1">{"Tab1",#N/A,FALSE,"P";"Tab2",#N/A,FALSE,"P"}</definedName>
    <definedName name="jjjjjjjjjjjjjjjjjj" localSheetId="65" hidden="1">{"Tab1",#N/A,FALSE,"P";"Tab2",#N/A,FALSE,"P"}</definedName>
    <definedName name="jjjjjjjjjjjjjjjjjj" localSheetId="66" hidden="1">{"Tab1",#N/A,FALSE,"P";"Tab2",#N/A,FALSE,"P"}</definedName>
    <definedName name="jjjjjjjjjjjjjjjjjj" hidden="1">{"Tab1",#N/A,FALSE,"P";"Tab2",#N/A,FALSE,"P"}</definedName>
    <definedName name="jkk" localSheetId="67" hidden="1">{#N/A,#N/A,FALSE,"NFPS GDP"}</definedName>
    <definedName name="jkk" localSheetId="68" hidden="1">{#N/A,#N/A,FALSE,"NFPS GDP"}</definedName>
    <definedName name="jkk" localSheetId="69" hidden="1">{#N/A,#N/A,FALSE,"NFPS GDP"}</definedName>
    <definedName name="jkk" localSheetId="70" hidden="1">{#N/A,#N/A,FALSE,"NFPS GDP"}</definedName>
    <definedName name="jkk" localSheetId="72" hidden="1">{#N/A,#N/A,FALSE,"NFPS GDP"}</definedName>
    <definedName name="jkk" localSheetId="73" hidden="1">{#N/A,#N/A,FALSE,"NFPS GDP"}</definedName>
    <definedName name="jkk" localSheetId="74" hidden="1">{#N/A,#N/A,FALSE,"NFPS GDP"}</definedName>
    <definedName name="jkk" localSheetId="11" hidden="1">{#N/A,#N/A,FALSE,"NFPS GDP"}</definedName>
    <definedName name="jkk" localSheetId="12" hidden="1">{#N/A,#N/A,FALSE,"NFPS GDP"}</definedName>
    <definedName name="jkk" localSheetId="13" hidden="1">{#N/A,#N/A,FALSE,"NFPS GDP"}</definedName>
    <definedName name="jkk" localSheetId="23" hidden="1">{#N/A,#N/A,FALSE,"NFPS GDP"}</definedName>
    <definedName name="jkk" localSheetId="24" hidden="1">{#N/A,#N/A,FALSE,"NFPS GDP"}</definedName>
    <definedName name="jkk" localSheetId="26" hidden="1">{#N/A,#N/A,FALSE,"NFPS GDP"}</definedName>
    <definedName name="jkk" localSheetId="27" hidden="1">{#N/A,#N/A,FALSE,"NFPS GDP"}</definedName>
    <definedName name="jkk" localSheetId="42" hidden="1">{#N/A,#N/A,FALSE,"NFPS GDP"}</definedName>
    <definedName name="jkk" localSheetId="6" hidden="1">{#N/A,#N/A,FALSE,"NFPS GDP"}</definedName>
    <definedName name="jkk" localSheetId="7" hidden="1">{#N/A,#N/A,FALSE,"NFPS GDP"}</definedName>
    <definedName name="jkk" localSheetId="10" hidden="1">{#N/A,#N/A,FALSE,"NFPS GDP"}</definedName>
    <definedName name="jkk" localSheetId="38" hidden="1">{#N/A,#N/A,FALSE,"NFPS GDP"}</definedName>
    <definedName name="jkk" localSheetId="25" hidden="1">{#N/A,#N/A,FALSE,"NFPS GDP"}</definedName>
    <definedName name="jkk" localSheetId="28" hidden="1">{#N/A,#N/A,FALSE,"NFPS GDP"}</definedName>
    <definedName name="jkk" localSheetId="30" hidden="1">{#N/A,#N/A,FALSE,"NFPS GDP"}</definedName>
    <definedName name="jkk" localSheetId="31" hidden="1">{#N/A,#N/A,FALSE,"NFPS GDP"}</definedName>
    <definedName name="jkk" localSheetId="32" hidden="1">{#N/A,#N/A,FALSE,"NFPS GDP"}</definedName>
    <definedName name="jkk" localSheetId="33" hidden="1">{#N/A,#N/A,FALSE,"NFPS GDP"}</definedName>
    <definedName name="jkk" localSheetId="34" hidden="1">{#N/A,#N/A,FALSE,"NFPS GDP"}</definedName>
    <definedName name="jkk" localSheetId="35" hidden="1">{#N/A,#N/A,FALSE,"NFPS GDP"}</definedName>
    <definedName name="jkk" localSheetId="36" hidden="1">{#N/A,#N/A,FALSE,"NFPS GDP"}</definedName>
    <definedName name="jkk" localSheetId="37" hidden="1">{#N/A,#N/A,FALSE,"NFPS GDP"}</definedName>
    <definedName name="jkk" localSheetId="39" hidden="1">{#N/A,#N/A,FALSE,"NFPS GDP"}</definedName>
    <definedName name="jkk" localSheetId="40" hidden="1">{#N/A,#N/A,FALSE,"NFPS GDP"}</definedName>
    <definedName name="jkk" localSheetId="41" hidden="1">{#N/A,#N/A,FALSE,"NFPS GDP"}</definedName>
    <definedName name="jkk" localSheetId="46" hidden="1">{#N/A,#N/A,FALSE,"NFPS GDP"}</definedName>
    <definedName name="jkk" localSheetId="47" hidden="1">{#N/A,#N/A,FALSE,"NFPS GDP"}</definedName>
    <definedName name="jkk" localSheetId="48" hidden="1">{#N/A,#N/A,FALSE,"NFPS GDP"}</definedName>
    <definedName name="jkk" localSheetId="49" hidden="1">{#N/A,#N/A,FALSE,"NFPS GDP"}</definedName>
    <definedName name="jkk" localSheetId="50" hidden="1">{#N/A,#N/A,FALSE,"NFPS GDP"}</definedName>
    <definedName name="jkk" localSheetId="51" hidden="1">{#N/A,#N/A,FALSE,"NFPS GDP"}</definedName>
    <definedName name="jkk" localSheetId="52" hidden="1">{#N/A,#N/A,FALSE,"NFPS GDP"}</definedName>
    <definedName name="jkk" localSheetId="53" hidden="1">{#N/A,#N/A,FALSE,"NFPS GDP"}</definedName>
    <definedName name="jkk" localSheetId="64" hidden="1">{#N/A,#N/A,FALSE,"NFPS GDP"}</definedName>
    <definedName name="jkk" localSheetId="65" hidden="1">{#N/A,#N/A,FALSE,"NFPS GDP"}</definedName>
    <definedName name="jkk" localSheetId="66" hidden="1">{#N/A,#N/A,FALSE,"NFPS GDP"}</definedName>
    <definedName name="jkk" hidden="1">{#N/A,#N/A,FALSE,"NFPS GDP"}</definedName>
    <definedName name="JPY" localSheetId="67">#REF!</definedName>
    <definedName name="JPY" localSheetId="68">#REF!</definedName>
    <definedName name="JPY" localSheetId="69">#REF!</definedName>
    <definedName name="JPY" localSheetId="70">#REF!</definedName>
    <definedName name="JPY" localSheetId="72">#REF!</definedName>
    <definedName name="JPY" localSheetId="73">#REF!</definedName>
    <definedName name="JPY" localSheetId="74">#REF!</definedName>
    <definedName name="JPY" localSheetId="11">#REF!</definedName>
    <definedName name="JPY" localSheetId="12">#REF!</definedName>
    <definedName name="JPY" localSheetId="13">#REF!</definedName>
    <definedName name="JPY" localSheetId="23">#REF!</definedName>
    <definedName name="JPY" localSheetId="24">#REF!</definedName>
    <definedName name="JPY" localSheetId="26">#REF!</definedName>
    <definedName name="JPY" localSheetId="27">#REF!</definedName>
    <definedName name="JPY" localSheetId="42">#REF!</definedName>
    <definedName name="JPY" localSheetId="10">#REF!</definedName>
    <definedName name="JPY" localSheetId="38">#REF!</definedName>
    <definedName name="JPY" localSheetId="25">#REF!</definedName>
    <definedName name="JPY" localSheetId="30">#REF!</definedName>
    <definedName name="JPY" localSheetId="31">#REF!</definedName>
    <definedName name="JPY" localSheetId="34">#REF!</definedName>
    <definedName name="JPY" localSheetId="36">#REF!</definedName>
    <definedName name="JPY" localSheetId="37">#REF!</definedName>
    <definedName name="JPY" localSheetId="39">#REF!</definedName>
    <definedName name="JPY" localSheetId="40">#REF!</definedName>
    <definedName name="JPY" localSheetId="41">#REF!</definedName>
    <definedName name="JPY" localSheetId="46">#REF!</definedName>
    <definedName name="JPY" localSheetId="47">#REF!</definedName>
    <definedName name="JPY" localSheetId="48">#REF!</definedName>
    <definedName name="JPY" localSheetId="49">#REF!</definedName>
    <definedName name="JPY" localSheetId="52">#REF!</definedName>
    <definedName name="JPY" localSheetId="53">#REF!</definedName>
    <definedName name="JPY" localSheetId="64">#REF!</definedName>
    <definedName name="JPY" localSheetId="65">#REF!</definedName>
    <definedName name="JPY" localSheetId="66">#REF!</definedName>
    <definedName name="JPY">#REF!</definedName>
    <definedName name="JR" localSheetId="67">#REF!</definedName>
    <definedName name="JR" localSheetId="68">#REF!</definedName>
    <definedName name="JR" localSheetId="69">#REF!</definedName>
    <definedName name="JR" localSheetId="70">#REF!</definedName>
    <definedName name="JR" localSheetId="72">#REF!</definedName>
    <definedName name="JR" localSheetId="73">#REF!</definedName>
    <definedName name="JR" localSheetId="74">#REF!</definedName>
    <definedName name="JR" localSheetId="11">#REF!</definedName>
    <definedName name="JR" localSheetId="12">#REF!</definedName>
    <definedName name="JR" localSheetId="13">#REF!</definedName>
    <definedName name="JR" localSheetId="10">#REF!</definedName>
    <definedName name="JR" localSheetId="38">#REF!</definedName>
    <definedName name="JR" localSheetId="39">#REF!</definedName>
    <definedName name="JR" localSheetId="40">#REF!</definedName>
    <definedName name="JR" localSheetId="41">#REF!</definedName>
    <definedName name="JR" localSheetId="46">#REF!</definedName>
    <definedName name="JR" localSheetId="52">#REF!</definedName>
    <definedName name="JR" localSheetId="64">#REF!</definedName>
    <definedName name="JR" localSheetId="65">#REF!</definedName>
    <definedName name="JR">#REF!</definedName>
    <definedName name="jui" localSheetId="67" hidden="1">{"Riqfin97",#N/A,FALSE,"Tran";"Riqfinpro",#N/A,FALSE,"Tran"}</definedName>
    <definedName name="jui" localSheetId="68" hidden="1">{"Riqfin97",#N/A,FALSE,"Tran";"Riqfinpro",#N/A,FALSE,"Tran"}</definedName>
    <definedName name="jui" localSheetId="69" hidden="1">{"Riqfin97",#N/A,FALSE,"Tran";"Riqfinpro",#N/A,FALSE,"Tran"}</definedName>
    <definedName name="jui" localSheetId="70" hidden="1">{"Riqfin97",#N/A,FALSE,"Tran";"Riqfinpro",#N/A,FALSE,"Tran"}</definedName>
    <definedName name="jui" localSheetId="72" hidden="1">{"Riqfin97",#N/A,FALSE,"Tran";"Riqfinpro",#N/A,FALSE,"Tran"}</definedName>
    <definedName name="jui" localSheetId="73" hidden="1">{"Riqfin97",#N/A,FALSE,"Tran";"Riqfinpro",#N/A,FALSE,"Tran"}</definedName>
    <definedName name="jui" localSheetId="74" hidden="1">{"Riqfin97",#N/A,FALSE,"Tran";"Riqfinpro",#N/A,FALSE,"Tran"}</definedName>
    <definedName name="jui" localSheetId="11" hidden="1">{"Riqfin97",#N/A,FALSE,"Tran";"Riqfinpro",#N/A,FALSE,"Tran"}</definedName>
    <definedName name="jui" localSheetId="12" hidden="1">{"Riqfin97",#N/A,FALSE,"Tran";"Riqfinpro",#N/A,FALSE,"Tran"}</definedName>
    <definedName name="jui" localSheetId="13" hidden="1">{"Riqfin97",#N/A,FALSE,"Tran";"Riqfinpro",#N/A,FALSE,"Tran"}</definedName>
    <definedName name="jui" localSheetId="23" hidden="1">{"Riqfin97",#N/A,FALSE,"Tran";"Riqfinpro",#N/A,FALSE,"Tran"}</definedName>
    <definedName name="jui" localSheetId="24" hidden="1">{"Riqfin97",#N/A,FALSE,"Tran";"Riqfinpro",#N/A,FALSE,"Tran"}</definedName>
    <definedName name="jui" localSheetId="26" hidden="1">{"Riqfin97",#N/A,FALSE,"Tran";"Riqfinpro",#N/A,FALSE,"Tran"}</definedName>
    <definedName name="jui" localSheetId="27" hidden="1">{"Riqfin97",#N/A,FALSE,"Tran";"Riqfinpro",#N/A,FALSE,"Tran"}</definedName>
    <definedName name="jui" localSheetId="42" hidden="1">{"Riqfin97",#N/A,FALSE,"Tran";"Riqfinpro",#N/A,FALSE,"Tran"}</definedName>
    <definedName name="jui" localSheetId="6" hidden="1">{"Riqfin97",#N/A,FALSE,"Tran";"Riqfinpro",#N/A,FALSE,"Tran"}</definedName>
    <definedName name="jui" localSheetId="7" hidden="1">{"Riqfin97",#N/A,FALSE,"Tran";"Riqfinpro",#N/A,FALSE,"Tran"}</definedName>
    <definedName name="jui" localSheetId="10" hidden="1">{"Riqfin97",#N/A,FALSE,"Tran";"Riqfinpro",#N/A,FALSE,"Tran"}</definedName>
    <definedName name="jui" localSheetId="38" hidden="1">{"Riqfin97",#N/A,FALSE,"Tran";"Riqfinpro",#N/A,FALSE,"Tran"}</definedName>
    <definedName name="jui" localSheetId="25" hidden="1">{"Riqfin97",#N/A,FALSE,"Tran";"Riqfinpro",#N/A,FALSE,"Tran"}</definedName>
    <definedName name="jui" localSheetId="28" hidden="1">{"Riqfin97",#N/A,FALSE,"Tran";"Riqfinpro",#N/A,FALSE,"Tran"}</definedName>
    <definedName name="jui" localSheetId="30" hidden="1">{"Riqfin97",#N/A,FALSE,"Tran";"Riqfinpro",#N/A,FALSE,"Tran"}</definedName>
    <definedName name="jui" localSheetId="31" hidden="1">{"Riqfin97",#N/A,FALSE,"Tran";"Riqfinpro",#N/A,FALSE,"Tran"}</definedName>
    <definedName name="jui" localSheetId="32" hidden="1">{"Riqfin97",#N/A,FALSE,"Tran";"Riqfinpro",#N/A,FALSE,"Tran"}</definedName>
    <definedName name="jui" localSheetId="33" hidden="1">{"Riqfin97",#N/A,FALSE,"Tran";"Riqfinpro",#N/A,FALSE,"Tran"}</definedName>
    <definedName name="jui" localSheetId="34" hidden="1">{"Riqfin97",#N/A,FALSE,"Tran";"Riqfinpro",#N/A,FALSE,"Tran"}</definedName>
    <definedName name="jui" localSheetId="35" hidden="1">{"Riqfin97",#N/A,FALSE,"Tran";"Riqfinpro",#N/A,FALSE,"Tran"}</definedName>
    <definedName name="jui" localSheetId="36" hidden="1">{"Riqfin97",#N/A,FALSE,"Tran";"Riqfinpro",#N/A,FALSE,"Tran"}</definedName>
    <definedName name="jui" localSheetId="37" hidden="1">{"Riqfin97",#N/A,FALSE,"Tran";"Riqfinpro",#N/A,FALSE,"Tran"}</definedName>
    <definedName name="jui" localSheetId="39" hidden="1">{"Riqfin97",#N/A,FALSE,"Tran";"Riqfinpro",#N/A,FALSE,"Tran"}</definedName>
    <definedName name="jui" localSheetId="40" hidden="1">{"Riqfin97",#N/A,FALSE,"Tran";"Riqfinpro",#N/A,FALSE,"Tran"}</definedName>
    <definedName name="jui" localSheetId="41" hidden="1">{"Riqfin97",#N/A,FALSE,"Tran";"Riqfinpro",#N/A,FALSE,"Tran"}</definedName>
    <definedName name="jui" localSheetId="46" hidden="1">{"Riqfin97",#N/A,FALSE,"Tran";"Riqfinpro",#N/A,FALSE,"Tran"}</definedName>
    <definedName name="jui" localSheetId="47" hidden="1">{"Riqfin97",#N/A,FALSE,"Tran";"Riqfinpro",#N/A,FALSE,"Tran"}</definedName>
    <definedName name="jui" localSheetId="48" hidden="1">{"Riqfin97",#N/A,FALSE,"Tran";"Riqfinpro",#N/A,FALSE,"Tran"}</definedName>
    <definedName name="jui" localSheetId="49" hidden="1">{"Riqfin97",#N/A,FALSE,"Tran";"Riqfinpro",#N/A,FALSE,"Tran"}</definedName>
    <definedName name="jui" localSheetId="50" hidden="1">{"Riqfin97",#N/A,FALSE,"Tran";"Riqfinpro",#N/A,FALSE,"Tran"}</definedName>
    <definedName name="jui" localSheetId="51" hidden="1">{"Riqfin97",#N/A,FALSE,"Tran";"Riqfinpro",#N/A,FALSE,"Tran"}</definedName>
    <definedName name="jui" localSheetId="52" hidden="1">{"Riqfin97",#N/A,FALSE,"Tran";"Riqfinpro",#N/A,FALSE,"Tran"}</definedName>
    <definedName name="jui" localSheetId="53" hidden="1">{"Riqfin97",#N/A,FALSE,"Tran";"Riqfinpro",#N/A,FALSE,"Tran"}</definedName>
    <definedName name="jui" localSheetId="64" hidden="1">{"Riqfin97",#N/A,FALSE,"Tran";"Riqfinpro",#N/A,FALSE,"Tran"}</definedName>
    <definedName name="jui" localSheetId="65" hidden="1">{"Riqfin97",#N/A,FALSE,"Tran";"Riqfinpro",#N/A,FALSE,"Tran"}</definedName>
    <definedName name="jui" localSheetId="66" hidden="1">{"Riqfin97",#N/A,FALSE,"Tran";"Riqfinpro",#N/A,FALSE,"Tran"}</definedName>
    <definedName name="jui" hidden="1">{"Riqfin97",#N/A,FALSE,"Tran";"Riqfinpro",#N/A,FALSE,"Tran"}</definedName>
    <definedName name="JUL._89" localSheetId="67">#REF!</definedName>
    <definedName name="JUL._89" localSheetId="68">#REF!</definedName>
    <definedName name="JUL._89" localSheetId="69">#REF!</definedName>
    <definedName name="JUL._89" localSheetId="70">#REF!</definedName>
    <definedName name="JUL._89" localSheetId="72">#REF!</definedName>
    <definedName name="JUL._89" localSheetId="73">#REF!</definedName>
    <definedName name="JUL._89" localSheetId="74">#REF!</definedName>
    <definedName name="JUL._89" localSheetId="11">#REF!</definedName>
    <definedName name="JUL._89" localSheetId="10">#REF!</definedName>
    <definedName name="JUL._89" localSheetId="38">#REF!</definedName>
    <definedName name="JUL._89" localSheetId="39">#REF!</definedName>
    <definedName name="JUL._89" localSheetId="40">#REF!</definedName>
    <definedName name="JUL._89" localSheetId="41">#REF!</definedName>
    <definedName name="JUL._89" localSheetId="46">#REF!</definedName>
    <definedName name="JUL._89" localSheetId="52">#REF!</definedName>
    <definedName name="JUL._89" localSheetId="64">#REF!</definedName>
    <definedName name="JUL._89" localSheetId="65">#REF!</definedName>
    <definedName name="JUL._89" localSheetId="66">#REF!</definedName>
    <definedName name="JUL._89">#REF!</definedName>
    <definedName name="JUN._89" localSheetId="67">#REF!</definedName>
    <definedName name="JUN._89" localSheetId="68">#REF!</definedName>
    <definedName name="JUN._89" localSheetId="69">#REF!</definedName>
    <definedName name="JUN._89" localSheetId="70">#REF!</definedName>
    <definedName name="JUN._89" localSheetId="72">#REF!</definedName>
    <definedName name="JUN._89" localSheetId="73">#REF!</definedName>
    <definedName name="JUN._89" localSheetId="74">#REF!</definedName>
    <definedName name="JUN._89" localSheetId="11">#REF!</definedName>
    <definedName name="JUN._89" localSheetId="10">#REF!</definedName>
    <definedName name="JUN._89" localSheetId="38">#REF!</definedName>
    <definedName name="JUN._89" localSheetId="39">#REF!</definedName>
    <definedName name="JUN._89" localSheetId="40">#REF!</definedName>
    <definedName name="JUN._89" localSheetId="41">#REF!</definedName>
    <definedName name="JUN._89" localSheetId="46">#REF!</definedName>
    <definedName name="JUN._89" localSheetId="52">#REF!</definedName>
    <definedName name="JUN._89" localSheetId="64">#REF!</definedName>
    <definedName name="JUN._89" localSheetId="65">#REF!</definedName>
    <definedName name="JUN._89" localSheetId="66">#REF!</definedName>
    <definedName name="JUN._89">#REF!</definedName>
    <definedName name="JUNIO" localSheetId="11">#REF!</definedName>
    <definedName name="JUNIO" localSheetId="10">#REF!</definedName>
    <definedName name="JUNIO" localSheetId="38">#REF!</definedName>
    <definedName name="JUNIO" localSheetId="39">#REF!</definedName>
    <definedName name="JUNIO" localSheetId="46">'[124]Ranking Bancario'!$Z$4:$AD$54</definedName>
    <definedName name="JUNIO" localSheetId="51">#REF!</definedName>
    <definedName name="JUNIO" localSheetId="52">'[124]Ranking Bancario'!$Z$4:$AD$54</definedName>
    <definedName name="JUNIO" localSheetId="66">'[124]Ranking Bancario'!$Z$4:$AD$54</definedName>
    <definedName name="JUNIO">#REF!</definedName>
    <definedName name="JUROS" localSheetId="67">#REF!</definedName>
    <definedName name="JUROS" localSheetId="68">#REF!</definedName>
    <definedName name="JUROS" localSheetId="69">#REF!</definedName>
    <definedName name="JUROS" localSheetId="70">#REF!</definedName>
    <definedName name="JUROS" localSheetId="72">#REF!</definedName>
    <definedName name="JUROS" localSheetId="73">#REF!</definedName>
    <definedName name="JUROS" localSheetId="74">#REF!</definedName>
    <definedName name="JUROS" localSheetId="11">#REF!</definedName>
    <definedName name="JUROS" localSheetId="12">#REF!</definedName>
    <definedName name="JUROS" localSheetId="13">#REF!</definedName>
    <definedName name="JUROS" localSheetId="10">#REF!</definedName>
    <definedName name="JUROS" localSheetId="38">#REF!</definedName>
    <definedName name="JUROS" localSheetId="30">#REF!</definedName>
    <definedName name="JUROS" localSheetId="39">#REF!</definedName>
    <definedName name="JUROS" localSheetId="40">#REF!</definedName>
    <definedName name="JUROS" localSheetId="41">#REF!</definedName>
    <definedName name="JUROS" localSheetId="46">#REF!</definedName>
    <definedName name="JUROS" localSheetId="52">#REF!</definedName>
    <definedName name="JUROS" localSheetId="53">#REF!</definedName>
    <definedName name="JUROS" localSheetId="64">#REF!</definedName>
    <definedName name="JUROS" localSheetId="65">#REF!</definedName>
    <definedName name="JUROS" localSheetId="66">#REF!</definedName>
    <definedName name="JUROS">#REF!</definedName>
    <definedName name="jutjugyj" localSheetId="67" hidden="1">#REF!</definedName>
    <definedName name="jutjugyj" localSheetId="68" hidden="1">#REF!</definedName>
    <definedName name="jutjugyj" localSheetId="69" hidden="1">#REF!</definedName>
    <definedName name="jutjugyj" localSheetId="70" hidden="1">#REF!</definedName>
    <definedName name="jutjugyj" localSheetId="72" hidden="1">#REF!</definedName>
    <definedName name="jutjugyj" localSheetId="73" hidden="1">#REF!</definedName>
    <definedName name="jutjugyj" localSheetId="74" hidden="1">#REF!</definedName>
    <definedName name="jutjugyj" localSheetId="11" hidden="1">#REF!</definedName>
    <definedName name="jutjugyj" localSheetId="12" hidden="1">#REF!</definedName>
    <definedName name="jutjugyj" localSheetId="13" hidden="1">#REF!</definedName>
    <definedName name="jutjugyj" localSheetId="23" hidden="1">#REF!</definedName>
    <definedName name="jutjugyj" localSheetId="24" hidden="1">#REF!</definedName>
    <definedName name="jutjugyj" localSheetId="26" hidden="1">#REF!</definedName>
    <definedName name="jutjugyj" localSheetId="27" hidden="1">#REF!</definedName>
    <definedName name="jutjugyj" localSheetId="42" hidden="1">#REF!</definedName>
    <definedName name="jutjugyj" localSheetId="10" hidden="1">#REF!</definedName>
    <definedName name="jutjugyj" localSheetId="38" hidden="1">#REF!</definedName>
    <definedName name="jutjugyj" localSheetId="25" hidden="1">#REF!</definedName>
    <definedName name="jutjugyj" localSheetId="30" hidden="1">#REF!</definedName>
    <definedName name="jutjugyj" localSheetId="31" hidden="1">#REF!</definedName>
    <definedName name="jutjugyj" localSheetId="34" hidden="1">#REF!</definedName>
    <definedName name="jutjugyj" localSheetId="36" hidden="1">#REF!</definedName>
    <definedName name="jutjugyj" localSheetId="37" hidden="1">#REF!</definedName>
    <definedName name="jutjugyj" localSheetId="39" hidden="1">#REF!</definedName>
    <definedName name="jutjugyj" localSheetId="40" hidden="1">#REF!</definedName>
    <definedName name="jutjugyj" localSheetId="41" hidden="1">#REF!</definedName>
    <definedName name="jutjugyj" localSheetId="46" hidden="1">#REF!</definedName>
    <definedName name="jutjugyj" localSheetId="47" hidden="1">#REF!</definedName>
    <definedName name="jutjugyj" localSheetId="48" hidden="1">#REF!</definedName>
    <definedName name="jutjugyj" localSheetId="49" hidden="1">#REF!</definedName>
    <definedName name="jutjugyj" localSheetId="52" hidden="1">#REF!</definedName>
    <definedName name="jutjugyj" localSheetId="53" hidden="1">#REF!</definedName>
    <definedName name="jutjugyj" localSheetId="64" hidden="1">#REF!</definedName>
    <definedName name="jutjugyj" localSheetId="65" hidden="1">#REF!</definedName>
    <definedName name="jutjugyj" hidden="1">#REF!</definedName>
    <definedName name="juy" localSheetId="67" hidden="1">{"Tab1",#N/A,FALSE,"P";"Tab2",#N/A,FALSE,"P"}</definedName>
    <definedName name="juy" localSheetId="68" hidden="1">{"Tab1",#N/A,FALSE,"P";"Tab2",#N/A,FALSE,"P"}</definedName>
    <definedName name="juy" localSheetId="69" hidden="1">{"Tab1",#N/A,FALSE,"P";"Tab2",#N/A,FALSE,"P"}</definedName>
    <definedName name="juy" localSheetId="70" hidden="1">{"Tab1",#N/A,FALSE,"P";"Tab2",#N/A,FALSE,"P"}</definedName>
    <definedName name="juy" localSheetId="72" hidden="1">{"Tab1",#N/A,FALSE,"P";"Tab2",#N/A,FALSE,"P"}</definedName>
    <definedName name="juy" localSheetId="73" hidden="1">{"Tab1",#N/A,FALSE,"P";"Tab2",#N/A,FALSE,"P"}</definedName>
    <definedName name="juy" localSheetId="74" hidden="1">{"Tab1",#N/A,FALSE,"P";"Tab2",#N/A,FALSE,"P"}</definedName>
    <definedName name="juy" localSheetId="11" hidden="1">{"Tab1",#N/A,FALSE,"P";"Tab2",#N/A,FALSE,"P"}</definedName>
    <definedName name="juy" localSheetId="12" hidden="1">{"Tab1",#N/A,FALSE,"P";"Tab2",#N/A,FALSE,"P"}</definedName>
    <definedName name="juy" localSheetId="13" hidden="1">{"Tab1",#N/A,FALSE,"P";"Tab2",#N/A,FALSE,"P"}</definedName>
    <definedName name="juy" localSheetId="23" hidden="1">{"Tab1",#N/A,FALSE,"P";"Tab2",#N/A,FALSE,"P"}</definedName>
    <definedName name="juy" localSheetId="24" hidden="1">{"Tab1",#N/A,FALSE,"P";"Tab2",#N/A,FALSE,"P"}</definedName>
    <definedName name="juy" localSheetId="26" hidden="1">{"Tab1",#N/A,FALSE,"P";"Tab2",#N/A,FALSE,"P"}</definedName>
    <definedName name="juy" localSheetId="27" hidden="1">{"Tab1",#N/A,FALSE,"P";"Tab2",#N/A,FALSE,"P"}</definedName>
    <definedName name="juy" localSheetId="42" hidden="1">{"Tab1",#N/A,FALSE,"P";"Tab2",#N/A,FALSE,"P"}</definedName>
    <definedName name="juy" localSheetId="6" hidden="1">{"Tab1",#N/A,FALSE,"P";"Tab2",#N/A,FALSE,"P"}</definedName>
    <definedName name="juy" localSheetId="7" hidden="1">{"Tab1",#N/A,FALSE,"P";"Tab2",#N/A,FALSE,"P"}</definedName>
    <definedName name="juy" localSheetId="10" hidden="1">{"Tab1",#N/A,FALSE,"P";"Tab2",#N/A,FALSE,"P"}</definedName>
    <definedName name="juy" localSheetId="38" hidden="1">{"Tab1",#N/A,FALSE,"P";"Tab2",#N/A,FALSE,"P"}</definedName>
    <definedName name="juy" localSheetId="25" hidden="1">{"Tab1",#N/A,FALSE,"P";"Tab2",#N/A,FALSE,"P"}</definedName>
    <definedName name="juy" localSheetId="28" hidden="1">{"Tab1",#N/A,FALSE,"P";"Tab2",#N/A,FALSE,"P"}</definedName>
    <definedName name="juy" localSheetId="30" hidden="1">{"Tab1",#N/A,FALSE,"P";"Tab2",#N/A,FALSE,"P"}</definedName>
    <definedName name="juy" localSheetId="31" hidden="1">{"Tab1",#N/A,FALSE,"P";"Tab2",#N/A,FALSE,"P"}</definedName>
    <definedName name="juy" localSheetId="32" hidden="1">{"Tab1",#N/A,FALSE,"P";"Tab2",#N/A,FALSE,"P"}</definedName>
    <definedName name="juy" localSheetId="33" hidden="1">{"Tab1",#N/A,FALSE,"P";"Tab2",#N/A,FALSE,"P"}</definedName>
    <definedName name="juy" localSheetId="34" hidden="1">{"Tab1",#N/A,FALSE,"P";"Tab2",#N/A,FALSE,"P"}</definedName>
    <definedName name="juy" localSheetId="35" hidden="1">{"Tab1",#N/A,FALSE,"P";"Tab2",#N/A,FALSE,"P"}</definedName>
    <definedName name="juy" localSheetId="36" hidden="1">{"Tab1",#N/A,FALSE,"P";"Tab2",#N/A,FALSE,"P"}</definedName>
    <definedName name="juy" localSheetId="37" hidden="1">{"Tab1",#N/A,FALSE,"P";"Tab2",#N/A,FALSE,"P"}</definedName>
    <definedName name="juy" localSheetId="39" hidden="1">{"Tab1",#N/A,FALSE,"P";"Tab2",#N/A,FALSE,"P"}</definedName>
    <definedName name="juy" localSheetId="40" hidden="1">{"Tab1",#N/A,FALSE,"P";"Tab2",#N/A,FALSE,"P"}</definedName>
    <definedName name="juy" localSheetId="41" hidden="1">{"Tab1",#N/A,FALSE,"P";"Tab2",#N/A,FALSE,"P"}</definedName>
    <definedName name="juy" localSheetId="46" hidden="1">{"Tab1",#N/A,FALSE,"P";"Tab2",#N/A,FALSE,"P"}</definedName>
    <definedName name="juy" localSheetId="47" hidden="1">{"Tab1",#N/A,FALSE,"P";"Tab2",#N/A,FALSE,"P"}</definedName>
    <definedName name="juy" localSheetId="48" hidden="1">{"Tab1",#N/A,FALSE,"P";"Tab2",#N/A,FALSE,"P"}</definedName>
    <definedName name="juy" localSheetId="49" hidden="1">{"Tab1",#N/A,FALSE,"P";"Tab2",#N/A,FALSE,"P"}</definedName>
    <definedName name="juy" localSheetId="50" hidden="1">{"Tab1",#N/A,FALSE,"P";"Tab2",#N/A,FALSE,"P"}</definedName>
    <definedName name="juy" localSheetId="51" hidden="1">{"Tab1",#N/A,FALSE,"P";"Tab2",#N/A,FALSE,"P"}</definedName>
    <definedName name="juy" localSheetId="52" hidden="1">{"Tab1",#N/A,FALSE,"P";"Tab2",#N/A,FALSE,"P"}</definedName>
    <definedName name="juy" localSheetId="53" hidden="1">{"Tab1",#N/A,FALSE,"P";"Tab2",#N/A,FALSE,"P"}</definedName>
    <definedName name="juy" localSheetId="64" hidden="1">{"Tab1",#N/A,FALSE,"P";"Tab2",#N/A,FALSE,"P"}</definedName>
    <definedName name="juy" localSheetId="65" hidden="1">{"Tab1",#N/A,FALSE,"P";"Tab2",#N/A,FALSE,"P"}</definedName>
    <definedName name="juy" localSheetId="66" hidden="1">{"Tab1",#N/A,FALSE,"P";"Tab2",#N/A,FALSE,"P"}</definedName>
    <definedName name="juy" hidden="1">{"Tab1",#N/A,FALSE,"P";"Tab2",#N/A,FALSE,"P"}</definedName>
    <definedName name="k" localSheetId="67" hidden="1">{"Main Economic Indicators",#N/A,FALSE,"C"}</definedName>
    <definedName name="k" localSheetId="68" hidden="1">{"Main Economic Indicators",#N/A,FALSE,"C"}</definedName>
    <definedName name="k" localSheetId="69" hidden="1">{"Main Economic Indicators",#N/A,FALSE,"C"}</definedName>
    <definedName name="k" localSheetId="70" hidden="1">{"Main Economic Indicators",#N/A,FALSE,"C"}</definedName>
    <definedName name="k" localSheetId="72" hidden="1">{"Main Economic Indicators",#N/A,FALSE,"C"}</definedName>
    <definedName name="k" localSheetId="73" hidden="1">{"Main Economic Indicators",#N/A,FALSE,"C"}</definedName>
    <definedName name="k" localSheetId="74" hidden="1">{"Main Economic Indicators",#N/A,FALSE,"C"}</definedName>
    <definedName name="k" localSheetId="11" hidden="1">{"Main Economic Indicators",#N/A,FALSE,"C"}</definedName>
    <definedName name="k" localSheetId="12" hidden="1">{"Riqfin97",#N/A,FALSE,"Tran";"Riqfinpro",#N/A,FALSE,"Tran"}</definedName>
    <definedName name="k" localSheetId="13" hidden="1">{"Main Economic Indicators",#N/A,FALSE,"C"}</definedName>
    <definedName name="k" localSheetId="23" hidden="1">{"Main Economic Indicators",#N/A,FALSE,"C"}</definedName>
    <definedName name="k" localSheetId="24" hidden="1">{"Main Economic Indicators",#N/A,FALSE,"C"}</definedName>
    <definedName name="k" localSheetId="26" hidden="1">{"Main Economic Indicators",#N/A,FALSE,"C"}</definedName>
    <definedName name="k" localSheetId="27" hidden="1">{"Main Economic Indicators",#N/A,FALSE,"C"}</definedName>
    <definedName name="k" localSheetId="42" hidden="1">{"Main Economic Indicators",#N/A,FALSE,"C"}</definedName>
    <definedName name="k" localSheetId="6" hidden="1">{"Main Economic Indicators",#N/A,FALSE,"C"}</definedName>
    <definedName name="k" localSheetId="7" hidden="1">{"Main Economic Indicators",#N/A,FALSE,"C"}</definedName>
    <definedName name="k" localSheetId="10" hidden="1">{"Main Economic Indicators",#N/A,FALSE,"C"}</definedName>
    <definedName name="k" localSheetId="38" hidden="1">{"Main Economic Indicators",#N/A,FALSE,"C"}</definedName>
    <definedName name="k" localSheetId="25" hidden="1">{"Main Economic Indicators",#N/A,FALSE,"C"}</definedName>
    <definedName name="k" localSheetId="28" hidden="1">{"Main Economic Indicators",#N/A,FALSE,"C"}</definedName>
    <definedName name="k" localSheetId="30" hidden="1">{"Main Economic Indicators",#N/A,FALSE,"C"}</definedName>
    <definedName name="k" localSheetId="31" hidden="1">{"Main Economic Indicators",#N/A,FALSE,"C"}</definedName>
    <definedName name="k" localSheetId="32" hidden="1">{"Main Economic Indicators",#N/A,FALSE,"C"}</definedName>
    <definedName name="k" localSheetId="33" hidden="1">{"Main Economic Indicators",#N/A,FALSE,"C"}</definedName>
    <definedName name="k" localSheetId="34" hidden="1">{"Main Economic Indicators",#N/A,FALSE,"C"}</definedName>
    <definedName name="k" localSheetId="35" hidden="1">{"Main Economic Indicators",#N/A,FALSE,"C"}</definedName>
    <definedName name="k" localSheetId="36" hidden="1">{"Main Economic Indicators",#N/A,FALSE,"C"}</definedName>
    <definedName name="k" localSheetId="37" hidden="1">{"Main Economic Indicators",#N/A,FALSE,"C"}</definedName>
    <definedName name="k" localSheetId="39" hidden="1">{"Main Economic Indicators",#N/A,FALSE,"C"}</definedName>
    <definedName name="k" localSheetId="40" hidden="1">{"Main Economic Indicators",#N/A,FALSE,"C"}</definedName>
    <definedName name="k" localSheetId="41" hidden="1">{"Main Economic Indicators",#N/A,FALSE,"C"}</definedName>
    <definedName name="k" localSheetId="46" hidden="1">{"Main Economic Indicators",#N/A,FALSE,"C"}</definedName>
    <definedName name="k" localSheetId="47" hidden="1">{"Main Economic Indicators",#N/A,FALSE,"C"}</definedName>
    <definedName name="k" localSheetId="48" hidden="1">{"Main Economic Indicators",#N/A,FALSE,"C"}</definedName>
    <definedName name="k" localSheetId="49" hidden="1">{"Main Economic Indicators",#N/A,FALSE,"C"}</definedName>
    <definedName name="k" localSheetId="50" hidden="1">{"Main Economic Indicators",#N/A,FALSE,"C"}</definedName>
    <definedName name="k" localSheetId="51" hidden="1">{"Main Economic Indicators",#N/A,FALSE,"C"}</definedName>
    <definedName name="k" localSheetId="52" hidden="1">{"Main Economic Indicators",#N/A,FALSE,"C"}</definedName>
    <definedName name="k" localSheetId="53" hidden="1">{"Main Economic Indicators",#N/A,FALSE,"C"}</definedName>
    <definedName name="k" localSheetId="64" hidden="1">{"Main Economic Indicators",#N/A,FALSE,"C"}</definedName>
    <definedName name="k" localSheetId="65" hidden="1">{"Main Economic Indicators",#N/A,FALSE,"C"}</definedName>
    <definedName name="k" localSheetId="66" hidden="1">{"Main Economic Indicators",#N/A,FALSE,"C"}</definedName>
    <definedName name="k" hidden="1">{"Main Economic Indicators",#N/A,FALSE,"C"}</definedName>
    <definedName name="KD" localSheetId="67">#REF!</definedName>
    <definedName name="KD" localSheetId="68">#REF!</definedName>
    <definedName name="KD" localSheetId="69">#REF!</definedName>
    <definedName name="KD" localSheetId="70">#REF!</definedName>
    <definedName name="KD" localSheetId="72">#REF!</definedName>
    <definedName name="KD" localSheetId="73">#REF!</definedName>
    <definedName name="KD" localSheetId="74">#REF!</definedName>
    <definedName name="KD" localSheetId="11">#REF!</definedName>
    <definedName name="KD" localSheetId="12">#REF!</definedName>
    <definedName name="KD" localSheetId="13">#REF!</definedName>
    <definedName name="KD" localSheetId="23">#REF!</definedName>
    <definedName name="KD" localSheetId="24">#REF!</definedName>
    <definedName name="KD" localSheetId="26">#REF!</definedName>
    <definedName name="KD" localSheetId="27">#REF!</definedName>
    <definedName name="KD" localSheetId="42">#REF!</definedName>
    <definedName name="KD" localSheetId="10">#REF!</definedName>
    <definedName name="KD" localSheetId="38">#REF!</definedName>
    <definedName name="KD" localSheetId="25">#REF!</definedName>
    <definedName name="KD" localSheetId="30">#REF!</definedName>
    <definedName name="KD" localSheetId="31">#REF!</definedName>
    <definedName name="KD" localSheetId="34">#REF!</definedName>
    <definedName name="KD" localSheetId="36">#REF!</definedName>
    <definedName name="KD" localSheetId="37">#REF!</definedName>
    <definedName name="KD" localSheetId="39">#REF!</definedName>
    <definedName name="KD" localSheetId="40">#REF!</definedName>
    <definedName name="KD" localSheetId="41">#REF!</definedName>
    <definedName name="KD" localSheetId="46">#REF!</definedName>
    <definedName name="KD" localSheetId="47">#REF!</definedName>
    <definedName name="KD" localSheetId="48">#REF!</definedName>
    <definedName name="KD" localSheetId="49">#REF!</definedName>
    <definedName name="KD" localSheetId="52">#REF!</definedName>
    <definedName name="KD" localSheetId="53">#REF!</definedName>
    <definedName name="KD" localSheetId="64">#REF!</definedName>
    <definedName name="KD" localSheetId="65">#REF!</definedName>
    <definedName name="KD" localSheetId="66">#REF!</definedName>
    <definedName name="KD">#REF!</definedName>
    <definedName name="KD1A" localSheetId="67">#REF!</definedName>
    <definedName name="KD1A" localSheetId="68">#REF!</definedName>
    <definedName name="KD1A" localSheetId="69">#REF!</definedName>
    <definedName name="KD1A" localSheetId="70">#REF!</definedName>
    <definedName name="KD1A" localSheetId="72">#REF!</definedName>
    <definedName name="KD1A" localSheetId="73">#REF!</definedName>
    <definedName name="KD1A" localSheetId="74">#REF!</definedName>
    <definedName name="KD1A" localSheetId="11">#REF!</definedName>
    <definedName name="KD1A" localSheetId="12">#REF!</definedName>
    <definedName name="KD1A" localSheetId="23">#REF!</definedName>
    <definedName name="KD1A" localSheetId="26">#REF!</definedName>
    <definedName name="KD1A" localSheetId="27">#REF!</definedName>
    <definedName name="KD1A" localSheetId="10">#REF!</definedName>
    <definedName name="KD1A" localSheetId="38">#REF!</definedName>
    <definedName name="KD1A" localSheetId="25">#REF!</definedName>
    <definedName name="KD1A" localSheetId="30">#REF!</definedName>
    <definedName name="KD1A" localSheetId="31">#REF!</definedName>
    <definedName name="KD1A" localSheetId="36">#REF!</definedName>
    <definedName name="KD1A" localSheetId="37">#REF!</definedName>
    <definedName name="KD1A" localSheetId="39">#REF!</definedName>
    <definedName name="KD1A" localSheetId="40">#REF!</definedName>
    <definedName name="KD1A" localSheetId="41">#REF!</definedName>
    <definedName name="KD1A" localSheetId="46">#REF!</definedName>
    <definedName name="KD1A" localSheetId="47">#REF!</definedName>
    <definedName name="KD1A" localSheetId="48">#REF!</definedName>
    <definedName name="KD1A" localSheetId="49">#REF!</definedName>
    <definedName name="KD1A" localSheetId="52">#REF!</definedName>
    <definedName name="KD1A" localSheetId="53">#REF!</definedName>
    <definedName name="KD1A" localSheetId="64">#REF!</definedName>
    <definedName name="KD1A" localSheetId="65">#REF!</definedName>
    <definedName name="KD1A">#REF!</definedName>
    <definedName name="khkh" localSheetId="67" hidden="1">'[108]Fax a enviar'!#REF!</definedName>
    <definedName name="khkh" localSheetId="68" hidden="1">'[108]Fax a enviar'!#REF!</definedName>
    <definedName name="khkh" localSheetId="69" hidden="1">'[108]Fax a enviar'!#REF!</definedName>
    <definedName name="khkh" localSheetId="70" hidden="1">'[108]Fax a enviar'!#REF!</definedName>
    <definedName name="khkh" localSheetId="72" hidden="1">'[108]Fax a enviar'!#REF!</definedName>
    <definedName name="khkh" localSheetId="73" hidden="1">'[108]Fax a enviar'!#REF!</definedName>
    <definedName name="khkh" localSheetId="74" hidden="1">'[108]Fax a enviar'!#REF!</definedName>
    <definedName name="khkh" localSheetId="11" hidden="1">#REF!</definedName>
    <definedName name="khkh" localSheetId="23" hidden="1">#REF!</definedName>
    <definedName name="khkh" localSheetId="24" hidden="1">#REF!</definedName>
    <definedName name="khkh" localSheetId="26" hidden="1">#REF!</definedName>
    <definedName name="khkh" localSheetId="10" hidden="1">#REF!</definedName>
    <definedName name="khkh" localSheetId="38" hidden="1">#REF!</definedName>
    <definedName name="khkh" localSheetId="25" hidden="1">#REF!</definedName>
    <definedName name="khkh" localSheetId="30" hidden="1">'[108]Fax a enviar'!#REF!</definedName>
    <definedName name="khkh" localSheetId="31" hidden="1">#REF!</definedName>
    <definedName name="khkh" localSheetId="36" hidden="1">'[108]Fax a enviar'!#REF!</definedName>
    <definedName name="khkh" localSheetId="37" hidden="1">'[108]Fax a enviar'!#REF!</definedName>
    <definedName name="khkh" localSheetId="39" hidden="1">#REF!</definedName>
    <definedName name="khkh" localSheetId="40" hidden="1">'[108]Fax a enviar'!#REF!</definedName>
    <definedName name="khkh" localSheetId="41" hidden="1">'[108]Fax a enviar'!#REF!</definedName>
    <definedName name="khkh" localSheetId="46" hidden="1">'[108]Fax a enviar'!#REF!</definedName>
    <definedName name="khkh" localSheetId="47" hidden="1">#REF!</definedName>
    <definedName name="khkh" localSheetId="48" hidden="1">#REF!</definedName>
    <definedName name="khkh" localSheetId="49" hidden="1">#REF!</definedName>
    <definedName name="khkh" localSheetId="51" hidden="1">#REF!</definedName>
    <definedName name="khkh" localSheetId="52" hidden="1">#REF!</definedName>
    <definedName name="khkh" localSheetId="64" hidden="1">'[108]Fax a enviar'!#REF!</definedName>
    <definedName name="khkh" localSheetId="65" hidden="1">'[108]Fax a enviar'!#REF!</definedName>
    <definedName name="khkh" localSheetId="66" hidden="1">'[108]Fax a enviar'!#REF!</definedName>
    <definedName name="khkh" hidden="1">#REF!</definedName>
    <definedName name="KID" localSheetId="11">#REF!</definedName>
    <definedName name="KID" localSheetId="10">#REF!</definedName>
    <definedName name="KID" localSheetId="38">#REF!</definedName>
    <definedName name="KID" localSheetId="39">#REF!</definedName>
    <definedName name="KID" localSheetId="46">'[124]base de datos MODULO I'!$B$4:$E$49</definedName>
    <definedName name="KID" localSheetId="51">#REF!</definedName>
    <definedName name="KID" localSheetId="52">'[124]base de datos MODULO I'!$B$4:$E$49</definedName>
    <definedName name="KID" localSheetId="66">'[124]base de datos MODULO I'!$B$4:$E$49</definedName>
    <definedName name="KID">#REF!</definedName>
    <definedName name="kiiiiii" localSheetId="67" hidden="1">#REF!</definedName>
    <definedName name="kiiiiii" localSheetId="68" hidden="1">#REF!</definedName>
    <definedName name="kiiiiii" localSheetId="69" hidden="1">#REF!</definedName>
    <definedName name="kiiiiii" localSheetId="70" hidden="1">#REF!</definedName>
    <definedName name="kiiiiii" localSheetId="72" hidden="1">#REF!</definedName>
    <definedName name="kiiiiii" localSheetId="73" hidden="1">#REF!</definedName>
    <definedName name="kiiiiii" localSheetId="74" hidden="1">#REF!</definedName>
    <definedName name="kiiiiii" localSheetId="11" hidden="1">#REF!</definedName>
    <definedName name="kiiiiii" localSheetId="12" hidden="1">#REF!</definedName>
    <definedName name="kiiiiii" localSheetId="13" hidden="1">#REF!</definedName>
    <definedName name="kiiiiii" localSheetId="23" hidden="1">#REF!</definedName>
    <definedName name="kiiiiii" localSheetId="24" hidden="1">#REF!</definedName>
    <definedName name="kiiiiii" localSheetId="26" hidden="1">#REF!</definedName>
    <definedName name="kiiiiii" localSheetId="27" hidden="1">#REF!</definedName>
    <definedName name="kiiiiii" localSheetId="42" hidden="1">#REF!</definedName>
    <definedName name="kiiiiii" localSheetId="10" hidden="1">#REF!</definedName>
    <definedName name="kiiiiii" localSheetId="38" hidden="1">#REF!</definedName>
    <definedName name="kiiiiii" localSheetId="25" hidden="1">#REF!</definedName>
    <definedName name="kiiiiii" localSheetId="30" hidden="1">#REF!</definedName>
    <definedName name="kiiiiii" localSheetId="31" hidden="1">#REF!</definedName>
    <definedName name="kiiiiii" localSheetId="34" hidden="1">#REF!</definedName>
    <definedName name="kiiiiii" localSheetId="36" hidden="1">#REF!</definedName>
    <definedName name="kiiiiii" localSheetId="37" hidden="1">#REF!</definedName>
    <definedName name="kiiiiii" localSheetId="39" hidden="1">#REF!</definedName>
    <definedName name="kiiiiii" localSheetId="40" hidden="1">#REF!</definedName>
    <definedName name="kiiiiii" localSheetId="41" hidden="1">#REF!</definedName>
    <definedName name="kiiiiii" localSheetId="46" hidden="1">#REF!</definedName>
    <definedName name="kiiiiii" localSheetId="47" hidden="1">#REF!</definedName>
    <definedName name="kiiiiii" localSheetId="48" hidden="1">#REF!</definedName>
    <definedName name="kiiiiii" localSheetId="49" hidden="1">#REF!</definedName>
    <definedName name="kiiiiii" localSheetId="52" hidden="1">#REF!</definedName>
    <definedName name="kiiiiii" localSheetId="53" hidden="1">#REF!</definedName>
    <definedName name="kiiiiii" localSheetId="64" hidden="1">#REF!</definedName>
    <definedName name="kiiiiii" localSheetId="65" hidden="1">#REF!</definedName>
    <definedName name="kiiiiii" localSheetId="66" hidden="1">#REF!</definedName>
    <definedName name="kiiiiii" hidden="1">#REF!</definedName>
    <definedName name="kim" localSheetId="67">#REF!</definedName>
    <definedName name="kim" localSheetId="68">#REF!</definedName>
    <definedName name="kim" localSheetId="69">#REF!</definedName>
    <definedName name="kim" localSheetId="70">#REF!</definedName>
    <definedName name="kim" localSheetId="72">#REF!</definedName>
    <definedName name="kim" localSheetId="73">#REF!</definedName>
    <definedName name="kim" localSheetId="74">#REF!</definedName>
    <definedName name="kim" localSheetId="11">#REF!</definedName>
    <definedName name="kim" localSheetId="12">#REF!</definedName>
    <definedName name="kim" localSheetId="13">#REF!</definedName>
    <definedName name="kim" localSheetId="23">#REF!</definedName>
    <definedName name="kim" localSheetId="26">#REF!</definedName>
    <definedName name="kim" localSheetId="27">#REF!</definedName>
    <definedName name="kim" localSheetId="10">#REF!</definedName>
    <definedName name="kim" localSheetId="38">#REF!</definedName>
    <definedName name="kim" localSheetId="25">#REF!</definedName>
    <definedName name="kim" localSheetId="30">#REF!</definedName>
    <definedName name="kim" localSheetId="31">#REF!</definedName>
    <definedName name="kim" localSheetId="36">#REF!</definedName>
    <definedName name="kim" localSheetId="37">#REF!</definedName>
    <definedName name="kim" localSheetId="39">#REF!</definedName>
    <definedName name="kim" localSheetId="40">#REF!</definedName>
    <definedName name="kim" localSheetId="41">#REF!</definedName>
    <definedName name="kim" localSheetId="46">#REF!</definedName>
    <definedName name="kim" localSheetId="47">#REF!</definedName>
    <definedName name="kim" localSheetId="48">#REF!</definedName>
    <definedName name="kim" localSheetId="49">#REF!</definedName>
    <definedName name="kim" localSheetId="52">#REF!</definedName>
    <definedName name="kim" localSheetId="53">#REF!</definedName>
    <definedName name="kim" localSheetId="64">#REF!</definedName>
    <definedName name="kim" localSheetId="65">#REF!</definedName>
    <definedName name="kim">#REF!</definedName>
    <definedName name="kio" localSheetId="67" hidden="1">{"Tab1",#N/A,FALSE,"P";"Tab2",#N/A,FALSE,"P"}</definedName>
    <definedName name="kio" localSheetId="68" hidden="1">{"Tab1",#N/A,FALSE,"P";"Tab2",#N/A,FALSE,"P"}</definedName>
    <definedName name="kio" localSheetId="69" hidden="1">{"Tab1",#N/A,FALSE,"P";"Tab2",#N/A,FALSE,"P"}</definedName>
    <definedName name="kio" localSheetId="70" hidden="1">{"Tab1",#N/A,FALSE,"P";"Tab2",#N/A,FALSE,"P"}</definedName>
    <definedName name="kio" localSheetId="72" hidden="1">{"Tab1",#N/A,FALSE,"P";"Tab2",#N/A,FALSE,"P"}</definedName>
    <definedName name="kio" localSheetId="73" hidden="1">{"Tab1",#N/A,FALSE,"P";"Tab2",#N/A,FALSE,"P"}</definedName>
    <definedName name="kio" localSheetId="74" hidden="1">{"Tab1",#N/A,FALSE,"P";"Tab2",#N/A,FALSE,"P"}</definedName>
    <definedName name="kio" localSheetId="11" hidden="1">{"Tab1",#N/A,FALSE,"P";"Tab2",#N/A,FALSE,"P"}</definedName>
    <definedName name="kio" localSheetId="12" hidden="1">{"Tab1",#N/A,FALSE,"P";"Tab2",#N/A,FALSE,"P"}</definedName>
    <definedName name="kio" localSheetId="13" hidden="1">{"Tab1",#N/A,FALSE,"P";"Tab2",#N/A,FALSE,"P"}</definedName>
    <definedName name="kio" localSheetId="23" hidden="1">{"Tab1",#N/A,FALSE,"P";"Tab2",#N/A,FALSE,"P"}</definedName>
    <definedName name="kio" localSheetId="24" hidden="1">{"Tab1",#N/A,FALSE,"P";"Tab2",#N/A,FALSE,"P"}</definedName>
    <definedName name="kio" localSheetId="26" hidden="1">{"Tab1",#N/A,FALSE,"P";"Tab2",#N/A,FALSE,"P"}</definedName>
    <definedName name="kio" localSheetId="27" hidden="1">{"Tab1",#N/A,FALSE,"P";"Tab2",#N/A,FALSE,"P"}</definedName>
    <definedName name="kio" localSheetId="42" hidden="1">{"Tab1",#N/A,FALSE,"P";"Tab2",#N/A,FALSE,"P"}</definedName>
    <definedName name="kio" localSheetId="6" hidden="1">{"Tab1",#N/A,FALSE,"P";"Tab2",#N/A,FALSE,"P"}</definedName>
    <definedName name="kio" localSheetId="7" hidden="1">{"Tab1",#N/A,FALSE,"P";"Tab2",#N/A,FALSE,"P"}</definedName>
    <definedName name="kio" localSheetId="10" hidden="1">{"Tab1",#N/A,FALSE,"P";"Tab2",#N/A,FALSE,"P"}</definedName>
    <definedName name="kio" localSheetId="38" hidden="1">{"Tab1",#N/A,FALSE,"P";"Tab2",#N/A,FALSE,"P"}</definedName>
    <definedName name="kio" localSheetId="25" hidden="1">{"Tab1",#N/A,FALSE,"P";"Tab2",#N/A,FALSE,"P"}</definedName>
    <definedName name="kio" localSheetId="28" hidden="1">{"Tab1",#N/A,FALSE,"P";"Tab2",#N/A,FALSE,"P"}</definedName>
    <definedName name="kio" localSheetId="30" hidden="1">{"Tab1",#N/A,FALSE,"P";"Tab2",#N/A,FALSE,"P"}</definedName>
    <definedName name="kio" localSheetId="31" hidden="1">{"Tab1",#N/A,FALSE,"P";"Tab2",#N/A,FALSE,"P"}</definedName>
    <definedName name="kio" localSheetId="32" hidden="1">{"Tab1",#N/A,FALSE,"P";"Tab2",#N/A,FALSE,"P"}</definedName>
    <definedName name="kio" localSheetId="33" hidden="1">{"Tab1",#N/A,FALSE,"P";"Tab2",#N/A,FALSE,"P"}</definedName>
    <definedName name="kio" localSheetId="34" hidden="1">{"Tab1",#N/A,FALSE,"P";"Tab2",#N/A,FALSE,"P"}</definedName>
    <definedName name="kio" localSheetId="35" hidden="1">{"Tab1",#N/A,FALSE,"P";"Tab2",#N/A,FALSE,"P"}</definedName>
    <definedName name="kio" localSheetId="36" hidden="1">{"Tab1",#N/A,FALSE,"P";"Tab2",#N/A,FALSE,"P"}</definedName>
    <definedName name="kio" localSheetId="37" hidden="1">{"Tab1",#N/A,FALSE,"P";"Tab2",#N/A,FALSE,"P"}</definedName>
    <definedName name="kio" localSheetId="39" hidden="1">{"Tab1",#N/A,FALSE,"P";"Tab2",#N/A,FALSE,"P"}</definedName>
    <definedName name="kio" localSheetId="40" hidden="1">{"Tab1",#N/A,FALSE,"P";"Tab2",#N/A,FALSE,"P"}</definedName>
    <definedName name="kio" localSheetId="41" hidden="1">{"Tab1",#N/A,FALSE,"P";"Tab2",#N/A,FALSE,"P"}</definedName>
    <definedName name="kio" localSheetId="46" hidden="1">{"Tab1",#N/A,FALSE,"P";"Tab2",#N/A,FALSE,"P"}</definedName>
    <definedName name="kio" localSheetId="47" hidden="1">{"Tab1",#N/A,FALSE,"P";"Tab2",#N/A,FALSE,"P"}</definedName>
    <definedName name="kio" localSheetId="48" hidden="1">{"Tab1",#N/A,FALSE,"P";"Tab2",#N/A,FALSE,"P"}</definedName>
    <definedName name="kio" localSheetId="49" hidden="1">{"Tab1",#N/A,FALSE,"P";"Tab2",#N/A,FALSE,"P"}</definedName>
    <definedName name="kio" localSheetId="50" hidden="1">{"Tab1",#N/A,FALSE,"P";"Tab2",#N/A,FALSE,"P"}</definedName>
    <definedName name="kio" localSheetId="51" hidden="1">{"Tab1",#N/A,FALSE,"P";"Tab2",#N/A,FALSE,"P"}</definedName>
    <definedName name="kio" localSheetId="52" hidden="1">{"Tab1",#N/A,FALSE,"P";"Tab2",#N/A,FALSE,"P"}</definedName>
    <definedName name="kio" localSheetId="53" hidden="1">{"Tab1",#N/A,FALSE,"P";"Tab2",#N/A,FALSE,"P"}</definedName>
    <definedName name="kio" localSheetId="64" hidden="1">{"Tab1",#N/A,FALSE,"P";"Tab2",#N/A,FALSE,"P"}</definedName>
    <definedName name="kio" localSheetId="65" hidden="1">{"Tab1",#N/A,FALSE,"P";"Tab2",#N/A,FALSE,"P"}</definedName>
    <definedName name="kio" localSheetId="66" hidden="1">{"Tab1",#N/A,FALSE,"P";"Tab2",#N/A,FALSE,"P"}</definedName>
    <definedName name="kio" hidden="1">{"Tab1",#N/A,FALSE,"P";"Tab2",#N/A,FALSE,"P"}</definedName>
    <definedName name="kiu" localSheetId="67" hidden="1">{"Riqfin97",#N/A,FALSE,"Tran";"Riqfinpro",#N/A,FALSE,"Tran"}</definedName>
    <definedName name="kiu" localSheetId="68" hidden="1">{"Riqfin97",#N/A,FALSE,"Tran";"Riqfinpro",#N/A,FALSE,"Tran"}</definedName>
    <definedName name="kiu" localSheetId="69" hidden="1">{"Riqfin97",#N/A,FALSE,"Tran";"Riqfinpro",#N/A,FALSE,"Tran"}</definedName>
    <definedName name="kiu" localSheetId="70" hidden="1">{"Riqfin97",#N/A,FALSE,"Tran";"Riqfinpro",#N/A,FALSE,"Tran"}</definedName>
    <definedName name="kiu" localSheetId="72" hidden="1">{"Riqfin97",#N/A,FALSE,"Tran";"Riqfinpro",#N/A,FALSE,"Tran"}</definedName>
    <definedName name="kiu" localSheetId="73" hidden="1">{"Riqfin97",#N/A,FALSE,"Tran";"Riqfinpro",#N/A,FALSE,"Tran"}</definedName>
    <definedName name="kiu" localSheetId="74" hidden="1">{"Riqfin97",#N/A,FALSE,"Tran";"Riqfinpro",#N/A,FALSE,"Tran"}</definedName>
    <definedName name="kiu" localSheetId="11" hidden="1">{"Riqfin97",#N/A,FALSE,"Tran";"Riqfinpro",#N/A,FALSE,"Tran"}</definedName>
    <definedName name="kiu" localSheetId="12" hidden="1">{"Riqfin97",#N/A,FALSE,"Tran";"Riqfinpro",#N/A,FALSE,"Tran"}</definedName>
    <definedName name="kiu" localSheetId="13" hidden="1">{"Riqfin97",#N/A,FALSE,"Tran";"Riqfinpro",#N/A,FALSE,"Tran"}</definedName>
    <definedName name="kiu" localSheetId="23" hidden="1">{"Riqfin97",#N/A,FALSE,"Tran";"Riqfinpro",#N/A,FALSE,"Tran"}</definedName>
    <definedName name="kiu" localSheetId="24" hidden="1">{"Riqfin97",#N/A,FALSE,"Tran";"Riqfinpro",#N/A,FALSE,"Tran"}</definedName>
    <definedName name="kiu" localSheetId="26" hidden="1">{"Riqfin97",#N/A,FALSE,"Tran";"Riqfinpro",#N/A,FALSE,"Tran"}</definedName>
    <definedName name="kiu" localSheetId="27" hidden="1">{"Riqfin97",#N/A,FALSE,"Tran";"Riqfinpro",#N/A,FALSE,"Tran"}</definedName>
    <definedName name="kiu" localSheetId="42" hidden="1">{"Riqfin97",#N/A,FALSE,"Tran";"Riqfinpro",#N/A,FALSE,"Tran"}</definedName>
    <definedName name="kiu" localSheetId="6" hidden="1">{"Riqfin97",#N/A,FALSE,"Tran";"Riqfinpro",#N/A,FALSE,"Tran"}</definedName>
    <definedName name="kiu" localSheetId="7" hidden="1">{"Riqfin97",#N/A,FALSE,"Tran";"Riqfinpro",#N/A,FALSE,"Tran"}</definedName>
    <definedName name="kiu" localSheetId="10" hidden="1">{"Riqfin97",#N/A,FALSE,"Tran";"Riqfinpro",#N/A,FALSE,"Tran"}</definedName>
    <definedName name="kiu" localSheetId="38" hidden="1">{"Riqfin97",#N/A,FALSE,"Tran";"Riqfinpro",#N/A,FALSE,"Tran"}</definedName>
    <definedName name="kiu" localSheetId="25" hidden="1">{"Riqfin97",#N/A,FALSE,"Tran";"Riqfinpro",#N/A,FALSE,"Tran"}</definedName>
    <definedName name="kiu" localSheetId="28" hidden="1">{"Riqfin97",#N/A,FALSE,"Tran";"Riqfinpro",#N/A,FALSE,"Tran"}</definedName>
    <definedName name="kiu" localSheetId="30" hidden="1">{"Riqfin97",#N/A,FALSE,"Tran";"Riqfinpro",#N/A,FALSE,"Tran"}</definedName>
    <definedName name="kiu" localSheetId="31" hidden="1">{"Riqfin97",#N/A,FALSE,"Tran";"Riqfinpro",#N/A,FALSE,"Tran"}</definedName>
    <definedName name="kiu" localSheetId="32" hidden="1">{"Riqfin97",#N/A,FALSE,"Tran";"Riqfinpro",#N/A,FALSE,"Tran"}</definedName>
    <definedName name="kiu" localSheetId="33" hidden="1">{"Riqfin97",#N/A,FALSE,"Tran";"Riqfinpro",#N/A,FALSE,"Tran"}</definedName>
    <definedName name="kiu" localSheetId="34" hidden="1">{"Riqfin97",#N/A,FALSE,"Tran";"Riqfinpro",#N/A,FALSE,"Tran"}</definedName>
    <definedName name="kiu" localSheetId="35" hidden="1">{"Riqfin97",#N/A,FALSE,"Tran";"Riqfinpro",#N/A,FALSE,"Tran"}</definedName>
    <definedName name="kiu" localSheetId="36" hidden="1">{"Riqfin97",#N/A,FALSE,"Tran";"Riqfinpro",#N/A,FALSE,"Tran"}</definedName>
    <definedName name="kiu" localSheetId="37" hidden="1">{"Riqfin97",#N/A,FALSE,"Tran";"Riqfinpro",#N/A,FALSE,"Tran"}</definedName>
    <definedName name="kiu" localSheetId="39" hidden="1">{"Riqfin97",#N/A,FALSE,"Tran";"Riqfinpro",#N/A,FALSE,"Tran"}</definedName>
    <definedName name="kiu" localSheetId="40" hidden="1">{"Riqfin97",#N/A,FALSE,"Tran";"Riqfinpro",#N/A,FALSE,"Tran"}</definedName>
    <definedName name="kiu" localSheetId="41" hidden="1">{"Riqfin97",#N/A,FALSE,"Tran";"Riqfinpro",#N/A,FALSE,"Tran"}</definedName>
    <definedName name="kiu" localSheetId="46" hidden="1">{"Riqfin97",#N/A,FALSE,"Tran";"Riqfinpro",#N/A,FALSE,"Tran"}</definedName>
    <definedName name="kiu" localSheetId="47" hidden="1">{"Riqfin97",#N/A,FALSE,"Tran";"Riqfinpro",#N/A,FALSE,"Tran"}</definedName>
    <definedName name="kiu" localSheetId="48" hidden="1">{"Riqfin97",#N/A,FALSE,"Tran";"Riqfinpro",#N/A,FALSE,"Tran"}</definedName>
    <definedName name="kiu" localSheetId="49" hidden="1">{"Riqfin97",#N/A,FALSE,"Tran";"Riqfinpro",#N/A,FALSE,"Tran"}</definedName>
    <definedName name="kiu" localSheetId="50" hidden="1">{"Riqfin97",#N/A,FALSE,"Tran";"Riqfinpro",#N/A,FALSE,"Tran"}</definedName>
    <definedName name="kiu" localSheetId="51" hidden="1">{"Riqfin97",#N/A,FALSE,"Tran";"Riqfinpro",#N/A,FALSE,"Tran"}</definedName>
    <definedName name="kiu" localSheetId="52" hidden="1">{"Riqfin97",#N/A,FALSE,"Tran";"Riqfinpro",#N/A,FALSE,"Tran"}</definedName>
    <definedName name="kiu" localSheetId="53" hidden="1">{"Riqfin97",#N/A,FALSE,"Tran";"Riqfinpro",#N/A,FALSE,"Tran"}</definedName>
    <definedName name="kiu" localSheetId="64" hidden="1">{"Riqfin97",#N/A,FALSE,"Tran";"Riqfinpro",#N/A,FALSE,"Tran"}</definedName>
    <definedName name="kiu" localSheetId="65" hidden="1">{"Riqfin97",#N/A,FALSE,"Tran";"Riqfinpro",#N/A,FALSE,"Tran"}</definedName>
    <definedName name="kiu" localSheetId="66" hidden="1">{"Riqfin97",#N/A,FALSE,"Tran";"Riqfinpro",#N/A,FALSE,"Tran"}</definedName>
    <definedName name="kiu" hidden="1">{"Riqfin97",#N/A,FALSE,"Tran";"Riqfinpro",#N/A,FALSE,"Tran"}</definedName>
    <definedName name="kjkj" localSheetId="67" hidden="1">'[108]Fax a enviar'!#REF!</definedName>
    <definedName name="kjkj" localSheetId="68" hidden="1">'[108]Fax a enviar'!#REF!</definedName>
    <definedName name="kjkj" localSheetId="69" hidden="1">'[108]Fax a enviar'!#REF!</definedName>
    <definedName name="kjkj" localSheetId="70" hidden="1">'[108]Fax a enviar'!#REF!</definedName>
    <definedName name="kjkj" localSheetId="72" hidden="1">'[108]Fax a enviar'!#REF!</definedName>
    <definedName name="kjkj" localSheetId="73" hidden="1">'[108]Fax a enviar'!#REF!</definedName>
    <definedName name="kjkj" localSheetId="74" hidden="1">'[108]Fax a enviar'!#REF!</definedName>
    <definedName name="kjkj" localSheetId="11" hidden="1">#REF!</definedName>
    <definedName name="kjkj" localSheetId="23" hidden="1">#REF!</definedName>
    <definedName name="kjkj" localSheetId="24" hidden="1">#REF!</definedName>
    <definedName name="kjkj" localSheetId="26" hidden="1">#REF!</definedName>
    <definedName name="kjkj" localSheetId="10" hidden="1">#REF!</definedName>
    <definedName name="kjkj" localSheetId="38" hidden="1">#REF!</definedName>
    <definedName name="kjkj" localSheetId="25" hidden="1">#REF!</definedName>
    <definedName name="kjkj" localSheetId="30" hidden="1">'[108]Fax a enviar'!#REF!</definedName>
    <definedName name="kjkj" localSheetId="39" hidden="1">#REF!</definedName>
    <definedName name="kjkj" localSheetId="46" hidden="1">'[108]Fax a enviar'!#REF!</definedName>
    <definedName name="kjkj" localSheetId="51" hidden="1">#REF!</definedName>
    <definedName name="kjkj" localSheetId="52" hidden="1">#REF!</definedName>
    <definedName name="kjkj" localSheetId="65" hidden="1">'[108]Fax a enviar'!#REF!</definedName>
    <definedName name="kjkj" localSheetId="66" hidden="1">'[108]Fax a enviar'!#REF!</definedName>
    <definedName name="kjkj" hidden="1">#REF!</definedName>
    <definedName name="kk" localSheetId="67" hidden="1">{"Tab1",#N/A,FALSE,"P";"Tab2",#N/A,FALSE,"P"}</definedName>
    <definedName name="kk" localSheetId="68" hidden="1">{"Tab1",#N/A,FALSE,"P";"Tab2",#N/A,FALSE,"P"}</definedName>
    <definedName name="kk" localSheetId="69" hidden="1">{"Tab1",#N/A,FALSE,"P";"Tab2",#N/A,FALSE,"P"}</definedName>
    <definedName name="kk" localSheetId="70" hidden="1">{"Tab1",#N/A,FALSE,"P";"Tab2",#N/A,FALSE,"P"}</definedName>
    <definedName name="kk" localSheetId="72" hidden="1">{"Tab1",#N/A,FALSE,"P";"Tab2",#N/A,FALSE,"P"}</definedName>
    <definedName name="kk" localSheetId="73" hidden="1">{"Tab1",#N/A,FALSE,"P";"Tab2",#N/A,FALSE,"P"}</definedName>
    <definedName name="kk" localSheetId="74" hidden="1">{"Tab1",#N/A,FALSE,"P";"Tab2",#N/A,FALSE,"P"}</definedName>
    <definedName name="kk" localSheetId="11" hidden="1">{"Tab1",#N/A,FALSE,"P";"Tab2",#N/A,FALSE,"P"}</definedName>
    <definedName name="kk" localSheetId="12" hidden="1">{"Tab1",#N/A,FALSE,"P";"Tab2",#N/A,FALSE,"P"}</definedName>
    <definedName name="kk" localSheetId="13" hidden="1">{"Tab1",#N/A,FALSE,"P";"Tab2",#N/A,FALSE,"P"}</definedName>
    <definedName name="kk" localSheetId="23" hidden="1">{"Tab1",#N/A,FALSE,"P";"Tab2",#N/A,FALSE,"P"}</definedName>
    <definedName name="kk" localSheetId="24" hidden="1">{"Tab1",#N/A,FALSE,"P";"Tab2",#N/A,FALSE,"P"}</definedName>
    <definedName name="kk" localSheetId="26" hidden="1">{"Tab1",#N/A,FALSE,"P";"Tab2",#N/A,FALSE,"P"}</definedName>
    <definedName name="kk" localSheetId="27" hidden="1">{"Tab1",#N/A,FALSE,"P";"Tab2",#N/A,FALSE,"P"}</definedName>
    <definedName name="kk" localSheetId="42" hidden="1">{"Tab1",#N/A,FALSE,"P";"Tab2",#N/A,FALSE,"P"}</definedName>
    <definedName name="kk" localSheetId="6" hidden="1">{"Tab1",#N/A,FALSE,"P";"Tab2",#N/A,FALSE,"P"}</definedName>
    <definedName name="kk" localSheetId="7" hidden="1">{"Tab1",#N/A,FALSE,"P";"Tab2",#N/A,FALSE,"P"}</definedName>
    <definedName name="kk" localSheetId="10" hidden="1">{"Tab1",#N/A,FALSE,"P";"Tab2",#N/A,FALSE,"P"}</definedName>
    <definedName name="kk" localSheetId="38" hidden="1">{"Tab1",#N/A,FALSE,"P";"Tab2",#N/A,FALSE,"P"}</definedName>
    <definedName name="kk" localSheetId="25" hidden="1">{"Tab1",#N/A,FALSE,"P";"Tab2",#N/A,FALSE,"P"}</definedName>
    <definedName name="kk" localSheetId="28" hidden="1">{"Tab1",#N/A,FALSE,"P";"Tab2",#N/A,FALSE,"P"}</definedName>
    <definedName name="kk" localSheetId="30" hidden="1">{"Tab1",#N/A,FALSE,"P";"Tab2",#N/A,FALSE,"P"}</definedName>
    <definedName name="kk" localSheetId="31" hidden="1">{"Tab1",#N/A,FALSE,"P";"Tab2",#N/A,FALSE,"P"}</definedName>
    <definedName name="kk" localSheetId="32" hidden="1">{"Tab1",#N/A,FALSE,"P";"Tab2",#N/A,FALSE,"P"}</definedName>
    <definedName name="kk" localSheetId="33" hidden="1">{"Tab1",#N/A,FALSE,"P";"Tab2",#N/A,FALSE,"P"}</definedName>
    <definedName name="kk" localSheetId="34" hidden="1">{"Tab1",#N/A,FALSE,"P";"Tab2",#N/A,FALSE,"P"}</definedName>
    <definedName name="kk" localSheetId="35" hidden="1">{"Tab1",#N/A,FALSE,"P";"Tab2",#N/A,FALSE,"P"}</definedName>
    <definedName name="kk" localSheetId="36" hidden="1">{"Tab1",#N/A,FALSE,"P";"Tab2",#N/A,FALSE,"P"}</definedName>
    <definedName name="kk" localSheetId="37" hidden="1">{"Tab1",#N/A,FALSE,"P";"Tab2",#N/A,FALSE,"P"}</definedName>
    <definedName name="kk" localSheetId="39" hidden="1">{"Tab1",#N/A,FALSE,"P";"Tab2",#N/A,FALSE,"P"}</definedName>
    <definedName name="kk" localSheetId="40" hidden="1">{"Tab1",#N/A,FALSE,"P";"Tab2",#N/A,FALSE,"P"}</definedName>
    <definedName name="kk" localSheetId="41" hidden="1">{"Tab1",#N/A,FALSE,"P";"Tab2",#N/A,FALSE,"P"}</definedName>
    <definedName name="kk" localSheetId="46" hidden="1">{"Tab1",#N/A,FALSE,"P";"Tab2",#N/A,FALSE,"P"}</definedName>
    <definedName name="kk" localSheetId="47" hidden="1">{"Tab1",#N/A,FALSE,"P";"Tab2",#N/A,FALSE,"P"}</definedName>
    <definedName name="kk" localSheetId="48" hidden="1">{"Tab1",#N/A,FALSE,"P";"Tab2",#N/A,FALSE,"P"}</definedName>
    <definedName name="kk" localSheetId="49" hidden="1">{"Tab1",#N/A,FALSE,"P";"Tab2",#N/A,FALSE,"P"}</definedName>
    <definedName name="kk" localSheetId="50" hidden="1">{"Tab1",#N/A,FALSE,"P";"Tab2",#N/A,FALSE,"P"}</definedName>
    <definedName name="kk" localSheetId="51" hidden="1">{"Tab1",#N/A,FALSE,"P";"Tab2",#N/A,FALSE,"P"}</definedName>
    <definedName name="kk" localSheetId="52" hidden="1">{"Tab1",#N/A,FALSE,"P";"Tab2",#N/A,FALSE,"P"}</definedName>
    <definedName name="kk" localSheetId="53" hidden="1">{"Tab1",#N/A,FALSE,"P";"Tab2",#N/A,FALSE,"P"}</definedName>
    <definedName name="kk" localSheetId="64" hidden="1">{"Tab1",#N/A,FALSE,"P";"Tab2",#N/A,FALSE,"P"}</definedName>
    <definedName name="kk" localSheetId="65" hidden="1">{"Tab1",#N/A,FALSE,"P";"Tab2",#N/A,FALSE,"P"}</definedName>
    <definedName name="kk" localSheetId="66" hidden="1">{"Tab1",#N/A,FALSE,"P";"Tab2",#N/A,FALSE,"P"}</definedName>
    <definedName name="kk" hidden="1">{"Tab1",#N/A,FALSE,"P";"Tab2",#N/A,FALSE,"P"}</definedName>
    <definedName name="kkk" localSheetId="67" hidden="1">{"Tab1",#N/A,FALSE,"P";"Tab2",#N/A,FALSE,"P"}</definedName>
    <definedName name="kkk" localSheetId="68" hidden="1">{"Tab1",#N/A,FALSE,"P";"Tab2",#N/A,FALSE,"P"}</definedName>
    <definedName name="kkk" localSheetId="69" hidden="1">{"Tab1",#N/A,FALSE,"P";"Tab2",#N/A,FALSE,"P"}</definedName>
    <definedName name="kkk" localSheetId="70" hidden="1">{"Tab1",#N/A,FALSE,"P";"Tab2",#N/A,FALSE,"P"}</definedName>
    <definedName name="kkk" localSheetId="72" hidden="1">{"Tab1",#N/A,FALSE,"P";"Tab2",#N/A,FALSE,"P"}</definedName>
    <definedName name="kkk" localSheetId="73" hidden="1">{"Tab1",#N/A,FALSE,"P";"Tab2",#N/A,FALSE,"P"}</definedName>
    <definedName name="kkk" localSheetId="74" hidden="1">{"Tab1",#N/A,FALSE,"P";"Tab2",#N/A,FALSE,"P"}</definedName>
    <definedName name="kkk" localSheetId="11" hidden="1">{"Tab1",#N/A,FALSE,"P";"Tab2",#N/A,FALSE,"P"}</definedName>
    <definedName name="kkk" localSheetId="12" hidden="1">{#N/A,#N/A,FALSE,"CONTENTS";#N/A,#N/A,FALSE,"BOP";#N/A,#N/A,FALSE,"EXP";#N/A,#N/A,FALSE,"EXPG";#N/A,#N/A,FALSE,"EXPP";#N/A,#N/A,FALSE,"IMP";#N/A,#N/A,FALSE,"TOT";#N/A,#N/A,FALSE,"SERV";#N/A,#N/A,FALSE,"TRAN";#N/A,#N/A,FALSE,"DEBT"}</definedName>
    <definedName name="kkk" localSheetId="13" hidden="1">{"Tab1",#N/A,FALSE,"P";"Tab2",#N/A,FALSE,"P"}</definedName>
    <definedName name="kkk" localSheetId="23" hidden="1">{"Tab1",#N/A,FALSE,"P";"Tab2",#N/A,FALSE,"P"}</definedName>
    <definedName name="kkk" localSheetId="24" hidden="1">{"Tab1",#N/A,FALSE,"P";"Tab2",#N/A,FALSE,"P"}</definedName>
    <definedName name="kkk" localSheetId="26" hidden="1">{"Tab1",#N/A,FALSE,"P";"Tab2",#N/A,FALSE,"P"}</definedName>
    <definedName name="kkk" localSheetId="27" hidden="1">{"Tab1",#N/A,FALSE,"P";"Tab2",#N/A,FALSE,"P"}</definedName>
    <definedName name="kkk" localSheetId="42" hidden="1">{"Tab1",#N/A,FALSE,"P";"Tab2",#N/A,FALSE,"P"}</definedName>
    <definedName name="kkk" localSheetId="6" hidden="1">{"Tab1",#N/A,FALSE,"P";"Tab2",#N/A,FALSE,"P"}</definedName>
    <definedName name="kkk" localSheetId="7" hidden="1">{"Tab1",#N/A,FALSE,"P";"Tab2",#N/A,FALSE,"P"}</definedName>
    <definedName name="kkk" localSheetId="10" hidden="1">{"Tab1",#N/A,FALSE,"P";"Tab2",#N/A,FALSE,"P"}</definedName>
    <definedName name="kkk" localSheetId="38" hidden="1">{"Tab1",#N/A,FALSE,"P";"Tab2",#N/A,FALSE,"P"}</definedName>
    <definedName name="kkk" localSheetId="25" hidden="1">{"Tab1",#N/A,FALSE,"P";"Tab2",#N/A,FALSE,"P"}</definedName>
    <definedName name="kkk" localSheetId="28" hidden="1">{"Tab1",#N/A,FALSE,"P";"Tab2",#N/A,FALSE,"P"}</definedName>
    <definedName name="kkk" localSheetId="30" hidden="1">{"Tab1",#N/A,FALSE,"P";"Tab2",#N/A,FALSE,"P"}</definedName>
    <definedName name="kkk" localSheetId="31" hidden="1">{"Tab1",#N/A,FALSE,"P";"Tab2",#N/A,FALSE,"P"}</definedName>
    <definedName name="kkk" localSheetId="32" hidden="1">{"Tab1",#N/A,FALSE,"P";"Tab2",#N/A,FALSE,"P"}</definedName>
    <definedName name="kkk" localSheetId="33" hidden="1">{"Tab1",#N/A,FALSE,"P";"Tab2",#N/A,FALSE,"P"}</definedName>
    <definedName name="kkk" localSheetId="34" hidden="1">{"Tab1",#N/A,FALSE,"P";"Tab2",#N/A,FALSE,"P"}</definedName>
    <definedName name="kkk" localSheetId="35" hidden="1">{"Tab1",#N/A,FALSE,"P";"Tab2",#N/A,FALSE,"P"}</definedName>
    <definedName name="kkk" localSheetId="36" hidden="1">{"Tab1",#N/A,FALSE,"P";"Tab2",#N/A,FALSE,"P"}</definedName>
    <definedName name="kkk" localSheetId="37" hidden="1">{"Tab1",#N/A,FALSE,"P";"Tab2",#N/A,FALSE,"P"}</definedName>
    <definedName name="kkk" localSheetId="39" hidden="1">{"Tab1",#N/A,FALSE,"P";"Tab2",#N/A,FALSE,"P"}</definedName>
    <definedName name="kkk" localSheetId="40" hidden="1">{"Tab1",#N/A,FALSE,"P";"Tab2",#N/A,FALSE,"P"}</definedName>
    <definedName name="kkk" localSheetId="41" hidden="1">{"Tab1",#N/A,FALSE,"P";"Tab2",#N/A,FALSE,"P"}</definedName>
    <definedName name="kkk" localSheetId="46" hidden="1">{"Tab1",#N/A,FALSE,"P";"Tab2",#N/A,FALSE,"P"}</definedName>
    <definedName name="kkk" localSheetId="47" hidden="1">{"Tab1",#N/A,FALSE,"P";"Tab2",#N/A,FALSE,"P"}</definedName>
    <definedName name="kkk" localSheetId="48" hidden="1">{"Tab1",#N/A,FALSE,"P";"Tab2",#N/A,FALSE,"P"}</definedName>
    <definedName name="kkk" localSheetId="49" hidden="1">{"Tab1",#N/A,FALSE,"P";"Tab2",#N/A,FALSE,"P"}</definedName>
    <definedName name="kkk" localSheetId="50" hidden="1">{"Tab1",#N/A,FALSE,"P";"Tab2",#N/A,FALSE,"P"}</definedName>
    <definedName name="kkk" localSheetId="51" hidden="1">{"Tab1",#N/A,FALSE,"P";"Tab2",#N/A,FALSE,"P"}</definedName>
    <definedName name="kkk" localSheetId="52" hidden="1">{"Tab1",#N/A,FALSE,"P";"Tab2",#N/A,FALSE,"P"}</definedName>
    <definedName name="kkk" localSheetId="53" hidden="1">{"Tab1",#N/A,FALSE,"P";"Tab2",#N/A,FALSE,"P"}</definedName>
    <definedName name="kkk" localSheetId="64" hidden="1">{"Tab1",#N/A,FALSE,"P";"Tab2",#N/A,FALSE,"P"}</definedName>
    <definedName name="kkk" localSheetId="65" hidden="1">{"Tab1",#N/A,FALSE,"P";"Tab2",#N/A,FALSE,"P"}</definedName>
    <definedName name="kkk" localSheetId="66" hidden="1">{"Tab1",#N/A,FALSE,"P";"Tab2",#N/A,FALSE,"P"}</definedName>
    <definedName name="kkk" hidden="1">{"Tab1",#N/A,FALSE,"P";"Tab2",#N/A,FALSE,"P"}</definedName>
    <definedName name="kkkk" localSheetId="67" hidden="1">[142]M!#REF!</definedName>
    <definedName name="kkkk" localSheetId="68" hidden="1">[142]M!#REF!</definedName>
    <definedName name="kkkk" localSheetId="69" hidden="1">[142]M!#REF!</definedName>
    <definedName name="kkkk" localSheetId="70" hidden="1">[142]M!#REF!</definedName>
    <definedName name="kkkk" localSheetId="72" hidden="1">[142]M!#REF!</definedName>
    <definedName name="kkkk" localSheetId="73" hidden="1">[142]M!#REF!</definedName>
    <definedName name="kkkk" localSheetId="74" hidden="1">[142]M!#REF!</definedName>
    <definedName name="kkkk" localSheetId="11" hidden="1">#REF!</definedName>
    <definedName name="kkkk" localSheetId="12">#N/A</definedName>
    <definedName name="kkkk" localSheetId="23" hidden="1">#REF!</definedName>
    <definedName name="kkkk" localSheetId="24" hidden="1">#REF!</definedName>
    <definedName name="kkkk" localSheetId="26" hidden="1">#REF!</definedName>
    <definedName name="kkkk" localSheetId="10" hidden="1">#REF!</definedName>
    <definedName name="kkkk" localSheetId="38" hidden="1">#REF!</definedName>
    <definedName name="kkkk" localSheetId="25" hidden="1">#REF!</definedName>
    <definedName name="kkkk" localSheetId="30" hidden="1">[142]M!#REF!</definedName>
    <definedName name="kkkk" localSheetId="39" hidden="1">#REF!</definedName>
    <definedName name="kkkk" localSheetId="46" hidden="1">[142]M!#REF!</definedName>
    <definedName name="kkkk" localSheetId="51" hidden="1">#REF!</definedName>
    <definedName name="kkkk" localSheetId="52" hidden="1">#REF!</definedName>
    <definedName name="kkkk" localSheetId="65" hidden="1">[142]M!#REF!</definedName>
    <definedName name="kkkk" localSheetId="66" hidden="1">[142]M!#REF!</definedName>
    <definedName name="kkkk" hidden="1">#REF!</definedName>
    <definedName name="kkkkk" localSheetId="67" hidden="1">'[143]J(Priv.Cap)'!#REF!</definedName>
    <definedName name="kkkkk" localSheetId="68" hidden="1">'[143]J(Priv.Cap)'!#REF!</definedName>
    <definedName name="kkkkk" localSheetId="69" hidden="1">'[143]J(Priv.Cap)'!#REF!</definedName>
    <definedName name="kkkkk" localSheetId="70" hidden="1">'[143]J(Priv.Cap)'!#REF!</definedName>
    <definedName name="kkkkk" localSheetId="72" hidden="1">'[143]J(Priv.Cap)'!#REF!</definedName>
    <definedName name="kkkkk" localSheetId="73" hidden="1">'[143]J(Priv.Cap)'!#REF!</definedName>
    <definedName name="kkkkk" localSheetId="74" hidden="1">'[143]J(Priv.Cap)'!#REF!</definedName>
    <definedName name="kkkkk" localSheetId="11" hidden="1">#REF!</definedName>
    <definedName name="kkkkk" localSheetId="12" hidden="1">#REF!</definedName>
    <definedName name="kkkkk" localSheetId="23" hidden="1">#REF!</definedName>
    <definedName name="kkkkk" localSheetId="24" hidden="1">#REF!</definedName>
    <definedName name="kkkkk" localSheetId="26" hidden="1">#REF!</definedName>
    <definedName name="kkkkk" localSheetId="10" hidden="1">#REF!</definedName>
    <definedName name="kkkkk" localSheetId="38" hidden="1">#REF!</definedName>
    <definedName name="kkkkk" localSheetId="25" hidden="1">#REF!</definedName>
    <definedName name="kkkkk" localSheetId="30" hidden="1">'[143]J(Priv.Cap)'!#REF!</definedName>
    <definedName name="kkkkk" localSheetId="39" hidden="1">#REF!</definedName>
    <definedName name="kkkkk" localSheetId="46" hidden="1">'[143]J(Priv.Cap)'!#REF!</definedName>
    <definedName name="kkkkk" localSheetId="51" hidden="1">#REF!</definedName>
    <definedName name="kkkkk" localSheetId="52" hidden="1">#REF!</definedName>
    <definedName name="kkkkk" localSheetId="65" hidden="1">'[143]J(Priv.Cap)'!#REF!</definedName>
    <definedName name="kkkkk" localSheetId="66" hidden="1">'[143]J(Priv.Cap)'!#REF!</definedName>
    <definedName name="kkkkk" hidden="1">#REF!</definedName>
    <definedName name="kkkkkkkk" localSheetId="67" hidden="1">{"Riqfin97",#N/A,FALSE,"Tran";"Riqfinpro",#N/A,FALSE,"Tran"}</definedName>
    <definedName name="kkkkkkkk" localSheetId="68" hidden="1">{"Riqfin97",#N/A,FALSE,"Tran";"Riqfinpro",#N/A,FALSE,"Tran"}</definedName>
    <definedName name="kkkkkkkk" localSheetId="69" hidden="1">{"Riqfin97",#N/A,FALSE,"Tran";"Riqfinpro",#N/A,FALSE,"Tran"}</definedName>
    <definedName name="kkkkkkkk" localSheetId="70" hidden="1">{"Riqfin97",#N/A,FALSE,"Tran";"Riqfinpro",#N/A,FALSE,"Tran"}</definedName>
    <definedName name="kkkkkkkk" localSheetId="72" hidden="1">{"Riqfin97",#N/A,FALSE,"Tran";"Riqfinpro",#N/A,FALSE,"Tran"}</definedName>
    <definedName name="kkkkkkkk" localSheetId="73" hidden="1">{"Riqfin97",#N/A,FALSE,"Tran";"Riqfinpro",#N/A,FALSE,"Tran"}</definedName>
    <definedName name="kkkkkkkk" localSheetId="74" hidden="1">{"Riqfin97",#N/A,FALSE,"Tran";"Riqfinpro",#N/A,FALSE,"Tran"}</definedName>
    <definedName name="kkkkkkkk" localSheetId="11" hidden="1">{"Riqfin97",#N/A,FALSE,"Tran";"Riqfinpro",#N/A,FALSE,"Tran"}</definedName>
    <definedName name="kkkkkkkk" localSheetId="12" hidden="1">{"Riqfin97",#N/A,FALSE,"Tran";"Riqfinpro",#N/A,FALSE,"Tran"}</definedName>
    <definedName name="kkkkkkkk" localSheetId="13" hidden="1">{"Riqfin97",#N/A,FALSE,"Tran";"Riqfinpro",#N/A,FALSE,"Tran"}</definedName>
    <definedName name="kkkkkkkk" localSheetId="23" hidden="1">{"Riqfin97",#N/A,FALSE,"Tran";"Riqfinpro",#N/A,FALSE,"Tran"}</definedName>
    <definedName name="kkkkkkkk" localSheetId="24" hidden="1">{"Riqfin97",#N/A,FALSE,"Tran";"Riqfinpro",#N/A,FALSE,"Tran"}</definedName>
    <definedName name="kkkkkkkk" localSheetId="26" hidden="1">{"Riqfin97",#N/A,FALSE,"Tran";"Riqfinpro",#N/A,FALSE,"Tran"}</definedName>
    <definedName name="kkkkkkkk" localSheetId="27" hidden="1">{"Riqfin97",#N/A,FALSE,"Tran";"Riqfinpro",#N/A,FALSE,"Tran"}</definedName>
    <definedName name="kkkkkkkk" localSheetId="42" hidden="1">{"Riqfin97",#N/A,FALSE,"Tran";"Riqfinpro",#N/A,FALSE,"Tran"}</definedName>
    <definedName name="kkkkkkkk" localSheetId="6" hidden="1">{"Riqfin97",#N/A,FALSE,"Tran";"Riqfinpro",#N/A,FALSE,"Tran"}</definedName>
    <definedName name="kkkkkkkk" localSheetId="7" hidden="1">{"Riqfin97",#N/A,FALSE,"Tran";"Riqfinpro",#N/A,FALSE,"Tran"}</definedName>
    <definedName name="kkkkkkkk" localSheetId="10" hidden="1">{"Riqfin97",#N/A,FALSE,"Tran";"Riqfinpro",#N/A,FALSE,"Tran"}</definedName>
    <definedName name="kkkkkkkk" localSheetId="38" hidden="1">{"Riqfin97",#N/A,FALSE,"Tran";"Riqfinpro",#N/A,FALSE,"Tran"}</definedName>
    <definedName name="kkkkkkkk" localSheetId="25" hidden="1">{"Riqfin97",#N/A,FALSE,"Tran";"Riqfinpro",#N/A,FALSE,"Tran"}</definedName>
    <definedName name="kkkkkkkk" localSheetId="28" hidden="1">{"Riqfin97",#N/A,FALSE,"Tran";"Riqfinpro",#N/A,FALSE,"Tran"}</definedName>
    <definedName name="kkkkkkkk" localSheetId="30" hidden="1">{"Riqfin97",#N/A,FALSE,"Tran";"Riqfinpro",#N/A,FALSE,"Tran"}</definedName>
    <definedName name="kkkkkkkk" localSheetId="31" hidden="1">{"Riqfin97",#N/A,FALSE,"Tran";"Riqfinpro",#N/A,FALSE,"Tran"}</definedName>
    <definedName name="kkkkkkkk" localSheetId="32" hidden="1">{"Riqfin97",#N/A,FALSE,"Tran";"Riqfinpro",#N/A,FALSE,"Tran"}</definedName>
    <definedName name="kkkkkkkk" localSheetId="33" hidden="1">{"Riqfin97",#N/A,FALSE,"Tran";"Riqfinpro",#N/A,FALSE,"Tran"}</definedName>
    <definedName name="kkkkkkkk" localSheetId="34" hidden="1">{"Riqfin97",#N/A,FALSE,"Tran";"Riqfinpro",#N/A,FALSE,"Tran"}</definedName>
    <definedName name="kkkkkkkk" localSheetId="35" hidden="1">{"Riqfin97",#N/A,FALSE,"Tran";"Riqfinpro",#N/A,FALSE,"Tran"}</definedName>
    <definedName name="kkkkkkkk" localSheetId="36" hidden="1">{"Riqfin97",#N/A,FALSE,"Tran";"Riqfinpro",#N/A,FALSE,"Tran"}</definedName>
    <definedName name="kkkkkkkk" localSheetId="37" hidden="1">{"Riqfin97",#N/A,FALSE,"Tran";"Riqfinpro",#N/A,FALSE,"Tran"}</definedName>
    <definedName name="kkkkkkkk" localSheetId="39" hidden="1">{"Riqfin97",#N/A,FALSE,"Tran";"Riqfinpro",#N/A,FALSE,"Tran"}</definedName>
    <definedName name="kkkkkkkk" localSheetId="40" hidden="1">{"Riqfin97",#N/A,FALSE,"Tran";"Riqfinpro",#N/A,FALSE,"Tran"}</definedName>
    <definedName name="kkkkkkkk" localSheetId="41" hidden="1">{"Riqfin97",#N/A,FALSE,"Tran";"Riqfinpro",#N/A,FALSE,"Tran"}</definedName>
    <definedName name="kkkkkkkk" localSheetId="46" hidden="1">{"Riqfin97",#N/A,FALSE,"Tran";"Riqfinpro",#N/A,FALSE,"Tran"}</definedName>
    <definedName name="kkkkkkkk" localSheetId="47" hidden="1">{"Riqfin97",#N/A,FALSE,"Tran";"Riqfinpro",#N/A,FALSE,"Tran"}</definedName>
    <definedName name="kkkkkkkk" localSheetId="48" hidden="1">{"Riqfin97",#N/A,FALSE,"Tran";"Riqfinpro",#N/A,FALSE,"Tran"}</definedName>
    <definedName name="kkkkkkkk" localSheetId="49" hidden="1">{"Riqfin97",#N/A,FALSE,"Tran";"Riqfinpro",#N/A,FALSE,"Tran"}</definedName>
    <definedName name="kkkkkkkk" localSheetId="50" hidden="1">{"Riqfin97",#N/A,FALSE,"Tran";"Riqfinpro",#N/A,FALSE,"Tran"}</definedName>
    <definedName name="kkkkkkkk" localSheetId="51" hidden="1">{"Riqfin97",#N/A,FALSE,"Tran";"Riqfinpro",#N/A,FALSE,"Tran"}</definedName>
    <definedName name="kkkkkkkk" localSheetId="52" hidden="1">{"Riqfin97",#N/A,FALSE,"Tran";"Riqfinpro",#N/A,FALSE,"Tran"}</definedName>
    <definedName name="kkkkkkkk" localSheetId="53" hidden="1">{"Riqfin97",#N/A,FALSE,"Tran";"Riqfinpro",#N/A,FALSE,"Tran"}</definedName>
    <definedName name="kkkkkkkk" localSheetId="64" hidden="1">{"Riqfin97",#N/A,FALSE,"Tran";"Riqfinpro",#N/A,FALSE,"Tran"}</definedName>
    <definedName name="kkkkkkkk" localSheetId="65" hidden="1">{"Riqfin97",#N/A,FALSE,"Tran";"Riqfinpro",#N/A,FALSE,"Tran"}</definedName>
    <definedName name="kkkkkkkk" localSheetId="66" hidden="1">{"Riqfin97",#N/A,FALSE,"Tran";"Riqfinpro",#N/A,FALSE,"Tran"}</definedName>
    <definedName name="kkkkkkkk" hidden="1">{"Riqfin97",#N/A,FALSE,"Tran";"Riqfinpro",#N/A,FALSE,"Tran"}</definedName>
    <definedName name="KWD" localSheetId="67">#REF!</definedName>
    <definedName name="KWD" localSheetId="68">#REF!</definedName>
    <definedName name="KWD" localSheetId="69">#REF!</definedName>
    <definedName name="KWD" localSheetId="70">#REF!</definedName>
    <definedName name="KWD" localSheetId="72">#REF!</definedName>
    <definedName name="KWD" localSheetId="73">#REF!</definedName>
    <definedName name="KWD" localSheetId="74">#REF!</definedName>
    <definedName name="KWD" localSheetId="11">#REF!</definedName>
    <definedName name="KWD" localSheetId="10">#REF!</definedName>
    <definedName name="KWD" localSheetId="38">#REF!</definedName>
    <definedName name="KWD" localSheetId="39">#REF!</definedName>
    <definedName name="KWD" localSheetId="40">#REF!</definedName>
    <definedName name="KWD" localSheetId="41">#REF!</definedName>
    <definedName name="KWD" localSheetId="46">#REF!</definedName>
    <definedName name="KWD" localSheetId="52">#REF!</definedName>
    <definedName name="KWD" localSheetId="64">#REF!</definedName>
    <definedName name="KWD" localSheetId="65">#REF!</definedName>
    <definedName name="KWD" localSheetId="66">#REF!</definedName>
    <definedName name="KWD">#REF!</definedName>
    <definedName name="kykiyu" localSheetId="67" hidden="1">'[108]Fax a enviar'!#REF!</definedName>
    <definedName name="kykiyu" localSheetId="68" hidden="1">'[108]Fax a enviar'!#REF!</definedName>
    <definedName name="kykiyu" localSheetId="69" hidden="1">'[108]Fax a enviar'!#REF!</definedName>
    <definedName name="kykiyu" localSheetId="70" hidden="1">'[108]Fax a enviar'!#REF!</definedName>
    <definedName name="kykiyu" localSheetId="72" hidden="1">'[108]Fax a enviar'!#REF!</definedName>
    <definedName name="kykiyu" localSheetId="73" hidden="1">'[108]Fax a enviar'!#REF!</definedName>
    <definedName name="kykiyu" localSheetId="74" hidden="1">'[108]Fax a enviar'!#REF!</definedName>
    <definedName name="kykiyu" localSheetId="11" hidden="1">#REF!</definedName>
    <definedName name="kykiyu" localSheetId="12" hidden="1">#REF!</definedName>
    <definedName name="kykiyu" localSheetId="13" hidden="1">#REF!</definedName>
    <definedName name="kykiyu" localSheetId="23" hidden="1">#REF!</definedName>
    <definedName name="kykiyu" localSheetId="24" hidden="1">#REF!</definedName>
    <definedName name="kykiyu" localSheetId="26" hidden="1">#REF!</definedName>
    <definedName name="kykiyu" localSheetId="10" hidden="1">#REF!</definedName>
    <definedName name="kykiyu" localSheetId="38" hidden="1">#REF!</definedName>
    <definedName name="kykiyu" localSheetId="25" hidden="1">#REF!</definedName>
    <definedName name="kykiyu" localSheetId="30" hidden="1">'[108]Fax a enviar'!#REF!</definedName>
    <definedName name="kykiyu" localSheetId="39" hidden="1">#REF!</definedName>
    <definedName name="kykiyu" localSheetId="40" hidden="1">'[108]Fax a enviar'!#REF!</definedName>
    <definedName name="kykiyu" localSheetId="41" hidden="1">'[108]Fax a enviar'!#REF!</definedName>
    <definedName name="kykiyu" localSheetId="46" hidden="1">'[108]Fax a enviar'!#REF!</definedName>
    <definedName name="kykiyu" localSheetId="51" hidden="1">#REF!</definedName>
    <definedName name="kykiyu" localSheetId="52" hidden="1">#REF!</definedName>
    <definedName name="kykiyu" localSheetId="64" hidden="1">'[108]Fax a enviar'!#REF!</definedName>
    <definedName name="kykiyu" localSheetId="65" hidden="1">'[108]Fax a enviar'!#REF!</definedName>
    <definedName name="kykiyu" localSheetId="66" hidden="1">'[108]Fax a enviar'!#REF!</definedName>
    <definedName name="kykiyu" hidden="1">#REF!</definedName>
    <definedName name="L" localSheetId="11">#REF!</definedName>
    <definedName name="L" localSheetId="12">#REF!</definedName>
    <definedName name="L" localSheetId="13">#REF!</definedName>
    <definedName name="L" localSheetId="10">#REF!</definedName>
    <definedName name="L" localSheetId="38">#REF!</definedName>
    <definedName name="L" localSheetId="39">#REF!</definedName>
    <definedName name="L" localSheetId="40">[130]DA!#REF!</definedName>
    <definedName name="L" localSheetId="41">[130]DA!#REF!</definedName>
    <definedName name="L" localSheetId="46">[130]DA!#REF!</definedName>
    <definedName name="L" localSheetId="51">#REF!</definedName>
    <definedName name="L" localSheetId="52">[130]DA!#REF!</definedName>
    <definedName name="L" localSheetId="64">[130]DA!#REF!</definedName>
    <definedName name="L" localSheetId="66">[130]DA!#REF!</definedName>
    <definedName name="L">#REF!</definedName>
    <definedName name="L_">#N/A</definedName>
    <definedName name="LastOpenedWorkSheet" localSheetId="67">#REF!</definedName>
    <definedName name="LastOpenedWorkSheet" localSheetId="68">#REF!</definedName>
    <definedName name="LastOpenedWorkSheet" localSheetId="69">#REF!</definedName>
    <definedName name="LastOpenedWorkSheet" localSheetId="70">#REF!</definedName>
    <definedName name="LastOpenedWorkSheet" localSheetId="72">#REF!</definedName>
    <definedName name="LastOpenedWorkSheet" localSheetId="73">#REF!</definedName>
    <definedName name="LastOpenedWorkSheet" localSheetId="74">#REF!</definedName>
    <definedName name="LastOpenedWorkSheet" localSheetId="11">#REF!</definedName>
    <definedName name="LastOpenedWorkSheet" localSheetId="12">#REF!</definedName>
    <definedName name="LastOpenedWorkSheet" localSheetId="13">#REF!</definedName>
    <definedName name="LastOpenedWorkSheet" localSheetId="23">#REF!</definedName>
    <definedName name="LastOpenedWorkSheet" localSheetId="24">#REF!</definedName>
    <definedName name="LastOpenedWorkSheet" localSheetId="26">#REF!</definedName>
    <definedName name="LastOpenedWorkSheet" localSheetId="27">#REF!</definedName>
    <definedName name="LastOpenedWorkSheet" localSheetId="42">#REF!</definedName>
    <definedName name="LastOpenedWorkSheet" localSheetId="10">#REF!</definedName>
    <definedName name="LastOpenedWorkSheet" localSheetId="38">#REF!</definedName>
    <definedName name="LastOpenedWorkSheet" localSheetId="25">#REF!</definedName>
    <definedName name="LastOpenedWorkSheet" localSheetId="30">#REF!</definedName>
    <definedName name="LastOpenedWorkSheet" localSheetId="31">#REF!</definedName>
    <definedName name="LastOpenedWorkSheet" localSheetId="34">#REF!</definedName>
    <definedName name="LastOpenedWorkSheet" localSheetId="36">#REF!</definedName>
    <definedName name="LastOpenedWorkSheet" localSheetId="37">#REF!</definedName>
    <definedName name="LastOpenedWorkSheet" localSheetId="39">#REF!</definedName>
    <definedName name="LastOpenedWorkSheet" localSheetId="40">#REF!</definedName>
    <definedName name="LastOpenedWorkSheet" localSheetId="41">#REF!</definedName>
    <definedName name="LastOpenedWorkSheet" localSheetId="46">#REF!</definedName>
    <definedName name="LastOpenedWorkSheet" localSheetId="47">#REF!</definedName>
    <definedName name="LastOpenedWorkSheet" localSheetId="48">#REF!</definedName>
    <definedName name="LastOpenedWorkSheet" localSheetId="49">#REF!</definedName>
    <definedName name="LastOpenedWorkSheet" localSheetId="52">#REF!</definedName>
    <definedName name="LastOpenedWorkSheet" localSheetId="53">#REF!</definedName>
    <definedName name="LastOpenedWorkSheet" localSheetId="64">#REF!</definedName>
    <definedName name="LastOpenedWorkSheet" localSheetId="65">#REF!</definedName>
    <definedName name="LastOpenedWorkSheet" localSheetId="66">#REF!</definedName>
    <definedName name="LastOpenedWorkSheet">#REF!</definedName>
    <definedName name="LastRefreshed" localSheetId="67">#REF!</definedName>
    <definedName name="LastRefreshed" localSheetId="68">#REF!</definedName>
    <definedName name="LastRefreshed" localSheetId="69">#REF!</definedName>
    <definedName name="LastRefreshed" localSheetId="70">#REF!</definedName>
    <definedName name="LastRefreshed" localSheetId="72">#REF!</definedName>
    <definedName name="LastRefreshed" localSheetId="73">#REF!</definedName>
    <definedName name="LastRefreshed" localSheetId="74">#REF!</definedName>
    <definedName name="LastRefreshed" localSheetId="11">#REF!</definedName>
    <definedName name="LastRefreshed" localSheetId="12">#REF!</definedName>
    <definedName name="LastRefreshed" localSheetId="13">#REF!</definedName>
    <definedName name="LastRefreshed" localSheetId="23">#REF!</definedName>
    <definedName name="LastRefreshed" localSheetId="26">#REF!</definedName>
    <definedName name="LastRefreshed" localSheetId="27">#REF!</definedName>
    <definedName name="LastRefreshed" localSheetId="10">#REF!</definedName>
    <definedName name="LastRefreshed" localSheetId="38">#REF!</definedName>
    <definedName name="LastRefreshed" localSheetId="25">#REF!</definedName>
    <definedName name="LastRefreshed" localSheetId="30">#REF!</definedName>
    <definedName name="LastRefreshed" localSheetId="31">#REF!</definedName>
    <definedName name="LastRefreshed" localSheetId="36">#REF!</definedName>
    <definedName name="LastRefreshed" localSheetId="37">#REF!</definedName>
    <definedName name="LastRefreshed" localSheetId="39">#REF!</definedName>
    <definedName name="LastRefreshed" localSheetId="40">#REF!</definedName>
    <definedName name="LastRefreshed" localSheetId="41">#REF!</definedName>
    <definedName name="LastRefreshed" localSheetId="46">#REF!</definedName>
    <definedName name="LastRefreshed" localSheetId="47">#REF!</definedName>
    <definedName name="LastRefreshed" localSheetId="48">#REF!</definedName>
    <definedName name="LastRefreshed" localSheetId="49">#REF!</definedName>
    <definedName name="LastRefreshed" localSheetId="52">#REF!</definedName>
    <definedName name="LastRefreshed" localSheetId="53">#REF!</definedName>
    <definedName name="LastRefreshed" localSheetId="64">#REF!</definedName>
    <definedName name="LastRefreshed" localSheetId="65">#REF!</definedName>
    <definedName name="LastRefreshed">#REF!</definedName>
    <definedName name="LD" localSheetId="67">#REF!</definedName>
    <definedName name="LD" localSheetId="68">#REF!</definedName>
    <definedName name="LD" localSheetId="69">#REF!</definedName>
    <definedName name="LD" localSheetId="70">#REF!</definedName>
    <definedName name="LD" localSheetId="72">#REF!</definedName>
    <definedName name="LD" localSheetId="73">#REF!</definedName>
    <definedName name="LD" localSheetId="74">#REF!</definedName>
    <definedName name="LD" localSheetId="11">#REF!</definedName>
    <definedName name="LD" localSheetId="12">#REF!</definedName>
    <definedName name="LD" localSheetId="23">#REF!</definedName>
    <definedName name="LD" localSheetId="26">#REF!</definedName>
    <definedName name="LD" localSheetId="27">#REF!</definedName>
    <definedName name="LD" localSheetId="10">#REF!</definedName>
    <definedName name="LD" localSheetId="38">#REF!</definedName>
    <definedName name="LD" localSheetId="25">#REF!</definedName>
    <definedName name="LD" localSheetId="30">#REF!</definedName>
    <definedName name="LD" localSheetId="31">#REF!</definedName>
    <definedName name="LD" localSheetId="36">#REF!</definedName>
    <definedName name="LD" localSheetId="37">#REF!</definedName>
    <definedName name="LD" localSheetId="39">#REF!</definedName>
    <definedName name="LD" localSheetId="40">#REF!</definedName>
    <definedName name="LD" localSheetId="41">#REF!</definedName>
    <definedName name="LD" localSheetId="46">#REF!</definedName>
    <definedName name="LD" localSheetId="47">#REF!</definedName>
    <definedName name="LD" localSheetId="48">#REF!</definedName>
    <definedName name="LD" localSheetId="49">#REF!</definedName>
    <definedName name="LD" localSheetId="52">#REF!</definedName>
    <definedName name="LD" localSheetId="53">#REF!</definedName>
    <definedName name="LD" localSheetId="64">#REF!</definedName>
    <definedName name="LD" localSheetId="65">#REF!</definedName>
    <definedName name="LD">#REF!</definedName>
    <definedName name="LD1A" localSheetId="67">#REF!</definedName>
    <definedName name="LD1A" localSheetId="68">#REF!</definedName>
    <definedName name="LD1A" localSheetId="69">#REF!</definedName>
    <definedName name="LD1A" localSheetId="70">#REF!</definedName>
    <definedName name="LD1A" localSheetId="72">#REF!</definedName>
    <definedName name="LD1A" localSheetId="73">#REF!</definedName>
    <definedName name="LD1A" localSheetId="74">#REF!</definedName>
    <definedName name="LD1A" localSheetId="11">#REF!</definedName>
    <definedName name="LD1A" localSheetId="12">#REF!</definedName>
    <definedName name="LD1A" localSheetId="23">#REF!</definedName>
    <definedName name="LD1A" localSheetId="27">#REF!</definedName>
    <definedName name="LD1A" localSheetId="10">#REF!</definedName>
    <definedName name="LD1A" localSheetId="38">#REF!</definedName>
    <definedName name="LD1A" localSheetId="25">#REF!</definedName>
    <definedName name="LD1A" localSheetId="31">#REF!</definedName>
    <definedName name="LD1A" localSheetId="39">#REF!</definedName>
    <definedName name="LD1A" localSheetId="40">#REF!</definedName>
    <definedName name="LD1A" localSheetId="41">#REF!</definedName>
    <definedName name="LD1A" localSheetId="46">#REF!</definedName>
    <definedName name="LD1A" localSheetId="47">#REF!</definedName>
    <definedName name="LD1A" localSheetId="48">#REF!</definedName>
    <definedName name="LD1A" localSheetId="49">#REF!</definedName>
    <definedName name="LD1A" localSheetId="52">#REF!</definedName>
    <definedName name="LD1A" localSheetId="53">#REF!</definedName>
    <definedName name="LD1A" localSheetId="64">#REF!</definedName>
    <definedName name="LD1A" localSheetId="65">#REF!</definedName>
    <definedName name="LD1A">#REF!</definedName>
    <definedName name="LE" localSheetId="67">#REF!</definedName>
    <definedName name="LE" localSheetId="68">#REF!</definedName>
    <definedName name="LE" localSheetId="69">#REF!</definedName>
    <definedName name="LE" localSheetId="70">#REF!</definedName>
    <definedName name="LE" localSheetId="72">#REF!</definedName>
    <definedName name="LE" localSheetId="73">#REF!</definedName>
    <definedName name="LE" localSheetId="74">#REF!</definedName>
    <definedName name="LE" localSheetId="11">#REF!</definedName>
    <definedName name="LE" localSheetId="12">#REF!</definedName>
    <definedName name="LE" localSheetId="23">#REF!</definedName>
    <definedName name="LE" localSheetId="27">#REF!</definedName>
    <definedName name="LE" localSheetId="10">#REF!</definedName>
    <definedName name="LE" localSheetId="38">#REF!</definedName>
    <definedName name="LE" localSheetId="25">#REF!</definedName>
    <definedName name="LE" localSheetId="31">#REF!</definedName>
    <definedName name="LE" localSheetId="39">#REF!</definedName>
    <definedName name="LE" localSheetId="40">#REF!</definedName>
    <definedName name="LE" localSheetId="41">#REF!</definedName>
    <definedName name="LE" localSheetId="46">#REF!</definedName>
    <definedName name="LE" localSheetId="47">#REF!</definedName>
    <definedName name="LE" localSheetId="48">#REF!</definedName>
    <definedName name="LE" localSheetId="49">#REF!</definedName>
    <definedName name="LE" localSheetId="52">#REF!</definedName>
    <definedName name="LE" localSheetId="53">#REF!</definedName>
    <definedName name="LE" localSheetId="64">#REF!</definedName>
    <definedName name="LE" localSheetId="65">#REF!</definedName>
    <definedName name="LE">#REF!</definedName>
    <definedName name="LE1A" localSheetId="67">#REF!</definedName>
    <definedName name="LE1A" localSheetId="68">#REF!</definedName>
    <definedName name="LE1A" localSheetId="69">#REF!</definedName>
    <definedName name="LE1A" localSheetId="70">#REF!</definedName>
    <definedName name="LE1A" localSheetId="72">#REF!</definedName>
    <definedName name="LE1A" localSheetId="73">#REF!</definedName>
    <definedName name="LE1A" localSheetId="74">#REF!</definedName>
    <definedName name="LE1A" localSheetId="11">#REF!</definedName>
    <definedName name="LE1A" localSheetId="23">#REF!</definedName>
    <definedName name="LE1A" localSheetId="27">#REF!</definedName>
    <definedName name="LE1A" localSheetId="10">#REF!</definedName>
    <definedName name="LE1A" localSheetId="38">#REF!</definedName>
    <definedName name="LE1A" localSheetId="25">#REF!</definedName>
    <definedName name="LE1A" localSheetId="31">#REF!</definedName>
    <definedName name="LE1A" localSheetId="39">#REF!</definedName>
    <definedName name="LE1A" localSheetId="40">#REF!</definedName>
    <definedName name="LE1A" localSheetId="41">#REF!</definedName>
    <definedName name="LE1A" localSheetId="46">#REF!</definedName>
    <definedName name="LE1A" localSheetId="47">#REF!</definedName>
    <definedName name="LE1A" localSheetId="48">#REF!</definedName>
    <definedName name="LE1A" localSheetId="49">#REF!</definedName>
    <definedName name="LE1A" localSheetId="52">#REF!</definedName>
    <definedName name="LE1A" localSheetId="53">#REF!</definedName>
    <definedName name="LE1A" localSheetId="64">#REF!</definedName>
    <definedName name="LE1A" localSheetId="65">#REF!</definedName>
    <definedName name="LE1A">#REF!</definedName>
    <definedName name="LEAP" localSheetId="67">#REF!</definedName>
    <definedName name="LEAP" localSheetId="68">#REF!</definedName>
    <definedName name="LEAP" localSheetId="69">#REF!</definedName>
    <definedName name="LEAP" localSheetId="70">#REF!</definedName>
    <definedName name="LEAP" localSheetId="72">#REF!</definedName>
    <definedName name="LEAP" localSheetId="73">#REF!</definedName>
    <definedName name="LEAP" localSheetId="74">#REF!</definedName>
    <definedName name="LEAP" localSheetId="11">#REF!</definedName>
    <definedName name="LEAP" localSheetId="23">#REF!</definedName>
    <definedName name="LEAP" localSheetId="27">#REF!</definedName>
    <definedName name="LEAP" localSheetId="10">#REF!</definedName>
    <definedName name="LEAP" localSheetId="38">#REF!</definedName>
    <definedName name="LEAP" localSheetId="25">#REF!</definedName>
    <definedName name="LEAP" localSheetId="31">#REF!</definedName>
    <definedName name="LEAP" localSheetId="39">#REF!</definedName>
    <definedName name="LEAP" localSheetId="40">#REF!</definedName>
    <definedName name="LEAP" localSheetId="41">#REF!</definedName>
    <definedName name="LEAP" localSheetId="46">#REF!</definedName>
    <definedName name="LEAP" localSheetId="47">#REF!</definedName>
    <definedName name="LEAP" localSheetId="48">#REF!</definedName>
    <definedName name="LEAP" localSheetId="49">#REF!</definedName>
    <definedName name="LEAP" localSheetId="52">#REF!</definedName>
    <definedName name="LEAP" localSheetId="53">#REF!</definedName>
    <definedName name="LEAP" localSheetId="64">#REF!</definedName>
    <definedName name="LEAP" localSheetId="65">#REF!</definedName>
    <definedName name="LEAP">#REF!</definedName>
    <definedName name="LEGC" localSheetId="67">#REF!</definedName>
    <definedName name="LEGC" localSheetId="68">#REF!</definedName>
    <definedName name="LEGC" localSheetId="69">#REF!</definedName>
    <definedName name="LEGC" localSheetId="70">#REF!</definedName>
    <definedName name="LEGC" localSheetId="72">#REF!</definedName>
    <definedName name="LEGC" localSheetId="73">#REF!</definedName>
    <definedName name="LEGC" localSheetId="74">#REF!</definedName>
    <definedName name="LEGC" localSheetId="11">#REF!</definedName>
    <definedName name="LEGC" localSheetId="10">#REF!</definedName>
    <definedName name="LEGC" localSheetId="38">#REF!</definedName>
    <definedName name="LEGC" localSheetId="39">#REF!</definedName>
    <definedName name="LEGC" localSheetId="40">#REF!</definedName>
    <definedName name="LEGC" localSheetId="41">#REF!</definedName>
    <definedName name="LEGC" localSheetId="46">#REF!</definedName>
    <definedName name="LEGC" localSheetId="52">#REF!</definedName>
    <definedName name="LEGC" localSheetId="64">#REF!</definedName>
    <definedName name="LEGC" localSheetId="65">#REF!</definedName>
    <definedName name="LEGC">#REF!</definedName>
    <definedName name="LG" localSheetId="67">#REF!</definedName>
    <definedName name="LG" localSheetId="68">#REF!</definedName>
    <definedName name="LG" localSheetId="69">#REF!</definedName>
    <definedName name="LG" localSheetId="70">#REF!</definedName>
    <definedName name="LG" localSheetId="72">#REF!</definedName>
    <definedName name="LG" localSheetId="73">#REF!</definedName>
    <definedName name="LG" localSheetId="74">#REF!</definedName>
    <definedName name="LG" localSheetId="11">#REF!</definedName>
    <definedName name="LG" localSheetId="10">#REF!</definedName>
    <definedName name="LG" localSheetId="38">#REF!</definedName>
    <definedName name="LG" localSheetId="39">#REF!</definedName>
    <definedName name="LG" localSheetId="40">#REF!</definedName>
    <definedName name="LG" localSheetId="41">#REF!</definedName>
    <definedName name="LG" localSheetId="46">#REF!</definedName>
    <definedName name="LG" localSheetId="52">#REF!</definedName>
    <definedName name="LG" localSheetId="64">#REF!</definedName>
    <definedName name="LG" localSheetId="65">#REF!</definedName>
    <definedName name="LG">#REF!</definedName>
    <definedName name="LGperc" localSheetId="67">#REF!</definedName>
    <definedName name="LGperc" localSheetId="68">#REF!</definedName>
    <definedName name="LGperc" localSheetId="69">#REF!</definedName>
    <definedName name="LGperc" localSheetId="70">#REF!</definedName>
    <definedName name="LGperc" localSheetId="72">#REF!</definedName>
    <definedName name="LGperc" localSheetId="73">#REF!</definedName>
    <definedName name="LGperc" localSheetId="74">#REF!</definedName>
    <definedName name="LGperc" localSheetId="11">#REF!</definedName>
    <definedName name="LGperc" localSheetId="10">#REF!</definedName>
    <definedName name="LGperc" localSheetId="38">#REF!</definedName>
    <definedName name="LGperc" localSheetId="39">#REF!</definedName>
    <definedName name="LGperc" localSheetId="40">#REF!</definedName>
    <definedName name="LGperc" localSheetId="41">#REF!</definedName>
    <definedName name="LGperc" localSheetId="46">#REF!</definedName>
    <definedName name="LGperc" localSheetId="52">#REF!</definedName>
    <definedName name="LGperc" localSheetId="64">#REF!</definedName>
    <definedName name="LGperc" localSheetId="65">#REF!</definedName>
    <definedName name="LGperc">#REF!</definedName>
    <definedName name="LGTNONO1" localSheetId="67">[78]nonopec!#REF!</definedName>
    <definedName name="LGTNONO1" localSheetId="68">[78]nonopec!#REF!</definedName>
    <definedName name="LGTNONO1" localSheetId="69">[78]nonopec!#REF!</definedName>
    <definedName name="LGTNONO1" localSheetId="70">[78]nonopec!#REF!</definedName>
    <definedName name="LGTNONO1" localSheetId="72">[78]nonopec!#REF!</definedName>
    <definedName name="LGTNONO1" localSheetId="73">[78]nonopec!#REF!</definedName>
    <definedName name="LGTNONO1" localSheetId="74">[78]nonopec!#REF!</definedName>
    <definedName name="LGTNONO1" localSheetId="11">#REF!</definedName>
    <definedName name="LGTNONO1" localSheetId="23">#REF!</definedName>
    <definedName name="LGTNONO1" localSheetId="24">#REF!</definedName>
    <definedName name="LGTNONO1" localSheetId="26">#REF!</definedName>
    <definedName name="LGTNONO1" localSheetId="10">#REF!</definedName>
    <definedName name="LGTNONO1" localSheetId="38">#REF!</definedName>
    <definedName name="LGTNONO1" localSheetId="25">#REF!</definedName>
    <definedName name="LGTNONO1" localSheetId="30">[78]nonopec!#REF!</definedName>
    <definedName name="LGTNONO1" localSheetId="39">#REF!</definedName>
    <definedName name="LGTNONO1" localSheetId="46">[78]nonopec!#REF!</definedName>
    <definedName name="LGTNONO1" localSheetId="51">#REF!</definedName>
    <definedName name="LGTNONO1" localSheetId="52">#REF!</definedName>
    <definedName name="LGTNONO1" localSheetId="53">[78]nonopec!#REF!</definedName>
    <definedName name="LGTNONO1" localSheetId="65">[78]nonopec!#REF!</definedName>
    <definedName name="LGTNONO1" localSheetId="66">[78]nonopec!#REF!</definedName>
    <definedName name="LGTNONO1">#REF!</definedName>
    <definedName name="LGTNONO2" localSheetId="67">[78]nonopec!#REF!</definedName>
    <definedName name="LGTNONO2" localSheetId="68">[78]nonopec!#REF!</definedName>
    <definedName name="LGTNONO2" localSheetId="69">[78]nonopec!#REF!</definedName>
    <definedName name="LGTNONO2" localSheetId="70">[78]nonopec!#REF!</definedName>
    <definedName name="LGTNONO2" localSheetId="72">[78]nonopec!#REF!</definedName>
    <definedName name="LGTNONO2" localSheetId="73">[78]nonopec!#REF!</definedName>
    <definedName name="LGTNONO2" localSheetId="74">[78]nonopec!#REF!</definedName>
    <definedName name="LGTNONO2" localSheetId="11">#REF!</definedName>
    <definedName name="LGTNONO2" localSheetId="23">#REF!</definedName>
    <definedName name="LGTNONO2" localSheetId="24">#REF!</definedName>
    <definedName name="LGTNONO2" localSheetId="26">#REF!</definedName>
    <definedName name="LGTNONO2" localSheetId="10">#REF!</definedName>
    <definedName name="LGTNONO2" localSheetId="38">#REF!</definedName>
    <definedName name="LGTNONO2" localSheetId="25">#REF!</definedName>
    <definedName name="LGTNONO2" localSheetId="30">[78]nonopec!#REF!</definedName>
    <definedName name="LGTNONO2" localSheetId="39">#REF!</definedName>
    <definedName name="LGTNONO2" localSheetId="46">[78]nonopec!#REF!</definedName>
    <definedName name="LGTNONO2" localSheetId="51">#REF!</definedName>
    <definedName name="LGTNONO2" localSheetId="52">#REF!</definedName>
    <definedName name="LGTNONO2" localSheetId="53">[78]nonopec!#REF!</definedName>
    <definedName name="LGTNONO2" localSheetId="65">[78]nonopec!#REF!</definedName>
    <definedName name="LGTNONO2" localSheetId="66">[78]nonopec!#REF!</definedName>
    <definedName name="LGTNONO2">#REF!</definedName>
    <definedName name="LGTNONOPEC" localSheetId="11">#REF!</definedName>
    <definedName name="LGTNONOPEC" localSheetId="23">#REF!</definedName>
    <definedName name="LGTNONOPEC" localSheetId="24">#REF!</definedName>
    <definedName name="LGTNONOPEC" localSheetId="26">#REF!</definedName>
    <definedName name="LGTNONOPEC" localSheetId="10">#REF!</definedName>
    <definedName name="LGTNONOPEC" localSheetId="38">#REF!</definedName>
    <definedName name="LGTNONOPEC" localSheetId="25">#REF!</definedName>
    <definedName name="LGTNONOPEC" localSheetId="39">#REF!</definedName>
    <definedName name="LGTNONOPEC" localSheetId="46">[78]nonopec!#REF!</definedName>
    <definedName name="LGTNONOPEC" localSheetId="51">#REF!</definedName>
    <definedName name="LGTNONOPEC" localSheetId="52">#REF!</definedName>
    <definedName name="LGTNONOPEC" localSheetId="66">[78]nonopec!#REF!</definedName>
    <definedName name="LGTNONOPEC">#REF!</definedName>
    <definedName name="LGTNSUMM" localSheetId="11">#REF!</definedName>
    <definedName name="LGTNSUMM" localSheetId="23">#REF!</definedName>
    <definedName name="LGTNSUMM" localSheetId="24">#REF!</definedName>
    <definedName name="LGTNSUMM" localSheetId="26">#REF!</definedName>
    <definedName name="LGTNSUMM" localSheetId="10">#REF!</definedName>
    <definedName name="LGTNSUMM" localSheetId="38">#REF!</definedName>
    <definedName name="LGTNSUMM" localSheetId="25">#REF!</definedName>
    <definedName name="LGTNSUMM" localSheetId="39">#REF!</definedName>
    <definedName name="LGTNSUMM" localSheetId="46">[78]nonopec!#REF!</definedName>
    <definedName name="LGTNSUMM" localSheetId="51">#REF!</definedName>
    <definedName name="LGTNSUMM" localSheetId="52">#REF!</definedName>
    <definedName name="LGTNSUMM" localSheetId="66">[78]nonopec!#REF!</definedName>
    <definedName name="LGTNSUMM">#REF!</definedName>
    <definedName name="LGTOECD" localSheetId="11">#REF!</definedName>
    <definedName name="LGTOECD" localSheetId="23">#REF!</definedName>
    <definedName name="LGTOECD" localSheetId="24">#REF!</definedName>
    <definedName name="LGTOECD" localSheetId="26">#REF!</definedName>
    <definedName name="LGTOECD" localSheetId="10">#REF!</definedName>
    <definedName name="LGTOECD" localSheetId="38">#REF!</definedName>
    <definedName name="LGTOECD" localSheetId="25">#REF!</definedName>
    <definedName name="LGTOECD" localSheetId="39">#REF!</definedName>
    <definedName name="LGTOECD" localSheetId="46">[78]nonopec!#REF!</definedName>
    <definedName name="LGTOECD" localSheetId="51">#REF!</definedName>
    <definedName name="LGTOECD" localSheetId="52">#REF!</definedName>
    <definedName name="LGTOECD" localSheetId="66">[78]nonopec!#REF!</definedName>
    <definedName name="LGTOECD">#REF!</definedName>
    <definedName name="LGTOPEC" localSheetId="11">#REF!</definedName>
    <definedName name="LGTOPEC" localSheetId="23">#REF!</definedName>
    <definedName name="LGTOPEC" localSheetId="24">#REF!</definedName>
    <definedName name="LGTOPEC" localSheetId="26">#REF!</definedName>
    <definedName name="LGTOPEC" localSheetId="10">#REF!</definedName>
    <definedName name="LGTOPEC" localSheetId="38">#REF!</definedName>
    <definedName name="LGTOPEC" localSheetId="25">#REF!</definedName>
    <definedName name="LGTOPEC" localSheetId="39">#REF!</definedName>
    <definedName name="LGTOPEC" localSheetId="46">[78]nonopec!#REF!</definedName>
    <definedName name="LGTOPEC" localSheetId="51">#REF!</definedName>
    <definedName name="LGTOPEC" localSheetId="52">#REF!</definedName>
    <definedName name="LGTOPEC" localSheetId="66">[78]nonopec!#REF!</definedName>
    <definedName name="LGTOPEC">#REF!</definedName>
    <definedName name="LGTPCNT" localSheetId="11">#REF!</definedName>
    <definedName name="LGTPCNT" localSheetId="23">#REF!</definedName>
    <definedName name="LGTPCNT" localSheetId="24">#REF!</definedName>
    <definedName name="LGTPCNT" localSheetId="26">#REF!</definedName>
    <definedName name="LGTPCNT" localSheetId="10">#REF!</definedName>
    <definedName name="LGTPCNT" localSheetId="38">#REF!</definedName>
    <definedName name="LGTPCNT" localSheetId="25">#REF!</definedName>
    <definedName name="LGTPCNT" localSheetId="39">#REF!</definedName>
    <definedName name="LGTPCNT" localSheetId="46">[78]nonopec!#REF!</definedName>
    <definedName name="LGTPCNT" localSheetId="51">#REF!</definedName>
    <definedName name="LGTPCNT" localSheetId="52">#REF!</definedName>
    <definedName name="LGTPCNT" localSheetId="66">[78]nonopec!#REF!</definedName>
    <definedName name="LGTPCNT">#REF!</definedName>
    <definedName name="LIBOR3" localSheetId="11">#REF!</definedName>
    <definedName name="LIBOR3" localSheetId="10">#REF!</definedName>
    <definedName name="LIBOR3" localSheetId="38">#REF!</definedName>
    <definedName name="LIBOR3" localSheetId="39">#REF!</definedName>
    <definedName name="LIBOR3" localSheetId="46">[100]SUPUESTOS!$A$12:$IV$12</definedName>
    <definedName name="LIBOR3" localSheetId="51">#REF!</definedName>
    <definedName name="LIBOR3" localSheetId="52">[100]SUPUESTOS!$A$12:$IV$12</definedName>
    <definedName name="LIBOR3" localSheetId="66">[100]SUPUESTOS!$A$12:$IV$12</definedName>
    <definedName name="LIBOR3">#REF!</definedName>
    <definedName name="LIBOR6" localSheetId="11">#REF!</definedName>
    <definedName name="LIBOR6" localSheetId="10">#REF!</definedName>
    <definedName name="LIBOR6" localSheetId="38">#REF!</definedName>
    <definedName name="LIBOR6" localSheetId="39">#REF!</definedName>
    <definedName name="LIBOR6" localSheetId="46">[100]SUPUESTOS!A$11</definedName>
    <definedName name="LIBOR6" localSheetId="51">#REF!</definedName>
    <definedName name="LIBOR6" localSheetId="52">[100]SUPUESTOS!A$11</definedName>
    <definedName name="LIBOR6" localSheetId="66">[100]SUPUESTOS!A$11</definedName>
    <definedName name="LIBOR6">#REF!</definedName>
    <definedName name="LIBRAE" localSheetId="67">#REF!</definedName>
    <definedName name="LIBRAE" localSheetId="68">#REF!</definedName>
    <definedName name="LIBRAE" localSheetId="69">#REF!</definedName>
    <definedName name="LIBRAE" localSheetId="70">#REF!</definedName>
    <definedName name="LIBRAE" localSheetId="72">#REF!</definedName>
    <definedName name="LIBRAE" localSheetId="73">#REF!</definedName>
    <definedName name="LIBRAE" localSheetId="74">#REF!</definedName>
    <definedName name="LIBRAE" localSheetId="11">#REF!</definedName>
    <definedName name="LIBRAE" localSheetId="12">#REF!</definedName>
    <definedName name="LIBRAE" localSheetId="13">#REF!</definedName>
    <definedName name="LIBRAE" localSheetId="10">#REF!</definedName>
    <definedName name="LIBRAE" localSheetId="38">#REF!</definedName>
    <definedName name="LIBRAE" localSheetId="30">#REF!</definedName>
    <definedName name="LIBRAE" localSheetId="39">#REF!</definedName>
    <definedName name="LIBRAE" localSheetId="40">#REF!</definedName>
    <definedName name="LIBRAE" localSheetId="41">#REF!</definedName>
    <definedName name="LIBRAE" localSheetId="46">#REF!</definedName>
    <definedName name="LIBRAE" localSheetId="52">#REF!</definedName>
    <definedName name="LIBRAE" localSheetId="53">#REF!</definedName>
    <definedName name="LIBRAE" localSheetId="64">#REF!</definedName>
    <definedName name="LIBRAE" localSheetId="65">#REF!</definedName>
    <definedName name="LIBRAE" localSheetId="66">#REF!</definedName>
    <definedName name="LIBRAE">#REF!</definedName>
    <definedName name="LINES" localSheetId="67">#REF!</definedName>
    <definedName name="LINES" localSheetId="68">#REF!</definedName>
    <definedName name="LINES" localSheetId="69">#REF!</definedName>
    <definedName name="LINES" localSheetId="70">#REF!</definedName>
    <definedName name="LINES" localSheetId="72">#REF!</definedName>
    <definedName name="LINES" localSheetId="73">#REF!</definedName>
    <definedName name="LINES" localSheetId="74">#REF!</definedName>
    <definedName name="LINES" localSheetId="11">#REF!</definedName>
    <definedName name="LINES" localSheetId="12">#REF!</definedName>
    <definedName name="LINES" localSheetId="13">#REF!</definedName>
    <definedName name="LINES" localSheetId="23">#REF!</definedName>
    <definedName name="LINES" localSheetId="24">#REF!</definedName>
    <definedName name="LINES" localSheetId="26">#REF!</definedName>
    <definedName name="LINES" localSheetId="42">#REF!</definedName>
    <definedName name="LINES" localSheetId="10">#REF!</definedName>
    <definedName name="LINES" localSheetId="38">#REF!</definedName>
    <definedName name="LINES" localSheetId="25">#REF!</definedName>
    <definedName name="LINES" localSheetId="30">#REF!</definedName>
    <definedName name="LINES" localSheetId="31">#REF!</definedName>
    <definedName name="LINES" localSheetId="34">#REF!</definedName>
    <definedName name="LINES" localSheetId="36">#REF!</definedName>
    <definedName name="LINES" localSheetId="37">#REF!</definedName>
    <definedName name="LINES" localSheetId="39">#REF!</definedName>
    <definedName name="LINES" localSheetId="40">#REF!</definedName>
    <definedName name="LINES" localSheetId="41">#REF!</definedName>
    <definedName name="LINES" localSheetId="46">#REF!</definedName>
    <definedName name="LINES" localSheetId="47">#REF!</definedName>
    <definedName name="LINES" localSheetId="52">#REF!</definedName>
    <definedName name="LINES" localSheetId="53">#REF!</definedName>
    <definedName name="LINES" localSheetId="64">#REF!</definedName>
    <definedName name="LINES" localSheetId="65">#REF!</definedName>
    <definedName name="LINES">#REF!</definedName>
    <definedName name="liqc" localSheetId="67">[25]Programa!#REF!</definedName>
    <definedName name="liqc" localSheetId="68">[25]Programa!#REF!</definedName>
    <definedName name="liqc" localSheetId="69">[25]Programa!#REF!</definedName>
    <definedName name="liqc" localSheetId="70">[25]Programa!#REF!</definedName>
    <definedName name="liqc" localSheetId="72">[25]Programa!#REF!</definedName>
    <definedName name="liqc" localSheetId="73">[25]Programa!#REF!</definedName>
    <definedName name="liqc" localSheetId="74">[25]Programa!#REF!</definedName>
    <definedName name="liqc" localSheetId="11">#REF!</definedName>
    <definedName name="liqc" localSheetId="12">#REF!</definedName>
    <definedName name="liqc" localSheetId="13">#REF!</definedName>
    <definedName name="liqc" localSheetId="10">#REF!</definedName>
    <definedName name="liqc" localSheetId="38">#REF!</definedName>
    <definedName name="liqc" localSheetId="30">[26]Programa!#REF!</definedName>
    <definedName name="liqc" localSheetId="39">#REF!</definedName>
    <definedName name="liqc" localSheetId="40">[25]Programa!#REF!</definedName>
    <definedName name="liqc" localSheetId="41">[25]Programa!#REF!</definedName>
    <definedName name="liqc" localSheetId="46">[25]Programa!#REF!</definedName>
    <definedName name="liqc" localSheetId="51">#REF!</definedName>
    <definedName name="liqc" localSheetId="52">[25]Programa!#REF!</definedName>
    <definedName name="liqc" localSheetId="53">[25]Programa!#REF!</definedName>
    <definedName name="liqc" localSheetId="64">[25]Programa!#REF!</definedName>
    <definedName name="liqc" localSheetId="65">[25]Programa!#REF!</definedName>
    <definedName name="liqc" localSheetId="66">[25]Programa!#REF!</definedName>
    <definedName name="liqc">#REF!</definedName>
    <definedName name="liqd" localSheetId="67">[25]Programa!#REF!</definedName>
    <definedName name="liqd" localSheetId="68">[25]Programa!#REF!</definedName>
    <definedName name="liqd" localSheetId="69">[25]Programa!#REF!</definedName>
    <definedName name="liqd" localSheetId="70">[25]Programa!#REF!</definedName>
    <definedName name="liqd" localSheetId="72">[25]Programa!#REF!</definedName>
    <definedName name="liqd" localSheetId="73">[25]Programa!#REF!</definedName>
    <definedName name="liqd" localSheetId="74">[25]Programa!#REF!</definedName>
    <definedName name="liqd" localSheetId="11">#REF!</definedName>
    <definedName name="liqd" localSheetId="12">#REF!</definedName>
    <definedName name="liqd" localSheetId="13">#REF!</definedName>
    <definedName name="liqd" localSheetId="10">#REF!</definedName>
    <definedName name="liqd" localSheetId="38">#REF!</definedName>
    <definedName name="liqd" localSheetId="30">[26]Programa!#REF!</definedName>
    <definedName name="liqd" localSheetId="39">#REF!</definedName>
    <definedName name="liqd" localSheetId="40">[25]Programa!#REF!</definedName>
    <definedName name="liqd" localSheetId="41">[25]Programa!#REF!</definedName>
    <definedName name="liqd" localSheetId="46">[25]Programa!#REF!</definedName>
    <definedName name="liqd" localSheetId="51">#REF!</definedName>
    <definedName name="liqd" localSheetId="52">[25]Programa!#REF!</definedName>
    <definedName name="liqd" localSheetId="53">[25]Programa!#REF!</definedName>
    <definedName name="liqd" localSheetId="64">[25]Programa!#REF!</definedName>
    <definedName name="liqd" localSheetId="65">[25]Programa!#REF!</definedName>
    <definedName name="liqd" localSheetId="66">[25]Programa!#REF!</definedName>
    <definedName name="liqd">#REF!</definedName>
    <definedName name="Liquidez" localSheetId="11">#REF!</definedName>
    <definedName name="Liquidez" localSheetId="10">#REF!</definedName>
    <definedName name="Liquidez" localSheetId="38">#REF!</definedName>
    <definedName name="Liquidez" localSheetId="39">#REF!</definedName>
    <definedName name="Liquidez" localSheetId="46">'[58]Ranking Bancario'!$BV$5:$BZ$54</definedName>
    <definedName name="Liquidez" localSheetId="51">#REF!</definedName>
    <definedName name="Liquidez" localSheetId="52">'[58]Ranking Bancario'!$BV$5:$BZ$54</definedName>
    <definedName name="Liquidez" localSheetId="66">'[58]Ranking Bancario'!$BV$5:$BZ$54</definedName>
    <definedName name="Liquidez">#REF!</definedName>
    <definedName name="LIT" localSheetId="67">#REF!</definedName>
    <definedName name="LIT" localSheetId="68">#REF!</definedName>
    <definedName name="LIT" localSheetId="69">#REF!</definedName>
    <definedName name="LIT" localSheetId="70">#REF!</definedName>
    <definedName name="LIT" localSheetId="72">#REF!</definedName>
    <definedName name="LIT" localSheetId="73">#REF!</definedName>
    <definedName name="LIT" localSheetId="74">#REF!</definedName>
    <definedName name="LIT" localSheetId="11">#REF!</definedName>
    <definedName name="LIT" localSheetId="12">#REF!</definedName>
    <definedName name="LIT" localSheetId="13">#REF!</definedName>
    <definedName name="LIT" localSheetId="23">#REF!</definedName>
    <definedName name="LIT" localSheetId="24">#REF!</definedName>
    <definedName name="LIT" localSheetId="26">#REF!</definedName>
    <definedName name="LIT" localSheetId="27">#REF!</definedName>
    <definedName name="LIT" localSheetId="10">#REF!</definedName>
    <definedName name="LIT" localSheetId="38">#REF!</definedName>
    <definedName name="LIT" localSheetId="25">#REF!</definedName>
    <definedName name="LIT" localSheetId="30">#REF!</definedName>
    <definedName name="LIT" localSheetId="31">#REF!</definedName>
    <definedName name="LIT" localSheetId="36">#REF!</definedName>
    <definedName name="LIT" localSheetId="37">#REF!</definedName>
    <definedName name="LIT" localSheetId="39">#REF!</definedName>
    <definedName name="LIT" localSheetId="40">#REF!</definedName>
    <definedName name="LIT" localSheetId="41">#REF!</definedName>
    <definedName name="LIT" localSheetId="46">#REF!</definedName>
    <definedName name="LIT" localSheetId="47">#REF!</definedName>
    <definedName name="LIT" localSheetId="48">#REF!</definedName>
    <definedName name="LIT" localSheetId="49">#REF!</definedName>
    <definedName name="LIT" localSheetId="52">#REF!</definedName>
    <definedName name="LIT" localSheetId="53">#REF!</definedName>
    <definedName name="LIT" localSheetId="64">#REF!</definedName>
    <definedName name="LIT" localSheetId="65">#REF!</definedName>
    <definedName name="LIT" localSheetId="66">#REF!</definedName>
    <definedName name="LIT">#REF!</definedName>
    <definedName name="lita">#N/A</definedName>
    <definedName name="LITEURO" localSheetId="67">#REF!</definedName>
    <definedName name="LITEURO" localSheetId="68">#REF!</definedName>
    <definedName name="LITEURO" localSheetId="69">#REF!</definedName>
    <definedName name="LITEURO" localSheetId="70">#REF!</definedName>
    <definedName name="LITEURO" localSheetId="72">#REF!</definedName>
    <definedName name="LITEURO" localSheetId="73">#REF!</definedName>
    <definedName name="LITEURO" localSheetId="74">#REF!</definedName>
    <definedName name="LITEURO" localSheetId="11">#REF!</definedName>
    <definedName name="LITEURO" localSheetId="12">#REF!</definedName>
    <definedName name="LITEURO" localSheetId="13">#REF!</definedName>
    <definedName name="LITEURO" localSheetId="23">#REF!</definedName>
    <definedName name="LITEURO" localSheetId="26">#REF!</definedName>
    <definedName name="LITEURO" localSheetId="27">#REF!</definedName>
    <definedName name="LITEURO" localSheetId="10">#REF!</definedName>
    <definedName name="LITEURO" localSheetId="38">#REF!</definedName>
    <definedName name="LITEURO" localSheetId="25">#REF!</definedName>
    <definedName name="LITEURO" localSheetId="30">#REF!</definedName>
    <definedName name="LITEURO" localSheetId="31">#REF!</definedName>
    <definedName name="LITEURO" localSheetId="36">#REF!</definedName>
    <definedName name="LITEURO" localSheetId="37">#REF!</definedName>
    <definedName name="LITEURO" localSheetId="39">#REF!</definedName>
    <definedName name="LITEURO" localSheetId="40">#REF!</definedName>
    <definedName name="LITEURO" localSheetId="41">#REF!</definedName>
    <definedName name="LITEURO" localSheetId="46">#REF!</definedName>
    <definedName name="LITEURO" localSheetId="47">#REF!</definedName>
    <definedName name="LITEURO" localSheetId="48">#REF!</definedName>
    <definedName name="LITEURO" localSheetId="49">#REF!</definedName>
    <definedName name="LITEURO" localSheetId="52">#REF!</definedName>
    <definedName name="LITEURO" localSheetId="53">#REF!</definedName>
    <definedName name="LITEURO" localSheetId="64">#REF!</definedName>
    <definedName name="LITEURO" localSheetId="65">#REF!</definedName>
    <definedName name="LITEURO" localSheetId="66">#REF!</definedName>
    <definedName name="LITEURO">#REF!</definedName>
    <definedName name="ll" localSheetId="67" hidden="1">{"Tab1",#N/A,FALSE,"P";"Tab2",#N/A,FALSE,"P"}</definedName>
    <definedName name="ll" localSheetId="68" hidden="1">{"Tab1",#N/A,FALSE,"P";"Tab2",#N/A,FALSE,"P"}</definedName>
    <definedName name="ll" localSheetId="69" hidden="1">{"Tab1",#N/A,FALSE,"P";"Tab2",#N/A,FALSE,"P"}</definedName>
    <definedName name="ll" localSheetId="70" hidden="1">{"Tab1",#N/A,FALSE,"P";"Tab2",#N/A,FALSE,"P"}</definedName>
    <definedName name="ll" localSheetId="72" hidden="1">{"Tab1",#N/A,FALSE,"P";"Tab2",#N/A,FALSE,"P"}</definedName>
    <definedName name="ll" localSheetId="73" hidden="1">{"Tab1",#N/A,FALSE,"P";"Tab2",#N/A,FALSE,"P"}</definedName>
    <definedName name="ll" localSheetId="74" hidden="1">{"Tab1",#N/A,FALSE,"P";"Tab2",#N/A,FALSE,"P"}</definedName>
    <definedName name="ll" localSheetId="11" hidden="1">{"Tab1",#N/A,FALSE,"P";"Tab2",#N/A,FALSE,"P"}</definedName>
    <definedName name="ll" localSheetId="12" hidden="1">{"Tab1",#N/A,FALSE,"P";"Tab2",#N/A,FALSE,"P"}</definedName>
    <definedName name="ll" localSheetId="13" hidden="1">{"Tab1",#N/A,FALSE,"P";"Tab2",#N/A,FALSE,"P"}</definedName>
    <definedName name="ll" localSheetId="23" hidden="1">{"Tab1",#N/A,FALSE,"P";"Tab2",#N/A,FALSE,"P"}</definedName>
    <definedName name="ll" localSheetId="24" hidden="1">{"Tab1",#N/A,FALSE,"P";"Tab2",#N/A,FALSE,"P"}</definedName>
    <definedName name="ll" localSheetId="26" hidden="1">{"Tab1",#N/A,FALSE,"P";"Tab2",#N/A,FALSE,"P"}</definedName>
    <definedName name="ll" localSheetId="27" hidden="1">{"Tab1",#N/A,FALSE,"P";"Tab2",#N/A,FALSE,"P"}</definedName>
    <definedName name="ll" localSheetId="42" hidden="1">{"Tab1",#N/A,FALSE,"P";"Tab2",#N/A,FALSE,"P"}</definedName>
    <definedName name="ll" localSheetId="6" hidden="1">{"Tab1",#N/A,FALSE,"P";"Tab2",#N/A,FALSE,"P"}</definedName>
    <definedName name="ll" localSheetId="7" hidden="1">{"Tab1",#N/A,FALSE,"P";"Tab2",#N/A,FALSE,"P"}</definedName>
    <definedName name="ll" localSheetId="10" hidden="1">{"Tab1",#N/A,FALSE,"P";"Tab2",#N/A,FALSE,"P"}</definedName>
    <definedName name="ll" localSheetId="38" hidden="1">{"Tab1",#N/A,FALSE,"P";"Tab2",#N/A,FALSE,"P"}</definedName>
    <definedName name="ll" localSheetId="25" hidden="1">{"Tab1",#N/A,FALSE,"P";"Tab2",#N/A,FALSE,"P"}</definedName>
    <definedName name="ll" localSheetId="28" hidden="1">{"Tab1",#N/A,FALSE,"P";"Tab2",#N/A,FALSE,"P"}</definedName>
    <definedName name="ll" localSheetId="30" hidden="1">{"Tab1",#N/A,FALSE,"P";"Tab2",#N/A,FALSE,"P"}</definedName>
    <definedName name="ll" localSheetId="31" hidden="1">{"Tab1",#N/A,FALSE,"P";"Tab2",#N/A,FALSE,"P"}</definedName>
    <definedName name="ll" localSheetId="32" hidden="1">{"Tab1",#N/A,FALSE,"P";"Tab2",#N/A,FALSE,"P"}</definedName>
    <definedName name="ll" localSheetId="33" hidden="1">{"Tab1",#N/A,FALSE,"P";"Tab2",#N/A,FALSE,"P"}</definedName>
    <definedName name="ll" localSheetId="34" hidden="1">{"Tab1",#N/A,FALSE,"P";"Tab2",#N/A,FALSE,"P"}</definedName>
    <definedName name="ll" localSheetId="35" hidden="1">{"Tab1",#N/A,FALSE,"P";"Tab2",#N/A,FALSE,"P"}</definedName>
    <definedName name="ll" localSheetId="36" hidden="1">{"Tab1",#N/A,FALSE,"P";"Tab2",#N/A,FALSE,"P"}</definedName>
    <definedName name="ll" localSheetId="37" hidden="1">{"Tab1",#N/A,FALSE,"P";"Tab2",#N/A,FALSE,"P"}</definedName>
    <definedName name="ll" localSheetId="39" hidden="1">{"Tab1",#N/A,FALSE,"P";"Tab2",#N/A,FALSE,"P"}</definedName>
    <definedName name="ll" localSheetId="40" hidden="1">{"Tab1",#N/A,FALSE,"P";"Tab2",#N/A,FALSE,"P"}</definedName>
    <definedName name="ll" localSheetId="41" hidden="1">{"Tab1",#N/A,FALSE,"P";"Tab2",#N/A,FALSE,"P"}</definedName>
    <definedName name="ll" localSheetId="46" hidden="1">{"Tab1",#N/A,FALSE,"P";"Tab2",#N/A,FALSE,"P"}</definedName>
    <definedName name="ll" localSheetId="47" hidden="1">{"Tab1",#N/A,FALSE,"P";"Tab2",#N/A,FALSE,"P"}</definedName>
    <definedName name="ll" localSheetId="48" hidden="1">{"Tab1",#N/A,FALSE,"P";"Tab2",#N/A,FALSE,"P"}</definedName>
    <definedName name="ll" localSheetId="49" hidden="1">{"Tab1",#N/A,FALSE,"P";"Tab2",#N/A,FALSE,"P"}</definedName>
    <definedName name="ll" localSheetId="50" hidden="1">{"Tab1",#N/A,FALSE,"P";"Tab2",#N/A,FALSE,"P"}</definedName>
    <definedName name="ll" localSheetId="51" hidden="1">{"Tab1",#N/A,FALSE,"P";"Tab2",#N/A,FALSE,"P"}</definedName>
    <definedName name="ll" localSheetId="52" hidden="1">{"Tab1",#N/A,FALSE,"P";"Tab2",#N/A,FALSE,"P"}</definedName>
    <definedName name="ll" localSheetId="53" hidden="1">{"Tab1",#N/A,FALSE,"P";"Tab2",#N/A,FALSE,"P"}</definedName>
    <definedName name="ll" localSheetId="64" hidden="1">{"Tab1",#N/A,FALSE,"P";"Tab2",#N/A,FALSE,"P"}</definedName>
    <definedName name="ll" localSheetId="65" hidden="1">{"Tab1",#N/A,FALSE,"P";"Tab2",#N/A,FALSE,"P"}</definedName>
    <definedName name="ll" localSheetId="66" hidden="1">{"Tab1",#N/A,FALSE,"P";"Tab2",#N/A,FALSE,"P"}</definedName>
    <definedName name="ll" hidden="1">{"Tab1",#N/A,FALSE,"P";"Tab2",#N/A,FALSE,"P"}</definedName>
    <definedName name="LLF" localSheetId="67">[67]Q3!#REF!</definedName>
    <definedName name="LLF" localSheetId="68">[67]Q3!#REF!</definedName>
    <definedName name="LLF" localSheetId="69">[67]Q3!#REF!</definedName>
    <definedName name="LLF" localSheetId="70">[67]Q3!#REF!</definedName>
    <definedName name="LLF" localSheetId="72">[67]Q3!#REF!</definedName>
    <definedName name="LLF" localSheetId="73">[67]Q3!#REF!</definedName>
    <definedName name="LLF" localSheetId="74">[67]Q3!#REF!</definedName>
    <definedName name="LLF" localSheetId="11">#REF!</definedName>
    <definedName name="LLF" localSheetId="10">#REF!</definedName>
    <definedName name="LLF" localSheetId="38">#REF!</definedName>
    <definedName name="LLF" localSheetId="30">[68]Q3!#REF!</definedName>
    <definedName name="LLF" localSheetId="39">#REF!</definedName>
    <definedName name="LLF" localSheetId="40">[67]Q3!#REF!</definedName>
    <definedName name="LLF" localSheetId="41">[67]Q3!#REF!</definedName>
    <definedName name="LLF" localSheetId="46">[67]Q3!#REF!</definedName>
    <definedName name="LLF" localSheetId="51">#REF!</definedName>
    <definedName name="LLF" localSheetId="52">[67]Q3!#REF!</definedName>
    <definedName name="LLF" localSheetId="53">[67]Q3!#REF!</definedName>
    <definedName name="LLF" localSheetId="65">[67]Q3!#REF!</definedName>
    <definedName name="LLF" localSheetId="66">[67]Q3!#REF!</definedName>
    <definedName name="LLF">#REF!</definedName>
    <definedName name="lll" localSheetId="67" hidden="1">{"Riqfin97",#N/A,FALSE,"Tran";"Riqfinpro",#N/A,FALSE,"Tran"}</definedName>
    <definedName name="lll" localSheetId="68" hidden="1">{"Riqfin97",#N/A,FALSE,"Tran";"Riqfinpro",#N/A,FALSE,"Tran"}</definedName>
    <definedName name="lll" localSheetId="69" hidden="1">{"Riqfin97",#N/A,FALSE,"Tran";"Riqfinpro",#N/A,FALSE,"Tran"}</definedName>
    <definedName name="lll" localSheetId="70" hidden="1">{"Riqfin97",#N/A,FALSE,"Tran";"Riqfinpro",#N/A,FALSE,"Tran"}</definedName>
    <definedName name="lll" localSheetId="72" hidden="1">{"Riqfin97",#N/A,FALSE,"Tran";"Riqfinpro",#N/A,FALSE,"Tran"}</definedName>
    <definedName name="lll" localSheetId="73" hidden="1">{"Riqfin97",#N/A,FALSE,"Tran";"Riqfinpro",#N/A,FALSE,"Tran"}</definedName>
    <definedName name="lll" localSheetId="74" hidden="1">{"Riqfin97",#N/A,FALSE,"Tran";"Riqfinpro",#N/A,FALSE,"Tran"}</definedName>
    <definedName name="lll" localSheetId="11" hidden="1">{"Riqfin97",#N/A,FALSE,"Tran";"Riqfinpro",#N/A,FALSE,"Tran"}</definedName>
    <definedName name="lll" localSheetId="12" hidden="1">{"Minpmon",#N/A,FALSE,"Monthinput"}</definedName>
    <definedName name="lll" localSheetId="13" hidden="1">{"Riqfin97",#N/A,FALSE,"Tran";"Riqfinpro",#N/A,FALSE,"Tran"}</definedName>
    <definedName name="lll" localSheetId="23" hidden="1">{"Riqfin97",#N/A,FALSE,"Tran";"Riqfinpro",#N/A,FALSE,"Tran"}</definedName>
    <definedName name="lll" localSheetId="24" hidden="1">{"Riqfin97",#N/A,FALSE,"Tran";"Riqfinpro",#N/A,FALSE,"Tran"}</definedName>
    <definedName name="lll" localSheetId="26" hidden="1">{"Riqfin97",#N/A,FALSE,"Tran";"Riqfinpro",#N/A,FALSE,"Tran"}</definedName>
    <definedName name="lll" localSheetId="27" hidden="1">{"Riqfin97",#N/A,FALSE,"Tran";"Riqfinpro",#N/A,FALSE,"Tran"}</definedName>
    <definedName name="lll" localSheetId="42" hidden="1">{"Riqfin97",#N/A,FALSE,"Tran";"Riqfinpro",#N/A,FALSE,"Tran"}</definedName>
    <definedName name="lll" localSheetId="6" hidden="1">{"Riqfin97",#N/A,FALSE,"Tran";"Riqfinpro",#N/A,FALSE,"Tran"}</definedName>
    <definedName name="lll" localSheetId="7" hidden="1">{"Riqfin97",#N/A,FALSE,"Tran";"Riqfinpro",#N/A,FALSE,"Tran"}</definedName>
    <definedName name="lll" localSheetId="10" hidden="1">{"Riqfin97",#N/A,FALSE,"Tran";"Riqfinpro",#N/A,FALSE,"Tran"}</definedName>
    <definedName name="lll" localSheetId="38" hidden="1">{"Riqfin97",#N/A,FALSE,"Tran";"Riqfinpro",#N/A,FALSE,"Tran"}</definedName>
    <definedName name="lll" localSheetId="25" hidden="1">{"Riqfin97",#N/A,FALSE,"Tran";"Riqfinpro",#N/A,FALSE,"Tran"}</definedName>
    <definedName name="lll" localSheetId="28" hidden="1">{"Riqfin97",#N/A,FALSE,"Tran";"Riqfinpro",#N/A,FALSE,"Tran"}</definedName>
    <definedName name="lll" localSheetId="30" hidden="1">{"Riqfin97",#N/A,FALSE,"Tran";"Riqfinpro",#N/A,FALSE,"Tran"}</definedName>
    <definedName name="lll" localSheetId="31" hidden="1">{"Riqfin97",#N/A,FALSE,"Tran";"Riqfinpro",#N/A,FALSE,"Tran"}</definedName>
    <definedName name="lll" localSheetId="32" hidden="1">{"Riqfin97",#N/A,FALSE,"Tran";"Riqfinpro",#N/A,FALSE,"Tran"}</definedName>
    <definedName name="lll" localSheetId="33" hidden="1">{"Riqfin97",#N/A,FALSE,"Tran";"Riqfinpro",#N/A,FALSE,"Tran"}</definedName>
    <definedName name="lll" localSheetId="34" hidden="1">{"Riqfin97",#N/A,FALSE,"Tran";"Riqfinpro",#N/A,FALSE,"Tran"}</definedName>
    <definedName name="lll" localSheetId="35" hidden="1">{"Riqfin97",#N/A,FALSE,"Tran";"Riqfinpro",#N/A,FALSE,"Tran"}</definedName>
    <definedName name="lll" localSheetId="36" hidden="1">{"Riqfin97",#N/A,FALSE,"Tran";"Riqfinpro",#N/A,FALSE,"Tran"}</definedName>
    <definedName name="lll" localSheetId="37" hidden="1">{"Riqfin97",#N/A,FALSE,"Tran";"Riqfinpro",#N/A,FALSE,"Tran"}</definedName>
    <definedName name="lll" localSheetId="39" hidden="1">{"Riqfin97",#N/A,FALSE,"Tran";"Riqfinpro",#N/A,FALSE,"Tran"}</definedName>
    <definedName name="lll" localSheetId="40" hidden="1">{"Riqfin97",#N/A,FALSE,"Tran";"Riqfinpro",#N/A,FALSE,"Tran"}</definedName>
    <definedName name="lll" localSheetId="41" hidden="1">{"Riqfin97",#N/A,FALSE,"Tran";"Riqfinpro",#N/A,FALSE,"Tran"}</definedName>
    <definedName name="lll" localSheetId="46" hidden="1">{"Riqfin97",#N/A,FALSE,"Tran";"Riqfinpro",#N/A,FALSE,"Tran"}</definedName>
    <definedName name="lll" localSheetId="47" hidden="1">{"Riqfin97",#N/A,FALSE,"Tran";"Riqfinpro",#N/A,FALSE,"Tran"}</definedName>
    <definedName name="lll" localSheetId="48" hidden="1">{"Riqfin97",#N/A,FALSE,"Tran";"Riqfinpro",#N/A,FALSE,"Tran"}</definedName>
    <definedName name="lll" localSheetId="49" hidden="1">{"Riqfin97",#N/A,FALSE,"Tran";"Riqfinpro",#N/A,FALSE,"Tran"}</definedName>
    <definedName name="lll" localSheetId="50" hidden="1">{"Riqfin97",#N/A,FALSE,"Tran";"Riqfinpro",#N/A,FALSE,"Tran"}</definedName>
    <definedName name="lll" localSheetId="51" hidden="1">{"Riqfin97",#N/A,FALSE,"Tran";"Riqfinpro",#N/A,FALSE,"Tran"}</definedName>
    <definedName name="lll" localSheetId="52" hidden="1">{"Riqfin97",#N/A,FALSE,"Tran";"Riqfinpro",#N/A,FALSE,"Tran"}</definedName>
    <definedName name="lll" localSheetId="53" hidden="1">{"Riqfin97",#N/A,FALSE,"Tran";"Riqfinpro",#N/A,FALSE,"Tran"}</definedName>
    <definedName name="lll" localSheetId="64" hidden="1">{"Riqfin97",#N/A,FALSE,"Tran";"Riqfinpro",#N/A,FALSE,"Tran"}</definedName>
    <definedName name="lll" localSheetId="65" hidden="1">{"Riqfin97",#N/A,FALSE,"Tran";"Riqfinpro",#N/A,FALSE,"Tran"}</definedName>
    <definedName name="lll" localSheetId="66" hidden="1">{"Riqfin97",#N/A,FALSE,"Tran";"Riqfinpro",#N/A,FALSE,"Tran"}</definedName>
    <definedName name="lll" hidden="1">{"Riqfin97",#N/A,FALSE,"Tran";"Riqfinpro",#N/A,FALSE,"Tran"}</definedName>
    <definedName name="llll" localSheetId="67" hidden="1">[144]M!#REF!</definedName>
    <definedName name="llll" localSheetId="68" hidden="1">[144]M!#REF!</definedName>
    <definedName name="llll" localSheetId="69" hidden="1">[144]M!#REF!</definedName>
    <definedName name="llll" localSheetId="70" hidden="1">[144]M!#REF!</definedName>
    <definedName name="llll" localSheetId="72" hidden="1">[144]M!#REF!</definedName>
    <definedName name="llll" localSheetId="73" hidden="1">[144]M!#REF!</definedName>
    <definedName name="llll" localSheetId="74" hidden="1">[144]M!#REF!</definedName>
    <definedName name="llll" localSheetId="11" hidden="1">#REF!</definedName>
    <definedName name="llll" localSheetId="12" hidden="1">{"Minpmon",#N/A,FALSE,"Monthinput"}</definedName>
    <definedName name="llll" localSheetId="23" hidden="1">#REF!</definedName>
    <definedName name="llll" localSheetId="24" hidden="1">#REF!</definedName>
    <definedName name="llll" localSheetId="26" hidden="1">#REF!</definedName>
    <definedName name="llll" localSheetId="10" hidden="1">#REF!</definedName>
    <definedName name="llll" localSheetId="38" hidden="1">#REF!</definedName>
    <definedName name="llll" localSheetId="25" hidden="1">#REF!</definedName>
    <definedName name="llll" localSheetId="30" hidden="1">[144]M!#REF!</definedName>
    <definedName name="llll" localSheetId="39" hidden="1">#REF!</definedName>
    <definedName name="llll" localSheetId="46" hidden="1">[144]M!#REF!</definedName>
    <definedName name="llll" localSheetId="51" hidden="1">#REF!</definedName>
    <definedName name="llll" localSheetId="52" hidden="1">#REF!</definedName>
    <definedName name="llll" localSheetId="65" hidden="1">[144]M!#REF!</definedName>
    <definedName name="llll" localSheetId="66" hidden="1">[144]M!#REF!</definedName>
    <definedName name="llll" hidden="1">#REF!</definedName>
    <definedName name="lllll" localSheetId="67" hidden="1">{"Tab1",#N/A,FALSE,"P";"Tab2",#N/A,FALSE,"P"}</definedName>
    <definedName name="lllll" localSheetId="68" hidden="1">{"Tab1",#N/A,FALSE,"P";"Tab2",#N/A,FALSE,"P"}</definedName>
    <definedName name="lllll" localSheetId="69" hidden="1">{"Tab1",#N/A,FALSE,"P";"Tab2",#N/A,FALSE,"P"}</definedName>
    <definedName name="lllll" localSheetId="70" hidden="1">{"Tab1",#N/A,FALSE,"P";"Tab2",#N/A,FALSE,"P"}</definedName>
    <definedName name="lllll" localSheetId="72" hidden="1">{"Tab1",#N/A,FALSE,"P";"Tab2",#N/A,FALSE,"P"}</definedName>
    <definedName name="lllll" localSheetId="73" hidden="1">{"Tab1",#N/A,FALSE,"P";"Tab2",#N/A,FALSE,"P"}</definedName>
    <definedName name="lllll" localSheetId="74" hidden="1">{"Tab1",#N/A,FALSE,"P";"Tab2",#N/A,FALSE,"P"}</definedName>
    <definedName name="lllll" localSheetId="11" hidden="1">{"Tab1",#N/A,FALSE,"P";"Tab2",#N/A,FALSE,"P"}</definedName>
    <definedName name="lllll" localSheetId="12" hidden="1">{"Tab1",#N/A,FALSE,"P";"Tab2",#N/A,FALSE,"P"}</definedName>
    <definedName name="lllll" localSheetId="13" hidden="1">{"Tab1",#N/A,FALSE,"P";"Tab2",#N/A,FALSE,"P"}</definedName>
    <definedName name="lllll" localSheetId="23" hidden="1">{"Tab1",#N/A,FALSE,"P";"Tab2",#N/A,FALSE,"P"}</definedName>
    <definedName name="lllll" localSheetId="24" hidden="1">{"Tab1",#N/A,FALSE,"P";"Tab2",#N/A,FALSE,"P"}</definedName>
    <definedName name="lllll" localSheetId="26" hidden="1">{"Tab1",#N/A,FALSE,"P";"Tab2",#N/A,FALSE,"P"}</definedName>
    <definedName name="lllll" localSheetId="27" hidden="1">{"Tab1",#N/A,FALSE,"P";"Tab2",#N/A,FALSE,"P"}</definedName>
    <definedName name="lllll" localSheetId="42" hidden="1">{"Tab1",#N/A,FALSE,"P";"Tab2",#N/A,FALSE,"P"}</definedName>
    <definedName name="lllll" localSheetId="6" hidden="1">{"Tab1",#N/A,FALSE,"P";"Tab2",#N/A,FALSE,"P"}</definedName>
    <definedName name="lllll" localSheetId="7" hidden="1">{"Tab1",#N/A,FALSE,"P";"Tab2",#N/A,FALSE,"P"}</definedName>
    <definedName name="lllll" localSheetId="10" hidden="1">{"Tab1",#N/A,FALSE,"P";"Tab2",#N/A,FALSE,"P"}</definedName>
    <definedName name="lllll" localSheetId="38" hidden="1">{"Tab1",#N/A,FALSE,"P";"Tab2",#N/A,FALSE,"P"}</definedName>
    <definedName name="lllll" localSheetId="25" hidden="1">{"Tab1",#N/A,FALSE,"P";"Tab2",#N/A,FALSE,"P"}</definedName>
    <definedName name="lllll" localSheetId="28" hidden="1">{"Tab1",#N/A,FALSE,"P";"Tab2",#N/A,FALSE,"P"}</definedName>
    <definedName name="lllll" localSheetId="30" hidden="1">{"Tab1",#N/A,FALSE,"P";"Tab2",#N/A,FALSE,"P"}</definedName>
    <definedName name="lllll" localSheetId="31" hidden="1">{"Tab1",#N/A,FALSE,"P";"Tab2",#N/A,FALSE,"P"}</definedName>
    <definedName name="lllll" localSheetId="32" hidden="1">{"Tab1",#N/A,FALSE,"P";"Tab2",#N/A,FALSE,"P"}</definedName>
    <definedName name="lllll" localSheetId="33" hidden="1">{"Tab1",#N/A,FALSE,"P";"Tab2",#N/A,FALSE,"P"}</definedName>
    <definedName name="lllll" localSheetId="34" hidden="1">{"Tab1",#N/A,FALSE,"P";"Tab2",#N/A,FALSE,"P"}</definedName>
    <definedName name="lllll" localSheetId="35" hidden="1">{"Tab1",#N/A,FALSE,"P";"Tab2",#N/A,FALSE,"P"}</definedName>
    <definedName name="lllll" localSheetId="36" hidden="1">{"Tab1",#N/A,FALSE,"P";"Tab2",#N/A,FALSE,"P"}</definedName>
    <definedName name="lllll" localSheetId="37" hidden="1">{"Tab1",#N/A,FALSE,"P";"Tab2",#N/A,FALSE,"P"}</definedName>
    <definedName name="lllll" localSheetId="39" hidden="1">{"Tab1",#N/A,FALSE,"P";"Tab2",#N/A,FALSE,"P"}</definedName>
    <definedName name="lllll" localSheetId="40" hidden="1">{"Tab1",#N/A,FALSE,"P";"Tab2",#N/A,FALSE,"P"}</definedName>
    <definedName name="lllll" localSheetId="41" hidden="1">{"Tab1",#N/A,FALSE,"P";"Tab2",#N/A,FALSE,"P"}</definedName>
    <definedName name="lllll" localSheetId="46" hidden="1">{"Tab1",#N/A,FALSE,"P";"Tab2",#N/A,FALSE,"P"}</definedName>
    <definedName name="lllll" localSheetId="47" hidden="1">{"Tab1",#N/A,FALSE,"P";"Tab2",#N/A,FALSE,"P"}</definedName>
    <definedName name="lllll" localSheetId="48" hidden="1">{"Tab1",#N/A,FALSE,"P";"Tab2",#N/A,FALSE,"P"}</definedName>
    <definedName name="lllll" localSheetId="49" hidden="1">{"Tab1",#N/A,FALSE,"P";"Tab2",#N/A,FALSE,"P"}</definedName>
    <definedName name="lllll" localSheetId="50" hidden="1">{"Tab1",#N/A,FALSE,"P";"Tab2",#N/A,FALSE,"P"}</definedName>
    <definedName name="lllll" localSheetId="51" hidden="1">{"Tab1",#N/A,FALSE,"P";"Tab2",#N/A,FALSE,"P"}</definedName>
    <definedName name="lllll" localSheetId="52" hidden="1">{"Tab1",#N/A,FALSE,"P";"Tab2",#N/A,FALSE,"P"}</definedName>
    <definedName name="lllll" localSheetId="53" hidden="1">{"Tab1",#N/A,FALSE,"P";"Tab2",#N/A,FALSE,"P"}</definedName>
    <definedName name="lllll" localSheetId="64" hidden="1">{"Tab1",#N/A,FALSE,"P";"Tab2",#N/A,FALSE,"P"}</definedName>
    <definedName name="lllll" localSheetId="65" hidden="1">{"Tab1",#N/A,FALSE,"P";"Tab2",#N/A,FALSE,"P"}</definedName>
    <definedName name="lllll" localSheetId="66" hidden="1">{"Tab1",#N/A,FALSE,"P";"Tab2",#N/A,FALSE,"P"}</definedName>
    <definedName name="lllll" hidden="1">{"Tab1",#N/A,FALSE,"P";"Tab2",#N/A,FALSE,"P"}</definedName>
    <definedName name="llllll" localSheetId="67" hidden="1">{"Minpmon",#N/A,FALSE,"Monthinput"}</definedName>
    <definedName name="llllll" localSheetId="68" hidden="1">{"Minpmon",#N/A,FALSE,"Monthinput"}</definedName>
    <definedName name="llllll" localSheetId="69" hidden="1">{"Minpmon",#N/A,FALSE,"Monthinput"}</definedName>
    <definedName name="llllll" localSheetId="70" hidden="1">{"Minpmon",#N/A,FALSE,"Monthinput"}</definedName>
    <definedName name="llllll" localSheetId="72" hidden="1">{"Minpmon",#N/A,FALSE,"Monthinput"}</definedName>
    <definedName name="llllll" localSheetId="73" hidden="1">{"Minpmon",#N/A,FALSE,"Monthinput"}</definedName>
    <definedName name="llllll" localSheetId="74" hidden="1">{"Minpmon",#N/A,FALSE,"Monthinput"}</definedName>
    <definedName name="llllll" localSheetId="11" hidden="1">{"Minpmon",#N/A,FALSE,"Monthinput"}</definedName>
    <definedName name="llllll" localSheetId="12" hidden="1">{"Minpmon",#N/A,FALSE,"Monthinput"}</definedName>
    <definedName name="llllll" localSheetId="13" hidden="1">{"Minpmon",#N/A,FALSE,"Monthinput"}</definedName>
    <definedName name="llllll" localSheetId="23" hidden="1">{"Minpmon",#N/A,FALSE,"Monthinput"}</definedName>
    <definedName name="llllll" localSheetId="24" hidden="1">{"Minpmon",#N/A,FALSE,"Monthinput"}</definedName>
    <definedName name="llllll" localSheetId="26" hidden="1">{"Minpmon",#N/A,FALSE,"Monthinput"}</definedName>
    <definedName name="llllll" localSheetId="27" hidden="1">{"Minpmon",#N/A,FALSE,"Monthinput"}</definedName>
    <definedName name="llllll" localSheetId="42" hidden="1">{"Minpmon",#N/A,FALSE,"Monthinput"}</definedName>
    <definedName name="llllll" localSheetId="6" hidden="1">{"Minpmon",#N/A,FALSE,"Monthinput"}</definedName>
    <definedName name="llllll" localSheetId="7" hidden="1">{"Minpmon",#N/A,FALSE,"Monthinput"}</definedName>
    <definedName name="llllll" localSheetId="10" hidden="1">{"Minpmon",#N/A,FALSE,"Monthinput"}</definedName>
    <definedName name="llllll" localSheetId="38" hidden="1">{"Minpmon",#N/A,FALSE,"Monthinput"}</definedName>
    <definedName name="llllll" localSheetId="25" hidden="1">{"Minpmon",#N/A,FALSE,"Monthinput"}</definedName>
    <definedName name="llllll" localSheetId="28" hidden="1">{"Minpmon",#N/A,FALSE,"Monthinput"}</definedName>
    <definedName name="llllll" localSheetId="30" hidden="1">{"Minpmon",#N/A,FALSE,"Monthinput"}</definedName>
    <definedName name="llllll" localSheetId="31" hidden="1">{"Minpmon",#N/A,FALSE,"Monthinput"}</definedName>
    <definedName name="llllll" localSheetId="32" hidden="1">{"Minpmon",#N/A,FALSE,"Monthinput"}</definedName>
    <definedName name="llllll" localSheetId="33" hidden="1">{"Minpmon",#N/A,FALSE,"Monthinput"}</definedName>
    <definedName name="llllll" localSheetId="34" hidden="1">{"Minpmon",#N/A,FALSE,"Monthinput"}</definedName>
    <definedName name="llllll" localSheetId="35" hidden="1">{"Minpmon",#N/A,FALSE,"Monthinput"}</definedName>
    <definedName name="llllll" localSheetId="36" hidden="1">{"Minpmon",#N/A,FALSE,"Monthinput"}</definedName>
    <definedName name="llllll" localSheetId="37" hidden="1">{"Minpmon",#N/A,FALSE,"Monthinput"}</definedName>
    <definedName name="llllll" localSheetId="39" hidden="1">{"Minpmon",#N/A,FALSE,"Monthinput"}</definedName>
    <definedName name="llllll" localSheetId="40" hidden="1">{"Minpmon",#N/A,FALSE,"Monthinput"}</definedName>
    <definedName name="llllll" localSheetId="41" hidden="1">{"Minpmon",#N/A,FALSE,"Monthinput"}</definedName>
    <definedName name="llllll" localSheetId="46" hidden="1">{"Minpmon",#N/A,FALSE,"Monthinput"}</definedName>
    <definedName name="llllll" localSheetId="47" hidden="1">{"Minpmon",#N/A,FALSE,"Monthinput"}</definedName>
    <definedName name="llllll" localSheetId="48" hidden="1">{"Minpmon",#N/A,FALSE,"Monthinput"}</definedName>
    <definedName name="llllll" localSheetId="49" hidden="1">{"Minpmon",#N/A,FALSE,"Monthinput"}</definedName>
    <definedName name="llllll" localSheetId="50" hidden="1">{"Minpmon",#N/A,FALSE,"Monthinput"}</definedName>
    <definedName name="llllll" localSheetId="51" hidden="1">{"Minpmon",#N/A,FALSE,"Monthinput"}</definedName>
    <definedName name="llllll" localSheetId="52" hidden="1">{"Minpmon",#N/A,FALSE,"Monthinput"}</definedName>
    <definedName name="llllll" localSheetId="53" hidden="1">{"Minpmon",#N/A,FALSE,"Monthinput"}</definedName>
    <definedName name="llllll" localSheetId="64" hidden="1">{"Minpmon",#N/A,FALSE,"Monthinput"}</definedName>
    <definedName name="llllll" localSheetId="65" hidden="1">{"Minpmon",#N/A,FALSE,"Monthinput"}</definedName>
    <definedName name="llllll" localSheetId="66" hidden="1">{"Minpmon",#N/A,FALSE,"Monthinput"}</definedName>
    <definedName name="llllll" hidden="1">{"Minpmon",#N/A,FALSE,"Monthinput"}</definedName>
    <definedName name="lllllll" localSheetId="67" hidden="1">{"bop94-99",#N/A,FALSE,"BOP";"bgdp94-99",#N/A,FALSE,"BOPGDP";"exp94-99",#N/A,FALSE,"EXP";"imp94-99",#N/A,FALSE,"IMP";"tt9499",#N/A,FALSE,"TT";"ss94-99",#N/A,FALSE,"SERV";"tran94-99",#N/A,FALSE,"TRAN";"dis95-98",#N/A,FALSE,"DISB";"amor94-99",#N/A,FALSE,"AMOR";"int94-98",#N/A,FALSE,"INT";"debt94-99",#N/A,FALSE,"DEBT"}</definedName>
    <definedName name="lllllll" localSheetId="68" hidden="1">{"bop94-99",#N/A,FALSE,"BOP";"bgdp94-99",#N/A,FALSE,"BOPGDP";"exp94-99",#N/A,FALSE,"EXP";"imp94-99",#N/A,FALSE,"IMP";"tt9499",#N/A,FALSE,"TT";"ss94-99",#N/A,FALSE,"SERV";"tran94-99",#N/A,FALSE,"TRAN";"dis95-98",#N/A,FALSE,"DISB";"amor94-99",#N/A,FALSE,"AMOR";"int94-98",#N/A,FALSE,"INT";"debt94-99",#N/A,FALSE,"DEBT"}</definedName>
    <definedName name="lllllll" localSheetId="69" hidden="1">{"bop94-99",#N/A,FALSE,"BOP";"bgdp94-99",#N/A,FALSE,"BOPGDP";"exp94-99",#N/A,FALSE,"EXP";"imp94-99",#N/A,FALSE,"IMP";"tt9499",#N/A,FALSE,"TT";"ss94-99",#N/A,FALSE,"SERV";"tran94-99",#N/A,FALSE,"TRAN";"dis95-98",#N/A,FALSE,"DISB";"amor94-99",#N/A,FALSE,"AMOR";"int94-98",#N/A,FALSE,"INT";"debt94-99",#N/A,FALSE,"DEBT"}</definedName>
    <definedName name="lllllll" localSheetId="70" hidden="1">{"bop94-99",#N/A,FALSE,"BOP";"bgdp94-99",#N/A,FALSE,"BOPGDP";"exp94-99",#N/A,FALSE,"EXP";"imp94-99",#N/A,FALSE,"IMP";"tt9499",#N/A,FALSE,"TT";"ss94-99",#N/A,FALSE,"SERV";"tran94-99",#N/A,FALSE,"TRAN";"dis95-98",#N/A,FALSE,"DISB";"amor94-99",#N/A,FALSE,"AMOR";"int94-98",#N/A,FALSE,"INT";"debt94-99",#N/A,FALSE,"DEBT"}</definedName>
    <definedName name="lllllll" localSheetId="72" hidden="1">{"bop94-99",#N/A,FALSE,"BOP";"bgdp94-99",#N/A,FALSE,"BOPGDP";"exp94-99",#N/A,FALSE,"EXP";"imp94-99",#N/A,FALSE,"IMP";"tt9499",#N/A,FALSE,"TT";"ss94-99",#N/A,FALSE,"SERV";"tran94-99",#N/A,FALSE,"TRAN";"dis95-98",#N/A,FALSE,"DISB";"amor94-99",#N/A,FALSE,"AMOR";"int94-98",#N/A,FALSE,"INT";"debt94-99",#N/A,FALSE,"DEBT"}</definedName>
    <definedName name="lllllll" localSheetId="73" hidden="1">{"bop94-99",#N/A,FALSE,"BOP";"bgdp94-99",#N/A,FALSE,"BOPGDP";"exp94-99",#N/A,FALSE,"EXP";"imp94-99",#N/A,FALSE,"IMP";"tt9499",#N/A,FALSE,"TT";"ss94-99",#N/A,FALSE,"SERV";"tran94-99",#N/A,FALSE,"TRAN";"dis95-98",#N/A,FALSE,"DISB";"amor94-99",#N/A,FALSE,"AMOR";"int94-98",#N/A,FALSE,"INT";"debt94-99",#N/A,FALSE,"DEBT"}</definedName>
    <definedName name="lllllll" localSheetId="74" hidden="1">{"bop94-99",#N/A,FALSE,"BOP";"bgdp94-99",#N/A,FALSE,"BOPGDP";"exp94-99",#N/A,FALSE,"EXP";"imp94-99",#N/A,FALSE,"IMP";"tt9499",#N/A,FALSE,"TT";"ss94-99",#N/A,FALSE,"SERV";"tran94-99",#N/A,FALSE,"TRAN";"dis95-98",#N/A,FALSE,"DISB";"amor94-99",#N/A,FALSE,"AMOR";"int94-98",#N/A,FALSE,"INT";"debt94-99",#N/A,FALSE,"DEBT"}</definedName>
    <definedName name="lllllll" localSheetId="11" hidden="1">{"bop94-99",#N/A,FALSE,"BOP";"bgdp94-99",#N/A,FALSE,"BOPGDP";"exp94-99",#N/A,FALSE,"EXP";"imp94-99",#N/A,FALSE,"IMP";"tt9499",#N/A,FALSE,"TT";"ss94-99",#N/A,FALSE,"SERV";"tran94-99",#N/A,FALSE,"TRAN";"dis95-98",#N/A,FALSE,"DISB";"amor94-99",#N/A,FALSE,"AMOR";"int94-98",#N/A,FALSE,"INT";"debt94-99",#N/A,FALSE,"DEBT"}</definedName>
    <definedName name="lllllll" localSheetId="12" hidden="1">{"bop94-99",#N/A,FALSE,"BOP";"bgdp94-99",#N/A,FALSE,"BOPGDP";"exp94-99",#N/A,FALSE,"EXP";"imp94-99",#N/A,FALSE,"IMP";"tt9499",#N/A,FALSE,"TT";"ss94-99",#N/A,FALSE,"SERV";"tran94-99",#N/A,FALSE,"TRAN";"dis95-98",#N/A,FALSE,"DISB";"amor94-99",#N/A,FALSE,"AMOR";"int94-98",#N/A,FALSE,"INT";"debt94-99",#N/A,FALSE,"DEBT"}</definedName>
    <definedName name="lllllll" localSheetId="13" hidden="1">{"bop94-99",#N/A,FALSE,"BOP";"bgdp94-99",#N/A,FALSE,"BOPGDP";"exp94-99",#N/A,FALSE,"EXP";"imp94-99",#N/A,FALSE,"IMP";"tt9499",#N/A,FALSE,"TT";"ss94-99",#N/A,FALSE,"SERV";"tran94-99",#N/A,FALSE,"TRAN";"dis95-98",#N/A,FALSE,"DISB";"amor94-99",#N/A,FALSE,"AMOR";"int94-98",#N/A,FALSE,"INT";"debt94-99",#N/A,FALSE,"DEBT"}</definedName>
    <definedName name="lllllll" localSheetId="23" hidden="1">{"bop94-99",#N/A,FALSE,"BOP";"bgdp94-99",#N/A,FALSE,"BOPGDP";"exp94-99",#N/A,FALSE,"EXP";"imp94-99",#N/A,FALSE,"IMP";"tt9499",#N/A,FALSE,"TT";"ss94-99",#N/A,FALSE,"SERV";"tran94-99",#N/A,FALSE,"TRAN";"dis95-98",#N/A,FALSE,"DISB";"amor94-99",#N/A,FALSE,"AMOR";"int94-98",#N/A,FALSE,"INT";"debt94-99",#N/A,FALSE,"DEBT"}</definedName>
    <definedName name="lllllll" localSheetId="24" hidden="1">{"bop94-99",#N/A,FALSE,"BOP";"bgdp94-99",#N/A,FALSE,"BOPGDP";"exp94-99",#N/A,FALSE,"EXP";"imp94-99",#N/A,FALSE,"IMP";"tt9499",#N/A,FALSE,"TT";"ss94-99",#N/A,FALSE,"SERV";"tran94-99",#N/A,FALSE,"TRAN";"dis95-98",#N/A,FALSE,"DISB";"amor94-99",#N/A,FALSE,"AMOR";"int94-98",#N/A,FALSE,"INT";"debt94-99",#N/A,FALSE,"DEBT"}</definedName>
    <definedName name="lllllll" localSheetId="26" hidden="1">{"bop94-99",#N/A,FALSE,"BOP";"bgdp94-99",#N/A,FALSE,"BOPGDP";"exp94-99",#N/A,FALSE,"EXP";"imp94-99",#N/A,FALSE,"IMP";"tt9499",#N/A,FALSE,"TT";"ss94-99",#N/A,FALSE,"SERV";"tran94-99",#N/A,FALSE,"TRAN";"dis95-98",#N/A,FALSE,"DISB";"amor94-99",#N/A,FALSE,"AMOR";"int94-98",#N/A,FALSE,"INT";"debt94-99",#N/A,FALSE,"DEBT"}</definedName>
    <definedName name="lllllll" localSheetId="27" hidden="1">{"bop94-99",#N/A,FALSE,"BOP";"bgdp94-99",#N/A,FALSE,"BOPGDP";"exp94-99",#N/A,FALSE,"EXP";"imp94-99",#N/A,FALSE,"IMP";"tt9499",#N/A,FALSE,"TT";"ss94-99",#N/A,FALSE,"SERV";"tran94-99",#N/A,FALSE,"TRAN";"dis95-98",#N/A,FALSE,"DISB";"amor94-99",#N/A,FALSE,"AMOR";"int94-98",#N/A,FALSE,"INT";"debt94-99",#N/A,FALSE,"DEBT"}</definedName>
    <definedName name="lllllll" localSheetId="42" hidden="1">{"bop94-99",#N/A,FALSE,"BOP";"bgdp94-99",#N/A,FALSE,"BOPGDP";"exp94-99",#N/A,FALSE,"EXP";"imp94-99",#N/A,FALSE,"IMP";"tt9499",#N/A,FALSE,"TT";"ss94-99",#N/A,FALSE,"SERV";"tran94-99",#N/A,FALSE,"TRAN";"dis95-98",#N/A,FALSE,"DISB";"amor94-99",#N/A,FALSE,"AMOR";"int94-98",#N/A,FALSE,"INT";"debt94-99",#N/A,FALSE,"DEBT"}</definedName>
    <definedName name="lllllll" localSheetId="6" hidden="1">{"bop94-99",#N/A,FALSE,"BOP";"bgdp94-99",#N/A,FALSE,"BOPGDP";"exp94-99",#N/A,FALSE,"EXP";"imp94-99",#N/A,FALSE,"IMP";"tt9499",#N/A,FALSE,"TT";"ss94-99",#N/A,FALSE,"SERV";"tran94-99",#N/A,FALSE,"TRAN";"dis95-98",#N/A,FALSE,"DISB";"amor94-99",#N/A,FALSE,"AMOR";"int94-98",#N/A,FALSE,"INT";"debt94-99",#N/A,FALSE,"DEBT"}</definedName>
    <definedName name="lllllll" localSheetId="7" hidden="1">{"bop94-99",#N/A,FALSE,"BOP";"bgdp94-99",#N/A,FALSE,"BOPGDP";"exp94-99",#N/A,FALSE,"EXP";"imp94-99",#N/A,FALSE,"IMP";"tt9499",#N/A,FALSE,"TT";"ss94-99",#N/A,FALSE,"SERV";"tran94-99",#N/A,FALSE,"TRAN";"dis95-98",#N/A,FALSE,"DISB";"amor94-99",#N/A,FALSE,"AMOR";"int94-98",#N/A,FALSE,"INT";"debt94-99",#N/A,FALSE,"DEBT"}</definedName>
    <definedName name="lllllll" localSheetId="10" hidden="1">{"bop94-99",#N/A,FALSE,"BOP";"bgdp94-99",#N/A,FALSE,"BOPGDP";"exp94-99",#N/A,FALSE,"EXP";"imp94-99",#N/A,FALSE,"IMP";"tt9499",#N/A,FALSE,"TT";"ss94-99",#N/A,FALSE,"SERV";"tran94-99",#N/A,FALSE,"TRAN";"dis95-98",#N/A,FALSE,"DISB";"amor94-99",#N/A,FALSE,"AMOR";"int94-98",#N/A,FALSE,"INT";"debt94-99",#N/A,FALSE,"DEBT"}</definedName>
    <definedName name="lllllll" localSheetId="38" hidden="1">{"bop94-99",#N/A,FALSE,"BOP";"bgdp94-99",#N/A,FALSE,"BOPGDP";"exp94-99",#N/A,FALSE,"EXP";"imp94-99",#N/A,FALSE,"IMP";"tt9499",#N/A,FALSE,"TT";"ss94-99",#N/A,FALSE,"SERV";"tran94-99",#N/A,FALSE,"TRAN";"dis95-98",#N/A,FALSE,"DISB";"amor94-99",#N/A,FALSE,"AMOR";"int94-98",#N/A,FALSE,"INT";"debt94-99",#N/A,FALSE,"DEBT"}</definedName>
    <definedName name="lllllll" localSheetId="25" hidden="1">{"bop94-99",#N/A,FALSE,"BOP";"bgdp94-99",#N/A,FALSE,"BOPGDP";"exp94-99",#N/A,FALSE,"EXP";"imp94-99",#N/A,FALSE,"IMP";"tt9499",#N/A,FALSE,"TT";"ss94-99",#N/A,FALSE,"SERV";"tran94-99",#N/A,FALSE,"TRAN";"dis95-98",#N/A,FALSE,"DISB";"amor94-99",#N/A,FALSE,"AMOR";"int94-98",#N/A,FALSE,"INT";"debt94-99",#N/A,FALSE,"DEBT"}</definedName>
    <definedName name="lllllll" localSheetId="28" hidden="1">{"bop94-99",#N/A,FALSE,"BOP";"bgdp94-99",#N/A,FALSE,"BOPGDP";"exp94-99",#N/A,FALSE,"EXP";"imp94-99",#N/A,FALSE,"IMP";"tt9499",#N/A,FALSE,"TT";"ss94-99",#N/A,FALSE,"SERV";"tran94-99",#N/A,FALSE,"TRAN";"dis95-98",#N/A,FALSE,"DISB";"amor94-99",#N/A,FALSE,"AMOR";"int94-98",#N/A,FALSE,"INT";"debt94-99",#N/A,FALSE,"DEBT"}</definedName>
    <definedName name="lllllll" localSheetId="30" hidden="1">{"bop94-99",#N/A,FALSE,"BOP";"bgdp94-99",#N/A,FALSE,"BOPGDP";"exp94-99",#N/A,FALSE,"EXP";"imp94-99",#N/A,FALSE,"IMP";"tt9499",#N/A,FALSE,"TT";"ss94-99",#N/A,FALSE,"SERV";"tran94-99",#N/A,FALSE,"TRAN";"dis95-98",#N/A,FALSE,"DISB";"amor94-99",#N/A,FALSE,"AMOR";"int94-98",#N/A,FALSE,"INT";"debt94-99",#N/A,FALSE,"DEBT"}</definedName>
    <definedName name="lllllll" localSheetId="31" hidden="1">{"bop94-99",#N/A,FALSE,"BOP";"bgdp94-99",#N/A,FALSE,"BOPGDP";"exp94-99",#N/A,FALSE,"EXP";"imp94-99",#N/A,FALSE,"IMP";"tt9499",#N/A,FALSE,"TT";"ss94-99",#N/A,FALSE,"SERV";"tran94-99",#N/A,FALSE,"TRAN";"dis95-98",#N/A,FALSE,"DISB";"amor94-99",#N/A,FALSE,"AMOR";"int94-98",#N/A,FALSE,"INT";"debt94-99",#N/A,FALSE,"DEBT"}</definedName>
    <definedName name="lllllll" localSheetId="32" hidden="1">{"bop94-99",#N/A,FALSE,"BOP";"bgdp94-99",#N/A,FALSE,"BOPGDP";"exp94-99",#N/A,FALSE,"EXP";"imp94-99",#N/A,FALSE,"IMP";"tt9499",#N/A,FALSE,"TT";"ss94-99",#N/A,FALSE,"SERV";"tran94-99",#N/A,FALSE,"TRAN";"dis95-98",#N/A,FALSE,"DISB";"amor94-99",#N/A,FALSE,"AMOR";"int94-98",#N/A,FALSE,"INT";"debt94-99",#N/A,FALSE,"DEBT"}</definedName>
    <definedName name="lllllll" localSheetId="33" hidden="1">{"bop94-99",#N/A,FALSE,"BOP";"bgdp94-99",#N/A,FALSE,"BOPGDP";"exp94-99",#N/A,FALSE,"EXP";"imp94-99",#N/A,FALSE,"IMP";"tt9499",#N/A,FALSE,"TT";"ss94-99",#N/A,FALSE,"SERV";"tran94-99",#N/A,FALSE,"TRAN";"dis95-98",#N/A,FALSE,"DISB";"amor94-99",#N/A,FALSE,"AMOR";"int94-98",#N/A,FALSE,"INT";"debt94-99",#N/A,FALSE,"DEBT"}</definedName>
    <definedName name="lllllll" localSheetId="34" hidden="1">{"bop94-99",#N/A,FALSE,"BOP";"bgdp94-99",#N/A,FALSE,"BOPGDP";"exp94-99",#N/A,FALSE,"EXP";"imp94-99",#N/A,FALSE,"IMP";"tt9499",#N/A,FALSE,"TT";"ss94-99",#N/A,FALSE,"SERV";"tran94-99",#N/A,FALSE,"TRAN";"dis95-98",#N/A,FALSE,"DISB";"amor94-99",#N/A,FALSE,"AMOR";"int94-98",#N/A,FALSE,"INT";"debt94-99",#N/A,FALSE,"DEBT"}</definedName>
    <definedName name="lllllll" localSheetId="35" hidden="1">{"bop94-99",#N/A,FALSE,"BOP";"bgdp94-99",#N/A,FALSE,"BOPGDP";"exp94-99",#N/A,FALSE,"EXP";"imp94-99",#N/A,FALSE,"IMP";"tt9499",#N/A,FALSE,"TT";"ss94-99",#N/A,FALSE,"SERV";"tran94-99",#N/A,FALSE,"TRAN";"dis95-98",#N/A,FALSE,"DISB";"amor94-99",#N/A,FALSE,"AMOR";"int94-98",#N/A,FALSE,"INT";"debt94-99",#N/A,FALSE,"DEBT"}</definedName>
    <definedName name="lllllll" localSheetId="36" hidden="1">{"bop94-99",#N/A,FALSE,"BOP";"bgdp94-99",#N/A,FALSE,"BOPGDP";"exp94-99",#N/A,FALSE,"EXP";"imp94-99",#N/A,FALSE,"IMP";"tt9499",#N/A,FALSE,"TT";"ss94-99",#N/A,FALSE,"SERV";"tran94-99",#N/A,FALSE,"TRAN";"dis95-98",#N/A,FALSE,"DISB";"amor94-99",#N/A,FALSE,"AMOR";"int94-98",#N/A,FALSE,"INT";"debt94-99",#N/A,FALSE,"DEBT"}</definedName>
    <definedName name="lllllll" localSheetId="37" hidden="1">{"bop94-99",#N/A,FALSE,"BOP";"bgdp94-99",#N/A,FALSE,"BOPGDP";"exp94-99",#N/A,FALSE,"EXP";"imp94-99",#N/A,FALSE,"IMP";"tt9499",#N/A,FALSE,"TT";"ss94-99",#N/A,FALSE,"SERV";"tran94-99",#N/A,FALSE,"TRAN";"dis95-98",#N/A,FALSE,"DISB";"amor94-99",#N/A,FALSE,"AMOR";"int94-98",#N/A,FALSE,"INT";"debt94-99",#N/A,FALSE,"DEBT"}</definedName>
    <definedName name="lllllll" localSheetId="39" hidden="1">{"bop94-99",#N/A,FALSE,"BOP";"bgdp94-99",#N/A,FALSE,"BOPGDP";"exp94-99",#N/A,FALSE,"EXP";"imp94-99",#N/A,FALSE,"IMP";"tt9499",#N/A,FALSE,"TT";"ss94-99",#N/A,FALSE,"SERV";"tran94-99",#N/A,FALSE,"TRAN";"dis95-98",#N/A,FALSE,"DISB";"amor94-99",#N/A,FALSE,"AMOR";"int94-98",#N/A,FALSE,"INT";"debt94-99",#N/A,FALSE,"DEBT"}</definedName>
    <definedName name="lllllll" localSheetId="40" hidden="1">{"bop94-99",#N/A,FALSE,"BOP";"bgdp94-99",#N/A,FALSE,"BOPGDP";"exp94-99",#N/A,FALSE,"EXP";"imp94-99",#N/A,FALSE,"IMP";"tt9499",#N/A,FALSE,"TT";"ss94-99",#N/A,FALSE,"SERV";"tran94-99",#N/A,FALSE,"TRAN";"dis95-98",#N/A,FALSE,"DISB";"amor94-99",#N/A,FALSE,"AMOR";"int94-98",#N/A,FALSE,"INT";"debt94-99",#N/A,FALSE,"DEBT"}</definedName>
    <definedName name="lllllll" localSheetId="41" hidden="1">{"bop94-99",#N/A,FALSE,"BOP";"bgdp94-99",#N/A,FALSE,"BOPGDP";"exp94-99",#N/A,FALSE,"EXP";"imp94-99",#N/A,FALSE,"IMP";"tt9499",#N/A,FALSE,"TT";"ss94-99",#N/A,FALSE,"SERV";"tran94-99",#N/A,FALSE,"TRAN";"dis95-98",#N/A,FALSE,"DISB";"amor94-99",#N/A,FALSE,"AMOR";"int94-98",#N/A,FALSE,"INT";"debt94-99",#N/A,FALSE,"DEBT"}</definedName>
    <definedName name="lllllll" localSheetId="46" hidden="1">{"bop94-99",#N/A,FALSE,"BOP";"bgdp94-99",#N/A,FALSE,"BOPGDP";"exp94-99",#N/A,FALSE,"EXP";"imp94-99",#N/A,FALSE,"IMP";"tt9499",#N/A,FALSE,"TT";"ss94-99",#N/A,FALSE,"SERV";"tran94-99",#N/A,FALSE,"TRAN";"dis95-98",#N/A,FALSE,"DISB";"amor94-99",#N/A,FALSE,"AMOR";"int94-98",#N/A,FALSE,"INT";"debt94-99",#N/A,FALSE,"DEBT"}</definedName>
    <definedName name="lllllll" localSheetId="47" hidden="1">{"bop94-99",#N/A,FALSE,"BOP";"bgdp94-99",#N/A,FALSE,"BOPGDP";"exp94-99",#N/A,FALSE,"EXP";"imp94-99",#N/A,FALSE,"IMP";"tt9499",#N/A,FALSE,"TT";"ss94-99",#N/A,FALSE,"SERV";"tran94-99",#N/A,FALSE,"TRAN";"dis95-98",#N/A,FALSE,"DISB";"amor94-99",#N/A,FALSE,"AMOR";"int94-98",#N/A,FALSE,"INT";"debt94-99",#N/A,FALSE,"DEBT"}</definedName>
    <definedName name="lllllll" localSheetId="48" hidden="1">{"bop94-99",#N/A,FALSE,"BOP";"bgdp94-99",#N/A,FALSE,"BOPGDP";"exp94-99",#N/A,FALSE,"EXP";"imp94-99",#N/A,FALSE,"IMP";"tt9499",#N/A,FALSE,"TT";"ss94-99",#N/A,FALSE,"SERV";"tran94-99",#N/A,FALSE,"TRAN";"dis95-98",#N/A,FALSE,"DISB";"amor94-99",#N/A,FALSE,"AMOR";"int94-98",#N/A,FALSE,"INT";"debt94-99",#N/A,FALSE,"DEBT"}</definedName>
    <definedName name="lllllll" localSheetId="49" hidden="1">{"bop94-99",#N/A,FALSE,"BOP";"bgdp94-99",#N/A,FALSE,"BOPGDP";"exp94-99",#N/A,FALSE,"EXP";"imp94-99",#N/A,FALSE,"IMP";"tt9499",#N/A,FALSE,"TT";"ss94-99",#N/A,FALSE,"SERV";"tran94-99",#N/A,FALSE,"TRAN";"dis95-98",#N/A,FALSE,"DISB";"amor94-99",#N/A,FALSE,"AMOR";"int94-98",#N/A,FALSE,"INT";"debt94-99",#N/A,FALSE,"DEBT"}</definedName>
    <definedName name="lllllll" localSheetId="50" hidden="1">{"bop94-99",#N/A,FALSE,"BOP";"bgdp94-99",#N/A,FALSE,"BOPGDP";"exp94-99",#N/A,FALSE,"EXP";"imp94-99",#N/A,FALSE,"IMP";"tt9499",#N/A,FALSE,"TT";"ss94-99",#N/A,FALSE,"SERV";"tran94-99",#N/A,FALSE,"TRAN";"dis95-98",#N/A,FALSE,"DISB";"amor94-99",#N/A,FALSE,"AMOR";"int94-98",#N/A,FALSE,"INT";"debt94-99",#N/A,FALSE,"DEBT"}</definedName>
    <definedName name="lllllll" localSheetId="51" hidden="1">{"bop94-99",#N/A,FALSE,"BOP";"bgdp94-99",#N/A,FALSE,"BOPGDP";"exp94-99",#N/A,FALSE,"EXP";"imp94-99",#N/A,FALSE,"IMP";"tt9499",#N/A,FALSE,"TT";"ss94-99",#N/A,FALSE,"SERV";"tran94-99",#N/A,FALSE,"TRAN";"dis95-98",#N/A,FALSE,"DISB";"amor94-99",#N/A,FALSE,"AMOR";"int94-98",#N/A,FALSE,"INT";"debt94-99",#N/A,FALSE,"DEBT"}</definedName>
    <definedName name="lllllll" localSheetId="52" hidden="1">{"bop94-99",#N/A,FALSE,"BOP";"bgdp94-99",#N/A,FALSE,"BOPGDP";"exp94-99",#N/A,FALSE,"EXP";"imp94-99",#N/A,FALSE,"IMP";"tt9499",#N/A,FALSE,"TT";"ss94-99",#N/A,FALSE,"SERV";"tran94-99",#N/A,FALSE,"TRAN";"dis95-98",#N/A,FALSE,"DISB";"amor94-99",#N/A,FALSE,"AMOR";"int94-98",#N/A,FALSE,"INT";"debt94-99",#N/A,FALSE,"DEBT"}</definedName>
    <definedName name="lllllll" localSheetId="53" hidden="1">{"bop94-99",#N/A,FALSE,"BOP";"bgdp94-99",#N/A,FALSE,"BOPGDP";"exp94-99",#N/A,FALSE,"EXP";"imp94-99",#N/A,FALSE,"IMP";"tt9499",#N/A,FALSE,"TT";"ss94-99",#N/A,FALSE,"SERV";"tran94-99",#N/A,FALSE,"TRAN";"dis95-98",#N/A,FALSE,"DISB";"amor94-99",#N/A,FALSE,"AMOR";"int94-98",#N/A,FALSE,"INT";"debt94-99",#N/A,FALSE,"DEBT"}</definedName>
    <definedName name="lllllll" localSheetId="64" hidden="1">{"bop94-99",#N/A,FALSE,"BOP";"bgdp94-99",#N/A,FALSE,"BOPGDP";"exp94-99",#N/A,FALSE,"EXP";"imp94-99",#N/A,FALSE,"IMP";"tt9499",#N/A,FALSE,"TT";"ss94-99",#N/A,FALSE,"SERV";"tran94-99",#N/A,FALSE,"TRAN";"dis95-98",#N/A,FALSE,"DISB";"amor94-99",#N/A,FALSE,"AMOR";"int94-98",#N/A,FALSE,"INT";"debt94-99",#N/A,FALSE,"DEBT"}</definedName>
    <definedName name="lllllll" localSheetId="65" hidden="1">{"bop94-99",#N/A,FALSE,"BOP";"bgdp94-99",#N/A,FALSE,"BOPGDP";"exp94-99",#N/A,FALSE,"EXP";"imp94-99",#N/A,FALSE,"IMP";"tt9499",#N/A,FALSE,"TT";"ss94-99",#N/A,FALSE,"SERV";"tran94-99",#N/A,FALSE,"TRAN";"dis95-98",#N/A,FALSE,"DISB";"amor94-99",#N/A,FALSE,"AMOR";"int94-98",#N/A,FALSE,"INT";"debt94-99",#N/A,FALSE,"DEBT"}</definedName>
    <definedName name="lllllll" localSheetId="66" hidden="1">{"bop94-99",#N/A,FALSE,"BOP";"bgdp94-99",#N/A,FALSE,"BOPGDP";"exp94-99",#N/A,FALSE,"EXP";"imp94-99",#N/A,FALSE,"IMP";"tt9499",#N/A,FALSE,"TT";"ss94-99",#N/A,FALSE,"SERV";"tran94-99",#N/A,FALSE,"TRAN";"dis95-98",#N/A,FALSE,"DISB";"amor94-99",#N/A,FALSE,"AMOR";"int94-98",#N/A,FALSE,"INT";"debt94-99",#N/A,FALSE,"DEBT"}</definedName>
    <definedName name="lllllll" hidden="1">{"bop94-99",#N/A,FALSE,"BOP";"bgdp94-99",#N/A,FALSE,"BOPGDP";"exp94-99",#N/A,FALSE,"EXP";"imp94-99",#N/A,FALSE,"IMP";"tt9499",#N/A,FALSE,"TT";"ss94-99",#N/A,FALSE,"SERV";"tran94-99",#N/A,FALSE,"TRAN";"dis95-98",#N/A,FALSE,"DISB";"amor94-99",#N/A,FALSE,"AMOR";"int94-98",#N/A,FALSE,"INT";"debt94-99",#N/A,FALSE,"DEBT"}</definedName>
    <definedName name="lllllllllllllllll" localSheetId="67" hidden="1">{"Minpmon",#N/A,FALSE,"Monthinput"}</definedName>
    <definedName name="lllllllllllllllll" localSheetId="68" hidden="1">{"Minpmon",#N/A,FALSE,"Monthinput"}</definedName>
    <definedName name="lllllllllllllllll" localSheetId="69" hidden="1">{"Minpmon",#N/A,FALSE,"Monthinput"}</definedName>
    <definedName name="lllllllllllllllll" localSheetId="70" hidden="1">{"Minpmon",#N/A,FALSE,"Monthinput"}</definedName>
    <definedName name="lllllllllllllllll" localSheetId="72" hidden="1">{"Minpmon",#N/A,FALSE,"Monthinput"}</definedName>
    <definedName name="lllllllllllllllll" localSheetId="73" hidden="1">{"Minpmon",#N/A,FALSE,"Monthinput"}</definedName>
    <definedName name="lllllllllllllllll" localSheetId="74" hidden="1">{"Minpmon",#N/A,FALSE,"Monthinput"}</definedName>
    <definedName name="lllllllllllllllll" localSheetId="11" hidden="1">{"Minpmon",#N/A,FALSE,"Monthinput"}</definedName>
    <definedName name="lllllllllllllllll" localSheetId="12" hidden="1">{"Minpmon",#N/A,FALSE,"Monthinput"}</definedName>
    <definedName name="lllllllllllllllll" localSheetId="13" hidden="1">{"Minpmon",#N/A,FALSE,"Monthinput"}</definedName>
    <definedName name="lllllllllllllllll" localSheetId="23" hidden="1">{"Minpmon",#N/A,FALSE,"Monthinput"}</definedName>
    <definedName name="lllllllllllllllll" localSheetId="24" hidden="1">{"Minpmon",#N/A,FALSE,"Monthinput"}</definedName>
    <definedName name="lllllllllllllllll" localSheetId="26" hidden="1">{"Minpmon",#N/A,FALSE,"Monthinput"}</definedName>
    <definedName name="lllllllllllllllll" localSheetId="27" hidden="1">{"Minpmon",#N/A,FALSE,"Monthinput"}</definedName>
    <definedName name="lllllllllllllllll" localSheetId="42" hidden="1">{"Minpmon",#N/A,FALSE,"Monthinput"}</definedName>
    <definedName name="lllllllllllllllll" localSheetId="6" hidden="1">{"Minpmon",#N/A,FALSE,"Monthinput"}</definedName>
    <definedName name="lllllllllllllllll" localSheetId="7" hidden="1">{"Minpmon",#N/A,FALSE,"Monthinput"}</definedName>
    <definedName name="lllllllllllllllll" localSheetId="10" hidden="1">{"Minpmon",#N/A,FALSE,"Monthinput"}</definedName>
    <definedName name="lllllllllllllllll" localSheetId="38" hidden="1">{"Minpmon",#N/A,FALSE,"Monthinput"}</definedName>
    <definedName name="lllllllllllllllll" localSheetId="25" hidden="1">{"Minpmon",#N/A,FALSE,"Monthinput"}</definedName>
    <definedName name="lllllllllllllllll" localSheetId="28" hidden="1">{"Minpmon",#N/A,FALSE,"Monthinput"}</definedName>
    <definedName name="lllllllllllllllll" localSheetId="30" hidden="1">{"Minpmon",#N/A,FALSE,"Monthinput"}</definedName>
    <definedName name="lllllllllllllllll" localSheetId="31" hidden="1">{"Minpmon",#N/A,FALSE,"Monthinput"}</definedName>
    <definedName name="lllllllllllllllll" localSheetId="32" hidden="1">{"Minpmon",#N/A,FALSE,"Monthinput"}</definedName>
    <definedName name="lllllllllllllllll" localSheetId="33" hidden="1">{"Minpmon",#N/A,FALSE,"Monthinput"}</definedName>
    <definedName name="lllllllllllllllll" localSheetId="34" hidden="1">{"Minpmon",#N/A,FALSE,"Monthinput"}</definedName>
    <definedName name="lllllllllllllllll" localSheetId="35" hidden="1">{"Minpmon",#N/A,FALSE,"Monthinput"}</definedName>
    <definedName name="lllllllllllllllll" localSheetId="36" hidden="1">{"Minpmon",#N/A,FALSE,"Monthinput"}</definedName>
    <definedName name="lllllllllllllllll" localSheetId="37" hidden="1">{"Minpmon",#N/A,FALSE,"Monthinput"}</definedName>
    <definedName name="lllllllllllllllll" localSheetId="39" hidden="1">{"Minpmon",#N/A,FALSE,"Monthinput"}</definedName>
    <definedName name="lllllllllllllllll" localSheetId="40" hidden="1">{"Minpmon",#N/A,FALSE,"Monthinput"}</definedName>
    <definedName name="lllllllllllllllll" localSheetId="41" hidden="1">{"Minpmon",#N/A,FALSE,"Monthinput"}</definedName>
    <definedName name="lllllllllllllllll" localSheetId="46" hidden="1">{"Minpmon",#N/A,FALSE,"Monthinput"}</definedName>
    <definedName name="lllllllllllllllll" localSheetId="47" hidden="1">{"Minpmon",#N/A,FALSE,"Monthinput"}</definedName>
    <definedName name="lllllllllllllllll" localSheetId="48" hidden="1">{"Minpmon",#N/A,FALSE,"Monthinput"}</definedName>
    <definedName name="lllllllllllllllll" localSheetId="49" hidden="1">{"Minpmon",#N/A,FALSE,"Monthinput"}</definedName>
    <definedName name="lllllllllllllllll" localSheetId="50" hidden="1">{"Minpmon",#N/A,FALSE,"Monthinput"}</definedName>
    <definedName name="lllllllllllllllll" localSheetId="51" hidden="1">{"Minpmon",#N/A,FALSE,"Monthinput"}</definedName>
    <definedName name="lllllllllllllllll" localSheetId="52" hidden="1">{"Minpmon",#N/A,FALSE,"Monthinput"}</definedName>
    <definedName name="lllllllllllllllll" localSheetId="53" hidden="1">{"Minpmon",#N/A,FALSE,"Monthinput"}</definedName>
    <definedName name="lllllllllllllllll" localSheetId="64" hidden="1">{"Minpmon",#N/A,FALSE,"Monthinput"}</definedName>
    <definedName name="lllllllllllllllll" localSheetId="65" hidden="1">{"Minpmon",#N/A,FALSE,"Monthinput"}</definedName>
    <definedName name="lllllllllllllllll" localSheetId="66" hidden="1">{"Minpmon",#N/A,FALSE,"Monthinput"}</definedName>
    <definedName name="lllllllllllllllll" hidden="1">{"Minpmon",#N/A,FALSE,"Monthinput"}</definedName>
    <definedName name="lloo" localSheetId="67" hidden="1">#REF!</definedName>
    <definedName name="lloo" localSheetId="68" hidden="1">#REF!</definedName>
    <definedName name="lloo" localSheetId="69" hidden="1">#REF!</definedName>
    <definedName name="lloo" localSheetId="70" hidden="1">#REF!</definedName>
    <definedName name="lloo" localSheetId="72" hidden="1">#REF!</definedName>
    <definedName name="lloo" localSheetId="73" hidden="1">#REF!</definedName>
    <definedName name="lloo" localSheetId="74" hidden="1">#REF!</definedName>
    <definedName name="lloo" localSheetId="11" hidden="1">#REF!</definedName>
    <definedName name="lloo" localSheetId="12" hidden="1">#REF!</definedName>
    <definedName name="lloo" localSheetId="13" hidden="1">#REF!</definedName>
    <definedName name="lloo" localSheetId="23" hidden="1">#REF!</definedName>
    <definedName name="lloo" localSheetId="24" hidden="1">#REF!</definedName>
    <definedName name="lloo" localSheetId="26" hidden="1">#REF!</definedName>
    <definedName name="lloo" localSheetId="27" hidden="1">#REF!</definedName>
    <definedName name="lloo" localSheetId="42" hidden="1">#REF!</definedName>
    <definedName name="lloo" localSheetId="10" hidden="1">#REF!</definedName>
    <definedName name="lloo" localSheetId="38" hidden="1">#REF!</definedName>
    <definedName name="lloo" localSheetId="25" hidden="1">#REF!</definedName>
    <definedName name="lloo" localSheetId="30" hidden="1">#REF!</definedName>
    <definedName name="lloo" localSheetId="31" hidden="1">#REF!</definedName>
    <definedName name="lloo" localSheetId="34" hidden="1">#REF!</definedName>
    <definedName name="lloo" localSheetId="36" hidden="1">#REF!</definedName>
    <definedName name="lloo" localSheetId="37" hidden="1">#REF!</definedName>
    <definedName name="lloo" localSheetId="39" hidden="1">#REF!</definedName>
    <definedName name="lloo" localSheetId="40" hidden="1">#REF!</definedName>
    <definedName name="lloo" localSheetId="41" hidden="1">#REF!</definedName>
    <definedName name="lloo" localSheetId="46" hidden="1">#REF!</definedName>
    <definedName name="lloo" localSheetId="47" hidden="1">#REF!</definedName>
    <definedName name="lloo" localSheetId="48" hidden="1">#REF!</definedName>
    <definedName name="lloo" localSheetId="49" hidden="1">#REF!</definedName>
    <definedName name="lloo" localSheetId="52" hidden="1">#REF!</definedName>
    <definedName name="lloo" localSheetId="53" hidden="1">#REF!</definedName>
    <definedName name="lloo" localSheetId="64" hidden="1">#REF!</definedName>
    <definedName name="lloo" localSheetId="65" hidden="1">#REF!</definedName>
    <definedName name="lloo" localSheetId="66" hidden="1">#REF!</definedName>
    <definedName name="lloo" hidden="1">#REF!</definedName>
    <definedName name="lodnjkhdnbdv" localSheetId="67">#REF!</definedName>
    <definedName name="lodnjkhdnbdv" localSheetId="68">#REF!</definedName>
    <definedName name="lodnjkhdnbdv" localSheetId="69">#REF!</definedName>
    <definedName name="lodnjkhdnbdv" localSheetId="70">#REF!</definedName>
    <definedName name="lodnjkhdnbdv" localSheetId="72">#REF!</definedName>
    <definedName name="lodnjkhdnbdv" localSheetId="73">#REF!</definedName>
    <definedName name="lodnjkhdnbdv" localSheetId="74">#REF!</definedName>
    <definedName name="lodnjkhdnbdv" localSheetId="11">#REF!</definedName>
    <definedName name="lodnjkhdnbdv" localSheetId="12">#REF!</definedName>
    <definedName name="lodnjkhdnbdv" localSheetId="13">#REF!</definedName>
    <definedName name="lodnjkhdnbdv" localSheetId="23">#REF!</definedName>
    <definedName name="lodnjkhdnbdv" localSheetId="26">#REF!</definedName>
    <definedName name="lodnjkhdnbdv" localSheetId="27">#REF!</definedName>
    <definedName name="lodnjkhdnbdv" localSheetId="10">#REF!</definedName>
    <definedName name="lodnjkhdnbdv" localSheetId="38">#REF!</definedName>
    <definedName name="lodnjkhdnbdv" localSheetId="25">#REF!</definedName>
    <definedName name="lodnjkhdnbdv" localSheetId="30">#REF!</definedName>
    <definedName name="lodnjkhdnbdv" localSheetId="31">#REF!</definedName>
    <definedName name="lodnjkhdnbdv" localSheetId="36">#REF!</definedName>
    <definedName name="lodnjkhdnbdv" localSheetId="37">#REF!</definedName>
    <definedName name="lodnjkhdnbdv" localSheetId="39">#REF!</definedName>
    <definedName name="lodnjkhdnbdv" localSheetId="40">#REF!</definedName>
    <definedName name="lodnjkhdnbdv" localSheetId="41">#REF!</definedName>
    <definedName name="lodnjkhdnbdv" localSheetId="46">#REF!</definedName>
    <definedName name="lodnjkhdnbdv" localSheetId="47">#REF!</definedName>
    <definedName name="lodnjkhdnbdv" localSheetId="48">#REF!</definedName>
    <definedName name="lodnjkhdnbdv" localSheetId="49">#REF!</definedName>
    <definedName name="lodnjkhdnbdv" localSheetId="52">#REF!</definedName>
    <definedName name="lodnjkhdnbdv" localSheetId="53">#REF!</definedName>
    <definedName name="lodnjkhdnbdv" localSheetId="64">#REF!</definedName>
    <definedName name="lodnjkhdnbdv" localSheetId="65">#REF!</definedName>
    <definedName name="lodnjkhdnbdv">#REF!</definedName>
    <definedName name="lolololo" localSheetId="67">#REF!</definedName>
    <definedName name="lolololo" localSheetId="68">#REF!</definedName>
    <definedName name="lolololo" localSheetId="69">#REF!</definedName>
    <definedName name="lolololo" localSheetId="70">#REF!</definedName>
    <definedName name="lolololo" localSheetId="72">#REF!</definedName>
    <definedName name="lolololo" localSheetId="73">#REF!</definedName>
    <definedName name="lolololo" localSheetId="74">#REF!</definedName>
    <definedName name="lolololo" localSheetId="11">#REF!</definedName>
    <definedName name="lolololo" localSheetId="12">#REF!</definedName>
    <definedName name="lolololo" localSheetId="13">#REF!</definedName>
    <definedName name="lolololo" localSheetId="23">#REF!</definedName>
    <definedName name="lolololo" localSheetId="26">#REF!</definedName>
    <definedName name="lolololo" localSheetId="27">#REF!</definedName>
    <definedName name="lolololo" localSheetId="10">#REF!</definedName>
    <definedName name="lolololo" localSheetId="38">#REF!</definedName>
    <definedName name="lolololo" localSheetId="25">#REF!</definedName>
    <definedName name="lolololo" localSheetId="30">#REF!</definedName>
    <definedName name="lolololo" localSheetId="31">#REF!</definedName>
    <definedName name="lolololo" localSheetId="36">#REF!</definedName>
    <definedName name="lolololo" localSheetId="37">#REF!</definedName>
    <definedName name="lolololo" localSheetId="39">#REF!</definedName>
    <definedName name="lolololo" localSheetId="40">#REF!</definedName>
    <definedName name="lolololo" localSheetId="41">#REF!</definedName>
    <definedName name="lolololo" localSheetId="46">#REF!</definedName>
    <definedName name="lolololo" localSheetId="47">#REF!</definedName>
    <definedName name="lolololo" localSheetId="48">#REF!</definedName>
    <definedName name="lolololo" localSheetId="49">#REF!</definedName>
    <definedName name="lolololo" localSheetId="52">#REF!</definedName>
    <definedName name="lolololo" localSheetId="53">#REF!</definedName>
    <definedName name="lolololo" localSheetId="64">#REF!</definedName>
    <definedName name="lolololo" localSheetId="65">#REF!</definedName>
    <definedName name="lolololo">#REF!</definedName>
    <definedName name="LONAB96" localSheetId="67">#REF!</definedName>
    <definedName name="LONAB96" localSheetId="68">#REF!</definedName>
    <definedName name="LONAB96" localSheetId="69">#REF!</definedName>
    <definedName name="LONAB96" localSheetId="70">#REF!</definedName>
    <definedName name="LONAB96" localSheetId="72">#REF!</definedName>
    <definedName name="LONAB96" localSheetId="73">#REF!</definedName>
    <definedName name="LONAB96" localSheetId="74">#REF!</definedName>
    <definedName name="LONAB96" localSheetId="11">#REF!</definedName>
    <definedName name="LONAB96" localSheetId="10">#REF!</definedName>
    <definedName name="LONAB96" localSheetId="38">#REF!</definedName>
    <definedName name="LONAB96" localSheetId="39">#REF!</definedName>
    <definedName name="LONAB96" localSheetId="40">#REF!</definedName>
    <definedName name="LONAB96" localSheetId="41">#REF!</definedName>
    <definedName name="LONAB96" localSheetId="46">#REF!</definedName>
    <definedName name="LONAB96" localSheetId="52">#REF!</definedName>
    <definedName name="LONAB96" localSheetId="64">#REF!</definedName>
    <definedName name="LONAB96" localSheetId="65">#REF!</definedName>
    <definedName name="LONAB96">#REF!</definedName>
    <definedName name="LOOKUPMTH" localSheetId="67">#REF!</definedName>
    <definedName name="LOOKUPMTH" localSheetId="68">#REF!</definedName>
    <definedName name="LOOKUPMTH" localSheetId="69">#REF!</definedName>
    <definedName name="LOOKUPMTH" localSheetId="70">#REF!</definedName>
    <definedName name="LOOKUPMTH" localSheetId="72">#REF!</definedName>
    <definedName name="LOOKUPMTH" localSheetId="73">#REF!</definedName>
    <definedName name="LOOKUPMTH" localSheetId="74">#REF!</definedName>
    <definedName name="LOOKUPMTH" localSheetId="11">#REF!</definedName>
    <definedName name="LOOKUPMTH" localSheetId="10">#REF!</definedName>
    <definedName name="LOOKUPMTH" localSheetId="38">#REF!</definedName>
    <definedName name="LOOKUPMTH" localSheetId="39">#REF!</definedName>
    <definedName name="LOOKUPMTH" localSheetId="40">#REF!</definedName>
    <definedName name="LOOKUPMTH" localSheetId="41">#REF!</definedName>
    <definedName name="LOOKUPMTH" localSheetId="46">#REF!</definedName>
    <definedName name="LOOKUPMTH" localSheetId="52">#REF!</definedName>
    <definedName name="LOOKUPMTH" localSheetId="64">#REF!</definedName>
    <definedName name="LOOKUPMTH" localSheetId="65">#REF!</definedName>
    <definedName name="LOOKUPMTH">#REF!</definedName>
    <definedName name="Low_external" localSheetId="67">#REF!</definedName>
    <definedName name="Low_external" localSheetId="68">#REF!</definedName>
    <definedName name="Low_external" localSheetId="69">#REF!</definedName>
    <definedName name="Low_external" localSheetId="70">#REF!</definedName>
    <definedName name="Low_external" localSheetId="72">#REF!</definedName>
    <definedName name="Low_external" localSheetId="73">#REF!</definedName>
    <definedName name="Low_external" localSheetId="74">#REF!</definedName>
    <definedName name="Low_external" localSheetId="11">#REF!</definedName>
    <definedName name="Low_external" localSheetId="10">#REF!</definedName>
    <definedName name="Low_external" localSheetId="38">#REF!</definedName>
    <definedName name="Low_external" localSheetId="39">#REF!</definedName>
    <definedName name="Low_external" localSheetId="40">#REF!</definedName>
    <definedName name="Low_external" localSheetId="41">#REF!</definedName>
    <definedName name="Low_external" localSheetId="46">#REF!</definedName>
    <definedName name="Low_external" localSheetId="52">#REF!</definedName>
    <definedName name="Low_external" localSheetId="64">#REF!</definedName>
    <definedName name="Low_external" localSheetId="65">#REF!</definedName>
    <definedName name="Low_external">#REF!</definedName>
    <definedName name="Low_fiscal" localSheetId="67">#REF!</definedName>
    <definedName name="Low_fiscal" localSheetId="68">#REF!</definedName>
    <definedName name="Low_fiscal" localSheetId="69">#REF!</definedName>
    <definedName name="Low_fiscal" localSheetId="70">#REF!</definedName>
    <definedName name="Low_fiscal" localSheetId="72">#REF!</definedName>
    <definedName name="Low_fiscal" localSheetId="73">#REF!</definedName>
    <definedName name="Low_fiscal" localSheetId="74">#REF!</definedName>
    <definedName name="Low_fiscal" localSheetId="11">#REF!</definedName>
    <definedName name="Low_fiscal" localSheetId="10">#REF!</definedName>
    <definedName name="Low_fiscal" localSheetId="38">#REF!</definedName>
    <definedName name="Low_fiscal" localSheetId="39">#REF!</definedName>
    <definedName name="Low_fiscal" localSheetId="40">#REF!</definedName>
    <definedName name="Low_fiscal" localSheetId="41">#REF!</definedName>
    <definedName name="Low_fiscal" localSheetId="46">#REF!</definedName>
    <definedName name="Low_fiscal" localSheetId="52">#REF!</definedName>
    <definedName name="Low_fiscal" localSheetId="64">#REF!</definedName>
    <definedName name="Low_fiscal" localSheetId="65">#REF!</definedName>
    <definedName name="Low_fiscal">#REF!</definedName>
    <definedName name="Low_growth_extended" localSheetId="67">#REF!</definedName>
    <definedName name="Low_growth_extended" localSheetId="68">#REF!</definedName>
    <definedName name="Low_growth_extended" localSheetId="69">#REF!</definedName>
    <definedName name="Low_growth_extended" localSheetId="70">#REF!</definedName>
    <definedName name="Low_growth_extended" localSheetId="72">#REF!</definedName>
    <definedName name="Low_growth_extended" localSheetId="73">#REF!</definedName>
    <definedName name="Low_growth_extended" localSheetId="74">#REF!</definedName>
    <definedName name="Low_growth_extended" localSheetId="11">#REF!</definedName>
    <definedName name="Low_growth_extended" localSheetId="10">#REF!</definedName>
    <definedName name="Low_growth_extended" localSheetId="38">#REF!</definedName>
    <definedName name="Low_growth_extended" localSheetId="39">#REF!</definedName>
    <definedName name="Low_growth_extended" localSheetId="40">#REF!</definedName>
    <definedName name="Low_growth_extended" localSheetId="41">#REF!</definedName>
    <definedName name="Low_growth_extended" localSheetId="46">#REF!</definedName>
    <definedName name="Low_growth_extended" localSheetId="52">#REF!</definedName>
    <definedName name="Low_growth_extended" localSheetId="64">#REF!</definedName>
    <definedName name="Low_growth_extended" localSheetId="65">#REF!</definedName>
    <definedName name="Low_growth_extended">#REF!</definedName>
    <definedName name="Low_growth_summary" localSheetId="67">#REF!</definedName>
    <definedName name="Low_growth_summary" localSheetId="68">#REF!</definedName>
    <definedName name="Low_growth_summary" localSheetId="69">#REF!</definedName>
    <definedName name="Low_growth_summary" localSheetId="70">#REF!</definedName>
    <definedName name="Low_growth_summary" localSheetId="72">#REF!</definedName>
    <definedName name="Low_growth_summary" localSheetId="73">#REF!</definedName>
    <definedName name="Low_growth_summary" localSheetId="74">#REF!</definedName>
    <definedName name="Low_growth_summary" localSheetId="11">#REF!</definedName>
    <definedName name="Low_growth_summary" localSheetId="10">#REF!</definedName>
    <definedName name="Low_growth_summary" localSheetId="38">#REF!</definedName>
    <definedName name="Low_growth_summary" localSheetId="39">#REF!</definedName>
    <definedName name="Low_growth_summary" localSheetId="40">#REF!</definedName>
    <definedName name="Low_growth_summary" localSheetId="41">#REF!</definedName>
    <definedName name="Low_growth_summary" localSheetId="46">#REF!</definedName>
    <definedName name="Low_growth_summary" localSheetId="52">#REF!</definedName>
    <definedName name="Low_growth_summary" localSheetId="64">#REF!</definedName>
    <definedName name="Low_growth_summary" localSheetId="65">#REF!</definedName>
    <definedName name="Low_growth_summary">#REF!</definedName>
    <definedName name="Low_monetary" localSheetId="67">#REF!</definedName>
    <definedName name="Low_monetary" localSheetId="68">#REF!</definedName>
    <definedName name="Low_monetary" localSheetId="69">#REF!</definedName>
    <definedName name="Low_monetary" localSheetId="70">#REF!</definedName>
    <definedName name="Low_monetary" localSheetId="72">#REF!</definedName>
    <definedName name="Low_monetary" localSheetId="73">#REF!</definedName>
    <definedName name="Low_monetary" localSheetId="74">#REF!</definedName>
    <definedName name="Low_monetary" localSheetId="11">#REF!</definedName>
    <definedName name="Low_monetary" localSheetId="10">#REF!</definedName>
    <definedName name="Low_monetary" localSheetId="38">#REF!</definedName>
    <definedName name="Low_monetary" localSheetId="39">#REF!</definedName>
    <definedName name="Low_monetary" localSheetId="40">#REF!</definedName>
    <definedName name="Low_monetary" localSheetId="41">#REF!</definedName>
    <definedName name="Low_monetary" localSheetId="46">#REF!</definedName>
    <definedName name="Low_monetary" localSheetId="52">#REF!</definedName>
    <definedName name="Low_monetary" localSheetId="64">#REF!</definedName>
    <definedName name="Low_monetary" localSheetId="65">#REF!</definedName>
    <definedName name="Low_monetary">#REF!</definedName>
    <definedName name="Low_real" localSheetId="67">#REF!</definedName>
    <definedName name="Low_real" localSheetId="68">#REF!</definedName>
    <definedName name="Low_real" localSheetId="69">#REF!</definedName>
    <definedName name="Low_real" localSheetId="70">#REF!</definedName>
    <definedName name="Low_real" localSheetId="72">#REF!</definedName>
    <definedName name="Low_real" localSheetId="73">#REF!</definedName>
    <definedName name="Low_real" localSheetId="74">#REF!</definedName>
    <definedName name="Low_real" localSheetId="11">#REF!</definedName>
    <definedName name="Low_real" localSheetId="10">#REF!</definedName>
    <definedName name="Low_real" localSheetId="38">#REF!</definedName>
    <definedName name="Low_real" localSheetId="39">#REF!</definedName>
    <definedName name="Low_real" localSheetId="40">#REF!</definedName>
    <definedName name="Low_real" localSheetId="41">#REF!</definedName>
    <definedName name="Low_real" localSheetId="46">#REF!</definedName>
    <definedName name="Low_real" localSheetId="52">#REF!</definedName>
    <definedName name="Low_real" localSheetId="64">#REF!</definedName>
    <definedName name="Low_real" localSheetId="65">#REF!</definedName>
    <definedName name="Low_real">#REF!</definedName>
    <definedName name="Low_summary" localSheetId="67">#REF!</definedName>
    <definedName name="Low_summary" localSheetId="68">#REF!</definedName>
    <definedName name="Low_summary" localSheetId="69">#REF!</definedName>
    <definedName name="Low_summary" localSheetId="70">#REF!</definedName>
    <definedName name="Low_summary" localSheetId="72">#REF!</definedName>
    <definedName name="Low_summary" localSheetId="73">#REF!</definedName>
    <definedName name="Low_summary" localSheetId="74">#REF!</definedName>
    <definedName name="Low_summary" localSheetId="11">#REF!</definedName>
    <definedName name="Low_summary" localSheetId="10">#REF!</definedName>
    <definedName name="Low_summary" localSheetId="38">#REF!</definedName>
    <definedName name="Low_summary" localSheetId="39">#REF!</definedName>
    <definedName name="Low_summary" localSheetId="40">#REF!</definedName>
    <definedName name="Low_summary" localSheetId="41">#REF!</definedName>
    <definedName name="Low_summary" localSheetId="46">#REF!</definedName>
    <definedName name="Low_summary" localSheetId="52">#REF!</definedName>
    <definedName name="Low_summary" localSheetId="64">#REF!</definedName>
    <definedName name="Low_summary" localSheetId="65">#REF!</definedName>
    <definedName name="Low_summary">#REF!</definedName>
    <definedName name="Lowest_Inter_Bank_Rate" localSheetId="11">#REF!</definedName>
    <definedName name="Lowest_Inter_Bank_Rate" localSheetId="23">#REF!</definedName>
    <definedName name="Lowest_Inter_Bank_Rate" localSheetId="24">#REF!</definedName>
    <definedName name="Lowest_Inter_Bank_Rate" localSheetId="26">#REF!</definedName>
    <definedName name="Lowest_Inter_Bank_Rate" localSheetId="10">#REF!</definedName>
    <definedName name="Lowest_Inter_Bank_Rate" localSheetId="38">#REF!</definedName>
    <definedName name="Lowest_Inter_Bank_Rate" localSheetId="25">#REF!</definedName>
    <definedName name="Lowest_Inter_Bank_Rate" localSheetId="39">#REF!</definedName>
    <definedName name="Lowest_Inter_Bank_Rate" localSheetId="46">'[80]Inter-Bank'!$M$5</definedName>
    <definedName name="Lowest_Inter_Bank_Rate" localSheetId="51">#REF!</definedName>
    <definedName name="Lowest_Inter_Bank_Rate" localSheetId="52">#REF!</definedName>
    <definedName name="Lowest_Inter_Bank_Rate" localSheetId="66">'[80]Inter-Bank'!$M$5</definedName>
    <definedName name="Lowest_Inter_Bank_Rate">#REF!</definedName>
    <definedName name="LP" localSheetId="67">#REF!</definedName>
    <definedName name="LP" localSheetId="68">#REF!</definedName>
    <definedName name="LP" localSheetId="69">#REF!</definedName>
    <definedName name="LP" localSheetId="70">#REF!</definedName>
    <definedName name="LP" localSheetId="72">#REF!</definedName>
    <definedName name="LP" localSheetId="73">#REF!</definedName>
    <definedName name="LP" localSheetId="74">#REF!</definedName>
    <definedName name="LP" localSheetId="11">#REF!</definedName>
    <definedName name="LP" localSheetId="12">#REF!</definedName>
    <definedName name="LP" localSheetId="13">#REF!</definedName>
    <definedName name="LP" localSheetId="23">#REF!</definedName>
    <definedName name="LP" localSheetId="24">#REF!</definedName>
    <definedName name="LP" localSheetId="26">#REF!</definedName>
    <definedName name="LP" localSheetId="27">#REF!</definedName>
    <definedName name="LP" localSheetId="42">#REF!</definedName>
    <definedName name="LP" localSheetId="10">#REF!</definedName>
    <definedName name="LP" localSheetId="38">#REF!</definedName>
    <definedName name="LP" localSheetId="25">#REF!</definedName>
    <definedName name="LP" localSheetId="30">#REF!</definedName>
    <definedName name="LP" localSheetId="31">#REF!</definedName>
    <definedName name="LP" localSheetId="34">#REF!</definedName>
    <definedName name="LP" localSheetId="36">#REF!</definedName>
    <definedName name="LP" localSheetId="37">#REF!</definedName>
    <definedName name="LP" localSheetId="39">#REF!</definedName>
    <definedName name="LP" localSheetId="40">#REF!</definedName>
    <definedName name="LP" localSheetId="41">#REF!</definedName>
    <definedName name="LP" localSheetId="46">#REF!</definedName>
    <definedName name="LP" localSheetId="47">#REF!</definedName>
    <definedName name="LP" localSheetId="48">#REF!</definedName>
    <definedName name="LP" localSheetId="49">#REF!</definedName>
    <definedName name="LP" localSheetId="52">#REF!</definedName>
    <definedName name="LP" localSheetId="53">#REF!</definedName>
    <definedName name="LP" localSheetId="64">#REF!</definedName>
    <definedName name="LP" localSheetId="65">#REF!</definedName>
    <definedName name="LP" localSheetId="66">#REF!</definedName>
    <definedName name="LP">#REF!</definedName>
    <definedName name="LP1A" localSheetId="67">#REF!</definedName>
    <definedName name="LP1A" localSheetId="68">#REF!</definedName>
    <definedName name="LP1A" localSheetId="69">#REF!</definedName>
    <definedName name="LP1A" localSheetId="70">#REF!</definedName>
    <definedName name="LP1A" localSheetId="72">#REF!</definedName>
    <definedName name="LP1A" localSheetId="73">#REF!</definedName>
    <definedName name="LP1A" localSheetId="74">#REF!</definedName>
    <definedName name="LP1A" localSheetId="11">#REF!</definedName>
    <definedName name="LP1A" localSheetId="12">#REF!</definedName>
    <definedName name="LP1A" localSheetId="23">#REF!</definedName>
    <definedName name="LP1A" localSheetId="26">#REF!</definedName>
    <definedName name="LP1A" localSheetId="27">#REF!</definedName>
    <definedName name="LP1A" localSheetId="10">#REF!</definedName>
    <definedName name="LP1A" localSheetId="38">#REF!</definedName>
    <definedName name="LP1A" localSheetId="25">#REF!</definedName>
    <definedName name="LP1A" localSheetId="30">#REF!</definedName>
    <definedName name="LP1A" localSheetId="31">#REF!</definedName>
    <definedName name="LP1A" localSheetId="36">#REF!</definedName>
    <definedName name="LP1A" localSheetId="37">#REF!</definedName>
    <definedName name="LP1A" localSheetId="39">#REF!</definedName>
    <definedName name="LP1A" localSheetId="40">#REF!</definedName>
    <definedName name="LP1A" localSheetId="41">#REF!</definedName>
    <definedName name="LP1A" localSheetId="46">#REF!</definedName>
    <definedName name="LP1A" localSheetId="47">#REF!</definedName>
    <definedName name="LP1A" localSheetId="48">#REF!</definedName>
    <definedName name="LP1A" localSheetId="49">#REF!</definedName>
    <definedName name="LP1A" localSheetId="52">#REF!</definedName>
    <definedName name="LP1A" localSheetId="53">#REF!</definedName>
    <definedName name="LP1A" localSheetId="64">#REF!</definedName>
    <definedName name="LP1A" localSheetId="65">#REF!</definedName>
    <definedName name="LP1A">#REF!</definedName>
    <definedName name="LPEperc" localSheetId="67">#REF!</definedName>
    <definedName name="LPEperc" localSheetId="68">#REF!</definedName>
    <definedName name="LPEperc" localSheetId="69">#REF!</definedName>
    <definedName name="LPEperc" localSheetId="70">#REF!</definedName>
    <definedName name="LPEperc" localSheetId="72">#REF!</definedName>
    <definedName name="LPEperc" localSheetId="73">#REF!</definedName>
    <definedName name="LPEperc" localSheetId="74">#REF!</definedName>
    <definedName name="LPEperc" localSheetId="11">#REF!</definedName>
    <definedName name="LPEperc" localSheetId="10">#REF!</definedName>
    <definedName name="LPEperc" localSheetId="38">#REF!</definedName>
    <definedName name="LPEperc" localSheetId="39">#REF!</definedName>
    <definedName name="LPEperc" localSheetId="40">#REF!</definedName>
    <definedName name="LPEperc" localSheetId="41">#REF!</definedName>
    <definedName name="LPEperc" localSheetId="46">#REF!</definedName>
    <definedName name="LPEperc" localSheetId="52">#REF!</definedName>
    <definedName name="LPEperc" localSheetId="64">#REF!</definedName>
    <definedName name="LPEperc" localSheetId="65">#REF!</definedName>
    <definedName name="LPEperc">#REF!</definedName>
    <definedName name="LPperc" localSheetId="67">#REF!</definedName>
    <definedName name="LPperc" localSheetId="68">#REF!</definedName>
    <definedName name="LPperc" localSheetId="69">#REF!</definedName>
    <definedName name="LPperc" localSheetId="70">#REF!</definedName>
    <definedName name="LPperc" localSheetId="72">#REF!</definedName>
    <definedName name="LPperc" localSheetId="73">#REF!</definedName>
    <definedName name="LPperc" localSheetId="74">#REF!</definedName>
    <definedName name="LPperc" localSheetId="11">#REF!</definedName>
    <definedName name="LPperc" localSheetId="10">#REF!</definedName>
    <definedName name="LPperc" localSheetId="38">#REF!</definedName>
    <definedName name="LPperc" localSheetId="39">#REF!</definedName>
    <definedName name="LPperc" localSheetId="40">#REF!</definedName>
    <definedName name="LPperc" localSheetId="41">#REF!</definedName>
    <definedName name="LPperc" localSheetId="46">#REF!</definedName>
    <definedName name="LPperc" localSheetId="52">#REF!</definedName>
    <definedName name="LPperc" localSheetId="64">#REF!</definedName>
    <definedName name="LPperc" localSheetId="65">#REF!</definedName>
    <definedName name="LPperc">#REF!</definedName>
    <definedName name="LT" localSheetId="67">#REF!</definedName>
    <definedName name="LT" localSheetId="68">#REF!</definedName>
    <definedName name="LT" localSheetId="69">#REF!</definedName>
    <definedName name="LT" localSheetId="70">#REF!</definedName>
    <definedName name="LT" localSheetId="72">#REF!</definedName>
    <definedName name="LT" localSheetId="73">#REF!</definedName>
    <definedName name="LT" localSheetId="74">#REF!</definedName>
    <definedName name="LT" localSheetId="11">#REF!</definedName>
    <definedName name="LT" localSheetId="10">#REF!</definedName>
    <definedName name="LT" localSheetId="38">#REF!</definedName>
    <definedName name="LT" localSheetId="39">#REF!</definedName>
    <definedName name="LT" localSheetId="40">#REF!</definedName>
    <definedName name="LT" localSheetId="41">#REF!</definedName>
    <definedName name="LT" localSheetId="46">#REF!</definedName>
    <definedName name="LT" localSheetId="52">#REF!</definedName>
    <definedName name="LT" localSheetId="64">#REF!</definedName>
    <definedName name="LT" localSheetId="65">#REF!</definedName>
    <definedName name="LT">#REF!</definedName>
    <definedName name="LTcirr" localSheetId="67">#REF!</definedName>
    <definedName name="LTcirr" localSheetId="68">#REF!</definedName>
    <definedName name="LTcirr" localSheetId="69">#REF!</definedName>
    <definedName name="LTcirr" localSheetId="70">#REF!</definedName>
    <definedName name="LTcirr" localSheetId="72">#REF!</definedName>
    <definedName name="LTcirr" localSheetId="73">#REF!</definedName>
    <definedName name="LTcirr" localSheetId="74">#REF!</definedName>
    <definedName name="LTcirr" localSheetId="11">#REF!</definedName>
    <definedName name="LTcirr" localSheetId="23">#REF!</definedName>
    <definedName name="LTcirr" localSheetId="26">#REF!</definedName>
    <definedName name="LTcirr" localSheetId="10">#REF!</definedName>
    <definedName name="LTcirr" localSheetId="38">#REF!</definedName>
    <definedName name="LTcirr" localSheetId="30">#REF!</definedName>
    <definedName name="LTcirr" localSheetId="31">#REF!</definedName>
    <definedName name="LTcirr" localSheetId="36">#REF!</definedName>
    <definedName name="LTcirr" localSheetId="37">#REF!</definedName>
    <definedName name="LTcirr" localSheetId="39">#REF!</definedName>
    <definedName name="LTcirr" localSheetId="40">#REF!</definedName>
    <definedName name="LTcirr" localSheetId="41">#REF!</definedName>
    <definedName name="LTcirr" localSheetId="46">#REF!</definedName>
    <definedName name="LTcirr" localSheetId="52">#REF!</definedName>
    <definedName name="LTcirr" localSheetId="53">#REF!</definedName>
    <definedName name="LTcirr" localSheetId="64">#REF!</definedName>
    <definedName name="LTcirr" localSheetId="65">#REF!</definedName>
    <definedName name="LTcirr">#REF!</definedName>
    <definedName name="LTr" localSheetId="67">#REF!</definedName>
    <definedName name="LTr" localSheetId="68">#REF!</definedName>
    <definedName name="LTr" localSheetId="69">#REF!</definedName>
    <definedName name="LTr" localSheetId="70">#REF!</definedName>
    <definedName name="LTr" localSheetId="72">#REF!</definedName>
    <definedName name="LTr" localSheetId="73">#REF!</definedName>
    <definedName name="LTr" localSheetId="74">#REF!</definedName>
    <definedName name="LTr" localSheetId="11">#REF!</definedName>
    <definedName name="LTr" localSheetId="23">#REF!</definedName>
    <definedName name="LTr" localSheetId="10">#REF!</definedName>
    <definedName name="LTr" localSheetId="38">#REF!</definedName>
    <definedName name="LTr" localSheetId="31">#REF!</definedName>
    <definedName name="LTr" localSheetId="39">#REF!</definedName>
    <definedName name="LTr" localSheetId="40">#REF!</definedName>
    <definedName name="LTr" localSheetId="41">#REF!</definedName>
    <definedName name="LTr" localSheetId="46">#REF!</definedName>
    <definedName name="LTr" localSheetId="52">#REF!</definedName>
    <definedName name="LTr" localSheetId="53">#REF!</definedName>
    <definedName name="LTr" localSheetId="64">#REF!</definedName>
    <definedName name="LTr" localSheetId="65">#REF!</definedName>
    <definedName name="LTr">#REF!</definedName>
    <definedName name="LUR" localSheetId="12">#REF!</definedName>
    <definedName name="LUR">#N/A</definedName>
    <definedName name="LUXF" localSheetId="67">#REF!</definedName>
    <definedName name="LUXF" localSheetId="68">#REF!</definedName>
    <definedName name="LUXF" localSheetId="69">#REF!</definedName>
    <definedName name="LUXF" localSheetId="70">#REF!</definedName>
    <definedName name="LUXF" localSheetId="72">#REF!</definedName>
    <definedName name="LUXF" localSheetId="73">#REF!</definedName>
    <definedName name="LUXF" localSheetId="74">#REF!</definedName>
    <definedName name="LUXF" localSheetId="11">#REF!</definedName>
    <definedName name="LUXF" localSheetId="12">#REF!</definedName>
    <definedName name="LUXF" localSheetId="13">#REF!</definedName>
    <definedName name="LUXF" localSheetId="23">#REF!</definedName>
    <definedName name="LUXF" localSheetId="24">#REF!</definedName>
    <definedName name="LUXF" localSheetId="26">#REF!</definedName>
    <definedName name="LUXF" localSheetId="27">#REF!</definedName>
    <definedName name="LUXF" localSheetId="42">#REF!</definedName>
    <definedName name="LUXF" localSheetId="10">#REF!</definedName>
    <definedName name="LUXF" localSheetId="38">#REF!</definedName>
    <definedName name="LUXF" localSheetId="25">#REF!</definedName>
    <definedName name="LUXF" localSheetId="30">#REF!</definedName>
    <definedName name="LUXF" localSheetId="31">#REF!</definedName>
    <definedName name="LUXF" localSheetId="34">#REF!</definedName>
    <definedName name="LUXF" localSheetId="36">#REF!</definedName>
    <definedName name="LUXF" localSheetId="37">#REF!</definedName>
    <definedName name="LUXF" localSheetId="39">#REF!</definedName>
    <definedName name="LUXF" localSheetId="40">#REF!</definedName>
    <definedName name="LUXF" localSheetId="41">#REF!</definedName>
    <definedName name="LUXF" localSheetId="46">#REF!</definedName>
    <definedName name="LUXF" localSheetId="47">#REF!</definedName>
    <definedName name="LUXF" localSheetId="48">#REF!</definedName>
    <definedName name="LUXF" localSheetId="49">#REF!</definedName>
    <definedName name="LUXF" localSheetId="52">#REF!</definedName>
    <definedName name="LUXF" localSheetId="53">#REF!</definedName>
    <definedName name="LUXF" localSheetId="64">#REF!</definedName>
    <definedName name="LUXF" localSheetId="65">#REF!</definedName>
    <definedName name="LUXF" localSheetId="66">#REF!</definedName>
    <definedName name="LUXF">#REF!</definedName>
    <definedName name="LUXF1" localSheetId="67">#REF!</definedName>
    <definedName name="LUXF1" localSheetId="68">#REF!</definedName>
    <definedName name="LUXF1" localSheetId="69">#REF!</definedName>
    <definedName name="LUXF1" localSheetId="70">#REF!</definedName>
    <definedName name="LUXF1" localSheetId="72">#REF!</definedName>
    <definedName name="LUXF1" localSheetId="73">#REF!</definedName>
    <definedName name="LUXF1" localSheetId="74">#REF!</definedName>
    <definedName name="LUXF1" localSheetId="11">#REF!</definedName>
    <definedName name="LUXF1" localSheetId="12">#REF!</definedName>
    <definedName name="LUXF1" localSheetId="23">#REF!</definedName>
    <definedName name="LUXF1" localSheetId="26">#REF!</definedName>
    <definedName name="LUXF1" localSheetId="27">#REF!</definedName>
    <definedName name="LUXF1" localSheetId="10">#REF!</definedName>
    <definedName name="LUXF1" localSheetId="38">#REF!</definedName>
    <definedName name="LUXF1" localSheetId="25">#REF!</definedName>
    <definedName name="LUXF1" localSheetId="30">#REF!</definedName>
    <definedName name="LUXF1" localSheetId="31">#REF!</definedName>
    <definedName name="LUXF1" localSheetId="36">#REF!</definedName>
    <definedName name="LUXF1" localSheetId="37">#REF!</definedName>
    <definedName name="LUXF1" localSheetId="39">#REF!</definedName>
    <definedName name="LUXF1" localSheetId="40">#REF!</definedName>
    <definedName name="LUXF1" localSheetId="41">#REF!</definedName>
    <definedName name="LUXF1" localSheetId="46">#REF!</definedName>
    <definedName name="LUXF1" localSheetId="47">#REF!</definedName>
    <definedName name="LUXF1" localSheetId="48">#REF!</definedName>
    <definedName name="LUXF1" localSheetId="49">#REF!</definedName>
    <definedName name="LUXF1" localSheetId="52">#REF!</definedName>
    <definedName name="LUXF1" localSheetId="53">#REF!</definedName>
    <definedName name="LUXF1" localSheetId="64">#REF!</definedName>
    <definedName name="LUXF1" localSheetId="65">#REF!</definedName>
    <definedName name="LUXF1">#REF!</definedName>
    <definedName name="Lyon" localSheetId="11">#REF!</definedName>
    <definedName name="Lyon" localSheetId="10">#REF!</definedName>
    <definedName name="Lyon" localSheetId="38">#REF!</definedName>
    <definedName name="Lyon" localSheetId="39">#REF!</definedName>
    <definedName name="Lyon" localSheetId="46">[77]Sheet3!$O$1</definedName>
    <definedName name="Lyon" localSheetId="51">#REF!</definedName>
    <definedName name="Lyon" localSheetId="52">[77]Sheet3!$O$1</definedName>
    <definedName name="Lyon" localSheetId="66">[77]Sheet3!$O$1</definedName>
    <definedName name="Lyon">#REF!</definedName>
    <definedName name="m">#N/A</definedName>
    <definedName name="MACRO" localSheetId="67">#REF!</definedName>
    <definedName name="MACRO" localSheetId="68">#REF!</definedName>
    <definedName name="MACRO" localSheetId="69">#REF!</definedName>
    <definedName name="MACRO" localSheetId="70">#REF!</definedName>
    <definedName name="MACRO" localSheetId="72">#REF!</definedName>
    <definedName name="MACRO" localSheetId="73">#REF!</definedName>
    <definedName name="MACRO" localSheetId="74">#REF!</definedName>
    <definedName name="MACRO" localSheetId="11">#REF!</definedName>
    <definedName name="MACRO" localSheetId="12">#REF!</definedName>
    <definedName name="MACRO" localSheetId="13">#REF!</definedName>
    <definedName name="MACRO" localSheetId="23">#REF!</definedName>
    <definedName name="MACRO" localSheetId="24">#REF!</definedName>
    <definedName name="MACRO" localSheetId="26">#REF!</definedName>
    <definedName name="MACRO" localSheetId="42">#REF!</definedName>
    <definedName name="MACRO" localSheetId="10">#REF!</definedName>
    <definedName name="MACRO" localSheetId="38">#REF!</definedName>
    <definedName name="MACRO" localSheetId="25">#REF!</definedName>
    <definedName name="MACRO" localSheetId="30">#REF!</definedName>
    <definedName name="MACRO" localSheetId="31">#REF!</definedName>
    <definedName name="MACRO" localSheetId="34">#REF!</definedName>
    <definedName name="MACRO" localSheetId="36">#REF!</definedName>
    <definedName name="MACRO" localSheetId="37">#REF!</definedName>
    <definedName name="MACRO" localSheetId="39">#REF!</definedName>
    <definedName name="MACRO" localSheetId="40">#REF!</definedName>
    <definedName name="MACRO" localSheetId="41">#REF!</definedName>
    <definedName name="MACRO" localSheetId="46">#REF!</definedName>
    <definedName name="MACRO" localSheetId="47">#REF!</definedName>
    <definedName name="MACRO" localSheetId="52">#REF!</definedName>
    <definedName name="MACRO" localSheetId="53">#REF!</definedName>
    <definedName name="MACRO" localSheetId="64">#REF!</definedName>
    <definedName name="MACRO" localSheetId="65">#REF!</definedName>
    <definedName name="MACRO" localSheetId="66">#REF!</definedName>
    <definedName name="MACRO">#REF!</definedName>
    <definedName name="MACRO_ASSUMP_2006" localSheetId="67">#REF!</definedName>
    <definedName name="MACRO_ASSUMP_2006" localSheetId="68">#REF!</definedName>
    <definedName name="MACRO_ASSUMP_2006" localSheetId="69">#REF!</definedName>
    <definedName name="MACRO_ASSUMP_2006" localSheetId="70">#REF!</definedName>
    <definedName name="MACRO_ASSUMP_2006" localSheetId="72">#REF!</definedName>
    <definedName name="MACRO_ASSUMP_2006" localSheetId="73">#REF!</definedName>
    <definedName name="MACRO_ASSUMP_2006" localSheetId="74">#REF!</definedName>
    <definedName name="MACRO_ASSUMP_2006" localSheetId="11">#REF!</definedName>
    <definedName name="MACRO_ASSUMP_2006" localSheetId="12">#REF!</definedName>
    <definedName name="MACRO_ASSUMP_2006" localSheetId="13">#REF!</definedName>
    <definedName name="MACRO_ASSUMP_2006" localSheetId="23">#REF!</definedName>
    <definedName name="MACRO_ASSUMP_2006" localSheetId="24">#REF!</definedName>
    <definedName name="MACRO_ASSUMP_2006" localSheetId="26">#REF!</definedName>
    <definedName name="MACRO_ASSUMP_2006" localSheetId="10">#REF!</definedName>
    <definedName name="MACRO_ASSUMP_2006" localSheetId="38">#REF!</definedName>
    <definedName name="MACRO_ASSUMP_2006" localSheetId="25">#REF!</definedName>
    <definedName name="MACRO_ASSUMP_2006" localSheetId="30">#REF!</definedName>
    <definedName name="MACRO_ASSUMP_2006" localSheetId="31">#REF!</definedName>
    <definedName name="MACRO_ASSUMP_2006" localSheetId="39">#REF!</definedName>
    <definedName name="MACRO_ASSUMP_2006" localSheetId="40">#REF!</definedName>
    <definedName name="MACRO_ASSUMP_2006" localSheetId="41">#REF!</definedName>
    <definedName name="MACRO_ASSUMP_2006" localSheetId="46">#REF!</definedName>
    <definedName name="MACRO_ASSUMP_2006" localSheetId="47">#REF!</definedName>
    <definedName name="MACRO_ASSUMP_2006" localSheetId="52">#REF!</definedName>
    <definedName name="MACRO_ASSUMP_2006" localSheetId="53">#REF!</definedName>
    <definedName name="MACRO_ASSUMP_2006" localSheetId="64">#REF!</definedName>
    <definedName name="MACRO_ASSUMP_2006" localSheetId="65">#REF!</definedName>
    <definedName name="MACRO_ASSUMP_2006">#REF!</definedName>
    <definedName name="Macro2" localSheetId="67">#REF!</definedName>
    <definedName name="Macro2" localSheetId="68">#REF!</definedName>
    <definedName name="Macro2" localSheetId="69">#REF!</definedName>
    <definedName name="Macro2" localSheetId="70">#REF!</definedName>
    <definedName name="Macro2" localSheetId="72">#REF!</definedName>
    <definedName name="Macro2" localSheetId="73">#REF!</definedName>
    <definedName name="Macro2" localSheetId="74">#REF!</definedName>
    <definedName name="Macro2" localSheetId="11">#REF!</definedName>
    <definedName name="Macro2" localSheetId="10">#REF!</definedName>
    <definedName name="Macro2" localSheetId="38">#REF!</definedName>
    <definedName name="Macro2" localSheetId="39">#REF!</definedName>
    <definedName name="Macro2" localSheetId="40">#REF!</definedName>
    <definedName name="Macro2" localSheetId="41">#REF!</definedName>
    <definedName name="Macro2" localSheetId="46">#REF!</definedName>
    <definedName name="Macro2" localSheetId="52">#REF!</definedName>
    <definedName name="Macro2" localSheetId="64">#REF!</definedName>
    <definedName name="Macro2" localSheetId="65">#REF!</definedName>
    <definedName name="Macro2">#REF!</definedName>
    <definedName name="Macro3" localSheetId="67">#REF!</definedName>
    <definedName name="Macro3" localSheetId="68">#REF!</definedName>
    <definedName name="Macro3" localSheetId="69">#REF!</definedName>
    <definedName name="Macro3" localSheetId="70">#REF!</definedName>
    <definedName name="Macro3" localSheetId="72">#REF!</definedName>
    <definedName name="Macro3" localSheetId="73">#REF!</definedName>
    <definedName name="Macro3" localSheetId="74">#REF!</definedName>
    <definedName name="Macro3" localSheetId="11">#REF!</definedName>
    <definedName name="Macro3" localSheetId="10">#REF!</definedName>
    <definedName name="Macro3" localSheetId="38">#REF!</definedName>
    <definedName name="Macro3" localSheetId="39">#REF!</definedName>
    <definedName name="Macro3" localSheetId="40">#REF!</definedName>
    <definedName name="Macro3" localSheetId="41">#REF!</definedName>
    <definedName name="Macro3" localSheetId="46">#REF!</definedName>
    <definedName name="Macro3" localSheetId="52">#REF!</definedName>
    <definedName name="Macro3" localSheetId="64">#REF!</definedName>
    <definedName name="Macro3" localSheetId="65">#REF!</definedName>
    <definedName name="Macro3">#REF!</definedName>
    <definedName name="Macro5" localSheetId="67">#REF!</definedName>
    <definedName name="Macro5" localSheetId="68">#REF!</definedName>
    <definedName name="Macro5" localSheetId="69">#REF!</definedName>
    <definedName name="Macro5" localSheetId="70">#REF!</definedName>
    <definedName name="Macro5" localSheetId="72">#REF!</definedName>
    <definedName name="Macro5" localSheetId="73">#REF!</definedName>
    <definedName name="Macro5" localSheetId="74">#REF!</definedName>
    <definedName name="Macro5" localSheetId="11">#REF!</definedName>
    <definedName name="Macro5" localSheetId="10">#REF!</definedName>
    <definedName name="Macro5" localSheetId="38">#REF!</definedName>
    <definedName name="Macro5" localSheetId="39">#REF!</definedName>
    <definedName name="Macro5" localSheetId="40">#REF!</definedName>
    <definedName name="Macro5" localSheetId="41">#REF!</definedName>
    <definedName name="Macro5" localSheetId="46">#REF!</definedName>
    <definedName name="Macro5" localSheetId="52">#REF!</definedName>
    <definedName name="Macro5" localSheetId="64">#REF!</definedName>
    <definedName name="Macro5" localSheetId="65">#REF!</definedName>
    <definedName name="Macro5">#REF!</definedName>
    <definedName name="Macro6" localSheetId="67">#REF!</definedName>
    <definedName name="Macro6" localSheetId="68">#REF!</definedName>
    <definedName name="Macro6" localSheetId="69">#REF!</definedName>
    <definedName name="Macro6" localSheetId="70">#REF!</definedName>
    <definedName name="Macro6" localSheetId="72">#REF!</definedName>
    <definedName name="Macro6" localSheetId="73">#REF!</definedName>
    <definedName name="Macro6" localSheetId="74">#REF!</definedName>
    <definedName name="Macro6" localSheetId="11">#REF!</definedName>
    <definedName name="Macro6" localSheetId="10">#REF!</definedName>
    <definedName name="Macro6" localSheetId="38">#REF!</definedName>
    <definedName name="Macro6" localSheetId="39">#REF!</definedName>
    <definedName name="Macro6" localSheetId="40">#REF!</definedName>
    <definedName name="Macro6" localSheetId="41">#REF!</definedName>
    <definedName name="Macro6" localSheetId="46">#REF!</definedName>
    <definedName name="Macro6" localSheetId="52">#REF!</definedName>
    <definedName name="Macro6" localSheetId="64">#REF!</definedName>
    <definedName name="Macro6" localSheetId="65">#REF!</definedName>
    <definedName name="Macro6">#REF!</definedName>
    <definedName name="MACROINPUT" localSheetId="67">#REF!</definedName>
    <definedName name="MACROINPUT" localSheetId="68">#REF!</definedName>
    <definedName name="MACROINPUT" localSheetId="69">#REF!</definedName>
    <definedName name="MACROINPUT" localSheetId="70">#REF!</definedName>
    <definedName name="MACROINPUT" localSheetId="72">#REF!</definedName>
    <definedName name="MACROINPUT" localSheetId="73">#REF!</definedName>
    <definedName name="MACROINPUT" localSheetId="74">#REF!</definedName>
    <definedName name="MACROINPUT" localSheetId="11">#REF!</definedName>
    <definedName name="MACROINPUT" localSheetId="10">#REF!</definedName>
    <definedName name="MACROINPUT" localSheetId="38">#REF!</definedName>
    <definedName name="MACROINPUT" localSheetId="39">#REF!</definedName>
    <definedName name="MACROINPUT" localSheetId="40">#REF!</definedName>
    <definedName name="MACROINPUT" localSheetId="41">#REF!</definedName>
    <definedName name="MACROINPUT" localSheetId="46">#REF!</definedName>
    <definedName name="MACROINPUT" localSheetId="52">#REF!</definedName>
    <definedName name="MACROINPUT" localSheetId="64">#REF!</definedName>
    <definedName name="MACROINPUT" localSheetId="65">#REF!</definedName>
    <definedName name="MACROINPUT">#REF!</definedName>
    <definedName name="MACROS" localSheetId="11">#REF!</definedName>
    <definedName name="MACROS" localSheetId="10">#REF!</definedName>
    <definedName name="MACROS" localSheetId="38">#REF!</definedName>
    <definedName name="MACROS" localSheetId="39">#REF!</definedName>
    <definedName name="MACROS" localSheetId="46">[86]MACROS!$A$1:$A$1</definedName>
    <definedName name="MACROS" localSheetId="51">#REF!</definedName>
    <definedName name="MACROS" localSheetId="52">[86]MACROS!$A$1:$A$1</definedName>
    <definedName name="MACROS" localSheetId="66">[86]MACROS!$A$1:$A$1</definedName>
    <definedName name="MACROS">#REF!</definedName>
    <definedName name="maintabs" localSheetId="11">#REF!,#REF!,#REF!</definedName>
    <definedName name="maintabs" localSheetId="23">#REF!,#REF!,#REF!</definedName>
    <definedName name="maintabs" localSheetId="24">#REF!,#REF!,#REF!</definedName>
    <definedName name="maintabs" localSheetId="26">#REF!,#REF!,#REF!</definedName>
    <definedName name="maintabs" localSheetId="6">#REF!,#REF!,#REF!</definedName>
    <definedName name="maintabs" localSheetId="7">#REF!,#REF!,#REF!</definedName>
    <definedName name="maintabs" localSheetId="10">#REF!,#REF!,#REF!</definedName>
    <definedName name="maintabs" localSheetId="38">#REF!,#REF!,#REF!</definedName>
    <definedName name="maintabs" localSheetId="25">#REF!,#REF!,#REF!</definedName>
    <definedName name="maintabs" localSheetId="39">#REF!,#REF!,#REF!</definedName>
    <definedName name="maintabs" localSheetId="46">[36]QNEWLOR!$B$3:$G$17,[36]QNEWLOR!$B$20:$G$87,[36]QNEWLOR!$B$90:$G$159</definedName>
    <definedName name="maintabs" localSheetId="51">#REF!,#REF!,#REF!</definedName>
    <definedName name="maintabs" localSheetId="52">#REF!,#REF!,#REF!</definedName>
    <definedName name="maintabs" localSheetId="66">[36]QNEWLOR!$B$3:$G$17,[36]QNEWLOR!$B$20:$G$87,[36]QNEWLOR!$B$90:$G$159</definedName>
    <definedName name="maintabs">#REF!,#REF!,#REF!</definedName>
    <definedName name="MALAX" localSheetId="67">#REF!</definedName>
    <definedName name="MALAX" localSheetId="68">#REF!</definedName>
    <definedName name="MALAX" localSheetId="69">#REF!</definedName>
    <definedName name="MALAX" localSheetId="70">#REF!</definedName>
    <definedName name="MALAX" localSheetId="72">#REF!</definedName>
    <definedName name="MALAX" localSheetId="73">#REF!</definedName>
    <definedName name="MALAX" localSheetId="74">#REF!</definedName>
    <definedName name="MALAX" localSheetId="11">#REF!</definedName>
    <definedName name="MALAX" localSheetId="12">#REF!</definedName>
    <definedName name="MALAX" localSheetId="13">#REF!</definedName>
    <definedName name="MALAX" localSheetId="23">#REF!</definedName>
    <definedName name="MALAX" localSheetId="24">#REF!</definedName>
    <definedName name="MALAX" localSheetId="26">#REF!</definedName>
    <definedName name="MALAX" localSheetId="27">#REF!</definedName>
    <definedName name="MALAX" localSheetId="42">#REF!</definedName>
    <definedName name="MALAX" localSheetId="10">#REF!</definedName>
    <definedName name="MALAX" localSheetId="38">#REF!</definedName>
    <definedName name="MALAX" localSheetId="25">#REF!</definedName>
    <definedName name="MALAX" localSheetId="30">#REF!</definedName>
    <definedName name="MALAX" localSheetId="31">#REF!</definedName>
    <definedName name="MALAX" localSheetId="34">#REF!</definedName>
    <definedName name="MALAX" localSheetId="36">#REF!</definedName>
    <definedName name="MALAX" localSheetId="37">#REF!</definedName>
    <definedName name="MALAX" localSheetId="39">#REF!</definedName>
    <definedName name="MALAX" localSheetId="40">#REF!</definedName>
    <definedName name="MALAX" localSheetId="41">#REF!</definedName>
    <definedName name="MALAX" localSheetId="46">#REF!</definedName>
    <definedName name="MALAX" localSheetId="47">#REF!</definedName>
    <definedName name="MALAX" localSheetId="48">#REF!</definedName>
    <definedName name="MALAX" localSheetId="49">#REF!</definedName>
    <definedName name="MALAX" localSheetId="52">#REF!</definedName>
    <definedName name="MALAX" localSheetId="53">#REF!</definedName>
    <definedName name="MALAX" localSheetId="64">#REF!</definedName>
    <definedName name="MALAX" localSheetId="65">#REF!</definedName>
    <definedName name="MALAX" localSheetId="66">#REF!</definedName>
    <definedName name="MALAX">#REF!</definedName>
    <definedName name="MALAX1" localSheetId="67">#REF!</definedName>
    <definedName name="MALAX1" localSheetId="68">#REF!</definedName>
    <definedName name="MALAX1" localSheetId="69">#REF!</definedName>
    <definedName name="MALAX1" localSheetId="70">#REF!</definedName>
    <definedName name="MALAX1" localSheetId="72">#REF!</definedName>
    <definedName name="MALAX1" localSheetId="73">#REF!</definedName>
    <definedName name="MALAX1" localSheetId="74">#REF!</definedName>
    <definedName name="MALAX1" localSheetId="11">#REF!</definedName>
    <definedName name="MALAX1" localSheetId="12">#REF!</definedName>
    <definedName name="MALAX1" localSheetId="23">#REF!</definedName>
    <definedName name="MALAX1" localSheetId="26">#REF!</definedName>
    <definedName name="MALAX1" localSheetId="27">#REF!</definedName>
    <definedName name="MALAX1" localSheetId="10">#REF!</definedName>
    <definedName name="MALAX1" localSheetId="38">#REF!</definedName>
    <definedName name="MALAX1" localSheetId="25">#REF!</definedName>
    <definedName name="MALAX1" localSheetId="30">#REF!</definedName>
    <definedName name="MALAX1" localSheetId="31">#REF!</definedName>
    <definedName name="MALAX1" localSheetId="36">#REF!</definedName>
    <definedName name="MALAX1" localSheetId="37">#REF!</definedName>
    <definedName name="MALAX1" localSheetId="39">#REF!</definedName>
    <definedName name="MALAX1" localSheetId="40">#REF!</definedName>
    <definedName name="MALAX1" localSheetId="41">#REF!</definedName>
    <definedName name="MALAX1" localSheetId="46">#REF!</definedName>
    <definedName name="MALAX1" localSheetId="47">#REF!</definedName>
    <definedName name="MALAX1" localSheetId="48">#REF!</definedName>
    <definedName name="MALAX1" localSheetId="49">#REF!</definedName>
    <definedName name="MALAX1" localSheetId="52">#REF!</definedName>
    <definedName name="MALAX1" localSheetId="53">#REF!</definedName>
    <definedName name="MALAX1" localSheetId="64">#REF!</definedName>
    <definedName name="MALAX1" localSheetId="65">#REF!</definedName>
    <definedName name="MALAX1">#REF!</definedName>
    <definedName name="Malaysia" localSheetId="67">#REF!</definedName>
    <definedName name="Malaysia" localSheetId="68">#REF!</definedName>
    <definedName name="Malaysia" localSheetId="69">#REF!</definedName>
    <definedName name="Malaysia" localSheetId="70">#REF!</definedName>
    <definedName name="Malaysia" localSheetId="72">#REF!</definedName>
    <definedName name="Malaysia" localSheetId="73">#REF!</definedName>
    <definedName name="Malaysia" localSheetId="74">#REF!</definedName>
    <definedName name="Malaysia" localSheetId="11">#REF!</definedName>
    <definedName name="Malaysia" localSheetId="10">#REF!</definedName>
    <definedName name="Malaysia" localSheetId="38">#REF!</definedName>
    <definedName name="Malaysia" localSheetId="39">#REF!</definedName>
    <definedName name="Malaysia" localSheetId="40">#REF!</definedName>
    <definedName name="Malaysia" localSheetId="41">#REF!</definedName>
    <definedName name="Malaysia" localSheetId="46">#REF!</definedName>
    <definedName name="Malaysia" localSheetId="52">#REF!</definedName>
    <definedName name="Malaysia" localSheetId="64">#REF!</definedName>
    <definedName name="Malaysia" localSheetId="65">#REF!</definedName>
    <definedName name="Malaysia">#REF!</definedName>
    <definedName name="MANUAL" localSheetId="67">#REF!</definedName>
    <definedName name="MANUAL" localSheetId="68">#REF!</definedName>
    <definedName name="MANUAL" localSheetId="69">#REF!</definedName>
    <definedName name="MANUAL" localSheetId="70">#REF!</definedName>
    <definedName name="MANUAL" localSheetId="72">#REF!</definedName>
    <definedName name="MANUAL" localSheetId="73">#REF!</definedName>
    <definedName name="MANUAL" localSheetId="74">#REF!</definedName>
    <definedName name="MANUAL" localSheetId="11">#REF!</definedName>
    <definedName name="MANUAL" localSheetId="10">#REF!</definedName>
    <definedName name="MANUAL" localSheetId="38">#REF!</definedName>
    <definedName name="MANUAL" localSheetId="39">#REF!</definedName>
    <definedName name="MANUAL" localSheetId="40">#REF!</definedName>
    <definedName name="MANUAL" localSheetId="41">#REF!</definedName>
    <definedName name="MANUAL" localSheetId="46">#REF!</definedName>
    <definedName name="MANUAL" localSheetId="52">#REF!</definedName>
    <definedName name="MANUAL" localSheetId="64">#REF!</definedName>
    <definedName name="MANUAL" localSheetId="65">#REF!</definedName>
    <definedName name="MANUAL">#REF!</definedName>
    <definedName name="mapa1" localSheetId="67">#REF!</definedName>
    <definedName name="mapa1" localSheetId="68">#REF!</definedName>
    <definedName name="mapa1" localSheetId="69">#REF!</definedName>
    <definedName name="mapa1" localSheetId="70">#REF!</definedName>
    <definedName name="mapa1" localSheetId="72">#REF!</definedName>
    <definedName name="mapa1" localSheetId="73">#REF!</definedName>
    <definedName name="mapa1" localSheetId="74">#REF!</definedName>
    <definedName name="mapa1" localSheetId="11">#REF!</definedName>
    <definedName name="mapa1" localSheetId="10">#REF!</definedName>
    <definedName name="mapa1" localSheetId="38">#REF!</definedName>
    <definedName name="mapa1" localSheetId="39">#REF!</definedName>
    <definedName name="mapa1" localSheetId="40">#REF!</definedName>
    <definedName name="mapa1" localSheetId="41">#REF!</definedName>
    <definedName name="mapa1" localSheetId="46">#REF!</definedName>
    <definedName name="mapa1" localSheetId="52">#REF!</definedName>
    <definedName name="mapa1" localSheetId="64">#REF!</definedName>
    <definedName name="mapa1" localSheetId="65">#REF!</definedName>
    <definedName name="mapa1">#REF!</definedName>
    <definedName name="mapa2" localSheetId="67">#REF!</definedName>
    <definedName name="mapa2" localSheetId="68">#REF!</definedName>
    <definedName name="mapa2" localSheetId="69">#REF!</definedName>
    <definedName name="mapa2" localSheetId="70">#REF!</definedName>
    <definedName name="mapa2" localSheetId="72">#REF!</definedName>
    <definedName name="mapa2" localSheetId="73">#REF!</definedName>
    <definedName name="mapa2" localSheetId="74">#REF!</definedName>
    <definedName name="mapa2" localSheetId="11">#REF!</definedName>
    <definedName name="mapa2" localSheetId="10">#REF!</definedName>
    <definedName name="mapa2" localSheetId="38">#REF!</definedName>
    <definedName name="mapa2" localSheetId="39">#REF!</definedName>
    <definedName name="mapa2" localSheetId="40">#REF!</definedName>
    <definedName name="mapa2" localSheetId="41">#REF!</definedName>
    <definedName name="mapa2" localSheetId="46">#REF!</definedName>
    <definedName name="mapa2" localSheetId="52">#REF!</definedName>
    <definedName name="mapa2" localSheetId="64">#REF!</definedName>
    <definedName name="mapa2" localSheetId="65">#REF!</definedName>
    <definedName name="mapa2">#REF!</definedName>
    <definedName name="mar" localSheetId="67">[25]Programa!#REF!</definedName>
    <definedName name="mar" localSheetId="68">[25]Programa!#REF!</definedName>
    <definedName name="mar" localSheetId="69">[25]Programa!#REF!</definedName>
    <definedName name="mar" localSheetId="70">[25]Programa!#REF!</definedName>
    <definedName name="mar" localSheetId="72">[25]Programa!#REF!</definedName>
    <definedName name="mar" localSheetId="73">[25]Programa!#REF!</definedName>
    <definedName name="mar" localSheetId="74">[25]Programa!#REF!</definedName>
    <definedName name="mar" localSheetId="11">#REF!</definedName>
    <definedName name="mar" localSheetId="10">#REF!</definedName>
    <definedName name="mar" localSheetId="38">#REF!</definedName>
    <definedName name="mar" localSheetId="30">[26]Programa!#REF!</definedName>
    <definedName name="mar" localSheetId="39">#REF!</definedName>
    <definedName name="mar" localSheetId="40">[25]Programa!#REF!</definedName>
    <definedName name="mar" localSheetId="41">[25]Programa!#REF!</definedName>
    <definedName name="mar" localSheetId="46">[25]Programa!#REF!</definedName>
    <definedName name="mar" localSheetId="51">#REF!</definedName>
    <definedName name="mar" localSheetId="52">[25]Programa!#REF!</definedName>
    <definedName name="mar" localSheetId="53">[25]Programa!#REF!</definedName>
    <definedName name="mar" localSheetId="65">[25]Programa!#REF!</definedName>
    <definedName name="mar" localSheetId="66">[25]Programa!#REF!</definedName>
    <definedName name="mar">#REF!</definedName>
    <definedName name="MAR._89" localSheetId="67">#REF!</definedName>
    <definedName name="MAR._89" localSheetId="68">#REF!</definedName>
    <definedName name="MAR._89" localSheetId="69">#REF!</definedName>
    <definedName name="MAR._89" localSheetId="70">#REF!</definedName>
    <definedName name="MAR._89" localSheetId="72">#REF!</definedName>
    <definedName name="MAR._89" localSheetId="73">#REF!</definedName>
    <definedName name="MAR._89" localSheetId="74">#REF!</definedName>
    <definedName name="MAR._89" localSheetId="11">#REF!</definedName>
    <definedName name="MAR._89" localSheetId="12">#REF!</definedName>
    <definedName name="MAR._89" localSheetId="13">#REF!</definedName>
    <definedName name="MAR._89" localSheetId="10">#REF!</definedName>
    <definedName name="MAR._89" localSheetId="38">#REF!</definedName>
    <definedName name="MAR._89" localSheetId="30">#REF!</definedName>
    <definedName name="MAR._89" localSheetId="39">#REF!</definedName>
    <definedName name="MAR._89" localSheetId="40">#REF!</definedName>
    <definedName name="MAR._89" localSheetId="41">#REF!</definedName>
    <definedName name="MAR._89" localSheetId="46">#REF!</definedName>
    <definedName name="MAR._89" localSheetId="52">#REF!</definedName>
    <definedName name="MAR._89" localSheetId="53">#REF!</definedName>
    <definedName name="MAR._89" localSheetId="64">#REF!</definedName>
    <definedName name="MAR._89" localSheetId="65">#REF!</definedName>
    <definedName name="MAR._89" localSheetId="66">#REF!</definedName>
    <definedName name="MAR._89">#REF!</definedName>
    <definedName name="Maturity_IDA" localSheetId="11">#REF!</definedName>
    <definedName name="Maturity_IDA" localSheetId="23">#REF!</definedName>
    <definedName name="Maturity_IDA" localSheetId="24">#REF!</definedName>
    <definedName name="Maturity_IDA" localSheetId="26">#REF!</definedName>
    <definedName name="Maturity_IDA" localSheetId="10">#REF!</definedName>
    <definedName name="Maturity_IDA" localSheetId="38">#REF!</definedName>
    <definedName name="Maturity_IDA" localSheetId="25">#REF!</definedName>
    <definedName name="Maturity_IDA" localSheetId="39">#REF!</definedName>
    <definedName name="Maturity_IDA" localSheetId="46">[118]NPV!$B$26</definedName>
    <definedName name="Maturity_IDA" localSheetId="51">#REF!</definedName>
    <definedName name="Maturity_IDA" localSheetId="52">#REF!</definedName>
    <definedName name="Maturity_IDA" localSheetId="66">[118]NPV!$B$26</definedName>
    <definedName name="Maturity_IDA">#REF!</definedName>
    <definedName name="Maturity_IDA1" localSheetId="67">#REF!</definedName>
    <definedName name="Maturity_IDA1" localSheetId="68">#REF!</definedName>
    <definedName name="Maturity_IDA1" localSheetId="69">#REF!</definedName>
    <definedName name="Maturity_IDA1" localSheetId="70">#REF!</definedName>
    <definedName name="Maturity_IDA1" localSheetId="72">#REF!</definedName>
    <definedName name="Maturity_IDA1" localSheetId="73">#REF!</definedName>
    <definedName name="Maturity_IDA1" localSheetId="74">#REF!</definedName>
    <definedName name="Maturity_IDA1" localSheetId="11">#REF!</definedName>
    <definedName name="Maturity_IDA1" localSheetId="12">#REF!</definedName>
    <definedName name="Maturity_IDA1" localSheetId="13">#REF!</definedName>
    <definedName name="Maturity_IDA1" localSheetId="10">#REF!</definedName>
    <definedName name="Maturity_IDA1" localSheetId="38">#REF!</definedName>
    <definedName name="Maturity_IDA1" localSheetId="30">#REF!</definedName>
    <definedName name="Maturity_IDA1" localSheetId="39">#REF!</definedName>
    <definedName name="Maturity_IDA1" localSheetId="40">#REF!</definedName>
    <definedName name="Maturity_IDA1" localSheetId="41">#REF!</definedName>
    <definedName name="Maturity_IDA1" localSheetId="46">#REF!</definedName>
    <definedName name="Maturity_IDA1" localSheetId="52">#REF!</definedName>
    <definedName name="Maturity_IDA1" localSheetId="53">#REF!</definedName>
    <definedName name="Maturity_IDA1" localSheetId="64">#REF!</definedName>
    <definedName name="Maturity_IDA1" localSheetId="65">#REF!</definedName>
    <definedName name="Maturity_IDA1" localSheetId="66">#REF!</definedName>
    <definedName name="Maturity_IDA1">#REF!</definedName>
    <definedName name="Maturity_NC" localSheetId="67">[118]NPV!#REF!</definedName>
    <definedName name="Maturity_NC" localSheetId="68">[118]NPV!#REF!</definedName>
    <definedName name="Maturity_NC" localSheetId="69">[118]NPV!#REF!</definedName>
    <definedName name="Maturity_NC" localSheetId="70">[118]NPV!#REF!</definedName>
    <definedName name="Maturity_NC" localSheetId="72">[118]NPV!#REF!</definedName>
    <definedName name="Maturity_NC" localSheetId="73">[118]NPV!#REF!</definedName>
    <definedName name="Maturity_NC" localSheetId="74">[118]NPV!#REF!</definedName>
    <definedName name="Maturity_NC" localSheetId="11">#REF!</definedName>
    <definedName name="Maturity_NC" localSheetId="12">#REF!</definedName>
    <definedName name="Maturity_NC" localSheetId="13">#REF!</definedName>
    <definedName name="Maturity_NC" localSheetId="23">#REF!</definedName>
    <definedName name="Maturity_NC" localSheetId="24">#REF!</definedName>
    <definedName name="Maturity_NC" localSheetId="26">#REF!</definedName>
    <definedName name="Maturity_NC" localSheetId="42">[118]NPV!#REF!</definedName>
    <definedName name="Maturity_NC" localSheetId="10">#REF!</definedName>
    <definedName name="Maturity_NC" localSheetId="38">#REF!</definedName>
    <definedName name="Maturity_NC" localSheetId="25">#REF!</definedName>
    <definedName name="Maturity_NC" localSheetId="30">[118]NPV!#REF!</definedName>
    <definedName name="Maturity_NC" localSheetId="32">#REF!</definedName>
    <definedName name="Maturity_NC" localSheetId="33">#REF!</definedName>
    <definedName name="Maturity_NC" localSheetId="34">#REF!</definedName>
    <definedName name="Maturity_NC" localSheetId="35">#REF!</definedName>
    <definedName name="Maturity_NC" localSheetId="39">#REF!</definedName>
    <definedName name="Maturity_NC" localSheetId="40">[118]NPV!#REF!</definedName>
    <definedName name="Maturity_NC" localSheetId="41">[118]NPV!#REF!</definedName>
    <definedName name="Maturity_NC" localSheetId="46">[118]NPV!#REF!</definedName>
    <definedName name="Maturity_NC" localSheetId="47">#REF!</definedName>
    <definedName name="Maturity_NC" localSheetId="51">#REF!</definedName>
    <definedName name="Maturity_NC" localSheetId="52">#REF!</definedName>
    <definedName name="Maturity_NC" localSheetId="53">[118]NPV!#REF!</definedName>
    <definedName name="Maturity_NC" localSheetId="64">[118]NPV!#REF!</definedName>
    <definedName name="Maturity_NC" localSheetId="65">[118]NPV!#REF!</definedName>
    <definedName name="Maturity_NC" localSheetId="66">[118]NPV!#REF!</definedName>
    <definedName name="Maturity_NC">#REF!</definedName>
    <definedName name="may" localSheetId="67">[25]Programa!#REF!</definedName>
    <definedName name="may" localSheetId="68">[25]Programa!#REF!</definedName>
    <definedName name="may" localSheetId="69">[25]Programa!#REF!</definedName>
    <definedName name="may" localSheetId="70">[25]Programa!#REF!</definedName>
    <definedName name="may" localSheetId="72">[25]Programa!#REF!</definedName>
    <definedName name="may" localSheetId="73">[25]Programa!#REF!</definedName>
    <definedName name="may" localSheetId="74">[25]Programa!#REF!</definedName>
    <definedName name="may" localSheetId="11">#REF!</definedName>
    <definedName name="may" localSheetId="12">#REF!</definedName>
    <definedName name="may" localSheetId="13">#REF!</definedName>
    <definedName name="may" localSheetId="10">#REF!</definedName>
    <definedName name="may" localSheetId="38">#REF!</definedName>
    <definedName name="may" localSheetId="30">[26]Programa!#REF!</definedName>
    <definedName name="may" localSheetId="39">#REF!</definedName>
    <definedName name="may" localSheetId="40">[25]Programa!#REF!</definedName>
    <definedName name="may" localSheetId="41">[25]Programa!#REF!</definedName>
    <definedName name="may" localSheetId="46">[25]Programa!#REF!</definedName>
    <definedName name="may" localSheetId="51">#REF!</definedName>
    <definedName name="may" localSheetId="52">[25]Programa!#REF!</definedName>
    <definedName name="may" localSheetId="53">[25]Programa!#REF!</definedName>
    <definedName name="may" localSheetId="64">[25]Programa!#REF!</definedName>
    <definedName name="may" localSheetId="65">[25]Programa!#REF!</definedName>
    <definedName name="may" localSheetId="66">[25]Programa!#REF!</definedName>
    <definedName name="may">#REF!</definedName>
    <definedName name="MAY._89" localSheetId="67">#REF!</definedName>
    <definedName name="MAY._89" localSheetId="68">#REF!</definedName>
    <definedName name="MAY._89" localSheetId="69">#REF!</definedName>
    <definedName name="MAY._89" localSheetId="70">#REF!</definedName>
    <definedName name="MAY._89" localSheetId="72">#REF!</definedName>
    <definedName name="MAY._89" localSheetId="73">#REF!</definedName>
    <definedName name="MAY._89" localSheetId="74">#REF!</definedName>
    <definedName name="MAY._89" localSheetId="11">#REF!</definedName>
    <definedName name="MAY._89" localSheetId="12">#REF!</definedName>
    <definedName name="MAY._89" localSheetId="13">#REF!</definedName>
    <definedName name="MAY._89" localSheetId="10">#REF!</definedName>
    <definedName name="MAY._89" localSheetId="38">#REF!</definedName>
    <definedName name="MAY._89" localSheetId="30">#REF!</definedName>
    <definedName name="MAY._89" localSheetId="39">#REF!</definedName>
    <definedName name="MAY._89" localSheetId="40">#REF!</definedName>
    <definedName name="MAY._89" localSheetId="41">#REF!</definedName>
    <definedName name="MAY._89" localSheetId="46">#REF!</definedName>
    <definedName name="MAY._89" localSheetId="52">#REF!</definedName>
    <definedName name="MAY._89" localSheetId="53">#REF!</definedName>
    <definedName name="MAY._89" localSheetId="64">#REF!</definedName>
    <definedName name="MAY._89" localSheetId="65">#REF!</definedName>
    <definedName name="MAY._89" localSheetId="66">#REF!</definedName>
    <definedName name="MAY._89">#REF!</definedName>
    <definedName name="MCPI" localSheetId="67">#REF!</definedName>
    <definedName name="MCPI" localSheetId="68">#REF!</definedName>
    <definedName name="MCPI" localSheetId="69">#REF!</definedName>
    <definedName name="MCPI" localSheetId="70">#REF!</definedName>
    <definedName name="MCPI" localSheetId="72">#REF!</definedName>
    <definedName name="MCPI" localSheetId="73">#REF!</definedName>
    <definedName name="MCPI" localSheetId="74">#REF!</definedName>
    <definedName name="MCPI" localSheetId="11">#REF!</definedName>
    <definedName name="MCPI" localSheetId="12">#REF!</definedName>
    <definedName name="MCPI" localSheetId="13">#REF!</definedName>
    <definedName name="MCPI" localSheetId="10">#REF!</definedName>
    <definedName name="MCPI" localSheetId="38">#REF!</definedName>
    <definedName name="MCPI" localSheetId="39">#REF!</definedName>
    <definedName name="MCPI" localSheetId="40">#REF!</definedName>
    <definedName name="MCPI" localSheetId="41">#REF!</definedName>
    <definedName name="MCPI" localSheetId="46">#REF!</definedName>
    <definedName name="MCPI" localSheetId="52">#REF!</definedName>
    <definedName name="MCPI" localSheetId="53">#REF!</definedName>
    <definedName name="MCPI" localSheetId="64">#REF!</definedName>
    <definedName name="MCPI" localSheetId="65">#REF!</definedName>
    <definedName name="MCPI">#REF!</definedName>
    <definedName name="MCV">#N/A</definedName>
    <definedName name="MCV_B" localSheetId="12">#REF!</definedName>
    <definedName name="MCV_B">#N/A</definedName>
    <definedName name="MCV_B1" localSheetId="67">#REF!</definedName>
    <definedName name="MCV_B1" localSheetId="68">#REF!</definedName>
    <definedName name="MCV_B1" localSheetId="69">#REF!</definedName>
    <definedName name="MCV_B1" localSheetId="70">#REF!</definedName>
    <definedName name="MCV_B1" localSheetId="72">#REF!</definedName>
    <definedName name="MCV_B1" localSheetId="73">#REF!</definedName>
    <definedName name="MCV_B1" localSheetId="74">#REF!</definedName>
    <definedName name="MCV_B1" localSheetId="11">#REF!</definedName>
    <definedName name="MCV_B1" localSheetId="12">#REF!</definedName>
    <definedName name="MCV_B1" localSheetId="13">#REF!</definedName>
    <definedName name="MCV_B1" localSheetId="23">#REF!</definedName>
    <definedName name="MCV_B1" localSheetId="24">#REF!</definedName>
    <definedName name="MCV_B1" localSheetId="26">#REF!</definedName>
    <definedName name="MCV_B1" localSheetId="10">#REF!</definedName>
    <definedName name="MCV_B1" localSheetId="38">#REF!</definedName>
    <definedName name="MCV_B1" localSheetId="25">#REF!</definedName>
    <definedName name="MCV_B1" localSheetId="30">#REF!</definedName>
    <definedName name="MCV_B1" localSheetId="31">#REF!</definedName>
    <definedName name="MCV_B1" localSheetId="32">#REF!</definedName>
    <definedName name="MCV_B1" localSheetId="33">#REF!</definedName>
    <definedName name="MCV_B1" localSheetId="35">#REF!</definedName>
    <definedName name="MCV_B1" localSheetId="39">#REF!</definedName>
    <definedName name="MCV_B1" localSheetId="40">#REF!</definedName>
    <definedName name="MCV_B1" localSheetId="41">#REF!</definedName>
    <definedName name="MCV_B1" localSheetId="46">#REF!</definedName>
    <definedName name="MCV_B1" localSheetId="47">#REF!</definedName>
    <definedName name="MCV_B1" localSheetId="52">#REF!</definedName>
    <definedName name="MCV_B1" localSheetId="53">#REF!</definedName>
    <definedName name="MCV_B1" localSheetId="64">#REF!</definedName>
    <definedName name="MCV_B1" localSheetId="65">#REF!</definedName>
    <definedName name="MCV_B1" localSheetId="66">#REF!</definedName>
    <definedName name="MCV_B1">#REF!</definedName>
    <definedName name="mcv_b2" localSheetId="11">#REF!</definedName>
    <definedName name="mcv_b2" localSheetId="10">#REF!</definedName>
    <definedName name="mcv_b2" localSheetId="38">#REF!</definedName>
    <definedName name="mcv_b2" localSheetId="39">#REF!</definedName>
    <definedName name="mcv_b2" localSheetId="46">[1]Q6!$E$141:$AH$141</definedName>
    <definedName name="mcv_b2" localSheetId="52">[1]Q6!$E$141:$AH$141</definedName>
    <definedName name="mcv_b2" localSheetId="66">[1]Q6!$E$141:$AH$141</definedName>
    <definedName name="mcv_b2">#REF!</definedName>
    <definedName name="MCV_D" localSheetId="12">#REF!</definedName>
    <definedName name="MCV_D">#N/A</definedName>
    <definedName name="MCV_D1" localSheetId="67">#REF!</definedName>
    <definedName name="MCV_D1" localSheetId="68">#REF!</definedName>
    <definedName name="MCV_D1" localSheetId="69">#REF!</definedName>
    <definedName name="MCV_D1" localSheetId="70">#REF!</definedName>
    <definedName name="MCV_D1" localSheetId="72">#REF!</definedName>
    <definedName name="MCV_D1" localSheetId="73">#REF!</definedName>
    <definedName name="MCV_D1" localSheetId="74">#REF!</definedName>
    <definedName name="MCV_D1" localSheetId="11">#REF!</definedName>
    <definedName name="MCV_D1" localSheetId="12">#REF!</definedName>
    <definedName name="MCV_D1" localSheetId="13">#REF!</definedName>
    <definedName name="MCV_D1" localSheetId="23">#REF!</definedName>
    <definedName name="MCV_D1" localSheetId="24">#REF!</definedName>
    <definedName name="MCV_D1" localSheetId="26">#REF!</definedName>
    <definedName name="MCV_D1" localSheetId="10">#REF!</definedName>
    <definedName name="MCV_D1" localSheetId="38">#REF!</definedName>
    <definedName name="MCV_D1" localSheetId="25">#REF!</definedName>
    <definedName name="MCV_D1" localSheetId="30">#REF!</definedName>
    <definedName name="MCV_D1" localSheetId="31">#REF!</definedName>
    <definedName name="MCV_D1" localSheetId="39">#REF!</definedName>
    <definedName name="MCV_D1" localSheetId="40">#REF!</definedName>
    <definedName name="MCV_D1" localSheetId="41">#REF!</definedName>
    <definedName name="MCV_D1" localSheetId="46">#REF!</definedName>
    <definedName name="MCV_D1" localSheetId="47">#REF!</definedName>
    <definedName name="MCV_D1" localSheetId="52">#REF!</definedName>
    <definedName name="MCV_D1" localSheetId="53">#REF!</definedName>
    <definedName name="MCV_D1" localSheetId="64">#REF!</definedName>
    <definedName name="MCV_D1" localSheetId="65">#REF!</definedName>
    <definedName name="MCV_D1" localSheetId="66">#REF!</definedName>
    <definedName name="MCV_D1">#REF!</definedName>
    <definedName name="MCV_N">#N/A</definedName>
    <definedName name="MCV_T" localSheetId="12">#REF!</definedName>
    <definedName name="MCV_T">#N/A</definedName>
    <definedName name="MCV_T1" localSheetId="67">#REF!</definedName>
    <definedName name="MCV_T1" localSheetId="68">#REF!</definedName>
    <definedName name="MCV_T1" localSheetId="69">#REF!</definedName>
    <definedName name="MCV_T1" localSheetId="70">#REF!</definedName>
    <definedName name="MCV_T1" localSheetId="72">#REF!</definedName>
    <definedName name="MCV_T1" localSheetId="73">#REF!</definedName>
    <definedName name="MCV_T1" localSheetId="74">#REF!</definedName>
    <definedName name="MCV_T1" localSheetId="11">#REF!</definedName>
    <definedName name="MCV_T1" localSheetId="12">#REF!</definedName>
    <definedName name="MCV_T1" localSheetId="13">#REF!</definedName>
    <definedName name="MCV_T1" localSheetId="23">#REF!</definedName>
    <definedName name="MCV_T1" localSheetId="24">#REF!</definedName>
    <definedName name="MCV_T1" localSheetId="26">#REF!</definedName>
    <definedName name="MCV_T1" localSheetId="10">#REF!</definedName>
    <definedName name="MCV_T1" localSheetId="38">#REF!</definedName>
    <definedName name="MCV_T1" localSheetId="25">#REF!</definedName>
    <definedName name="MCV_T1" localSheetId="30">#REF!</definedName>
    <definedName name="MCV_T1" localSheetId="31">#REF!</definedName>
    <definedName name="MCV_T1" localSheetId="39">#REF!</definedName>
    <definedName name="MCV_T1" localSheetId="40">#REF!</definedName>
    <definedName name="MCV_T1" localSheetId="41">#REF!</definedName>
    <definedName name="MCV_T1" localSheetId="46">#REF!</definedName>
    <definedName name="MCV_T1" localSheetId="47">#REF!</definedName>
    <definedName name="MCV_T1" localSheetId="52">#REF!</definedName>
    <definedName name="MCV_T1" localSheetId="53">#REF!</definedName>
    <definedName name="MCV_T1" localSheetId="64">#REF!</definedName>
    <definedName name="MCV_T1" localSheetId="65">#REF!</definedName>
    <definedName name="MCV_T1" localSheetId="66">#REF!</definedName>
    <definedName name="MCV_T1">#REF!</definedName>
    <definedName name="mdavila" localSheetId="67">#REF!</definedName>
    <definedName name="mdavila" localSheetId="68">#REF!</definedName>
    <definedName name="mdavila" localSheetId="69">#REF!</definedName>
    <definedName name="mdavila" localSheetId="70">#REF!</definedName>
    <definedName name="mdavila" localSheetId="72">#REF!</definedName>
    <definedName name="mdavila" localSheetId="73">#REF!</definedName>
    <definedName name="mdavila" localSheetId="74">#REF!</definedName>
    <definedName name="mdavila" localSheetId="11">#REF!</definedName>
    <definedName name="mdavila" localSheetId="12">#REF!</definedName>
    <definedName name="mdavila" localSheetId="13">#REF!</definedName>
    <definedName name="mdavila" localSheetId="10">#REF!</definedName>
    <definedName name="mdavila" localSheetId="38">#REF!</definedName>
    <definedName name="mdavila" localSheetId="39">#REF!</definedName>
    <definedName name="mdavila" localSheetId="40">#REF!</definedName>
    <definedName name="mdavila" localSheetId="41">#REF!</definedName>
    <definedName name="mdavila" localSheetId="46">#REF!</definedName>
    <definedName name="mdavila" localSheetId="52">#REF!</definedName>
    <definedName name="mdavila" localSheetId="64">#REF!</definedName>
    <definedName name="mdavila" localSheetId="65">#REF!</definedName>
    <definedName name="mdavila">#REF!</definedName>
    <definedName name="me" localSheetId="67">[25]Programa!#REF!</definedName>
    <definedName name="me" localSheetId="68">[25]Programa!#REF!</definedName>
    <definedName name="me" localSheetId="69">[25]Programa!#REF!</definedName>
    <definedName name="me" localSheetId="70">[25]Programa!#REF!</definedName>
    <definedName name="me" localSheetId="72">[25]Programa!#REF!</definedName>
    <definedName name="me" localSheetId="73">[25]Programa!#REF!</definedName>
    <definedName name="me" localSheetId="74">[25]Programa!#REF!</definedName>
    <definedName name="me" localSheetId="11">#REF!</definedName>
    <definedName name="me" localSheetId="12">#REF!</definedName>
    <definedName name="me" localSheetId="13">#REF!</definedName>
    <definedName name="me" localSheetId="10">#REF!</definedName>
    <definedName name="me" localSheetId="38">#REF!</definedName>
    <definedName name="me" localSheetId="30">[26]Programa!#REF!</definedName>
    <definedName name="me" localSheetId="39">#REF!</definedName>
    <definedName name="me" localSheetId="40">[25]Programa!#REF!</definedName>
    <definedName name="me" localSheetId="41">[25]Programa!#REF!</definedName>
    <definedName name="me" localSheetId="46">[25]Programa!#REF!</definedName>
    <definedName name="me" localSheetId="51">#REF!</definedName>
    <definedName name="me" localSheetId="52">[25]Programa!#REF!</definedName>
    <definedName name="me" localSheetId="53">[25]Programa!#REF!</definedName>
    <definedName name="me" localSheetId="64">[25]Programa!#REF!</definedName>
    <definedName name="me" localSheetId="65">[25]Programa!#REF!</definedName>
    <definedName name="me" localSheetId="66">[25]Programa!#REF!</definedName>
    <definedName name="me">#REF!</definedName>
    <definedName name="Mecon" localSheetId="11">#REF!</definedName>
    <definedName name="Mecon" localSheetId="10">#REF!</definedName>
    <definedName name="Mecon" localSheetId="38">#REF!</definedName>
    <definedName name="Mecon" localSheetId="39">#REF!</definedName>
    <definedName name="Mecon" localSheetId="46">'[102]graf 1'!$A$3:$C$28</definedName>
    <definedName name="Mecon" localSheetId="51">#REF!</definedName>
    <definedName name="Mecon" localSheetId="52">'[102]graf 1'!$A$3:$C$28</definedName>
    <definedName name="Mecon" localSheetId="66">'[102]graf 1'!$A$3:$C$28</definedName>
    <definedName name="Mecon">#REF!</definedName>
    <definedName name="MEDTERM" localSheetId="67">#REF!</definedName>
    <definedName name="MEDTERM" localSheetId="68">#REF!</definedName>
    <definedName name="MEDTERM" localSheetId="69">#REF!</definedName>
    <definedName name="MEDTERM" localSheetId="70">#REF!</definedName>
    <definedName name="MEDTERM" localSheetId="72">#REF!</definedName>
    <definedName name="MEDTERM" localSheetId="73">#REF!</definedName>
    <definedName name="MEDTERM" localSheetId="74">#REF!</definedName>
    <definedName name="MEDTERM" localSheetId="11">#REF!</definedName>
    <definedName name="MEDTERM" localSheetId="12">#REF!</definedName>
    <definedName name="MEDTERM" localSheetId="13">#REF!</definedName>
    <definedName name="MEDTERM" localSheetId="23">#REF!</definedName>
    <definedName name="MEDTERM" localSheetId="24">#REF!</definedName>
    <definedName name="MEDTERM" localSheetId="26">#REF!</definedName>
    <definedName name="MEDTERM" localSheetId="27">#REF!</definedName>
    <definedName name="MEDTERM" localSheetId="10">#REF!</definedName>
    <definedName name="MEDTERM" localSheetId="38">#REF!</definedName>
    <definedName name="MEDTERM" localSheetId="25">#REF!</definedName>
    <definedName name="MEDTERM" localSheetId="30">#REF!</definedName>
    <definedName name="MEDTERM" localSheetId="31">#REF!</definedName>
    <definedName name="MEDTERM" localSheetId="36">#REF!</definedName>
    <definedName name="MEDTERM" localSheetId="37">#REF!</definedName>
    <definedName name="MEDTERM" localSheetId="39">#REF!</definedName>
    <definedName name="MEDTERM" localSheetId="40">#REF!</definedName>
    <definedName name="MEDTERM" localSheetId="41">#REF!</definedName>
    <definedName name="MEDTERM" localSheetId="46">#REF!</definedName>
    <definedName name="MEDTERM" localSheetId="47">#REF!</definedName>
    <definedName name="MEDTERM" localSheetId="48">#REF!</definedName>
    <definedName name="MEDTERM" localSheetId="49">#REF!</definedName>
    <definedName name="MEDTERM" localSheetId="52">#REF!</definedName>
    <definedName name="MEDTERM" localSheetId="53">#REF!</definedName>
    <definedName name="MEDTERM" localSheetId="64">#REF!</definedName>
    <definedName name="MEDTERM" localSheetId="65">#REF!</definedName>
    <definedName name="MEDTERM" localSheetId="66">#REF!</definedName>
    <definedName name="MEDTERM">#REF!</definedName>
    <definedName name="MENORES" localSheetId="67">#REF!</definedName>
    <definedName name="MENORES" localSheetId="68">#REF!</definedName>
    <definedName name="MENORES" localSheetId="69">#REF!</definedName>
    <definedName name="MENORES" localSheetId="70">#REF!</definedName>
    <definedName name="MENORES" localSheetId="72">#REF!</definedName>
    <definedName name="MENORES" localSheetId="73">#REF!</definedName>
    <definedName name="MENORES" localSheetId="74">#REF!</definedName>
    <definedName name="MENORES" localSheetId="11">#REF!</definedName>
    <definedName name="MENORES" localSheetId="12">#REF!</definedName>
    <definedName name="MENORES" localSheetId="13">#REF!</definedName>
    <definedName name="MENORES" localSheetId="10">#REF!</definedName>
    <definedName name="MENORES" localSheetId="38">#REF!</definedName>
    <definedName name="MENORES" localSheetId="39">#REF!</definedName>
    <definedName name="MENORES" localSheetId="40">#REF!</definedName>
    <definedName name="MENORES" localSheetId="41">#REF!</definedName>
    <definedName name="MENORES" localSheetId="46">#REF!</definedName>
    <definedName name="MENORES" localSheetId="52">#REF!</definedName>
    <definedName name="MENORES" localSheetId="64">#REF!</definedName>
    <definedName name="MENORES" localSheetId="65">#REF!</definedName>
    <definedName name="MENORES">#REF!</definedName>
    <definedName name="Meses" localSheetId="11">#REF!</definedName>
    <definedName name="Meses" localSheetId="23">#REF!</definedName>
    <definedName name="Meses" localSheetId="24">#REF!</definedName>
    <definedName name="Meses" localSheetId="26">#REF!</definedName>
    <definedName name="Meses" localSheetId="10">#REF!</definedName>
    <definedName name="Meses" localSheetId="38">#REF!</definedName>
    <definedName name="Meses" localSheetId="25">#REF!</definedName>
    <definedName name="Meses" localSheetId="39">#REF!</definedName>
    <definedName name="Meses" localSheetId="46">[145]Codigos!$A$14:$B$25</definedName>
    <definedName name="Meses" localSheetId="51">#REF!</definedName>
    <definedName name="Meses" localSheetId="52">#REF!</definedName>
    <definedName name="Meses" localSheetId="66">[145]Codigos!$A$14:$B$25</definedName>
    <definedName name="Meses">#REF!</definedName>
    <definedName name="MEX" localSheetId="67">#REF!</definedName>
    <definedName name="MEX" localSheetId="68">#REF!</definedName>
    <definedName name="MEX" localSheetId="69">#REF!</definedName>
    <definedName name="MEX" localSheetId="70">#REF!</definedName>
    <definedName name="MEX" localSheetId="72">#REF!</definedName>
    <definedName name="MEX" localSheetId="73">#REF!</definedName>
    <definedName name="MEX" localSheetId="74">#REF!</definedName>
    <definedName name="MEX" localSheetId="11">#REF!</definedName>
    <definedName name="MEX" localSheetId="12">#REF!</definedName>
    <definedName name="MEX" localSheetId="13">#REF!</definedName>
    <definedName name="MEX" localSheetId="23">#REF!</definedName>
    <definedName name="MEX" localSheetId="24">#REF!</definedName>
    <definedName name="MEX" localSheetId="26">#REF!</definedName>
    <definedName name="MEX" localSheetId="27">#REF!</definedName>
    <definedName name="MEX" localSheetId="42">#REF!</definedName>
    <definedName name="MEX" localSheetId="10">#REF!</definedName>
    <definedName name="MEX" localSheetId="38">#REF!</definedName>
    <definedName name="MEX" localSheetId="25">#REF!</definedName>
    <definedName name="MEX" localSheetId="30">#REF!</definedName>
    <definedName name="MEX" localSheetId="31">#REF!</definedName>
    <definedName name="MEX" localSheetId="34">#REF!</definedName>
    <definedName name="MEX" localSheetId="36">#REF!</definedName>
    <definedName name="MEX" localSheetId="37">#REF!</definedName>
    <definedName name="MEX" localSheetId="39">#REF!</definedName>
    <definedName name="MEX" localSheetId="40">#REF!</definedName>
    <definedName name="MEX" localSheetId="41">#REF!</definedName>
    <definedName name="MEX" localSheetId="46">#REF!</definedName>
    <definedName name="MEX" localSheetId="47">#REF!</definedName>
    <definedName name="MEX" localSheetId="48">#REF!</definedName>
    <definedName name="MEX" localSheetId="49">#REF!</definedName>
    <definedName name="MEX" localSheetId="52">#REF!</definedName>
    <definedName name="MEX" localSheetId="53">#REF!</definedName>
    <definedName name="MEX" localSheetId="64">#REF!</definedName>
    <definedName name="MEX" localSheetId="65">#REF!</definedName>
    <definedName name="MEX" localSheetId="66">#REF!</definedName>
    <definedName name="MEX">#REF!</definedName>
    <definedName name="MFISCAL" localSheetId="67">'[46]Annual Raw Data'!#REF!</definedName>
    <definedName name="MFISCAL" localSheetId="68">'[46]Annual Raw Data'!#REF!</definedName>
    <definedName name="MFISCAL" localSheetId="69">'[46]Annual Raw Data'!#REF!</definedName>
    <definedName name="MFISCAL" localSheetId="70">'[46]Annual Raw Data'!#REF!</definedName>
    <definedName name="MFISCAL" localSheetId="72">'[46]Annual Raw Data'!#REF!</definedName>
    <definedName name="MFISCAL" localSheetId="73">'[46]Annual Raw Data'!#REF!</definedName>
    <definedName name="MFISCAL" localSheetId="74">'[46]Annual Raw Data'!#REF!</definedName>
    <definedName name="MFISCAL" localSheetId="11">#REF!</definedName>
    <definedName name="MFISCAL" localSheetId="12">#REF!</definedName>
    <definedName name="MFISCAL" localSheetId="13">#REF!</definedName>
    <definedName name="MFISCAL" localSheetId="10">#REF!</definedName>
    <definedName name="MFISCAL" localSheetId="38">#REF!</definedName>
    <definedName name="MFISCAL" localSheetId="39">#REF!</definedName>
    <definedName name="MFISCAL" localSheetId="40">'[46]Annual Raw Data'!#REF!</definedName>
    <definedName name="MFISCAL" localSheetId="41">'[46]Annual Raw Data'!#REF!</definedName>
    <definedName name="MFISCAL" localSheetId="46">'[46]Annual Raw Data'!#REF!</definedName>
    <definedName name="MFISCAL" localSheetId="51">#REF!</definedName>
    <definedName name="MFISCAL" localSheetId="52">'[46]Annual Raw Data'!#REF!</definedName>
    <definedName name="MFISCAL" localSheetId="64">'[46]Annual Raw Data'!#REF!</definedName>
    <definedName name="MFISCAL" localSheetId="65">'[46]Annual Raw Data'!#REF!</definedName>
    <definedName name="MFISCAL" localSheetId="66">'[46]Annual Raw Data'!#REF!</definedName>
    <definedName name="MFISCAL">#REF!</definedName>
    <definedName name="mflowsa" localSheetId="67">[20]!mflowsa</definedName>
    <definedName name="mflowsa" localSheetId="68">[20]!mflowsa</definedName>
    <definedName name="mflowsa" localSheetId="69">[20]!mflowsa</definedName>
    <definedName name="mflowsa" localSheetId="70">[20]!mflowsa</definedName>
    <definedName name="mflowsa" localSheetId="72">[20]!mflowsa</definedName>
    <definedName name="mflowsa" localSheetId="73">[20]!mflowsa</definedName>
    <definedName name="mflowsa" localSheetId="74">[20]!mflowsa</definedName>
    <definedName name="mflowsa" localSheetId="11">#REF!</definedName>
    <definedName name="mflowsa" localSheetId="12">#REF!</definedName>
    <definedName name="mflowsa" localSheetId="23">#REF!</definedName>
    <definedName name="mflowsa" localSheetId="24">#REF!</definedName>
    <definedName name="mflowsa" localSheetId="26">#REF!</definedName>
    <definedName name="mflowsa" localSheetId="42">[20]!mflowsa</definedName>
    <definedName name="mflowsa" localSheetId="7">#REF!</definedName>
    <definedName name="mflowsa" localSheetId="10">#REF!</definedName>
    <definedName name="mflowsa" localSheetId="38">#REF!</definedName>
    <definedName name="mflowsa" localSheetId="25">#REF!</definedName>
    <definedName name="mflowsa" localSheetId="37">[20]!mflowsa</definedName>
    <definedName name="mflowsa" localSheetId="39">#REF!</definedName>
    <definedName name="mflowsa" localSheetId="41">[20]!mflowsa</definedName>
    <definedName name="mflowsa" localSheetId="46">[20]!mflowsa</definedName>
    <definedName name="mflowsa" localSheetId="47">#REF!</definedName>
    <definedName name="mflowsa" localSheetId="48">#REF!</definedName>
    <definedName name="mflowsa" localSheetId="51">#REF!</definedName>
    <definedName name="mflowsa" localSheetId="52">#REF!</definedName>
    <definedName name="mflowsa" localSheetId="53">[20]!mflowsa</definedName>
    <definedName name="mflowsa" localSheetId="63">[20]!mflowsa</definedName>
    <definedName name="mflowsa" localSheetId="64">[20]!mflowsa</definedName>
    <definedName name="mflowsa" localSheetId="66">[20]!mflowsa</definedName>
    <definedName name="mflowsa">#REF!</definedName>
    <definedName name="mflowsq" localSheetId="67">[20]!mflowsq</definedName>
    <definedName name="mflowsq" localSheetId="68">[20]!mflowsq</definedName>
    <definedName name="mflowsq" localSheetId="69">[20]!mflowsq</definedName>
    <definedName name="mflowsq" localSheetId="70">[20]!mflowsq</definedName>
    <definedName name="mflowsq" localSheetId="72">[20]!mflowsq</definedName>
    <definedName name="mflowsq" localSheetId="73">[20]!mflowsq</definedName>
    <definedName name="mflowsq" localSheetId="74">[20]!mflowsq</definedName>
    <definedName name="mflowsq" localSheetId="11">#REF!</definedName>
    <definedName name="mflowsq" localSheetId="12">#REF!</definedName>
    <definedName name="mflowsq" localSheetId="23">#REF!</definedName>
    <definedName name="mflowsq" localSheetId="24">#REF!</definedName>
    <definedName name="mflowsq" localSheetId="26">#REF!</definedName>
    <definedName name="mflowsq" localSheetId="42">[20]!mflowsq</definedName>
    <definedName name="mflowsq" localSheetId="7">#REF!</definedName>
    <definedName name="mflowsq" localSheetId="10">#REF!</definedName>
    <definedName name="mflowsq" localSheetId="38">#REF!</definedName>
    <definedName name="mflowsq" localSheetId="25">#REF!</definedName>
    <definedName name="mflowsq" localSheetId="37">[20]!mflowsq</definedName>
    <definedName name="mflowsq" localSheetId="39">#REF!</definedName>
    <definedName name="mflowsq" localSheetId="41">[20]!mflowsq</definedName>
    <definedName name="mflowsq" localSheetId="46">[20]!mflowsq</definedName>
    <definedName name="mflowsq" localSheetId="47">#REF!</definedName>
    <definedName name="mflowsq" localSheetId="48">#REF!</definedName>
    <definedName name="mflowsq" localSheetId="51">#REF!</definedName>
    <definedName name="mflowsq" localSheetId="52">#REF!</definedName>
    <definedName name="mflowsq" localSheetId="53">[20]!mflowsq</definedName>
    <definedName name="mflowsq" localSheetId="63">[20]!mflowsq</definedName>
    <definedName name="mflowsq" localSheetId="64">[20]!mflowsq</definedName>
    <definedName name="mflowsq" localSheetId="66">[20]!mflowsq</definedName>
    <definedName name="mflowsq">#REF!</definedName>
    <definedName name="MICRO" localSheetId="67">#REF!</definedName>
    <definedName name="MICRO" localSheetId="68">#REF!</definedName>
    <definedName name="MICRO" localSheetId="69">#REF!</definedName>
    <definedName name="MICRO" localSheetId="70">#REF!</definedName>
    <definedName name="MICRO" localSheetId="72">#REF!</definedName>
    <definedName name="MICRO" localSheetId="73">#REF!</definedName>
    <definedName name="MICRO" localSheetId="74">#REF!</definedName>
    <definedName name="MICRO" localSheetId="11">#REF!</definedName>
    <definedName name="MICRO" localSheetId="12">#REF!</definedName>
    <definedName name="MICRO" localSheetId="13">#REF!</definedName>
    <definedName name="MICRO" localSheetId="10">#REF!</definedName>
    <definedName name="MICRO" localSheetId="38">#REF!</definedName>
    <definedName name="MICRO" localSheetId="30">#REF!</definedName>
    <definedName name="MICRO" localSheetId="39">#REF!</definedName>
    <definedName name="MICRO" localSheetId="40">#REF!</definedName>
    <definedName name="MICRO" localSheetId="41">#REF!</definedName>
    <definedName name="MICRO" localSheetId="46">#REF!</definedName>
    <definedName name="MICRO" localSheetId="52">#REF!</definedName>
    <definedName name="MICRO" localSheetId="53">#REF!</definedName>
    <definedName name="MICRO" localSheetId="64">#REF!</definedName>
    <definedName name="MICRO" localSheetId="65">#REF!</definedName>
    <definedName name="MICRO" localSheetId="66">#REF!</definedName>
    <definedName name="MICRO">#REF!</definedName>
    <definedName name="MIDDLE" localSheetId="67">#REF!</definedName>
    <definedName name="MIDDLE" localSheetId="68">#REF!</definedName>
    <definedName name="MIDDLE" localSheetId="69">#REF!</definedName>
    <definedName name="MIDDLE" localSheetId="70">#REF!</definedName>
    <definedName name="MIDDLE" localSheetId="72">#REF!</definedName>
    <definedName name="MIDDLE" localSheetId="73">#REF!</definedName>
    <definedName name="MIDDLE" localSheetId="74">#REF!</definedName>
    <definedName name="MIDDLE" localSheetId="11">#REF!</definedName>
    <definedName name="MIDDLE" localSheetId="12">#REF!</definedName>
    <definedName name="MIDDLE" localSheetId="13">#REF!</definedName>
    <definedName name="MIDDLE" localSheetId="23">#REF!</definedName>
    <definedName name="MIDDLE" localSheetId="24">#REF!</definedName>
    <definedName name="MIDDLE" localSheetId="26">#REF!</definedName>
    <definedName name="MIDDLE" localSheetId="42">#REF!</definedName>
    <definedName name="MIDDLE" localSheetId="10">#REF!</definedName>
    <definedName name="MIDDLE" localSheetId="38">#REF!</definedName>
    <definedName name="MIDDLE" localSheetId="25">#REF!</definedName>
    <definedName name="MIDDLE" localSheetId="30">#REF!</definedName>
    <definedName name="MIDDLE" localSheetId="31">#REF!</definedName>
    <definedName name="MIDDLE" localSheetId="34">#REF!</definedName>
    <definedName name="MIDDLE" localSheetId="36">#REF!</definedName>
    <definedName name="MIDDLE" localSheetId="37">#REF!</definedName>
    <definedName name="MIDDLE" localSheetId="39">#REF!</definedName>
    <definedName name="MIDDLE" localSheetId="40">#REF!</definedName>
    <definedName name="MIDDLE" localSheetId="41">#REF!</definedName>
    <definedName name="MIDDLE" localSheetId="46">#REF!</definedName>
    <definedName name="MIDDLE" localSheetId="47">#REF!</definedName>
    <definedName name="MIDDLE" localSheetId="52">#REF!</definedName>
    <definedName name="MIDDLE" localSheetId="53">#REF!</definedName>
    <definedName name="MIDDLE" localSheetId="64">#REF!</definedName>
    <definedName name="MIDDLE" localSheetId="65">#REF!</definedName>
    <definedName name="MIDDLE">#REF!</definedName>
    <definedName name="Million_b_d" localSheetId="11">#REF!</definedName>
    <definedName name="Million_b_d" localSheetId="23">#REF!</definedName>
    <definedName name="Million_b_d" localSheetId="24">#REF!</definedName>
    <definedName name="Million_b_d" localSheetId="26">#REF!</definedName>
    <definedName name="Million_b_d" localSheetId="10">#REF!</definedName>
    <definedName name="Million_b_d" localSheetId="38">#REF!</definedName>
    <definedName name="Million_b_d" localSheetId="25">#REF!</definedName>
    <definedName name="Million_b_d" localSheetId="39">#REF!</definedName>
    <definedName name="Million_b_d" localSheetId="46">[78]nonopec!$D$426:$D$426</definedName>
    <definedName name="Million_b_d" localSheetId="51">#REF!</definedName>
    <definedName name="Million_b_d" localSheetId="52">#REF!</definedName>
    <definedName name="Million_b_d" localSheetId="66">[78]nonopec!$D$426:$D$426</definedName>
    <definedName name="Million_b_d">#REF!</definedName>
    <definedName name="MINISTÉRIO_DA_PREVIDÊNCIA_E_ASSISTÊNCIA_SOCIAL" localSheetId="67">#REF!</definedName>
    <definedName name="MINISTÉRIO_DA_PREVIDÊNCIA_E_ASSISTÊNCIA_SOCIAL" localSheetId="68">#REF!</definedName>
    <definedName name="MINISTÉRIO_DA_PREVIDÊNCIA_E_ASSISTÊNCIA_SOCIAL" localSheetId="69">#REF!</definedName>
    <definedName name="MINISTÉRIO_DA_PREVIDÊNCIA_E_ASSISTÊNCIA_SOCIAL" localSheetId="70">#REF!</definedName>
    <definedName name="MINISTÉRIO_DA_PREVIDÊNCIA_E_ASSISTÊNCIA_SOCIAL" localSheetId="72">#REF!</definedName>
    <definedName name="MINISTÉRIO_DA_PREVIDÊNCIA_E_ASSISTÊNCIA_SOCIAL" localSheetId="73">#REF!</definedName>
    <definedName name="MINISTÉRIO_DA_PREVIDÊNCIA_E_ASSISTÊNCIA_SOCIAL" localSheetId="74">#REF!</definedName>
    <definedName name="MINISTÉRIO_DA_PREVIDÊNCIA_E_ASSISTÊNCIA_SOCIAL" localSheetId="11">#REF!</definedName>
    <definedName name="MINISTÉRIO_DA_PREVIDÊNCIA_E_ASSISTÊNCIA_SOCIAL" localSheetId="12">#REF!</definedName>
    <definedName name="MINISTÉRIO_DA_PREVIDÊNCIA_E_ASSISTÊNCIA_SOCIAL" localSheetId="13">#REF!</definedName>
    <definedName name="MINISTÉRIO_DA_PREVIDÊNCIA_E_ASSISTÊNCIA_SOCIAL" localSheetId="10">#REF!</definedName>
    <definedName name="MINISTÉRIO_DA_PREVIDÊNCIA_E_ASSISTÊNCIA_SOCIAL" localSheetId="38">#REF!</definedName>
    <definedName name="MINISTÉRIO_DA_PREVIDÊNCIA_E_ASSISTÊNCIA_SOCIAL" localSheetId="30">#REF!</definedName>
    <definedName name="MINISTÉRIO_DA_PREVIDÊNCIA_E_ASSISTÊNCIA_SOCIAL" localSheetId="39">#REF!</definedName>
    <definedName name="MINISTÉRIO_DA_PREVIDÊNCIA_E_ASSISTÊNCIA_SOCIAL" localSheetId="40">#REF!</definedName>
    <definedName name="MINISTÉRIO_DA_PREVIDÊNCIA_E_ASSISTÊNCIA_SOCIAL" localSheetId="41">#REF!</definedName>
    <definedName name="MINISTÉRIO_DA_PREVIDÊNCIA_E_ASSISTÊNCIA_SOCIAL" localSheetId="46">#REF!</definedName>
    <definedName name="MINISTÉRIO_DA_PREVIDÊNCIA_E_ASSISTÊNCIA_SOCIAL" localSheetId="52">#REF!</definedName>
    <definedName name="MINISTÉRIO_DA_PREVIDÊNCIA_E_ASSISTÊNCIA_SOCIAL" localSheetId="53">#REF!</definedName>
    <definedName name="MINISTÉRIO_DA_PREVIDÊNCIA_E_ASSISTÊNCIA_SOCIAL" localSheetId="64">#REF!</definedName>
    <definedName name="MINISTÉRIO_DA_PREVIDÊNCIA_E_ASSISTÊNCIA_SOCIAL" localSheetId="65">#REF!</definedName>
    <definedName name="MINISTÉRIO_DA_PREVIDÊNCIA_E_ASSISTÊNCIA_SOCIAL" localSheetId="66">#REF!</definedName>
    <definedName name="MINISTÉRIO_DA_PREVIDÊNCIA_E_ASSISTÊNCIA_SOCIAL">#REF!</definedName>
    <definedName name="MIRIAMA" localSheetId="67">#REF!</definedName>
    <definedName name="MIRIAMA" localSheetId="68">#REF!</definedName>
    <definedName name="MIRIAMA" localSheetId="69">#REF!</definedName>
    <definedName name="MIRIAMA" localSheetId="70">#REF!</definedName>
    <definedName name="MIRIAMA" localSheetId="72">#REF!</definedName>
    <definedName name="MIRIAMA" localSheetId="73">#REF!</definedName>
    <definedName name="MIRIAMA" localSheetId="74">#REF!</definedName>
    <definedName name="MIRIAMA" localSheetId="11">#REF!</definedName>
    <definedName name="MIRIAMA" localSheetId="12">#REF!</definedName>
    <definedName name="MIRIAMA" localSheetId="13">#REF!</definedName>
    <definedName name="MIRIAMA" localSheetId="10">#REF!</definedName>
    <definedName name="MIRIAMA" localSheetId="38">#REF!</definedName>
    <definedName name="MIRIAMA" localSheetId="39">#REF!</definedName>
    <definedName name="MIRIAMA" localSheetId="40">#REF!</definedName>
    <definedName name="MIRIAMA" localSheetId="41">#REF!</definedName>
    <definedName name="MIRIAMA" localSheetId="46">#REF!</definedName>
    <definedName name="MIRIAMA" localSheetId="52">#REF!</definedName>
    <definedName name="MIRIAMA" localSheetId="53">#REF!</definedName>
    <definedName name="MIRIAMA" localSheetId="64">#REF!</definedName>
    <definedName name="MIRIAMA" localSheetId="65">#REF!</definedName>
    <definedName name="MIRIAMA">#REF!</definedName>
    <definedName name="MIRIAMB" localSheetId="67">#REF!</definedName>
    <definedName name="MIRIAMB" localSheetId="68">#REF!</definedName>
    <definedName name="MIRIAMB" localSheetId="69">#REF!</definedName>
    <definedName name="MIRIAMB" localSheetId="70">#REF!</definedName>
    <definedName name="MIRIAMB" localSheetId="72">#REF!</definedName>
    <definedName name="MIRIAMB" localSheetId="73">#REF!</definedName>
    <definedName name="MIRIAMB" localSheetId="74">#REF!</definedName>
    <definedName name="MIRIAMB" localSheetId="11">#REF!</definedName>
    <definedName name="MIRIAMB" localSheetId="12">#REF!</definedName>
    <definedName name="MIRIAMB" localSheetId="13">#REF!</definedName>
    <definedName name="MIRIAMB" localSheetId="10">#REF!</definedName>
    <definedName name="MIRIAMB" localSheetId="38">#REF!</definedName>
    <definedName name="MIRIAMB" localSheetId="39">#REF!</definedName>
    <definedName name="MIRIAMB" localSheetId="40">#REF!</definedName>
    <definedName name="MIRIAMB" localSheetId="41">#REF!</definedName>
    <definedName name="MIRIAMB" localSheetId="46">#REF!</definedName>
    <definedName name="MIRIAMB" localSheetId="52">#REF!</definedName>
    <definedName name="MIRIAMB" localSheetId="53">#REF!</definedName>
    <definedName name="MIRIAMB" localSheetId="64">#REF!</definedName>
    <definedName name="MIRIAMB" localSheetId="65">#REF!</definedName>
    <definedName name="MIRIAMB">#REF!</definedName>
    <definedName name="MISC3" localSheetId="67">#REF!</definedName>
    <definedName name="MISC3" localSheetId="68">#REF!</definedName>
    <definedName name="MISC3" localSheetId="69">#REF!</definedName>
    <definedName name="MISC3" localSheetId="70">#REF!</definedName>
    <definedName name="MISC3" localSheetId="72">#REF!</definedName>
    <definedName name="MISC3" localSheetId="73">#REF!</definedName>
    <definedName name="MISC3" localSheetId="74">#REF!</definedName>
    <definedName name="MISC3" localSheetId="11">#REF!</definedName>
    <definedName name="MISC3" localSheetId="10">#REF!</definedName>
    <definedName name="MISC3" localSheetId="38">#REF!</definedName>
    <definedName name="MISC3" localSheetId="39">#REF!</definedName>
    <definedName name="MISC3" localSheetId="40">#REF!</definedName>
    <definedName name="MISC3" localSheetId="41">#REF!</definedName>
    <definedName name="MISC3" localSheetId="46">#REF!</definedName>
    <definedName name="MISC3" localSheetId="52">#REF!</definedName>
    <definedName name="MISC3" localSheetId="64">#REF!</definedName>
    <definedName name="MISC3" localSheetId="65">#REF!</definedName>
    <definedName name="MISC3">#REF!</definedName>
    <definedName name="MISC4" localSheetId="67">[22]OUTPUT!#REF!</definedName>
    <definedName name="MISC4" localSheetId="68">[22]OUTPUT!#REF!</definedName>
    <definedName name="MISC4" localSheetId="69">[22]OUTPUT!#REF!</definedName>
    <definedName name="MISC4" localSheetId="70">[22]OUTPUT!#REF!</definedName>
    <definedName name="MISC4" localSheetId="72">[22]OUTPUT!#REF!</definedName>
    <definedName name="MISC4" localSheetId="73">[22]OUTPUT!#REF!</definedName>
    <definedName name="MISC4" localSheetId="74">[22]OUTPUT!#REF!</definedName>
    <definedName name="MISC4" localSheetId="11">#REF!</definedName>
    <definedName name="MISC4" localSheetId="12">#REF!</definedName>
    <definedName name="MISC4" localSheetId="23">#REF!</definedName>
    <definedName name="MISC4" localSheetId="24">#REF!</definedName>
    <definedName name="MISC4" localSheetId="26">#REF!</definedName>
    <definedName name="MISC4" localSheetId="42">[22]OUTPUT!#REF!</definedName>
    <definedName name="MISC4" localSheetId="10">#REF!</definedName>
    <definedName name="MISC4" localSheetId="38">#REF!</definedName>
    <definedName name="MISC4" localSheetId="25">#REF!</definedName>
    <definedName name="MISC4" localSheetId="30">[22]OUTPUT!#REF!</definedName>
    <definedName name="MISC4" localSheetId="32">#REF!</definedName>
    <definedName name="MISC4" localSheetId="33">#REF!</definedName>
    <definedName name="MISC4" localSheetId="34">#REF!</definedName>
    <definedName name="MISC4" localSheetId="35">#REF!</definedName>
    <definedName name="MISC4" localSheetId="39">#REF!</definedName>
    <definedName name="MISC4" localSheetId="41">[22]OUTPUT!#REF!</definedName>
    <definedName name="MISC4" localSheetId="46">[22]OUTPUT!#REF!</definedName>
    <definedName name="MISC4" localSheetId="47">#REF!</definedName>
    <definedName name="MISC4" localSheetId="51">#REF!</definedName>
    <definedName name="MISC4" localSheetId="52">#REF!</definedName>
    <definedName name="MISC4" localSheetId="53">[22]OUTPUT!#REF!</definedName>
    <definedName name="MISC4" localSheetId="64">[22]OUTPUT!#REF!</definedName>
    <definedName name="MISC4" localSheetId="65">[22]OUTPUT!#REF!</definedName>
    <definedName name="MISC4" localSheetId="66">[22]OUTPUT!#REF!</definedName>
    <definedName name="MISC4">#REF!</definedName>
    <definedName name="mmm" localSheetId="67" hidden="1">{"Riqfin97",#N/A,FALSE,"Tran";"Riqfinpro",#N/A,FALSE,"Tran"}</definedName>
    <definedName name="mmm" localSheetId="68" hidden="1">{"Riqfin97",#N/A,FALSE,"Tran";"Riqfinpro",#N/A,FALSE,"Tran"}</definedName>
    <definedName name="mmm" localSheetId="69" hidden="1">{"Riqfin97",#N/A,FALSE,"Tran";"Riqfinpro",#N/A,FALSE,"Tran"}</definedName>
    <definedName name="mmm" localSheetId="70" hidden="1">{"Riqfin97",#N/A,FALSE,"Tran";"Riqfinpro",#N/A,FALSE,"Tran"}</definedName>
    <definedName name="mmm" localSheetId="72" hidden="1">{"Riqfin97",#N/A,FALSE,"Tran";"Riqfinpro",#N/A,FALSE,"Tran"}</definedName>
    <definedName name="mmm" localSheetId="73" hidden="1">{"Riqfin97",#N/A,FALSE,"Tran";"Riqfinpro",#N/A,FALSE,"Tran"}</definedName>
    <definedName name="mmm" localSheetId="74" hidden="1">{"Riqfin97",#N/A,FALSE,"Tran";"Riqfinpro",#N/A,FALSE,"Tran"}</definedName>
    <definedName name="mmm" localSheetId="11" hidden="1">{"Riqfin97",#N/A,FALSE,"Tran";"Riqfinpro",#N/A,FALSE,"Tran"}</definedName>
    <definedName name="mmm" localSheetId="12" hidden="1">{"Riqfin97",#N/A,FALSE,"Tran";"Riqfinpro",#N/A,FALSE,"Tran"}</definedName>
    <definedName name="mmm" localSheetId="13" hidden="1">{"Riqfin97",#N/A,FALSE,"Tran";"Riqfinpro",#N/A,FALSE,"Tran"}</definedName>
    <definedName name="mmm" localSheetId="23" hidden="1">{"Riqfin97",#N/A,FALSE,"Tran";"Riqfinpro",#N/A,FALSE,"Tran"}</definedName>
    <definedName name="mmm" localSheetId="24" hidden="1">{"Riqfin97",#N/A,FALSE,"Tran";"Riqfinpro",#N/A,FALSE,"Tran"}</definedName>
    <definedName name="mmm" localSheetId="26" hidden="1">{"Riqfin97",#N/A,FALSE,"Tran";"Riqfinpro",#N/A,FALSE,"Tran"}</definedName>
    <definedName name="mmm" localSheetId="27" hidden="1">{"Riqfin97",#N/A,FALSE,"Tran";"Riqfinpro",#N/A,FALSE,"Tran"}</definedName>
    <definedName name="mmm" localSheetId="42" hidden="1">{"Riqfin97",#N/A,FALSE,"Tran";"Riqfinpro",#N/A,FALSE,"Tran"}</definedName>
    <definedName name="mmm" localSheetId="6" hidden="1">{"Riqfin97",#N/A,FALSE,"Tran";"Riqfinpro",#N/A,FALSE,"Tran"}</definedName>
    <definedName name="mmm" localSheetId="7" hidden="1">{"Riqfin97",#N/A,FALSE,"Tran";"Riqfinpro",#N/A,FALSE,"Tran"}</definedName>
    <definedName name="mmm" localSheetId="10" hidden="1">{"Riqfin97",#N/A,FALSE,"Tran";"Riqfinpro",#N/A,FALSE,"Tran"}</definedName>
    <definedName name="mmm" localSheetId="38" hidden="1">{"Riqfin97",#N/A,FALSE,"Tran";"Riqfinpro",#N/A,FALSE,"Tran"}</definedName>
    <definedName name="mmm" localSheetId="25" hidden="1">{"Riqfin97",#N/A,FALSE,"Tran";"Riqfinpro",#N/A,FALSE,"Tran"}</definedName>
    <definedName name="mmm" localSheetId="28" hidden="1">{"Riqfin97",#N/A,FALSE,"Tran";"Riqfinpro",#N/A,FALSE,"Tran"}</definedName>
    <definedName name="mmm" localSheetId="30" hidden="1">{"Riqfin97",#N/A,FALSE,"Tran";"Riqfinpro",#N/A,FALSE,"Tran"}</definedName>
    <definedName name="mmm" localSheetId="31" hidden="1">{"Riqfin97",#N/A,FALSE,"Tran";"Riqfinpro",#N/A,FALSE,"Tran"}</definedName>
    <definedName name="mmm" localSheetId="32" hidden="1">{"Riqfin97",#N/A,FALSE,"Tran";"Riqfinpro",#N/A,FALSE,"Tran"}</definedName>
    <definedName name="mmm" localSheetId="33" hidden="1">{"Riqfin97",#N/A,FALSE,"Tran";"Riqfinpro",#N/A,FALSE,"Tran"}</definedName>
    <definedName name="mmm" localSheetId="34" hidden="1">{"Riqfin97",#N/A,FALSE,"Tran";"Riqfinpro",#N/A,FALSE,"Tran"}</definedName>
    <definedName name="mmm" localSheetId="35" hidden="1">{"Riqfin97",#N/A,FALSE,"Tran";"Riqfinpro",#N/A,FALSE,"Tran"}</definedName>
    <definedName name="mmm" localSheetId="36" hidden="1">{"Riqfin97",#N/A,FALSE,"Tran";"Riqfinpro",#N/A,FALSE,"Tran"}</definedName>
    <definedName name="mmm" localSheetId="37" hidden="1">{"Riqfin97",#N/A,FALSE,"Tran";"Riqfinpro",#N/A,FALSE,"Tran"}</definedName>
    <definedName name="mmm" localSheetId="39" hidden="1">{"Riqfin97",#N/A,FALSE,"Tran";"Riqfinpro",#N/A,FALSE,"Tran"}</definedName>
    <definedName name="mmm" localSheetId="40" hidden="1">{"Riqfin97",#N/A,FALSE,"Tran";"Riqfinpro",#N/A,FALSE,"Tran"}</definedName>
    <definedName name="mmm" localSheetId="41" hidden="1">{"Riqfin97",#N/A,FALSE,"Tran";"Riqfinpro",#N/A,FALSE,"Tran"}</definedName>
    <definedName name="mmm" localSheetId="46" hidden="1">{"Riqfin97",#N/A,FALSE,"Tran";"Riqfinpro",#N/A,FALSE,"Tran"}</definedName>
    <definedName name="mmm" localSheetId="47" hidden="1">{"Riqfin97",#N/A,FALSE,"Tran";"Riqfinpro",#N/A,FALSE,"Tran"}</definedName>
    <definedName name="mmm" localSheetId="48" hidden="1">{"Riqfin97",#N/A,FALSE,"Tran";"Riqfinpro",#N/A,FALSE,"Tran"}</definedName>
    <definedName name="mmm" localSheetId="49" hidden="1">{"Riqfin97",#N/A,FALSE,"Tran";"Riqfinpro",#N/A,FALSE,"Tran"}</definedName>
    <definedName name="mmm" localSheetId="50" hidden="1">{"Riqfin97",#N/A,FALSE,"Tran";"Riqfinpro",#N/A,FALSE,"Tran"}</definedName>
    <definedName name="mmm" localSheetId="51" hidden="1">{"Riqfin97",#N/A,FALSE,"Tran";"Riqfinpro",#N/A,FALSE,"Tran"}</definedName>
    <definedName name="mmm" localSheetId="52" hidden="1">{"Riqfin97",#N/A,FALSE,"Tran";"Riqfinpro",#N/A,FALSE,"Tran"}</definedName>
    <definedName name="mmm" localSheetId="53" hidden="1">{"Riqfin97",#N/A,FALSE,"Tran";"Riqfinpro",#N/A,FALSE,"Tran"}</definedName>
    <definedName name="mmm" localSheetId="64" hidden="1">{"Riqfin97",#N/A,FALSE,"Tran";"Riqfinpro",#N/A,FALSE,"Tran"}</definedName>
    <definedName name="mmm" localSheetId="65" hidden="1">{"Riqfin97",#N/A,FALSE,"Tran";"Riqfinpro",#N/A,FALSE,"Tran"}</definedName>
    <definedName name="mmm" localSheetId="66" hidden="1">{"Riqfin97",#N/A,FALSE,"Tran";"Riqfinpro",#N/A,FALSE,"Tran"}</definedName>
    <definedName name="mmm" hidden="1">{"Riqfin97",#N/A,FALSE,"Tran";"Riqfinpro",#N/A,FALSE,"Tran"}</definedName>
    <definedName name="mmmm" localSheetId="67" hidden="1">{"Tab1",#N/A,FALSE,"P";"Tab2",#N/A,FALSE,"P"}</definedName>
    <definedName name="mmmm" localSheetId="68" hidden="1">{"Tab1",#N/A,FALSE,"P";"Tab2",#N/A,FALSE,"P"}</definedName>
    <definedName name="mmmm" localSheetId="69" hidden="1">{"Tab1",#N/A,FALSE,"P";"Tab2",#N/A,FALSE,"P"}</definedName>
    <definedName name="mmmm" localSheetId="70" hidden="1">{"Tab1",#N/A,FALSE,"P";"Tab2",#N/A,FALSE,"P"}</definedName>
    <definedName name="mmmm" localSheetId="72" hidden="1">{"Tab1",#N/A,FALSE,"P";"Tab2",#N/A,FALSE,"P"}</definedName>
    <definedName name="mmmm" localSheetId="73" hidden="1">{"Tab1",#N/A,FALSE,"P";"Tab2",#N/A,FALSE,"P"}</definedName>
    <definedName name="mmmm" localSheetId="74" hidden="1">{"Tab1",#N/A,FALSE,"P";"Tab2",#N/A,FALSE,"P"}</definedName>
    <definedName name="mmmm" localSheetId="11" hidden="1">{"Tab1",#N/A,FALSE,"P";"Tab2",#N/A,FALSE,"P"}</definedName>
    <definedName name="mmmm" localSheetId="12" hidden="1">{"Tab1",#N/A,FALSE,"P";"Tab2",#N/A,FALSE,"P"}</definedName>
    <definedName name="mmmm" localSheetId="13" hidden="1">{"Tab1",#N/A,FALSE,"P";"Tab2",#N/A,FALSE,"P"}</definedName>
    <definedName name="mmmm" localSheetId="23" hidden="1">{"Tab1",#N/A,FALSE,"P";"Tab2",#N/A,FALSE,"P"}</definedName>
    <definedName name="mmmm" localSheetId="24" hidden="1">{"Tab1",#N/A,FALSE,"P";"Tab2",#N/A,FALSE,"P"}</definedName>
    <definedName name="mmmm" localSheetId="26" hidden="1">{"Tab1",#N/A,FALSE,"P";"Tab2",#N/A,FALSE,"P"}</definedName>
    <definedName name="mmmm" localSheetId="27" hidden="1">{"Tab1",#N/A,FALSE,"P";"Tab2",#N/A,FALSE,"P"}</definedName>
    <definedName name="mmmm" localSheetId="42" hidden="1">{"Tab1",#N/A,FALSE,"P";"Tab2",#N/A,FALSE,"P"}</definedName>
    <definedName name="mmmm" localSheetId="6" hidden="1">{"Tab1",#N/A,FALSE,"P";"Tab2",#N/A,FALSE,"P"}</definedName>
    <definedName name="mmmm" localSheetId="7" hidden="1">{"Tab1",#N/A,FALSE,"P";"Tab2",#N/A,FALSE,"P"}</definedName>
    <definedName name="mmmm" localSheetId="10" hidden="1">{"Tab1",#N/A,FALSE,"P";"Tab2",#N/A,FALSE,"P"}</definedName>
    <definedName name="mmmm" localSheetId="38" hidden="1">{"Tab1",#N/A,FALSE,"P";"Tab2",#N/A,FALSE,"P"}</definedName>
    <definedName name="mmmm" localSheetId="25" hidden="1">{"Tab1",#N/A,FALSE,"P";"Tab2",#N/A,FALSE,"P"}</definedName>
    <definedName name="mmmm" localSheetId="28" hidden="1">{"Tab1",#N/A,FALSE,"P";"Tab2",#N/A,FALSE,"P"}</definedName>
    <definedName name="mmmm" localSheetId="30" hidden="1">{"Tab1",#N/A,FALSE,"P";"Tab2",#N/A,FALSE,"P"}</definedName>
    <definedName name="mmmm" localSheetId="31" hidden="1">{"Tab1",#N/A,FALSE,"P";"Tab2",#N/A,FALSE,"P"}</definedName>
    <definedName name="mmmm" localSheetId="32" hidden="1">{"Tab1",#N/A,FALSE,"P";"Tab2",#N/A,FALSE,"P"}</definedName>
    <definedName name="mmmm" localSheetId="33" hidden="1">{"Tab1",#N/A,FALSE,"P";"Tab2",#N/A,FALSE,"P"}</definedName>
    <definedName name="mmmm" localSheetId="34" hidden="1">{"Tab1",#N/A,FALSE,"P";"Tab2",#N/A,FALSE,"P"}</definedName>
    <definedName name="mmmm" localSheetId="35" hidden="1">{"Tab1",#N/A,FALSE,"P";"Tab2",#N/A,FALSE,"P"}</definedName>
    <definedName name="mmmm" localSheetId="36" hidden="1">{"Tab1",#N/A,FALSE,"P";"Tab2",#N/A,FALSE,"P"}</definedName>
    <definedName name="mmmm" localSheetId="37" hidden="1">{"Tab1",#N/A,FALSE,"P";"Tab2",#N/A,FALSE,"P"}</definedName>
    <definedName name="mmmm" localSheetId="39" hidden="1">{"Tab1",#N/A,FALSE,"P";"Tab2",#N/A,FALSE,"P"}</definedName>
    <definedName name="mmmm" localSheetId="40" hidden="1">{"Tab1",#N/A,FALSE,"P";"Tab2",#N/A,FALSE,"P"}</definedName>
    <definedName name="mmmm" localSheetId="41" hidden="1">{"Tab1",#N/A,FALSE,"P";"Tab2",#N/A,FALSE,"P"}</definedName>
    <definedName name="mmmm" localSheetId="46" hidden="1">{"Tab1",#N/A,FALSE,"P";"Tab2",#N/A,FALSE,"P"}</definedName>
    <definedName name="mmmm" localSheetId="47" hidden="1">{"Tab1",#N/A,FALSE,"P";"Tab2",#N/A,FALSE,"P"}</definedName>
    <definedName name="mmmm" localSheetId="48" hidden="1">{"Tab1",#N/A,FALSE,"P";"Tab2",#N/A,FALSE,"P"}</definedName>
    <definedName name="mmmm" localSheetId="49" hidden="1">{"Tab1",#N/A,FALSE,"P";"Tab2",#N/A,FALSE,"P"}</definedName>
    <definedName name="mmmm" localSheetId="50" hidden="1">{"Tab1",#N/A,FALSE,"P";"Tab2",#N/A,FALSE,"P"}</definedName>
    <definedName name="mmmm" localSheetId="51" hidden="1">{"Tab1",#N/A,FALSE,"P";"Tab2",#N/A,FALSE,"P"}</definedName>
    <definedName name="mmmm" localSheetId="52" hidden="1">{"Tab1",#N/A,FALSE,"P";"Tab2",#N/A,FALSE,"P"}</definedName>
    <definedName name="mmmm" localSheetId="53" hidden="1">{"Tab1",#N/A,FALSE,"P";"Tab2",#N/A,FALSE,"P"}</definedName>
    <definedName name="mmmm" localSheetId="64" hidden="1">{"Tab1",#N/A,FALSE,"P";"Tab2",#N/A,FALSE,"P"}</definedName>
    <definedName name="mmmm" localSheetId="65" hidden="1">{"Tab1",#N/A,FALSE,"P";"Tab2",#N/A,FALSE,"P"}</definedName>
    <definedName name="mmmm" localSheetId="66" hidden="1">{"Tab1",#N/A,FALSE,"P";"Tab2",#N/A,FALSE,"P"}</definedName>
    <definedName name="mmmm" hidden="1">{"Tab1",#N/A,FALSE,"P";"Tab2",#N/A,FALSE,"P"}</definedName>
    <definedName name="mmmmm" localSheetId="67" hidden="1">{"Riqfin97",#N/A,FALSE,"Tran";"Riqfinpro",#N/A,FALSE,"Tran"}</definedName>
    <definedName name="mmmmm" localSheetId="68" hidden="1">{"Riqfin97",#N/A,FALSE,"Tran";"Riqfinpro",#N/A,FALSE,"Tran"}</definedName>
    <definedName name="mmmmm" localSheetId="69" hidden="1">{"Riqfin97",#N/A,FALSE,"Tran";"Riqfinpro",#N/A,FALSE,"Tran"}</definedName>
    <definedName name="mmmmm" localSheetId="70" hidden="1">{"Riqfin97",#N/A,FALSE,"Tran";"Riqfinpro",#N/A,FALSE,"Tran"}</definedName>
    <definedName name="mmmmm" localSheetId="72" hidden="1">{"Riqfin97",#N/A,FALSE,"Tran";"Riqfinpro",#N/A,FALSE,"Tran"}</definedName>
    <definedName name="mmmmm" localSheetId="73" hidden="1">{"Riqfin97",#N/A,FALSE,"Tran";"Riqfinpro",#N/A,FALSE,"Tran"}</definedName>
    <definedName name="mmmmm" localSheetId="74" hidden="1">{"Riqfin97",#N/A,FALSE,"Tran";"Riqfinpro",#N/A,FALSE,"Tran"}</definedName>
    <definedName name="mmmmm" localSheetId="11" hidden="1">{"Riqfin97",#N/A,FALSE,"Tran";"Riqfinpro",#N/A,FALSE,"Tran"}</definedName>
    <definedName name="mmmmm" localSheetId="12" hidden="1">{"Riqfin97",#N/A,FALSE,"Tran";"Riqfinpro",#N/A,FALSE,"Tran"}</definedName>
    <definedName name="mmmmm" localSheetId="13" hidden="1">{"Riqfin97",#N/A,FALSE,"Tran";"Riqfinpro",#N/A,FALSE,"Tran"}</definedName>
    <definedName name="mmmmm" localSheetId="23" hidden="1">{"Riqfin97",#N/A,FALSE,"Tran";"Riqfinpro",#N/A,FALSE,"Tran"}</definedName>
    <definedName name="mmmmm" localSheetId="24" hidden="1">{"Riqfin97",#N/A,FALSE,"Tran";"Riqfinpro",#N/A,FALSE,"Tran"}</definedName>
    <definedName name="mmmmm" localSheetId="26" hidden="1">{"Riqfin97",#N/A,FALSE,"Tran";"Riqfinpro",#N/A,FALSE,"Tran"}</definedName>
    <definedName name="mmmmm" localSheetId="27" hidden="1">{"Riqfin97",#N/A,FALSE,"Tran";"Riqfinpro",#N/A,FALSE,"Tran"}</definedName>
    <definedName name="mmmmm" localSheetId="42" hidden="1">{"Riqfin97",#N/A,FALSE,"Tran";"Riqfinpro",#N/A,FALSE,"Tran"}</definedName>
    <definedName name="mmmmm" localSheetId="6" hidden="1">{"Riqfin97",#N/A,FALSE,"Tran";"Riqfinpro",#N/A,FALSE,"Tran"}</definedName>
    <definedName name="mmmmm" localSheetId="7" hidden="1">{"Riqfin97",#N/A,FALSE,"Tran";"Riqfinpro",#N/A,FALSE,"Tran"}</definedName>
    <definedName name="mmmmm" localSheetId="10" hidden="1">{"Riqfin97",#N/A,FALSE,"Tran";"Riqfinpro",#N/A,FALSE,"Tran"}</definedName>
    <definedName name="mmmmm" localSheetId="38" hidden="1">{"Riqfin97",#N/A,FALSE,"Tran";"Riqfinpro",#N/A,FALSE,"Tran"}</definedName>
    <definedName name="mmmmm" localSheetId="25" hidden="1">{"Riqfin97",#N/A,FALSE,"Tran";"Riqfinpro",#N/A,FALSE,"Tran"}</definedName>
    <definedName name="mmmmm" localSheetId="28" hidden="1">{"Riqfin97",#N/A,FALSE,"Tran";"Riqfinpro",#N/A,FALSE,"Tran"}</definedName>
    <definedName name="mmmmm" localSheetId="30" hidden="1">{"Riqfin97",#N/A,FALSE,"Tran";"Riqfinpro",#N/A,FALSE,"Tran"}</definedName>
    <definedName name="mmmmm" localSheetId="31" hidden="1">{"Riqfin97",#N/A,FALSE,"Tran";"Riqfinpro",#N/A,FALSE,"Tran"}</definedName>
    <definedName name="mmmmm" localSheetId="32" hidden="1">{"Riqfin97",#N/A,FALSE,"Tran";"Riqfinpro",#N/A,FALSE,"Tran"}</definedName>
    <definedName name="mmmmm" localSheetId="33" hidden="1">{"Riqfin97",#N/A,FALSE,"Tran";"Riqfinpro",#N/A,FALSE,"Tran"}</definedName>
    <definedName name="mmmmm" localSheetId="34" hidden="1">{"Riqfin97",#N/A,FALSE,"Tran";"Riqfinpro",#N/A,FALSE,"Tran"}</definedName>
    <definedName name="mmmmm" localSheetId="35" hidden="1">{"Riqfin97",#N/A,FALSE,"Tran";"Riqfinpro",#N/A,FALSE,"Tran"}</definedName>
    <definedName name="mmmmm" localSheetId="36" hidden="1">{"Riqfin97",#N/A,FALSE,"Tran";"Riqfinpro",#N/A,FALSE,"Tran"}</definedName>
    <definedName name="mmmmm" localSheetId="37" hidden="1">{"Riqfin97",#N/A,FALSE,"Tran";"Riqfinpro",#N/A,FALSE,"Tran"}</definedName>
    <definedName name="mmmmm" localSheetId="39" hidden="1">{"Riqfin97",#N/A,FALSE,"Tran";"Riqfinpro",#N/A,FALSE,"Tran"}</definedName>
    <definedName name="mmmmm" localSheetId="40" hidden="1">{"Riqfin97",#N/A,FALSE,"Tran";"Riqfinpro",#N/A,FALSE,"Tran"}</definedName>
    <definedName name="mmmmm" localSheetId="41" hidden="1">{"Riqfin97",#N/A,FALSE,"Tran";"Riqfinpro",#N/A,FALSE,"Tran"}</definedName>
    <definedName name="mmmmm" localSheetId="46" hidden="1">{"Riqfin97",#N/A,FALSE,"Tran";"Riqfinpro",#N/A,FALSE,"Tran"}</definedName>
    <definedName name="mmmmm" localSheetId="47" hidden="1">{"Riqfin97",#N/A,FALSE,"Tran";"Riqfinpro",#N/A,FALSE,"Tran"}</definedName>
    <definedName name="mmmmm" localSheetId="48" hidden="1">{"Riqfin97",#N/A,FALSE,"Tran";"Riqfinpro",#N/A,FALSE,"Tran"}</definedName>
    <definedName name="mmmmm" localSheetId="49" hidden="1">{"Riqfin97",#N/A,FALSE,"Tran";"Riqfinpro",#N/A,FALSE,"Tran"}</definedName>
    <definedName name="mmmmm" localSheetId="50" hidden="1">{"Riqfin97",#N/A,FALSE,"Tran";"Riqfinpro",#N/A,FALSE,"Tran"}</definedName>
    <definedName name="mmmmm" localSheetId="51" hidden="1">{"Riqfin97",#N/A,FALSE,"Tran";"Riqfinpro",#N/A,FALSE,"Tran"}</definedName>
    <definedName name="mmmmm" localSheetId="52" hidden="1">{"Riqfin97",#N/A,FALSE,"Tran";"Riqfinpro",#N/A,FALSE,"Tran"}</definedName>
    <definedName name="mmmmm" localSheetId="53" hidden="1">{"Riqfin97",#N/A,FALSE,"Tran";"Riqfinpro",#N/A,FALSE,"Tran"}</definedName>
    <definedName name="mmmmm" localSheetId="64" hidden="1">{"Riqfin97",#N/A,FALSE,"Tran";"Riqfinpro",#N/A,FALSE,"Tran"}</definedName>
    <definedName name="mmmmm" localSheetId="65" hidden="1">{"Riqfin97",#N/A,FALSE,"Tran";"Riqfinpro",#N/A,FALSE,"Tran"}</definedName>
    <definedName name="mmmmm" localSheetId="66" hidden="1">{"Riqfin97",#N/A,FALSE,"Tran";"Riqfinpro",#N/A,FALSE,"Tran"}</definedName>
    <definedName name="mmmmm" hidden="1">{"Riqfin97",#N/A,FALSE,"Tran";"Riqfinpro",#N/A,FALSE,"Tran"}</definedName>
    <definedName name="mmmmmmmmm" localSheetId="67" hidden="1">{"Riqfin97",#N/A,FALSE,"Tran";"Riqfinpro",#N/A,FALSE,"Tran"}</definedName>
    <definedName name="mmmmmmmmm" localSheetId="68" hidden="1">{"Riqfin97",#N/A,FALSE,"Tran";"Riqfinpro",#N/A,FALSE,"Tran"}</definedName>
    <definedName name="mmmmmmmmm" localSheetId="69" hidden="1">{"Riqfin97",#N/A,FALSE,"Tran";"Riqfinpro",#N/A,FALSE,"Tran"}</definedName>
    <definedName name="mmmmmmmmm" localSheetId="70" hidden="1">{"Riqfin97",#N/A,FALSE,"Tran";"Riqfinpro",#N/A,FALSE,"Tran"}</definedName>
    <definedName name="mmmmmmmmm" localSheetId="72" hidden="1">{"Riqfin97",#N/A,FALSE,"Tran";"Riqfinpro",#N/A,FALSE,"Tran"}</definedName>
    <definedName name="mmmmmmmmm" localSheetId="73" hidden="1">{"Riqfin97",#N/A,FALSE,"Tran";"Riqfinpro",#N/A,FALSE,"Tran"}</definedName>
    <definedName name="mmmmmmmmm" localSheetId="74" hidden="1">{"Riqfin97",#N/A,FALSE,"Tran";"Riqfinpro",#N/A,FALSE,"Tran"}</definedName>
    <definedName name="mmmmmmmmm" localSheetId="11" hidden="1">{"Riqfin97",#N/A,FALSE,"Tran";"Riqfinpro",#N/A,FALSE,"Tran"}</definedName>
    <definedName name="mmmmmmmmm" localSheetId="12" hidden="1">{"Riqfin97",#N/A,FALSE,"Tran";"Riqfinpro",#N/A,FALSE,"Tran"}</definedName>
    <definedName name="mmmmmmmmm" localSheetId="13" hidden="1">{"Riqfin97",#N/A,FALSE,"Tran";"Riqfinpro",#N/A,FALSE,"Tran"}</definedName>
    <definedName name="mmmmmmmmm" localSheetId="23" hidden="1">{"Riqfin97",#N/A,FALSE,"Tran";"Riqfinpro",#N/A,FALSE,"Tran"}</definedName>
    <definedName name="mmmmmmmmm" localSheetId="24" hidden="1">{"Riqfin97",#N/A,FALSE,"Tran";"Riqfinpro",#N/A,FALSE,"Tran"}</definedName>
    <definedName name="mmmmmmmmm" localSheetId="26" hidden="1">{"Riqfin97",#N/A,FALSE,"Tran";"Riqfinpro",#N/A,FALSE,"Tran"}</definedName>
    <definedName name="mmmmmmmmm" localSheetId="27" hidden="1">{"Riqfin97",#N/A,FALSE,"Tran";"Riqfinpro",#N/A,FALSE,"Tran"}</definedName>
    <definedName name="mmmmmmmmm" localSheetId="42" hidden="1">{"Riqfin97",#N/A,FALSE,"Tran";"Riqfinpro",#N/A,FALSE,"Tran"}</definedName>
    <definedName name="mmmmmmmmm" localSheetId="6" hidden="1">{"Riqfin97",#N/A,FALSE,"Tran";"Riqfinpro",#N/A,FALSE,"Tran"}</definedName>
    <definedName name="mmmmmmmmm" localSheetId="7" hidden="1">{"Riqfin97",#N/A,FALSE,"Tran";"Riqfinpro",#N/A,FALSE,"Tran"}</definedName>
    <definedName name="mmmmmmmmm" localSheetId="10" hidden="1">{"Riqfin97",#N/A,FALSE,"Tran";"Riqfinpro",#N/A,FALSE,"Tran"}</definedName>
    <definedName name="mmmmmmmmm" localSheetId="38" hidden="1">{"Riqfin97",#N/A,FALSE,"Tran";"Riqfinpro",#N/A,FALSE,"Tran"}</definedName>
    <definedName name="mmmmmmmmm" localSheetId="25" hidden="1">{"Riqfin97",#N/A,FALSE,"Tran";"Riqfinpro",#N/A,FALSE,"Tran"}</definedName>
    <definedName name="mmmmmmmmm" localSheetId="28" hidden="1">{"Riqfin97",#N/A,FALSE,"Tran";"Riqfinpro",#N/A,FALSE,"Tran"}</definedName>
    <definedName name="mmmmmmmmm" localSheetId="30" hidden="1">{"Riqfin97",#N/A,FALSE,"Tran";"Riqfinpro",#N/A,FALSE,"Tran"}</definedName>
    <definedName name="mmmmmmmmm" localSheetId="31" hidden="1">{"Riqfin97",#N/A,FALSE,"Tran";"Riqfinpro",#N/A,FALSE,"Tran"}</definedName>
    <definedName name="mmmmmmmmm" localSheetId="32" hidden="1">{"Riqfin97",#N/A,FALSE,"Tran";"Riqfinpro",#N/A,FALSE,"Tran"}</definedName>
    <definedName name="mmmmmmmmm" localSheetId="33" hidden="1">{"Riqfin97",#N/A,FALSE,"Tran";"Riqfinpro",#N/A,FALSE,"Tran"}</definedName>
    <definedName name="mmmmmmmmm" localSheetId="34" hidden="1">{"Riqfin97",#N/A,FALSE,"Tran";"Riqfinpro",#N/A,FALSE,"Tran"}</definedName>
    <definedName name="mmmmmmmmm" localSheetId="35" hidden="1">{"Riqfin97",#N/A,FALSE,"Tran";"Riqfinpro",#N/A,FALSE,"Tran"}</definedName>
    <definedName name="mmmmmmmmm" localSheetId="36" hidden="1">{"Riqfin97",#N/A,FALSE,"Tran";"Riqfinpro",#N/A,FALSE,"Tran"}</definedName>
    <definedName name="mmmmmmmmm" localSheetId="37" hidden="1">{"Riqfin97",#N/A,FALSE,"Tran";"Riqfinpro",#N/A,FALSE,"Tran"}</definedName>
    <definedName name="mmmmmmmmm" localSheetId="39" hidden="1">{"Riqfin97",#N/A,FALSE,"Tran";"Riqfinpro",#N/A,FALSE,"Tran"}</definedName>
    <definedName name="mmmmmmmmm" localSheetId="40" hidden="1">{"Riqfin97",#N/A,FALSE,"Tran";"Riqfinpro",#N/A,FALSE,"Tran"}</definedName>
    <definedName name="mmmmmmmmm" localSheetId="41" hidden="1">{"Riqfin97",#N/A,FALSE,"Tran";"Riqfinpro",#N/A,FALSE,"Tran"}</definedName>
    <definedName name="mmmmmmmmm" localSheetId="46" hidden="1">{"Riqfin97",#N/A,FALSE,"Tran";"Riqfinpro",#N/A,FALSE,"Tran"}</definedName>
    <definedName name="mmmmmmmmm" localSheetId="47" hidden="1">{"Riqfin97",#N/A,FALSE,"Tran";"Riqfinpro",#N/A,FALSE,"Tran"}</definedName>
    <definedName name="mmmmmmmmm" localSheetId="48" hidden="1">{"Riqfin97",#N/A,FALSE,"Tran";"Riqfinpro",#N/A,FALSE,"Tran"}</definedName>
    <definedName name="mmmmmmmmm" localSheetId="49" hidden="1">{"Riqfin97",#N/A,FALSE,"Tran";"Riqfinpro",#N/A,FALSE,"Tran"}</definedName>
    <definedName name="mmmmmmmmm" localSheetId="50" hidden="1">{"Riqfin97",#N/A,FALSE,"Tran";"Riqfinpro",#N/A,FALSE,"Tran"}</definedName>
    <definedName name="mmmmmmmmm" localSheetId="51" hidden="1">{"Riqfin97",#N/A,FALSE,"Tran";"Riqfinpro",#N/A,FALSE,"Tran"}</definedName>
    <definedName name="mmmmmmmmm" localSheetId="52" hidden="1">{"Riqfin97",#N/A,FALSE,"Tran";"Riqfinpro",#N/A,FALSE,"Tran"}</definedName>
    <definedName name="mmmmmmmmm" localSheetId="53" hidden="1">{"Riqfin97",#N/A,FALSE,"Tran";"Riqfinpro",#N/A,FALSE,"Tran"}</definedName>
    <definedName name="mmmmmmmmm" localSheetId="64" hidden="1">{"Riqfin97",#N/A,FALSE,"Tran";"Riqfinpro",#N/A,FALSE,"Tran"}</definedName>
    <definedName name="mmmmmmmmm" localSheetId="65" hidden="1">{"Riqfin97",#N/A,FALSE,"Tran";"Riqfinpro",#N/A,FALSE,"Tran"}</definedName>
    <definedName name="mmmmmmmmm" localSheetId="66" hidden="1">{"Riqfin97",#N/A,FALSE,"Tran";"Riqfinpro",#N/A,FALSE,"Tran"}</definedName>
    <definedName name="mmmmmmmmm" hidden="1">{"Riqfin97",#N/A,FALSE,"Tran";"Riqfinpro",#N/A,FALSE,"Tran"}</definedName>
    <definedName name="MN" localSheetId="11">#REF!</definedName>
    <definedName name="MN" localSheetId="23">#REF!</definedName>
    <definedName name="MN" localSheetId="24">#REF!</definedName>
    <definedName name="MN" localSheetId="26">#REF!</definedName>
    <definedName name="MN" localSheetId="10">#REF!</definedName>
    <definedName name="MN" localSheetId="38">#REF!</definedName>
    <definedName name="MN" localSheetId="25">#REF!</definedName>
    <definedName name="MN" localSheetId="39">#REF!</definedName>
    <definedName name="MN" localSheetId="46">[70]BCP!#REF!</definedName>
    <definedName name="MN" localSheetId="51">#REF!</definedName>
    <definedName name="MN" localSheetId="52">#REF!</definedName>
    <definedName name="MN" localSheetId="66">[70]BCP!#REF!</definedName>
    <definedName name="MN">#REF!</definedName>
    <definedName name="MNDATES" localSheetId="67">#REF!</definedName>
    <definedName name="MNDATES" localSheetId="68">#REF!</definedName>
    <definedName name="MNDATES" localSheetId="69">#REF!</definedName>
    <definedName name="MNDATES" localSheetId="70">#REF!</definedName>
    <definedName name="MNDATES" localSheetId="72">#REF!</definedName>
    <definedName name="MNDATES" localSheetId="73">#REF!</definedName>
    <definedName name="MNDATES" localSheetId="74">#REF!</definedName>
    <definedName name="MNDATES" localSheetId="11">#REF!</definedName>
    <definedName name="MNDATES" localSheetId="12">#REF!</definedName>
    <definedName name="MNDATES" localSheetId="13">#REF!</definedName>
    <definedName name="MNDATES" localSheetId="10">#REF!</definedName>
    <definedName name="MNDATES" localSheetId="38">#REF!</definedName>
    <definedName name="MNDATES" localSheetId="30">#REF!</definedName>
    <definedName name="MNDATES" localSheetId="39">#REF!</definedName>
    <definedName name="MNDATES" localSheetId="40">#REF!</definedName>
    <definedName name="MNDATES" localSheetId="41">#REF!</definedName>
    <definedName name="MNDATES" localSheetId="46">#REF!</definedName>
    <definedName name="MNDATES" localSheetId="52">#REF!</definedName>
    <definedName name="MNDATES" localSheetId="53">#REF!</definedName>
    <definedName name="MNDATES" localSheetId="64">#REF!</definedName>
    <definedName name="MNDATES" localSheetId="65">#REF!</definedName>
    <definedName name="MNDATES" localSheetId="66">#REF!</definedName>
    <definedName name="MNDATES">#REF!</definedName>
    <definedName name="MNP" localSheetId="67">[70]BCP!#REF!</definedName>
    <definedName name="MNP" localSheetId="68">[70]BCP!#REF!</definedName>
    <definedName name="MNP" localSheetId="69">[70]BCP!#REF!</definedName>
    <definedName name="MNP" localSheetId="70">[70]BCP!#REF!</definedName>
    <definedName name="MNP" localSheetId="72">[70]BCP!#REF!</definedName>
    <definedName name="MNP" localSheetId="73">[70]BCP!#REF!</definedName>
    <definedName name="MNP" localSheetId="74">[70]BCP!#REF!</definedName>
    <definedName name="MNP" localSheetId="11">#REF!</definedName>
    <definedName name="MNP" localSheetId="23">#REF!</definedName>
    <definedName name="MNP" localSheetId="24">#REF!</definedName>
    <definedName name="MNP" localSheetId="26">#REF!</definedName>
    <definedName name="MNP" localSheetId="10">#REF!</definedName>
    <definedName name="MNP" localSheetId="38">#REF!</definedName>
    <definedName name="MNP" localSheetId="25">#REF!</definedName>
    <definedName name="MNP" localSheetId="30">[70]BCP!#REF!</definedName>
    <definedName name="MNP" localSheetId="39">#REF!</definedName>
    <definedName name="MNP" localSheetId="41">[70]BCP!#REF!</definedName>
    <definedName name="MNP" localSheetId="46">[70]BCP!#REF!</definedName>
    <definedName name="MNP" localSheetId="47">#REF!</definedName>
    <definedName name="MNP" localSheetId="51">#REF!</definedName>
    <definedName name="MNP" localSheetId="52">#REF!</definedName>
    <definedName name="MNP" localSheetId="53">[70]BCP!#REF!</definedName>
    <definedName name="MNP" localSheetId="64">[70]BCP!#REF!</definedName>
    <definedName name="MNP" localSheetId="65">[70]BCP!#REF!</definedName>
    <definedName name="MNP" localSheetId="66">[70]BCP!#REF!</definedName>
    <definedName name="MNP">#REF!</definedName>
    <definedName name="Módulo2.completo">#N/A</definedName>
    <definedName name="MON_SM" localSheetId="67">#REF!</definedName>
    <definedName name="MON_SM" localSheetId="68">#REF!</definedName>
    <definedName name="MON_SM" localSheetId="69">#REF!</definedName>
    <definedName name="MON_SM" localSheetId="70">#REF!</definedName>
    <definedName name="MON_SM" localSheetId="72">#REF!</definedName>
    <definedName name="MON_SM" localSheetId="73">#REF!</definedName>
    <definedName name="MON_SM" localSheetId="74">#REF!</definedName>
    <definedName name="MON_SM" localSheetId="11">#REF!</definedName>
    <definedName name="MON_SM" localSheetId="10">#REF!</definedName>
    <definedName name="MON_SM" localSheetId="38">#REF!</definedName>
    <definedName name="MON_SM" localSheetId="30">#REF!</definedName>
    <definedName name="MON_SM" localSheetId="39">#REF!</definedName>
    <definedName name="MON_SM" localSheetId="40">#REF!</definedName>
    <definedName name="MON_SM" localSheetId="41">#REF!</definedName>
    <definedName name="MON_SM" localSheetId="46">#REF!</definedName>
    <definedName name="MON_SM" localSheetId="52">#REF!</definedName>
    <definedName name="MON_SM" localSheetId="53">#REF!</definedName>
    <definedName name="MON_SM" localSheetId="64">#REF!</definedName>
    <definedName name="MON_SM" localSheetId="65">#REF!</definedName>
    <definedName name="MON_SM" localSheetId="66">#REF!</definedName>
    <definedName name="MON_SM">#REF!</definedName>
    <definedName name="MONF_SM" localSheetId="67">#REF!</definedName>
    <definedName name="MONF_SM" localSheetId="68">#REF!</definedName>
    <definedName name="MONF_SM" localSheetId="69">#REF!</definedName>
    <definedName name="MONF_SM" localSheetId="70">#REF!</definedName>
    <definedName name="MONF_SM" localSheetId="72">#REF!</definedName>
    <definedName name="MONF_SM" localSheetId="73">#REF!</definedName>
    <definedName name="MONF_SM" localSheetId="74">#REF!</definedName>
    <definedName name="MONF_SM" localSheetId="11">#REF!</definedName>
    <definedName name="MONF_SM" localSheetId="10">#REF!</definedName>
    <definedName name="MONF_SM" localSheetId="38">#REF!</definedName>
    <definedName name="MONF_SM" localSheetId="39">#REF!</definedName>
    <definedName name="MONF_SM" localSheetId="40">#REF!</definedName>
    <definedName name="MONF_SM" localSheetId="41">#REF!</definedName>
    <definedName name="MONF_SM" localSheetId="46">#REF!</definedName>
    <definedName name="MONF_SM" localSheetId="52">#REF!</definedName>
    <definedName name="MONF_SM" localSheetId="53">#REF!</definedName>
    <definedName name="MONF_SM" localSheetId="64">#REF!</definedName>
    <definedName name="MONF_SM" localSheetId="65">#REF!</definedName>
    <definedName name="MONF_SM">#REF!</definedName>
    <definedName name="Month" localSheetId="67">#REF!</definedName>
    <definedName name="Month" localSheetId="68">#REF!</definedName>
    <definedName name="Month" localSheetId="69">#REF!</definedName>
    <definedName name="Month" localSheetId="70">#REF!</definedName>
    <definedName name="Month" localSheetId="72">#REF!</definedName>
    <definedName name="Month" localSheetId="73">#REF!</definedName>
    <definedName name="Month" localSheetId="74">#REF!</definedName>
    <definedName name="Month" localSheetId="11">#REF!</definedName>
    <definedName name="Month" localSheetId="12">#REF!</definedName>
    <definedName name="Month" localSheetId="13">#REF!</definedName>
    <definedName name="Month" localSheetId="23">#REF!</definedName>
    <definedName name="Month" localSheetId="24">#REF!</definedName>
    <definedName name="Month" localSheetId="26">#REF!</definedName>
    <definedName name="Month" localSheetId="27">#REF!</definedName>
    <definedName name="Month" localSheetId="42">#REF!</definedName>
    <definedName name="Month" localSheetId="10">#REF!</definedName>
    <definedName name="Month" localSheetId="38">#REF!</definedName>
    <definedName name="Month" localSheetId="25">#REF!</definedName>
    <definedName name="Month" localSheetId="30">#REF!</definedName>
    <definedName name="Month" localSheetId="31">#REF!</definedName>
    <definedName name="Month" localSheetId="34">#REF!</definedName>
    <definedName name="Month" localSheetId="36">#REF!</definedName>
    <definedName name="Month" localSheetId="37">#REF!</definedName>
    <definedName name="Month" localSheetId="39">#REF!</definedName>
    <definedName name="Month" localSheetId="40">#REF!</definedName>
    <definedName name="Month" localSheetId="41">#REF!</definedName>
    <definedName name="Month" localSheetId="46">#REF!</definedName>
    <definedName name="Month" localSheetId="47">#REF!</definedName>
    <definedName name="Month" localSheetId="48">#REF!</definedName>
    <definedName name="Month" localSheetId="49">#REF!</definedName>
    <definedName name="Month" localSheetId="52">#REF!</definedName>
    <definedName name="Month" localSheetId="53">#REF!</definedName>
    <definedName name="Month" localSheetId="64">#REF!</definedName>
    <definedName name="Month" localSheetId="65">#REF!</definedName>
    <definedName name="Month">#REF!</definedName>
    <definedName name="MonthIndex" localSheetId="67">#REF!</definedName>
    <definedName name="MonthIndex" localSheetId="68">#REF!</definedName>
    <definedName name="MonthIndex" localSheetId="69">#REF!</definedName>
    <definedName name="MonthIndex" localSheetId="70">#REF!</definedName>
    <definedName name="MonthIndex" localSheetId="72">#REF!</definedName>
    <definedName name="MonthIndex" localSheetId="73">#REF!</definedName>
    <definedName name="MonthIndex" localSheetId="74">#REF!</definedName>
    <definedName name="MonthIndex" localSheetId="11">#REF!</definedName>
    <definedName name="MonthIndex" localSheetId="23">#REF!</definedName>
    <definedName name="MonthIndex" localSheetId="26">#REF!</definedName>
    <definedName name="MonthIndex" localSheetId="27">#REF!</definedName>
    <definedName name="MonthIndex" localSheetId="10">#REF!</definedName>
    <definedName name="MonthIndex" localSheetId="38">#REF!</definedName>
    <definedName name="MonthIndex" localSheetId="25">#REF!</definedName>
    <definedName name="MonthIndex" localSheetId="30">#REF!</definedName>
    <definedName name="MonthIndex" localSheetId="31">#REF!</definedName>
    <definedName name="MonthIndex" localSheetId="36">#REF!</definedName>
    <definedName name="MonthIndex" localSheetId="37">#REF!</definedName>
    <definedName name="MonthIndex" localSheetId="39">#REF!</definedName>
    <definedName name="MonthIndex" localSheetId="40">#REF!</definedName>
    <definedName name="MonthIndex" localSheetId="41">#REF!</definedName>
    <definedName name="MonthIndex" localSheetId="46">#REF!</definedName>
    <definedName name="MonthIndex" localSheetId="47">#REF!</definedName>
    <definedName name="MonthIndex" localSheetId="48">#REF!</definedName>
    <definedName name="MonthIndex" localSheetId="49">#REF!</definedName>
    <definedName name="MonthIndex" localSheetId="52">#REF!</definedName>
    <definedName name="MonthIndex" localSheetId="53">#REF!</definedName>
    <definedName name="MonthIndex" localSheetId="64">#REF!</definedName>
    <definedName name="MonthIndex" localSheetId="65">#REF!</definedName>
    <definedName name="MonthIndex">#REF!</definedName>
    <definedName name="MonthlyInf" localSheetId="11">#REF!</definedName>
    <definedName name="MonthlyInf" localSheetId="10">#REF!</definedName>
    <definedName name="MonthlyInf" localSheetId="38">#REF!</definedName>
    <definedName name="MonthlyInf" localSheetId="39">#REF!</definedName>
    <definedName name="MonthlyInf" localSheetId="46">[99]CPI!$A$403:$N$559</definedName>
    <definedName name="MonthlyInf" localSheetId="51">#REF!</definedName>
    <definedName name="MonthlyInf" localSheetId="52">[99]CPI!$A$403:$N$559</definedName>
    <definedName name="MonthlyInf" localSheetId="66">[99]CPI!$A$403:$N$559</definedName>
    <definedName name="MonthlyInf">#REF!</definedName>
    <definedName name="MONTHS" localSheetId="11">#REF!</definedName>
    <definedName name="MONTHS" localSheetId="23">#REF!</definedName>
    <definedName name="MONTHS" localSheetId="24">#REF!</definedName>
    <definedName name="MONTHS" localSheetId="26">#REF!</definedName>
    <definedName name="MONTHS" localSheetId="10">#REF!</definedName>
    <definedName name="MONTHS" localSheetId="38">#REF!</definedName>
    <definedName name="MONTHS" localSheetId="25">#REF!</definedName>
    <definedName name="MONTHS" localSheetId="39">#REF!</definedName>
    <definedName name="MONTHS" localSheetId="46">[92]MONTHLY!$BV$3:$CG$3</definedName>
    <definedName name="MONTHS" localSheetId="51">#REF!</definedName>
    <definedName name="MONTHS" localSheetId="52">#REF!</definedName>
    <definedName name="MONTHS" localSheetId="66">[92]MONTHLY!$BV$3:$CG$3</definedName>
    <definedName name="MONTHS">#REF!</definedName>
    <definedName name="MONY" localSheetId="67">#REF!</definedName>
    <definedName name="MONY" localSheetId="68">#REF!</definedName>
    <definedName name="MONY" localSheetId="69">#REF!</definedName>
    <definedName name="MONY" localSheetId="70">#REF!</definedName>
    <definedName name="MONY" localSheetId="72">#REF!</definedName>
    <definedName name="MONY" localSheetId="73">#REF!</definedName>
    <definedName name="MONY" localSheetId="74">#REF!</definedName>
    <definedName name="MONY" localSheetId="11">#REF!</definedName>
    <definedName name="MONY" localSheetId="12">#REF!</definedName>
    <definedName name="MONY" localSheetId="13">#REF!</definedName>
    <definedName name="MONY" localSheetId="10">#REF!</definedName>
    <definedName name="MONY" localSheetId="38">#REF!</definedName>
    <definedName name="MONY" localSheetId="30">#REF!</definedName>
    <definedName name="MONY" localSheetId="39">#REF!</definedName>
    <definedName name="MONY" localSheetId="40">#REF!</definedName>
    <definedName name="MONY" localSheetId="41">#REF!</definedName>
    <definedName name="MONY" localSheetId="46">#REF!</definedName>
    <definedName name="MONY" localSheetId="52">#REF!</definedName>
    <definedName name="MONY" localSheetId="53">#REF!</definedName>
    <definedName name="MONY" localSheetId="64">#REF!</definedName>
    <definedName name="MONY" localSheetId="65">#REF!</definedName>
    <definedName name="MONY" localSheetId="66">#REF!</definedName>
    <definedName name="MONY">#REF!</definedName>
    <definedName name="moodys" localSheetId="67">'[146]Credit ratings on 1st issues'!#REF!</definedName>
    <definedName name="moodys" localSheetId="68">'[146]Credit ratings on 1st issues'!#REF!</definedName>
    <definedName name="moodys" localSheetId="69">'[146]Credit ratings on 1st issues'!#REF!</definedName>
    <definedName name="moodys" localSheetId="70">'[146]Credit ratings on 1st issues'!#REF!</definedName>
    <definedName name="moodys" localSheetId="72">'[146]Credit ratings on 1st issues'!#REF!</definedName>
    <definedName name="moodys" localSheetId="73">'[146]Credit ratings on 1st issues'!#REF!</definedName>
    <definedName name="moodys" localSheetId="74">'[146]Credit ratings on 1st issues'!#REF!</definedName>
    <definedName name="moodys" localSheetId="11">#REF!</definedName>
    <definedName name="moodys" localSheetId="12">#REF!</definedName>
    <definedName name="moodys" localSheetId="13">#REF!</definedName>
    <definedName name="moodys" localSheetId="23">#REF!</definedName>
    <definedName name="moodys" localSheetId="24">#REF!</definedName>
    <definedName name="moodys" localSheetId="26">#REF!</definedName>
    <definedName name="moodys" localSheetId="42">'[146]Credit ratings on 1st issues'!#REF!</definedName>
    <definedName name="moodys" localSheetId="10">#REF!</definedName>
    <definedName name="moodys" localSheetId="38">#REF!</definedName>
    <definedName name="moodys" localSheetId="25">#REF!</definedName>
    <definedName name="moodys" localSheetId="30">'[146]Credit ratings on 1st issues'!#REF!</definedName>
    <definedName name="moodys" localSheetId="31">#REF!</definedName>
    <definedName name="moodys" localSheetId="32">#REF!</definedName>
    <definedName name="moodys" localSheetId="33">#REF!</definedName>
    <definedName name="moodys" localSheetId="34">#REF!</definedName>
    <definedName name="moodys" localSheetId="35">#REF!</definedName>
    <definedName name="moodys" localSheetId="39">#REF!</definedName>
    <definedName name="moodys" localSheetId="40">'[146]Credit ratings on 1st issues'!#REF!</definedName>
    <definedName name="moodys" localSheetId="41">'[146]Credit ratings on 1st issues'!#REF!</definedName>
    <definedName name="moodys" localSheetId="46">'[146]Credit ratings on 1st issues'!#REF!</definedName>
    <definedName name="moodys" localSheetId="47">#REF!</definedName>
    <definedName name="moodys" localSheetId="51">#REF!</definedName>
    <definedName name="moodys" localSheetId="52">#REF!</definedName>
    <definedName name="moodys" localSheetId="64">'[146]Credit ratings on 1st issues'!#REF!</definedName>
    <definedName name="moodys" localSheetId="65">'[146]Credit ratings on 1st issues'!#REF!</definedName>
    <definedName name="moodys" localSheetId="66">'[146]Credit ratings on 1st issues'!#REF!</definedName>
    <definedName name="moodys">#REF!</definedName>
    <definedName name="MPETROLEO" localSheetId="67">#REF!</definedName>
    <definedName name="MPETROLEO" localSheetId="68">#REF!</definedName>
    <definedName name="MPETROLEO" localSheetId="69">#REF!</definedName>
    <definedName name="MPETROLEO" localSheetId="70">#REF!</definedName>
    <definedName name="MPETROLEO" localSheetId="72">#REF!</definedName>
    <definedName name="MPETROLEO" localSheetId="73">#REF!</definedName>
    <definedName name="MPETROLEO" localSheetId="74">#REF!</definedName>
    <definedName name="MPETROLEO" localSheetId="11">#REF!</definedName>
    <definedName name="MPETROLEO" localSheetId="12">#REF!</definedName>
    <definedName name="MPETROLEO" localSheetId="13">#REF!</definedName>
    <definedName name="MPETROLEO" localSheetId="23">#REF!</definedName>
    <definedName name="MPETROLEO" localSheetId="24">#REF!</definedName>
    <definedName name="MPETROLEO" localSheetId="26">#REF!</definedName>
    <definedName name="MPETROLEO" localSheetId="42">#REF!</definedName>
    <definedName name="MPETROLEO" localSheetId="10">#REF!</definedName>
    <definedName name="MPETROLEO" localSheetId="38">#REF!</definedName>
    <definedName name="MPETROLEO" localSheetId="25">#REF!</definedName>
    <definedName name="MPETROLEO" localSheetId="30">#REF!</definedName>
    <definedName name="MPETROLEO" localSheetId="31">#REF!</definedName>
    <definedName name="MPETROLEO" localSheetId="34">#REF!</definedName>
    <definedName name="MPETROLEO" localSheetId="36">#REF!</definedName>
    <definedName name="MPETROLEO" localSheetId="37">#REF!</definedName>
    <definedName name="MPETROLEO" localSheetId="39">#REF!</definedName>
    <definedName name="MPETROLEO" localSheetId="40">#REF!</definedName>
    <definedName name="MPETROLEO" localSheetId="41">#REF!</definedName>
    <definedName name="MPETROLEO" localSheetId="46">#REF!</definedName>
    <definedName name="MPETROLEO" localSheetId="47">#REF!</definedName>
    <definedName name="MPETROLEO" localSheetId="52">#REF!</definedName>
    <definedName name="MPETROLEO" localSheetId="53">#REF!</definedName>
    <definedName name="MPETROLEO" localSheetId="64">#REF!</definedName>
    <definedName name="MPETROLEO" localSheetId="65">#REF!</definedName>
    <definedName name="MPETROLEO" localSheetId="66">#REF!</definedName>
    <definedName name="MPETROLEO">#REF!</definedName>
    <definedName name="msci" localSheetId="11">#REF!</definedName>
    <definedName name="msci" localSheetId="23">#REF!</definedName>
    <definedName name="msci" localSheetId="24">#REF!</definedName>
    <definedName name="msci" localSheetId="26">#REF!</definedName>
    <definedName name="msci" localSheetId="10">#REF!</definedName>
    <definedName name="msci" localSheetId="38">#REF!</definedName>
    <definedName name="msci" localSheetId="25">#REF!</definedName>
    <definedName name="msci" localSheetId="39">#REF!</definedName>
    <definedName name="msci" localSheetId="46">[125]Sheet1!$H$2:$K$24</definedName>
    <definedName name="msci" localSheetId="51">#REF!</definedName>
    <definedName name="msci" localSheetId="52">#REF!</definedName>
    <definedName name="msci" localSheetId="66">[125]Sheet1!$H$2:$K$24</definedName>
    <definedName name="msci">#REF!</definedName>
    <definedName name="mscid" localSheetId="11">#REF!</definedName>
    <definedName name="mscid" localSheetId="23">#REF!</definedName>
    <definedName name="mscid" localSheetId="24">#REF!</definedName>
    <definedName name="mscid" localSheetId="26">#REF!</definedName>
    <definedName name="mscid" localSheetId="10">#REF!</definedName>
    <definedName name="mscid" localSheetId="38">#REF!</definedName>
    <definedName name="mscid" localSheetId="25">#REF!</definedName>
    <definedName name="mscid" localSheetId="39">#REF!</definedName>
    <definedName name="mscid" localSheetId="46">[125]Sheet1!$B$2:$E$24</definedName>
    <definedName name="mscid" localSheetId="51">#REF!</definedName>
    <definedName name="mscid" localSheetId="52">#REF!</definedName>
    <definedName name="mscid" localSheetId="66">[125]Sheet1!$B$2:$E$24</definedName>
    <definedName name="mscid">#REF!</definedName>
    <definedName name="mscil" localSheetId="11">#REF!</definedName>
    <definedName name="mscil" localSheetId="23">#REF!</definedName>
    <definedName name="mscil" localSheetId="24">#REF!</definedName>
    <definedName name="mscil" localSheetId="26">#REF!</definedName>
    <definedName name="mscil" localSheetId="10">#REF!</definedName>
    <definedName name="mscil" localSheetId="38">#REF!</definedName>
    <definedName name="mscil" localSheetId="25">#REF!</definedName>
    <definedName name="mscil" localSheetId="39">#REF!</definedName>
    <definedName name="mscil" localSheetId="46">[125]Sheet1!$H$2:$K$24</definedName>
    <definedName name="mscil" localSheetId="51">#REF!</definedName>
    <definedName name="mscil" localSheetId="52">#REF!</definedName>
    <definedName name="mscil" localSheetId="66">[125]Sheet1!$H$2:$K$24</definedName>
    <definedName name="mscil">#REF!</definedName>
    <definedName name="mstocksa" localSheetId="67">[20]!mstocksa</definedName>
    <definedName name="mstocksa" localSheetId="68">[20]!mstocksa</definedName>
    <definedName name="mstocksa" localSheetId="69">[20]!mstocksa</definedName>
    <definedName name="mstocksa" localSheetId="70">[20]!mstocksa</definedName>
    <definedName name="mstocksa" localSheetId="72">[20]!mstocksa</definedName>
    <definedName name="mstocksa" localSheetId="73">[20]!mstocksa</definedName>
    <definedName name="mstocksa" localSheetId="74">[20]!mstocksa</definedName>
    <definedName name="mstocksa" localSheetId="11">#REF!</definedName>
    <definedName name="mstocksa" localSheetId="12">#REF!</definedName>
    <definedName name="mstocksa" localSheetId="23">#REF!</definedName>
    <definedName name="mstocksa" localSheetId="24">#REF!</definedName>
    <definedName name="mstocksa" localSheetId="26">#REF!</definedName>
    <definedName name="mstocksa" localSheetId="42">[20]!mstocksa</definedName>
    <definedName name="mstocksa" localSheetId="7">#REF!</definedName>
    <definedName name="mstocksa" localSheetId="10">#REF!</definedName>
    <definedName name="mstocksa" localSheetId="38">#REF!</definedName>
    <definedName name="mstocksa" localSheetId="25">#REF!</definedName>
    <definedName name="mstocksa" localSheetId="37">[20]!mstocksa</definedName>
    <definedName name="mstocksa" localSheetId="39">#REF!</definedName>
    <definedName name="mstocksa" localSheetId="41">[20]!mstocksa</definedName>
    <definedName name="mstocksa" localSheetId="46">[20]!mstocksa</definedName>
    <definedName name="mstocksa" localSheetId="47">#REF!</definedName>
    <definedName name="mstocksa" localSheetId="48">#REF!</definedName>
    <definedName name="mstocksa" localSheetId="51">#REF!</definedName>
    <definedName name="mstocksa" localSheetId="52">#REF!</definedName>
    <definedName name="mstocksa" localSheetId="53">[20]!mstocksa</definedName>
    <definedName name="mstocksa" localSheetId="63">[20]!mstocksa</definedName>
    <definedName name="mstocksa" localSheetId="64">[20]!mstocksa</definedName>
    <definedName name="mstocksa" localSheetId="66">[20]!mstocksa</definedName>
    <definedName name="mstocksa">#REF!</definedName>
    <definedName name="mstocksq" localSheetId="67">[20]!mstocksq</definedName>
    <definedName name="mstocksq" localSheetId="68">[20]!mstocksq</definedName>
    <definedName name="mstocksq" localSheetId="69">[20]!mstocksq</definedName>
    <definedName name="mstocksq" localSheetId="70">[20]!mstocksq</definedName>
    <definedName name="mstocksq" localSheetId="72">[20]!mstocksq</definedName>
    <definedName name="mstocksq" localSheetId="73">[20]!mstocksq</definedName>
    <definedName name="mstocksq" localSheetId="74">[20]!mstocksq</definedName>
    <definedName name="mstocksq" localSheetId="11">#REF!</definedName>
    <definedName name="mstocksq" localSheetId="12">#REF!</definedName>
    <definedName name="mstocksq" localSheetId="23">#REF!</definedName>
    <definedName name="mstocksq" localSheetId="24">#REF!</definedName>
    <definedName name="mstocksq" localSheetId="26">#REF!</definedName>
    <definedName name="mstocksq" localSheetId="42">[20]!mstocksq</definedName>
    <definedName name="mstocksq" localSheetId="7">#REF!</definedName>
    <definedName name="mstocksq" localSheetId="10">#REF!</definedName>
    <definedName name="mstocksq" localSheetId="38">#REF!</definedName>
    <definedName name="mstocksq" localSheetId="25">#REF!</definedName>
    <definedName name="mstocksq" localSheetId="37">[20]!mstocksq</definedName>
    <definedName name="mstocksq" localSheetId="39">#REF!</definedName>
    <definedName name="mstocksq" localSheetId="41">[20]!mstocksq</definedName>
    <definedName name="mstocksq" localSheetId="46">[20]!mstocksq</definedName>
    <definedName name="mstocksq" localSheetId="47">#REF!</definedName>
    <definedName name="mstocksq" localSheetId="48">#REF!</definedName>
    <definedName name="mstocksq" localSheetId="51">#REF!</definedName>
    <definedName name="mstocksq" localSheetId="52">#REF!</definedName>
    <definedName name="mstocksq" localSheetId="53">[20]!mstocksq</definedName>
    <definedName name="mstocksq" localSheetId="63">[20]!mstocksq</definedName>
    <definedName name="mstocksq" localSheetId="64">[20]!mstocksq</definedName>
    <definedName name="mstocksq" localSheetId="66">[20]!mstocksq</definedName>
    <definedName name="mstocksq">#REF!</definedName>
    <definedName name="mte" localSheetId="67" hidden="1">{"Riqfin97",#N/A,FALSE,"Tran";"Riqfinpro",#N/A,FALSE,"Tran"}</definedName>
    <definedName name="mte" localSheetId="68" hidden="1">{"Riqfin97",#N/A,FALSE,"Tran";"Riqfinpro",#N/A,FALSE,"Tran"}</definedName>
    <definedName name="mte" localSheetId="69" hidden="1">{"Riqfin97",#N/A,FALSE,"Tran";"Riqfinpro",#N/A,FALSE,"Tran"}</definedName>
    <definedName name="mte" localSheetId="70" hidden="1">{"Riqfin97",#N/A,FALSE,"Tran";"Riqfinpro",#N/A,FALSE,"Tran"}</definedName>
    <definedName name="mte" localSheetId="72" hidden="1">{"Riqfin97",#N/A,FALSE,"Tran";"Riqfinpro",#N/A,FALSE,"Tran"}</definedName>
    <definedName name="mte" localSheetId="73" hidden="1">{"Riqfin97",#N/A,FALSE,"Tran";"Riqfinpro",#N/A,FALSE,"Tran"}</definedName>
    <definedName name="mte" localSheetId="74" hidden="1">{"Riqfin97",#N/A,FALSE,"Tran";"Riqfinpro",#N/A,FALSE,"Tran"}</definedName>
    <definedName name="mte" localSheetId="11" hidden="1">{"Riqfin97",#N/A,FALSE,"Tran";"Riqfinpro",#N/A,FALSE,"Tran"}</definedName>
    <definedName name="mte" localSheetId="12" hidden="1">{"Riqfin97",#N/A,FALSE,"Tran";"Riqfinpro",#N/A,FALSE,"Tran"}</definedName>
    <definedName name="mte" localSheetId="13" hidden="1">{"Riqfin97",#N/A,FALSE,"Tran";"Riqfinpro",#N/A,FALSE,"Tran"}</definedName>
    <definedName name="mte" localSheetId="23" hidden="1">{"Riqfin97",#N/A,FALSE,"Tran";"Riqfinpro",#N/A,FALSE,"Tran"}</definedName>
    <definedName name="mte" localSheetId="24" hidden="1">{"Riqfin97",#N/A,FALSE,"Tran";"Riqfinpro",#N/A,FALSE,"Tran"}</definedName>
    <definedName name="mte" localSheetId="26" hidden="1">{"Riqfin97",#N/A,FALSE,"Tran";"Riqfinpro",#N/A,FALSE,"Tran"}</definedName>
    <definedName name="mte" localSheetId="27" hidden="1">{"Riqfin97",#N/A,FALSE,"Tran";"Riqfinpro",#N/A,FALSE,"Tran"}</definedName>
    <definedName name="mte" localSheetId="42" hidden="1">{"Riqfin97",#N/A,FALSE,"Tran";"Riqfinpro",#N/A,FALSE,"Tran"}</definedName>
    <definedName name="mte" localSheetId="6" hidden="1">{"Riqfin97",#N/A,FALSE,"Tran";"Riqfinpro",#N/A,FALSE,"Tran"}</definedName>
    <definedName name="mte" localSheetId="7" hidden="1">{"Riqfin97",#N/A,FALSE,"Tran";"Riqfinpro",#N/A,FALSE,"Tran"}</definedName>
    <definedName name="mte" localSheetId="10" hidden="1">{"Riqfin97",#N/A,FALSE,"Tran";"Riqfinpro",#N/A,FALSE,"Tran"}</definedName>
    <definedName name="mte" localSheetId="38" hidden="1">{"Riqfin97",#N/A,FALSE,"Tran";"Riqfinpro",#N/A,FALSE,"Tran"}</definedName>
    <definedName name="mte" localSheetId="25" hidden="1">{"Riqfin97",#N/A,FALSE,"Tran";"Riqfinpro",#N/A,FALSE,"Tran"}</definedName>
    <definedName name="mte" localSheetId="28" hidden="1">{"Riqfin97",#N/A,FALSE,"Tran";"Riqfinpro",#N/A,FALSE,"Tran"}</definedName>
    <definedName name="mte" localSheetId="30" hidden="1">{"Riqfin97",#N/A,FALSE,"Tran";"Riqfinpro",#N/A,FALSE,"Tran"}</definedName>
    <definedName name="mte" localSheetId="31" hidden="1">{"Riqfin97",#N/A,FALSE,"Tran";"Riqfinpro",#N/A,FALSE,"Tran"}</definedName>
    <definedName name="mte" localSheetId="32" hidden="1">{"Riqfin97",#N/A,FALSE,"Tran";"Riqfinpro",#N/A,FALSE,"Tran"}</definedName>
    <definedName name="mte" localSheetId="33" hidden="1">{"Riqfin97",#N/A,FALSE,"Tran";"Riqfinpro",#N/A,FALSE,"Tran"}</definedName>
    <definedName name="mte" localSheetId="34" hidden="1">{"Riqfin97",#N/A,FALSE,"Tran";"Riqfinpro",#N/A,FALSE,"Tran"}</definedName>
    <definedName name="mte" localSheetId="35" hidden="1">{"Riqfin97",#N/A,FALSE,"Tran";"Riqfinpro",#N/A,FALSE,"Tran"}</definedName>
    <definedName name="mte" localSheetId="36" hidden="1">{"Riqfin97",#N/A,FALSE,"Tran";"Riqfinpro",#N/A,FALSE,"Tran"}</definedName>
    <definedName name="mte" localSheetId="37" hidden="1">{"Riqfin97",#N/A,FALSE,"Tran";"Riqfinpro",#N/A,FALSE,"Tran"}</definedName>
    <definedName name="mte" localSheetId="39" hidden="1">{"Riqfin97",#N/A,FALSE,"Tran";"Riqfinpro",#N/A,FALSE,"Tran"}</definedName>
    <definedName name="mte" localSheetId="40" hidden="1">{"Riqfin97",#N/A,FALSE,"Tran";"Riqfinpro",#N/A,FALSE,"Tran"}</definedName>
    <definedName name="mte" localSheetId="41" hidden="1">{"Riqfin97",#N/A,FALSE,"Tran";"Riqfinpro",#N/A,FALSE,"Tran"}</definedName>
    <definedName name="mte" localSheetId="46" hidden="1">{"Riqfin97",#N/A,FALSE,"Tran";"Riqfinpro",#N/A,FALSE,"Tran"}</definedName>
    <definedName name="mte" localSheetId="47" hidden="1">{"Riqfin97",#N/A,FALSE,"Tran";"Riqfinpro",#N/A,FALSE,"Tran"}</definedName>
    <definedName name="mte" localSheetId="48" hidden="1">{"Riqfin97",#N/A,FALSE,"Tran";"Riqfinpro",#N/A,FALSE,"Tran"}</definedName>
    <definedName name="mte" localSheetId="49" hidden="1">{"Riqfin97",#N/A,FALSE,"Tran";"Riqfinpro",#N/A,FALSE,"Tran"}</definedName>
    <definedName name="mte" localSheetId="50" hidden="1">{"Riqfin97",#N/A,FALSE,"Tran";"Riqfinpro",#N/A,FALSE,"Tran"}</definedName>
    <definedName name="mte" localSheetId="51" hidden="1">{"Riqfin97",#N/A,FALSE,"Tran";"Riqfinpro",#N/A,FALSE,"Tran"}</definedName>
    <definedName name="mte" localSheetId="52" hidden="1">{"Riqfin97",#N/A,FALSE,"Tran";"Riqfinpro",#N/A,FALSE,"Tran"}</definedName>
    <definedName name="mte" localSheetId="53" hidden="1">{"Riqfin97",#N/A,FALSE,"Tran";"Riqfinpro",#N/A,FALSE,"Tran"}</definedName>
    <definedName name="mte" localSheetId="64" hidden="1">{"Riqfin97",#N/A,FALSE,"Tran";"Riqfinpro",#N/A,FALSE,"Tran"}</definedName>
    <definedName name="mte" localSheetId="65" hidden="1">{"Riqfin97",#N/A,FALSE,"Tran";"Riqfinpro",#N/A,FALSE,"Tran"}</definedName>
    <definedName name="mte" localSheetId="66" hidden="1">{"Riqfin97",#N/A,FALSE,"Tran";"Riqfinpro",#N/A,FALSE,"Tran"}</definedName>
    <definedName name="mte" hidden="1">{"Riqfin97",#N/A,FALSE,"Tran";"Riqfinpro",#N/A,FALSE,"Tran"}</definedName>
    <definedName name="MUNI96" localSheetId="67">#REF!</definedName>
    <definedName name="MUNI96" localSheetId="68">#REF!</definedName>
    <definedName name="MUNI96" localSheetId="69">#REF!</definedName>
    <definedName name="MUNI96" localSheetId="70">#REF!</definedName>
    <definedName name="MUNI96" localSheetId="72">#REF!</definedName>
    <definedName name="MUNI96" localSheetId="73">#REF!</definedName>
    <definedName name="MUNI96" localSheetId="74">#REF!</definedName>
    <definedName name="MUNI96" localSheetId="11">#REF!</definedName>
    <definedName name="MUNI96" localSheetId="10">#REF!</definedName>
    <definedName name="MUNI96" localSheetId="38">#REF!</definedName>
    <definedName name="MUNI96" localSheetId="39">#REF!</definedName>
    <definedName name="MUNI96" localSheetId="40">#REF!</definedName>
    <definedName name="MUNI96" localSheetId="41">#REF!</definedName>
    <definedName name="MUNI96" localSheetId="46">#REF!</definedName>
    <definedName name="MUNI96" localSheetId="52">#REF!</definedName>
    <definedName name="MUNI96" localSheetId="64">#REF!</definedName>
    <definedName name="MUNI96" localSheetId="65">#REF!</definedName>
    <definedName name="MUNI96" localSheetId="66">#REF!</definedName>
    <definedName name="MUNI96">#REF!</definedName>
    <definedName name="Municipios" localSheetId="67">#REF!</definedName>
    <definedName name="Municipios" localSheetId="68">#REF!</definedName>
    <definedName name="Municipios" localSheetId="69">#REF!</definedName>
    <definedName name="Municipios" localSheetId="70">#REF!</definedName>
    <definedName name="Municipios" localSheetId="72">#REF!</definedName>
    <definedName name="Municipios" localSheetId="73">#REF!</definedName>
    <definedName name="Municipios" localSheetId="74">#REF!</definedName>
    <definedName name="Municipios" localSheetId="11">#REF!</definedName>
    <definedName name="Municipios" localSheetId="10">#REF!</definedName>
    <definedName name="Municipios" localSheetId="38">#REF!</definedName>
    <definedName name="Municipios" localSheetId="39">#REF!</definedName>
    <definedName name="Municipios" localSheetId="40">#REF!</definedName>
    <definedName name="Municipios" localSheetId="41">#REF!</definedName>
    <definedName name="Municipios" localSheetId="46">#REF!</definedName>
    <definedName name="Municipios" localSheetId="52">#REF!</definedName>
    <definedName name="Municipios" localSheetId="64">#REF!</definedName>
    <definedName name="Municipios" localSheetId="65">#REF!</definedName>
    <definedName name="Municipios" localSheetId="66">#REF!</definedName>
    <definedName name="Municipios">#REF!</definedName>
    <definedName name="n" localSheetId="67" hidden="1">{"Minpmon",#N/A,FALSE,"Monthinput"}</definedName>
    <definedName name="n" localSheetId="68" hidden="1">{"Minpmon",#N/A,FALSE,"Monthinput"}</definedName>
    <definedName name="n" localSheetId="69" hidden="1">{"Minpmon",#N/A,FALSE,"Monthinput"}</definedName>
    <definedName name="n" localSheetId="70" hidden="1">{"Minpmon",#N/A,FALSE,"Monthinput"}</definedName>
    <definedName name="n" localSheetId="72" hidden="1">{"Minpmon",#N/A,FALSE,"Monthinput"}</definedName>
    <definedName name="n" localSheetId="73" hidden="1">{"Minpmon",#N/A,FALSE,"Monthinput"}</definedName>
    <definedName name="n" localSheetId="74" hidden="1">{"Minpmon",#N/A,FALSE,"Monthinput"}</definedName>
    <definedName name="n" localSheetId="11" hidden="1">{"Minpmon",#N/A,FALSE,"Monthinput"}</definedName>
    <definedName name="n" localSheetId="12" hidden="1">{"Minpmon",#N/A,FALSE,"Monthinput"}</definedName>
    <definedName name="n" localSheetId="13" hidden="1">{"Minpmon",#N/A,FALSE,"Monthinput"}</definedName>
    <definedName name="n" localSheetId="23" hidden="1">{"Minpmon",#N/A,FALSE,"Monthinput"}</definedName>
    <definedName name="n" localSheetId="24" hidden="1">{"Minpmon",#N/A,FALSE,"Monthinput"}</definedName>
    <definedName name="n" localSheetId="26" hidden="1">{"Minpmon",#N/A,FALSE,"Monthinput"}</definedName>
    <definedName name="n" localSheetId="27" hidden="1">{"Minpmon",#N/A,FALSE,"Monthinput"}</definedName>
    <definedName name="n" localSheetId="42" hidden="1">{"Minpmon",#N/A,FALSE,"Monthinput"}</definedName>
    <definedName name="n" localSheetId="6" hidden="1">{"Minpmon",#N/A,FALSE,"Monthinput"}</definedName>
    <definedName name="n" localSheetId="7" hidden="1">{"Minpmon",#N/A,FALSE,"Monthinput"}</definedName>
    <definedName name="n" localSheetId="10" hidden="1">{"Minpmon",#N/A,FALSE,"Monthinput"}</definedName>
    <definedName name="n" localSheetId="38" hidden="1">{"Minpmon",#N/A,FALSE,"Monthinput"}</definedName>
    <definedName name="n" localSheetId="25" hidden="1">{"Minpmon",#N/A,FALSE,"Monthinput"}</definedName>
    <definedName name="n" localSheetId="28" hidden="1">{"Minpmon",#N/A,FALSE,"Monthinput"}</definedName>
    <definedName name="n" localSheetId="30" hidden="1">{"Minpmon",#N/A,FALSE,"Monthinput"}</definedName>
    <definedName name="n" localSheetId="31" hidden="1">{"Minpmon",#N/A,FALSE,"Monthinput"}</definedName>
    <definedName name="n" localSheetId="32" hidden="1">{"Minpmon",#N/A,FALSE,"Monthinput"}</definedName>
    <definedName name="n" localSheetId="33" hidden="1">{"Minpmon",#N/A,FALSE,"Monthinput"}</definedName>
    <definedName name="n" localSheetId="34" hidden="1">{"Minpmon",#N/A,FALSE,"Monthinput"}</definedName>
    <definedName name="n" localSheetId="35" hidden="1">{"Minpmon",#N/A,FALSE,"Monthinput"}</definedName>
    <definedName name="n" localSheetId="36" hidden="1">{"Minpmon",#N/A,FALSE,"Monthinput"}</definedName>
    <definedName name="n" localSheetId="37" hidden="1">{"Minpmon",#N/A,FALSE,"Monthinput"}</definedName>
    <definedName name="n" localSheetId="39" hidden="1">{"Minpmon",#N/A,FALSE,"Monthinput"}</definedName>
    <definedName name="n" localSheetId="40" hidden="1">{"Minpmon",#N/A,FALSE,"Monthinput"}</definedName>
    <definedName name="n" localSheetId="41" hidden="1">{"Minpmon",#N/A,FALSE,"Monthinput"}</definedName>
    <definedName name="n" localSheetId="46" hidden="1">{"Minpmon",#N/A,FALSE,"Monthinput"}</definedName>
    <definedName name="n" localSheetId="47" hidden="1">{"Minpmon",#N/A,FALSE,"Monthinput"}</definedName>
    <definedName name="n" localSheetId="48" hidden="1">{"Minpmon",#N/A,FALSE,"Monthinput"}</definedName>
    <definedName name="n" localSheetId="49" hidden="1">{"Minpmon",#N/A,FALSE,"Monthinput"}</definedName>
    <definedName name="n" localSheetId="50" hidden="1">{"Minpmon",#N/A,FALSE,"Monthinput"}</definedName>
    <definedName name="n" localSheetId="51" hidden="1">{"Minpmon",#N/A,FALSE,"Monthinput"}</definedName>
    <definedName name="n" localSheetId="52" hidden="1">{"Minpmon",#N/A,FALSE,"Monthinput"}</definedName>
    <definedName name="n" localSheetId="53" hidden="1">{"Minpmon",#N/A,FALSE,"Monthinput"}</definedName>
    <definedName name="n" localSheetId="64" hidden="1">{"Minpmon",#N/A,FALSE,"Monthinput"}</definedName>
    <definedName name="n" localSheetId="65" hidden="1">{"Minpmon",#N/A,FALSE,"Monthinput"}</definedName>
    <definedName name="n" localSheetId="66" hidden="1">{"Minpmon",#N/A,FALSE,"Monthinput"}</definedName>
    <definedName name="n" hidden="1">{"Minpmon",#N/A,FALSE,"Monthinput"}</definedName>
    <definedName name="names" localSheetId="11">#REF!</definedName>
    <definedName name="names" localSheetId="12">#REF!</definedName>
    <definedName name="names" localSheetId="23">#REF!</definedName>
    <definedName name="names" localSheetId="24">#REF!</definedName>
    <definedName name="names" localSheetId="26">#REF!</definedName>
    <definedName name="names" localSheetId="10">#REF!</definedName>
    <definedName name="names" localSheetId="38">#REF!</definedName>
    <definedName name="names" localSheetId="25">#REF!</definedName>
    <definedName name="names" localSheetId="39">#REF!</definedName>
    <definedName name="names" localSheetId="46">'[54]shared data'!$B$7:$O$7</definedName>
    <definedName name="names" localSheetId="51">#REF!</definedName>
    <definedName name="names" localSheetId="52">#REF!</definedName>
    <definedName name="names" localSheetId="66">'[54]shared data'!$B$7:$O$7</definedName>
    <definedName name="names">#REF!</definedName>
    <definedName name="NAMES_A" localSheetId="11">#REF!</definedName>
    <definedName name="NAMES_A" localSheetId="12">#REF!</definedName>
    <definedName name="NAMES_A" localSheetId="23">#REF!</definedName>
    <definedName name="NAMES_A" localSheetId="24">#REF!</definedName>
    <definedName name="NAMES_A" localSheetId="26">#REF!</definedName>
    <definedName name="NAMES_A" localSheetId="10">#REF!</definedName>
    <definedName name="NAMES_A" localSheetId="38">#REF!</definedName>
    <definedName name="NAMES_A" localSheetId="25">#REF!</definedName>
    <definedName name="NAMES_A" localSheetId="39">#REF!</definedName>
    <definedName name="NAMES_A" localSheetId="46">'[54]shared data'!$B$5:$B$223</definedName>
    <definedName name="NAMES_A" localSheetId="51">#REF!</definedName>
    <definedName name="NAMES_A" localSheetId="52">#REF!</definedName>
    <definedName name="NAMES_A" localSheetId="66">'[54]shared data'!$B$5:$B$223</definedName>
    <definedName name="NAMES_A">#REF!</definedName>
    <definedName name="names_w" localSheetId="67">#REF!</definedName>
    <definedName name="names_w" localSheetId="68">#REF!</definedName>
    <definedName name="names_w" localSheetId="69">#REF!</definedName>
    <definedName name="names_w" localSheetId="70">#REF!</definedName>
    <definedName name="names_w" localSheetId="72">#REF!</definedName>
    <definedName name="names_w" localSheetId="73">#REF!</definedName>
    <definedName name="names_w" localSheetId="74">#REF!</definedName>
    <definedName name="names_w" localSheetId="11">#REF!</definedName>
    <definedName name="names_w" localSheetId="12">#REF!</definedName>
    <definedName name="names_w" localSheetId="13">#REF!</definedName>
    <definedName name="names_w" localSheetId="10">#REF!</definedName>
    <definedName name="names_w" localSheetId="38">#REF!</definedName>
    <definedName name="names_w" localSheetId="30">#REF!</definedName>
    <definedName name="names_w" localSheetId="39">#REF!</definedName>
    <definedName name="names_w" localSheetId="40">#REF!</definedName>
    <definedName name="names_w" localSheetId="41">#REF!</definedName>
    <definedName name="names_w" localSheetId="46">#REF!</definedName>
    <definedName name="names_w" localSheetId="52">#REF!</definedName>
    <definedName name="names_w" localSheetId="53">#REF!</definedName>
    <definedName name="names_w" localSheetId="64">#REF!</definedName>
    <definedName name="names_w" localSheetId="65">#REF!</definedName>
    <definedName name="names_w" localSheetId="66">#REF!</definedName>
    <definedName name="names_w">#REF!</definedName>
    <definedName name="NC_R" localSheetId="67">[67]Q1!#REF!</definedName>
    <definedName name="NC_R" localSheetId="68">[67]Q1!#REF!</definedName>
    <definedName name="NC_R" localSheetId="69">[67]Q1!#REF!</definedName>
    <definedName name="NC_R" localSheetId="70">[67]Q1!#REF!</definedName>
    <definedName name="NC_R" localSheetId="72">[67]Q1!#REF!</definedName>
    <definedName name="NC_R" localSheetId="73">[67]Q1!#REF!</definedName>
    <definedName name="NC_R" localSheetId="74">[67]Q1!#REF!</definedName>
    <definedName name="NC_R" localSheetId="11">#REF!</definedName>
    <definedName name="NC_R" localSheetId="10">#REF!</definedName>
    <definedName name="NC_R" localSheetId="38">#REF!</definedName>
    <definedName name="NC_R" localSheetId="30">[68]Q1!#REF!</definedName>
    <definedName name="NC_R" localSheetId="39">#REF!</definedName>
    <definedName name="NC_R" localSheetId="40">[67]Q1!#REF!</definedName>
    <definedName name="NC_R" localSheetId="41">[67]Q1!#REF!</definedName>
    <definedName name="NC_R" localSheetId="46">[67]Q1!#REF!</definedName>
    <definedName name="NC_R" localSheetId="51">#REF!</definedName>
    <definedName name="NC_R" localSheetId="52">[67]Q1!#REF!</definedName>
    <definedName name="NC_R" localSheetId="53">[67]Q1!#REF!</definedName>
    <definedName name="NC_R" localSheetId="64">[67]Q1!#REF!</definedName>
    <definedName name="NC_R" localSheetId="65">[67]Q1!#REF!</definedName>
    <definedName name="NC_R" localSheetId="66">[67]Q1!#REF!</definedName>
    <definedName name="NC_R">#REF!</definedName>
    <definedName name="NCG" localSheetId="12">#REF!</definedName>
    <definedName name="NCG">#N/A</definedName>
    <definedName name="NCG_R" localSheetId="12">#REF!</definedName>
    <definedName name="NCG_R">#N/A</definedName>
    <definedName name="NCP" localSheetId="12">#REF!</definedName>
    <definedName name="NCP">#N/A</definedName>
    <definedName name="NCP_R" localSheetId="12">#REF!</definedName>
    <definedName name="NCP_R">#N/A</definedName>
    <definedName name="Ndf" localSheetId="11">#REF!</definedName>
    <definedName name="Ndf" localSheetId="10">#REF!</definedName>
    <definedName name="Ndf" localSheetId="38">#REF!</definedName>
    <definedName name="Ndf" localSheetId="39">#REF!</definedName>
    <definedName name="Ndf" localSheetId="46">[60]CIRRs!$C$69</definedName>
    <definedName name="Ndf" localSheetId="51">#REF!</definedName>
    <definedName name="Ndf" localSheetId="52">[60]CIRRs!$C$69</definedName>
    <definedName name="Ndf" localSheetId="66">[60]CIRRs!$C$69</definedName>
    <definedName name="Ndf">#REF!</definedName>
    <definedName name="NE" localSheetId="67">#REF!</definedName>
    <definedName name="NE" localSheetId="68">#REF!</definedName>
    <definedName name="NE" localSheetId="69">#REF!</definedName>
    <definedName name="NE" localSheetId="70">#REF!</definedName>
    <definedName name="NE" localSheetId="72">#REF!</definedName>
    <definedName name="NE" localSheetId="73">#REF!</definedName>
    <definedName name="NE" localSheetId="74">#REF!</definedName>
    <definedName name="NE" localSheetId="11">#REF!</definedName>
    <definedName name="NE" localSheetId="12">#REF!</definedName>
    <definedName name="NE" localSheetId="13">#REF!</definedName>
    <definedName name="NE" localSheetId="10">#REF!</definedName>
    <definedName name="NE" localSheetId="38">#REF!</definedName>
    <definedName name="NE" localSheetId="30">#REF!</definedName>
    <definedName name="NE" localSheetId="39">#REF!</definedName>
    <definedName name="NE" localSheetId="40">#REF!</definedName>
    <definedName name="NE" localSheetId="41">#REF!</definedName>
    <definedName name="NE" localSheetId="46">#REF!</definedName>
    <definedName name="NE" localSheetId="52">#REF!</definedName>
    <definedName name="NE" localSheetId="53">#REF!</definedName>
    <definedName name="NE" localSheetId="64">#REF!</definedName>
    <definedName name="NE" localSheetId="65">#REF!</definedName>
    <definedName name="NE" localSheetId="66">#REF!</definedName>
    <definedName name="NE">#REF!</definedName>
    <definedName name="NECESSIDADE_DE_FINANCIAMENTO" localSheetId="67">#REF!</definedName>
    <definedName name="NECESSIDADE_DE_FINANCIAMENTO" localSheetId="68">#REF!</definedName>
    <definedName name="NECESSIDADE_DE_FINANCIAMENTO" localSheetId="69">#REF!</definedName>
    <definedName name="NECESSIDADE_DE_FINANCIAMENTO" localSheetId="70">#REF!</definedName>
    <definedName name="NECESSIDADE_DE_FINANCIAMENTO" localSheetId="72">#REF!</definedName>
    <definedName name="NECESSIDADE_DE_FINANCIAMENTO" localSheetId="73">#REF!</definedName>
    <definedName name="NECESSIDADE_DE_FINANCIAMENTO" localSheetId="74">#REF!</definedName>
    <definedName name="NECESSIDADE_DE_FINANCIAMENTO" localSheetId="11">#REF!</definedName>
    <definedName name="NECESSIDADE_DE_FINANCIAMENTO" localSheetId="12">#REF!</definedName>
    <definedName name="NECESSIDADE_DE_FINANCIAMENTO" localSheetId="13">#REF!</definedName>
    <definedName name="NECESSIDADE_DE_FINANCIAMENTO" localSheetId="10">#REF!</definedName>
    <definedName name="NECESSIDADE_DE_FINANCIAMENTO" localSheetId="38">#REF!</definedName>
    <definedName name="NECESSIDADE_DE_FINANCIAMENTO" localSheetId="39">#REF!</definedName>
    <definedName name="NECESSIDADE_DE_FINANCIAMENTO" localSheetId="40">#REF!</definedName>
    <definedName name="NECESSIDADE_DE_FINANCIAMENTO" localSheetId="41">#REF!</definedName>
    <definedName name="NECESSIDADE_DE_FINANCIAMENTO" localSheetId="46">#REF!</definedName>
    <definedName name="NECESSIDADE_DE_FINANCIAMENTO" localSheetId="52">#REF!</definedName>
    <definedName name="NECESSIDADE_DE_FINANCIAMENTO" localSheetId="53">#REF!</definedName>
    <definedName name="NECESSIDADE_DE_FINANCIAMENTO" localSheetId="64">#REF!</definedName>
    <definedName name="NECESSIDADE_DE_FINANCIAMENTO" localSheetId="65">#REF!</definedName>
    <definedName name="NECESSIDADE_DE_FINANCIAMENTO">#REF!</definedName>
    <definedName name="NEperc" localSheetId="67">#REF!</definedName>
    <definedName name="NEperc" localSheetId="68">#REF!</definedName>
    <definedName name="NEperc" localSheetId="69">#REF!</definedName>
    <definedName name="NEperc" localSheetId="70">#REF!</definedName>
    <definedName name="NEperc" localSheetId="72">#REF!</definedName>
    <definedName name="NEperc" localSheetId="73">#REF!</definedName>
    <definedName name="NEperc" localSheetId="74">#REF!</definedName>
    <definedName name="NEperc" localSheetId="11">#REF!</definedName>
    <definedName name="NEperc" localSheetId="12">#REF!</definedName>
    <definedName name="NEperc" localSheetId="13">#REF!</definedName>
    <definedName name="NEperc" localSheetId="10">#REF!</definedName>
    <definedName name="NEperc" localSheetId="38">#REF!</definedName>
    <definedName name="NEperc" localSheetId="39">#REF!</definedName>
    <definedName name="NEperc" localSheetId="40">#REF!</definedName>
    <definedName name="NEperc" localSheetId="41">#REF!</definedName>
    <definedName name="NEperc" localSheetId="46">#REF!</definedName>
    <definedName name="NEperc" localSheetId="52">#REF!</definedName>
    <definedName name="NEperc" localSheetId="53">#REF!</definedName>
    <definedName name="NEperc" localSheetId="64">#REF!</definedName>
    <definedName name="NEperc" localSheetId="65">#REF!</definedName>
    <definedName name="NEperc">#REF!</definedName>
    <definedName name="Netherlands_wt" localSheetId="11">#REF!</definedName>
    <definedName name="Netherlands_wt" localSheetId="10">#REF!</definedName>
    <definedName name="Netherlands_wt" localSheetId="38">#REF!</definedName>
    <definedName name="Netherlands_wt" localSheetId="39">#REF!</definedName>
    <definedName name="Netherlands_wt" localSheetId="46">'[79]OECD wgt'!$B$26</definedName>
    <definedName name="Netherlands_wt" localSheetId="51">#REF!</definedName>
    <definedName name="Netherlands_wt" localSheetId="52">'[79]OECD wgt'!$B$26</definedName>
    <definedName name="Netherlands_wt" localSheetId="66">'[79]OECD wgt'!$B$26</definedName>
    <definedName name="Netherlands_wt">#REF!</definedName>
    <definedName name="new" localSheetId="67">#REF!</definedName>
    <definedName name="new" localSheetId="68">#REF!</definedName>
    <definedName name="new" localSheetId="69">#REF!</definedName>
    <definedName name="new" localSheetId="70">#REF!</definedName>
    <definedName name="new" localSheetId="72">#REF!</definedName>
    <definedName name="new" localSheetId="73">#REF!</definedName>
    <definedName name="new" localSheetId="74">#REF!</definedName>
    <definedName name="new" localSheetId="11">#REF!</definedName>
    <definedName name="new" localSheetId="12">#REF!</definedName>
    <definedName name="new" localSheetId="13">#REF!</definedName>
    <definedName name="new" localSheetId="23">#REF!</definedName>
    <definedName name="new" localSheetId="24">#REF!</definedName>
    <definedName name="new" localSheetId="26">#REF!</definedName>
    <definedName name="new" localSheetId="27">#REF!</definedName>
    <definedName name="new" localSheetId="42">#REF!</definedName>
    <definedName name="new" localSheetId="10">#REF!</definedName>
    <definedName name="new" localSheetId="38">#REF!</definedName>
    <definedName name="new" localSheetId="25">#REF!</definedName>
    <definedName name="new" localSheetId="30">#REF!</definedName>
    <definedName name="new" localSheetId="31">#REF!</definedName>
    <definedName name="new" localSheetId="34">#REF!</definedName>
    <definedName name="new" localSheetId="36">#REF!</definedName>
    <definedName name="new" localSheetId="37">#REF!</definedName>
    <definedName name="new" localSheetId="39">#REF!</definedName>
    <definedName name="new" localSheetId="40">#REF!</definedName>
    <definedName name="new" localSheetId="41">#REF!</definedName>
    <definedName name="new" localSheetId="46">#REF!</definedName>
    <definedName name="new" localSheetId="47">#REF!</definedName>
    <definedName name="new" localSheetId="48">#REF!</definedName>
    <definedName name="new" localSheetId="49">#REF!</definedName>
    <definedName name="new" localSheetId="52">#REF!</definedName>
    <definedName name="new" localSheetId="53">#REF!</definedName>
    <definedName name="new" localSheetId="64">#REF!</definedName>
    <definedName name="new" localSheetId="65">#REF!</definedName>
    <definedName name="new" localSheetId="66">#REF!</definedName>
    <definedName name="new">#REF!</definedName>
    <definedName name="NEWSHEET" localSheetId="67">#REF!</definedName>
    <definedName name="NEWSHEET" localSheetId="68">#REF!</definedName>
    <definedName name="NEWSHEET" localSheetId="69">#REF!</definedName>
    <definedName name="NEWSHEET" localSheetId="70">#REF!</definedName>
    <definedName name="NEWSHEET" localSheetId="72">#REF!</definedName>
    <definedName name="NEWSHEET" localSheetId="73">#REF!</definedName>
    <definedName name="NEWSHEET" localSheetId="74">#REF!</definedName>
    <definedName name="NEWSHEET" localSheetId="11">#REF!</definedName>
    <definedName name="NEWSHEET" localSheetId="12">#REF!</definedName>
    <definedName name="NEWSHEET" localSheetId="13">#REF!</definedName>
    <definedName name="NEWSHEET" localSheetId="23">#REF!</definedName>
    <definedName name="NEWSHEET" localSheetId="24">#REF!</definedName>
    <definedName name="NEWSHEET" localSheetId="26">#REF!</definedName>
    <definedName name="NEWSHEET" localSheetId="10">#REF!</definedName>
    <definedName name="NEWSHEET" localSheetId="38">#REF!</definedName>
    <definedName name="NEWSHEET" localSheetId="25">#REF!</definedName>
    <definedName name="NEWSHEET" localSheetId="30">#REF!</definedName>
    <definedName name="NEWSHEET" localSheetId="31">#REF!</definedName>
    <definedName name="NEWSHEET" localSheetId="36">#REF!</definedName>
    <definedName name="NEWSHEET" localSheetId="37">#REF!</definedName>
    <definedName name="NEWSHEET" localSheetId="39">#REF!</definedName>
    <definedName name="NEWSHEET" localSheetId="40">#REF!</definedName>
    <definedName name="NEWSHEET" localSheetId="41">#REF!</definedName>
    <definedName name="NEWSHEET" localSheetId="46">#REF!</definedName>
    <definedName name="NEWSHEET" localSheetId="47">#REF!</definedName>
    <definedName name="NEWSHEET" localSheetId="52">#REF!</definedName>
    <definedName name="NEWSHEET" localSheetId="53">#REF!</definedName>
    <definedName name="NEWSHEET" localSheetId="64">#REF!</definedName>
    <definedName name="NEWSHEET" localSheetId="65">#REF!</definedName>
    <definedName name="NEWSHEET">#REF!</definedName>
    <definedName name="nfa_by_bank" localSheetId="67">#REF!</definedName>
    <definedName name="nfa_by_bank" localSheetId="68">#REF!</definedName>
    <definedName name="nfa_by_bank" localSheetId="69">#REF!</definedName>
    <definedName name="nfa_by_bank" localSheetId="70">#REF!</definedName>
    <definedName name="nfa_by_bank" localSheetId="72">#REF!</definedName>
    <definedName name="nfa_by_bank" localSheetId="73">#REF!</definedName>
    <definedName name="nfa_by_bank" localSheetId="74">#REF!</definedName>
    <definedName name="nfa_by_bank" localSheetId="11">#REF!</definedName>
    <definedName name="nfa_by_bank" localSheetId="12">#REF!</definedName>
    <definedName name="nfa_by_bank" localSheetId="13">#REF!</definedName>
    <definedName name="nfa_by_bank" localSheetId="10">#REF!</definedName>
    <definedName name="nfa_by_bank" localSheetId="38">#REF!</definedName>
    <definedName name="nfa_by_bank" localSheetId="39">#REF!</definedName>
    <definedName name="nfa_by_bank" localSheetId="40">#REF!</definedName>
    <definedName name="nfa_by_bank" localSheetId="41">#REF!</definedName>
    <definedName name="nfa_by_bank" localSheetId="46">#REF!</definedName>
    <definedName name="nfa_by_bank" localSheetId="52">#REF!</definedName>
    <definedName name="nfa_by_bank" localSheetId="64">#REF!</definedName>
    <definedName name="nfa_by_bank" localSheetId="65">#REF!</definedName>
    <definedName name="nfa_by_bank">#REF!</definedName>
    <definedName name="NFB_R" localSheetId="67">[67]Q1!#REF!</definedName>
    <definedName name="NFB_R" localSheetId="68">[67]Q1!#REF!</definedName>
    <definedName name="NFB_R" localSheetId="69">[67]Q1!#REF!</definedName>
    <definedName name="NFB_R" localSheetId="70">[67]Q1!#REF!</definedName>
    <definedName name="NFB_R" localSheetId="72">[67]Q1!#REF!</definedName>
    <definedName name="NFB_R" localSheetId="73">[67]Q1!#REF!</definedName>
    <definedName name="NFB_R" localSheetId="74">[67]Q1!#REF!</definedName>
    <definedName name="NFB_R" localSheetId="11">#REF!</definedName>
    <definedName name="NFB_R" localSheetId="12">#REF!</definedName>
    <definedName name="NFB_R" localSheetId="13">#REF!</definedName>
    <definedName name="NFB_R" localSheetId="10">#REF!</definedName>
    <definedName name="NFB_R" localSheetId="38">#REF!</definedName>
    <definedName name="NFB_R" localSheetId="30">[68]Q1!#REF!</definedName>
    <definedName name="NFB_R" localSheetId="39">#REF!</definedName>
    <definedName name="NFB_R" localSheetId="40">[67]Q1!#REF!</definedName>
    <definedName name="NFB_R" localSheetId="41">[67]Q1!#REF!</definedName>
    <definedName name="NFB_R" localSheetId="46">[67]Q1!#REF!</definedName>
    <definedName name="NFB_R" localSheetId="51">#REF!</definedName>
    <definedName name="NFB_R" localSheetId="52">[67]Q1!#REF!</definedName>
    <definedName name="NFB_R" localSheetId="53">[67]Q1!#REF!</definedName>
    <definedName name="NFB_R" localSheetId="64">[67]Q1!#REF!</definedName>
    <definedName name="NFB_R" localSheetId="65">[67]Q1!#REF!</definedName>
    <definedName name="NFB_R" localSheetId="66">[67]Q1!#REF!</definedName>
    <definedName name="NFB_R">#REF!</definedName>
    <definedName name="NFB_R_GDP" localSheetId="67">[67]Q1!#REF!</definedName>
    <definedName name="NFB_R_GDP" localSheetId="68">[67]Q1!#REF!</definedName>
    <definedName name="NFB_R_GDP" localSheetId="69">[67]Q1!#REF!</definedName>
    <definedName name="NFB_R_GDP" localSheetId="70">[67]Q1!#REF!</definedName>
    <definedName name="NFB_R_GDP" localSheetId="72">[67]Q1!#REF!</definedName>
    <definedName name="NFB_R_GDP" localSheetId="73">[67]Q1!#REF!</definedName>
    <definedName name="NFB_R_GDP" localSheetId="74">[67]Q1!#REF!</definedName>
    <definedName name="NFB_R_GDP" localSheetId="11">#REF!</definedName>
    <definedName name="NFB_R_GDP" localSheetId="12">#REF!</definedName>
    <definedName name="NFB_R_GDP" localSheetId="13">#REF!</definedName>
    <definedName name="NFB_R_GDP" localSheetId="10">#REF!</definedName>
    <definedName name="NFB_R_GDP" localSheetId="38">#REF!</definedName>
    <definedName name="NFB_R_GDP" localSheetId="30">[68]Q1!#REF!</definedName>
    <definedName name="NFB_R_GDP" localSheetId="39">#REF!</definedName>
    <definedName name="NFB_R_GDP" localSheetId="40">[67]Q1!#REF!</definedName>
    <definedName name="NFB_R_GDP" localSheetId="41">[67]Q1!#REF!</definedName>
    <definedName name="NFB_R_GDP" localSheetId="46">[67]Q1!#REF!</definedName>
    <definedName name="NFB_R_GDP" localSheetId="51">#REF!</definedName>
    <definedName name="NFB_R_GDP" localSheetId="52">[67]Q1!#REF!</definedName>
    <definedName name="NFB_R_GDP" localSheetId="53">[67]Q1!#REF!</definedName>
    <definedName name="NFB_R_GDP" localSheetId="64">[67]Q1!#REF!</definedName>
    <definedName name="NFB_R_GDP" localSheetId="65">[67]Q1!#REF!</definedName>
    <definedName name="NFB_R_GDP" localSheetId="66">[67]Q1!#REF!</definedName>
    <definedName name="NFB_R_GDP">#REF!</definedName>
    <definedName name="NFI" localSheetId="12">#REF!</definedName>
    <definedName name="NFI">#N/A</definedName>
    <definedName name="NFI_R" localSheetId="12">#REF!</definedName>
    <definedName name="NFI_R">#N/A</definedName>
    <definedName name="NFIP" localSheetId="67">#REF!</definedName>
    <definedName name="NFIP" localSheetId="68">#REF!</definedName>
    <definedName name="NFIP" localSheetId="69">#REF!</definedName>
    <definedName name="NFIP" localSheetId="70">#REF!</definedName>
    <definedName name="NFIP" localSheetId="72">#REF!</definedName>
    <definedName name="NFIP" localSheetId="73">#REF!</definedName>
    <definedName name="NFIP" localSheetId="74">#REF!</definedName>
    <definedName name="NFIP" localSheetId="11">#REF!</definedName>
    <definedName name="NFIP" localSheetId="12">#REF!</definedName>
    <definedName name="NFIP" localSheetId="13">#REF!</definedName>
    <definedName name="NFIP" localSheetId="10">#REF!</definedName>
    <definedName name="NFIP" localSheetId="38">#REF!</definedName>
    <definedName name="NFIP" localSheetId="39">#REF!</definedName>
    <definedName name="NFIP" localSheetId="40">#REF!</definedName>
    <definedName name="NFIP" localSheetId="41">#REF!</definedName>
    <definedName name="NFIP" localSheetId="46">#REF!</definedName>
    <definedName name="NFIP" localSheetId="52">#REF!</definedName>
    <definedName name="NFIP" localSheetId="64">#REF!</definedName>
    <definedName name="NFIP" localSheetId="65">#REF!</definedName>
    <definedName name="NFIP" localSheetId="66">#REF!</definedName>
    <definedName name="NFIP">#REF!</definedName>
    <definedName name="NFPS_" localSheetId="67">[44]OPS!#REF!</definedName>
    <definedName name="NFPS_" localSheetId="68">[44]OPS!#REF!</definedName>
    <definedName name="NFPS_" localSheetId="69">[44]OPS!#REF!</definedName>
    <definedName name="NFPS_" localSheetId="70">[44]OPS!#REF!</definedName>
    <definedName name="NFPS_" localSheetId="72">[44]OPS!#REF!</definedName>
    <definedName name="NFPS_" localSheetId="73">[44]OPS!#REF!</definedName>
    <definedName name="NFPS_" localSheetId="74">[44]OPS!#REF!</definedName>
    <definedName name="NFPS_" localSheetId="11">#REF!</definedName>
    <definedName name="NFPS_" localSheetId="12">#REF!</definedName>
    <definedName name="NFPS_" localSheetId="13">#REF!</definedName>
    <definedName name="NFPS_" localSheetId="10">#REF!</definedName>
    <definedName name="NFPS_" localSheetId="38">#REF!</definedName>
    <definedName name="NFPS_" localSheetId="30">[45]OPS!#REF!</definedName>
    <definedName name="NFPS_" localSheetId="39">#REF!</definedName>
    <definedName name="NFPS_" localSheetId="40">[44]OPS!#REF!</definedName>
    <definedName name="NFPS_" localSheetId="41">[44]OPS!#REF!</definedName>
    <definedName name="NFPS_" localSheetId="46">[44]OPS!#REF!</definedName>
    <definedName name="NFPS_" localSheetId="51">#REF!</definedName>
    <definedName name="NFPS_" localSheetId="52">[44]OPS!#REF!</definedName>
    <definedName name="NFPS_" localSheetId="53">[44]OPS!#REF!</definedName>
    <definedName name="NFPS_" localSheetId="64">[44]OPS!#REF!</definedName>
    <definedName name="NFPS_" localSheetId="65">[44]OPS!#REF!</definedName>
    <definedName name="NFPS_" localSheetId="66">[44]OPS!#REF!</definedName>
    <definedName name="NFPS_">#REF!</definedName>
    <definedName name="NGDP" localSheetId="12">#REF!</definedName>
    <definedName name="NGDP">#N/A</definedName>
    <definedName name="NGDP_D" localSheetId="67">[67]Q3!#REF!</definedName>
    <definedName name="NGDP_D" localSheetId="68">[67]Q3!#REF!</definedName>
    <definedName name="NGDP_D" localSheetId="69">[67]Q3!#REF!</definedName>
    <definedName name="NGDP_D" localSheetId="70">[67]Q3!#REF!</definedName>
    <definedName name="NGDP_D" localSheetId="72">[67]Q3!#REF!</definedName>
    <definedName name="NGDP_D" localSheetId="73">[67]Q3!#REF!</definedName>
    <definedName name="NGDP_D" localSheetId="74">[67]Q3!#REF!</definedName>
    <definedName name="NGDP_D" localSheetId="11">#REF!</definedName>
    <definedName name="NGDP_D" localSheetId="12">#REF!</definedName>
    <definedName name="NGDP_D" localSheetId="13">#REF!</definedName>
    <definedName name="NGDP_D" localSheetId="10">#REF!</definedName>
    <definedName name="NGDP_D" localSheetId="38">#REF!</definedName>
    <definedName name="NGDP_D" localSheetId="30">[68]Q3!#REF!</definedName>
    <definedName name="NGDP_D" localSheetId="39">#REF!</definedName>
    <definedName name="NGDP_D" localSheetId="40">[67]Q3!#REF!</definedName>
    <definedName name="NGDP_D" localSheetId="41">[67]Q3!#REF!</definedName>
    <definedName name="NGDP_D" localSheetId="46">[67]Q3!#REF!</definedName>
    <definedName name="NGDP_D" localSheetId="51">#REF!</definedName>
    <definedName name="NGDP_D" localSheetId="52">[67]Q3!#REF!</definedName>
    <definedName name="NGDP_D" localSheetId="53">[67]Q3!#REF!</definedName>
    <definedName name="NGDP_D" localSheetId="64">[67]Q3!#REF!</definedName>
    <definedName name="NGDP_D" localSheetId="65">[67]Q3!#REF!</definedName>
    <definedName name="NGDP_D" localSheetId="66">[67]Q3!#REF!</definedName>
    <definedName name="NGDP_D">#REF!</definedName>
    <definedName name="NGDP_DG" localSheetId="12">#REF!</definedName>
    <definedName name="NGDP_DG">#N/A</definedName>
    <definedName name="NGDP_R" localSheetId="12">#REF!</definedName>
    <definedName name="NGDP_R">#N/A</definedName>
    <definedName name="NGDP_RG" localSheetId="12">#REF!</definedName>
    <definedName name="NGDP_RG">#N/A</definedName>
    <definedName name="ngdp2" localSheetId="11">#REF!</definedName>
    <definedName name="ngdp2" localSheetId="10">#REF!</definedName>
    <definedName name="ngdp2" localSheetId="38">#REF!</definedName>
    <definedName name="ngdp2" localSheetId="39">#REF!</definedName>
    <definedName name="ngdp2" localSheetId="46">[43]Q2!$E$47:$AH$47</definedName>
    <definedName name="ngdp2" localSheetId="51">#REF!</definedName>
    <definedName name="ngdp2" localSheetId="52">[43]Q2!$E$47:$AH$47</definedName>
    <definedName name="ngdp2" localSheetId="66">[43]Q2!$E$47:$AH$47</definedName>
    <definedName name="ngdp2">#REF!</definedName>
    <definedName name="NGDPA" localSheetId="67">#REF!</definedName>
    <definedName name="NGDPA" localSheetId="68">#REF!</definedName>
    <definedName name="NGDPA" localSheetId="69">#REF!</definedName>
    <definedName name="NGDPA" localSheetId="70">#REF!</definedName>
    <definedName name="NGDPA" localSheetId="72">#REF!</definedName>
    <definedName name="NGDPA" localSheetId="73">#REF!</definedName>
    <definedName name="NGDPA" localSheetId="74">#REF!</definedName>
    <definedName name="NGDPA" localSheetId="11">#REF!</definedName>
    <definedName name="NGDPA" localSheetId="12">#REF!</definedName>
    <definedName name="NGDPA" localSheetId="13">#REF!</definedName>
    <definedName name="NGDPA" localSheetId="10">#REF!</definedName>
    <definedName name="NGDPA" localSheetId="38">#REF!</definedName>
    <definedName name="NGDPA" localSheetId="30">#REF!</definedName>
    <definedName name="NGDPA" localSheetId="39">#REF!</definedName>
    <definedName name="NGDPA" localSheetId="40">#REF!</definedName>
    <definedName name="NGDPA" localSheetId="41">#REF!</definedName>
    <definedName name="NGDPA" localSheetId="46">#REF!</definedName>
    <definedName name="NGDPA" localSheetId="52">#REF!</definedName>
    <definedName name="NGDPA" localSheetId="53">#REF!</definedName>
    <definedName name="NGDPA" localSheetId="64">#REF!</definedName>
    <definedName name="NGDPA" localSheetId="65">#REF!</definedName>
    <definedName name="NGDPA" localSheetId="66">#REF!</definedName>
    <definedName name="NGDPA">#REF!</definedName>
    <definedName name="NGK" localSheetId="67">#REF!</definedName>
    <definedName name="NGK" localSheetId="68">#REF!</definedName>
    <definedName name="NGK" localSheetId="69">#REF!</definedName>
    <definedName name="NGK" localSheetId="70">#REF!</definedName>
    <definedName name="NGK" localSheetId="72">#REF!</definedName>
    <definedName name="NGK" localSheetId="73">#REF!</definedName>
    <definedName name="NGK" localSheetId="74">#REF!</definedName>
    <definedName name="NGK" localSheetId="11">#REF!</definedName>
    <definedName name="NGK" localSheetId="12">#REF!</definedName>
    <definedName name="NGK" localSheetId="13">#REF!</definedName>
    <definedName name="NGK" localSheetId="10">#REF!</definedName>
    <definedName name="NGK" localSheetId="38">#REF!</definedName>
    <definedName name="NGK" localSheetId="39">#REF!</definedName>
    <definedName name="NGK" localSheetId="40">#REF!</definedName>
    <definedName name="NGK" localSheetId="41">#REF!</definedName>
    <definedName name="NGK" localSheetId="46">#REF!</definedName>
    <definedName name="NGK" localSheetId="52">#REF!</definedName>
    <definedName name="NGK" localSheetId="53">#REF!</definedName>
    <definedName name="NGK" localSheetId="64">#REF!</definedName>
    <definedName name="NGK" localSheetId="65">#REF!</definedName>
    <definedName name="NGK">#REF!</definedName>
    <definedName name="NGNI" localSheetId="67">#REF!</definedName>
    <definedName name="NGNI" localSheetId="68">#REF!</definedName>
    <definedName name="NGNI" localSheetId="69">#REF!</definedName>
    <definedName name="NGNI" localSheetId="70">#REF!</definedName>
    <definedName name="NGNI" localSheetId="72">#REF!</definedName>
    <definedName name="NGNI" localSheetId="73">#REF!</definedName>
    <definedName name="NGNI" localSheetId="74">#REF!</definedName>
    <definedName name="NGNI" localSheetId="11">#REF!</definedName>
    <definedName name="NGNI" localSheetId="12">#REF!</definedName>
    <definedName name="NGNI" localSheetId="13">#REF!</definedName>
    <definedName name="NGNI" localSheetId="10">#REF!</definedName>
    <definedName name="NGNI" localSheetId="38">#REF!</definedName>
    <definedName name="NGNI" localSheetId="39">#REF!</definedName>
    <definedName name="NGNI" localSheetId="40">#REF!</definedName>
    <definedName name="NGNI" localSheetId="41">#REF!</definedName>
    <definedName name="NGNI" localSheetId="46">#REF!</definedName>
    <definedName name="NGNI" localSheetId="52">#REF!</definedName>
    <definedName name="NGNI" localSheetId="53">#REF!</definedName>
    <definedName name="NGNI" localSheetId="64">#REF!</definedName>
    <definedName name="NGNI" localSheetId="65">#REF!</definedName>
    <definedName name="NGNI">#REF!</definedName>
    <definedName name="NGPXO" localSheetId="67">#REF!</definedName>
    <definedName name="NGPXO" localSheetId="68">#REF!</definedName>
    <definedName name="NGPXO" localSheetId="69">#REF!</definedName>
    <definedName name="NGPXO" localSheetId="70">#REF!</definedName>
    <definedName name="NGPXO" localSheetId="72">#REF!</definedName>
    <definedName name="NGPXO" localSheetId="73">#REF!</definedName>
    <definedName name="NGPXO" localSheetId="74">#REF!</definedName>
    <definedName name="NGPXO" localSheetId="11">#REF!</definedName>
    <definedName name="NGPXO" localSheetId="10">#REF!</definedName>
    <definedName name="NGPXO" localSheetId="38">#REF!</definedName>
    <definedName name="NGPXO" localSheetId="39">#REF!</definedName>
    <definedName name="NGPXO" localSheetId="40">#REF!</definedName>
    <definedName name="NGPXO" localSheetId="41">#REF!</definedName>
    <definedName name="NGPXO" localSheetId="46">#REF!</definedName>
    <definedName name="NGPXO" localSheetId="52">#REF!</definedName>
    <definedName name="NGPXO" localSheetId="64">#REF!</definedName>
    <definedName name="NGPXO" localSheetId="65">#REF!</definedName>
    <definedName name="NGPXO">#REF!</definedName>
    <definedName name="NGPXO_R" localSheetId="67">#REF!</definedName>
    <definedName name="NGPXO_R" localSheetId="68">#REF!</definedName>
    <definedName name="NGPXO_R" localSheetId="69">#REF!</definedName>
    <definedName name="NGPXO_R" localSheetId="70">#REF!</definedName>
    <definedName name="NGPXO_R" localSheetId="72">#REF!</definedName>
    <definedName name="NGPXO_R" localSheetId="73">#REF!</definedName>
    <definedName name="NGPXO_R" localSheetId="74">#REF!</definedName>
    <definedName name="NGPXO_R" localSheetId="11">#REF!</definedName>
    <definedName name="NGPXO_R" localSheetId="10">#REF!</definedName>
    <definedName name="NGPXO_R" localSheetId="38">#REF!</definedName>
    <definedName name="NGPXO_R" localSheetId="39">#REF!</definedName>
    <definedName name="NGPXO_R" localSheetId="40">#REF!</definedName>
    <definedName name="NGPXO_R" localSheetId="41">#REF!</definedName>
    <definedName name="NGPXO_R" localSheetId="46">#REF!</definedName>
    <definedName name="NGPXO_R" localSheetId="52">#REF!</definedName>
    <definedName name="NGPXO_R" localSheetId="64">#REF!</definedName>
    <definedName name="NGPXO_R" localSheetId="65">#REF!</definedName>
    <definedName name="NGPXO_R">#REF!</definedName>
    <definedName name="NGS_NGDP" localSheetId="12">#REF!</definedName>
    <definedName name="NGS_NGDP">#N/A</definedName>
    <definedName name="NGSP" localSheetId="67">[67]Q2!#REF!</definedName>
    <definedName name="NGSP" localSheetId="68">[67]Q2!#REF!</definedName>
    <definedName name="NGSP" localSheetId="69">[67]Q2!#REF!</definedName>
    <definedName name="NGSP" localSheetId="70">[67]Q2!#REF!</definedName>
    <definedName name="NGSP" localSheetId="72">[67]Q2!#REF!</definedName>
    <definedName name="NGSP" localSheetId="73">[67]Q2!#REF!</definedName>
    <definedName name="NGSP" localSheetId="74">[67]Q2!#REF!</definedName>
    <definedName name="NGSP" localSheetId="11">#REF!</definedName>
    <definedName name="NGSP" localSheetId="10">#REF!</definedName>
    <definedName name="NGSP" localSheetId="38">#REF!</definedName>
    <definedName name="NGSP" localSheetId="30">[68]Q2!#REF!</definedName>
    <definedName name="NGSP" localSheetId="39">#REF!</definedName>
    <definedName name="NGSP" localSheetId="40">[67]Q2!#REF!</definedName>
    <definedName name="NGSP" localSheetId="41">[67]Q2!#REF!</definedName>
    <definedName name="NGSP" localSheetId="46">[67]Q2!#REF!</definedName>
    <definedName name="NGSP" localSheetId="51">#REF!</definedName>
    <definedName name="NGSP" localSheetId="52">[67]Q2!#REF!</definedName>
    <definedName name="NGSP" localSheetId="53">[67]Q2!#REF!</definedName>
    <definedName name="NGSP" localSheetId="65">[67]Q2!#REF!</definedName>
    <definedName name="NGSP" localSheetId="66">[67]Q2!#REF!</definedName>
    <definedName name="NGSP">#REF!</definedName>
    <definedName name="NI" localSheetId="67">[67]Q2!#REF!</definedName>
    <definedName name="NI" localSheetId="68">[67]Q2!#REF!</definedName>
    <definedName name="NI" localSheetId="69">[67]Q2!#REF!</definedName>
    <definedName name="NI" localSheetId="70">[67]Q2!#REF!</definedName>
    <definedName name="NI" localSheetId="72">[67]Q2!#REF!</definedName>
    <definedName name="NI" localSheetId="73">[67]Q2!#REF!</definedName>
    <definedName name="NI" localSheetId="74">[67]Q2!#REF!</definedName>
    <definedName name="NI" localSheetId="11">#REF!</definedName>
    <definedName name="NI" localSheetId="10">#REF!</definedName>
    <definedName name="NI" localSheetId="38">#REF!</definedName>
    <definedName name="NI" localSheetId="30">[68]Q2!#REF!</definedName>
    <definedName name="NI" localSheetId="39">#REF!</definedName>
    <definedName name="NI" localSheetId="40">[67]Q2!#REF!</definedName>
    <definedName name="NI" localSheetId="41">[67]Q2!#REF!</definedName>
    <definedName name="NI" localSheetId="46">[67]Q2!#REF!</definedName>
    <definedName name="NI" localSheetId="51">#REF!</definedName>
    <definedName name="NI" localSheetId="52">[67]Q2!#REF!</definedName>
    <definedName name="NI" localSheetId="53">[67]Q2!#REF!</definedName>
    <definedName name="NI" localSheetId="65">[67]Q2!#REF!</definedName>
    <definedName name="NI" localSheetId="66">[67]Q2!#REF!</definedName>
    <definedName name="NI">#REF!</definedName>
    <definedName name="NI_GDP" localSheetId="67">[67]Q2!#REF!</definedName>
    <definedName name="NI_GDP" localSheetId="68">[67]Q2!#REF!</definedName>
    <definedName name="NI_GDP" localSheetId="69">[67]Q2!#REF!</definedName>
    <definedName name="NI_GDP" localSheetId="70">[67]Q2!#REF!</definedName>
    <definedName name="NI_GDP" localSheetId="72">[67]Q2!#REF!</definedName>
    <definedName name="NI_GDP" localSheetId="73">[67]Q2!#REF!</definedName>
    <definedName name="NI_GDP" localSheetId="74">[67]Q2!#REF!</definedName>
    <definedName name="NI_GDP" localSheetId="11">#REF!</definedName>
    <definedName name="NI_GDP" localSheetId="10">#REF!</definedName>
    <definedName name="NI_GDP" localSheetId="38">#REF!</definedName>
    <definedName name="NI_GDP" localSheetId="30">[68]Q2!#REF!</definedName>
    <definedName name="NI_GDP" localSheetId="39">#REF!</definedName>
    <definedName name="NI_GDP" localSheetId="40">[67]Q2!#REF!</definedName>
    <definedName name="NI_GDP" localSheetId="41">[67]Q2!#REF!</definedName>
    <definedName name="NI_GDP" localSheetId="46">[67]Q2!#REF!</definedName>
    <definedName name="NI_GDP" localSheetId="51">#REF!</definedName>
    <definedName name="NI_GDP" localSheetId="52">[67]Q2!#REF!</definedName>
    <definedName name="NI_GDP" localSheetId="53">[67]Q2!#REF!</definedName>
    <definedName name="NI_GDP" localSheetId="65">[67]Q2!#REF!</definedName>
    <definedName name="NI_GDP" localSheetId="66">[67]Q2!#REF!</definedName>
    <definedName name="NI_GDP">#REF!</definedName>
    <definedName name="NI_NGDP" localSheetId="67">[67]Q2!#REF!</definedName>
    <definedName name="NI_NGDP" localSheetId="68">[67]Q2!#REF!</definedName>
    <definedName name="NI_NGDP" localSheetId="69">[67]Q2!#REF!</definedName>
    <definedName name="NI_NGDP" localSheetId="70">[67]Q2!#REF!</definedName>
    <definedName name="NI_NGDP" localSheetId="72">[67]Q2!#REF!</definedName>
    <definedName name="NI_NGDP" localSheetId="73">[67]Q2!#REF!</definedName>
    <definedName name="NI_NGDP" localSheetId="74">[67]Q2!#REF!</definedName>
    <definedName name="NI_NGDP" localSheetId="11">#REF!</definedName>
    <definedName name="NI_NGDP" localSheetId="10">#REF!</definedName>
    <definedName name="NI_NGDP" localSheetId="38">#REF!</definedName>
    <definedName name="NI_NGDP" localSheetId="30">[68]Q2!#REF!</definedName>
    <definedName name="NI_NGDP" localSheetId="39">#REF!</definedName>
    <definedName name="NI_NGDP" localSheetId="40">[67]Q2!#REF!</definedName>
    <definedName name="NI_NGDP" localSheetId="41">[67]Q2!#REF!</definedName>
    <definedName name="NI_NGDP" localSheetId="46">[67]Q2!#REF!</definedName>
    <definedName name="NI_NGDP" localSheetId="51">#REF!</definedName>
    <definedName name="NI_NGDP" localSheetId="52">[67]Q2!#REF!</definedName>
    <definedName name="NI_NGDP" localSheetId="53">[67]Q2!#REF!</definedName>
    <definedName name="NI_NGDP" localSheetId="65">[67]Q2!#REF!</definedName>
    <definedName name="NI_NGDP" localSheetId="66">[67]Q2!#REF!</definedName>
    <definedName name="NI_NGDP">#REF!</definedName>
    <definedName name="NI_R" localSheetId="67">[67]Q1!#REF!</definedName>
    <definedName name="NI_R" localSheetId="68">[67]Q1!#REF!</definedName>
    <definedName name="NI_R" localSheetId="69">[67]Q1!#REF!</definedName>
    <definedName name="NI_R" localSheetId="70">[67]Q1!#REF!</definedName>
    <definedName name="NI_R" localSheetId="72">[67]Q1!#REF!</definedName>
    <definedName name="NI_R" localSheetId="73">[67]Q1!#REF!</definedName>
    <definedName name="NI_R" localSheetId="74">[67]Q1!#REF!</definedName>
    <definedName name="NI_R" localSheetId="11">#REF!</definedName>
    <definedName name="NI_R" localSheetId="10">#REF!</definedName>
    <definedName name="NI_R" localSheetId="38">#REF!</definedName>
    <definedName name="NI_R" localSheetId="30">[68]Q1!#REF!</definedName>
    <definedName name="NI_R" localSheetId="39">#REF!</definedName>
    <definedName name="NI_R" localSheetId="40">[67]Q1!#REF!</definedName>
    <definedName name="NI_R" localSheetId="41">[67]Q1!#REF!</definedName>
    <definedName name="NI_R" localSheetId="46">[67]Q1!#REF!</definedName>
    <definedName name="NI_R" localSheetId="51">#REF!</definedName>
    <definedName name="NI_R" localSheetId="52">[67]Q1!#REF!</definedName>
    <definedName name="NI_R" localSheetId="53">[67]Q1!#REF!</definedName>
    <definedName name="NI_R" localSheetId="65">[67]Q1!#REF!</definedName>
    <definedName name="NI_R" localSheetId="66">[67]Q1!#REF!</definedName>
    <definedName name="NI_R">#REF!</definedName>
    <definedName name="NINV" localSheetId="12">#REF!</definedName>
    <definedName name="NINV">#N/A</definedName>
    <definedName name="NINV_R" localSheetId="12">#REF!</definedName>
    <definedName name="NINV_R">#N/A</definedName>
    <definedName name="NINV_R_GDP" localSheetId="67">[67]Q1!#REF!</definedName>
    <definedName name="NINV_R_GDP" localSheetId="68">[67]Q1!#REF!</definedName>
    <definedName name="NINV_R_GDP" localSheetId="69">[67]Q1!#REF!</definedName>
    <definedName name="NINV_R_GDP" localSheetId="70">[67]Q1!#REF!</definedName>
    <definedName name="NINV_R_GDP" localSheetId="72">[67]Q1!#REF!</definedName>
    <definedName name="NINV_R_GDP" localSheetId="73">[67]Q1!#REF!</definedName>
    <definedName name="NINV_R_GDP" localSheetId="74">[67]Q1!#REF!</definedName>
    <definedName name="NINV_R_GDP" localSheetId="11">#REF!</definedName>
    <definedName name="NINV_R_GDP" localSheetId="12">#REF!</definedName>
    <definedName name="NINV_R_GDP" localSheetId="13">#REF!</definedName>
    <definedName name="NINV_R_GDP" localSheetId="10">#REF!</definedName>
    <definedName name="NINV_R_GDP" localSheetId="38">#REF!</definedName>
    <definedName name="NINV_R_GDP" localSheetId="30">[68]Q1!#REF!</definedName>
    <definedName name="NINV_R_GDP" localSheetId="39">#REF!</definedName>
    <definedName name="NINV_R_GDP" localSheetId="40">[67]Q1!#REF!</definedName>
    <definedName name="NINV_R_GDP" localSheetId="41">[67]Q1!#REF!</definedName>
    <definedName name="NINV_R_GDP" localSheetId="46">[67]Q1!#REF!</definedName>
    <definedName name="NINV_R_GDP" localSheetId="51">#REF!</definedName>
    <definedName name="NINV_R_GDP" localSheetId="52">[67]Q1!#REF!</definedName>
    <definedName name="NINV_R_GDP" localSheetId="53">[67]Q1!#REF!</definedName>
    <definedName name="NINV_R_GDP" localSheetId="65">[67]Q1!#REF!</definedName>
    <definedName name="NINV_R_GDP" localSheetId="66">[67]Q1!#REF!</definedName>
    <definedName name="NINV_R_GDP">#REF!</definedName>
    <definedName name="njkg" localSheetId="67">[5]!njkg</definedName>
    <definedName name="njkg" localSheetId="68">[5]!njkg</definedName>
    <definedName name="njkg" localSheetId="69">[5]!njkg</definedName>
    <definedName name="njkg" localSheetId="70">[5]!njkg</definedName>
    <definedName name="njkg" localSheetId="72">[5]!njkg</definedName>
    <definedName name="njkg" localSheetId="73">[5]!njkg</definedName>
    <definedName name="njkg" localSheetId="74">[5]!njkg</definedName>
    <definedName name="njkg" localSheetId="11">#REF!</definedName>
    <definedName name="njkg" localSheetId="10">#REF!</definedName>
    <definedName name="njkg" localSheetId="38">#REF!</definedName>
    <definedName name="njkg" localSheetId="30">[6]!njkg</definedName>
    <definedName name="njkg" localSheetId="39">#REF!</definedName>
    <definedName name="njkg" localSheetId="40">[5]!njkg</definedName>
    <definedName name="njkg" localSheetId="41">[5]!njkg</definedName>
    <definedName name="njkg" localSheetId="46">[5]!njkg</definedName>
    <definedName name="njkg" localSheetId="52">[5]!njkg</definedName>
    <definedName name="njkg" localSheetId="53">[5]!njkg</definedName>
    <definedName name="njkg" localSheetId="65">[5]!njkg</definedName>
    <definedName name="njkg" localSheetId="66">[5]!njkg</definedName>
    <definedName name="njkg">#REF!</definedName>
    <definedName name="NLG" localSheetId="11">#REF!</definedName>
    <definedName name="NLG" localSheetId="10">#REF!</definedName>
    <definedName name="NLG" localSheetId="38">#REF!</definedName>
    <definedName name="NLG" localSheetId="39">#REF!</definedName>
    <definedName name="NLG" localSheetId="46">[60]CIRRs!$C$99</definedName>
    <definedName name="NLG" localSheetId="51">#REF!</definedName>
    <definedName name="NLG" localSheetId="52">[60]CIRRs!$C$99</definedName>
    <definedName name="NLG" localSheetId="66">[60]CIRRs!$C$99</definedName>
    <definedName name="NLG">#REF!</definedName>
    <definedName name="NM" localSheetId="12">#REF!</definedName>
    <definedName name="NM">#N/A</definedName>
    <definedName name="NM_R" localSheetId="12">#REF!</definedName>
    <definedName name="NM_R">#N/A</definedName>
    <definedName name="nmBlankCell" localSheetId="11">#REF!</definedName>
    <definedName name="nmBlankCell" localSheetId="23">#REF!</definedName>
    <definedName name="nmBlankCell" localSheetId="24">#REF!</definedName>
    <definedName name="nmBlankCell" localSheetId="26">#REF!</definedName>
    <definedName name="nmBlankCell" localSheetId="10">#REF!</definedName>
    <definedName name="nmBlankCell" localSheetId="38">#REF!</definedName>
    <definedName name="nmBlankCell" localSheetId="25">#REF!</definedName>
    <definedName name="nmBlankCell" localSheetId="39">#REF!</definedName>
    <definedName name="nmBlankCell" localSheetId="46">'[147]Table 2.1 from DDP program'!$A$2:$A$2</definedName>
    <definedName name="nmBlankCell" localSheetId="51">#REF!</definedName>
    <definedName name="nmBlankCell" localSheetId="52">#REF!</definedName>
    <definedName name="nmBlankCell" localSheetId="66">'[147]Table 2.1 from DDP program'!$A$2:$A$2</definedName>
    <definedName name="nmBlankCell">#REF!</definedName>
    <definedName name="nmBlankRow" localSheetId="67">[148]EDT!#REF!</definedName>
    <definedName name="nmBlankRow" localSheetId="68">[148]EDT!#REF!</definedName>
    <definedName name="nmBlankRow" localSheetId="69">[148]EDT!#REF!</definedName>
    <definedName name="nmBlankRow" localSheetId="70">[148]EDT!#REF!</definedName>
    <definedName name="nmBlankRow" localSheetId="72">[148]EDT!#REF!</definedName>
    <definedName name="nmBlankRow" localSheetId="73">[148]EDT!#REF!</definedName>
    <definedName name="nmBlankRow" localSheetId="74">[148]EDT!#REF!</definedName>
    <definedName name="nmBlankRow" localSheetId="11">#REF!</definedName>
    <definedName name="nmBlankRow" localSheetId="12">#REF!</definedName>
    <definedName name="nmBlankRow" localSheetId="13">#REF!</definedName>
    <definedName name="nmBlankRow" localSheetId="23">#REF!</definedName>
    <definedName name="nmBlankRow" localSheetId="24">#REF!</definedName>
    <definedName name="nmBlankRow" localSheetId="26">#REF!</definedName>
    <definedName name="nmBlankRow" localSheetId="42">[148]EDT!#REF!</definedName>
    <definedName name="nmBlankRow" localSheetId="10">#REF!</definedName>
    <definedName name="nmBlankRow" localSheetId="38">#REF!</definedName>
    <definedName name="nmBlankRow" localSheetId="25">#REF!</definedName>
    <definedName name="nmBlankRow" localSheetId="30">[148]EDT!#REF!</definedName>
    <definedName name="nmBlankRow" localSheetId="31">#REF!</definedName>
    <definedName name="nmBlankRow" localSheetId="32">#REF!</definedName>
    <definedName name="nmBlankRow" localSheetId="33">#REF!</definedName>
    <definedName name="nmBlankRow" localSheetId="34">#REF!</definedName>
    <definedName name="nmBlankRow" localSheetId="35">#REF!</definedName>
    <definedName name="nmBlankRow" localSheetId="39">#REF!</definedName>
    <definedName name="nmBlankRow" localSheetId="40">[148]EDT!#REF!</definedName>
    <definedName name="nmBlankRow" localSheetId="41">[148]EDT!#REF!</definedName>
    <definedName name="nmBlankRow" localSheetId="46">[148]EDT!#REF!</definedName>
    <definedName name="nmBlankRow" localSheetId="47">#REF!</definedName>
    <definedName name="nmBlankRow" localSheetId="51">#REF!</definedName>
    <definedName name="nmBlankRow" localSheetId="52">#REF!</definedName>
    <definedName name="nmBlankRow" localSheetId="64">[148]EDT!#REF!</definedName>
    <definedName name="nmBlankRow" localSheetId="65">[148]EDT!#REF!</definedName>
    <definedName name="nmBlankRow" localSheetId="66">[148]EDT!#REF!</definedName>
    <definedName name="nmBlankRow">#REF!</definedName>
    <definedName name="nmColumnHeader" localSheetId="11">#REF!</definedName>
    <definedName name="nmColumnHeader" localSheetId="23">#REF!</definedName>
    <definedName name="nmColumnHeader" localSheetId="24">#REF!</definedName>
    <definedName name="nmColumnHeader" localSheetId="26">#REF!</definedName>
    <definedName name="nmColumnHeader" localSheetId="10">#REF!</definedName>
    <definedName name="nmColumnHeader" localSheetId="38">#REF!</definedName>
    <definedName name="nmColumnHeader" localSheetId="25">#REF!</definedName>
    <definedName name="nmColumnHeader" localSheetId="39">#REF!</definedName>
    <definedName name="nmColumnHeader" localSheetId="46">[148]EDT!$3:$3</definedName>
    <definedName name="nmColumnHeader" localSheetId="51">#REF!</definedName>
    <definedName name="nmColumnHeader" localSheetId="52">#REF!</definedName>
    <definedName name="nmColumnHeader" localSheetId="66">[148]EDT!$3:$3</definedName>
    <definedName name="nmColumnHeader">#REF!</definedName>
    <definedName name="nmData" localSheetId="11">#REF!</definedName>
    <definedName name="nmData" localSheetId="23">#REF!</definedName>
    <definedName name="nmData" localSheetId="24">#REF!</definedName>
    <definedName name="nmData" localSheetId="26">#REF!</definedName>
    <definedName name="nmData" localSheetId="10">#REF!</definedName>
    <definedName name="nmData" localSheetId="38">#REF!</definedName>
    <definedName name="nmData" localSheetId="25">#REF!</definedName>
    <definedName name="nmData" localSheetId="39">#REF!</definedName>
    <definedName name="nmData" localSheetId="46">[148]EDT!$B$4:$AA$36</definedName>
    <definedName name="nmData" localSheetId="51">#REF!</definedName>
    <definedName name="nmData" localSheetId="52">#REF!</definedName>
    <definedName name="nmData" localSheetId="66">[148]EDT!$B$4:$AA$36</definedName>
    <definedName name="nmData">#REF!</definedName>
    <definedName name="NMG" localSheetId="67">#REF!</definedName>
    <definedName name="NMG" localSheetId="68">#REF!</definedName>
    <definedName name="NMG" localSheetId="69">#REF!</definedName>
    <definedName name="NMG" localSheetId="70">#REF!</definedName>
    <definedName name="NMG" localSheetId="72">#REF!</definedName>
    <definedName name="NMG" localSheetId="73">#REF!</definedName>
    <definedName name="NMG" localSheetId="74">#REF!</definedName>
    <definedName name="NMG" localSheetId="11">#REF!</definedName>
    <definedName name="NMG" localSheetId="12">#REF!</definedName>
    <definedName name="NMG" localSheetId="13">#REF!</definedName>
    <definedName name="NMG" localSheetId="10">#REF!</definedName>
    <definedName name="NMG" localSheetId="38">#REF!</definedName>
    <definedName name="NMG" localSheetId="30">#REF!</definedName>
    <definedName name="NMG" localSheetId="39">#REF!</definedName>
    <definedName name="NMG" localSheetId="40">#REF!</definedName>
    <definedName name="NMG" localSheetId="41">#REF!</definedName>
    <definedName name="NMG" localSheetId="46">#REF!</definedName>
    <definedName name="NMG" localSheetId="52">#REF!</definedName>
    <definedName name="NMG" localSheetId="53">#REF!</definedName>
    <definedName name="NMG" localSheetId="64">#REF!</definedName>
    <definedName name="NMG" localSheetId="65">#REF!</definedName>
    <definedName name="NMG" localSheetId="66">#REF!</definedName>
    <definedName name="NMG">#REF!</definedName>
    <definedName name="NMG_R" localSheetId="67">#REF!</definedName>
    <definedName name="NMG_R" localSheetId="68">#REF!</definedName>
    <definedName name="NMG_R" localSheetId="69">#REF!</definedName>
    <definedName name="NMG_R" localSheetId="70">#REF!</definedName>
    <definedName name="NMG_R" localSheetId="72">#REF!</definedName>
    <definedName name="NMG_R" localSheetId="73">#REF!</definedName>
    <definedName name="NMG_R" localSheetId="74">#REF!</definedName>
    <definedName name="NMG_R" localSheetId="11">#REF!</definedName>
    <definedName name="NMG_R" localSheetId="12">#REF!</definedName>
    <definedName name="NMG_R" localSheetId="13">#REF!</definedName>
    <definedName name="NMG_R" localSheetId="10">#REF!</definedName>
    <definedName name="NMG_R" localSheetId="38">#REF!</definedName>
    <definedName name="NMG_R" localSheetId="39">#REF!</definedName>
    <definedName name="NMG_R" localSheetId="40">#REF!</definedName>
    <definedName name="NMG_R" localSheetId="41">#REF!</definedName>
    <definedName name="NMG_R" localSheetId="46">#REF!</definedName>
    <definedName name="NMG_R" localSheetId="52">#REF!</definedName>
    <definedName name="NMG_R" localSheetId="53">#REF!</definedName>
    <definedName name="NMG_R" localSheetId="64">#REF!</definedName>
    <definedName name="NMG_R" localSheetId="65">#REF!</definedName>
    <definedName name="NMG_R">#REF!</definedName>
    <definedName name="NMG_RG" localSheetId="12">#REF!</definedName>
    <definedName name="NMG_RG">#N/A</definedName>
    <definedName name="nmIndexTable" localSheetId="67">[148]EDT!#REF!</definedName>
    <definedName name="nmIndexTable" localSheetId="68">[148]EDT!#REF!</definedName>
    <definedName name="nmIndexTable" localSheetId="69">[148]EDT!#REF!</definedName>
    <definedName name="nmIndexTable" localSheetId="70">[148]EDT!#REF!</definedName>
    <definedName name="nmIndexTable" localSheetId="72">[148]EDT!#REF!</definedName>
    <definedName name="nmIndexTable" localSheetId="73">[148]EDT!#REF!</definedName>
    <definedName name="nmIndexTable" localSheetId="74">[148]EDT!#REF!</definedName>
    <definedName name="nmIndexTable" localSheetId="11">#REF!</definedName>
    <definedName name="nmIndexTable" localSheetId="12">#REF!</definedName>
    <definedName name="nmIndexTable" localSheetId="13">#REF!</definedName>
    <definedName name="nmIndexTable" localSheetId="23">#REF!</definedName>
    <definedName name="nmIndexTable" localSheetId="24">#REF!</definedName>
    <definedName name="nmIndexTable" localSheetId="26">#REF!</definedName>
    <definedName name="nmIndexTable" localSheetId="42">[148]EDT!#REF!</definedName>
    <definedName name="nmIndexTable" localSheetId="10">#REF!</definedName>
    <definedName name="nmIndexTable" localSheetId="38">#REF!</definedName>
    <definedName name="nmIndexTable" localSheetId="25">#REF!</definedName>
    <definedName name="nmIndexTable" localSheetId="30">[148]EDT!#REF!</definedName>
    <definedName name="nmIndexTable" localSheetId="31">#REF!</definedName>
    <definedName name="nmIndexTable" localSheetId="32">#REF!</definedName>
    <definedName name="nmIndexTable" localSheetId="33">#REF!</definedName>
    <definedName name="nmIndexTable" localSheetId="34">#REF!</definedName>
    <definedName name="nmIndexTable" localSheetId="35">#REF!</definedName>
    <definedName name="nmIndexTable" localSheetId="39">#REF!</definedName>
    <definedName name="nmIndexTable" localSheetId="40">[148]EDT!#REF!</definedName>
    <definedName name="nmIndexTable" localSheetId="41">[148]EDT!#REF!</definedName>
    <definedName name="nmIndexTable" localSheetId="46">[148]EDT!#REF!</definedName>
    <definedName name="nmIndexTable" localSheetId="47">#REF!</definedName>
    <definedName name="nmIndexTable" localSheetId="51">#REF!</definedName>
    <definedName name="nmIndexTable" localSheetId="52">#REF!</definedName>
    <definedName name="nmIndexTable" localSheetId="64">[148]EDT!#REF!</definedName>
    <definedName name="nmIndexTable" localSheetId="65">[148]EDT!#REF!</definedName>
    <definedName name="nmIndexTable" localSheetId="66">[148]EDT!#REF!</definedName>
    <definedName name="nmIndexTable">#REF!</definedName>
    <definedName name="nmReportFooter" localSheetId="11">#REF!</definedName>
    <definedName name="nmReportFooter" localSheetId="23">#REF!</definedName>
    <definedName name="nmReportFooter" localSheetId="24">#REF!</definedName>
    <definedName name="nmReportFooter" localSheetId="26">#REF!</definedName>
    <definedName name="nmReportFooter" localSheetId="10">#REF!</definedName>
    <definedName name="nmReportFooter" localSheetId="38">#REF!</definedName>
    <definedName name="nmReportFooter" localSheetId="25">#REF!</definedName>
    <definedName name="nmReportFooter" localSheetId="39">#REF!</definedName>
    <definedName name="nmReportFooter" localSheetId="46">'[149]Table 1'!$29:$29</definedName>
    <definedName name="nmReportFooter" localSheetId="51">#REF!</definedName>
    <definedName name="nmReportFooter" localSheetId="52">#REF!</definedName>
    <definedName name="nmReportFooter" localSheetId="66">'[149]Table 1'!$29:$29</definedName>
    <definedName name="nmReportFooter">#REF!</definedName>
    <definedName name="nmReportHeader">#N/A</definedName>
    <definedName name="nmReportNotes" localSheetId="11">#REF!</definedName>
    <definedName name="nmReportNotes" localSheetId="23">#REF!</definedName>
    <definedName name="nmReportNotes" localSheetId="24">#REF!</definedName>
    <definedName name="nmReportNotes" localSheetId="26">#REF!</definedName>
    <definedName name="nmReportNotes" localSheetId="10">#REF!</definedName>
    <definedName name="nmReportNotes" localSheetId="38">#REF!</definedName>
    <definedName name="nmReportNotes" localSheetId="25">#REF!</definedName>
    <definedName name="nmReportNotes" localSheetId="39">#REF!</definedName>
    <definedName name="nmReportNotes" localSheetId="46">'[149]Table 1'!$30:$30</definedName>
    <definedName name="nmReportNotes" localSheetId="51">#REF!</definedName>
    <definedName name="nmReportNotes" localSheetId="52">#REF!</definedName>
    <definedName name="nmReportNotes" localSheetId="66">'[149]Table 1'!$30:$30</definedName>
    <definedName name="nmReportNotes">#REF!</definedName>
    <definedName name="nmRowHeader" localSheetId="11">#REF!</definedName>
    <definedName name="nmRowHeader" localSheetId="23">#REF!</definedName>
    <definedName name="nmRowHeader" localSheetId="24">#REF!</definedName>
    <definedName name="nmRowHeader" localSheetId="26">#REF!</definedName>
    <definedName name="nmRowHeader" localSheetId="10">#REF!</definedName>
    <definedName name="nmRowHeader" localSheetId="38">#REF!</definedName>
    <definedName name="nmRowHeader" localSheetId="25">#REF!</definedName>
    <definedName name="nmRowHeader" localSheetId="39">#REF!</definedName>
    <definedName name="nmRowHeader" localSheetId="46">[148]EDT!$A$4:$A$36</definedName>
    <definedName name="nmRowHeader" localSheetId="51">#REF!</definedName>
    <definedName name="nmRowHeader" localSheetId="52">#REF!</definedName>
    <definedName name="nmRowHeader" localSheetId="66">[148]EDT!$A$4:$A$36</definedName>
    <definedName name="nmRowHeader">#REF!</definedName>
    <definedName name="NMS" localSheetId="67">[67]Q2!#REF!</definedName>
    <definedName name="NMS" localSheetId="68">[67]Q2!#REF!</definedName>
    <definedName name="NMS" localSheetId="69">[67]Q2!#REF!</definedName>
    <definedName name="NMS" localSheetId="70">[67]Q2!#REF!</definedName>
    <definedName name="NMS" localSheetId="72">[67]Q2!#REF!</definedName>
    <definedName name="NMS" localSheetId="73">[67]Q2!#REF!</definedName>
    <definedName name="NMS" localSheetId="74">[67]Q2!#REF!</definedName>
    <definedName name="NMS" localSheetId="11">#REF!</definedName>
    <definedName name="NMS" localSheetId="10">#REF!</definedName>
    <definedName name="NMS" localSheetId="38">#REF!</definedName>
    <definedName name="NMS" localSheetId="30">[68]Q2!#REF!</definedName>
    <definedName name="NMS" localSheetId="39">#REF!</definedName>
    <definedName name="NMS" localSheetId="40">[67]Q2!#REF!</definedName>
    <definedName name="NMS" localSheetId="41">[67]Q2!#REF!</definedName>
    <definedName name="NMS" localSheetId="46">[67]Q2!#REF!</definedName>
    <definedName name="NMS" localSheetId="51">#REF!</definedName>
    <definedName name="NMS" localSheetId="52">[67]Q2!#REF!</definedName>
    <definedName name="NMS" localSheetId="53">[67]Q2!#REF!</definedName>
    <definedName name="NMS" localSheetId="65">[67]Q2!#REF!</definedName>
    <definedName name="NMS" localSheetId="66">[67]Q2!#REF!</definedName>
    <definedName name="NMS">#REF!</definedName>
    <definedName name="NMS_R" localSheetId="67">[67]Q1!#REF!</definedName>
    <definedName name="NMS_R" localSheetId="68">[67]Q1!#REF!</definedName>
    <definedName name="NMS_R" localSheetId="69">[67]Q1!#REF!</definedName>
    <definedName name="NMS_R" localSheetId="70">[67]Q1!#REF!</definedName>
    <definedName name="NMS_R" localSheetId="72">[67]Q1!#REF!</definedName>
    <definedName name="NMS_R" localSheetId="73">[67]Q1!#REF!</definedName>
    <definedName name="NMS_R" localSheetId="74">[67]Q1!#REF!</definedName>
    <definedName name="NMS_R" localSheetId="11">#REF!</definedName>
    <definedName name="NMS_R" localSheetId="10">#REF!</definedName>
    <definedName name="NMS_R" localSheetId="38">#REF!</definedName>
    <definedName name="NMS_R" localSheetId="30">[68]Q1!#REF!</definedName>
    <definedName name="NMS_R" localSheetId="39">#REF!</definedName>
    <definedName name="NMS_R" localSheetId="40">[67]Q1!#REF!</definedName>
    <definedName name="NMS_R" localSheetId="41">[67]Q1!#REF!</definedName>
    <definedName name="NMS_R" localSheetId="46">[67]Q1!#REF!</definedName>
    <definedName name="NMS_R" localSheetId="51">#REF!</definedName>
    <definedName name="NMS_R" localSheetId="52">[67]Q1!#REF!</definedName>
    <definedName name="NMS_R" localSheetId="53">[67]Q1!#REF!</definedName>
    <definedName name="NMS_R" localSheetId="65">[67]Q1!#REF!</definedName>
    <definedName name="NMS_R" localSheetId="66">[67]Q1!#REF!</definedName>
    <definedName name="NMS_R">#REF!</definedName>
    <definedName name="nmScale" localSheetId="67">[148]EDT!#REF!</definedName>
    <definedName name="nmScale" localSheetId="68">[148]EDT!#REF!</definedName>
    <definedName name="nmScale" localSheetId="69">[148]EDT!#REF!</definedName>
    <definedName name="nmScale" localSheetId="70">[148]EDT!#REF!</definedName>
    <definedName name="nmScale" localSheetId="72">[148]EDT!#REF!</definedName>
    <definedName name="nmScale" localSheetId="73">[148]EDT!#REF!</definedName>
    <definedName name="nmScale" localSheetId="74">[148]EDT!#REF!</definedName>
    <definedName name="nmScale" localSheetId="11">#REF!</definedName>
    <definedName name="nmScale" localSheetId="12">#REF!</definedName>
    <definedName name="nmScale" localSheetId="13">#REF!</definedName>
    <definedName name="nmScale" localSheetId="23">#REF!</definedName>
    <definedName name="nmScale" localSheetId="24">#REF!</definedName>
    <definedName name="nmScale" localSheetId="26">#REF!</definedName>
    <definedName name="nmScale" localSheetId="42">[148]EDT!#REF!</definedName>
    <definedName name="nmScale" localSheetId="10">#REF!</definedName>
    <definedName name="nmScale" localSheetId="38">#REF!</definedName>
    <definedName name="nmScale" localSheetId="25">#REF!</definedName>
    <definedName name="nmScale" localSheetId="30">[148]EDT!#REF!</definedName>
    <definedName name="nmScale" localSheetId="31">#REF!</definedName>
    <definedName name="nmScale" localSheetId="32">#REF!</definedName>
    <definedName name="nmScale" localSheetId="33">#REF!</definedName>
    <definedName name="nmScale" localSheetId="34">#REF!</definedName>
    <definedName name="nmScale" localSheetId="35">#REF!</definedName>
    <definedName name="nmScale" localSheetId="39">#REF!</definedName>
    <definedName name="nmScale" localSheetId="40">[148]EDT!#REF!</definedName>
    <definedName name="nmScale" localSheetId="41">[148]EDT!#REF!</definedName>
    <definedName name="nmScale" localSheetId="46">[148]EDT!#REF!</definedName>
    <definedName name="nmScale" localSheetId="47">#REF!</definedName>
    <definedName name="nmScale" localSheetId="51">#REF!</definedName>
    <definedName name="nmScale" localSheetId="52">#REF!</definedName>
    <definedName name="nmScale" localSheetId="64">[148]EDT!#REF!</definedName>
    <definedName name="nmScale" localSheetId="65">[148]EDT!#REF!</definedName>
    <definedName name="nmScale" localSheetId="66">[148]EDT!#REF!</definedName>
    <definedName name="nmScale">#REF!</definedName>
    <definedName name="nn" localSheetId="67" hidden="1">{"Riqfin97",#N/A,FALSE,"Tran";"Riqfinpro",#N/A,FALSE,"Tran"}</definedName>
    <definedName name="nn" localSheetId="68" hidden="1">{"Riqfin97",#N/A,FALSE,"Tran";"Riqfinpro",#N/A,FALSE,"Tran"}</definedName>
    <definedName name="nn" localSheetId="69" hidden="1">{"Riqfin97",#N/A,FALSE,"Tran";"Riqfinpro",#N/A,FALSE,"Tran"}</definedName>
    <definedName name="nn" localSheetId="70" hidden="1">{"Riqfin97",#N/A,FALSE,"Tran";"Riqfinpro",#N/A,FALSE,"Tran"}</definedName>
    <definedName name="nn" localSheetId="72" hidden="1">{"Riqfin97",#N/A,FALSE,"Tran";"Riqfinpro",#N/A,FALSE,"Tran"}</definedName>
    <definedName name="nn" localSheetId="73" hidden="1">{"Riqfin97",#N/A,FALSE,"Tran";"Riqfinpro",#N/A,FALSE,"Tran"}</definedName>
    <definedName name="nn" localSheetId="74" hidden="1">{"Riqfin97",#N/A,FALSE,"Tran";"Riqfinpro",#N/A,FALSE,"Tran"}</definedName>
    <definedName name="nn" localSheetId="11" hidden="1">{"Riqfin97",#N/A,FALSE,"Tran";"Riqfinpro",#N/A,FALSE,"Tran"}</definedName>
    <definedName name="nn" localSheetId="12" hidden="1">{"Riqfin97",#N/A,FALSE,"Tran";"Riqfinpro",#N/A,FALSE,"Tran"}</definedName>
    <definedName name="nn" localSheetId="13" hidden="1">{"Riqfin97",#N/A,FALSE,"Tran";"Riqfinpro",#N/A,FALSE,"Tran"}</definedName>
    <definedName name="nn" localSheetId="23" hidden="1">{"Riqfin97",#N/A,FALSE,"Tran";"Riqfinpro",#N/A,FALSE,"Tran"}</definedName>
    <definedName name="nn" localSheetId="24" hidden="1">{"Riqfin97",#N/A,FALSE,"Tran";"Riqfinpro",#N/A,FALSE,"Tran"}</definedName>
    <definedName name="nn" localSheetId="26" hidden="1">{"Riqfin97",#N/A,FALSE,"Tran";"Riqfinpro",#N/A,FALSE,"Tran"}</definedName>
    <definedName name="nn" localSheetId="27" hidden="1">{"Riqfin97",#N/A,FALSE,"Tran";"Riqfinpro",#N/A,FALSE,"Tran"}</definedName>
    <definedName name="nn" localSheetId="42" hidden="1">{"Riqfin97",#N/A,FALSE,"Tran";"Riqfinpro",#N/A,FALSE,"Tran"}</definedName>
    <definedName name="nn" localSheetId="6" hidden="1">{"Riqfin97",#N/A,FALSE,"Tran";"Riqfinpro",#N/A,FALSE,"Tran"}</definedName>
    <definedName name="nn" localSheetId="7" hidden="1">{"Riqfin97",#N/A,FALSE,"Tran";"Riqfinpro",#N/A,FALSE,"Tran"}</definedName>
    <definedName name="nn" localSheetId="10" hidden="1">{"Riqfin97",#N/A,FALSE,"Tran";"Riqfinpro",#N/A,FALSE,"Tran"}</definedName>
    <definedName name="nn" localSheetId="38" hidden="1">{"Riqfin97",#N/A,FALSE,"Tran";"Riqfinpro",#N/A,FALSE,"Tran"}</definedName>
    <definedName name="nn" localSheetId="25" hidden="1">{"Riqfin97",#N/A,FALSE,"Tran";"Riqfinpro",#N/A,FALSE,"Tran"}</definedName>
    <definedName name="nn" localSheetId="28" hidden="1">{"Riqfin97",#N/A,FALSE,"Tran";"Riqfinpro",#N/A,FALSE,"Tran"}</definedName>
    <definedName name="nn" localSheetId="30" hidden="1">{"Riqfin97",#N/A,FALSE,"Tran";"Riqfinpro",#N/A,FALSE,"Tran"}</definedName>
    <definedName name="nn" localSheetId="31" hidden="1">{"Riqfin97",#N/A,FALSE,"Tran";"Riqfinpro",#N/A,FALSE,"Tran"}</definedName>
    <definedName name="nn" localSheetId="32" hidden="1">{"Riqfin97",#N/A,FALSE,"Tran";"Riqfinpro",#N/A,FALSE,"Tran"}</definedName>
    <definedName name="nn" localSheetId="33" hidden="1">{"Riqfin97",#N/A,FALSE,"Tran";"Riqfinpro",#N/A,FALSE,"Tran"}</definedName>
    <definedName name="nn" localSheetId="34" hidden="1">{"Riqfin97",#N/A,FALSE,"Tran";"Riqfinpro",#N/A,FALSE,"Tran"}</definedName>
    <definedName name="nn" localSheetId="35" hidden="1">{"Riqfin97",#N/A,FALSE,"Tran";"Riqfinpro",#N/A,FALSE,"Tran"}</definedName>
    <definedName name="nn" localSheetId="36" hidden="1">{"Riqfin97",#N/A,FALSE,"Tran";"Riqfinpro",#N/A,FALSE,"Tran"}</definedName>
    <definedName name="nn" localSheetId="37" hidden="1">{"Riqfin97",#N/A,FALSE,"Tran";"Riqfinpro",#N/A,FALSE,"Tran"}</definedName>
    <definedName name="nn" localSheetId="39" hidden="1">{"Riqfin97",#N/A,FALSE,"Tran";"Riqfinpro",#N/A,FALSE,"Tran"}</definedName>
    <definedName name="nn" localSheetId="40" hidden="1">{"Riqfin97",#N/A,FALSE,"Tran";"Riqfinpro",#N/A,FALSE,"Tran"}</definedName>
    <definedName name="nn" localSheetId="41" hidden="1">{"Riqfin97",#N/A,FALSE,"Tran";"Riqfinpro",#N/A,FALSE,"Tran"}</definedName>
    <definedName name="nn" localSheetId="46" hidden="1">{"Riqfin97",#N/A,FALSE,"Tran";"Riqfinpro",#N/A,FALSE,"Tran"}</definedName>
    <definedName name="nn" localSheetId="47" hidden="1">{"Riqfin97",#N/A,FALSE,"Tran";"Riqfinpro",#N/A,FALSE,"Tran"}</definedName>
    <definedName name="nn" localSheetId="48" hidden="1">{"Riqfin97",#N/A,FALSE,"Tran";"Riqfinpro",#N/A,FALSE,"Tran"}</definedName>
    <definedName name="nn" localSheetId="49" hidden="1">{"Riqfin97",#N/A,FALSE,"Tran";"Riqfinpro",#N/A,FALSE,"Tran"}</definedName>
    <definedName name="nn" localSheetId="50" hidden="1">{"Riqfin97",#N/A,FALSE,"Tran";"Riqfinpro",#N/A,FALSE,"Tran"}</definedName>
    <definedName name="nn" localSheetId="51" hidden="1">{"Riqfin97",#N/A,FALSE,"Tran";"Riqfinpro",#N/A,FALSE,"Tran"}</definedName>
    <definedName name="nn" localSheetId="52" hidden="1">{"Riqfin97",#N/A,FALSE,"Tran";"Riqfinpro",#N/A,FALSE,"Tran"}</definedName>
    <definedName name="nn" localSheetId="53" hidden="1">{"Riqfin97",#N/A,FALSE,"Tran";"Riqfinpro",#N/A,FALSE,"Tran"}</definedName>
    <definedName name="nn" localSheetId="64" hidden="1">{"Riqfin97",#N/A,FALSE,"Tran";"Riqfinpro",#N/A,FALSE,"Tran"}</definedName>
    <definedName name="nn" localSheetId="65" hidden="1">{"Riqfin97",#N/A,FALSE,"Tran";"Riqfinpro",#N/A,FALSE,"Tran"}</definedName>
    <definedName name="nn" localSheetId="66" hidden="1">{"Riqfin97",#N/A,FALSE,"Tran";"Riqfinpro",#N/A,FALSE,"Tran"}</definedName>
    <definedName name="nn" hidden="1">{"Riqfin97",#N/A,FALSE,"Tran";"Riqfinpro",#N/A,FALSE,"Tran"}</definedName>
    <definedName name="NNAMES" localSheetId="67">#REF!</definedName>
    <definedName name="NNAMES" localSheetId="68">#REF!</definedName>
    <definedName name="NNAMES" localSheetId="69">#REF!</definedName>
    <definedName name="NNAMES" localSheetId="70">#REF!</definedName>
    <definedName name="NNAMES" localSheetId="72">#REF!</definedName>
    <definedName name="NNAMES" localSheetId="73">#REF!</definedName>
    <definedName name="NNAMES" localSheetId="74">#REF!</definedName>
    <definedName name="NNAMES" localSheetId="11">#REF!</definedName>
    <definedName name="NNAMES" localSheetId="10">#REF!</definedName>
    <definedName name="NNAMES" localSheetId="38">#REF!</definedName>
    <definedName name="NNAMES" localSheetId="39">#REF!</definedName>
    <definedName name="NNAMES" localSheetId="40">#REF!</definedName>
    <definedName name="NNAMES" localSheetId="41">#REF!</definedName>
    <definedName name="NNAMES" localSheetId="46">#REF!</definedName>
    <definedName name="NNAMES" localSheetId="52">#REF!</definedName>
    <definedName name="NNAMES" localSheetId="64">#REF!</definedName>
    <definedName name="NNAMES" localSheetId="65">#REF!</definedName>
    <definedName name="NNAMES" localSheetId="66">#REF!</definedName>
    <definedName name="NNAMES">#REF!</definedName>
    <definedName name="nnn" localSheetId="67" hidden="1">{"Tab1",#N/A,FALSE,"P";"Tab2",#N/A,FALSE,"P"}</definedName>
    <definedName name="nnn" localSheetId="68" hidden="1">{"Tab1",#N/A,FALSE,"P";"Tab2",#N/A,FALSE,"P"}</definedName>
    <definedName name="nnn" localSheetId="69" hidden="1">{"Tab1",#N/A,FALSE,"P";"Tab2",#N/A,FALSE,"P"}</definedName>
    <definedName name="nnn" localSheetId="70" hidden="1">{"Tab1",#N/A,FALSE,"P";"Tab2",#N/A,FALSE,"P"}</definedName>
    <definedName name="nnn" localSheetId="72" hidden="1">{"Tab1",#N/A,FALSE,"P";"Tab2",#N/A,FALSE,"P"}</definedName>
    <definedName name="nnn" localSheetId="73" hidden="1">{"Tab1",#N/A,FALSE,"P";"Tab2",#N/A,FALSE,"P"}</definedName>
    <definedName name="nnn" localSheetId="74" hidden="1">{"Tab1",#N/A,FALSE,"P";"Tab2",#N/A,FALSE,"P"}</definedName>
    <definedName name="nnn" localSheetId="11" hidden="1">{"Tab1",#N/A,FALSE,"P";"Tab2",#N/A,FALSE,"P"}</definedName>
    <definedName name="nnn" localSheetId="12">#N/A</definedName>
    <definedName name="nnn" localSheetId="13" hidden="1">{"Tab1",#N/A,FALSE,"P";"Tab2",#N/A,FALSE,"P"}</definedName>
    <definedName name="nnn" localSheetId="23" hidden="1">{"Tab1",#N/A,FALSE,"P";"Tab2",#N/A,FALSE,"P"}</definedName>
    <definedName name="nnn" localSheetId="24" hidden="1">{"Tab1",#N/A,FALSE,"P";"Tab2",#N/A,FALSE,"P"}</definedName>
    <definedName name="nnn" localSheetId="26" hidden="1">{"Tab1",#N/A,FALSE,"P";"Tab2",#N/A,FALSE,"P"}</definedName>
    <definedName name="nnn" localSheetId="27" hidden="1">{"Tab1",#N/A,FALSE,"P";"Tab2",#N/A,FALSE,"P"}</definedName>
    <definedName name="nnn" localSheetId="42" hidden="1">{"Tab1",#N/A,FALSE,"P";"Tab2",#N/A,FALSE,"P"}</definedName>
    <definedName name="nnn" localSheetId="6" hidden="1">{"Tab1",#N/A,FALSE,"P";"Tab2",#N/A,FALSE,"P"}</definedName>
    <definedName name="nnn" localSheetId="7" hidden="1">{"Tab1",#N/A,FALSE,"P";"Tab2",#N/A,FALSE,"P"}</definedName>
    <definedName name="nnn" localSheetId="10" hidden="1">{"Tab1",#N/A,FALSE,"P";"Tab2",#N/A,FALSE,"P"}</definedName>
    <definedName name="nnn" localSheetId="38" hidden="1">{"Tab1",#N/A,FALSE,"P";"Tab2",#N/A,FALSE,"P"}</definedName>
    <definedName name="nnn" localSheetId="25" hidden="1">{"Tab1",#N/A,FALSE,"P";"Tab2",#N/A,FALSE,"P"}</definedName>
    <definedName name="nnn" localSheetId="28" hidden="1">{"Tab1",#N/A,FALSE,"P";"Tab2",#N/A,FALSE,"P"}</definedName>
    <definedName name="nnn" localSheetId="30" hidden="1">{"Tab1",#N/A,FALSE,"P";"Tab2",#N/A,FALSE,"P"}</definedName>
    <definedName name="nnn" localSheetId="31" hidden="1">{"Tab1",#N/A,FALSE,"P";"Tab2",#N/A,FALSE,"P"}</definedName>
    <definedName name="nnn" localSheetId="32" hidden="1">{"Tab1",#N/A,FALSE,"P";"Tab2",#N/A,FALSE,"P"}</definedName>
    <definedName name="nnn" localSheetId="33" hidden="1">{"Tab1",#N/A,FALSE,"P";"Tab2",#N/A,FALSE,"P"}</definedName>
    <definedName name="nnn" localSheetId="34" hidden="1">{"Tab1",#N/A,FALSE,"P";"Tab2",#N/A,FALSE,"P"}</definedName>
    <definedName name="nnn" localSheetId="35" hidden="1">{"Tab1",#N/A,FALSE,"P";"Tab2",#N/A,FALSE,"P"}</definedName>
    <definedName name="nnn" localSheetId="36" hidden="1">{"Tab1",#N/A,FALSE,"P";"Tab2",#N/A,FALSE,"P"}</definedName>
    <definedName name="nnn" localSheetId="37" hidden="1">{"Tab1",#N/A,FALSE,"P";"Tab2",#N/A,FALSE,"P"}</definedName>
    <definedName name="nnn" localSheetId="39" hidden="1">{"Tab1",#N/A,FALSE,"P";"Tab2",#N/A,FALSE,"P"}</definedName>
    <definedName name="nnn" localSheetId="40" hidden="1">{"Tab1",#N/A,FALSE,"P";"Tab2",#N/A,FALSE,"P"}</definedName>
    <definedName name="nnn" localSheetId="41" hidden="1">{"Tab1",#N/A,FALSE,"P";"Tab2",#N/A,FALSE,"P"}</definedName>
    <definedName name="nnn" localSheetId="46" hidden="1">{"Tab1",#N/A,FALSE,"P";"Tab2",#N/A,FALSE,"P"}</definedName>
    <definedName name="nnn" localSheetId="47" hidden="1">{"Tab1",#N/A,FALSE,"P";"Tab2",#N/A,FALSE,"P"}</definedName>
    <definedName name="nnn" localSheetId="48" hidden="1">{"Tab1",#N/A,FALSE,"P";"Tab2",#N/A,FALSE,"P"}</definedName>
    <definedName name="nnn" localSheetId="49" hidden="1">{"Tab1",#N/A,FALSE,"P";"Tab2",#N/A,FALSE,"P"}</definedName>
    <definedName name="nnn" localSheetId="50" hidden="1">{"Tab1",#N/A,FALSE,"P";"Tab2",#N/A,FALSE,"P"}</definedName>
    <definedName name="nnn" localSheetId="51" hidden="1">{"Tab1",#N/A,FALSE,"P";"Tab2",#N/A,FALSE,"P"}</definedName>
    <definedName name="nnn" localSheetId="52" hidden="1">{"Tab1",#N/A,FALSE,"P";"Tab2",#N/A,FALSE,"P"}</definedName>
    <definedName name="nnn" localSheetId="53" hidden="1">{"Tab1",#N/A,FALSE,"P";"Tab2",#N/A,FALSE,"P"}</definedName>
    <definedName name="nnn" localSheetId="64" hidden="1">{"Tab1",#N/A,FALSE,"P";"Tab2",#N/A,FALSE,"P"}</definedName>
    <definedName name="nnn" localSheetId="65" hidden="1">{"Tab1",#N/A,FALSE,"P";"Tab2",#N/A,FALSE,"P"}</definedName>
    <definedName name="nnn" localSheetId="66" hidden="1">{"Tab1",#N/A,FALSE,"P";"Tab2",#N/A,FALSE,"P"}</definedName>
    <definedName name="nnn" hidden="1">{"Tab1",#N/A,FALSE,"P";"Tab2",#N/A,FALSE,"P"}</definedName>
    <definedName name="nnnnn">#N/A</definedName>
    <definedName name="nnnnnnnnnn" localSheetId="67" hidden="1">{"Minpmon",#N/A,FALSE,"Monthinput"}</definedName>
    <definedName name="nnnnnnnnnn" localSheetId="68" hidden="1">{"Minpmon",#N/A,FALSE,"Monthinput"}</definedName>
    <definedName name="nnnnnnnnnn" localSheetId="69" hidden="1">{"Minpmon",#N/A,FALSE,"Monthinput"}</definedName>
    <definedName name="nnnnnnnnnn" localSheetId="70" hidden="1">{"Minpmon",#N/A,FALSE,"Monthinput"}</definedName>
    <definedName name="nnnnnnnnnn" localSheetId="72" hidden="1">{"Minpmon",#N/A,FALSE,"Monthinput"}</definedName>
    <definedName name="nnnnnnnnnn" localSheetId="73" hidden="1">{"Minpmon",#N/A,FALSE,"Monthinput"}</definedName>
    <definedName name="nnnnnnnnnn" localSheetId="74" hidden="1">{"Minpmon",#N/A,FALSE,"Monthinput"}</definedName>
    <definedName name="nnnnnnnnnn" localSheetId="11" hidden="1">{"Minpmon",#N/A,FALSE,"Monthinput"}</definedName>
    <definedName name="nnnnnnnnnn" localSheetId="12" hidden="1">{"Minpmon",#N/A,FALSE,"Monthinput"}</definedName>
    <definedName name="nnnnnnnnnn" localSheetId="13" hidden="1">{"Minpmon",#N/A,FALSE,"Monthinput"}</definedName>
    <definedName name="nnnnnnnnnn" localSheetId="23" hidden="1">{"Minpmon",#N/A,FALSE,"Monthinput"}</definedName>
    <definedName name="nnnnnnnnnn" localSheetId="24" hidden="1">{"Minpmon",#N/A,FALSE,"Monthinput"}</definedName>
    <definedName name="nnnnnnnnnn" localSheetId="26" hidden="1">{"Minpmon",#N/A,FALSE,"Monthinput"}</definedName>
    <definedName name="nnnnnnnnnn" localSheetId="27" hidden="1">{"Minpmon",#N/A,FALSE,"Monthinput"}</definedName>
    <definedName name="nnnnnnnnnn" localSheetId="42" hidden="1">{"Minpmon",#N/A,FALSE,"Monthinput"}</definedName>
    <definedName name="nnnnnnnnnn" localSheetId="6" hidden="1">{"Minpmon",#N/A,FALSE,"Monthinput"}</definedName>
    <definedName name="nnnnnnnnnn" localSheetId="7" hidden="1">{"Minpmon",#N/A,FALSE,"Monthinput"}</definedName>
    <definedName name="nnnnnnnnnn" localSheetId="10" hidden="1">{"Minpmon",#N/A,FALSE,"Monthinput"}</definedName>
    <definedName name="nnnnnnnnnn" localSheetId="38" hidden="1">{"Minpmon",#N/A,FALSE,"Monthinput"}</definedName>
    <definedName name="nnnnnnnnnn" localSheetId="25" hidden="1">{"Minpmon",#N/A,FALSE,"Monthinput"}</definedName>
    <definedName name="nnnnnnnnnn" localSheetId="28" hidden="1">{"Minpmon",#N/A,FALSE,"Monthinput"}</definedName>
    <definedName name="nnnnnnnnnn" localSheetId="30" hidden="1">{"Minpmon",#N/A,FALSE,"Monthinput"}</definedName>
    <definedName name="nnnnnnnnnn" localSheetId="31" hidden="1">{"Minpmon",#N/A,FALSE,"Monthinput"}</definedName>
    <definedName name="nnnnnnnnnn" localSheetId="32" hidden="1">{"Minpmon",#N/A,FALSE,"Monthinput"}</definedName>
    <definedName name="nnnnnnnnnn" localSheetId="33" hidden="1">{"Minpmon",#N/A,FALSE,"Monthinput"}</definedName>
    <definedName name="nnnnnnnnnn" localSheetId="34" hidden="1">{"Minpmon",#N/A,FALSE,"Monthinput"}</definedName>
    <definedName name="nnnnnnnnnn" localSheetId="35" hidden="1">{"Minpmon",#N/A,FALSE,"Monthinput"}</definedName>
    <definedName name="nnnnnnnnnn" localSheetId="36" hidden="1">{"Minpmon",#N/A,FALSE,"Monthinput"}</definedName>
    <definedName name="nnnnnnnnnn" localSheetId="37" hidden="1">{"Minpmon",#N/A,FALSE,"Monthinput"}</definedName>
    <definedName name="nnnnnnnnnn" localSheetId="39" hidden="1">{"Minpmon",#N/A,FALSE,"Monthinput"}</definedName>
    <definedName name="nnnnnnnnnn" localSheetId="40" hidden="1">{"Minpmon",#N/A,FALSE,"Monthinput"}</definedName>
    <definedName name="nnnnnnnnnn" localSheetId="41" hidden="1">{"Minpmon",#N/A,FALSE,"Monthinput"}</definedName>
    <definedName name="nnnnnnnnnn" localSheetId="46" hidden="1">{"Minpmon",#N/A,FALSE,"Monthinput"}</definedName>
    <definedName name="nnnnnnnnnn" localSheetId="47" hidden="1">{"Minpmon",#N/A,FALSE,"Monthinput"}</definedName>
    <definedName name="nnnnnnnnnn" localSheetId="48" hidden="1">{"Minpmon",#N/A,FALSE,"Monthinput"}</definedName>
    <definedName name="nnnnnnnnnn" localSheetId="49" hidden="1">{"Minpmon",#N/A,FALSE,"Monthinput"}</definedName>
    <definedName name="nnnnnnnnnn" localSheetId="50" hidden="1">{"Minpmon",#N/A,FALSE,"Monthinput"}</definedName>
    <definedName name="nnnnnnnnnn" localSheetId="51" hidden="1">{"Minpmon",#N/A,FALSE,"Monthinput"}</definedName>
    <definedName name="nnnnnnnnnn" localSheetId="52" hidden="1">{"Minpmon",#N/A,FALSE,"Monthinput"}</definedName>
    <definedName name="nnnnnnnnnn" localSheetId="53" hidden="1">{"Minpmon",#N/A,FALSE,"Monthinput"}</definedName>
    <definedName name="nnnnnnnnnn" localSheetId="64" hidden="1">{"Minpmon",#N/A,FALSE,"Monthinput"}</definedName>
    <definedName name="nnnnnnnnnn" localSheetId="65" hidden="1">{"Minpmon",#N/A,FALSE,"Monthinput"}</definedName>
    <definedName name="nnnnnnnnnn" localSheetId="66" hidden="1">{"Minpmon",#N/A,FALSE,"Monthinput"}</definedName>
    <definedName name="nnnnnnnnnn" hidden="1">{"Minpmon",#N/A,FALSE,"Monthinput"}</definedName>
    <definedName name="nnnnnnnnnnnn" localSheetId="67" hidden="1">{"Riqfin97",#N/A,FALSE,"Tran";"Riqfinpro",#N/A,FALSE,"Tran"}</definedName>
    <definedName name="nnnnnnnnnnnn" localSheetId="68" hidden="1">{"Riqfin97",#N/A,FALSE,"Tran";"Riqfinpro",#N/A,FALSE,"Tran"}</definedName>
    <definedName name="nnnnnnnnnnnn" localSheetId="69" hidden="1">{"Riqfin97",#N/A,FALSE,"Tran";"Riqfinpro",#N/A,FALSE,"Tran"}</definedName>
    <definedName name="nnnnnnnnnnnn" localSheetId="70" hidden="1">{"Riqfin97",#N/A,FALSE,"Tran";"Riqfinpro",#N/A,FALSE,"Tran"}</definedName>
    <definedName name="nnnnnnnnnnnn" localSheetId="72" hidden="1">{"Riqfin97",#N/A,FALSE,"Tran";"Riqfinpro",#N/A,FALSE,"Tran"}</definedName>
    <definedName name="nnnnnnnnnnnn" localSheetId="73" hidden="1">{"Riqfin97",#N/A,FALSE,"Tran";"Riqfinpro",#N/A,FALSE,"Tran"}</definedName>
    <definedName name="nnnnnnnnnnnn" localSheetId="74" hidden="1">{"Riqfin97",#N/A,FALSE,"Tran";"Riqfinpro",#N/A,FALSE,"Tran"}</definedName>
    <definedName name="nnnnnnnnnnnn" localSheetId="11" hidden="1">{"Riqfin97",#N/A,FALSE,"Tran";"Riqfinpro",#N/A,FALSE,"Tran"}</definedName>
    <definedName name="nnnnnnnnnnnn" localSheetId="12" hidden="1">{"Riqfin97",#N/A,FALSE,"Tran";"Riqfinpro",#N/A,FALSE,"Tran"}</definedName>
    <definedName name="nnnnnnnnnnnn" localSheetId="13" hidden="1">{"Riqfin97",#N/A,FALSE,"Tran";"Riqfinpro",#N/A,FALSE,"Tran"}</definedName>
    <definedName name="nnnnnnnnnnnn" localSheetId="23" hidden="1">{"Riqfin97",#N/A,FALSE,"Tran";"Riqfinpro",#N/A,FALSE,"Tran"}</definedName>
    <definedName name="nnnnnnnnnnnn" localSheetId="24" hidden="1">{"Riqfin97",#N/A,FALSE,"Tran";"Riqfinpro",#N/A,FALSE,"Tran"}</definedName>
    <definedName name="nnnnnnnnnnnn" localSheetId="26" hidden="1">{"Riqfin97",#N/A,FALSE,"Tran";"Riqfinpro",#N/A,FALSE,"Tran"}</definedName>
    <definedName name="nnnnnnnnnnnn" localSheetId="27" hidden="1">{"Riqfin97",#N/A,FALSE,"Tran";"Riqfinpro",#N/A,FALSE,"Tran"}</definedName>
    <definedName name="nnnnnnnnnnnn" localSheetId="42" hidden="1">{"Riqfin97",#N/A,FALSE,"Tran";"Riqfinpro",#N/A,FALSE,"Tran"}</definedName>
    <definedName name="nnnnnnnnnnnn" localSheetId="6" hidden="1">{"Riqfin97",#N/A,FALSE,"Tran";"Riqfinpro",#N/A,FALSE,"Tran"}</definedName>
    <definedName name="nnnnnnnnnnnn" localSheetId="7" hidden="1">{"Riqfin97",#N/A,FALSE,"Tran";"Riqfinpro",#N/A,FALSE,"Tran"}</definedName>
    <definedName name="nnnnnnnnnnnn" localSheetId="10" hidden="1">{"Riqfin97",#N/A,FALSE,"Tran";"Riqfinpro",#N/A,FALSE,"Tran"}</definedName>
    <definedName name="nnnnnnnnnnnn" localSheetId="38" hidden="1">{"Riqfin97",#N/A,FALSE,"Tran";"Riqfinpro",#N/A,FALSE,"Tran"}</definedName>
    <definedName name="nnnnnnnnnnnn" localSheetId="25" hidden="1">{"Riqfin97",#N/A,FALSE,"Tran";"Riqfinpro",#N/A,FALSE,"Tran"}</definedName>
    <definedName name="nnnnnnnnnnnn" localSheetId="28" hidden="1">{"Riqfin97",#N/A,FALSE,"Tran";"Riqfinpro",#N/A,FALSE,"Tran"}</definedName>
    <definedName name="nnnnnnnnnnnn" localSheetId="30" hidden="1">{"Riqfin97",#N/A,FALSE,"Tran";"Riqfinpro",#N/A,FALSE,"Tran"}</definedName>
    <definedName name="nnnnnnnnnnnn" localSheetId="31" hidden="1">{"Riqfin97",#N/A,FALSE,"Tran";"Riqfinpro",#N/A,FALSE,"Tran"}</definedName>
    <definedName name="nnnnnnnnnnnn" localSheetId="32" hidden="1">{"Riqfin97",#N/A,FALSE,"Tran";"Riqfinpro",#N/A,FALSE,"Tran"}</definedName>
    <definedName name="nnnnnnnnnnnn" localSheetId="33" hidden="1">{"Riqfin97",#N/A,FALSE,"Tran";"Riqfinpro",#N/A,FALSE,"Tran"}</definedName>
    <definedName name="nnnnnnnnnnnn" localSheetId="34" hidden="1">{"Riqfin97",#N/A,FALSE,"Tran";"Riqfinpro",#N/A,FALSE,"Tran"}</definedName>
    <definedName name="nnnnnnnnnnnn" localSheetId="35" hidden="1">{"Riqfin97",#N/A,FALSE,"Tran";"Riqfinpro",#N/A,FALSE,"Tran"}</definedName>
    <definedName name="nnnnnnnnnnnn" localSheetId="36" hidden="1">{"Riqfin97",#N/A,FALSE,"Tran";"Riqfinpro",#N/A,FALSE,"Tran"}</definedName>
    <definedName name="nnnnnnnnnnnn" localSheetId="37" hidden="1">{"Riqfin97",#N/A,FALSE,"Tran";"Riqfinpro",#N/A,FALSE,"Tran"}</definedName>
    <definedName name="nnnnnnnnnnnn" localSheetId="39" hidden="1">{"Riqfin97",#N/A,FALSE,"Tran";"Riqfinpro",#N/A,FALSE,"Tran"}</definedName>
    <definedName name="nnnnnnnnnnnn" localSheetId="40" hidden="1">{"Riqfin97",#N/A,FALSE,"Tran";"Riqfinpro",#N/A,FALSE,"Tran"}</definedName>
    <definedName name="nnnnnnnnnnnn" localSheetId="41" hidden="1">{"Riqfin97",#N/A,FALSE,"Tran";"Riqfinpro",#N/A,FALSE,"Tran"}</definedName>
    <definedName name="nnnnnnnnnnnn" localSheetId="46" hidden="1">{"Riqfin97",#N/A,FALSE,"Tran";"Riqfinpro",#N/A,FALSE,"Tran"}</definedName>
    <definedName name="nnnnnnnnnnnn" localSheetId="47" hidden="1">{"Riqfin97",#N/A,FALSE,"Tran";"Riqfinpro",#N/A,FALSE,"Tran"}</definedName>
    <definedName name="nnnnnnnnnnnn" localSheetId="48" hidden="1">{"Riqfin97",#N/A,FALSE,"Tran";"Riqfinpro",#N/A,FALSE,"Tran"}</definedName>
    <definedName name="nnnnnnnnnnnn" localSheetId="49" hidden="1">{"Riqfin97",#N/A,FALSE,"Tran";"Riqfinpro",#N/A,FALSE,"Tran"}</definedName>
    <definedName name="nnnnnnnnnnnn" localSheetId="50" hidden="1">{"Riqfin97",#N/A,FALSE,"Tran";"Riqfinpro",#N/A,FALSE,"Tran"}</definedName>
    <definedName name="nnnnnnnnnnnn" localSheetId="51" hidden="1">{"Riqfin97",#N/A,FALSE,"Tran";"Riqfinpro",#N/A,FALSE,"Tran"}</definedName>
    <definedName name="nnnnnnnnnnnn" localSheetId="52" hidden="1">{"Riqfin97",#N/A,FALSE,"Tran";"Riqfinpro",#N/A,FALSE,"Tran"}</definedName>
    <definedName name="nnnnnnnnnnnn" localSheetId="53" hidden="1">{"Riqfin97",#N/A,FALSE,"Tran";"Riqfinpro",#N/A,FALSE,"Tran"}</definedName>
    <definedName name="nnnnnnnnnnnn" localSheetId="64" hidden="1">{"Riqfin97",#N/A,FALSE,"Tran";"Riqfinpro",#N/A,FALSE,"Tran"}</definedName>
    <definedName name="nnnnnnnnnnnn" localSheetId="65" hidden="1">{"Riqfin97",#N/A,FALSE,"Tran";"Riqfinpro",#N/A,FALSE,"Tran"}</definedName>
    <definedName name="nnnnnnnnnnnn" localSheetId="66" hidden="1">{"Riqfin97",#N/A,FALSE,"Tran";"Riqfinpro",#N/A,FALSE,"Tran"}</definedName>
    <definedName name="nnnnnnnnnnnn" hidden="1">{"Riqfin97",#N/A,FALSE,"Tran";"Riqfinpro",#N/A,FALSE,"Tran"}</definedName>
    <definedName name="no" localSheetId="67" hidden="1">'[82]Crédito SPNF (fiscal)'!#REF!</definedName>
    <definedName name="no" localSheetId="68" hidden="1">'[82]Crédito SPNF (fiscal)'!#REF!</definedName>
    <definedName name="no" localSheetId="69" hidden="1">'[82]Crédito SPNF (fiscal)'!#REF!</definedName>
    <definedName name="no" localSheetId="70" hidden="1">'[82]Crédito SPNF (fiscal)'!#REF!</definedName>
    <definedName name="no" localSheetId="72" hidden="1">'[82]Crédito SPNF (fiscal)'!#REF!</definedName>
    <definedName name="no" localSheetId="73" hidden="1">'[82]Crédito SPNF (fiscal)'!#REF!</definedName>
    <definedName name="no" localSheetId="74" hidden="1">'[82]Crédito SPNF (fiscal)'!#REF!</definedName>
    <definedName name="no" localSheetId="11" hidden="1">#REF!</definedName>
    <definedName name="no" localSheetId="23" hidden="1">#REF!</definedName>
    <definedName name="no" localSheetId="24" hidden="1">#REF!</definedName>
    <definedName name="no" localSheetId="26" hidden="1">#REF!</definedName>
    <definedName name="no" localSheetId="10" hidden="1">#REF!</definedName>
    <definedName name="no" localSheetId="38" hidden="1">#REF!</definedName>
    <definedName name="no" localSheetId="25" hidden="1">#REF!</definedName>
    <definedName name="no" localSheetId="30" hidden="1">'[82]Crédito SPNF (fiscal)'!#REF!</definedName>
    <definedName name="no" localSheetId="39" hidden="1">#REF!</definedName>
    <definedName name="no" localSheetId="46" hidden="1">'[82]Crédito SPNF (fiscal)'!#REF!</definedName>
    <definedName name="no" localSheetId="51" hidden="1">#REF!</definedName>
    <definedName name="no" localSheetId="52" hidden="1">#REF!</definedName>
    <definedName name="no" localSheetId="65" hidden="1">'[82]Crédito SPNF (fiscal)'!#REF!</definedName>
    <definedName name="no" localSheetId="66" hidden="1">'[82]Crédito SPNF (fiscal)'!#REF!</definedName>
    <definedName name="no" hidden="1">#REF!</definedName>
    <definedName name="Noah" localSheetId="67">#REF!</definedName>
    <definedName name="Noah" localSheetId="68">#REF!</definedName>
    <definedName name="Noah" localSheetId="69">#REF!</definedName>
    <definedName name="Noah" localSheetId="70">#REF!</definedName>
    <definedName name="Noah" localSheetId="72">#REF!</definedName>
    <definedName name="Noah" localSheetId="73">#REF!</definedName>
    <definedName name="Noah" localSheetId="74">#REF!</definedName>
    <definedName name="Noah" localSheetId="11">#REF!</definedName>
    <definedName name="Noah" localSheetId="12">#REF!</definedName>
    <definedName name="Noah" localSheetId="13">#REF!</definedName>
    <definedName name="Noah" localSheetId="23">#REF!</definedName>
    <definedName name="Noah" localSheetId="24">#REF!</definedName>
    <definedName name="Noah" localSheetId="26">#REF!</definedName>
    <definedName name="Noah" localSheetId="27">#REF!</definedName>
    <definedName name="Noah" localSheetId="42">#REF!</definedName>
    <definedName name="Noah" localSheetId="10">#REF!</definedName>
    <definedName name="Noah" localSheetId="38">#REF!</definedName>
    <definedName name="Noah" localSheetId="25">#REF!</definedName>
    <definedName name="Noah" localSheetId="30">#REF!</definedName>
    <definedName name="Noah" localSheetId="31">#REF!</definedName>
    <definedName name="Noah" localSheetId="34">#REF!</definedName>
    <definedName name="Noah" localSheetId="36">#REF!</definedName>
    <definedName name="Noah" localSheetId="37">#REF!</definedName>
    <definedName name="Noah" localSheetId="39">#REF!</definedName>
    <definedName name="Noah" localSheetId="40">#REF!</definedName>
    <definedName name="Noah" localSheetId="41">#REF!</definedName>
    <definedName name="Noah" localSheetId="46">#REF!</definedName>
    <definedName name="Noah" localSheetId="47">#REF!</definedName>
    <definedName name="Noah" localSheetId="48">#REF!</definedName>
    <definedName name="Noah" localSheetId="49">#REF!</definedName>
    <definedName name="Noah" localSheetId="52">#REF!</definedName>
    <definedName name="Noah" localSheetId="53">#REF!</definedName>
    <definedName name="Noah" localSheetId="64">#REF!</definedName>
    <definedName name="Noah" localSheetId="65">#REF!</definedName>
    <definedName name="Noah" localSheetId="66">#REF!</definedName>
    <definedName name="Noah">#REF!</definedName>
    <definedName name="noclas1" localSheetId="67">#REF!</definedName>
    <definedName name="noclas1" localSheetId="68">#REF!</definedName>
    <definedName name="noclas1" localSheetId="69">#REF!</definedName>
    <definedName name="noclas1" localSheetId="70">#REF!</definedName>
    <definedName name="noclas1" localSheetId="72">#REF!</definedName>
    <definedName name="noclas1" localSheetId="73">#REF!</definedName>
    <definedName name="noclas1" localSheetId="74">#REF!</definedName>
    <definedName name="noclas1" localSheetId="11">#REF!</definedName>
    <definedName name="noclas1" localSheetId="12">#REF!</definedName>
    <definedName name="noclas1" localSheetId="13">#REF!</definedName>
    <definedName name="noclas1" localSheetId="10">#REF!</definedName>
    <definedName name="noclas1" localSheetId="38">#REF!</definedName>
    <definedName name="noclas1" localSheetId="39">#REF!</definedName>
    <definedName name="noclas1" localSheetId="40">#REF!</definedName>
    <definedName name="noclas1" localSheetId="41">#REF!</definedName>
    <definedName name="noclas1" localSheetId="46">#REF!</definedName>
    <definedName name="noclas1" localSheetId="52">#REF!</definedName>
    <definedName name="noclas1" localSheetId="64">#REF!</definedName>
    <definedName name="noclas1" localSheetId="65">#REF!</definedName>
    <definedName name="noclas1">#REF!</definedName>
    <definedName name="noclas2" localSheetId="67">#REF!</definedName>
    <definedName name="noclas2" localSheetId="68">#REF!</definedName>
    <definedName name="noclas2" localSheetId="69">#REF!</definedName>
    <definedName name="noclas2" localSheetId="70">#REF!</definedName>
    <definedName name="noclas2" localSheetId="72">#REF!</definedName>
    <definedName name="noclas2" localSheetId="73">#REF!</definedName>
    <definedName name="noclas2" localSheetId="74">#REF!</definedName>
    <definedName name="noclas2" localSheetId="11">#REF!</definedName>
    <definedName name="noclas2" localSheetId="12">#REF!</definedName>
    <definedName name="noclas2" localSheetId="13">#REF!</definedName>
    <definedName name="noclas2" localSheetId="10">#REF!</definedName>
    <definedName name="noclas2" localSheetId="38">#REF!</definedName>
    <definedName name="noclas2" localSheetId="39">#REF!</definedName>
    <definedName name="noclas2" localSheetId="40">#REF!</definedName>
    <definedName name="noclas2" localSheetId="41">#REF!</definedName>
    <definedName name="noclas2" localSheetId="46">#REF!</definedName>
    <definedName name="noclas2" localSheetId="52">#REF!</definedName>
    <definedName name="noclas2" localSheetId="64">#REF!</definedName>
    <definedName name="noclas2" localSheetId="65">#REF!</definedName>
    <definedName name="noclas2">#REF!</definedName>
    <definedName name="NOCLUB" localSheetId="67">#REF!</definedName>
    <definedName name="NOCLUB" localSheetId="68">#REF!</definedName>
    <definedName name="NOCLUB" localSheetId="69">#REF!</definedName>
    <definedName name="NOCLUB" localSheetId="70">#REF!</definedName>
    <definedName name="NOCLUB" localSheetId="72">#REF!</definedName>
    <definedName name="NOCLUB" localSheetId="73">#REF!</definedName>
    <definedName name="NOCLUB" localSheetId="74">#REF!</definedName>
    <definedName name="NOCLUB" localSheetId="11">#REF!</definedName>
    <definedName name="NOCLUB" localSheetId="12">#REF!</definedName>
    <definedName name="NOCLUB" localSheetId="23">#REF!</definedName>
    <definedName name="NOCLUB" localSheetId="26">#REF!</definedName>
    <definedName name="NOCLUB" localSheetId="27">#REF!</definedName>
    <definedName name="NOCLUB" localSheetId="10">#REF!</definedName>
    <definedName name="NOCLUB" localSheetId="38">#REF!</definedName>
    <definedName name="NOCLUB" localSheetId="25">#REF!</definedName>
    <definedName name="NOCLUB" localSheetId="30">#REF!</definedName>
    <definedName name="NOCLUB" localSheetId="31">#REF!</definedName>
    <definedName name="NOCLUB" localSheetId="36">#REF!</definedName>
    <definedName name="NOCLUB" localSheetId="37">#REF!</definedName>
    <definedName name="NOCLUB" localSheetId="39">#REF!</definedName>
    <definedName name="NOCLUB" localSheetId="40">#REF!</definedName>
    <definedName name="NOCLUB" localSheetId="41">#REF!</definedName>
    <definedName name="NOCLUB" localSheetId="46">#REF!</definedName>
    <definedName name="NOCLUB" localSheetId="47">#REF!</definedName>
    <definedName name="NOCLUB" localSheetId="48">#REF!</definedName>
    <definedName name="NOCLUB" localSheetId="49">#REF!</definedName>
    <definedName name="NOCLUB" localSheetId="52">#REF!</definedName>
    <definedName name="NOCLUB" localSheetId="53">#REF!</definedName>
    <definedName name="NOCLUB" localSheetId="64">#REF!</definedName>
    <definedName name="NOCLUB" localSheetId="65">#REF!</definedName>
    <definedName name="NOCLUB">#REF!</definedName>
    <definedName name="NOK" localSheetId="67">#REF!</definedName>
    <definedName name="NOK" localSheetId="68">#REF!</definedName>
    <definedName name="NOK" localSheetId="69">#REF!</definedName>
    <definedName name="NOK" localSheetId="70">#REF!</definedName>
    <definedName name="NOK" localSheetId="72">#REF!</definedName>
    <definedName name="NOK" localSheetId="73">#REF!</definedName>
    <definedName name="NOK" localSheetId="74">#REF!</definedName>
    <definedName name="NOK" localSheetId="11">#REF!</definedName>
    <definedName name="NOK" localSheetId="12">#REF!</definedName>
    <definedName name="NOK" localSheetId="23">#REF!</definedName>
    <definedName name="NOK" localSheetId="26">#REF!</definedName>
    <definedName name="NOK" localSheetId="27">#REF!</definedName>
    <definedName name="NOK" localSheetId="10">#REF!</definedName>
    <definedName name="NOK" localSheetId="38">#REF!</definedName>
    <definedName name="NOK" localSheetId="25">#REF!</definedName>
    <definedName name="NOK" localSheetId="30">#REF!</definedName>
    <definedName name="NOK" localSheetId="31">#REF!</definedName>
    <definedName name="NOK" localSheetId="36">#REF!</definedName>
    <definedName name="NOK" localSheetId="37">#REF!</definedName>
    <definedName name="NOK" localSheetId="39">#REF!</definedName>
    <definedName name="NOK" localSheetId="40">#REF!</definedName>
    <definedName name="NOK" localSheetId="41">#REF!</definedName>
    <definedName name="NOK" localSheetId="46">#REF!</definedName>
    <definedName name="NOK" localSheetId="47">#REF!</definedName>
    <definedName name="NOK" localSheetId="48">#REF!</definedName>
    <definedName name="NOK" localSheetId="49">#REF!</definedName>
    <definedName name="NOK" localSheetId="52">#REF!</definedName>
    <definedName name="NOK" localSheetId="53">#REF!</definedName>
    <definedName name="NOK" localSheetId="64">#REF!</definedName>
    <definedName name="NOK" localSheetId="65">#REF!</definedName>
    <definedName name="NOK">#REF!</definedName>
    <definedName name="nombrenuevo">#N/A</definedName>
    <definedName name="NONLEAP" localSheetId="67">#REF!</definedName>
    <definedName name="NONLEAP" localSheetId="68">#REF!</definedName>
    <definedName name="NONLEAP" localSheetId="69">#REF!</definedName>
    <definedName name="NONLEAP" localSheetId="70">#REF!</definedName>
    <definedName name="NONLEAP" localSheetId="72">#REF!</definedName>
    <definedName name="NONLEAP" localSheetId="73">#REF!</definedName>
    <definedName name="NONLEAP" localSheetId="74">#REF!</definedName>
    <definedName name="NONLEAP" localSheetId="11">#REF!</definedName>
    <definedName name="NONLEAP" localSheetId="12">#REF!</definedName>
    <definedName name="NONLEAP" localSheetId="13">#REF!</definedName>
    <definedName name="NONLEAP" localSheetId="23">#REF!</definedName>
    <definedName name="NONLEAP" localSheetId="24">#REF!</definedName>
    <definedName name="NONLEAP" localSheetId="26">#REF!</definedName>
    <definedName name="NONLEAP" localSheetId="27">#REF!</definedName>
    <definedName name="NONLEAP" localSheetId="42">#REF!</definedName>
    <definedName name="NONLEAP" localSheetId="10">#REF!</definedName>
    <definedName name="NONLEAP" localSheetId="38">#REF!</definedName>
    <definedName name="NONLEAP" localSheetId="25">#REF!</definedName>
    <definedName name="NONLEAP" localSheetId="30">#REF!</definedName>
    <definedName name="NONLEAP" localSheetId="31">#REF!</definedName>
    <definedName name="NONLEAP" localSheetId="34">#REF!</definedName>
    <definedName name="NONLEAP" localSheetId="36">#REF!</definedName>
    <definedName name="NONLEAP" localSheetId="37">#REF!</definedName>
    <definedName name="NONLEAP" localSheetId="39">#REF!</definedName>
    <definedName name="NONLEAP" localSheetId="40">#REF!</definedName>
    <definedName name="NONLEAP" localSheetId="41">#REF!</definedName>
    <definedName name="NONLEAP" localSheetId="46">#REF!</definedName>
    <definedName name="NONLEAP" localSheetId="47">#REF!</definedName>
    <definedName name="NONLEAP" localSheetId="48">#REF!</definedName>
    <definedName name="NONLEAP" localSheetId="49">#REF!</definedName>
    <definedName name="NONLEAP" localSheetId="52">#REF!</definedName>
    <definedName name="NONLEAP" localSheetId="53">#REF!</definedName>
    <definedName name="NONLEAP" localSheetId="64">#REF!</definedName>
    <definedName name="NONLEAP" localSheetId="65">#REF!</definedName>
    <definedName name="NONLEAP" localSheetId="66">#REF!</definedName>
    <definedName name="NONLEAP">#REF!</definedName>
    <definedName name="NONOECD1" localSheetId="11">#REF!</definedName>
    <definedName name="NONOECD1" localSheetId="23">#REF!</definedName>
    <definedName name="NONOECD1" localSheetId="24">#REF!</definedName>
    <definedName name="NONOECD1" localSheetId="26">#REF!</definedName>
    <definedName name="NONOECD1" localSheetId="10">#REF!</definedName>
    <definedName name="NONOECD1" localSheetId="38">#REF!</definedName>
    <definedName name="NONOECD1" localSheetId="25">#REF!</definedName>
    <definedName name="NONOECD1" localSheetId="39">#REF!</definedName>
    <definedName name="NONOECD1" localSheetId="46">[78]nonopec!$D$29:$AD$70</definedName>
    <definedName name="NONOECD1" localSheetId="51">#REF!</definedName>
    <definedName name="NONOECD1" localSheetId="52">#REF!</definedName>
    <definedName name="NONOECD1" localSheetId="66">[78]nonopec!$D$29:$AD$70</definedName>
    <definedName name="NONOECD1">#REF!</definedName>
    <definedName name="NONOECD2" localSheetId="11">#REF!</definedName>
    <definedName name="NONOECD2" localSheetId="23">#REF!</definedName>
    <definedName name="NONOECD2" localSheetId="24">#REF!</definedName>
    <definedName name="NONOECD2" localSheetId="26">#REF!</definedName>
    <definedName name="NONOECD2" localSheetId="10">#REF!</definedName>
    <definedName name="NONOECD2" localSheetId="38">#REF!</definedName>
    <definedName name="NONOECD2" localSheetId="25">#REF!</definedName>
    <definedName name="NONOECD2" localSheetId="39">#REF!</definedName>
    <definedName name="NONOECD2" localSheetId="46">[78]nonopec!$D$71:$AD$135</definedName>
    <definedName name="NONOECD2" localSheetId="51">#REF!</definedName>
    <definedName name="NONOECD2" localSheetId="52">#REF!</definedName>
    <definedName name="NONOECD2" localSheetId="66">[78]nonopec!$D$71:$AD$135</definedName>
    <definedName name="NONOECD2">#REF!</definedName>
    <definedName name="NONOPEC" localSheetId="11">#REF!</definedName>
    <definedName name="NONOPEC" localSheetId="23">#REF!</definedName>
    <definedName name="NONOPEC" localSheetId="24">#REF!</definedName>
    <definedName name="NONOPEC" localSheetId="26">#REF!</definedName>
    <definedName name="NONOPEC" localSheetId="10">#REF!</definedName>
    <definedName name="NONOPEC" localSheetId="38">#REF!</definedName>
    <definedName name="NONOPEC" localSheetId="25">#REF!</definedName>
    <definedName name="NONOPEC" localSheetId="39">#REF!</definedName>
    <definedName name="NONOPEC" localSheetId="46">[78]nonopec!$D$136:$AD$155</definedName>
    <definedName name="NONOPEC" localSheetId="51">#REF!</definedName>
    <definedName name="NONOPEC" localSheetId="52">#REF!</definedName>
    <definedName name="NONOPEC" localSheetId="66">[78]nonopec!$D$136:$AD$155</definedName>
    <definedName name="NONOPEC">#REF!</definedName>
    <definedName name="NOPEC1" localSheetId="11">#REF!</definedName>
    <definedName name="NOPEC1" localSheetId="23">#REF!</definedName>
    <definedName name="NOPEC1" localSheetId="24">#REF!</definedName>
    <definedName name="NOPEC1" localSheetId="26">#REF!</definedName>
    <definedName name="NOPEC1" localSheetId="10">#REF!</definedName>
    <definedName name="NOPEC1" localSheetId="38">#REF!</definedName>
    <definedName name="NOPEC1" localSheetId="25">#REF!</definedName>
    <definedName name="NOPEC1" localSheetId="39">#REF!</definedName>
    <definedName name="NOPEC1" localSheetId="46">[92]MONTHLY!$BP$19:$CA$19</definedName>
    <definedName name="NOPEC1" localSheetId="51">#REF!</definedName>
    <definedName name="NOPEC1" localSheetId="52">#REF!</definedName>
    <definedName name="NOPEC1" localSheetId="66">[92]MONTHLY!$BP$19:$CA$19</definedName>
    <definedName name="NOPEC1">#REF!</definedName>
    <definedName name="NOPEC2" localSheetId="11">#REF!</definedName>
    <definedName name="NOPEC2" localSheetId="23">#REF!</definedName>
    <definedName name="NOPEC2" localSheetId="24">#REF!</definedName>
    <definedName name="NOPEC2" localSheetId="26">#REF!</definedName>
    <definedName name="NOPEC2" localSheetId="10">#REF!</definedName>
    <definedName name="NOPEC2" localSheetId="38">#REF!</definedName>
    <definedName name="NOPEC2" localSheetId="25">#REF!</definedName>
    <definedName name="NOPEC2" localSheetId="39">#REF!</definedName>
    <definedName name="NOPEC2" localSheetId="46">[92]MONTHLY!$CB$19:$CM$19</definedName>
    <definedName name="NOPEC2" localSheetId="51">#REF!</definedName>
    <definedName name="NOPEC2" localSheetId="52">#REF!</definedName>
    <definedName name="NOPEC2" localSheetId="66">[92]MONTHLY!$CB$19:$CM$19</definedName>
    <definedName name="NOPEC2">#REF!</definedName>
    <definedName name="NORM1" localSheetId="11">#REF!</definedName>
    <definedName name="NORM1" localSheetId="23">#REF!</definedName>
    <definedName name="NORM1" localSheetId="24">#REF!</definedName>
    <definedName name="NORM1" localSheetId="26">#REF!</definedName>
    <definedName name="NORM1" localSheetId="10">#REF!</definedName>
    <definedName name="NORM1" localSheetId="38">#REF!</definedName>
    <definedName name="NORM1" localSheetId="25">#REF!</definedName>
    <definedName name="NORM1" localSheetId="39">#REF!</definedName>
    <definedName name="NORM1" localSheetId="46">[92]MONTHLY!$A$5:$O$117</definedName>
    <definedName name="NORM1" localSheetId="51">#REF!</definedName>
    <definedName name="NORM1" localSheetId="52">#REF!</definedName>
    <definedName name="NORM1" localSheetId="66">[92]MONTHLY!$A$5:$O$117</definedName>
    <definedName name="NORM1">#REF!</definedName>
    <definedName name="NORM2" localSheetId="11">#REF!</definedName>
    <definedName name="NORM2" localSheetId="23">#REF!</definedName>
    <definedName name="NORM2" localSheetId="24">#REF!</definedName>
    <definedName name="NORM2" localSheetId="26">#REF!</definedName>
    <definedName name="NORM2" localSheetId="10">#REF!</definedName>
    <definedName name="NORM2" localSheetId="38">#REF!</definedName>
    <definedName name="NORM2" localSheetId="25">#REF!</definedName>
    <definedName name="NORM2" localSheetId="39">#REF!</definedName>
    <definedName name="NORM2" localSheetId="46">[92]MONTHLY!$A$422:$Z$491</definedName>
    <definedName name="NORM2" localSheetId="51">#REF!</definedName>
    <definedName name="NORM2" localSheetId="52">#REF!</definedName>
    <definedName name="NORM2" localSheetId="66">[92]MONTHLY!$A$422:$Z$491</definedName>
    <definedName name="NORM2">#REF!</definedName>
    <definedName name="NORM3" localSheetId="11">#REF!</definedName>
    <definedName name="NORM3" localSheetId="23">#REF!</definedName>
    <definedName name="NORM3" localSheetId="24">#REF!</definedName>
    <definedName name="NORM3" localSheetId="26">#REF!</definedName>
    <definedName name="NORM3" localSheetId="10">#REF!</definedName>
    <definedName name="NORM3" localSheetId="38">#REF!</definedName>
    <definedName name="NORM3" localSheetId="25">#REF!</definedName>
    <definedName name="NORM3" localSheetId="39">#REF!</definedName>
    <definedName name="NORM3" localSheetId="46">[92]MONTHLY!$A$334:$Z$380</definedName>
    <definedName name="NORM3" localSheetId="51">#REF!</definedName>
    <definedName name="NORM3" localSheetId="52">#REF!</definedName>
    <definedName name="NORM3" localSheetId="66">[92]MONTHLY!$A$334:$Z$380</definedName>
    <definedName name="NORM3">#REF!</definedName>
    <definedName name="Norway_wt" localSheetId="11">#REF!</definedName>
    <definedName name="Norway_wt" localSheetId="10">#REF!</definedName>
    <definedName name="Norway_wt" localSheetId="38">#REF!</definedName>
    <definedName name="Norway_wt" localSheetId="39">#REF!</definedName>
    <definedName name="Norway_wt" localSheetId="46">'[79]OECD wgt'!$B$28</definedName>
    <definedName name="Norway_wt" localSheetId="51">#REF!</definedName>
    <definedName name="Norway_wt" localSheetId="52">'[79]OECD wgt'!$B$28</definedName>
    <definedName name="Norway_wt" localSheetId="66">'[79]OECD wgt'!$B$28</definedName>
    <definedName name="Norway_wt">#REF!</definedName>
    <definedName name="NOTA_EXPLICATIV" localSheetId="67">#REF!</definedName>
    <definedName name="NOTA_EXPLICATIV" localSheetId="68">#REF!</definedName>
    <definedName name="NOTA_EXPLICATIV" localSheetId="69">#REF!</definedName>
    <definedName name="NOTA_EXPLICATIV" localSheetId="70">#REF!</definedName>
    <definedName name="NOTA_EXPLICATIV" localSheetId="72">#REF!</definedName>
    <definedName name="NOTA_EXPLICATIV" localSheetId="73">#REF!</definedName>
    <definedName name="NOTA_EXPLICATIV" localSheetId="74">#REF!</definedName>
    <definedName name="NOTA_EXPLICATIV" localSheetId="11">#REF!</definedName>
    <definedName name="NOTA_EXPLICATIV" localSheetId="12">#REF!</definedName>
    <definedName name="NOTA_EXPLICATIV" localSheetId="13">#REF!</definedName>
    <definedName name="NOTA_EXPLICATIV" localSheetId="23">#REF!</definedName>
    <definedName name="NOTA_EXPLICATIV" localSheetId="24">#REF!</definedName>
    <definedName name="NOTA_EXPLICATIV" localSheetId="26">#REF!</definedName>
    <definedName name="NOTA_EXPLICATIV" localSheetId="42">#REF!</definedName>
    <definedName name="NOTA_EXPLICATIV" localSheetId="10">#REF!</definedName>
    <definedName name="NOTA_EXPLICATIV" localSheetId="38">#REF!</definedName>
    <definedName name="NOTA_EXPLICATIV" localSheetId="25">#REF!</definedName>
    <definedName name="NOTA_EXPLICATIV" localSheetId="30">#REF!</definedName>
    <definedName name="NOTA_EXPLICATIV" localSheetId="31">#REF!</definedName>
    <definedName name="NOTA_EXPLICATIV" localSheetId="34">#REF!</definedName>
    <definedName name="NOTA_EXPLICATIV" localSheetId="36">#REF!</definedName>
    <definedName name="NOTA_EXPLICATIV" localSheetId="37">#REF!</definedName>
    <definedName name="NOTA_EXPLICATIV" localSheetId="39">#REF!</definedName>
    <definedName name="NOTA_EXPLICATIV" localSheetId="40">#REF!</definedName>
    <definedName name="NOTA_EXPLICATIV" localSheetId="41">#REF!</definedName>
    <definedName name="NOTA_EXPLICATIV" localSheetId="46">#REF!</definedName>
    <definedName name="NOTA_EXPLICATIV" localSheetId="47">#REF!</definedName>
    <definedName name="NOTA_EXPLICATIV" localSheetId="52">#REF!</definedName>
    <definedName name="NOTA_EXPLICATIV" localSheetId="53">#REF!</definedName>
    <definedName name="NOTA_EXPLICATIV" localSheetId="64">#REF!</definedName>
    <definedName name="NOTA_EXPLICATIV" localSheetId="65">#REF!</definedName>
    <definedName name="NOTA_EXPLICATIV" localSheetId="66">#REF!</definedName>
    <definedName name="NOTA_EXPLICATIV">#REF!</definedName>
    <definedName name="Notes" localSheetId="67">[150]UPLOAD!#REF!</definedName>
    <definedName name="Notes" localSheetId="68">[150]UPLOAD!#REF!</definedName>
    <definedName name="Notes" localSheetId="69">[150]UPLOAD!#REF!</definedName>
    <definedName name="Notes" localSheetId="70">[150]UPLOAD!#REF!</definedName>
    <definedName name="Notes" localSheetId="72">[150]UPLOAD!#REF!</definedName>
    <definedName name="Notes" localSheetId="73">[150]UPLOAD!#REF!</definedName>
    <definedName name="Notes" localSheetId="74">[150]UPLOAD!#REF!</definedName>
    <definedName name="Notes" localSheetId="11">#REF!</definedName>
    <definedName name="NOTES" localSheetId="12">#REF!</definedName>
    <definedName name="Notes" localSheetId="13">#REF!</definedName>
    <definedName name="Notes" localSheetId="23">#REF!</definedName>
    <definedName name="Notes" localSheetId="24">#REF!</definedName>
    <definedName name="Notes" localSheetId="26">#REF!</definedName>
    <definedName name="Notes" localSheetId="42">[150]UPLOAD!#REF!</definedName>
    <definedName name="Notes" localSheetId="10">#REF!</definedName>
    <definedName name="Notes" localSheetId="38">#REF!</definedName>
    <definedName name="Notes" localSheetId="25">#REF!</definedName>
    <definedName name="Notes" localSheetId="30">[150]UPLOAD!#REF!</definedName>
    <definedName name="Notes" localSheetId="31">#REF!</definedName>
    <definedName name="Notes" localSheetId="34">#REF!</definedName>
    <definedName name="Notes" localSheetId="39">#REF!</definedName>
    <definedName name="Notes" localSheetId="40">[150]UPLOAD!#REF!</definedName>
    <definedName name="Notes" localSheetId="41">[150]UPLOAD!#REF!</definedName>
    <definedName name="Notes" localSheetId="46">[150]UPLOAD!#REF!</definedName>
    <definedName name="Notes" localSheetId="47">#REF!</definedName>
    <definedName name="Notes" localSheetId="51">#REF!</definedName>
    <definedName name="Notes" localSheetId="52">#REF!</definedName>
    <definedName name="Notes" localSheetId="53">[150]UPLOAD!#REF!</definedName>
    <definedName name="Notes" localSheetId="64">[150]UPLOAD!#REF!</definedName>
    <definedName name="Notes" localSheetId="65">[150]UPLOAD!#REF!</definedName>
    <definedName name="Notes" localSheetId="66">[150]UPLOAD!#REF!</definedName>
    <definedName name="Notes">#REF!</definedName>
    <definedName name="NOTITLES" localSheetId="67">#REF!</definedName>
    <definedName name="NOTITLES" localSheetId="68">#REF!</definedName>
    <definedName name="NOTITLES" localSheetId="69">#REF!</definedName>
    <definedName name="NOTITLES" localSheetId="70">#REF!</definedName>
    <definedName name="NOTITLES" localSheetId="72">#REF!</definedName>
    <definedName name="NOTITLES" localSheetId="73">#REF!</definedName>
    <definedName name="NOTITLES" localSheetId="74">#REF!</definedName>
    <definedName name="NOTITLES" localSheetId="11">#REF!</definedName>
    <definedName name="NOTITLES" localSheetId="12">#REF!</definedName>
    <definedName name="NOTITLES" localSheetId="13">#REF!</definedName>
    <definedName name="NOTITLES" localSheetId="23">#REF!</definedName>
    <definedName name="NOTITLES" localSheetId="24">#REF!</definedName>
    <definedName name="NOTITLES" localSheetId="26">#REF!</definedName>
    <definedName name="NOTITLES" localSheetId="42">#REF!</definedName>
    <definedName name="NOTITLES" localSheetId="10">#REF!</definedName>
    <definedName name="NOTITLES" localSheetId="38">#REF!</definedName>
    <definedName name="NOTITLES" localSheetId="25">#REF!</definedName>
    <definedName name="NOTITLES" localSheetId="30">#REF!</definedName>
    <definedName name="NOTITLES" localSheetId="31">#REF!</definedName>
    <definedName name="NOTITLES" localSheetId="34">#REF!</definedName>
    <definedName name="NOTITLES" localSheetId="36">#REF!</definedName>
    <definedName name="NOTITLES" localSheetId="37">#REF!</definedName>
    <definedName name="NOTITLES" localSheetId="39">#REF!</definedName>
    <definedName name="NOTITLES" localSheetId="40">#REF!</definedName>
    <definedName name="NOTITLES" localSheetId="41">#REF!</definedName>
    <definedName name="NOTITLES" localSheetId="46">#REF!</definedName>
    <definedName name="NOTITLES" localSheetId="47">#REF!</definedName>
    <definedName name="NOTITLES" localSheetId="52">#REF!</definedName>
    <definedName name="NOTITLES" localSheetId="53">#REF!</definedName>
    <definedName name="NOTITLES" localSheetId="64">#REF!</definedName>
    <definedName name="NOTITLES" localSheetId="65">#REF!</definedName>
    <definedName name="NOTITLES" localSheetId="66">#REF!</definedName>
    <definedName name="NOTITLES">#REF!</definedName>
    <definedName name="NOV._89" localSheetId="67">#REF!</definedName>
    <definedName name="NOV._89" localSheetId="68">#REF!</definedName>
    <definedName name="NOV._89" localSheetId="69">#REF!</definedName>
    <definedName name="NOV._89" localSheetId="70">#REF!</definedName>
    <definedName name="NOV._89" localSheetId="72">#REF!</definedName>
    <definedName name="NOV._89" localSheetId="73">#REF!</definedName>
    <definedName name="NOV._89" localSheetId="74">#REF!</definedName>
    <definedName name="NOV._89" localSheetId="11">#REF!</definedName>
    <definedName name="NOV._89" localSheetId="12">#REF!</definedName>
    <definedName name="NOV._89" localSheetId="13">#REF!</definedName>
    <definedName name="NOV._89" localSheetId="10">#REF!</definedName>
    <definedName name="NOV._89" localSheetId="38">#REF!</definedName>
    <definedName name="NOV._89" localSheetId="39">#REF!</definedName>
    <definedName name="NOV._89" localSheetId="40">#REF!</definedName>
    <definedName name="NOV._89" localSheetId="41">#REF!</definedName>
    <definedName name="NOV._89" localSheetId="46">#REF!</definedName>
    <definedName name="NOV._89" localSheetId="52">#REF!</definedName>
    <definedName name="NOV._89" localSheetId="64">#REF!</definedName>
    <definedName name="NOV._89" localSheetId="65">#REF!</definedName>
    <definedName name="NOV._89">#REF!</definedName>
    <definedName name="NSUMMARY" localSheetId="11">#REF!</definedName>
    <definedName name="NSUMMARY" localSheetId="23">#REF!</definedName>
    <definedName name="NSUMMARY" localSheetId="24">#REF!</definedName>
    <definedName name="NSUMMARY" localSheetId="26">#REF!</definedName>
    <definedName name="NSUMMARY" localSheetId="10">#REF!</definedName>
    <definedName name="NSUMMARY" localSheetId="38">#REF!</definedName>
    <definedName name="NSUMMARY" localSheetId="25">#REF!</definedName>
    <definedName name="NSUMMARY" localSheetId="39">#REF!</definedName>
    <definedName name="NSUMMARY" localSheetId="46">[78]nonopec!$D$157:$AD$204</definedName>
    <definedName name="NSUMMARY" localSheetId="51">#REF!</definedName>
    <definedName name="NSUMMARY" localSheetId="52">#REF!</definedName>
    <definedName name="NSUMMARY" localSheetId="66">[78]nonopec!$D$157:$AD$204</definedName>
    <definedName name="NSUMMARY">#REF!</definedName>
    <definedName name="NTDD_R" localSheetId="67">[67]Q1!#REF!</definedName>
    <definedName name="NTDD_R" localSheetId="68">[67]Q1!#REF!</definedName>
    <definedName name="NTDD_R" localSheetId="69">[67]Q1!#REF!</definedName>
    <definedName name="NTDD_R" localSheetId="70">[67]Q1!#REF!</definedName>
    <definedName name="NTDD_R" localSheetId="72">[67]Q1!#REF!</definedName>
    <definedName name="NTDD_R" localSheetId="73">[67]Q1!#REF!</definedName>
    <definedName name="NTDD_R" localSheetId="74">[67]Q1!#REF!</definedName>
    <definedName name="NTDD_R" localSheetId="11">#REF!</definedName>
    <definedName name="NTDD_R" localSheetId="10">#REF!</definedName>
    <definedName name="NTDD_R" localSheetId="38">#REF!</definedName>
    <definedName name="NTDD_R" localSheetId="30">[68]Q1!#REF!</definedName>
    <definedName name="NTDD_R" localSheetId="39">#REF!</definedName>
    <definedName name="NTDD_R" localSheetId="40">[67]Q1!#REF!</definedName>
    <definedName name="NTDD_R" localSheetId="41">[67]Q1!#REF!</definedName>
    <definedName name="NTDD_R" localSheetId="46">[67]Q1!#REF!</definedName>
    <definedName name="NTDD_R" localSheetId="51">#REF!</definedName>
    <definedName name="NTDD_R" localSheetId="52">[67]Q1!#REF!</definedName>
    <definedName name="NTDD_R" localSheetId="53">[67]Q1!#REF!</definedName>
    <definedName name="NTDD_R" localSheetId="65">[67]Q1!#REF!</definedName>
    <definedName name="NTDD_R" localSheetId="66">[67]Q1!#REF!</definedName>
    <definedName name="NTDD_R">#REF!</definedName>
    <definedName name="NTDD_RG" localSheetId="67">[85]!NTDD_RG</definedName>
    <definedName name="NTDD_RG" localSheetId="68">[85]!NTDD_RG</definedName>
    <definedName name="NTDD_RG" localSheetId="69">[85]!NTDD_RG</definedName>
    <definedName name="NTDD_RG" localSheetId="70">[85]!NTDD_RG</definedName>
    <definedName name="NTDD_RG" localSheetId="72">[85]!NTDD_RG</definedName>
    <definedName name="NTDD_RG" localSheetId="73">[85]!NTDD_RG</definedName>
    <definedName name="NTDD_RG" localSheetId="74">[85]!NTDD_RG</definedName>
    <definedName name="NTDD_RG" localSheetId="11">#REF!</definedName>
    <definedName name="NTDD_RG" localSheetId="12">#REF!</definedName>
    <definedName name="NTDD_RG" localSheetId="23">#REF!</definedName>
    <definedName name="NTDD_RG" localSheetId="24">#REF!</definedName>
    <definedName name="NTDD_RG" localSheetId="26">#REF!</definedName>
    <definedName name="NTDD_RG" localSheetId="42">[85]!NTDD_RG</definedName>
    <definedName name="NTDD_RG" localSheetId="7">#REF!</definedName>
    <definedName name="NTDD_RG" localSheetId="10">#REF!</definedName>
    <definedName name="NTDD_RG" localSheetId="38">#REF!</definedName>
    <definedName name="NTDD_RG" localSheetId="25">#REF!</definedName>
    <definedName name="NTDD_RG" localSheetId="37">[85]!NTDD_RG</definedName>
    <definedName name="NTDD_RG" localSheetId="39">#REF!</definedName>
    <definedName name="NTDD_RG" localSheetId="41">[85]!NTDD_RG</definedName>
    <definedName name="NTDD_RG" localSheetId="46">[85]!NTDD_RG</definedName>
    <definedName name="NTDD_RG" localSheetId="47">#REF!</definedName>
    <definedName name="NTDD_RG" localSheetId="48">#REF!</definedName>
    <definedName name="NTDD_RG" localSheetId="51">#REF!</definedName>
    <definedName name="NTDD_RG" localSheetId="52">#REF!</definedName>
    <definedName name="NTDD_RG" localSheetId="53">[85]!NTDD_RG</definedName>
    <definedName name="NTDD_RG" localSheetId="63">[85]!NTDD_RG</definedName>
    <definedName name="NTDD_RG" localSheetId="64">[85]!NTDD_RG</definedName>
    <definedName name="NTDD_RG" localSheetId="66">[85]!NTDD_RG</definedName>
    <definedName name="NTDD_RG">#REF!</definedName>
    <definedName name="NX" localSheetId="12">#REF!</definedName>
    <definedName name="NX">#N/A</definedName>
    <definedName name="NX_R" localSheetId="12">#REF!</definedName>
    <definedName name="NX_R">#N/A</definedName>
    <definedName name="NXG" localSheetId="67">#REF!</definedName>
    <definedName name="NXG" localSheetId="68">#REF!</definedName>
    <definedName name="NXG" localSheetId="69">#REF!</definedName>
    <definedName name="NXG" localSheetId="70">#REF!</definedName>
    <definedName name="NXG" localSheetId="72">#REF!</definedName>
    <definedName name="NXG" localSheetId="73">#REF!</definedName>
    <definedName name="NXG" localSheetId="74">#REF!</definedName>
    <definedName name="NXG" localSheetId="11">#REF!</definedName>
    <definedName name="NXG" localSheetId="12">#REF!</definedName>
    <definedName name="NXG" localSheetId="13">#REF!</definedName>
    <definedName name="NXG" localSheetId="10">#REF!</definedName>
    <definedName name="NXG" localSheetId="38">#REF!</definedName>
    <definedName name="NXG" localSheetId="30">#REF!</definedName>
    <definedName name="NXG" localSheetId="39">#REF!</definedName>
    <definedName name="NXG" localSheetId="40">#REF!</definedName>
    <definedName name="NXG" localSheetId="41">#REF!</definedName>
    <definedName name="NXG" localSheetId="46">#REF!</definedName>
    <definedName name="NXG" localSheetId="52">#REF!</definedName>
    <definedName name="NXG" localSheetId="64">#REF!</definedName>
    <definedName name="NXG" localSheetId="65">#REF!</definedName>
    <definedName name="NXG" localSheetId="66">#REF!</definedName>
    <definedName name="NXG">#REF!</definedName>
    <definedName name="NXG_R" localSheetId="67">#REF!</definedName>
    <definedName name="NXG_R" localSheetId="68">#REF!</definedName>
    <definedName name="NXG_R" localSheetId="69">#REF!</definedName>
    <definedName name="NXG_R" localSheetId="70">#REF!</definedName>
    <definedName name="NXG_R" localSheetId="72">#REF!</definedName>
    <definedName name="NXG_R" localSheetId="73">#REF!</definedName>
    <definedName name="NXG_R" localSheetId="74">#REF!</definedName>
    <definedName name="NXG_R" localSheetId="11">#REF!</definedName>
    <definedName name="NXG_R" localSheetId="12">#REF!</definedName>
    <definedName name="NXG_R" localSheetId="13">#REF!</definedName>
    <definedName name="NXG_R" localSheetId="10">#REF!</definedName>
    <definedName name="NXG_R" localSheetId="38">#REF!</definedName>
    <definedName name="NXG_R" localSheetId="39">#REF!</definedName>
    <definedName name="NXG_R" localSheetId="40">#REF!</definedName>
    <definedName name="NXG_R" localSheetId="41">#REF!</definedName>
    <definedName name="NXG_R" localSheetId="46">#REF!</definedName>
    <definedName name="NXG_R" localSheetId="52">#REF!</definedName>
    <definedName name="NXG_R" localSheetId="64">#REF!</definedName>
    <definedName name="NXG_R" localSheetId="65">#REF!</definedName>
    <definedName name="NXG_R">#REF!</definedName>
    <definedName name="NXG_RG" localSheetId="12">#REF!</definedName>
    <definedName name="NXG_RG">#N/A</definedName>
    <definedName name="NXS" localSheetId="67">[67]Q2!#REF!</definedName>
    <definedName name="NXS" localSheetId="68">[67]Q2!#REF!</definedName>
    <definedName name="NXS" localSheetId="69">[67]Q2!#REF!</definedName>
    <definedName name="NXS" localSheetId="70">[67]Q2!#REF!</definedName>
    <definedName name="NXS" localSheetId="72">[67]Q2!#REF!</definedName>
    <definedName name="NXS" localSheetId="73">[67]Q2!#REF!</definedName>
    <definedName name="NXS" localSheetId="74">[67]Q2!#REF!</definedName>
    <definedName name="NXS" localSheetId="11">#REF!</definedName>
    <definedName name="NXS" localSheetId="12">#REF!</definedName>
    <definedName name="NXS" localSheetId="13">#REF!</definedName>
    <definedName name="NXS" localSheetId="10">#REF!</definedName>
    <definedName name="NXS" localSheetId="38">#REF!</definedName>
    <definedName name="NXS" localSheetId="30">[68]Q2!#REF!</definedName>
    <definedName name="NXS" localSheetId="39">#REF!</definedName>
    <definedName name="NXS" localSheetId="40">[67]Q2!#REF!</definedName>
    <definedName name="NXS" localSheetId="41">[67]Q2!#REF!</definedName>
    <definedName name="NXS" localSheetId="46">[67]Q2!#REF!</definedName>
    <definedName name="NXS" localSheetId="51">#REF!</definedName>
    <definedName name="NXS" localSheetId="52">[67]Q2!#REF!</definedName>
    <definedName name="NXS" localSheetId="53">[67]Q2!#REF!</definedName>
    <definedName name="NXS" localSheetId="65">[67]Q2!#REF!</definedName>
    <definedName name="NXS" localSheetId="66">[67]Q2!#REF!</definedName>
    <definedName name="NXS">#REF!</definedName>
    <definedName name="NXS_R" localSheetId="67">[67]Q1!#REF!</definedName>
    <definedName name="NXS_R" localSheetId="68">[67]Q1!#REF!</definedName>
    <definedName name="NXS_R" localSheetId="69">[67]Q1!#REF!</definedName>
    <definedName name="NXS_R" localSheetId="70">[67]Q1!#REF!</definedName>
    <definedName name="NXS_R" localSheetId="72">[67]Q1!#REF!</definedName>
    <definedName name="NXS_R" localSheetId="73">[67]Q1!#REF!</definedName>
    <definedName name="NXS_R" localSheetId="74">[67]Q1!#REF!</definedName>
    <definedName name="NXS_R" localSheetId="11">#REF!</definedName>
    <definedName name="NXS_R" localSheetId="12">#REF!</definedName>
    <definedName name="NXS_R" localSheetId="13">#REF!</definedName>
    <definedName name="NXS_R" localSheetId="10">#REF!</definedName>
    <definedName name="NXS_R" localSheetId="38">#REF!</definedName>
    <definedName name="NXS_R" localSheetId="30">[68]Q1!#REF!</definedName>
    <definedName name="NXS_R" localSheetId="39">#REF!</definedName>
    <definedName name="NXS_R" localSheetId="40">[67]Q1!#REF!</definedName>
    <definedName name="NXS_R" localSheetId="41">[67]Q1!#REF!</definedName>
    <definedName name="NXS_R" localSheetId="46">[67]Q1!#REF!</definedName>
    <definedName name="NXS_R" localSheetId="51">#REF!</definedName>
    <definedName name="NXS_R" localSheetId="52">[67]Q1!#REF!</definedName>
    <definedName name="NXS_R" localSheetId="53">[67]Q1!#REF!</definedName>
    <definedName name="NXS_R" localSheetId="65">[67]Q1!#REF!</definedName>
    <definedName name="NXS_R" localSheetId="66">[67]Q1!#REF!</definedName>
    <definedName name="NXS_R">#REF!</definedName>
    <definedName name="NYEAR2021" localSheetId="67">[106]Nickel!$B$583:$J$583</definedName>
    <definedName name="NYEAR2021" localSheetId="68">[106]Nickel!$B$583:$J$583</definedName>
    <definedName name="NYEAR2021" localSheetId="69">[106]Nickel!$B$583:$J$583</definedName>
    <definedName name="NYEAR2021" localSheetId="70">[106]Nickel!$B$583:$J$583</definedName>
    <definedName name="NYEAR2021" localSheetId="72">[106]Nickel!$B$583:$J$583</definedName>
    <definedName name="NYEAR2021" localSheetId="73">[106]Nickel!$B$583:$J$583</definedName>
    <definedName name="NYEAR2021" localSheetId="74">[106]Nickel!$B$583:$J$583</definedName>
    <definedName name="NYEAR2021" localSheetId="11">#REF!</definedName>
    <definedName name="NYEAR2021" localSheetId="10">#REF!</definedName>
    <definedName name="NYEAR2021" localSheetId="38">#REF!</definedName>
    <definedName name="NYEAR2021" localSheetId="36">[107]Nickel!$B$583:$J$583</definedName>
    <definedName name="NYEAR2021" localSheetId="39">#REF!</definedName>
    <definedName name="NYEAR2021" localSheetId="40">[106]Nickel!$B$583:$J$583</definedName>
    <definedName name="NYEAR2021" localSheetId="41">[106]Nickel!$B$583:$J$583</definedName>
    <definedName name="NYEAR2021" localSheetId="46">[106]Nickel!$B$583:$J$583</definedName>
    <definedName name="NYEAR2021" localSheetId="51">#REF!</definedName>
    <definedName name="NYEAR2021" localSheetId="52">[106]Nickel!$B$583:$J$583</definedName>
    <definedName name="NYEAR2021" localSheetId="53">[106]Nickel!$B$583:$J$583</definedName>
    <definedName name="NYEAR2021" localSheetId="64">[106]Nickel!$B$583:$J$583</definedName>
    <definedName name="NYEAR2021" localSheetId="65">[106]Nickel!$B$583:$J$583</definedName>
    <definedName name="NYEAR2021" localSheetId="66">[106]Nickel!$B$583:$J$583</definedName>
    <definedName name="NYEAR2021">#REF!</definedName>
    <definedName name="NYEAR2022" localSheetId="67">[106]Nickel!$K$583:$V$583</definedName>
    <definedName name="NYEAR2022" localSheetId="68">[106]Nickel!$K$583:$V$583</definedName>
    <definedName name="NYEAR2022" localSheetId="69">[106]Nickel!$K$583:$V$583</definedName>
    <definedName name="NYEAR2022" localSheetId="70">[106]Nickel!$K$583:$V$583</definedName>
    <definedName name="NYEAR2022" localSheetId="72">[106]Nickel!$K$583:$V$583</definedName>
    <definedName name="NYEAR2022" localSheetId="73">[106]Nickel!$K$583:$V$583</definedName>
    <definedName name="NYEAR2022" localSheetId="74">[106]Nickel!$K$583:$V$583</definedName>
    <definedName name="NYEAR2022" localSheetId="11">#REF!</definedName>
    <definedName name="NYEAR2022" localSheetId="10">#REF!</definedName>
    <definedName name="NYEAR2022" localSheetId="38">#REF!</definedName>
    <definedName name="NYEAR2022" localSheetId="36">[107]Nickel!$K$583:$V$583</definedName>
    <definedName name="NYEAR2022" localSheetId="39">#REF!</definedName>
    <definedName name="NYEAR2022" localSheetId="40">[106]Nickel!$K$583:$V$583</definedName>
    <definedName name="NYEAR2022" localSheetId="41">[106]Nickel!$K$583:$V$583</definedName>
    <definedName name="NYEAR2022" localSheetId="46">[106]Nickel!$K$583:$V$583</definedName>
    <definedName name="NYEAR2022" localSheetId="51">#REF!</definedName>
    <definedName name="NYEAR2022" localSheetId="52">[106]Nickel!$K$583:$V$583</definedName>
    <definedName name="NYEAR2022" localSheetId="53">[106]Nickel!$K$583:$V$583</definedName>
    <definedName name="NYEAR2022" localSheetId="64">[106]Nickel!$K$583:$V$583</definedName>
    <definedName name="NYEAR2022" localSheetId="65">[106]Nickel!$K$583:$V$583</definedName>
    <definedName name="NYEAR2022" localSheetId="66">[106]Nickel!$K$583:$V$583</definedName>
    <definedName name="NYEAR2022">#REF!</definedName>
    <definedName name="NYEAR2023" localSheetId="67">[106]Nickel!$W$583:$AH$583</definedName>
    <definedName name="NYEAR2023" localSheetId="68">[106]Nickel!$W$583:$AH$583</definedName>
    <definedName name="NYEAR2023" localSheetId="69">[106]Nickel!$W$583:$AH$583</definedName>
    <definedName name="NYEAR2023" localSheetId="70">[106]Nickel!$W$583:$AH$583</definedName>
    <definedName name="NYEAR2023" localSheetId="72">[106]Nickel!$W$583:$AH$583</definedName>
    <definedName name="NYEAR2023" localSheetId="73">[106]Nickel!$W$583:$AH$583</definedName>
    <definedName name="NYEAR2023" localSheetId="74">[106]Nickel!$W$583:$AH$583</definedName>
    <definedName name="NYEAR2023" localSheetId="11">#REF!</definedName>
    <definedName name="NYEAR2023" localSheetId="10">#REF!</definedName>
    <definedName name="NYEAR2023" localSheetId="38">#REF!</definedName>
    <definedName name="NYEAR2023" localSheetId="36">[107]Nickel!$W$583:$AH$583</definedName>
    <definedName name="NYEAR2023" localSheetId="39">#REF!</definedName>
    <definedName name="NYEAR2023" localSheetId="40">[106]Nickel!$W$583:$AH$583</definedName>
    <definedName name="NYEAR2023" localSheetId="41">[106]Nickel!$W$583:$AH$583</definedName>
    <definedName name="NYEAR2023" localSheetId="46">[106]Nickel!$W$583:$AH$583</definedName>
    <definedName name="NYEAR2023" localSheetId="51">#REF!</definedName>
    <definedName name="NYEAR2023" localSheetId="52">[106]Nickel!$W$583:$AH$583</definedName>
    <definedName name="NYEAR2023" localSheetId="53">[106]Nickel!$W$583:$AH$583</definedName>
    <definedName name="NYEAR2023" localSheetId="64">[106]Nickel!$W$583:$AH$583</definedName>
    <definedName name="NYEAR2023" localSheetId="65">[106]Nickel!$W$583:$AH$583</definedName>
    <definedName name="NYEAR2023" localSheetId="66">[106]Nickel!$W$583:$AH$583</definedName>
    <definedName name="NYEAR2023">#REF!</definedName>
    <definedName name="NYEAR2024" localSheetId="67">[106]Nickel!$AI$583:$AT$583</definedName>
    <definedName name="NYEAR2024" localSheetId="68">[106]Nickel!$AI$583:$AT$583</definedName>
    <definedName name="NYEAR2024" localSheetId="69">[106]Nickel!$AI$583:$AT$583</definedName>
    <definedName name="NYEAR2024" localSheetId="70">[106]Nickel!$AI$583:$AT$583</definedName>
    <definedName name="NYEAR2024" localSheetId="72">[106]Nickel!$AI$583:$AT$583</definedName>
    <definedName name="NYEAR2024" localSheetId="73">[106]Nickel!$AI$583:$AT$583</definedName>
    <definedName name="NYEAR2024" localSheetId="74">[106]Nickel!$AI$583:$AT$583</definedName>
    <definedName name="NYEAR2024" localSheetId="11">#REF!</definedName>
    <definedName name="NYEAR2024" localSheetId="10">#REF!</definedName>
    <definedName name="NYEAR2024" localSheetId="38">#REF!</definedName>
    <definedName name="NYEAR2024" localSheetId="36">[107]Nickel!$AI$583:$AT$583</definedName>
    <definedName name="NYEAR2024" localSheetId="39">#REF!</definedName>
    <definedName name="NYEAR2024" localSheetId="40">[106]Nickel!$AI$583:$AT$583</definedName>
    <definedName name="NYEAR2024" localSheetId="41">[106]Nickel!$AI$583:$AT$583</definedName>
    <definedName name="NYEAR2024" localSheetId="46">[106]Nickel!$AI$583:$AT$583</definedName>
    <definedName name="NYEAR2024" localSheetId="51">#REF!</definedName>
    <definedName name="NYEAR2024" localSheetId="52">[106]Nickel!$AI$583:$AT$583</definedName>
    <definedName name="NYEAR2024" localSheetId="53">[106]Nickel!$AI$583:$AT$583</definedName>
    <definedName name="NYEAR2024" localSheetId="64">[106]Nickel!$AI$583:$AT$583</definedName>
    <definedName name="NYEAR2024" localSheetId="65">[106]Nickel!$AI$583:$AT$583</definedName>
    <definedName name="NYEAR2024" localSheetId="66">[106]Nickel!$AI$583:$AT$583</definedName>
    <definedName name="NYEAR2024">#REF!</definedName>
    <definedName name="NYEAR2025" localSheetId="67">[106]Nickel!$AU$583:$BF$583</definedName>
    <definedName name="NYEAR2025" localSheetId="68">[106]Nickel!$AU$583:$BF$583</definedName>
    <definedName name="NYEAR2025" localSheetId="69">[106]Nickel!$AU$583:$BF$583</definedName>
    <definedName name="NYEAR2025" localSheetId="70">[106]Nickel!$AU$583:$BF$583</definedName>
    <definedName name="NYEAR2025" localSheetId="72">[106]Nickel!$AU$583:$BF$583</definedName>
    <definedName name="NYEAR2025" localSheetId="73">[106]Nickel!$AU$583:$BF$583</definedName>
    <definedName name="NYEAR2025" localSheetId="74">[106]Nickel!$AU$583:$BF$583</definedName>
    <definedName name="NYEAR2025" localSheetId="11">#REF!</definedName>
    <definedName name="NYEAR2025" localSheetId="10">#REF!</definedName>
    <definedName name="NYEAR2025" localSheetId="38">#REF!</definedName>
    <definedName name="NYEAR2025" localSheetId="36">[107]Nickel!$AU$583:$BF$583</definedName>
    <definedName name="NYEAR2025" localSheetId="39">#REF!</definedName>
    <definedName name="NYEAR2025" localSheetId="40">[106]Nickel!$AU$583:$BF$583</definedName>
    <definedName name="NYEAR2025" localSheetId="41">[106]Nickel!$AU$583:$BF$583</definedName>
    <definedName name="NYEAR2025" localSheetId="46">[106]Nickel!$AU$583:$BF$583</definedName>
    <definedName name="NYEAR2025" localSheetId="51">#REF!</definedName>
    <definedName name="NYEAR2025" localSheetId="52">[106]Nickel!$AU$583:$BF$583</definedName>
    <definedName name="NYEAR2025" localSheetId="53">[106]Nickel!$AU$583:$BF$583</definedName>
    <definedName name="NYEAR2025" localSheetId="64">[106]Nickel!$AU$583:$BF$583</definedName>
    <definedName name="NYEAR2025" localSheetId="65">[106]Nickel!$AU$583:$BF$583</definedName>
    <definedName name="NYEAR2025" localSheetId="66">[106]Nickel!$AU$583:$BF$583</definedName>
    <definedName name="NYEAR2025">#REF!</definedName>
    <definedName name="NZ_wt" localSheetId="11">#REF!</definedName>
    <definedName name="NZ_wt" localSheetId="10">#REF!</definedName>
    <definedName name="NZ_wt" localSheetId="38">#REF!</definedName>
    <definedName name="NZ_wt" localSheetId="39">#REF!</definedName>
    <definedName name="NZ_wt" localSheetId="46">'[79]OECD wgt'!$B$27</definedName>
    <definedName name="NZ_wt" localSheetId="51">#REF!</definedName>
    <definedName name="NZ_wt" localSheetId="52">'[79]OECD wgt'!$B$27</definedName>
    <definedName name="NZ_wt" localSheetId="66">'[79]OECD wgt'!$B$27</definedName>
    <definedName name="NZ_wt">#REF!</definedName>
    <definedName name="O">#N/A</definedName>
    <definedName name="OBRAS_DE_INFRAESTRUCTURA__LEY_N__23966_ART._19" localSheetId="11">#REF!</definedName>
    <definedName name="OBRAS_DE_INFRAESTRUCTURA__LEY_N__23966_ART._19" localSheetId="10">#REF!</definedName>
    <definedName name="OBRAS_DE_INFRAESTRUCTURA__LEY_N__23966_ART._19" localSheetId="38">#REF!</definedName>
    <definedName name="OBRAS_DE_INFRAESTRUCTURA__LEY_N__23966_ART._19" localSheetId="39">#REF!</definedName>
    <definedName name="OBRAS_DE_INFRAESTRUCTURA__LEY_N__23966_ART._19" localSheetId="46">[4]C!$B$23:$N$23</definedName>
    <definedName name="OBRAS_DE_INFRAESTRUCTURA__LEY_N__23966_ART._19" localSheetId="52">[4]C!$B$23:$N$23</definedName>
    <definedName name="OBRAS_DE_INFRAESTRUCTURA__LEY_N__23966_ART._19" localSheetId="66">[4]C!$B$23:$N$23</definedName>
    <definedName name="OBRAS_DE_INFRAESTRUCTURA__LEY_N__23966_ART._19">#REF!</definedName>
    <definedName name="OBRAS_DE_INFRAESTRUCTURA_BASICA_SOCIAL_Y_NECESIDADES_BASICAS_INSATISFECHAS__LEY_N__23621" localSheetId="11">#REF!</definedName>
    <definedName name="OBRAS_DE_INFRAESTRUCTURA_BASICA_SOCIAL_Y_NECESIDADES_BASICAS_INSATISFECHAS__LEY_N__23621" localSheetId="10">#REF!</definedName>
    <definedName name="OBRAS_DE_INFRAESTRUCTURA_BASICA_SOCIAL_Y_NECESIDADES_BASICAS_INSATISFECHAS__LEY_N__23621" localSheetId="38">#REF!</definedName>
    <definedName name="OBRAS_DE_INFRAESTRUCTURA_BASICA_SOCIAL_Y_NECESIDADES_BASICAS_INSATISFECHAS__LEY_N__23621" localSheetId="39">#REF!</definedName>
    <definedName name="OBRAS_DE_INFRAESTRUCTURA_BASICA_SOCIAL_Y_NECESIDADES_BASICAS_INSATISFECHAS__LEY_N__23621" localSheetId="46">[4]C!$B$17:$N$17</definedName>
    <definedName name="OBRAS_DE_INFRAESTRUCTURA_BASICA_SOCIAL_Y_NECESIDADES_BASICAS_INSATISFECHAS__LEY_N__23621" localSheetId="52">[4]C!$B$17:$N$17</definedName>
    <definedName name="OBRAS_DE_INFRAESTRUCTURA_BASICA_SOCIAL_Y_NECESIDADES_BASICAS_INSATISFECHAS__LEY_N__23621" localSheetId="66">[4]C!$B$17:$N$17</definedName>
    <definedName name="OBRAS_DE_INFRAESTRUCTURA_BASICA_SOCIAL_Y_NECESIDADES_BASICAS_INSATISFECHAS__LEY_N__23621">#REF!</definedName>
    <definedName name="OCT._89" localSheetId="67">#REF!</definedName>
    <definedName name="OCT._89" localSheetId="68">#REF!</definedName>
    <definedName name="OCT._89" localSheetId="69">#REF!</definedName>
    <definedName name="OCT._89" localSheetId="70">#REF!</definedName>
    <definedName name="OCT._89" localSheetId="72">#REF!</definedName>
    <definedName name="OCT._89" localSheetId="73">#REF!</definedName>
    <definedName name="OCT._89" localSheetId="74">#REF!</definedName>
    <definedName name="OCT._89" localSheetId="11">#REF!</definedName>
    <definedName name="OCT._89" localSheetId="12">#REF!</definedName>
    <definedName name="OCT._89" localSheetId="13">#REF!</definedName>
    <definedName name="OCT._89" localSheetId="10">#REF!</definedName>
    <definedName name="OCT._89" localSheetId="38">#REF!</definedName>
    <definedName name="OCT._89" localSheetId="30">#REF!</definedName>
    <definedName name="OCT._89" localSheetId="39">#REF!</definedName>
    <definedName name="OCT._89" localSheetId="40">#REF!</definedName>
    <definedName name="OCT._89" localSheetId="41">#REF!</definedName>
    <definedName name="OCT._89" localSheetId="46">#REF!</definedName>
    <definedName name="OCT._89" localSheetId="52">#REF!</definedName>
    <definedName name="OCT._89" localSheetId="64">#REF!</definedName>
    <definedName name="OCT._89" localSheetId="65">#REF!</definedName>
    <definedName name="OCT._89" localSheetId="66">#REF!</definedName>
    <definedName name="OCT._89">#REF!</definedName>
    <definedName name="OCTUBRE">#N/A</definedName>
    <definedName name="OECD" localSheetId="11">#REF!</definedName>
    <definedName name="OECD" localSheetId="23">#REF!</definedName>
    <definedName name="OECD" localSheetId="24">#REF!</definedName>
    <definedName name="OECD" localSheetId="26">#REF!</definedName>
    <definedName name="OECD" localSheetId="10">#REF!</definedName>
    <definedName name="OECD" localSheetId="38">#REF!</definedName>
    <definedName name="OECD" localSheetId="25">#REF!</definedName>
    <definedName name="OECD" localSheetId="39">#REF!</definedName>
    <definedName name="OECD" localSheetId="46">[78]nonopec!$D$1:$AD$28</definedName>
    <definedName name="OECD" localSheetId="51">#REF!</definedName>
    <definedName name="OECD" localSheetId="52">#REF!</definedName>
    <definedName name="OECD" localSheetId="66">[78]nonopec!$D$1:$AD$28</definedName>
    <definedName name="OECD">#REF!</definedName>
    <definedName name="OECD_Table" localSheetId="67">#REF!</definedName>
    <definedName name="OECD_Table" localSheetId="68">#REF!</definedName>
    <definedName name="OECD_Table" localSheetId="69">#REF!</definedName>
    <definedName name="OECD_Table" localSheetId="70">#REF!</definedName>
    <definedName name="OECD_Table" localSheetId="72">#REF!</definedName>
    <definedName name="OECD_Table" localSheetId="73">#REF!</definedName>
    <definedName name="OECD_Table" localSheetId="74">#REF!</definedName>
    <definedName name="OECD_Table" localSheetId="11">#REF!</definedName>
    <definedName name="OECD_Table" localSheetId="12">#REF!</definedName>
    <definedName name="OECD_Table" localSheetId="13">#REF!</definedName>
    <definedName name="OECD_Table" localSheetId="23">#REF!</definedName>
    <definedName name="OECD_Table" localSheetId="24">#REF!</definedName>
    <definedName name="OECD_Table" localSheetId="26">#REF!</definedName>
    <definedName name="OECD_Table" localSheetId="42">#REF!</definedName>
    <definedName name="OECD_Table" localSheetId="10">#REF!</definedName>
    <definedName name="OECD_Table" localSheetId="38">#REF!</definedName>
    <definedName name="OECD_Table" localSheetId="25">#REF!</definedName>
    <definedName name="OECD_Table" localSheetId="30">#REF!</definedName>
    <definedName name="OECD_Table" localSheetId="31">#REF!</definedName>
    <definedName name="OECD_Table" localSheetId="34">#REF!</definedName>
    <definedName name="OECD_Table" localSheetId="36">#REF!</definedName>
    <definedName name="OECD_Table" localSheetId="37">#REF!</definedName>
    <definedName name="OECD_Table" localSheetId="39">#REF!</definedName>
    <definedName name="OECD_Table" localSheetId="40">#REF!</definedName>
    <definedName name="OECD_Table" localSheetId="41">#REF!</definedName>
    <definedName name="OECD_Table" localSheetId="46">#REF!</definedName>
    <definedName name="OECD_Table" localSheetId="47">#REF!</definedName>
    <definedName name="OECD_Table" localSheetId="52">#REF!</definedName>
    <definedName name="OECD_Table" localSheetId="53">#REF!</definedName>
    <definedName name="OECD_Table" localSheetId="64">#REF!</definedName>
    <definedName name="OECD_Table" localSheetId="65">#REF!</definedName>
    <definedName name="OECD_Table" localSheetId="66">#REF!</definedName>
    <definedName name="OECD_Table">#REF!</definedName>
    <definedName name="oipio" localSheetId="67" hidden="1">#REF!</definedName>
    <definedName name="oipio" localSheetId="68" hidden="1">#REF!</definedName>
    <definedName name="oipio" localSheetId="69" hidden="1">#REF!</definedName>
    <definedName name="oipio" localSheetId="70" hidden="1">#REF!</definedName>
    <definedName name="oipio" localSheetId="72" hidden="1">#REF!</definedName>
    <definedName name="oipio" localSheetId="73" hidden="1">#REF!</definedName>
    <definedName name="oipio" localSheetId="74" hidden="1">#REF!</definedName>
    <definedName name="oipio" localSheetId="11" hidden="1">#REF!</definedName>
    <definedName name="oipio" localSheetId="12" hidden="1">#REF!</definedName>
    <definedName name="oipio" localSheetId="13" hidden="1">#REF!</definedName>
    <definedName name="oipio" localSheetId="23" hidden="1">#REF!</definedName>
    <definedName name="oipio" localSheetId="24" hidden="1">#REF!</definedName>
    <definedName name="oipio" localSheetId="26" hidden="1">#REF!</definedName>
    <definedName name="oipio" localSheetId="27" hidden="1">#REF!</definedName>
    <definedName name="oipio" localSheetId="10" hidden="1">#REF!</definedName>
    <definedName name="oipio" localSheetId="38" hidden="1">#REF!</definedName>
    <definedName name="oipio" localSheetId="25" hidden="1">#REF!</definedName>
    <definedName name="oipio" localSheetId="30" hidden="1">#REF!</definedName>
    <definedName name="oipio" localSheetId="31" hidden="1">#REF!</definedName>
    <definedName name="oipio" localSheetId="36" hidden="1">#REF!</definedName>
    <definedName name="oipio" localSheetId="37" hidden="1">#REF!</definedName>
    <definedName name="oipio" localSheetId="39" hidden="1">#REF!</definedName>
    <definedName name="oipio" localSheetId="40" hidden="1">#REF!</definedName>
    <definedName name="oipio" localSheetId="41" hidden="1">#REF!</definedName>
    <definedName name="oipio" localSheetId="46" hidden="1">#REF!</definedName>
    <definedName name="oipio" localSheetId="47" hidden="1">#REF!</definedName>
    <definedName name="oipio" localSheetId="48" hidden="1">#REF!</definedName>
    <definedName name="oipio" localSheetId="49" hidden="1">#REF!</definedName>
    <definedName name="oipio" localSheetId="52" hidden="1">#REF!</definedName>
    <definedName name="oipio" localSheetId="53" hidden="1">#REF!</definedName>
    <definedName name="oipio" localSheetId="64" hidden="1">#REF!</definedName>
    <definedName name="oipio" localSheetId="65" hidden="1">#REF!</definedName>
    <definedName name="oipio" hidden="1">#REF!</definedName>
    <definedName name="oiulfdgdgh" localSheetId="67" hidden="1">'[108]Fax a enviar'!#REF!</definedName>
    <definedName name="oiulfdgdgh" localSheetId="68" hidden="1">'[108]Fax a enviar'!#REF!</definedName>
    <definedName name="oiulfdgdgh" localSheetId="69" hidden="1">'[108]Fax a enviar'!#REF!</definedName>
    <definedName name="oiulfdgdgh" localSheetId="70" hidden="1">'[108]Fax a enviar'!#REF!</definedName>
    <definedName name="oiulfdgdgh" localSheetId="72" hidden="1">'[108]Fax a enviar'!#REF!</definedName>
    <definedName name="oiulfdgdgh" localSheetId="73" hidden="1">'[108]Fax a enviar'!#REF!</definedName>
    <definedName name="oiulfdgdgh" localSheetId="74" hidden="1">'[108]Fax a enviar'!#REF!</definedName>
    <definedName name="oiulfdgdgh" localSheetId="11" hidden="1">#REF!</definedName>
    <definedName name="oiulfdgdgh" localSheetId="12" hidden="1">#REF!</definedName>
    <definedName name="oiulfdgdgh" localSheetId="13" hidden="1">#REF!</definedName>
    <definedName name="oiulfdgdgh" localSheetId="23" hidden="1">#REF!</definedName>
    <definedName name="oiulfdgdgh" localSheetId="24" hidden="1">#REF!</definedName>
    <definedName name="oiulfdgdgh" localSheetId="26" hidden="1">#REF!</definedName>
    <definedName name="oiulfdgdgh" localSheetId="10" hidden="1">#REF!</definedName>
    <definedName name="oiulfdgdgh" localSheetId="38" hidden="1">#REF!</definedName>
    <definedName name="oiulfdgdgh" localSheetId="25" hidden="1">#REF!</definedName>
    <definedName name="oiulfdgdgh" localSheetId="30" hidden="1">'[108]Fax a enviar'!#REF!</definedName>
    <definedName name="oiulfdgdgh" localSheetId="31" hidden="1">#REF!</definedName>
    <definedName name="oiulfdgdgh" localSheetId="36" hidden="1">'[108]Fax a enviar'!#REF!</definedName>
    <definedName name="oiulfdgdgh" localSheetId="37" hidden="1">'[108]Fax a enviar'!#REF!</definedName>
    <definedName name="oiulfdgdgh" localSheetId="39" hidden="1">#REF!</definedName>
    <definedName name="oiulfdgdgh" localSheetId="40" hidden="1">'[108]Fax a enviar'!#REF!</definedName>
    <definedName name="oiulfdgdgh" localSheetId="41" hidden="1">'[108]Fax a enviar'!#REF!</definedName>
    <definedName name="oiulfdgdgh" localSheetId="46" hidden="1">'[108]Fax a enviar'!#REF!</definedName>
    <definedName name="oiulfdgdgh" localSheetId="47" hidden="1">#REF!</definedName>
    <definedName name="oiulfdgdgh" localSheetId="51" hidden="1">#REF!</definedName>
    <definedName name="oiulfdgdgh" localSheetId="52" hidden="1">#REF!</definedName>
    <definedName name="oiulfdgdgh" localSheetId="53" hidden="1">'[108]Fax a enviar'!#REF!</definedName>
    <definedName name="oiulfdgdgh" localSheetId="64" hidden="1">'[108]Fax a enviar'!#REF!</definedName>
    <definedName name="oiulfdgdgh" localSheetId="65" hidden="1">'[108]Fax a enviar'!#REF!</definedName>
    <definedName name="oiulfdgdgh" localSheetId="66" hidden="1">'[108]Fax a enviar'!#REF!</definedName>
    <definedName name="oiulfdgdgh" hidden="1">#REF!</definedName>
    <definedName name="OK" localSheetId="67">#REF!</definedName>
    <definedName name="OK" localSheetId="68">#REF!</definedName>
    <definedName name="OK" localSheetId="69">#REF!</definedName>
    <definedName name="OK" localSheetId="70">#REF!</definedName>
    <definedName name="OK" localSheetId="72">#REF!</definedName>
    <definedName name="OK" localSheetId="73">#REF!</definedName>
    <definedName name="OK" localSheetId="74">#REF!</definedName>
    <definedName name="OK" localSheetId="11">#REF!</definedName>
    <definedName name="OK" localSheetId="12">#REF!</definedName>
    <definedName name="OK" localSheetId="13">#REF!</definedName>
    <definedName name="OK" localSheetId="10">#REF!</definedName>
    <definedName name="OK" localSheetId="38">#REF!</definedName>
    <definedName name="OK" localSheetId="30">#REF!</definedName>
    <definedName name="OK" localSheetId="39">#REF!</definedName>
    <definedName name="OK" localSheetId="40">#REF!</definedName>
    <definedName name="OK" localSheetId="41">#REF!</definedName>
    <definedName name="OK" localSheetId="46">#REF!</definedName>
    <definedName name="OK" localSheetId="52">#REF!</definedName>
    <definedName name="OK" localSheetId="53">#REF!</definedName>
    <definedName name="OK" localSheetId="64">#REF!</definedName>
    <definedName name="OK" localSheetId="65">#REF!</definedName>
    <definedName name="OK" localSheetId="66">#REF!</definedName>
    <definedName name="OK">#REF!</definedName>
    <definedName name="OnShow" localSheetId="67">'[151]SPNF Acuerdo Incl. Int.'!OnShow</definedName>
    <definedName name="OnShow" localSheetId="68">'[151]SPNF Acuerdo Incl. Int.'!OnShow</definedName>
    <definedName name="OnShow" localSheetId="69">'[151]SPNF Acuerdo Incl. Int.'!OnShow</definedName>
    <definedName name="OnShow" localSheetId="70">'[151]SPNF Acuerdo Incl. Int.'!OnShow</definedName>
    <definedName name="OnShow" localSheetId="72">'[151]SPNF Acuerdo Incl. Int.'!OnShow</definedName>
    <definedName name="OnShow" localSheetId="73">'[151]SPNF Acuerdo Incl. Int.'!OnShow</definedName>
    <definedName name="OnShow" localSheetId="74">'[151]SPNF Acuerdo Incl. Int.'!OnShow</definedName>
    <definedName name="OnShow" localSheetId="11">#REF!</definedName>
    <definedName name="OnShow" localSheetId="12">#N/A</definedName>
    <definedName name="OnShow" localSheetId="23">#REF!</definedName>
    <definedName name="OnShow" localSheetId="24">#REF!</definedName>
    <definedName name="OnShow" localSheetId="26">#REF!</definedName>
    <definedName name="OnShow" localSheetId="42">'[151]SPNF Acuerdo Incl. Int.'!OnShow</definedName>
    <definedName name="OnShow" localSheetId="7">#REF!</definedName>
    <definedName name="OnShow" localSheetId="10">#REF!</definedName>
    <definedName name="OnShow" localSheetId="38">#REF!</definedName>
    <definedName name="OnShow" localSheetId="25">#REF!</definedName>
    <definedName name="OnShow" localSheetId="37">'[151]SPNF Acuerdo Incl. Int.'!OnShow</definedName>
    <definedName name="OnShow" localSheetId="39">#REF!</definedName>
    <definedName name="OnShow" localSheetId="41">'[151]SPNF Acuerdo Incl. Int.'!OnShow</definedName>
    <definedName name="OnShow" localSheetId="46">'[151]SPNF Acuerdo Incl. Int.'!OnShow</definedName>
    <definedName name="OnShow" localSheetId="47">#REF!</definedName>
    <definedName name="OnShow" localSheetId="48">#REF!</definedName>
    <definedName name="OnShow" localSheetId="51">#REF!</definedName>
    <definedName name="OnShow" localSheetId="52">#REF!</definedName>
    <definedName name="OnShow" localSheetId="53">'[151]SPNF Acuerdo Incl. Int.'!OnShow</definedName>
    <definedName name="OnShow" localSheetId="63">'[151]SPNF Acuerdo Incl. Int.'!OnShow</definedName>
    <definedName name="OnShow" localSheetId="64">'[151]SPNF Acuerdo Incl. Int.'!OnShow</definedName>
    <definedName name="OnShow" localSheetId="66">'[151]SPNF Acuerdo Incl. Int.'!OnShow</definedName>
    <definedName name="OnShow">#REF!</definedName>
    <definedName name="onshow1">#N/A</definedName>
    <definedName name="onshow2">#N/A</definedName>
    <definedName name="oo" localSheetId="67" hidden="1">{"Riqfin97",#N/A,FALSE,"Tran";"Riqfinpro",#N/A,FALSE,"Tran"}</definedName>
    <definedName name="oo" localSheetId="68" hidden="1">{"Riqfin97",#N/A,FALSE,"Tran";"Riqfinpro",#N/A,FALSE,"Tran"}</definedName>
    <definedName name="oo" localSheetId="69" hidden="1">{"Riqfin97",#N/A,FALSE,"Tran";"Riqfinpro",#N/A,FALSE,"Tran"}</definedName>
    <definedName name="oo" localSheetId="70" hidden="1">{"Riqfin97",#N/A,FALSE,"Tran";"Riqfinpro",#N/A,FALSE,"Tran"}</definedName>
    <definedName name="oo" localSheetId="72" hidden="1">{"Riqfin97",#N/A,FALSE,"Tran";"Riqfinpro",#N/A,FALSE,"Tran"}</definedName>
    <definedName name="oo" localSheetId="73" hidden="1">{"Riqfin97",#N/A,FALSE,"Tran";"Riqfinpro",#N/A,FALSE,"Tran"}</definedName>
    <definedName name="oo" localSheetId="74" hidden="1">{"Riqfin97",#N/A,FALSE,"Tran";"Riqfinpro",#N/A,FALSE,"Tran"}</definedName>
    <definedName name="oo" localSheetId="11" hidden="1">{"Riqfin97",#N/A,FALSE,"Tran";"Riqfinpro",#N/A,FALSE,"Tran"}</definedName>
    <definedName name="oo" localSheetId="12" hidden="1">{"Riqfin97",#N/A,FALSE,"Tran";"Riqfinpro",#N/A,FALSE,"Tran"}</definedName>
    <definedName name="oo" localSheetId="13" hidden="1">{"Riqfin97",#N/A,FALSE,"Tran";"Riqfinpro",#N/A,FALSE,"Tran"}</definedName>
    <definedName name="oo" localSheetId="23" hidden="1">{"Riqfin97",#N/A,FALSE,"Tran";"Riqfinpro",#N/A,FALSE,"Tran"}</definedName>
    <definedName name="oo" localSheetId="24" hidden="1">{"Riqfin97",#N/A,FALSE,"Tran";"Riqfinpro",#N/A,FALSE,"Tran"}</definedName>
    <definedName name="oo" localSheetId="26" hidden="1">{"Riqfin97",#N/A,FALSE,"Tran";"Riqfinpro",#N/A,FALSE,"Tran"}</definedName>
    <definedName name="oo" localSheetId="27" hidden="1">{"Riqfin97",#N/A,FALSE,"Tran";"Riqfinpro",#N/A,FALSE,"Tran"}</definedName>
    <definedName name="oo" localSheetId="42" hidden="1">{"Riqfin97",#N/A,FALSE,"Tran";"Riqfinpro",#N/A,FALSE,"Tran"}</definedName>
    <definedName name="oo" localSheetId="6" hidden="1">{"Riqfin97",#N/A,FALSE,"Tran";"Riqfinpro",#N/A,FALSE,"Tran"}</definedName>
    <definedName name="oo" localSheetId="7" hidden="1">{"Riqfin97",#N/A,FALSE,"Tran";"Riqfinpro",#N/A,FALSE,"Tran"}</definedName>
    <definedName name="oo" localSheetId="10" hidden="1">{"Riqfin97",#N/A,FALSE,"Tran";"Riqfinpro",#N/A,FALSE,"Tran"}</definedName>
    <definedName name="oo" localSheetId="38" hidden="1">{"Riqfin97",#N/A,FALSE,"Tran";"Riqfinpro",#N/A,FALSE,"Tran"}</definedName>
    <definedName name="oo" localSheetId="25" hidden="1">{"Riqfin97",#N/A,FALSE,"Tran";"Riqfinpro",#N/A,FALSE,"Tran"}</definedName>
    <definedName name="oo" localSheetId="28" hidden="1">{"Riqfin97",#N/A,FALSE,"Tran";"Riqfinpro",#N/A,FALSE,"Tran"}</definedName>
    <definedName name="oo" localSheetId="30" hidden="1">{"Riqfin97",#N/A,FALSE,"Tran";"Riqfinpro",#N/A,FALSE,"Tran"}</definedName>
    <definedName name="oo" localSheetId="31" hidden="1">{"Riqfin97",#N/A,FALSE,"Tran";"Riqfinpro",#N/A,FALSE,"Tran"}</definedName>
    <definedName name="oo" localSheetId="32" hidden="1">{"Riqfin97",#N/A,FALSE,"Tran";"Riqfinpro",#N/A,FALSE,"Tran"}</definedName>
    <definedName name="oo" localSheetId="33" hidden="1">{"Riqfin97",#N/A,FALSE,"Tran";"Riqfinpro",#N/A,FALSE,"Tran"}</definedName>
    <definedName name="oo" localSheetId="34" hidden="1">{"Riqfin97",#N/A,FALSE,"Tran";"Riqfinpro",#N/A,FALSE,"Tran"}</definedName>
    <definedName name="oo" localSheetId="35" hidden="1">{"Riqfin97",#N/A,FALSE,"Tran";"Riqfinpro",#N/A,FALSE,"Tran"}</definedName>
    <definedName name="oo" localSheetId="36" hidden="1">{"Riqfin97",#N/A,FALSE,"Tran";"Riqfinpro",#N/A,FALSE,"Tran"}</definedName>
    <definedName name="oo" localSheetId="37" hidden="1">{"Riqfin97",#N/A,FALSE,"Tran";"Riqfinpro",#N/A,FALSE,"Tran"}</definedName>
    <definedName name="oo" localSheetId="39" hidden="1">{"Riqfin97",#N/A,FALSE,"Tran";"Riqfinpro",#N/A,FALSE,"Tran"}</definedName>
    <definedName name="oo" localSheetId="40" hidden="1">{"Riqfin97",#N/A,FALSE,"Tran";"Riqfinpro",#N/A,FALSE,"Tran"}</definedName>
    <definedName name="oo" localSheetId="41" hidden="1">{"Riqfin97",#N/A,FALSE,"Tran";"Riqfinpro",#N/A,FALSE,"Tran"}</definedName>
    <definedName name="oo" localSheetId="46" hidden="1">{"Riqfin97",#N/A,FALSE,"Tran";"Riqfinpro",#N/A,FALSE,"Tran"}</definedName>
    <definedName name="oo" localSheetId="47" hidden="1">{"Riqfin97",#N/A,FALSE,"Tran";"Riqfinpro",#N/A,FALSE,"Tran"}</definedName>
    <definedName name="oo" localSheetId="48" hidden="1">{"Riqfin97",#N/A,FALSE,"Tran";"Riqfinpro",#N/A,FALSE,"Tran"}</definedName>
    <definedName name="oo" localSheetId="49" hidden="1">{"Riqfin97",#N/A,FALSE,"Tran";"Riqfinpro",#N/A,FALSE,"Tran"}</definedName>
    <definedName name="oo" localSheetId="50" hidden="1">{"Riqfin97",#N/A,FALSE,"Tran";"Riqfinpro",#N/A,FALSE,"Tran"}</definedName>
    <definedName name="oo" localSheetId="51" hidden="1">{"Riqfin97",#N/A,FALSE,"Tran";"Riqfinpro",#N/A,FALSE,"Tran"}</definedName>
    <definedName name="oo" localSheetId="52" hidden="1">{"Riqfin97",#N/A,FALSE,"Tran";"Riqfinpro",#N/A,FALSE,"Tran"}</definedName>
    <definedName name="oo" localSheetId="53" hidden="1">{"Riqfin97",#N/A,FALSE,"Tran";"Riqfinpro",#N/A,FALSE,"Tran"}</definedName>
    <definedName name="oo" localSheetId="64" hidden="1">{"Riqfin97",#N/A,FALSE,"Tran";"Riqfinpro",#N/A,FALSE,"Tran"}</definedName>
    <definedName name="oo" localSheetId="65" hidden="1">{"Riqfin97",#N/A,FALSE,"Tran";"Riqfinpro",#N/A,FALSE,"Tran"}</definedName>
    <definedName name="oo" localSheetId="66" hidden="1">{"Riqfin97",#N/A,FALSE,"Tran";"Riqfinpro",#N/A,FALSE,"Tran"}</definedName>
    <definedName name="oo" hidden="1">{"Riqfin97",#N/A,FALSE,"Tran";"Riqfinpro",#N/A,FALSE,"Tran"}</definedName>
    <definedName name="OOA" localSheetId="67">#REF!</definedName>
    <definedName name="OOA" localSheetId="68">#REF!</definedName>
    <definedName name="OOA" localSheetId="69">#REF!</definedName>
    <definedName name="OOA" localSheetId="70">#REF!</definedName>
    <definedName name="OOA" localSheetId="72">#REF!</definedName>
    <definedName name="OOA" localSheetId="73">#REF!</definedName>
    <definedName name="OOA" localSheetId="74">#REF!</definedName>
    <definedName name="OOA" localSheetId="11">#REF!</definedName>
    <definedName name="OOA" localSheetId="10">#REF!</definedName>
    <definedName name="OOA" localSheetId="38">#REF!</definedName>
    <definedName name="OOA" localSheetId="39">#REF!</definedName>
    <definedName name="OOA" localSheetId="40">#REF!</definedName>
    <definedName name="OOA" localSheetId="41">#REF!</definedName>
    <definedName name="OOA" localSheetId="46">#REF!</definedName>
    <definedName name="OOA" localSheetId="52">#REF!</definedName>
    <definedName name="OOA" localSheetId="64">#REF!</definedName>
    <definedName name="OOA" localSheetId="65">#REF!</definedName>
    <definedName name="OOA" localSheetId="66">#REF!</definedName>
    <definedName name="OOA">#REF!</definedName>
    <definedName name="ooo" localSheetId="67" hidden="1">{"Tab1",#N/A,FALSE,"P";"Tab2",#N/A,FALSE,"P"}</definedName>
    <definedName name="ooo" localSheetId="68" hidden="1">{"Tab1",#N/A,FALSE,"P";"Tab2",#N/A,FALSE,"P"}</definedName>
    <definedName name="ooo" localSheetId="69" hidden="1">{"Tab1",#N/A,FALSE,"P";"Tab2",#N/A,FALSE,"P"}</definedName>
    <definedName name="ooo" localSheetId="70" hidden="1">{"Tab1",#N/A,FALSE,"P";"Tab2",#N/A,FALSE,"P"}</definedName>
    <definedName name="ooo" localSheetId="72" hidden="1">{"Tab1",#N/A,FALSE,"P";"Tab2",#N/A,FALSE,"P"}</definedName>
    <definedName name="ooo" localSheetId="73" hidden="1">{"Tab1",#N/A,FALSE,"P";"Tab2",#N/A,FALSE,"P"}</definedName>
    <definedName name="ooo" localSheetId="74" hidden="1">{"Tab1",#N/A,FALSE,"P";"Tab2",#N/A,FALSE,"P"}</definedName>
    <definedName name="ooo" localSheetId="11" hidden="1">{"Tab1",#N/A,FALSE,"P";"Tab2",#N/A,FALSE,"P"}</definedName>
    <definedName name="ooo" localSheetId="12" hidden="1">{"Tab1",#N/A,FALSE,"P";"Tab2",#N/A,FALSE,"P"}</definedName>
    <definedName name="ooo" localSheetId="13" hidden="1">{"Tab1",#N/A,FALSE,"P";"Tab2",#N/A,FALSE,"P"}</definedName>
    <definedName name="ooo" localSheetId="23" hidden="1">{"Tab1",#N/A,FALSE,"P";"Tab2",#N/A,FALSE,"P"}</definedName>
    <definedName name="ooo" localSheetId="24" hidden="1">{"Tab1",#N/A,FALSE,"P";"Tab2",#N/A,FALSE,"P"}</definedName>
    <definedName name="ooo" localSheetId="26" hidden="1">{"Tab1",#N/A,FALSE,"P";"Tab2",#N/A,FALSE,"P"}</definedName>
    <definedName name="ooo" localSheetId="27" hidden="1">{"Tab1",#N/A,FALSE,"P";"Tab2",#N/A,FALSE,"P"}</definedName>
    <definedName name="ooo" localSheetId="42" hidden="1">{"Tab1",#N/A,FALSE,"P";"Tab2",#N/A,FALSE,"P"}</definedName>
    <definedName name="ooo" localSheetId="6" hidden="1">{"Tab1",#N/A,FALSE,"P";"Tab2",#N/A,FALSE,"P"}</definedName>
    <definedName name="ooo" localSheetId="7" hidden="1">{"Tab1",#N/A,FALSE,"P";"Tab2",#N/A,FALSE,"P"}</definedName>
    <definedName name="ooo" localSheetId="10" hidden="1">{"Tab1",#N/A,FALSE,"P";"Tab2",#N/A,FALSE,"P"}</definedName>
    <definedName name="ooo" localSheetId="38" hidden="1">{"Tab1",#N/A,FALSE,"P";"Tab2",#N/A,FALSE,"P"}</definedName>
    <definedName name="ooo" localSheetId="25" hidden="1">{"Tab1",#N/A,FALSE,"P";"Tab2",#N/A,FALSE,"P"}</definedName>
    <definedName name="ooo" localSheetId="28" hidden="1">{"Tab1",#N/A,FALSE,"P";"Tab2",#N/A,FALSE,"P"}</definedName>
    <definedName name="ooo" localSheetId="30" hidden="1">{"Tab1",#N/A,FALSE,"P";"Tab2",#N/A,FALSE,"P"}</definedName>
    <definedName name="ooo" localSheetId="31" hidden="1">{"Tab1",#N/A,FALSE,"P";"Tab2",#N/A,FALSE,"P"}</definedName>
    <definedName name="ooo" localSheetId="32" hidden="1">{"Tab1",#N/A,FALSE,"P";"Tab2",#N/A,FALSE,"P"}</definedName>
    <definedName name="ooo" localSheetId="33" hidden="1">{"Tab1",#N/A,FALSE,"P";"Tab2",#N/A,FALSE,"P"}</definedName>
    <definedName name="ooo" localSheetId="34" hidden="1">{"Tab1",#N/A,FALSE,"P";"Tab2",#N/A,FALSE,"P"}</definedName>
    <definedName name="ooo" localSheetId="35" hidden="1">{"Tab1",#N/A,FALSE,"P";"Tab2",#N/A,FALSE,"P"}</definedName>
    <definedName name="ooo" localSheetId="36" hidden="1">{"Tab1",#N/A,FALSE,"P";"Tab2",#N/A,FALSE,"P"}</definedName>
    <definedName name="ooo" localSheetId="37" hidden="1">{"Tab1",#N/A,FALSE,"P";"Tab2",#N/A,FALSE,"P"}</definedName>
    <definedName name="ooo" localSheetId="39" hidden="1">{"Tab1",#N/A,FALSE,"P";"Tab2",#N/A,FALSE,"P"}</definedName>
    <definedName name="ooo" localSheetId="40" hidden="1">{"Tab1",#N/A,FALSE,"P";"Tab2",#N/A,FALSE,"P"}</definedName>
    <definedName name="ooo" localSheetId="41" hidden="1">{"Tab1",#N/A,FALSE,"P";"Tab2",#N/A,FALSE,"P"}</definedName>
    <definedName name="ooo" localSheetId="46" hidden="1">{"Tab1",#N/A,FALSE,"P";"Tab2",#N/A,FALSE,"P"}</definedName>
    <definedName name="ooo" localSheetId="47" hidden="1">{"Tab1",#N/A,FALSE,"P";"Tab2",#N/A,FALSE,"P"}</definedName>
    <definedName name="ooo" localSheetId="48" hidden="1">{"Tab1",#N/A,FALSE,"P";"Tab2",#N/A,FALSE,"P"}</definedName>
    <definedName name="ooo" localSheetId="49" hidden="1">{"Tab1",#N/A,FALSE,"P";"Tab2",#N/A,FALSE,"P"}</definedName>
    <definedName name="ooo" localSheetId="50" hidden="1">{"Tab1",#N/A,FALSE,"P";"Tab2",#N/A,FALSE,"P"}</definedName>
    <definedName name="ooo" localSheetId="51" hidden="1">{"Tab1",#N/A,FALSE,"P";"Tab2",#N/A,FALSE,"P"}</definedName>
    <definedName name="ooo" localSheetId="52" hidden="1">{"Tab1",#N/A,FALSE,"P";"Tab2",#N/A,FALSE,"P"}</definedName>
    <definedName name="ooo" localSheetId="53" hidden="1">{"Tab1",#N/A,FALSE,"P";"Tab2",#N/A,FALSE,"P"}</definedName>
    <definedName name="ooo" localSheetId="64" hidden="1">{"Tab1",#N/A,FALSE,"P";"Tab2",#N/A,FALSE,"P"}</definedName>
    <definedName name="ooo" localSheetId="65" hidden="1">{"Tab1",#N/A,FALSE,"P";"Tab2",#N/A,FALSE,"P"}</definedName>
    <definedName name="ooo" localSheetId="66" hidden="1">{"Tab1",#N/A,FALSE,"P";"Tab2",#N/A,FALSE,"P"}</definedName>
    <definedName name="ooo" hidden="1">{"Tab1",#N/A,FALSE,"P";"Tab2",#N/A,FALSE,"P"}</definedName>
    <definedName name="OOOKOKOKO" localSheetId="67">#REF!</definedName>
    <definedName name="OOOKOKOKO" localSheetId="68">#REF!</definedName>
    <definedName name="OOOKOKOKO" localSheetId="69">#REF!</definedName>
    <definedName name="OOOKOKOKO" localSheetId="70">#REF!</definedName>
    <definedName name="OOOKOKOKO" localSheetId="72">#REF!</definedName>
    <definedName name="OOOKOKOKO" localSheetId="73">#REF!</definedName>
    <definedName name="OOOKOKOKO" localSheetId="74">#REF!</definedName>
    <definedName name="OOOKOKOKO" localSheetId="11">#REF!</definedName>
    <definedName name="OOOKOKOKO" localSheetId="12">#REF!</definedName>
    <definedName name="OOOKOKOKO" localSheetId="13">#REF!</definedName>
    <definedName name="OOOKOKOKO" localSheetId="23">#REF!</definedName>
    <definedName name="OOOKOKOKO" localSheetId="24">#REF!</definedName>
    <definedName name="OOOKOKOKO" localSheetId="26">#REF!</definedName>
    <definedName name="OOOKOKOKO" localSheetId="27">#REF!</definedName>
    <definedName name="OOOKOKOKO" localSheetId="42">#REF!</definedName>
    <definedName name="OOOKOKOKO" localSheetId="10">#REF!</definedName>
    <definedName name="OOOKOKOKO" localSheetId="38">#REF!</definedName>
    <definedName name="OOOKOKOKO" localSheetId="25">#REF!</definedName>
    <definedName name="OOOKOKOKO" localSheetId="30">#REF!</definedName>
    <definedName name="OOOKOKOKO" localSheetId="31">#REF!</definedName>
    <definedName name="OOOKOKOKO" localSheetId="34">#REF!</definedName>
    <definedName name="OOOKOKOKO" localSheetId="36">#REF!</definedName>
    <definedName name="OOOKOKOKO" localSheetId="37">#REF!</definedName>
    <definedName name="OOOKOKOKO" localSheetId="39">#REF!</definedName>
    <definedName name="OOOKOKOKO" localSheetId="40">#REF!</definedName>
    <definedName name="OOOKOKOKO" localSheetId="41">#REF!</definedName>
    <definedName name="OOOKOKOKO" localSheetId="46">#REF!</definedName>
    <definedName name="OOOKOKOKO" localSheetId="47">#REF!</definedName>
    <definedName name="OOOKOKOKO" localSheetId="48">#REF!</definedName>
    <definedName name="OOOKOKOKO" localSheetId="49">#REF!</definedName>
    <definedName name="OOOKOKOKO" localSheetId="52">#REF!</definedName>
    <definedName name="OOOKOKOKO" localSheetId="53">#REF!</definedName>
    <definedName name="OOOKOKOKO" localSheetId="64">#REF!</definedName>
    <definedName name="OOOKOKOKO" localSheetId="65">#REF!</definedName>
    <definedName name="OOOKOKOKO" localSheetId="66">#REF!</definedName>
    <definedName name="OOOKOKOKO">#REF!</definedName>
    <definedName name="oooo" localSheetId="67" hidden="1">{"Tab1",#N/A,FALSE,"P";"Tab2",#N/A,FALSE,"P"}</definedName>
    <definedName name="oooo" localSheetId="68" hidden="1">{"Tab1",#N/A,FALSE,"P";"Tab2",#N/A,FALSE,"P"}</definedName>
    <definedName name="oooo" localSheetId="69" hidden="1">{"Tab1",#N/A,FALSE,"P";"Tab2",#N/A,FALSE,"P"}</definedName>
    <definedName name="oooo" localSheetId="70" hidden="1">{"Tab1",#N/A,FALSE,"P";"Tab2",#N/A,FALSE,"P"}</definedName>
    <definedName name="oooo" localSheetId="72" hidden="1">{"Tab1",#N/A,FALSE,"P";"Tab2",#N/A,FALSE,"P"}</definedName>
    <definedName name="oooo" localSheetId="73" hidden="1">{"Tab1",#N/A,FALSE,"P";"Tab2",#N/A,FALSE,"P"}</definedName>
    <definedName name="oooo" localSheetId="74" hidden="1">{"Tab1",#N/A,FALSE,"P";"Tab2",#N/A,FALSE,"P"}</definedName>
    <definedName name="oooo" localSheetId="11" hidden="1">{"Tab1",#N/A,FALSE,"P";"Tab2",#N/A,FALSE,"P"}</definedName>
    <definedName name="oooo" localSheetId="12" hidden="1">{"Tab1",#N/A,FALSE,"P";"Tab2",#N/A,FALSE,"P"}</definedName>
    <definedName name="oooo" localSheetId="13" hidden="1">{"Tab1",#N/A,FALSE,"P";"Tab2",#N/A,FALSE,"P"}</definedName>
    <definedName name="oooo" localSheetId="23" hidden="1">{"Tab1",#N/A,FALSE,"P";"Tab2",#N/A,FALSE,"P"}</definedName>
    <definedName name="oooo" localSheetId="24" hidden="1">{"Tab1",#N/A,FALSE,"P";"Tab2",#N/A,FALSE,"P"}</definedName>
    <definedName name="oooo" localSheetId="26" hidden="1">{"Tab1",#N/A,FALSE,"P";"Tab2",#N/A,FALSE,"P"}</definedName>
    <definedName name="oooo" localSheetId="27" hidden="1">{"Tab1",#N/A,FALSE,"P";"Tab2",#N/A,FALSE,"P"}</definedName>
    <definedName name="oooo" localSheetId="42" hidden="1">{"Tab1",#N/A,FALSE,"P";"Tab2",#N/A,FALSE,"P"}</definedName>
    <definedName name="oooo" localSheetId="6" hidden="1">{"Tab1",#N/A,FALSE,"P";"Tab2",#N/A,FALSE,"P"}</definedName>
    <definedName name="oooo" localSheetId="7" hidden="1">{"Tab1",#N/A,FALSE,"P";"Tab2",#N/A,FALSE,"P"}</definedName>
    <definedName name="oooo" localSheetId="10" hidden="1">{"Tab1",#N/A,FALSE,"P";"Tab2",#N/A,FALSE,"P"}</definedName>
    <definedName name="oooo" localSheetId="38" hidden="1">{"Tab1",#N/A,FALSE,"P";"Tab2",#N/A,FALSE,"P"}</definedName>
    <definedName name="oooo" localSheetId="25" hidden="1">{"Tab1",#N/A,FALSE,"P";"Tab2",#N/A,FALSE,"P"}</definedName>
    <definedName name="oooo" localSheetId="28" hidden="1">{"Tab1",#N/A,FALSE,"P";"Tab2",#N/A,FALSE,"P"}</definedName>
    <definedName name="oooo" localSheetId="30" hidden="1">{"Tab1",#N/A,FALSE,"P";"Tab2",#N/A,FALSE,"P"}</definedName>
    <definedName name="oooo" localSheetId="31" hidden="1">{"Tab1",#N/A,FALSE,"P";"Tab2",#N/A,FALSE,"P"}</definedName>
    <definedName name="oooo" localSheetId="32" hidden="1">{"Tab1",#N/A,FALSE,"P";"Tab2",#N/A,FALSE,"P"}</definedName>
    <definedName name="oooo" localSheetId="33" hidden="1">{"Tab1",#N/A,FALSE,"P";"Tab2",#N/A,FALSE,"P"}</definedName>
    <definedName name="oooo" localSheetId="34" hidden="1">{"Tab1",#N/A,FALSE,"P";"Tab2",#N/A,FALSE,"P"}</definedName>
    <definedName name="oooo" localSheetId="35" hidden="1">{"Tab1",#N/A,FALSE,"P";"Tab2",#N/A,FALSE,"P"}</definedName>
    <definedName name="oooo" localSheetId="36" hidden="1">{"Tab1",#N/A,FALSE,"P";"Tab2",#N/A,FALSE,"P"}</definedName>
    <definedName name="oooo" localSheetId="37" hidden="1">{"Tab1",#N/A,FALSE,"P";"Tab2",#N/A,FALSE,"P"}</definedName>
    <definedName name="oooo" localSheetId="39" hidden="1">{"Tab1",#N/A,FALSE,"P";"Tab2",#N/A,FALSE,"P"}</definedName>
    <definedName name="oooo" localSheetId="40" hidden="1">{"Tab1",#N/A,FALSE,"P";"Tab2",#N/A,FALSE,"P"}</definedName>
    <definedName name="oooo" localSheetId="41" hidden="1">{"Tab1",#N/A,FALSE,"P";"Tab2",#N/A,FALSE,"P"}</definedName>
    <definedName name="oooo" localSheetId="46" hidden="1">{"Tab1",#N/A,FALSE,"P";"Tab2",#N/A,FALSE,"P"}</definedName>
    <definedName name="oooo" localSheetId="47" hidden="1">{"Tab1",#N/A,FALSE,"P";"Tab2",#N/A,FALSE,"P"}</definedName>
    <definedName name="oooo" localSheetId="48" hidden="1">{"Tab1",#N/A,FALSE,"P";"Tab2",#N/A,FALSE,"P"}</definedName>
    <definedName name="oooo" localSheetId="49" hidden="1">{"Tab1",#N/A,FALSE,"P";"Tab2",#N/A,FALSE,"P"}</definedName>
    <definedName name="oooo" localSheetId="50" hidden="1">{"Tab1",#N/A,FALSE,"P";"Tab2",#N/A,FALSE,"P"}</definedName>
    <definedName name="oooo" localSheetId="51" hidden="1">{"Tab1",#N/A,FALSE,"P";"Tab2",#N/A,FALSE,"P"}</definedName>
    <definedName name="oooo" localSheetId="52" hidden="1">{"Tab1",#N/A,FALSE,"P";"Tab2",#N/A,FALSE,"P"}</definedName>
    <definedName name="oooo" localSheetId="53" hidden="1">{"Tab1",#N/A,FALSE,"P";"Tab2",#N/A,FALSE,"P"}</definedName>
    <definedName name="oooo" localSheetId="64" hidden="1">{"Tab1",#N/A,FALSE,"P";"Tab2",#N/A,FALSE,"P"}</definedName>
    <definedName name="oooo" localSheetId="65" hidden="1">{"Tab1",#N/A,FALSE,"P";"Tab2",#N/A,FALSE,"P"}</definedName>
    <definedName name="oooo" localSheetId="66" hidden="1">{"Tab1",#N/A,FALSE,"P";"Tab2",#N/A,FALSE,"P"}</definedName>
    <definedName name="oooo" hidden="1">{"Tab1",#N/A,FALSE,"P";"Tab2",#N/A,FALSE,"P"}</definedName>
    <definedName name="ooooooooo" localSheetId="67" hidden="1">#REF!</definedName>
    <definedName name="ooooooooo" localSheetId="68" hidden="1">#REF!</definedName>
    <definedName name="ooooooooo" localSheetId="69" hidden="1">#REF!</definedName>
    <definedName name="ooooooooo" localSheetId="70" hidden="1">#REF!</definedName>
    <definedName name="ooooooooo" localSheetId="72" hidden="1">#REF!</definedName>
    <definedName name="ooooooooo" localSheetId="73" hidden="1">#REF!</definedName>
    <definedName name="ooooooooo" localSheetId="74" hidden="1">#REF!</definedName>
    <definedName name="ooooooooo" localSheetId="11" hidden="1">#REF!</definedName>
    <definedName name="ooooooooo" localSheetId="12" hidden="1">#REF!</definedName>
    <definedName name="ooooooooo" localSheetId="13" hidden="1">#REF!</definedName>
    <definedName name="ooooooooo" localSheetId="23" hidden="1">#REF!</definedName>
    <definedName name="ooooooooo" localSheetId="24" hidden="1">#REF!</definedName>
    <definedName name="ooooooooo" localSheetId="26" hidden="1">#REF!</definedName>
    <definedName name="ooooooooo" localSheetId="27" hidden="1">#REF!</definedName>
    <definedName name="ooooooooo" localSheetId="42" hidden="1">#REF!</definedName>
    <definedName name="ooooooooo" localSheetId="10" hidden="1">#REF!</definedName>
    <definedName name="ooooooooo" localSheetId="38" hidden="1">#REF!</definedName>
    <definedName name="ooooooooo" localSheetId="25" hidden="1">#REF!</definedName>
    <definedName name="ooooooooo" localSheetId="30" hidden="1">#REF!</definedName>
    <definedName name="ooooooooo" localSheetId="31" hidden="1">#REF!</definedName>
    <definedName name="ooooooooo" localSheetId="34" hidden="1">#REF!</definedName>
    <definedName name="ooooooooo" localSheetId="36" hidden="1">#REF!</definedName>
    <definedName name="ooooooooo" localSheetId="37" hidden="1">#REF!</definedName>
    <definedName name="ooooooooo" localSheetId="39" hidden="1">#REF!</definedName>
    <definedName name="ooooooooo" localSheetId="40" hidden="1">#REF!</definedName>
    <definedName name="ooooooooo" localSheetId="41" hidden="1">#REF!</definedName>
    <definedName name="ooooooooo" localSheetId="46" hidden="1">#REF!</definedName>
    <definedName name="ooooooooo" localSheetId="47" hidden="1">#REF!</definedName>
    <definedName name="ooooooooo" localSheetId="48" hidden="1">#REF!</definedName>
    <definedName name="ooooooooo" localSheetId="49" hidden="1">#REF!</definedName>
    <definedName name="ooooooooo" localSheetId="52" hidden="1">#REF!</definedName>
    <definedName name="ooooooooo" localSheetId="53" hidden="1">#REF!</definedName>
    <definedName name="ooooooooo" localSheetId="64" hidden="1">#REF!</definedName>
    <definedName name="ooooooooo" localSheetId="65" hidden="1">#REF!</definedName>
    <definedName name="ooooooooo" localSheetId="66" hidden="1">#REF!</definedName>
    <definedName name="ooooooooo" hidden="1">#REF!</definedName>
    <definedName name="OPEC" localSheetId="11">#REF!</definedName>
    <definedName name="Opec" localSheetId="12">#REF!</definedName>
    <definedName name="OPEC" localSheetId="23">#REF!</definedName>
    <definedName name="OPEC" localSheetId="24">#REF!</definedName>
    <definedName name="OPEC" localSheetId="26">#REF!</definedName>
    <definedName name="OPEC" localSheetId="10">#REF!</definedName>
    <definedName name="OPEC" localSheetId="38">#REF!</definedName>
    <definedName name="OPEC" localSheetId="25">#REF!</definedName>
    <definedName name="OPEC" localSheetId="39">#REF!</definedName>
    <definedName name="OPEC" localSheetId="46">[78]nonopec!$D$204:$AD$251</definedName>
    <definedName name="OPEC" localSheetId="51">#REF!</definedName>
    <definedName name="OPEC" localSheetId="52">#REF!</definedName>
    <definedName name="OPEC" localSheetId="66">[78]nonopec!$D$204:$AD$251</definedName>
    <definedName name="OPEC">#REF!</definedName>
    <definedName name="OPEC1" localSheetId="11">#REF!</definedName>
    <definedName name="OPEC1" localSheetId="23">#REF!</definedName>
    <definedName name="OPEC1" localSheetId="24">#REF!</definedName>
    <definedName name="OPEC1" localSheetId="26">#REF!</definedName>
    <definedName name="OPEC1" localSheetId="10">#REF!</definedName>
    <definedName name="OPEC1" localSheetId="38">#REF!</definedName>
    <definedName name="OPEC1" localSheetId="25">#REF!</definedName>
    <definedName name="OPEC1" localSheetId="39">#REF!</definedName>
    <definedName name="OPEC1" localSheetId="46">[92]MONTHLY!$BP$12:$CA$12</definedName>
    <definedName name="OPEC1" localSheetId="51">#REF!</definedName>
    <definedName name="OPEC1" localSheetId="52">#REF!</definedName>
    <definedName name="OPEC1" localSheetId="66">[92]MONTHLY!$BP$12:$CA$12</definedName>
    <definedName name="OPEC1">#REF!</definedName>
    <definedName name="OPEC2" localSheetId="11">#REF!</definedName>
    <definedName name="OPEC2" localSheetId="23">#REF!</definedName>
    <definedName name="OPEC2" localSheetId="24">#REF!</definedName>
    <definedName name="OPEC2" localSheetId="26">#REF!</definedName>
    <definedName name="OPEC2" localSheetId="10">#REF!</definedName>
    <definedName name="OPEC2" localSheetId="38">#REF!</definedName>
    <definedName name="OPEC2" localSheetId="25">#REF!</definedName>
    <definedName name="OPEC2" localSheetId="39">#REF!</definedName>
    <definedName name="OPEC2" localSheetId="46">[92]MONTHLY!$CB$12:$CM$12</definedName>
    <definedName name="OPEC2" localSheetId="51">#REF!</definedName>
    <definedName name="OPEC2" localSheetId="52">#REF!</definedName>
    <definedName name="OPEC2" localSheetId="66">[92]MONTHLY!$CB$12:$CM$12</definedName>
    <definedName name="OPEC2">#REF!</definedName>
    <definedName name="OPOPOPOPO" localSheetId="67">#REF!</definedName>
    <definedName name="OPOPOPOPO" localSheetId="68">#REF!</definedName>
    <definedName name="OPOPOPOPO" localSheetId="69">#REF!</definedName>
    <definedName name="OPOPOPOPO" localSheetId="70">#REF!</definedName>
    <definedName name="OPOPOPOPO" localSheetId="72">#REF!</definedName>
    <definedName name="OPOPOPOPO" localSheetId="73">#REF!</definedName>
    <definedName name="OPOPOPOPO" localSheetId="74">#REF!</definedName>
    <definedName name="OPOPOPOPO" localSheetId="11">#REF!</definedName>
    <definedName name="OPOPOPOPO" localSheetId="12">#REF!</definedName>
    <definedName name="OPOPOPOPO" localSheetId="13">#REF!</definedName>
    <definedName name="OPOPOPOPO" localSheetId="23">#REF!</definedName>
    <definedName name="OPOPOPOPO" localSheetId="24">#REF!</definedName>
    <definedName name="OPOPOPOPO" localSheetId="26">#REF!</definedName>
    <definedName name="OPOPOPOPO" localSheetId="27">#REF!</definedName>
    <definedName name="OPOPOPOPO" localSheetId="42">#REF!</definedName>
    <definedName name="OPOPOPOPO" localSheetId="10">#REF!</definedName>
    <definedName name="OPOPOPOPO" localSheetId="38">#REF!</definedName>
    <definedName name="OPOPOPOPO" localSheetId="25">#REF!</definedName>
    <definedName name="OPOPOPOPO" localSheetId="30">#REF!</definedName>
    <definedName name="OPOPOPOPO" localSheetId="31">#REF!</definedName>
    <definedName name="OPOPOPOPO" localSheetId="34">#REF!</definedName>
    <definedName name="OPOPOPOPO" localSheetId="36">#REF!</definedName>
    <definedName name="OPOPOPOPO" localSheetId="37">#REF!</definedName>
    <definedName name="OPOPOPOPO" localSheetId="39">#REF!</definedName>
    <definedName name="OPOPOPOPO" localSheetId="40">#REF!</definedName>
    <definedName name="OPOPOPOPO" localSheetId="41">#REF!</definedName>
    <definedName name="OPOPOPOPO" localSheetId="46">#REF!</definedName>
    <definedName name="OPOPOPOPO" localSheetId="47">#REF!</definedName>
    <definedName name="OPOPOPOPO" localSheetId="48">#REF!</definedName>
    <definedName name="OPOPOPOPO" localSheetId="49">#REF!</definedName>
    <definedName name="OPOPOPOPO" localSheetId="52">#REF!</definedName>
    <definedName name="OPOPOPOPO" localSheetId="53">#REF!</definedName>
    <definedName name="OPOPOPOPO" localSheetId="64">#REF!</definedName>
    <definedName name="OPOPOPOPO" localSheetId="65">#REF!</definedName>
    <definedName name="OPOPOPOPO" localSheetId="66">#REF!</definedName>
    <definedName name="OPOPOPOPO">#REF!</definedName>
    <definedName name="opu" localSheetId="67" hidden="1">{"Riqfin97",#N/A,FALSE,"Tran";"Riqfinpro",#N/A,FALSE,"Tran"}</definedName>
    <definedName name="opu" localSheetId="68" hidden="1">{"Riqfin97",#N/A,FALSE,"Tran";"Riqfinpro",#N/A,FALSE,"Tran"}</definedName>
    <definedName name="opu" localSheetId="69" hidden="1">{"Riqfin97",#N/A,FALSE,"Tran";"Riqfinpro",#N/A,FALSE,"Tran"}</definedName>
    <definedName name="opu" localSheetId="70" hidden="1">{"Riqfin97",#N/A,FALSE,"Tran";"Riqfinpro",#N/A,FALSE,"Tran"}</definedName>
    <definedName name="opu" localSheetId="72" hidden="1">{"Riqfin97",#N/A,FALSE,"Tran";"Riqfinpro",#N/A,FALSE,"Tran"}</definedName>
    <definedName name="opu" localSheetId="73" hidden="1">{"Riqfin97",#N/A,FALSE,"Tran";"Riqfinpro",#N/A,FALSE,"Tran"}</definedName>
    <definedName name="opu" localSheetId="74" hidden="1">{"Riqfin97",#N/A,FALSE,"Tran";"Riqfinpro",#N/A,FALSE,"Tran"}</definedName>
    <definedName name="opu" localSheetId="11" hidden="1">{"Riqfin97",#N/A,FALSE,"Tran";"Riqfinpro",#N/A,FALSE,"Tran"}</definedName>
    <definedName name="opu" localSheetId="12" hidden="1">{"Riqfin97",#N/A,FALSE,"Tran";"Riqfinpro",#N/A,FALSE,"Tran"}</definedName>
    <definedName name="opu" localSheetId="13" hidden="1">{"Riqfin97",#N/A,FALSE,"Tran";"Riqfinpro",#N/A,FALSE,"Tran"}</definedName>
    <definedName name="opu" localSheetId="23" hidden="1">{"Riqfin97",#N/A,FALSE,"Tran";"Riqfinpro",#N/A,FALSE,"Tran"}</definedName>
    <definedName name="opu" localSheetId="24" hidden="1">{"Riqfin97",#N/A,FALSE,"Tran";"Riqfinpro",#N/A,FALSE,"Tran"}</definedName>
    <definedName name="opu" localSheetId="26" hidden="1">{"Riqfin97",#N/A,FALSE,"Tran";"Riqfinpro",#N/A,FALSE,"Tran"}</definedName>
    <definedName name="opu" localSheetId="27" hidden="1">{"Riqfin97",#N/A,FALSE,"Tran";"Riqfinpro",#N/A,FALSE,"Tran"}</definedName>
    <definedName name="opu" localSheetId="42" hidden="1">{"Riqfin97",#N/A,FALSE,"Tran";"Riqfinpro",#N/A,FALSE,"Tran"}</definedName>
    <definedName name="opu" localSheetId="6" hidden="1">{"Riqfin97",#N/A,FALSE,"Tran";"Riqfinpro",#N/A,FALSE,"Tran"}</definedName>
    <definedName name="opu" localSheetId="7" hidden="1">{"Riqfin97",#N/A,FALSE,"Tran";"Riqfinpro",#N/A,FALSE,"Tran"}</definedName>
    <definedName name="opu" localSheetId="10" hidden="1">{"Riqfin97",#N/A,FALSE,"Tran";"Riqfinpro",#N/A,FALSE,"Tran"}</definedName>
    <definedName name="opu" localSheetId="38" hidden="1">{"Riqfin97",#N/A,FALSE,"Tran";"Riqfinpro",#N/A,FALSE,"Tran"}</definedName>
    <definedName name="opu" localSheetId="25" hidden="1">{"Riqfin97",#N/A,FALSE,"Tran";"Riqfinpro",#N/A,FALSE,"Tran"}</definedName>
    <definedName name="opu" localSheetId="28" hidden="1">{"Riqfin97",#N/A,FALSE,"Tran";"Riqfinpro",#N/A,FALSE,"Tran"}</definedName>
    <definedName name="opu" localSheetId="30" hidden="1">{"Riqfin97",#N/A,FALSE,"Tran";"Riqfinpro",#N/A,FALSE,"Tran"}</definedName>
    <definedName name="opu" localSheetId="31" hidden="1">{"Riqfin97",#N/A,FALSE,"Tran";"Riqfinpro",#N/A,FALSE,"Tran"}</definedName>
    <definedName name="opu" localSheetId="32" hidden="1">{"Riqfin97",#N/A,FALSE,"Tran";"Riqfinpro",#N/A,FALSE,"Tran"}</definedName>
    <definedName name="opu" localSheetId="33" hidden="1">{"Riqfin97",#N/A,FALSE,"Tran";"Riqfinpro",#N/A,FALSE,"Tran"}</definedName>
    <definedName name="opu" localSheetId="34" hidden="1">{"Riqfin97",#N/A,FALSE,"Tran";"Riqfinpro",#N/A,FALSE,"Tran"}</definedName>
    <definedName name="opu" localSheetId="35" hidden="1">{"Riqfin97",#N/A,FALSE,"Tran";"Riqfinpro",#N/A,FALSE,"Tran"}</definedName>
    <definedName name="opu" localSheetId="36" hidden="1">{"Riqfin97",#N/A,FALSE,"Tran";"Riqfinpro",#N/A,FALSE,"Tran"}</definedName>
    <definedName name="opu" localSheetId="37" hidden="1">{"Riqfin97",#N/A,FALSE,"Tran";"Riqfinpro",#N/A,FALSE,"Tran"}</definedName>
    <definedName name="opu" localSheetId="39" hidden="1">{"Riqfin97",#N/A,FALSE,"Tran";"Riqfinpro",#N/A,FALSE,"Tran"}</definedName>
    <definedName name="opu" localSheetId="40" hidden="1">{"Riqfin97",#N/A,FALSE,"Tran";"Riqfinpro",#N/A,FALSE,"Tran"}</definedName>
    <definedName name="opu" localSheetId="41" hidden="1">{"Riqfin97",#N/A,FALSE,"Tran";"Riqfinpro",#N/A,FALSE,"Tran"}</definedName>
    <definedName name="opu" localSheetId="46" hidden="1">{"Riqfin97",#N/A,FALSE,"Tran";"Riqfinpro",#N/A,FALSE,"Tran"}</definedName>
    <definedName name="opu" localSheetId="47" hidden="1">{"Riqfin97",#N/A,FALSE,"Tran";"Riqfinpro",#N/A,FALSE,"Tran"}</definedName>
    <definedName name="opu" localSheetId="48" hidden="1">{"Riqfin97",#N/A,FALSE,"Tran";"Riqfinpro",#N/A,FALSE,"Tran"}</definedName>
    <definedName name="opu" localSheetId="49" hidden="1">{"Riqfin97",#N/A,FALSE,"Tran";"Riqfinpro",#N/A,FALSE,"Tran"}</definedName>
    <definedName name="opu" localSheetId="50" hidden="1">{"Riqfin97",#N/A,FALSE,"Tran";"Riqfinpro",#N/A,FALSE,"Tran"}</definedName>
    <definedName name="opu" localSheetId="51" hidden="1">{"Riqfin97",#N/A,FALSE,"Tran";"Riqfinpro",#N/A,FALSE,"Tran"}</definedName>
    <definedName name="opu" localSheetId="52" hidden="1">{"Riqfin97",#N/A,FALSE,"Tran";"Riqfinpro",#N/A,FALSE,"Tran"}</definedName>
    <definedName name="opu" localSheetId="53" hidden="1">{"Riqfin97",#N/A,FALSE,"Tran";"Riqfinpro",#N/A,FALSE,"Tran"}</definedName>
    <definedName name="opu" localSheetId="64" hidden="1">{"Riqfin97",#N/A,FALSE,"Tran";"Riqfinpro",#N/A,FALSE,"Tran"}</definedName>
    <definedName name="opu" localSheetId="65" hidden="1">{"Riqfin97",#N/A,FALSE,"Tran";"Riqfinpro",#N/A,FALSE,"Tran"}</definedName>
    <definedName name="opu" localSheetId="66" hidden="1">{"Riqfin97",#N/A,FALSE,"Tran";"Riqfinpro",#N/A,FALSE,"Tran"}</definedName>
    <definedName name="opu" hidden="1">{"Riqfin97",#N/A,FALSE,"Tran";"Riqfinpro",#N/A,FALSE,"Tran"}</definedName>
    <definedName name="ORGANISMOS_DE_VIALIDAD__LEY_N__23966_ART._19" localSheetId="11">#REF!</definedName>
    <definedName name="ORGANISMOS_DE_VIALIDAD__LEY_N__23966_ART._19" localSheetId="10">#REF!</definedName>
    <definedName name="ORGANISMOS_DE_VIALIDAD__LEY_N__23966_ART._19" localSheetId="38">#REF!</definedName>
    <definedName name="ORGANISMOS_DE_VIALIDAD__LEY_N__23966_ART._19" localSheetId="39">#REF!</definedName>
    <definedName name="ORGANISMOS_DE_VIALIDAD__LEY_N__23966_ART._19" localSheetId="46">[4]C!$B$24:$N$24</definedName>
    <definedName name="ORGANISMOS_DE_VIALIDAD__LEY_N__23966_ART._19" localSheetId="52">[4]C!$B$24:$N$24</definedName>
    <definedName name="ORGANISMOS_DE_VIALIDAD__LEY_N__23966_ART._19" localSheetId="66">[4]C!$B$24:$N$24</definedName>
    <definedName name="ORGANISMOS_DE_VIALIDAD__LEY_N__23966_ART._19">#REF!</definedName>
    <definedName name="Otr_Inst_Banc_40G" localSheetId="67">#REF!</definedName>
    <definedName name="Otr_Inst_Banc_40G" localSheetId="68">#REF!</definedName>
    <definedName name="Otr_Inst_Banc_40G" localSheetId="69">#REF!</definedName>
    <definedName name="Otr_Inst_Banc_40G" localSheetId="70">#REF!</definedName>
    <definedName name="Otr_Inst_Banc_40G" localSheetId="72">#REF!</definedName>
    <definedName name="Otr_Inst_Banc_40G" localSheetId="73">#REF!</definedName>
    <definedName name="Otr_Inst_Banc_40G" localSheetId="74">#REF!</definedName>
    <definedName name="Otr_Inst_Banc_40G" localSheetId="11">#REF!</definedName>
    <definedName name="Otr_Inst_Banc_40G" localSheetId="12">#REF!</definedName>
    <definedName name="Otr_Inst_Banc_40G" localSheetId="13">#REF!</definedName>
    <definedName name="Otr_Inst_Banc_40G" localSheetId="23">#REF!</definedName>
    <definedName name="Otr_Inst_Banc_40G" localSheetId="24">#REF!</definedName>
    <definedName name="Otr_Inst_Banc_40G" localSheetId="26">#REF!</definedName>
    <definedName name="Otr_Inst_Banc_40G" localSheetId="10">#REF!</definedName>
    <definedName name="Otr_Inst_Banc_40G" localSheetId="38">#REF!</definedName>
    <definedName name="Otr_Inst_Banc_40G" localSheetId="25">#REF!</definedName>
    <definedName name="Otr_Inst_Banc_40G" localSheetId="30">#REF!</definedName>
    <definedName name="Otr_Inst_Banc_40G" localSheetId="31">#REF!</definedName>
    <definedName name="Otr_Inst_Banc_40G" localSheetId="39">#REF!</definedName>
    <definedName name="Otr_Inst_Banc_40G" localSheetId="40">#REF!</definedName>
    <definedName name="Otr_Inst_Banc_40G" localSheetId="41">#REF!</definedName>
    <definedName name="Otr_Inst_Banc_40G" localSheetId="46">#REF!</definedName>
    <definedName name="Otr_Inst_Banc_40G" localSheetId="47">#REF!</definedName>
    <definedName name="Otr_Inst_Banc_40G" localSheetId="52">#REF!</definedName>
    <definedName name="Otr_Inst_Banc_40G" localSheetId="64">#REF!</definedName>
    <definedName name="Otr_Inst_Banc_40G" localSheetId="65">#REF!</definedName>
    <definedName name="Otr_Inst_Banc_40G" localSheetId="66">#REF!</definedName>
    <definedName name="Otr_Inst_Banc_40G">#REF!</definedName>
    <definedName name="otra" localSheetId="67" hidden="1">#REF!</definedName>
    <definedName name="otra" localSheetId="68" hidden="1">#REF!</definedName>
    <definedName name="otra" localSheetId="69" hidden="1">#REF!</definedName>
    <definedName name="otra" localSheetId="70" hidden="1">#REF!</definedName>
    <definedName name="otra" localSheetId="72" hidden="1">#REF!</definedName>
    <definedName name="otra" localSheetId="73" hidden="1">#REF!</definedName>
    <definedName name="otra" localSheetId="74" hidden="1">#REF!</definedName>
    <definedName name="otra" localSheetId="11" hidden="1">#REF!</definedName>
    <definedName name="otra" localSheetId="12" hidden="1">#REF!</definedName>
    <definedName name="otra" localSheetId="13" hidden="1">#REF!</definedName>
    <definedName name="otra" localSheetId="23" hidden="1">#REF!</definedName>
    <definedName name="otra" localSheetId="24" hidden="1">#REF!</definedName>
    <definedName name="otra" localSheetId="26" hidden="1">#REF!</definedName>
    <definedName name="otra" localSheetId="27" hidden="1">#REF!</definedName>
    <definedName name="otra" localSheetId="10" hidden="1">#REF!</definedName>
    <definedName name="otra" localSheetId="38" hidden="1">#REF!</definedName>
    <definedName name="otra" localSheetId="25" hidden="1">#REF!</definedName>
    <definedName name="otra" localSheetId="30" hidden="1">#REF!</definedName>
    <definedName name="otra" localSheetId="31" hidden="1">#REF!</definedName>
    <definedName name="otra" localSheetId="36" hidden="1">#REF!</definedName>
    <definedName name="otra" localSheetId="37" hidden="1">#REF!</definedName>
    <definedName name="otra" localSheetId="39" hidden="1">#REF!</definedName>
    <definedName name="otra" localSheetId="40" hidden="1">#REF!</definedName>
    <definedName name="otra" localSheetId="41" hidden="1">#REF!</definedName>
    <definedName name="otra" localSheetId="46" hidden="1">#REF!</definedName>
    <definedName name="otra" localSheetId="47" hidden="1">#REF!</definedName>
    <definedName name="otra" localSheetId="48" hidden="1">#REF!</definedName>
    <definedName name="otra" localSheetId="49" hidden="1">#REF!</definedName>
    <definedName name="otra" localSheetId="52" hidden="1">#REF!</definedName>
    <definedName name="otra" localSheetId="53" hidden="1">#REF!</definedName>
    <definedName name="otra" localSheetId="64" hidden="1">#REF!</definedName>
    <definedName name="otra" localSheetId="65" hidden="1">#REF!</definedName>
    <definedName name="otra" hidden="1">#REF!</definedName>
    <definedName name="Otras_Residuales" localSheetId="67">#REF!</definedName>
    <definedName name="Otras_Residuales" localSheetId="68">#REF!</definedName>
    <definedName name="Otras_Residuales" localSheetId="69">#REF!</definedName>
    <definedName name="Otras_Residuales" localSheetId="70">#REF!</definedName>
    <definedName name="Otras_Residuales" localSheetId="72">#REF!</definedName>
    <definedName name="Otras_Residuales" localSheetId="73">#REF!</definedName>
    <definedName name="Otras_Residuales" localSheetId="74">#REF!</definedName>
    <definedName name="Otras_Residuales" localSheetId="11">#REF!</definedName>
    <definedName name="Otras_Residuales" localSheetId="12">#REF!</definedName>
    <definedName name="Otras_Residuales" localSheetId="13">#REF!</definedName>
    <definedName name="Otras_Residuales" localSheetId="10">#REF!</definedName>
    <definedName name="Otras_Residuales" localSheetId="38">#REF!</definedName>
    <definedName name="Otras_Residuales" localSheetId="39">#REF!</definedName>
    <definedName name="Otras_Residuales" localSheetId="40">#REF!</definedName>
    <definedName name="Otras_Residuales" localSheetId="41">#REF!</definedName>
    <definedName name="Otras_Residuales" localSheetId="46">#REF!</definedName>
    <definedName name="Otras_Residuales" localSheetId="52">#REF!</definedName>
    <definedName name="Otras_Residuales" localSheetId="64">#REF!</definedName>
    <definedName name="Otras_Residuales" localSheetId="65">#REF!</definedName>
    <definedName name="Otras_Residuales">#REF!</definedName>
    <definedName name="otras1" localSheetId="67">#REF!</definedName>
    <definedName name="otras1" localSheetId="68">#REF!</definedName>
    <definedName name="otras1" localSheetId="69">#REF!</definedName>
    <definedName name="otras1" localSheetId="70">#REF!</definedName>
    <definedName name="otras1" localSheetId="72">#REF!</definedName>
    <definedName name="otras1" localSheetId="73">#REF!</definedName>
    <definedName name="otras1" localSheetId="74">#REF!</definedName>
    <definedName name="otras1" localSheetId="11">#REF!</definedName>
    <definedName name="otras1" localSheetId="10">#REF!</definedName>
    <definedName name="otras1" localSheetId="38">#REF!</definedName>
    <definedName name="otras1" localSheetId="39">#REF!</definedName>
    <definedName name="otras1" localSheetId="40">#REF!</definedName>
    <definedName name="otras1" localSheetId="41">#REF!</definedName>
    <definedName name="otras1" localSheetId="46">#REF!</definedName>
    <definedName name="otras1" localSheetId="52">#REF!</definedName>
    <definedName name="otras1" localSheetId="64">#REF!</definedName>
    <definedName name="otras1" localSheetId="65">#REF!</definedName>
    <definedName name="otras1">#REF!</definedName>
    <definedName name="OTRAS96" localSheetId="67">#REF!</definedName>
    <definedName name="OTRAS96" localSheetId="68">#REF!</definedName>
    <definedName name="OTRAS96" localSheetId="69">#REF!</definedName>
    <definedName name="OTRAS96" localSheetId="70">#REF!</definedName>
    <definedName name="OTRAS96" localSheetId="72">#REF!</definedName>
    <definedName name="OTRAS96" localSheetId="73">#REF!</definedName>
    <definedName name="OTRAS96" localSheetId="74">#REF!</definedName>
    <definedName name="OTRAS96" localSheetId="11">#REF!</definedName>
    <definedName name="OTRAS96" localSheetId="10">#REF!</definedName>
    <definedName name="OTRAS96" localSheetId="38">#REF!</definedName>
    <definedName name="OTRAS96" localSheetId="39">#REF!</definedName>
    <definedName name="OTRAS96" localSheetId="40">#REF!</definedName>
    <definedName name="OTRAS96" localSheetId="41">#REF!</definedName>
    <definedName name="OTRAS96" localSheetId="46">#REF!</definedName>
    <definedName name="OTRAS96" localSheetId="52">#REF!</definedName>
    <definedName name="OTRAS96" localSheetId="64">#REF!</definedName>
    <definedName name="OTRAS96" localSheetId="65">#REF!</definedName>
    <definedName name="OTRAS96">#REF!</definedName>
    <definedName name="otro" localSheetId="67" hidden="1">{FALSE,FALSE,-1.25,-15.5,484.5,276.75,FALSE,FALSE,TRUE,TRUE,0,12,#N/A,46,#N/A,2.93460490463215,15.35,1,FALSE,FALSE,3,TRUE,1,FALSE,100,"Swvu.PLA1.","ACwvu.PLA1.",#N/A,FALSE,FALSE,0,0,0,0,2,"","",TRUE,TRUE,FALSE,FALSE,1,60,#N/A,#N/A,FALSE,FALSE,FALSE,FALSE,FALSE,FALSE,FALSE,9,65532,65532,FALSE,FALSE,TRUE,TRUE,TRUE}</definedName>
    <definedName name="otro" localSheetId="68" hidden="1">{FALSE,FALSE,-1.25,-15.5,484.5,276.75,FALSE,FALSE,TRUE,TRUE,0,12,#N/A,46,#N/A,2.93460490463215,15.35,1,FALSE,FALSE,3,TRUE,1,FALSE,100,"Swvu.PLA1.","ACwvu.PLA1.",#N/A,FALSE,FALSE,0,0,0,0,2,"","",TRUE,TRUE,FALSE,FALSE,1,60,#N/A,#N/A,FALSE,FALSE,FALSE,FALSE,FALSE,FALSE,FALSE,9,65532,65532,FALSE,FALSE,TRUE,TRUE,TRUE}</definedName>
    <definedName name="otro" localSheetId="69" hidden="1">{FALSE,FALSE,-1.25,-15.5,484.5,276.75,FALSE,FALSE,TRUE,TRUE,0,12,#N/A,46,#N/A,2.93460490463215,15.35,1,FALSE,FALSE,3,TRUE,1,FALSE,100,"Swvu.PLA1.","ACwvu.PLA1.",#N/A,FALSE,FALSE,0,0,0,0,2,"","",TRUE,TRUE,FALSE,FALSE,1,60,#N/A,#N/A,FALSE,FALSE,FALSE,FALSE,FALSE,FALSE,FALSE,9,65532,65532,FALSE,FALSE,TRUE,TRUE,TRUE}</definedName>
    <definedName name="otro" localSheetId="70" hidden="1">{FALSE,FALSE,-1.25,-15.5,484.5,276.75,FALSE,FALSE,TRUE,TRUE,0,12,#N/A,46,#N/A,2.93460490463215,15.35,1,FALSE,FALSE,3,TRUE,1,FALSE,100,"Swvu.PLA1.","ACwvu.PLA1.",#N/A,FALSE,FALSE,0,0,0,0,2,"","",TRUE,TRUE,FALSE,FALSE,1,60,#N/A,#N/A,FALSE,FALSE,FALSE,FALSE,FALSE,FALSE,FALSE,9,65532,65532,FALSE,FALSE,TRUE,TRUE,TRUE}</definedName>
    <definedName name="otro" localSheetId="72" hidden="1">{FALSE,FALSE,-1.25,-15.5,484.5,276.75,FALSE,FALSE,TRUE,TRUE,0,12,#N/A,46,#N/A,2.93460490463215,15.35,1,FALSE,FALSE,3,TRUE,1,FALSE,100,"Swvu.PLA1.","ACwvu.PLA1.",#N/A,FALSE,FALSE,0,0,0,0,2,"","",TRUE,TRUE,FALSE,FALSE,1,60,#N/A,#N/A,FALSE,FALSE,FALSE,FALSE,FALSE,FALSE,FALSE,9,65532,65532,FALSE,FALSE,TRUE,TRUE,TRUE}</definedName>
    <definedName name="otro" localSheetId="73" hidden="1">{FALSE,FALSE,-1.25,-15.5,484.5,276.75,FALSE,FALSE,TRUE,TRUE,0,12,#N/A,46,#N/A,2.93460490463215,15.35,1,FALSE,FALSE,3,TRUE,1,FALSE,100,"Swvu.PLA1.","ACwvu.PLA1.",#N/A,FALSE,FALSE,0,0,0,0,2,"","",TRUE,TRUE,FALSE,FALSE,1,60,#N/A,#N/A,FALSE,FALSE,FALSE,FALSE,FALSE,FALSE,FALSE,9,65532,65532,FALSE,FALSE,TRUE,TRUE,TRUE}</definedName>
    <definedName name="otro" localSheetId="74" hidden="1">{FALSE,FALSE,-1.25,-15.5,484.5,276.75,FALSE,FALSE,TRUE,TRUE,0,12,#N/A,46,#N/A,2.93460490463215,15.35,1,FALSE,FALSE,3,TRUE,1,FALSE,100,"Swvu.PLA1.","ACwvu.PLA1.",#N/A,FALSE,FALSE,0,0,0,0,2,"","",TRUE,TRUE,FALSE,FALSE,1,60,#N/A,#N/A,FALSE,FALSE,FALSE,FALSE,FALSE,FALSE,FALSE,9,65532,65532,FALSE,FALSE,TRUE,TRUE,TRUE}</definedName>
    <definedName name="otro" localSheetId="11" hidden="1">{FALSE,FALSE,-1.25,-15.5,484.5,276.75,FALSE,FALSE,TRUE,TRUE,0,12,#N/A,46,#N/A,2.93460490463215,15.35,1,FALSE,FALSE,3,TRUE,1,FALSE,100,"Swvu.PLA1.","ACwvu.PLA1.",#N/A,FALSE,FALSE,0,0,0,0,2,"","",TRUE,TRUE,FALSE,FALSE,1,60,#N/A,#N/A,FALSE,FALSE,FALSE,FALSE,FALSE,FALSE,FALSE,9,65532,65532,FALSE,FALSE,TRUE,TRUE,TRUE}</definedName>
    <definedName name="otro" localSheetId="12" hidden="1">{FALSE,FALSE,-1.25,-15.5,484.5,276.75,FALSE,FALSE,TRUE,TRUE,0,12,#N/A,46,#N/A,2.93460490463215,15.35,1,FALSE,FALSE,3,TRUE,1,FALSE,100,"Swvu.PLA1.","ACwvu.PLA1.",#N/A,FALSE,FALSE,0,0,0,0,2,"","",TRUE,TRUE,FALSE,FALSE,1,60,#N/A,#N/A,FALSE,FALSE,FALSE,FALSE,FALSE,FALSE,FALSE,9,65532,65532,FALSE,FALSE,TRUE,TRUE,TRUE}</definedName>
    <definedName name="otro" localSheetId="13" hidden="1">{FALSE,FALSE,-1.25,-15.5,484.5,276.75,FALSE,FALSE,TRUE,TRUE,0,12,#N/A,46,#N/A,2.93460490463215,15.35,1,FALSE,FALSE,3,TRUE,1,FALSE,100,"Swvu.PLA1.","ACwvu.PLA1.",#N/A,FALSE,FALSE,0,0,0,0,2,"","",TRUE,TRUE,FALSE,FALSE,1,60,#N/A,#N/A,FALSE,FALSE,FALSE,FALSE,FALSE,FALSE,FALSE,9,65532,65532,FALSE,FALSE,TRUE,TRUE,TRUE}</definedName>
    <definedName name="otro" localSheetId="23" hidden="1">{FALSE,FALSE,-1.25,-15.5,484.5,276.75,FALSE,FALSE,TRUE,TRUE,0,12,#N/A,46,#N/A,2.93460490463215,15.35,1,FALSE,FALSE,3,TRUE,1,FALSE,100,"Swvu.PLA1.","ACwvu.PLA1.",#N/A,FALSE,FALSE,0,0,0,0,2,"","",TRUE,TRUE,FALSE,FALSE,1,60,#N/A,#N/A,FALSE,FALSE,FALSE,FALSE,FALSE,FALSE,FALSE,9,65532,65532,FALSE,FALSE,TRUE,TRUE,TRUE}</definedName>
    <definedName name="otro" localSheetId="24" hidden="1">{FALSE,FALSE,-1.25,-15.5,484.5,276.75,FALSE,FALSE,TRUE,TRUE,0,12,#N/A,46,#N/A,2.93460490463215,15.35,1,FALSE,FALSE,3,TRUE,1,FALSE,100,"Swvu.PLA1.","ACwvu.PLA1.",#N/A,FALSE,FALSE,0,0,0,0,2,"","",TRUE,TRUE,FALSE,FALSE,1,60,#N/A,#N/A,FALSE,FALSE,FALSE,FALSE,FALSE,FALSE,FALSE,9,65532,65532,FALSE,FALSE,TRUE,TRUE,TRUE}</definedName>
    <definedName name="otro" localSheetId="26" hidden="1">{FALSE,FALSE,-1.25,-15.5,484.5,276.75,FALSE,FALSE,TRUE,TRUE,0,12,#N/A,46,#N/A,2.93460490463215,15.35,1,FALSE,FALSE,3,TRUE,1,FALSE,100,"Swvu.PLA1.","ACwvu.PLA1.",#N/A,FALSE,FALSE,0,0,0,0,2,"","",TRUE,TRUE,FALSE,FALSE,1,60,#N/A,#N/A,FALSE,FALSE,FALSE,FALSE,FALSE,FALSE,FALSE,9,65532,65532,FALSE,FALSE,TRUE,TRUE,TRUE}</definedName>
    <definedName name="otro" localSheetId="27" hidden="1">{FALSE,FALSE,-1.25,-15.5,484.5,276.75,FALSE,FALSE,TRUE,TRUE,0,12,#N/A,46,#N/A,2.93460490463215,15.35,1,FALSE,FALSE,3,TRUE,1,FALSE,100,"Swvu.PLA1.","ACwvu.PLA1.",#N/A,FALSE,FALSE,0,0,0,0,2,"","",TRUE,TRUE,FALSE,FALSE,1,60,#N/A,#N/A,FALSE,FALSE,FALSE,FALSE,FALSE,FALSE,FALSE,9,65532,65532,FALSE,FALSE,TRUE,TRUE,TRUE}</definedName>
    <definedName name="otro" localSheetId="42" hidden="1">{FALSE,FALSE,-1.25,-15.5,484.5,276.75,FALSE,FALSE,TRUE,TRUE,0,12,#N/A,46,#N/A,2.93460490463215,15.35,1,FALSE,FALSE,3,TRUE,1,FALSE,100,"Swvu.PLA1.","ACwvu.PLA1.",#N/A,FALSE,FALSE,0,0,0,0,2,"","",TRUE,TRUE,FALSE,FALSE,1,60,#N/A,#N/A,FALSE,FALSE,FALSE,FALSE,FALSE,FALSE,FALSE,9,65532,65532,FALSE,FALSE,TRUE,TRUE,TRUE}</definedName>
    <definedName name="otro" localSheetId="6" hidden="1">{FALSE,FALSE,-1.25,-15.5,484.5,276.75,FALSE,FALSE,TRUE,TRUE,0,12,#N/A,46,#N/A,2.93460490463215,15.35,1,FALSE,FALSE,3,TRUE,1,FALSE,100,"Swvu.PLA1.","ACwvu.PLA1.",#N/A,FALSE,FALSE,0,0,0,0,2,"","",TRUE,TRUE,FALSE,FALSE,1,60,#N/A,#N/A,FALSE,FALSE,FALSE,FALSE,FALSE,FALSE,FALSE,9,65532,65532,FALSE,FALSE,TRUE,TRUE,TRUE}</definedName>
    <definedName name="otro" localSheetId="7" hidden="1">{FALSE,FALSE,-1.25,-15.5,484.5,276.75,FALSE,FALSE,TRUE,TRUE,0,12,#N/A,46,#N/A,2.93460490463215,15.35,1,FALSE,FALSE,3,TRUE,1,FALSE,100,"Swvu.PLA1.","ACwvu.PLA1.",#N/A,FALSE,FALSE,0,0,0,0,2,"","",TRUE,TRUE,FALSE,FALSE,1,60,#N/A,#N/A,FALSE,FALSE,FALSE,FALSE,FALSE,FALSE,FALSE,9,65532,65532,FALSE,FALSE,TRUE,TRUE,TRUE}</definedName>
    <definedName name="otro" localSheetId="10" hidden="1">{FALSE,FALSE,-1.25,-15.5,484.5,276.75,FALSE,FALSE,TRUE,TRUE,0,12,#N/A,46,#N/A,2.93460490463215,15.35,1,FALSE,FALSE,3,TRUE,1,FALSE,100,"Swvu.PLA1.","ACwvu.PLA1.",#N/A,FALSE,FALSE,0,0,0,0,2,"","",TRUE,TRUE,FALSE,FALSE,1,60,#N/A,#N/A,FALSE,FALSE,FALSE,FALSE,FALSE,FALSE,FALSE,9,65532,65532,FALSE,FALSE,TRUE,TRUE,TRUE}</definedName>
    <definedName name="otro" localSheetId="38" hidden="1">{FALSE,FALSE,-1.25,-15.5,484.5,276.75,FALSE,FALSE,TRUE,TRUE,0,12,#N/A,46,#N/A,2.93460490463215,15.35,1,FALSE,FALSE,3,TRUE,1,FALSE,100,"Swvu.PLA1.","ACwvu.PLA1.",#N/A,FALSE,FALSE,0,0,0,0,2,"","",TRUE,TRUE,FALSE,FALSE,1,60,#N/A,#N/A,FALSE,FALSE,FALSE,FALSE,FALSE,FALSE,FALSE,9,65532,65532,FALSE,FALSE,TRUE,TRUE,TRUE}</definedName>
    <definedName name="otro" localSheetId="25" hidden="1">{FALSE,FALSE,-1.25,-15.5,484.5,276.75,FALSE,FALSE,TRUE,TRUE,0,12,#N/A,46,#N/A,2.93460490463215,15.35,1,FALSE,FALSE,3,TRUE,1,FALSE,100,"Swvu.PLA1.","ACwvu.PLA1.",#N/A,FALSE,FALSE,0,0,0,0,2,"","",TRUE,TRUE,FALSE,FALSE,1,60,#N/A,#N/A,FALSE,FALSE,FALSE,FALSE,FALSE,FALSE,FALSE,9,65532,65532,FALSE,FALSE,TRUE,TRUE,TRUE}</definedName>
    <definedName name="otro" localSheetId="28" hidden="1">{FALSE,FALSE,-1.25,-15.5,484.5,276.75,FALSE,FALSE,TRUE,TRUE,0,12,#N/A,46,#N/A,2.93460490463215,15.35,1,FALSE,FALSE,3,TRUE,1,FALSE,100,"Swvu.PLA1.","ACwvu.PLA1.",#N/A,FALSE,FALSE,0,0,0,0,2,"","",TRUE,TRUE,FALSE,FALSE,1,60,#N/A,#N/A,FALSE,FALSE,FALSE,FALSE,FALSE,FALSE,FALSE,9,65532,65532,FALSE,FALSE,TRUE,TRUE,TRUE}</definedName>
    <definedName name="otro" localSheetId="30" hidden="1">{FALSE,FALSE,-1.25,-15.5,484.5,276.75,FALSE,FALSE,TRUE,TRUE,0,12,#N/A,46,#N/A,2.93460490463215,15.35,1,FALSE,FALSE,3,TRUE,1,FALSE,100,"Swvu.PLA1.","ACwvu.PLA1.",#N/A,FALSE,FALSE,0,0,0,0,2,"","",TRUE,TRUE,FALSE,FALSE,1,60,#N/A,#N/A,FALSE,FALSE,FALSE,FALSE,FALSE,FALSE,FALSE,9,65532,65532,FALSE,FALSE,TRUE,TRUE,TRUE}</definedName>
    <definedName name="otro" localSheetId="31" hidden="1">{FALSE,FALSE,-1.25,-15.5,484.5,276.75,FALSE,FALSE,TRUE,TRUE,0,12,#N/A,46,#N/A,2.93460490463215,15.35,1,FALSE,FALSE,3,TRUE,1,FALSE,100,"Swvu.PLA1.","ACwvu.PLA1.",#N/A,FALSE,FALSE,0,0,0,0,2,"","",TRUE,TRUE,FALSE,FALSE,1,60,#N/A,#N/A,FALSE,FALSE,FALSE,FALSE,FALSE,FALSE,FALSE,9,65532,65532,FALSE,FALSE,TRUE,TRUE,TRUE}</definedName>
    <definedName name="otro" localSheetId="32" hidden="1">{FALSE,FALSE,-1.25,-15.5,484.5,276.75,FALSE,FALSE,TRUE,TRUE,0,12,#N/A,46,#N/A,2.93460490463215,15.35,1,FALSE,FALSE,3,TRUE,1,FALSE,100,"Swvu.PLA1.","ACwvu.PLA1.",#N/A,FALSE,FALSE,0,0,0,0,2,"","",TRUE,TRUE,FALSE,FALSE,1,60,#N/A,#N/A,FALSE,FALSE,FALSE,FALSE,FALSE,FALSE,FALSE,9,65532,65532,FALSE,FALSE,TRUE,TRUE,TRUE}</definedName>
    <definedName name="otro" localSheetId="33" hidden="1">{FALSE,FALSE,-1.25,-15.5,484.5,276.75,FALSE,FALSE,TRUE,TRUE,0,12,#N/A,46,#N/A,2.93460490463215,15.35,1,FALSE,FALSE,3,TRUE,1,FALSE,100,"Swvu.PLA1.","ACwvu.PLA1.",#N/A,FALSE,FALSE,0,0,0,0,2,"","",TRUE,TRUE,FALSE,FALSE,1,60,#N/A,#N/A,FALSE,FALSE,FALSE,FALSE,FALSE,FALSE,FALSE,9,65532,65532,FALSE,FALSE,TRUE,TRUE,TRUE}</definedName>
    <definedName name="otro" localSheetId="34" hidden="1">{FALSE,FALSE,-1.25,-15.5,484.5,276.75,FALSE,FALSE,TRUE,TRUE,0,12,#N/A,46,#N/A,2.93460490463215,15.35,1,FALSE,FALSE,3,TRUE,1,FALSE,100,"Swvu.PLA1.","ACwvu.PLA1.",#N/A,FALSE,FALSE,0,0,0,0,2,"","",TRUE,TRUE,FALSE,FALSE,1,60,#N/A,#N/A,FALSE,FALSE,FALSE,FALSE,FALSE,FALSE,FALSE,9,65532,65532,FALSE,FALSE,TRUE,TRUE,TRUE}</definedName>
    <definedName name="otro" localSheetId="35" hidden="1">{FALSE,FALSE,-1.25,-15.5,484.5,276.75,FALSE,FALSE,TRUE,TRUE,0,12,#N/A,46,#N/A,2.93460490463215,15.35,1,FALSE,FALSE,3,TRUE,1,FALSE,100,"Swvu.PLA1.","ACwvu.PLA1.",#N/A,FALSE,FALSE,0,0,0,0,2,"","",TRUE,TRUE,FALSE,FALSE,1,60,#N/A,#N/A,FALSE,FALSE,FALSE,FALSE,FALSE,FALSE,FALSE,9,65532,65532,FALSE,FALSE,TRUE,TRUE,TRUE}</definedName>
    <definedName name="otro" localSheetId="36" hidden="1">{FALSE,FALSE,-1.25,-15.5,484.5,276.75,FALSE,FALSE,TRUE,TRUE,0,12,#N/A,46,#N/A,2.93460490463215,15.35,1,FALSE,FALSE,3,TRUE,1,FALSE,100,"Swvu.PLA1.","ACwvu.PLA1.",#N/A,FALSE,FALSE,0,0,0,0,2,"","",TRUE,TRUE,FALSE,FALSE,1,60,#N/A,#N/A,FALSE,FALSE,FALSE,FALSE,FALSE,FALSE,FALSE,9,65532,65532,FALSE,FALSE,TRUE,TRUE,TRUE}</definedName>
    <definedName name="otro" localSheetId="37" hidden="1">{FALSE,FALSE,-1.25,-15.5,484.5,276.75,FALSE,FALSE,TRUE,TRUE,0,12,#N/A,46,#N/A,2.93460490463215,15.35,1,FALSE,FALSE,3,TRUE,1,FALSE,100,"Swvu.PLA1.","ACwvu.PLA1.",#N/A,FALSE,FALSE,0,0,0,0,2,"","",TRUE,TRUE,FALSE,FALSE,1,60,#N/A,#N/A,FALSE,FALSE,FALSE,FALSE,FALSE,FALSE,FALSE,9,65532,65532,FALSE,FALSE,TRUE,TRUE,TRUE}</definedName>
    <definedName name="otro" localSheetId="39" hidden="1">{FALSE,FALSE,-1.25,-15.5,484.5,276.75,FALSE,FALSE,TRUE,TRUE,0,12,#N/A,46,#N/A,2.93460490463215,15.35,1,FALSE,FALSE,3,TRUE,1,FALSE,100,"Swvu.PLA1.","ACwvu.PLA1.",#N/A,FALSE,FALSE,0,0,0,0,2,"","",TRUE,TRUE,FALSE,FALSE,1,60,#N/A,#N/A,FALSE,FALSE,FALSE,FALSE,FALSE,FALSE,FALSE,9,65532,65532,FALSE,FALSE,TRUE,TRUE,TRUE}</definedName>
    <definedName name="otro" localSheetId="40" hidden="1">{FALSE,FALSE,-1.25,-15.5,484.5,276.75,FALSE,FALSE,TRUE,TRUE,0,12,#N/A,46,#N/A,2.93460490463215,15.35,1,FALSE,FALSE,3,TRUE,1,FALSE,100,"Swvu.PLA1.","ACwvu.PLA1.",#N/A,FALSE,FALSE,0,0,0,0,2,"","",TRUE,TRUE,FALSE,FALSE,1,60,#N/A,#N/A,FALSE,FALSE,FALSE,FALSE,FALSE,FALSE,FALSE,9,65532,65532,FALSE,FALSE,TRUE,TRUE,TRUE}</definedName>
    <definedName name="otro" localSheetId="41" hidden="1">{FALSE,FALSE,-1.25,-15.5,484.5,276.75,FALSE,FALSE,TRUE,TRUE,0,12,#N/A,46,#N/A,2.93460490463215,15.35,1,FALSE,FALSE,3,TRUE,1,FALSE,100,"Swvu.PLA1.","ACwvu.PLA1.",#N/A,FALSE,FALSE,0,0,0,0,2,"","",TRUE,TRUE,FALSE,FALSE,1,60,#N/A,#N/A,FALSE,FALSE,FALSE,FALSE,FALSE,FALSE,FALSE,9,65532,65532,FALSE,FALSE,TRUE,TRUE,TRUE}</definedName>
    <definedName name="otro" localSheetId="46" hidden="1">{FALSE,FALSE,-1.25,-15.5,484.5,276.75,FALSE,FALSE,TRUE,TRUE,0,12,#N/A,46,#N/A,2.93460490463215,15.35,1,FALSE,FALSE,3,TRUE,1,FALSE,100,"Swvu.PLA1.","ACwvu.PLA1.",#N/A,FALSE,FALSE,0,0,0,0,2,"","",TRUE,TRUE,FALSE,FALSE,1,60,#N/A,#N/A,FALSE,FALSE,FALSE,FALSE,FALSE,FALSE,FALSE,9,65532,65532,FALSE,FALSE,TRUE,TRUE,TRUE}</definedName>
    <definedName name="otro" localSheetId="47" hidden="1">{FALSE,FALSE,-1.25,-15.5,484.5,276.75,FALSE,FALSE,TRUE,TRUE,0,12,#N/A,46,#N/A,2.93460490463215,15.35,1,FALSE,FALSE,3,TRUE,1,FALSE,100,"Swvu.PLA1.","ACwvu.PLA1.",#N/A,FALSE,FALSE,0,0,0,0,2,"","",TRUE,TRUE,FALSE,FALSE,1,60,#N/A,#N/A,FALSE,FALSE,FALSE,FALSE,FALSE,FALSE,FALSE,9,65532,65532,FALSE,FALSE,TRUE,TRUE,TRUE}</definedName>
    <definedName name="otro" localSheetId="48" hidden="1">{FALSE,FALSE,-1.25,-15.5,484.5,276.75,FALSE,FALSE,TRUE,TRUE,0,12,#N/A,46,#N/A,2.93460490463215,15.35,1,FALSE,FALSE,3,TRUE,1,FALSE,100,"Swvu.PLA1.","ACwvu.PLA1.",#N/A,FALSE,FALSE,0,0,0,0,2,"","",TRUE,TRUE,FALSE,FALSE,1,60,#N/A,#N/A,FALSE,FALSE,FALSE,FALSE,FALSE,FALSE,FALSE,9,65532,65532,FALSE,FALSE,TRUE,TRUE,TRUE}</definedName>
    <definedName name="otro" localSheetId="49" hidden="1">{FALSE,FALSE,-1.25,-15.5,484.5,276.75,FALSE,FALSE,TRUE,TRUE,0,12,#N/A,46,#N/A,2.93460490463215,15.35,1,FALSE,FALSE,3,TRUE,1,FALSE,100,"Swvu.PLA1.","ACwvu.PLA1.",#N/A,FALSE,FALSE,0,0,0,0,2,"","",TRUE,TRUE,FALSE,FALSE,1,60,#N/A,#N/A,FALSE,FALSE,FALSE,FALSE,FALSE,FALSE,FALSE,9,65532,65532,FALSE,FALSE,TRUE,TRUE,TRUE}</definedName>
    <definedName name="otro" localSheetId="50" hidden="1">{FALSE,FALSE,-1.25,-15.5,484.5,276.75,FALSE,FALSE,TRUE,TRUE,0,12,#N/A,46,#N/A,2.93460490463215,15.35,1,FALSE,FALSE,3,TRUE,1,FALSE,100,"Swvu.PLA1.","ACwvu.PLA1.",#N/A,FALSE,FALSE,0,0,0,0,2,"","",TRUE,TRUE,FALSE,FALSE,1,60,#N/A,#N/A,FALSE,FALSE,FALSE,FALSE,FALSE,FALSE,FALSE,9,65532,65532,FALSE,FALSE,TRUE,TRUE,TRUE}</definedName>
    <definedName name="otro" localSheetId="51" hidden="1">{FALSE,FALSE,-1.25,-15.5,484.5,276.75,FALSE,FALSE,TRUE,TRUE,0,12,#N/A,46,#N/A,2.93460490463215,15.35,1,FALSE,FALSE,3,TRUE,1,FALSE,100,"Swvu.PLA1.","ACwvu.PLA1.",#N/A,FALSE,FALSE,0,0,0,0,2,"","",TRUE,TRUE,FALSE,FALSE,1,60,#N/A,#N/A,FALSE,FALSE,FALSE,FALSE,FALSE,FALSE,FALSE,9,65532,65532,FALSE,FALSE,TRUE,TRUE,TRUE}</definedName>
    <definedName name="otro" localSheetId="52" hidden="1">{FALSE,FALSE,-1.25,-15.5,484.5,276.75,FALSE,FALSE,TRUE,TRUE,0,12,#N/A,46,#N/A,2.93460490463215,15.35,1,FALSE,FALSE,3,TRUE,1,FALSE,100,"Swvu.PLA1.","ACwvu.PLA1.",#N/A,FALSE,FALSE,0,0,0,0,2,"","",TRUE,TRUE,FALSE,FALSE,1,60,#N/A,#N/A,FALSE,FALSE,FALSE,FALSE,FALSE,FALSE,FALSE,9,65532,65532,FALSE,FALSE,TRUE,TRUE,TRUE}</definedName>
    <definedName name="otro" localSheetId="53" hidden="1">{FALSE,FALSE,-1.25,-15.5,484.5,276.75,FALSE,FALSE,TRUE,TRUE,0,12,#N/A,46,#N/A,2.93460490463215,15.35,1,FALSE,FALSE,3,TRUE,1,FALSE,100,"Swvu.PLA1.","ACwvu.PLA1.",#N/A,FALSE,FALSE,0,0,0,0,2,"","",TRUE,TRUE,FALSE,FALSE,1,60,#N/A,#N/A,FALSE,FALSE,FALSE,FALSE,FALSE,FALSE,FALSE,9,65532,65532,FALSE,FALSE,TRUE,TRUE,TRUE}</definedName>
    <definedName name="otro" localSheetId="64" hidden="1">{FALSE,FALSE,-1.25,-15.5,484.5,276.75,FALSE,FALSE,TRUE,TRUE,0,12,#N/A,46,#N/A,2.93460490463215,15.35,1,FALSE,FALSE,3,TRUE,1,FALSE,100,"Swvu.PLA1.","ACwvu.PLA1.",#N/A,FALSE,FALSE,0,0,0,0,2,"","",TRUE,TRUE,FALSE,FALSE,1,60,#N/A,#N/A,FALSE,FALSE,FALSE,FALSE,FALSE,FALSE,FALSE,9,65532,65532,FALSE,FALSE,TRUE,TRUE,TRUE}</definedName>
    <definedName name="otro" localSheetId="65" hidden="1">{FALSE,FALSE,-1.25,-15.5,484.5,276.75,FALSE,FALSE,TRUE,TRUE,0,12,#N/A,46,#N/A,2.93460490463215,15.35,1,FALSE,FALSE,3,TRUE,1,FALSE,100,"Swvu.PLA1.","ACwvu.PLA1.",#N/A,FALSE,FALSE,0,0,0,0,2,"","",TRUE,TRUE,FALSE,FALSE,1,60,#N/A,#N/A,FALSE,FALSE,FALSE,FALSE,FALSE,FALSE,FALSE,9,65532,65532,FALSE,FALSE,TRUE,TRUE,TRUE}</definedName>
    <definedName name="otro" localSheetId="66" hidden="1">{FALSE,FALSE,-1.25,-15.5,484.5,276.75,FALSE,FALSE,TRUE,TRUE,0,12,#N/A,46,#N/A,2.93460490463215,15.35,1,FALSE,FALSE,3,TRUE,1,FALSE,100,"Swvu.PLA1.","ACwvu.PLA1.",#N/A,FALSE,FALSE,0,0,0,0,2,"","",TRUE,TRUE,FALSE,FALSE,1,60,#N/A,#N/A,FALSE,FALSE,FALSE,FALSE,FALSE,FALSE,FALSE,9,65532,65532,FALSE,FALSE,TRUE,TRUE,TRUE}</definedName>
    <definedName name="otro" hidden="1">{FALSE,FALSE,-1.25,-15.5,484.5,276.75,FALSE,FALSE,TRUE,TRUE,0,12,#N/A,46,#N/A,2.93460490463215,15.35,1,FALSE,FALSE,3,TRUE,1,FALSE,100,"Swvu.PLA1.","ACwvu.PLA1.",#N/A,FALSE,FALSE,0,0,0,0,2,"","",TRUE,TRUE,FALSE,FALSE,1,60,#N/A,#N/A,FALSE,FALSE,FALSE,FALSE,FALSE,FALSE,FALSE,9,65532,65532,FALSE,FALSE,TRUE,TRUE,TRUE}</definedName>
    <definedName name="otros" localSheetId="67">#REF!</definedName>
    <definedName name="otros" localSheetId="68">#REF!</definedName>
    <definedName name="otros" localSheetId="69">#REF!</definedName>
    <definedName name="otros" localSheetId="70">#REF!</definedName>
    <definedName name="otros" localSheetId="72">#REF!</definedName>
    <definedName name="otros" localSheetId="73">#REF!</definedName>
    <definedName name="otros" localSheetId="74">#REF!</definedName>
    <definedName name="otros" localSheetId="11">#REF!</definedName>
    <definedName name="otros" localSheetId="10">#REF!</definedName>
    <definedName name="otros" localSheetId="38">#REF!</definedName>
    <definedName name="otros" localSheetId="39">#REF!</definedName>
    <definedName name="otros" localSheetId="40">#REF!</definedName>
    <definedName name="otros" localSheetId="41">#REF!</definedName>
    <definedName name="otros" localSheetId="46">#REF!</definedName>
    <definedName name="otros" localSheetId="52">#REF!</definedName>
    <definedName name="otros" localSheetId="64">#REF!</definedName>
    <definedName name="otros" localSheetId="65">#REF!</definedName>
    <definedName name="otros" localSheetId="66">#REF!</definedName>
    <definedName name="otros">#REF!</definedName>
    <definedName name="OTROS_ORGANISMOS" localSheetId="67">#REF!</definedName>
    <definedName name="OTROS_ORGANISMOS" localSheetId="68">#REF!</definedName>
    <definedName name="OTROS_ORGANISMOS" localSheetId="69">#REF!</definedName>
    <definedName name="OTROS_ORGANISMOS" localSheetId="70">#REF!</definedName>
    <definedName name="OTROS_ORGANISMOS" localSheetId="72">#REF!</definedName>
    <definedName name="OTROS_ORGANISMOS" localSheetId="73">#REF!</definedName>
    <definedName name="OTROS_ORGANISMOS" localSheetId="74">#REF!</definedName>
    <definedName name="OTROS_ORGANISMOS" localSheetId="11">#REF!</definedName>
    <definedName name="OTROS_ORGANISMOS" localSheetId="10">#REF!</definedName>
    <definedName name="OTROS_ORGANISMOS" localSheetId="38">#REF!</definedName>
    <definedName name="OTROS_ORGANISMOS" localSheetId="39">#REF!</definedName>
    <definedName name="OTROS_ORGANISMOS" localSheetId="40">#REF!</definedName>
    <definedName name="OTROS_ORGANISMOS" localSheetId="41">#REF!</definedName>
    <definedName name="OTROS_ORGANISMOS" localSheetId="46">#REF!</definedName>
    <definedName name="OTROS_ORGANISMOS" localSheetId="52">#REF!</definedName>
    <definedName name="OTROS_ORGANISMOS" localSheetId="64">#REF!</definedName>
    <definedName name="OTROS_ORGANISMOS" localSheetId="65">#REF!</definedName>
    <definedName name="OTROS_ORGANISMOS" localSheetId="66">#REF!</definedName>
    <definedName name="OTROS_ORGANISMOS">#REF!</definedName>
    <definedName name="OTROS_ORGANISMOS_AUTONOMOS" localSheetId="67">#REF!</definedName>
    <definedName name="OTROS_ORGANISMOS_AUTONOMOS" localSheetId="68">#REF!</definedName>
    <definedName name="OTROS_ORGANISMOS_AUTONOMOS" localSheetId="69">#REF!</definedName>
    <definedName name="OTROS_ORGANISMOS_AUTONOMOS" localSheetId="70">#REF!</definedName>
    <definedName name="OTROS_ORGANISMOS_AUTONOMOS" localSheetId="72">#REF!</definedName>
    <definedName name="OTROS_ORGANISMOS_AUTONOMOS" localSheetId="73">#REF!</definedName>
    <definedName name="OTROS_ORGANISMOS_AUTONOMOS" localSheetId="74">#REF!</definedName>
    <definedName name="OTROS_ORGANISMOS_AUTONOMOS" localSheetId="11">#REF!</definedName>
    <definedName name="OTROS_ORGANISMOS_AUTONOMOS" localSheetId="10">#REF!</definedName>
    <definedName name="OTROS_ORGANISMOS_AUTONOMOS" localSheetId="38">#REF!</definedName>
    <definedName name="OTROS_ORGANISMOS_AUTONOMOS" localSheetId="39">#REF!</definedName>
    <definedName name="OTROS_ORGANISMOS_AUTONOMOS" localSheetId="40">#REF!</definedName>
    <definedName name="OTROS_ORGANISMOS_AUTONOMOS" localSheetId="41">#REF!</definedName>
    <definedName name="OTROS_ORGANISMOS_AUTONOMOS" localSheetId="46">#REF!</definedName>
    <definedName name="OTROS_ORGANISMOS_AUTONOMOS" localSheetId="52">#REF!</definedName>
    <definedName name="OTROS_ORGANISMOS_AUTONOMOS" localSheetId="64">#REF!</definedName>
    <definedName name="OTROS_ORGANISMOS_AUTONOMOS" localSheetId="65">#REF!</definedName>
    <definedName name="OTROS_ORGANISMOS_AUTONOMOS">#REF!</definedName>
    <definedName name="otros2000" localSheetId="67">#REF!</definedName>
    <definedName name="otros2000" localSheetId="68">#REF!</definedName>
    <definedName name="otros2000" localSheetId="69">#REF!</definedName>
    <definedName name="otros2000" localSheetId="70">#REF!</definedName>
    <definedName name="otros2000" localSheetId="72">#REF!</definedName>
    <definedName name="otros2000" localSheetId="73">#REF!</definedName>
    <definedName name="otros2000" localSheetId="74">#REF!</definedName>
    <definedName name="otros2000" localSheetId="11">#REF!</definedName>
    <definedName name="otros2000" localSheetId="10">#REF!</definedName>
    <definedName name="otros2000" localSheetId="38">#REF!</definedName>
    <definedName name="otros2000" localSheetId="39">#REF!</definedName>
    <definedName name="otros2000" localSheetId="40">#REF!</definedName>
    <definedName name="otros2000" localSheetId="41">#REF!</definedName>
    <definedName name="otros2000" localSheetId="46">#REF!</definedName>
    <definedName name="otros2000" localSheetId="52">#REF!</definedName>
    <definedName name="otros2000" localSheetId="64">#REF!</definedName>
    <definedName name="otros2000" localSheetId="65">#REF!</definedName>
    <definedName name="otros2000">#REF!</definedName>
    <definedName name="otros2001" localSheetId="67">#REF!</definedName>
    <definedName name="otros2001" localSheetId="68">#REF!</definedName>
    <definedName name="otros2001" localSheetId="69">#REF!</definedName>
    <definedName name="otros2001" localSheetId="70">#REF!</definedName>
    <definedName name="otros2001" localSheetId="72">#REF!</definedName>
    <definedName name="otros2001" localSheetId="73">#REF!</definedName>
    <definedName name="otros2001" localSheetId="74">#REF!</definedName>
    <definedName name="otros2001" localSheetId="11">#REF!</definedName>
    <definedName name="otros2001" localSheetId="10">#REF!</definedName>
    <definedName name="otros2001" localSheetId="38">#REF!</definedName>
    <definedName name="otros2001" localSheetId="39">#REF!</definedName>
    <definedName name="otros2001" localSheetId="40">#REF!</definedName>
    <definedName name="otros2001" localSheetId="41">#REF!</definedName>
    <definedName name="otros2001" localSheetId="46">#REF!</definedName>
    <definedName name="otros2001" localSheetId="52">#REF!</definedName>
    <definedName name="otros2001" localSheetId="64">#REF!</definedName>
    <definedName name="otros2001" localSheetId="65">#REF!</definedName>
    <definedName name="otros2001">#REF!</definedName>
    <definedName name="otros2002" localSheetId="67">#REF!</definedName>
    <definedName name="otros2002" localSheetId="68">#REF!</definedName>
    <definedName name="otros2002" localSheetId="69">#REF!</definedName>
    <definedName name="otros2002" localSheetId="70">#REF!</definedName>
    <definedName name="otros2002" localSheetId="72">#REF!</definedName>
    <definedName name="otros2002" localSheetId="73">#REF!</definedName>
    <definedName name="otros2002" localSheetId="74">#REF!</definedName>
    <definedName name="otros2002" localSheetId="11">#REF!</definedName>
    <definedName name="otros2002" localSheetId="10">#REF!</definedName>
    <definedName name="otros2002" localSheetId="38">#REF!</definedName>
    <definedName name="otros2002" localSheetId="39">#REF!</definedName>
    <definedName name="otros2002" localSheetId="40">#REF!</definedName>
    <definedName name="otros2002" localSheetId="41">#REF!</definedName>
    <definedName name="otros2002" localSheetId="46">#REF!</definedName>
    <definedName name="otros2002" localSheetId="52">#REF!</definedName>
    <definedName name="otros2002" localSheetId="64">#REF!</definedName>
    <definedName name="otros2002" localSheetId="65">#REF!</definedName>
    <definedName name="otros2002">#REF!</definedName>
    <definedName name="otros2003" localSheetId="67">#REF!</definedName>
    <definedName name="otros2003" localSheetId="68">#REF!</definedName>
    <definedName name="otros2003" localSheetId="69">#REF!</definedName>
    <definedName name="otros2003" localSheetId="70">#REF!</definedName>
    <definedName name="otros2003" localSheetId="72">#REF!</definedName>
    <definedName name="otros2003" localSheetId="73">#REF!</definedName>
    <definedName name="otros2003" localSheetId="74">#REF!</definedName>
    <definedName name="otros2003" localSheetId="11">#REF!</definedName>
    <definedName name="otros2003" localSheetId="10">#REF!</definedName>
    <definedName name="otros2003" localSheetId="38">#REF!</definedName>
    <definedName name="otros2003" localSheetId="39">#REF!</definedName>
    <definedName name="otros2003" localSheetId="40">#REF!</definedName>
    <definedName name="otros2003" localSheetId="41">#REF!</definedName>
    <definedName name="otros2003" localSheetId="46">#REF!</definedName>
    <definedName name="otros2003" localSheetId="52">#REF!</definedName>
    <definedName name="otros2003" localSheetId="64">#REF!</definedName>
    <definedName name="otros2003" localSheetId="65">#REF!</definedName>
    <definedName name="otros2003">#REF!</definedName>
    <definedName name="otros98" localSheetId="67">[25]Programa!#REF!</definedName>
    <definedName name="otros98" localSheetId="68">[25]Programa!#REF!</definedName>
    <definedName name="otros98" localSheetId="69">[25]Programa!#REF!</definedName>
    <definedName name="otros98" localSheetId="70">[25]Programa!#REF!</definedName>
    <definedName name="otros98" localSheetId="72">[25]Programa!#REF!</definedName>
    <definedName name="otros98" localSheetId="73">[25]Programa!#REF!</definedName>
    <definedName name="otros98" localSheetId="74">[25]Programa!#REF!</definedName>
    <definedName name="otros98" localSheetId="11">#REF!</definedName>
    <definedName name="otros98" localSheetId="10">#REF!</definedName>
    <definedName name="otros98" localSheetId="38">#REF!</definedName>
    <definedName name="otros98" localSheetId="30">[26]Programa!#REF!</definedName>
    <definedName name="otros98" localSheetId="39">#REF!</definedName>
    <definedName name="otros98" localSheetId="40">[25]Programa!#REF!</definedName>
    <definedName name="otros98" localSheetId="41">[25]Programa!#REF!</definedName>
    <definedName name="otros98" localSheetId="46">[25]Programa!#REF!</definedName>
    <definedName name="otros98" localSheetId="51">#REF!</definedName>
    <definedName name="otros98" localSheetId="52">[25]Programa!#REF!</definedName>
    <definedName name="otros98" localSheetId="53">[25]Programa!#REF!</definedName>
    <definedName name="otros98" localSheetId="65">[25]Programa!#REF!</definedName>
    <definedName name="otros98" localSheetId="66">[25]Programa!#REF!</definedName>
    <definedName name="otros98">#REF!</definedName>
    <definedName name="otros98j" localSheetId="67">[25]Programa!#REF!</definedName>
    <definedName name="otros98j" localSheetId="68">[25]Programa!#REF!</definedName>
    <definedName name="otros98j" localSheetId="69">[25]Programa!#REF!</definedName>
    <definedName name="otros98j" localSheetId="70">[25]Programa!#REF!</definedName>
    <definedName name="otros98j" localSheetId="72">[25]Programa!#REF!</definedName>
    <definedName name="otros98j" localSheetId="73">[25]Programa!#REF!</definedName>
    <definedName name="otros98j" localSheetId="74">[25]Programa!#REF!</definedName>
    <definedName name="otros98j" localSheetId="11">#REF!</definedName>
    <definedName name="otros98j" localSheetId="10">#REF!</definedName>
    <definedName name="otros98j" localSheetId="38">#REF!</definedName>
    <definedName name="otros98j" localSheetId="30">[26]Programa!#REF!</definedName>
    <definedName name="otros98j" localSheetId="39">#REF!</definedName>
    <definedName name="otros98j" localSheetId="40">[25]Programa!#REF!</definedName>
    <definedName name="otros98j" localSheetId="41">[25]Programa!#REF!</definedName>
    <definedName name="otros98j" localSheetId="46">[25]Programa!#REF!</definedName>
    <definedName name="otros98j" localSheetId="51">#REF!</definedName>
    <definedName name="otros98j" localSheetId="52">[25]Programa!#REF!</definedName>
    <definedName name="otros98j" localSheetId="53">[25]Programa!#REF!</definedName>
    <definedName name="otros98j" localSheetId="65">[25]Programa!#REF!</definedName>
    <definedName name="otros98j" localSheetId="66">[25]Programa!#REF!</definedName>
    <definedName name="otros98j">#REF!</definedName>
    <definedName name="otros98s" localSheetId="67">#REF!</definedName>
    <definedName name="otros98s" localSheetId="68">#REF!</definedName>
    <definedName name="otros98s" localSheetId="69">#REF!</definedName>
    <definedName name="otros98s" localSheetId="70">#REF!</definedName>
    <definedName name="otros98s" localSheetId="72">#REF!</definedName>
    <definedName name="otros98s" localSheetId="73">#REF!</definedName>
    <definedName name="otros98s" localSheetId="74">#REF!</definedName>
    <definedName name="otros98s" localSheetId="11">#REF!</definedName>
    <definedName name="otros98s" localSheetId="12">#REF!</definedName>
    <definedName name="otros98s" localSheetId="13">#REF!</definedName>
    <definedName name="otros98s" localSheetId="10">#REF!</definedName>
    <definedName name="otros98s" localSheetId="38">#REF!</definedName>
    <definedName name="otros98s" localSheetId="30">#REF!</definedName>
    <definedName name="otros98s" localSheetId="39">#REF!</definedName>
    <definedName name="otros98s" localSheetId="40">#REF!</definedName>
    <definedName name="otros98s" localSheetId="41">#REF!</definedName>
    <definedName name="otros98s" localSheetId="46">#REF!</definedName>
    <definedName name="otros98s" localSheetId="52">#REF!</definedName>
    <definedName name="otros98s" localSheetId="53">#REF!</definedName>
    <definedName name="otros98s" localSheetId="64">#REF!</definedName>
    <definedName name="otros98s" localSheetId="65">#REF!</definedName>
    <definedName name="otros98s" localSheetId="66">#REF!</definedName>
    <definedName name="otros98s">#REF!</definedName>
    <definedName name="otros99" localSheetId="67">#REF!</definedName>
    <definedName name="otros99" localSheetId="68">#REF!</definedName>
    <definedName name="otros99" localSheetId="69">#REF!</definedName>
    <definedName name="otros99" localSheetId="70">#REF!</definedName>
    <definedName name="otros99" localSheetId="72">#REF!</definedName>
    <definedName name="otros99" localSheetId="73">#REF!</definedName>
    <definedName name="otros99" localSheetId="74">#REF!</definedName>
    <definedName name="otros99" localSheetId="11">#REF!</definedName>
    <definedName name="otros99" localSheetId="12">#REF!</definedName>
    <definedName name="otros99" localSheetId="13">#REF!</definedName>
    <definedName name="otros99" localSheetId="10">#REF!</definedName>
    <definedName name="otros99" localSheetId="38">#REF!</definedName>
    <definedName name="otros99" localSheetId="39">#REF!</definedName>
    <definedName name="otros99" localSheetId="40">#REF!</definedName>
    <definedName name="otros99" localSheetId="41">#REF!</definedName>
    <definedName name="otros99" localSheetId="46">#REF!</definedName>
    <definedName name="otros99" localSheetId="52">#REF!</definedName>
    <definedName name="otros99" localSheetId="53">#REF!</definedName>
    <definedName name="otros99" localSheetId="64">#REF!</definedName>
    <definedName name="otros99" localSheetId="65">#REF!</definedName>
    <definedName name="otros99">#REF!</definedName>
    <definedName name="out_red4" localSheetId="67">#REF!</definedName>
    <definedName name="out_red4" localSheetId="68">#REF!</definedName>
    <definedName name="out_red4" localSheetId="69">#REF!</definedName>
    <definedName name="out_red4" localSheetId="70">#REF!</definedName>
    <definedName name="out_red4" localSheetId="72">#REF!</definedName>
    <definedName name="out_red4" localSheetId="73">#REF!</definedName>
    <definedName name="out_red4" localSheetId="74">#REF!</definedName>
    <definedName name="out_red4" localSheetId="11">#REF!</definedName>
    <definedName name="out_red4" localSheetId="12">#REF!</definedName>
    <definedName name="out_red4" localSheetId="13">#REF!</definedName>
    <definedName name="out_red4" localSheetId="10">#REF!</definedName>
    <definedName name="out_red4" localSheetId="38">#REF!</definedName>
    <definedName name="out_red4" localSheetId="39">#REF!</definedName>
    <definedName name="out_red4" localSheetId="40">#REF!</definedName>
    <definedName name="out_red4" localSheetId="41">#REF!</definedName>
    <definedName name="out_red4" localSheetId="46">#REF!</definedName>
    <definedName name="out_red4" localSheetId="52">#REF!</definedName>
    <definedName name="out_red4" localSheetId="53">#REF!</definedName>
    <definedName name="out_red4" localSheetId="64">#REF!</definedName>
    <definedName name="out_red4" localSheetId="65">#REF!</definedName>
    <definedName name="out_red4">#REF!</definedName>
    <definedName name="out_sr3" localSheetId="67">#REF!</definedName>
    <definedName name="out_sr3" localSheetId="68">#REF!</definedName>
    <definedName name="out_sr3" localSheetId="69">#REF!</definedName>
    <definedName name="out_sr3" localSheetId="70">#REF!</definedName>
    <definedName name="out_sr3" localSheetId="72">#REF!</definedName>
    <definedName name="out_sr3" localSheetId="73">#REF!</definedName>
    <definedName name="out_sr3" localSheetId="74">#REF!</definedName>
    <definedName name="out_sr3" localSheetId="11">#REF!</definedName>
    <definedName name="out_sr3" localSheetId="10">#REF!</definedName>
    <definedName name="out_sr3" localSheetId="38">#REF!</definedName>
    <definedName name="out_sr3" localSheetId="39">#REF!</definedName>
    <definedName name="out_sr3" localSheetId="40">#REF!</definedName>
    <definedName name="out_sr3" localSheetId="41">#REF!</definedName>
    <definedName name="out_sr3" localSheetId="46">#REF!</definedName>
    <definedName name="out_sr3" localSheetId="52">#REF!</definedName>
    <definedName name="out_sr3" localSheetId="64">#REF!</definedName>
    <definedName name="out_sr3" localSheetId="65">#REF!</definedName>
    <definedName name="out_sr3">#REF!</definedName>
    <definedName name="OUTDS1" localSheetId="67">#REF!</definedName>
    <definedName name="OUTDS1" localSheetId="68">#REF!</definedName>
    <definedName name="OUTDS1" localSheetId="69">#REF!</definedName>
    <definedName name="OUTDS1" localSheetId="70">#REF!</definedName>
    <definedName name="OUTDS1" localSheetId="72">#REF!</definedName>
    <definedName name="OUTDS1" localSheetId="73">#REF!</definedName>
    <definedName name="OUTDS1" localSheetId="74">#REF!</definedName>
    <definedName name="OUTDS1" localSheetId="11">#REF!</definedName>
    <definedName name="OUTDS1" localSheetId="10">#REF!</definedName>
    <definedName name="OUTDS1" localSheetId="38">#REF!</definedName>
    <definedName name="OUTDS1" localSheetId="39">#REF!</definedName>
    <definedName name="OUTDS1" localSheetId="40">#REF!</definedName>
    <definedName name="OUTDS1" localSheetId="41">#REF!</definedName>
    <definedName name="OUTDS1" localSheetId="46">#REF!</definedName>
    <definedName name="OUTDS1" localSheetId="52">#REF!</definedName>
    <definedName name="OUTDS1" localSheetId="64">#REF!</definedName>
    <definedName name="OUTDS1" localSheetId="65">#REF!</definedName>
    <definedName name="OUTDS1">#REF!</definedName>
    <definedName name="OUTFISC" localSheetId="67">#REF!</definedName>
    <definedName name="OUTFISC" localSheetId="68">#REF!</definedName>
    <definedName name="OUTFISC" localSheetId="69">#REF!</definedName>
    <definedName name="OUTFISC" localSheetId="70">#REF!</definedName>
    <definedName name="OUTFISC" localSheetId="72">#REF!</definedName>
    <definedName name="OUTFISC" localSheetId="73">#REF!</definedName>
    <definedName name="OUTFISC" localSheetId="74">#REF!</definedName>
    <definedName name="OUTFISC" localSheetId="11">#REF!</definedName>
    <definedName name="OUTFISC" localSheetId="10">#REF!</definedName>
    <definedName name="OUTFISC" localSheetId="38">#REF!</definedName>
    <definedName name="OUTFISC" localSheetId="39">#REF!</definedName>
    <definedName name="OUTFISC" localSheetId="40">#REF!</definedName>
    <definedName name="OUTFISC" localSheetId="41">#REF!</definedName>
    <definedName name="OUTFISC" localSheetId="46">#REF!</definedName>
    <definedName name="OUTFISC" localSheetId="52">#REF!</definedName>
    <definedName name="OUTFISC" localSheetId="64">#REF!</definedName>
    <definedName name="OUTFISC" localSheetId="65">#REF!</definedName>
    <definedName name="OUTFISC">#REF!</definedName>
    <definedName name="OUTIMF" localSheetId="67">#REF!</definedName>
    <definedName name="OUTIMF" localSheetId="68">#REF!</definedName>
    <definedName name="OUTIMF" localSheetId="69">#REF!</definedName>
    <definedName name="OUTIMF" localSheetId="70">#REF!</definedName>
    <definedName name="OUTIMF" localSheetId="72">#REF!</definedName>
    <definedName name="OUTIMF" localSheetId="73">#REF!</definedName>
    <definedName name="OUTIMF" localSheetId="74">#REF!</definedName>
    <definedName name="OUTIMF" localSheetId="11">#REF!</definedName>
    <definedName name="OUTIMF" localSheetId="10">#REF!</definedName>
    <definedName name="OUTIMF" localSheetId="38">#REF!</definedName>
    <definedName name="OUTIMF" localSheetId="39">#REF!</definedName>
    <definedName name="OUTIMF" localSheetId="40">#REF!</definedName>
    <definedName name="OUTIMF" localSheetId="41">#REF!</definedName>
    <definedName name="OUTIMF" localSheetId="46">#REF!</definedName>
    <definedName name="OUTIMF" localSheetId="52">#REF!</definedName>
    <definedName name="OUTIMF" localSheetId="64">#REF!</definedName>
    <definedName name="OUTIMF" localSheetId="65">#REF!</definedName>
    <definedName name="OUTIMF">#REF!</definedName>
    <definedName name="OUTMN" localSheetId="67">#REF!</definedName>
    <definedName name="OUTMN" localSheetId="68">#REF!</definedName>
    <definedName name="OUTMN" localSheetId="69">#REF!</definedName>
    <definedName name="OUTMN" localSheetId="70">#REF!</definedName>
    <definedName name="OUTMN" localSheetId="72">#REF!</definedName>
    <definedName name="OUTMN" localSheetId="73">#REF!</definedName>
    <definedName name="OUTMN" localSheetId="74">#REF!</definedName>
    <definedName name="OUTMN" localSheetId="11">#REF!</definedName>
    <definedName name="OUTMN" localSheetId="10">#REF!</definedName>
    <definedName name="OUTMN" localSheetId="38">#REF!</definedName>
    <definedName name="OUTMN" localSheetId="39">#REF!</definedName>
    <definedName name="OUTMN" localSheetId="40">#REF!</definedName>
    <definedName name="OUTMN" localSheetId="41">#REF!</definedName>
    <definedName name="OUTMN" localSheetId="46">#REF!</definedName>
    <definedName name="OUTMN" localSheetId="52">#REF!</definedName>
    <definedName name="OUTMN" localSheetId="64">#REF!</definedName>
    <definedName name="OUTMN" localSheetId="65">#REF!</definedName>
    <definedName name="OUTMN">#REF!</definedName>
    <definedName name="p" localSheetId="67" hidden="1">{"Riqfin97",#N/A,FALSE,"Tran";"Riqfinpro",#N/A,FALSE,"Tran"}</definedName>
    <definedName name="p" localSheetId="68" hidden="1">{"Riqfin97",#N/A,FALSE,"Tran";"Riqfinpro",#N/A,FALSE,"Tran"}</definedName>
    <definedName name="p" localSheetId="69" hidden="1">{"Riqfin97",#N/A,FALSE,"Tran";"Riqfinpro",#N/A,FALSE,"Tran"}</definedName>
    <definedName name="p" localSheetId="70" hidden="1">{"Riqfin97",#N/A,FALSE,"Tran";"Riqfinpro",#N/A,FALSE,"Tran"}</definedName>
    <definedName name="p" localSheetId="72" hidden="1">{"Riqfin97",#N/A,FALSE,"Tran";"Riqfinpro",#N/A,FALSE,"Tran"}</definedName>
    <definedName name="p" localSheetId="73" hidden="1">{"Riqfin97",#N/A,FALSE,"Tran";"Riqfinpro",#N/A,FALSE,"Tran"}</definedName>
    <definedName name="p" localSheetId="74" hidden="1">{"Riqfin97",#N/A,FALSE,"Tran";"Riqfinpro",#N/A,FALSE,"Tran"}</definedName>
    <definedName name="p" localSheetId="11" hidden="1">{"Riqfin97",#N/A,FALSE,"Tran";"Riqfinpro",#N/A,FALSE,"Tran"}</definedName>
    <definedName name="p" localSheetId="12" hidden="1">{"Riqfin97",#N/A,FALSE,"Tran";"Riqfinpro",#N/A,FALSE,"Tran"}</definedName>
    <definedName name="p" localSheetId="13" hidden="1">{"Riqfin97",#N/A,FALSE,"Tran";"Riqfinpro",#N/A,FALSE,"Tran"}</definedName>
    <definedName name="P" localSheetId="23">#REF!</definedName>
    <definedName name="P" localSheetId="24">#REF!</definedName>
    <definedName name="P" localSheetId="26">#REF!</definedName>
    <definedName name="P" localSheetId="27">#REF!</definedName>
    <definedName name="p" localSheetId="42" hidden="1">{"Riqfin97",#N/A,FALSE,"Tran";"Riqfinpro",#N/A,FALSE,"Tran"}</definedName>
    <definedName name="p" localSheetId="6" hidden="1">{"Riqfin97",#N/A,FALSE,"Tran";"Riqfinpro",#N/A,FALSE,"Tran"}</definedName>
    <definedName name="p" localSheetId="7" hidden="1">{"Riqfin97",#N/A,FALSE,"Tran";"Riqfinpro",#N/A,FALSE,"Tran"}</definedName>
    <definedName name="p" localSheetId="10" hidden="1">{"Riqfin97",#N/A,FALSE,"Tran";"Riqfinpro",#N/A,FALSE,"Tran"}</definedName>
    <definedName name="p" localSheetId="38" hidden="1">{"Riqfin97",#N/A,FALSE,"Tran";"Riqfinpro",#N/A,FALSE,"Tran"}</definedName>
    <definedName name="p" localSheetId="25" hidden="1">{"Riqfin97",#N/A,FALSE,"Tran";"Riqfinpro",#N/A,FALSE,"Tran"}</definedName>
    <definedName name="p" localSheetId="28" hidden="1">{"Riqfin97",#N/A,FALSE,"Tran";"Riqfinpro",#N/A,FALSE,"Tran"}</definedName>
    <definedName name="p" localSheetId="30" hidden="1">{"Riqfin97",#N/A,FALSE,"Tran";"Riqfinpro",#N/A,FALSE,"Tran"}</definedName>
    <definedName name="p" localSheetId="31" hidden="1">{"Riqfin97",#N/A,FALSE,"Tran";"Riqfinpro",#N/A,FALSE,"Tran"}</definedName>
    <definedName name="p" localSheetId="32" hidden="1">{"Riqfin97",#N/A,FALSE,"Tran";"Riqfinpro",#N/A,FALSE,"Tran"}</definedName>
    <definedName name="p" localSheetId="33" hidden="1">{"Riqfin97",#N/A,FALSE,"Tran";"Riqfinpro",#N/A,FALSE,"Tran"}</definedName>
    <definedName name="p" localSheetId="34" hidden="1">{"Riqfin97",#N/A,FALSE,"Tran";"Riqfinpro",#N/A,FALSE,"Tran"}</definedName>
    <definedName name="p" localSheetId="35" hidden="1">{"Riqfin97",#N/A,FALSE,"Tran";"Riqfinpro",#N/A,FALSE,"Tran"}</definedName>
    <definedName name="p" localSheetId="36" hidden="1">{"Riqfin97",#N/A,FALSE,"Tran";"Riqfinpro",#N/A,FALSE,"Tran"}</definedName>
    <definedName name="p" localSheetId="37" hidden="1">{"Riqfin97",#N/A,FALSE,"Tran";"Riqfinpro",#N/A,FALSE,"Tran"}</definedName>
    <definedName name="p" localSheetId="39" hidden="1">{"Riqfin97",#N/A,FALSE,"Tran";"Riqfinpro",#N/A,FALSE,"Tran"}</definedName>
    <definedName name="p" localSheetId="40" hidden="1">{"Riqfin97",#N/A,FALSE,"Tran";"Riqfinpro",#N/A,FALSE,"Tran"}</definedName>
    <definedName name="p" localSheetId="41" hidden="1">{"Riqfin97",#N/A,FALSE,"Tran";"Riqfinpro",#N/A,FALSE,"Tran"}</definedName>
    <definedName name="p" localSheetId="46" hidden="1">{"Riqfin97",#N/A,FALSE,"Tran";"Riqfinpro",#N/A,FALSE,"Tran"}</definedName>
    <definedName name="p" localSheetId="47" hidden="1">{"Riqfin97",#N/A,FALSE,"Tran";"Riqfinpro",#N/A,FALSE,"Tran"}</definedName>
    <definedName name="p" localSheetId="48" hidden="1">{"Riqfin97",#N/A,FALSE,"Tran";"Riqfinpro",#N/A,FALSE,"Tran"}</definedName>
    <definedName name="p" localSheetId="49" hidden="1">{"Riqfin97",#N/A,FALSE,"Tran";"Riqfinpro",#N/A,FALSE,"Tran"}</definedName>
    <definedName name="p" localSheetId="50" hidden="1">{"Riqfin97",#N/A,FALSE,"Tran";"Riqfinpro",#N/A,FALSE,"Tran"}</definedName>
    <definedName name="p" localSheetId="51" hidden="1">{"Riqfin97",#N/A,FALSE,"Tran";"Riqfinpro",#N/A,FALSE,"Tran"}</definedName>
    <definedName name="p" localSheetId="52" hidden="1">{"Riqfin97",#N/A,FALSE,"Tran";"Riqfinpro",#N/A,FALSE,"Tran"}</definedName>
    <definedName name="P" localSheetId="53">#REF!</definedName>
    <definedName name="p" localSheetId="64" hidden="1">{"Riqfin97",#N/A,FALSE,"Tran";"Riqfinpro",#N/A,FALSE,"Tran"}</definedName>
    <definedName name="p" localSheetId="65" hidden="1">{"Riqfin97",#N/A,FALSE,"Tran";"Riqfinpro",#N/A,FALSE,"Tran"}</definedName>
    <definedName name="p" localSheetId="66" hidden="1">{"Riqfin97",#N/A,FALSE,"Tran";"Riqfinpro",#N/A,FALSE,"Tran"}</definedName>
    <definedName name="p" hidden="1">{"Riqfin97",#N/A,FALSE,"Tran";"Riqfinpro",#N/A,FALSE,"Tran"}</definedName>
    <definedName name="P1_1" localSheetId="67">OFFSET(#REF!,0,0,COUNT(#REF!),1)</definedName>
    <definedName name="P1_1" localSheetId="68">OFFSET(#REF!,0,0,COUNT(#REF!),1)</definedName>
    <definedName name="P1_1" localSheetId="69">OFFSET(#REF!,0,0,COUNT(#REF!),1)</definedName>
    <definedName name="P1_1" localSheetId="70">OFFSET(#REF!,0,0,COUNT(#REF!),1)</definedName>
    <definedName name="P1_1" localSheetId="72">OFFSET(#REF!,0,0,COUNT(#REF!),1)</definedName>
    <definedName name="P1_1" localSheetId="73">OFFSET(#REF!,0,0,COUNT(#REF!),1)</definedName>
    <definedName name="P1_1" localSheetId="74">OFFSET(#REF!,0,0,COUNT(#REF!),1)</definedName>
    <definedName name="P1_1" localSheetId="11">OFFSET(#REF!,0,0,COUNT(#REF!),1)</definedName>
    <definedName name="P1_1" localSheetId="12">OFFSET(#REF!,0,0,COUNT(#REF!),1)</definedName>
    <definedName name="P1_1" localSheetId="13">OFFSET(#REF!,0,0,COUNT(#REF!),1)</definedName>
    <definedName name="P1_1" localSheetId="23">OFFSET(#REF!,0,0,COUNT(#REF!),1)</definedName>
    <definedName name="P1_1" localSheetId="24">OFFSET(#REF!,0,0,COUNT(#REF!),1)</definedName>
    <definedName name="P1_1" localSheetId="26">OFFSET(#REF!,0,0,COUNT(#REF!),1)</definedName>
    <definedName name="P1_1" localSheetId="10">OFFSET(#REF!,0,0,COUNT(#REF!),1)</definedName>
    <definedName name="P1_1" localSheetId="38">OFFSET(#REF!,0,0,COUNT(#REF!),1)</definedName>
    <definedName name="P1_1" localSheetId="25">OFFSET(#REF!,0,0,COUNT(#REF!),1)</definedName>
    <definedName name="P1_1" localSheetId="30">OFFSET(#REF!,0,0,COUNT(#REF!),1)</definedName>
    <definedName name="P1_1" localSheetId="31">OFFSET(#REF!,0,0,COUNT(#REF!),1)</definedName>
    <definedName name="P1_1" localSheetId="36">OFFSET(#REF!,0,0,COUNT(#REF!),1)</definedName>
    <definedName name="P1_1" localSheetId="37">OFFSET(#REF!,0,0,COUNT(#REF!),1)</definedName>
    <definedName name="P1_1" localSheetId="39">OFFSET(#REF!,0,0,COUNT(#REF!),1)</definedName>
    <definedName name="P1_1" localSheetId="40">OFFSET(#REF!,0,0,COUNT(#REF!),1)</definedName>
    <definedName name="P1_1" localSheetId="41">OFFSET(#REF!,0,0,COUNT(#REF!),1)</definedName>
    <definedName name="P1_1" localSheetId="46">OFFSET(#REF!,0,0,COUNT(#REF!),1)</definedName>
    <definedName name="P1_1" localSheetId="47">OFFSET(#REF!,0,0,COUNT(#REF!),1)</definedName>
    <definedName name="P1_1" localSheetId="48">OFFSET(#REF!,0,0,COUNT(#REF!),1)</definedName>
    <definedName name="P1_1" localSheetId="49">OFFSET(#REF!,0,0,COUNT(#REF!),1)</definedName>
    <definedName name="P1_1" localSheetId="52">OFFSET(#REF!,0,0,COUNT(#REF!),1)</definedName>
    <definedName name="P1_1" localSheetId="53">OFFSET(#REF!,0,0,COUNT(#REF!),1)</definedName>
    <definedName name="P1_1" localSheetId="64">OFFSET(#REF!,0,0,COUNT(#REF!),1)</definedName>
    <definedName name="P1_1" localSheetId="65">OFFSET(#REF!,0,0,COUNT(#REF!),1)</definedName>
    <definedName name="P1_1">OFFSET(#REF!,0,0,COUNT(#REF!),1)</definedName>
    <definedName name="P1_2" localSheetId="67">OFFSET(#REF!,0,0,COUNT(#REF!),1)</definedName>
    <definedName name="P1_2" localSheetId="68">OFFSET(#REF!,0,0,COUNT(#REF!),1)</definedName>
    <definedName name="P1_2" localSheetId="69">OFFSET(#REF!,0,0,COUNT(#REF!),1)</definedName>
    <definedName name="P1_2" localSheetId="70">OFFSET(#REF!,0,0,COUNT(#REF!),1)</definedName>
    <definedName name="P1_2" localSheetId="72">OFFSET(#REF!,0,0,COUNT(#REF!),1)</definedName>
    <definedName name="P1_2" localSheetId="73">OFFSET(#REF!,0,0,COUNT(#REF!),1)</definedName>
    <definedName name="P1_2" localSheetId="74">OFFSET(#REF!,0,0,COUNT(#REF!),1)</definedName>
    <definedName name="P1_2" localSheetId="11">OFFSET(#REF!,0,0,COUNT(#REF!),1)</definedName>
    <definedName name="P1_2" localSheetId="23">OFFSET(#REF!,0,0,COUNT(#REF!),1)</definedName>
    <definedName name="P1_2" localSheetId="10">OFFSET(#REF!,0,0,COUNT(#REF!),1)</definedName>
    <definedName name="P1_2" localSheetId="38">OFFSET(#REF!,0,0,COUNT(#REF!),1)</definedName>
    <definedName name="P1_2" localSheetId="31">OFFSET(#REF!,0,0,COUNT(#REF!),1)</definedName>
    <definedName name="P1_2" localSheetId="39">OFFSET(#REF!,0,0,COUNT(#REF!),1)</definedName>
    <definedName name="P1_2" localSheetId="40">OFFSET(#REF!,0,0,COUNT(#REF!),1)</definedName>
    <definedName name="P1_2" localSheetId="41">OFFSET(#REF!,0,0,COUNT(#REF!),1)</definedName>
    <definedName name="P1_2" localSheetId="46">OFFSET(#REF!,0,0,COUNT(#REF!),1)</definedName>
    <definedName name="P1_2" localSheetId="47">OFFSET(#REF!,0,0,COUNT(#REF!),1)</definedName>
    <definedName name="P1_2" localSheetId="48">OFFSET(#REF!,0,0,COUNT(#REF!),1)</definedName>
    <definedName name="P1_2" localSheetId="49">OFFSET(#REF!,0,0,COUNT(#REF!),1)</definedName>
    <definedName name="P1_2" localSheetId="52">OFFSET(#REF!,0,0,COUNT(#REF!),1)</definedName>
    <definedName name="P1_2" localSheetId="53">OFFSET(#REF!,0,0,COUNT(#REF!),1)</definedName>
    <definedName name="P1_2" localSheetId="64">OFFSET(#REF!,0,0,COUNT(#REF!),1)</definedName>
    <definedName name="P1_2" localSheetId="65">OFFSET(#REF!,0,0,COUNT(#REF!),1)</definedName>
    <definedName name="P1_2">OFFSET(#REF!,0,0,COUNT(#REF!),1)</definedName>
    <definedName name="P1avg" localSheetId="67">OFFSET(#REF!,0,0,COUNT(#REF!),1)</definedName>
    <definedName name="P1avg" localSheetId="68">OFFSET(#REF!,0,0,COUNT(#REF!),1)</definedName>
    <definedName name="P1avg" localSheetId="69">OFFSET(#REF!,0,0,COUNT(#REF!),1)</definedName>
    <definedName name="P1avg" localSheetId="70">OFFSET(#REF!,0,0,COUNT(#REF!),1)</definedName>
    <definedName name="P1avg" localSheetId="72">OFFSET(#REF!,0,0,COUNT(#REF!),1)</definedName>
    <definedName name="P1avg" localSheetId="73">OFFSET(#REF!,0,0,COUNT(#REF!),1)</definedName>
    <definedName name="P1avg" localSheetId="74">OFFSET(#REF!,0,0,COUNT(#REF!),1)</definedName>
    <definedName name="P1avg" localSheetId="11">OFFSET(#REF!,0,0,COUNT(#REF!),1)</definedName>
    <definedName name="P1avg" localSheetId="23">OFFSET(#REF!,0,0,COUNT(#REF!),1)</definedName>
    <definedName name="P1avg" localSheetId="10">OFFSET(#REF!,0,0,COUNT(#REF!),1)</definedName>
    <definedName name="P1avg" localSheetId="38">OFFSET(#REF!,0,0,COUNT(#REF!),1)</definedName>
    <definedName name="P1avg" localSheetId="31">OFFSET(#REF!,0,0,COUNT(#REF!),1)</definedName>
    <definedName name="P1avg" localSheetId="39">OFFSET(#REF!,0,0,COUNT(#REF!),1)</definedName>
    <definedName name="P1avg" localSheetId="40">OFFSET(#REF!,0,0,COUNT(#REF!),1)</definedName>
    <definedName name="P1avg" localSheetId="41">OFFSET(#REF!,0,0,COUNT(#REF!),1)</definedName>
    <definedName name="P1avg" localSheetId="46">OFFSET(#REF!,0,0,COUNT(#REF!),1)</definedName>
    <definedName name="P1avg" localSheetId="47">OFFSET(#REF!,0,0,COUNT(#REF!),1)</definedName>
    <definedName name="P1avg" localSheetId="48">OFFSET(#REF!,0,0,COUNT(#REF!),1)</definedName>
    <definedName name="P1avg" localSheetId="49">OFFSET(#REF!,0,0,COUNT(#REF!),1)</definedName>
    <definedName name="P1avg" localSheetId="52">OFFSET(#REF!,0,0,COUNT(#REF!),1)</definedName>
    <definedName name="P1avg" localSheetId="53">OFFSET(#REF!,0,0,COUNT(#REF!),1)</definedName>
    <definedName name="P1avg" localSheetId="64">OFFSET(#REF!,0,0,COUNT(#REF!),1)</definedName>
    <definedName name="P1avg" localSheetId="65">OFFSET(#REF!,0,0,COUNT(#REF!),1)</definedName>
    <definedName name="P1avg">OFFSET(#REF!,0,0,COUNT(#REF!),1)</definedName>
    <definedName name="P1min" localSheetId="67">OFFSET(#REF!,0,0,COUNT(#REF!),1)</definedName>
    <definedName name="P1min" localSheetId="68">OFFSET(#REF!,0,0,COUNT(#REF!),1)</definedName>
    <definedName name="P1min" localSheetId="69">OFFSET(#REF!,0,0,COUNT(#REF!),1)</definedName>
    <definedName name="P1min" localSheetId="70">OFFSET(#REF!,0,0,COUNT(#REF!),1)</definedName>
    <definedName name="P1min" localSheetId="72">OFFSET(#REF!,0,0,COUNT(#REF!),1)</definedName>
    <definedName name="P1min" localSheetId="73">OFFSET(#REF!,0,0,COUNT(#REF!),1)</definedName>
    <definedName name="P1min" localSheetId="74">OFFSET(#REF!,0,0,COUNT(#REF!),1)</definedName>
    <definedName name="P1min" localSheetId="11">OFFSET(#REF!,0,0,COUNT(#REF!),1)</definedName>
    <definedName name="P1min" localSheetId="23">OFFSET(#REF!,0,0,COUNT(#REF!),1)</definedName>
    <definedName name="P1min" localSheetId="10">OFFSET(#REF!,0,0,COUNT(#REF!),1)</definedName>
    <definedName name="P1min" localSheetId="38">OFFSET(#REF!,0,0,COUNT(#REF!),1)</definedName>
    <definedName name="P1min" localSheetId="31">OFFSET(#REF!,0,0,COUNT(#REF!),1)</definedName>
    <definedName name="P1min" localSheetId="39">OFFSET(#REF!,0,0,COUNT(#REF!),1)</definedName>
    <definedName name="P1min" localSheetId="40">OFFSET(#REF!,0,0,COUNT(#REF!),1)</definedName>
    <definedName name="P1min" localSheetId="41">OFFSET(#REF!,0,0,COUNT(#REF!),1)</definedName>
    <definedName name="P1min" localSheetId="46">OFFSET(#REF!,0,0,COUNT(#REF!),1)</definedName>
    <definedName name="P1min" localSheetId="47">OFFSET(#REF!,0,0,COUNT(#REF!),1)</definedName>
    <definedName name="P1min" localSheetId="48">OFFSET(#REF!,0,0,COUNT(#REF!),1)</definedName>
    <definedName name="P1min" localSheetId="49">OFFSET(#REF!,0,0,COUNT(#REF!),1)</definedName>
    <definedName name="P1min" localSheetId="52">OFFSET(#REF!,0,0,COUNT(#REF!),1)</definedName>
    <definedName name="P1min" localSheetId="53">OFFSET(#REF!,0,0,COUNT(#REF!),1)</definedName>
    <definedName name="P1min" localSheetId="64">OFFSET(#REF!,0,0,COUNT(#REF!),1)</definedName>
    <definedName name="P1min" localSheetId="65">OFFSET(#REF!,0,0,COUNT(#REF!),1)</definedName>
    <definedName name="P1min">OFFSET(#REF!,0,0,COUNT(#REF!),1)</definedName>
    <definedName name="P1rng" localSheetId="67">OFFSET(#REF!,0,0,COUNT(#REF!),1)</definedName>
    <definedName name="P1rng" localSheetId="68">OFFSET(#REF!,0,0,COUNT(#REF!),1)</definedName>
    <definedName name="P1rng" localSheetId="69">OFFSET(#REF!,0,0,COUNT(#REF!),1)</definedName>
    <definedName name="P1rng" localSheetId="70">OFFSET(#REF!,0,0,COUNT(#REF!),1)</definedName>
    <definedName name="P1rng" localSheetId="72">OFFSET(#REF!,0,0,COUNT(#REF!),1)</definedName>
    <definedName name="P1rng" localSheetId="73">OFFSET(#REF!,0,0,COUNT(#REF!),1)</definedName>
    <definedName name="P1rng" localSheetId="74">OFFSET(#REF!,0,0,COUNT(#REF!),1)</definedName>
    <definedName name="P1rng" localSheetId="11">OFFSET(#REF!,0,0,COUNT(#REF!),1)</definedName>
    <definedName name="P1rng" localSheetId="23">OFFSET(#REF!,0,0,COUNT(#REF!),1)</definedName>
    <definedName name="P1rng" localSheetId="10">OFFSET(#REF!,0,0,COUNT(#REF!),1)</definedName>
    <definedName name="P1rng" localSheetId="38">OFFSET(#REF!,0,0,COUNT(#REF!),1)</definedName>
    <definedName name="P1rng" localSheetId="31">OFFSET(#REF!,0,0,COUNT(#REF!),1)</definedName>
    <definedName name="P1rng" localSheetId="39">OFFSET(#REF!,0,0,COUNT(#REF!),1)</definedName>
    <definedName name="P1rng" localSheetId="40">OFFSET(#REF!,0,0,COUNT(#REF!),1)</definedName>
    <definedName name="P1rng" localSheetId="41">OFFSET(#REF!,0,0,COUNT(#REF!),1)</definedName>
    <definedName name="P1rng" localSheetId="46">OFFSET(#REF!,0,0,COUNT(#REF!),1)</definedName>
    <definedName name="P1rng" localSheetId="47">OFFSET(#REF!,0,0,COUNT(#REF!),1)</definedName>
    <definedName name="P1rng" localSheetId="48">OFFSET(#REF!,0,0,COUNT(#REF!),1)</definedName>
    <definedName name="P1rng" localSheetId="49">OFFSET(#REF!,0,0,COUNT(#REF!),1)</definedName>
    <definedName name="P1rng" localSheetId="52">OFFSET(#REF!,0,0,COUNT(#REF!),1)</definedName>
    <definedName name="P1rng" localSheetId="53">OFFSET(#REF!,0,0,COUNT(#REF!),1)</definedName>
    <definedName name="P1rng" localSheetId="64">OFFSET(#REF!,0,0,COUNT(#REF!),1)</definedName>
    <definedName name="P1rng" localSheetId="65">OFFSET(#REF!,0,0,COUNT(#REF!),1)</definedName>
    <definedName name="P1rng">OFFSET(#REF!,0,0,COUNT(#REF!),1)</definedName>
    <definedName name="P2_1" localSheetId="67">OFFSET(#REF!,0,0,COUNT(#REF!),1)</definedName>
    <definedName name="P2_1" localSheetId="68">OFFSET(#REF!,0,0,COUNT(#REF!),1)</definedName>
    <definedName name="P2_1" localSheetId="69">OFFSET(#REF!,0,0,COUNT(#REF!),1)</definedName>
    <definedName name="P2_1" localSheetId="70">OFFSET(#REF!,0,0,COUNT(#REF!),1)</definedName>
    <definedName name="P2_1" localSheetId="72">OFFSET(#REF!,0,0,COUNT(#REF!),1)</definedName>
    <definedName name="P2_1" localSheetId="73">OFFSET(#REF!,0,0,COUNT(#REF!),1)</definedName>
    <definedName name="P2_1" localSheetId="74">OFFSET(#REF!,0,0,COUNT(#REF!),1)</definedName>
    <definedName name="P2_1" localSheetId="11">OFFSET(#REF!,0,0,COUNT(#REF!),1)</definedName>
    <definedName name="P2_1" localSheetId="23">OFFSET(#REF!,0,0,COUNT(#REF!),1)</definedName>
    <definedName name="P2_1" localSheetId="10">OFFSET(#REF!,0,0,COUNT(#REF!),1)</definedName>
    <definedName name="P2_1" localSheetId="38">OFFSET(#REF!,0,0,COUNT(#REF!),1)</definedName>
    <definedName name="P2_1" localSheetId="31">OFFSET(#REF!,0,0,COUNT(#REF!),1)</definedName>
    <definedName name="P2_1" localSheetId="39">OFFSET(#REF!,0,0,COUNT(#REF!),1)</definedName>
    <definedName name="P2_1" localSheetId="40">OFFSET(#REF!,0,0,COUNT(#REF!),1)</definedName>
    <definedName name="P2_1" localSheetId="41">OFFSET(#REF!,0,0,COUNT(#REF!),1)</definedName>
    <definedName name="P2_1" localSheetId="46">OFFSET(#REF!,0,0,COUNT(#REF!),1)</definedName>
    <definedName name="P2_1" localSheetId="47">OFFSET(#REF!,0,0,COUNT(#REF!),1)</definedName>
    <definedName name="P2_1" localSheetId="48">OFFSET(#REF!,0,0,COUNT(#REF!),1)</definedName>
    <definedName name="P2_1" localSheetId="49">OFFSET(#REF!,0,0,COUNT(#REF!),1)</definedName>
    <definedName name="P2_1" localSheetId="52">OFFSET(#REF!,0,0,COUNT(#REF!),1)</definedName>
    <definedName name="P2_1" localSheetId="53">OFFSET(#REF!,0,0,COUNT(#REF!),1)</definedName>
    <definedName name="P2_1" localSheetId="64">OFFSET(#REF!,0,0,COUNT(#REF!),1)</definedName>
    <definedName name="P2_1" localSheetId="65">OFFSET(#REF!,0,0,COUNT(#REF!),1)</definedName>
    <definedName name="P2_1">OFFSET(#REF!,0,0,COUNT(#REF!),1)</definedName>
    <definedName name="P2_2" localSheetId="67">OFFSET(#REF!,0,0,COUNT(#REF!),1)</definedName>
    <definedName name="P2_2" localSheetId="68">OFFSET(#REF!,0,0,COUNT(#REF!),1)</definedName>
    <definedName name="P2_2" localSheetId="69">OFFSET(#REF!,0,0,COUNT(#REF!),1)</definedName>
    <definedName name="P2_2" localSheetId="70">OFFSET(#REF!,0,0,COUNT(#REF!),1)</definedName>
    <definedName name="P2_2" localSheetId="72">OFFSET(#REF!,0,0,COUNT(#REF!),1)</definedName>
    <definedName name="P2_2" localSheetId="73">OFFSET(#REF!,0,0,COUNT(#REF!),1)</definedName>
    <definedName name="P2_2" localSheetId="74">OFFSET(#REF!,0,0,COUNT(#REF!),1)</definedName>
    <definedName name="P2_2" localSheetId="11">OFFSET(#REF!,0,0,COUNT(#REF!),1)</definedName>
    <definedName name="P2_2" localSheetId="23">OFFSET(#REF!,0,0,COUNT(#REF!),1)</definedName>
    <definedName name="P2_2" localSheetId="10">OFFSET(#REF!,0,0,COUNT(#REF!),1)</definedName>
    <definedName name="P2_2" localSheetId="38">OFFSET(#REF!,0,0,COUNT(#REF!),1)</definedName>
    <definedName name="P2_2" localSheetId="31">OFFSET(#REF!,0,0,COUNT(#REF!),1)</definedName>
    <definedName name="P2_2" localSheetId="39">OFFSET(#REF!,0,0,COUNT(#REF!),1)</definedName>
    <definedName name="P2_2" localSheetId="40">OFFSET(#REF!,0,0,COUNT(#REF!),1)</definedName>
    <definedName name="P2_2" localSheetId="41">OFFSET(#REF!,0,0,COUNT(#REF!),1)</definedName>
    <definedName name="P2_2" localSheetId="46">OFFSET(#REF!,0,0,COUNT(#REF!),1)</definedName>
    <definedName name="P2_2" localSheetId="47">OFFSET(#REF!,0,0,COUNT(#REF!),1)</definedName>
    <definedName name="P2_2" localSheetId="48">OFFSET(#REF!,0,0,COUNT(#REF!),1)</definedName>
    <definedName name="P2_2" localSheetId="49">OFFSET(#REF!,0,0,COUNT(#REF!),1)</definedName>
    <definedName name="P2_2" localSheetId="52">OFFSET(#REF!,0,0,COUNT(#REF!),1)</definedName>
    <definedName name="P2_2" localSheetId="53">OFFSET(#REF!,0,0,COUNT(#REF!),1)</definedName>
    <definedName name="P2_2" localSheetId="64">OFFSET(#REF!,0,0,COUNT(#REF!),1)</definedName>
    <definedName name="P2_2" localSheetId="65">OFFSET(#REF!,0,0,COUNT(#REF!),1)</definedName>
    <definedName name="P2_2">OFFSET(#REF!,0,0,COUNT(#REF!),1)</definedName>
    <definedName name="P2avg" localSheetId="67">OFFSET(#REF!,0,0,COUNT(#REF!),1)</definedName>
    <definedName name="P2avg" localSheetId="68">OFFSET(#REF!,0,0,COUNT(#REF!),1)</definedName>
    <definedName name="P2avg" localSheetId="69">OFFSET(#REF!,0,0,COUNT(#REF!),1)</definedName>
    <definedName name="P2avg" localSheetId="70">OFFSET(#REF!,0,0,COUNT(#REF!),1)</definedName>
    <definedName name="P2avg" localSheetId="72">OFFSET(#REF!,0,0,COUNT(#REF!),1)</definedName>
    <definedName name="P2avg" localSheetId="73">OFFSET(#REF!,0,0,COUNT(#REF!),1)</definedName>
    <definedName name="P2avg" localSheetId="74">OFFSET(#REF!,0,0,COUNT(#REF!),1)</definedName>
    <definedName name="P2avg" localSheetId="11">OFFSET(#REF!,0,0,COUNT(#REF!),1)</definedName>
    <definedName name="P2avg" localSheetId="23">OFFSET(#REF!,0,0,COUNT(#REF!),1)</definedName>
    <definedName name="P2avg" localSheetId="10">OFFSET(#REF!,0,0,COUNT(#REF!),1)</definedName>
    <definedName name="P2avg" localSheetId="38">OFFSET(#REF!,0,0,COUNT(#REF!),1)</definedName>
    <definedName name="P2avg" localSheetId="31">OFFSET(#REF!,0,0,COUNT(#REF!),1)</definedName>
    <definedName name="P2avg" localSheetId="39">OFFSET(#REF!,0,0,COUNT(#REF!),1)</definedName>
    <definedName name="P2avg" localSheetId="40">OFFSET(#REF!,0,0,COUNT(#REF!),1)</definedName>
    <definedName name="P2avg" localSheetId="41">OFFSET(#REF!,0,0,COUNT(#REF!),1)</definedName>
    <definedName name="P2avg" localSheetId="46">OFFSET(#REF!,0,0,COUNT(#REF!),1)</definedName>
    <definedName name="P2avg" localSheetId="47">OFFSET(#REF!,0,0,COUNT(#REF!),1)</definedName>
    <definedName name="P2avg" localSheetId="48">OFFSET(#REF!,0,0,COUNT(#REF!),1)</definedName>
    <definedName name="P2avg" localSheetId="49">OFFSET(#REF!,0,0,COUNT(#REF!),1)</definedName>
    <definedName name="P2avg" localSheetId="52">OFFSET(#REF!,0,0,COUNT(#REF!),1)</definedName>
    <definedName name="P2avg" localSheetId="53">OFFSET(#REF!,0,0,COUNT(#REF!),1)</definedName>
    <definedName name="P2avg" localSheetId="64">OFFSET(#REF!,0,0,COUNT(#REF!),1)</definedName>
    <definedName name="P2avg" localSheetId="65">OFFSET(#REF!,0,0,COUNT(#REF!),1)</definedName>
    <definedName name="P2avg">OFFSET(#REF!,0,0,COUNT(#REF!),1)</definedName>
    <definedName name="P2min" localSheetId="67">OFFSET(#REF!,0,0,COUNT(#REF!),1)</definedName>
    <definedName name="P2min" localSheetId="68">OFFSET(#REF!,0,0,COUNT(#REF!),1)</definedName>
    <definedName name="P2min" localSheetId="69">OFFSET(#REF!,0,0,COUNT(#REF!),1)</definedName>
    <definedName name="P2min" localSheetId="70">OFFSET(#REF!,0,0,COUNT(#REF!),1)</definedName>
    <definedName name="P2min" localSheetId="72">OFFSET(#REF!,0,0,COUNT(#REF!),1)</definedName>
    <definedName name="P2min" localSheetId="73">OFFSET(#REF!,0,0,COUNT(#REF!),1)</definedName>
    <definedName name="P2min" localSheetId="74">OFFSET(#REF!,0,0,COUNT(#REF!),1)</definedName>
    <definedName name="P2min" localSheetId="11">OFFSET(#REF!,0,0,COUNT(#REF!),1)</definedName>
    <definedName name="P2min" localSheetId="23">OFFSET(#REF!,0,0,COUNT(#REF!),1)</definedName>
    <definedName name="P2min" localSheetId="10">OFFSET(#REF!,0,0,COUNT(#REF!),1)</definedName>
    <definedName name="P2min" localSheetId="38">OFFSET(#REF!,0,0,COUNT(#REF!),1)</definedName>
    <definedName name="P2min" localSheetId="31">OFFSET(#REF!,0,0,COUNT(#REF!),1)</definedName>
    <definedName name="P2min" localSheetId="39">OFFSET(#REF!,0,0,COUNT(#REF!),1)</definedName>
    <definedName name="P2min" localSheetId="40">OFFSET(#REF!,0,0,COUNT(#REF!),1)</definedName>
    <definedName name="P2min" localSheetId="41">OFFSET(#REF!,0,0,COUNT(#REF!),1)</definedName>
    <definedName name="P2min" localSheetId="46">OFFSET(#REF!,0,0,COUNT(#REF!),1)</definedName>
    <definedName name="P2min" localSheetId="47">OFFSET(#REF!,0,0,COUNT(#REF!),1)</definedName>
    <definedName name="P2min" localSheetId="48">OFFSET(#REF!,0,0,COUNT(#REF!),1)</definedName>
    <definedName name="P2min" localSheetId="49">OFFSET(#REF!,0,0,COUNT(#REF!),1)</definedName>
    <definedName name="P2min" localSheetId="52">OFFSET(#REF!,0,0,COUNT(#REF!),1)</definedName>
    <definedName name="P2min" localSheetId="53">OFFSET(#REF!,0,0,COUNT(#REF!),1)</definedName>
    <definedName name="P2min" localSheetId="64">OFFSET(#REF!,0,0,COUNT(#REF!),1)</definedName>
    <definedName name="P2min" localSheetId="65">OFFSET(#REF!,0,0,COUNT(#REF!),1)</definedName>
    <definedName name="P2min">OFFSET(#REF!,0,0,COUNT(#REF!),1)</definedName>
    <definedName name="P2rng" localSheetId="67">OFFSET(#REF!,0,0,COUNT(#REF!),1)</definedName>
    <definedName name="P2rng" localSheetId="68">OFFSET(#REF!,0,0,COUNT(#REF!),1)</definedName>
    <definedName name="P2rng" localSheetId="69">OFFSET(#REF!,0,0,COUNT(#REF!),1)</definedName>
    <definedName name="P2rng" localSheetId="70">OFFSET(#REF!,0,0,COUNT(#REF!),1)</definedName>
    <definedName name="P2rng" localSheetId="72">OFFSET(#REF!,0,0,COUNT(#REF!),1)</definedName>
    <definedName name="P2rng" localSheetId="73">OFFSET(#REF!,0,0,COUNT(#REF!),1)</definedName>
    <definedName name="P2rng" localSheetId="74">OFFSET(#REF!,0,0,COUNT(#REF!),1)</definedName>
    <definedName name="P2rng" localSheetId="11">OFFSET(#REF!,0,0,COUNT(#REF!),1)</definedName>
    <definedName name="P2rng" localSheetId="23">OFFSET(#REF!,0,0,COUNT(#REF!),1)</definedName>
    <definedName name="P2rng" localSheetId="10">OFFSET(#REF!,0,0,COUNT(#REF!),1)</definedName>
    <definedName name="P2rng" localSheetId="38">OFFSET(#REF!,0,0,COUNT(#REF!),1)</definedName>
    <definedName name="P2rng" localSheetId="31">OFFSET(#REF!,0,0,COUNT(#REF!),1)</definedName>
    <definedName name="P2rng" localSheetId="39">OFFSET(#REF!,0,0,COUNT(#REF!),1)</definedName>
    <definedName name="P2rng" localSheetId="40">OFFSET(#REF!,0,0,COUNT(#REF!),1)</definedName>
    <definedName name="P2rng" localSheetId="41">OFFSET(#REF!,0,0,COUNT(#REF!),1)</definedName>
    <definedName name="P2rng" localSheetId="46">OFFSET(#REF!,0,0,COUNT(#REF!),1)</definedName>
    <definedName name="P2rng" localSheetId="47">OFFSET(#REF!,0,0,COUNT(#REF!),1)</definedName>
    <definedName name="P2rng" localSheetId="48">OFFSET(#REF!,0,0,COUNT(#REF!),1)</definedName>
    <definedName name="P2rng" localSheetId="49">OFFSET(#REF!,0,0,COUNT(#REF!),1)</definedName>
    <definedName name="P2rng" localSheetId="52">OFFSET(#REF!,0,0,COUNT(#REF!),1)</definedName>
    <definedName name="P2rng" localSheetId="53">OFFSET(#REF!,0,0,COUNT(#REF!),1)</definedName>
    <definedName name="P2rng" localSheetId="64">OFFSET(#REF!,0,0,COUNT(#REF!),1)</definedName>
    <definedName name="P2rng" localSheetId="65">OFFSET(#REF!,0,0,COUNT(#REF!),1)</definedName>
    <definedName name="P2rng">OFFSET(#REF!,0,0,COUNT(#REF!),1)</definedName>
    <definedName name="p2std" localSheetId="67">#REF!</definedName>
    <definedName name="p2std" localSheetId="68">#REF!</definedName>
    <definedName name="p2std" localSheetId="69">#REF!</definedName>
    <definedName name="p2std" localSheetId="70">#REF!</definedName>
    <definedName name="p2std" localSheetId="72">#REF!</definedName>
    <definedName name="p2std" localSheetId="73">#REF!</definedName>
    <definedName name="p2std" localSheetId="74">#REF!</definedName>
    <definedName name="p2std" localSheetId="11">#REF!</definedName>
    <definedName name="p2std" localSheetId="10">#REF!</definedName>
    <definedName name="p2std" localSheetId="38">#REF!</definedName>
    <definedName name="p2std" localSheetId="39">#REF!</definedName>
    <definedName name="p2std" localSheetId="40">#REF!</definedName>
    <definedName name="p2std" localSheetId="41">#REF!</definedName>
    <definedName name="p2std" localSheetId="46">#REF!</definedName>
    <definedName name="p2std" localSheetId="52">#REF!</definedName>
    <definedName name="p2std" localSheetId="64">#REF!</definedName>
    <definedName name="p2std" localSheetId="65">#REF!</definedName>
    <definedName name="p2std" localSheetId="66">#REF!</definedName>
    <definedName name="p2std">#REF!</definedName>
    <definedName name="P3_1" localSheetId="67">OFFSET(#REF!,0,0,COUNT(#REF!),1)</definedName>
    <definedName name="P3_1" localSheetId="68">OFFSET(#REF!,0,0,COUNT(#REF!),1)</definedName>
    <definedName name="P3_1" localSheetId="69">OFFSET(#REF!,0,0,COUNT(#REF!),1)</definedName>
    <definedName name="P3_1" localSheetId="70">OFFSET(#REF!,0,0,COUNT(#REF!),1)</definedName>
    <definedName name="P3_1" localSheetId="72">OFFSET(#REF!,0,0,COUNT(#REF!),1)</definedName>
    <definedName name="P3_1" localSheetId="73">OFFSET(#REF!,0,0,COUNT(#REF!),1)</definedName>
    <definedName name="P3_1" localSheetId="74">OFFSET(#REF!,0,0,COUNT(#REF!),1)</definedName>
    <definedName name="P3_1" localSheetId="11">OFFSET(#REF!,0,0,COUNT(#REF!),1)</definedName>
    <definedName name="P3_1" localSheetId="12">OFFSET(#REF!,0,0,COUNT(#REF!),1)</definedName>
    <definedName name="P3_1" localSheetId="13">OFFSET(#REF!,0,0,COUNT(#REF!),1)</definedName>
    <definedName name="P3_1" localSheetId="23">OFFSET(#REF!,0,0,COUNT(#REF!),1)</definedName>
    <definedName name="P3_1" localSheetId="10">OFFSET(#REF!,0,0,COUNT(#REF!),1)</definedName>
    <definedName name="P3_1" localSheetId="38">OFFSET(#REF!,0,0,COUNT(#REF!),1)</definedName>
    <definedName name="P3_1" localSheetId="31">OFFSET(#REF!,0,0,COUNT(#REF!),1)</definedName>
    <definedName name="P3_1" localSheetId="39">OFFSET(#REF!,0,0,COUNT(#REF!),1)</definedName>
    <definedName name="P3_1" localSheetId="40">OFFSET(#REF!,0,0,COUNT(#REF!),1)</definedName>
    <definedName name="P3_1" localSheetId="41">OFFSET(#REF!,0,0,COUNT(#REF!),1)</definedName>
    <definedName name="P3_1" localSheetId="46">OFFSET(#REF!,0,0,COUNT(#REF!),1)</definedName>
    <definedName name="P3_1" localSheetId="47">OFFSET(#REF!,0,0,COUNT(#REF!),1)</definedName>
    <definedName name="P3_1" localSheetId="48">OFFSET(#REF!,0,0,COUNT(#REF!),1)</definedName>
    <definedName name="P3_1" localSheetId="49">OFFSET(#REF!,0,0,COUNT(#REF!),1)</definedName>
    <definedName name="P3_1" localSheetId="52">OFFSET(#REF!,0,0,COUNT(#REF!),1)</definedName>
    <definedName name="P3_1" localSheetId="53">OFFSET(#REF!,0,0,COUNT(#REF!),1)</definedName>
    <definedName name="P3_1" localSheetId="64">OFFSET(#REF!,0,0,COUNT(#REF!),1)</definedName>
    <definedName name="P3_1" localSheetId="65">OFFSET(#REF!,0,0,COUNT(#REF!),1)</definedName>
    <definedName name="P3_1">OFFSET(#REF!,0,0,COUNT(#REF!),1)</definedName>
    <definedName name="P3_2" localSheetId="67">OFFSET(#REF!,0,0,COUNT(#REF!),1)</definedName>
    <definedName name="P3_2" localSheetId="68">OFFSET(#REF!,0,0,COUNT(#REF!),1)</definedName>
    <definedName name="P3_2" localSheetId="69">OFFSET(#REF!,0,0,COUNT(#REF!),1)</definedName>
    <definedName name="P3_2" localSheetId="70">OFFSET(#REF!,0,0,COUNT(#REF!),1)</definedName>
    <definedName name="P3_2" localSheetId="72">OFFSET(#REF!,0,0,COUNT(#REF!),1)</definedName>
    <definedName name="P3_2" localSheetId="73">OFFSET(#REF!,0,0,COUNT(#REF!),1)</definedName>
    <definedName name="P3_2" localSheetId="74">OFFSET(#REF!,0,0,COUNT(#REF!),1)</definedName>
    <definedName name="P3_2" localSheetId="11">OFFSET(#REF!,0,0,COUNT(#REF!),1)</definedName>
    <definedName name="P3_2" localSheetId="23">OFFSET(#REF!,0,0,COUNT(#REF!),1)</definedName>
    <definedName name="P3_2" localSheetId="10">OFFSET(#REF!,0,0,COUNT(#REF!),1)</definedName>
    <definedName name="P3_2" localSheetId="38">OFFSET(#REF!,0,0,COUNT(#REF!),1)</definedName>
    <definedName name="P3_2" localSheetId="31">OFFSET(#REF!,0,0,COUNT(#REF!),1)</definedName>
    <definedName name="P3_2" localSheetId="39">OFFSET(#REF!,0,0,COUNT(#REF!),1)</definedName>
    <definedName name="P3_2" localSheetId="40">OFFSET(#REF!,0,0,COUNT(#REF!),1)</definedName>
    <definedName name="P3_2" localSheetId="41">OFFSET(#REF!,0,0,COUNT(#REF!),1)</definedName>
    <definedName name="P3_2" localSheetId="46">OFFSET(#REF!,0,0,COUNT(#REF!),1)</definedName>
    <definedName name="P3_2" localSheetId="47">OFFSET(#REF!,0,0,COUNT(#REF!),1)</definedName>
    <definedName name="P3_2" localSheetId="48">OFFSET(#REF!,0,0,COUNT(#REF!),1)</definedName>
    <definedName name="P3_2" localSheetId="49">OFFSET(#REF!,0,0,COUNT(#REF!),1)</definedName>
    <definedName name="P3_2" localSheetId="52">OFFSET(#REF!,0,0,COUNT(#REF!),1)</definedName>
    <definedName name="P3_2" localSheetId="53">OFFSET(#REF!,0,0,COUNT(#REF!),1)</definedName>
    <definedName name="P3_2" localSheetId="64">OFFSET(#REF!,0,0,COUNT(#REF!),1)</definedName>
    <definedName name="P3_2" localSheetId="65">OFFSET(#REF!,0,0,COUNT(#REF!),1)</definedName>
    <definedName name="P3_2">OFFSET(#REF!,0,0,COUNT(#REF!),1)</definedName>
    <definedName name="P3avg" localSheetId="67">OFFSET(#REF!,0,0,COUNT(#REF!),1)</definedName>
    <definedName name="P3avg" localSheetId="68">OFFSET(#REF!,0,0,COUNT(#REF!),1)</definedName>
    <definedName name="P3avg" localSheetId="69">OFFSET(#REF!,0,0,COUNT(#REF!),1)</definedName>
    <definedName name="P3avg" localSheetId="70">OFFSET(#REF!,0,0,COUNT(#REF!),1)</definedName>
    <definedName name="P3avg" localSheetId="72">OFFSET(#REF!,0,0,COUNT(#REF!),1)</definedName>
    <definedName name="P3avg" localSheetId="73">OFFSET(#REF!,0,0,COUNT(#REF!),1)</definedName>
    <definedName name="P3avg" localSheetId="74">OFFSET(#REF!,0,0,COUNT(#REF!),1)</definedName>
    <definedName name="P3avg" localSheetId="11">OFFSET(#REF!,0,0,COUNT(#REF!),1)</definedName>
    <definedName name="P3avg" localSheetId="23">OFFSET(#REF!,0,0,COUNT(#REF!),1)</definedName>
    <definedName name="P3avg" localSheetId="10">OFFSET(#REF!,0,0,COUNT(#REF!),1)</definedName>
    <definedName name="P3avg" localSheetId="38">OFFSET(#REF!,0,0,COUNT(#REF!),1)</definedName>
    <definedName name="P3avg" localSheetId="31">OFFSET(#REF!,0,0,COUNT(#REF!),1)</definedName>
    <definedName name="P3avg" localSheetId="39">OFFSET(#REF!,0,0,COUNT(#REF!),1)</definedName>
    <definedName name="P3avg" localSheetId="40">OFFSET(#REF!,0,0,COUNT(#REF!),1)</definedName>
    <definedName name="P3avg" localSheetId="41">OFFSET(#REF!,0,0,COUNT(#REF!),1)</definedName>
    <definedName name="P3avg" localSheetId="46">OFFSET(#REF!,0,0,COUNT(#REF!),1)</definedName>
    <definedName name="P3avg" localSheetId="47">OFFSET(#REF!,0,0,COUNT(#REF!),1)</definedName>
    <definedName name="P3avg" localSheetId="48">OFFSET(#REF!,0,0,COUNT(#REF!),1)</definedName>
    <definedName name="P3avg" localSheetId="49">OFFSET(#REF!,0,0,COUNT(#REF!),1)</definedName>
    <definedName name="P3avg" localSheetId="52">OFFSET(#REF!,0,0,COUNT(#REF!),1)</definedName>
    <definedName name="P3avg" localSheetId="53">OFFSET(#REF!,0,0,COUNT(#REF!),1)</definedName>
    <definedName name="P3avg" localSheetId="64">OFFSET(#REF!,0,0,COUNT(#REF!),1)</definedName>
    <definedName name="P3avg" localSheetId="65">OFFSET(#REF!,0,0,COUNT(#REF!),1)</definedName>
    <definedName name="P3avg">OFFSET(#REF!,0,0,COUNT(#REF!),1)</definedName>
    <definedName name="P3min" localSheetId="67">OFFSET(#REF!,0,0,COUNT(#REF!),1)</definedName>
    <definedName name="P3min" localSheetId="68">OFFSET(#REF!,0,0,COUNT(#REF!),1)</definedName>
    <definedName name="P3min" localSheetId="69">OFFSET(#REF!,0,0,COUNT(#REF!),1)</definedName>
    <definedName name="P3min" localSheetId="70">OFFSET(#REF!,0,0,COUNT(#REF!),1)</definedName>
    <definedName name="P3min" localSheetId="72">OFFSET(#REF!,0,0,COUNT(#REF!),1)</definedName>
    <definedName name="P3min" localSheetId="73">OFFSET(#REF!,0,0,COUNT(#REF!),1)</definedName>
    <definedName name="P3min" localSheetId="74">OFFSET(#REF!,0,0,COUNT(#REF!),1)</definedName>
    <definedName name="P3min" localSheetId="11">OFFSET(#REF!,0,0,COUNT(#REF!),1)</definedName>
    <definedName name="P3min" localSheetId="23">OFFSET(#REF!,0,0,COUNT(#REF!),1)</definedName>
    <definedName name="P3min" localSheetId="10">OFFSET(#REF!,0,0,COUNT(#REF!),1)</definedName>
    <definedName name="P3min" localSheetId="38">OFFSET(#REF!,0,0,COUNT(#REF!),1)</definedName>
    <definedName name="P3min" localSheetId="31">OFFSET(#REF!,0,0,COUNT(#REF!),1)</definedName>
    <definedName name="P3min" localSheetId="39">OFFSET(#REF!,0,0,COUNT(#REF!),1)</definedName>
    <definedName name="P3min" localSheetId="40">OFFSET(#REF!,0,0,COUNT(#REF!),1)</definedName>
    <definedName name="P3min" localSheetId="41">OFFSET(#REF!,0,0,COUNT(#REF!),1)</definedName>
    <definedName name="P3min" localSheetId="46">OFFSET(#REF!,0,0,COUNT(#REF!),1)</definedName>
    <definedName name="P3min" localSheetId="47">OFFSET(#REF!,0,0,COUNT(#REF!),1)</definedName>
    <definedName name="P3min" localSheetId="48">OFFSET(#REF!,0,0,COUNT(#REF!),1)</definedName>
    <definedName name="P3min" localSheetId="49">OFFSET(#REF!,0,0,COUNT(#REF!),1)</definedName>
    <definedName name="P3min" localSheetId="52">OFFSET(#REF!,0,0,COUNT(#REF!),1)</definedName>
    <definedName name="P3min" localSheetId="53">OFFSET(#REF!,0,0,COUNT(#REF!),1)</definedName>
    <definedName name="P3min" localSheetId="64">OFFSET(#REF!,0,0,COUNT(#REF!),1)</definedName>
    <definedName name="P3min" localSheetId="65">OFFSET(#REF!,0,0,COUNT(#REF!),1)</definedName>
    <definedName name="P3min">OFFSET(#REF!,0,0,COUNT(#REF!),1)</definedName>
    <definedName name="P3rng" localSheetId="67">OFFSET(#REF!,0,0,COUNT(#REF!),1)</definedName>
    <definedName name="P3rng" localSheetId="68">OFFSET(#REF!,0,0,COUNT(#REF!),1)</definedName>
    <definedName name="P3rng" localSheetId="69">OFFSET(#REF!,0,0,COUNT(#REF!),1)</definedName>
    <definedName name="P3rng" localSheetId="70">OFFSET(#REF!,0,0,COUNT(#REF!),1)</definedName>
    <definedName name="P3rng" localSheetId="72">OFFSET(#REF!,0,0,COUNT(#REF!),1)</definedName>
    <definedName name="P3rng" localSheetId="73">OFFSET(#REF!,0,0,COUNT(#REF!),1)</definedName>
    <definedName name="P3rng" localSheetId="74">OFFSET(#REF!,0,0,COUNT(#REF!),1)</definedName>
    <definedName name="P3rng" localSheetId="11">OFFSET(#REF!,0,0,COUNT(#REF!),1)</definedName>
    <definedName name="P3rng" localSheetId="23">OFFSET(#REF!,0,0,COUNT(#REF!),1)</definedName>
    <definedName name="P3rng" localSheetId="10">OFFSET(#REF!,0,0,COUNT(#REF!),1)</definedName>
    <definedName name="P3rng" localSheetId="38">OFFSET(#REF!,0,0,COUNT(#REF!),1)</definedName>
    <definedName name="P3rng" localSheetId="31">OFFSET(#REF!,0,0,COUNT(#REF!),1)</definedName>
    <definedName name="P3rng" localSheetId="39">OFFSET(#REF!,0,0,COUNT(#REF!),1)</definedName>
    <definedName name="P3rng" localSheetId="40">OFFSET(#REF!,0,0,COUNT(#REF!),1)</definedName>
    <definedName name="P3rng" localSheetId="41">OFFSET(#REF!,0,0,COUNT(#REF!),1)</definedName>
    <definedName name="P3rng" localSheetId="46">OFFSET(#REF!,0,0,COUNT(#REF!),1)</definedName>
    <definedName name="P3rng" localSheetId="47">OFFSET(#REF!,0,0,COUNT(#REF!),1)</definedName>
    <definedName name="P3rng" localSheetId="48">OFFSET(#REF!,0,0,COUNT(#REF!),1)</definedName>
    <definedName name="P3rng" localSheetId="49">OFFSET(#REF!,0,0,COUNT(#REF!),1)</definedName>
    <definedName name="P3rng" localSheetId="52">OFFSET(#REF!,0,0,COUNT(#REF!),1)</definedName>
    <definedName name="P3rng" localSheetId="53">OFFSET(#REF!,0,0,COUNT(#REF!),1)</definedName>
    <definedName name="P3rng" localSheetId="64">OFFSET(#REF!,0,0,COUNT(#REF!),1)</definedName>
    <definedName name="P3rng" localSheetId="65">OFFSET(#REF!,0,0,COUNT(#REF!),1)</definedName>
    <definedName name="P3rng">OFFSET(#REF!,0,0,COUNT(#REF!),1)</definedName>
    <definedName name="P4_1" localSheetId="67">OFFSET(#REF!,0,0,COUNT(#REF!),1)</definedName>
    <definedName name="P4_1" localSheetId="68">OFFSET(#REF!,0,0,COUNT(#REF!),1)</definedName>
    <definedName name="P4_1" localSheetId="69">OFFSET(#REF!,0,0,COUNT(#REF!),1)</definedName>
    <definedName name="P4_1" localSheetId="70">OFFSET(#REF!,0,0,COUNT(#REF!),1)</definedName>
    <definedName name="P4_1" localSheetId="72">OFFSET(#REF!,0,0,COUNT(#REF!),1)</definedName>
    <definedName name="P4_1" localSheetId="73">OFFSET(#REF!,0,0,COUNT(#REF!),1)</definedName>
    <definedName name="P4_1" localSheetId="74">OFFSET(#REF!,0,0,COUNT(#REF!),1)</definedName>
    <definedName name="P4_1" localSheetId="11">OFFSET(#REF!,0,0,COUNT(#REF!),1)</definedName>
    <definedName name="P4_1" localSheetId="23">OFFSET(#REF!,0,0,COUNT(#REF!),1)</definedName>
    <definedName name="P4_1" localSheetId="10">OFFSET(#REF!,0,0,COUNT(#REF!),1)</definedName>
    <definedName name="P4_1" localSheetId="38">OFFSET(#REF!,0,0,COUNT(#REF!),1)</definedName>
    <definedName name="P4_1" localSheetId="31">OFFSET(#REF!,0,0,COUNT(#REF!),1)</definedName>
    <definedName name="P4_1" localSheetId="39">OFFSET(#REF!,0,0,COUNT(#REF!),1)</definedName>
    <definedName name="P4_1" localSheetId="40">OFFSET(#REF!,0,0,COUNT(#REF!),1)</definedName>
    <definedName name="P4_1" localSheetId="41">OFFSET(#REF!,0,0,COUNT(#REF!),1)</definedName>
    <definedName name="P4_1" localSheetId="46">OFFSET(#REF!,0,0,COUNT(#REF!),1)</definedName>
    <definedName name="P4_1" localSheetId="47">OFFSET(#REF!,0,0,COUNT(#REF!),1)</definedName>
    <definedName name="P4_1" localSheetId="48">OFFSET(#REF!,0,0,COUNT(#REF!),1)</definedName>
    <definedName name="P4_1" localSheetId="49">OFFSET(#REF!,0,0,COUNT(#REF!),1)</definedName>
    <definedName name="P4_1" localSheetId="52">OFFSET(#REF!,0,0,COUNT(#REF!),1)</definedName>
    <definedName name="P4_1" localSheetId="53">OFFSET(#REF!,0,0,COUNT(#REF!),1)</definedName>
    <definedName name="P4_1" localSheetId="64">OFFSET(#REF!,0,0,COUNT(#REF!),1)</definedName>
    <definedName name="P4_1" localSheetId="65">OFFSET(#REF!,0,0,COUNT(#REF!),1)</definedName>
    <definedName name="P4_1">OFFSET(#REF!,0,0,COUNT(#REF!),1)</definedName>
    <definedName name="P4_2" localSheetId="67">OFFSET(#REF!,0,0,COUNT(#REF!),1)</definedName>
    <definedName name="P4_2" localSheetId="68">OFFSET(#REF!,0,0,COUNT(#REF!),1)</definedName>
    <definedName name="P4_2" localSheetId="69">OFFSET(#REF!,0,0,COUNT(#REF!),1)</definedName>
    <definedName name="P4_2" localSheetId="70">OFFSET(#REF!,0,0,COUNT(#REF!),1)</definedName>
    <definedName name="P4_2" localSheetId="72">OFFSET(#REF!,0,0,COUNT(#REF!),1)</definedName>
    <definedName name="P4_2" localSheetId="73">OFFSET(#REF!,0,0,COUNT(#REF!),1)</definedName>
    <definedName name="P4_2" localSheetId="74">OFFSET(#REF!,0,0,COUNT(#REF!),1)</definedName>
    <definedName name="P4_2" localSheetId="11">OFFSET(#REF!,0,0,COUNT(#REF!),1)</definedName>
    <definedName name="P4_2" localSheetId="23">OFFSET(#REF!,0,0,COUNT(#REF!),1)</definedName>
    <definedName name="P4_2" localSheetId="10">OFFSET(#REF!,0,0,COUNT(#REF!),1)</definedName>
    <definedName name="P4_2" localSheetId="38">OFFSET(#REF!,0,0,COUNT(#REF!),1)</definedName>
    <definedName name="P4_2" localSheetId="31">OFFSET(#REF!,0,0,COUNT(#REF!),1)</definedName>
    <definedName name="P4_2" localSheetId="39">OFFSET(#REF!,0,0,COUNT(#REF!),1)</definedName>
    <definedName name="P4_2" localSheetId="40">OFFSET(#REF!,0,0,COUNT(#REF!),1)</definedName>
    <definedName name="P4_2" localSheetId="41">OFFSET(#REF!,0,0,COUNT(#REF!),1)</definedName>
    <definedName name="P4_2" localSheetId="46">OFFSET(#REF!,0,0,COUNT(#REF!),1)</definedName>
    <definedName name="P4_2" localSheetId="47">OFFSET(#REF!,0,0,COUNT(#REF!),1)</definedName>
    <definedName name="P4_2" localSheetId="48">OFFSET(#REF!,0,0,COUNT(#REF!),1)</definedName>
    <definedName name="P4_2" localSheetId="49">OFFSET(#REF!,0,0,COUNT(#REF!),1)</definedName>
    <definedName name="P4_2" localSheetId="52">OFFSET(#REF!,0,0,COUNT(#REF!),1)</definedName>
    <definedName name="P4_2" localSheetId="53">OFFSET(#REF!,0,0,COUNT(#REF!),1)</definedName>
    <definedName name="P4_2" localSheetId="64">OFFSET(#REF!,0,0,COUNT(#REF!),1)</definedName>
    <definedName name="P4_2" localSheetId="65">OFFSET(#REF!,0,0,COUNT(#REF!),1)</definedName>
    <definedName name="P4_2">OFFSET(#REF!,0,0,COUNT(#REF!),1)</definedName>
    <definedName name="P4avg" localSheetId="67">OFFSET(#REF!,0,0,COUNT(#REF!),1)</definedName>
    <definedName name="P4avg" localSheetId="68">OFFSET(#REF!,0,0,COUNT(#REF!),1)</definedName>
    <definedName name="P4avg" localSheetId="69">OFFSET(#REF!,0,0,COUNT(#REF!),1)</definedName>
    <definedName name="P4avg" localSheetId="70">OFFSET(#REF!,0,0,COUNT(#REF!),1)</definedName>
    <definedName name="P4avg" localSheetId="72">OFFSET(#REF!,0,0,COUNT(#REF!),1)</definedName>
    <definedName name="P4avg" localSheetId="73">OFFSET(#REF!,0,0,COUNT(#REF!),1)</definedName>
    <definedName name="P4avg" localSheetId="74">OFFSET(#REF!,0,0,COUNT(#REF!),1)</definedName>
    <definedName name="P4avg" localSheetId="11">OFFSET(#REF!,0,0,COUNT(#REF!),1)</definedName>
    <definedName name="P4avg" localSheetId="23">OFFSET(#REF!,0,0,COUNT(#REF!),1)</definedName>
    <definedName name="P4avg" localSheetId="10">OFFSET(#REF!,0,0,COUNT(#REF!),1)</definedName>
    <definedName name="P4avg" localSheetId="38">OFFSET(#REF!,0,0,COUNT(#REF!),1)</definedName>
    <definedName name="P4avg" localSheetId="31">OFFSET(#REF!,0,0,COUNT(#REF!),1)</definedName>
    <definedName name="P4avg" localSheetId="39">OFFSET(#REF!,0,0,COUNT(#REF!),1)</definedName>
    <definedName name="P4avg" localSheetId="40">OFFSET(#REF!,0,0,COUNT(#REF!),1)</definedName>
    <definedName name="P4avg" localSheetId="41">OFFSET(#REF!,0,0,COUNT(#REF!),1)</definedName>
    <definedName name="P4avg" localSheetId="46">OFFSET(#REF!,0,0,COUNT(#REF!),1)</definedName>
    <definedName name="P4avg" localSheetId="47">OFFSET(#REF!,0,0,COUNT(#REF!),1)</definedName>
    <definedName name="P4avg" localSheetId="48">OFFSET(#REF!,0,0,COUNT(#REF!),1)</definedName>
    <definedName name="P4avg" localSheetId="49">OFFSET(#REF!,0,0,COUNT(#REF!),1)</definedName>
    <definedName name="P4avg" localSheetId="52">OFFSET(#REF!,0,0,COUNT(#REF!),1)</definedName>
    <definedName name="P4avg" localSheetId="53">OFFSET(#REF!,0,0,COUNT(#REF!),1)</definedName>
    <definedName name="P4avg" localSheetId="64">OFFSET(#REF!,0,0,COUNT(#REF!),1)</definedName>
    <definedName name="P4avg" localSheetId="65">OFFSET(#REF!,0,0,COUNT(#REF!),1)</definedName>
    <definedName name="P4avg">OFFSET(#REF!,0,0,COUNT(#REF!),1)</definedName>
    <definedName name="P4min" localSheetId="67">OFFSET(#REF!,0,0,COUNT(#REF!),1)</definedName>
    <definedName name="P4min" localSheetId="68">OFFSET(#REF!,0,0,COUNT(#REF!),1)</definedName>
    <definedName name="P4min" localSheetId="69">OFFSET(#REF!,0,0,COUNT(#REF!),1)</definedName>
    <definedName name="P4min" localSheetId="70">OFFSET(#REF!,0,0,COUNT(#REF!),1)</definedName>
    <definedName name="P4min" localSheetId="72">OFFSET(#REF!,0,0,COUNT(#REF!),1)</definedName>
    <definedName name="P4min" localSheetId="73">OFFSET(#REF!,0,0,COUNT(#REF!),1)</definedName>
    <definedName name="P4min" localSheetId="74">OFFSET(#REF!,0,0,COUNT(#REF!),1)</definedName>
    <definedName name="P4min" localSheetId="11">OFFSET(#REF!,0,0,COUNT(#REF!),1)</definedName>
    <definedName name="P4min" localSheetId="23">OFFSET(#REF!,0,0,COUNT(#REF!),1)</definedName>
    <definedName name="P4min" localSheetId="10">OFFSET(#REF!,0,0,COUNT(#REF!),1)</definedName>
    <definedName name="P4min" localSheetId="38">OFFSET(#REF!,0,0,COUNT(#REF!),1)</definedName>
    <definedName name="P4min" localSheetId="31">OFFSET(#REF!,0,0,COUNT(#REF!),1)</definedName>
    <definedName name="P4min" localSheetId="39">OFFSET(#REF!,0,0,COUNT(#REF!),1)</definedName>
    <definedName name="P4min" localSheetId="40">OFFSET(#REF!,0,0,COUNT(#REF!),1)</definedName>
    <definedName name="P4min" localSheetId="41">OFFSET(#REF!,0,0,COUNT(#REF!),1)</definedName>
    <definedName name="P4min" localSheetId="46">OFFSET(#REF!,0,0,COUNT(#REF!),1)</definedName>
    <definedName name="P4min" localSheetId="47">OFFSET(#REF!,0,0,COUNT(#REF!),1)</definedName>
    <definedName name="P4min" localSheetId="48">OFFSET(#REF!,0,0,COUNT(#REF!),1)</definedName>
    <definedName name="P4min" localSheetId="49">OFFSET(#REF!,0,0,COUNT(#REF!),1)</definedName>
    <definedName name="P4min" localSheetId="52">OFFSET(#REF!,0,0,COUNT(#REF!),1)</definedName>
    <definedName name="P4min" localSheetId="53">OFFSET(#REF!,0,0,COUNT(#REF!),1)</definedName>
    <definedName name="P4min" localSheetId="64">OFFSET(#REF!,0,0,COUNT(#REF!),1)</definedName>
    <definedName name="P4min" localSheetId="65">OFFSET(#REF!,0,0,COUNT(#REF!),1)</definedName>
    <definedName name="P4min">OFFSET(#REF!,0,0,COUNT(#REF!),1)</definedName>
    <definedName name="P4rng" localSheetId="67">OFFSET(#REF!,0,0,COUNT(#REF!),1)</definedName>
    <definedName name="P4rng" localSheetId="68">OFFSET(#REF!,0,0,COUNT(#REF!),1)</definedName>
    <definedName name="P4rng" localSheetId="69">OFFSET(#REF!,0,0,COUNT(#REF!),1)</definedName>
    <definedName name="P4rng" localSheetId="70">OFFSET(#REF!,0,0,COUNT(#REF!),1)</definedName>
    <definedName name="P4rng" localSheetId="72">OFFSET(#REF!,0,0,COUNT(#REF!),1)</definedName>
    <definedName name="P4rng" localSheetId="73">OFFSET(#REF!,0,0,COUNT(#REF!),1)</definedName>
    <definedName name="P4rng" localSheetId="74">OFFSET(#REF!,0,0,COUNT(#REF!),1)</definedName>
    <definedName name="P4rng" localSheetId="11">OFFSET(#REF!,0,0,COUNT(#REF!),1)</definedName>
    <definedName name="P4rng" localSheetId="23">OFFSET(#REF!,0,0,COUNT(#REF!),1)</definedName>
    <definedName name="P4rng" localSheetId="10">OFFSET(#REF!,0,0,COUNT(#REF!),1)</definedName>
    <definedName name="P4rng" localSheetId="38">OFFSET(#REF!,0,0,COUNT(#REF!),1)</definedName>
    <definedName name="P4rng" localSheetId="31">OFFSET(#REF!,0,0,COUNT(#REF!),1)</definedName>
    <definedName name="P4rng" localSheetId="39">OFFSET(#REF!,0,0,COUNT(#REF!),1)</definedName>
    <definedName name="P4rng" localSheetId="40">OFFSET(#REF!,0,0,COUNT(#REF!),1)</definedName>
    <definedName name="P4rng" localSheetId="41">OFFSET(#REF!,0,0,COUNT(#REF!),1)</definedName>
    <definedName name="P4rng" localSheetId="46">OFFSET(#REF!,0,0,COUNT(#REF!),1)</definedName>
    <definedName name="P4rng" localSheetId="47">OFFSET(#REF!,0,0,COUNT(#REF!),1)</definedName>
    <definedName name="P4rng" localSheetId="48">OFFSET(#REF!,0,0,COUNT(#REF!),1)</definedName>
    <definedName name="P4rng" localSheetId="49">OFFSET(#REF!,0,0,COUNT(#REF!),1)</definedName>
    <definedName name="P4rng" localSheetId="52">OFFSET(#REF!,0,0,COUNT(#REF!),1)</definedName>
    <definedName name="P4rng" localSheetId="53">OFFSET(#REF!,0,0,COUNT(#REF!),1)</definedName>
    <definedName name="P4rng" localSheetId="64">OFFSET(#REF!,0,0,COUNT(#REF!),1)</definedName>
    <definedName name="P4rng" localSheetId="65">OFFSET(#REF!,0,0,COUNT(#REF!),1)</definedName>
    <definedName name="P4rng">OFFSET(#REF!,0,0,COUNT(#REF!),1)</definedName>
    <definedName name="P5_1" localSheetId="67">OFFSET(#REF!,0,0,COUNT(#REF!),1)</definedName>
    <definedName name="P5_1" localSheetId="68">OFFSET(#REF!,0,0,COUNT(#REF!),1)</definedName>
    <definedName name="P5_1" localSheetId="69">OFFSET(#REF!,0,0,COUNT(#REF!),1)</definedName>
    <definedName name="P5_1" localSheetId="70">OFFSET(#REF!,0,0,COUNT(#REF!),1)</definedName>
    <definedName name="P5_1" localSheetId="72">OFFSET(#REF!,0,0,COUNT(#REF!),1)</definedName>
    <definedName name="P5_1" localSheetId="73">OFFSET(#REF!,0,0,COUNT(#REF!),1)</definedName>
    <definedName name="P5_1" localSheetId="74">OFFSET(#REF!,0,0,COUNT(#REF!),1)</definedName>
    <definedName name="P5_1" localSheetId="11">OFFSET(#REF!,0,0,COUNT(#REF!),1)</definedName>
    <definedName name="P5_1" localSheetId="23">OFFSET(#REF!,0,0,COUNT(#REF!),1)</definedName>
    <definedName name="P5_1" localSheetId="10">OFFSET(#REF!,0,0,COUNT(#REF!),1)</definedName>
    <definedName name="P5_1" localSheetId="38">OFFSET(#REF!,0,0,COUNT(#REF!),1)</definedName>
    <definedName name="P5_1" localSheetId="31">OFFSET(#REF!,0,0,COUNT(#REF!),1)</definedName>
    <definedName name="P5_1" localSheetId="39">OFFSET(#REF!,0,0,COUNT(#REF!),1)</definedName>
    <definedName name="P5_1" localSheetId="40">OFFSET(#REF!,0,0,COUNT(#REF!),1)</definedName>
    <definedName name="P5_1" localSheetId="41">OFFSET(#REF!,0,0,COUNT(#REF!),1)</definedName>
    <definedName name="P5_1" localSheetId="46">OFFSET(#REF!,0,0,COUNT(#REF!),1)</definedName>
    <definedName name="P5_1" localSheetId="47">OFFSET(#REF!,0,0,COUNT(#REF!),1)</definedName>
    <definedName name="P5_1" localSheetId="48">OFFSET(#REF!,0,0,COUNT(#REF!),1)</definedName>
    <definedName name="P5_1" localSheetId="49">OFFSET(#REF!,0,0,COUNT(#REF!),1)</definedName>
    <definedName name="P5_1" localSheetId="52">OFFSET(#REF!,0,0,COUNT(#REF!),1)</definedName>
    <definedName name="P5_1" localSheetId="53">OFFSET(#REF!,0,0,COUNT(#REF!),1)</definedName>
    <definedName name="P5_1" localSheetId="64">OFFSET(#REF!,0,0,COUNT(#REF!),1)</definedName>
    <definedName name="P5_1" localSheetId="65">OFFSET(#REF!,0,0,COUNT(#REF!),1)</definedName>
    <definedName name="P5_1">OFFSET(#REF!,0,0,COUNT(#REF!),1)</definedName>
    <definedName name="P5_2" localSheetId="67">OFFSET(#REF!,0,0,COUNT(#REF!),1)</definedName>
    <definedName name="P5_2" localSheetId="68">OFFSET(#REF!,0,0,COUNT(#REF!),1)</definedName>
    <definedName name="P5_2" localSheetId="69">OFFSET(#REF!,0,0,COUNT(#REF!),1)</definedName>
    <definedName name="P5_2" localSheetId="70">OFFSET(#REF!,0,0,COUNT(#REF!),1)</definedName>
    <definedName name="P5_2" localSheetId="72">OFFSET(#REF!,0,0,COUNT(#REF!),1)</definedName>
    <definedName name="P5_2" localSheetId="73">OFFSET(#REF!,0,0,COUNT(#REF!),1)</definedName>
    <definedName name="P5_2" localSheetId="74">OFFSET(#REF!,0,0,COUNT(#REF!),1)</definedName>
    <definedName name="P5_2" localSheetId="11">OFFSET(#REF!,0,0,COUNT(#REF!),1)</definedName>
    <definedName name="P5_2" localSheetId="23">OFFSET(#REF!,0,0,COUNT(#REF!),1)</definedName>
    <definedName name="P5_2" localSheetId="10">OFFSET(#REF!,0,0,COUNT(#REF!),1)</definedName>
    <definedName name="P5_2" localSheetId="38">OFFSET(#REF!,0,0,COUNT(#REF!),1)</definedName>
    <definedName name="P5_2" localSheetId="31">OFFSET(#REF!,0,0,COUNT(#REF!),1)</definedName>
    <definedName name="P5_2" localSheetId="39">OFFSET(#REF!,0,0,COUNT(#REF!),1)</definedName>
    <definedName name="P5_2" localSheetId="40">OFFSET(#REF!,0,0,COUNT(#REF!),1)</definedName>
    <definedName name="P5_2" localSheetId="41">OFFSET(#REF!,0,0,COUNT(#REF!),1)</definedName>
    <definedName name="P5_2" localSheetId="46">OFFSET(#REF!,0,0,COUNT(#REF!),1)</definedName>
    <definedName name="P5_2" localSheetId="47">OFFSET(#REF!,0,0,COUNT(#REF!),1)</definedName>
    <definedName name="P5_2" localSheetId="48">OFFSET(#REF!,0,0,COUNT(#REF!),1)</definedName>
    <definedName name="P5_2" localSheetId="49">OFFSET(#REF!,0,0,COUNT(#REF!),1)</definedName>
    <definedName name="P5_2" localSheetId="52">OFFSET(#REF!,0,0,COUNT(#REF!),1)</definedName>
    <definedName name="P5_2" localSheetId="53">OFFSET(#REF!,0,0,COUNT(#REF!),1)</definedName>
    <definedName name="P5_2" localSheetId="64">OFFSET(#REF!,0,0,COUNT(#REF!),1)</definedName>
    <definedName name="P5_2" localSheetId="65">OFFSET(#REF!,0,0,COUNT(#REF!),1)</definedName>
    <definedName name="P5_2">OFFSET(#REF!,0,0,COUNT(#REF!),1)</definedName>
    <definedName name="P5avg" localSheetId="67">OFFSET(#REF!,0,0,COUNT(#REF!),1)</definedName>
    <definedName name="P5avg" localSheetId="68">OFFSET(#REF!,0,0,COUNT(#REF!),1)</definedName>
    <definedName name="P5avg" localSheetId="69">OFFSET(#REF!,0,0,COUNT(#REF!),1)</definedName>
    <definedName name="P5avg" localSheetId="70">OFFSET(#REF!,0,0,COUNT(#REF!),1)</definedName>
    <definedName name="P5avg" localSheetId="72">OFFSET(#REF!,0,0,COUNT(#REF!),1)</definedName>
    <definedName name="P5avg" localSheetId="73">OFFSET(#REF!,0,0,COUNT(#REF!),1)</definedName>
    <definedName name="P5avg" localSheetId="74">OFFSET(#REF!,0,0,COUNT(#REF!),1)</definedName>
    <definedName name="P5avg" localSheetId="11">OFFSET(#REF!,0,0,COUNT(#REF!),1)</definedName>
    <definedName name="P5avg" localSheetId="23">OFFSET(#REF!,0,0,COUNT(#REF!),1)</definedName>
    <definedName name="P5avg" localSheetId="10">OFFSET(#REF!,0,0,COUNT(#REF!),1)</definedName>
    <definedName name="P5avg" localSheetId="38">OFFSET(#REF!,0,0,COUNT(#REF!),1)</definedName>
    <definedName name="P5avg" localSheetId="31">OFFSET(#REF!,0,0,COUNT(#REF!),1)</definedName>
    <definedName name="P5avg" localSheetId="39">OFFSET(#REF!,0,0,COUNT(#REF!),1)</definedName>
    <definedName name="P5avg" localSheetId="40">OFFSET(#REF!,0,0,COUNT(#REF!),1)</definedName>
    <definedName name="P5avg" localSheetId="41">OFFSET(#REF!,0,0,COUNT(#REF!),1)</definedName>
    <definedName name="P5avg" localSheetId="46">OFFSET(#REF!,0,0,COUNT(#REF!),1)</definedName>
    <definedName name="P5avg" localSheetId="47">OFFSET(#REF!,0,0,COUNT(#REF!),1)</definedName>
    <definedName name="P5avg" localSheetId="48">OFFSET(#REF!,0,0,COUNT(#REF!),1)</definedName>
    <definedName name="P5avg" localSheetId="49">OFFSET(#REF!,0,0,COUNT(#REF!),1)</definedName>
    <definedName name="P5avg" localSheetId="52">OFFSET(#REF!,0,0,COUNT(#REF!),1)</definedName>
    <definedName name="P5avg" localSheetId="53">OFFSET(#REF!,0,0,COUNT(#REF!),1)</definedName>
    <definedName name="P5avg" localSheetId="64">OFFSET(#REF!,0,0,COUNT(#REF!),1)</definedName>
    <definedName name="P5avg" localSheetId="65">OFFSET(#REF!,0,0,COUNT(#REF!),1)</definedName>
    <definedName name="P5avg">OFFSET(#REF!,0,0,COUNT(#REF!),1)</definedName>
    <definedName name="P5min" localSheetId="67">OFFSET(#REF!,0,0,COUNT(#REF!),1)</definedName>
    <definedName name="P5min" localSheetId="68">OFFSET(#REF!,0,0,COUNT(#REF!),1)</definedName>
    <definedName name="P5min" localSheetId="69">OFFSET(#REF!,0,0,COUNT(#REF!),1)</definedName>
    <definedName name="P5min" localSheetId="70">OFFSET(#REF!,0,0,COUNT(#REF!),1)</definedName>
    <definedName name="P5min" localSheetId="72">OFFSET(#REF!,0,0,COUNT(#REF!),1)</definedName>
    <definedName name="P5min" localSheetId="73">OFFSET(#REF!,0,0,COUNT(#REF!),1)</definedName>
    <definedName name="P5min" localSheetId="74">OFFSET(#REF!,0,0,COUNT(#REF!),1)</definedName>
    <definedName name="P5min" localSheetId="11">OFFSET(#REF!,0,0,COUNT(#REF!),1)</definedName>
    <definedName name="P5min" localSheetId="23">OFFSET(#REF!,0,0,COUNT(#REF!),1)</definedName>
    <definedName name="P5min" localSheetId="10">OFFSET(#REF!,0,0,COUNT(#REF!),1)</definedName>
    <definedName name="P5min" localSheetId="38">OFFSET(#REF!,0,0,COUNT(#REF!),1)</definedName>
    <definedName name="P5min" localSheetId="31">OFFSET(#REF!,0,0,COUNT(#REF!),1)</definedName>
    <definedName name="P5min" localSheetId="39">OFFSET(#REF!,0,0,COUNT(#REF!),1)</definedName>
    <definedName name="P5min" localSheetId="40">OFFSET(#REF!,0,0,COUNT(#REF!),1)</definedName>
    <definedName name="P5min" localSheetId="41">OFFSET(#REF!,0,0,COUNT(#REF!),1)</definedName>
    <definedName name="P5min" localSheetId="46">OFFSET(#REF!,0,0,COUNT(#REF!),1)</definedName>
    <definedName name="P5min" localSheetId="47">OFFSET(#REF!,0,0,COUNT(#REF!),1)</definedName>
    <definedName name="P5min" localSheetId="48">OFFSET(#REF!,0,0,COUNT(#REF!),1)</definedName>
    <definedName name="P5min" localSheetId="49">OFFSET(#REF!,0,0,COUNT(#REF!),1)</definedName>
    <definedName name="P5min" localSheetId="52">OFFSET(#REF!,0,0,COUNT(#REF!),1)</definedName>
    <definedName name="P5min" localSheetId="53">OFFSET(#REF!,0,0,COUNT(#REF!),1)</definedName>
    <definedName name="P5min" localSheetId="64">OFFSET(#REF!,0,0,COUNT(#REF!),1)</definedName>
    <definedName name="P5min" localSheetId="65">OFFSET(#REF!,0,0,COUNT(#REF!),1)</definedName>
    <definedName name="P5min">OFFSET(#REF!,0,0,COUNT(#REF!),1)</definedName>
    <definedName name="P5rng" localSheetId="67">OFFSET(#REF!,0,0,COUNT(#REF!),1)</definedName>
    <definedName name="P5rng" localSheetId="68">OFFSET(#REF!,0,0,COUNT(#REF!),1)</definedName>
    <definedName name="P5rng" localSheetId="69">OFFSET(#REF!,0,0,COUNT(#REF!),1)</definedName>
    <definedName name="P5rng" localSheetId="70">OFFSET(#REF!,0,0,COUNT(#REF!),1)</definedName>
    <definedName name="P5rng" localSheetId="72">OFFSET(#REF!,0,0,COUNT(#REF!),1)</definedName>
    <definedName name="P5rng" localSheetId="73">OFFSET(#REF!,0,0,COUNT(#REF!),1)</definedName>
    <definedName name="P5rng" localSheetId="74">OFFSET(#REF!,0,0,COUNT(#REF!),1)</definedName>
    <definedName name="P5rng" localSheetId="11">OFFSET(#REF!,0,0,COUNT(#REF!),1)</definedName>
    <definedName name="P5rng" localSheetId="23">OFFSET(#REF!,0,0,COUNT(#REF!),1)</definedName>
    <definedName name="P5rng" localSheetId="10">OFFSET(#REF!,0,0,COUNT(#REF!),1)</definedName>
    <definedName name="P5rng" localSheetId="38">OFFSET(#REF!,0,0,COUNT(#REF!),1)</definedName>
    <definedName name="P5rng" localSheetId="31">OFFSET(#REF!,0,0,COUNT(#REF!),1)</definedName>
    <definedName name="P5rng" localSheetId="39">OFFSET(#REF!,0,0,COUNT(#REF!),1)</definedName>
    <definedName name="P5rng" localSheetId="40">OFFSET(#REF!,0,0,COUNT(#REF!),1)</definedName>
    <definedName name="P5rng" localSheetId="41">OFFSET(#REF!,0,0,COUNT(#REF!),1)</definedName>
    <definedName name="P5rng" localSheetId="46">OFFSET(#REF!,0,0,COUNT(#REF!),1)</definedName>
    <definedName name="P5rng" localSheetId="47">OFFSET(#REF!,0,0,COUNT(#REF!),1)</definedName>
    <definedName name="P5rng" localSheetId="48">OFFSET(#REF!,0,0,COUNT(#REF!),1)</definedName>
    <definedName name="P5rng" localSheetId="49">OFFSET(#REF!,0,0,COUNT(#REF!),1)</definedName>
    <definedName name="P5rng" localSheetId="52">OFFSET(#REF!,0,0,COUNT(#REF!),1)</definedName>
    <definedName name="P5rng" localSheetId="53">OFFSET(#REF!,0,0,COUNT(#REF!),1)</definedName>
    <definedName name="P5rng" localSheetId="64">OFFSET(#REF!,0,0,COUNT(#REF!),1)</definedName>
    <definedName name="P5rng" localSheetId="65">OFFSET(#REF!,0,0,COUNT(#REF!),1)</definedName>
    <definedName name="P5rng">OFFSET(#REF!,0,0,COUNT(#REF!),1)</definedName>
    <definedName name="PAGINA_01" localSheetId="67">#REF!</definedName>
    <definedName name="PAGINA_01" localSheetId="68">#REF!</definedName>
    <definedName name="PAGINA_01" localSheetId="69">#REF!</definedName>
    <definedName name="PAGINA_01" localSheetId="70">#REF!</definedName>
    <definedName name="PAGINA_01" localSheetId="72">#REF!</definedName>
    <definedName name="PAGINA_01" localSheetId="73">#REF!</definedName>
    <definedName name="PAGINA_01" localSheetId="74">#REF!</definedName>
    <definedName name="PAGINA_01" localSheetId="11">#REF!</definedName>
    <definedName name="PAGINA_01" localSheetId="10">#REF!</definedName>
    <definedName name="PAGINA_01" localSheetId="38">#REF!</definedName>
    <definedName name="PAGINA_01" localSheetId="39">#REF!</definedName>
    <definedName name="PAGINA_01" localSheetId="40">#REF!</definedName>
    <definedName name="PAGINA_01" localSheetId="41">#REF!</definedName>
    <definedName name="PAGINA_01" localSheetId="46">#REF!</definedName>
    <definedName name="PAGINA_01" localSheetId="52">#REF!</definedName>
    <definedName name="PAGINA_01" localSheetId="64">#REF!</definedName>
    <definedName name="PAGINA_01" localSheetId="65">#REF!</definedName>
    <definedName name="PAGINA_01" localSheetId="66">#REF!</definedName>
    <definedName name="PAGINA_01">#REF!</definedName>
    <definedName name="PAGINA_01_CONT." localSheetId="67">#REF!</definedName>
    <definedName name="PAGINA_01_CONT." localSheetId="68">#REF!</definedName>
    <definedName name="PAGINA_01_CONT." localSheetId="69">#REF!</definedName>
    <definedName name="PAGINA_01_CONT." localSheetId="70">#REF!</definedName>
    <definedName name="PAGINA_01_CONT." localSheetId="72">#REF!</definedName>
    <definedName name="PAGINA_01_CONT." localSheetId="73">#REF!</definedName>
    <definedName name="PAGINA_01_CONT." localSheetId="74">#REF!</definedName>
    <definedName name="PAGINA_01_CONT." localSheetId="11">#REF!</definedName>
    <definedName name="PAGINA_01_CONT." localSheetId="10">#REF!</definedName>
    <definedName name="PAGINA_01_CONT." localSheetId="38">#REF!</definedName>
    <definedName name="PAGINA_01_CONT." localSheetId="39">#REF!</definedName>
    <definedName name="PAGINA_01_CONT." localSheetId="40">#REF!</definedName>
    <definedName name="PAGINA_01_CONT." localSheetId="41">#REF!</definedName>
    <definedName name="PAGINA_01_CONT." localSheetId="46">#REF!</definedName>
    <definedName name="PAGINA_01_CONT." localSheetId="52">#REF!</definedName>
    <definedName name="PAGINA_01_CONT." localSheetId="64">#REF!</definedName>
    <definedName name="PAGINA_01_CONT." localSheetId="65">#REF!</definedName>
    <definedName name="PAGINA_01_CONT." localSheetId="66">#REF!</definedName>
    <definedName name="PAGINA_01_CONT.">#REF!</definedName>
    <definedName name="PAGINA_02" localSheetId="67">#REF!</definedName>
    <definedName name="PAGINA_02" localSheetId="68">#REF!</definedName>
    <definedName name="PAGINA_02" localSheetId="69">#REF!</definedName>
    <definedName name="PAGINA_02" localSheetId="70">#REF!</definedName>
    <definedName name="PAGINA_02" localSheetId="72">#REF!</definedName>
    <definedName name="PAGINA_02" localSheetId="73">#REF!</definedName>
    <definedName name="PAGINA_02" localSheetId="74">#REF!</definedName>
    <definedName name="PAGINA_02" localSheetId="11">#REF!</definedName>
    <definedName name="PAGINA_02" localSheetId="10">#REF!</definedName>
    <definedName name="PAGINA_02" localSheetId="38">#REF!</definedName>
    <definedName name="PAGINA_02" localSheetId="39">#REF!</definedName>
    <definedName name="PAGINA_02" localSheetId="40">#REF!</definedName>
    <definedName name="PAGINA_02" localSheetId="41">#REF!</definedName>
    <definedName name="PAGINA_02" localSheetId="46">#REF!</definedName>
    <definedName name="PAGINA_02" localSheetId="52">#REF!</definedName>
    <definedName name="PAGINA_02" localSheetId="64">#REF!</definedName>
    <definedName name="PAGINA_02" localSheetId="65">#REF!</definedName>
    <definedName name="PAGINA_02">#REF!</definedName>
    <definedName name="PAGINA_03" localSheetId="67">#REF!</definedName>
    <definedName name="PAGINA_03" localSheetId="68">#REF!</definedName>
    <definedName name="PAGINA_03" localSheetId="69">#REF!</definedName>
    <definedName name="PAGINA_03" localSheetId="70">#REF!</definedName>
    <definedName name="PAGINA_03" localSheetId="72">#REF!</definedName>
    <definedName name="PAGINA_03" localSheetId="73">#REF!</definedName>
    <definedName name="PAGINA_03" localSheetId="74">#REF!</definedName>
    <definedName name="PAGINA_03" localSheetId="11">#REF!</definedName>
    <definedName name="PAGINA_03" localSheetId="10">#REF!</definedName>
    <definedName name="PAGINA_03" localSheetId="38">#REF!</definedName>
    <definedName name="PAGINA_03" localSheetId="39">#REF!</definedName>
    <definedName name="PAGINA_03" localSheetId="40">#REF!</definedName>
    <definedName name="PAGINA_03" localSheetId="41">#REF!</definedName>
    <definedName name="PAGINA_03" localSheetId="46">#REF!</definedName>
    <definedName name="PAGINA_03" localSheetId="52">#REF!</definedName>
    <definedName name="PAGINA_03" localSheetId="64">#REF!</definedName>
    <definedName name="PAGINA_03" localSheetId="65">#REF!</definedName>
    <definedName name="PAGINA_03">#REF!</definedName>
    <definedName name="PAGINA_04" localSheetId="67">#REF!</definedName>
    <definedName name="PAGINA_04" localSheetId="68">#REF!</definedName>
    <definedName name="PAGINA_04" localSheetId="69">#REF!</definedName>
    <definedName name="PAGINA_04" localSheetId="70">#REF!</definedName>
    <definedName name="PAGINA_04" localSheetId="72">#REF!</definedName>
    <definedName name="PAGINA_04" localSheetId="73">#REF!</definedName>
    <definedName name="PAGINA_04" localSheetId="74">#REF!</definedName>
    <definedName name="PAGINA_04" localSheetId="11">#REF!</definedName>
    <definedName name="PAGINA_04" localSheetId="10">#REF!</definedName>
    <definedName name="PAGINA_04" localSheetId="38">#REF!</definedName>
    <definedName name="PAGINA_04" localSheetId="39">#REF!</definedName>
    <definedName name="PAGINA_04" localSheetId="40">#REF!</definedName>
    <definedName name="PAGINA_04" localSheetId="41">#REF!</definedName>
    <definedName name="PAGINA_04" localSheetId="46">#REF!</definedName>
    <definedName name="PAGINA_04" localSheetId="52">#REF!</definedName>
    <definedName name="PAGINA_04" localSheetId="64">#REF!</definedName>
    <definedName name="PAGINA_04" localSheetId="65">#REF!</definedName>
    <definedName name="PAGINA_04">#REF!</definedName>
    <definedName name="PAGINA_05" localSheetId="67">#REF!</definedName>
    <definedName name="PAGINA_05" localSheetId="68">#REF!</definedName>
    <definedName name="PAGINA_05" localSheetId="69">#REF!</definedName>
    <definedName name="PAGINA_05" localSheetId="70">#REF!</definedName>
    <definedName name="PAGINA_05" localSheetId="72">#REF!</definedName>
    <definedName name="PAGINA_05" localSheetId="73">#REF!</definedName>
    <definedName name="PAGINA_05" localSheetId="74">#REF!</definedName>
    <definedName name="PAGINA_05" localSheetId="11">#REF!</definedName>
    <definedName name="PAGINA_05" localSheetId="10">#REF!</definedName>
    <definedName name="PAGINA_05" localSheetId="38">#REF!</definedName>
    <definedName name="PAGINA_05" localSheetId="39">#REF!</definedName>
    <definedName name="PAGINA_05" localSheetId="40">#REF!</definedName>
    <definedName name="PAGINA_05" localSheetId="41">#REF!</definedName>
    <definedName name="PAGINA_05" localSheetId="46">#REF!</definedName>
    <definedName name="PAGINA_05" localSheetId="52">#REF!</definedName>
    <definedName name="PAGINA_05" localSheetId="64">#REF!</definedName>
    <definedName name="PAGINA_05" localSheetId="65">#REF!</definedName>
    <definedName name="PAGINA_05">#REF!</definedName>
    <definedName name="PAGINA_06" localSheetId="67">#REF!</definedName>
    <definedName name="PAGINA_06" localSheetId="68">#REF!</definedName>
    <definedName name="PAGINA_06" localSheetId="69">#REF!</definedName>
    <definedName name="PAGINA_06" localSheetId="70">#REF!</definedName>
    <definedName name="PAGINA_06" localSheetId="72">#REF!</definedName>
    <definedName name="PAGINA_06" localSheetId="73">#REF!</definedName>
    <definedName name="PAGINA_06" localSheetId="74">#REF!</definedName>
    <definedName name="PAGINA_06" localSheetId="11">#REF!</definedName>
    <definedName name="PAGINA_06" localSheetId="10">#REF!</definedName>
    <definedName name="PAGINA_06" localSheetId="38">#REF!</definedName>
    <definedName name="PAGINA_06" localSheetId="39">#REF!</definedName>
    <definedName name="PAGINA_06" localSheetId="40">#REF!</definedName>
    <definedName name="PAGINA_06" localSheetId="41">#REF!</definedName>
    <definedName name="PAGINA_06" localSheetId="46">#REF!</definedName>
    <definedName name="PAGINA_06" localSheetId="52">#REF!</definedName>
    <definedName name="PAGINA_06" localSheetId="64">#REF!</definedName>
    <definedName name="PAGINA_06" localSheetId="65">#REF!</definedName>
    <definedName name="PAGINA_06">#REF!</definedName>
    <definedName name="PAGINA_06_CONT." localSheetId="67">#REF!</definedName>
    <definedName name="PAGINA_06_CONT." localSheetId="68">#REF!</definedName>
    <definedName name="PAGINA_06_CONT." localSheetId="69">#REF!</definedName>
    <definedName name="PAGINA_06_CONT." localSheetId="70">#REF!</definedName>
    <definedName name="PAGINA_06_CONT." localSheetId="72">#REF!</definedName>
    <definedName name="PAGINA_06_CONT." localSheetId="73">#REF!</definedName>
    <definedName name="PAGINA_06_CONT." localSheetId="74">#REF!</definedName>
    <definedName name="PAGINA_06_CONT." localSheetId="11">#REF!</definedName>
    <definedName name="PAGINA_06_CONT." localSheetId="10">#REF!</definedName>
    <definedName name="PAGINA_06_CONT." localSheetId="38">#REF!</definedName>
    <definedName name="PAGINA_06_CONT." localSheetId="39">#REF!</definedName>
    <definedName name="PAGINA_06_CONT." localSheetId="40">#REF!</definedName>
    <definedName name="PAGINA_06_CONT." localSheetId="41">#REF!</definedName>
    <definedName name="PAGINA_06_CONT." localSheetId="46">#REF!</definedName>
    <definedName name="PAGINA_06_CONT." localSheetId="52">#REF!</definedName>
    <definedName name="PAGINA_06_CONT." localSheetId="64">#REF!</definedName>
    <definedName name="PAGINA_06_CONT." localSheetId="65">#REF!</definedName>
    <definedName name="PAGINA_06_CONT.">#REF!</definedName>
    <definedName name="PAGINA_07" localSheetId="67">#REF!</definedName>
    <definedName name="PAGINA_07" localSheetId="68">#REF!</definedName>
    <definedName name="PAGINA_07" localSheetId="69">#REF!</definedName>
    <definedName name="PAGINA_07" localSheetId="70">#REF!</definedName>
    <definedName name="PAGINA_07" localSheetId="72">#REF!</definedName>
    <definedName name="PAGINA_07" localSheetId="73">#REF!</definedName>
    <definedName name="PAGINA_07" localSheetId="74">#REF!</definedName>
    <definedName name="PAGINA_07" localSheetId="11">#REF!</definedName>
    <definedName name="PAGINA_07" localSheetId="10">#REF!</definedName>
    <definedName name="PAGINA_07" localSheetId="38">#REF!</definedName>
    <definedName name="PAGINA_07" localSheetId="39">#REF!</definedName>
    <definedName name="PAGINA_07" localSheetId="40">#REF!</definedName>
    <definedName name="PAGINA_07" localSheetId="41">#REF!</definedName>
    <definedName name="PAGINA_07" localSheetId="46">#REF!</definedName>
    <definedName name="PAGINA_07" localSheetId="52">#REF!</definedName>
    <definedName name="PAGINA_07" localSheetId="64">#REF!</definedName>
    <definedName name="PAGINA_07" localSheetId="65">#REF!</definedName>
    <definedName name="PAGINA_07">#REF!</definedName>
    <definedName name="PAGINA_08" localSheetId="67">#REF!</definedName>
    <definedName name="PAGINA_08" localSheetId="68">#REF!</definedName>
    <definedName name="PAGINA_08" localSheetId="69">#REF!</definedName>
    <definedName name="PAGINA_08" localSheetId="70">#REF!</definedName>
    <definedName name="PAGINA_08" localSheetId="72">#REF!</definedName>
    <definedName name="PAGINA_08" localSheetId="73">#REF!</definedName>
    <definedName name="PAGINA_08" localSheetId="74">#REF!</definedName>
    <definedName name="PAGINA_08" localSheetId="11">#REF!</definedName>
    <definedName name="PAGINA_08" localSheetId="10">#REF!</definedName>
    <definedName name="PAGINA_08" localSheetId="38">#REF!</definedName>
    <definedName name="PAGINA_08" localSheetId="39">#REF!</definedName>
    <definedName name="PAGINA_08" localSheetId="40">#REF!</definedName>
    <definedName name="PAGINA_08" localSheetId="41">#REF!</definedName>
    <definedName name="PAGINA_08" localSheetId="46">#REF!</definedName>
    <definedName name="PAGINA_08" localSheetId="52">#REF!</definedName>
    <definedName name="PAGINA_08" localSheetId="64">#REF!</definedName>
    <definedName name="PAGINA_08" localSheetId="65">#REF!</definedName>
    <definedName name="PAGINA_08">#REF!</definedName>
    <definedName name="PAGINA_09" localSheetId="67">#REF!</definedName>
    <definedName name="PAGINA_09" localSheetId="68">#REF!</definedName>
    <definedName name="PAGINA_09" localSheetId="69">#REF!</definedName>
    <definedName name="PAGINA_09" localSheetId="70">#REF!</definedName>
    <definedName name="PAGINA_09" localSheetId="72">#REF!</definedName>
    <definedName name="PAGINA_09" localSheetId="73">#REF!</definedName>
    <definedName name="PAGINA_09" localSheetId="74">#REF!</definedName>
    <definedName name="PAGINA_09" localSheetId="11">#REF!</definedName>
    <definedName name="PAGINA_09" localSheetId="10">#REF!</definedName>
    <definedName name="PAGINA_09" localSheetId="38">#REF!</definedName>
    <definedName name="PAGINA_09" localSheetId="39">#REF!</definedName>
    <definedName name="PAGINA_09" localSheetId="40">#REF!</definedName>
    <definedName name="PAGINA_09" localSheetId="41">#REF!</definedName>
    <definedName name="PAGINA_09" localSheetId="46">#REF!</definedName>
    <definedName name="PAGINA_09" localSheetId="52">#REF!</definedName>
    <definedName name="PAGINA_09" localSheetId="64">#REF!</definedName>
    <definedName name="PAGINA_09" localSheetId="65">#REF!</definedName>
    <definedName name="PAGINA_09">#REF!</definedName>
    <definedName name="PAGINA_10" localSheetId="67">#REF!</definedName>
    <definedName name="PAGINA_10" localSheetId="68">#REF!</definedName>
    <definedName name="PAGINA_10" localSheetId="69">#REF!</definedName>
    <definedName name="PAGINA_10" localSheetId="70">#REF!</definedName>
    <definedName name="PAGINA_10" localSheetId="72">#REF!</definedName>
    <definedName name="PAGINA_10" localSheetId="73">#REF!</definedName>
    <definedName name="PAGINA_10" localSheetId="74">#REF!</definedName>
    <definedName name="PAGINA_10" localSheetId="11">#REF!</definedName>
    <definedName name="PAGINA_10" localSheetId="10">#REF!</definedName>
    <definedName name="PAGINA_10" localSheetId="38">#REF!</definedName>
    <definedName name="PAGINA_10" localSheetId="39">#REF!</definedName>
    <definedName name="PAGINA_10" localSheetId="40">#REF!</definedName>
    <definedName name="PAGINA_10" localSheetId="41">#REF!</definedName>
    <definedName name="PAGINA_10" localSheetId="46">#REF!</definedName>
    <definedName name="PAGINA_10" localSheetId="52">#REF!</definedName>
    <definedName name="PAGINA_10" localSheetId="64">#REF!</definedName>
    <definedName name="PAGINA_10" localSheetId="65">#REF!</definedName>
    <definedName name="PAGINA_10">#REF!</definedName>
    <definedName name="PAGINA_11" localSheetId="67">#REF!</definedName>
    <definedName name="PAGINA_11" localSheetId="68">#REF!</definedName>
    <definedName name="PAGINA_11" localSheetId="69">#REF!</definedName>
    <definedName name="PAGINA_11" localSheetId="70">#REF!</definedName>
    <definedName name="PAGINA_11" localSheetId="72">#REF!</definedName>
    <definedName name="PAGINA_11" localSheetId="73">#REF!</definedName>
    <definedName name="PAGINA_11" localSheetId="74">#REF!</definedName>
    <definedName name="PAGINA_11" localSheetId="11">#REF!</definedName>
    <definedName name="PAGINA_11" localSheetId="10">#REF!</definedName>
    <definedName name="PAGINA_11" localSheetId="38">#REF!</definedName>
    <definedName name="PAGINA_11" localSheetId="39">#REF!</definedName>
    <definedName name="PAGINA_11" localSheetId="40">#REF!</definedName>
    <definedName name="PAGINA_11" localSheetId="41">#REF!</definedName>
    <definedName name="PAGINA_11" localSheetId="46">#REF!</definedName>
    <definedName name="PAGINA_11" localSheetId="52">#REF!</definedName>
    <definedName name="PAGINA_11" localSheetId="64">#REF!</definedName>
    <definedName name="PAGINA_11" localSheetId="65">#REF!</definedName>
    <definedName name="PAGINA_11">#REF!</definedName>
    <definedName name="PAGINA_12" localSheetId="67">#REF!</definedName>
    <definedName name="PAGINA_12" localSheetId="68">#REF!</definedName>
    <definedName name="PAGINA_12" localSheetId="69">#REF!</definedName>
    <definedName name="PAGINA_12" localSheetId="70">#REF!</definedName>
    <definedName name="PAGINA_12" localSheetId="72">#REF!</definedName>
    <definedName name="PAGINA_12" localSheetId="73">#REF!</definedName>
    <definedName name="PAGINA_12" localSheetId="74">#REF!</definedName>
    <definedName name="PAGINA_12" localSheetId="11">#REF!</definedName>
    <definedName name="PAGINA_12" localSheetId="10">#REF!</definedName>
    <definedName name="PAGINA_12" localSheetId="38">#REF!</definedName>
    <definedName name="PAGINA_12" localSheetId="39">#REF!</definedName>
    <definedName name="PAGINA_12" localSheetId="40">#REF!</definedName>
    <definedName name="PAGINA_12" localSheetId="41">#REF!</definedName>
    <definedName name="PAGINA_12" localSheetId="46">#REF!</definedName>
    <definedName name="PAGINA_12" localSheetId="52">#REF!</definedName>
    <definedName name="PAGINA_12" localSheetId="64">#REF!</definedName>
    <definedName name="PAGINA_12" localSheetId="65">#REF!</definedName>
    <definedName name="PAGINA_12">#REF!</definedName>
    <definedName name="Pan_Bancario_50G" localSheetId="67">#REF!</definedName>
    <definedName name="Pan_Bancario_50G" localSheetId="68">#REF!</definedName>
    <definedName name="Pan_Bancario_50G" localSheetId="69">#REF!</definedName>
    <definedName name="Pan_Bancario_50G" localSheetId="70">#REF!</definedName>
    <definedName name="Pan_Bancario_50G" localSheetId="72">#REF!</definedName>
    <definedName name="Pan_Bancario_50G" localSheetId="73">#REF!</definedName>
    <definedName name="Pan_Bancario_50G" localSheetId="74">#REF!</definedName>
    <definedName name="Pan_Bancario_50G" localSheetId="11">#REF!</definedName>
    <definedName name="Pan_Bancario_50G" localSheetId="23">#REF!</definedName>
    <definedName name="Pan_Bancario_50G" localSheetId="24">#REF!</definedName>
    <definedName name="Pan_Bancario_50G" localSheetId="26">#REF!</definedName>
    <definedName name="Pan_Bancario_50G" localSheetId="42">#REF!</definedName>
    <definedName name="Pan_Bancario_50G" localSheetId="10">#REF!</definedName>
    <definedName name="Pan_Bancario_50G" localSheetId="38">#REF!</definedName>
    <definedName name="Pan_Bancario_50G" localSheetId="25">#REF!</definedName>
    <definedName name="Pan_Bancario_50G" localSheetId="30">#REF!</definedName>
    <definedName name="Pan_Bancario_50G" localSheetId="31">#REF!</definedName>
    <definedName name="Pan_Bancario_50G" localSheetId="34">#REF!</definedName>
    <definedName name="Pan_Bancario_50G" localSheetId="39">#REF!</definedName>
    <definedName name="Pan_Bancario_50G" localSheetId="40">#REF!</definedName>
    <definedName name="Pan_Bancario_50G" localSheetId="41">#REF!</definedName>
    <definedName name="Pan_Bancario_50G" localSheetId="46">#REF!</definedName>
    <definedName name="Pan_Bancario_50G" localSheetId="47">#REF!</definedName>
    <definedName name="Pan_Bancario_50G" localSheetId="52">#REF!</definedName>
    <definedName name="Pan_Bancario_50G" localSheetId="53">#REF!</definedName>
    <definedName name="Pan_Bancario_50G" localSheetId="64">#REF!</definedName>
    <definedName name="Pan_Bancario_50G" localSheetId="65">#REF!</definedName>
    <definedName name="Pan_Bancario_50G">#REF!</definedName>
    <definedName name="Pan_Monet_30G" localSheetId="67">#REF!</definedName>
    <definedName name="Pan_Monet_30G" localSheetId="68">#REF!</definedName>
    <definedName name="Pan_Monet_30G" localSheetId="69">#REF!</definedName>
    <definedName name="Pan_Monet_30G" localSheetId="70">#REF!</definedName>
    <definedName name="Pan_Monet_30G" localSheetId="72">#REF!</definedName>
    <definedName name="Pan_Monet_30G" localSheetId="73">#REF!</definedName>
    <definedName name="Pan_Monet_30G" localSheetId="74">#REF!</definedName>
    <definedName name="Pan_Monet_30G" localSheetId="11">#REF!</definedName>
    <definedName name="Pan_Monet_30G" localSheetId="23">#REF!</definedName>
    <definedName name="Pan_Monet_30G" localSheetId="24">#REF!</definedName>
    <definedName name="Pan_Monet_30G" localSheetId="26">#REF!</definedName>
    <definedName name="Pan_Monet_30G" localSheetId="10">#REF!</definedName>
    <definedName name="Pan_Monet_30G" localSheetId="38">#REF!</definedName>
    <definedName name="Pan_Monet_30G" localSheetId="25">#REF!</definedName>
    <definedName name="Pan_Monet_30G" localSheetId="30">#REF!</definedName>
    <definedName name="Pan_Monet_30G" localSheetId="31">#REF!</definedName>
    <definedName name="Pan_Monet_30G" localSheetId="39">#REF!</definedName>
    <definedName name="Pan_Monet_30G" localSheetId="40">#REF!</definedName>
    <definedName name="Pan_Monet_30G" localSheetId="41">#REF!</definedName>
    <definedName name="Pan_Monet_30G" localSheetId="46">#REF!</definedName>
    <definedName name="Pan_Monet_30G" localSheetId="47">#REF!</definedName>
    <definedName name="Pan_Monet_30G" localSheetId="52">#REF!</definedName>
    <definedName name="Pan_Monet_30G" localSheetId="53">#REF!</definedName>
    <definedName name="Pan_Monet_30G" localSheetId="64">#REF!</definedName>
    <definedName name="Pan_Monet_30G" localSheetId="65">#REF!</definedName>
    <definedName name="Pan_Monet_30G">#REF!</definedName>
    <definedName name="PARAMETROS" localSheetId="67">#REF!</definedName>
    <definedName name="PARAMETROS" localSheetId="68">#REF!</definedName>
    <definedName name="PARAMETROS" localSheetId="69">#REF!</definedName>
    <definedName name="PARAMETROS" localSheetId="70">#REF!</definedName>
    <definedName name="PARAMETROS" localSheetId="72">#REF!</definedName>
    <definedName name="PARAMETROS" localSheetId="73">#REF!</definedName>
    <definedName name="PARAMETROS" localSheetId="74">#REF!</definedName>
    <definedName name="PARAMETROS" localSheetId="11">#REF!</definedName>
    <definedName name="PARAMETROS" localSheetId="10">#REF!</definedName>
    <definedName name="PARAMETROS" localSheetId="38">#REF!</definedName>
    <definedName name="PARAMETROS" localSheetId="39">#REF!</definedName>
    <definedName name="PARAMETROS" localSheetId="40">#REF!</definedName>
    <definedName name="PARAMETROS" localSheetId="41">#REF!</definedName>
    <definedName name="PARAMETROS" localSheetId="46">#REF!</definedName>
    <definedName name="PARAMETROS" localSheetId="52">#REF!</definedName>
    <definedName name="PARAMETROS" localSheetId="64">#REF!</definedName>
    <definedName name="PARAMETROS" localSheetId="65">#REF!</definedName>
    <definedName name="PARAMETROS">#REF!</definedName>
    <definedName name="Parmeshwar" localSheetId="67">[94]E!$AJ$98:$AX$115</definedName>
    <definedName name="Parmeshwar" localSheetId="68">[94]E!$AJ$98:$AX$115</definedName>
    <definedName name="Parmeshwar" localSheetId="69">[94]E!$AJ$98:$AX$115</definedName>
    <definedName name="Parmeshwar" localSheetId="70">[94]E!$AJ$98:$AX$115</definedName>
    <definedName name="Parmeshwar" localSheetId="72">[94]E!$AJ$98:$AX$115</definedName>
    <definedName name="Parmeshwar" localSheetId="73">[94]E!$AJ$98:$AX$115</definedName>
    <definedName name="Parmeshwar" localSheetId="74">[94]E!$AJ$98:$AX$115</definedName>
    <definedName name="Parmeshwar" localSheetId="11">#REF!</definedName>
    <definedName name="Parmeshwar" localSheetId="10">#REF!</definedName>
    <definedName name="Parmeshwar" localSheetId="38">#REF!</definedName>
    <definedName name="Parmeshwar" localSheetId="30">[95]E!$AJ$98:$AX$115</definedName>
    <definedName name="Parmeshwar" localSheetId="39">#REF!</definedName>
    <definedName name="Parmeshwar" localSheetId="40">[94]E!$AJ$98:$AX$115</definedName>
    <definedName name="Parmeshwar" localSheetId="41">[94]E!$AJ$98:$AX$115</definedName>
    <definedName name="Parmeshwar" localSheetId="46">[94]E!$AJ$98:$AX$115</definedName>
    <definedName name="Parmeshwar" localSheetId="51">#REF!</definedName>
    <definedName name="Parmeshwar" localSheetId="52">[94]E!$AJ$98:$AX$115</definedName>
    <definedName name="Parmeshwar" localSheetId="53">[94]E!$AJ$98:$AX$115</definedName>
    <definedName name="Parmeshwar" localSheetId="65">[94]E!$AJ$98:$AX$115</definedName>
    <definedName name="Parmeshwar" localSheetId="66">[94]E!$AJ$98:$AX$115</definedName>
    <definedName name="Parmeshwar">#REF!</definedName>
    <definedName name="PARTIDA" localSheetId="67">[152]SPNF!#REF!</definedName>
    <definedName name="PARTIDA" localSheetId="68">[152]SPNF!#REF!</definedName>
    <definedName name="PARTIDA" localSheetId="69">[152]SPNF!#REF!</definedName>
    <definedName name="PARTIDA" localSheetId="70">[152]SPNF!#REF!</definedName>
    <definedName name="PARTIDA" localSheetId="72">[152]SPNF!#REF!</definedName>
    <definedName name="PARTIDA" localSheetId="73">[152]SPNF!#REF!</definedName>
    <definedName name="PARTIDA" localSheetId="74">[152]SPNF!#REF!</definedName>
    <definedName name="PARTIDA" localSheetId="11">#REF!</definedName>
    <definedName name="PARTIDA" localSheetId="10">#REF!</definedName>
    <definedName name="PARTIDA" localSheetId="38">#REF!</definedName>
    <definedName name="PARTIDA" localSheetId="30">[153]SPNF!#REF!</definedName>
    <definedName name="PARTIDA" localSheetId="39">#REF!</definedName>
    <definedName name="PARTIDA" localSheetId="40">[152]SPNF!#REF!</definedName>
    <definedName name="PARTIDA" localSheetId="41">[152]SPNF!#REF!</definedName>
    <definedName name="PARTIDA" localSheetId="46">[152]SPNF!#REF!</definedName>
    <definedName name="PARTIDA" localSheetId="51">#REF!</definedName>
    <definedName name="PARTIDA" localSheetId="52">[152]SPNF!#REF!</definedName>
    <definedName name="PARTIDA" localSheetId="53">[152]SPNF!#REF!</definedName>
    <definedName name="PARTIDA" localSheetId="65">[152]SPNF!#REF!</definedName>
    <definedName name="PARTIDA" localSheetId="66">[152]SPNF!#REF!</definedName>
    <definedName name="PARTIDA">#REF!</definedName>
    <definedName name="PAS" localSheetId="67">#REF!</definedName>
    <definedName name="PAS" localSheetId="68">#REF!</definedName>
    <definedName name="PAS" localSheetId="69">#REF!</definedName>
    <definedName name="PAS" localSheetId="70">#REF!</definedName>
    <definedName name="PAS" localSheetId="72">#REF!</definedName>
    <definedName name="PAS" localSheetId="73">#REF!</definedName>
    <definedName name="PAS" localSheetId="74">#REF!</definedName>
    <definedName name="PAS" localSheetId="11">#REF!</definedName>
    <definedName name="PAS" localSheetId="12">#REF!</definedName>
    <definedName name="PAS" localSheetId="13">#REF!</definedName>
    <definedName name="PAS" localSheetId="10">#REF!</definedName>
    <definedName name="PAS" localSheetId="38">#REF!</definedName>
    <definedName name="PAS" localSheetId="30">#REF!</definedName>
    <definedName name="PAS" localSheetId="39">#REF!</definedName>
    <definedName name="PAS" localSheetId="40">#REF!</definedName>
    <definedName name="PAS" localSheetId="41">#REF!</definedName>
    <definedName name="PAS" localSheetId="46">#REF!</definedName>
    <definedName name="PAS" localSheetId="52">#REF!</definedName>
    <definedName name="PAS" localSheetId="53">#REF!</definedName>
    <definedName name="PAS" localSheetId="64">#REF!</definedName>
    <definedName name="PAS" localSheetId="65">#REF!</definedName>
    <definedName name="PAS" localSheetId="66">#REF!</definedName>
    <definedName name="PAS">#REF!</definedName>
    <definedName name="pastel">#N/A</definedName>
    <definedName name="Path_Data" localSheetId="11">#REF!</definedName>
    <definedName name="Path_Data" localSheetId="12">#REF!</definedName>
    <definedName name="Path_Data" localSheetId="23">#REF!</definedName>
    <definedName name="Path_Data" localSheetId="24">#REF!</definedName>
    <definedName name="Path_Data" localSheetId="26">#REF!</definedName>
    <definedName name="Path_Data" localSheetId="10">#REF!</definedName>
    <definedName name="Path_Data" localSheetId="38">#REF!</definedName>
    <definedName name="Path_Data" localSheetId="25">#REF!</definedName>
    <definedName name="Path_Data" localSheetId="39">#REF!</definedName>
    <definedName name="Path_Data" localSheetId="46">'[54]shared data'!$B$8</definedName>
    <definedName name="Path_Data" localSheetId="51">#REF!</definedName>
    <definedName name="Path_Data" localSheetId="52">#REF!</definedName>
    <definedName name="Path_Data" localSheetId="66">'[54]shared data'!$B$8</definedName>
    <definedName name="Path_Data">#REF!</definedName>
    <definedName name="Path_System" localSheetId="11">#REF!</definedName>
    <definedName name="Path_System" localSheetId="12">#REF!</definedName>
    <definedName name="Path_System" localSheetId="23">#REF!</definedName>
    <definedName name="Path_System" localSheetId="24">#REF!</definedName>
    <definedName name="Path_System" localSheetId="26">#REF!</definedName>
    <definedName name="Path_System" localSheetId="10">#REF!</definedName>
    <definedName name="Path_System" localSheetId="38">#REF!</definedName>
    <definedName name="Path_System" localSheetId="25">#REF!</definedName>
    <definedName name="Path_System" localSheetId="39">#REF!</definedName>
    <definedName name="Path_System" localSheetId="46">'[54]shared data'!$B$7</definedName>
    <definedName name="Path_System" localSheetId="51">#REF!</definedName>
    <definedName name="Path_System" localSheetId="52">#REF!</definedName>
    <definedName name="Path_System" localSheetId="66">'[54]shared data'!$B$7</definedName>
    <definedName name="Path_System">#REF!</definedName>
    <definedName name="Pave" localSheetId="67">#REF!</definedName>
    <definedName name="Pave" localSheetId="68">#REF!</definedName>
    <definedName name="Pave" localSheetId="69">#REF!</definedName>
    <definedName name="Pave" localSheetId="70">#REF!</definedName>
    <definedName name="Pave" localSheetId="72">#REF!</definedName>
    <definedName name="Pave" localSheetId="73">#REF!</definedName>
    <definedName name="Pave" localSheetId="74">#REF!</definedName>
    <definedName name="Pave" localSheetId="11">#REF!</definedName>
    <definedName name="Pave" localSheetId="12">#REF!</definedName>
    <definedName name="Pave" localSheetId="13">#REF!</definedName>
    <definedName name="Pave" localSheetId="10">#REF!</definedName>
    <definedName name="Pave" localSheetId="38">#REF!</definedName>
    <definedName name="Pave" localSheetId="30">#REF!</definedName>
    <definedName name="Pave" localSheetId="39">#REF!</definedName>
    <definedName name="Pave" localSheetId="40">#REF!</definedName>
    <definedName name="Pave" localSheetId="41">#REF!</definedName>
    <definedName name="Pave" localSheetId="46">#REF!</definedName>
    <definedName name="Pave" localSheetId="52">#REF!</definedName>
    <definedName name="Pave" localSheetId="53">#REF!</definedName>
    <definedName name="Pave" localSheetId="64">#REF!</definedName>
    <definedName name="Pave" localSheetId="65">#REF!</definedName>
    <definedName name="Pave" localSheetId="66">#REF!</definedName>
    <definedName name="Pave">#REF!</definedName>
    <definedName name="PAYCAP" localSheetId="67">#REF!</definedName>
    <definedName name="PAYCAP" localSheetId="68">#REF!</definedName>
    <definedName name="PAYCAP" localSheetId="69">#REF!</definedName>
    <definedName name="PAYCAP" localSheetId="70">#REF!</definedName>
    <definedName name="PAYCAP" localSheetId="72">#REF!</definedName>
    <definedName name="PAYCAP" localSheetId="73">#REF!</definedName>
    <definedName name="PAYCAP" localSheetId="74">#REF!</definedName>
    <definedName name="PAYCAP" localSheetId="11">#REF!</definedName>
    <definedName name="PAYCAP" localSheetId="12">#REF!</definedName>
    <definedName name="PAYCAP" localSheetId="13">#REF!</definedName>
    <definedName name="PAYCAP" localSheetId="10">#REF!</definedName>
    <definedName name="PAYCAP" localSheetId="38">#REF!</definedName>
    <definedName name="PAYCAP" localSheetId="39">#REF!</definedName>
    <definedName name="PAYCAP" localSheetId="40">#REF!</definedName>
    <definedName name="PAYCAP" localSheetId="41">#REF!</definedName>
    <definedName name="PAYCAP" localSheetId="46">#REF!</definedName>
    <definedName name="PAYCAP" localSheetId="52">#REF!</definedName>
    <definedName name="PAYCAP" localSheetId="53">#REF!</definedName>
    <definedName name="PAYCAP" localSheetId="64">#REF!</definedName>
    <definedName name="PAYCAP" localSheetId="65">#REF!</definedName>
    <definedName name="PAYCAP">#REF!</definedName>
    <definedName name="Paym_Cap" localSheetId="67">#REF!</definedName>
    <definedName name="Paym_Cap" localSheetId="68">#REF!</definedName>
    <definedName name="Paym_Cap" localSheetId="69">#REF!</definedName>
    <definedName name="Paym_Cap" localSheetId="70">#REF!</definedName>
    <definedName name="Paym_Cap" localSheetId="72">#REF!</definedName>
    <definedName name="Paym_Cap" localSheetId="73">#REF!</definedName>
    <definedName name="Paym_Cap" localSheetId="74">#REF!</definedName>
    <definedName name="Paym_Cap" localSheetId="11">#REF!</definedName>
    <definedName name="Paym_Cap" localSheetId="12">#REF!</definedName>
    <definedName name="Paym_Cap" localSheetId="13">#REF!</definedName>
    <definedName name="Paym_Cap" localSheetId="23">#REF!</definedName>
    <definedName name="Paym_Cap" localSheetId="24">#REF!</definedName>
    <definedName name="Paym_Cap" localSheetId="26">#REF!</definedName>
    <definedName name="Paym_Cap" localSheetId="42">#REF!</definedName>
    <definedName name="Paym_Cap" localSheetId="10">#REF!</definedName>
    <definedName name="Paym_Cap" localSheetId="38">#REF!</definedName>
    <definedName name="Paym_Cap" localSheetId="25">#REF!</definedName>
    <definedName name="Paym_Cap" localSheetId="30">#REF!</definedName>
    <definedName name="Paym_Cap" localSheetId="31">#REF!</definedName>
    <definedName name="Paym_Cap" localSheetId="34">#REF!</definedName>
    <definedName name="Paym_Cap" localSheetId="36">#REF!</definedName>
    <definedName name="Paym_Cap" localSheetId="37">#REF!</definedName>
    <definedName name="Paym_Cap" localSheetId="39">#REF!</definedName>
    <definedName name="Paym_Cap" localSheetId="40">#REF!</definedName>
    <definedName name="Paym_Cap" localSheetId="41">#REF!</definedName>
    <definedName name="Paym_Cap" localSheetId="46">#REF!</definedName>
    <definedName name="Paym_Cap" localSheetId="47">#REF!</definedName>
    <definedName name="Paym_Cap" localSheetId="52">#REF!</definedName>
    <definedName name="Paym_Cap" localSheetId="53">#REF!</definedName>
    <definedName name="Paym_Cap" localSheetId="64">#REF!</definedName>
    <definedName name="Paym_Cap" localSheetId="65">#REF!</definedName>
    <definedName name="Paym_Cap">#REF!</definedName>
    <definedName name="pchBM" localSheetId="67">#REF!</definedName>
    <definedName name="pchBM" localSheetId="68">#REF!</definedName>
    <definedName name="pchBM" localSheetId="69">#REF!</definedName>
    <definedName name="pchBM" localSheetId="70">#REF!</definedName>
    <definedName name="pchBM" localSheetId="72">#REF!</definedName>
    <definedName name="pchBM" localSheetId="73">#REF!</definedName>
    <definedName name="pchBM" localSheetId="74">#REF!</definedName>
    <definedName name="pchBM" localSheetId="11">#REF!</definedName>
    <definedName name="pchBM" localSheetId="23">#REF!</definedName>
    <definedName name="pchBM" localSheetId="24">#REF!</definedName>
    <definedName name="pchBM" localSheetId="26">#REF!</definedName>
    <definedName name="pchBM" localSheetId="10">#REF!</definedName>
    <definedName name="pchBM" localSheetId="38">#REF!</definedName>
    <definedName name="pchBM" localSheetId="25">#REF!</definedName>
    <definedName name="pchBM" localSheetId="30">#REF!</definedName>
    <definedName name="pchBM" localSheetId="31">#REF!</definedName>
    <definedName name="pchBM" localSheetId="36">#REF!</definedName>
    <definedName name="pchBM" localSheetId="37">#REF!</definedName>
    <definedName name="pchBM" localSheetId="39">#REF!</definedName>
    <definedName name="pchBM" localSheetId="40">#REF!</definedName>
    <definedName name="pchBM" localSheetId="41">#REF!</definedName>
    <definedName name="pchBM" localSheetId="46">#REF!</definedName>
    <definedName name="pchBM" localSheetId="47">#REF!</definedName>
    <definedName name="pchBM" localSheetId="52">#REF!</definedName>
    <definedName name="pchBM" localSheetId="53">#REF!</definedName>
    <definedName name="pchBM" localSheetId="64">#REF!</definedName>
    <definedName name="pchBM" localSheetId="65">#REF!</definedName>
    <definedName name="pchBM">#REF!</definedName>
    <definedName name="pchBMG" localSheetId="67">#REF!</definedName>
    <definedName name="pchBMG" localSheetId="68">#REF!</definedName>
    <definedName name="pchBMG" localSheetId="69">#REF!</definedName>
    <definedName name="pchBMG" localSheetId="70">#REF!</definedName>
    <definedName name="pchBMG" localSheetId="72">#REF!</definedName>
    <definedName name="pchBMG" localSheetId="73">#REF!</definedName>
    <definedName name="pchBMG" localSheetId="74">#REF!</definedName>
    <definedName name="pchBMG" localSheetId="11">#REF!</definedName>
    <definedName name="pchBMG" localSheetId="12">#REF!</definedName>
    <definedName name="pchBMG" localSheetId="13">#REF!</definedName>
    <definedName name="pchBMG" localSheetId="23">#REF!</definedName>
    <definedName name="pchBMG" localSheetId="24">#REF!</definedName>
    <definedName name="pchBMG" localSheetId="26">#REF!</definedName>
    <definedName name="pchBMG" localSheetId="10">#REF!</definedName>
    <definedName name="pchBMG" localSheetId="38">#REF!</definedName>
    <definedName name="pchBMG" localSheetId="25">#REF!</definedName>
    <definedName name="pchBMG" localSheetId="30">#REF!</definedName>
    <definedName name="pchBMG" localSheetId="31">#REF!</definedName>
    <definedName name="pchBMG" localSheetId="36">#REF!</definedName>
    <definedName name="pchBMG" localSheetId="37">#REF!</definedName>
    <definedName name="pchBMG" localSheetId="39">#REF!</definedName>
    <definedName name="pchBMG" localSheetId="40">#REF!</definedName>
    <definedName name="pchBMG" localSheetId="41">#REF!</definedName>
    <definedName name="pchBMG" localSheetId="46">#REF!</definedName>
    <definedName name="pchBMG" localSheetId="47">#REF!</definedName>
    <definedName name="pchBMG" localSheetId="52">#REF!</definedName>
    <definedName name="pchBMG" localSheetId="53">#REF!</definedName>
    <definedName name="pchBMG" localSheetId="64">#REF!</definedName>
    <definedName name="pchBMG" localSheetId="65">#REF!</definedName>
    <definedName name="pchBMG">#REF!</definedName>
    <definedName name="pchBX" localSheetId="67">#REF!</definedName>
    <definedName name="pchBX" localSheetId="68">#REF!</definedName>
    <definedName name="pchBX" localSheetId="69">#REF!</definedName>
    <definedName name="pchBX" localSheetId="70">#REF!</definedName>
    <definedName name="pchBX" localSheetId="72">#REF!</definedName>
    <definedName name="pchBX" localSheetId="73">#REF!</definedName>
    <definedName name="pchBX" localSheetId="74">#REF!</definedName>
    <definedName name="pchBX" localSheetId="11">#REF!</definedName>
    <definedName name="pchBX" localSheetId="12">#REF!</definedName>
    <definedName name="pchBX" localSheetId="13">#REF!</definedName>
    <definedName name="pchBX" localSheetId="23">#REF!</definedName>
    <definedName name="pchBX" localSheetId="10">#REF!</definedName>
    <definedName name="pchBX" localSheetId="38">#REF!</definedName>
    <definedName name="pchBX" localSheetId="31">#REF!</definedName>
    <definedName name="pchBX" localSheetId="39">#REF!</definedName>
    <definedName name="pchBX" localSheetId="40">#REF!</definedName>
    <definedName name="pchBX" localSheetId="41">#REF!</definedName>
    <definedName name="pchBX" localSheetId="46">#REF!</definedName>
    <definedName name="pchBX" localSheetId="52">#REF!</definedName>
    <definedName name="pchBX" localSheetId="53">#REF!</definedName>
    <definedName name="pchBX" localSheetId="64">#REF!</definedName>
    <definedName name="pchBX" localSheetId="65">#REF!</definedName>
    <definedName name="pchBX">#REF!</definedName>
    <definedName name="pchBXG" localSheetId="67">#REF!</definedName>
    <definedName name="pchBXG" localSheetId="68">#REF!</definedName>
    <definedName name="pchBXG" localSheetId="69">#REF!</definedName>
    <definedName name="pchBXG" localSheetId="70">#REF!</definedName>
    <definedName name="pchBXG" localSheetId="72">#REF!</definedName>
    <definedName name="pchBXG" localSheetId="73">#REF!</definedName>
    <definedName name="pchBXG" localSheetId="74">#REF!</definedName>
    <definedName name="pchBXG" localSheetId="11">#REF!</definedName>
    <definedName name="pchBXG" localSheetId="12">#REF!</definedName>
    <definedName name="pchBXG" localSheetId="13">#REF!</definedName>
    <definedName name="pchBXG" localSheetId="23">#REF!</definedName>
    <definedName name="pchBXG" localSheetId="24">#REF!</definedName>
    <definedName name="pchBXG" localSheetId="26">#REF!</definedName>
    <definedName name="pchBXG" localSheetId="10">#REF!</definedName>
    <definedName name="pchBXG" localSheetId="38">#REF!</definedName>
    <definedName name="pchBXG" localSheetId="25">#REF!</definedName>
    <definedName name="pchBXG" localSheetId="31">#REF!</definedName>
    <definedName name="pchBXG" localSheetId="39">#REF!</definedName>
    <definedName name="pchBXG" localSheetId="40">#REF!</definedName>
    <definedName name="pchBXG" localSheetId="41">#REF!</definedName>
    <definedName name="pchBXG" localSheetId="46">#REF!</definedName>
    <definedName name="pchBXG" localSheetId="47">#REF!</definedName>
    <definedName name="pchBXG" localSheetId="52">#REF!</definedName>
    <definedName name="pchBXG" localSheetId="53">#REF!</definedName>
    <definedName name="pchBXG" localSheetId="64">#REF!</definedName>
    <definedName name="pchBXG" localSheetId="65">#REF!</definedName>
    <definedName name="pchBXG">#REF!</definedName>
    <definedName name="pchNM_R" localSheetId="67">[67]Q1!#REF!</definedName>
    <definedName name="pchNM_R" localSheetId="68">[67]Q1!#REF!</definedName>
    <definedName name="pchNM_R" localSheetId="69">[67]Q1!#REF!</definedName>
    <definedName name="pchNM_R" localSheetId="70">[67]Q1!#REF!</definedName>
    <definedName name="pchNM_R" localSheetId="72">[67]Q1!#REF!</definedName>
    <definedName name="pchNM_R" localSheetId="73">[67]Q1!#REF!</definedName>
    <definedName name="pchNM_R" localSheetId="74">[67]Q1!#REF!</definedName>
    <definedName name="pchNM_R" localSheetId="11">#REF!</definedName>
    <definedName name="pchNM_R" localSheetId="12">#REF!</definedName>
    <definedName name="pchNM_R" localSheetId="13">#REF!</definedName>
    <definedName name="pchNM_R" localSheetId="10">#REF!</definedName>
    <definedName name="pchNM_R" localSheetId="38">#REF!</definedName>
    <definedName name="pchNM_R" localSheetId="30">[68]Q1!#REF!</definedName>
    <definedName name="pchNM_R" localSheetId="39">#REF!</definedName>
    <definedName name="pchNM_R" localSheetId="40">[67]Q1!#REF!</definedName>
    <definedName name="pchNM_R" localSheetId="41">[67]Q1!#REF!</definedName>
    <definedName name="pchNM_R" localSheetId="46">[67]Q1!#REF!</definedName>
    <definedName name="pchNM_R" localSheetId="51">#REF!</definedName>
    <definedName name="pchNM_R" localSheetId="52">[67]Q1!#REF!</definedName>
    <definedName name="pchNM_R" localSheetId="53">[67]Q1!#REF!</definedName>
    <definedName name="pchNM_R" localSheetId="65">[67]Q1!#REF!</definedName>
    <definedName name="pchNM_R" localSheetId="66">[67]Q1!#REF!</definedName>
    <definedName name="pchNM_R">#REF!</definedName>
    <definedName name="pchNMG_R" localSheetId="67">[67]Q1!#REF!</definedName>
    <definedName name="pchNMG_R" localSheetId="68">[67]Q1!#REF!</definedName>
    <definedName name="pchNMG_R" localSheetId="69">[67]Q1!#REF!</definedName>
    <definedName name="pchNMG_R" localSheetId="70">[67]Q1!#REF!</definedName>
    <definedName name="pchNMG_R" localSheetId="72">[67]Q1!#REF!</definedName>
    <definedName name="pchNMG_R" localSheetId="73">[67]Q1!#REF!</definedName>
    <definedName name="pchNMG_R" localSheetId="74">[67]Q1!#REF!</definedName>
    <definedName name="pchNMG_R" localSheetId="11">#REF!</definedName>
    <definedName name="pchNMG_R" localSheetId="12">#REF!</definedName>
    <definedName name="pchNMG_R" localSheetId="13">#REF!</definedName>
    <definedName name="pchNMG_R" localSheetId="10">#REF!</definedName>
    <definedName name="pchNMG_R" localSheetId="38">#REF!</definedName>
    <definedName name="pchNMG_R" localSheetId="30">[68]Q1!#REF!</definedName>
    <definedName name="pchNMG_R" localSheetId="39">#REF!</definedName>
    <definedName name="pchNMG_R" localSheetId="40">[67]Q1!#REF!</definedName>
    <definedName name="pchNMG_R" localSheetId="41">[67]Q1!#REF!</definedName>
    <definedName name="pchNMG_R" localSheetId="46">[67]Q1!#REF!</definedName>
    <definedName name="pchNMG_R" localSheetId="51">#REF!</definedName>
    <definedName name="pchNMG_R" localSheetId="52">[67]Q1!#REF!</definedName>
    <definedName name="pchNMG_R" localSheetId="53">[67]Q1!#REF!</definedName>
    <definedName name="pchNMG_R" localSheetId="65">[67]Q1!#REF!</definedName>
    <definedName name="pchNMG_R" localSheetId="66">[67]Q1!#REF!</definedName>
    <definedName name="pchNMG_R">#REF!</definedName>
    <definedName name="pchNX_R" localSheetId="67">[67]Q1!#REF!</definedName>
    <definedName name="pchNX_R" localSheetId="68">[67]Q1!#REF!</definedName>
    <definedName name="pchNX_R" localSheetId="69">[67]Q1!#REF!</definedName>
    <definedName name="pchNX_R" localSheetId="70">[67]Q1!#REF!</definedName>
    <definedName name="pchNX_R" localSheetId="72">[67]Q1!#REF!</definedName>
    <definedName name="pchNX_R" localSheetId="73">[67]Q1!#REF!</definedName>
    <definedName name="pchNX_R" localSheetId="74">[67]Q1!#REF!</definedName>
    <definedName name="pchNX_R" localSheetId="11">#REF!</definedName>
    <definedName name="pchNX_R" localSheetId="12">#REF!</definedName>
    <definedName name="pchNX_R" localSheetId="13">#REF!</definedName>
    <definedName name="pchNX_R" localSheetId="10">#REF!</definedName>
    <definedName name="pchNX_R" localSheetId="38">#REF!</definedName>
    <definedName name="pchNX_R" localSheetId="30">[68]Q1!#REF!</definedName>
    <definedName name="pchNX_R" localSheetId="39">#REF!</definedName>
    <definedName name="pchNX_R" localSheetId="40">[67]Q1!#REF!</definedName>
    <definedName name="pchNX_R" localSheetId="41">[67]Q1!#REF!</definedName>
    <definedName name="pchNX_R" localSheetId="46">[67]Q1!#REF!</definedName>
    <definedName name="pchNX_R" localSheetId="51">#REF!</definedName>
    <definedName name="pchNX_R" localSheetId="52">[67]Q1!#REF!</definedName>
    <definedName name="pchNX_R" localSheetId="53">[67]Q1!#REF!</definedName>
    <definedName name="pchNX_R" localSheetId="65">[67]Q1!#REF!</definedName>
    <definedName name="pchNX_R" localSheetId="66">[67]Q1!#REF!</definedName>
    <definedName name="pchNX_R">#REF!</definedName>
    <definedName name="pchNXG_R" localSheetId="67">[67]Q1!#REF!</definedName>
    <definedName name="pchNXG_R" localSheetId="68">[67]Q1!#REF!</definedName>
    <definedName name="pchNXG_R" localSheetId="69">[67]Q1!#REF!</definedName>
    <definedName name="pchNXG_R" localSheetId="70">[67]Q1!#REF!</definedName>
    <definedName name="pchNXG_R" localSheetId="72">[67]Q1!#REF!</definedName>
    <definedName name="pchNXG_R" localSheetId="73">[67]Q1!#REF!</definedName>
    <definedName name="pchNXG_R" localSheetId="74">[67]Q1!#REF!</definedName>
    <definedName name="pchNXG_R" localSheetId="11">#REF!</definedName>
    <definedName name="pchNXG_R" localSheetId="10">#REF!</definedName>
    <definedName name="pchNXG_R" localSheetId="38">#REF!</definedName>
    <definedName name="pchNXG_R" localSheetId="30">[68]Q1!#REF!</definedName>
    <definedName name="pchNXG_R" localSheetId="39">#REF!</definedName>
    <definedName name="pchNXG_R" localSheetId="40">[67]Q1!#REF!</definedName>
    <definedName name="pchNXG_R" localSheetId="41">[67]Q1!#REF!</definedName>
    <definedName name="pchNXG_R" localSheetId="46">[67]Q1!#REF!</definedName>
    <definedName name="pchNXG_R" localSheetId="51">#REF!</definedName>
    <definedName name="pchNXG_R" localSheetId="52">[67]Q1!#REF!</definedName>
    <definedName name="pchNXG_R" localSheetId="53">[67]Q1!#REF!</definedName>
    <definedName name="pchNXG_R" localSheetId="65">[67]Q1!#REF!</definedName>
    <definedName name="pchNXG_R" localSheetId="66">[67]Q1!#REF!</definedName>
    <definedName name="pchNXG_R">#REF!</definedName>
    <definedName name="PCNTLGT" localSheetId="67">[78]nonopec!#REF!</definedName>
    <definedName name="PCNTLGT" localSheetId="68">[78]nonopec!#REF!</definedName>
    <definedName name="PCNTLGT" localSheetId="69">[78]nonopec!#REF!</definedName>
    <definedName name="PCNTLGT" localSheetId="70">[78]nonopec!#REF!</definedName>
    <definedName name="PCNTLGT" localSheetId="72">[78]nonopec!#REF!</definedName>
    <definedName name="PCNTLGT" localSheetId="73">[78]nonopec!#REF!</definedName>
    <definedName name="PCNTLGT" localSheetId="74">[78]nonopec!#REF!</definedName>
    <definedName name="PCNTLGT" localSheetId="11">#REF!</definedName>
    <definedName name="PCNTLGT" localSheetId="23">#REF!</definedName>
    <definedName name="PCNTLGT" localSheetId="24">#REF!</definedName>
    <definedName name="PCNTLGT" localSheetId="26">#REF!</definedName>
    <definedName name="PCNTLGT" localSheetId="10">#REF!</definedName>
    <definedName name="PCNTLGT" localSheetId="38">#REF!</definedName>
    <definedName name="PCNTLGT" localSheetId="25">#REF!</definedName>
    <definedName name="PCNTLGT" localSheetId="30">[78]nonopec!#REF!</definedName>
    <definedName name="PCNTLGT" localSheetId="39">#REF!</definedName>
    <definedName name="PCNTLGT" localSheetId="46">[78]nonopec!#REF!</definedName>
    <definedName name="PCNTLGT" localSheetId="47">#REF!</definedName>
    <definedName name="PCNTLGT" localSheetId="48">#REF!</definedName>
    <definedName name="PCNTLGT" localSheetId="49">#REF!</definedName>
    <definedName name="PCNTLGT" localSheetId="51">#REF!</definedName>
    <definedName name="PCNTLGT" localSheetId="52">#REF!</definedName>
    <definedName name="PCNTLGT" localSheetId="53">[78]nonopec!#REF!</definedName>
    <definedName name="PCNTLGT" localSheetId="65">[78]nonopec!#REF!</definedName>
    <definedName name="PCNTLGT" localSheetId="66">[78]nonopec!#REF!</definedName>
    <definedName name="PCNTLGT">#REF!</definedName>
    <definedName name="PCPI" localSheetId="67">#REF!</definedName>
    <definedName name="PCPI" localSheetId="68">#REF!</definedName>
    <definedName name="PCPI" localSheetId="69">#REF!</definedName>
    <definedName name="PCPI" localSheetId="70">#REF!</definedName>
    <definedName name="PCPI" localSheetId="72">#REF!</definedName>
    <definedName name="PCPI" localSheetId="73">#REF!</definedName>
    <definedName name="PCPI" localSheetId="74">#REF!</definedName>
    <definedName name="PCPI" localSheetId="11">#REF!</definedName>
    <definedName name="PCPI" localSheetId="12">#REF!</definedName>
    <definedName name="PCPI" localSheetId="13">#REF!</definedName>
    <definedName name="PCPI" localSheetId="23">#REF!</definedName>
    <definedName name="PCPI" localSheetId="24">#REF!</definedName>
    <definedName name="PCPI" localSheetId="26">#REF!</definedName>
    <definedName name="PCPI" localSheetId="42">#REF!</definedName>
    <definedName name="PCPI" localSheetId="10">#REF!</definedName>
    <definedName name="PCPI" localSheetId="38">#REF!</definedName>
    <definedName name="PCPI" localSheetId="25">#REF!</definedName>
    <definedName name="PCPI" localSheetId="30">#REF!</definedName>
    <definedName name="PCPI" localSheetId="31">#REF!</definedName>
    <definedName name="PCPI" localSheetId="34">#REF!</definedName>
    <definedName name="PCPI" localSheetId="36">#REF!</definedName>
    <definedName name="PCPI" localSheetId="37">#REF!</definedName>
    <definedName name="PCPI" localSheetId="39">#REF!</definedName>
    <definedName name="PCPI" localSheetId="40">#REF!</definedName>
    <definedName name="PCPI" localSheetId="41">#REF!</definedName>
    <definedName name="PCPI" localSheetId="46">#REF!</definedName>
    <definedName name="PCPI" localSheetId="47">#REF!</definedName>
    <definedName name="PCPI" localSheetId="52">#REF!</definedName>
    <definedName name="PCPI" localSheetId="53">#REF!</definedName>
    <definedName name="PCPI" localSheetId="64">#REF!</definedName>
    <definedName name="PCPI" localSheetId="65">#REF!</definedName>
    <definedName name="PCPI" localSheetId="66">#REF!</definedName>
    <definedName name="PCPI">#REF!</definedName>
    <definedName name="PCPIE" localSheetId="67">#REF!</definedName>
    <definedName name="PCPIE" localSheetId="68">#REF!</definedName>
    <definedName name="PCPIE" localSheetId="69">#REF!</definedName>
    <definedName name="PCPIE" localSheetId="70">#REF!</definedName>
    <definedName name="PCPIE" localSheetId="72">#REF!</definedName>
    <definedName name="PCPIE" localSheetId="73">#REF!</definedName>
    <definedName name="PCPIE" localSheetId="74">#REF!</definedName>
    <definedName name="PCPIE" localSheetId="11">#REF!</definedName>
    <definedName name="PCPIE" localSheetId="12">#REF!</definedName>
    <definedName name="PCPIE" localSheetId="13">#REF!</definedName>
    <definedName name="PCPIE" localSheetId="10">#REF!</definedName>
    <definedName name="PCPIE" localSheetId="38">#REF!</definedName>
    <definedName name="PCPIE" localSheetId="39">#REF!</definedName>
    <definedName name="PCPIE" localSheetId="40">#REF!</definedName>
    <definedName name="PCPIE" localSheetId="41">#REF!</definedName>
    <definedName name="PCPIE" localSheetId="46">#REF!</definedName>
    <definedName name="PCPIE" localSheetId="52">#REF!</definedName>
    <definedName name="PCPIE" localSheetId="64">#REF!</definedName>
    <definedName name="PCPIE" localSheetId="65">#REF!</definedName>
    <definedName name="PCPIE">#REF!</definedName>
    <definedName name="PCPIG" localSheetId="12">#REF!</definedName>
    <definedName name="PCPIG">#N/A</definedName>
    <definedName name="PEACEAGR" localSheetId="67">#REF!</definedName>
    <definedName name="PEACEAGR" localSheetId="68">#REF!</definedName>
    <definedName name="PEACEAGR" localSheetId="69">#REF!</definedName>
    <definedName name="PEACEAGR" localSheetId="70">#REF!</definedName>
    <definedName name="PEACEAGR" localSheetId="72">#REF!</definedName>
    <definedName name="PEACEAGR" localSheetId="73">#REF!</definedName>
    <definedName name="PEACEAGR" localSheetId="74">#REF!</definedName>
    <definedName name="PEACEAGR" localSheetId="11">#REF!</definedName>
    <definedName name="PEACEAGR" localSheetId="12">#REF!</definedName>
    <definedName name="PEACEAGR" localSheetId="13">#REF!</definedName>
    <definedName name="PEACEAGR" localSheetId="10">#REF!</definedName>
    <definedName name="PEACEAGR" localSheetId="38">#REF!</definedName>
    <definedName name="PEACEAGR" localSheetId="39">#REF!</definedName>
    <definedName name="PEACEAGR" localSheetId="40">#REF!</definedName>
    <definedName name="PEACEAGR" localSheetId="41">#REF!</definedName>
    <definedName name="PEACEAGR" localSheetId="46">#REF!</definedName>
    <definedName name="PEACEAGR" localSheetId="52">#REF!</definedName>
    <definedName name="PEACEAGR" localSheetId="64">#REF!</definedName>
    <definedName name="PEACEAGR" localSheetId="65">#REF!</definedName>
    <definedName name="PEACEAGR" localSheetId="66">#REF!</definedName>
    <definedName name="PEACEAGR">#REF!</definedName>
    <definedName name="PERE96" localSheetId="67">#REF!</definedName>
    <definedName name="PERE96" localSheetId="68">#REF!</definedName>
    <definedName name="PERE96" localSheetId="69">#REF!</definedName>
    <definedName name="PERE96" localSheetId="70">#REF!</definedName>
    <definedName name="PERE96" localSheetId="72">#REF!</definedName>
    <definedName name="PERE96" localSheetId="73">#REF!</definedName>
    <definedName name="PERE96" localSheetId="74">#REF!</definedName>
    <definedName name="PERE96" localSheetId="11">#REF!</definedName>
    <definedName name="PERE96" localSheetId="10">#REF!</definedName>
    <definedName name="PERE96" localSheetId="38">#REF!</definedName>
    <definedName name="PERE96" localSheetId="39">#REF!</definedName>
    <definedName name="PERE96" localSheetId="40">#REF!</definedName>
    <definedName name="PERE96" localSheetId="41">#REF!</definedName>
    <definedName name="PERE96" localSheetId="46">#REF!</definedName>
    <definedName name="PERE96" localSheetId="52">#REF!</definedName>
    <definedName name="PERE96" localSheetId="64">#REF!</definedName>
    <definedName name="PERE96" localSheetId="65">#REF!</definedName>
    <definedName name="PERE96" localSheetId="66">#REF!</definedName>
    <definedName name="PERE96">#REF!</definedName>
    <definedName name="Petroecuador" localSheetId="67">#REF!</definedName>
    <definedName name="Petroecuador" localSheetId="68">#REF!</definedName>
    <definedName name="Petroecuador" localSheetId="69">#REF!</definedName>
    <definedName name="Petroecuador" localSheetId="70">#REF!</definedName>
    <definedName name="Petroecuador" localSheetId="72">#REF!</definedName>
    <definedName name="Petroecuador" localSheetId="73">#REF!</definedName>
    <definedName name="Petroecuador" localSheetId="74">#REF!</definedName>
    <definedName name="Petroecuador" localSheetId="11">#REF!</definedName>
    <definedName name="Petroecuador" localSheetId="10">#REF!</definedName>
    <definedName name="Petroecuador" localSheetId="38">#REF!</definedName>
    <definedName name="Petroecuador" localSheetId="39">#REF!</definedName>
    <definedName name="Petroecuador" localSheetId="40">#REF!</definedName>
    <definedName name="Petroecuador" localSheetId="41">#REF!</definedName>
    <definedName name="Petroecuador" localSheetId="46">#REF!</definedName>
    <definedName name="Petroecuador" localSheetId="52">#REF!</definedName>
    <definedName name="Petroecuador" localSheetId="64">#REF!</definedName>
    <definedName name="Petroecuador" localSheetId="65">#REF!</definedName>
    <definedName name="Petroecuador">#REF!</definedName>
    <definedName name="PEX" localSheetId="11">#REF!</definedName>
    <definedName name="PEX" localSheetId="10">#REF!</definedName>
    <definedName name="PEX" localSheetId="38">#REF!</definedName>
    <definedName name="PEX" localSheetId="39">#REF!</definedName>
    <definedName name="PEX" localSheetId="46">[100]SUPUESTOS!A$14</definedName>
    <definedName name="PEX" localSheetId="51">#REF!</definedName>
    <definedName name="PEX" localSheetId="52">[100]SUPUESTOS!A$14</definedName>
    <definedName name="PEX" localSheetId="66">[100]SUPUESTOS!A$14</definedName>
    <definedName name="PEX">#REF!</definedName>
    <definedName name="PF" localSheetId="67">#REF!</definedName>
    <definedName name="PF" localSheetId="68">#REF!</definedName>
    <definedName name="PF" localSheetId="69">#REF!</definedName>
    <definedName name="PF" localSheetId="70">#REF!</definedName>
    <definedName name="PF" localSheetId="72">#REF!</definedName>
    <definedName name="PF" localSheetId="73">#REF!</definedName>
    <definedName name="PF" localSheetId="74">#REF!</definedName>
    <definedName name="PF" localSheetId="11">#REF!</definedName>
    <definedName name="PF" localSheetId="12">#REF!</definedName>
    <definedName name="PF" localSheetId="13">#REF!</definedName>
    <definedName name="PF" localSheetId="23">#REF!</definedName>
    <definedName name="PF" localSheetId="24">#REF!</definedName>
    <definedName name="PF" localSheetId="26">#REF!</definedName>
    <definedName name="PF" localSheetId="42">#REF!</definedName>
    <definedName name="PF" localSheetId="10">#REF!</definedName>
    <definedName name="PF" localSheetId="38">#REF!</definedName>
    <definedName name="PF" localSheetId="25">#REF!</definedName>
    <definedName name="PF" localSheetId="30">#REF!</definedName>
    <definedName name="PF" localSheetId="31">#REF!</definedName>
    <definedName name="PF" localSheetId="34">#REF!</definedName>
    <definedName name="PF" localSheetId="36">#REF!</definedName>
    <definedName name="PF" localSheetId="37">#REF!</definedName>
    <definedName name="PF" localSheetId="39">#REF!</definedName>
    <definedName name="PF" localSheetId="40">#REF!</definedName>
    <definedName name="PF" localSheetId="41">#REF!</definedName>
    <definedName name="PF" localSheetId="46">#REF!</definedName>
    <definedName name="PF" localSheetId="47">#REF!</definedName>
    <definedName name="PF" localSheetId="52">#REF!</definedName>
    <definedName name="PF" localSheetId="53">#REF!</definedName>
    <definedName name="PF" localSheetId="64">#REF!</definedName>
    <definedName name="PF" localSheetId="65">#REF!</definedName>
    <definedName name="PF" localSheetId="66">#REF!</definedName>
    <definedName name="PF">#REF!</definedName>
    <definedName name="PFP" localSheetId="67">#REF!</definedName>
    <definedName name="PFP" localSheetId="68">#REF!</definedName>
    <definedName name="PFP" localSheetId="69">#REF!</definedName>
    <definedName name="PFP" localSheetId="70">#REF!</definedName>
    <definedName name="PFP" localSheetId="72">#REF!</definedName>
    <definedName name="PFP" localSheetId="73">#REF!</definedName>
    <definedName name="PFP" localSheetId="74">#REF!</definedName>
    <definedName name="PFP" localSheetId="11">#REF!</definedName>
    <definedName name="PFP" localSheetId="12">#REF!</definedName>
    <definedName name="PFP" localSheetId="13">#REF!</definedName>
    <definedName name="PFP" localSheetId="23">#REF!</definedName>
    <definedName name="PFP" localSheetId="24">#REF!</definedName>
    <definedName name="PFP" localSheetId="26">#REF!</definedName>
    <definedName name="PFP" localSheetId="10">#REF!</definedName>
    <definedName name="PFP" localSheetId="38">#REF!</definedName>
    <definedName name="PFP" localSheetId="25">#REF!</definedName>
    <definedName name="PFP" localSheetId="30">#REF!</definedName>
    <definedName name="PFP" localSheetId="31">#REF!</definedName>
    <definedName name="PFP" localSheetId="36">#REF!</definedName>
    <definedName name="PFP" localSheetId="37">#REF!</definedName>
    <definedName name="PFP" localSheetId="39">#REF!</definedName>
    <definedName name="PFP" localSheetId="40">#REF!</definedName>
    <definedName name="PFP" localSheetId="41">#REF!</definedName>
    <definedName name="PFP" localSheetId="46">#REF!</definedName>
    <definedName name="PFP" localSheetId="47">#REF!</definedName>
    <definedName name="PFP" localSheetId="52">#REF!</definedName>
    <definedName name="PFP" localSheetId="53">#REF!</definedName>
    <definedName name="PFP" localSheetId="64">#REF!</definedName>
    <definedName name="PFP" localSheetId="65">#REF!</definedName>
    <definedName name="PFP">#REF!</definedName>
    <definedName name="pfp_table1" localSheetId="67">#REF!</definedName>
    <definedName name="pfp_table1" localSheetId="68">#REF!</definedName>
    <definedName name="pfp_table1" localSheetId="69">#REF!</definedName>
    <definedName name="pfp_table1" localSheetId="70">#REF!</definedName>
    <definedName name="pfp_table1" localSheetId="72">#REF!</definedName>
    <definedName name="pfp_table1" localSheetId="73">#REF!</definedName>
    <definedName name="pfp_table1" localSheetId="74">#REF!</definedName>
    <definedName name="pfp_table1" localSheetId="11">#REF!</definedName>
    <definedName name="pfp_table1" localSheetId="12">#REF!</definedName>
    <definedName name="pfp_table1" localSheetId="13">#REF!</definedName>
    <definedName name="pfp_table1" localSheetId="23">#REF!</definedName>
    <definedName name="pfp_table1" localSheetId="24">#REF!</definedName>
    <definedName name="pfp_table1" localSheetId="26">#REF!</definedName>
    <definedName name="pfp_table1" localSheetId="10">#REF!</definedName>
    <definedName name="pfp_table1" localSheetId="38">#REF!</definedName>
    <definedName name="pfp_table1" localSheetId="25">#REF!</definedName>
    <definedName name="pfp_table1" localSheetId="30">#REF!</definedName>
    <definedName name="pfp_table1" localSheetId="31">#REF!</definedName>
    <definedName name="pfp_table1" localSheetId="39">#REF!</definedName>
    <definedName name="pfp_table1" localSheetId="40">#REF!</definedName>
    <definedName name="pfp_table1" localSheetId="41">#REF!</definedName>
    <definedName name="pfp_table1" localSheetId="46">#REF!</definedName>
    <definedName name="pfp_table1" localSheetId="47">#REF!</definedName>
    <definedName name="pfp_table1" localSheetId="52">#REF!</definedName>
    <definedName name="pfp_table1" localSheetId="53">#REF!</definedName>
    <definedName name="pfp_table1" localSheetId="64">#REF!</definedName>
    <definedName name="pfp_table1" localSheetId="65">#REF!</definedName>
    <definedName name="pfp_table1">#REF!</definedName>
    <definedName name="pib" localSheetId="67">#REF!</definedName>
    <definedName name="pib" localSheetId="68">#REF!</definedName>
    <definedName name="pib" localSheetId="69">#REF!</definedName>
    <definedName name="pib" localSheetId="70">#REF!</definedName>
    <definedName name="pib" localSheetId="72">#REF!</definedName>
    <definedName name="pib" localSheetId="73">#REF!</definedName>
    <definedName name="pib" localSheetId="74">#REF!</definedName>
    <definedName name="pib" localSheetId="11">#REF!</definedName>
    <definedName name="pib" localSheetId="10">#REF!</definedName>
    <definedName name="pib" localSheetId="38">#REF!</definedName>
    <definedName name="pib" localSheetId="39">#REF!</definedName>
    <definedName name="pib" localSheetId="40">#REF!</definedName>
    <definedName name="pib" localSheetId="41">#REF!</definedName>
    <definedName name="pib" localSheetId="46">#REF!</definedName>
    <definedName name="pib" localSheetId="52">#REF!</definedName>
    <definedName name="pib" localSheetId="64">#REF!</definedName>
    <definedName name="pib" localSheetId="65">#REF!</definedName>
    <definedName name="pib">#REF!</definedName>
    <definedName name="pib_int" localSheetId="67">#REF!</definedName>
    <definedName name="pib_int" localSheetId="68">#REF!</definedName>
    <definedName name="pib_int" localSheetId="69">#REF!</definedName>
    <definedName name="pib_int" localSheetId="70">#REF!</definedName>
    <definedName name="pib_int" localSheetId="72">#REF!</definedName>
    <definedName name="pib_int" localSheetId="73">#REF!</definedName>
    <definedName name="pib_int" localSheetId="74">#REF!</definedName>
    <definedName name="pib_int" localSheetId="11">#REF!</definedName>
    <definedName name="pib_int" localSheetId="10">#REF!</definedName>
    <definedName name="pib_int" localSheetId="38">#REF!</definedName>
    <definedName name="pib_int" localSheetId="39">#REF!</definedName>
    <definedName name="pib_int" localSheetId="40">#REF!</definedName>
    <definedName name="pib_int" localSheetId="41">#REF!</definedName>
    <definedName name="pib_int" localSheetId="46">#REF!</definedName>
    <definedName name="pib_int" localSheetId="52">#REF!</definedName>
    <definedName name="pib_int" localSheetId="64">#REF!</definedName>
    <definedName name="pib_int" localSheetId="65">#REF!</definedName>
    <definedName name="pib_int">#REF!</definedName>
    <definedName name="pib98j" localSheetId="67">[25]Programa!#REF!</definedName>
    <definedName name="pib98j" localSheetId="68">[25]Programa!#REF!</definedName>
    <definedName name="pib98j" localSheetId="69">[25]Programa!#REF!</definedName>
    <definedName name="pib98j" localSheetId="70">[25]Programa!#REF!</definedName>
    <definedName name="pib98j" localSheetId="72">[25]Programa!#REF!</definedName>
    <definedName name="pib98j" localSheetId="73">[25]Programa!#REF!</definedName>
    <definedName name="pib98j" localSheetId="74">[25]Programa!#REF!</definedName>
    <definedName name="pib98j" localSheetId="11">#REF!</definedName>
    <definedName name="pib98j" localSheetId="10">#REF!</definedName>
    <definedName name="pib98j" localSheetId="38">#REF!</definedName>
    <definedName name="pib98j" localSheetId="30">[26]Programa!#REF!</definedName>
    <definedName name="pib98j" localSheetId="39">#REF!</definedName>
    <definedName name="pib98j" localSheetId="40">[25]Programa!#REF!</definedName>
    <definedName name="pib98j" localSheetId="41">[25]Programa!#REF!</definedName>
    <definedName name="pib98j" localSheetId="46">[25]Programa!#REF!</definedName>
    <definedName name="pib98j" localSheetId="51">#REF!</definedName>
    <definedName name="pib98j" localSheetId="52">[25]Programa!#REF!</definedName>
    <definedName name="pib98j" localSheetId="53">[25]Programa!#REF!</definedName>
    <definedName name="pib98j" localSheetId="65">[25]Programa!#REF!</definedName>
    <definedName name="pib98j" localSheetId="66">[25]Programa!#REF!</definedName>
    <definedName name="pib98j">#REF!</definedName>
    <definedName name="pib98s" localSheetId="67">[25]Programa!#REF!</definedName>
    <definedName name="pib98s" localSheetId="68">[25]Programa!#REF!</definedName>
    <definedName name="pib98s" localSheetId="69">[25]Programa!#REF!</definedName>
    <definedName name="pib98s" localSheetId="70">[25]Programa!#REF!</definedName>
    <definedName name="pib98s" localSheetId="72">[25]Programa!#REF!</definedName>
    <definedName name="pib98s" localSheetId="73">[25]Programa!#REF!</definedName>
    <definedName name="pib98s" localSheetId="74">[25]Programa!#REF!</definedName>
    <definedName name="pib98s" localSheetId="11">#REF!</definedName>
    <definedName name="pib98s" localSheetId="10">#REF!</definedName>
    <definedName name="pib98s" localSheetId="38">#REF!</definedName>
    <definedName name="pib98s" localSheetId="30">[26]Programa!#REF!</definedName>
    <definedName name="pib98s" localSheetId="39">#REF!</definedName>
    <definedName name="pib98s" localSheetId="40">[25]Programa!#REF!</definedName>
    <definedName name="pib98s" localSheetId="41">[25]Programa!#REF!</definedName>
    <definedName name="pib98s" localSheetId="46">[25]Programa!#REF!</definedName>
    <definedName name="pib98s" localSheetId="51">#REF!</definedName>
    <definedName name="pib98s" localSheetId="52">[25]Programa!#REF!</definedName>
    <definedName name="pib98s" localSheetId="53">[25]Programa!#REF!</definedName>
    <definedName name="pib98s" localSheetId="65">[25]Programa!#REF!</definedName>
    <definedName name="pib98s" localSheetId="66">[25]Programa!#REF!</definedName>
    <definedName name="pib98s">#REF!</definedName>
    <definedName name="PIBMENSAL" localSheetId="67">#REF!</definedName>
    <definedName name="PIBMENSAL" localSheetId="68">#REF!</definedName>
    <definedName name="PIBMENSAL" localSheetId="69">#REF!</definedName>
    <definedName name="PIBMENSAL" localSheetId="70">#REF!</definedName>
    <definedName name="PIBMENSAL" localSheetId="72">#REF!</definedName>
    <definedName name="PIBMENSAL" localSheetId="73">#REF!</definedName>
    <definedName name="PIBMENSAL" localSheetId="74">#REF!</definedName>
    <definedName name="PIBMENSAL" localSheetId="11">#REF!</definedName>
    <definedName name="PIBMENSAL" localSheetId="12">#REF!</definedName>
    <definedName name="PIBMENSAL" localSheetId="13">#REF!</definedName>
    <definedName name="PIBMENSAL" localSheetId="10">#REF!</definedName>
    <definedName name="PIBMENSAL" localSheetId="38">#REF!</definedName>
    <definedName name="PIBMENSAL" localSheetId="30">#REF!</definedName>
    <definedName name="PIBMENSAL" localSheetId="39">#REF!</definedName>
    <definedName name="PIBMENSAL" localSheetId="40">#REF!</definedName>
    <definedName name="PIBMENSAL" localSheetId="41">#REF!</definedName>
    <definedName name="PIBMENSAL" localSheetId="46">#REF!</definedName>
    <definedName name="PIBMENSAL" localSheetId="52">#REF!</definedName>
    <definedName name="PIBMENSAL" localSheetId="53">#REF!</definedName>
    <definedName name="PIBMENSAL" localSheetId="64">#REF!</definedName>
    <definedName name="PIBMENSAL" localSheetId="65">#REF!</definedName>
    <definedName name="PIBMENSAL" localSheetId="66">#REF!</definedName>
    <definedName name="PIBMENSAL">#REF!</definedName>
    <definedName name="PIBporSECT" localSheetId="67">#REF!</definedName>
    <definedName name="PIBporSECT" localSheetId="68">#REF!</definedName>
    <definedName name="PIBporSECT" localSheetId="69">#REF!</definedName>
    <definedName name="PIBporSECT" localSheetId="70">#REF!</definedName>
    <definedName name="PIBporSECT" localSheetId="72">#REF!</definedName>
    <definedName name="PIBporSECT" localSheetId="73">#REF!</definedName>
    <definedName name="PIBporSECT" localSheetId="74">#REF!</definedName>
    <definedName name="PIBporSECT" localSheetId="11">#REF!</definedName>
    <definedName name="PIBporSECT" localSheetId="12">#REF!</definedName>
    <definedName name="PIBporSECT" localSheetId="13">#REF!</definedName>
    <definedName name="PIBporSECT" localSheetId="10">#REF!</definedName>
    <definedName name="PIBporSECT" localSheetId="38">#REF!</definedName>
    <definedName name="PIBporSECT" localSheetId="39">#REF!</definedName>
    <definedName name="PIBporSECT" localSheetId="40">#REF!</definedName>
    <definedName name="PIBporSECT" localSheetId="41">#REF!</definedName>
    <definedName name="PIBporSECT" localSheetId="46">#REF!</definedName>
    <definedName name="PIBporSECT" localSheetId="52">#REF!</definedName>
    <definedName name="PIBporSECT" localSheetId="53">#REF!</definedName>
    <definedName name="PIBporSECT" localSheetId="64">#REF!</definedName>
    <definedName name="PIBporSECT" localSheetId="65">#REF!</definedName>
    <definedName name="PIBporSECT">#REF!</definedName>
    <definedName name="PII" localSheetId="67" hidden="1">{"Main Economic Indicators",#N/A,FALSE,"C"}</definedName>
    <definedName name="PII" localSheetId="68" hidden="1">{"Main Economic Indicators",#N/A,FALSE,"C"}</definedName>
    <definedName name="PII" localSheetId="69" hidden="1">{"Main Economic Indicators",#N/A,FALSE,"C"}</definedName>
    <definedName name="PII" localSheetId="70" hidden="1">{"Main Economic Indicators",#N/A,FALSE,"C"}</definedName>
    <definedName name="PII" localSheetId="72" hidden="1">{"Main Economic Indicators",#N/A,FALSE,"C"}</definedName>
    <definedName name="PII" localSheetId="73" hidden="1">{"Main Economic Indicators",#N/A,FALSE,"C"}</definedName>
    <definedName name="PII" localSheetId="74" hidden="1">{"Main Economic Indicators",#N/A,FALSE,"C"}</definedName>
    <definedName name="PII" localSheetId="11" hidden="1">{"Main Economic Indicators",#N/A,FALSE,"C"}</definedName>
    <definedName name="PII" localSheetId="12" hidden="1">{"Main Economic Indicators",#N/A,FALSE,"C"}</definedName>
    <definedName name="PII" localSheetId="13" hidden="1">{"Main Economic Indicators",#N/A,FALSE,"C"}</definedName>
    <definedName name="PII" localSheetId="23" hidden="1">{"Main Economic Indicators",#N/A,FALSE,"C"}</definedName>
    <definedName name="PII" localSheetId="24" hidden="1">{"Main Economic Indicators",#N/A,FALSE,"C"}</definedName>
    <definedName name="PII" localSheetId="26" hidden="1">{"Main Economic Indicators",#N/A,FALSE,"C"}</definedName>
    <definedName name="PII" localSheetId="27" hidden="1">{"Main Economic Indicators",#N/A,FALSE,"C"}</definedName>
    <definedName name="PII" localSheetId="42" hidden="1">{"Main Economic Indicators",#N/A,FALSE,"C"}</definedName>
    <definedName name="PII" localSheetId="6" hidden="1">{"Main Economic Indicators",#N/A,FALSE,"C"}</definedName>
    <definedName name="PII" localSheetId="7" hidden="1">{"Main Economic Indicators",#N/A,FALSE,"C"}</definedName>
    <definedName name="PII" localSheetId="10" hidden="1">{"Main Economic Indicators",#N/A,FALSE,"C"}</definedName>
    <definedName name="PII" localSheetId="38" hidden="1">{"Main Economic Indicators",#N/A,FALSE,"C"}</definedName>
    <definedName name="PII" localSheetId="25" hidden="1">{"Main Economic Indicators",#N/A,FALSE,"C"}</definedName>
    <definedName name="PII" localSheetId="28" hidden="1">{"Main Economic Indicators",#N/A,FALSE,"C"}</definedName>
    <definedName name="PII" localSheetId="30" hidden="1">{"Main Economic Indicators",#N/A,FALSE,"C"}</definedName>
    <definedName name="PII" localSheetId="31" hidden="1">{"Main Economic Indicators",#N/A,FALSE,"C"}</definedName>
    <definedName name="PII" localSheetId="32" hidden="1">{"Main Economic Indicators",#N/A,FALSE,"C"}</definedName>
    <definedName name="PII" localSheetId="33" hidden="1">{"Main Economic Indicators",#N/A,FALSE,"C"}</definedName>
    <definedName name="PII" localSheetId="34" hidden="1">{"Main Economic Indicators",#N/A,FALSE,"C"}</definedName>
    <definedName name="PII" localSheetId="35" hidden="1">{"Main Economic Indicators",#N/A,FALSE,"C"}</definedName>
    <definedName name="PII" localSheetId="36" hidden="1">{"Main Economic Indicators",#N/A,FALSE,"C"}</definedName>
    <definedName name="PII" localSheetId="37" hidden="1">{"Main Economic Indicators",#N/A,FALSE,"C"}</definedName>
    <definedName name="PII" localSheetId="39" hidden="1">{"Main Economic Indicators",#N/A,FALSE,"C"}</definedName>
    <definedName name="PII" localSheetId="40" hidden="1">{"Main Economic Indicators",#N/A,FALSE,"C"}</definedName>
    <definedName name="PII" localSheetId="41" hidden="1">{"Main Economic Indicators",#N/A,FALSE,"C"}</definedName>
    <definedName name="PII" localSheetId="46" hidden="1">{"Main Economic Indicators",#N/A,FALSE,"C"}</definedName>
    <definedName name="PII" localSheetId="47" hidden="1">{"Main Economic Indicators",#N/A,FALSE,"C"}</definedName>
    <definedName name="PII" localSheetId="48" hidden="1">{"Main Economic Indicators",#N/A,FALSE,"C"}</definedName>
    <definedName name="PII" localSheetId="49" hidden="1">{"Main Economic Indicators",#N/A,FALSE,"C"}</definedName>
    <definedName name="PII" localSheetId="50" hidden="1">{"Main Economic Indicators",#N/A,FALSE,"C"}</definedName>
    <definedName name="PII" localSheetId="51" hidden="1">{"Main Economic Indicators",#N/A,FALSE,"C"}</definedName>
    <definedName name="PII" localSheetId="52" hidden="1">{"Main Economic Indicators",#N/A,FALSE,"C"}</definedName>
    <definedName name="PII" localSheetId="53" hidden="1">{"Main Economic Indicators",#N/A,FALSE,"C"}</definedName>
    <definedName name="PII" localSheetId="64" hidden="1">{"Main Economic Indicators",#N/A,FALSE,"C"}</definedName>
    <definedName name="PII" localSheetId="65" hidden="1">{"Main Economic Indicators",#N/A,FALSE,"C"}</definedName>
    <definedName name="PII" localSheetId="66" hidden="1">{"Main Economic Indicators",#N/A,FALSE,"C"}</definedName>
    <definedName name="PII" hidden="1">{"Main Economic Indicators",#N/A,FALSE,"C"}</definedName>
    <definedName name="PIJIS" localSheetId="67">#REF!</definedName>
    <definedName name="PIJIS" localSheetId="68">#REF!</definedName>
    <definedName name="PIJIS" localSheetId="69">#REF!</definedName>
    <definedName name="PIJIS" localSheetId="70">#REF!</definedName>
    <definedName name="PIJIS" localSheetId="72">#REF!</definedName>
    <definedName name="PIJIS" localSheetId="73">#REF!</definedName>
    <definedName name="PIJIS" localSheetId="74">#REF!</definedName>
    <definedName name="PIJIS" localSheetId="11">#REF!</definedName>
    <definedName name="PIJIS" localSheetId="10">#REF!</definedName>
    <definedName name="PIJIS" localSheetId="38">#REF!</definedName>
    <definedName name="PIJIS" localSheetId="39">#REF!</definedName>
    <definedName name="PIJIS" localSheetId="40">#REF!</definedName>
    <definedName name="PIJIS" localSheetId="41">#REF!</definedName>
    <definedName name="PIJIS" localSheetId="46">#REF!</definedName>
    <definedName name="PIJIS" localSheetId="52">#REF!</definedName>
    <definedName name="PIJIS" localSheetId="64">#REF!</definedName>
    <definedName name="PIJIS" localSheetId="65">#REF!</definedName>
    <definedName name="PIJIS" localSheetId="66">#REF!</definedName>
    <definedName name="PIJIS">#REF!</definedName>
    <definedName name="pit" localSheetId="67" hidden="1">{"Riqfin97",#N/A,FALSE,"Tran";"Riqfinpro",#N/A,FALSE,"Tran"}</definedName>
    <definedName name="pit" localSheetId="68" hidden="1">{"Riqfin97",#N/A,FALSE,"Tran";"Riqfinpro",#N/A,FALSE,"Tran"}</definedName>
    <definedName name="pit" localSheetId="69" hidden="1">{"Riqfin97",#N/A,FALSE,"Tran";"Riqfinpro",#N/A,FALSE,"Tran"}</definedName>
    <definedName name="pit" localSheetId="70" hidden="1">{"Riqfin97",#N/A,FALSE,"Tran";"Riqfinpro",#N/A,FALSE,"Tran"}</definedName>
    <definedName name="pit" localSheetId="72" hidden="1">{"Riqfin97",#N/A,FALSE,"Tran";"Riqfinpro",#N/A,FALSE,"Tran"}</definedName>
    <definedName name="pit" localSheetId="73" hidden="1">{"Riqfin97",#N/A,FALSE,"Tran";"Riqfinpro",#N/A,FALSE,"Tran"}</definedName>
    <definedName name="pit" localSheetId="74" hidden="1">{"Riqfin97",#N/A,FALSE,"Tran";"Riqfinpro",#N/A,FALSE,"Tran"}</definedName>
    <definedName name="pit" localSheetId="11" hidden="1">{"Riqfin97",#N/A,FALSE,"Tran";"Riqfinpro",#N/A,FALSE,"Tran"}</definedName>
    <definedName name="pit" localSheetId="12" hidden="1">{"Riqfin97",#N/A,FALSE,"Tran";"Riqfinpro",#N/A,FALSE,"Tran"}</definedName>
    <definedName name="pit" localSheetId="13" hidden="1">{"Riqfin97",#N/A,FALSE,"Tran";"Riqfinpro",#N/A,FALSE,"Tran"}</definedName>
    <definedName name="pit" localSheetId="23" hidden="1">{"Riqfin97",#N/A,FALSE,"Tran";"Riqfinpro",#N/A,FALSE,"Tran"}</definedName>
    <definedName name="pit" localSheetId="24" hidden="1">{"Riqfin97",#N/A,FALSE,"Tran";"Riqfinpro",#N/A,FALSE,"Tran"}</definedName>
    <definedName name="pit" localSheetId="26" hidden="1">{"Riqfin97",#N/A,FALSE,"Tran";"Riqfinpro",#N/A,FALSE,"Tran"}</definedName>
    <definedName name="pit" localSheetId="27" hidden="1">{"Riqfin97",#N/A,FALSE,"Tran";"Riqfinpro",#N/A,FALSE,"Tran"}</definedName>
    <definedName name="pit" localSheetId="42" hidden="1">{"Riqfin97",#N/A,FALSE,"Tran";"Riqfinpro",#N/A,FALSE,"Tran"}</definedName>
    <definedName name="pit" localSheetId="6" hidden="1">{"Riqfin97",#N/A,FALSE,"Tran";"Riqfinpro",#N/A,FALSE,"Tran"}</definedName>
    <definedName name="pit" localSheetId="7" hidden="1">{"Riqfin97",#N/A,FALSE,"Tran";"Riqfinpro",#N/A,FALSE,"Tran"}</definedName>
    <definedName name="pit" localSheetId="10" hidden="1">{"Riqfin97",#N/A,FALSE,"Tran";"Riqfinpro",#N/A,FALSE,"Tran"}</definedName>
    <definedName name="pit" localSheetId="38" hidden="1">{"Riqfin97",#N/A,FALSE,"Tran";"Riqfinpro",#N/A,FALSE,"Tran"}</definedName>
    <definedName name="pit" localSheetId="25" hidden="1">{"Riqfin97",#N/A,FALSE,"Tran";"Riqfinpro",#N/A,FALSE,"Tran"}</definedName>
    <definedName name="pit" localSheetId="28" hidden="1">{"Riqfin97",#N/A,FALSE,"Tran";"Riqfinpro",#N/A,FALSE,"Tran"}</definedName>
    <definedName name="pit" localSheetId="30" hidden="1">{"Riqfin97",#N/A,FALSE,"Tran";"Riqfinpro",#N/A,FALSE,"Tran"}</definedName>
    <definedName name="pit" localSheetId="31" hidden="1">{"Riqfin97",#N/A,FALSE,"Tran";"Riqfinpro",#N/A,FALSE,"Tran"}</definedName>
    <definedName name="pit" localSheetId="32" hidden="1">{"Riqfin97",#N/A,FALSE,"Tran";"Riqfinpro",#N/A,FALSE,"Tran"}</definedName>
    <definedName name="pit" localSheetId="33" hidden="1">{"Riqfin97",#N/A,FALSE,"Tran";"Riqfinpro",#N/A,FALSE,"Tran"}</definedName>
    <definedName name="pit" localSheetId="34" hidden="1">{"Riqfin97",#N/A,FALSE,"Tran";"Riqfinpro",#N/A,FALSE,"Tran"}</definedName>
    <definedName name="pit" localSheetId="35" hidden="1">{"Riqfin97",#N/A,FALSE,"Tran";"Riqfinpro",#N/A,FALSE,"Tran"}</definedName>
    <definedName name="pit" localSheetId="36" hidden="1">{"Riqfin97",#N/A,FALSE,"Tran";"Riqfinpro",#N/A,FALSE,"Tran"}</definedName>
    <definedName name="pit" localSheetId="37" hidden="1">{"Riqfin97",#N/A,FALSE,"Tran";"Riqfinpro",#N/A,FALSE,"Tran"}</definedName>
    <definedName name="pit" localSheetId="39" hidden="1">{"Riqfin97",#N/A,FALSE,"Tran";"Riqfinpro",#N/A,FALSE,"Tran"}</definedName>
    <definedName name="pit" localSheetId="40" hidden="1">{"Riqfin97",#N/A,FALSE,"Tran";"Riqfinpro",#N/A,FALSE,"Tran"}</definedName>
    <definedName name="pit" localSheetId="41" hidden="1">{"Riqfin97",#N/A,FALSE,"Tran";"Riqfinpro",#N/A,FALSE,"Tran"}</definedName>
    <definedName name="pit" localSheetId="46" hidden="1">{"Riqfin97",#N/A,FALSE,"Tran";"Riqfinpro",#N/A,FALSE,"Tran"}</definedName>
    <definedName name="pit" localSheetId="47" hidden="1">{"Riqfin97",#N/A,FALSE,"Tran";"Riqfinpro",#N/A,FALSE,"Tran"}</definedName>
    <definedName name="pit" localSheetId="48" hidden="1">{"Riqfin97",#N/A,FALSE,"Tran";"Riqfinpro",#N/A,FALSE,"Tran"}</definedName>
    <definedName name="pit" localSheetId="49" hidden="1">{"Riqfin97",#N/A,FALSE,"Tran";"Riqfinpro",#N/A,FALSE,"Tran"}</definedName>
    <definedName name="pit" localSheetId="50" hidden="1">{"Riqfin97",#N/A,FALSE,"Tran";"Riqfinpro",#N/A,FALSE,"Tran"}</definedName>
    <definedName name="pit" localSheetId="51" hidden="1">{"Riqfin97",#N/A,FALSE,"Tran";"Riqfinpro",#N/A,FALSE,"Tran"}</definedName>
    <definedName name="pit" localSheetId="52" hidden="1">{"Riqfin97",#N/A,FALSE,"Tran";"Riqfinpro",#N/A,FALSE,"Tran"}</definedName>
    <definedName name="pit" localSheetId="53" hidden="1">{"Riqfin97",#N/A,FALSE,"Tran";"Riqfinpro",#N/A,FALSE,"Tran"}</definedName>
    <definedName name="pit" localSheetId="64" hidden="1">{"Riqfin97",#N/A,FALSE,"Tran";"Riqfinpro",#N/A,FALSE,"Tran"}</definedName>
    <definedName name="pit" localSheetId="65" hidden="1">{"Riqfin97",#N/A,FALSE,"Tran";"Riqfinpro",#N/A,FALSE,"Tran"}</definedName>
    <definedName name="pit" localSheetId="66" hidden="1">{"Riqfin97",#N/A,FALSE,"Tran";"Riqfinpro",#N/A,FALSE,"Tran"}</definedName>
    <definedName name="pit" hidden="1">{"Riqfin97",#N/A,FALSE,"Tran";"Riqfinpro",#N/A,FALSE,"Tran"}</definedName>
    <definedName name="PK" localSheetId="67">#REF!</definedName>
    <definedName name="PK" localSheetId="68">#REF!</definedName>
    <definedName name="PK" localSheetId="69">#REF!</definedName>
    <definedName name="PK" localSheetId="70">#REF!</definedName>
    <definedName name="PK" localSheetId="72">#REF!</definedName>
    <definedName name="PK" localSheetId="73">#REF!</definedName>
    <definedName name="PK" localSheetId="74">#REF!</definedName>
    <definedName name="PK" localSheetId="11">#REF!</definedName>
    <definedName name="PK" localSheetId="12">#REF!</definedName>
    <definedName name="PK" localSheetId="13">#REF!</definedName>
    <definedName name="PK" localSheetId="23">#REF!</definedName>
    <definedName name="PK" localSheetId="24">#REF!</definedName>
    <definedName name="PK" localSheetId="26">#REF!</definedName>
    <definedName name="PK" localSheetId="10">#REF!</definedName>
    <definedName name="PK" localSheetId="38">#REF!</definedName>
    <definedName name="PK" localSheetId="25">#REF!</definedName>
    <definedName name="PK" localSheetId="30">#REF!</definedName>
    <definedName name="PK" localSheetId="31">#REF!</definedName>
    <definedName name="PK" localSheetId="39">#REF!</definedName>
    <definedName name="PK" localSheetId="40">#REF!</definedName>
    <definedName name="PK" localSheetId="41">#REF!</definedName>
    <definedName name="PK" localSheetId="46">#REF!</definedName>
    <definedName name="PK" localSheetId="47">#REF!</definedName>
    <definedName name="PK" localSheetId="52">#REF!</definedName>
    <definedName name="PK" localSheetId="64">#REF!</definedName>
    <definedName name="PK" localSheetId="65">#REF!</definedName>
    <definedName name="PK" localSheetId="66">#REF!</definedName>
    <definedName name="PK">#REF!</definedName>
    <definedName name="plame" localSheetId="67">#REF!</definedName>
    <definedName name="plame" localSheetId="68">#REF!</definedName>
    <definedName name="plame" localSheetId="69">#REF!</definedName>
    <definedName name="plame" localSheetId="70">#REF!</definedName>
    <definedName name="plame" localSheetId="72">#REF!</definedName>
    <definedName name="plame" localSheetId="73">#REF!</definedName>
    <definedName name="plame" localSheetId="74">#REF!</definedName>
    <definedName name="plame" localSheetId="11">#REF!</definedName>
    <definedName name="plame" localSheetId="12">#REF!</definedName>
    <definedName name="plame" localSheetId="13">#REF!</definedName>
    <definedName name="plame" localSheetId="10">#REF!</definedName>
    <definedName name="plame" localSheetId="38">#REF!</definedName>
    <definedName name="plame" localSheetId="39">#REF!</definedName>
    <definedName name="plame" localSheetId="40">#REF!</definedName>
    <definedName name="plame" localSheetId="41">#REF!</definedName>
    <definedName name="plame" localSheetId="46">#REF!</definedName>
    <definedName name="plame" localSheetId="52">#REF!</definedName>
    <definedName name="plame" localSheetId="64">#REF!</definedName>
    <definedName name="plame" localSheetId="65">#REF!</definedName>
    <definedName name="plame">#REF!</definedName>
    <definedName name="plame2000" localSheetId="67">#REF!</definedName>
    <definedName name="plame2000" localSheetId="68">#REF!</definedName>
    <definedName name="plame2000" localSheetId="69">#REF!</definedName>
    <definedName name="plame2000" localSheetId="70">#REF!</definedName>
    <definedName name="plame2000" localSheetId="72">#REF!</definedName>
    <definedName name="plame2000" localSheetId="73">#REF!</definedName>
    <definedName name="plame2000" localSheetId="74">#REF!</definedName>
    <definedName name="plame2000" localSheetId="11">#REF!</definedName>
    <definedName name="plame2000" localSheetId="12">#REF!</definedName>
    <definedName name="plame2000" localSheetId="13">#REF!</definedName>
    <definedName name="plame2000" localSheetId="10">#REF!</definedName>
    <definedName name="plame2000" localSheetId="38">#REF!</definedName>
    <definedName name="plame2000" localSheetId="39">#REF!</definedName>
    <definedName name="plame2000" localSheetId="40">#REF!</definedName>
    <definedName name="plame2000" localSheetId="41">#REF!</definedName>
    <definedName name="plame2000" localSheetId="46">#REF!</definedName>
    <definedName name="plame2000" localSheetId="52">#REF!</definedName>
    <definedName name="plame2000" localSheetId="64">#REF!</definedName>
    <definedName name="plame2000" localSheetId="65">#REF!</definedName>
    <definedName name="plame2000">#REF!</definedName>
    <definedName name="plame2001" localSheetId="67">#REF!</definedName>
    <definedName name="plame2001" localSheetId="68">#REF!</definedName>
    <definedName name="plame2001" localSheetId="69">#REF!</definedName>
    <definedName name="plame2001" localSheetId="70">#REF!</definedName>
    <definedName name="plame2001" localSheetId="72">#REF!</definedName>
    <definedName name="plame2001" localSheetId="73">#REF!</definedName>
    <definedName name="plame2001" localSheetId="74">#REF!</definedName>
    <definedName name="plame2001" localSheetId="11">#REF!</definedName>
    <definedName name="plame2001" localSheetId="10">#REF!</definedName>
    <definedName name="plame2001" localSheetId="38">#REF!</definedName>
    <definedName name="plame2001" localSheetId="39">#REF!</definedName>
    <definedName name="plame2001" localSheetId="40">#REF!</definedName>
    <definedName name="plame2001" localSheetId="41">#REF!</definedName>
    <definedName name="plame2001" localSheetId="46">#REF!</definedName>
    <definedName name="plame2001" localSheetId="52">#REF!</definedName>
    <definedName name="plame2001" localSheetId="64">#REF!</definedName>
    <definedName name="plame2001" localSheetId="65">#REF!</definedName>
    <definedName name="plame2001">#REF!</definedName>
    <definedName name="plame2002" localSheetId="67">#REF!</definedName>
    <definedName name="plame2002" localSheetId="68">#REF!</definedName>
    <definedName name="plame2002" localSheetId="69">#REF!</definedName>
    <definedName name="plame2002" localSheetId="70">#REF!</definedName>
    <definedName name="plame2002" localSheetId="72">#REF!</definedName>
    <definedName name="plame2002" localSheetId="73">#REF!</definedName>
    <definedName name="plame2002" localSheetId="74">#REF!</definedName>
    <definedName name="plame2002" localSheetId="11">#REF!</definedName>
    <definedName name="plame2002" localSheetId="10">#REF!</definedName>
    <definedName name="plame2002" localSheetId="38">#REF!</definedName>
    <definedName name="plame2002" localSheetId="39">#REF!</definedName>
    <definedName name="plame2002" localSheetId="40">#REF!</definedName>
    <definedName name="plame2002" localSheetId="41">#REF!</definedName>
    <definedName name="plame2002" localSheetId="46">#REF!</definedName>
    <definedName name="plame2002" localSheetId="52">#REF!</definedName>
    <definedName name="plame2002" localSheetId="64">#REF!</definedName>
    <definedName name="plame2002" localSheetId="65">#REF!</definedName>
    <definedName name="plame2002">#REF!</definedName>
    <definedName name="plame2003" localSheetId="67">#REF!</definedName>
    <definedName name="plame2003" localSheetId="68">#REF!</definedName>
    <definedName name="plame2003" localSheetId="69">#REF!</definedName>
    <definedName name="plame2003" localSheetId="70">#REF!</definedName>
    <definedName name="plame2003" localSheetId="72">#REF!</definedName>
    <definedName name="plame2003" localSheetId="73">#REF!</definedName>
    <definedName name="plame2003" localSheetId="74">#REF!</definedName>
    <definedName name="plame2003" localSheetId="11">#REF!</definedName>
    <definedName name="plame2003" localSheetId="10">#REF!</definedName>
    <definedName name="plame2003" localSheetId="38">#REF!</definedName>
    <definedName name="plame2003" localSheetId="39">#REF!</definedName>
    <definedName name="plame2003" localSheetId="40">#REF!</definedName>
    <definedName name="plame2003" localSheetId="41">#REF!</definedName>
    <definedName name="plame2003" localSheetId="46">#REF!</definedName>
    <definedName name="plame2003" localSheetId="52">#REF!</definedName>
    <definedName name="plame2003" localSheetId="64">#REF!</definedName>
    <definedName name="plame2003" localSheetId="65">#REF!</definedName>
    <definedName name="plame2003">#REF!</definedName>
    <definedName name="plame98" localSheetId="67">[25]Programa!#REF!</definedName>
    <definedName name="plame98" localSheetId="68">[25]Programa!#REF!</definedName>
    <definedName name="plame98" localSheetId="69">[25]Programa!#REF!</definedName>
    <definedName name="plame98" localSheetId="70">[25]Programa!#REF!</definedName>
    <definedName name="plame98" localSheetId="72">[25]Programa!#REF!</definedName>
    <definedName name="plame98" localSheetId="73">[25]Programa!#REF!</definedName>
    <definedName name="plame98" localSheetId="74">[25]Programa!#REF!</definedName>
    <definedName name="plame98" localSheetId="11">#REF!</definedName>
    <definedName name="plame98" localSheetId="10">#REF!</definedName>
    <definedName name="plame98" localSheetId="38">#REF!</definedName>
    <definedName name="plame98" localSheetId="30">[26]Programa!#REF!</definedName>
    <definedName name="plame98" localSheetId="39">#REF!</definedName>
    <definedName name="plame98" localSheetId="40">[25]Programa!#REF!</definedName>
    <definedName name="plame98" localSheetId="41">[25]Programa!#REF!</definedName>
    <definedName name="plame98" localSheetId="46">[25]Programa!#REF!</definedName>
    <definedName name="plame98" localSheetId="51">#REF!</definedName>
    <definedName name="plame98" localSheetId="52">[25]Programa!#REF!</definedName>
    <definedName name="plame98" localSheetId="53">[25]Programa!#REF!</definedName>
    <definedName name="plame98" localSheetId="65">[25]Programa!#REF!</definedName>
    <definedName name="plame98" localSheetId="66">[25]Programa!#REF!</definedName>
    <definedName name="plame98">#REF!</definedName>
    <definedName name="plame98j" localSheetId="67">[25]Programa!#REF!</definedName>
    <definedName name="plame98j" localSheetId="68">[25]Programa!#REF!</definedName>
    <definedName name="plame98j" localSheetId="69">[25]Programa!#REF!</definedName>
    <definedName name="plame98j" localSheetId="70">[25]Programa!#REF!</definedName>
    <definedName name="plame98j" localSheetId="72">[25]Programa!#REF!</definedName>
    <definedName name="plame98j" localSheetId="73">[25]Programa!#REF!</definedName>
    <definedName name="plame98j" localSheetId="74">[25]Programa!#REF!</definedName>
    <definedName name="plame98j" localSheetId="11">#REF!</definedName>
    <definedName name="plame98j" localSheetId="10">#REF!</definedName>
    <definedName name="plame98j" localSheetId="38">#REF!</definedName>
    <definedName name="plame98j" localSheetId="30">[26]Programa!#REF!</definedName>
    <definedName name="plame98j" localSheetId="39">#REF!</definedName>
    <definedName name="plame98j" localSheetId="40">[25]Programa!#REF!</definedName>
    <definedName name="plame98j" localSheetId="41">[25]Programa!#REF!</definedName>
    <definedName name="plame98j" localSheetId="46">[25]Programa!#REF!</definedName>
    <definedName name="plame98j" localSheetId="51">#REF!</definedName>
    <definedName name="plame98j" localSheetId="52">[25]Programa!#REF!</definedName>
    <definedName name="plame98j" localSheetId="53">[25]Programa!#REF!</definedName>
    <definedName name="plame98j" localSheetId="65">[25]Programa!#REF!</definedName>
    <definedName name="plame98j" localSheetId="66">[25]Programa!#REF!</definedName>
    <definedName name="plame98j">#REF!</definedName>
    <definedName name="plame98s" localSheetId="67">#REF!</definedName>
    <definedName name="plame98s" localSheetId="68">#REF!</definedName>
    <definedName name="plame98s" localSheetId="69">#REF!</definedName>
    <definedName name="plame98s" localSheetId="70">#REF!</definedName>
    <definedName name="plame98s" localSheetId="72">#REF!</definedName>
    <definedName name="plame98s" localSheetId="73">#REF!</definedName>
    <definedName name="plame98s" localSheetId="74">#REF!</definedName>
    <definedName name="plame98s" localSheetId="11">#REF!</definedName>
    <definedName name="plame98s" localSheetId="12">#REF!</definedName>
    <definedName name="plame98s" localSheetId="13">#REF!</definedName>
    <definedName name="plame98s" localSheetId="10">#REF!</definedName>
    <definedName name="plame98s" localSheetId="38">#REF!</definedName>
    <definedName name="plame98s" localSheetId="30">#REF!</definedName>
    <definedName name="plame98s" localSheetId="39">#REF!</definedName>
    <definedName name="plame98s" localSheetId="40">#REF!</definedName>
    <definedName name="plame98s" localSheetId="41">#REF!</definedName>
    <definedName name="plame98s" localSheetId="46">#REF!</definedName>
    <definedName name="plame98s" localSheetId="52">#REF!</definedName>
    <definedName name="plame98s" localSheetId="53">#REF!</definedName>
    <definedName name="plame98s" localSheetId="64">#REF!</definedName>
    <definedName name="plame98s" localSheetId="65">#REF!</definedName>
    <definedName name="plame98s" localSheetId="66">#REF!</definedName>
    <definedName name="plame98s">#REF!</definedName>
    <definedName name="plame99" localSheetId="67">#REF!</definedName>
    <definedName name="plame99" localSheetId="68">#REF!</definedName>
    <definedName name="plame99" localSheetId="69">#REF!</definedName>
    <definedName name="plame99" localSheetId="70">#REF!</definedName>
    <definedName name="plame99" localSheetId="72">#REF!</definedName>
    <definedName name="plame99" localSheetId="73">#REF!</definedName>
    <definedName name="plame99" localSheetId="74">#REF!</definedName>
    <definedName name="plame99" localSheetId="11">#REF!</definedName>
    <definedName name="plame99" localSheetId="12">#REF!</definedName>
    <definedName name="plame99" localSheetId="13">#REF!</definedName>
    <definedName name="plame99" localSheetId="10">#REF!</definedName>
    <definedName name="plame99" localSheetId="38">#REF!</definedName>
    <definedName name="plame99" localSheetId="39">#REF!</definedName>
    <definedName name="plame99" localSheetId="40">#REF!</definedName>
    <definedName name="plame99" localSheetId="41">#REF!</definedName>
    <definedName name="plame99" localSheetId="46">#REF!</definedName>
    <definedName name="plame99" localSheetId="52">#REF!</definedName>
    <definedName name="plame99" localSheetId="53">#REF!</definedName>
    <definedName name="plame99" localSheetId="64">#REF!</definedName>
    <definedName name="plame99" localSheetId="65">#REF!</definedName>
    <definedName name="plame99">#REF!</definedName>
    <definedName name="PLATA" localSheetId="67">#REF!</definedName>
    <definedName name="PLATA" localSheetId="68">#REF!</definedName>
    <definedName name="PLATA" localSheetId="69">#REF!</definedName>
    <definedName name="PLATA" localSheetId="70">#REF!</definedName>
    <definedName name="PLATA" localSheetId="72">#REF!</definedName>
    <definedName name="PLATA" localSheetId="73">#REF!</definedName>
    <definedName name="PLATA" localSheetId="74">#REF!</definedName>
    <definedName name="PLATA" localSheetId="11">#REF!</definedName>
    <definedName name="PLATA" localSheetId="12">#REF!</definedName>
    <definedName name="PLATA" localSheetId="13">#REF!</definedName>
    <definedName name="PLATA" localSheetId="23">#REF!</definedName>
    <definedName name="PLATA" localSheetId="24">#REF!</definedName>
    <definedName name="PLATA" localSheetId="26">#REF!</definedName>
    <definedName name="PLATA" localSheetId="10">#REF!</definedName>
    <definedName name="PLATA" localSheetId="38">#REF!</definedName>
    <definedName name="PLATA" localSheetId="25">#REF!</definedName>
    <definedName name="PLATA" localSheetId="30">#REF!</definedName>
    <definedName name="PLATA" localSheetId="31">#REF!</definedName>
    <definedName name="PLATA" localSheetId="39">#REF!</definedName>
    <definedName name="PLATA" localSheetId="40">#REF!</definedName>
    <definedName name="PLATA" localSheetId="41">#REF!</definedName>
    <definedName name="PLATA" localSheetId="46">#REF!</definedName>
    <definedName name="PLATA" localSheetId="47">#REF!</definedName>
    <definedName name="PLATA" localSheetId="52">#REF!</definedName>
    <definedName name="PLATA" localSheetId="53">#REF!</definedName>
    <definedName name="PLATA" localSheetId="64">#REF!</definedName>
    <definedName name="PLATA" localSheetId="65">#REF!</definedName>
    <definedName name="PLATA">#REF!</definedName>
    <definedName name="plazo" localSheetId="67">#REF!</definedName>
    <definedName name="plazo" localSheetId="68">#REF!</definedName>
    <definedName name="plazo" localSheetId="69">#REF!</definedName>
    <definedName name="plazo" localSheetId="70">#REF!</definedName>
    <definedName name="plazo" localSheetId="72">#REF!</definedName>
    <definedName name="plazo" localSheetId="73">#REF!</definedName>
    <definedName name="plazo" localSheetId="74">#REF!</definedName>
    <definedName name="plazo" localSheetId="11">#REF!</definedName>
    <definedName name="plazo" localSheetId="10">#REF!</definedName>
    <definedName name="plazo" localSheetId="38">#REF!</definedName>
    <definedName name="plazo" localSheetId="39">#REF!</definedName>
    <definedName name="plazo" localSheetId="40">#REF!</definedName>
    <definedName name="plazo" localSheetId="41">#REF!</definedName>
    <definedName name="plazo" localSheetId="46">#REF!</definedName>
    <definedName name="plazo" localSheetId="52">#REF!</definedName>
    <definedName name="plazo" localSheetId="64">#REF!</definedName>
    <definedName name="plazo" localSheetId="65">#REF!</definedName>
    <definedName name="plazo">#REF!</definedName>
    <definedName name="plazo2000" localSheetId="67">#REF!</definedName>
    <definedName name="plazo2000" localSheetId="68">#REF!</definedName>
    <definedName name="plazo2000" localSheetId="69">#REF!</definedName>
    <definedName name="plazo2000" localSheetId="70">#REF!</definedName>
    <definedName name="plazo2000" localSheetId="72">#REF!</definedName>
    <definedName name="plazo2000" localSheetId="73">#REF!</definedName>
    <definedName name="plazo2000" localSheetId="74">#REF!</definedName>
    <definedName name="plazo2000" localSheetId="11">#REF!</definedName>
    <definedName name="plazo2000" localSheetId="10">#REF!</definedName>
    <definedName name="plazo2000" localSheetId="38">#REF!</definedName>
    <definedName name="plazo2000" localSheetId="39">#REF!</definedName>
    <definedName name="plazo2000" localSheetId="40">#REF!</definedName>
    <definedName name="plazo2000" localSheetId="41">#REF!</definedName>
    <definedName name="plazo2000" localSheetId="46">#REF!</definedName>
    <definedName name="plazo2000" localSheetId="52">#REF!</definedName>
    <definedName name="plazo2000" localSheetId="64">#REF!</definedName>
    <definedName name="plazo2000" localSheetId="65">#REF!</definedName>
    <definedName name="plazo2000">#REF!</definedName>
    <definedName name="plazo2001" localSheetId="67">#REF!</definedName>
    <definedName name="plazo2001" localSheetId="68">#REF!</definedName>
    <definedName name="plazo2001" localSheetId="69">#REF!</definedName>
    <definedName name="plazo2001" localSheetId="70">#REF!</definedName>
    <definedName name="plazo2001" localSheetId="72">#REF!</definedName>
    <definedName name="plazo2001" localSheetId="73">#REF!</definedName>
    <definedName name="plazo2001" localSheetId="74">#REF!</definedName>
    <definedName name="plazo2001" localSheetId="11">#REF!</definedName>
    <definedName name="plazo2001" localSheetId="10">#REF!</definedName>
    <definedName name="plazo2001" localSheetId="38">#REF!</definedName>
    <definedName name="plazo2001" localSheetId="39">#REF!</definedName>
    <definedName name="plazo2001" localSheetId="40">#REF!</definedName>
    <definedName name="plazo2001" localSheetId="41">#REF!</definedName>
    <definedName name="plazo2001" localSheetId="46">#REF!</definedName>
    <definedName name="plazo2001" localSheetId="52">#REF!</definedName>
    <definedName name="plazo2001" localSheetId="64">#REF!</definedName>
    <definedName name="plazo2001" localSheetId="65">#REF!</definedName>
    <definedName name="plazo2001">#REF!</definedName>
    <definedName name="plazo2002" localSheetId="67">#REF!</definedName>
    <definedName name="plazo2002" localSheetId="68">#REF!</definedName>
    <definedName name="plazo2002" localSheetId="69">#REF!</definedName>
    <definedName name="plazo2002" localSheetId="70">#REF!</definedName>
    <definedName name="plazo2002" localSheetId="72">#REF!</definedName>
    <definedName name="plazo2002" localSheetId="73">#REF!</definedName>
    <definedName name="plazo2002" localSheetId="74">#REF!</definedName>
    <definedName name="plazo2002" localSheetId="11">#REF!</definedName>
    <definedName name="plazo2002" localSheetId="10">#REF!</definedName>
    <definedName name="plazo2002" localSheetId="38">#REF!</definedName>
    <definedName name="plazo2002" localSheetId="39">#REF!</definedName>
    <definedName name="plazo2002" localSheetId="40">#REF!</definedName>
    <definedName name="plazo2002" localSheetId="41">#REF!</definedName>
    <definedName name="plazo2002" localSheetId="46">#REF!</definedName>
    <definedName name="plazo2002" localSheetId="52">#REF!</definedName>
    <definedName name="plazo2002" localSheetId="64">#REF!</definedName>
    <definedName name="plazo2002" localSheetId="65">#REF!</definedName>
    <definedName name="plazo2002">#REF!</definedName>
    <definedName name="plazo2003" localSheetId="67">#REF!</definedName>
    <definedName name="plazo2003" localSheetId="68">#REF!</definedName>
    <definedName name="plazo2003" localSheetId="69">#REF!</definedName>
    <definedName name="plazo2003" localSheetId="70">#REF!</definedName>
    <definedName name="plazo2003" localSheetId="72">#REF!</definedName>
    <definedName name="plazo2003" localSheetId="73">#REF!</definedName>
    <definedName name="plazo2003" localSheetId="74">#REF!</definedName>
    <definedName name="plazo2003" localSheetId="11">#REF!</definedName>
    <definedName name="plazo2003" localSheetId="10">#REF!</definedName>
    <definedName name="plazo2003" localSheetId="38">#REF!</definedName>
    <definedName name="plazo2003" localSheetId="39">#REF!</definedName>
    <definedName name="plazo2003" localSheetId="40">#REF!</definedName>
    <definedName name="plazo2003" localSheetId="41">#REF!</definedName>
    <definedName name="plazo2003" localSheetId="46">#REF!</definedName>
    <definedName name="plazo2003" localSheetId="52">#REF!</definedName>
    <definedName name="plazo2003" localSheetId="64">#REF!</definedName>
    <definedName name="plazo2003" localSheetId="65">#REF!</definedName>
    <definedName name="plazo2003">#REF!</definedName>
    <definedName name="plazo98" localSheetId="67">[25]Programa!#REF!</definedName>
    <definedName name="plazo98" localSheetId="68">[25]Programa!#REF!</definedName>
    <definedName name="plazo98" localSheetId="69">[25]Programa!#REF!</definedName>
    <definedName name="plazo98" localSheetId="70">[25]Programa!#REF!</definedName>
    <definedName name="plazo98" localSheetId="72">[25]Programa!#REF!</definedName>
    <definedName name="plazo98" localSheetId="73">[25]Programa!#REF!</definedName>
    <definedName name="plazo98" localSheetId="74">[25]Programa!#REF!</definedName>
    <definedName name="plazo98" localSheetId="11">#REF!</definedName>
    <definedName name="plazo98" localSheetId="10">#REF!</definedName>
    <definedName name="plazo98" localSheetId="38">#REF!</definedName>
    <definedName name="plazo98" localSheetId="30">[26]Programa!#REF!</definedName>
    <definedName name="plazo98" localSheetId="39">#REF!</definedName>
    <definedName name="plazo98" localSheetId="40">[25]Programa!#REF!</definedName>
    <definedName name="plazo98" localSheetId="41">[25]Programa!#REF!</definedName>
    <definedName name="plazo98" localSheetId="46">[25]Programa!#REF!</definedName>
    <definedName name="plazo98" localSheetId="51">#REF!</definedName>
    <definedName name="plazo98" localSheetId="52">[25]Programa!#REF!</definedName>
    <definedName name="plazo98" localSheetId="53">[25]Programa!#REF!</definedName>
    <definedName name="plazo98" localSheetId="65">[25]Programa!#REF!</definedName>
    <definedName name="plazo98" localSheetId="66">[25]Programa!#REF!</definedName>
    <definedName name="plazo98">#REF!</definedName>
    <definedName name="plazo98j" localSheetId="67">[25]Programa!#REF!</definedName>
    <definedName name="plazo98j" localSheetId="68">[25]Programa!#REF!</definedName>
    <definedName name="plazo98j" localSheetId="69">[25]Programa!#REF!</definedName>
    <definedName name="plazo98j" localSheetId="70">[25]Programa!#REF!</definedName>
    <definedName name="plazo98j" localSheetId="72">[25]Programa!#REF!</definedName>
    <definedName name="plazo98j" localSheetId="73">[25]Programa!#REF!</definedName>
    <definedName name="plazo98j" localSheetId="74">[25]Programa!#REF!</definedName>
    <definedName name="plazo98j" localSheetId="11">#REF!</definedName>
    <definedName name="plazo98j" localSheetId="10">#REF!</definedName>
    <definedName name="plazo98j" localSheetId="38">#REF!</definedName>
    <definedName name="plazo98j" localSheetId="30">[26]Programa!#REF!</definedName>
    <definedName name="plazo98j" localSheetId="39">#REF!</definedName>
    <definedName name="plazo98j" localSheetId="40">[25]Programa!#REF!</definedName>
    <definedName name="plazo98j" localSheetId="41">[25]Programa!#REF!</definedName>
    <definedName name="plazo98j" localSheetId="46">[25]Programa!#REF!</definedName>
    <definedName name="plazo98j" localSheetId="51">#REF!</definedName>
    <definedName name="plazo98j" localSheetId="52">[25]Programa!#REF!</definedName>
    <definedName name="plazo98j" localSheetId="53">[25]Programa!#REF!</definedName>
    <definedName name="plazo98j" localSheetId="65">[25]Programa!#REF!</definedName>
    <definedName name="plazo98j" localSheetId="66">[25]Programa!#REF!</definedName>
    <definedName name="plazo98j">#REF!</definedName>
    <definedName name="plazo98s" localSheetId="67">#REF!</definedName>
    <definedName name="plazo98s" localSheetId="68">#REF!</definedName>
    <definedName name="plazo98s" localSheetId="69">#REF!</definedName>
    <definedName name="plazo98s" localSheetId="70">#REF!</definedName>
    <definedName name="plazo98s" localSheetId="72">#REF!</definedName>
    <definedName name="plazo98s" localSheetId="73">#REF!</definedName>
    <definedName name="plazo98s" localSheetId="74">#REF!</definedName>
    <definedName name="plazo98s" localSheetId="11">#REF!</definedName>
    <definedName name="plazo98s" localSheetId="12">#REF!</definedName>
    <definedName name="plazo98s" localSheetId="13">#REF!</definedName>
    <definedName name="plazo98s" localSheetId="10">#REF!</definedName>
    <definedName name="plazo98s" localSheetId="38">#REF!</definedName>
    <definedName name="plazo98s" localSheetId="30">#REF!</definedName>
    <definedName name="plazo98s" localSheetId="39">#REF!</definedName>
    <definedName name="plazo98s" localSheetId="40">#REF!</definedName>
    <definedName name="plazo98s" localSheetId="41">#REF!</definedName>
    <definedName name="plazo98s" localSheetId="46">#REF!</definedName>
    <definedName name="plazo98s" localSheetId="52">#REF!</definedName>
    <definedName name="plazo98s" localSheetId="53">#REF!</definedName>
    <definedName name="plazo98s" localSheetId="64">#REF!</definedName>
    <definedName name="plazo98s" localSheetId="65">#REF!</definedName>
    <definedName name="plazo98s" localSheetId="66">#REF!</definedName>
    <definedName name="plazo98s">#REF!</definedName>
    <definedName name="plazo99" localSheetId="67">#REF!</definedName>
    <definedName name="plazo99" localSheetId="68">#REF!</definedName>
    <definedName name="plazo99" localSheetId="69">#REF!</definedName>
    <definedName name="plazo99" localSheetId="70">#REF!</definedName>
    <definedName name="plazo99" localSheetId="72">#REF!</definedName>
    <definedName name="plazo99" localSheetId="73">#REF!</definedName>
    <definedName name="plazo99" localSheetId="74">#REF!</definedName>
    <definedName name="plazo99" localSheetId="11">#REF!</definedName>
    <definedName name="plazo99" localSheetId="12">#REF!</definedName>
    <definedName name="plazo99" localSheetId="13">#REF!</definedName>
    <definedName name="plazo99" localSheetId="10">#REF!</definedName>
    <definedName name="plazo99" localSheetId="38">#REF!</definedName>
    <definedName name="plazo99" localSheetId="39">#REF!</definedName>
    <definedName name="plazo99" localSheetId="40">#REF!</definedName>
    <definedName name="plazo99" localSheetId="41">#REF!</definedName>
    <definedName name="plazo99" localSheetId="46">#REF!</definedName>
    <definedName name="plazo99" localSheetId="52">#REF!</definedName>
    <definedName name="plazo99" localSheetId="53">#REF!</definedName>
    <definedName name="plazo99" localSheetId="64">#REF!</definedName>
    <definedName name="plazo99" localSheetId="65">#REF!</definedName>
    <definedName name="plazo99">#REF!</definedName>
    <definedName name="POLLO" localSheetId="67">#REF!</definedName>
    <definedName name="POLLO" localSheetId="68">#REF!</definedName>
    <definedName name="POLLO" localSheetId="69">#REF!</definedName>
    <definedName name="POLLO" localSheetId="70">#REF!</definedName>
    <definedName name="POLLO" localSheetId="72">#REF!</definedName>
    <definedName name="POLLO" localSheetId="73">#REF!</definedName>
    <definedName name="POLLO" localSheetId="74">#REF!</definedName>
    <definedName name="POLLO" localSheetId="11">#REF!</definedName>
    <definedName name="POLLO" localSheetId="12">#REF!</definedName>
    <definedName name="POLLO" localSheetId="13">#REF!</definedName>
    <definedName name="POLLO" localSheetId="23">#REF!</definedName>
    <definedName name="POLLO" localSheetId="24">#REF!</definedName>
    <definedName name="POLLO" localSheetId="26">#REF!</definedName>
    <definedName name="POLLO" localSheetId="10">#REF!</definedName>
    <definedName name="POLLO" localSheetId="38">#REF!</definedName>
    <definedName name="POLLO" localSheetId="25">#REF!</definedName>
    <definedName name="POLLO" localSheetId="30">#REF!</definedName>
    <definedName name="POLLO" localSheetId="31">#REF!</definedName>
    <definedName name="POLLO" localSheetId="39">#REF!</definedName>
    <definedName name="POLLO" localSheetId="40">#REF!</definedName>
    <definedName name="POLLO" localSheetId="41">#REF!</definedName>
    <definedName name="POLLO" localSheetId="46">#REF!</definedName>
    <definedName name="POLLO" localSheetId="47">#REF!</definedName>
    <definedName name="POLLO" localSheetId="52">#REF!</definedName>
    <definedName name="POLLO" localSheetId="53">#REF!</definedName>
    <definedName name="POLLO" localSheetId="64">#REF!</definedName>
    <definedName name="POLLO" localSheetId="65">#REF!</definedName>
    <definedName name="POLLO">#REF!</definedName>
    <definedName name="poooooooooo" localSheetId="67" hidden="1">'[108]Fax a enviar'!#REF!</definedName>
    <definedName name="poooooooooo" localSheetId="68" hidden="1">'[108]Fax a enviar'!#REF!</definedName>
    <definedName name="poooooooooo" localSheetId="69" hidden="1">'[108]Fax a enviar'!#REF!</definedName>
    <definedName name="poooooooooo" localSheetId="70" hidden="1">'[108]Fax a enviar'!#REF!</definedName>
    <definedName name="poooooooooo" localSheetId="72" hidden="1">'[108]Fax a enviar'!#REF!</definedName>
    <definedName name="poooooooooo" localSheetId="73" hidden="1">'[108]Fax a enviar'!#REF!</definedName>
    <definedName name="poooooooooo" localSheetId="74" hidden="1">'[108]Fax a enviar'!#REF!</definedName>
    <definedName name="poooooooooo" localSheetId="11" hidden="1">#REF!</definedName>
    <definedName name="poooooooooo" localSheetId="12" hidden="1">#REF!</definedName>
    <definedName name="poooooooooo" localSheetId="13" hidden="1">#REF!</definedName>
    <definedName name="poooooooooo" localSheetId="23" hidden="1">#REF!</definedName>
    <definedName name="poooooooooo" localSheetId="24" hidden="1">#REF!</definedName>
    <definedName name="poooooooooo" localSheetId="26" hidden="1">#REF!</definedName>
    <definedName name="poooooooooo" localSheetId="10" hidden="1">#REF!</definedName>
    <definedName name="poooooooooo" localSheetId="38" hidden="1">#REF!</definedName>
    <definedName name="poooooooooo" localSheetId="25" hidden="1">#REF!</definedName>
    <definedName name="poooooooooo" localSheetId="30" hidden="1">'[108]Fax a enviar'!#REF!</definedName>
    <definedName name="poooooooooo" localSheetId="31" hidden="1">#REF!</definedName>
    <definedName name="poooooooooo" localSheetId="36" hidden="1">'[108]Fax a enviar'!#REF!</definedName>
    <definedName name="poooooooooo" localSheetId="37" hidden="1">'[108]Fax a enviar'!#REF!</definedName>
    <definedName name="poooooooooo" localSheetId="39" hidden="1">#REF!</definedName>
    <definedName name="poooooooooo" localSheetId="40" hidden="1">'[108]Fax a enviar'!#REF!</definedName>
    <definedName name="poooooooooo" localSheetId="41" hidden="1">'[108]Fax a enviar'!#REF!</definedName>
    <definedName name="poooooooooo" localSheetId="46" hidden="1">'[108]Fax a enviar'!#REF!</definedName>
    <definedName name="poooooooooo" localSheetId="47" hidden="1">#REF!</definedName>
    <definedName name="poooooooooo" localSheetId="51" hidden="1">#REF!</definedName>
    <definedName name="poooooooooo" localSheetId="52" hidden="1">#REF!</definedName>
    <definedName name="poooooooooo" localSheetId="53" hidden="1">'[108]Fax a enviar'!#REF!</definedName>
    <definedName name="poooooooooo" localSheetId="64" hidden="1">'[108]Fax a enviar'!#REF!</definedName>
    <definedName name="poooooooooo" localSheetId="65" hidden="1">'[108]Fax a enviar'!#REF!</definedName>
    <definedName name="poooooooooo" localSheetId="66" hidden="1">'[108]Fax a enviar'!#REF!</definedName>
    <definedName name="poooooooooo" hidden="1">#REF!</definedName>
    <definedName name="POPO" localSheetId="67">#REF!</definedName>
    <definedName name="POPO" localSheetId="68">#REF!</definedName>
    <definedName name="POPO" localSheetId="69">#REF!</definedName>
    <definedName name="POPO" localSheetId="70">#REF!</definedName>
    <definedName name="POPO" localSheetId="72">#REF!</definedName>
    <definedName name="POPO" localSheetId="73">#REF!</definedName>
    <definedName name="POPO" localSheetId="74">#REF!</definedName>
    <definedName name="POPO" localSheetId="11">#REF!</definedName>
    <definedName name="POPO" localSheetId="12">#REF!</definedName>
    <definedName name="POPO" localSheetId="13">#REF!</definedName>
    <definedName name="POPO" localSheetId="10">#REF!</definedName>
    <definedName name="POPO" localSheetId="38">#REF!</definedName>
    <definedName name="POPO" localSheetId="30">#REF!</definedName>
    <definedName name="POPO" localSheetId="39">#REF!</definedName>
    <definedName name="POPO" localSheetId="40">#REF!</definedName>
    <definedName name="POPO" localSheetId="41">#REF!</definedName>
    <definedName name="POPO" localSheetId="46">#REF!</definedName>
    <definedName name="POPO" localSheetId="52">#REF!</definedName>
    <definedName name="POPO" localSheetId="53">#REF!</definedName>
    <definedName name="POPO" localSheetId="64">#REF!</definedName>
    <definedName name="POPO" localSheetId="65">#REF!</definedName>
    <definedName name="POPO" localSheetId="66">#REF!</definedName>
    <definedName name="POPO">#REF!</definedName>
    <definedName name="PORT" localSheetId="67">#REF!</definedName>
    <definedName name="PORT" localSheetId="68">#REF!</definedName>
    <definedName name="PORT" localSheetId="69">#REF!</definedName>
    <definedName name="PORT" localSheetId="70">#REF!</definedName>
    <definedName name="PORT" localSheetId="72">#REF!</definedName>
    <definedName name="PORT" localSheetId="73">#REF!</definedName>
    <definedName name="PORT" localSheetId="74">#REF!</definedName>
    <definedName name="PORT" localSheetId="11">#REF!</definedName>
    <definedName name="PORT" localSheetId="12">#REF!</definedName>
    <definedName name="PORT" localSheetId="13">#REF!</definedName>
    <definedName name="PORT" localSheetId="10">#REF!</definedName>
    <definedName name="PORT" localSheetId="38">#REF!</definedName>
    <definedName name="PORT" localSheetId="39">#REF!</definedName>
    <definedName name="PORT" localSheetId="40">#REF!</definedName>
    <definedName name="PORT" localSheetId="41">#REF!</definedName>
    <definedName name="PORT" localSheetId="46">#REF!</definedName>
    <definedName name="PORT" localSheetId="52">#REF!</definedName>
    <definedName name="PORT" localSheetId="53">#REF!</definedName>
    <definedName name="PORT" localSheetId="64">#REF!</definedName>
    <definedName name="PORT" localSheetId="65">#REF!</definedName>
    <definedName name="PORT">#REF!</definedName>
    <definedName name="Ports" localSheetId="67">#REF!</definedName>
    <definedName name="Ports" localSheetId="68">#REF!</definedName>
    <definedName name="Ports" localSheetId="69">#REF!</definedName>
    <definedName name="Ports" localSheetId="70">#REF!</definedName>
    <definedName name="Ports" localSheetId="72">#REF!</definedName>
    <definedName name="Ports" localSheetId="73">#REF!</definedName>
    <definedName name="Ports" localSheetId="74">#REF!</definedName>
    <definedName name="Ports" localSheetId="11">#REF!</definedName>
    <definedName name="Ports" localSheetId="12">#REF!</definedName>
    <definedName name="Ports" localSheetId="13">#REF!</definedName>
    <definedName name="Ports" localSheetId="10">#REF!</definedName>
    <definedName name="Ports" localSheetId="38">#REF!</definedName>
    <definedName name="Ports" localSheetId="39">#REF!</definedName>
    <definedName name="Ports" localSheetId="40">#REF!</definedName>
    <definedName name="Ports" localSheetId="41">#REF!</definedName>
    <definedName name="Ports" localSheetId="46">#REF!</definedName>
    <definedName name="Ports" localSheetId="52">#REF!</definedName>
    <definedName name="Ports" localSheetId="53">#REF!</definedName>
    <definedName name="Ports" localSheetId="64">#REF!</definedName>
    <definedName name="Ports" localSheetId="65">#REF!</definedName>
    <definedName name="Ports">#REF!</definedName>
    <definedName name="Portugal_wt" localSheetId="11">#REF!</definedName>
    <definedName name="Portugal_wt" localSheetId="10">#REF!</definedName>
    <definedName name="Portugal_wt" localSheetId="38">#REF!</definedName>
    <definedName name="Portugal_wt" localSheetId="39">#REF!</definedName>
    <definedName name="Portugal_wt" localSheetId="46">'[79]OECD wgt'!$B$30</definedName>
    <definedName name="Portugal_wt" localSheetId="51">#REF!</definedName>
    <definedName name="Portugal_wt" localSheetId="52">'[79]OECD wgt'!$B$30</definedName>
    <definedName name="Portugal_wt" localSheetId="66">'[79]OECD wgt'!$B$30</definedName>
    <definedName name="Portugal_wt">#REF!</definedName>
    <definedName name="posnet2" localSheetId="67">#REF!</definedName>
    <definedName name="posnet2" localSheetId="68">#REF!</definedName>
    <definedName name="posnet2" localSheetId="69">#REF!</definedName>
    <definedName name="posnet2" localSheetId="70">#REF!</definedName>
    <definedName name="posnet2" localSheetId="72">#REF!</definedName>
    <definedName name="posnet2" localSheetId="73">#REF!</definedName>
    <definedName name="posnet2" localSheetId="74">#REF!</definedName>
    <definedName name="posnet2" localSheetId="11">#REF!</definedName>
    <definedName name="posnet2" localSheetId="12">#REF!</definedName>
    <definedName name="posnet2" localSheetId="13">#REF!</definedName>
    <definedName name="posnet2" localSheetId="10">#REF!</definedName>
    <definedName name="posnet2" localSheetId="38">#REF!</definedName>
    <definedName name="posnet2" localSheetId="30">#REF!</definedName>
    <definedName name="posnet2" localSheetId="39">#REF!</definedName>
    <definedName name="posnet2" localSheetId="40">#REF!</definedName>
    <definedName name="posnet2" localSheetId="41">#REF!</definedName>
    <definedName name="posnet2" localSheetId="46">#REF!</definedName>
    <definedName name="posnet2" localSheetId="52">#REF!</definedName>
    <definedName name="posnet2" localSheetId="53">#REF!</definedName>
    <definedName name="posnet2" localSheetId="64">#REF!</definedName>
    <definedName name="posnet2" localSheetId="65">#REF!</definedName>
    <definedName name="posnet2" localSheetId="66">#REF!</definedName>
    <definedName name="posnet2">#REF!</definedName>
    <definedName name="POTENCIAL" localSheetId="67">#REF!</definedName>
    <definedName name="POTENCIAL" localSheetId="68">#REF!</definedName>
    <definedName name="POTENCIAL" localSheetId="69">#REF!</definedName>
    <definedName name="POTENCIAL" localSheetId="70">#REF!</definedName>
    <definedName name="POTENCIAL" localSheetId="72">#REF!</definedName>
    <definedName name="POTENCIAL" localSheetId="73">#REF!</definedName>
    <definedName name="POTENCIAL" localSheetId="74">#REF!</definedName>
    <definedName name="POTENCIAL" localSheetId="11">#REF!</definedName>
    <definedName name="POTENCIAL" localSheetId="12">#REF!</definedName>
    <definedName name="POTENCIAL" localSheetId="13">#REF!</definedName>
    <definedName name="POTENCIAL" localSheetId="23">#REF!</definedName>
    <definedName name="POTENCIAL" localSheetId="24">#REF!</definedName>
    <definedName name="POTENCIAL" localSheetId="26">#REF!</definedName>
    <definedName name="POTENCIAL" localSheetId="27">#REF!</definedName>
    <definedName name="POTENCIAL" localSheetId="42">#REF!</definedName>
    <definedName name="POTENCIAL" localSheetId="10">#REF!</definedName>
    <definedName name="POTENCIAL" localSheetId="38">#REF!</definedName>
    <definedName name="POTENCIAL" localSheetId="25">#REF!</definedName>
    <definedName name="POTENCIAL" localSheetId="30">#REF!</definedName>
    <definedName name="POTENCIAL" localSheetId="31">#REF!</definedName>
    <definedName name="POTENCIAL" localSheetId="34">#REF!</definedName>
    <definedName name="POTENCIAL" localSheetId="36">#REF!</definedName>
    <definedName name="POTENCIAL" localSheetId="37">#REF!</definedName>
    <definedName name="POTENCIAL" localSheetId="39">#REF!</definedName>
    <definedName name="POTENCIAL" localSheetId="40">#REF!</definedName>
    <definedName name="POTENCIAL" localSheetId="41">#REF!</definedName>
    <definedName name="POTENCIAL" localSheetId="46">#REF!</definedName>
    <definedName name="POTENCIAL" localSheetId="47">#REF!</definedName>
    <definedName name="POTENCIAL" localSheetId="48">#REF!</definedName>
    <definedName name="POTENCIAL" localSheetId="49">#REF!</definedName>
    <definedName name="POTENCIAL" localSheetId="52">#REF!</definedName>
    <definedName name="POTENCIAL" localSheetId="53">#REF!</definedName>
    <definedName name="POTENCIAL" localSheetId="64">#REF!</definedName>
    <definedName name="POTENCIAL" localSheetId="65">#REF!</definedName>
    <definedName name="POTENCIAL">#REF!</definedName>
    <definedName name="PP" localSheetId="67">#REF!</definedName>
    <definedName name="PP" localSheetId="68">#REF!</definedName>
    <definedName name="PP" localSheetId="69">#REF!</definedName>
    <definedName name="PP" localSheetId="70">#REF!</definedName>
    <definedName name="PP" localSheetId="72">#REF!</definedName>
    <definedName name="PP" localSheetId="73">#REF!</definedName>
    <definedName name="PP" localSheetId="74">#REF!</definedName>
    <definedName name="PP" localSheetId="11">#REF!</definedName>
    <definedName name="pp" localSheetId="12" hidden="1">{"Riqfin97",#N/A,FALSE,"Tran";"Riqfinpro",#N/A,FALSE,"Tran"}</definedName>
    <definedName name="PP" localSheetId="13">#REF!</definedName>
    <definedName name="PP" localSheetId="23">#REF!</definedName>
    <definedName name="PP" localSheetId="24">#REF!</definedName>
    <definedName name="PP" localSheetId="26">#REF!</definedName>
    <definedName name="PP" localSheetId="27">#REF!</definedName>
    <definedName name="PP" localSheetId="10">#REF!</definedName>
    <definedName name="PP" localSheetId="38">#REF!</definedName>
    <definedName name="PP" localSheetId="25">#REF!</definedName>
    <definedName name="PP" localSheetId="30">#REF!</definedName>
    <definedName name="PP" localSheetId="31">#REF!</definedName>
    <definedName name="PP" localSheetId="36">#REF!</definedName>
    <definedName name="PP" localSheetId="37">#REF!</definedName>
    <definedName name="PP" localSheetId="39">#REF!</definedName>
    <definedName name="PP" localSheetId="40">#REF!</definedName>
    <definedName name="PP" localSheetId="41">#REF!</definedName>
    <definedName name="PP" localSheetId="46">#REF!</definedName>
    <definedName name="PP" localSheetId="47">#REF!</definedName>
    <definedName name="PP" localSheetId="48">#REF!</definedName>
    <definedName name="PP" localSheetId="49">#REF!</definedName>
    <definedName name="PP" localSheetId="52">#REF!</definedName>
    <definedName name="PP" localSheetId="53">#REF!</definedName>
    <definedName name="PP" localSheetId="64">#REF!</definedName>
    <definedName name="PP" localSheetId="65">#REF!</definedName>
    <definedName name="PP">#REF!</definedName>
    <definedName name="ppoooooooooo" localSheetId="67" hidden="1">#REF!</definedName>
    <definedName name="ppoooooooooo" localSheetId="68" hidden="1">#REF!</definedName>
    <definedName name="ppoooooooooo" localSheetId="69" hidden="1">#REF!</definedName>
    <definedName name="ppoooooooooo" localSheetId="70" hidden="1">#REF!</definedName>
    <definedName name="ppoooooooooo" localSheetId="72" hidden="1">#REF!</definedName>
    <definedName name="ppoooooooooo" localSheetId="73" hidden="1">#REF!</definedName>
    <definedName name="ppoooooooooo" localSheetId="74" hidden="1">#REF!</definedName>
    <definedName name="ppoooooooooo" localSheetId="11" hidden="1">#REF!</definedName>
    <definedName name="ppoooooooooo" localSheetId="12" hidden="1">#REF!</definedName>
    <definedName name="ppoooooooooo" localSheetId="13" hidden="1">#REF!</definedName>
    <definedName name="ppoooooooooo" localSheetId="23" hidden="1">#REF!</definedName>
    <definedName name="ppoooooooooo" localSheetId="26" hidden="1">#REF!</definedName>
    <definedName name="ppoooooooooo" localSheetId="27" hidden="1">#REF!</definedName>
    <definedName name="ppoooooooooo" localSheetId="10" hidden="1">#REF!</definedName>
    <definedName name="ppoooooooooo" localSheetId="38" hidden="1">#REF!</definedName>
    <definedName name="ppoooooooooo" localSheetId="25" hidden="1">#REF!</definedName>
    <definedName name="ppoooooooooo" localSheetId="30" hidden="1">#REF!</definedName>
    <definedName name="ppoooooooooo" localSheetId="31" hidden="1">#REF!</definedName>
    <definedName name="ppoooooooooo" localSheetId="36" hidden="1">#REF!</definedName>
    <definedName name="ppoooooooooo" localSheetId="37" hidden="1">#REF!</definedName>
    <definedName name="ppoooooooooo" localSheetId="39" hidden="1">#REF!</definedName>
    <definedName name="ppoooooooooo" localSheetId="40" hidden="1">#REF!</definedName>
    <definedName name="ppoooooooooo" localSheetId="41" hidden="1">#REF!</definedName>
    <definedName name="ppoooooooooo" localSheetId="46" hidden="1">#REF!</definedName>
    <definedName name="ppoooooooooo" localSheetId="47" hidden="1">#REF!</definedName>
    <definedName name="ppoooooooooo" localSheetId="48" hidden="1">#REF!</definedName>
    <definedName name="ppoooooooooo" localSheetId="49" hidden="1">#REF!</definedName>
    <definedName name="ppoooooooooo" localSheetId="52" hidden="1">#REF!</definedName>
    <definedName name="ppoooooooooo" localSheetId="53" hidden="1">#REF!</definedName>
    <definedName name="ppoooooooooo" localSheetId="64" hidden="1">#REF!</definedName>
    <definedName name="ppoooooooooo" localSheetId="65" hidden="1">#REF!</definedName>
    <definedName name="ppoooooooooo" hidden="1">#REF!</definedName>
    <definedName name="ppp" localSheetId="67" hidden="1">{"Riqfin97",#N/A,FALSE,"Tran";"Riqfinpro",#N/A,FALSE,"Tran"}</definedName>
    <definedName name="ppp" localSheetId="68" hidden="1">{"Riqfin97",#N/A,FALSE,"Tran";"Riqfinpro",#N/A,FALSE,"Tran"}</definedName>
    <definedName name="ppp" localSheetId="69" hidden="1">{"Riqfin97",#N/A,FALSE,"Tran";"Riqfinpro",#N/A,FALSE,"Tran"}</definedName>
    <definedName name="ppp" localSheetId="70" hidden="1">{"Riqfin97",#N/A,FALSE,"Tran";"Riqfinpro",#N/A,FALSE,"Tran"}</definedName>
    <definedName name="ppp" localSheetId="72" hidden="1">{"Riqfin97",#N/A,FALSE,"Tran";"Riqfinpro",#N/A,FALSE,"Tran"}</definedName>
    <definedName name="ppp" localSheetId="73" hidden="1">{"Riqfin97",#N/A,FALSE,"Tran";"Riqfinpro",#N/A,FALSE,"Tran"}</definedName>
    <definedName name="ppp" localSheetId="74" hidden="1">{"Riqfin97",#N/A,FALSE,"Tran";"Riqfinpro",#N/A,FALSE,"Tran"}</definedName>
    <definedName name="ppp" localSheetId="11" hidden="1">{"Riqfin97",#N/A,FALSE,"Tran";"Riqfinpro",#N/A,FALSE,"Tran"}</definedName>
    <definedName name="ppp" localSheetId="12" hidden="1">{"Riqfin97",#N/A,FALSE,"Tran";"Riqfinpro",#N/A,FALSE,"Tran"}</definedName>
    <definedName name="ppp" localSheetId="13" hidden="1">{"Riqfin97",#N/A,FALSE,"Tran";"Riqfinpro",#N/A,FALSE,"Tran"}</definedName>
    <definedName name="ppp" localSheetId="23" hidden="1">{"Riqfin97",#N/A,FALSE,"Tran";"Riqfinpro",#N/A,FALSE,"Tran"}</definedName>
    <definedName name="ppp" localSheetId="24" hidden="1">{"Riqfin97",#N/A,FALSE,"Tran";"Riqfinpro",#N/A,FALSE,"Tran"}</definedName>
    <definedName name="ppp" localSheetId="26" hidden="1">{"Riqfin97",#N/A,FALSE,"Tran";"Riqfinpro",#N/A,FALSE,"Tran"}</definedName>
    <definedName name="ppp" localSheetId="27" hidden="1">{"Riqfin97",#N/A,FALSE,"Tran";"Riqfinpro",#N/A,FALSE,"Tran"}</definedName>
    <definedName name="ppp" localSheetId="42" hidden="1">{"Riqfin97",#N/A,FALSE,"Tran";"Riqfinpro",#N/A,FALSE,"Tran"}</definedName>
    <definedName name="ppp" localSheetId="6" hidden="1">{"Riqfin97",#N/A,FALSE,"Tran";"Riqfinpro",#N/A,FALSE,"Tran"}</definedName>
    <definedName name="ppp" localSheetId="7" hidden="1">{"Riqfin97",#N/A,FALSE,"Tran";"Riqfinpro",#N/A,FALSE,"Tran"}</definedName>
    <definedName name="ppp" localSheetId="10" hidden="1">{"Riqfin97",#N/A,FALSE,"Tran";"Riqfinpro",#N/A,FALSE,"Tran"}</definedName>
    <definedName name="ppp" localSheetId="38" hidden="1">{"Riqfin97",#N/A,FALSE,"Tran";"Riqfinpro",#N/A,FALSE,"Tran"}</definedName>
    <definedName name="ppp" localSheetId="25" hidden="1">{"Riqfin97",#N/A,FALSE,"Tran";"Riqfinpro",#N/A,FALSE,"Tran"}</definedName>
    <definedName name="ppp" localSheetId="28" hidden="1">{"Riqfin97",#N/A,FALSE,"Tran";"Riqfinpro",#N/A,FALSE,"Tran"}</definedName>
    <definedName name="ppp" localSheetId="30" hidden="1">{"Riqfin97",#N/A,FALSE,"Tran";"Riqfinpro",#N/A,FALSE,"Tran"}</definedName>
    <definedName name="ppp" localSheetId="31" hidden="1">{"Riqfin97",#N/A,FALSE,"Tran";"Riqfinpro",#N/A,FALSE,"Tran"}</definedName>
    <definedName name="ppp" localSheetId="32" hidden="1">{"Riqfin97",#N/A,FALSE,"Tran";"Riqfinpro",#N/A,FALSE,"Tran"}</definedName>
    <definedName name="ppp" localSheetId="33" hidden="1">{"Riqfin97",#N/A,FALSE,"Tran";"Riqfinpro",#N/A,FALSE,"Tran"}</definedName>
    <definedName name="ppp" localSheetId="34" hidden="1">{"Riqfin97",#N/A,FALSE,"Tran";"Riqfinpro",#N/A,FALSE,"Tran"}</definedName>
    <definedName name="ppp" localSheetId="35" hidden="1">{"Riqfin97",#N/A,FALSE,"Tran";"Riqfinpro",#N/A,FALSE,"Tran"}</definedName>
    <definedName name="ppp" localSheetId="36" hidden="1">{"Riqfin97",#N/A,FALSE,"Tran";"Riqfinpro",#N/A,FALSE,"Tran"}</definedName>
    <definedName name="ppp" localSheetId="37" hidden="1">{"Riqfin97",#N/A,FALSE,"Tran";"Riqfinpro",#N/A,FALSE,"Tran"}</definedName>
    <definedName name="ppp" localSheetId="39" hidden="1">{"Riqfin97",#N/A,FALSE,"Tran";"Riqfinpro",#N/A,FALSE,"Tran"}</definedName>
    <definedName name="ppp" localSheetId="40" hidden="1">{"Riqfin97",#N/A,FALSE,"Tran";"Riqfinpro",#N/A,FALSE,"Tran"}</definedName>
    <definedName name="ppp" localSheetId="41" hidden="1">{"Riqfin97",#N/A,FALSE,"Tran";"Riqfinpro",#N/A,FALSE,"Tran"}</definedName>
    <definedName name="ppp" localSheetId="46" hidden="1">{"Riqfin97",#N/A,FALSE,"Tran";"Riqfinpro",#N/A,FALSE,"Tran"}</definedName>
    <definedName name="ppp" localSheetId="47" hidden="1">{"Riqfin97",#N/A,FALSE,"Tran";"Riqfinpro",#N/A,FALSE,"Tran"}</definedName>
    <definedName name="ppp" localSheetId="48" hidden="1">{"Riqfin97",#N/A,FALSE,"Tran";"Riqfinpro",#N/A,FALSE,"Tran"}</definedName>
    <definedName name="ppp" localSheetId="49" hidden="1">{"Riqfin97",#N/A,FALSE,"Tran";"Riqfinpro",#N/A,FALSE,"Tran"}</definedName>
    <definedName name="ppp" localSheetId="50" hidden="1">{"Riqfin97",#N/A,FALSE,"Tran";"Riqfinpro",#N/A,FALSE,"Tran"}</definedName>
    <definedName name="ppp" localSheetId="51" hidden="1">{"Riqfin97",#N/A,FALSE,"Tran";"Riqfinpro",#N/A,FALSE,"Tran"}</definedName>
    <definedName name="ppp" localSheetId="52" hidden="1">{"Riqfin97",#N/A,FALSE,"Tran";"Riqfinpro",#N/A,FALSE,"Tran"}</definedName>
    <definedName name="ppp" localSheetId="53" hidden="1">{"Riqfin97",#N/A,FALSE,"Tran";"Riqfinpro",#N/A,FALSE,"Tran"}</definedName>
    <definedName name="ppp" localSheetId="64" hidden="1">{"Riqfin97",#N/A,FALSE,"Tran";"Riqfinpro",#N/A,FALSE,"Tran"}</definedName>
    <definedName name="ppp" localSheetId="65" hidden="1">{"Riqfin97",#N/A,FALSE,"Tran";"Riqfinpro",#N/A,FALSE,"Tran"}</definedName>
    <definedName name="ppp" localSheetId="66" hidden="1">{"Riqfin97",#N/A,FALSE,"Tran";"Riqfinpro",#N/A,FALSE,"Tran"}</definedName>
    <definedName name="ppp" hidden="1">{"Riqfin97",#N/A,FALSE,"Tran";"Riqfinpro",#N/A,FALSE,"Tran"}</definedName>
    <definedName name="pppppp" localSheetId="67" hidden="1">{"Riqfin97",#N/A,FALSE,"Tran";"Riqfinpro",#N/A,FALSE,"Tran"}</definedName>
    <definedName name="pppppp" localSheetId="68" hidden="1">{"Riqfin97",#N/A,FALSE,"Tran";"Riqfinpro",#N/A,FALSE,"Tran"}</definedName>
    <definedName name="pppppp" localSheetId="69" hidden="1">{"Riqfin97",#N/A,FALSE,"Tran";"Riqfinpro",#N/A,FALSE,"Tran"}</definedName>
    <definedName name="pppppp" localSheetId="70" hidden="1">{"Riqfin97",#N/A,FALSE,"Tran";"Riqfinpro",#N/A,FALSE,"Tran"}</definedName>
    <definedName name="pppppp" localSheetId="72" hidden="1">{"Riqfin97",#N/A,FALSE,"Tran";"Riqfinpro",#N/A,FALSE,"Tran"}</definedName>
    <definedName name="pppppp" localSheetId="73" hidden="1">{"Riqfin97",#N/A,FALSE,"Tran";"Riqfinpro",#N/A,FALSE,"Tran"}</definedName>
    <definedName name="pppppp" localSheetId="74" hidden="1">{"Riqfin97",#N/A,FALSE,"Tran";"Riqfinpro",#N/A,FALSE,"Tran"}</definedName>
    <definedName name="pppppp" localSheetId="11" hidden="1">{"Riqfin97",#N/A,FALSE,"Tran";"Riqfinpro",#N/A,FALSE,"Tran"}</definedName>
    <definedName name="pppppp" localSheetId="12" hidden="1">{"Riqfin97",#N/A,FALSE,"Tran";"Riqfinpro",#N/A,FALSE,"Tran"}</definedName>
    <definedName name="pppppp" localSheetId="13" hidden="1">{"Riqfin97",#N/A,FALSE,"Tran";"Riqfinpro",#N/A,FALSE,"Tran"}</definedName>
    <definedName name="pppppp" localSheetId="23" hidden="1">{"Riqfin97",#N/A,FALSE,"Tran";"Riqfinpro",#N/A,FALSE,"Tran"}</definedName>
    <definedName name="pppppp" localSheetId="24" hidden="1">{"Riqfin97",#N/A,FALSE,"Tran";"Riqfinpro",#N/A,FALSE,"Tran"}</definedName>
    <definedName name="pppppp" localSheetId="26" hidden="1">{"Riqfin97",#N/A,FALSE,"Tran";"Riqfinpro",#N/A,FALSE,"Tran"}</definedName>
    <definedName name="pppppp" localSheetId="27" hidden="1">{"Riqfin97",#N/A,FALSE,"Tran";"Riqfinpro",#N/A,FALSE,"Tran"}</definedName>
    <definedName name="pppppp" localSheetId="42" hidden="1">{"Riqfin97",#N/A,FALSE,"Tran";"Riqfinpro",#N/A,FALSE,"Tran"}</definedName>
    <definedName name="pppppp" localSheetId="6" hidden="1">{"Riqfin97",#N/A,FALSE,"Tran";"Riqfinpro",#N/A,FALSE,"Tran"}</definedName>
    <definedName name="pppppp" localSheetId="7" hidden="1">{"Riqfin97",#N/A,FALSE,"Tran";"Riqfinpro",#N/A,FALSE,"Tran"}</definedName>
    <definedName name="pppppp" localSheetId="10" hidden="1">{"Riqfin97",#N/A,FALSE,"Tran";"Riqfinpro",#N/A,FALSE,"Tran"}</definedName>
    <definedName name="pppppp" localSheetId="38" hidden="1">{"Riqfin97",#N/A,FALSE,"Tran";"Riqfinpro",#N/A,FALSE,"Tran"}</definedName>
    <definedName name="pppppp" localSheetId="25" hidden="1">{"Riqfin97",#N/A,FALSE,"Tran";"Riqfinpro",#N/A,FALSE,"Tran"}</definedName>
    <definedName name="pppppp" localSheetId="28" hidden="1">{"Riqfin97",#N/A,FALSE,"Tran";"Riqfinpro",#N/A,FALSE,"Tran"}</definedName>
    <definedName name="pppppp" localSheetId="30" hidden="1">{"Riqfin97",#N/A,FALSE,"Tran";"Riqfinpro",#N/A,FALSE,"Tran"}</definedName>
    <definedName name="pppppp" localSheetId="31" hidden="1">{"Riqfin97",#N/A,FALSE,"Tran";"Riqfinpro",#N/A,FALSE,"Tran"}</definedName>
    <definedName name="pppppp" localSheetId="32" hidden="1">{"Riqfin97",#N/A,FALSE,"Tran";"Riqfinpro",#N/A,FALSE,"Tran"}</definedName>
    <definedName name="pppppp" localSheetId="33" hidden="1">{"Riqfin97",#N/A,FALSE,"Tran";"Riqfinpro",#N/A,FALSE,"Tran"}</definedName>
    <definedName name="pppppp" localSheetId="34" hidden="1">{"Riqfin97",#N/A,FALSE,"Tran";"Riqfinpro",#N/A,FALSE,"Tran"}</definedName>
    <definedName name="pppppp" localSheetId="35" hidden="1">{"Riqfin97",#N/A,FALSE,"Tran";"Riqfinpro",#N/A,FALSE,"Tran"}</definedName>
    <definedName name="pppppp" localSheetId="36" hidden="1">{"Riqfin97",#N/A,FALSE,"Tran";"Riqfinpro",#N/A,FALSE,"Tran"}</definedName>
    <definedName name="pppppp" localSheetId="37" hidden="1">{"Riqfin97",#N/A,FALSE,"Tran";"Riqfinpro",#N/A,FALSE,"Tran"}</definedName>
    <definedName name="pppppp" localSheetId="39" hidden="1">{"Riqfin97",#N/A,FALSE,"Tran";"Riqfinpro",#N/A,FALSE,"Tran"}</definedName>
    <definedName name="pppppp" localSheetId="40" hidden="1">{"Riqfin97",#N/A,FALSE,"Tran";"Riqfinpro",#N/A,FALSE,"Tran"}</definedName>
    <definedName name="pppppp" localSheetId="41" hidden="1">{"Riqfin97",#N/A,FALSE,"Tran";"Riqfinpro",#N/A,FALSE,"Tran"}</definedName>
    <definedName name="pppppp" localSheetId="46" hidden="1">{"Riqfin97",#N/A,FALSE,"Tran";"Riqfinpro",#N/A,FALSE,"Tran"}</definedName>
    <definedName name="pppppp" localSheetId="47" hidden="1">{"Riqfin97",#N/A,FALSE,"Tran";"Riqfinpro",#N/A,FALSE,"Tran"}</definedName>
    <definedName name="pppppp" localSheetId="48" hidden="1">{"Riqfin97",#N/A,FALSE,"Tran";"Riqfinpro",#N/A,FALSE,"Tran"}</definedName>
    <definedName name="pppppp" localSheetId="49" hidden="1">{"Riqfin97",#N/A,FALSE,"Tran";"Riqfinpro",#N/A,FALSE,"Tran"}</definedName>
    <definedName name="pppppp" localSheetId="50" hidden="1">{"Riqfin97",#N/A,FALSE,"Tran";"Riqfinpro",#N/A,FALSE,"Tran"}</definedName>
    <definedName name="pppppp" localSheetId="51" hidden="1">{"Riqfin97",#N/A,FALSE,"Tran";"Riqfinpro",#N/A,FALSE,"Tran"}</definedName>
    <definedName name="pppppp" localSheetId="52" hidden="1">{"Riqfin97",#N/A,FALSE,"Tran";"Riqfinpro",#N/A,FALSE,"Tran"}</definedName>
    <definedName name="pppppp" localSheetId="53" hidden="1">{"Riqfin97",#N/A,FALSE,"Tran";"Riqfinpro",#N/A,FALSE,"Tran"}</definedName>
    <definedName name="pppppp" localSheetId="64" hidden="1">{"Riqfin97",#N/A,FALSE,"Tran";"Riqfinpro",#N/A,FALSE,"Tran"}</definedName>
    <definedName name="pppppp" localSheetId="65" hidden="1">{"Riqfin97",#N/A,FALSE,"Tran";"Riqfinpro",#N/A,FALSE,"Tran"}</definedName>
    <definedName name="pppppp" localSheetId="66" hidden="1">{"Riqfin97",#N/A,FALSE,"Tran";"Riqfinpro",#N/A,FALSE,"Tran"}</definedName>
    <definedName name="pppppp" hidden="1">{"Riqfin97",#N/A,FALSE,"Tran";"Riqfinpro",#N/A,FALSE,"Tran"}</definedName>
    <definedName name="pppppppppp" localSheetId="67" hidden="1">#REF!</definedName>
    <definedName name="pppppppppp" localSheetId="68" hidden="1">#REF!</definedName>
    <definedName name="pppppppppp" localSheetId="69" hidden="1">#REF!</definedName>
    <definedName name="pppppppppp" localSheetId="70" hidden="1">#REF!</definedName>
    <definedName name="pppppppppp" localSheetId="72" hidden="1">#REF!</definedName>
    <definedName name="pppppppppp" localSheetId="73" hidden="1">#REF!</definedName>
    <definedName name="pppppppppp" localSheetId="74" hidden="1">#REF!</definedName>
    <definedName name="pppppppppp" localSheetId="11" hidden="1">#REF!</definedName>
    <definedName name="pppppppppp" localSheetId="12" hidden="1">#REF!</definedName>
    <definedName name="pppppppppp" localSheetId="13" hidden="1">#REF!</definedName>
    <definedName name="pppppppppp" localSheetId="23" hidden="1">#REF!</definedName>
    <definedName name="pppppppppp" localSheetId="24" hidden="1">#REF!</definedName>
    <definedName name="pppppppppp" localSheetId="26" hidden="1">#REF!</definedName>
    <definedName name="pppppppppp" localSheetId="27" hidden="1">#REF!</definedName>
    <definedName name="pppppppppp" localSheetId="42" hidden="1">#REF!</definedName>
    <definedName name="pppppppppp" localSheetId="10" hidden="1">#REF!</definedName>
    <definedName name="pppppppppp" localSheetId="38" hidden="1">#REF!</definedName>
    <definedName name="pppppppppp" localSheetId="25" hidden="1">#REF!</definedName>
    <definedName name="pppppppppp" localSheetId="30" hidden="1">#REF!</definedName>
    <definedName name="pppppppppp" localSheetId="31" hidden="1">#REF!</definedName>
    <definedName name="pppppppppp" localSheetId="34" hidden="1">#REF!</definedName>
    <definedName name="pppppppppp" localSheetId="36" hidden="1">#REF!</definedName>
    <definedName name="pppppppppp" localSheetId="37" hidden="1">#REF!</definedName>
    <definedName name="pppppppppp" localSheetId="39" hidden="1">#REF!</definedName>
    <definedName name="pppppppppp" localSheetId="40" hidden="1">#REF!</definedName>
    <definedName name="pppppppppp" localSheetId="41" hidden="1">#REF!</definedName>
    <definedName name="pppppppppp" localSheetId="46" hidden="1">#REF!</definedName>
    <definedName name="pppppppppp" localSheetId="47" hidden="1">#REF!</definedName>
    <definedName name="pppppppppp" localSheetId="48" hidden="1">#REF!</definedName>
    <definedName name="pppppppppp" localSheetId="49" hidden="1">#REF!</definedName>
    <definedName name="pppppppppp" localSheetId="52" hidden="1">#REF!</definedName>
    <definedName name="pppppppppp" localSheetId="53" hidden="1">#REF!</definedName>
    <definedName name="pppppppppp" localSheetId="64" hidden="1">#REF!</definedName>
    <definedName name="pppppppppp" localSheetId="65" hidden="1">#REF!</definedName>
    <definedName name="pppppppppp" localSheetId="66" hidden="1">#REF!</definedName>
    <definedName name="pppppppppp" hidden="1">#REF!</definedName>
    <definedName name="ppppppppppppp" localSheetId="67" hidden="1">#REF!</definedName>
    <definedName name="ppppppppppppp" localSheetId="68" hidden="1">#REF!</definedName>
    <definedName name="ppppppppppppp" localSheetId="69" hidden="1">#REF!</definedName>
    <definedName name="ppppppppppppp" localSheetId="70" hidden="1">#REF!</definedName>
    <definedName name="ppppppppppppp" localSheetId="72" hidden="1">#REF!</definedName>
    <definedName name="ppppppppppppp" localSheetId="73" hidden="1">#REF!</definedName>
    <definedName name="ppppppppppppp" localSheetId="74" hidden="1">#REF!</definedName>
    <definedName name="ppppppppppppp" localSheetId="11" hidden="1">#REF!</definedName>
    <definedName name="ppppppppppppp" localSheetId="12" hidden="1">#REF!</definedName>
    <definedName name="ppppppppppppp" localSheetId="13" hidden="1">#REF!</definedName>
    <definedName name="ppppppppppppp" localSheetId="23" hidden="1">#REF!</definedName>
    <definedName name="ppppppppppppp" localSheetId="26" hidden="1">#REF!</definedName>
    <definedName name="ppppppppppppp" localSheetId="27" hidden="1">#REF!</definedName>
    <definedName name="ppppppppppppp" localSheetId="10" hidden="1">#REF!</definedName>
    <definedName name="ppppppppppppp" localSheetId="38" hidden="1">#REF!</definedName>
    <definedName name="ppppppppppppp" localSheetId="25" hidden="1">#REF!</definedName>
    <definedName name="ppppppppppppp" localSheetId="30" hidden="1">#REF!</definedName>
    <definedName name="ppppppppppppp" localSheetId="31" hidden="1">#REF!</definedName>
    <definedName name="ppppppppppppp" localSheetId="36" hidden="1">#REF!</definedName>
    <definedName name="ppppppppppppp" localSheetId="37" hidden="1">#REF!</definedName>
    <definedName name="ppppppppppppp" localSheetId="39" hidden="1">#REF!</definedName>
    <definedName name="ppppppppppppp" localSheetId="40" hidden="1">#REF!</definedName>
    <definedName name="ppppppppppppp" localSheetId="41" hidden="1">#REF!</definedName>
    <definedName name="ppppppppppppp" localSheetId="46" hidden="1">#REF!</definedName>
    <definedName name="ppppppppppppp" localSheetId="47" hidden="1">#REF!</definedName>
    <definedName name="ppppppppppppp" localSheetId="48" hidden="1">#REF!</definedName>
    <definedName name="ppppppppppppp" localSheetId="49" hidden="1">#REF!</definedName>
    <definedName name="ppppppppppppp" localSheetId="52" hidden="1">#REF!</definedName>
    <definedName name="ppppppppppppp" localSheetId="53" hidden="1">#REF!</definedName>
    <definedName name="ppppppppppppp" localSheetId="64" hidden="1">#REF!</definedName>
    <definedName name="ppppppppppppp" localSheetId="65" hidden="1">#REF!</definedName>
    <definedName name="ppppppppppppp" hidden="1">#REF!</definedName>
    <definedName name="PPPWGT">#N/A</definedName>
    <definedName name="PRECIOCIFBANANO" localSheetId="67">#REF!</definedName>
    <definedName name="PRECIOCIFBANANO" localSheetId="68">#REF!</definedName>
    <definedName name="PRECIOCIFBANANO" localSheetId="69">#REF!</definedName>
    <definedName name="PRECIOCIFBANANO" localSheetId="70">#REF!</definedName>
    <definedName name="PRECIOCIFBANANO" localSheetId="72">#REF!</definedName>
    <definedName name="PRECIOCIFBANANO" localSheetId="73">#REF!</definedName>
    <definedName name="PRECIOCIFBANANO" localSheetId="74">#REF!</definedName>
    <definedName name="PRECIOCIFBANANO" localSheetId="11">#REF!</definedName>
    <definedName name="PRECIOCIFBANANO" localSheetId="12">#REF!</definedName>
    <definedName name="PRECIOCIFBANANO" localSheetId="13">#REF!</definedName>
    <definedName name="PRECIOCIFBANANO" localSheetId="23">#REF!</definedName>
    <definedName name="PRECIOCIFBANANO" localSheetId="24">#REF!</definedName>
    <definedName name="PRECIOCIFBANANO" localSheetId="26">#REF!</definedName>
    <definedName name="PRECIOCIFBANANO" localSheetId="42">#REF!</definedName>
    <definedName name="PRECIOCIFBANANO" localSheetId="10">#REF!</definedName>
    <definedName name="PRECIOCIFBANANO" localSheetId="38">#REF!</definedName>
    <definedName name="PRECIOCIFBANANO" localSheetId="25">#REF!</definedName>
    <definedName name="PRECIOCIFBANANO" localSheetId="30">#REF!</definedName>
    <definedName name="PRECIOCIFBANANO" localSheetId="31">#REF!</definedName>
    <definedName name="PRECIOCIFBANANO" localSheetId="34">#REF!</definedName>
    <definedName name="PRECIOCIFBANANO" localSheetId="36">#REF!</definedName>
    <definedName name="PRECIOCIFBANANO" localSheetId="37">#REF!</definedName>
    <definedName name="PRECIOCIFBANANO" localSheetId="39">#REF!</definedName>
    <definedName name="PRECIOCIFBANANO" localSheetId="40">#REF!</definedName>
    <definedName name="PRECIOCIFBANANO" localSheetId="41">#REF!</definedName>
    <definedName name="PRECIOCIFBANANO" localSheetId="46">#REF!</definedName>
    <definedName name="PRECIOCIFBANANO" localSheetId="47">#REF!</definedName>
    <definedName name="PRECIOCIFBANANO" localSheetId="52">#REF!</definedName>
    <definedName name="PRECIOCIFBANANO" localSheetId="53">#REF!</definedName>
    <definedName name="PRECIOCIFBANANO" localSheetId="64">#REF!</definedName>
    <definedName name="PRECIOCIFBANANO" localSheetId="65">#REF!</definedName>
    <definedName name="PRECIOCIFBANANO" localSheetId="66">#REF!</definedName>
    <definedName name="PRECIOCIFBANANO">#REF!</definedName>
    <definedName name="Preparar_Reporte" localSheetId="67">#REF!</definedName>
    <definedName name="Preparar_Reporte" localSheetId="68">#REF!</definedName>
    <definedName name="Preparar_Reporte" localSheetId="69">#REF!</definedName>
    <definedName name="Preparar_Reporte" localSheetId="70">#REF!</definedName>
    <definedName name="Preparar_Reporte" localSheetId="72">#REF!</definedName>
    <definedName name="Preparar_Reporte" localSheetId="73">#REF!</definedName>
    <definedName name="Preparar_Reporte" localSheetId="74">#REF!</definedName>
    <definedName name="Preparar_Reporte" localSheetId="11">#REF!</definedName>
    <definedName name="Preparar_Reporte" localSheetId="12">#REF!</definedName>
    <definedName name="Preparar_Reporte" localSheetId="13">#REF!</definedName>
    <definedName name="Preparar_Reporte" localSheetId="10">#REF!</definedName>
    <definedName name="Preparar_Reporte" localSheetId="38">#REF!</definedName>
    <definedName name="Preparar_Reporte" localSheetId="39">#REF!</definedName>
    <definedName name="Preparar_Reporte" localSheetId="40">#REF!</definedName>
    <definedName name="Preparar_Reporte" localSheetId="41">#REF!</definedName>
    <definedName name="Preparar_Reporte" localSheetId="46">#REF!</definedName>
    <definedName name="Preparar_Reporte" localSheetId="52">#REF!</definedName>
    <definedName name="Preparar_Reporte" localSheetId="64">#REF!</definedName>
    <definedName name="Preparar_Reporte" localSheetId="65">#REF!</definedName>
    <definedName name="Preparar_Reporte">#REF!</definedName>
    <definedName name="PRES1" localSheetId="67">[78]nonopec!#REF!</definedName>
    <definedName name="PRES1" localSheetId="68">[78]nonopec!#REF!</definedName>
    <definedName name="PRES1" localSheetId="69">[78]nonopec!#REF!</definedName>
    <definedName name="PRES1" localSheetId="70">[78]nonopec!#REF!</definedName>
    <definedName name="PRES1" localSheetId="72">[78]nonopec!#REF!</definedName>
    <definedName name="PRES1" localSheetId="73">[78]nonopec!#REF!</definedName>
    <definedName name="PRES1" localSheetId="74">[78]nonopec!#REF!</definedName>
    <definedName name="PRES1" localSheetId="11">#REF!</definedName>
    <definedName name="PRES1" localSheetId="12">#REF!</definedName>
    <definedName name="PRES1" localSheetId="13">#REF!</definedName>
    <definedName name="PRES1" localSheetId="23">#REF!</definedName>
    <definedName name="PRES1" localSheetId="24">#REF!</definedName>
    <definedName name="PRES1" localSheetId="26">#REF!</definedName>
    <definedName name="PRES1" localSheetId="42">[78]nonopec!#REF!</definedName>
    <definedName name="PRES1" localSheetId="10">#REF!</definedName>
    <definedName name="PRES1" localSheetId="38">#REF!</definedName>
    <definedName name="PRES1" localSheetId="25">#REF!</definedName>
    <definedName name="PRES1" localSheetId="30">[78]nonopec!#REF!</definedName>
    <definedName name="PRES1" localSheetId="31">#REF!</definedName>
    <definedName name="PRES1" localSheetId="34">#REF!</definedName>
    <definedName name="PRES1" localSheetId="36">[78]nonopec!#REF!</definedName>
    <definedName name="PRES1" localSheetId="37">[78]nonopec!#REF!</definedName>
    <definedName name="PRES1" localSheetId="39">#REF!</definedName>
    <definedName name="PRES1" localSheetId="40">[78]nonopec!#REF!</definedName>
    <definedName name="PRES1" localSheetId="41">[78]nonopec!#REF!</definedName>
    <definedName name="PRES1" localSheetId="46">[78]nonopec!#REF!</definedName>
    <definedName name="PRES1" localSheetId="47">#REF!</definedName>
    <definedName name="PRES1" localSheetId="48">#REF!</definedName>
    <definedName name="PRES1" localSheetId="49">#REF!</definedName>
    <definedName name="PRES1" localSheetId="51">#REF!</definedName>
    <definedName name="PRES1" localSheetId="52">#REF!</definedName>
    <definedName name="PRES1" localSheetId="64">[78]nonopec!#REF!</definedName>
    <definedName name="PRES1" localSheetId="65">[78]nonopec!#REF!</definedName>
    <definedName name="PRES1" localSheetId="66">[78]nonopec!#REF!</definedName>
    <definedName name="PRES1">#REF!</definedName>
    <definedName name="PRES2" localSheetId="67">[78]nonopec!#REF!</definedName>
    <definedName name="PRES2" localSheetId="68">[78]nonopec!#REF!</definedName>
    <definedName name="PRES2" localSheetId="69">[78]nonopec!#REF!</definedName>
    <definedName name="PRES2" localSheetId="70">[78]nonopec!#REF!</definedName>
    <definedName name="PRES2" localSheetId="72">[78]nonopec!#REF!</definedName>
    <definedName name="PRES2" localSheetId="73">[78]nonopec!#REF!</definedName>
    <definedName name="PRES2" localSheetId="74">[78]nonopec!#REF!</definedName>
    <definedName name="PRES2" localSheetId="11">#REF!</definedName>
    <definedName name="PRES2" localSheetId="12">#REF!</definedName>
    <definedName name="PRES2" localSheetId="13">#REF!</definedName>
    <definedName name="PRES2" localSheetId="23">#REF!</definedName>
    <definedName name="PRES2" localSheetId="24">#REF!</definedName>
    <definedName name="PRES2" localSheetId="26">#REF!</definedName>
    <definedName name="PRES2" localSheetId="42">[78]nonopec!#REF!</definedName>
    <definedName name="PRES2" localSheetId="10">#REF!</definedName>
    <definedName name="PRES2" localSheetId="38">#REF!</definedName>
    <definedName name="PRES2" localSheetId="25">#REF!</definedName>
    <definedName name="PRES2" localSheetId="30">[78]nonopec!#REF!</definedName>
    <definedName name="PRES2" localSheetId="31">#REF!</definedName>
    <definedName name="PRES2" localSheetId="36">[78]nonopec!#REF!</definedName>
    <definedName name="PRES2" localSheetId="37">[78]nonopec!#REF!</definedName>
    <definedName name="PRES2" localSheetId="39">#REF!</definedName>
    <definedName name="PRES2" localSheetId="40">[78]nonopec!#REF!</definedName>
    <definedName name="PRES2" localSheetId="41">[78]nonopec!#REF!</definedName>
    <definedName name="PRES2" localSheetId="46">[78]nonopec!#REF!</definedName>
    <definedName name="PRES2" localSheetId="47">#REF!</definedName>
    <definedName name="PRES2" localSheetId="48">#REF!</definedName>
    <definedName name="PRES2" localSheetId="49">#REF!</definedName>
    <definedName name="PRES2" localSheetId="51">#REF!</definedName>
    <definedName name="PRES2" localSheetId="52">#REF!</definedName>
    <definedName name="PRES2" localSheetId="53">[78]nonopec!#REF!</definedName>
    <definedName name="PRES2" localSheetId="64">[78]nonopec!#REF!</definedName>
    <definedName name="PRES2" localSheetId="65">[78]nonopec!#REF!</definedName>
    <definedName name="PRES2" localSheetId="66">[78]nonopec!#REF!</definedName>
    <definedName name="PRES2">#REF!</definedName>
    <definedName name="PRES3" localSheetId="67">[78]nonopec!#REF!</definedName>
    <definedName name="PRES3" localSheetId="68">[78]nonopec!#REF!</definedName>
    <definedName name="PRES3" localSheetId="69">[78]nonopec!#REF!</definedName>
    <definedName name="PRES3" localSheetId="70">[78]nonopec!#REF!</definedName>
    <definedName name="PRES3" localSheetId="72">[78]nonopec!#REF!</definedName>
    <definedName name="PRES3" localSheetId="73">[78]nonopec!#REF!</definedName>
    <definedName name="PRES3" localSheetId="74">[78]nonopec!#REF!</definedName>
    <definedName name="PRES3" localSheetId="11">#REF!</definedName>
    <definedName name="PRES3" localSheetId="23">#REF!</definedName>
    <definedName name="PRES3" localSheetId="24">#REF!</definedName>
    <definedName name="PRES3" localSheetId="26">#REF!</definedName>
    <definedName name="PRES3" localSheetId="10">#REF!</definedName>
    <definedName name="PRES3" localSheetId="38">#REF!</definedName>
    <definedName name="PRES3" localSheetId="25">#REF!</definedName>
    <definedName name="PRES3" localSheetId="30">[78]nonopec!#REF!</definedName>
    <definedName name="PRES3" localSheetId="31">#REF!</definedName>
    <definedName name="PRES3" localSheetId="36">[78]nonopec!#REF!</definedName>
    <definedName name="PRES3" localSheetId="37">[78]nonopec!#REF!</definedName>
    <definedName name="PRES3" localSheetId="39">#REF!</definedName>
    <definedName name="PRES3" localSheetId="41">[78]nonopec!#REF!</definedName>
    <definedName name="PRES3" localSheetId="46">[78]nonopec!#REF!</definedName>
    <definedName name="PRES3" localSheetId="47">#REF!</definedName>
    <definedName name="PRES3" localSheetId="48">#REF!</definedName>
    <definedName name="PRES3" localSheetId="49">#REF!</definedName>
    <definedName name="PRES3" localSheetId="51">#REF!</definedName>
    <definedName name="PRES3" localSheetId="52">#REF!</definedName>
    <definedName name="PRES3" localSheetId="53">[78]nonopec!#REF!</definedName>
    <definedName name="PRES3" localSheetId="64">[78]nonopec!#REF!</definedName>
    <definedName name="PRES3" localSheetId="65">[78]nonopec!#REF!</definedName>
    <definedName name="PRES3" localSheetId="66">[78]nonopec!#REF!</definedName>
    <definedName name="PRES3">#REF!</definedName>
    <definedName name="presion" localSheetId="67">#REF!</definedName>
    <definedName name="presion" localSheetId="68">#REF!</definedName>
    <definedName name="presion" localSheetId="69">#REF!</definedName>
    <definedName name="presion" localSheetId="70">#REF!</definedName>
    <definedName name="presion" localSheetId="72">#REF!</definedName>
    <definedName name="presion" localSheetId="73">#REF!</definedName>
    <definedName name="presion" localSheetId="74">#REF!</definedName>
    <definedName name="presion" localSheetId="11">#REF!</definedName>
    <definedName name="presion" localSheetId="12">#REF!</definedName>
    <definedName name="presion" localSheetId="13">#REF!</definedName>
    <definedName name="presion" localSheetId="10">#REF!</definedName>
    <definedName name="presion" localSheetId="38">#REF!</definedName>
    <definedName name="presion" localSheetId="30">#REF!</definedName>
    <definedName name="presion" localSheetId="39">#REF!</definedName>
    <definedName name="presion" localSheetId="40">#REF!</definedName>
    <definedName name="presion" localSheetId="41">#REF!</definedName>
    <definedName name="presion" localSheetId="46">#REF!</definedName>
    <definedName name="presion" localSheetId="52">#REF!</definedName>
    <definedName name="presion" localSheetId="53">#REF!</definedName>
    <definedName name="presion" localSheetId="64">#REF!</definedName>
    <definedName name="presion" localSheetId="65">#REF!</definedName>
    <definedName name="presion" localSheetId="66">#REF!</definedName>
    <definedName name="presion">#REF!</definedName>
    <definedName name="PRICE" localSheetId="67">#REF!</definedName>
    <definedName name="PRICE" localSheetId="68">#REF!</definedName>
    <definedName name="PRICE" localSheetId="69">#REF!</definedName>
    <definedName name="PRICE" localSheetId="70">#REF!</definedName>
    <definedName name="PRICE" localSheetId="72">#REF!</definedName>
    <definedName name="PRICE" localSheetId="73">#REF!</definedName>
    <definedName name="PRICE" localSheetId="74">#REF!</definedName>
    <definedName name="PRICE" localSheetId="11">#REF!</definedName>
    <definedName name="PRICE" localSheetId="12">#REF!</definedName>
    <definedName name="PRICE" localSheetId="13">#REF!</definedName>
    <definedName name="PRICE" localSheetId="23">#REF!</definedName>
    <definedName name="PRICE" localSheetId="24">#REF!</definedName>
    <definedName name="PRICE" localSheetId="26">#REF!</definedName>
    <definedName name="PRICE" localSheetId="42">#REF!</definedName>
    <definedName name="PRICE" localSheetId="10">#REF!</definedName>
    <definedName name="PRICE" localSheetId="38">#REF!</definedName>
    <definedName name="PRICE" localSheetId="25">#REF!</definedName>
    <definedName name="PRICE" localSheetId="30">#REF!</definedName>
    <definedName name="PRICE" localSheetId="31">#REF!</definedName>
    <definedName name="PRICE" localSheetId="34">#REF!</definedName>
    <definedName name="PRICE" localSheetId="36">#REF!</definedName>
    <definedName name="PRICE" localSheetId="37">#REF!</definedName>
    <definedName name="PRICE" localSheetId="39">#REF!</definedName>
    <definedName name="PRICE" localSheetId="40">#REF!</definedName>
    <definedName name="PRICE" localSheetId="41">#REF!</definedName>
    <definedName name="PRICE" localSheetId="46">#REF!</definedName>
    <definedName name="PRICE" localSheetId="47">#REF!</definedName>
    <definedName name="PRICE" localSheetId="52">#REF!</definedName>
    <definedName name="PRICE" localSheetId="53">#REF!</definedName>
    <definedName name="PRICE" localSheetId="64">#REF!</definedName>
    <definedName name="PRICE" localSheetId="65">#REF!</definedName>
    <definedName name="PRICE">#REF!</definedName>
    <definedName name="PRICETAB" localSheetId="67">#REF!</definedName>
    <definedName name="PRICETAB" localSheetId="68">#REF!</definedName>
    <definedName name="PRICETAB" localSheetId="69">#REF!</definedName>
    <definedName name="PRICETAB" localSheetId="70">#REF!</definedName>
    <definedName name="PRICETAB" localSheetId="72">#REF!</definedName>
    <definedName name="PRICETAB" localSheetId="73">#REF!</definedName>
    <definedName name="PRICETAB" localSheetId="74">#REF!</definedName>
    <definedName name="PRICETAB" localSheetId="11">#REF!</definedName>
    <definedName name="PRICETAB" localSheetId="12">#REF!</definedName>
    <definedName name="PRICETAB" localSheetId="13">#REF!</definedName>
    <definedName name="PRICETAB" localSheetId="23">#REF!</definedName>
    <definedName name="PRICETAB" localSheetId="24">#REF!</definedName>
    <definedName name="PRICETAB" localSheetId="26">#REF!</definedName>
    <definedName name="PRICETAB" localSheetId="10">#REF!</definedName>
    <definedName name="PRICETAB" localSheetId="38">#REF!</definedName>
    <definedName name="PRICETAB" localSheetId="25">#REF!</definedName>
    <definedName name="PRICETAB" localSheetId="30">#REF!</definedName>
    <definedName name="PRICETAB" localSheetId="31">#REF!</definedName>
    <definedName name="PRICETAB" localSheetId="36">#REF!</definedName>
    <definedName name="PRICETAB" localSheetId="37">#REF!</definedName>
    <definedName name="PRICETAB" localSheetId="39">#REF!</definedName>
    <definedName name="PRICETAB" localSheetId="40">#REF!</definedName>
    <definedName name="PRICETAB" localSheetId="41">#REF!</definedName>
    <definedName name="PRICETAB" localSheetId="46">#REF!</definedName>
    <definedName name="PRICETAB" localSheetId="47">#REF!</definedName>
    <definedName name="PRICETAB" localSheetId="52">#REF!</definedName>
    <definedName name="PRICETAB" localSheetId="53">#REF!</definedName>
    <definedName name="PRICETAB" localSheetId="64">#REF!</definedName>
    <definedName name="PRICETAB" localSheetId="65">#REF!</definedName>
    <definedName name="PRICETAB">#REF!</definedName>
    <definedName name="print" localSheetId="67">#REF!</definedName>
    <definedName name="print" localSheetId="68">#REF!</definedName>
    <definedName name="print" localSheetId="69">#REF!</definedName>
    <definedName name="print" localSheetId="70">#REF!</definedName>
    <definedName name="print" localSheetId="72">#REF!</definedName>
    <definedName name="print" localSheetId="73">#REF!</definedName>
    <definedName name="print" localSheetId="74">#REF!</definedName>
    <definedName name="print" localSheetId="11">#REF!</definedName>
    <definedName name="print" localSheetId="10">#REF!</definedName>
    <definedName name="print" localSheetId="38">#REF!</definedName>
    <definedName name="print" localSheetId="39">#REF!</definedName>
    <definedName name="print" localSheetId="40">#REF!</definedName>
    <definedName name="print" localSheetId="41">#REF!</definedName>
    <definedName name="print" localSheetId="46">#REF!</definedName>
    <definedName name="print" localSheetId="52">#REF!</definedName>
    <definedName name="print" localSheetId="64">#REF!</definedName>
    <definedName name="print" localSheetId="65">#REF!</definedName>
    <definedName name="print">#REF!</definedName>
    <definedName name="Print_Area_MI" localSheetId="67">#REF!</definedName>
    <definedName name="Print_Area_MI" localSheetId="68">#REF!</definedName>
    <definedName name="Print_Area_MI" localSheetId="69">#REF!</definedName>
    <definedName name="Print_Area_MI" localSheetId="70">#REF!</definedName>
    <definedName name="Print_Area_MI" localSheetId="72">#REF!</definedName>
    <definedName name="Print_Area_MI" localSheetId="73">#REF!</definedName>
    <definedName name="Print_Area_MI" localSheetId="74">#REF!</definedName>
    <definedName name="Print_Area_MI" localSheetId="11">#REF!</definedName>
    <definedName name="Print_Area_MI" localSheetId="12">#REF!</definedName>
    <definedName name="Print_Area_MI" localSheetId="13">#REF!</definedName>
    <definedName name="Print_Area_MI" localSheetId="23">#REF!</definedName>
    <definedName name="Print_Area_MI" localSheetId="24">#REF!</definedName>
    <definedName name="Print_Area_MI" localSheetId="26">#REF!</definedName>
    <definedName name="Print_Area_MI" localSheetId="27">#REF!</definedName>
    <definedName name="Print_Area_MI" localSheetId="10">#REF!</definedName>
    <definedName name="Print_Area_MI" localSheetId="38">#REF!</definedName>
    <definedName name="Print_Area_MI" localSheetId="25">#REF!</definedName>
    <definedName name="Print_Area_MI" localSheetId="30">#REF!</definedName>
    <definedName name="Print_Area_MI" localSheetId="31">#REF!</definedName>
    <definedName name="Print_Area_MI" localSheetId="36">#REF!</definedName>
    <definedName name="Print_Area_MI" localSheetId="37">#REF!</definedName>
    <definedName name="Print_Area_MI" localSheetId="39">#REF!</definedName>
    <definedName name="Print_Area_MI" localSheetId="40">#REF!</definedName>
    <definedName name="Print_Area_MI" localSheetId="41">#REF!</definedName>
    <definedName name="Print_Area_MI" localSheetId="46">#REF!</definedName>
    <definedName name="Print_Area_MI" localSheetId="47">#REF!</definedName>
    <definedName name="Print_Area_MI" localSheetId="48">#REF!</definedName>
    <definedName name="Print_Area_MI" localSheetId="49">#REF!</definedName>
    <definedName name="Print_Area_MI" localSheetId="52">#REF!</definedName>
    <definedName name="Print_Area_MI" localSheetId="53">#REF!</definedName>
    <definedName name="Print_Area_MI" localSheetId="64">#REF!</definedName>
    <definedName name="Print_Area_MI" localSheetId="65">#REF!</definedName>
    <definedName name="Print_Area_MI" localSheetId="66">#REF!</definedName>
    <definedName name="Print_Area_MI">#REF!</definedName>
    <definedName name="Print_Titles_MI" localSheetId="67">#REF!</definedName>
    <definedName name="Print_Titles_MI" localSheetId="68">#REF!</definedName>
    <definedName name="Print_Titles_MI" localSheetId="69">#REF!</definedName>
    <definedName name="Print_Titles_MI" localSheetId="70">#REF!</definedName>
    <definedName name="Print_Titles_MI" localSheetId="72">#REF!</definedName>
    <definedName name="Print_Titles_MI" localSheetId="73">#REF!</definedName>
    <definedName name="Print_Titles_MI" localSheetId="74">#REF!</definedName>
    <definedName name="Print_Titles_MI" localSheetId="11">#REF!</definedName>
    <definedName name="Print_Titles_MI" localSheetId="12">#REF!</definedName>
    <definedName name="Print_Titles_MI" localSheetId="13">#REF!</definedName>
    <definedName name="Print_Titles_MI" localSheetId="10">#REF!</definedName>
    <definedName name="Print_Titles_MI" localSheetId="38">#REF!</definedName>
    <definedName name="Print_Titles_MI" localSheetId="39">#REF!</definedName>
    <definedName name="Print_Titles_MI" localSheetId="40">#REF!</definedName>
    <definedName name="Print_Titles_MI" localSheetId="41">#REF!</definedName>
    <definedName name="Print_Titles_MI" localSheetId="46">#REF!</definedName>
    <definedName name="Print_Titles_MI" localSheetId="52">#REF!</definedName>
    <definedName name="Print_Titles_MI" localSheetId="64">#REF!</definedName>
    <definedName name="Print_Titles_MI" localSheetId="65">#REF!</definedName>
    <definedName name="Print_Titles_MI">#REF!</definedName>
    <definedName name="Print1" localSheetId="67">#REF!</definedName>
    <definedName name="Print1" localSheetId="68">#REF!</definedName>
    <definedName name="Print1" localSheetId="69">#REF!</definedName>
    <definedName name="Print1" localSheetId="70">#REF!</definedName>
    <definedName name="Print1" localSheetId="72">#REF!</definedName>
    <definedName name="Print1" localSheetId="73">#REF!</definedName>
    <definedName name="Print1" localSheetId="74">#REF!</definedName>
    <definedName name="Print1" localSheetId="11">#REF!</definedName>
    <definedName name="Print1" localSheetId="12">#REF!</definedName>
    <definedName name="Print1" localSheetId="13">#REF!</definedName>
    <definedName name="Print1" localSheetId="23">#REF!</definedName>
    <definedName name="Print1" localSheetId="27">#REF!</definedName>
    <definedName name="Print1" localSheetId="10">#REF!</definedName>
    <definedName name="Print1" localSheetId="38">#REF!</definedName>
    <definedName name="Print1" localSheetId="25">#REF!</definedName>
    <definedName name="Print1" localSheetId="31">#REF!</definedName>
    <definedName name="Print1" localSheetId="39">#REF!</definedName>
    <definedName name="Print1" localSheetId="40">#REF!</definedName>
    <definedName name="Print1" localSheetId="41">#REF!</definedName>
    <definedName name="Print1" localSheetId="46">#REF!</definedName>
    <definedName name="Print1" localSheetId="47">#REF!</definedName>
    <definedName name="Print1" localSheetId="48">#REF!</definedName>
    <definedName name="Print1" localSheetId="49">#REF!</definedName>
    <definedName name="Print1" localSheetId="52">#REF!</definedName>
    <definedName name="Print1" localSheetId="53">#REF!</definedName>
    <definedName name="Print1" localSheetId="64">#REF!</definedName>
    <definedName name="Print1" localSheetId="65">#REF!</definedName>
    <definedName name="Print1">#REF!</definedName>
    <definedName name="PRINTMACRO" localSheetId="67">#REF!</definedName>
    <definedName name="PRINTMACRO" localSheetId="68">#REF!</definedName>
    <definedName name="PRINTMACRO" localSheetId="69">#REF!</definedName>
    <definedName name="PRINTMACRO" localSheetId="70">#REF!</definedName>
    <definedName name="PRINTMACRO" localSheetId="72">#REF!</definedName>
    <definedName name="PRINTMACRO" localSheetId="73">#REF!</definedName>
    <definedName name="PRINTMACRO" localSheetId="74">#REF!</definedName>
    <definedName name="PRINTMACRO" localSheetId="11">#REF!</definedName>
    <definedName name="PRINTMACRO" localSheetId="23">#REF!</definedName>
    <definedName name="PRINTMACRO" localSheetId="10">#REF!</definedName>
    <definedName name="PRINTMACRO" localSheetId="38">#REF!</definedName>
    <definedName name="PRINTMACRO" localSheetId="31">#REF!</definedName>
    <definedName name="PRINTMACRO" localSheetId="39">#REF!</definedName>
    <definedName name="PRINTMACRO" localSheetId="40">#REF!</definedName>
    <definedName name="PRINTMACRO" localSheetId="41">#REF!</definedName>
    <definedName name="PRINTMACRO" localSheetId="46">#REF!</definedName>
    <definedName name="PRINTMACRO" localSheetId="52">#REF!</definedName>
    <definedName name="PRINTMACRO" localSheetId="53">#REF!</definedName>
    <definedName name="PRINTMACRO" localSheetId="64">#REF!</definedName>
    <definedName name="PRINTMACRO" localSheetId="65">#REF!</definedName>
    <definedName name="PRINTMACRO">#REF!</definedName>
    <definedName name="PrintThis_Links" localSheetId="11">#REF!</definedName>
    <definedName name="PrintThis_Links" localSheetId="12">#REF!</definedName>
    <definedName name="PrintThis_Links" localSheetId="23">#REF!</definedName>
    <definedName name="PrintThis_Links" localSheetId="24">#REF!</definedName>
    <definedName name="PrintThis_Links" localSheetId="26">#REF!</definedName>
    <definedName name="PrintThis_Links" localSheetId="10">#REF!</definedName>
    <definedName name="PrintThis_Links" localSheetId="38">#REF!</definedName>
    <definedName name="PrintThis_Links" localSheetId="25">#REF!</definedName>
    <definedName name="PrintThis_Links" localSheetId="39">#REF!</definedName>
    <definedName name="PrintThis_Links" localSheetId="46">[126]Links!$A$1:$F$33</definedName>
    <definedName name="PrintThis_Links" localSheetId="51">#REF!</definedName>
    <definedName name="PrintThis_Links" localSheetId="52">#REF!</definedName>
    <definedName name="PrintThis_Links" localSheetId="66">[126]Links!$A$1:$F$33</definedName>
    <definedName name="PrintThis_Links">#REF!</definedName>
    <definedName name="PRIV0" localSheetId="67">#REF!</definedName>
    <definedName name="PRIV0" localSheetId="68">#REF!</definedName>
    <definedName name="PRIV0" localSheetId="69">#REF!</definedName>
    <definedName name="PRIV0" localSheetId="70">#REF!</definedName>
    <definedName name="PRIV0" localSheetId="72">#REF!</definedName>
    <definedName name="PRIV0" localSheetId="73">#REF!</definedName>
    <definedName name="PRIV0" localSheetId="74">#REF!</definedName>
    <definedName name="PRIV0" localSheetId="11">#REF!</definedName>
    <definedName name="PRIV0" localSheetId="12">#REF!</definedName>
    <definedName name="PRIV0" localSheetId="13">#REF!</definedName>
    <definedName name="PRIV0" localSheetId="23">#REF!</definedName>
    <definedName name="PRIV0" localSheetId="24">#REF!</definedName>
    <definedName name="PRIV0" localSheetId="26">#REF!</definedName>
    <definedName name="PRIV0" localSheetId="42">#REF!</definedName>
    <definedName name="PRIV0" localSheetId="10">#REF!</definedName>
    <definedName name="PRIV0" localSheetId="38">#REF!</definedName>
    <definedName name="PRIV0" localSheetId="25">#REF!</definedName>
    <definedName name="PRIV0" localSheetId="30">#REF!</definedName>
    <definedName name="PRIV0" localSheetId="31">#REF!</definedName>
    <definedName name="PRIV0" localSheetId="34">#REF!</definedName>
    <definedName name="PRIV0" localSheetId="36">#REF!</definedName>
    <definedName name="PRIV0" localSheetId="37">#REF!</definedName>
    <definedName name="PRIV0" localSheetId="39">#REF!</definedName>
    <definedName name="PRIV0" localSheetId="40">#REF!</definedName>
    <definedName name="PRIV0" localSheetId="41">#REF!</definedName>
    <definedName name="PRIV0" localSheetId="46">#REF!</definedName>
    <definedName name="PRIV0" localSheetId="47">#REF!</definedName>
    <definedName name="PRIV0" localSheetId="52">#REF!</definedName>
    <definedName name="PRIV0" localSheetId="53">#REF!</definedName>
    <definedName name="PRIV0" localSheetId="64">#REF!</definedName>
    <definedName name="PRIV0" localSheetId="65">#REF!</definedName>
    <definedName name="PRIV0" localSheetId="66">#REF!</definedName>
    <definedName name="PRIV0">#REF!</definedName>
    <definedName name="PRIV00" localSheetId="67">#REF!</definedName>
    <definedName name="PRIV00" localSheetId="68">#REF!</definedName>
    <definedName name="PRIV00" localSheetId="69">#REF!</definedName>
    <definedName name="PRIV00" localSheetId="70">#REF!</definedName>
    <definedName name="PRIV00" localSheetId="72">#REF!</definedName>
    <definedName name="PRIV00" localSheetId="73">#REF!</definedName>
    <definedName name="PRIV00" localSheetId="74">#REF!</definedName>
    <definedName name="PRIV00" localSheetId="11">#REF!</definedName>
    <definedName name="PRIV00" localSheetId="12">#REF!</definedName>
    <definedName name="PRIV00" localSheetId="23">#REF!</definedName>
    <definedName name="PRIV00" localSheetId="24">#REF!</definedName>
    <definedName name="PRIV00" localSheetId="26">#REF!</definedName>
    <definedName name="PRIV00" localSheetId="10">#REF!</definedName>
    <definedName name="PRIV00" localSheetId="38">#REF!</definedName>
    <definedName name="PRIV00" localSheetId="25">#REF!</definedName>
    <definedName name="PRIV00" localSheetId="30">#REF!</definedName>
    <definedName name="PRIV00" localSheetId="31">#REF!</definedName>
    <definedName name="PRIV00" localSheetId="36">#REF!</definedName>
    <definedName name="PRIV00" localSheetId="37">#REF!</definedName>
    <definedName name="PRIV00" localSheetId="39">#REF!</definedName>
    <definedName name="PRIV00" localSheetId="40">#REF!</definedName>
    <definedName name="PRIV00" localSheetId="41">#REF!</definedName>
    <definedName name="PRIV00" localSheetId="46">#REF!</definedName>
    <definedName name="PRIV00" localSheetId="47">#REF!</definedName>
    <definedName name="PRIV00" localSheetId="52">#REF!</definedName>
    <definedName name="PRIV00" localSheetId="53">#REF!</definedName>
    <definedName name="PRIV00" localSheetId="64">#REF!</definedName>
    <definedName name="PRIV00" localSheetId="65">#REF!</definedName>
    <definedName name="PRIV00">#REF!</definedName>
    <definedName name="PRIV1" localSheetId="67">#REF!</definedName>
    <definedName name="PRIV1" localSheetId="68">#REF!</definedName>
    <definedName name="PRIV1" localSheetId="69">#REF!</definedName>
    <definedName name="PRIV1" localSheetId="70">#REF!</definedName>
    <definedName name="PRIV1" localSheetId="72">#REF!</definedName>
    <definedName name="PRIV1" localSheetId="73">#REF!</definedName>
    <definedName name="PRIV1" localSheetId="74">#REF!</definedName>
    <definedName name="PRIV1" localSheetId="11">#REF!</definedName>
    <definedName name="PRIV1" localSheetId="12">#REF!</definedName>
    <definedName name="PRIV1" localSheetId="23">#REF!</definedName>
    <definedName name="PRIV1" localSheetId="24">#REF!</definedName>
    <definedName name="PRIV1" localSheetId="26">#REF!</definedName>
    <definedName name="PRIV1" localSheetId="10">#REF!</definedName>
    <definedName name="PRIV1" localSheetId="38">#REF!</definedName>
    <definedName name="PRIV1" localSheetId="25">#REF!</definedName>
    <definedName name="PRIV1" localSheetId="30">#REF!</definedName>
    <definedName name="PRIV1" localSheetId="31">#REF!</definedName>
    <definedName name="PRIV1" localSheetId="36">#REF!</definedName>
    <definedName name="PRIV1" localSheetId="37">#REF!</definedName>
    <definedName name="PRIV1" localSheetId="39">#REF!</definedName>
    <definedName name="PRIV1" localSheetId="40">#REF!</definedName>
    <definedName name="PRIV1" localSheetId="41">#REF!</definedName>
    <definedName name="PRIV1" localSheetId="46">#REF!</definedName>
    <definedName name="PRIV1" localSheetId="47">#REF!</definedName>
    <definedName name="PRIV1" localSheetId="52">#REF!</definedName>
    <definedName name="PRIV1" localSheetId="53">#REF!</definedName>
    <definedName name="PRIV1" localSheetId="64">#REF!</definedName>
    <definedName name="PRIV1" localSheetId="65">#REF!</definedName>
    <definedName name="PRIV1">#REF!</definedName>
    <definedName name="PRIV11" localSheetId="67">#REF!</definedName>
    <definedName name="PRIV11" localSheetId="68">#REF!</definedName>
    <definedName name="PRIV11" localSheetId="69">#REF!</definedName>
    <definedName name="PRIV11" localSheetId="70">#REF!</definedName>
    <definedName name="PRIV11" localSheetId="72">#REF!</definedName>
    <definedName name="PRIV11" localSheetId="73">#REF!</definedName>
    <definedName name="PRIV11" localSheetId="74">#REF!</definedName>
    <definedName name="PRIV11" localSheetId="11">#REF!</definedName>
    <definedName name="PRIV11" localSheetId="23">#REF!</definedName>
    <definedName name="PRIV11" localSheetId="10">#REF!</definedName>
    <definedName name="PRIV11" localSheetId="38">#REF!</definedName>
    <definedName name="PRIV11" localSheetId="31">#REF!</definedName>
    <definedName name="PRIV11" localSheetId="39">#REF!</definedName>
    <definedName name="PRIV11" localSheetId="40">#REF!</definedName>
    <definedName name="PRIV11" localSheetId="41">#REF!</definedName>
    <definedName name="PRIV11" localSheetId="46">#REF!</definedName>
    <definedName name="PRIV11" localSheetId="52">#REF!</definedName>
    <definedName name="PRIV11" localSheetId="53">#REF!</definedName>
    <definedName name="PRIV11" localSheetId="64">#REF!</definedName>
    <definedName name="PRIV11" localSheetId="65">#REF!</definedName>
    <definedName name="PRIV11">#REF!</definedName>
    <definedName name="PRIV2" localSheetId="67">#REF!</definedName>
    <definedName name="PRIV2" localSheetId="68">#REF!</definedName>
    <definedName name="PRIV2" localSheetId="69">#REF!</definedName>
    <definedName name="PRIV2" localSheetId="70">#REF!</definedName>
    <definedName name="PRIV2" localSheetId="72">#REF!</definedName>
    <definedName name="PRIV2" localSheetId="73">#REF!</definedName>
    <definedName name="PRIV2" localSheetId="74">#REF!</definedName>
    <definedName name="PRIV2" localSheetId="11">#REF!</definedName>
    <definedName name="PRIV2" localSheetId="23">#REF!</definedName>
    <definedName name="PRIV2" localSheetId="10">#REF!</definedName>
    <definedName name="PRIV2" localSheetId="38">#REF!</definedName>
    <definedName name="PRIV2" localSheetId="31">#REF!</definedName>
    <definedName name="PRIV2" localSheetId="39">#REF!</definedName>
    <definedName name="PRIV2" localSheetId="40">#REF!</definedName>
    <definedName name="PRIV2" localSheetId="41">#REF!</definedName>
    <definedName name="PRIV2" localSheetId="46">#REF!</definedName>
    <definedName name="PRIV2" localSheetId="52">#REF!</definedName>
    <definedName name="PRIV2" localSheetId="53">#REF!</definedName>
    <definedName name="PRIV2" localSheetId="64">#REF!</definedName>
    <definedName name="PRIV2" localSheetId="65">#REF!</definedName>
    <definedName name="PRIV2">#REF!</definedName>
    <definedName name="PRIV22" localSheetId="67">#REF!</definedName>
    <definedName name="PRIV22" localSheetId="68">#REF!</definedName>
    <definedName name="PRIV22" localSheetId="69">#REF!</definedName>
    <definedName name="PRIV22" localSheetId="70">#REF!</definedName>
    <definedName name="PRIV22" localSheetId="72">#REF!</definedName>
    <definedName name="PRIV22" localSheetId="73">#REF!</definedName>
    <definedName name="PRIV22" localSheetId="74">#REF!</definedName>
    <definedName name="PRIV22" localSheetId="11">#REF!</definedName>
    <definedName name="PRIV22" localSheetId="23">#REF!</definedName>
    <definedName name="PRIV22" localSheetId="10">#REF!</definedName>
    <definedName name="PRIV22" localSheetId="38">#REF!</definedName>
    <definedName name="PRIV22" localSheetId="31">#REF!</definedName>
    <definedName name="PRIV22" localSheetId="39">#REF!</definedName>
    <definedName name="PRIV22" localSheetId="40">#REF!</definedName>
    <definedName name="PRIV22" localSheetId="41">#REF!</definedName>
    <definedName name="PRIV22" localSheetId="46">#REF!</definedName>
    <definedName name="PRIV22" localSheetId="52">#REF!</definedName>
    <definedName name="PRIV22" localSheetId="53">#REF!</definedName>
    <definedName name="PRIV22" localSheetId="64">#REF!</definedName>
    <definedName name="PRIV22" localSheetId="65">#REF!</definedName>
    <definedName name="PRIV22">#REF!</definedName>
    <definedName name="priv2ycredito" localSheetId="67">#REF!</definedName>
    <definedName name="priv2ycredito" localSheetId="68">#REF!</definedName>
    <definedName name="priv2ycredito" localSheetId="69">#REF!</definedName>
    <definedName name="priv2ycredito" localSheetId="70">#REF!</definedName>
    <definedName name="priv2ycredito" localSheetId="72">#REF!</definedName>
    <definedName name="priv2ycredito" localSheetId="73">#REF!</definedName>
    <definedName name="priv2ycredito" localSheetId="74">#REF!</definedName>
    <definedName name="priv2ycredito" localSheetId="11">#REF!</definedName>
    <definedName name="priv2ycredito" localSheetId="10">#REF!</definedName>
    <definedName name="priv2ycredito" localSheetId="38">#REF!</definedName>
    <definedName name="priv2ycredito" localSheetId="39">#REF!</definedName>
    <definedName name="priv2ycredito" localSheetId="40">#REF!</definedName>
    <definedName name="priv2ycredito" localSheetId="41">#REF!</definedName>
    <definedName name="priv2ycredito" localSheetId="46">#REF!</definedName>
    <definedName name="priv2ycredito" localSheetId="52">#REF!</definedName>
    <definedName name="priv2ycredito" localSheetId="64">#REF!</definedName>
    <definedName name="priv2ycredito" localSheetId="65">#REF!</definedName>
    <definedName name="priv2ycredito">#REF!</definedName>
    <definedName name="priv2yposnet2ycredito" localSheetId="67">#REF!</definedName>
    <definedName name="priv2yposnet2ycredito" localSheetId="68">#REF!</definedName>
    <definedName name="priv2yposnet2ycredito" localSheetId="69">#REF!</definedName>
    <definedName name="priv2yposnet2ycredito" localSheetId="70">#REF!</definedName>
    <definedName name="priv2yposnet2ycredito" localSheetId="72">#REF!</definedName>
    <definedName name="priv2yposnet2ycredito" localSheetId="73">#REF!</definedName>
    <definedName name="priv2yposnet2ycredito" localSheetId="74">#REF!</definedName>
    <definedName name="priv2yposnet2ycredito" localSheetId="11">#REF!</definedName>
    <definedName name="priv2yposnet2ycredito" localSheetId="10">#REF!</definedName>
    <definedName name="priv2yposnet2ycredito" localSheetId="38">#REF!</definedName>
    <definedName name="priv2yposnet2ycredito" localSheetId="39">#REF!</definedName>
    <definedName name="priv2yposnet2ycredito" localSheetId="40">#REF!</definedName>
    <definedName name="priv2yposnet2ycredito" localSheetId="41">#REF!</definedName>
    <definedName name="priv2yposnet2ycredito" localSheetId="46">#REF!</definedName>
    <definedName name="priv2yposnet2ycredito" localSheetId="52">#REF!</definedName>
    <definedName name="priv2yposnet2ycredito" localSheetId="64">#REF!</definedName>
    <definedName name="priv2yposnet2ycredito" localSheetId="65">#REF!</definedName>
    <definedName name="priv2yposnet2ycredito">#REF!</definedName>
    <definedName name="PRIV3" localSheetId="67">#REF!</definedName>
    <definedName name="PRIV3" localSheetId="68">#REF!</definedName>
    <definedName name="PRIV3" localSheetId="69">#REF!</definedName>
    <definedName name="PRIV3" localSheetId="70">#REF!</definedName>
    <definedName name="PRIV3" localSheetId="72">#REF!</definedName>
    <definedName name="PRIV3" localSheetId="73">#REF!</definedName>
    <definedName name="PRIV3" localSheetId="74">#REF!</definedName>
    <definedName name="PRIV3" localSheetId="11">#REF!</definedName>
    <definedName name="PRIV3" localSheetId="23">#REF!</definedName>
    <definedName name="PRIV3" localSheetId="10">#REF!</definedName>
    <definedName name="PRIV3" localSheetId="38">#REF!</definedName>
    <definedName name="PRIV3" localSheetId="31">#REF!</definedName>
    <definedName name="PRIV3" localSheetId="39">#REF!</definedName>
    <definedName name="PRIV3" localSheetId="40">#REF!</definedName>
    <definedName name="PRIV3" localSheetId="41">#REF!</definedName>
    <definedName name="PRIV3" localSheetId="46">#REF!</definedName>
    <definedName name="PRIV3" localSheetId="52">#REF!</definedName>
    <definedName name="PRIV3" localSheetId="53">#REF!</definedName>
    <definedName name="PRIV3" localSheetId="64">#REF!</definedName>
    <definedName name="PRIV3" localSheetId="65">#REF!</definedName>
    <definedName name="PRIV3">#REF!</definedName>
    <definedName name="PRIV33" localSheetId="67">#REF!</definedName>
    <definedName name="PRIV33" localSheetId="68">#REF!</definedName>
    <definedName name="PRIV33" localSheetId="69">#REF!</definedName>
    <definedName name="PRIV33" localSheetId="70">#REF!</definedName>
    <definedName name="PRIV33" localSheetId="72">#REF!</definedName>
    <definedName name="PRIV33" localSheetId="73">#REF!</definedName>
    <definedName name="PRIV33" localSheetId="74">#REF!</definedName>
    <definedName name="PRIV33" localSheetId="11">#REF!</definedName>
    <definedName name="PRIV33" localSheetId="23">#REF!</definedName>
    <definedName name="PRIV33" localSheetId="10">#REF!</definedName>
    <definedName name="PRIV33" localSheetId="38">#REF!</definedName>
    <definedName name="PRIV33" localSheetId="31">#REF!</definedName>
    <definedName name="PRIV33" localSheetId="39">#REF!</definedName>
    <definedName name="PRIV33" localSheetId="40">#REF!</definedName>
    <definedName name="PRIV33" localSheetId="41">#REF!</definedName>
    <definedName name="PRIV33" localSheetId="46">#REF!</definedName>
    <definedName name="PRIV33" localSheetId="52">#REF!</definedName>
    <definedName name="PRIV33" localSheetId="53">#REF!</definedName>
    <definedName name="PRIV33" localSheetId="64">#REF!</definedName>
    <definedName name="PRIV33" localSheetId="65">#REF!</definedName>
    <definedName name="PRIV33">#REF!</definedName>
    <definedName name="PRMONTH" localSheetId="67">#REF!</definedName>
    <definedName name="PRMONTH" localSheetId="68">#REF!</definedName>
    <definedName name="PRMONTH" localSheetId="69">#REF!</definedName>
    <definedName name="PRMONTH" localSheetId="70">#REF!</definedName>
    <definedName name="PRMONTH" localSheetId="72">#REF!</definedName>
    <definedName name="PRMONTH" localSheetId="73">#REF!</definedName>
    <definedName name="PRMONTH" localSheetId="74">#REF!</definedName>
    <definedName name="PRMONTH" localSheetId="11">#REF!</definedName>
    <definedName name="PRMONTH" localSheetId="23">#REF!</definedName>
    <definedName name="PRMONTH" localSheetId="10">#REF!</definedName>
    <definedName name="PRMONTH" localSheetId="38">#REF!</definedName>
    <definedName name="PRMONTH" localSheetId="31">#REF!</definedName>
    <definedName name="PRMONTH" localSheetId="39">#REF!</definedName>
    <definedName name="PRMONTH" localSheetId="40">#REF!</definedName>
    <definedName name="PRMONTH" localSheetId="41">#REF!</definedName>
    <definedName name="PRMONTH" localSheetId="46">#REF!</definedName>
    <definedName name="PRMONTH" localSheetId="52">#REF!</definedName>
    <definedName name="PRMONTH" localSheetId="53">#REF!</definedName>
    <definedName name="PRMONTH" localSheetId="64">#REF!</definedName>
    <definedName name="PRMONTH" localSheetId="65">#REF!</definedName>
    <definedName name="PRMONTH">#REF!</definedName>
    <definedName name="prn" localSheetId="11">#REF!</definedName>
    <definedName name="prn" localSheetId="23">#REF!</definedName>
    <definedName name="prn" localSheetId="24">#REF!</definedName>
    <definedName name="prn" localSheetId="26">#REF!</definedName>
    <definedName name="prn" localSheetId="10">#REF!</definedName>
    <definedName name="prn" localSheetId="38">#REF!</definedName>
    <definedName name="prn" localSheetId="25">#REF!</definedName>
    <definedName name="prn" localSheetId="39">#REF!</definedName>
    <definedName name="prn" localSheetId="46">[118]FSUOUT!$B$2:$V$32</definedName>
    <definedName name="prn" localSheetId="51">#REF!</definedName>
    <definedName name="prn" localSheetId="52">#REF!</definedName>
    <definedName name="prn" localSheetId="66">[118]FSUOUT!$B$2:$V$32</definedName>
    <definedName name="prn">#REF!</definedName>
    <definedName name="Product" localSheetId="67">#REF!</definedName>
    <definedName name="Product" localSheetId="68">#REF!</definedName>
    <definedName name="Product" localSheetId="69">#REF!</definedName>
    <definedName name="Product" localSheetId="70">#REF!</definedName>
    <definedName name="Product" localSheetId="72">#REF!</definedName>
    <definedName name="Product" localSheetId="73">#REF!</definedName>
    <definedName name="Product" localSheetId="74">#REF!</definedName>
    <definedName name="Product" localSheetId="11">#REF!</definedName>
    <definedName name="Product" localSheetId="12">#REF!</definedName>
    <definedName name="Product" localSheetId="13">#REF!</definedName>
    <definedName name="Product" localSheetId="23">#REF!</definedName>
    <definedName name="Product" localSheetId="24">#REF!</definedName>
    <definedName name="Product" localSheetId="26">#REF!</definedName>
    <definedName name="Product" localSheetId="27">#REF!</definedName>
    <definedName name="Product" localSheetId="42">#REF!</definedName>
    <definedName name="Product" localSheetId="10">#REF!</definedName>
    <definedName name="Product" localSheetId="38">#REF!</definedName>
    <definedName name="Product" localSheetId="25">#REF!</definedName>
    <definedName name="Product" localSheetId="30">#REF!</definedName>
    <definedName name="Product" localSheetId="31">#REF!</definedName>
    <definedName name="Product" localSheetId="34">#REF!</definedName>
    <definedName name="Product" localSheetId="36">#REF!</definedName>
    <definedName name="Product" localSheetId="37">#REF!</definedName>
    <definedName name="Product" localSheetId="39">#REF!</definedName>
    <definedName name="Product" localSheetId="40">#REF!</definedName>
    <definedName name="Product" localSheetId="41">#REF!</definedName>
    <definedName name="Product" localSheetId="46">#REF!</definedName>
    <definedName name="Product" localSheetId="47">#REF!</definedName>
    <definedName name="Product" localSheetId="48">#REF!</definedName>
    <definedName name="Product" localSheetId="49">#REF!</definedName>
    <definedName name="Product" localSheetId="52">#REF!</definedName>
    <definedName name="Product" localSheetId="53">#REF!</definedName>
    <definedName name="Product" localSheetId="64">#REF!</definedName>
    <definedName name="Product" localSheetId="65">#REF!</definedName>
    <definedName name="Product" localSheetId="66">#REF!</definedName>
    <definedName name="Product">#REF!</definedName>
    <definedName name="PROG" localSheetId="67">#REF!</definedName>
    <definedName name="PROG" localSheetId="68">#REF!</definedName>
    <definedName name="PROG" localSheetId="69">#REF!</definedName>
    <definedName name="PROG" localSheetId="70">#REF!</definedName>
    <definedName name="PROG" localSheetId="72">#REF!</definedName>
    <definedName name="PROG" localSheetId="73">#REF!</definedName>
    <definedName name="PROG" localSheetId="74">#REF!</definedName>
    <definedName name="PROG" localSheetId="11">#REF!</definedName>
    <definedName name="PROG" localSheetId="12">#REF!</definedName>
    <definedName name="PROG" localSheetId="13">#REF!</definedName>
    <definedName name="PROG" localSheetId="10">#REF!</definedName>
    <definedName name="PROG" localSheetId="38">#REF!</definedName>
    <definedName name="PROG" localSheetId="39">#REF!</definedName>
    <definedName name="PROG" localSheetId="40">#REF!</definedName>
    <definedName name="PROG" localSheetId="41">#REF!</definedName>
    <definedName name="PROG" localSheetId="46">#REF!</definedName>
    <definedName name="PROG" localSheetId="52">#REF!</definedName>
    <definedName name="PROG" localSheetId="64">#REF!</definedName>
    <definedName name="PROG" localSheetId="65">#REF!</definedName>
    <definedName name="PROG">#REF!</definedName>
    <definedName name="Prog1998" localSheetId="67">'[154]2003'!#REF!</definedName>
    <definedName name="Prog1998" localSheetId="68">'[154]2003'!#REF!</definedName>
    <definedName name="Prog1998" localSheetId="69">'[154]2003'!#REF!</definedName>
    <definedName name="Prog1998" localSheetId="70">'[154]2003'!#REF!</definedName>
    <definedName name="Prog1998" localSheetId="72">'[154]2003'!#REF!</definedName>
    <definedName name="Prog1998" localSheetId="73">'[154]2003'!#REF!</definedName>
    <definedName name="Prog1998" localSheetId="74">'[154]2003'!#REF!</definedName>
    <definedName name="Prog1998" localSheetId="11">#REF!</definedName>
    <definedName name="Prog1998" localSheetId="12">#REF!</definedName>
    <definedName name="Prog1998" localSheetId="13">#REF!</definedName>
    <definedName name="Prog1998" localSheetId="23">#REF!</definedName>
    <definedName name="Prog1998" localSheetId="24">#REF!</definedName>
    <definedName name="Prog1998" localSheetId="26">#REF!</definedName>
    <definedName name="Prog1998" localSheetId="42">'[154]2003'!#REF!</definedName>
    <definedName name="Prog1998" localSheetId="10">#REF!</definedName>
    <definedName name="Prog1998" localSheetId="38">#REF!</definedName>
    <definedName name="Prog1998" localSheetId="25">#REF!</definedName>
    <definedName name="Prog1998" localSheetId="30">'[154]2003'!#REF!</definedName>
    <definedName name="Prog1998" localSheetId="31">#REF!</definedName>
    <definedName name="Prog1998" localSheetId="34">#REF!</definedName>
    <definedName name="Prog1998" localSheetId="36">'[154]2003'!#REF!</definedName>
    <definedName name="Prog1998" localSheetId="37">'[154]2003'!#REF!</definedName>
    <definedName name="Prog1998" localSheetId="39">#REF!</definedName>
    <definedName name="Prog1998" localSheetId="40">'[154]2003'!#REF!</definedName>
    <definedName name="Prog1998" localSheetId="41">'[154]2003'!#REF!</definedName>
    <definedName name="Prog1998" localSheetId="46">'[154]2003'!#REF!</definedName>
    <definedName name="Prog1998" localSheetId="47">#REF!</definedName>
    <definedName name="Prog1998" localSheetId="51">#REF!</definedName>
    <definedName name="Prog1998" localSheetId="52">#REF!</definedName>
    <definedName name="Prog1998" localSheetId="53">'[154]2003'!#REF!</definedName>
    <definedName name="Prog1998" localSheetId="64">'[154]2003'!#REF!</definedName>
    <definedName name="Prog1998" localSheetId="65">'[154]2003'!#REF!</definedName>
    <definedName name="Prog1998" localSheetId="66">'[154]2003'!#REF!</definedName>
    <definedName name="Prog1998">#REF!</definedName>
    <definedName name="progra" localSheetId="67">#REF!</definedName>
    <definedName name="progra" localSheetId="68">#REF!</definedName>
    <definedName name="progra" localSheetId="69">#REF!</definedName>
    <definedName name="progra" localSheetId="70">#REF!</definedName>
    <definedName name="progra" localSheetId="72">#REF!</definedName>
    <definedName name="progra" localSheetId="73">#REF!</definedName>
    <definedName name="progra" localSheetId="74">#REF!</definedName>
    <definedName name="progra" localSheetId="11">#REF!</definedName>
    <definedName name="progra" localSheetId="12">#REF!</definedName>
    <definedName name="progra" localSheetId="13">#REF!</definedName>
    <definedName name="progra" localSheetId="10">#REF!</definedName>
    <definedName name="progra" localSheetId="38">#REF!</definedName>
    <definedName name="progra" localSheetId="30">#REF!</definedName>
    <definedName name="progra" localSheetId="39">#REF!</definedName>
    <definedName name="progra" localSheetId="40">#REF!</definedName>
    <definedName name="progra" localSheetId="41">#REF!</definedName>
    <definedName name="progra" localSheetId="46">#REF!</definedName>
    <definedName name="progra" localSheetId="52">#REF!</definedName>
    <definedName name="progra" localSheetId="53">#REF!</definedName>
    <definedName name="progra" localSheetId="64">#REF!</definedName>
    <definedName name="progra" localSheetId="65">#REF!</definedName>
    <definedName name="progra" localSheetId="66">#REF!</definedName>
    <definedName name="progra">#REF!</definedName>
    <definedName name="proj00" localSheetId="67">[155]sources!#REF!</definedName>
    <definedName name="proj00" localSheetId="68">[155]sources!#REF!</definedName>
    <definedName name="proj00" localSheetId="69">[155]sources!#REF!</definedName>
    <definedName name="proj00" localSheetId="70">[155]sources!#REF!</definedName>
    <definedName name="proj00" localSheetId="72">[155]sources!#REF!</definedName>
    <definedName name="proj00" localSheetId="73">[155]sources!#REF!</definedName>
    <definedName name="proj00" localSheetId="74">[155]sources!#REF!</definedName>
    <definedName name="proj00" localSheetId="11">#REF!</definedName>
    <definedName name="proj00" localSheetId="12">#REF!</definedName>
    <definedName name="proj00" localSheetId="13">#REF!</definedName>
    <definedName name="proj00" localSheetId="10">#REF!</definedName>
    <definedName name="proj00" localSheetId="38">#REF!</definedName>
    <definedName name="proj00" localSheetId="30">[155]sources!#REF!</definedName>
    <definedName name="proj00" localSheetId="39">#REF!</definedName>
    <definedName name="proj00" localSheetId="40">[155]sources!#REF!</definedName>
    <definedName name="proj00" localSheetId="41">[155]sources!#REF!</definedName>
    <definedName name="proj00" localSheetId="46">[155]sources!#REF!</definedName>
    <definedName name="proj00" localSheetId="51">#REF!</definedName>
    <definedName name="proj00" localSheetId="52">[155]sources!#REF!</definedName>
    <definedName name="proj00" localSheetId="53">[155]sources!#REF!</definedName>
    <definedName name="proj00" localSheetId="64">[155]sources!#REF!</definedName>
    <definedName name="proj00" localSheetId="65">[155]sources!#REF!</definedName>
    <definedName name="proj00" localSheetId="66">[155]sources!#REF!</definedName>
    <definedName name="proj00">#REF!</definedName>
    <definedName name="PROJ98" localSheetId="67">#REF!</definedName>
    <definedName name="PROJ98" localSheetId="68">#REF!</definedName>
    <definedName name="PROJ98" localSheetId="69">#REF!</definedName>
    <definedName name="PROJ98" localSheetId="70">#REF!</definedName>
    <definedName name="PROJ98" localSheetId="72">#REF!</definedName>
    <definedName name="PROJ98" localSheetId="73">#REF!</definedName>
    <definedName name="PROJ98" localSheetId="74">#REF!</definedName>
    <definedName name="PROJ98" localSheetId="11">#REF!</definedName>
    <definedName name="PROJ98" localSheetId="12">#REF!</definedName>
    <definedName name="PROJ98" localSheetId="13">#REF!</definedName>
    <definedName name="PROJ98" localSheetId="10">#REF!</definedName>
    <definedName name="PROJ98" localSheetId="38">#REF!</definedName>
    <definedName name="PROJ98" localSheetId="30">#REF!</definedName>
    <definedName name="PROJ98" localSheetId="39">#REF!</definedName>
    <definedName name="PROJ98" localSheetId="40">#REF!</definedName>
    <definedName name="PROJ98" localSheetId="41">#REF!</definedName>
    <definedName name="PROJ98" localSheetId="46">#REF!</definedName>
    <definedName name="PROJ98" localSheetId="52">#REF!</definedName>
    <definedName name="PROJ98" localSheetId="53">#REF!</definedName>
    <definedName name="PROJ98" localSheetId="64">#REF!</definedName>
    <definedName name="PROJ98" localSheetId="65">#REF!</definedName>
    <definedName name="PROJ98" localSheetId="66">#REF!</definedName>
    <definedName name="PROJ98">#REF!</definedName>
    <definedName name="prom" localSheetId="11">#REF!</definedName>
    <definedName name="prom" localSheetId="10">#REF!</definedName>
    <definedName name="prom" localSheetId="38">#REF!</definedName>
    <definedName name="prom" localSheetId="39">#REF!</definedName>
    <definedName name="prom" localSheetId="46">[74]Promedio!$CD$90</definedName>
    <definedName name="prom" localSheetId="51">#REF!</definedName>
    <definedName name="prom" localSheetId="52">[74]Promedio!$CD$90</definedName>
    <definedName name="prom" localSheetId="66">[74]Promedio!$CD$90</definedName>
    <definedName name="prom">#REF!</definedName>
    <definedName name="promgraf" localSheetId="67">[156]GRAFPROM!#REF!</definedName>
    <definedName name="promgraf" localSheetId="68">[156]GRAFPROM!#REF!</definedName>
    <definedName name="promgraf" localSheetId="69">[156]GRAFPROM!#REF!</definedName>
    <definedName name="promgraf" localSheetId="70">[156]GRAFPROM!#REF!</definedName>
    <definedName name="promgraf" localSheetId="72">[156]GRAFPROM!#REF!</definedName>
    <definedName name="promgraf" localSheetId="73">[156]GRAFPROM!#REF!</definedName>
    <definedName name="promgraf" localSheetId="74">[156]GRAFPROM!#REF!</definedName>
    <definedName name="promgraf" localSheetId="11">#REF!</definedName>
    <definedName name="promgraf" localSheetId="10">#REF!</definedName>
    <definedName name="promgraf" localSheetId="38">#REF!</definedName>
    <definedName name="promgraf" localSheetId="30">[156]GRAFPROM!#REF!</definedName>
    <definedName name="promgraf" localSheetId="39">#REF!</definedName>
    <definedName name="promgraf" localSheetId="40">[156]GRAFPROM!#REF!</definedName>
    <definedName name="promgraf" localSheetId="41">[156]GRAFPROM!#REF!</definedName>
    <definedName name="promgraf" localSheetId="46">[156]GRAFPROM!#REF!</definedName>
    <definedName name="promgraf" localSheetId="51">#REF!</definedName>
    <definedName name="promgraf" localSheetId="52">[156]GRAFPROM!#REF!</definedName>
    <definedName name="promgraf" localSheetId="65">[156]GRAFPROM!#REF!</definedName>
    <definedName name="promgraf" localSheetId="66">[156]GRAFPROM!#REF!</definedName>
    <definedName name="promgraf">#REF!</definedName>
    <definedName name="Prop.Demanda" localSheetId="11">#REF!</definedName>
    <definedName name="Prop.Demanda" localSheetId="10">#REF!</definedName>
    <definedName name="Prop.Demanda" localSheetId="38">#REF!</definedName>
    <definedName name="Prop.Demanda" localSheetId="39">#REF!</definedName>
    <definedName name="Prop.Demanda" localSheetId="46">'[58]Ranking Bancario'!$AH$4:$AL$54</definedName>
    <definedName name="Prop.Demanda" localSheetId="51">#REF!</definedName>
    <definedName name="Prop.Demanda" localSheetId="52">'[58]Ranking Bancario'!$AH$4:$AL$54</definedName>
    <definedName name="Prop.Demanda" localSheetId="66">'[58]Ranking Bancario'!$AH$4:$AL$54</definedName>
    <definedName name="Prop.Demanda">#REF!</definedName>
    <definedName name="Province" localSheetId="67">#REF!</definedName>
    <definedName name="Province" localSheetId="68">#REF!</definedName>
    <definedName name="Province" localSheetId="69">#REF!</definedName>
    <definedName name="Province" localSheetId="70">#REF!</definedName>
    <definedName name="Province" localSheetId="72">#REF!</definedName>
    <definedName name="Province" localSheetId="73">#REF!</definedName>
    <definedName name="Province" localSheetId="74">#REF!</definedName>
    <definedName name="Province" localSheetId="38">#REF!</definedName>
    <definedName name="Province" localSheetId="30">#REF!</definedName>
    <definedName name="Province" localSheetId="39">#REF!</definedName>
    <definedName name="Province" localSheetId="40">#REF!</definedName>
    <definedName name="Province" localSheetId="41">#REF!</definedName>
    <definedName name="Province" localSheetId="46">#REF!</definedName>
    <definedName name="Province" localSheetId="52">#REF!</definedName>
    <definedName name="Province" localSheetId="53">#REF!</definedName>
    <definedName name="Province" localSheetId="64">#REF!</definedName>
    <definedName name="Province" localSheetId="65">#REF!</definedName>
    <definedName name="Province" localSheetId="66">#REF!</definedName>
    <definedName name="Province">#REF!</definedName>
    <definedName name="Province_Details" localSheetId="67">#REF!</definedName>
    <definedName name="Province_Details" localSheetId="68">#REF!</definedName>
    <definedName name="Province_Details" localSheetId="69">#REF!</definedName>
    <definedName name="Province_Details" localSheetId="70">#REF!</definedName>
    <definedName name="Province_Details" localSheetId="72">#REF!</definedName>
    <definedName name="Province_Details" localSheetId="73">#REF!</definedName>
    <definedName name="Province_Details" localSheetId="74">#REF!</definedName>
    <definedName name="Province_Details" localSheetId="38">#REF!</definedName>
    <definedName name="Province_Details" localSheetId="39">#REF!</definedName>
    <definedName name="Province_Details" localSheetId="40">#REF!</definedName>
    <definedName name="Province_Details" localSheetId="41">#REF!</definedName>
    <definedName name="Province_Details" localSheetId="46">#REF!</definedName>
    <definedName name="Province_Details" localSheetId="52">#REF!</definedName>
    <definedName name="Province_Details" localSheetId="53">#REF!</definedName>
    <definedName name="Province_Details" localSheetId="64">#REF!</definedName>
    <definedName name="Province_Details" localSheetId="65">#REF!</definedName>
    <definedName name="Province_Details">#REF!</definedName>
    <definedName name="prphalf" localSheetId="11">#REF!</definedName>
    <definedName name="prphalf" localSheetId="10">#REF!</definedName>
    <definedName name="prphalf" localSheetId="38">#REF!</definedName>
    <definedName name="prphalf" localSheetId="39">#REF!</definedName>
    <definedName name="prphalf" localSheetId="46">[140]Sheet4!$C$3:$G$57</definedName>
    <definedName name="prphalf" localSheetId="51">#REF!</definedName>
    <definedName name="prphalf" localSheetId="52">[140]Sheet4!$C$3:$G$57</definedName>
    <definedName name="prphalf" localSheetId="66">[140]Sheet4!$C$3:$G$57</definedName>
    <definedName name="prphalf">#REF!</definedName>
    <definedName name="PRPINTSEPT" localSheetId="11">#REF!</definedName>
    <definedName name="PRPINTSEPT" localSheetId="10">#REF!</definedName>
    <definedName name="PRPINTSEPT" localSheetId="38">#REF!</definedName>
    <definedName name="PRPINTSEPT" localSheetId="39">#REF!</definedName>
    <definedName name="PRPINTSEPT" localSheetId="46">[157]STOCK!$D$4:$W$102</definedName>
    <definedName name="PRPINTSEPT" localSheetId="51">#REF!</definedName>
    <definedName name="PRPINTSEPT" localSheetId="52">[157]STOCK!$D$4:$W$102</definedName>
    <definedName name="PRPINTSEPT" localSheetId="66">[157]STOCK!$D$4:$W$102</definedName>
    <definedName name="PRPINTSEPT">#REF!</definedName>
    <definedName name="prueba" localSheetId="67">[5]!prueba</definedName>
    <definedName name="prueba" localSheetId="68">[5]!prueba</definedName>
    <definedName name="prueba" localSheetId="69">[5]!prueba</definedName>
    <definedName name="prueba" localSheetId="70">[5]!prueba</definedName>
    <definedName name="prueba" localSheetId="72">[5]!prueba</definedName>
    <definedName name="prueba" localSheetId="73">[5]!prueba</definedName>
    <definedName name="prueba" localSheetId="74">[5]!prueba</definedName>
    <definedName name="prueba" localSheetId="11">#REF!</definedName>
    <definedName name="prueba" localSheetId="10">#REF!</definedName>
    <definedName name="prueba" localSheetId="38">#REF!</definedName>
    <definedName name="prueba" localSheetId="30">[6]!prueba</definedName>
    <definedName name="prueba" localSheetId="39">#REF!</definedName>
    <definedName name="prueba" localSheetId="40">[5]!prueba</definedName>
    <definedName name="prueba" localSheetId="41">[5]!prueba</definedName>
    <definedName name="prueba" localSheetId="46">[5]!prueba</definedName>
    <definedName name="prueba" localSheetId="52">[5]!prueba</definedName>
    <definedName name="prueba" localSheetId="53">[5]!prueba</definedName>
    <definedName name="prueba" localSheetId="65">[5]!prueba</definedName>
    <definedName name="prueba" localSheetId="66">[5]!prueba</definedName>
    <definedName name="prueba">#REF!</definedName>
    <definedName name="PRYEAR" localSheetId="67">#REF!</definedName>
    <definedName name="PRYEAR" localSheetId="68">#REF!</definedName>
    <definedName name="PRYEAR" localSheetId="69">#REF!</definedName>
    <definedName name="PRYEAR" localSheetId="70">#REF!</definedName>
    <definedName name="PRYEAR" localSheetId="72">#REF!</definedName>
    <definedName name="PRYEAR" localSheetId="73">#REF!</definedName>
    <definedName name="PRYEAR" localSheetId="74">#REF!</definedName>
    <definedName name="PRYEAR" localSheetId="11">#REF!</definedName>
    <definedName name="PRYEAR" localSheetId="12">#REF!</definedName>
    <definedName name="PRYEAR" localSheetId="13">#REF!</definedName>
    <definedName name="PRYEAR" localSheetId="23">#REF!</definedName>
    <definedName name="PRYEAR" localSheetId="24">#REF!</definedName>
    <definedName name="PRYEAR" localSheetId="26">#REF!</definedName>
    <definedName name="PRYEAR" localSheetId="42">#REF!</definedName>
    <definedName name="PRYEAR" localSheetId="10">#REF!</definedName>
    <definedName name="PRYEAR" localSheetId="38">#REF!</definedName>
    <definedName name="PRYEAR" localSheetId="25">#REF!</definedName>
    <definedName name="PRYEAR" localSheetId="30">#REF!</definedName>
    <definedName name="PRYEAR" localSheetId="31">#REF!</definedName>
    <definedName name="PRYEAR" localSheetId="34">#REF!</definedName>
    <definedName name="PRYEAR" localSheetId="36">#REF!</definedName>
    <definedName name="PRYEAR" localSheetId="37">#REF!</definedName>
    <definedName name="PRYEAR" localSheetId="39">#REF!</definedName>
    <definedName name="PRYEAR" localSheetId="40">#REF!</definedName>
    <definedName name="PRYEAR" localSheetId="41">#REF!</definedName>
    <definedName name="PRYEAR" localSheetId="46">#REF!</definedName>
    <definedName name="PRYEAR" localSheetId="47">#REF!</definedName>
    <definedName name="PRYEAR" localSheetId="52">#REF!</definedName>
    <definedName name="PRYEAR" localSheetId="53">#REF!</definedName>
    <definedName name="PRYEAR" localSheetId="64">#REF!</definedName>
    <definedName name="PRYEAR" localSheetId="65">#REF!</definedName>
    <definedName name="PRYEAR" localSheetId="66">#REF!</definedName>
    <definedName name="PRYEAR">#REF!</definedName>
    <definedName name="PS" localSheetId="67">#REF!</definedName>
    <definedName name="PS" localSheetId="68">#REF!</definedName>
    <definedName name="PS" localSheetId="69">#REF!</definedName>
    <definedName name="PS" localSheetId="70">#REF!</definedName>
    <definedName name="PS" localSheetId="72">#REF!</definedName>
    <definedName name="PS" localSheetId="73">#REF!</definedName>
    <definedName name="PS" localSheetId="74">#REF!</definedName>
    <definedName name="PS" localSheetId="11">#REF!</definedName>
    <definedName name="PS" localSheetId="12">#REF!</definedName>
    <definedName name="PS" localSheetId="13">#REF!</definedName>
    <definedName name="PS" localSheetId="10">#REF!</definedName>
    <definedName name="PS" localSheetId="38">#REF!</definedName>
    <definedName name="PS" localSheetId="39">#REF!</definedName>
    <definedName name="PS" localSheetId="40">#REF!</definedName>
    <definedName name="PS" localSheetId="41">#REF!</definedName>
    <definedName name="PS" localSheetId="46">#REF!</definedName>
    <definedName name="PS" localSheetId="52">#REF!</definedName>
    <definedName name="PS" localSheetId="64">#REF!</definedName>
    <definedName name="PS" localSheetId="65">#REF!</definedName>
    <definedName name="PS">#REF!</definedName>
    <definedName name="psbr" localSheetId="67">'[158]Input PSBR;Q-F'!#REF!</definedName>
    <definedName name="psbr" localSheetId="68">'[158]Input PSBR;Q-F'!#REF!</definedName>
    <definedName name="psbr" localSheetId="69">'[158]Input PSBR;Q-F'!#REF!</definedName>
    <definedName name="psbr" localSheetId="70">'[158]Input PSBR;Q-F'!#REF!</definedName>
    <definedName name="psbr" localSheetId="72">'[158]Input PSBR;Q-F'!#REF!</definedName>
    <definedName name="psbr" localSheetId="73">'[158]Input PSBR;Q-F'!#REF!</definedName>
    <definedName name="psbr" localSheetId="74">'[158]Input PSBR;Q-F'!#REF!</definedName>
    <definedName name="psbr" localSheetId="11">#REF!</definedName>
    <definedName name="psbr" localSheetId="12">#REF!</definedName>
    <definedName name="psbr" localSheetId="13">#REF!</definedName>
    <definedName name="psbr" localSheetId="10">#REF!</definedName>
    <definedName name="psbr" localSheetId="38">#REF!</definedName>
    <definedName name="psbr" localSheetId="30">'[158]Input PSBR;Q-F'!#REF!</definedName>
    <definedName name="psbr" localSheetId="39">#REF!</definedName>
    <definedName name="psbr" localSheetId="40">'[158]Input PSBR;Q-F'!#REF!</definedName>
    <definedName name="psbr" localSheetId="41">'[158]Input PSBR;Q-F'!#REF!</definedName>
    <definedName name="psbr" localSheetId="46">'[158]Input PSBR;Q-F'!#REF!</definedName>
    <definedName name="psbr" localSheetId="51">#REF!</definedName>
    <definedName name="psbr" localSheetId="52">'[158]Input PSBR;Q-F'!#REF!</definedName>
    <definedName name="psbr" localSheetId="64">'[158]Input PSBR;Q-F'!#REF!</definedName>
    <definedName name="psbr" localSheetId="65">'[158]Input PSBR;Q-F'!#REF!</definedName>
    <definedName name="psbr" localSheetId="66">'[158]Input PSBR;Q-F'!#REF!</definedName>
    <definedName name="psbr">#REF!</definedName>
    <definedName name="PSBR_TRIM" localSheetId="67">'[159]Resultado BC'!#REF!</definedName>
    <definedName name="PSBR_TRIM" localSheetId="68">'[159]Resultado BC'!#REF!</definedName>
    <definedName name="PSBR_TRIM" localSheetId="69">'[159]Resultado BC'!#REF!</definedName>
    <definedName name="PSBR_TRIM" localSheetId="70">'[159]Resultado BC'!#REF!</definedName>
    <definedName name="PSBR_TRIM" localSheetId="72">'[159]Resultado BC'!#REF!</definedName>
    <definedName name="PSBR_TRIM" localSheetId="73">'[159]Resultado BC'!#REF!</definedName>
    <definedName name="PSBR_TRIM" localSheetId="74">'[159]Resultado BC'!#REF!</definedName>
    <definedName name="PSBR_TRIM" localSheetId="11">#REF!</definedName>
    <definedName name="PSBR_TRIM" localSheetId="12">#REF!</definedName>
    <definedName name="PSBR_TRIM" localSheetId="13">#REF!</definedName>
    <definedName name="PSBR_TRIM" localSheetId="10">#REF!</definedName>
    <definedName name="PSBR_TRIM" localSheetId="38">#REF!</definedName>
    <definedName name="PSBR_TRIM" localSheetId="30">'[159]Resultado BC'!#REF!</definedName>
    <definedName name="PSBR_TRIM" localSheetId="39">#REF!</definedName>
    <definedName name="PSBR_TRIM" localSheetId="40">'[159]Resultado BC'!#REF!</definedName>
    <definedName name="PSBR_TRIM" localSheetId="41">'[159]Resultado BC'!#REF!</definedName>
    <definedName name="PSBR_TRIM" localSheetId="46">'[159]Resultado BC'!#REF!</definedName>
    <definedName name="PSBR_TRIM" localSheetId="51">#REF!</definedName>
    <definedName name="PSBR_TRIM" localSheetId="52">'[159]Resultado BC'!#REF!</definedName>
    <definedName name="PSBR_TRIM" localSheetId="64">'[159]Resultado BC'!#REF!</definedName>
    <definedName name="PSBR_TRIM" localSheetId="65">'[159]Resultado BC'!#REF!</definedName>
    <definedName name="PSBR_TRIM" localSheetId="66">'[159]Resultado BC'!#REF!</definedName>
    <definedName name="PSBR_TRIM">#REF!</definedName>
    <definedName name="pshocked" localSheetId="67">#REF!</definedName>
    <definedName name="pshocked" localSheetId="68">#REF!</definedName>
    <definedName name="pshocked" localSheetId="69">#REF!</definedName>
    <definedName name="pshocked" localSheetId="70">#REF!</definedName>
    <definedName name="pshocked" localSheetId="72">#REF!</definedName>
    <definedName name="pshocked" localSheetId="73">#REF!</definedName>
    <definedName name="pshocked" localSheetId="74">#REF!</definedName>
    <definedName name="pshocked" localSheetId="11">#REF!</definedName>
    <definedName name="pshocked" localSheetId="12">#REF!</definedName>
    <definedName name="pshocked" localSheetId="13">#REF!</definedName>
    <definedName name="pshocked" localSheetId="10">#REF!</definedName>
    <definedName name="pshocked" localSheetId="38">#REF!</definedName>
    <definedName name="pshocked" localSheetId="30">#REF!</definedName>
    <definedName name="pshocked" localSheetId="39">#REF!</definedName>
    <definedName name="pshocked" localSheetId="40">#REF!</definedName>
    <definedName name="pshocked" localSheetId="41">#REF!</definedName>
    <definedName name="pshocked" localSheetId="46">#REF!</definedName>
    <definedName name="pshocked" localSheetId="52">#REF!</definedName>
    <definedName name="pshocked" localSheetId="53">#REF!</definedName>
    <definedName name="pshocked" localSheetId="64">#REF!</definedName>
    <definedName name="pshocked" localSheetId="65">#REF!</definedName>
    <definedName name="pshocked" localSheetId="66">#REF!</definedName>
    <definedName name="pshocked">#REF!</definedName>
    <definedName name="PSperc" localSheetId="67">#REF!</definedName>
    <definedName name="PSperc" localSheetId="68">#REF!</definedName>
    <definedName name="PSperc" localSheetId="69">#REF!</definedName>
    <definedName name="PSperc" localSheetId="70">#REF!</definedName>
    <definedName name="PSperc" localSheetId="72">#REF!</definedName>
    <definedName name="PSperc" localSheetId="73">#REF!</definedName>
    <definedName name="PSperc" localSheetId="74">#REF!</definedName>
    <definedName name="PSperc" localSheetId="11">#REF!</definedName>
    <definedName name="PSperc" localSheetId="12">#REF!</definedName>
    <definedName name="PSperc" localSheetId="13">#REF!</definedName>
    <definedName name="PSperc" localSheetId="10">#REF!</definedName>
    <definedName name="PSperc" localSheetId="38">#REF!</definedName>
    <definedName name="PSperc" localSheetId="39">#REF!</definedName>
    <definedName name="PSperc" localSheetId="40">#REF!</definedName>
    <definedName name="PSperc" localSheetId="41">#REF!</definedName>
    <definedName name="PSperc" localSheetId="46">#REF!</definedName>
    <definedName name="PSperc" localSheetId="52">#REF!</definedName>
    <definedName name="PSperc" localSheetId="53">#REF!</definedName>
    <definedName name="PSperc" localSheetId="64">#REF!</definedName>
    <definedName name="PSperc" localSheetId="65">#REF!</definedName>
    <definedName name="PSperc">#REF!</definedName>
    <definedName name="Pstd" localSheetId="67">#REF!</definedName>
    <definedName name="Pstd" localSheetId="68">#REF!</definedName>
    <definedName name="Pstd" localSheetId="69">#REF!</definedName>
    <definedName name="Pstd" localSheetId="70">#REF!</definedName>
    <definedName name="Pstd" localSheetId="72">#REF!</definedName>
    <definedName name="Pstd" localSheetId="73">#REF!</definedName>
    <definedName name="Pstd" localSheetId="74">#REF!</definedName>
    <definedName name="Pstd" localSheetId="11">#REF!</definedName>
    <definedName name="Pstd" localSheetId="12">#REF!</definedName>
    <definedName name="Pstd" localSheetId="13">#REF!</definedName>
    <definedName name="Pstd" localSheetId="10">#REF!</definedName>
    <definedName name="Pstd" localSheetId="38">#REF!</definedName>
    <definedName name="Pstd" localSheetId="39">#REF!</definedName>
    <definedName name="Pstd" localSheetId="40">#REF!</definedName>
    <definedName name="Pstd" localSheetId="41">#REF!</definedName>
    <definedName name="Pstd" localSheetId="46">#REF!</definedName>
    <definedName name="Pstd" localSheetId="52">#REF!</definedName>
    <definedName name="Pstd" localSheetId="53">#REF!</definedName>
    <definedName name="Pstd" localSheetId="64">#REF!</definedName>
    <definedName name="Pstd" localSheetId="65">#REF!</definedName>
    <definedName name="Pstd">#REF!</definedName>
    <definedName name="PTA" localSheetId="67">#REF!</definedName>
    <definedName name="PTA" localSheetId="68">#REF!</definedName>
    <definedName name="PTA" localSheetId="69">#REF!</definedName>
    <definedName name="PTA" localSheetId="70">#REF!</definedName>
    <definedName name="PTA" localSheetId="72">#REF!</definedName>
    <definedName name="PTA" localSheetId="73">#REF!</definedName>
    <definedName name="PTA" localSheetId="74">#REF!</definedName>
    <definedName name="PTA" localSheetId="11">#REF!</definedName>
    <definedName name="PTA" localSheetId="12">#REF!</definedName>
    <definedName name="PTA" localSheetId="23">#REF!</definedName>
    <definedName name="PTA" localSheetId="24">#REF!</definedName>
    <definedName name="PTA" localSheetId="26">#REF!</definedName>
    <definedName name="PTA" localSheetId="27">#REF!</definedName>
    <definedName name="PTA" localSheetId="10">#REF!</definedName>
    <definedName name="PTA" localSheetId="38">#REF!</definedName>
    <definedName name="PTA" localSheetId="25">#REF!</definedName>
    <definedName name="PTA" localSheetId="30">#REF!</definedName>
    <definedName name="PTA" localSheetId="31">#REF!</definedName>
    <definedName name="PTA" localSheetId="36">#REF!</definedName>
    <definedName name="PTA" localSheetId="37">#REF!</definedName>
    <definedName name="PTA" localSheetId="39">#REF!</definedName>
    <definedName name="PTA" localSheetId="40">#REF!</definedName>
    <definedName name="PTA" localSheetId="41">#REF!</definedName>
    <definedName name="PTA" localSheetId="46">#REF!</definedName>
    <definedName name="PTA" localSheetId="47">#REF!</definedName>
    <definedName name="PTA" localSheetId="48">#REF!</definedName>
    <definedName name="PTA" localSheetId="49">#REF!</definedName>
    <definedName name="PTA" localSheetId="52">#REF!</definedName>
    <definedName name="PTA" localSheetId="53">#REF!</definedName>
    <definedName name="PTA" localSheetId="64">#REF!</definedName>
    <definedName name="PTA" localSheetId="65">#REF!</definedName>
    <definedName name="PTA">#REF!</definedName>
    <definedName name="PTAEURO" localSheetId="67">#REF!</definedName>
    <definedName name="PTAEURO" localSheetId="68">#REF!</definedName>
    <definedName name="PTAEURO" localSheetId="69">#REF!</definedName>
    <definedName name="PTAEURO" localSheetId="70">#REF!</definedName>
    <definedName name="PTAEURO" localSheetId="72">#REF!</definedName>
    <definedName name="PTAEURO" localSheetId="73">#REF!</definedName>
    <definedName name="PTAEURO" localSheetId="74">#REF!</definedName>
    <definedName name="PTAEURO" localSheetId="11">#REF!</definedName>
    <definedName name="PTAEURO" localSheetId="12">#REF!</definedName>
    <definedName name="PTAEURO" localSheetId="23">#REF!</definedName>
    <definedName name="PTAEURO" localSheetId="26">#REF!</definedName>
    <definedName name="PTAEURO" localSheetId="27">#REF!</definedName>
    <definedName name="PTAEURO" localSheetId="10">#REF!</definedName>
    <definedName name="PTAEURO" localSheetId="38">#REF!</definedName>
    <definedName name="PTAEURO" localSheetId="25">#REF!</definedName>
    <definedName name="PTAEURO" localSheetId="30">#REF!</definedName>
    <definedName name="PTAEURO" localSheetId="31">#REF!</definedName>
    <definedName name="PTAEURO" localSheetId="36">#REF!</definedName>
    <definedName name="PTAEURO" localSheetId="37">#REF!</definedName>
    <definedName name="PTAEURO" localSheetId="39">#REF!</definedName>
    <definedName name="PTAEURO" localSheetId="40">#REF!</definedName>
    <definedName name="PTAEURO" localSheetId="41">#REF!</definedName>
    <definedName name="PTAEURO" localSheetId="46">#REF!</definedName>
    <definedName name="PTAEURO" localSheetId="47">#REF!</definedName>
    <definedName name="PTAEURO" localSheetId="48">#REF!</definedName>
    <definedName name="PTAEURO" localSheetId="49">#REF!</definedName>
    <definedName name="PTAEURO" localSheetId="52">#REF!</definedName>
    <definedName name="PTAEURO" localSheetId="53">#REF!</definedName>
    <definedName name="PTAEURO" localSheetId="64">#REF!</definedName>
    <definedName name="PTAEURO" localSheetId="65">#REF!</definedName>
    <definedName name="PTAEURO">#REF!</definedName>
    <definedName name="PTAS" localSheetId="67">#REF!</definedName>
    <definedName name="PTAS" localSheetId="68">#REF!</definedName>
    <definedName name="PTAS" localSheetId="69">#REF!</definedName>
    <definedName name="PTAS" localSheetId="70">#REF!</definedName>
    <definedName name="PTAS" localSheetId="72">#REF!</definedName>
    <definedName name="PTAS" localSheetId="73">#REF!</definedName>
    <definedName name="PTAS" localSheetId="74">#REF!</definedName>
    <definedName name="PTAS" localSheetId="11">#REF!</definedName>
    <definedName name="PTAS" localSheetId="10">#REF!</definedName>
    <definedName name="PTAS" localSheetId="38">#REF!</definedName>
    <definedName name="PTAS" localSheetId="39">#REF!</definedName>
    <definedName name="PTAS" localSheetId="40">#REF!</definedName>
    <definedName name="PTAS" localSheetId="41">#REF!</definedName>
    <definedName name="PTAS" localSheetId="46">#REF!</definedName>
    <definedName name="PTAS" localSheetId="52">#REF!</definedName>
    <definedName name="PTAS" localSheetId="64">#REF!</definedName>
    <definedName name="PTAS" localSheetId="65">#REF!</definedName>
    <definedName name="PTAS">#REF!</definedName>
    <definedName name="PTE" localSheetId="67">#REF!</definedName>
    <definedName name="PTE" localSheetId="68">#REF!</definedName>
    <definedName name="PTE" localSheetId="69">#REF!</definedName>
    <definedName name="PTE" localSheetId="70">#REF!</definedName>
    <definedName name="PTE" localSheetId="72">#REF!</definedName>
    <definedName name="PTE" localSheetId="73">#REF!</definedName>
    <definedName name="PTE" localSheetId="74">#REF!</definedName>
    <definedName name="PTE" localSheetId="11">#REF!</definedName>
    <definedName name="PTE" localSheetId="10">#REF!</definedName>
    <definedName name="PTE" localSheetId="38">#REF!</definedName>
    <definedName name="PTE" localSheetId="39">#REF!</definedName>
    <definedName name="PTE" localSheetId="40">#REF!</definedName>
    <definedName name="PTE" localSheetId="41">#REF!</definedName>
    <definedName name="PTE" localSheetId="46">#REF!</definedName>
    <definedName name="PTE" localSheetId="52">#REF!</definedName>
    <definedName name="PTE" localSheetId="64">#REF!</definedName>
    <definedName name="PTE" localSheetId="65">#REF!</definedName>
    <definedName name="PTE">#REF!</definedName>
    <definedName name="PUBL00" localSheetId="67">#REF!</definedName>
    <definedName name="PUBL00" localSheetId="68">#REF!</definedName>
    <definedName name="PUBL00" localSheetId="69">#REF!</definedName>
    <definedName name="PUBL00" localSheetId="70">#REF!</definedName>
    <definedName name="PUBL00" localSheetId="72">#REF!</definedName>
    <definedName name="PUBL00" localSheetId="73">#REF!</definedName>
    <definedName name="PUBL00" localSheetId="74">#REF!</definedName>
    <definedName name="PUBL00" localSheetId="11">#REF!</definedName>
    <definedName name="PUBL00" localSheetId="23">#REF!</definedName>
    <definedName name="PUBL00" localSheetId="10">#REF!</definedName>
    <definedName name="PUBL00" localSheetId="38">#REF!</definedName>
    <definedName name="PUBL00" localSheetId="31">#REF!</definedName>
    <definedName name="PUBL00" localSheetId="39">#REF!</definedName>
    <definedName name="PUBL00" localSheetId="40">#REF!</definedName>
    <definedName name="PUBL00" localSheetId="41">#REF!</definedName>
    <definedName name="PUBL00" localSheetId="46">#REF!</definedName>
    <definedName name="PUBL00" localSheetId="52">#REF!</definedName>
    <definedName name="PUBL00" localSheetId="53">#REF!</definedName>
    <definedName name="PUBL00" localSheetId="64">#REF!</definedName>
    <definedName name="PUBL00" localSheetId="65">#REF!</definedName>
    <definedName name="PUBL00">#REF!</definedName>
    <definedName name="PUBL11" localSheetId="67">#REF!</definedName>
    <definedName name="PUBL11" localSheetId="68">#REF!</definedName>
    <definedName name="PUBL11" localSheetId="69">#REF!</definedName>
    <definedName name="PUBL11" localSheetId="70">#REF!</definedName>
    <definedName name="PUBL11" localSheetId="72">#REF!</definedName>
    <definedName name="PUBL11" localSheetId="73">#REF!</definedName>
    <definedName name="PUBL11" localSheetId="74">#REF!</definedName>
    <definedName name="PUBL11" localSheetId="11">#REF!</definedName>
    <definedName name="PUBL11" localSheetId="23">#REF!</definedName>
    <definedName name="PUBL11" localSheetId="10">#REF!</definedName>
    <definedName name="PUBL11" localSheetId="38">#REF!</definedName>
    <definedName name="PUBL11" localSheetId="31">#REF!</definedName>
    <definedName name="PUBL11" localSheetId="39">#REF!</definedName>
    <definedName name="PUBL11" localSheetId="40">#REF!</definedName>
    <definedName name="PUBL11" localSheetId="41">#REF!</definedName>
    <definedName name="PUBL11" localSheetId="46">#REF!</definedName>
    <definedName name="PUBL11" localSheetId="52">#REF!</definedName>
    <definedName name="PUBL11" localSheetId="53">#REF!</definedName>
    <definedName name="PUBL11" localSheetId="64">#REF!</definedName>
    <definedName name="PUBL11" localSheetId="65">#REF!</definedName>
    <definedName name="PUBL11">#REF!</definedName>
    <definedName name="PUBL2" localSheetId="67">#REF!</definedName>
    <definedName name="PUBL2" localSheetId="68">#REF!</definedName>
    <definedName name="PUBL2" localSheetId="69">#REF!</definedName>
    <definedName name="PUBL2" localSheetId="70">#REF!</definedName>
    <definedName name="PUBL2" localSheetId="72">#REF!</definedName>
    <definedName name="PUBL2" localSheetId="73">#REF!</definedName>
    <definedName name="PUBL2" localSheetId="74">#REF!</definedName>
    <definedName name="PUBL2" localSheetId="11">#REF!</definedName>
    <definedName name="PUBL2" localSheetId="23">#REF!</definedName>
    <definedName name="PUBL2" localSheetId="10">#REF!</definedName>
    <definedName name="PUBL2" localSheetId="38">#REF!</definedName>
    <definedName name="PUBL2" localSheetId="31">#REF!</definedName>
    <definedName name="PUBL2" localSheetId="39">#REF!</definedName>
    <definedName name="PUBL2" localSheetId="40">#REF!</definedName>
    <definedName name="PUBL2" localSheetId="41">#REF!</definedName>
    <definedName name="PUBL2" localSheetId="46">#REF!</definedName>
    <definedName name="PUBL2" localSheetId="52">#REF!</definedName>
    <definedName name="PUBL2" localSheetId="53">#REF!</definedName>
    <definedName name="PUBL2" localSheetId="64">#REF!</definedName>
    <definedName name="PUBL2" localSheetId="65">#REF!</definedName>
    <definedName name="PUBL2">#REF!</definedName>
    <definedName name="PUBL22" localSheetId="67">#REF!</definedName>
    <definedName name="PUBL22" localSheetId="68">#REF!</definedName>
    <definedName name="PUBL22" localSheetId="69">#REF!</definedName>
    <definedName name="PUBL22" localSheetId="70">#REF!</definedName>
    <definedName name="PUBL22" localSheetId="72">#REF!</definedName>
    <definedName name="PUBL22" localSheetId="73">#REF!</definedName>
    <definedName name="PUBL22" localSheetId="74">#REF!</definedName>
    <definedName name="PUBL22" localSheetId="11">#REF!</definedName>
    <definedName name="PUBL22" localSheetId="23">#REF!</definedName>
    <definedName name="PUBL22" localSheetId="10">#REF!</definedName>
    <definedName name="PUBL22" localSheetId="38">#REF!</definedName>
    <definedName name="PUBL22" localSheetId="31">#REF!</definedName>
    <definedName name="PUBL22" localSheetId="39">#REF!</definedName>
    <definedName name="PUBL22" localSheetId="40">#REF!</definedName>
    <definedName name="PUBL22" localSheetId="41">#REF!</definedName>
    <definedName name="PUBL22" localSheetId="46">#REF!</definedName>
    <definedName name="PUBL22" localSheetId="52">#REF!</definedName>
    <definedName name="PUBL22" localSheetId="53">#REF!</definedName>
    <definedName name="PUBL22" localSheetId="64">#REF!</definedName>
    <definedName name="PUBL22" localSheetId="65">#REF!</definedName>
    <definedName name="PUBL22">#REF!</definedName>
    <definedName name="PUBL33" localSheetId="67">#REF!</definedName>
    <definedName name="PUBL33" localSheetId="68">#REF!</definedName>
    <definedName name="PUBL33" localSheetId="69">#REF!</definedName>
    <definedName name="PUBL33" localSheetId="70">#REF!</definedName>
    <definedName name="PUBL33" localSheetId="72">#REF!</definedName>
    <definedName name="PUBL33" localSheetId="73">#REF!</definedName>
    <definedName name="PUBL33" localSheetId="74">#REF!</definedName>
    <definedName name="PUBL33" localSheetId="11">#REF!</definedName>
    <definedName name="PUBL33" localSheetId="23">#REF!</definedName>
    <definedName name="PUBL33" localSheetId="10">#REF!</definedName>
    <definedName name="PUBL33" localSheetId="38">#REF!</definedName>
    <definedName name="PUBL33" localSheetId="31">#REF!</definedName>
    <definedName name="PUBL33" localSheetId="39">#REF!</definedName>
    <definedName name="PUBL33" localSheetId="40">#REF!</definedName>
    <definedName name="PUBL33" localSheetId="41">#REF!</definedName>
    <definedName name="PUBL33" localSheetId="46">#REF!</definedName>
    <definedName name="PUBL33" localSheetId="52">#REF!</definedName>
    <definedName name="PUBL33" localSheetId="53">#REF!</definedName>
    <definedName name="PUBL33" localSheetId="64">#REF!</definedName>
    <definedName name="PUBL33" localSheetId="65">#REF!</definedName>
    <definedName name="PUBL33">#REF!</definedName>
    <definedName name="PUBL5" localSheetId="67">#REF!</definedName>
    <definedName name="PUBL5" localSheetId="68">#REF!</definedName>
    <definedName name="PUBL5" localSheetId="69">#REF!</definedName>
    <definedName name="PUBL5" localSheetId="70">#REF!</definedName>
    <definedName name="PUBL5" localSheetId="72">#REF!</definedName>
    <definedName name="PUBL5" localSheetId="73">#REF!</definedName>
    <definedName name="PUBL5" localSheetId="74">#REF!</definedName>
    <definedName name="PUBL5" localSheetId="11">#REF!</definedName>
    <definedName name="PUBL5" localSheetId="23">#REF!</definedName>
    <definedName name="PUBL5" localSheetId="10">#REF!</definedName>
    <definedName name="PUBL5" localSheetId="38">#REF!</definedName>
    <definedName name="PUBL5" localSheetId="31">#REF!</definedName>
    <definedName name="PUBL5" localSheetId="39">#REF!</definedName>
    <definedName name="PUBL5" localSheetId="40">#REF!</definedName>
    <definedName name="PUBL5" localSheetId="41">#REF!</definedName>
    <definedName name="PUBL5" localSheetId="46">#REF!</definedName>
    <definedName name="PUBL5" localSheetId="52">#REF!</definedName>
    <definedName name="PUBL5" localSheetId="53">#REF!</definedName>
    <definedName name="PUBL5" localSheetId="64">#REF!</definedName>
    <definedName name="PUBL5" localSheetId="65">#REF!</definedName>
    <definedName name="PUBL5">#REF!</definedName>
    <definedName name="PUBL55" localSheetId="67">#REF!</definedName>
    <definedName name="PUBL55" localSheetId="68">#REF!</definedName>
    <definedName name="PUBL55" localSheetId="69">#REF!</definedName>
    <definedName name="PUBL55" localSheetId="70">#REF!</definedName>
    <definedName name="PUBL55" localSheetId="72">#REF!</definedName>
    <definedName name="PUBL55" localSheetId="73">#REF!</definedName>
    <definedName name="PUBL55" localSheetId="74">#REF!</definedName>
    <definedName name="PUBL55" localSheetId="11">#REF!</definedName>
    <definedName name="PUBL55" localSheetId="23">#REF!</definedName>
    <definedName name="PUBL55" localSheetId="10">#REF!</definedName>
    <definedName name="PUBL55" localSheetId="38">#REF!</definedName>
    <definedName name="PUBL55" localSheetId="31">#REF!</definedName>
    <definedName name="PUBL55" localSheetId="39">#REF!</definedName>
    <definedName name="PUBL55" localSheetId="40">#REF!</definedName>
    <definedName name="PUBL55" localSheetId="41">#REF!</definedName>
    <definedName name="PUBL55" localSheetId="46">#REF!</definedName>
    <definedName name="PUBL55" localSheetId="52">#REF!</definedName>
    <definedName name="PUBL55" localSheetId="53">#REF!</definedName>
    <definedName name="PUBL55" localSheetId="64">#REF!</definedName>
    <definedName name="PUBL55" localSheetId="65">#REF!</definedName>
    <definedName name="PUBL55">#REF!</definedName>
    <definedName name="PUBL6" localSheetId="67">#REF!</definedName>
    <definedName name="PUBL6" localSheetId="68">#REF!</definedName>
    <definedName name="PUBL6" localSheetId="69">#REF!</definedName>
    <definedName name="PUBL6" localSheetId="70">#REF!</definedName>
    <definedName name="PUBL6" localSheetId="72">#REF!</definedName>
    <definedName name="PUBL6" localSheetId="73">#REF!</definedName>
    <definedName name="PUBL6" localSheetId="74">#REF!</definedName>
    <definedName name="PUBL6" localSheetId="11">#REF!</definedName>
    <definedName name="PUBL6" localSheetId="23">#REF!</definedName>
    <definedName name="PUBL6" localSheetId="10">#REF!</definedName>
    <definedName name="PUBL6" localSheetId="38">#REF!</definedName>
    <definedName name="PUBL6" localSheetId="31">#REF!</definedName>
    <definedName name="PUBL6" localSheetId="39">#REF!</definedName>
    <definedName name="PUBL6" localSheetId="40">#REF!</definedName>
    <definedName name="PUBL6" localSheetId="41">#REF!</definedName>
    <definedName name="PUBL6" localSheetId="46">#REF!</definedName>
    <definedName name="PUBL6" localSheetId="52">#REF!</definedName>
    <definedName name="PUBL6" localSheetId="53">#REF!</definedName>
    <definedName name="PUBL6" localSheetId="64">#REF!</definedName>
    <definedName name="PUBL6" localSheetId="65">#REF!</definedName>
    <definedName name="PUBL6">#REF!</definedName>
    <definedName name="PUBL66" localSheetId="67">#REF!</definedName>
    <definedName name="PUBL66" localSheetId="68">#REF!</definedName>
    <definedName name="PUBL66" localSheetId="69">#REF!</definedName>
    <definedName name="PUBL66" localSheetId="70">#REF!</definedName>
    <definedName name="PUBL66" localSheetId="72">#REF!</definedName>
    <definedName name="PUBL66" localSheetId="73">#REF!</definedName>
    <definedName name="PUBL66" localSheetId="74">#REF!</definedName>
    <definedName name="PUBL66" localSheetId="11">#REF!</definedName>
    <definedName name="PUBL66" localSheetId="23">#REF!</definedName>
    <definedName name="PUBL66" localSheetId="10">#REF!</definedName>
    <definedName name="PUBL66" localSheetId="38">#REF!</definedName>
    <definedName name="PUBL66" localSheetId="31">#REF!</definedName>
    <definedName name="PUBL66" localSheetId="39">#REF!</definedName>
    <definedName name="PUBL66" localSheetId="40">#REF!</definedName>
    <definedName name="PUBL66" localSheetId="41">#REF!</definedName>
    <definedName name="PUBL66" localSheetId="46">#REF!</definedName>
    <definedName name="PUBL66" localSheetId="52">#REF!</definedName>
    <definedName name="PUBL66" localSheetId="53">#REF!</definedName>
    <definedName name="PUBL66" localSheetId="64">#REF!</definedName>
    <definedName name="PUBL66" localSheetId="65">#REF!</definedName>
    <definedName name="PUBL66">#REF!</definedName>
    <definedName name="Public_Sector" localSheetId="67">#REF!</definedName>
    <definedName name="Public_Sector" localSheetId="68">#REF!</definedName>
    <definedName name="Public_Sector" localSheetId="69">#REF!</definedName>
    <definedName name="Public_Sector" localSheetId="70">#REF!</definedName>
    <definedName name="Public_Sector" localSheetId="72">#REF!</definedName>
    <definedName name="Public_Sector" localSheetId="73">#REF!</definedName>
    <definedName name="Public_Sector" localSheetId="74">#REF!</definedName>
    <definedName name="Public_Sector" localSheetId="11">#REF!</definedName>
    <definedName name="Public_Sector" localSheetId="10">#REF!</definedName>
    <definedName name="Public_Sector" localSheetId="38">#REF!</definedName>
    <definedName name="Public_Sector" localSheetId="39">#REF!</definedName>
    <definedName name="Public_Sector" localSheetId="40">#REF!</definedName>
    <definedName name="Public_Sector" localSheetId="41">#REF!</definedName>
    <definedName name="Public_Sector" localSheetId="46">#REF!</definedName>
    <definedName name="Public_Sector" localSheetId="52">#REF!</definedName>
    <definedName name="Public_Sector" localSheetId="64">#REF!</definedName>
    <definedName name="Public_Sector" localSheetId="65">#REF!</definedName>
    <definedName name="Public_Sector">#REF!</definedName>
    <definedName name="pyg" localSheetId="67">#REF!</definedName>
    <definedName name="pyg" localSheetId="68">#REF!</definedName>
    <definedName name="pyg" localSheetId="69">#REF!</definedName>
    <definedName name="pyg" localSheetId="70">#REF!</definedName>
    <definedName name="pyg" localSheetId="72">#REF!</definedName>
    <definedName name="pyg" localSheetId="73">#REF!</definedName>
    <definedName name="pyg" localSheetId="74">#REF!</definedName>
    <definedName name="pyg" localSheetId="11">#REF!</definedName>
    <definedName name="pyg" localSheetId="10">#REF!</definedName>
    <definedName name="pyg" localSheetId="38">#REF!</definedName>
    <definedName name="pyg" localSheetId="39">#REF!</definedName>
    <definedName name="pyg" localSheetId="40">#REF!</definedName>
    <definedName name="pyg" localSheetId="41">#REF!</definedName>
    <definedName name="pyg" localSheetId="46">#REF!</definedName>
    <definedName name="pyg" localSheetId="52">#REF!</definedName>
    <definedName name="pyg" localSheetId="64">#REF!</definedName>
    <definedName name="pyg" localSheetId="65">#REF!</definedName>
    <definedName name="pyg">#REF!</definedName>
    <definedName name="PYGCAJA" localSheetId="67">#REF!</definedName>
    <definedName name="PYGCAJA" localSheetId="68">#REF!</definedName>
    <definedName name="PYGCAJA" localSheetId="69">#REF!</definedName>
    <definedName name="PYGCAJA" localSheetId="70">#REF!</definedName>
    <definedName name="PYGCAJA" localSheetId="72">#REF!</definedName>
    <definedName name="PYGCAJA" localSheetId="73">#REF!</definedName>
    <definedName name="PYGCAJA" localSheetId="74">#REF!</definedName>
    <definedName name="PYGCAJA" localSheetId="11">#REF!</definedName>
    <definedName name="PYGCAJA" localSheetId="10">#REF!</definedName>
    <definedName name="PYGCAJA" localSheetId="38">#REF!</definedName>
    <definedName name="PYGCAJA" localSheetId="39">#REF!</definedName>
    <definedName name="PYGCAJA" localSheetId="40">#REF!</definedName>
    <definedName name="PYGCAJA" localSheetId="41">#REF!</definedName>
    <definedName name="PYGCAJA" localSheetId="46">#REF!</definedName>
    <definedName name="PYGCAJA" localSheetId="52">#REF!</definedName>
    <definedName name="PYGCAJA" localSheetId="64">#REF!</definedName>
    <definedName name="PYGCAJA" localSheetId="65">#REF!</definedName>
    <definedName name="PYGCAJA">#REF!</definedName>
    <definedName name="PYGE" localSheetId="67">#REF!</definedName>
    <definedName name="PYGE" localSheetId="68">#REF!</definedName>
    <definedName name="PYGE" localSheetId="69">#REF!</definedName>
    <definedName name="PYGE" localSheetId="70">#REF!</definedName>
    <definedName name="PYGE" localSheetId="72">#REF!</definedName>
    <definedName name="PYGE" localSheetId="73">#REF!</definedName>
    <definedName name="PYGE" localSheetId="74">#REF!</definedName>
    <definedName name="PYGE" localSheetId="11">#REF!</definedName>
    <definedName name="PYGE" localSheetId="10">#REF!</definedName>
    <definedName name="PYGE" localSheetId="38">#REF!</definedName>
    <definedName name="PYGE" localSheetId="39">#REF!</definedName>
    <definedName name="PYGE" localSheetId="40">#REF!</definedName>
    <definedName name="PYGE" localSheetId="41">#REF!</definedName>
    <definedName name="PYGE" localSheetId="46">#REF!</definedName>
    <definedName name="PYGE" localSheetId="52">#REF!</definedName>
    <definedName name="PYGE" localSheetId="64">#REF!</definedName>
    <definedName name="PYGE" localSheetId="65">#REF!</definedName>
    <definedName name="PYGE">#REF!</definedName>
    <definedName name="PYGI" localSheetId="67">#REF!</definedName>
    <definedName name="PYGI" localSheetId="68">#REF!</definedName>
    <definedName name="PYGI" localSheetId="69">#REF!</definedName>
    <definedName name="PYGI" localSheetId="70">#REF!</definedName>
    <definedName name="PYGI" localSheetId="72">#REF!</definedName>
    <definedName name="PYGI" localSheetId="73">#REF!</definedName>
    <definedName name="PYGI" localSheetId="74">#REF!</definedName>
    <definedName name="PYGI" localSheetId="11">#REF!</definedName>
    <definedName name="PYGI" localSheetId="10">#REF!</definedName>
    <definedName name="PYGI" localSheetId="38">#REF!</definedName>
    <definedName name="PYGI" localSheetId="39">#REF!</definedName>
    <definedName name="PYGI" localSheetId="40">#REF!</definedName>
    <definedName name="PYGI" localSheetId="41">#REF!</definedName>
    <definedName name="PYGI" localSheetId="46">#REF!</definedName>
    <definedName name="PYGI" localSheetId="52">#REF!</definedName>
    <definedName name="PYGI" localSheetId="64">#REF!</definedName>
    <definedName name="PYGI" localSheetId="65">#REF!</definedName>
    <definedName name="PYGI">#REF!</definedName>
    <definedName name="q" localSheetId="67">[48]raw!$A$1:$N$232</definedName>
    <definedName name="q" localSheetId="68">[48]raw!$A$1:$N$232</definedName>
    <definedName name="q" localSheetId="69">[48]raw!$A$1:$N$232</definedName>
    <definedName name="q" localSheetId="70">[48]raw!$A$1:$N$232</definedName>
    <definedName name="q" localSheetId="72">[48]raw!$A$1:$N$232</definedName>
    <definedName name="q" localSheetId="73">[48]raw!$A$1:$N$232</definedName>
    <definedName name="q" localSheetId="74">[48]raw!$A$1:$N$232</definedName>
    <definedName name="q" localSheetId="11">#REF!</definedName>
    <definedName name="q" localSheetId="10">#REF!</definedName>
    <definedName name="q" localSheetId="38">#REF!</definedName>
    <definedName name="q" localSheetId="30">[49]raw!$A$1:$N$232</definedName>
    <definedName name="q" localSheetId="39">#REF!</definedName>
    <definedName name="q" localSheetId="40">[48]raw!$A$1:$N$232</definedName>
    <definedName name="q" localSheetId="41">[48]raw!$A$1:$N$232</definedName>
    <definedName name="q" localSheetId="46">[48]raw!$A$1:$N$232</definedName>
    <definedName name="q" localSheetId="51">#REF!</definedName>
    <definedName name="q" localSheetId="52">[48]raw!$A$1:$N$232</definedName>
    <definedName name="q" localSheetId="53">[48]raw!$A$1:$N$232</definedName>
    <definedName name="q" localSheetId="65">[48]raw!$A$1:$N$232</definedName>
    <definedName name="q" localSheetId="66">[48]raw!$A$1:$N$232</definedName>
    <definedName name="q">#REF!</definedName>
    <definedName name="Q_5" localSheetId="67">#REF!</definedName>
    <definedName name="Q_5" localSheetId="68">#REF!</definedName>
    <definedName name="Q_5" localSheetId="69">#REF!</definedName>
    <definedName name="Q_5" localSheetId="70">#REF!</definedName>
    <definedName name="Q_5" localSheetId="72">#REF!</definedName>
    <definedName name="Q_5" localSheetId="73">#REF!</definedName>
    <definedName name="Q_5" localSheetId="74">#REF!</definedName>
    <definedName name="Q_5" localSheetId="11">#REF!</definedName>
    <definedName name="Q_5" localSheetId="12">#REF!</definedName>
    <definedName name="Q_5" localSheetId="13">#REF!</definedName>
    <definedName name="Q_5" localSheetId="23">#REF!</definedName>
    <definedName name="Q_5" localSheetId="10">#REF!</definedName>
    <definedName name="Q_5" localSheetId="38">#REF!</definedName>
    <definedName name="Q_5" localSheetId="31">#REF!</definedName>
    <definedName name="Q_5" localSheetId="39">#REF!</definedName>
    <definedName name="Q_5" localSheetId="40">#REF!</definedName>
    <definedName name="Q_5" localSheetId="41">#REF!</definedName>
    <definedName name="Q_5" localSheetId="46">#REF!</definedName>
    <definedName name="Q_5" localSheetId="52">#REF!</definedName>
    <definedName name="Q_5" localSheetId="53">#REF!</definedName>
    <definedName name="Q_5" localSheetId="64">#REF!</definedName>
    <definedName name="Q_5" localSheetId="65">#REF!</definedName>
    <definedName name="Q_5" localSheetId="66">#REF!</definedName>
    <definedName name="Q_5">#REF!</definedName>
    <definedName name="Q_6" localSheetId="67">#REF!</definedName>
    <definedName name="Q_6" localSheetId="68">#REF!</definedName>
    <definedName name="Q_6" localSheetId="69">#REF!</definedName>
    <definedName name="Q_6" localSheetId="70">#REF!</definedName>
    <definedName name="Q_6" localSheetId="72">#REF!</definedName>
    <definedName name="Q_6" localSheetId="73">#REF!</definedName>
    <definedName name="Q_6" localSheetId="74">#REF!</definedName>
    <definedName name="Q_6" localSheetId="11">#REF!</definedName>
    <definedName name="Q_6" localSheetId="12">#REF!</definedName>
    <definedName name="Q_6" localSheetId="13">#REF!</definedName>
    <definedName name="Q_6" localSheetId="23">#REF!</definedName>
    <definedName name="Q_6" localSheetId="10">#REF!</definedName>
    <definedName name="Q_6" localSheetId="38">#REF!</definedName>
    <definedName name="Q_6" localSheetId="31">#REF!</definedName>
    <definedName name="Q_6" localSheetId="39">#REF!</definedName>
    <definedName name="Q_6" localSheetId="40">#REF!</definedName>
    <definedName name="Q_6" localSheetId="41">#REF!</definedName>
    <definedName name="Q_6" localSheetId="46">#REF!</definedName>
    <definedName name="Q_6" localSheetId="52">#REF!</definedName>
    <definedName name="Q_6" localSheetId="53">#REF!</definedName>
    <definedName name="Q_6" localSheetId="64">#REF!</definedName>
    <definedName name="Q_6" localSheetId="65">#REF!</definedName>
    <definedName name="Q_6">#REF!</definedName>
    <definedName name="Q_7" localSheetId="67">#REF!</definedName>
    <definedName name="Q_7" localSheetId="68">#REF!</definedName>
    <definedName name="Q_7" localSheetId="69">#REF!</definedName>
    <definedName name="Q_7" localSheetId="70">#REF!</definedName>
    <definedName name="Q_7" localSheetId="72">#REF!</definedName>
    <definedName name="Q_7" localSheetId="73">#REF!</definedName>
    <definedName name="Q_7" localSheetId="74">#REF!</definedName>
    <definedName name="Q_7" localSheetId="11">#REF!</definedName>
    <definedName name="Q_7" localSheetId="12">#REF!</definedName>
    <definedName name="Q_7" localSheetId="13">#REF!</definedName>
    <definedName name="Q_7" localSheetId="23">#REF!</definedName>
    <definedName name="Q_7" localSheetId="10">#REF!</definedName>
    <definedName name="Q_7" localSheetId="38">#REF!</definedName>
    <definedName name="Q_7" localSheetId="31">#REF!</definedName>
    <definedName name="Q_7" localSheetId="39">#REF!</definedName>
    <definedName name="Q_7" localSheetId="40">#REF!</definedName>
    <definedName name="Q_7" localSheetId="41">#REF!</definedName>
    <definedName name="Q_7" localSheetId="46">#REF!</definedName>
    <definedName name="Q_7" localSheetId="52">#REF!</definedName>
    <definedName name="Q_7" localSheetId="53">#REF!</definedName>
    <definedName name="Q_7" localSheetId="64">#REF!</definedName>
    <definedName name="Q_7" localSheetId="65">#REF!</definedName>
    <definedName name="Q_7">#REF!</definedName>
    <definedName name="Q6_" localSheetId="67">#REF!</definedName>
    <definedName name="Q6_" localSheetId="68">#REF!</definedName>
    <definedName name="Q6_" localSheetId="69">#REF!</definedName>
    <definedName name="Q6_" localSheetId="70">#REF!</definedName>
    <definedName name="Q6_" localSheetId="72">#REF!</definedName>
    <definedName name="Q6_" localSheetId="73">#REF!</definedName>
    <definedName name="Q6_" localSheetId="74">#REF!</definedName>
    <definedName name="Q6_" localSheetId="11">#REF!</definedName>
    <definedName name="Q6_" localSheetId="10">#REF!</definedName>
    <definedName name="Q6_" localSheetId="38">#REF!</definedName>
    <definedName name="Q6_" localSheetId="39">#REF!</definedName>
    <definedName name="Q6_" localSheetId="40">#REF!</definedName>
    <definedName name="Q6_" localSheetId="41">#REF!</definedName>
    <definedName name="Q6_" localSheetId="46">#REF!</definedName>
    <definedName name="Q6_" localSheetId="52">#REF!</definedName>
    <definedName name="Q6_" localSheetId="64">#REF!</definedName>
    <definedName name="Q6_" localSheetId="65">#REF!</definedName>
    <definedName name="Q6_">#REF!</definedName>
    <definedName name="qawde" localSheetId="67">#REF!</definedName>
    <definedName name="qawde" localSheetId="68">#REF!</definedName>
    <definedName name="qawde" localSheetId="69">#REF!</definedName>
    <definedName name="qawde" localSheetId="70">#REF!</definedName>
    <definedName name="qawde" localSheetId="72">#REF!</definedName>
    <definedName name="qawde" localSheetId="73">#REF!</definedName>
    <definedName name="qawde" localSheetId="74">#REF!</definedName>
    <definedName name="qawde" localSheetId="11">#REF!</definedName>
    <definedName name="qawde" localSheetId="23">#REF!</definedName>
    <definedName name="qawde" localSheetId="27">#REF!</definedName>
    <definedName name="qawde" localSheetId="10">#REF!</definedName>
    <definedName name="qawde" localSheetId="38">#REF!</definedName>
    <definedName name="qawde" localSheetId="25">#REF!</definedName>
    <definedName name="qawde" localSheetId="31">#REF!</definedName>
    <definedName name="qawde" localSheetId="39">#REF!</definedName>
    <definedName name="qawde" localSheetId="40">#REF!</definedName>
    <definedName name="qawde" localSheetId="41">#REF!</definedName>
    <definedName name="qawde" localSheetId="46">#REF!</definedName>
    <definedName name="qawde" localSheetId="47">#REF!</definedName>
    <definedName name="qawde" localSheetId="48">#REF!</definedName>
    <definedName name="qawde" localSheetId="49">#REF!</definedName>
    <definedName name="qawde" localSheetId="52">#REF!</definedName>
    <definedName name="qawde" localSheetId="53">#REF!</definedName>
    <definedName name="qawde" localSheetId="64">#REF!</definedName>
    <definedName name="qawde" localSheetId="65">#REF!</definedName>
    <definedName name="qawde">#REF!</definedName>
    <definedName name="qaz" localSheetId="67" hidden="1">{"Tab1",#N/A,FALSE,"P";"Tab2",#N/A,FALSE,"P"}</definedName>
    <definedName name="qaz" localSheetId="68" hidden="1">{"Tab1",#N/A,FALSE,"P";"Tab2",#N/A,FALSE,"P"}</definedName>
    <definedName name="qaz" localSheetId="69" hidden="1">{"Tab1",#N/A,FALSE,"P";"Tab2",#N/A,FALSE,"P"}</definedName>
    <definedName name="qaz" localSheetId="70" hidden="1">{"Tab1",#N/A,FALSE,"P";"Tab2",#N/A,FALSE,"P"}</definedName>
    <definedName name="qaz" localSheetId="72" hidden="1">{"Tab1",#N/A,FALSE,"P";"Tab2",#N/A,FALSE,"P"}</definedName>
    <definedName name="qaz" localSheetId="73" hidden="1">{"Tab1",#N/A,FALSE,"P";"Tab2",#N/A,FALSE,"P"}</definedName>
    <definedName name="qaz" localSheetId="74" hidden="1">{"Tab1",#N/A,FALSE,"P";"Tab2",#N/A,FALSE,"P"}</definedName>
    <definedName name="qaz" localSheetId="11" hidden="1">{"Tab1",#N/A,FALSE,"P";"Tab2",#N/A,FALSE,"P"}</definedName>
    <definedName name="qaz" localSheetId="12" hidden="1">{"Tab1",#N/A,FALSE,"P";"Tab2",#N/A,FALSE,"P"}</definedName>
    <definedName name="qaz" localSheetId="13" hidden="1">{"Tab1",#N/A,FALSE,"P";"Tab2",#N/A,FALSE,"P"}</definedName>
    <definedName name="qaz" localSheetId="23" hidden="1">{"Tab1",#N/A,FALSE,"P";"Tab2",#N/A,FALSE,"P"}</definedName>
    <definedName name="qaz" localSheetId="24" hidden="1">{"Tab1",#N/A,FALSE,"P";"Tab2",#N/A,FALSE,"P"}</definedName>
    <definedName name="qaz" localSheetId="26" hidden="1">{"Tab1",#N/A,FALSE,"P";"Tab2",#N/A,FALSE,"P"}</definedName>
    <definedName name="qaz" localSheetId="27" hidden="1">{"Tab1",#N/A,FALSE,"P";"Tab2",#N/A,FALSE,"P"}</definedName>
    <definedName name="qaz" localSheetId="42" hidden="1">{"Tab1",#N/A,FALSE,"P";"Tab2",#N/A,FALSE,"P"}</definedName>
    <definedName name="qaz" localSheetId="6" hidden="1">{"Tab1",#N/A,FALSE,"P";"Tab2",#N/A,FALSE,"P"}</definedName>
    <definedName name="qaz" localSheetId="7" hidden="1">{"Tab1",#N/A,FALSE,"P";"Tab2",#N/A,FALSE,"P"}</definedName>
    <definedName name="qaz" localSheetId="10" hidden="1">{"Tab1",#N/A,FALSE,"P";"Tab2",#N/A,FALSE,"P"}</definedName>
    <definedName name="qaz" localSheetId="38" hidden="1">{"Tab1",#N/A,FALSE,"P";"Tab2",#N/A,FALSE,"P"}</definedName>
    <definedName name="qaz" localSheetId="25" hidden="1">{"Tab1",#N/A,FALSE,"P";"Tab2",#N/A,FALSE,"P"}</definedName>
    <definedName name="qaz" localSheetId="28" hidden="1">{"Tab1",#N/A,FALSE,"P";"Tab2",#N/A,FALSE,"P"}</definedName>
    <definedName name="qaz" localSheetId="30" hidden="1">{"Tab1",#N/A,FALSE,"P";"Tab2",#N/A,FALSE,"P"}</definedName>
    <definedName name="qaz" localSheetId="31" hidden="1">{"Tab1",#N/A,FALSE,"P";"Tab2",#N/A,FALSE,"P"}</definedName>
    <definedName name="qaz" localSheetId="32" hidden="1">{"Tab1",#N/A,FALSE,"P";"Tab2",#N/A,FALSE,"P"}</definedName>
    <definedName name="qaz" localSheetId="33" hidden="1">{"Tab1",#N/A,FALSE,"P";"Tab2",#N/A,FALSE,"P"}</definedName>
    <definedName name="qaz" localSheetId="34" hidden="1">{"Tab1",#N/A,FALSE,"P";"Tab2",#N/A,FALSE,"P"}</definedName>
    <definedName name="qaz" localSheetId="35" hidden="1">{"Tab1",#N/A,FALSE,"P";"Tab2",#N/A,FALSE,"P"}</definedName>
    <definedName name="qaz" localSheetId="36" hidden="1">{"Tab1",#N/A,FALSE,"P";"Tab2",#N/A,FALSE,"P"}</definedName>
    <definedName name="qaz" localSheetId="37" hidden="1">{"Tab1",#N/A,FALSE,"P";"Tab2",#N/A,FALSE,"P"}</definedName>
    <definedName name="qaz" localSheetId="39" hidden="1">{"Tab1",#N/A,FALSE,"P";"Tab2",#N/A,FALSE,"P"}</definedName>
    <definedName name="qaz" localSheetId="40" hidden="1">{"Tab1",#N/A,FALSE,"P";"Tab2",#N/A,FALSE,"P"}</definedName>
    <definedName name="qaz" localSheetId="41" hidden="1">{"Tab1",#N/A,FALSE,"P";"Tab2",#N/A,FALSE,"P"}</definedName>
    <definedName name="qaz" localSheetId="46" hidden="1">{"Tab1",#N/A,FALSE,"P";"Tab2",#N/A,FALSE,"P"}</definedName>
    <definedName name="qaz" localSheetId="47" hidden="1">{"Tab1",#N/A,FALSE,"P";"Tab2",#N/A,FALSE,"P"}</definedName>
    <definedName name="qaz" localSheetId="48" hidden="1">{"Tab1",#N/A,FALSE,"P";"Tab2",#N/A,FALSE,"P"}</definedName>
    <definedName name="qaz" localSheetId="49" hidden="1">{"Tab1",#N/A,FALSE,"P";"Tab2",#N/A,FALSE,"P"}</definedName>
    <definedName name="qaz" localSheetId="50" hidden="1">{"Tab1",#N/A,FALSE,"P";"Tab2",#N/A,FALSE,"P"}</definedName>
    <definedName name="qaz" localSheetId="51" hidden="1">{"Tab1",#N/A,FALSE,"P";"Tab2",#N/A,FALSE,"P"}</definedName>
    <definedName name="qaz" localSheetId="52" hidden="1">{"Tab1",#N/A,FALSE,"P";"Tab2",#N/A,FALSE,"P"}</definedName>
    <definedName name="qaz" localSheetId="53" hidden="1">{"Tab1",#N/A,FALSE,"P";"Tab2",#N/A,FALSE,"P"}</definedName>
    <definedName name="qaz" localSheetId="64" hidden="1">{"Tab1",#N/A,FALSE,"P";"Tab2",#N/A,FALSE,"P"}</definedName>
    <definedName name="qaz" localSheetId="65" hidden="1">{"Tab1",#N/A,FALSE,"P";"Tab2",#N/A,FALSE,"P"}</definedName>
    <definedName name="qaz" localSheetId="66" hidden="1">{"Tab1",#N/A,FALSE,"P";"Tab2",#N/A,FALSE,"P"}</definedName>
    <definedName name="qaz" hidden="1">{"Tab1",#N/A,FALSE,"P";"Tab2",#N/A,FALSE,"P"}</definedName>
    <definedName name="qer" localSheetId="67" hidden="1">{"Tab1",#N/A,FALSE,"P";"Tab2",#N/A,FALSE,"P"}</definedName>
    <definedName name="qer" localSheetId="68" hidden="1">{"Tab1",#N/A,FALSE,"P";"Tab2",#N/A,FALSE,"P"}</definedName>
    <definedName name="qer" localSheetId="69" hidden="1">{"Tab1",#N/A,FALSE,"P";"Tab2",#N/A,FALSE,"P"}</definedName>
    <definedName name="qer" localSheetId="70" hidden="1">{"Tab1",#N/A,FALSE,"P";"Tab2",#N/A,FALSE,"P"}</definedName>
    <definedName name="qer" localSheetId="72" hidden="1">{"Tab1",#N/A,FALSE,"P";"Tab2",#N/A,FALSE,"P"}</definedName>
    <definedName name="qer" localSheetId="73" hidden="1">{"Tab1",#N/A,FALSE,"P";"Tab2",#N/A,FALSE,"P"}</definedName>
    <definedName name="qer" localSheetId="74" hidden="1">{"Tab1",#N/A,FALSE,"P";"Tab2",#N/A,FALSE,"P"}</definedName>
    <definedName name="qer" localSheetId="11" hidden="1">{"Tab1",#N/A,FALSE,"P";"Tab2",#N/A,FALSE,"P"}</definedName>
    <definedName name="qer" localSheetId="12" hidden="1">{"Tab1",#N/A,FALSE,"P";"Tab2",#N/A,FALSE,"P"}</definedName>
    <definedName name="qer" localSheetId="13" hidden="1">{"Tab1",#N/A,FALSE,"P";"Tab2",#N/A,FALSE,"P"}</definedName>
    <definedName name="qer" localSheetId="23" hidden="1">{"Tab1",#N/A,FALSE,"P";"Tab2",#N/A,FALSE,"P"}</definedName>
    <definedName name="qer" localSheetId="24" hidden="1">{"Tab1",#N/A,FALSE,"P";"Tab2",#N/A,FALSE,"P"}</definedName>
    <definedName name="qer" localSheetId="26" hidden="1">{"Tab1",#N/A,FALSE,"P";"Tab2",#N/A,FALSE,"P"}</definedName>
    <definedName name="qer" localSheetId="27" hidden="1">{"Tab1",#N/A,FALSE,"P";"Tab2",#N/A,FALSE,"P"}</definedName>
    <definedName name="qer" localSheetId="42" hidden="1">{"Tab1",#N/A,FALSE,"P";"Tab2",#N/A,FALSE,"P"}</definedName>
    <definedName name="qer" localSheetId="6" hidden="1">{"Tab1",#N/A,FALSE,"P";"Tab2",#N/A,FALSE,"P"}</definedName>
    <definedName name="qer" localSheetId="7" hidden="1">{"Tab1",#N/A,FALSE,"P";"Tab2",#N/A,FALSE,"P"}</definedName>
    <definedName name="qer" localSheetId="10" hidden="1">{"Tab1",#N/A,FALSE,"P";"Tab2",#N/A,FALSE,"P"}</definedName>
    <definedName name="qer" localSheetId="38" hidden="1">{"Tab1",#N/A,FALSE,"P";"Tab2",#N/A,FALSE,"P"}</definedName>
    <definedName name="qer" localSheetId="25" hidden="1">{"Tab1",#N/A,FALSE,"P";"Tab2",#N/A,FALSE,"P"}</definedName>
    <definedName name="qer" localSheetId="28" hidden="1">{"Tab1",#N/A,FALSE,"P";"Tab2",#N/A,FALSE,"P"}</definedName>
    <definedName name="qer" localSheetId="30" hidden="1">{"Tab1",#N/A,FALSE,"P";"Tab2",#N/A,FALSE,"P"}</definedName>
    <definedName name="qer" localSheetId="31" hidden="1">{"Tab1",#N/A,FALSE,"P";"Tab2",#N/A,FALSE,"P"}</definedName>
    <definedName name="qer" localSheetId="32" hidden="1">{"Tab1",#N/A,FALSE,"P";"Tab2",#N/A,FALSE,"P"}</definedName>
    <definedName name="qer" localSheetId="33" hidden="1">{"Tab1",#N/A,FALSE,"P";"Tab2",#N/A,FALSE,"P"}</definedName>
    <definedName name="qer" localSheetId="34" hidden="1">{"Tab1",#N/A,FALSE,"P";"Tab2",#N/A,FALSE,"P"}</definedName>
    <definedName name="qer" localSheetId="35" hidden="1">{"Tab1",#N/A,FALSE,"P";"Tab2",#N/A,FALSE,"P"}</definedName>
    <definedName name="qer" localSheetId="36" hidden="1">{"Tab1",#N/A,FALSE,"P";"Tab2",#N/A,FALSE,"P"}</definedName>
    <definedName name="qer" localSheetId="37" hidden="1">{"Tab1",#N/A,FALSE,"P";"Tab2",#N/A,FALSE,"P"}</definedName>
    <definedName name="qer" localSheetId="39" hidden="1">{"Tab1",#N/A,FALSE,"P";"Tab2",#N/A,FALSE,"P"}</definedName>
    <definedName name="qer" localSheetId="40" hidden="1">{"Tab1",#N/A,FALSE,"P";"Tab2",#N/A,FALSE,"P"}</definedName>
    <definedName name="qer" localSheetId="41" hidden="1">{"Tab1",#N/A,FALSE,"P";"Tab2",#N/A,FALSE,"P"}</definedName>
    <definedName name="qer" localSheetId="46" hidden="1">{"Tab1",#N/A,FALSE,"P";"Tab2",#N/A,FALSE,"P"}</definedName>
    <definedName name="qer" localSheetId="47" hidden="1">{"Tab1",#N/A,FALSE,"P";"Tab2",#N/A,FALSE,"P"}</definedName>
    <definedName name="qer" localSheetId="48" hidden="1">{"Tab1",#N/A,FALSE,"P";"Tab2",#N/A,FALSE,"P"}</definedName>
    <definedName name="qer" localSheetId="49" hidden="1">{"Tab1",#N/A,FALSE,"P";"Tab2",#N/A,FALSE,"P"}</definedName>
    <definedName name="qer" localSheetId="50" hidden="1">{"Tab1",#N/A,FALSE,"P";"Tab2",#N/A,FALSE,"P"}</definedName>
    <definedName name="qer" localSheetId="51" hidden="1">{"Tab1",#N/A,FALSE,"P";"Tab2",#N/A,FALSE,"P"}</definedName>
    <definedName name="qer" localSheetId="52" hidden="1">{"Tab1",#N/A,FALSE,"P";"Tab2",#N/A,FALSE,"P"}</definedName>
    <definedName name="qer" localSheetId="53" hidden="1">{"Tab1",#N/A,FALSE,"P";"Tab2",#N/A,FALSE,"P"}</definedName>
    <definedName name="qer" localSheetId="64" hidden="1">{"Tab1",#N/A,FALSE,"P";"Tab2",#N/A,FALSE,"P"}</definedName>
    <definedName name="qer" localSheetId="65" hidden="1">{"Tab1",#N/A,FALSE,"P";"Tab2",#N/A,FALSE,"P"}</definedName>
    <definedName name="qer" localSheetId="66" hidden="1">{"Tab1",#N/A,FALSE,"P";"Tab2",#N/A,FALSE,"P"}</definedName>
    <definedName name="qer" hidden="1">{"Tab1",#N/A,FALSE,"P";"Tab2",#N/A,FALSE,"P"}</definedName>
    <definedName name="QFISCAL" localSheetId="67">'[160]Quarterly Raw Data'!#REF!</definedName>
    <definedName name="QFISCAL" localSheetId="68">'[160]Quarterly Raw Data'!#REF!</definedName>
    <definedName name="QFISCAL" localSheetId="69">'[160]Quarterly Raw Data'!#REF!</definedName>
    <definedName name="QFISCAL" localSheetId="70">'[160]Quarterly Raw Data'!#REF!</definedName>
    <definedName name="QFISCAL" localSheetId="72">'[160]Quarterly Raw Data'!#REF!</definedName>
    <definedName name="QFISCAL" localSheetId="73">'[160]Quarterly Raw Data'!#REF!</definedName>
    <definedName name="QFISCAL" localSheetId="74">'[160]Quarterly Raw Data'!#REF!</definedName>
    <definedName name="QFISCAL" localSheetId="11">#REF!</definedName>
    <definedName name="QFISCAL" localSheetId="12">#REF!</definedName>
    <definedName name="QFISCAL" localSheetId="23">#REF!</definedName>
    <definedName name="QFISCAL" localSheetId="24">#REF!</definedName>
    <definedName name="QFISCAL" localSheetId="26">#REF!</definedName>
    <definedName name="QFISCAL" localSheetId="10">#REF!</definedName>
    <definedName name="QFISCAL" localSheetId="38">#REF!</definedName>
    <definedName name="QFISCAL" localSheetId="25">#REF!</definedName>
    <definedName name="QFISCAL" localSheetId="30">'[160]Quarterly Raw Data'!#REF!</definedName>
    <definedName name="QFISCAL" localSheetId="39">#REF!</definedName>
    <definedName name="QFISCAL" localSheetId="46">'[160]Quarterly Raw Data'!#REF!</definedName>
    <definedName name="QFISCAL" localSheetId="51">#REF!</definedName>
    <definedName name="QFISCAL" localSheetId="52">#REF!</definedName>
    <definedName name="QFISCAL" localSheetId="65">'[160]Quarterly Raw Data'!#REF!</definedName>
    <definedName name="QFISCAL" localSheetId="66">'[160]Quarterly Raw Data'!#REF!</definedName>
    <definedName name="QFISCAL">#REF!</definedName>
    <definedName name="qq" localSheetId="67" hidden="1">'[137]J(Priv.Cap)'!#REF!</definedName>
    <definedName name="qq" localSheetId="68" hidden="1">'[137]J(Priv.Cap)'!#REF!</definedName>
    <definedName name="qq" localSheetId="69" hidden="1">'[137]J(Priv.Cap)'!#REF!</definedName>
    <definedName name="qq" localSheetId="70" hidden="1">'[137]J(Priv.Cap)'!#REF!</definedName>
    <definedName name="qq" localSheetId="72" hidden="1">'[137]J(Priv.Cap)'!#REF!</definedName>
    <definedName name="qq" localSheetId="73" hidden="1">'[137]J(Priv.Cap)'!#REF!</definedName>
    <definedName name="qq" localSheetId="74" hidden="1">'[137]J(Priv.Cap)'!#REF!</definedName>
    <definedName name="qq" localSheetId="11" hidden="1">#REF!</definedName>
    <definedName name="qq" localSheetId="12">#N/A</definedName>
    <definedName name="qq" localSheetId="23" hidden="1">#REF!</definedName>
    <definedName name="qq" localSheetId="24" hidden="1">#REF!</definedName>
    <definedName name="qq" localSheetId="26" hidden="1">#REF!</definedName>
    <definedName name="qq" localSheetId="10" hidden="1">#REF!</definedName>
    <definedName name="qq" localSheetId="38" hidden="1">#REF!</definedName>
    <definedName name="qq" localSheetId="25" hidden="1">#REF!</definedName>
    <definedName name="qq" localSheetId="30" hidden="1">'[137]J(Priv.Cap)'!#REF!</definedName>
    <definedName name="qq" localSheetId="39" hidden="1">#REF!</definedName>
    <definedName name="qq" localSheetId="46" hidden="1">'[137]J(Priv.Cap)'!#REF!</definedName>
    <definedName name="qq" localSheetId="51" hidden="1">#REF!</definedName>
    <definedName name="qq" localSheetId="52" hidden="1">#REF!</definedName>
    <definedName name="qq" localSheetId="65" hidden="1">'[137]J(Priv.Cap)'!#REF!</definedName>
    <definedName name="qq" localSheetId="66" hidden="1">'[137]J(Priv.Cap)'!#REF!</definedName>
    <definedName name="qq" hidden="1">#REF!</definedName>
    <definedName name="qqq" localSheetId="67" hidden="1">{#N/A,#N/A,FALSE,"EXTRABUDGT"}</definedName>
    <definedName name="qqq" localSheetId="68" hidden="1">{#N/A,#N/A,FALSE,"EXTRABUDGT"}</definedName>
    <definedName name="qqq" localSheetId="69" hidden="1">{#N/A,#N/A,FALSE,"EXTRABUDGT"}</definedName>
    <definedName name="qqq" localSheetId="70" hidden="1">{#N/A,#N/A,FALSE,"EXTRABUDGT"}</definedName>
    <definedName name="qqq" localSheetId="72" hidden="1">{#N/A,#N/A,FALSE,"EXTRABUDGT"}</definedName>
    <definedName name="qqq" localSheetId="73" hidden="1">{#N/A,#N/A,FALSE,"EXTRABUDGT"}</definedName>
    <definedName name="qqq" localSheetId="74" hidden="1">{#N/A,#N/A,FALSE,"EXTRABUDGT"}</definedName>
    <definedName name="qqq" localSheetId="11" hidden="1">{#N/A,#N/A,FALSE,"EXTRABUDGT"}</definedName>
    <definedName name="qqq" localSheetId="12" hidden="1">{#N/A,#N/A,FALSE,"EXTRABUDGT"}</definedName>
    <definedName name="qqq" localSheetId="13" hidden="1">{#N/A,#N/A,FALSE,"EXTRABUDGT"}</definedName>
    <definedName name="qqq" localSheetId="23" hidden="1">{#N/A,#N/A,FALSE,"EXTRABUDGT"}</definedName>
    <definedName name="qqq" localSheetId="24" hidden="1">{#N/A,#N/A,FALSE,"EXTRABUDGT"}</definedName>
    <definedName name="qqq" localSheetId="26" hidden="1">{#N/A,#N/A,FALSE,"EXTRABUDGT"}</definedName>
    <definedName name="qqq" localSheetId="42" hidden="1">{#N/A,#N/A,FALSE,"EXTRABUDGT"}</definedName>
    <definedName name="qqq" localSheetId="6" hidden="1">{#N/A,#N/A,FALSE,"EXTRABUDGT"}</definedName>
    <definedName name="qqq" localSheetId="7" hidden="1">{#N/A,#N/A,FALSE,"EXTRABUDGT"}</definedName>
    <definedName name="qqq" localSheetId="10" hidden="1">{#N/A,#N/A,FALSE,"EXTRABUDGT"}</definedName>
    <definedName name="qqq" localSheetId="38" hidden="1">{#N/A,#N/A,FALSE,"EXTRABUDGT"}</definedName>
    <definedName name="qqq" localSheetId="25" hidden="1">{#N/A,#N/A,FALSE,"EXTRABUDGT"}</definedName>
    <definedName name="qqq" localSheetId="28" hidden="1">{#N/A,#N/A,FALSE,"EXTRABUDGT"}</definedName>
    <definedName name="qqq" localSheetId="30" hidden="1">{#N/A,#N/A,FALSE,"EXTRABUDGT"}</definedName>
    <definedName name="qqq" localSheetId="31" hidden="1">{#N/A,#N/A,FALSE,"EXTRABUDGT"}</definedName>
    <definedName name="qqq" localSheetId="32" hidden="1">{#N/A,#N/A,FALSE,"EXTRABUDGT"}</definedName>
    <definedName name="qqq" localSheetId="33" hidden="1">{#N/A,#N/A,FALSE,"EXTRABUDGT"}</definedName>
    <definedName name="qqq" localSheetId="34" hidden="1">{#N/A,#N/A,FALSE,"EXTRABUDGT"}</definedName>
    <definedName name="qqq" localSheetId="35" hidden="1">{#N/A,#N/A,FALSE,"EXTRABUDGT"}</definedName>
    <definedName name="qqq" localSheetId="36" hidden="1">{#N/A,#N/A,FALSE,"EXTRABUDGT"}</definedName>
    <definedName name="qqq" localSheetId="37" hidden="1">{#N/A,#N/A,FALSE,"EXTRABUDGT"}</definedName>
    <definedName name="qqq" localSheetId="39" hidden="1">{#N/A,#N/A,FALSE,"EXTRABUDGT"}</definedName>
    <definedName name="qqq" localSheetId="40" hidden="1">{#N/A,#N/A,FALSE,"EXTRABUDGT"}</definedName>
    <definedName name="qqq" localSheetId="41" hidden="1">{#N/A,#N/A,FALSE,"EXTRABUDGT"}</definedName>
    <definedName name="qqq" localSheetId="46" hidden="1">{#N/A,#N/A,FALSE,"EXTRABUDGT"}</definedName>
    <definedName name="qqq" localSheetId="47" hidden="1">{#N/A,#N/A,FALSE,"EXTRABUDGT"}</definedName>
    <definedName name="qqq" localSheetId="51" hidden="1">{#N/A,#N/A,FALSE,"EXTRABUDGT"}</definedName>
    <definedName name="qqq" localSheetId="52" hidden="1">{#N/A,#N/A,FALSE,"EXTRABUDGT"}</definedName>
    <definedName name="qqq" localSheetId="53" hidden="1">{#N/A,#N/A,FALSE,"EXTRABUDGT"}</definedName>
    <definedName name="qqq" localSheetId="64" hidden="1">{#N/A,#N/A,FALSE,"EXTRABUDGT"}</definedName>
    <definedName name="qqq" localSheetId="65" hidden="1">{#N/A,#N/A,FALSE,"EXTRABUDGT"}</definedName>
    <definedName name="qqq" localSheetId="66" hidden="1">{#N/A,#N/A,FALSE,"EXTRABUDGT"}</definedName>
    <definedName name="qqq" hidden="1">{#N/A,#N/A,FALSE,"EXTRABUDGT"}</definedName>
    <definedName name="qqqqq" localSheetId="67" hidden="1">{"Minpmon",#N/A,FALSE,"Monthinput"}</definedName>
    <definedName name="qqqqq" localSheetId="68" hidden="1">{"Minpmon",#N/A,FALSE,"Monthinput"}</definedName>
    <definedName name="qqqqq" localSheetId="69" hidden="1">{"Minpmon",#N/A,FALSE,"Monthinput"}</definedName>
    <definedName name="qqqqq" localSheetId="70" hidden="1">{"Minpmon",#N/A,FALSE,"Monthinput"}</definedName>
    <definedName name="qqqqq" localSheetId="72" hidden="1">{"Minpmon",#N/A,FALSE,"Monthinput"}</definedName>
    <definedName name="qqqqq" localSheetId="73" hidden="1">{"Minpmon",#N/A,FALSE,"Monthinput"}</definedName>
    <definedName name="qqqqq" localSheetId="74" hidden="1">{"Minpmon",#N/A,FALSE,"Monthinput"}</definedName>
    <definedName name="qqqqq" localSheetId="11" hidden="1">{"Minpmon",#N/A,FALSE,"Monthinput"}</definedName>
    <definedName name="qqqqq" localSheetId="12" hidden="1">{"Minpmon",#N/A,FALSE,"Monthinput"}</definedName>
    <definedName name="qqqqq" localSheetId="13" hidden="1">{"Minpmon",#N/A,FALSE,"Monthinput"}</definedName>
    <definedName name="qqqqq" localSheetId="23" hidden="1">{"Minpmon",#N/A,FALSE,"Monthinput"}</definedName>
    <definedName name="qqqqq" localSheetId="24" hidden="1">{"Minpmon",#N/A,FALSE,"Monthinput"}</definedName>
    <definedName name="qqqqq" localSheetId="26" hidden="1">{"Minpmon",#N/A,FALSE,"Monthinput"}</definedName>
    <definedName name="qqqqq" localSheetId="27" hidden="1">{"Minpmon",#N/A,FALSE,"Monthinput"}</definedName>
    <definedName name="qqqqq" localSheetId="42" hidden="1">{"Minpmon",#N/A,FALSE,"Monthinput"}</definedName>
    <definedName name="qqqqq" localSheetId="6" hidden="1">{"Minpmon",#N/A,FALSE,"Monthinput"}</definedName>
    <definedName name="qqqqq" localSheetId="7" hidden="1">{"Minpmon",#N/A,FALSE,"Monthinput"}</definedName>
    <definedName name="qqqqq" localSheetId="10" hidden="1">{"Minpmon",#N/A,FALSE,"Monthinput"}</definedName>
    <definedName name="qqqqq" localSheetId="38" hidden="1">{"Minpmon",#N/A,FALSE,"Monthinput"}</definedName>
    <definedName name="qqqqq" localSheetId="25" hidden="1">{"Minpmon",#N/A,FALSE,"Monthinput"}</definedName>
    <definedName name="qqqqq" localSheetId="28" hidden="1">{"Minpmon",#N/A,FALSE,"Monthinput"}</definedName>
    <definedName name="qqqqq" localSheetId="30" hidden="1">{"Minpmon",#N/A,FALSE,"Monthinput"}</definedName>
    <definedName name="qqqqq" localSheetId="31" hidden="1">{"Minpmon",#N/A,FALSE,"Monthinput"}</definedName>
    <definedName name="qqqqq" localSheetId="32" hidden="1">{"Minpmon",#N/A,FALSE,"Monthinput"}</definedName>
    <definedName name="qqqqq" localSheetId="33" hidden="1">{"Minpmon",#N/A,FALSE,"Monthinput"}</definedName>
    <definedName name="qqqqq" localSheetId="34" hidden="1">{"Minpmon",#N/A,FALSE,"Monthinput"}</definedName>
    <definedName name="qqqqq" localSheetId="35" hidden="1">{"Minpmon",#N/A,FALSE,"Monthinput"}</definedName>
    <definedName name="qqqqq" localSheetId="36" hidden="1">{"Minpmon",#N/A,FALSE,"Monthinput"}</definedName>
    <definedName name="qqqqq" localSheetId="37" hidden="1">{"Minpmon",#N/A,FALSE,"Monthinput"}</definedName>
    <definedName name="qqqqq" localSheetId="39" hidden="1">{"Minpmon",#N/A,FALSE,"Monthinput"}</definedName>
    <definedName name="qqqqq" localSheetId="40" hidden="1">{"Minpmon",#N/A,FALSE,"Monthinput"}</definedName>
    <definedName name="qqqqq" localSheetId="41" hidden="1">{"Minpmon",#N/A,FALSE,"Monthinput"}</definedName>
    <definedName name="qqqqq" localSheetId="46" hidden="1">{"Minpmon",#N/A,FALSE,"Monthinput"}</definedName>
    <definedName name="qqqqq" localSheetId="47" hidden="1">{"Minpmon",#N/A,FALSE,"Monthinput"}</definedName>
    <definedName name="qqqqq" localSheetId="48" hidden="1">{"Minpmon",#N/A,FALSE,"Monthinput"}</definedName>
    <definedName name="qqqqq" localSheetId="49" hidden="1">{"Minpmon",#N/A,FALSE,"Monthinput"}</definedName>
    <definedName name="qqqqq" localSheetId="50" hidden="1">{"Minpmon",#N/A,FALSE,"Monthinput"}</definedName>
    <definedName name="qqqqq" localSheetId="51" hidden="1">{"Minpmon",#N/A,FALSE,"Monthinput"}</definedName>
    <definedName name="qqqqq" localSheetId="52" hidden="1">{"Minpmon",#N/A,FALSE,"Monthinput"}</definedName>
    <definedName name="qqqqq" localSheetId="53" hidden="1">{"Minpmon",#N/A,FALSE,"Monthinput"}</definedName>
    <definedName name="qqqqq" localSheetId="64" hidden="1">{"Minpmon",#N/A,FALSE,"Monthinput"}</definedName>
    <definedName name="qqqqq" localSheetId="65" hidden="1">{"Minpmon",#N/A,FALSE,"Monthinput"}</definedName>
    <definedName name="qqqqq" localSheetId="66" hidden="1">{"Minpmon",#N/A,FALSE,"Monthinput"}</definedName>
    <definedName name="qqqqq" hidden="1">{"Minpmon",#N/A,FALSE,"Monthinput"}</definedName>
    <definedName name="qqqqqqqqqqqqq" localSheetId="67" hidden="1">{"Tab1",#N/A,FALSE,"P";"Tab2",#N/A,FALSE,"P"}</definedName>
    <definedName name="qqqqqqqqqqqqq" localSheetId="68" hidden="1">{"Tab1",#N/A,FALSE,"P";"Tab2",#N/A,FALSE,"P"}</definedName>
    <definedName name="qqqqqqqqqqqqq" localSheetId="69" hidden="1">{"Tab1",#N/A,FALSE,"P";"Tab2",#N/A,FALSE,"P"}</definedName>
    <definedName name="qqqqqqqqqqqqq" localSheetId="70" hidden="1">{"Tab1",#N/A,FALSE,"P";"Tab2",#N/A,FALSE,"P"}</definedName>
    <definedName name="qqqqqqqqqqqqq" localSheetId="72" hidden="1">{"Tab1",#N/A,FALSE,"P";"Tab2",#N/A,FALSE,"P"}</definedName>
    <definedName name="qqqqqqqqqqqqq" localSheetId="73" hidden="1">{"Tab1",#N/A,FALSE,"P";"Tab2",#N/A,FALSE,"P"}</definedName>
    <definedName name="qqqqqqqqqqqqq" localSheetId="74" hidden="1">{"Tab1",#N/A,FALSE,"P";"Tab2",#N/A,FALSE,"P"}</definedName>
    <definedName name="qqqqqqqqqqqqq" localSheetId="11" hidden="1">{"Tab1",#N/A,FALSE,"P";"Tab2",#N/A,FALSE,"P"}</definedName>
    <definedName name="qqqqqqqqqqqqq" localSheetId="12" hidden="1">{"Tab1",#N/A,FALSE,"P";"Tab2",#N/A,FALSE,"P"}</definedName>
    <definedName name="qqqqqqqqqqqqq" localSheetId="13" hidden="1">{"Tab1",#N/A,FALSE,"P";"Tab2",#N/A,FALSE,"P"}</definedName>
    <definedName name="qqqqqqqqqqqqq" localSheetId="23" hidden="1">{"Tab1",#N/A,FALSE,"P";"Tab2",#N/A,FALSE,"P"}</definedName>
    <definedName name="qqqqqqqqqqqqq" localSheetId="24" hidden="1">{"Tab1",#N/A,FALSE,"P";"Tab2",#N/A,FALSE,"P"}</definedName>
    <definedName name="qqqqqqqqqqqqq" localSheetId="26" hidden="1">{"Tab1",#N/A,FALSE,"P";"Tab2",#N/A,FALSE,"P"}</definedName>
    <definedName name="qqqqqqqqqqqqq" localSheetId="27" hidden="1">{"Tab1",#N/A,FALSE,"P";"Tab2",#N/A,FALSE,"P"}</definedName>
    <definedName name="qqqqqqqqqqqqq" localSheetId="42" hidden="1">{"Tab1",#N/A,FALSE,"P";"Tab2",#N/A,FALSE,"P"}</definedName>
    <definedName name="qqqqqqqqqqqqq" localSheetId="6" hidden="1">{"Tab1",#N/A,FALSE,"P";"Tab2",#N/A,FALSE,"P"}</definedName>
    <definedName name="qqqqqqqqqqqqq" localSheetId="7" hidden="1">{"Tab1",#N/A,FALSE,"P";"Tab2",#N/A,FALSE,"P"}</definedName>
    <definedName name="qqqqqqqqqqqqq" localSheetId="10" hidden="1">{"Tab1",#N/A,FALSE,"P";"Tab2",#N/A,FALSE,"P"}</definedName>
    <definedName name="qqqqqqqqqqqqq" localSheetId="38" hidden="1">{"Tab1",#N/A,FALSE,"P";"Tab2",#N/A,FALSE,"P"}</definedName>
    <definedName name="qqqqqqqqqqqqq" localSheetId="25" hidden="1">{"Tab1",#N/A,FALSE,"P";"Tab2",#N/A,FALSE,"P"}</definedName>
    <definedName name="qqqqqqqqqqqqq" localSheetId="28" hidden="1">{"Tab1",#N/A,FALSE,"P";"Tab2",#N/A,FALSE,"P"}</definedName>
    <definedName name="qqqqqqqqqqqqq" localSheetId="30" hidden="1">{"Tab1",#N/A,FALSE,"P";"Tab2",#N/A,FALSE,"P"}</definedName>
    <definedName name="qqqqqqqqqqqqq" localSheetId="31" hidden="1">{"Tab1",#N/A,FALSE,"P";"Tab2",#N/A,FALSE,"P"}</definedName>
    <definedName name="qqqqqqqqqqqqq" localSheetId="32" hidden="1">{"Tab1",#N/A,FALSE,"P";"Tab2",#N/A,FALSE,"P"}</definedName>
    <definedName name="qqqqqqqqqqqqq" localSheetId="33" hidden="1">{"Tab1",#N/A,FALSE,"P";"Tab2",#N/A,FALSE,"P"}</definedName>
    <definedName name="qqqqqqqqqqqqq" localSheetId="34" hidden="1">{"Tab1",#N/A,FALSE,"P";"Tab2",#N/A,FALSE,"P"}</definedName>
    <definedName name="qqqqqqqqqqqqq" localSheetId="35" hidden="1">{"Tab1",#N/A,FALSE,"P";"Tab2",#N/A,FALSE,"P"}</definedName>
    <definedName name="qqqqqqqqqqqqq" localSheetId="36" hidden="1">{"Tab1",#N/A,FALSE,"P";"Tab2",#N/A,FALSE,"P"}</definedName>
    <definedName name="qqqqqqqqqqqqq" localSheetId="37" hidden="1">{"Tab1",#N/A,FALSE,"P";"Tab2",#N/A,FALSE,"P"}</definedName>
    <definedName name="qqqqqqqqqqqqq" localSheetId="39" hidden="1">{"Tab1",#N/A,FALSE,"P";"Tab2",#N/A,FALSE,"P"}</definedName>
    <definedName name="qqqqqqqqqqqqq" localSheetId="40" hidden="1">{"Tab1",#N/A,FALSE,"P";"Tab2",#N/A,FALSE,"P"}</definedName>
    <definedName name="qqqqqqqqqqqqq" localSheetId="41" hidden="1">{"Tab1",#N/A,FALSE,"P";"Tab2",#N/A,FALSE,"P"}</definedName>
    <definedName name="qqqqqqqqqqqqq" localSheetId="46" hidden="1">{"Tab1",#N/A,FALSE,"P";"Tab2",#N/A,FALSE,"P"}</definedName>
    <definedName name="qqqqqqqqqqqqq" localSheetId="47" hidden="1">{"Tab1",#N/A,FALSE,"P";"Tab2",#N/A,FALSE,"P"}</definedName>
    <definedName name="qqqqqqqqqqqqq" localSheetId="48" hidden="1">{"Tab1",#N/A,FALSE,"P";"Tab2",#N/A,FALSE,"P"}</definedName>
    <definedName name="qqqqqqqqqqqqq" localSheetId="49" hidden="1">{"Tab1",#N/A,FALSE,"P";"Tab2",#N/A,FALSE,"P"}</definedName>
    <definedName name="qqqqqqqqqqqqq" localSheetId="50" hidden="1">{"Tab1",#N/A,FALSE,"P";"Tab2",#N/A,FALSE,"P"}</definedName>
    <definedName name="qqqqqqqqqqqqq" localSheetId="51" hidden="1">{"Tab1",#N/A,FALSE,"P";"Tab2",#N/A,FALSE,"P"}</definedName>
    <definedName name="qqqqqqqqqqqqq" localSheetId="52" hidden="1">{"Tab1",#N/A,FALSE,"P";"Tab2",#N/A,FALSE,"P"}</definedName>
    <definedName name="qqqqqqqqqqqqq" localSheetId="53" hidden="1">{"Tab1",#N/A,FALSE,"P";"Tab2",#N/A,FALSE,"P"}</definedName>
    <definedName name="qqqqqqqqqqqqq" localSheetId="64" hidden="1">{"Tab1",#N/A,FALSE,"P";"Tab2",#N/A,FALSE,"P"}</definedName>
    <definedName name="qqqqqqqqqqqqq" localSheetId="65" hidden="1">{"Tab1",#N/A,FALSE,"P";"Tab2",#N/A,FALSE,"P"}</definedName>
    <definedName name="qqqqqqqqqqqqq" localSheetId="66" hidden="1">{"Tab1",#N/A,FALSE,"P";"Tab2",#N/A,FALSE,"P"}</definedName>
    <definedName name="qqqqqqqqqqqqq" hidden="1">{"Tab1",#N/A,FALSE,"P";"Tab2",#N/A,FALSE,"P"}</definedName>
    <definedName name="qrtdata2" localSheetId="67">'[161]Authnot Prelim'!#REF!</definedName>
    <definedName name="qrtdata2" localSheetId="68">'[161]Authnot Prelim'!#REF!</definedName>
    <definedName name="qrtdata2" localSheetId="69">'[161]Authnot Prelim'!#REF!</definedName>
    <definedName name="qrtdata2" localSheetId="70">'[161]Authnot Prelim'!#REF!</definedName>
    <definedName name="qrtdata2" localSheetId="72">'[161]Authnot Prelim'!#REF!</definedName>
    <definedName name="qrtdata2" localSheetId="73">'[161]Authnot Prelim'!#REF!</definedName>
    <definedName name="qrtdata2" localSheetId="74">'[161]Authnot Prelim'!#REF!</definedName>
    <definedName name="qrtdata2" localSheetId="11">#REF!</definedName>
    <definedName name="qrtdata2" localSheetId="23">#REF!</definedName>
    <definedName name="qrtdata2" localSheetId="24">#REF!</definedName>
    <definedName name="qrtdata2" localSheetId="26">#REF!</definedName>
    <definedName name="qrtdata2" localSheetId="10">#REF!</definedName>
    <definedName name="qrtdata2" localSheetId="38">#REF!</definedName>
    <definedName name="qrtdata2" localSheetId="25">#REF!</definedName>
    <definedName name="qrtdata2" localSheetId="30">'[161]Authnot Prelim'!#REF!</definedName>
    <definedName name="qrtdata2" localSheetId="39">#REF!</definedName>
    <definedName name="qrtdata2" localSheetId="46">'[161]Authnot Prelim'!#REF!</definedName>
    <definedName name="qrtdata2" localSheetId="51">#REF!</definedName>
    <definedName name="qrtdata2" localSheetId="52">#REF!</definedName>
    <definedName name="qrtdata2" localSheetId="65">'[161]Authnot Prelim'!#REF!</definedName>
    <definedName name="qrtdata2" localSheetId="66">'[161]Authnot Prelim'!#REF!</definedName>
    <definedName name="qrtdata2">#REF!</definedName>
    <definedName name="QTAB7" localSheetId="67">'[160]Quarterly MacroFlow'!#REF!</definedName>
    <definedName name="QTAB7" localSheetId="68">'[160]Quarterly MacroFlow'!#REF!</definedName>
    <definedName name="QTAB7" localSheetId="69">'[160]Quarterly MacroFlow'!#REF!</definedName>
    <definedName name="QTAB7" localSheetId="70">'[160]Quarterly MacroFlow'!#REF!</definedName>
    <definedName name="QTAB7" localSheetId="72">'[160]Quarterly MacroFlow'!#REF!</definedName>
    <definedName name="QTAB7" localSheetId="73">'[160]Quarterly MacroFlow'!#REF!</definedName>
    <definedName name="QTAB7" localSheetId="74">'[160]Quarterly MacroFlow'!#REF!</definedName>
    <definedName name="QTAB7" localSheetId="11">#REF!</definedName>
    <definedName name="QTAB7" localSheetId="12">#REF!</definedName>
    <definedName name="QTAB7" localSheetId="23">#REF!</definedName>
    <definedName name="QTAB7" localSheetId="24">#REF!</definedName>
    <definedName name="QTAB7" localSheetId="26">#REF!</definedName>
    <definedName name="QTAB7" localSheetId="10">#REF!</definedName>
    <definedName name="QTAB7" localSheetId="38">#REF!</definedName>
    <definedName name="QTAB7" localSheetId="25">#REF!</definedName>
    <definedName name="QTAB7" localSheetId="30">'[160]Quarterly MacroFlow'!#REF!</definedName>
    <definedName name="QTAB7" localSheetId="39">#REF!</definedName>
    <definedName name="QTAB7" localSheetId="46">'[160]Quarterly MacroFlow'!#REF!</definedName>
    <definedName name="QTAB7" localSheetId="51">#REF!</definedName>
    <definedName name="QTAB7" localSheetId="52">#REF!</definedName>
    <definedName name="QTAB7" localSheetId="65">'[160]Quarterly MacroFlow'!#REF!</definedName>
    <definedName name="QTAB7" localSheetId="66">'[160]Quarterly MacroFlow'!#REF!</definedName>
    <definedName name="QTAB7">#REF!</definedName>
    <definedName name="QTAB7A" localSheetId="67">'[160]Quarterly MacroFlow'!#REF!</definedName>
    <definedName name="QTAB7A" localSheetId="68">'[160]Quarterly MacroFlow'!#REF!</definedName>
    <definedName name="QTAB7A" localSheetId="69">'[160]Quarterly MacroFlow'!#REF!</definedName>
    <definedName name="QTAB7A" localSheetId="70">'[160]Quarterly MacroFlow'!#REF!</definedName>
    <definedName name="QTAB7A" localSheetId="72">'[160]Quarterly MacroFlow'!#REF!</definedName>
    <definedName name="QTAB7A" localSheetId="73">'[160]Quarterly MacroFlow'!#REF!</definedName>
    <definedName name="QTAB7A" localSheetId="74">'[160]Quarterly MacroFlow'!#REF!</definedName>
    <definedName name="QTAB7A" localSheetId="11">#REF!</definedName>
    <definedName name="QTAB7A" localSheetId="12">#REF!</definedName>
    <definedName name="QTAB7A" localSheetId="23">#REF!</definedName>
    <definedName name="QTAB7A" localSheetId="24">#REF!</definedName>
    <definedName name="QTAB7A" localSheetId="26">#REF!</definedName>
    <definedName name="QTAB7A" localSheetId="10">#REF!</definedName>
    <definedName name="QTAB7A" localSheetId="38">#REF!</definedName>
    <definedName name="QTAB7A" localSheetId="25">#REF!</definedName>
    <definedName name="QTAB7A" localSheetId="30">'[160]Quarterly MacroFlow'!#REF!</definedName>
    <definedName name="QTAB7A" localSheetId="39">#REF!</definedName>
    <definedName name="QTAB7A" localSheetId="46">'[160]Quarterly MacroFlow'!#REF!</definedName>
    <definedName name="QTAB7A" localSheetId="51">#REF!</definedName>
    <definedName name="QTAB7A" localSheetId="52">#REF!</definedName>
    <definedName name="QTAB7A" localSheetId="65">'[160]Quarterly MacroFlow'!#REF!</definedName>
    <definedName name="QTAB7A" localSheetId="66">'[160]Quarterly MacroFlow'!#REF!</definedName>
    <definedName name="QTAB7A">#REF!</definedName>
    <definedName name="QtrData" localSheetId="67">'[161]Authnot Prelim'!#REF!</definedName>
    <definedName name="QtrData" localSheetId="68">'[161]Authnot Prelim'!#REF!</definedName>
    <definedName name="QtrData" localSheetId="69">'[161]Authnot Prelim'!#REF!</definedName>
    <definedName name="QtrData" localSheetId="70">'[161]Authnot Prelim'!#REF!</definedName>
    <definedName name="QtrData" localSheetId="72">'[161]Authnot Prelim'!#REF!</definedName>
    <definedName name="QtrData" localSheetId="73">'[161]Authnot Prelim'!#REF!</definedName>
    <definedName name="QtrData" localSheetId="74">'[161]Authnot Prelim'!#REF!</definedName>
    <definedName name="QtrData" localSheetId="11">#REF!</definedName>
    <definedName name="QtrData" localSheetId="23">#REF!</definedName>
    <definedName name="QtrData" localSheetId="24">#REF!</definedName>
    <definedName name="QtrData" localSheetId="26">#REF!</definedName>
    <definedName name="QtrData" localSheetId="10">#REF!</definedName>
    <definedName name="QtrData" localSheetId="38">#REF!</definedName>
    <definedName name="QtrData" localSheetId="25">#REF!</definedName>
    <definedName name="QtrData" localSheetId="30">'[161]Authnot Prelim'!#REF!</definedName>
    <definedName name="QtrData" localSheetId="39">#REF!</definedName>
    <definedName name="QtrData" localSheetId="46">'[161]Authnot Prelim'!#REF!</definedName>
    <definedName name="QtrData" localSheetId="51">#REF!</definedName>
    <definedName name="QtrData" localSheetId="52">#REF!</definedName>
    <definedName name="QtrData" localSheetId="65">'[161]Authnot Prelim'!#REF!</definedName>
    <definedName name="QtrData" localSheetId="66">'[161]Authnot Prelim'!#REF!</definedName>
    <definedName name="QtrData">#REF!</definedName>
    <definedName name="quality" localSheetId="11">#REF!</definedName>
    <definedName name="quality" localSheetId="23">#REF!</definedName>
    <definedName name="quality" localSheetId="24">#REF!</definedName>
    <definedName name="quality" localSheetId="26">#REF!</definedName>
    <definedName name="quality" localSheetId="10">#REF!</definedName>
    <definedName name="quality" localSheetId="38">#REF!</definedName>
    <definedName name="quality" localSheetId="25">#REF!</definedName>
    <definedName name="quality" localSheetId="39">#REF!</definedName>
    <definedName name="quality" localSheetId="46">[78]nonopec!$D$400:$AD$423</definedName>
    <definedName name="quality" localSheetId="51">#REF!</definedName>
    <definedName name="quality" localSheetId="52">#REF!</definedName>
    <definedName name="quality" localSheetId="66">[78]nonopec!$D$400:$AD$423</definedName>
    <definedName name="quality">#REF!</definedName>
    <definedName name="qw" localSheetId="67" hidden="1">{"Riqfin97",#N/A,FALSE,"Tran";"Riqfinpro",#N/A,FALSE,"Tran"}</definedName>
    <definedName name="qw" localSheetId="68" hidden="1">{"Riqfin97",#N/A,FALSE,"Tran";"Riqfinpro",#N/A,FALSE,"Tran"}</definedName>
    <definedName name="qw" localSheetId="69" hidden="1">{"Riqfin97",#N/A,FALSE,"Tran";"Riqfinpro",#N/A,FALSE,"Tran"}</definedName>
    <definedName name="qw" localSheetId="70" hidden="1">{"Riqfin97",#N/A,FALSE,"Tran";"Riqfinpro",#N/A,FALSE,"Tran"}</definedName>
    <definedName name="qw" localSheetId="72" hidden="1">{"Riqfin97",#N/A,FALSE,"Tran";"Riqfinpro",#N/A,FALSE,"Tran"}</definedName>
    <definedName name="qw" localSheetId="73" hidden="1">{"Riqfin97",#N/A,FALSE,"Tran";"Riqfinpro",#N/A,FALSE,"Tran"}</definedName>
    <definedName name="qw" localSheetId="74" hidden="1">{"Riqfin97",#N/A,FALSE,"Tran";"Riqfinpro",#N/A,FALSE,"Tran"}</definedName>
    <definedName name="qw" localSheetId="11" hidden="1">{"Riqfin97",#N/A,FALSE,"Tran";"Riqfinpro",#N/A,FALSE,"Tran"}</definedName>
    <definedName name="qw" localSheetId="12" hidden="1">{"Riqfin97",#N/A,FALSE,"Tran";"Riqfinpro",#N/A,FALSE,"Tran"}</definedName>
    <definedName name="qw" localSheetId="13" hidden="1">{"Riqfin97",#N/A,FALSE,"Tran";"Riqfinpro",#N/A,FALSE,"Tran"}</definedName>
    <definedName name="qw" localSheetId="23" hidden="1">{"Riqfin97",#N/A,FALSE,"Tran";"Riqfinpro",#N/A,FALSE,"Tran"}</definedName>
    <definedName name="qw" localSheetId="24" hidden="1">{"Riqfin97",#N/A,FALSE,"Tran";"Riqfinpro",#N/A,FALSE,"Tran"}</definedName>
    <definedName name="qw" localSheetId="26" hidden="1">{"Riqfin97",#N/A,FALSE,"Tran";"Riqfinpro",#N/A,FALSE,"Tran"}</definedName>
    <definedName name="qw" localSheetId="27" hidden="1">{"Riqfin97",#N/A,FALSE,"Tran";"Riqfinpro",#N/A,FALSE,"Tran"}</definedName>
    <definedName name="qw" localSheetId="42" hidden="1">{"Riqfin97",#N/A,FALSE,"Tran";"Riqfinpro",#N/A,FALSE,"Tran"}</definedName>
    <definedName name="qw" localSheetId="6" hidden="1">{"Riqfin97",#N/A,FALSE,"Tran";"Riqfinpro",#N/A,FALSE,"Tran"}</definedName>
    <definedName name="qw" localSheetId="7" hidden="1">{"Riqfin97",#N/A,FALSE,"Tran";"Riqfinpro",#N/A,FALSE,"Tran"}</definedName>
    <definedName name="qw" localSheetId="10" hidden="1">{"Riqfin97",#N/A,FALSE,"Tran";"Riqfinpro",#N/A,FALSE,"Tran"}</definedName>
    <definedName name="qw" localSheetId="38" hidden="1">{"Riqfin97",#N/A,FALSE,"Tran";"Riqfinpro",#N/A,FALSE,"Tran"}</definedName>
    <definedName name="qw" localSheetId="25" hidden="1">{"Riqfin97",#N/A,FALSE,"Tran";"Riqfinpro",#N/A,FALSE,"Tran"}</definedName>
    <definedName name="qw" localSheetId="28" hidden="1">{"Riqfin97",#N/A,FALSE,"Tran";"Riqfinpro",#N/A,FALSE,"Tran"}</definedName>
    <definedName name="qw" localSheetId="30" hidden="1">{"Riqfin97",#N/A,FALSE,"Tran";"Riqfinpro",#N/A,FALSE,"Tran"}</definedName>
    <definedName name="qw" localSheetId="31" hidden="1">{"Riqfin97",#N/A,FALSE,"Tran";"Riqfinpro",#N/A,FALSE,"Tran"}</definedName>
    <definedName name="qw" localSheetId="32" hidden="1">{"Riqfin97",#N/A,FALSE,"Tran";"Riqfinpro",#N/A,FALSE,"Tran"}</definedName>
    <definedName name="qw" localSheetId="33" hidden="1">{"Riqfin97",#N/A,FALSE,"Tran";"Riqfinpro",#N/A,FALSE,"Tran"}</definedName>
    <definedName name="qw" localSheetId="34" hidden="1">{"Riqfin97",#N/A,FALSE,"Tran";"Riqfinpro",#N/A,FALSE,"Tran"}</definedName>
    <definedName name="qw" localSheetId="35" hidden="1">{"Riqfin97",#N/A,FALSE,"Tran";"Riqfinpro",#N/A,FALSE,"Tran"}</definedName>
    <definedName name="qw" localSheetId="36" hidden="1">{"Riqfin97",#N/A,FALSE,"Tran";"Riqfinpro",#N/A,FALSE,"Tran"}</definedName>
    <definedName name="qw" localSheetId="37" hidden="1">{"Riqfin97",#N/A,FALSE,"Tran";"Riqfinpro",#N/A,FALSE,"Tran"}</definedName>
    <definedName name="qw" localSheetId="39" hidden="1">{"Riqfin97",#N/A,FALSE,"Tran";"Riqfinpro",#N/A,FALSE,"Tran"}</definedName>
    <definedName name="qw" localSheetId="40" hidden="1">{"Riqfin97",#N/A,FALSE,"Tran";"Riqfinpro",#N/A,FALSE,"Tran"}</definedName>
    <definedName name="qw" localSheetId="41" hidden="1">{"Riqfin97",#N/A,FALSE,"Tran";"Riqfinpro",#N/A,FALSE,"Tran"}</definedName>
    <definedName name="qw" localSheetId="46" hidden="1">{"Riqfin97",#N/A,FALSE,"Tran";"Riqfinpro",#N/A,FALSE,"Tran"}</definedName>
    <definedName name="qw" localSheetId="47" hidden="1">{"Riqfin97",#N/A,FALSE,"Tran";"Riqfinpro",#N/A,FALSE,"Tran"}</definedName>
    <definedName name="qw" localSheetId="48" hidden="1">{"Riqfin97",#N/A,FALSE,"Tran";"Riqfinpro",#N/A,FALSE,"Tran"}</definedName>
    <definedName name="qw" localSheetId="49" hidden="1">{"Riqfin97",#N/A,FALSE,"Tran";"Riqfinpro",#N/A,FALSE,"Tran"}</definedName>
    <definedName name="qw" localSheetId="50" hidden="1">{"Riqfin97",#N/A,FALSE,"Tran";"Riqfinpro",#N/A,FALSE,"Tran"}</definedName>
    <definedName name="qw" localSheetId="51" hidden="1">{"Riqfin97",#N/A,FALSE,"Tran";"Riqfinpro",#N/A,FALSE,"Tran"}</definedName>
    <definedName name="qw" localSheetId="52" hidden="1">{"Riqfin97",#N/A,FALSE,"Tran";"Riqfinpro",#N/A,FALSE,"Tran"}</definedName>
    <definedName name="qw" localSheetId="53" hidden="1">{"Riqfin97",#N/A,FALSE,"Tran";"Riqfinpro",#N/A,FALSE,"Tran"}</definedName>
    <definedName name="qw" localSheetId="64" hidden="1">{"Riqfin97",#N/A,FALSE,"Tran";"Riqfinpro",#N/A,FALSE,"Tran"}</definedName>
    <definedName name="qw" localSheetId="65" hidden="1">{"Riqfin97",#N/A,FALSE,"Tran";"Riqfinpro",#N/A,FALSE,"Tran"}</definedName>
    <definedName name="qw" localSheetId="66" hidden="1">{"Riqfin97",#N/A,FALSE,"Tran";"Riqfinpro",#N/A,FALSE,"Tran"}</definedName>
    <definedName name="qw" hidden="1">{"Riqfin97",#N/A,FALSE,"Tran";"Riqfinpro",#N/A,FALSE,"Tran"}</definedName>
    <definedName name="R_" localSheetId="67">#REF!</definedName>
    <definedName name="R_" localSheetId="68">#REF!</definedName>
    <definedName name="R_" localSheetId="69">#REF!</definedName>
    <definedName name="R_" localSheetId="70">#REF!</definedName>
    <definedName name="R_" localSheetId="72">#REF!</definedName>
    <definedName name="R_" localSheetId="73">#REF!</definedName>
    <definedName name="R_" localSheetId="74">#REF!</definedName>
    <definedName name="R_" localSheetId="11">#REF!</definedName>
    <definedName name="R_" localSheetId="12">#REF!</definedName>
    <definedName name="R_" localSheetId="13">#REF!</definedName>
    <definedName name="R_" localSheetId="23">#REF!</definedName>
    <definedName name="R_" localSheetId="24">#REF!</definedName>
    <definedName name="R_" localSheetId="26">#REF!</definedName>
    <definedName name="R_" localSheetId="27">#REF!</definedName>
    <definedName name="R_" localSheetId="42">#REF!</definedName>
    <definedName name="R_" localSheetId="10">#REF!</definedName>
    <definedName name="R_" localSheetId="38">#REF!</definedName>
    <definedName name="R_" localSheetId="25">#REF!</definedName>
    <definedName name="R_" localSheetId="30">#REF!</definedName>
    <definedName name="R_" localSheetId="31">#REF!</definedName>
    <definedName name="R_" localSheetId="34">#REF!</definedName>
    <definedName name="R_" localSheetId="36">#REF!</definedName>
    <definedName name="R_" localSheetId="37">#REF!</definedName>
    <definedName name="R_" localSheetId="39">#REF!</definedName>
    <definedName name="R_" localSheetId="40">#REF!</definedName>
    <definedName name="R_" localSheetId="41">#REF!</definedName>
    <definedName name="R_" localSheetId="46">#REF!</definedName>
    <definedName name="R_" localSheetId="47">#REF!</definedName>
    <definedName name="R_" localSheetId="48">#REF!</definedName>
    <definedName name="R_" localSheetId="49">#REF!</definedName>
    <definedName name="R_" localSheetId="52">#REF!</definedName>
    <definedName name="R_" localSheetId="53">#REF!</definedName>
    <definedName name="R_" localSheetId="64">#REF!</definedName>
    <definedName name="R_" localSheetId="65">#REF!</definedName>
    <definedName name="R_" localSheetId="66">#REF!</definedName>
    <definedName name="R_">#REF!</definedName>
    <definedName name="RA" localSheetId="67">#REF!</definedName>
    <definedName name="RA" localSheetId="68">#REF!</definedName>
    <definedName name="RA" localSheetId="69">#REF!</definedName>
    <definedName name="RA" localSheetId="70">#REF!</definedName>
    <definedName name="RA" localSheetId="72">#REF!</definedName>
    <definedName name="RA" localSheetId="73">#REF!</definedName>
    <definedName name="RA" localSheetId="74">#REF!</definedName>
    <definedName name="RA" localSheetId="11">#REF!</definedName>
    <definedName name="RA" localSheetId="12">#REF!</definedName>
    <definedName name="RA" localSheetId="13">#REF!</definedName>
    <definedName name="RA" localSheetId="23">#REF!</definedName>
    <definedName name="RA" localSheetId="26">#REF!</definedName>
    <definedName name="RA" localSheetId="27">#REF!</definedName>
    <definedName name="RA" localSheetId="10">#REF!</definedName>
    <definedName name="RA" localSheetId="38">#REF!</definedName>
    <definedName name="RA" localSheetId="25">#REF!</definedName>
    <definedName name="RA" localSheetId="30">#REF!</definedName>
    <definedName name="RA" localSheetId="31">#REF!</definedName>
    <definedName name="RA" localSheetId="36">#REF!</definedName>
    <definedName name="RA" localSheetId="37">#REF!</definedName>
    <definedName name="RA" localSheetId="39">#REF!</definedName>
    <definedName name="RA" localSheetId="40">#REF!</definedName>
    <definedName name="RA" localSheetId="41">#REF!</definedName>
    <definedName name="RA" localSheetId="46">#REF!</definedName>
    <definedName name="RA" localSheetId="47">#REF!</definedName>
    <definedName name="RA" localSheetId="48">#REF!</definedName>
    <definedName name="RA" localSheetId="49">#REF!</definedName>
    <definedName name="RA" localSheetId="52">#REF!</definedName>
    <definedName name="RA" localSheetId="53">#REF!</definedName>
    <definedName name="RA" localSheetId="64">#REF!</definedName>
    <definedName name="RA" localSheetId="65">#REF!</definedName>
    <definedName name="RA">#REF!</definedName>
    <definedName name="RAA" localSheetId="67">#REF!</definedName>
    <definedName name="RAA" localSheetId="68">#REF!</definedName>
    <definedName name="RAA" localSheetId="69">#REF!</definedName>
    <definedName name="RAA" localSheetId="70">#REF!</definedName>
    <definedName name="RAA" localSheetId="72">#REF!</definedName>
    <definedName name="RAA" localSheetId="73">#REF!</definedName>
    <definedName name="RAA" localSheetId="74">#REF!</definedName>
    <definedName name="RAA" localSheetId="11">#REF!</definedName>
    <definedName name="RAA" localSheetId="12">#REF!</definedName>
    <definedName name="RAA" localSheetId="13">#REF!</definedName>
    <definedName name="RAA" localSheetId="10">#REF!</definedName>
    <definedName name="RAA" localSheetId="38">#REF!</definedName>
    <definedName name="RAA" localSheetId="39">#REF!</definedName>
    <definedName name="RAA" localSheetId="40">#REF!</definedName>
    <definedName name="RAA" localSheetId="41">#REF!</definedName>
    <definedName name="RAA" localSheetId="46">#REF!</definedName>
    <definedName name="RAA" localSheetId="52">#REF!</definedName>
    <definedName name="RAA" localSheetId="64">#REF!</definedName>
    <definedName name="RAA" localSheetId="65">#REF!</definedName>
    <definedName name="RAA">#REF!</definedName>
    <definedName name="raaesrr" localSheetId="67">#REF!</definedName>
    <definedName name="raaesrr" localSheetId="68">#REF!</definedName>
    <definedName name="raaesrr" localSheetId="69">#REF!</definedName>
    <definedName name="raaesrr" localSheetId="70">#REF!</definedName>
    <definedName name="raaesrr" localSheetId="72">#REF!</definedName>
    <definedName name="raaesrr" localSheetId="73">#REF!</definedName>
    <definedName name="raaesrr" localSheetId="74">#REF!</definedName>
    <definedName name="raaesrr" localSheetId="11">#REF!</definedName>
    <definedName name="raaesrr" localSheetId="23">#REF!</definedName>
    <definedName name="raaesrr" localSheetId="26">#REF!</definedName>
    <definedName name="raaesrr" localSheetId="27">#REF!</definedName>
    <definedName name="raaesrr" localSheetId="10">#REF!</definedName>
    <definedName name="raaesrr" localSheetId="38">#REF!</definedName>
    <definedName name="raaesrr" localSheetId="25">#REF!</definedName>
    <definedName name="raaesrr" localSheetId="30">#REF!</definedName>
    <definedName name="raaesrr" localSheetId="31">#REF!</definedName>
    <definedName name="raaesrr" localSheetId="36">#REF!</definedName>
    <definedName name="raaesrr" localSheetId="37">#REF!</definedName>
    <definedName name="raaesrr" localSheetId="39">#REF!</definedName>
    <definedName name="raaesrr" localSheetId="40">#REF!</definedName>
    <definedName name="raaesrr" localSheetId="41">#REF!</definedName>
    <definedName name="raaesrr" localSheetId="46">#REF!</definedName>
    <definedName name="raaesrr" localSheetId="47">#REF!</definedName>
    <definedName name="raaesrr" localSheetId="48">#REF!</definedName>
    <definedName name="raaesrr" localSheetId="49">#REF!</definedName>
    <definedName name="raaesrr" localSheetId="52">#REF!</definedName>
    <definedName name="raaesrr" localSheetId="53">#REF!</definedName>
    <definedName name="raaesrr" localSheetId="64">#REF!</definedName>
    <definedName name="raaesrr" localSheetId="65">#REF!</definedName>
    <definedName name="raaesrr">#REF!</definedName>
    <definedName name="raas" localSheetId="67">#REF!</definedName>
    <definedName name="raas" localSheetId="68">#REF!</definedName>
    <definedName name="raas" localSheetId="69">#REF!</definedName>
    <definedName name="raas" localSheetId="70">#REF!</definedName>
    <definedName name="raas" localSheetId="72">#REF!</definedName>
    <definedName name="raas" localSheetId="73">#REF!</definedName>
    <definedName name="raas" localSheetId="74">#REF!</definedName>
    <definedName name="raas" localSheetId="11">#REF!</definedName>
    <definedName name="raas" localSheetId="23">#REF!</definedName>
    <definedName name="raas" localSheetId="27">#REF!</definedName>
    <definedName name="raas" localSheetId="10">#REF!</definedName>
    <definedName name="raas" localSheetId="38">#REF!</definedName>
    <definedName name="raas" localSheetId="25">#REF!</definedName>
    <definedName name="raas" localSheetId="31">#REF!</definedName>
    <definedName name="raas" localSheetId="39">#REF!</definedName>
    <definedName name="raas" localSheetId="40">#REF!</definedName>
    <definedName name="raas" localSheetId="41">#REF!</definedName>
    <definedName name="raas" localSheetId="46">#REF!</definedName>
    <definedName name="raas" localSheetId="47">#REF!</definedName>
    <definedName name="raas" localSheetId="48">#REF!</definedName>
    <definedName name="raas" localSheetId="49">#REF!</definedName>
    <definedName name="raas" localSheetId="52">#REF!</definedName>
    <definedName name="raas" localSheetId="53">#REF!</definedName>
    <definedName name="raas" localSheetId="64">#REF!</definedName>
    <definedName name="raas" localSheetId="65">#REF!</definedName>
    <definedName name="raas">#REF!</definedName>
    <definedName name="RANGLIST" localSheetId="67">'[44]CGvt Rev'!#REF!</definedName>
    <definedName name="RANGLIST" localSheetId="68">'[44]CGvt Rev'!#REF!</definedName>
    <definedName name="RANGLIST" localSheetId="69">'[44]CGvt Rev'!#REF!</definedName>
    <definedName name="RANGLIST" localSheetId="70">'[44]CGvt Rev'!#REF!</definedName>
    <definedName name="RANGLIST" localSheetId="72">'[44]CGvt Rev'!#REF!</definedName>
    <definedName name="RANGLIST" localSheetId="73">'[44]CGvt Rev'!#REF!</definedName>
    <definedName name="RANGLIST" localSheetId="74">'[44]CGvt Rev'!#REF!</definedName>
    <definedName name="RANGLIST" localSheetId="11">#REF!</definedName>
    <definedName name="RANGLIST" localSheetId="10">#REF!</definedName>
    <definedName name="RANGLIST" localSheetId="38">#REF!</definedName>
    <definedName name="RANGLIST" localSheetId="30">'[45]CGvt Rev'!#REF!</definedName>
    <definedName name="RANGLIST" localSheetId="39">#REF!</definedName>
    <definedName name="RANGLIST" localSheetId="40">'[44]CGvt Rev'!#REF!</definedName>
    <definedName name="RANGLIST" localSheetId="41">'[44]CGvt Rev'!#REF!</definedName>
    <definedName name="RANGLIST" localSheetId="46">'[44]CGvt Rev'!#REF!</definedName>
    <definedName name="RANGLIST" localSheetId="51">#REF!</definedName>
    <definedName name="RANGLIST" localSheetId="52">'[44]CGvt Rev'!#REF!</definedName>
    <definedName name="RANGLIST" localSheetId="53">'[44]CGvt Rev'!#REF!</definedName>
    <definedName name="RANGLIST" localSheetId="65">'[44]CGvt Rev'!#REF!</definedName>
    <definedName name="RANGLIST" localSheetId="66">'[44]CGvt Rev'!#REF!</definedName>
    <definedName name="RANGLIST">#REF!</definedName>
    <definedName name="rave" localSheetId="67">#REF!</definedName>
    <definedName name="rave" localSheetId="68">#REF!</definedName>
    <definedName name="rave" localSheetId="69">#REF!</definedName>
    <definedName name="rave" localSheetId="70">#REF!</definedName>
    <definedName name="rave" localSheetId="72">#REF!</definedName>
    <definedName name="rave" localSheetId="73">#REF!</definedName>
    <definedName name="rave" localSheetId="74">#REF!</definedName>
    <definedName name="rave" localSheetId="11">#REF!</definedName>
    <definedName name="rave" localSheetId="12">#REF!</definedName>
    <definedName name="rave" localSheetId="13">#REF!</definedName>
    <definedName name="rave" localSheetId="10">#REF!</definedName>
    <definedName name="rave" localSheetId="38">#REF!</definedName>
    <definedName name="rave" localSheetId="30">#REF!</definedName>
    <definedName name="rave" localSheetId="39">#REF!</definedName>
    <definedName name="rave" localSheetId="40">#REF!</definedName>
    <definedName name="rave" localSheetId="41">#REF!</definedName>
    <definedName name="rave" localSheetId="46">#REF!</definedName>
    <definedName name="rave" localSheetId="52">#REF!</definedName>
    <definedName name="rave" localSheetId="53">#REF!</definedName>
    <definedName name="rave" localSheetId="64">#REF!</definedName>
    <definedName name="rave" localSheetId="65">#REF!</definedName>
    <definedName name="rave" localSheetId="66">#REF!</definedName>
    <definedName name="rave">#REF!</definedName>
    <definedName name="RD" localSheetId="67">#REF!</definedName>
    <definedName name="RD" localSheetId="68">#REF!</definedName>
    <definedName name="RD" localSheetId="69">#REF!</definedName>
    <definedName name="RD" localSheetId="70">#REF!</definedName>
    <definedName name="RD" localSheetId="72">#REF!</definedName>
    <definedName name="RD" localSheetId="73">#REF!</definedName>
    <definedName name="RD" localSheetId="74">#REF!</definedName>
    <definedName name="RD" localSheetId="11">#REF!</definedName>
    <definedName name="RD" localSheetId="12">#REF!</definedName>
    <definedName name="RD" localSheetId="13">#REF!</definedName>
    <definedName name="RD" localSheetId="23">#REF!</definedName>
    <definedName name="RD" localSheetId="27">#REF!</definedName>
    <definedName name="RD" localSheetId="10">#REF!</definedName>
    <definedName name="RD" localSheetId="38">#REF!</definedName>
    <definedName name="RD" localSheetId="25">#REF!</definedName>
    <definedName name="RD" localSheetId="31">#REF!</definedName>
    <definedName name="RD" localSheetId="39">#REF!</definedName>
    <definedName name="RD" localSheetId="40">#REF!</definedName>
    <definedName name="RD" localSheetId="41">#REF!</definedName>
    <definedName name="RD" localSheetId="46">#REF!</definedName>
    <definedName name="RD" localSheetId="47">#REF!</definedName>
    <definedName name="RD" localSheetId="48">#REF!</definedName>
    <definedName name="RD" localSheetId="49">#REF!</definedName>
    <definedName name="RD" localSheetId="52">#REF!</definedName>
    <definedName name="RD" localSheetId="53">#REF!</definedName>
    <definedName name="RD" localSheetId="64">#REF!</definedName>
    <definedName name="RD" localSheetId="65">#REF!</definedName>
    <definedName name="RD">#REF!</definedName>
    <definedName name="RD1A" localSheetId="67">#REF!</definedName>
    <definedName name="RD1A" localSheetId="68">#REF!</definedName>
    <definedName name="RD1A" localSheetId="69">#REF!</definedName>
    <definedName name="RD1A" localSheetId="70">#REF!</definedName>
    <definedName name="RD1A" localSheetId="72">#REF!</definedName>
    <definedName name="RD1A" localSheetId="73">#REF!</definedName>
    <definedName name="RD1A" localSheetId="74">#REF!</definedName>
    <definedName name="RD1A" localSheetId="11">#REF!</definedName>
    <definedName name="RD1A" localSheetId="12">#REF!</definedName>
    <definedName name="RD1A" localSheetId="23">#REF!</definedName>
    <definedName name="RD1A" localSheetId="27">#REF!</definedName>
    <definedName name="RD1A" localSheetId="10">#REF!</definedName>
    <definedName name="RD1A" localSheetId="38">#REF!</definedName>
    <definedName name="RD1A" localSheetId="25">#REF!</definedName>
    <definedName name="RD1A" localSheetId="31">#REF!</definedName>
    <definedName name="RD1A" localSheetId="39">#REF!</definedName>
    <definedName name="RD1A" localSheetId="40">#REF!</definedName>
    <definedName name="RD1A" localSheetId="41">#REF!</definedName>
    <definedName name="RD1A" localSheetId="46">#REF!</definedName>
    <definedName name="RD1A" localSheetId="47">#REF!</definedName>
    <definedName name="RD1A" localSheetId="48">#REF!</definedName>
    <definedName name="RD1A" localSheetId="49">#REF!</definedName>
    <definedName name="RD1A" localSheetId="52">#REF!</definedName>
    <definedName name="RD1A" localSheetId="53">#REF!</definedName>
    <definedName name="RD1A" localSheetId="64">#REF!</definedName>
    <definedName name="RD1A" localSheetId="65">#REF!</definedName>
    <definedName name="RD1A">#REF!</definedName>
    <definedName name="RDDic03" localSheetId="11">#REF!</definedName>
    <definedName name="RDDic03" localSheetId="10">#REF!</definedName>
    <definedName name="RDDic03" localSheetId="38">#REF!</definedName>
    <definedName name="RDDic03" localSheetId="39">#REF!</definedName>
    <definedName name="RDDic03" localSheetId="46">[112]ROE!$B$136</definedName>
    <definedName name="RDDic03" localSheetId="51">#REF!</definedName>
    <definedName name="RDDic03" localSheetId="52">[112]ROE!$B$136</definedName>
    <definedName name="RDDic03" localSheetId="66">[112]ROE!$B$136</definedName>
    <definedName name="RDDic03">#REF!</definedName>
    <definedName name="RDDic03_2" localSheetId="67">[113]ROE!$B$136</definedName>
    <definedName name="RDDic03_2" localSheetId="68">[113]ROE!$B$136</definedName>
    <definedName name="RDDic03_2" localSheetId="69">[113]ROE!$B$136</definedName>
    <definedName name="RDDic03_2" localSheetId="70">[113]ROE!$B$136</definedName>
    <definedName name="RDDic03_2" localSheetId="72">[113]ROE!$B$136</definedName>
    <definedName name="RDDic03_2" localSheetId="73">[113]ROE!$B$136</definedName>
    <definedName name="RDDic03_2" localSheetId="74">[113]ROE!$B$136</definedName>
    <definedName name="RDDic03_2" localSheetId="11">#REF!</definedName>
    <definedName name="RDDic03_2" localSheetId="10">#REF!</definedName>
    <definedName name="RDDic03_2" localSheetId="38">#REF!</definedName>
    <definedName name="RDDic03_2" localSheetId="30">[114]ROE!$B$136</definedName>
    <definedName name="RDDic03_2" localSheetId="39">#REF!</definedName>
    <definedName name="RDDic03_2" localSheetId="40">[113]ROE!$B$136</definedName>
    <definedName name="RDDic03_2" localSheetId="41">[113]ROE!$B$136</definedName>
    <definedName name="RDDic03_2" localSheetId="46">[113]ROE!$B$136</definedName>
    <definedName name="RDDic03_2" localSheetId="51">#REF!</definedName>
    <definedName name="RDDic03_2" localSheetId="52">[113]ROE!$B$136</definedName>
    <definedName name="RDDic03_2" localSheetId="53">[113]ROE!$B$136</definedName>
    <definedName name="RDDic03_2" localSheetId="65">[113]ROE!$B$136</definedName>
    <definedName name="RDDic03_2" localSheetId="66">[113]ROE!$B$136</definedName>
    <definedName name="RDDic03_2">#REF!</definedName>
    <definedName name="RDPESO" localSheetId="67">#REF!</definedName>
    <definedName name="RDPESO" localSheetId="68">#REF!</definedName>
    <definedName name="RDPESO" localSheetId="69">#REF!</definedName>
    <definedName name="RDPESO" localSheetId="70">#REF!</definedName>
    <definedName name="RDPESO" localSheetId="72">#REF!</definedName>
    <definedName name="RDPESO" localSheetId="73">#REF!</definedName>
    <definedName name="RDPESO" localSheetId="74">#REF!</definedName>
    <definedName name="RDPESO" localSheetId="11">#REF!</definedName>
    <definedName name="RDPESO" localSheetId="12">#REF!</definedName>
    <definedName name="RDPESO" localSheetId="13">#REF!</definedName>
    <definedName name="RDPESO" localSheetId="10">#REF!</definedName>
    <definedName name="RDPESO" localSheetId="38">#REF!</definedName>
    <definedName name="RDPESO" localSheetId="30">#REF!</definedName>
    <definedName name="RDPESO" localSheetId="39">#REF!</definedName>
    <definedName name="RDPESO" localSheetId="40">#REF!</definedName>
    <definedName name="RDPESO" localSheetId="41">#REF!</definedName>
    <definedName name="RDPESO" localSheetId="46">#REF!</definedName>
    <definedName name="RDPESO" localSheetId="52">#REF!</definedName>
    <definedName name="RDPESO" localSheetId="53">#REF!</definedName>
    <definedName name="RDPESO" localSheetId="64">#REF!</definedName>
    <definedName name="RDPESO" localSheetId="65">#REF!</definedName>
    <definedName name="RDPESO" localSheetId="66">#REF!</definedName>
    <definedName name="RDPESO">#REF!</definedName>
    <definedName name="RDPESO1" localSheetId="67">#REF!</definedName>
    <definedName name="RDPESO1" localSheetId="68">#REF!</definedName>
    <definedName name="RDPESO1" localSheetId="69">#REF!</definedName>
    <definedName name="RDPESO1" localSheetId="70">#REF!</definedName>
    <definedName name="RDPESO1" localSheetId="72">#REF!</definedName>
    <definedName name="RDPESO1" localSheetId="73">#REF!</definedName>
    <definedName name="RDPESO1" localSheetId="74">#REF!</definedName>
    <definedName name="RDPESO1" localSheetId="11">#REF!</definedName>
    <definedName name="RDPESO1" localSheetId="12">#REF!</definedName>
    <definedName name="RDPESO1" localSheetId="13">#REF!</definedName>
    <definedName name="RDPESO1" localSheetId="10">#REF!</definedName>
    <definedName name="RDPESO1" localSheetId="38">#REF!</definedName>
    <definedName name="RDPESO1" localSheetId="39">#REF!</definedName>
    <definedName name="RDPESO1" localSheetId="40">#REF!</definedName>
    <definedName name="RDPESO1" localSheetId="41">#REF!</definedName>
    <definedName name="RDPESO1" localSheetId="46">#REF!</definedName>
    <definedName name="RDPESO1" localSheetId="52">#REF!</definedName>
    <definedName name="RDPESO1" localSheetId="53">#REF!</definedName>
    <definedName name="RDPESO1" localSheetId="64">#REF!</definedName>
    <definedName name="RDPESO1" localSheetId="65">#REF!</definedName>
    <definedName name="RDPESO1">#REF!</definedName>
    <definedName name="RDPESO2" localSheetId="67">#REF!</definedName>
    <definedName name="RDPESO2" localSheetId="68">#REF!</definedName>
    <definedName name="RDPESO2" localSheetId="69">#REF!</definedName>
    <definedName name="RDPESO2" localSheetId="70">#REF!</definedName>
    <definedName name="RDPESO2" localSheetId="72">#REF!</definedName>
    <definedName name="RDPESO2" localSheetId="73">#REF!</definedName>
    <definedName name="RDPESO2" localSheetId="74">#REF!</definedName>
    <definedName name="RDPESO2" localSheetId="11">#REF!</definedName>
    <definedName name="RDPESO2" localSheetId="12">#REF!</definedName>
    <definedName name="RDPESO2" localSheetId="13">#REF!</definedName>
    <definedName name="RDPESO2" localSheetId="10">#REF!</definedName>
    <definedName name="RDPESO2" localSheetId="38">#REF!</definedName>
    <definedName name="RDPESO2" localSheetId="39">#REF!</definedName>
    <definedName name="RDPESO2" localSheetId="40">#REF!</definedName>
    <definedName name="RDPESO2" localSheetId="41">#REF!</definedName>
    <definedName name="RDPESO2" localSheetId="46">#REF!</definedName>
    <definedName name="RDPESO2" localSheetId="52">#REF!</definedName>
    <definedName name="RDPESO2" localSheetId="53">#REF!</definedName>
    <definedName name="RDPESO2" localSheetId="64">#REF!</definedName>
    <definedName name="RDPESO2" localSheetId="65">#REF!</definedName>
    <definedName name="RDPESO2">#REF!</definedName>
    <definedName name="RDPESO3" localSheetId="67">#REF!</definedName>
    <definedName name="RDPESO3" localSheetId="68">#REF!</definedName>
    <definedName name="RDPESO3" localSheetId="69">#REF!</definedName>
    <definedName name="RDPESO3" localSheetId="70">#REF!</definedName>
    <definedName name="RDPESO3" localSheetId="72">#REF!</definedName>
    <definedName name="RDPESO3" localSheetId="73">#REF!</definedName>
    <definedName name="RDPESO3" localSheetId="74">#REF!</definedName>
    <definedName name="RDPESO3" localSheetId="11">#REF!</definedName>
    <definedName name="RDPESO3" localSheetId="10">#REF!</definedName>
    <definedName name="RDPESO3" localSheetId="38">#REF!</definedName>
    <definedName name="RDPESO3" localSheetId="39">#REF!</definedName>
    <definedName name="RDPESO3" localSheetId="40">#REF!</definedName>
    <definedName name="RDPESO3" localSheetId="41">#REF!</definedName>
    <definedName name="RDPESO3" localSheetId="46">#REF!</definedName>
    <definedName name="RDPESO3" localSheetId="52">#REF!</definedName>
    <definedName name="RDPESO3" localSheetId="64">#REF!</definedName>
    <definedName name="RDPESO3" localSheetId="65">#REF!</definedName>
    <definedName name="RDPESO3">#REF!</definedName>
    <definedName name="RE" localSheetId="67">#REF!</definedName>
    <definedName name="RE" localSheetId="68">#REF!</definedName>
    <definedName name="RE" localSheetId="69">#REF!</definedName>
    <definedName name="RE" localSheetId="70">#REF!</definedName>
    <definedName name="RE" localSheetId="72">#REF!</definedName>
    <definedName name="RE" localSheetId="73">#REF!</definedName>
    <definedName name="RE" localSheetId="74">#REF!</definedName>
    <definedName name="RE" localSheetId="11">#REF!</definedName>
    <definedName name="RE" localSheetId="23">#REF!</definedName>
    <definedName name="RE" localSheetId="27">#REF!</definedName>
    <definedName name="RE" localSheetId="10">#REF!</definedName>
    <definedName name="RE" localSheetId="38">#REF!</definedName>
    <definedName name="RE" localSheetId="25">#REF!</definedName>
    <definedName name="RE" localSheetId="31">#REF!</definedName>
    <definedName name="RE" localSheetId="39">#REF!</definedName>
    <definedName name="RE" localSheetId="40">#REF!</definedName>
    <definedName name="RE" localSheetId="41">#REF!</definedName>
    <definedName name="RE" localSheetId="46">#REF!</definedName>
    <definedName name="RE" localSheetId="47">#REF!</definedName>
    <definedName name="RE" localSheetId="48">#REF!</definedName>
    <definedName name="RE" localSheetId="49">#REF!</definedName>
    <definedName name="RE" localSheetId="52">#REF!</definedName>
    <definedName name="RE" localSheetId="53">#REF!</definedName>
    <definedName name="RE" localSheetId="64">#REF!</definedName>
    <definedName name="RE" localSheetId="65">#REF!</definedName>
    <definedName name="RE">#REF!</definedName>
    <definedName name="Realprint" localSheetId="67">#REF!</definedName>
    <definedName name="Realprint" localSheetId="68">#REF!</definedName>
    <definedName name="Realprint" localSheetId="69">#REF!</definedName>
    <definedName name="Realprint" localSheetId="70">#REF!</definedName>
    <definedName name="Realprint" localSheetId="72">#REF!</definedName>
    <definedName name="Realprint" localSheetId="73">#REF!</definedName>
    <definedName name="Realprint" localSheetId="74">#REF!</definedName>
    <definedName name="Realprint" localSheetId="11">#REF!</definedName>
    <definedName name="Realprint" localSheetId="10">#REF!</definedName>
    <definedName name="Realprint" localSheetId="38">#REF!</definedName>
    <definedName name="Realprint" localSheetId="39">#REF!</definedName>
    <definedName name="Realprint" localSheetId="40">#REF!</definedName>
    <definedName name="Realprint" localSheetId="41">#REF!</definedName>
    <definedName name="Realprint" localSheetId="46">#REF!</definedName>
    <definedName name="Realprint" localSheetId="52">#REF!</definedName>
    <definedName name="Realprint" localSheetId="64">#REF!</definedName>
    <definedName name="Realprint" localSheetId="65">#REF!</definedName>
    <definedName name="Realprint">#REF!</definedName>
    <definedName name="realtab" localSheetId="67">#REF!</definedName>
    <definedName name="realtab" localSheetId="68">#REF!</definedName>
    <definedName name="realtab" localSheetId="69">#REF!</definedName>
    <definedName name="realtab" localSheetId="70">#REF!</definedName>
    <definedName name="realtab" localSheetId="72">#REF!</definedName>
    <definedName name="realtab" localSheetId="73">#REF!</definedName>
    <definedName name="realtab" localSheetId="74">#REF!</definedName>
    <definedName name="realtab" localSheetId="11">#REF!</definedName>
    <definedName name="realtab" localSheetId="10">#REF!</definedName>
    <definedName name="realtab" localSheetId="38">#REF!</definedName>
    <definedName name="realtab" localSheetId="39">#REF!</definedName>
    <definedName name="realtab" localSheetId="40">#REF!</definedName>
    <definedName name="realtab" localSheetId="41">#REF!</definedName>
    <definedName name="realtab" localSheetId="46">#REF!</definedName>
    <definedName name="realtab" localSheetId="52">#REF!</definedName>
    <definedName name="realtab" localSheetId="64">#REF!</definedName>
    <definedName name="realtab" localSheetId="65">#REF!</definedName>
    <definedName name="realtab">#REF!</definedName>
    <definedName name="red" localSheetId="67">#REF!</definedName>
    <definedName name="red" localSheetId="68">#REF!</definedName>
    <definedName name="red" localSheetId="69">#REF!</definedName>
    <definedName name="red" localSheetId="70">#REF!</definedName>
    <definedName name="red" localSheetId="72">#REF!</definedName>
    <definedName name="red" localSheetId="73">#REF!</definedName>
    <definedName name="red" localSheetId="74">#REF!</definedName>
    <definedName name="red" localSheetId="11">#REF!</definedName>
    <definedName name="red" localSheetId="10">#REF!</definedName>
    <definedName name="red" localSheetId="38">#REF!</definedName>
    <definedName name="red" localSheetId="39">#REF!</definedName>
    <definedName name="red" localSheetId="40">#REF!</definedName>
    <definedName name="red" localSheetId="41">#REF!</definedName>
    <definedName name="red" localSheetId="46">#REF!</definedName>
    <definedName name="red" localSheetId="52">#REF!</definedName>
    <definedName name="red" localSheetId="64">#REF!</definedName>
    <definedName name="red" localSheetId="65">#REF!</definedName>
    <definedName name="red">#REF!</definedName>
    <definedName name="RED_BOP" localSheetId="67">#REF!</definedName>
    <definedName name="RED_BOP" localSheetId="68">#REF!</definedName>
    <definedName name="RED_BOP" localSheetId="69">#REF!</definedName>
    <definedName name="RED_BOP" localSheetId="70">#REF!</definedName>
    <definedName name="RED_BOP" localSheetId="72">#REF!</definedName>
    <definedName name="RED_BOP" localSheetId="73">#REF!</definedName>
    <definedName name="RED_BOP" localSheetId="74">#REF!</definedName>
    <definedName name="RED_BOP" localSheetId="11">#REF!</definedName>
    <definedName name="RED_BOP" localSheetId="23">#REF!</definedName>
    <definedName name="RED_BOP" localSheetId="10">#REF!</definedName>
    <definedName name="RED_BOP" localSheetId="38">#REF!</definedName>
    <definedName name="RED_BOP" localSheetId="31">#REF!</definedName>
    <definedName name="RED_BOP" localSheetId="39">#REF!</definedName>
    <definedName name="RED_BOP" localSheetId="40">#REF!</definedName>
    <definedName name="RED_BOP" localSheetId="41">#REF!</definedName>
    <definedName name="RED_BOP" localSheetId="46">#REF!</definedName>
    <definedName name="RED_BOP" localSheetId="52">#REF!</definedName>
    <definedName name="RED_BOP" localSheetId="53">#REF!</definedName>
    <definedName name="RED_BOP" localSheetId="64">#REF!</definedName>
    <definedName name="RED_BOP" localSheetId="65">#REF!</definedName>
    <definedName name="RED_BOP">#REF!</definedName>
    <definedName name="red_cpi" localSheetId="67">#REF!</definedName>
    <definedName name="red_cpi" localSheetId="68">#REF!</definedName>
    <definedName name="red_cpi" localSheetId="69">#REF!</definedName>
    <definedName name="red_cpi" localSheetId="70">#REF!</definedName>
    <definedName name="red_cpi" localSheetId="72">#REF!</definedName>
    <definedName name="red_cpi" localSheetId="73">#REF!</definedName>
    <definedName name="red_cpi" localSheetId="74">#REF!</definedName>
    <definedName name="red_cpi" localSheetId="11">#REF!</definedName>
    <definedName name="red_cpi" localSheetId="23">#REF!</definedName>
    <definedName name="red_cpi" localSheetId="10">#REF!</definedName>
    <definedName name="red_cpi" localSheetId="38">#REF!</definedName>
    <definedName name="red_cpi" localSheetId="31">#REF!</definedName>
    <definedName name="red_cpi" localSheetId="39">#REF!</definedName>
    <definedName name="red_cpi" localSheetId="40">#REF!</definedName>
    <definedName name="red_cpi" localSheetId="41">#REF!</definedName>
    <definedName name="red_cpi" localSheetId="46">#REF!</definedName>
    <definedName name="red_cpi" localSheetId="52">#REF!</definedName>
    <definedName name="red_cpi" localSheetId="53">#REF!</definedName>
    <definedName name="red_cpi" localSheetId="64">#REF!</definedName>
    <definedName name="red_cpi" localSheetId="65">#REF!</definedName>
    <definedName name="red_cpi">#REF!</definedName>
    <definedName name="RED_D" localSheetId="67">#REF!</definedName>
    <definedName name="RED_D" localSheetId="68">#REF!</definedName>
    <definedName name="RED_D" localSheetId="69">#REF!</definedName>
    <definedName name="RED_D" localSheetId="70">#REF!</definedName>
    <definedName name="RED_D" localSheetId="72">#REF!</definedName>
    <definedName name="RED_D" localSheetId="73">#REF!</definedName>
    <definedName name="RED_D" localSheetId="74">#REF!</definedName>
    <definedName name="RED_D" localSheetId="11">#REF!</definedName>
    <definedName name="RED_D" localSheetId="23">#REF!</definedName>
    <definedName name="RED_D" localSheetId="10">#REF!</definedName>
    <definedName name="RED_D" localSheetId="38">#REF!</definedName>
    <definedName name="RED_D" localSheetId="31">#REF!</definedName>
    <definedName name="RED_D" localSheetId="39">#REF!</definedName>
    <definedName name="RED_D" localSheetId="40">#REF!</definedName>
    <definedName name="RED_D" localSheetId="41">#REF!</definedName>
    <definedName name="RED_D" localSheetId="46">#REF!</definedName>
    <definedName name="RED_D" localSheetId="52">#REF!</definedName>
    <definedName name="RED_D" localSheetId="53">#REF!</definedName>
    <definedName name="RED_D" localSheetId="64">#REF!</definedName>
    <definedName name="RED_D" localSheetId="65">#REF!</definedName>
    <definedName name="RED_D">#REF!</definedName>
    <definedName name="RED_DS" localSheetId="67">#REF!</definedName>
    <definedName name="RED_DS" localSheetId="68">#REF!</definedName>
    <definedName name="RED_DS" localSheetId="69">#REF!</definedName>
    <definedName name="RED_DS" localSheetId="70">#REF!</definedName>
    <definedName name="RED_DS" localSheetId="72">#REF!</definedName>
    <definedName name="RED_DS" localSheetId="73">#REF!</definedName>
    <definedName name="RED_DS" localSheetId="74">#REF!</definedName>
    <definedName name="RED_DS" localSheetId="11">#REF!</definedName>
    <definedName name="RED_DS" localSheetId="23">#REF!</definedName>
    <definedName name="RED_DS" localSheetId="10">#REF!</definedName>
    <definedName name="RED_DS" localSheetId="38">#REF!</definedName>
    <definedName name="RED_DS" localSheetId="31">#REF!</definedName>
    <definedName name="RED_DS" localSheetId="39">#REF!</definedName>
    <definedName name="RED_DS" localSheetId="40">#REF!</definedName>
    <definedName name="RED_DS" localSheetId="41">#REF!</definedName>
    <definedName name="RED_DS" localSheetId="46">#REF!</definedName>
    <definedName name="RED_DS" localSheetId="52">#REF!</definedName>
    <definedName name="RED_DS" localSheetId="53">#REF!</definedName>
    <definedName name="RED_DS" localSheetId="64">#REF!</definedName>
    <definedName name="RED_DS" localSheetId="65">#REF!</definedName>
    <definedName name="RED_DS">#REF!</definedName>
    <definedName name="red_gdp_exp" localSheetId="67">#REF!</definedName>
    <definedName name="red_gdp_exp" localSheetId="68">#REF!</definedName>
    <definedName name="red_gdp_exp" localSheetId="69">#REF!</definedName>
    <definedName name="red_gdp_exp" localSheetId="70">#REF!</definedName>
    <definedName name="red_gdp_exp" localSheetId="72">#REF!</definedName>
    <definedName name="red_gdp_exp" localSheetId="73">#REF!</definedName>
    <definedName name="red_gdp_exp" localSheetId="74">#REF!</definedName>
    <definedName name="red_gdp_exp" localSheetId="11">#REF!</definedName>
    <definedName name="red_gdp_exp" localSheetId="23">#REF!</definedName>
    <definedName name="red_gdp_exp" localSheetId="10">#REF!</definedName>
    <definedName name="red_gdp_exp" localSheetId="38">#REF!</definedName>
    <definedName name="red_gdp_exp" localSheetId="31">#REF!</definedName>
    <definedName name="red_gdp_exp" localSheetId="39">#REF!</definedName>
    <definedName name="red_gdp_exp" localSheetId="40">#REF!</definedName>
    <definedName name="red_gdp_exp" localSheetId="41">#REF!</definedName>
    <definedName name="red_gdp_exp" localSheetId="46">#REF!</definedName>
    <definedName name="red_gdp_exp" localSheetId="52">#REF!</definedName>
    <definedName name="red_gdp_exp" localSheetId="53">#REF!</definedName>
    <definedName name="red_gdp_exp" localSheetId="64">#REF!</definedName>
    <definedName name="red_gdp_exp" localSheetId="65">#REF!</definedName>
    <definedName name="red_gdp_exp">#REF!</definedName>
    <definedName name="red_govt_empl" localSheetId="67">#REF!</definedName>
    <definedName name="red_govt_empl" localSheetId="68">#REF!</definedName>
    <definedName name="red_govt_empl" localSheetId="69">#REF!</definedName>
    <definedName name="red_govt_empl" localSheetId="70">#REF!</definedName>
    <definedName name="red_govt_empl" localSheetId="72">#REF!</definedName>
    <definedName name="red_govt_empl" localSheetId="73">#REF!</definedName>
    <definedName name="red_govt_empl" localSheetId="74">#REF!</definedName>
    <definedName name="red_govt_empl" localSheetId="11">#REF!</definedName>
    <definedName name="red_govt_empl" localSheetId="23">#REF!</definedName>
    <definedName name="red_govt_empl" localSheetId="10">#REF!</definedName>
    <definedName name="red_govt_empl" localSheetId="38">#REF!</definedName>
    <definedName name="red_govt_empl" localSheetId="31">#REF!</definedName>
    <definedName name="red_govt_empl" localSheetId="39">#REF!</definedName>
    <definedName name="red_govt_empl" localSheetId="40">#REF!</definedName>
    <definedName name="red_govt_empl" localSheetId="41">#REF!</definedName>
    <definedName name="red_govt_empl" localSheetId="46">#REF!</definedName>
    <definedName name="red_govt_empl" localSheetId="52">#REF!</definedName>
    <definedName name="red_govt_empl" localSheetId="53">#REF!</definedName>
    <definedName name="red_govt_empl" localSheetId="64">#REF!</definedName>
    <definedName name="red_govt_empl" localSheetId="65">#REF!</definedName>
    <definedName name="red_govt_empl">#REF!</definedName>
    <definedName name="RED_NATCPI" localSheetId="67">#REF!</definedName>
    <definedName name="RED_NATCPI" localSheetId="68">#REF!</definedName>
    <definedName name="RED_NATCPI" localSheetId="69">#REF!</definedName>
    <definedName name="RED_NATCPI" localSheetId="70">#REF!</definedName>
    <definedName name="RED_NATCPI" localSheetId="72">#REF!</definedName>
    <definedName name="RED_NATCPI" localSheetId="73">#REF!</definedName>
    <definedName name="RED_NATCPI" localSheetId="74">#REF!</definedName>
    <definedName name="RED_NATCPI" localSheetId="11">#REF!</definedName>
    <definedName name="RED_NATCPI" localSheetId="23">#REF!</definedName>
    <definedName name="RED_NATCPI" localSheetId="10">#REF!</definedName>
    <definedName name="RED_NATCPI" localSheetId="38">#REF!</definedName>
    <definedName name="RED_NATCPI" localSheetId="31">#REF!</definedName>
    <definedName name="RED_NATCPI" localSheetId="39">#REF!</definedName>
    <definedName name="RED_NATCPI" localSheetId="40">#REF!</definedName>
    <definedName name="RED_NATCPI" localSheetId="41">#REF!</definedName>
    <definedName name="RED_NATCPI" localSheetId="46">#REF!</definedName>
    <definedName name="RED_NATCPI" localSheetId="52">#REF!</definedName>
    <definedName name="RED_NATCPI" localSheetId="53">#REF!</definedName>
    <definedName name="RED_NATCPI" localSheetId="64">#REF!</definedName>
    <definedName name="RED_NATCPI" localSheetId="65">#REF!</definedName>
    <definedName name="RED_NATCPI">#REF!</definedName>
    <definedName name="RED_TBCPI" localSheetId="67">#REF!</definedName>
    <definedName name="RED_TBCPI" localSheetId="68">#REF!</definedName>
    <definedName name="RED_TBCPI" localSheetId="69">#REF!</definedName>
    <definedName name="RED_TBCPI" localSheetId="70">#REF!</definedName>
    <definedName name="RED_TBCPI" localSheetId="72">#REF!</definedName>
    <definedName name="RED_TBCPI" localSheetId="73">#REF!</definedName>
    <definedName name="RED_TBCPI" localSheetId="74">#REF!</definedName>
    <definedName name="RED_TBCPI" localSheetId="11">#REF!</definedName>
    <definedName name="RED_TBCPI" localSheetId="23">#REF!</definedName>
    <definedName name="RED_TBCPI" localSheetId="10">#REF!</definedName>
    <definedName name="RED_TBCPI" localSheetId="38">#REF!</definedName>
    <definedName name="RED_TBCPI" localSheetId="31">#REF!</definedName>
    <definedName name="RED_TBCPI" localSheetId="39">#REF!</definedName>
    <definedName name="RED_TBCPI" localSheetId="40">#REF!</definedName>
    <definedName name="RED_TBCPI" localSheetId="41">#REF!</definedName>
    <definedName name="RED_TBCPI" localSheetId="46">#REF!</definedName>
    <definedName name="RED_TBCPI" localSheetId="52">#REF!</definedName>
    <definedName name="RED_TBCPI" localSheetId="53">#REF!</definedName>
    <definedName name="RED_TBCPI" localSheetId="64">#REF!</definedName>
    <definedName name="RED_TBCPI" localSheetId="65">#REF!</definedName>
    <definedName name="RED_TBCPI">#REF!</definedName>
    <definedName name="RED_TRD" localSheetId="67">#REF!</definedName>
    <definedName name="RED_TRD" localSheetId="68">#REF!</definedName>
    <definedName name="RED_TRD" localSheetId="69">#REF!</definedName>
    <definedName name="RED_TRD" localSheetId="70">#REF!</definedName>
    <definedName name="RED_TRD" localSheetId="72">#REF!</definedName>
    <definedName name="RED_TRD" localSheetId="73">#REF!</definedName>
    <definedName name="RED_TRD" localSheetId="74">#REF!</definedName>
    <definedName name="RED_TRD" localSheetId="11">#REF!</definedName>
    <definedName name="RED_TRD" localSheetId="23">#REF!</definedName>
    <definedName name="RED_TRD" localSheetId="10">#REF!</definedName>
    <definedName name="RED_TRD" localSheetId="38">#REF!</definedName>
    <definedName name="RED_TRD" localSheetId="31">#REF!</definedName>
    <definedName name="RED_TRD" localSheetId="39">#REF!</definedName>
    <definedName name="RED_TRD" localSheetId="40">#REF!</definedName>
    <definedName name="RED_TRD" localSheetId="41">#REF!</definedName>
    <definedName name="RED_TRD" localSheetId="46">#REF!</definedName>
    <definedName name="RED_TRD" localSheetId="52">#REF!</definedName>
    <definedName name="RED_TRD" localSheetId="53">#REF!</definedName>
    <definedName name="RED_TRD" localSheetId="64">#REF!</definedName>
    <definedName name="RED_TRD" localSheetId="65">#REF!</definedName>
    <definedName name="RED_TRD">#REF!</definedName>
    <definedName name="red42b" localSheetId="67">'[50]RED Table 41'!$A$7:$I$114</definedName>
    <definedName name="red42b" localSheetId="68">'[50]RED Table 41'!$A$7:$I$114</definedName>
    <definedName name="red42b" localSheetId="69">'[50]RED Table 41'!$A$7:$I$114</definedName>
    <definedName name="red42b" localSheetId="70">'[50]RED Table 41'!$A$7:$I$114</definedName>
    <definedName name="red42b" localSheetId="72">'[50]RED Table 41'!$A$7:$I$114</definedName>
    <definedName name="red42b" localSheetId="73">'[50]RED Table 41'!$A$7:$I$114</definedName>
    <definedName name="red42b" localSheetId="74">'[50]RED Table 41'!$A$7:$I$114</definedName>
    <definedName name="red42b" localSheetId="11">#REF!</definedName>
    <definedName name="red42b" localSheetId="10">#REF!</definedName>
    <definedName name="red42b" localSheetId="38">#REF!</definedName>
    <definedName name="red42b" localSheetId="30">'[51]RED Table 41'!$A$7:$I$114</definedName>
    <definedName name="red42b" localSheetId="39">#REF!</definedName>
    <definedName name="red42b" localSheetId="40">'[50]RED Table 41'!$A$7:$I$114</definedName>
    <definedName name="red42b" localSheetId="41">'[50]RED Table 41'!$A$7:$I$114</definedName>
    <definedName name="red42b" localSheetId="46">'[50]RED Table 41'!$A$7:$I$114</definedName>
    <definedName name="red42b" localSheetId="51">#REF!</definedName>
    <definedName name="red42b" localSheetId="52">'[50]RED Table 41'!$A$7:$I$114</definedName>
    <definedName name="red42b" localSheetId="53">'[50]RED Table 41'!$A$7:$I$114</definedName>
    <definedName name="red42b" localSheetId="65">'[50]RED Table 41'!$A$7:$I$114</definedName>
    <definedName name="red42b" localSheetId="66">'[50]RED Table 41'!$A$7:$I$114</definedName>
    <definedName name="red42b">#REF!</definedName>
    <definedName name="REDTbl3" localSheetId="67">#REF!</definedName>
    <definedName name="REDTbl3" localSheetId="68">#REF!</definedName>
    <definedName name="REDTbl3" localSheetId="69">#REF!</definedName>
    <definedName name="REDTbl3" localSheetId="70">#REF!</definedName>
    <definedName name="REDTbl3" localSheetId="72">#REF!</definedName>
    <definedName name="REDTbl3" localSheetId="73">#REF!</definedName>
    <definedName name="REDTbl3" localSheetId="74">#REF!</definedName>
    <definedName name="REDTbl3" localSheetId="11">#REF!</definedName>
    <definedName name="REDTbl3" localSheetId="12">#REF!</definedName>
    <definedName name="REDTbl3" localSheetId="13">#REF!</definedName>
    <definedName name="REDTbl3" localSheetId="10">#REF!</definedName>
    <definedName name="REDTbl3" localSheetId="38">#REF!</definedName>
    <definedName name="REDTbl3" localSheetId="30">#REF!</definedName>
    <definedName name="REDTbl3" localSheetId="39">#REF!</definedName>
    <definedName name="REDTbl3" localSheetId="40">#REF!</definedName>
    <definedName name="REDTbl3" localSheetId="41">#REF!</definedName>
    <definedName name="REDTbl3" localSheetId="46">#REF!</definedName>
    <definedName name="REDTbl3" localSheetId="52">#REF!</definedName>
    <definedName name="REDTbl3" localSheetId="53">#REF!</definedName>
    <definedName name="REDTbl3" localSheetId="64">#REF!</definedName>
    <definedName name="REDTbl3" localSheetId="65">#REF!</definedName>
    <definedName name="REDTbl3" localSheetId="66">#REF!</definedName>
    <definedName name="REDTbl3">#REF!</definedName>
    <definedName name="REDTbl4" localSheetId="67">#REF!</definedName>
    <definedName name="REDTbl4" localSheetId="68">#REF!</definedName>
    <definedName name="REDTbl4" localSheetId="69">#REF!</definedName>
    <definedName name="REDTbl4" localSheetId="70">#REF!</definedName>
    <definedName name="REDTbl4" localSheetId="72">#REF!</definedName>
    <definedName name="REDTbl4" localSheetId="73">#REF!</definedName>
    <definedName name="REDTbl4" localSheetId="74">#REF!</definedName>
    <definedName name="REDTbl4" localSheetId="11">#REF!</definedName>
    <definedName name="REDTbl4" localSheetId="12">#REF!</definedName>
    <definedName name="REDTbl4" localSheetId="13">#REF!</definedName>
    <definedName name="REDTbl4" localSheetId="10">#REF!</definedName>
    <definedName name="REDTbl4" localSheetId="38">#REF!</definedName>
    <definedName name="REDTbl4" localSheetId="39">#REF!</definedName>
    <definedName name="REDTbl4" localSheetId="40">#REF!</definedName>
    <definedName name="REDTbl4" localSheetId="41">#REF!</definedName>
    <definedName name="REDTbl4" localSheetId="46">#REF!</definedName>
    <definedName name="REDTbl4" localSheetId="52">#REF!</definedName>
    <definedName name="REDTbl4" localSheetId="53">#REF!</definedName>
    <definedName name="REDTbl4" localSheetId="64">#REF!</definedName>
    <definedName name="REDTbl4" localSheetId="65">#REF!</definedName>
    <definedName name="REDTbl4">#REF!</definedName>
    <definedName name="REDTbl5" localSheetId="67">#REF!</definedName>
    <definedName name="REDTbl5" localSheetId="68">#REF!</definedName>
    <definedName name="REDTbl5" localSheetId="69">#REF!</definedName>
    <definedName name="REDTbl5" localSheetId="70">#REF!</definedName>
    <definedName name="REDTbl5" localSheetId="72">#REF!</definedName>
    <definedName name="REDTbl5" localSheetId="73">#REF!</definedName>
    <definedName name="REDTbl5" localSheetId="74">#REF!</definedName>
    <definedName name="REDTbl5" localSheetId="11">#REF!</definedName>
    <definedName name="REDTbl5" localSheetId="12">#REF!</definedName>
    <definedName name="REDTbl5" localSheetId="13">#REF!</definedName>
    <definedName name="REDTbl5" localSheetId="10">#REF!</definedName>
    <definedName name="REDTbl5" localSheetId="38">#REF!</definedName>
    <definedName name="REDTbl5" localSheetId="39">#REF!</definedName>
    <definedName name="REDTbl5" localSheetId="40">#REF!</definedName>
    <definedName name="REDTbl5" localSheetId="41">#REF!</definedName>
    <definedName name="REDTbl5" localSheetId="46">#REF!</definedName>
    <definedName name="REDTbl5" localSheetId="52">#REF!</definedName>
    <definedName name="REDTbl5" localSheetId="53">#REF!</definedName>
    <definedName name="REDTbl5" localSheetId="64">#REF!</definedName>
    <definedName name="REDTbl5" localSheetId="65">#REF!</definedName>
    <definedName name="REDTbl5">#REF!</definedName>
    <definedName name="REDTbl6" localSheetId="67">#REF!</definedName>
    <definedName name="REDTbl6" localSheetId="68">#REF!</definedName>
    <definedName name="REDTbl6" localSheetId="69">#REF!</definedName>
    <definedName name="REDTbl6" localSheetId="70">#REF!</definedName>
    <definedName name="REDTbl6" localSheetId="72">#REF!</definedName>
    <definedName name="REDTbl6" localSheetId="73">#REF!</definedName>
    <definedName name="REDTbl6" localSheetId="74">#REF!</definedName>
    <definedName name="REDTbl6" localSheetId="11">#REF!</definedName>
    <definedName name="REDTbl6" localSheetId="10">#REF!</definedName>
    <definedName name="REDTbl6" localSheetId="38">#REF!</definedName>
    <definedName name="REDTbl6" localSheetId="39">#REF!</definedName>
    <definedName name="REDTbl6" localSheetId="40">#REF!</definedName>
    <definedName name="REDTbl6" localSheetId="41">#REF!</definedName>
    <definedName name="REDTbl6" localSheetId="46">#REF!</definedName>
    <definedName name="REDTbl6" localSheetId="52">#REF!</definedName>
    <definedName name="REDTbl6" localSheetId="64">#REF!</definedName>
    <definedName name="REDTbl6" localSheetId="65">#REF!</definedName>
    <definedName name="REDTbl6">#REF!</definedName>
    <definedName name="REDTbl7" localSheetId="67">#REF!</definedName>
    <definedName name="REDTbl7" localSheetId="68">#REF!</definedName>
    <definedName name="REDTbl7" localSheetId="69">#REF!</definedName>
    <definedName name="REDTbl7" localSheetId="70">#REF!</definedName>
    <definedName name="REDTbl7" localSheetId="72">#REF!</definedName>
    <definedName name="REDTbl7" localSheetId="73">#REF!</definedName>
    <definedName name="REDTbl7" localSheetId="74">#REF!</definedName>
    <definedName name="REDTbl7" localSheetId="11">#REF!</definedName>
    <definedName name="REDTbl7" localSheetId="10">#REF!</definedName>
    <definedName name="REDTbl7" localSheetId="38">#REF!</definedName>
    <definedName name="REDTbl7" localSheetId="39">#REF!</definedName>
    <definedName name="REDTbl7" localSheetId="40">#REF!</definedName>
    <definedName name="REDTbl7" localSheetId="41">#REF!</definedName>
    <definedName name="REDTbl7" localSheetId="46">#REF!</definedName>
    <definedName name="REDTbl7" localSheetId="52">#REF!</definedName>
    <definedName name="REDTbl7" localSheetId="64">#REF!</definedName>
    <definedName name="REDTbl7" localSheetId="65">#REF!</definedName>
    <definedName name="REDTbl7">#REF!</definedName>
    <definedName name="REDUC" localSheetId="11">#REF!</definedName>
    <definedName name="REDUC" localSheetId="10">#REF!</definedName>
    <definedName name="REDUC" localSheetId="38">#REF!</definedName>
    <definedName name="REDUC" localSheetId="39">#REF!</definedName>
    <definedName name="REDUC" localSheetId="46">[77]Sheet1!$I$1</definedName>
    <definedName name="REDUC" localSheetId="51">#REF!</definedName>
    <definedName name="REDUC" localSheetId="52">[77]Sheet1!$I$1</definedName>
    <definedName name="REDUC" localSheetId="66">[77]Sheet1!$I$1</definedName>
    <definedName name="REDUC">#REF!</definedName>
    <definedName name="reducido">#N/A</definedName>
    <definedName name="REF" localSheetId="67">#REF!</definedName>
    <definedName name="REF" localSheetId="68">#REF!</definedName>
    <definedName name="REF" localSheetId="69">#REF!</definedName>
    <definedName name="REF" localSheetId="70">#REF!</definedName>
    <definedName name="REF" localSheetId="72">#REF!</definedName>
    <definedName name="REF" localSheetId="73">#REF!</definedName>
    <definedName name="REF" localSheetId="74">#REF!</definedName>
    <definedName name="REF" localSheetId="11">#REF!</definedName>
    <definedName name="REF" localSheetId="12">#REF!</definedName>
    <definedName name="REF" localSheetId="13">#REF!</definedName>
    <definedName name="REF" localSheetId="23">#REF!</definedName>
    <definedName name="REF" localSheetId="27">#REF!</definedName>
    <definedName name="REF" localSheetId="10">#REF!</definedName>
    <definedName name="REF" localSheetId="38">#REF!</definedName>
    <definedName name="REF" localSheetId="25">#REF!</definedName>
    <definedName name="REF" localSheetId="31">#REF!</definedName>
    <definedName name="REF" localSheetId="39">#REF!</definedName>
    <definedName name="REF" localSheetId="40">#REF!</definedName>
    <definedName name="REF" localSheetId="41">#REF!</definedName>
    <definedName name="REF" localSheetId="46">#REF!</definedName>
    <definedName name="REF" localSheetId="47">#REF!</definedName>
    <definedName name="REF" localSheetId="48">#REF!</definedName>
    <definedName name="REF" localSheetId="49">#REF!</definedName>
    <definedName name="REF" localSheetId="52">#REF!</definedName>
    <definedName name="REF" localSheetId="53">#REF!</definedName>
    <definedName name="REF" localSheetId="64">#REF!</definedName>
    <definedName name="REF" localSheetId="65">#REF!</definedName>
    <definedName name="REF" localSheetId="66">#REF!</definedName>
    <definedName name="REF">#REF!</definedName>
    <definedName name="REFERENCIA1" localSheetId="11">#REF!</definedName>
    <definedName name="REFERENCIA1" localSheetId="10">#REF!</definedName>
    <definedName name="REFERENCIA1" localSheetId="38">#REF!</definedName>
    <definedName name="REFERENCIA1" localSheetId="39">#REF!</definedName>
    <definedName name="REFERENCIA1" localSheetId="46">[74]ARBOL!$E$10:$BK$10</definedName>
    <definedName name="REFERENCIA1" localSheetId="51">#REF!</definedName>
    <definedName name="REFERENCIA1" localSheetId="52">[74]ARBOL!$E$10:$BK$10</definedName>
    <definedName name="REFERENCIA1" localSheetId="66">[74]ARBOL!$E$10:$BK$10</definedName>
    <definedName name="REFERENCIA1">#REF!</definedName>
    <definedName name="Region" localSheetId="67">#REF!</definedName>
    <definedName name="Region" localSheetId="68">#REF!</definedName>
    <definedName name="Region" localSheetId="69">#REF!</definedName>
    <definedName name="Region" localSheetId="70">#REF!</definedName>
    <definedName name="Region" localSheetId="72">#REF!</definedName>
    <definedName name="Region" localSheetId="73">#REF!</definedName>
    <definedName name="Region" localSheetId="74">#REF!</definedName>
    <definedName name="Region" localSheetId="38">#REF!</definedName>
    <definedName name="Region" localSheetId="30">#REF!</definedName>
    <definedName name="Region" localSheetId="39">#REF!</definedName>
    <definedName name="Region" localSheetId="40">#REF!</definedName>
    <definedName name="Region" localSheetId="41">#REF!</definedName>
    <definedName name="Region" localSheetId="46">#REF!</definedName>
    <definedName name="Region" localSheetId="52">#REF!</definedName>
    <definedName name="Region" localSheetId="53">#REF!</definedName>
    <definedName name="Region" localSheetId="64">#REF!</definedName>
    <definedName name="Region" localSheetId="65">#REF!</definedName>
    <definedName name="Region" localSheetId="66">#REF!</definedName>
    <definedName name="Region">#REF!</definedName>
    <definedName name="Region_Province_Details" localSheetId="67">#REF!</definedName>
    <definedName name="Region_Province_Details" localSheetId="68">#REF!</definedName>
    <definedName name="Region_Province_Details" localSheetId="69">#REF!</definedName>
    <definedName name="Region_Province_Details" localSheetId="70">#REF!</definedName>
    <definedName name="Region_Province_Details" localSheetId="72">#REF!</definedName>
    <definedName name="Region_Province_Details" localSheetId="73">#REF!</definedName>
    <definedName name="Region_Province_Details" localSheetId="74">#REF!</definedName>
    <definedName name="Region_Province_Details" localSheetId="38">#REF!</definedName>
    <definedName name="Region_Province_Details" localSheetId="39">#REF!</definedName>
    <definedName name="Region_Province_Details" localSheetId="40">#REF!</definedName>
    <definedName name="Region_Province_Details" localSheetId="41">#REF!</definedName>
    <definedName name="Region_Province_Details" localSheetId="46">#REF!</definedName>
    <definedName name="Region_Province_Details" localSheetId="52">#REF!</definedName>
    <definedName name="Region_Province_Details" localSheetId="53">#REF!</definedName>
    <definedName name="Region_Province_Details" localSheetId="64">#REF!</definedName>
    <definedName name="Region_Province_Details" localSheetId="65">#REF!</definedName>
    <definedName name="Region_Province_Details">#REF!</definedName>
    <definedName name="registro" localSheetId="67">#REF!</definedName>
    <definedName name="registro" localSheetId="68">#REF!</definedName>
    <definedName name="registro" localSheetId="69">#REF!</definedName>
    <definedName name="registro" localSheetId="70">#REF!</definedName>
    <definedName name="registro" localSheetId="72">#REF!</definedName>
    <definedName name="registro" localSheetId="73">#REF!</definedName>
    <definedName name="registro" localSheetId="74">#REF!</definedName>
    <definedName name="registro" localSheetId="11">#REF!</definedName>
    <definedName name="registro" localSheetId="10">#REF!</definedName>
    <definedName name="registro" localSheetId="38">#REF!</definedName>
    <definedName name="registro" localSheetId="39">#REF!</definedName>
    <definedName name="registro" localSheetId="40">#REF!</definedName>
    <definedName name="registro" localSheetId="41">#REF!</definedName>
    <definedName name="registro" localSheetId="46">#REF!</definedName>
    <definedName name="registro" localSheetId="52">#REF!</definedName>
    <definedName name="registro" localSheetId="53">#REF!</definedName>
    <definedName name="registro" localSheetId="64">#REF!</definedName>
    <definedName name="registro" localSheetId="65">#REF!</definedName>
    <definedName name="registro">#REF!</definedName>
    <definedName name="REGREOUT" localSheetId="67" hidden="1">#REF!</definedName>
    <definedName name="REGREOUT" localSheetId="68" hidden="1">#REF!</definedName>
    <definedName name="REGREOUT" localSheetId="69" hidden="1">#REF!</definedName>
    <definedName name="REGREOUT" localSheetId="70" hidden="1">#REF!</definedName>
    <definedName name="REGREOUT" localSheetId="72" hidden="1">#REF!</definedName>
    <definedName name="REGREOUT" localSheetId="73" hidden="1">#REF!</definedName>
    <definedName name="REGREOUT" localSheetId="74" hidden="1">#REF!</definedName>
    <definedName name="REGREOUT" localSheetId="11" hidden="1">#REF!</definedName>
    <definedName name="REGREOUT" localSheetId="12" hidden="1">#REF!</definedName>
    <definedName name="REGREOUT" localSheetId="13" hidden="1">#REF!</definedName>
    <definedName name="REGREOUT" localSheetId="23" hidden="1">#REF!</definedName>
    <definedName name="REGREOUT" localSheetId="27" hidden="1">#REF!</definedName>
    <definedName name="REGREOUT" localSheetId="10" hidden="1">#REF!</definedName>
    <definedName name="REGREOUT" localSheetId="38" hidden="1">#REF!</definedName>
    <definedName name="REGREOUT" localSheetId="25" hidden="1">#REF!</definedName>
    <definedName name="REGREOUT" localSheetId="31" hidden="1">#REF!</definedName>
    <definedName name="REGREOUT" localSheetId="39" hidden="1">#REF!</definedName>
    <definedName name="REGREOUT" localSheetId="40" hidden="1">#REF!</definedName>
    <definedName name="REGREOUT" localSheetId="41" hidden="1">#REF!</definedName>
    <definedName name="REGREOUT" localSheetId="46" hidden="1">#REF!</definedName>
    <definedName name="REGREOUT" localSheetId="47" hidden="1">#REF!</definedName>
    <definedName name="REGREOUT" localSheetId="48" hidden="1">#REF!</definedName>
    <definedName name="REGREOUT" localSheetId="49" hidden="1">#REF!</definedName>
    <definedName name="REGREOUT" localSheetId="52" hidden="1">#REF!</definedName>
    <definedName name="REGREOUT" localSheetId="53" hidden="1">#REF!</definedName>
    <definedName name="REGREOUT" localSheetId="64" hidden="1">#REF!</definedName>
    <definedName name="REGREOUT" localSheetId="65" hidden="1">#REF!</definedName>
    <definedName name="REGREOUT" hidden="1">#REF!</definedName>
    <definedName name="REGREX" localSheetId="67" hidden="1">#REF!</definedName>
    <definedName name="REGREX" localSheetId="68" hidden="1">#REF!</definedName>
    <definedName name="REGREX" localSheetId="69" hidden="1">#REF!</definedName>
    <definedName name="REGREX" localSheetId="70" hidden="1">#REF!</definedName>
    <definedName name="REGREX" localSheetId="72" hidden="1">#REF!</definedName>
    <definedName name="REGREX" localSheetId="73" hidden="1">#REF!</definedName>
    <definedName name="REGREX" localSheetId="74" hidden="1">#REF!</definedName>
    <definedName name="REGREX" localSheetId="11" hidden="1">#REF!</definedName>
    <definedName name="REGREX" localSheetId="12" hidden="1">#REF!</definedName>
    <definedName name="REGREX" localSheetId="13" hidden="1">#REF!</definedName>
    <definedName name="REGREX" localSheetId="23" hidden="1">#REF!</definedName>
    <definedName name="REGREX" localSheetId="27" hidden="1">#REF!</definedName>
    <definedName name="REGREX" localSheetId="10" hidden="1">#REF!</definedName>
    <definedName name="REGREX" localSheetId="38" hidden="1">#REF!</definedName>
    <definedName name="REGREX" localSheetId="25" hidden="1">#REF!</definedName>
    <definedName name="REGREX" localSheetId="31" hidden="1">#REF!</definedName>
    <definedName name="REGREX" localSheetId="39" hidden="1">#REF!</definedName>
    <definedName name="REGREX" localSheetId="40" hidden="1">#REF!</definedName>
    <definedName name="REGREX" localSheetId="41" hidden="1">#REF!</definedName>
    <definedName name="REGREX" localSheetId="46" hidden="1">#REF!</definedName>
    <definedName name="REGREX" localSheetId="47" hidden="1">#REF!</definedName>
    <definedName name="REGREX" localSheetId="48" hidden="1">#REF!</definedName>
    <definedName name="REGREX" localSheetId="49" hidden="1">#REF!</definedName>
    <definedName name="REGREX" localSheetId="52" hidden="1">#REF!</definedName>
    <definedName name="REGREX" localSheetId="53" hidden="1">#REF!</definedName>
    <definedName name="REGREX" localSheetId="64" hidden="1">#REF!</definedName>
    <definedName name="REGREX" localSheetId="65" hidden="1">#REF!</definedName>
    <definedName name="REGREX" hidden="1">#REF!</definedName>
    <definedName name="REGREY" localSheetId="67" hidden="1">#REF!</definedName>
    <definedName name="REGREY" localSheetId="68" hidden="1">#REF!</definedName>
    <definedName name="REGREY" localSheetId="69" hidden="1">#REF!</definedName>
    <definedName name="REGREY" localSheetId="70" hidden="1">#REF!</definedName>
    <definedName name="REGREY" localSheetId="72" hidden="1">#REF!</definedName>
    <definedName name="REGREY" localSheetId="73" hidden="1">#REF!</definedName>
    <definedName name="REGREY" localSheetId="74" hidden="1">#REF!</definedName>
    <definedName name="REGREY" localSheetId="11" hidden="1">#REF!</definedName>
    <definedName name="REGREY" localSheetId="12" hidden="1">#REF!</definedName>
    <definedName name="REGREY" localSheetId="13" hidden="1">#REF!</definedName>
    <definedName name="REGREY" localSheetId="23" hidden="1">#REF!</definedName>
    <definedName name="REGREY" localSheetId="27" hidden="1">#REF!</definedName>
    <definedName name="REGREY" localSheetId="10" hidden="1">#REF!</definedName>
    <definedName name="REGREY" localSheetId="38" hidden="1">#REF!</definedName>
    <definedName name="REGREY" localSheetId="25" hidden="1">#REF!</definedName>
    <definedName name="REGREY" localSheetId="31" hidden="1">#REF!</definedName>
    <definedName name="REGREY" localSheetId="39" hidden="1">#REF!</definedName>
    <definedName name="REGREY" localSheetId="40" hidden="1">#REF!</definedName>
    <definedName name="REGREY" localSheetId="41" hidden="1">#REF!</definedName>
    <definedName name="REGREY" localSheetId="46" hidden="1">#REF!</definedName>
    <definedName name="REGREY" localSheetId="47" hidden="1">#REF!</definedName>
    <definedName name="REGREY" localSheetId="48" hidden="1">#REF!</definedName>
    <definedName name="REGREY" localSheetId="49" hidden="1">#REF!</definedName>
    <definedName name="REGREY" localSheetId="52" hidden="1">#REF!</definedName>
    <definedName name="REGREY" localSheetId="53" hidden="1">#REF!</definedName>
    <definedName name="REGREY" localSheetId="64" hidden="1">#REF!</definedName>
    <definedName name="REGREY" localSheetId="65" hidden="1">#REF!</definedName>
    <definedName name="REGREY" hidden="1">#REF!</definedName>
    <definedName name="renegocia" localSheetId="67">[25]Programa!#REF!</definedName>
    <definedName name="renegocia" localSheetId="68">[25]Programa!#REF!</definedName>
    <definedName name="renegocia" localSheetId="69">[25]Programa!#REF!</definedName>
    <definedName name="renegocia" localSheetId="70">[25]Programa!#REF!</definedName>
    <definedName name="renegocia" localSheetId="72">[25]Programa!#REF!</definedName>
    <definedName name="renegocia" localSheetId="73">[25]Programa!#REF!</definedName>
    <definedName name="renegocia" localSheetId="74">[25]Programa!#REF!</definedName>
    <definedName name="renegocia" localSheetId="11">#REF!</definedName>
    <definedName name="renegocia" localSheetId="12">#REF!</definedName>
    <definedName name="renegocia" localSheetId="13">#REF!</definedName>
    <definedName name="renegocia" localSheetId="10">#REF!</definedName>
    <definedName name="renegocia" localSheetId="38">#REF!</definedName>
    <definedName name="renegocia" localSheetId="30">[26]Programa!#REF!</definedName>
    <definedName name="renegocia" localSheetId="39">#REF!</definedName>
    <definedName name="renegocia" localSheetId="40">[25]Programa!#REF!</definedName>
    <definedName name="renegocia" localSheetId="41">[25]Programa!#REF!</definedName>
    <definedName name="renegocia" localSheetId="46">[25]Programa!#REF!</definedName>
    <definedName name="renegocia" localSheetId="51">#REF!</definedName>
    <definedName name="renegocia" localSheetId="52">[25]Programa!#REF!</definedName>
    <definedName name="renegocia" localSheetId="53">[25]Programa!#REF!</definedName>
    <definedName name="renegocia" localSheetId="65">[25]Programa!#REF!</definedName>
    <definedName name="renegocia" localSheetId="66">[25]Programa!#REF!</definedName>
    <definedName name="renegocia">#REF!</definedName>
    <definedName name="Rentabilidad" localSheetId="11">#REF!</definedName>
    <definedName name="Rentabilidad" localSheetId="10">#REF!</definedName>
    <definedName name="Rentabilidad" localSheetId="38">#REF!</definedName>
    <definedName name="Rentabilidad" localSheetId="39">#REF!</definedName>
    <definedName name="Rentabilidad" localSheetId="46">[90]Hoja1!$A$1:$L$77</definedName>
    <definedName name="Rentabilidad" localSheetId="51">#REF!</definedName>
    <definedName name="Rentabilidad" localSheetId="52">[90]Hoja1!$A$1:$L$77</definedName>
    <definedName name="Rentabilidad" localSheetId="66">[90]Hoja1!$A$1:$L$77</definedName>
    <definedName name="Rentabilidad">#REF!</definedName>
    <definedName name="REPORT" localSheetId="67">#REF!</definedName>
    <definedName name="REPORT" localSheetId="68">#REF!</definedName>
    <definedName name="REPORT" localSheetId="69">#REF!</definedName>
    <definedName name="REPORT" localSheetId="70">#REF!</definedName>
    <definedName name="REPORT" localSheetId="72">#REF!</definedName>
    <definedName name="REPORT" localSheetId="73">#REF!</definedName>
    <definedName name="REPORT" localSheetId="74">#REF!</definedName>
    <definedName name="REPORT" localSheetId="11">#REF!</definedName>
    <definedName name="REPORT" localSheetId="12">#REF!</definedName>
    <definedName name="REPORT" localSheetId="13">#REF!</definedName>
    <definedName name="REPORT" localSheetId="10">#REF!</definedName>
    <definedName name="REPORT" localSheetId="38">#REF!</definedName>
    <definedName name="REPORT" localSheetId="30">#REF!</definedName>
    <definedName name="REPORT" localSheetId="39">#REF!</definedName>
    <definedName name="REPORT" localSheetId="40">#REF!</definedName>
    <definedName name="REPORT" localSheetId="41">#REF!</definedName>
    <definedName name="REPORT" localSheetId="46">#REF!</definedName>
    <definedName name="REPORT" localSheetId="52">#REF!</definedName>
    <definedName name="REPORT" localSheetId="53">#REF!</definedName>
    <definedName name="REPORT" localSheetId="64">#REF!</definedName>
    <definedName name="REPORT" localSheetId="65">#REF!</definedName>
    <definedName name="REPORT" localSheetId="66">#REF!</definedName>
    <definedName name="REPORT">#REF!</definedName>
    <definedName name="REPORT1" localSheetId="67">#REF!</definedName>
    <definedName name="REPORT1" localSheetId="68">#REF!</definedName>
    <definedName name="REPORT1" localSheetId="69">#REF!</definedName>
    <definedName name="REPORT1" localSheetId="70">#REF!</definedName>
    <definedName name="REPORT1" localSheetId="72">#REF!</definedName>
    <definedName name="REPORT1" localSheetId="73">#REF!</definedName>
    <definedName name="REPORT1" localSheetId="74">#REF!</definedName>
    <definedName name="REPORT1" localSheetId="11">#REF!</definedName>
    <definedName name="REPORT1" localSheetId="12">#REF!</definedName>
    <definedName name="REPORT1" localSheetId="13">#REF!</definedName>
    <definedName name="REPORT1" localSheetId="10">#REF!</definedName>
    <definedName name="REPORT1" localSheetId="38">#REF!</definedName>
    <definedName name="REPORT1" localSheetId="39">#REF!</definedName>
    <definedName name="REPORT1" localSheetId="40">#REF!</definedName>
    <definedName name="REPORT1" localSheetId="41">#REF!</definedName>
    <definedName name="REPORT1" localSheetId="46">#REF!</definedName>
    <definedName name="REPORT1" localSheetId="52">#REF!</definedName>
    <definedName name="REPORT1" localSheetId="53">#REF!</definedName>
    <definedName name="REPORT1" localSheetId="64">#REF!</definedName>
    <definedName name="REPORT1" localSheetId="65">#REF!</definedName>
    <definedName name="REPORT1">#REF!</definedName>
    <definedName name="rerer" localSheetId="67" hidden="1">#REF!</definedName>
    <definedName name="rerer" localSheetId="68" hidden="1">#REF!</definedName>
    <definedName name="rerer" localSheetId="69" hidden="1">#REF!</definedName>
    <definedName name="rerer" localSheetId="70" hidden="1">#REF!</definedName>
    <definedName name="rerer" localSheetId="72" hidden="1">#REF!</definedName>
    <definedName name="rerer" localSheetId="73" hidden="1">#REF!</definedName>
    <definedName name="rerer" localSheetId="74" hidden="1">#REF!</definedName>
    <definedName name="rerer" localSheetId="11" hidden="1">#REF!</definedName>
    <definedName name="rerer" localSheetId="12" hidden="1">#REF!</definedName>
    <definedName name="rerer" localSheetId="13" hidden="1">#REF!</definedName>
    <definedName name="rerer" localSheetId="23" hidden="1">#REF!</definedName>
    <definedName name="rerer" localSheetId="27" hidden="1">#REF!</definedName>
    <definedName name="rerer" localSheetId="10" hidden="1">#REF!</definedName>
    <definedName name="rerer" localSheetId="38" hidden="1">#REF!</definedName>
    <definedName name="rerer" localSheetId="25" hidden="1">#REF!</definedName>
    <definedName name="rerer" localSheetId="31" hidden="1">#REF!</definedName>
    <definedName name="rerer" localSheetId="39" hidden="1">#REF!</definedName>
    <definedName name="rerer" localSheetId="40" hidden="1">#REF!</definedName>
    <definedName name="rerer" localSheetId="41" hidden="1">#REF!</definedName>
    <definedName name="rerer" localSheetId="46" hidden="1">#REF!</definedName>
    <definedName name="rerer" localSheetId="47" hidden="1">#REF!</definedName>
    <definedName name="rerer" localSheetId="48" hidden="1">#REF!</definedName>
    <definedName name="rerer" localSheetId="49" hidden="1">#REF!</definedName>
    <definedName name="rerer" localSheetId="52" hidden="1">#REF!</definedName>
    <definedName name="rerer" localSheetId="53" hidden="1">#REF!</definedName>
    <definedName name="rerer" localSheetId="64" hidden="1">#REF!</definedName>
    <definedName name="rerer" localSheetId="65" hidden="1">#REF!</definedName>
    <definedName name="rerer" hidden="1">#REF!</definedName>
    <definedName name="RES" localSheetId="11">#REF!</definedName>
    <definedName name="RES" localSheetId="10">#REF!</definedName>
    <definedName name="RES" localSheetId="38">#REF!</definedName>
    <definedName name="RES" localSheetId="39">#REF!</definedName>
    <definedName name="RES" localSheetId="46">[74]RESUMEN!$C$5</definedName>
    <definedName name="RES" localSheetId="51">#REF!</definedName>
    <definedName name="RES" localSheetId="52">[74]RESUMEN!$C$5</definedName>
    <definedName name="RES" localSheetId="66">[74]RESUMEN!$C$5</definedName>
    <definedName name="RES">#REF!</definedName>
    <definedName name="RESERVA" localSheetId="67">#REF!</definedName>
    <definedName name="RESERVA" localSheetId="68">#REF!</definedName>
    <definedName name="RESERVA" localSheetId="69">#REF!</definedName>
    <definedName name="RESERVA" localSheetId="70">#REF!</definedName>
    <definedName name="RESERVA" localSheetId="72">#REF!</definedName>
    <definedName name="RESERVA" localSheetId="73">#REF!</definedName>
    <definedName name="RESERVA" localSheetId="74">#REF!</definedName>
    <definedName name="RESERVA" localSheetId="11">#REF!</definedName>
    <definedName name="RESERVA" localSheetId="12">#REF!</definedName>
    <definedName name="RESERVA" localSheetId="13">#REF!</definedName>
    <definedName name="RESERVA" localSheetId="10">#REF!</definedName>
    <definedName name="RESERVA" localSheetId="38">#REF!</definedName>
    <definedName name="RESERVA" localSheetId="30">#REF!</definedName>
    <definedName name="RESERVA" localSheetId="39">#REF!</definedName>
    <definedName name="RESERVA" localSheetId="40">#REF!</definedName>
    <definedName name="RESERVA" localSheetId="41">#REF!</definedName>
    <definedName name="RESERVA" localSheetId="46">#REF!</definedName>
    <definedName name="RESERVA" localSheetId="52">#REF!</definedName>
    <definedName name="RESERVA" localSheetId="53">#REF!</definedName>
    <definedName name="RESERVA" localSheetId="64">#REF!</definedName>
    <definedName name="RESERVA" localSheetId="65">#REF!</definedName>
    <definedName name="RESERVA" localSheetId="66">#REF!</definedName>
    <definedName name="RESERVA">#REF!</definedName>
    <definedName name="RESERVAS" localSheetId="67">#REF!</definedName>
    <definedName name="RESERVAS" localSheetId="68">#REF!</definedName>
    <definedName name="RESERVAS" localSheetId="69">#REF!</definedName>
    <definedName name="RESERVAS" localSheetId="70">#REF!</definedName>
    <definedName name="RESERVAS" localSheetId="72">#REF!</definedName>
    <definedName name="RESERVAS" localSheetId="73">#REF!</definedName>
    <definedName name="RESERVAS" localSheetId="74">#REF!</definedName>
    <definedName name="RESERVAS" localSheetId="11">#REF!</definedName>
    <definedName name="RESERVAS" localSheetId="12">#REF!</definedName>
    <definedName name="RESERVAS" localSheetId="13">#REF!</definedName>
    <definedName name="RESERVAS" localSheetId="23">#REF!</definedName>
    <definedName name="RESERVAS" localSheetId="10">#REF!</definedName>
    <definedName name="RESERVAS" localSheetId="38">#REF!</definedName>
    <definedName name="RESERVAS" localSheetId="31">#REF!</definedName>
    <definedName name="RESERVAS" localSheetId="39">#REF!</definedName>
    <definedName name="RESERVAS" localSheetId="40">#REF!</definedName>
    <definedName name="RESERVAS" localSheetId="41">#REF!</definedName>
    <definedName name="RESERVAS" localSheetId="46">#REF!</definedName>
    <definedName name="RESERVAS" localSheetId="52">#REF!</definedName>
    <definedName name="RESERVAS" localSheetId="53">#REF!</definedName>
    <definedName name="RESERVAS" localSheetId="64">#REF!</definedName>
    <definedName name="RESERVAS" localSheetId="65">#REF!</definedName>
    <definedName name="RESERVAS">#REF!</definedName>
    <definedName name="RESTFINSYS" localSheetId="67">#REF!</definedName>
    <definedName name="RESTFINSYS" localSheetId="68">#REF!</definedName>
    <definedName name="RESTFINSYS" localSheetId="69">#REF!</definedName>
    <definedName name="RESTFINSYS" localSheetId="70">#REF!</definedName>
    <definedName name="RESTFINSYS" localSheetId="72">#REF!</definedName>
    <definedName name="RESTFINSYS" localSheetId="73">#REF!</definedName>
    <definedName name="RESTFINSYS" localSheetId="74">#REF!</definedName>
    <definedName name="RESTFINSYS" localSheetId="11">#REF!</definedName>
    <definedName name="RESTFINSYS" localSheetId="12">#REF!</definedName>
    <definedName name="RESTFINSYS" localSheetId="13">#REF!</definedName>
    <definedName name="RESTFINSYS" localSheetId="10">#REF!</definedName>
    <definedName name="RESTFINSYS" localSheetId="38">#REF!</definedName>
    <definedName name="RESTFINSYS" localSheetId="39">#REF!</definedName>
    <definedName name="RESTFINSYS" localSheetId="40">#REF!</definedName>
    <definedName name="RESTFINSYS" localSheetId="41">#REF!</definedName>
    <definedName name="RESTFINSYS" localSheetId="46">#REF!</definedName>
    <definedName name="RESTFINSYS" localSheetId="52">#REF!</definedName>
    <definedName name="RESTFINSYS" localSheetId="64">#REF!</definedName>
    <definedName name="RESTFINSYS" localSheetId="65">#REF!</definedName>
    <definedName name="RESTFINSYS">#REF!</definedName>
    <definedName name="RESTNFPS" localSheetId="67">#REF!</definedName>
    <definedName name="RESTNFPS" localSheetId="68">#REF!</definedName>
    <definedName name="RESTNFPS" localSheetId="69">#REF!</definedName>
    <definedName name="RESTNFPS" localSheetId="70">#REF!</definedName>
    <definedName name="RESTNFPS" localSheetId="72">#REF!</definedName>
    <definedName name="RESTNFPS" localSheetId="73">#REF!</definedName>
    <definedName name="RESTNFPS" localSheetId="74">#REF!</definedName>
    <definedName name="RESTNFPS" localSheetId="11">#REF!</definedName>
    <definedName name="RESTNFPS" localSheetId="10">#REF!</definedName>
    <definedName name="RESTNFPS" localSheetId="38">#REF!</definedName>
    <definedName name="RESTNFPS" localSheetId="39">#REF!</definedName>
    <definedName name="RESTNFPS" localSheetId="40">#REF!</definedName>
    <definedName name="RESTNFPS" localSheetId="41">#REF!</definedName>
    <definedName name="RESTNFPS" localSheetId="46">#REF!</definedName>
    <definedName name="RESTNFPS" localSheetId="52">#REF!</definedName>
    <definedName name="RESTNFPS" localSheetId="64">#REF!</definedName>
    <definedName name="RESTNFPS" localSheetId="65">#REF!</definedName>
    <definedName name="RESTNFPS">#REF!</definedName>
    <definedName name="RESTNFPS_" localSheetId="67">#REF!</definedName>
    <definedName name="RESTNFPS_" localSheetId="68">#REF!</definedName>
    <definedName name="RESTNFPS_" localSheetId="69">#REF!</definedName>
    <definedName name="RESTNFPS_" localSheetId="70">#REF!</definedName>
    <definedName name="RESTNFPS_" localSheetId="72">#REF!</definedName>
    <definedName name="RESTNFPS_" localSheetId="73">#REF!</definedName>
    <definedName name="RESTNFPS_" localSheetId="74">#REF!</definedName>
    <definedName name="RESTNFPS_" localSheetId="11">#REF!</definedName>
    <definedName name="RESTNFPS_" localSheetId="10">#REF!</definedName>
    <definedName name="RESTNFPS_" localSheetId="38">#REF!</definedName>
    <definedName name="RESTNFPS_" localSheetId="39">#REF!</definedName>
    <definedName name="RESTNFPS_" localSheetId="40">#REF!</definedName>
    <definedName name="RESTNFPS_" localSheetId="41">#REF!</definedName>
    <definedName name="RESTNFPS_" localSheetId="46">#REF!</definedName>
    <definedName name="RESTNFPS_" localSheetId="52">#REF!</definedName>
    <definedName name="RESTNFPS_" localSheetId="64">#REF!</definedName>
    <definedName name="RESTNFPS_" localSheetId="65">#REF!</definedName>
    <definedName name="RESTNFPS_">#REF!</definedName>
    <definedName name="RESUMEN" localSheetId="67">'[162]Evolución Deuda Ene-jun 2004'!#REF!</definedName>
    <definedName name="RESUMEN" localSheetId="68">'[162]Evolución Deuda Ene-jun 2004'!#REF!</definedName>
    <definedName name="RESUMEN" localSheetId="69">'[162]Evolución Deuda Ene-jun 2004'!#REF!</definedName>
    <definedName name="RESUMEN" localSheetId="70">'[162]Evolución Deuda Ene-jun 2004'!#REF!</definedName>
    <definedName name="RESUMEN" localSheetId="72">'[162]Evolución Deuda Ene-jun 2004'!#REF!</definedName>
    <definedName name="RESUMEN" localSheetId="73">'[162]Evolución Deuda Ene-jun 2004'!#REF!</definedName>
    <definedName name="RESUMEN" localSheetId="74">'[162]Evolución Deuda Ene-jun 2004'!#REF!</definedName>
    <definedName name="RESUMEN" localSheetId="11">#REF!</definedName>
    <definedName name="RESUMEN" localSheetId="12">#REF!</definedName>
    <definedName name="RESUMEN" localSheetId="23">#REF!</definedName>
    <definedName name="RESUMEN" localSheetId="24">#REF!</definedName>
    <definedName name="RESUMEN" localSheetId="26">#REF!</definedName>
    <definedName name="RESUMEN" localSheetId="10">#REF!</definedName>
    <definedName name="RESUMEN" localSheetId="38">#REF!</definedName>
    <definedName name="RESUMEN" localSheetId="25">#REF!</definedName>
    <definedName name="RESUMEN" localSheetId="30">'[162]Evolución Deuda Ene-jun 2004'!#REF!</definedName>
    <definedName name="RESUMEN" localSheetId="39">#REF!</definedName>
    <definedName name="RESUMEN" localSheetId="46">'[162]Evolución Deuda Ene-jun 2004'!#REF!</definedName>
    <definedName name="RESUMEN" localSheetId="51">#REF!</definedName>
    <definedName name="RESUMEN" localSheetId="52">#REF!</definedName>
    <definedName name="RESUMEN" localSheetId="53">'[162]Evolución Deuda Ene-jun 2004'!#REF!</definedName>
    <definedName name="RESUMEN" localSheetId="65">'[162]Evolución Deuda Ene-jun 2004'!#REF!</definedName>
    <definedName name="RESUMEN" localSheetId="66">'[162]Evolución Deuda Ene-jun 2004'!#REF!</definedName>
    <definedName name="RESUMEN">#REF!</definedName>
    <definedName name="RESUMEN1" localSheetId="67">'[163]TP 10C'!#REF!</definedName>
    <definedName name="RESUMEN1" localSheetId="68">'[163]TP 10C'!#REF!</definedName>
    <definedName name="RESUMEN1" localSheetId="69">'[163]TP 10C'!#REF!</definedName>
    <definedName name="RESUMEN1" localSheetId="70">'[163]TP 10C'!#REF!</definedName>
    <definedName name="RESUMEN1" localSheetId="72">'[163]TP 10C'!#REF!</definedName>
    <definedName name="RESUMEN1" localSheetId="73">'[163]TP 10C'!#REF!</definedName>
    <definedName name="RESUMEN1" localSheetId="74">'[163]TP 10C'!#REF!</definedName>
    <definedName name="RESUMEN1" localSheetId="11">#REF!</definedName>
    <definedName name="RESUMEN1" localSheetId="10">#REF!</definedName>
    <definedName name="RESUMEN1" localSheetId="38">#REF!</definedName>
    <definedName name="RESUMEN1" localSheetId="30">'[163]TP 10C'!#REF!</definedName>
    <definedName name="RESUMEN1" localSheetId="39">#REF!</definedName>
    <definedName name="RESUMEN1" localSheetId="46">'[163]TP 10C'!#REF!</definedName>
    <definedName name="RESUMEN1" localSheetId="51">#REF!</definedName>
    <definedName name="RESUMEN1" localSheetId="52">'[163]TP 10C'!#REF!</definedName>
    <definedName name="RESUMEN1" localSheetId="53">'[163]TP 10C'!#REF!</definedName>
    <definedName name="RESUMEN1" localSheetId="65">'[163]TP 10C'!#REF!</definedName>
    <definedName name="RESUMEN1" localSheetId="66">'[163]TP 10C'!#REF!</definedName>
    <definedName name="RESUMEN1">#REF!</definedName>
    <definedName name="RESUMEN11" localSheetId="67">#REF!</definedName>
    <definedName name="RESUMEN11" localSheetId="68">#REF!</definedName>
    <definedName name="RESUMEN11" localSheetId="69">#REF!</definedName>
    <definedName name="RESUMEN11" localSheetId="70">#REF!</definedName>
    <definedName name="RESUMEN11" localSheetId="72">#REF!</definedName>
    <definedName name="RESUMEN11" localSheetId="73">#REF!</definedName>
    <definedName name="RESUMEN11" localSheetId="74">#REF!</definedName>
    <definedName name="RESUMEN11" localSheetId="11">#REF!</definedName>
    <definedName name="RESUMEN11" localSheetId="12">#REF!</definedName>
    <definedName name="RESUMEN11" localSheetId="13">#REF!</definedName>
    <definedName name="RESUMEN11" localSheetId="10">#REF!</definedName>
    <definedName name="RESUMEN11" localSheetId="38">#REF!</definedName>
    <definedName name="RESUMEN11" localSheetId="30">#REF!</definedName>
    <definedName name="RESUMEN11" localSheetId="39">#REF!</definedName>
    <definedName name="RESUMEN11" localSheetId="40">#REF!</definedName>
    <definedName name="RESUMEN11" localSheetId="41">#REF!</definedName>
    <definedName name="RESUMEN11" localSheetId="46">#REF!</definedName>
    <definedName name="RESUMEN11" localSheetId="52">#REF!</definedName>
    <definedName name="RESUMEN11" localSheetId="53">#REF!</definedName>
    <definedName name="RESUMEN11" localSheetId="64">#REF!</definedName>
    <definedName name="RESUMEN11" localSheetId="65">#REF!</definedName>
    <definedName name="RESUMEN11" localSheetId="66">#REF!</definedName>
    <definedName name="RESUMEN11">#REF!</definedName>
    <definedName name="RESUMEN2" localSheetId="67">#REF!</definedName>
    <definedName name="RESUMEN2" localSheetId="68">#REF!</definedName>
    <definedName name="RESUMEN2" localSheetId="69">#REF!</definedName>
    <definedName name="RESUMEN2" localSheetId="70">#REF!</definedName>
    <definedName name="RESUMEN2" localSheetId="72">#REF!</definedName>
    <definedName name="RESUMEN2" localSheetId="73">#REF!</definedName>
    <definedName name="RESUMEN2" localSheetId="74">#REF!</definedName>
    <definedName name="RESUMEN2" localSheetId="11">#REF!</definedName>
    <definedName name="RESUMEN2" localSheetId="12">#REF!</definedName>
    <definedName name="RESUMEN2" localSheetId="13">#REF!</definedName>
    <definedName name="RESUMEN2" localSheetId="23">#REF!</definedName>
    <definedName name="RESUMEN2" localSheetId="24">#REF!</definedName>
    <definedName name="RESUMEN2" localSheetId="26">#REF!</definedName>
    <definedName name="RESUMEN2" localSheetId="27">#REF!</definedName>
    <definedName name="RESUMEN2" localSheetId="42">#REF!</definedName>
    <definedName name="RESUMEN2" localSheetId="10">#REF!</definedName>
    <definedName name="RESUMEN2" localSheetId="38">#REF!</definedName>
    <definedName name="RESUMEN2" localSheetId="25">#REF!</definedName>
    <definedName name="RESUMEN2" localSheetId="30">#REF!</definedName>
    <definedName name="RESUMEN2" localSheetId="31">#REF!</definedName>
    <definedName name="RESUMEN2" localSheetId="34">#REF!</definedName>
    <definedName name="RESUMEN2" localSheetId="36">#REF!</definedName>
    <definedName name="RESUMEN2" localSheetId="37">#REF!</definedName>
    <definedName name="RESUMEN2" localSheetId="39">#REF!</definedName>
    <definedName name="RESUMEN2" localSheetId="40">#REF!</definedName>
    <definedName name="RESUMEN2" localSheetId="41">#REF!</definedName>
    <definedName name="RESUMEN2" localSheetId="46">#REF!</definedName>
    <definedName name="RESUMEN2" localSheetId="47">#REF!</definedName>
    <definedName name="RESUMEN2" localSheetId="48">#REF!</definedName>
    <definedName name="RESUMEN2" localSheetId="49">#REF!</definedName>
    <definedName name="RESUMEN2" localSheetId="52">#REF!</definedName>
    <definedName name="RESUMEN2" localSheetId="53">#REF!</definedName>
    <definedName name="RESUMEN2" localSheetId="64">#REF!</definedName>
    <definedName name="RESUMEN2" localSheetId="65">#REF!</definedName>
    <definedName name="RESUMEN2">#REF!</definedName>
    <definedName name="RESUMEN3" localSheetId="67">#REF!</definedName>
    <definedName name="RESUMEN3" localSheetId="68">#REF!</definedName>
    <definedName name="RESUMEN3" localSheetId="69">#REF!</definedName>
    <definedName name="RESUMEN3" localSheetId="70">#REF!</definedName>
    <definedName name="RESUMEN3" localSheetId="72">#REF!</definedName>
    <definedName name="RESUMEN3" localSheetId="73">#REF!</definedName>
    <definedName name="RESUMEN3" localSheetId="74">#REF!</definedName>
    <definedName name="RESUMEN3" localSheetId="11">#REF!</definedName>
    <definedName name="RESUMEN3" localSheetId="12">#REF!</definedName>
    <definedName name="RESUMEN3" localSheetId="13">#REF!</definedName>
    <definedName name="RESUMEN3" localSheetId="23">#REF!</definedName>
    <definedName name="RESUMEN3" localSheetId="26">#REF!</definedName>
    <definedName name="RESUMEN3" localSheetId="27">#REF!</definedName>
    <definedName name="RESUMEN3" localSheetId="10">#REF!</definedName>
    <definedName name="RESUMEN3" localSheetId="38">#REF!</definedName>
    <definedName name="RESUMEN3" localSheetId="25">#REF!</definedName>
    <definedName name="RESUMEN3" localSheetId="30">#REF!</definedName>
    <definedName name="RESUMEN3" localSheetId="31">#REF!</definedName>
    <definedName name="RESUMEN3" localSheetId="36">#REF!</definedName>
    <definedName name="RESUMEN3" localSheetId="37">#REF!</definedName>
    <definedName name="RESUMEN3" localSheetId="39">#REF!</definedName>
    <definedName name="RESUMEN3" localSheetId="40">#REF!</definedName>
    <definedName name="RESUMEN3" localSheetId="41">#REF!</definedName>
    <definedName name="RESUMEN3" localSheetId="46">#REF!</definedName>
    <definedName name="RESUMEN3" localSheetId="47">#REF!</definedName>
    <definedName name="RESUMEN3" localSheetId="48">#REF!</definedName>
    <definedName name="RESUMEN3" localSheetId="49">#REF!</definedName>
    <definedName name="RESUMEN3" localSheetId="52">#REF!</definedName>
    <definedName name="RESUMEN3" localSheetId="53">#REF!</definedName>
    <definedName name="RESUMEN3" localSheetId="64">#REF!</definedName>
    <definedName name="RESUMEN3" localSheetId="65">#REF!</definedName>
    <definedName name="RESUMEN3">#REF!</definedName>
    <definedName name="RESUMEN4" localSheetId="67">#REF!</definedName>
    <definedName name="RESUMEN4" localSheetId="68">#REF!</definedName>
    <definedName name="RESUMEN4" localSheetId="69">#REF!</definedName>
    <definedName name="RESUMEN4" localSheetId="70">#REF!</definedName>
    <definedName name="RESUMEN4" localSheetId="72">#REF!</definedName>
    <definedName name="RESUMEN4" localSheetId="73">#REF!</definedName>
    <definedName name="RESUMEN4" localSheetId="74">#REF!</definedName>
    <definedName name="RESUMEN4" localSheetId="11">#REF!</definedName>
    <definedName name="RESUMEN4" localSheetId="12">#REF!</definedName>
    <definedName name="RESUMEN4" localSheetId="23">#REF!</definedName>
    <definedName name="RESUMEN4" localSheetId="26">#REF!</definedName>
    <definedName name="RESUMEN4" localSheetId="27">#REF!</definedName>
    <definedName name="RESUMEN4" localSheetId="10">#REF!</definedName>
    <definedName name="RESUMEN4" localSheetId="38">#REF!</definedName>
    <definedName name="RESUMEN4" localSheetId="25">#REF!</definedName>
    <definedName name="RESUMEN4" localSheetId="30">#REF!</definedName>
    <definedName name="RESUMEN4" localSheetId="31">#REF!</definedName>
    <definedName name="RESUMEN4" localSheetId="36">#REF!</definedName>
    <definedName name="RESUMEN4" localSheetId="37">#REF!</definedName>
    <definedName name="RESUMEN4" localSheetId="39">#REF!</definedName>
    <definedName name="RESUMEN4" localSheetId="40">#REF!</definedName>
    <definedName name="RESUMEN4" localSheetId="41">#REF!</definedName>
    <definedName name="RESUMEN4" localSheetId="46">#REF!</definedName>
    <definedName name="RESUMEN4" localSheetId="47">#REF!</definedName>
    <definedName name="RESUMEN4" localSheetId="48">#REF!</definedName>
    <definedName name="RESUMEN4" localSheetId="49">#REF!</definedName>
    <definedName name="RESUMEN4" localSheetId="52">#REF!</definedName>
    <definedName name="RESUMEN4" localSheetId="53">#REF!</definedName>
    <definedName name="RESUMEN4" localSheetId="64">#REF!</definedName>
    <definedName name="RESUMEN4" localSheetId="65">#REF!</definedName>
    <definedName name="RESUMEN4">#REF!</definedName>
    <definedName name="RESUMEN5" localSheetId="67">#REF!</definedName>
    <definedName name="RESUMEN5" localSheetId="68">#REF!</definedName>
    <definedName name="RESUMEN5" localSheetId="69">#REF!</definedName>
    <definedName name="RESUMEN5" localSheetId="70">#REF!</definedName>
    <definedName name="RESUMEN5" localSheetId="72">#REF!</definedName>
    <definedName name="RESUMEN5" localSheetId="73">#REF!</definedName>
    <definedName name="RESUMEN5" localSheetId="74">#REF!</definedName>
    <definedName name="RESUMEN5" localSheetId="11">#REF!</definedName>
    <definedName name="RESUMEN5" localSheetId="12">#REF!</definedName>
    <definedName name="RESUMEN5" localSheetId="23">#REF!</definedName>
    <definedName name="RESUMEN5" localSheetId="27">#REF!</definedName>
    <definedName name="RESUMEN5" localSheetId="10">#REF!</definedName>
    <definedName name="RESUMEN5" localSheetId="38">#REF!</definedName>
    <definedName name="RESUMEN5" localSheetId="25">#REF!</definedName>
    <definedName name="RESUMEN5" localSheetId="31">#REF!</definedName>
    <definedName name="RESUMEN5" localSheetId="39">#REF!</definedName>
    <definedName name="RESUMEN5" localSheetId="40">#REF!</definedName>
    <definedName name="RESUMEN5" localSheetId="41">#REF!</definedName>
    <definedName name="RESUMEN5" localSheetId="46">#REF!</definedName>
    <definedName name="RESUMEN5" localSheetId="47">#REF!</definedName>
    <definedName name="RESUMEN5" localSheetId="48">#REF!</definedName>
    <definedName name="RESUMEN5" localSheetId="49">#REF!</definedName>
    <definedName name="RESUMEN5" localSheetId="52">#REF!</definedName>
    <definedName name="RESUMEN5" localSheetId="53">#REF!</definedName>
    <definedName name="RESUMEN5" localSheetId="64">#REF!</definedName>
    <definedName name="RESUMEN5" localSheetId="65">#REF!</definedName>
    <definedName name="RESUMEN5">#REF!</definedName>
    <definedName name="RESUMEN6" localSheetId="67">#REF!</definedName>
    <definedName name="RESUMEN6" localSheetId="68">#REF!</definedName>
    <definedName name="RESUMEN6" localSheetId="69">#REF!</definedName>
    <definedName name="RESUMEN6" localSheetId="70">#REF!</definedName>
    <definedName name="RESUMEN6" localSheetId="72">#REF!</definedName>
    <definedName name="RESUMEN6" localSheetId="73">#REF!</definedName>
    <definedName name="RESUMEN6" localSheetId="74">#REF!</definedName>
    <definedName name="RESUMEN6" localSheetId="11">#REF!</definedName>
    <definedName name="RESUMEN6" localSheetId="10">#REF!</definedName>
    <definedName name="RESUMEN6" localSheetId="38">#REF!</definedName>
    <definedName name="RESUMEN6" localSheetId="39">#REF!</definedName>
    <definedName name="RESUMEN6" localSheetId="40">#REF!</definedName>
    <definedName name="RESUMEN6" localSheetId="41">#REF!</definedName>
    <definedName name="RESUMEN6" localSheetId="46">#REF!</definedName>
    <definedName name="RESUMEN6" localSheetId="52">#REF!</definedName>
    <definedName name="RESUMEN6" localSheetId="64">#REF!</definedName>
    <definedName name="RESUMEN6" localSheetId="65">#REF!</definedName>
    <definedName name="RESUMEN6">#REF!</definedName>
    <definedName name="RESUMEN7" localSheetId="67">#REF!</definedName>
    <definedName name="RESUMEN7" localSheetId="68">#REF!</definedName>
    <definedName name="RESUMEN7" localSheetId="69">#REF!</definedName>
    <definedName name="RESUMEN7" localSheetId="70">#REF!</definedName>
    <definedName name="RESUMEN7" localSheetId="72">#REF!</definedName>
    <definedName name="RESUMEN7" localSheetId="73">#REF!</definedName>
    <definedName name="RESUMEN7" localSheetId="74">#REF!</definedName>
    <definedName name="RESUMEN7" localSheetId="11">#REF!</definedName>
    <definedName name="RESUMEN7" localSheetId="10">#REF!</definedName>
    <definedName name="RESUMEN7" localSheetId="38">#REF!</definedName>
    <definedName name="RESUMEN7" localSheetId="39">#REF!</definedName>
    <definedName name="RESUMEN7" localSheetId="40">#REF!</definedName>
    <definedName name="RESUMEN7" localSheetId="41">#REF!</definedName>
    <definedName name="RESUMEN7" localSheetId="46">#REF!</definedName>
    <definedName name="RESUMEN7" localSheetId="52">#REF!</definedName>
    <definedName name="RESUMEN7" localSheetId="64">#REF!</definedName>
    <definedName name="RESUMEN7" localSheetId="65">#REF!</definedName>
    <definedName name="RESUMEN7">#REF!</definedName>
    <definedName name="RESUMEN9" localSheetId="67">#REF!</definedName>
    <definedName name="RESUMEN9" localSheetId="68">#REF!</definedName>
    <definedName name="RESUMEN9" localSheetId="69">#REF!</definedName>
    <definedName name="RESUMEN9" localSheetId="70">#REF!</definedName>
    <definedName name="RESUMEN9" localSheetId="72">#REF!</definedName>
    <definedName name="RESUMEN9" localSheetId="73">#REF!</definedName>
    <definedName name="RESUMEN9" localSheetId="74">#REF!</definedName>
    <definedName name="RESUMEN9" localSheetId="11">#REF!</definedName>
    <definedName name="RESUMEN9" localSheetId="10">#REF!</definedName>
    <definedName name="RESUMEN9" localSheetId="38">#REF!</definedName>
    <definedName name="RESUMEN9" localSheetId="39">#REF!</definedName>
    <definedName name="RESUMEN9" localSheetId="40">#REF!</definedName>
    <definedName name="RESUMEN9" localSheetId="41">#REF!</definedName>
    <definedName name="RESUMEN9" localSheetId="46">#REF!</definedName>
    <definedName name="RESUMEN9" localSheetId="52">#REF!</definedName>
    <definedName name="RESUMEN9" localSheetId="64">#REF!</definedName>
    <definedName name="RESUMEN9" localSheetId="65">#REF!</definedName>
    <definedName name="RESUMEN9">#REF!</definedName>
    <definedName name="retre" localSheetId="67" hidden="1">'[108]Fax a enviar'!#REF!</definedName>
    <definedName name="retre" localSheetId="68" hidden="1">'[108]Fax a enviar'!#REF!</definedName>
    <definedName name="retre" localSheetId="69" hidden="1">'[108]Fax a enviar'!#REF!</definedName>
    <definedName name="retre" localSheetId="70" hidden="1">'[108]Fax a enviar'!#REF!</definedName>
    <definedName name="retre" localSheetId="72" hidden="1">'[108]Fax a enviar'!#REF!</definedName>
    <definedName name="retre" localSheetId="73" hidden="1">'[108]Fax a enviar'!#REF!</definedName>
    <definedName name="retre" localSheetId="74" hidden="1">'[108]Fax a enviar'!#REF!</definedName>
    <definedName name="retre" localSheetId="11" hidden="1">#REF!</definedName>
    <definedName name="retre" localSheetId="23" hidden="1">#REF!</definedName>
    <definedName name="retre" localSheetId="24" hidden="1">#REF!</definedName>
    <definedName name="retre" localSheetId="26" hidden="1">#REF!</definedName>
    <definedName name="retre" localSheetId="10" hidden="1">#REF!</definedName>
    <definedName name="retre" localSheetId="38" hidden="1">#REF!</definedName>
    <definedName name="retre" localSheetId="25" hidden="1">#REF!</definedName>
    <definedName name="retre" localSheetId="30" hidden="1">'[108]Fax a enviar'!#REF!</definedName>
    <definedName name="retre" localSheetId="39" hidden="1">#REF!</definedName>
    <definedName name="retre" localSheetId="46" hidden="1">'[108]Fax a enviar'!#REF!</definedName>
    <definedName name="retre" localSheetId="51" hidden="1">#REF!</definedName>
    <definedName name="retre" localSheetId="52" hidden="1">#REF!</definedName>
    <definedName name="retre" localSheetId="53" hidden="1">'[108]Fax a enviar'!#REF!</definedName>
    <definedName name="retre" localSheetId="65" hidden="1">'[108]Fax a enviar'!#REF!</definedName>
    <definedName name="retre" localSheetId="66" hidden="1">'[108]Fax a enviar'!#REF!</definedName>
    <definedName name="retre" hidden="1">#REF!</definedName>
    <definedName name="revenue" localSheetId="11">#REF!</definedName>
    <definedName name="revenue" localSheetId="10">#REF!</definedName>
    <definedName name="revenue" localSheetId="38">#REF!</definedName>
    <definedName name="revenue" localSheetId="39">#REF!</definedName>
    <definedName name="revenue" localSheetId="46">[77]Sheet3!$A$747:$IV$747</definedName>
    <definedName name="revenue" localSheetId="51">#REF!</definedName>
    <definedName name="revenue" localSheetId="52">[77]Sheet3!$A$747:$IV$747</definedName>
    <definedName name="revenue" localSheetId="66">[77]Sheet3!$A$747:$IV$747</definedName>
    <definedName name="revenue">#REF!</definedName>
    <definedName name="REVENUE_" localSheetId="67">'[44]CGvt Rev'!#REF!</definedName>
    <definedName name="REVENUE_" localSheetId="68">'[44]CGvt Rev'!#REF!</definedName>
    <definedName name="REVENUE_" localSheetId="69">'[44]CGvt Rev'!#REF!</definedName>
    <definedName name="REVENUE_" localSheetId="70">'[44]CGvt Rev'!#REF!</definedName>
    <definedName name="REVENUE_" localSheetId="72">'[44]CGvt Rev'!#REF!</definedName>
    <definedName name="REVENUE_" localSheetId="73">'[44]CGvt Rev'!#REF!</definedName>
    <definedName name="REVENUE_" localSheetId="74">'[44]CGvt Rev'!#REF!</definedName>
    <definedName name="REVENUE_" localSheetId="11">#REF!</definedName>
    <definedName name="REVENUE_" localSheetId="10">#REF!</definedName>
    <definedName name="REVENUE_" localSheetId="38">#REF!</definedName>
    <definedName name="REVENUE_" localSheetId="30">'[45]CGvt Rev'!#REF!</definedName>
    <definedName name="REVENUE_" localSheetId="39">#REF!</definedName>
    <definedName name="REVENUE_" localSheetId="40">'[44]CGvt Rev'!#REF!</definedName>
    <definedName name="REVENUE_" localSheetId="41">'[44]CGvt Rev'!#REF!</definedName>
    <definedName name="REVENUE_" localSheetId="46">'[44]CGvt Rev'!#REF!</definedName>
    <definedName name="REVENUE_" localSheetId="51">#REF!</definedName>
    <definedName name="REVENUE_" localSheetId="52">'[44]CGvt Rev'!#REF!</definedName>
    <definedName name="REVENUE_" localSheetId="53">'[44]CGvt Rev'!#REF!</definedName>
    <definedName name="REVENUE_" localSheetId="65">'[44]CGvt Rev'!#REF!</definedName>
    <definedName name="REVENUE_" localSheetId="66">'[44]CGvt Rev'!#REF!</definedName>
    <definedName name="REVENUE_">#REF!</definedName>
    <definedName name="Revisions" localSheetId="11">#REF!</definedName>
    <definedName name="Revisions" localSheetId="10">#REF!</definedName>
    <definedName name="Revisions" localSheetId="38">#REF!</definedName>
    <definedName name="Revisions" localSheetId="39">#REF!</definedName>
    <definedName name="Revisions" localSheetId="46">[77]Sheet1!$B$4:$M$46</definedName>
    <definedName name="Revisions" localSheetId="51">#REF!</definedName>
    <definedName name="Revisions" localSheetId="52">[77]Sheet1!$B$4:$M$46</definedName>
    <definedName name="Revisions" localSheetId="66">[77]Sheet1!$B$4:$M$46</definedName>
    <definedName name="Revisions">#REF!</definedName>
    <definedName name="rf" localSheetId="67">[25]Programa!#REF!</definedName>
    <definedName name="rf" localSheetId="68">[25]Programa!#REF!</definedName>
    <definedName name="rf" localSheetId="69">[25]Programa!#REF!</definedName>
    <definedName name="rf" localSheetId="70">[25]Programa!#REF!</definedName>
    <definedName name="rf" localSheetId="72">[25]Programa!#REF!</definedName>
    <definedName name="rf" localSheetId="73">[25]Programa!#REF!</definedName>
    <definedName name="rf" localSheetId="74">[25]Programa!#REF!</definedName>
    <definedName name="rf" localSheetId="11">#REF!</definedName>
    <definedName name="rf" localSheetId="10">#REF!</definedName>
    <definedName name="rf" localSheetId="38">#REF!</definedName>
    <definedName name="rf" localSheetId="30">[26]Programa!#REF!</definedName>
    <definedName name="rf" localSheetId="39">#REF!</definedName>
    <definedName name="rf" localSheetId="40">[25]Programa!#REF!</definedName>
    <definedName name="rf" localSheetId="41">[25]Programa!#REF!</definedName>
    <definedName name="rf" localSheetId="46">[25]Programa!#REF!</definedName>
    <definedName name="rf" localSheetId="51">#REF!</definedName>
    <definedName name="rf" localSheetId="52">[25]Programa!#REF!</definedName>
    <definedName name="rf" localSheetId="53">[25]Programa!#REF!</definedName>
    <definedName name="rf" localSheetId="65">[25]Programa!#REF!</definedName>
    <definedName name="rf" localSheetId="66">[25]Programa!#REF!</definedName>
    <definedName name="rf">#REF!</definedName>
    <definedName name="RFSP" localSheetId="67">#REF!</definedName>
    <definedName name="RFSP" localSheetId="68">#REF!</definedName>
    <definedName name="RFSP" localSheetId="69">#REF!</definedName>
    <definedName name="RFSP" localSheetId="70">#REF!</definedName>
    <definedName name="RFSP" localSheetId="72">#REF!</definedName>
    <definedName name="RFSP" localSheetId="73">#REF!</definedName>
    <definedName name="RFSP" localSheetId="74">#REF!</definedName>
    <definedName name="RFSP" localSheetId="11">#REF!</definedName>
    <definedName name="RFSP" localSheetId="12">#REF!</definedName>
    <definedName name="RFSP" localSheetId="13">#REF!</definedName>
    <definedName name="RFSP" localSheetId="10">#REF!</definedName>
    <definedName name="RFSP" localSheetId="38">#REF!</definedName>
    <definedName name="RFSP" localSheetId="30">#REF!</definedName>
    <definedName name="RFSP" localSheetId="39">#REF!</definedName>
    <definedName name="RFSP" localSheetId="40">#REF!</definedName>
    <definedName name="RFSP" localSheetId="41">#REF!</definedName>
    <definedName name="RFSP" localSheetId="46">#REF!</definedName>
    <definedName name="RFSP" localSheetId="52">#REF!</definedName>
    <definedName name="RFSP" localSheetId="53">#REF!</definedName>
    <definedName name="RFSP" localSheetId="64">#REF!</definedName>
    <definedName name="RFSP" localSheetId="65">#REF!</definedName>
    <definedName name="RFSP" localSheetId="66">#REF!</definedName>
    <definedName name="RFSP">#REF!</definedName>
    <definedName name="rft" localSheetId="67" hidden="1">{"Riqfin97",#N/A,FALSE,"Tran";"Riqfinpro",#N/A,FALSE,"Tran"}</definedName>
    <definedName name="rft" localSheetId="68" hidden="1">{"Riqfin97",#N/A,FALSE,"Tran";"Riqfinpro",#N/A,FALSE,"Tran"}</definedName>
    <definedName name="rft" localSheetId="69" hidden="1">{"Riqfin97",#N/A,FALSE,"Tran";"Riqfinpro",#N/A,FALSE,"Tran"}</definedName>
    <definedName name="rft" localSheetId="70" hidden="1">{"Riqfin97",#N/A,FALSE,"Tran";"Riqfinpro",#N/A,FALSE,"Tran"}</definedName>
    <definedName name="rft" localSheetId="72" hidden="1">{"Riqfin97",#N/A,FALSE,"Tran";"Riqfinpro",#N/A,FALSE,"Tran"}</definedName>
    <definedName name="rft" localSheetId="73" hidden="1">{"Riqfin97",#N/A,FALSE,"Tran";"Riqfinpro",#N/A,FALSE,"Tran"}</definedName>
    <definedName name="rft" localSheetId="74" hidden="1">{"Riqfin97",#N/A,FALSE,"Tran";"Riqfinpro",#N/A,FALSE,"Tran"}</definedName>
    <definedName name="rft" localSheetId="11" hidden="1">{"Riqfin97",#N/A,FALSE,"Tran";"Riqfinpro",#N/A,FALSE,"Tran"}</definedName>
    <definedName name="rft" localSheetId="12" hidden="1">{"Riqfin97",#N/A,FALSE,"Tran";"Riqfinpro",#N/A,FALSE,"Tran"}</definedName>
    <definedName name="rft" localSheetId="13" hidden="1">{"Riqfin97",#N/A,FALSE,"Tran";"Riqfinpro",#N/A,FALSE,"Tran"}</definedName>
    <definedName name="rft" localSheetId="23" hidden="1">{"Riqfin97",#N/A,FALSE,"Tran";"Riqfinpro",#N/A,FALSE,"Tran"}</definedName>
    <definedName name="rft" localSheetId="24" hidden="1">{"Riqfin97",#N/A,FALSE,"Tran";"Riqfinpro",#N/A,FALSE,"Tran"}</definedName>
    <definedName name="rft" localSheetId="26" hidden="1">{"Riqfin97",#N/A,FALSE,"Tran";"Riqfinpro",#N/A,FALSE,"Tran"}</definedName>
    <definedName name="rft" localSheetId="27" hidden="1">{"Riqfin97",#N/A,FALSE,"Tran";"Riqfinpro",#N/A,FALSE,"Tran"}</definedName>
    <definedName name="rft" localSheetId="42" hidden="1">{"Riqfin97",#N/A,FALSE,"Tran";"Riqfinpro",#N/A,FALSE,"Tran"}</definedName>
    <definedName name="rft" localSheetId="6" hidden="1">{"Riqfin97",#N/A,FALSE,"Tran";"Riqfinpro",#N/A,FALSE,"Tran"}</definedName>
    <definedName name="rft" localSheetId="7" hidden="1">{"Riqfin97",#N/A,FALSE,"Tran";"Riqfinpro",#N/A,FALSE,"Tran"}</definedName>
    <definedName name="rft" localSheetId="10" hidden="1">{"Riqfin97",#N/A,FALSE,"Tran";"Riqfinpro",#N/A,FALSE,"Tran"}</definedName>
    <definedName name="rft" localSheetId="38" hidden="1">{"Riqfin97",#N/A,FALSE,"Tran";"Riqfinpro",#N/A,FALSE,"Tran"}</definedName>
    <definedName name="rft" localSheetId="25" hidden="1">{"Riqfin97",#N/A,FALSE,"Tran";"Riqfinpro",#N/A,FALSE,"Tran"}</definedName>
    <definedName name="rft" localSheetId="28" hidden="1">{"Riqfin97",#N/A,FALSE,"Tran";"Riqfinpro",#N/A,FALSE,"Tran"}</definedName>
    <definedName name="rft" localSheetId="30" hidden="1">{"Riqfin97",#N/A,FALSE,"Tran";"Riqfinpro",#N/A,FALSE,"Tran"}</definedName>
    <definedName name="rft" localSheetId="31" hidden="1">{"Riqfin97",#N/A,FALSE,"Tran";"Riqfinpro",#N/A,FALSE,"Tran"}</definedName>
    <definedName name="rft" localSheetId="32" hidden="1">{"Riqfin97",#N/A,FALSE,"Tran";"Riqfinpro",#N/A,FALSE,"Tran"}</definedName>
    <definedName name="rft" localSheetId="33" hidden="1">{"Riqfin97",#N/A,FALSE,"Tran";"Riqfinpro",#N/A,FALSE,"Tran"}</definedName>
    <definedName name="rft" localSheetId="34" hidden="1">{"Riqfin97",#N/A,FALSE,"Tran";"Riqfinpro",#N/A,FALSE,"Tran"}</definedName>
    <definedName name="rft" localSheetId="35" hidden="1">{"Riqfin97",#N/A,FALSE,"Tran";"Riqfinpro",#N/A,FALSE,"Tran"}</definedName>
    <definedName name="rft" localSheetId="36" hidden="1">{"Riqfin97",#N/A,FALSE,"Tran";"Riqfinpro",#N/A,FALSE,"Tran"}</definedName>
    <definedName name="rft" localSheetId="37" hidden="1">{"Riqfin97",#N/A,FALSE,"Tran";"Riqfinpro",#N/A,FALSE,"Tran"}</definedName>
    <definedName name="rft" localSheetId="39" hidden="1">{"Riqfin97",#N/A,FALSE,"Tran";"Riqfinpro",#N/A,FALSE,"Tran"}</definedName>
    <definedName name="rft" localSheetId="40" hidden="1">{"Riqfin97",#N/A,FALSE,"Tran";"Riqfinpro",#N/A,FALSE,"Tran"}</definedName>
    <definedName name="rft" localSheetId="41" hidden="1">{"Riqfin97",#N/A,FALSE,"Tran";"Riqfinpro",#N/A,FALSE,"Tran"}</definedName>
    <definedName name="rft" localSheetId="46" hidden="1">{"Riqfin97",#N/A,FALSE,"Tran";"Riqfinpro",#N/A,FALSE,"Tran"}</definedName>
    <definedName name="rft" localSheetId="47" hidden="1">{"Riqfin97",#N/A,FALSE,"Tran";"Riqfinpro",#N/A,FALSE,"Tran"}</definedName>
    <definedName name="rft" localSheetId="48" hidden="1">{"Riqfin97",#N/A,FALSE,"Tran";"Riqfinpro",#N/A,FALSE,"Tran"}</definedName>
    <definedName name="rft" localSheetId="49" hidden="1">{"Riqfin97",#N/A,FALSE,"Tran";"Riqfinpro",#N/A,FALSE,"Tran"}</definedName>
    <definedName name="rft" localSheetId="50" hidden="1">{"Riqfin97",#N/A,FALSE,"Tran";"Riqfinpro",#N/A,FALSE,"Tran"}</definedName>
    <definedName name="rft" localSheetId="51" hidden="1">{"Riqfin97",#N/A,FALSE,"Tran";"Riqfinpro",#N/A,FALSE,"Tran"}</definedName>
    <definedName name="rft" localSheetId="52" hidden="1">{"Riqfin97",#N/A,FALSE,"Tran";"Riqfinpro",#N/A,FALSE,"Tran"}</definedName>
    <definedName name="rft" localSheetId="53" hidden="1">{"Riqfin97",#N/A,FALSE,"Tran";"Riqfinpro",#N/A,FALSE,"Tran"}</definedName>
    <definedName name="rft" localSheetId="64" hidden="1">{"Riqfin97",#N/A,FALSE,"Tran";"Riqfinpro",#N/A,FALSE,"Tran"}</definedName>
    <definedName name="rft" localSheetId="65" hidden="1">{"Riqfin97",#N/A,FALSE,"Tran";"Riqfinpro",#N/A,FALSE,"Tran"}</definedName>
    <definedName name="rft" localSheetId="66" hidden="1">{"Riqfin97",#N/A,FALSE,"Tran";"Riqfinpro",#N/A,FALSE,"Tran"}</definedName>
    <definedName name="rft" hidden="1">{"Riqfin97",#N/A,FALSE,"Tran";"Riqfinpro",#N/A,FALSE,"Tran"}</definedName>
    <definedName name="rfv" localSheetId="67" hidden="1">{"Tab1",#N/A,FALSE,"P";"Tab2",#N/A,FALSE,"P"}</definedName>
    <definedName name="rfv" localSheetId="68" hidden="1">{"Tab1",#N/A,FALSE,"P";"Tab2",#N/A,FALSE,"P"}</definedName>
    <definedName name="rfv" localSheetId="69" hidden="1">{"Tab1",#N/A,FALSE,"P";"Tab2",#N/A,FALSE,"P"}</definedName>
    <definedName name="rfv" localSheetId="70" hidden="1">{"Tab1",#N/A,FALSE,"P";"Tab2",#N/A,FALSE,"P"}</definedName>
    <definedName name="rfv" localSheetId="72" hidden="1">{"Tab1",#N/A,FALSE,"P";"Tab2",#N/A,FALSE,"P"}</definedName>
    <definedName name="rfv" localSheetId="73" hidden="1">{"Tab1",#N/A,FALSE,"P";"Tab2",#N/A,FALSE,"P"}</definedName>
    <definedName name="rfv" localSheetId="74" hidden="1">{"Tab1",#N/A,FALSE,"P";"Tab2",#N/A,FALSE,"P"}</definedName>
    <definedName name="rfv" localSheetId="11" hidden="1">{"Tab1",#N/A,FALSE,"P";"Tab2",#N/A,FALSE,"P"}</definedName>
    <definedName name="rfv" localSheetId="12" hidden="1">{"Tab1",#N/A,FALSE,"P";"Tab2",#N/A,FALSE,"P"}</definedName>
    <definedName name="rfv" localSheetId="13" hidden="1">{"Tab1",#N/A,FALSE,"P";"Tab2",#N/A,FALSE,"P"}</definedName>
    <definedName name="rfv" localSheetId="23" hidden="1">{"Tab1",#N/A,FALSE,"P";"Tab2",#N/A,FALSE,"P"}</definedName>
    <definedName name="rfv" localSheetId="24" hidden="1">{"Tab1",#N/A,FALSE,"P";"Tab2",#N/A,FALSE,"P"}</definedName>
    <definedName name="rfv" localSheetId="26" hidden="1">{"Tab1",#N/A,FALSE,"P";"Tab2",#N/A,FALSE,"P"}</definedName>
    <definedName name="rfv" localSheetId="27" hidden="1">{"Tab1",#N/A,FALSE,"P";"Tab2",#N/A,FALSE,"P"}</definedName>
    <definedName name="rfv" localSheetId="42" hidden="1">{"Tab1",#N/A,FALSE,"P";"Tab2",#N/A,FALSE,"P"}</definedName>
    <definedName name="rfv" localSheetId="6" hidden="1">{"Tab1",#N/A,FALSE,"P";"Tab2",#N/A,FALSE,"P"}</definedName>
    <definedName name="rfv" localSheetId="7" hidden="1">{"Tab1",#N/A,FALSE,"P";"Tab2",#N/A,FALSE,"P"}</definedName>
    <definedName name="rfv" localSheetId="10" hidden="1">{"Tab1",#N/A,FALSE,"P";"Tab2",#N/A,FALSE,"P"}</definedName>
    <definedName name="rfv" localSheetId="38" hidden="1">{"Tab1",#N/A,FALSE,"P";"Tab2",#N/A,FALSE,"P"}</definedName>
    <definedName name="rfv" localSheetId="25" hidden="1">{"Tab1",#N/A,FALSE,"P";"Tab2",#N/A,FALSE,"P"}</definedName>
    <definedName name="rfv" localSheetId="28" hidden="1">{"Tab1",#N/A,FALSE,"P";"Tab2",#N/A,FALSE,"P"}</definedName>
    <definedName name="rfv" localSheetId="30" hidden="1">{"Tab1",#N/A,FALSE,"P";"Tab2",#N/A,FALSE,"P"}</definedName>
    <definedName name="rfv" localSheetId="31" hidden="1">{"Tab1",#N/A,FALSE,"P";"Tab2",#N/A,FALSE,"P"}</definedName>
    <definedName name="rfv" localSheetId="32" hidden="1">{"Tab1",#N/A,FALSE,"P";"Tab2",#N/A,FALSE,"P"}</definedName>
    <definedName name="rfv" localSheetId="33" hidden="1">{"Tab1",#N/A,FALSE,"P";"Tab2",#N/A,FALSE,"P"}</definedName>
    <definedName name="rfv" localSheetId="34" hidden="1">{"Tab1",#N/A,FALSE,"P";"Tab2",#N/A,FALSE,"P"}</definedName>
    <definedName name="rfv" localSheetId="35" hidden="1">{"Tab1",#N/A,FALSE,"P";"Tab2",#N/A,FALSE,"P"}</definedName>
    <definedName name="rfv" localSheetId="36" hidden="1">{"Tab1",#N/A,FALSE,"P";"Tab2",#N/A,FALSE,"P"}</definedName>
    <definedName name="rfv" localSheetId="37" hidden="1">{"Tab1",#N/A,FALSE,"P";"Tab2",#N/A,FALSE,"P"}</definedName>
    <definedName name="rfv" localSheetId="39" hidden="1">{"Tab1",#N/A,FALSE,"P";"Tab2",#N/A,FALSE,"P"}</definedName>
    <definedName name="rfv" localSheetId="40" hidden="1">{"Tab1",#N/A,FALSE,"P";"Tab2",#N/A,FALSE,"P"}</definedName>
    <definedName name="rfv" localSheetId="41" hidden="1">{"Tab1",#N/A,FALSE,"P";"Tab2",#N/A,FALSE,"P"}</definedName>
    <definedName name="rfv" localSheetId="46" hidden="1">{"Tab1",#N/A,FALSE,"P";"Tab2",#N/A,FALSE,"P"}</definedName>
    <definedName name="rfv" localSheetId="47" hidden="1">{"Tab1",#N/A,FALSE,"P";"Tab2",#N/A,FALSE,"P"}</definedName>
    <definedName name="rfv" localSheetId="48" hidden="1">{"Tab1",#N/A,FALSE,"P";"Tab2",#N/A,FALSE,"P"}</definedName>
    <definedName name="rfv" localSheetId="49" hidden="1">{"Tab1",#N/A,FALSE,"P";"Tab2",#N/A,FALSE,"P"}</definedName>
    <definedName name="rfv" localSheetId="50" hidden="1">{"Tab1",#N/A,FALSE,"P";"Tab2",#N/A,FALSE,"P"}</definedName>
    <definedName name="rfv" localSheetId="51" hidden="1">{"Tab1",#N/A,FALSE,"P";"Tab2",#N/A,FALSE,"P"}</definedName>
    <definedName name="rfv" localSheetId="52" hidden="1">{"Tab1",#N/A,FALSE,"P";"Tab2",#N/A,FALSE,"P"}</definedName>
    <definedName name="rfv" localSheetId="53" hidden="1">{"Tab1",#N/A,FALSE,"P";"Tab2",#N/A,FALSE,"P"}</definedName>
    <definedName name="rfv" localSheetId="64" hidden="1">{"Tab1",#N/A,FALSE,"P";"Tab2",#N/A,FALSE,"P"}</definedName>
    <definedName name="rfv" localSheetId="65" hidden="1">{"Tab1",#N/A,FALSE,"P";"Tab2",#N/A,FALSE,"P"}</definedName>
    <definedName name="rfv" localSheetId="66" hidden="1">{"Tab1",#N/A,FALSE,"P";"Tab2",#N/A,FALSE,"P"}</definedName>
    <definedName name="rfv" hidden="1">{"Tab1",#N/A,FALSE,"P";"Tab2",#N/A,FALSE,"P"}</definedName>
    <definedName name="RgCcode" localSheetId="11">#REF!</definedName>
    <definedName name="RgCcode" localSheetId="10">#REF!</definedName>
    <definedName name="RgCcode" localSheetId="38">#REF!</definedName>
    <definedName name="RgCcode" localSheetId="39">#REF!</definedName>
    <definedName name="RgCcode" localSheetId="46">[164]EERProfile!$B$2</definedName>
    <definedName name="RgCcode" localSheetId="51">#REF!</definedName>
    <definedName name="RgCcode" localSheetId="52">[164]EERProfile!$B$2</definedName>
    <definedName name="RgCcode" localSheetId="66">[164]EERProfile!$B$2</definedName>
    <definedName name="RgCcode">#REF!</definedName>
    <definedName name="RgCName" localSheetId="11">#REF!</definedName>
    <definedName name="RgCName" localSheetId="10">#REF!</definedName>
    <definedName name="RgCName" localSheetId="38">#REF!</definedName>
    <definedName name="RgCName" localSheetId="39">#REF!</definedName>
    <definedName name="RgCName" localSheetId="46">[164]EERProfile!$A$2</definedName>
    <definedName name="RgCName" localSheetId="51">#REF!</definedName>
    <definedName name="RgCName" localSheetId="52">[164]EERProfile!$A$2</definedName>
    <definedName name="RgCName" localSheetId="66">[164]EERProfile!$A$2</definedName>
    <definedName name="RgCName">#REF!</definedName>
    <definedName name="rgdfgd" localSheetId="67" hidden="1">#REF!</definedName>
    <definedName name="rgdfgd" localSheetId="68" hidden="1">#REF!</definedName>
    <definedName name="rgdfgd" localSheetId="69" hidden="1">#REF!</definedName>
    <definedName name="rgdfgd" localSheetId="70" hidden="1">#REF!</definedName>
    <definedName name="rgdfgd" localSheetId="72" hidden="1">#REF!</definedName>
    <definedName name="rgdfgd" localSheetId="73" hidden="1">#REF!</definedName>
    <definedName name="rgdfgd" localSheetId="74" hidden="1">#REF!</definedName>
    <definedName name="rgdfgd" localSheetId="11" hidden="1">#REF!</definedName>
    <definedName name="rgdfgd" localSheetId="12" hidden="1">#REF!</definedName>
    <definedName name="rgdfgd" localSheetId="13" hidden="1">#REF!</definedName>
    <definedName name="rgdfgd" localSheetId="23" hidden="1">#REF!</definedName>
    <definedName name="rgdfgd" localSheetId="24" hidden="1">#REF!</definedName>
    <definedName name="rgdfgd" localSheetId="26" hidden="1">#REF!</definedName>
    <definedName name="rgdfgd" localSheetId="27" hidden="1">#REF!</definedName>
    <definedName name="rgdfgd" localSheetId="42" hidden="1">#REF!</definedName>
    <definedName name="rgdfgd" localSheetId="10" hidden="1">#REF!</definedName>
    <definedName name="rgdfgd" localSheetId="38" hidden="1">#REF!</definedName>
    <definedName name="rgdfgd" localSheetId="25" hidden="1">#REF!</definedName>
    <definedName name="rgdfgd" localSheetId="30" hidden="1">#REF!</definedName>
    <definedName name="rgdfgd" localSheetId="31" hidden="1">#REF!</definedName>
    <definedName name="rgdfgd" localSheetId="34" hidden="1">#REF!</definedName>
    <definedName name="rgdfgd" localSheetId="36" hidden="1">#REF!</definedName>
    <definedName name="rgdfgd" localSheetId="37" hidden="1">#REF!</definedName>
    <definedName name="rgdfgd" localSheetId="39" hidden="1">#REF!</definedName>
    <definedName name="rgdfgd" localSheetId="40" hidden="1">#REF!</definedName>
    <definedName name="rgdfgd" localSheetId="41" hidden="1">#REF!</definedName>
    <definedName name="rgdfgd" localSheetId="46" hidden="1">#REF!</definedName>
    <definedName name="rgdfgd" localSheetId="47" hidden="1">#REF!</definedName>
    <definedName name="rgdfgd" localSheetId="48" hidden="1">#REF!</definedName>
    <definedName name="rgdfgd" localSheetId="49" hidden="1">#REF!</definedName>
    <definedName name="rgdfgd" localSheetId="52" hidden="1">#REF!</definedName>
    <definedName name="rgdfgd" localSheetId="53" hidden="1">#REF!</definedName>
    <definedName name="rgdfgd" localSheetId="64" hidden="1">#REF!</definedName>
    <definedName name="rgdfgd" localSheetId="65" hidden="1">#REF!</definedName>
    <definedName name="rgdfgd" localSheetId="66" hidden="1">#REF!</definedName>
    <definedName name="rgdfgd" hidden="1">#REF!</definedName>
    <definedName name="RGDPA" localSheetId="67">#REF!</definedName>
    <definedName name="RGDPA" localSheetId="68">#REF!</definedName>
    <definedName name="RGDPA" localSheetId="69">#REF!</definedName>
    <definedName name="RGDPA" localSheetId="70">#REF!</definedName>
    <definedName name="RGDPA" localSheetId="72">#REF!</definedName>
    <definedName name="RGDPA" localSheetId="73">#REF!</definedName>
    <definedName name="RGDPA" localSheetId="74">#REF!</definedName>
    <definedName name="RGDPA" localSheetId="11">#REF!</definedName>
    <definedName name="RGDPA" localSheetId="12">#REF!</definedName>
    <definedName name="RGDPA" localSheetId="13">#REF!</definedName>
    <definedName name="RGDPA" localSheetId="10">#REF!</definedName>
    <definedName name="RGDPA" localSheetId="38">#REF!</definedName>
    <definedName name="RGDPA" localSheetId="39">#REF!</definedName>
    <definedName name="RGDPA" localSheetId="40">#REF!</definedName>
    <definedName name="RGDPA" localSheetId="41">#REF!</definedName>
    <definedName name="RGDPA" localSheetId="46">#REF!</definedName>
    <definedName name="RGDPA" localSheetId="52">#REF!</definedName>
    <definedName name="RGDPA" localSheetId="64">#REF!</definedName>
    <definedName name="RGDPA" localSheetId="65">#REF!</definedName>
    <definedName name="RGDPA">#REF!</definedName>
    <definedName name="RgFdBaseYr" localSheetId="11">#REF!</definedName>
    <definedName name="RgFdBaseYr" localSheetId="10">#REF!</definedName>
    <definedName name="RgFdBaseYr" localSheetId="38">#REF!</definedName>
    <definedName name="RgFdBaseYr" localSheetId="39">#REF!</definedName>
    <definedName name="RgFdBaseYr" localSheetId="46">[164]EERProfile!$O$2</definedName>
    <definedName name="RgFdBaseYr" localSheetId="51">#REF!</definedName>
    <definedName name="RgFdBaseYr" localSheetId="52">[164]EERProfile!$O$2</definedName>
    <definedName name="RgFdBaseYr" localSheetId="66">[164]EERProfile!$O$2</definedName>
    <definedName name="RgFdBaseYr">#REF!</definedName>
    <definedName name="RgFdBper" localSheetId="11">#REF!</definedName>
    <definedName name="RgFdBper" localSheetId="10">#REF!</definedName>
    <definedName name="RgFdBper" localSheetId="38">#REF!</definedName>
    <definedName name="RgFdBper" localSheetId="39">#REF!</definedName>
    <definedName name="RgFdBper" localSheetId="46">[164]EERProfile!$M$2</definedName>
    <definedName name="RgFdBper" localSheetId="51">#REF!</definedName>
    <definedName name="RgFdBper" localSheetId="52">[164]EERProfile!$M$2</definedName>
    <definedName name="RgFdBper" localSheetId="66">[164]EERProfile!$M$2</definedName>
    <definedName name="RgFdBper">#REF!</definedName>
    <definedName name="RgFdDefBaseYr" localSheetId="11">#REF!</definedName>
    <definedName name="RgFdDefBaseYr" localSheetId="10">#REF!</definedName>
    <definedName name="RgFdDefBaseYr" localSheetId="38">#REF!</definedName>
    <definedName name="RgFdDefBaseYr" localSheetId="39">#REF!</definedName>
    <definedName name="RgFdDefBaseYr" localSheetId="46">[164]EERProfile!$P$2</definedName>
    <definedName name="RgFdDefBaseYr" localSheetId="51">#REF!</definedName>
    <definedName name="RgFdDefBaseYr" localSheetId="52">[164]EERProfile!$P$2</definedName>
    <definedName name="RgFdDefBaseYr" localSheetId="66">[164]EERProfile!$P$2</definedName>
    <definedName name="RgFdDefBaseYr">#REF!</definedName>
    <definedName name="RgFdEper" localSheetId="11">#REF!</definedName>
    <definedName name="RgFdEper" localSheetId="10">#REF!</definedName>
    <definedName name="RgFdEper" localSheetId="38">#REF!</definedName>
    <definedName name="RgFdEper" localSheetId="39">#REF!</definedName>
    <definedName name="RgFdEper" localSheetId="46">[164]EERProfile!$N$2</definedName>
    <definedName name="RgFdEper" localSheetId="51">#REF!</definedName>
    <definedName name="RgFdEper" localSheetId="52">[164]EERProfile!$N$2</definedName>
    <definedName name="RgFdEper" localSheetId="66">[164]EERProfile!$N$2</definedName>
    <definedName name="RgFdEper">#REF!</definedName>
    <definedName name="RgFdGrFoot" localSheetId="11">#REF!</definedName>
    <definedName name="RgFdGrFoot" localSheetId="10">#REF!</definedName>
    <definedName name="RgFdGrFoot" localSheetId="38">#REF!</definedName>
    <definedName name="RgFdGrFoot" localSheetId="39">#REF!</definedName>
    <definedName name="RgFdGrFoot" localSheetId="46">[164]EERProfile!$AC$2</definedName>
    <definedName name="RgFdGrFoot" localSheetId="51">#REF!</definedName>
    <definedName name="RgFdGrFoot" localSheetId="52">[164]EERProfile!$AC$2</definedName>
    <definedName name="RgFdGrFoot" localSheetId="66">[164]EERProfile!$AC$2</definedName>
    <definedName name="RgFdGrFoot">#REF!</definedName>
    <definedName name="RgFdGrSeries" localSheetId="11">#REF!</definedName>
    <definedName name="RgFdGrSeries" localSheetId="10">#REF!</definedName>
    <definedName name="RgFdGrSeries" localSheetId="38">#REF!</definedName>
    <definedName name="RgFdGrSeries" localSheetId="39">#REF!</definedName>
    <definedName name="RgFdGrSeries" localSheetId="46">[164]EERProfile!$AA$2:$AA$7</definedName>
    <definedName name="RgFdGrSeries" localSheetId="51">#REF!</definedName>
    <definedName name="RgFdGrSeries" localSheetId="52">[164]EERProfile!$AA$2:$AA$7</definedName>
    <definedName name="RgFdGrSeries" localSheetId="66">[164]EERProfile!$AA$2:$AA$7</definedName>
    <definedName name="RgFdGrSeries">#REF!</definedName>
    <definedName name="RgFdGrSeriesVal" localSheetId="11">#REF!</definedName>
    <definedName name="RgFdGrSeriesVal" localSheetId="10">#REF!</definedName>
    <definedName name="RgFdGrSeriesVal" localSheetId="38">#REF!</definedName>
    <definedName name="RgFdGrSeriesVal" localSheetId="39">#REF!</definedName>
    <definedName name="RgFdGrSeriesVal" localSheetId="46">[164]EERProfile!$AB$2:$AB$7</definedName>
    <definedName name="RgFdGrSeriesVal" localSheetId="51">#REF!</definedName>
    <definedName name="RgFdGrSeriesVal" localSheetId="52">[164]EERProfile!$AB$2:$AB$7</definedName>
    <definedName name="RgFdGrSeriesVal" localSheetId="66">[164]EERProfile!$AB$2:$AB$7</definedName>
    <definedName name="RgFdGrSeriesVal">#REF!</definedName>
    <definedName name="RgFdGrType" localSheetId="11">#REF!</definedName>
    <definedName name="RgFdGrType" localSheetId="10">#REF!</definedName>
    <definedName name="RgFdGrType" localSheetId="38">#REF!</definedName>
    <definedName name="RgFdGrType" localSheetId="39">#REF!</definedName>
    <definedName name="RgFdGrType" localSheetId="46">[164]EERProfile!$Z$2</definedName>
    <definedName name="RgFdGrType" localSheetId="51">#REF!</definedName>
    <definedName name="RgFdGrType" localSheetId="52">[164]EERProfile!$Z$2</definedName>
    <definedName name="RgFdGrType" localSheetId="66">[164]EERProfile!$Z$2</definedName>
    <definedName name="RgFdGrType">#REF!</definedName>
    <definedName name="RgFdPartCseries" localSheetId="11">#REF!</definedName>
    <definedName name="RgFdPartCseries" localSheetId="10">#REF!</definedName>
    <definedName name="RgFdPartCseries" localSheetId="38">#REF!</definedName>
    <definedName name="RgFdPartCseries" localSheetId="39">#REF!</definedName>
    <definedName name="RgFdPartCseries" localSheetId="46">[164]EERProfile!$K$2</definedName>
    <definedName name="RgFdPartCseries" localSheetId="51">#REF!</definedName>
    <definedName name="RgFdPartCseries" localSheetId="52">[164]EERProfile!$K$2</definedName>
    <definedName name="RgFdPartCseries" localSheetId="66">[164]EERProfile!$K$2</definedName>
    <definedName name="RgFdPartCseries">#REF!</definedName>
    <definedName name="RgFdPartCsource" localSheetId="67">#REF!</definedName>
    <definedName name="RgFdPartCsource" localSheetId="68">#REF!</definedName>
    <definedName name="RgFdPartCsource" localSheetId="69">#REF!</definedName>
    <definedName name="RgFdPartCsource" localSheetId="70">#REF!</definedName>
    <definedName name="RgFdPartCsource" localSheetId="72">#REF!</definedName>
    <definedName name="RgFdPartCsource" localSheetId="73">#REF!</definedName>
    <definedName name="RgFdPartCsource" localSheetId="74">#REF!</definedName>
    <definedName name="RgFdPartCsource" localSheetId="11">#REF!</definedName>
    <definedName name="RgFdPartCsource" localSheetId="12">#REF!</definedName>
    <definedName name="RgFdPartCsource" localSheetId="13">#REF!</definedName>
    <definedName name="RgFdPartCsource" localSheetId="10">#REF!</definedName>
    <definedName name="RgFdPartCsource" localSheetId="38">#REF!</definedName>
    <definedName name="RgFdPartCsource" localSheetId="30">#REF!</definedName>
    <definedName name="RgFdPartCsource" localSheetId="39">#REF!</definedName>
    <definedName name="RgFdPartCsource" localSheetId="40">#REF!</definedName>
    <definedName name="RgFdPartCsource" localSheetId="41">#REF!</definedName>
    <definedName name="RgFdPartCsource" localSheetId="46">#REF!</definedName>
    <definedName name="RgFdPartCsource" localSheetId="52">#REF!</definedName>
    <definedName name="RgFdPartCsource" localSheetId="53">#REF!</definedName>
    <definedName name="RgFdPartCsource" localSheetId="64">#REF!</definedName>
    <definedName name="RgFdPartCsource" localSheetId="65">#REF!</definedName>
    <definedName name="RgFdPartCsource" localSheetId="66">#REF!</definedName>
    <definedName name="RgFdPartCsource">#REF!</definedName>
    <definedName name="RgFdPartEseries" localSheetId="67">#REF!</definedName>
    <definedName name="RgFdPartEseries" localSheetId="68">#REF!</definedName>
    <definedName name="RgFdPartEseries" localSheetId="69">#REF!</definedName>
    <definedName name="RgFdPartEseries" localSheetId="70">#REF!</definedName>
    <definedName name="RgFdPartEseries" localSheetId="72">#REF!</definedName>
    <definedName name="RgFdPartEseries" localSheetId="73">#REF!</definedName>
    <definedName name="RgFdPartEseries" localSheetId="74">#REF!</definedName>
    <definedName name="RgFdPartEseries" localSheetId="11">#REF!</definedName>
    <definedName name="RgFdPartEseries" localSheetId="12">#REF!</definedName>
    <definedName name="RgFdPartEseries" localSheetId="13">#REF!</definedName>
    <definedName name="RgFdPartEseries" localSheetId="10">#REF!</definedName>
    <definedName name="RgFdPartEseries" localSheetId="38">#REF!</definedName>
    <definedName name="RgFdPartEseries" localSheetId="39">#REF!</definedName>
    <definedName name="RgFdPartEseries" localSheetId="40">#REF!</definedName>
    <definedName name="RgFdPartEseries" localSheetId="41">#REF!</definedName>
    <definedName name="RgFdPartEseries" localSheetId="46">#REF!</definedName>
    <definedName name="RgFdPartEseries" localSheetId="52">#REF!</definedName>
    <definedName name="RgFdPartEseries" localSheetId="53">#REF!</definedName>
    <definedName name="RgFdPartEseries" localSheetId="64">#REF!</definedName>
    <definedName name="RgFdPartEseries" localSheetId="65">#REF!</definedName>
    <definedName name="RgFdPartEseries">#REF!</definedName>
    <definedName name="RgFdPartEsource" localSheetId="67">#REF!</definedName>
    <definedName name="RgFdPartEsource" localSheetId="68">#REF!</definedName>
    <definedName name="RgFdPartEsource" localSheetId="69">#REF!</definedName>
    <definedName name="RgFdPartEsource" localSheetId="70">#REF!</definedName>
    <definedName name="RgFdPartEsource" localSheetId="72">#REF!</definedName>
    <definedName name="RgFdPartEsource" localSheetId="73">#REF!</definedName>
    <definedName name="RgFdPartEsource" localSheetId="74">#REF!</definedName>
    <definedName name="RgFdPartEsource" localSheetId="11">#REF!</definedName>
    <definedName name="RgFdPartEsource" localSheetId="12">#REF!</definedName>
    <definedName name="RgFdPartEsource" localSheetId="13">#REF!</definedName>
    <definedName name="RgFdPartEsource" localSheetId="10">#REF!</definedName>
    <definedName name="RgFdPartEsource" localSheetId="38">#REF!</definedName>
    <definedName name="RgFdPartEsource" localSheetId="39">#REF!</definedName>
    <definedName name="RgFdPartEsource" localSheetId="40">#REF!</definedName>
    <definedName name="RgFdPartEsource" localSheetId="41">#REF!</definedName>
    <definedName name="RgFdPartEsource" localSheetId="46">#REF!</definedName>
    <definedName name="RgFdPartEsource" localSheetId="52">#REF!</definedName>
    <definedName name="RgFdPartEsource" localSheetId="53">#REF!</definedName>
    <definedName name="RgFdPartEsource" localSheetId="64">#REF!</definedName>
    <definedName name="RgFdPartEsource" localSheetId="65">#REF!</definedName>
    <definedName name="RgFdPartEsource">#REF!</definedName>
    <definedName name="RgFdPartUserFile" localSheetId="11">#REF!</definedName>
    <definedName name="RgFdPartUserFile" localSheetId="10">#REF!</definedName>
    <definedName name="RgFdPartUserFile" localSheetId="38">#REF!</definedName>
    <definedName name="RgFdPartUserFile" localSheetId="39">#REF!</definedName>
    <definedName name="RgFdPartUserFile" localSheetId="46">[164]EERProfile!$L$2</definedName>
    <definedName name="RgFdPartUserFile" localSheetId="51">#REF!</definedName>
    <definedName name="RgFdPartUserFile" localSheetId="52">[164]EERProfile!$L$2</definedName>
    <definedName name="RgFdPartUserFile" localSheetId="66">[164]EERProfile!$L$2</definedName>
    <definedName name="RgFdPartUserFile">#REF!</definedName>
    <definedName name="RgFdReptCSeries" localSheetId="67">#REF!</definedName>
    <definedName name="RgFdReptCSeries" localSheetId="68">#REF!</definedName>
    <definedName name="RgFdReptCSeries" localSheetId="69">#REF!</definedName>
    <definedName name="RgFdReptCSeries" localSheetId="70">#REF!</definedName>
    <definedName name="RgFdReptCSeries" localSheetId="72">#REF!</definedName>
    <definedName name="RgFdReptCSeries" localSheetId="73">#REF!</definedName>
    <definedName name="RgFdReptCSeries" localSheetId="74">#REF!</definedName>
    <definedName name="RgFdReptCSeries" localSheetId="11">#REF!</definedName>
    <definedName name="RgFdReptCSeries" localSheetId="12">#REF!</definedName>
    <definedName name="RgFdReptCSeries" localSheetId="13">#REF!</definedName>
    <definedName name="RgFdReptCSeries" localSheetId="10">#REF!</definedName>
    <definedName name="RgFdReptCSeries" localSheetId="38">#REF!</definedName>
    <definedName name="RgFdReptCSeries" localSheetId="30">#REF!</definedName>
    <definedName name="RgFdReptCSeries" localSheetId="39">#REF!</definedName>
    <definedName name="RgFdReptCSeries" localSheetId="40">#REF!</definedName>
    <definedName name="RgFdReptCSeries" localSheetId="41">#REF!</definedName>
    <definedName name="RgFdReptCSeries" localSheetId="46">#REF!</definedName>
    <definedName name="RgFdReptCSeries" localSheetId="52">#REF!</definedName>
    <definedName name="RgFdReptCSeries" localSheetId="53">#REF!</definedName>
    <definedName name="RgFdReptCSeries" localSheetId="64">#REF!</definedName>
    <definedName name="RgFdReptCSeries" localSheetId="65">#REF!</definedName>
    <definedName name="RgFdReptCSeries" localSheetId="66">#REF!</definedName>
    <definedName name="RgFdReptCSeries">#REF!</definedName>
    <definedName name="RgFdReptCsource" localSheetId="67">#REF!</definedName>
    <definedName name="RgFdReptCsource" localSheetId="68">#REF!</definedName>
    <definedName name="RgFdReptCsource" localSheetId="69">#REF!</definedName>
    <definedName name="RgFdReptCsource" localSheetId="70">#REF!</definedName>
    <definedName name="RgFdReptCsource" localSheetId="72">#REF!</definedName>
    <definedName name="RgFdReptCsource" localSheetId="73">#REF!</definedName>
    <definedName name="RgFdReptCsource" localSheetId="74">#REF!</definedName>
    <definedName name="RgFdReptCsource" localSheetId="11">#REF!</definedName>
    <definedName name="RgFdReptCsource" localSheetId="12">#REF!</definedName>
    <definedName name="RgFdReptCsource" localSheetId="13">#REF!</definedName>
    <definedName name="RgFdReptCsource" localSheetId="10">#REF!</definedName>
    <definedName name="RgFdReptCsource" localSheetId="38">#REF!</definedName>
    <definedName name="RgFdReptCsource" localSheetId="39">#REF!</definedName>
    <definedName name="RgFdReptCsource" localSheetId="40">#REF!</definedName>
    <definedName name="RgFdReptCsource" localSheetId="41">#REF!</definedName>
    <definedName name="RgFdReptCsource" localSheetId="46">#REF!</definedName>
    <definedName name="RgFdReptCsource" localSheetId="52">#REF!</definedName>
    <definedName name="RgFdReptCsource" localSheetId="53">#REF!</definedName>
    <definedName name="RgFdReptCsource" localSheetId="64">#REF!</definedName>
    <definedName name="RgFdReptCsource" localSheetId="65">#REF!</definedName>
    <definedName name="RgFdReptCsource">#REF!</definedName>
    <definedName name="RgFdReptEseries" localSheetId="67">#REF!</definedName>
    <definedName name="RgFdReptEseries" localSheetId="68">#REF!</definedName>
    <definedName name="RgFdReptEseries" localSheetId="69">#REF!</definedName>
    <definedName name="RgFdReptEseries" localSheetId="70">#REF!</definedName>
    <definedName name="RgFdReptEseries" localSheetId="72">#REF!</definedName>
    <definedName name="RgFdReptEseries" localSheetId="73">#REF!</definedName>
    <definedName name="RgFdReptEseries" localSheetId="74">#REF!</definedName>
    <definedName name="RgFdReptEseries" localSheetId="11">#REF!</definedName>
    <definedName name="RgFdReptEseries" localSheetId="12">#REF!</definedName>
    <definedName name="RgFdReptEseries" localSheetId="13">#REF!</definedName>
    <definedName name="RgFdReptEseries" localSheetId="10">#REF!</definedName>
    <definedName name="RgFdReptEseries" localSheetId="38">#REF!</definedName>
    <definedName name="RgFdReptEseries" localSheetId="39">#REF!</definedName>
    <definedName name="RgFdReptEseries" localSheetId="40">#REF!</definedName>
    <definedName name="RgFdReptEseries" localSheetId="41">#REF!</definedName>
    <definedName name="RgFdReptEseries" localSheetId="46">#REF!</definedName>
    <definedName name="RgFdReptEseries" localSheetId="52">#REF!</definedName>
    <definedName name="RgFdReptEseries" localSheetId="53">#REF!</definedName>
    <definedName name="RgFdReptEseries" localSheetId="64">#REF!</definedName>
    <definedName name="RgFdReptEseries" localSheetId="65">#REF!</definedName>
    <definedName name="RgFdReptEseries">#REF!</definedName>
    <definedName name="RgFdReptEsource" localSheetId="67">#REF!</definedName>
    <definedName name="RgFdReptEsource" localSheetId="68">#REF!</definedName>
    <definedName name="RgFdReptEsource" localSheetId="69">#REF!</definedName>
    <definedName name="RgFdReptEsource" localSheetId="70">#REF!</definedName>
    <definedName name="RgFdReptEsource" localSheetId="72">#REF!</definedName>
    <definedName name="RgFdReptEsource" localSheetId="73">#REF!</definedName>
    <definedName name="RgFdReptEsource" localSheetId="74">#REF!</definedName>
    <definedName name="RgFdReptEsource" localSheetId="11">#REF!</definedName>
    <definedName name="RgFdReptEsource" localSheetId="10">#REF!</definedName>
    <definedName name="RgFdReptEsource" localSheetId="38">#REF!</definedName>
    <definedName name="RgFdReptEsource" localSheetId="39">#REF!</definedName>
    <definedName name="RgFdReptEsource" localSheetId="40">#REF!</definedName>
    <definedName name="RgFdReptEsource" localSheetId="41">#REF!</definedName>
    <definedName name="RgFdReptEsource" localSheetId="46">#REF!</definedName>
    <definedName name="RgFdReptEsource" localSheetId="52">#REF!</definedName>
    <definedName name="RgFdReptEsource" localSheetId="64">#REF!</definedName>
    <definedName name="RgFdReptEsource" localSheetId="65">#REF!</definedName>
    <definedName name="RgFdReptEsource">#REF!</definedName>
    <definedName name="RgFdReptUserFile" localSheetId="11">#REF!</definedName>
    <definedName name="RgFdReptUserFile" localSheetId="10">#REF!</definedName>
    <definedName name="RgFdReptUserFile" localSheetId="38">#REF!</definedName>
    <definedName name="RgFdReptUserFile" localSheetId="39">#REF!</definedName>
    <definedName name="RgFdReptUserFile" localSheetId="46">[164]EERProfile!$G$2</definedName>
    <definedName name="RgFdReptUserFile" localSheetId="51">#REF!</definedName>
    <definedName name="RgFdReptUserFile" localSheetId="52">[164]EERProfile!$G$2</definedName>
    <definedName name="RgFdReptUserFile" localSheetId="66">[164]EERProfile!$G$2</definedName>
    <definedName name="RgFdReptUserFile">#REF!</definedName>
    <definedName name="RgFdSAMethod" localSheetId="67">#REF!</definedName>
    <definedName name="RgFdSAMethod" localSheetId="68">#REF!</definedName>
    <definedName name="RgFdSAMethod" localSheetId="69">#REF!</definedName>
    <definedName name="RgFdSAMethod" localSheetId="70">#REF!</definedName>
    <definedName name="RgFdSAMethod" localSheetId="72">#REF!</definedName>
    <definedName name="RgFdSAMethod" localSheetId="73">#REF!</definedName>
    <definedName name="RgFdSAMethod" localSheetId="74">#REF!</definedName>
    <definedName name="RgFdSAMethod" localSheetId="11">#REF!</definedName>
    <definedName name="RgFdSAMethod" localSheetId="12">#REF!</definedName>
    <definedName name="RgFdSAMethod" localSheetId="13">#REF!</definedName>
    <definedName name="RgFdSAMethod" localSheetId="10">#REF!</definedName>
    <definedName name="RgFdSAMethod" localSheetId="38">#REF!</definedName>
    <definedName name="RgFdSAMethod" localSheetId="30">#REF!</definedName>
    <definedName name="RgFdSAMethod" localSheetId="39">#REF!</definedName>
    <definedName name="RgFdSAMethod" localSheetId="40">#REF!</definedName>
    <definedName name="RgFdSAMethod" localSheetId="41">#REF!</definedName>
    <definedName name="RgFdSAMethod" localSheetId="46">#REF!</definedName>
    <definedName name="RgFdSAMethod" localSheetId="52">#REF!</definedName>
    <definedName name="RgFdSAMethod" localSheetId="53">#REF!</definedName>
    <definedName name="RgFdSAMethod" localSheetId="64">#REF!</definedName>
    <definedName name="RgFdSAMethod" localSheetId="65">#REF!</definedName>
    <definedName name="RgFdSAMethod" localSheetId="66">#REF!</definedName>
    <definedName name="RgFdSAMethod">#REF!</definedName>
    <definedName name="RgFdTbBper" localSheetId="67">#REF!</definedName>
    <definedName name="RgFdTbBper" localSheetId="68">#REF!</definedName>
    <definedName name="RgFdTbBper" localSheetId="69">#REF!</definedName>
    <definedName name="RgFdTbBper" localSheetId="70">#REF!</definedName>
    <definedName name="RgFdTbBper" localSheetId="72">#REF!</definedName>
    <definedName name="RgFdTbBper" localSheetId="73">#REF!</definedName>
    <definedName name="RgFdTbBper" localSheetId="74">#REF!</definedName>
    <definedName name="RgFdTbBper" localSheetId="11">#REF!</definedName>
    <definedName name="RgFdTbBper" localSheetId="12">#REF!</definedName>
    <definedName name="RgFdTbBper" localSheetId="13">#REF!</definedName>
    <definedName name="RgFdTbBper" localSheetId="10">#REF!</definedName>
    <definedName name="RgFdTbBper" localSheetId="38">#REF!</definedName>
    <definedName name="RgFdTbBper" localSheetId="39">#REF!</definedName>
    <definedName name="RgFdTbBper" localSheetId="40">#REF!</definedName>
    <definedName name="RgFdTbBper" localSheetId="41">#REF!</definedName>
    <definedName name="RgFdTbBper" localSheetId="46">#REF!</definedName>
    <definedName name="RgFdTbBper" localSheetId="52">#REF!</definedName>
    <definedName name="RgFdTbBper" localSheetId="53">#REF!</definedName>
    <definedName name="RgFdTbBper" localSheetId="64">#REF!</definedName>
    <definedName name="RgFdTbBper" localSheetId="65">#REF!</definedName>
    <definedName name="RgFdTbBper">#REF!</definedName>
    <definedName name="RgFdTbCreate" localSheetId="67">#REF!</definedName>
    <definedName name="RgFdTbCreate" localSheetId="68">#REF!</definedName>
    <definedName name="RgFdTbCreate" localSheetId="69">#REF!</definedName>
    <definedName name="RgFdTbCreate" localSheetId="70">#REF!</definedName>
    <definedName name="RgFdTbCreate" localSheetId="72">#REF!</definedName>
    <definedName name="RgFdTbCreate" localSheetId="73">#REF!</definedName>
    <definedName name="RgFdTbCreate" localSheetId="74">#REF!</definedName>
    <definedName name="RgFdTbCreate" localSheetId="11">#REF!</definedName>
    <definedName name="RgFdTbCreate" localSheetId="12">#REF!</definedName>
    <definedName name="RgFdTbCreate" localSheetId="13">#REF!</definedName>
    <definedName name="RgFdTbCreate" localSheetId="10">#REF!</definedName>
    <definedName name="RgFdTbCreate" localSheetId="38">#REF!</definedName>
    <definedName name="RgFdTbCreate" localSheetId="39">#REF!</definedName>
    <definedName name="RgFdTbCreate" localSheetId="40">#REF!</definedName>
    <definedName name="RgFdTbCreate" localSheetId="41">#REF!</definedName>
    <definedName name="RgFdTbCreate" localSheetId="46">#REF!</definedName>
    <definedName name="RgFdTbCreate" localSheetId="52">#REF!</definedName>
    <definedName name="RgFdTbCreate" localSheetId="53">#REF!</definedName>
    <definedName name="RgFdTbCreate" localSheetId="64">#REF!</definedName>
    <definedName name="RgFdTbCreate" localSheetId="65">#REF!</definedName>
    <definedName name="RgFdTbCreate">#REF!</definedName>
    <definedName name="RgFdTbEper" localSheetId="67">#REF!</definedName>
    <definedName name="RgFdTbEper" localSheetId="68">#REF!</definedName>
    <definedName name="RgFdTbEper" localSheetId="69">#REF!</definedName>
    <definedName name="RgFdTbEper" localSheetId="70">#REF!</definedName>
    <definedName name="RgFdTbEper" localSheetId="72">#REF!</definedName>
    <definedName name="RgFdTbEper" localSheetId="73">#REF!</definedName>
    <definedName name="RgFdTbEper" localSheetId="74">#REF!</definedName>
    <definedName name="RgFdTbEper" localSheetId="11">#REF!</definedName>
    <definedName name="RgFdTbEper" localSheetId="10">#REF!</definedName>
    <definedName name="RgFdTbEper" localSheetId="38">#REF!</definedName>
    <definedName name="RgFdTbEper" localSheetId="39">#REF!</definedName>
    <definedName name="RgFdTbEper" localSheetId="40">#REF!</definedName>
    <definedName name="RgFdTbEper" localSheetId="41">#REF!</definedName>
    <definedName name="RgFdTbEper" localSheetId="46">#REF!</definedName>
    <definedName name="RgFdTbEper" localSheetId="52">#REF!</definedName>
    <definedName name="RgFdTbEper" localSheetId="64">#REF!</definedName>
    <definedName name="RgFdTbEper" localSheetId="65">#REF!</definedName>
    <definedName name="RgFdTbEper">#REF!</definedName>
    <definedName name="RGFdTbFoot" localSheetId="67">#REF!</definedName>
    <definedName name="RGFdTbFoot" localSheetId="68">#REF!</definedName>
    <definedName name="RGFdTbFoot" localSheetId="69">#REF!</definedName>
    <definedName name="RGFdTbFoot" localSheetId="70">#REF!</definedName>
    <definedName name="RGFdTbFoot" localSheetId="72">#REF!</definedName>
    <definedName name="RGFdTbFoot" localSheetId="73">#REF!</definedName>
    <definedName name="RGFdTbFoot" localSheetId="74">#REF!</definedName>
    <definedName name="RGFdTbFoot" localSheetId="11">#REF!</definedName>
    <definedName name="RGFdTbFoot" localSheetId="10">#REF!</definedName>
    <definedName name="RGFdTbFoot" localSheetId="38">#REF!</definedName>
    <definedName name="RGFdTbFoot" localSheetId="39">#REF!</definedName>
    <definedName name="RGFdTbFoot" localSheetId="40">#REF!</definedName>
    <definedName name="RGFdTbFoot" localSheetId="41">#REF!</definedName>
    <definedName name="RGFdTbFoot" localSheetId="46">#REF!</definedName>
    <definedName name="RGFdTbFoot" localSheetId="52">#REF!</definedName>
    <definedName name="RGFdTbFoot" localSheetId="64">#REF!</definedName>
    <definedName name="RGFdTbFoot" localSheetId="65">#REF!</definedName>
    <definedName name="RGFdTbFoot">#REF!</definedName>
    <definedName name="RgFdTbFreq" localSheetId="67">#REF!</definedName>
    <definedName name="RgFdTbFreq" localSheetId="68">#REF!</definedName>
    <definedName name="RgFdTbFreq" localSheetId="69">#REF!</definedName>
    <definedName name="RgFdTbFreq" localSheetId="70">#REF!</definedName>
    <definedName name="RgFdTbFreq" localSheetId="72">#REF!</definedName>
    <definedName name="RgFdTbFreq" localSheetId="73">#REF!</definedName>
    <definedName name="RgFdTbFreq" localSheetId="74">#REF!</definedName>
    <definedName name="RgFdTbFreq" localSheetId="11">#REF!</definedName>
    <definedName name="RgFdTbFreq" localSheetId="10">#REF!</definedName>
    <definedName name="RgFdTbFreq" localSheetId="38">#REF!</definedName>
    <definedName name="RgFdTbFreq" localSheetId="39">#REF!</definedName>
    <definedName name="RgFdTbFreq" localSheetId="40">#REF!</definedName>
    <definedName name="RgFdTbFreq" localSheetId="41">#REF!</definedName>
    <definedName name="RgFdTbFreq" localSheetId="46">#REF!</definedName>
    <definedName name="RgFdTbFreq" localSheetId="52">#REF!</definedName>
    <definedName name="RgFdTbFreq" localSheetId="64">#REF!</definedName>
    <definedName name="RgFdTbFreq" localSheetId="65">#REF!</definedName>
    <definedName name="RgFdTbFreq">#REF!</definedName>
    <definedName name="RgFdTbFreqVal" localSheetId="67">#REF!</definedName>
    <definedName name="RgFdTbFreqVal" localSheetId="68">#REF!</definedName>
    <definedName name="RgFdTbFreqVal" localSheetId="69">#REF!</definedName>
    <definedName name="RgFdTbFreqVal" localSheetId="70">#REF!</definedName>
    <definedName name="RgFdTbFreqVal" localSheetId="72">#REF!</definedName>
    <definedName name="RgFdTbFreqVal" localSheetId="73">#REF!</definedName>
    <definedName name="RgFdTbFreqVal" localSheetId="74">#REF!</definedName>
    <definedName name="RgFdTbFreqVal" localSheetId="11">#REF!</definedName>
    <definedName name="RgFdTbFreqVal" localSheetId="10">#REF!</definedName>
    <definedName name="RgFdTbFreqVal" localSheetId="38">#REF!</definedName>
    <definedName name="RgFdTbFreqVal" localSheetId="39">#REF!</definedName>
    <definedName name="RgFdTbFreqVal" localSheetId="40">#REF!</definedName>
    <definedName name="RgFdTbFreqVal" localSheetId="41">#REF!</definedName>
    <definedName name="RgFdTbFreqVal" localSheetId="46">#REF!</definedName>
    <definedName name="RgFdTbFreqVal" localSheetId="52">#REF!</definedName>
    <definedName name="RgFdTbFreqVal" localSheetId="64">#REF!</definedName>
    <definedName name="RgFdTbFreqVal" localSheetId="65">#REF!</definedName>
    <definedName name="RgFdTbFreqVal">#REF!</definedName>
    <definedName name="RgFdTbSendto" localSheetId="67">#REF!</definedName>
    <definedName name="RgFdTbSendto" localSheetId="68">#REF!</definedName>
    <definedName name="RgFdTbSendto" localSheetId="69">#REF!</definedName>
    <definedName name="RgFdTbSendto" localSheetId="70">#REF!</definedName>
    <definedName name="RgFdTbSendto" localSheetId="72">#REF!</definedName>
    <definedName name="RgFdTbSendto" localSheetId="73">#REF!</definedName>
    <definedName name="RgFdTbSendto" localSheetId="74">#REF!</definedName>
    <definedName name="RgFdTbSendto" localSheetId="11">#REF!</definedName>
    <definedName name="RgFdTbSendto" localSheetId="10">#REF!</definedName>
    <definedName name="RgFdTbSendto" localSheetId="38">#REF!</definedName>
    <definedName name="RgFdTbSendto" localSheetId="39">#REF!</definedName>
    <definedName name="RgFdTbSendto" localSheetId="40">#REF!</definedName>
    <definedName name="RgFdTbSendto" localSheetId="41">#REF!</definedName>
    <definedName name="RgFdTbSendto" localSheetId="46">#REF!</definedName>
    <definedName name="RgFdTbSendto" localSheetId="52">#REF!</definedName>
    <definedName name="RgFdTbSendto" localSheetId="64">#REF!</definedName>
    <definedName name="RgFdTbSendto" localSheetId="65">#REF!</definedName>
    <definedName name="RgFdTbSendto">#REF!</definedName>
    <definedName name="RgFdWgtMethod" localSheetId="67">#REF!</definedName>
    <definedName name="RgFdWgtMethod" localSheetId="68">#REF!</definedName>
    <definedName name="RgFdWgtMethod" localSheetId="69">#REF!</definedName>
    <definedName name="RgFdWgtMethod" localSheetId="70">#REF!</definedName>
    <definedName name="RgFdWgtMethod" localSheetId="72">#REF!</definedName>
    <definedName name="RgFdWgtMethod" localSheetId="73">#REF!</definedName>
    <definedName name="RgFdWgtMethod" localSheetId="74">#REF!</definedName>
    <definedName name="RgFdWgtMethod" localSheetId="11">#REF!</definedName>
    <definedName name="RgFdWgtMethod" localSheetId="10">#REF!</definedName>
    <definedName name="RgFdWgtMethod" localSheetId="38">#REF!</definedName>
    <definedName name="RgFdWgtMethod" localSheetId="39">#REF!</definedName>
    <definedName name="RgFdWgtMethod" localSheetId="40">#REF!</definedName>
    <definedName name="RgFdWgtMethod" localSheetId="41">#REF!</definedName>
    <definedName name="RgFdWgtMethod" localSheetId="46">#REF!</definedName>
    <definedName name="RgFdWgtMethod" localSheetId="52">#REF!</definedName>
    <definedName name="RgFdWgtMethod" localSheetId="64">#REF!</definedName>
    <definedName name="RgFdWgtMethod" localSheetId="65">#REF!</definedName>
    <definedName name="RgFdWgtMethod">#REF!</definedName>
    <definedName name="RGSPA" localSheetId="67">#REF!</definedName>
    <definedName name="RGSPA" localSheetId="68">#REF!</definedName>
    <definedName name="RGSPA" localSheetId="69">#REF!</definedName>
    <definedName name="RGSPA" localSheetId="70">#REF!</definedName>
    <definedName name="RGSPA" localSheetId="72">#REF!</definedName>
    <definedName name="RGSPA" localSheetId="73">#REF!</definedName>
    <definedName name="RGSPA" localSheetId="74">#REF!</definedName>
    <definedName name="RGSPA" localSheetId="11">#REF!</definedName>
    <definedName name="RGSPA" localSheetId="10">#REF!</definedName>
    <definedName name="RGSPA" localSheetId="38">#REF!</definedName>
    <definedName name="RGSPA" localSheetId="39">#REF!</definedName>
    <definedName name="RGSPA" localSheetId="40">#REF!</definedName>
    <definedName name="RGSPA" localSheetId="41">#REF!</definedName>
    <definedName name="RGSPA" localSheetId="46">#REF!</definedName>
    <definedName name="RGSPA" localSheetId="52">#REF!</definedName>
    <definedName name="RGSPA" localSheetId="64">#REF!</definedName>
    <definedName name="RGSPA" localSheetId="65">#REF!</definedName>
    <definedName name="RGSPA">#REF!</definedName>
    <definedName name="rgz\dsf">#N/A</definedName>
    <definedName name="ri" localSheetId="67" hidden="1">#REF!</definedName>
    <definedName name="ri" localSheetId="68" hidden="1">#REF!</definedName>
    <definedName name="ri" localSheetId="69" hidden="1">#REF!</definedName>
    <definedName name="ri" localSheetId="70" hidden="1">#REF!</definedName>
    <definedName name="ri" localSheetId="72" hidden="1">#REF!</definedName>
    <definedName name="ri" localSheetId="73" hidden="1">#REF!</definedName>
    <definedName name="ri" localSheetId="74" hidden="1">#REF!</definedName>
    <definedName name="ri" localSheetId="11" hidden="1">#REF!</definedName>
    <definedName name="ri" localSheetId="12" hidden="1">#REF!</definedName>
    <definedName name="ri" localSheetId="13" hidden="1">#REF!</definedName>
    <definedName name="ri" localSheetId="23" hidden="1">#REF!</definedName>
    <definedName name="ri" localSheetId="24" hidden="1">#REF!</definedName>
    <definedName name="ri" localSheetId="26" hidden="1">#REF!</definedName>
    <definedName name="ri" localSheetId="27" hidden="1">#REF!</definedName>
    <definedName name="ri" localSheetId="42" hidden="1">#REF!</definedName>
    <definedName name="ri" localSheetId="10" hidden="1">#REF!</definedName>
    <definedName name="ri" localSheetId="38" hidden="1">#REF!</definedName>
    <definedName name="ri" localSheetId="25" hidden="1">#REF!</definedName>
    <definedName name="ri" localSheetId="30" hidden="1">#REF!</definedName>
    <definedName name="ri" localSheetId="31" hidden="1">#REF!</definedName>
    <definedName name="ri" localSheetId="34" hidden="1">#REF!</definedName>
    <definedName name="ri" localSheetId="36" hidden="1">#REF!</definedName>
    <definedName name="ri" localSheetId="37" hidden="1">#REF!</definedName>
    <definedName name="ri" localSheetId="39" hidden="1">#REF!</definedName>
    <definedName name="ri" localSheetId="40" hidden="1">#REF!</definedName>
    <definedName name="ri" localSheetId="41" hidden="1">#REF!</definedName>
    <definedName name="ri" localSheetId="46" hidden="1">#REF!</definedName>
    <definedName name="ri" localSheetId="47" hidden="1">#REF!</definedName>
    <definedName name="ri" localSheetId="48" hidden="1">#REF!</definedName>
    <definedName name="ri" localSheetId="49" hidden="1">#REF!</definedName>
    <definedName name="ri" localSheetId="52" hidden="1">#REF!</definedName>
    <definedName name="ri" localSheetId="53" hidden="1">#REF!</definedName>
    <definedName name="ri" localSheetId="64" hidden="1">#REF!</definedName>
    <definedName name="ri" localSheetId="65" hidden="1">#REF!</definedName>
    <definedName name="ri" localSheetId="66" hidden="1">#REF!</definedName>
    <definedName name="ri" hidden="1">#REF!</definedName>
    <definedName name="right" localSheetId="67">#REF!</definedName>
    <definedName name="right" localSheetId="68">#REF!</definedName>
    <definedName name="right" localSheetId="69">#REF!</definedName>
    <definedName name="right" localSheetId="70">#REF!</definedName>
    <definedName name="right" localSheetId="72">#REF!</definedName>
    <definedName name="right" localSheetId="73">#REF!</definedName>
    <definedName name="right" localSheetId="74">#REF!</definedName>
    <definedName name="right" localSheetId="11">#REF!</definedName>
    <definedName name="right" localSheetId="12">#REF!</definedName>
    <definedName name="right" localSheetId="13">#REF!</definedName>
    <definedName name="right" localSheetId="23">#REF!</definedName>
    <definedName name="right" localSheetId="24">#REF!</definedName>
    <definedName name="right" localSheetId="26">#REF!</definedName>
    <definedName name="right" localSheetId="10">#REF!</definedName>
    <definedName name="right" localSheetId="38">#REF!</definedName>
    <definedName name="right" localSheetId="25">#REF!</definedName>
    <definedName name="right" localSheetId="30">#REF!</definedName>
    <definedName name="right" localSheetId="31">#REF!</definedName>
    <definedName name="right" localSheetId="36">#REF!</definedName>
    <definedName name="right" localSheetId="37">#REF!</definedName>
    <definedName name="right" localSheetId="39">#REF!</definedName>
    <definedName name="right" localSheetId="40">#REF!</definedName>
    <definedName name="right" localSheetId="41">#REF!</definedName>
    <definedName name="right" localSheetId="46">#REF!</definedName>
    <definedName name="right" localSheetId="47">#REF!</definedName>
    <definedName name="right" localSheetId="52">#REF!</definedName>
    <definedName name="right" localSheetId="53">#REF!</definedName>
    <definedName name="right" localSheetId="64">#REF!</definedName>
    <definedName name="right" localSheetId="65">#REF!</definedName>
    <definedName name="right">#REF!</definedName>
    <definedName name="RIN" localSheetId="67">#REF!</definedName>
    <definedName name="RIN" localSheetId="68">#REF!</definedName>
    <definedName name="RIN" localSheetId="69">#REF!</definedName>
    <definedName name="RIN" localSheetId="70">#REF!</definedName>
    <definedName name="RIN" localSheetId="72">#REF!</definedName>
    <definedName name="RIN" localSheetId="73">#REF!</definedName>
    <definedName name="RIN" localSheetId="74">#REF!</definedName>
    <definedName name="RIN" localSheetId="11">#REF!</definedName>
    <definedName name="RIN" localSheetId="12">#REF!</definedName>
    <definedName name="RIN" localSheetId="13">#REF!</definedName>
    <definedName name="RIN" localSheetId="23">#REF!</definedName>
    <definedName name="RIN" localSheetId="26">#REF!</definedName>
    <definedName name="RIN" localSheetId="10">#REF!</definedName>
    <definedName name="RIN" localSheetId="38">#REF!</definedName>
    <definedName name="RIN" localSheetId="30">#REF!</definedName>
    <definedName name="RIN" localSheetId="31">#REF!</definedName>
    <definedName name="RIN" localSheetId="36">#REF!</definedName>
    <definedName name="RIN" localSheetId="37">#REF!</definedName>
    <definedName name="RIN" localSheetId="39">#REF!</definedName>
    <definedName name="RIN" localSheetId="40">#REF!</definedName>
    <definedName name="RIN" localSheetId="41">#REF!</definedName>
    <definedName name="RIN" localSheetId="46">#REF!</definedName>
    <definedName name="RIN" localSheetId="52">#REF!</definedName>
    <definedName name="RIN" localSheetId="53">#REF!</definedName>
    <definedName name="RIN" localSheetId="64">#REF!</definedName>
    <definedName name="RIN" localSheetId="65">#REF!</definedName>
    <definedName name="RIN">#REF!</definedName>
    <definedName name="rindex" localSheetId="67">#REF!</definedName>
    <definedName name="rindex" localSheetId="68">#REF!</definedName>
    <definedName name="rindex" localSheetId="69">#REF!</definedName>
    <definedName name="rindex" localSheetId="70">#REF!</definedName>
    <definedName name="rindex" localSheetId="72">#REF!</definedName>
    <definedName name="rindex" localSheetId="73">#REF!</definedName>
    <definedName name="rindex" localSheetId="74">#REF!</definedName>
    <definedName name="rindex" localSheetId="11">#REF!</definedName>
    <definedName name="rindex" localSheetId="23">#REF!</definedName>
    <definedName name="rindex" localSheetId="10">#REF!</definedName>
    <definedName name="rindex" localSheetId="38">#REF!</definedName>
    <definedName name="rindex" localSheetId="31">#REF!</definedName>
    <definedName name="rindex" localSheetId="39">#REF!</definedName>
    <definedName name="rindex" localSheetId="40">#REF!</definedName>
    <definedName name="rindex" localSheetId="41">#REF!</definedName>
    <definedName name="rindex" localSheetId="46">#REF!</definedName>
    <definedName name="rindex" localSheetId="52">#REF!</definedName>
    <definedName name="rindex" localSheetId="53">#REF!</definedName>
    <definedName name="rindex" localSheetId="64">#REF!</definedName>
    <definedName name="rindex" localSheetId="65">#REF!</definedName>
    <definedName name="rindex">#REF!</definedName>
    <definedName name="rinfinpriv" localSheetId="67">#REF!</definedName>
    <definedName name="rinfinpriv" localSheetId="68">#REF!</definedName>
    <definedName name="rinfinpriv" localSheetId="69">#REF!</definedName>
    <definedName name="rinfinpriv" localSheetId="70">#REF!</definedName>
    <definedName name="rinfinpriv" localSheetId="72">#REF!</definedName>
    <definedName name="rinfinpriv" localSheetId="73">#REF!</definedName>
    <definedName name="rinfinpriv" localSheetId="74">#REF!</definedName>
    <definedName name="rinfinpriv" localSheetId="11">#REF!</definedName>
    <definedName name="rinfinpriv" localSheetId="10">#REF!</definedName>
    <definedName name="rinfinpriv" localSheetId="38">#REF!</definedName>
    <definedName name="rinfinpriv" localSheetId="39">#REF!</definedName>
    <definedName name="rinfinpriv" localSheetId="40">#REF!</definedName>
    <definedName name="rinfinpriv" localSheetId="41">#REF!</definedName>
    <definedName name="rinfinpriv" localSheetId="46">#REF!</definedName>
    <definedName name="rinfinpriv" localSheetId="52">#REF!</definedName>
    <definedName name="rinfinpriv" localSheetId="64">#REF!</definedName>
    <definedName name="rinfinpriv" localSheetId="65">#REF!</definedName>
    <definedName name="rinfinpriv">#REF!</definedName>
    <definedName name="RIQFIN" localSheetId="67">#REF!</definedName>
    <definedName name="RIQFIN" localSheetId="68">#REF!</definedName>
    <definedName name="RIQFIN" localSheetId="69">#REF!</definedName>
    <definedName name="RIQFIN" localSheetId="70">#REF!</definedName>
    <definedName name="RIQFIN" localSheetId="72">#REF!</definedName>
    <definedName name="RIQFIN" localSheetId="73">#REF!</definedName>
    <definedName name="RIQFIN" localSheetId="74">#REF!</definedName>
    <definedName name="RIQFIN" localSheetId="11">#REF!</definedName>
    <definedName name="RIQFIN" localSheetId="10">#REF!</definedName>
    <definedName name="RIQFIN" localSheetId="38">#REF!</definedName>
    <definedName name="RIQFIN" localSheetId="39">#REF!</definedName>
    <definedName name="RIQFIN" localSheetId="40">#REF!</definedName>
    <definedName name="RIQFIN" localSheetId="41">#REF!</definedName>
    <definedName name="RIQFIN" localSheetId="46">#REF!</definedName>
    <definedName name="RIQFIN" localSheetId="52">#REF!</definedName>
    <definedName name="RIQFIN" localSheetId="64">#REF!</definedName>
    <definedName name="RIQFIN" localSheetId="65">#REF!</definedName>
    <definedName name="RIQFIN">#REF!</definedName>
    <definedName name="riqueza" localSheetId="67">[25]Programa!#REF!</definedName>
    <definedName name="riqueza" localSheetId="68">[25]Programa!#REF!</definedName>
    <definedName name="riqueza" localSheetId="69">[25]Programa!#REF!</definedName>
    <definedName name="riqueza" localSheetId="70">[25]Programa!#REF!</definedName>
    <definedName name="riqueza" localSheetId="72">[25]Programa!#REF!</definedName>
    <definedName name="riqueza" localSheetId="73">[25]Programa!#REF!</definedName>
    <definedName name="riqueza" localSheetId="74">[25]Programa!#REF!</definedName>
    <definedName name="riqueza" localSheetId="11">#REF!</definedName>
    <definedName name="riqueza" localSheetId="10">#REF!</definedName>
    <definedName name="riqueza" localSheetId="38">#REF!</definedName>
    <definedName name="riqueza" localSheetId="30">[26]Programa!#REF!</definedName>
    <definedName name="riqueza" localSheetId="39">#REF!</definedName>
    <definedName name="riqueza" localSheetId="40">[25]Programa!#REF!</definedName>
    <definedName name="riqueza" localSheetId="41">[25]Programa!#REF!</definedName>
    <definedName name="riqueza" localSheetId="46">[25]Programa!#REF!</definedName>
    <definedName name="riqueza" localSheetId="51">#REF!</definedName>
    <definedName name="riqueza" localSheetId="52">[25]Programa!#REF!</definedName>
    <definedName name="riqueza" localSheetId="53">[25]Programa!#REF!</definedName>
    <definedName name="riqueza" localSheetId="65">[25]Programa!#REF!</definedName>
    <definedName name="riqueza" localSheetId="66">[25]Programa!#REF!</definedName>
    <definedName name="riqueza">#REF!</definedName>
    <definedName name="rita" localSheetId="67">[165]Hoja2!$1:$1048576</definedName>
    <definedName name="rita" localSheetId="68">[165]Hoja2!$1:$1048576</definedName>
    <definedName name="rita" localSheetId="69">[165]Hoja2!$1:$1048576</definedName>
    <definedName name="rita" localSheetId="70">[165]Hoja2!$1:$1048576</definedName>
    <definedName name="rita" localSheetId="72">[165]Hoja2!$1:$1048576</definedName>
    <definedName name="rita" localSheetId="73">[165]Hoja2!$1:$1048576</definedName>
    <definedName name="rita" localSheetId="74">[165]Hoja2!$1:$1048576</definedName>
    <definedName name="rita" localSheetId="11">#REF!</definedName>
    <definedName name="rita" localSheetId="10">#REF!</definedName>
    <definedName name="rita" localSheetId="38">#REF!</definedName>
    <definedName name="rita" localSheetId="39">#REF!</definedName>
    <definedName name="rita" localSheetId="40">[165]Hoja2!$1:$1048576</definedName>
    <definedName name="rita" localSheetId="41">[165]Hoja2!$1:$1048576</definedName>
    <definedName name="rita" localSheetId="46">[166]Hoja2!$1:$1048576</definedName>
    <definedName name="rita" localSheetId="51">#REF!</definedName>
    <definedName name="rita" localSheetId="52">[166]Hoja2!$1:$1048576</definedName>
    <definedName name="rita" localSheetId="53">[166]Hoja2!$1:$1048576</definedName>
    <definedName name="rita" localSheetId="65">[165]Hoja2!$1:$1048576</definedName>
    <definedName name="rita" localSheetId="66">[165]Hoja2!$1:$1048576</definedName>
    <definedName name="rita">#REF!</definedName>
    <definedName name="rjyktuk" localSheetId="67">[5]!rjyktuk</definedName>
    <definedName name="rjyktuk" localSheetId="68">[5]!rjyktuk</definedName>
    <definedName name="rjyktuk" localSheetId="69">[5]!rjyktuk</definedName>
    <definedName name="rjyktuk" localSheetId="70">[5]!rjyktuk</definedName>
    <definedName name="rjyktuk" localSheetId="72">[5]!rjyktuk</definedName>
    <definedName name="rjyktuk" localSheetId="73">[5]!rjyktuk</definedName>
    <definedName name="rjyktuk" localSheetId="74">[5]!rjyktuk</definedName>
    <definedName name="rjyktuk" localSheetId="11">#REF!</definedName>
    <definedName name="rjyktuk" localSheetId="10">#REF!</definedName>
    <definedName name="rjyktuk" localSheetId="38">#REF!</definedName>
    <definedName name="rjyktuk" localSheetId="30">[6]!rjyktuk</definedName>
    <definedName name="rjyktuk" localSheetId="39">#REF!</definedName>
    <definedName name="rjyktuk" localSheetId="40">[5]!rjyktuk</definedName>
    <definedName name="rjyktuk" localSheetId="41">[5]!rjyktuk</definedName>
    <definedName name="rjyktuk" localSheetId="46">[5]!rjyktuk</definedName>
    <definedName name="rjyktuk" localSheetId="52">[5]!rjyktuk</definedName>
    <definedName name="rjyktuk" localSheetId="53">[5]!rjyktuk</definedName>
    <definedName name="rjyktuk" localSheetId="65">[5]!rjyktuk</definedName>
    <definedName name="rjyktuk" localSheetId="66">[5]!rjyktuk</definedName>
    <definedName name="rjyktuk">#REF!</definedName>
    <definedName name="rngErrorSort" localSheetId="11">#REF!</definedName>
    <definedName name="rngErrorSort" localSheetId="12">#REF!</definedName>
    <definedName name="rngErrorSort" localSheetId="23">#REF!</definedName>
    <definedName name="rngErrorSort" localSheetId="24">#REF!</definedName>
    <definedName name="rngErrorSort" localSheetId="26">#REF!</definedName>
    <definedName name="rngErrorSort" localSheetId="10">#REF!</definedName>
    <definedName name="rngErrorSort" localSheetId="38">#REF!</definedName>
    <definedName name="rngErrorSort" localSheetId="25">#REF!</definedName>
    <definedName name="rngErrorSort" localSheetId="39">#REF!</definedName>
    <definedName name="rngErrorSort" localSheetId="46">[126]ErrCheck!$A$4</definedName>
    <definedName name="rngErrorSort" localSheetId="51">#REF!</definedName>
    <definedName name="rngErrorSort" localSheetId="52">#REF!</definedName>
    <definedName name="rngErrorSort" localSheetId="66">[126]ErrCheck!$A$4</definedName>
    <definedName name="rngErrorSort">#REF!</definedName>
    <definedName name="rngLastSave" localSheetId="11">#REF!</definedName>
    <definedName name="rngLastSave" localSheetId="12">#REF!</definedName>
    <definedName name="rngLastSave" localSheetId="23">#REF!</definedName>
    <definedName name="rngLastSave" localSheetId="24">#REF!</definedName>
    <definedName name="rngLastSave" localSheetId="26">#REF!</definedName>
    <definedName name="rngLastSave" localSheetId="10">#REF!</definedName>
    <definedName name="rngLastSave" localSheetId="38">#REF!</definedName>
    <definedName name="rngLastSave" localSheetId="25">#REF!</definedName>
    <definedName name="rngLastSave" localSheetId="39">#REF!</definedName>
    <definedName name="rngLastSave" localSheetId="46">[126]Main!$G$19</definedName>
    <definedName name="rngLastSave" localSheetId="51">#REF!</definedName>
    <definedName name="rngLastSave" localSheetId="52">#REF!</definedName>
    <definedName name="rngLastSave" localSheetId="66">[126]Main!$G$19</definedName>
    <definedName name="rngLastSave">#REF!</definedName>
    <definedName name="rngLastSent" localSheetId="11">#REF!</definedName>
    <definedName name="rngLastSent" localSheetId="12">#REF!</definedName>
    <definedName name="rngLastSent" localSheetId="23">#REF!</definedName>
    <definedName name="rngLastSent" localSheetId="24">#REF!</definedName>
    <definedName name="rngLastSent" localSheetId="26">#REF!</definedName>
    <definedName name="rngLastSent" localSheetId="10">#REF!</definedName>
    <definedName name="rngLastSent" localSheetId="38">#REF!</definedName>
    <definedName name="rngLastSent" localSheetId="25">#REF!</definedName>
    <definedName name="rngLastSent" localSheetId="39">#REF!</definedName>
    <definedName name="rngLastSent" localSheetId="46">[126]Main!$G$18</definedName>
    <definedName name="rngLastSent" localSheetId="51">#REF!</definedName>
    <definedName name="rngLastSent" localSheetId="52">#REF!</definedName>
    <definedName name="rngLastSent" localSheetId="66">[126]Main!$G$18</definedName>
    <definedName name="rngLastSent">#REF!</definedName>
    <definedName name="rngLastUpdate" localSheetId="11">#REF!</definedName>
    <definedName name="rngLastUpdate" localSheetId="12">#REF!</definedName>
    <definedName name="rngLastUpdate" localSheetId="23">#REF!</definedName>
    <definedName name="rngLastUpdate" localSheetId="24">#REF!</definedName>
    <definedName name="rngLastUpdate" localSheetId="26">#REF!</definedName>
    <definedName name="rngLastUpdate" localSheetId="10">#REF!</definedName>
    <definedName name="rngLastUpdate" localSheetId="38">#REF!</definedName>
    <definedName name="rngLastUpdate" localSheetId="25">#REF!</definedName>
    <definedName name="rngLastUpdate" localSheetId="39">#REF!</definedName>
    <definedName name="rngLastUpdate" localSheetId="46">[126]Links!$D$2</definedName>
    <definedName name="rngLastUpdate" localSheetId="51">#REF!</definedName>
    <definedName name="rngLastUpdate" localSheetId="52">#REF!</definedName>
    <definedName name="rngLastUpdate" localSheetId="66">[126]Links!$D$2</definedName>
    <definedName name="rngLastUpdate">#REF!</definedName>
    <definedName name="rngNeedsUpdate" localSheetId="11">#REF!</definedName>
    <definedName name="rngNeedsUpdate" localSheetId="12">#REF!</definedName>
    <definedName name="rngNeedsUpdate" localSheetId="23">#REF!</definedName>
    <definedName name="rngNeedsUpdate" localSheetId="24">#REF!</definedName>
    <definedName name="rngNeedsUpdate" localSheetId="26">#REF!</definedName>
    <definedName name="rngNeedsUpdate" localSheetId="10">#REF!</definedName>
    <definedName name="rngNeedsUpdate" localSheetId="38">#REF!</definedName>
    <definedName name="rngNeedsUpdate" localSheetId="25">#REF!</definedName>
    <definedName name="rngNeedsUpdate" localSheetId="39">#REF!</definedName>
    <definedName name="rngNeedsUpdate" localSheetId="46">[126]Links!$E$2</definedName>
    <definedName name="rngNeedsUpdate" localSheetId="51">#REF!</definedName>
    <definedName name="rngNeedsUpdate" localSheetId="52">#REF!</definedName>
    <definedName name="rngNeedsUpdate" localSheetId="66">[126]Links!$E$2</definedName>
    <definedName name="rngNeedsUpdate">#REF!</definedName>
    <definedName name="RNGNM" localSheetId="67">#REF!</definedName>
    <definedName name="RNGNM" localSheetId="68">#REF!</definedName>
    <definedName name="RNGNM" localSheetId="69">#REF!</definedName>
    <definedName name="RNGNM" localSheetId="70">#REF!</definedName>
    <definedName name="RNGNM" localSheetId="72">#REF!</definedName>
    <definedName name="RNGNM" localSheetId="73">#REF!</definedName>
    <definedName name="RNGNM" localSheetId="74">#REF!</definedName>
    <definedName name="RNGNM" localSheetId="11">#REF!</definedName>
    <definedName name="RNGNM" localSheetId="12">#REF!</definedName>
    <definedName name="RNGNM" localSheetId="13">#REF!</definedName>
    <definedName name="RNGNM" localSheetId="10">#REF!</definedName>
    <definedName name="RNGNM" localSheetId="38">#REF!</definedName>
    <definedName name="RNGNM" localSheetId="30">#REF!</definedName>
    <definedName name="RNGNM" localSheetId="39">#REF!</definedName>
    <definedName name="RNGNM" localSheetId="40">#REF!</definedName>
    <definedName name="RNGNM" localSheetId="41">#REF!</definedName>
    <definedName name="RNGNM" localSheetId="46">#REF!</definedName>
    <definedName name="RNGNM" localSheetId="52">#REF!</definedName>
    <definedName name="RNGNM" localSheetId="53">#REF!</definedName>
    <definedName name="RNGNM" localSheetId="64">#REF!</definedName>
    <definedName name="RNGNM" localSheetId="65">#REF!</definedName>
    <definedName name="RNGNM" localSheetId="66">#REF!</definedName>
    <definedName name="RNGNM">#REF!</definedName>
    <definedName name="rngQuestChecked" localSheetId="11">#REF!</definedName>
    <definedName name="rngQuestChecked" localSheetId="12">#REF!</definedName>
    <definedName name="rngQuestChecked" localSheetId="23">#REF!</definedName>
    <definedName name="rngQuestChecked" localSheetId="24">#REF!</definedName>
    <definedName name="rngQuestChecked" localSheetId="26">#REF!</definedName>
    <definedName name="rngQuestChecked" localSheetId="10">#REF!</definedName>
    <definedName name="rngQuestChecked" localSheetId="38">#REF!</definedName>
    <definedName name="rngQuestChecked" localSheetId="25">#REF!</definedName>
    <definedName name="rngQuestChecked" localSheetId="39">#REF!</definedName>
    <definedName name="rngQuestChecked" localSheetId="46">[126]ErrCheck!$A$3</definedName>
    <definedName name="rngQuestChecked" localSheetId="51">#REF!</definedName>
    <definedName name="rngQuestChecked" localSheetId="52">#REF!</definedName>
    <definedName name="rngQuestChecked" localSheetId="66">[126]ErrCheck!$A$3</definedName>
    <definedName name="rngQuestChecked">#REF!</definedName>
    <definedName name="ROE" localSheetId="11">#REF!</definedName>
    <definedName name="ROE" localSheetId="10">#REF!</definedName>
    <definedName name="ROE" localSheetId="38">#REF!</definedName>
    <definedName name="ROE" localSheetId="39">#REF!</definedName>
    <definedName name="ROE" localSheetId="46">[74]ROE!$C$4</definedName>
    <definedName name="ROE" localSheetId="51">#REF!</definedName>
    <definedName name="ROE" localSheetId="52">[74]ROE!$C$4</definedName>
    <definedName name="ROE" localSheetId="66">[74]ROE!$C$4</definedName>
    <definedName name="ROE">#REF!</definedName>
    <definedName name="ROS">#N/A</definedName>
    <definedName name="Rows_Table" localSheetId="67">#REF!</definedName>
    <definedName name="Rows_Table" localSheetId="68">#REF!</definedName>
    <definedName name="Rows_Table" localSheetId="69">#REF!</definedName>
    <definedName name="Rows_Table" localSheetId="70">#REF!</definedName>
    <definedName name="Rows_Table" localSheetId="72">#REF!</definedName>
    <definedName name="Rows_Table" localSheetId="73">#REF!</definedName>
    <definedName name="Rows_Table" localSheetId="74">#REF!</definedName>
    <definedName name="Rows_Table" localSheetId="11">#REF!</definedName>
    <definedName name="Rows_Table" localSheetId="12">#REF!</definedName>
    <definedName name="Rows_Table" localSheetId="13">#REF!</definedName>
    <definedName name="Rows_Table" localSheetId="23">#REF!</definedName>
    <definedName name="Rows_Table" localSheetId="24">#REF!</definedName>
    <definedName name="Rows_Table" localSheetId="26">#REF!</definedName>
    <definedName name="Rows_Table" localSheetId="42">#REF!</definedName>
    <definedName name="Rows_Table" localSheetId="10">#REF!</definedName>
    <definedName name="Rows_Table" localSheetId="38">#REF!</definedName>
    <definedName name="Rows_Table" localSheetId="25">#REF!</definedName>
    <definedName name="Rows_Table" localSheetId="30">#REF!</definedName>
    <definedName name="Rows_Table" localSheetId="31">#REF!</definedName>
    <definedName name="Rows_Table" localSheetId="34">#REF!</definedName>
    <definedName name="Rows_Table" localSheetId="36">#REF!</definedName>
    <definedName name="Rows_Table" localSheetId="37">#REF!</definedName>
    <definedName name="Rows_Table" localSheetId="39">#REF!</definedName>
    <definedName name="Rows_Table" localSheetId="40">#REF!</definedName>
    <definedName name="Rows_Table" localSheetId="41">#REF!</definedName>
    <definedName name="Rows_Table" localSheetId="46">#REF!</definedName>
    <definedName name="Rows_Table" localSheetId="47">#REF!</definedName>
    <definedName name="Rows_Table" localSheetId="52">#REF!</definedName>
    <definedName name="Rows_Table" localSheetId="53">#REF!</definedName>
    <definedName name="Rows_Table" localSheetId="64">#REF!</definedName>
    <definedName name="Rows_Table" localSheetId="65">#REF!</definedName>
    <definedName name="Rows_Table" localSheetId="66">#REF!</definedName>
    <definedName name="Rows_Table">#REF!</definedName>
    <definedName name="RP98RE" localSheetId="67">#REF!</definedName>
    <definedName name="RP98RE" localSheetId="68">#REF!</definedName>
    <definedName name="RP98RE" localSheetId="69">#REF!</definedName>
    <definedName name="RP98RE" localSheetId="70">#REF!</definedName>
    <definedName name="RP98RE" localSheetId="72">#REF!</definedName>
    <definedName name="RP98RE" localSheetId="73">#REF!</definedName>
    <definedName name="RP98RE" localSheetId="74">#REF!</definedName>
    <definedName name="RP98RE" localSheetId="11">#REF!</definedName>
    <definedName name="RP98RE" localSheetId="12">#REF!</definedName>
    <definedName name="RP98RE" localSheetId="13">#REF!</definedName>
    <definedName name="RP98RE" localSheetId="10">#REF!</definedName>
    <definedName name="RP98RE" localSheetId="38">#REF!</definedName>
    <definedName name="RP98RE" localSheetId="39">#REF!</definedName>
    <definedName name="RP98RE" localSheetId="40">#REF!</definedName>
    <definedName name="RP98RE" localSheetId="41">#REF!</definedName>
    <definedName name="RP98RE" localSheetId="46">#REF!</definedName>
    <definedName name="RP98RE" localSheetId="52">#REF!</definedName>
    <definedName name="RP98RE" localSheetId="64">#REF!</definedName>
    <definedName name="RP98RE" localSheetId="65">#REF!</definedName>
    <definedName name="RP98RE">#REF!</definedName>
    <definedName name="RPJun02" localSheetId="11">#REF!</definedName>
    <definedName name="RPJun02" localSheetId="10">#REF!</definedName>
    <definedName name="RPJun02" localSheetId="38">#REF!</definedName>
    <definedName name="RPJun02" localSheetId="39">#REF!</definedName>
    <definedName name="RPJun02" localSheetId="46">[112]ROE!$B$136</definedName>
    <definedName name="RPJun02" localSheetId="51">#REF!</definedName>
    <definedName name="RPJun02" localSheetId="52">[112]ROE!$B$136</definedName>
    <definedName name="RPJun02" localSheetId="66">[112]ROE!$B$136</definedName>
    <definedName name="RPJun02">#REF!</definedName>
    <definedName name="RPJun02_2" localSheetId="67">[113]ROE!$B$136</definedName>
    <definedName name="RPJun02_2" localSheetId="68">[113]ROE!$B$136</definedName>
    <definedName name="RPJun02_2" localSheetId="69">[113]ROE!$B$136</definedName>
    <definedName name="RPJun02_2" localSheetId="70">[113]ROE!$B$136</definedName>
    <definedName name="RPJun02_2" localSheetId="72">[113]ROE!$B$136</definedName>
    <definedName name="RPJun02_2" localSheetId="73">[113]ROE!$B$136</definedName>
    <definedName name="RPJun02_2" localSheetId="74">[113]ROE!$B$136</definedName>
    <definedName name="RPJun02_2" localSheetId="11">#REF!</definedName>
    <definedName name="RPJun02_2" localSheetId="10">#REF!</definedName>
    <definedName name="RPJun02_2" localSheetId="38">#REF!</definedName>
    <definedName name="RPJun02_2" localSheetId="30">[114]ROE!$B$136</definedName>
    <definedName name="RPJun02_2" localSheetId="39">#REF!</definedName>
    <definedName name="RPJun02_2" localSheetId="40">[113]ROE!$B$136</definedName>
    <definedName name="RPJun02_2" localSheetId="41">[113]ROE!$B$136</definedName>
    <definedName name="RPJun02_2" localSheetId="46">[113]ROE!$B$136</definedName>
    <definedName name="RPJun02_2" localSheetId="51">#REF!</definedName>
    <definedName name="RPJun02_2" localSheetId="52">[113]ROE!$B$136</definedName>
    <definedName name="RPJun02_2" localSheetId="53">[113]ROE!$B$136</definedName>
    <definedName name="RPJun02_2" localSheetId="65">[113]ROE!$B$136</definedName>
    <definedName name="RPJun02_2" localSheetId="66">[113]ROE!$B$136</definedName>
    <definedName name="RPJun02_2">#REF!</definedName>
    <definedName name="RR" localSheetId="67">#REF!</definedName>
    <definedName name="RR" localSheetId="68">#REF!</definedName>
    <definedName name="RR" localSheetId="69">#REF!</definedName>
    <definedName name="RR" localSheetId="70">#REF!</definedName>
    <definedName name="RR" localSheetId="72">#REF!</definedName>
    <definedName name="RR" localSheetId="73">#REF!</definedName>
    <definedName name="RR" localSheetId="74">#REF!</definedName>
    <definedName name="RR" localSheetId="11">#REF!</definedName>
    <definedName name="rr" localSheetId="12" hidden="1">{"Riqfin97",#N/A,FALSE,"Tran";"Riqfinpro",#N/A,FALSE,"Tran"}</definedName>
    <definedName name="RR" localSheetId="13">#REF!</definedName>
    <definedName name="RR" localSheetId="23">#REF!</definedName>
    <definedName name="RR" localSheetId="24">#REF!</definedName>
    <definedName name="RR" localSheetId="26">#REF!</definedName>
    <definedName name="RR" localSheetId="27">#REF!</definedName>
    <definedName name="RR" localSheetId="10">#REF!</definedName>
    <definedName name="RR" localSheetId="38">#REF!</definedName>
    <definedName name="RR" localSheetId="25">#REF!</definedName>
    <definedName name="RR" localSheetId="30">#REF!</definedName>
    <definedName name="RR" localSheetId="31">#REF!</definedName>
    <definedName name="RR" localSheetId="36">#REF!</definedName>
    <definedName name="RR" localSheetId="37">#REF!</definedName>
    <definedName name="RR" localSheetId="39">#REF!</definedName>
    <definedName name="RR" localSheetId="40">#REF!</definedName>
    <definedName name="RR" localSheetId="41">#REF!</definedName>
    <definedName name="RR" localSheetId="46">#REF!</definedName>
    <definedName name="RR" localSheetId="47">#REF!</definedName>
    <definedName name="RR" localSheetId="48">#REF!</definedName>
    <definedName name="RR" localSheetId="49">#REF!</definedName>
    <definedName name="RR" localSheetId="52">#REF!</definedName>
    <definedName name="RR" localSheetId="53">#REF!</definedName>
    <definedName name="RR" localSheetId="64">#REF!</definedName>
    <definedName name="RR" localSheetId="65">#REF!</definedName>
    <definedName name="RR" localSheetId="66">#REF!</definedName>
    <definedName name="RR">#REF!</definedName>
    <definedName name="rrasrra" localSheetId="67">#REF!</definedName>
    <definedName name="rrasrra" localSheetId="68">#REF!</definedName>
    <definedName name="rrasrra" localSheetId="69">#REF!</definedName>
    <definedName name="rrasrra" localSheetId="70">#REF!</definedName>
    <definedName name="rrasrra" localSheetId="72">#REF!</definedName>
    <definedName name="rrasrra" localSheetId="73">#REF!</definedName>
    <definedName name="rrasrra" localSheetId="74">#REF!</definedName>
    <definedName name="rrasrra" localSheetId="11">#REF!</definedName>
    <definedName name="rrasrra" localSheetId="12">#REF!</definedName>
    <definedName name="rrasrra" localSheetId="13">#REF!</definedName>
    <definedName name="rrasrra" localSheetId="23">#REF!</definedName>
    <definedName name="rrasrra" localSheetId="26">#REF!</definedName>
    <definedName name="rrasrra" localSheetId="27">#REF!</definedName>
    <definedName name="rrasrra" localSheetId="10">#REF!</definedName>
    <definedName name="rrasrra" localSheetId="38">#REF!</definedName>
    <definedName name="rrasrra" localSheetId="25">#REF!</definedName>
    <definedName name="rrasrra" localSheetId="30">#REF!</definedName>
    <definedName name="rrasrra" localSheetId="31">#REF!</definedName>
    <definedName name="rrasrra" localSheetId="39">#REF!</definedName>
    <definedName name="rrasrra" localSheetId="40">#REF!</definedName>
    <definedName name="rrasrra" localSheetId="41">#REF!</definedName>
    <definedName name="rrasrra" localSheetId="46">#REF!</definedName>
    <definedName name="rrasrra" localSheetId="47">#REF!</definedName>
    <definedName name="rrasrra" localSheetId="48">#REF!</definedName>
    <definedName name="rrasrra" localSheetId="49">#REF!</definedName>
    <definedName name="rrasrra" localSheetId="52">#REF!</definedName>
    <definedName name="rrasrra" localSheetId="53">#REF!</definedName>
    <definedName name="rrasrra" localSheetId="64">#REF!</definedName>
    <definedName name="rrasrra" localSheetId="65">#REF!</definedName>
    <definedName name="rrasrra">#REF!</definedName>
    <definedName name="rrr" localSheetId="67" hidden="1">{"Riqfin97",#N/A,FALSE,"Tran";"Riqfinpro",#N/A,FALSE,"Tran"}</definedName>
    <definedName name="rrr" localSheetId="68" hidden="1">{"Riqfin97",#N/A,FALSE,"Tran";"Riqfinpro",#N/A,FALSE,"Tran"}</definedName>
    <definedName name="rrr" localSheetId="69" hidden="1">{"Riqfin97",#N/A,FALSE,"Tran";"Riqfinpro",#N/A,FALSE,"Tran"}</definedName>
    <definedName name="rrr" localSheetId="70" hidden="1">{"Riqfin97",#N/A,FALSE,"Tran";"Riqfinpro",#N/A,FALSE,"Tran"}</definedName>
    <definedName name="rrr" localSheetId="72" hidden="1">{"Riqfin97",#N/A,FALSE,"Tran";"Riqfinpro",#N/A,FALSE,"Tran"}</definedName>
    <definedName name="rrr" localSheetId="73" hidden="1">{"Riqfin97",#N/A,FALSE,"Tran";"Riqfinpro",#N/A,FALSE,"Tran"}</definedName>
    <definedName name="rrr" localSheetId="74" hidden="1">{"Riqfin97",#N/A,FALSE,"Tran";"Riqfinpro",#N/A,FALSE,"Tran"}</definedName>
    <definedName name="rrr" localSheetId="11" hidden="1">{"Riqfin97",#N/A,FALSE,"Tran";"Riqfinpro",#N/A,FALSE,"Tran"}</definedName>
    <definedName name="rrr" localSheetId="12" hidden="1">{"Riqfin97",#N/A,FALSE,"Tran";"Riqfinpro",#N/A,FALSE,"Tran"}</definedName>
    <definedName name="rrr" localSheetId="13" hidden="1">{"Riqfin97",#N/A,FALSE,"Tran";"Riqfinpro",#N/A,FALSE,"Tran"}</definedName>
    <definedName name="rrr" localSheetId="23" hidden="1">{"Riqfin97",#N/A,FALSE,"Tran";"Riqfinpro",#N/A,FALSE,"Tran"}</definedName>
    <definedName name="rrr" localSheetId="24" hidden="1">{"Riqfin97",#N/A,FALSE,"Tran";"Riqfinpro",#N/A,FALSE,"Tran"}</definedName>
    <definedName name="rrr" localSheetId="26" hidden="1">{"Riqfin97",#N/A,FALSE,"Tran";"Riqfinpro",#N/A,FALSE,"Tran"}</definedName>
    <definedName name="rrr" localSheetId="27" hidden="1">{"Riqfin97",#N/A,FALSE,"Tran";"Riqfinpro",#N/A,FALSE,"Tran"}</definedName>
    <definedName name="rrr" localSheetId="42" hidden="1">{"Riqfin97",#N/A,FALSE,"Tran";"Riqfinpro",#N/A,FALSE,"Tran"}</definedName>
    <definedName name="rrr" localSheetId="6" hidden="1">{"Riqfin97",#N/A,FALSE,"Tran";"Riqfinpro",#N/A,FALSE,"Tran"}</definedName>
    <definedName name="rrr" localSheetId="7" hidden="1">{"Riqfin97",#N/A,FALSE,"Tran";"Riqfinpro",#N/A,FALSE,"Tran"}</definedName>
    <definedName name="rrr" localSheetId="10" hidden="1">{"Riqfin97",#N/A,FALSE,"Tran";"Riqfinpro",#N/A,FALSE,"Tran"}</definedName>
    <definedName name="rrr" localSheetId="38" hidden="1">{"Riqfin97",#N/A,FALSE,"Tran";"Riqfinpro",#N/A,FALSE,"Tran"}</definedName>
    <definedName name="rrr" localSheetId="25" hidden="1">{"Riqfin97",#N/A,FALSE,"Tran";"Riqfinpro",#N/A,FALSE,"Tran"}</definedName>
    <definedName name="rrr" localSheetId="28" hidden="1">{"Riqfin97",#N/A,FALSE,"Tran";"Riqfinpro",#N/A,FALSE,"Tran"}</definedName>
    <definedName name="rrr" localSheetId="30" hidden="1">{"Riqfin97",#N/A,FALSE,"Tran";"Riqfinpro",#N/A,FALSE,"Tran"}</definedName>
    <definedName name="rrr" localSheetId="31" hidden="1">{"Riqfin97",#N/A,FALSE,"Tran";"Riqfinpro",#N/A,FALSE,"Tran"}</definedName>
    <definedName name="rrr" localSheetId="32" hidden="1">{"Riqfin97",#N/A,FALSE,"Tran";"Riqfinpro",#N/A,FALSE,"Tran"}</definedName>
    <definedName name="rrr" localSheetId="33" hidden="1">{"Riqfin97",#N/A,FALSE,"Tran";"Riqfinpro",#N/A,FALSE,"Tran"}</definedName>
    <definedName name="rrr" localSheetId="34" hidden="1">{"Riqfin97",#N/A,FALSE,"Tran";"Riqfinpro",#N/A,FALSE,"Tran"}</definedName>
    <definedName name="rrr" localSheetId="35" hidden="1">{"Riqfin97",#N/A,FALSE,"Tran";"Riqfinpro",#N/A,FALSE,"Tran"}</definedName>
    <definedName name="rrr" localSheetId="36" hidden="1">{"Riqfin97",#N/A,FALSE,"Tran";"Riqfinpro",#N/A,FALSE,"Tran"}</definedName>
    <definedName name="rrr" localSheetId="37" hidden="1">{"Riqfin97",#N/A,FALSE,"Tran";"Riqfinpro",#N/A,FALSE,"Tran"}</definedName>
    <definedName name="rrr" localSheetId="39" hidden="1">{"Riqfin97",#N/A,FALSE,"Tran";"Riqfinpro",#N/A,FALSE,"Tran"}</definedName>
    <definedName name="rrr" localSheetId="40" hidden="1">{"Riqfin97",#N/A,FALSE,"Tran";"Riqfinpro",#N/A,FALSE,"Tran"}</definedName>
    <definedName name="rrr" localSheetId="41" hidden="1">{"Riqfin97",#N/A,FALSE,"Tran";"Riqfinpro",#N/A,FALSE,"Tran"}</definedName>
    <definedName name="rrr" localSheetId="46" hidden="1">{"Riqfin97",#N/A,FALSE,"Tran";"Riqfinpro",#N/A,FALSE,"Tran"}</definedName>
    <definedName name="rrr" localSheetId="47" hidden="1">{"Riqfin97",#N/A,FALSE,"Tran";"Riqfinpro",#N/A,FALSE,"Tran"}</definedName>
    <definedName name="rrr" localSheetId="48" hidden="1">{"Riqfin97",#N/A,FALSE,"Tran";"Riqfinpro",#N/A,FALSE,"Tran"}</definedName>
    <definedName name="rrr" localSheetId="49" hidden="1">{"Riqfin97",#N/A,FALSE,"Tran";"Riqfinpro",#N/A,FALSE,"Tran"}</definedName>
    <definedName name="rrr" localSheetId="50" hidden="1">{"Riqfin97",#N/A,FALSE,"Tran";"Riqfinpro",#N/A,FALSE,"Tran"}</definedName>
    <definedName name="rrr" localSheetId="51" hidden="1">{"Riqfin97",#N/A,FALSE,"Tran";"Riqfinpro",#N/A,FALSE,"Tran"}</definedName>
    <definedName name="rrr" localSheetId="52" hidden="1">{"Riqfin97",#N/A,FALSE,"Tran";"Riqfinpro",#N/A,FALSE,"Tran"}</definedName>
    <definedName name="rrr" localSheetId="53" hidden="1">{"Riqfin97",#N/A,FALSE,"Tran";"Riqfinpro",#N/A,FALSE,"Tran"}</definedName>
    <definedName name="rrr" localSheetId="64" hidden="1">{"Riqfin97",#N/A,FALSE,"Tran";"Riqfinpro",#N/A,FALSE,"Tran"}</definedName>
    <definedName name="rrr" localSheetId="65" hidden="1">{"Riqfin97",#N/A,FALSE,"Tran";"Riqfinpro",#N/A,FALSE,"Tran"}</definedName>
    <definedName name="rrr" localSheetId="66" hidden="1">{"Riqfin97",#N/A,FALSE,"Tran";"Riqfinpro",#N/A,FALSE,"Tran"}</definedName>
    <definedName name="rrr" hidden="1">{"Riqfin97",#N/A,FALSE,"Tran";"Riqfinpro",#N/A,FALSE,"Tran"}</definedName>
    <definedName name="rrrr" localSheetId="67" hidden="1">{#N/A,#N/A,FALSE,"slvsrtb1";#N/A,#N/A,FALSE,"slvsrtb2";#N/A,#N/A,FALSE,"slvsrtb3";#N/A,#N/A,FALSE,"slvsrtb4";#N/A,#N/A,FALSE,"slvsrtb5";#N/A,#N/A,FALSE,"slvsrtb6";#N/A,#N/A,FALSE,"slvsrtb7";#N/A,#N/A,FALSE,"slvsrtb8";#N/A,#N/A,FALSE,"slvsrtb9";#N/A,#N/A,FALSE,"slvsrtb10";#N/A,#N/A,FALSE,"slvsrtb12"}</definedName>
    <definedName name="rrrr" localSheetId="68" hidden="1">{#N/A,#N/A,FALSE,"slvsrtb1";#N/A,#N/A,FALSE,"slvsrtb2";#N/A,#N/A,FALSE,"slvsrtb3";#N/A,#N/A,FALSE,"slvsrtb4";#N/A,#N/A,FALSE,"slvsrtb5";#N/A,#N/A,FALSE,"slvsrtb6";#N/A,#N/A,FALSE,"slvsrtb7";#N/A,#N/A,FALSE,"slvsrtb8";#N/A,#N/A,FALSE,"slvsrtb9";#N/A,#N/A,FALSE,"slvsrtb10";#N/A,#N/A,FALSE,"slvsrtb12"}</definedName>
    <definedName name="rrrr" localSheetId="69" hidden="1">{#N/A,#N/A,FALSE,"slvsrtb1";#N/A,#N/A,FALSE,"slvsrtb2";#N/A,#N/A,FALSE,"slvsrtb3";#N/A,#N/A,FALSE,"slvsrtb4";#N/A,#N/A,FALSE,"slvsrtb5";#N/A,#N/A,FALSE,"slvsrtb6";#N/A,#N/A,FALSE,"slvsrtb7";#N/A,#N/A,FALSE,"slvsrtb8";#N/A,#N/A,FALSE,"slvsrtb9";#N/A,#N/A,FALSE,"slvsrtb10";#N/A,#N/A,FALSE,"slvsrtb12"}</definedName>
    <definedName name="rrrr" localSheetId="70" hidden="1">{#N/A,#N/A,FALSE,"slvsrtb1";#N/A,#N/A,FALSE,"slvsrtb2";#N/A,#N/A,FALSE,"slvsrtb3";#N/A,#N/A,FALSE,"slvsrtb4";#N/A,#N/A,FALSE,"slvsrtb5";#N/A,#N/A,FALSE,"slvsrtb6";#N/A,#N/A,FALSE,"slvsrtb7";#N/A,#N/A,FALSE,"slvsrtb8";#N/A,#N/A,FALSE,"slvsrtb9";#N/A,#N/A,FALSE,"slvsrtb10";#N/A,#N/A,FALSE,"slvsrtb12"}</definedName>
    <definedName name="rrrr" localSheetId="72" hidden="1">{#N/A,#N/A,FALSE,"slvsrtb1";#N/A,#N/A,FALSE,"slvsrtb2";#N/A,#N/A,FALSE,"slvsrtb3";#N/A,#N/A,FALSE,"slvsrtb4";#N/A,#N/A,FALSE,"slvsrtb5";#N/A,#N/A,FALSE,"slvsrtb6";#N/A,#N/A,FALSE,"slvsrtb7";#N/A,#N/A,FALSE,"slvsrtb8";#N/A,#N/A,FALSE,"slvsrtb9";#N/A,#N/A,FALSE,"slvsrtb10";#N/A,#N/A,FALSE,"slvsrtb12"}</definedName>
    <definedName name="rrrr" localSheetId="73" hidden="1">{#N/A,#N/A,FALSE,"slvsrtb1";#N/A,#N/A,FALSE,"slvsrtb2";#N/A,#N/A,FALSE,"slvsrtb3";#N/A,#N/A,FALSE,"slvsrtb4";#N/A,#N/A,FALSE,"slvsrtb5";#N/A,#N/A,FALSE,"slvsrtb6";#N/A,#N/A,FALSE,"slvsrtb7";#N/A,#N/A,FALSE,"slvsrtb8";#N/A,#N/A,FALSE,"slvsrtb9";#N/A,#N/A,FALSE,"slvsrtb10";#N/A,#N/A,FALSE,"slvsrtb12"}</definedName>
    <definedName name="rrrr" localSheetId="74" hidden="1">{#N/A,#N/A,FALSE,"slvsrtb1";#N/A,#N/A,FALSE,"slvsrtb2";#N/A,#N/A,FALSE,"slvsrtb3";#N/A,#N/A,FALSE,"slvsrtb4";#N/A,#N/A,FALSE,"slvsrtb5";#N/A,#N/A,FALSE,"slvsrtb6";#N/A,#N/A,FALSE,"slvsrtb7";#N/A,#N/A,FALSE,"slvsrtb8";#N/A,#N/A,FALSE,"slvsrtb9";#N/A,#N/A,FALSE,"slvsrtb10";#N/A,#N/A,FALSE,"slvsrtb12"}</definedName>
    <definedName name="rrrr" localSheetId="11" hidden="1">{#N/A,#N/A,FALSE,"slvsrtb1";#N/A,#N/A,FALSE,"slvsrtb2";#N/A,#N/A,FALSE,"slvsrtb3";#N/A,#N/A,FALSE,"slvsrtb4";#N/A,#N/A,FALSE,"slvsrtb5";#N/A,#N/A,FALSE,"slvsrtb6";#N/A,#N/A,FALSE,"slvsrtb7";#N/A,#N/A,FALSE,"slvsrtb8";#N/A,#N/A,FALSE,"slvsrtb9";#N/A,#N/A,FALSE,"slvsrtb10";#N/A,#N/A,FALSE,"slvsrtb12"}</definedName>
    <definedName name="rrrr" localSheetId="12" hidden="1">{#N/A,#N/A,FALSE,"slvsrtb1";#N/A,#N/A,FALSE,"slvsrtb2";#N/A,#N/A,FALSE,"slvsrtb3";#N/A,#N/A,FALSE,"slvsrtb4";#N/A,#N/A,FALSE,"slvsrtb5";#N/A,#N/A,FALSE,"slvsrtb6";#N/A,#N/A,FALSE,"slvsrtb7";#N/A,#N/A,FALSE,"slvsrtb8";#N/A,#N/A,FALSE,"slvsrtb9";#N/A,#N/A,FALSE,"slvsrtb10";#N/A,#N/A,FALSE,"slvsrtb12"}</definedName>
    <definedName name="rrrr" localSheetId="13" hidden="1">{#N/A,#N/A,FALSE,"slvsrtb1";#N/A,#N/A,FALSE,"slvsrtb2";#N/A,#N/A,FALSE,"slvsrtb3";#N/A,#N/A,FALSE,"slvsrtb4";#N/A,#N/A,FALSE,"slvsrtb5";#N/A,#N/A,FALSE,"slvsrtb6";#N/A,#N/A,FALSE,"slvsrtb7";#N/A,#N/A,FALSE,"slvsrtb8";#N/A,#N/A,FALSE,"slvsrtb9";#N/A,#N/A,FALSE,"slvsrtb10";#N/A,#N/A,FALSE,"slvsrtb12"}</definedName>
    <definedName name="rrrr" localSheetId="23" hidden="1">{#N/A,#N/A,FALSE,"slvsrtb1";#N/A,#N/A,FALSE,"slvsrtb2";#N/A,#N/A,FALSE,"slvsrtb3";#N/A,#N/A,FALSE,"slvsrtb4";#N/A,#N/A,FALSE,"slvsrtb5";#N/A,#N/A,FALSE,"slvsrtb6";#N/A,#N/A,FALSE,"slvsrtb7";#N/A,#N/A,FALSE,"slvsrtb8";#N/A,#N/A,FALSE,"slvsrtb9";#N/A,#N/A,FALSE,"slvsrtb10";#N/A,#N/A,FALSE,"slvsrtb12"}</definedName>
    <definedName name="rrrr" localSheetId="24" hidden="1">{#N/A,#N/A,FALSE,"slvsrtb1";#N/A,#N/A,FALSE,"slvsrtb2";#N/A,#N/A,FALSE,"slvsrtb3";#N/A,#N/A,FALSE,"slvsrtb4";#N/A,#N/A,FALSE,"slvsrtb5";#N/A,#N/A,FALSE,"slvsrtb6";#N/A,#N/A,FALSE,"slvsrtb7";#N/A,#N/A,FALSE,"slvsrtb8";#N/A,#N/A,FALSE,"slvsrtb9";#N/A,#N/A,FALSE,"slvsrtb10";#N/A,#N/A,FALSE,"slvsrtb12"}</definedName>
    <definedName name="rrrr" localSheetId="26" hidden="1">{#N/A,#N/A,FALSE,"slvsrtb1";#N/A,#N/A,FALSE,"slvsrtb2";#N/A,#N/A,FALSE,"slvsrtb3";#N/A,#N/A,FALSE,"slvsrtb4";#N/A,#N/A,FALSE,"slvsrtb5";#N/A,#N/A,FALSE,"slvsrtb6";#N/A,#N/A,FALSE,"slvsrtb7";#N/A,#N/A,FALSE,"slvsrtb8";#N/A,#N/A,FALSE,"slvsrtb9";#N/A,#N/A,FALSE,"slvsrtb10";#N/A,#N/A,FALSE,"slvsrtb12"}</definedName>
    <definedName name="rrrr" localSheetId="27" hidden="1">{#N/A,#N/A,FALSE,"slvsrtb1";#N/A,#N/A,FALSE,"slvsrtb2";#N/A,#N/A,FALSE,"slvsrtb3";#N/A,#N/A,FALSE,"slvsrtb4";#N/A,#N/A,FALSE,"slvsrtb5";#N/A,#N/A,FALSE,"slvsrtb6";#N/A,#N/A,FALSE,"slvsrtb7";#N/A,#N/A,FALSE,"slvsrtb8";#N/A,#N/A,FALSE,"slvsrtb9";#N/A,#N/A,FALSE,"slvsrtb10";#N/A,#N/A,FALSE,"slvsrtb12"}</definedName>
    <definedName name="rrrr" localSheetId="42" hidden="1">{#N/A,#N/A,FALSE,"slvsrtb1";#N/A,#N/A,FALSE,"slvsrtb2";#N/A,#N/A,FALSE,"slvsrtb3";#N/A,#N/A,FALSE,"slvsrtb4";#N/A,#N/A,FALSE,"slvsrtb5";#N/A,#N/A,FALSE,"slvsrtb6";#N/A,#N/A,FALSE,"slvsrtb7";#N/A,#N/A,FALSE,"slvsrtb8";#N/A,#N/A,FALSE,"slvsrtb9";#N/A,#N/A,FALSE,"slvsrtb10";#N/A,#N/A,FALSE,"slvsrtb12"}</definedName>
    <definedName name="rrrr" localSheetId="6" hidden="1">{#N/A,#N/A,FALSE,"slvsrtb1";#N/A,#N/A,FALSE,"slvsrtb2";#N/A,#N/A,FALSE,"slvsrtb3";#N/A,#N/A,FALSE,"slvsrtb4";#N/A,#N/A,FALSE,"slvsrtb5";#N/A,#N/A,FALSE,"slvsrtb6";#N/A,#N/A,FALSE,"slvsrtb7";#N/A,#N/A,FALSE,"slvsrtb8";#N/A,#N/A,FALSE,"slvsrtb9";#N/A,#N/A,FALSE,"slvsrtb10";#N/A,#N/A,FALSE,"slvsrtb12"}</definedName>
    <definedName name="rrrr" localSheetId="7" hidden="1">{#N/A,#N/A,FALSE,"slvsrtb1";#N/A,#N/A,FALSE,"slvsrtb2";#N/A,#N/A,FALSE,"slvsrtb3";#N/A,#N/A,FALSE,"slvsrtb4";#N/A,#N/A,FALSE,"slvsrtb5";#N/A,#N/A,FALSE,"slvsrtb6";#N/A,#N/A,FALSE,"slvsrtb7";#N/A,#N/A,FALSE,"slvsrtb8";#N/A,#N/A,FALSE,"slvsrtb9";#N/A,#N/A,FALSE,"slvsrtb10";#N/A,#N/A,FALSE,"slvsrtb12"}</definedName>
    <definedName name="rrrr" localSheetId="10" hidden="1">{#N/A,#N/A,FALSE,"slvsrtb1";#N/A,#N/A,FALSE,"slvsrtb2";#N/A,#N/A,FALSE,"slvsrtb3";#N/A,#N/A,FALSE,"slvsrtb4";#N/A,#N/A,FALSE,"slvsrtb5";#N/A,#N/A,FALSE,"slvsrtb6";#N/A,#N/A,FALSE,"slvsrtb7";#N/A,#N/A,FALSE,"slvsrtb8";#N/A,#N/A,FALSE,"slvsrtb9";#N/A,#N/A,FALSE,"slvsrtb10";#N/A,#N/A,FALSE,"slvsrtb12"}</definedName>
    <definedName name="rrrr" localSheetId="38" hidden="1">{#N/A,#N/A,FALSE,"slvsrtb1";#N/A,#N/A,FALSE,"slvsrtb2";#N/A,#N/A,FALSE,"slvsrtb3";#N/A,#N/A,FALSE,"slvsrtb4";#N/A,#N/A,FALSE,"slvsrtb5";#N/A,#N/A,FALSE,"slvsrtb6";#N/A,#N/A,FALSE,"slvsrtb7";#N/A,#N/A,FALSE,"slvsrtb8";#N/A,#N/A,FALSE,"slvsrtb9";#N/A,#N/A,FALSE,"slvsrtb10";#N/A,#N/A,FALSE,"slvsrtb12"}</definedName>
    <definedName name="rrrr" localSheetId="25" hidden="1">{#N/A,#N/A,FALSE,"slvsrtb1";#N/A,#N/A,FALSE,"slvsrtb2";#N/A,#N/A,FALSE,"slvsrtb3";#N/A,#N/A,FALSE,"slvsrtb4";#N/A,#N/A,FALSE,"slvsrtb5";#N/A,#N/A,FALSE,"slvsrtb6";#N/A,#N/A,FALSE,"slvsrtb7";#N/A,#N/A,FALSE,"slvsrtb8";#N/A,#N/A,FALSE,"slvsrtb9";#N/A,#N/A,FALSE,"slvsrtb10";#N/A,#N/A,FALSE,"slvsrtb12"}</definedName>
    <definedName name="rrrr" localSheetId="28" hidden="1">{#N/A,#N/A,FALSE,"slvsrtb1";#N/A,#N/A,FALSE,"slvsrtb2";#N/A,#N/A,FALSE,"slvsrtb3";#N/A,#N/A,FALSE,"slvsrtb4";#N/A,#N/A,FALSE,"slvsrtb5";#N/A,#N/A,FALSE,"slvsrtb6";#N/A,#N/A,FALSE,"slvsrtb7";#N/A,#N/A,FALSE,"slvsrtb8";#N/A,#N/A,FALSE,"slvsrtb9";#N/A,#N/A,FALSE,"slvsrtb10";#N/A,#N/A,FALSE,"slvsrtb12"}</definedName>
    <definedName name="rrrr" localSheetId="30" hidden="1">{#N/A,#N/A,FALSE,"slvsrtb1";#N/A,#N/A,FALSE,"slvsrtb2";#N/A,#N/A,FALSE,"slvsrtb3";#N/A,#N/A,FALSE,"slvsrtb4";#N/A,#N/A,FALSE,"slvsrtb5";#N/A,#N/A,FALSE,"slvsrtb6";#N/A,#N/A,FALSE,"slvsrtb7";#N/A,#N/A,FALSE,"slvsrtb8";#N/A,#N/A,FALSE,"slvsrtb9";#N/A,#N/A,FALSE,"slvsrtb10";#N/A,#N/A,FALSE,"slvsrtb12"}</definedName>
    <definedName name="rrrr" localSheetId="31" hidden="1">{#N/A,#N/A,FALSE,"slvsrtb1";#N/A,#N/A,FALSE,"slvsrtb2";#N/A,#N/A,FALSE,"slvsrtb3";#N/A,#N/A,FALSE,"slvsrtb4";#N/A,#N/A,FALSE,"slvsrtb5";#N/A,#N/A,FALSE,"slvsrtb6";#N/A,#N/A,FALSE,"slvsrtb7";#N/A,#N/A,FALSE,"slvsrtb8";#N/A,#N/A,FALSE,"slvsrtb9";#N/A,#N/A,FALSE,"slvsrtb10";#N/A,#N/A,FALSE,"slvsrtb12"}</definedName>
    <definedName name="rrrr" localSheetId="32" hidden="1">{#N/A,#N/A,FALSE,"slvsrtb1";#N/A,#N/A,FALSE,"slvsrtb2";#N/A,#N/A,FALSE,"slvsrtb3";#N/A,#N/A,FALSE,"slvsrtb4";#N/A,#N/A,FALSE,"slvsrtb5";#N/A,#N/A,FALSE,"slvsrtb6";#N/A,#N/A,FALSE,"slvsrtb7";#N/A,#N/A,FALSE,"slvsrtb8";#N/A,#N/A,FALSE,"slvsrtb9";#N/A,#N/A,FALSE,"slvsrtb10";#N/A,#N/A,FALSE,"slvsrtb12"}</definedName>
    <definedName name="rrrr" localSheetId="33" hidden="1">{#N/A,#N/A,FALSE,"slvsrtb1";#N/A,#N/A,FALSE,"slvsrtb2";#N/A,#N/A,FALSE,"slvsrtb3";#N/A,#N/A,FALSE,"slvsrtb4";#N/A,#N/A,FALSE,"slvsrtb5";#N/A,#N/A,FALSE,"slvsrtb6";#N/A,#N/A,FALSE,"slvsrtb7";#N/A,#N/A,FALSE,"slvsrtb8";#N/A,#N/A,FALSE,"slvsrtb9";#N/A,#N/A,FALSE,"slvsrtb10";#N/A,#N/A,FALSE,"slvsrtb12"}</definedName>
    <definedName name="rrrr" localSheetId="34" hidden="1">{#N/A,#N/A,FALSE,"slvsrtb1";#N/A,#N/A,FALSE,"slvsrtb2";#N/A,#N/A,FALSE,"slvsrtb3";#N/A,#N/A,FALSE,"slvsrtb4";#N/A,#N/A,FALSE,"slvsrtb5";#N/A,#N/A,FALSE,"slvsrtb6";#N/A,#N/A,FALSE,"slvsrtb7";#N/A,#N/A,FALSE,"slvsrtb8";#N/A,#N/A,FALSE,"slvsrtb9";#N/A,#N/A,FALSE,"slvsrtb10";#N/A,#N/A,FALSE,"slvsrtb12"}</definedName>
    <definedName name="rrrr" localSheetId="35" hidden="1">{#N/A,#N/A,FALSE,"slvsrtb1";#N/A,#N/A,FALSE,"slvsrtb2";#N/A,#N/A,FALSE,"slvsrtb3";#N/A,#N/A,FALSE,"slvsrtb4";#N/A,#N/A,FALSE,"slvsrtb5";#N/A,#N/A,FALSE,"slvsrtb6";#N/A,#N/A,FALSE,"slvsrtb7";#N/A,#N/A,FALSE,"slvsrtb8";#N/A,#N/A,FALSE,"slvsrtb9";#N/A,#N/A,FALSE,"slvsrtb10";#N/A,#N/A,FALSE,"slvsrtb12"}</definedName>
    <definedName name="rrrr" localSheetId="36" hidden="1">{#N/A,#N/A,FALSE,"slvsrtb1";#N/A,#N/A,FALSE,"slvsrtb2";#N/A,#N/A,FALSE,"slvsrtb3";#N/A,#N/A,FALSE,"slvsrtb4";#N/A,#N/A,FALSE,"slvsrtb5";#N/A,#N/A,FALSE,"slvsrtb6";#N/A,#N/A,FALSE,"slvsrtb7";#N/A,#N/A,FALSE,"slvsrtb8";#N/A,#N/A,FALSE,"slvsrtb9";#N/A,#N/A,FALSE,"slvsrtb10";#N/A,#N/A,FALSE,"slvsrtb12"}</definedName>
    <definedName name="rrrr" localSheetId="37" hidden="1">{#N/A,#N/A,FALSE,"slvsrtb1";#N/A,#N/A,FALSE,"slvsrtb2";#N/A,#N/A,FALSE,"slvsrtb3";#N/A,#N/A,FALSE,"slvsrtb4";#N/A,#N/A,FALSE,"slvsrtb5";#N/A,#N/A,FALSE,"slvsrtb6";#N/A,#N/A,FALSE,"slvsrtb7";#N/A,#N/A,FALSE,"slvsrtb8";#N/A,#N/A,FALSE,"slvsrtb9";#N/A,#N/A,FALSE,"slvsrtb10";#N/A,#N/A,FALSE,"slvsrtb12"}</definedName>
    <definedName name="rrrr" localSheetId="39" hidden="1">{#N/A,#N/A,FALSE,"slvsrtb1";#N/A,#N/A,FALSE,"slvsrtb2";#N/A,#N/A,FALSE,"slvsrtb3";#N/A,#N/A,FALSE,"slvsrtb4";#N/A,#N/A,FALSE,"slvsrtb5";#N/A,#N/A,FALSE,"slvsrtb6";#N/A,#N/A,FALSE,"slvsrtb7";#N/A,#N/A,FALSE,"slvsrtb8";#N/A,#N/A,FALSE,"slvsrtb9";#N/A,#N/A,FALSE,"slvsrtb10";#N/A,#N/A,FALSE,"slvsrtb12"}</definedName>
    <definedName name="rrrr" localSheetId="40" hidden="1">{#N/A,#N/A,FALSE,"slvsrtb1";#N/A,#N/A,FALSE,"slvsrtb2";#N/A,#N/A,FALSE,"slvsrtb3";#N/A,#N/A,FALSE,"slvsrtb4";#N/A,#N/A,FALSE,"slvsrtb5";#N/A,#N/A,FALSE,"slvsrtb6";#N/A,#N/A,FALSE,"slvsrtb7";#N/A,#N/A,FALSE,"slvsrtb8";#N/A,#N/A,FALSE,"slvsrtb9";#N/A,#N/A,FALSE,"slvsrtb10";#N/A,#N/A,FALSE,"slvsrtb12"}</definedName>
    <definedName name="rrrr" localSheetId="41" hidden="1">{#N/A,#N/A,FALSE,"slvsrtb1";#N/A,#N/A,FALSE,"slvsrtb2";#N/A,#N/A,FALSE,"slvsrtb3";#N/A,#N/A,FALSE,"slvsrtb4";#N/A,#N/A,FALSE,"slvsrtb5";#N/A,#N/A,FALSE,"slvsrtb6";#N/A,#N/A,FALSE,"slvsrtb7";#N/A,#N/A,FALSE,"slvsrtb8";#N/A,#N/A,FALSE,"slvsrtb9";#N/A,#N/A,FALSE,"slvsrtb10";#N/A,#N/A,FALSE,"slvsrtb12"}</definedName>
    <definedName name="rrrr" localSheetId="46" hidden="1">{#N/A,#N/A,FALSE,"slvsrtb1";#N/A,#N/A,FALSE,"slvsrtb2";#N/A,#N/A,FALSE,"slvsrtb3";#N/A,#N/A,FALSE,"slvsrtb4";#N/A,#N/A,FALSE,"slvsrtb5";#N/A,#N/A,FALSE,"slvsrtb6";#N/A,#N/A,FALSE,"slvsrtb7";#N/A,#N/A,FALSE,"slvsrtb8";#N/A,#N/A,FALSE,"slvsrtb9";#N/A,#N/A,FALSE,"slvsrtb10";#N/A,#N/A,FALSE,"slvsrtb12"}</definedName>
    <definedName name="rrrr" localSheetId="47" hidden="1">{#N/A,#N/A,FALSE,"slvsrtb1";#N/A,#N/A,FALSE,"slvsrtb2";#N/A,#N/A,FALSE,"slvsrtb3";#N/A,#N/A,FALSE,"slvsrtb4";#N/A,#N/A,FALSE,"slvsrtb5";#N/A,#N/A,FALSE,"slvsrtb6";#N/A,#N/A,FALSE,"slvsrtb7";#N/A,#N/A,FALSE,"slvsrtb8";#N/A,#N/A,FALSE,"slvsrtb9";#N/A,#N/A,FALSE,"slvsrtb10";#N/A,#N/A,FALSE,"slvsrtb12"}</definedName>
    <definedName name="rrrr" localSheetId="48" hidden="1">{#N/A,#N/A,FALSE,"slvsrtb1";#N/A,#N/A,FALSE,"slvsrtb2";#N/A,#N/A,FALSE,"slvsrtb3";#N/A,#N/A,FALSE,"slvsrtb4";#N/A,#N/A,FALSE,"slvsrtb5";#N/A,#N/A,FALSE,"slvsrtb6";#N/A,#N/A,FALSE,"slvsrtb7";#N/A,#N/A,FALSE,"slvsrtb8";#N/A,#N/A,FALSE,"slvsrtb9";#N/A,#N/A,FALSE,"slvsrtb10";#N/A,#N/A,FALSE,"slvsrtb12"}</definedName>
    <definedName name="rrrr" localSheetId="49" hidden="1">{#N/A,#N/A,FALSE,"slvsrtb1";#N/A,#N/A,FALSE,"slvsrtb2";#N/A,#N/A,FALSE,"slvsrtb3";#N/A,#N/A,FALSE,"slvsrtb4";#N/A,#N/A,FALSE,"slvsrtb5";#N/A,#N/A,FALSE,"slvsrtb6";#N/A,#N/A,FALSE,"slvsrtb7";#N/A,#N/A,FALSE,"slvsrtb8";#N/A,#N/A,FALSE,"slvsrtb9";#N/A,#N/A,FALSE,"slvsrtb10";#N/A,#N/A,FALSE,"slvsrtb12"}</definedName>
    <definedName name="rrrr" localSheetId="50" hidden="1">{#N/A,#N/A,FALSE,"slvsrtb1";#N/A,#N/A,FALSE,"slvsrtb2";#N/A,#N/A,FALSE,"slvsrtb3";#N/A,#N/A,FALSE,"slvsrtb4";#N/A,#N/A,FALSE,"slvsrtb5";#N/A,#N/A,FALSE,"slvsrtb6";#N/A,#N/A,FALSE,"slvsrtb7";#N/A,#N/A,FALSE,"slvsrtb8";#N/A,#N/A,FALSE,"slvsrtb9";#N/A,#N/A,FALSE,"slvsrtb10";#N/A,#N/A,FALSE,"slvsrtb12"}</definedName>
    <definedName name="rrrr" localSheetId="51" hidden="1">{#N/A,#N/A,FALSE,"slvsrtb1";#N/A,#N/A,FALSE,"slvsrtb2";#N/A,#N/A,FALSE,"slvsrtb3";#N/A,#N/A,FALSE,"slvsrtb4";#N/A,#N/A,FALSE,"slvsrtb5";#N/A,#N/A,FALSE,"slvsrtb6";#N/A,#N/A,FALSE,"slvsrtb7";#N/A,#N/A,FALSE,"slvsrtb8";#N/A,#N/A,FALSE,"slvsrtb9";#N/A,#N/A,FALSE,"slvsrtb10";#N/A,#N/A,FALSE,"slvsrtb12"}</definedName>
    <definedName name="rrrr" localSheetId="52" hidden="1">{#N/A,#N/A,FALSE,"slvsrtb1";#N/A,#N/A,FALSE,"slvsrtb2";#N/A,#N/A,FALSE,"slvsrtb3";#N/A,#N/A,FALSE,"slvsrtb4";#N/A,#N/A,FALSE,"slvsrtb5";#N/A,#N/A,FALSE,"slvsrtb6";#N/A,#N/A,FALSE,"slvsrtb7";#N/A,#N/A,FALSE,"slvsrtb8";#N/A,#N/A,FALSE,"slvsrtb9";#N/A,#N/A,FALSE,"slvsrtb10";#N/A,#N/A,FALSE,"slvsrtb12"}</definedName>
    <definedName name="rrrr" localSheetId="53" hidden="1">{#N/A,#N/A,FALSE,"slvsrtb1";#N/A,#N/A,FALSE,"slvsrtb2";#N/A,#N/A,FALSE,"slvsrtb3";#N/A,#N/A,FALSE,"slvsrtb4";#N/A,#N/A,FALSE,"slvsrtb5";#N/A,#N/A,FALSE,"slvsrtb6";#N/A,#N/A,FALSE,"slvsrtb7";#N/A,#N/A,FALSE,"slvsrtb8";#N/A,#N/A,FALSE,"slvsrtb9";#N/A,#N/A,FALSE,"slvsrtb10";#N/A,#N/A,FALSE,"slvsrtb12"}</definedName>
    <definedName name="rrrr" localSheetId="64" hidden="1">{#N/A,#N/A,FALSE,"slvsrtb1";#N/A,#N/A,FALSE,"slvsrtb2";#N/A,#N/A,FALSE,"slvsrtb3";#N/A,#N/A,FALSE,"slvsrtb4";#N/A,#N/A,FALSE,"slvsrtb5";#N/A,#N/A,FALSE,"slvsrtb6";#N/A,#N/A,FALSE,"slvsrtb7";#N/A,#N/A,FALSE,"slvsrtb8";#N/A,#N/A,FALSE,"slvsrtb9";#N/A,#N/A,FALSE,"slvsrtb10";#N/A,#N/A,FALSE,"slvsrtb12"}</definedName>
    <definedName name="rrrr" localSheetId="65" hidden="1">{#N/A,#N/A,FALSE,"slvsrtb1";#N/A,#N/A,FALSE,"slvsrtb2";#N/A,#N/A,FALSE,"slvsrtb3";#N/A,#N/A,FALSE,"slvsrtb4";#N/A,#N/A,FALSE,"slvsrtb5";#N/A,#N/A,FALSE,"slvsrtb6";#N/A,#N/A,FALSE,"slvsrtb7";#N/A,#N/A,FALSE,"slvsrtb8";#N/A,#N/A,FALSE,"slvsrtb9";#N/A,#N/A,FALSE,"slvsrtb10";#N/A,#N/A,FALSE,"slvsrtb12"}</definedName>
    <definedName name="rrrr" localSheetId="66" hidden="1">{#N/A,#N/A,FALSE,"slvsrtb1";#N/A,#N/A,FALSE,"slvsrtb2";#N/A,#N/A,FALSE,"slvsrtb3";#N/A,#N/A,FALSE,"slvsrtb4";#N/A,#N/A,FALSE,"slvsrtb5";#N/A,#N/A,FALSE,"slvsrtb6";#N/A,#N/A,FALSE,"slvsrtb7";#N/A,#N/A,FALSE,"slvsrtb8";#N/A,#N/A,FALSE,"slvsrtb9";#N/A,#N/A,FALSE,"slvsrtb10";#N/A,#N/A,FALSE,"slvsrtb12"}</definedName>
    <definedName name="rrrr" hidden="1">{#N/A,#N/A,FALSE,"slvsrtb1";#N/A,#N/A,FALSE,"slvsrtb2";#N/A,#N/A,FALSE,"slvsrtb3";#N/A,#N/A,FALSE,"slvsrtb4";#N/A,#N/A,FALSE,"slvsrtb5";#N/A,#N/A,FALSE,"slvsrtb6";#N/A,#N/A,FALSE,"slvsrtb7";#N/A,#N/A,FALSE,"slvsrtb8";#N/A,#N/A,FALSE,"slvsrtb9";#N/A,#N/A,FALSE,"slvsrtb10";#N/A,#N/A,FALSE,"slvsrtb12"}</definedName>
    <definedName name="rrrrrr" localSheetId="67" hidden="1">{"Tab1",#N/A,FALSE,"P";"Tab2",#N/A,FALSE,"P"}</definedName>
    <definedName name="rrrrrr" localSheetId="68" hidden="1">{"Tab1",#N/A,FALSE,"P";"Tab2",#N/A,FALSE,"P"}</definedName>
    <definedName name="rrrrrr" localSheetId="69" hidden="1">{"Tab1",#N/A,FALSE,"P";"Tab2",#N/A,FALSE,"P"}</definedName>
    <definedName name="rrrrrr" localSheetId="70" hidden="1">{"Tab1",#N/A,FALSE,"P";"Tab2",#N/A,FALSE,"P"}</definedName>
    <definedName name="rrrrrr" localSheetId="72" hidden="1">{"Tab1",#N/A,FALSE,"P";"Tab2",#N/A,FALSE,"P"}</definedName>
    <definedName name="rrrrrr" localSheetId="73" hidden="1">{"Tab1",#N/A,FALSE,"P";"Tab2",#N/A,FALSE,"P"}</definedName>
    <definedName name="rrrrrr" localSheetId="74" hidden="1">{"Tab1",#N/A,FALSE,"P";"Tab2",#N/A,FALSE,"P"}</definedName>
    <definedName name="rrrrrr" localSheetId="11" hidden="1">{"Tab1",#N/A,FALSE,"P";"Tab2",#N/A,FALSE,"P"}</definedName>
    <definedName name="rrrrrr" localSheetId="12" hidden="1">{"Tab1",#N/A,FALSE,"P";"Tab2",#N/A,FALSE,"P"}</definedName>
    <definedName name="rrrrrr" localSheetId="13" hidden="1">{"Tab1",#N/A,FALSE,"P";"Tab2",#N/A,FALSE,"P"}</definedName>
    <definedName name="rrrrrr" localSheetId="23" hidden="1">{"Tab1",#N/A,FALSE,"P";"Tab2",#N/A,FALSE,"P"}</definedName>
    <definedName name="rrrrrr" localSheetId="24" hidden="1">{"Tab1",#N/A,FALSE,"P";"Tab2",#N/A,FALSE,"P"}</definedName>
    <definedName name="rrrrrr" localSheetId="26" hidden="1">{"Tab1",#N/A,FALSE,"P";"Tab2",#N/A,FALSE,"P"}</definedName>
    <definedName name="rrrrrr" localSheetId="27" hidden="1">{"Tab1",#N/A,FALSE,"P";"Tab2",#N/A,FALSE,"P"}</definedName>
    <definedName name="rrrrrr" localSheetId="42" hidden="1">{"Tab1",#N/A,FALSE,"P";"Tab2",#N/A,FALSE,"P"}</definedName>
    <definedName name="rrrrrr" localSheetId="6" hidden="1">{"Tab1",#N/A,FALSE,"P";"Tab2",#N/A,FALSE,"P"}</definedName>
    <definedName name="rrrrrr" localSheetId="7" hidden="1">{"Tab1",#N/A,FALSE,"P";"Tab2",#N/A,FALSE,"P"}</definedName>
    <definedName name="rrrrrr" localSheetId="10" hidden="1">{"Tab1",#N/A,FALSE,"P";"Tab2",#N/A,FALSE,"P"}</definedName>
    <definedName name="rrrrrr" localSheetId="38" hidden="1">{"Tab1",#N/A,FALSE,"P";"Tab2",#N/A,FALSE,"P"}</definedName>
    <definedName name="rrrrrr" localSheetId="25" hidden="1">{"Tab1",#N/A,FALSE,"P";"Tab2",#N/A,FALSE,"P"}</definedName>
    <definedName name="rrrrrr" localSheetId="28" hidden="1">{"Tab1",#N/A,FALSE,"P";"Tab2",#N/A,FALSE,"P"}</definedName>
    <definedName name="rrrrrr" localSheetId="30" hidden="1">{"Tab1",#N/A,FALSE,"P";"Tab2",#N/A,FALSE,"P"}</definedName>
    <definedName name="rrrrrr" localSheetId="31" hidden="1">{"Tab1",#N/A,FALSE,"P";"Tab2",#N/A,FALSE,"P"}</definedName>
    <definedName name="rrrrrr" localSheetId="32" hidden="1">{"Tab1",#N/A,FALSE,"P";"Tab2",#N/A,FALSE,"P"}</definedName>
    <definedName name="rrrrrr" localSheetId="33" hidden="1">{"Tab1",#N/A,FALSE,"P";"Tab2",#N/A,FALSE,"P"}</definedName>
    <definedName name="rrrrrr" localSheetId="34" hidden="1">{"Tab1",#N/A,FALSE,"P";"Tab2",#N/A,FALSE,"P"}</definedName>
    <definedName name="rrrrrr" localSheetId="35" hidden="1">{"Tab1",#N/A,FALSE,"P";"Tab2",#N/A,FALSE,"P"}</definedName>
    <definedName name="rrrrrr" localSheetId="36" hidden="1">{"Tab1",#N/A,FALSE,"P";"Tab2",#N/A,FALSE,"P"}</definedName>
    <definedName name="rrrrrr" localSheetId="37" hidden="1">{"Tab1",#N/A,FALSE,"P";"Tab2",#N/A,FALSE,"P"}</definedName>
    <definedName name="rrrrrr" localSheetId="39" hidden="1">{"Tab1",#N/A,FALSE,"P";"Tab2",#N/A,FALSE,"P"}</definedName>
    <definedName name="rrrrrr" localSheetId="40" hidden="1">{"Tab1",#N/A,FALSE,"P";"Tab2",#N/A,FALSE,"P"}</definedName>
    <definedName name="rrrrrr" localSheetId="41" hidden="1">{"Tab1",#N/A,FALSE,"P";"Tab2",#N/A,FALSE,"P"}</definedName>
    <definedName name="rrrrrr" localSheetId="46" hidden="1">{"Tab1",#N/A,FALSE,"P";"Tab2",#N/A,FALSE,"P"}</definedName>
    <definedName name="rrrrrr" localSheetId="47" hidden="1">{"Tab1",#N/A,FALSE,"P";"Tab2",#N/A,FALSE,"P"}</definedName>
    <definedName name="rrrrrr" localSheetId="48" hidden="1">{"Tab1",#N/A,FALSE,"P";"Tab2",#N/A,FALSE,"P"}</definedName>
    <definedName name="rrrrrr" localSheetId="49" hidden="1">{"Tab1",#N/A,FALSE,"P";"Tab2",#N/A,FALSE,"P"}</definedName>
    <definedName name="rrrrrr" localSheetId="50" hidden="1">{"Tab1",#N/A,FALSE,"P";"Tab2",#N/A,FALSE,"P"}</definedName>
    <definedName name="rrrrrr" localSheetId="51" hidden="1">{"Tab1",#N/A,FALSE,"P";"Tab2",#N/A,FALSE,"P"}</definedName>
    <definedName name="rrrrrr" localSheetId="52" hidden="1">{"Tab1",#N/A,FALSE,"P";"Tab2",#N/A,FALSE,"P"}</definedName>
    <definedName name="rrrrrr" localSheetId="53" hidden="1">{"Tab1",#N/A,FALSE,"P";"Tab2",#N/A,FALSE,"P"}</definedName>
    <definedName name="rrrrrr" localSheetId="64" hidden="1">{"Tab1",#N/A,FALSE,"P";"Tab2",#N/A,FALSE,"P"}</definedName>
    <definedName name="rrrrrr" localSheetId="65" hidden="1">{"Tab1",#N/A,FALSE,"P";"Tab2",#N/A,FALSE,"P"}</definedName>
    <definedName name="rrrrrr" localSheetId="66" hidden="1">{"Tab1",#N/A,FALSE,"P";"Tab2",#N/A,FALSE,"P"}</definedName>
    <definedName name="rrrrrr" hidden="1">{"Tab1",#N/A,FALSE,"P";"Tab2",#N/A,FALSE,"P"}</definedName>
    <definedName name="rrrrrrr" localSheetId="67" hidden="1">{"Tab1",#N/A,FALSE,"P";"Tab2",#N/A,FALSE,"P"}</definedName>
    <definedName name="rrrrrrr" localSheetId="68" hidden="1">{"Tab1",#N/A,FALSE,"P";"Tab2",#N/A,FALSE,"P"}</definedName>
    <definedName name="rrrrrrr" localSheetId="69" hidden="1">{"Tab1",#N/A,FALSE,"P";"Tab2",#N/A,FALSE,"P"}</definedName>
    <definedName name="rrrrrrr" localSheetId="70" hidden="1">{"Tab1",#N/A,FALSE,"P";"Tab2",#N/A,FALSE,"P"}</definedName>
    <definedName name="rrrrrrr" localSheetId="72" hidden="1">{"Tab1",#N/A,FALSE,"P";"Tab2",#N/A,FALSE,"P"}</definedName>
    <definedName name="rrrrrrr" localSheetId="73" hidden="1">{"Tab1",#N/A,FALSE,"P";"Tab2",#N/A,FALSE,"P"}</definedName>
    <definedName name="rrrrrrr" localSheetId="74" hidden="1">{"Tab1",#N/A,FALSE,"P";"Tab2",#N/A,FALSE,"P"}</definedName>
    <definedName name="rrrrrrr" localSheetId="11" hidden="1">{"Tab1",#N/A,FALSE,"P";"Tab2",#N/A,FALSE,"P"}</definedName>
    <definedName name="rrrrrrr" localSheetId="12" hidden="1">{"Tab1",#N/A,FALSE,"P";"Tab2",#N/A,FALSE,"P"}</definedName>
    <definedName name="rrrrrrr" localSheetId="13" hidden="1">{"Tab1",#N/A,FALSE,"P";"Tab2",#N/A,FALSE,"P"}</definedName>
    <definedName name="rrrrrrr" localSheetId="23" hidden="1">{"Tab1",#N/A,FALSE,"P";"Tab2",#N/A,FALSE,"P"}</definedName>
    <definedName name="rrrrrrr" localSheetId="24" hidden="1">{"Tab1",#N/A,FALSE,"P";"Tab2",#N/A,FALSE,"P"}</definedName>
    <definedName name="rrrrrrr" localSheetId="26" hidden="1">{"Tab1",#N/A,FALSE,"P";"Tab2",#N/A,FALSE,"P"}</definedName>
    <definedName name="rrrrrrr" localSheetId="27" hidden="1">{"Tab1",#N/A,FALSE,"P";"Tab2",#N/A,FALSE,"P"}</definedName>
    <definedName name="rrrrrrr" localSheetId="42" hidden="1">{"Tab1",#N/A,FALSE,"P";"Tab2",#N/A,FALSE,"P"}</definedName>
    <definedName name="rrrrrrr" localSheetId="6" hidden="1">{"Tab1",#N/A,FALSE,"P";"Tab2",#N/A,FALSE,"P"}</definedName>
    <definedName name="rrrrrrr" localSheetId="7" hidden="1">{"Tab1",#N/A,FALSE,"P";"Tab2",#N/A,FALSE,"P"}</definedName>
    <definedName name="rrrrrrr" localSheetId="10" hidden="1">{"Tab1",#N/A,FALSE,"P";"Tab2",#N/A,FALSE,"P"}</definedName>
    <definedName name="rrrrrrr" localSheetId="38" hidden="1">{"Tab1",#N/A,FALSE,"P";"Tab2",#N/A,FALSE,"P"}</definedName>
    <definedName name="rrrrrrr" localSheetId="25" hidden="1">{"Tab1",#N/A,FALSE,"P";"Tab2",#N/A,FALSE,"P"}</definedName>
    <definedName name="rrrrrrr" localSheetId="28" hidden="1">{"Tab1",#N/A,FALSE,"P";"Tab2",#N/A,FALSE,"P"}</definedName>
    <definedName name="rrrrrrr" localSheetId="30" hidden="1">{"Tab1",#N/A,FALSE,"P";"Tab2",#N/A,FALSE,"P"}</definedName>
    <definedName name="rrrrrrr" localSheetId="31" hidden="1">{"Tab1",#N/A,FALSE,"P";"Tab2",#N/A,FALSE,"P"}</definedName>
    <definedName name="rrrrrrr" localSheetId="32" hidden="1">{"Tab1",#N/A,FALSE,"P";"Tab2",#N/A,FALSE,"P"}</definedName>
    <definedName name="rrrrrrr" localSheetId="33" hidden="1">{"Tab1",#N/A,FALSE,"P";"Tab2",#N/A,FALSE,"P"}</definedName>
    <definedName name="rrrrrrr" localSheetId="34" hidden="1">{"Tab1",#N/A,FALSE,"P";"Tab2",#N/A,FALSE,"P"}</definedName>
    <definedName name="rrrrrrr" localSheetId="35" hidden="1">{"Tab1",#N/A,FALSE,"P";"Tab2",#N/A,FALSE,"P"}</definedName>
    <definedName name="rrrrrrr" localSheetId="36" hidden="1">{"Tab1",#N/A,FALSE,"P";"Tab2",#N/A,FALSE,"P"}</definedName>
    <definedName name="rrrrrrr" localSheetId="37" hidden="1">{"Tab1",#N/A,FALSE,"P";"Tab2",#N/A,FALSE,"P"}</definedName>
    <definedName name="rrrrrrr" localSheetId="39" hidden="1">{"Tab1",#N/A,FALSE,"P";"Tab2",#N/A,FALSE,"P"}</definedName>
    <definedName name="rrrrrrr" localSheetId="40" hidden="1">{"Tab1",#N/A,FALSE,"P";"Tab2",#N/A,FALSE,"P"}</definedName>
    <definedName name="rrrrrrr" localSheetId="41" hidden="1">{"Tab1",#N/A,FALSE,"P";"Tab2",#N/A,FALSE,"P"}</definedName>
    <definedName name="rrrrrrr" localSheetId="46" hidden="1">{"Tab1",#N/A,FALSE,"P";"Tab2",#N/A,FALSE,"P"}</definedName>
    <definedName name="rrrrrrr" localSheetId="47" hidden="1">{"Tab1",#N/A,FALSE,"P";"Tab2",#N/A,FALSE,"P"}</definedName>
    <definedName name="rrrrrrr" localSheetId="48" hidden="1">{"Tab1",#N/A,FALSE,"P";"Tab2",#N/A,FALSE,"P"}</definedName>
    <definedName name="rrrrrrr" localSheetId="49" hidden="1">{"Tab1",#N/A,FALSE,"P";"Tab2",#N/A,FALSE,"P"}</definedName>
    <definedName name="rrrrrrr" localSheetId="50" hidden="1">{"Tab1",#N/A,FALSE,"P";"Tab2",#N/A,FALSE,"P"}</definedName>
    <definedName name="rrrrrrr" localSheetId="51" hidden="1">{"Tab1",#N/A,FALSE,"P";"Tab2",#N/A,FALSE,"P"}</definedName>
    <definedName name="rrrrrrr" localSheetId="52" hidden="1">{"Tab1",#N/A,FALSE,"P";"Tab2",#N/A,FALSE,"P"}</definedName>
    <definedName name="rrrrrrr" localSheetId="53" hidden="1">{"Tab1",#N/A,FALSE,"P";"Tab2",#N/A,FALSE,"P"}</definedName>
    <definedName name="rrrrrrr" localSheetId="64" hidden="1">{"Tab1",#N/A,FALSE,"P";"Tab2",#N/A,FALSE,"P"}</definedName>
    <definedName name="rrrrrrr" localSheetId="65" hidden="1">{"Tab1",#N/A,FALSE,"P";"Tab2",#N/A,FALSE,"P"}</definedName>
    <definedName name="rrrrrrr" localSheetId="66" hidden="1">{"Tab1",#N/A,FALSE,"P";"Tab2",#N/A,FALSE,"P"}</definedName>
    <definedName name="rrrrrrr" hidden="1">{"Tab1",#N/A,FALSE,"P";"Tab2",#N/A,FALSE,"P"}</definedName>
    <definedName name="rrrrrrrrrrrrr" localSheetId="67" hidden="1">{"Tab1",#N/A,FALSE,"P";"Tab2",#N/A,FALSE,"P"}</definedName>
    <definedName name="rrrrrrrrrrrrr" localSheetId="68" hidden="1">{"Tab1",#N/A,FALSE,"P";"Tab2",#N/A,FALSE,"P"}</definedName>
    <definedName name="rrrrrrrrrrrrr" localSheetId="69" hidden="1">{"Tab1",#N/A,FALSE,"P";"Tab2",#N/A,FALSE,"P"}</definedName>
    <definedName name="rrrrrrrrrrrrr" localSheetId="70" hidden="1">{"Tab1",#N/A,FALSE,"P";"Tab2",#N/A,FALSE,"P"}</definedName>
    <definedName name="rrrrrrrrrrrrr" localSheetId="72" hidden="1">{"Tab1",#N/A,FALSE,"P";"Tab2",#N/A,FALSE,"P"}</definedName>
    <definedName name="rrrrrrrrrrrrr" localSheetId="73" hidden="1">{"Tab1",#N/A,FALSE,"P";"Tab2",#N/A,FALSE,"P"}</definedName>
    <definedName name="rrrrrrrrrrrrr" localSheetId="74" hidden="1">{"Tab1",#N/A,FALSE,"P";"Tab2",#N/A,FALSE,"P"}</definedName>
    <definedName name="rrrrrrrrrrrrr" localSheetId="11" hidden="1">{"Tab1",#N/A,FALSE,"P";"Tab2",#N/A,FALSE,"P"}</definedName>
    <definedName name="rrrrrrrrrrrrr" localSheetId="12" hidden="1">{"Tab1",#N/A,FALSE,"P";"Tab2",#N/A,FALSE,"P"}</definedName>
    <definedName name="rrrrrrrrrrrrr" localSheetId="13" hidden="1">{"Tab1",#N/A,FALSE,"P";"Tab2",#N/A,FALSE,"P"}</definedName>
    <definedName name="rrrrrrrrrrrrr" localSheetId="23" hidden="1">{"Tab1",#N/A,FALSE,"P";"Tab2",#N/A,FALSE,"P"}</definedName>
    <definedName name="rrrrrrrrrrrrr" localSheetId="24" hidden="1">{"Tab1",#N/A,FALSE,"P";"Tab2",#N/A,FALSE,"P"}</definedName>
    <definedName name="rrrrrrrrrrrrr" localSheetId="26" hidden="1">{"Tab1",#N/A,FALSE,"P";"Tab2",#N/A,FALSE,"P"}</definedName>
    <definedName name="rrrrrrrrrrrrr" localSheetId="27" hidden="1">{"Tab1",#N/A,FALSE,"P";"Tab2",#N/A,FALSE,"P"}</definedName>
    <definedName name="rrrrrrrrrrrrr" localSheetId="42" hidden="1">{"Tab1",#N/A,FALSE,"P";"Tab2",#N/A,FALSE,"P"}</definedName>
    <definedName name="rrrrrrrrrrrrr" localSheetId="6" hidden="1">{"Tab1",#N/A,FALSE,"P";"Tab2",#N/A,FALSE,"P"}</definedName>
    <definedName name="rrrrrrrrrrrrr" localSheetId="7" hidden="1">{"Tab1",#N/A,FALSE,"P";"Tab2",#N/A,FALSE,"P"}</definedName>
    <definedName name="rrrrrrrrrrrrr" localSheetId="10" hidden="1">{"Tab1",#N/A,FALSE,"P";"Tab2",#N/A,FALSE,"P"}</definedName>
    <definedName name="rrrrrrrrrrrrr" localSheetId="38" hidden="1">{"Tab1",#N/A,FALSE,"P";"Tab2",#N/A,FALSE,"P"}</definedName>
    <definedName name="rrrrrrrrrrrrr" localSheetId="25" hidden="1">{"Tab1",#N/A,FALSE,"P";"Tab2",#N/A,FALSE,"P"}</definedName>
    <definedName name="rrrrrrrrrrrrr" localSheetId="28" hidden="1">{"Tab1",#N/A,FALSE,"P";"Tab2",#N/A,FALSE,"P"}</definedName>
    <definedName name="rrrrrrrrrrrrr" localSheetId="30" hidden="1">{"Tab1",#N/A,FALSE,"P";"Tab2",#N/A,FALSE,"P"}</definedName>
    <definedName name="rrrrrrrrrrrrr" localSheetId="31" hidden="1">{"Tab1",#N/A,FALSE,"P";"Tab2",#N/A,FALSE,"P"}</definedName>
    <definedName name="rrrrrrrrrrrrr" localSheetId="32" hidden="1">{"Tab1",#N/A,FALSE,"P";"Tab2",#N/A,FALSE,"P"}</definedName>
    <definedName name="rrrrrrrrrrrrr" localSheetId="33" hidden="1">{"Tab1",#N/A,FALSE,"P";"Tab2",#N/A,FALSE,"P"}</definedName>
    <definedName name="rrrrrrrrrrrrr" localSheetId="34" hidden="1">{"Tab1",#N/A,FALSE,"P";"Tab2",#N/A,FALSE,"P"}</definedName>
    <definedName name="rrrrrrrrrrrrr" localSheetId="35" hidden="1">{"Tab1",#N/A,FALSE,"P";"Tab2",#N/A,FALSE,"P"}</definedName>
    <definedName name="rrrrrrrrrrrrr" localSheetId="36" hidden="1">{"Tab1",#N/A,FALSE,"P";"Tab2",#N/A,FALSE,"P"}</definedName>
    <definedName name="rrrrrrrrrrrrr" localSheetId="37" hidden="1">{"Tab1",#N/A,FALSE,"P";"Tab2",#N/A,FALSE,"P"}</definedName>
    <definedName name="rrrrrrrrrrrrr" localSheetId="39" hidden="1">{"Tab1",#N/A,FALSE,"P";"Tab2",#N/A,FALSE,"P"}</definedName>
    <definedName name="rrrrrrrrrrrrr" localSheetId="40" hidden="1">{"Tab1",#N/A,FALSE,"P";"Tab2",#N/A,FALSE,"P"}</definedName>
    <definedName name="rrrrrrrrrrrrr" localSheetId="41" hidden="1">{"Tab1",#N/A,FALSE,"P";"Tab2",#N/A,FALSE,"P"}</definedName>
    <definedName name="rrrrrrrrrrrrr" localSheetId="46" hidden="1">{"Tab1",#N/A,FALSE,"P";"Tab2",#N/A,FALSE,"P"}</definedName>
    <definedName name="rrrrrrrrrrrrr" localSheetId="47" hidden="1">{"Tab1",#N/A,FALSE,"P";"Tab2",#N/A,FALSE,"P"}</definedName>
    <definedName name="rrrrrrrrrrrrr" localSheetId="48" hidden="1">{"Tab1",#N/A,FALSE,"P";"Tab2",#N/A,FALSE,"P"}</definedName>
    <definedName name="rrrrrrrrrrrrr" localSheetId="49" hidden="1">{"Tab1",#N/A,FALSE,"P";"Tab2",#N/A,FALSE,"P"}</definedName>
    <definedName name="rrrrrrrrrrrrr" localSheetId="50" hidden="1">{"Tab1",#N/A,FALSE,"P";"Tab2",#N/A,FALSE,"P"}</definedName>
    <definedName name="rrrrrrrrrrrrr" localSheetId="51" hidden="1">{"Tab1",#N/A,FALSE,"P";"Tab2",#N/A,FALSE,"P"}</definedName>
    <definedName name="rrrrrrrrrrrrr" localSheetId="52" hidden="1">{"Tab1",#N/A,FALSE,"P";"Tab2",#N/A,FALSE,"P"}</definedName>
    <definedName name="rrrrrrrrrrrrr" localSheetId="53" hidden="1">{"Tab1",#N/A,FALSE,"P";"Tab2",#N/A,FALSE,"P"}</definedName>
    <definedName name="rrrrrrrrrrrrr" localSheetId="64" hidden="1">{"Tab1",#N/A,FALSE,"P";"Tab2",#N/A,FALSE,"P"}</definedName>
    <definedName name="rrrrrrrrrrrrr" localSheetId="65" hidden="1">{"Tab1",#N/A,FALSE,"P";"Tab2",#N/A,FALSE,"P"}</definedName>
    <definedName name="rrrrrrrrrrrrr" localSheetId="66" hidden="1">{"Tab1",#N/A,FALSE,"P";"Tab2",#N/A,FALSE,"P"}</definedName>
    <definedName name="rrrrrrrrrrrrr" hidden="1">{"Tab1",#N/A,FALSE,"P";"Tab2",#N/A,FALSE,"P"}</definedName>
    <definedName name="RS" localSheetId="67">#REF!</definedName>
    <definedName name="RS" localSheetId="68">#REF!</definedName>
    <definedName name="RS" localSheetId="69">#REF!</definedName>
    <definedName name="RS" localSheetId="70">#REF!</definedName>
    <definedName name="RS" localSheetId="72">#REF!</definedName>
    <definedName name="RS" localSheetId="73">#REF!</definedName>
    <definedName name="RS" localSheetId="74">#REF!</definedName>
    <definedName name="RS" localSheetId="11">#REF!</definedName>
    <definedName name="RS" localSheetId="12">#REF!</definedName>
    <definedName name="RS" localSheetId="13">#REF!</definedName>
    <definedName name="RS" localSheetId="23">#REF!</definedName>
    <definedName name="RS" localSheetId="24">#REF!</definedName>
    <definedName name="RS" localSheetId="26">#REF!</definedName>
    <definedName name="RS" localSheetId="27">#REF!</definedName>
    <definedName name="RS" localSheetId="42">#REF!</definedName>
    <definedName name="RS" localSheetId="10">#REF!</definedName>
    <definedName name="RS" localSheetId="38">#REF!</definedName>
    <definedName name="RS" localSheetId="25">#REF!</definedName>
    <definedName name="RS" localSheetId="30">#REF!</definedName>
    <definedName name="RS" localSheetId="31">#REF!</definedName>
    <definedName name="RS" localSheetId="34">#REF!</definedName>
    <definedName name="RS" localSheetId="36">#REF!</definedName>
    <definedName name="RS" localSheetId="37">#REF!</definedName>
    <definedName name="RS" localSheetId="39">#REF!</definedName>
    <definedName name="RS" localSheetId="40">#REF!</definedName>
    <definedName name="RS" localSheetId="41">#REF!</definedName>
    <definedName name="RS" localSheetId="46">#REF!</definedName>
    <definedName name="RS" localSheetId="47">#REF!</definedName>
    <definedName name="RS" localSheetId="48">#REF!</definedName>
    <definedName name="RS" localSheetId="49">#REF!</definedName>
    <definedName name="RS" localSheetId="52">#REF!</definedName>
    <definedName name="RS" localSheetId="53">#REF!</definedName>
    <definedName name="RS" localSheetId="64">#REF!</definedName>
    <definedName name="RS" localSheetId="65">#REF!</definedName>
    <definedName name="RS" localSheetId="66">#REF!</definedName>
    <definedName name="RS">#REF!</definedName>
    <definedName name="RS1A" localSheetId="67">#REF!</definedName>
    <definedName name="RS1A" localSheetId="68">#REF!</definedName>
    <definedName name="RS1A" localSheetId="69">#REF!</definedName>
    <definedName name="RS1A" localSheetId="70">#REF!</definedName>
    <definedName name="RS1A" localSheetId="72">#REF!</definedName>
    <definedName name="RS1A" localSheetId="73">#REF!</definedName>
    <definedName name="RS1A" localSheetId="74">#REF!</definedName>
    <definedName name="RS1A" localSheetId="11">#REF!</definedName>
    <definedName name="RS1A" localSheetId="12">#REF!</definedName>
    <definedName name="RS1A" localSheetId="13">#REF!</definedName>
    <definedName name="RS1A" localSheetId="23">#REF!</definedName>
    <definedName name="RS1A" localSheetId="26">#REF!</definedName>
    <definedName name="RS1A" localSheetId="27">#REF!</definedName>
    <definedName name="RS1A" localSheetId="10">#REF!</definedName>
    <definedName name="RS1A" localSheetId="38">#REF!</definedName>
    <definedName name="RS1A" localSheetId="25">#REF!</definedName>
    <definedName name="RS1A" localSheetId="30">#REF!</definedName>
    <definedName name="RS1A" localSheetId="31">#REF!</definedName>
    <definedName name="RS1A" localSheetId="36">#REF!</definedName>
    <definedName name="RS1A" localSheetId="37">#REF!</definedName>
    <definedName name="RS1A" localSheetId="39">#REF!</definedName>
    <definedName name="RS1A" localSheetId="40">#REF!</definedName>
    <definedName name="RS1A" localSheetId="41">#REF!</definedName>
    <definedName name="RS1A" localSheetId="46">#REF!</definedName>
    <definedName name="RS1A" localSheetId="47">#REF!</definedName>
    <definedName name="RS1A" localSheetId="48">#REF!</definedName>
    <definedName name="RS1A" localSheetId="49">#REF!</definedName>
    <definedName name="RS1A" localSheetId="52">#REF!</definedName>
    <definedName name="RS1A" localSheetId="53">#REF!</definedName>
    <definedName name="RS1A" localSheetId="64">#REF!</definedName>
    <definedName name="RS1A" localSheetId="65">#REF!</definedName>
    <definedName name="RS1A">#REF!</definedName>
    <definedName name="RSB" localSheetId="67">#REF!</definedName>
    <definedName name="RSB" localSheetId="68">#REF!</definedName>
    <definedName name="RSB" localSheetId="69">#REF!</definedName>
    <definedName name="RSB" localSheetId="70">#REF!</definedName>
    <definedName name="RSB" localSheetId="72">#REF!</definedName>
    <definedName name="RSB" localSheetId="73">#REF!</definedName>
    <definedName name="RSB" localSheetId="74">#REF!</definedName>
    <definedName name="RSB" localSheetId="11">#REF!</definedName>
    <definedName name="RSB" localSheetId="12">#REF!</definedName>
    <definedName name="RSB" localSheetId="13">#REF!</definedName>
    <definedName name="RSB" localSheetId="23">#REF!</definedName>
    <definedName name="RSB" localSheetId="26">#REF!</definedName>
    <definedName name="RSB" localSheetId="10">#REF!</definedName>
    <definedName name="RSB" localSheetId="38">#REF!</definedName>
    <definedName name="RSB" localSheetId="30">#REF!</definedName>
    <definedName name="RSB" localSheetId="31">#REF!</definedName>
    <definedName name="RSB" localSheetId="36">#REF!</definedName>
    <definedName name="RSB" localSheetId="37">#REF!</definedName>
    <definedName name="RSB" localSheetId="39">#REF!</definedName>
    <definedName name="RSB" localSheetId="40">#REF!</definedName>
    <definedName name="RSB" localSheetId="41">#REF!</definedName>
    <definedName name="RSB" localSheetId="46">#REF!</definedName>
    <definedName name="RSB" localSheetId="52">#REF!</definedName>
    <definedName name="RSB" localSheetId="53">#REF!</definedName>
    <definedName name="RSB" localSheetId="64">#REF!</definedName>
    <definedName name="RSB" localSheetId="65">#REF!</definedName>
    <definedName name="RSB">#REF!</definedName>
    <definedName name="RSB_AHAP_40R" localSheetId="67">#REF!</definedName>
    <definedName name="RSB_AHAP_40R" localSheetId="68">#REF!</definedName>
    <definedName name="RSB_AHAP_40R" localSheetId="69">#REF!</definedName>
    <definedName name="RSB_AHAP_40R" localSheetId="70">#REF!</definedName>
    <definedName name="RSB_AHAP_40R" localSheetId="72">#REF!</definedName>
    <definedName name="RSB_AHAP_40R" localSheetId="73">#REF!</definedName>
    <definedName name="RSB_AHAP_40R" localSheetId="74">#REF!</definedName>
    <definedName name="RSB_AHAP_40R" localSheetId="11">#REF!</definedName>
    <definedName name="RSB_AHAP_40R" localSheetId="23">#REF!</definedName>
    <definedName name="RSB_AHAP_40R" localSheetId="10">#REF!</definedName>
    <definedName name="RSB_AHAP_40R" localSheetId="38">#REF!</definedName>
    <definedName name="RSB_AHAP_40R" localSheetId="31">#REF!</definedName>
    <definedName name="RSB_AHAP_40R" localSheetId="39">#REF!</definedName>
    <definedName name="RSB_AHAP_40R" localSheetId="40">#REF!</definedName>
    <definedName name="RSB_AHAP_40R" localSheetId="41">#REF!</definedName>
    <definedName name="RSB_AHAP_40R" localSheetId="46">#REF!</definedName>
    <definedName name="RSB_AHAP_40R" localSheetId="52">#REF!</definedName>
    <definedName name="RSB_AHAP_40R" localSheetId="53">#REF!</definedName>
    <definedName name="RSB_AHAP_40R" localSheetId="64">#REF!</definedName>
    <definedName name="RSB_AHAP_40R" localSheetId="65">#REF!</definedName>
    <definedName name="RSB_AHAP_40R">#REF!</definedName>
    <definedName name="RSB_Bcos_Des_40R" localSheetId="67">#REF!</definedName>
    <definedName name="RSB_Bcos_Des_40R" localSheetId="68">#REF!</definedName>
    <definedName name="RSB_Bcos_Des_40R" localSheetId="69">#REF!</definedName>
    <definedName name="RSB_Bcos_Des_40R" localSheetId="70">#REF!</definedName>
    <definedName name="RSB_Bcos_Des_40R" localSheetId="72">#REF!</definedName>
    <definedName name="RSB_Bcos_Des_40R" localSheetId="73">#REF!</definedName>
    <definedName name="RSB_Bcos_Des_40R" localSheetId="74">#REF!</definedName>
    <definedName name="RSB_Bcos_Des_40R" localSheetId="11">#REF!</definedName>
    <definedName name="RSB_Bcos_Des_40R" localSheetId="23">#REF!</definedName>
    <definedName name="RSB_Bcos_Des_40R" localSheetId="10">#REF!</definedName>
    <definedName name="RSB_Bcos_Des_40R" localSheetId="38">#REF!</definedName>
    <definedName name="RSB_Bcos_Des_40R" localSheetId="31">#REF!</definedName>
    <definedName name="RSB_Bcos_Des_40R" localSheetId="39">#REF!</definedName>
    <definedName name="RSB_Bcos_Des_40R" localSheetId="40">#REF!</definedName>
    <definedName name="RSB_Bcos_Des_40R" localSheetId="41">#REF!</definedName>
    <definedName name="RSB_Bcos_Des_40R" localSheetId="46">#REF!</definedName>
    <definedName name="RSB_Bcos_Des_40R" localSheetId="52">#REF!</definedName>
    <definedName name="RSB_Bcos_Des_40R" localSheetId="53">#REF!</definedName>
    <definedName name="RSB_Bcos_Des_40R" localSheetId="64">#REF!</definedName>
    <definedName name="RSB_Bcos_Des_40R" localSheetId="65">#REF!</definedName>
    <definedName name="RSB_Bcos_Des_40R">#REF!</definedName>
    <definedName name="RSB_SOCFIN_40R" localSheetId="67">#REF!</definedName>
    <definedName name="RSB_SOCFIN_40R" localSheetId="68">#REF!</definedName>
    <definedName name="RSB_SOCFIN_40R" localSheetId="69">#REF!</definedName>
    <definedName name="RSB_SOCFIN_40R" localSheetId="70">#REF!</definedName>
    <definedName name="RSB_SOCFIN_40R" localSheetId="72">#REF!</definedName>
    <definedName name="RSB_SOCFIN_40R" localSheetId="73">#REF!</definedName>
    <definedName name="RSB_SOCFIN_40R" localSheetId="74">#REF!</definedName>
    <definedName name="RSB_SOCFIN_40R" localSheetId="11">#REF!</definedName>
    <definedName name="RSB_SOCFIN_40R" localSheetId="23">#REF!</definedName>
    <definedName name="RSB_SOCFIN_40R" localSheetId="10">#REF!</definedName>
    <definedName name="RSB_SOCFIN_40R" localSheetId="38">#REF!</definedName>
    <definedName name="RSB_SOCFIN_40R" localSheetId="31">#REF!</definedName>
    <definedName name="RSB_SOCFIN_40R" localSheetId="39">#REF!</definedName>
    <definedName name="RSB_SOCFIN_40R" localSheetId="40">#REF!</definedName>
    <definedName name="RSB_SOCFIN_40R" localSheetId="41">#REF!</definedName>
    <definedName name="RSB_SOCFIN_40R" localSheetId="46">#REF!</definedName>
    <definedName name="RSB_SOCFIN_40R" localSheetId="52">#REF!</definedName>
    <definedName name="RSB_SOCFIN_40R" localSheetId="53">#REF!</definedName>
    <definedName name="RSB_SOCFIN_40R" localSheetId="64">#REF!</definedName>
    <definedName name="RSB_SOCFIN_40R" localSheetId="65">#REF!</definedName>
    <definedName name="RSB_SOCFIN_40R">#REF!</definedName>
    <definedName name="rstd" localSheetId="67">#REF!</definedName>
    <definedName name="rstd" localSheetId="68">#REF!</definedName>
    <definedName name="rstd" localSheetId="69">#REF!</definedName>
    <definedName name="rstd" localSheetId="70">#REF!</definedName>
    <definedName name="rstd" localSheetId="72">#REF!</definedName>
    <definedName name="rstd" localSheetId="73">#REF!</definedName>
    <definedName name="rstd" localSheetId="74">#REF!</definedName>
    <definedName name="rstd" localSheetId="11">#REF!</definedName>
    <definedName name="rstd" localSheetId="10">#REF!</definedName>
    <definedName name="rstd" localSheetId="38">#REF!</definedName>
    <definedName name="rstd" localSheetId="39">#REF!</definedName>
    <definedName name="rstd" localSheetId="40">#REF!</definedName>
    <definedName name="rstd" localSheetId="41">#REF!</definedName>
    <definedName name="rstd" localSheetId="46">#REF!</definedName>
    <definedName name="rstd" localSheetId="52">#REF!</definedName>
    <definedName name="rstd" localSheetId="64">#REF!</definedName>
    <definedName name="rstd" localSheetId="65">#REF!</definedName>
    <definedName name="rstd">#REF!</definedName>
    <definedName name="rt" localSheetId="67" hidden="1">{"Minpmon",#N/A,FALSE,"Monthinput"}</definedName>
    <definedName name="rt" localSheetId="68" hidden="1">{"Minpmon",#N/A,FALSE,"Monthinput"}</definedName>
    <definedName name="rt" localSheetId="69" hidden="1">{"Minpmon",#N/A,FALSE,"Monthinput"}</definedName>
    <definedName name="rt" localSheetId="70" hidden="1">{"Minpmon",#N/A,FALSE,"Monthinput"}</definedName>
    <definedName name="rt" localSheetId="72" hidden="1">{"Minpmon",#N/A,FALSE,"Monthinput"}</definedName>
    <definedName name="rt" localSheetId="73" hidden="1">{"Minpmon",#N/A,FALSE,"Monthinput"}</definedName>
    <definedName name="rt" localSheetId="74" hidden="1">{"Minpmon",#N/A,FALSE,"Monthinput"}</definedName>
    <definedName name="rt" localSheetId="11" hidden="1">{"Minpmon",#N/A,FALSE,"Monthinput"}</definedName>
    <definedName name="rt" localSheetId="12" hidden="1">{"Minpmon",#N/A,FALSE,"Monthinput"}</definedName>
    <definedName name="rt" localSheetId="13" hidden="1">{"Minpmon",#N/A,FALSE,"Monthinput"}</definedName>
    <definedName name="rt" localSheetId="23" hidden="1">{"Minpmon",#N/A,FALSE,"Monthinput"}</definedName>
    <definedName name="rt" localSheetId="24" hidden="1">{"Minpmon",#N/A,FALSE,"Monthinput"}</definedName>
    <definedName name="rt" localSheetId="26" hidden="1">{"Minpmon",#N/A,FALSE,"Monthinput"}</definedName>
    <definedName name="rt" localSheetId="27" hidden="1">{"Minpmon",#N/A,FALSE,"Monthinput"}</definedName>
    <definedName name="rt" localSheetId="42" hidden="1">{"Minpmon",#N/A,FALSE,"Monthinput"}</definedName>
    <definedName name="rt" localSheetId="6" hidden="1">{"Minpmon",#N/A,FALSE,"Monthinput"}</definedName>
    <definedName name="rt" localSheetId="7" hidden="1">{"Minpmon",#N/A,FALSE,"Monthinput"}</definedName>
    <definedName name="rt" localSheetId="10" hidden="1">{"Minpmon",#N/A,FALSE,"Monthinput"}</definedName>
    <definedName name="rt" localSheetId="38" hidden="1">{"Minpmon",#N/A,FALSE,"Monthinput"}</definedName>
    <definedName name="rt" localSheetId="25" hidden="1">{"Minpmon",#N/A,FALSE,"Monthinput"}</definedName>
    <definedName name="rt" localSheetId="28" hidden="1">{"Minpmon",#N/A,FALSE,"Monthinput"}</definedName>
    <definedName name="rt" localSheetId="30" hidden="1">{"Minpmon",#N/A,FALSE,"Monthinput"}</definedName>
    <definedName name="rt" localSheetId="31" hidden="1">{"Minpmon",#N/A,FALSE,"Monthinput"}</definedName>
    <definedName name="rt" localSheetId="32" hidden="1">{"Minpmon",#N/A,FALSE,"Monthinput"}</definedName>
    <definedName name="rt" localSheetId="33" hidden="1">{"Minpmon",#N/A,FALSE,"Monthinput"}</definedName>
    <definedName name="rt" localSheetId="34" hidden="1">{"Minpmon",#N/A,FALSE,"Monthinput"}</definedName>
    <definedName name="rt" localSheetId="35" hidden="1">{"Minpmon",#N/A,FALSE,"Monthinput"}</definedName>
    <definedName name="rt" localSheetId="36" hidden="1">{"Minpmon",#N/A,FALSE,"Monthinput"}</definedName>
    <definedName name="rt" localSheetId="37" hidden="1">{"Minpmon",#N/A,FALSE,"Monthinput"}</definedName>
    <definedName name="rt" localSheetId="39" hidden="1">{"Minpmon",#N/A,FALSE,"Monthinput"}</definedName>
    <definedName name="rt" localSheetId="40" hidden="1">{"Minpmon",#N/A,FALSE,"Monthinput"}</definedName>
    <definedName name="rt" localSheetId="41" hidden="1">{"Minpmon",#N/A,FALSE,"Monthinput"}</definedName>
    <definedName name="rt" localSheetId="46" hidden="1">{"Minpmon",#N/A,FALSE,"Monthinput"}</definedName>
    <definedName name="rt" localSheetId="47" hidden="1">{"Minpmon",#N/A,FALSE,"Monthinput"}</definedName>
    <definedName name="rt" localSheetId="48" hidden="1">{"Minpmon",#N/A,FALSE,"Monthinput"}</definedName>
    <definedName name="rt" localSheetId="49" hidden="1">{"Minpmon",#N/A,FALSE,"Monthinput"}</definedName>
    <definedName name="rt" localSheetId="50" hidden="1">{"Minpmon",#N/A,FALSE,"Monthinput"}</definedName>
    <definedName name="rt" localSheetId="51" hidden="1">{"Minpmon",#N/A,FALSE,"Monthinput"}</definedName>
    <definedName name="rt" localSheetId="52" hidden="1">{"Minpmon",#N/A,FALSE,"Monthinput"}</definedName>
    <definedName name="rt" localSheetId="53" hidden="1">{"Minpmon",#N/A,FALSE,"Monthinput"}</definedName>
    <definedName name="rt" localSheetId="64" hidden="1">{"Minpmon",#N/A,FALSE,"Monthinput"}</definedName>
    <definedName name="rt" localSheetId="65" hidden="1">{"Minpmon",#N/A,FALSE,"Monthinput"}</definedName>
    <definedName name="rt" localSheetId="66" hidden="1">{"Minpmon",#N/A,FALSE,"Monthinput"}</definedName>
    <definedName name="rt" hidden="1">{"Minpmon",#N/A,FALSE,"Monthinput"}</definedName>
    <definedName name="rte" localSheetId="67" hidden="1">{"Riqfin97",#N/A,FALSE,"Tran";"Riqfinpro",#N/A,FALSE,"Tran"}</definedName>
    <definedName name="rte" localSheetId="68" hidden="1">{"Riqfin97",#N/A,FALSE,"Tran";"Riqfinpro",#N/A,FALSE,"Tran"}</definedName>
    <definedName name="rte" localSheetId="69" hidden="1">{"Riqfin97",#N/A,FALSE,"Tran";"Riqfinpro",#N/A,FALSE,"Tran"}</definedName>
    <definedName name="rte" localSheetId="70" hidden="1">{"Riqfin97",#N/A,FALSE,"Tran";"Riqfinpro",#N/A,FALSE,"Tran"}</definedName>
    <definedName name="rte" localSheetId="72" hidden="1">{"Riqfin97",#N/A,FALSE,"Tran";"Riqfinpro",#N/A,FALSE,"Tran"}</definedName>
    <definedName name="rte" localSheetId="73" hidden="1">{"Riqfin97",#N/A,FALSE,"Tran";"Riqfinpro",#N/A,FALSE,"Tran"}</definedName>
    <definedName name="rte" localSheetId="74" hidden="1">{"Riqfin97",#N/A,FALSE,"Tran";"Riqfinpro",#N/A,FALSE,"Tran"}</definedName>
    <definedName name="rte" localSheetId="11" hidden="1">{"Riqfin97",#N/A,FALSE,"Tran";"Riqfinpro",#N/A,FALSE,"Tran"}</definedName>
    <definedName name="rte" localSheetId="12" hidden="1">{"Riqfin97",#N/A,FALSE,"Tran";"Riqfinpro",#N/A,FALSE,"Tran"}</definedName>
    <definedName name="rte" localSheetId="13" hidden="1">{"Riqfin97",#N/A,FALSE,"Tran";"Riqfinpro",#N/A,FALSE,"Tran"}</definedName>
    <definedName name="rte" localSheetId="23" hidden="1">{"Riqfin97",#N/A,FALSE,"Tran";"Riqfinpro",#N/A,FALSE,"Tran"}</definedName>
    <definedName name="rte" localSheetId="24" hidden="1">{"Riqfin97",#N/A,FALSE,"Tran";"Riqfinpro",#N/A,FALSE,"Tran"}</definedName>
    <definedName name="rte" localSheetId="26" hidden="1">{"Riqfin97",#N/A,FALSE,"Tran";"Riqfinpro",#N/A,FALSE,"Tran"}</definedName>
    <definedName name="rte" localSheetId="27" hidden="1">{"Riqfin97",#N/A,FALSE,"Tran";"Riqfinpro",#N/A,FALSE,"Tran"}</definedName>
    <definedName name="rte" localSheetId="42" hidden="1">{"Riqfin97",#N/A,FALSE,"Tran";"Riqfinpro",#N/A,FALSE,"Tran"}</definedName>
    <definedName name="rte" localSheetId="6" hidden="1">{"Riqfin97",#N/A,FALSE,"Tran";"Riqfinpro",#N/A,FALSE,"Tran"}</definedName>
    <definedName name="rte" localSheetId="7" hidden="1">{"Riqfin97",#N/A,FALSE,"Tran";"Riqfinpro",#N/A,FALSE,"Tran"}</definedName>
    <definedName name="rte" localSheetId="10" hidden="1">{"Riqfin97",#N/A,FALSE,"Tran";"Riqfinpro",#N/A,FALSE,"Tran"}</definedName>
    <definedName name="rte" localSheetId="38" hidden="1">{"Riqfin97",#N/A,FALSE,"Tran";"Riqfinpro",#N/A,FALSE,"Tran"}</definedName>
    <definedName name="rte" localSheetId="25" hidden="1">{"Riqfin97",#N/A,FALSE,"Tran";"Riqfinpro",#N/A,FALSE,"Tran"}</definedName>
    <definedName name="rte" localSheetId="28" hidden="1">{"Riqfin97",#N/A,FALSE,"Tran";"Riqfinpro",#N/A,FALSE,"Tran"}</definedName>
    <definedName name="rte" localSheetId="30" hidden="1">{"Riqfin97",#N/A,FALSE,"Tran";"Riqfinpro",#N/A,FALSE,"Tran"}</definedName>
    <definedName name="rte" localSheetId="31" hidden="1">{"Riqfin97",#N/A,FALSE,"Tran";"Riqfinpro",#N/A,FALSE,"Tran"}</definedName>
    <definedName name="rte" localSheetId="32" hidden="1">{"Riqfin97",#N/A,FALSE,"Tran";"Riqfinpro",#N/A,FALSE,"Tran"}</definedName>
    <definedName name="rte" localSheetId="33" hidden="1">{"Riqfin97",#N/A,FALSE,"Tran";"Riqfinpro",#N/A,FALSE,"Tran"}</definedName>
    <definedName name="rte" localSheetId="34" hidden="1">{"Riqfin97",#N/A,FALSE,"Tran";"Riqfinpro",#N/A,FALSE,"Tran"}</definedName>
    <definedName name="rte" localSheetId="35" hidden="1">{"Riqfin97",#N/A,FALSE,"Tran";"Riqfinpro",#N/A,FALSE,"Tran"}</definedName>
    <definedName name="rte" localSheetId="36" hidden="1">{"Riqfin97",#N/A,FALSE,"Tran";"Riqfinpro",#N/A,FALSE,"Tran"}</definedName>
    <definedName name="rte" localSheetId="37" hidden="1">{"Riqfin97",#N/A,FALSE,"Tran";"Riqfinpro",#N/A,FALSE,"Tran"}</definedName>
    <definedName name="rte" localSheetId="39" hidden="1">{"Riqfin97",#N/A,FALSE,"Tran";"Riqfinpro",#N/A,FALSE,"Tran"}</definedName>
    <definedName name="rte" localSheetId="40" hidden="1">{"Riqfin97",#N/A,FALSE,"Tran";"Riqfinpro",#N/A,FALSE,"Tran"}</definedName>
    <definedName name="rte" localSheetId="41" hidden="1">{"Riqfin97",#N/A,FALSE,"Tran";"Riqfinpro",#N/A,FALSE,"Tran"}</definedName>
    <definedName name="rte" localSheetId="46" hidden="1">{"Riqfin97",#N/A,FALSE,"Tran";"Riqfinpro",#N/A,FALSE,"Tran"}</definedName>
    <definedName name="rte" localSheetId="47" hidden="1">{"Riqfin97",#N/A,FALSE,"Tran";"Riqfinpro",#N/A,FALSE,"Tran"}</definedName>
    <definedName name="rte" localSheetId="48" hidden="1">{"Riqfin97",#N/A,FALSE,"Tran";"Riqfinpro",#N/A,FALSE,"Tran"}</definedName>
    <definedName name="rte" localSheetId="49" hidden="1">{"Riqfin97",#N/A,FALSE,"Tran";"Riqfinpro",#N/A,FALSE,"Tran"}</definedName>
    <definedName name="rte" localSheetId="50" hidden="1">{"Riqfin97",#N/A,FALSE,"Tran";"Riqfinpro",#N/A,FALSE,"Tran"}</definedName>
    <definedName name="rte" localSheetId="51" hidden="1">{"Riqfin97",#N/A,FALSE,"Tran";"Riqfinpro",#N/A,FALSE,"Tran"}</definedName>
    <definedName name="rte" localSheetId="52" hidden="1">{"Riqfin97",#N/A,FALSE,"Tran";"Riqfinpro",#N/A,FALSE,"Tran"}</definedName>
    <definedName name="rte" localSheetId="53" hidden="1">{"Riqfin97",#N/A,FALSE,"Tran";"Riqfinpro",#N/A,FALSE,"Tran"}</definedName>
    <definedName name="rte" localSheetId="64" hidden="1">{"Riqfin97",#N/A,FALSE,"Tran";"Riqfinpro",#N/A,FALSE,"Tran"}</definedName>
    <definedName name="rte" localSheetId="65" hidden="1">{"Riqfin97",#N/A,FALSE,"Tran";"Riqfinpro",#N/A,FALSE,"Tran"}</definedName>
    <definedName name="rte" localSheetId="66" hidden="1">{"Riqfin97",#N/A,FALSE,"Tran";"Riqfinpro",#N/A,FALSE,"Tran"}</definedName>
    <definedName name="rte" hidden="1">{"Riqfin97",#N/A,FALSE,"Tran";"Riqfinpro",#N/A,FALSE,"Tran"}</definedName>
    <definedName name="rtre" localSheetId="67" hidden="1">{"Main Economic Indicators",#N/A,FALSE,"C"}</definedName>
    <definedName name="rtre" localSheetId="68" hidden="1">{"Main Economic Indicators",#N/A,FALSE,"C"}</definedName>
    <definedName name="rtre" localSheetId="69" hidden="1">{"Main Economic Indicators",#N/A,FALSE,"C"}</definedName>
    <definedName name="rtre" localSheetId="70" hidden="1">{"Main Economic Indicators",#N/A,FALSE,"C"}</definedName>
    <definedName name="rtre" localSheetId="72" hidden="1">{"Main Economic Indicators",#N/A,FALSE,"C"}</definedName>
    <definedName name="rtre" localSheetId="73" hidden="1">{"Main Economic Indicators",#N/A,FALSE,"C"}</definedName>
    <definedName name="rtre" localSheetId="74" hidden="1">{"Main Economic Indicators",#N/A,FALSE,"C"}</definedName>
    <definedName name="rtre" localSheetId="11" hidden="1">{"Main Economic Indicators",#N/A,FALSE,"C"}</definedName>
    <definedName name="rtre" localSheetId="12" hidden="1">{"Main Economic Indicators",#N/A,FALSE,"C"}</definedName>
    <definedName name="rtre" localSheetId="13" hidden="1">{"Main Economic Indicators",#N/A,FALSE,"C"}</definedName>
    <definedName name="rtre" localSheetId="23" hidden="1">{"Main Economic Indicators",#N/A,FALSE,"C"}</definedName>
    <definedName name="rtre" localSheetId="24" hidden="1">{"Main Economic Indicators",#N/A,FALSE,"C"}</definedName>
    <definedName name="rtre" localSheetId="26" hidden="1">{"Main Economic Indicators",#N/A,FALSE,"C"}</definedName>
    <definedName name="rtre" localSheetId="27" hidden="1">{"Main Economic Indicators",#N/A,FALSE,"C"}</definedName>
    <definedName name="rtre" localSheetId="42" hidden="1">{"Main Economic Indicators",#N/A,FALSE,"C"}</definedName>
    <definedName name="rtre" localSheetId="6" hidden="1">{"Main Economic Indicators",#N/A,FALSE,"C"}</definedName>
    <definedName name="rtre" localSheetId="7" hidden="1">{"Main Economic Indicators",#N/A,FALSE,"C"}</definedName>
    <definedName name="rtre" localSheetId="10" hidden="1">{"Main Economic Indicators",#N/A,FALSE,"C"}</definedName>
    <definedName name="rtre" localSheetId="38" hidden="1">{"Main Economic Indicators",#N/A,FALSE,"C"}</definedName>
    <definedName name="rtre" localSheetId="25" hidden="1">{"Main Economic Indicators",#N/A,FALSE,"C"}</definedName>
    <definedName name="rtre" localSheetId="28" hidden="1">{"Main Economic Indicators",#N/A,FALSE,"C"}</definedName>
    <definedName name="rtre" localSheetId="30" hidden="1">{"Main Economic Indicators",#N/A,FALSE,"C"}</definedName>
    <definedName name="rtre" localSheetId="31" hidden="1">{"Main Economic Indicators",#N/A,FALSE,"C"}</definedName>
    <definedName name="rtre" localSheetId="32" hidden="1">{"Main Economic Indicators",#N/A,FALSE,"C"}</definedName>
    <definedName name="rtre" localSheetId="33" hidden="1">{"Main Economic Indicators",#N/A,FALSE,"C"}</definedName>
    <definedName name="rtre" localSheetId="34" hidden="1">{"Main Economic Indicators",#N/A,FALSE,"C"}</definedName>
    <definedName name="rtre" localSheetId="35" hidden="1">{"Main Economic Indicators",#N/A,FALSE,"C"}</definedName>
    <definedName name="rtre" localSheetId="36" hidden="1">{"Main Economic Indicators",#N/A,FALSE,"C"}</definedName>
    <definedName name="rtre" localSheetId="37" hidden="1">{"Main Economic Indicators",#N/A,FALSE,"C"}</definedName>
    <definedName name="rtre" localSheetId="39" hidden="1">{"Main Economic Indicators",#N/A,FALSE,"C"}</definedName>
    <definedName name="rtre" localSheetId="40" hidden="1">{"Main Economic Indicators",#N/A,FALSE,"C"}</definedName>
    <definedName name="rtre" localSheetId="41" hidden="1">{"Main Economic Indicators",#N/A,FALSE,"C"}</definedName>
    <definedName name="rtre" localSheetId="46" hidden="1">{"Main Economic Indicators",#N/A,FALSE,"C"}</definedName>
    <definedName name="rtre" localSheetId="47" hidden="1">{"Main Economic Indicators",#N/A,FALSE,"C"}</definedName>
    <definedName name="rtre" localSheetId="48" hidden="1">{"Main Economic Indicators",#N/A,FALSE,"C"}</definedName>
    <definedName name="rtre" localSheetId="49" hidden="1">{"Main Economic Indicators",#N/A,FALSE,"C"}</definedName>
    <definedName name="rtre" localSheetId="50" hidden="1">{"Main Economic Indicators",#N/A,FALSE,"C"}</definedName>
    <definedName name="rtre" localSheetId="51" hidden="1">{"Main Economic Indicators",#N/A,FALSE,"C"}</definedName>
    <definedName name="rtre" localSheetId="52" hidden="1">{"Main Economic Indicators",#N/A,FALSE,"C"}</definedName>
    <definedName name="rtre" localSheetId="53" hidden="1">{"Main Economic Indicators",#N/A,FALSE,"C"}</definedName>
    <definedName name="rtre" localSheetId="64" hidden="1">{"Main Economic Indicators",#N/A,FALSE,"C"}</definedName>
    <definedName name="rtre" localSheetId="65" hidden="1">{"Main Economic Indicators",#N/A,FALSE,"C"}</definedName>
    <definedName name="rtre" localSheetId="66" hidden="1">{"Main Economic Indicators",#N/A,FALSE,"C"}</definedName>
    <definedName name="rtre" hidden="1">{"Main Economic Indicators",#N/A,FALSE,"C"}</definedName>
    <definedName name="rtre1" localSheetId="67" hidden="1">{"Main Economic Indicators",#N/A,FALSE,"C"}</definedName>
    <definedName name="rtre1" localSheetId="68" hidden="1">{"Main Economic Indicators",#N/A,FALSE,"C"}</definedName>
    <definedName name="rtre1" localSheetId="69" hidden="1">{"Main Economic Indicators",#N/A,FALSE,"C"}</definedName>
    <definedName name="rtre1" localSheetId="70" hidden="1">{"Main Economic Indicators",#N/A,FALSE,"C"}</definedName>
    <definedName name="rtre1" localSheetId="72" hidden="1">{"Main Economic Indicators",#N/A,FALSE,"C"}</definedName>
    <definedName name="rtre1" localSheetId="73" hidden="1">{"Main Economic Indicators",#N/A,FALSE,"C"}</definedName>
    <definedName name="rtre1" localSheetId="74" hidden="1">{"Main Economic Indicators",#N/A,FALSE,"C"}</definedName>
    <definedName name="rtre1" localSheetId="11" hidden="1">{"Main Economic Indicators",#N/A,FALSE,"C"}</definedName>
    <definedName name="rtre1" localSheetId="12" hidden="1">{"Main Economic Indicators",#N/A,FALSE,"C"}</definedName>
    <definedName name="rtre1" localSheetId="13" hidden="1">{"Main Economic Indicators",#N/A,FALSE,"C"}</definedName>
    <definedName name="rtre1" localSheetId="23" hidden="1">{"Main Economic Indicators",#N/A,FALSE,"C"}</definedName>
    <definedName name="rtre1" localSheetId="24" hidden="1">{"Main Economic Indicators",#N/A,FALSE,"C"}</definedName>
    <definedName name="rtre1" localSheetId="26" hidden="1">{"Main Economic Indicators",#N/A,FALSE,"C"}</definedName>
    <definedName name="rtre1" localSheetId="27" hidden="1">{"Main Economic Indicators",#N/A,FALSE,"C"}</definedName>
    <definedName name="rtre1" localSheetId="42" hidden="1">{"Main Economic Indicators",#N/A,FALSE,"C"}</definedName>
    <definedName name="rtre1" localSheetId="6" hidden="1">{"Main Economic Indicators",#N/A,FALSE,"C"}</definedName>
    <definedName name="rtre1" localSheetId="7" hidden="1">{"Main Economic Indicators",#N/A,FALSE,"C"}</definedName>
    <definedName name="rtre1" localSheetId="10" hidden="1">{"Main Economic Indicators",#N/A,FALSE,"C"}</definedName>
    <definedName name="rtre1" localSheetId="38" hidden="1">{"Main Economic Indicators",#N/A,FALSE,"C"}</definedName>
    <definedName name="rtre1" localSheetId="25" hidden="1">{"Main Economic Indicators",#N/A,FALSE,"C"}</definedName>
    <definedName name="rtre1" localSheetId="28" hidden="1">{"Main Economic Indicators",#N/A,FALSE,"C"}</definedName>
    <definedName name="rtre1" localSheetId="30" hidden="1">{"Main Economic Indicators",#N/A,FALSE,"C"}</definedName>
    <definedName name="rtre1" localSheetId="31" hidden="1">{"Main Economic Indicators",#N/A,FALSE,"C"}</definedName>
    <definedName name="rtre1" localSheetId="32" hidden="1">{"Main Economic Indicators",#N/A,FALSE,"C"}</definedName>
    <definedName name="rtre1" localSheetId="33" hidden="1">{"Main Economic Indicators",#N/A,FALSE,"C"}</definedName>
    <definedName name="rtre1" localSheetId="34" hidden="1">{"Main Economic Indicators",#N/A,FALSE,"C"}</definedName>
    <definedName name="rtre1" localSheetId="35" hidden="1">{"Main Economic Indicators",#N/A,FALSE,"C"}</definedName>
    <definedName name="rtre1" localSheetId="36" hidden="1">{"Main Economic Indicators",#N/A,FALSE,"C"}</definedName>
    <definedName name="rtre1" localSheetId="37" hidden="1">{"Main Economic Indicators",#N/A,FALSE,"C"}</definedName>
    <definedName name="rtre1" localSheetId="39" hidden="1">{"Main Economic Indicators",#N/A,FALSE,"C"}</definedName>
    <definedName name="rtre1" localSheetId="40" hidden="1">{"Main Economic Indicators",#N/A,FALSE,"C"}</definedName>
    <definedName name="rtre1" localSheetId="41" hidden="1">{"Main Economic Indicators",#N/A,FALSE,"C"}</definedName>
    <definedName name="rtre1" localSheetId="46" hidden="1">{"Main Economic Indicators",#N/A,FALSE,"C"}</definedName>
    <definedName name="rtre1" localSheetId="47" hidden="1">{"Main Economic Indicators",#N/A,FALSE,"C"}</definedName>
    <definedName name="rtre1" localSheetId="48" hidden="1">{"Main Economic Indicators",#N/A,FALSE,"C"}</definedName>
    <definedName name="rtre1" localSheetId="49" hidden="1">{"Main Economic Indicators",#N/A,FALSE,"C"}</definedName>
    <definedName name="rtre1" localSheetId="50" hidden="1">{"Main Economic Indicators",#N/A,FALSE,"C"}</definedName>
    <definedName name="rtre1" localSheetId="51" hidden="1">{"Main Economic Indicators",#N/A,FALSE,"C"}</definedName>
    <definedName name="rtre1" localSheetId="52" hidden="1">{"Main Economic Indicators",#N/A,FALSE,"C"}</definedName>
    <definedName name="rtre1" localSheetId="53" hidden="1">{"Main Economic Indicators",#N/A,FALSE,"C"}</definedName>
    <definedName name="rtre1" localSheetId="64" hidden="1">{"Main Economic Indicators",#N/A,FALSE,"C"}</definedName>
    <definedName name="rtre1" localSheetId="65" hidden="1">{"Main Economic Indicators",#N/A,FALSE,"C"}</definedName>
    <definedName name="rtre1" localSheetId="66" hidden="1">{"Main Economic Indicators",#N/A,FALSE,"C"}</definedName>
    <definedName name="rtre1" hidden="1">{"Main Economic Indicators",#N/A,FALSE,"C"}</definedName>
    <definedName name="rty" localSheetId="67" hidden="1">{"Riqfin97",#N/A,FALSE,"Tran";"Riqfinpro",#N/A,FALSE,"Tran"}</definedName>
    <definedName name="rty" localSheetId="68" hidden="1">{"Riqfin97",#N/A,FALSE,"Tran";"Riqfinpro",#N/A,FALSE,"Tran"}</definedName>
    <definedName name="rty" localSheetId="69" hidden="1">{"Riqfin97",#N/A,FALSE,"Tran";"Riqfinpro",#N/A,FALSE,"Tran"}</definedName>
    <definedName name="rty" localSheetId="70" hidden="1">{"Riqfin97",#N/A,FALSE,"Tran";"Riqfinpro",#N/A,FALSE,"Tran"}</definedName>
    <definedName name="rty" localSheetId="72" hidden="1">{"Riqfin97",#N/A,FALSE,"Tran";"Riqfinpro",#N/A,FALSE,"Tran"}</definedName>
    <definedName name="rty" localSheetId="73" hidden="1">{"Riqfin97",#N/A,FALSE,"Tran";"Riqfinpro",#N/A,FALSE,"Tran"}</definedName>
    <definedName name="rty" localSheetId="74" hidden="1">{"Riqfin97",#N/A,FALSE,"Tran";"Riqfinpro",#N/A,FALSE,"Tran"}</definedName>
    <definedName name="rty" localSheetId="11" hidden="1">{"Riqfin97",#N/A,FALSE,"Tran";"Riqfinpro",#N/A,FALSE,"Tran"}</definedName>
    <definedName name="rty" localSheetId="12" hidden="1">{"Riqfin97",#N/A,FALSE,"Tran";"Riqfinpro",#N/A,FALSE,"Tran"}</definedName>
    <definedName name="rty" localSheetId="13" hidden="1">{"Riqfin97",#N/A,FALSE,"Tran";"Riqfinpro",#N/A,FALSE,"Tran"}</definedName>
    <definedName name="rty" localSheetId="23" hidden="1">{"Riqfin97",#N/A,FALSE,"Tran";"Riqfinpro",#N/A,FALSE,"Tran"}</definedName>
    <definedName name="rty" localSheetId="24" hidden="1">{"Riqfin97",#N/A,FALSE,"Tran";"Riqfinpro",#N/A,FALSE,"Tran"}</definedName>
    <definedName name="rty" localSheetId="26" hidden="1">{"Riqfin97",#N/A,FALSE,"Tran";"Riqfinpro",#N/A,FALSE,"Tran"}</definedName>
    <definedName name="rty" localSheetId="27" hidden="1">{"Riqfin97",#N/A,FALSE,"Tran";"Riqfinpro",#N/A,FALSE,"Tran"}</definedName>
    <definedName name="rty" localSheetId="42" hidden="1">{"Riqfin97",#N/A,FALSE,"Tran";"Riqfinpro",#N/A,FALSE,"Tran"}</definedName>
    <definedName name="rty" localSheetId="6" hidden="1">{"Riqfin97",#N/A,FALSE,"Tran";"Riqfinpro",#N/A,FALSE,"Tran"}</definedName>
    <definedName name="rty" localSheetId="7" hidden="1">{"Riqfin97",#N/A,FALSE,"Tran";"Riqfinpro",#N/A,FALSE,"Tran"}</definedName>
    <definedName name="rty" localSheetId="10" hidden="1">{"Riqfin97",#N/A,FALSE,"Tran";"Riqfinpro",#N/A,FALSE,"Tran"}</definedName>
    <definedName name="rty" localSheetId="38" hidden="1">{"Riqfin97",#N/A,FALSE,"Tran";"Riqfinpro",#N/A,FALSE,"Tran"}</definedName>
    <definedName name="rty" localSheetId="25" hidden="1">{"Riqfin97",#N/A,FALSE,"Tran";"Riqfinpro",#N/A,FALSE,"Tran"}</definedName>
    <definedName name="rty" localSheetId="28" hidden="1">{"Riqfin97",#N/A,FALSE,"Tran";"Riqfinpro",#N/A,FALSE,"Tran"}</definedName>
    <definedName name="rty" localSheetId="30" hidden="1">{"Riqfin97",#N/A,FALSE,"Tran";"Riqfinpro",#N/A,FALSE,"Tran"}</definedName>
    <definedName name="rty" localSheetId="31" hidden="1">{"Riqfin97",#N/A,FALSE,"Tran";"Riqfinpro",#N/A,FALSE,"Tran"}</definedName>
    <definedName name="rty" localSheetId="32" hidden="1">{"Riqfin97",#N/A,FALSE,"Tran";"Riqfinpro",#N/A,FALSE,"Tran"}</definedName>
    <definedName name="rty" localSheetId="33" hidden="1">{"Riqfin97",#N/A,FALSE,"Tran";"Riqfinpro",#N/A,FALSE,"Tran"}</definedName>
    <definedName name="rty" localSheetId="34" hidden="1">{"Riqfin97",#N/A,FALSE,"Tran";"Riqfinpro",#N/A,FALSE,"Tran"}</definedName>
    <definedName name="rty" localSheetId="35" hidden="1">{"Riqfin97",#N/A,FALSE,"Tran";"Riqfinpro",#N/A,FALSE,"Tran"}</definedName>
    <definedName name="rty" localSheetId="36" hidden="1">{"Riqfin97",#N/A,FALSE,"Tran";"Riqfinpro",#N/A,FALSE,"Tran"}</definedName>
    <definedName name="rty" localSheetId="37" hidden="1">{"Riqfin97",#N/A,FALSE,"Tran";"Riqfinpro",#N/A,FALSE,"Tran"}</definedName>
    <definedName name="rty" localSheetId="39" hidden="1">{"Riqfin97",#N/A,FALSE,"Tran";"Riqfinpro",#N/A,FALSE,"Tran"}</definedName>
    <definedName name="rty" localSheetId="40" hidden="1">{"Riqfin97",#N/A,FALSE,"Tran";"Riqfinpro",#N/A,FALSE,"Tran"}</definedName>
    <definedName name="rty" localSheetId="41" hidden="1">{"Riqfin97",#N/A,FALSE,"Tran";"Riqfinpro",#N/A,FALSE,"Tran"}</definedName>
    <definedName name="rty" localSheetId="46" hidden="1">{"Riqfin97",#N/A,FALSE,"Tran";"Riqfinpro",#N/A,FALSE,"Tran"}</definedName>
    <definedName name="rty" localSheetId="47" hidden="1">{"Riqfin97",#N/A,FALSE,"Tran";"Riqfinpro",#N/A,FALSE,"Tran"}</definedName>
    <definedName name="rty" localSheetId="48" hidden="1">{"Riqfin97",#N/A,FALSE,"Tran";"Riqfinpro",#N/A,FALSE,"Tran"}</definedName>
    <definedName name="rty" localSheetId="49" hidden="1">{"Riqfin97",#N/A,FALSE,"Tran";"Riqfinpro",#N/A,FALSE,"Tran"}</definedName>
    <definedName name="rty" localSheetId="50" hidden="1">{"Riqfin97",#N/A,FALSE,"Tran";"Riqfinpro",#N/A,FALSE,"Tran"}</definedName>
    <definedName name="rty" localSheetId="51" hidden="1">{"Riqfin97",#N/A,FALSE,"Tran";"Riqfinpro",#N/A,FALSE,"Tran"}</definedName>
    <definedName name="rty" localSheetId="52" hidden="1">{"Riqfin97",#N/A,FALSE,"Tran";"Riqfinpro",#N/A,FALSE,"Tran"}</definedName>
    <definedName name="rty" localSheetId="53" hidden="1">{"Riqfin97",#N/A,FALSE,"Tran";"Riqfinpro",#N/A,FALSE,"Tran"}</definedName>
    <definedName name="rty" localSheetId="64" hidden="1">{"Riqfin97",#N/A,FALSE,"Tran";"Riqfinpro",#N/A,FALSE,"Tran"}</definedName>
    <definedName name="rty" localSheetId="65" hidden="1">{"Riqfin97",#N/A,FALSE,"Tran";"Riqfinpro",#N/A,FALSE,"Tran"}</definedName>
    <definedName name="rty" localSheetId="66" hidden="1">{"Riqfin97",#N/A,FALSE,"Tran";"Riqfinpro",#N/A,FALSE,"Tran"}</definedName>
    <definedName name="rty" hidden="1">{"Riqfin97",#N/A,FALSE,"Tran";"Riqfinpro",#N/A,FALSE,"Tran"}</definedName>
    <definedName name="RUIZ" localSheetId="67">#REF!</definedName>
    <definedName name="RUIZ" localSheetId="68">#REF!</definedName>
    <definedName name="RUIZ" localSheetId="69">#REF!</definedName>
    <definedName name="RUIZ" localSheetId="70">#REF!</definedName>
    <definedName name="RUIZ" localSheetId="72">#REF!</definedName>
    <definedName name="RUIZ" localSheetId="73">#REF!</definedName>
    <definedName name="RUIZ" localSheetId="74">#REF!</definedName>
    <definedName name="RUIZ" localSheetId="11">#REF!</definedName>
    <definedName name="RUIZ" localSheetId="12">#REF!</definedName>
    <definedName name="RUIZ" localSheetId="13">#REF!</definedName>
    <definedName name="RUIZ" localSheetId="23">#REF!</definedName>
    <definedName name="RUIZ" localSheetId="24">#REF!</definedName>
    <definedName name="RUIZ" localSheetId="26">#REF!</definedName>
    <definedName name="RUIZ" localSheetId="27">#REF!</definedName>
    <definedName name="RUIZ" localSheetId="42">#REF!</definedName>
    <definedName name="RUIZ" localSheetId="10">#REF!</definedName>
    <definedName name="RUIZ" localSheetId="38">#REF!</definedName>
    <definedName name="RUIZ" localSheetId="25">#REF!</definedName>
    <definedName name="RUIZ" localSheetId="30">#REF!</definedName>
    <definedName name="RUIZ" localSheetId="31">#REF!</definedName>
    <definedName name="RUIZ" localSheetId="34">#REF!</definedName>
    <definedName name="RUIZ" localSheetId="36">#REF!</definedName>
    <definedName name="RUIZ" localSheetId="37">#REF!</definedName>
    <definedName name="RUIZ" localSheetId="39">#REF!</definedName>
    <definedName name="RUIZ" localSheetId="40">#REF!</definedName>
    <definedName name="RUIZ" localSheetId="41">#REF!</definedName>
    <definedName name="RUIZ" localSheetId="46">#REF!</definedName>
    <definedName name="RUIZ" localSheetId="47">#REF!</definedName>
    <definedName name="RUIZ" localSheetId="48">#REF!</definedName>
    <definedName name="RUIZ" localSheetId="49">#REF!</definedName>
    <definedName name="RUIZ" localSheetId="52">#REF!</definedName>
    <definedName name="RUIZ" localSheetId="53">#REF!</definedName>
    <definedName name="RUIZ" localSheetId="64">#REF!</definedName>
    <definedName name="RUIZ" localSheetId="65">#REF!</definedName>
    <definedName name="RUIZ" localSheetId="66">#REF!</definedName>
    <definedName name="RUIZ">#REF!</definedName>
    <definedName name="Rwvu.PLA2." localSheetId="67" hidden="1">'[59]COP FED'!#REF!</definedName>
    <definedName name="Rwvu.PLA2." localSheetId="68" hidden="1">'[59]COP FED'!#REF!</definedName>
    <definedName name="Rwvu.PLA2." localSheetId="69" hidden="1">'[59]COP FED'!#REF!</definedName>
    <definedName name="Rwvu.PLA2." localSheetId="70" hidden="1">'[59]COP FED'!#REF!</definedName>
    <definedName name="Rwvu.PLA2." localSheetId="72" hidden="1">'[59]COP FED'!#REF!</definedName>
    <definedName name="Rwvu.PLA2." localSheetId="73" hidden="1">'[59]COP FED'!#REF!</definedName>
    <definedName name="Rwvu.PLA2." localSheetId="74" hidden="1">'[59]COP FED'!#REF!</definedName>
    <definedName name="Rwvu.PLA2." localSheetId="11" hidden="1">#REF!</definedName>
    <definedName name="Rwvu.PLA2." localSheetId="12" hidden="1">#REF!</definedName>
    <definedName name="Rwvu.PLA2." localSheetId="13" hidden="1">#REF!</definedName>
    <definedName name="Rwvu.PLA2." localSheetId="23" hidden="1">#REF!</definedName>
    <definedName name="Rwvu.PLA2." localSheetId="24" hidden="1">#REF!</definedName>
    <definedName name="Rwvu.PLA2." localSheetId="26" hidden="1">#REF!</definedName>
    <definedName name="Rwvu.PLA2." localSheetId="42" hidden="1">'[59]COP FED'!#REF!</definedName>
    <definedName name="Rwvu.PLA2." localSheetId="10" hidden="1">#REF!</definedName>
    <definedName name="Rwvu.PLA2." localSheetId="38" hidden="1">#REF!</definedName>
    <definedName name="Rwvu.PLA2." localSheetId="25" hidden="1">#REF!</definedName>
    <definedName name="Rwvu.PLA2." localSheetId="30" hidden="1">'[59]COP FED'!#REF!</definedName>
    <definedName name="Rwvu.PLA2." localSheetId="31" hidden="1">#REF!</definedName>
    <definedName name="Rwvu.PLA2." localSheetId="34" hidden="1">#REF!</definedName>
    <definedName name="Rwvu.PLA2." localSheetId="36" hidden="1">'[59]COP FED'!#REF!</definedName>
    <definedName name="Rwvu.PLA2." localSheetId="37" hidden="1">'[59]COP FED'!#REF!</definedName>
    <definedName name="Rwvu.PLA2." localSheetId="39" hidden="1">#REF!</definedName>
    <definedName name="Rwvu.PLA2." localSheetId="40" hidden="1">'[59]COP FED'!#REF!</definedName>
    <definedName name="Rwvu.PLA2." localSheetId="41" hidden="1">'[59]COP FED'!#REF!</definedName>
    <definedName name="Rwvu.PLA2." localSheetId="46" hidden="1">'[59]COP FED'!#REF!</definedName>
    <definedName name="Rwvu.PLA2." localSheetId="47" hidden="1">#REF!</definedName>
    <definedName name="Rwvu.PLA2." localSheetId="48" hidden="1">#REF!</definedName>
    <definedName name="Rwvu.PLA2." localSheetId="49" hidden="1">#REF!</definedName>
    <definedName name="Rwvu.PLA2." localSheetId="51" hidden="1">#REF!</definedName>
    <definedName name="Rwvu.PLA2." localSheetId="52" hidden="1">#REF!</definedName>
    <definedName name="Rwvu.PLA2." localSheetId="64" hidden="1">'[59]COP FED'!#REF!</definedName>
    <definedName name="Rwvu.PLA2." localSheetId="65" hidden="1">'[59]COP FED'!#REF!</definedName>
    <definedName name="Rwvu.PLA2." localSheetId="66" hidden="1">'[59]COP FED'!#REF!</definedName>
    <definedName name="Rwvu.PLA2." hidden="1">#REF!</definedName>
    <definedName name="rx" localSheetId="67" hidden="1">#REF!</definedName>
    <definedName name="rx" localSheetId="68" hidden="1">#REF!</definedName>
    <definedName name="rx" localSheetId="69" hidden="1">#REF!</definedName>
    <definedName name="rx" localSheetId="70" hidden="1">#REF!</definedName>
    <definedName name="rx" localSheetId="72" hidden="1">#REF!</definedName>
    <definedName name="rx" localSheetId="73" hidden="1">#REF!</definedName>
    <definedName name="rx" localSheetId="74" hidden="1">#REF!</definedName>
    <definedName name="rx" localSheetId="11" hidden="1">#REF!</definedName>
    <definedName name="rx" localSheetId="12" hidden="1">#REF!</definedName>
    <definedName name="rx" localSheetId="13" hidden="1">#REF!</definedName>
    <definedName name="rx" localSheetId="23" hidden="1">#REF!</definedName>
    <definedName name="rx" localSheetId="24" hidden="1">#REF!</definedName>
    <definedName name="rx" localSheetId="26" hidden="1">#REF!</definedName>
    <definedName name="rx" localSheetId="27" hidden="1">#REF!</definedName>
    <definedName name="rx" localSheetId="42" hidden="1">#REF!</definedName>
    <definedName name="rx" localSheetId="10" hidden="1">#REF!</definedName>
    <definedName name="rx" localSheetId="38" hidden="1">#REF!</definedName>
    <definedName name="rx" localSheetId="25" hidden="1">#REF!</definedName>
    <definedName name="rx" localSheetId="30" hidden="1">#REF!</definedName>
    <definedName name="rx" localSheetId="31" hidden="1">#REF!</definedName>
    <definedName name="rx" localSheetId="34" hidden="1">#REF!</definedName>
    <definedName name="rx" localSheetId="36" hidden="1">#REF!</definedName>
    <definedName name="rx" localSheetId="37" hidden="1">#REF!</definedName>
    <definedName name="rx" localSheetId="39" hidden="1">#REF!</definedName>
    <definedName name="rx" localSheetId="40" hidden="1">#REF!</definedName>
    <definedName name="rx" localSheetId="41" hidden="1">#REF!</definedName>
    <definedName name="rx" localSheetId="46" hidden="1">#REF!</definedName>
    <definedName name="rx" localSheetId="47" hidden="1">#REF!</definedName>
    <definedName name="rx" localSheetId="48" hidden="1">#REF!</definedName>
    <definedName name="rx" localSheetId="49" hidden="1">#REF!</definedName>
    <definedName name="rx" localSheetId="52" hidden="1">#REF!</definedName>
    <definedName name="rx" localSheetId="53" hidden="1">#REF!</definedName>
    <definedName name="rx" localSheetId="64" hidden="1">#REF!</definedName>
    <definedName name="rx" localSheetId="65" hidden="1">#REF!</definedName>
    <definedName name="rx" localSheetId="66" hidden="1">#REF!</definedName>
    <definedName name="rx" hidden="1">#REF!</definedName>
    <definedName name="rXDR" localSheetId="11">#REF!</definedName>
    <definedName name="rXDR" localSheetId="10">#REF!</definedName>
    <definedName name="rXDR" localSheetId="38">#REF!</definedName>
    <definedName name="rXDR" localSheetId="39">#REF!</definedName>
    <definedName name="rXDR" localSheetId="46">[60]CIRRs!$C$109</definedName>
    <definedName name="rXDR" localSheetId="51">#REF!</definedName>
    <definedName name="rXDR" localSheetId="52">[60]CIRRs!$C$109</definedName>
    <definedName name="rXDR" localSheetId="66">[60]CIRRs!$C$109</definedName>
    <definedName name="rXDR">#REF!</definedName>
    <definedName name="s" localSheetId="67" hidden="1">{"Tab1",#N/A,FALSE,"P";"Tab2",#N/A,FALSE,"P"}</definedName>
    <definedName name="s" localSheetId="68" hidden="1">{"Tab1",#N/A,FALSE,"P";"Tab2",#N/A,FALSE,"P"}</definedName>
    <definedName name="s" localSheetId="69" hidden="1">{"Tab1",#N/A,FALSE,"P";"Tab2",#N/A,FALSE,"P"}</definedName>
    <definedName name="s" localSheetId="70" hidden="1">{"Tab1",#N/A,FALSE,"P";"Tab2",#N/A,FALSE,"P"}</definedName>
    <definedName name="s" localSheetId="72" hidden="1">{"Tab1",#N/A,FALSE,"P";"Tab2",#N/A,FALSE,"P"}</definedName>
    <definedName name="s" localSheetId="73" hidden="1">{"Tab1",#N/A,FALSE,"P";"Tab2",#N/A,FALSE,"P"}</definedName>
    <definedName name="s" localSheetId="74" hidden="1">{"Tab1",#N/A,FALSE,"P";"Tab2",#N/A,FALSE,"P"}</definedName>
    <definedName name="s" localSheetId="11" hidden="1">{"Tab1",#N/A,FALSE,"P";"Tab2",#N/A,FALSE,"P"}</definedName>
    <definedName name="s" localSheetId="12" hidden="1">{"Tab1",#N/A,FALSE,"P";"Tab2",#N/A,FALSE,"P"}</definedName>
    <definedName name="s" localSheetId="13" hidden="1">{"Tab1",#N/A,FALSE,"P";"Tab2",#N/A,FALSE,"P"}</definedName>
    <definedName name="s" localSheetId="23" hidden="1">{"Tab1",#N/A,FALSE,"P";"Tab2",#N/A,FALSE,"P"}</definedName>
    <definedName name="s" localSheetId="24" hidden="1">{"Tab1",#N/A,FALSE,"P";"Tab2",#N/A,FALSE,"P"}</definedName>
    <definedName name="s" localSheetId="26" hidden="1">{"Tab1",#N/A,FALSE,"P";"Tab2",#N/A,FALSE,"P"}</definedName>
    <definedName name="s" localSheetId="27" hidden="1">{"Tab1",#N/A,FALSE,"P";"Tab2",#N/A,FALSE,"P"}</definedName>
    <definedName name="s" localSheetId="42" hidden="1">{"Tab1",#N/A,FALSE,"P";"Tab2",#N/A,FALSE,"P"}</definedName>
    <definedName name="s" localSheetId="6" hidden="1">{"Tab1",#N/A,FALSE,"P";"Tab2",#N/A,FALSE,"P"}</definedName>
    <definedName name="s" localSheetId="7" hidden="1">{"Tab1",#N/A,FALSE,"P";"Tab2",#N/A,FALSE,"P"}</definedName>
    <definedName name="s" localSheetId="10" hidden="1">{"Tab1",#N/A,FALSE,"P";"Tab2",#N/A,FALSE,"P"}</definedName>
    <definedName name="s" localSheetId="38" hidden="1">{"Tab1",#N/A,FALSE,"P";"Tab2",#N/A,FALSE,"P"}</definedName>
    <definedName name="s" localSheetId="25" hidden="1">{"Tab1",#N/A,FALSE,"P";"Tab2",#N/A,FALSE,"P"}</definedName>
    <definedName name="s" localSheetId="28" hidden="1">{"Tab1",#N/A,FALSE,"P";"Tab2",#N/A,FALSE,"P"}</definedName>
    <definedName name="s" localSheetId="30" hidden="1">{"Tab1",#N/A,FALSE,"P";"Tab2",#N/A,FALSE,"P"}</definedName>
    <definedName name="s" localSheetId="31" hidden="1">{"Tab1",#N/A,FALSE,"P";"Tab2",#N/A,FALSE,"P"}</definedName>
    <definedName name="s" localSheetId="32" hidden="1">{"Tab1",#N/A,FALSE,"P";"Tab2",#N/A,FALSE,"P"}</definedName>
    <definedName name="s" localSheetId="33" hidden="1">{"Tab1",#N/A,FALSE,"P";"Tab2",#N/A,FALSE,"P"}</definedName>
    <definedName name="s" localSheetId="34" hidden="1">{"Tab1",#N/A,FALSE,"P";"Tab2",#N/A,FALSE,"P"}</definedName>
    <definedName name="s" localSheetId="35" hidden="1">{"Tab1",#N/A,FALSE,"P";"Tab2",#N/A,FALSE,"P"}</definedName>
    <definedName name="s" localSheetId="36" hidden="1">{"Tab1",#N/A,FALSE,"P";"Tab2",#N/A,FALSE,"P"}</definedName>
    <definedName name="s" localSheetId="37" hidden="1">{"Tab1",#N/A,FALSE,"P";"Tab2",#N/A,FALSE,"P"}</definedName>
    <definedName name="s" localSheetId="39" hidden="1">{"Tab1",#N/A,FALSE,"P";"Tab2",#N/A,FALSE,"P"}</definedName>
    <definedName name="s" localSheetId="40" hidden="1">{"Tab1",#N/A,FALSE,"P";"Tab2",#N/A,FALSE,"P"}</definedName>
    <definedName name="s" localSheetId="41" hidden="1">{"Tab1",#N/A,FALSE,"P";"Tab2",#N/A,FALSE,"P"}</definedName>
    <definedName name="s" localSheetId="46" hidden="1">{"Tab1",#N/A,FALSE,"P";"Tab2",#N/A,FALSE,"P"}</definedName>
    <definedName name="s" localSheetId="47" hidden="1">{"Tab1",#N/A,FALSE,"P";"Tab2",#N/A,FALSE,"P"}</definedName>
    <definedName name="s" localSheetId="48" hidden="1">{"Tab1",#N/A,FALSE,"P";"Tab2",#N/A,FALSE,"P"}</definedName>
    <definedName name="s" localSheetId="49" hidden="1">{"Tab1",#N/A,FALSE,"P";"Tab2",#N/A,FALSE,"P"}</definedName>
    <definedName name="s" localSheetId="50" hidden="1">{"Tab1",#N/A,FALSE,"P";"Tab2",#N/A,FALSE,"P"}</definedName>
    <definedName name="s" localSheetId="51" hidden="1">{"Tab1",#N/A,FALSE,"P";"Tab2",#N/A,FALSE,"P"}</definedName>
    <definedName name="s" localSheetId="52" hidden="1">{"Tab1",#N/A,FALSE,"P";"Tab2",#N/A,FALSE,"P"}</definedName>
    <definedName name="s" localSheetId="53" hidden="1">{"Tab1",#N/A,FALSE,"P";"Tab2",#N/A,FALSE,"P"}</definedName>
    <definedName name="s" localSheetId="64" hidden="1">{"Tab1",#N/A,FALSE,"P";"Tab2",#N/A,FALSE,"P"}</definedName>
    <definedName name="s" localSheetId="65" hidden="1">{"Tab1",#N/A,FALSE,"P";"Tab2",#N/A,FALSE,"P"}</definedName>
    <definedName name="s" localSheetId="66" hidden="1">{"Tab1",#N/A,FALSE,"P";"Tab2",#N/A,FALSE,"P"}</definedName>
    <definedName name="s" hidden="1">{"Tab1",#N/A,FALSE,"P";"Tab2",#N/A,FALSE,"P"}</definedName>
    <definedName name="S_" localSheetId="67">#REF!</definedName>
    <definedName name="S_" localSheetId="68">#REF!</definedName>
    <definedName name="S_" localSheetId="69">#REF!</definedName>
    <definedName name="S_" localSheetId="70">#REF!</definedName>
    <definedName name="S_" localSheetId="72">#REF!</definedName>
    <definedName name="S_" localSheetId="73">#REF!</definedName>
    <definedName name="S_" localSheetId="74">#REF!</definedName>
    <definedName name="S_" localSheetId="11">#REF!</definedName>
    <definedName name="S_" localSheetId="12">#REF!</definedName>
    <definedName name="S_" localSheetId="13">#REF!</definedName>
    <definedName name="S_" localSheetId="23">#REF!</definedName>
    <definedName name="S_" localSheetId="24">#REF!</definedName>
    <definedName name="S_" localSheetId="26">#REF!</definedName>
    <definedName name="S_" localSheetId="27">#REF!</definedName>
    <definedName name="S_" localSheetId="42">#REF!</definedName>
    <definedName name="S_" localSheetId="10">#REF!</definedName>
    <definedName name="S_" localSheetId="38">#REF!</definedName>
    <definedName name="S_" localSheetId="25">#REF!</definedName>
    <definedName name="S_" localSheetId="30">#REF!</definedName>
    <definedName name="S_" localSheetId="31">#REF!</definedName>
    <definedName name="S_" localSheetId="34">#REF!</definedName>
    <definedName name="S_" localSheetId="36">#REF!</definedName>
    <definedName name="S_" localSheetId="37">#REF!</definedName>
    <definedName name="S_" localSheetId="39">#REF!</definedName>
    <definedName name="S_" localSheetId="40">#REF!</definedName>
    <definedName name="S_" localSheetId="41">#REF!</definedName>
    <definedName name="S_" localSheetId="46">#REF!</definedName>
    <definedName name="S_" localSheetId="47">#REF!</definedName>
    <definedName name="S_" localSheetId="48">#REF!</definedName>
    <definedName name="S_" localSheetId="49">#REF!</definedName>
    <definedName name="S_" localSheetId="52">#REF!</definedName>
    <definedName name="S_" localSheetId="53">#REF!</definedName>
    <definedName name="S_" localSheetId="64">#REF!</definedName>
    <definedName name="S_" localSheetId="65">#REF!</definedName>
    <definedName name="S_" localSheetId="66">#REF!</definedName>
    <definedName name="S_">#REF!</definedName>
    <definedName name="S_1A" localSheetId="67">#REF!</definedName>
    <definedName name="S_1A" localSheetId="68">#REF!</definedName>
    <definedName name="S_1A" localSheetId="69">#REF!</definedName>
    <definedName name="S_1A" localSheetId="70">#REF!</definedName>
    <definedName name="S_1A" localSheetId="72">#REF!</definedName>
    <definedName name="S_1A" localSheetId="73">#REF!</definedName>
    <definedName name="S_1A" localSheetId="74">#REF!</definedName>
    <definedName name="S_1A" localSheetId="11">#REF!</definedName>
    <definedName name="S_1A" localSheetId="12">#REF!</definedName>
    <definedName name="S_1A" localSheetId="13">#REF!</definedName>
    <definedName name="S_1A" localSheetId="23">#REF!</definedName>
    <definedName name="S_1A" localSheetId="26">#REF!</definedName>
    <definedName name="S_1A" localSheetId="27">#REF!</definedName>
    <definedName name="S_1A" localSheetId="10">#REF!</definedName>
    <definedName name="S_1A" localSheetId="38">#REF!</definedName>
    <definedName name="S_1A" localSheetId="25">#REF!</definedName>
    <definedName name="S_1A" localSheetId="30">#REF!</definedName>
    <definedName name="S_1A" localSheetId="31">#REF!</definedName>
    <definedName name="S_1A" localSheetId="36">#REF!</definedName>
    <definedName name="S_1A" localSheetId="37">#REF!</definedName>
    <definedName name="S_1A" localSheetId="39">#REF!</definedName>
    <definedName name="S_1A" localSheetId="40">#REF!</definedName>
    <definedName name="S_1A" localSheetId="41">#REF!</definedName>
    <definedName name="S_1A" localSheetId="46">#REF!</definedName>
    <definedName name="S_1A" localSheetId="47">#REF!</definedName>
    <definedName name="S_1A" localSheetId="48">#REF!</definedName>
    <definedName name="S_1A" localSheetId="49">#REF!</definedName>
    <definedName name="S_1A" localSheetId="52">#REF!</definedName>
    <definedName name="S_1A" localSheetId="53">#REF!</definedName>
    <definedName name="S_1A" localSheetId="64">#REF!</definedName>
    <definedName name="S_1A" localSheetId="65">#REF!</definedName>
    <definedName name="S_1A">#REF!</definedName>
    <definedName name="SA_Tab" localSheetId="67">#REF!</definedName>
    <definedName name="SA_Tab" localSheetId="68">#REF!</definedName>
    <definedName name="SA_Tab" localSheetId="69">#REF!</definedName>
    <definedName name="SA_Tab" localSheetId="70">#REF!</definedName>
    <definedName name="SA_Tab" localSheetId="72">#REF!</definedName>
    <definedName name="SA_Tab" localSheetId="73">#REF!</definedName>
    <definedName name="SA_Tab" localSheetId="74">#REF!</definedName>
    <definedName name="SA_Tab" localSheetId="11">#REF!</definedName>
    <definedName name="SA_Tab" localSheetId="12">#REF!</definedName>
    <definedName name="SA_Tab" localSheetId="13">#REF!</definedName>
    <definedName name="SA_Tab" localSheetId="23">#REF!</definedName>
    <definedName name="SA_Tab" localSheetId="26">#REF!</definedName>
    <definedName name="SA_Tab" localSheetId="10">#REF!</definedName>
    <definedName name="SA_Tab" localSheetId="38">#REF!</definedName>
    <definedName name="SA_Tab" localSheetId="30">#REF!</definedName>
    <definedName name="SA_Tab" localSheetId="31">#REF!</definedName>
    <definedName name="SA_Tab" localSheetId="36">#REF!</definedName>
    <definedName name="SA_Tab" localSheetId="37">#REF!</definedName>
    <definedName name="SA_Tab" localSheetId="39">#REF!</definedName>
    <definedName name="SA_Tab" localSheetId="40">#REF!</definedName>
    <definedName name="SA_Tab" localSheetId="41">#REF!</definedName>
    <definedName name="SA_Tab" localSheetId="46">#REF!</definedName>
    <definedName name="SA_Tab" localSheetId="52">#REF!</definedName>
    <definedName name="SA_Tab" localSheetId="53">#REF!</definedName>
    <definedName name="SA_Tab" localSheetId="64">#REF!</definedName>
    <definedName name="SA_Tab" localSheetId="65">#REF!</definedName>
    <definedName name="SA_Tab">#REF!</definedName>
    <definedName name="sad" localSheetId="67" hidden="1">{"Riqfin97",#N/A,FALSE,"Tran";"Riqfinpro",#N/A,FALSE,"Tran"}</definedName>
    <definedName name="sad" localSheetId="68" hidden="1">{"Riqfin97",#N/A,FALSE,"Tran";"Riqfinpro",#N/A,FALSE,"Tran"}</definedName>
    <definedName name="sad" localSheetId="69" hidden="1">{"Riqfin97",#N/A,FALSE,"Tran";"Riqfinpro",#N/A,FALSE,"Tran"}</definedName>
    <definedName name="sad" localSheetId="70" hidden="1">{"Riqfin97",#N/A,FALSE,"Tran";"Riqfinpro",#N/A,FALSE,"Tran"}</definedName>
    <definedName name="sad" localSheetId="72" hidden="1">{"Riqfin97",#N/A,FALSE,"Tran";"Riqfinpro",#N/A,FALSE,"Tran"}</definedName>
    <definedName name="sad" localSheetId="73" hidden="1">{"Riqfin97",#N/A,FALSE,"Tran";"Riqfinpro",#N/A,FALSE,"Tran"}</definedName>
    <definedName name="sad" localSheetId="74" hidden="1">{"Riqfin97",#N/A,FALSE,"Tran";"Riqfinpro",#N/A,FALSE,"Tran"}</definedName>
    <definedName name="sad" localSheetId="11" hidden="1">{"Riqfin97",#N/A,FALSE,"Tran";"Riqfinpro",#N/A,FALSE,"Tran"}</definedName>
    <definedName name="sad" localSheetId="12" hidden="1">{"Riqfin97",#N/A,FALSE,"Tran";"Riqfinpro",#N/A,FALSE,"Tran"}</definedName>
    <definedName name="sad" localSheetId="13" hidden="1">{"Riqfin97",#N/A,FALSE,"Tran";"Riqfinpro",#N/A,FALSE,"Tran"}</definedName>
    <definedName name="sad" localSheetId="23" hidden="1">{"Riqfin97",#N/A,FALSE,"Tran";"Riqfinpro",#N/A,FALSE,"Tran"}</definedName>
    <definedName name="sad" localSheetId="24" hidden="1">{"Riqfin97",#N/A,FALSE,"Tran";"Riqfinpro",#N/A,FALSE,"Tran"}</definedName>
    <definedName name="sad" localSheetId="26" hidden="1">{"Riqfin97",#N/A,FALSE,"Tran";"Riqfinpro",#N/A,FALSE,"Tran"}</definedName>
    <definedName name="sad" localSheetId="27" hidden="1">{"Riqfin97",#N/A,FALSE,"Tran";"Riqfinpro",#N/A,FALSE,"Tran"}</definedName>
    <definedName name="sad" localSheetId="42" hidden="1">{"Riqfin97",#N/A,FALSE,"Tran";"Riqfinpro",#N/A,FALSE,"Tran"}</definedName>
    <definedName name="sad" localSheetId="6" hidden="1">{"Riqfin97",#N/A,FALSE,"Tran";"Riqfinpro",#N/A,FALSE,"Tran"}</definedName>
    <definedName name="sad" localSheetId="7" hidden="1">{"Riqfin97",#N/A,FALSE,"Tran";"Riqfinpro",#N/A,FALSE,"Tran"}</definedName>
    <definedName name="sad" localSheetId="10" hidden="1">{"Riqfin97",#N/A,FALSE,"Tran";"Riqfinpro",#N/A,FALSE,"Tran"}</definedName>
    <definedName name="sad" localSheetId="38" hidden="1">{"Riqfin97",#N/A,FALSE,"Tran";"Riqfinpro",#N/A,FALSE,"Tran"}</definedName>
    <definedName name="sad" localSheetId="25" hidden="1">{"Riqfin97",#N/A,FALSE,"Tran";"Riqfinpro",#N/A,FALSE,"Tran"}</definedName>
    <definedName name="sad" localSheetId="28" hidden="1">{"Riqfin97",#N/A,FALSE,"Tran";"Riqfinpro",#N/A,FALSE,"Tran"}</definedName>
    <definedName name="sad" localSheetId="30" hidden="1">{"Riqfin97",#N/A,FALSE,"Tran";"Riqfinpro",#N/A,FALSE,"Tran"}</definedName>
    <definedName name="sad" localSheetId="31" hidden="1">{"Riqfin97",#N/A,FALSE,"Tran";"Riqfinpro",#N/A,FALSE,"Tran"}</definedName>
    <definedName name="sad" localSheetId="32" hidden="1">{"Riqfin97",#N/A,FALSE,"Tran";"Riqfinpro",#N/A,FALSE,"Tran"}</definedName>
    <definedName name="sad" localSheetId="33" hidden="1">{"Riqfin97",#N/A,FALSE,"Tran";"Riqfinpro",#N/A,FALSE,"Tran"}</definedName>
    <definedName name="sad" localSheetId="34" hidden="1">{"Riqfin97",#N/A,FALSE,"Tran";"Riqfinpro",#N/A,FALSE,"Tran"}</definedName>
    <definedName name="sad" localSheetId="35" hidden="1">{"Riqfin97",#N/A,FALSE,"Tran";"Riqfinpro",#N/A,FALSE,"Tran"}</definedName>
    <definedName name="sad" localSheetId="36" hidden="1">{"Riqfin97",#N/A,FALSE,"Tran";"Riqfinpro",#N/A,FALSE,"Tran"}</definedName>
    <definedName name="sad" localSheetId="37" hidden="1">{"Riqfin97",#N/A,FALSE,"Tran";"Riqfinpro",#N/A,FALSE,"Tran"}</definedName>
    <definedName name="sad" localSheetId="39" hidden="1">{"Riqfin97",#N/A,FALSE,"Tran";"Riqfinpro",#N/A,FALSE,"Tran"}</definedName>
    <definedName name="sad" localSheetId="40" hidden="1">{"Riqfin97",#N/A,FALSE,"Tran";"Riqfinpro",#N/A,FALSE,"Tran"}</definedName>
    <definedName name="sad" localSheetId="41" hidden="1">{"Riqfin97",#N/A,FALSE,"Tran";"Riqfinpro",#N/A,FALSE,"Tran"}</definedName>
    <definedName name="sad" localSheetId="46" hidden="1">{"Riqfin97",#N/A,FALSE,"Tran";"Riqfinpro",#N/A,FALSE,"Tran"}</definedName>
    <definedName name="sad" localSheetId="47" hidden="1">{"Riqfin97",#N/A,FALSE,"Tran";"Riqfinpro",#N/A,FALSE,"Tran"}</definedName>
    <definedName name="sad" localSheetId="48" hidden="1">{"Riqfin97",#N/A,FALSE,"Tran";"Riqfinpro",#N/A,FALSE,"Tran"}</definedName>
    <definedName name="sad" localSheetId="49" hidden="1">{"Riqfin97",#N/A,FALSE,"Tran";"Riqfinpro",#N/A,FALSE,"Tran"}</definedName>
    <definedName name="sad" localSheetId="50" hidden="1">{"Riqfin97",#N/A,FALSE,"Tran";"Riqfinpro",#N/A,FALSE,"Tran"}</definedName>
    <definedName name="sad" localSheetId="51" hidden="1">{"Riqfin97",#N/A,FALSE,"Tran";"Riqfinpro",#N/A,FALSE,"Tran"}</definedName>
    <definedName name="sad" localSheetId="52" hidden="1">{"Riqfin97",#N/A,FALSE,"Tran";"Riqfinpro",#N/A,FALSE,"Tran"}</definedName>
    <definedName name="sad" localSheetId="53" hidden="1">{"Riqfin97",#N/A,FALSE,"Tran";"Riqfinpro",#N/A,FALSE,"Tran"}</definedName>
    <definedName name="sad" localSheetId="64" hidden="1">{"Riqfin97",#N/A,FALSE,"Tran";"Riqfinpro",#N/A,FALSE,"Tran"}</definedName>
    <definedName name="sad" localSheetId="65" hidden="1">{"Riqfin97",#N/A,FALSE,"Tran";"Riqfinpro",#N/A,FALSE,"Tran"}</definedName>
    <definedName name="sad" localSheetId="66" hidden="1">{"Riqfin97",#N/A,FALSE,"Tran";"Riqfinpro",#N/A,FALSE,"Tran"}</definedName>
    <definedName name="sad" hidden="1">{"Riqfin97",#N/A,FALSE,"Tran";"Riqfinpro",#N/A,FALSE,"Tran"}</definedName>
    <definedName name="Salida_Recimp98" localSheetId="67">#REF!</definedName>
    <definedName name="Salida_Recimp98" localSheetId="68">#REF!</definedName>
    <definedName name="Salida_Recimp98" localSheetId="69">#REF!</definedName>
    <definedName name="Salida_Recimp98" localSheetId="70">#REF!</definedName>
    <definedName name="Salida_Recimp98" localSheetId="72">#REF!</definedName>
    <definedName name="Salida_Recimp98" localSheetId="73">#REF!</definedName>
    <definedName name="Salida_Recimp98" localSheetId="74">#REF!</definedName>
    <definedName name="Salida_Recimp98" localSheetId="11">#REF!</definedName>
    <definedName name="Salida_Recimp98" localSheetId="10">#REF!</definedName>
    <definedName name="Salida_Recimp98" localSheetId="38">#REF!</definedName>
    <definedName name="Salida_Recimp98" localSheetId="39">#REF!</definedName>
    <definedName name="Salida_Recimp98" localSheetId="40">#REF!</definedName>
    <definedName name="Salida_Recimp98" localSheetId="41">#REF!</definedName>
    <definedName name="Salida_Recimp98" localSheetId="46">#REF!</definedName>
    <definedName name="Salida_Recimp98" localSheetId="52">#REF!</definedName>
    <definedName name="Salida_Recimp98" localSheetId="64">#REF!</definedName>
    <definedName name="Salida_Recimp98" localSheetId="65">#REF!</definedName>
    <definedName name="Salida_Recimp98" localSheetId="66">#REF!</definedName>
    <definedName name="Salida_Recimp98">#REF!</definedName>
    <definedName name="Salida_Recimp99" localSheetId="67">#REF!</definedName>
    <definedName name="Salida_Recimp99" localSheetId="68">#REF!</definedName>
    <definedName name="Salida_Recimp99" localSheetId="69">#REF!</definedName>
    <definedName name="Salida_Recimp99" localSheetId="70">#REF!</definedName>
    <definedName name="Salida_Recimp99" localSheetId="72">#REF!</definedName>
    <definedName name="Salida_Recimp99" localSheetId="73">#REF!</definedName>
    <definedName name="Salida_Recimp99" localSheetId="74">#REF!</definedName>
    <definedName name="Salida_Recimp99" localSheetId="11">#REF!</definedName>
    <definedName name="Salida_Recimp99" localSheetId="10">#REF!</definedName>
    <definedName name="Salida_Recimp99" localSheetId="38">#REF!</definedName>
    <definedName name="Salida_Recimp99" localSheetId="39">#REF!</definedName>
    <definedName name="Salida_Recimp99" localSheetId="40">#REF!</definedName>
    <definedName name="Salida_Recimp99" localSheetId="41">#REF!</definedName>
    <definedName name="Salida_Recimp99" localSheetId="46">#REF!</definedName>
    <definedName name="Salida_Recimp99" localSheetId="52">#REF!</definedName>
    <definedName name="Salida_Recimp99" localSheetId="64">#REF!</definedName>
    <definedName name="Salida_Recimp99" localSheetId="65">#REF!</definedName>
    <definedName name="Salida_Recimp99" localSheetId="66">#REF!</definedName>
    <definedName name="Salida_Recimp99">#REF!</definedName>
    <definedName name="SALO" localSheetId="67">#REF!</definedName>
    <definedName name="SALO" localSheetId="68">#REF!</definedName>
    <definedName name="SALO" localSheetId="69">#REF!</definedName>
    <definedName name="SALO" localSheetId="70">#REF!</definedName>
    <definedName name="SALO" localSheetId="72">#REF!</definedName>
    <definedName name="SALO" localSheetId="73">#REF!</definedName>
    <definedName name="SALO" localSheetId="74">#REF!</definedName>
    <definedName name="SALO" localSheetId="11">#REF!</definedName>
    <definedName name="SALO" localSheetId="10">#REF!</definedName>
    <definedName name="SALO" localSheetId="38">#REF!</definedName>
    <definedName name="SALO" localSheetId="39">#REF!</definedName>
    <definedName name="SALO" localSheetId="40">#REF!</definedName>
    <definedName name="SALO" localSheetId="41">#REF!</definedName>
    <definedName name="SALO" localSheetId="46">#REF!</definedName>
    <definedName name="SALO" localSheetId="52">#REF!</definedName>
    <definedName name="SALO" localSheetId="64">#REF!</definedName>
    <definedName name="SALO" localSheetId="65">#REF!</definedName>
    <definedName name="SALO">#REF!</definedName>
    <definedName name="SAR" localSheetId="67">#REF!</definedName>
    <definedName name="SAR" localSheetId="68">#REF!</definedName>
    <definedName name="SAR" localSheetId="69">#REF!</definedName>
    <definedName name="SAR" localSheetId="70">#REF!</definedName>
    <definedName name="SAR" localSheetId="72">#REF!</definedName>
    <definedName name="SAR" localSheetId="73">#REF!</definedName>
    <definedName name="SAR" localSheetId="74">#REF!</definedName>
    <definedName name="SAR" localSheetId="11">#REF!</definedName>
    <definedName name="SAR" localSheetId="12">#REF!</definedName>
    <definedName name="SAR" localSheetId="23">#REF!</definedName>
    <definedName name="SAR" localSheetId="24">#REF!</definedName>
    <definedName name="SAR" localSheetId="26">#REF!</definedName>
    <definedName name="SAR" localSheetId="27">#REF!</definedName>
    <definedName name="SAR" localSheetId="42">#REF!</definedName>
    <definedName name="SAR" localSheetId="10">#REF!</definedName>
    <definedName name="SAR" localSheetId="38">#REF!</definedName>
    <definedName name="SAR" localSheetId="25">#REF!</definedName>
    <definedName name="SAR" localSheetId="30">#REF!</definedName>
    <definedName name="SAR" localSheetId="31">#REF!</definedName>
    <definedName name="SAR" localSheetId="34">#REF!</definedName>
    <definedName name="SAR" localSheetId="36">#REF!</definedName>
    <definedName name="SAR" localSheetId="37">#REF!</definedName>
    <definedName name="SAR" localSheetId="39">#REF!</definedName>
    <definedName name="SAR" localSheetId="40">#REF!</definedName>
    <definedName name="SAR" localSheetId="41">#REF!</definedName>
    <definedName name="SAR" localSheetId="46">#REF!</definedName>
    <definedName name="SAR" localSheetId="47">#REF!</definedName>
    <definedName name="SAR" localSheetId="48">#REF!</definedName>
    <definedName name="SAR" localSheetId="49">#REF!</definedName>
    <definedName name="SAR" localSheetId="52">#REF!</definedName>
    <definedName name="SAR" localSheetId="53">#REF!</definedName>
    <definedName name="SAR" localSheetId="64">#REF!</definedName>
    <definedName name="SAR" localSheetId="65">#REF!</definedName>
    <definedName name="SAR">#REF!</definedName>
    <definedName name="sbn" localSheetId="67">#REF!</definedName>
    <definedName name="sbn" localSheetId="68">#REF!</definedName>
    <definedName name="sbn" localSheetId="69">#REF!</definedName>
    <definedName name="sbn" localSheetId="70">#REF!</definedName>
    <definedName name="sbn" localSheetId="72">#REF!</definedName>
    <definedName name="sbn" localSheetId="73">#REF!</definedName>
    <definedName name="sbn" localSheetId="74">#REF!</definedName>
    <definedName name="sbn" localSheetId="11">#REF!</definedName>
    <definedName name="sbn" localSheetId="10">#REF!</definedName>
    <definedName name="sbn" localSheetId="38">#REF!</definedName>
    <definedName name="sbn" localSheetId="39">#REF!</definedName>
    <definedName name="sbn" localSheetId="40">#REF!</definedName>
    <definedName name="sbn" localSheetId="41">#REF!</definedName>
    <definedName name="sbn" localSheetId="46">#REF!</definedName>
    <definedName name="sbn" localSheetId="52">#REF!</definedName>
    <definedName name="sbn" localSheetId="64">#REF!</definedName>
    <definedName name="sbn" localSheetId="65">#REF!</definedName>
    <definedName name="sbn">#REF!</definedName>
    <definedName name="Scale" localSheetId="67">#REF!</definedName>
    <definedName name="Scale" localSheetId="68">#REF!</definedName>
    <definedName name="Scale" localSheetId="69">#REF!</definedName>
    <definedName name="Scale" localSheetId="70">#REF!</definedName>
    <definedName name="Scale" localSheetId="72">#REF!</definedName>
    <definedName name="Scale" localSheetId="73">#REF!</definedName>
    <definedName name="Scale" localSheetId="74">#REF!</definedName>
    <definedName name="Scale" localSheetId="11">#REF!</definedName>
    <definedName name="Scale" localSheetId="23">#REF!</definedName>
    <definedName name="Scale" localSheetId="26">#REF!</definedName>
    <definedName name="Scale" localSheetId="27">#REF!</definedName>
    <definedName name="Scale" localSheetId="10">#REF!</definedName>
    <definedName name="Scale" localSheetId="38">#REF!</definedName>
    <definedName name="Scale" localSheetId="25">#REF!</definedName>
    <definedName name="Scale" localSheetId="30">#REF!</definedName>
    <definedName name="Scale" localSheetId="31">#REF!</definedName>
    <definedName name="Scale" localSheetId="36">#REF!</definedName>
    <definedName name="Scale" localSheetId="37">#REF!</definedName>
    <definedName name="Scale" localSheetId="39">#REF!</definedName>
    <definedName name="Scale" localSheetId="40">#REF!</definedName>
    <definedName name="Scale" localSheetId="41">#REF!</definedName>
    <definedName name="Scale" localSheetId="46">#REF!</definedName>
    <definedName name="Scale" localSheetId="47">#REF!</definedName>
    <definedName name="Scale" localSheetId="48">#REF!</definedName>
    <definedName name="Scale" localSheetId="49">#REF!</definedName>
    <definedName name="Scale" localSheetId="52">#REF!</definedName>
    <definedName name="Scale" localSheetId="53">#REF!</definedName>
    <definedName name="Scale" localSheetId="64">#REF!</definedName>
    <definedName name="Scale" localSheetId="65">#REF!</definedName>
    <definedName name="Scale">#REF!</definedName>
    <definedName name="ScaleLabel" localSheetId="67">#REF!</definedName>
    <definedName name="ScaleLabel" localSheetId="68">#REF!</definedName>
    <definedName name="ScaleLabel" localSheetId="69">#REF!</definedName>
    <definedName name="ScaleLabel" localSheetId="70">#REF!</definedName>
    <definedName name="ScaleLabel" localSheetId="72">#REF!</definedName>
    <definedName name="ScaleLabel" localSheetId="73">#REF!</definedName>
    <definedName name="ScaleLabel" localSheetId="74">#REF!</definedName>
    <definedName name="ScaleLabel" localSheetId="11">#REF!</definedName>
    <definedName name="ScaleLabel" localSheetId="23">#REF!</definedName>
    <definedName name="ScaleLabel" localSheetId="26">#REF!</definedName>
    <definedName name="ScaleLabel" localSheetId="27">#REF!</definedName>
    <definedName name="ScaleLabel" localSheetId="10">#REF!</definedName>
    <definedName name="ScaleLabel" localSheetId="38">#REF!</definedName>
    <definedName name="ScaleLabel" localSheetId="25">#REF!</definedName>
    <definedName name="ScaleLabel" localSheetId="30">#REF!</definedName>
    <definedName name="ScaleLabel" localSheetId="31">#REF!</definedName>
    <definedName name="ScaleLabel" localSheetId="36">#REF!</definedName>
    <definedName name="ScaleLabel" localSheetId="37">#REF!</definedName>
    <definedName name="ScaleLabel" localSheetId="39">#REF!</definedName>
    <definedName name="ScaleLabel" localSheetId="40">#REF!</definedName>
    <definedName name="ScaleLabel" localSheetId="41">#REF!</definedName>
    <definedName name="ScaleLabel" localSheetId="46">#REF!</definedName>
    <definedName name="ScaleLabel" localSheetId="47">#REF!</definedName>
    <definedName name="ScaleLabel" localSheetId="48">#REF!</definedName>
    <definedName name="ScaleLabel" localSheetId="49">#REF!</definedName>
    <definedName name="ScaleLabel" localSheetId="52">#REF!</definedName>
    <definedName name="ScaleLabel" localSheetId="53">#REF!</definedName>
    <definedName name="ScaleLabel" localSheetId="64">#REF!</definedName>
    <definedName name="ScaleLabel" localSheetId="65">#REF!</definedName>
    <definedName name="ScaleLabel">#REF!</definedName>
    <definedName name="ScaleMultiplier" localSheetId="67">#REF!</definedName>
    <definedName name="ScaleMultiplier" localSheetId="68">#REF!</definedName>
    <definedName name="ScaleMultiplier" localSheetId="69">#REF!</definedName>
    <definedName name="ScaleMultiplier" localSheetId="70">#REF!</definedName>
    <definedName name="ScaleMultiplier" localSheetId="72">#REF!</definedName>
    <definedName name="ScaleMultiplier" localSheetId="73">#REF!</definedName>
    <definedName name="ScaleMultiplier" localSheetId="74">#REF!</definedName>
    <definedName name="ScaleMultiplier" localSheetId="11">#REF!</definedName>
    <definedName name="ScaleMultiplier" localSheetId="23">#REF!</definedName>
    <definedName name="ScaleMultiplier" localSheetId="27">#REF!</definedName>
    <definedName name="ScaleMultiplier" localSheetId="10">#REF!</definedName>
    <definedName name="ScaleMultiplier" localSheetId="38">#REF!</definedName>
    <definedName name="ScaleMultiplier" localSheetId="25">#REF!</definedName>
    <definedName name="ScaleMultiplier" localSheetId="31">#REF!</definedName>
    <definedName name="ScaleMultiplier" localSheetId="39">#REF!</definedName>
    <definedName name="ScaleMultiplier" localSheetId="40">#REF!</definedName>
    <definedName name="ScaleMultiplier" localSheetId="41">#REF!</definedName>
    <definedName name="ScaleMultiplier" localSheetId="46">#REF!</definedName>
    <definedName name="ScaleMultiplier" localSheetId="47">#REF!</definedName>
    <definedName name="ScaleMultiplier" localSheetId="48">#REF!</definedName>
    <definedName name="ScaleMultiplier" localSheetId="49">#REF!</definedName>
    <definedName name="ScaleMultiplier" localSheetId="52">#REF!</definedName>
    <definedName name="ScaleMultiplier" localSheetId="53">#REF!</definedName>
    <definedName name="ScaleMultiplier" localSheetId="64">#REF!</definedName>
    <definedName name="ScaleMultiplier" localSheetId="65">#REF!</definedName>
    <definedName name="ScaleMultiplier">#REF!</definedName>
    <definedName name="ScaleType" localSheetId="67">#REF!</definedName>
    <definedName name="ScaleType" localSheetId="68">#REF!</definedName>
    <definedName name="ScaleType" localSheetId="69">#REF!</definedName>
    <definedName name="ScaleType" localSheetId="70">#REF!</definedName>
    <definedName name="ScaleType" localSheetId="72">#REF!</definedName>
    <definedName name="ScaleType" localSheetId="73">#REF!</definedName>
    <definedName name="ScaleType" localSheetId="74">#REF!</definedName>
    <definedName name="ScaleType" localSheetId="11">#REF!</definedName>
    <definedName name="ScaleType" localSheetId="23">#REF!</definedName>
    <definedName name="ScaleType" localSheetId="27">#REF!</definedName>
    <definedName name="ScaleType" localSheetId="10">#REF!</definedName>
    <definedName name="ScaleType" localSheetId="38">#REF!</definedName>
    <definedName name="ScaleType" localSheetId="25">#REF!</definedName>
    <definedName name="ScaleType" localSheetId="31">#REF!</definedName>
    <definedName name="ScaleType" localSheetId="39">#REF!</definedName>
    <definedName name="ScaleType" localSheetId="40">#REF!</definedName>
    <definedName name="ScaleType" localSheetId="41">#REF!</definedName>
    <definedName name="ScaleType" localSheetId="46">#REF!</definedName>
    <definedName name="ScaleType" localSheetId="47">#REF!</definedName>
    <definedName name="ScaleType" localSheetId="48">#REF!</definedName>
    <definedName name="ScaleType" localSheetId="49">#REF!</definedName>
    <definedName name="ScaleType" localSheetId="52">#REF!</definedName>
    <definedName name="ScaleType" localSheetId="53">#REF!</definedName>
    <definedName name="ScaleType" localSheetId="64">#REF!</definedName>
    <definedName name="ScaleType" localSheetId="65">#REF!</definedName>
    <definedName name="ScaleType">#REF!</definedName>
    <definedName name="SCEN2" localSheetId="67">'[167]BOP Summary'!$AU$1</definedName>
    <definedName name="SCEN2" localSheetId="68">'[167]BOP Summary'!$AU$1</definedName>
    <definedName name="SCEN2" localSheetId="69">'[167]BOP Summary'!$AU$1</definedName>
    <definedName name="SCEN2" localSheetId="70">'[167]BOP Summary'!$AU$1</definedName>
    <definedName name="SCEN2" localSheetId="72">'[167]BOP Summary'!$AU$1</definedName>
    <definedName name="SCEN2" localSheetId="73">'[167]BOP Summary'!$AU$1</definedName>
    <definedName name="SCEN2" localSheetId="74">'[167]BOP Summary'!$AU$1</definedName>
    <definedName name="SCEN2" localSheetId="11">#REF!</definedName>
    <definedName name="SCEN2" localSheetId="10">#REF!</definedName>
    <definedName name="SCEN2" localSheetId="38">#REF!</definedName>
    <definedName name="SCEN2" localSheetId="30">'[168]BOP Summary'!$AU$1</definedName>
    <definedName name="SCEN2" localSheetId="39">#REF!</definedName>
    <definedName name="SCEN2" localSheetId="40">'[167]BOP Summary'!$AU$1</definedName>
    <definedName name="SCEN2" localSheetId="41">'[167]BOP Summary'!$AU$1</definedName>
    <definedName name="SCEN2" localSheetId="46">'[167]BOP Summary'!$AU$1</definedName>
    <definedName name="SCEN2" localSheetId="51">#REF!</definedName>
    <definedName name="SCEN2" localSheetId="52">'[167]BOP Summary'!$AU$1</definedName>
    <definedName name="SCEN2" localSheetId="53">'[167]BOP Summary'!$AU$1</definedName>
    <definedName name="SCEN2" localSheetId="65">'[167]BOP Summary'!$AU$1</definedName>
    <definedName name="SCEN2" localSheetId="66">'[167]BOP Summary'!$AU$1</definedName>
    <definedName name="SCEN2">#REF!</definedName>
    <definedName name="SCHILL" localSheetId="67">#REF!</definedName>
    <definedName name="SCHILL" localSheetId="68">#REF!</definedName>
    <definedName name="SCHILL" localSheetId="69">#REF!</definedName>
    <definedName name="SCHILL" localSheetId="70">#REF!</definedName>
    <definedName name="SCHILL" localSheetId="72">#REF!</definedName>
    <definedName name="SCHILL" localSheetId="73">#REF!</definedName>
    <definedName name="SCHILL" localSheetId="74">#REF!</definedName>
    <definedName name="SCHILL" localSheetId="11">#REF!</definedName>
    <definedName name="SCHILL" localSheetId="12">#REF!</definedName>
    <definedName name="SCHILL" localSheetId="13">#REF!</definedName>
    <definedName name="SCHILL" localSheetId="23">#REF!</definedName>
    <definedName name="SCHILL" localSheetId="27">#REF!</definedName>
    <definedName name="SCHILL" localSheetId="10">#REF!</definedName>
    <definedName name="SCHILL" localSheetId="38">#REF!</definedName>
    <definedName name="SCHILL" localSheetId="25">#REF!</definedName>
    <definedName name="SCHILL" localSheetId="31">#REF!</definedName>
    <definedName name="SCHILL" localSheetId="39">#REF!</definedName>
    <definedName name="SCHILL" localSheetId="40">#REF!</definedName>
    <definedName name="SCHILL" localSheetId="41">#REF!</definedName>
    <definedName name="SCHILL" localSheetId="46">#REF!</definedName>
    <definedName name="SCHILL" localSheetId="47">#REF!</definedName>
    <definedName name="SCHILL" localSheetId="48">#REF!</definedName>
    <definedName name="SCHILL" localSheetId="49">#REF!</definedName>
    <definedName name="SCHILL" localSheetId="52">#REF!</definedName>
    <definedName name="SCHILL" localSheetId="53">#REF!</definedName>
    <definedName name="SCHILL" localSheetId="64">#REF!</definedName>
    <definedName name="SCHILL" localSheetId="65">#REF!</definedName>
    <definedName name="SCHILL" localSheetId="66">#REF!</definedName>
    <definedName name="SCHILL">#REF!</definedName>
    <definedName name="SCHILL1" localSheetId="67">#REF!</definedName>
    <definedName name="SCHILL1" localSheetId="68">#REF!</definedName>
    <definedName name="SCHILL1" localSheetId="69">#REF!</definedName>
    <definedName name="SCHILL1" localSheetId="70">#REF!</definedName>
    <definedName name="SCHILL1" localSheetId="72">#REF!</definedName>
    <definedName name="SCHILL1" localSheetId="73">#REF!</definedName>
    <definedName name="SCHILL1" localSheetId="74">#REF!</definedName>
    <definedName name="SCHILL1" localSheetId="11">#REF!</definedName>
    <definedName name="SCHILL1" localSheetId="12">#REF!</definedName>
    <definedName name="SCHILL1" localSheetId="23">#REF!</definedName>
    <definedName name="SCHILL1" localSheetId="27">#REF!</definedName>
    <definedName name="SCHILL1" localSheetId="10">#REF!</definedName>
    <definedName name="SCHILL1" localSheetId="38">#REF!</definedName>
    <definedName name="SCHILL1" localSheetId="25">#REF!</definedName>
    <definedName name="SCHILL1" localSheetId="31">#REF!</definedName>
    <definedName name="SCHILL1" localSheetId="39">#REF!</definedName>
    <definedName name="SCHILL1" localSheetId="40">#REF!</definedName>
    <definedName name="SCHILL1" localSheetId="41">#REF!</definedName>
    <definedName name="SCHILL1" localSheetId="46">#REF!</definedName>
    <definedName name="SCHILL1" localSheetId="47">#REF!</definedName>
    <definedName name="SCHILL1" localSheetId="48">#REF!</definedName>
    <definedName name="SCHILL1" localSheetId="49">#REF!</definedName>
    <definedName name="SCHILL1" localSheetId="52">#REF!</definedName>
    <definedName name="SCHILL1" localSheetId="53">#REF!</definedName>
    <definedName name="SCHILL1" localSheetId="64">#REF!</definedName>
    <definedName name="SCHILL1" localSheetId="65">#REF!</definedName>
    <definedName name="SCHILL1">#REF!</definedName>
    <definedName name="SCOTT1" localSheetId="67">#REF!</definedName>
    <definedName name="SCOTT1" localSheetId="68">#REF!</definedName>
    <definedName name="SCOTT1" localSheetId="69">#REF!</definedName>
    <definedName name="SCOTT1" localSheetId="70">#REF!</definedName>
    <definedName name="SCOTT1" localSheetId="72">#REF!</definedName>
    <definedName name="SCOTT1" localSheetId="73">#REF!</definedName>
    <definedName name="SCOTT1" localSheetId="74">#REF!</definedName>
    <definedName name="SCOTT1" localSheetId="11">#REF!</definedName>
    <definedName name="SCOTT1" localSheetId="23">#REF!</definedName>
    <definedName name="SCOTT1" localSheetId="27">#REF!</definedName>
    <definedName name="SCOTT1" localSheetId="10">#REF!</definedName>
    <definedName name="SCOTT1" localSheetId="38">#REF!</definedName>
    <definedName name="SCOTT1" localSheetId="25">#REF!</definedName>
    <definedName name="SCOTT1" localSheetId="31">#REF!</definedName>
    <definedName name="SCOTT1" localSheetId="39">#REF!</definedName>
    <definedName name="SCOTT1" localSheetId="40">#REF!</definedName>
    <definedName name="SCOTT1" localSheetId="41">#REF!</definedName>
    <definedName name="SCOTT1" localSheetId="46">#REF!</definedName>
    <definedName name="SCOTT1" localSheetId="47">#REF!</definedName>
    <definedName name="SCOTT1" localSheetId="48">#REF!</definedName>
    <definedName name="SCOTT1" localSheetId="49">#REF!</definedName>
    <definedName name="SCOTT1" localSheetId="52">#REF!</definedName>
    <definedName name="SCOTT1" localSheetId="53">#REF!</definedName>
    <definedName name="SCOTT1" localSheetId="64">#REF!</definedName>
    <definedName name="SCOTT1" localSheetId="65">#REF!</definedName>
    <definedName name="SCOTT1">#REF!</definedName>
    <definedName name="sd" localSheetId="67">#REF!</definedName>
    <definedName name="sd" localSheetId="68">#REF!</definedName>
    <definedName name="sd" localSheetId="69">#REF!</definedName>
    <definedName name="sd" localSheetId="70">#REF!</definedName>
    <definedName name="sd" localSheetId="72">#REF!</definedName>
    <definedName name="sd" localSheetId="73">#REF!</definedName>
    <definedName name="sd" localSheetId="74">#REF!</definedName>
    <definedName name="sd" localSheetId="11">#REF!</definedName>
    <definedName name="sd" localSheetId="23">#REF!</definedName>
    <definedName name="sd" localSheetId="27">#REF!</definedName>
    <definedName name="sd" localSheetId="10">#REF!</definedName>
    <definedName name="sd" localSheetId="38">#REF!</definedName>
    <definedName name="sd" localSheetId="25">#REF!</definedName>
    <definedName name="sd" localSheetId="31">#REF!</definedName>
    <definedName name="sd" localSheetId="39">#REF!</definedName>
    <definedName name="sd" localSheetId="40">#REF!</definedName>
    <definedName name="sd" localSheetId="41">#REF!</definedName>
    <definedName name="sd" localSheetId="46">#REF!</definedName>
    <definedName name="sd" localSheetId="47">#REF!</definedName>
    <definedName name="sd" localSheetId="48">#REF!</definedName>
    <definedName name="sd" localSheetId="49">#REF!</definedName>
    <definedName name="sd" localSheetId="52">#REF!</definedName>
    <definedName name="sd" localSheetId="53">#REF!</definedName>
    <definedName name="sd" localSheetId="64">#REF!</definedName>
    <definedName name="sd" localSheetId="65">#REF!</definedName>
    <definedName name="sd">#REF!</definedName>
    <definedName name="sdfsdfsdfsd" localSheetId="67" hidden="1">{"Riqfin97",#N/A,FALSE,"Tran";"Riqfinpro",#N/A,FALSE,"Tran"}</definedName>
    <definedName name="sdfsdfsdfsd" localSheetId="68" hidden="1">{"Riqfin97",#N/A,FALSE,"Tran";"Riqfinpro",#N/A,FALSE,"Tran"}</definedName>
    <definedName name="sdfsdfsdfsd" localSheetId="69" hidden="1">{"Riqfin97",#N/A,FALSE,"Tran";"Riqfinpro",#N/A,FALSE,"Tran"}</definedName>
    <definedName name="sdfsdfsdfsd" localSheetId="70" hidden="1">{"Riqfin97",#N/A,FALSE,"Tran";"Riqfinpro",#N/A,FALSE,"Tran"}</definedName>
    <definedName name="sdfsdfsdfsd" localSheetId="72" hidden="1">{"Riqfin97",#N/A,FALSE,"Tran";"Riqfinpro",#N/A,FALSE,"Tran"}</definedName>
    <definedName name="sdfsdfsdfsd" localSheetId="73" hidden="1">{"Riqfin97",#N/A,FALSE,"Tran";"Riqfinpro",#N/A,FALSE,"Tran"}</definedName>
    <definedName name="sdfsdfsdfsd" localSheetId="74" hidden="1">{"Riqfin97",#N/A,FALSE,"Tran";"Riqfinpro",#N/A,FALSE,"Tran"}</definedName>
    <definedName name="sdfsdfsdfsd" localSheetId="11" hidden="1">{"Riqfin97",#N/A,FALSE,"Tran";"Riqfinpro",#N/A,FALSE,"Tran"}</definedName>
    <definedName name="sdfsdfsdfsd" localSheetId="12" hidden="1">{"Riqfin97",#N/A,FALSE,"Tran";"Riqfinpro",#N/A,FALSE,"Tran"}</definedName>
    <definedName name="sdfsdfsdfsd" localSheetId="13" hidden="1">{"Riqfin97",#N/A,FALSE,"Tran";"Riqfinpro",#N/A,FALSE,"Tran"}</definedName>
    <definedName name="sdfsdfsdfsd" localSheetId="23" hidden="1">{"Riqfin97",#N/A,FALSE,"Tran";"Riqfinpro",#N/A,FALSE,"Tran"}</definedName>
    <definedName name="sdfsdfsdfsd" localSheetId="24" hidden="1">{"Riqfin97",#N/A,FALSE,"Tran";"Riqfinpro",#N/A,FALSE,"Tran"}</definedName>
    <definedName name="sdfsdfsdfsd" localSheetId="26" hidden="1">{"Riqfin97",#N/A,FALSE,"Tran";"Riqfinpro",#N/A,FALSE,"Tran"}</definedName>
    <definedName name="sdfsdfsdfsd" localSheetId="27" hidden="1">{"Riqfin97",#N/A,FALSE,"Tran";"Riqfinpro",#N/A,FALSE,"Tran"}</definedName>
    <definedName name="sdfsdfsdfsd" localSheetId="42" hidden="1">{"Riqfin97",#N/A,FALSE,"Tran";"Riqfinpro",#N/A,FALSE,"Tran"}</definedName>
    <definedName name="sdfsdfsdfsd" localSheetId="6" hidden="1">{"Riqfin97",#N/A,FALSE,"Tran";"Riqfinpro",#N/A,FALSE,"Tran"}</definedName>
    <definedName name="sdfsdfsdfsd" localSheetId="7" hidden="1">{"Riqfin97",#N/A,FALSE,"Tran";"Riqfinpro",#N/A,FALSE,"Tran"}</definedName>
    <definedName name="sdfsdfsdfsd" localSheetId="10" hidden="1">{"Riqfin97",#N/A,FALSE,"Tran";"Riqfinpro",#N/A,FALSE,"Tran"}</definedName>
    <definedName name="sdfsdfsdfsd" localSheetId="38" hidden="1">{"Riqfin97",#N/A,FALSE,"Tran";"Riqfinpro",#N/A,FALSE,"Tran"}</definedName>
    <definedName name="sdfsdfsdfsd" localSheetId="25" hidden="1">{"Riqfin97",#N/A,FALSE,"Tran";"Riqfinpro",#N/A,FALSE,"Tran"}</definedName>
    <definedName name="sdfsdfsdfsd" localSheetId="28" hidden="1">{"Riqfin97",#N/A,FALSE,"Tran";"Riqfinpro",#N/A,FALSE,"Tran"}</definedName>
    <definedName name="sdfsdfsdfsd" localSheetId="30" hidden="1">{"Riqfin97",#N/A,FALSE,"Tran";"Riqfinpro",#N/A,FALSE,"Tran"}</definedName>
    <definedName name="sdfsdfsdfsd" localSheetId="31" hidden="1">{"Riqfin97",#N/A,FALSE,"Tran";"Riqfinpro",#N/A,FALSE,"Tran"}</definedName>
    <definedName name="sdfsdfsdfsd" localSheetId="32" hidden="1">{"Riqfin97",#N/A,FALSE,"Tran";"Riqfinpro",#N/A,FALSE,"Tran"}</definedName>
    <definedName name="sdfsdfsdfsd" localSheetId="33" hidden="1">{"Riqfin97",#N/A,FALSE,"Tran";"Riqfinpro",#N/A,FALSE,"Tran"}</definedName>
    <definedName name="sdfsdfsdfsd" localSheetId="34" hidden="1">{"Riqfin97",#N/A,FALSE,"Tran";"Riqfinpro",#N/A,FALSE,"Tran"}</definedName>
    <definedName name="sdfsdfsdfsd" localSheetId="35" hidden="1">{"Riqfin97",#N/A,FALSE,"Tran";"Riqfinpro",#N/A,FALSE,"Tran"}</definedName>
    <definedName name="sdfsdfsdfsd" localSheetId="36" hidden="1">{"Riqfin97",#N/A,FALSE,"Tran";"Riqfinpro",#N/A,FALSE,"Tran"}</definedName>
    <definedName name="sdfsdfsdfsd" localSheetId="37" hidden="1">{"Riqfin97",#N/A,FALSE,"Tran";"Riqfinpro",#N/A,FALSE,"Tran"}</definedName>
    <definedName name="sdfsdfsdfsd" localSheetId="39" hidden="1">{"Riqfin97",#N/A,FALSE,"Tran";"Riqfinpro",#N/A,FALSE,"Tran"}</definedName>
    <definedName name="sdfsdfsdfsd" localSheetId="40" hidden="1">{"Riqfin97",#N/A,FALSE,"Tran";"Riqfinpro",#N/A,FALSE,"Tran"}</definedName>
    <definedName name="sdfsdfsdfsd" localSheetId="41" hidden="1">{"Riqfin97",#N/A,FALSE,"Tran";"Riqfinpro",#N/A,FALSE,"Tran"}</definedName>
    <definedName name="sdfsdfsdfsd" localSheetId="46" hidden="1">{"Riqfin97",#N/A,FALSE,"Tran";"Riqfinpro",#N/A,FALSE,"Tran"}</definedName>
    <definedName name="sdfsdfsdfsd" localSheetId="47" hidden="1">{"Riqfin97",#N/A,FALSE,"Tran";"Riqfinpro",#N/A,FALSE,"Tran"}</definedName>
    <definedName name="sdfsdfsdfsd" localSheetId="48" hidden="1">{"Riqfin97",#N/A,FALSE,"Tran";"Riqfinpro",#N/A,FALSE,"Tran"}</definedName>
    <definedName name="sdfsdfsdfsd" localSheetId="49" hidden="1">{"Riqfin97",#N/A,FALSE,"Tran";"Riqfinpro",#N/A,FALSE,"Tran"}</definedName>
    <definedName name="sdfsdfsdfsd" localSheetId="50" hidden="1">{"Riqfin97",#N/A,FALSE,"Tran";"Riqfinpro",#N/A,FALSE,"Tran"}</definedName>
    <definedName name="sdfsdfsdfsd" localSheetId="51" hidden="1">{"Riqfin97",#N/A,FALSE,"Tran";"Riqfinpro",#N/A,FALSE,"Tran"}</definedName>
    <definedName name="sdfsdfsdfsd" localSheetId="52" hidden="1">{"Riqfin97",#N/A,FALSE,"Tran";"Riqfinpro",#N/A,FALSE,"Tran"}</definedName>
    <definedName name="sdfsdfsdfsd" localSheetId="53" hidden="1">{"Riqfin97",#N/A,FALSE,"Tran";"Riqfinpro",#N/A,FALSE,"Tran"}</definedName>
    <definedName name="sdfsdfsdfsd" localSheetId="64" hidden="1">{"Riqfin97",#N/A,FALSE,"Tran";"Riqfinpro",#N/A,FALSE,"Tran"}</definedName>
    <definedName name="sdfsdfsdfsd" localSheetId="65" hidden="1">{"Riqfin97",#N/A,FALSE,"Tran";"Riqfinpro",#N/A,FALSE,"Tran"}</definedName>
    <definedName name="sdfsdfsdfsd" localSheetId="66" hidden="1">{"Riqfin97",#N/A,FALSE,"Tran";"Riqfinpro",#N/A,FALSE,"Tran"}</definedName>
    <definedName name="sdfsdfsdfsd" hidden="1">{"Riqfin97",#N/A,FALSE,"Tran";"Riqfinpro",#N/A,FALSE,"Tran"}</definedName>
    <definedName name="sdr" localSheetId="67" hidden="1">{"Riqfin97",#N/A,FALSE,"Tran";"Riqfinpro",#N/A,FALSE,"Tran"}</definedName>
    <definedName name="sdr" localSheetId="68" hidden="1">{"Riqfin97",#N/A,FALSE,"Tran";"Riqfinpro",#N/A,FALSE,"Tran"}</definedName>
    <definedName name="sdr" localSheetId="69" hidden="1">{"Riqfin97",#N/A,FALSE,"Tran";"Riqfinpro",#N/A,FALSE,"Tran"}</definedName>
    <definedName name="sdr" localSheetId="70" hidden="1">{"Riqfin97",#N/A,FALSE,"Tran";"Riqfinpro",#N/A,FALSE,"Tran"}</definedName>
    <definedName name="sdr" localSheetId="72" hidden="1">{"Riqfin97",#N/A,FALSE,"Tran";"Riqfinpro",#N/A,FALSE,"Tran"}</definedName>
    <definedName name="sdr" localSheetId="73" hidden="1">{"Riqfin97",#N/A,FALSE,"Tran";"Riqfinpro",#N/A,FALSE,"Tran"}</definedName>
    <definedName name="sdr" localSheetId="74" hidden="1">{"Riqfin97",#N/A,FALSE,"Tran";"Riqfinpro",#N/A,FALSE,"Tran"}</definedName>
    <definedName name="sdr" localSheetId="11" hidden="1">{"Riqfin97",#N/A,FALSE,"Tran";"Riqfinpro",#N/A,FALSE,"Tran"}</definedName>
    <definedName name="sdr" localSheetId="12" hidden="1">{"Riqfin97",#N/A,FALSE,"Tran";"Riqfinpro",#N/A,FALSE,"Tran"}</definedName>
    <definedName name="sdr" localSheetId="13" hidden="1">{"Riqfin97",#N/A,FALSE,"Tran";"Riqfinpro",#N/A,FALSE,"Tran"}</definedName>
    <definedName name="sdr" localSheetId="6" hidden="1">{"Riqfin97",#N/A,FALSE,"Tran";"Riqfinpro",#N/A,FALSE,"Tran"}</definedName>
    <definedName name="sdr" localSheetId="7" hidden="1">{"Riqfin97",#N/A,FALSE,"Tran";"Riqfinpro",#N/A,FALSE,"Tran"}</definedName>
    <definedName name="sdr" localSheetId="10" hidden="1">{"Riqfin97",#N/A,FALSE,"Tran";"Riqfinpro",#N/A,FALSE,"Tran"}</definedName>
    <definedName name="sdr" localSheetId="38" hidden="1">{"Riqfin97",#N/A,FALSE,"Tran";"Riqfinpro",#N/A,FALSE,"Tran"}</definedName>
    <definedName name="sdr" localSheetId="28" hidden="1">{"Riqfin97",#N/A,FALSE,"Tran";"Riqfinpro",#N/A,FALSE,"Tran"}</definedName>
    <definedName name="sdr" localSheetId="30" hidden="1">{"Riqfin97",#N/A,FALSE,"Tran";"Riqfinpro",#N/A,FALSE,"Tran"}</definedName>
    <definedName name="sdr" localSheetId="39" hidden="1">{"Riqfin97",#N/A,FALSE,"Tran";"Riqfinpro",#N/A,FALSE,"Tran"}</definedName>
    <definedName name="sdr" localSheetId="40" hidden="1">{"Riqfin97",#N/A,FALSE,"Tran";"Riqfinpro",#N/A,FALSE,"Tran"}</definedName>
    <definedName name="sdr" localSheetId="41" hidden="1">{"Riqfin97",#N/A,FALSE,"Tran";"Riqfinpro",#N/A,FALSE,"Tran"}</definedName>
    <definedName name="sdr" localSheetId="46" hidden="1">{"Riqfin97",#N/A,FALSE,"Tran";"Riqfinpro",#N/A,FALSE,"Tran"}</definedName>
    <definedName name="sdr" localSheetId="47" hidden="1">{"Riqfin97",#N/A,FALSE,"Tran";"Riqfinpro",#N/A,FALSE,"Tran"}</definedName>
    <definedName name="sdr" localSheetId="51" hidden="1">{"Riqfin97",#N/A,FALSE,"Tran";"Riqfinpro",#N/A,FALSE,"Tran"}</definedName>
    <definedName name="sdr" localSheetId="52" hidden="1">{"Riqfin97",#N/A,FALSE,"Tran";"Riqfinpro",#N/A,FALSE,"Tran"}</definedName>
    <definedName name="sdr" localSheetId="53" hidden="1">{"Riqfin97",#N/A,FALSE,"Tran";"Riqfinpro",#N/A,FALSE,"Tran"}</definedName>
    <definedName name="sdr" localSheetId="64" hidden="1">{"Riqfin97",#N/A,FALSE,"Tran";"Riqfinpro",#N/A,FALSE,"Tran"}</definedName>
    <definedName name="sdr" localSheetId="65" hidden="1">{"Riqfin97",#N/A,FALSE,"Tran";"Riqfinpro",#N/A,FALSE,"Tran"}</definedName>
    <definedName name="sdr" localSheetId="66" hidden="1">{"Riqfin97",#N/A,FALSE,"Tran";"Riqfinpro",#N/A,FALSE,"Tran"}</definedName>
    <definedName name="sdr" hidden="1">{"Riqfin97",#N/A,FALSE,"Tran";"Riqfinpro",#N/A,FALSE,"Tran"}</definedName>
    <definedName name="sds_gdp_exp_lari" localSheetId="67">#REF!</definedName>
    <definedName name="sds_gdp_exp_lari" localSheetId="68">#REF!</definedName>
    <definedName name="sds_gdp_exp_lari" localSheetId="69">#REF!</definedName>
    <definedName name="sds_gdp_exp_lari" localSheetId="70">#REF!</definedName>
    <definedName name="sds_gdp_exp_lari" localSheetId="72">#REF!</definedName>
    <definedName name="sds_gdp_exp_lari" localSheetId="73">#REF!</definedName>
    <definedName name="sds_gdp_exp_lari" localSheetId="74">#REF!</definedName>
    <definedName name="sds_gdp_exp_lari" localSheetId="11">#REF!</definedName>
    <definedName name="sds_gdp_exp_lari" localSheetId="12">#REF!</definedName>
    <definedName name="sds_gdp_exp_lari" localSheetId="13">#REF!</definedName>
    <definedName name="sds_gdp_exp_lari" localSheetId="23">#REF!</definedName>
    <definedName name="sds_gdp_exp_lari" localSheetId="24">#REF!</definedName>
    <definedName name="sds_gdp_exp_lari" localSheetId="26">#REF!</definedName>
    <definedName name="sds_gdp_exp_lari" localSheetId="10">#REF!</definedName>
    <definedName name="sds_gdp_exp_lari" localSheetId="38">#REF!</definedName>
    <definedName name="sds_gdp_exp_lari" localSheetId="25">#REF!</definedName>
    <definedName name="sds_gdp_exp_lari" localSheetId="30">#REF!</definedName>
    <definedName name="sds_gdp_exp_lari" localSheetId="31">#REF!</definedName>
    <definedName name="sds_gdp_exp_lari" localSheetId="39">#REF!</definedName>
    <definedName name="sds_gdp_exp_lari" localSheetId="40">#REF!</definedName>
    <definedName name="sds_gdp_exp_lari" localSheetId="41">#REF!</definedName>
    <definedName name="sds_gdp_exp_lari" localSheetId="46">#REF!</definedName>
    <definedName name="sds_gdp_exp_lari" localSheetId="47">#REF!</definedName>
    <definedName name="sds_gdp_exp_lari" localSheetId="52">#REF!</definedName>
    <definedName name="sds_gdp_exp_lari" localSheetId="64">#REF!</definedName>
    <definedName name="sds_gdp_exp_lari" localSheetId="65">#REF!</definedName>
    <definedName name="sds_gdp_exp_lari" localSheetId="66">#REF!</definedName>
    <definedName name="sds_gdp_exp_lari">#REF!</definedName>
    <definedName name="sds_gdp_origin" localSheetId="67">#REF!</definedName>
    <definedName name="sds_gdp_origin" localSheetId="68">#REF!</definedName>
    <definedName name="sds_gdp_origin" localSheetId="69">#REF!</definedName>
    <definedName name="sds_gdp_origin" localSheetId="70">#REF!</definedName>
    <definedName name="sds_gdp_origin" localSheetId="72">#REF!</definedName>
    <definedName name="sds_gdp_origin" localSheetId="73">#REF!</definedName>
    <definedName name="sds_gdp_origin" localSheetId="74">#REF!</definedName>
    <definedName name="sds_gdp_origin" localSheetId="11">#REF!</definedName>
    <definedName name="sds_gdp_origin" localSheetId="12">#REF!</definedName>
    <definedName name="sds_gdp_origin" localSheetId="13">#REF!</definedName>
    <definedName name="sds_gdp_origin" localSheetId="23">#REF!</definedName>
    <definedName name="sds_gdp_origin" localSheetId="24">#REF!</definedName>
    <definedName name="sds_gdp_origin" localSheetId="26">#REF!</definedName>
    <definedName name="sds_gdp_origin" localSheetId="10">#REF!</definedName>
    <definedName name="sds_gdp_origin" localSheetId="38">#REF!</definedName>
    <definedName name="sds_gdp_origin" localSheetId="25">#REF!</definedName>
    <definedName name="sds_gdp_origin" localSheetId="30">#REF!</definedName>
    <definedName name="sds_gdp_origin" localSheetId="31">#REF!</definedName>
    <definedName name="sds_gdp_origin" localSheetId="39">#REF!</definedName>
    <definedName name="sds_gdp_origin" localSheetId="40">#REF!</definedName>
    <definedName name="sds_gdp_origin" localSheetId="41">#REF!</definedName>
    <definedName name="sds_gdp_origin" localSheetId="46">#REF!</definedName>
    <definedName name="sds_gdp_origin" localSheetId="47">#REF!</definedName>
    <definedName name="sds_gdp_origin" localSheetId="52">#REF!</definedName>
    <definedName name="sds_gdp_origin" localSheetId="53">#REF!</definedName>
    <definedName name="sds_gdp_origin" localSheetId="64">#REF!</definedName>
    <definedName name="sds_gdp_origin" localSheetId="65">#REF!</definedName>
    <definedName name="sds_gdp_origin">#REF!</definedName>
    <definedName name="sds_gpd_exp_gdp" localSheetId="67">#REF!</definedName>
    <definedName name="sds_gpd_exp_gdp" localSheetId="68">#REF!</definedName>
    <definedName name="sds_gpd_exp_gdp" localSheetId="69">#REF!</definedName>
    <definedName name="sds_gpd_exp_gdp" localSheetId="70">#REF!</definedName>
    <definedName name="sds_gpd_exp_gdp" localSheetId="72">#REF!</definedName>
    <definedName name="sds_gpd_exp_gdp" localSheetId="73">#REF!</definedName>
    <definedName name="sds_gpd_exp_gdp" localSheetId="74">#REF!</definedName>
    <definedName name="sds_gpd_exp_gdp" localSheetId="11">#REF!</definedName>
    <definedName name="sds_gpd_exp_gdp" localSheetId="12">#REF!</definedName>
    <definedName name="sds_gpd_exp_gdp" localSheetId="13">#REF!</definedName>
    <definedName name="sds_gpd_exp_gdp" localSheetId="23">#REF!</definedName>
    <definedName name="sds_gpd_exp_gdp" localSheetId="24">#REF!</definedName>
    <definedName name="sds_gpd_exp_gdp" localSheetId="26">#REF!</definedName>
    <definedName name="sds_gpd_exp_gdp" localSheetId="10">#REF!</definedName>
    <definedName name="sds_gpd_exp_gdp" localSheetId="38">#REF!</definedName>
    <definedName name="sds_gpd_exp_gdp" localSheetId="25">#REF!</definedName>
    <definedName name="sds_gpd_exp_gdp" localSheetId="30">#REF!</definedName>
    <definedName name="sds_gpd_exp_gdp" localSheetId="31">#REF!</definedName>
    <definedName name="sds_gpd_exp_gdp" localSheetId="39">#REF!</definedName>
    <definedName name="sds_gpd_exp_gdp" localSheetId="40">#REF!</definedName>
    <definedName name="sds_gpd_exp_gdp" localSheetId="41">#REF!</definedName>
    <definedName name="sds_gpd_exp_gdp" localSheetId="46">#REF!</definedName>
    <definedName name="sds_gpd_exp_gdp" localSheetId="47">#REF!</definedName>
    <definedName name="sds_gpd_exp_gdp" localSheetId="52">#REF!</definedName>
    <definedName name="sds_gpd_exp_gdp" localSheetId="53">#REF!</definedName>
    <definedName name="sds_gpd_exp_gdp" localSheetId="64">#REF!</definedName>
    <definedName name="sds_gpd_exp_gdp" localSheetId="65">#REF!</definedName>
    <definedName name="sds_gpd_exp_gdp">#REF!</definedName>
    <definedName name="sdsd" localSheetId="67" hidden="1">'[108]Fax a enviar'!#REF!</definedName>
    <definedName name="sdsd" localSheetId="68" hidden="1">'[108]Fax a enviar'!#REF!</definedName>
    <definedName name="sdsd" localSheetId="69" hidden="1">'[108]Fax a enviar'!#REF!</definedName>
    <definedName name="sdsd" localSheetId="70" hidden="1">'[108]Fax a enviar'!#REF!</definedName>
    <definedName name="sdsd" localSheetId="72" hidden="1">'[108]Fax a enviar'!#REF!</definedName>
    <definedName name="sdsd" localSheetId="73" hidden="1">'[108]Fax a enviar'!#REF!</definedName>
    <definedName name="sdsd" localSheetId="74" hidden="1">'[108]Fax a enviar'!#REF!</definedName>
    <definedName name="sdsd" localSheetId="11" hidden="1">#REF!</definedName>
    <definedName name="sdsd" localSheetId="12" hidden="1">{"Riqfin97",#N/A,FALSE,"Tran";"Riqfinpro",#N/A,FALSE,"Tran"}</definedName>
    <definedName name="sdsd" localSheetId="23" hidden="1">#REF!</definedName>
    <definedName name="sdsd" localSheetId="24" hidden="1">#REF!</definedName>
    <definedName name="sdsd" localSheetId="26" hidden="1">#REF!</definedName>
    <definedName name="sdsd" localSheetId="10" hidden="1">#REF!</definedName>
    <definedName name="sdsd" localSheetId="38" hidden="1">#REF!</definedName>
    <definedName name="sdsd" localSheetId="25" hidden="1">#REF!</definedName>
    <definedName name="sdsd" localSheetId="30" hidden="1">'[108]Fax a enviar'!#REF!</definedName>
    <definedName name="sdsd" localSheetId="31" hidden="1">#REF!</definedName>
    <definedName name="sdsd" localSheetId="36" hidden="1">'[108]Fax a enviar'!#REF!</definedName>
    <definedName name="sdsd" localSheetId="37" hidden="1">'[108]Fax a enviar'!#REF!</definedName>
    <definedName name="sdsd" localSheetId="39" hidden="1">#REF!</definedName>
    <definedName name="sdsd" localSheetId="40" hidden="1">'[108]Fax a enviar'!#REF!</definedName>
    <definedName name="sdsd" localSheetId="41" hidden="1">'[108]Fax a enviar'!#REF!</definedName>
    <definedName name="sdsd" localSheetId="46" hidden="1">'[108]Fax a enviar'!#REF!</definedName>
    <definedName name="sdsd" localSheetId="47" hidden="1">#REF!</definedName>
    <definedName name="sdsd" localSheetId="51" hidden="1">#REF!</definedName>
    <definedName name="sdsd" localSheetId="52" hidden="1">#REF!</definedName>
    <definedName name="sdsd" localSheetId="53" hidden="1">'[108]Fax a enviar'!#REF!</definedName>
    <definedName name="sdsd" localSheetId="64" hidden="1">'[108]Fax a enviar'!#REF!</definedName>
    <definedName name="sdsd" localSheetId="65" hidden="1">'[108]Fax a enviar'!#REF!</definedName>
    <definedName name="sdsd" localSheetId="66" hidden="1">'[108]Fax a enviar'!#REF!</definedName>
    <definedName name="sdsd" hidden="1">#REF!</definedName>
    <definedName name="sdsds" localSheetId="67" hidden="1">#REF!</definedName>
    <definedName name="sdsds" localSheetId="68" hidden="1">#REF!</definedName>
    <definedName name="sdsds" localSheetId="69" hidden="1">#REF!</definedName>
    <definedName name="sdsds" localSheetId="70" hidden="1">#REF!</definedName>
    <definedName name="sdsds" localSheetId="72" hidden="1">#REF!</definedName>
    <definedName name="sdsds" localSheetId="73" hidden="1">#REF!</definedName>
    <definedName name="sdsds" localSheetId="74" hidden="1">#REF!</definedName>
    <definedName name="sdsds" localSheetId="11" hidden="1">#REF!</definedName>
    <definedName name="sdsds" localSheetId="12" hidden="1">#REF!</definedName>
    <definedName name="sdsds" localSheetId="13" hidden="1">#REF!</definedName>
    <definedName name="sdsds" localSheetId="23" hidden="1">#REF!</definedName>
    <definedName name="sdsds" localSheetId="24" hidden="1">#REF!</definedName>
    <definedName name="sdsds" localSheetId="26" hidden="1">#REF!</definedName>
    <definedName name="sdsds" localSheetId="27" hidden="1">#REF!</definedName>
    <definedName name="sdsds" localSheetId="42" hidden="1">#REF!</definedName>
    <definedName name="sdsds" localSheetId="10" hidden="1">#REF!</definedName>
    <definedName name="sdsds" localSheetId="38" hidden="1">#REF!</definedName>
    <definedName name="sdsds" localSheetId="25" hidden="1">#REF!</definedName>
    <definedName name="sdsds" localSheetId="30" hidden="1">#REF!</definedName>
    <definedName name="sdsds" localSheetId="31" hidden="1">#REF!</definedName>
    <definedName name="sdsds" localSheetId="34" hidden="1">#REF!</definedName>
    <definedName name="sdsds" localSheetId="36" hidden="1">#REF!</definedName>
    <definedName name="sdsds" localSheetId="37" hidden="1">#REF!</definedName>
    <definedName name="sdsds" localSheetId="39" hidden="1">#REF!</definedName>
    <definedName name="sdsds" localSheetId="40" hidden="1">#REF!</definedName>
    <definedName name="sdsds" localSheetId="41" hidden="1">#REF!</definedName>
    <definedName name="sdsds" localSheetId="46" hidden="1">#REF!</definedName>
    <definedName name="sdsds" localSheetId="47" hidden="1">#REF!</definedName>
    <definedName name="sdsds" localSheetId="48" hidden="1">#REF!</definedName>
    <definedName name="sdsds" localSheetId="49" hidden="1">#REF!</definedName>
    <definedName name="sdsds" localSheetId="52" hidden="1">#REF!</definedName>
    <definedName name="sdsds" localSheetId="53" hidden="1">#REF!</definedName>
    <definedName name="sdsds" localSheetId="64" hidden="1">#REF!</definedName>
    <definedName name="sdsds" localSheetId="65" hidden="1">#REF!</definedName>
    <definedName name="sdsds" localSheetId="66" hidden="1">#REF!</definedName>
    <definedName name="sdsds" hidden="1">#REF!</definedName>
    <definedName name="SECIND" localSheetId="67">#REF!</definedName>
    <definedName name="SECIND" localSheetId="68">#REF!</definedName>
    <definedName name="SECIND" localSheetId="69">#REF!</definedName>
    <definedName name="SECIND" localSheetId="70">#REF!</definedName>
    <definedName name="SECIND" localSheetId="72">#REF!</definedName>
    <definedName name="SECIND" localSheetId="73">#REF!</definedName>
    <definedName name="SECIND" localSheetId="74">#REF!</definedName>
    <definedName name="SECIND" localSheetId="11">#REF!</definedName>
    <definedName name="SECIND" localSheetId="12">#REF!</definedName>
    <definedName name="SECIND" localSheetId="13">#REF!</definedName>
    <definedName name="SECIND" localSheetId="10">#REF!</definedName>
    <definedName name="SECIND" localSheetId="38">#REF!</definedName>
    <definedName name="SECIND" localSheetId="39">#REF!</definedName>
    <definedName name="SECIND" localSheetId="40">#REF!</definedName>
    <definedName name="SECIND" localSheetId="41">#REF!</definedName>
    <definedName name="SECIND" localSheetId="46">#REF!</definedName>
    <definedName name="SECIND" localSheetId="52">#REF!</definedName>
    <definedName name="SECIND" localSheetId="64">#REF!</definedName>
    <definedName name="SECIND" localSheetId="65">#REF!</definedName>
    <definedName name="SECIND">#REF!</definedName>
    <definedName name="SECTORES" localSheetId="67">[152]SPNF!#REF!</definedName>
    <definedName name="SECTORES" localSheetId="68">[152]SPNF!#REF!</definedName>
    <definedName name="SECTORES" localSheetId="69">[152]SPNF!#REF!</definedName>
    <definedName name="SECTORES" localSheetId="70">[152]SPNF!#REF!</definedName>
    <definedName name="SECTORES" localSheetId="72">[152]SPNF!#REF!</definedName>
    <definedName name="SECTORES" localSheetId="73">[152]SPNF!#REF!</definedName>
    <definedName name="SECTORES" localSheetId="74">[152]SPNF!#REF!</definedName>
    <definedName name="SECTORES" localSheetId="11">#REF!</definedName>
    <definedName name="SECTORES" localSheetId="12">#REF!</definedName>
    <definedName name="SECTORES" localSheetId="13">#REF!</definedName>
    <definedName name="SECTORES" localSheetId="10">#REF!</definedName>
    <definedName name="SECTORES" localSheetId="38">#REF!</definedName>
    <definedName name="SECTORES" localSheetId="30">[153]SPNF!#REF!</definedName>
    <definedName name="SECTORES" localSheetId="39">#REF!</definedName>
    <definedName name="SECTORES" localSheetId="40">[152]SPNF!#REF!</definedName>
    <definedName name="SECTORES" localSheetId="41">[152]SPNF!#REF!</definedName>
    <definedName name="SECTORES" localSheetId="46">[152]SPNF!#REF!</definedName>
    <definedName name="SECTORES" localSheetId="51">#REF!</definedName>
    <definedName name="SECTORES" localSheetId="52">[152]SPNF!#REF!</definedName>
    <definedName name="SECTORES" localSheetId="53">[152]SPNF!#REF!</definedName>
    <definedName name="SECTORES" localSheetId="64">[152]SPNF!#REF!</definedName>
    <definedName name="SECTORES" localSheetId="65">[152]SPNF!#REF!</definedName>
    <definedName name="SECTORES" localSheetId="66">[152]SPNF!#REF!</definedName>
    <definedName name="SECTORES">#REF!</definedName>
    <definedName name="seguimiento" localSheetId="67">#REF!</definedName>
    <definedName name="seguimiento" localSheetId="68">#REF!</definedName>
    <definedName name="seguimiento" localSheetId="69">#REF!</definedName>
    <definedName name="seguimiento" localSheetId="70">#REF!</definedName>
    <definedName name="seguimiento" localSheetId="72">#REF!</definedName>
    <definedName name="seguimiento" localSheetId="73">#REF!</definedName>
    <definedName name="seguimiento" localSheetId="74">#REF!</definedName>
    <definedName name="seguimiento" localSheetId="11">#REF!</definedName>
    <definedName name="seguimiento" localSheetId="10">#REF!</definedName>
    <definedName name="seguimiento" localSheetId="38">#REF!</definedName>
    <definedName name="seguimiento" localSheetId="30">#REF!</definedName>
    <definedName name="seguimiento" localSheetId="39">#REF!</definedName>
    <definedName name="seguimiento" localSheetId="40">#REF!</definedName>
    <definedName name="seguimiento" localSheetId="41">#REF!</definedName>
    <definedName name="seguimiento" localSheetId="46">#REF!</definedName>
    <definedName name="seguimiento" localSheetId="52">#REF!</definedName>
    <definedName name="seguimiento" localSheetId="53">#REF!</definedName>
    <definedName name="seguimiento" localSheetId="64">#REF!</definedName>
    <definedName name="seguimiento" localSheetId="65">#REF!</definedName>
    <definedName name="seguimiento" localSheetId="66">#REF!</definedName>
    <definedName name="seguimiento">#REF!</definedName>
    <definedName name="SEGURIDAD_SOCIAL___BS._PERS._NO_INCORP._AL_PROCESO_ECONOMICO__LEY_N__23966__ART._30" localSheetId="11">#REF!</definedName>
    <definedName name="SEGURIDAD_SOCIAL___BS._PERS._NO_INCORP._AL_PROCESO_ECONOMICO__LEY_N__23966__ART._30" localSheetId="10">#REF!</definedName>
    <definedName name="SEGURIDAD_SOCIAL___BS._PERS._NO_INCORP._AL_PROCESO_ECONOMICO__LEY_N__23966__ART._30" localSheetId="38">#REF!</definedName>
    <definedName name="SEGURIDAD_SOCIAL___BS._PERS._NO_INCORP._AL_PROCESO_ECONOMICO__LEY_N__23966__ART._30" localSheetId="39">#REF!</definedName>
    <definedName name="SEGURIDAD_SOCIAL___BS._PERS._NO_INCORP._AL_PROCESO_ECONOMICO__LEY_N__23966__ART._30" localSheetId="46">[4]C!$B$22:$N$22</definedName>
    <definedName name="SEGURIDAD_SOCIAL___BS._PERS._NO_INCORP._AL_PROCESO_ECONOMICO__LEY_N__23966__ART._30" localSheetId="52">[4]C!$B$22:$N$22</definedName>
    <definedName name="SEGURIDAD_SOCIAL___BS._PERS._NO_INCORP._AL_PROCESO_ECONOMICO__LEY_N__23966__ART._30" localSheetId="66">[4]C!$B$22:$N$22</definedName>
    <definedName name="SEGURIDAD_SOCIAL___BS._PERS._NO_INCORP._AL_PROCESO_ECONOMICO__LEY_N__23966__ART._30">#REF!</definedName>
    <definedName name="SEGURIDAD_SOCIAL___IVA__LEY_N__23966_ART._5_PTO._2" localSheetId="11">#REF!</definedName>
    <definedName name="SEGURIDAD_SOCIAL___IVA__LEY_N__23966_ART._5_PTO._2" localSheetId="10">#REF!</definedName>
    <definedName name="SEGURIDAD_SOCIAL___IVA__LEY_N__23966_ART._5_PTO._2" localSheetId="38">#REF!</definedName>
    <definedName name="SEGURIDAD_SOCIAL___IVA__LEY_N__23966_ART._5_PTO._2" localSheetId="39">#REF!</definedName>
    <definedName name="SEGURIDAD_SOCIAL___IVA__LEY_N__23966_ART._5_PTO._2" localSheetId="46">[4]C!$B$21:$N$21</definedName>
    <definedName name="SEGURIDAD_SOCIAL___IVA__LEY_N__23966_ART._5_PTO._2" localSheetId="52">[4]C!$B$21:$N$21</definedName>
    <definedName name="SEGURIDAD_SOCIAL___IVA__LEY_N__23966_ART._5_PTO._2" localSheetId="66">[4]C!$B$21:$N$21</definedName>
    <definedName name="SEGURIDAD_SOCIAL___IVA__LEY_N__23966_ART._5_PTO._2">#REF!</definedName>
    <definedName name="sei" localSheetId="67">#REF!</definedName>
    <definedName name="sei" localSheetId="68">#REF!</definedName>
    <definedName name="sei" localSheetId="69">#REF!</definedName>
    <definedName name="sei" localSheetId="70">#REF!</definedName>
    <definedName name="sei" localSheetId="72">#REF!</definedName>
    <definedName name="sei" localSheetId="73">#REF!</definedName>
    <definedName name="sei" localSheetId="74">#REF!</definedName>
    <definedName name="sei" localSheetId="11">#REF!</definedName>
    <definedName name="sei" localSheetId="12">#REF!</definedName>
    <definedName name="sei" localSheetId="13">#REF!</definedName>
    <definedName name="sei" localSheetId="10">#REF!</definedName>
    <definedName name="sei" localSheetId="38">#REF!</definedName>
    <definedName name="sei" localSheetId="30">#REF!</definedName>
    <definedName name="sei" localSheetId="39">#REF!</definedName>
    <definedName name="sei" localSheetId="40">#REF!</definedName>
    <definedName name="sei" localSheetId="41">#REF!</definedName>
    <definedName name="sei" localSheetId="46">#REF!</definedName>
    <definedName name="sei" localSheetId="52">#REF!</definedName>
    <definedName name="sei" localSheetId="64">#REF!</definedName>
    <definedName name="sei" localSheetId="65">#REF!</definedName>
    <definedName name="sei" localSheetId="66">#REF!</definedName>
    <definedName name="sei">#REF!</definedName>
    <definedName name="SEK" localSheetId="67">#REF!</definedName>
    <definedName name="SEK" localSheetId="68">#REF!</definedName>
    <definedName name="SEK" localSheetId="69">#REF!</definedName>
    <definedName name="SEK" localSheetId="70">#REF!</definedName>
    <definedName name="SEK" localSheetId="72">#REF!</definedName>
    <definedName name="SEK" localSheetId="73">#REF!</definedName>
    <definedName name="SEK" localSheetId="74">#REF!</definedName>
    <definedName name="SEK" localSheetId="11">#REF!</definedName>
    <definedName name="SEK" localSheetId="12">#REF!</definedName>
    <definedName name="SEK" localSheetId="13">#REF!</definedName>
    <definedName name="SEK" localSheetId="23">#REF!</definedName>
    <definedName name="SEK" localSheetId="26">#REF!</definedName>
    <definedName name="SEK" localSheetId="27">#REF!</definedName>
    <definedName name="SEK" localSheetId="10">#REF!</definedName>
    <definedName name="SEK" localSheetId="38">#REF!</definedName>
    <definedName name="SEK" localSheetId="25">#REF!</definedName>
    <definedName name="SEK" localSheetId="30">#REF!</definedName>
    <definedName name="SEK" localSheetId="31">#REF!</definedName>
    <definedName name="SEK" localSheetId="36">#REF!</definedName>
    <definedName name="SEK" localSheetId="37">#REF!</definedName>
    <definedName name="SEK" localSheetId="39">#REF!</definedName>
    <definedName name="SEK" localSheetId="40">#REF!</definedName>
    <definedName name="SEK" localSheetId="41">#REF!</definedName>
    <definedName name="SEK" localSheetId="46">#REF!</definedName>
    <definedName name="SEK" localSheetId="47">#REF!</definedName>
    <definedName name="SEK" localSheetId="48">#REF!</definedName>
    <definedName name="SEK" localSheetId="49">#REF!</definedName>
    <definedName name="SEK" localSheetId="52">#REF!</definedName>
    <definedName name="SEK" localSheetId="53">#REF!</definedName>
    <definedName name="SEK" localSheetId="64">#REF!</definedName>
    <definedName name="SEK" localSheetId="65">#REF!</definedName>
    <definedName name="SEK">#REF!</definedName>
    <definedName name="Selected_Economic_and_Financial_Indicators" localSheetId="67">#REF!</definedName>
    <definedName name="Selected_Economic_and_Financial_Indicators" localSheetId="68">#REF!</definedName>
    <definedName name="Selected_Economic_and_Financial_Indicators" localSheetId="69">#REF!</definedName>
    <definedName name="Selected_Economic_and_Financial_Indicators" localSheetId="70">#REF!</definedName>
    <definedName name="Selected_Economic_and_Financial_Indicators" localSheetId="72">#REF!</definedName>
    <definedName name="Selected_Economic_and_Financial_Indicators" localSheetId="73">#REF!</definedName>
    <definedName name="Selected_Economic_and_Financial_Indicators" localSheetId="74">#REF!</definedName>
    <definedName name="Selected_Economic_and_Financial_Indicators" localSheetId="11">#REF!</definedName>
    <definedName name="Selected_Economic_and_Financial_Indicators" localSheetId="10">#REF!</definedName>
    <definedName name="Selected_Economic_and_Financial_Indicators" localSheetId="38">#REF!</definedName>
    <definedName name="Selected_Economic_and_Financial_Indicators" localSheetId="39">#REF!</definedName>
    <definedName name="Selected_Economic_and_Financial_Indicators" localSheetId="40">#REF!</definedName>
    <definedName name="Selected_Economic_and_Financial_Indicators" localSheetId="41">#REF!</definedName>
    <definedName name="Selected_Economic_and_Financial_Indicators" localSheetId="46">#REF!</definedName>
    <definedName name="Selected_Economic_and_Financial_Indicators" localSheetId="52">#REF!</definedName>
    <definedName name="Selected_Economic_and_Financial_Indicators" localSheetId="64">#REF!</definedName>
    <definedName name="Selected_Economic_and_Financial_Indicators" localSheetId="65">#REF!</definedName>
    <definedName name="Selected_Economic_and_Financial_Indicators">#REF!</definedName>
    <definedName name="SelNE" localSheetId="67">#REF!</definedName>
    <definedName name="SelNE" localSheetId="68">#REF!</definedName>
    <definedName name="SelNE" localSheetId="69">#REF!</definedName>
    <definedName name="SelNE" localSheetId="70">#REF!</definedName>
    <definedName name="SelNE" localSheetId="72">#REF!</definedName>
    <definedName name="SelNE" localSheetId="73">#REF!</definedName>
    <definedName name="SelNE" localSheetId="74">#REF!</definedName>
    <definedName name="SelNE" localSheetId="11">#REF!</definedName>
    <definedName name="SelNE" localSheetId="10">#REF!</definedName>
    <definedName name="SelNE" localSheetId="38">#REF!</definedName>
    <definedName name="SelNE" localSheetId="39">#REF!</definedName>
    <definedName name="SelNE" localSheetId="40">#REF!</definedName>
    <definedName name="SelNE" localSheetId="41">#REF!</definedName>
    <definedName name="SelNE" localSheetId="46">#REF!</definedName>
    <definedName name="SelNE" localSheetId="52">#REF!</definedName>
    <definedName name="SelNE" localSheetId="64">#REF!</definedName>
    <definedName name="SelNE" localSheetId="65">#REF!</definedName>
    <definedName name="SelNE">#REF!</definedName>
    <definedName name="SelNEperc" localSheetId="67">#REF!</definedName>
    <definedName name="SelNEperc" localSheetId="68">#REF!</definedName>
    <definedName name="SelNEperc" localSheetId="69">#REF!</definedName>
    <definedName name="SelNEperc" localSheetId="70">#REF!</definedName>
    <definedName name="SelNEperc" localSheetId="72">#REF!</definedName>
    <definedName name="SelNEperc" localSheetId="73">#REF!</definedName>
    <definedName name="SelNEperc" localSheetId="74">#REF!</definedName>
    <definedName name="SelNEperc" localSheetId="11">#REF!</definedName>
    <definedName name="SelNEperc" localSheetId="10">#REF!</definedName>
    <definedName name="SelNEperc" localSheetId="38">#REF!</definedName>
    <definedName name="SelNEperc" localSheetId="39">#REF!</definedName>
    <definedName name="SelNEperc" localSheetId="40">#REF!</definedName>
    <definedName name="SelNEperc" localSheetId="41">#REF!</definedName>
    <definedName name="SelNEperc" localSheetId="46">#REF!</definedName>
    <definedName name="SelNEperc" localSheetId="52">#REF!</definedName>
    <definedName name="SelNEperc" localSheetId="64">#REF!</definedName>
    <definedName name="SelNEperc" localSheetId="65">#REF!</definedName>
    <definedName name="SelNEperc">#REF!</definedName>
    <definedName name="SEMANAL" localSheetId="67">#REF!</definedName>
    <definedName name="SEMANAL" localSheetId="68">#REF!</definedName>
    <definedName name="SEMANAL" localSheetId="69">#REF!</definedName>
    <definedName name="SEMANAL" localSheetId="70">#REF!</definedName>
    <definedName name="SEMANAL" localSheetId="72">#REF!</definedName>
    <definedName name="SEMANAL" localSheetId="73">#REF!</definedName>
    <definedName name="SEMANAL" localSheetId="74">#REF!</definedName>
    <definedName name="SEMANAL" localSheetId="11">#REF!</definedName>
    <definedName name="SEMANAL" localSheetId="10">#REF!</definedName>
    <definedName name="SEMANAL" localSheetId="38">#REF!</definedName>
    <definedName name="SEMANAL" localSheetId="39">#REF!</definedName>
    <definedName name="SEMANAL" localSheetId="40">#REF!</definedName>
    <definedName name="SEMANAL" localSheetId="41">#REF!</definedName>
    <definedName name="SEMANAL" localSheetId="46">#REF!</definedName>
    <definedName name="SEMANAL" localSheetId="52">#REF!</definedName>
    <definedName name="SEMANAL" localSheetId="64">#REF!</definedName>
    <definedName name="SEMANAL" localSheetId="65">#REF!</definedName>
    <definedName name="SEMANAL">#REF!</definedName>
    <definedName name="sencount" hidden="1">2</definedName>
    <definedName name="SEP._89" localSheetId="67">#REF!</definedName>
    <definedName name="SEP._89" localSheetId="68">#REF!</definedName>
    <definedName name="SEP._89" localSheetId="69">#REF!</definedName>
    <definedName name="SEP._89" localSheetId="70">#REF!</definedName>
    <definedName name="SEP._89" localSheetId="72">#REF!</definedName>
    <definedName name="SEP._89" localSheetId="73">#REF!</definedName>
    <definedName name="SEP._89" localSheetId="74">#REF!</definedName>
    <definedName name="SEP._89" localSheetId="11">#REF!</definedName>
    <definedName name="SEP._89" localSheetId="10">#REF!</definedName>
    <definedName name="SEP._89" localSheetId="38">#REF!</definedName>
    <definedName name="SEP._89" localSheetId="39">#REF!</definedName>
    <definedName name="SEP._89" localSheetId="40">#REF!</definedName>
    <definedName name="SEP._89" localSheetId="41">#REF!</definedName>
    <definedName name="SEP._89" localSheetId="46">#REF!</definedName>
    <definedName name="SEP._89" localSheetId="52">#REF!</definedName>
    <definedName name="SEP._89" localSheetId="64">#REF!</definedName>
    <definedName name="SEP._89" localSheetId="65">#REF!</definedName>
    <definedName name="SEP._89" localSheetId="66">#REF!</definedName>
    <definedName name="SEP._89">#REF!</definedName>
    <definedName name="ser" localSheetId="67" hidden="1">{"Riqfin97",#N/A,FALSE,"Tran";"Riqfinpro",#N/A,FALSE,"Tran"}</definedName>
    <definedName name="ser" localSheetId="68" hidden="1">{"Riqfin97",#N/A,FALSE,"Tran";"Riqfinpro",#N/A,FALSE,"Tran"}</definedName>
    <definedName name="ser" localSheetId="69" hidden="1">{"Riqfin97",#N/A,FALSE,"Tran";"Riqfinpro",#N/A,FALSE,"Tran"}</definedName>
    <definedName name="ser" localSheetId="70" hidden="1">{"Riqfin97",#N/A,FALSE,"Tran";"Riqfinpro",#N/A,FALSE,"Tran"}</definedName>
    <definedName name="ser" localSheetId="72" hidden="1">{"Riqfin97",#N/A,FALSE,"Tran";"Riqfinpro",#N/A,FALSE,"Tran"}</definedName>
    <definedName name="ser" localSheetId="73" hidden="1">{"Riqfin97",#N/A,FALSE,"Tran";"Riqfinpro",#N/A,FALSE,"Tran"}</definedName>
    <definedName name="ser" localSheetId="74" hidden="1">{"Riqfin97",#N/A,FALSE,"Tran";"Riqfinpro",#N/A,FALSE,"Tran"}</definedName>
    <definedName name="ser" localSheetId="11" hidden="1">{"Riqfin97",#N/A,FALSE,"Tran";"Riqfinpro",#N/A,FALSE,"Tran"}</definedName>
    <definedName name="ser" localSheetId="12" hidden="1">{"Riqfin97",#N/A,FALSE,"Tran";"Riqfinpro",#N/A,FALSE,"Tran"}</definedName>
    <definedName name="ser" localSheetId="13" hidden="1">{"Riqfin97",#N/A,FALSE,"Tran";"Riqfinpro",#N/A,FALSE,"Tran"}</definedName>
    <definedName name="ser" localSheetId="23" hidden="1">{"Riqfin97",#N/A,FALSE,"Tran";"Riqfinpro",#N/A,FALSE,"Tran"}</definedName>
    <definedName name="ser" localSheetId="24" hidden="1">{"Riqfin97",#N/A,FALSE,"Tran";"Riqfinpro",#N/A,FALSE,"Tran"}</definedName>
    <definedName name="ser" localSheetId="26" hidden="1">{"Riqfin97",#N/A,FALSE,"Tran";"Riqfinpro",#N/A,FALSE,"Tran"}</definedName>
    <definedName name="ser" localSheetId="27" hidden="1">{"Riqfin97",#N/A,FALSE,"Tran";"Riqfinpro",#N/A,FALSE,"Tran"}</definedName>
    <definedName name="ser" localSheetId="42" hidden="1">{"Riqfin97",#N/A,FALSE,"Tran";"Riqfinpro",#N/A,FALSE,"Tran"}</definedName>
    <definedName name="ser" localSheetId="6" hidden="1">{"Riqfin97",#N/A,FALSE,"Tran";"Riqfinpro",#N/A,FALSE,"Tran"}</definedName>
    <definedName name="ser" localSheetId="7" hidden="1">{"Riqfin97",#N/A,FALSE,"Tran";"Riqfinpro",#N/A,FALSE,"Tran"}</definedName>
    <definedName name="ser" localSheetId="10" hidden="1">{"Riqfin97",#N/A,FALSE,"Tran";"Riqfinpro",#N/A,FALSE,"Tran"}</definedName>
    <definedName name="ser" localSheetId="38" hidden="1">{"Riqfin97",#N/A,FALSE,"Tran";"Riqfinpro",#N/A,FALSE,"Tran"}</definedName>
    <definedName name="ser" localSheetId="25" hidden="1">{"Riqfin97",#N/A,FALSE,"Tran";"Riqfinpro",#N/A,FALSE,"Tran"}</definedName>
    <definedName name="ser" localSheetId="28" hidden="1">{"Riqfin97",#N/A,FALSE,"Tran";"Riqfinpro",#N/A,FALSE,"Tran"}</definedName>
    <definedName name="ser" localSheetId="30" hidden="1">{"Riqfin97",#N/A,FALSE,"Tran";"Riqfinpro",#N/A,FALSE,"Tran"}</definedName>
    <definedName name="ser" localSheetId="31" hidden="1">{"Riqfin97",#N/A,FALSE,"Tran";"Riqfinpro",#N/A,FALSE,"Tran"}</definedName>
    <definedName name="ser" localSheetId="32" hidden="1">{"Riqfin97",#N/A,FALSE,"Tran";"Riqfinpro",#N/A,FALSE,"Tran"}</definedName>
    <definedName name="ser" localSheetId="33" hidden="1">{"Riqfin97",#N/A,FALSE,"Tran";"Riqfinpro",#N/A,FALSE,"Tran"}</definedName>
    <definedName name="ser" localSheetId="34" hidden="1">{"Riqfin97",#N/A,FALSE,"Tran";"Riqfinpro",#N/A,FALSE,"Tran"}</definedName>
    <definedName name="ser" localSheetId="35" hidden="1">{"Riqfin97",#N/A,FALSE,"Tran";"Riqfinpro",#N/A,FALSE,"Tran"}</definedName>
    <definedName name="ser" localSheetId="36" hidden="1">{"Riqfin97",#N/A,FALSE,"Tran";"Riqfinpro",#N/A,FALSE,"Tran"}</definedName>
    <definedName name="ser" localSheetId="37" hidden="1">{"Riqfin97",#N/A,FALSE,"Tran";"Riqfinpro",#N/A,FALSE,"Tran"}</definedName>
    <definedName name="ser" localSheetId="39" hidden="1">{"Riqfin97",#N/A,FALSE,"Tran";"Riqfinpro",#N/A,FALSE,"Tran"}</definedName>
    <definedName name="ser" localSheetId="40" hidden="1">{"Riqfin97",#N/A,FALSE,"Tran";"Riqfinpro",#N/A,FALSE,"Tran"}</definedName>
    <definedName name="ser" localSheetId="41" hidden="1">{"Riqfin97",#N/A,FALSE,"Tran";"Riqfinpro",#N/A,FALSE,"Tran"}</definedName>
    <definedName name="ser" localSheetId="46" hidden="1">{"Riqfin97",#N/A,FALSE,"Tran";"Riqfinpro",#N/A,FALSE,"Tran"}</definedName>
    <definedName name="ser" localSheetId="47" hidden="1">{"Riqfin97",#N/A,FALSE,"Tran";"Riqfinpro",#N/A,FALSE,"Tran"}</definedName>
    <definedName name="ser" localSheetId="48" hidden="1">{"Riqfin97",#N/A,FALSE,"Tran";"Riqfinpro",#N/A,FALSE,"Tran"}</definedName>
    <definedName name="ser" localSheetId="49" hidden="1">{"Riqfin97",#N/A,FALSE,"Tran";"Riqfinpro",#N/A,FALSE,"Tran"}</definedName>
    <definedName name="ser" localSheetId="50" hidden="1">{"Riqfin97",#N/A,FALSE,"Tran";"Riqfinpro",#N/A,FALSE,"Tran"}</definedName>
    <definedName name="ser" localSheetId="51" hidden="1">{"Riqfin97",#N/A,FALSE,"Tran";"Riqfinpro",#N/A,FALSE,"Tran"}</definedName>
    <definedName name="ser" localSheetId="52" hidden="1">{"Riqfin97",#N/A,FALSE,"Tran";"Riqfinpro",#N/A,FALSE,"Tran"}</definedName>
    <definedName name="ser" localSheetId="53" hidden="1">{"Riqfin97",#N/A,FALSE,"Tran";"Riqfinpro",#N/A,FALSE,"Tran"}</definedName>
    <definedName name="ser" localSheetId="64" hidden="1">{"Riqfin97",#N/A,FALSE,"Tran";"Riqfinpro",#N/A,FALSE,"Tran"}</definedName>
    <definedName name="ser" localSheetId="65" hidden="1">{"Riqfin97",#N/A,FALSE,"Tran";"Riqfinpro",#N/A,FALSE,"Tran"}</definedName>
    <definedName name="ser" localSheetId="66" hidden="1">{"Riqfin97",#N/A,FALSE,"Tran";"Riqfinpro",#N/A,FALSE,"Tran"}</definedName>
    <definedName name="ser" hidden="1">{"Riqfin97",#N/A,FALSE,"Tran";"Riqfinpro",#N/A,FALSE,"Tran"}</definedName>
    <definedName name="SHEET_A._Contents_and_file_description" localSheetId="67">#REF!</definedName>
    <definedName name="SHEET_A._Contents_and_file_description" localSheetId="68">#REF!</definedName>
    <definedName name="SHEET_A._Contents_and_file_description" localSheetId="69">#REF!</definedName>
    <definedName name="SHEET_A._Contents_and_file_description" localSheetId="70">#REF!</definedName>
    <definedName name="SHEET_A._Contents_and_file_description" localSheetId="72">#REF!</definedName>
    <definedName name="SHEET_A._Contents_and_file_description" localSheetId="73">#REF!</definedName>
    <definedName name="SHEET_A._Contents_and_file_description" localSheetId="74">#REF!</definedName>
    <definedName name="SHEET_A._Contents_and_file_description" localSheetId="11">#REF!</definedName>
    <definedName name="SHEET_A._Contents_and_file_description" localSheetId="10">#REF!</definedName>
    <definedName name="SHEET_A._Contents_and_file_description" localSheetId="38">#REF!</definedName>
    <definedName name="SHEET_A._Contents_and_file_description" localSheetId="39">#REF!</definedName>
    <definedName name="SHEET_A._Contents_and_file_description" localSheetId="40">#REF!</definedName>
    <definedName name="SHEET_A._Contents_and_file_description" localSheetId="41">#REF!</definedName>
    <definedName name="SHEET_A._Contents_and_file_description" localSheetId="46">#REF!</definedName>
    <definedName name="SHEET_A._Contents_and_file_description" localSheetId="52">#REF!</definedName>
    <definedName name="SHEET_A._Contents_and_file_description" localSheetId="64">#REF!</definedName>
    <definedName name="SHEET_A._Contents_and_file_description" localSheetId="65">#REF!</definedName>
    <definedName name="SHEET_A._Contents_and_file_description" localSheetId="66">#REF!</definedName>
    <definedName name="SHEET_A._Contents_and_file_description">#REF!</definedName>
    <definedName name="SHEET_B._DATA_FROM_TO_OTHER_FILES" localSheetId="67">#REF!</definedName>
    <definedName name="SHEET_B._DATA_FROM_TO_OTHER_FILES" localSheetId="68">#REF!</definedName>
    <definedName name="SHEET_B._DATA_FROM_TO_OTHER_FILES" localSheetId="69">#REF!</definedName>
    <definedName name="SHEET_B._DATA_FROM_TO_OTHER_FILES" localSheetId="70">#REF!</definedName>
    <definedName name="SHEET_B._DATA_FROM_TO_OTHER_FILES" localSheetId="72">#REF!</definedName>
    <definedName name="SHEET_B._DATA_FROM_TO_OTHER_FILES" localSheetId="73">#REF!</definedName>
    <definedName name="SHEET_B._DATA_FROM_TO_OTHER_FILES" localSheetId="74">#REF!</definedName>
    <definedName name="SHEET_B._DATA_FROM_TO_OTHER_FILES" localSheetId="11">#REF!</definedName>
    <definedName name="SHEET_B._DATA_FROM_TO_OTHER_FILES" localSheetId="10">#REF!</definedName>
    <definedName name="SHEET_B._DATA_FROM_TO_OTHER_FILES" localSheetId="38">#REF!</definedName>
    <definedName name="SHEET_B._DATA_FROM_TO_OTHER_FILES" localSheetId="39">#REF!</definedName>
    <definedName name="SHEET_B._DATA_FROM_TO_OTHER_FILES" localSheetId="40">#REF!</definedName>
    <definedName name="SHEET_B._DATA_FROM_TO_OTHER_FILES" localSheetId="41">#REF!</definedName>
    <definedName name="SHEET_B._DATA_FROM_TO_OTHER_FILES" localSheetId="46">#REF!</definedName>
    <definedName name="SHEET_B._DATA_FROM_TO_OTHER_FILES" localSheetId="52">#REF!</definedName>
    <definedName name="SHEET_B._DATA_FROM_TO_OTHER_FILES" localSheetId="64">#REF!</definedName>
    <definedName name="SHEET_B._DATA_FROM_TO_OTHER_FILES" localSheetId="65">#REF!</definedName>
    <definedName name="SHEET_B._DATA_FROM_TO_OTHER_FILES" localSheetId="66">#REF!</definedName>
    <definedName name="SHEET_B._DATA_FROM_TO_OTHER_FILES">#REF!</definedName>
    <definedName name="SHEET_C._RAW_DATA1" localSheetId="67">#REF!</definedName>
    <definedName name="SHEET_C._RAW_DATA1" localSheetId="68">#REF!</definedName>
    <definedName name="SHEET_C._RAW_DATA1" localSheetId="69">#REF!</definedName>
    <definedName name="SHEET_C._RAW_DATA1" localSheetId="70">#REF!</definedName>
    <definedName name="SHEET_C._RAW_DATA1" localSheetId="72">#REF!</definedName>
    <definedName name="SHEET_C._RAW_DATA1" localSheetId="73">#REF!</definedName>
    <definedName name="SHEET_C._RAW_DATA1" localSheetId="74">#REF!</definedName>
    <definedName name="SHEET_C._RAW_DATA1" localSheetId="11">#REF!</definedName>
    <definedName name="SHEET_C._RAW_DATA1" localSheetId="10">#REF!</definedName>
    <definedName name="SHEET_C._RAW_DATA1" localSheetId="38">#REF!</definedName>
    <definedName name="SHEET_C._RAW_DATA1" localSheetId="39">#REF!</definedName>
    <definedName name="SHEET_C._RAW_DATA1" localSheetId="40">#REF!</definedName>
    <definedName name="SHEET_C._RAW_DATA1" localSheetId="41">#REF!</definedName>
    <definedName name="SHEET_C._RAW_DATA1" localSheetId="46">#REF!</definedName>
    <definedName name="SHEET_C._RAW_DATA1" localSheetId="52">#REF!</definedName>
    <definedName name="SHEET_C._RAW_DATA1" localSheetId="64">#REF!</definedName>
    <definedName name="SHEET_C._RAW_DATA1" localSheetId="65">#REF!</definedName>
    <definedName name="SHEET_C._RAW_DATA1">#REF!</definedName>
    <definedName name="SHEET_C._RAW_DATA2" localSheetId="67">#REF!</definedName>
    <definedName name="SHEET_C._RAW_DATA2" localSheetId="68">#REF!</definedName>
    <definedName name="SHEET_C._RAW_DATA2" localSheetId="69">#REF!</definedName>
    <definedName name="SHEET_C._RAW_DATA2" localSheetId="70">#REF!</definedName>
    <definedName name="SHEET_C._RAW_DATA2" localSheetId="72">#REF!</definedName>
    <definedName name="SHEET_C._RAW_DATA2" localSheetId="73">#REF!</definedName>
    <definedName name="SHEET_C._RAW_DATA2" localSheetId="74">#REF!</definedName>
    <definedName name="SHEET_C._RAW_DATA2" localSheetId="11">#REF!</definedName>
    <definedName name="SHEET_C._RAW_DATA2" localSheetId="10">#REF!</definedName>
    <definedName name="SHEET_C._RAW_DATA2" localSheetId="38">#REF!</definedName>
    <definedName name="SHEET_C._RAW_DATA2" localSheetId="39">#REF!</definedName>
    <definedName name="SHEET_C._RAW_DATA2" localSheetId="40">#REF!</definedName>
    <definedName name="SHEET_C._RAW_DATA2" localSheetId="41">#REF!</definedName>
    <definedName name="SHEET_C._RAW_DATA2" localSheetId="46">#REF!</definedName>
    <definedName name="SHEET_C._RAW_DATA2" localSheetId="52">#REF!</definedName>
    <definedName name="SHEET_C._RAW_DATA2" localSheetId="64">#REF!</definedName>
    <definedName name="SHEET_C._RAW_DATA2" localSheetId="65">#REF!</definedName>
    <definedName name="SHEET_C._RAW_DATA2">#REF!</definedName>
    <definedName name="SHEET_D._DATA_TRANSFORMATIONS" localSheetId="67">#REF!</definedName>
    <definedName name="SHEET_D._DATA_TRANSFORMATIONS" localSheetId="68">#REF!</definedName>
    <definedName name="SHEET_D._DATA_TRANSFORMATIONS" localSheetId="69">#REF!</definedName>
    <definedName name="SHEET_D._DATA_TRANSFORMATIONS" localSheetId="70">#REF!</definedName>
    <definedName name="SHEET_D._DATA_TRANSFORMATIONS" localSheetId="72">#REF!</definedName>
    <definedName name="SHEET_D._DATA_TRANSFORMATIONS" localSheetId="73">#REF!</definedName>
    <definedName name="SHEET_D._DATA_TRANSFORMATIONS" localSheetId="74">#REF!</definedName>
    <definedName name="SHEET_D._DATA_TRANSFORMATIONS" localSheetId="11">#REF!</definedName>
    <definedName name="SHEET_D._DATA_TRANSFORMATIONS" localSheetId="10">#REF!</definedName>
    <definedName name="SHEET_D._DATA_TRANSFORMATIONS" localSheetId="38">#REF!</definedName>
    <definedName name="SHEET_D._DATA_TRANSFORMATIONS" localSheetId="39">#REF!</definedName>
    <definedName name="SHEET_D._DATA_TRANSFORMATIONS" localSheetId="40">#REF!</definedName>
    <definedName name="SHEET_D._DATA_TRANSFORMATIONS" localSheetId="41">#REF!</definedName>
    <definedName name="SHEET_D._DATA_TRANSFORMATIONS" localSheetId="46">#REF!</definedName>
    <definedName name="SHEET_D._DATA_TRANSFORMATIONS" localSheetId="52">#REF!</definedName>
    <definedName name="SHEET_D._DATA_TRANSFORMATIONS" localSheetId="64">#REF!</definedName>
    <definedName name="SHEET_D._DATA_TRANSFORMATIONS" localSheetId="65">#REF!</definedName>
    <definedName name="SHEET_D._DATA_TRANSFORMATIONS">#REF!</definedName>
    <definedName name="SHEET_E._FINAL_TABLES" localSheetId="67">#REF!</definedName>
    <definedName name="SHEET_E._FINAL_TABLES" localSheetId="68">#REF!</definedName>
    <definedName name="SHEET_E._FINAL_TABLES" localSheetId="69">#REF!</definedName>
    <definedName name="SHEET_E._FINAL_TABLES" localSheetId="70">#REF!</definedName>
    <definedName name="SHEET_E._FINAL_TABLES" localSheetId="72">#REF!</definedName>
    <definedName name="SHEET_E._FINAL_TABLES" localSheetId="73">#REF!</definedName>
    <definedName name="SHEET_E._FINAL_TABLES" localSheetId="74">#REF!</definedName>
    <definedName name="SHEET_E._FINAL_TABLES" localSheetId="11">#REF!</definedName>
    <definedName name="SHEET_E._FINAL_TABLES" localSheetId="10">#REF!</definedName>
    <definedName name="SHEET_E._FINAL_TABLES" localSheetId="38">#REF!</definedName>
    <definedName name="SHEET_E._FINAL_TABLES" localSheetId="39">#REF!</definedName>
    <definedName name="SHEET_E._FINAL_TABLES" localSheetId="40">#REF!</definedName>
    <definedName name="SHEET_E._FINAL_TABLES" localSheetId="41">#REF!</definedName>
    <definedName name="SHEET_E._FINAL_TABLES" localSheetId="46">#REF!</definedName>
    <definedName name="SHEET_E._FINAL_TABLES" localSheetId="52">#REF!</definedName>
    <definedName name="SHEET_E._FINAL_TABLES" localSheetId="64">#REF!</definedName>
    <definedName name="SHEET_E._FINAL_TABLES" localSheetId="65">#REF!</definedName>
    <definedName name="SHEET_E._FINAL_TABLES">#REF!</definedName>
    <definedName name="Sheet1_Chart_2_ChartType" hidden="1">64</definedName>
    <definedName name="SID" localSheetId="67">#REF!</definedName>
    <definedName name="SID" localSheetId="68">#REF!</definedName>
    <definedName name="SID" localSheetId="69">#REF!</definedName>
    <definedName name="SID" localSheetId="70">#REF!</definedName>
    <definedName name="SID" localSheetId="72">#REF!</definedName>
    <definedName name="SID" localSheetId="73">#REF!</definedName>
    <definedName name="SID" localSheetId="74">#REF!</definedName>
    <definedName name="SID" localSheetId="11">#REF!</definedName>
    <definedName name="SID" localSheetId="12">#REF!</definedName>
    <definedName name="SID" localSheetId="13">#REF!</definedName>
    <definedName name="SID" localSheetId="23">#REF!</definedName>
    <definedName name="SID" localSheetId="24">#REF!</definedName>
    <definedName name="SID" localSheetId="26">#REF!</definedName>
    <definedName name="SID" localSheetId="27">#REF!</definedName>
    <definedName name="SID" localSheetId="42">#REF!</definedName>
    <definedName name="SID" localSheetId="10">#REF!</definedName>
    <definedName name="SID" localSheetId="38">#REF!</definedName>
    <definedName name="SID" localSheetId="25">#REF!</definedName>
    <definedName name="SID" localSheetId="30">#REF!</definedName>
    <definedName name="SID" localSheetId="31">#REF!</definedName>
    <definedName name="SID" localSheetId="34">#REF!</definedName>
    <definedName name="SID" localSheetId="36">#REF!</definedName>
    <definedName name="SID" localSheetId="37">#REF!</definedName>
    <definedName name="SID" localSheetId="39">#REF!</definedName>
    <definedName name="SID" localSheetId="40">#REF!</definedName>
    <definedName name="SID" localSheetId="41">#REF!</definedName>
    <definedName name="SID" localSheetId="46">#REF!</definedName>
    <definedName name="SID" localSheetId="47">#REF!</definedName>
    <definedName name="SID" localSheetId="48">#REF!</definedName>
    <definedName name="SID" localSheetId="49">#REF!</definedName>
    <definedName name="SID" localSheetId="52">#REF!</definedName>
    <definedName name="SID" localSheetId="53">#REF!</definedName>
    <definedName name="SID" localSheetId="64">#REF!</definedName>
    <definedName name="SID" localSheetId="65">#REF!</definedName>
    <definedName name="SID" localSheetId="66">#REF!</definedName>
    <definedName name="SID">#REF!</definedName>
    <definedName name="SIDXGOB" localSheetId="11">#REF!</definedName>
    <definedName name="SIDXGOB" localSheetId="10">#REF!</definedName>
    <definedName name="SIDXGOB" localSheetId="38">#REF!</definedName>
    <definedName name="SIDXGOB" localSheetId="39">#REF!</definedName>
    <definedName name="SIDXGOB" localSheetId="46">'[100]SFISCAL-MOD'!$A$146:$IV$146</definedName>
    <definedName name="SIDXGOB" localSheetId="51">#REF!</definedName>
    <definedName name="SIDXGOB" localSheetId="52">'[100]SFISCAL-MOD'!$A$146:$IV$146</definedName>
    <definedName name="SIDXGOB" localSheetId="66">'[100]SFISCAL-MOD'!$A$146:$IV$146</definedName>
    <definedName name="SIDXGOB">#REF!</definedName>
    <definedName name="SING" localSheetId="67">#REF!</definedName>
    <definedName name="SING" localSheetId="68">#REF!</definedName>
    <definedName name="SING" localSheetId="69">#REF!</definedName>
    <definedName name="SING" localSheetId="70">#REF!</definedName>
    <definedName name="SING" localSheetId="72">#REF!</definedName>
    <definedName name="SING" localSheetId="73">#REF!</definedName>
    <definedName name="SING" localSheetId="74">#REF!</definedName>
    <definedName name="SING" localSheetId="11">#REF!</definedName>
    <definedName name="SING" localSheetId="12">#REF!</definedName>
    <definedName name="SING" localSheetId="13">#REF!</definedName>
    <definedName name="SING" localSheetId="23">#REF!</definedName>
    <definedName name="SING" localSheetId="26">#REF!</definedName>
    <definedName name="SING" localSheetId="27">#REF!</definedName>
    <definedName name="SING" localSheetId="10">#REF!</definedName>
    <definedName name="SING" localSheetId="38">#REF!</definedName>
    <definedName name="SING" localSheetId="25">#REF!</definedName>
    <definedName name="SING" localSheetId="30">#REF!</definedName>
    <definedName name="SING" localSheetId="31">#REF!</definedName>
    <definedName name="SING" localSheetId="36">#REF!</definedName>
    <definedName name="SING" localSheetId="37">#REF!</definedName>
    <definedName name="SING" localSheetId="39">#REF!</definedName>
    <definedName name="SING" localSheetId="40">#REF!</definedName>
    <definedName name="SING" localSheetId="41">#REF!</definedName>
    <definedName name="SING" localSheetId="46">#REF!</definedName>
    <definedName name="SING" localSheetId="47">#REF!</definedName>
    <definedName name="SING" localSheetId="48">#REF!</definedName>
    <definedName name="SING" localSheetId="49">#REF!</definedName>
    <definedName name="SING" localSheetId="52">#REF!</definedName>
    <definedName name="SING" localSheetId="53">#REF!</definedName>
    <definedName name="SING" localSheetId="64">#REF!</definedName>
    <definedName name="SING" localSheetId="65">#REF!</definedName>
    <definedName name="SING" localSheetId="66">#REF!</definedName>
    <definedName name="SING">#REF!</definedName>
    <definedName name="SING1" localSheetId="67">#REF!</definedName>
    <definedName name="SING1" localSheetId="68">#REF!</definedName>
    <definedName name="SING1" localSheetId="69">#REF!</definedName>
    <definedName name="SING1" localSheetId="70">#REF!</definedName>
    <definedName name="SING1" localSheetId="72">#REF!</definedName>
    <definedName name="SING1" localSheetId="73">#REF!</definedName>
    <definedName name="SING1" localSheetId="74">#REF!</definedName>
    <definedName name="SING1" localSheetId="11">#REF!</definedName>
    <definedName name="SING1" localSheetId="12">#REF!</definedName>
    <definedName name="SING1" localSheetId="23">#REF!</definedName>
    <definedName name="SING1" localSheetId="26">#REF!</definedName>
    <definedName name="SING1" localSheetId="27">#REF!</definedName>
    <definedName name="SING1" localSheetId="10">#REF!</definedName>
    <definedName name="SING1" localSheetId="38">#REF!</definedName>
    <definedName name="SING1" localSheetId="25">#REF!</definedName>
    <definedName name="SING1" localSheetId="30">#REF!</definedName>
    <definedName name="SING1" localSheetId="31">#REF!</definedName>
    <definedName name="SING1" localSheetId="36">#REF!</definedName>
    <definedName name="SING1" localSheetId="37">#REF!</definedName>
    <definedName name="SING1" localSheetId="39">#REF!</definedName>
    <definedName name="SING1" localSheetId="40">#REF!</definedName>
    <definedName name="SING1" localSheetId="41">#REF!</definedName>
    <definedName name="SING1" localSheetId="46">#REF!</definedName>
    <definedName name="SING1" localSheetId="47">#REF!</definedName>
    <definedName name="SING1" localSheetId="48">#REF!</definedName>
    <definedName name="SING1" localSheetId="49">#REF!</definedName>
    <definedName name="SING1" localSheetId="52">#REF!</definedName>
    <definedName name="SING1" localSheetId="53">#REF!</definedName>
    <definedName name="SING1" localSheetId="64">#REF!</definedName>
    <definedName name="SING1" localSheetId="65">#REF!</definedName>
    <definedName name="SING1">#REF!</definedName>
    <definedName name="SISBANCARIO" localSheetId="67">#REF!</definedName>
    <definedName name="SISBANCARIO" localSheetId="68">#REF!</definedName>
    <definedName name="SISBANCARIO" localSheetId="69">#REF!</definedName>
    <definedName name="SISBANCARIO" localSheetId="70">#REF!</definedName>
    <definedName name="SISBANCARIO" localSheetId="72">#REF!</definedName>
    <definedName name="SISBANCARIO" localSheetId="73">#REF!</definedName>
    <definedName name="SISBANCARIO" localSheetId="74">#REF!</definedName>
    <definedName name="SISBANCARIO" localSheetId="11">#REF!</definedName>
    <definedName name="SISBANCARIO" localSheetId="10">#REF!</definedName>
    <definedName name="SISBANCARIO" localSheetId="38">#REF!</definedName>
    <definedName name="SISBANCARIO" localSheetId="39">#REF!</definedName>
    <definedName name="SISBANCARIO" localSheetId="40">#REF!</definedName>
    <definedName name="SISBANCARIO" localSheetId="41">#REF!</definedName>
    <definedName name="SISBANCARIO" localSheetId="46">#REF!</definedName>
    <definedName name="SISBANCARIO" localSheetId="52">#REF!</definedName>
    <definedName name="SISBANCARIO" localSheetId="64">#REF!</definedName>
    <definedName name="SISBANCARIO" localSheetId="65">#REF!</definedName>
    <definedName name="SISBANCARIO">#REF!</definedName>
    <definedName name="sisfin1" localSheetId="67">#REF!</definedName>
    <definedName name="sisfin1" localSheetId="68">#REF!</definedName>
    <definedName name="sisfin1" localSheetId="69">#REF!</definedName>
    <definedName name="sisfin1" localSheetId="70">#REF!</definedName>
    <definedName name="sisfin1" localSheetId="72">#REF!</definedName>
    <definedName name="sisfin1" localSheetId="73">#REF!</definedName>
    <definedName name="sisfin1" localSheetId="74">#REF!</definedName>
    <definedName name="sisfin1" localSheetId="11">#REF!</definedName>
    <definedName name="sisfin1" localSheetId="10">#REF!</definedName>
    <definedName name="sisfin1" localSheetId="38">#REF!</definedName>
    <definedName name="sisfin1" localSheetId="39">#REF!</definedName>
    <definedName name="sisfin1" localSheetId="40">#REF!</definedName>
    <definedName name="sisfin1" localSheetId="41">#REF!</definedName>
    <definedName name="sisfin1" localSheetId="46">#REF!</definedName>
    <definedName name="sisfin1" localSheetId="52">#REF!</definedName>
    <definedName name="sisfin1" localSheetId="64">#REF!</definedName>
    <definedName name="sisfin1" localSheetId="65">#REF!</definedName>
    <definedName name="sisfin1">#REF!</definedName>
    <definedName name="sisfin2" localSheetId="67">#REF!</definedName>
    <definedName name="sisfin2" localSheetId="68">#REF!</definedName>
    <definedName name="sisfin2" localSheetId="69">#REF!</definedName>
    <definedName name="sisfin2" localSheetId="70">#REF!</definedName>
    <definedName name="sisfin2" localSheetId="72">#REF!</definedName>
    <definedName name="sisfin2" localSheetId="73">#REF!</definedName>
    <definedName name="sisfin2" localSheetId="74">#REF!</definedName>
    <definedName name="sisfin2" localSheetId="11">#REF!</definedName>
    <definedName name="sisfin2" localSheetId="10">#REF!</definedName>
    <definedName name="sisfin2" localSheetId="38">#REF!</definedName>
    <definedName name="sisfin2" localSheetId="39">#REF!</definedName>
    <definedName name="sisfin2" localSheetId="40">#REF!</definedName>
    <definedName name="sisfin2" localSheetId="41">#REF!</definedName>
    <definedName name="sisfin2" localSheetId="46">#REF!</definedName>
    <definedName name="sisfin2" localSheetId="52">#REF!</definedName>
    <definedName name="sisfin2" localSheetId="64">#REF!</definedName>
    <definedName name="sisfin2" localSheetId="65">#REF!</definedName>
    <definedName name="sisfin2">#REF!</definedName>
    <definedName name="SISTEMA_BANCARIO_NACIONAL" localSheetId="67">#REF!</definedName>
    <definedName name="SISTEMA_BANCARIO_NACIONAL" localSheetId="68">#REF!</definedName>
    <definedName name="SISTEMA_BANCARIO_NACIONAL" localSheetId="69">#REF!</definedName>
    <definedName name="SISTEMA_BANCARIO_NACIONAL" localSheetId="70">#REF!</definedName>
    <definedName name="SISTEMA_BANCARIO_NACIONAL" localSheetId="72">#REF!</definedName>
    <definedName name="SISTEMA_BANCARIO_NACIONAL" localSheetId="73">#REF!</definedName>
    <definedName name="SISTEMA_BANCARIO_NACIONAL" localSheetId="74">#REF!</definedName>
    <definedName name="SISTEMA_BANCARIO_NACIONAL" localSheetId="11">#REF!</definedName>
    <definedName name="SISTEMA_BANCARIO_NACIONAL" localSheetId="10">#REF!</definedName>
    <definedName name="SISTEMA_BANCARIO_NACIONAL" localSheetId="38">#REF!</definedName>
    <definedName name="SISTEMA_BANCARIO_NACIONAL" localSheetId="39">#REF!</definedName>
    <definedName name="SISTEMA_BANCARIO_NACIONAL" localSheetId="40">#REF!</definedName>
    <definedName name="SISTEMA_BANCARIO_NACIONAL" localSheetId="41">#REF!</definedName>
    <definedName name="SISTEMA_BANCARIO_NACIONAL" localSheetId="46">#REF!</definedName>
    <definedName name="SISTEMA_BANCARIO_NACIONAL" localSheetId="52">#REF!</definedName>
    <definedName name="SISTEMA_BANCARIO_NACIONAL" localSheetId="64">#REF!</definedName>
    <definedName name="SISTEMA_BANCARIO_NACIONAL" localSheetId="65">#REF!</definedName>
    <definedName name="SISTEMA_BANCARIO_NACIONAL">#REF!</definedName>
    <definedName name="sksksksk" localSheetId="67">#REF!</definedName>
    <definedName name="sksksksk" localSheetId="68">#REF!</definedName>
    <definedName name="sksksksk" localSheetId="69">#REF!</definedName>
    <definedName name="sksksksk" localSheetId="70">#REF!</definedName>
    <definedName name="sksksksk" localSheetId="72">#REF!</definedName>
    <definedName name="sksksksk" localSheetId="73">#REF!</definedName>
    <definedName name="sksksksk" localSheetId="74">#REF!</definedName>
    <definedName name="sksksksk" localSheetId="11">#REF!</definedName>
    <definedName name="sksksksk" localSheetId="10">#REF!</definedName>
    <definedName name="sksksksk" localSheetId="38">#REF!</definedName>
    <definedName name="sksksksk" localSheetId="39">#REF!</definedName>
    <definedName name="sksksksk" localSheetId="40">#REF!</definedName>
    <definedName name="sksksksk" localSheetId="41">#REF!</definedName>
    <definedName name="sksksksk" localSheetId="46">#REF!</definedName>
    <definedName name="sksksksk" localSheetId="52">#REF!</definedName>
    <definedName name="sksksksk" localSheetId="64">#REF!</definedName>
    <definedName name="sksksksk" localSheetId="65">#REF!</definedName>
    <definedName name="sksksksk">#REF!</definedName>
    <definedName name="snp" localSheetId="67">'[146]Credit ratings on 1st issues'!#REF!</definedName>
    <definedName name="snp" localSheetId="68">'[146]Credit ratings on 1st issues'!#REF!</definedName>
    <definedName name="snp" localSheetId="69">'[146]Credit ratings on 1st issues'!#REF!</definedName>
    <definedName name="snp" localSheetId="70">'[146]Credit ratings on 1st issues'!#REF!</definedName>
    <definedName name="snp" localSheetId="72">'[146]Credit ratings on 1st issues'!#REF!</definedName>
    <definedName name="snp" localSheetId="73">'[146]Credit ratings on 1st issues'!#REF!</definedName>
    <definedName name="snp" localSheetId="74">'[146]Credit ratings on 1st issues'!#REF!</definedName>
    <definedName name="snp" localSheetId="11">#REF!</definedName>
    <definedName name="snp" localSheetId="23">#REF!</definedName>
    <definedName name="snp" localSheetId="24">#REF!</definedName>
    <definedName name="snp" localSheetId="26">#REF!</definedName>
    <definedName name="snp" localSheetId="10">#REF!</definedName>
    <definedName name="snp" localSheetId="38">#REF!</definedName>
    <definedName name="snp" localSheetId="25">#REF!</definedName>
    <definedName name="snp" localSheetId="30">'[146]Credit ratings on 1st issues'!#REF!</definedName>
    <definedName name="snp" localSheetId="31">#REF!</definedName>
    <definedName name="snp" localSheetId="36">'[146]Credit ratings on 1st issues'!#REF!</definedName>
    <definedName name="snp" localSheetId="37">'[146]Credit ratings on 1st issues'!#REF!</definedName>
    <definedName name="snp" localSheetId="39">#REF!</definedName>
    <definedName name="snp" localSheetId="41">'[146]Credit ratings on 1st issues'!#REF!</definedName>
    <definedName name="snp" localSheetId="46">'[146]Credit ratings on 1st issues'!#REF!</definedName>
    <definedName name="snp" localSheetId="47">#REF!</definedName>
    <definedName name="snp" localSheetId="48">#REF!</definedName>
    <definedName name="snp" localSheetId="49">#REF!</definedName>
    <definedName name="snp" localSheetId="51">#REF!</definedName>
    <definedName name="snp" localSheetId="52">#REF!</definedName>
    <definedName name="snp" localSheetId="64">'[146]Credit ratings on 1st issues'!#REF!</definedName>
    <definedName name="snp" localSheetId="65">'[146]Credit ratings on 1st issues'!#REF!</definedName>
    <definedName name="snp" localSheetId="66">'[146]Credit ratings on 1st issues'!#REF!</definedName>
    <definedName name="snp">#REF!</definedName>
    <definedName name="SOL" localSheetId="11">#REF!</definedName>
    <definedName name="SOL" localSheetId="10">#REF!</definedName>
    <definedName name="SOL" localSheetId="38">#REF!</definedName>
    <definedName name="SOL" localSheetId="39">#REF!</definedName>
    <definedName name="SOL" localSheetId="46">[74]SOLVENCIA!$D$5</definedName>
    <definedName name="SOL" localSheetId="51">#REF!</definedName>
    <definedName name="SOL" localSheetId="52">[74]SOLVENCIA!$D$5</definedName>
    <definedName name="SOL" localSheetId="66">[74]SOLVENCIA!$D$5</definedName>
    <definedName name="SOL">#REF!</definedName>
    <definedName name="Solvencia" localSheetId="11">#REF!</definedName>
    <definedName name="Solvencia" localSheetId="10">#REF!</definedName>
    <definedName name="Solvencia" localSheetId="38">#REF!</definedName>
    <definedName name="Solvencia" localSheetId="39">#REF!</definedName>
    <definedName name="Solvencia" localSheetId="46">'[58]Ranking Bancario'!$B$4:$F$54</definedName>
    <definedName name="Solvencia" localSheetId="51">#REF!</definedName>
    <definedName name="Solvencia" localSheetId="52">'[58]Ranking Bancario'!$B$4:$F$54</definedName>
    <definedName name="Solvencia" localSheetId="66">'[58]Ranking Bancario'!$B$4:$F$54</definedName>
    <definedName name="Solvencia">#REF!</definedName>
    <definedName name="SortRange" localSheetId="67">#REF!</definedName>
    <definedName name="SortRange" localSheetId="68">#REF!</definedName>
    <definedName name="SortRange" localSheetId="69">#REF!</definedName>
    <definedName name="SortRange" localSheetId="70">#REF!</definedName>
    <definedName name="SortRange" localSheetId="72">#REF!</definedName>
    <definedName name="SortRange" localSheetId="73">#REF!</definedName>
    <definedName name="SortRange" localSheetId="74">#REF!</definedName>
    <definedName name="SortRange" localSheetId="11">#REF!</definedName>
    <definedName name="SortRange" localSheetId="12">#REF!</definedName>
    <definedName name="SortRange" localSheetId="13">#REF!</definedName>
    <definedName name="SortRange" localSheetId="23">#REF!</definedName>
    <definedName name="SortRange" localSheetId="24">#REF!</definedName>
    <definedName name="SortRange" localSheetId="26">#REF!</definedName>
    <definedName name="SortRange" localSheetId="27">#REF!</definedName>
    <definedName name="SortRange" localSheetId="42">#REF!</definedName>
    <definedName name="SortRange" localSheetId="10">#REF!</definedName>
    <definedName name="SortRange" localSheetId="38">#REF!</definedName>
    <definedName name="SortRange" localSheetId="25">#REF!</definedName>
    <definedName name="SortRange" localSheetId="30">#REF!</definedName>
    <definedName name="SortRange" localSheetId="31">#REF!</definedName>
    <definedName name="SortRange" localSheetId="34">#REF!</definedName>
    <definedName name="SortRange" localSheetId="36">#REF!</definedName>
    <definedName name="SortRange" localSheetId="37">#REF!</definedName>
    <definedName name="SortRange" localSheetId="39">#REF!</definedName>
    <definedName name="SortRange" localSheetId="40">#REF!</definedName>
    <definedName name="SortRange" localSheetId="41">#REF!</definedName>
    <definedName name="SortRange" localSheetId="46">#REF!</definedName>
    <definedName name="SortRange" localSheetId="47">#REF!</definedName>
    <definedName name="SortRange" localSheetId="48">#REF!</definedName>
    <definedName name="SortRange" localSheetId="49">#REF!</definedName>
    <definedName name="SortRange" localSheetId="52">#REF!</definedName>
    <definedName name="SortRange" localSheetId="53">#REF!</definedName>
    <definedName name="SortRange" localSheetId="64">#REF!</definedName>
    <definedName name="SortRange" localSheetId="65">#REF!</definedName>
    <definedName name="SortRange" localSheetId="66">#REF!</definedName>
    <definedName name="SortRange">#REF!</definedName>
    <definedName name="SP" localSheetId="67">#REF!</definedName>
    <definedName name="SP" localSheetId="68">#REF!</definedName>
    <definedName name="SP" localSheetId="69">#REF!</definedName>
    <definedName name="SP" localSheetId="70">#REF!</definedName>
    <definedName name="SP" localSheetId="72">#REF!</definedName>
    <definedName name="SP" localSheetId="73">#REF!</definedName>
    <definedName name="SP" localSheetId="74">#REF!</definedName>
    <definedName name="SP" localSheetId="11">#REF!</definedName>
    <definedName name="SP" localSheetId="12">#REF!</definedName>
    <definedName name="SP" localSheetId="13">#REF!</definedName>
    <definedName name="SP" localSheetId="10">#REF!</definedName>
    <definedName name="SP" localSheetId="38">#REF!</definedName>
    <definedName name="SP" localSheetId="39">#REF!</definedName>
    <definedName name="SP" localSheetId="40">#REF!</definedName>
    <definedName name="SP" localSheetId="41">#REF!</definedName>
    <definedName name="SP" localSheetId="46">#REF!</definedName>
    <definedName name="SP" localSheetId="52">#REF!</definedName>
    <definedName name="SP" localSheetId="64">#REF!</definedName>
    <definedName name="SP" localSheetId="65">#REF!</definedName>
    <definedName name="SP">#REF!</definedName>
    <definedName name="Spain_wt" localSheetId="11">#REF!</definedName>
    <definedName name="Spain_wt" localSheetId="10">#REF!</definedName>
    <definedName name="Spain_wt" localSheetId="38">#REF!</definedName>
    <definedName name="Spain_wt" localSheetId="39">#REF!</definedName>
    <definedName name="Spain_wt" localSheetId="46">'[79]OECD wgt'!$B$31</definedName>
    <definedName name="Spain_wt" localSheetId="51">#REF!</definedName>
    <definedName name="Spain_wt" localSheetId="52">'[79]OECD wgt'!$B$31</definedName>
    <definedName name="Spain_wt" localSheetId="66">'[79]OECD wgt'!$B$31</definedName>
    <definedName name="Spain_wt">#REF!</definedName>
    <definedName name="SPG" localSheetId="67">#REF!</definedName>
    <definedName name="SPG" localSheetId="68">#REF!</definedName>
    <definedName name="SPG" localSheetId="69">#REF!</definedName>
    <definedName name="SPG" localSheetId="70">#REF!</definedName>
    <definedName name="SPG" localSheetId="72">#REF!</definedName>
    <definedName name="SPG" localSheetId="73">#REF!</definedName>
    <definedName name="SPG" localSheetId="74">#REF!</definedName>
    <definedName name="SPG" localSheetId="11">#REF!</definedName>
    <definedName name="SPG" localSheetId="12">#REF!</definedName>
    <definedName name="SPG" localSheetId="13">#REF!</definedName>
    <definedName name="SPG" localSheetId="10">#REF!</definedName>
    <definedName name="SPG" localSheetId="38">#REF!</definedName>
    <definedName name="SPG" localSheetId="30">#REF!</definedName>
    <definedName name="SPG" localSheetId="39">#REF!</definedName>
    <definedName name="SPG" localSheetId="40">#REF!</definedName>
    <definedName name="SPG" localSheetId="41">#REF!</definedName>
    <definedName name="SPG" localSheetId="46">#REF!</definedName>
    <definedName name="SPG" localSheetId="52">#REF!</definedName>
    <definedName name="SPG" localSheetId="53">#REF!</definedName>
    <definedName name="SPG" localSheetId="64">#REF!</definedName>
    <definedName name="SPG" localSheetId="65">#REF!</definedName>
    <definedName name="SPG" localSheetId="66">#REF!</definedName>
    <definedName name="SPG">#REF!</definedName>
    <definedName name="SPN">#N/A</definedName>
    <definedName name="spnf" localSheetId="67">'[151]SPNF Acuerdo Incl. Int.'!spnf</definedName>
    <definedName name="spnf" localSheetId="68">'[151]SPNF Acuerdo Incl. Int.'!spnf</definedName>
    <definedName name="spnf" localSheetId="69">'[151]SPNF Acuerdo Incl. Int.'!spnf</definedName>
    <definedName name="spnf" localSheetId="70">'[151]SPNF Acuerdo Incl. Int.'!spnf</definedName>
    <definedName name="spnf" localSheetId="72">'[151]SPNF Acuerdo Incl. Int.'!spnf</definedName>
    <definedName name="spnf" localSheetId="73">'[151]SPNF Acuerdo Incl. Int.'!spnf</definedName>
    <definedName name="spnf" localSheetId="74">'[151]SPNF Acuerdo Incl. Int.'!spnf</definedName>
    <definedName name="spnf" localSheetId="11">#REF!</definedName>
    <definedName name="spnf" localSheetId="23">#REF!</definedName>
    <definedName name="spnf" localSheetId="24">#REF!</definedName>
    <definedName name="spnf" localSheetId="26">#REF!</definedName>
    <definedName name="spnf" localSheetId="42">'[151]SPNF Acuerdo Incl. Int.'!spnf</definedName>
    <definedName name="spnf" localSheetId="7">#REF!</definedName>
    <definedName name="spnf" localSheetId="10">#REF!</definedName>
    <definedName name="spnf" localSheetId="38">#REF!</definedName>
    <definedName name="spnf" localSheetId="25">#REF!</definedName>
    <definedName name="spnf" localSheetId="37">'[151]SPNF Acuerdo Incl. Int.'!spnf</definedName>
    <definedName name="spnf" localSheetId="39">#REF!</definedName>
    <definedName name="spnf" localSheetId="41">'[151]SPNF Acuerdo Incl. Int.'!spnf</definedName>
    <definedName name="spnf" localSheetId="46">'[151]SPNF Acuerdo Incl. Int.'!spnf</definedName>
    <definedName name="spnf" localSheetId="47">#REF!</definedName>
    <definedName name="spnf" localSheetId="48">#REF!</definedName>
    <definedName name="spnf" localSheetId="51">#REF!</definedName>
    <definedName name="spnf" localSheetId="52">#REF!</definedName>
    <definedName name="spnf" localSheetId="53">'[151]SPNF Acuerdo Incl. Int.'!spnf</definedName>
    <definedName name="spnf" localSheetId="63">'[151]SPNF Acuerdo Incl. Int.'!spnf</definedName>
    <definedName name="spnf" localSheetId="64">'[151]SPNF Acuerdo Incl. Int.'!spnf</definedName>
    <definedName name="spnf" localSheetId="66">'[151]SPNF Acuerdo Incl. Int.'!spnf</definedName>
    <definedName name="spnf">#REF!</definedName>
    <definedName name="Spread_Between_Highest_and_Lowest_Rates" localSheetId="11">#REF!</definedName>
    <definedName name="Spread_Between_Highest_and_Lowest_Rates" localSheetId="23">#REF!</definedName>
    <definedName name="Spread_Between_Highest_and_Lowest_Rates" localSheetId="24">#REF!</definedName>
    <definedName name="Spread_Between_Highest_and_Lowest_Rates" localSheetId="26">#REF!</definedName>
    <definedName name="Spread_Between_Highest_and_Lowest_Rates" localSheetId="10">#REF!</definedName>
    <definedName name="Spread_Between_Highest_and_Lowest_Rates" localSheetId="38">#REF!</definedName>
    <definedName name="Spread_Between_Highest_and_Lowest_Rates" localSheetId="25">#REF!</definedName>
    <definedName name="Spread_Between_Highest_and_Lowest_Rates" localSheetId="39">#REF!</definedName>
    <definedName name="Spread_Between_Highest_and_Lowest_Rates" localSheetId="46">'[80]Inter-Bank'!$N$5</definedName>
    <definedName name="Spread_Between_Highest_and_Lowest_Rates" localSheetId="51">#REF!</definedName>
    <definedName name="Spread_Between_Highest_and_Lowest_Rates" localSheetId="52">#REF!</definedName>
    <definedName name="Spread_Between_Highest_and_Lowest_Rates" localSheetId="66">'[80]Inter-Bank'!$N$5</definedName>
    <definedName name="Spread_Between_Highest_and_Lowest_Rates">#REF!</definedName>
    <definedName name="SPSS" localSheetId="67">#REF!</definedName>
    <definedName name="SPSS" localSheetId="68">#REF!</definedName>
    <definedName name="SPSS" localSheetId="69">#REF!</definedName>
    <definedName name="SPSS" localSheetId="70">#REF!</definedName>
    <definedName name="SPSS" localSheetId="72">#REF!</definedName>
    <definedName name="SPSS" localSheetId="73">#REF!</definedName>
    <definedName name="SPSS" localSheetId="74">#REF!</definedName>
    <definedName name="SPSS" localSheetId="11">#REF!</definedName>
    <definedName name="SPSS" localSheetId="12">#REF!</definedName>
    <definedName name="SPSS" localSheetId="13">#REF!</definedName>
    <definedName name="SPSS" localSheetId="10">#REF!</definedName>
    <definedName name="SPSS" localSheetId="38">#REF!</definedName>
    <definedName name="SPSS" localSheetId="30">#REF!</definedName>
    <definedName name="SPSS" localSheetId="39">#REF!</definedName>
    <definedName name="SPSS" localSheetId="40">#REF!</definedName>
    <definedName name="SPSS" localSheetId="41">#REF!</definedName>
    <definedName name="SPSS" localSheetId="46">#REF!</definedName>
    <definedName name="SPSS" localSheetId="52">#REF!</definedName>
    <definedName name="SPSS" localSheetId="53">#REF!</definedName>
    <definedName name="SPSS" localSheetId="64">#REF!</definedName>
    <definedName name="SPSS" localSheetId="65">#REF!</definedName>
    <definedName name="SPSS" localSheetId="66">#REF!</definedName>
    <definedName name="SPSS">#REF!</definedName>
    <definedName name="SRTable" localSheetId="67">#REF!</definedName>
    <definedName name="SRTable" localSheetId="68">#REF!</definedName>
    <definedName name="SRTable" localSheetId="69">#REF!</definedName>
    <definedName name="SRTable" localSheetId="70">#REF!</definedName>
    <definedName name="SRTable" localSheetId="72">#REF!</definedName>
    <definedName name="SRTable" localSheetId="73">#REF!</definedName>
    <definedName name="SRTable" localSheetId="74">#REF!</definedName>
    <definedName name="SRTable" localSheetId="11">#REF!</definedName>
    <definedName name="SRTable" localSheetId="12">#REF!</definedName>
    <definedName name="SRTable" localSheetId="13">#REF!</definedName>
    <definedName name="SRTable" localSheetId="10">#REF!</definedName>
    <definedName name="SRTable" localSheetId="38">#REF!</definedName>
    <definedName name="SRTable" localSheetId="39">#REF!</definedName>
    <definedName name="SRTable" localSheetId="40">#REF!</definedName>
    <definedName name="SRTable" localSheetId="41">#REF!</definedName>
    <definedName name="SRTable" localSheetId="46">#REF!</definedName>
    <definedName name="SRTable" localSheetId="52">#REF!</definedName>
    <definedName name="SRTable" localSheetId="53">#REF!</definedName>
    <definedName name="SRTable" localSheetId="64">#REF!</definedName>
    <definedName name="SRTable" localSheetId="65">#REF!</definedName>
    <definedName name="SRTable">#REF!</definedName>
    <definedName name="srtable1" localSheetId="67">#REF!</definedName>
    <definedName name="srtable1" localSheetId="68">#REF!</definedName>
    <definedName name="srtable1" localSheetId="69">#REF!</definedName>
    <definedName name="srtable1" localSheetId="70">#REF!</definedName>
    <definedName name="srtable1" localSheetId="72">#REF!</definedName>
    <definedName name="srtable1" localSheetId="73">#REF!</definedName>
    <definedName name="srtable1" localSheetId="74">#REF!</definedName>
    <definedName name="srtable1" localSheetId="11">#REF!</definedName>
    <definedName name="srtable1" localSheetId="12">#REF!</definedName>
    <definedName name="srtable1" localSheetId="13">#REF!</definedName>
    <definedName name="srtable1" localSheetId="10">#REF!</definedName>
    <definedName name="srtable1" localSheetId="38">#REF!</definedName>
    <definedName name="srtable1" localSheetId="39">#REF!</definedName>
    <definedName name="srtable1" localSheetId="40">#REF!</definedName>
    <definedName name="srtable1" localSheetId="41">#REF!</definedName>
    <definedName name="srtable1" localSheetId="46">#REF!</definedName>
    <definedName name="srtable1" localSheetId="52">#REF!</definedName>
    <definedName name="srtable1" localSheetId="53">#REF!</definedName>
    <definedName name="srtable1" localSheetId="64">#REF!</definedName>
    <definedName name="srtable1" localSheetId="65">#REF!</definedName>
    <definedName name="srtable1">#REF!</definedName>
    <definedName name="srtbl" localSheetId="67">#REF!</definedName>
    <definedName name="srtbl" localSheetId="68">#REF!</definedName>
    <definedName name="srtbl" localSheetId="69">#REF!</definedName>
    <definedName name="srtbl" localSheetId="70">#REF!</definedName>
    <definedName name="srtbl" localSheetId="72">#REF!</definedName>
    <definedName name="srtbl" localSheetId="73">#REF!</definedName>
    <definedName name="srtbl" localSheetId="74">#REF!</definedName>
    <definedName name="srtbl" localSheetId="11">#REF!</definedName>
    <definedName name="srtbl" localSheetId="10">#REF!</definedName>
    <definedName name="srtbl" localSheetId="38">#REF!</definedName>
    <definedName name="srtbl" localSheetId="39">#REF!</definedName>
    <definedName name="srtbl" localSheetId="40">#REF!</definedName>
    <definedName name="srtbl" localSheetId="41">#REF!</definedName>
    <definedName name="srtbl" localSheetId="46">#REF!</definedName>
    <definedName name="srtbl" localSheetId="52">#REF!</definedName>
    <definedName name="srtbl" localSheetId="64">#REF!</definedName>
    <definedName name="srtbl" localSheetId="65">#REF!</definedName>
    <definedName name="srtbl">#REF!</definedName>
    <definedName name="SS" localSheetId="11">#REF!</definedName>
    <definedName name="SS" localSheetId="10">#REF!</definedName>
    <definedName name="SS" localSheetId="38">#REF!</definedName>
    <definedName name="SS" localSheetId="39">#REF!</definedName>
    <definedName name="SS" localSheetId="46">[169]IMATA!$B$45:$B$108</definedName>
    <definedName name="SS" localSheetId="51">#REF!</definedName>
    <definedName name="SS" localSheetId="52">[169]IMATA!$B$45:$B$108</definedName>
    <definedName name="SS" localSheetId="66">[169]IMATA!$B$45:$B$108</definedName>
    <definedName name="SS">#REF!</definedName>
    <definedName name="SSperc" localSheetId="67">#REF!</definedName>
    <definedName name="SSperc" localSheetId="68">#REF!</definedName>
    <definedName name="SSperc" localSheetId="69">#REF!</definedName>
    <definedName name="SSperc" localSheetId="70">#REF!</definedName>
    <definedName name="SSperc" localSheetId="72">#REF!</definedName>
    <definedName name="SSperc" localSheetId="73">#REF!</definedName>
    <definedName name="SSperc" localSheetId="74">#REF!</definedName>
    <definedName name="SSperc" localSheetId="11">#REF!</definedName>
    <definedName name="SSperc" localSheetId="12">#REF!</definedName>
    <definedName name="SSperc" localSheetId="13">#REF!</definedName>
    <definedName name="SSperc" localSheetId="10">#REF!</definedName>
    <definedName name="SSperc" localSheetId="38">#REF!</definedName>
    <definedName name="SSperc" localSheetId="30">#REF!</definedName>
    <definedName name="SSperc" localSheetId="39">#REF!</definedName>
    <definedName name="SSperc" localSheetId="40">#REF!</definedName>
    <definedName name="SSperc" localSheetId="41">#REF!</definedName>
    <definedName name="SSperc" localSheetId="46">#REF!</definedName>
    <definedName name="SSperc" localSheetId="52">#REF!</definedName>
    <definedName name="SSperc" localSheetId="53">#REF!</definedName>
    <definedName name="SSperc" localSheetId="64">#REF!</definedName>
    <definedName name="SSperc" localSheetId="65">#REF!</definedName>
    <definedName name="SSperc" localSheetId="66">#REF!</definedName>
    <definedName name="SSperc">#REF!</definedName>
    <definedName name="sss" localSheetId="67" hidden="1">{"Minpmon",#N/A,FALSE,"Monthinput"}</definedName>
    <definedName name="sss" localSheetId="68" hidden="1">{"Minpmon",#N/A,FALSE,"Monthinput"}</definedName>
    <definedName name="sss" localSheetId="69" hidden="1">{"Minpmon",#N/A,FALSE,"Monthinput"}</definedName>
    <definedName name="sss" localSheetId="70" hidden="1">{"Minpmon",#N/A,FALSE,"Monthinput"}</definedName>
    <definedName name="sss" localSheetId="72" hidden="1">{"Minpmon",#N/A,FALSE,"Monthinput"}</definedName>
    <definedName name="sss" localSheetId="73" hidden="1">{"Minpmon",#N/A,FALSE,"Monthinput"}</definedName>
    <definedName name="sss" localSheetId="74" hidden="1">{"Minpmon",#N/A,FALSE,"Monthinput"}</definedName>
    <definedName name="sss" localSheetId="11" hidden="1">{"Minpmon",#N/A,FALSE,"Monthinput"}</definedName>
    <definedName name="SSS" localSheetId="12">#REF!</definedName>
    <definedName name="sss" localSheetId="13" hidden="1">{"Minpmon",#N/A,FALSE,"Monthinput"}</definedName>
    <definedName name="sss" localSheetId="23" hidden="1">{"Minpmon",#N/A,FALSE,"Monthinput"}</definedName>
    <definedName name="sss" localSheetId="24" hidden="1">{"Minpmon",#N/A,FALSE,"Monthinput"}</definedName>
    <definedName name="sss" localSheetId="26" hidden="1">{"Minpmon",#N/A,FALSE,"Monthinput"}</definedName>
    <definedName name="sss" localSheetId="27" hidden="1">{"Minpmon",#N/A,FALSE,"Monthinput"}</definedName>
    <definedName name="sss" localSheetId="42" hidden="1">{"Minpmon",#N/A,FALSE,"Monthinput"}</definedName>
    <definedName name="sss" localSheetId="6" hidden="1">{"Minpmon",#N/A,FALSE,"Monthinput"}</definedName>
    <definedName name="sss" localSheetId="7" hidden="1">{"Minpmon",#N/A,FALSE,"Monthinput"}</definedName>
    <definedName name="sss" localSheetId="10" hidden="1">{"Minpmon",#N/A,FALSE,"Monthinput"}</definedName>
    <definedName name="sss" localSheetId="38" hidden="1">{"Minpmon",#N/A,FALSE,"Monthinput"}</definedName>
    <definedName name="sss" localSheetId="25" hidden="1">{"Minpmon",#N/A,FALSE,"Monthinput"}</definedName>
    <definedName name="sss" localSheetId="28" hidden="1">{"Minpmon",#N/A,FALSE,"Monthinput"}</definedName>
    <definedName name="sss" localSheetId="30" hidden="1">{"Minpmon",#N/A,FALSE,"Monthinput"}</definedName>
    <definedName name="sss" localSheetId="31" hidden="1">{"Minpmon",#N/A,FALSE,"Monthinput"}</definedName>
    <definedName name="sss" localSheetId="32" hidden="1">{"Minpmon",#N/A,FALSE,"Monthinput"}</definedName>
    <definedName name="sss" localSheetId="33" hidden="1">{"Minpmon",#N/A,FALSE,"Monthinput"}</definedName>
    <definedName name="sss" localSheetId="34" hidden="1">{"Minpmon",#N/A,FALSE,"Monthinput"}</definedName>
    <definedName name="sss" localSheetId="35" hidden="1">{"Minpmon",#N/A,FALSE,"Monthinput"}</definedName>
    <definedName name="sss" localSheetId="36" hidden="1">{"Minpmon",#N/A,FALSE,"Monthinput"}</definedName>
    <definedName name="sss" localSheetId="37" hidden="1">{"Minpmon",#N/A,FALSE,"Monthinput"}</definedName>
    <definedName name="sss" localSheetId="39" hidden="1">{"Minpmon",#N/A,FALSE,"Monthinput"}</definedName>
    <definedName name="sss" localSheetId="40" hidden="1">{"Minpmon",#N/A,FALSE,"Monthinput"}</definedName>
    <definedName name="sss" localSheetId="41" hidden="1">{"Minpmon",#N/A,FALSE,"Monthinput"}</definedName>
    <definedName name="sss" localSheetId="46" hidden="1">{"Minpmon",#N/A,FALSE,"Monthinput"}</definedName>
    <definedName name="sss" localSheetId="47" hidden="1">{"Minpmon",#N/A,FALSE,"Monthinput"}</definedName>
    <definedName name="sss" localSheetId="51" hidden="1">{"Minpmon",#N/A,FALSE,"Monthinput"}</definedName>
    <definedName name="sss" localSheetId="52" hidden="1">{"Minpmon",#N/A,FALSE,"Monthinput"}</definedName>
    <definedName name="sss" localSheetId="53" hidden="1">{"Minpmon",#N/A,FALSE,"Monthinput"}</definedName>
    <definedName name="sss" localSheetId="64" hidden="1">{"Minpmon",#N/A,FALSE,"Monthinput"}</definedName>
    <definedName name="sss" localSheetId="65" hidden="1">{"Minpmon",#N/A,FALSE,"Monthinput"}</definedName>
    <definedName name="sss" localSheetId="66" hidden="1">{"Minpmon",#N/A,FALSE,"Monthinput"}</definedName>
    <definedName name="sss" hidden="1">{"Minpmon",#N/A,FALSE,"Monthinput"}</definedName>
    <definedName name="ssss" localSheetId="67" hidden="1">{"Riqfin97",#N/A,FALSE,"Tran";"Riqfinpro",#N/A,FALSE,"Tran"}</definedName>
    <definedName name="ssss" localSheetId="68" hidden="1">{"Riqfin97",#N/A,FALSE,"Tran";"Riqfinpro",#N/A,FALSE,"Tran"}</definedName>
    <definedName name="ssss" localSheetId="69" hidden="1">{"Riqfin97",#N/A,FALSE,"Tran";"Riqfinpro",#N/A,FALSE,"Tran"}</definedName>
    <definedName name="ssss" localSheetId="70" hidden="1">{"Riqfin97",#N/A,FALSE,"Tran";"Riqfinpro",#N/A,FALSE,"Tran"}</definedName>
    <definedName name="ssss" localSheetId="72" hidden="1">{"Riqfin97",#N/A,FALSE,"Tran";"Riqfinpro",#N/A,FALSE,"Tran"}</definedName>
    <definedName name="ssss" localSheetId="73" hidden="1">{"Riqfin97",#N/A,FALSE,"Tran";"Riqfinpro",#N/A,FALSE,"Tran"}</definedName>
    <definedName name="ssss" localSheetId="74" hidden="1">{"Riqfin97",#N/A,FALSE,"Tran";"Riqfinpro",#N/A,FALSE,"Tran"}</definedName>
    <definedName name="ssss" localSheetId="11" hidden="1">{"Riqfin97",#N/A,FALSE,"Tran";"Riqfinpro",#N/A,FALSE,"Tran"}</definedName>
    <definedName name="ssss" localSheetId="12" hidden="1">{"Riqfin97",#N/A,FALSE,"Tran";"Riqfinpro",#N/A,FALSE,"Tran"}</definedName>
    <definedName name="ssss" localSheetId="13" hidden="1">{"Riqfin97",#N/A,FALSE,"Tran";"Riqfinpro",#N/A,FALSE,"Tran"}</definedName>
    <definedName name="ssss" localSheetId="23" hidden="1">{"Riqfin97",#N/A,FALSE,"Tran";"Riqfinpro",#N/A,FALSE,"Tran"}</definedName>
    <definedName name="ssss" localSheetId="24" hidden="1">{"Riqfin97",#N/A,FALSE,"Tran";"Riqfinpro",#N/A,FALSE,"Tran"}</definedName>
    <definedName name="ssss" localSheetId="26" hidden="1">{"Riqfin97",#N/A,FALSE,"Tran";"Riqfinpro",#N/A,FALSE,"Tran"}</definedName>
    <definedName name="ssss" localSheetId="27" hidden="1">{"Riqfin97",#N/A,FALSE,"Tran";"Riqfinpro",#N/A,FALSE,"Tran"}</definedName>
    <definedName name="ssss" localSheetId="42" hidden="1">{"Riqfin97",#N/A,FALSE,"Tran";"Riqfinpro",#N/A,FALSE,"Tran"}</definedName>
    <definedName name="ssss" localSheetId="6" hidden="1">{"Riqfin97",#N/A,FALSE,"Tran";"Riqfinpro",#N/A,FALSE,"Tran"}</definedName>
    <definedName name="ssss" localSheetId="7" hidden="1">{"Riqfin97",#N/A,FALSE,"Tran";"Riqfinpro",#N/A,FALSE,"Tran"}</definedName>
    <definedName name="ssss" localSheetId="10" hidden="1">{"Riqfin97",#N/A,FALSE,"Tran";"Riqfinpro",#N/A,FALSE,"Tran"}</definedName>
    <definedName name="ssss" localSheetId="38" hidden="1">{"Riqfin97",#N/A,FALSE,"Tran";"Riqfinpro",#N/A,FALSE,"Tran"}</definedName>
    <definedName name="ssss" localSheetId="25" hidden="1">{"Riqfin97",#N/A,FALSE,"Tran";"Riqfinpro",#N/A,FALSE,"Tran"}</definedName>
    <definedName name="ssss" localSheetId="28" hidden="1">{"Riqfin97",#N/A,FALSE,"Tran";"Riqfinpro",#N/A,FALSE,"Tran"}</definedName>
    <definedName name="ssss" localSheetId="30" hidden="1">{"Riqfin97",#N/A,FALSE,"Tran";"Riqfinpro",#N/A,FALSE,"Tran"}</definedName>
    <definedName name="ssss" localSheetId="31" hidden="1">{"Riqfin97",#N/A,FALSE,"Tran";"Riqfinpro",#N/A,FALSE,"Tran"}</definedName>
    <definedName name="ssss" localSheetId="32" hidden="1">{"Riqfin97",#N/A,FALSE,"Tran";"Riqfinpro",#N/A,FALSE,"Tran"}</definedName>
    <definedName name="ssss" localSheetId="33" hidden="1">{"Riqfin97",#N/A,FALSE,"Tran";"Riqfinpro",#N/A,FALSE,"Tran"}</definedName>
    <definedName name="ssss" localSheetId="34" hidden="1">{"Riqfin97",#N/A,FALSE,"Tran";"Riqfinpro",#N/A,FALSE,"Tran"}</definedName>
    <definedName name="ssss" localSheetId="35" hidden="1">{"Riqfin97",#N/A,FALSE,"Tran";"Riqfinpro",#N/A,FALSE,"Tran"}</definedName>
    <definedName name="ssss" localSheetId="36" hidden="1">{"Riqfin97",#N/A,FALSE,"Tran";"Riqfinpro",#N/A,FALSE,"Tran"}</definedName>
    <definedName name="ssss" localSheetId="37" hidden="1">{"Riqfin97",#N/A,FALSE,"Tran";"Riqfinpro",#N/A,FALSE,"Tran"}</definedName>
    <definedName name="ssss" localSheetId="39" hidden="1">{"Riqfin97",#N/A,FALSE,"Tran";"Riqfinpro",#N/A,FALSE,"Tran"}</definedName>
    <definedName name="ssss" localSheetId="40" hidden="1">{"Riqfin97",#N/A,FALSE,"Tran";"Riqfinpro",#N/A,FALSE,"Tran"}</definedName>
    <definedName name="ssss" localSheetId="41" hidden="1">{"Riqfin97",#N/A,FALSE,"Tran";"Riqfinpro",#N/A,FALSE,"Tran"}</definedName>
    <definedName name="ssss" localSheetId="46" hidden="1">{"Riqfin97",#N/A,FALSE,"Tran";"Riqfinpro",#N/A,FALSE,"Tran"}</definedName>
    <definedName name="ssss" localSheetId="47" hidden="1">{"Riqfin97",#N/A,FALSE,"Tran";"Riqfinpro",#N/A,FALSE,"Tran"}</definedName>
    <definedName name="ssss" localSheetId="48" hidden="1">{"Riqfin97",#N/A,FALSE,"Tran";"Riqfinpro",#N/A,FALSE,"Tran"}</definedName>
    <definedName name="ssss" localSheetId="49" hidden="1">{"Riqfin97",#N/A,FALSE,"Tran";"Riqfinpro",#N/A,FALSE,"Tran"}</definedName>
    <definedName name="ssss" localSheetId="50" hidden="1">{"Riqfin97",#N/A,FALSE,"Tran";"Riqfinpro",#N/A,FALSE,"Tran"}</definedName>
    <definedName name="ssss" localSheetId="51" hidden="1">{"Riqfin97",#N/A,FALSE,"Tran";"Riqfinpro",#N/A,FALSE,"Tran"}</definedName>
    <definedName name="ssss" localSheetId="52" hidden="1">{"Riqfin97",#N/A,FALSE,"Tran";"Riqfinpro",#N/A,FALSE,"Tran"}</definedName>
    <definedName name="ssss" localSheetId="53" hidden="1">{"Riqfin97",#N/A,FALSE,"Tran";"Riqfinpro",#N/A,FALSE,"Tran"}</definedName>
    <definedName name="ssss" localSheetId="64" hidden="1">{"Riqfin97",#N/A,FALSE,"Tran";"Riqfinpro",#N/A,FALSE,"Tran"}</definedName>
    <definedName name="ssss" localSheetId="65" hidden="1">{"Riqfin97",#N/A,FALSE,"Tran";"Riqfinpro",#N/A,FALSE,"Tran"}</definedName>
    <definedName name="ssss" localSheetId="66" hidden="1">{"Riqfin97",#N/A,FALSE,"Tran";"Riqfinpro",#N/A,FALSE,"Tran"}</definedName>
    <definedName name="ssss" hidden="1">{"Riqfin97",#N/A,FALSE,"Tran";"Riqfinpro",#N/A,FALSE,"Tran"}</definedName>
    <definedName name="ssssss">#N/A</definedName>
    <definedName name="Staff" localSheetId="67">#REF!</definedName>
    <definedName name="Staff" localSheetId="68">#REF!</definedName>
    <definedName name="Staff" localSheetId="69">#REF!</definedName>
    <definedName name="Staff" localSheetId="70">#REF!</definedName>
    <definedName name="Staff" localSheetId="72">#REF!</definedName>
    <definedName name="Staff" localSheetId="73">#REF!</definedName>
    <definedName name="Staff" localSheetId="74">#REF!</definedName>
    <definedName name="Staff" localSheetId="11">#REF!</definedName>
    <definedName name="Staff" localSheetId="10">#REF!</definedName>
    <definedName name="Staff" localSheetId="38">#REF!</definedName>
    <definedName name="Staff" localSheetId="39">#REF!</definedName>
    <definedName name="Staff" localSheetId="40">#REF!</definedName>
    <definedName name="Staff" localSheetId="41">#REF!</definedName>
    <definedName name="Staff" localSheetId="46">#REF!</definedName>
    <definedName name="Staff" localSheetId="52">#REF!</definedName>
    <definedName name="Staff" localSheetId="64">#REF!</definedName>
    <definedName name="Staff" localSheetId="65">#REF!</definedName>
    <definedName name="Staff" localSheetId="66">#REF!</definedName>
    <definedName name="Staff">#REF!</definedName>
    <definedName name="staffrp" localSheetId="67">#REF!</definedName>
    <definedName name="staffrp" localSheetId="68">#REF!</definedName>
    <definedName name="staffrp" localSheetId="69">#REF!</definedName>
    <definedName name="staffrp" localSheetId="70">#REF!</definedName>
    <definedName name="staffrp" localSheetId="72">#REF!</definedName>
    <definedName name="staffrp" localSheetId="73">#REF!</definedName>
    <definedName name="staffrp" localSheetId="74">#REF!</definedName>
    <definedName name="staffrp" localSheetId="11">#REF!</definedName>
    <definedName name="staffrp" localSheetId="10">#REF!</definedName>
    <definedName name="staffrp" localSheetId="38">#REF!</definedName>
    <definedName name="staffrp" localSheetId="39">#REF!</definedName>
    <definedName name="staffrp" localSheetId="40">#REF!</definedName>
    <definedName name="staffrp" localSheetId="41">#REF!</definedName>
    <definedName name="staffrp" localSheetId="46">#REF!</definedName>
    <definedName name="staffrp" localSheetId="52">#REF!</definedName>
    <definedName name="staffrp" localSheetId="64">#REF!</definedName>
    <definedName name="staffrp" localSheetId="65">#REF!</definedName>
    <definedName name="staffrp" localSheetId="66">#REF!</definedName>
    <definedName name="staffrp">#REF!</definedName>
    <definedName name="START" localSheetId="67">#REF!</definedName>
    <definedName name="START" localSheetId="68">#REF!</definedName>
    <definedName name="START" localSheetId="69">#REF!</definedName>
    <definedName name="START" localSheetId="70">#REF!</definedName>
    <definedName name="START" localSheetId="72">#REF!</definedName>
    <definedName name="START" localSheetId="73">#REF!</definedName>
    <definedName name="START" localSheetId="74">#REF!</definedName>
    <definedName name="START" localSheetId="11">#REF!</definedName>
    <definedName name="START" localSheetId="12">#REF!</definedName>
    <definedName name="START" localSheetId="13">#REF!</definedName>
    <definedName name="START" localSheetId="23">#REF!</definedName>
    <definedName name="START" localSheetId="24">#REF!</definedName>
    <definedName name="START" localSheetId="26">#REF!</definedName>
    <definedName name="START" localSheetId="10">#REF!</definedName>
    <definedName name="START" localSheetId="38">#REF!</definedName>
    <definedName name="START" localSheetId="25">#REF!</definedName>
    <definedName name="START" localSheetId="30">#REF!</definedName>
    <definedName name="START" localSheetId="31">#REF!</definedName>
    <definedName name="START" localSheetId="39">#REF!</definedName>
    <definedName name="START" localSheetId="40">#REF!</definedName>
    <definedName name="START" localSheetId="41">#REF!</definedName>
    <definedName name="START" localSheetId="46">#REF!</definedName>
    <definedName name="START" localSheetId="47">#REF!</definedName>
    <definedName name="START" localSheetId="52">#REF!</definedName>
    <definedName name="START" localSheetId="64">#REF!</definedName>
    <definedName name="START" localSheetId="65">#REF!</definedName>
    <definedName name="START">#REF!</definedName>
    <definedName name="StartPosition" localSheetId="67">#REF!</definedName>
    <definedName name="StartPosition" localSheetId="68">#REF!</definedName>
    <definedName name="StartPosition" localSheetId="69">#REF!</definedName>
    <definedName name="StartPosition" localSheetId="70">#REF!</definedName>
    <definedName name="StartPosition" localSheetId="72">#REF!</definedName>
    <definedName name="StartPosition" localSheetId="73">#REF!</definedName>
    <definedName name="StartPosition" localSheetId="74">#REF!</definedName>
    <definedName name="StartPosition" localSheetId="11">#REF!</definedName>
    <definedName name="StartPosition" localSheetId="23">#REF!</definedName>
    <definedName name="StartPosition" localSheetId="24">#REF!</definedName>
    <definedName name="StartPosition" localSheetId="26">#REF!</definedName>
    <definedName name="StartPosition" localSheetId="27">#REF!</definedName>
    <definedName name="StartPosition" localSheetId="10">#REF!</definedName>
    <definedName name="StartPosition" localSheetId="38">#REF!</definedName>
    <definedName name="StartPosition" localSheetId="25">#REF!</definedName>
    <definedName name="StartPosition" localSheetId="30">#REF!</definedName>
    <definedName name="StartPosition" localSheetId="31">#REF!</definedName>
    <definedName name="StartPosition" localSheetId="36">#REF!</definedName>
    <definedName name="StartPosition" localSheetId="37">#REF!</definedName>
    <definedName name="StartPosition" localSheetId="39">#REF!</definedName>
    <definedName name="StartPosition" localSheetId="40">#REF!</definedName>
    <definedName name="StartPosition" localSheetId="41">#REF!</definedName>
    <definedName name="StartPosition" localSheetId="46">#REF!</definedName>
    <definedName name="StartPosition" localSheetId="47">#REF!</definedName>
    <definedName name="StartPosition" localSheetId="48">#REF!</definedName>
    <definedName name="StartPosition" localSheetId="49">#REF!</definedName>
    <definedName name="StartPosition" localSheetId="52">#REF!</definedName>
    <definedName name="StartPosition" localSheetId="53">#REF!</definedName>
    <definedName name="StartPosition" localSheetId="64">#REF!</definedName>
    <definedName name="StartPosition" localSheetId="65">#REF!</definedName>
    <definedName name="StartPosition">#REF!</definedName>
    <definedName name="STFQTAB" localSheetId="67">#REF!</definedName>
    <definedName name="STFQTAB" localSheetId="68">#REF!</definedName>
    <definedName name="STFQTAB" localSheetId="69">#REF!</definedName>
    <definedName name="STFQTAB" localSheetId="70">#REF!</definedName>
    <definedName name="STFQTAB" localSheetId="72">#REF!</definedName>
    <definedName name="STFQTAB" localSheetId="73">#REF!</definedName>
    <definedName name="STFQTAB" localSheetId="74">#REF!</definedName>
    <definedName name="STFQTAB" localSheetId="11">#REF!</definedName>
    <definedName name="STFQTAB" localSheetId="23">#REF!</definedName>
    <definedName name="STFQTAB" localSheetId="26">#REF!</definedName>
    <definedName name="STFQTAB" localSheetId="10">#REF!</definedName>
    <definedName name="STFQTAB" localSheetId="38">#REF!</definedName>
    <definedName name="STFQTAB" localSheetId="30">#REF!</definedName>
    <definedName name="STFQTAB" localSheetId="31">#REF!</definedName>
    <definedName name="STFQTAB" localSheetId="36">#REF!</definedName>
    <definedName name="STFQTAB" localSheetId="37">#REF!</definedName>
    <definedName name="STFQTAB" localSheetId="39">#REF!</definedName>
    <definedName name="STFQTAB" localSheetId="40">#REF!</definedName>
    <definedName name="STFQTAB" localSheetId="41">#REF!</definedName>
    <definedName name="STFQTAB" localSheetId="46">#REF!</definedName>
    <definedName name="STFQTAB" localSheetId="52">#REF!</definedName>
    <definedName name="STFQTAB" localSheetId="53">#REF!</definedName>
    <definedName name="STFQTAB" localSheetId="64">#REF!</definedName>
    <definedName name="STFQTAB" localSheetId="65">#REF!</definedName>
    <definedName name="STFQTAB">#REF!</definedName>
    <definedName name="STOCK" localSheetId="11">#REF!</definedName>
    <definedName name="STOCK" localSheetId="10">#REF!</definedName>
    <definedName name="STOCK" localSheetId="38">#REF!</definedName>
    <definedName name="STOCK" localSheetId="39">#REF!</definedName>
    <definedName name="STOCK" localSheetId="46">[157]STOCK!$D$4:$K$69</definedName>
    <definedName name="STOCK" localSheetId="51">#REF!</definedName>
    <definedName name="STOCK" localSheetId="52">[157]STOCK!$D$4:$K$69</definedName>
    <definedName name="STOCK" localSheetId="66">[157]STOCK!$D$4:$K$69</definedName>
    <definedName name="STOCK">#REF!</definedName>
    <definedName name="stocksumm" localSheetId="67">#REF!</definedName>
    <definedName name="stocksumm" localSheetId="68">#REF!</definedName>
    <definedName name="stocksumm" localSheetId="69">#REF!</definedName>
    <definedName name="stocksumm" localSheetId="70">#REF!</definedName>
    <definedName name="stocksumm" localSheetId="72">#REF!</definedName>
    <definedName name="stocksumm" localSheetId="73">#REF!</definedName>
    <definedName name="stocksumm" localSheetId="74">#REF!</definedName>
    <definedName name="stocksumm" localSheetId="11">#REF!</definedName>
    <definedName name="stocksumm" localSheetId="12">#REF!</definedName>
    <definedName name="stocksumm" localSheetId="13">#REF!</definedName>
    <definedName name="stocksumm" localSheetId="10">#REF!</definedName>
    <definedName name="stocksumm" localSheetId="38">#REF!</definedName>
    <definedName name="stocksumm" localSheetId="30">#REF!</definedName>
    <definedName name="stocksumm" localSheetId="39">#REF!</definedName>
    <definedName name="stocksumm" localSheetId="40">#REF!</definedName>
    <definedName name="stocksumm" localSheetId="41">#REF!</definedName>
    <definedName name="stocksumm" localSheetId="46">#REF!</definedName>
    <definedName name="stocksumm" localSheetId="52">#REF!</definedName>
    <definedName name="stocksumm" localSheetId="53">#REF!</definedName>
    <definedName name="stocksumm" localSheetId="64">#REF!</definedName>
    <definedName name="stocksumm" localSheetId="65">#REF!</definedName>
    <definedName name="stocksumm" localSheetId="66">#REF!</definedName>
    <definedName name="stocksumm">#REF!</definedName>
    <definedName name="STOP" localSheetId="67">#REF!</definedName>
    <definedName name="STOP" localSheetId="68">#REF!</definedName>
    <definedName name="STOP" localSheetId="69">#REF!</definedName>
    <definedName name="STOP" localSheetId="70">#REF!</definedName>
    <definedName name="STOP" localSheetId="72">#REF!</definedName>
    <definedName name="STOP" localSheetId="73">#REF!</definedName>
    <definedName name="STOP" localSheetId="74">#REF!</definedName>
    <definedName name="STOP" localSheetId="11">#REF!</definedName>
    <definedName name="STOP" localSheetId="12">#REF!</definedName>
    <definedName name="STOP" localSheetId="13">#REF!</definedName>
    <definedName name="STOP" localSheetId="23">#REF!</definedName>
    <definedName name="STOP" localSheetId="10">#REF!</definedName>
    <definedName name="STOP" localSheetId="38">#REF!</definedName>
    <definedName name="STOP" localSheetId="31">#REF!</definedName>
    <definedName name="STOP" localSheetId="39">#REF!</definedName>
    <definedName name="STOP" localSheetId="40">#REF!</definedName>
    <definedName name="STOP" localSheetId="41">#REF!</definedName>
    <definedName name="STOP" localSheetId="46">#REF!</definedName>
    <definedName name="STOP" localSheetId="52">#REF!</definedName>
    <definedName name="STOP" localSheetId="53">#REF!</definedName>
    <definedName name="STOP" localSheetId="64">#REF!</definedName>
    <definedName name="STOP" localSheetId="65">#REF!</definedName>
    <definedName name="STOP">#REF!</definedName>
    <definedName name="STTAB4" localSheetId="67">#REF!</definedName>
    <definedName name="STTAB4" localSheetId="68">#REF!</definedName>
    <definedName name="STTAB4" localSheetId="69">#REF!</definedName>
    <definedName name="STTAB4" localSheetId="70">#REF!</definedName>
    <definedName name="STTAB4" localSheetId="72">#REF!</definedName>
    <definedName name="STTAB4" localSheetId="73">#REF!</definedName>
    <definedName name="STTAB4" localSheetId="74">#REF!</definedName>
    <definedName name="STTAB4" localSheetId="11">#REF!</definedName>
    <definedName name="STTAB4" localSheetId="10">#REF!</definedName>
    <definedName name="STTAB4" localSheetId="38">#REF!</definedName>
    <definedName name="STTAB4" localSheetId="39">#REF!</definedName>
    <definedName name="STTAB4" localSheetId="40">#REF!</definedName>
    <definedName name="STTAB4" localSheetId="41">#REF!</definedName>
    <definedName name="STTAB4" localSheetId="46">#REF!</definedName>
    <definedName name="STTAB4" localSheetId="52">#REF!</definedName>
    <definedName name="STTAB4" localSheetId="64">#REF!</definedName>
    <definedName name="STTAB4" localSheetId="65">#REF!</definedName>
    <definedName name="STTAB4">#REF!</definedName>
    <definedName name="SUM" localSheetId="11">#REF!</definedName>
    <definedName name="SUM" localSheetId="23">#REF!</definedName>
    <definedName name="SUM" localSheetId="24">#REF!</definedName>
    <definedName name="SUM" localSheetId="26">#REF!</definedName>
    <definedName name="SUM" localSheetId="10">#REF!</definedName>
    <definedName name="SUM" localSheetId="38">#REF!</definedName>
    <definedName name="SUM" localSheetId="25">#REF!</definedName>
    <definedName name="SUM" localSheetId="39">#REF!</definedName>
    <definedName name="SUM" localSheetId="46">[14]BoP!$E$313:$BE$365</definedName>
    <definedName name="SUM" localSheetId="51">#REF!</definedName>
    <definedName name="SUM" localSheetId="52">#REF!</definedName>
    <definedName name="SUM" localSheetId="66">[14]BoP!$E$313:$BE$365</definedName>
    <definedName name="SUM">#REF!</definedName>
    <definedName name="SUMA_FIJA_FINANCIADA_CON__LA_COPARTICIPACION_FEDERAL_DE_NACION__LEY_N__23621_ART._1" localSheetId="11">#REF!</definedName>
    <definedName name="SUMA_FIJA_FINANCIADA_CON__LA_COPARTICIPACION_FEDERAL_DE_NACION__LEY_N__23621_ART._1" localSheetId="10">#REF!</definedName>
    <definedName name="SUMA_FIJA_FINANCIADA_CON__LA_COPARTICIPACION_FEDERAL_DE_NACION__LEY_N__23621_ART._1" localSheetId="38">#REF!</definedName>
    <definedName name="SUMA_FIJA_FINANCIADA_CON__LA_COPARTICIPACION_FEDERAL_DE_NACION__LEY_N__23621_ART._1" localSheetId="39">#REF!</definedName>
    <definedName name="SUMA_FIJA_FINANCIADA_CON__LA_COPARTICIPACION_FEDERAL_DE_NACION__LEY_N__23621_ART._1" localSheetId="46">[4]C!$B$19:$N$19</definedName>
    <definedName name="SUMA_FIJA_FINANCIADA_CON__LA_COPARTICIPACION_FEDERAL_DE_NACION__LEY_N__23621_ART._1" localSheetId="52">[4]C!$B$19:$N$19</definedName>
    <definedName name="SUMA_FIJA_FINANCIADA_CON__LA_COPARTICIPACION_FEDERAL_DE_NACION__LEY_N__23621_ART._1" localSheetId="66">[4]C!$B$19:$N$19</definedName>
    <definedName name="SUMA_FIJA_FINANCIADA_CON__LA_COPARTICIPACION_FEDERAL_DE_NACION__LEY_N__23621_ART._1">#REF!</definedName>
    <definedName name="SUMGDP" localSheetId="67">[133]NA!#REF!</definedName>
    <definedName name="SUMGDP" localSheetId="68">[133]NA!#REF!</definedName>
    <definedName name="SUMGDP" localSheetId="69">[133]NA!#REF!</definedName>
    <definedName name="SUMGDP" localSheetId="70">[133]NA!#REF!</definedName>
    <definedName name="SUMGDP" localSheetId="72">[133]NA!#REF!</definedName>
    <definedName name="SUMGDP" localSheetId="73">[133]NA!#REF!</definedName>
    <definedName name="SUMGDP" localSheetId="74">[133]NA!#REF!</definedName>
    <definedName name="SUMGDP" localSheetId="11">#REF!</definedName>
    <definedName name="SUMGDP" localSheetId="10">#REF!</definedName>
    <definedName name="SUMGDP" localSheetId="38">#REF!</definedName>
    <definedName name="SUMGDP" localSheetId="30">[134]NA!#REF!</definedName>
    <definedName name="SUMGDP" localSheetId="39">#REF!</definedName>
    <definedName name="SUMGDP" localSheetId="40">[133]NA!#REF!</definedName>
    <definedName name="SUMGDP" localSheetId="41">[133]NA!#REF!</definedName>
    <definedName name="SUMGDP" localSheetId="46">[133]NA!#REF!</definedName>
    <definedName name="SUMGDP" localSheetId="51">#REF!</definedName>
    <definedName name="SUMGDP" localSheetId="52">[133]NA!#REF!</definedName>
    <definedName name="SUMGDP" localSheetId="53">[133]NA!#REF!</definedName>
    <definedName name="SUMGDP" localSheetId="65">[133]NA!#REF!</definedName>
    <definedName name="SUMGDP" localSheetId="66">[133]NA!#REF!</definedName>
    <definedName name="SUMGDP">#REF!</definedName>
    <definedName name="SUMTAB" localSheetId="11">#REF!</definedName>
    <definedName name="SUMTAB" localSheetId="10">#REF!</definedName>
    <definedName name="SUMTAB" localSheetId="38">#REF!</definedName>
    <definedName name="SUMTAB" localSheetId="39">#REF!</definedName>
    <definedName name="SUMTAB" localSheetId="46">[170]CPI:NA!$A$272:$R$990</definedName>
    <definedName name="SUMTAB" localSheetId="51">#REF!</definedName>
    <definedName name="SUMTAB" localSheetId="52">[170]CPI:NA!$A$272:$R$990</definedName>
    <definedName name="SUMTAB" localSheetId="66">[170]CPI:NA!$A$272:$R$990</definedName>
    <definedName name="SUMTAB">#REF!</definedName>
    <definedName name="SUPLI" localSheetId="67">#REF!</definedName>
    <definedName name="SUPLI" localSheetId="68">#REF!</definedName>
    <definedName name="SUPLI" localSheetId="69">#REF!</definedName>
    <definedName name="SUPLI" localSheetId="70">#REF!</definedName>
    <definedName name="SUPLI" localSheetId="72">#REF!</definedName>
    <definedName name="SUPLI" localSheetId="73">#REF!</definedName>
    <definedName name="SUPLI" localSheetId="74">#REF!</definedName>
    <definedName name="SUPLI" localSheetId="11">#REF!</definedName>
    <definedName name="SUPLI" localSheetId="12">#REF!</definedName>
    <definedName name="SUPLI" localSheetId="13">#REF!</definedName>
    <definedName name="SUPLI" localSheetId="23">#REF!</definedName>
    <definedName name="SUPLI" localSheetId="24">#REF!</definedName>
    <definedName name="SUPLI" localSheetId="26">#REF!</definedName>
    <definedName name="SUPLI" localSheetId="27">#REF!</definedName>
    <definedName name="SUPLI" localSheetId="42">#REF!</definedName>
    <definedName name="SUPLI" localSheetId="10">#REF!</definedName>
    <definedName name="SUPLI" localSheetId="38">#REF!</definedName>
    <definedName name="SUPLI" localSheetId="25">#REF!</definedName>
    <definedName name="SUPLI" localSheetId="30">#REF!</definedName>
    <definedName name="SUPLI" localSheetId="31">#REF!</definedName>
    <definedName name="SUPLI" localSheetId="34">#REF!</definedName>
    <definedName name="SUPLI" localSheetId="36">#REF!</definedName>
    <definedName name="SUPLI" localSheetId="37">#REF!</definedName>
    <definedName name="SUPLI" localSheetId="39">#REF!</definedName>
    <definedName name="SUPLI" localSheetId="40">#REF!</definedName>
    <definedName name="SUPLI" localSheetId="41">#REF!</definedName>
    <definedName name="SUPLI" localSheetId="46">#REF!</definedName>
    <definedName name="SUPLI" localSheetId="47">#REF!</definedName>
    <definedName name="SUPLI" localSheetId="48">#REF!</definedName>
    <definedName name="SUPLI" localSheetId="49">#REF!</definedName>
    <definedName name="SUPLI" localSheetId="52">#REF!</definedName>
    <definedName name="SUPLI" localSheetId="53">#REF!</definedName>
    <definedName name="SUPLI" localSheetId="64">#REF!</definedName>
    <definedName name="SUPLI" localSheetId="65">#REF!</definedName>
    <definedName name="SUPLI" localSheetId="66">#REF!</definedName>
    <definedName name="SUPLI">#REF!</definedName>
    <definedName name="SUPLIDORES" localSheetId="67">#REF!</definedName>
    <definedName name="SUPLIDORES" localSheetId="68">#REF!</definedName>
    <definedName name="SUPLIDORES" localSheetId="69">#REF!</definedName>
    <definedName name="SUPLIDORES" localSheetId="70">#REF!</definedName>
    <definedName name="SUPLIDORES" localSheetId="72">#REF!</definedName>
    <definedName name="SUPLIDORES" localSheetId="73">#REF!</definedName>
    <definedName name="SUPLIDORES" localSheetId="74">#REF!</definedName>
    <definedName name="SUPLIDORES" localSheetId="11">#REF!</definedName>
    <definedName name="SUPLIDORES" localSheetId="12">#REF!</definedName>
    <definedName name="SUPLIDORES" localSheetId="23">#REF!</definedName>
    <definedName name="SUPLIDORES" localSheetId="26">#REF!</definedName>
    <definedName name="SUPLIDORES" localSheetId="27">#REF!</definedName>
    <definedName name="SUPLIDORES" localSheetId="10">#REF!</definedName>
    <definedName name="SUPLIDORES" localSheetId="38">#REF!</definedName>
    <definedName name="SUPLIDORES" localSheetId="25">#REF!</definedName>
    <definedName name="SUPLIDORES" localSheetId="30">#REF!</definedName>
    <definedName name="SUPLIDORES" localSheetId="31">#REF!</definedName>
    <definedName name="SUPLIDORES" localSheetId="36">#REF!</definedName>
    <definedName name="SUPLIDORES" localSheetId="37">#REF!</definedName>
    <definedName name="SUPLIDORES" localSheetId="39">#REF!</definedName>
    <definedName name="SUPLIDORES" localSheetId="40">#REF!</definedName>
    <definedName name="SUPLIDORES" localSheetId="41">#REF!</definedName>
    <definedName name="SUPLIDORES" localSheetId="46">#REF!</definedName>
    <definedName name="SUPLIDORES" localSheetId="47">#REF!</definedName>
    <definedName name="SUPLIDORES" localSheetId="48">#REF!</definedName>
    <definedName name="SUPLIDORES" localSheetId="49">#REF!</definedName>
    <definedName name="SUPLIDORES" localSheetId="52">#REF!</definedName>
    <definedName name="SUPLIDORES" localSheetId="53">#REF!</definedName>
    <definedName name="SUPLIDORES" localSheetId="64">#REF!</definedName>
    <definedName name="SUPLIDORES" localSheetId="65">#REF!</definedName>
    <definedName name="SUPLIDORES">#REF!</definedName>
    <definedName name="SUPPLY" localSheetId="11">#REF!</definedName>
    <definedName name="SUPPLY" localSheetId="23">#REF!</definedName>
    <definedName name="SUPPLY" localSheetId="24">#REF!</definedName>
    <definedName name="SUPPLY" localSheetId="26">#REF!</definedName>
    <definedName name="SUPPLY" localSheetId="10">#REF!</definedName>
    <definedName name="SUPPLY" localSheetId="38">#REF!</definedName>
    <definedName name="SUPPLY" localSheetId="25">#REF!</definedName>
    <definedName name="SUPPLY" localSheetId="39">#REF!</definedName>
    <definedName name="SUPPLY" localSheetId="46">[92]MONTHLY!$A$87:$Q$193</definedName>
    <definedName name="SUPPLY" localSheetId="51">#REF!</definedName>
    <definedName name="SUPPLY" localSheetId="52">#REF!</definedName>
    <definedName name="SUPPLY" localSheetId="66">[92]MONTHLY!$A$87:$Q$193</definedName>
    <definedName name="SUPPLY">#REF!</definedName>
    <definedName name="SUPPLY2" localSheetId="11">#REF!</definedName>
    <definedName name="SUPPLY2" localSheetId="23">#REF!</definedName>
    <definedName name="SUPPLY2" localSheetId="24">#REF!</definedName>
    <definedName name="SUPPLY2" localSheetId="26">#REF!</definedName>
    <definedName name="SUPPLY2" localSheetId="10">#REF!</definedName>
    <definedName name="SUPPLY2" localSheetId="38">#REF!</definedName>
    <definedName name="SUPPLY2" localSheetId="25">#REF!</definedName>
    <definedName name="SUPPLY2" localSheetId="39">#REF!</definedName>
    <definedName name="SUPPLY2" localSheetId="46">[92]MONTHLY!$A$422:$Z$477</definedName>
    <definedName name="SUPPLY2" localSheetId="51">#REF!</definedName>
    <definedName name="SUPPLY2" localSheetId="52">#REF!</definedName>
    <definedName name="SUPPLY2" localSheetId="66">[92]MONTHLY!$A$422:$Z$477</definedName>
    <definedName name="SUPPLY2">#REF!</definedName>
    <definedName name="SUPUES" localSheetId="67">#REF!</definedName>
    <definedName name="SUPUES" localSheetId="68">#REF!</definedName>
    <definedName name="SUPUES" localSheetId="69">#REF!</definedName>
    <definedName name="SUPUES" localSheetId="70">#REF!</definedName>
    <definedName name="SUPUES" localSheetId="72">#REF!</definedName>
    <definedName name="SUPUES" localSheetId="73">#REF!</definedName>
    <definedName name="SUPUES" localSheetId="74">#REF!</definedName>
    <definedName name="SUPUES" localSheetId="11">#REF!</definedName>
    <definedName name="SUPUES" localSheetId="12">#REF!</definedName>
    <definedName name="SUPUES" localSheetId="13">#REF!</definedName>
    <definedName name="SUPUES" localSheetId="10">#REF!</definedName>
    <definedName name="SUPUES" localSheetId="38">#REF!</definedName>
    <definedName name="SUPUES" localSheetId="30">#REF!</definedName>
    <definedName name="SUPUES" localSheetId="39">#REF!</definedName>
    <definedName name="SUPUES" localSheetId="40">#REF!</definedName>
    <definedName name="SUPUES" localSheetId="41">#REF!</definedName>
    <definedName name="SUPUES" localSheetId="46">#REF!</definedName>
    <definedName name="SUPUES" localSheetId="52">#REF!</definedName>
    <definedName name="SUPUES" localSheetId="53">#REF!</definedName>
    <definedName name="SUPUES" localSheetId="64">#REF!</definedName>
    <definedName name="SUPUES" localSheetId="65">#REF!</definedName>
    <definedName name="SUPUES" localSheetId="66">#REF!</definedName>
    <definedName name="SUPUES">#REF!</definedName>
    <definedName name="supuestos" localSheetId="67">#REF!</definedName>
    <definedName name="supuestos" localSheetId="68">#REF!</definedName>
    <definedName name="supuestos" localSheetId="69">#REF!</definedName>
    <definedName name="supuestos" localSheetId="70">#REF!</definedName>
    <definedName name="supuestos" localSheetId="72">#REF!</definedName>
    <definedName name="supuestos" localSheetId="73">#REF!</definedName>
    <definedName name="supuestos" localSheetId="74">#REF!</definedName>
    <definedName name="supuestos" localSheetId="11">#REF!</definedName>
    <definedName name="supuestos" localSheetId="12">#REF!</definedName>
    <definedName name="supuestos" localSheetId="13">#REF!</definedName>
    <definedName name="supuestos" localSheetId="10">#REF!</definedName>
    <definedName name="supuestos" localSheetId="38">#REF!</definedName>
    <definedName name="supuestos" localSheetId="39">#REF!</definedName>
    <definedName name="supuestos" localSheetId="40">#REF!</definedName>
    <definedName name="supuestos" localSheetId="41">#REF!</definedName>
    <definedName name="supuestos" localSheetId="46">#REF!</definedName>
    <definedName name="supuestos" localSheetId="52">#REF!</definedName>
    <definedName name="supuestos" localSheetId="53">#REF!</definedName>
    <definedName name="supuestos" localSheetId="64">#REF!</definedName>
    <definedName name="supuestos" localSheetId="65">#REF!</definedName>
    <definedName name="supuestos">#REF!</definedName>
    <definedName name="swe" localSheetId="67" hidden="1">{"Tab1",#N/A,FALSE,"P";"Tab2",#N/A,FALSE,"P"}</definedName>
    <definedName name="swe" localSheetId="68" hidden="1">{"Tab1",#N/A,FALSE,"P";"Tab2",#N/A,FALSE,"P"}</definedName>
    <definedName name="swe" localSheetId="69" hidden="1">{"Tab1",#N/A,FALSE,"P";"Tab2",#N/A,FALSE,"P"}</definedName>
    <definedName name="swe" localSheetId="70" hidden="1">{"Tab1",#N/A,FALSE,"P";"Tab2",#N/A,FALSE,"P"}</definedName>
    <definedName name="swe" localSheetId="72" hidden="1">{"Tab1",#N/A,FALSE,"P";"Tab2",#N/A,FALSE,"P"}</definedName>
    <definedName name="swe" localSheetId="73" hidden="1">{"Tab1",#N/A,FALSE,"P";"Tab2",#N/A,FALSE,"P"}</definedName>
    <definedName name="swe" localSheetId="74" hidden="1">{"Tab1",#N/A,FALSE,"P";"Tab2",#N/A,FALSE,"P"}</definedName>
    <definedName name="swe" localSheetId="11" hidden="1">{"Tab1",#N/A,FALSE,"P";"Tab2",#N/A,FALSE,"P"}</definedName>
    <definedName name="swe" localSheetId="12" hidden="1">{"Tab1",#N/A,FALSE,"P";"Tab2",#N/A,FALSE,"P"}</definedName>
    <definedName name="swe" localSheetId="13" hidden="1">{"Tab1",#N/A,FALSE,"P";"Tab2",#N/A,FALSE,"P"}</definedName>
    <definedName name="swe" localSheetId="23" hidden="1">{"Tab1",#N/A,FALSE,"P";"Tab2",#N/A,FALSE,"P"}</definedName>
    <definedName name="swe" localSheetId="24" hidden="1">{"Tab1",#N/A,FALSE,"P";"Tab2",#N/A,FALSE,"P"}</definedName>
    <definedName name="swe" localSheetId="26" hidden="1">{"Tab1",#N/A,FALSE,"P";"Tab2",#N/A,FALSE,"P"}</definedName>
    <definedName name="swe" localSheetId="27" hidden="1">{"Tab1",#N/A,FALSE,"P";"Tab2",#N/A,FALSE,"P"}</definedName>
    <definedName name="swe" localSheetId="42" hidden="1">{"Tab1",#N/A,FALSE,"P";"Tab2",#N/A,FALSE,"P"}</definedName>
    <definedName name="swe" localSheetId="6" hidden="1">{"Tab1",#N/A,FALSE,"P";"Tab2",#N/A,FALSE,"P"}</definedName>
    <definedName name="swe" localSheetId="7" hidden="1">{"Tab1",#N/A,FALSE,"P";"Tab2",#N/A,FALSE,"P"}</definedName>
    <definedName name="swe" localSheetId="10" hidden="1">{"Tab1",#N/A,FALSE,"P";"Tab2",#N/A,FALSE,"P"}</definedName>
    <definedName name="swe" localSheetId="38" hidden="1">{"Tab1",#N/A,FALSE,"P";"Tab2",#N/A,FALSE,"P"}</definedName>
    <definedName name="swe" localSheetId="25" hidden="1">{"Tab1",#N/A,FALSE,"P";"Tab2",#N/A,FALSE,"P"}</definedName>
    <definedName name="swe" localSheetId="28" hidden="1">{"Tab1",#N/A,FALSE,"P";"Tab2",#N/A,FALSE,"P"}</definedName>
    <definedName name="swe" localSheetId="30" hidden="1">{"Tab1",#N/A,FALSE,"P";"Tab2",#N/A,FALSE,"P"}</definedName>
    <definedName name="swe" localSheetId="31" hidden="1">{"Tab1",#N/A,FALSE,"P";"Tab2",#N/A,FALSE,"P"}</definedName>
    <definedName name="swe" localSheetId="32" hidden="1">{"Tab1",#N/A,FALSE,"P";"Tab2",#N/A,FALSE,"P"}</definedName>
    <definedName name="swe" localSheetId="33" hidden="1">{"Tab1",#N/A,FALSE,"P";"Tab2",#N/A,FALSE,"P"}</definedName>
    <definedName name="swe" localSheetId="34" hidden="1">{"Tab1",#N/A,FALSE,"P";"Tab2",#N/A,FALSE,"P"}</definedName>
    <definedName name="swe" localSheetId="35" hidden="1">{"Tab1",#N/A,FALSE,"P";"Tab2",#N/A,FALSE,"P"}</definedName>
    <definedName name="swe" localSheetId="36" hidden="1">{"Tab1",#N/A,FALSE,"P";"Tab2",#N/A,FALSE,"P"}</definedName>
    <definedName name="swe" localSheetId="37" hidden="1">{"Tab1",#N/A,FALSE,"P";"Tab2",#N/A,FALSE,"P"}</definedName>
    <definedName name="swe" localSheetId="39" hidden="1">{"Tab1",#N/A,FALSE,"P";"Tab2",#N/A,FALSE,"P"}</definedName>
    <definedName name="swe" localSheetId="40" hidden="1">{"Tab1",#N/A,FALSE,"P";"Tab2",#N/A,FALSE,"P"}</definedName>
    <definedName name="swe" localSheetId="41" hidden="1">{"Tab1",#N/A,FALSE,"P";"Tab2",#N/A,FALSE,"P"}</definedName>
    <definedName name="swe" localSheetId="46" hidden="1">{"Tab1",#N/A,FALSE,"P";"Tab2",#N/A,FALSE,"P"}</definedName>
    <definedName name="swe" localSheetId="47" hidden="1">{"Tab1",#N/A,FALSE,"P";"Tab2",#N/A,FALSE,"P"}</definedName>
    <definedName name="swe" localSheetId="48" hidden="1">{"Tab1",#N/A,FALSE,"P";"Tab2",#N/A,FALSE,"P"}</definedName>
    <definedName name="swe" localSheetId="49" hidden="1">{"Tab1",#N/A,FALSE,"P";"Tab2",#N/A,FALSE,"P"}</definedName>
    <definedName name="swe" localSheetId="50" hidden="1">{"Tab1",#N/A,FALSE,"P";"Tab2",#N/A,FALSE,"P"}</definedName>
    <definedName name="swe" localSheetId="51" hidden="1">{"Tab1",#N/A,FALSE,"P";"Tab2",#N/A,FALSE,"P"}</definedName>
    <definedName name="swe" localSheetId="52" hidden="1">{"Tab1",#N/A,FALSE,"P";"Tab2",#N/A,FALSE,"P"}</definedName>
    <definedName name="swe" localSheetId="53" hidden="1">{"Tab1",#N/A,FALSE,"P";"Tab2",#N/A,FALSE,"P"}</definedName>
    <definedName name="swe" localSheetId="64" hidden="1">{"Tab1",#N/A,FALSE,"P";"Tab2",#N/A,FALSE,"P"}</definedName>
    <definedName name="swe" localSheetId="65" hidden="1">{"Tab1",#N/A,FALSE,"P";"Tab2",#N/A,FALSE,"P"}</definedName>
    <definedName name="swe" localSheetId="66" hidden="1">{"Tab1",#N/A,FALSE,"P";"Tab2",#N/A,FALSE,"P"}</definedName>
    <definedName name="swe" hidden="1">{"Tab1",#N/A,FALSE,"P";"Tab2",#N/A,FALSE,"P"}</definedName>
    <definedName name="Sweden_wt" localSheetId="11">#REF!</definedName>
    <definedName name="Sweden_wt" localSheetId="10">#REF!</definedName>
    <definedName name="Sweden_wt" localSheetId="38">#REF!</definedName>
    <definedName name="Sweden_wt" localSheetId="39">#REF!</definedName>
    <definedName name="Sweden_wt" localSheetId="46">'[79]OECD wgt'!$B$32</definedName>
    <definedName name="Sweden_wt" localSheetId="51">#REF!</definedName>
    <definedName name="Sweden_wt" localSheetId="52">'[79]OECD wgt'!$B$32</definedName>
    <definedName name="Sweden_wt" localSheetId="66">'[79]OECD wgt'!$B$32</definedName>
    <definedName name="Sweden_wt">#REF!</definedName>
    <definedName name="SwitchColor" localSheetId="67">#REF!</definedName>
    <definedName name="SwitchColor" localSheetId="68">#REF!</definedName>
    <definedName name="SwitchColor" localSheetId="69">#REF!</definedName>
    <definedName name="SwitchColor" localSheetId="70">#REF!</definedName>
    <definedName name="SwitchColor" localSheetId="72">#REF!</definedName>
    <definedName name="SwitchColor" localSheetId="73">#REF!</definedName>
    <definedName name="SwitchColor" localSheetId="74">#REF!</definedName>
    <definedName name="SwitchColor" localSheetId="11">#REF!</definedName>
    <definedName name="SwitchColor" localSheetId="12">#REF!</definedName>
    <definedName name="SwitchColor" localSheetId="13">#REF!</definedName>
    <definedName name="SwitchColor" localSheetId="10">#REF!</definedName>
    <definedName name="SwitchColor" localSheetId="38">#REF!</definedName>
    <definedName name="SwitchColor" localSheetId="30">#REF!</definedName>
    <definedName name="SwitchColor" localSheetId="39">#REF!</definedName>
    <definedName name="SwitchColor" localSheetId="40">#REF!</definedName>
    <definedName name="SwitchColor" localSheetId="41">#REF!</definedName>
    <definedName name="SwitchColor" localSheetId="46">#REF!</definedName>
    <definedName name="SwitchColor" localSheetId="52">#REF!</definedName>
    <definedName name="SwitchColor" localSheetId="53">#REF!</definedName>
    <definedName name="SwitchColor" localSheetId="64">#REF!</definedName>
    <definedName name="SwitchColor" localSheetId="65">#REF!</definedName>
    <definedName name="SwitchColor" localSheetId="66">#REF!</definedName>
    <definedName name="SwitchColor">#REF!</definedName>
    <definedName name="Switzerland_wt" localSheetId="11">#REF!</definedName>
    <definedName name="Switzerland_wt" localSheetId="10">#REF!</definedName>
    <definedName name="Switzerland_wt" localSheetId="38">#REF!</definedName>
    <definedName name="Switzerland_wt" localSheetId="39">#REF!</definedName>
    <definedName name="Switzerland_wt" localSheetId="46">'[79]OECD wgt'!$B$33</definedName>
    <definedName name="Switzerland_wt" localSheetId="51">#REF!</definedName>
    <definedName name="Switzerland_wt" localSheetId="52">'[79]OECD wgt'!$B$33</definedName>
    <definedName name="Switzerland_wt" localSheetId="66">'[79]OECD wgt'!$B$33</definedName>
    <definedName name="Switzerland_wt">#REF!</definedName>
    <definedName name="Swvu.PLA1." localSheetId="67" hidden="1">'[59]COP FED'!#REF!</definedName>
    <definedName name="Swvu.PLA1." localSheetId="68" hidden="1">'[59]COP FED'!#REF!</definedName>
    <definedName name="Swvu.PLA1." localSheetId="69" hidden="1">'[59]COP FED'!#REF!</definedName>
    <definedName name="Swvu.PLA1." localSheetId="70" hidden="1">'[59]COP FED'!#REF!</definedName>
    <definedName name="Swvu.PLA1." localSheetId="72" hidden="1">'[59]COP FED'!#REF!</definedName>
    <definedName name="Swvu.PLA1." localSheetId="73" hidden="1">'[59]COP FED'!#REF!</definedName>
    <definedName name="Swvu.PLA1." localSheetId="74" hidden="1">'[59]COP FED'!#REF!</definedName>
    <definedName name="Swvu.PLA1." localSheetId="11" hidden="1">#REF!</definedName>
    <definedName name="Swvu.PLA1." localSheetId="12" hidden="1">#REF!</definedName>
    <definedName name="Swvu.PLA1." localSheetId="23" hidden="1">#REF!</definedName>
    <definedName name="Swvu.PLA1." localSheetId="24" hidden="1">#REF!</definedName>
    <definedName name="Swvu.PLA1." localSheetId="26" hidden="1">#REF!</definedName>
    <definedName name="Swvu.PLA1." localSheetId="10" hidden="1">#REF!</definedName>
    <definedName name="Swvu.PLA1." localSheetId="38" hidden="1">#REF!</definedName>
    <definedName name="Swvu.PLA1." localSheetId="25" hidden="1">#REF!</definedName>
    <definedName name="Swvu.PLA1." localSheetId="30" hidden="1">'[59]COP FED'!#REF!</definedName>
    <definedName name="Swvu.PLA1." localSheetId="39" hidden="1">#REF!</definedName>
    <definedName name="Swvu.PLA1." localSheetId="40" hidden="1">'[59]COP FED'!#REF!</definedName>
    <definedName name="Swvu.PLA1." localSheetId="41" hidden="1">'[59]COP FED'!#REF!</definedName>
    <definedName name="Swvu.PLA1." localSheetId="46" hidden="1">'[59]COP FED'!#REF!</definedName>
    <definedName name="Swvu.PLA1." localSheetId="47" hidden="1">#REF!</definedName>
    <definedName name="Swvu.PLA1." localSheetId="51" hidden="1">#REF!</definedName>
    <definedName name="Swvu.PLA1." localSheetId="52" hidden="1">#REF!</definedName>
    <definedName name="Swvu.PLA1." localSheetId="53" hidden="1">'[59]COP FED'!#REF!</definedName>
    <definedName name="Swvu.PLA1." localSheetId="64" hidden="1">'[59]COP FED'!#REF!</definedName>
    <definedName name="Swvu.PLA1." localSheetId="65" hidden="1">'[59]COP FED'!#REF!</definedName>
    <definedName name="Swvu.PLA1." localSheetId="66" hidden="1">'[59]COP FED'!#REF!</definedName>
    <definedName name="Swvu.PLA1." hidden="1">#REF!</definedName>
    <definedName name="Swvu.PLA2." localSheetId="11" hidden="1">#REF!</definedName>
    <definedName name="Swvu.PLA2." localSheetId="12" hidden="1">#REF!</definedName>
    <definedName name="Swvu.PLA2." localSheetId="23" hidden="1">#REF!</definedName>
    <definedName name="Swvu.PLA2." localSheetId="24" hidden="1">#REF!</definedName>
    <definedName name="Swvu.PLA2." localSheetId="26" hidden="1">#REF!</definedName>
    <definedName name="Swvu.PLA2." localSheetId="10" hidden="1">#REF!</definedName>
    <definedName name="Swvu.PLA2." localSheetId="38" hidden="1">#REF!</definedName>
    <definedName name="Swvu.PLA2." localSheetId="25" hidden="1">#REF!</definedName>
    <definedName name="Swvu.PLA2." localSheetId="39" hidden="1">#REF!</definedName>
    <definedName name="Swvu.PLA2." localSheetId="46" hidden="1">'[59]COP FED'!$A$1:$N$49</definedName>
    <definedName name="Swvu.PLA2." localSheetId="51" hidden="1">#REF!</definedName>
    <definedName name="Swvu.PLA2." localSheetId="52" hidden="1">#REF!</definedName>
    <definedName name="Swvu.PLA2." localSheetId="66" hidden="1">'[59]COP FED'!$A$1:$N$49</definedName>
    <definedName name="Swvu.PLA2." hidden="1">#REF!</definedName>
    <definedName name="sxc" localSheetId="67" hidden="1">{"Riqfin97",#N/A,FALSE,"Tran";"Riqfinpro",#N/A,FALSE,"Tran"}</definedName>
    <definedName name="sxc" localSheetId="68" hidden="1">{"Riqfin97",#N/A,FALSE,"Tran";"Riqfinpro",#N/A,FALSE,"Tran"}</definedName>
    <definedName name="sxc" localSheetId="69" hidden="1">{"Riqfin97",#N/A,FALSE,"Tran";"Riqfinpro",#N/A,FALSE,"Tran"}</definedName>
    <definedName name="sxc" localSheetId="70" hidden="1">{"Riqfin97",#N/A,FALSE,"Tran";"Riqfinpro",#N/A,FALSE,"Tran"}</definedName>
    <definedName name="sxc" localSheetId="72" hidden="1">{"Riqfin97",#N/A,FALSE,"Tran";"Riqfinpro",#N/A,FALSE,"Tran"}</definedName>
    <definedName name="sxc" localSheetId="73" hidden="1">{"Riqfin97",#N/A,FALSE,"Tran";"Riqfinpro",#N/A,FALSE,"Tran"}</definedName>
    <definedName name="sxc" localSheetId="74" hidden="1">{"Riqfin97",#N/A,FALSE,"Tran";"Riqfinpro",#N/A,FALSE,"Tran"}</definedName>
    <definedName name="sxc" localSheetId="11" hidden="1">{"Riqfin97",#N/A,FALSE,"Tran";"Riqfinpro",#N/A,FALSE,"Tran"}</definedName>
    <definedName name="sxc" localSheetId="12" hidden="1">{"Riqfin97",#N/A,FALSE,"Tran";"Riqfinpro",#N/A,FALSE,"Tran"}</definedName>
    <definedName name="sxc" localSheetId="13" hidden="1">{"Riqfin97",#N/A,FALSE,"Tran";"Riqfinpro",#N/A,FALSE,"Tran"}</definedName>
    <definedName name="sxc" localSheetId="23" hidden="1">{"Riqfin97",#N/A,FALSE,"Tran";"Riqfinpro",#N/A,FALSE,"Tran"}</definedName>
    <definedName name="sxc" localSheetId="24" hidden="1">{"Riqfin97",#N/A,FALSE,"Tran";"Riqfinpro",#N/A,FALSE,"Tran"}</definedName>
    <definedName name="sxc" localSheetId="26" hidden="1">{"Riqfin97",#N/A,FALSE,"Tran";"Riqfinpro",#N/A,FALSE,"Tran"}</definedName>
    <definedName name="sxc" localSheetId="27" hidden="1">{"Riqfin97",#N/A,FALSE,"Tran";"Riqfinpro",#N/A,FALSE,"Tran"}</definedName>
    <definedName name="sxc" localSheetId="42" hidden="1">{"Riqfin97",#N/A,FALSE,"Tran";"Riqfinpro",#N/A,FALSE,"Tran"}</definedName>
    <definedName name="sxc" localSheetId="6" hidden="1">{"Riqfin97",#N/A,FALSE,"Tran";"Riqfinpro",#N/A,FALSE,"Tran"}</definedName>
    <definedName name="sxc" localSheetId="7" hidden="1">{"Riqfin97",#N/A,FALSE,"Tran";"Riqfinpro",#N/A,FALSE,"Tran"}</definedName>
    <definedName name="sxc" localSheetId="10" hidden="1">{"Riqfin97",#N/A,FALSE,"Tran";"Riqfinpro",#N/A,FALSE,"Tran"}</definedName>
    <definedName name="sxc" localSheetId="38" hidden="1">{"Riqfin97",#N/A,FALSE,"Tran";"Riqfinpro",#N/A,FALSE,"Tran"}</definedName>
    <definedName name="sxc" localSheetId="25" hidden="1">{"Riqfin97",#N/A,FALSE,"Tran";"Riqfinpro",#N/A,FALSE,"Tran"}</definedName>
    <definedName name="sxc" localSheetId="28" hidden="1">{"Riqfin97",#N/A,FALSE,"Tran";"Riqfinpro",#N/A,FALSE,"Tran"}</definedName>
    <definedName name="sxc" localSheetId="30" hidden="1">{"Riqfin97",#N/A,FALSE,"Tran";"Riqfinpro",#N/A,FALSE,"Tran"}</definedName>
    <definedName name="sxc" localSheetId="31" hidden="1">{"Riqfin97",#N/A,FALSE,"Tran";"Riqfinpro",#N/A,FALSE,"Tran"}</definedName>
    <definedName name="sxc" localSheetId="32" hidden="1">{"Riqfin97",#N/A,FALSE,"Tran";"Riqfinpro",#N/A,FALSE,"Tran"}</definedName>
    <definedName name="sxc" localSheetId="33" hidden="1">{"Riqfin97",#N/A,FALSE,"Tran";"Riqfinpro",#N/A,FALSE,"Tran"}</definedName>
    <definedName name="sxc" localSheetId="34" hidden="1">{"Riqfin97",#N/A,FALSE,"Tran";"Riqfinpro",#N/A,FALSE,"Tran"}</definedName>
    <definedName name="sxc" localSheetId="35" hidden="1">{"Riqfin97",#N/A,FALSE,"Tran";"Riqfinpro",#N/A,FALSE,"Tran"}</definedName>
    <definedName name="sxc" localSheetId="36" hidden="1">{"Riqfin97",#N/A,FALSE,"Tran";"Riqfinpro",#N/A,FALSE,"Tran"}</definedName>
    <definedName name="sxc" localSheetId="37" hidden="1">{"Riqfin97",#N/A,FALSE,"Tran";"Riqfinpro",#N/A,FALSE,"Tran"}</definedName>
    <definedName name="sxc" localSheetId="39" hidden="1">{"Riqfin97",#N/A,FALSE,"Tran";"Riqfinpro",#N/A,FALSE,"Tran"}</definedName>
    <definedName name="sxc" localSheetId="40" hidden="1">{"Riqfin97",#N/A,FALSE,"Tran";"Riqfinpro",#N/A,FALSE,"Tran"}</definedName>
    <definedName name="sxc" localSheetId="41" hidden="1">{"Riqfin97",#N/A,FALSE,"Tran";"Riqfinpro",#N/A,FALSE,"Tran"}</definedName>
    <definedName name="sxc" localSheetId="46" hidden="1">{"Riqfin97",#N/A,FALSE,"Tran";"Riqfinpro",#N/A,FALSE,"Tran"}</definedName>
    <definedName name="sxc" localSheetId="47" hidden="1">{"Riqfin97",#N/A,FALSE,"Tran";"Riqfinpro",#N/A,FALSE,"Tran"}</definedName>
    <definedName name="sxc" localSheetId="48" hidden="1">{"Riqfin97",#N/A,FALSE,"Tran";"Riqfinpro",#N/A,FALSE,"Tran"}</definedName>
    <definedName name="sxc" localSheetId="49" hidden="1">{"Riqfin97",#N/A,FALSE,"Tran";"Riqfinpro",#N/A,FALSE,"Tran"}</definedName>
    <definedName name="sxc" localSheetId="50" hidden="1">{"Riqfin97",#N/A,FALSE,"Tran";"Riqfinpro",#N/A,FALSE,"Tran"}</definedName>
    <definedName name="sxc" localSheetId="51" hidden="1">{"Riqfin97",#N/A,FALSE,"Tran";"Riqfinpro",#N/A,FALSE,"Tran"}</definedName>
    <definedName name="sxc" localSheetId="52" hidden="1">{"Riqfin97",#N/A,FALSE,"Tran";"Riqfinpro",#N/A,FALSE,"Tran"}</definedName>
    <definedName name="sxc" localSheetId="53" hidden="1">{"Riqfin97",#N/A,FALSE,"Tran";"Riqfinpro",#N/A,FALSE,"Tran"}</definedName>
    <definedName name="sxc" localSheetId="64" hidden="1">{"Riqfin97",#N/A,FALSE,"Tran";"Riqfinpro",#N/A,FALSE,"Tran"}</definedName>
    <definedName name="sxc" localSheetId="65" hidden="1">{"Riqfin97",#N/A,FALSE,"Tran";"Riqfinpro",#N/A,FALSE,"Tran"}</definedName>
    <definedName name="sxc" localSheetId="66" hidden="1">{"Riqfin97",#N/A,FALSE,"Tran";"Riqfinpro",#N/A,FALSE,"Tran"}</definedName>
    <definedName name="sxc" hidden="1">{"Riqfin97",#N/A,FALSE,"Tran";"Riqfinpro",#N/A,FALSE,"Tran"}</definedName>
    <definedName name="sxe" localSheetId="67" hidden="1">{"Riqfin97",#N/A,FALSE,"Tran";"Riqfinpro",#N/A,FALSE,"Tran"}</definedName>
    <definedName name="sxe" localSheetId="68" hidden="1">{"Riqfin97",#N/A,FALSE,"Tran";"Riqfinpro",#N/A,FALSE,"Tran"}</definedName>
    <definedName name="sxe" localSheetId="69" hidden="1">{"Riqfin97",#N/A,FALSE,"Tran";"Riqfinpro",#N/A,FALSE,"Tran"}</definedName>
    <definedName name="sxe" localSheetId="70" hidden="1">{"Riqfin97",#N/A,FALSE,"Tran";"Riqfinpro",#N/A,FALSE,"Tran"}</definedName>
    <definedName name="sxe" localSheetId="72" hidden="1">{"Riqfin97",#N/A,FALSE,"Tran";"Riqfinpro",#N/A,FALSE,"Tran"}</definedName>
    <definedName name="sxe" localSheetId="73" hidden="1">{"Riqfin97",#N/A,FALSE,"Tran";"Riqfinpro",#N/A,FALSE,"Tran"}</definedName>
    <definedName name="sxe" localSheetId="74" hidden="1">{"Riqfin97",#N/A,FALSE,"Tran";"Riqfinpro",#N/A,FALSE,"Tran"}</definedName>
    <definedName name="sxe" localSheetId="11" hidden="1">{"Riqfin97",#N/A,FALSE,"Tran";"Riqfinpro",#N/A,FALSE,"Tran"}</definedName>
    <definedName name="sxe" localSheetId="12" hidden="1">{"Riqfin97",#N/A,FALSE,"Tran";"Riqfinpro",#N/A,FALSE,"Tran"}</definedName>
    <definedName name="sxe" localSheetId="13" hidden="1">{"Riqfin97",#N/A,FALSE,"Tran";"Riqfinpro",#N/A,FALSE,"Tran"}</definedName>
    <definedName name="sxe" localSheetId="23" hidden="1">{"Riqfin97",#N/A,FALSE,"Tran";"Riqfinpro",#N/A,FALSE,"Tran"}</definedName>
    <definedName name="sxe" localSheetId="24" hidden="1">{"Riqfin97",#N/A,FALSE,"Tran";"Riqfinpro",#N/A,FALSE,"Tran"}</definedName>
    <definedName name="sxe" localSheetId="26" hidden="1">{"Riqfin97",#N/A,FALSE,"Tran";"Riqfinpro",#N/A,FALSE,"Tran"}</definedName>
    <definedName name="sxe" localSheetId="27" hidden="1">{"Riqfin97",#N/A,FALSE,"Tran";"Riqfinpro",#N/A,FALSE,"Tran"}</definedName>
    <definedName name="sxe" localSheetId="42" hidden="1">{"Riqfin97",#N/A,FALSE,"Tran";"Riqfinpro",#N/A,FALSE,"Tran"}</definedName>
    <definedName name="sxe" localSheetId="6" hidden="1">{"Riqfin97",#N/A,FALSE,"Tran";"Riqfinpro",#N/A,FALSE,"Tran"}</definedName>
    <definedName name="sxe" localSheetId="7" hidden="1">{"Riqfin97",#N/A,FALSE,"Tran";"Riqfinpro",#N/A,FALSE,"Tran"}</definedName>
    <definedName name="sxe" localSheetId="10" hidden="1">{"Riqfin97",#N/A,FALSE,"Tran";"Riqfinpro",#N/A,FALSE,"Tran"}</definedName>
    <definedName name="sxe" localSheetId="38" hidden="1">{"Riqfin97",#N/A,FALSE,"Tran";"Riqfinpro",#N/A,FALSE,"Tran"}</definedName>
    <definedName name="sxe" localSheetId="25" hidden="1">{"Riqfin97",#N/A,FALSE,"Tran";"Riqfinpro",#N/A,FALSE,"Tran"}</definedName>
    <definedName name="sxe" localSheetId="28" hidden="1">{"Riqfin97",#N/A,FALSE,"Tran";"Riqfinpro",#N/A,FALSE,"Tran"}</definedName>
    <definedName name="sxe" localSheetId="30" hidden="1">{"Riqfin97",#N/A,FALSE,"Tran";"Riqfinpro",#N/A,FALSE,"Tran"}</definedName>
    <definedName name="sxe" localSheetId="31" hidden="1">{"Riqfin97",#N/A,FALSE,"Tran";"Riqfinpro",#N/A,FALSE,"Tran"}</definedName>
    <definedName name="sxe" localSheetId="32" hidden="1">{"Riqfin97",#N/A,FALSE,"Tran";"Riqfinpro",#N/A,FALSE,"Tran"}</definedName>
    <definedName name="sxe" localSheetId="33" hidden="1">{"Riqfin97",#N/A,FALSE,"Tran";"Riqfinpro",#N/A,FALSE,"Tran"}</definedName>
    <definedName name="sxe" localSheetId="34" hidden="1">{"Riqfin97",#N/A,FALSE,"Tran";"Riqfinpro",#N/A,FALSE,"Tran"}</definedName>
    <definedName name="sxe" localSheetId="35" hidden="1">{"Riqfin97",#N/A,FALSE,"Tran";"Riqfinpro",#N/A,FALSE,"Tran"}</definedName>
    <definedName name="sxe" localSheetId="36" hidden="1">{"Riqfin97",#N/A,FALSE,"Tran";"Riqfinpro",#N/A,FALSE,"Tran"}</definedName>
    <definedName name="sxe" localSheetId="37" hidden="1">{"Riqfin97",#N/A,FALSE,"Tran";"Riqfinpro",#N/A,FALSE,"Tran"}</definedName>
    <definedName name="sxe" localSheetId="39" hidden="1">{"Riqfin97",#N/A,FALSE,"Tran";"Riqfinpro",#N/A,FALSE,"Tran"}</definedName>
    <definedName name="sxe" localSheetId="40" hidden="1">{"Riqfin97",#N/A,FALSE,"Tran";"Riqfinpro",#N/A,FALSE,"Tran"}</definedName>
    <definedName name="sxe" localSheetId="41" hidden="1">{"Riqfin97",#N/A,FALSE,"Tran";"Riqfinpro",#N/A,FALSE,"Tran"}</definedName>
    <definedName name="sxe" localSheetId="46" hidden="1">{"Riqfin97",#N/A,FALSE,"Tran";"Riqfinpro",#N/A,FALSE,"Tran"}</definedName>
    <definedName name="sxe" localSheetId="47" hidden="1">{"Riqfin97",#N/A,FALSE,"Tran";"Riqfinpro",#N/A,FALSE,"Tran"}</definedName>
    <definedName name="sxe" localSheetId="48" hidden="1">{"Riqfin97",#N/A,FALSE,"Tran";"Riqfinpro",#N/A,FALSE,"Tran"}</definedName>
    <definedName name="sxe" localSheetId="49" hidden="1">{"Riqfin97",#N/A,FALSE,"Tran";"Riqfinpro",#N/A,FALSE,"Tran"}</definedName>
    <definedName name="sxe" localSheetId="50" hidden="1">{"Riqfin97",#N/A,FALSE,"Tran";"Riqfinpro",#N/A,FALSE,"Tran"}</definedName>
    <definedName name="sxe" localSheetId="51" hidden="1">{"Riqfin97",#N/A,FALSE,"Tran";"Riqfinpro",#N/A,FALSE,"Tran"}</definedName>
    <definedName name="sxe" localSheetId="52" hidden="1">{"Riqfin97",#N/A,FALSE,"Tran";"Riqfinpro",#N/A,FALSE,"Tran"}</definedName>
    <definedName name="sxe" localSheetId="53" hidden="1">{"Riqfin97",#N/A,FALSE,"Tran";"Riqfinpro",#N/A,FALSE,"Tran"}</definedName>
    <definedName name="sxe" localSheetId="64" hidden="1">{"Riqfin97",#N/A,FALSE,"Tran";"Riqfinpro",#N/A,FALSE,"Tran"}</definedName>
    <definedName name="sxe" localSheetId="65" hidden="1">{"Riqfin97",#N/A,FALSE,"Tran";"Riqfinpro",#N/A,FALSE,"Tran"}</definedName>
    <definedName name="sxe" localSheetId="66" hidden="1">{"Riqfin97",#N/A,FALSE,"Tran";"Riqfinpro",#N/A,FALSE,"Tran"}</definedName>
    <definedName name="sxe" hidden="1">{"Riqfin97",#N/A,FALSE,"Tran";"Riqfinpro",#N/A,FALSE,"Tran"}</definedName>
    <definedName name="t" localSheetId="67" hidden="1">{"Minpmon",#N/A,FALSE,"Monthinput"}</definedName>
    <definedName name="t" localSheetId="68" hidden="1">{"Minpmon",#N/A,FALSE,"Monthinput"}</definedName>
    <definedName name="t" localSheetId="69" hidden="1">{"Minpmon",#N/A,FALSE,"Monthinput"}</definedName>
    <definedName name="t" localSheetId="70" hidden="1">{"Minpmon",#N/A,FALSE,"Monthinput"}</definedName>
    <definedName name="t" localSheetId="72" hidden="1">{"Minpmon",#N/A,FALSE,"Monthinput"}</definedName>
    <definedName name="t" localSheetId="73" hidden="1">{"Minpmon",#N/A,FALSE,"Monthinput"}</definedName>
    <definedName name="t" localSheetId="74" hidden="1">{"Minpmon",#N/A,FALSE,"Monthinput"}</definedName>
    <definedName name="t" localSheetId="11" hidden="1">{"Minpmon",#N/A,FALSE,"Monthinput"}</definedName>
    <definedName name="t" localSheetId="12" hidden="1">{"Minpmon",#N/A,FALSE,"Monthinput"}</definedName>
    <definedName name="t" localSheetId="13" hidden="1">{"Minpmon",#N/A,FALSE,"Monthinput"}</definedName>
    <definedName name="t" localSheetId="23" hidden="1">{"Minpmon",#N/A,FALSE,"Monthinput"}</definedName>
    <definedName name="t" localSheetId="24" hidden="1">{"Minpmon",#N/A,FALSE,"Monthinput"}</definedName>
    <definedName name="t" localSheetId="26" hidden="1">{"Minpmon",#N/A,FALSE,"Monthinput"}</definedName>
    <definedName name="t" localSheetId="27" hidden="1">{"Minpmon",#N/A,FALSE,"Monthinput"}</definedName>
    <definedName name="t" localSheetId="42" hidden="1">{"Minpmon",#N/A,FALSE,"Monthinput"}</definedName>
    <definedName name="t" localSheetId="6" hidden="1">{"Minpmon",#N/A,FALSE,"Monthinput"}</definedName>
    <definedName name="t" localSheetId="7" hidden="1">{"Minpmon",#N/A,FALSE,"Monthinput"}</definedName>
    <definedName name="t" localSheetId="10" hidden="1">{"Minpmon",#N/A,FALSE,"Monthinput"}</definedName>
    <definedName name="t" localSheetId="38" hidden="1">{"Minpmon",#N/A,FALSE,"Monthinput"}</definedName>
    <definedName name="t" localSheetId="25" hidden="1">{"Minpmon",#N/A,FALSE,"Monthinput"}</definedName>
    <definedName name="t" localSheetId="28" hidden="1">{"Minpmon",#N/A,FALSE,"Monthinput"}</definedName>
    <definedName name="t" localSheetId="30" hidden="1">{"Minpmon",#N/A,FALSE,"Monthinput"}</definedName>
    <definedName name="t" localSheetId="31" hidden="1">{"Minpmon",#N/A,FALSE,"Monthinput"}</definedName>
    <definedName name="t" localSheetId="32" hidden="1">{"Minpmon",#N/A,FALSE,"Monthinput"}</definedName>
    <definedName name="t" localSheetId="33" hidden="1">{"Minpmon",#N/A,FALSE,"Monthinput"}</definedName>
    <definedName name="t" localSheetId="34" hidden="1">{"Minpmon",#N/A,FALSE,"Monthinput"}</definedName>
    <definedName name="t" localSheetId="35" hidden="1">{"Minpmon",#N/A,FALSE,"Monthinput"}</definedName>
    <definedName name="t" localSheetId="36" hidden="1">{"Minpmon",#N/A,FALSE,"Monthinput"}</definedName>
    <definedName name="t" localSheetId="37" hidden="1">{"Minpmon",#N/A,FALSE,"Monthinput"}</definedName>
    <definedName name="t" localSheetId="39" hidden="1">{"Minpmon",#N/A,FALSE,"Monthinput"}</definedName>
    <definedName name="t" localSheetId="40" hidden="1">{"Minpmon",#N/A,FALSE,"Monthinput"}</definedName>
    <definedName name="t" localSheetId="41" hidden="1">{"Minpmon",#N/A,FALSE,"Monthinput"}</definedName>
    <definedName name="t" localSheetId="46" hidden="1">{"Minpmon",#N/A,FALSE,"Monthinput"}</definedName>
    <definedName name="t" localSheetId="47" hidden="1">{"Minpmon",#N/A,FALSE,"Monthinput"}</definedName>
    <definedName name="t" localSheetId="48" hidden="1">{"Minpmon",#N/A,FALSE,"Monthinput"}</definedName>
    <definedName name="t" localSheetId="49" hidden="1">{"Minpmon",#N/A,FALSE,"Monthinput"}</definedName>
    <definedName name="t" localSheetId="50" hidden="1">{"Minpmon",#N/A,FALSE,"Monthinput"}</definedName>
    <definedName name="t" localSheetId="51" hidden="1">{"Minpmon",#N/A,FALSE,"Monthinput"}</definedName>
    <definedName name="t" localSheetId="52" hidden="1">{"Minpmon",#N/A,FALSE,"Monthinput"}</definedName>
    <definedName name="t" localSheetId="53" hidden="1">{"Minpmon",#N/A,FALSE,"Monthinput"}</definedName>
    <definedName name="t" localSheetId="64" hidden="1">{"Minpmon",#N/A,FALSE,"Monthinput"}</definedName>
    <definedName name="t" localSheetId="65" hidden="1">{"Minpmon",#N/A,FALSE,"Monthinput"}</definedName>
    <definedName name="t" localSheetId="66" hidden="1">{"Minpmon",#N/A,FALSE,"Monthinput"}</definedName>
    <definedName name="t" hidden="1">{"Minpmon",#N/A,FALSE,"Monthinput"}</definedName>
    <definedName name="Tab_2" localSheetId="67">#REF!</definedName>
    <definedName name="Tab_2" localSheetId="68">#REF!</definedName>
    <definedName name="Tab_2" localSheetId="69">#REF!</definedName>
    <definedName name="Tab_2" localSheetId="70">#REF!</definedName>
    <definedName name="Tab_2" localSheetId="72">#REF!</definedName>
    <definedName name="Tab_2" localSheetId="73">#REF!</definedName>
    <definedName name="Tab_2" localSheetId="74">#REF!</definedName>
    <definedName name="Tab_2" localSheetId="11">#REF!</definedName>
    <definedName name="Tab_2" localSheetId="10">#REF!</definedName>
    <definedName name="Tab_2" localSheetId="38">#REF!</definedName>
    <definedName name="Tab_2" localSheetId="39">#REF!</definedName>
    <definedName name="Tab_2" localSheetId="40">#REF!</definedName>
    <definedName name="Tab_2" localSheetId="41">#REF!</definedName>
    <definedName name="Tab_2" localSheetId="46">#REF!</definedName>
    <definedName name="Tab_2" localSheetId="52">#REF!</definedName>
    <definedName name="Tab_2" localSheetId="64">#REF!</definedName>
    <definedName name="Tab_2" localSheetId="65">#REF!</definedName>
    <definedName name="Tab_2" localSheetId="66">#REF!</definedName>
    <definedName name="Tab_2">#REF!</definedName>
    <definedName name="Tab_Assumptions" localSheetId="67">#REF!</definedName>
    <definedName name="Tab_Assumptions" localSheetId="68">#REF!</definedName>
    <definedName name="Tab_Assumptions" localSheetId="69">#REF!</definedName>
    <definedName name="Tab_Assumptions" localSheetId="70">#REF!</definedName>
    <definedName name="Tab_Assumptions" localSheetId="72">#REF!</definedName>
    <definedName name="Tab_Assumptions" localSheetId="73">#REF!</definedName>
    <definedName name="Tab_Assumptions" localSheetId="74">#REF!</definedName>
    <definedName name="Tab_Assumptions" localSheetId="11">#REF!</definedName>
    <definedName name="Tab_Assumptions" localSheetId="10">#REF!</definedName>
    <definedName name="Tab_Assumptions" localSheetId="38">#REF!</definedName>
    <definedName name="Tab_Assumptions" localSheetId="39">#REF!</definedName>
    <definedName name="Tab_Assumptions" localSheetId="40">#REF!</definedName>
    <definedName name="Tab_Assumptions" localSheetId="41">#REF!</definedName>
    <definedName name="Tab_Assumptions" localSheetId="46">#REF!</definedName>
    <definedName name="Tab_Assumptions" localSheetId="52">#REF!</definedName>
    <definedName name="Tab_Assumptions" localSheetId="64">#REF!</definedName>
    <definedName name="Tab_Assumptions" localSheetId="65">#REF!</definedName>
    <definedName name="Tab_Assumptions" localSheetId="66">#REF!</definedName>
    <definedName name="Tab_Assumptions">#REF!</definedName>
    <definedName name="Tab_results" localSheetId="67">#REF!</definedName>
    <definedName name="Tab_results" localSheetId="68">#REF!</definedName>
    <definedName name="Tab_results" localSheetId="69">#REF!</definedName>
    <definedName name="Tab_results" localSheetId="70">#REF!</definedName>
    <definedName name="Tab_results" localSheetId="72">#REF!</definedName>
    <definedName name="Tab_results" localSheetId="73">#REF!</definedName>
    <definedName name="Tab_results" localSheetId="74">#REF!</definedName>
    <definedName name="Tab_results" localSheetId="11">#REF!</definedName>
    <definedName name="Tab_results" localSheetId="10">#REF!</definedName>
    <definedName name="Tab_results" localSheetId="38">#REF!</definedName>
    <definedName name="Tab_results" localSheetId="39">#REF!</definedName>
    <definedName name="Tab_results" localSheetId="40">#REF!</definedName>
    <definedName name="Tab_results" localSheetId="41">#REF!</definedName>
    <definedName name="Tab_results" localSheetId="46">#REF!</definedName>
    <definedName name="Tab_results" localSheetId="52">#REF!</definedName>
    <definedName name="Tab_results" localSheetId="64">#REF!</definedName>
    <definedName name="Tab_results" localSheetId="65">#REF!</definedName>
    <definedName name="Tab_results">#REF!</definedName>
    <definedName name="Tab1_A" localSheetId="67">#REF!</definedName>
    <definedName name="Tab1_A" localSheetId="68">#REF!</definedName>
    <definedName name="Tab1_A" localSheetId="69">#REF!</definedName>
    <definedName name="Tab1_A" localSheetId="70">#REF!</definedName>
    <definedName name="Tab1_A" localSheetId="72">#REF!</definedName>
    <definedName name="Tab1_A" localSheetId="73">#REF!</definedName>
    <definedName name="Tab1_A" localSheetId="74">#REF!</definedName>
    <definedName name="Tab1_A" localSheetId="11">#REF!</definedName>
    <definedName name="Tab1_A" localSheetId="10">#REF!</definedName>
    <definedName name="Tab1_A" localSheetId="38">#REF!</definedName>
    <definedName name="Tab1_A" localSheetId="39">#REF!</definedName>
    <definedName name="Tab1_A" localSheetId="40">#REF!</definedName>
    <definedName name="Tab1_A" localSheetId="41">#REF!</definedName>
    <definedName name="Tab1_A" localSheetId="46">#REF!</definedName>
    <definedName name="Tab1_A" localSheetId="52">#REF!</definedName>
    <definedName name="Tab1_A" localSheetId="64">#REF!</definedName>
    <definedName name="Tab1_A" localSheetId="65">#REF!</definedName>
    <definedName name="Tab1_A">#REF!</definedName>
    <definedName name="Tab1_B" localSheetId="67">#REF!</definedName>
    <definedName name="Tab1_B" localSheetId="68">#REF!</definedName>
    <definedName name="Tab1_B" localSheetId="69">#REF!</definedName>
    <definedName name="Tab1_B" localSheetId="70">#REF!</definedName>
    <definedName name="Tab1_B" localSheetId="72">#REF!</definedName>
    <definedName name="Tab1_B" localSheetId="73">#REF!</definedName>
    <definedName name="Tab1_B" localSheetId="74">#REF!</definedName>
    <definedName name="Tab1_B" localSheetId="11">#REF!</definedName>
    <definedName name="Tab1_B" localSheetId="10">#REF!</definedName>
    <definedName name="Tab1_B" localSheetId="38">#REF!</definedName>
    <definedName name="Tab1_B" localSheetId="39">#REF!</definedName>
    <definedName name="Tab1_B" localSheetId="40">#REF!</definedName>
    <definedName name="Tab1_B" localSheetId="41">#REF!</definedName>
    <definedName name="Tab1_B" localSheetId="46">#REF!</definedName>
    <definedName name="Tab1_B" localSheetId="52">#REF!</definedName>
    <definedName name="Tab1_B" localSheetId="64">#REF!</definedName>
    <definedName name="Tab1_B" localSheetId="65">#REF!</definedName>
    <definedName name="Tab1_B">#REF!</definedName>
    <definedName name="tab1a" localSheetId="67">#REF!</definedName>
    <definedName name="tab1a" localSheetId="68">#REF!</definedName>
    <definedName name="tab1a" localSheetId="69">#REF!</definedName>
    <definedName name="tab1a" localSheetId="70">#REF!</definedName>
    <definedName name="tab1a" localSheetId="72">#REF!</definedName>
    <definedName name="tab1a" localSheetId="73">#REF!</definedName>
    <definedName name="tab1a" localSheetId="74">#REF!</definedName>
    <definedName name="tab1a" localSheetId="11">#REF!</definedName>
    <definedName name="tab1a" localSheetId="10">#REF!</definedName>
    <definedName name="tab1a" localSheetId="38">#REF!</definedName>
    <definedName name="tab1a" localSheetId="39">#REF!</definedName>
    <definedName name="tab1a" localSheetId="40">#REF!</definedName>
    <definedName name="tab1a" localSheetId="41">#REF!</definedName>
    <definedName name="tab1a" localSheetId="46">#REF!</definedName>
    <definedName name="tab1a" localSheetId="52">#REF!</definedName>
    <definedName name="tab1a" localSheetId="64">#REF!</definedName>
    <definedName name="tab1a" localSheetId="65">#REF!</definedName>
    <definedName name="tab1a">#REF!</definedName>
    <definedName name="tab1b" localSheetId="67">#REF!</definedName>
    <definedName name="tab1b" localSheetId="68">#REF!</definedName>
    <definedName name="tab1b" localSheetId="69">#REF!</definedName>
    <definedName name="tab1b" localSheetId="70">#REF!</definedName>
    <definedName name="tab1b" localSheetId="72">#REF!</definedName>
    <definedName name="tab1b" localSheetId="73">#REF!</definedName>
    <definedName name="tab1b" localSheetId="74">#REF!</definedName>
    <definedName name="tab1b" localSheetId="11">#REF!</definedName>
    <definedName name="tab1b" localSheetId="10">#REF!</definedName>
    <definedName name="tab1b" localSheetId="38">#REF!</definedName>
    <definedName name="tab1b" localSheetId="39">#REF!</definedName>
    <definedName name="tab1b" localSheetId="40">#REF!</definedName>
    <definedName name="tab1b" localSheetId="41">#REF!</definedName>
    <definedName name="tab1b" localSheetId="46">#REF!</definedName>
    <definedName name="tab1b" localSheetId="52">#REF!</definedName>
    <definedName name="tab1b" localSheetId="64">#REF!</definedName>
    <definedName name="tab1b" localSheetId="65">#REF!</definedName>
    <definedName name="tab1b">#REF!</definedName>
    <definedName name="TAB1CK" localSheetId="67">#REF!</definedName>
    <definedName name="TAB1CK" localSheetId="68">#REF!</definedName>
    <definedName name="TAB1CK" localSheetId="69">#REF!</definedName>
    <definedName name="TAB1CK" localSheetId="70">#REF!</definedName>
    <definedName name="TAB1CK" localSheetId="72">#REF!</definedName>
    <definedName name="TAB1CK" localSheetId="73">#REF!</definedName>
    <definedName name="TAB1CK" localSheetId="74">#REF!</definedName>
    <definedName name="TAB1CK" localSheetId="11">#REF!</definedName>
    <definedName name="TAB1CK" localSheetId="10">#REF!</definedName>
    <definedName name="TAB1CK" localSheetId="38">#REF!</definedName>
    <definedName name="TAB1CK" localSheetId="39">#REF!</definedName>
    <definedName name="TAB1CK" localSheetId="40">#REF!</definedName>
    <definedName name="TAB1CK" localSheetId="41">#REF!</definedName>
    <definedName name="TAB1CK" localSheetId="46">#REF!</definedName>
    <definedName name="TAB1CK" localSheetId="52">#REF!</definedName>
    <definedName name="TAB1CK" localSheetId="64">#REF!</definedName>
    <definedName name="TAB1CK" localSheetId="65">#REF!</definedName>
    <definedName name="TAB1CK">#REF!</definedName>
    <definedName name="Tab2_DSA" localSheetId="67">[171]Output_1!#REF!</definedName>
    <definedName name="Tab2_DSA" localSheetId="68">[171]Output_1!#REF!</definedName>
    <definedName name="Tab2_DSA" localSheetId="69">[171]Output_1!#REF!</definedName>
    <definedName name="Tab2_DSA" localSheetId="70">[171]Output_1!#REF!</definedName>
    <definedName name="Tab2_DSA" localSheetId="72">[171]Output_1!#REF!</definedName>
    <definedName name="Tab2_DSA" localSheetId="73">[171]Output_1!#REF!</definedName>
    <definedName name="Tab2_DSA" localSheetId="74">[171]Output_1!#REF!</definedName>
    <definedName name="Tab2_DSA" localSheetId="11">#REF!</definedName>
    <definedName name="Tab2_DSA" localSheetId="10">#REF!</definedName>
    <definedName name="Tab2_DSA" localSheetId="38">#REF!</definedName>
    <definedName name="Tab2_DSA" localSheetId="30">[171]Output_1!#REF!</definedName>
    <definedName name="Tab2_DSA" localSheetId="39">#REF!</definedName>
    <definedName name="Tab2_DSA" localSheetId="46">[171]Output_1!#REF!</definedName>
    <definedName name="Tab2_DSA" localSheetId="51">#REF!</definedName>
    <definedName name="Tab2_DSA" localSheetId="52">[171]Output_1!#REF!</definedName>
    <definedName name="Tab2_DSA" localSheetId="65">[171]Output_1!#REF!</definedName>
    <definedName name="Tab2_DSA" localSheetId="66">[171]Output_1!#REF!</definedName>
    <definedName name="Tab2_DSA">#REF!</definedName>
    <definedName name="Tab25a" localSheetId="67">#REF!</definedName>
    <definedName name="Tab25a" localSheetId="68">#REF!</definedName>
    <definedName name="Tab25a" localSheetId="69">#REF!</definedName>
    <definedName name="Tab25a" localSheetId="70">#REF!</definedName>
    <definedName name="Tab25a" localSheetId="72">#REF!</definedName>
    <definedName name="Tab25a" localSheetId="73">#REF!</definedName>
    <definedName name="Tab25a" localSheetId="74">#REF!</definedName>
    <definedName name="Tab25a" localSheetId="11">#REF!</definedName>
    <definedName name="Tab25a" localSheetId="12">#REF!</definedName>
    <definedName name="Tab25a" localSheetId="13">#REF!</definedName>
    <definedName name="Tab25a" localSheetId="23">#REF!</definedName>
    <definedName name="Tab25a" localSheetId="24">#REF!</definedName>
    <definedName name="Tab25a" localSheetId="26">#REF!</definedName>
    <definedName name="Tab25a" localSheetId="10">#REF!</definedName>
    <definedName name="Tab25a" localSheetId="38">#REF!</definedName>
    <definedName name="Tab25a" localSheetId="25">#REF!</definedName>
    <definedName name="Tab25a" localSheetId="30">#REF!</definedName>
    <definedName name="Tab25a" localSheetId="31">#REF!</definedName>
    <definedName name="Tab25a" localSheetId="39">#REF!</definedName>
    <definedName name="Tab25a" localSheetId="40">#REF!</definedName>
    <definedName name="Tab25a" localSheetId="41">#REF!</definedName>
    <definedName name="Tab25a" localSheetId="46">#REF!</definedName>
    <definedName name="Tab25a" localSheetId="47">#REF!</definedName>
    <definedName name="Tab25a" localSheetId="52">#REF!</definedName>
    <definedName name="Tab25a" localSheetId="64">#REF!</definedName>
    <definedName name="Tab25a" localSheetId="65">#REF!</definedName>
    <definedName name="Tab25a" localSheetId="66">#REF!</definedName>
    <definedName name="Tab25a">#REF!</definedName>
    <definedName name="Tab25b" localSheetId="67">#REF!</definedName>
    <definedName name="Tab25b" localSheetId="68">#REF!</definedName>
    <definedName name="Tab25b" localSheetId="69">#REF!</definedName>
    <definedName name="Tab25b" localSheetId="70">#REF!</definedName>
    <definedName name="Tab25b" localSheetId="72">#REF!</definedName>
    <definedName name="Tab25b" localSheetId="73">#REF!</definedName>
    <definedName name="Tab25b" localSheetId="74">#REF!</definedName>
    <definedName name="Tab25b" localSheetId="11">#REF!</definedName>
    <definedName name="Tab25b" localSheetId="12">#REF!</definedName>
    <definedName name="Tab25b" localSheetId="23">#REF!</definedName>
    <definedName name="Tab25b" localSheetId="24">#REF!</definedName>
    <definedName name="Tab25b" localSheetId="26">#REF!</definedName>
    <definedName name="Tab25b" localSheetId="10">#REF!</definedName>
    <definedName name="Tab25b" localSheetId="38">#REF!</definedName>
    <definedName name="Tab25b" localSheetId="25">#REF!</definedName>
    <definedName name="Tab25b" localSheetId="30">#REF!</definedName>
    <definedName name="Tab25b" localSheetId="31">#REF!</definedName>
    <definedName name="Tab25b" localSheetId="39">#REF!</definedName>
    <definedName name="Tab25b" localSheetId="40">#REF!</definedName>
    <definedName name="Tab25b" localSheetId="41">#REF!</definedName>
    <definedName name="Tab25b" localSheetId="46">#REF!</definedName>
    <definedName name="Tab25b" localSheetId="47">#REF!</definedName>
    <definedName name="Tab25b" localSheetId="52">#REF!</definedName>
    <definedName name="Tab25b" localSheetId="53">#REF!</definedName>
    <definedName name="Tab25b" localSheetId="64">#REF!</definedName>
    <definedName name="Tab25b" localSheetId="65">#REF!</definedName>
    <definedName name="Tab25b">#REF!</definedName>
    <definedName name="TAB2A" localSheetId="67">#REF!</definedName>
    <definedName name="TAB2A" localSheetId="68">#REF!</definedName>
    <definedName name="TAB2A" localSheetId="69">#REF!</definedName>
    <definedName name="TAB2A" localSheetId="70">#REF!</definedName>
    <definedName name="TAB2A" localSheetId="72">#REF!</definedName>
    <definedName name="TAB2A" localSheetId="73">#REF!</definedName>
    <definedName name="TAB2A" localSheetId="74">#REF!</definedName>
    <definedName name="TAB2A" localSheetId="11">#REF!</definedName>
    <definedName name="TAB2A" localSheetId="10">#REF!</definedName>
    <definedName name="TAB2A" localSheetId="38">#REF!</definedName>
    <definedName name="TAB2A" localSheetId="39">#REF!</definedName>
    <definedName name="TAB2A" localSheetId="40">#REF!</definedName>
    <definedName name="TAB2A" localSheetId="41">#REF!</definedName>
    <definedName name="TAB2A" localSheetId="46">#REF!</definedName>
    <definedName name="TAB2A" localSheetId="52">#REF!</definedName>
    <definedName name="TAB2A" localSheetId="64">#REF!</definedName>
    <definedName name="TAB2A" localSheetId="65">#REF!</definedName>
    <definedName name="TAB2A">#REF!</definedName>
    <definedName name="tab2GC" localSheetId="67">#REF!</definedName>
    <definedName name="tab2GC" localSheetId="68">#REF!</definedName>
    <definedName name="tab2GC" localSheetId="69">#REF!</definedName>
    <definedName name="tab2GC" localSheetId="70">#REF!</definedName>
    <definedName name="tab2GC" localSheetId="72">#REF!</definedName>
    <definedName name="tab2GC" localSheetId="73">#REF!</definedName>
    <definedName name="tab2GC" localSheetId="74">#REF!</definedName>
    <definedName name="tab2GC" localSheetId="11">#REF!</definedName>
    <definedName name="tab2GC" localSheetId="10">#REF!</definedName>
    <definedName name="tab2GC" localSheetId="38">#REF!</definedName>
    <definedName name="tab2GC" localSheetId="39">#REF!</definedName>
    <definedName name="tab2GC" localSheetId="40">#REF!</definedName>
    <definedName name="tab2GC" localSheetId="41">#REF!</definedName>
    <definedName name="tab2GC" localSheetId="46">#REF!</definedName>
    <definedName name="tab2GC" localSheetId="52">#REF!</definedName>
    <definedName name="tab2GC" localSheetId="64">#REF!</definedName>
    <definedName name="tab2GC" localSheetId="65">#REF!</definedName>
    <definedName name="tab2GC">#REF!</definedName>
    <definedName name="tab3BPS" localSheetId="67">#REF!</definedName>
    <definedName name="tab3BPS" localSheetId="68">#REF!</definedName>
    <definedName name="tab3BPS" localSheetId="69">#REF!</definedName>
    <definedName name="tab3BPS" localSheetId="70">#REF!</definedName>
    <definedName name="tab3BPS" localSheetId="72">#REF!</definedName>
    <definedName name="tab3BPS" localSheetId="73">#REF!</definedName>
    <definedName name="tab3BPS" localSheetId="74">#REF!</definedName>
    <definedName name="tab3BPS" localSheetId="11">#REF!</definedName>
    <definedName name="tab3BPS" localSheetId="10">#REF!</definedName>
    <definedName name="tab3BPS" localSheetId="38">#REF!</definedName>
    <definedName name="tab3BPS" localSheetId="39">#REF!</definedName>
    <definedName name="tab3BPS" localSheetId="40">#REF!</definedName>
    <definedName name="tab3BPS" localSheetId="41">#REF!</definedName>
    <definedName name="tab3BPS" localSheetId="46">#REF!</definedName>
    <definedName name="tab3BPS" localSheetId="52">#REF!</definedName>
    <definedName name="tab3BPS" localSheetId="64">#REF!</definedName>
    <definedName name="tab3BPS" localSheetId="65">#REF!</definedName>
    <definedName name="tab3BPS">#REF!</definedName>
    <definedName name="tab4Int" localSheetId="67">#REF!</definedName>
    <definedName name="tab4Int" localSheetId="68">#REF!</definedName>
    <definedName name="tab4Int" localSheetId="69">#REF!</definedName>
    <definedName name="tab4Int" localSheetId="70">#REF!</definedName>
    <definedName name="tab4Int" localSheetId="72">#REF!</definedName>
    <definedName name="tab4Int" localSheetId="73">#REF!</definedName>
    <definedName name="tab4Int" localSheetId="74">#REF!</definedName>
    <definedName name="tab4Int" localSheetId="11">#REF!</definedName>
    <definedName name="tab4Int" localSheetId="10">#REF!</definedName>
    <definedName name="tab4Int" localSheetId="38">#REF!</definedName>
    <definedName name="tab4Int" localSheetId="39">#REF!</definedName>
    <definedName name="tab4Int" localSheetId="40">#REF!</definedName>
    <definedName name="tab4Int" localSheetId="41">#REF!</definedName>
    <definedName name="tab4Int" localSheetId="46">#REF!</definedName>
    <definedName name="tab4Int" localSheetId="52">#REF!</definedName>
    <definedName name="tab4Int" localSheetId="64">#REF!</definedName>
    <definedName name="tab4Int" localSheetId="65">#REF!</definedName>
    <definedName name="tab4Int">#REF!</definedName>
    <definedName name="TAB5A" localSheetId="67">#REF!</definedName>
    <definedName name="TAB5A" localSheetId="68">#REF!</definedName>
    <definedName name="TAB5A" localSheetId="69">#REF!</definedName>
    <definedName name="TAB5A" localSheetId="70">#REF!</definedName>
    <definedName name="TAB5A" localSheetId="72">#REF!</definedName>
    <definedName name="TAB5A" localSheetId="73">#REF!</definedName>
    <definedName name="TAB5A" localSheetId="74">#REF!</definedName>
    <definedName name="TAB5A" localSheetId="11">#REF!</definedName>
    <definedName name="TAB5A" localSheetId="10">#REF!</definedName>
    <definedName name="TAB5A" localSheetId="38">#REF!</definedName>
    <definedName name="TAB5A" localSheetId="39">#REF!</definedName>
    <definedName name="TAB5A" localSheetId="40">#REF!</definedName>
    <definedName name="TAB5A" localSheetId="41">#REF!</definedName>
    <definedName name="TAB5A" localSheetId="46">#REF!</definedName>
    <definedName name="TAB5A" localSheetId="52">#REF!</definedName>
    <definedName name="TAB5A" localSheetId="64">#REF!</definedName>
    <definedName name="TAB5A" localSheetId="65">#REF!</definedName>
    <definedName name="TAB5A">#REF!</definedName>
    <definedName name="tab5Emp" localSheetId="67">#REF!</definedName>
    <definedName name="tab5Emp" localSheetId="68">#REF!</definedName>
    <definedName name="tab5Emp" localSheetId="69">#REF!</definedName>
    <definedName name="tab5Emp" localSheetId="70">#REF!</definedName>
    <definedName name="tab5Emp" localSheetId="72">#REF!</definedName>
    <definedName name="tab5Emp" localSheetId="73">#REF!</definedName>
    <definedName name="tab5Emp" localSheetId="74">#REF!</definedName>
    <definedName name="tab5Emp" localSheetId="11">#REF!</definedName>
    <definedName name="tab5Emp" localSheetId="10">#REF!</definedName>
    <definedName name="tab5Emp" localSheetId="38">#REF!</definedName>
    <definedName name="tab5Emp" localSheetId="39">#REF!</definedName>
    <definedName name="tab5Emp" localSheetId="40">#REF!</definedName>
    <definedName name="tab5Emp" localSheetId="41">#REF!</definedName>
    <definedName name="tab5Emp" localSheetId="46">#REF!</definedName>
    <definedName name="tab5Emp" localSheetId="52">#REF!</definedName>
    <definedName name="tab5Emp" localSheetId="64">#REF!</definedName>
    <definedName name="tab5Emp" localSheetId="65">#REF!</definedName>
    <definedName name="tab5Emp">#REF!</definedName>
    <definedName name="TAB6A" localSheetId="67">'[46]Annual Tables'!#REF!</definedName>
    <definedName name="TAB6A" localSheetId="68">'[46]Annual Tables'!#REF!</definedName>
    <definedName name="TAB6A" localSheetId="69">'[46]Annual Tables'!#REF!</definedName>
    <definedName name="TAB6A" localSheetId="70">'[46]Annual Tables'!#REF!</definedName>
    <definedName name="TAB6A" localSheetId="72">'[46]Annual Tables'!#REF!</definedName>
    <definedName name="TAB6A" localSheetId="73">'[46]Annual Tables'!#REF!</definedName>
    <definedName name="TAB6A" localSheetId="74">'[46]Annual Tables'!#REF!</definedName>
    <definedName name="TAB6A" localSheetId="11">#REF!</definedName>
    <definedName name="TAB6A" localSheetId="10">#REF!</definedName>
    <definedName name="TAB6A" localSheetId="38">#REF!</definedName>
    <definedName name="TAB6A" localSheetId="39">#REF!</definedName>
    <definedName name="TAB6A" localSheetId="46">'[46]Annual Tables'!#REF!</definedName>
    <definedName name="TAB6A" localSheetId="51">#REF!</definedName>
    <definedName name="TAB6A" localSheetId="52">'[46]Annual Tables'!#REF!</definedName>
    <definedName name="TAB6A" localSheetId="65">'[46]Annual Tables'!#REF!</definedName>
    <definedName name="TAB6A" localSheetId="66">'[46]Annual Tables'!#REF!</definedName>
    <definedName name="TAB6A">#REF!</definedName>
    <definedName name="TAB6B" localSheetId="67">'[46]Annual Tables'!#REF!</definedName>
    <definedName name="TAB6B" localSheetId="68">'[46]Annual Tables'!#REF!</definedName>
    <definedName name="TAB6B" localSheetId="69">'[46]Annual Tables'!#REF!</definedName>
    <definedName name="TAB6B" localSheetId="70">'[46]Annual Tables'!#REF!</definedName>
    <definedName name="TAB6B" localSheetId="72">'[46]Annual Tables'!#REF!</definedName>
    <definedName name="TAB6B" localSheetId="73">'[46]Annual Tables'!#REF!</definedName>
    <definedName name="TAB6B" localSheetId="74">'[46]Annual Tables'!#REF!</definedName>
    <definedName name="TAB6B" localSheetId="11">#REF!</definedName>
    <definedName name="TAB6B" localSheetId="10">#REF!</definedName>
    <definedName name="TAB6B" localSheetId="38">#REF!</definedName>
    <definedName name="TAB6B" localSheetId="39">#REF!</definedName>
    <definedName name="TAB6B" localSheetId="46">'[46]Annual Tables'!#REF!</definedName>
    <definedName name="TAB6B" localSheetId="51">#REF!</definedName>
    <definedName name="TAB6B" localSheetId="52">'[46]Annual Tables'!#REF!</definedName>
    <definedName name="TAB6B" localSheetId="65">'[46]Annual Tables'!#REF!</definedName>
    <definedName name="TAB6B" localSheetId="66">'[46]Annual Tables'!#REF!</definedName>
    <definedName name="TAB6B">#REF!</definedName>
    <definedName name="tab6BCU" localSheetId="67">#REF!</definedName>
    <definedName name="tab6BCU" localSheetId="68">#REF!</definedName>
    <definedName name="tab6BCU" localSheetId="69">#REF!</definedName>
    <definedName name="tab6BCU" localSheetId="70">#REF!</definedName>
    <definedName name="tab6BCU" localSheetId="72">#REF!</definedName>
    <definedName name="tab6BCU" localSheetId="73">#REF!</definedName>
    <definedName name="tab6BCU" localSheetId="74">#REF!</definedName>
    <definedName name="tab6BCU" localSheetId="11">#REF!</definedName>
    <definedName name="tab6BCU" localSheetId="12">#REF!</definedName>
    <definedName name="tab6BCU" localSheetId="13">#REF!</definedName>
    <definedName name="tab6BCU" localSheetId="10">#REF!</definedName>
    <definedName name="tab6BCU" localSheetId="38">#REF!</definedName>
    <definedName name="tab6BCU" localSheetId="30">#REF!</definedName>
    <definedName name="tab6BCU" localSheetId="39">#REF!</definedName>
    <definedName name="tab6BCU" localSheetId="40">#REF!</definedName>
    <definedName name="tab6BCU" localSheetId="41">#REF!</definedName>
    <definedName name="tab6BCU" localSheetId="46">#REF!</definedName>
    <definedName name="tab6BCU" localSheetId="52">#REF!</definedName>
    <definedName name="tab6BCU" localSheetId="53">#REF!</definedName>
    <definedName name="tab6BCU" localSheetId="64">#REF!</definedName>
    <definedName name="tab6BCU" localSheetId="65">#REF!</definedName>
    <definedName name="tab6BCU" localSheetId="66">#REF!</definedName>
    <definedName name="tab6BCU">#REF!</definedName>
    <definedName name="TAB6C" localSheetId="67">#REF!</definedName>
    <definedName name="TAB6C" localSheetId="68">#REF!</definedName>
    <definedName name="TAB6C" localSheetId="69">#REF!</definedName>
    <definedName name="TAB6C" localSheetId="70">#REF!</definedName>
    <definedName name="TAB6C" localSheetId="72">#REF!</definedName>
    <definedName name="TAB6C" localSheetId="73">#REF!</definedName>
    <definedName name="TAB6C" localSheetId="74">#REF!</definedName>
    <definedName name="TAB6C" localSheetId="11">#REF!</definedName>
    <definedName name="TAB6C" localSheetId="12">#REF!</definedName>
    <definedName name="TAB6C" localSheetId="13">#REF!</definedName>
    <definedName name="TAB6C" localSheetId="10">#REF!</definedName>
    <definedName name="TAB6C" localSheetId="38">#REF!</definedName>
    <definedName name="TAB6C" localSheetId="39">#REF!</definedName>
    <definedName name="TAB6C" localSheetId="40">#REF!</definedName>
    <definedName name="TAB6C" localSheetId="41">#REF!</definedName>
    <definedName name="TAB6C" localSheetId="46">#REF!</definedName>
    <definedName name="TAB6C" localSheetId="52">#REF!</definedName>
    <definedName name="TAB6C" localSheetId="53">#REF!</definedName>
    <definedName name="TAB6C" localSheetId="64">#REF!</definedName>
    <definedName name="TAB6C" localSheetId="65">#REF!</definedName>
    <definedName name="TAB6C">#REF!</definedName>
    <definedName name="TAB7A" localSheetId="67">#REF!</definedName>
    <definedName name="TAB7A" localSheetId="68">#REF!</definedName>
    <definedName name="TAB7A" localSheetId="69">#REF!</definedName>
    <definedName name="TAB7A" localSheetId="70">#REF!</definedName>
    <definedName name="TAB7A" localSheetId="72">#REF!</definedName>
    <definedName name="TAB7A" localSheetId="73">#REF!</definedName>
    <definedName name="TAB7A" localSheetId="74">#REF!</definedName>
    <definedName name="TAB7A" localSheetId="11">#REF!</definedName>
    <definedName name="TAB7A" localSheetId="12">#REF!</definedName>
    <definedName name="TAB7A" localSheetId="13">#REF!</definedName>
    <definedName name="TAB7A" localSheetId="10">#REF!</definedName>
    <definedName name="TAB7A" localSheetId="38">#REF!</definedName>
    <definedName name="TAB7A" localSheetId="39">#REF!</definedName>
    <definedName name="TAB7A" localSheetId="40">#REF!</definedName>
    <definedName name="TAB7A" localSheetId="41">#REF!</definedName>
    <definedName name="TAB7A" localSheetId="46">#REF!</definedName>
    <definedName name="TAB7A" localSheetId="52">#REF!</definedName>
    <definedName name="TAB7A" localSheetId="53">#REF!</definedName>
    <definedName name="TAB7A" localSheetId="64">#REF!</definedName>
    <definedName name="TAB7A" localSheetId="65">#REF!</definedName>
    <definedName name="TAB7A">#REF!</definedName>
    <definedName name="tab7DGI" localSheetId="67">#REF!</definedName>
    <definedName name="tab7DGI" localSheetId="68">#REF!</definedName>
    <definedName name="tab7DGI" localSheetId="69">#REF!</definedName>
    <definedName name="tab7DGI" localSheetId="70">#REF!</definedName>
    <definedName name="tab7DGI" localSheetId="72">#REF!</definedName>
    <definedName name="tab7DGI" localSheetId="73">#REF!</definedName>
    <definedName name="tab7DGI" localSheetId="74">#REF!</definedName>
    <definedName name="tab7DGI" localSheetId="11">#REF!</definedName>
    <definedName name="tab7DGI" localSheetId="10">#REF!</definedName>
    <definedName name="tab7DGI" localSheetId="38">#REF!</definedName>
    <definedName name="tab7DGI" localSheetId="39">#REF!</definedName>
    <definedName name="tab7DGI" localSheetId="40">#REF!</definedName>
    <definedName name="tab7DGI" localSheetId="41">#REF!</definedName>
    <definedName name="tab7DGI" localSheetId="46">#REF!</definedName>
    <definedName name="tab7DGI" localSheetId="52">#REF!</definedName>
    <definedName name="tab7DGI" localSheetId="64">#REF!</definedName>
    <definedName name="tab7DGI" localSheetId="65">#REF!</definedName>
    <definedName name="tab7DGI">#REF!</definedName>
    <definedName name="Tabasic" localSheetId="67">#REF!</definedName>
    <definedName name="Tabasic" localSheetId="68">#REF!</definedName>
    <definedName name="Tabasic" localSheetId="69">#REF!</definedName>
    <definedName name="Tabasic" localSheetId="70">#REF!</definedName>
    <definedName name="Tabasic" localSheetId="72">#REF!</definedName>
    <definedName name="Tabasic" localSheetId="73">#REF!</definedName>
    <definedName name="Tabasic" localSheetId="74">#REF!</definedName>
    <definedName name="Tabasic" localSheetId="11">#REF!</definedName>
    <definedName name="Tabasic" localSheetId="10">#REF!</definedName>
    <definedName name="Tabasic" localSheetId="38">#REF!</definedName>
    <definedName name="Tabasic" localSheetId="39">#REF!</definedName>
    <definedName name="Tabasic" localSheetId="40">#REF!</definedName>
    <definedName name="Tabasic" localSheetId="41">#REF!</definedName>
    <definedName name="Tabasic" localSheetId="46">#REF!</definedName>
    <definedName name="Tabasic" localSheetId="52">#REF!</definedName>
    <definedName name="Tabasic" localSheetId="64">#REF!</definedName>
    <definedName name="Tabasic" localSheetId="65">#REF!</definedName>
    <definedName name="Tabasic">#REF!</definedName>
    <definedName name="Tabe" localSheetId="67">#REF!</definedName>
    <definedName name="Tabe" localSheetId="68">#REF!</definedName>
    <definedName name="Tabe" localSheetId="69">#REF!</definedName>
    <definedName name="Tabe" localSheetId="70">#REF!</definedName>
    <definedName name="Tabe" localSheetId="72">#REF!</definedName>
    <definedName name="Tabe" localSheetId="73">#REF!</definedName>
    <definedName name="Tabe" localSheetId="74">#REF!</definedName>
    <definedName name="Tabe" localSheetId="11">#REF!</definedName>
    <definedName name="Tabe" localSheetId="23">#REF!</definedName>
    <definedName name="Tabe" localSheetId="26">#REF!</definedName>
    <definedName name="Tabe" localSheetId="27">#REF!</definedName>
    <definedName name="Tabe" localSheetId="10">#REF!</definedName>
    <definedName name="Tabe" localSheetId="38">#REF!</definedName>
    <definedName name="Tabe" localSheetId="25">#REF!</definedName>
    <definedName name="Tabe" localSheetId="30">#REF!</definedName>
    <definedName name="Tabe" localSheetId="31">#REF!</definedName>
    <definedName name="Tabe" localSheetId="36">#REF!</definedName>
    <definedName name="Tabe" localSheetId="37">#REF!</definedName>
    <definedName name="Tabe" localSheetId="39">#REF!</definedName>
    <definedName name="Tabe" localSheetId="40">#REF!</definedName>
    <definedName name="Tabe" localSheetId="41">#REF!</definedName>
    <definedName name="Tabe" localSheetId="46">#REF!</definedName>
    <definedName name="Tabe" localSheetId="47">#REF!</definedName>
    <definedName name="Tabe" localSheetId="48">#REF!</definedName>
    <definedName name="Tabe" localSheetId="49">#REF!</definedName>
    <definedName name="Tabe" localSheetId="52">#REF!</definedName>
    <definedName name="Tabe" localSheetId="53">#REF!</definedName>
    <definedName name="Tabe" localSheetId="64">#REF!</definedName>
    <definedName name="Tabe" localSheetId="65">#REF!</definedName>
    <definedName name="Tabe">#REF!</definedName>
    <definedName name="Tabla" localSheetId="67" hidden="1">{FALSE,FALSE,-1.25,-15.5,484.5,276.75,FALSE,FALSE,TRUE,TRUE,0,12,#N/A,46,#N/A,2.93460490463215,15.35,1,FALSE,FALSE,3,TRUE,1,FALSE,100,"Swvu.PLA1.","ACwvu.PLA1.",#N/A,FALSE,FALSE,0,0,0,0,2,"","",TRUE,TRUE,FALSE,FALSE,1,60,#N/A,#N/A,FALSE,FALSE,FALSE,FALSE,FALSE,FALSE,FALSE,9,65532,65532,FALSE,FALSE,TRUE,TRUE,TRUE}</definedName>
    <definedName name="Tabla" localSheetId="68" hidden="1">{FALSE,FALSE,-1.25,-15.5,484.5,276.75,FALSE,FALSE,TRUE,TRUE,0,12,#N/A,46,#N/A,2.93460490463215,15.35,1,FALSE,FALSE,3,TRUE,1,FALSE,100,"Swvu.PLA1.","ACwvu.PLA1.",#N/A,FALSE,FALSE,0,0,0,0,2,"","",TRUE,TRUE,FALSE,FALSE,1,60,#N/A,#N/A,FALSE,FALSE,FALSE,FALSE,FALSE,FALSE,FALSE,9,65532,65532,FALSE,FALSE,TRUE,TRUE,TRUE}</definedName>
    <definedName name="Tabla" localSheetId="69" hidden="1">{FALSE,FALSE,-1.25,-15.5,484.5,276.75,FALSE,FALSE,TRUE,TRUE,0,12,#N/A,46,#N/A,2.93460490463215,15.35,1,FALSE,FALSE,3,TRUE,1,FALSE,100,"Swvu.PLA1.","ACwvu.PLA1.",#N/A,FALSE,FALSE,0,0,0,0,2,"","",TRUE,TRUE,FALSE,FALSE,1,60,#N/A,#N/A,FALSE,FALSE,FALSE,FALSE,FALSE,FALSE,FALSE,9,65532,65532,FALSE,FALSE,TRUE,TRUE,TRUE}</definedName>
    <definedName name="Tabla" localSheetId="70" hidden="1">{FALSE,FALSE,-1.25,-15.5,484.5,276.75,FALSE,FALSE,TRUE,TRUE,0,12,#N/A,46,#N/A,2.93460490463215,15.35,1,FALSE,FALSE,3,TRUE,1,FALSE,100,"Swvu.PLA1.","ACwvu.PLA1.",#N/A,FALSE,FALSE,0,0,0,0,2,"","",TRUE,TRUE,FALSE,FALSE,1,60,#N/A,#N/A,FALSE,FALSE,FALSE,FALSE,FALSE,FALSE,FALSE,9,65532,65532,FALSE,FALSE,TRUE,TRUE,TRUE}</definedName>
    <definedName name="Tabla" localSheetId="72" hidden="1">{FALSE,FALSE,-1.25,-15.5,484.5,276.75,FALSE,FALSE,TRUE,TRUE,0,12,#N/A,46,#N/A,2.93460490463215,15.35,1,FALSE,FALSE,3,TRUE,1,FALSE,100,"Swvu.PLA1.","ACwvu.PLA1.",#N/A,FALSE,FALSE,0,0,0,0,2,"","",TRUE,TRUE,FALSE,FALSE,1,60,#N/A,#N/A,FALSE,FALSE,FALSE,FALSE,FALSE,FALSE,FALSE,9,65532,65532,FALSE,FALSE,TRUE,TRUE,TRUE}</definedName>
    <definedName name="Tabla" localSheetId="73" hidden="1">{FALSE,FALSE,-1.25,-15.5,484.5,276.75,FALSE,FALSE,TRUE,TRUE,0,12,#N/A,46,#N/A,2.93460490463215,15.35,1,FALSE,FALSE,3,TRUE,1,FALSE,100,"Swvu.PLA1.","ACwvu.PLA1.",#N/A,FALSE,FALSE,0,0,0,0,2,"","",TRUE,TRUE,FALSE,FALSE,1,60,#N/A,#N/A,FALSE,FALSE,FALSE,FALSE,FALSE,FALSE,FALSE,9,65532,65532,FALSE,FALSE,TRUE,TRUE,TRUE}</definedName>
    <definedName name="Tabla" localSheetId="74" hidden="1">{FALSE,FALSE,-1.25,-15.5,484.5,276.75,FALSE,FALSE,TRUE,TRUE,0,12,#N/A,46,#N/A,2.93460490463215,15.35,1,FALSE,FALSE,3,TRUE,1,FALSE,100,"Swvu.PLA1.","ACwvu.PLA1.",#N/A,FALSE,FALSE,0,0,0,0,2,"","",TRUE,TRUE,FALSE,FALSE,1,60,#N/A,#N/A,FALSE,FALSE,FALSE,FALSE,FALSE,FALSE,FALSE,9,65532,65532,FALSE,FALSE,TRUE,TRUE,TRUE}</definedName>
    <definedName name="Tabla" localSheetId="11" hidden="1">{FALSE,FALSE,-1.25,-15.5,484.5,276.75,FALSE,FALSE,TRUE,TRUE,0,12,#N/A,46,#N/A,2.93460490463215,15.35,1,FALSE,FALSE,3,TRUE,1,FALSE,100,"Swvu.PLA1.","ACwvu.PLA1.",#N/A,FALSE,FALSE,0,0,0,0,2,"","",TRUE,TRUE,FALSE,FALSE,1,60,#N/A,#N/A,FALSE,FALSE,FALSE,FALSE,FALSE,FALSE,FALSE,9,65532,65532,FALSE,FALSE,TRUE,TRUE,TRUE}</definedName>
    <definedName name="Tabla" localSheetId="12" hidden="1">{FALSE,FALSE,-1.25,-15.5,484.5,276.75,FALSE,FALSE,TRUE,TRUE,0,12,#N/A,46,#N/A,2.93460490463215,15.35,1,FALSE,FALSE,3,TRUE,1,FALSE,100,"Swvu.PLA1.","ACwvu.PLA1.",#N/A,FALSE,FALSE,0,0,0,0,2,"","",TRUE,TRUE,FALSE,FALSE,1,60,#N/A,#N/A,FALSE,FALSE,FALSE,FALSE,FALSE,FALSE,FALSE,9,65532,65532,FALSE,FALSE,TRUE,TRUE,TRUE}</definedName>
    <definedName name="Tabla" localSheetId="13" hidden="1">{FALSE,FALSE,-1.25,-15.5,484.5,276.75,FALSE,FALSE,TRUE,TRUE,0,12,#N/A,46,#N/A,2.93460490463215,15.35,1,FALSE,FALSE,3,TRUE,1,FALSE,100,"Swvu.PLA1.","ACwvu.PLA1.",#N/A,FALSE,FALSE,0,0,0,0,2,"","",TRUE,TRUE,FALSE,FALSE,1,60,#N/A,#N/A,FALSE,FALSE,FALSE,FALSE,FALSE,FALSE,FALSE,9,65532,65532,FALSE,FALSE,TRUE,TRUE,TRUE}</definedName>
    <definedName name="Tabla" localSheetId="6" hidden="1">{FALSE,FALSE,-1.25,-15.5,484.5,276.75,FALSE,FALSE,TRUE,TRUE,0,12,#N/A,46,#N/A,2.93460490463215,15.35,1,FALSE,FALSE,3,TRUE,1,FALSE,100,"Swvu.PLA1.","ACwvu.PLA1.",#N/A,FALSE,FALSE,0,0,0,0,2,"","",TRUE,TRUE,FALSE,FALSE,1,60,#N/A,#N/A,FALSE,FALSE,FALSE,FALSE,FALSE,FALSE,FALSE,9,65532,65532,FALSE,FALSE,TRUE,TRUE,TRUE}</definedName>
    <definedName name="Tabla" localSheetId="7" hidden="1">{FALSE,FALSE,-1.25,-15.5,484.5,276.75,FALSE,FALSE,TRUE,TRUE,0,12,#N/A,46,#N/A,2.93460490463215,15.35,1,FALSE,FALSE,3,TRUE,1,FALSE,100,"Swvu.PLA1.","ACwvu.PLA1.",#N/A,FALSE,FALSE,0,0,0,0,2,"","",TRUE,TRUE,FALSE,FALSE,1,60,#N/A,#N/A,FALSE,FALSE,FALSE,FALSE,FALSE,FALSE,FALSE,9,65532,65532,FALSE,FALSE,TRUE,TRUE,TRUE}</definedName>
    <definedName name="Tabla" localSheetId="10" hidden="1">{FALSE,FALSE,-1.25,-15.5,484.5,276.75,FALSE,FALSE,TRUE,TRUE,0,12,#N/A,46,#N/A,2.93460490463215,15.35,1,FALSE,FALSE,3,TRUE,1,FALSE,100,"Swvu.PLA1.","ACwvu.PLA1.",#N/A,FALSE,FALSE,0,0,0,0,2,"","",TRUE,TRUE,FALSE,FALSE,1,60,#N/A,#N/A,FALSE,FALSE,FALSE,FALSE,FALSE,FALSE,FALSE,9,65532,65532,FALSE,FALSE,TRUE,TRUE,TRUE}</definedName>
    <definedName name="Tabla" localSheetId="38" hidden="1">{FALSE,FALSE,-1.25,-15.5,484.5,276.75,FALSE,FALSE,TRUE,TRUE,0,12,#N/A,46,#N/A,2.93460490463215,15.35,1,FALSE,FALSE,3,TRUE,1,FALSE,100,"Swvu.PLA1.","ACwvu.PLA1.",#N/A,FALSE,FALSE,0,0,0,0,2,"","",TRUE,TRUE,FALSE,FALSE,1,60,#N/A,#N/A,FALSE,FALSE,FALSE,FALSE,FALSE,FALSE,FALSE,9,65532,65532,FALSE,FALSE,TRUE,TRUE,TRUE}</definedName>
    <definedName name="Tabla" localSheetId="28" hidden="1">{FALSE,FALSE,-1.25,-15.5,484.5,276.75,FALSE,FALSE,TRUE,TRUE,0,12,#N/A,46,#N/A,2.93460490463215,15.35,1,FALSE,FALSE,3,TRUE,1,FALSE,100,"Swvu.PLA1.","ACwvu.PLA1.",#N/A,FALSE,FALSE,0,0,0,0,2,"","",TRUE,TRUE,FALSE,FALSE,1,60,#N/A,#N/A,FALSE,FALSE,FALSE,FALSE,FALSE,FALSE,FALSE,9,65532,65532,FALSE,FALSE,TRUE,TRUE,TRUE}</definedName>
    <definedName name="Tabla" localSheetId="30" hidden="1">{FALSE,FALSE,-1.25,-15.5,484.5,276.75,FALSE,FALSE,TRUE,TRUE,0,12,#N/A,46,#N/A,2.93460490463215,15.35,1,FALSE,FALSE,3,TRUE,1,FALSE,100,"Swvu.PLA1.","ACwvu.PLA1.",#N/A,FALSE,FALSE,0,0,0,0,2,"","",TRUE,TRUE,FALSE,FALSE,1,60,#N/A,#N/A,FALSE,FALSE,FALSE,FALSE,FALSE,FALSE,FALSE,9,65532,65532,FALSE,FALSE,TRUE,TRUE,TRUE}</definedName>
    <definedName name="Tabla" localSheetId="39" hidden="1">{FALSE,FALSE,-1.25,-15.5,484.5,276.75,FALSE,FALSE,TRUE,TRUE,0,12,#N/A,46,#N/A,2.93460490463215,15.35,1,FALSE,FALSE,3,TRUE,1,FALSE,100,"Swvu.PLA1.","ACwvu.PLA1.",#N/A,FALSE,FALSE,0,0,0,0,2,"","",TRUE,TRUE,FALSE,FALSE,1,60,#N/A,#N/A,FALSE,FALSE,FALSE,FALSE,FALSE,FALSE,FALSE,9,65532,65532,FALSE,FALSE,TRUE,TRUE,TRUE}</definedName>
    <definedName name="Tabla" localSheetId="40" hidden="1">{FALSE,FALSE,-1.25,-15.5,484.5,276.75,FALSE,FALSE,TRUE,TRUE,0,12,#N/A,46,#N/A,2.93460490463215,15.35,1,FALSE,FALSE,3,TRUE,1,FALSE,100,"Swvu.PLA1.","ACwvu.PLA1.",#N/A,FALSE,FALSE,0,0,0,0,2,"","",TRUE,TRUE,FALSE,FALSE,1,60,#N/A,#N/A,FALSE,FALSE,FALSE,FALSE,FALSE,FALSE,FALSE,9,65532,65532,FALSE,FALSE,TRUE,TRUE,TRUE}</definedName>
    <definedName name="Tabla" localSheetId="41" hidden="1">{FALSE,FALSE,-1.25,-15.5,484.5,276.75,FALSE,FALSE,TRUE,TRUE,0,12,#N/A,46,#N/A,2.93460490463215,15.35,1,FALSE,FALSE,3,TRUE,1,FALSE,100,"Swvu.PLA1.","ACwvu.PLA1.",#N/A,FALSE,FALSE,0,0,0,0,2,"","",TRUE,TRUE,FALSE,FALSE,1,60,#N/A,#N/A,FALSE,FALSE,FALSE,FALSE,FALSE,FALSE,FALSE,9,65532,65532,FALSE,FALSE,TRUE,TRUE,TRUE}</definedName>
    <definedName name="Tabla" localSheetId="46" hidden="1">{FALSE,FALSE,-1.25,-15.5,484.5,276.75,FALSE,FALSE,TRUE,TRUE,0,12,#N/A,46,#N/A,2.93460490463215,15.35,1,FALSE,FALSE,3,TRUE,1,FALSE,100,"Swvu.PLA1.","ACwvu.PLA1.",#N/A,FALSE,FALSE,0,0,0,0,2,"","",TRUE,TRUE,FALSE,FALSE,1,60,#N/A,#N/A,FALSE,FALSE,FALSE,FALSE,FALSE,FALSE,FALSE,9,65532,65532,FALSE,FALSE,TRUE,TRUE,TRUE}</definedName>
    <definedName name="Tabla" localSheetId="47" hidden="1">{FALSE,FALSE,-1.25,-15.5,484.5,276.75,FALSE,FALSE,TRUE,TRUE,0,12,#N/A,46,#N/A,2.93460490463215,15.35,1,FALSE,FALSE,3,TRUE,1,FALSE,100,"Swvu.PLA1.","ACwvu.PLA1.",#N/A,FALSE,FALSE,0,0,0,0,2,"","",TRUE,TRUE,FALSE,FALSE,1,60,#N/A,#N/A,FALSE,FALSE,FALSE,FALSE,FALSE,FALSE,FALSE,9,65532,65532,FALSE,FALSE,TRUE,TRUE,TRUE}</definedName>
    <definedName name="Tabla" localSheetId="51" hidden="1">{FALSE,FALSE,-1.25,-15.5,484.5,276.75,FALSE,FALSE,TRUE,TRUE,0,12,#N/A,46,#N/A,2.93460490463215,15.35,1,FALSE,FALSE,3,TRUE,1,FALSE,100,"Swvu.PLA1.","ACwvu.PLA1.",#N/A,FALSE,FALSE,0,0,0,0,2,"","",TRUE,TRUE,FALSE,FALSE,1,60,#N/A,#N/A,FALSE,FALSE,FALSE,FALSE,FALSE,FALSE,FALSE,9,65532,65532,FALSE,FALSE,TRUE,TRUE,TRUE}</definedName>
    <definedName name="Tabla" localSheetId="52" hidden="1">{FALSE,FALSE,-1.25,-15.5,484.5,276.75,FALSE,FALSE,TRUE,TRUE,0,12,#N/A,46,#N/A,2.93460490463215,15.35,1,FALSE,FALSE,3,TRUE,1,FALSE,100,"Swvu.PLA1.","ACwvu.PLA1.",#N/A,FALSE,FALSE,0,0,0,0,2,"","",TRUE,TRUE,FALSE,FALSE,1,60,#N/A,#N/A,FALSE,FALSE,FALSE,FALSE,FALSE,FALSE,FALSE,9,65532,65532,FALSE,FALSE,TRUE,TRUE,TRUE}</definedName>
    <definedName name="Tabla" localSheetId="53" hidden="1">{FALSE,FALSE,-1.25,-15.5,484.5,276.75,FALSE,FALSE,TRUE,TRUE,0,12,#N/A,46,#N/A,2.93460490463215,15.35,1,FALSE,FALSE,3,TRUE,1,FALSE,100,"Swvu.PLA1.","ACwvu.PLA1.",#N/A,FALSE,FALSE,0,0,0,0,2,"","",TRUE,TRUE,FALSE,FALSE,1,60,#N/A,#N/A,FALSE,FALSE,FALSE,FALSE,FALSE,FALSE,FALSE,9,65532,65532,FALSE,FALSE,TRUE,TRUE,TRUE}</definedName>
    <definedName name="Tabla" localSheetId="64" hidden="1">{FALSE,FALSE,-1.25,-15.5,484.5,276.75,FALSE,FALSE,TRUE,TRUE,0,12,#N/A,46,#N/A,2.93460490463215,15.35,1,FALSE,FALSE,3,TRUE,1,FALSE,100,"Swvu.PLA1.","ACwvu.PLA1.",#N/A,FALSE,FALSE,0,0,0,0,2,"","",TRUE,TRUE,FALSE,FALSE,1,60,#N/A,#N/A,FALSE,FALSE,FALSE,FALSE,FALSE,FALSE,FALSE,9,65532,65532,FALSE,FALSE,TRUE,TRUE,TRUE}</definedName>
    <definedName name="Tabla" localSheetId="65" hidden="1">{FALSE,FALSE,-1.25,-15.5,484.5,276.75,FALSE,FALSE,TRUE,TRUE,0,12,#N/A,46,#N/A,2.93460490463215,15.35,1,FALSE,FALSE,3,TRUE,1,FALSE,100,"Swvu.PLA1.","ACwvu.PLA1.",#N/A,FALSE,FALSE,0,0,0,0,2,"","",TRUE,TRUE,FALSE,FALSE,1,60,#N/A,#N/A,FALSE,FALSE,FALSE,FALSE,FALSE,FALSE,FALSE,9,65532,65532,FALSE,FALSE,TRUE,TRUE,TRUE}</definedName>
    <definedName name="Tabla" localSheetId="66" hidden="1">{FALSE,FALSE,-1.25,-15.5,484.5,276.75,FALSE,FALSE,TRUE,TRUE,0,12,#N/A,46,#N/A,2.93460490463215,15.35,1,FALSE,FALSE,3,TRUE,1,FALSE,100,"Swvu.PLA1.","ACwvu.PLA1.",#N/A,FALSE,FALSE,0,0,0,0,2,"","",TRUE,TRUE,FALSE,FALSE,1,60,#N/A,#N/A,FALSE,FALSE,FALSE,FALSE,FALSE,FALSE,FALSE,9,65532,65532,FALSE,FALSE,TRUE,TRUE,TRUE}</definedName>
    <definedName name="Tabla" hidden="1">{FALSE,FALSE,-1.25,-15.5,484.5,276.75,FALSE,FALSE,TRUE,TRUE,0,12,#N/A,46,#N/A,2.93460490463215,15.35,1,FALSE,FALSE,3,TRUE,1,FALSE,100,"Swvu.PLA1.","ACwvu.PLA1.",#N/A,FALSE,FALSE,0,0,0,0,2,"","",TRUE,TRUE,FALSE,FALSE,1,60,#N/A,#N/A,FALSE,FALSE,FALSE,FALSE,FALSE,FALSE,FALSE,9,65532,65532,FALSE,FALSE,TRUE,TRUE,TRUE}</definedName>
    <definedName name="Table" localSheetId="67">#REF!</definedName>
    <definedName name="Table" localSheetId="68">#REF!</definedName>
    <definedName name="Table" localSheetId="69">#REF!</definedName>
    <definedName name="Table" localSheetId="70">#REF!</definedName>
    <definedName name="Table" localSheetId="72">#REF!</definedName>
    <definedName name="Table" localSheetId="73">#REF!</definedName>
    <definedName name="Table" localSheetId="74">#REF!</definedName>
    <definedName name="Table" localSheetId="11">#REF!</definedName>
    <definedName name="Table" localSheetId="10">#REF!</definedName>
    <definedName name="Table" localSheetId="38">#REF!</definedName>
    <definedName name="Table" localSheetId="39">#REF!</definedName>
    <definedName name="Table" localSheetId="40">#REF!</definedName>
    <definedName name="Table" localSheetId="41">#REF!</definedName>
    <definedName name="Table" localSheetId="46">#REF!</definedName>
    <definedName name="Table" localSheetId="52">#REF!</definedName>
    <definedName name="Table" localSheetId="64">#REF!</definedName>
    <definedName name="Table" localSheetId="65">#REF!</definedName>
    <definedName name="Table" localSheetId="66">#REF!</definedName>
    <definedName name="Table">#REF!</definedName>
    <definedName name="Table__47" localSheetId="11">#REF!</definedName>
    <definedName name="Table__47" localSheetId="12">#REF!</definedName>
    <definedName name="Table__47" localSheetId="23">#REF!</definedName>
    <definedName name="Table__47" localSheetId="24">#REF!</definedName>
    <definedName name="Table__47" localSheetId="26">#REF!</definedName>
    <definedName name="Table__47" localSheetId="10">#REF!</definedName>
    <definedName name="Table__47" localSheetId="38">#REF!</definedName>
    <definedName name="Table__47" localSheetId="25">#REF!</definedName>
    <definedName name="Table__47" localSheetId="39">#REF!</definedName>
    <definedName name="Table__47" localSheetId="46">[172]RED47!$A$1:$I$53</definedName>
    <definedName name="Table__47" localSheetId="51">#REF!</definedName>
    <definedName name="Table__47" localSheetId="52">#REF!</definedName>
    <definedName name="Table__47" localSheetId="66">[172]RED47!$A$1:$I$53</definedName>
    <definedName name="Table__47">#REF!</definedName>
    <definedName name="TABLE_1" localSheetId="11">#REF!</definedName>
    <definedName name="TABLE_1" localSheetId="10">#REF!</definedName>
    <definedName name="TABLE_1" localSheetId="38">#REF!</definedName>
    <definedName name="TABLE_1" localSheetId="39">#REF!</definedName>
    <definedName name="TABLE_1" localSheetId="46">'[173]150dp'!$A$3:$K$94</definedName>
    <definedName name="TABLE_1" localSheetId="51">#REF!</definedName>
    <definedName name="TABLE_1" localSheetId="52">'[173]150dp'!$A$3:$K$94</definedName>
    <definedName name="TABLE_1" localSheetId="66">'[173]150dp'!$A$3:$K$94</definedName>
    <definedName name="TABLE_1">#REF!</definedName>
    <definedName name="Table_16.__Guatemala__National_Accounts_at_Current_Prices" localSheetId="67">#REF!</definedName>
    <definedName name="Table_16.__Guatemala__National_Accounts_at_Current_Prices" localSheetId="68">#REF!</definedName>
    <definedName name="Table_16.__Guatemala__National_Accounts_at_Current_Prices" localSheetId="69">#REF!</definedName>
    <definedName name="Table_16.__Guatemala__National_Accounts_at_Current_Prices" localSheetId="70">#REF!</definedName>
    <definedName name="Table_16.__Guatemala__National_Accounts_at_Current_Prices" localSheetId="72">#REF!</definedName>
    <definedName name="Table_16.__Guatemala__National_Accounts_at_Current_Prices" localSheetId="73">#REF!</definedName>
    <definedName name="Table_16.__Guatemala__National_Accounts_at_Current_Prices" localSheetId="74">#REF!</definedName>
    <definedName name="Table_16.__Guatemala__National_Accounts_at_Current_Prices" localSheetId="11">#REF!</definedName>
    <definedName name="Table_16.__Guatemala__National_Accounts_at_Current_Prices" localSheetId="12">#REF!</definedName>
    <definedName name="Table_16.__Guatemala__National_Accounts_at_Current_Prices" localSheetId="13">#REF!</definedName>
    <definedName name="Table_16.__Guatemala__National_Accounts_at_Current_Prices" localSheetId="10">#REF!</definedName>
    <definedName name="Table_16.__Guatemala__National_Accounts_at_Current_Prices" localSheetId="38">#REF!</definedName>
    <definedName name="Table_16.__Guatemala__National_Accounts_at_Current_Prices" localSheetId="30">#REF!</definedName>
    <definedName name="Table_16.__Guatemala__National_Accounts_at_Current_Prices" localSheetId="39">#REF!</definedName>
    <definedName name="Table_16.__Guatemala__National_Accounts_at_Current_Prices" localSheetId="40">#REF!</definedName>
    <definedName name="Table_16.__Guatemala__National_Accounts_at_Current_Prices" localSheetId="41">#REF!</definedName>
    <definedName name="Table_16.__Guatemala__National_Accounts_at_Current_Prices" localSheetId="46">#REF!</definedName>
    <definedName name="Table_16.__Guatemala__National_Accounts_at_Current_Prices" localSheetId="52">#REF!</definedName>
    <definedName name="Table_16.__Guatemala__National_Accounts_at_Current_Prices" localSheetId="53">#REF!</definedName>
    <definedName name="Table_16.__Guatemala__National_Accounts_at_Current_Prices" localSheetId="64">#REF!</definedName>
    <definedName name="Table_16.__Guatemala__National_Accounts_at_Current_Prices" localSheetId="65">#REF!</definedName>
    <definedName name="Table_16.__Guatemala__National_Accounts_at_Current_Prices" localSheetId="66">#REF!</definedName>
    <definedName name="Table_16.__Guatemala__National_Accounts_at_Current_Prices">#REF!</definedName>
    <definedName name="Table_2._Country_X___Public_Sector_Financing_1" localSheetId="67">#REF!</definedName>
    <definedName name="Table_2._Country_X___Public_Sector_Financing_1" localSheetId="68">#REF!</definedName>
    <definedName name="Table_2._Country_X___Public_Sector_Financing_1" localSheetId="69">#REF!</definedName>
    <definedName name="Table_2._Country_X___Public_Sector_Financing_1" localSheetId="70">#REF!</definedName>
    <definedName name="Table_2._Country_X___Public_Sector_Financing_1" localSheetId="72">#REF!</definedName>
    <definedName name="Table_2._Country_X___Public_Sector_Financing_1" localSheetId="73">#REF!</definedName>
    <definedName name="Table_2._Country_X___Public_Sector_Financing_1" localSheetId="74">#REF!</definedName>
    <definedName name="Table_2._Country_X___Public_Sector_Financing_1" localSheetId="11">#REF!</definedName>
    <definedName name="Table_2._Country_X___Public_Sector_Financing_1" localSheetId="12">#REF!</definedName>
    <definedName name="Table_2._Country_X___Public_Sector_Financing_1" localSheetId="13">#REF!</definedName>
    <definedName name="Table_2._Country_X___Public_Sector_Financing_1" localSheetId="23">#REF!</definedName>
    <definedName name="Table_2._Country_X___Public_Sector_Financing_1" localSheetId="24">#REF!</definedName>
    <definedName name="Table_2._Country_X___Public_Sector_Financing_1" localSheetId="26">#REF!</definedName>
    <definedName name="Table_2._Country_X___Public_Sector_Financing_1" localSheetId="42">#REF!</definedName>
    <definedName name="Table_2._Country_X___Public_Sector_Financing_1" localSheetId="10">#REF!</definedName>
    <definedName name="Table_2._Country_X___Public_Sector_Financing_1" localSheetId="38">#REF!</definedName>
    <definedName name="Table_2._Country_X___Public_Sector_Financing_1" localSheetId="25">#REF!</definedName>
    <definedName name="Table_2._Country_X___Public_Sector_Financing_1" localSheetId="30">#REF!</definedName>
    <definedName name="Table_2._Country_X___Public_Sector_Financing_1" localSheetId="31">#REF!</definedName>
    <definedName name="Table_2._Country_X___Public_Sector_Financing_1" localSheetId="34">#REF!</definedName>
    <definedName name="Table_2._Country_X___Public_Sector_Financing_1" localSheetId="36">#REF!</definedName>
    <definedName name="Table_2._Country_X___Public_Sector_Financing_1" localSheetId="37">#REF!</definedName>
    <definedName name="Table_2._Country_X___Public_Sector_Financing_1" localSheetId="39">#REF!</definedName>
    <definedName name="Table_2._Country_X___Public_Sector_Financing_1" localSheetId="40">#REF!</definedName>
    <definedName name="Table_2._Country_X___Public_Sector_Financing_1" localSheetId="41">#REF!</definedName>
    <definedName name="Table_2._Country_X___Public_Sector_Financing_1" localSheetId="46">#REF!</definedName>
    <definedName name="Table_2._Country_X___Public_Sector_Financing_1" localSheetId="47">#REF!</definedName>
    <definedName name="Table_2._Country_X___Public_Sector_Financing_1" localSheetId="52">#REF!</definedName>
    <definedName name="Table_2._Country_X___Public_Sector_Financing_1" localSheetId="53">#REF!</definedName>
    <definedName name="Table_2._Country_X___Public_Sector_Financing_1" localSheetId="64">#REF!</definedName>
    <definedName name="Table_2._Country_X___Public_Sector_Financing_1" localSheetId="65">#REF!</definedName>
    <definedName name="Table_2._Country_X___Public_Sector_Financing_1">#REF!</definedName>
    <definedName name="Table_20.cont__Guatemala___Selected_Agricultural_Sector_Statistics__concluded" localSheetId="67">#REF!</definedName>
    <definedName name="Table_20.cont__Guatemala___Selected_Agricultural_Sector_Statistics__concluded" localSheetId="68">#REF!</definedName>
    <definedName name="Table_20.cont__Guatemala___Selected_Agricultural_Sector_Statistics__concluded" localSheetId="69">#REF!</definedName>
    <definedName name="Table_20.cont__Guatemala___Selected_Agricultural_Sector_Statistics__concluded" localSheetId="70">#REF!</definedName>
    <definedName name="Table_20.cont__Guatemala___Selected_Agricultural_Sector_Statistics__concluded" localSheetId="72">#REF!</definedName>
    <definedName name="Table_20.cont__Guatemala___Selected_Agricultural_Sector_Statistics__concluded" localSheetId="73">#REF!</definedName>
    <definedName name="Table_20.cont__Guatemala___Selected_Agricultural_Sector_Statistics__concluded" localSheetId="74">#REF!</definedName>
    <definedName name="Table_20.cont__Guatemala___Selected_Agricultural_Sector_Statistics__concluded" localSheetId="11">#REF!</definedName>
    <definedName name="Table_20.cont__Guatemala___Selected_Agricultural_Sector_Statistics__concluded" localSheetId="10">#REF!</definedName>
    <definedName name="Table_20.cont__Guatemala___Selected_Agricultural_Sector_Statistics__concluded" localSheetId="38">#REF!</definedName>
    <definedName name="Table_20.cont__Guatemala___Selected_Agricultural_Sector_Statistics__concluded" localSheetId="39">#REF!</definedName>
    <definedName name="Table_20.cont__Guatemala___Selected_Agricultural_Sector_Statistics__concluded" localSheetId="40">#REF!</definedName>
    <definedName name="Table_20.cont__Guatemala___Selected_Agricultural_Sector_Statistics__concluded" localSheetId="41">#REF!</definedName>
    <definedName name="Table_20.cont__Guatemala___Selected_Agricultural_Sector_Statistics__concluded" localSheetId="46">#REF!</definedName>
    <definedName name="Table_20.cont__Guatemala___Selected_Agricultural_Sector_Statistics__concluded" localSheetId="52">#REF!</definedName>
    <definedName name="Table_20.cont__Guatemala___Selected_Agricultural_Sector_Statistics__concluded" localSheetId="64">#REF!</definedName>
    <definedName name="Table_20.cont__Guatemala___Selected_Agricultural_Sector_Statistics__concluded" localSheetId="65">#REF!</definedName>
    <definedName name="Table_20.cont__Guatemala___Selected_Agricultural_Sector_Statistics__concluded">#REF!</definedName>
    <definedName name="Table_28._Guatemala___Selected_Wage_Indicators_1" localSheetId="67">#REF!</definedName>
    <definedName name="Table_28._Guatemala___Selected_Wage_Indicators_1" localSheetId="68">#REF!</definedName>
    <definedName name="Table_28._Guatemala___Selected_Wage_Indicators_1" localSheetId="69">#REF!</definedName>
    <definedName name="Table_28._Guatemala___Selected_Wage_Indicators_1" localSheetId="70">#REF!</definedName>
    <definedName name="Table_28._Guatemala___Selected_Wage_Indicators_1" localSheetId="72">#REF!</definedName>
    <definedName name="Table_28._Guatemala___Selected_Wage_Indicators_1" localSheetId="73">#REF!</definedName>
    <definedName name="Table_28._Guatemala___Selected_Wage_Indicators_1" localSheetId="74">#REF!</definedName>
    <definedName name="Table_28._Guatemala___Selected_Wage_Indicators_1" localSheetId="11">#REF!</definedName>
    <definedName name="Table_28._Guatemala___Selected_Wage_Indicators_1" localSheetId="10">#REF!</definedName>
    <definedName name="Table_28._Guatemala___Selected_Wage_Indicators_1" localSheetId="38">#REF!</definedName>
    <definedName name="Table_28._Guatemala___Selected_Wage_Indicators_1" localSheetId="39">#REF!</definedName>
    <definedName name="Table_28._Guatemala___Selected_Wage_Indicators_1" localSheetId="40">#REF!</definedName>
    <definedName name="Table_28._Guatemala___Selected_Wage_Indicators_1" localSheetId="41">#REF!</definedName>
    <definedName name="Table_28._Guatemala___Selected_Wage_Indicators_1" localSheetId="46">#REF!</definedName>
    <definedName name="Table_28._Guatemala___Selected_Wage_Indicators_1" localSheetId="52">#REF!</definedName>
    <definedName name="Table_28._Guatemala___Selected_Wage_Indicators_1" localSheetId="64">#REF!</definedName>
    <definedName name="Table_28._Guatemala___Selected_Wage_Indicators_1" localSheetId="65">#REF!</definedName>
    <definedName name="Table_28._Guatemala___Selected_Wage_Indicators_1">#REF!</definedName>
    <definedName name="Table_28a._Guatemala___Selected_Wage_Indicators_1" localSheetId="67">#REF!</definedName>
    <definedName name="Table_28a._Guatemala___Selected_Wage_Indicators_1" localSheetId="68">#REF!</definedName>
    <definedName name="Table_28a._Guatemala___Selected_Wage_Indicators_1" localSheetId="69">#REF!</definedName>
    <definedName name="Table_28a._Guatemala___Selected_Wage_Indicators_1" localSheetId="70">#REF!</definedName>
    <definedName name="Table_28a._Guatemala___Selected_Wage_Indicators_1" localSheetId="72">#REF!</definedName>
    <definedName name="Table_28a._Guatemala___Selected_Wage_Indicators_1" localSheetId="73">#REF!</definedName>
    <definedName name="Table_28a._Guatemala___Selected_Wage_Indicators_1" localSheetId="74">#REF!</definedName>
    <definedName name="Table_28a._Guatemala___Selected_Wage_Indicators_1" localSheetId="11">#REF!</definedName>
    <definedName name="Table_28a._Guatemala___Selected_Wage_Indicators_1" localSheetId="10">#REF!</definedName>
    <definedName name="Table_28a._Guatemala___Selected_Wage_Indicators_1" localSheetId="38">#REF!</definedName>
    <definedName name="Table_28a._Guatemala___Selected_Wage_Indicators_1" localSheetId="39">#REF!</definedName>
    <definedName name="Table_28a._Guatemala___Selected_Wage_Indicators_1" localSheetId="40">#REF!</definedName>
    <definedName name="Table_28a._Guatemala___Selected_Wage_Indicators_1" localSheetId="41">#REF!</definedName>
    <definedName name="Table_28a._Guatemala___Selected_Wage_Indicators_1" localSheetId="46">#REF!</definedName>
    <definedName name="Table_28a._Guatemala___Selected_Wage_Indicators_1" localSheetId="52">#REF!</definedName>
    <definedName name="Table_28a._Guatemala___Selected_Wage_Indicators_1" localSheetId="64">#REF!</definedName>
    <definedName name="Table_28a._Guatemala___Selected_Wage_Indicators_1" localSheetId="65">#REF!</definedName>
    <definedName name="Table_28a._Guatemala___Selected_Wage_Indicators_1">#REF!</definedName>
    <definedName name="Table_3.5b" localSheetId="67">#REF!</definedName>
    <definedName name="Table_3.5b" localSheetId="68">#REF!</definedName>
    <definedName name="Table_3.5b" localSheetId="69">#REF!</definedName>
    <definedName name="Table_3.5b" localSheetId="70">#REF!</definedName>
    <definedName name="Table_3.5b" localSheetId="72">#REF!</definedName>
    <definedName name="Table_3.5b" localSheetId="73">#REF!</definedName>
    <definedName name="Table_3.5b" localSheetId="74">#REF!</definedName>
    <definedName name="Table_3.5b" localSheetId="11">#REF!</definedName>
    <definedName name="Table_3.5b" localSheetId="23">#REF!</definedName>
    <definedName name="Table_3.5b" localSheetId="24">#REF!</definedName>
    <definedName name="Table_3.5b" localSheetId="26">#REF!</definedName>
    <definedName name="Table_3.5b" localSheetId="27">#REF!</definedName>
    <definedName name="Table_3.5b" localSheetId="10">#REF!</definedName>
    <definedName name="Table_3.5b" localSheetId="38">#REF!</definedName>
    <definedName name="Table_3.5b" localSheetId="25">#REF!</definedName>
    <definedName name="Table_3.5b" localSheetId="30">#REF!</definedName>
    <definedName name="Table_3.5b" localSheetId="31">#REF!</definedName>
    <definedName name="Table_3.5b" localSheetId="36">#REF!</definedName>
    <definedName name="Table_3.5b" localSheetId="37">#REF!</definedName>
    <definedName name="Table_3.5b" localSheetId="39">#REF!</definedName>
    <definedName name="Table_3.5b" localSheetId="40">#REF!</definedName>
    <definedName name="Table_3.5b" localSheetId="41">#REF!</definedName>
    <definedName name="Table_3.5b" localSheetId="46">#REF!</definedName>
    <definedName name="Table_3.5b" localSheetId="47">#REF!</definedName>
    <definedName name="Table_3.5b" localSheetId="48">#REF!</definedName>
    <definedName name="Table_3.5b" localSheetId="49">#REF!</definedName>
    <definedName name="Table_3.5b" localSheetId="52">#REF!</definedName>
    <definedName name="Table_3.5b" localSheetId="53">#REF!</definedName>
    <definedName name="Table_3.5b" localSheetId="64">#REF!</definedName>
    <definedName name="Table_3.5b" localSheetId="65">#REF!</definedName>
    <definedName name="Table_3.5b">#REF!</definedName>
    <definedName name="Table_30a._Guatemala___Selected_Employment_and_Labor_Productivity_Indicators" localSheetId="67">#REF!</definedName>
    <definedName name="Table_30a._Guatemala___Selected_Employment_and_Labor_Productivity_Indicators" localSheetId="68">#REF!</definedName>
    <definedName name="Table_30a._Guatemala___Selected_Employment_and_Labor_Productivity_Indicators" localSheetId="69">#REF!</definedName>
    <definedName name="Table_30a._Guatemala___Selected_Employment_and_Labor_Productivity_Indicators" localSheetId="70">#REF!</definedName>
    <definedName name="Table_30a._Guatemala___Selected_Employment_and_Labor_Productivity_Indicators" localSheetId="72">#REF!</definedName>
    <definedName name="Table_30a._Guatemala___Selected_Employment_and_Labor_Productivity_Indicators" localSheetId="73">#REF!</definedName>
    <definedName name="Table_30a._Guatemala___Selected_Employment_and_Labor_Productivity_Indicators" localSheetId="74">#REF!</definedName>
    <definedName name="Table_30a._Guatemala___Selected_Employment_and_Labor_Productivity_Indicators" localSheetId="11">#REF!</definedName>
    <definedName name="Table_30a._Guatemala___Selected_Employment_and_Labor_Productivity_Indicators" localSheetId="10">#REF!</definedName>
    <definedName name="Table_30a._Guatemala___Selected_Employment_and_Labor_Productivity_Indicators" localSheetId="38">#REF!</definedName>
    <definedName name="Table_30a._Guatemala___Selected_Employment_and_Labor_Productivity_Indicators" localSheetId="39">#REF!</definedName>
    <definedName name="Table_30a._Guatemala___Selected_Employment_and_Labor_Productivity_Indicators" localSheetId="40">#REF!</definedName>
    <definedName name="Table_30a._Guatemala___Selected_Employment_and_Labor_Productivity_Indicators" localSheetId="41">#REF!</definedName>
    <definedName name="Table_30a._Guatemala___Selected_Employment_and_Labor_Productivity_Indicators" localSheetId="46">#REF!</definedName>
    <definedName name="Table_30a._Guatemala___Selected_Employment_and_Labor_Productivity_Indicators" localSheetId="52">#REF!</definedName>
    <definedName name="Table_30a._Guatemala___Selected_Employment_and_Labor_Productivity_Indicators" localSheetId="64">#REF!</definedName>
    <definedName name="Table_30a._Guatemala___Selected_Employment_and_Labor_Productivity_Indicators" localSheetId="65">#REF!</definedName>
    <definedName name="Table_30a._Guatemala___Selected_Employment_and_Labor_Productivity_Indicators">#REF!</definedName>
    <definedName name="Table_31._Guatemala___Selected_Wage_and_Employment_Indicators_1" localSheetId="67">#REF!</definedName>
    <definedName name="Table_31._Guatemala___Selected_Wage_and_Employment_Indicators_1" localSheetId="68">#REF!</definedName>
    <definedName name="Table_31._Guatemala___Selected_Wage_and_Employment_Indicators_1" localSheetId="69">#REF!</definedName>
    <definedName name="Table_31._Guatemala___Selected_Wage_and_Employment_Indicators_1" localSheetId="70">#REF!</definedName>
    <definedName name="Table_31._Guatemala___Selected_Wage_and_Employment_Indicators_1" localSheetId="72">#REF!</definedName>
    <definedName name="Table_31._Guatemala___Selected_Wage_and_Employment_Indicators_1" localSheetId="73">#REF!</definedName>
    <definedName name="Table_31._Guatemala___Selected_Wage_and_Employment_Indicators_1" localSheetId="74">#REF!</definedName>
    <definedName name="Table_31._Guatemala___Selected_Wage_and_Employment_Indicators_1" localSheetId="11">#REF!</definedName>
    <definedName name="Table_31._Guatemala___Selected_Wage_and_Employment_Indicators_1" localSheetId="10">#REF!</definedName>
    <definedName name="Table_31._Guatemala___Selected_Wage_and_Employment_Indicators_1" localSheetId="38">#REF!</definedName>
    <definedName name="Table_31._Guatemala___Selected_Wage_and_Employment_Indicators_1" localSheetId="39">#REF!</definedName>
    <definedName name="Table_31._Guatemala___Selected_Wage_and_Employment_Indicators_1" localSheetId="40">#REF!</definedName>
    <definedName name="Table_31._Guatemala___Selected_Wage_and_Employment_Indicators_1" localSheetId="41">#REF!</definedName>
    <definedName name="Table_31._Guatemala___Selected_Wage_and_Employment_Indicators_1" localSheetId="46">#REF!</definedName>
    <definedName name="Table_31._Guatemala___Selected_Wage_and_Employment_Indicators_1" localSheetId="52">#REF!</definedName>
    <definedName name="Table_31._Guatemala___Selected_Wage_and_Employment_Indicators_1" localSheetId="64">#REF!</definedName>
    <definedName name="Table_31._Guatemala___Selected_Wage_and_Employment_Indicators_1" localSheetId="65">#REF!</definedName>
    <definedName name="Table_31._Guatemala___Selected_Wage_and_Employment_Indicators_1">#REF!</definedName>
    <definedName name="Table_32.__Guatemala__Trends_in_Unit_Labor_Costs__ULC___Real_Wages__Productivity_and_Employment" localSheetId="67">#REF!</definedName>
    <definedName name="Table_32.__Guatemala__Trends_in_Unit_Labor_Costs__ULC___Real_Wages__Productivity_and_Employment" localSheetId="68">#REF!</definedName>
    <definedName name="Table_32.__Guatemala__Trends_in_Unit_Labor_Costs__ULC___Real_Wages__Productivity_and_Employment" localSheetId="69">#REF!</definedName>
    <definedName name="Table_32.__Guatemala__Trends_in_Unit_Labor_Costs__ULC___Real_Wages__Productivity_and_Employment" localSheetId="70">#REF!</definedName>
    <definedName name="Table_32.__Guatemala__Trends_in_Unit_Labor_Costs__ULC___Real_Wages__Productivity_and_Employment" localSheetId="72">#REF!</definedName>
    <definedName name="Table_32.__Guatemala__Trends_in_Unit_Labor_Costs__ULC___Real_Wages__Productivity_and_Employment" localSheetId="73">#REF!</definedName>
    <definedName name="Table_32.__Guatemala__Trends_in_Unit_Labor_Costs__ULC___Real_Wages__Productivity_and_Employment" localSheetId="74">#REF!</definedName>
    <definedName name="Table_32.__Guatemala__Trends_in_Unit_Labor_Costs__ULC___Real_Wages__Productivity_and_Employment" localSheetId="11">#REF!</definedName>
    <definedName name="Table_32.__Guatemala__Trends_in_Unit_Labor_Costs__ULC___Real_Wages__Productivity_and_Employment" localSheetId="10">#REF!</definedName>
    <definedName name="Table_32.__Guatemala__Trends_in_Unit_Labor_Costs__ULC___Real_Wages__Productivity_and_Employment" localSheetId="38">#REF!</definedName>
    <definedName name="Table_32.__Guatemala__Trends_in_Unit_Labor_Costs__ULC___Real_Wages__Productivity_and_Employment" localSheetId="39">#REF!</definedName>
    <definedName name="Table_32.__Guatemala__Trends_in_Unit_Labor_Costs__ULC___Real_Wages__Productivity_and_Employment" localSheetId="40">#REF!</definedName>
    <definedName name="Table_32.__Guatemala__Trends_in_Unit_Labor_Costs__ULC___Real_Wages__Productivity_and_Employment" localSheetId="41">#REF!</definedName>
    <definedName name="Table_32.__Guatemala__Trends_in_Unit_Labor_Costs__ULC___Real_Wages__Productivity_and_Employment" localSheetId="46">#REF!</definedName>
    <definedName name="Table_32.__Guatemala__Trends_in_Unit_Labor_Costs__ULC___Real_Wages__Productivity_and_Employment" localSheetId="52">#REF!</definedName>
    <definedName name="Table_32.__Guatemala__Trends_in_Unit_Labor_Costs__ULC___Real_Wages__Productivity_and_Employment" localSheetId="64">#REF!</definedName>
    <definedName name="Table_32.__Guatemala__Trends_in_Unit_Labor_Costs__ULC___Real_Wages__Productivity_and_Employment" localSheetId="65">#REF!</definedName>
    <definedName name="Table_32.__Guatemala__Trends_in_Unit_Labor_Costs__ULC___Real_Wages__Productivity_and_Employment">#REF!</definedName>
    <definedName name="Table_33.__Guatemala__Indicators_of_Competitiveness" localSheetId="67">#REF!</definedName>
    <definedName name="Table_33.__Guatemala__Indicators_of_Competitiveness" localSheetId="68">#REF!</definedName>
    <definedName name="Table_33.__Guatemala__Indicators_of_Competitiveness" localSheetId="69">#REF!</definedName>
    <definedName name="Table_33.__Guatemala__Indicators_of_Competitiveness" localSheetId="70">#REF!</definedName>
    <definedName name="Table_33.__Guatemala__Indicators_of_Competitiveness" localSheetId="72">#REF!</definedName>
    <definedName name="Table_33.__Guatemala__Indicators_of_Competitiveness" localSheetId="73">#REF!</definedName>
    <definedName name="Table_33.__Guatemala__Indicators_of_Competitiveness" localSheetId="74">#REF!</definedName>
    <definedName name="Table_33.__Guatemala__Indicators_of_Competitiveness" localSheetId="11">#REF!</definedName>
    <definedName name="Table_33.__Guatemala__Indicators_of_Competitiveness" localSheetId="10">#REF!</definedName>
    <definedName name="Table_33.__Guatemala__Indicators_of_Competitiveness" localSheetId="38">#REF!</definedName>
    <definedName name="Table_33.__Guatemala__Indicators_of_Competitiveness" localSheetId="39">#REF!</definedName>
    <definedName name="Table_33.__Guatemala__Indicators_of_Competitiveness" localSheetId="40">#REF!</definedName>
    <definedName name="Table_33.__Guatemala__Indicators_of_Competitiveness" localSheetId="41">#REF!</definedName>
    <definedName name="Table_33.__Guatemala__Indicators_of_Competitiveness" localSheetId="46">#REF!</definedName>
    <definedName name="Table_33.__Guatemala__Indicators_of_Competitiveness" localSheetId="52">#REF!</definedName>
    <definedName name="Table_33.__Guatemala__Indicators_of_Competitiveness" localSheetId="64">#REF!</definedName>
    <definedName name="Table_33.__Guatemala__Indicators_of_Competitiveness" localSheetId="65">#REF!</definedName>
    <definedName name="Table_33.__Guatemala__Indicators_of_Competitiveness">#REF!</definedName>
    <definedName name="Table_4._Guatemala___Consumer_Price_Indices__1" localSheetId="67">#REF!</definedName>
    <definedName name="Table_4._Guatemala___Consumer_Price_Indices__1" localSheetId="68">#REF!</definedName>
    <definedName name="Table_4._Guatemala___Consumer_Price_Indices__1" localSheetId="69">#REF!</definedName>
    <definedName name="Table_4._Guatemala___Consumer_Price_Indices__1" localSheetId="70">#REF!</definedName>
    <definedName name="Table_4._Guatemala___Consumer_Price_Indices__1" localSheetId="72">#REF!</definedName>
    <definedName name="Table_4._Guatemala___Consumer_Price_Indices__1" localSheetId="73">#REF!</definedName>
    <definedName name="Table_4._Guatemala___Consumer_Price_Indices__1" localSheetId="74">#REF!</definedName>
    <definedName name="Table_4._Guatemala___Consumer_Price_Indices__1" localSheetId="11">#REF!</definedName>
    <definedName name="Table_4._Guatemala___Consumer_Price_Indices__1" localSheetId="10">#REF!</definedName>
    <definedName name="Table_4._Guatemala___Consumer_Price_Indices__1" localSheetId="38">#REF!</definedName>
    <definedName name="Table_4._Guatemala___Consumer_Price_Indices__1" localSheetId="39">#REF!</definedName>
    <definedName name="Table_4._Guatemala___Consumer_Price_Indices__1" localSheetId="40">#REF!</definedName>
    <definedName name="Table_4._Guatemala___Consumer_Price_Indices__1" localSheetId="41">#REF!</definedName>
    <definedName name="Table_4._Guatemala___Consumer_Price_Indices__1" localSheetId="46">#REF!</definedName>
    <definedName name="Table_4._Guatemala___Consumer_Price_Indices__1" localSheetId="52">#REF!</definedName>
    <definedName name="Table_4._Guatemala___Consumer_Price_Indices__1" localSheetId="64">#REF!</definedName>
    <definedName name="Table_4._Guatemala___Consumer_Price_Indices__1" localSheetId="65">#REF!</definedName>
    <definedName name="Table_4._Guatemala___Consumer_Price_Indices__1">#REF!</definedName>
    <definedName name="Table_4SR" localSheetId="67">#REF!</definedName>
    <definedName name="Table_4SR" localSheetId="68">#REF!</definedName>
    <definedName name="Table_4SR" localSheetId="69">#REF!</definedName>
    <definedName name="Table_4SR" localSheetId="70">#REF!</definedName>
    <definedName name="Table_4SR" localSheetId="72">#REF!</definedName>
    <definedName name="Table_4SR" localSheetId="73">#REF!</definedName>
    <definedName name="Table_4SR" localSheetId="74">#REF!</definedName>
    <definedName name="Table_4SR" localSheetId="11">#REF!</definedName>
    <definedName name="Table_4SR" localSheetId="10">#REF!</definedName>
    <definedName name="Table_4SR" localSheetId="38">#REF!</definedName>
    <definedName name="Table_4SR" localSheetId="39">#REF!</definedName>
    <definedName name="Table_4SR" localSheetId="40">#REF!</definedName>
    <definedName name="Table_4SR" localSheetId="41">#REF!</definedName>
    <definedName name="Table_4SR" localSheetId="46">#REF!</definedName>
    <definedName name="Table_4SR" localSheetId="52">#REF!</definedName>
    <definedName name="Table_4SR" localSheetId="64">#REF!</definedName>
    <definedName name="Table_4SR" localSheetId="65">#REF!</definedName>
    <definedName name="Table_4SR">#REF!</definedName>
    <definedName name="Table_5a" localSheetId="67">#REF!</definedName>
    <definedName name="Table_5a" localSheetId="68">#REF!</definedName>
    <definedName name="Table_5a" localSheetId="69">#REF!</definedName>
    <definedName name="Table_5a" localSheetId="70">#REF!</definedName>
    <definedName name="Table_5a" localSheetId="72">#REF!</definedName>
    <definedName name="Table_5a" localSheetId="73">#REF!</definedName>
    <definedName name="Table_5a" localSheetId="74">#REF!</definedName>
    <definedName name="Table_5a" localSheetId="11">#REF!</definedName>
    <definedName name="Table_5a" localSheetId="10">#REF!</definedName>
    <definedName name="Table_5a" localSheetId="38">#REF!</definedName>
    <definedName name="Table_5a" localSheetId="39">#REF!</definedName>
    <definedName name="Table_5a" localSheetId="40">#REF!</definedName>
    <definedName name="Table_5a" localSheetId="41">#REF!</definedName>
    <definedName name="Table_5a" localSheetId="46">#REF!</definedName>
    <definedName name="Table_5a" localSheetId="52">#REF!</definedName>
    <definedName name="Table_5a" localSheetId="64">#REF!</definedName>
    <definedName name="Table_5a" localSheetId="65">#REF!</definedName>
    <definedName name="Table_5a">#REF!</definedName>
    <definedName name="Table_7SR" localSheetId="67">#REF!</definedName>
    <definedName name="Table_7SR" localSheetId="68">#REF!</definedName>
    <definedName name="Table_7SR" localSheetId="69">#REF!</definedName>
    <definedName name="Table_7SR" localSheetId="70">#REF!</definedName>
    <definedName name="Table_7SR" localSheetId="72">#REF!</definedName>
    <definedName name="Table_7SR" localSheetId="73">#REF!</definedName>
    <definedName name="Table_7SR" localSheetId="74">#REF!</definedName>
    <definedName name="Table_7SR" localSheetId="11">#REF!</definedName>
    <definedName name="Table_7SR" localSheetId="10">#REF!</definedName>
    <definedName name="Table_7SR" localSheetId="38">#REF!</definedName>
    <definedName name="Table_7SR" localSheetId="39">#REF!</definedName>
    <definedName name="Table_7SR" localSheetId="40">#REF!</definedName>
    <definedName name="Table_7SR" localSheetId="41">#REF!</definedName>
    <definedName name="Table_7SR" localSheetId="46">#REF!</definedName>
    <definedName name="Table_7SR" localSheetId="52">#REF!</definedName>
    <definedName name="Table_7SR" localSheetId="64">#REF!</definedName>
    <definedName name="Table_7SR" localSheetId="65">#REF!</definedName>
    <definedName name="Table_7SR">#REF!</definedName>
    <definedName name="Table_A.__Guatemala__Trends_in_Private_Sector_Unit_Labor_Costs__ULC___Real_Wages__Productivity_and_Employment" localSheetId="67">#REF!</definedName>
    <definedName name="Table_A.__Guatemala__Trends_in_Private_Sector_Unit_Labor_Costs__ULC___Real_Wages__Productivity_and_Employment" localSheetId="68">#REF!</definedName>
    <definedName name="Table_A.__Guatemala__Trends_in_Private_Sector_Unit_Labor_Costs__ULC___Real_Wages__Productivity_and_Employment" localSheetId="69">#REF!</definedName>
    <definedName name="Table_A.__Guatemala__Trends_in_Private_Sector_Unit_Labor_Costs__ULC___Real_Wages__Productivity_and_Employment" localSheetId="70">#REF!</definedName>
    <definedName name="Table_A.__Guatemala__Trends_in_Private_Sector_Unit_Labor_Costs__ULC___Real_Wages__Productivity_and_Employment" localSheetId="72">#REF!</definedName>
    <definedName name="Table_A.__Guatemala__Trends_in_Private_Sector_Unit_Labor_Costs__ULC___Real_Wages__Productivity_and_Employment" localSheetId="73">#REF!</definedName>
    <definedName name="Table_A.__Guatemala__Trends_in_Private_Sector_Unit_Labor_Costs__ULC___Real_Wages__Productivity_and_Employment" localSheetId="74">#REF!</definedName>
    <definedName name="Table_A.__Guatemala__Trends_in_Private_Sector_Unit_Labor_Costs__ULC___Real_Wages__Productivity_and_Employment" localSheetId="11">#REF!</definedName>
    <definedName name="Table_A.__Guatemala__Trends_in_Private_Sector_Unit_Labor_Costs__ULC___Real_Wages__Productivity_and_Employment" localSheetId="10">#REF!</definedName>
    <definedName name="Table_A.__Guatemala__Trends_in_Private_Sector_Unit_Labor_Costs__ULC___Real_Wages__Productivity_and_Employment" localSheetId="38">#REF!</definedName>
    <definedName name="Table_A.__Guatemala__Trends_in_Private_Sector_Unit_Labor_Costs__ULC___Real_Wages__Productivity_and_Employment" localSheetId="39">#REF!</definedName>
    <definedName name="Table_A.__Guatemala__Trends_in_Private_Sector_Unit_Labor_Costs__ULC___Real_Wages__Productivity_and_Employment" localSheetId="40">#REF!</definedName>
    <definedName name="Table_A.__Guatemala__Trends_in_Private_Sector_Unit_Labor_Costs__ULC___Real_Wages__Productivity_and_Employment" localSheetId="41">#REF!</definedName>
    <definedName name="Table_A.__Guatemala__Trends_in_Private_Sector_Unit_Labor_Costs__ULC___Real_Wages__Productivity_and_Employment" localSheetId="46">#REF!</definedName>
    <definedName name="Table_A.__Guatemala__Trends_in_Private_Sector_Unit_Labor_Costs__ULC___Real_Wages__Productivity_and_Employment" localSheetId="52">#REF!</definedName>
    <definedName name="Table_A.__Guatemala__Trends_in_Private_Sector_Unit_Labor_Costs__ULC___Real_Wages__Productivity_and_Employment" localSheetId="64">#REF!</definedName>
    <definedName name="Table_A.__Guatemala__Trends_in_Private_Sector_Unit_Labor_Costs__ULC___Real_Wages__Productivity_and_Employment" localSheetId="65">#REF!</definedName>
    <definedName name="Table_A.__Guatemala__Trends_in_Private_Sector_Unit_Labor_Costs__ULC___Real_Wages__Productivity_and_Employment">#REF!</definedName>
    <definedName name="Table_debt" localSheetId="67">#REF!</definedName>
    <definedName name="Table_debt" localSheetId="68">#REF!</definedName>
    <definedName name="Table_debt" localSheetId="69">#REF!</definedName>
    <definedName name="Table_debt" localSheetId="70">#REF!</definedName>
    <definedName name="Table_debt" localSheetId="72">#REF!</definedName>
    <definedName name="Table_debt" localSheetId="73">#REF!</definedName>
    <definedName name="Table_debt" localSheetId="74">#REF!</definedName>
    <definedName name="Table_debt" localSheetId="11">#REF!</definedName>
    <definedName name="Table_debt" localSheetId="10">#REF!</definedName>
    <definedName name="Table_debt" localSheetId="38">#REF!</definedName>
    <definedName name="Table_debt" localSheetId="39">#REF!</definedName>
    <definedName name="Table_debt" localSheetId="40">#REF!</definedName>
    <definedName name="Table_debt" localSheetId="41">#REF!</definedName>
    <definedName name="Table_debt" localSheetId="46">#REF!</definedName>
    <definedName name="Table_debt" localSheetId="52">#REF!</definedName>
    <definedName name="Table_debt" localSheetId="64">#REF!</definedName>
    <definedName name="Table_debt" localSheetId="65">#REF!</definedName>
    <definedName name="Table_debt">#REF!</definedName>
    <definedName name="Table_Template" localSheetId="67">#REF!</definedName>
    <definedName name="Table_Template" localSheetId="68">#REF!</definedName>
    <definedName name="Table_Template" localSheetId="69">#REF!</definedName>
    <definedName name="Table_Template" localSheetId="70">#REF!</definedName>
    <definedName name="Table_Template" localSheetId="72">#REF!</definedName>
    <definedName name="Table_Template" localSheetId="73">#REF!</definedName>
    <definedName name="Table_Template" localSheetId="74">#REF!</definedName>
    <definedName name="Table_Template" localSheetId="11">#REF!</definedName>
    <definedName name="Table_Template" localSheetId="23">#REF!</definedName>
    <definedName name="Table_Template" localSheetId="26">#REF!</definedName>
    <definedName name="Table_Template" localSheetId="10">#REF!</definedName>
    <definedName name="Table_Template" localSheetId="38">#REF!</definedName>
    <definedName name="Table_Template" localSheetId="30">#REF!</definedName>
    <definedName name="Table_Template" localSheetId="31">#REF!</definedName>
    <definedName name="Table_Template" localSheetId="36">#REF!</definedName>
    <definedName name="Table_Template" localSheetId="37">#REF!</definedName>
    <definedName name="Table_Template" localSheetId="39">#REF!</definedName>
    <definedName name="Table_Template" localSheetId="40">#REF!</definedName>
    <definedName name="Table_Template" localSheetId="41">#REF!</definedName>
    <definedName name="Table_Template" localSheetId="46">#REF!</definedName>
    <definedName name="Table_Template" localSheetId="52">#REF!</definedName>
    <definedName name="Table_Template" localSheetId="53">#REF!</definedName>
    <definedName name="Table_Template" localSheetId="64">#REF!</definedName>
    <definedName name="Table_Template" localSheetId="65">#REF!</definedName>
    <definedName name="Table_Template">#REF!</definedName>
    <definedName name="table1" localSheetId="67">#REF!</definedName>
    <definedName name="table1" localSheetId="68">#REF!</definedName>
    <definedName name="table1" localSheetId="69">#REF!</definedName>
    <definedName name="table1" localSheetId="70">#REF!</definedName>
    <definedName name="table1" localSheetId="72">#REF!</definedName>
    <definedName name="table1" localSheetId="73">#REF!</definedName>
    <definedName name="table1" localSheetId="74">#REF!</definedName>
    <definedName name="table1" localSheetId="11">#REF!</definedName>
    <definedName name="table1" localSheetId="23">#REF!</definedName>
    <definedName name="table1" localSheetId="27">#REF!</definedName>
    <definedName name="table1" localSheetId="10">#REF!</definedName>
    <definedName name="table1" localSheetId="38">#REF!</definedName>
    <definedName name="table1" localSheetId="25">#REF!</definedName>
    <definedName name="table1" localSheetId="31">#REF!</definedName>
    <definedName name="table1" localSheetId="39">#REF!</definedName>
    <definedName name="table1" localSheetId="40">#REF!</definedName>
    <definedName name="table1" localSheetId="41">#REF!</definedName>
    <definedName name="table1" localSheetId="46">#REF!</definedName>
    <definedName name="table1" localSheetId="47">#REF!</definedName>
    <definedName name="table1" localSheetId="48">#REF!</definedName>
    <definedName name="table1" localSheetId="49">#REF!</definedName>
    <definedName name="table1" localSheetId="52">#REF!</definedName>
    <definedName name="table1" localSheetId="53">#REF!</definedName>
    <definedName name="table1" localSheetId="64">#REF!</definedName>
    <definedName name="table1" localSheetId="65">#REF!</definedName>
    <definedName name="table1">#REF!</definedName>
    <definedName name="table10" localSheetId="11">#REF!</definedName>
    <definedName name="table10" localSheetId="10">#REF!</definedName>
    <definedName name="table10" localSheetId="38">#REF!</definedName>
    <definedName name="table10" localSheetId="39">#REF!</definedName>
    <definedName name="table10" localSheetId="46">'[173]150dp'!$A$1:$F$58</definedName>
    <definedName name="table10" localSheetId="51">#REF!</definedName>
    <definedName name="table10" localSheetId="52">'[173]150dp'!$A$1:$F$58</definedName>
    <definedName name="table10" localSheetId="66">'[173]150dp'!$A$1:$F$58</definedName>
    <definedName name="table10">#REF!</definedName>
    <definedName name="table11" localSheetId="67">#REF!</definedName>
    <definedName name="table11" localSheetId="68">#REF!</definedName>
    <definedName name="table11" localSheetId="69">#REF!</definedName>
    <definedName name="table11" localSheetId="70">#REF!</definedName>
    <definedName name="table11" localSheetId="72">#REF!</definedName>
    <definedName name="table11" localSheetId="73">#REF!</definedName>
    <definedName name="table11" localSheetId="74">#REF!</definedName>
    <definedName name="table11" localSheetId="11">#REF!</definedName>
    <definedName name="table11" localSheetId="12">#REF!</definedName>
    <definedName name="table11" localSheetId="13">#REF!</definedName>
    <definedName name="table11" localSheetId="10">#REF!</definedName>
    <definedName name="table11" localSheetId="38">#REF!</definedName>
    <definedName name="table11" localSheetId="30">#REF!</definedName>
    <definedName name="table11" localSheetId="39">#REF!</definedName>
    <definedName name="table11" localSheetId="40">#REF!</definedName>
    <definedName name="table11" localSheetId="41">#REF!</definedName>
    <definedName name="table11" localSheetId="46">#REF!</definedName>
    <definedName name="table11" localSheetId="52">#REF!</definedName>
    <definedName name="table11" localSheetId="53">#REF!</definedName>
    <definedName name="table11" localSheetId="64">#REF!</definedName>
    <definedName name="table11" localSheetId="65">#REF!</definedName>
    <definedName name="table11" localSheetId="66">#REF!</definedName>
    <definedName name="table11">#REF!</definedName>
    <definedName name="table11?" localSheetId="67">#REF!</definedName>
    <definedName name="table11?" localSheetId="68">#REF!</definedName>
    <definedName name="table11?" localSheetId="69">#REF!</definedName>
    <definedName name="table11?" localSheetId="70">#REF!</definedName>
    <definedName name="table11?" localSheetId="72">#REF!</definedName>
    <definedName name="table11?" localSheetId="73">#REF!</definedName>
    <definedName name="table11?" localSheetId="74">#REF!</definedName>
    <definedName name="table11?" localSheetId="11">#REF!</definedName>
    <definedName name="table11?" localSheetId="12">#REF!</definedName>
    <definedName name="table11?" localSheetId="13">#REF!</definedName>
    <definedName name="table11?" localSheetId="10">#REF!</definedName>
    <definedName name="table11?" localSheetId="38">#REF!</definedName>
    <definedName name="table11?" localSheetId="39">#REF!</definedName>
    <definedName name="table11?" localSheetId="40">#REF!</definedName>
    <definedName name="table11?" localSheetId="41">#REF!</definedName>
    <definedName name="table11?" localSheetId="46">#REF!</definedName>
    <definedName name="table11?" localSheetId="52">#REF!</definedName>
    <definedName name="table11?" localSheetId="53">#REF!</definedName>
    <definedName name="table11?" localSheetId="64">#REF!</definedName>
    <definedName name="table11?" localSheetId="65">#REF!</definedName>
    <definedName name="table11?">#REF!</definedName>
    <definedName name="table12" localSheetId="67">#REF!</definedName>
    <definedName name="table12" localSheetId="68">#REF!</definedName>
    <definedName name="table12" localSheetId="69">#REF!</definedName>
    <definedName name="table12" localSheetId="70">#REF!</definedName>
    <definedName name="table12" localSheetId="72">#REF!</definedName>
    <definedName name="table12" localSheetId="73">#REF!</definedName>
    <definedName name="table12" localSheetId="74">#REF!</definedName>
    <definedName name="table12" localSheetId="11">#REF!</definedName>
    <definedName name="table12" localSheetId="12">#REF!</definedName>
    <definedName name="table12" localSheetId="13">#REF!</definedName>
    <definedName name="table12" localSheetId="10">#REF!</definedName>
    <definedName name="table12" localSheetId="38">#REF!</definedName>
    <definedName name="table12" localSheetId="39">#REF!</definedName>
    <definedName name="table12" localSheetId="40">#REF!</definedName>
    <definedName name="table12" localSheetId="41">#REF!</definedName>
    <definedName name="table12" localSheetId="46">#REF!</definedName>
    <definedName name="table12" localSheetId="52">#REF!</definedName>
    <definedName name="table12" localSheetId="53">#REF!</definedName>
    <definedName name="table12" localSheetId="64">#REF!</definedName>
    <definedName name="table12" localSheetId="65">#REF!</definedName>
    <definedName name="table12">#REF!</definedName>
    <definedName name="table13" localSheetId="67">#REF!</definedName>
    <definedName name="table13" localSheetId="68">#REF!</definedName>
    <definedName name="table13" localSheetId="69">#REF!</definedName>
    <definedName name="table13" localSheetId="70">#REF!</definedName>
    <definedName name="table13" localSheetId="72">#REF!</definedName>
    <definedName name="table13" localSheetId="73">#REF!</definedName>
    <definedName name="table13" localSheetId="74">#REF!</definedName>
    <definedName name="table13" localSheetId="11">#REF!</definedName>
    <definedName name="table13" localSheetId="10">#REF!</definedName>
    <definedName name="table13" localSheetId="38">#REF!</definedName>
    <definedName name="table13" localSheetId="39">#REF!</definedName>
    <definedName name="table13" localSheetId="40">#REF!</definedName>
    <definedName name="table13" localSheetId="41">#REF!</definedName>
    <definedName name="table13" localSheetId="46">#REF!</definedName>
    <definedName name="table13" localSheetId="52">#REF!</definedName>
    <definedName name="table13" localSheetId="64">#REF!</definedName>
    <definedName name="table13" localSheetId="65">#REF!</definedName>
    <definedName name="table13">#REF!</definedName>
    <definedName name="table15" localSheetId="67">#REF!</definedName>
    <definedName name="table15" localSheetId="68">#REF!</definedName>
    <definedName name="table15" localSheetId="69">#REF!</definedName>
    <definedName name="table15" localSheetId="70">#REF!</definedName>
    <definedName name="table15" localSheetId="72">#REF!</definedName>
    <definedName name="table15" localSheetId="73">#REF!</definedName>
    <definedName name="table15" localSheetId="74">#REF!</definedName>
    <definedName name="table15" localSheetId="11">#REF!</definedName>
    <definedName name="table15" localSheetId="10">#REF!</definedName>
    <definedName name="table15" localSheetId="38">#REF!</definedName>
    <definedName name="table15" localSheetId="39">#REF!</definedName>
    <definedName name="table15" localSheetId="40">#REF!</definedName>
    <definedName name="table15" localSheetId="41">#REF!</definedName>
    <definedName name="table15" localSheetId="46">#REF!</definedName>
    <definedName name="table15" localSheetId="52">#REF!</definedName>
    <definedName name="table15" localSheetId="64">#REF!</definedName>
    <definedName name="table15" localSheetId="65">#REF!</definedName>
    <definedName name="table15">#REF!</definedName>
    <definedName name="table16" localSheetId="67">#REF!</definedName>
    <definedName name="table16" localSheetId="68">#REF!</definedName>
    <definedName name="table16" localSheetId="69">#REF!</definedName>
    <definedName name="table16" localSheetId="70">#REF!</definedName>
    <definedName name="table16" localSheetId="72">#REF!</definedName>
    <definedName name="table16" localSheetId="73">#REF!</definedName>
    <definedName name="table16" localSheetId="74">#REF!</definedName>
    <definedName name="table16" localSheetId="11">#REF!</definedName>
    <definedName name="table16" localSheetId="10">#REF!</definedName>
    <definedName name="table16" localSheetId="38">#REF!</definedName>
    <definedName name="table16" localSheetId="39">#REF!</definedName>
    <definedName name="table16" localSheetId="40">#REF!</definedName>
    <definedName name="table16" localSheetId="41">#REF!</definedName>
    <definedName name="table16" localSheetId="46">#REF!</definedName>
    <definedName name="table16" localSheetId="52">#REF!</definedName>
    <definedName name="table16" localSheetId="64">#REF!</definedName>
    <definedName name="table16" localSheetId="65">#REF!</definedName>
    <definedName name="table16">#REF!</definedName>
    <definedName name="table17" localSheetId="67">#REF!</definedName>
    <definedName name="table17" localSheetId="68">#REF!</definedName>
    <definedName name="table17" localSheetId="69">#REF!</definedName>
    <definedName name="table17" localSheetId="70">#REF!</definedName>
    <definedName name="table17" localSheetId="72">#REF!</definedName>
    <definedName name="table17" localSheetId="73">#REF!</definedName>
    <definedName name="table17" localSheetId="74">#REF!</definedName>
    <definedName name="table17" localSheetId="11">#REF!</definedName>
    <definedName name="table17" localSheetId="10">#REF!</definedName>
    <definedName name="table17" localSheetId="38">#REF!</definedName>
    <definedName name="table17" localSheetId="39">#REF!</definedName>
    <definedName name="table17" localSheetId="40">#REF!</definedName>
    <definedName name="table17" localSheetId="41">#REF!</definedName>
    <definedName name="table17" localSheetId="46">#REF!</definedName>
    <definedName name="table17" localSheetId="52">#REF!</definedName>
    <definedName name="table17" localSheetId="64">#REF!</definedName>
    <definedName name="table17" localSheetId="65">#REF!</definedName>
    <definedName name="table17">#REF!</definedName>
    <definedName name="table18" localSheetId="67">#REF!</definedName>
    <definedName name="table18" localSheetId="68">#REF!</definedName>
    <definedName name="table18" localSheetId="69">#REF!</definedName>
    <definedName name="table18" localSheetId="70">#REF!</definedName>
    <definedName name="table18" localSheetId="72">#REF!</definedName>
    <definedName name="table18" localSheetId="73">#REF!</definedName>
    <definedName name="table18" localSheetId="74">#REF!</definedName>
    <definedName name="table18" localSheetId="11">#REF!</definedName>
    <definedName name="table18" localSheetId="10">#REF!</definedName>
    <definedName name="table18" localSheetId="38">#REF!</definedName>
    <definedName name="table18" localSheetId="39">#REF!</definedName>
    <definedName name="table18" localSheetId="40">#REF!</definedName>
    <definedName name="table18" localSheetId="41">#REF!</definedName>
    <definedName name="table18" localSheetId="46">#REF!</definedName>
    <definedName name="table18" localSheetId="52">#REF!</definedName>
    <definedName name="table18" localSheetId="64">#REF!</definedName>
    <definedName name="table18" localSheetId="65">#REF!</definedName>
    <definedName name="table18">#REF!</definedName>
    <definedName name="table19" localSheetId="67">#REF!</definedName>
    <definedName name="table19" localSheetId="68">#REF!</definedName>
    <definedName name="table19" localSheetId="69">#REF!</definedName>
    <definedName name="table19" localSheetId="70">#REF!</definedName>
    <definedName name="table19" localSheetId="72">#REF!</definedName>
    <definedName name="table19" localSheetId="73">#REF!</definedName>
    <definedName name="table19" localSheetId="74">#REF!</definedName>
    <definedName name="table19" localSheetId="11">#REF!</definedName>
    <definedName name="table19" localSheetId="10">#REF!</definedName>
    <definedName name="table19" localSheetId="38">#REF!</definedName>
    <definedName name="table19" localSheetId="39">#REF!</definedName>
    <definedName name="table19" localSheetId="40">#REF!</definedName>
    <definedName name="table19" localSheetId="41">#REF!</definedName>
    <definedName name="table19" localSheetId="46">#REF!</definedName>
    <definedName name="table19" localSheetId="52">#REF!</definedName>
    <definedName name="table19" localSheetId="64">#REF!</definedName>
    <definedName name="table19" localSheetId="65">#REF!</definedName>
    <definedName name="table19">#REF!</definedName>
    <definedName name="Table2" localSheetId="67">#REF!</definedName>
    <definedName name="Table2" localSheetId="68">#REF!</definedName>
    <definedName name="Table2" localSheetId="69">#REF!</definedName>
    <definedName name="Table2" localSheetId="70">#REF!</definedName>
    <definedName name="Table2" localSheetId="72">#REF!</definedName>
    <definedName name="Table2" localSheetId="73">#REF!</definedName>
    <definedName name="Table2" localSheetId="74">#REF!</definedName>
    <definedName name="Table2" localSheetId="11">#REF!</definedName>
    <definedName name="Table2" localSheetId="12">#REF!</definedName>
    <definedName name="Table2" localSheetId="13">#REF!</definedName>
    <definedName name="Table2" localSheetId="23">#REF!</definedName>
    <definedName name="Table2" localSheetId="24">#REF!</definedName>
    <definedName name="Table2" localSheetId="26">#REF!</definedName>
    <definedName name="Table2" localSheetId="10">#REF!</definedName>
    <definedName name="Table2" localSheetId="38">#REF!</definedName>
    <definedName name="Table2" localSheetId="25">#REF!</definedName>
    <definedName name="Table2" localSheetId="31">#REF!</definedName>
    <definedName name="Table2" localSheetId="39">#REF!</definedName>
    <definedName name="Table2" localSheetId="40">#REF!</definedName>
    <definedName name="Table2" localSheetId="41">#REF!</definedName>
    <definedName name="Table2" localSheetId="46">#REF!</definedName>
    <definedName name="Table2" localSheetId="47">#REF!</definedName>
    <definedName name="Table2" localSheetId="52">#REF!</definedName>
    <definedName name="Table2" localSheetId="53">#REF!</definedName>
    <definedName name="Table2" localSheetId="64">#REF!</definedName>
    <definedName name="Table2" localSheetId="65">#REF!</definedName>
    <definedName name="Table2">#REF!</definedName>
    <definedName name="table20" localSheetId="67">#REF!</definedName>
    <definedName name="table20" localSheetId="68">#REF!</definedName>
    <definedName name="table20" localSheetId="69">#REF!</definedName>
    <definedName name="table20" localSheetId="70">#REF!</definedName>
    <definedName name="table20" localSheetId="72">#REF!</definedName>
    <definedName name="table20" localSheetId="73">#REF!</definedName>
    <definedName name="table20" localSheetId="74">#REF!</definedName>
    <definedName name="table20" localSheetId="11">#REF!</definedName>
    <definedName name="table20" localSheetId="12">#REF!</definedName>
    <definedName name="table20" localSheetId="13">#REF!</definedName>
    <definedName name="table20" localSheetId="10">#REF!</definedName>
    <definedName name="table20" localSheetId="38">#REF!</definedName>
    <definedName name="table20" localSheetId="39">#REF!</definedName>
    <definedName name="table20" localSheetId="40">#REF!</definedName>
    <definedName name="table20" localSheetId="41">#REF!</definedName>
    <definedName name="table20" localSheetId="46">#REF!</definedName>
    <definedName name="table20" localSheetId="52">#REF!</definedName>
    <definedName name="table20" localSheetId="64">#REF!</definedName>
    <definedName name="table20" localSheetId="65">#REF!</definedName>
    <definedName name="table20">#REF!</definedName>
    <definedName name="table21" localSheetId="67">#REF!</definedName>
    <definedName name="table21" localSheetId="68">#REF!</definedName>
    <definedName name="table21" localSheetId="69">#REF!</definedName>
    <definedName name="table21" localSheetId="70">#REF!</definedName>
    <definedName name="table21" localSheetId="72">#REF!</definedName>
    <definedName name="table21" localSheetId="73">#REF!</definedName>
    <definedName name="table21" localSheetId="74">#REF!</definedName>
    <definedName name="table21" localSheetId="11">#REF!</definedName>
    <definedName name="table21" localSheetId="12">#REF!</definedName>
    <definedName name="table21" localSheetId="13">#REF!</definedName>
    <definedName name="table21" localSheetId="10">#REF!</definedName>
    <definedName name="table21" localSheetId="38">#REF!</definedName>
    <definedName name="table21" localSheetId="39">#REF!</definedName>
    <definedName name="table21" localSheetId="40">#REF!</definedName>
    <definedName name="table21" localSheetId="41">#REF!</definedName>
    <definedName name="table21" localSheetId="46">#REF!</definedName>
    <definedName name="table21" localSheetId="52">#REF!</definedName>
    <definedName name="table21" localSheetId="64">#REF!</definedName>
    <definedName name="table21" localSheetId="65">#REF!</definedName>
    <definedName name="table21">#REF!</definedName>
    <definedName name="table22a" localSheetId="67">#REF!</definedName>
    <definedName name="table22a" localSheetId="68">#REF!</definedName>
    <definedName name="table22a" localSheetId="69">#REF!</definedName>
    <definedName name="table22a" localSheetId="70">#REF!</definedName>
    <definedName name="table22a" localSheetId="72">#REF!</definedName>
    <definedName name="table22a" localSheetId="73">#REF!</definedName>
    <definedName name="table22a" localSheetId="74">#REF!</definedName>
    <definedName name="table22a" localSheetId="11">#REF!</definedName>
    <definedName name="table22a" localSheetId="10">#REF!</definedName>
    <definedName name="table22a" localSheetId="38">#REF!</definedName>
    <definedName name="table22a" localSheetId="39">#REF!</definedName>
    <definedName name="table22a" localSheetId="40">#REF!</definedName>
    <definedName name="table22a" localSheetId="41">#REF!</definedName>
    <definedName name="table22a" localSheetId="46">#REF!</definedName>
    <definedName name="table22a" localSheetId="52">#REF!</definedName>
    <definedName name="table22a" localSheetId="64">#REF!</definedName>
    <definedName name="table22a" localSheetId="65">#REF!</definedName>
    <definedName name="table22a">#REF!</definedName>
    <definedName name="table22b" localSheetId="67">#REF!</definedName>
    <definedName name="table22b" localSheetId="68">#REF!</definedName>
    <definedName name="table22b" localSheetId="69">#REF!</definedName>
    <definedName name="table22b" localSheetId="70">#REF!</definedName>
    <definedName name="table22b" localSheetId="72">#REF!</definedName>
    <definedName name="table22b" localSheetId="73">#REF!</definedName>
    <definedName name="table22b" localSheetId="74">#REF!</definedName>
    <definedName name="table22b" localSheetId="11">#REF!</definedName>
    <definedName name="table22b" localSheetId="10">#REF!</definedName>
    <definedName name="table22b" localSheetId="38">#REF!</definedName>
    <definedName name="table22b" localSheetId="39">#REF!</definedName>
    <definedName name="table22b" localSheetId="40">#REF!</definedName>
    <definedName name="table22b" localSheetId="41">#REF!</definedName>
    <definedName name="table22b" localSheetId="46">#REF!</definedName>
    <definedName name="table22b" localSheetId="52">#REF!</definedName>
    <definedName name="table22b" localSheetId="64">#REF!</definedName>
    <definedName name="table22b" localSheetId="65">#REF!</definedName>
    <definedName name="table22b">#REF!</definedName>
    <definedName name="table25" localSheetId="67">#REF!</definedName>
    <definedName name="table25" localSheetId="68">#REF!</definedName>
    <definedName name="table25" localSheetId="69">#REF!</definedName>
    <definedName name="table25" localSheetId="70">#REF!</definedName>
    <definedName name="table25" localSheetId="72">#REF!</definedName>
    <definedName name="table25" localSheetId="73">#REF!</definedName>
    <definedName name="table25" localSheetId="74">#REF!</definedName>
    <definedName name="table25" localSheetId="11">#REF!</definedName>
    <definedName name="table25" localSheetId="10">#REF!</definedName>
    <definedName name="table25" localSheetId="38">#REF!</definedName>
    <definedName name="table25" localSheetId="39">#REF!</definedName>
    <definedName name="table25" localSheetId="40">#REF!</definedName>
    <definedName name="table25" localSheetId="41">#REF!</definedName>
    <definedName name="table25" localSheetId="46">#REF!</definedName>
    <definedName name="table25" localSheetId="52">#REF!</definedName>
    <definedName name="table25" localSheetId="64">#REF!</definedName>
    <definedName name="table25" localSheetId="65">#REF!</definedName>
    <definedName name="table25">#REF!</definedName>
    <definedName name="table26" localSheetId="67">#REF!</definedName>
    <definedName name="table26" localSheetId="68">#REF!</definedName>
    <definedName name="table26" localSheetId="69">#REF!</definedName>
    <definedName name="table26" localSheetId="70">#REF!</definedName>
    <definedName name="table26" localSheetId="72">#REF!</definedName>
    <definedName name="table26" localSheetId="73">#REF!</definedName>
    <definedName name="table26" localSheetId="74">#REF!</definedName>
    <definedName name="table26" localSheetId="11">#REF!</definedName>
    <definedName name="table26" localSheetId="10">#REF!</definedName>
    <definedName name="table26" localSheetId="38">#REF!</definedName>
    <definedName name="table26" localSheetId="39">#REF!</definedName>
    <definedName name="table26" localSheetId="40">#REF!</definedName>
    <definedName name="table26" localSheetId="41">#REF!</definedName>
    <definedName name="table26" localSheetId="46">#REF!</definedName>
    <definedName name="table26" localSheetId="52">#REF!</definedName>
    <definedName name="table26" localSheetId="64">#REF!</definedName>
    <definedName name="table26" localSheetId="65">#REF!</definedName>
    <definedName name="table26">#REF!</definedName>
    <definedName name="table3" localSheetId="11">#REF!</definedName>
    <definedName name="table3" localSheetId="10">#REF!</definedName>
    <definedName name="table3" localSheetId="38">#REF!</definedName>
    <definedName name="table3" localSheetId="39">#REF!</definedName>
    <definedName name="table3" localSheetId="46">'[174]Table 8'!$A$3:$K$61</definedName>
    <definedName name="table3" localSheetId="51">#REF!</definedName>
    <definedName name="table3" localSheetId="52">'[174]Table 8'!$A$3:$K$61</definedName>
    <definedName name="table3" localSheetId="66">'[174]Table 8'!$A$3:$K$61</definedName>
    <definedName name="table3">#REF!</definedName>
    <definedName name="table4" localSheetId="67">#REF!</definedName>
    <definedName name="table4" localSheetId="68">#REF!</definedName>
    <definedName name="table4" localSheetId="69">#REF!</definedName>
    <definedName name="table4" localSheetId="70">#REF!</definedName>
    <definedName name="table4" localSheetId="72">#REF!</definedName>
    <definedName name="table4" localSheetId="73">#REF!</definedName>
    <definedName name="table4" localSheetId="74">#REF!</definedName>
    <definedName name="table4" localSheetId="11">#REF!</definedName>
    <definedName name="table4" localSheetId="12">#REF!</definedName>
    <definedName name="table4" localSheetId="13">#REF!</definedName>
    <definedName name="table4" localSheetId="10">#REF!</definedName>
    <definedName name="table4" localSheetId="38">#REF!</definedName>
    <definedName name="table4" localSheetId="30">#REF!</definedName>
    <definedName name="table4" localSheetId="39">#REF!</definedName>
    <definedName name="table4" localSheetId="40">#REF!</definedName>
    <definedName name="table4" localSheetId="41">#REF!</definedName>
    <definedName name="table4" localSheetId="46">#REF!</definedName>
    <definedName name="table4" localSheetId="52">#REF!</definedName>
    <definedName name="table4" localSheetId="53">#REF!</definedName>
    <definedName name="table4" localSheetId="64">#REF!</definedName>
    <definedName name="table4" localSheetId="65">#REF!</definedName>
    <definedName name="table4" localSheetId="66">#REF!</definedName>
    <definedName name="table4">#REF!</definedName>
    <definedName name="table41" localSheetId="67">#REF!</definedName>
    <definedName name="table41" localSheetId="68">#REF!</definedName>
    <definedName name="table41" localSheetId="69">#REF!</definedName>
    <definedName name="table41" localSheetId="70">#REF!</definedName>
    <definedName name="table41" localSheetId="72">#REF!</definedName>
    <definedName name="table41" localSheetId="73">#REF!</definedName>
    <definedName name="table41" localSheetId="74">#REF!</definedName>
    <definedName name="table41" localSheetId="11">#REF!</definedName>
    <definedName name="table41" localSheetId="12">#REF!</definedName>
    <definedName name="table41" localSheetId="13">#REF!</definedName>
    <definedName name="table41" localSheetId="10">#REF!</definedName>
    <definedName name="table41" localSheetId="38">#REF!</definedName>
    <definedName name="table41" localSheetId="39">#REF!</definedName>
    <definedName name="table41" localSheetId="40">#REF!</definedName>
    <definedName name="table41" localSheetId="41">#REF!</definedName>
    <definedName name="table41" localSheetId="46">#REF!</definedName>
    <definedName name="table41" localSheetId="52">#REF!</definedName>
    <definedName name="table41" localSheetId="53">#REF!</definedName>
    <definedName name="table41" localSheetId="64">#REF!</definedName>
    <definedName name="table41" localSheetId="65">#REF!</definedName>
    <definedName name="table41">#REF!</definedName>
    <definedName name="Table5" localSheetId="67">[175]Stfrprtables!#REF!</definedName>
    <definedName name="Table5" localSheetId="68">[175]Stfrprtables!#REF!</definedName>
    <definedName name="Table5" localSheetId="69">[175]Stfrprtables!#REF!</definedName>
    <definedName name="Table5" localSheetId="70">[175]Stfrprtables!#REF!</definedName>
    <definedName name="Table5" localSheetId="72">[175]Stfrprtables!#REF!</definedName>
    <definedName name="Table5" localSheetId="73">[175]Stfrprtables!#REF!</definedName>
    <definedName name="Table5" localSheetId="74">[175]Stfrprtables!#REF!</definedName>
    <definedName name="Table5" localSheetId="11">#REF!</definedName>
    <definedName name="Table5" localSheetId="12">#REF!</definedName>
    <definedName name="Table5" localSheetId="13">#REF!</definedName>
    <definedName name="Table5" localSheetId="10">#REF!</definedName>
    <definedName name="Table5" localSheetId="38">#REF!</definedName>
    <definedName name="Table5" localSheetId="30">[175]Stfrprtables!#REF!</definedName>
    <definedName name="Table5" localSheetId="39">#REF!</definedName>
    <definedName name="Table5" localSheetId="40">[175]Stfrprtables!#REF!</definedName>
    <definedName name="Table5" localSheetId="41">[175]Stfrprtables!#REF!</definedName>
    <definedName name="Table5" localSheetId="46">[175]Stfrprtables!#REF!</definedName>
    <definedName name="Table5" localSheetId="51">#REF!</definedName>
    <definedName name="Table5" localSheetId="52">[175]Stfrprtables!#REF!</definedName>
    <definedName name="Table5" localSheetId="53">[175]Stfrprtables!#REF!</definedName>
    <definedName name="Table5" localSheetId="64">[175]Stfrprtables!#REF!</definedName>
    <definedName name="Table5" localSheetId="65">[175]Stfrprtables!#REF!</definedName>
    <definedName name="Table5" localSheetId="66">[175]Stfrprtables!#REF!</definedName>
    <definedName name="Table5">#REF!</definedName>
    <definedName name="table6" localSheetId="67">#REF!</definedName>
    <definedName name="table6" localSheetId="68">#REF!</definedName>
    <definedName name="table6" localSheetId="69">#REF!</definedName>
    <definedName name="table6" localSheetId="70">#REF!</definedName>
    <definedName name="table6" localSheetId="72">#REF!</definedName>
    <definedName name="table6" localSheetId="73">#REF!</definedName>
    <definedName name="table6" localSheetId="74">#REF!</definedName>
    <definedName name="table6" localSheetId="11">#REF!</definedName>
    <definedName name="table6" localSheetId="12">#REF!</definedName>
    <definedName name="table6" localSheetId="13">#REF!</definedName>
    <definedName name="table6" localSheetId="10">#REF!</definedName>
    <definedName name="table6" localSheetId="38">#REF!</definedName>
    <definedName name="table6" localSheetId="30">#REF!</definedName>
    <definedName name="table6" localSheetId="39">#REF!</definedName>
    <definedName name="table6" localSheetId="40">#REF!</definedName>
    <definedName name="table6" localSheetId="41">#REF!</definedName>
    <definedName name="table6" localSheetId="46">#REF!</definedName>
    <definedName name="table6" localSheetId="52">#REF!</definedName>
    <definedName name="table6" localSheetId="53">#REF!</definedName>
    <definedName name="table6" localSheetId="64">#REF!</definedName>
    <definedName name="table6" localSheetId="65">#REF!</definedName>
    <definedName name="table6" localSheetId="66">#REF!</definedName>
    <definedName name="table6">#REF!</definedName>
    <definedName name="table7" localSheetId="67">#REF!</definedName>
    <definedName name="table7" localSheetId="68">#REF!</definedName>
    <definedName name="table7" localSheetId="69">#REF!</definedName>
    <definedName name="table7" localSheetId="70">#REF!</definedName>
    <definedName name="table7" localSheetId="72">#REF!</definedName>
    <definedName name="table7" localSheetId="73">#REF!</definedName>
    <definedName name="table7" localSheetId="74">#REF!</definedName>
    <definedName name="table7" localSheetId="11">#REF!</definedName>
    <definedName name="table7" localSheetId="12">#REF!</definedName>
    <definedName name="table7" localSheetId="13">#REF!</definedName>
    <definedName name="table7" localSheetId="10">#REF!</definedName>
    <definedName name="table7" localSheetId="38">#REF!</definedName>
    <definedName name="table7" localSheetId="39">#REF!</definedName>
    <definedName name="table7" localSheetId="40">#REF!</definedName>
    <definedName name="table7" localSheetId="41">#REF!</definedName>
    <definedName name="table7" localSheetId="46">#REF!</definedName>
    <definedName name="table7" localSheetId="52">#REF!</definedName>
    <definedName name="table7" localSheetId="53">#REF!</definedName>
    <definedName name="table7" localSheetId="64">#REF!</definedName>
    <definedName name="table7" localSheetId="65">#REF!</definedName>
    <definedName name="table7">#REF!</definedName>
    <definedName name="Table8" localSheetId="11">#REF!</definedName>
    <definedName name="Table8" localSheetId="12">#REF!</definedName>
    <definedName name="Table8" localSheetId="23">#REF!</definedName>
    <definedName name="Table8" localSheetId="24">#REF!</definedName>
    <definedName name="Table8" localSheetId="26">#REF!</definedName>
    <definedName name="Table8" localSheetId="10">#REF!</definedName>
    <definedName name="Table8" localSheetId="38">#REF!</definedName>
    <definedName name="Table8" localSheetId="25">#REF!</definedName>
    <definedName name="Table8" localSheetId="39">#REF!</definedName>
    <definedName name="Table8" localSheetId="46">'[54]shared data'!$A$1:$E$32</definedName>
    <definedName name="Table8" localSheetId="51">#REF!</definedName>
    <definedName name="Table8" localSheetId="52">#REF!</definedName>
    <definedName name="Table8" localSheetId="66">'[54]shared data'!$A$1:$E$32</definedName>
    <definedName name="Table8">#REF!</definedName>
    <definedName name="table9" localSheetId="67">#REF!</definedName>
    <definedName name="table9" localSheetId="68">#REF!</definedName>
    <definedName name="table9" localSheetId="69">#REF!</definedName>
    <definedName name="table9" localSheetId="70">#REF!</definedName>
    <definedName name="table9" localSheetId="72">#REF!</definedName>
    <definedName name="table9" localSheetId="73">#REF!</definedName>
    <definedName name="table9" localSheetId="74">#REF!</definedName>
    <definedName name="table9" localSheetId="11">#REF!</definedName>
    <definedName name="table9" localSheetId="12">#REF!</definedName>
    <definedName name="table9" localSheetId="13">#REF!</definedName>
    <definedName name="table9" localSheetId="10">#REF!</definedName>
    <definedName name="table9" localSheetId="38">#REF!</definedName>
    <definedName name="table9" localSheetId="30">#REF!</definedName>
    <definedName name="table9" localSheetId="39">#REF!</definedName>
    <definedName name="table9" localSheetId="40">#REF!</definedName>
    <definedName name="table9" localSheetId="41">#REF!</definedName>
    <definedName name="table9" localSheetId="46">#REF!</definedName>
    <definedName name="table9" localSheetId="52">#REF!</definedName>
    <definedName name="table9" localSheetId="53">#REF!</definedName>
    <definedName name="table9" localSheetId="64">#REF!</definedName>
    <definedName name="table9" localSheetId="65">#REF!</definedName>
    <definedName name="table9" localSheetId="66">#REF!</definedName>
    <definedName name="table9">#REF!</definedName>
    <definedName name="TableA" localSheetId="67">#REF!</definedName>
    <definedName name="TableA" localSheetId="68">#REF!</definedName>
    <definedName name="TableA" localSheetId="69">#REF!</definedName>
    <definedName name="TableA" localSheetId="70">#REF!</definedName>
    <definedName name="TableA" localSheetId="72">#REF!</definedName>
    <definedName name="TableA" localSheetId="73">#REF!</definedName>
    <definedName name="TableA" localSheetId="74">#REF!</definedName>
    <definedName name="TableA" localSheetId="11">#REF!</definedName>
    <definedName name="TableA" localSheetId="12">#REF!</definedName>
    <definedName name="TableA" localSheetId="13">#REF!</definedName>
    <definedName name="TableA" localSheetId="23">#REF!</definedName>
    <definedName name="TableA" localSheetId="24">#REF!</definedName>
    <definedName name="TableA" localSheetId="26">#REF!</definedName>
    <definedName name="TableA" localSheetId="42">#REF!</definedName>
    <definedName name="TableA" localSheetId="10">#REF!</definedName>
    <definedName name="TableA" localSheetId="38">#REF!</definedName>
    <definedName name="TableA" localSheetId="25">#REF!</definedName>
    <definedName name="TableA" localSheetId="30">#REF!</definedName>
    <definedName name="TableA" localSheetId="31">#REF!</definedName>
    <definedName name="TableA" localSheetId="34">#REF!</definedName>
    <definedName name="TableA" localSheetId="36">#REF!</definedName>
    <definedName name="TableA" localSheetId="37">#REF!</definedName>
    <definedName name="TableA" localSheetId="39">#REF!</definedName>
    <definedName name="TableA" localSheetId="40">#REF!</definedName>
    <definedName name="TableA" localSheetId="41">#REF!</definedName>
    <definedName name="TableA" localSheetId="46">#REF!</definedName>
    <definedName name="TableA" localSheetId="47">#REF!</definedName>
    <definedName name="TableA" localSheetId="52">#REF!</definedName>
    <definedName name="TableA" localSheetId="53">#REF!</definedName>
    <definedName name="TableA" localSheetId="64">#REF!</definedName>
    <definedName name="TableA" localSheetId="65">#REF!</definedName>
    <definedName name="TableA">#REF!</definedName>
    <definedName name="TableB1" localSheetId="67">#REF!</definedName>
    <definedName name="TableB1" localSheetId="68">#REF!</definedName>
    <definedName name="TableB1" localSheetId="69">#REF!</definedName>
    <definedName name="TableB1" localSheetId="70">#REF!</definedName>
    <definedName name="TableB1" localSheetId="72">#REF!</definedName>
    <definedName name="TableB1" localSheetId="73">#REF!</definedName>
    <definedName name="TableB1" localSheetId="74">#REF!</definedName>
    <definedName name="TableB1" localSheetId="11">#REF!</definedName>
    <definedName name="TableB1" localSheetId="12">#REF!</definedName>
    <definedName name="TableB1" localSheetId="13">#REF!</definedName>
    <definedName name="TableB1" localSheetId="23">#REF!</definedName>
    <definedName name="TableB1" localSheetId="24">#REF!</definedName>
    <definedName name="TableB1" localSheetId="26">#REF!</definedName>
    <definedName name="TableB1" localSheetId="10">#REF!</definedName>
    <definedName name="TableB1" localSheetId="38">#REF!</definedName>
    <definedName name="TableB1" localSheetId="25">#REF!</definedName>
    <definedName name="TableB1" localSheetId="30">#REF!</definedName>
    <definedName name="TableB1" localSheetId="31">#REF!</definedName>
    <definedName name="TableB1" localSheetId="36">#REF!</definedName>
    <definedName name="TableB1" localSheetId="37">#REF!</definedName>
    <definedName name="TableB1" localSheetId="39">#REF!</definedName>
    <definedName name="TableB1" localSheetId="40">#REF!</definedName>
    <definedName name="TableB1" localSheetId="41">#REF!</definedName>
    <definedName name="TableB1" localSheetId="46">#REF!</definedName>
    <definedName name="TableB1" localSheetId="47">#REF!</definedName>
    <definedName name="TableB1" localSheetId="52">#REF!</definedName>
    <definedName name="TableB1" localSheetId="53">#REF!</definedName>
    <definedName name="TableB1" localSheetId="64">#REF!</definedName>
    <definedName name="TableB1" localSheetId="65">#REF!</definedName>
    <definedName name="TableB1">#REF!</definedName>
    <definedName name="TableB2" localSheetId="67">#REF!</definedName>
    <definedName name="TableB2" localSheetId="68">#REF!</definedName>
    <definedName name="TableB2" localSheetId="69">#REF!</definedName>
    <definedName name="TableB2" localSheetId="70">#REF!</definedName>
    <definedName name="TableB2" localSheetId="72">#REF!</definedName>
    <definedName name="TableB2" localSheetId="73">#REF!</definedName>
    <definedName name="TableB2" localSheetId="74">#REF!</definedName>
    <definedName name="TableB2" localSheetId="11">#REF!</definedName>
    <definedName name="TableB2" localSheetId="23">#REF!</definedName>
    <definedName name="TableB2" localSheetId="24">#REF!</definedName>
    <definedName name="TableB2" localSheetId="26">#REF!</definedName>
    <definedName name="TableB2" localSheetId="10">#REF!</definedName>
    <definedName name="TableB2" localSheetId="38">#REF!</definedName>
    <definedName name="TableB2" localSheetId="25">#REF!</definedName>
    <definedName name="TableB2" localSheetId="30">#REF!</definedName>
    <definedName name="TableB2" localSheetId="31">#REF!</definedName>
    <definedName name="TableB2" localSheetId="36">#REF!</definedName>
    <definedName name="TableB2" localSheetId="37">#REF!</definedName>
    <definedName name="TableB2" localSheetId="39">#REF!</definedName>
    <definedName name="TableB2" localSheetId="40">#REF!</definedName>
    <definedName name="TableB2" localSheetId="41">#REF!</definedName>
    <definedName name="TableB2" localSheetId="46">#REF!</definedName>
    <definedName name="TableB2" localSheetId="47">#REF!</definedName>
    <definedName name="TableB2" localSheetId="52">#REF!</definedName>
    <definedName name="TableB2" localSheetId="53">#REF!</definedName>
    <definedName name="TableB2" localSheetId="64">#REF!</definedName>
    <definedName name="TableB2" localSheetId="65">#REF!</definedName>
    <definedName name="TableB2">#REF!</definedName>
    <definedName name="TableB3" localSheetId="67">#REF!</definedName>
    <definedName name="TableB3" localSheetId="68">#REF!</definedName>
    <definedName name="TableB3" localSheetId="69">#REF!</definedName>
    <definedName name="TableB3" localSheetId="70">#REF!</definedName>
    <definedName name="TableB3" localSheetId="72">#REF!</definedName>
    <definedName name="TableB3" localSheetId="73">#REF!</definedName>
    <definedName name="TableB3" localSheetId="74">#REF!</definedName>
    <definedName name="TableB3" localSheetId="11">#REF!</definedName>
    <definedName name="TableB3" localSheetId="23">#REF!</definedName>
    <definedName name="TableB3" localSheetId="10">#REF!</definedName>
    <definedName name="TableB3" localSheetId="38">#REF!</definedName>
    <definedName name="TableB3" localSheetId="31">#REF!</definedName>
    <definedName name="TableB3" localSheetId="39">#REF!</definedName>
    <definedName name="TableB3" localSheetId="40">#REF!</definedName>
    <definedName name="TableB3" localSheetId="41">#REF!</definedName>
    <definedName name="TableB3" localSheetId="46">#REF!</definedName>
    <definedName name="TableB3" localSheetId="52">#REF!</definedName>
    <definedName name="TableB3" localSheetId="53">#REF!</definedName>
    <definedName name="TableB3" localSheetId="64">#REF!</definedName>
    <definedName name="TableB3" localSheetId="65">#REF!</definedName>
    <definedName name="TableB3">#REF!</definedName>
    <definedName name="TableC1" localSheetId="67">#REF!</definedName>
    <definedName name="TableC1" localSheetId="68">#REF!</definedName>
    <definedName name="TableC1" localSheetId="69">#REF!</definedName>
    <definedName name="TableC1" localSheetId="70">#REF!</definedName>
    <definedName name="TableC1" localSheetId="72">#REF!</definedName>
    <definedName name="TableC1" localSheetId="73">#REF!</definedName>
    <definedName name="TableC1" localSheetId="74">#REF!</definedName>
    <definedName name="TableC1" localSheetId="11">#REF!</definedName>
    <definedName name="TableC1" localSheetId="23">#REF!</definedName>
    <definedName name="TableC1" localSheetId="10">#REF!</definedName>
    <definedName name="TableC1" localSheetId="38">#REF!</definedName>
    <definedName name="TableC1" localSheetId="31">#REF!</definedName>
    <definedName name="TableC1" localSheetId="39">#REF!</definedName>
    <definedName name="TableC1" localSheetId="40">#REF!</definedName>
    <definedName name="TableC1" localSheetId="41">#REF!</definedName>
    <definedName name="TableC1" localSheetId="46">#REF!</definedName>
    <definedName name="TableC1" localSheetId="52">#REF!</definedName>
    <definedName name="TableC1" localSheetId="53">#REF!</definedName>
    <definedName name="TableC1" localSheetId="64">#REF!</definedName>
    <definedName name="TableC1" localSheetId="65">#REF!</definedName>
    <definedName name="TableC1">#REF!</definedName>
    <definedName name="TableC2" localSheetId="67">#REF!</definedName>
    <definedName name="TableC2" localSheetId="68">#REF!</definedName>
    <definedName name="TableC2" localSheetId="69">#REF!</definedName>
    <definedName name="TableC2" localSheetId="70">#REF!</definedName>
    <definedName name="TableC2" localSheetId="72">#REF!</definedName>
    <definedName name="TableC2" localSheetId="73">#REF!</definedName>
    <definedName name="TableC2" localSheetId="74">#REF!</definedName>
    <definedName name="TableC2" localSheetId="11">#REF!</definedName>
    <definedName name="TableC2" localSheetId="23">#REF!</definedName>
    <definedName name="TableC2" localSheetId="10">#REF!</definedName>
    <definedName name="TableC2" localSheetId="38">#REF!</definedName>
    <definedName name="TableC2" localSheetId="31">#REF!</definedName>
    <definedName name="TableC2" localSheetId="39">#REF!</definedName>
    <definedName name="TableC2" localSheetId="40">#REF!</definedName>
    <definedName name="TableC2" localSheetId="41">#REF!</definedName>
    <definedName name="TableC2" localSheetId="46">#REF!</definedName>
    <definedName name="TableC2" localSheetId="52">#REF!</definedName>
    <definedName name="TableC2" localSheetId="53">#REF!</definedName>
    <definedName name="TableC2" localSheetId="64">#REF!</definedName>
    <definedName name="TableC2" localSheetId="65">#REF!</definedName>
    <definedName name="TableC2">#REF!</definedName>
    <definedName name="TableC3" localSheetId="67">#REF!</definedName>
    <definedName name="TableC3" localSheetId="68">#REF!</definedName>
    <definedName name="TableC3" localSheetId="69">#REF!</definedName>
    <definedName name="TableC3" localSheetId="70">#REF!</definedName>
    <definedName name="TableC3" localSheetId="72">#REF!</definedName>
    <definedName name="TableC3" localSheetId="73">#REF!</definedName>
    <definedName name="TableC3" localSheetId="74">#REF!</definedName>
    <definedName name="TableC3" localSheetId="11">#REF!</definedName>
    <definedName name="TableC3" localSheetId="23">#REF!</definedName>
    <definedName name="TableC3" localSheetId="10">#REF!</definedName>
    <definedName name="TableC3" localSheetId="38">#REF!</definedName>
    <definedName name="TableC3" localSheetId="31">#REF!</definedName>
    <definedName name="TableC3" localSheetId="39">#REF!</definedName>
    <definedName name="TableC3" localSheetId="40">#REF!</definedName>
    <definedName name="TableC3" localSheetId="41">#REF!</definedName>
    <definedName name="TableC3" localSheetId="46">#REF!</definedName>
    <definedName name="TableC3" localSheetId="52">#REF!</definedName>
    <definedName name="TableC3" localSheetId="53">#REF!</definedName>
    <definedName name="TableC3" localSheetId="64">#REF!</definedName>
    <definedName name="TableC3" localSheetId="65">#REF!</definedName>
    <definedName name="TableC3">#REF!</definedName>
    <definedName name="tabreal" localSheetId="67">#REF!</definedName>
    <definedName name="tabreal" localSheetId="68">#REF!</definedName>
    <definedName name="tabreal" localSheetId="69">#REF!</definedName>
    <definedName name="tabreal" localSheetId="70">#REF!</definedName>
    <definedName name="tabreal" localSheetId="72">#REF!</definedName>
    <definedName name="tabreal" localSheetId="73">#REF!</definedName>
    <definedName name="tabreal" localSheetId="74">#REF!</definedName>
    <definedName name="tabreal" localSheetId="11">#REF!</definedName>
    <definedName name="tabreal" localSheetId="10">#REF!</definedName>
    <definedName name="tabreal" localSheetId="38">#REF!</definedName>
    <definedName name="tabreal" localSheetId="39">#REF!</definedName>
    <definedName name="tabreal" localSheetId="40">#REF!</definedName>
    <definedName name="tabreal" localSheetId="41">#REF!</definedName>
    <definedName name="tabreal" localSheetId="46">#REF!</definedName>
    <definedName name="tabreal" localSheetId="52">#REF!</definedName>
    <definedName name="tabreal" localSheetId="64">#REF!</definedName>
    <definedName name="tabreal" localSheetId="65">#REF!</definedName>
    <definedName name="tabreal">#REF!</definedName>
    <definedName name="TAME" localSheetId="67">#REF!</definedName>
    <definedName name="TAME" localSheetId="68">#REF!</definedName>
    <definedName name="TAME" localSheetId="69">#REF!</definedName>
    <definedName name="TAME" localSheetId="70">#REF!</definedName>
    <definedName name="TAME" localSheetId="72">#REF!</definedName>
    <definedName name="TAME" localSheetId="73">#REF!</definedName>
    <definedName name="TAME" localSheetId="74">#REF!</definedName>
    <definedName name="TAME" localSheetId="11">#REF!</definedName>
    <definedName name="TAME" localSheetId="10">#REF!</definedName>
    <definedName name="TAME" localSheetId="38">#REF!</definedName>
    <definedName name="TAME" localSheetId="39">#REF!</definedName>
    <definedName name="TAME" localSheetId="40">#REF!</definedName>
    <definedName name="TAME" localSheetId="41">#REF!</definedName>
    <definedName name="TAME" localSheetId="46">#REF!</definedName>
    <definedName name="TAME" localSheetId="52">#REF!</definedName>
    <definedName name="TAME" localSheetId="64">#REF!</definedName>
    <definedName name="TAME" localSheetId="65">#REF!</definedName>
    <definedName name="TAME">#REF!</definedName>
    <definedName name="TASA" localSheetId="67">#REF!</definedName>
    <definedName name="TASA" localSheetId="68">#REF!</definedName>
    <definedName name="TASA" localSheetId="69">#REF!</definedName>
    <definedName name="TASA" localSheetId="70">#REF!</definedName>
    <definedName name="TASA" localSheetId="72">#REF!</definedName>
    <definedName name="TASA" localSheetId="73">#REF!</definedName>
    <definedName name="TASA" localSheetId="74">#REF!</definedName>
    <definedName name="TASA" localSheetId="11">#REF!</definedName>
    <definedName name="TASA" localSheetId="23">#REF!</definedName>
    <definedName name="TASA" localSheetId="27">#REF!</definedName>
    <definedName name="TASA" localSheetId="10">#REF!</definedName>
    <definedName name="TASA" localSheetId="38">#REF!</definedName>
    <definedName name="TASA" localSheetId="25">#REF!</definedName>
    <definedName name="TASA" localSheetId="31">#REF!</definedName>
    <definedName name="TASA" localSheetId="39">#REF!</definedName>
    <definedName name="TASA" localSheetId="40">#REF!</definedName>
    <definedName name="TASA" localSheetId="41">#REF!</definedName>
    <definedName name="TASA" localSheetId="46">#REF!</definedName>
    <definedName name="TASA" localSheetId="47">#REF!</definedName>
    <definedName name="TASA" localSheetId="48">#REF!</definedName>
    <definedName name="TASA" localSheetId="49">#REF!</definedName>
    <definedName name="TASA" localSheetId="52">#REF!</definedName>
    <definedName name="TASA" localSheetId="53">#REF!</definedName>
    <definedName name="TASA" localSheetId="64">#REF!</definedName>
    <definedName name="TASA" localSheetId="65">#REF!</definedName>
    <definedName name="TASA">#REF!</definedName>
    <definedName name="TASAS" localSheetId="67">#REF!</definedName>
    <definedName name="TASAS" localSheetId="68">#REF!</definedName>
    <definedName name="TASAS" localSheetId="69">#REF!</definedName>
    <definedName name="TASAS" localSheetId="70">#REF!</definedName>
    <definedName name="TASAS" localSheetId="72">#REF!</definedName>
    <definedName name="TASAS" localSheetId="73">#REF!</definedName>
    <definedName name="TASAS" localSheetId="74">#REF!</definedName>
    <definedName name="TASAS" localSheetId="11">#REF!</definedName>
    <definedName name="TASAS" localSheetId="23">#REF!</definedName>
    <definedName name="TASAS" localSheetId="27">#REF!</definedName>
    <definedName name="TASAS" localSheetId="10">#REF!</definedName>
    <definedName name="TASAS" localSheetId="38">#REF!</definedName>
    <definedName name="TASAS" localSheetId="25">#REF!</definedName>
    <definedName name="TASAS" localSheetId="31">#REF!</definedName>
    <definedName name="TASAS" localSheetId="39">#REF!</definedName>
    <definedName name="TASAS" localSheetId="40">#REF!</definedName>
    <definedName name="TASAS" localSheetId="41">#REF!</definedName>
    <definedName name="TASAS" localSheetId="46">#REF!</definedName>
    <definedName name="TASAS" localSheetId="47">#REF!</definedName>
    <definedName name="TASAS" localSheetId="48">#REF!</definedName>
    <definedName name="TASAS" localSheetId="49">#REF!</definedName>
    <definedName name="TASAS" localSheetId="52">#REF!</definedName>
    <definedName name="TASAS" localSheetId="53">#REF!</definedName>
    <definedName name="TASAS" localSheetId="64">#REF!</definedName>
    <definedName name="TASAS" localSheetId="65">#REF!</definedName>
    <definedName name="TASAS">#REF!</definedName>
    <definedName name="Tasas_Interes_06R" localSheetId="11">#REF!</definedName>
    <definedName name="Tasas_Interes_06R" localSheetId="23">#REF!</definedName>
    <definedName name="Tasas_Interes_06R" localSheetId="24">#REF!</definedName>
    <definedName name="Tasas_Interes_06R" localSheetId="26">#REF!</definedName>
    <definedName name="Tasas_Interes_06R" localSheetId="10">#REF!</definedName>
    <definedName name="Tasas_Interes_06R" localSheetId="38">#REF!</definedName>
    <definedName name="Tasas_Interes_06R" localSheetId="25">#REF!</definedName>
    <definedName name="Tasas_Interes_06R" localSheetId="39">#REF!</definedName>
    <definedName name="Tasas_Interes_06R" localSheetId="46">[176]A!$A$1:$T$54</definedName>
    <definedName name="Tasas_Interes_06R" localSheetId="51">#REF!</definedName>
    <definedName name="Tasas_Interes_06R" localSheetId="52">#REF!</definedName>
    <definedName name="Tasas_Interes_06R" localSheetId="66">[176]A!$A$1:$T$54</definedName>
    <definedName name="Tasas_Interes_06R">#REF!</definedName>
    <definedName name="Tbl_GFN" localSheetId="67">[177]Table_GEF!$B$2:$T$53</definedName>
    <definedName name="Tbl_GFN" localSheetId="68">[177]Table_GEF!$B$2:$T$53</definedName>
    <definedName name="Tbl_GFN" localSheetId="69">[177]Table_GEF!$B$2:$T$53</definedName>
    <definedName name="Tbl_GFN" localSheetId="70">[177]Table_GEF!$B$2:$T$53</definedName>
    <definedName name="Tbl_GFN" localSheetId="72">[177]Table_GEF!$B$2:$T$53</definedName>
    <definedName name="Tbl_GFN" localSheetId="73">[177]Table_GEF!$B$2:$T$53</definedName>
    <definedName name="Tbl_GFN" localSheetId="74">[177]Table_GEF!$B$2:$T$53</definedName>
    <definedName name="Tbl_GFN" localSheetId="11">#REF!</definedName>
    <definedName name="Tbl_GFN" localSheetId="10">#REF!</definedName>
    <definedName name="Tbl_GFN" localSheetId="38">#REF!</definedName>
    <definedName name="Tbl_GFN" localSheetId="30">[178]Table_GEF!$B$2:$T$53</definedName>
    <definedName name="Tbl_GFN" localSheetId="39">#REF!</definedName>
    <definedName name="Tbl_GFN" localSheetId="40">[177]Table_GEF!$B$2:$T$53</definedName>
    <definedName name="Tbl_GFN" localSheetId="41">[177]Table_GEF!$B$2:$T$53</definedName>
    <definedName name="Tbl_GFN" localSheetId="46">[177]Table_GEF!$B$2:$T$53</definedName>
    <definedName name="Tbl_GFN" localSheetId="51">#REF!</definedName>
    <definedName name="Tbl_GFN" localSheetId="52">[177]Table_GEF!$B$2:$T$53</definedName>
    <definedName name="Tbl_GFN" localSheetId="53">[177]Table_GEF!$B$2:$T$53</definedName>
    <definedName name="Tbl_GFN" localSheetId="65">[177]Table_GEF!$B$2:$T$53</definedName>
    <definedName name="Tbl_GFN" localSheetId="66">[177]Table_GEF!$B$2:$T$53</definedName>
    <definedName name="Tbl_GFN">#REF!</definedName>
    <definedName name="tblChecks" localSheetId="11">#REF!</definedName>
    <definedName name="tblChecks" localSheetId="12">#REF!</definedName>
    <definedName name="tblChecks" localSheetId="23">#REF!</definedName>
    <definedName name="tblChecks" localSheetId="24">#REF!</definedName>
    <definedName name="tblChecks" localSheetId="26">#REF!</definedName>
    <definedName name="tblChecks" localSheetId="10">#REF!</definedName>
    <definedName name="tblChecks" localSheetId="38">#REF!</definedName>
    <definedName name="tblChecks" localSheetId="25">#REF!</definedName>
    <definedName name="tblChecks" localSheetId="39">#REF!</definedName>
    <definedName name="tblChecks" localSheetId="46">[126]ErrCheck!$A$3:$E$5</definedName>
    <definedName name="tblChecks" localSheetId="51">#REF!</definedName>
    <definedName name="tblChecks" localSheetId="52">#REF!</definedName>
    <definedName name="tblChecks" localSheetId="66">[126]ErrCheck!$A$3:$E$5</definedName>
    <definedName name="tblChecks">#REF!</definedName>
    <definedName name="tblLinks" localSheetId="11">#REF!</definedName>
    <definedName name="tblLinks" localSheetId="12">#REF!</definedName>
    <definedName name="tblLinks" localSheetId="23">#REF!</definedName>
    <definedName name="tblLinks" localSheetId="24">#REF!</definedName>
    <definedName name="tblLinks" localSheetId="26">#REF!</definedName>
    <definedName name="tblLinks" localSheetId="10">#REF!</definedName>
    <definedName name="tblLinks" localSheetId="38">#REF!</definedName>
    <definedName name="tblLinks" localSheetId="25">#REF!</definedName>
    <definedName name="tblLinks" localSheetId="39">#REF!</definedName>
    <definedName name="tblLinks" localSheetId="46">[126]Links!$A$4:$F$33</definedName>
    <definedName name="tblLinks" localSheetId="51">#REF!</definedName>
    <definedName name="tblLinks" localSheetId="52">#REF!</definedName>
    <definedName name="tblLinks" localSheetId="66">[126]Links!$A$4:$F$33</definedName>
    <definedName name="tblLinks">#REF!</definedName>
    <definedName name="tc">#VALUE!</definedName>
    <definedName name="TCN" localSheetId="11">#REF!</definedName>
    <definedName name="TCN" localSheetId="10">#REF!</definedName>
    <definedName name="TCN" localSheetId="38">#REF!</definedName>
    <definedName name="TCN" localSheetId="39">#REF!</definedName>
    <definedName name="TCN" localSheetId="46">[100]SREAL!A$158</definedName>
    <definedName name="TCN" localSheetId="51">#REF!</definedName>
    <definedName name="TCN" localSheetId="52">[100]SREAL!A$158</definedName>
    <definedName name="TCN" localSheetId="66">[100]SREAL!A$158</definedName>
    <definedName name="TCN">#REF!</definedName>
    <definedName name="TD" localSheetId="67">#REF!</definedName>
    <definedName name="TD" localSheetId="68">#REF!</definedName>
    <definedName name="TD" localSheetId="69">#REF!</definedName>
    <definedName name="TD" localSheetId="70">#REF!</definedName>
    <definedName name="TD" localSheetId="72">#REF!</definedName>
    <definedName name="TD" localSheetId="73">#REF!</definedName>
    <definedName name="TD" localSheetId="74">#REF!</definedName>
    <definedName name="TD" localSheetId="11">#REF!</definedName>
    <definedName name="TD" localSheetId="12">#REF!</definedName>
    <definedName name="TD" localSheetId="13">#REF!</definedName>
    <definedName name="TD" localSheetId="23">#REF!</definedName>
    <definedName name="TD" localSheetId="24">#REF!</definedName>
    <definedName name="TD" localSheetId="26">#REF!</definedName>
    <definedName name="TD" localSheetId="27">#REF!</definedName>
    <definedName name="TD" localSheetId="42">#REF!</definedName>
    <definedName name="TD" localSheetId="10">#REF!</definedName>
    <definedName name="TD" localSheetId="38">#REF!</definedName>
    <definedName name="TD" localSheetId="25">#REF!</definedName>
    <definedName name="TD" localSheetId="30">#REF!</definedName>
    <definedName name="TD" localSheetId="31">#REF!</definedName>
    <definedName name="TD" localSheetId="34">#REF!</definedName>
    <definedName name="TD" localSheetId="36">#REF!</definedName>
    <definedName name="TD" localSheetId="37">#REF!</definedName>
    <definedName name="TD" localSheetId="39">#REF!</definedName>
    <definedName name="TD" localSheetId="40">#REF!</definedName>
    <definedName name="TD" localSheetId="41">#REF!</definedName>
    <definedName name="TD" localSheetId="46">#REF!</definedName>
    <definedName name="TD" localSheetId="47">#REF!</definedName>
    <definedName name="TD" localSheetId="48">#REF!</definedName>
    <definedName name="TD" localSheetId="49">#REF!</definedName>
    <definedName name="TD" localSheetId="52">#REF!</definedName>
    <definedName name="TD" localSheetId="53">#REF!</definedName>
    <definedName name="TD" localSheetId="64">#REF!</definedName>
    <definedName name="TD" localSheetId="65">#REF!</definedName>
    <definedName name="TD" localSheetId="66">#REF!</definedName>
    <definedName name="TD">#REF!</definedName>
    <definedName name="TD1A" localSheetId="67">#REF!</definedName>
    <definedName name="TD1A" localSheetId="68">#REF!</definedName>
    <definedName name="TD1A" localSheetId="69">#REF!</definedName>
    <definedName name="TD1A" localSheetId="70">#REF!</definedName>
    <definedName name="TD1A" localSheetId="72">#REF!</definedName>
    <definedName name="TD1A" localSheetId="73">#REF!</definedName>
    <definedName name="TD1A" localSheetId="74">#REF!</definedName>
    <definedName name="TD1A" localSheetId="11">#REF!</definedName>
    <definedName name="TD1A" localSheetId="12">#REF!</definedName>
    <definedName name="TD1A" localSheetId="23">#REF!</definedName>
    <definedName name="TD1A" localSheetId="26">#REF!</definedName>
    <definedName name="TD1A" localSheetId="27">#REF!</definedName>
    <definedName name="TD1A" localSheetId="10">#REF!</definedName>
    <definedName name="TD1A" localSheetId="38">#REF!</definedName>
    <definedName name="TD1A" localSheetId="25">#REF!</definedName>
    <definedName name="TD1A" localSheetId="30">#REF!</definedName>
    <definedName name="TD1A" localSheetId="31">#REF!</definedName>
    <definedName name="TD1A" localSheetId="36">#REF!</definedName>
    <definedName name="TD1A" localSheetId="37">#REF!</definedName>
    <definedName name="TD1A" localSheetId="39">#REF!</definedName>
    <definedName name="TD1A" localSheetId="40">#REF!</definedName>
    <definedName name="TD1A" localSheetId="41">#REF!</definedName>
    <definedName name="TD1A" localSheetId="46">#REF!</definedName>
    <definedName name="TD1A" localSheetId="47">#REF!</definedName>
    <definedName name="TD1A" localSheetId="48">#REF!</definedName>
    <definedName name="TD1A" localSheetId="49">#REF!</definedName>
    <definedName name="TD1A" localSheetId="52">#REF!</definedName>
    <definedName name="TD1A" localSheetId="53">#REF!</definedName>
    <definedName name="TD1A" localSheetId="64">#REF!</definedName>
    <definedName name="TD1A" localSheetId="65">#REF!</definedName>
    <definedName name="TD1A">#REF!</definedName>
    <definedName name="TDATE" localSheetId="67">#REF!</definedName>
    <definedName name="TDATE" localSheetId="68">#REF!</definedName>
    <definedName name="TDATE" localSheetId="69">#REF!</definedName>
    <definedName name="TDATE" localSheetId="70">#REF!</definedName>
    <definedName name="TDATE" localSheetId="72">#REF!</definedName>
    <definedName name="TDATE" localSheetId="73">#REF!</definedName>
    <definedName name="TDATE" localSheetId="74">#REF!</definedName>
    <definedName name="TDATE" localSheetId="11">#REF!</definedName>
    <definedName name="TDATE" localSheetId="10">#REF!</definedName>
    <definedName name="TDATE" localSheetId="38">#REF!</definedName>
    <definedName name="TDATE" localSheetId="39">#REF!</definedName>
    <definedName name="TDATE" localSheetId="40">#REF!</definedName>
    <definedName name="TDATE" localSheetId="41">#REF!</definedName>
    <definedName name="TDATE" localSheetId="46">#REF!</definedName>
    <definedName name="TDATE" localSheetId="52">#REF!</definedName>
    <definedName name="TDATE" localSheetId="64">#REF!</definedName>
    <definedName name="TDATE" localSheetId="65">#REF!</definedName>
    <definedName name="TDATE">#REF!</definedName>
    <definedName name="teetwetw" localSheetId="67" hidden="1">#REF!</definedName>
    <definedName name="teetwetw" localSheetId="68" hidden="1">#REF!</definedName>
    <definedName name="teetwetw" localSheetId="69" hidden="1">#REF!</definedName>
    <definedName name="teetwetw" localSheetId="70" hidden="1">#REF!</definedName>
    <definedName name="teetwetw" localSheetId="72" hidden="1">#REF!</definedName>
    <definedName name="teetwetw" localSheetId="73" hidden="1">#REF!</definedName>
    <definedName name="teetwetw" localSheetId="74" hidden="1">#REF!</definedName>
    <definedName name="teetwetw" localSheetId="11" hidden="1">#REF!</definedName>
    <definedName name="teetwetw" localSheetId="23" hidden="1">#REF!</definedName>
    <definedName name="teetwetw" localSheetId="26" hidden="1">#REF!</definedName>
    <definedName name="teetwetw" localSheetId="27" hidden="1">#REF!</definedName>
    <definedName name="teetwetw" localSheetId="10" hidden="1">#REF!</definedName>
    <definedName name="teetwetw" localSheetId="38" hidden="1">#REF!</definedName>
    <definedName name="teetwetw" localSheetId="25" hidden="1">#REF!</definedName>
    <definedName name="teetwetw" localSheetId="30" hidden="1">#REF!</definedName>
    <definedName name="teetwetw" localSheetId="31" hidden="1">#REF!</definedName>
    <definedName name="teetwetw" localSheetId="36" hidden="1">#REF!</definedName>
    <definedName name="teetwetw" localSheetId="37" hidden="1">#REF!</definedName>
    <definedName name="teetwetw" localSheetId="39" hidden="1">#REF!</definedName>
    <definedName name="teetwetw" localSheetId="40" hidden="1">#REF!</definedName>
    <definedName name="teetwetw" localSheetId="41" hidden="1">#REF!</definedName>
    <definedName name="teetwetw" localSheetId="46" hidden="1">#REF!</definedName>
    <definedName name="teetwetw" localSheetId="47" hidden="1">#REF!</definedName>
    <definedName name="teetwetw" localSheetId="48" hidden="1">#REF!</definedName>
    <definedName name="teetwetw" localSheetId="49" hidden="1">#REF!</definedName>
    <definedName name="teetwetw" localSheetId="52" hidden="1">#REF!</definedName>
    <definedName name="teetwetw" localSheetId="53" hidden="1">#REF!</definedName>
    <definedName name="teetwetw" localSheetId="64" hidden="1">#REF!</definedName>
    <definedName name="teetwetw" localSheetId="65" hidden="1">#REF!</definedName>
    <definedName name="teetwetw" hidden="1">#REF!</definedName>
    <definedName name="TELAS" localSheetId="67">#REF!</definedName>
    <definedName name="TELAS" localSheetId="68">#REF!</definedName>
    <definedName name="TELAS" localSheetId="69">#REF!</definedName>
    <definedName name="TELAS" localSheetId="70">#REF!</definedName>
    <definedName name="TELAS" localSheetId="72">#REF!</definedName>
    <definedName name="TELAS" localSheetId="73">#REF!</definedName>
    <definedName name="TELAS" localSheetId="74">#REF!</definedName>
    <definedName name="TELAS" localSheetId="11">#REF!</definedName>
    <definedName name="TELAS" localSheetId="23">#REF!</definedName>
    <definedName name="TELAS" localSheetId="10">#REF!</definedName>
    <definedName name="TELAS" localSheetId="38">#REF!</definedName>
    <definedName name="TELAS" localSheetId="31">#REF!</definedName>
    <definedName name="TELAS" localSheetId="39">#REF!</definedName>
    <definedName name="TELAS" localSheetId="40">#REF!</definedName>
    <definedName name="TELAS" localSheetId="41">#REF!</definedName>
    <definedName name="TELAS" localSheetId="46">#REF!</definedName>
    <definedName name="TELAS" localSheetId="52">#REF!</definedName>
    <definedName name="TELAS" localSheetId="53">#REF!</definedName>
    <definedName name="TELAS" localSheetId="64">#REF!</definedName>
    <definedName name="TELAS" localSheetId="65">#REF!</definedName>
    <definedName name="TELAS">#REF!</definedName>
    <definedName name="Template_Table" localSheetId="67">#REF!</definedName>
    <definedName name="Template_Table" localSheetId="68">#REF!</definedName>
    <definedName name="Template_Table" localSheetId="69">#REF!</definedName>
    <definedName name="Template_Table" localSheetId="70">#REF!</definedName>
    <definedName name="Template_Table" localSheetId="72">#REF!</definedName>
    <definedName name="Template_Table" localSheetId="73">#REF!</definedName>
    <definedName name="Template_Table" localSheetId="74">#REF!</definedName>
    <definedName name="Template_Table" localSheetId="11">#REF!</definedName>
    <definedName name="Template_Table" localSheetId="23">#REF!</definedName>
    <definedName name="Template_Table" localSheetId="10">#REF!</definedName>
    <definedName name="Template_Table" localSheetId="38">#REF!</definedName>
    <definedName name="Template_Table" localSheetId="31">#REF!</definedName>
    <definedName name="Template_Table" localSheetId="39">#REF!</definedName>
    <definedName name="Template_Table" localSheetId="40">#REF!</definedName>
    <definedName name="Template_Table" localSheetId="41">#REF!</definedName>
    <definedName name="Template_Table" localSheetId="46">#REF!</definedName>
    <definedName name="Template_Table" localSheetId="52">#REF!</definedName>
    <definedName name="Template_Table" localSheetId="53">#REF!</definedName>
    <definedName name="Template_Table" localSheetId="64">#REF!</definedName>
    <definedName name="Template_Table" localSheetId="65">#REF!</definedName>
    <definedName name="Template_Table">#REF!</definedName>
    <definedName name="terte" localSheetId="67" hidden="1">#REF!</definedName>
    <definedName name="terte" localSheetId="68" hidden="1">#REF!</definedName>
    <definedName name="terte" localSheetId="69" hidden="1">#REF!</definedName>
    <definedName name="terte" localSheetId="70" hidden="1">#REF!</definedName>
    <definedName name="terte" localSheetId="72" hidden="1">#REF!</definedName>
    <definedName name="terte" localSheetId="73" hidden="1">#REF!</definedName>
    <definedName name="terte" localSheetId="74" hidden="1">#REF!</definedName>
    <definedName name="terte" localSheetId="11" hidden="1">#REF!</definedName>
    <definedName name="terte" localSheetId="23" hidden="1">#REF!</definedName>
    <definedName name="terte" localSheetId="27" hidden="1">#REF!</definedName>
    <definedName name="terte" localSheetId="10" hidden="1">#REF!</definedName>
    <definedName name="terte" localSheetId="38" hidden="1">#REF!</definedName>
    <definedName name="terte" localSheetId="25" hidden="1">#REF!</definedName>
    <definedName name="terte" localSheetId="31" hidden="1">#REF!</definedName>
    <definedName name="terte" localSheetId="39" hidden="1">#REF!</definedName>
    <definedName name="terte" localSheetId="40" hidden="1">#REF!</definedName>
    <definedName name="terte" localSheetId="41" hidden="1">#REF!</definedName>
    <definedName name="terte" localSheetId="46" hidden="1">#REF!</definedName>
    <definedName name="terte" localSheetId="47" hidden="1">#REF!</definedName>
    <definedName name="terte" localSheetId="48" hidden="1">#REF!</definedName>
    <definedName name="terte" localSheetId="49" hidden="1">#REF!</definedName>
    <definedName name="terte" localSheetId="52" hidden="1">#REF!</definedName>
    <definedName name="terte" localSheetId="53" hidden="1">#REF!</definedName>
    <definedName name="terte" localSheetId="64" hidden="1">#REF!</definedName>
    <definedName name="terte" localSheetId="65" hidden="1">#REF!</definedName>
    <definedName name="terte" hidden="1">#REF!</definedName>
    <definedName name="tete" localSheetId="67" hidden="1">#REF!</definedName>
    <definedName name="tete" localSheetId="68" hidden="1">#REF!</definedName>
    <definedName name="tete" localSheetId="69" hidden="1">#REF!</definedName>
    <definedName name="tete" localSheetId="70" hidden="1">#REF!</definedName>
    <definedName name="tete" localSheetId="72" hidden="1">#REF!</definedName>
    <definedName name="tete" localSheetId="73" hidden="1">#REF!</definedName>
    <definedName name="tete" localSheetId="74" hidden="1">#REF!</definedName>
    <definedName name="tete" localSheetId="11" hidden="1">#REF!</definedName>
    <definedName name="tete" localSheetId="23" hidden="1">#REF!</definedName>
    <definedName name="tete" localSheetId="27" hidden="1">#REF!</definedName>
    <definedName name="tete" localSheetId="10" hidden="1">#REF!</definedName>
    <definedName name="tete" localSheetId="38" hidden="1">#REF!</definedName>
    <definedName name="tete" localSheetId="25" hidden="1">#REF!</definedName>
    <definedName name="tete" localSheetId="31" hidden="1">#REF!</definedName>
    <definedName name="tete" localSheetId="39" hidden="1">#REF!</definedName>
    <definedName name="tete" localSheetId="40" hidden="1">#REF!</definedName>
    <definedName name="tete" localSheetId="41" hidden="1">#REF!</definedName>
    <definedName name="tete" localSheetId="46" hidden="1">#REF!</definedName>
    <definedName name="tete" localSheetId="47" hidden="1">#REF!</definedName>
    <definedName name="tete" localSheetId="48" hidden="1">#REF!</definedName>
    <definedName name="tete" localSheetId="49" hidden="1">#REF!</definedName>
    <definedName name="tete" localSheetId="52" hidden="1">#REF!</definedName>
    <definedName name="tete" localSheetId="53" hidden="1">#REF!</definedName>
    <definedName name="tete" localSheetId="64" hidden="1">#REF!</definedName>
    <definedName name="tete" localSheetId="65" hidden="1">#REF!</definedName>
    <definedName name="tete" hidden="1">#REF!</definedName>
    <definedName name="tetetwe" localSheetId="67" hidden="1">'[116]Fax a enviar'!#REF!</definedName>
    <definedName name="tetetwe" localSheetId="68" hidden="1">'[116]Fax a enviar'!#REF!</definedName>
    <definedName name="tetetwe" localSheetId="69" hidden="1">'[116]Fax a enviar'!#REF!</definedName>
    <definedName name="tetetwe" localSheetId="70" hidden="1">'[116]Fax a enviar'!#REF!</definedName>
    <definedName name="tetetwe" localSheetId="72" hidden="1">'[116]Fax a enviar'!#REF!</definedName>
    <definedName name="tetetwe" localSheetId="73" hidden="1">'[116]Fax a enviar'!#REF!</definedName>
    <definedName name="tetetwe" localSheetId="74" hidden="1">'[116]Fax a enviar'!#REF!</definedName>
    <definedName name="tetetwe" localSheetId="11" hidden="1">#REF!</definedName>
    <definedName name="tetetwe" localSheetId="12" hidden="1">#REF!</definedName>
    <definedName name="tetetwe" localSheetId="13" hidden="1">#REF!</definedName>
    <definedName name="tetetwe" localSheetId="23" hidden="1">#REF!</definedName>
    <definedName name="tetetwe" localSheetId="24" hidden="1">#REF!</definedName>
    <definedName name="tetetwe" localSheetId="26" hidden="1">#REF!</definedName>
    <definedName name="tetetwe" localSheetId="10" hidden="1">#REF!</definedName>
    <definedName name="tetetwe" localSheetId="38" hidden="1">#REF!</definedName>
    <definedName name="tetetwe" localSheetId="25" hidden="1">#REF!</definedName>
    <definedName name="tetetwe" localSheetId="30" hidden="1">'[116]Fax a enviar'!#REF!</definedName>
    <definedName name="tetetwe" localSheetId="39" hidden="1">#REF!</definedName>
    <definedName name="tetetwe" localSheetId="40" hidden="1">'[116]Fax a enviar'!#REF!</definedName>
    <definedName name="tetetwe" localSheetId="41" hidden="1">'[116]Fax a enviar'!#REF!</definedName>
    <definedName name="tetetwe" localSheetId="46" hidden="1">'[116]Fax a enviar'!#REF!</definedName>
    <definedName name="tetetwe" localSheetId="47" hidden="1">#REF!</definedName>
    <definedName name="tetetwe" localSheetId="51" hidden="1">#REF!</definedName>
    <definedName name="tetetwe" localSheetId="52" hidden="1">#REF!</definedName>
    <definedName name="tetetwe" localSheetId="53" hidden="1">'[116]Fax a enviar'!#REF!</definedName>
    <definedName name="tetetwe" localSheetId="64" hidden="1">'[116]Fax a enviar'!#REF!</definedName>
    <definedName name="tetetwe" localSheetId="65" hidden="1">'[116]Fax a enviar'!#REF!</definedName>
    <definedName name="tetetwe" localSheetId="66" hidden="1">'[116]Fax a enviar'!#REF!</definedName>
    <definedName name="tetetwe" hidden="1">#REF!</definedName>
    <definedName name="TEXTO1" localSheetId="67">#REF!</definedName>
    <definedName name="TEXTO1" localSheetId="68">#REF!</definedName>
    <definedName name="TEXTO1" localSheetId="69">#REF!</definedName>
    <definedName name="TEXTO1" localSheetId="70">#REF!</definedName>
    <definedName name="TEXTO1" localSheetId="72">#REF!</definedName>
    <definedName name="TEXTO1" localSheetId="73">#REF!</definedName>
    <definedName name="TEXTO1" localSheetId="74">#REF!</definedName>
    <definedName name="TEXTO1" localSheetId="11">#REF!</definedName>
    <definedName name="TEXTO1" localSheetId="12">#REF!</definedName>
    <definedName name="TEXTO1" localSheetId="13">#REF!</definedName>
    <definedName name="TEXTO1" localSheetId="10">#REF!</definedName>
    <definedName name="TEXTO1" localSheetId="38">#REF!</definedName>
    <definedName name="TEXTO1" localSheetId="30">#REF!</definedName>
    <definedName name="TEXTO1" localSheetId="39">#REF!</definedName>
    <definedName name="TEXTO1" localSheetId="40">#REF!</definedName>
    <definedName name="TEXTO1" localSheetId="41">#REF!</definedName>
    <definedName name="TEXTO1" localSheetId="46">#REF!</definedName>
    <definedName name="TEXTO1" localSheetId="52">#REF!</definedName>
    <definedName name="TEXTO1" localSheetId="53">#REF!</definedName>
    <definedName name="TEXTO1" localSheetId="64">#REF!</definedName>
    <definedName name="TEXTO1" localSheetId="65">#REF!</definedName>
    <definedName name="TEXTO1" localSheetId="66">#REF!</definedName>
    <definedName name="TEXTO1">#REF!</definedName>
    <definedName name="TEXTO2" localSheetId="67">#REF!</definedName>
    <definedName name="TEXTO2" localSheetId="68">#REF!</definedName>
    <definedName name="TEXTO2" localSheetId="69">#REF!</definedName>
    <definedName name="TEXTO2" localSheetId="70">#REF!</definedName>
    <definedName name="TEXTO2" localSheetId="72">#REF!</definedName>
    <definedName name="TEXTO2" localSheetId="73">#REF!</definedName>
    <definedName name="TEXTO2" localSheetId="74">#REF!</definedName>
    <definedName name="TEXTO2" localSheetId="11">#REF!</definedName>
    <definedName name="TEXTO2" localSheetId="12">#REF!</definedName>
    <definedName name="TEXTO2" localSheetId="13">#REF!</definedName>
    <definedName name="TEXTO2" localSheetId="10">#REF!</definedName>
    <definedName name="TEXTO2" localSheetId="38">#REF!</definedName>
    <definedName name="TEXTO2" localSheetId="39">#REF!</definedName>
    <definedName name="TEXTO2" localSheetId="40">#REF!</definedName>
    <definedName name="TEXTO2" localSheetId="41">#REF!</definedName>
    <definedName name="TEXTO2" localSheetId="46">#REF!</definedName>
    <definedName name="TEXTO2" localSheetId="52">#REF!</definedName>
    <definedName name="TEXTO2" localSheetId="53">#REF!</definedName>
    <definedName name="TEXTO2" localSheetId="64">#REF!</definedName>
    <definedName name="TEXTO2" localSheetId="65">#REF!</definedName>
    <definedName name="TEXTO2">#REF!</definedName>
    <definedName name="textToday" localSheetId="67">#REF!</definedName>
    <definedName name="textToday" localSheetId="68">#REF!</definedName>
    <definedName name="textToday" localSheetId="69">#REF!</definedName>
    <definedName name="textToday" localSheetId="70">#REF!</definedName>
    <definedName name="textToday" localSheetId="72">#REF!</definedName>
    <definedName name="textToday" localSheetId="73">#REF!</definedName>
    <definedName name="textToday" localSheetId="74">#REF!</definedName>
    <definedName name="textToday" localSheetId="11">#REF!</definedName>
    <definedName name="textToday" localSheetId="12">#REF!</definedName>
    <definedName name="textToday" localSheetId="13">#REF!</definedName>
    <definedName name="textToday" localSheetId="23">#REF!</definedName>
    <definedName name="textToday" localSheetId="24">#REF!</definedName>
    <definedName name="textToday" localSheetId="26">#REF!</definedName>
    <definedName name="textToday" localSheetId="27">#REF!</definedName>
    <definedName name="textToday" localSheetId="42">#REF!</definedName>
    <definedName name="textToday" localSheetId="10">#REF!</definedName>
    <definedName name="textToday" localSheetId="38">#REF!</definedName>
    <definedName name="textToday" localSheetId="25">#REF!</definedName>
    <definedName name="textToday" localSheetId="30">#REF!</definedName>
    <definedName name="textToday" localSheetId="31">#REF!</definedName>
    <definedName name="textToday" localSheetId="34">#REF!</definedName>
    <definedName name="textToday" localSheetId="36">#REF!</definedName>
    <definedName name="textToday" localSheetId="37">#REF!</definedName>
    <definedName name="textToday" localSheetId="39">#REF!</definedName>
    <definedName name="textToday" localSheetId="40">#REF!</definedName>
    <definedName name="textToday" localSheetId="41">#REF!</definedName>
    <definedName name="textToday" localSheetId="46">#REF!</definedName>
    <definedName name="textToday" localSheetId="47">#REF!</definedName>
    <definedName name="textToday" localSheetId="48">#REF!</definedName>
    <definedName name="textToday" localSheetId="49">#REF!</definedName>
    <definedName name="textToday" localSheetId="52">#REF!</definedName>
    <definedName name="textToday" localSheetId="53">#REF!</definedName>
    <definedName name="textToday" localSheetId="64">#REF!</definedName>
    <definedName name="textToday" localSheetId="65">#REF!</definedName>
    <definedName name="textToday">#REF!</definedName>
    <definedName name="TIPOCAMBIO" localSheetId="67">#REF!</definedName>
    <definedName name="TIPOCAMBIO" localSheetId="68">#REF!</definedName>
    <definedName name="TIPOCAMBIO" localSheetId="69">#REF!</definedName>
    <definedName name="TIPOCAMBIO" localSheetId="70">#REF!</definedName>
    <definedName name="TIPOCAMBIO" localSheetId="72">#REF!</definedName>
    <definedName name="TIPOCAMBIO" localSheetId="73">#REF!</definedName>
    <definedName name="TIPOCAMBIO" localSheetId="74">#REF!</definedName>
    <definedName name="TIPOCAMBIO" localSheetId="11">#REF!</definedName>
    <definedName name="TIPOCAMBIO" localSheetId="23">#REF!</definedName>
    <definedName name="TIPOCAMBIO" localSheetId="24">#REF!</definedName>
    <definedName name="TIPOCAMBIO" localSheetId="26">#REF!</definedName>
    <definedName name="TIPOCAMBIO" localSheetId="10">#REF!</definedName>
    <definedName name="TIPOCAMBIO" localSheetId="38">#REF!</definedName>
    <definedName name="TIPOCAMBIO" localSheetId="25">#REF!</definedName>
    <definedName name="TIPOCAMBIO" localSheetId="30">#REF!</definedName>
    <definedName name="TIPOCAMBIO" localSheetId="31">#REF!</definedName>
    <definedName name="TIPOCAMBIO" localSheetId="36">#REF!</definedName>
    <definedName name="TIPOCAMBIO" localSheetId="37">#REF!</definedName>
    <definedName name="TIPOCAMBIO" localSheetId="39">#REF!</definedName>
    <definedName name="TIPOCAMBIO" localSheetId="40">#REF!</definedName>
    <definedName name="TIPOCAMBIO" localSheetId="41">#REF!</definedName>
    <definedName name="TIPOCAMBIO" localSheetId="46">#REF!</definedName>
    <definedName name="TIPOCAMBIO" localSheetId="47">#REF!</definedName>
    <definedName name="TIPOCAMBIO" localSheetId="52">#REF!</definedName>
    <definedName name="TIPOCAMBIO" localSheetId="53">#REF!</definedName>
    <definedName name="TIPOCAMBIO" localSheetId="64">#REF!</definedName>
    <definedName name="TIPOCAMBIO" localSheetId="65">#REF!</definedName>
    <definedName name="TIPOCAMBIO">#REF!</definedName>
    <definedName name="TITLES" localSheetId="67">#REF!</definedName>
    <definedName name="TITLES" localSheetId="68">#REF!</definedName>
    <definedName name="TITLES" localSheetId="69">#REF!</definedName>
    <definedName name="TITLES" localSheetId="70">#REF!</definedName>
    <definedName name="TITLES" localSheetId="72">#REF!</definedName>
    <definedName name="TITLES" localSheetId="73">#REF!</definedName>
    <definedName name="TITLES" localSheetId="74">#REF!</definedName>
    <definedName name="TITLES" localSheetId="11">#REF!</definedName>
    <definedName name="TITLES" localSheetId="23">#REF!</definedName>
    <definedName name="TITLES" localSheetId="26">#REF!</definedName>
    <definedName name="TITLES" localSheetId="10">#REF!</definedName>
    <definedName name="TITLES" localSheetId="38">#REF!</definedName>
    <definedName name="TITLES" localSheetId="30">#REF!</definedName>
    <definedName name="TITLES" localSheetId="31">#REF!</definedName>
    <definedName name="TITLES" localSheetId="36">#REF!</definedName>
    <definedName name="TITLES" localSheetId="37">#REF!</definedName>
    <definedName name="TITLES" localSheetId="39">#REF!</definedName>
    <definedName name="TITLES" localSheetId="40">#REF!</definedName>
    <definedName name="TITLES" localSheetId="41">#REF!</definedName>
    <definedName name="TITLES" localSheetId="46">#REF!</definedName>
    <definedName name="TITLES" localSheetId="52">#REF!</definedName>
    <definedName name="TITLES" localSheetId="53">#REF!</definedName>
    <definedName name="TITLES" localSheetId="64">#REF!</definedName>
    <definedName name="TITLES" localSheetId="65">#REF!</definedName>
    <definedName name="TITLES">#REF!</definedName>
    <definedName name="TítuloDeColumna1" localSheetId="67">#REF!</definedName>
    <definedName name="TítuloDeColumna1" localSheetId="68">#REF!</definedName>
    <definedName name="TítuloDeColumna1" localSheetId="69">#REF!</definedName>
    <definedName name="TítuloDeColumna1" localSheetId="70">#REF!</definedName>
    <definedName name="TítuloDeColumna1" localSheetId="72">#REF!</definedName>
    <definedName name="TítuloDeColumna1" localSheetId="73">#REF!</definedName>
    <definedName name="TítuloDeColumna1" localSheetId="74">#REF!</definedName>
    <definedName name="TítuloDeColumna1" localSheetId="11">#REF!</definedName>
    <definedName name="TítuloDeColumna1" localSheetId="23">#REF!</definedName>
    <definedName name="TítuloDeColumna1" localSheetId="10">#REF!</definedName>
    <definedName name="TítuloDeColumna1" localSheetId="38">#REF!</definedName>
    <definedName name="TítuloDeColumna1" localSheetId="31">#REF!</definedName>
    <definedName name="TítuloDeColumna1" localSheetId="39">#REF!</definedName>
    <definedName name="TítuloDeColumna1" localSheetId="40">#REF!</definedName>
    <definedName name="TítuloDeColumna1" localSheetId="41">#REF!</definedName>
    <definedName name="TítuloDeColumna1" localSheetId="46">#REF!</definedName>
    <definedName name="TítuloDeColumna1" localSheetId="52">#REF!</definedName>
    <definedName name="TítuloDeColumna1" localSheetId="53">#REF!</definedName>
    <definedName name="TítuloDeColumna1" localSheetId="64">#REF!</definedName>
    <definedName name="TítuloDeColumna1" localSheetId="65">#REF!</definedName>
    <definedName name="TítuloDeColumna1">#REF!</definedName>
    <definedName name="TítuloDeColumna2" localSheetId="67">#REF!</definedName>
    <definedName name="TítuloDeColumna2" localSheetId="68">#REF!</definedName>
    <definedName name="TítuloDeColumna2" localSheetId="69">#REF!</definedName>
    <definedName name="TítuloDeColumna2" localSheetId="70">#REF!</definedName>
    <definedName name="TítuloDeColumna2" localSheetId="72">#REF!</definedName>
    <definedName name="TítuloDeColumna2" localSheetId="73">#REF!</definedName>
    <definedName name="TítuloDeColumna2" localSheetId="74">#REF!</definedName>
    <definedName name="TítuloDeColumna2" localSheetId="11">#REF!</definedName>
    <definedName name="TítuloDeColumna2" localSheetId="23">#REF!</definedName>
    <definedName name="TítuloDeColumna2" localSheetId="10">#REF!</definedName>
    <definedName name="TítuloDeColumna2" localSheetId="38">#REF!</definedName>
    <definedName name="TítuloDeColumna2" localSheetId="31">#REF!</definedName>
    <definedName name="TítuloDeColumna2" localSheetId="39">#REF!</definedName>
    <definedName name="TítuloDeColumna2" localSheetId="40">#REF!</definedName>
    <definedName name="TítuloDeColumna2" localSheetId="41">#REF!</definedName>
    <definedName name="TítuloDeColumna2" localSheetId="46">#REF!</definedName>
    <definedName name="TítuloDeColumna2" localSheetId="52">#REF!</definedName>
    <definedName name="TítuloDeColumna2" localSheetId="53">#REF!</definedName>
    <definedName name="TítuloDeColumna2" localSheetId="64">#REF!</definedName>
    <definedName name="TítuloDeColumna2" localSheetId="65">#REF!</definedName>
    <definedName name="TítuloDeColumna2">#REF!</definedName>
    <definedName name="títulos" localSheetId="67">#REF!</definedName>
    <definedName name="títulos" localSheetId="68">#REF!</definedName>
    <definedName name="títulos" localSheetId="69">#REF!</definedName>
    <definedName name="títulos" localSheetId="70">#REF!</definedName>
    <definedName name="títulos" localSheetId="72">#REF!</definedName>
    <definedName name="títulos" localSheetId="73">#REF!</definedName>
    <definedName name="títulos" localSheetId="74">#REF!</definedName>
    <definedName name="títulos" localSheetId="11">#REF!</definedName>
    <definedName name="títulos" localSheetId="10">#REF!</definedName>
    <definedName name="títulos" localSheetId="38">#REF!</definedName>
    <definedName name="títulos" localSheetId="39">#REF!</definedName>
    <definedName name="títulos" localSheetId="40">#REF!</definedName>
    <definedName name="títulos" localSheetId="41">#REF!</definedName>
    <definedName name="títulos" localSheetId="46">#REF!</definedName>
    <definedName name="títulos" localSheetId="52">#REF!</definedName>
    <definedName name="títulos" localSheetId="64">#REF!</definedName>
    <definedName name="títulos" localSheetId="65">#REF!</definedName>
    <definedName name="títulos">#REF!</definedName>
    <definedName name="_xlnm.Print_Titles" localSheetId="67">#REF!</definedName>
    <definedName name="_xlnm.Print_Titles" localSheetId="68">#REF!</definedName>
    <definedName name="_xlnm.Print_Titles" localSheetId="69">#REF!</definedName>
    <definedName name="_xlnm.Print_Titles" localSheetId="70">#REF!</definedName>
    <definedName name="_xlnm.Print_Titles" localSheetId="72">#REF!</definedName>
    <definedName name="_xlnm.Print_Titles" localSheetId="73">#REF!</definedName>
    <definedName name="_xlnm.Print_Titles" localSheetId="74">#REF!</definedName>
    <definedName name="_xlnm.Print_Titles" localSheetId="11">#REF!</definedName>
    <definedName name="_xlnm.Print_Titles" localSheetId="12">#REF!,#REF!</definedName>
    <definedName name="_xlnm.Print_Titles" localSheetId="13">#REF!</definedName>
    <definedName name="_xlnm.Print_Titles" localSheetId="23">#REF!</definedName>
    <definedName name="_xlnm.Print_Titles" localSheetId="24">#REF!</definedName>
    <definedName name="_xlnm.Print_Titles" localSheetId="26">#REF!</definedName>
    <definedName name="_xlnm.Print_Titles" localSheetId="27">#REF!</definedName>
    <definedName name="_xlnm.Print_Titles" localSheetId="10">#REF!</definedName>
    <definedName name="_xlnm.Print_Titles" localSheetId="38">#REF!</definedName>
    <definedName name="_xlnm.Print_Titles" localSheetId="25">#REF!</definedName>
    <definedName name="_xlnm.Print_Titles" localSheetId="31">#REF!</definedName>
    <definedName name="_xlnm.Print_Titles" localSheetId="39">#REF!</definedName>
    <definedName name="_xlnm.Print_Titles" localSheetId="40">#REF!</definedName>
    <definedName name="_xlnm.Print_Titles" localSheetId="41">#REF!</definedName>
    <definedName name="_xlnm.Print_Titles" localSheetId="46">#REF!</definedName>
    <definedName name="_xlnm.Print_Titles" localSheetId="47">#REF!</definedName>
    <definedName name="_xlnm.Print_Titles" localSheetId="48">#REF!</definedName>
    <definedName name="_xlnm.Print_Titles" localSheetId="49">#REF!</definedName>
    <definedName name="_xlnm.Print_Titles" localSheetId="52">#REF!</definedName>
    <definedName name="_xlnm.Print_Titles" localSheetId="53">#REF!</definedName>
    <definedName name="_xlnm.Print_Titles" localSheetId="64">#REF!</definedName>
    <definedName name="_xlnm.Print_Titles" localSheetId="65">#REF!</definedName>
    <definedName name="_xlnm.Print_Titles">#REF!</definedName>
    <definedName name="tj" localSheetId="67" hidden="1">{"Riqfin97",#N/A,FALSE,"Tran";"Riqfinpro",#N/A,FALSE,"Tran"}</definedName>
    <definedName name="tj" localSheetId="68" hidden="1">{"Riqfin97",#N/A,FALSE,"Tran";"Riqfinpro",#N/A,FALSE,"Tran"}</definedName>
    <definedName name="tj" localSheetId="69" hidden="1">{"Riqfin97",#N/A,FALSE,"Tran";"Riqfinpro",#N/A,FALSE,"Tran"}</definedName>
    <definedName name="tj" localSheetId="70" hidden="1">{"Riqfin97",#N/A,FALSE,"Tran";"Riqfinpro",#N/A,FALSE,"Tran"}</definedName>
    <definedName name="tj" localSheetId="72" hidden="1">{"Riqfin97",#N/A,FALSE,"Tran";"Riqfinpro",#N/A,FALSE,"Tran"}</definedName>
    <definedName name="tj" localSheetId="73" hidden="1">{"Riqfin97",#N/A,FALSE,"Tran";"Riqfinpro",#N/A,FALSE,"Tran"}</definedName>
    <definedName name="tj" localSheetId="74" hidden="1">{"Riqfin97",#N/A,FALSE,"Tran";"Riqfinpro",#N/A,FALSE,"Tran"}</definedName>
    <definedName name="tj" localSheetId="11" hidden="1">{"Riqfin97",#N/A,FALSE,"Tran";"Riqfinpro",#N/A,FALSE,"Tran"}</definedName>
    <definedName name="tj" localSheetId="12" hidden="1">{"Riqfin97",#N/A,FALSE,"Tran";"Riqfinpro",#N/A,FALSE,"Tran"}</definedName>
    <definedName name="tj" localSheetId="13" hidden="1">{"Riqfin97",#N/A,FALSE,"Tran";"Riqfinpro",#N/A,FALSE,"Tran"}</definedName>
    <definedName name="tj" localSheetId="23" hidden="1">{"Riqfin97",#N/A,FALSE,"Tran";"Riqfinpro",#N/A,FALSE,"Tran"}</definedName>
    <definedName name="tj" localSheetId="24" hidden="1">{"Riqfin97",#N/A,FALSE,"Tran";"Riqfinpro",#N/A,FALSE,"Tran"}</definedName>
    <definedName name="tj" localSheetId="26" hidden="1">{"Riqfin97",#N/A,FALSE,"Tran";"Riqfinpro",#N/A,FALSE,"Tran"}</definedName>
    <definedName name="tj" localSheetId="27" hidden="1">{"Riqfin97",#N/A,FALSE,"Tran";"Riqfinpro",#N/A,FALSE,"Tran"}</definedName>
    <definedName name="tj" localSheetId="42" hidden="1">{"Riqfin97",#N/A,FALSE,"Tran";"Riqfinpro",#N/A,FALSE,"Tran"}</definedName>
    <definedName name="tj" localSheetId="6" hidden="1">{"Riqfin97",#N/A,FALSE,"Tran";"Riqfinpro",#N/A,FALSE,"Tran"}</definedName>
    <definedName name="tj" localSheetId="7" hidden="1">{"Riqfin97",#N/A,FALSE,"Tran";"Riqfinpro",#N/A,FALSE,"Tran"}</definedName>
    <definedName name="tj" localSheetId="10" hidden="1">{"Riqfin97",#N/A,FALSE,"Tran";"Riqfinpro",#N/A,FALSE,"Tran"}</definedName>
    <definedName name="tj" localSheetId="38" hidden="1">{"Riqfin97",#N/A,FALSE,"Tran";"Riqfinpro",#N/A,FALSE,"Tran"}</definedName>
    <definedName name="tj" localSheetId="25" hidden="1">{"Riqfin97",#N/A,FALSE,"Tran";"Riqfinpro",#N/A,FALSE,"Tran"}</definedName>
    <definedName name="tj" localSheetId="28" hidden="1">{"Riqfin97",#N/A,FALSE,"Tran";"Riqfinpro",#N/A,FALSE,"Tran"}</definedName>
    <definedName name="tj" localSheetId="30" hidden="1">{"Riqfin97",#N/A,FALSE,"Tran";"Riqfinpro",#N/A,FALSE,"Tran"}</definedName>
    <definedName name="tj" localSheetId="31" hidden="1">{"Riqfin97",#N/A,FALSE,"Tran";"Riqfinpro",#N/A,FALSE,"Tran"}</definedName>
    <definedName name="tj" localSheetId="32" hidden="1">{"Riqfin97",#N/A,FALSE,"Tran";"Riqfinpro",#N/A,FALSE,"Tran"}</definedName>
    <definedName name="tj" localSheetId="33" hidden="1">{"Riqfin97",#N/A,FALSE,"Tran";"Riqfinpro",#N/A,FALSE,"Tran"}</definedName>
    <definedName name="tj" localSheetId="34" hidden="1">{"Riqfin97",#N/A,FALSE,"Tran";"Riqfinpro",#N/A,FALSE,"Tran"}</definedName>
    <definedName name="tj" localSheetId="35" hidden="1">{"Riqfin97",#N/A,FALSE,"Tran";"Riqfinpro",#N/A,FALSE,"Tran"}</definedName>
    <definedName name="tj" localSheetId="36" hidden="1">{"Riqfin97",#N/A,FALSE,"Tran";"Riqfinpro",#N/A,FALSE,"Tran"}</definedName>
    <definedName name="tj" localSheetId="37" hidden="1">{"Riqfin97",#N/A,FALSE,"Tran";"Riqfinpro",#N/A,FALSE,"Tran"}</definedName>
    <definedName name="tj" localSheetId="39" hidden="1">{"Riqfin97",#N/A,FALSE,"Tran";"Riqfinpro",#N/A,FALSE,"Tran"}</definedName>
    <definedName name="tj" localSheetId="40" hidden="1">{"Riqfin97",#N/A,FALSE,"Tran";"Riqfinpro",#N/A,FALSE,"Tran"}</definedName>
    <definedName name="tj" localSheetId="41" hidden="1">{"Riqfin97",#N/A,FALSE,"Tran";"Riqfinpro",#N/A,FALSE,"Tran"}</definedName>
    <definedName name="tj" localSheetId="46" hidden="1">{"Riqfin97",#N/A,FALSE,"Tran";"Riqfinpro",#N/A,FALSE,"Tran"}</definedName>
    <definedName name="tj" localSheetId="47" hidden="1">{"Riqfin97",#N/A,FALSE,"Tran";"Riqfinpro",#N/A,FALSE,"Tran"}</definedName>
    <definedName name="tj" localSheetId="48" hidden="1">{"Riqfin97",#N/A,FALSE,"Tran";"Riqfinpro",#N/A,FALSE,"Tran"}</definedName>
    <definedName name="tj" localSheetId="49" hidden="1">{"Riqfin97",#N/A,FALSE,"Tran";"Riqfinpro",#N/A,FALSE,"Tran"}</definedName>
    <definedName name="tj" localSheetId="50" hidden="1">{"Riqfin97",#N/A,FALSE,"Tran";"Riqfinpro",#N/A,FALSE,"Tran"}</definedName>
    <definedName name="tj" localSheetId="51" hidden="1">{"Riqfin97",#N/A,FALSE,"Tran";"Riqfinpro",#N/A,FALSE,"Tran"}</definedName>
    <definedName name="tj" localSheetId="52" hidden="1">{"Riqfin97",#N/A,FALSE,"Tran";"Riqfinpro",#N/A,FALSE,"Tran"}</definedName>
    <definedName name="tj" localSheetId="53" hidden="1">{"Riqfin97",#N/A,FALSE,"Tran";"Riqfinpro",#N/A,FALSE,"Tran"}</definedName>
    <definedName name="tj" localSheetId="64" hidden="1">{"Riqfin97",#N/A,FALSE,"Tran";"Riqfinpro",#N/A,FALSE,"Tran"}</definedName>
    <definedName name="tj" localSheetId="65" hidden="1">{"Riqfin97",#N/A,FALSE,"Tran";"Riqfinpro",#N/A,FALSE,"Tran"}</definedName>
    <definedName name="tj" localSheetId="66" hidden="1">{"Riqfin97",#N/A,FALSE,"Tran";"Riqfinpro",#N/A,FALSE,"Tran"}</definedName>
    <definedName name="tj" hidden="1">{"Riqfin97",#N/A,FALSE,"Tran";"Riqfinpro",#N/A,FALSE,"Tran"}</definedName>
    <definedName name="tjutju" localSheetId="67" hidden="1">'[108]Fax a enviar'!#REF!</definedName>
    <definedName name="tjutju" localSheetId="68" hidden="1">'[108]Fax a enviar'!#REF!</definedName>
    <definedName name="tjutju" localSheetId="69" hidden="1">'[108]Fax a enviar'!#REF!</definedName>
    <definedName name="tjutju" localSheetId="70" hidden="1">'[108]Fax a enviar'!#REF!</definedName>
    <definedName name="tjutju" localSheetId="72" hidden="1">'[108]Fax a enviar'!#REF!</definedName>
    <definedName name="tjutju" localSheetId="73" hidden="1">'[108]Fax a enviar'!#REF!</definedName>
    <definedName name="tjutju" localSheetId="74" hidden="1">'[108]Fax a enviar'!#REF!</definedName>
    <definedName name="tjutju" localSheetId="11" hidden="1">#REF!</definedName>
    <definedName name="tjutju" localSheetId="23" hidden="1">#REF!</definedName>
    <definedName name="tjutju" localSheetId="24" hidden="1">#REF!</definedName>
    <definedName name="tjutju" localSheetId="26" hidden="1">#REF!</definedName>
    <definedName name="tjutju" localSheetId="10" hidden="1">#REF!</definedName>
    <definedName name="tjutju" localSheetId="38" hidden="1">#REF!</definedName>
    <definedName name="tjutju" localSheetId="25" hidden="1">#REF!</definedName>
    <definedName name="tjutju" localSheetId="30" hidden="1">'[108]Fax a enviar'!#REF!</definedName>
    <definedName name="tjutju" localSheetId="39" hidden="1">#REF!</definedName>
    <definedName name="tjutju" localSheetId="46" hidden="1">'[108]Fax a enviar'!#REF!</definedName>
    <definedName name="tjutju" localSheetId="51" hidden="1">#REF!</definedName>
    <definedName name="tjutju" localSheetId="52" hidden="1">#REF!</definedName>
    <definedName name="tjutju" localSheetId="65" hidden="1">'[108]Fax a enviar'!#REF!</definedName>
    <definedName name="tjutju" localSheetId="66" hidden="1">'[108]Fax a enviar'!#REF!</definedName>
    <definedName name="tjutju" hidden="1">#REF!</definedName>
    <definedName name="TM" localSheetId="67">#REF!</definedName>
    <definedName name="TM" localSheetId="68">#REF!</definedName>
    <definedName name="TM" localSheetId="69">#REF!</definedName>
    <definedName name="TM" localSheetId="70">#REF!</definedName>
    <definedName name="TM" localSheetId="72">#REF!</definedName>
    <definedName name="TM" localSheetId="73">#REF!</definedName>
    <definedName name="TM" localSheetId="74">#REF!</definedName>
    <definedName name="TM" localSheetId="11">#REF!</definedName>
    <definedName name="TM" localSheetId="12">#REF!</definedName>
    <definedName name="TM" localSheetId="13">#REF!</definedName>
    <definedName name="TM" localSheetId="23">#REF!</definedName>
    <definedName name="TM" localSheetId="24">#REF!</definedName>
    <definedName name="TM" localSheetId="26">#REF!</definedName>
    <definedName name="TM" localSheetId="42">#REF!</definedName>
    <definedName name="TM" localSheetId="10">#REF!</definedName>
    <definedName name="TM" localSheetId="38">#REF!</definedName>
    <definedName name="TM" localSheetId="25">#REF!</definedName>
    <definedName name="TM" localSheetId="30">#REF!</definedName>
    <definedName name="TM" localSheetId="31">#REF!</definedName>
    <definedName name="TM" localSheetId="34">#REF!</definedName>
    <definedName name="TM" localSheetId="36">#REF!</definedName>
    <definedName name="TM" localSheetId="37">#REF!</definedName>
    <definedName name="TM" localSheetId="39">#REF!</definedName>
    <definedName name="TM" localSheetId="40">#REF!</definedName>
    <definedName name="TM" localSheetId="41">#REF!</definedName>
    <definedName name="TM" localSheetId="46">#REF!</definedName>
    <definedName name="TM" localSheetId="47">#REF!</definedName>
    <definedName name="TM" localSheetId="52">#REF!</definedName>
    <definedName name="TM" localSheetId="53">#REF!</definedName>
    <definedName name="TM" localSheetId="64">#REF!</definedName>
    <definedName name="TM" localSheetId="65">#REF!</definedName>
    <definedName name="TM" localSheetId="66">#REF!</definedName>
    <definedName name="TM">#REF!</definedName>
    <definedName name="TM_D" localSheetId="67">#REF!</definedName>
    <definedName name="TM_D" localSheetId="68">#REF!</definedName>
    <definedName name="TM_D" localSheetId="69">#REF!</definedName>
    <definedName name="TM_D" localSheetId="70">#REF!</definedName>
    <definedName name="TM_D" localSheetId="72">#REF!</definedName>
    <definedName name="TM_D" localSheetId="73">#REF!</definedName>
    <definedName name="TM_D" localSheetId="74">#REF!</definedName>
    <definedName name="TM_D" localSheetId="11">#REF!</definedName>
    <definedName name="TM_D" localSheetId="12">#REF!</definedName>
    <definedName name="TM_D" localSheetId="13">#REF!</definedName>
    <definedName name="TM_D" localSheetId="23">#REF!</definedName>
    <definedName name="TM_D" localSheetId="24">#REF!</definedName>
    <definedName name="TM_D" localSheetId="26">#REF!</definedName>
    <definedName name="TM_D" localSheetId="10">#REF!</definedName>
    <definedName name="TM_D" localSheetId="38">#REF!</definedName>
    <definedName name="TM_D" localSheetId="25">#REF!</definedName>
    <definedName name="TM_D" localSheetId="30">#REF!</definedName>
    <definedName name="TM_D" localSheetId="31">#REF!</definedName>
    <definedName name="TM_D" localSheetId="36">#REF!</definedName>
    <definedName name="TM_D" localSheetId="37">#REF!</definedName>
    <definedName name="TM_D" localSheetId="39">#REF!</definedName>
    <definedName name="TM_D" localSheetId="40">#REF!</definedName>
    <definedName name="TM_D" localSheetId="41">#REF!</definedName>
    <definedName name="TM_D" localSheetId="46">#REF!</definedName>
    <definedName name="TM_D" localSheetId="47">#REF!</definedName>
    <definedName name="TM_D" localSheetId="52">#REF!</definedName>
    <definedName name="TM_D" localSheetId="53">#REF!</definedName>
    <definedName name="TM_D" localSheetId="64">#REF!</definedName>
    <definedName name="TM_D" localSheetId="65">#REF!</definedName>
    <definedName name="TM_D">#REF!</definedName>
    <definedName name="TM_DPCH" localSheetId="67">#REF!</definedName>
    <definedName name="TM_DPCH" localSheetId="68">#REF!</definedName>
    <definedName name="TM_DPCH" localSheetId="69">#REF!</definedName>
    <definedName name="TM_DPCH" localSheetId="70">#REF!</definedName>
    <definedName name="TM_DPCH" localSheetId="72">#REF!</definedName>
    <definedName name="TM_DPCH" localSheetId="73">#REF!</definedName>
    <definedName name="TM_DPCH" localSheetId="74">#REF!</definedName>
    <definedName name="TM_DPCH" localSheetId="11">#REF!</definedName>
    <definedName name="TM_DPCH" localSheetId="12">#REF!</definedName>
    <definedName name="TM_DPCH" localSheetId="13">#REF!</definedName>
    <definedName name="TM_DPCH" localSheetId="23">#REF!</definedName>
    <definedName name="TM_DPCH" localSheetId="24">#REF!</definedName>
    <definedName name="TM_DPCH" localSheetId="26">#REF!</definedName>
    <definedName name="TM_DPCH" localSheetId="10">#REF!</definedName>
    <definedName name="TM_DPCH" localSheetId="38">#REF!</definedName>
    <definedName name="TM_DPCH" localSheetId="25">#REF!</definedName>
    <definedName name="TM_DPCH" localSheetId="30">#REF!</definedName>
    <definedName name="TM_DPCH" localSheetId="31">#REF!</definedName>
    <definedName name="TM_DPCH" localSheetId="36">#REF!</definedName>
    <definedName name="TM_DPCH" localSheetId="37">#REF!</definedName>
    <definedName name="TM_DPCH" localSheetId="39">#REF!</definedName>
    <definedName name="TM_DPCH" localSheetId="40">#REF!</definedName>
    <definedName name="TM_DPCH" localSheetId="41">#REF!</definedName>
    <definedName name="TM_DPCH" localSheetId="46">#REF!</definedName>
    <definedName name="TM_DPCH" localSheetId="47">#REF!</definedName>
    <definedName name="TM_DPCH" localSheetId="52">#REF!</definedName>
    <definedName name="TM_DPCH" localSheetId="53">#REF!</definedName>
    <definedName name="TM_DPCH" localSheetId="64">#REF!</definedName>
    <definedName name="TM_DPCH" localSheetId="65">#REF!</definedName>
    <definedName name="TM_DPCH">#REF!</definedName>
    <definedName name="TM_R" localSheetId="67">#REF!</definedName>
    <definedName name="TM_R" localSheetId="68">#REF!</definedName>
    <definedName name="TM_R" localSheetId="69">#REF!</definedName>
    <definedName name="TM_R" localSheetId="70">#REF!</definedName>
    <definedName name="TM_R" localSheetId="72">#REF!</definedName>
    <definedName name="TM_R" localSheetId="73">#REF!</definedName>
    <definedName name="TM_R" localSheetId="74">#REF!</definedName>
    <definedName name="TM_R" localSheetId="11">#REF!</definedName>
    <definedName name="TM_R" localSheetId="12">#REF!</definedName>
    <definedName name="TM_R" localSheetId="13">#REF!</definedName>
    <definedName name="TM_R" localSheetId="23">#REF!</definedName>
    <definedName name="TM_R" localSheetId="24">#REF!</definedName>
    <definedName name="TM_R" localSheetId="26">#REF!</definedName>
    <definedName name="TM_R" localSheetId="10">#REF!</definedName>
    <definedName name="TM_R" localSheetId="38">#REF!</definedName>
    <definedName name="TM_R" localSheetId="25">#REF!</definedName>
    <definedName name="TM_R" localSheetId="31">#REF!</definedName>
    <definedName name="TM_R" localSheetId="39">#REF!</definedName>
    <definedName name="TM_R" localSheetId="40">#REF!</definedName>
    <definedName name="TM_R" localSheetId="41">#REF!</definedName>
    <definedName name="TM_R" localSheetId="46">#REF!</definedName>
    <definedName name="TM_R" localSheetId="47">#REF!</definedName>
    <definedName name="TM_R" localSheetId="52">#REF!</definedName>
    <definedName name="TM_R" localSheetId="53">#REF!</definedName>
    <definedName name="TM_R" localSheetId="64">#REF!</definedName>
    <definedName name="TM_R" localSheetId="65">#REF!</definedName>
    <definedName name="TM_R">#REF!</definedName>
    <definedName name="TM_RPCH" localSheetId="67">#REF!</definedName>
    <definedName name="TM_RPCH" localSheetId="68">#REF!</definedName>
    <definedName name="TM_RPCH" localSheetId="69">#REF!</definedName>
    <definedName name="TM_RPCH" localSheetId="70">#REF!</definedName>
    <definedName name="TM_RPCH" localSheetId="72">#REF!</definedName>
    <definedName name="TM_RPCH" localSheetId="73">#REF!</definedName>
    <definedName name="TM_RPCH" localSheetId="74">#REF!</definedName>
    <definedName name="TM_RPCH" localSheetId="11">#REF!</definedName>
    <definedName name="TM_RPCH" localSheetId="12">#REF!</definedName>
    <definedName name="TM_RPCH" localSheetId="13">#REF!</definedName>
    <definedName name="TM_RPCH" localSheetId="23">#REF!</definedName>
    <definedName name="TM_RPCH" localSheetId="24">#REF!</definedName>
    <definedName name="TM_RPCH" localSheetId="26">#REF!</definedName>
    <definedName name="TM_RPCH" localSheetId="10">#REF!</definedName>
    <definedName name="TM_RPCH" localSheetId="38">#REF!</definedName>
    <definedName name="TM_RPCH" localSheetId="25">#REF!</definedName>
    <definedName name="TM_RPCH" localSheetId="31">#REF!</definedName>
    <definedName name="TM_RPCH" localSheetId="39">#REF!</definedName>
    <definedName name="TM_RPCH" localSheetId="40">#REF!</definedName>
    <definedName name="TM_RPCH" localSheetId="41">#REF!</definedName>
    <definedName name="TM_RPCH" localSheetId="46">#REF!</definedName>
    <definedName name="TM_RPCH" localSheetId="47">#REF!</definedName>
    <definedName name="TM_RPCH" localSheetId="52">#REF!</definedName>
    <definedName name="TM_RPCH" localSheetId="53">#REF!</definedName>
    <definedName name="TM_RPCH" localSheetId="64">#REF!</definedName>
    <definedName name="TM_RPCH" localSheetId="65">#REF!</definedName>
    <definedName name="TM_RPCH">#REF!</definedName>
    <definedName name="TMG" localSheetId="67">#REF!</definedName>
    <definedName name="TMG" localSheetId="68">#REF!</definedName>
    <definedName name="TMG" localSheetId="69">#REF!</definedName>
    <definedName name="TMG" localSheetId="70">#REF!</definedName>
    <definedName name="TMG" localSheetId="72">#REF!</definedName>
    <definedName name="TMG" localSheetId="73">#REF!</definedName>
    <definedName name="TMG" localSheetId="74">#REF!</definedName>
    <definedName name="TMG" localSheetId="11">#REF!</definedName>
    <definedName name="TMG" localSheetId="12">#REF!</definedName>
    <definedName name="TMG" localSheetId="13">#REF!</definedName>
    <definedName name="TMG" localSheetId="23">#REF!</definedName>
    <definedName name="TMG" localSheetId="24">#REF!</definedName>
    <definedName name="TMG" localSheetId="26">#REF!</definedName>
    <definedName name="TMG" localSheetId="10">#REF!</definedName>
    <definedName name="TMG" localSheetId="38">#REF!</definedName>
    <definedName name="TMG" localSheetId="25">#REF!</definedName>
    <definedName name="TMG" localSheetId="31">#REF!</definedName>
    <definedName name="TMG" localSheetId="39">#REF!</definedName>
    <definedName name="TMG" localSheetId="40">#REF!</definedName>
    <definedName name="TMG" localSheetId="41">#REF!</definedName>
    <definedName name="TMG" localSheetId="46">#REF!</definedName>
    <definedName name="TMG" localSheetId="47">#REF!</definedName>
    <definedName name="TMG" localSheetId="52">#REF!</definedName>
    <definedName name="TMG" localSheetId="53">#REF!</definedName>
    <definedName name="TMG" localSheetId="64">#REF!</definedName>
    <definedName name="TMG" localSheetId="65">#REF!</definedName>
    <definedName name="TMG">#REF!</definedName>
    <definedName name="TMG_D" localSheetId="11">#REF!</definedName>
    <definedName name="TMG_D" localSheetId="12">#REF!</definedName>
    <definedName name="TMG_D" localSheetId="23">#REF!</definedName>
    <definedName name="TMG_D" localSheetId="24">#REF!</definedName>
    <definedName name="TMG_D" localSheetId="26">#REF!</definedName>
    <definedName name="TMG_D" localSheetId="10">#REF!</definedName>
    <definedName name="TMG_D" localSheetId="38">#REF!</definedName>
    <definedName name="TMG_D" localSheetId="25">#REF!</definedName>
    <definedName name="TMG_D" localSheetId="39">#REF!</definedName>
    <definedName name="TMG_D" localSheetId="46">[88]Q5!$E$23:$AH$23</definedName>
    <definedName name="TMG_D" localSheetId="51">#REF!</definedName>
    <definedName name="TMG_D" localSheetId="52">#REF!</definedName>
    <definedName name="TMG_D" localSheetId="66">[88]Q5!$E$23:$AH$23</definedName>
    <definedName name="TMG_D">#REF!</definedName>
    <definedName name="TMG_DPCH" localSheetId="67">#REF!</definedName>
    <definedName name="TMG_DPCH" localSheetId="68">#REF!</definedName>
    <definedName name="TMG_DPCH" localSheetId="69">#REF!</definedName>
    <definedName name="TMG_DPCH" localSheetId="70">#REF!</definedName>
    <definedName name="TMG_DPCH" localSheetId="72">#REF!</definedName>
    <definedName name="TMG_DPCH" localSheetId="73">#REF!</definedName>
    <definedName name="TMG_DPCH" localSheetId="74">#REF!</definedName>
    <definedName name="TMG_DPCH" localSheetId="11">#REF!</definedName>
    <definedName name="TMG_DPCH" localSheetId="12">#REF!</definedName>
    <definedName name="TMG_DPCH" localSheetId="13">#REF!</definedName>
    <definedName name="TMG_DPCH" localSheetId="23">#REF!</definedName>
    <definedName name="TMG_DPCH" localSheetId="24">#REF!</definedName>
    <definedName name="TMG_DPCH" localSheetId="26">#REF!</definedName>
    <definedName name="TMG_DPCH" localSheetId="42">#REF!</definedName>
    <definedName name="TMG_DPCH" localSheetId="10">#REF!</definedName>
    <definedName name="TMG_DPCH" localSheetId="38">#REF!</definedName>
    <definedName name="TMG_DPCH" localSheetId="25">#REF!</definedName>
    <definedName name="TMG_DPCH" localSheetId="30">#REF!</definedName>
    <definedName name="TMG_DPCH" localSheetId="31">#REF!</definedName>
    <definedName name="TMG_DPCH" localSheetId="34">#REF!</definedName>
    <definedName name="TMG_DPCH" localSheetId="36">#REF!</definedName>
    <definedName name="TMG_DPCH" localSheetId="37">#REF!</definedName>
    <definedName name="TMG_DPCH" localSheetId="39">#REF!</definedName>
    <definedName name="TMG_DPCH" localSheetId="40">#REF!</definedName>
    <definedName name="TMG_DPCH" localSheetId="41">#REF!</definedName>
    <definedName name="TMG_DPCH" localSheetId="46">#REF!</definedName>
    <definedName name="TMG_DPCH" localSheetId="47">#REF!</definedName>
    <definedName name="TMG_DPCH" localSheetId="52">#REF!</definedName>
    <definedName name="TMG_DPCH" localSheetId="53">#REF!</definedName>
    <definedName name="TMG_DPCH" localSheetId="64">#REF!</definedName>
    <definedName name="TMG_DPCH" localSheetId="65">#REF!</definedName>
    <definedName name="TMG_DPCH" localSheetId="66">#REF!</definedName>
    <definedName name="TMG_DPCH">#REF!</definedName>
    <definedName name="TMG_R" localSheetId="67">#REF!</definedName>
    <definedName name="TMG_R" localSheetId="68">#REF!</definedName>
    <definedName name="TMG_R" localSheetId="69">#REF!</definedName>
    <definedName name="TMG_R" localSheetId="70">#REF!</definedName>
    <definedName name="TMG_R" localSheetId="72">#REF!</definedName>
    <definedName name="TMG_R" localSheetId="73">#REF!</definedName>
    <definedName name="TMG_R" localSheetId="74">#REF!</definedName>
    <definedName name="TMG_R" localSheetId="11">#REF!</definedName>
    <definedName name="TMG_R" localSheetId="12">#REF!</definedName>
    <definedName name="TMG_R" localSheetId="13">#REF!</definedName>
    <definedName name="TMG_R" localSheetId="23">#REF!</definedName>
    <definedName name="TMG_R" localSheetId="24">#REF!</definedName>
    <definedName name="TMG_R" localSheetId="26">#REF!</definedName>
    <definedName name="TMG_R" localSheetId="10">#REF!</definedName>
    <definedName name="TMG_R" localSheetId="38">#REF!</definedName>
    <definedName name="TMG_R" localSheetId="25">#REF!</definedName>
    <definedName name="TMG_R" localSheetId="30">#REF!</definedName>
    <definedName name="TMG_R" localSheetId="31">#REF!</definedName>
    <definedName name="TMG_R" localSheetId="36">#REF!</definedName>
    <definedName name="TMG_R" localSheetId="37">#REF!</definedName>
    <definedName name="TMG_R" localSheetId="39">#REF!</definedName>
    <definedName name="TMG_R" localSheetId="40">#REF!</definedName>
    <definedName name="TMG_R" localSheetId="41">#REF!</definedName>
    <definedName name="TMG_R" localSheetId="46">#REF!</definedName>
    <definedName name="TMG_R" localSheetId="47">#REF!</definedName>
    <definedName name="TMG_R" localSheetId="52">#REF!</definedName>
    <definedName name="TMG_R" localSheetId="53">#REF!</definedName>
    <definedName name="TMG_R" localSheetId="64">#REF!</definedName>
    <definedName name="TMG_R" localSheetId="65">#REF!</definedName>
    <definedName name="TMG_R">#REF!</definedName>
    <definedName name="TMG_RPCH" localSheetId="67">#REF!</definedName>
    <definedName name="TMG_RPCH" localSheetId="68">#REF!</definedName>
    <definedName name="TMG_RPCH" localSheetId="69">#REF!</definedName>
    <definedName name="TMG_RPCH" localSheetId="70">#REF!</definedName>
    <definedName name="TMG_RPCH" localSheetId="72">#REF!</definedName>
    <definedName name="TMG_RPCH" localSheetId="73">#REF!</definedName>
    <definedName name="TMG_RPCH" localSheetId="74">#REF!</definedName>
    <definedName name="TMG_RPCH" localSheetId="11">#REF!</definedName>
    <definedName name="TMG_RPCH" localSheetId="12">#REF!</definedName>
    <definedName name="TMG_RPCH" localSheetId="13">#REF!</definedName>
    <definedName name="TMG_RPCH" localSheetId="23">#REF!</definedName>
    <definedName name="TMG_RPCH" localSheetId="24">#REF!</definedName>
    <definedName name="TMG_RPCH" localSheetId="26">#REF!</definedName>
    <definedName name="TMG_RPCH" localSheetId="10">#REF!</definedName>
    <definedName name="TMG_RPCH" localSheetId="38">#REF!</definedName>
    <definedName name="TMG_RPCH" localSheetId="25">#REF!</definedName>
    <definedName name="TMG_RPCH" localSheetId="30">#REF!</definedName>
    <definedName name="TMG_RPCH" localSheetId="31">#REF!</definedName>
    <definedName name="TMG_RPCH" localSheetId="36">#REF!</definedName>
    <definedName name="TMG_RPCH" localSheetId="37">#REF!</definedName>
    <definedName name="TMG_RPCH" localSheetId="39">#REF!</definedName>
    <definedName name="TMG_RPCH" localSheetId="40">#REF!</definedName>
    <definedName name="TMG_RPCH" localSheetId="41">#REF!</definedName>
    <definedName name="TMG_RPCH" localSheetId="46">#REF!</definedName>
    <definedName name="TMG_RPCH" localSheetId="47">#REF!</definedName>
    <definedName name="TMG_RPCH" localSheetId="52">#REF!</definedName>
    <definedName name="TMG_RPCH" localSheetId="53">#REF!</definedName>
    <definedName name="TMG_RPCH" localSheetId="64">#REF!</definedName>
    <definedName name="TMG_RPCH" localSheetId="65">#REF!</definedName>
    <definedName name="TMG_RPCH">#REF!</definedName>
    <definedName name="TMGO">#N/A</definedName>
    <definedName name="TMGO_D" localSheetId="67">#REF!</definedName>
    <definedName name="TMGO_D" localSheetId="68">#REF!</definedName>
    <definedName name="TMGO_D" localSheetId="69">#REF!</definedName>
    <definedName name="TMGO_D" localSheetId="70">#REF!</definedName>
    <definedName name="TMGO_D" localSheetId="72">#REF!</definedName>
    <definedName name="TMGO_D" localSheetId="73">#REF!</definedName>
    <definedName name="TMGO_D" localSheetId="74">#REF!</definedName>
    <definedName name="TMGO_D" localSheetId="11">#REF!</definedName>
    <definedName name="TMGO_D" localSheetId="12">#REF!</definedName>
    <definedName name="TMGO_D" localSheetId="13">#REF!</definedName>
    <definedName name="TMGO_D" localSheetId="23">#REF!</definedName>
    <definedName name="TMGO_D" localSheetId="24">#REF!</definedName>
    <definedName name="TMGO_D" localSheetId="26">#REF!</definedName>
    <definedName name="TMGO_D" localSheetId="42">#REF!</definedName>
    <definedName name="TMGO_D" localSheetId="10">#REF!</definedName>
    <definedName name="TMGO_D" localSheetId="38">#REF!</definedName>
    <definedName name="TMGO_D" localSheetId="25">#REF!</definedName>
    <definedName name="TMGO_D" localSheetId="30">#REF!</definedName>
    <definedName name="TMGO_D" localSheetId="31">#REF!</definedName>
    <definedName name="TMGO_D" localSheetId="34">#REF!</definedName>
    <definedName name="TMGO_D" localSheetId="39">#REF!</definedName>
    <definedName name="TMGO_D" localSheetId="40">#REF!</definedName>
    <definedName name="TMGO_D" localSheetId="41">#REF!</definedName>
    <definedName name="TMGO_D" localSheetId="46">#REF!</definedName>
    <definedName name="TMGO_D" localSheetId="47">#REF!</definedName>
    <definedName name="TMGO_D" localSheetId="52">#REF!</definedName>
    <definedName name="TMGO_D" localSheetId="53">#REF!</definedName>
    <definedName name="TMGO_D" localSheetId="64">#REF!</definedName>
    <definedName name="TMGO_D" localSheetId="65">#REF!</definedName>
    <definedName name="TMGO_D" localSheetId="66">#REF!</definedName>
    <definedName name="TMGO_D">#REF!</definedName>
    <definedName name="TMGO_DPCH" localSheetId="67">#REF!</definedName>
    <definedName name="TMGO_DPCH" localSheetId="68">#REF!</definedName>
    <definedName name="TMGO_DPCH" localSheetId="69">#REF!</definedName>
    <definedName name="TMGO_DPCH" localSheetId="70">#REF!</definedName>
    <definedName name="TMGO_DPCH" localSheetId="72">#REF!</definedName>
    <definedName name="TMGO_DPCH" localSheetId="73">#REF!</definedName>
    <definedName name="TMGO_DPCH" localSheetId="74">#REF!</definedName>
    <definedName name="TMGO_DPCH" localSheetId="11">#REF!</definedName>
    <definedName name="TMGO_DPCH" localSheetId="12">#REF!</definedName>
    <definedName name="TMGO_DPCH" localSheetId="13">#REF!</definedName>
    <definedName name="TMGO_DPCH" localSheetId="23">#REF!</definedName>
    <definedName name="TMGO_DPCH" localSheetId="24">#REF!</definedName>
    <definedName name="TMGO_DPCH" localSheetId="26">#REF!</definedName>
    <definedName name="TMGO_DPCH" localSheetId="10">#REF!</definedName>
    <definedName name="TMGO_DPCH" localSheetId="38">#REF!</definedName>
    <definedName name="TMGO_DPCH" localSheetId="25">#REF!</definedName>
    <definedName name="TMGO_DPCH" localSheetId="30">#REF!</definedName>
    <definedName name="TMGO_DPCH" localSheetId="31">#REF!</definedName>
    <definedName name="TMGO_DPCH" localSheetId="39">#REF!</definedName>
    <definedName name="TMGO_DPCH" localSheetId="40">#REF!</definedName>
    <definedName name="TMGO_DPCH" localSheetId="41">#REF!</definedName>
    <definedName name="TMGO_DPCH" localSheetId="46">#REF!</definedName>
    <definedName name="TMGO_DPCH" localSheetId="47">#REF!</definedName>
    <definedName name="TMGO_DPCH" localSheetId="52">#REF!</definedName>
    <definedName name="TMGO_DPCH" localSheetId="53">#REF!</definedName>
    <definedName name="TMGO_DPCH" localSheetId="64">#REF!</definedName>
    <definedName name="TMGO_DPCH" localSheetId="65">#REF!</definedName>
    <definedName name="TMGO_DPCH">#REF!</definedName>
    <definedName name="TMGO_R" localSheetId="67">#REF!</definedName>
    <definedName name="TMGO_R" localSheetId="68">#REF!</definedName>
    <definedName name="TMGO_R" localSheetId="69">#REF!</definedName>
    <definedName name="TMGO_R" localSheetId="70">#REF!</definedName>
    <definedName name="TMGO_R" localSheetId="72">#REF!</definedName>
    <definedName name="TMGO_R" localSheetId="73">#REF!</definedName>
    <definedName name="TMGO_R" localSheetId="74">#REF!</definedName>
    <definedName name="TMGO_R" localSheetId="11">#REF!</definedName>
    <definedName name="TMGO_R" localSheetId="12">#REF!</definedName>
    <definedName name="TMGO_R" localSheetId="13">#REF!</definedName>
    <definedName name="TMGO_R" localSheetId="23">#REF!</definedName>
    <definedName name="TMGO_R" localSheetId="24">#REF!</definedName>
    <definedName name="TMGO_R" localSheetId="26">#REF!</definedName>
    <definedName name="TMGO_R" localSheetId="10">#REF!</definedName>
    <definedName name="TMGO_R" localSheetId="38">#REF!</definedName>
    <definedName name="TMGO_R" localSheetId="25">#REF!</definedName>
    <definedName name="TMGO_R" localSheetId="30">#REF!</definedName>
    <definedName name="TMGO_R" localSheetId="31">#REF!</definedName>
    <definedName name="TMGO_R" localSheetId="39">#REF!</definedName>
    <definedName name="TMGO_R" localSheetId="40">#REF!</definedName>
    <definedName name="TMGO_R" localSheetId="41">#REF!</definedName>
    <definedName name="TMGO_R" localSheetId="46">#REF!</definedName>
    <definedName name="TMGO_R" localSheetId="47">#REF!</definedName>
    <definedName name="TMGO_R" localSheetId="52">#REF!</definedName>
    <definedName name="TMGO_R" localSheetId="53">#REF!</definedName>
    <definedName name="TMGO_R" localSheetId="64">#REF!</definedName>
    <definedName name="TMGO_R" localSheetId="65">#REF!</definedName>
    <definedName name="TMGO_R">#REF!</definedName>
    <definedName name="TMGO_RPCH" localSheetId="67">#REF!</definedName>
    <definedName name="TMGO_RPCH" localSheetId="68">#REF!</definedName>
    <definedName name="TMGO_RPCH" localSheetId="69">#REF!</definedName>
    <definedName name="TMGO_RPCH" localSheetId="70">#REF!</definedName>
    <definedName name="TMGO_RPCH" localSheetId="72">#REF!</definedName>
    <definedName name="TMGO_RPCH" localSheetId="73">#REF!</definedName>
    <definedName name="TMGO_RPCH" localSheetId="74">#REF!</definedName>
    <definedName name="TMGO_RPCH" localSheetId="11">#REF!</definedName>
    <definedName name="TMGO_RPCH" localSheetId="12">#REF!</definedName>
    <definedName name="TMGO_RPCH" localSheetId="13">#REF!</definedName>
    <definedName name="TMGO_RPCH" localSheetId="23">#REF!</definedName>
    <definedName name="TMGO_RPCH" localSheetId="24">#REF!</definedName>
    <definedName name="TMGO_RPCH" localSheetId="26">#REF!</definedName>
    <definedName name="TMGO_RPCH" localSheetId="10">#REF!</definedName>
    <definedName name="TMGO_RPCH" localSheetId="38">#REF!</definedName>
    <definedName name="TMGO_RPCH" localSheetId="25">#REF!</definedName>
    <definedName name="TMGO_RPCH" localSheetId="31">#REF!</definedName>
    <definedName name="TMGO_RPCH" localSheetId="39">#REF!</definedName>
    <definedName name="TMGO_RPCH" localSheetId="40">#REF!</definedName>
    <definedName name="TMGO_RPCH" localSheetId="41">#REF!</definedName>
    <definedName name="TMGO_RPCH" localSheetId="46">#REF!</definedName>
    <definedName name="TMGO_RPCH" localSheetId="47">#REF!</definedName>
    <definedName name="TMGO_RPCH" localSheetId="52">#REF!</definedName>
    <definedName name="TMGO_RPCH" localSheetId="53">#REF!</definedName>
    <definedName name="TMGO_RPCH" localSheetId="64">#REF!</definedName>
    <definedName name="TMGO_RPCH" localSheetId="65">#REF!</definedName>
    <definedName name="TMGO_RPCH">#REF!</definedName>
    <definedName name="TMGXO" localSheetId="67">#REF!</definedName>
    <definedName name="TMGXO" localSheetId="68">#REF!</definedName>
    <definedName name="TMGXO" localSheetId="69">#REF!</definedName>
    <definedName name="TMGXO" localSheetId="70">#REF!</definedName>
    <definedName name="TMGXO" localSheetId="72">#REF!</definedName>
    <definedName name="TMGXO" localSheetId="73">#REF!</definedName>
    <definedName name="TMGXO" localSheetId="74">#REF!</definedName>
    <definedName name="TMGXO" localSheetId="11">#REF!</definedName>
    <definedName name="TMGXO" localSheetId="12">#REF!</definedName>
    <definedName name="TMGXO" localSheetId="13">#REF!</definedName>
    <definedName name="TMGXO" localSheetId="23">#REF!</definedName>
    <definedName name="TMGXO" localSheetId="24">#REF!</definedName>
    <definedName name="TMGXO" localSheetId="26">#REF!</definedName>
    <definedName name="TMGXO" localSheetId="10">#REF!</definedName>
    <definedName name="TMGXO" localSheetId="38">#REF!</definedName>
    <definedName name="TMGXO" localSheetId="25">#REF!</definedName>
    <definedName name="TMGXO" localSheetId="31">#REF!</definedName>
    <definedName name="TMGXO" localSheetId="39">#REF!</definedName>
    <definedName name="TMGXO" localSheetId="40">#REF!</definedName>
    <definedName name="TMGXO" localSheetId="41">#REF!</definedName>
    <definedName name="TMGXO" localSheetId="46">#REF!</definedName>
    <definedName name="TMGXO" localSheetId="47">#REF!</definedName>
    <definedName name="TMGXO" localSheetId="52">#REF!</definedName>
    <definedName name="TMGXO" localSheetId="53">#REF!</definedName>
    <definedName name="TMGXO" localSheetId="64">#REF!</definedName>
    <definedName name="TMGXO" localSheetId="65">#REF!</definedName>
    <definedName name="TMGXO">#REF!</definedName>
    <definedName name="TMGXO_D" localSheetId="67">#REF!</definedName>
    <definedName name="TMGXO_D" localSheetId="68">#REF!</definedName>
    <definedName name="TMGXO_D" localSheetId="69">#REF!</definedName>
    <definedName name="TMGXO_D" localSheetId="70">#REF!</definedName>
    <definedName name="TMGXO_D" localSheetId="72">#REF!</definedName>
    <definedName name="TMGXO_D" localSheetId="73">#REF!</definedName>
    <definedName name="TMGXO_D" localSheetId="74">#REF!</definedName>
    <definedName name="TMGXO_D" localSheetId="11">#REF!</definedName>
    <definedName name="TMGXO_D" localSheetId="12">#REF!</definedName>
    <definedName name="TMGXO_D" localSheetId="13">#REF!</definedName>
    <definedName name="TMGXO_D" localSheetId="23">#REF!</definedName>
    <definedName name="TMGXO_D" localSheetId="24">#REF!</definedName>
    <definedName name="TMGXO_D" localSheetId="26">#REF!</definedName>
    <definedName name="TMGXO_D" localSheetId="10">#REF!</definedName>
    <definedName name="TMGXO_D" localSheetId="38">#REF!</definedName>
    <definedName name="TMGXO_D" localSheetId="25">#REF!</definedName>
    <definedName name="TMGXO_D" localSheetId="31">#REF!</definedName>
    <definedName name="TMGXO_D" localSheetId="39">#REF!</definedName>
    <definedName name="TMGXO_D" localSheetId="40">#REF!</definedName>
    <definedName name="TMGXO_D" localSheetId="41">#REF!</definedName>
    <definedName name="TMGXO_D" localSheetId="46">#REF!</definedName>
    <definedName name="TMGXO_D" localSheetId="47">#REF!</definedName>
    <definedName name="TMGXO_D" localSheetId="52">#REF!</definedName>
    <definedName name="TMGXO_D" localSheetId="53">#REF!</definedName>
    <definedName name="TMGXO_D" localSheetId="64">#REF!</definedName>
    <definedName name="TMGXO_D" localSheetId="65">#REF!</definedName>
    <definedName name="TMGXO_D">#REF!</definedName>
    <definedName name="TMGXO_DPCH" localSheetId="67">#REF!</definedName>
    <definedName name="TMGXO_DPCH" localSheetId="68">#REF!</definedName>
    <definedName name="TMGXO_DPCH" localSheetId="69">#REF!</definedName>
    <definedName name="TMGXO_DPCH" localSheetId="70">#REF!</definedName>
    <definedName name="TMGXO_DPCH" localSheetId="72">#REF!</definedName>
    <definedName name="TMGXO_DPCH" localSheetId="73">#REF!</definedName>
    <definedName name="TMGXO_DPCH" localSheetId="74">#REF!</definedName>
    <definedName name="TMGXO_DPCH" localSheetId="11">#REF!</definedName>
    <definedName name="TMGXO_DPCH" localSheetId="12">#REF!</definedName>
    <definedName name="TMGXO_DPCH" localSheetId="13">#REF!</definedName>
    <definedName name="TMGXO_DPCH" localSheetId="23">#REF!</definedName>
    <definedName name="TMGXO_DPCH" localSheetId="24">#REF!</definedName>
    <definedName name="TMGXO_DPCH" localSheetId="26">#REF!</definedName>
    <definedName name="TMGXO_DPCH" localSheetId="10">#REF!</definedName>
    <definedName name="TMGXO_DPCH" localSheetId="38">#REF!</definedName>
    <definedName name="TMGXO_DPCH" localSheetId="25">#REF!</definedName>
    <definedName name="TMGXO_DPCH" localSheetId="31">#REF!</definedName>
    <definedName name="TMGXO_DPCH" localSheetId="39">#REF!</definedName>
    <definedName name="TMGXO_DPCH" localSheetId="40">#REF!</definedName>
    <definedName name="TMGXO_DPCH" localSheetId="41">#REF!</definedName>
    <definedName name="TMGXO_DPCH" localSheetId="46">#REF!</definedName>
    <definedName name="TMGXO_DPCH" localSheetId="47">#REF!</definedName>
    <definedName name="TMGXO_DPCH" localSheetId="52">#REF!</definedName>
    <definedName name="TMGXO_DPCH" localSheetId="53">#REF!</definedName>
    <definedName name="TMGXO_DPCH" localSheetId="64">#REF!</definedName>
    <definedName name="TMGXO_DPCH" localSheetId="65">#REF!</definedName>
    <definedName name="TMGXO_DPCH">#REF!</definedName>
    <definedName name="TMGXO_R" localSheetId="67">#REF!</definedName>
    <definedName name="TMGXO_R" localSheetId="68">#REF!</definedName>
    <definedName name="TMGXO_R" localSheetId="69">#REF!</definedName>
    <definedName name="TMGXO_R" localSheetId="70">#REF!</definedName>
    <definedName name="TMGXO_R" localSheetId="72">#REF!</definedName>
    <definedName name="TMGXO_R" localSheetId="73">#REF!</definedName>
    <definedName name="TMGXO_R" localSheetId="74">#REF!</definedName>
    <definedName name="TMGXO_R" localSheetId="11">#REF!</definedName>
    <definedName name="TMGXO_R" localSheetId="12">#REF!</definedName>
    <definedName name="TMGXO_R" localSheetId="13">#REF!</definedName>
    <definedName name="TMGXO_R" localSheetId="23">#REF!</definedName>
    <definedName name="TMGXO_R" localSheetId="24">#REF!</definedName>
    <definedName name="TMGXO_R" localSheetId="26">#REF!</definedName>
    <definedName name="TMGXO_R" localSheetId="10">#REF!</definedName>
    <definedName name="TMGXO_R" localSheetId="38">#REF!</definedName>
    <definedName name="TMGXO_R" localSheetId="25">#REF!</definedName>
    <definedName name="TMGXO_R" localSheetId="31">#REF!</definedName>
    <definedName name="TMGXO_R" localSheetId="39">#REF!</definedName>
    <definedName name="TMGXO_R" localSheetId="40">#REF!</definedName>
    <definedName name="TMGXO_R" localSheetId="41">#REF!</definedName>
    <definedName name="TMGXO_R" localSheetId="46">#REF!</definedName>
    <definedName name="TMGXO_R" localSheetId="47">#REF!</definedName>
    <definedName name="TMGXO_R" localSheetId="52">#REF!</definedName>
    <definedName name="TMGXO_R" localSheetId="53">#REF!</definedName>
    <definedName name="TMGXO_R" localSheetId="64">#REF!</definedName>
    <definedName name="TMGXO_R" localSheetId="65">#REF!</definedName>
    <definedName name="TMGXO_R">#REF!</definedName>
    <definedName name="TMGXO_RPCH" localSheetId="67">#REF!</definedName>
    <definedName name="TMGXO_RPCH" localSheetId="68">#REF!</definedName>
    <definedName name="TMGXO_RPCH" localSheetId="69">#REF!</definedName>
    <definedName name="TMGXO_RPCH" localSheetId="70">#REF!</definedName>
    <definedName name="TMGXO_RPCH" localSheetId="72">#REF!</definedName>
    <definedName name="TMGXO_RPCH" localSheetId="73">#REF!</definedName>
    <definedName name="TMGXO_RPCH" localSheetId="74">#REF!</definedName>
    <definedName name="TMGXO_RPCH" localSheetId="11">#REF!</definedName>
    <definedName name="TMGXO_RPCH" localSheetId="12">#REF!</definedName>
    <definedName name="TMGXO_RPCH" localSheetId="13">#REF!</definedName>
    <definedName name="TMGXO_RPCH" localSheetId="23">#REF!</definedName>
    <definedName name="TMGXO_RPCH" localSheetId="24">#REF!</definedName>
    <definedName name="TMGXO_RPCH" localSheetId="26">#REF!</definedName>
    <definedName name="TMGXO_RPCH" localSheetId="10">#REF!</definedName>
    <definedName name="TMGXO_RPCH" localSheetId="38">#REF!</definedName>
    <definedName name="TMGXO_RPCH" localSheetId="25">#REF!</definedName>
    <definedName name="TMGXO_RPCH" localSheetId="31">#REF!</definedName>
    <definedName name="TMGXO_RPCH" localSheetId="39">#REF!</definedName>
    <definedName name="TMGXO_RPCH" localSheetId="40">#REF!</definedName>
    <definedName name="TMGXO_RPCH" localSheetId="41">#REF!</definedName>
    <definedName name="TMGXO_RPCH" localSheetId="46">#REF!</definedName>
    <definedName name="TMGXO_RPCH" localSheetId="47">#REF!</definedName>
    <definedName name="TMGXO_RPCH" localSheetId="52">#REF!</definedName>
    <definedName name="TMGXO_RPCH" localSheetId="53">#REF!</definedName>
    <definedName name="TMGXO_RPCH" localSheetId="64">#REF!</definedName>
    <definedName name="TMGXO_RPCH" localSheetId="65">#REF!</definedName>
    <definedName name="TMGXO_RPCH">#REF!</definedName>
    <definedName name="TMS" localSheetId="67">#REF!</definedName>
    <definedName name="TMS" localSheetId="68">#REF!</definedName>
    <definedName name="TMS" localSheetId="69">#REF!</definedName>
    <definedName name="TMS" localSheetId="70">#REF!</definedName>
    <definedName name="TMS" localSheetId="72">#REF!</definedName>
    <definedName name="TMS" localSheetId="73">#REF!</definedName>
    <definedName name="TMS" localSheetId="74">#REF!</definedName>
    <definedName name="TMS" localSheetId="11">#REF!</definedName>
    <definedName name="TMS" localSheetId="12">#REF!</definedName>
    <definedName name="TMS" localSheetId="13">#REF!</definedName>
    <definedName name="TMS" localSheetId="23">#REF!</definedName>
    <definedName name="TMS" localSheetId="24">#REF!</definedName>
    <definedName name="TMS" localSheetId="26">#REF!</definedName>
    <definedName name="TMS" localSheetId="10">#REF!</definedName>
    <definedName name="TMS" localSheetId="38">#REF!</definedName>
    <definedName name="TMS" localSheetId="25">#REF!</definedName>
    <definedName name="TMS" localSheetId="31">#REF!</definedName>
    <definedName name="TMS" localSheetId="39">#REF!</definedName>
    <definedName name="TMS" localSheetId="40">#REF!</definedName>
    <definedName name="TMS" localSheetId="41">#REF!</definedName>
    <definedName name="TMS" localSheetId="46">#REF!</definedName>
    <definedName name="TMS" localSheetId="47">#REF!</definedName>
    <definedName name="TMS" localSheetId="52">#REF!</definedName>
    <definedName name="TMS" localSheetId="53">#REF!</definedName>
    <definedName name="TMS" localSheetId="64">#REF!</definedName>
    <definedName name="TMS" localSheetId="65">#REF!</definedName>
    <definedName name="TMS">#REF!</definedName>
    <definedName name="TNAME" localSheetId="67">#REF!</definedName>
    <definedName name="TNAME" localSheetId="68">#REF!</definedName>
    <definedName name="TNAME" localSheetId="69">#REF!</definedName>
    <definedName name="TNAME" localSheetId="70">#REF!</definedName>
    <definedName name="TNAME" localSheetId="72">#REF!</definedName>
    <definedName name="TNAME" localSheetId="73">#REF!</definedName>
    <definedName name="TNAME" localSheetId="74">#REF!</definedName>
    <definedName name="TNAME" localSheetId="11">#REF!</definedName>
    <definedName name="TNAME" localSheetId="12">#REF!</definedName>
    <definedName name="TNAME" localSheetId="13">#REF!</definedName>
    <definedName name="TNAME" localSheetId="10">#REF!</definedName>
    <definedName name="TNAME" localSheetId="38">#REF!</definedName>
    <definedName name="TNAME" localSheetId="39">#REF!</definedName>
    <definedName name="TNAME" localSheetId="40">#REF!</definedName>
    <definedName name="TNAME" localSheetId="41">#REF!</definedName>
    <definedName name="TNAME" localSheetId="46">#REF!</definedName>
    <definedName name="TNAME" localSheetId="52">#REF!</definedName>
    <definedName name="TNAME" localSheetId="64">#REF!</definedName>
    <definedName name="TNAME" localSheetId="65">#REF!</definedName>
    <definedName name="TNAME">#REF!</definedName>
    <definedName name="tnt">#N/A</definedName>
    <definedName name="TNTmar">#N/A</definedName>
    <definedName name="tntoct">#N/A</definedName>
    <definedName name="TOC" localSheetId="67">#REF!</definedName>
    <definedName name="TOC" localSheetId="68">#REF!</definedName>
    <definedName name="TOC" localSheetId="69">#REF!</definedName>
    <definedName name="TOC" localSheetId="70">#REF!</definedName>
    <definedName name="TOC" localSheetId="72">#REF!</definedName>
    <definedName name="TOC" localSheetId="73">#REF!</definedName>
    <definedName name="TOC" localSheetId="74">#REF!</definedName>
    <definedName name="TOC" localSheetId="11">#REF!</definedName>
    <definedName name="TOC" localSheetId="12">#REF!</definedName>
    <definedName name="TOC" localSheetId="13">#REF!</definedName>
    <definedName name="TOC" localSheetId="23">#REF!</definedName>
    <definedName name="TOC" localSheetId="27">#REF!</definedName>
    <definedName name="TOC" localSheetId="10">#REF!</definedName>
    <definedName name="TOC" localSheetId="38">#REF!</definedName>
    <definedName name="TOC" localSheetId="25">#REF!</definedName>
    <definedName name="TOC" localSheetId="31">#REF!</definedName>
    <definedName name="TOC" localSheetId="39">#REF!</definedName>
    <definedName name="TOC" localSheetId="40">#REF!</definedName>
    <definedName name="TOC" localSheetId="41">#REF!</definedName>
    <definedName name="TOC" localSheetId="46">#REF!</definedName>
    <definedName name="TOC" localSheetId="47">#REF!</definedName>
    <definedName name="TOC" localSheetId="48">#REF!</definedName>
    <definedName name="TOC" localSheetId="49">#REF!</definedName>
    <definedName name="TOC" localSheetId="52">#REF!</definedName>
    <definedName name="TOC" localSheetId="53">#REF!</definedName>
    <definedName name="TOC" localSheetId="64">#REF!</definedName>
    <definedName name="TOC" localSheetId="65">#REF!</definedName>
    <definedName name="TOC" localSheetId="66">#REF!</definedName>
    <definedName name="TOC">#REF!</definedName>
    <definedName name="TODO" localSheetId="11">#REF!,#REF!</definedName>
    <definedName name="TODO" localSheetId="23">#REF!,#REF!</definedName>
    <definedName name="TODO" localSheetId="24">#REF!,#REF!</definedName>
    <definedName name="TODO" localSheetId="26">#REF!,#REF!</definedName>
    <definedName name="TODO" localSheetId="6">#REF!,#REF!</definedName>
    <definedName name="TODO" localSheetId="7">#REF!,#REF!</definedName>
    <definedName name="TODO" localSheetId="10">#REF!,#REF!</definedName>
    <definedName name="TODO" localSheetId="38">#REF!,#REF!</definedName>
    <definedName name="TODO" localSheetId="25">#REF!,#REF!</definedName>
    <definedName name="TODO" localSheetId="39">#REF!,#REF!</definedName>
    <definedName name="TODO" localSheetId="46">[179]BCC!$A$1:$N$821,[179]BCC!$A$822:$N$1624</definedName>
    <definedName name="TODO" localSheetId="51">#REF!,#REF!</definedName>
    <definedName name="TODO" localSheetId="52">#REF!,#REF!</definedName>
    <definedName name="TODO" localSheetId="66">[179]BCC!$A$1:$N$821,[179]BCC!$A$822:$N$1624</definedName>
    <definedName name="TODO">#REF!,#REF!</definedName>
    <definedName name="TOT00" localSheetId="67">#REF!</definedName>
    <definedName name="TOT00" localSheetId="68">#REF!</definedName>
    <definedName name="TOT00" localSheetId="69">#REF!</definedName>
    <definedName name="TOT00" localSheetId="70">#REF!</definedName>
    <definedName name="TOT00" localSheetId="72">#REF!</definedName>
    <definedName name="TOT00" localSheetId="73">#REF!</definedName>
    <definedName name="TOT00" localSheetId="74">#REF!</definedName>
    <definedName name="TOT00" localSheetId="11">#REF!</definedName>
    <definedName name="TOT00" localSheetId="12">#REF!</definedName>
    <definedName name="TOT00" localSheetId="13">#REF!</definedName>
    <definedName name="TOT00" localSheetId="23">#REF!</definedName>
    <definedName name="TOT00" localSheetId="24">#REF!</definedName>
    <definedName name="TOT00" localSheetId="26">#REF!</definedName>
    <definedName name="TOT00" localSheetId="27">#REF!</definedName>
    <definedName name="TOT00" localSheetId="42">#REF!</definedName>
    <definedName name="TOT00" localSheetId="10">#REF!</definedName>
    <definedName name="TOT00" localSheetId="38">#REF!</definedName>
    <definedName name="TOT00" localSheetId="25">#REF!</definedName>
    <definedName name="TOT00" localSheetId="30">#REF!</definedName>
    <definedName name="TOT00" localSheetId="31">#REF!</definedName>
    <definedName name="TOT00" localSheetId="34">#REF!</definedName>
    <definedName name="TOT00" localSheetId="36">#REF!</definedName>
    <definedName name="TOT00" localSheetId="37">#REF!</definedName>
    <definedName name="TOT00" localSheetId="39">#REF!</definedName>
    <definedName name="TOT00" localSheetId="40">#REF!</definedName>
    <definedName name="TOT00" localSheetId="41">#REF!</definedName>
    <definedName name="TOT00" localSheetId="46">#REF!</definedName>
    <definedName name="TOT00" localSheetId="47">#REF!</definedName>
    <definedName name="TOT00" localSheetId="48">#REF!</definedName>
    <definedName name="TOT00" localSheetId="49">#REF!</definedName>
    <definedName name="TOT00" localSheetId="52">#REF!</definedName>
    <definedName name="TOT00" localSheetId="53">#REF!</definedName>
    <definedName name="TOT00" localSheetId="64">#REF!</definedName>
    <definedName name="TOT00" localSheetId="65">#REF!</definedName>
    <definedName name="TOT00" localSheetId="66">#REF!</definedName>
    <definedName name="TOT00">#REF!</definedName>
    <definedName name="TOTAL" localSheetId="67">#REF!</definedName>
    <definedName name="TOTAL" localSheetId="68">#REF!</definedName>
    <definedName name="TOTAL" localSheetId="69">#REF!</definedName>
    <definedName name="TOTAL" localSheetId="70">#REF!</definedName>
    <definedName name="TOTAL" localSheetId="72">#REF!</definedName>
    <definedName name="TOTAL" localSheetId="73">#REF!</definedName>
    <definedName name="TOTAL" localSheetId="74">#REF!</definedName>
    <definedName name="TOTAL" localSheetId="11">#REF!</definedName>
    <definedName name="TOTAL" localSheetId="12">#REF!</definedName>
    <definedName name="TOTAL" localSheetId="13">#REF!</definedName>
    <definedName name="TOTAL" localSheetId="23">#REF!</definedName>
    <definedName name="TOTAL" localSheetId="26">#REF!</definedName>
    <definedName name="TOTAL" localSheetId="27">#REF!</definedName>
    <definedName name="TOTAL" localSheetId="10">#REF!</definedName>
    <definedName name="TOTAL" localSheetId="38">#REF!</definedName>
    <definedName name="TOTAL" localSheetId="25">#REF!</definedName>
    <definedName name="TOTAL" localSheetId="30">#REF!</definedName>
    <definedName name="TOTAL" localSheetId="31">#REF!</definedName>
    <definedName name="TOTAL" localSheetId="36">#REF!</definedName>
    <definedName name="TOTAL" localSheetId="37">#REF!</definedName>
    <definedName name="TOTAL" localSheetId="39">#REF!</definedName>
    <definedName name="TOTAL" localSheetId="40">#REF!</definedName>
    <definedName name="TOTAL" localSheetId="41">#REF!</definedName>
    <definedName name="TOTAL" localSheetId="46">#REF!</definedName>
    <definedName name="TOTAL" localSheetId="47">#REF!</definedName>
    <definedName name="TOTAL" localSheetId="48">#REF!</definedName>
    <definedName name="TOTAL" localSheetId="49">#REF!</definedName>
    <definedName name="TOTAL" localSheetId="52">#REF!</definedName>
    <definedName name="TOTAL" localSheetId="53">#REF!</definedName>
    <definedName name="TOTAL" localSheetId="64">#REF!</definedName>
    <definedName name="TOTAL" localSheetId="65">#REF!</definedName>
    <definedName name="TOTAL">#REF!</definedName>
    <definedName name="TOWEO" localSheetId="67">#REF!</definedName>
    <definedName name="TOWEO" localSheetId="68">#REF!</definedName>
    <definedName name="TOWEO" localSheetId="69">#REF!</definedName>
    <definedName name="TOWEO" localSheetId="70">#REF!</definedName>
    <definedName name="TOWEO" localSheetId="72">#REF!</definedName>
    <definedName name="TOWEO" localSheetId="73">#REF!</definedName>
    <definedName name="TOWEO" localSheetId="74">#REF!</definedName>
    <definedName name="TOWEO" localSheetId="11">#REF!</definedName>
    <definedName name="TOWEO" localSheetId="10">#REF!</definedName>
    <definedName name="TOWEO" localSheetId="38">#REF!</definedName>
    <definedName name="TOWEO" localSheetId="39">#REF!</definedName>
    <definedName name="TOWEO" localSheetId="40">#REF!</definedName>
    <definedName name="TOWEO" localSheetId="41">#REF!</definedName>
    <definedName name="TOWEO" localSheetId="46">#REF!</definedName>
    <definedName name="TOWEO" localSheetId="52">#REF!</definedName>
    <definedName name="TOWEO" localSheetId="64">#REF!</definedName>
    <definedName name="TOWEO" localSheetId="65">#REF!</definedName>
    <definedName name="TOWEO">#REF!</definedName>
    <definedName name="Trade" localSheetId="67">#REF!</definedName>
    <definedName name="Trade" localSheetId="68">#REF!</definedName>
    <definedName name="Trade" localSheetId="69">#REF!</definedName>
    <definedName name="Trade" localSheetId="70">#REF!</definedName>
    <definedName name="Trade" localSheetId="72">#REF!</definedName>
    <definedName name="Trade" localSheetId="73">#REF!</definedName>
    <definedName name="Trade" localSheetId="74">#REF!</definedName>
    <definedName name="Trade" localSheetId="11">#REF!</definedName>
    <definedName name="Trade" localSheetId="23">#REF!</definedName>
    <definedName name="Trade" localSheetId="26">#REF!</definedName>
    <definedName name="Trade" localSheetId="10">#REF!</definedName>
    <definedName name="Trade" localSheetId="38">#REF!</definedName>
    <definedName name="Trade" localSheetId="30">#REF!</definedName>
    <definedName name="Trade" localSheetId="31">#REF!</definedName>
    <definedName name="Trade" localSheetId="36">#REF!</definedName>
    <definedName name="Trade" localSheetId="37">#REF!</definedName>
    <definedName name="Trade" localSheetId="39">#REF!</definedName>
    <definedName name="Trade" localSheetId="40">#REF!</definedName>
    <definedName name="Trade" localSheetId="41">#REF!</definedName>
    <definedName name="Trade" localSheetId="46">#REF!</definedName>
    <definedName name="Trade" localSheetId="52">#REF!</definedName>
    <definedName name="Trade" localSheetId="53">#REF!</definedName>
    <definedName name="Trade" localSheetId="64">#REF!</definedName>
    <definedName name="Trade" localSheetId="65">#REF!</definedName>
    <definedName name="Trade">#REF!</definedName>
    <definedName name="TRADE3" localSheetId="67">[22]Trade!#REF!</definedName>
    <definedName name="TRADE3" localSheetId="68">[22]Trade!#REF!</definedName>
    <definedName name="TRADE3" localSheetId="69">[22]Trade!#REF!</definedName>
    <definedName name="TRADE3" localSheetId="70">[22]Trade!#REF!</definedName>
    <definedName name="TRADE3" localSheetId="72">[22]Trade!#REF!</definedName>
    <definedName name="TRADE3" localSheetId="73">[22]Trade!#REF!</definedName>
    <definedName name="TRADE3" localSheetId="74">[22]Trade!#REF!</definedName>
    <definedName name="TRADE3" localSheetId="11">#REF!</definedName>
    <definedName name="TRADE3" localSheetId="12">#REF!</definedName>
    <definedName name="TRADE3" localSheetId="23">#REF!</definedName>
    <definedName name="TRADE3" localSheetId="24">#REF!</definedName>
    <definedName name="TRADE3" localSheetId="26">#REF!</definedName>
    <definedName name="TRADE3" localSheetId="10">#REF!</definedName>
    <definedName name="TRADE3" localSheetId="38">#REF!</definedName>
    <definedName name="TRADE3" localSheetId="25">#REF!</definedName>
    <definedName name="TRADE3" localSheetId="30">[22]Trade!#REF!</definedName>
    <definedName name="TRADE3" localSheetId="31">#REF!</definedName>
    <definedName name="TRADE3" localSheetId="36">[22]Trade!#REF!</definedName>
    <definedName name="TRADE3" localSheetId="37">[22]Trade!#REF!</definedName>
    <definedName name="TRADE3" localSheetId="39">#REF!</definedName>
    <definedName name="TRADE3" localSheetId="41">[22]Trade!#REF!</definedName>
    <definedName name="TRADE3" localSheetId="46">[22]Trade!#REF!</definedName>
    <definedName name="TRADE3" localSheetId="51">#REF!</definedName>
    <definedName name="TRADE3" localSheetId="52">#REF!</definedName>
    <definedName name="TRADE3" localSheetId="53">[22]Trade!#REF!</definedName>
    <definedName name="TRADE3" localSheetId="64">[22]Trade!#REF!</definedName>
    <definedName name="TRADE3" localSheetId="65">[22]Trade!#REF!</definedName>
    <definedName name="TRADE3" localSheetId="66">[22]Trade!#REF!</definedName>
    <definedName name="TRADE3">#REF!</definedName>
    <definedName name="trans" localSheetId="67">#REF!</definedName>
    <definedName name="trans" localSheetId="68">#REF!</definedName>
    <definedName name="trans" localSheetId="69">#REF!</definedName>
    <definedName name="trans" localSheetId="70">#REF!</definedName>
    <definedName name="trans" localSheetId="72">#REF!</definedName>
    <definedName name="trans" localSheetId="73">#REF!</definedName>
    <definedName name="trans" localSheetId="74">#REF!</definedName>
    <definedName name="trans" localSheetId="11">#REF!</definedName>
    <definedName name="trans" localSheetId="12">#REF!</definedName>
    <definedName name="trans" localSheetId="13">#REF!</definedName>
    <definedName name="trans" localSheetId="10">#REF!</definedName>
    <definedName name="trans" localSheetId="38">#REF!</definedName>
    <definedName name="trans" localSheetId="30">#REF!</definedName>
    <definedName name="trans" localSheetId="39">#REF!</definedName>
    <definedName name="trans" localSheetId="40">#REF!</definedName>
    <definedName name="trans" localSheetId="41">#REF!</definedName>
    <definedName name="trans" localSheetId="46">#REF!</definedName>
    <definedName name="trans" localSheetId="52">#REF!</definedName>
    <definedName name="trans" localSheetId="53">#REF!</definedName>
    <definedName name="trans" localSheetId="64">#REF!</definedName>
    <definedName name="trans" localSheetId="65">#REF!</definedName>
    <definedName name="trans" localSheetId="66">#REF!</definedName>
    <definedName name="trans">#REF!</definedName>
    <definedName name="TransChoice" localSheetId="67">OFFSET(TransList,0,0,COUNTA(TransList),1)</definedName>
    <definedName name="TransChoice" localSheetId="68">OFFSET(TransList,0,0,COUNTA(TransList),1)</definedName>
    <definedName name="TransChoice" localSheetId="69">OFFSET(TransList,0,0,COUNTA(TransList),1)</definedName>
    <definedName name="TransChoice" localSheetId="70">OFFSET(TransList,0,0,COUNTA(TransList),1)</definedName>
    <definedName name="TransChoice" localSheetId="72">OFFSET(TransList,0,0,COUNTA(TransList),1)</definedName>
    <definedName name="TransChoice" localSheetId="73">OFFSET(TransList,0,0,COUNTA(TransList),1)</definedName>
    <definedName name="TransChoice" localSheetId="74">OFFSET(TransList,0,0,COUNTA(TransList),1)</definedName>
    <definedName name="TransChoice" localSheetId="1">OFFSET(TransList,0,0,COUNTA(TransList),1)</definedName>
    <definedName name="TransChoice" localSheetId="11">OFFSET(TransList,0,0,COUNTA(TransList),1)</definedName>
    <definedName name="TransChoice" localSheetId="12">OFFSET(TransList,0,0,COUNTA(TransList),1)</definedName>
    <definedName name="TransChoice" localSheetId="13">OFFSET(TransList,0,0,COUNTA(TransList),1)</definedName>
    <definedName name="TransChoice" localSheetId="23">OFFSET(TransList,0,0,COUNTA(TransList),1)</definedName>
    <definedName name="TransChoice" localSheetId="24">OFFSET(TransList,0,0,COUNTA(TransList),1)</definedName>
    <definedName name="TransChoice" localSheetId="26">OFFSET(TransList,0,0,COUNTA(TransList),1)</definedName>
    <definedName name="TransChoice" localSheetId="42">OFFSET(TransList,0,0,COUNTA(TransList),1)</definedName>
    <definedName name="TransChoice" localSheetId="2">OFFSET(TransList,0,0,COUNTA(TransList),1)</definedName>
    <definedName name="TransChoice" localSheetId="3">OFFSET(TransList,0,0,COUNTA(TransList),1)</definedName>
    <definedName name="TransChoice" localSheetId="4">OFFSET(TransList,0,0,COUNTA(TransList),1)</definedName>
    <definedName name="TransChoice" localSheetId="6">OFFSET(TransList,0,0,COUNTA(TransList),1)</definedName>
    <definedName name="TransChoice" localSheetId="7">OFFSET(TransList,0,0,COUNTA(TransList),1)</definedName>
    <definedName name="TransChoice" localSheetId="10">OFFSET(TransList,0,0,COUNTA(TransList),1)</definedName>
    <definedName name="TransChoice" localSheetId="38">OFFSET(TransList,0,0,COUNTA(TransList),1)</definedName>
    <definedName name="TransChoice" localSheetId="25">OFFSET(TransList,0,0,COUNTA(TransList),1)</definedName>
    <definedName name="TransChoice" localSheetId="28">OFFSET(TransList,0,0,COUNTA(TransList),1)</definedName>
    <definedName name="TransChoice" localSheetId="30">OFFSET(TransList,0,0,COUNTA(TransList),1)</definedName>
    <definedName name="TransChoice" localSheetId="31">OFFSET(TransList,0,0,COUNTA(TransList),1)</definedName>
    <definedName name="TransChoice" localSheetId="32">OFFSET(TransList,0,0,COUNTA(TransList),1)</definedName>
    <definedName name="TransChoice" localSheetId="33">OFFSET(TransList,0,0,COUNTA(TransList),1)</definedName>
    <definedName name="TransChoice" localSheetId="34">OFFSET(TransList,0,0,COUNTA(TransList),1)</definedName>
    <definedName name="TransChoice" localSheetId="35">OFFSET(TransList,0,0,COUNTA(TransList),1)</definedName>
    <definedName name="TransChoice" localSheetId="36">OFFSET(TransList,0,0,COUNTA(TransList),1)</definedName>
    <definedName name="TransChoice" localSheetId="37">OFFSET(TransList,0,0,COUNTA(TransList),1)</definedName>
    <definedName name="TransChoice" localSheetId="39">OFFSET(TransList,0,0,COUNTA(TransList),1)</definedName>
    <definedName name="TransChoice" localSheetId="40">OFFSET(TransList,0,0,COUNTA(TransList),1)</definedName>
    <definedName name="TransChoice" localSheetId="41">OFFSET(TransList,0,0,COUNTA(TransList),1)</definedName>
    <definedName name="TransChoice" localSheetId="46">OFFSET(TransList,0,0,COUNTA(TransList),1)</definedName>
    <definedName name="TransChoice" localSheetId="47">OFFSET(TransList,0,0,COUNTA(TransList),1)</definedName>
    <definedName name="TransChoice" localSheetId="48">OFFSET(TransList,0,0,COUNTA(TransList),1)</definedName>
    <definedName name="TransChoice" localSheetId="49">OFFSET(TransList,0,0,COUNTA(TransList),1)</definedName>
    <definedName name="TransChoice" localSheetId="50">OFFSET(TransList,0,0,COUNTA(TransList),1)</definedName>
    <definedName name="TransChoice" localSheetId="51">OFFSET(TransList,0,0,COUNTA(TransList),1)</definedName>
    <definedName name="TransChoice" localSheetId="52">OFFSET(TransList,0,0,COUNTA(TransList),1)</definedName>
    <definedName name="TransChoice" localSheetId="53">OFFSET(TransList,0,0,COUNTA(TransList),1)</definedName>
    <definedName name="TransChoice" localSheetId="63">OFFSET(TransList,0,0,COUNTA(TransList),1)</definedName>
    <definedName name="TransChoice" localSheetId="64">OFFSET(TransList,0,0,COUNTA(TransList),1)</definedName>
    <definedName name="TransChoice" localSheetId="65">OFFSET(TransList,0,0,COUNTA(TransList),1)</definedName>
    <definedName name="TransChoice" localSheetId="66">OFFSET(TransList,0,0,COUNTA(TransList),1)</definedName>
    <definedName name="TransChoice">OFFSET(TransList,0,0,COUNTA(TransList),1)</definedName>
    <definedName name="Transfer_check" localSheetId="67">#REF!</definedName>
    <definedName name="Transfer_check" localSheetId="68">#REF!</definedName>
    <definedName name="Transfer_check" localSheetId="69">#REF!</definedName>
    <definedName name="Transfer_check" localSheetId="70">#REF!</definedName>
    <definedName name="Transfer_check" localSheetId="72">#REF!</definedName>
    <definedName name="Transfer_check" localSheetId="73">#REF!</definedName>
    <definedName name="Transfer_check" localSheetId="74">#REF!</definedName>
    <definedName name="Transfer_check" localSheetId="11">#REF!</definedName>
    <definedName name="Transfer_check" localSheetId="12">#REF!</definedName>
    <definedName name="Transfer_check" localSheetId="13">#REF!</definedName>
    <definedName name="Transfer_check" localSheetId="6">#REF!</definedName>
    <definedName name="Transfer_check" localSheetId="7">#REF!</definedName>
    <definedName name="Transfer_check" localSheetId="10">#REF!</definedName>
    <definedName name="Transfer_check" localSheetId="38">#REF!</definedName>
    <definedName name="Transfer_check" localSheetId="30">#REF!</definedName>
    <definedName name="Transfer_check" localSheetId="39">#REF!</definedName>
    <definedName name="Transfer_check" localSheetId="40">#REF!</definedName>
    <definedName name="Transfer_check" localSheetId="41">#REF!</definedName>
    <definedName name="Transfer_check" localSheetId="46">#REF!</definedName>
    <definedName name="Transfer_check" localSheetId="52">#REF!</definedName>
    <definedName name="Transfer_check" localSheetId="53">#REF!</definedName>
    <definedName name="Transfer_check" localSheetId="64">#REF!</definedName>
    <definedName name="Transfer_check" localSheetId="65">#REF!</definedName>
    <definedName name="Transfer_check" localSheetId="66">#REF!</definedName>
    <definedName name="Transfer_check">#REF!</definedName>
    <definedName name="TRANSFERENCIA" localSheetId="67">[89]!TRANSFERENCIA</definedName>
    <definedName name="TRANSFERENCIA" localSheetId="68">[89]!TRANSFERENCIA</definedName>
    <definedName name="TRANSFERENCIA" localSheetId="69">[89]!TRANSFERENCIA</definedName>
    <definedName name="TRANSFERENCIA" localSheetId="70">[89]!TRANSFERENCIA</definedName>
    <definedName name="TRANSFERENCIA" localSheetId="72">[89]!TRANSFERENCIA</definedName>
    <definedName name="TRANSFERENCIA" localSheetId="73">[89]!TRANSFERENCIA</definedName>
    <definedName name="TRANSFERENCIA" localSheetId="74">[89]!TRANSFERENCIA</definedName>
    <definedName name="TRANSFERENCIA" localSheetId="11">#REF!</definedName>
    <definedName name="TRANSFERENCIA" localSheetId="42">[89]!TRANSFERENCIA</definedName>
    <definedName name="TRANSFERENCIA" localSheetId="7">#REF!</definedName>
    <definedName name="TRANSFERENCIA" localSheetId="10">#REF!</definedName>
    <definedName name="TRANSFERENCIA" localSheetId="38">#REF!</definedName>
    <definedName name="TRANSFERENCIA" localSheetId="39">#REF!</definedName>
    <definedName name="TRANSFERENCIA" localSheetId="41">[89]!TRANSFERENCIA</definedName>
    <definedName name="TRANSFERENCIA" localSheetId="46">[89]!TRANSFERENCIA</definedName>
    <definedName name="TRANSFERENCIA" localSheetId="51">#REF!</definedName>
    <definedName name="TRANSFERENCIA" localSheetId="52">[89]!TRANSFERENCIA</definedName>
    <definedName name="TRANSFERENCIA" localSheetId="63">[89]!TRANSFERENCIA</definedName>
    <definedName name="TRANSFERENCIA" localSheetId="64">[89]!TRANSFERENCIA</definedName>
    <definedName name="TRANSFERENCIA" localSheetId="66">[89]!TRANSFERENCIA</definedName>
    <definedName name="TRANSFERENCIA">#REF!</definedName>
    <definedName name="TRANSFERENCIA_DE_SERVICIOS__LEY_N__24049_Y_COMPLEMENTARIAS" localSheetId="11">#REF!</definedName>
    <definedName name="TRANSFERENCIA_DE_SERVICIOS__LEY_N__24049_Y_COMPLEMENTARIAS" localSheetId="10">#REF!</definedName>
    <definedName name="TRANSFERENCIA_DE_SERVICIOS__LEY_N__24049_Y_COMPLEMENTARIAS" localSheetId="38">#REF!</definedName>
    <definedName name="TRANSFERENCIA_DE_SERVICIOS__LEY_N__24049_Y_COMPLEMENTARIAS" localSheetId="39">#REF!</definedName>
    <definedName name="TRANSFERENCIA_DE_SERVICIOS__LEY_N__24049_Y_COMPLEMENTARIAS" localSheetId="46">[4]C!$B$14:$N$14</definedName>
    <definedName name="TRANSFERENCIA_DE_SERVICIOS__LEY_N__24049_Y_COMPLEMENTARIAS" localSheetId="52">[4]C!$B$14:$N$14</definedName>
    <definedName name="TRANSFERENCIA_DE_SERVICIOS__LEY_N__24049_Y_COMPLEMENTARIAS" localSheetId="66">[4]C!$B$14:$N$14</definedName>
    <definedName name="TRANSFERENCIA_DE_SERVICIOS__LEY_N__24049_Y_COMPLEMENTARIAS">#REF!</definedName>
    <definedName name="TRANSNAVE" localSheetId="67">#REF!</definedName>
    <definedName name="TRANSNAVE" localSheetId="68">#REF!</definedName>
    <definedName name="TRANSNAVE" localSheetId="69">#REF!</definedName>
    <definedName name="TRANSNAVE" localSheetId="70">#REF!</definedName>
    <definedName name="TRANSNAVE" localSheetId="72">#REF!</definedName>
    <definedName name="TRANSNAVE" localSheetId="73">#REF!</definedName>
    <definedName name="TRANSNAVE" localSheetId="74">#REF!</definedName>
    <definedName name="TRANSNAVE" localSheetId="11">#REF!</definedName>
    <definedName name="TRANSNAVE" localSheetId="12">#REF!</definedName>
    <definedName name="TRANSNAVE" localSheetId="13">#REF!</definedName>
    <definedName name="TRANSNAVE" localSheetId="10">#REF!</definedName>
    <definedName name="TRANSNAVE" localSheetId="38">#REF!</definedName>
    <definedName name="TRANSNAVE" localSheetId="30">#REF!</definedName>
    <definedName name="TRANSNAVE" localSheetId="39">#REF!</definedName>
    <definedName name="TRANSNAVE" localSheetId="40">#REF!</definedName>
    <definedName name="TRANSNAVE" localSheetId="41">#REF!</definedName>
    <definedName name="TRANSNAVE" localSheetId="46">#REF!</definedName>
    <definedName name="TRANSNAVE" localSheetId="52">#REF!</definedName>
    <definedName name="TRANSNAVE" localSheetId="64">#REF!</definedName>
    <definedName name="TRANSNAVE" localSheetId="65">#REF!</definedName>
    <definedName name="TRANSNAVE" localSheetId="66">#REF!</definedName>
    <definedName name="TRANSNAVE">#REF!</definedName>
    <definedName name="transp">#N/A</definedName>
    <definedName name="transporte">#N/A</definedName>
    <definedName name="TRAS">#N/A</definedName>
    <definedName name="trert" localSheetId="67" hidden="1">'[116]Fax a enviar'!#REF!</definedName>
    <definedName name="trert" localSheetId="68" hidden="1">'[116]Fax a enviar'!#REF!</definedName>
    <definedName name="trert" localSheetId="69" hidden="1">'[116]Fax a enviar'!#REF!</definedName>
    <definedName name="trert" localSheetId="70" hidden="1">'[116]Fax a enviar'!#REF!</definedName>
    <definedName name="trert" localSheetId="72" hidden="1">'[116]Fax a enviar'!#REF!</definedName>
    <definedName name="trert" localSheetId="73" hidden="1">'[116]Fax a enviar'!#REF!</definedName>
    <definedName name="trert" localSheetId="74" hidden="1">'[116]Fax a enviar'!#REF!</definedName>
    <definedName name="trert" localSheetId="11" hidden="1">#REF!</definedName>
    <definedName name="trert" localSheetId="12" hidden="1">#REF!</definedName>
    <definedName name="trert" localSheetId="13" hidden="1">#REF!</definedName>
    <definedName name="trert" localSheetId="23" hidden="1">#REF!</definedName>
    <definedName name="trert" localSheetId="24" hidden="1">#REF!</definedName>
    <definedName name="trert" localSheetId="26" hidden="1">#REF!</definedName>
    <definedName name="trert" localSheetId="42" hidden="1">'[116]Fax a enviar'!#REF!</definedName>
    <definedName name="trert" localSheetId="10" hidden="1">#REF!</definedName>
    <definedName name="trert" localSheetId="38" hidden="1">#REF!</definedName>
    <definedName name="trert" localSheetId="25" hidden="1">#REF!</definedName>
    <definedName name="trert" localSheetId="30" hidden="1">'[116]Fax a enviar'!#REF!</definedName>
    <definedName name="trert" localSheetId="31" hidden="1">#REF!</definedName>
    <definedName name="trert" localSheetId="32" hidden="1">#REF!</definedName>
    <definedName name="trert" localSheetId="33" hidden="1">#REF!</definedName>
    <definedName name="trert" localSheetId="34" hidden="1">#REF!</definedName>
    <definedName name="trert" localSheetId="35" hidden="1">#REF!</definedName>
    <definedName name="trert" localSheetId="36" hidden="1">'[116]Fax a enviar'!#REF!</definedName>
    <definedName name="trert" localSheetId="37" hidden="1">'[116]Fax a enviar'!#REF!</definedName>
    <definedName name="trert" localSheetId="39" hidden="1">#REF!</definedName>
    <definedName name="trert" localSheetId="40" hidden="1">'[116]Fax a enviar'!#REF!</definedName>
    <definedName name="trert" localSheetId="41" hidden="1">'[116]Fax a enviar'!#REF!</definedName>
    <definedName name="trert" localSheetId="46" hidden="1">'[116]Fax a enviar'!#REF!</definedName>
    <definedName name="trert" localSheetId="47" hidden="1">#REF!</definedName>
    <definedName name="trert" localSheetId="48" hidden="1">#REF!</definedName>
    <definedName name="trert" localSheetId="49" hidden="1">#REF!</definedName>
    <definedName name="trert" localSheetId="51" hidden="1">#REF!</definedName>
    <definedName name="trert" localSheetId="52" hidden="1">#REF!</definedName>
    <definedName name="trert" localSheetId="64" hidden="1">'[116]Fax a enviar'!#REF!</definedName>
    <definedName name="trert" localSheetId="65" hidden="1">'[116]Fax a enviar'!#REF!</definedName>
    <definedName name="trert" localSheetId="66" hidden="1">'[116]Fax a enviar'!#REF!</definedName>
    <definedName name="trert" hidden="1">#REF!</definedName>
    <definedName name="TRIGO" localSheetId="67">#REF!</definedName>
    <definedName name="TRIGO" localSheetId="68">#REF!</definedName>
    <definedName name="TRIGO" localSheetId="69">#REF!</definedName>
    <definedName name="TRIGO" localSheetId="70">#REF!</definedName>
    <definedName name="TRIGO" localSheetId="72">#REF!</definedName>
    <definedName name="TRIGO" localSheetId="73">#REF!</definedName>
    <definedName name="TRIGO" localSheetId="74">#REF!</definedName>
    <definedName name="TRIGO" localSheetId="11">#REF!</definedName>
    <definedName name="TRIGO" localSheetId="12">#REF!</definedName>
    <definedName name="TRIGO" localSheetId="13">#REF!</definedName>
    <definedName name="TRIGO" localSheetId="23">#REF!</definedName>
    <definedName name="TRIGO" localSheetId="24">#REF!</definedName>
    <definedName name="TRIGO" localSheetId="26">#REF!</definedName>
    <definedName name="TRIGO" localSheetId="42">#REF!</definedName>
    <definedName name="TRIGO" localSheetId="10">#REF!</definedName>
    <definedName name="TRIGO" localSheetId="38">#REF!</definedName>
    <definedName name="TRIGO" localSheetId="25">#REF!</definedName>
    <definedName name="TRIGO" localSheetId="30">#REF!</definedName>
    <definedName name="TRIGO" localSheetId="31">#REF!</definedName>
    <definedName name="TRIGO" localSheetId="34">#REF!</definedName>
    <definedName name="TRIGO" localSheetId="36">#REF!</definedName>
    <definedName name="TRIGO" localSheetId="37">#REF!</definedName>
    <definedName name="TRIGO" localSheetId="39">#REF!</definedName>
    <definedName name="TRIGO" localSheetId="40">#REF!</definedName>
    <definedName name="TRIGO" localSheetId="41">#REF!</definedName>
    <definedName name="TRIGO" localSheetId="46">#REF!</definedName>
    <definedName name="TRIGO" localSheetId="47">#REF!</definedName>
    <definedName name="TRIGO" localSheetId="52">#REF!</definedName>
    <definedName name="TRIGO" localSheetId="53">#REF!</definedName>
    <definedName name="TRIGO" localSheetId="64">#REF!</definedName>
    <definedName name="TRIGO" localSheetId="65">#REF!</definedName>
    <definedName name="TRIGO" localSheetId="66">#REF!</definedName>
    <definedName name="TRIGO">#REF!</definedName>
    <definedName name="Trim" localSheetId="11">#REF!</definedName>
    <definedName name="Trim" localSheetId="23">#REF!</definedName>
    <definedName name="Trim" localSheetId="24">#REF!</definedName>
    <definedName name="Trim" localSheetId="26">#REF!</definedName>
    <definedName name="Trim" localSheetId="10">#REF!</definedName>
    <definedName name="Trim" localSheetId="38">#REF!</definedName>
    <definedName name="Trim" localSheetId="25">#REF!</definedName>
    <definedName name="Trim" localSheetId="39">#REF!</definedName>
    <definedName name="Trim" localSheetId="46">[145]Codigos!$A$5:$E$11</definedName>
    <definedName name="Trim" localSheetId="51">#REF!</definedName>
    <definedName name="Trim" localSheetId="52">#REF!</definedName>
    <definedName name="Trim" localSheetId="66">[145]Codigos!$A$5:$E$11</definedName>
    <definedName name="Trim">#REF!</definedName>
    <definedName name="trim9702" localSheetId="67">[180]bop1!#REF!</definedName>
    <definedName name="trim9702" localSheetId="68">[180]bop1!#REF!</definedName>
    <definedName name="trim9702" localSheetId="69">[180]bop1!#REF!</definedName>
    <definedName name="trim9702" localSheetId="70">[180]bop1!#REF!</definedName>
    <definedName name="trim9702" localSheetId="72">[180]bop1!#REF!</definedName>
    <definedName name="trim9702" localSheetId="73">[180]bop1!#REF!</definedName>
    <definedName name="trim9702" localSheetId="74">[180]bop1!#REF!</definedName>
    <definedName name="trim9702" localSheetId="11">#REF!</definedName>
    <definedName name="trim9702" localSheetId="10">#REF!</definedName>
    <definedName name="trim9702" localSheetId="38">#REF!</definedName>
    <definedName name="trim9702" localSheetId="30">[180]bop1!#REF!</definedName>
    <definedName name="trim9702" localSheetId="39">#REF!</definedName>
    <definedName name="trim9702" localSheetId="40">[180]bop1!#REF!</definedName>
    <definedName name="trim9702" localSheetId="41">[180]bop1!#REF!</definedName>
    <definedName name="trim9702" localSheetId="46">[180]bop1!#REF!</definedName>
    <definedName name="trim9702" localSheetId="51">#REF!</definedName>
    <definedName name="trim9702" localSheetId="52">[180]bop1!#REF!</definedName>
    <definedName name="trim9702" localSheetId="65">[180]bop1!#REF!</definedName>
    <definedName name="trim9702" localSheetId="66">[180]bop1!#REF!</definedName>
    <definedName name="trim9702">#REF!</definedName>
    <definedName name="trim9798990001" localSheetId="67">'[181]bop1datos rev'!#REF!</definedName>
    <definedName name="trim9798990001" localSheetId="68">'[181]bop1datos rev'!#REF!</definedName>
    <definedName name="trim9798990001" localSheetId="69">'[181]bop1datos rev'!#REF!</definedName>
    <definedName name="trim9798990001" localSheetId="70">'[181]bop1datos rev'!#REF!</definedName>
    <definedName name="trim9798990001" localSheetId="72">'[181]bop1datos rev'!#REF!</definedName>
    <definedName name="trim9798990001" localSheetId="73">'[181]bop1datos rev'!#REF!</definedName>
    <definedName name="trim9798990001" localSheetId="74">'[181]bop1datos rev'!#REF!</definedName>
    <definedName name="trim9798990001" localSheetId="11">#REF!</definedName>
    <definedName name="trim9798990001" localSheetId="10">#REF!</definedName>
    <definedName name="trim9798990001" localSheetId="38">#REF!</definedName>
    <definedName name="trim9798990001" localSheetId="30">'[181]bop1datos rev'!#REF!</definedName>
    <definedName name="trim9798990001" localSheetId="39">#REF!</definedName>
    <definedName name="trim9798990001" localSheetId="40">'[181]bop1datos rev'!#REF!</definedName>
    <definedName name="trim9798990001" localSheetId="41">'[181]bop1datos rev'!#REF!</definedName>
    <definedName name="trim9798990001" localSheetId="46">'[181]bop1datos rev'!#REF!</definedName>
    <definedName name="trim9798990001" localSheetId="51">#REF!</definedName>
    <definedName name="trim9798990001" localSheetId="52">'[181]bop1datos rev'!#REF!</definedName>
    <definedName name="trim9798990001" localSheetId="65">'[181]bop1datos rev'!#REF!</definedName>
    <definedName name="trim9798990001" localSheetId="66">'[181]bop1datos rev'!#REF!</definedName>
    <definedName name="trim9798990001">#REF!</definedName>
    <definedName name="trimestres9902" localSheetId="67">[180]bop1!#REF!</definedName>
    <definedName name="trimestres9902" localSheetId="68">[180]bop1!#REF!</definedName>
    <definedName name="trimestres9902" localSheetId="69">[180]bop1!#REF!</definedName>
    <definedName name="trimestres9902" localSheetId="70">[180]bop1!#REF!</definedName>
    <definedName name="trimestres9902" localSheetId="72">[180]bop1!#REF!</definedName>
    <definedName name="trimestres9902" localSheetId="73">[180]bop1!#REF!</definedName>
    <definedName name="trimestres9902" localSheetId="74">[180]bop1!#REF!</definedName>
    <definedName name="trimestres9902" localSheetId="11">#REF!</definedName>
    <definedName name="trimestres9902" localSheetId="10">#REF!</definedName>
    <definedName name="trimestres9902" localSheetId="38">#REF!</definedName>
    <definedName name="trimestres9902" localSheetId="30">[180]bop1!#REF!</definedName>
    <definedName name="trimestres9902" localSheetId="39">#REF!</definedName>
    <definedName name="trimestres9902" localSheetId="40">[180]bop1!#REF!</definedName>
    <definedName name="trimestres9902" localSheetId="41">[180]bop1!#REF!</definedName>
    <definedName name="trimestres9902" localSheetId="46">[180]bop1!#REF!</definedName>
    <definedName name="trimestres9902" localSheetId="51">#REF!</definedName>
    <definedName name="trimestres9902" localSheetId="52">[180]bop1!#REF!</definedName>
    <definedName name="trimestres9902" localSheetId="65">[180]bop1!#REF!</definedName>
    <definedName name="trimestres9902" localSheetId="66">[180]bop1!#REF!</definedName>
    <definedName name="trimestres9902">#REF!</definedName>
    <definedName name="trrtr" localSheetId="67" hidden="1">#REF!</definedName>
    <definedName name="trrtr" localSheetId="68" hidden="1">#REF!</definedName>
    <definedName name="trrtr" localSheetId="69" hidden="1">#REF!</definedName>
    <definedName name="trrtr" localSheetId="70" hidden="1">#REF!</definedName>
    <definedName name="trrtr" localSheetId="72" hidden="1">#REF!</definedName>
    <definedName name="trrtr" localSheetId="73" hidden="1">#REF!</definedName>
    <definedName name="trrtr" localSheetId="74" hidden="1">#REF!</definedName>
    <definedName name="trrtr" localSheetId="11" hidden="1">#REF!</definedName>
    <definedName name="trrtr" localSheetId="12" hidden="1">#REF!</definedName>
    <definedName name="trrtr" localSheetId="13" hidden="1">#REF!</definedName>
    <definedName name="trrtr" localSheetId="23" hidden="1">#REF!</definedName>
    <definedName name="trrtr" localSheetId="24" hidden="1">#REF!</definedName>
    <definedName name="trrtr" localSheetId="26" hidden="1">#REF!</definedName>
    <definedName name="trrtr" localSheetId="27" hidden="1">#REF!</definedName>
    <definedName name="trrtr" localSheetId="42" hidden="1">#REF!</definedName>
    <definedName name="trrtr" localSheetId="10" hidden="1">#REF!</definedName>
    <definedName name="trrtr" localSheetId="38" hidden="1">#REF!</definedName>
    <definedName name="trrtr" localSheetId="25" hidden="1">#REF!</definedName>
    <definedName name="trrtr" localSheetId="30" hidden="1">#REF!</definedName>
    <definedName name="trrtr" localSheetId="31" hidden="1">#REF!</definedName>
    <definedName name="trrtr" localSheetId="34" hidden="1">#REF!</definedName>
    <definedName name="trrtr" localSheetId="36" hidden="1">#REF!</definedName>
    <definedName name="trrtr" localSheetId="37" hidden="1">#REF!</definedName>
    <definedName name="trrtr" localSheetId="39" hidden="1">#REF!</definedName>
    <definedName name="trrtr" localSheetId="40" hidden="1">#REF!</definedName>
    <definedName name="trrtr" localSheetId="41" hidden="1">#REF!</definedName>
    <definedName name="trrtr" localSheetId="46" hidden="1">#REF!</definedName>
    <definedName name="trrtr" localSheetId="47" hidden="1">#REF!</definedName>
    <definedName name="trrtr" localSheetId="48" hidden="1">#REF!</definedName>
    <definedName name="trrtr" localSheetId="49" hidden="1">#REF!</definedName>
    <definedName name="trrtr" localSheetId="52" hidden="1">#REF!</definedName>
    <definedName name="trrtr" localSheetId="53" hidden="1">#REF!</definedName>
    <definedName name="trrtr" localSheetId="64" hidden="1">#REF!</definedName>
    <definedName name="trrtr" localSheetId="65" hidden="1">#REF!</definedName>
    <definedName name="trrtr" localSheetId="66" hidden="1">#REF!</definedName>
    <definedName name="trrtr" hidden="1">#REF!</definedName>
    <definedName name="trtert" localSheetId="67" hidden="1">'[116]Fax a enviar'!#REF!</definedName>
    <definedName name="trtert" localSheetId="68" hidden="1">'[116]Fax a enviar'!#REF!</definedName>
    <definedName name="trtert" localSheetId="69" hidden="1">'[116]Fax a enviar'!#REF!</definedName>
    <definedName name="trtert" localSheetId="70" hidden="1">'[116]Fax a enviar'!#REF!</definedName>
    <definedName name="trtert" localSheetId="72" hidden="1">'[116]Fax a enviar'!#REF!</definedName>
    <definedName name="trtert" localSheetId="73" hidden="1">'[116]Fax a enviar'!#REF!</definedName>
    <definedName name="trtert" localSheetId="74" hidden="1">'[116]Fax a enviar'!#REF!</definedName>
    <definedName name="trtert" localSheetId="11" hidden="1">#REF!</definedName>
    <definedName name="trtert" localSheetId="12" hidden="1">#REF!</definedName>
    <definedName name="trtert" localSheetId="13" hidden="1">#REF!</definedName>
    <definedName name="trtert" localSheetId="23" hidden="1">#REF!</definedName>
    <definedName name="trtert" localSheetId="24" hidden="1">#REF!</definedName>
    <definedName name="trtert" localSheetId="26" hidden="1">#REF!</definedName>
    <definedName name="trtert" localSheetId="42" hidden="1">'[116]Fax a enviar'!#REF!</definedName>
    <definedName name="trtert" localSheetId="10" hidden="1">#REF!</definedName>
    <definedName name="trtert" localSheetId="38" hidden="1">#REF!</definedName>
    <definedName name="trtert" localSheetId="25" hidden="1">#REF!</definedName>
    <definedName name="trtert" localSheetId="30" hidden="1">'[116]Fax a enviar'!#REF!</definedName>
    <definedName name="trtert" localSheetId="31" hidden="1">#REF!</definedName>
    <definedName name="trtert" localSheetId="34" hidden="1">#REF!</definedName>
    <definedName name="trtert" localSheetId="36" hidden="1">'[116]Fax a enviar'!#REF!</definedName>
    <definedName name="trtert" localSheetId="37" hidden="1">'[116]Fax a enviar'!#REF!</definedName>
    <definedName name="trtert" localSheetId="39" hidden="1">#REF!</definedName>
    <definedName name="trtert" localSheetId="40" hidden="1">'[116]Fax a enviar'!#REF!</definedName>
    <definedName name="trtert" localSheetId="41" hidden="1">'[116]Fax a enviar'!#REF!</definedName>
    <definedName name="trtert" localSheetId="46" hidden="1">'[116]Fax a enviar'!#REF!</definedName>
    <definedName name="trtert" localSheetId="47" hidden="1">#REF!</definedName>
    <definedName name="trtert" localSheetId="51" hidden="1">#REF!</definedName>
    <definedName name="trtert" localSheetId="52" hidden="1">#REF!</definedName>
    <definedName name="trtert" localSheetId="64" hidden="1">'[116]Fax a enviar'!#REF!</definedName>
    <definedName name="trtert" localSheetId="65" hidden="1">'[116]Fax a enviar'!#REF!</definedName>
    <definedName name="trtert" localSheetId="66" hidden="1">'[116]Fax a enviar'!#REF!</definedName>
    <definedName name="trtert" hidden="1">#REF!</definedName>
    <definedName name="trtr" localSheetId="67" hidden="1">'[116]Fax a enviar'!#REF!</definedName>
    <definedName name="trtr" localSheetId="68" hidden="1">'[116]Fax a enviar'!#REF!</definedName>
    <definedName name="trtr" localSheetId="69" hidden="1">'[116]Fax a enviar'!#REF!</definedName>
    <definedName name="trtr" localSheetId="70" hidden="1">'[116]Fax a enviar'!#REF!</definedName>
    <definedName name="trtr" localSheetId="72" hidden="1">'[116]Fax a enviar'!#REF!</definedName>
    <definedName name="trtr" localSheetId="73" hidden="1">'[116]Fax a enviar'!#REF!</definedName>
    <definedName name="trtr" localSheetId="74" hidden="1">'[116]Fax a enviar'!#REF!</definedName>
    <definedName name="trtr" localSheetId="11" hidden="1">#REF!</definedName>
    <definedName name="trtr" localSheetId="12" hidden="1">#REF!</definedName>
    <definedName name="trtr" localSheetId="13" hidden="1">#REF!</definedName>
    <definedName name="trtr" localSheetId="23" hidden="1">#REF!</definedName>
    <definedName name="trtr" localSheetId="24" hidden="1">#REF!</definedName>
    <definedName name="trtr" localSheetId="26" hidden="1">#REF!</definedName>
    <definedName name="trtr" localSheetId="42" hidden="1">'[116]Fax a enviar'!#REF!</definedName>
    <definedName name="trtr" localSheetId="10" hidden="1">#REF!</definedName>
    <definedName name="trtr" localSheetId="38" hidden="1">#REF!</definedName>
    <definedName name="trtr" localSheetId="25" hidden="1">#REF!</definedName>
    <definedName name="trtr" localSheetId="30" hidden="1">'[116]Fax a enviar'!#REF!</definedName>
    <definedName name="trtr" localSheetId="31" hidden="1">#REF!</definedName>
    <definedName name="trtr" localSheetId="34" hidden="1">#REF!</definedName>
    <definedName name="trtr" localSheetId="36" hidden="1">'[116]Fax a enviar'!#REF!</definedName>
    <definedName name="trtr" localSheetId="37" hidden="1">'[116]Fax a enviar'!#REF!</definedName>
    <definedName name="trtr" localSheetId="39" hidden="1">#REF!</definedName>
    <definedName name="trtr" localSheetId="40" hidden="1">'[116]Fax a enviar'!#REF!</definedName>
    <definedName name="trtr" localSheetId="41" hidden="1">'[116]Fax a enviar'!#REF!</definedName>
    <definedName name="trtr" localSheetId="46" hidden="1">'[116]Fax a enviar'!#REF!</definedName>
    <definedName name="trtr" localSheetId="47" hidden="1">#REF!</definedName>
    <definedName name="trtr" localSheetId="51" hidden="1">#REF!</definedName>
    <definedName name="trtr" localSheetId="52" hidden="1">#REF!</definedName>
    <definedName name="trtr" localSheetId="64" hidden="1">'[116]Fax a enviar'!#REF!</definedName>
    <definedName name="trtr" localSheetId="65" hidden="1">'[116]Fax a enviar'!#REF!</definedName>
    <definedName name="trtr" localSheetId="66" hidden="1">'[116]Fax a enviar'!#REF!</definedName>
    <definedName name="trtr" hidden="1">#REF!</definedName>
    <definedName name="tt" localSheetId="67">#REF!</definedName>
    <definedName name="tt" localSheetId="68">#REF!</definedName>
    <definedName name="tt" localSheetId="69">#REF!</definedName>
    <definedName name="tt" localSheetId="70">#REF!</definedName>
    <definedName name="tt" localSheetId="72">#REF!</definedName>
    <definedName name="tt" localSheetId="73">#REF!</definedName>
    <definedName name="tt" localSheetId="74">#REF!</definedName>
    <definedName name="tt" localSheetId="11">#REF!</definedName>
    <definedName name="tt" localSheetId="12" hidden="1">{"Tab1",#N/A,FALSE,"P";"Tab2",#N/A,FALSE,"P"}</definedName>
    <definedName name="tt" localSheetId="13">#REF!</definedName>
    <definedName name="tt" localSheetId="23">#REF!</definedName>
    <definedName name="tt" localSheetId="24">#REF!</definedName>
    <definedName name="tt" localSheetId="26">#REF!</definedName>
    <definedName name="tt" localSheetId="27">#REF!</definedName>
    <definedName name="tt" localSheetId="42">#REF!</definedName>
    <definedName name="tt" localSheetId="10">#REF!</definedName>
    <definedName name="tt" localSheetId="38">#REF!</definedName>
    <definedName name="tt" localSheetId="25">#REF!</definedName>
    <definedName name="tt" localSheetId="30">#REF!</definedName>
    <definedName name="tt" localSheetId="31">#REF!</definedName>
    <definedName name="tt" localSheetId="34">#REF!</definedName>
    <definedName name="tt" localSheetId="36">#REF!</definedName>
    <definedName name="tt" localSheetId="37">#REF!</definedName>
    <definedName name="tt" localSheetId="39">#REF!</definedName>
    <definedName name="tt" localSheetId="40">#REF!</definedName>
    <definedName name="tt" localSheetId="41">#REF!</definedName>
    <definedName name="tt" localSheetId="46">#REF!</definedName>
    <definedName name="tt" localSheetId="47">#REF!</definedName>
    <definedName name="tt" localSheetId="48">#REF!</definedName>
    <definedName name="tt" localSheetId="49">#REF!</definedName>
    <definedName name="tt" localSheetId="52">#REF!</definedName>
    <definedName name="tt" localSheetId="53">#REF!</definedName>
    <definedName name="tt" localSheetId="64">#REF!</definedName>
    <definedName name="tt" localSheetId="65">#REF!</definedName>
    <definedName name="tt" localSheetId="66">#REF!</definedName>
    <definedName name="tt">#REF!</definedName>
    <definedName name="tta" localSheetId="67">#REF!</definedName>
    <definedName name="tta" localSheetId="68">#REF!</definedName>
    <definedName name="tta" localSheetId="69">#REF!</definedName>
    <definedName name="tta" localSheetId="70">#REF!</definedName>
    <definedName name="tta" localSheetId="72">#REF!</definedName>
    <definedName name="tta" localSheetId="73">#REF!</definedName>
    <definedName name="tta" localSheetId="74">#REF!</definedName>
    <definedName name="tta" localSheetId="11">#REF!</definedName>
    <definedName name="tta" localSheetId="12">#REF!</definedName>
    <definedName name="tta" localSheetId="13">#REF!</definedName>
    <definedName name="tta" localSheetId="23">#REF!</definedName>
    <definedName name="tta" localSheetId="26">#REF!</definedName>
    <definedName name="tta" localSheetId="27">#REF!</definedName>
    <definedName name="tta" localSheetId="10">#REF!</definedName>
    <definedName name="tta" localSheetId="38">#REF!</definedName>
    <definedName name="tta" localSheetId="25">#REF!</definedName>
    <definedName name="tta" localSheetId="30">#REF!</definedName>
    <definedName name="tta" localSheetId="31">#REF!</definedName>
    <definedName name="tta" localSheetId="36">#REF!</definedName>
    <definedName name="tta" localSheetId="37">#REF!</definedName>
    <definedName name="tta" localSheetId="39">#REF!</definedName>
    <definedName name="tta" localSheetId="40">#REF!</definedName>
    <definedName name="tta" localSheetId="41">#REF!</definedName>
    <definedName name="tta" localSheetId="46">#REF!</definedName>
    <definedName name="tta" localSheetId="47">#REF!</definedName>
    <definedName name="tta" localSheetId="48">#REF!</definedName>
    <definedName name="tta" localSheetId="49">#REF!</definedName>
    <definedName name="tta" localSheetId="52">#REF!</definedName>
    <definedName name="tta" localSheetId="53">#REF!</definedName>
    <definedName name="tta" localSheetId="64">#REF!</definedName>
    <definedName name="tta" localSheetId="65">#REF!</definedName>
    <definedName name="tta">#REF!</definedName>
    <definedName name="ttaa" localSheetId="67">#REF!</definedName>
    <definedName name="ttaa" localSheetId="68">#REF!</definedName>
    <definedName name="ttaa" localSheetId="69">#REF!</definedName>
    <definedName name="ttaa" localSheetId="70">#REF!</definedName>
    <definedName name="ttaa" localSheetId="72">#REF!</definedName>
    <definedName name="ttaa" localSheetId="73">#REF!</definedName>
    <definedName name="ttaa" localSheetId="74">#REF!</definedName>
    <definedName name="ttaa" localSheetId="11">#REF!</definedName>
    <definedName name="ttaa" localSheetId="12">#REF!</definedName>
    <definedName name="ttaa" localSheetId="13">#REF!</definedName>
    <definedName name="ttaa" localSheetId="23">#REF!</definedName>
    <definedName name="ttaa" localSheetId="26">#REF!</definedName>
    <definedName name="ttaa" localSheetId="27">#REF!</definedName>
    <definedName name="ttaa" localSheetId="10">#REF!</definedName>
    <definedName name="ttaa" localSheetId="38">#REF!</definedName>
    <definedName name="ttaa" localSheetId="25">#REF!</definedName>
    <definedName name="ttaa" localSheetId="30">#REF!</definedName>
    <definedName name="ttaa" localSheetId="31">#REF!</definedName>
    <definedName name="ttaa" localSheetId="36">#REF!</definedName>
    <definedName name="ttaa" localSheetId="37">#REF!</definedName>
    <definedName name="ttaa" localSheetId="39">#REF!</definedName>
    <definedName name="ttaa" localSheetId="40">#REF!</definedName>
    <definedName name="ttaa" localSheetId="41">#REF!</definedName>
    <definedName name="ttaa" localSheetId="46">#REF!</definedName>
    <definedName name="ttaa" localSheetId="47">#REF!</definedName>
    <definedName name="ttaa" localSheetId="48">#REF!</definedName>
    <definedName name="ttaa" localSheetId="49">#REF!</definedName>
    <definedName name="ttaa" localSheetId="52">#REF!</definedName>
    <definedName name="ttaa" localSheetId="53">#REF!</definedName>
    <definedName name="ttaa" localSheetId="64">#REF!</definedName>
    <definedName name="ttaa" localSheetId="65">#REF!</definedName>
    <definedName name="ttaa">#REF!</definedName>
    <definedName name="ttetet" localSheetId="67" hidden="1">'[116]Fax a enviar'!#REF!</definedName>
    <definedName name="ttetet" localSheetId="68" hidden="1">'[116]Fax a enviar'!#REF!</definedName>
    <definedName name="ttetet" localSheetId="69" hidden="1">'[116]Fax a enviar'!#REF!</definedName>
    <definedName name="ttetet" localSheetId="70" hidden="1">'[116]Fax a enviar'!#REF!</definedName>
    <definedName name="ttetet" localSheetId="72" hidden="1">'[116]Fax a enviar'!#REF!</definedName>
    <definedName name="ttetet" localSheetId="73" hidden="1">'[116]Fax a enviar'!#REF!</definedName>
    <definedName name="ttetet" localSheetId="74" hidden="1">'[116]Fax a enviar'!#REF!</definedName>
    <definedName name="ttetet" localSheetId="11" hidden="1">#REF!</definedName>
    <definedName name="ttetet" localSheetId="12" hidden="1">#REF!</definedName>
    <definedName name="ttetet" localSheetId="13" hidden="1">#REF!</definedName>
    <definedName name="ttetet" localSheetId="23" hidden="1">#REF!</definedName>
    <definedName name="ttetet" localSheetId="24" hidden="1">#REF!</definedName>
    <definedName name="ttetet" localSheetId="26" hidden="1">#REF!</definedName>
    <definedName name="ttetet" localSheetId="10" hidden="1">#REF!</definedName>
    <definedName name="ttetet" localSheetId="38" hidden="1">#REF!</definedName>
    <definedName name="ttetet" localSheetId="25" hidden="1">#REF!</definedName>
    <definedName name="ttetet" localSheetId="30" hidden="1">'[116]Fax a enviar'!#REF!</definedName>
    <definedName name="ttetet" localSheetId="31" hidden="1">#REF!</definedName>
    <definedName name="ttetet" localSheetId="36" hidden="1">'[116]Fax a enviar'!#REF!</definedName>
    <definedName name="ttetet" localSheetId="37" hidden="1">'[116]Fax a enviar'!#REF!</definedName>
    <definedName name="ttetet" localSheetId="39" hidden="1">#REF!</definedName>
    <definedName name="ttetet" localSheetId="40" hidden="1">'[116]Fax a enviar'!#REF!</definedName>
    <definedName name="ttetet" localSheetId="41" hidden="1">'[116]Fax a enviar'!#REF!</definedName>
    <definedName name="ttetet" localSheetId="46" hidden="1">'[116]Fax a enviar'!#REF!</definedName>
    <definedName name="ttetet" localSheetId="47" hidden="1">#REF!</definedName>
    <definedName name="ttetet" localSheetId="48" hidden="1">#REF!</definedName>
    <definedName name="ttetet" localSheetId="49" hidden="1">#REF!</definedName>
    <definedName name="ttetet" localSheetId="51" hidden="1">#REF!</definedName>
    <definedName name="ttetet" localSheetId="52" hidden="1">#REF!</definedName>
    <definedName name="ttetet" localSheetId="64" hidden="1">'[116]Fax a enviar'!#REF!</definedName>
    <definedName name="ttetet" localSheetId="65" hidden="1">'[116]Fax a enviar'!#REF!</definedName>
    <definedName name="ttetet" localSheetId="66" hidden="1">'[116]Fax a enviar'!#REF!</definedName>
    <definedName name="ttetet" hidden="1">#REF!</definedName>
    <definedName name="ttt" localSheetId="67" hidden="1">'[108]Fax a enviar'!#REF!</definedName>
    <definedName name="ttt" localSheetId="68" hidden="1">'[108]Fax a enviar'!#REF!</definedName>
    <definedName name="ttt" localSheetId="69" hidden="1">'[108]Fax a enviar'!#REF!</definedName>
    <definedName name="ttt" localSheetId="70" hidden="1">'[108]Fax a enviar'!#REF!</definedName>
    <definedName name="ttt" localSheetId="72" hidden="1">'[108]Fax a enviar'!#REF!</definedName>
    <definedName name="ttt" localSheetId="73" hidden="1">'[108]Fax a enviar'!#REF!</definedName>
    <definedName name="ttt" localSheetId="74" hidden="1">'[108]Fax a enviar'!#REF!</definedName>
    <definedName name="ttt" localSheetId="11" hidden="1">#REF!</definedName>
    <definedName name="ttt" localSheetId="12" hidden="1">{"Minpmon",#N/A,FALSE,"Monthinput"}</definedName>
    <definedName name="ttt" localSheetId="23" hidden="1">#REF!</definedName>
    <definedName name="ttt" localSheetId="24" hidden="1">#REF!</definedName>
    <definedName name="ttt" localSheetId="26" hidden="1">#REF!</definedName>
    <definedName name="ttt" localSheetId="10" hidden="1">#REF!</definedName>
    <definedName name="ttt" localSheetId="38" hidden="1">#REF!</definedName>
    <definedName name="ttt" localSheetId="25" hidden="1">#REF!</definedName>
    <definedName name="ttt" localSheetId="30" hidden="1">'[108]Fax a enviar'!#REF!</definedName>
    <definedName name="ttt" localSheetId="31" hidden="1">#REF!</definedName>
    <definedName name="ttt" localSheetId="36" hidden="1">'[108]Fax a enviar'!#REF!</definedName>
    <definedName name="ttt" localSheetId="37" hidden="1">'[108]Fax a enviar'!#REF!</definedName>
    <definedName name="ttt" localSheetId="39" hidden="1">#REF!</definedName>
    <definedName name="ttt" localSheetId="40" hidden="1">'[108]Fax a enviar'!#REF!</definedName>
    <definedName name="ttt" localSheetId="41" hidden="1">'[108]Fax a enviar'!#REF!</definedName>
    <definedName name="ttt" localSheetId="46" hidden="1">'[108]Fax a enviar'!#REF!</definedName>
    <definedName name="ttt" localSheetId="47" hidden="1">#REF!</definedName>
    <definedName name="ttt" localSheetId="48" hidden="1">#REF!</definedName>
    <definedName name="ttt" localSheetId="49" hidden="1">#REF!</definedName>
    <definedName name="ttt" localSheetId="51" hidden="1">#REF!</definedName>
    <definedName name="ttt" localSheetId="52" hidden="1">#REF!</definedName>
    <definedName name="ttt" localSheetId="53" hidden="1">'[108]Fax a enviar'!#REF!</definedName>
    <definedName name="ttt" localSheetId="64" hidden="1">'[108]Fax a enviar'!#REF!</definedName>
    <definedName name="ttt" localSheetId="65" hidden="1">'[108]Fax a enviar'!#REF!</definedName>
    <definedName name="ttt" localSheetId="66" hidden="1">'[108]Fax a enviar'!#REF!</definedName>
    <definedName name="ttt" hidden="1">#REF!</definedName>
    <definedName name="tttt" localSheetId="67" hidden="1">{"Tab1",#N/A,FALSE,"P";"Tab2",#N/A,FALSE,"P"}</definedName>
    <definedName name="tttt" localSheetId="68" hidden="1">{"Tab1",#N/A,FALSE,"P";"Tab2",#N/A,FALSE,"P"}</definedName>
    <definedName name="tttt" localSheetId="69" hidden="1">{"Tab1",#N/A,FALSE,"P";"Tab2",#N/A,FALSE,"P"}</definedName>
    <definedName name="tttt" localSheetId="70" hidden="1">{"Tab1",#N/A,FALSE,"P";"Tab2",#N/A,FALSE,"P"}</definedName>
    <definedName name="tttt" localSheetId="72" hidden="1">{"Tab1",#N/A,FALSE,"P";"Tab2",#N/A,FALSE,"P"}</definedName>
    <definedName name="tttt" localSheetId="73" hidden="1">{"Tab1",#N/A,FALSE,"P";"Tab2",#N/A,FALSE,"P"}</definedName>
    <definedName name="tttt" localSheetId="74" hidden="1">{"Tab1",#N/A,FALSE,"P";"Tab2",#N/A,FALSE,"P"}</definedName>
    <definedName name="tttt" localSheetId="11" hidden="1">{"Tab1",#N/A,FALSE,"P";"Tab2",#N/A,FALSE,"P"}</definedName>
    <definedName name="tttt" localSheetId="12" hidden="1">{"Tab1",#N/A,FALSE,"P";"Tab2",#N/A,FALSE,"P"}</definedName>
    <definedName name="tttt" localSheetId="13" hidden="1">{"Tab1",#N/A,FALSE,"P";"Tab2",#N/A,FALSE,"P"}</definedName>
    <definedName name="tttt" localSheetId="23" hidden="1">{"Tab1",#N/A,FALSE,"P";"Tab2",#N/A,FALSE,"P"}</definedName>
    <definedName name="tttt" localSheetId="24" hidden="1">{"Tab1",#N/A,FALSE,"P";"Tab2",#N/A,FALSE,"P"}</definedName>
    <definedName name="tttt" localSheetId="26" hidden="1">{"Tab1",#N/A,FALSE,"P";"Tab2",#N/A,FALSE,"P"}</definedName>
    <definedName name="tttt" localSheetId="27" hidden="1">{"Tab1",#N/A,FALSE,"P";"Tab2",#N/A,FALSE,"P"}</definedName>
    <definedName name="tttt" localSheetId="42" hidden="1">{"Tab1",#N/A,FALSE,"P";"Tab2",#N/A,FALSE,"P"}</definedName>
    <definedName name="tttt" localSheetId="6" hidden="1">{"Tab1",#N/A,FALSE,"P";"Tab2",#N/A,FALSE,"P"}</definedName>
    <definedName name="tttt" localSheetId="7" hidden="1">{"Tab1",#N/A,FALSE,"P";"Tab2",#N/A,FALSE,"P"}</definedName>
    <definedName name="tttt" localSheetId="10" hidden="1">{"Tab1",#N/A,FALSE,"P";"Tab2",#N/A,FALSE,"P"}</definedName>
    <definedName name="tttt" localSheetId="38" hidden="1">{"Tab1",#N/A,FALSE,"P";"Tab2",#N/A,FALSE,"P"}</definedName>
    <definedName name="tttt" localSheetId="25" hidden="1">{"Tab1",#N/A,FALSE,"P";"Tab2",#N/A,FALSE,"P"}</definedName>
    <definedName name="tttt" localSheetId="28" hidden="1">{"Tab1",#N/A,FALSE,"P";"Tab2",#N/A,FALSE,"P"}</definedName>
    <definedName name="tttt" localSheetId="30" hidden="1">{"Tab1",#N/A,FALSE,"P";"Tab2",#N/A,FALSE,"P"}</definedName>
    <definedName name="tttt" localSheetId="31" hidden="1">{"Tab1",#N/A,FALSE,"P";"Tab2",#N/A,FALSE,"P"}</definedName>
    <definedName name="tttt" localSheetId="32" hidden="1">{"Tab1",#N/A,FALSE,"P";"Tab2",#N/A,FALSE,"P"}</definedName>
    <definedName name="tttt" localSheetId="33" hidden="1">{"Tab1",#N/A,FALSE,"P";"Tab2",#N/A,FALSE,"P"}</definedName>
    <definedName name="tttt" localSheetId="34" hidden="1">{"Tab1",#N/A,FALSE,"P";"Tab2",#N/A,FALSE,"P"}</definedName>
    <definedName name="tttt" localSheetId="35" hidden="1">{"Tab1",#N/A,FALSE,"P";"Tab2",#N/A,FALSE,"P"}</definedName>
    <definedName name="tttt" localSheetId="36" hidden="1">{"Tab1",#N/A,FALSE,"P";"Tab2",#N/A,FALSE,"P"}</definedName>
    <definedName name="tttt" localSheetId="37" hidden="1">{"Tab1",#N/A,FALSE,"P";"Tab2",#N/A,FALSE,"P"}</definedName>
    <definedName name="tttt" localSheetId="39" hidden="1">{"Tab1",#N/A,FALSE,"P";"Tab2",#N/A,FALSE,"P"}</definedName>
    <definedName name="tttt" localSheetId="40" hidden="1">{"Tab1",#N/A,FALSE,"P";"Tab2",#N/A,FALSE,"P"}</definedName>
    <definedName name="tttt" localSheetId="41" hidden="1">{"Tab1",#N/A,FALSE,"P";"Tab2",#N/A,FALSE,"P"}</definedName>
    <definedName name="tttt" localSheetId="46" hidden="1">{"Tab1",#N/A,FALSE,"P";"Tab2",#N/A,FALSE,"P"}</definedName>
    <definedName name="tttt" localSheetId="47" hidden="1">{"Tab1",#N/A,FALSE,"P";"Tab2",#N/A,FALSE,"P"}</definedName>
    <definedName name="tttt" localSheetId="48" hidden="1">{"Tab1",#N/A,FALSE,"P";"Tab2",#N/A,FALSE,"P"}</definedName>
    <definedName name="tttt" localSheetId="49" hidden="1">{"Tab1",#N/A,FALSE,"P";"Tab2",#N/A,FALSE,"P"}</definedName>
    <definedName name="tttt" localSheetId="50" hidden="1">{"Tab1",#N/A,FALSE,"P";"Tab2",#N/A,FALSE,"P"}</definedName>
    <definedName name="tttt" localSheetId="51" hidden="1">{"Tab1",#N/A,FALSE,"P";"Tab2",#N/A,FALSE,"P"}</definedName>
    <definedName name="tttt" localSheetId="52" hidden="1">{"Tab1",#N/A,FALSE,"P";"Tab2",#N/A,FALSE,"P"}</definedName>
    <definedName name="tttt" localSheetId="53" hidden="1">{"Tab1",#N/A,FALSE,"P";"Tab2",#N/A,FALSE,"P"}</definedName>
    <definedName name="tttt" localSheetId="64" hidden="1">{"Tab1",#N/A,FALSE,"P";"Tab2",#N/A,FALSE,"P"}</definedName>
    <definedName name="tttt" localSheetId="65" hidden="1">{"Tab1",#N/A,FALSE,"P";"Tab2",#N/A,FALSE,"P"}</definedName>
    <definedName name="tttt" localSheetId="66" hidden="1">{"Tab1",#N/A,FALSE,"P";"Tab2",#N/A,FALSE,"P"}</definedName>
    <definedName name="tttt" hidden="1">{"Tab1",#N/A,FALSE,"P";"Tab2",#N/A,FALSE,"P"}</definedName>
    <definedName name="ttttt" localSheetId="67" hidden="1">[144]M!#REF!</definedName>
    <definedName name="ttttt" localSheetId="68" hidden="1">[144]M!#REF!</definedName>
    <definedName name="ttttt" localSheetId="69" hidden="1">[144]M!#REF!</definedName>
    <definedName name="ttttt" localSheetId="70" hidden="1">[144]M!#REF!</definedName>
    <definedName name="ttttt" localSheetId="72" hidden="1">[144]M!#REF!</definedName>
    <definedName name="ttttt" localSheetId="73" hidden="1">[144]M!#REF!</definedName>
    <definedName name="ttttt" localSheetId="74" hidden="1">[144]M!#REF!</definedName>
    <definedName name="ttttt" localSheetId="11" hidden="1">#REF!</definedName>
    <definedName name="ttttt" localSheetId="12" hidden="1">#REF!</definedName>
    <definedName name="ttttt" localSheetId="23" hidden="1">#REF!</definedName>
    <definedName name="ttttt" localSheetId="24" hidden="1">#REF!</definedName>
    <definedName name="ttttt" localSheetId="26" hidden="1">#REF!</definedName>
    <definedName name="ttttt" localSheetId="10" hidden="1">#REF!</definedName>
    <definedName name="ttttt" localSheetId="38" hidden="1">#REF!</definedName>
    <definedName name="ttttt" localSheetId="25" hidden="1">#REF!</definedName>
    <definedName name="ttttt" localSheetId="30" hidden="1">[144]M!#REF!</definedName>
    <definedName name="ttttt" localSheetId="39" hidden="1">#REF!</definedName>
    <definedName name="ttttt" localSheetId="46" hidden="1">[144]M!#REF!</definedName>
    <definedName name="ttttt" localSheetId="51" hidden="1">#REF!</definedName>
    <definedName name="ttttt" localSheetId="52" hidden="1">#REF!</definedName>
    <definedName name="ttttt" localSheetId="65" hidden="1">[144]M!#REF!</definedName>
    <definedName name="ttttt" localSheetId="66" hidden="1">[144]M!#REF!</definedName>
    <definedName name="ttttt" hidden="1">#REF!</definedName>
    <definedName name="twetwee" localSheetId="67" hidden="1">#REF!</definedName>
    <definedName name="twetwee" localSheetId="68" hidden="1">#REF!</definedName>
    <definedName name="twetwee" localSheetId="69" hidden="1">#REF!</definedName>
    <definedName name="twetwee" localSheetId="70" hidden="1">#REF!</definedName>
    <definedName name="twetwee" localSheetId="72" hidden="1">#REF!</definedName>
    <definedName name="twetwee" localSheetId="73" hidden="1">#REF!</definedName>
    <definedName name="twetwee" localSheetId="74" hidden="1">#REF!</definedName>
    <definedName name="twetwee" localSheetId="11" hidden="1">#REF!</definedName>
    <definedName name="twetwee" localSheetId="12" hidden="1">#REF!</definedName>
    <definedName name="twetwee" localSheetId="13" hidden="1">#REF!</definedName>
    <definedName name="twetwee" localSheetId="23" hidden="1">#REF!</definedName>
    <definedName name="twetwee" localSheetId="24" hidden="1">#REF!</definedName>
    <definedName name="twetwee" localSheetId="26" hidden="1">#REF!</definedName>
    <definedName name="twetwee" localSheetId="27" hidden="1">#REF!</definedName>
    <definedName name="twetwee" localSheetId="42" hidden="1">#REF!</definedName>
    <definedName name="twetwee" localSheetId="10" hidden="1">#REF!</definedName>
    <definedName name="twetwee" localSheetId="38" hidden="1">#REF!</definedName>
    <definedName name="twetwee" localSheetId="25" hidden="1">#REF!</definedName>
    <definedName name="twetwee" localSheetId="30" hidden="1">#REF!</definedName>
    <definedName name="twetwee" localSheetId="31" hidden="1">#REF!</definedName>
    <definedName name="twetwee" localSheetId="34" hidden="1">#REF!</definedName>
    <definedName name="twetwee" localSheetId="36" hidden="1">#REF!</definedName>
    <definedName name="twetwee" localSheetId="37" hidden="1">#REF!</definedName>
    <definedName name="twetwee" localSheetId="39" hidden="1">#REF!</definedName>
    <definedName name="twetwee" localSheetId="40" hidden="1">#REF!</definedName>
    <definedName name="twetwee" localSheetId="41" hidden="1">#REF!</definedName>
    <definedName name="twetwee" localSheetId="46" hidden="1">#REF!</definedName>
    <definedName name="twetwee" localSheetId="47" hidden="1">#REF!</definedName>
    <definedName name="twetwee" localSheetId="48" hidden="1">#REF!</definedName>
    <definedName name="twetwee" localSheetId="49" hidden="1">#REF!</definedName>
    <definedName name="twetwee" localSheetId="52" hidden="1">#REF!</definedName>
    <definedName name="twetwee" localSheetId="53" hidden="1">#REF!</definedName>
    <definedName name="twetwee" localSheetId="64" hidden="1">#REF!</definedName>
    <definedName name="twetwee" localSheetId="65" hidden="1">#REF!</definedName>
    <definedName name="twetwee" localSheetId="66" hidden="1">#REF!</definedName>
    <definedName name="twetwee" hidden="1">#REF!</definedName>
    <definedName name="TX" localSheetId="67">#REF!</definedName>
    <definedName name="TX" localSheetId="68">#REF!</definedName>
    <definedName name="TX" localSheetId="69">#REF!</definedName>
    <definedName name="TX" localSheetId="70">#REF!</definedName>
    <definedName name="TX" localSheetId="72">#REF!</definedName>
    <definedName name="TX" localSheetId="73">#REF!</definedName>
    <definedName name="TX" localSheetId="74">#REF!</definedName>
    <definedName name="TX" localSheetId="11">#REF!</definedName>
    <definedName name="TX" localSheetId="12">#REF!</definedName>
    <definedName name="TX" localSheetId="13">#REF!</definedName>
    <definedName name="TX" localSheetId="23">#REF!</definedName>
    <definedName name="TX" localSheetId="24">#REF!</definedName>
    <definedName name="TX" localSheetId="26">#REF!</definedName>
    <definedName name="TX" localSheetId="10">#REF!</definedName>
    <definedName name="TX" localSheetId="38">#REF!</definedName>
    <definedName name="TX" localSheetId="25">#REF!</definedName>
    <definedName name="TX" localSheetId="30">#REF!</definedName>
    <definedName name="TX" localSheetId="31">#REF!</definedName>
    <definedName name="TX" localSheetId="36">#REF!</definedName>
    <definedName name="TX" localSheetId="37">#REF!</definedName>
    <definedName name="TX" localSheetId="39">#REF!</definedName>
    <definedName name="TX" localSheetId="40">#REF!</definedName>
    <definedName name="TX" localSheetId="41">#REF!</definedName>
    <definedName name="TX" localSheetId="46">#REF!</definedName>
    <definedName name="TX" localSheetId="47">#REF!</definedName>
    <definedName name="TX" localSheetId="52">#REF!</definedName>
    <definedName name="TX" localSheetId="53">#REF!</definedName>
    <definedName name="TX" localSheetId="64">#REF!</definedName>
    <definedName name="TX" localSheetId="65">#REF!</definedName>
    <definedName name="TX">#REF!</definedName>
    <definedName name="TX_D" localSheetId="67">#REF!</definedName>
    <definedName name="TX_D" localSheetId="68">#REF!</definedName>
    <definedName name="TX_D" localSheetId="69">#REF!</definedName>
    <definedName name="TX_D" localSheetId="70">#REF!</definedName>
    <definedName name="TX_D" localSheetId="72">#REF!</definedName>
    <definedName name="TX_D" localSheetId="73">#REF!</definedName>
    <definedName name="TX_D" localSheetId="74">#REF!</definedName>
    <definedName name="TX_D" localSheetId="11">#REF!</definedName>
    <definedName name="TX_D" localSheetId="12">#REF!</definedName>
    <definedName name="TX_D" localSheetId="13">#REF!</definedName>
    <definedName name="TX_D" localSheetId="23">#REF!</definedName>
    <definedName name="TX_D" localSheetId="24">#REF!</definedName>
    <definedName name="TX_D" localSheetId="26">#REF!</definedName>
    <definedName name="TX_D" localSheetId="10">#REF!</definedName>
    <definedName name="TX_D" localSheetId="38">#REF!</definedName>
    <definedName name="TX_D" localSheetId="25">#REF!</definedName>
    <definedName name="TX_D" localSheetId="30">#REF!</definedName>
    <definedName name="TX_D" localSheetId="31">#REF!</definedName>
    <definedName name="TX_D" localSheetId="36">#REF!</definedName>
    <definedName name="TX_D" localSheetId="37">#REF!</definedName>
    <definedName name="TX_D" localSheetId="39">#REF!</definedName>
    <definedName name="TX_D" localSheetId="40">#REF!</definedName>
    <definedName name="TX_D" localSheetId="41">#REF!</definedName>
    <definedName name="TX_D" localSheetId="46">#REF!</definedName>
    <definedName name="TX_D" localSheetId="47">#REF!</definedName>
    <definedName name="TX_D" localSheetId="52">#REF!</definedName>
    <definedName name="TX_D" localSheetId="53">#REF!</definedName>
    <definedName name="TX_D" localSheetId="64">#REF!</definedName>
    <definedName name="TX_D" localSheetId="65">#REF!</definedName>
    <definedName name="TX_D">#REF!</definedName>
    <definedName name="TX_DPCH" localSheetId="67">#REF!</definedName>
    <definedName name="TX_DPCH" localSheetId="68">#REF!</definedName>
    <definedName name="TX_DPCH" localSheetId="69">#REF!</definedName>
    <definedName name="TX_DPCH" localSheetId="70">#REF!</definedName>
    <definedName name="TX_DPCH" localSheetId="72">#REF!</definedName>
    <definedName name="TX_DPCH" localSheetId="73">#REF!</definedName>
    <definedName name="TX_DPCH" localSheetId="74">#REF!</definedName>
    <definedName name="TX_DPCH" localSheetId="11">#REF!</definedName>
    <definedName name="TX_DPCH" localSheetId="12">#REF!</definedName>
    <definedName name="TX_DPCH" localSheetId="13">#REF!</definedName>
    <definedName name="TX_DPCH" localSheetId="23">#REF!</definedName>
    <definedName name="TX_DPCH" localSheetId="24">#REF!</definedName>
    <definedName name="TX_DPCH" localSheetId="26">#REF!</definedName>
    <definedName name="TX_DPCH" localSheetId="10">#REF!</definedName>
    <definedName name="TX_DPCH" localSheetId="38">#REF!</definedName>
    <definedName name="TX_DPCH" localSheetId="25">#REF!</definedName>
    <definedName name="TX_DPCH" localSheetId="31">#REF!</definedName>
    <definedName name="TX_DPCH" localSheetId="39">#REF!</definedName>
    <definedName name="TX_DPCH" localSheetId="40">#REF!</definedName>
    <definedName name="TX_DPCH" localSheetId="41">#REF!</definedName>
    <definedName name="TX_DPCH" localSheetId="46">#REF!</definedName>
    <definedName name="TX_DPCH" localSheetId="47">#REF!</definedName>
    <definedName name="TX_DPCH" localSheetId="52">#REF!</definedName>
    <definedName name="TX_DPCH" localSheetId="53">#REF!</definedName>
    <definedName name="TX_DPCH" localSheetId="64">#REF!</definedName>
    <definedName name="TX_DPCH" localSheetId="65">#REF!</definedName>
    <definedName name="TX_DPCH">#REF!</definedName>
    <definedName name="TX_R" localSheetId="67">#REF!</definedName>
    <definedName name="TX_R" localSheetId="68">#REF!</definedName>
    <definedName name="TX_R" localSheetId="69">#REF!</definedName>
    <definedName name="TX_R" localSheetId="70">#REF!</definedName>
    <definedName name="TX_R" localSheetId="72">#REF!</definedName>
    <definedName name="TX_R" localSheetId="73">#REF!</definedName>
    <definedName name="TX_R" localSheetId="74">#REF!</definedName>
    <definedName name="TX_R" localSheetId="11">#REF!</definedName>
    <definedName name="TX_R" localSheetId="12">#REF!</definedName>
    <definedName name="TX_R" localSheetId="13">#REF!</definedName>
    <definedName name="TX_R" localSheetId="23">#REF!</definedName>
    <definedName name="TX_R" localSheetId="24">#REF!</definedName>
    <definedName name="TX_R" localSheetId="26">#REF!</definedName>
    <definedName name="TX_R" localSheetId="10">#REF!</definedName>
    <definedName name="TX_R" localSheetId="38">#REF!</definedName>
    <definedName name="TX_R" localSheetId="25">#REF!</definedName>
    <definedName name="TX_R" localSheetId="31">#REF!</definedName>
    <definedName name="TX_R" localSheetId="39">#REF!</definedName>
    <definedName name="TX_R" localSheetId="40">#REF!</definedName>
    <definedName name="TX_R" localSheetId="41">#REF!</definedName>
    <definedName name="TX_R" localSheetId="46">#REF!</definedName>
    <definedName name="TX_R" localSheetId="47">#REF!</definedName>
    <definedName name="TX_R" localSheetId="52">#REF!</definedName>
    <definedName name="TX_R" localSheetId="53">#REF!</definedName>
    <definedName name="TX_R" localSheetId="64">#REF!</definedName>
    <definedName name="TX_R" localSheetId="65">#REF!</definedName>
    <definedName name="TX_R">#REF!</definedName>
    <definedName name="TX_RPCH" localSheetId="67">#REF!</definedName>
    <definedName name="TX_RPCH" localSheetId="68">#REF!</definedName>
    <definedName name="TX_RPCH" localSheetId="69">#REF!</definedName>
    <definedName name="TX_RPCH" localSheetId="70">#REF!</definedName>
    <definedName name="TX_RPCH" localSheetId="72">#REF!</definedName>
    <definedName name="TX_RPCH" localSheetId="73">#REF!</definedName>
    <definedName name="TX_RPCH" localSheetId="74">#REF!</definedName>
    <definedName name="TX_RPCH" localSheetId="11">#REF!</definedName>
    <definedName name="TX_RPCH" localSheetId="12">#REF!</definedName>
    <definedName name="TX_RPCH" localSheetId="13">#REF!</definedName>
    <definedName name="TX_RPCH" localSheetId="23">#REF!</definedName>
    <definedName name="TX_RPCH" localSheetId="24">#REF!</definedName>
    <definedName name="TX_RPCH" localSheetId="26">#REF!</definedName>
    <definedName name="TX_RPCH" localSheetId="10">#REF!</definedName>
    <definedName name="TX_RPCH" localSheetId="38">#REF!</definedName>
    <definedName name="TX_RPCH" localSheetId="25">#REF!</definedName>
    <definedName name="TX_RPCH" localSheetId="31">#REF!</definedName>
    <definedName name="TX_RPCH" localSheetId="39">#REF!</definedName>
    <definedName name="TX_RPCH" localSheetId="40">#REF!</definedName>
    <definedName name="TX_RPCH" localSheetId="41">#REF!</definedName>
    <definedName name="TX_RPCH" localSheetId="46">#REF!</definedName>
    <definedName name="TX_RPCH" localSheetId="47">#REF!</definedName>
    <definedName name="TX_RPCH" localSheetId="52">#REF!</definedName>
    <definedName name="TX_RPCH" localSheetId="53">#REF!</definedName>
    <definedName name="TX_RPCH" localSheetId="64">#REF!</definedName>
    <definedName name="TX_RPCH" localSheetId="65">#REF!</definedName>
    <definedName name="TX_RPCH">#REF!</definedName>
    <definedName name="TXG" localSheetId="67">#REF!</definedName>
    <definedName name="TXG" localSheetId="68">#REF!</definedName>
    <definedName name="TXG" localSheetId="69">#REF!</definedName>
    <definedName name="TXG" localSheetId="70">#REF!</definedName>
    <definedName name="TXG" localSheetId="72">#REF!</definedName>
    <definedName name="TXG" localSheetId="73">#REF!</definedName>
    <definedName name="TXG" localSheetId="74">#REF!</definedName>
    <definedName name="TXG" localSheetId="11">#REF!</definedName>
    <definedName name="TXG" localSheetId="12">#REF!</definedName>
    <definedName name="TXG" localSheetId="13">#REF!</definedName>
    <definedName name="TXG" localSheetId="23">#REF!</definedName>
    <definedName name="TXG" localSheetId="24">#REF!</definedName>
    <definedName name="TXG" localSheetId="26">#REF!</definedName>
    <definedName name="TXG" localSheetId="10">#REF!</definedName>
    <definedName name="TXG" localSheetId="38">#REF!</definedName>
    <definedName name="TXG" localSheetId="25">#REF!</definedName>
    <definedName name="TXG" localSheetId="31">#REF!</definedName>
    <definedName name="TXG" localSheetId="39">#REF!</definedName>
    <definedName name="TXG" localSheetId="40">#REF!</definedName>
    <definedName name="TXG" localSheetId="41">#REF!</definedName>
    <definedName name="TXG" localSheetId="46">#REF!</definedName>
    <definedName name="TXG" localSheetId="47">#REF!</definedName>
    <definedName name="TXG" localSheetId="52">#REF!</definedName>
    <definedName name="TXG" localSheetId="53">#REF!</definedName>
    <definedName name="TXG" localSheetId="64">#REF!</definedName>
    <definedName name="TXG" localSheetId="65">#REF!</definedName>
    <definedName name="TXG">#REF!</definedName>
    <definedName name="TXG_D">#N/A</definedName>
    <definedName name="TXG_DPCH" localSheetId="67">#REF!</definedName>
    <definedName name="TXG_DPCH" localSheetId="68">#REF!</definedName>
    <definedName name="TXG_DPCH" localSheetId="69">#REF!</definedName>
    <definedName name="TXG_DPCH" localSheetId="70">#REF!</definedName>
    <definedName name="TXG_DPCH" localSheetId="72">#REF!</definedName>
    <definedName name="TXG_DPCH" localSheetId="73">#REF!</definedName>
    <definedName name="TXG_DPCH" localSheetId="74">#REF!</definedName>
    <definedName name="TXG_DPCH" localSheetId="11">#REF!</definedName>
    <definedName name="TXG_DPCH" localSheetId="12">#REF!</definedName>
    <definedName name="TXG_DPCH" localSheetId="13">#REF!</definedName>
    <definedName name="TXG_DPCH" localSheetId="23">#REF!</definedName>
    <definedName name="TXG_DPCH" localSheetId="24">#REF!</definedName>
    <definedName name="TXG_DPCH" localSheetId="26">#REF!</definedName>
    <definedName name="TXG_DPCH" localSheetId="42">#REF!</definedName>
    <definedName name="TXG_DPCH" localSheetId="10">#REF!</definedName>
    <definedName name="TXG_DPCH" localSheetId="38">#REF!</definedName>
    <definedName name="TXG_DPCH" localSheetId="25">#REF!</definedName>
    <definedName name="TXG_DPCH" localSheetId="30">#REF!</definedName>
    <definedName name="TXG_DPCH" localSheetId="31">#REF!</definedName>
    <definedName name="TXG_DPCH" localSheetId="34">#REF!</definedName>
    <definedName name="TXG_DPCH" localSheetId="39">#REF!</definedName>
    <definedName name="TXG_DPCH" localSheetId="40">#REF!</definedName>
    <definedName name="TXG_DPCH" localSheetId="41">#REF!</definedName>
    <definedName name="TXG_DPCH" localSheetId="46">#REF!</definedName>
    <definedName name="TXG_DPCH" localSheetId="47">#REF!</definedName>
    <definedName name="TXG_DPCH" localSheetId="52">#REF!</definedName>
    <definedName name="TXG_DPCH" localSheetId="53">#REF!</definedName>
    <definedName name="TXG_DPCH" localSheetId="64">#REF!</definedName>
    <definedName name="TXG_DPCH" localSheetId="65">#REF!</definedName>
    <definedName name="TXG_DPCH" localSheetId="66">#REF!</definedName>
    <definedName name="TXG_DPCH">#REF!</definedName>
    <definedName name="TXG_R" localSheetId="67">#REF!</definedName>
    <definedName name="TXG_R" localSheetId="68">#REF!</definedName>
    <definedName name="TXG_R" localSheetId="69">#REF!</definedName>
    <definedName name="TXG_R" localSheetId="70">#REF!</definedName>
    <definedName name="TXG_R" localSheetId="72">#REF!</definedName>
    <definedName name="TXG_R" localSheetId="73">#REF!</definedName>
    <definedName name="TXG_R" localSheetId="74">#REF!</definedName>
    <definedName name="TXG_R" localSheetId="11">#REF!</definedName>
    <definedName name="TXG_R" localSheetId="12">#REF!</definedName>
    <definedName name="TXG_R" localSheetId="13">#REF!</definedName>
    <definedName name="TXG_R" localSheetId="23">#REF!</definedName>
    <definedName name="TXG_R" localSheetId="24">#REF!</definedName>
    <definedName name="TXG_R" localSheetId="26">#REF!</definedName>
    <definedName name="TXG_R" localSheetId="10">#REF!</definedName>
    <definedName name="TXG_R" localSheetId="38">#REF!</definedName>
    <definedName name="TXG_R" localSheetId="25">#REF!</definedName>
    <definedName name="TXG_R" localSheetId="30">#REF!</definedName>
    <definedName name="TXG_R" localSheetId="31">#REF!</definedName>
    <definedName name="TXG_R" localSheetId="39">#REF!</definedName>
    <definedName name="TXG_R" localSheetId="40">#REF!</definedName>
    <definedName name="TXG_R" localSheetId="41">#REF!</definedName>
    <definedName name="TXG_R" localSheetId="46">#REF!</definedName>
    <definedName name="TXG_R" localSheetId="47">#REF!</definedName>
    <definedName name="TXG_R" localSheetId="52">#REF!</definedName>
    <definedName name="TXG_R" localSheetId="53">#REF!</definedName>
    <definedName name="TXG_R" localSheetId="64">#REF!</definedName>
    <definedName name="TXG_R" localSheetId="65">#REF!</definedName>
    <definedName name="TXG_R">#REF!</definedName>
    <definedName name="TXG_RPCH" localSheetId="67">#REF!</definedName>
    <definedName name="TXG_RPCH" localSheetId="68">#REF!</definedName>
    <definedName name="TXG_RPCH" localSheetId="69">#REF!</definedName>
    <definedName name="TXG_RPCH" localSheetId="70">#REF!</definedName>
    <definedName name="TXG_RPCH" localSheetId="72">#REF!</definedName>
    <definedName name="TXG_RPCH" localSheetId="73">#REF!</definedName>
    <definedName name="TXG_RPCH" localSheetId="74">#REF!</definedName>
    <definedName name="TXG_RPCH" localSheetId="11">#REF!</definedName>
    <definedName name="TXG_RPCH" localSheetId="12">#REF!</definedName>
    <definedName name="TXG_RPCH" localSheetId="13">#REF!</definedName>
    <definedName name="TXG_RPCH" localSheetId="23">#REF!</definedName>
    <definedName name="TXG_RPCH" localSheetId="24">#REF!</definedName>
    <definedName name="TXG_RPCH" localSheetId="26">#REF!</definedName>
    <definedName name="TXG_RPCH" localSheetId="10">#REF!</definedName>
    <definedName name="TXG_RPCH" localSheetId="38">#REF!</definedName>
    <definedName name="TXG_RPCH" localSheetId="25">#REF!</definedName>
    <definedName name="TXG_RPCH" localSheetId="30">#REF!</definedName>
    <definedName name="TXG_RPCH" localSheetId="31">#REF!</definedName>
    <definedName name="TXG_RPCH" localSheetId="39">#REF!</definedName>
    <definedName name="TXG_RPCH" localSheetId="40">#REF!</definedName>
    <definedName name="TXG_RPCH" localSheetId="41">#REF!</definedName>
    <definedName name="TXG_RPCH" localSheetId="46">#REF!</definedName>
    <definedName name="TXG_RPCH" localSheetId="47">#REF!</definedName>
    <definedName name="TXG_RPCH" localSheetId="52">#REF!</definedName>
    <definedName name="TXG_RPCH" localSheetId="53">#REF!</definedName>
    <definedName name="TXG_RPCH" localSheetId="64">#REF!</definedName>
    <definedName name="TXG_RPCH" localSheetId="65">#REF!</definedName>
    <definedName name="TXG_RPCH">#REF!</definedName>
    <definedName name="TXGO">#N/A</definedName>
    <definedName name="TXGO_D" localSheetId="67">#REF!</definedName>
    <definedName name="TXGO_D" localSheetId="68">#REF!</definedName>
    <definedName name="TXGO_D" localSheetId="69">#REF!</definedName>
    <definedName name="TXGO_D" localSheetId="70">#REF!</definedName>
    <definedName name="TXGO_D" localSheetId="72">#REF!</definedName>
    <definedName name="TXGO_D" localSheetId="73">#REF!</definedName>
    <definedName name="TXGO_D" localSheetId="74">#REF!</definedName>
    <definedName name="TXGO_D" localSheetId="11">#REF!</definedName>
    <definedName name="TXGO_D" localSheetId="12">#REF!</definedName>
    <definedName name="TXGO_D" localSheetId="13">#REF!</definedName>
    <definedName name="TXGO_D" localSheetId="23">#REF!</definedName>
    <definedName name="TXGO_D" localSheetId="24">#REF!</definedName>
    <definedName name="TXGO_D" localSheetId="26">#REF!</definedName>
    <definedName name="TXGO_D" localSheetId="42">#REF!</definedName>
    <definedName name="TXGO_D" localSheetId="10">#REF!</definedName>
    <definedName name="TXGO_D" localSheetId="38">#REF!</definedName>
    <definedName name="TXGO_D" localSheetId="25">#REF!</definedName>
    <definedName name="TXGO_D" localSheetId="30">#REF!</definedName>
    <definedName name="TXGO_D" localSheetId="31">#REF!</definedName>
    <definedName name="TXGO_D" localSheetId="34">#REF!</definedName>
    <definedName name="TXGO_D" localSheetId="39">#REF!</definedName>
    <definedName name="TXGO_D" localSheetId="40">#REF!</definedName>
    <definedName name="TXGO_D" localSheetId="41">#REF!</definedName>
    <definedName name="TXGO_D" localSheetId="46">#REF!</definedName>
    <definedName name="TXGO_D" localSheetId="47">#REF!</definedName>
    <definedName name="TXGO_D" localSheetId="52">#REF!</definedName>
    <definedName name="TXGO_D" localSheetId="53">#REF!</definedName>
    <definedName name="TXGO_D" localSheetId="64">#REF!</definedName>
    <definedName name="TXGO_D" localSheetId="65">#REF!</definedName>
    <definedName name="TXGO_D" localSheetId="66">#REF!</definedName>
    <definedName name="TXGO_D">#REF!</definedName>
    <definedName name="TXGO_DPCH" localSheetId="67">#REF!</definedName>
    <definedName name="TXGO_DPCH" localSheetId="68">#REF!</definedName>
    <definedName name="TXGO_DPCH" localSheetId="69">#REF!</definedName>
    <definedName name="TXGO_DPCH" localSheetId="70">#REF!</definedName>
    <definedName name="TXGO_DPCH" localSheetId="72">#REF!</definedName>
    <definedName name="TXGO_DPCH" localSheetId="73">#REF!</definedName>
    <definedName name="TXGO_DPCH" localSheetId="74">#REF!</definedName>
    <definedName name="TXGO_DPCH" localSheetId="11">#REF!</definedName>
    <definedName name="TXGO_DPCH" localSheetId="12">#REF!</definedName>
    <definedName name="TXGO_DPCH" localSheetId="13">#REF!</definedName>
    <definedName name="TXGO_DPCH" localSheetId="23">#REF!</definedName>
    <definedName name="TXGO_DPCH" localSheetId="24">#REF!</definedName>
    <definedName name="TXGO_DPCH" localSheetId="26">#REF!</definedName>
    <definedName name="TXGO_DPCH" localSheetId="10">#REF!</definedName>
    <definedName name="TXGO_DPCH" localSheetId="38">#REF!</definedName>
    <definedName name="TXGO_DPCH" localSheetId="25">#REF!</definedName>
    <definedName name="TXGO_DPCH" localSheetId="30">#REF!</definedName>
    <definedName name="TXGO_DPCH" localSheetId="31">#REF!</definedName>
    <definedName name="TXGO_DPCH" localSheetId="39">#REF!</definedName>
    <definedName name="TXGO_DPCH" localSheetId="40">#REF!</definedName>
    <definedName name="TXGO_DPCH" localSheetId="41">#REF!</definedName>
    <definedName name="TXGO_DPCH" localSheetId="46">#REF!</definedName>
    <definedName name="TXGO_DPCH" localSheetId="47">#REF!</definedName>
    <definedName name="TXGO_DPCH" localSheetId="52">#REF!</definedName>
    <definedName name="TXGO_DPCH" localSheetId="53">#REF!</definedName>
    <definedName name="TXGO_DPCH" localSheetId="64">#REF!</definedName>
    <definedName name="TXGO_DPCH" localSheetId="65">#REF!</definedName>
    <definedName name="TXGO_DPCH">#REF!</definedName>
    <definedName name="TXGO_R" localSheetId="67">#REF!</definedName>
    <definedName name="TXGO_R" localSheetId="68">#REF!</definedName>
    <definedName name="TXGO_R" localSheetId="69">#REF!</definedName>
    <definedName name="TXGO_R" localSheetId="70">#REF!</definedName>
    <definedName name="TXGO_R" localSheetId="72">#REF!</definedName>
    <definedName name="TXGO_R" localSheetId="73">#REF!</definedName>
    <definedName name="TXGO_R" localSheetId="74">#REF!</definedName>
    <definedName name="TXGO_R" localSheetId="11">#REF!</definedName>
    <definedName name="TXGO_R" localSheetId="12">#REF!</definedName>
    <definedName name="TXGO_R" localSheetId="13">#REF!</definedName>
    <definedName name="TXGO_R" localSheetId="23">#REF!</definedName>
    <definedName name="TXGO_R" localSheetId="24">#REF!</definedName>
    <definedName name="TXGO_R" localSheetId="26">#REF!</definedName>
    <definedName name="TXGO_R" localSheetId="10">#REF!</definedName>
    <definedName name="TXGO_R" localSheetId="38">#REF!</definedName>
    <definedName name="TXGO_R" localSheetId="25">#REF!</definedName>
    <definedName name="TXGO_R" localSheetId="30">#REF!</definedName>
    <definedName name="TXGO_R" localSheetId="31">#REF!</definedName>
    <definedName name="TXGO_R" localSheetId="39">#REF!</definedName>
    <definedName name="TXGO_R" localSheetId="40">#REF!</definedName>
    <definedName name="TXGO_R" localSheetId="41">#REF!</definedName>
    <definedName name="TXGO_R" localSheetId="46">#REF!</definedName>
    <definedName name="TXGO_R" localSheetId="47">#REF!</definedName>
    <definedName name="TXGO_R" localSheetId="52">#REF!</definedName>
    <definedName name="TXGO_R" localSheetId="53">#REF!</definedName>
    <definedName name="TXGO_R" localSheetId="64">#REF!</definedName>
    <definedName name="TXGO_R" localSheetId="65">#REF!</definedName>
    <definedName name="TXGO_R">#REF!</definedName>
    <definedName name="TXGO_RPCH" localSheetId="67">#REF!</definedName>
    <definedName name="TXGO_RPCH" localSheetId="68">#REF!</definedName>
    <definedName name="TXGO_RPCH" localSheetId="69">#REF!</definedName>
    <definedName name="TXGO_RPCH" localSheetId="70">#REF!</definedName>
    <definedName name="TXGO_RPCH" localSheetId="72">#REF!</definedName>
    <definedName name="TXGO_RPCH" localSheetId="73">#REF!</definedName>
    <definedName name="TXGO_RPCH" localSheetId="74">#REF!</definedName>
    <definedName name="TXGO_RPCH" localSheetId="11">#REF!</definedName>
    <definedName name="TXGO_RPCH" localSheetId="12">#REF!</definedName>
    <definedName name="TXGO_RPCH" localSheetId="13">#REF!</definedName>
    <definedName name="TXGO_RPCH" localSheetId="23">#REF!</definedName>
    <definedName name="TXGO_RPCH" localSheetId="24">#REF!</definedName>
    <definedName name="TXGO_RPCH" localSheetId="26">#REF!</definedName>
    <definedName name="TXGO_RPCH" localSheetId="10">#REF!</definedName>
    <definedName name="TXGO_RPCH" localSheetId="38">#REF!</definedName>
    <definedName name="TXGO_RPCH" localSheetId="25">#REF!</definedName>
    <definedName name="TXGO_RPCH" localSheetId="31">#REF!</definedName>
    <definedName name="TXGO_RPCH" localSheetId="39">#REF!</definedName>
    <definedName name="TXGO_RPCH" localSheetId="40">#REF!</definedName>
    <definedName name="TXGO_RPCH" localSheetId="41">#REF!</definedName>
    <definedName name="TXGO_RPCH" localSheetId="46">#REF!</definedName>
    <definedName name="TXGO_RPCH" localSheetId="47">#REF!</definedName>
    <definedName name="TXGO_RPCH" localSheetId="52">#REF!</definedName>
    <definedName name="TXGO_RPCH" localSheetId="53">#REF!</definedName>
    <definedName name="TXGO_RPCH" localSheetId="64">#REF!</definedName>
    <definedName name="TXGO_RPCH" localSheetId="65">#REF!</definedName>
    <definedName name="TXGO_RPCH">#REF!</definedName>
    <definedName name="TXGXO" localSheetId="67">#REF!</definedName>
    <definedName name="TXGXO" localSheetId="68">#REF!</definedName>
    <definedName name="TXGXO" localSheetId="69">#REF!</definedName>
    <definedName name="TXGXO" localSheetId="70">#REF!</definedName>
    <definedName name="TXGXO" localSheetId="72">#REF!</definedName>
    <definedName name="TXGXO" localSheetId="73">#REF!</definedName>
    <definedName name="TXGXO" localSheetId="74">#REF!</definedName>
    <definedName name="TXGXO" localSheetId="11">#REF!</definedName>
    <definedName name="TXGXO" localSheetId="12">#REF!</definedName>
    <definedName name="TXGXO" localSheetId="13">#REF!</definedName>
    <definedName name="TXGXO" localSheetId="23">#REF!</definedName>
    <definedName name="TXGXO" localSheetId="24">#REF!</definedName>
    <definedName name="TXGXO" localSheetId="26">#REF!</definedName>
    <definedName name="TXGXO" localSheetId="10">#REF!</definedName>
    <definedName name="TXGXO" localSheetId="38">#REF!</definedName>
    <definedName name="TXGXO" localSheetId="25">#REF!</definedName>
    <definedName name="TXGXO" localSheetId="31">#REF!</definedName>
    <definedName name="TXGXO" localSheetId="39">#REF!</definedName>
    <definedName name="TXGXO" localSheetId="40">#REF!</definedName>
    <definedName name="TXGXO" localSheetId="41">#REF!</definedName>
    <definedName name="TXGXO" localSheetId="46">#REF!</definedName>
    <definedName name="TXGXO" localSheetId="47">#REF!</definedName>
    <definedName name="TXGXO" localSheetId="52">#REF!</definedName>
    <definedName name="TXGXO" localSheetId="53">#REF!</definedName>
    <definedName name="TXGXO" localSheetId="64">#REF!</definedName>
    <definedName name="TXGXO" localSheetId="65">#REF!</definedName>
    <definedName name="TXGXO">#REF!</definedName>
    <definedName name="TXGXO_D" localSheetId="67">#REF!</definedName>
    <definedName name="TXGXO_D" localSheetId="68">#REF!</definedName>
    <definedName name="TXGXO_D" localSheetId="69">#REF!</definedName>
    <definedName name="TXGXO_D" localSheetId="70">#REF!</definedName>
    <definedName name="TXGXO_D" localSheetId="72">#REF!</definedName>
    <definedName name="TXGXO_D" localSheetId="73">#REF!</definedName>
    <definedName name="TXGXO_D" localSheetId="74">#REF!</definedName>
    <definedName name="TXGXO_D" localSheetId="11">#REF!</definedName>
    <definedName name="TXGXO_D" localSheetId="12">#REF!</definedName>
    <definedName name="TXGXO_D" localSheetId="13">#REF!</definedName>
    <definedName name="TXGXO_D" localSheetId="23">#REF!</definedName>
    <definedName name="TXGXO_D" localSheetId="24">#REF!</definedName>
    <definedName name="TXGXO_D" localSheetId="26">#REF!</definedName>
    <definedName name="TXGXO_D" localSheetId="10">#REF!</definedName>
    <definedName name="TXGXO_D" localSheetId="38">#REF!</definedName>
    <definedName name="TXGXO_D" localSheetId="25">#REF!</definedName>
    <definedName name="TXGXO_D" localSheetId="31">#REF!</definedName>
    <definedName name="TXGXO_D" localSheetId="39">#REF!</definedName>
    <definedName name="TXGXO_D" localSheetId="40">#REF!</definedName>
    <definedName name="TXGXO_D" localSheetId="41">#REF!</definedName>
    <definedName name="TXGXO_D" localSheetId="46">#REF!</definedName>
    <definedName name="TXGXO_D" localSheetId="47">#REF!</definedName>
    <definedName name="TXGXO_D" localSheetId="52">#REF!</definedName>
    <definedName name="TXGXO_D" localSheetId="53">#REF!</definedName>
    <definedName name="TXGXO_D" localSheetId="64">#REF!</definedName>
    <definedName name="TXGXO_D" localSheetId="65">#REF!</definedName>
    <definedName name="TXGXO_D">#REF!</definedName>
    <definedName name="TXGXO_DPCH" localSheetId="67">#REF!</definedName>
    <definedName name="TXGXO_DPCH" localSheetId="68">#REF!</definedName>
    <definedName name="TXGXO_DPCH" localSheetId="69">#REF!</definedName>
    <definedName name="TXGXO_DPCH" localSheetId="70">#REF!</definedName>
    <definedName name="TXGXO_DPCH" localSheetId="72">#REF!</definedName>
    <definedName name="TXGXO_DPCH" localSheetId="73">#REF!</definedName>
    <definedName name="TXGXO_DPCH" localSheetId="74">#REF!</definedName>
    <definedName name="TXGXO_DPCH" localSheetId="11">#REF!</definedName>
    <definedName name="TXGXO_DPCH" localSheetId="12">#REF!</definedName>
    <definedName name="TXGXO_DPCH" localSheetId="13">#REF!</definedName>
    <definedName name="TXGXO_DPCH" localSheetId="23">#REF!</definedName>
    <definedName name="TXGXO_DPCH" localSheetId="24">#REF!</definedName>
    <definedName name="TXGXO_DPCH" localSheetId="26">#REF!</definedName>
    <definedName name="TXGXO_DPCH" localSheetId="10">#REF!</definedName>
    <definedName name="TXGXO_DPCH" localSheetId="38">#REF!</definedName>
    <definedName name="TXGXO_DPCH" localSheetId="25">#REF!</definedName>
    <definedName name="TXGXO_DPCH" localSheetId="31">#REF!</definedName>
    <definedName name="TXGXO_DPCH" localSheetId="39">#REF!</definedName>
    <definedName name="TXGXO_DPCH" localSheetId="40">#REF!</definedName>
    <definedName name="TXGXO_DPCH" localSheetId="41">#REF!</definedName>
    <definedName name="TXGXO_DPCH" localSheetId="46">#REF!</definedName>
    <definedName name="TXGXO_DPCH" localSheetId="47">#REF!</definedName>
    <definedName name="TXGXO_DPCH" localSheetId="52">#REF!</definedName>
    <definedName name="TXGXO_DPCH" localSheetId="53">#REF!</definedName>
    <definedName name="TXGXO_DPCH" localSheetId="64">#REF!</definedName>
    <definedName name="TXGXO_DPCH" localSheetId="65">#REF!</definedName>
    <definedName name="TXGXO_DPCH">#REF!</definedName>
    <definedName name="TXGXO_R" localSheetId="67">#REF!</definedName>
    <definedName name="TXGXO_R" localSheetId="68">#REF!</definedName>
    <definedName name="TXGXO_R" localSheetId="69">#REF!</definedName>
    <definedName name="TXGXO_R" localSheetId="70">#REF!</definedName>
    <definedName name="TXGXO_R" localSheetId="72">#REF!</definedName>
    <definedName name="TXGXO_R" localSheetId="73">#REF!</definedName>
    <definedName name="TXGXO_R" localSheetId="74">#REF!</definedName>
    <definedName name="TXGXO_R" localSheetId="11">#REF!</definedName>
    <definedName name="TXGXO_R" localSheetId="12">#REF!</definedName>
    <definedName name="TXGXO_R" localSheetId="13">#REF!</definedName>
    <definedName name="TXGXO_R" localSheetId="23">#REF!</definedName>
    <definedName name="TXGXO_R" localSheetId="24">#REF!</definedName>
    <definedName name="TXGXO_R" localSheetId="26">#REF!</definedName>
    <definedName name="TXGXO_R" localSheetId="10">#REF!</definedName>
    <definedName name="TXGXO_R" localSheetId="38">#REF!</definedName>
    <definedName name="TXGXO_R" localSheetId="25">#REF!</definedName>
    <definedName name="TXGXO_R" localSheetId="31">#REF!</definedName>
    <definedName name="TXGXO_R" localSheetId="39">#REF!</definedName>
    <definedName name="TXGXO_R" localSheetId="40">#REF!</definedName>
    <definedName name="TXGXO_R" localSheetId="41">#REF!</definedName>
    <definedName name="TXGXO_R" localSheetId="46">#REF!</definedName>
    <definedName name="TXGXO_R" localSheetId="47">#REF!</definedName>
    <definedName name="TXGXO_R" localSheetId="52">#REF!</definedName>
    <definedName name="TXGXO_R" localSheetId="53">#REF!</definedName>
    <definedName name="TXGXO_R" localSheetId="64">#REF!</definedName>
    <definedName name="TXGXO_R" localSheetId="65">#REF!</definedName>
    <definedName name="TXGXO_R">#REF!</definedName>
    <definedName name="TXGXO_RPCH" localSheetId="67">#REF!</definedName>
    <definedName name="TXGXO_RPCH" localSheetId="68">#REF!</definedName>
    <definedName name="TXGXO_RPCH" localSheetId="69">#REF!</definedName>
    <definedName name="TXGXO_RPCH" localSheetId="70">#REF!</definedName>
    <definedName name="TXGXO_RPCH" localSheetId="72">#REF!</definedName>
    <definedName name="TXGXO_RPCH" localSheetId="73">#REF!</definedName>
    <definedName name="TXGXO_RPCH" localSheetId="74">#REF!</definedName>
    <definedName name="TXGXO_RPCH" localSheetId="11">#REF!</definedName>
    <definedName name="TXGXO_RPCH" localSheetId="12">#REF!</definedName>
    <definedName name="TXGXO_RPCH" localSheetId="13">#REF!</definedName>
    <definedName name="TXGXO_RPCH" localSheetId="23">#REF!</definedName>
    <definedName name="TXGXO_RPCH" localSheetId="24">#REF!</definedName>
    <definedName name="TXGXO_RPCH" localSheetId="26">#REF!</definedName>
    <definedName name="TXGXO_RPCH" localSheetId="10">#REF!</definedName>
    <definedName name="TXGXO_RPCH" localSheetId="38">#REF!</definedName>
    <definedName name="TXGXO_RPCH" localSheetId="25">#REF!</definedName>
    <definedName name="TXGXO_RPCH" localSheetId="31">#REF!</definedName>
    <definedName name="TXGXO_RPCH" localSheetId="39">#REF!</definedName>
    <definedName name="TXGXO_RPCH" localSheetId="40">#REF!</definedName>
    <definedName name="TXGXO_RPCH" localSheetId="41">#REF!</definedName>
    <definedName name="TXGXO_RPCH" localSheetId="46">#REF!</definedName>
    <definedName name="TXGXO_RPCH" localSheetId="47">#REF!</definedName>
    <definedName name="TXGXO_RPCH" localSheetId="52">#REF!</definedName>
    <definedName name="TXGXO_RPCH" localSheetId="53">#REF!</definedName>
    <definedName name="TXGXO_RPCH" localSheetId="64">#REF!</definedName>
    <definedName name="TXGXO_RPCH" localSheetId="65">#REF!</definedName>
    <definedName name="TXGXO_RPCH">#REF!</definedName>
    <definedName name="TXS" localSheetId="67">#REF!</definedName>
    <definedName name="TXS" localSheetId="68">#REF!</definedName>
    <definedName name="TXS" localSheetId="69">#REF!</definedName>
    <definedName name="TXS" localSheetId="70">#REF!</definedName>
    <definedName name="TXS" localSheetId="72">#REF!</definedName>
    <definedName name="TXS" localSheetId="73">#REF!</definedName>
    <definedName name="TXS" localSheetId="74">#REF!</definedName>
    <definedName name="TXS" localSheetId="11">#REF!</definedName>
    <definedName name="TXS" localSheetId="12">#REF!</definedName>
    <definedName name="TXS" localSheetId="13">#REF!</definedName>
    <definedName name="TXS" localSheetId="23">#REF!</definedName>
    <definedName name="TXS" localSheetId="24">#REF!</definedName>
    <definedName name="TXS" localSheetId="26">#REF!</definedName>
    <definedName name="TXS" localSheetId="10">#REF!</definedName>
    <definedName name="TXS" localSheetId="38">#REF!</definedName>
    <definedName name="TXS" localSheetId="25">#REF!</definedName>
    <definedName name="TXS" localSheetId="31">#REF!</definedName>
    <definedName name="TXS" localSheetId="39">#REF!</definedName>
    <definedName name="TXS" localSheetId="40">#REF!</definedName>
    <definedName name="TXS" localSheetId="41">#REF!</definedName>
    <definedName name="TXS" localSheetId="46">#REF!</definedName>
    <definedName name="TXS" localSheetId="47">#REF!</definedName>
    <definedName name="TXS" localSheetId="52">#REF!</definedName>
    <definedName name="TXS" localSheetId="53">#REF!</definedName>
    <definedName name="TXS" localSheetId="64">#REF!</definedName>
    <definedName name="TXS" localSheetId="65">#REF!</definedName>
    <definedName name="TXS">#REF!</definedName>
    <definedName name="ty" localSheetId="67" hidden="1">{"Riqfin97",#N/A,FALSE,"Tran";"Riqfinpro",#N/A,FALSE,"Tran"}</definedName>
    <definedName name="ty" localSheetId="68" hidden="1">{"Riqfin97",#N/A,FALSE,"Tran";"Riqfinpro",#N/A,FALSE,"Tran"}</definedName>
    <definedName name="ty" localSheetId="69" hidden="1">{"Riqfin97",#N/A,FALSE,"Tran";"Riqfinpro",#N/A,FALSE,"Tran"}</definedName>
    <definedName name="ty" localSheetId="70" hidden="1">{"Riqfin97",#N/A,FALSE,"Tran";"Riqfinpro",#N/A,FALSE,"Tran"}</definedName>
    <definedName name="ty" localSheetId="72" hidden="1">{"Riqfin97",#N/A,FALSE,"Tran";"Riqfinpro",#N/A,FALSE,"Tran"}</definedName>
    <definedName name="ty" localSheetId="73" hidden="1">{"Riqfin97",#N/A,FALSE,"Tran";"Riqfinpro",#N/A,FALSE,"Tran"}</definedName>
    <definedName name="ty" localSheetId="74" hidden="1">{"Riqfin97",#N/A,FALSE,"Tran";"Riqfinpro",#N/A,FALSE,"Tran"}</definedName>
    <definedName name="ty" localSheetId="11" hidden="1">{"Riqfin97",#N/A,FALSE,"Tran";"Riqfinpro",#N/A,FALSE,"Tran"}</definedName>
    <definedName name="ty" localSheetId="12" hidden="1">{"Riqfin97",#N/A,FALSE,"Tran";"Riqfinpro",#N/A,FALSE,"Tran"}</definedName>
    <definedName name="ty" localSheetId="13" hidden="1">{"Riqfin97",#N/A,FALSE,"Tran";"Riqfinpro",#N/A,FALSE,"Tran"}</definedName>
    <definedName name="ty" localSheetId="23" hidden="1">{"Riqfin97",#N/A,FALSE,"Tran";"Riqfinpro",#N/A,FALSE,"Tran"}</definedName>
    <definedName name="ty" localSheetId="24" hidden="1">{"Riqfin97",#N/A,FALSE,"Tran";"Riqfinpro",#N/A,FALSE,"Tran"}</definedName>
    <definedName name="ty" localSheetId="26" hidden="1">{"Riqfin97",#N/A,FALSE,"Tran";"Riqfinpro",#N/A,FALSE,"Tran"}</definedName>
    <definedName name="ty" localSheetId="27" hidden="1">{"Riqfin97",#N/A,FALSE,"Tran";"Riqfinpro",#N/A,FALSE,"Tran"}</definedName>
    <definedName name="ty" localSheetId="42" hidden="1">{"Riqfin97",#N/A,FALSE,"Tran";"Riqfinpro",#N/A,FALSE,"Tran"}</definedName>
    <definedName name="ty" localSheetId="6" hidden="1">{"Riqfin97",#N/A,FALSE,"Tran";"Riqfinpro",#N/A,FALSE,"Tran"}</definedName>
    <definedName name="ty" localSheetId="7" hidden="1">{"Riqfin97",#N/A,FALSE,"Tran";"Riqfinpro",#N/A,FALSE,"Tran"}</definedName>
    <definedName name="ty" localSheetId="10" hidden="1">{"Riqfin97",#N/A,FALSE,"Tran";"Riqfinpro",#N/A,FALSE,"Tran"}</definedName>
    <definedName name="ty" localSheetId="38" hidden="1">{"Riqfin97",#N/A,FALSE,"Tran";"Riqfinpro",#N/A,FALSE,"Tran"}</definedName>
    <definedName name="ty" localSheetId="25" hidden="1">{"Riqfin97",#N/A,FALSE,"Tran";"Riqfinpro",#N/A,FALSE,"Tran"}</definedName>
    <definedName name="ty" localSheetId="28" hidden="1">{"Riqfin97",#N/A,FALSE,"Tran";"Riqfinpro",#N/A,FALSE,"Tran"}</definedName>
    <definedName name="ty" localSheetId="30" hidden="1">{"Riqfin97",#N/A,FALSE,"Tran";"Riqfinpro",#N/A,FALSE,"Tran"}</definedName>
    <definedName name="ty" localSheetId="31" hidden="1">{"Riqfin97",#N/A,FALSE,"Tran";"Riqfinpro",#N/A,FALSE,"Tran"}</definedName>
    <definedName name="ty" localSheetId="32" hidden="1">{"Riqfin97",#N/A,FALSE,"Tran";"Riqfinpro",#N/A,FALSE,"Tran"}</definedName>
    <definedName name="ty" localSheetId="33" hidden="1">{"Riqfin97",#N/A,FALSE,"Tran";"Riqfinpro",#N/A,FALSE,"Tran"}</definedName>
    <definedName name="ty" localSheetId="34" hidden="1">{"Riqfin97",#N/A,FALSE,"Tran";"Riqfinpro",#N/A,FALSE,"Tran"}</definedName>
    <definedName name="ty" localSheetId="35" hidden="1">{"Riqfin97",#N/A,FALSE,"Tran";"Riqfinpro",#N/A,FALSE,"Tran"}</definedName>
    <definedName name="ty" localSheetId="36" hidden="1">{"Riqfin97",#N/A,FALSE,"Tran";"Riqfinpro",#N/A,FALSE,"Tran"}</definedName>
    <definedName name="ty" localSheetId="37" hidden="1">{"Riqfin97",#N/A,FALSE,"Tran";"Riqfinpro",#N/A,FALSE,"Tran"}</definedName>
    <definedName name="ty" localSheetId="39" hidden="1">{"Riqfin97",#N/A,FALSE,"Tran";"Riqfinpro",#N/A,FALSE,"Tran"}</definedName>
    <definedName name="ty" localSheetId="40" hidden="1">{"Riqfin97",#N/A,FALSE,"Tran";"Riqfinpro",#N/A,FALSE,"Tran"}</definedName>
    <definedName name="ty" localSheetId="41" hidden="1">{"Riqfin97",#N/A,FALSE,"Tran";"Riqfinpro",#N/A,FALSE,"Tran"}</definedName>
    <definedName name="ty" localSheetId="46" hidden="1">{"Riqfin97",#N/A,FALSE,"Tran";"Riqfinpro",#N/A,FALSE,"Tran"}</definedName>
    <definedName name="ty" localSheetId="47" hidden="1">{"Riqfin97",#N/A,FALSE,"Tran";"Riqfinpro",#N/A,FALSE,"Tran"}</definedName>
    <definedName name="ty" localSheetId="48" hidden="1">{"Riqfin97",#N/A,FALSE,"Tran";"Riqfinpro",#N/A,FALSE,"Tran"}</definedName>
    <definedName name="ty" localSheetId="49" hidden="1">{"Riqfin97",#N/A,FALSE,"Tran";"Riqfinpro",#N/A,FALSE,"Tran"}</definedName>
    <definedName name="ty" localSheetId="50" hidden="1">{"Riqfin97",#N/A,FALSE,"Tran";"Riqfinpro",#N/A,FALSE,"Tran"}</definedName>
    <definedName name="ty" localSheetId="51" hidden="1">{"Riqfin97",#N/A,FALSE,"Tran";"Riqfinpro",#N/A,FALSE,"Tran"}</definedName>
    <definedName name="ty" localSheetId="52" hidden="1">{"Riqfin97",#N/A,FALSE,"Tran";"Riqfinpro",#N/A,FALSE,"Tran"}</definedName>
    <definedName name="ty" localSheetId="53" hidden="1">{"Riqfin97",#N/A,FALSE,"Tran";"Riqfinpro",#N/A,FALSE,"Tran"}</definedName>
    <definedName name="ty" localSheetId="64" hidden="1">{"Riqfin97",#N/A,FALSE,"Tran";"Riqfinpro",#N/A,FALSE,"Tran"}</definedName>
    <definedName name="ty" localSheetId="65" hidden="1">{"Riqfin97",#N/A,FALSE,"Tran";"Riqfinpro",#N/A,FALSE,"Tran"}</definedName>
    <definedName name="ty" localSheetId="66" hidden="1">{"Riqfin97",#N/A,FALSE,"Tran";"Riqfinpro",#N/A,FALSE,"Tran"}</definedName>
    <definedName name="ty" hidden="1">{"Riqfin97",#N/A,FALSE,"Tran";"Riqfinpro",#N/A,FALSE,"Tran"}</definedName>
    <definedName name="UAED" localSheetId="67">#REF!</definedName>
    <definedName name="UAED" localSheetId="68">#REF!</definedName>
    <definedName name="UAED" localSheetId="69">#REF!</definedName>
    <definedName name="UAED" localSheetId="70">#REF!</definedName>
    <definedName name="UAED" localSheetId="72">#REF!</definedName>
    <definedName name="UAED" localSheetId="73">#REF!</definedName>
    <definedName name="UAED" localSheetId="74">#REF!</definedName>
    <definedName name="UAED" localSheetId="11">#REF!</definedName>
    <definedName name="UAED" localSheetId="12">#REF!</definedName>
    <definedName name="UAED" localSheetId="13">#REF!</definedName>
    <definedName name="UAED" localSheetId="23">#REF!</definedName>
    <definedName name="UAED" localSheetId="24">#REF!</definedName>
    <definedName name="UAED" localSheetId="26">#REF!</definedName>
    <definedName name="UAED" localSheetId="27">#REF!</definedName>
    <definedName name="UAED" localSheetId="42">#REF!</definedName>
    <definedName name="UAED" localSheetId="10">#REF!</definedName>
    <definedName name="UAED" localSheetId="38">#REF!</definedName>
    <definedName name="UAED" localSheetId="25">#REF!</definedName>
    <definedName name="UAED" localSheetId="30">#REF!</definedName>
    <definedName name="UAED" localSheetId="31">#REF!</definedName>
    <definedName name="UAED" localSheetId="34">#REF!</definedName>
    <definedName name="UAED" localSheetId="36">#REF!</definedName>
    <definedName name="UAED" localSheetId="37">#REF!</definedName>
    <definedName name="UAED" localSheetId="39">#REF!</definedName>
    <definedName name="UAED" localSheetId="40">#REF!</definedName>
    <definedName name="UAED" localSheetId="41">#REF!</definedName>
    <definedName name="UAED" localSheetId="46">#REF!</definedName>
    <definedName name="UAED" localSheetId="47">#REF!</definedName>
    <definedName name="UAED" localSheetId="48">#REF!</definedName>
    <definedName name="UAED" localSheetId="49">#REF!</definedName>
    <definedName name="UAED" localSheetId="52">#REF!</definedName>
    <definedName name="UAED" localSheetId="53">#REF!</definedName>
    <definedName name="UAED" localSheetId="64">#REF!</definedName>
    <definedName name="UAED" localSheetId="65">#REF!</definedName>
    <definedName name="UAED" localSheetId="66">#REF!</definedName>
    <definedName name="UAED">#REF!</definedName>
    <definedName name="UAED1" localSheetId="67">#REF!</definedName>
    <definedName name="UAED1" localSheetId="68">#REF!</definedName>
    <definedName name="UAED1" localSheetId="69">#REF!</definedName>
    <definedName name="UAED1" localSheetId="70">#REF!</definedName>
    <definedName name="UAED1" localSheetId="72">#REF!</definedName>
    <definedName name="UAED1" localSheetId="73">#REF!</definedName>
    <definedName name="UAED1" localSheetId="74">#REF!</definedName>
    <definedName name="UAED1" localSheetId="11">#REF!</definedName>
    <definedName name="UAED1" localSheetId="12">#REF!</definedName>
    <definedName name="UAED1" localSheetId="13">#REF!</definedName>
    <definedName name="UAED1" localSheetId="23">#REF!</definedName>
    <definedName name="UAED1" localSheetId="26">#REF!</definedName>
    <definedName name="UAED1" localSheetId="27">#REF!</definedName>
    <definedName name="UAED1" localSheetId="10">#REF!</definedName>
    <definedName name="UAED1" localSheetId="38">#REF!</definedName>
    <definedName name="UAED1" localSheetId="25">#REF!</definedName>
    <definedName name="UAED1" localSheetId="30">#REF!</definedName>
    <definedName name="UAED1" localSheetId="31">#REF!</definedName>
    <definedName name="UAED1" localSheetId="36">#REF!</definedName>
    <definedName name="UAED1" localSheetId="37">#REF!</definedName>
    <definedName name="UAED1" localSheetId="39">#REF!</definedName>
    <definedName name="UAED1" localSheetId="40">#REF!</definedName>
    <definedName name="UAED1" localSheetId="41">#REF!</definedName>
    <definedName name="UAED1" localSheetId="46">#REF!</definedName>
    <definedName name="UAED1" localSheetId="47">#REF!</definedName>
    <definedName name="UAED1" localSheetId="48">#REF!</definedName>
    <definedName name="UAED1" localSheetId="49">#REF!</definedName>
    <definedName name="UAED1" localSheetId="52">#REF!</definedName>
    <definedName name="UAED1" localSheetId="53">#REF!</definedName>
    <definedName name="UAED1" localSheetId="64">#REF!</definedName>
    <definedName name="UAED1" localSheetId="65">#REF!</definedName>
    <definedName name="UAED1">#REF!</definedName>
    <definedName name="UC" localSheetId="67">#REF!</definedName>
    <definedName name="UC" localSheetId="68">#REF!</definedName>
    <definedName name="UC" localSheetId="69">#REF!</definedName>
    <definedName name="UC" localSheetId="70">#REF!</definedName>
    <definedName name="UC" localSheetId="72">#REF!</definedName>
    <definedName name="UC" localSheetId="73">#REF!</definedName>
    <definedName name="UC" localSheetId="74">#REF!</definedName>
    <definedName name="UC" localSheetId="11">#REF!</definedName>
    <definedName name="UC" localSheetId="12">#REF!</definedName>
    <definedName name="UC" localSheetId="13">#REF!</definedName>
    <definedName name="UC" localSheetId="23">#REF!</definedName>
    <definedName name="UC" localSheetId="26">#REF!</definedName>
    <definedName name="UC" localSheetId="27">#REF!</definedName>
    <definedName name="UC" localSheetId="10">#REF!</definedName>
    <definedName name="UC" localSheetId="38">#REF!</definedName>
    <definedName name="UC" localSheetId="25">#REF!</definedName>
    <definedName name="UC" localSheetId="30">#REF!</definedName>
    <definedName name="UC" localSheetId="31">#REF!</definedName>
    <definedName name="UC" localSheetId="36">#REF!</definedName>
    <definedName name="UC" localSheetId="37">#REF!</definedName>
    <definedName name="UC" localSheetId="39">#REF!</definedName>
    <definedName name="UC" localSheetId="40">#REF!</definedName>
    <definedName name="UC" localSheetId="41">#REF!</definedName>
    <definedName name="UC" localSheetId="46">#REF!</definedName>
    <definedName name="UC" localSheetId="47">#REF!</definedName>
    <definedName name="UC" localSheetId="48">#REF!</definedName>
    <definedName name="UC" localSheetId="49">#REF!</definedName>
    <definedName name="UC" localSheetId="52">#REF!</definedName>
    <definedName name="UC" localSheetId="53">#REF!</definedName>
    <definedName name="UC" localSheetId="64">#REF!</definedName>
    <definedName name="UC" localSheetId="65">#REF!</definedName>
    <definedName name="UC">#REF!</definedName>
    <definedName name="UC1A" localSheetId="67">#REF!</definedName>
    <definedName name="UC1A" localSheetId="68">#REF!</definedName>
    <definedName name="UC1A" localSheetId="69">#REF!</definedName>
    <definedName name="UC1A" localSheetId="70">#REF!</definedName>
    <definedName name="UC1A" localSheetId="72">#REF!</definedName>
    <definedName name="UC1A" localSheetId="73">#REF!</definedName>
    <definedName name="UC1A" localSheetId="74">#REF!</definedName>
    <definedName name="UC1A" localSheetId="11">#REF!</definedName>
    <definedName name="UC1A" localSheetId="23">#REF!</definedName>
    <definedName name="UC1A" localSheetId="27">#REF!</definedName>
    <definedName name="UC1A" localSheetId="10">#REF!</definedName>
    <definedName name="UC1A" localSheetId="38">#REF!</definedName>
    <definedName name="UC1A" localSheetId="25">#REF!</definedName>
    <definedName name="UC1A" localSheetId="31">#REF!</definedName>
    <definedName name="UC1A" localSheetId="39">#REF!</definedName>
    <definedName name="UC1A" localSheetId="40">#REF!</definedName>
    <definedName name="UC1A" localSheetId="41">#REF!</definedName>
    <definedName name="UC1A" localSheetId="46">#REF!</definedName>
    <definedName name="UC1A" localSheetId="47">#REF!</definedName>
    <definedName name="UC1A" localSheetId="48">#REF!</definedName>
    <definedName name="UC1A" localSheetId="49">#REF!</definedName>
    <definedName name="UC1A" localSheetId="52">#REF!</definedName>
    <definedName name="UC1A" localSheetId="53">#REF!</definedName>
    <definedName name="UC1A" localSheetId="64">#REF!</definedName>
    <definedName name="UC1A" localSheetId="65">#REF!</definedName>
    <definedName name="UC1A">#REF!</definedName>
    <definedName name="UCC" localSheetId="67">#REF!</definedName>
    <definedName name="UCC" localSheetId="68">#REF!</definedName>
    <definedName name="UCC" localSheetId="69">#REF!</definedName>
    <definedName name="UCC" localSheetId="70">#REF!</definedName>
    <definedName name="UCC" localSheetId="72">#REF!</definedName>
    <definedName name="UCC" localSheetId="73">#REF!</definedName>
    <definedName name="UCC" localSheetId="74">#REF!</definedName>
    <definedName name="UCC" localSheetId="11">#REF!</definedName>
    <definedName name="UCC" localSheetId="10">#REF!</definedName>
    <definedName name="UCC" localSheetId="38">#REF!</definedName>
    <definedName name="UCC" localSheetId="39">#REF!</definedName>
    <definedName name="UCC" localSheetId="40">#REF!</definedName>
    <definedName name="UCC" localSheetId="41">#REF!</definedName>
    <definedName name="UCC" localSheetId="46">#REF!</definedName>
    <definedName name="UCC" localSheetId="52">#REF!</definedName>
    <definedName name="UCC" localSheetId="64">#REF!</definedName>
    <definedName name="UCC" localSheetId="65">#REF!</definedName>
    <definedName name="UCC">#REF!</definedName>
    <definedName name="UDCTA" localSheetId="67">#REF!</definedName>
    <definedName name="UDCTA" localSheetId="68">#REF!</definedName>
    <definedName name="UDCTA" localSheetId="69">#REF!</definedName>
    <definedName name="UDCTA" localSheetId="70">#REF!</definedName>
    <definedName name="UDCTA" localSheetId="72">#REF!</definedName>
    <definedName name="UDCTA" localSheetId="73">#REF!</definedName>
    <definedName name="UDCTA" localSheetId="74">#REF!</definedName>
    <definedName name="UDCTA" localSheetId="11">#REF!</definedName>
    <definedName name="UDCTA" localSheetId="10">#REF!</definedName>
    <definedName name="UDCTA" localSheetId="38">#REF!</definedName>
    <definedName name="UDCTA" localSheetId="39">#REF!</definedName>
    <definedName name="UDCTA" localSheetId="40">#REF!</definedName>
    <definedName name="UDCTA" localSheetId="41">#REF!</definedName>
    <definedName name="UDCTA" localSheetId="46">#REF!</definedName>
    <definedName name="UDCTA" localSheetId="52">#REF!</definedName>
    <definedName name="UDCTA" localSheetId="64">#REF!</definedName>
    <definedName name="UDCTA" localSheetId="65">#REF!</definedName>
    <definedName name="UDCTA">#REF!</definedName>
    <definedName name="UHLKJH" localSheetId="67" hidden="1">{FALSE,FALSE,-1.25,-15.5,484.5,276.75,FALSE,FALSE,TRUE,TRUE,0,12,#N/A,46,#N/A,2.93460490463215,15.35,1,FALSE,FALSE,3,TRUE,1,FALSE,100,"Swvu.PLA1.","ACwvu.PLA1.",#N/A,FALSE,FALSE,0,0,0,0,2,"","",TRUE,TRUE,FALSE,FALSE,1,60,#N/A,#N/A,FALSE,FALSE,FALSE,FALSE,FALSE,FALSE,FALSE,9,65532,65532,FALSE,FALSE,TRUE,TRUE,TRUE}</definedName>
    <definedName name="UHLKJH" localSheetId="68" hidden="1">{FALSE,FALSE,-1.25,-15.5,484.5,276.75,FALSE,FALSE,TRUE,TRUE,0,12,#N/A,46,#N/A,2.93460490463215,15.35,1,FALSE,FALSE,3,TRUE,1,FALSE,100,"Swvu.PLA1.","ACwvu.PLA1.",#N/A,FALSE,FALSE,0,0,0,0,2,"","",TRUE,TRUE,FALSE,FALSE,1,60,#N/A,#N/A,FALSE,FALSE,FALSE,FALSE,FALSE,FALSE,FALSE,9,65532,65532,FALSE,FALSE,TRUE,TRUE,TRUE}</definedName>
    <definedName name="UHLKJH" localSheetId="69" hidden="1">{FALSE,FALSE,-1.25,-15.5,484.5,276.75,FALSE,FALSE,TRUE,TRUE,0,12,#N/A,46,#N/A,2.93460490463215,15.35,1,FALSE,FALSE,3,TRUE,1,FALSE,100,"Swvu.PLA1.","ACwvu.PLA1.",#N/A,FALSE,FALSE,0,0,0,0,2,"","",TRUE,TRUE,FALSE,FALSE,1,60,#N/A,#N/A,FALSE,FALSE,FALSE,FALSE,FALSE,FALSE,FALSE,9,65532,65532,FALSE,FALSE,TRUE,TRUE,TRUE}</definedName>
    <definedName name="UHLKJH" localSheetId="70" hidden="1">{FALSE,FALSE,-1.25,-15.5,484.5,276.75,FALSE,FALSE,TRUE,TRUE,0,12,#N/A,46,#N/A,2.93460490463215,15.35,1,FALSE,FALSE,3,TRUE,1,FALSE,100,"Swvu.PLA1.","ACwvu.PLA1.",#N/A,FALSE,FALSE,0,0,0,0,2,"","",TRUE,TRUE,FALSE,FALSE,1,60,#N/A,#N/A,FALSE,FALSE,FALSE,FALSE,FALSE,FALSE,FALSE,9,65532,65532,FALSE,FALSE,TRUE,TRUE,TRUE}</definedName>
    <definedName name="UHLKJH" localSheetId="72" hidden="1">{FALSE,FALSE,-1.25,-15.5,484.5,276.75,FALSE,FALSE,TRUE,TRUE,0,12,#N/A,46,#N/A,2.93460490463215,15.35,1,FALSE,FALSE,3,TRUE,1,FALSE,100,"Swvu.PLA1.","ACwvu.PLA1.",#N/A,FALSE,FALSE,0,0,0,0,2,"","",TRUE,TRUE,FALSE,FALSE,1,60,#N/A,#N/A,FALSE,FALSE,FALSE,FALSE,FALSE,FALSE,FALSE,9,65532,65532,FALSE,FALSE,TRUE,TRUE,TRUE}</definedName>
    <definedName name="UHLKJH" localSheetId="73" hidden="1">{FALSE,FALSE,-1.25,-15.5,484.5,276.75,FALSE,FALSE,TRUE,TRUE,0,12,#N/A,46,#N/A,2.93460490463215,15.35,1,FALSE,FALSE,3,TRUE,1,FALSE,100,"Swvu.PLA1.","ACwvu.PLA1.",#N/A,FALSE,FALSE,0,0,0,0,2,"","",TRUE,TRUE,FALSE,FALSE,1,60,#N/A,#N/A,FALSE,FALSE,FALSE,FALSE,FALSE,FALSE,FALSE,9,65532,65532,FALSE,FALSE,TRUE,TRUE,TRUE}</definedName>
    <definedName name="UHLKJH" localSheetId="74" hidden="1">{FALSE,FALSE,-1.25,-15.5,484.5,276.75,FALSE,FALSE,TRUE,TRUE,0,12,#N/A,46,#N/A,2.93460490463215,15.35,1,FALSE,FALSE,3,TRUE,1,FALSE,100,"Swvu.PLA1.","ACwvu.PLA1.",#N/A,FALSE,FALSE,0,0,0,0,2,"","",TRUE,TRUE,FALSE,FALSE,1,60,#N/A,#N/A,FALSE,FALSE,FALSE,FALSE,FALSE,FALSE,FALSE,9,65532,65532,FALSE,FALSE,TRUE,TRUE,TRUE}</definedName>
    <definedName name="UHLKJH" localSheetId="11" hidden="1">{FALSE,FALSE,-1.25,-15.5,484.5,276.75,FALSE,FALSE,TRUE,TRUE,0,12,#N/A,46,#N/A,2.93460490463215,15.35,1,FALSE,FALSE,3,TRUE,1,FALSE,100,"Swvu.PLA1.","ACwvu.PLA1.",#N/A,FALSE,FALSE,0,0,0,0,2,"","",TRUE,TRUE,FALSE,FALSE,1,60,#N/A,#N/A,FALSE,FALSE,FALSE,FALSE,FALSE,FALSE,FALSE,9,65532,65532,FALSE,FALSE,TRUE,TRUE,TRUE}</definedName>
    <definedName name="UHLKJH" localSheetId="12" hidden="1">{FALSE,FALSE,-1.25,-15.5,484.5,276.75,FALSE,FALSE,TRUE,TRUE,0,12,#N/A,46,#N/A,2.93460490463215,15.35,1,FALSE,FALSE,3,TRUE,1,FALSE,100,"Swvu.PLA1.","ACwvu.PLA1.",#N/A,FALSE,FALSE,0,0,0,0,2,"","",TRUE,TRUE,FALSE,FALSE,1,60,#N/A,#N/A,FALSE,FALSE,FALSE,FALSE,FALSE,FALSE,FALSE,9,65532,65532,FALSE,FALSE,TRUE,TRUE,TRUE}</definedName>
    <definedName name="UHLKJH" localSheetId="13" hidden="1">{FALSE,FALSE,-1.25,-15.5,484.5,276.75,FALSE,FALSE,TRUE,TRUE,0,12,#N/A,46,#N/A,2.93460490463215,15.35,1,FALSE,FALSE,3,TRUE,1,FALSE,100,"Swvu.PLA1.","ACwvu.PLA1.",#N/A,FALSE,FALSE,0,0,0,0,2,"","",TRUE,TRUE,FALSE,FALSE,1,60,#N/A,#N/A,FALSE,FALSE,FALSE,FALSE,FALSE,FALSE,FALSE,9,65532,65532,FALSE,FALSE,TRUE,TRUE,TRUE}</definedName>
    <definedName name="UHLKJH" localSheetId="23" hidden="1">{FALSE,FALSE,-1.25,-15.5,484.5,276.75,FALSE,FALSE,TRUE,TRUE,0,12,#N/A,46,#N/A,2.93460490463215,15.35,1,FALSE,FALSE,3,TRUE,1,FALSE,100,"Swvu.PLA1.","ACwvu.PLA1.",#N/A,FALSE,FALSE,0,0,0,0,2,"","",TRUE,TRUE,FALSE,FALSE,1,60,#N/A,#N/A,FALSE,FALSE,FALSE,FALSE,FALSE,FALSE,FALSE,9,65532,65532,FALSE,FALSE,TRUE,TRUE,TRUE}</definedName>
    <definedName name="UHLKJH" localSheetId="24" hidden="1">{FALSE,FALSE,-1.25,-15.5,484.5,276.75,FALSE,FALSE,TRUE,TRUE,0,12,#N/A,46,#N/A,2.93460490463215,15.35,1,FALSE,FALSE,3,TRUE,1,FALSE,100,"Swvu.PLA1.","ACwvu.PLA1.",#N/A,FALSE,FALSE,0,0,0,0,2,"","",TRUE,TRUE,FALSE,FALSE,1,60,#N/A,#N/A,FALSE,FALSE,FALSE,FALSE,FALSE,FALSE,FALSE,9,65532,65532,FALSE,FALSE,TRUE,TRUE,TRUE}</definedName>
    <definedName name="UHLKJH" localSheetId="26" hidden="1">{FALSE,FALSE,-1.25,-15.5,484.5,276.75,FALSE,FALSE,TRUE,TRUE,0,12,#N/A,46,#N/A,2.93460490463215,15.35,1,FALSE,FALSE,3,TRUE,1,FALSE,100,"Swvu.PLA1.","ACwvu.PLA1.",#N/A,FALSE,FALSE,0,0,0,0,2,"","",TRUE,TRUE,FALSE,FALSE,1,60,#N/A,#N/A,FALSE,FALSE,FALSE,FALSE,FALSE,FALSE,FALSE,9,65532,65532,FALSE,FALSE,TRUE,TRUE,TRUE}</definedName>
    <definedName name="UHLKJH" localSheetId="27" hidden="1">{FALSE,FALSE,-1.25,-15.5,484.5,276.75,FALSE,FALSE,TRUE,TRUE,0,12,#N/A,46,#N/A,2.93460490463215,15.35,1,FALSE,FALSE,3,TRUE,1,FALSE,100,"Swvu.PLA1.","ACwvu.PLA1.",#N/A,FALSE,FALSE,0,0,0,0,2,"","",TRUE,TRUE,FALSE,FALSE,1,60,#N/A,#N/A,FALSE,FALSE,FALSE,FALSE,FALSE,FALSE,FALSE,9,65532,65532,FALSE,FALSE,TRUE,TRUE,TRUE}</definedName>
    <definedName name="UHLKJH" localSheetId="42" hidden="1">{FALSE,FALSE,-1.25,-15.5,484.5,276.75,FALSE,FALSE,TRUE,TRUE,0,12,#N/A,46,#N/A,2.93460490463215,15.35,1,FALSE,FALSE,3,TRUE,1,FALSE,100,"Swvu.PLA1.","ACwvu.PLA1.",#N/A,FALSE,FALSE,0,0,0,0,2,"","",TRUE,TRUE,FALSE,FALSE,1,60,#N/A,#N/A,FALSE,FALSE,FALSE,FALSE,FALSE,FALSE,FALSE,9,65532,65532,FALSE,FALSE,TRUE,TRUE,TRUE}</definedName>
    <definedName name="UHLKJH" localSheetId="6" hidden="1">{FALSE,FALSE,-1.25,-15.5,484.5,276.75,FALSE,FALSE,TRUE,TRUE,0,12,#N/A,46,#N/A,2.93460490463215,15.35,1,FALSE,FALSE,3,TRUE,1,FALSE,100,"Swvu.PLA1.","ACwvu.PLA1.",#N/A,FALSE,FALSE,0,0,0,0,2,"","",TRUE,TRUE,FALSE,FALSE,1,60,#N/A,#N/A,FALSE,FALSE,FALSE,FALSE,FALSE,FALSE,FALSE,9,65532,65532,FALSE,FALSE,TRUE,TRUE,TRUE}</definedName>
    <definedName name="UHLKJH" localSheetId="7" hidden="1">{FALSE,FALSE,-1.25,-15.5,484.5,276.75,FALSE,FALSE,TRUE,TRUE,0,12,#N/A,46,#N/A,2.93460490463215,15.35,1,FALSE,FALSE,3,TRUE,1,FALSE,100,"Swvu.PLA1.","ACwvu.PLA1.",#N/A,FALSE,FALSE,0,0,0,0,2,"","",TRUE,TRUE,FALSE,FALSE,1,60,#N/A,#N/A,FALSE,FALSE,FALSE,FALSE,FALSE,FALSE,FALSE,9,65532,65532,FALSE,FALSE,TRUE,TRUE,TRUE}</definedName>
    <definedName name="UHLKJH" localSheetId="10" hidden="1">{FALSE,FALSE,-1.25,-15.5,484.5,276.75,FALSE,FALSE,TRUE,TRUE,0,12,#N/A,46,#N/A,2.93460490463215,15.35,1,FALSE,FALSE,3,TRUE,1,FALSE,100,"Swvu.PLA1.","ACwvu.PLA1.",#N/A,FALSE,FALSE,0,0,0,0,2,"","",TRUE,TRUE,FALSE,FALSE,1,60,#N/A,#N/A,FALSE,FALSE,FALSE,FALSE,FALSE,FALSE,FALSE,9,65532,65532,FALSE,FALSE,TRUE,TRUE,TRUE}</definedName>
    <definedName name="UHLKJH" localSheetId="38" hidden="1">{FALSE,FALSE,-1.25,-15.5,484.5,276.75,FALSE,FALSE,TRUE,TRUE,0,12,#N/A,46,#N/A,2.93460490463215,15.35,1,FALSE,FALSE,3,TRUE,1,FALSE,100,"Swvu.PLA1.","ACwvu.PLA1.",#N/A,FALSE,FALSE,0,0,0,0,2,"","",TRUE,TRUE,FALSE,FALSE,1,60,#N/A,#N/A,FALSE,FALSE,FALSE,FALSE,FALSE,FALSE,FALSE,9,65532,65532,FALSE,FALSE,TRUE,TRUE,TRUE}</definedName>
    <definedName name="UHLKJH" localSheetId="25" hidden="1">{FALSE,FALSE,-1.25,-15.5,484.5,276.75,FALSE,FALSE,TRUE,TRUE,0,12,#N/A,46,#N/A,2.93460490463215,15.35,1,FALSE,FALSE,3,TRUE,1,FALSE,100,"Swvu.PLA1.","ACwvu.PLA1.",#N/A,FALSE,FALSE,0,0,0,0,2,"","",TRUE,TRUE,FALSE,FALSE,1,60,#N/A,#N/A,FALSE,FALSE,FALSE,FALSE,FALSE,FALSE,FALSE,9,65532,65532,FALSE,FALSE,TRUE,TRUE,TRUE}</definedName>
    <definedName name="UHLKJH" localSheetId="28" hidden="1">{FALSE,FALSE,-1.25,-15.5,484.5,276.75,FALSE,FALSE,TRUE,TRUE,0,12,#N/A,46,#N/A,2.93460490463215,15.35,1,FALSE,FALSE,3,TRUE,1,FALSE,100,"Swvu.PLA1.","ACwvu.PLA1.",#N/A,FALSE,FALSE,0,0,0,0,2,"","",TRUE,TRUE,FALSE,FALSE,1,60,#N/A,#N/A,FALSE,FALSE,FALSE,FALSE,FALSE,FALSE,FALSE,9,65532,65532,FALSE,FALSE,TRUE,TRUE,TRUE}</definedName>
    <definedName name="UHLKJH" localSheetId="30" hidden="1">{FALSE,FALSE,-1.25,-15.5,484.5,276.75,FALSE,FALSE,TRUE,TRUE,0,12,#N/A,46,#N/A,2.93460490463215,15.35,1,FALSE,FALSE,3,TRUE,1,FALSE,100,"Swvu.PLA1.","ACwvu.PLA1.",#N/A,FALSE,FALSE,0,0,0,0,2,"","",TRUE,TRUE,FALSE,FALSE,1,60,#N/A,#N/A,FALSE,FALSE,FALSE,FALSE,FALSE,FALSE,FALSE,9,65532,65532,FALSE,FALSE,TRUE,TRUE,TRUE}</definedName>
    <definedName name="UHLKJH" localSheetId="31" hidden="1">{FALSE,FALSE,-1.25,-15.5,484.5,276.75,FALSE,FALSE,TRUE,TRUE,0,12,#N/A,46,#N/A,2.93460490463215,15.35,1,FALSE,FALSE,3,TRUE,1,FALSE,100,"Swvu.PLA1.","ACwvu.PLA1.",#N/A,FALSE,FALSE,0,0,0,0,2,"","",TRUE,TRUE,FALSE,FALSE,1,60,#N/A,#N/A,FALSE,FALSE,FALSE,FALSE,FALSE,FALSE,FALSE,9,65532,65532,FALSE,FALSE,TRUE,TRUE,TRUE}</definedName>
    <definedName name="UHLKJH" localSheetId="32" hidden="1">{FALSE,FALSE,-1.25,-15.5,484.5,276.75,FALSE,FALSE,TRUE,TRUE,0,12,#N/A,46,#N/A,2.93460490463215,15.35,1,FALSE,FALSE,3,TRUE,1,FALSE,100,"Swvu.PLA1.","ACwvu.PLA1.",#N/A,FALSE,FALSE,0,0,0,0,2,"","",TRUE,TRUE,FALSE,FALSE,1,60,#N/A,#N/A,FALSE,FALSE,FALSE,FALSE,FALSE,FALSE,FALSE,9,65532,65532,FALSE,FALSE,TRUE,TRUE,TRUE}</definedName>
    <definedName name="UHLKJH" localSheetId="33" hidden="1">{FALSE,FALSE,-1.25,-15.5,484.5,276.75,FALSE,FALSE,TRUE,TRUE,0,12,#N/A,46,#N/A,2.93460490463215,15.35,1,FALSE,FALSE,3,TRUE,1,FALSE,100,"Swvu.PLA1.","ACwvu.PLA1.",#N/A,FALSE,FALSE,0,0,0,0,2,"","",TRUE,TRUE,FALSE,FALSE,1,60,#N/A,#N/A,FALSE,FALSE,FALSE,FALSE,FALSE,FALSE,FALSE,9,65532,65532,FALSE,FALSE,TRUE,TRUE,TRUE}</definedName>
    <definedName name="UHLKJH" localSheetId="34" hidden="1">{FALSE,FALSE,-1.25,-15.5,484.5,276.75,FALSE,FALSE,TRUE,TRUE,0,12,#N/A,46,#N/A,2.93460490463215,15.35,1,FALSE,FALSE,3,TRUE,1,FALSE,100,"Swvu.PLA1.","ACwvu.PLA1.",#N/A,FALSE,FALSE,0,0,0,0,2,"","",TRUE,TRUE,FALSE,FALSE,1,60,#N/A,#N/A,FALSE,FALSE,FALSE,FALSE,FALSE,FALSE,FALSE,9,65532,65532,FALSE,FALSE,TRUE,TRUE,TRUE}</definedName>
    <definedName name="UHLKJH" localSheetId="35" hidden="1">{FALSE,FALSE,-1.25,-15.5,484.5,276.75,FALSE,FALSE,TRUE,TRUE,0,12,#N/A,46,#N/A,2.93460490463215,15.35,1,FALSE,FALSE,3,TRUE,1,FALSE,100,"Swvu.PLA1.","ACwvu.PLA1.",#N/A,FALSE,FALSE,0,0,0,0,2,"","",TRUE,TRUE,FALSE,FALSE,1,60,#N/A,#N/A,FALSE,FALSE,FALSE,FALSE,FALSE,FALSE,FALSE,9,65532,65532,FALSE,FALSE,TRUE,TRUE,TRUE}</definedName>
    <definedName name="UHLKJH" localSheetId="36" hidden="1">{FALSE,FALSE,-1.25,-15.5,484.5,276.75,FALSE,FALSE,TRUE,TRUE,0,12,#N/A,46,#N/A,2.93460490463215,15.35,1,FALSE,FALSE,3,TRUE,1,FALSE,100,"Swvu.PLA1.","ACwvu.PLA1.",#N/A,FALSE,FALSE,0,0,0,0,2,"","",TRUE,TRUE,FALSE,FALSE,1,60,#N/A,#N/A,FALSE,FALSE,FALSE,FALSE,FALSE,FALSE,FALSE,9,65532,65532,FALSE,FALSE,TRUE,TRUE,TRUE}</definedName>
    <definedName name="UHLKJH" localSheetId="37" hidden="1">{FALSE,FALSE,-1.25,-15.5,484.5,276.75,FALSE,FALSE,TRUE,TRUE,0,12,#N/A,46,#N/A,2.93460490463215,15.35,1,FALSE,FALSE,3,TRUE,1,FALSE,100,"Swvu.PLA1.","ACwvu.PLA1.",#N/A,FALSE,FALSE,0,0,0,0,2,"","",TRUE,TRUE,FALSE,FALSE,1,60,#N/A,#N/A,FALSE,FALSE,FALSE,FALSE,FALSE,FALSE,FALSE,9,65532,65532,FALSE,FALSE,TRUE,TRUE,TRUE}</definedName>
    <definedName name="UHLKJH" localSheetId="39" hidden="1">{FALSE,FALSE,-1.25,-15.5,484.5,276.75,FALSE,FALSE,TRUE,TRUE,0,12,#N/A,46,#N/A,2.93460490463215,15.35,1,FALSE,FALSE,3,TRUE,1,FALSE,100,"Swvu.PLA1.","ACwvu.PLA1.",#N/A,FALSE,FALSE,0,0,0,0,2,"","",TRUE,TRUE,FALSE,FALSE,1,60,#N/A,#N/A,FALSE,FALSE,FALSE,FALSE,FALSE,FALSE,FALSE,9,65532,65532,FALSE,FALSE,TRUE,TRUE,TRUE}</definedName>
    <definedName name="UHLKJH" localSheetId="40" hidden="1">{FALSE,FALSE,-1.25,-15.5,484.5,276.75,FALSE,FALSE,TRUE,TRUE,0,12,#N/A,46,#N/A,2.93460490463215,15.35,1,FALSE,FALSE,3,TRUE,1,FALSE,100,"Swvu.PLA1.","ACwvu.PLA1.",#N/A,FALSE,FALSE,0,0,0,0,2,"","",TRUE,TRUE,FALSE,FALSE,1,60,#N/A,#N/A,FALSE,FALSE,FALSE,FALSE,FALSE,FALSE,FALSE,9,65532,65532,FALSE,FALSE,TRUE,TRUE,TRUE}</definedName>
    <definedName name="UHLKJH" localSheetId="41" hidden="1">{FALSE,FALSE,-1.25,-15.5,484.5,276.75,FALSE,FALSE,TRUE,TRUE,0,12,#N/A,46,#N/A,2.93460490463215,15.35,1,FALSE,FALSE,3,TRUE,1,FALSE,100,"Swvu.PLA1.","ACwvu.PLA1.",#N/A,FALSE,FALSE,0,0,0,0,2,"","",TRUE,TRUE,FALSE,FALSE,1,60,#N/A,#N/A,FALSE,FALSE,FALSE,FALSE,FALSE,FALSE,FALSE,9,65532,65532,FALSE,FALSE,TRUE,TRUE,TRUE}</definedName>
    <definedName name="UHLKJH" localSheetId="46" hidden="1">{FALSE,FALSE,-1.25,-15.5,484.5,276.75,FALSE,FALSE,TRUE,TRUE,0,12,#N/A,46,#N/A,2.93460490463215,15.35,1,FALSE,FALSE,3,TRUE,1,FALSE,100,"Swvu.PLA1.","ACwvu.PLA1.",#N/A,FALSE,FALSE,0,0,0,0,2,"","",TRUE,TRUE,FALSE,FALSE,1,60,#N/A,#N/A,FALSE,FALSE,FALSE,FALSE,FALSE,FALSE,FALSE,9,65532,65532,FALSE,FALSE,TRUE,TRUE,TRUE}</definedName>
    <definedName name="UHLKJH" localSheetId="47" hidden="1">{FALSE,FALSE,-1.25,-15.5,484.5,276.75,FALSE,FALSE,TRUE,TRUE,0,12,#N/A,46,#N/A,2.93460490463215,15.35,1,FALSE,FALSE,3,TRUE,1,FALSE,100,"Swvu.PLA1.","ACwvu.PLA1.",#N/A,FALSE,FALSE,0,0,0,0,2,"","",TRUE,TRUE,FALSE,FALSE,1,60,#N/A,#N/A,FALSE,FALSE,FALSE,FALSE,FALSE,FALSE,FALSE,9,65532,65532,FALSE,FALSE,TRUE,TRUE,TRUE}</definedName>
    <definedName name="UHLKJH" localSheetId="48" hidden="1">{FALSE,FALSE,-1.25,-15.5,484.5,276.75,FALSE,FALSE,TRUE,TRUE,0,12,#N/A,46,#N/A,2.93460490463215,15.35,1,FALSE,FALSE,3,TRUE,1,FALSE,100,"Swvu.PLA1.","ACwvu.PLA1.",#N/A,FALSE,FALSE,0,0,0,0,2,"","",TRUE,TRUE,FALSE,FALSE,1,60,#N/A,#N/A,FALSE,FALSE,FALSE,FALSE,FALSE,FALSE,FALSE,9,65532,65532,FALSE,FALSE,TRUE,TRUE,TRUE}</definedName>
    <definedName name="UHLKJH" localSheetId="49" hidden="1">{FALSE,FALSE,-1.25,-15.5,484.5,276.75,FALSE,FALSE,TRUE,TRUE,0,12,#N/A,46,#N/A,2.93460490463215,15.35,1,FALSE,FALSE,3,TRUE,1,FALSE,100,"Swvu.PLA1.","ACwvu.PLA1.",#N/A,FALSE,FALSE,0,0,0,0,2,"","",TRUE,TRUE,FALSE,FALSE,1,60,#N/A,#N/A,FALSE,FALSE,FALSE,FALSE,FALSE,FALSE,FALSE,9,65532,65532,FALSE,FALSE,TRUE,TRUE,TRUE}</definedName>
    <definedName name="UHLKJH" localSheetId="50" hidden="1">{FALSE,FALSE,-1.25,-15.5,484.5,276.75,FALSE,FALSE,TRUE,TRUE,0,12,#N/A,46,#N/A,2.93460490463215,15.35,1,FALSE,FALSE,3,TRUE,1,FALSE,100,"Swvu.PLA1.","ACwvu.PLA1.",#N/A,FALSE,FALSE,0,0,0,0,2,"","",TRUE,TRUE,FALSE,FALSE,1,60,#N/A,#N/A,FALSE,FALSE,FALSE,FALSE,FALSE,FALSE,FALSE,9,65532,65532,FALSE,FALSE,TRUE,TRUE,TRUE}</definedName>
    <definedName name="UHLKJH" localSheetId="51" hidden="1">{FALSE,FALSE,-1.25,-15.5,484.5,276.75,FALSE,FALSE,TRUE,TRUE,0,12,#N/A,46,#N/A,2.93460490463215,15.35,1,FALSE,FALSE,3,TRUE,1,FALSE,100,"Swvu.PLA1.","ACwvu.PLA1.",#N/A,FALSE,FALSE,0,0,0,0,2,"","",TRUE,TRUE,FALSE,FALSE,1,60,#N/A,#N/A,FALSE,FALSE,FALSE,FALSE,FALSE,FALSE,FALSE,9,65532,65532,FALSE,FALSE,TRUE,TRUE,TRUE}</definedName>
    <definedName name="UHLKJH" localSheetId="52" hidden="1">{FALSE,FALSE,-1.25,-15.5,484.5,276.75,FALSE,FALSE,TRUE,TRUE,0,12,#N/A,46,#N/A,2.93460490463215,15.35,1,FALSE,FALSE,3,TRUE,1,FALSE,100,"Swvu.PLA1.","ACwvu.PLA1.",#N/A,FALSE,FALSE,0,0,0,0,2,"","",TRUE,TRUE,FALSE,FALSE,1,60,#N/A,#N/A,FALSE,FALSE,FALSE,FALSE,FALSE,FALSE,FALSE,9,65532,65532,FALSE,FALSE,TRUE,TRUE,TRUE}</definedName>
    <definedName name="UHLKJH" localSheetId="53" hidden="1">{FALSE,FALSE,-1.25,-15.5,484.5,276.75,FALSE,FALSE,TRUE,TRUE,0,12,#N/A,46,#N/A,2.93460490463215,15.35,1,FALSE,FALSE,3,TRUE,1,FALSE,100,"Swvu.PLA1.","ACwvu.PLA1.",#N/A,FALSE,FALSE,0,0,0,0,2,"","",TRUE,TRUE,FALSE,FALSE,1,60,#N/A,#N/A,FALSE,FALSE,FALSE,FALSE,FALSE,FALSE,FALSE,9,65532,65532,FALSE,FALSE,TRUE,TRUE,TRUE}</definedName>
    <definedName name="UHLKJH" localSheetId="64" hidden="1">{FALSE,FALSE,-1.25,-15.5,484.5,276.75,FALSE,FALSE,TRUE,TRUE,0,12,#N/A,46,#N/A,2.93460490463215,15.35,1,FALSE,FALSE,3,TRUE,1,FALSE,100,"Swvu.PLA1.","ACwvu.PLA1.",#N/A,FALSE,FALSE,0,0,0,0,2,"","",TRUE,TRUE,FALSE,FALSE,1,60,#N/A,#N/A,FALSE,FALSE,FALSE,FALSE,FALSE,FALSE,FALSE,9,65532,65532,FALSE,FALSE,TRUE,TRUE,TRUE}</definedName>
    <definedName name="UHLKJH" localSheetId="65" hidden="1">{FALSE,FALSE,-1.25,-15.5,484.5,276.75,FALSE,FALSE,TRUE,TRUE,0,12,#N/A,46,#N/A,2.93460490463215,15.35,1,FALSE,FALSE,3,TRUE,1,FALSE,100,"Swvu.PLA1.","ACwvu.PLA1.",#N/A,FALSE,FALSE,0,0,0,0,2,"","",TRUE,TRUE,FALSE,FALSE,1,60,#N/A,#N/A,FALSE,FALSE,FALSE,FALSE,FALSE,FALSE,FALSE,9,65532,65532,FALSE,FALSE,TRUE,TRUE,TRUE}</definedName>
    <definedName name="UHLKJH" localSheetId="66" hidden="1">{FALSE,FALSE,-1.25,-15.5,484.5,276.75,FALSE,FALSE,TRUE,TRUE,0,12,#N/A,46,#N/A,2.93460490463215,15.35,1,FALSE,FALSE,3,TRUE,1,FALSE,100,"Swvu.PLA1.","ACwvu.PLA1.",#N/A,FALSE,FALSE,0,0,0,0,2,"","",TRUE,TRUE,FALSE,FALSE,1,60,#N/A,#N/A,FALSE,FALSE,FALSE,FALSE,FALSE,FALSE,FALSE,9,65532,65532,FALSE,FALSE,TRUE,TRUE,TRUE}</definedName>
    <definedName name="UHLKJH" hidden="1">{FALSE,FALSE,-1.25,-15.5,484.5,276.75,FALSE,FALSE,TRUE,TRUE,0,12,#N/A,46,#N/A,2.93460490463215,15.35,1,FALSE,FALSE,3,TRUE,1,FALSE,100,"Swvu.PLA1.","ACwvu.PLA1.",#N/A,FALSE,FALSE,0,0,0,0,2,"","",TRUE,TRUE,FALSE,FALSE,1,60,#N/A,#N/A,FALSE,FALSE,FALSE,FALSE,FALSE,FALSE,FALSE,9,65532,65532,FALSE,FALSE,TRUE,TRUE,TRUE}</definedName>
    <definedName name="UK_wt" localSheetId="11">#REF!</definedName>
    <definedName name="UK_wt" localSheetId="10">#REF!</definedName>
    <definedName name="UK_wt" localSheetId="38">#REF!</definedName>
    <definedName name="UK_wt" localSheetId="39">#REF!</definedName>
    <definedName name="UK_wt" localSheetId="46">'[79]OECD wgt'!$B$9</definedName>
    <definedName name="UK_wt" localSheetId="51">#REF!</definedName>
    <definedName name="UK_wt" localSheetId="52">'[79]OECD wgt'!$B$9</definedName>
    <definedName name="UK_wt" localSheetId="66">'[79]OECD wgt'!$B$9</definedName>
    <definedName name="UK_wt">#REF!</definedName>
    <definedName name="unemp_96Q3" localSheetId="67">#REF!</definedName>
    <definedName name="unemp_96Q3" localSheetId="68">#REF!</definedName>
    <definedName name="unemp_96Q3" localSheetId="69">#REF!</definedName>
    <definedName name="unemp_96Q3" localSheetId="70">#REF!</definedName>
    <definedName name="unemp_96Q3" localSheetId="72">#REF!</definedName>
    <definedName name="unemp_96Q3" localSheetId="73">#REF!</definedName>
    <definedName name="unemp_96Q3" localSheetId="74">#REF!</definedName>
    <definedName name="unemp_96Q3" localSheetId="11">#REF!</definedName>
    <definedName name="unemp_96Q3" localSheetId="12">#REF!</definedName>
    <definedName name="unemp_96Q3" localSheetId="13">#REF!</definedName>
    <definedName name="unemp_96Q3" localSheetId="23">#REF!</definedName>
    <definedName name="unemp_96Q3" localSheetId="24">#REF!</definedName>
    <definedName name="unemp_96Q3" localSheetId="26">#REF!</definedName>
    <definedName name="unemp_96Q3" localSheetId="10">#REF!</definedName>
    <definedName name="unemp_96Q3" localSheetId="38">#REF!</definedName>
    <definedName name="unemp_96Q3" localSheetId="25">#REF!</definedName>
    <definedName name="unemp_96Q3" localSheetId="30">#REF!</definedName>
    <definedName name="unemp_96Q3" localSheetId="31">#REF!</definedName>
    <definedName name="unemp_96Q3" localSheetId="39">#REF!</definedName>
    <definedName name="unemp_96Q3" localSheetId="40">#REF!</definedName>
    <definedName name="unemp_96Q3" localSheetId="41">#REF!</definedName>
    <definedName name="unemp_96Q3" localSheetId="46">#REF!</definedName>
    <definedName name="unemp_96Q3" localSheetId="47">#REF!</definedName>
    <definedName name="unemp_96Q3" localSheetId="52">#REF!</definedName>
    <definedName name="unemp_96Q3" localSheetId="64">#REF!</definedName>
    <definedName name="unemp_96Q3" localSheetId="65">#REF!</definedName>
    <definedName name="unemp_96Q3" localSheetId="66">#REF!</definedName>
    <definedName name="unemp_96Q3">#REF!</definedName>
    <definedName name="unemp_96Q4" localSheetId="67">#REF!</definedName>
    <definedName name="unemp_96Q4" localSheetId="68">#REF!</definedName>
    <definedName name="unemp_96Q4" localSheetId="69">#REF!</definedName>
    <definedName name="unemp_96Q4" localSheetId="70">#REF!</definedName>
    <definedName name="unemp_96Q4" localSheetId="72">#REF!</definedName>
    <definedName name="unemp_96Q4" localSheetId="73">#REF!</definedName>
    <definedName name="unemp_96Q4" localSheetId="74">#REF!</definedName>
    <definedName name="unemp_96Q4" localSheetId="11">#REF!</definedName>
    <definedName name="unemp_96Q4" localSheetId="12">#REF!</definedName>
    <definedName name="unemp_96Q4" localSheetId="13">#REF!</definedName>
    <definedName name="unemp_96Q4" localSheetId="23">#REF!</definedName>
    <definedName name="unemp_96Q4" localSheetId="24">#REF!</definedName>
    <definedName name="unemp_96Q4" localSheetId="26">#REF!</definedName>
    <definedName name="unemp_96Q4" localSheetId="10">#REF!</definedName>
    <definedName name="unemp_96Q4" localSheetId="38">#REF!</definedName>
    <definedName name="unemp_96Q4" localSheetId="25">#REF!</definedName>
    <definedName name="unemp_96Q4" localSheetId="30">#REF!</definedName>
    <definedName name="unemp_96Q4" localSheetId="31">#REF!</definedName>
    <definedName name="unemp_96Q4" localSheetId="39">#REF!</definedName>
    <definedName name="unemp_96Q4" localSheetId="40">#REF!</definedName>
    <definedName name="unemp_96Q4" localSheetId="41">#REF!</definedName>
    <definedName name="unemp_96Q4" localSheetId="46">#REF!</definedName>
    <definedName name="unemp_96Q4" localSheetId="47">#REF!</definedName>
    <definedName name="unemp_96Q4" localSheetId="52">#REF!</definedName>
    <definedName name="unemp_96Q4" localSheetId="53">#REF!</definedName>
    <definedName name="unemp_96Q4" localSheetId="64">#REF!</definedName>
    <definedName name="unemp_96Q4" localSheetId="65">#REF!</definedName>
    <definedName name="unemp_96Q4">#REF!</definedName>
    <definedName name="unemp_97Q1" localSheetId="67">#REF!</definedName>
    <definedName name="unemp_97Q1" localSheetId="68">#REF!</definedName>
    <definedName name="unemp_97Q1" localSheetId="69">#REF!</definedName>
    <definedName name="unemp_97Q1" localSheetId="70">#REF!</definedName>
    <definedName name="unemp_97Q1" localSheetId="72">#REF!</definedName>
    <definedName name="unemp_97Q1" localSheetId="73">#REF!</definedName>
    <definedName name="unemp_97Q1" localSheetId="74">#REF!</definedName>
    <definedName name="unemp_97Q1" localSheetId="11">#REF!</definedName>
    <definedName name="unemp_97Q1" localSheetId="12">#REF!</definedName>
    <definedName name="unemp_97Q1" localSheetId="13">#REF!</definedName>
    <definedName name="unemp_97Q1" localSheetId="23">#REF!</definedName>
    <definedName name="unemp_97Q1" localSheetId="24">#REF!</definedName>
    <definedName name="unemp_97Q1" localSheetId="26">#REF!</definedName>
    <definedName name="unemp_97Q1" localSheetId="10">#REF!</definedName>
    <definedName name="unemp_97Q1" localSheetId="38">#REF!</definedName>
    <definedName name="unemp_97Q1" localSheetId="25">#REF!</definedName>
    <definedName name="unemp_97Q1" localSheetId="30">#REF!</definedName>
    <definedName name="unemp_97Q1" localSheetId="31">#REF!</definedName>
    <definedName name="unemp_97Q1" localSheetId="39">#REF!</definedName>
    <definedName name="unemp_97Q1" localSheetId="40">#REF!</definedName>
    <definedName name="unemp_97Q1" localSheetId="41">#REF!</definedName>
    <definedName name="unemp_97Q1" localSheetId="46">#REF!</definedName>
    <definedName name="unemp_97Q1" localSheetId="47">#REF!</definedName>
    <definedName name="unemp_97Q1" localSheetId="52">#REF!</definedName>
    <definedName name="unemp_97Q1" localSheetId="53">#REF!</definedName>
    <definedName name="unemp_97Q1" localSheetId="64">#REF!</definedName>
    <definedName name="unemp_97Q1" localSheetId="65">#REF!</definedName>
    <definedName name="unemp_97Q1">#REF!</definedName>
    <definedName name="unemp_97Q2" localSheetId="67">#REF!</definedName>
    <definedName name="unemp_97Q2" localSheetId="68">#REF!</definedName>
    <definedName name="unemp_97Q2" localSheetId="69">#REF!</definedName>
    <definedName name="unemp_97Q2" localSheetId="70">#REF!</definedName>
    <definedName name="unemp_97Q2" localSheetId="72">#REF!</definedName>
    <definedName name="unemp_97Q2" localSheetId="73">#REF!</definedName>
    <definedName name="unemp_97Q2" localSheetId="74">#REF!</definedName>
    <definedName name="unemp_97Q2" localSheetId="11">#REF!</definedName>
    <definedName name="unemp_97Q2" localSheetId="23">#REF!</definedName>
    <definedName name="unemp_97Q2" localSheetId="10">#REF!</definedName>
    <definedName name="unemp_97Q2" localSheetId="38">#REF!</definedName>
    <definedName name="unemp_97Q2" localSheetId="31">#REF!</definedName>
    <definedName name="unemp_97Q2" localSheetId="39">#REF!</definedName>
    <definedName name="unemp_97Q2" localSheetId="40">#REF!</definedName>
    <definedName name="unemp_97Q2" localSheetId="41">#REF!</definedName>
    <definedName name="unemp_97Q2" localSheetId="46">#REF!</definedName>
    <definedName name="unemp_97Q2" localSheetId="52">#REF!</definedName>
    <definedName name="unemp_97Q2" localSheetId="53">#REF!</definedName>
    <definedName name="unemp_97Q2" localSheetId="64">#REF!</definedName>
    <definedName name="unemp_97Q2" localSheetId="65">#REF!</definedName>
    <definedName name="unemp_97Q2">#REF!</definedName>
    <definedName name="unemp_nat" localSheetId="67">#REF!</definedName>
    <definedName name="unemp_nat" localSheetId="68">#REF!</definedName>
    <definedName name="unemp_nat" localSheetId="69">#REF!</definedName>
    <definedName name="unemp_nat" localSheetId="70">#REF!</definedName>
    <definedName name="unemp_nat" localSheetId="72">#REF!</definedName>
    <definedName name="unemp_nat" localSheetId="73">#REF!</definedName>
    <definedName name="unemp_nat" localSheetId="74">#REF!</definedName>
    <definedName name="unemp_nat" localSheetId="11">#REF!</definedName>
    <definedName name="unemp_nat" localSheetId="23">#REF!</definedName>
    <definedName name="unemp_nat" localSheetId="10">#REF!</definedName>
    <definedName name="unemp_nat" localSheetId="38">#REF!</definedName>
    <definedName name="unemp_nat" localSheetId="31">#REF!</definedName>
    <definedName name="unemp_nat" localSheetId="39">#REF!</definedName>
    <definedName name="unemp_nat" localSheetId="40">#REF!</definedName>
    <definedName name="unemp_nat" localSheetId="41">#REF!</definedName>
    <definedName name="unemp_nat" localSheetId="46">#REF!</definedName>
    <definedName name="unemp_nat" localSheetId="52">#REF!</definedName>
    <definedName name="unemp_nat" localSheetId="53">#REF!</definedName>
    <definedName name="unemp_nat" localSheetId="64">#REF!</definedName>
    <definedName name="unemp_nat" localSheetId="65">#REF!</definedName>
    <definedName name="unemp_nat">#REF!</definedName>
    <definedName name="unemp_urbrural" localSheetId="67">#REF!</definedName>
    <definedName name="unemp_urbrural" localSheetId="68">#REF!</definedName>
    <definedName name="unemp_urbrural" localSheetId="69">#REF!</definedName>
    <definedName name="unemp_urbrural" localSheetId="70">#REF!</definedName>
    <definedName name="unemp_urbrural" localSheetId="72">#REF!</definedName>
    <definedName name="unemp_urbrural" localSheetId="73">#REF!</definedName>
    <definedName name="unemp_urbrural" localSheetId="74">#REF!</definedName>
    <definedName name="unemp_urbrural" localSheetId="11">#REF!</definedName>
    <definedName name="unemp_urbrural" localSheetId="23">#REF!</definedName>
    <definedName name="unemp_urbrural" localSheetId="10">#REF!</definedName>
    <definedName name="unemp_urbrural" localSheetId="38">#REF!</definedName>
    <definedName name="unemp_urbrural" localSheetId="31">#REF!</definedName>
    <definedName name="unemp_urbrural" localSheetId="39">#REF!</definedName>
    <definedName name="unemp_urbrural" localSheetId="40">#REF!</definedName>
    <definedName name="unemp_urbrural" localSheetId="41">#REF!</definedName>
    <definedName name="unemp_urbrural" localSheetId="46">#REF!</definedName>
    <definedName name="unemp_urbrural" localSheetId="52">#REF!</definedName>
    <definedName name="unemp_urbrural" localSheetId="53">#REF!</definedName>
    <definedName name="unemp_urbrural" localSheetId="64">#REF!</definedName>
    <definedName name="unemp_urbrural" localSheetId="65">#REF!</definedName>
    <definedName name="unemp_urbrural">#REF!</definedName>
    <definedName name="UNION_FENOSA" localSheetId="67">#REF!</definedName>
    <definedName name="UNION_FENOSA" localSheetId="68">#REF!</definedName>
    <definedName name="UNION_FENOSA" localSheetId="69">#REF!</definedName>
    <definedName name="UNION_FENOSA" localSheetId="70">#REF!</definedName>
    <definedName name="UNION_FENOSA" localSheetId="72">#REF!</definedName>
    <definedName name="UNION_FENOSA" localSheetId="73">#REF!</definedName>
    <definedName name="UNION_FENOSA" localSheetId="74">#REF!</definedName>
    <definedName name="UNION_FENOSA" localSheetId="11">#REF!</definedName>
    <definedName name="UNION_FENOSA" localSheetId="10">#REF!</definedName>
    <definedName name="UNION_FENOSA" localSheetId="38">#REF!</definedName>
    <definedName name="UNION_FENOSA" localSheetId="39">#REF!</definedName>
    <definedName name="UNION_FENOSA" localSheetId="40">#REF!</definedName>
    <definedName name="UNION_FENOSA" localSheetId="41">#REF!</definedName>
    <definedName name="UNION_FENOSA" localSheetId="46">#REF!</definedName>
    <definedName name="UNION_FENOSA" localSheetId="52">#REF!</definedName>
    <definedName name="UNION_FENOSA" localSheetId="64">#REF!</definedName>
    <definedName name="UNION_FENOSA" localSheetId="65">#REF!</definedName>
    <definedName name="UNION_FENOSA">#REF!</definedName>
    <definedName name="UnitsLabel" localSheetId="67">#REF!</definedName>
    <definedName name="UnitsLabel" localSheetId="68">#REF!</definedName>
    <definedName name="UnitsLabel" localSheetId="69">#REF!</definedName>
    <definedName name="UnitsLabel" localSheetId="70">#REF!</definedName>
    <definedName name="UnitsLabel" localSheetId="72">#REF!</definedName>
    <definedName name="UnitsLabel" localSheetId="73">#REF!</definedName>
    <definedName name="UnitsLabel" localSheetId="74">#REF!</definedName>
    <definedName name="UnitsLabel" localSheetId="11">#REF!</definedName>
    <definedName name="UnitsLabel" localSheetId="23">#REF!</definedName>
    <definedName name="UnitsLabel" localSheetId="27">#REF!</definedName>
    <definedName name="UnitsLabel" localSheetId="10">#REF!</definedName>
    <definedName name="UnitsLabel" localSheetId="38">#REF!</definedName>
    <definedName name="UnitsLabel" localSheetId="25">#REF!</definedName>
    <definedName name="UnitsLabel" localSheetId="31">#REF!</definedName>
    <definedName name="UnitsLabel" localSheetId="39">#REF!</definedName>
    <definedName name="UnitsLabel" localSheetId="40">#REF!</definedName>
    <definedName name="UnitsLabel" localSheetId="41">#REF!</definedName>
    <definedName name="UnitsLabel" localSheetId="46">#REF!</definedName>
    <definedName name="UnitsLabel" localSheetId="47">#REF!</definedName>
    <definedName name="UnitsLabel" localSheetId="48">#REF!</definedName>
    <definedName name="UnitsLabel" localSheetId="49">#REF!</definedName>
    <definedName name="UnitsLabel" localSheetId="52">#REF!</definedName>
    <definedName name="UnitsLabel" localSheetId="53">#REF!</definedName>
    <definedName name="UnitsLabel" localSheetId="64">#REF!</definedName>
    <definedName name="UnitsLabel" localSheetId="65">#REF!</definedName>
    <definedName name="UnitsLabel">#REF!</definedName>
    <definedName name="Universities" localSheetId="67">#REF!</definedName>
    <definedName name="Universities" localSheetId="68">#REF!</definedName>
    <definedName name="Universities" localSheetId="69">#REF!</definedName>
    <definedName name="Universities" localSheetId="70">#REF!</definedName>
    <definedName name="Universities" localSheetId="72">#REF!</definedName>
    <definedName name="Universities" localSheetId="73">#REF!</definedName>
    <definedName name="Universities" localSheetId="74">#REF!</definedName>
    <definedName name="Universities" localSheetId="11">#REF!</definedName>
    <definedName name="Universities" localSheetId="10">#REF!</definedName>
    <definedName name="Universities" localSheetId="38">#REF!</definedName>
    <definedName name="Universities" localSheetId="39">#REF!</definedName>
    <definedName name="Universities" localSheetId="40">#REF!</definedName>
    <definedName name="Universities" localSheetId="41">#REF!</definedName>
    <definedName name="Universities" localSheetId="46">#REF!</definedName>
    <definedName name="Universities" localSheetId="52">#REF!</definedName>
    <definedName name="Universities" localSheetId="64">#REF!</definedName>
    <definedName name="Universities" localSheetId="65">#REF!</definedName>
    <definedName name="Universities">#REF!</definedName>
    <definedName name="Uruguay" localSheetId="67">'[182]SVI table'!$E$10:$L$73</definedName>
    <definedName name="Uruguay" localSheetId="68">'[182]SVI table'!$E$10:$L$73</definedName>
    <definedName name="Uruguay" localSheetId="69">'[182]SVI table'!$E$10:$L$73</definedName>
    <definedName name="Uruguay" localSheetId="70">'[182]SVI table'!$E$10:$L$73</definedName>
    <definedName name="Uruguay" localSheetId="72">'[182]SVI table'!$E$10:$L$73</definedName>
    <definedName name="Uruguay" localSheetId="73">'[182]SVI table'!$E$10:$L$73</definedName>
    <definedName name="Uruguay" localSheetId="74">'[182]SVI table'!$E$10:$L$73</definedName>
    <definedName name="Uruguay" localSheetId="11">#REF!</definedName>
    <definedName name="Uruguay" localSheetId="10">#REF!</definedName>
    <definedName name="Uruguay" localSheetId="38">#REF!</definedName>
    <definedName name="Uruguay" localSheetId="30">'[183]SVI table'!$E$10:$L$73</definedName>
    <definedName name="Uruguay" localSheetId="39">#REF!</definedName>
    <definedName name="Uruguay" localSheetId="40">'[182]SVI table'!$E$10:$L$73</definedName>
    <definedName name="Uruguay" localSheetId="41">'[182]SVI table'!$E$10:$L$73</definedName>
    <definedName name="Uruguay" localSheetId="46">'[182]SVI table'!$E$10:$L$73</definedName>
    <definedName name="Uruguay" localSheetId="51">#REF!</definedName>
    <definedName name="Uruguay" localSheetId="52">'[182]SVI table'!$E$10:$L$73</definedName>
    <definedName name="Uruguay" localSheetId="53">'[182]SVI table'!$E$10:$L$73</definedName>
    <definedName name="Uruguay" localSheetId="65">'[182]SVI table'!$E$10:$L$73</definedName>
    <definedName name="Uruguay" localSheetId="66">'[182]SVI table'!$E$10:$L$73</definedName>
    <definedName name="Uruguay">#REF!</definedName>
    <definedName name="US_1" localSheetId="67">OFFSET(#REF!,0,0,COUNT(#REF!),1)</definedName>
    <definedName name="US_1" localSheetId="68">OFFSET(#REF!,0,0,COUNT(#REF!),1)</definedName>
    <definedName name="US_1" localSheetId="69">OFFSET(#REF!,0,0,COUNT(#REF!),1)</definedName>
    <definedName name="US_1" localSheetId="70">OFFSET(#REF!,0,0,COUNT(#REF!),1)</definedName>
    <definedName name="US_1" localSheetId="72">OFFSET(#REF!,0,0,COUNT(#REF!),1)</definedName>
    <definedName name="US_1" localSheetId="73">OFFSET(#REF!,0,0,COUNT(#REF!),1)</definedName>
    <definedName name="US_1" localSheetId="74">OFFSET(#REF!,0,0,COUNT(#REF!),1)</definedName>
    <definedName name="US_1" localSheetId="11">OFFSET(#REF!,0,0,COUNT(#REF!),1)</definedName>
    <definedName name="US_1" localSheetId="12">OFFSET(#REF!,0,0,COUNT(#REF!),1)</definedName>
    <definedName name="US_1" localSheetId="13">OFFSET(#REF!,0,0,COUNT(#REF!),1)</definedName>
    <definedName name="US_1" localSheetId="23">OFFSET(#REF!,0,0,COUNT(#REF!),1)</definedName>
    <definedName name="US_1" localSheetId="24">OFFSET(#REF!,0,0,COUNT(#REF!),1)</definedName>
    <definedName name="US_1" localSheetId="26">OFFSET(#REF!,0,0,COUNT(#REF!),1)</definedName>
    <definedName name="US_1" localSheetId="10">OFFSET(#REF!,0,0,COUNT(#REF!),1)</definedName>
    <definedName name="US_1" localSheetId="38">OFFSET(#REF!,0,0,COUNT(#REF!),1)</definedName>
    <definedName name="US_1" localSheetId="25">OFFSET(#REF!,0,0,COUNT(#REF!),1)</definedName>
    <definedName name="US_1" localSheetId="30">OFFSET(#REF!,0,0,COUNT(#REF!),1)</definedName>
    <definedName name="US_1" localSheetId="31">OFFSET(#REF!,0,0,COUNT(#REF!),1)</definedName>
    <definedName name="US_1" localSheetId="36">OFFSET(#REF!,0,0,COUNT(#REF!),1)</definedName>
    <definedName name="US_1" localSheetId="37">OFFSET(#REF!,0,0,COUNT(#REF!),1)</definedName>
    <definedName name="US_1" localSheetId="39">OFFSET(#REF!,0,0,COUNT(#REF!),1)</definedName>
    <definedName name="US_1" localSheetId="40">OFFSET(#REF!,0,0,COUNT(#REF!),1)</definedName>
    <definedName name="US_1" localSheetId="41">OFFSET(#REF!,0,0,COUNT(#REF!),1)</definedName>
    <definedName name="US_1" localSheetId="46">OFFSET(#REF!,0,0,COUNT(#REF!),1)</definedName>
    <definedName name="US_1" localSheetId="47">OFFSET(#REF!,0,0,COUNT(#REF!),1)</definedName>
    <definedName name="US_1" localSheetId="48">OFFSET(#REF!,0,0,COUNT(#REF!),1)</definedName>
    <definedName name="US_1" localSheetId="49">OFFSET(#REF!,0,0,COUNT(#REF!),1)</definedName>
    <definedName name="US_1" localSheetId="52">OFFSET(#REF!,0,0,COUNT(#REF!),1)</definedName>
    <definedName name="US_1" localSheetId="53">OFFSET(#REF!,0,0,COUNT(#REF!),1)</definedName>
    <definedName name="US_1" localSheetId="64">OFFSET(#REF!,0,0,COUNT(#REF!),1)</definedName>
    <definedName name="US_1" localSheetId="65">OFFSET(#REF!,0,0,COUNT(#REF!),1)</definedName>
    <definedName name="US_1">OFFSET(#REF!,0,0,COUNT(#REF!),1)</definedName>
    <definedName name="US_2" localSheetId="67">OFFSET(#REF!,0,0,COUNT(#REF!),1)</definedName>
    <definedName name="US_2" localSheetId="68">OFFSET(#REF!,0,0,COUNT(#REF!),1)</definedName>
    <definedName name="US_2" localSheetId="69">OFFSET(#REF!,0,0,COUNT(#REF!),1)</definedName>
    <definedName name="US_2" localSheetId="70">OFFSET(#REF!,0,0,COUNT(#REF!),1)</definedName>
    <definedName name="US_2" localSheetId="72">OFFSET(#REF!,0,0,COUNT(#REF!),1)</definedName>
    <definedName name="US_2" localSheetId="73">OFFSET(#REF!,0,0,COUNT(#REF!),1)</definedName>
    <definedName name="US_2" localSheetId="74">OFFSET(#REF!,0,0,COUNT(#REF!),1)</definedName>
    <definedName name="US_2" localSheetId="11">OFFSET(#REF!,0,0,COUNT(#REF!),1)</definedName>
    <definedName name="US_2" localSheetId="12">OFFSET(#REF!,0,0,COUNT(#REF!),1)</definedName>
    <definedName name="US_2" localSheetId="13">OFFSET(#REF!,0,0,COUNT(#REF!),1)</definedName>
    <definedName name="US_2" localSheetId="23">OFFSET(#REF!,0,0,COUNT(#REF!),1)</definedName>
    <definedName name="US_2" localSheetId="10">OFFSET(#REF!,0,0,COUNT(#REF!),1)</definedName>
    <definedName name="US_2" localSheetId="38">OFFSET(#REF!,0,0,COUNT(#REF!),1)</definedName>
    <definedName name="US_2" localSheetId="31">OFFSET(#REF!,0,0,COUNT(#REF!),1)</definedName>
    <definedName name="US_2" localSheetId="39">OFFSET(#REF!,0,0,COUNT(#REF!),1)</definedName>
    <definedName name="US_2" localSheetId="40">OFFSET(#REF!,0,0,COUNT(#REF!),1)</definedName>
    <definedName name="US_2" localSheetId="41">OFFSET(#REF!,0,0,COUNT(#REF!),1)</definedName>
    <definedName name="US_2" localSheetId="46">OFFSET(#REF!,0,0,COUNT(#REF!),1)</definedName>
    <definedName name="US_2" localSheetId="47">OFFSET(#REF!,0,0,COUNT(#REF!),1)</definedName>
    <definedName name="US_2" localSheetId="48">OFFSET(#REF!,0,0,COUNT(#REF!),1)</definedName>
    <definedName name="US_2" localSheetId="49">OFFSET(#REF!,0,0,COUNT(#REF!),1)</definedName>
    <definedName name="US_2" localSheetId="52">OFFSET(#REF!,0,0,COUNT(#REF!),1)</definedName>
    <definedName name="US_2" localSheetId="53">OFFSET(#REF!,0,0,COUNT(#REF!),1)</definedName>
    <definedName name="US_2" localSheetId="64">OFFSET(#REF!,0,0,COUNT(#REF!),1)</definedName>
    <definedName name="US_2" localSheetId="65">OFFSET(#REF!,0,0,COUNT(#REF!),1)</definedName>
    <definedName name="US_2">OFFSET(#REF!,0,0,COUNT(#REF!),1)</definedName>
    <definedName name="USA_wt" localSheetId="11">#REF!</definedName>
    <definedName name="USA_wt" localSheetId="10">#REF!</definedName>
    <definedName name="USA_wt" localSheetId="38">#REF!</definedName>
    <definedName name="USA_wt" localSheetId="39">#REF!</definedName>
    <definedName name="USA_wt" localSheetId="46">'[79]OECD wgt'!$B$4</definedName>
    <definedName name="USA_wt" localSheetId="51">#REF!</definedName>
    <definedName name="USA_wt" localSheetId="52">'[79]OECD wgt'!$B$4</definedName>
    <definedName name="USA_wt" localSheetId="66">'[79]OECD wgt'!$B$4</definedName>
    <definedName name="USA_wt">#REF!</definedName>
    <definedName name="USavg" localSheetId="67">OFFSET(#REF!,0,0,COUNT(#REF!),1)</definedName>
    <definedName name="USavg" localSheetId="68">OFFSET(#REF!,0,0,COUNT(#REF!),1)</definedName>
    <definedName name="USavg" localSheetId="69">OFFSET(#REF!,0,0,COUNT(#REF!),1)</definedName>
    <definedName name="USavg" localSheetId="70">OFFSET(#REF!,0,0,COUNT(#REF!),1)</definedName>
    <definedName name="USavg" localSheetId="72">OFFSET(#REF!,0,0,COUNT(#REF!),1)</definedName>
    <definedName name="USavg" localSheetId="73">OFFSET(#REF!,0,0,COUNT(#REF!),1)</definedName>
    <definedName name="USavg" localSheetId="74">OFFSET(#REF!,0,0,COUNT(#REF!),1)</definedName>
    <definedName name="USavg" localSheetId="11">OFFSET(#REF!,0,0,COUNT(#REF!),1)</definedName>
    <definedName name="USavg" localSheetId="12">OFFSET(#REF!,0,0,COUNT(#REF!),1)</definedName>
    <definedName name="USavg" localSheetId="13">OFFSET(#REF!,0,0,COUNT(#REF!),1)</definedName>
    <definedName name="USavg" localSheetId="23">OFFSET(#REF!,0,0,COUNT(#REF!),1)</definedName>
    <definedName name="USavg" localSheetId="10">OFFSET(#REF!,0,0,COUNT(#REF!),1)</definedName>
    <definedName name="USavg" localSheetId="38">OFFSET(#REF!,0,0,COUNT(#REF!),1)</definedName>
    <definedName name="USavg" localSheetId="31">OFFSET(#REF!,0,0,COUNT(#REF!),1)</definedName>
    <definedName name="USavg" localSheetId="39">OFFSET(#REF!,0,0,COUNT(#REF!),1)</definedName>
    <definedName name="USavg" localSheetId="40">OFFSET(#REF!,0,0,COUNT(#REF!),1)</definedName>
    <definedName name="USavg" localSheetId="41">OFFSET(#REF!,0,0,COUNT(#REF!),1)</definedName>
    <definedName name="USavg" localSheetId="46">OFFSET(#REF!,0,0,COUNT(#REF!),1)</definedName>
    <definedName name="USavg" localSheetId="47">OFFSET(#REF!,0,0,COUNT(#REF!),1)</definedName>
    <definedName name="USavg" localSheetId="48">OFFSET(#REF!,0,0,COUNT(#REF!),1)</definedName>
    <definedName name="USavg" localSheetId="49">OFFSET(#REF!,0,0,COUNT(#REF!),1)</definedName>
    <definedName name="USavg" localSheetId="52">OFFSET(#REF!,0,0,COUNT(#REF!),1)</definedName>
    <definedName name="USavg" localSheetId="53">OFFSET(#REF!,0,0,COUNT(#REF!),1)</definedName>
    <definedName name="USavg" localSheetId="64">OFFSET(#REF!,0,0,COUNT(#REF!),1)</definedName>
    <definedName name="USavg" localSheetId="65">OFFSET(#REF!,0,0,COUNT(#REF!),1)</definedName>
    <definedName name="USavg">OFFSET(#REF!,0,0,COUNT(#REF!),1)</definedName>
    <definedName name="USCRUDE87" localSheetId="67">#REF!</definedName>
    <definedName name="USCRUDE87" localSheetId="68">#REF!</definedName>
    <definedName name="USCRUDE87" localSheetId="69">#REF!</definedName>
    <definedName name="USCRUDE87" localSheetId="70">#REF!</definedName>
    <definedName name="USCRUDE87" localSheetId="72">#REF!</definedName>
    <definedName name="USCRUDE87" localSheetId="73">#REF!</definedName>
    <definedName name="USCRUDE87" localSheetId="74">#REF!</definedName>
    <definedName name="USCRUDE87" localSheetId="11">#REF!</definedName>
    <definedName name="USCRUDE87" localSheetId="12">#REF!</definedName>
    <definedName name="USCRUDE87" localSheetId="13">#REF!</definedName>
    <definedName name="USCRUDE87" localSheetId="23">#REF!</definedName>
    <definedName name="USCRUDE87" localSheetId="24">#REF!</definedName>
    <definedName name="USCRUDE87" localSheetId="26">#REF!</definedName>
    <definedName name="USCRUDE87" localSheetId="27">#REF!</definedName>
    <definedName name="USCRUDE87" localSheetId="42">#REF!</definedName>
    <definedName name="USCRUDE87" localSheetId="10">#REF!</definedName>
    <definedName name="USCRUDE87" localSheetId="38">#REF!</definedName>
    <definedName name="USCRUDE87" localSheetId="25">#REF!</definedName>
    <definedName name="USCRUDE87" localSheetId="30">#REF!</definedName>
    <definedName name="USCRUDE87" localSheetId="31">#REF!</definedName>
    <definedName name="USCRUDE87" localSheetId="34">#REF!</definedName>
    <definedName name="USCRUDE87" localSheetId="36">#REF!</definedName>
    <definedName name="USCRUDE87" localSheetId="37">#REF!</definedName>
    <definedName name="USCRUDE87" localSheetId="39">#REF!</definedName>
    <definedName name="USCRUDE87" localSheetId="40">#REF!</definedName>
    <definedName name="USCRUDE87" localSheetId="41">#REF!</definedName>
    <definedName name="USCRUDE87" localSheetId="46">#REF!</definedName>
    <definedName name="USCRUDE87" localSheetId="47">#REF!</definedName>
    <definedName name="USCRUDE87" localSheetId="48">#REF!</definedName>
    <definedName name="USCRUDE87" localSheetId="49">#REF!</definedName>
    <definedName name="USCRUDE87" localSheetId="52">#REF!</definedName>
    <definedName name="USCRUDE87" localSheetId="53">#REF!</definedName>
    <definedName name="USCRUDE87" localSheetId="64">#REF!</definedName>
    <definedName name="USCRUDE87" localSheetId="65">#REF!</definedName>
    <definedName name="USCRUDE87" localSheetId="66">#REF!</definedName>
    <definedName name="USCRUDE87">#REF!</definedName>
    <definedName name="USCRUDE88" localSheetId="67">#REF!</definedName>
    <definedName name="USCRUDE88" localSheetId="68">#REF!</definedName>
    <definedName name="USCRUDE88" localSheetId="69">#REF!</definedName>
    <definedName name="USCRUDE88" localSheetId="70">#REF!</definedName>
    <definedName name="USCRUDE88" localSheetId="72">#REF!</definedName>
    <definedName name="USCRUDE88" localSheetId="73">#REF!</definedName>
    <definedName name="USCRUDE88" localSheetId="74">#REF!</definedName>
    <definedName name="USCRUDE88" localSheetId="11">#REF!</definedName>
    <definedName name="USCRUDE88" localSheetId="12">#REF!</definedName>
    <definedName name="USCRUDE88" localSheetId="13">#REF!</definedName>
    <definedName name="USCRUDE88" localSheetId="23">#REF!</definedName>
    <definedName name="USCRUDE88" localSheetId="26">#REF!</definedName>
    <definedName name="USCRUDE88" localSheetId="27">#REF!</definedName>
    <definedName name="USCRUDE88" localSheetId="10">#REF!</definedName>
    <definedName name="USCRUDE88" localSheetId="38">#REF!</definedName>
    <definedName name="USCRUDE88" localSheetId="25">#REF!</definedName>
    <definedName name="USCRUDE88" localSheetId="30">#REF!</definedName>
    <definedName name="USCRUDE88" localSheetId="31">#REF!</definedName>
    <definedName name="USCRUDE88" localSheetId="36">#REF!</definedName>
    <definedName name="USCRUDE88" localSheetId="37">#REF!</definedName>
    <definedName name="USCRUDE88" localSheetId="39">#REF!</definedName>
    <definedName name="USCRUDE88" localSheetId="40">#REF!</definedName>
    <definedName name="USCRUDE88" localSheetId="41">#REF!</definedName>
    <definedName name="USCRUDE88" localSheetId="46">#REF!</definedName>
    <definedName name="USCRUDE88" localSheetId="47">#REF!</definedName>
    <definedName name="USCRUDE88" localSheetId="48">#REF!</definedName>
    <definedName name="USCRUDE88" localSheetId="49">#REF!</definedName>
    <definedName name="USCRUDE88" localSheetId="52">#REF!</definedName>
    <definedName name="USCRUDE88" localSheetId="53">#REF!</definedName>
    <definedName name="USCRUDE88" localSheetId="64">#REF!</definedName>
    <definedName name="USCRUDE88" localSheetId="65">#REF!</definedName>
    <definedName name="USCRUDE88">#REF!</definedName>
    <definedName name="USD" localSheetId="67">#REF!</definedName>
    <definedName name="USD" localSheetId="68">#REF!</definedName>
    <definedName name="USD" localSheetId="69">#REF!</definedName>
    <definedName name="USD" localSheetId="70">#REF!</definedName>
    <definedName name="USD" localSheetId="72">#REF!</definedName>
    <definedName name="USD" localSheetId="73">#REF!</definedName>
    <definedName name="USD" localSheetId="74">#REF!</definedName>
    <definedName name="USD" localSheetId="11">#REF!</definedName>
    <definedName name="USD" localSheetId="12">#REF!</definedName>
    <definedName name="USD" localSheetId="13">#REF!</definedName>
    <definedName name="USD" localSheetId="10">#REF!</definedName>
    <definedName name="USD" localSheetId="38">#REF!</definedName>
    <definedName name="USD" localSheetId="39">#REF!</definedName>
    <definedName name="USD" localSheetId="40">#REF!</definedName>
    <definedName name="USD" localSheetId="41">#REF!</definedName>
    <definedName name="USD" localSheetId="46">#REF!</definedName>
    <definedName name="USD" localSheetId="52">#REF!</definedName>
    <definedName name="USD" localSheetId="64">#REF!</definedName>
    <definedName name="USD" localSheetId="65">#REF!</definedName>
    <definedName name="USD">#REF!</definedName>
    <definedName name="USDIST87" localSheetId="67">#REF!</definedName>
    <definedName name="USDIST87" localSheetId="68">#REF!</definedName>
    <definedName name="USDIST87" localSheetId="69">#REF!</definedName>
    <definedName name="USDIST87" localSheetId="70">#REF!</definedName>
    <definedName name="USDIST87" localSheetId="72">#REF!</definedName>
    <definedName name="USDIST87" localSheetId="73">#REF!</definedName>
    <definedName name="USDIST87" localSheetId="74">#REF!</definedName>
    <definedName name="USDIST87" localSheetId="11">#REF!</definedName>
    <definedName name="USDIST87" localSheetId="23">#REF!</definedName>
    <definedName name="USDIST87" localSheetId="26">#REF!</definedName>
    <definedName name="USDIST87" localSheetId="27">#REF!</definedName>
    <definedName name="USDIST87" localSheetId="10">#REF!</definedName>
    <definedName name="USDIST87" localSheetId="38">#REF!</definedName>
    <definedName name="USDIST87" localSheetId="25">#REF!</definedName>
    <definedName name="USDIST87" localSheetId="30">#REF!</definedName>
    <definedName name="USDIST87" localSheetId="31">#REF!</definedName>
    <definedName name="USDIST87" localSheetId="36">#REF!</definedName>
    <definedName name="USDIST87" localSheetId="37">#REF!</definedName>
    <definedName name="USDIST87" localSheetId="39">#REF!</definedName>
    <definedName name="USDIST87" localSheetId="40">#REF!</definedName>
    <definedName name="USDIST87" localSheetId="41">#REF!</definedName>
    <definedName name="USDIST87" localSheetId="46">#REF!</definedName>
    <definedName name="USDIST87" localSheetId="47">#REF!</definedName>
    <definedName name="USDIST87" localSheetId="48">#REF!</definedName>
    <definedName name="USDIST87" localSheetId="49">#REF!</definedName>
    <definedName name="USDIST87" localSheetId="52">#REF!</definedName>
    <definedName name="USDIST87" localSheetId="53">#REF!</definedName>
    <definedName name="USDIST87" localSheetId="64">#REF!</definedName>
    <definedName name="USDIST87" localSheetId="65">#REF!</definedName>
    <definedName name="USDIST87">#REF!</definedName>
    <definedName name="USDIST88" localSheetId="67">#REF!</definedName>
    <definedName name="USDIST88" localSheetId="68">#REF!</definedName>
    <definedName name="USDIST88" localSheetId="69">#REF!</definedName>
    <definedName name="USDIST88" localSheetId="70">#REF!</definedName>
    <definedName name="USDIST88" localSheetId="72">#REF!</definedName>
    <definedName name="USDIST88" localSheetId="73">#REF!</definedName>
    <definedName name="USDIST88" localSheetId="74">#REF!</definedName>
    <definedName name="USDIST88" localSheetId="11">#REF!</definedName>
    <definedName name="USDIST88" localSheetId="23">#REF!</definedName>
    <definedName name="USDIST88" localSheetId="27">#REF!</definedName>
    <definedName name="USDIST88" localSheetId="10">#REF!</definedName>
    <definedName name="USDIST88" localSheetId="38">#REF!</definedName>
    <definedName name="USDIST88" localSheetId="25">#REF!</definedName>
    <definedName name="USDIST88" localSheetId="31">#REF!</definedName>
    <definedName name="USDIST88" localSheetId="39">#REF!</definedName>
    <definedName name="USDIST88" localSheetId="40">#REF!</definedName>
    <definedName name="USDIST88" localSheetId="41">#REF!</definedName>
    <definedName name="USDIST88" localSheetId="46">#REF!</definedName>
    <definedName name="USDIST88" localSheetId="47">#REF!</definedName>
    <definedName name="USDIST88" localSheetId="48">#REF!</definedName>
    <definedName name="USDIST88" localSheetId="49">#REF!</definedName>
    <definedName name="USDIST88" localSheetId="52">#REF!</definedName>
    <definedName name="USDIST88" localSheetId="53">#REF!</definedName>
    <definedName name="USDIST88" localSheetId="64">#REF!</definedName>
    <definedName name="USDIST88" localSheetId="65">#REF!</definedName>
    <definedName name="USDIST88">#REF!</definedName>
    <definedName name="USDSR" localSheetId="67">#REF!</definedName>
    <definedName name="USDSR" localSheetId="68">#REF!</definedName>
    <definedName name="USDSR" localSheetId="69">#REF!</definedName>
    <definedName name="USDSR" localSheetId="70">#REF!</definedName>
    <definedName name="USDSR" localSheetId="72">#REF!</definedName>
    <definedName name="USDSR" localSheetId="73">#REF!</definedName>
    <definedName name="USDSR" localSheetId="74">#REF!</definedName>
    <definedName name="USDSR" localSheetId="11">#REF!</definedName>
    <definedName name="USDSR" localSheetId="23">#REF!</definedName>
    <definedName name="USDSR" localSheetId="10">#REF!</definedName>
    <definedName name="USDSR" localSheetId="38">#REF!</definedName>
    <definedName name="USDSR" localSheetId="31">#REF!</definedName>
    <definedName name="USDSR" localSheetId="39">#REF!</definedName>
    <definedName name="USDSR" localSheetId="40">#REF!</definedName>
    <definedName name="USDSR" localSheetId="41">#REF!</definedName>
    <definedName name="USDSR" localSheetId="46">#REF!</definedName>
    <definedName name="USDSR" localSheetId="52">#REF!</definedName>
    <definedName name="USDSR" localSheetId="53">#REF!</definedName>
    <definedName name="USDSR" localSheetId="64">#REF!</definedName>
    <definedName name="USDSR" localSheetId="65">#REF!</definedName>
    <definedName name="USDSR">#REF!</definedName>
    <definedName name="USMG87" localSheetId="67">#REF!</definedName>
    <definedName name="USMG87" localSheetId="68">#REF!</definedName>
    <definedName name="USMG87" localSheetId="69">#REF!</definedName>
    <definedName name="USMG87" localSheetId="70">#REF!</definedName>
    <definedName name="USMG87" localSheetId="72">#REF!</definedName>
    <definedName name="USMG87" localSheetId="73">#REF!</definedName>
    <definedName name="USMG87" localSheetId="74">#REF!</definedName>
    <definedName name="USMG87" localSheetId="11">#REF!</definedName>
    <definedName name="USMG87" localSheetId="23">#REF!</definedName>
    <definedName name="USMG87" localSheetId="27">#REF!</definedName>
    <definedName name="USMG87" localSheetId="10">#REF!</definedName>
    <definedName name="USMG87" localSheetId="38">#REF!</definedName>
    <definedName name="USMG87" localSheetId="25">#REF!</definedName>
    <definedName name="USMG87" localSheetId="31">#REF!</definedName>
    <definedName name="USMG87" localSheetId="39">#REF!</definedName>
    <definedName name="USMG87" localSheetId="40">#REF!</definedName>
    <definedName name="USMG87" localSheetId="41">#REF!</definedName>
    <definedName name="USMG87" localSheetId="46">#REF!</definedName>
    <definedName name="USMG87" localSheetId="47">#REF!</definedName>
    <definedName name="USMG87" localSheetId="48">#REF!</definedName>
    <definedName name="USMG87" localSheetId="49">#REF!</definedName>
    <definedName name="USMG87" localSheetId="52">#REF!</definedName>
    <definedName name="USMG87" localSheetId="53">#REF!</definedName>
    <definedName name="USMG87" localSheetId="64">#REF!</definedName>
    <definedName name="USMG87" localSheetId="65">#REF!</definedName>
    <definedName name="USMG87">#REF!</definedName>
    <definedName name="USMG88" localSheetId="67">#REF!</definedName>
    <definedName name="USMG88" localSheetId="68">#REF!</definedName>
    <definedName name="USMG88" localSheetId="69">#REF!</definedName>
    <definedName name="USMG88" localSheetId="70">#REF!</definedName>
    <definedName name="USMG88" localSheetId="72">#REF!</definedName>
    <definedName name="USMG88" localSheetId="73">#REF!</definedName>
    <definedName name="USMG88" localSheetId="74">#REF!</definedName>
    <definedName name="USMG88" localSheetId="11">#REF!</definedName>
    <definedName name="USMG88" localSheetId="23">#REF!</definedName>
    <definedName name="USMG88" localSheetId="27">#REF!</definedName>
    <definedName name="USMG88" localSheetId="10">#REF!</definedName>
    <definedName name="USMG88" localSheetId="38">#REF!</definedName>
    <definedName name="USMG88" localSheetId="25">#REF!</definedName>
    <definedName name="USMG88" localSheetId="31">#REF!</definedName>
    <definedName name="USMG88" localSheetId="39">#REF!</definedName>
    <definedName name="USMG88" localSheetId="40">#REF!</definedName>
    <definedName name="USMG88" localSheetId="41">#REF!</definedName>
    <definedName name="USMG88" localSheetId="46">#REF!</definedName>
    <definedName name="USMG88" localSheetId="47">#REF!</definedName>
    <definedName name="USMG88" localSheetId="48">#REF!</definedName>
    <definedName name="USMG88" localSheetId="49">#REF!</definedName>
    <definedName name="USMG88" localSheetId="52">#REF!</definedName>
    <definedName name="USMG88" localSheetId="53">#REF!</definedName>
    <definedName name="USMG88" localSheetId="64">#REF!</definedName>
    <definedName name="USMG88" localSheetId="65">#REF!</definedName>
    <definedName name="USMG88">#REF!</definedName>
    <definedName name="USmin" localSheetId="67">OFFSET(#REF!,0,0,COUNT(#REF!),1)</definedName>
    <definedName name="USmin" localSheetId="68">OFFSET(#REF!,0,0,COUNT(#REF!),1)</definedName>
    <definedName name="USmin" localSheetId="69">OFFSET(#REF!,0,0,COUNT(#REF!),1)</definedName>
    <definedName name="USmin" localSheetId="70">OFFSET(#REF!,0,0,COUNT(#REF!),1)</definedName>
    <definedName name="USmin" localSheetId="72">OFFSET(#REF!,0,0,COUNT(#REF!),1)</definedName>
    <definedName name="USmin" localSheetId="73">OFFSET(#REF!,0,0,COUNT(#REF!),1)</definedName>
    <definedName name="USmin" localSheetId="74">OFFSET(#REF!,0,0,COUNT(#REF!),1)</definedName>
    <definedName name="USmin" localSheetId="11">OFFSET(#REF!,0,0,COUNT(#REF!),1)</definedName>
    <definedName name="USmin" localSheetId="12">OFFSET(#REF!,0,0,COUNT(#REF!),1)</definedName>
    <definedName name="USmin" localSheetId="13">OFFSET(#REF!,0,0,COUNT(#REF!),1)</definedName>
    <definedName name="USmin" localSheetId="23">OFFSET(#REF!,0,0,COUNT(#REF!),1)</definedName>
    <definedName name="USmin" localSheetId="24">OFFSET(#REF!,0,0,COUNT(#REF!),1)</definedName>
    <definedName name="USmin" localSheetId="26">OFFSET(#REF!,0,0,COUNT(#REF!),1)</definedName>
    <definedName name="USmin" localSheetId="10">OFFSET(#REF!,0,0,COUNT(#REF!),1)</definedName>
    <definedName name="USmin" localSheetId="38">OFFSET(#REF!,0,0,COUNT(#REF!),1)</definedName>
    <definedName name="USmin" localSheetId="25">OFFSET(#REF!,0,0,COUNT(#REF!),1)</definedName>
    <definedName name="USmin" localSheetId="30">OFFSET(#REF!,0,0,COUNT(#REF!),1)</definedName>
    <definedName name="USmin" localSheetId="31">OFFSET(#REF!,0,0,COUNT(#REF!),1)</definedName>
    <definedName name="USmin" localSheetId="36">OFFSET(#REF!,0,0,COUNT(#REF!),1)</definedName>
    <definedName name="USmin" localSheetId="37">OFFSET(#REF!,0,0,COUNT(#REF!),1)</definedName>
    <definedName name="USmin" localSheetId="39">OFFSET(#REF!,0,0,COUNT(#REF!),1)</definedName>
    <definedName name="USmin" localSheetId="40">OFFSET(#REF!,0,0,COUNT(#REF!),1)</definedName>
    <definedName name="USmin" localSheetId="41">OFFSET(#REF!,0,0,COUNT(#REF!),1)</definedName>
    <definedName name="USmin" localSheetId="46">OFFSET(#REF!,0,0,COUNT(#REF!),1)</definedName>
    <definedName name="USmin" localSheetId="47">OFFSET(#REF!,0,0,COUNT(#REF!),1)</definedName>
    <definedName name="USmin" localSheetId="48">OFFSET(#REF!,0,0,COUNT(#REF!),1)</definedName>
    <definedName name="USmin" localSheetId="49">OFFSET(#REF!,0,0,COUNT(#REF!),1)</definedName>
    <definedName name="USmin" localSheetId="52">OFFSET(#REF!,0,0,COUNT(#REF!),1)</definedName>
    <definedName name="USmin" localSheetId="53">OFFSET(#REF!,0,0,COUNT(#REF!),1)</definedName>
    <definedName name="USmin" localSheetId="64">OFFSET(#REF!,0,0,COUNT(#REF!),1)</definedName>
    <definedName name="USmin" localSheetId="65">OFFSET(#REF!,0,0,COUNT(#REF!),1)</definedName>
    <definedName name="USmin">OFFSET(#REF!,0,0,COUNT(#REF!),1)</definedName>
    <definedName name="USPROD87" localSheetId="67">#REF!</definedName>
    <definedName name="USPROD87" localSheetId="68">#REF!</definedName>
    <definedName name="USPROD87" localSheetId="69">#REF!</definedName>
    <definedName name="USPROD87" localSheetId="70">#REF!</definedName>
    <definedName name="USPROD87" localSheetId="72">#REF!</definedName>
    <definedName name="USPROD87" localSheetId="73">#REF!</definedName>
    <definedName name="USPROD87" localSheetId="74">#REF!</definedName>
    <definedName name="USPROD87" localSheetId="11">#REF!</definedName>
    <definedName name="USPROD87" localSheetId="12">#REF!</definedName>
    <definedName name="USPROD87" localSheetId="13">#REF!</definedName>
    <definedName name="USPROD87" localSheetId="23">#REF!</definedName>
    <definedName name="USPROD87" localSheetId="24">#REF!</definedName>
    <definedName name="USPROD87" localSheetId="26">#REF!</definedName>
    <definedName name="USPROD87" localSheetId="27">#REF!</definedName>
    <definedName name="USPROD87" localSheetId="42">#REF!</definedName>
    <definedName name="USPROD87" localSheetId="10">#REF!</definedName>
    <definedName name="USPROD87" localSheetId="38">#REF!</definedName>
    <definedName name="USPROD87" localSheetId="25">#REF!</definedName>
    <definedName name="USPROD87" localSheetId="30">#REF!</definedName>
    <definedName name="USPROD87" localSheetId="31">#REF!</definedName>
    <definedName name="USPROD87" localSheetId="34">#REF!</definedName>
    <definedName name="USPROD87" localSheetId="36">#REF!</definedName>
    <definedName name="USPROD87" localSheetId="37">#REF!</definedName>
    <definedName name="USPROD87" localSheetId="39">#REF!</definedName>
    <definedName name="USPROD87" localSheetId="40">#REF!</definedName>
    <definedName name="USPROD87" localSheetId="41">#REF!</definedName>
    <definedName name="USPROD87" localSheetId="46">#REF!</definedName>
    <definedName name="USPROD87" localSheetId="47">#REF!</definedName>
    <definedName name="USPROD87" localSheetId="48">#REF!</definedName>
    <definedName name="USPROD87" localSheetId="49">#REF!</definedName>
    <definedName name="USPROD87" localSheetId="52">#REF!</definedName>
    <definedName name="USPROD87" localSheetId="53">#REF!</definedName>
    <definedName name="USPROD87" localSheetId="64">#REF!</definedName>
    <definedName name="USPROD87" localSheetId="65">#REF!</definedName>
    <definedName name="USPROD87" localSheetId="66">#REF!</definedName>
    <definedName name="USPROD87">#REF!</definedName>
    <definedName name="USPROD88" localSheetId="67">#REF!</definedName>
    <definedName name="USPROD88" localSheetId="68">#REF!</definedName>
    <definedName name="USPROD88" localSheetId="69">#REF!</definedName>
    <definedName name="USPROD88" localSheetId="70">#REF!</definedName>
    <definedName name="USPROD88" localSheetId="72">#REF!</definedName>
    <definedName name="USPROD88" localSheetId="73">#REF!</definedName>
    <definedName name="USPROD88" localSheetId="74">#REF!</definedName>
    <definedName name="USPROD88" localSheetId="11">#REF!</definedName>
    <definedName name="USPROD88" localSheetId="12">#REF!</definedName>
    <definedName name="USPROD88" localSheetId="13">#REF!</definedName>
    <definedName name="USPROD88" localSheetId="23">#REF!</definedName>
    <definedName name="USPROD88" localSheetId="26">#REF!</definedName>
    <definedName name="USPROD88" localSheetId="27">#REF!</definedName>
    <definedName name="USPROD88" localSheetId="10">#REF!</definedName>
    <definedName name="USPROD88" localSheetId="38">#REF!</definedName>
    <definedName name="USPROD88" localSheetId="25">#REF!</definedName>
    <definedName name="USPROD88" localSheetId="30">#REF!</definedName>
    <definedName name="USPROD88" localSheetId="31">#REF!</definedName>
    <definedName name="USPROD88" localSheetId="36">#REF!</definedName>
    <definedName name="USPROD88" localSheetId="37">#REF!</definedName>
    <definedName name="USPROD88" localSheetId="39">#REF!</definedName>
    <definedName name="USPROD88" localSheetId="40">#REF!</definedName>
    <definedName name="USPROD88" localSheetId="41">#REF!</definedName>
    <definedName name="USPROD88" localSheetId="46">#REF!</definedName>
    <definedName name="USPROD88" localSheetId="47">#REF!</definedName>
    <definedName name="USPROD88" localSheetId="48">#REF!</definedName>
    <definedName name="USPROD88" localSheetId="49">#REF!</definedName>
    <definedName name="USPROD88" localSheetId="52">#REF!</definedName>
    <definedName name="USPROD88" localSheetId="53">#REF!</definedName>
    <definedName name="USPROD88" localSheetId="64">#REF!</definedName>
    <definedName name="USPROD88" localSheetId="65">#REF!</definedName>
    <definedName name="USPROD88">#REF!</definedName>
    <definedName name="USRFO87" localSheetId="67">#REF!</definedName>
    <definedName name="USRFO87" localSheetId="68">#REF!</definedName>
    <definedName name="USRFO87" localSheetId="69">#REF!</definedName>
    <definedName name="USRFO87" localSheetId="70">#REF!</definedName>
    <definedName name="USRFO87" localSheetId="72">#REF!</definedName>
    <definedName name="USRFO87" localSheetId="73">#REF!</definedName>
    <definedName name="USRFO87" localSheetId="74">#REF!</definedName>
    <definedName name="USRFO87" localSheetId="11">#REF!</definedName>
    <definedName name="USRFO87" localSheetId="12">#REF!</definedName>
    <definedName name="USRFO87" localSheetId="13">#REF!</definedName>
    <definedName name="USRFO87" localSheetId="23">#REF!</definedName>
    <definedName name="USRFO87" localSheetId="26">#REF!</definedName>
    <definedName name="USRFO87" localSheetId="27">#REF!</definedName>
    <definedName name="USRFO87" localSheetId="10">#REF!</definedName>
    <definedName name="USRFO87" localSheetId="38">#REF!</definedName>
    <definedName name="USRFO87" localSheetId="25">#REF!</definedName>
    <definedName name="USRFO87" localSheetId="30">#REF!</definedName>
    <definedName name="USRFO87" localSheetId="31">#REF!</definedName>
    <definedName name="USRFO87" localSheetId="36">#REF!</definedName>
    <definedName name="USRFO87" localSheetId="37">#REF!</definedName>
    <definedName name="USRFO87" localSheetId="39">#REF!</definedName>
    <definedName name="USRFO87" localSheetId="40">#REF!</definedName>
    <definedName name="USRFO87" localSheetId="41">#REF!</definedName>
    <definedName name="USRFO87" localSheetId="46">#REF!</definedName>
    <definedName name="USRFO87" localSheetId="47">#REF!</definedName>
    <definedName name="USRFO87" localSheetId="48">#REF!</definedName>
    <definedName name="USRFO87" localSheetId="49">#REF!</definedName>
    <definedName name="USRFO87" localSheetId="52">#REF!</definedName>
    <definedName name="USRFO87" localSheetId="53">#REF!</definedName>
    <definedName name="USRFO87" localSheetId="64">#REF!</definedName>
    <definedName name="USRFO87" localSheetId="65">#REF!</definedName>
    <definedName name="USRFO87">#REF!</definedName>
    <definedName name="USRFO88" localSheetId="67">#REF!</definedName>
    <definedName name="USRFO88" localSheetId="68">#REF!</definedName>
    <definedName name="USRFO88" localSheetId="69">#REF!</definedName>
    <definedName name="USRFO88" localSheetId="70">#REF!</definedName>
    <definedName name="USRFO88" localSheetId="72">#REF!</definedName>
    <definedName name="USRFO88" localSheetId="73">#REF!</definedName>
    <definedName name="USRFO88" localSheetId="74">#REF!</definedName>
    <definedName name="USRFO88" localSheetId="11">#REF!</definedName>
    <definedName name="USRFO88" localSheetId="23">#REF!</definedName>
    <definedName name="USRFO88" localSheetId="27">#REF!</definedName>
    <definedName name="USRFO88" localSheetId="10">#REF!</definedName>
    <definedName name="USRFO88" localSheetId="38">#REF!</definedName>
    <definedName name="USRFO88" localSheetId="25">#REF!</definedName>
    <definedName name="USRFO88" localSheetId="31">#REF!</definedName>
    <definedName name="USRFO88" localSheetId="39">#REF!</definedName>
    <definedName name="USRFO88" localSheetId="40">#REF!</definedName>
    <definedName name="USRFO88" localSheetId="41">#REF!</definedName>
    <definedName name="USRFO88" localSheetId="46">#REF!</definedName>
    <definedName name="USRFO88" localSheetId="47">#REF!</definedName>
    <definedName name="USRFO88" localSheetId="48">#REF!</definedName>
    <definedName name="USRFO88" localSheetId="49">#REF!</definedName>
    <definedName name="USRFO88" localSheetId="52">#REF!</definedName>
    <definedName name="USRFO88" localSheetId="53">#REF!</definedName>
    <definedName name="USRFO88" localSheetId="64">#REF!</definedName>
    <definedName name="USRFO88" localSheetId="65">#REF!</definedName>
    <definedName name="USRFO88">#REF!</definedName>
    <definedName name="USrng" localSheetId="67">OFFSET(#REF!,0,0,COUNT(#REF!),1)</definedName>
    <definedName name="USrng" localSheetId="68">OFFSET(#REF!,0,0,COUNT(#REF!),1)</definedName>
    <definedName name="USrng" localSheetId="69">OFFSET(#REF!,0,0,COUNT(#REF!),1)</definedName>
    <definedName name="USrng" localSheetId="70">OFFSET(#REF!,0,0,COUNT(#REF!),1)</definedName>
    <definedName name="USrng" localSheetId="72">OFFSET(#REF!,0,0,COUNT(#REF!),1)</definedName>
    <definedName name="USrng" localSheetId="73">OFFSET(#REF!,0,0,COUNT(#REF!),1)</definedName>
    <definedName name="USrng" localSheetId="74">OFFSET(#REF!,0,0,COUNT(#REF!),1)</definedName>
    <definedName name="USrng" localSheetId="11">OFFSET(#REF!,0,0,COUNT(#REF!),1)</definedName>
    <definedName name="USrng" localSheetId="12">OFFSET(#REF!,0,0,COUNT(#REF!),1)</definedName>
    <definedName name="USrng" localSheetId="13">OFFSET(#REF!,0,0,COUNT(#REF!),1)</definedName>
    <definedName name="USrng" localSheetId="23">OFFSET(#REF!,0,0,COUNT(#REF!),1)</definedName>
    <definedName name="USrng" localSheetId="24">OFFSET(#REF!,0,0,COUNT(#REF!),1)</definedName>
    <definedName name="USrng" localSheetId="26">OFFSET(#REF!,0,0,COUNT(#REF!),1)</definedName>
    <definedName name="USrng" localSheetId="10">OFFSET(#REF!,0,0,COUNT(#REF!),1)</definedName>
    <definedName name="USrng" localSheetId="38">OFFSET(#REF!,0,0,COUNT(#REF!),1)</definedName>
    <definedName name="USrng" localSheetId="25">OFFSET(#REF!,0,0,COUNT(#REF!),1)</definedName>
    <definedName name="USrng" localSheetId="30">OFFSET(#REF!,0,0,COUNT(#REF!),1)</definedName>
    <definedName name="USrng" localSheetId="31">OFFSET(#REF!,0,0,COUNT(#REF!),1)</definedName>
    <definedName name="USrng" localSheetId="36">OFFSET(#REF!,0,0,COUNT(#REF!),1)</definedName>
    <definedName name="USrng" localSheetId="37">OFFSET(#REF!,0,0,COUNT(#REF!),1)</definedName>
    <definedName name="USrng" localSheetId="39">OFFSET(#REF!,0,0,COUNT(#REF!),1)</definedName>
    <definedName name="USrng" localSheetId="40">OFFSET(#REF!,0,0,COUNT(#REF!),1)</definedName>
    <definedName name="USrng" localSheetId="41">OFFSET(#REF!,0,0,COUNT(#REF!),1)</definedName>
    <definedName name="USrng" localSheetId="46">OFFSET(#REF!,0,0,COUNT(#REF!),1)</definedName>
    <definedName name="USrng" localSheetId="47">OFFSET(#REF!,0,0,COUNT(#REF!),1)</definedName>
    <definedName name="USrng" localSheetId="48">OFFSET(#REF!,0,0,COUNT(#REF!),1)</definedName>
    <definedName name="USrng" localSheetId="49">OFFSET(#REF!,0,0,COUNT(#REF!),1)</definedName>
    <definedName name="USrng" localSheetId="52">OFFSET(#REF!,0,0,COUNT(#REF!),1)</definedName>
    <definedName name="USrng" localSheetId="53">OFFSET(#REF!,0,0,COUNT(#REF!),1)</definedName>
    <definedName name="USrng" localSheetId="64">OFFSET(#REF!,0,0,COUNT(#REF!),1)</definedName>
    <definedName name="USrng" localSheetId="65">OFFSET(#REF!,0,0,COUNT(#REF!),1)</definedName>
    <definedName name="USrng">OFFSET(#REF!,0,0,COUNT(#REF!),1)</definedName>
    <definedName name="USSR" localSheetId="67">#REF!</definedName>
    <definedName name="USSR" localSheetId="68">#REF!</definedName>
    <definedName name="USSR" localSheetId="69">#REF!</definedName>
    <definedName name="USSR" localSheetId="70">#REF!</definedName>
    <definedName name="USSR" localSheetId="72">#REF!</definedName>
    <definedName name="USSR" localSheetId="73">#REF!</definedName>
    <definedName name="USSR" localSheetId="74">#REF!</definedName>
    <definedName name="USSR" localSheetId="11">#REF!</definedName>
    <definedName name="USSR" localSheetId="12">#REF!</definedName>
    <definedName name="USSR" localSheetId="13">#REF!</definedName>
    <definedName name="USSR" localSheetId="23">#REF!</definedName>
    <definedName name="USSR" localSheetId="24">#REF!</definedName>
    <definedName name="USSR" localSheetId="26">#REF!</definedName>
    <definedName name="USSR" localSheetId="27">#REF!</definedName>
    <definedName name="USSR" localSheetId="42">#REF!</definedName>
    <definedName name="USSR" localSheetId="10">#REF!</definedName>
    <definedName name="USSR" localSheetId="38">#REF!</definedName>
    <definedName name="USSR" localSheetId="25">#REF!</definedName>
    <definedName name="USSR" localSheetId="30">#REF!</definedName>
    <definedName name="USSR" localSheetId="31">#REF!</definedName>
    <definedName name="USSR" localSheetId="34">#REF!</definedName>
    <definedName name="USSR" localSheetId="36">#REF!</definedName>
    <definedName name="USSR" localSheetId="37">#REF!</definedName>
    <definedName name="USSR" localSheetId="39">#REF!</definedName>
    <definedName name="USSR" localSheetId="40">#REF!</definedName>
    <definedName name="USSR" localSheetId="41">#REF!</definedName>
    <definedName name="USSR" localSheetId="46">#REF!</definedName>
    <definedName name="USSR" localSheetId="47">#REF!</definedName>
    <definedName name="USSR" localSheetId="48">#REF!</definedName>
    <definedName name="USSR" localSheetId="49">#REF!</definedName>
    <definedName name="USSR" localSheetId="52">#REF!</definedName>
    <definedName name="USSR" localSheetId="53">#REF!</definedName>
    <definedName name="USSR" localSheetId="64">#REF!</definedName>
    <definedName name="USSR" localSheetId="65">#REF!</definedName>
    <definedName name="USSR" localSheetId="66">#REF!</definedName>
    <definedName name="USSR">#REF!</definedName>
    <definedName name="USTOT87" localSheetId="67">#REF!</definedName>
    <definedName name="USTOT87" localSheetId="68">#REF!</definedName>
    <definedName name="USTOT87" localSheetId="69">#REF!</definedName>
    <definedName name="USTOT87" localSheetId="70">#REF!</definedName>
    <definedName name="USTOT87" localSheetId="72">#REF!</definedName>
    <definedName name="USTOT87" localSheetId="73">#REF!</definedName>
    <definedName name="USTOT87" localSheetId="74">#REF!</definedName>
    <definedName name="USTOT87" localSheetId="11">#REF!</definedName>
    <definedName name="USTOT87" localSheetId="12">#REF!</definedName>
    <definedName name="USTOT87" localSheetId="13">#REF!</definedName>
    <definedName name="USTOT87" localSheetId="23">#REF!</definedName>
    <definedName name="USTOT87" localSheetId="26">#REF!</definedName>
    <definedName name="USTOT87" localSheetId="27">#REF!</definedName>
    <definedName name="USTOT87" localSheetId="10">#REF!</definedName>
    <definedName name="USTOT87" localSheetId="38">#REF!</definedName>
    <definedName name="USTOT87" localSheetId="25">#REF!</definedName>
    <definedName name="USTOT87" localSheetId="30">#REF!</definedName>
    <definedName name="USTOT87" localSheetId="31">#REF!</definedName>
    <definedName name="USTOT87" localSheetId="36">#REF!</definedName>
    <definedName name="USTOT87" localSheetId="37">#REF!</definedName>
    <definedName name="USTOT87" localSheetId="39">#REF!</definedName>
    <definedName name="USTOT87" localSheetId="40">#REF!</definedName>
    <definedName name="USTOT87" localSheetId="41">#REF!</definedName>
    <definedName name="USTOT87" localSheetId="46">#REF!</definedName>
    <definedName name="USTOT87" localSheetId="47">#REF!</definedName>
    <definedName name="USTOT87" localSheetId="48">#REF!</definedName>
    <definedName name="USTOT87" localSheetId="49">#REF!</definedName>
    <definedName name="USTOT87" localSheetId="52">#REF!</definedName>
    <definedName name="USTOT87" localSheetId="53">#REF!</definedName>
    <definedName name="USTOT87" localSheetId="64">#REF!</definedName>
    <definedName name="USTOT87" localSheetId="65">#REF!</definedName>
    <definedName name="USTOT87">#REF!</definedName>
    <definedName name="USTOT88" localSheetId="67">#REF!</definedName>
    <definedName name="USTOT88" localSheetId="68">#REF!</definedName>
    <definedName name="USTOT88" localSheetId="69">#REF!</definedName>
    <definedName name="USTOT88" localSheetId="70">#REF!</definedName>
    <definedName name="USTOT88" localSheetId="72">#REF!</definedName>
    <definedName name="USTOT88" localSheetId="73">#REF!</definedName>
    <definedName name="USTOT88" localSheetId="74">#REF!</definedName>
    <definedName name="USTOT88" localSheetId="11">#REF!</definedName>
    <definedName name="USTOT88" localSheetId="12">#REF!</definedName>
    <definedName name="USTOT88" localSheetId="13">#REF!</definedName>
    <definedName name="USTOT88" localSheetId="23">#REF!</definedName>
    <definedName name="USTOT88" localSheetId="26">#REF!</definedName>
    <definedName name="USTOT88" localSheetId="27">#REF!</definedName>
    <definedName name="USTOT88" localSheetId="10">#REF!</definedName>
    <definedName name="USTOT88" localSheetId="38">#REF!</definedName>
    <definedName name="USTOT88" localSheetId="25">#REF!</definedName>
    <definedName name="USTOT88" localSheetId="30">#REF!</definedName>
    <definedName name="USTOT88" localSheetId="31">#REF!</definedName>
    <definedName name="USTOT88" localSheetId="36">#REF!</definedName>
    <definedName name="USTOT88" localSheetId="37">#REF!</definedName>
    <definedName name="USTOT88" localSheetId="39">#REF!</definedName>
    <definedName name="USTOT88" localSheetId="40">#REF!</definedName>
    <definedName name="USTOT88" localSheetId="41">#REF!</definedName>
    <definedName name="USTOT88" localSheetId="46">#REF!</definedName>
    <definedName name="USTOT88" localSheetId="47">#REF!</definedName>
    <definedName name="USTOT88" localSheetId="48">#REF!</definedName>
    <definedName name="USTOT88" localSheetId="49">#REF!</definedName>
    <definedName name="USTOT88" localSheetId="52">#REF!</definedName>
    <definedName name="USTOT88" localSheetId="53">#REF!</definedName>
    <definedName name="USTOT88" localSheetId="64">#REF!</definedName>
    <definedName name="USTOT88" localSheetId="65">#REF!</definedName>
    <definedName name="USTOT88">#REF!</definedName>
    <definedName name="uu" localSheetId="67" hidden="1">{"Riqfin97",#N/A,FALSE,"Tran";"Riqfinpro",#N/A,FALSE,"Tran"}</definedName>
    <definedName name="uu" localSheetId="68" hidden="1">{"Riqfin97",#N/A,FALSE,"Tran";"Riqfinpro",#N/A,FALSE,"Tran"}</definedName>
    <definedName name="uu" localSheetId="69" hidden="1">{"Riqfin97",#N/A,FALSE,"Tran";"Riqfinpro",#N/A,FALSE,"Tran"}</definedName>
    <definedName name="uu" localSheetId="70" hidden="1">{"Riqfin97",#N/A,FALSE,"Tran";"Riqfinpro",#N/A,FALSE,"Tran"}</definedName>
    <definedName name="uu" localSheetId="72" hidden="1">{"Riqfin97",#N/A,FALSE,"Tran";"Riqfinpro",#N/A,FALSE,"Tran"}</definedName>
    <definedName name="uu" localSheetId="73" hidden="1">{"Riqfin97",#N/A,FALSE,"Tran";"Riqfinpro",#N/A,FALSE,"Tran"}</definedName>
    <definedName name="uu" localSheetId="74" hidden="1">{"Riqfin97",#N/A,FALSE,"Tran";"Riqfinpro",#N/A,FALSE,"Tran"}</definedName>
    <definedName name="uu" localSheetId="11" hidden="1">{"Riqfin97",#N/A,FALSE,"Tran";"Riqfinpro",#N/A,FALSE,"Tran"}</definedName>
    <definedName name="uu" localSheetId="12" hidden="1">{"Riqfin97",#N/A,FALSE,"Tran";"Riqfinpro",#N/A,FALSE,"Tran"}</definedName>
    <definedName name="uu" localSheetId="13" hidden="1">{"Riqfin97",#N/A,FALSE,"Tran";"Riqfinpro",#N/A,FALSE,"Tran"}</definedName>
    <definedName name="uu" localSheetId="23" hidden="1">{"Riqfin97",#N/A,FALSE,"Tran";"Riqfinpro",#N/A,FALSE,"Tran"}</definedName>
    <definedName name="uu" localSheetId="24" hidden="1">{"Riqfin97",#N/A,FALSE,"Tran";"Riqfinpro",#N/A,FALSE,"Tran"}</definedName>
    <definedName name="uu" localSheetId="26" hidden="1">{"Riqfin97",#N/A,FALSE,"Tran";"Riqfinpro",#N/A,FALSE,"Tran"}</definedName>
    <definedName name="uu" localSheetId="27" hidden="1">{"Riqfin97",#N/A,FALSE,"Tran";"Riqfinpro",#N/A,FALSE,"Tran"}</definedName>
    <definedName name="uu" localSheetId="42" hidden="1">{"Riqfin97",#N/A,FALSE,"Tran";"Riqfinpro",#N/A,FALSE,"Tran"}</definedName>
    <definedName name="uu" localSheetId="6" hidden="1">{"Riqfin97",#N/A,FALSE,"Tran";"Riqfinpro",#N/A,FALSE,"Tran"}</definedName>
    <definedName name="uu" localSheetId="7" hidden="1">{"Riqfin97",#N/A,FALSE,"Tran";"Riqfinpro",#N/A,FALSE,"Tran"}</definedName>
    <definedName name="uu" localSheetId="10" hidden="1">{"Riqfin97",#N/A,FALSE,"Tran";"Riqfinpro",#N/A,FALSE,"Tran"}</definedName>
    <definedName name="uu" localSheetId="38" hidden="1">{"Riqfin97",#N/A,FALSE,"Tran";"Riqfinpro",#N/A,FALSE,"Tran"}</definedName>
    <definedName name="uu" localSheetId="25" hidden="1">{"Riqfin97",#N/A,FALSE,"Tran";"Riqfinpro",#N/A,FALSE,"Tran"}</definedName>
    <definedName name="uu" localSheetId="28" hidden="1">{"Riqfin97",#N/A,FALSE,"Tran";"Riqfinpro",#N/A,FALSE,"Tran"}</definedName>
    <definedName name="uu" localSheetId="30" hidden="1">{"Riqfin97",#N/A,FALSE,"Tran";"Riqfinpro",#N/A,FALSE,"Tran"}</definedName>
    <definedName name="uu" localSheetId="31" hidden="1">{"Riqfin97",#N/A,FALSE,"Tran";"Riqfinpro",#N/A,FALSE,"Tran"}</definedName>
    <definedName name="uu" localSheetId="32" hidden="1">{"Riqfin97",#N/A,FALSE,"Tran";"Riqfinpro",#N/A,FALSE,"Tran"}</definedName>
    <definedName name="uu" localSheetId="33" hidden="1">{"Riqfin97",#N/A,FALSE,"Tran";"Riqfinpro",#N/A,FALSE,"Tran"}</definedName>
    <definedName name="uu" localSheetId="34" hidden="1">{"Riqfin97",#N/A,FALSE,"Tran";"Riqfinpro",#N/A,FALSE,"Tran"}</definedName>
    <definedName name="uu" localSheetId="35" hidden="1">{"Riqfin97",#N/A,FALSE,"Tran";"Riqfinpro",#N/A,FALSE,"Tran"}</definedName>
    <definedName name="uu" localSheetId="36" hidden="1">{"Riqfin97",#N/A,FALSE,"Tran";"Riqfinpro",#N/A,FALSE,"Tran"}</definedName>
    <definedName name="uu" localSheetId="37" hidden="1">{"Riqfin97",#N/A,FALSE,"Tran";"Riqfinpro",#N/A,FALSE,"Tran"}</definedName>
    <definedName name="uu" localSheetId="39" hidden="1">{"Riqfin97",#N/A,FALSE,"Tran";"Riqfinpro",#N/A,FALSE,"Tran"}</definedName>
    <definedName name="uu" localSheetId="40" hidden="1">{"Riqfin97",#N/A,FALSE,"Tran";"Riqfinpro",#N/A,FALSE,"Tran"}</definedName>
    <definedName name="uu" localSheetId="41" hidden="1">{"Riqfin97",#N/A,FALSE,"Tran";"Riqfinpro",#N/A,FALSE,"Tran"}</definedName>
    <definedName name="uu" localSheetId="46" hidden="1">{"Riqfin97",#N/A,FALSE,"Tran";"Riqfinpro",#N/A,FALSE,"Tran"}</definedName>
    <definedName name="uu" localSheetId="47" hidden="1">{"Riqfin97",#N/A,FALSE,"Tran";"Riqfinpro",#N/A,FALSE,"Tran"}</definedName>
    <definedName name="uu" localSheetId="48" hidden="1">{"Riqfin97",#N/A,FALSE,"Tran";"Riqfinpro",#N/A,FALSE,"Tran"}</definedName>
    <definedName name="uu" localSheetId="49" hidden="1">{"Riqfin97",#N/A,FALSE,"Tran";"Riqfinpro",#N/A,FALSE,"Tran"}</definedName>
    <definedName name="uu" localSheetId="50" hidden="1">{"Riqfin97",#N/A,FALSE,"Tran";"Riqfinpro",#N/A,FALSE,"Tran"}</definedName>
    <definedName name="uu" localSheetId="51" hidden="1">{"Riqfin97",#N/A,FALSE,"Tran";"Riqfinpro",#N/A,FALSE,"Tran"}</definedName>
    <definedName name="uu" localSheetId="52" hidden="1">{"Riqfin97",#N/A,FALSE,"Tran";"Riqfinpro",#N/A,FALSE,"Tran"}</definedName>
    <definedName name="uu" localSheetId="53" hidden="1">{"Riqfin97",#N/A,FALSE,"Tran";"Riqfinpro",#N/A,FALSE,"Tran"}</definedName>
    <definedName name="uu" localSheetId="64" hidden="1">{"Riqfin97",#N/A,FALSE,"Tran";"Riqfinpro",#N/A,FALSE,"Tran"}</definedName>
    <definedName name="uu" localSheetId="65" hidden="1">{"Riqfin97",#N/A,FALSE,"Tran";"Riqfinpro",#N/A,FALSE,"Tran"}</definedName>
    <definedName name="uu" localSheetId="66" hidden="1">{"Riqfin97",#N/A,FALSE,"Tran";"Riqfinpro",#N/A,FALSE,"Tran"}</definedName>
    <definedName name="uu" hidden="1">{"Riqfin97",#N/A,FALSE,"Tran";"Riqfinpro",#N/A,FALSE,"Tran"}</definedName>
    <definedName name="uuu" localSheetId="67" hidden="1">{"Riqfin97",#N/A,FALSE,"Tran";"Riqfinpro",#N/A,FALSE,"Tran"}</definedName>
    <definedName name="uuu" localSheetId="68" hidden="1">{"Riqfin97",#N/A,FALSE,"Tran";"Riqfinpro",#N/A,FALSE,"Tran"}</definedName>
    <definedName name="uuu" localSheetId="69" hidden="1">{"Riqfin97",#N/A,FALSE,"Tran";"Riqfinpro",#N/A,FALSE,"Tran"}</definedName>
    <definedName name="uuu" localSheetId="70" hidden="1">{"Riqfin97",#N/A,FALSE,"Tran";"Riqfinpro",#N/A,FALSE,"Tran"}</definedName>
    <definedName name="uuu" localSheetId="72" hidden="1">{"Riqfin97",#N/A,FALSE,"Tran";"Riqfinpro",#N/A,FALSE,"Tran"}</definedName>
    <definedName name="uuu" localSheetId="73" hidden="1">{"Riqfin97",#N/A,FALSE,"Tran";"Riqfinpro",#N/A,FALSE,"Tran"}</definedName>
    <definedName name="uuu" localSheetId="74" hidden="1">{"Riqfin97",#N/A,FALSE,"Tran";"Riqfinpro",#N/A,FALSE,"Tran"}</definedName>
    <definedName name="uuu" localSheetId="11" hidden="1">{"Riqfin97",#N/A,FALSE,"Tran";"Riqfinpro",#N/A,FALSE,"Tran"}</definedName>
    <definedName name="uuu" localSheetId="12" hidden="1">{"Main Economic Indicators",#N/A,FALSE,"C"}</definedName>
    <definedName name="uuu" localSheetId="13" hidden="1">{"Riqfin97",#N/A,FALSE,"Tran";"Riqfinpro",#N/A,FALSE,"Tran"}</definedName>
    <definedName name="uuu" localSheetId="23" hidden="1">{"Riqfin97",#N/A,FALSE,"Tran";"Riqfinpro",#N/A,FALSE,"Tran"}</definedName>
    <definedName name="uuu" localSheetId="24" hidden="1">{"Riqfin97",#N/A,FALSE,"Tran";"Riqfinpro",#N/A,FALSE,"Tran"}</definedName>
    <definedName name="uuu" localSheetId="26" hidden="1">{"Riqfin97",#N/A,FALSE,"Tran";"Riqfinpro",#N/A,FALSE,"Tran"}</definedName>
    <definedName name="uuu" localSheetId="27" hidden="1">{"Riqfin97",#N/A,FALSE,"Tran";"Riqfinpro",#N/A,FALSE,"Tran"}</definedName>
    <definedName name="uuu" localSheetId="42" hidden="1">{"Riqfin97",#N/A,FALSE,"Tran";"Riqfinpro",#N/A,FALSE,"Tran"}</definedName>
    <definedName name="uuu" localSheetId="6" hidden="1">{"Riqfin97",#N/A,FALSE,"Tran";"Riqfinpro",#N/A,FALSE,"Tran"}</definedName>
    <definedName name="uuu" localSheetId="7" hidden="1">{"Riqfin97",#N/A,FALSE,"Tran";"Riqfinpro",#N/A,FALSE,"Tran"}</definedName>
    <definedName name="uuu" localSheetId="10" hidden="1">{"Riqfin97",#N/A,FALSE,"Tran";"Riqfinpro",#N/A,FALSE,"Tran"}</definedName>
    <definedName name="uuu" localSheetId="38" hidden="1">{"Riqfin97",#N/A,FALSE,"Tran";"Riqfinpro",#N/A,FALSE,"Tran"}</definedName>
    <definedName name="uuu" localSheetId="25" hidden="1">{"Riqfin97",#N/A,FALSE,"Tran";"Riqfinpro",#N/A,FALSE,"Tran"}</definedName>
    <definedName name="uuu" localSheetId="28" hidden="1">{"Riqfin97",#N/A,FALSE,"Tran";"Riqfinpro",#N/A,FALSE,"Tran"}</definedName>
    <definedName name="uuu" localSheetId="30" hidden="1">{"Riqfin97",#N/A,FALSE,"Tran";"Riqfinpro",#N/A,FALSE,"Tran"}</definedName>
    <definedName name="uuu" localSheetId="31" hidden="1">{"Riqfin97",#N/A,FALSE,"Tran";"Riqfinpro",#N/A,FALSE,"Tran"}</definedName>
    <definedName name="uuu" localSheetId="32" hidden="1">{"Riqfin97",#N/A,FALSE,"Tran";"Riqfinpro",#N/A,FALSE,"Tran"}</definedName>
    <definedName name="uuu" localSheetId="33" hidden="1">{"Riqfin97",#N/A,FALSE,"Tran";"Riqfinpro",#N/A,FALSE,"Tran"}</definedName>
    <definedName name="uuu" localSheetId="34" hidden="1">{"Riqfin97",#N/A,FALSE,"Tran";"Riqfinpro",#N/A,FALSE,"Tran"}</definedName>
    <definedName name="uuu" localSheetId="35" hidden="1">{"Riqfin97",#N/A,FALSE,"Tran";"Riqfinpro",#N/A,FALSE,"Tran"}</definedName>
    <definedName name="uuu" localSheetId="36" hidden="1">{"Riqfin97",#N/A,FALSE,"Tran";"Riqfinpro",#N/A,FALSE,"Tran"}</definedName>
    <definedName name="uuu" localSheetId="37" hidden="1">{"Riqfin97",#N/A,FALSE,"Tran";"Riqfinpro",#N/A,FALSE,"Tran"}</definedName>
    <definedName name="uuu" localSheetId="39" hidden="1">{"Riqfin97",#N/A,FALSE,"Tran";"Riqfinpro",#N/A,FALSE,"Tran"}</definedName>
    <definedName name="uuu" localSheetId="40" hidden="1">{"Riqfin97",#N/A,FALSE,"Tran";"Riqfinpro",#N/A,FALSE,"Tran"}</definedName>
    <definedName name="uuu" localSheetId="41" hidden="1">{"Riqfin97",#N/A,FALSE,"Tran";"Riqfinpro",#N/A,FALSE,"Tran"}</definedName>
    <definedName name="uuu" localSheetId="46" hidden="1">{"Riqfin97",#N/A,FALSE,"Tran";"Riqfinpro",#N/A,FALSE,"Tran"}</definedName>
    <definedName name="uuu" localSheetId="47" hidden="1">{"Riqfin97",#N/A,FALSE,"Tran";"Riqfinpro",#N/A,FALSE,"Tran"}</definedName>
    <definedName name="uuu" localSheetId="48" hidden="1">{"Riqfin97",#N/A,FALSE,"Tran";"Riqfinpro",#N/A,FALSE,"Tran"}</definedName>
    <definedName name="uuu" localSheetId="49" hidden="1">{"Riqfin97",#N/A,FALSE,"Tran";"Riqfinpro",#N/A,FALSE,"Tran"}</definedName>
    <definedName name="uuu" localSheetId="50" hidden="1">{"Riqfin97",#N/A,FALSE,"Tran";"Riqfinpro",#N/A,FALSE,"Tran"}</definedName>
    <definedName name="uuu" localSheetId="51" hidden="1">{"Riqfin97",#N/A,FALSE,"Tran";"Riqfinpro",#N/A,FALSE,"Tran"}</definedName>
    <definedName name="uuu" localSheetId="52" hidden="1">{"Riqfin97",#N/A,FALSE,"Tran";"Riqfinpro",#N/A,FALSE,"Tran"}</definedName>
    <definedName name="uuu" localSheetId="53" hidden="1">{"Riqfin97",#N/A,FALSE,"Tran";"Riqfinpro",#N/A,FALSE,"Tran"}</definedName>
    <definedName name="uuu" localSheetId="64" hidden="1">{"Riqfin97",#N/A,FALSE,"Tran";"Riqfinpro",#N/A,FALSE,"Tran"}</definedName>
    <definedName name="uuu" localSheetId="65" hidden="1">{"Riqfin97",#N/A,FALSE,"Tran";"Riqfinpro",#N/A,FALSE,"Tran"}</definedName>
    <definedName name="uuu" localSheetId="66" hidden="1">{"Riqfin97",#N/A,FALSE,"Tran";"Riqfinpro",#N/A,FALSE,"Tran"}</definedName>
    <definedName name="uuu" hidden="1">{"Riqfin97",#N/A,FALSE,"Tran";"Riqfinpro",#N/A,FALSE,"Tran"}</definedName>
    <definedName name="uuuuu" localSheetId="67">'[184]Quarterly Raw Data'!#REF!</definedName>
    <definedName name="uuuuu" localSheetId="68">'[184]Quarterly Raw Data'!#REF!</definedName>
    <definedName name="uuuuu" localSheetId="69">'[184]Quarterly Raw Data'!#REF!</definedName>
    <definedName name="uuuuu" localSheetId="70">'[184]Quarterly Raw Data'!#REF!</definedName>
    <definedName name="uuuuu" localSheetId="72">'[184]Quarterly Raw Data'!#REF!</definedName>
    <definedName name="uuuuu" localSheetId="73">'[184]Quarterly Raw Data'!#REF!</definedName>
    <definedName name="uuuuu" localSheetId="74">'[184]Quarterly Raw Data'!#REF!</definedName>
    <definedName name="uuuuu" localSheetId="11">#REF!</definedName>
    <definedName name="uuuuu" localSheetId="10">#REF!</definedName>
    <definedName name="uuuuu" localSheetId="38">#REF!</definedName>
    <definedName name="uuuuu" localSheetId="30">'[184]Quarterly Raw Data'!#REF!</definedName>
    <definedName name="uuuuu" localSheetId="39">#REF!</definedName>
    <definedName name="uuuuu" localSheetId="46">'[184]Quarterly Raw Data'!#REF!</definedName>
    <definedName name="uuuuu" localSheetId="51">#REF!</definedName>
    <definedName name="uuuuu" localSheetId="52">'[184]Quarterly Raw Data'!#REF!</definedName>
    <definedName name="uuuuu" localSheetId="65">'[184]Quarterly Raw Data'!#REF!</definedName>
    <definedName name="uuuuu" localSheetId="66">'[184]Quarterly Raw Data'!#REF!</definedName>
    <definedName name="uuuuu">#REF!</definedName>
    <definedName name="uuuuuu" localSheetId="67" hidden="1">{"Riqfin97",#N/A,FALSE,"Tran";"Riqfinpro",#N/A,FALSE,"Tran"}</definedName>
    <definedName name="uuuuuu" localSheetId="68" hidden="1">{"Riqfin97",#N/A,FALSE,"Tran";"Riqfinpro",#N/A,FALSE,"Tran"}</definedName>
    <definedName name="uuuuuu" localSheetId="69" hidden="1">{"Riqfin97",#N/A,FALSE,"Tran";"Riqfinpro",#N/A,FALSE,"Tran"}</definedName>
    <definedName name="uuuuuu" localSheetId="70" hidden="1">{"Riqfin97",#N/A,FALSE,"Tran";"Riqfinpro",#N/A,FALSE,"Tran"}</definedName>
    <definedName name="uuuuuu" localSheetId="72" hidden="1">{"Riqfin97",#N/A,FALSE,"Tran";"Riqfinpro",#N/A,FALSE,"Tran"}</definedName>
    <definedName name="uuuuuu" localSheetId="73" hidden="1">{"Riqfin97",#N/A,FALSE,"Tran";"Riqfinpro",#N/A,FALSE,"Tran"}</definedName>
    <definedName name="uuuuuu" localSheetId="74" hidden="1">{"Riqfin97",#N/A,FALSE,"Tran";"Riqfinpro",#N/A,FALSE,"Tran"}</definedName>
    <definedName name="uuuuuu" localSheetId="11" hidden="1">{"Riqfin97",#N/A,FALSE,"Tran";"Riqfinpro",#N/A,FALSE,"Tran"}</definedName>
    <definedName name="uuuuuu" localSheetId="12" hidden="1">{"Riqfin97",#N/A,FALSE,"Tran";"Riqfinpro",#N/A,FALSE,"Tran"}</definedName>
    <definedName name="uuuuuu" localSheetId="13" hidden="1">{"Riqfin97",#N/A,FALSE,"Tran";"Riqfinpro",#N/A,FALSE,"Tran"}</definedName>
    <definedName name="uuuuuu" localSheetId="23" hidden="1">{"Riqfin97",#N/A,FALSE,"Tran";"Riqfinpro",#N/A,FALSE,"Tran"}</definedName>
    <definedName name="uuuuuu" localSheetId="24" hidden="1">{"Riqfin97",#N/A,FALSE,"Tran";"Riqfinpro",#N/A,FALSE,"Tran"}</definedName>
    <definedName name="uuuuuu" localSheetId="26" hidden="1">{"Riqfin97",#N/A,FALSE,"Tran";"Riqfinpro",#N/A,FALSE,"Tran"}</definedName>
    <definedName name="uuuuuu" localSheetId="27" hidden="1">{"Riqfin97",#N/A,FALSE,"Tran";"Riqfinpro",#N/A,FALSE,"Tran"}</definedName>
    <definedName name="uuuuuu" localSheetId="42" hidden="1">{"Riqfin97",#N/A,FALSE,"Tran";"Riqfinpro",#N/A,FALSE,"Tran"}</definedName>
    <definedName name="uuuuuu" localSheetId="6" hidden="1">{"Riqfin97",#N/A,FALSE,"Tran";"Riqfinpro",#N/A,FALSE,"Tran"}</definedName>
    <definedName name="uuuuuu" localSheetId="7" hidden="1">{"Riqfin97",#N/A,FALSE,"Tran";"Riqfinpro",#N/A,FALSE,"Tran"}</definedName>
    <definedName name="uuuuuu" localSheetId="10" hidden="1">{"Riqfin97",#N/A,FALSE,"Tran";"Riqfinpro",#N/A,FALSE,"Tran"}</definedName>
    <definedName name="uuuuuu" localSheetId="38" hidden="1">{"Riqfin97",#N/A,FALSE,"Tran";"Riqfinpro",#N/A,FALSE,"Tran"}</definedName>
    <definedName name="uuuuuu" localSheetId="25" hidden="1">{"Riqfin97",#N/A,FALSE,"Tran";"Riqfinpro",#N/A,FALSE,"Tran"}</definedName>
    <definedName name="uuuuuu" localSheetId="28" hidden="1">{"Riqfin97",#N/A,FALSE,"Tran";"Riqfinpro",#N/A,FALSE,"Tran"}</definedName>
    <definedName name="uuuuuu" localSheetId="30" hidden="1">{"Riqfin97",#N/A,FALSE,"Tran";"Riqfinpro",#N/A,FALSE,"Tran"}</definedName>
    <definedName name="uuuuuu" localSheetId="31" hidden="1">{"Riqfin97",#N/A,FALSE,"Tran";"Riqfinpro",#N/A,FALSE,"Tran"}</definedName>
    <definedName name="uuuuuu" localSheetId="32" hidden="1">{"Riqfin97",#N/A,FALSE,"Tran";"Riqfinpro",#N/A,FALSE,"Tran"}</definedName>
    <definedName name="uuuuuu" localSheetId="33" hidden="1">{"Riqfin97",#N/A,FALSE,"Tran";"Riqfinpro",#N/A,FALSE,"Tran"}</definedName>
    <definedName name="uuuuuu" localSheetId="34" hidden="1">{"Riqfin97",#N/A,FALSE,"Tran";"Riqfinpro",#N/A,FALSE,"Tran"}</definedName>
    <definedName name="uuuuuu" localSheetId="35" hidden="1">{"Riqfin97",#N/A,FALSE,"Tran";"Riqfinpro",#N/A,FALSE,"Tran"}</definedName>
    <definedName name="uuuuuu" localSheetId="36" hidden="1">{"Riqfin97",#N/A,FALSE,"Tran";"Riqfinpro",#N/A,FALSE,"Tran"}</definedName>
    <definedName name="uuuuuu" localSheetId="37" hidden="1">{"Riqfin97",#N/A,FALSE,"Tran";"Riqfinpro",#N/A,FALSE,"Tran"}</definedName>
    <definedName name="uuuuuu" localSheetId="39" hidden="1">{"Riqfin97",#N/A,FALSE,"Tran";"Riqfinpro",#N/A,FALSE,"Tran"}</definedName>
    <definedName name="uuuuuu" localSheetId="40" hidden="1">{"Riqfin97",#N/A,FALSE,"Tran";"Riqfinpro",#N/A,FALSE,"Tran"}</definedName>
    <definedName name="uuuuuu" localSheetId="41" hidden="1">{"Riqfin97",#N/A,FALSE,"Tran";"Riqfinpro",#N/A,FALSE,"Tran"}</definedName>
    <definedName name="uuuuuu" localSheetId="46" hidden="1">{"Riqfin97",#N/A,FALSE,"Tran";"Riqfinpro",#N/A,FALSE,"Tran"}</definedName>
    <definedName name="uuuuuu" localSheetId="47" hidden="1">{"Riqfin97",#N/A,FALSE,"Tran";"Riqfinpro",#N/A,FALSE,"Tran"}</definedName>
    <definedName name="uuuuuu" localSheetId="48" hidden="1">{"Riqfin97",#N/A,FALSE,"Tran";"Riqfinpro",#N/A,FALSE,"Tran"}</definedName>
    <definedName name="uuuuuu" localSheetId="49" hidden="1">{"Riqfin97",#N/A,FALSE,"Tran";"Riqfinpro",#N/A,FALSE,"Tran"}</definedName>
    <definedName name="uuuuuu" localSheetId="50" hidden="1">{"Riqfin97",#N/A,FALSE,"Tran";"Riqfinpro",#N/A,FALSE,"Tran"}</definedName>
    <definedName name="uuuuuu" localSheetId="51" hidden="1">{"Riqfin97",#N/A,FALSE,"Tran";"Riqfinpro",#N/A,FALSE,"Tran"}</definedName>
    <definedName name="uuuuuu" localSheetId="52" hidden="1">{"Riqfin97",#N/A,FALSE,"Tran";"Riqfinpro",#N/A,FALSE,"Tran"}</definedName>
    <definedName name="uuuuuu" localSheetId="53" hidden="1">{"Riqfin97",#N/A,FALSE,"Tran";"Riqfinpro",#N/A,FALSE,"Tran"}</definedName>
    <definedName name="uuuuuu" localSheetId="64" hidden="1">{"Riqfin97",#N/A,FALSE,"Tran";"Riqfinpro",#N/A,FALSE,"Tran"}</definedName>
    <definedName name="uuuuuu" localSheetId="65" hidden="1">{"Riqfin97",#N/A,FALSE,"Tran";"Riqfinpro",#N/A,FALSE,"Tran"}</definedName>
    <definedName name="uuuuuu" localSheetId="66" hidden="1">{"Riqfin97",#N/A,FALSE,"Tran";"Riqfinpro",#N/A,FALSE,"Tran"}</definedName>
    <definedName name="uuuuuu" hidden="1">{"Riqfin97",#N/A,FALSE,"Tran";"Riqfinpro",#N/A,FALSE,"Tran"}</definedName>
    <definedName name="v">#N/A</definedName>
    <definedName name="VALID_FORMATS" localSheetId="67">#REF!</definedName>
    <definedName name="VALID_FORMATS" localSheetId="68">#REF!</definedName>
    <definedName name="VALID_FORMATS" localSheetId="69">#REF!</definedName>
    <definedName name="VALID_FORMATS" localSheetId="70">#REF!</definedName>
    <definedName name="VALID_FORMATS" localSheetId="72">#REF!</definedName>
    <definedName name="VALID_FORMATS" localSheetId="73">#REF!</definedName>
    <definedName name="VALID_FORMATS" localSheetId="74">#REF!</definedName>
    <definedName name="VALID_FORMATS" localSheetId="11">#REF!</definedName>
    <definedName name="VALID_FORMATS" localSheetId="12">#REF!</definedName>
    <definedName name="VALID_FORMATS" localSheetId="13">#REF!</definedName>
    <definedName name="VALID_FORMATS" localSheetId="23">#REF!</definedName>
    <definedName name="VALID_FORMATS" localSheetId="24">#REF!</definedName>
    <definedName name="VALID_FORMATS" localSheetId="26">#REF!</definedName>
    <definedName name="VALID_FORMATS" localSheetId="27">#REF!</definedName>
    <definedName name="VALID_FORMATS" localSheetId="42">#REF!</definedName>
    <definedName name="VALID_FORMATS" localSheetId="10">#REF!</definedName>
    <definedName name="VALID_FORMATS" localSheetId="38">#REF!</definedName>
    <definedName name="VALID_FORMATS" localSheetId="25">#REF!</definedName>
    <definedName name="VALID_FORMATS" localSheetId="30">#REF!</definedName>
    <definedName name="VALID_FORMATS" localSheetId="31">#REF!</definedName>
    <definedName name="VALID_FORMATS" localSheetId="34">#REF!</definedName>
    <definedName name="VALID_FORMATS" localSheetId="36">#REF!</definedName>
    <definedName name="VALID_FORMATS" localSheetId="37">#REF!</definedName>
    <definedName name="VALID_FORMATS" localSheetId="39">#REF!</definedName>
    <definedName name="VALID_FORMATS" localSheetId="40">#REF!</definedName>
    <definedName name="VALID_FORMATS" localSheetId="41">#REF!</definedName>
    <definedName name="VALID_FORMATS" localSheetId="46">#REF!</definedName>
    <definedName name="VALID_FORMATS" localSheetId="47">#REF!</definedName>
    <definedName name="VALID_FORMATS" localSheetId="48">#REF!</definedName>
    <definedName name="VALID_FORMATS" localSheetId="49">#REF!</definedName>
    <definedName name="VALID_FORMATS" localSheetId="52">#REF!</definedName>
    <definedName name="VALID_FORMATS" localSheetId="53">#REF!</definedName>
    <definedName name="VALID_FORMATS" localSheetId="64">#REF!</definedName>
    <definedName name="VALID_FORMATS" localSheetId="65">#REF!</definedName>
    <definedName name="VALID_FORMATS" localSheetId="66">#REF!</definedName>
    <definedName name="VALID_FORMATS">#REF!</definedName>
    <definedName name="VenceHoy" localSheetId="67">#REF!</definedName>
    <definedName name="VenceHoy" localSheetId="68">#REF!</definedName>
    <definedName name="VenceHoy" localSheetId="69">#REF!</definedName>
    <definedName name="VenceHoy" localSheetId="70">#REF!</definedName>
    <definedName name="VenceHoy" localSheetId="72">#REF!</definedName>
    <definedName name="VenceHoy" localSheetId="73">#REF!</definedName>
    <definedName name="VenceHoy" localSheetId="74">#REF!</definedName>
    <definedName name="VenceHoy" localSheetId="11">#REF!</definedName>
    <definedName name="VenceHoy" localSheetId="12">#REF!</definedName>
    <definedName name="VenceHoy" localSheetId="13">#REF!</definedName>
    <definedName name="VenceHoy" localSheetId="23">#REF!</definedName>
    <definedName name="VenceHoy" localSheetId="24">#REF!</definedName>
    <definedName name="VenceHoy" localSheetId="26">#REF!</definedName>
    <definedName name="VenceHoy" localSheetId="10">#REF!</definedName>
    <definedName name="VenceHoy" localSheetId="38">#REF!</definedName>
    <definedName name="VenceHoy" localSheetId="25">#REF!</definedName>
    <definedName name="VenceHoy" localSheetId="30">#REF!</definedName>
    <definedName name="VenceHoy" localSheetId="31">#REF!</definedName>
    <definedName name="VenceHoy" localSheetId="36">#REF!</definedName>
    <definedName name="VenceHoy" localSheetId="37">#REF!</definedName>
    <definedName name="VenceHoy" localSheetId="39">#REF!</definedName>
    <definedName name="VenceHoy" localSheetId="40">#REF!</definedName>
    <definedName name="VenceHoy" localSheetId="41">#REF!</definedName>
    <definedName name="VenceHoy" localSheetId="46">#REF!</definedName>
    <definedName name="VenceHoy" localSheetId="47">#REF!</definedName>
    <definedName name="VenceHoy" localSheetId="52">#REF!</definedName>
    <definedName name="VenceHoy" localSheetId="53">#REF!</definedName>
    <definedName name="VenceHoy" localSheetId="64">#REF!</definedName>
    <definedName name="VenceHoy" localSheetId="65">#REF!</definedName>
    <definedName name="VenceHoy">#REF!</definedName>
    <definedName name="venci" localSheetId="67">#REF!</definedName>
    <definedName name="venci" localSheetId="68">#REF!</definedName>
    <definedName name="venci" localSheetId="69">#REF!</definedName>
    <definedName name="venci" localSheetId="70">#REF!</definedName>
    <definedName name="venci" localSheetId="72">#REF!</definedName>
    <definedName name="venci" localSheetId="73">#REF!</definedName>
    <definedName name="venci" localSheetId="74">#REF!</definedName>
    <definedName name="venci" localSheetId="11">#REF!</definedName>
    <definedName name="venci" localSheetId="12">#REF!</definedName>
    <definedName name="venci" localSheetId="13">#REF!</definedName>
    <definedName name="venci" localSheetId="10">#REF!</definedName>
    <definedName name="venci" localSheetId="38">#REF!</definedName>
    <definedName name="venci" localSheetId="39">#REF!</definedName>
    <definedName name="venci" localSheetId="40">#REF!</definedName>
    <definedName name="venci" localSheetId="41">#REF!</definedName>
    <definedName name="venci" localSheetId="46">#REF!</definedName>
    <definedName name="venci" localSheetId="52">#REF!</definedName>
    <definedName name="venci" localSheetId="64">#REF!</definedName>
    <definedName name="venci" localSheetId="65">#REF!</definedName>
    <definedName name="venci">#REF!</definedName>
    <definedName name="venci2000" localSheetId="67">#REF!</definedName>
    <definedName name="venci2000" localSheetId="68">#REF!</definedName>
    <definedName name="venci2000" localSheetId="69">#REF!</definedName>
    <definedName name="venci2000" localSheetId="70">#REF!</definedName>
    <definedName name="venci2000" localSheetId="72">#REF!</definedName>
    <definedName name="venci2000" localSheetId="73">#REF!</definedName>
    <definedName name="venci2000" localSheetId="74">#REF!</definedName>
    <definedName name="venci2000" localSheetId="11">#REF!</definedName>
    <definedName name="venci2000" localSheetId="10">#REF!</definedName>
    <definedName name="venci2000" localSheetId="38">#REF!</definedName>
    <definedName name="venci2000" localSheetId="39">#REF!</definedName>
    <definedName name="venci2000" localSheetId="40">#REF!</definedName>
    <definedName name="venci2000" localSheetId="41">#REF!</definedName>
    <definedName name="venci2000" localSheetId="46">#REF!</definedName>
    <definedName name="venci2000" localSheetId="52">#REF!</definedName>
    <definedName name="venci2000" localSheetId="64">#REF!</definedName>
    <definedName name="venci2000" localSheetId="65">#REF!</definedName>
    <definedName name="venci2000">#REF!</definedName>
    <definedName name="venci2001" localSheetId="67">#REF!</definedName>
    <definedName name="venci2001" localSheetId="68">#REF!</definedName>
    <definedName name="venci2001" localSheetId="69">#REF!</definedName>
    <definedName name="venci2001" localSheetId="70">#REF!</definedName>
    <definedName name="venci2001" localSheetId="72">#REF!</definedName>
    <definedName name="venci2001" localSheetId="73">#REF!</definedName>
    <definedName name="venci2001" localSheetId="74">#REF!</definedName>
    <definedName name="venci2001" localSheetId="11">#REF!</definedName>
    <definedName name="venci2001" localSheetId="10">#REF!</definedName>
    <definedName name="venci2001" localSheetId="38">#REF!</definedName>
    <definedName name="venci2001" localSheetId="39">#REF!</definedName>
    <definedName name="venci2001" localSheetId="40">#REF!</definedName>
    <definedName name="venci2001" localSheetId="41">#REF!</definedName>
    <definedName name="venci2001" localSheetId="46">#REF!</definedName>
    <definedName name="venci2001" localSheetId="52">#REF!</definedName>
    <definedName name="venci2001" localSheetId="64">#REF!</definedName>
    <definedName name="venci2001" localSheetId="65">#REF!</definedName>
    <definedName name="venci2001">#REF!</definedName>
    <definedName name="venci2002" localSheetId="67">#REF!</definedName>
    <definedName name="venci2002" localSheetId="68">#REF!</definedName>
    <definedName name="venci2002" localSheetId="69">#REF!</definedName>
    <definedName name="venci2002" localSheetId="70">#REF!</definedName>
    <definedName name="venci2002" localSheetId="72">#REF!</definedName>
    <definedName name="venci2002" localSheetId="73">#REF!</definedName>
    <definedName name="venci2002" localSheetId="74">#REF!</definedName>
    <definedName name="venci2002" localSheetId="11">#REF!</definedName>
    <definedName name="venci2002" localSheetId="10">#REF!</definedName>
    <definedName name="venci2002" localSheetId="38">#REF!</definedName>
    <definedName name="venci2002" localSheetId="39">#REF!</definedName>
    <definedName name="venci2002" localSheetId="40">#REF!</definedName>
    <definedName name="venci2002" localSheetId="41">#REF!</definedName>
    <definedName name="venci2002" localSheetId="46">#REF!</definedName>
    <definedName name="venci2002" localSheetId="52">#REF!</definedName>
    <definedName name="venci2002" localSheetId="64">#REF!</definedName>
    <definedName name="venci2002" localSheetId="65">#REF!</definedName>
    <definedName name="venci2002">#REF!</definedName>
    <definedName name="venci2003" localSheetId="67">#REF!</definedName>
    <definedName name="venci2003" localSheetId="68">#REF!</definedName>
    <definedName name="venci2003" localSheetId="69">#REF!</definedName>
    <definedName name="venci2003" localSheetId="70">#REF!</definedName>
    <definedName name="venci2003" localSheetId="72">#REF!</definedName>
    <definedName name="venci2003" localSheetId="73">#REF!</definedName>
    <definedName name="venci2003" localSheetId="74">#REF!</definedName>
    <definedName name="venci2003" localSheetId="11">#REF!</definedName>
    <definedName name="venci2003" localSheetId="10">#REF!</definedName>
    <definedName name="venci2003" localSheetId="38">#REF!</definedName>
    <definedName name="venci2003" localSheetId="39">#REF!</definedName>
    <definedName name="venci2003" localSheetId="40">#REF!</definedName>
    <definedName name="venci2003" localSheetId="41">#REF!</definedName>
    <definedName name="venci2003" localSheetId="46">#REF!</definedName>
    <definedName name="venci2003" localSheetId="52">#REF!</definedName>
    <definedName name="venci2003" localSheetId="64">#REF!</definedName>
    <definedName name="venci2003" localSheetId="65">#REF!</definedName>
    <definedName name="venci2003">#REF!</definedName>
    <definedName name="venci98" localSheetId="67">[25]Programa!#REF!</definedName>
    <definedName name="venci98" localSheetId="68">[25]Programa!#REF!</definedName>
    <definedName name="venci98" localSheetId="69">[25]Programa!#REF!</definedName>
    <definedName name="venci98" localSheetId="70">[25]Programa!#REF!</definedName>
    <definedName name="venci98" localSheetId="72">[25]Programa!#REF!</definedName>
    <definedName name="venci98" localSheetId="73">[25]Programa!#REF!</definedName>
    <definedName name="venci98" localSheetId="74">[25]Programa!#REF!</definedName>
    <definedName name="venci98" localSheetId="11">#REF!</definedName>
    <definedName name="venci98" localSheetId="10">#REF!</definedName>
    <definedName name="venci98" localSheetId="38">#REF!</definedName>
    <definedName name="venci98" localSheetId="30">[26]Programa!#REF!</definedName>
    <definedName name="venci98" localSheetId="39">#REF!</definedName>
    <definedName name="venci98" localSheetId="40">[25]Programa!#REF!</definedName>
    <definedName name="venci98" localSheetId="41">[25]Programa!#REF!</definedName>
    <definedName name="venci98" localSheetId="46">[25]Programa!#REF!</definedName>
    <definedName name="venci98" localSheetId="51">#REF!</definedName>
    <definedName name="venci98" localSheetId="52">[25]Programa!#REF!</definedName>
    <definedName name="venci98" localSheetId="53">[25]Programa!#REF!</definedName>
    <definedName name="venci98" localSheetId="65">[25]Programa!#REF!</definedName>
    <definedName name="venci98" localSheetId="66">[25]Programa!#REF!</definedName>
    <definedName name="venci98">#REF!</definedName>
    <definedName name="venci98j" localSheetId="67">[25]Programa!#REF!</definedName>
    <definedName name="venci98j" localSheetId="68">[25]Programa!#REF!</definedName>
    <definedName name="venci98j" localSheetId="69">[25]Programa!#REF!</definedName>
    <definedName name="venci98j" localSheetId="70">[25]Programa!#REF!</definedName>
    <definedName name="venci98j" localSheetId="72">[25]Programa!#REF!</definedName>
    <definedName name="venci98j" localSheetId="73">[25]Programa!#REF!</definedName>
    <definedName name="venci98j" localSheetId="74">[25]Programa!#REF!</definedName>
    <definedName name="venci98j" localSheetId="11">#REF!</definedName>
    <definedName name="venci98j" localSheetId="10">#REF!</definedName>
    <definedName name="venci98j" localSheetId="38">#REF!</definedName>
    <definedName name="venci98j" localSheetId="30">[26]Programa!#REF!</definedName>
    <definedName name="venci98j" localSheetId="39">#REF!</definedName>
    <definedName name="venci98j" localSheetId="40">[25]Programa!#REF!</definedName>
    <definedName name="venci98j" localSheetId="41">[25]Programa!#REF!</definedName>
    <definedName name="venci98j" localSheetId="46">[25]Programa!#REF!</definedName>
    <definedName name="venci98j" localSheetId="51">#REF!</definedName>
    <definedName name="venci98j" localSheetId="52">[25]Programa!#REF!</definedName>
    <definedName name="venci98j" localSheetId="53">[25]Programa!#REF!</definedName>
    <definedName name="venci98j" localSheetId="65">[25]Programa!#REF!</definedName>
    <definedName name="venci98j" localSheetId="66">[25]Programa!#REF!</definedName>
    <definedName name="venci98j">#REF!</definedName>
    <definedName name="venci98s" localSheetId="67">#REF!</definedName>
    <definedName name="venci98s" localSheetId="68">#REF!</definedName>
    <definedName name="venci98s" localSheetId="69">#REF!</definedName>
    <definedName name="venci98s" localSheetId="70">#REF!</definedName>
    <definedName name="venci98s" localSheetId="72">#REF!</definedName>
    <definedName name="venci98s" localSheetId="73">#REF!</definedName>
    <definedName name="venci98s" localSheetId="74">#REF!</definedName>
    <definedName name="venci98s" localSheetId="11">#REF!</definedName>
    <definedName name="venci98s" localSheetId="12">#REF!</definedName>
    <definedName name="venci98s" localSheetId="13">#REF!</definedName>
    <definedName name="venci98s" localSheetId="10">#REF!</definedName>
    <definedName name="venci98s" localSheetId="38">#REF!</definedName>
    <definedName name="venci98s" localSheetId="30">#REF!</definedName>
    <definedName name="venci98s" localSheetId="39">#REF!</definedName>
    <definedName name="venci98s" localSheetId="40">#REF!</definedName>
    <definedName name="venci98s" localSheetId="41">#REF!</definedName>
    <definedName name="venci98s" localSheetId="46">#REF!</definedName>
    <definedName name="venci98s" localSheetId="52">#REF!</definedName>
    <definedName name="venci98s" localSheetId="53">#REF!</definedName>
    <definedName name="venci98s" localSheetId="64">#REF!</definedName>
    <definedName name="venci98s" localSheetId="65">#REF!</definedName>
    <definedName name="venci98s" localSheetId="66">#REF!</definedName>
    <definedName name="venci98s">#REF!</definedName>
    <definedName name="venci99" localSheetId="67">#REF!</definedName>
    <definedName name="venci99" localSheetId="68">#REF!</definedName>
    <definedName name="venci99" localSheetId="69">#REF!</definedName>
    <definedName name="venci99" localSheetId="70">#REF!</definedName>
    <definedName name="venci99" localSheetId="72">#REF!</definedName>
    <definedName name="venci99" localSheetId="73">#REF!</definedName>
    <definedName name="venci99" localSheetId="74">#REF!</definedName>
    <definedName name="venci99" localSheetId="11">#REF!</definedName>
    <definedName name="venci99" localSheetId="12">#REF!</definedName>
    <definedName name="venci99" localSheetId="13">#REF!</definedName>
    <definedName name="venci99" localSheetId="10">#REF!</definedName>
    <definedName name="venci99" localSheetId="38">#REF!</definedName>
    <definedName name="venci99" localSheetId="39">#REF!</definedName>
    <definedName name="venci99" localSheetId="40">#REF!</definedName>
    <definedName name="venci99" localSheetId="41">#REF!</definedName>
    <definedName name="venci99" localSheetId="46">#REF!</definedName>
    <definedName name="venci99" localSheetId="52">#REF!</definedName>
    <definedName name="venci99" localSheetId="53">#REF!</definedName>
    <definedName name="venci99" localSheetId="64">#REF!</definedName>
    <definedName name="venci99" localSheetId="65">#REF!</definedName>
    <definedName name="venci99">#REF!</definedName>
    <definedName name="VENEZU" localSheetId="67">#REF!</definedName>
    <definedName name="VENEZU" localSheetId="68">#REF!</definedName>
    <definedName name="VENEZU" localSheetId="69">#REF!</definedName>
    <definedName name="VENEZU" localSheetId="70">#REF!</definedName>
    <definedName name="VENEZU" localSheetId="72">#REF!</definedName>
    <definedName name="VENEZU" localSheetId="73">#REF!</definedName>
    <definedName name="VENEZU" localSheetId="74">#REF!</definedName>
    <definedName name="VENEZU" localSheetId="11">#REF!</definedName>
    <definedName name="VENEZU" localSheetId="12">#REF!</definedName>
    <definedName name="VENEZU" localSheetId="23">#REF!</definedName>
    <definedName name="VENEZU" localSheetId="26">#REF!</definedName>
    <definedName name="VENEZU" localSheetId="27">#REF!</definedName>
    <definedName name="VENEZU" localSheetId="10">#REF!</definedName>
    <definedName name="VENEZU" localSheetId="38">#REF!</definedName>
    <definedName name="VENEZU" localSheetId="25">#REF!</definedName>
    <definedName name="VENEZU" localSheetId="30">#REF!</definedName>
    <definedName name="VENEZU" localSheetId="31">#REF!</definedName>
    <definedName name="VENEZU" localSheetId="36">#REF!</definedName>
    <definedName name="VENEZU" localSheetId="37">#REF!</definedName>
    <definedName name="VENEZU" localSheetId="39">#REF!</definedName>
    <definedName name="VENEZU" localSheetId="40">#REF!</definedName>
    <definedName name="VENEZU" localSheetId="41">#REF!</definedName>
    <definedName name="VENEZU" localSheetId="46">#REF!</definedName>
    <definedName name="VENEZU" localSheetId="47">#REF!</definedName>
    <definedName name="VENEZU" localSheetId="48">#REF!</definedName>
    <definedName name="VENEZU" localSheetId="49">#REF!</definedName>
    <definedName name="VENEZU" localSheetId="52">#REF!</definedName>
    <definedName name="VENEZU" localSheetId="53">#REF!</definedName>
    <definedName name="VENEZU" localSheetId="64">#REF!</definedName>
    <definedName name="VENEZU" localSheetId="65">#REF!</definedName>
    <definedName name="VENEZU">#REF!</definedName>
    <definedName name="VENEZUELA">"bANCOS"</definedName>
    <definedName name="VIAAEREA" localSheetId="67">#REF!</definedName>
    <definedName name="VIAAEREA" localSheetId="68">#REF!</definedName>
    <definedName name="VIAAEREA" localSheetId="69">#REF!</definedName>
    <definedName name="VIAAEREA" localSheetId="70">#REF!</definedName>
    <definedName name="VIAAEREA" localSheetId="72">#REF!</definedName>
    <definedName name="VIAAEREA" localSheetId="73">#REF!</definedName>
    <definedName name="VIAAEREA" localSheetId="74">#REF!</definedName>
    <definedName name="VIAAEREA" localSheetId="11">#REF!</definedName>
    <definedName name="VIAAEREA" localSheetId="12">#REF!</definedName>
    <definedName name="VIAAEREA" localSheetId="13">#REF!</definedName>
    <definedName name="VIAAEREA" localSheetId="23">#REF!</definedName>
    <definedName name="VIAAEREA" localSheetId="10">#REF!</definedName>
    <definedName name="VIAAEREA" localSheetId="38">#REF!</definedName>
    <definedName name="VIAAEREA" localSheetId="31">#REF!</definedName>
    <definedName name="VIAAEREA" localSheetId="39">#REF!</definedName>
    <definedName name="VIAAEREA" localSheetId="40">#REF!</definedName>
    <definedName name="VIAAEREA" localSheetId="41">#REF!</definedName>
    <definedName name="VIAAEREA" localSheetId="46">#REF!</definedName>
    <definedName name="VIAAEREA" localSheetId="52">#REF!</definedName>
    <definedName name="VIAAEREA" localSheetId="53">#REF!</definedName>
    <definedName name="VIAAEREA" localSheetId="64">#REF!</definedName>
    <definedName name="VIAAEREA" localSheetId="65">#REF!</definedName>
    <definedName name="VIAAEREA" localSheetId="66">#REF!</definedName>
    <definedName name="VIAAEREA">#REF!</definedName>
    <definedName name="volume_trade" localSheetId="67">#REF!</definedName>
    <definedName name="volume_trade" localSheetId="68">#REF!</definedName>
    <definedName name="volume_trade" localSheetId="69">#REF!</definedName>
    <definedName name="volume_trade" localSheetId="70">#REF!</definedName>
    <definedName name="volume_trade" localSheetId="72">#REF!</definedName>
    <definedName name="volume_trade" localSheetId="73">#REF!</definedName>
    <definedName name="volume_trade" localSheetId="74">#REF!</definedName>
    <definedName name="volume_trade" localSheetId="11">#REF!</definedName>
    <definedName name="volume_trade" localSheetId="12">#REF!</definedName>
    <definedName name="volume_trade" localSheetId="13">#REF!</definedName>
    <definedName name="volume_trade" localSheetId="10">#REF!</definedName>
    <definedName name="volume_trade" localSheetId="38">#REF!</definedName>
    <definedName name="volume_trade" localSheetId="39">#REF!</definedName>
    <definedName name="volume_trade" localSheetId="40">#REF!</definedName>
    <definedName name="volume_trade" localSheetId="41">#REF!</definedName>
    <definedName name="volume_trade" localSheetId="46">#REF!</definedName>
    <definedName name="volume_trade" localSheetId="52">#REF!</definedName>
    <definedName name="volume_trade" localSheetId="64">#REF!</definedName>
    <definedName name="volume_trade" localSheetId="65">#REF!</definedName>
    <definedName name="volume_trade">#REF!</definedName>
    <definedName name="VTITLES" localSheetId="67">#REF!</definedName>
    <definedName name="VTITLES" localSheetId="68">#REF!</definedName>
    <definedName name="VTITLES" localSheetId="69">#REF!</definedName>
    <definedName name="VTITLES" localSheetId="70">#REF!</definedName>
    <definedName name="VTITLES" localSheetId="72">#REF!</definedName>
    <definedName name="VTITLES" localSheetId="73">#REF!</definedName>
    <definedName name="VTITLES" localSheetId="74">#REF!</definedName>
    <definedName name="VTITLES" localSheetId="11">#REF!</definedName>
    <definedName name="VTITLES" localSheetId="12">#REF!</definedName>
    <definedName name="VTITLES" localSheetId="13">#REF!</definedName>
    <definedName name="VTITLES" localSheetId="23">#REF!</definedName>
    <definedName name="VTITLES" localSheetId="10">#REF!</definedName>
    <definedName name="VTITLES" localSheetId="38">#REF!</definedName>
    <definedName name="VTITLES" localSheetId="31">#REF!</definedName>
    <definedName name="VTITLES" localSheetId="39">#REF!</definedName>
    <definedName name="VTITLES" localSheetId="40">#REF!</definedName>
    <definedName name="VTITLES" localSheetId="41">#REF!</definedName>
    <definedName name="VTITLES" localSheetId="46">#REF!</definedName>
    <definedName name="VTITLES" localSheetId="52">#REF!</definedName>
    <definedName name="VTITLES" localSheetId="53">#REF!</definedName>
    <definedName name="VTITLES" localSheetId="64">#REF!</definedName>
    <definedName name="VTITLES" localSheetId="65">#REF!</definedName>
    <definedName name="VTITLES">#REF!</definedName>
    <definedName name="vv" localSheetId="67" hidden="1">{"Tab1",#N/A,FALSE,"P";"Tab2",#N/A,FALSE,"P"}</definedName>
    <definedName name="vv" localSheetId="68" hidden="1">{"Tab1",#N/A,FALSE,"P";"Tab2",#N/A,FALSE,"P"}</definedName>
    <definedName name="vv" localSheetId="69" hidden="1">{"Tab1",#N/A,FALSE,"P";"Tab2",#N/A,FALSE,"P"}</definedName>
    <definedName name="vv" localSheetId="70" hidden="1">{"Tab1",#N/A,FALSE,"P";"Tab2",#N/A,FALSE,"P"}</definedName>
    <definedName name="vv" localSheetId="72" hidden="1">{"Tab1",#N/A,FALSE,"P";"Tab2",#N/A,FALSE,"P"}</definedName>
    <definedName name="vv" localSheetId="73" hidden="1">{"Tab1",#N/A,FALSE,"P";"Tab2",#N/A,FALSE,"P"}</definedName>
    <definedName name="vv" localSheetId="74" hidden="1">{"Tab1",#N/A,FALSE,"P";"Tab2",#N/A,FALSE,"P"}</definedName>
    <definedName name="vv" localSheetId="11" hidden="1">{"Tab1",#N/A,FALSE,"P";"Tab2",#N/A,FALSE,"P"}</definedName>
    <definedName name="vv" localSheetId="12" hidden="1">{"Tab1",#N/A,FALSE,"P";"Tab2",#N/A,FALSE,"P"}</definedName>
    <definedName name="vv" localSheetId="13" hidden="1">{"Tab1",#N/A,FALSE,"P";"Tab2",#N/A,FALSE,"P"}</definedName>
    <definedName name="vv" localSheetId="23" hidden="1">{"Tab1",#N/A,FALSE,"P";"Tab2",#N/A,FALSE,"P"}</definedName>
    <definedName name="vv" localSheetId="24" hidden="1">{"Tab1",#N/A,FALSE,"P";"Tab2",#N/A,FALSE,"P"}</definedName>
    <definedName name="vv" localSheetId="26" hidden="1">{"Tab1",#N/A,FALSE,"P";"Tab2",#N/A,FALSE,"P"}</definedName>
    <definedName name="vv" localSheetId="27" hidden="1">{"Tab1",#N/A,FALSE,"P";"Tab2",#N/A,FALSE,"P"}</definedName>
    <definedName name="vv" localSheetId="42" hidden="1">{"Tab1",#N/A,FALSE,"P";"Tab2",#N/A,FALSE,"P"}</definedName>
    <definedName name="vv" localSheetId="6" hidden="1">{"Tab1",#N/A,FALSE,"P";"Tab2",#N/A,FALSE,"P"}</definedName>
    <definedName name="vv" localSheetId="7" hidden="1">{"Tab1",#N/A,FALSE,"P";"Tab2",#N/A,FALSE,"P"}</definedName>
    <definedName name="vv" localSheetId="10" hidden="1">{"Tab1",#N/A,FALSE,"P";"Tab2",#N/A,FALSE,"P"}</definedName>
    <definedName name="vv" localSheetId="38" hidden="1">{"Tab1",#N/A,FALSE,"P";"Tab2",#N/A,FALSE,"P"}</definedName>
    <definedName name="vv" localSheetId="25" hidden="1">{"Tab1",#N/A,FALSE,"P";"Tab2",#N/A,FALSE,"P"}</definedName>
    <definedName name="vv" localSheetId="28" hidden="1">{"Tab1",#N/A,FALSE,"P";"Tab2",#N/A,FALSE,"P"}</definedName>
    <definedName name="vv" localSheetId="30" hidden="1">{"Tab1",#N/A,FALSE,"P";"Tab2",#N/A,FALSE,"P"}</definedName>
    <definedName name="vv" localSheetId="31" hidden="1">{"Tab1",#N/A,FALSE,"P";"Tab2",#N/A,FALSE,"P"}</definedName>
    <definedName name="vv" localSheetId="32" hidden="1">{"Tab1",#N/A,FALSE,"P";"Tab2",#N/A,FALSE,"P"}</definedName>
    <definedName name="vv" localSheetId="33" hidden="1">{"Tab1",#N/A,FALSE,"P";"Tab2",#N/A,FALSE,"P"}</definedName>
    <definedName name="vv" localSheetId="34" hidden="1">{"Tab1",#N/A,FALSE,"P";"Tab2",#N/A,FALSE,"P"}</definedName>
    <definedName name="vv" localSheetId="35" hidden="1">{"Tab1",#N/A,FALSE,"P";"Tab2",#N/A,FALSE,"P"}</definedName>
    <definedName name="vv" localSheetId="36" hidden="1">{"Tab1",#N/A,FALSE,"P";"Tab2",#N/A,FALSE,"P"}</definedName>
    <definedName name="vv" localSheetId="37" hidden="1">{"Tab1",#N/A,FALSE,"P";"Tab2",#N/A,FALSE,"P"}</definedName>
    <definedName name="vv" localSheetId="39" hidden="1">{"Tab1",#N/A,FALSE,"P";"Tab2",#N/A,FALSE,"P"}</definedName>
    <definedName name="vv" localSheetId="40" hidden="1">{"Tab1",#N/A,FALSE,"P";"Tab2",#N/A,FALSE,"P"}</definedName>
    <definedName name="vv" localSheetId="41" hidden="1">{"Tab1",#N/A,FALSE,"P";"Tab2",#N/A,FALSE,"P"}</definedName>
    <definedName name="vv" localSheetId="46" hidden="1">{"Tab1",#N/A,FALSE,"P";"Tab2",#N/A,FALSE,"P"}</definedName>
    <definedName name="vv" localSheetId="47" hidden="1">{"Tab1",#N/A,FALSE,"P";"Tab2",#N/A,FALSE,"P"}</definedName>
    <definedName name="vv" localSheetId="48" hidden="1">{"Tab1",#N/A,FALSE,"P";"Tab2",#N/A,FALSE,"P"}</definedName>
    <definedName name="vv" localSheetId="49" hidden="1">{"Tab1",#N/A,FALSE,"P";"Tab2",#N/A,FALSE,"P"}</definedName>
    <definedName name="vv" localSheetId="50" hidden="1">{"Tab1",#N/A,FALSE,"P";"Tab2",#N/A,FALSE,"P"}</definedName>
    <definedName name="vv" localSheetId="51" hidden="1">{"Tab1",#N/A,FALSE,"P";"Tab2",#N/A,FALSE,"P"}</definedName>
    <definedName name="vv" localSheetId="52" hidden="1">{"Tab1",#N/A,FALSE,"P";"Tab2",#N/A,FALSE,"P"}</definedName>
    <definedName name="vv" localSheetId="53" hidden="1">{"Tab1",#N/A,FALSE,"P";"Tab2",#N/A,FALSE,"P"}</definedName>
    <definedName name="vv" localSheetId="64" hidden="1">{"Tab1",#N/A,FALSE,"P";"Tab2",#N/A,FALSE,"P"}</definedName>
    <definedName name="vv" localSheetId="65" hidden="1">{"Tab1",#N/A,FALSE,"P";"Tab2",#N/A,FALSE,"P"}</definedName>
    <definedName name="vv" localSheetId="66" hidden="1">{"Tab1",#N/A,FALSE,"P";"Tab2",#N/A,FALSE,"P"}</definedName>
    <definedName name="vv" hidden="1">{"Tab1",#N/A,FALSE,"P";"Tab2",#N/A,FALSE,"P"}</definedName>
    <definedName name="vvv" localSheetId="67" hidden="1">{"Tab1",#N/A,FALSE,"P";"Tab2",#N/A,FALSE,"P"}</definedName>
    <definedName name="vvv" localSheetId="68" hidden="1">{"Tab1",#N/A,FALSE,"P";"Tab2",#N/A,FALSE,"P"}</definedName>
    <definedName name="vvv" localSheetId="69" hidden="1">{"Tab1",#N/A,FALSE,"P";"Tab2",#N/A,FALSE,"P"}</definedName>
    <definedName name="vvv" localSheetId="70" hidden="1">{"Tab1",#N/A,FALSE,"P";"Tab2",#N/A,FALSE,"P"}</definedName>
    <definedName name="vvv" localSheetId="72" hidden="1">{"Tab1",#N/A,FALSE,"P";"Tab2",#N/A,FALSE,"P"}</definedName>
    <definedName name="vvv" localSheetId="73" hidden="1">{"Tab1",#N/A,FALSE,"P";"Tab2",#N/A,FALSE,"P"}</definedName>
    <definedName name="vvv" localSheetId="74" hidden="1">{"Tab1",#N/A,FALSE,"P";"Tab2",#N/A,FALSE,"P"}</definedName>
    <definedName name="vvv" localSheetId="11" hidden="1">{"Tab1",#N/A,FALSE,"P";"Tab2",#N/A,FALSE,"P"}</definedName>
    <definedName name="vvv" localSheetId="12" hidden="1">{"Tab1",#N/A,FALSE,"P";"Tab2",#N/A,FALSE,"P"}</definedName>
    <definedName name="vvv" localSheetId="13" hidden="1">{"Tab1",#N/A,FALSE,"P";"Tab2",#N/A,FALSE,"P"}</definedName>
    <definedName name="vvv" localSheetId="23" hidden="1">{"Tab1",#N/A,FALSE,"P";"Tab2",#N/A,FALSE,"P"}</definedName>
    <definedName name="vvv" localSheetId="24" hidden="1">{"Tab1",#N/A,FALSE,"P";"Tab2",#N/A,FALSE,"P"}</definedName>
    <definedName name="vvv" localSheetId="26" hidden="1">{"Tab1",#N/A,FALSE,"P";"Tab2",#N/A,FALSE,"P"}</definedName>
    <definedName name="vvv" localSheetId="27" hidden="1">{"Tab1",#N/A,FALSE,"P";"Tab2",#N/A,FALSE,"P"}</definedName>
    <definedName name="vvv" localSheetId="42" hidden="1">{"Tab1",#N/A,FALSE,"P";"Tab2",#N/A,FALSE,"P"}</definedName>
    <definedName name="vvv" localSheetId="6" hidden="1">{"Tab1",#N/A,FALSE,"P";"Tab2",#N/A,FALSE,"P"}</definedName>
    <definedName name="vvv" localSheetId="7" hidden="1">{"Tab1",#N/A,FALSE,"P";"Tab2",#N/A,FALSE,"P"}</definedName>
    <definedName name="vvv" localSheetId="10" hidden="1">{"Tab1",#N/A,FALSE,"P";"Tab2",#N/A,FALSE,"P"}</definedName>
    <definedName name="vvv" localSheetId="38" hidden="1">{"Tab1",#N/A,FALSE,"P";"Tab2",#N/A,FALSE,"P"}</definedName>
    <definedName name="vvv" localSheetId="25" hidden="1">{"Tab1",#N/A,FALSE,"P";"Tab2",#N/A,FALSE,"P"}</definedName>
    <definedName name="vvv" localSheetId="28" hidden="1">{"Tab1",#N/A,FALSE,"P";"Tab2",#N/A,FALSE,"P"}</definedName>
    <definedName name="vvv" localSheetId="30" hidden="1">{"Tab1",#N/A,FALSE,"P";"Tab2",#N/A,FALSE,"P"}</definedName>
    <definedName name="vvv" localSheetId="31" hidden="1">{"Tab1",#N/A,FALSE,"P";"Tab2",#N/A,FALSE,"P"}</definedName>
    <definedName name="vvv" localSheetId="32" hidden="1">{"Tab1",#N/A,FALSE,"P";"Tab2",#N/A,FALSE,"P"}</definedName>
    <definedName name="vvv" localSheetId="33" hidden="1">{"Tab1",#N/A,FALSE,"P";"Tab2",#N/A,FALSE,"P"}</definedName>
    <definedName name="vvv" localSheetId="34" hidden="1">{"Tab1",#N/A,FALSE,"P";"Tab2",#N/A,FALSE,"P"}</definedName>
    <definedName name="vvv" localSheetId="35" hidden="1">{"Tab1",#N/A,FALSE,"P";"Tab2",#N/A,FALSE,"P"}</definedName>
    <definedName name="vvv" localSheetId="36" hidden="1">{"Tab1",#N/A,FALSE,"P";"Tab2",#N/A,FALSE,"P"}</definedName>
    <definedName name="vvv" localSheetId="37" hidden="1">{"Tab1",#N/A,FALSE,"P";"Tab2",#N/A,FALSE,"P"}</definedName>
    <definedName name="vvv" localSheetId="39" hidden="1">{"Tab1",#N/A,FALSE,"P";"Tab2",#N/A,FALSE,"P"}</definedName>
    <definedName name="vvv" localSheetId="40" hidden="1">{"Tab1",#N/A,FALSE,"P";"Tab2",#N/A,FALSE,"P"}</definedName>
    <definedName name="vvv" localSheetId="41" hidden="1">{"Tab1",#N/A,FALSE,"P";"Tab2",#N/A,FALSE,"P"}</definedName>
    <definedName name="vvv" localSheetId="46" hidden="1">{"Tab1",#N/A,FALSE,"P";"Tab2",#N/A,FALSE,"P"}</definedName>
    <definedName name="vvv" localSheetId="47" hidden="1">{"Tab1",#N/A,FALSE,"P";"Tab2",#N/A,FALSE,"P"}</definedName>
    <definedName name="vvv" localSheetId="48" hidden="1">{"Tab1",#N/A,FALSE,"P";"Tab2",#N/A,FALSE,"P"}</definedName>
    <definedName name="vvv" localSheetId="49" hidden="1">{"Tab1",#N/A,FALSE,"P";"Tab2",#N/A,FALSE,"P"}</definedName>
    <definedName name="vvv" localSheetId="50" hidden="1">{"Tab1",#N/A,FALSE,"P";"Tab2",#N/A,FALSE,"P"}</definedName>
    <definedName name="vvv" localSheetId="51" hidden="1">{"Tab1",#N/A,FALSE,"P";"Tab2",#N/A,FALSE,"P"}</definedName>
    <definedName name="vvv" localSheetId="52" hidden="1">{"Tab1",#N/A,FALSE,"P";"Tab2",#N/A,FALSE,"P"}</definedName>
    <definedName name="vvv" localSheetId="53" hidden="1">{"Tab1",#N/A,FALSE,"P";"Tab2",#N/A,FALSE,"P"}</definedName>
    <definedName name="vvv" localSheetId="64" hidden="1">{"Tab1",#N/A,FALSE,"P";"Tab2",#N/A,FALSE,"P"}</definedName>
    <definedName name="vvv" localSheetId="65" hidden="1">{"Tab1",#N/A,FALSE,"P";"Tab2",#N/A,FALSE,"P"}</definedName>
    <definedName name="vvv" localSheetId="66" hidden="1">{"Tab1",#N/A,FALSE,"P";"Tab2",#N/A,FALSE,"P"}</definedName>
    <definedName name="vvv" hidden="1">{"Tab1",#N/A,FALSE,"P";"Tab2",#N/A,FALSE,"P"}</definedName>
    <definedName name="vvvv" localSheetId="67" hidden="1">{"Minpmon",#N/A,FALSE,"Monthinput"}</definedName>
    <definedName name="vvvv" localSheetId="68" hidden="1">{"Minpmon",#N/A,FALSE,"Monthinput"}</definedName>
    <definedName name="vvvv" localSheetId="69" hidden="1">{"Minpmon",#N/A,FALSE,"Monthinput"}</definedName>
    <definedName name="vvvv" localSheetId="70" hidden="1">{"Minpmon",#N/A,FALSE,"Monthinput"}</definedName>
    <definedName name="vvvv" localSheetId="72" hidden="1">{"Minpmon",#N/A,FALSE,"Monthinput"}</definedName>
    <definedName name="vvvv" localSheetId="73" hidden="1">{"Minpmon",#N/A,FALSE,"Monthinput"}</definedName>
    <definedName name="vvvv" localSheetId="74" hidden="1">{"Minpmon",#N/A,FALSE,"Monthinput"}</definedName>
    <definedName name="vvvv" localSheetId="11" hidden="1">{"Minpmon",#N/A,FALSE,"Monthinput"}</definedName>
    <definedName name="vvvv" localSheetId="12" hidden="1">{"Minpmon",#N/A,FALSE,"Monthinput"}</definedName>
    <definedName name="vvvv" localSheetId="13" hidden="1">{"Minpmon",#N/A,FALSE,"Monthinput"}</definedName>
    <definedName name="vvvv" localSheetId="23" hidden="1">{"Minpmon",#N/A,FALSE,"Monthinput"}</definedName>
    <definedName name="vvvv" localSheetId="24" hidden="1">{"Minpmon",#N/A,FALSE,"Monthinput"}</definedName>
    <definedName name="vvvv" localSheetId="26" hidden="1">{"Minpmon",#N/A,FALSE,"Monthinput"}</definedName>
    <definedName name="vvvv" localSheetId="27" hidden="1">{"Minpmon",#N/A,FALSE,"Monthinput"}</definedName>
    <definedName name="vvvv" localSheetId="42" hidden="1">{"Minpmon",#N/A,FALSE,"Monthinput"}</definedName>
    <definedName name="vvvv" localSheetId="6" hidden="1">{"Minpmon",#N/A,FALSE,"Monthinput"}</definedName>
    <definedName name="vvvv" localSheetId="7" hidden="1">{"Minpmon",#N/A,FALSE,"Monthinput"}</definedName>
    <definedName name="vvvv" localSheetId="10" hidden="1">{"Minpmon",#N/A,FALSE,"Monthinput"}</definedName>
    <definedName name="vvvv" localSheetId="38" hidden="1">{"Minpmon",#N/A,FALSE,"Monthinput"}</definedName>
    <definedName name="vvvv" localSheetId="25" hidden="1">{"Minpmon",#N/A,FALSE,"Monthinput"}</definedName>
    <definedName name="vvvv" localSheetId="28" hidden="1">{"Minpmon",#N/A,FALSE,"Monthinput"}</definedName>
    <definedName name="vvvv" localSheetId="30" hidden="1">{"Minpmon",#N/A,FALSE,"Monthinput"}</definedName>
    <definedName name="vvvv" localSheetId="31" hidden="1">{"Minpmon",#N/A,FALSE,"Monthinput"}</definedName>
    <definedName name="vvvv" localSheetId="32" hidden="1">{"Minpmon",#N/A,FALSE,"Monthinput"}</definedName>
    <definedName name="vvvv" localSheetId="33" hidden="1">{"Minpmon",#N/A,FALSE,"Monthinput"}</definedName>
    <definedName name="vvvv" localSheetId="34" hidden="1">{"Minpmon",#N/A,FALSE,"Monthinput"}</definedName>
    <definedName name="vvvv" localSheetId="35" hidden="1">{"Minpmon",#N/A,FALSE,"Monthinput"}</definedName>
    <definedName name="vvvv" localSheetId="36" hidden="1">{"Minpmon",#N/A,FALSE,"Monthinput"}</definedName>
    <definedName name="vvvv" localSheetId="37" hidden="1">{"Minpmon",#N/A,FALSE,"Monthinput"}</definedName>
    <definedName name="vvvv" localSheetId="39" hidden="1">{"Minpmon",#N/A,FALSE,"Monthinput"}</definedName>
    <definedName name="vvvv" localSheetId="40" hidden="1">{"Minpmon",#N/A,FALSE,"Monthinput"}</definedName>
    <definedName name="vvvv" localSheetId="41" hidden="1">{"Minpmon",#N/A,FALSE,"Monthinput"}</definedName>
    <definedName name="vvvv" localSheetId="46" hidden="1">{"Minpmon",#N/A,FALSE,"Monthinput"}</definedName>
    <definedName name="vvvv" localSheetId="47" hidden="1">{"Minpmon",#N/A,FALSE,"Monthinput"}</definedName>
    <definedName name="vvvv" localSheetId="48" hidden="1">{"Minpmon",#N/A,FALSE,"Monthinput"}</definedName>
    <definedName name="vvvv" localSheetId="49" hidden="1">{"Minpmon",#N/A,FALSE,"Monthinput"}</definedName>
    <definedName name="vvvv" localSheetId="50" hidden="1">{"Minpmon",#N/A,FALSE,"Monthinput"}</definedName>
    <definedName name="vvvv" localSheetId="51" hidden="1">{"Minpmon",#N/A,FALSE,"Monthinput"}</definedName>
    <definedName name="vvvv" localSheetId="52" hidden="1">{"Minpmon",#N/A,FALSE,"Monthinput"}</definedName>
    <definedName name="vvvv" localSheetId="53" hidden="1">{"Minpmon",#N/A,FALSE,"Monthinput"}</definedName>
    <definedName name="vvvv" localSheetId="64" hidden="1">{"Minpmon",#N/A,FALSE,"Monthinput"}</definedName>
    <definedName name="vvvv" localSheetId="65" hidden="1">{"Minpmon",#N/A,FALSE,"Monthinput"}</definedName>
    <definedName name="vvvv" localSheetId="66" hidden="1">{"Minpmon",#N/A,FALSE,"Monthinput"}</definedName>
    <definedName name="vvvv" hidden="1">{"Minpmon",#N/A,FALSE,"Monthinput"}</definedName>
    <definedName name="vvvvvvvvvvvv" localSheetId="67" hidden="1">{"Riqfin97",#N/A,FALSE,"Tran";"Riqfinpro",#N/A,FALSE,"Tran"}</definedName>
    <definedName name="vvvvvvvvvvvv" localSheetId="68" hidden="1">{"Riqfin97",#N/A,FALSE,"Tran";"Riqfinpro",#N/A,FALSE,"Tran"}</definedName>
    <definedName name="vvvvvvvvvvvv" localSheetId="69" hidden="1">{"Riqfin97",#N/A,FALSE,"Tran";"Riqfinpro",#N/A,FALSE,"Tran"}</definedName>
    <definedName name="vvvvvvvvvvvv" localSheetId="70" hidden="1">{"Riqfin97",#N/A,FALSE,"Tran";"Riqfinpro",#N/A,FALSE,"Tran"}</definedName>
    <definedName name="vvvvvvvvvvvv" localSheetId="72" hidden="1">{"Riqfin97",#N/A,FALSE,"Tran";"Riqfinpro",#N/A,FALSE,"Tran"}</definedName>
    <definedName name="vvvvvvvvvvvv" localSheetId="73" hidden="1">{"Riqfin97",#N/A,FALSE,"Tran";"Riqfinpro",#N/A,FALSE,"Tran"}</definedName>
    <definedName name="vvvvvvvvvvvv" localSheetId="74" hidden="1">{"Riqfin97",#N/A,FALSE,"Tran";"Riqfinpro",#N/A,FALSE,"Tran"}</definedName>
    <definedName name="vvvvvvvvvvvv" localSheetId="11" hidden="1">{"Riqfin97",#N/A,FALSE,"Tran";"Riqfinpro",#N/A,FALSE,"Tran"}</definedName>
    <definedName name="vvvvvvvvvvvv" localSheetId="12" hidden="1">{"Riqfin97",#N/A,FALSE,"Tran";"Riqfinpro",#N/A,FALSE,"Tran"}</definedName>
    <definedName name="vvvvvvvvvvvv" localSheetId="13" hidden="1">{"Riqfin97",#N/A,FALSE,"Tran";"Riqfinpro",#N/A,FALSE,"Tran"}</definedName>
    <definedName name="vvvvvvvvvvvv" localSheetId="23" hidden="1">{"Riqfin97",#N/A,FALSE,"Tran";"Riqfinpro",#N/A,FALSE,"Tran"}</definedName>
    <definedName name="vvvvvvvvvvvv" localSheetId="24" hidden="1">{"Riqfin97",#N/A,FALSE,"Tran";"Riqfinpro",#N/A,FALSE,"Tran"}</definedName>
    <definedName name="vvvvvvvvvvvv" localSheetId="26" hidden="1">{"Riqfin97",#N/A,FALSE,"Tran";"Riqfinpro",#N/A,FALSE,"Tran"}</definedName>
    <definedName name="vvvvvvvvvvvv" localSheetId="27" hidden="1">{"Riqfin97",#N/A,FALSE,"Tran";"Riqfinpro",#N/A,FALSE,"Tran"}</definedName>
    <definedName name="vvvvvvvvvvvv" localSheetId="42" hidden="1">{"Riqfin97",#N/A,FALSE,"Tran";"Riqfinpro",#N/A,FALSE,"Tran"}</definedName>
    <definedName name="vvvvvvvvvvvv" localSheetId="6" hidden="1">{"Riqfin97",#N/A,FALSE,"Tran";"Riqfinpro",#N/A,FALSE,"Tran"}</definedName>
    <definedName name="vvvvvvvvvvvv" localSheetId="7" hidden="1">{"Riqfin97",#N/A,FALSE,"Tran";"Riqfinpro",#N/A,FALSE,"Tran"}</definedName>
    <definedName name="vvvvvvvvvvvv" localSheetId="10" hidden="1">{"Riqfin97",#N/A,FALSE,"Tran";"Riqfinpro",#N/A,FALSE,"Tran"}</definedName>
    <definedName name="vvvvvvvvvvvv" localSheetId="38" hidden="1">{"Riqfin97",#N/A,FALSE,"Tran";"Riqfinpro",#N/A,FALSE,"Tran"}</definedName>
    <definedName name="vvvvvvvvvvvv" localSheetId="25" hidden="1">{"Riqfin97",#N/A,FALSE,"Tran";"Riqfinpro",#N/A,FALSE,"Tran"}</definedName>
    <definedName name="vvvvvvvvvvvv" localSheetId="28" hidden="1">{"Riqfin97",#N/A,FALSE,"Tran";"Riqfinpro",#N/A,FALSE,"Tran"}</definedName>
    <definedName name="vvvvvvvvvvvv" localSheetId="30" hidden="1">{"Riqfin97",#N/A,FALSE,"Tran";"Riqfinpro",#N/A,FALSE,"Tran"}</definedName>
    <definedName name="vvvvvvvvvvvv" localSheetId="31" hidden="1">{"Riqfin97",#N/A,FALSE,"Tran";"Riqfinpro",#N/A,FALSE,"Tran"}</definedName>
    <definedName name="vvvvvvvvvvvv" localSheetId="32" hidden="1">{"Riqfin97",#N/A,FALSE,"Tran";"Riqfinpro",#N/A,FALSE,"Tran"}</definedName>
    <definedName name="vvvvvvvvvvvv" localSheetId="33" hidden="1">{"Riqfin97",#N/A,FALSE,"Tran";"Riqfinpro",#N/A,FALSE,"Tran"}</definedName>
    <definedName name="vvvvvvvvvvvv" localSheetId="34" hidden="1">{"Riqfin97",#N/A,FALSE,"Tran";"Riqfinpro",#N/A,FALSE,"Tran"}</definedName>
    <definedName name="vvvvvvvvvvvv" localSheetId="35" hidden="1">{"Riqfin97",#N/A,FALSE,"Tran";"Riqfinpro",#N/A,FALSE,"Tran"}</definedName>
    <definedName name="vvvvvvvvvvvv" localSheetId="36" hidden="1">{"Riqfin97",#N/A,FALSE,"Tran";"Riqfinpro",#N/A,FALSE,"Tran"}</definedName>
    <definedName name="vvvvvvvvvvvv" localSheetId="37" hidden="1">{"Riqfin97",#N/A,FALSE,"Tran";"Riqfinpro",#N/A,FALSE,"Tran"}</definedName>
    <definedName name="vvvvvvvvvvvv" localSheetId="39" hidden="1">{"Riqfin97",#N/A,FALSE,"Tran";"Riqfinpro",#N/A,FALSE,"Tran"}</definedName>
    <definedName name="vvvvvvvvvvvv" localSheetId="40" hidden="1">{"Riqfin97",#N/A,FALSE,"Tran";"Riqfinpro",#N/A,FALSE,"Tran"}</definedName>
    <definedName name="vvvvvvvvvvvv" localSheetId="41" hidden="1">{"Riqfin97",#N/A,FALSE,"Tran";"Riqfinpro",#N/A,FALSE,"Tran"}</definedName>
    <definedName name="vvvvvvvvvvvv" localSheetId="46" hidden="1">{"Riqfin97",#N/A,FALSE,"Tran";"Riqfinpro",#N/A,FALSE,"Tran"}</definedName>
    <definedName name="vvvvvvvvvvvv" localSheetId="47" hidden="1">{"Riqfin97",#N/A,FALSE,"Tran";"Riqfinpro",#N/A,FALSE,"Tran"}</definedName>
    <definedName name="vvvvvvvvvvvv" localSheetId="48" hidden="1">{"Riqfin97",#N/A,FALSE,"Tran";"Riqfinpro",#N/A,FALSE,"Tran"}</definedName>
    <definedName name="vvvvvvvvvvvv" localSheetId="49" hidden="1">{"Riqfin97",#N/A,FALSE,"Tran";"Riqfinpro",#N/A,FALSE,"Tran"}</definedName>
    <definedName name="vvvvvvvvvvvv" localSheetId="50" hidden="1">{"Riqfin97",#N/A,FALSE,"Tran";"Riqfinpro",#N/A,FALSE,"Tran"}</definedName>
    <definedName name="vvvvvvvvvvvv" localSheetId="51" hidden="1">{"Riqfin97",#N/A,FALSE,"Tran";"Riqfinpro",#N/A,FALSE,"Tran"}</definedName>
    <definedName name="vvvvvvvvvvvv" localSheetId="52" hidden="1">{"Riqfin97",#N/A,FALSE,"Tran";"Riqfinpro",#N/A,FALSE,"Tran"}</definedName>
    <definedName name="vvvvvvvvvvvv" localSheetId="53" hidden="1">{"Riqfin97",#N/A,FALSE,"Tran";"Riqfinpro",#N/A,FALSE,"Tran"}</definedName>
    <definedName name="vvvvvvvvvvvv" localSheetId="64" hidden="1">{"Riqfin97",#N/A,FALSE,"Tran";"Riqfinpro",#N/A,FALSE,"Tran"}</definedName>
    <definedName name="vvvvvvvvvvvv" localSheetId="65" hidden="1">{"Riqfin97",#N/A,FALSE,"Tran";"Riqfinpro",#N/A,FALSE,"Tran"}</definedName>
    <definedName name="vvvvvvvvvvvv" localSheetId="66" hidden="1">{"Riqfin97",#N/A,FALSE,"Tran";"Riqfinpro",#N/A,FALSE,"Tran"}</definedName>
    <definedName name="vvvvvvvvvvvv" hidden="1">{"Riqfin97",#N/A,FALSE,"Tran";"Riqfinpro",#N/A,FALSE,"Tran"}</definedName>
    <definedName name="vvvvvvvvvvvvv" localSheetId="67" hidden="1">{"Tab1",#N/A,FALSE,"P";"Tab2",#N/A,FALSE,"P"}</definedName>
    <definedName name="vvvvvvvvvvvvv" localSheetId="68" hidden="1">{"Tab1",#N/A,FALSE,"P";"Tab2",#N/A,FALSE,"P"}</definedName>
    <definedName name="vvvvvvvvvvvvv" localSheetId="69" hidden="1">{"Tab1",#N/A,FALSE,"P";"Tab2",#N/A,FALSE,"P"}</definedName>
    <definedName name="vvvvvvvvvvvvv" localSheetId="70" hidden="1">{"Tab1",#N/A,FALSE,"P";"Tab2",#N/A,FALSE,"P"}</definedName>
    <definedName name="vvvvvvvvvvvvv" localSheetId="72" hidden="1">{"Tab1",#N/A,FALSE,"P";"Tab2",#N/A,FALSE,"P"}</definedName>
    <definedName name="vvvvvvvvvvvvv" localSheetId="73" hidden="1">{"Tab1",#N/A,FALSE,"P";"Tab2",#N/A,FALSE,"P"}</definedName>
    <definedName name="vvvvvvvvvvvvv" localSheetId="74" hidden="1">{"Tab1",#N/A,FALSE,"P";"Tab2",#N/A,FALSE,"P"}</definedName>
    <definedName name="vvvvvvvvvvvvv" localSheetId="11" hidden="1">{"Tab1",#N/A,FALSE,"P";"Tab2",#N/A,FALSE,"P"}</definedName>
    <definedName name="vvvvvvvvvvvvv" localSheetId="12" hidden="1">{"Tab1",#N/A,FALSE,"P";"Tab2",#N/A,FALSE,"P"}</definedName>
    <definedName name="vvvvvvvvvvvvv" localSheetId="13" hidden="1">{"Tab1",#N/A,FALSE,"P";"Tab2",#N/A,FALSE,"P"}</definedName>
    <definedName name="vvvvvvvvvvvvv" localSheetId="23" hidden="1">{"Tab1",#N/A,FALSE,"P";"Tab2",#N/A,FALSE,"P"}</definedName>
    <definedName name="vvvvvvvvvvvvv" localSheetId="24" hidden="1">{"Tab1",#N/A,FALSE,"P";"Tab2",#N/A,FALSE,"P"}</definedName>
    <definedName name="vvvvvvvvvvvvv" localSheetId="26" hidden="1">{"Tab1",#N/A,FALSE,"P";"Tab2",#N/A,FALSE,"P"}</definedName>
    <definedName name="vvvvvvvvvvvvv" localSheetId="27" hidden="1">{"Tab1",#N/A,FALSE,"P";"Tab2",#N/A,FALSE,"P"}</definedName>
    <definedName name="vvvvvvvvvvvvv" localSheetId="42" hidden="1">{"Tab1",#N/A,FALSE,"P";"Tab2",#N/A,FALSE,"P"}</definedName>
    <definedName name="vvvvvvvvvvvvv" localSheetId="6" hidden="1">{"Tab1",#N/A,FALSE,"P";"Tab2",#N/A,FALSE,"P"}</definedName>
    <definedName name="vvvvvvvvvvvvv" localSheetId="7" hidden="1">{"Tab1",#N/A,FALSE,"P";"Tab2",#N/A,FALSE,"P"}</definedName>
    <definedName name="vvvvvvvvvvvvv" localSheetId="10" hidden="1">{"Tab1",#N/A,FALSE,"P";"Tab2",#N/A,FALSE,"P"}</definedName>
    <definedName name="vvvvvvvvvvvvv" localSheetId="38" hidden="1">{"Tab1",#N/A,FALSE,"P";"Tab2",#N/A,FALSE,"P"}</definedName>
    <definedName name="vvvvvvvvvvvvv" localSheetId="25" hidden="1">{"Tab1",#N/A,FALSE,"P";"Tab2",#N/A,FALSE,"P"}</definedName>
    <definedName name="vvvvvvvvvvvvv" localSheetId="28" hidden="1">{"Tab1",#N/A,FALSE,"P";"Tab2",#N/A,FALSE,"P"}</definedName>
    <definedName name="vvvvvvvvvvvvv" localSheetId="30" hidden="1">{"Tab1",#N/A,FALSE,"P";"Tab2",#N/A,FALSE,"P"}</definedName>
    <definedName name="vvvvvvvvvvvvv" localSheetId="31" hidden="1">{"Tab1",#N/A,FALSE,"P";"Tab2",#N/A,FALSE,"P"}</definedName>
    <definedName name="vvvvvvvvvvvvv" localSheetId="32" hidden="1">{"Tab1",#N/A,FALSE,"P";"Tab2",#N/A,FALSE,"P"}</definedName>
    <definedName name="vvvvvvvvvvvvv" localSheetId="33" hidden="1">{"Tab1",#N/A,FALSE,"P";"Tab2",#N/A,FALSE,"P"}</definedName>
    <definedName name="vvvvvvvvvvvvv" localSheetId="34" hidden="1">{"Tab1",#N/A,FALSE,"P";"Tab2",#N/A,FALSE,"P"}</definedName>
    <definedName name="vvvvvvvvvvvvv" localSheetId="35" hidden="1">{"Tab1",#N/A,FALSE,"P";"Tab2",#N/A,FALSE,"P"}</definedName>
    <definedName name="vvvvvvvvvvvvv" localSheetId="36" hidden="1">{"Tab1",#N/A,FALSE,"P";"Tab2",#N/A,FALSE,"P"}</definedName>
    <definedName name="vvvvvvvvvvvvv" localSheetId="37" hidden="1">{"Tab1",#N/A,FALSE,"P";"Tab2",#N/A,FALSE,"P"}</definedName>
    <definedName name="vvvvvvvvvvvvv" localSheetId="39" hidden="1">{"Tab1",#N/A,FALSE,"P";"Tab2",#N/A,FALSE,"P"}</definedName>
    <definedName name="vvvvvvvvvvvvv" localSheetId="40" hidden="1">{"Tab1",#N/A,FALSE,"P";"Tab2",#N/A,FALSE,"P"}</definedName>
    <definedName name="vvvvvvvvvvvvv" localSheetId="41" hidden="1">{"Tab1",#N/A,FALSE,"P";"Tab2",#N/A,FALSE,"P"}</definedName>
    <definedName name="vvvvvvvvvvvvv" localSheetId="46" hidden="1">{"Tab1",#N/A,FALSE,"P";"Tab2",#N/A,FALSE,"P"}</definedName>
    <definedName name="vvvvvvvvvvvvv" localSheetId="47" hidden="1">{"Tab1",#N/A,FALSE,"P";"Tab2",#N/A,FALSE,"P"}</definedName>
    <definedName name="vvvvvvvvvvvvv" localSheetId="48" hidden="1">{"Tab1",#N/A,FALSE,"P";"Tab2",#N/A,FALSE,"P"}</definedName>
    <definedName name="vvvvvvvvvvvvv" localSheetId="49" hidden="1">{"Tab1",#N/A,FALSE,"P";"Tab2",#N/A,FALSE,"P"}</definedName>
    <definedName name="vvvvvvvvvvvvv" localSheetId="50" hidden="1">{"Tab1",#N/A,FALSE,"P";"Tab2",#N/A,FALSE,"P"}</definedName>
    <definedName name="vvvvvvvvvvvvv" localSheetId="51" hidden="1">{"Tab1",#N/A,FALSE,"P";"Tab2",#N/A,FALSE,"P"}</definedName>
    <definedName name="vvvvvvvvvvvvv" localSheetId="52" hidden="1">{"Tab1",#N/A,FALSE,"P";"Tab2",#N/A,FALSE,"P"}</definedName>
    <definedName name="vvvvvvvvvvvvv" localSheetId="53" hidden="1">{"Tab1",#N/A,FALSE,"P";"Tab2",#N/A,FALSE,"P"}</definedName>
    <definedName name="vvvvvvvvvvvvv" localSheetId="64" hidden="1">{"Tab1",#N/A,FALSE,"P";"Tab2",#N/A,FALSE,"P"}</definedName>
    <definedName name="vvvvvvvvvvvvv" localSheetId="65" hidden="1">{"Tab1",#N/A,FALSE,"P";"Tab2",#N/A,FALSE,"P"}</definedName>
    <definedName name="vvvvvvvvvvvvv" localSheetId="66" hidden="1">{"Tab1",#N/A,FALSE,"P";"Tab2",#N/A,FALSE,"P"}</definedName>
    <definedName name="vvvvvvvvvvvvv" hidden="1">{"Tab1",#N/A,FALSE,"P";"Tab2",#N/A,FALSE,"P"}</definedName>
    <definedName name="w" localSheetId="67" hidden="1">{"Minpmon",#N/A,FALSE,"Monthinput"}</definedName>
    <definedName name="w" localSheetId="68" hidden="1">{"Minpmon",#N/A,FALSE,"Monthinput"}</definedName>
    <definedName name="w" localSheetId="69" hidden="1">{"Minpmon",#N/A,FALSE,"Monthinput"}</definedName>
    <definedName name="w" localSheetId="70" hidden="1">{"Minpmon",#N/A,FALSE,"Monthinput"}</definedName>
    <definedName name="w" localSheetId="72" hidden="1">{"Minpmon",#N/A,FALSE,"Monthinput"}</definedName>
    <definedName name="w" localSheetId="73" hidden="1">{"Minpmon",#N/A,FALSE,"Monthinput"}</definedName>
    <definedName name="w" localSheetId="74" hidden="1">{"Minpmon",#N/A,FALSE,"Monthinput"}</definedName>
    <definedName name="w" localSheetId="11" hidden="1">{"Minpmon",#N/A,FALSE,"Monthinput"}</definedName>
    <definedName name="w" localSheetId="12" hidden="1">{"Minpmon",#N/A,FALSE,"Monthinput"}</definedName>
    <definedName name="w" localSheetId="13" hidden="1">{"Minpmon",#N/A,FALSE,"Monthinput"}</definedName>
    <definedName name="w" localSheetId="23" hidden="1">{"Minpmon",#N/A,FALSE,"Monthinput"}</definedName>
    <definedName name="w" localSheetId="24" hidden="1">{"Minpmon",#N/A,FALSE,"Monthinput"}</definedName>
    <definedName name="w" localSheetId="26" hidden="1">{"Minpmon",#N/A,FALSE,"Monthinput"}</definedName>
    <definedName name="w" localSheetId="27" hidden="1">{"Minpmon",#N/A,FALSE,"Monthinput"}</definedName>
    <definedName name="w" localSheetId="42" hidden="1">{"Minpmon",#N/A,FALSE,"Monthinput"}</definedName>
    <definedName name="w" localSheetId="6" hidden="1">{"Minpmon",#N/A,FALSE,"Monthinput"}</definedName>
    <definedName name="w" localSheetId="7" hidden="1">{"Minpmon",#N/A,FALSE,"Monthinput"}</definedName>
    <definedName name="w" localSheetId="10" hidden="1">{"Minpmon",#N/A,FALSE,"Monthinput"}</definedName>
    <definedName name="w" localSheetId="38" hidden="1">{"Minpmon",#N/A,FALSE,"Monthinput"}</definedName>
    <definedName name="w" localSheetId="25" hidden="1">{"Minpmon",#N/A,FALSE,"Monthinput"}</definedName>
    <definedName name="w" localSheetId="28" hidden="1">{"Minpmon",#N/A,FALSE,"Monthinput"}</definedName>
    <definedName name="w" localSheetId="30" hidden="1">{"Minpmon",#N/A,FALSE,"Monthinput"}</definedName>
    <definedName name="w" localSheetId="31" hidden="1">{"Minpmon",#N/A,FALSE,"Monthinput"}</definedName>
    <definedName name="w" localSheetId="32" hidden="1">{"Minpmon",#N/A,FALSE,"Monthinput"}</definedName>
    <definedName name="w" localSheetId="33" hidden="1">{"Minpmon",#N/A,FALSE,"Monthinput"}</definedName>
    <definedName name="w" localSheetId="34" hidden="1">{"Minpmon",#N/A,FALSE,"Monthinput"}</definedName>
    <definedName name="w" localSheetId="35" hidden="1">{"Minpmon",#N/A,FALSE,"Monthinput"}</definedName>
    <definedName name="w" localSheetId="36" hidden="1">{"Minpmon",#N/A,FALSE,"Monthinput"}</definedName>
    <definedName name="w" localSheetId="37" hidden="1">{"Minpmon",#N/A,FALSE,"Monthinput"}</definedName>
    <definedName name="w" localSheetId="39" hidden="1">{"Minpmon",#N/A,FALSE,"Monthinput"}</definedName>
    <definedName name="w" localSheetId="40" hidden="1">{"Minpmon",#N/A,FALSE,"Monthinput"}</definedName>
    <definedName name="w" localSheetId="41" hidden="1">{"Minpmon",#N/A,FALSE,"Monthinput"}</definedName>
    <definedName name="w" localSheetId="46" hidden="1">{"Minpmon",#N/A,FALSE,"Monthinput"}</definedName>
    <definedName name="w" localSheetId="47" hidden="1">{"Minpmon",#N/A,FALSE,"Monthinput"}</definedName>
    <definedName name="w" localSheetId="48" hidden="1">{"Minpmon",#N/A,FALSE,"Monthinput"}</definedName>
    <definedName name="w" localSheetId="49" hidden="1">{"Minpmon",#N/A,FALSE,"Monthinput"}</definedName>
    <definedName name="w" localSheetId="50" hidden="1">{"Minpmon",#N/A,FALSE,"Monthinput"}</definedName>
    <definedName name="w" localSheetId="51" hidden="1">{"Minpmon",#N/A,FALSE,"Monthinput"}</definedName>
    <definedName name="w" localSheetId="52" hidden="1">{"Minpmon",#N/A,FALSE,"Monthinput"}</definedName>
    <definedName name="w" localSheetId="53" hidden="1">{"Minpmon",#N/A,FALSE,"Monthinput"}</definedName>
    <definedName name="w" localSheetId="64" hidden="1">{"Minpmon",#N/A,FALSE,"Monthinput"}</definedName>
    <definedName name="w" localSheetId="65" hidden="1">{"Minpmon",#N/A,FALSE,"Monthinput"}</definedName>
    <definedName name="w" localSheetId="66" hidden="1">{"Minpmon",#N/A,FALSE,"Monthinput"}</definedName>
    <definedName name="w" hidden="1">{"Minpmon",#N/A,FALSE,"Monthinput"}</definedName>
    <definedName name="wage_govt_sector" localSheetId="67">#REF!</definedName>
    <definedName name="wage_govt_sector" localSheetId="68">#REF!</definedName>
    <definedName name="wage_govt_sector" localSheetId="69">#REF!</definedName>
    <definedName name="wage_govt_sector" localSheetId="70">#REF!</definedName>
    <definedName name="wage_govt_sector" localSheetId="72">#REF!</definedName>
    <definedName name="wage_govt_sector" localSheetId="73">#REF!</definedName>
    <definedName name="wage_govt_sector" localSheetId="74">#REF!</definedName>
    <definedName name="wage_govt_sector" localSheetId="11">#REF!</definedName>
    <definedName name="wage_govt_sector" localSheetId="12">#REF!</definedName>
    <definedName name="wage_govt_sector" localSheetId="13">#REF!</definedName>
    <definedName name="wage_govt_sector" localSheetId="23">#REF!</definedName>
    <definedName name="wage_govt_sector" localSheetId="24">#REF!</definedName>
    <definedName name="wage_govt_sector" localSheetId="26">#REF!</definedName>
    <definedName name="wage_govt_sector" localSheetId="10">#REF!</definedName>
    <definedName name="wage_govt_sector" localSheetId="38">#REF!</definedName>
    <definedName name="wage_govt_sector" localSheetId="25">#REF!</definedName>
    <definedName name="wage_govt_sector" localSheetId="30">#REF!</definedName>
    <definedName name="wage_govt_sector" localSheetId="31">#REF!</definedName>
    <definedName name="wage_govt_sector" localSheetId="39">#REF!</definedName>
    <definedName name="wage_govt_sector" localSheetId="40">#REF!</definedName>
    <definedName name="wage_govt_sector" localSheetId="41">#REF!</definedName>
    <definedName name="wage_govt_sector" localSheetId="46">#REF!</definedName>
    <definedName name="wage_govt_sector" localSheetId="47">#REF!</definedName>
    <definedName name="wage_govt_sector" localSheetId="52">#REF!</definedName>
    <definedName name="wage_govt_sector" localSheetId="64">#REF!</definedName>
    <definedName name="wage_govt_sector" localSheetId="65">#REF!</definedName>
    <definedName name="wage_govt_sector" localSheetId="66">#REF!</definedName>
    <definedName name="wage_govt_sector">#REF!</definedName>
    <definedName name="WAPR" localSheetId="67">#REF!</definedName>
    <definedName name="WAPR" localSheetId="68">#REF!</definedName>
    <definedName name="WAPR" localSheetId="69">#REF!</definedName>
    <definedName name="WAPR" localSheetId="70">#REF!</definedName>
    <definedName name="WAPR" localSheetId="72">#REF!</definedName>
    <definedName name="WAPR" localSheetId="73">#REF!</definedName>
    <definedName name="WAPR" localSheetId="74">#REF!</definedName>
    <definedName name="WAPR" localSheetId="11">#REF!</definedName>
    <definedName name="WAPR" localSheetId="12">#REF!</definedName>
    <definedName name="WAPR" localSheetId="13">#REF!</definedName>
    <definedName name="WAPR" localSheetId="23">#REF!</definedName>
    <definedName name="WAPR" localSheetId="24">#REF!</definedName>
    <definedName name="WAPR" localSheetId="26">#REF!</definedName>
    <definedName name="WAPR" localSheetId="10">#REF!</definedName>
    <definedName name="WAPR" localSheetId="38">#REF!</definedName>
    <definedName name="WAPR" localSheetId="25">#REF!</definedName>
    <definedName name="WAPR" localSheetId="30">#REF!</definedName>
    <definedName name="WAPR" localSheetId="31">#REF!</definedName>
    <definedName name="WAPR" localSheetId="39">#REF!</definedName>
    <definedName name="WAPR" localSheetId="40">#REF!</definedName>
    <definedName name="WAPR" localSheetId="41">#REF!</definedName>
    <definedName name="WAPR" localSheetId="46">#REF!</definedName>
    <definedName name="WAPR" localSheetId="47">#REF!</definedName>
    <definedName name="WAPR" localSheetId="52">#REF!</definedName>
    <definedName name="WAPR" localSheetId="53">#REF!</definedName>
    <definedName name="WAPR" localSheetId="64">#REF!</definedName>
    <definedName name="WAPR" localSheetId="65">#REF!</definedName>
    <definedName name="WAPR">#REF!</definedName>
    <definedName name="Weekly_Depreciation" localSheetId="11">#REF!</definedName>
    <definedName name="Weekly_Depreciation" localSheetId="23">#REF!</definedName>
    <definedName name="Weekly_Depreciation" localSheetId="24">#REF!</definedName>
    <definedName name="Weekly_Depreciation" localSheetId="26">#REF!</definedName>
    <definedName name="Weekly_Depreciation" localSheetId="10">#REF!</definedName>
    <definedName name="Weekly_Depreciation" localSheetId="38">#REF!</definedName>
    <definedName name="Weekly_Depreciation" localSheetId="25">#REF!</definedName>
    <definedName name="Weekly_Depreciation" localSheetId="39">#REF!</definedName>
    <definedName name="Weekly_Depreciation" localSheetId="46">'[80]Inter-Bank'!$I$5</definedName>
    <definedName name="Weekly_Depreciation" localSheetId="51">#REF!</definedName>
    <definedName name="Weekly_Depreciation" localSheetId="52">#REF!</definedName>
    <definedName name="Weekly_Depreciation" localSheetId="66">'[80]Inter-Bank'!$I$5</definedName>
    <definedName name="Weekly_Depreciation">#REF!</definedName>
    <definedName name="Weighted_Average_Inter_Bank_Exchange_Rate" localSheetId="11">#REF!</definedName>
    <definedName name="Weighted_Average_Inter_Bank_Exchange_Rate" localSheetId="23">#REF!</definedName>
    <definedName name="Weighted_Average_Inter_Bank_Exchange_Rate" localSheetId="24">#REF!</definedName>
    <definedName name="Weighted_Average_Inter_Bank_Exchange_Rate" localSheetId="26">#REF!</definedName>
    <definedName name="Weighted_Average_Inter_Bank_Exchange_Rate" localSheetId="10">#REF!</definedName>
    <definedName name="Weighted_Average_Inter_Bank_Exchange_Rate" localSheetId="38">#REF!</definedName>
    <definedName name="Weighted_Average_Inter_Bank_Exchange_Rate" localSheetId="25">#REF!</definedName>
    <definedName name="Weighted_Average_Inter_Bank_Exchange_Rate" localSheetId="39">#REF!</definedName>
    <definedName name="Weighted_Average_Inter_Bank_Exchange_Rate" localSheetId="46">'[80]Inter-Bank'!$C$5</definedName>
    <definedName name="Weighted_Average_Inter_Bank_Exchange_Rate" localSheetId="51">#REF!</definedName>
    <definedName name="Weighted_Average_Inter_Bank_Exchange_Rate" localSheetId="52">#REF!</definedName>
    <definedName name="Weighted_Average_Inter_Bank_Exchange_Rate" localSheetId="66">'[80]Inter-Bank'!$C$5</definedName>
    <definedName name="Weighted_Average_Inter_Bank_Exchange_Rate">#REF!</definedName>
    <definedName name="WEO" localSheetId="67">#REF!</definedName>
    <definedName name="WEO" localSheetId="68">#REF!</definedName>
    <definedName name="WEO" localSheetId="69">#REF!</definedName>
    <definedName name="WEO" localSheetId="70">#REF!</definedName>
    <definedName name="WEO" localSheetId="72">#REF!</definedName>
    <definedName name="WEO" localSheetId="73">#REF!</definedName>
    <definedName name="WEO" localSheetId="74">#REF!</definedName>
    <definedName name="WEO" localSheetId="11">#REF!</definedName>
    <definedName name="WEO" localSheetId="12">#REF!</definedName>
    <definedName name="WEO" localSheetId="13">#REF!</definedName>
    <definedName name="WEO" localSheetId="23">#REF!</definedName>
    <definedName name="WEO" localSheetId="24">#REF!</definedName>
    <definedName name="WEO" localSheetId="26">#REF!</definedName>
    <definedName name="WEO" localSheetId="42">#REF!</definedName>
    <definedName name="WEO" localSheetId="10">#REF!</definedName>
    <definedName name="WEO" localSheetId="38">#REF!</definedName>
    <definedName name="WEO" localSheetId="25">#REF!</definedName>
    <definedName name="WEO" localSheetId="30">#REF!</definedName>
    <definedName name="WEO" localSheetId="31">#REF!</definedName>
    <definedName name="WEO" localSheetId="34">#REF!</definedName>
    <definedName name="WEO" localSheetId="36">#REF!</definedName>
    <definedName name="WEO" localSheetId="37">#REF!</definedName>
    <definedName name="WEO" localSheetId="39">#REF!</definedName>
    <definedName name="WEO" localSheetId="40">#REF!</definedName>
    <definedName name="WEO" localSheetId="41">#REF!</definedName>
    <definedName name="WEO" localSheetId="46">#REF!</definedName>
    <definedName name="WEO" localSheetId="47">#REF!</definedName>
    <definedName name="WEO" localSheetId="52">#REF!</definedName>
    <definedName name="WEO" localSheetId="53">#REF!</definedName>
    <definedName name="WEO" localSheetId="64">#REF!</definedName>
    <definedName name="WEO" localSheetId="65">#REF!</definedName>
    <definedName name="WEO" localSheetId="66">#REF!</definedName>
    <definedName name="WEO">#REF!</definedName>
    <definedName name="WEOD" localSheetId="67">#REF!</definedName>
    <definedName name="WEOD" localSheetId="68">#REF!</definedName>
    <definedName name="WEOD" localSheetId="69">#REF!</definedName>
    <definedName name="WEOD" localSheetId="70">#REF!</definedName>
    <definedName name="WEOD" localSheetId="72">#REF!</definedName>
    <definedName name="WEOD" localSheetId="73">#REF!</definedName>
    <definedName name="WEOD" localSheetId="74">#REF!</definedName>
    <definedName name="WEOD" localSheetId="11">#REF!</definedName>
    <definedName name="WEOD" localSheetId="12">#REF!</definedName>
    <definedName name="WEOD" localSheetId="13">#REF!</definedName>
    <definedName name="WEOD" localSheetId="10">#REF!</definedName>
    <definedName name="WEOD" localSheetId="38">#REF!</definedName>
    <definedName name="WEOD" localSheetId="39">#REF!</definedName>
    <definedName name="WEOD" localSheetId="40">#REF!</definedName>
    <definedName name="WEOD" localSheetId="41">#REF!</definedName>
    <definedName name="WEOD" localSheetId="46">#REF!</definedName>
    <definedName name="WEOD" localSheetId="52">#REF!</definedName>
    <definedName name="WEOD" localSheetId="64">#REF!</definedName>
    <definedName name="WEOD" localSheetId="65">#REF!</definedName>
    <definedName name="WEOD">#REF!</definedName>
    <definedName name="weodata" localSheetId="67">#REF!</definedName>
    <definedName name="weodata" localSheetId="68">#REF!</definedName>
    <definedName name="weodata" localSheetId="69">#REF!</definedName>
    <definedName name="weodata" localSheetId="70">#REF!</definedName>
    <definedName name="weodata" localSheetId="72">#REF!</definedName>
    <definedName name="weodata" localSheetId="73">#REF!</definedName>
    <definedName name="weodata" localSheetId="74">#REF!</definedName>
    <definedName name="weodata" localSheetId="11">#REF!</definedName>
    <definedName name="weodata" localSheetId="10">#REF!</definedName>
    <definedName name="weodata" localSheetId="38">#REF!</definedName>
    <definedName name="weodata" localSheetId="39">#REF!</definedName>
    <definedName name="weodata" localSheetId="40">#REF!</definedName>
    <definedName name="weodata" localSheetId="41">#REF!</definedName>
    <definedName name="weodata" localSheetId="46">#REF!</definedName>
    <definedName name="weodata" localSheetId="52">#REF!</definedName>
    <definedName name="weodata" localSheetId="64">#REF!</definedName>
    <definedName name="weodata" localSheetId="65">#REF!</definedName>
    <definedName name="weodata">#REF!</definedName>
    <definedName name="wer" localSheetId="67" hidden="1">{"Riqfin97",#N/A,FALSE,"Tran";"Riqfinpro",#N/A,FALSE,"Tran"}</definedName>
    <definedName name="wer" localSheetId="68" hidden="1">{"Riqfin97",#N/A,FALSE,"Tran";"Riqfinpro",#N/A,FALSE,"Tran"}</definedName>
    <definedName name="wer" localSheetId="69" hidden="1">{"Riqfin97",#N/A,FALSE,"Tran";"Riqfinpro",#N/A,FALSE,"Tran"}</definedName>
    <definedName name="wer" localSheetId="70" hidden="1">{"Riqfin97",#N/A,FALSE,"Tran";"Riqfinpro",#N/A,FALSE,"Tran"}</definedName>
    <definedName name="wer" localSheetId="72" hidden="1">{"Riqfin97",#N/A,FALSE,"Tran";"Riqfinpro",#N/A,FALSE,"Tran"}</definedName>
    <definedName name="wer" localSheetId="73" hidden="1">{"Riqfin97",#N/A,FALSE,"Tran";"Riqfinpro",#N/A,FALSE,"Tran"}</definedName>
    <definedName name="wer" localSheetId="74" hidden="1">{"Riqfin97",#N/A,FALSE,"Tran";"Riqfinpro",#N/A,FALSE,"Tran"}</definedName>
    <definedName name="wer" localSheetId="11" hidden="1">{"Riqfin97",#N/A,FALSE,"Tran";"Riqfinpro",#N/A,FALSE,"Tran"}</definedName>
    <definedName name="wer" localSheetId="12" hidden="1">{"Riqfin97",#N/A,FALSE,"Tran";"Riqfinpro",#N/A,FALSE,"Tran"}</definedName>
    <definedName name="wer" localSheetId="13" hidden="1">{"Riqfin97",#N/A,FALSE,"Tran";"Riqfinpro",#N/A,FALSE,"Tran"}</definedName>
    <definedName name="wer" localSheetId="23" hidden="1">{"Riqfin97",#N/A,FALSE,"Tran";"Riqfinpro",#N/A,FALSE,"Tran"}</definedName>
    <definedName name="wer" localSheetId="24" hidden="1">{"Riqfin97",#N/A,FALSE,"Tran";"Riqfinpro",#N/A,FALSE,"Tran"}</definedName>
    <definedName name="wer" localSheetId="26" hidden="1">{"Riqfin97",#N/A,FALSE,"Tran";"Riqfinpro",#N/A,FALSE,"Tran"}</definedName>
    <definedName name="wer" localSheetId="27" hidden="1">{"Riqfin97",#N/A,FALSE,"Tran";"Riqfinpro",#N/A,FALSE,"Tran"}</definedName>
    <definedName name="wer" localSheetId="42" hidden="1">{"Riqfin97",#N/A,FALSE,"Tran";"Riqfinpro",#N/A,FALSE,"Tran"}</definedName>
    <definedName name="wer" localSheetId="6" hidden="1">{"Riqfin97",#N/A,FALSE,"Tran";"Riqfinpro",#N/A,FALSE,"Tran"}</definedName>
    <definedName name="wer" localSheetId="7" hidden="1">{"Riqfin97",#N/A,FALSE,"Tran";"Riqfinpro",#N/A,FALSE,"Tran"}</definedName>
    <definedName name="wer" localSheetId="10" hidden="1">{"Riqfin97",#N/A,FALSE,"Tran";"Riqfinpro",#N/A,FALSE,"Tran"}</definedName>
    <definedName name="wer" localSheetId="38" hidden="1">{"Riqfin97",#N/A,FALSE,"Tran";"Riqfinpro",#N/A,FALSE,"Tran"}</definedName>
    <definedName name="wer" localSheetId="25" hidden="1">{"Riqfin97",#N/A,FALSE,"Tran";"Riqfinpro",#N/A,FALSE,"Tran"}</definedName>
    <definedName name="wer" localSheetId="28" hidden="1">{"Riqfin97",#N/A,FALSE,"Tran";"Riqfinpro",#N/A,FALSE,"Tran"}</definedName>
    <definedName name="wer" localSheetId="30" hidden="1">{"Riqfin97",#N/A,FALSE,"Tran";"Riqfinpro",#N/A,FALSE,"Tran"}</definedName>
    <definedName name="wer" localSheetId="31" hidden="1">{"Riqfin97",#N/A,FALSE,"Tran";"Riqfinpro",#N/A,FALSE,"Tran"}</definedName>
    <definedName name="wer" localSheetId="32" hidden="1">{"Riqfin97",#N/A,FALSE,"Tran";"Riqfinpro",#N/A,FALSE,"Tran"}</definedName>
    <definedName name="wer" localSheetId="33" hidden="1">{"Riqfin97",#N/A,FALSE,"Tran";"Riqfinpro",#N/A,FALSE,"Tran"}</definedName>
    <definedName name="wer" localSheetId="34" hidden="1">{"Riqfin97",#N/A,FALSE,"Tran";"Riqfinpro",#N/A,FALSE,"Tran"}</definedName>
    <definedName name="wer" localSheetId="35" hidden="1">{"Riqfin97",#N/A,FALSE,"Tran";"Riqfinpro",#N/A,FALSE,"Tran"}</definedName>
    <definedName name="wer" localSheetId="36" hidden="1">{"Riqfin97",#N/A,FALSE,"Tran";"Riqfinpro",#N/A,FALSE,"Tran"}</definedName>
    <definedName name="wer" localSheetId="37" hidden="1">{"Riqfin97",#N/A,FALSE,"Tran";"Riqfinpro",#N/A,FALSE,"Tran"}</definedName>
    <definedName name="wer" localSheetId="39" hidden="1">{"Riqfin97",#N/A,FALSE,"Tran";"Riqfinpro",#N/A,FALSE,"Tran"}</definedName>
    <definedName name="wer" localSheetId="40" hidden="1">{"Riqfin97",#N/A,FALSE,"Tran";"Riqfinpro",#N/A,FALSE,"Tran"}</definedName>
    <definedName name="wer" localSheetId="41" hidden="1">{"Riqfin97",#N/A,FALSE,"Tran";"Riqfinpro",#N/A,FALSE,"Tran"}</definedName>
    <definedName name="wer" localSheetId="46" hidden="1">{"Riqfin97",#N/A,FALSE,"Tran";"Riqfinpro",#N/A,FALSE,"Tran"}</definedName>
    <definedName name="wer" localSheetId="47" hidden="1">{"Riqfin97",#N/A,FALSE,"Tran";"Riqfinpro",#N/A,FALSE,"Tran"}</definedName>
    <definedName name="wer" localSheetId="48" hidden="1">{"Riqfin97",#N/A,FALSE,"Tran";"Riqfinpro",#N/A,FALSE,"Tran"}</definedName>
    <definedName name="wer" localSheetId="49" hidden="1">{"Riqfin97",#N/A,FALSE,"Tran";"Riqfinpro",#N/A,FALSE,"Tran"}</definedName>
    <definedName name="wer" localSheetId="50" hidden="1">{"Riqfin97",#N/A,FALSE,"Tran";"Riqfinpro",#N/A,FALSE,"Tran"}</definedName>
    <definedName name="wer" localSheetId="51" hidden="1">{"Riqfin97",#N/A,FALSE,"Tran";"Riqfinpro",#N/A,FALSE,"Tran"}</definedName>
    <definedName name="wer" localSheetId="52" hidden="1">{"Riqfin97",#N/A,FALSE,"Tran";"Riqfinpro",#N/A,FALSE,"Tran"}</definedName>
    <definedName name="wer" localSheetId="53" hidden="1">{"Riqfin97",#N/A,FALSE,"Tran";"Riqfinpro",#N/A,FALSE,"Tran"}</definedName>
    <definedName name="wer" localSheetId="64" hidden="1">{"Riqfin97",#N/A,FALSE,"Tran";"Riqfinpro",#N/A,FALSE,"Tran"}</definedName>
    <definedName name="wer" localSheetId="65" hidden="1">{"Riqfin97",#N/A,FALSE,"Tran";"Riqfinpro",#N/A,FALSE,"Tran"}</definedName>
    <definedName name="wer" localSheetId="66" hidden="1">{"Riqfin97",#N/A,FALSE,"Tran";"Riqfinpro",#N/A,FALSE,"Tran"}</definedName>
    <definedName name="wer" hidden="1">{"Riqfin97",#N/A,FALSE,"Tran";"Riqfinpro",#N/A,FALSE,"Tran"}</definedName>
    <definedName name="will" localSheetId="67">'[151]SPNF Acuerdo Incl. Int.'!will</definedName>
    <definedName name="will" localSheetId="68">'[151]SPNF Acuerdo Incl. Int.'!will</definedName>
    <definedName name="will" localSheetId="69">'[151]SPNF Acuerdo Incl. Int.'!will</definedName>
    <definedName name="will" localSheetId="70">'[151]SPNF Acuerdo Incl. Int.'!will</definedName>
    <definedName name="will" localSheetId="72">'[151]SPNF Acuerdo Incl. Int.'!will</definedName>
    <definedName name="will" localSheetId="73">'[151]SPNF Acuerdo Incl. Int.'!will</definedName>
    <definedName name="will" localSheetId="74">'[151]SPNF Acuerdo Incl. Int.'!will</definedName>
    <definedName name="will" localSheetId="11">#REF!</definedName>
    <definedName name="will" localSheetId="12">#N/A</definedName>
    <definedName name="will" localSheetId="23">#REF!</definedName>
    <definedName name="will" localSheetId="24">#REF!</definedName>
    <definedName name="will" localSheetId="26">#REF!</definedName>
    <definedName name="will" localSheetId="42">'[151]SPNF Acuerdo Incl. Int.'!will</definedName>
    <definedName name="will" localSheetId="7">#REF!</definedName>
    <definedName name="will" localSheetId="10">#REF!</definedName>
    <definedName name="will" localSheetId="38">#REF!</definedName>
    <definedName name="will" localSheetId="25">#REF!</definedName>
    <definedName name="will" localSheetId="37">'[151]SPNF Acuerdo Incl. Int.'!will</definedName>
    <definedName name="will" localSheetId="39">#REF!</definedName>
    <definedName name="will" localSheetId="41">'[151]SPNF Acuerdo Incl. Int.'!will</definedName>
    <definedName name="will" localSheetId="46">'[151]SPNF Acuerdo Incl. Int.'!will</definedName>
    <definedName name="will" localSheetId="47">#REF!</definedName>
    <definedName name="will" localSheetId="48">#REF!</definedName>
    <definedName name="will" localSheetId="51">#REF!</definedName>
    <definedName name="will" localSheetId="52">#REF!</definedName>
    <definedName name="will" localSheetId="53">'[151]SPNF Acuerdo Incl. Int.'!will</definedName>
    <definedName name="will" localSheetId="63">'[151]SPNF Acuerdo Incl. Int.'!will</definedName>
    <definedName name="will" localSheetId="64">'[151]SPNF Acuerdo Incl. Int.'!will</definedName>
    <definedName name="will" localSheetId="66">'[151]SPNF Acuerdo Incl. Int.'!will</definedName>
    <definedName name="will">#REF!</definedName>
    <definedName name="will1">#N/A</definedName>
    <definedName name="will3">#N/A</definedName>
    <definedName name="Work_Area" localSheetId="67">#REF!</definedName>
    <definedName name="Work_Area" localSheetId="68">#REF!</definedName>
    <definedName name="Work_Area" localSheetId="69">#REF!</definedName>
    <definedName name="Work_Area" localSheetId="70">#REF!</definedName>
    <definedName name="Work_Area" localSheetId="72">#REF!</definedName>
    <definedName name="Work_Area" localSheetId="73">#REF!</definedName>
    <definedName name="Work_Area" localSheetId="74">#REF!</definedName>
    <definedName name="Work_Area" localSheetId="11">#REF!</definedName>
    <definedName name="Work_Area" localSheetId="10">#REF!</definedName>
    <definedName name="Work_Area" localSheetId="38">#REF!</definedName>
    <definedName name="Work_Area" localSheetId="30">#REF!</definedName>
    <definedName name="Work_Area" localSheetId="39">#REF!</definedName>
    <definedName name="Work_Area" localSheetId="40">#REF!</definedName>
    <definedName name="Work_Area" localSheetId="41">#REF!</definedName>
    <definedName name="Work_Area" localSheetId="46">#REF!</definedName>
    <definedName name="Work_Area" localSheetId="52">#REF!</definedName>
    <definedName name="Work_Area" localSheetId="64">#REF!</definedName>
    <definedName name="Work_Area" localSheetId="65">#REF!</definedName>
    <definedName name="Work_Area" localSheetId="66">#REF!</definedName>
    <definedName name="Work_Area">#REF!</definedName>
    <definedName name="WPCP33_D" localSheetId="67">#REF!</definedName>
    <definedName name="WPCP33_D" localSheetId="68">#REF!</definedName>
    <definedName name="WPCP33_D" localSheetId="69">#REF!</definedName>
    <definedName name="WPCP33_D" localSheetId="70">#REF!</definedName>
    <definedName name="WPCP33_D" localSheetId="72">#REF!</definedName>
    <definedName name="WPCP33_D" localSheetId="73">#REF!</definedName>
    <definedName name="WPCP33_D" localSheetId="74">#REF!</definedName>
    <definedName name="WPCP33_D" localSheetId="11">#REF!</definedName>
    <definedName name="WPCP33_D" localSheetId="12">#REF!</definedName>
    <definedName name="WPCP33_D" localSheetId="13">#REF!</definedName>
    <definedName name="WPCP33_D" localSheetId="23">#REF!</definedName>
    <definedName name="WPCP33_D" localSheetId="24">#REF!</definedName>
    <definedName name="WPCP33_D" localSheetId="26">#REF!</definedName>
    <definedName name="WPCP33_D" localSheetId="42">#REF!</definedName>
    <definedName name="WPCP33_D" localSheetId="10">#REF!</definedName>
    <definedName name="WPCP33_D" localSheetId="38">#REF!</definedName>
    <definedName name="WPCP33_D" localSheetId="25">#REF!</definedName>
    <definedName name="WPCP33_D" localSheetId="30">#REF!</definedName>
    <definedName name="WPCP33_D" localSheetId="31">#REF!</definedName>
    <definedName name="WPCP33_D" localSheetId="34">#REF!</definedName>
    <definedName name="WPCP33_D" localSheetId="36">#REF!</definedName>
    <definedName name="WPCP33_D" localSheetId="37">#REF!</definedName>
    <definedName name="WPCP33_D" localSheetId="39">#REF!</definedName>
    <definedName name="WPCP33_D" localSheetId="40">#REF!</definedName>
    <definedName name="WPCP33_D" localSheetId="41">#REF!</definedName>
    <definedName name="WPCP33_D" localSheetId="46">#REF!</definedName>
    <definedName name="WPCP33_D" localSheetId="47">#REF!</definedName>
    <definedName name="WPCP33_D" localSheetId="52">#REF!</definedName>
    <definedName name="WPCP33_D" localSheetId="53">#REF!</definedName>
    <definedName name="WPCP33_D" localSheetId="64">#REF!</definedName>
    <definedName name="WPCP33_D" localSheetId="65">#REF!</definedName>
    <definedName name="WPCP33_D">#REF!</definedName>
    <definedName name="WPCP33pch" localSheetId="67">#REF!</definedName>
    <definedName name="WPCP33pch" localSheetId="68">#REF!</definedName>
    <definedName name="WPCP33pch" localSheetId="69">#REF!</definedName>
    <definedName name="WPCP33pch" localSheetId="70">#REF!</definedName>
    <definedName name="WPCP33pch" localSheetId="72">#REF!</definedName>
    <definedName name="WPCP33pch" localSheetId="73">#REF!</definedName>
    <definedName name="WPCP33pch" localSheetId="74">#REF!</definedName>
    <definedName name="WPCP33pch" localSheetId="11">#REF!</definedName>
    <definedName name="WPCP33pch" localSheetId="12">#REF!</definedName>
    <definedName name="WPCP33pch" localSheetId="13">#REF!</definedName>
    <definedName name="WPCP33pch" localSheetId="23">#REF!</definedName>
    <definedName name="WPCP33pch" localSheetId="24">#REF!</definedName>
    <definedName name="WPCP33pch" localSheetId="26">#REF!</definedName>
    <definedName name="WPCP33pch" localSheetId="10">#REF!</definedName>
    <definedName name="WPCP33pch" localSheetId="38">#REF!</definedName>
    <definedName name="WPCP33pch" localSheetId="25">#REF!</definedName>
    <definedName name="WPCP33pch" localSheetId="30">#REF!</definedName>
    <definedName name="WPCP33pch" localSheetId="31">#REF!</definedName>
    <definedName name="WPCP33pch" localSheetId="36">#REF!</definedName>
    <definedName name="WPCP33pch" localSheetId="37">#REF!</definedName>
    <definedName name="WPCP33pch" localSheetId="39">#REF!</definedName>
    <definedName name="WPCP33pch" localSheetId="40">#REF!</definedName>
    <definedName name="WPCP33pch" localSheetId="41">#REF!</definedName>
    <definedName name="WPCP33pch" localSheetId="46">#REF!</definedName>
    <definedName name="WPCP33pch" localSheetId="47">#REF!</definedName>
    <definedName name="WPCP33pch" localSheetId="52">#REF!</definedName>
    <definedName name="WPCP33pch" localSheetId="53">#REF!</definedName>
    <definedName name="WPCP33pch" localSheetId="64">#REF!</definedName>
    <definedName name="WPCP33pch" localSheetId="65">#REF!</definedName>
    <definedName name="WPCP33pch">#REF!</definedName>
    <definedName name="wrn" localSheetId="67" hidden="1">{"Main Economic Indicators",#N/A,FALSE,"C"}</definedName>
    <definedName name="wrn" localSheetId="68" hidden="1">{"Main Economic Indicators",#N/A,FALSE,"C"}</definedName>
    <definedName name="wrn" localSheetId="69" hidden="1">{"Main Economic Indicators",#N/A,FALSE,"C"}</definedName>
    <definedName name="wrn" localSheetId="70" hidden="1">{"Main Economic Indicators",#N/A,FALSE,"C"}</definedName>
    <definedName name="wrn" localSheetId="72" hidden="1">{"Main Economic Indicators",#N/A,FALSE,"C"}</definedName>
    <definedName name="wrn" localSheetId="73" hidden="1">{"Main Economic Indicators",#N/A,FALSE,"C"}</definedName>
    <definedName name="wrn" localSheetId="74" hidden="1">{"Main Economic Indicators",#N/A,FALSE,"C"}</definedName>
    <definedName name="wrn" localSheetId="11" hidden="1">{"Main Economic Indicators",#N/A,FALSE,"C"}</definedName>
    <definedName name="wrn" localSheetId="12" hidden="1">{"Main Economic Indicators",#N/A,FALSE,"C"}</definedName>
    <definedName name="wrn" localSheetId="13" hidden="1">{"Main Economic Indicators",#N/A,FALSE,"C"}</definedName>
    <definedName name="wrn" localSheetId="23" hidden="1">{"Main Economic Indicators",#N/A,FALSE,"C"}</definedName>
    <definedName name="wrn" localSheetId="24" hidden="1">{"Main Economic Indicators",#N/A,FALSE,"C"}</definedName>
    <definedName name="wrn" localSheetId="26" hidden="1">{"Main Economic Indicators",#N/A,FALSE,"C"}</definedName>
    <definedName name="wrn" localSheetId="27" hidden="1">{"Main Economic Indicators",#N/A,FALSE,"C"}</definedName>
    <definedName name="wrn" localSheetId="42" hidden="1">{"Main Economic Indicators",#N/A,FALSE,"C"}</definedName>
    <definedName name="wrn" localSheetId="6" hidden="1">{"Main Economic Indicators",#N/A,FALSE,"C"}</definedName>
    <definedName name="wrn" localSheetId="7" hidden="1">{"Main Economic Indicators",#N/A,FALSE,"C"}</definedName>
    <definedName name="wrn" localSheetId="10" hidden="1">{"Main Economic Indicators",#N/A,FALSE,"C"}</definedName>
    <definedName name="wrn" localSheetId="38" hidden="1">{"Main Economic Indicators",#N/A,FALSE,"C"}</definedName>
    <definedName name="wrn" localSheetId="25" hidden="1">{"Main Economic Indicators",#N/A,FALSE,"C"}</definedName>
    <definedName name="wrn" localSheetId="28" hidden="1">{"Main Economic Indicators",#N/A,FALSE,"C"}</definedName>
    <definedName name="wrn" localSheetId="30" hidden="1">{"Main Economic Indicators",#N/A,FALSE,"C"}</definedName>
    <definedName name="wrn" localSheetId="31" hidden="1">{"Main Economic Indicators",#N/A,FALSE,"C"}</definedName>
    <definedName name="wrn" localSheetId="32" hidden="1">{"Main Economic Indicators",#N/A,FALSE,"C"}</definedName>
    <definedName name="wrn" localSheetId="33" hidden="1">{"Main Economic Indicators",#N/A,FALSE,"C"}</definedName>
    <definedName name="wrn" localSheetId="34" hidden="1">{"Main Economic Indicators",#N/A,FALSE,"C"}</definedName>
    <definedName name="wrn" localSheetId="35" hidden="1">{"Main Economic Indicators",#N/A,FALSE,"C"}</definedName>
    <definedName name="wrn" localSheetId="36" hidden="1">{"Main Economic Indicators",#N/A,FALSE,"C"}</definedName>
    <definedName name="wrn" localSheetId="37" hidden="1">{"Main Economic Indicators",#N/A,FALSE,"C"}</definedName>
    <definedName name="wrn" localSheetId="39" hidden="1">{"Main Economic Indicators",#N/A,FALSE,"C"}</definedName>
    <definedName name="wrn" localSheetId="40" hidden="1">{"Main Economic Indicators",#N/A,FALSE,"C"}</definedName>
    <definedName name="wrn" localSheetId="41" hidden="1">{"Main Economic Indicators",#N/A,FALSE,"C"}</definedName>
    <definedName name="wrn" localSheetId="46" hidden="1">{"Main Economic Indicators",#N/A,FALSE,"C"}</definedName>
    <definedName name="wrn" localSheetId="47" hidden="1">{"Main Economic Indicators",#N/A,FALSE,"C"}</definedName>
    <definedName name="wrn" localSheetId="48" hidden="1">{"Main Economic Indicators",#N/A,FALSE,"C"}</definedName>
    <definedName name="wrn" localSheetId="49" hidden="1">{"Main Economic Indicators",#N/A,FALSE,"C"}</definedName>
    <definedName name="wrn" localSheetId="50" hidden="1">{"Main Economic Indicators",#N/A,FALSE,"C"}</definedName>
    <definedName name="wrn" localSheetId="51" hidden="1">{"Main Economic Indicators",#N/A,FALSE,"C"}</definedName>
    <definedName name="wrn" localSheetId="52" hidden="1">{"Main Economic Indicators",#N/A,FALSE,"C"}</definedName>
    <definedName name="wrn" localSheetId="53" hidden="1">{"Main Economic Indicators",#N/A,FALSE,"C"}</definedName>
    <definedName name="wrn" localSheetId="64" hidden="1">{"Main Economic Indicators",#N/A,FALSE,"C"}</definedName>
    <definedName name="wrn" localSheetId="65" hidden="1">{"Main Economic Indicators",#N/A,FALSE,"C"}</definedName>
    <definedName name="wrn" localSheetId="66" hidden="1">{"Main Economic Indicators",#N/A,FALSE,"C"}</definedName>
    <definedName name="wrn" hidden="1">{"Main Economic Indicators",#N/A,FALSE,"C"}</definedName>
    <definedName name="wrn.98RED." localSheetId="6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9"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7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7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7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7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1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2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39"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7"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8"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49"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0"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1"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2"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53"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4"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5"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localSheetId="66"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98RED." hidden="1">{#N/A,#N/A,FALSE,"RED1SA";#N/A,#N/A,FALSE,"RED2SA";#N/A,#N/A,FALSE,"RED3SA";#N/A,#N/A,FALSE,"RED4SA";#N/A,#N/A,FALSE,"RED5SA";#N/A,#N/A,FALSE,"RED6SA";#N/A,#N/A,FALSE,"RED7SA";#N/A,#N/A,FALSE,"RED8SA";#N/A,#N/A,FALSE,"RED9SA";#N/A,#N/A,FALSE,"RED10SA";#N/A,#N/A,FALSE,"RED11SA";#N/A,#N/A,FALSE,"RED12SA";#N/A,#N/A,FALSE,"RED13SA";#N/A,#N/A,FALSE,"RED14SA";#N/A,#N/A,FALSE,"RED15SA";#N/A,#N/A,FALSE,"RED16SA";#N/A,#N/A,FALSE,"RED17SA"}</definedName>
    <definedName name="wrn.All._.Standard." localSheetId="67" hidden="1">{#N/A,#N/A,FALSE,"CONTENTS";#N/A,#N/A,FALSE,"ASS";#N/A,#N/A,FALSE,"BOP";#N/A,#N/A,FALSE,"BOPGDP";#N/A,#N/A,FALSE,"EXP";#N/A,#N/A,FALSE,"EXPG";#N/A,#N/A,FALSE,"EXPP";#N/A,#N/A,FALSE,"IMP";#N/A,#N/A,FALSE,"TOT";#N/A,#N/A,FALSE,"SERV";#N/A,#N/A,FALSE,"TRAN";#N/A,#N/A,FALSE,"DISB";#N/A,#N/A,FALSE,"AMOR";#N/A,#N/A,FALSE,"INT";#N/A,#N/A,FALSE,"DEBT"}</definedName>
    <definedName name="wrn.All._.Standard." localSheetId="68" hidden="1">{#N/A,#N/A,FALSE,"CONTENTS";#N/A,#N/A,FALSE,"ASS";#N/A,#N/A,FALSE,"BOP";#N/A,#N/A,FALSE,"BOPGDP";#N/A,#N/A,FALSE,"EXP";#N/A,#N/A,FALSE,"EXPG";#N/A,#N/A,FALSE,"EXPP";#N/A,#N/A,FALSE,"IMP";#N/A,#N/A,FALSE,"TOT";#N/A,#N/A,FALSE,"SERV";#N/A,#N/A,FALSE,"TRAN";#N/A,#N/A,FALSE,"DISB";#N/A,#N/A,FALSE,"AMOR";#N/A,#N/A,FALSE,"INT";#N/A,#N/A,FALSE,"DEBT"}</definedName>
    <definedName name="wrn.All._.Standard." localSheetId="69" hidden="1">{#N/A,#N/A,FALSE,"CONTENTS";#N/A,#N/A,FALSE,"ASS";#N/A,#N/A,FALSE,"BOP";#N/A,#N/A,FALSE,"BOPGDP";#N/A,#N/A,FALSE,"EXP";#N/A,#N/A,FALSE,"EXPG";#N/A,#N/A,FALSE,"EXPP";#N/A,#N/A,FALSE,"IMP";#N/A,#N/A,FALSE,"TOT";#N/A,#N/A,FALSE,"SERV";#N/A,#N/A,FALSE,"TRAN";#N/A,#N/A,FALSE,"DISB";#N/A,#N/A,FALSE,"AMOR";#N/A,#N/A,FALSE,"INT";#N/A,#N/A,FALSE,"DEBT"}</definedName>
    <definedName name="wrn.All._.Standard." localSheetId="70" hidden="1">{#N/A,#N/A,FALSE,"CONTENTS";#N/A,#N/A,FALSE,"ASS";#N/A,#N/A,FALSE,"BOP";#N/A,#N/A,FALSE,"BOPGDP";#N/A,#N/A,FALSE,"EXP";#N/A,#N/A,FALSE,"EXPG";#N/A,#N/A,FALSE,"EXPP";#N/A,#N/A,FALSE,"IMP";#N/A,#N/A,FALSE,"TOT";#N/A,#N/A,FALSE,"SERV";#N/A,#N/A,FALSE,"TRAN";#N/A,#N/A,FALSE,"DISB";#N/A,#N/A,FALSE,"AMOR";#N/A,#N/A,FALSE,"INT";#N/A,#N/A,FALSE,"DEBT"}</definedName>
    <definedName name="wrn.All._.Standard." localSheetId="72" hidden="1">{#N/A,#N/A,FALSE,"CONTENTS";#N/A,#N/A,FALSE,"ASS";#N/A,#N/A,FALSE,"BOP";#N/A,#N/A,FALSE,"BOPGDP";#N/A,#N/A,FALSE,"EXP";#N/A,#N/A,FALSE,"EXPG";#N/A,#N/A,FALSE,"EXPP";#N/A,#N/A,FALSE,"IMP";#N/A,#N/A,FALSE,"TOT";#N/A,#N/A,FALSE,"SERV";#N/A,#N/A,FALSE,"TRAN";#N/A,#N/A,FALSE,"DISB";#N/A,#N/A,FALSE,"AMOR";#N/A,#N/A,FALSE,"INT";#N/A,#N/A,FALSE,"DEBT"}</definedName>
    <definedName name="wrn.All._.Standard." localSheetId="73" hidden="1">{#N/A,#N/A,FALSE,"CONTENTS";#N/A,#N/A,FALSE,"ASS";#N/A,#N/A,FALSE,"BOP";#N/A,#N/A,FALSE,"BOPGDP";#N/A,#N/A,FALSE,"EXP";#N/A,#N/A,FALSE,"EXPG";#N/A,#N/A,FALSE,"EXPP";#N/A,#N/A,FALSE,"IMP";#N/A,#N/A,FALSE,"TOT";#N/A,#N/A,FALSE,"SERV";#N/A,#N/A,FALSE,"TRAN";#N/A,#N/A,FALSE,"DISB";#N/A,#N/A,FALSE,"AMOR";#N/A,#N/A,FALSE,"INT";#N/A,#N/A,FALSE,"DEBT"}</definedName>
    <definedName name="wrn.All._.Standard." localSheetId="74" hidden="1">{#N/A,#N/A,FALSE,"CONTENTS";#N/A,#N/A,FALSE,"ASS";#N/A,#N/A,FALSE,"BOP";#N/A,#N/A,FALSE,"BOPGDP";#N/A,#N/A,FALSE,"EXP";#N/A,#N/A,FALSE,"EXPG";#N/A,#N/A,FALSE,"EXPP";#N/A,#N/A,FALSE,"IMP";#N/A,#N/A,FALSE,"TOT";#N/A,#N/A,FALSE,"SERV";#N/A,#N/A,FALSE,"TRAN";#N/A,#N/A,FALSE,"DISB";#N/A,#N/A,FALSE,"AMOR";#N/A,#N/A,FALSE,"INT";#N/A,#N/A,FALSE,"DEBT"}</definedName>
    <definedName name="wrn.All._.Standard." localSheetId="11" hidden="1">{#N/A,#N/A,FALSE,"CONTENTS";#N/A,#N/A,FALSE,"ASS";#N/A,#N/A,FALSE,"BOP";#N/A,#N/A,FALSE,"BOPGDP";#N/A,#N/A,FALSE,"EXP";#N/A,#N/A,FALSE,"EXPG";#N/A,#N/A,FALSE,"EXPP";#N/A,#N/A,FALSE,"IMP";#N/A,#N/A,FALSE,"TOT";#N/A,#N/A,FALSE,"SERV";#N/A,#N/A,FALSE,"TRAN";#N/A,#N/A,FALSE,"DISB";#N/A,#N/A,FALSE,"AMOR";#N/A,#N/A,FALSE,"INT";#N/A,#N/A,FALSE,"DEBT"}</definedName>
    <definedName name="wrn.All._.Standard." localSheetId="12" hidden="1">{#N/A,#N/A,FALSE,"CONTENTS";#N/A,#N/A,FALSE,"ASS";#N/A,#N/A,FALSE,"BOP";#N/A,#N/A,FALSE,"BOPGDP";#N/A,#N/A,FALSE,"EXP";#N/A,#N/A,FALSE,"EXPG";#N/A,#N/A,FALSE,"EXPP";#N/A,#N/A,FALSE,"IMP";#N/A,#N/A,FALSE,"TOT";#N/A,#N/A,FALSE,"SERV";#N/A,#N/A,FALSE,"TRAN";#N/A,#N/A,FALSE,"DISB";#N/A,#N/A,FALSE,"AMOR";#N/A,#N/A,FALSE,"INT";#N/A,#N/A,FALSE,"DEBT"}</definedName>
    <definedName name="wrn.All._.Standard." localSheetId="13" hidden="1">{#N/A,#N/A,FALSE,"CONTENTS";#N/A,#N/A,FALSE,"ASS";#N/A,#N/A,FALSE,"BOP";#N/A,#N/A,FALSE,"BOPGDP";#N/A,#N/A,FALSE,"EXP";#N/A,#N/A,FALSE,"EXPG";#N/A,#N/A,FALSE,"EXPP";#N/A,#N/A,FALSE,"IMP";#N/A,#N/A,FALSE,"TOT";#N/A,#N/A,FALSE,"SERV";#N/A,#N/A,FALSE,"TRAN";#N/A,#N/A,FALSE,"DISB";#N/A,#N/A,FALSE,"AMOR";#N/A,#N/A,FALSE,"INT";#N/A,#N/A,FALSE,"DEBT"}</definedName>
    <definedName name="wrn.All._.Standard." localSheetId="23" hidden="1">{#N/A,#N/A,FALSE,"CONTENTS";#N/A,#N/A,FALSE,"ASS";#N/A,#N/A,FALSE,"BOP";#N/A,#N/A,FALSE,"BOPGDP";#N/A,#N/A,FALSE,"EXP";#N/A,#N/A,FALSE,"EXPG";#N/A,#N/A,FALSE,"EXPP";#N/A,#N/A,FALSE,"IMP";#N/A,#N/A,FALSE,"TOT";#N/A,#N/A,FALSE,"SERV";#N/A,#N/A,FALSE,"TRAN";#N/A,#N/A,FALSE,"DISB";#N/A,#N/A,FALSE,"AMOR";#N/A,#N/A,FALSE,"INT";#N/A,#N/A,FALSE,"DEBT"}</definedName>
    <definedName name="wrn.All._.Standard." localSheetId="24" hidden="1">{#N/A,#N/A,FALSE,"CONTENTS";#N/A,#N/A,FALSE,"ASS";#N/A,#N/A,FALSE,"BOP";#N/A,#N/A,FALSE,"BOPGDP";#N/A,#N/A,FALSE,"EXP";#N/A,#N/A,FALSE,"EXPG";#N/A,#N/A,FALSE,"EXPP";#N/A,#N/A,FALSE,"IMP";#N/A,#N/A,FALSE,"TOT";#N/A,#N/A,FALSE,"SERV";#N/A,#N/A,FALSE,"TRAN";#N/A,#N/A,FALSE,"DISB";#N/A,#N/A,FALSE,"AMOR";#N/A,#N/A,FALSE,"INT";#N/A,#N/A,FALSE,"DEBT"}</definedName>
    <definedName name="wrn.All._.Standard." localSheetId="26" hidden="1">{#N/A,#N/A,FALSE,"CONTENTS";#N/A,#N/A,FALSE,"ASS";#N/A,#N/A,FALSE,"BOP";#N/A,#N/A,FALSE,"BOPGDP";#N/A,#N/A,FALSE,"EXP";#N/A,#N/A,FALSE,"EXPG";#N/A,#N/A,FALSE,"EXPP";#N/A,#N/A,FALSE,"IMP";#N/A,#N/A,FALSE,"TOT";#N/A,#N/A,FALSE,"SERV";#N/A,#N/A,FALSE,"TRAN";#N/A,#N/A,FALSE,"DISB";#N/A,#N/A,FALSE,"AMOR";#N/A,#N/A,FALSE,"INT";#N/A,#N/A,FALSE,"DEBT"}</definedName>
    <definedName name="wrn.All._.Standard." localSheetId="27" hidden="1">{#N/A,#N/A,FALSE,"CONTENTS";#N/A,#N/A,FALSE,"ASS";#N/A,#N/A,FALSE,"BOP";#N/A,#N/A,FALSE,"BOPGDP";#N/A,#N/A,FALSE,"EXP";#N/A,#N/A,FALSE,"EXPG";#N/A,#N/A,FALSE,"EXPP";#N/A,#N/A,FALSE,"IMP";#N/A,#N/A,FALSE,"TOT";#N/A,#N/A,FALSE,"SERV";#N/A,#N/A,FALSE,"TRAN";#N/A,#N/A,FALSE,"DISB";#N/A,#N/A,FALSE,"AMOR";#N/A,#N/A,FALSE,"INT";#N/A,#N/A,FALSE,"DEBT"}</definedName>
    <definedName name="wrn.All._.Standard." localSheetId="42" hidden="1">{#N/A,#N/A,FALSE,"CONTENTS";#N/A,#N/A,FALSE,"ASS";#N/A,#N/A,FALSE,"BOP";#N/A,#N/A,FALSE,"BOPGDP";#N/A,#N/A,FALSE,"EXP";#N/A,#N/A,FALSE,"EXPG";#N/A,#N/A,FALSE,"EXPP";#N/A,#N/A,FALSE,"IMP";#N/A,#N/A,FALSE,"TOT";#N/A,#N/A,FALSE,"SERV";#N/A,#N/A,FALSE,"TRAN";#N/A,#N/A,FALSE,"DISB";#N/A,#N/A,FALSE,"AMOR";#N/A,#N/A,FALSE,"INT";#N/A,#N/A,FALSE,"DEBT"}</definedName>
    <definedName name="wrn.All._.Standard." localSheetId="6" hidden="1">{#N/A,#N/A,FALSE,"CONTENTS";#N/A,#N/A,FALSE,"ASS";#N/A,#N/A,FALSE,"BOP";#N/A,#N/A,FALSE,"BOPGDP";#N/A,#N/A,FALSE,"EXP";#N/A,#N/A,FALSE,"EXPG";#N/A,#N/A,FALSE,"EXPP";#N/A,#N/A,FALSE,"IMP";#N/A,#N/A,FALSE,"TOT";#N/A,#N/A,FALSE,"SERV";#N/A,#N/A,FALSE,"TRAN";#N/A,#N/A,FALSE,"DISB";#N/A,#N/A,FALSE,"AMOR";#N/A,#N/A,FALSE,"INT";#N/A,#N/A,FALSE,"DEBT"}</definedName>
    <definedName name="wrn.All._.Standard." localSheetId="7" hidden="1">{#N/A,#N/A,FALSE,"CONTENTS";#N/A,#N/A,FALSE,"ASS";#N/A,#N/A,FALSE,"BOP";#N/A,#N/A,FALSE,"BOPGDP";#N/A,#N/A,FALSE,"EXP";#N/A,#N/A,FALSE,"EXPG";#N/A,#N/A,FALSE,"EXPP";#N/A,#N/A,FALSE,"IMP";#N/A,#N/A,FALSE,"TOT";#N/A,#N/A,FALSE,"SERV";#N/A,#N/A,FALSE,"TRAN";#N/A,#N/A,FALSE,"DISB";#N/A,#N/A,FALSE,"AMOR";#N/A,#N/A,FALSE,"INT";#N/A,#N/A,FALSE,"DEBT"}</definedName>
    <definedName name="wrn.All._.Standard." localSheetId="10" hidden="1">{#N/A,#N/A,FALSE,"CONTENTS";#N/A,#N/A,FALSE,"ASS";#N/A,#N/A,FALSE,"BOP";#N/A,#N/A,FALSE,"BOPGDP";#N/A,#N/A,FALSE,"EXP";#N/A,#N/A,FALSE,"EXPG";#N/A,#N/A,FALSE,"EXPP";#N/A,#N/A,FALSE,"IMP";#N/A,#N/A,FALSE,"TOT";#N/A,#N/A,FALSE,"SERV";#N/A,#N/A,FALSE,"TRAN";#N/A,#N/A,FALSE,"DISB";#N/A,#N/A,FALSE,"AMOR";#N/A,#N/A,FALSE,"INT";#N/A,#N/A,FALSE,"DEBT"}</definedName>
    <definedName name="wrn.All._.Standard." localSheetId="38" hidden="1">{#N/A,#N/A,FALSE,"CONTENTS";#N/A,#N/A,FALSE,"ASS";#N/A,#N/A,FALSE,"BOP";#N/A,#N/A,FALSE,"BOPGDP";#N/A,#N/A,FALSE,"EXP";#N/A,#N/A,FALSE,"EXPG";#N/A,#N/A,FALSE,"EXPP";#N/A,#N/A,FALSE,"IMP";#N/A,#N/A,FALSE,"TOT";#N/A,#N/A,FALSE,"SERV";#N/A,#N/A,FALSE,"TRAN";#N/A,#N/A,FALSE,"DISB";#N/A,#N/A,FALSE,"AMOR";#N/A,#N/A,FALSE,"INT";#N/A,#N/A,FALSE,"DEBT"}</definedName>
    <definedName name="wrn.All._.Standard." localSheetId="25" hidden="1">{#N/A,#N/A,FALSE,"CONTENTS";#N/A,#N/A,FALSE,"ASS";#N/A,#N/A,FALSE,"BOP";#N/A,#N/A,FALSE,"BOPGDP";#N/A,#N/A,FALSE,"EXP";#N/A,#N/A,FALSE,"EXPG";#N/A,#N/A,FALSE,"EXPP";#N/A,#N/A,FALSE,"IMP";#N/A,#N/A,FALSE,"TOT";#N/A,#N/A,FALSE,"SERV";#N/A,#N/A,FALSE,"TRAN";#N/A,#N/A,FALSE,"DISB";#N/A,#N/A,FALSE,"AMOR";#N/A,#N/A,FALSE,"INT";#N/A,#N/A,FALSE,"DEBT"}</definedName>
    <definedName name="wrn.All._.Standard." localSheetId="28" hidden="1">{#N/A,#N/A,FALSE,"CONTENTS";#N/A,#N/A,FALSE,"ASS";#N/A,#N/A,FALSE,"BOP";#N/A,#N/A,FALSE,"BOPGDP";#N/A,#N/A,FALSE,"EXP";#N/A,#N/A,FALSE,"EXPG";#N/A,#N/A,FALSE,"EXPP";#N/A,#N/A,FALSE,"IMP";#N/A,#N/A,FALSE,"TOT";#N/A,#N/A,FALSE,"SERV";#N/A,#N/A,FALSE,"TRAN";#N/A,#N/A,FALSE,"DISB";#N/A,#N/A,FALSE,"AMOR";#N/A,#N/A,FALSE,"INT";#N/A,#N/A,FALSE,"DEBT"}</definedName>
    <definedName name="wrn.All._.Standard." localSheetId="30" hidden="1">{#N/A,#N/A,FALSE,"CONTENTS";#N/A,#N/A,FALSE,"ASS";#N/A,#N/A,FALSE,"BOP";#N/A,#N/A,FALSE,"BOPGDP";#N/A,#N/A,FALSE,"EXP";#N/A,#N/A,FALSE,"EXPG";#N/A,#N/A,FALSE,"EXPP";#N/A,#N/A,FALSE,"IMP";#N/A,#N/A,FALSE,"TOT";#N/A,#N/A,FALSE,"SERV";#N/A,#N/A,FALSE,"TRAN";#N/A,#N/A,FALSE,"DISB";#N/A,#N/A,FALSE,"AMOR";#N/A,#N/A,FALSE,"INT";#N/A,#N/A,FALSE,"DEBT"}</definedName>
    <definedName name="wrn.All._.Standard." localSheetId="31" hidden="1">{#N/A,#N/A,FALSE,"CONTENTS";#N/A,#N/A,FALSE,"ASS";#N/A,#N/A,FALSE,"BOP";#N/A,#N/A,FALSE,"BOPGDP";#N/A,#N/A,FALSE,"EXP";#N/A,#N/A,FALSE,"EXPG";#N/A,#N/A,FALSE,"EXPP";#N/A,#N/A,FALSE,"IMP";#N/A,#N/A,FALSE,"TOT";#N/A,#N/A,FALSE,"SERV";#N/A,#N/A,FALSE,"TRAN";#N/A,#N/A,FALSE,"DISB";#N/A,#N/A,FALSE,"AMOR";#N/A,#N/A,FALSE,"INT";#N/A,#N/A,FALSE,"DEBT"}</definedName>
    <definedName name="wrn.All._.Standard." localSheetId="32" hidden="1">{#N/A,#N/A,FALSE,"CONTENTS";#N/A,#N/A,FALSE,"ASS";#N/A,#N/A,FALSE,"BOP";#N/A,#N/A,FALSE,"BOPGDP";#N/A,#N/A,FALSE,"EXP";#N/A,#N/A,FALSE,"EXPG";#N/A,#N/A,FALSE,"EXPP";#N/A,#N/A,FALSE,"IMP";#N/A,#N/A,FALSE,"TOT";#N/A,#N/A,FALSE,"SERV";#N/A,#N/A,FALSE,"TRAN";#N/A,#N/A,FALSE,"DISB";#N/A,#N/A,FALSE,"AMOR";#N/A,#N/A,FALSE,"INT";#N/A,#N/A,FALSE,"DEBT"}</definedName>
    <definedName name="wrn.All._.Standard." localSheetId="33" hidden="1">{#N/A,#N/A,FALSE,"CONTENTS";#N/A,#N/A,FALSE,"ASS";#N/A,#N/A,FALSE,"BOP";#N/A,#N/A,FALSE,"BOPGDP";#N/A,#N/A,FALSE,"EXP";#N/A,#N/A,FALSE,"EXPG";#N/A,#N/A,FALSE,"EXPP";#N/A,#N/A,FALSE,"IMP";#N/A,#N/A,FALSE,"TOT";#N/A,#N/A,FALSE,"SERV";#N/A,#N/A,FALSE,"TRAN";#N/A,#N/A,FALSE,"DISB";#N/A,#N/A,FALSE,"AMOR";#N/A,#N/A,FALSE,"INT";#N/A,#N/A,FALSE,"DEBT"}</definedName>
    <definedName name="wrn.All._.Standard." localSheetId="34" hidden="1">{#N/A,#N/A,FALSE,"CONTENTS";#N/A,#N/A,FALSE,"ASS";#N/A,#N/A,FALSE,"BOP";#N/A,#N/A,FALSE,"BOPGDP";#N/A,#N/A,FALSE,"EXP";#N/A,#N/A,FALSE,"EXPG";#N/A,#N/A,FALSE,"EXPP";#N/A,#N/A,FALSE,"IMP";#N/A,#N/A,FALSE,"TOT";#N/A,#N/A,FALSE,"SERV";#N/A,#N/A,FALSE,"TRAN";#N/A,#N/A,FALSE,"DISB";#N/A,#N/A,FALSE,"AMOR";#N/A,#N/A,FALSE,"INT";#N/A,#N/A,FALSE,"DEBT"}</definedName>
    <definedName name="wrn.All._.Standard." localSheetId="35" hidden="1">{#N/A,#N/A,FALSE,"CONTENTS";#N/A,#N/A,FALSE,"ASS";#N/A,#N/A,FALSE,"BOP";#N/A,#N/A,FALSE,"BOPGDP";#N/A,#N/A,FALSE,"EXP";#N/A,#N/A,FALSE,"EXPG";#N/A,#N/A,FALSE,"EXPP";#N/A,#N/A,FALSE,"IMP";#N/A,#N/A,FALSE,"TOT";#N/A,#N/A,FALSE,"SERV";#N/A,#N/A,FALSE,"TRAN";#N/A,#N/A,FALSE,"DISB";#N/A,#N/A,FALSE,"AMOR";#N/A,#N/A,FALSE,"INT";#N/A,#N/A,FALSE,"DEBT"}</definedName>
    <definedName name="wrn.All._.Standard." localSheetId="36" hidden="1">{#N/A,#N/A,FALSE,"CONTENTS";#N/A,#N/A,FALSE,"ASS";#N/A,#N/A,FALSE,"BOP";#N/A,#N/A,FALSE,"BOPGDP";#N/A,#N/A,FALSE,"EXP";#N/A,#N/A,FALSE,"EXPG";#N/A,#N/A,FALSE,"EXPP";#N/A,#N/A,FALSE,"IMP";#N/A,#N/A,FALSE,"TOT";#N/A,#N/A,FALSE,"SERV";#N/A,#N/A,FALSE,"TRAN";#N/A,#N/A,FALSE,"DISB";#N/A,#N/A,FALSE,"AMOR";#N/A,#N/A,FALSE,"INT";#N/A,#N/A,FALSE,"DEBT"}</definedName>
    <definedName name="wrn.All._.Standard." localSheetId="37" hidden="1">{#N/A,#N/A,FALSE,"CONTENTS";#N/A,#N/A,FALSE,"ASS";#N/A,#N/A,FALSE,"BOP";#N/A,#N/A,FALSE,"BOPGDP";#N/A,#N/A,FALSE,"EXP";#N/A,#N/A,FALSE,"EXPG";#N/A,#N/A,FALSE,"EXPP";#N/A,#N/A,FALSE,"IMP";#N/A,#N/A,FALSE,"TOT";#N/A,#N/A,FALSE,"SERV";#N/A,#N/A,FALSE,"TRAN";#N/A,#N/A,FALSE,"DISB";#N/A,#N/A,FALSE,"AMOR";#N/A,#N/A,FALSE,"INT";#N/A,#N/A,FALSE,"DEBT"}</definedName>
    <definedName name="wrn.All._.Standard." localSheetId="39" hidden="1">{#N/A,#N/A,FALSE,"CONTENTS";#N/A,#N/A,FALSE,"ASS";#N/A,#N/A,FALSE,"BOP";#N/A,#N/A,FALSE,"BOPGDP";#N/A,#N/A,FALSE,"EXP";#N/A,#N/A,FALSE,"EXPG";#N/A,#N/A,FALSE,"EXPP";#N/A,#N/A,FALSE,"IMP";#N/A,#N/A,FALSE,"TOT";#N/A,#N/A,FALSE,"SERV";#N/A,#N/A,FALSE,"TRAN";#N/A,#N/A,FALSE,"DISB";#N/A,#N/A,FALSE,"AMOR";#N/A,#N/A,FALSE,"INT";#N/A,#N/A,FALSE,"DEBT"}</definedName>
    <definedName name="wrn.All._.Standard." localSheetId="40" hidden="1">{#N/A,#N/A,FALSE,"CONTENTS";#N/A,#N/A,FALSE,"ASS";#N/A,#N/A,FALSE,"BOP";#N/A,#N/A,FALSE,"BOPGDP";#N/A,#N/A,FALSE,"EXP";#N/A,#N/A,FALSE,"EXPG";#N/A,#N/A,FALSE,"EXPP";#N/A,#N/A,FALSE,"IMP";#N/A,#N/A,FALSE,"TOT";#N/A,#N/A,FALSE,"SERV";#N/A,#N/A,FALSE,"TRAN";#N/A,#N/A,FALSE,"DISB";#N/A,#N/A,FALSE,"AMOR";#N/A,#N/A,FALSE,"INT";#N/A,#N/A,FALSE,"DEBT"}</definedName>
    <definedName name="wrn.All._.Standard." localSheetId="41" hidden="1">{#N/A,#N/A,FALSE,"CONTENTS";#N/A,#N/A,FALSE,"ASS";#N/A,#N/A,FALSE,"BOP";#N/A,#N/A,FALSE,"BOPGDP";#N/A,#N/A,FALSE,"EXP";#N/A,#N/A,FALSE,"EXPG";#N/A,#N/A,FALSE,"EXPP";#N/A,#N/A,FALSE,"IMP";#N/A,#N/A,FALSE,"TOT";#N/A,#N/A,FALSE,"SERV";#N/A,#N/A,FALSE,"TRAN";#N/A,#N/A,FALSE,"DISB";#N/A,#N/A,FALSE,"AMOR";#N/A,#N/A,FALSE,"INT";#N/A,#N/A,FALSE,"DEBT"}</definedName>
    <definedName name="wrn.All._.Standard." localSheetId="46" hidden="1">{#N/A,#N/A,FALSE,"CONTENTS";#N/A,#N/A,FALSE,"ASS";#N/A,#N/A,FALSE,"BOP";#N/A,#N/A,FALSE,"BOPGDP";#N/A,#N/A,FALSE,"EXP";#N/A,#N/A,FALSE,"EXPG";#N/A,#N/A,FALSE,"EXPP";#N/A,#N/A,FALSE,"IMP";#N/A,#N/A,FALSE,"TOT";#N/A,#N/A,FALSE,"SERV";#N/A,#N/A,FALSE,"TRAN";#N/A,#N/A,FALSE,"DISB";#N/A,#N/A,FALSE,"AMOR";#N/A,#N/A,FALSE,"INT";#N/A,#N/A,FALSE,"DEBT"}</definedName>
    <definedName name="wrn.All._.Standard." localSheetId="47" hidden="1">{#N/A,#N/A,FALSE,"CONTENTS";#N/A,#N/A,FALSE,"ASS";#N/A,#N/A,FALSE,"BOP";#N/A,#N/A,FALSE,"BOPGDP";#N/A,#N/A,FALSE,"EXP";#N/A,#N/A,FALSE,"EXPG";#N/A,#N/A,FALSE,"EXPP";#N/A,#N/A,FALSE,"IMP";#N/A,#N/A,FALSE,"TOT";#N/A,#N/A,FALSE,"SERV";#N/A,#N/A,FALSE,"TRAN";#N/A,#N/A,FALSE,"DISB";#N/A,#N/A,FALSE,"AMOR";#N/A,#N/A,FALSE,"INT";#N/A,#N/A,FALSE,"DEBT"}</definedName>
    <definedName name="wrn.All._.Standard." localSheetId="48" hidden="1">{#N/A,#N/A,FALSE,"CONTENTS";#N/A,#N/A,FALSE,"ASS";#N/A,#N/A,FALSE,"BOP";#N/A,#N/A,FALSE,"BOPGDP";#N/A,#N/A,FALSE,"EXP";#N/A,#N/A,FALSE,"EXPG";#N/A,#N/A,FALSE,"EXPP";#N/A,#N/A,FALSE,"IMP";#N/A,#N/A,FALSE,"TOT";#N/A,#N/A,FALSE,"SERV";#N/A,#N/A,FALSE,"TRAN";#N/A,#N/A,FALSE,"DISB";#N/A,#N/A,FALSE,"AMOR";#N/A,#N/A,FALSE,"INT";#N/A,#N/A,FALSE,"DEBT"}</definedName>
    <definedName name="wrn.All._.Standard." localSheetId="49" hidden="1">{#N/A,#N/A,FALSE,"CONTENTS";#N/A,#N/A,FALSE,"ASS";#N/A,#N/A,FALSE,"BOP";#N/A,#N/A,FALSE,"BOPGDP";#N/A,#N/A,FALSE,"EXP";#N/A,#N/A,FALSE,"EXPG";#N/A,#N/A,FALSE,"EXPP";#N/A,#N/A,FALSE,"IMP";#N/A,#N/A,FALSE,"TOT";#N/A,#N/A,FALSE,"SERV";#N/A,#N/A,FALSE,"TRAN";#N/A,#N/A,FALSE,"DISB";#N/A,#N/A,FALSE,"AMOR";#N/A,#N/A,FALSE,"INT";#N/A,#N/A,FALSE,"DEBT"}</definedName>
    <definedName name="wrn.All._.Standard." localSheetId="50" hidden="1">{#N/A,#N/A,FALSE,"CONTENTS";#N/A,#N/A,FALSE,"ASS";#N/A,#N/A,FALSE,"BOP";#N/A,#N/A,FALSE,"BOPGDP";#N/A,#N/A,FALSE,"EXP";#N/A,#N/A,FALSE,"EXPG";#N/A,#N/A,FALSE,"EXPP";#N/A,#N/A,FALSE,"IMP";#N/A,#N/A,FALSE,"TOT";#N/A,#N/A,FALSE,"SERV";#N/A,#N/A,FALSE,"TRAN";#N/A,#N/A,FALSE,"DISB";#N/A,#N/A,FALSE,"AMOR";#N/A,#N/A,FALSE,"INT";#N/A,#N/A,FALSE,"DEBT"}</definedName>
    <definedName name="wrn.All._.Standard." localSheetId="51" hidden="1">{#N/A,#N/A,FALSE,"CONTENTS";#N/A,#N/A,FALSE,"ASS";#N/A,#N/A,FALSE,"BOP";#N/A,#N/A,FALSE,"BOPGDP";#N/A,#N/A,FALSE,"EXP";#N/A,#N/A,FALSE,"EXPG";#N/A,#N/A,FALSE,"EXPP";#N/A,#N/A,FALSE,"IMP";#N/A,#N/A,FALSE,"TOT";#N/A,#N/A,FALSE,"SERV";#N/A,#N/A,FALSE,"TRAN";#N/A,#N/A,FALSE,"DISB";#N/A,#N/A,FALSE,"AMOR";#N/A,#N/A,FALSE,"INT";#N/A,#N/A,FALSE,"DEBT"}</definedName>
    <definedName name="wrn.All._.Standard." localSheetId="52" hidden="1">{#N/A,#N/A,FALSE,"CONTENTS";#N/A,#N/A,FALSE,"ASS";#N/A,#N/A,FALSE,"BOP";#N/A,#N/A,FALSE,"BOPGDP";#N/A,#N/A,FALSE,"EXP";#N/A,#N/A,FALSE,"EXPG";#N/A,#N/A,FALSE,"EXPP";#N/A,#N/A,FALSE,"IMP";#N/A,#N/A,FALSE,"TOT";#N/A,#N/A,FALSE,"SERV";#N/A,#N/A,FALSE,"TRAN";#N/A,#N/A,FALSE,"DISB";#N/A,#N/A,FALSE,"AMOR";#N/A,#N/A,FALSE,"INT";#N/A,#N/A,FALSE,"DEBT"}</definedName>
    <definedName name="wrn.All._.Standard." localSheetId="53" hidden="1">{#N/A,#N/A,FALSE,"CONTENTS";#N/A,#N/A,FALSE,"ASS";#N/A,#N/A,FALSE,"BOP";#N/A,#N/A,FALSE,"BOPGDP";#N/A,#N/A,FALSE,"EXP";#N/A,#N/A,FALSE,"EXPG";#N/A,#N/A,FALSE,"EXPP";#N/A,#N/A,FALSE,"IMP";#N/A,#N/A,FALSE,"TOT";#N/A,#N/A,FALSE,"SERV";#N/A,#N/A,FALSE,"TRAN";#N/A,#N/A,FALSE,"DISB";#N/A,#N/A,FALSE,"AMOR";#N/A,#N/A,FALSE,"INT";#N/A,#N/A,FALSE,"DEBT"}</definedName>
    <definedName name="wrn.All._.Standard." localSheetId="64" hidden="1">{#N/A,#N/A,FALSE,"CONTENTS";#N/A,#N/A,FALSE,"ASS";#N/A,#N/A,FALSE,"BOP";#N/A,#N/A,FALSE,"BOPGDP";#N/A,#N/A,FALSE,"EXP";#N/A,#N/A,FALSE,"EXPG";#N/A,#N/A,FALSE,"EXPP";#N/A,#N/A,FALSE,"IMP";#N/A,#N/A,FALSE,"TOT";#N/A,#N/A,FALSE,"SERV";#N/A,#N/A,FALSE,"TRAN";#N/A,#N/A,FALSE,"DISB";#N/A,#N/A,FALSE,"AMOR";#N/A,#N/A,FALSE,"INT";#N/A,#N/A,FALSE,"DEBT"}</definedName>
    <definedName name="wrn.All._.Standard." localSheetId="65" hidden="1">{#N/A,#N/A,FALSE,"CONTENTS";#N/A,#N/A,FALSE,"ASS";#N/A,#N/A,FALSE,"BOP";#N/A,#N/A,FALSE,"BOPGDP";#N/A,#N/A,FALSE,"EXP";#N/A,#N/A,FALSE,"EXPG";#N/A,#N/A,FALSE,"EXPP";#N/A,#N/A,FALSE,"IMP";#N/A,#N/A,FALSE,"TOT";#N/A,#N/A,FALSE,"SERV";#N/A,#N/A,FALSE,"TRAN";#N/A,#N/A,FALSE,"DISB";#N/A,#N/A,FALSE,"AMOR";#N/A,#N/A,FALSE,"INT";#N/A,#N/A,FALSE,"DEBT"}</definedName>
    <definedName name="wrn.All._.Standard." localSheetId="66" hidden="1">{#N/A,#N/A,FALSE,"CONTENTS";#N/A,#N/A,FALSE,"ASS";#N/A,#N/A,FALSE,"BOP";#N/A,#N/A,FALSE,"BOPGDP";#N/A,#N/A,FALSE,"EXP";#N/A,#N/A,FALSE,"EXPG";#N/A,#N/A,FALSE,"EXPP";#N/A,#N/A,FALSE,"IMP";#N/A,#N/A,FALSE,"TOT";#N/A,#N/A,FALSE,"SERV";#N/A,#N/A,FALSE,"TRAN";#N/A,#N/A,FALSE,"DISB";#N/A,#N/A,FALSE,"AMOR";#N/A,#N/A,FALSE,"INT";#N/A,#N/A,FALSE,"DEBT"}</definedName>
    <definedName name="wrn.All._.Standard." hidden="1">{#N/A,#N/A,FALSE,"CONTENTS";#N/A,#N/A,FALSE,"ASS";#N/A,#N/A,FALSE,"BOP";#N/A,#N/A,FALSE,"BOPGDP";#N/A,#N/A,FALSE,"EXP";#N/A,#N/A,FALSE,"EXPG";#N/A,#N/A,FALSE,"EXPP";#N/A,#N/A,FALSE,"IMP";#N/A,#N/A,FALSE,"TOT";#N/A,#N/A,FALSE,"SERV";#N/A,#N/A,FALSE,"TRAN";#N/A,#N/A,FALSE,"DISB";#N/A,#N/A,FALSE,"AMOR";#N/A,#N/A,FALSE,"INT";#N/A,#N/A,FALSE,"DEBT"}</definedName>
    <definedName name="wrn.annual." localSheetId="67" hidden="1">{"annual-cbr",#N/A,FALSE,"CENTBANK";"annual(banks)",#N/A,FALSE,"COMBANKS"}</definedName>
    <definedName name="wrn.annual." localSheetId="68" hidden="1">{"annual-cbr",#N/A,FALSE,"CENTBANK";"annual(banks)",#N/A,FALSE,"COMBANKS"}</definedName>
    <definedName name="wrn.annual." localSheetId="69" hidden="1">{"annual-cbr",#N/A,FALSE,"CENTBANK";"annual(banks)",#N/A,FALSE,"COMBANKS"}</definedName>
    <definedName name="wrn.annual." localSheetId="70" hidden="1">{"annual-cbr",#N/A,FALSE,"CENTBANK";"annual(banks)",#N/A,FALSE,"COMBANKS"}</definedName>
    <definedName name="wrn.annual." localSheetId="72" hidden="1">{"annual-cbr",#N/A,FALSE,"CENTBANK";"annual(banks)",#N/A,FALSE,"COMBANKS"}</definedName>
    <definedName name="wrn.annual." localSheetId="73" hidden="1">{"annual-cbr",#N/A,FALSE,"CENTBANK";"annual(banks)",#N/A,FALSE,"COMBANKS"}</definedName>
    <definedName name="wrn.annual." localSheetId="74" hidden="1">{"annual-cbr",#N/A,FALSE,"CENTBANK";"annual(banks)",#N/A,FALSE,"COMBANKS"}</definedName>
    <definedName name="wrn.annual." localSheetId="11" hidden="1">{"annual-cbr",#N/A,FALSE,"CENTBANK";"annual(banks)",#N/A,FALSE,"COMBANKS"}</definedName>
    <definedName name="wrn.annual." localSheetId="12" hidden="1">{"annual-cbr",#N/A,FALSE,"CENTBANK";"annual(banks)",#N/A,FALSE,"COMBANKS"}</definedName>
    <definedName name="wrn.annual." localSheetId="13" hidden="1">{"annual-cbr",#N/A,FALSE,"CENTBANK";"annual(banks)",#N/A,FALSE,"COMBANKS"}</definedName>
    <definedName name="wrn.annual." localSheetId="23" hidden="1">{"annual-cbr",#N/A,FALSE,"CENTBANK";"annual(banks)",#N/A,FALSE,"COMBANKS"}</definedName>
    <definedName name="wrn.annual." localSheetId="24" hidden="1">{"annual-cbr",#N/A,FALSE,"CENTBANK";"annual(banks)",#N/A,FALSE,"COMBANKS"}</definedName>
    <definedName name="wrn.annual." localSheetId="26" hidden="1">{"annual-cbr",#N/A,FALSE,"CENTBANK";"annual(banks)",#N/A,FALSE,"COMBANKS"}</definedName>
    <definedName name="wrn.annual." localSheetId="27" hidden="1">{"annual-cbr",#N/A,FALSE,"CENTBANK";"annual(banks)",#N/A,FALSE,"COMBANKS"}</definedName>
    <definedName name="wrn.annual." localSheetId="42" hidden="1">{"annual-cbr",#N/A,FALSE,"CENTBANK";"annual(banks)",#N/A,FALSE,"COMBANKS"}</definedName>
    <definedName name="wrn.annual." localSheetId="6" hidden="1">{"annual-cbr",#N/A,FALSE,"CENTBANK";"annual(banks)",#N/A,FALSE,"COMBANKS"}</definedName>
    <definedName name="wrn.annual." localSheetId="7" hidden="1">{"annual-cbr",#N/A,FALSE,"CENTBANK";"annual(banks)",#N/A,FALSE,"COMBANKS"}</definedName>
    <definedName name="wrn.annual." localSheetId="10" hidden="1">{"annual-cbr",#N/A,FALSE,"CENTBANK";"annual(banks)",#N/A,FALSE,"COMBANKS"}</definedName>
    <definedName name="wrn.annual." localSheetId="38" hidden="1">{"annual-cbr",#N/A,FALSE,"CENTBANK";"annual(banks)",#N/A,FALSE,"COMBANKS"}</definedName>
    <definedName name="wrn.annual." localSheetId="25" hidden="1">{"annual-cbr",#N/A,FALSE,"CENTBANK";"annual(banks)",#N/A,FALSE,"COMBANKS"}</definedName>
    <definedName name="wrn.annual." localSheetId="28" hidden="1">{"annual-cbr",#N/A,FALSE,"CENTBANK";"annual(banks)",#N/A,FALSE,"COMBANKS"}</definedName>
    <definedName name="wrn.annual." localSheetId="30" hidden="1">{"annual-cbr",#N/A,FALSE,"CENTBANK";"annual(banks)",#N/A,FALSE,"COMBANKS"}</definedName>
    <definedName name="wrn.annual." localSheetId="31" hidden="1">{"annual-cbr",#N/A,FALSE,"CENTBANK";"annual(banks)",#N/A,FALSE,"COMBANKS"}</definedName>
    <definedName name="wrn.annual." localSheetId="32" hidden="1">{"annual-cbr",#N/A,FALSE,"CENTBANK";"annual(banks)",#N/A,FALSE,"COMBANKS"}</definedName>
    <definedName name="wrn.annual." localSheetId="33" hidden="1">{"annual-cbr",#N/A,FALSE,"CENTBANK";"annual(banks)",#N/A,FALSE,"COMBANKS"}</definedName>
    <definedName name="wrn.annual." localSheetId="34" hidden="1">{"annual-cbr",#N/A,FALSE,"CENTBANK";"annual(banks)",#N/A,FALSE,"COMBANKS"}</definedName>
    <definedName name="wrn.annual." localSheetId="35" hidden="1">{"annual-cbr",#N/A,FALSE,"CENTBANK";"annual(banks)",#N/A,FALSE,"COMBANKS"}</definedName>
    <definedName name="wrn.annual." localSheetId="36" hidden="1">{"annual-cbr",#N/A,FALSE,"CENTBANK";"annual(banks)",#N/A,FALSE,"COMBANKS"}</definedName>
    <definedName name="wrn.annual." localSheetId="37" hidden="1">{"annual-cbr",#N/A,FALSE,"CENTBANK";"annual(banks)",#N/A,FALSE,"COMBANKS"}</definedName>
    <definedName name="wrn.annual." localSheetId="39" hidden="1">{"annual-cbr",#N/A,FALSE,"CENTBANK";"annual(banks)",#N/A,FALSE,"COMBANKS"}</definedName>
    <definedName name="wrn.annual." localSheetId="40" hidden="1">{"annual-cbr",#N/A,FALSE,"CENTBANK";"annual(banks)",#N/A,FALSE,"COMBANKS"}</definedName>
    <definedName name="wrn.annual." localSheetId="41" hidden="1">{"annual-cbr",#N/A,FALSE,"CENTBANK";"annual(banks)",#N/A,FALSE,"COMBANKS"}</definedName>
    <definedName name="wrn.annual." localSheetId="46" hidden="1">{"annual-cbr",#N/A,FALSE,"CENTBANK";"annual(banks)",#N/A,FALSE,"COMBANKS"}</definedName>
    <definedName name="wrn.annual." localSheetId="47" hidden="1">{"annual-cbr",#N/A,FALSE,"CENTBANK";"annual(banks)",#N/A,FALSE,"COMBANKS"}</definedName>
    <definedName name="wrn.annual." localSheetId="48" hidden="1">{"annual-cbr",#N/A,FALSE,"CENTBANK";"annual(banks)",#N/A,FALSE,"COMBANKS"}</definedName>
    <definedName name="wrn.annual." localSheetId="49" hidden="1">{"annual-cbr",#N/A,FALSE,"CENTBANK";"annual(banks)",#N/A,FALSE,"COMBANKS"}</definedName>
    <definedName name="wrn.annual." localSheetId="50" hidden="1">{"annual-cbr",#N/A,FALSE,"CENTBANK";"annual(banks)",#N/A,FALSE,"COMBANKS"}</definedName>
    <definedName name="wrn.annual." localSheetId="51" hidden="1">{"annual-cbr",#N/A,FALSE,"CENTBANK";"annual(banks)",#N/A,FALSE,"COMBANKS"}</definedName>
    <definedName name="wrn.annual." localSheetId="52" hidden="1">{"annual-cbr",#N/A,FALSE,"CENTBANK";"annual(banks)",#N/A,FALSE,"COMBANKS"}</definedName>
    <definedName name="wrn.annual." localSheetId="53" hidden="1">{"annual-cbr",#N/A,FALSE,"CENTBANK";"annual(banks)",#N/A,FALSE,"COMBANKS"}</definedName>
    <definedName name="wrn.annual." localSheetId="64" hidden="1">{"annual-cbr",#N/A,FALSE,"CENTBANK";"annual(banks)",#N/A,FALSE,"COMBANKS"}</definedName>
    <definedName name="wrn.annual." localSheetId="65" hidden="1">{"annual-cbr",#N/A,FALSE,"CENTBANK";"annual(banks)",#N/A,FALSE,"COMBANKS"}</definedName>
    <definedName name="wrn.annual." localSheetId="66" hidden="1">{"annual-cbr",#N/A,FALSE,"CENTBANK";"annual(banks)",#N/A,FALSE,"COMBANKS"}</definedName>
    <definedName name="wrn.annual." hidden="1">{"annual-cbr",#N/A,FALSE,"CENTBANK";"annual(banks)",#N/A,FALSE,"COMBANKS"}</definedName>
    <definedName name="wrn.BANKS." localSheetId="67" hidden="1">{#N/A,#N/A,FALSE,"BANKS"}</definedName>
    <definedName name="wrn.BANKS." localSheetId="68" hidden="1">{#N/A,#N/A,FALSE,"BANKS"}</definedName>
    <definedName name="wrn.BANKS." localSheetId="69" hidden="1">{#N/A,#N/A,FALSE,"BANKS"}</definedName>
    <definedName name="wrn.BANKS." localSheetId="70" hidden="1">{#N/A,#N/A,FALSE,"BANKS"}</definedName>
    <definedName name="wrn.BANKS." localSheetId="72" hidden="1">{#N/A,#N/A,FALSE,"BANKS"}</definedName>
    <definedName name="wrn.BANKS." localSheetId="73" hidden="1">{#N/A,#N/A,FALSE,"BANKS"}</definedName>
    <definedName name="wrn.BANKS." localSheetId="74" hidden="1">{#N/A,#N/A,FALSE,"BANKS"}</definedName>
    <definedName name="wrn.BANKS." localSheetId="11" hidden="1">{#N/A,#N/A,FALSE,"BANKS"}</definedName>
    <definedName name="wrn.BANKS." localSheetId="12" hidden="1">{#N/A,#N/A,FALSE,"BANKS"}</definedName>
    <definedName name="wrn.BANKS." localSheetId="13" hidden="1">{#N/A,#N/A,FALSE,"BANKS"}</definedName>
    <definedName name="wrn.BANKS." localSheetId="23" hidden="1">{#N/A,#N/A,FALSE,"BANKS"}</definedName>
    <definedName name="wrn.BANKS." localSheetId="24" hidden="1">{#N/A,#N/A,FALSE,"BANKS"}</definedName>
    <definedName name="wrn.BANKS." localSheetId="26" hidden="1">{#N/A,#N/A,FALSE,"BANKS"}</definedName>
    <definedName name="wrn.BANKS." localSheetId="42" hidden="1">{#N/A,#N/A,FALSE,"BANKS"}</definedName>
    <definedName name="wrn.BANKS." localSheetId="6" hidden="1">{#N/A,#N/A,FALSE,"BANKS"}</definedName>
    <definedName name="wrn.BANKS." localSheetId="7" hidden="1">{#N/A,#N/A,FALSE,"BANKS"}</definedName>
    <definedName name="wrn.BANKS." localSheetId="10" hidden="1">{#N/A,#N/A,FALSE,"BANKS"}</definedName>
    <definedName name="wrn.BANKS." localSheetId="38" hidden="1">{#N/A,#N/A,FALSE,"BANKS"}</definedName>
    <definedName name="wrn.BANKS." localSheetId="25" hidden="1">{#N/A,#N/A,FALSE,"BANKS"}</definedName>
    <definedName name="wrn.BANKS." localSheetId="28" hidden="1">{#N/A,#N/A,FALSE,"BANKS"}</definedName>
    <definedName name="wrn.BANKS." localSheetId="30" hidden="1">{#N/A,#N/A,FALSE,"BANKS"}</definedName>
    <definedName name="wrn.BANKS." localSheetId="31" hidden="1">{#N/A,#N/A,FALSE,"BANKS"}</definedName>
    <definedName name="wrn.BANKS." localSheetId="32" hidden="1">{#N/A,#N/A,FALSE,"BANKS"}</definedName>
    <definedName name="wrn.BANKS." localSheetId="33" hidden="1">{#N/A,#N/A,FALSE,"BANKS"}</definedName>
    <definedName name="wrn.BANKS." localSheetId="34" hidden="1">{#N/A,#N/A,FALSE,"BANKS"}</definedName>
    <definedName name="wrn.BANKS." localSheetId="35" hidden="1">{#N/A,#N/A,FALSE,"BANKS"}</definedName>
    <definedName name="wrn.BANKS." localSheetId="36" hidden="1">{#N/A,#N/A,FALSE,"BANKS"}</definedName>
    <definedName name="wrn.BANKS." localSheetId="37" hidden="1">{#N/A,#N/A,FALSE,"BANKS"}</definedName>
    <definedName name="wrn.BANKS." localSheetId="39" hidden="1">{#N/A,#N/A,FALSE,"BANKS"}</definedName>
    <definedName name="wrn.BANKS." localSheetId="40" hidden="1">{#N/A,#N/A,FALSE,"BANKS"}</definedName>
    <definedName name="wrn.BANKS." localSheetId="41" hidden="1">{#N/A,#N/A,FALSE,"BANKS"}</definedName>
    <definedName name="wrn.BANKS." localSheetId="46" hidden="1">{#N/A,#N/A,FALSE,"BANKS"}</definedName>
    <definedName name="wrn.BANKS." localSheetId="47" hidden="1">{#N/A,#N/A,FALSE,"BANKS"}</definedName>
    <definedName name="wrn.BANKS." localSheetId="51" hidden="1">{#N/A,#N/A,FALSE,"BANKS"}</definedName>
    <definedName name="wrn.BANKS." localSheetId="52" hidden="1">{#N/A,#N/A,FALSE,"BANKS"}</definedName>
    <definedName name="wrn.BANKS." localSheetId="53" hidden="1">{#N/A,#N/A,FALSE,"BANKS"}</definedName>
    <definedName name="wrn.BANKS." localSheetId="64" hidden="1">{#N/A,#N/A,FALSE,"BANKS"}</definedName>
    <definedName name="wrn.BANKS." localSheetId="65" hidden="1">{#N/A,#N/A,FALSE,"BANKS"}</definedName>
    <definedName name="wrn.BANKS." localSheetId="66" hidden="1">{#N/A,#N/A,FALSE,"BANKS"}</definedName>
    <definedName name="wrn.BANKS." hidden="1">{#N/A,#N/A,FALSE,"BANKS"}</definedName>
    <definedName name="wrn.BLZ._.RED._.tables." localSheetId="6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9"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7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7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7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7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1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2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39"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7"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8"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49"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0"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1"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2"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53"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4"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5"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localSheetId="66"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LZ._.RED._.tables." hidden="1">{#N/A,#N/A,TRUE,"TAB1";#N/A,#N/A,TRUE,"TAB2b";#N/A,#N/A,TRUE,"TAB3b";#N/A,#N/A,TRUE,"TAB4b";#N/A,#N/A,TRUE,"TAB5b";#N/A,#N/A,TRUE,"TAB6b";#N/A,#N/A,TRUE,"TAB7b";#N/A,#N/A,TRUE,"TAB8b";#N/A,#N/A,TRUE,"TAB9b";#N/A,#N/A,TRUE,"TAB10b";#N/A,#N/A,TRUE,"TAB11b";#N/A,#N/A,TRUE,"TAB12b";#N/A,#N/A,TRUE,"TAB13b";#N/A,#N/A,TRUE,"TAB14b";#N/A,#N/A,TRUE,"TAB15A1";#N/A,#N/A,TRUE,"TAB15B1";#N/A,#N/A,TRUE,"TAB15C";#N/A,#N/A,TRUE,"TAB16b";#N/A,#N/A,TRUE,"TAB17b";#N/A,#N/A,TRUE,"TAB18b";#N/A,#N/A,TRUE,"TAB19b";#N/A,#N/A,TRUE,"TAB20b";#N/A,#N/A,TRUE,"TAB21b";#N/A,#N/A,TRUE,"TAB22b";#N/A,#N/A,TRUE,"TAB23b";#N/A,#N/A,TRUE,"TAB24b";#N/A,#N/A,TRUE,"TAB25b";#N/A,#N/A,TRUE,"TAB26b";#N/A,#N/A,TRUE,"TAB27b";#N/A,#N/A,TRUE,"TAB28b";#N/A,#N/A,TRUE,"TAB29b";#N/A,#N/A,TRUE,"TAB30b";#N/A,#N/A,TRUE,"TAB31b";#N/A,#N/A,TRUE,"TAB32b";#N/A,#N/A,TRUE,"TAB33b";#N/A,#N/A,TRUE,"TAB34b";#N/A,#N/A,TRUE,"TAB35b";#N/A,#N/A,TRUE,"TAB36b";#N/A,#N/A,TRUE,"RED37b";#N/A,#N/A,TRUE,"TAB38b";#N/A,#N/A,TRUE,"TAB39";#N/A,#N/A,TRUE,"TAB40"}</definedName>
    <definedName name="wrn.BOP." localSheetId="67" hidden="1">{#N/A,#N/A,FALSE,"BOP"}</definedName>
    <definedName name="wrn.BOP." localSheetId="68" hidden="1">{#N/A,#N/A,FALSE,"BOP"}</definedName>
    <definedName name="wrn.BOP." localSheetId="69" hidden="1">{#N/A,#N/A,FALSE,"BOP"}</definedName>
    <definedName name="wrn.BOP." localSheetId="70" hidden="1">{#N/A,#N/A,FALSE,"BOP"}</definedName>
    <definedName name="wrn.BOP." localSheetId="72" hidden="1">{#N/A,#N/A,FALSE,"BOP"}</definedName>
    <definedName name="wrn.BOP." localSheetId="73" hidden="1">{#N/A,#N/A,FALSE,"BOP"}</definedName>
    <definedName name="wrn.BOP." localSheetId="74" hidden="1">{#N/A,#N/A,FALSE,"BOP"}</definedName>
    <definedName name="wrn.BOP." localSheetId="11" hidden="1">{#N/A,#N/A,FALSE,"BOP"}</definedName>
    <definedName name="wrn.BOP." localSheetId="12" hidden="1">{#N/A,#N/A,FALSE,"BOP"}</definedName>
    <definedName name="wrn.BOP." localSheetId="13" hidden="1">{#N/A,#N/A,FALSE,"BOP"}</definedName>
    <definedName name="wrn.BOP." localSheetId="23" hidden="1">{#N/A,#N/A,FALSE,"BOP"}</definedName>
    <definedName name="wrn.BOP." localSheetId="24" hidden="1">{#N/A,#N/A,FALSE,"BOP"}</definedName>
    <definedName name="wrn.BOP." localSheetId="26" hidden="1">{#N/A,#N/A,FALSE,"BOP"}</definedName>
    <definedName name="wrn.BOP." localSheetId="42" hidden="1">{#N/A,#N/A,FALSE,"BOP"}</definedName>
    <definedName name="wrn.BOP." localSheetId="6" hidden="1">{#N/A,#N/A,FALSE,"BOP"}</definedName>
    <definedName name="wrn.BOP." localSheetId="7" hidden="1">{#N/A,#N/A,FALSE,"BOP"}</definedName>
    <definedName name="wrn.BOP." localSheetId="10" hidden="1">{#N/A,#N/A,FALSE,"BOP"}</definedName>
    <definedName name="wrn.BOP." localSheetId="38" hidden="1">{#N/A,#N/A,FALSE,"BOP"}</definedName>
    <definedName name="wrn.BOP." localSheetId="25" hidden="1">{#N/A,#N/A,FALSE,"BOP"}</definedName>
    <definedName name="wrn.BOP." localSheetId="28" hidden="1">{#N/A,#N/A,FALSE,"BOP"}</definedName>
    <definedName name="wrn.BOP." localSheetId="30" hidden="1">{#N/A,#N/A,FALSE,"BOP"}</definedName>
    <definedName name="wrn.BOP." localSheetId="31" hidden="1">{#N/A,#N/A,FALSE,"BOP"}</definedName>
    <definedName name="wrn.BOP." localSheetId="32" hidden="1">{#N/A,#N/A,FALSE,"BOP"}</definedName>
    <definedName name="wrn.BOP." localSheetId="33" hidden="1">{#N/A,#N/A,FALSE,"BOP"}</definedName>
    <definedName name="wrn.BOP." localSheetId="34" hidden="1">{#N/A,#N/A,FALSE,"BOP"}</definedName>
    <definedName name="wrn.BOP." localSheetId="35" hidden="1">{#N/A,#N/A,FALSE,"BOP"}</definedName>
    <definedName name="wrn.BOP." localSheetId="36" hidden="1">{#N/A,#N/A,FALSE,"BOP"}</definedName>
    <definedName name="wrn.BOP." localSheetId="37" hidden="1">{#N/A,#N/A,FALSE,"BOP"}</definedName>
    <definedName name="wrn.BOP." localSheetId="39" hidden="1">{#N/A,#N/A,FALSE,"BOP"}</definedName>
    <definedName name="wrn.BOP." localSheetId="40" hidden="1">{#N/A,#N/A,FALSE,"BOP"}</definedName>
    <definedName name="wrn.BOP." localSheetId="41" hidden="1">{#N/A,#N/A,FALSE,"BOP"}</definedName>
    <definedName name="wrn.BOP." localSheetId="46" hidden="1">{#N/A,#N/A,FALSE,"BOP"}</definedName>
    <definedName name="wrn.BOP." localSheetId="47" hidden="1">{#N/A,#N/A,FALSE,"BOP"}</definedName>
    <definedName name="wrn.BOP." localSheetId="51" hidden="1">{#N/A,#N/A,FALSE,"BOP"}</definedName>
    <definedName name="wrn.BOP." localSheetId="52" hidden="1">{#N/A,#N/A,FALSE,"BOP"}</definedName>
    <definedName name="wrn.BOP." localSheetId="53" hidden="1">{#N/A,#N/A,FALSE,"BOP"}</definedName>
    <definedName name="wrn.BOP." localSheetId="64" hidden="1">{#N/A,#N/A,FALSE,"BOP"}</definedName>
    <definedName name="wrn.BOP." localSheetId="65" hidden="1">{#N/A,#N/A,FALSE,"BOP"}</definedName>
    <definedName name="wrn.BOP." localSheetId="66" hidden="1">{#N/A,#N/A,FALSE,"BOP"}</definedName>
    <definedName name="wrn.BOP." hidden="1">{#N/A,#N/A,FALSE,"BOP"}</definedName>
    <definedName name="wrn.BOP_MIDTERM." localSheetId="67" hidden="1">{"BOP_TAB",#N/A,FALSE,"N";"MIDTERM_TAB",#N/A,FALSE,"O"}</definedName>
    <definedName name="wrn.BOP_MIDTERM." localSheetId="68" hidden="1">{"BOP_TAB",#N/A,FALSE,"N";"MIDTERM_TAB",#N/A,FALSE,"O"}</definedName>
    <definedName name="wrn.BOP_MIDTERM." localSheetId="69" hidden="1">{"BOP_TAB",#N/A,FALSE,"N";"MIDTERM_TAB",#N/A,FALSE,"O"}</definedName>
    <definedName name="wrn.BOP_MIDTERM." localSheetId="70" hidden="1">{"BOP_TAB",#N/A,FALSE,"N";"MIDTERM_TAB",#N/A,FALSE,"O"}</definedName>
    <definedName name="wrn.BOP_MIDTERM." localSheetId="72" hidden="1">{"BOP_TAB",#N/A,FALSE,"N";"MIDTERM_TAB",#N/A,FALSE,"O"}</definedName>
    <definedName name="wrn.BOP_MIDTERM." localSheetId="73" hidden="1">{"BOP_TAB",#N/A,FALSE,"N";"MIDTERM_TAB",#N/A,FALSE,"O"}</definedName>
    <definedName name="wrn.BOP_MIDTERM." localSheetId="74" hidden="1">{"BOP_TAB",#N/A,FALSE,"N";"MIDTERM_TAB",#N/A,FALSE,"O"}</definedName>
    <definedName name="wrn.BOP_MIDTERM." localSheetId="11" hidden="1">{"BOP_TAB",#N/A,FALSE,"N";"MIDTERM_TAB",#N/A,FALSE,"O"}</definedName>
    <definedName name="wrn.BOP_MIDTERM." localSheetId="12" hidden="1">{"BOP_TAB",#N/A,FALSE,"N";"MIDTERM_TAB",#N/A,FALSE,"O"}</definedName>
    <definedName name="wrn.BOP_MIDTERM." localSheetId="13" hidden="1">{"BOP_TAB",#N/A,FALSE,"N";"MIDTERM_TAB",#N/A,FALSE,"O"}</definedName>
    <definedName name="wrn.BOP_MIDTERM." localSheetId="23" hidden="1">{"BOP_TAB",#N/A,FALSE,"N";"MIDTERM_TAB",#N/A,FALSE,"O"}</definedName>
    <definedName name="wrn.BOP_MIDTERM." localSheetId="24" hidden="1">{"BOP_TAB",#N/A,FALSE,"N";"MIDTERM_TAB",#N/A,FALSE,"O"}</definedName>
    <definedName name="wrn.BOP_MIDTERM." localSheetId="26" hidden="1">{"BOP_TAB",#N/A,FALSE,"N";"MIDTERM_TAB",#N/A,FALSE,"O"}</definedName>
    <definedName name="wrn.BOP_MIDTERM." localSheetId="42" hidden="1">{"BOP_TAB",#N/A,FALSE,"N";"MIDTERM_TAB",#N/A,FALSE,"O"}</definedName>
    <definedName name="wrn.BOP_MIDTERM." localSheetId="6" hidden="1">{"BOP_TAB",#N/A,FALSE,"N";"MIDTERM_TAB",#N/A,FALSE,"O"}</definedName>
    <definedName name="wrn.BOP_MIDTERM." localSheetId="7" hidden="1">{"BOP_TAB",#N/A,FALSE,"N";"MIDTERM_TAB",#N/A,FALSE,"O"}</definedName>
    <definedName name="wrn.BOP_MIDTERM." localSheetId="10" hidden="1">{"BOP_TAB",#N/A,FALSE,"N";"MIDTERM_TAB",#N/A,FALSE,"O"}</definedName>
    <definedName name="wrn.BOP_MIDTERM." localSheetId="38" hidden="1">{"BOP_TAB",#N/A,FALSE,"N";"MIDTERM_TAB",#N/A,FALSE,"O"}</definedName>
    <definedName name="wrn.BOP_MIDTERM." localSheetId="25" hidden="1">{"BOP_TAB",#N/A,FALSE,"N";"MIDTERM_TAB",#N/A,FALSE,"O"}</definedName>
    <definedName name="wrn.BOP_MIDTERM." localSheetId="28" hidden="1">{"BOP_TAB",#N/A,FALSE,"N";"MIDTERM_TAB",#N/A,FALSE,"O"}</definedName>
    <definedName name="wrn.BOP_MIDTERM." localSheetId="30" hidden="1">{"BOP_TAB",#N/A,FALSE,"N";"MIDTERM_TAB",#N/A,FALSE,"O"}</definedName>
    <definedName name="wrn.BOP_MIDTERM." localSheetId="31" hidden="1">{"BOP_TAB",#N/A,FALSE,"N";"MIDTERM_TAB",#N/A,FALSE,"O"}</definedName>
    <definedName name="wrn.BOP_MIDTERM." localSheetId="32" hidden="1">{"BOP_TAB",#N/A,FALSE,"N";"MIDTERM_TAB",#N/A,FALSE,"O"}</definedName>
    <definedName name="wrn.BOP_MIDTERM." localSheetId="33" hidden="1">{"BOP_TAB",#N/A,FALSE,"N";"MIDTERM_TAB",#N/A,FALSE,"O"}</definedName>
    <definedName name="wrn.BOP_MIDTERM." localSheetId="34" hidden="1">{"BOP_TAB",#N/A,FALSE,"N";"MIDTERM_TAB",#N/A,FALSE,"O"}</definedName>
    <definedName name="wrn.BOP_MIDTERM." localSheetId="35" hidden="1">{"BOP_TAB",#N/A,FALSE,"N";"MIDTERM_TAB",#N/A,FALSE,"O"}</definedName>
    <definedName name="wrn.BOP_MIDTERM." localSheetId="36" hidden="1">{"BOP_TAB",#N/A,FALSE,"N";"MIDTERM_TAB",#N/A,FALSE,"O"}</definedName>
    <definedName name="wrn.BOP_MIDTERM." localSheetId="37" hidden="1">{"BOP_TAB",#N/A,FALSE,"N";"MIDTERM_TAB",#N/A,FALSE,"O"}</definedName>
    <definedName name="wrn.BOP_MIDTERM." localSheetId="39" hidden="1">{"BOP_TAB",#N/A,FALSE,"N";"MIDTERM_TAB",#N/A,FALSE,"O"}</definedName>
    <definedName name="wrn.BOP_MIDTERM." localSheetId="40" hidden="1">{"BOP_TAB",#N/A,FALSE,"N";"MIDTERM_TAB",#N/A,FALSE,"O"}</definedName>
    <definedName name="wrn.BOP_MIDTERM." localSheetId="41" hidden="1">{"BOP_TAB",#N/A,FALSE,"N";"MIDTERM_TAB",#N/A,FALSE,"O"}</definedName>
    <definedName name="wrn.BOP_MIDTERM." localSheetId="46" hidden="1">{"BOP_TAB",#N/A,FALSE,"N";"MIDTERM_TAB",#N/A,FALSE,"O"}</definedName>
    <definedName name="wrn.BOP_MIDTERM." localSheetId="47" hidden="1">{"BOP_TAB",#N/A,FALSE,"N";"MIDTERM_TAB",#N/A,FALSE,"O"}</definedName>
    <definedName name="wrn.BOP_MIDTERM." localSheetId="51" hidden="1">{"BOP_TAB",#N/A,FALSE,"N";"MIDTERM_TAB",#N/A,FALSE,"O"}</definedName>
    <definedName name="wrn.BOP_MIDTERM." localSheetId="52" hidden="1">{"BOP_TAB",#N/A,FALSE,"N";"MIDTERM_TAB",#N/A,FALSE,"O"}</definedName>
    <definedName name="wrn.BOP_MIDTERM." localSheetId="53" hidden="1">{"BOP_TAB",#N/A,FALSE,"N";"MIDTERM_TAB",#N/A,FALSE,"O"}</definedName>
    <definedName name="wrn.BOP_MIDTERM." localSheetId="64" hidden="1">{"BOP_TAB",#N/A,FALSE,"N";"MIDTERM_TAB",#N/A,FALSE,"O"}</definedName>
    <definedName name="wrn.BOP_MIDTERM." localSheetId="65" hidden="1">{"BOP_TAB",#N/A,FALSE,"N";"MIDTERM_TAB",#N/A,FALSE,"O"}</definedName>
    <definedName name="wrn.BOP_MIDTERM." localSheetId="66" hidden="1">{"BOP_TAB",#N/A,FALSE,"N";"MIDTERM_TAB",#N/A,FALSE,"O"}</definedName>
    <definedName name="wrn.BOP_MIDTERM." hidden="1">{"BOP_TAB",#N/A,FALSE,"N";"MIDTERM_TAB",#N/A,FALSE,"O"}</definedName>
    <definedName name="wrn.Briefing._.98." localSheetId="6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9"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7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7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7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7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1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2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39"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7"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49"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0"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1"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2"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53"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4"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5"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localSheetId="66"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98." hidden="1">{#N/A,#N/A,FALSE,"COVER";"brief98",#N/A,FALSE,"CGovmt";"brief98",#N/A,FALSE,"RONFPS";"brief98",#N/A,FALSE,"CONSNFPS";"brief98",#N/A,FALSE,"SRCGOVT";"brief98",#N/A,FALSE,"SRNFPS";"brief98",#N/A,FALSE,"NFPSFIN";"brief98",#N/A,FALSE,"BOP";"brief98",#N/A,FALSE,"CENTBANK";"brief98",#N/A,FALSE,"COMBANKS";"brief98",#N/A,FALSE,"BSYSTEM";"brief98",#N/A,FALSE,"NBANKFINST";"brief98",#N/A,FALSE,"FSYSTEM";"brief98",#N/A,FALSE,"PERCRITERIA";"brief98",#N/A,FALSE,"MONAGGREG"}</definedName>
    <definedName name="wrn.Briefing._.Tables." localSheetId="67" hidden="1">{#N/A,#N/A,TRUE,"Tab_1 Economic Ind.";#N/A,#N/A,TRUE,"Tab_2  Public Sector Op.";#N/A,#N/A,TRUE,"Tab_3";#N/A,#N/A,TRUE,"Tab_4 Monetary";#N/A,#N/A,TRUE,"Tab_5 Medium-Term Outlook";#N/A,#N/A,TRUE,"Tab_6";#N/A,#N/A,TRUE,"Tab_7 Indicators of Ext. Vul."}</definedName>
    <definedName name="wrn.Briefing._.Tables." localSheetId="68" hidden="1">{#N/A,#N/A,TRUE,"Tab_1 Economic Ind.";#N/A,#N/A,TRUE,"Tab_2  Public Sector Op.";#N/A,#N/A,TRUE,"Tab_3";#N/A,#N/A,TRUE,"Tab_4 Monetary";#N/A,#N/A,TRUE,"Tab_5 Medium-Term Outlook";#N/A,#N/A,TRUE,"Tab_6";#N/A,#N/A,TRUE,"Tab_7 Indicators of Ext. Vul."}</definedName>
    <definedName name="wrn.Briefing._.Tables." localSheetId="69" hidden="1">{#N/A,#N/A,TRUE,"Tab_1 Economic Ind.";#N/A,#N/A,TRUE,"Tab_2  Public Sector Op.";#N/A,#N/A,TRUE,"Tab_3";#N/A,#N/A,TRUE,"Tab_4 Monetary";#N/A,#N/A,TRUE,"Tab_5 Medium-Term Outlook";#N/A,#N/A,TRUE,"Tab_6";#N/A,#N/A,TRUE,"Tab_7 Indicators of Ext. Vul."}</definedName>
    <definedName name="wrn.Briefing._.Tables." localSheetId="70" hidden="1">{#N/A,#N/A,TRUE,"Tab_1 Economic Ind.";#N/A,#N/A,TRUE,"Tab_2  Public Sector Op.";#N/A,#N/A,TRUE,"Tab_3";#N/A,#N/A,TRUE,"Tab_4 Monetary";#N/A,#N/A,TRUE,"Tab_5 Medium-Term Outlook";#N/A,#N/A,TRUE,"Tab_6";#N/A,#N/A,TRUE,"Tab_7 Indicators of Ext. Vul."}</definedName>
    <definedName name="wrn.Briefing._.Tables." localSheetId="72" hidden="1">{#N/A,#N/A,TRUE,"Tab_1 Economic Ind.";#N/A,#N/A,TRUE,"Tab_2  Public Sector Op.";#N/A,#N/A,TRUE,"Tab_3";#N/A,#N/A,TRUE,"Tab_4 Monetary";#N/A,#N/A,TRUE,"Tab_5 Medium-Term Outlook";#N/A,#N/A,TRUE,"Tab_6";#N/A,#N/A,TRUE,"Tab_7 Indicators of Ext. Vul."}</definedName>
    <definedName name="wrn.Briefing._.Tables." localSheetId="73" hidden="1">{#N/A,#N/A,TRUE,"Tab_1 Economic Ind.";#N/A,#N/A,TRUE,"Tab_2  Public Sector Op.";#N/A,#N/A,TRUE,"Tab_3";#N/A,#N/A,TRUE,"Tab_4 Monetary";#N/A,#N/A,TRUE,"Tab_5 Medium-Term Outlook";#N/A,#N/A,TRUE,"Tab_6";#N/A,#N/A,TRUE,"Tab_7 Indicators of Ext. Vul."}</definedName>
    <definedName name="wrn.Briefing._.Tables." localSheetId="74" hidden="1">{#N/A,#N/A,TRUE,"Tab_1 Economic Ind.";#N/A,#N/A,TRUE,"Tab_2  Public Sector Op.";#N/A,#N/A,TRUE,"Tab_3";#N/A,#N/A,TRUE,"Tab_4 Monetary";#N/A,#N/A,TRUE,"Tab_5 Medium-Term Outlook";#N/A,#N/A,TRUE,"Tab_6";#N/A,#N/A,TRUE,"Tab_7 Indicators of Ext. Vul."}</definedName>
    <definedName name="wrn.Briefing._.Tables." localSheetId="11" hidden="1">{#N/A,#N/A,TRUE,"Tab_1 Economic Ind.";#N/A,#N/A,TRUE,"Tab_2  Public Sector Op.";#N/A,#N/A,TRUE,"Tab_3";#N/A,#N/A,TRUE,"Tab_4 Monetary";#N/A,#N/A,TRUE,"Tab_5 Medium-Term Outlook";#N/A,#N/A,TRUE,"Tab_6";#N/A,#N/A,TRUE,"Tab_7 Indicators of Ext. Vul."}</definedName>
    <definedName name="wrn.Briefing._.Tables." localSheetId="12" hidden="1">{#N/A,#N/A,TRUE,"Tab_1 Economic Ind.";#N/A,#N/A,TRUE,"Tab_2  Public Sector Op.";#N/A,#N/A,TRUE,"Tab_3";#N/A,#N/A,TRUE,"Tab_4 Monetary";#N/A,#N/A,TRUE,"Tab_5 Medium-Term Outlook";#N/A,#N/A,TRUE,"Tab_6";#N/A,#N/A,TRUE,"Tab_7 Indicators of Ext. Vul."}</definedName>
    <definedName name="wrn.Briefing._.Tables." localSheetId="13" hidden="1">{#N/A,#N/A,TRUE,"Tab_1 Economic Ind.";#N/A,#N/A,TRUE,"Tab_2  Public Sector Op.";#N/A,#N/A,TRUE,"Tab_3";#N/A,#N/A,TRUE,"Tab_4 Monetary";#N/A,#N/A,TRUE,"Tab_5 Medium-Term Outlook";#N/A,#N/A,TRUE,"Tab_6";#N/A,#N/A,TRUE,"Tab_7 Indicators of Ext. Vul."}</definedName>
    <definedName name="wrn.Briefing._.Tables." localSheetId="23" hidden="1">{#N/A,#N/A,TRUE,"Tab_1 Economic Ind.";#N/A,#N/A,TRUE,"Tab_2  Public Sector Op.";#N/A,#N/A,TRUE,"Tab_3";#N/A,#N/A,TRUE,"Tab_4 Monetary";#N/A,#N/A,TRUE,"Tab_5 Medium-Term Outlook";#N/A,#N/A,TRUE,"Tab_6";#N/A,#N/A,TRUE,"Tab_7 Indicators of Ext. Vul."}</definedName>
    <definedName name="wrn.Briefing._.Tables." localSheetId="24" hidden="1">{#N/A,#N/A,TRUE,"Tab_1 Economic Ind.";#N/A,#N/A,TRUE,"Tab_2  Public Sector Op.";#N/A,#N/A,TRUE,"Tab_3";#N/A,#N/A,TRUE,"Tab_4 Monetary";#N/A,#N/A,TRUE,"Tab_5 Medium-Term Outlook";#N/A,#N/A,TRUE,"Tab_6";#N/A,#N/A,TRUE,"Tab_7 Indicators of Ext. Vul."}</definedName>
    <definedName name="wrn.Briefing._.Tables." localSheetId="26" hidden="1">{#N/A,#N/A,TRUE,"Tab_1 Economic Ind.";#N/A,#N/A,TRUE,"Tab_2  Public Sector Op.";#N/A,#N/A,TRUE,"Tab_3";#N/A,#N/A,TRUE,"Tab_4 Monetary";#N/A,#N/A,TRUE,"Tab_5 Medium-Term Outlook";#N/A,#N/A,TRUE,"Tab_6";#N/A,#N/A,TRUE,"Tab_7 Indicators of Ext. Vul."}</definedName>
    <definedName name="wrn.Briefing._.Tables." localSheetId="27" hidden="1">{#N/A,#N/A,TRUE,"Tab_1 Economic Ind.";#N/A,#N/A,TRUE,"Tab_2  Public Sector Op.";#N/A,#N/A,TRUE,"Tab_3";#N/A,#N/A,TRUE,"Tab_4 Monetary";#N/A,#N/A,TRUE,"Tab_5 Medium-Term Outlook";#N/A,#N/A,TRUE,"Tab_6";#N/A,#N/A,TRUE,"Tab_7 Indicators of Ext. Vul."}</definedName>
    <definedName name="wrn.Briefing._.Tables." localSheetId="42" hidden="1">{#N/A,#N/A,TRUE,"Tab_1 Economic Ind.";#N/A,#N/A,TRUE,"Tab_2  Public Sector Op.";#N/A,#N/A,TRUE,"Tab_3";#N/A,#N/A,TRUE,"Tab_4 Monetary";#N/A,#N/A,TRUE,"Tab_5 Medium-Term Outlook";#N/A,#N/A,TRUE,"Tab_6";#N/A,#N/A,TRUE,"Tab_7 Indicators of Ext. Vul."}</definedName>
    <definedName name="wrn.Briefing._.Tables." localSheetId="6" hidden="1">{#N/A,#N/A,TRUE,"Tab_1 Economic Ind.";#N/A,#N/A,TRUE,"Tab_2  Public Sector Op.";#N/A,#N/A,TRUE,"Tab_3";#N/A,#N/A,TRUE,"Tab_4 Monetary";#N/A,#N/A,TRUE,"Tab_5 Medium-Term Outlook";#N/A,#N/A,TRUE,"Tab_6";#N/A,#N/A,TRUE,"Tab_7 Indicators of Ext. Vul."}</definedName>
    <definedName name="wrn.Briefing._.Tables." localSheetId="7" hidden="1">{#N/A,#N/A,TRUE,"Tab_1 Economic Ind.";#N/A,#N/A,TRUE,"Tab_2  Public Sector Op.";#N/A,#N/A,TRUE,"Tab_3";#N/A,#N/A,TRUE,"Tab_4 Monetary";#N/A,#N/A,TRUE,"Tab_5 Medium-Term Outlook";#N/A,#N/A,TRUE,"Tab_6";#N/A,#N/A,TRUE,"Tab_7 Indicators of Ext. Vul."}</definedName>
    <definedName name="wrn.Briefing._.Tables." localSheetId="10" hidden="1">{#N/A,#N/A,TRUE,"Tab_1 Economic Ind.";#N/A,#N/A,TRUE,"Tab_2  Public Sector Op.";#N/A,#N/A,TRUE,"Tab_3";#N/A,#N/A,TRUE,"Tab_4 Monetary";#N/A,#N/A,TRUE,"Tab_5 Medium-Term Outlook";#N/A,#N/A,TRUE,"Tab_6";#N/A,#N/A,TRUE,"Tab_7 Indicators of Ext. Vul."}</definedName>
    <definedName name="wrn.Briefing._.Tables." localSheetId="38" hidden="1">{#N/A,#N/A,TRUE,"Tab_1 Economic Ind.";#N/A,#N/A,TRUE,"Tab_2  Public Sector Op.";#N/A,#N/A,TRUE,"Tab_3";#N/A,#N/A,TRUE,"Tab_4 Monetary";#N/A,#N/A,TRUE,"Tab_5 Medium-Term Outlook";#N/A,#N/A,TRUE,"Tab_6";#N/A,#N/A,TRUE,"Tab_7 Indicators of Ext. Vul."}</definedName>
    <definedName name="wrn.Briefing._.Tables." localSheetId="25" hidden="1">{#N/A,#N/A,TRUE,"Tab_1 Economic Ind.";#N/A,#N/A,TRUE,"Tab_2  Public Sector Op.";#N/A,#N/A,TRUE,"Tab_3";#N/A,#N/A,TRUE,"Tab_4 Monetary";#N/A,#N/A,TRUE,"Tab_5 Medium-Term Outlook";#N/A,#N/A,TRUE,"Tab_6";#N/A,#N/A,TRUE,"Tab_7 Indicators of Ext. Vul."}</definedName>
    <definedName name="wrn.Briefing._.Tables." localSheetId="28" hidden="1">{#N/A,#N/A,TRUE,"Tab_1 Economic Ind.";#N/A,#N/A,TRUE,"Tab_2  Public Sector Op.";#N/A,#N/A,TRUE,"Tab_3";#N/A,#N/A,TRUE,"Tab_4 Monetary";#N/A,#N/A,TRUE,"Tab_5 Medium-Term Outlook";#N/A,#N/A,TRUE,"Tab_6";#N/A,#N/A,TRUE,"Tab_7 Indicators of Ext. Vul."}</definedName>
    <definedName name="wrn.Briefing._.Tables." localSheetId="30" hidden="1">{#N/A,#N/A,TRUE,"Tab_1 Economic Ind.";#N/A,#N/A,TRUE,"Tab_2  Public Sector Op.";#N/A,#N/A,TRUE,"Tab_3";#N/A,#N/A,TRUE,"Tab_4 Monetary";#N/A,#N/A,TRUE,"Tab_5 Medium-Term Outlook";#N/A,#N/A,TRUE,"Tab_6";#N/A,#N/A,TRUE,"Tab_7 Indicators of Ext. Vul."}</definedName>
    <definedName name="wrn.Briefing._.Tables." localSheetId="31" hidden="1">{#N/A,#N/A,TRUE,"Tab_1 Economic Ind.";#N/A,#N/A,TRUE,"Tab_2  Public Sector Op.";#N/A,#N/A,TRUE,"Tab_3";#N/A,#N/A,TRUE,"Tab_4 Monetary";#N/A,#N/A,TRUE,"Tab_5 Medium-Term Outlook";#N/A,#N/A,TRUE,"Tab_6";#N/A,#N/A,TRUE,"Tab_7 Indicators of Ext. Vul."}</definedName>
    <definedName name="wrn.Briefing._.Tables." localSheetId="32" hidden="1">{#N/A,#N/A,TRUE,"Tab_1 Economic Ind.";#N/A,#N/A,TRUE,"Tab_2  Public Sector Op.";#N/A,#N/A,TRUE,"Tab_3";#N/A,#N/A,TRUE,"Tab_4 Monetary";#N/A,#N/A,TRUE,"Tab_5 Medium-Term Outlook";#N/A,#N/A,TRUE,"Tab_6";#N/A,#N/A,TRUE,"Tab_7 Indicators of Ext. Vul."}</definedName>
    <definedName name="wrn.Briefing._.Tables." localSheetId="33" hidden="1">{#N/A,#N/A,TRUE,"Tab_1 Economic Ind.";#N/A,#N/A,TRUE,"Tab_2  Public Sector Op.";#N/A,#N/A,TRUE,"Tab_3";#N/A,#N/A,TRUE,"Tab_4 Monetary";#N/A,#N/A,TRUE,"Tab_5 Medium-Term Outlook";#N/A,#N/A,TRUE,"Tab_6";#N/A,#N/A,TRUE,"Tab_7 Indicators of Ext. Vul."}</definedName>
    <definedName name="wrn.Briefing._.Tables." localSheetId="34" hidden="1">{#N/A,#N/A,TRUE,"Tab_1 Economic Ind.";#N/A,#N/A,TRUE,"Tab_2  Public Sector Op.";#N/A,#N/A,TRUE,"Tab_3";#N/A,#N/A,TRUE,"Tab_4 Monetary";#N/A,#N/A,TRUE,"Tab_5 Medium-Term Outlook";#N/A,#N/A,TRUE,"Tab_6";#N/A,#N/A,TRUE,"Tab_7 Indicators of Ext. Vul."}</definedName>
    <definedName name="wrn.Briefing._.Tables." localSheetId="35" hidden="1">{#N/A,#N/A,TRUE,"Tab_1 Economic Ind.";#N/A,#N/A,TRUE,"Tab_2  Public Sector Op.";#N/A,#N/A,TRUE,"Tab_3";#N/A,#N/A,TRUE,"Tab_4 Monetary";#N/A,#N/A,TRUE,"Tab_5 Medium-Term Outlook";#N/A,#N/A,TRUE,"Tab_6";#N/A,#N/A,TRUE,"Tab_7 Indicators of Ext. Vul."}</definedName>
    <definedName name="wrn.Briefing._.Tables." localSheetId="36" hidden="1">{#N/A,#N/A,TRUE,"Tab_1 Economic Ind.";#N/A,#N/A,TRUE,"Tab_2  Public Sector Op.";#N/A,#N/A,TRUE,"Tab_3";#N/A,#N/A,TRUE,"Tab_4 Monetary";#N/A,#N/A,TRUE,"Tab_5 Medium-Term Outlook";#N/A,#N/A,TRUE,"Tab_6";#N/A,#N/A,TRUE,"Tab_7 Indicators of Ext. Vul."}</definedName>
    <definedName name="wrn.Briefing._.Tables." localSheetId="37" hidden="1">{#N/A,#N/A,TRUE,"Tab_1 Economic Ind.";#N/A,#N/A,TRUE,"Tab_2  Public Sector Op.";#N/A,#N/A,TRUE,"Tab_3";#N/A,#N/A,TRUE,"Tab_4 Monetary";#N/A,#N/A,TRUE,"Tab_5 Medium-Term Outlook";#N/A,#N/A,TRUE,"Tab_6";#N/A,#N/A,TRUE,"Tab_7 Indicators of Ext. Vul."}</definedName>
    <definedName name="wrn.Briefing._.Tables." localSheetId="39" hidden="1">{#N/A,#N/A,TRUE,"Tab_1 Economic Ind.";#N/A,#N/A,TRUE,"Tab_2  Public Sector Op.";#N/A,#N/A,TRUE,"Tab_3";#N/A,#N/A,TRUE,"Tab_4 Monetary";#N/A,#N/A,TRUE,"Tab_5 Medium-Term Outlook";#N/A,#N/A,TRUE,"Tab_6";#N/A,#N/A,TRUE,"Tab_7 Indicators of Ext. Vul."}</definedName>
    <definedName name="wrn.Briefing._.Tables." localSheetId="40" hidden="1">{#N/A,#N/A,TRUE,"Tab_1 Economic Ind.";#N/A,#N/A,TRUE,"Tab_2  Public Sector Op.";#N/A,#N/A,TRUE,"Tab_3";#N/A,#N/A,TRUE,"Tab_4 Monetary";#N/A,#N/A,TRUE,"Tab_5 Medium-Term Outlook";#N/A,#N/A,TRUE,"Tab_6";#N/A,#N/A,TRUE,"Tab_7 Indicators of Ext. Vul."}</definedName>
    <definedName name="wrn.Briefing._.Tables." localSheetId="41" hidden="1">{#N/A,#N/A,TRUE,"Tab_1 Economic Ind.";#N/A,#N/A,TRUE,"Tab_2  Public Sector Op.";#N/A,#N/A,TRUE,"Tab_3";#N/A,#N/A,TRUE,"Tab_4 Monetary";#N/A,#N/A,TRUE,"Tab_5 Medium-Term Outlook";#N/A,#N/A,TRUE,"Tab_6";#N/A,#N/A,TRUE,"Tab_7 Indicators of Ext. Vul."}</definedName>
    <definedName name="wrn.Briefing._.Tables." localSheetId="46" hidden="1">{#N/A,#N/A,TRUE,"Tab_1 Economic Ind.";#N/A,#N/A,TRUE,"Tab_2  Public Sector Op.";#N/A,#N/A,TRUE,"Tab_3";#N/A,#N/A,TRUE,"Tab_4 Monetary";#N/A,#N/A,TRUE,"Tab_5 Medium-Term Outlook";#N/A,#N/A,TRUE,"Tab_6";#N/A,#N/A,TRUE,"Tab_7 Indicators of Ext. Vul."}</definedName>
    <definedName name="wrn.Briefing._.Tables." localSheetId="47" hidden="1">{#N/A,#N/A,TRUE,"Tab_1 Economic Ind.";#N/A,#N/A,TRUE,"Tab_2  Public Sector Op.";#N/A,#N/A,TRUE,"Tab_3";#N/A,#N/A,TRUE,"Tab_4 Monetary";#N/A,#N/A,TRUE,"Tab_5 Medium-Term Outlook";#N/A,#N/A,TRUE,"Tab_6";#N/A,#N/A,TRUE,"Tab_7 Indicators of Ext. Vul."}</definedName>
    <definedName name="wrn.Briefing._.Tables." localSheetId="48" hidden="1">{#N/A,#N/A,TRUE,"Tab_1 Economic Ind.";#N/A,#N/A,TRUE,"Tab_2  Public Sector Op.";#N/A,#N/A,TRUE,"Tab_3";#N/A,#N/A,TRUE,"Tab_4 Monetary";#N/A,#N/A,TRUE,"Tab_5 Medium-Term Outlook";#N/A,#N/A,TRUE,"Tab_6";#N/A,#N/A,TRUE,"Tab_7 Indicators of Ext. Vul."}</definedName>
    <definedName name="wrn.Briefing._.Tables." localSheetId="49" hidden="1">{#N/A,#N/A,TRUE,"Tab_1 Economic Ind.";#N/A,#N/A,TRUE,"Tab_2  Public Sector Op.";#N/A,#N/A,TRUE,"Tab_3";#N/A,#N/A,TRUE,"Tab_4 Monetary";#N/A,#N/A,TRUE,"Tab_5 Medium-Term Outlook";#N/A,#N/A,TRUE,"Tab_6";#N/A,#N/A,TRUE,"Tab_7 Indicators of Ext. Vul."}</definedName>
    <definedName name="wrn.Briefing._.Tables." localSheetId="50" hidden="1">{#N/A,#N/A,TRUE,"Tab_1 Economic Ind.";#N/A,#N/A,TRUE,"Tab_2  Public Sector Op.";#N/A,#N/A,TRUE,"Tab_3";#N/A,#N/A,TRUE,"Tab_4 Monetary";#N/A,#N/A,TRUE,"Tab_5 Medium-Term Outlook";#N/A,#N/A,TRUE,"Tab_6";#N/A,#N/A,TRUE,"Tab_7 Indicators of Ext. Vul."}</definedName>
    <definedName name="wrn.Briefing._.Tables." localSheetId="51" hidden="1">{#N/A,#N/A,TRUE,"Tab_1 Economic Ind.";#N/A,#N/A,TRUE,"Tab_2  Public Sector Op.";#N/A,#N/A,TRUE,"Tab_3";#N/A,#N/A,TRUE,"Tab_4 Monetary";#N/A,#N/A,TRUE,"Tab_5 Medium-Term Outlook";#N/A,#N/A,TRUE,"Tab_6";#N/A,#N/A,TRUE,"Tab_7 Indicators of Ext. Vul."}</definedName>
    <definedName name="wrn.Briefing._.Tables." localSheetId="52" hidden="1">{#N/A,#N/A,TRUE,"Tab_1 Economic Ind.";#N/A,#N/A,TRUE,"Tab_2  Public Sector Op.";#N/A,#N/A,TRUE,"Tab_3";#N/A,#N/A,TRUE,"Tab_4 Monetary";#N/A,#N/A,TRUE,"Tab_5 Medium-Term Outlook";#N/A,#N/A,TRUE,"Tab_6";#N/A,#N/A,TRUE,"Tab_7 Indicators of Ext. Vul."}</definedName>
    <definedName name="wrn.Briefing._.Tables." localSheetId="53" hidden="1">{#N/A,#N/A,TRUE,"Tab_1 Economic Ind.";#N/A,#N/A,TRUE,"Tab_2  Public Sector Op.";#N/A,#N/A,TRUE,"Tab_3";#N/A,#N/A,TRUE,"Tab_4 Monetary";#N/A,#N/A,TRUE,"Tab_5 Medium-Term Outlook";#N/A,#N/A,TRUE,"Tab_6";#N/A,#N/A,TRUE,"Tab_7 Indicators of Ext. Vul."}</definedName>
    <definedName name="wrn.Briefing._.Tables." localSheetId="64" hidden="1">{#N/A,#N/A,TRUE,"Tab_1 Economic Ind.";#N/A,#N/A,TRUE,"Tab_2  Public Sector Op.";#N/A,#N/A,TRUE,"Tab_3";#N/A,#N/A,TRUE,"Tab_4 Monetary";#N/A,#N/A,TRUE,"Tab_5 Medium-Term Outlook";#N/A,#N/A,TRUE,"Tab_6";#N/A,#N/A,TRUE,"Tab_7 Indicators of Ext. Vul."}</definedName>
    <definedName name="wrn.Briefing._.Tables." localSheetId="65" hidden="1">{#N/A,#N/A,TRUE,"Tab_1 Economic Ind.";#N/A,#N/A,TRUE,"Tab_2  Public Sector Op.";#N/A,#N/A,TRUE,"Tab_3";#N/A,#N/A,TRUE,"Tab_4 Monetary";#N/A,#N/A,TRUE,"Tab_5 Medium-Term Outlook";#N/A,#N/A,TRUE,"Tab_6";#N/A,#N/A,TRUE,"Tab_7 Indicators of Ext. Vul."}</definedName>
    <definedName name="wrn.Briefing._.Tables." localSheetId="66" hidden="1">{#N/A,#N/A,TRUE,"Tab_1 Economic Ind.";#N/A,#N/A,TRUE,"Tab_2  Public Sector Op.";#N/A,#N/A,TRUE,"Tab_3";#N/A,#N/A,TRUE,"Tab_4 Monetary";#N/A,#N/A,TRUE,"Tab_5 Medium-Term Outlook";#N/A,#N/A,TRUE,"Tab_6";#N/A,#N/A,TRUE,"Tab_7 Indicators of Ext. Vul."}</definedName>
    <definedName name="wrn.Briefing._.Tables." hidden="1">{#N/A,#N/A,TRUE,"Tab_1 Economic Ind.";#N/A,#N/A,TRUE,"Tab_2  Public Sector Op.";#N/A,#N/A,TRUE,"Tab_3";#N/A,#N/A,TRUE,"Tab_4 Monetary";#N/A,#N/A,TRUE,"Tab_5 Medium-Term Outlook";#N/A,#N/A,TRUE,"Tab_6";#N/A,#N/A,TRUE,"Tab_7 Indicators of Ext. Vul."}</definedName>
    <definedName name="wrn.CelPIB." localSheetId="67" hidden="1">{#N/A,#N/A,FALSE,"CelPIB"}</definedName>
    <definedName name="wrn.CelPIB." localSheetId="68" hidden="1">{#N/A,#N/A,FALSE,"CelPIB"}</definedName>
    <definedName name="wrn.CelPIB." localSheetId="69" hidden="1">{#N/A,#N/A,FALSE,"CelPIB"}</definedName>
    <definedName name="wrn.CelPIB." localSheetId="70" hidden="1">{#N/A,#N/A,FALSE,"CelPIB"}</definedName>
    <definedName name="wrn.CelPIB." localSheetId="72" hidden="1">{#N/A,#N/A,FALSE,"CelPIB"}</definedName>
    <definedName name="wrn.CelPIB." localSheetId="73" hidden="1">{#N/A,#N/A,FALSE,"CelPIB"}</definedName>
    <definedName name="wrn.CelPIB." localSheetId="74" hidden="1">{#N/A,#N/A,FALSE,"CelPIB"}</definedName>
    <definedName name="wrn.CelPIB." localSheetId="11" hidden="1">{#N/A,#N/A,FALSE,"CelPIB"}</definedName>
    <definedName name="wrn.CelPIB." localSheetId="12" hidden="1">{#N/A,#N/A,FALSE,"CelPIB"}</definedName>
    <definedName name="wrn.CelPIB." localSheetId="13" hidden="1">{#N/A,#N/A,FALSE,"CelPIB"}</definedName>
    <definedName name="wrn.CelPIB." localSheetId="23" hidden="1">{#N/A,#N/A,FALSE,"CelPIB"}</definedName>
    <definedName name="wrn.CelPIB." localSheetId="24" hidden="1">{#N/A,#N/A,FALSE,"CelPIB"}</definedName>
    <definedName name="wrn.CelPIB." localSheetId="26" hidden="1">{#N/A,#N/A,FALSE,"CelPIB"}</definedName>
    <definedName name="wrn.CelPIB." localSheetId="27" hidden="1">{#N/A,#N/A,FALSE,"CelPIB"}</definedName>
    <definedName name="wrn.CelPIB." localSheetId="42" hidden="1">{#N/A,#N/A,FALSE,"CelPIB"}</definedName>
    <definedName name="wrn.CelPIB." localSheetId="6" hidden="1">{#N/A,#N/A,FALSE,"CelPIB"}</definedName>
    <definedName name="wrn.CelPIB." localSheetId="7" hidden="1">{#N/A,#N/A,FALSE,"CelPIB"}</definedName>
    <definedName name="wrn.CelPIB." localSheetId="10" hidden="1">{#N/A,#N/A,FALSE,"CelPIB"}</definedName>
    <definedName name="wrn.CelPIB." localSheetId="38" hidden="1">{#N/A,#N/A,FALSE,"CelPIB"}</definedName>
    <definedName name="wrn.CelPIB." localSheetId="25" hidden="1">{#N/A,#N/A,FALSE,"CelPIB"}</definedName>
    <definedName name="wrn.CelPIB." localSheetId="28" hidden="1">{#N/A,#N/A,FALSE,"CelPIB"}</definedName>
    <definedName name="wrn.CelPIB." localSheetId="30" hidden="1">{#N/A,#N/A,FALSE,"CelPIB"}</definedName>
    <definedName name="wrn.CelPIB." localSheetId="31" hidden="1">{#N/A,#N/A,FALSE,"CelPIB"}</definedName>
    <definedName name="wrn.CelPIB." localSheetId="32" hidden="1">{#N/A,#N/A,FALSE,"CelPIB"}</definedName>
    <definedName name="wrn.CelPIB." localSheetId="33" hidden="1">{#N/A,#N/A,FALSE,"CelPIB"}</definedName>
    <definedName name="wrn.CelPIB." localSheetId="34" hidden="1">{#N/A,#N/A,FALSE,"CelPIB"}</definedName>
    <definedName name="wrn.CelPIB." localSheetId="35" hidden="1">{#N/A,#N/A,FALSE,"CelPIB"}</definedName>
    <definedName name="wrn.CelPIB." localSheetId="36" hidden="1">{#N/A,#N/A,FALSE,"CelPIB"}</definedName>
    <definedName name="wrn.CelPIB." localSheetId="37" hidden="1">{#N/A,#N/A,FALSE,"CelPIB"}</definedName>
    <definedName name="wrn.CelPIB." localSheetId="39" hidden="1">{#N/A,#N/A,FALSE,"CelPIB"}</definedName>
    <definedName name="wrn.CelPIB." localSheetId="40" hidden="1">{#N/A,#N/A,FALSE,"CelPIB"}</definedName>
    <definedName name="wrn.CelPIB." localSheetId="41" hidden="1">{#N/A,#N/A,FALSE,"CelPIB"}</definedName>
    <definedName name="wrn.CelPIB." localSheetId="46" hidden="1">{#N/A,#N/A,FALSE,"CelPIB"}</definedName>
    <definedName name="wrn.CelPIB." localSheetId="47" hidden="1">{#N/A,#N/A,FALSE,"CelPIB"}</definedName>
    <definedName name="wrn.CelPIB." localSheetId="48" hidden="1">{#N/A,#N/A,FALSE,"CelPIB"}</definedName>
    <definedName name="wrn.CelPIB." localSheetId="49" hidden="1">{#N/A,#N/A,FALSE,"CelPIB"}</definedName>
    <definedName name="wrn.CelPIB." localSheetId="50" hidden="1">{#N/A,#N/A,FALSE,"CelPIB"}</definedName>
    <definedName name="wrn.CelPIB." localSheetId="51" hidden="1">{#N/A,#N/A,FALSE,"CelPIB"}</definedName>
    <definedName name="wrn.CelPIB." localSheetId="52" hidden="1">{#N/A,#N/A,FALSE,"CelPIB"}</definedName>
    <definedName name="wrn.CelPIB." localSheetId="53" hidden="1">{#N/A,#N/A,FALSE,"CelPIB"}</definedName>
    <definedName name="wrn.CelPIB." localSheetId="64" hidden="1">{#N/A,#N/A,FALSE,"CelPIB"}</definedName>
    <definedName name="wrn.CelPIB." localSheetId="65" hidden="1">{#N/A,#N/A,FALSE,"CelPIB"}</definedName>
    <definedName name="wrn.CelPIB." localSheetId="66" hidden="1">{#N/A,#N/A,FALSE,"CelPIB"}</definedName>
    <definedName name="wrn.CelPIB." hidden="1">{#N/A,#N/A,FALSE,"CelPIB"}</definedName>
    <definedName name="wrn.CG._.Cons._.GDP." localSheetId="67" hidden="1">{#N/A,#N/A,FALSE,"CG Cons GDP";#N/A,#N/A,FALSE,"CG Cons GDP";#N/A,#N/A,FALSE,"CGvt Revenue GDP";#N/A,#N/A,FALSE,"RestGGPIB";#N/A,#N/A,FALSE,"RestGGPIB";#N/A,#N/A,FALSE,"SSPIB";#N/A,#N/A,FALSE,"EntpsPIB";#N/A,#N/A,FALSE,"EntpsPIB";#N/A,#N/A,FALSE,"CelPIB"}</definedName>
    <definedName name="wrn.CG._.Cons._.GDP." localSheetId="68" hidden="1">{#N/A,#N/A,FALSE,"CG Cons GDP";#N/A,#N/A,FALSE,"CG Cons GDP";#N/A,#N/A,FALSE,"CGvt Revenue GDP";#N/A,#N/A,FALSE,"RestGGPIB";#N/A,#N/A,FALSE,"RestGGPIB";#N/A,#N/A,FALSE,"SSPIB";#N/A,#N/A,FALSE,"EntpsPIB";#N/A,#N/A,FALSE,"EntpsPIB";#N/A,#N/A,FALSE,"CelPIB"}</definedName>
    <definedName name="wrn.CG._.Cons._.GDP." localSheetId="69" hidden="1">{#N/A,#N/A,FALSE,"CG Cons GDP";#N/A,#N/A,FALSE,"CG Cons GDP";#N/A,#N/A,FALSE,"CGvt Revenue GDP";#N/A,#N/A,FALSE,"RestGGPIB";#N/A,#N/A,FALSE,"RestGGPIB";#N/A,#N/A,FALSE,"SSPIB";#N/A,#N/A,FALSE,"EntpsPIB";#N/A,#N/A,FALSE,"EntpsPIB";#N/A,#N/A,FALSE,"CelPIB"}</definedName>
    <definedName name="wrn.CG._.Cons._.GDP." localSheetId="70" hidden="1">{#N/A,#N/A,FALSE,"CG Cons GDP";#N/A,#N/A,FALSE,"CG Cons GDP";#N/A,#N/A,FALSE,"CGvt Revenue GDP";#N/A,#N/A,FALSE,"RestGGPIB";#N/A,#N/A,FALSE,"RestGGPIB";#N/A,#N/A,FALSE,"SSPIB";#N/A,#N/A,FALSE,"EntpsPIB";#N/A,#N/A,FALSE,"EntpsPIB";#N/A,#N/A,FALSE,"CelPIB"}</definedName>
    <definedName name="wrn.CG._.Cons._.GDP." localSheetId="72" hidden="1">{#N/A,#N/A,FALSE,"CG Cons GDP";#N/A,#N/A,FALSE,"CG Cons GDP";#N/A,#N/A,FALSE,"CGvt Revenue GDP";#N/A,#N/A,FALSE,"RestGGPIB";#N/A,#N/A,FALSE,"RestGGPIB";#N/A,#N/A,FALSE,"SSPIB";#N/A,#N/A,FALSE,"EntpsPIB";#N/A,#N/A,FALSE,"EntpsPIB";#N/A,#N/A,FALSE,"CelPIB"}</definedName>
    <definedName name="wrn.CG._.Cons._.GDP." localSheetId="73" hidden="1">{#N/A,#N/A,FALSE,"CG Cons GDP";#N/A,#N/A,FALSE,"CG Cons GDP";#N/A,#N/A,FALSE,"CGvt Revenue GDP";#N/A,#N/A,FALSE,"RestGGPIB";#N/A,#N/A,FALSE,"RestGGPIB";#N/A,#N/A,FALSE,"SSPIB";#N/A,#N/A,FALSE,"EntpsPIB";#N/A,#N/A,FALSE,"EntpsPIB";#N/A,#N/A,FALSE,"CelPIB"}</definedName>
    <definedName name="wrn.CG._.Cons._.GDP." localSheetId="74" hidden="1">{#N/A,#N/A,FALSE,"CG Cons GDP";#N/A,#N/A,FALSE,"CG Cons GDP";#N/A,#N/A,FALSE,"CGvt Revenue GDP";#N/A,#N/A,FALSE,"RestGGPIB";#N/A,#N/A,FALSE,"RestGGPIB";#N/A,#N/A,FALSE,"SSPIB";#N/A,#N/A,FALSE,"EntpsPIB";#N/A,#N/A,FALSE,"EntpsPIB";#N/A,#N/A,FALSE,"CelPIB"}</definedName>
    <definedName name="wrn.CG._.Cons._.GDP." localSheetId="11" hidden="1">{#N/A,#N/A,FALSE,"CG Cons GDP";#N/A,#N/A,FALSE,"CG Cons GDP";#N/A,#N/A,FALSE,"CGvt Revenue GDP";#N/A,#N/A,FALSE,"RestGGPIB";#N/A,#N/A,FALSE,"RestGGPIB";#N/A,#N/A,FALSE,"SSPIB";#N/A,#N/A,FALSE,"EntpsPIB";#N/A,#N/A,FALSE,"EntpsPIB";#N/A,#N/A,FALSE,"CelPIB"}</definedName>
    <definedName name="wrn.CG._.Cons._.GDP." localSheetId="12" hidden="1">{#N/A,#N/A,FALSE,"CG Cons GDP";#N/A,#N/A,FALSE,"CG Cons GDP";#N/A,#N/A,FALSE,"CGvt Revenue GDP";#N/A,#N/A,FALSE,"RestGGPIB";#N/A,#N/A,FALSE,"RestGGPIB";#N/A,#N/A,FALSE,"SSPIB";#N/A,#N/A,FALSE,"EntpsPIB";#N/A,#N/A,FALSE,"EntpsPIB";#N/A,#N/A,FALSE,"CelPIB"}</definedName>
    <definedName name="wrn.CG._.Cons._.GDP." localSheetId="13" hidden="1">{#N/A,#N/A,FALSE,"CG Cons GDP";#N/A,#N/A,FALSE,"CG Cons GDP";#N/A,#N/A,FALSE,"CGvt Revenue GDP";#N/A,#N/A,FALSE,"RestGGPIB";#N/A,#N/A,FALSE,"RestGGPIB";#N/A,#N/A,FALSE,"SSPIB";#N/A,#N/A,FALSE,"EntpsPIB";#N/A,#N/A,FALSE,"EntpsPIB";#N/A,#N/A,FALSE,"CelPIB"}</definedName>
    <definedName name="wrn.CG._.Cons._.GDP." localSheetId="23" hidden="1">{#N/A,#N/A,FALSE,"CG Cons GDP";#N/A,#N/A,FALSE,"CG Cons GDP";#N/A,#N/A,FALSE,"CGvt Revenue GDP";#N/A,#N/A,FALSE,"RestGGPIB";#N/A,#N/A,FALSE,"RestGGPIB";#N/A,#N/A,FALSE,"SSPIB";#N/A,#N/A,FALSE,"EntpsPIB";#N/A,#N/A,FALSE,"EntpsPIB";#N/A,#N/A,FALSE,"CelPIB"}</definedName>
    <definedName name="wrn.CG._.Cons._.GDP." localSheetId="24" hidden="1">{#N/A,#N/A,FALSE,"CG Cons GDP";#N/A,#N/A,FALSE,"CG Cons GDP";#N/A,#N/A,FALSE,"CGvt Revenue GDP";#N/A,#N/A,FALSE,"RestGGPIB";#N/A,#N/A,FALSE,"RestGGPIB";#N/A,#N/A,FALSE,"SSPIB";#N/A,#N/A,FALSE,"EntpsPIB";#N/A,#N/A,FALSE,"EntpsPIB";#N/A,#N/A,FALSE,"CelPIB"}</definedName>
    <definedName name="wrn.CG._.Cons._.GDP." localSheetId="26" hidden="1">{#N/A,#N/A,FALSE,"CG Cons GDP";#N/A,#N/A,FALSE,"CG Cons GDP";#N/A,#N/A,FALSE,"CGvt Revenue GDP";#N/A,#N/A,FALSE,"RestGGPIB";#N/A,#N/A,FALSE,"RestGGPIB";#N/A,#N/A,FALSE,"SSPIB";#N/A,#N/A,FALSE,"EntpsPIB";#N/A,#N/A,FALSE,"EntpsPIB";#N/A,#N/A,FALSE,"CelPIB"}</definedName>
    <definedName name="wrn.CG._.Cons._.GDP." localSheetId="27" hidden="1">{#N/A,#N/A,FALSE,"CG Cons GDP";#N/A,#N/A,FALSE,"CG Cons GDP";#N/A,#N/A,FALSE,"CGvt Revenue GDP";#N/A,#N/A,FALSE,"RestGGPIB";#N/A,#N/A,FALSE,"RestGGPIB";#N/A,#N/A,FALSE,"SSPIB";#N/A,#N/A,FALSE,"EntpsPIB";#N/A,#N/A,FALSE,"EntpsPIB";#N/A,#N/A,FALSE,"CelPIB"}</definedName>
    <definedName name="wrn.CG._.Cons._.GDP." localSheetId="42" hidden="1">{#N/A,#N/A,FALSE,"CG Cons GDP";#N/A,#N/A,FALSE,"CG Cons GDP";#N/A,#N/A,FALSE,"CGvt Revenue GDP";#N/A,#N/A,FALSE,"RestGGPIB";#N/A,#N/A,FALSE,"RestGGPIB";#N/A,#N/A,FALSE,"SSPIB";#N/A,#N/A,FALSE,"EntpsPIB";#N/A,#N/A,FALSE,"EntpsPIB";#N/A,#N/A,FALSE,"CelPIB"}</definedName>
    <definedName name="wrn.CG._.Cons._.GDP." localSheetId="6" hidden="1">{#N/A,#N/A,FALSE,"CG Cons GDP";#N/A,#N/A,FALSE,"CG Cons GDP";#N/A,#N/A,FALSE,"CGvt Revenue GDP";#N/A,#N/A,FALSE,"RestGGPIB";#N/A,#N/A,FALSE,"RestGGPIB";#N/A,#N/A,FALSE,"SSPIB";#N/A,#N/A,FALSE,"EntpsPIB";#N/A,#N/A,FALSE,"EntpsPIB";#N/A,#N/A,FALSE,"CelPIB"}</definedName>
    <definedName name="wrn.CG._.Cons._.GDP." localSheetId="7" hidden="1">{#N/A,#N/A,FALSE,"CG Cons GDP";#N/A,#N/A,FALSE,"CG Cons GDP";#N/A,#N/A,FALSE,"CGvt Revenue GDP";#N/A,#N/A,FALSE,"RestGGPIB";#N/A,#N/A,FALSE,"RestGGPIB";#N/A,#N/A,FALSE,"SSPIB";#N/A,#N/A,FALSE,"EntpsPIB";#N/A,#N/A,FALSE,"EntpsPIB";#N/A,#N/A,FALSE,"CelPIB"}</definedName>
    <definedName name="wrn.CG._.Cons._.GDP." localSheetId="10" hidden="1">{#N/A,#N/A,FALSE,"CG Cons GDP";#N/A,#N/A,FALSE,"CG Cons GDP";#N/A,#N/A,FALSE,"CGvt Revenue GDP";#N/A,#N/A,FALSE,"RestGGPIB";#N/A,#N/A,FALSE,"RestGGPIB";#N/A,#N/A,FALSE,"SSPIB";#N/A,#N/A,FALSE,"EntpsPIB";#N/A,#N/A,FALSE,"EntpsPIB";#N/A,#N/A,FALSE,"CelPIB"}</definedName>
    <definedName name="wrn.CG._.Cons._.GDP." localSheetId="38" hidden="1">{#N/A,#N/A,FALSE,"CG Cons GDP";#N/A,#N/A,FALSE,"CG Cons GDP";#N/A,#N/A,FALSE,"CGvt Revenue GDP";#N/A,#N/A,FALSE,"RestGGPIB";#N/A,#N/A,FALSE,"RestGGPIB";#N/A,#N/A,FALSE,"SSPIB";#N/A,#N/A,FALSE,"EntpsPIB";#N/A,#N/A,FALSE,"EntpsPIB";#N/A,#N/A,FALSE,"CelPIB"}</definedName>
    <definedName name="wrn.CG._.Cons._.GDP." localSheetId="25" hidden="1">{#N/A,#N/A,FALSE,"CG Cons GDP";#N/A,#N/A,FALSE,"CG Cons GDP";#N/A,#N/A,FALSE,"CGvt Revenue GDP";#N/A,#N/A,FALSE,"RestGGPIB";#N/A,#N/A,FALSE,"RestGGPIB";#N/A,#N/A,FALSE,"SSPIB";#N/A,#N/A,FALSE,"EntpsPIB";#N/A,#N/A,FALSE,"EntpsPIB";#N/A,#N/A,FALSE,"CelPIB"}</definedName>
    <definedName name="wrn.CG._.Cons._.GDP." localSheetId="28" hidden="1">{#N/A,#N/A,FALSE,"CG Cons GDP";#N/A,#N/A,FALSE,"CG Cons GDP";#N/A,#N/A,FALSE,"CGvt Revenue GDP";#N/A,#N/A,FALSE,"RestGGPIB";#N/A,#N/A,FALSE,"RestGGPIB";#N/A,#N/A,FALSE,"SSPIB";#N/A,#N/A,FALSE,"EntpsPIB";#N/A,#N/A,FALSE,"EntpsPIB";#N/A,#N/A,FALSE,"CelPIB"}</definedName>
    <definedName name="wrn.CG._.Cons._.GDP." localSheetId="30" hidden="1">{#N/A,#N/A,FALSE,"CG Cons GDP";#N/A,#N/A,FALSE,"CG Cons GDP";#N/A,#N/A,FALSE,"CGvt Revenue GDP";#N/A,#N/A,FALSE,"RestGGPIB";#N/A,#N/A,FALSE,"RestGGPIB";#N/A,#N/A,FALSE,"SSPIB";#N/A,#N/A,FALSE,"EntpsPIB";#N/A,#N/A,FALSE,"EntpsPIB";#N/A,#N/A,FALSE,"CelPIB"}</definedName>
    <definedName name="wrn.CG._.Cons._.GDP." localSheetId="31" hidden="1">{#N/A,#N/A,FALSE,"CG Cons GDP";#N/A,#N/A,FALSE,"CG Cons GDP";#N/A,#N/A,FALSE,"CGvt Revenue GDP";#N/A,#N/A,FALSE,"RestGGPIB";#N/A,#N/A,FALSE,"RestGGPIB";#N/A,#N/A,FALSE,"SSPIB";#N/A,#N/A,FALSE,"EntpsPIB";#N/A,#N/A,FALSE,"EntpsPIB";#N/A,#N/A,FALSE,"CelPIB"}</definedName>
    <definedName name="wrn.CG._.Cons._.GDP." localSheetId="32" hidden="1">{#N/A,#N/A,FALSE,"CG Cons GDP";#N/A,#N/A,FALSE,"CG Cons GDP";#N/A,#N/A,FALSE,"CGvt Revenue GDP";#N/A,#N/A,FALSE,"RestGGPIB";#N/A,#N/A,FALSE,"RestGGPIB";#N/A,#N/A,FALSE,"SSPIB";#N/A,#N/A,FALSE,"EntpsPIB";#N/A,#N/A,FALSE,"EntpsPIB";#N/A,#N/A,FALSE,"CelPIB"}</definedName>
    <definedName name="wrn.CG._.Cons._.GDP." localSheetId="33" hidden="1">{#N/A,#N/A,FALSE,"CG Cons GDP";#N/A,#N/A,FALSE,"CG Cons GDP";#N/A,#N/A,FALSE,"CGvt Revenue GDP";#N/A,#N/A,FALSE,"RestGGPIB";#N/A,#N/A,FALSE,"RestGGPIB";#N/A,#N/A,FALSE,"SSPIB";#N/A,#N/A,FALSE,"EntpsPIB";#N/A,#N/A,FALSE,"EntpsPIB";#N/A,#N/A,FALSE,"CelPIB"}</definedName>
    <definedName name="wrn.CG._.Cons._.GDP." localSheetId="34" hidden="1">{#N/A,#N/A,FALSE,"CG Cons GDP";#N/A,#N/A,FALSE,"CG Cons GDP";#N/A,#N/A,FALSE,"CGvt Revenue GDP";#N/A,#N/A,FALSE,"RestGGPIB";#N/A,#N/A,FALSE,"RestGGPIB";#N/A,#N/A,FALSE,"SSPIB";#N/A,#N/A,FALSE,"EntpsPIB";#N/A,#N/A,FALSE,"EntpsPIB";#N/A,#N/A,FALSE,"CelPIB"}</definedName>
    <definedName name="wrn.CG._.Cons._.GDP." localSheetId="35" hidden="1">{#N/A,#N/A,FALSE,"CG Cons GDP";#N/A,#N/A,FALSE,"CG Cons GDP";#N/A,#N/A,FALSE,"CGvt Revenue GDP";#N/A,#N/A,FALSE,"RestGGPIB";#N/A,#N/A,FALSE,"RestGGPIB";#N/A,#N/A,FALSE,"SSPIB";#N/A,#N/A,FALSE,"EntpsPIB";#N/A,#N/A,FALSE,"EntpsPIB";#N/A,#N/A,FALSE,"CelPIB"}</definedName>
    <definedName name="wrn.CG._.Cons._.GDP." localSheetId="36" hidden="1">{#N/A,#N/A,FALSE,"CG Cons GDP";#N/A,#N/A,FALSE,"CG Cons GDP";#N/A,#N/A,FALSE,"CGvt Revenue GDP";#N/A,#N/A,FALSE,"RestGGPIB";#N/A,#N/A,FALSE,"RestGGPIB";#N/A,#N/A,FALSE,"SSPIB";#N/A,#N/A,FALSE,"EntpsPIB";#N/A,#N/A,FALSE,"EntpsPIB";#N/A,#N/A,FALSE,"CelPIB"}</definedName>
    <definedName name="wrn.CG._.Cons._.GDP." localSheetId="37" hidden="1">{#N/A,#N/A,FALSE,"CG Cons GDP";#N/A,#N/A,FALSE,"CG Cons GDP";#N/A,#N/A,FALSE,"CGvt Revenue GDP";#N/A,#N/A,FALSE,"RestGGPIB";#N/A,#N/A,FALSE,"RestGGPIB";#N/A,#N/A,FALSE,"SSPIB";#N/A,#N/A,FALSE,"EntpsPIB";#N/A,#N/A,FALSE,"EntpsPIB";#N/A,#N/A,FALSE,"CelPIB"}</definedName>
    <definedName name="wrn.CG._.Cons._.GDP." localSheetId="39" hidden="1">{#N/A,#N/A,FALSE,"CG Cons GDP";#N/A,#N/A,FALSE,"CG Cons GDP";#N/A,#N/A,FALSE,"CGvt Revenue GDP";#N/A,#N/A,FALSE,"RestGGPIB";#N/A,#N/A,FALSE,"RestGGPIB";#N/A,#N/A,FALSE,"SSPIB";#N/A,#N/A,FALSE,"EntpsPIB";#N/A,#N/A,FALSE,"EntpsPIB";#N/A,#N/A,FALSE,"CelPIB"}</definedName>
    <definedName name="wrn.CG._.Cons._.GDP." localSheetId="40" hidden="1">{#N/A,#N/A,FALSE,"CG Cons GDP";#N/A,#N/A,FALSE,"CG Cons GDP";#N/A,#N/A,FALSE,"CGvt Revenue GDP";#N/A,#N/A,FALSE,"RestGGPIB";#N/A,#N/A,FALSE,"RestGGPIB";#N/A,#N/A,FALSE,"SSPIB";#N/A,#N/A,FALSE,"EntpsPIB";#N/A,#N/A,FALSE,"EntpsPIB";#N/A,#N/A,FALSE,"CelPIB"}</definedName>
    <definedName name="wrn.CG._.Cons._.GDP." localSheetId="41" hidden="1">{#N/A,#N/A,FALSE,"CG Cons GDP";#N/A,#N/A,FALSE,"CG Cons GDP";#N/A,#N/A,FALSE,"CGvt Revenue GDP";#N/A,#N/A,FALSE,"RestGGPIB";#N/A,#N/A,FALSE,"RestGGPIB";#N/A,#N/A,FALSE,"SSPIB";#N/A,#N/A,FALSE,"EntpsPIB";#N/A,#N/A,FALSE,"EntpsPIB";#N/A,#N/A,FALSE,"CelPIB"}</definedName>
    <definedName name="wrn.CG._.Cons._.GDP." localSheetId="46" hidden="1">{#N/A,#N/A,FALSE,"CG Cons GDP";#N/A,#N/A,FALSE,"CG Cons GDP";#N/A,#N/A,FALSE,"CGvt Revenue GDP";#N/A,#N/A,FALSE,"RestGGPIB";#N/A,#N/A,FALSE,"RestGGPIB";#N/A,#N/A,FALSE,"SSPIB";#N/A,#N/A,FALSE,"EntpsPIB";#N/A,#N/A,FALSE,"EntpsPIB";#N/A,#N/A,FALSE,"CelPIB"}</definedName>
    <definedName name="wrn.CG._.Cons._.GDP." localSheetId="47" hidden="1">{#N/A,#N/A,FALSE,"CG Cons GDP";#N/A,#N/A,FALSE,"CG Cons GDP";#N/A,#N/A,FALSE,"CGvt Revenue GDP";#N/A,#N/A,FALSE,"RestGGPIB";#N/A,#N/A,FALSE,"RestGGPIB";#N/A,#N/A,FALSE,"SSPIB";#N/A,#N/A,FALSE,"EntpsPIB";#N/A,#N/A,FALSE,"EntpsPIB";#N/A,#N/A,FALSE,"CelPIB"}</definedName>
    <definedName name="wrn.CG._.Cons._.GDP." localSheetId="48" hidden="1">{#N/A,#N/A,FALSE,"CG Cons GDP";#N/A,#N/A,FALSE,"CG Cons GDP";#N/A,#N/A,FALSE,"CGvt Revenue GDP";#N/A,#N/A,FALSE,"RestGGPIB";#N/A,#N/A,FALSE,"RestGGPIB";#N/A,#N/A,FALSE,"SSPIB";#N/A,#N/A,FALSE,"EntpsPIB";#N/A,#N/A,FALSE,"EntpsPIB";#N/A,#N/A,FALSE,"CelPIB"}</definedName>
    <definedName name="wrn.CG._.Cons._.GDP." localSheetId="49" hidden="1">{#N/A,#N/A,FALSE,"CG Cons GDP";#N/A,#N/A,FALSE,"CG Cons GDP";#N/A,#N/A,FALSE,"CGvt Revenue GDP";#N/A,#N/A,FALSE,"RestGGPIB";#N/A,#N/A,FALSE,"RestGGPIB";#N/A,#N/A,FALSE,"SSPIB";#N/A,#N/A,FALSE,"EntpsPIB";#N/A,#N/A,FALSE,"EntpsPIB";#N/A,#N/A,FALSE,"CelPIB"}</definedName>
    <definedName name="wrn.CG._.Cons._.GDP." localSheetId="50" hidden="1">{#N/A,#N/A,FALSE,"CG Cons GDP";#N/A,#N/A,FALSE,"CG Cons GDP";#N/A,#N/A,FALSE,"CGvt Revenue GDP";#N/A,#N/A,FALSE,"RestGGPIB";#N/A,#N/A,FALSE,"RestGGPIB";#N/A,#N/A,FALSE,"SSPIB";#N/A,#N/A,FALSE,"EntpsPIB";#N/A,#N/A,FALSE,"EntpsPIB";#N/A,#N/A,FALSE,"CelPIB"}</definedName>
    <definedName name="wrn.CG._.Cons._.GDP." localSheetId="51" hidden="1">{#N/A,#N/A,FALSE,"CG Cons GDP";#N/A,#N/A,FALSE,"CG Cons GDP";#N/A,#N/A,FALSE,"CGvt Revenue GDP";#N/A,#N/A,FALSE,"RestGGPIB";#N/A,#N/A,FALSE,"RestGGPIB";#N/A,#N/A,FALSE,"SSPIB";#N/A,#N/A,FALSE,"EntpsPIB";#N/A,#N/A,FALSE,"EntpsPIB";#N/A,#N/A,FALSE,"CelPIB"}</definedName>
    <definedName name="wrn.CG._.Cons._.GDP." localSheetId="52" hidden="1">{#N/A,#N/A,FALSE,"CG Cons GDP";#N/A,#N/A,FALSE,"CG Cons GDP";#N/A,#N/A,FALSE,"CGvt Revenue GDP";#N/A,#N/A,FALSE,"RestGGPIB";#N/A,#N/A,FALSE,"RestGGPIB";#N/A,#N/A,FALSE,"SSPIB";#N/A,#N/A,FALSE,"EntpsPIB";#N/A,#N/A,FALSE,"EntpsPIB";#N/A,#N/A,FALSE,"CelPIB"}</definedName>
    <definedName name="wrn.CG._.Cons._.GDP." localSheetId="53" hidden="1">{#N/A,#N/A,FALSE,"CG Cons GDP";#N/A,#N/A,FALSE,"CG Cons GDP";#N/A,#N/A,FALSE,"CGvt Revenue GDP";#N/A,#N/A,FALSE,"RestGGPIB";#N/A,#N/A,FALSE,"RestGGPIB";#N/A,#N/A,FALSE,"SSPIB";#N/A,#N/A,FALSE,"EntpsPIB";#N/A,#N/A,FALSE,"EntpsPIB";#N/A,#N/A,FALSE,"CelPIB"}</definedName>
    <definedName name="wrn.CG._.Cons._.GDP." localSheetId="64" hidden="1">{#N/A,#N/A,FALSE,"CG Cons GDP";#N/A,#N/A,FALSE,"CG Cons GDP";#N/A,#N/A,FALSE,"CGvt Revenue GDP";#N/A,#N/A,FALSE,"RestGGPIB";#N/A,#N/A,FALSE,"RestGGPIB";#N/A,#N/A,FALSE,"SSPIB";#N/A,#N/A,FALSE,"EntpsPIB";#N/A,#N/A,FALSE,"EntpsPIB";#N/A,#N/A,FALSE,"CelPIB"}</definedName>
    <definedName name="wrn.CG._.Cons._.GDP." localSheetId="65" hidden="1">{#N/A,#N/A,FALSE,"CG Cons GDP";#N/A,#N/A,FALSE,"CG Cons GDP";#N/A,#N/A,FALSE,"CGvt Revenue GDP";#N/A,#N/A,FALSE,"RestGGPIB";#N/A,#N/A,FALSE,"RestGGPIB";#N/A,#N/A,FALSE,"SSPIB";#N/A,#N/A,FALSE,"EntpsPIB";#N/A,#N/A,FALSE,"EntpsPIB";#N/A,#N/A,FALSE,"CelPIB"}</definedName>
    <definedName name="wrn.CG._.Cons._.GDP." localSheetId="66" hidden="1">{#N/A,#N/A,FALSE,"CG Cons GDP";#N/A,#N/A,FALSE,"CG Cons GDP";#N/A,#N/A,FALSE,"CGvt Revenue GDP";#N/A,#N/A,FALSE,"RestGGPIB";#N/A,#N/A,FALSE,"RestGGPIB";#N/A,#N/A,FALSE,"SSPIB";#N/A,#N/A,FALSE,"EntpsPIB";#N/A,#N/A,FALSE,"EntpsPIB";#N/A,#N/A,FALSE,"CelPIB"}</definedName>
    <definedName name="wrn.CG._.Cons._.GDP." hidden="1">{#N/A,#N/A,FALSE,"CG Cons GDP";#N/A,#N/A,FALSE,"CG Cons GDP";#N/A,#N/A,FALSE,"CGvt Revenue GDP";#N/A,#N/A,FALSE,"RestGGPIB";#N/A,#N/A,FALSE,"RestGGPIB";#N/A,#N/A,FALSE,"SSPIB";#N/A,#N/A,FALSE,"EntpsPIB";#N/A,#N/A,FALSE,"EntpsPIB";#N/A,#N/A,FALSE,"CelPIB"}</definedName>
    <definedName name="wrn.CGvt._.Revenue._.GDP." localSheetId="67" hidden="1">{#N/A,#N/A,FALSE,"NFPS GDP"}</definedName>
    <definedName name="wrn.CGvt._.Revenue._.GDP." localSheetId="68" hidden="1">{#N/A,#N/A,FALSE,"NFPS GDP"}</definedName>
    <definedName name="wrn.CGvt._.Revenue._.GDP." localSheetId="69" hidden="1">{#N/A,#N/A,FALSE,"NFPS GDP"}</definedName>
    <definedName name="wrn.CGvt._.Revenue._.GDP." localSheetId="70" hidden="1">{#N/A,#N/A,FALSE,"NFPS GDP"}</definedName>
    <definedName name="wrn.CGvt._.Revenue._.GDP." localSheetId="72" hidden="1">{#N/A,#N/A,FALSE,"NFPS GDP"}</definedName>
    <definedName name="wrn.CGvt._.Revenue._.GDP." localSheetId="73" hidden="1">{#N/A,#N/A,FALSE,"NFPS GDP"}</definedName>
    <definedName name="wrn.CGvt._.Revenue._.GDP." localSheetId="74" hidden="1">{#N/A,#N/A,FALSE,"NFPS GDP"}</definedName>
    <definedName name="wrn.CGvt._.Revenue._.GDP." localSheetId="11" hidden="1">{#N/A,#N/A,FALSE,"NFPS GDP"}</definedName>
    <definedName name="wrn.CGvt._.Revenue._.GDP." localSheetId="12" hidden="1">{#N/A,#N/A,FALSE,"NFPS GDP"}</definedName>
    <definedName name="wrn.CGvt._.Revenue._.GDP." localSheetId="13" hidden="1">{#N/A,#N/A,FALSE,"NFPS GDP"}</definedName>
    <definedName name="wrn.CGvt._.Revenue._.GDP." localSheetId="23" hidden="1">{#N/A,#N/A,FALSE,"NFPS GDP"}</definedName>
    <definedName name="wrn.CGvt._.Revenue._.GDP." localSheetId="24" hidden="1">{#N/A,#N/A,FALSE,"NFPS GDP"}</definedName>
    <definedName name="wrn.CGvt._.Revenue._.GDP." localSheetId="26" hidden="1">{#N/A,#N/A,FALSE,"NFPS GDP"}</definedName>
    <definedName name="wrn.CGvt._.Revenue._.GDP." localSheetId="27" hidden="1">{#N/A,#N/A,FALSE,"NFPS GDP"}</definedName>
    <definedName name="wrn.CGvt._.Revenue._.GDP." localSheetId="42" hidden="1">{#N/A,#N/A,FALSE,"NFPS GDP"}</definedName>
    <definedName name="wrn.CGvt._.Revenue._.GDP." localSheetId="6" hidden="1">{#N/A,#N/A,FALSE,"NFPS GDP"}</definedName>
    <definedName name="wrn.CGvt._.Revenue._.GDP." localSheetId="7" hidden="1">{#N/A,#N/A,FALSE,"NFPS GDP"}</definedName>
    <definedName name="wrn.CGvt._.Revenue._.GDP." localSheetId="10" hidden="1">{#N/A,#N/A,FALSE,"NFPS GDP"}</definedName>
    <definedName name="wrn.CGvt._.Revenue._.GDP." localSheetId="38" hidden="1">{#N/A,#N/A,FALSE,"NFPS GDP"}</definedName>
    <definedName name="wrn.CGvt._.Revenue._.GDP." localSheetId="25" hidden="1">{#N/A,#N/A,FALSE,"NFPS GDP"}</definedName>
    <definedName name="wrn.CGvt._.Revenue._.GDP." localSheetId="28" hidden="1">{#N/A,#N/A,FALSE,"NFPS GDP"}</definedName>
    <definedName name="wrn.CGvt._.Revenue._.GDP." localSheetId="30" hidden="1">{#N/A,#N/A,FALSE,"NFPS GDP"}</definedName>
    <definedName name="wrn.CGvt._.Revenue._.GDP." localSheetId="31" hidden="1">{#N/A,#N/A,FALSE,"NFPS GDP"}</definedName>
    <definedName name="wrn.CGvt._.Revenue._.GDP." localSheetId="32" hidden="1">{#N/A,#N/A,FALSE,"NFPS GDP"}</definedName>
    <definedName name="wrn.CGvt._.Revenue._.GDP." localSheetId="33" hidden="1">{#N/A,#N/A,FALSE,"NFPS GDP"}</definedName>
    <definedName name="wrn.CGvt._.Revenue._.GDP." localSheetId="34" hidden="1">{#N/A,#N/A,FALSE,"NFPS GDP"}</definedName>
    <definedName name="wrn.CGvt._.Revenue._.GDP." localSheetId="35" hidden="1">{#N/A,#N/A,FALSE,"NFPS GDP"}</definedName>
    <definedName name="wrn.CGvt._.Revenue._.GDP." localSheetId="36" hidden="1">{#N/A,#N/A,FALSE,"NFPS GDP"}</definedName>
    <definedName name="wrn.CGvt._.Revenue._.GDP." localSheetId="37" hidden="1">{#N/A,#N/A,FALSE,"NFPS GDP"}</definedName>
    <definedName name="wrn.CGvt._.Revenue._.GDP." localSheetId="39" hidden="1">{#N/A,#N/A,FALSE,"NFPS GDP"}</definedName>
    <definedName name="wrn.CGvt._.Revenue._.GDP." localSheetId="40" hidden="1">{#N/A,#N/A,FALSE,"NFPS GDP"}</definedName>
    <definedName name="wrn.CGvt._.Revenue._.GDP." localSheetId="41" hidden="1">{#N/A,#N/A,FALSE,"NFPS GDP"}</definedName>
    <definedName name="wrn.CGvt._.Revenue._.GDP." localSheetId="46" hidden="1">{#N/A,#N/A,FALSE,"NFPS GDP"}</definedName>
    <definedName name="wrn.CGvt._.Revenue._.GDP." localSheetId="47" hidden="1">{#N/A,#N/A,FALSE,"NFPS GDP"}</definedName>
    <definedName name="wrn.CGvt._.Revenue._.GDP." localSheetId="48" hidden="1">{#N/A,#N/A,FALSE,"NFPS GDP"}</definedName>
    <definedName name="wrn.CGvt._.Revenue._.GDP." localSheetId="49" hidden="1">{#N/A,#N/A,FALSE,"NFPS GDP"}</definedName>
    <definedName name="wrn.CGvt._.Revenue._.GDP." localSheetId="50" hidden="1">{#N/A,#N/A,FALSE,"NFPS GDP"}</definedName>
    <definedName name="wrn.CGvt._.Revenue._.GDP." localSheetId="51" hidden="1">{#N/A,#N/A,FALSE,"NFPS GDP"}</definedName>
    <definedName name="wrn.CGvt._.Revenue._.GDP." localSheetId="52" hidden="1">{#N/A,#N/A,FALSE,"NFPS GDP"}</definedName>
    <definedName name="wrn.CGvt._.Revenue._.GDP." localSheetId="53" hidden="1">{#N/A,#N/A,FALSE,"NFPS GDP"}</definedName>
    <definedName name="wrn.CGvt._.Revenue._.GDP." localSheetId="64" hidden="1">{#N/A,#N/A,FALSE,"NFPS GDP"}</definedName>
    <definedName name="wrn.CGvt._.Revenue._.GDP." localSheetId="65" hidden="1">{#N/A,#N/A,FALSE,"NFPS GDP"}</definedName>
    <definedName name="wrn.CGvt._.Revenue._.GDP." localSheetId="66" hidden="1">{#N/A,#N/A,FALSE,"NFPS GDP"}</definedName>
    <definedName name="wrn.CGvt._.Revenue._.GDP." hidden="1">{#N/A,#N/A,FALSE,"NFPS GDP"}</definedName>
    <definedName name="wrn.CREDIT." localSheetId="67" hidden="1">{#N/A,#N/A,FALSE,"CREDIT"}</definedName>
    <definedName name="wrn.CREDIT." localSheetId="68" hidden="1">{#N/A,#N/A,FALSE,"CREDIT"}</definedName>
    <definedName name="wrn.CREDIT." localSheetId="69" hidden="1">{#N/A,#N/A,FALSE,"CREDIT"}</definedName>
    <definedName name="wrn.CREDIT." localSheetId="70" hidden="1">{#N/A,#N/A,FALSE,"CREDIT"}</definedName>
    <definedName name="wrn.CREDIT." localSheetId="72" hidden="1">{#N/A,#N/A,FALSE,"CREDIT"}</definedName>
    <definedName name="wrn.CREDIT." localSheetId="73" hidden="1">{#N/A,#N/A,FALSE,"CREDIT"}</definedName>
    <definedName name="wrn.CREDIT." localSheetId="74" hidden="1">{#N/A,#N/A,FALSE,"CREDIT"}</definedName>
    <definedName name="wrn.CREDIT." localSheetId="11" hidden="1">{#N/A,#N/A,FALSE,"CREDIT"}</definedName>
    <definedName name="wrn.CREDIT." localSheetId="12" hidden="1">{#N/A,#N/A,FALSE,"CREDIT"}</definedName>
    <definedName name="wrn.CREDIT." localSheetId="13" hidden="1">{#N/A,#N/A,FALSE,"CREDIT"}</definedName>
    <definedName name="wrn.CREDIT." localSheetId="23" hidden="1">{#N/A,#N/A,FALSE,"CREDIT"}</definedName>
    <definedName name="wrn.CREDIT." localSheetId="24" hidden="1">{#N/A,#N/A,FALSE,"CREDIT"}</definedName>
    <definedName name="wrn.CREDIT." localSheetId="26" hidden="1">{#N/A,#N/A,FALSE,"CREDIT"}</definedName>
    <definedName name="wrn.CREDIT." localSheetId="42" hidden="1">{#N/A,#N/A,FALSE,"CREDIT"}</definedName>
    <definedName name="wrn.CREDIT." localSheetId="6" hidden="1">{#N/A,#N/A,FALSE,"CREDIT"}</definedName>
    <definedName name="wrn.CREDIT." localSheetId="7" hidden="1">{#N/A,#N/A,FALSE,"CREDIT"}</definedName>
    <definedName name="wrn.CREDIT." localSheetId="10" hidden="1">{#N/A,#N/A,FALSE,"CREDIT"}</definedName>
    <definedName name="wrn.CREDIT." localSheetId="38" hidden="1">{#N/A,#N/A,FALSE,"CREDIT"}</definedName>
    <definedName name="wrn.CREDIT." localSheetId="25" hidden="1">{#N/A,#N/A,FALSE,"CREDIT"}</definedName>
    <definedName name="wrn.CREDIT." localSheetId="28" hidden="1">{#N/A,#N/A,FALSE,"CREDIT"}</definedName>
    <definedName name="wrn.CREDIT." localSheetId="30" hidden="1">{#N/A,#N/A,FALSE,"CREDIT"}</definedName>
    <definedName name="wrn.CREDIT." localSheetId="31" hidden="1">{#N/A,#N/A,FALSE,"CREDIT"}</definedName>
    <definedName name="wrn.CREDIT." localSheetId="32" hidden="1">{#N/A,#N/A,FALSE,"CREDIT"}</definedName>
    <definedName name="wrn.CREDIT." localSheetId="33" hidden="1">{#N/A,#N/A,FALSE,"CREDIT"}</definedName>
    <definedName name="wrn.CREDIT." localSheetId="34" hidden="1">{#N/A,#N/A,FALSE,"CREDIT"}</definedName>
    <definedName name="wrn.CREDIT." localSheetId="35" hidden="1">{#N/A,#N/A,FALSE,"CREDIT"}</definedName>
    <definedName name="wrn.CREDIT." localSheetId="36" hidden="1">{#N/A,#N/A,FALSE,"CREDIT"}</definedName>
    <definedName name="wrn.CREDIT." localSheetId="37" hidden="1">{#N/A,#N/A,FALSE,"CREDIT"}</definedName>
    <definedName name="wrn.CREDIT." localSheetId="39" hidden="1">{#N/A,#N/A,FALSE,"CREDIT"}</definedName>
    <definedName name="wrn.CREDIT." localSheetId="40" hidden="1">{#N/A,#N/A,FALSE,"CREDIT"}</definedName>
    <definedName name="wrn.CREDIT." localSheetId="41" hidden="1">{#N/A,#N/A,FALSE,"CREDIT"}</definedName>
    <definedName name="wrn.CREDIT." localSheetId="46" hidden="1">{#N/A,#N/A,FALSE,"CREDIT"}</definedName>
    <definedName name="wrn.CREDIT." localSheetId="47" hidden="1">{#N/A,#N/A,FALSE,"CREDIT"}</definedName>
    <definedName name="wrn.CREDIT." localSheetId="51" hidden="1">{#N/A,#N/A,FALSE,"CREDIT"}</definedName>
    <definedName name="wrn.CREDIT." localSheetId="52" hidden="1">{#N/A,#N/A,FALSE,"CREDIT"}</definedName>
    <definedName name="wrn.CREDIT." localSheetId="53" hidden="1">{#N/A,#N/A,FALSE,"CREDIT"}</definedName>
    <definedName name="wrn.CREDIT." localSheetId="64" hidden="1">{#N/A,#N/A,FALSE,"CREDIT"}</definedName>
    <definedName name="wrn.CREDIT." localSheetId="65" hidden="1">{#N/A,#N/A,FALSE,"CREDIT"}</definedName>
    <definedName name="wrn.CREDIT." localSheetId="66" hidden="1">{#N/A,#N/A,FALSE,"CREDIT"}</definedName>
    <definedName name="wrn.CREDIT." hidden="1">{#N/A,#N/A,FALSE,"CREDIT"}</definedName>
    <definedName name="wrn.DEBTSVC." localSheetId="67" hidden="1">{#N/A,#N/A,FALSE,"DEBTSVC"}</definedName>
    <definedName name="wrn.DEBTSVC." localSheetId="68" hidden="1">{#N/A,#N/A,FALSE,"DEBTSVC"}</definedName>
    <definedName name="wrn.DEBTSVC." localSheetId="69" hidden="1">{#N/A,#N/A,FALSE,"DEBTSVC"}</definedName>
    <definedName name="wrn.DEBTSVC." localSheetId="70" hidden="1">{#N/A,#N/A,FALSE,"DEBTSVC"}</definedName>
    <definedName name="wrn.DEBTSVC." localSheetId="72" hidden="1">{#N/A,#N/A,FALSE,"DEBTSVC"}</definedName>
    <definedName name="wrn.DEBTSVC." localSheetId="73" hidden="1">{#N/A,#N/A,FALSE,"DEBTSVC"}</definedName>
    <definedName name="wrn.DEBTSVC." localSheetId="74" hidden="1">{#N/A,#N/A,FALSE,"DEBTSVC"}</definedName>
    <definedName name="wrn.DEBTSVC." localSheetId="11" hidden="1">{#N/A,#N/A,FALSE,"DEBTSVC"}</definedName>
    <definedName name="wrn.DEBTSVC." localSheetId="12" hidden="1">{#N/A,#N/A,FALSE,"DEBTSVC"}</definedName>
    <definedName name="wrn.DEBTSVC." localSheetId="13" hidden="1">{#N/A,#N/A,FALSE,"DEBTSVC"}</definedName>
    <definedName name="wrn.DEBTSVC." localSheetId="23" hidden="1">{#N/A,#N/A,FALSE,"DEBTSVC"}</definedName>
    <definedName name="wrn.DEBTSVC." localSheetId="24" hidden="1">{#N/A,#N/A,FALSE,"DEBTSVC"}</definedName>
    <definedName name="wrn.DEBTSVC." localSheetId="26" hidden="1">{#N/A,#N/A,FALSE,"DEBTSVC"}</definedName>
    <definedName name="wrn.DEBTSVC." localSheetId="42" hidden="1">{#N/A,#N/A,FALSE,"DEBTSVC"}</definedName>
    <definedName name="wrn.DEBTSVC." localSheetId="6" hidden="1">{#N/A,#N/A,FALSE,"DEBTSVC"}</definedName>
    <definedName name="wrn.DEBTSVC." localSheetId="7" hidden="1">{#N/A,#N/A,FALSE,"DEBTSVC"}</definedName>
    <definedName name="wrn.DEBTSVC." localSheetId="10" hidden="1">{#N/A,#N/A,FALSE,"DEBTSVC"}</definedName>
    <definedName name="wrn.DEBTSVC." localSheetId="38" hidden="1">{#N/A,#N/A,FALSE,"DEBTSVC"}</definedName>
    <definedName name="wrn.DEBTSVC." localSheetId="25" hidden="1">{#N/A,#N/A,FALSE,"DEBTSVC"}</definedName>
    <definedName name="wrn.DEBTSVC." localSheetId="28" hidden="1">{#N/A,#N/A,FALSE,"DEBTSVC"}</definedName>
    <definedName name="wrn.DEBTSVC." localSheetId="30" hidden="1">{#N/A,#N/A,FALSE,"DEBTSVC"}</definedName>
    <definedName name="wrn.DEBTSVC." localSheetId="31" hidden="1">{#N/A,#N/A,FALSE,"DEBTSVC"}</definedName>
    <definedName name="wrn.DEBTSVC." localSheetId="32" hidden="1">{#N/A,#N/A,FALSE,"DEBTSVC"}</definedName>
    <definedName name="wrn.DEBTSVC." localSheetId="33" hidden="1">{#N/A,#N/A,FALSE,"DEBTSVC"}</definedName>
    <definedName name="wrn.DEBTSVC." localSheetId="34" hidden="1">{#N/A,#N/A,FALSE,"DEBTSVC"}</definedName>
    <definedName name="wrn.DEBTSVC." localSheetId="35" hidden="1">{#N/A,#N/A,FALSE,"DEBTSVC"}</definedName>
    <definedName name="wrn.DEBTSVC." localSheetId="36" hidden="1">{#N/A,#N/A,FALSE,"DEBTSVC"}</definedName>
    <definedName name="wrn.DEBTSVC." localSheetId="37" hidden="1">{#N/A,#N/A,FALSE,"DEBTSVC"}</definedName>
    <definedName name="wrn.DEBTSVC." localSheetId="39" hidden="1">{#N/A,#N/A,FALSE,"DEBTSVC"}</definedName>
    <definedName name="wrn.DEBTSVC." localSheetId="40" hidden="1">{#N/A,#N/A,FALSE,"DEBTSVC"}</definedName>
    <definedName name="wrn.DEBTSVC." localSheetId="41" hidden="1">{#N/A,#N/A,FALSE,"DEBTSVC"}</definedName>
    <definedName name="wrn.DEBTSVC." localSheetId="46" hidden="1">{#N/A,#N/A,FALSE,"DEBTSVC"}</definedName>
    <definedName name="wrn.DEBTSVC." localSheetId="47" hidden="1">{#N/A,#N/A,FALSE,"DEBTSVC"}</definedName>
    <definedName name="wrn.DEBTSVC." localSheetId="51" hidden="1">{#N/A,#N/A,FALSE,"DEBTSVC"}</definedName>
    <definedName name="wrn.DEBTSVC." localSheetId="52" hidden="1">{#N/A,#N/A,FALSE,"DEBTSVC"}</definedName>
    <definedName name="wrn.DEBTSVC." localSheetId="53" hidden="1">{#N/A,#N/A,FALSE,"DEBTSVC"}</definedName>
    <definedName name="wrn.DEBTSVC." localSheetId="64" hidden="1">{#N/A,#N/A,FALSE,"DEBTSVC"}</definedName>
    <definedName name="wrn.DEBTSVC." localSheetId="65" hidden="1">{#N/A,#N/A,FALSE,"DEBTSVC"}</definedName>
    <definedName name="wrn.DEBTSVC." localSheetId="66" hidden="1">{#N/A,#N/A,FALSE,"DEBTSVC"}</definedName>
    <definedName name="wrn.DEBTSVC." hidden="1">{#N/A,#N/A,FALSE,"DEBTSVC"}</definedName>
    <definedName name="wrn.DEPO." localSheetId="67" hidden="1">{#N/A,#N/A,FALSE,"DEPO"}</definedName>
    <definedName name="wrn.DEPO." localSheetId="68" hidden="1">{#N/A,#N/A,FALSE,"DEPO"}</definedName>
    <definedName name="wrn.DEPO." localSheetId="69" hidden="1">{#N/A,#N/A,FALSE,"DEPO"}</definedName>
    <definedName name="wrn.DEPO." localSheetId="70" hidden="1">{#N/A,#N/A,FALSE,"DEPO"}</definedName>
    <definedName name="wrn.DEPO." localSheetId="72" hidden="1">{#N/A,#N/A,FALSE,"DEPO"}</definedName>
    <definedName name="wrn.DEPO." localSheetId="73" hidden="1">{#N/A,#N/A,FALSE,"DEPO"}</definedName>
    <definedName name="wrn.DEPO." localSheetId="74" hidden="1">{#N/A,#N/A,FALSE,"DEPO"}</definedName>
    <definedName name="wrn.DEPO." localSheetId="11" hidden="1">{#N/A,#N/A,FALSE,"DEPO"}</definedName>
    <definedName name="wrn.DEPO." localSheetId="12" hidden="1">{#N/A,#N/A,FALSE,"DEPO"}</definedName>
    <definedName name="wrn.DEPO." localSheetId="13" hidden="1">{#N/A,#N/A,FALSE,"DEPO"}</definedName>
    <definedName name="wrn.DEPO." localSheetId="23" hidden="1">{#N/A,#N/A,FALSE,"DEPO"}</definedName>
    <definedName name="wrn.DEPO." localSheetId="24" hidden="1">{#N/A,#N/A,FALSE,"DEPO"}</definedName>
    <definedName name="wrn.DEPO." localSheetId="26" hidden="1">{#N/A,#N/A,FALSE,"DEPO"}</definedName>
    <definedName name="wrn.DEPO." localSheetId="42" hidden="1">{#N/A,#N/A,FALSE,"DEPO"}</definedName>
    <definedName name="wrn.DEPO." localSheetId="6" hidden="1">{#N/A,#N/A,FALSE,"DEPO"}</definedName>
    <definedName name="wrn.DEPO." localSheetId="7" hidden="1">{#N/A,#N/A,FALSE,"DEPO"}</definedName>
    <definedName name="wrn.DEPO." localSheetId="10" hidden="1">{#N/A,#N/A,FALSE,"DEPO"}</definedName>
    <definedName name="wrn.DEPO." localSheetId="38" hidden="1">{#N/A,#N/A,FALSE,"DEPO"}</definedName>
    <definedName name="wrn.DEPO." localSheetId="25" hidden="1">{#N/A,#N/A,FALSE,"DEPO"}</definedName>
    <definedName name="wrn.DEPO." localSheetId="28" hidden="1">{#N/A,#N/A,FALSE,"DEPO"}</definedName>
    <definedName name="wrn.DEPO." localSheetId="30" hidden="1">{#N/A,#N/A,FALSE,"DEPO"}</definedName>
    <definedName name="wrn.DEPO." localSheetId="31" hidden="1">{#N/A,#N/A,FALSE,"DEPO"}</definedName>
    <definedName name="wrn.DEPO." localSheetId="32" hidden="1">{#N/A,#N/A,FALSE,"DEPO"}</definedName>
    <definedName name="wrn.DEPO." localSheetId="33" hidden="1">{#N/A,#N/A,FALSE,"DEPO"}</definedName>
    <definedName name="wrn.DEPO." localSheetId="34" hidden="1">{#N/A,#N/A,FALSE,"DEPO"}</definedName>
    <definedName name="wrn.DEPO." localSheetId="35" hidden="1">{#N/A,#N/A,FALSE,"DEPO"}</definedName>
    <definedName name="wrn.DEPO." localSheetId="36" hidden="1">{#N/A,#N/A,FALSE,"DEPO"}</definedName>
    <definedName name="wrn.DEPO." localSheetId="37" hidden="1">{#N/A,#N/A,FALSE,"DEPO"}</definedName>
    <definedName name="wrn.DEPO." localSheetId="39" hidden="1">{#N/A,#N/A,FALSE,"DEPO"}</definedName>
    <definedName name="wrn.DEPO." localSheetId="40" hidden="1">{#N/A,#N/A,FALSE,"DEPO"}</definedName>
    <definedName name="wrn.DEPO." localSheetId="41" hidden="1">{#N/A,#N/A,FALSE,"DEPO"}</definedName>
    <definedName name="wrn.DEPO." localSheetId="46" hidden="1">{#N/A,#N/A,FALSE,"DEPO"}</definedName>
    <definedName name="wrn.DEPO." localSheetId="47" hidden="1">{#N/A,#N/A,FALSE,"DEPO"}</definedName>
    <definedName name="wrn.DEPO." localSheetId="51" hidden="1">{#N/A,#N/A,FALSE,"DEPO"}</definedName>
    <definedName name="wrn.DEPO." localSheetId="52" hidden="1">{#N/A,#N/A,FALSE,"DEPO"}</definedName>
    <definedName name="wrn.DEPO." localSheetId="53" hidden="1">{#N/A,#N/A,FALSE,"DEPO"}</definedName>
    <definedName name="wrn.DEPO." localSheetId="64" hidden="1">{#N/A,#N/A,FALSE,"DEPO"}</definedName>
    <definedName name="wrn.DEPO." localSheetId="65" hidden="1">{#N/A,#N/A,FALSE,"DEPO"}</definedName>
    <definedName name="wrn.DEPO." localSheetId="66" hidden="1">{#N/A,#N/A,FALSE,"DEPO"}</definedName>
    <definedName name="wrn.DEPO." hidden="1">{#N/A,#N/A,FALSE,"DEPO"}</definedName>
    <definedName name="wrn.EntpsPIB." localSheetId="67" hidden="1">{#N/A,#N/A,FALSE,"EntpsPIB"}</definedName>
    <definedName name="wrn.EntpsPIB." localSheetId="68" hidden="1">{#N/A,#N/A,FALSE,"EntpsPIB"}</definedName>
    <definedName name="wrn.EntpsPIB." localSheetId="69" hidden="1">{#N/A,#N/A,FALSE,"EntpsPIB"}</definedName>
    <definedName name="wrn.EntpsPIB." localSheetId="70" hidden="1">{#N/A,#N/A,FALSE,"EntpsPIB"}</definedName>
    <definedName name="wrn.EntpsPIB." localSheetId="72" hidden="1">{#N/A,#N/A,FALSE,"EntpsPIB"}</definedName>
    <definedName name="wrn.EntpsPIB." localSheetId="73" hidden="1">{#N/A,#N/A,FALSE,"EntpsPIB"}</definedName>
    <definedName name="wrn.EntpsPIB." localSheetId="74" hidden="1">{#N/A,#N/A,FALSE,"EntpsPIB"}</definedName>
    <definedName name="wrn.EntpsPIB." localSheetId="11" hidden="1">{#N/A,#N/A,FALSE,"EntpsPIB"}</definedName>
    <definedName name="wrn.EntpsPIB." localSheetId="12" hidden="1">{#N/A,#N/A,FALSE,"EntpsPIB"}</definedName>
    <definedName name="wrn.EntpsPIB." localSheetId="13" hidden="1">{#N/A,#N/A,FALSE,"EntpsPIB"}</definedName>
    <definedName name="wrn.EntpsPIB." localSheetId="23" hidden="1">{#N/A,#N/A,FALSE,"EntpsPIB"}</definedName>
    <definedName name="wrn.EntpsPIB." localSheetId="24" hidden="1">{#N/A,#N/A,FALSE,"EntpsPIB"}</definedName>
    <definedName name="wrn.EntpsPIB." localSheetId="26" hidden="1">{#N/A,#N/A,FALSE,"EntpsPIB"}</definedName>
    <definedName name="wrn.EntpsPIB." localSheetId="27" hidden="1">{#N/A,#N/A,FALSE,"EntpsPIB"}</definedName>
    <definedName name="wrn.EntpsPIB." localSheetId="42" hidden="1">{#N/A,#N/A,FALSE,"EntpsPIB"}</definedName>
    <definedName name="wrn.EntpsPIB." localSheetId="6" hidden="1">{#N/A,#N/A,FALSE,"EntpsPIB"}</definedName>
    <definedName name="wrn.EntpsPIB." localSheetId="7" hidden="1">{#N/A,#N/A,FALSE,"EntpsPIB"}</definedName>
    <definedName name="wrn.EntpsPIB." localSheetId="10" hidden="1">{#N/A,#N/A,FALSE,"EntpsPIB"}</definedName>
    <definedName name="wrn.EntpsPIB." localSheetId="38" hidden="1">{#N/A,#N/A,FALSE,"EntpsPIB"}</definedName>
    <definedName name="wrn.EntpsPIB." localSheetId="25" hidden="1">{#N/A,#N/A,FALSE,"EntpsPIB"}</definedName>
    <definedName name="wrn.EntpsPIB." localSheetId="28" hidden="1">{#N/A,#N/A,FALSE,"EntpsPIB"}</definedName>
    <definedName name="wrn.EntpsPIB." localSheetId="30" hidden="1">{#N/A,#N/A,FALSE,"EntpsPIB"}</definedName>
    <definedName name="wrn.EntpsPIB." localSheetId="31" hidden="1">{#N/A,#N/A,FALSE,"EntpsPIB"}</definedName>
    <definedName name="wrn.EntpsPIB." localSheetId="32" hidden="1">{#N/A,#N/A,FALSE,"EntpsPIB"}</definedName>
    <definedName name="wrn.EntpsPIB." localSheetId="33" hidden="1">{#N/A,#N/A,FALSE,"EntpsPIB"}</definedName>
    <definedName name="wrn.EntpsPIB." localSheetId="34" hidden="1">{#N/A,#N/A,FALSE,"EntpsPIB"}</definedName>
    <definedName name="wrn.EntpsPIB." localSheetId="35" hidden="1">{#N/A,#N/A,FALSE,"EntpsPIB"}</definedName>
    <definedName name="wrn.EntpsPIB." localSheetId="36" hidden="1">{#N/A,#N/A,FALSE,"EntpsPIB"}</definedName>
    <definedName name="wrn.EntpsPIB." localSheetId="37" hidden="1">{#N/A,#N/A,FALSE,"EntpsPIB"}</definedName>
    <definedName name="wrn.EntpsPIB." localSheetId="39" hidden="1">{#N/A,#N/A,FALSE,"EntpsPIB"}</definedName>
    <definedName name="wrn.EntpsPIB." localSheetId="40" hidden="1">{#N/A,#N/A,FALSE,"EntpsPIB"}</definedName>
    <definedName name="wrn.EntpsPIB." localSheetId="41" hidden="1">{#N/A,#N/A,FALSE,"EntpsPIB"}</definedName>
    <definedName name="wrn.EntpsPIB." localSheetId="46" hidden="1">{#N/A,#N/A,FALSE,"EntpsPIB"}</definedName>
    <definedName name="wrn.EntpsPIB." localSheetId="47" hidden="1">{#N/A,#N/A,FALSE,"EntpsPIB"}</definedName>
    <definedName name="wrn.EntpsPIB." localSheetId="48" hidden="1">{#N/A,#N/A,FALSE,"EntpsPIB"}</definedName>
    <definedName name="wrn.EntpsPIB." localSheetId="49" hidden="1">{#N/A,#N/A,FALSE,"EntpsPIB"}</definedName>
    <definedName name="wrn.EntpsPIB." localSheetId="50" hidden="1">{#N/A,#N/A,FALSE,"EntpsPIB"}</definedName>
    <definedName name="wrn.EntpsPIB." localSheetId="51" hidden="1">{#N/A,#N/A,FALSE,"EntpsPIB"}</definedName>
    <definedName name="wrn.EntpsPIB." localSheetId="52" hidden="1">{#N/A,#N/A,FALSE,"EntpsPIB"}</definedName>
    <definedName name="wrn.EntpsPIB." localSheetId="53" hidden="1">{#N/A,#N/A,FALSE,"EntpsPIB"}</definedName>
    <definedName name="wrn.EntpsPIB." localSheetId="64" hidden="1">{#N/A,#N/A,FALSE,"EntpsPIB"}</definedName>
    <definedName name="wrn.EntpsPIB." localSheetId="65" hidden="1">{#N/A,#N/A,FALSE,"EntpsPIB"}</definedName>
    <definedName name="wrn.EntpsPIB." localSheetId="66" hidden="1">{#N/A,#N/A,FALSE,"EntpsPIB"}</definedName>
    <definedName name="wrn.EntpsPIB." hidden="1">{#N/A,#N/A,FALSE,"EntpsPIB"}</definedName>
    <definedName name="wrn.EXCISE." localSheetId="67" hidden="1">{#N/A,#N/A,FALSE,"EXCISE"}</definedName>
    <definedName name="wrn.EXCISE." localSheetId="68" hidden="1">{#N/A,#N/A,FALSE,"EXCISE"}</definedName>
    <definedName name="wrn.EXCISE." localSheetId="69" hidden="1">{#N/A,#N/A,FALSE,"EXCISE"}</definedName>
    <definedName name="wrn.EXCISE." localSheetId="70" hidden="1">{#N/A,#N/A,FALSE,"EXCISE"}</definedName>
    <definedName name="wrn.EXCISE." localSheetId="72" hidden="1">{#N/A,#N/A,FALSE,"EXCISE"}</definedName>
    <definedName name="wrn.EXCISE." localSheetId="73" hidden="1">{#N/A,#N/A,FALSE,"EXCISE"}</definedName>
    <definedName name="wrn.EXCISE." localSheetId="74" hidden="1">{#N/A,#N/A,FALSE,"EXCISE"}</definedName>
    <definedName name="wrn.EXCISE." localSheetId="11" hidden="1">{#N/A,#N/A,FALSE,"EXCISE"}</definedName>
    <definedName name="wrn.EXCISE." localSheetId="12" hidden="1">{#N/A,#N/A,FALSE,"EXCISE"}</definedName>
    <definedName name="wrn.EXCISE." localSheetId="13" hidden="1">{#N/A,#N/A,FALSE,"EXCISE"}</definedName>
    <definedName name="wrn.EXCISE." localSheetId="23" hidden="1">{#N/A,#N/A,FALSE,"EXCISE"}</definedName>
    <definedName name="wrn.EXCISE." localSheetId="24" hidden="1">{#N/A,#N/A,FALSE,"EXCISE"}</definedName>
    <definedName name="wrn.EXCISE." localSheetId="26" hidden="1">{#N/A,#N/A,FALSE,"EXCISE"}</definedName>
    <definedName name="wrn.EXCISE." localSheetId="42" hidden="1">{#N/A,#N/A,FALSE,"EXCISE"}</definedName>
    <definedName name="wrn.EXCISE." localSheetId="6" hidden="1">{#N/A,#N/A,FALSE,"EXCISE"}</definedName>
    <definedName name="wrn.EXCISE." localSheetId="7" hidden="1">{#N/A,#N/A,FALSE,"EXCISE"}</definedName>
    <definedName name="wrn.EXCISE." localSheetId="10" hidden="1">{#N/A,#N/A,FALSE,"EXCISE"}</definedName>
    <definedName name="wrn.EXCISE." localSheetId="38" hidden="1">{#N/A,#N/A,FALSE,"EXCISE"}</definedName>
    <definedName name="wrn.EXCISE." localSheetId="25" hidden="1">{#N/A,#N/A,FALSE,"EXCISE"}</definedName>
    <definedName name="wrn.EXCISE." localSheetId="28" hidden="1">{#N/A,#N/A,FALSE,"EXCISE"}</definedName>
    <definedName name="wrn.EXCISE." localSheetId="30" hidden="1">{#N/A,#N/A,FALSE,"EXCISE"}</definedName>
    <definedName name="wrn.EXCISE." localSheetId="31" hidden="1">{#N/A,#N/A,FALSE,"EXCISE"}</definedName>
    <definedName name="wrn.EXCISE." localSheetId="32" hidden="1">{#N/A,#N/A,FALSE,"EXCISE"}</definedName>
    <definedName name="wrn.EXCISE." localSheetId="33" hidden="1">{#N/A,#N/A,FALSE,"EXCISE"}</definedName>
    <definedName name="wrn.EXCISE." localSheetId="34" hidden="1">{#N/A,#N/A,FALSE,"EXCISE"}</definedName>
    <definedName name="wrn.EXCISE." localSheetId="35" hidden="1">{#N/A,#N/A,FALSE,"EXCISE"}</definedName>
    <definedName name="wrn.EXCISE." localSheetId="36" hidden="1">{#N/A,#N/A,FALSE,"EXCISE"}</definedName>
    <definedName name="wrn.EXCISE." localSheetId="37" hidden="1">{#N/A,#N/A,FALSE,"EXCISE"}</definedName>
    <definedName name="wrn.EXCISE." localSheetId="39" hidden="1">{#N/A,#N/A,FALSE,"EXCISE"}</definedName>
    <definedName name="wrn.EXCISE." localSheetId="40" hidden="1">{#N/A,#N/A,FALSE,"EXCISE"}</definedName>
    <definedName name="wrn.EXCISE." localSheetId="41" hidden="1">{#N/A,#N/A,FALSE,"EXCISE"}</definedName>
    <definedName name="wrn.EXCISE." localSheetId="46" hidden="1">{#N/A,#N/A,FALSE,"EXCISE"}</definedName>
    <definedName name="wrn.EXCISE." localSheetId="47" hidden="1">{#N/A,#N/A,FALSE,"EXCISE"}</definedName>
    <definedName name="wrn.EXCISE." localSheetId="51" hidden="1">{#N/A,#N/A,FALSE,"EXCISE"}</definedName>
    <definedName name="wrn.EXCISE." localSheetId="52" hidden="1">{#N/A,#N/A,FALSE,"EXCISE"}</definedName>
    <definedName name="wrn.EXCISE." localSheetId="53" hidden="1">{#N/A,#N/A,FALSE,"EXCISE"}</definedName>
    <definedName name="wrn.EXCISE." localSheetId="64" hidden="1">{#N/A,#N/A,FALSE,"EXCISE"}</definedName>
    <definedName name="wrn.EXCISE." localSheetId="65" hidden="1">{#N/A,#N/A,FALSE,"EXCISE"}</definedName>
    <definedName name="wrn.EXCISE." localSheetId="66" hidden="1">{#N/A,#N/A,FALSE,"EXCISE"}</definedName>
    <definedName name="wrn.EXCISE." hidden="1">{#N/A,#N/A,FALSE,"EXCISE"}</definedName>
    <definedName name="wrn.EXRATE." localSheetId="67" hidden="1">{#N/A,#N/A,FALSE,"EXRATE"}</definedName>
    <definedName name="wrn.EXRATE." localSheetId="68" hidden="1">{#N/A,#N/A,FALSE,"EXRATE"}</definedName>
    <definedName name="wrn.EXRATE." localSheetId="69" hidden="1">{#N/A,#N/A,FALSE,"EXRATE"}</definedName>
    <definedName name="wrn.EXRATE." localSheetId="70" hidden="1">{#N/A,#N/A,FALSE,"EXRATE"}</definedName>
    <definedName name="wrn.EXRATE." localSheetId="72" hidden="1">{#N/A,#N/A,FALSE,"EXRATE"}</definedName>
    <definedName name="wrn.EXRATE." localSheetId="73" hidden="1">{#N/A,#N/A,FALSE,"EXRATE"}</definedName>
    <definedName name="wrn.EXRATE." localSheetId="74" hidden="1">{#N/A,#N/A,FALSE,"EXRATE"}</definedName>
    <definedName name="wrn.EXRATE." localSheetId="11" hidden="1">{#N/A,#N/A,FALSE,"EXRATE"}</definedName>
    <definedName name="wrn.EXRATE." localSheetId="12" hidden="1">{#N/A,#N/A,FALSE,"EXRATE"}</definedName>
    <definedName name="wrn.EXRATE." localSheetId="13" hidden="1">{#N/A,#N/A,FALSE,"EXRATE"}</definedName>
    <definedName name="wrn.EXRATE." localSheetId="23" hidden="1">{#N/A,#N/A,FALSE,"EXRATE"}</definedName>
    <definedName name="wrn.EXRATE." localSheetId="24" hidden="1">{#N/A,#N/A,FALSE,"EXRATE"}</definedName>
    <definedName name="wrn.EXRATE." localSheetId="26" hidden="1">{#N/A,#N/A,FALSE,"EXRATE"}</definedName>
    <definedName name="wrn.EXRATE." localSheetId="42" hidden="1">{#N/A,#N/A,FALSE,"EXRATE"}</definedName>
    <definedName name="wrn.EXRATE." localSheetId="6" hidden="1">{#N/A,#N/A,FALSE,"EXRATE"}</definedName>
    <definedName name="wrn.EXRATE." localSheetId="7" hidden="1">{#N/A,#N/A,FALSE,"EXRATE"}</definedName>
    <definedName name="wrn.EXRATE." localSheetId="10" hidden="1">{#N/A,#N/A,FALSE,"EXRATE"}</definedName>
    <definedName name="wrn.EXRATE." localSheetId="38" hidden="1">{#N/A,#N/A,FALSE,"EXRATE"}</definedName>
    <definedName name="wrn.EXRATE." localSheetId="25" hidden="1">{#N/A,#N/A,FALSE,"EXRATE"}</definedName>
    <definedName name="wrn.EXRATE." localSheetId="28" hidden="1">{#N/A,#N/A,FALSE,"EXRATE"}</definedName>
    <definedName name="wrn.EXRATE." localSheetId="30" hidden="1">{#N/A,#N/A,FALSE,"EXRATE"}</definedName>
    <definedName name="wrn.EXRATE." localSheetId="31" hidden="1">{#N/A,#N/A,FALSE,"EXRATE"}</definedName>
    <definedName name="wrn.EXRATE." localSheetId="32" hidden="1">{#N/A,#N/A,FALSE,"EXRATE"}</definedName>
    <definedName name="wrn.EXRATE." localSheetId="33" hidden="1">{#N/A,#N/A,FALSE,"EXRATE"}</definedName>
    <definedName name="wrn.EXRATE." localSheetId="34" hidden="1">{#N/A,#N/A,FALSE,"EXRATE"}</definedName>
    <definedName name="wrn.EXRATE." localSheetId="35" hidden="1">{#N/A,#N/A,FALSE,"EXRATE"}</definedName>
    <definedName name="wrn.EXRATE." localSheetId="36" hidden="1">{#N/A,#N/A,FALSE,"EXRATE"}</definedName>
    <definedName name="wrn.EXRATE." localSheetId="37" hidden="1">{#N/A,#N/A,FALSE,"EXRATE"}</definedName>
    <definedName name="wrn.EXRATE." localSheetId="39" hidden="1">{#N/A,#N/A,FALSE,"EXRATE"}</definedName>
    <definedName name="wrn.EXRATE." localSheetId="40" hidden="1">{#N/A,#N/A,FALSE,"EXRATE"}</definedName>
    <definedName name="wrn.EXRATE." localSheetId="41" hidden="1">{#N/A,#N/A,FALSE,"EXRATE"}</definedName>
    <definedName name="wrn.EXRATE." localSheetId="46" hidden="1">{#N/A,#N/A,FALSE,"EXRATE"}</definedName>
    <definedName name="wrn.EXRATE." localSheetId="47" hidden="1">{#N/A,#N/A,FALSE,"EXRATE"}</definedName>
    <definedName name="wrn.EXRATE." localSheetId="51" hidden="1">{#N/A,#N/A,FALSE,"EXRATE"}</definedName>
    <definedName name="wrn.EXRATE." localSheetId="52" hidden="1">{#N/A,#N/A,FALSE,"EXRATE"}</definedName>
    <definedName name="wrn.EXRATE." localSheetId="53" hidden="1">{#N/A,#N/A,FALSE,"EXRATE"}</definedName>
    <definedName name="wrn.EXRATE." localSheetId="64" hidden="1">{#N/A,#N/A,FALSE,"EXRATE"}</definedName>
    <definedName name="wrn.EXRATE." localSheetId="65" hidden="1">{#N/A,#N/A,FALSE,"EXRATE"}</definedName>
    <definedName name="wrn.EXRATE." localSheetId="66" hidden="1">{#N/A,#N/A,FALSE,"EXRATE"}</definedName>
    <definedName name="wrn.EXRATE." hidden="1">{#N/A,#N/A,FALSE,"EXRATE"}</definedName>
    <definedName name="wrn.EXTDEBT." localSheetId="67" hidden="1">{#N/A,#N/A,FALSE,"EXTDEBT"}</definedName>
    <definedName name="wrn.EXTDEBT." localSheetId="68" hidden="1">{#N/A,#N/A,FALSE,"EXTDEBT"}</definedName>
    <definedName name="wrn.EXTDEBT." localSheetId="69" hidden="1">{#N/A,#N/A,FALSE,"EXTDEBT"}</definedName>
    <definedName name="wrn.EXTDEBT." localSheetId="70" hidden="1">{#N/A,#N/A,FALSE,"EXTDEBT"}</definedName>
    <definedName name="wrn.EXTDEBT." localSheetId="72" hidden="1">{#N/A,#N/A,FALSE,"EXTDEBT"}</definedName>
    <definedName name="wrn.EXTDEBT." localSheetId="73" hidden="1">{#N/A,#N/A,FALSE,"EXTDEBT"}</definedName>
    <definedName name="wrn.EXTDEBT." localSheetId="74" hidden="1">{#N/A,#N/A,FALSE,"EXTDEBT"}</definedName>
    <definedName name="wrn.EXTDEBT." localSheetId="11" hidden="1">{#N/A,#N/A,FALSE,"EXTDEBT"}</definedName>
    <definedName name="wrn.EXTDEBT." localSheetId="12" hidden="1">{#N/A,#N/A,FALSE,"EXTDEBT"}</definedName>
    <definedName name="wrn.EXTDEBT." localSheetId="13" hidden="1">{#N/A,#N/A,FALSE,"EXTDEBT"}</definedName>
    <definedName name="wrn.EXTDEBT." localSheetId="23" hidden="1">{#N/A,#N/A,FALSE,"EXTDEBT"}</definedName>
    <definedName name="wrn.EXTDEBT." localSheetId="24" hidden="1">{#N/A,#N/A,FALSE,"EXTDEBT"}</definedName>
    <definedName name="wrn.EXTDEBT." localSheetId="26" hidden="1">{#N/A,#N/A,FALSE,"EXTDEBT"}</definedName>
    <definedName name="wrn.EXTDEBT." localSheetId="42" hidden="1">{#N/A,#N/A,FALSE,"EXTDEBT"}</definedName>
    <definedName name="wrn.EXTDEBT." localSheetId="6" hidden="1">{#N/A,#N/A,FALSE,"EXTDEBT"}</definedName>
    <definedName name="wrn.EXTDEBT." localSheetId="7" hidden="1">{#N/A,#N/A,FALSE,"EXTDEBT"}</definedName>
    <definedName name="wrn.EXTDEBT." localSheetId="10" hidden="1">{#N/A,#N/A,FALSE,"EXTDEBT"}</definedName>
    <definedName name="wrn.EXTDEBT." localSheetId="38" hidden="1">{#N/A,#N/A,FALSE,"EXTDEBT"}</definedName>
    <definedName name="wrn.EXTDEBT." localSheetId="25" hidden="1">{#N/A,#N/A,FALSE,"EXTDEBT"}</definedName>
    <definedName name="wrn.EXTDEBT." localSheetId="28" hidden="1">{#N/A,#N/A,FALSE,"EXTDEBT"}</definedName>
    <definedName name="wrn.EXTDEBT." localSheetId="30" hidden="1">{#N/A,#N/A,FALSE,"EXTDEBT"}</definedName>
    <definedName name="wrn.EXTDEBT." localSheetId="31" hidden="1">{#N/A,#N/A,FALSE,"EXTDEBT"}</definedName>
    <definedName name="wrn.EXTDEBT." localSheetId="32" hidden="1">{#N/A,#N/A,FALSE,"EXTDEBT"}</definedName>
    <definedName name="wrn.EXTDEBT." localSheetId="33" hidden="1">{#N/A,#N/A,FALSE,"EXTDEBT"}</definedName>
    <definedName name="wrn.EXTDEBT." localSheetId="34" hidden="1">{#N/A,#N/A,FALSE,"EXTDEBT"}</definedName>
    <definedName name="wrn.EXTDEBT." localSheetId="35" hidden="1">{#N/A,#N/A,FALSE,"EXTDEBT"}</definedName>
    <definedName name="wrn.EXTDEBT." localSheetId="36" hidden="1">{#N/A,#N/A,FALSE,"EXTDEBT"}</definedName>
    <definedName name="wrn.EXTDEBT." localSheetId="37" hidden="1">{#N/A,#N/A,FALSE,"EXTDEBT"}</definedName>
    <definedName name="wrn.EXTDEBT." localSheetId="39" hidden="1">{#N/A,#N/A,FALSE,"EXTDEBT"}</definedName>
    <definedName name="wrn.EXTDEBT." localSheetId="40" hidden="1">{#N/A,#N/A,FALSE,"EXTDEBT"}</definedName>
    <definedName name="wrn.EXTDEBT." localSheetId="41" hidden="1">{#N/A,#N/A,FALSE,"EXTDEBT"}</definedName>
    <definedName name="wrn.EXTDEBT." localSheetId="46" hidden="1">{#N/A,#N/A,FALSE,"EXTDEBT"}</definedName>
    <definedName name="wrn.EXTDEBT." localSheetId="47" hidden="1">{#N/A,#N/A,FALSE,"EXTDEBT"}</definedName>
    <definedName name="wrn.EXTDEBT." localSheetId="51" hidden="1">{#N/A,#N/A,FALSE,"EXTDEBT"}</definedName>
    <definedName name="wrn.EXTDEBT." localSheetId="52" hidden="1">{#N/A,#N/A,FALSE,"EXTDEBT"}</definedName>
    <definedName name="wrn.EXTDEBT." localSheetId="53" hidden="1">{#N/A,#N/A,FALSE,"EXTDEBT"}</definedName>
    <definedName name="wrn.EXTDEBT." localSheetId="64" hidden="1">{#N/A,#N/A,FALSE,"EXTDEBT"}</definedName>
    <definedName name="wrn.EXTDEBT." localSheetId="65" hidden="1">{#N/A,#N/A,FALSE,"EXTDEBT"}</definedName>
    <definedName name="wrn.EXTDEBT." localSheetId="66" hidden="1">{#N/A,#N/A,FALSE,"EXTDEBT"}</definedName>
    <definedName name="wrn.EXTDEBT." hidden="1">{#N/A,#N/A,FALSE,"EXTDEBT"}</definedName>
    <definedName name="wrn.EXTRABUDGT." localSheetId="67" hidden="1">{#N/A,#N/A,FALSE,"EXTRABUDGT"}</definedName>
    <definedName name="wrn.EXTRABUDGT." localSheetId="68" hidden="1">{#N/A,#N/A,FALSE,"EXTRABUDGT"}</definedName>
    <definedName name="wrn.EXTRABUDGT." localSheetId="69" hidden="1">{#N/A,#N/A,FALSE,"EXTRABUDGT"}</definedName>
    <definedName name="wrn.EXTRABUDGT." localSheetId="70" hidden="1">{#N/A,#N/A,FALSE,"EXTRABUDGT"}</definedName>
    <definedName name="wrn.EXTRABUDGT." localSheetId="72" hidden="1">{#N/A,#N/A,FALSE,"EXTRABUDGT"}</definedName>
    <definedName name="wrn.EXTRABUDGT." localSheetId="73" hidden="1">{#N/A,#N/A,FALSE,"EXTRABUDGT"}</definedName>
    <definedName name="wrn.EXTRABUDGT." localSheetId="74" hidden="1">{#N/A,#N/A,FALSE,"EXTRABUDGT"}</definedName>
    <definedName name="wrn.EXTRABUDGT." localSheetId="11" hidden="1">{#N/A,#N/A,FALSE,"EXTRABUDGT"}</definedName>
    <definedName name="wrn.EXTRABUDGT." localSheetId="12" hidden="1">{#N/A,#N/A,FALSE,"EXTRABUDGT"}</definedName>
    <definedName name="wrn.EXTRABUDGT." localSheetId="13" hidden="1">{#N/A,#N/A,FALSE,"EXTRABUDGT"}</definedName>
    <definedName name="wrn.EXTRABUDGT." localSheetId="23" hidden="1">{#N/A,#N/A,FALSE,"EXTRABUDGT"}</definedName>
    <definedName name="wrn.EXTRABUDGT." localSheetId="24" hidden="1">{#N/A,#N/A,FALSE,"EXTRABUDGT"}</definedName>
    <definedName name="wrn.EXTRABUDGT." localSheetId="26" hidden="1">{#N/A,#N/A,FALSE,"EXTRABUDGT"}</definedName>
    <definedName name="wrn.EXTRABUDGT." localSheetId="42" hidden="1">{#N/A,#N/A,FALSE,"EXTRABUDGT"}</definedName>
    <definedName name="wrn.EXTRABUDGT." localSheetId="6" hidden="1">{#N/A,#N/A,FALSE,"EXTRABUDGT"}</definedName>
    <definedName name="wrn.EXTRABUDGT." localSheetId="7" hidden="1">{#N/A,#N/A,FALSE,"EXTRABUDGT"}</definedName>
    <definedName name="wrn.EXTRABUDGT." localSheetId="10" hidden="1">{#N/A,#N/A,FALSE,"EXTRABUDGT"}</definedName>
    <definedName name="wrn.EXTRABUDGT." localSheetId="38" hidden="1">{#N/A,#N/A,FALSE,"EXTRABUDGT"}</definedName>
    <definedName name="wrn.EXTRABUDGT." localSheetId="25" hidden="1">{#N/A,#N/A,FALSE,"EXTRABUDGT"}</definedName>
    <definedName name="wrn.EXTRABUDGT." localSheetId="28" hidden="1">{#N/A,#N/A,FALSE,"EXTRABUDGT"}</definedName>
    <definedName name="wrn.EXTRABUDGT." localSheetId="30" hidden="1">{#N/A,#N/A,FALSE,"EXTRABUDGT"}</definedName>
    <definedName name="wrn.EXTRABUDGT." localSheetId="31" hidden="1">{#N/A,#N/A,FALSE,"EXTRABUDGT"}</definedName>
    <definedName name="wrn.EXTRABUDGT." localSheetId="32" hidden="1">{#N/A,#N/A,FALSE,"EXTRABUDGT"}</definedName>
    <definedName name="wrn.EXTRABUDGT." localSheetId="33" hidden="1">{#N/A,#N/A,FALSE,"EXTRABUDGT"}</definedName>
    <definedName name="wrn.EXTRABUDGT." localSheetId="34" hidden="1">{#N/A,#N/A,FALSE,"EXTRABUDGT"}</definedName>
    <definedName name="wrn.EXTRABUDGT." localSheetId="35" hidden="1">{#N/A,#N/A,FALSE,"EXTRABUDGT"}</definedName>
    <definedName name="wrn.EXTRABUDGT." localSheetId="36" hidden="1">{#N/A,#N/A,FALSE,"EXTRABUDGT"}</definedName>
    <definedName name="wrn.EXTRABUDGT." localSheetId="37" hidden="1">{#N/A,#N/A,FALSE,"EXTRABUDGT"}</definedName>
    <definedName name="wrn.EXTRABUDGT." localSheetId="39" hidden="1">{#N/A,#N/A,FALSE,"EXTRABUDGT"}</definedName>
    <definedName name="wrn.EXTRABUDGT." localSheetId="40" hidden="1">{#N/A,#N/A,FALSE,"EXTRABUDGT"}</definedName>
    <definedName name="wrn.EXTRABUDGT." localSheetId="41" hidden="1">{#N/A,#N/A,FALSE,"EXTRABUDGT"}</definedName>
    <definedName name="wrn.EXTRABUDGT." localSheetId="46" hidden="1">{#N/A,#N/A,FALSE,"EXTRABUDGT"}</definedName>
    <definedName name="wrn.EXTRABUDGT." localSheetId="47" hidden="1">{#N/A,#N/A,FALSE,"EXTRABUDGT"}</definedName>
    <definedName name="wrn.EXTRABUDGT." localSheetId="51" hidden="1">{#N/A,#N/A,FALSE,"EXTRABUDGT"}</definedName>
    <definedName name="wrn.EXTRABUDGT." localSheetId="52" hidden="1">{#N/A,#N/A,FALSE,"EXTRABUDGT"}</definedName>
    <definedName name="wrn.EXTRABUDGT." localSheetId="53" hidden="1">{#N/A,#N/A,FALSE,"EXTRABUDGT"}</definedName>
    <definedName name="wrn.EXTRABUDGT." localSheetId="64" hidden="1">{#N/A,#N/A,FALSE,"EXTRABUDGT"}</definedName>
    <definedName name="wrn.EXTRABUDGT." localSheetId="65" hidden="1">{#N/A,#N/A,FALSE,"EXTRABUDGT"}</definedName>
    <definedName name="wrn.EXTRABUDGT." localSheetId="66" hidden="1">{#N/A,#N/A,FALSE,"EXTRABUDGT"}</definedName>
    <definedName name="wrn.EXTRABUDGT." hidden="1">{#N/A,#N/A,FALSE,"EXTRABUDGT"}</definedName>
    <definedName name="wrn.EXTRABUDGT2." localSheetId="67" hidden="1">{#N/A,#N/A,FALSE,"EXTRABUDGT2"}</definedName>
    <definedName name="wrn.EXTRABUDGT2." localSheetId="68" hidden="1">{#N/A,#N/A,FALSE,"EXTRABUDGT2"}</definedName>
    <definedName name="wrn.EXTRABUDGT2." localSheetId="69" hidden="1">{#N/A,#N/A,FALSE,"EXTRABUDGT2"}</definedName>
    <definedName name="wrn.EXTRABUDGT2." localSheetId="70" hidden="1">{#N/A,#N/A,FALSE,"EXTRABUDGT2"}</definedName>
    <definedName name="wrn.EXTRABUDGT2." localSheetId="72" hidden="1">{#N/A,#N/A,FALSE,"EXTRABUDGT2"}</definedName>
    <definedName name="wrn.EXTRABUDGT2." localSheetId="73" hidden="1">{#N/A,#N/A,FALSE,"EXTRABUDGT2"}</definedName>
    <definedName name="wrn.EXTRABUDGT2." localSheetId="74" hidden="1">{#N/A,#N/A,FALSE,"EXTRABUDGT2"}</definedName>
    <definedName name="wrn.EXTRABUDGT2." localSheetId="11" hidden="1">{#N/A,#N/A,FALSE,"EXTRABUDGT2"}</definedName>
    <definedName name="wrn.EXTRABUDGT2." localSheetId="12" hidden="1">{#N/A,#N/A,FALSE,"EXTRABUDGT2"}</definedName>
    <definedName name="wrn.EXTRABUDGT2." localSheetId="13" hidden="1">{#N/A,#N/A,FALSE,"EXTRABUDGT2"}</definedName>
    <definedName name="wrn.EXTRABUDGT2." localSheetId="23" hidden="1">{#N/A,#N/A,FALSE,"EXTRABUDGT2"}</definedName>
    <definedName name="wrn.EXTRABUDGT2." localSheetId="24" hidden="1">{#N/A,#N/A,FALSE,"EXTRABUDGT2"}</definedName>
    <definedName name="wrn.EXTRABUDGT2." localSheetId="26" hidden="1">{#N/A,#N/A,FALSE,"EXTRABUDGT2"}</definedName>
    <definedName name="wrn.EXTRABUDGT2." localSheetId="42" hidden="1">{#N/A,#N/A,FALSE,"EXTRABUDGT2"}</definedName>
    <definedName name="wrn.EXTRABUDGT2." localSheetId="6" hidden="1">{#N/A,#N/A,FALSE,"EXTRABUDGT2"}</definedName>
    <definedName name="wrn.EXTRABUDGT2." localSheetId="7" hidden="1">{#N/A,#N/A,FALSE,"EXTRABUDGT2"}</definedName>
    <definedName name="wrn.EXTRABUDGT2." localSheetId="10" hidden="1">{#N/A,#N/A,FALSE,"EXTRABUDGT2"}</definedName>
    <definedName name="wrn.EXTRABUDGT2." localSheetId="38" hidden="1">{#N/A,#N/A,FALSE,"EXTRABUDGT2"}</definedName>
    <definedName name="wrn.EXTRABUDGT2." localSheetId="25" hidden="1">{#N/A,#N/A,FALSE,"EXTRABUDGT2"}</definedName>
    <definedName name="wrn.EXTRABUDGT2." localSheetId="28" hidden="1">{#N/A,#N/A,FALSE,"EXTRABUDGT2"}</definedName>
    <definedName name="wrn.EXTRABUDGT2." localSheetId="30" hidden="1">{#N/A,#N/A,FALSE,"EXTRABUDGT2"}</definedName>
    <definedName name="wrn.EXTRABUDGT2." localSheetId="31" hidden="1">{#N/A,#N/A,FALSE,"EXTRABUDGT2"}</definedName>
    <definedName name="wrn.EXTRABUDGT2." localSheetId="32" hidden="1">{#N/A,#N/A,FALSE,"EXTRABUDGT2"}</definedName>
    <definedName name="wrn.EXTRABUDGT2." localSheetId="33" hidden="1">{#N/A,#N/A,FALSE,"EXTRABUDGT2"}</definedName>
    <definedName name="wrn.EXTRABUDGT2." localSheetId="34" hidden="1">{#N/A,#N/A,FALSE,"EXTRABUDGT2"}</definedName>
    <definedName name="wrn.EXTRABUDGT2." localSheetId="35" hidden="1">{#N/A,#N/A,FALSE,"EXTRABUDGT2"}</definedName>
    <definedName name="wrn.EXTRABUDGT2." localSheetId="36" hidden="1">{#N/A,#N/A,FALSE,"EXTRABUDGT2"}</definedName>
    <definedName name="wrn.EXTRABUDGT2." localSheetId="37" hidden="1">{#N/A,#N/A,FALSE,"EXTRABUDGT2"}</definedName>
    <definedName name="wrn.EXTRABUDGT2." localSheetId="39" hidden="1">{#N/A,#N/A,FALSE,"EXTRABUDGT2"}</definedName>
    <definedName name="wrn.EXTRABUDGT2." localSheetId="40" hidden="1">{#N/A,#N/A,FALSE,"EXTRABUDGT2"}</definedName>
    <definedName name="wrn.EXTRABUDGT2." localSheetId="41" hidden="1">{#N/A,#N/A,FALSE,"EXTRABUDGT2"}</definedName>
    <definedName name="wrn.EXTRABUDGT2." localSheetId="46" hidden="1">{#N/A,#N/A,FALSE,"EXTRABUDGT2"}</definedName>
    <definedName name="wrn.EXTRABUDGT2." localSheetId="47" hidden="1">{#N/A,#N/A,FALSE,"EXTRABUDGT2"}</definedName>
    <definedName name="wrn.EXTRABUDGT2." localSheetId="51" hidden="1">{#N/A,#N/A,FALSE,"EXTRABUDGT2"}</definedName>
    <definedName name="wrn.EXTRABUDGT2." localSheetId="52" hidden="1">{#N/A,#N/A,FALSE,"EXTRABUDGT2"}</definedName>
    <definedName name="wrn.EXTRABUDGT2." localSheetId="53" hidden="1">{#N/A,#N/A,FALSE,"EXTRABUDGT2"}</definedName>
    <definedName name="wrn.EXTRABUDGT2." localSheetId="64" hidden="1">{#N/A,#N/A,FALSE,"EXTRABUDGT2"}</definedName>
    <definedName name="wrn.EXTRABUDGT2." localSheetId="65" hidden="1">{#N/A,#N/A,FALSE,"EXTRABUDGT2"}</definedName>
    <definedName name="wrn.EXTRABUDGT2." localSheetId="66" hidden="1">{#N/A,#N/A,FALSE,"EXTRABUDGT2"}</definedName>
    <definedName name="wrn.EXTRABUDGT2." hidden="1">{#N/A,#N/A,FALSE,"EXTRABUDGT2"}</definedName>
    <definedName name="wrn.GDP." localSheetId="67" hidden="1">{#N/A,#N/A,FALSE,"GDP_ORIGIN";#N/A,#N/A,FALSE,"EMP_POP"}</definedName>
    <definedName name="wrn.GDP." localSheetId="68" hidden="1">{#N/A,#N/A,FALSE,"GDP_ORIGIN";#N/A,#N/A,FALSE,"EMP_POP"}</definedName>
    <definedName name="wrn.GDP." localSheetId="69" hidden="1">{#N/A,#N/A,FALSE,"GDP_ORIGIN";#N/A,#N/A,FALSE,"EMP_POP"}</definedName>
    <definedName name="wrn.GDP." localSheetId="70" hidden="1">{#N/A,#N/A,FALSE,"GDP_ORIGIN";#N/A,#N/A,FALSE,"EMP_POP"}</definedName>
    <definedName name="wrn.GDP." localSheetId="72" hidden="1">{#N/A,#N/A,FALSE,"GDP_ORIGIN";#N/A,#N/A,FALSE,"EMP_POP"}</definedName>
    <definedName name="wrn.GDP." localSheetId="73" hidden="1">{#N/A,#N/A,FALSE,"GDP_ORIGIN";#N/A,#N/A,FALSE,"EMP_POP"}</definedName>
    <definedName name="wrn.GDP." localSheetId="74" hidden="1">{#N/A,#N/A,FALSE,"GDP_ORIGIN";#N/A,#N/A,FALSE,"EMP_POP"}</definedName>
    <definedName name="wrn.GDP." localSheetId="11" hidden="1">{#N/A,#N/A,FALSE,"GDP_ORIGIN";#N/A,#N/A,FALSE,"EMP_POP"}</definedName>
    <definedName name="wrn.GDP." localSheetId="12" hidden="1">{#N/A,#N/A,FALSE,"GDP_ORIGIN";#N/A,#N/A,FALSE,"EMP_POP"}</definedName>
    <definedName name="wrn.GDP." localSheetId="13" hidden="1">{#N/A,#N/A,FALSE,"GDP_ORIGIN";#N/A,#N/A,FALSE,"EMP_POP"}</definedName>
    <definedName name="wrn.GDP." localSheetId="23" hidden="1">{#N/A,#N/A,FALSE,"GDP_ORIGIN";#N/A,#N/A,FALSE,"EMP_POP"}</definedName>
    <definedName name="wrn.GDP." localSheetId="24" hidden="1">{#N/A,#N/A,FALSE,"GDP_ORIGIN";#N/A,#N/A,FALSE,"EMP_POP"}</definedName>
    <definedName name="wrn.GDP." localSheetId="26" hidden="1">{#N/A,#N/A,FALSE,"GDP_ORIGIN";#N/A,#N/A,FALSE,"EMP_POP"}</definedName>
    <definedName name="wrn.GDP." localSheetId="42" hidden="1">{#N/A,#N/A,FALSE,"GDP_ORIGIN";#N/A,#N/A,FALSE,"EMP_POP"}</definedName>
    <definedName name="wrn.GDP." localSheetId="6" hidden="1">{#N/A,#N/A,FALSE,"GDP_ORIGIN";#N/A,#N/A,FALSE,"EMP_POP"}</definedName>
    <definedName name="wrn.GDP." localSheetId="7" hidden="1">{#N/A,#N/A,FALSE,"GDP_ORIGIN";#N/A,#N/A,FALSE,"EMP_POP"}</definedName>
    <definedName name="wrn.GDP." localSheetId="10" hidden="1">{#N/A,#N/A,FALSE,"GDP_ORIGIN";#N/A,#N/A,FALSE,"EMP_POP"}</definedName>
    <definedName name="wrn.GDP." localSheetId="38" hidden="1">{#N/A,#N/A,FALSE,"GDP_ORIGIN";#N/A,#N/A,FALSE,"EMP_POP"}</definedName>
    <definedName name="wrn.GDP." localSheetId="25" hidden="1">{#N/A,#N/A,FALSE,"GDP_ORIGIN";#N/A,#N/A,FALSE,"EMP_POP"}</definedName>
    <definedName name="wrn.GDP." localSheetId="28" hidden="1">{#N/A,#N/A,FALSE,"GDP_ORIGIN";#N/A,#N/A,FALSE,"EMP_POP"}</definedName>
    <definedName name="wrn.GDP." localSheetId="30" hidden="1">{#N/A,#N/A,FALSE,"GDP_ORIGIN";#N/A,#N/A,FALSE,"EMP_POP"}</definedName>
    <definedName name="wrn.GDP." localSheetId="31" hidden="1">{#N/A,#N/A,FALSE,"GDP_ORIGIN";#N/A,#N/A,FALSE,"EMP_POP"}</definedName>
    <definedName name="wrn.GDP." localSheetId="32" hidden="1">{#N/A,#N/A,FALSE,"GDP_ORIGIN";#N/A,#N/A,FALSE,"EMP_POP"}</definedName>
    <definedName name="wrn.GDP." localSheetId="33" hidden="1">{#N/A,#N/A,FALSE,"GDP_ORIGIN";#N/A,#N/A,FALSE,"EMP_POP"}</definedName>
    <definedName name="wrn.GDP." localSheetId="34" hidden="1">{#N/A,#N/A,FALSE,"GDP_ORIGIN";#N/A,#N/A,FALSE,"EMP_POP"}</definedName>
    <definedName name="wrn.GDP." localSheetId="35" hidden="1">{#N/A,#N/A,FALSE,"GDP_ORIGIN";#N/A,#N/A,FALSE,"EMP_POP"}</definedName>
    <definedName name="wrn.GDP." localSheetId="36" hidden="1">{#N/A,#N/A,FALSE,"GDP_ORIGIN";#N/A,#N/A,FALSE,"EMP_POP"}</definedName>
    <definedName name="wrn.GDP." localSheetId="37" hidden="1">{#N/A,#N/A,FALSE,"GDP_ORIGIN";#N/A,#N/A,FALSE,"EMP_POP"}</definedName>
    <definedName name="wrn.GDP." localSheetId="39" hidden="1">{#N/A,#N/A,FALSE,"GDP_ORIGIN";#N/A,#N/A,FALSE,"EMP_POP"}</definedName>
    <definedName name="wrn.GDP." localSheetId="40" hidden="1">{#N/A,#N/A,FALSE,"GDP_ORIGIN";#N/A,#N/A,FALSE,"EMP_POP"}</definedName>
    <definedName name="wrn.GDP." localSheetId="41" hidden="1">{#N/A,#N/A,FALSE,"GDP_ORIGIN";#N/A,#N/A,FALSE,"EMP_POP"}</definedName>
    <definedName name="wrn.GDP." localSheetId="46" hidden="1">{#N/A,#N/A,FALSE,"GDP_ORIGIN";#N/A,#N/A,FALSE,"EMP_POP"}</definedName>
    <definedName name="wrn.GDP." localSheetId="47" hidden="1">{#N/A,#N/A,FALSE,"GDP_ORIGIN";#N/A,#N/A,FALSE,"EMP_POP"}</definedName>
    <definedName name="wrn.GDP." localSheetId="51" hidden="1">{#N/A,#N/A,FALSE,"GDP_ORIGIN";#N/A,#N/A,FALSE,"EMP_POP"}</definedName>
    <definedName name="wrn.GDP." localSheetId="52" hidden="1">{#N/A,#N/A,FALSE,"GDP_ORIGIN";#N/A,#N/A,FALSE,"EMP_POP"}</definedName>
    <definedName name="wrn.GDP." localSheetId="53" hidden="1">{#N/A,#N/A,FALSE,"GDP_ORIGIN";#N/A,#N/A,FALSE,"EMP_POP"}</definedName>
    <definedName name="wrn.GDP." localSheetId="64" hidden="1">{#N/A,#N/A,FALSE,"GDP_ORIGIN";#N/A,#N/A,FALSE,"EMP_POP"}</definedName>
    <definedName name="wrn.GDP." localSheetId="65" hidden="1">{#N/A,#N/A,FALSE,"GDP_ORIGIN";#N/A,#N/A,FALSE,"EMP_POP"}</definedName>
    <definedName name="wrn.GDP." localSheetId="66" hidden="1">{#N/A,#N/A,FALSE,"GDP_ORIGIN";#N/A,#N/A,FALSE,"EMP_POP"}</definedName>
    <definedName name="wrn.GDP." hidden="1">{#N/A,#N/A,FALSE,"GDP_ORIGIN";#N/A,#N/A,FALSE,"EMP_POP"}</definedName>
    <definedName name="wrn.GGOVT." localSheetId="67" hidden="1">{#N/A,#N/A,FALSE,"GGOVT"}</definedName>
    <definedName name="wrn.GGOVT." localSheetId="68" hidden="1">{#N/A,#N/A,FALSE,"GGOVT"}</definedName>
    <definedName name="wrn.GGOVT." localSheetId="69" hidden="1">{#N/A,#N/A,FALSE,"GGOVT"}</definedName>
    <definedName name="wrn.GGOVT." localSheetId="70" hidden="1">{#N/A,#N/A,FALSE,"GGOVT"}</definedName>
    <definedName name="wrn.GGOVT." localSheetId="72" hidden="1">{#N/A,#N/A,FALSE,"GGOVT"}</definedName>
    <definedName name="wrn.GGOVT." localSheetId="73" hidden="1">{#N/A,#N/A,FALSE,"GGOVT"}</definedName>
    <definedName name="wrn.GGOVT." localSheetId="74" hidden="1">{#N/A,#N/A,FALSE,"GGOVT"}</definedName>
    <definedName name="wrn.GGOVT." localSheetId="11" hidden="1">{#N/A,#N/A,FALSE,"GGOVT"}</definedName>
    <definedName name="wrn.GGOVT." localSheetId="12" hidden="1">{#N/A,#N/A,FALSE,"GGOVT"}</definedName>
    <definedName name="wrn.GGOVT." localSheetId="13" hidden="1">{#N/A,#N/A,FALSE,"GGOVT"}</definedName>
    <definedName name="wrn.GGOVT." localSheetId="23" hidden="1">{#N/A,#N/A,FALSE,"GGOVT"}</definedName>
    <definedName name="wrn.GGOVT." localSheetId="24" hidden="1">{#N/A,#N/A,FALSE,"GGOVT"}</definedName>
    <definedName name="wrn.GGOVT." localSheetId="26" hidden="1">{#N/A,#N/A,FALSE,"GGOVT"}</definedName>
    <definedName name="wrn.GGOVT." localSheetId="42" hidden="1">{#N/A,#N/A,FALSE,"GGOVT"}</definedName>
    <definedName name="wrn.GGOVT." localSheetId="6" hidden="1">{#N/A,#N/A,FALSE,"GGOVT"}</definedName>
    <definedName name="wrn.GGOVT." localSheetId="7" hidden="1">{#N/A,#N/A,FALSE,"GGOVT"}</definedName>
    <definedName name="wrn.GGOVT." localSheetId="10" hidden="1">{#N/A,#N/A,FALSE,"GGOVT"}</definedName>
    <definedName name="wrn.GGOVT." localSheetId="38" hidden="1">{#N/A,#N/A,FALSE,"GGOVT"}</definedName>
    <definedName name="wrn.GGOVT." localSheetId="25" hidden="1">{#N/A,#N/A,FALSE,"GGOVT"}</definedName>
    <definedName name="wrn.GGOVT." localSheetId="28" hidden="1">{#N/A,#N/A,FALSE,"GGOVT"}</definedName>
    <definedName name="wrn.GGOVT." localSheetId="30" hidden="1">{#N/A,#N/A,FALSE,"GGOVT"}</definedName>
    <definedName name="wrn.GGOVT." localSheetId="31" hidden="1">{#N/A,#N/A,FALSE,"GGOVT"}</definedName>
    <definedName name="wrn.GGOVT." localSheetId="32" hidden="1">{#N/A,#N/A,FALSE,"GGOVT"}</definedName>
    <definedName name="wrn.GGOVT." localSheetId="33" hidden="1">{#N/A,#N/A,FALSE,"GGOVT"}</definedName>
    <definedName name="wrn.GGOVT." localSheetId="34" hidden="1">{#N/A,#N/A,FALSE,"GGOVT"}</definedName>
    <definedName name="wrn.GGOVT." localSheetId="35" hidden="1">{#N/A,#N/A,FALSE,"GGOVT"}</definedName>
    <definedName name="wrn.GGOVT." localSheetId="36" hidden="1">{#N/A,#N/A,FALSE,"GGOVT"}</definedName>
    <definedName name="wrn.GGOVT." localSheetId="37" hidden="1">{#N/A,#N/A,FALSE,"GGOVT"}</definedName>
    <definedName name="wrn.GGOVT." localSheetId="39" hidden="1">{#N/A,#N/A,FALSE,"GGOVT"}</definedName>
    <definedName name="wrn.GGOVT." localSheetId="40" hidden="1">{#N/A,#N/A,FALSE,"GGOVT"}</definedName>
    <definedName name="wrn.GGOVT." localSheetId="41" hidden="1">{#N/A,#N/A,FALSE,"GGOVT"}</definedName>
    <definedName name="wrn.GGOVT." localSheetId="46" hidden="1">{#N/A,#N/A,FALSE,"GGOVT"}</definedName>
    <definedName name="wrn.GGOVT." localSheetId="47" hidden="1">{#N/A,#N/A,FALSE,"GGOVT"}</definedName>
    <definedName name="wrn.GGOVT." localSheetId="51" hidden="1">{#N/A,#N/A,FALSE,"GGOVT"}</definedName>
    <definedName name="wrn.GGOVT." localSheetId="52" hidden="1">{#N/A,#N/A,FALSE,"GGOVT"}</definedName>
    <definedName name="wrn.GGOVT." localSheetId="53" hidden="1">{#N/A,#N/A,FALSE,"GGOVT"}</definedName>
    <definedName name="wrn.GGOVT." localSheetId="64" hidden="1">{#N/A,#N/A,FALSE,"GGOVT"}</definedName>
    <definedName name="wrn.GGOVT." localSheetId="65" hidden="1">{#N/A,#N/A,FALSE,"GGOVT"}</definedName>
    <definedName name="wrn.GGOVT." localSheetId="66" hidden="1">{#N/A,#N/A,FALSE,"GGOVT"}</definedName>
    <definedName name="wrn.GGOVT." hidden="1">{#N/A,#N/A,FALSE,"GGOVT"}</definedName>
    <definedName name="wrn.GGOVT2." localSheetId="67" hidden="1">{#N/A,#N/A,FALSE,"GGOVT2"}</definedName>
    <definedName name="wrn.GGOVT2." localSheetId="68" hidden="1">{#N/A,#N/A,FALSE,"GGOVT2"}</definedName>
    <definedName name="wrn.GGOVT2." localSheetId="69" hidden="1">{#N/A,#N/A,FALSE,"GGOVT2"}</definedName>
    <definedName name="wrn.GGOVT2." localSheetId="70" hidden="1">{#N/A,#N/A,FALSE,"GGOVT2"}</definedName>
    <definedName name="wrn.GGOVT2." localSheetId="72" hidden="1">{#N/A,#N/A,FALSE,"GGOVT2"}</definedName>
    <definedName name="wrn.GGOVT2." localSheetId="73" hidden="1">{#N/A,#N/A,FALSE,"GGOVT2"}</definedName>
    <definedName name="wrn.GGOVT2." localSheetId="74" hidden="1">{#N/A,#N/A,FALSE,"GGOVT2"}</definedName>
    <definedName name="wrn.GGOVT2." localSheetId="11" hidden="1">{#N/A,#N/A,FALSE,"GGOVT2"}</definedName>
    <definedName name="wrn.GGOVT2." localSheetId="12" hidden="1">{#N/A,#N/A,FALSE,"GGOVT2"}</definedName>
    <definedName name="wrn.GGOVT2." localSheetId="13" hidden="1">{#N/A,#N/A,FALSE,"GGOVT2"}</definedName>
    <definedName name="wrn.GGOVT2." localSheetId="23" hidden="1">{#N/A,#N/A,FALSE,"GGOVT2"}</definedName>
    <definedName name="wrn.GGOVT2." localSheetId="24" hidden="1">{#N/A,#N/A,FALSE,"GGOVT2"}</definedName>
    <definedName name="wrn.GGOVT2." localSheetId="26" hidden="1">{#N/A,#N/A,FALSE,"GGOVT2"}</definedName>
    <definedName name="wrn.GGOVT2." localSheetId="42" hidden="1">{#N/A,#N/A,FALSE,"GGOVT2"}</definedName>
    <definedName name="wrn.GGOVT2." localSheetId="6" hidden="1">{#N/A,#N/A,FALSE,"GGOVT2"}</definedName>
    <definedName name="wrn.GGOVT2." localSheetId="7" hidden="1">{#N/A,#N/A,FALSE,"GGOVT2"}</definedName>
    <definedName name="wrn.GGOVT2." localSheetId="10" hidden="1">{#N/A,#N/A,FALSE,"GGOVT2"}</definedName>
    <definedName name="wrn.GGOVT2." localSheetId="38" hidden="1">{#N/A,#N/A,FALSE,"GGOVT2"}</definedName>
    <definedName name="wrn.GGOVT2." localSheetId="25" hidden="1">{#N/A,#N/A,FALSE,"GGOVT2"}</definedName>
    <definedName name="wrn.GGOVT2." localSheetId="28" hidden="1">{#N/A,#N/A,FALSE,"GGOVT2"}</definedName>
    <definedName name="wrn.GGOVT2." localSheetId="30" hidden="1">{#N/A,#N/A,FALSE,"GGOVT2"}</definedName>
    <definedName name="wrn.GGOVT2." localSheetId="31" hidden="1">{#N/A,#N/A,FALSE,"GGOVT2"}</definedName>
    <definedName name="wrn.GGOVT2." localSheetId="32" hidden="1">{#N/A,#N/A,FALSE,"GGOVT2"}</definedName>
    <definedName name="wrn.GGOVT2." localSheetId="33" hidden="1">{#N/A,#N/A,FALSE,"GGOVT2"}</definedName>
    <definedName name="wrn.GGOVT2." localSheetId="34" hidden="1">{#N/A,#N/A,FALSE,"GGOVT2"}</definedName>
    <definedName name="wrn.GGOVT2." localSheetId="35" hidden="1">{#N/A,#N/A,FALSE,"GGOVT2"}</definedName>
    <definedName name="wrn.GGOVT2." localSheetId="36" hidden="1">{#N/A,#N/A,FALSE,"GGOVT2"}</definedName>
    <definedName name="wrn.GGOVT2." localSheetId="37" hidden="1">{#N/A,#N/A,FALSE,"GGOVT2"}</definedName>
    <definedName name="wrn.GGOVT2." localSheetId="39" hidden="1">{#N/A,#N/A,FALSE,"GGOVT2"}</definedName>
    <definedName name="wrn.GGOVT2." localSheetId="40" hidden="1">{#N/A,#N/A,FALSE,"GGOVT2"}</definedName>
    <definedName name="wrn.GGOVT2." localSheetId="41" hidden="1">{#N/A,#N/A,FALSE,"GGOVT2"}</definedName>
    <definedName name="wrn.GGOVT2." localSheetId="46" hidden="1">{#N/A,#N/A,FALSE,"GGOVT2"}</definedName>
    <definedName name="wrn.GGOVT2." localSheetId="47" hidden="1">{#N/A,#N/A,FALSE,"GGOVT2"}</definedName>
    <definedName name="wrn.GGOVT2." localSheetId="51" hidden="1">{#N/A,#N/A,FALSE,"GGOVT2"}</definedName>
    <definedName name="wrn.GGOVT2." localSheetId="52" hidden="1">{#N/A,#N/A,FALSE,"GGOVT2"}</definedName>
    <definedName name="wrn.GGOVT2." localSheetId="53" hidden="1">{#N/A,#N/A,FALSE,"GGOVT2"}</definedName>
    <definedName name="wrn.GGOVT2." localSheetId="64" hidden="1">{#N/A,#N/A,FALSE,"GGOVT2"}</definedName>
    <definedName name="wrn.GGOVT2." localSheetId="65" hidden="1">{#N/A,#N/A,FALSE,"GGOVT2"}</definedName>
    <definedName name="wrn.GGOVT2." localSheetId="66" hidden="1">{#N/A,#N/A,FALSE,"GGOVT2"}</definedName>
    <definedName name="wrn.GGOVT2." hidden="1">{#N/A,#N/A,FALSE,"GGOVT2"}</definedName>
    <definedName name="wrn.GGOVTPC." localSheetId="67" hidden="1">{#N/A,#N/A,FALSE,"GGOVT%"}</definedName>
    <definedName name="wrn.GGOVTPC." localSheetId="68" hidden="1">{#N/A,#N/A,FALSE,"GGOVT%"}</definedName>
    <definedName name="wrn.GGOVTPC." localSheetId="69" hidden="1">{#N/A,#N/A,FALSE,"GGOVT%"}</definedName>
    <definedName name="wrn.GGOVTPC." localSheetId="70" hidden="1">{#N/A,#N/A,FALSE,"GGOVT%"}</definedName>
    <definedName name="wrn.GGOVTPC." localSheetId="72" hidden="1">{#N/A,#N/A,FALSE,"GGOVT%"}</definedName>
    <definedName name="wrn.GGOVTPC." localSheetId="73" hidden="1">{#N/A,#N/A,FALSE,"GGOVT%"}</definedName>
    <definedName name="wrn.GGOVTPC." localSheetId="74" hidden="1">{#N/A,#N/A,FALSE,"GGOVT%"}</definedName>
    <definedName name="wrn.GGOVTPC." localSheetId="11" hidden="1">{#N/A,#N/A,FALSE,"GGOVT%"}</definedName>
    <definedName name="wrn.GGOVTPC." localSheetId="12" hidden="1">{#N/A,#N/A,FALSE,"GGOVT%"}</definedName>
    <definedName name="wrn.GGOVTPC." localSheetId="13" hidden="1">{#N/A,#N/A,FALSE,"GGOVT%"}</definedName>
    <definedName name="wrn.GGOVTPC." localSheetId="23" hidden="1">{#N/A,#N/A,FALSE,"GGOVT%"}</definedName>
    <definedName name="wrn.GGOVTPC." localSheetId="24" hidden="1">{#N/A,#N/A,FALSE,"GGOVT%"}</definedName>
    <definedName name="wrn.GGOVTPC." localSheetId="26" hidden="1">{#N/A,#N/A,FALSE,"GGOVT%"}</definedName>
    <definedName name="wrn.GGOVTPC." localSheetId="42" hidden="1">{#N/A,#N/A,FALSE,"GGOVT%"}</definedName>
    <definedName name="wrn.GGOVTPC." localSheetId="6" hidden="1">{#N/A,#N/A,FALSE,"GGOVT%"}</definedName>
    <definedName name="wrn.GGOVTPC." localSheetId="7" hidden="1">{#N/A,#N/A,FALSE,"GGOVT%"}</definedName>
    <definedName name="wrn.GGOVTPC." localSheetId="10" hidden="1">{#N/A,#N/A,FALSE,"GGOVT%"}</definedName>
    <definedName name="wrn.GGOVTPC." localSheetId="38" hidden="1">{#N/A,#N/A,FALSE,"GGOVT%"}</definedName>
    <definedName name="wrn.GGOVTPC." localSheetId="25" hidden="1">{#N/A,#N/A,FALSE,"GGOVT%"}</definedName>
    <definedName name="wrn.GGOVTPC." localSheetId="28" hidden="1">{#N/A,#N/A,FALSE,"GGOVT%"}</definedName>
    <definedName name="wrn.GGOVTPC." localSheetId="30" hidden="1">{#N/A,#N/A,FALSE,"GGOVT%"}</definedName>
    <definedName name="wrn.GGOVTPC." localSheetId="31" hidden="1">{#N/A,#N/A,FALSE,"GGOVT%"}</definedName>
    <definedName name="wrn.GGOVTPC." localSheetId="32" hidden="1">{#N/A,#N/A,FALSE,"GGOVT%"}</definedName>
    <definedName name="wrn.GGOVTPC." localSheetId="33" hidden="1">{#N/A,#N/A,FALSE,"GGOVT%"}</definedName>
    <definedName name="wrn.GGOVTPC." localSheetId="34" hidden="1">{#N/A,#N/A,FALSE,"GGOVT%"}</definedName>
    <definedName name="wrn.GGOVTPC." localSheetId="35" hidden="1">{#N/A,#N/A,FALSE,"GGOVT%"}</definedName>
    <definedName name="wrn.GGOVTPC." localSheetId="36" hidden="1">{#N/A,#N/A,FALSE,"GGOVT%"}</definedName>
    <definedName name="wrn.GGOVTPC." localSheetId="37" hidden="1">{#N/A,#N/A,FALSE,"GGOVT%"}</definedName>
    <definedName name="wrn.GGOVTPC." localSheetId="39" hidden="1">{#N/A,#N/A,FALSE,"GGOVT%"}</definedName>
    <definedName name="wrn.GGOVTPC." localSheetId="40" hidden="1">{#N/A,#N/A,FALSE,"GGOVT%"}</definedName>
    <definedName name="wrn.GGOVTPC." localSheetId="41" hidden="1">{#N/A,#N/A,FALSE,"GGOVT%"}</definedName>
    <definedName name="wrn.GGOVTPC." localSheetId="46" hidden="1">{#N/A,#N/A,FALSE,"GGOVT%"}</definedName>
    <definedName name="wrn.GGOVTPC." localSheetId="47" hidden="1">{#N/A,#N/A,FALSE,"GGOVT%"}</definedName>
    <definedName name="wrn.GGOVTPC." localSheetId="51" hidden="1">{#N/A,#N/A,FALSE,"GGOVT%"}</definedName>
    <definedName name="wrn.GGOVTPC." localSheetId="52" hidden="1">{#N/A,#N/A,FALSE,"GGOVT%"}</definedName>
    <definedName name="wrn.GGOVTPC." localSheetId="53" hidden="1">{#N/A,#N/A,FALSE,"GGOVT%"}</definedName>
    <definedName name="wrn.GGOVTPC." localSheetId="64" hidden="1">{#N/A,#N/A,FALSE,"GGOVT%"}</definedName>
    <definedName name="wrn.GGOVTPC." localSheetId="65" hidden="1">{#N/A,#N/A,FALSE,"GGOVT%"}</definedName>
    <definedName name="wrn.GGOVTPC." localSheetId="66" hidden="1">{#N/A,#N/A,FALSE,"GGOVT%"}</definedName>
    <definedName name="wrn.GGOVTPC." hidden="1">{#N/A,#N/A,FALSE,"GGOVT%"}</definedName>
    <definedName name="wrn.INCOMETX." localSheetId="67" hidden="1">{#N/A,#N/A,FALSE,"INCOMETX"}</definedName>
    <definedName name="wrn.INCOMETX." localSheetId="68" hidden="1">{#N/A,#N/A,FALSE,"INCOMETX"}</definedName>
    <definedName name="wrn.INCOMETX." localSheetId="69" hidden="1">{#N/A,#N/A,FALSE,"INCOMETX"}</definedName>
    <definedName name="wrn.INCOMETX." localSheetId="70" hidden="1">{#N/A,#N/A,FALSE,"INCOMETX"}</definedName>
    <definedName name="wrn.INCOMETX." localSheetId="72" hidden="1">{#N/A,#N/A,FALSE,"INCOMETX"}</definedName>
    <definedName name="wrn.INCOMETX." localSheetId="73" hidden="1">{#N/A,#N/A,FALSE,"INCOMETX"}</definedName>
    <definedName name="wrn.INCOMETX." localSheetId="74" hidden="1">{#N/A,#N/A,FALSE,"INCOMETX"}</definedName>
    <definedName name="wrn.INCOMETX." localSheetId="11" hidden="1">{#N/A,#N/A,FALSE,"INCOMETX"}</definedName>
    <definedName name="wrn.INCOMETX." localSheetId="12" hidden="1">{#N/A,#N/A,FALSE,"INCOMETX"}</definedName>
    <definedName name="wrn.INCOMETX." localSheetId="13" hidden="1">{#N/A,#N/A,FALSE,"INCOMETX"}</definedName>
    <definedName name="wrn.INCOMETX." localSheetId="23" hidden="1">{#N/A,#N/A,FALSE,"INCOMETX"}</definedName>
    <definedName name="wrn.INCOMETX." localSheetId="24" hidden="1">{#N/A,#N/A,FALSE,"INCOMETX"}</definedName>
    <definedName name="wrn.INCOMETX." localSheetId="26" hidden="1">{#N/A,#N/A,FALSE,"INCOMETX"}</definedName>
    <definedName name="wrn.INCOMETX." localSheetId="42" hidden="1">{#N/A,#N/A,FALSE,"INCOMETX"}</definedName>
    <definedName name="wrn.INCOMETX." localSheetId="6" hidden="1">{#N/A,#N/A,FALSE,"INCOMETX"}</definedName>
    <definedName name="wrn.INCOMETX." localSheetId="7" hidden="1">{#N/A,#N/A,FALSE,"INCOMETX"}</definedName>
    <definedName name="wrn.INCOMETX." localSheetId="10" hidden="1">{#N/A,#N/A,FALSE,"INCOMETX"}</definedName>
    <definedName name="wrn.INCOMETX." localSheetId="38" hidden="1">{#N/A,#N/A,FALSE,"INCOMETX"}</definedName>
    <definedName name="wrn.INCOMETX." localSheetId="25" hidden="1">{#N/A,#N/A,FALSE,"INCOMETX"}</definedName>
    <definedName name="wrn.INCOMETX." localSheetId="28" hidden="1">{#N/A,#N/A,FALSE,"INCOMETX"}</definedName>
    <definedName name="wrn.INCOMETX." localSheetId="30" hidden="1">{#N/A,#N/A,FALSE,"INCOMETX"}</definedName>
    <definedName name="wrn.INCOMETX." localSheetId="31" hidden="1">{#N/A,#N/A,FALSE,"INCOMETX"}</definedName>
    <definedName name="wrn.INCOMETX." localSheetId="32" hidden="1">{#N/A,#N/A,FALSE,"INCOMETX"}</definedName>
    <definedName name="wrn.INCOMETX." localSheetId="33" hidden="1">{#N/A,#N/A,FALSE,"INCOMETX"}</definedName>
    <definedName name="wrn.INCOMETX." localSheetId="34" hidden="1">{#N/A,#N/A,FALSE,"INCOMETX"}</definedName>
    <definedName name="wrn.INCOMETX." localSheetId="35" hidden="1">{#N/A,#N/A,FALSE,"INCOMETX"}</definedName>
    <definedName name="wrn.INCOMETX." localSheetId="36" hidden="1">{#N/A,#N/A,FALSE,"INCOMETX"}</definedName>
    <definedName name="wrn.INCOMETX." localSheetId="37" hidden="1">{#N/A,#N/A,FALSE,"INCOMETX"}</definedName>
    <definedName name="wrn.INCOMETX." localSheetId="39" hidden="1">{#N/A,#N/A,FALSE,"INCOMETX"}</definedName>
    <definedName name="wrn.INCOMETX." localSheetId="40" hidden="1">{#N/A,#N/A,FALSE,"INCOMETX"}</definedName>
    <definedName name="wrn.INCOMETX." localSheetId="41" hidden="1">{#N/A,#N/A,FALSE,"INCOMETX"}</definedName>
    <definedName name="wrn.INCOMETX." localSheetId="46" hidden="1">{#N/A,#N/A,FALSE,"INCOMETX"}</definedName>
    <definedName name="wrn.INCOMETX." localSheetId="47" hidden="1">{#N/A,#N/A,FALSE,"INCOMETX"}</definedName>
    <definedName name="wrn.INCOMETX." localSheetId="51" hidden="1">{#N/A,#N/A,FALSE,"INCOMETX"}</definedName>
    <definedName name="wrn.INCOMETX." localSheetId="52" hidden="1">{#N/A,#N/A,FALSE,"INCOMETX"}</definedName>
    <definedName name="wrn.INCOMETX." localSheetId="53" hidden="1">{#N/A,#N/A,FALSE,"INCOMETX"}</definedName>
    <definedName name="wrn.INCOMETX." localSheetId="64" hidden="1">{#N/A,#N/A,FALSE,"INCOMETX"}</definedName>
    <definedName name="wrn.INCOMETX." localSheetId="65" hidden="1">{#N/A,#N/A,FALSE,"INCOMETX"}</definedName>
    <definedName name="wrn.INCOMETX." localSheetId="66" hidden="1">{#N/A,#N/A,FALSE,"INCOMETX"}</definedName>
    <definedName name="wrn.INCOMETX." hidden="1">{#N/A,#N/A,FALSE,"INCOMETX"}</definedName>
    <definedName name="wrn.Input._.and._.output._.tables." localSheetId="67" hidden="1">{#N/A,#N/A,FALSE,"SimInp1";#N/A,#N/A,FALSE,"SimInp2";#N/A,#N/A,FALSE,"SimOut1";#N/A,#N/A,FALSE,"SimOut2";#N/A,#N/A,FALSE,"SimOut3";#N/A,#N/A,FALSE,"SimOut4";#N/A,#N/A,FALSE,"SimOut5"}</definedName>
    <definedName name="wrn.Input._.and._.output._.tables." localSheetId="68" hidden="1">{#N/A,#N/A,FALSE,"SimInp1";#N/A,#N/A,FALSE,"SimInp2";#N/A,#N/A,FALSE,"SimOut1";#N/A,#N/A,FALSE,"SimOut2";#N/A,#N/A,FALSE,"SimOut3";#N/A,#N/A,FALSE,"SimOut4";#N/A,#N/A,FALSE,"SimOut5"}</definedName>
    <definedName name="wrn.Input._.and._.output._.tables." localSheetId="69" hidden="1">{#N/A,#N/A,FALSE,"SimInp1";#N/A,#N/A,FALSE,"SimInp2";#N/A,#N/A,FALSE,"SimOut1";#N/A,#N/A,FALSE,"SimOut2";#N/A,#N/A,FALSE,"SimOut3";#N/A,#N/A,FALSE,"SimOut4";#N/A,#N/A,FALSE,"SimOut5"}</definedName>
    <definedName name="wrn.Input._.and._.output._.tables." localSheetId="70" hidden="1">{#N/A,#N/A,FALSE,"SimInp1";#N/A,#N/A,FALSE,"SimInp2";#N/A,#N/A,FALSE,"SimOut1";#N/A,#N/A,FALSE,"SimOut2";#N/A,#N/A,FALSE,"SimOut3";#N/A,#N/A,FALSE,"SimOut4";#N/A,#N/A,FALSE,"SimOut5"}</definedName>
    <definedName name="wrn.Input._.and._.output._.tables." localSheetId="72" hidden="1">{#N/A,#N/A,FALSE,"SimInp1";#N/A,#N/A,FALSE,"SimInp2";#N/A,#N/A,FALSE,"SimOut1";#N/A,#N/A,FALSE,"SimOut2";#N/A,#N/A,FALSE,"SimOut3";#N/A,#N/A,FALSE,"SimOut4";#N/A,#N/A,FALSE,"SimOut5"}</definedName>
    <definedName name="wrn.Input._.and._.output._.tables." localSheetId="73" hidden="1">{#N/A,#N/A,FALSE,"SimInp1";#N/A,#N/A,FALSE,"SimInp2";#N/A,#N/A,FALSE,"SimOut1";#N/A,#N/A,FALSE,"SimOut2";#N/A,#N/A,FALSE,"SimOut3";#N/A,#N/A,FALSE,"SimOut4";#N/A,#N/A,FALSE,"SimOut5"}</definedName>
    <definedName name="wrn.Input._.and._.output._.tables." localSheetId="74" hidden="1">{#N/A,#N/A,FALSE,"SimInp1";#N/A,#N/A,FALSE,"SimInp2";#N/A,#N/A,FALSE,"SimOut1";#N/A,#N/A,FALSE,"SimOut2";#N/A,#N/A,FALSE,"SimOut3";#N/A,#N/A,FALSE,"SimOut4";#N/A,#N/A,FALSE,"SimOut5"}</definedName>
    <definedName name="wrn.Input._.and._.output._.tables." localSheetId="11" hidden="1">{#N/A,#N/A,FALSE,"SimInp1";#N/A,#N/A,FALSE,"SimInp2";#N/A,#N/A,FALSE,"SimOut1";#N/A,#N/A,FALSE,"SimOut2";#N/A,#N/A,FALSE,"SimOut3";#N/A,#N/A,FALSE,"SimOut4";#N/A,#N/A,FALSE,"SimOut5"}</definedName>
    <definedName name="wrn.Input._.and._.output._.tables." localSheetId="12" hidden="1">{#N/A,#N/A,FALSE,"SimInp1";#N/A,#N/A,FALSE,"SimInp2";#N/A,#N/A,FALSE,"SimOut1";#N/A,#N/A,FALSE,"SimOut2";#N/A,#N/A,FALSE,"SimOut3";#N/A,#N/A,FALSE,"SimOut4";#N/A,#N/A,FALSE,"SimOut5"}</definedName>
    <definedName name="wrn.Input._.and._.output._.tables." localSheetId="13" hidden="1">{#N/A,#N/A,FALSE,"SimInp1";#N/A,#N/A,FALSE,"SimInp2";#N/A,#N/A,FALSE,"SimOut1";#N/A,#N/A,FALSE,"SimOut2";#N/A,#N/A,FALSE,"SimOut3";#N/A,#N/A,FALSE,"SimOut4";#N/A,#N/A,FALSE,"SimOut5"}</definedName>
    <definedName name="wrn.Input._.and._.output._.tables." localSheetId="23" hidden="1">{#N/A,#N/A,FALSE,"SimInp1";#N/A,#N/A,FALSE,"SimInp2";#N/A,#N/A,FALSE,"SimOut1";#N/A,#N/A,FALSE,"SimOut2";#N/A,#N/A,FALSE,"SimOut3";#N/A,#N/A,FALSE,"SimOut4";#N/A,#N/A,FALSE,"SimOut5"}</definedName>
    <definedName name="wrn.Input._.and._.output._.tables." localSheetId="24" hidden="1">{#N/A,#N/A,FALSE,"SimInp1";#N/A,#N/A,FALSE,"SimInp2";#N/A,#N/A,FALSE,"SimOut1";#N/A,#N/A,FALSE,"SimOut2";#N/A,#N/A,FALSE,"SimOut3";#N/A,#N/A,FALSE,"SimOut4";#N/A,#N/A,FALSE,"SimOut5"}</definedName>
    <definedName name="wrn.Input._.and._.output._.tables." localSheetId="26" hidden="1">{#N/A,#N/A,FALSE,"SimInp1";#N/A,#N/A,FALSE,"SimInp2";#N/A,#N/A,FALSE,"SimOut1";#N/A,#N/A,FALSE,"SimOut2";#N/A,#N/A,FALSE,"SimOut3";#N/A,#N/A,FALSE,"SimOut4";#N/A,#N/A,FALSE,"SimOut5"}</definedName>
    <definedName name="wrn.Input._.and._.output._.tables." localSheetId="42" hidden="1">{#N/A,#N/A,FALSE,"SimInp1";#N/A,#N/A,FALSE,"SimInp2";#N/A,#N/A,FALSE,"SimOut1";#N/A,#N/A,FALSE,"SimOut2";#N/A,#N/A,FALSE,"SimOut3";#N/A,#N/A,FALSE,"SimOut4";#N/A,#N/A,FALSE,"SimOut5"}</definedName>
    <definedName name="wrn.Input._.and._.output._.tables." localSheetId="6" hidden="1">{#N/A,#N/A,FALSE,"SimInp1";#N/A,#N/A,FALSE,"SimInp2";#N/A,#N/A,FALSE,"SimOut1";#N/A,#N/A,FALSE,"SimOut2";#N/A,#N/A,FALSE,"SimOut3";#N/A,#N/A,FALSE,"SimOut4";#N/A,#N/A,FALSE,"SimOut5"}</definedName>
    <definedName name="wrn.Input._.and._.output._.tables." localSheetId="7" hidden="1">{#N/A,#N/A,FALSE,"SimInp1";#N/A,#N/A,FALSE,"SimInp2";#N/A,#N/A,FALSE,"SimOut1";#N/A,#N/A,FALSE,"SimOut2";#N/A,#N/A,FALSE,"SimOut3";#N/A,#N/A,FALSE,"SimOut4";#N/A,#N/A,FALSE,"SimOut5"}</definedName>
    <definedName name="wrn.Input._.and._.output._.tables." localSheetId="10" hidden="1">{#N/A,#N/A,FALSE,"SimInp1";#N/A,#N/A,FALSE,"SimInp2";#N/A,#N/A,FALSE,"SimOut1";#N/A,#N/A,FALSE,"SimOut2";#N/A,#N/A,FALSE,"SimOut3";#N/A,#N/A,FALSE,"SimOut4";#N/A,#N/A,FALSE,"SimOut5"}</definedName>
    <definedName name="wrn.Input._.and._.output._.tables." localSheetId="38" hidden="1">{#N/A,#N/A,FALSE,"SimInp1";#N/A,#N/A,FALSE,"SimInp2";#N/A,#N/A,FALSE,"SimOut1";#N/A,#N/A,FALSE,"SimOut2";#N/A,#N/A,FALSE,"SimOut3";#N/A,#N/A,FALSE,"SimOut4";#N/A,#N/A,FALSE,"SimOut5"}</definedName>
    <definedName name="wrn.Input._.and._.output._.tables." localSheetId="25" hidden="1">{#N/A,#N/A,FALSE,"SimInp1";#N/A,#N/A,FALSE,"SimInp2";#N/A,#N/A,FALSE,"SimOut1";#N/A,#N/A,FALSE,"SimOut2";#N/A,#N/A,FALSE,"SimOut3";#N/A,#N/A,FALSE,"SimOut4";#N/A,#N/A,FALSE,"SimOut5"}</definedName>
    <definedName name="wrn.Input._.and._.output._.tables." localSheetId="28" hidden="1">{#N/A,#N/A,FALSE,"SimInp1";#N/A,#N/A,FALSE,"SimInp2";#N/A,#N/A,FALSE,"SimOut1";#N/A,#N/A,FALSE,"SimOut2";#N/A,#N/A,FALSE,"SimOut3";#N/A,#N/A,FALSE,"SimOut4";#N/A,#N/A,FALSE,"SimOut5"}</definedName>
    <definedName name="wrn.Input._.and._.output._.tables." localSheetId="30" hidden="1">{#N/A,#N/A,FALSE,"SimInp1";#N/A,#N/A,FALSE,"SimInp2";#N/A,#N/A,FALSE,"SimOut1";#N/A,#N/A,FALSE,"SimOut2";#N/A,#N/A,FALSE,"SimOut3";#N/A,#N/A,FALSE,"SimOut4";#N/A,#N/A,FALSE,"SimOut5"}</definedName>
    <definedName name="wrn.Input._.and._.output._.tables." localSheetId="31" hidden="1">{#N/A,#N/A,FALSE,"SimInp1";#N/A,#N/A,FALSE,"SimInp2";#N/A,#N/A,FALSE,"SimOut1";#N/A,#N/A,FALSE,"SimOut2";#N/A,#N/A,FALSE,"SimOut3";#N/A,#N/A,FALSE,"SimOut4";#N/A,#N/A,FALSE,"SimOut5"}</definedName>
    <definedName name="wrn.Input._.and._.output._.tables." localSheetId="32" hidden="1">{#N/A,#N/A,FALSE,"SimInp1";#N/A,#N/A,FALSE,"SimInp2";#N/A,#N/A,FALSE,"SimOut1";#N/A,#N/A,FALSE,"SimOut2";#N/A,#N/A,FALSE,"SimOut3";#N/A,#N/A,FALSE,"SimOut4";#N/A,#N/A,FALSE,"SimOut5"}</definedName>
    <definedName name="wrn.Input._.and._.output._.tables." localSheetId="33" hidden="1">{#N/A,#N/A,FALSE,"SimInp1";#N/A,#N/A,FALSE,"SimInp2";#N/A,#N/A,FALSE,"SimOut1";#N/A,#N/A,FALSE,"SimOut2";#N/A,#N/A,FALSE,"SimOut3";#N/A,#N/A,FALSE,"SimOut4";#N/A,#N/A,FALSE,"SimOut5"}</definedName>
    <definedName name="wrn.Input._.and._.output._.tables." localSheetId="34" hidden="1">{#N/A,#N/A,FALSE,"SimInp1";#N/A,#N/A,FALSE,"SimInp2";#N/A,#N/A,FALSE,"SimOut1";#N/A,#N/A,FALSE,"SimOut2";#N/A,#N/A,FALSE,"SimOut3";#N/A,#N/A,FALSE,"SimOut4";#N/A,#N/A,FALSE,"SimOut5"}</definedName>
    <definedName name="wrn.Input._.and._.output._.tables." localSheetId="35" hidden="1">{#N/A,#N/A,FALSE,"SimInp1";#N/A,#N/A,FALSE,"SimInp2";#N/A,#N/A,FALSE,"SimOut1";#N/A,#N/A,FALSE,"SimOut2";#N/A,#N/A,FALSE,"SimOut3";#N/A,#N/A,FALSE,"SimOut4";#N/A,#N/A,FALSE,"SimOut5"}</definedName>
    <definedName name="wrn.Input._.and._.output._.tables." localSheetId="36" hidden="1">{#N/A,#N/A,FALSE,"SimInp1";#N/A,#N/A,FALSE,"SimInp2";#N/A,#N/A,FALSE,"SimOut1";#N/A,#N/A,FALSE,"SimOut2";#N/A,#N/A,FALSE,"SimOut3";#N/A,#N/A,FALSE,"SimOut4";#N/A,#N/A,FALSE,"SimOut5"}</definedName>
    <definedName name="wrn.Input._.and._.output._.tables." localSheetId="37" hidden="1">{#N/A,#N/A,FALSE,"SimInp1";#N/A,#N/A,FALSE,"SimInp2";#N/A,#N/A,FALSE,"SimOut1";#N/A,#N/A,FALSE,"SimOut2";#N/A,#N/A,FALSE,"SimOut3";#N/A,#N/A,FALSE,"SimOut4";#N/A,#N/A,FALSE,"SimOut5"}</definedName>
    <definedName name="wrn.Input._.and._.output._.tables." localSheetId="39" hidden="1">{#N/A,#N/A,FALSE,"SimInp1";#N/A,#N/A,FALSE,"SimInp2";#N/A,#N/A,FALSE,"SimOut1";#N/A,#N/A,FALSE,"SimOut2";#N/A,#N/A,FALSE,"SimOut3";#N/A,#N/A,FALSE,"SimOut4";#N/A,#N/A,FALSE,"SimOut5"}</definedName>
    <definedName name="wrn.Input._.and._.output._.tables." localSheetId="40" hidden="1">{#N/A,#N/A,FALSE,"SimInp1";#N/A,#N/A,FALSE,"SimInp2";#N/A,#N/A,FALSE,"SimOut1";#N/A,#N/A,FALSE,"SimOut2";#N/A,#N/A,FALSE,"SimOut3";#N/A,#N/A,FALSE,"SimOut4";#N/A,#N/A,FALSE,"SimOut5"}</definedName>
    <definedName name="wrn.Input._.and._.output._.tables." localSheetId="41" hidden="1">{#N/A,#N/A,FALSE,"SimInp1";#N/A,#N/A,FALSE,"SimInp2";#N/A,#N/A,FALSE,"SimOut1";#N/A,#N/A,FALSE,"SimOut2";#N/A,#N/A,FALSE,"SimOut3";#N/A,#N/A,FALSE,"SimOut4";#N/A,#N/A,FALSE,"SimOut5"}</definedName>
    <definedName name="wrn.Input._.and._.output._.tables." localSheetId="46" hidden="1">{#N/A,#N/A,FALSE,"SimInp1";#N/A,#N/A,FALSE,"SimInp2";#N/A,#N/A,FALSE,"SimOut1";#N/A,#N/A,FALSE,"SimOut2";#N/A,#N/A,FALSE,"SimOut3";#N/A,#N/A,FALSE,"SimOut4";#N/A,#N/A,FALSE,"SimOut5"}</definedName>
    <definedName name="wrn.Input._.and._.output._.tables." localSheetId="47" hidden="1">{#N/A,#N/A,FALSE,"SimInp1";#N/A,#N/A,FALSE,"SimInp2";#N/A,#N/A,FALSE,"SimOut1";#N/A,#N/A,FALSE,"SimOut2";#N/A,#N/A,FALSE,"SimOut3";#N/A,#N/A,FALSE,"SimOut4";#N/A,#N/A,FALSE,"SimOut5"}</definedName>
    <definedName name="wrn.Input._.and._.output._.tables." localSheetId="51" hidden="1">{#N/A,#N/A,FALSE,"SimInp1";#N/A,#N/A,FALSE,"SimInp2";#N/A,#N/A,FALSE,"SimOut1";#N/A,#N/A,FALSE,"SimOut2";#N/A,#N/A,FALSE,"SimOut3";#N/A,#N/A,FALSE,"SimOut4";#N/A,#N/A,FALSE,"SimOut5"}</definedName>
    <definedName name="wrn.Input._.and._.output._.tables." localSheetId="52" hidden="1">{#N/A,#N/A,FALSE,"SimInp1";#N/A,#N/A,FALSE,"SimInp2";#N/A,#N/A,FALSE,"SimOut1";#N/A,#N/A,FALSE,"SimOut2";#N/A,#N/A,FALSE,"SimOut3";#N/A,#N/A,FALSE,"SimOut4";#N/A,#N/A,FALSE,"SimOut5"}</definedName>
    <definedName name="wrn.Input._.and._.output._.tables." localSheetId="53" hidden="1">{#N/A,#N/A,FALSE,"SimInp1";#N/A,#N/A,FALSE,"SimInp2";#N/A,#N/A,FALSE,"SimOut1";#N/A,#N/A,FALSE,"SimOut2";#N/A,#N/A,FALSE,"SimOut3";#N/A,#N/A,FALSE,"SimOut4";#N/A,#N/A,FALSE,"SimOut5"}</definedName>
    <definedName name="wrn.Input._.and._.output._.tables." localSheetId="64" hidden="1">{#N/A,#N/A,FALSE,"SimInp1";#N/A,#N/A,FALSE,"SimInp2";#N/A,#N/A,FALSE,"SimOut1";#N/A,#N/A,FALSE,"SimOut2";#N/A,#N/A,FALSE,"SimOut3";#N/A,#N/A,FALSE,"SimOut4";#N/A,#N/A,FALSE,"SimOut5"}</definedName>
    <definedName name="wrn.Input._.and._.output._.tables." localSheetId="65" hidden="1">{#N/A,#N/A,FALSE,"SimInp1";#N/A,#N/A,FALSE,"SimInp2";#N/A,#N/A,FALSE,"SimOut1";#N/A,#N/A,FALSE,"SimOut2";#N/A,#N/A,FALSE,"SimOut3";#N/A,#N/A,FALSE,"SimOut4";#N/A,#N/A,FALSE,"SimOut5"}</definedName>
    <definedName name="wrn.Input._.and._.output._.tables." localSheetId="66" hidden="1">{#N/A,#N/A,FALSE,"SimInp1";#N/A,#N/A,FALSE,"SimInp2";#N/A,#N/A,FALSE,"SimOut1";#N/A,#N/A,FALSE,"SimOut2";#N/A,#N/A,FALSE,"SimOut3";#N/A,#N/A,FALSE,"SimOut4";#N/A,#N/A,FALSE,"SimOut5"}</definedName>
    <definedName name="wrn.Input._.and._.output._.tables." hidden="1">{#N/A,#N/A,FALSE,"SimInp1";#N/A,#N/A,FALSE,"SimInp2";#N/A,#N/A,FALSE,"SimOut1";#N/A,#N/A,FALSE,"SimOut2";#N/A,#N/A,FALSE,"SimOut3";#N/A,#N/A,FALSE,"SimOut4";#N/A,#N/A,FALSE,"SimOut5"}</definedName>
    <definedName name="wrn.INTERST." localSheetId="67" hidden="1">{#N/A,#N/A,FALSE,"INTERST"}</definedName>
    <definedName name="wrn.INTERST." localSheetId="68" hidden="1">{#N/A,#N/A,FALSE,"INTERST"}</definedName>
    <definedName name="wrn.INTERST." localSheetId="69" hidden="1">{#N/A,#N/A,FALSE,"INTERST"}</definedName>
    <definedName name="wrn.INTERST." localSheetId="70" hidden="1">{#N/A,#N/A,FALSE,"INTERST"}</definedName>
    <definedName name="wrn.INTERST." localSheetId="72" hidden="1">{#N/A,#N/A,FALSE,"INTERST"}</definedName>
    <definedName name="wrn.INTERST." localSheetId="73" hidden="1">{#N/A,#N/A,FALSE,"INTERST"}</definedName>
    <definedName name="wrn.INTERST." localSheetId="74" hidden="1">{#N/A,#N/A,FALSE,"INTERST"}</definedName>
    <definedName name="wrn.INTERST." localSheetId="11" hidden="1">{#N/A,#N/A,FALSE,"INTERST"}</definedName>
    <definedName name="wrn.INTERST." localSheetId="12" hidden="1">{#N/A,#N/A,FALSE,"INTERST"}</definedName>
    <definedName name="wrn.INTERST." localSheetId="13" hidden="1">{#N/A,#N/A,FALSE,"INTERST"}</definedName>
    <definedName name="wrn.INTERST." localSheetId="23" hidden="1">{#N/A,#N/A,FALSE,"INTERST"}</definedName>
    <definedName name="wrn.INTERST." localSheetId="24" hidden="1">{#N/A,#N/A,FALSE,"INTERST"}</definedName>
    <definedName name="wrn.INTERST." localSheetId="26" hidden="1">{#N/A,#N/A,FALSE,"INTERST"}</definedName>
    <definedName name="wrn.INTERST." localSheetId="42" hidden="1">{#N/A,#N/A,FALSE,"INTERST"}</definedName>
    <definedName name="wrn.INTERST." localSheetId="6" hidden="1">{#N/A,#N/A,FALSE,"INTERST"}</definedName>
    <definedName name="wrn.INTERST." localSheetId="7" hidden="1">{#N/A,#N/A,FALSE,"INTERST"}</definedName>
    <definedName name="wrn.INTERST." localSheetId="10" hidden="1">{#N/A,#N/A,FALSE,"INTERST"}</definedName>
    <definedName name="wrn.INTERST." localSheetId="38" hidden="1">{#N/A,#N/A,FALSE,"INTERST"}</definedName>
    <definedName name="wrn.INTERST." localSheetId="25" hidden="1">{#N/A,#N/A,FALSE,"INTERST"}</definedName>
    <definedName name="wrn.INTERST." localSheetId="28" hidden="1">{#N/A,#N/A,FALSE,"INTERST"}</definedName>
    <definedName name="wrn.INTERST." localSheetId="30" hidden="1">{#N/A,#N/A,FALSE,"INTERST"}</definedName>
    <definedName name="wrn.INTERST." localSheetId="31" hidden="1">{#N/A,#N/A,FALSE,"INTERST"}</definedName>
    <definedName name="wrn.INTERST." localSheetId="32" hidden="1">{#N/A,#N/A,FALSE,"INTERST"}</definedName>
    <definedName name="wrn.INTERST." localSheetId="33" hidden="1">{#N/A,#N/A,FALSE,"INTERST"}</definedName>
    <definedName name="wrn.INTERST." localSheetId="34" hidden="1">{#N/A,#N/A,FALSE,"INTERST"}</definedName>
    <definedName name="wrn.INTERST." localSheetId="35" hidden="1">{#N/A,#N/A,FALSE,"INTERST"}</definedName>
    <definedName name="wrn.INTERST." localSheetId="36" hidden="1">{#N/A,#N/A,FALSE,"INTERST"}</definedName>
    <definedName name="wrn.INTERST." localSheetId="37" hidden="1">{#N/A,#N/A,FALSE,"INTERST"}</definedName>
    <definedName name="wrn.INTERST." localSheetId="39" hidden="1">{#N/A,#N/A,FALSE,"INTERST"}</definedName>
    <definedName name="wrn.INTERST." localSheetId="40" hidden="1">{#N/A,#N/A,FALSE,"INTERST"}</definedName>
    <definedName name="wrn.INTERST." localSheetId="41" hidden="1">{#N/A,#N/A,FALSE,"INTERST"}</definedName>
    <definedName name="wrn.INTERST." localSheetId="46" hidden="1">{#N/A,#N/A,FALSE,"INTERST"}</definedName>
    <definedName name="wrn.INTERST." localSheetId="47" hidden="1">{#N/A,#N/A,FALSE,"INTERST"}</definedName>
    <definedName name="wrn.INTERST." localSheetId="51" hidden="1">{#N/A,#N/A,FALSE,"INTERST"}</definedName>
    <definedName name="wrn.INTERST." localSheetId="52" hidden="1">{#N/A,#N/A,FALSE,"INTERST"}</definedName>
    <definedName name="wrn.INTERST." localSheetId="53" hidden="1">{#N/A,#N/A,FALSE,"INTERST"}</definedName>
    <definedName name="wrn.INTERST." localSheetId="64" hidden="1">{#N/A,#N/A,FALSE,"INTERST"}</definedName>
    <definedName name="wrn.INTERST." localSheetId="65" hidden="1">{#N/A,#N/A,FALSE,"INTERST"}</definedName>
    <definedName name="wrn.INTERST." localSheetId="66" hidden="1">{#N/A,#N/A,FALSE,"INTERST"}</definedName>
    <definedName name="wrn.INTERST." hidden="1">{#N/A,#N/A,FALSE,"INTERST"}</definedName>
    <definedName name="wrn.JANSEP97." localSheetId="6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9"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7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7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7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7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1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2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39"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8"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49"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0"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1"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2"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53"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4"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5"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localSheetId="66"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JANSEP97." hidden="1">{#N/A,#N/A,FALSE,"COVER";"sep97",#N/A,FALSE,"CGovmt";"sep97",#N/A,FALSE,"RONFPS";"sep97",#N/A,FALSE,"CONSNFPS";"sep97",#N/A,FALSE,"NFPSFIN";"sep97",#N/A,FALSE,"CENTBANK";"sep97",#N/A,FALSE,"COMBANKS";"sep97",#N/A,FALSE,"BSYSTEM";"sep97",#N/A,FALSE,"NBANKFINST";"sep97",#N/A,FALSE,"FSYSTEM";"sep97",#N/A,FALSE,"MONAGGREG";"sep97",#N/A,FALSE,"BOP";"sep97",#N/A,FALSE,"PERCRITERIA";"sep97",#N/A,FALSE,"SRCGOVT";"sep97",#N/A,FALSE,"SRNFPS"}</definedName>
    <definedName name="wrn.Main._.Economic._.Indicators." localSheetId="67" hidden="1">{"Main Economic Indicators",#N/A,FALSE,"C"}</definedName>
    <definedName name="wrn.Main._.Economic._.Indicators." localSheetId="68" hidden="1">{"Main Economic Indicators",#N/A,FALSE,"C"}</definedName>
    <definedName name="wrn.Main._.Economic._.Indicators." localSheetId="69" hidden="1">{"Main Economic Indicators",#N/A,FALSE,"C"}</definedName>
    <definedName name="wrn.Main._.Economic._.Indicators." localSheetId="70" hidden="1">{"Main Economic Indicators",#N/A,FALSE,"C"}</definedName>
    <definedName name="wrn.Main._.Economic._.Indicators." localSheetId="72" hidden="1">{"Main Economic Indicators",#N/A,FALSE,"C"}</definedName>
    <definedName name="wrn.Main._.Economic._.Indicators." localSheetId="73" hidden="1">{"Main Economic Indicators",#N/A,FALSE,"C"}</definedName>
    <definedName name="wrn.Main._.Economic._.Indicators." localSheetId="74" hidden="1">{"Main Economic Indicators",#N/A,FALSE,"C"}</definedName>
    <definedName name="wrn.Main._.Economic._.Indicators." localSheetId="11" hidden="1">{"Main Economic Indicators",#N/A,FALSE,"C"}</definedName>
    <definedName name="wrn.Main._.Economic._.Indicators." localSheetId="12" hidden="1">{"Main Economic Indicators",#N/A,FALSE,"C"}</definedName>
    <definedName name="wrn.Main._.Economic._.Indicators." localSheetId="13" hidden="1">{"Main Economic Indicators",#N/A,FALSE,"C"}</definedName>
    <definedName name="wrn.Main._.Economic._.Indicators." localSheetId="23" hidden="1">{"Main Economic Indicators",#N/A,FALSE,"C"}</definedName>
    <definedName name="wrn.Main._.Economic._.Indicators." localSheetId="24" hidden="1">{"Main Economic Indicators",#N/A,FALSE,"C"}</definedName>
    <definedName name="wrn.Main._.Economic._.Indicators." localSheetId="26" hidden="1">{"Main Economic Indicators",#N/A,FALSE,"C"}</definedName>
    <definedName name="wrn.Main._.Economic._.Indicators." localSheetId="27" hidden="1">{"Main Economic Indicators",#N/A,FALSE,"C"}</definedName>
    <definedName name="wrn.Main._.Economic._.Indicators." localSheetId="42" hidden="1">{"Main Economic Indicators",#N/A,FALSE,"C"}</definedName>
    <definedName name="wrn.Main._.Economic._.Indicators." localSheetId="6" hidden="1">{"Main Economic Indicators",#N/A,FALSE,"C"}</definedName>
    <definedName name="wrn.Main._.Economic._.Indicators." localSheetId="7" hidden="1">{"Main Economic Indicators",#N/A,FALSE,"C"}</definedName>
    <definedName name="wrn.Main._.Economic._.Indicators." localSheetId="10" hidden="1">{"Main Economic Indicators",#N/A,FALSE,"C"}</definedName>
    <definedName name="wrn.Main._.Economic._.Indicators." localSheetId="38" hidden="1">{"Main Economic Indicators",#N/A,FALSE,"C"}</definedName>
    <definedName name="wrn.Main._.Economic._.Indicators." localSheetId="25" hidden="1">{"Main Economic Indicators",#N/A,FALSE,"C"}</definedName>
    <definedName name="wrn.Main._.Economic._.Indicators." localSheetId="28" hidden="1">{"Main Economic Indicators",#N/A,FALSE,"C"}</definedName>
    <definedName name="wrn.Main._.Economic._.Indicators." localSheetId="30" hidden="1">{"Main Economic Indicators",#N/A,FALSE,"C"}</definedName>
    <definedName name="wrn.Main._.Economic._.Indicators." localSheetId="31" hidden="1">{"Main Economic Indicators",#N/A,FALSE,"C"}</definedName>
    <definedName name="wrn.Main._.Economic._.Indicators." localSheetId="32" hidden="1">{"Main Economic Indicators",#N/A,FALSE,"C"}</definedName>
    <definedName name="wrn.Main._.Economic._.Indicators." localSheetId="33" hidden="1">{"Main Economic Indicators",#N/A,FALSE,"C"}</definedName>
    <definedName name="wrn.Main._.Economic._.Indicators." localSheetId="34" hidden="1">{"Main Economic Indicators",#N/A,FALSE,"C"}</definedName>
    <definedName name="wrn.Main._.Economic._.Indicators." localSheetId="35" hidden="1">{"Main Economic Indicators",#N/A,FALSE,"C"}</definedName>
    <definedName name="wrn.Main._.Economic._.Indicators." localSheetId="36" hidden="1">{"Main Economic Indicators",#N/A,FALSE,"C"}</definedName>
    <definedName name="wrn.Main._.Economic._.Indicators." localSheetId="37" hidden="1">{"Main Economic Indicators",#N/A,FALSE,"C"}</definedName>
    <definedName name="wrn.Main._.Economic._.Indicators." localSheetId="39" hidden="1">{"Main Economic Indicators",#N/A,FALSE,"C"}</definedName>
    <definedName name="wrn.Main._.Economic._.Indicators." localSheetId="40" hidden="1">{"Main Economic Indicators",#N/A,FALSE,"C"}</definedName>
    <definedName name="wrn.Main._.Economic._.Indicators." localSheetId="41" hidden="1">{"Main Economic Indicators",#N/A,FALSE,"C"}</definedName>
    <definedName name="wrn.Main._.Economic._.Indicators." localSheetId="46" hidden="1">{"Main Economic Indicators",#N/A,FALSE,"C"}</definedName>
    <definedName name="wrn.Main._.Economic._.Indicators." localSheetId="47" hidden="1">{"Main Economic Indicators",#N/A,FALSE,"C"}</definedName>
    <definedName name="wrn.Main._.Economic._.Indicators." localSheetId="48" hidden="1">{"Main Economic Indicators",#N/A,FALSE,"C"}</definedName>
    <definedName name="wrn.Main._.Economic._.Indicators." localSheetId="49" hidden="1">{"Main Economic Indicators",#N/A,FALSE,"C"}</definedName>
    <definedName name="wrn.Main._.Economic._.Indicators." localSheetId="50" hidden="1">{"Main Economic Indicators",#N/A,FALSE,"C"}</definedName>
    <definedName name="wrn.Main._.Economic._.Indicators." localSheetId="51" hidden="1">{"Main Economic Indicators",#N/A,FALSE,"C"}</definedName>
    <definedName name="wrn.Main._.Economic._.Indicators." localSheetId="52" hidden="1">{"Main Economic Indicators",#N/A,FALSE,"C"}</definedName>
    <definedName name="wrn.Main._.Economic._.Indicators." localSheetId="53" hidden="1">{"Main Economic Indicators",#N/A,FALSE,"C"}</definedName>
    <definedName name="wrn.Main._.Economic._.Indicators." localSheetId="64" hidden="1">{"Main Economic Indicators",#N/A,FALSE,"C"}</definedName>
    <definedName name="wrn.Main._.Economic._.Indicators." localSheetId="65" hidden="1">{"Main Economic Indicators",#N/A,FALSE,"C"}</definedName>
    <definedName name="wrn.Main._.Economic._.Indicators." localSheetId="66" hidden="1">{"Main Economic Indicators",#N/A,FALSE,"C"}</definedName>
    <definedName name="wrn.Main._.Economic._.Indicators." hidden="1">{"Main Economic Indicators",#N/A,FALSE,"C"}</definedName>
    <definedName name="wrn.MDABOP." localSheetId="67" hidden="1">{"BOP_TAB",#N/A,FALSE,"N";"MIDTERM_TAB",#N/A,FALSE,"O";"FUND_CRED",#N/A,FALSE,"P";"DEBT_TAB1",#N/A,FALSE,"Q";"DEBT_TAB2",#N/A,FALSE,"Q";"FORFIN_TAB1",#N/A,FALSE,"R";"FORFIN_TAB2",#N/A,FALSE,"R";"BOP_ANALY",#N/A,FALSE,"U"}</definedName>
    <definedName name="wrn.MDABOP." localSheetId="68" hidden="1">{"BOP_TAB",#N/A,FALSE,"N";"MIDTERM_TAB",#N/A,FALSE,"O";"FUND_CRED",#N/A,FALSE,"P";"DEBT_TAB1",#N/A,FALSE,"Q";"DEBT_TAB2",#N/A,FALSE,"Q";"FORFIN_TAB1",#N/A,FALSE,"R";"FORFIN_TAB2",#N/A,FALSE,"R";"BOP_ANALY",#N/A,FALSE,"U"}</definedName>
    <definedName name="wrn.MDABOP." localSheetId="69" hidden="1">{"BOP_TAB",#N/A,FALSE,"N";"MIDTERM_TAB",#N/A,FALSE,"O";"FUND_CRED",#N/A,FALSE,"P";"DEBT_TAB1",#N/A,FALSE,"Q";"DEBT_TAB2",#N/A,FALSE,"Q";"FORFIN_TAB1",#N/A,FALSE,"R";"FORFIN_TAB2",#N/A,FALSE,"R";"BOP_ANALY",#N/A,FALSE,"U"}</definedName>
    <definedName name="wrn.MDABOP." localSheetId="70" hidden="1">{"BOP_TAB",#N/A,FALSE,"N";"MIDTERM_TAB",#N/A,FALSE,"O";"FUND_CRED",#N/A,FALSE,"P";"DEBT_TAB1",#N/A,FALSE,"Q";"DEBT_TAB2",#N/A,FALSE,"Q";"FORFIN_TAB1",#N/A,FALSE,"R";"FORFIN_TAB2",#N/A,FALSE,"R";"BOP_ANALY",#N/A,FALSE,"U"}</definedName>
    <definedName name="wrn.MDABOP." localSheetId="72" hidden="1">{"BOP_TAB",#N/A,FALSE,"N";"MIDTERM_TAB",#N/A,FALSE,"O";"FUND_CRED",#N/A,FALSE,"P";"DEBT_TAB1",#N/A,FALSE,"Q";"DEBT_TAB2",#N/A,FALSE,"Q";"FORFIN_TAB1",#N/A,FALSE,"R";"FORFIN_TAB2",#N/A,FALSE,"R";"BOP_ANALY",#N/A,FALSE,"U"}</definedName>
    <definedName name="wrn.MDABOP." localSheetId="73" hidden="1">{"BOP_TAB",#N/A,FALSE,"N";"MIDTERM_TAB",#N/A,FALSE,"O";"FUND_CRED",#N/A,FALSE,"P";"DEBT_TAB1",#N/A,FALSE,"Q";"DEBT_TAB2",#N/A,FALSE,"Q";"FORFIN_TAB1",#N/A,FALSE,"R";"FORFIN_TAB2",#N/A,FALSE,"R";"BOP_ANALY",#N/A,FALSE,"U"}</definedName>
    <definedName name="wrn.MDABOP." localSheetId="74" hidden="1">{"BOP_TAB",#N/A,FALSE,"N";"MIDTERM_TAB",#N/A,FALSE,"O";"FUND_CRED",#N/A,FALSE,"P";"DEBT_TAB1",#N/A,FALSE,"Q";"DEBT_TAB2",#N/A,FALSE,"Q";"FORFIN_TAB1",#N/A,FALSE,"R";"FORFIN_TAB2",#N/A,FALSE,"R";"BOP_ANALY",#N/A,FALSE,"U"}</definedName>
    <definedName name="wrn.MDABOP." localSheetId="11" hidden="1">{"BOP_TAB",#N/A,FALSE,"N";"MIDTERM_TAB",#N/A,FALSE,"O";"FUND_CRED",#N/A,FALSE,"P";"DEBT_TAB1",#N/A,FALSE,"Q";"DEBT_TAB2",#N/A,FALSE,"Q";"FORFIN_TAB1",#N/A,FALSE,"R";"FORFIN_TAB2",#N/A,FALSE,"R";"BOP_ANALY",#N/A,FALSE,"U"}</definedName>
    <definedName name="wrn.MDABOP." localSheetId="12" hidden="1">{"BOP_TAB",#N/A,FALSE,"N";"MIDTERM_TAB",#N/A,FALSE,"O";"FUND_CRED",#N/A,FALSE,"P";"DEBT_TAB1",#N/A,FALSE,"Q";"DEBT_TAB2",#N/A,FALSE,"Q";"FORFIN_TAB1",#N/A,FALSE,"R";"FORFIN_TAB2",#N/A,FALSE,"R";"BOP_ANALY",#N/A,FALSE,"U"}</definedName>
    <definedName name="wrn.MDABOP." localSheetId="13" hidden="1">{"BOP_TAB",#N/A,FALSE,"N";"MIDTERM_TAB",#N/A,FALSE,"O";"FUND_CRED",#N/A,FALSE,"P";"DEBT_TAB1",#N/A,FALSE,"Q";"DEBT_TAB2",#N/A,FALSE,"Q";"FORFIN_TAB1",#N/A,FALSE,"R";"FORFIN_TAB2",#N/A,FALSE,"R";"BOP_ANALY",#N/A,FALSE,"U"}</definedName>
    <definedName name="wrn.MDABOP." localSheetId="23" hidden="1">{"BOP_TAB",#N/A,FALSE,"N";"MIDTERM_TAB",#N/A,FALSE,"O";"FUND_CRED",#N/A,FALSE,"P";"DEBT_TAB1",#N/A,FALSE,"Q";"DEBT_TAB2",#N/A,FALSE,"Q";"FORFIN_TAB1",#N/A,FALSE,"R";"FORFIN_TAB2",#N/A,FALSE,"R";"BOP_ANALY",#N/A,FALSE,"U"}</definedName>
    <definedName name="wrn.MDABOP." localSheetId="24" hidden="1">{"BOP_TAB",#N/A,FALSE,"N";"MIDTERM_TAB",#N/A,FALSE,"O";"FUND_CRED",#N/A,FALSE,"P";"DEBT_TAB1",#N/A,FALSE,"Q";"DEBT_TAB2",#N/A,FALSE,"Q";"FORFIN_TAB1",#N/A,FALSE,"R";"FORFIN_TAB2",#N/A,FALSE,"R";"BOP_ANALY",#N/A,FALSE,"U"}</definedName>
    <definedName name="wrn.MDABOP." localSheetId="26" hidden="1">{"BOP_TAB",#N/A,FALSE,"N";"MIDTERM_TAB",#N/A,FALSE,"O";"FUND_CRED",#N/A,FALSE,"P";"DEBT_TAB1",#N/A,FALSE,"Q";"DEBT_TAB2",#N/A,FALSE,"Q";"FORFIN_TAB1",#N/A,FALSE,"R";"FORFIN_TAB2",#N/A,FALSE,"R";"BOP_ANALY",#N/A,FALSE,"U"}</definedName>
    <definedName name="wrn.MDABOP." localSheetId="42" hidden="1">{"BOP_TAB",#N/A,FALSE,"N";"MIDTERM_TAB",#N/A,FALSE,"O";"FUND_CRED",#N/A,FALSE,"P";"DEBT_TAB1",#N/A,FALSE,"Q";"DEBT_TAB2",#N/A,FALSE,"Q";"FORFIN_TAB1",#N/A,FALSE,"R";"FORFIN_TAB2",#N/A,FALSE,"R";"BOP_ANALY",#N/A,FALSE,"U"}</definedName>
    <definedName name="wrn.MDABOP." localSheetId="6" hidden="1">{"BOP_TAB",#N/A,FALSE,"N";"MIDTERM_TAB",#N/A,FALSE,"O";"FUND_CRED",#N/A,FALSE,"P";"DEBT_TAB1",#N/A,FALSE,"Q";"DEBT_TAB2",#N/A,FALSE,"Q";"FORFIN_TAB1",#N/A,FALSE,"R";"FORFIN_TAB2",#N/A,FALSE,"R";"BOP_ANALY",#N/A,FALSE,"U"}</definedName>
    <definedName name="wrn.MDABOP." localSheetId="7" hidden="1">{"BOP_TAB",#N/A,FALSE,"N";"MIDTERM_TAB",#N/A,FALSE,"O";"FUND_CRED",#N/A,FALSE,"P";"DEBT_TAB1",#N/A,FALSE,"Q";"DEBT_TAB2",#N/A,FALSE,"Q";"FORFIN_TAB1",#N/A,FALSE,"R";"FORFIN_TAB2",#N/A,FALSE,"R";"BOP_ANALY",#N/A,FALSE,"U"}</definedName>
    <definedName name="wrn.MDABOP." localSheetId="10" hidden="1">{"BOP_TAB",#N/A,FALSE,"N";"MIDTERM_TAB",#N/A,FALSE,"O";"FUND_CRED",#N/A,FALSE,"P";"DEBT_TAB1",#N/A,FALSE,"Q";"DEBT_TAB2",#N/A,FALSE,"Q";"FORFIN_TAB1",#N/A,FALSE,"R";"FORFIN_TAB2",#N/A,FALSE,"R";"BOP_ANALY",#N/A,FALSE,"U"}</definedName>
    <definedName name="wrn.MDABOP." localSheetId="38" hidden="1">{"BOP_TAB",#N/A,FALSE,"N";"MIDTERM_TAB",#N/A,FALSE,"O";"FUND_CRED",#N/A,FALSE,"P";"DEBT_TAB1",#N/A,FALSE,"Q";"DEBT_TAB2",#N/A,FALSE,"Q";"FORFIN_TAB1",#N/A,FALSE,"R";"FORFIN_TAB2",#N/A,FALSE,"R";"BOP_ANALY",#N/A,FALSE,"U"}</definedName>
    <definedName name="wrn.MDABOP." localSheetId="25" hidden="1">{"BOP_TAB",#N/A,FALSE,"N";"MIDTERM_TAB",#N/A,FALSE,"O";"FUND_CRED",#N/A,FALSE,"P";"DEBT_TAB1",#N/A,FALSE,"Q";"DEBT_TAB2",#N/A,FALSE,"Q";"FORFIN_TAB1",#N/A,FALSE,"R";"FORFIN_TAB2",#N/A,FALSE,"R";"BOP_ANALY",#N/A,FALSE,"U"}</definedName>
    <definedName name="wrn.MDABOP." localSheetId="28" hidden="1">{"BOP_TAB",#N/A,FALSE,"N";"MIDTERM_TAB",#N/A,FALSE,"O";"FUND_CRED",#N/A,FALSE,"P";"DEBT_TAB1",#N/A,FALSE,"Q";"DEBT_TAB2",#N/A,FALSE,"Q";"FORFIN_TAB1",#N/A,FALSE,"R";"FORFIN_TAB2",#N/A,FALSE,"R";"BOP_ANALY",#N/A,FALSE,"U"}</definedName>
    <definedName name="wrn.MDABOP." localSheetId="30" hidden="1">{"BOP_TAB",#N/A,FALSE,"N";"MIDTERM_TAB",#N/A,FALSE,"O";"FUND_CRED",#N/A,FALSE,"P";"DEBT_TAB1",#N/A,FALSE,"Q";"DEBT_TAB2",#N/A,FALSE,"Q";"FORFIN_TAB1",#N/A,FALSE,"R";"FORFIN_TAB2",#N/A,FALSE,"R";"BOP_ANALY",#N/A,FALSE,"U"}</definedName>
    <definedName name="wrn.MDABOP." localSheetId="31" hidden="1">{"BOP_TAB",#N/A,FALSE,"N";"MIDTERM_TAB",#N/A,FALSE,"O";"FUND_CRED",#N/A,FALSE,"P";"DEBT_TAB1",#N/A,FALSE,"Q";"DEBT_TAB2",#N/A,FALSE,"Q";"FORFIN_TAB1",#N/A,FALSE,"R";"FORFIN_TAB2",#N/A,FALSE,"R";"BOP_ANALY",#N/A,FALSE,"U"}</definedName>
    <definedName name="wrn.MDABOP." localSheetId="32" hidden="1">{"BOP_TAB",#N/A,FALSE,"N";"MIDTERM_TAB",#N/A,FALSE,"O";"FUND_CRED",#N/A,FALSE,"P";"DEBT_TAB1",#N/A,FALSE,"Q";"DEBT_TAB2",#N/A,FALSE,"Q";"FORFIN_TAB1",#N/A,FALSE,"R";"FORFIN_TAB2",#N/A,FALSE,"R";"BOP_ANALY",#N/A,FALSE,"U"}</definedName>
    <definedName name="wrn.MDABOP." localSheetId="33" hidden="1">{"BOP_TAB",#N/A,FALSE,"N";"MIDTERM_TAB",#N/A,FALSE,"O";"FUND_CRED",#N/A,FALSE,"P";"DEBT_TAB1",#N/A,FALSE,"Q";"DEBT_TAB2",#N/A,FALSE,"Q";"FORFIN_TAB1",#N/A,FALSE,"R";"FORFIN_TAB2",#N/A,FALSE,"R";"BOP_ANALY",#N/A,FALSE,"U"}</definedName>
    <definedName name="wrn.MDABOP." localSheetId="34" hidden="1">{"BOP_TAB",#N/A,FALSE,"N";"MIDTERM_TAB",#N/A,FALSE,"O";"FUND_CRED",#N/A,FALSE,"P";"DEBT_TAB1",#N/A,FALSE,"Q";"DEBT_TAB2",#N/A,FALSE,"Q";"FORFIN_TAB1",#N/A,FALSE,"R";"FORFIN_TAB2",#N/A,FALSE,"R";"BOP_ANALY",#N/A,FALSE,"U"}</definedName>
    <definedName name="wrn.MDABOP." localSheetId="35" hidden="1">{"BOP_TAB",#N/A,FALSE,"N";"MIDTERM_TAB",#N/A,FALSE,"O";"FUND_CRED",#N/A,FALSE,"P";"DEBT_TAB1",#N/A,FALSE,"Q";"DEBT_TAB2",#N/A,FALSE,"Q";"FORFIN_TAB1",#N/A,FALSE,"R";"FORFIN_TAB2",#N/A,FALSE,"R";"BOP_ANALY",#N/A,FALSE,"U"}</definedName>
    <definedName name="wrn.MDABOP." localSheetId="36" hidden="1">{"BOP_TAB",#N/A,FALSE,"N";"MIDTERM_TAB",#N/A,FALSE,"O";"FUND_CRED",#N/A,FALSE,"P";"DEBT_TAB1",#N/A,FALSE,"Q";"DEBT_TAB2",#N/A,FALSE,"Q";"FORFIN_TAB1",#N/A,FALSE,"R";"FORFIN_TAB2",#N/A,FALSE,"R";"BOP_ANALY",#N/A,FALSE,"U"}</definedName>
    <definedName name="wrn.MDABOP." localSheetId="37" hidden="1">{"BOP_TAB",#N/A,FALSE,"N";"MIDTERM_TAB",#N/A,FALSE,"O";"FUND_CRED",#N/A,FALSE,"P";"DEBT_TAB1",#N/A,FALSE,"Q";"DEBT_TAB2",#N/A,FALSE,"Q";"FORFIN_TAB1",#N/A,FALSE,"R";"FORFIN_TAB2",#N/A,FALSE,"R";"BOP_ANALY",#N/A,FALSE,"U"}</definedName>
    <definedName name="wrn.MDABOP." localSheetId="39" hidden="1">{"BOP_TAB",#N/A,FALSE,"N";"MIDTERM_TAB",#N/A,FALSE,"O";"FUND_CRED",#N/A,FALSE,"P";"DEBT_TAB1",#N/A,FALSE,"Q";"DEBT_TAB2",#N/A,FALSE,"Q";"FORFIN_TAB1",#N/A,FALSE,"R";"FORFIN_TAB2",#N/A,FALSE,"R";"BOP_ANALY",#N/A,FALSE,"U"}</definedName>
    <definedName name="wrn.MDABOP." localSheetId="40" hidden="1">{"BOP_TAB",#N/A,FALSE,"N";"MIDTERM_TAB",#N/A,FALSE,"O";"FUND_CRED",#N/A,FALSE,"P";"DEBT_TAB1",#N/A,FALSE,"Q";"DEBT_TAB2",#N/A,FALSE,"Q";"FORFIN_TAB1",#N/A,FALSE,"R";"FORFIN_TAB2",#N/A,FALSE,"R";"BOP_ANALY",#N/A,FALSE,"U"}</definedName>
    <definedName name="wrn.MDABOP." localSheetId="41" hidden="1">{"BOP_TAB",#N/A,FALSE,"N";"MIDTERM_TAB",#N/A,FALSE,"O";"FUND_CRED",#N/A,FALSE,"P";"DEBT_TAB1",#N/A,FALSE,"Q";"DEBT_TAB2",#N/A,FALSE,"Q";"FORFIN_TAB1",#N/A,FALSE,"R";"FORFIN_TAB2",#N/A,FALSE,"R";"BOP_ANALY",#N/A,FALSE,"U"}</definedName>
    <definedName name="wrn.MDABOP." localSheetId="46" hidden="1">{"BOP_TAB",#N/A,FALSE,"N";"MIDTERM_TAB",#N/A,FALSE,"O";"FUND_CRED",#N/A,FALSE,"P";"DEBT_TAB1",#N/A,FALSE,"Q";"DEBT_TAB2",#N/A,FALSE,"Q";"FORFIN_TAB1",#N/A,FALSE,"R";"FORFIN_TAB2",#N/A,FALSE,"R";"BOP_ANALY",#N/A,FALSE,"U"}</definedName>
    <definedName name="wrn.MDABOP." localSheetId="47" hidden="1">{"BOP_TAB",#N/A,FALSE,"N";"MIDTERM_TAB",#N/A,FALSE,"O";"FUND_CRED",#N/A,FALSE,"P";"DEBT_TAB1",#N/A,FALSE,"Q";"DEBT_TAB2",#N/A,FALSE,"Q";"FORFIN_TAB1",#N/A,FALSE,"R";"FORFIN_TAB2",#N/A,FALSE,"R";"BOP_ANALY",#N/A,FALSE,"U"}</definedName>
    <definedName name="wrn.MDABOP." localSheetId="51" hidden="1">{"BOP_TAB",#N/A,FALSE,"N";"MIDTERM_TAB",#N/A,FALSE,"O";"FUND_CRED",#N/A,FALSE,"P";"DEBT_TAB1",#N/A,FALSE,"Q";"DEBT_TAB2",#N/A,FALSE,"Q";"FORFIN_TAB1",#N/A,FALSE,"R";"FORFIN_TAB2",#N/A,FALSE,"R";"BOP_ANALY",#N/A,FALSE,"U"}</definedName>
    <definedName name="wrn.MDABOP." localSheetId="52" hidden="1">{"BOP_TAB",#N/A,FALSE,"N";"MIDTERM_TAB",#N/A,FALSE,"O";"FUND_CRED",#N/A,FALSE,"P";"DEBT_TAB1",#N/A,FALSE,"Q";"DEBT_TAB2",#N/A,FALSE,"Q";"FORFIN_TAB1",#N/A,FALSE,"R";"FORFIN_TAB2",#N/A,FALSE,"R";"BOP_ANALY",#N/A,FALSE,"U"}</definedName>
    <definedName name="wrn.MDABOP." localSheetId="53" hidden="1">{"BOP_TAB",#N/A,FALSE,"N";"MIDTERM_TAB",#N/A,FALSE,"O";"FUND_CRED",#N/A,FALSE,"P";"DEBT_TAB1",#N/A,FALSE,"Q";"DEBT_TAB2",#N/A,FALSE,"Q";"FORFIN_TAB1",#N/A,FALSE,"R";"FORFIN_TAB2",#N/A,FALSE,"R";"BOP_ANALY",#N/A,FALSE,"U"}</definedName>
    <definedName name="wrn.MDABOP." localSheetId="64" hidden="1">{"BOP_TAB",#N/A,FALSE,"N";"MIDTERM_TAB",#N/A,FALSE,"O";"FUND_CRED",#N/A,FALSE,"P";"DEBT_TAB1",#N/A,FALSE,"Q";"DEBT_TAB2",#N/A,FALSE,"Q";"FORFIN_TAB1",#N/A,FALSE,"R";"FORFIN_TAB2",#N/A,FALSE,"R";"BOP_ANALY",#N/A,FALSE,"U"}</definedName>
    <definedName name="wrn.MDABOP." localSheetId="65" hidden="1">{"BOP_TAB",#N/A,FALSE,"N";"MIDTERM_TAB",#N/A,FALSE,"O";"FUND_CRED",#N/A,FALSE,"P";"DEBT_TAB1",#N/A,FALSE,"Q";"DEBT_TAB2",#N/A,FALSE,"Q";"FORFIN_TAB1",#N/A,FALSE,"R";"FORFIN_TAB2",#N/A,FALSE,"R";"BOP_ANALY",#N/A,FALSE,"U"}</definedName>
    <definedName name="wrn.MDABOP." localSheetId="66" hidden="1">{"BOP_TAB",#N/A,FALSE,"N";"MIDTERM_TAB",#N/A,FALSE,"O";"FUND_CRED",#N/A,FALSE,"P";"DEBT_TAB1",#N/A,FALSE,"Q";"DEBT_TAB2",#N/A,FALSE,"Q";"FORFIN_TAB1",#N/A,FALSE,"R";"FORFIN_TAB2",#N/A,FALSE,"R";"BOP_ANALY",#N/A,FALSE,"U"}</definedName>
    <definedName name="wrn.MDABOP." hidden="1">{"BOP_TAB",#N/A,FALSE,"N";"MIDTERM_TAB",#N/A,FALSE,"O";"FUND_CRED",#N/A,FALSE,"P";"DEBT_TAB1",#N/A,FALSE,"Q";"DEBT_TAB2",#N/A,FALSE,"Q";"FORFIN_TAB1",#N/A,FALSE,"R";"FORFIN_TAB2",#N/A,FALSE,"R";"BOP_ANALY",#N/A,FALSE,"U"}</definedName>
    <definedName name="wrn.MIT." localSheetId="67" hidden="1">{#N/A,#N/A,FALSE,"CONTENTS";#N/A,#N/A,FALSE,"BOP";#N/A,#N/A,FALSE,"EXP";#N/A,#N/A,FALSE,"EXPG";#N/A,#N/A,FALSE,"EXPP";#N/A,#N/A,FALSE,"IMP";#N/A,#N/A,FALSE,"TOT";#N/A,#N/A,FALSE,"SERV";#N/A,#N/A,FALSE,"TRAN";#N/A,#N/A,FALSE,"DEBT"}</definedName>
    <definedName name="wrn.MIT." localSheetId="68" hidden="1">{#N/A,#N/A,FALSE,"CONTENTS";#N/A,#N/A,FALSE,"BOP";#N/A,#N/A,FALSE,"EXP";#N/A,#N/A,FALSE,"EXPG";#N/A,#N/A,FALSE,"EXPP";#N/A,#N/A,FALSE,"IMP";#N/A,#N/A,FALSE,"TOT";#N/A,#N/A,FALSE,"SERV";#N/A,#N/A,FALSE,"TRAN";#N/A,#N/A,FALSE,"DEBT"}</definedName>
    <definedName name="wrn.MIT." localSheetId="69" hidden="1">{#N/A,#N/A,FALSE,"CONTENTS";#N/A,#N/A,FALSE,"BOP";#N/A,#N/A,FALSE,"EXP";#N/A,#N/A,FALSE,"EXPG";#N/A,#N/A,FALSE,"EXPP";#N/A,#N/A,FALSE,"IMP";#N/A,#N/A,FALSE,"TOT";#N/A,#N/A,FALSE,"SERV";#N/A,#N/A,FALSE,"TRAN";#N/A,#N/A,FALSE,"DEBT"}</definedName>
    <definedName name="wrn.MIT." localSheetId="70" hidden="1">{#N/A,#N/A,FALSE,"CONTENTS";#N/A,#N/A,FALSE,"BOP";#N/A,#N/A,FALSE,"EXP";#N/A,#N/A,FALSE,"EXPG";#N/A,#N/A,FALSE,"EXPP";#N/A,#N/A,FALSE,"IMP";#N/A,#N/A,FALSE,"TOT";#N/A,#N/A,FALSE,"SERV";#N/A,#N/A,FALSE,"TRAN";#N/A,#N/A,FALSE,"DEBT"}</definedName>
    <definedName name="wrn.MIT." localSheetId="72" hidden="1">{#N/A,#N/A,FALSE,"CONTENTS";#N/A,#N/A,FALSE,"BOP";#N/A,#N/A,FALSE,"EXP";#N/A,#N/A,FALSE,"EXPG";#N/A,#N/A,FALSE,"EXPP";#N/A,#N/A,FALSE,"IMP";#N/A,#N/A,FALSE,"TOT";#N/A,#N/A,FALSE,"SERV";#N/A,#N/A,FALSE,"TRAN";#N/A,#N/A,FALSE,"DEBT"}</definedName>
    <definedName name="wrn.MIT." localSheetId="73" hidden="1">{#N/A,#N/A,FALSE,"CONTENTS";#N/A,#N/A,FALSE,"BOP";#N/A,#N/A,FALSE,"EXP";#N/A,#N/A,FALSE,"EXPG";#N/A,#N/A,FALSE,"EXPP";#N/A,#N/A,FALSE,"IMP";#N/A,#N/A,FALSE,"TOT";#N/A,#N/A,FALSE,"SERV";#N/A,#N/A,FALSE,"TRAN";#N/A,#N/A,FALSE,"DEBT"}</definedName>
    <definedName name="wrn.MIT." localSheetId="74" hidden="1">{#N/A,#N/A,FALSE,"CONTENTS";#N/A,#N/A,FALSE,"BOP";#N/A,#N/A,FALSE,"EXP";#N/A,#N/A,FALSE,"EXPG";#N/A,#N/A,FALSE,"EXPP";#N/A,#N/A,FALSE,"IMP";#N/A,#N/A,FALSE,"TOT";#N/A,#N/A,FALSE,"SERV";#N/A,#N/A,FALSE,"TRAN";#N/A,#N/A,FALSE,"DEBT"}</definedName>
    <definedName name="wrn.MIT." localSheetId="11" hidden="1">{#N/A,#N/A,FALSE,"CONTENTS";#N/A,#N/A,FALSE,"BOP";#N/A,#N/A,FALSE,"EXP";#N/A,#N/A,FALSE,"EXPG";#N/A,#N/A,FALSE,"EXPP";#N/A,#N/A,FALSE,"IMP";#N/A,#N/A,FALSE,"TOT";#N/A,#N/A,FALSE,"SERV";#N/A,#N/A,FALSE,"TRAN";#N/A,#N/A,FALSE,"DEBT"}</definedName>
    <definedName name="wrn.MIT." localSheetId="12" hidden="1">{#N/A,#N/A,FALSE,"CONTENTS";#N/A,#N/A,FALSE,"BOP";#N/A,#N/A,FALSE,"EXP";#N/A,#N/A,FALSE,"EXPG";#N/A,#N/A,FALSE,"EXPP";#N/A,#N/A,FALSE,"IMP";#N/A,#N/A,FALSE,"TOT";#N/A,#N/A,FALSE,"SERV";#N/A,#N/A,FALSE,"TRAN";#N/A,#N/A,FALSE,"DEBT"}</definedName>
    <definedName name="wrn.MIT." localSheetId="13" hidden="1">{#N/A,#N/A,FALSE,"CONTENTS";#N/A,#N/A,FALSE,"BOP";#N/A,#N/A,FALSE,"EXP";#N/A,#N/A,FALSE,"EXPG";#N/A,#N/A,FALSE,"EXPP";#N/A,#N/A,FALSE,"IMP";#N/A,#N/A,FALSE,"TOT";#N/A,#N/A,FALSE,"SERV";#N/A,#N/A,FALSE,"TRAN";#N/A,#N/A,FALSE,"DEBT"}</definedName>
    <definedName name="wrn.MIT." localSheetId="23" hidden="1">{#N/A,#N/A,FALSE,"CONTENTS";#N/A,#N/A,FALSE,"BOP";#N/A,#N/A,FALSE,"EXP";#N/A,#N/A,FALSE,"EXPG";#N/A,#N/A,FALSE,"EXPP";#N/A,#N/A,FALSE,"IMP";#N/A,#N/A,FALSE,"TOT";#N/A,#N/A,FALSE,"SERV";#N/A,#N/A,FALSE,"TRAN";#N/A,#N/A,FALSE,"DEBT"}</definedName>
    <definedName name="wrn.MIT." localSheetId="24" hidden="1">{#N/A,#N/A,FALSE,"CONTENTS";#N/A,#N/A,FALSE,"BOP";#N/A,#N/A,FALSE,"EXP";#N/A,#N/A,FALSE,"EXPG";#N/A,#N/A,FALSE,"EXPP";#N/A,#N/A,FALSE,"IMP";#N/A,#N/A,FALSE,"TOT";#N/A,#N/A,FALSE,"SERV";#N/A,#N/A,FALSE,"TRAN";#N/A,#N/A,FALSE,"DEBT"}</definedName>
    <definedName name="wrn.MIT." localSheetId="26" hidden="1">{#N/A,#N/A,FALSE,"CONTENTS";#N/A,#N/A,FALSE,"BOP";#N/A,#N/A,FALSE,"EXP";#N/A,#N/A,FALSE,"EXPG";#N/A,#N/A,FALSE,"EXPP";#N/A,#N/A,FALSE,"IMP";#N/A,#N/A,FALSE,"TOT";#N/A,#N/A,FALSE,"SERV";#N/A,#N/A,FALSE,"TRAN";#N/A,#N/A,FALSE,"DEBT"}</definedName>
    <definedName name="wrn.MIT." localSheetId="27" hidden="1">{#N/A,#N/A,FALSE,"CONTENTS";#N/A,#N/A,FALSE,"BOP";#N/A,#N/A,FALSE,"EXP";#N/A,#N/A,FALSE,"EXPG";#N/A,#N/A,FALSE,"EXPP";#N/A,#N/A,FALSE,"IMP";#N/A,#N/A,FALSE,"TOT";#N/A,#N/A,FALSE,"SERV";#N/A,#N/A,FALSE,"TRAN";#N/A,#N/A,FALSE,"DEBT"}</definedName>
    <definedName name="wrn.MIT." localSheetId="42" hidden="1">{#N/A,#N/A,FALSE,"CONTENTS";#N/A,#N/A,FALSE,"BOP";#N/A,#N/A,FALSE,"EXP";#N/A,#N/A,FALSE,"EXPG";#N/A,#N/A,FALSE,"EXPP";#N/A,#N/A,FALSE,"IMP";#N/A,#N/A,FALSE,"TOT";#N/A,#N/A,FALSE,"SERV";#N/A,#N/A,FALSE,"TRAN";#N/A,#N/A,FALSE,"DEBT"}</definedName>
    <definedName name="wrn.MIT." localSheetId="6" hidden="1">{#N/A,#N/A,FALSE,"CONTENTS";#N/A,#N/A,FALSE,"BOP";#N/A,#N/A,FALSE,"EXP";#N/A,#N/A,FALSE,"EXPG";#N/A,#N/A,FALSE,"EXPP";#N/A,#N/A,FALSE,"IMP";#N/A,#N/A,FALSE,"TOT";#N/A,#N/A,FALSE,"SERV";#N/A,#N/A,FALSE,"TRAN";#N/A,#N/A,FALSE,"DEBT"}</definedName>
    <definedName name="wrn.MIT." localSheetId="7" hidden="1">{#N/A,#N/A,FALSE,"CONTENTS";#N/A,#N/A,FALSE,"BOP";#N/A,#N/A,FALSE,"EXP";#N/A,#N/A,FALSE,"EXPG";#N/A,#N/A,FALSE,"EXPP";#N/A,#N/A,FALSE,"IMP";#N/A,#N/A,FALSE,"TOT";#N/A,#N/A,FALSE,"SERV";#N/A,#N/A,FALSE,"TRAN";#N/A,#N/A,FALSE,"DEBT"}</definedName>
    <definedName name="wrn.MIT." localSheetId="10" hidden="1">{#N/A,#N/A,FALSE,"CONTENTS";#N/A,#N/A,FALSE,"BOP";#N/A,#N/A,FALSE,"EXP";#N/A,#N/A,FALSE,"EXPG";#N/A,#N/A,FALSE,"EXPP";#N/A,#N/A,FALSE,"IMP";#N/A,#N/A,FALSE,"TOT";#N/A,#N/A,FALSE,"SERV";#N/A,#N/A,FALSE,"TRAN";#N/A,#N/A,FALSE,"DEBT"}</definedName>
    <definedName name="wrn.MIT." localSheetId="38" hidden="1">{#N/A,#N/A,FALSE,"CONTENTS";#N/A,#N/A,FALSE,"BOP";#N/A,#N/A,FALSE,"EXP";#N/A,#N/A,FALSE,"EXPG";#N/A,#N/A,FALSE,"EXPP";#N/A,#N/A,FALSE,"IMP";#N/A,#N/A,FALSE,"TOT";#N/A,#N/A,FALSE,"SERV";#N/A,#N/A,FALSE,"TRAN";#N/A,#N/A,FALSE,"DEBT"}</definedName>
    <definedName name="wrn.MIT." localSheetId="25" hidden="1">{#N/A,#N/A,FALSE,"CONTENTS";#N/A,#N/A,FALSE,"BOP";#N/A,#N/A,FALSE,"EXP";#N/A,#N/A,FALSE,"EXPG";#N/A,#N/A,FALSE,"EXPP";#N/A,#N/A,FALSE,"IMP";#N/A,#N/A,FALSE,"TOT";#N/A,#N/A,FALSE,"SERV";#N/A,#N/A,FALSE,"TRAN";#N/A,#N/A,FALSE,"DEBT"}</definedName>
    <definedName name="wrn.MIT." localSheetId="28" hidden="1">{#N/A,#N/A,FALSE,"CONTENTS";#N/A,#N/A,FALSE,"BOP";#N/A,#N/A,FALSE,"EXP";#N/A,#N/A,FALSE,"EXPG";#N/A,#N/A,FALSE,"EXPP";#N/A,#N/A,FALSE,"IMP";#N/A,#N/A,FALSE,"TOT";#N/A,#N/A,FALSE,"SERV";#N/A,#N/A,FALSE,"TRAN";#N/A,#N/A,FALSE,"DEBT"}</definedName>
    <definedName name="wrn.MIT." localSheetId="30" hidden="1">{#N/A,#N/A,FALSE,"CONTENTS";#N/A,#N/A,FALSE,"BOP";#N/A,#N/A,FALSE,"EXP";#N/A,#N/A,FALSE,"EXPG";#N/A,#N/A,FALSE,"EXPP";#N/A,#N/A,FALSE,"IMP";#N/A,#N/A,FALSE,"TOT";#N/A,#N/A,FALSE,"SERV";#N/A,#N/A,FALSE,"TRAN";#N/A,#N/A,FALSE,"DEBT"}</definedName>
    <definedName name="wrn.MIT." localSheetId="31" hidden="1">{#N/A,#N/A,FALSE,"CONTENTS";#N/A,#N/A,FALSE,"BOP";#N/A,#N/A,FALSE,"EXP";#N/A,#N/A,FALSE,"EXPG";#N/A,#N/A,FALSE,"EXPP";#N/A,#N/A,FALSE,"IMP";#N/A,#N/A,FALSE,"TOT";#N/A,#N/A,FALSE,"SERV";#N/A,#N/A,FALSE,"TRAN";#N/A,#N/A,FALSE,"DEBT"}</definedName>
    <definedName name="wrn.MIT." localSheetId="32" hidden="1">{#N/A,#N/A,FALSE,"CONTENTS";#N/A,#N/A,FALSE,"BOP";#N/A,#N/A,FALSE,"EXP";#N/A,#N/A,FALSE,"EXPG";#N/A,#N/A,FALSE,"EXPP";#N/A,#N/A,FALSE,"IMP";#N/A,#N/A,FALSE,"TOT";#N/A,#N/A,FALSE,"SERV";#N/A,#N/A,FALSE,"TRAN";#N/A,#N/A,FALSE,"DEBT"}</definedName>
    <definedName name="wrn.MIT." localSheetId="33" hidden="1">{#N/A,#N/A,FALSE,"CONTENTS";#N/A,#N/A,FALSE,"BOP";#N/A,#N/A,FALSE,"EXP";#N/A,#N/A,FALSE,"EXPG";#N/A,#N/A,FALSE,"EXPP";#N/A,#N/A,FALSE,"IMP";#N/A,#N/A,FALSE,"TOT";#N/A,#N/A,FALSE,"SERV";#N/A,#N/A,FALSE,"TRAN";#N/A,#N/A,FALSE,"DEBT"}</definedName>
    <definedName name="wrn.MIT." localSheetId="34" hidden="1">{#N/A,#N/A,FALSE,"CONTENTS";#N/A,#N/A,FALSE,"BOP";#N/A,#N/A,FALSE,"EXP";#N/A,#N/A,FALSE,"EXPG";#N/A,#N/A,FALSE,"EXPP";#N/A,#N/A,FALSE,"IMP";#N/A,#N/A,FALSE,"TOT";#N/A,#N/A,FALSE,"SERV";#N/A,#N/A,FALSE,"TRAN";#N/A,#N/A,FALSE,"DEBT"}</definedName>
    <definedName name="wrn.MIT." localSheetId="35" hidden="1">{#N/A,#N/A,FALSE,"CONTENTS";#N/A,#N/A,FALSE,"BOP";#N/A,#N/A,FALSE,"EXP";#N/A,#N/A,FALSE,"EXPG";#N/A,#N/A,FALSE,"EXPP";#N/A,#N/A,FALSE,"IMP";#N/A,#N/A,FALSE,"TOT";#N/A,#N/A,FALSE,"SERV";#N/A,#N/A,FALSE,"TRAN";#N/A,#N/A,FALSE,"DEBT"}</definedName>
    <definedName name="wrn.MIT." localSheetId="36" hidden="1">{#N/A,#N/A,FALSE,"CONTENTS";#N/A,#N/A,FALSE,"BOP";#N/A,#N/A,FALSE,"EXP";#N/A,#N/A,FALSE,"EXPG";#N/A,#N/A,FALSE,"EXPP";#N/A,#N/A,FALSE,"IMP";#N/A,#N/A,FALSE,"TOT";#N/A,#N/A,FALSE,"SERV";#N/A,#N/A,FALSE,"TRAN";#N/A,#N/A,FALSE,"DEBT"}</definedName>
    <definedName name="wrn.MIT." localSheetId="37" hidden="1">{#N/A,#N/A,FALSE,"CONTENTS";#N/A,#N/A,FALSE,"BOP";#N/A,#N/A,FALSE,"EXP";#N/A,#N/A,FALSE,"EXPG";#N/A,#N/A,FALSE,"EXPP";#N/A,#N/A,FALSE,"IMP";#N/A,#N/A,FALSE,"TOT";#N/A,#N/A,FALSE,"SERV";#N/A,#N/A,FALSE,"TRAN";#N/A,#N/A,FALSE,"DEBT"}</definedName>
    <definedName name="wrn.MIT." localSheetId="39" hidden="1">{#N/A,#N/A,FALSE,"CONTENTS";#N/A,#N/A,FALSE,"BOP";#N/A,#N/A,FALSE,"EXP";#N/A,#N/A,FALSE,"EXPG";#N/A,#N/A,FALSE,"EXPP";#N/A,#N/A,FALSE,"IMP";#N/A,#N/A,FALSE,"TOT";#N/A,#N/A,FALSE,"SERV";#N/A,#N/A,FALSE,"TRAN";#N/A,#N/A,FALSE,"DEBT"}</definedName>
    <definedName name="wrn.MIT." localSheetId="40" hidden="1">{#N/A,#N/A,FALSE,"CONTENTS";#N/A,#N/A,FALSE,"BOP";#N/A,#N/A,FALSE,"EXP";#N/A,#N/A,FALSE,"EXPG";#N/A,#N/A,FALSE,"EXPP";#N/A,#N/A,FALSE,"IMP";#N/A,#N/A,FALSE,"TOT";#N/A,#N/A,FALSE,"SERV";#N/A,#N/A,FALSE,"TRAN";#N/A,#N/A,FALSE,"DEBT"}</definedName>
    <definedName name="wrn.MIT." localSheetId="41" hidden="1">{#N/A,#N/A,FALSE,"CONTENTS";#N/A,#N/A,FALSE,"BOP";#N/A,#N/A,FALSE,"EXP";#N/A,#N/A,FALSE,"EXPG";#N/A,#N/A,FALSE,"EXPP";#N/A,#N/A,FALSE,"IMP";#N/A,#N/A,FALSE,"TOT";#N/A,#N/A,FALSE,"SERV";#N/A,#N/A,FALSE,"TRAN";#N/A,#N/A,FALSE,"DEBT"}</definedName>
    <definedName name="wrn.MIT." localSheetId="46" hidden="1">{#N/A,#N/A,FALSE,"CONTENTS";#N/A,#N/A,FALSE,"BOP";#N/A,#N/A,FALSE,"EXP";#N/A,#N/A,FALSE,"EXPG";#N/A,#N/A,FALSE,"EXPP";#N/A,#N/A,FALSE,"IMP";#N/A,#N/A,FALSE,"TOT";#N/A,#N/A,FALSE,"SERV";#N/A,#N/A,FALSE,"TRAN";#N/A,#N/A,FALSE,"DEBT"}</definedName>
    <definedName name="wrn.MIT." localSheetId="47" hidden="1">{#N/A,#N/A,FALSE,"CONTENTS";#N/A,#N/A,FALSE,"BOP";#N/A,#N/A,FALSE,"EXP";#N/A,#N/A,FALSE,"EXPG";#N/A,#N/A,FALSE,"EXPP";#N/A,#N/A,FALSE,"IMP";#N/A,#N/A,FALSE,"TOT";#N/A,#N/A,FALSE,"SERV";#N/A,#N/A,FALSE,"TRAN";#N/A,#N/A,FALSE,"DEBT"}</definedName>
    <definedName name="wrn.MIT." localSheetId="48" hidden="1">{#N/A,#N/A,FALSE,"CONTENTS";#N/A,#N/A,FALSE,"BOP";#N/A,#N/A,FALSE,"EXP";#N/A,#N/A,FALSE,"EXPG";#N/A,#N/A,FALSE,"EXPP";#N/A,#N/A,FALSE,"IMP";#N/A,#N/A,FALSE,"TOT";#N/A,#N/A,FALSE,"SERV";#N/A,#N/A,FALSE,"TRAN";#N/A,#N/A,FALSE,"DEBT"}</definedName>
    <definedName name="wrn.MIT." localSheetId="49" hidden="1">{#N/A,#N/A,FALSE,"CONTENTS";#N/A,#N/A,FALSE,"BOP";#N/A,#N/A,FALSE,"EXP";#N/A,#N/A,FALSE,"EXPG";#N/A,#N/A,FALSE,"EXPP";#N/A,#N/A,FALSE,"IMP";#N/A,#N/A,FALSE,"TOT";#N/A,#N/A,FALSE,"SERV";#N/A,#N/A,FALSE,"TRAN";#N/A,#N/A,FALSE,"DEBT"}</definedName>
    <definedName name="wrn.MIT." localSheetId="50" hidden="1">{#N/A,#N/A,FALSE,"CONTENTS";#N/A,#N/A,FALSE,"BOP";#N/A,#N/A,FALSE,"EXP";#N/A,#N/A,FALSE,"EXPG";#N/A,#N/A,FALSE,"EXPP";#N/A,#N/A,FALSE,"IMP";#N/A,#N/A,FALSE,"TOT";#N/A,#N/A,FALSE,"SERV";#N/A,#N/A,FALSE,"TRAN";#N/A,#N/A,FALSE,"DEBT"}</definedName>
    <definedName name="wrn.MIT." localSheetId="51" hidden="1">{#N/A,#N/A,FALSE,"CONTENTS";#N/A,#N/A,FALSE,"BOP";#N/A,#N/A,FALSE,"EXP";#N/A,#N/A,FALSE,"EXPG";#N/A,#N/A,FALSE,"EXPP";#N/A,#N/A,FALSE,"IMP";#N/A,#N/A,FALSE,"TOT";#N/A,#N/A,FALSE,"SERV";#N/A,#N/A,FALSE,"TRAN";#N/A,#N/A,FALSE,"DEBT"}</definedName>
    <definedName name="wrn.MIT." localSheetId="52" hidden="1">{#N/A,#N/A,FALSE,"CONTENTS";#N/A,#N/A,FALSE,"BOP";#N/A,#N/A,FALSE,"EXP";#N/A,#N/A,FALSE,"EXPG";#N/A,#N/A,FALSE,"EXPP";#N/A,#N/A,FALSE,"IMP";#N/A,#N/A,FALSE,"TOT";#N/A,#N/A,FALSE,"SERV";#N/A,#N/A,FALSE,"TRAN";#N/A,#N/A,FALSE,"DEBT"}</definedName>
    <definedName name="wrn.MIT." localSheetId="53" hidden="1">{#N/A,#N/A,FALSE,"CONTENTS";#N/A,#N/A,FALSE,"BOP";#N/A,#N/A,FALSE,"EXP";#N/A,#N/A,FALSE,"EXPG";#N/A,#N/A,FALSE,"EXPP";#N/A,#N/A,FALSE,"IMP";#N/A,#N/A,FALSE,"TOT";#N/A,#N/A,FALSE,"SERV";#N/A,#N/A,FALSE,"TRAN";#N/A,#N/A,FALSE,"DEBT"}</definedName>
    <definedName name="wrn.MIT." localSheetId="64" hidden="1">{#N/A,#N/A,FALSE,"CONTENTS";#N/A,#N/A,FALSE,"BOP";#N/A,#N/A,FALSE,"EXP";#N/A,#N/A,FALSE,"EXPG";#N/A,#N/A,FALSE,"EXPP";#N/A,#N/A,FALSE,"IMP";#N/A,#N/A,FALSE,"TOT";#N/A,#N/A,FALSE,"SERV";#N/A,#N/A,FALSE,"TRAN";#N/A,#N/A,FALSE,"DEBT"}</definedName>
    <definedName name="wrn.MIT." localSheetId="65" hidden="1">{#N/A,#N/A,FALSE,"CONTENTS";#N/A,#N/A,FALSE,"BOP";#N/A,#N/A,FALSE,"EXP";#N/A,#N/A,FALSE,"EXPG";#N/A,#N/A,FALSE,"EXPP";#N/A,#N/A,FALSE,"IMP";#N/A,#N/A,FALSE,"TOT";#N/A,#N/A,FALSE,"SERV";#N/A,#N/A,FALSE,"TRAN";#N/A,#N/A,FALSE,"DEBT"}</definedName>
    <definedName name="wrn.MIT." localSheetId="66" hidden="1">{#N/A,#N/A,FALSE,"CONTENTS";#N/A,#N/A,FALSE,"BOP";#N/A,#N/A,FALSE,"EXP";#N/A,#N/A,FALSE,"EXPG";#N/A,#N/A,FALSE,"EXPP";#N/A,#N/A,FALSE,"IMP";#N/A,#N/A,FALSE,"TOT";#N/A,#N/A,FALSE,"SERV";#N/A,#N/A,FALSE,"TRAN";#N/A,#N/A,FALSE,"DEBT"}</definedName>
    <definedName name="wrn.MIT." hidden="1">{#N/A,#N/A,FALSE,"CONTENTS";#N/A,#N/A,FALSE,"BOP";#N/A,#N/A,FALSE,"EXP";#N/A,#N/A,FALSE,"EXPG";#N/A,#N/A,FALSE,"EXPP";#N/A,#N/A,FALSE,"IMP";#N/A,#N/A,FALSE,"TOT";#N/A,#N/A,FALSE,"SERV";#N/A,#N/A,FALSE,"TRAN";#N/A,#N/A,FALSE,"DEBT"}</definedName>
    <definedName name="wrn.MONA." localSheetId="67" hidden="1">{"MONA",#N/A,FALSE,"S"}</definedName>
    <definedName name="wrn.MONA." localSheetId="68" hidden="1">{"MONA",#N/A,FALSE,"S"}</definedName>
    <definedName name="wrn.MONA." localSheetId="69" hidden="1">{"MONA",#N/A,FALSE,"S"}</definedName>
    <definedName name="wrn.MONA." localSheetId="70" hidden="1">{"MONA",#N/A,FALSE,"S"}</definedName>
    <definedName name="wrn.MONA." localSheetId="72" hidden="1">{"MONA",#N/A,FALSE,"S"}</definedName>
    <definedName name="wrn.MONA." localSheetId="73" hidden="1">{"MONA",#N/A,FALSE,"S"}</definedName>
    <definedName name="wrn.MONA." localSheetId="74" hidden="1">{"MONA",#N/A,FALSE,"S"}</definedName>
    <definedName name="wrn.MONA." localSheetId="11" hidden="1">{"MONA",#N/A,FALSE,"S"}</definedName>
    <definedName name="wrn.MONA." localSheetId="12" hidden="1">{"MONA",#N/A,FALSE,"S"}</definedName>
    <definedName name="wrn.MONA." localSheetId="13" hidden="1">{"MONA",#N/A,FALSE,"S"}</definedName>
    <definedName name="wrn.MONA." localSheetId="23" hidden="1">{"MONA",#N/A,FALSE,"S"}</definedName>
    <definedName name="wrn.MONA." localSheetId="24" hidden="1">{"MONA",#N/A,FALSE,"S"}</definedName>
    <definedName name="wrn.MONA." localSheetId="26" hidden="1">{"MONA",#N/A,FALSE,"S"}</definedName>
    <definedName name="wrn.MONA." localSheetId="42" hidden="1">{"MONA",#N/A,FALSE,"S"}</definedName>
    <definedName name="wrn.MONA." localSheetId="6" hidden="1">{"MONA",#N/A,FALSE,"S"}</definedName>
    <definedName name="wrn.MONA." localSheetId="7" hidden="1">{"MONA",#N/A,FALSE,"S"}</definedName>
    <definedName name="wrn.MONA." localSheetId="10" hidden="1">{"MONA",#N/A,FALSE,"S"}</definedName>
    <definedName name="wrn.MONA." localSheetId="38" hidden="1">{"MONA",#N/A,FALSE,"S"}</definedName>
    <definedName name="wrn.MONA." localSheetId="25" hidden="1">{"MONA",#N/A,FALSE,"S"}</definedName>
    <definedName name="wrn.MONA." localSheetId="28" hidden="1">{"MONA",#N/A,FALSE,"S"}</definedName>
    <definedName name="wrn.MONA." localSheetId="30" hidden="1">{"MONA",#N/A,FALSE,"S"}</definedName>
    <definedName name="wrn.MONA." localSheetId="31" hidden="1">{"MONA",#N/A,FALSE,"S"}</definedName>
    <definedName name="wrn.MONA." localSheetId="32" hidden="1">{"MONA",#N/A,FALSE,"S"}</definedName>
    <definedName name="wrn.MONA." localSheetId="33" hidden="1">{"MONA",#N/A,FALSE,"S"}</definedName>
    <definedName name="wrn.MONA." localSheetId="34" hidden="1">{"MONA",#N/A,FALSE,"S"}</definedName>
    <definedName name="wrn.MONA." localSheetId="35" hidden="1">{"MONA",#N/A,FALSE,"S"}</definedName>
    <definedName name="wrn.MONA." localSheetId="36" hidden="1">{"MONA",#N/A,FALSE,"S"}</definedName>
    <definedName name="wrn.MONA." localSheetId="37" hidden="1">{"MONA",#N/A,FALSE,"S"}</definedName>
    <definedName name="wrn.MONA." localSheetId="39" hidden="1">{"MONA",#N/A,FALSE,"S"}</definedName>
    <definedName name="wrn.MONA." localSheetId="40" hidden="1">{"MONA",#N/A,FALSE,"S"}</definedName>
    <definedName name="wrn.MONA." localSheetId="41" hidden="1">{"MONA",#N/A,FALSE,"S"}</definedName>
    <definedName name="wrn.MONA." localSheetId="46" hidden="1">{"MONA",#N/A,FALSE,"S"}</definedName>
    <definedName name="wrn.MONA." localSheetId="47" hidden="1">{"MONA",#N/A,FALSE,"S"}</definedName>
    <definedName name="wrn.MONA." localSheetId="51" hidden="1">{"MONA",#N/A,FALSE,"S"}</definedName>
    <definedName name="wrn.MONA." localSheetId="52" hidden="1">{"MONA",#N/A,FALSE,"S"}</definedName>
    <definedName name="wrn.MONA." localSheetId="53" hidden="1">{"MONA",#N/A,FALSE,"S"}</definedName>
    <definedName name="wrn.MONA." localSheetId="64" hidden="1">{"MONA",#N/A,FALSE,"S"}</definedName>
    <definedName name="wrn.MONA." localSheetId="65" hidden="1">{"MONA",#N/A,FALSE,"S"}</definedName>
    <definedName name="wrn.MONA." localSheetId="66" hidden="1">{"MONA",#N/A,FALSE,"S"}</definedName>
    <definedName name="wrn.MONA." hidden="1">{"MONA",#N/A,FALSE,"S"}</definedName>
    <definedName name="wrn.Monthsheet." localSheetId="67" hidden="1">{"Minpmon",#N/A,FALSE,"Monthinput"}</definedName>
    <definedName name="wrn.Monthsheet." localSheetId="68" hidden="1">{"Minpmon",#N/A,FALSE,"Monthinput"}</definedName>
    <definedName name="wrn.Monthsheet." localSheetId="69" hidden="1">{"Minpmon",#N/A,FALSE,"Monthinput"}</definedName>
    <definedName name="wrn.Monthsheet." localSheetId="70" hidden="1">{"Minpmon",#N/A,FALSE,"Monthinput"}</definedName>
    <definedName name="wrn.Monthsheet." localSheetId="72" hidden="1">{"Minpmon",#N/A,FALSE,"Monthinput"}</definedName>
    <definedName name="wrn.Monthsheet." localSheetId="73" hidden="1">{"Minpmon",#N/A,FALSE,"Monthinput"}</definedName>
    <definedName name="wrn.Monthsheet." localSheetId="74" hidden="1">{"Minpmon",#N/A,FALSE,"Monthinput"}</definedName>
    <definedName name="wrn.Monthsheet." localSheetId="11" hidden="1">{"Minpmon",#N/A,FALSE,"Monthinput"}</definedName>
    <definedName name="wrn.Monthsheet." localSheetId="12" hidden="1">{"Minpmon",#N/A,FALSE,"Monthinput"}</definedName>
    <definedName name="wrn.Monthsheet." localSheetId="13" hidden="1">{"Minpmon",#N/A,FALSE,"Monthinput"}</definedName>
    <definedName name="wrn.Monthsheet." localSheetId="23" hidden="1">{"Minpmon",#N/A,FALSE,"Monthinput"}</definedName>
    <definedName name="wrn.Monthsheet." localSheetId="24" hidden="1">{"Minpmon",#N/A,FALSE,"Monthinput"}</definedName>
    <definedName name="wrn.Monthsheet." localSheetId="26" hidden="1">{"Minpmon",#N/A,FALSE,"Monthinput"}</definedName>
    <definedName name="wrn.Monthsheet." localSheetId="27" hidden="1">{"Minpmon",#N/A,FALSE,"Monthinput"}</definedName>
    <definedName name="wrn.Monthsheet." localSheetId="42" hidden="1">{"Minpmon",#N/A,FALSE,"Monthinput"}</definedName>
    <definedName name="wrn.Monthsheet." localSheetId="6" hidden="1">{"Minpmon",#N/A,FALSE,"Monthinput"}</definedName>
    <definedName name="wrn.Monthsheet." localSheetId="7" hidden="1">{"Minpmon",#N/A,FALSE,"Monthinput"}</definedName>
    <definedName name="wrn.Monthsheet." localSheetId="10" hidden="1">{"Minpmon",#N/A,FALSE,"Monthinput"}</definedName>
    <definedName name="wrn.Monthsheet." localSheetId="38" hidden="1">{"Minpmon",#N/A,FALSE,"Monthinput"}</definedName>
    <definedName name="wrn.Monthsheet." localSheetId="25" hidden="1">{"Minpmon",#N/A,FALSE,"Monthinput"}</definedName>
    <definedName name="wrn.Monthsheet." localSheetId="28" hidden="1">{"Minpmon",#N/A,FALSE,"Monthinput"}</definedName>
    <definedName name="wrn.Monthsheet." localSheetId="30" hidden="1">{"Minpmon",#N/A,FALSE,"Monthinput"}</definedName>
    <definedName name="wrn.Monthsheet." localSheetId="31" hidden="1">{"Minpmon",#N/A,FALSE,"Monthinput"}</definedName>
    <definedName name="wrn.Monthsheet." localSheetId="32" hidden="1">{"Minpmon",#N/A,FALSE,"Monthinput"}</definedName>
    <definedName name="wrn.Monthsheet." localSheetId="33" hidden="1">{"Minpmon",#N/A,FALSE,"Monthinput"}</definedName>
    <definedName name="wrn.Monthsheet." localSheetId="34" hidden="1">{"Minpmon",#N/A,FALSE,"Monthinput"}</definedName>
    <definedName name="wrn.Monthsheet." localSheetId="35" hidden="1">{"Minpmon",#N/A,FALSE,"Monthinput"}</definedName>
    <definedName name="wrn.Monthsheet." localSheetId="36" hidden="1">{"Minpmon",#N/A,FALSE,"Monthinput"}</definedName>
    <definedName name="wrn.Monthsheet." localSheetId="37" hidden="1">{"Minpmon",#N/A,FALSE,"Monthinput"}</definedName>
    <definedName name="wrn.Monthsheet." localSheetId="39" hidden="1">{"Minpmon",#N/A,FALSE,"Monthinput"}</definedName>
    <definedName name="wrn.Monthsheet." localSheetId="40" hidden="1">{"Minpmon",#N/A,FALSE,"Monthinput"}</definedName>
    <definedName name="wrn.Monthsheet." localSheetId="41" hidden="1">{"Minpmon",#N/A,FALSE,"Monthinput"}</definedName>
    <definedName name="wrn.Monthsheet." localSheetId="46" hidden="1">{"Minpmon",#N/A,FALSE,"Monthinput"}</definedName>
    <definedName name="wrn.Monthsheet." localSheetId="47" hidden="1">{"Minpmon",#N/A,FALSE,"Monthinput"}</definedName>
    <definedName name="wrn.Monthsheet." localSheetId="48" hidden="1">{"Minpmon",#N/A,FALSE,"Monthinput"}</definedName>
    <definedName name="wrn.Monthsheet." localSheetId="49" hidden="1">{"Minpmon",#N/A,FALSE,"Monthinput"}</definedName>
    <definedName name="wrn.Monthsheet." localSheetId="50" hidden="1">{"Minpmon",#N/A,FALSE,"Monthinput"}</definedName>
    <definedName name="wrn.Monthsheet." localSheetId="51" hidden="1">{"Minpmon",#N/A,FALSE,"Monthinput"}</definedName>
    <definedName name="wrn.Monthsheet." localSheetId="52" hidden="1">{"Minpmon",#N/A,FALSE,"Monthinput"}</definedName>
    <definedName name="wrn.Monthsheet." localSheetId="53" hidden="1">{"Minpmon",#N/A,FALSE,"Monthinput"}</definedName>
    <definedName name="wrn.Monthsheet." localSheetId="64" hidden="1">{"Minpmon",#N/A,FALSE,"Monthinput"}</definedName>
    <definedName name="wrn.Monthsheet." localSheetId="65" hidden="1">{"Minpmon",#N/A,FALSE,"Monthinput"}</definedName>
    <definedName name="wrn.Monthsheet." localSheetId="66" hidden="1">{"Minpmon",#N/A,FALSE,"Monthinput"}</definedName>
    <definedName name="wrn.Monthsheet." hidden="1">{"Minpmon",#N/A,FALSE,"Monthinput"}</definedName>
    <definedName name="wrn.MS." localSheetId="67" hidden="1">{#N/A,#N/A,FALSE,"MS"}</definedName>
    <definedName name="wrn.MS." localSheetId="68" hidden="1">{#N/A,#N/A,FALSE,"MS"}</definedName>
    <definedName name="wrn.MS." localSheetId="69" hidden="1">{#N/A,#N/A,FALSE,"MS"}</definedName>
    <definedName name="wrn.MS." localSheetId="70" hidden="1">{#N/A,#N/A,FALSE,"MS"}</definedName>
    <definedName name="wrn.MS." localSheetId="72" hidden="1">{#N/A,#N/A,FALSE,"MS"}</definedName>
    <definedName name="wrn.MS." localSheetId="73" hidden="1">{#N/A,#N/A,FALSE,"MS"}</definedName>
    <definedName name="wrn.MS." localSheetId="74" hidden="1">{#N/A,#N/A,FALSE,"MS"}</definedName>
    <definedName name="wrn.MS." localSheetId="11" hidden="1">{#N/A,#N/A,FALSE,"MS"}</definedName>
    <definedName name="wrn.MS." localSheetId="12" hidden="1">{#N/A,#N/A,FALSE,"MS"}</definedName>
    <definedName name="wrn.MS." localSheetId="13" hidden="1">{#N/A,#N/A,FALSE,"MS"}</definedName>
    <definedName name="wrn.MS." localSheetId="23" hidden="1">{#N/A,#N/A,FALSE,"MS"}</definedName>
    <definedName name="wrn.MS." localSheetId="24" hidden="1">{#N/A,#N/A,FALSE,"MS"}</definedName>
    <definedName name="wrn.MS." localSheetId="26" hidden="1">{#N/A,#N/A,FALSE,"MS"}</definedName>
    <definedName name="wrn.MS." localSheetId="42" hidden="1">{#N/A,#N/A,FALSE,"MS"}</definedName>
    <definedName name="wrn.MS." localSheetId="6" hidden="1">{#N/A,#N/A,FALSE,"MS"}</definedName>
    <definedName name="wrn.MS." localSheetId="7" hidden="1">{#N/A,#N/A,FALSE,"MS"}</definedName>
    <definedName name="wrn.MS." localSheetId="10" hidden="1">{#N/A,#N/A,FALSE,"MS"}</definedName>
    <definedName name="wrn.MS." localSheetId="38" hidden="1">{#N/A,#N/A,FALSE,"MS"}</definedName>
    <definedName name="wrn.MS." localSheetId="25" hidden="1">{#N/A,#N/A,FALSE,"MS"}</definedName>
    <definedName name="wrn.MS." localSheetId="28" hidden="1">{#N/A,#N/A,FALSE,"MS"}</definedName>
    <definedName name="wrn.MS." localSheetId="30" hidden="1">{#N/A,#N/A,FALSE,"MS"}</definedName>
    <definedName name="wrn.MS." localSheetId="31" hidden="1">{#N/A,#N/A,FALSE,"MS"}</definedName>
    <definedName name="wrn.MS." localSheetId="32" hidden="1">{#N/A,#N/A,FALSE,"MS"}</definedName>
    <definedName name="wrn.MS." localSheetId="33" hidden="1">{#N/A,#N/A,FALSE,"MS"}</definedName>
    <definedName name="wrn.MS." localSheetId="34" hidden="1">{#N/A,#N/A,FALSE,"MS"}</definedName>
    <definedName name="wrn.MS." localSheetId="35" hidden="1">{#N/A,#N/A,FALSE,"MS"}</definedName>
    <definedName name="wrn.MS." localSheetId="36" hidden="1">{#N/A,#N/A,FALSE,"MS"}</definedName>
    <definedName name="wrn.MS." localSheetId="37" hidden="1">{#N/A,#N/A,FALSE,"MS"}</definedName>
    <definedName name="wrn.MS." localSheetId="39" hidden="1">{#N/A,#N/A,FALSE,"MS"}</definedName>
    <definedName name="wrn.MS." localSheetId="40" hidden="1">{#N/A,#N/A,FALSE,"MS"}</definedName>
    <definedName name="wrn.MS." localSheetId="41" hidden="1">{#N/A,#N/A,FALSE,"MS"}</definedName>
    <definedName name="wrn.MS." localSheetId="46" hidden="1">{#N/A,#N/A,FALSE,"MS"}</definedName>
    <definedName name="wrn.MS." localSheetId="47" hidden="1">{#N/A,#N/A,FALSE,"MS"}</definedName>
    <definedName name="wrn.MS." localSheetId="51" hidden="1">{#N/A,#N/A,FALSE,"MS"}</definedName>
    <definedName name="wrn.MS." localSheetId="52" hidden="1">{#N/A,#N/A,FALSE,"MS"}</definedName>
    <definedName name="wrn.MS." localSheetId="53" hidden="1">{#N/A,#N/A,FALSE,"MS"}</definedName>
    <definedName name="wrn.MS." localSheetId="64" hidden="1">{#N/A,#N/A,FALSE,"MS"}</definedName>
    <definedName name="wrn.MS." localSheetId="65" hidden="1">{#N/A,#N/A,FALSE,"MS"}</definedName>
    <definedName name="wrn.MS." localSheetId="66" hidden="1">{#N/A,#N/A,FALSE,"MS"}</definedName>
    <definedName name="wrn.MS." hidden="1">{#N/A,#N/A,FALSE,"MS"}</definedName>
    <definedName name="wrn.NBG." localSheetId="67" hidden="1">{#N/A,#N/A,FALSE,"NBG"}</definedName>
    <definedName name="wrn.NBG." localSheetId="68" hidden="1">{#N/A,#N/A,FALSE,"NBG"}</definedName>
    <definedName name="wrn.NBG." localSheetId="69" hidden="1">{#N/A,#N/A,FALSE,"NBG"}</definedName>
    <definedName name="wrn.NBG." localSheetId="70" hidden="1">{#N/A,#N/A,FALSE,"NBG"}</definedName>
    <definedName name="wrn.NBG." localSheetId="72" hidden="1">{#N/A,#N/A,FALSE,"NBG"}</definedName>
    <definedName name="wrn.NBG." localSheetId="73" hidden="1">{#N/A,#N/A,FALSE,"NBG"}</definedName>
    <definedName name="wrn.NBG." localSheetId="74" hidden="1">{#N/A,#N/A,FALSE,"NBG"}</definedName>
    <definedName name="wrn.NBG." localSheetId="11" hidden="1">{#N/A,#N/A,FALSE,"NBG"}</definedName>
    <definedName name="wrn.NBG." localSheetId="12" hidden="1">{#N/A,#N/A,FALSE,"NBG"}</definedName>
    <definedName name="wrn.NBG." localSheetId="13" hidden="1">{#N/A,#N/A,FALSE,"NBG"}</definedName>
    <definedName name="wrn.NBG." localSheetId="23" hidden="1">{#N/A,#N/A,FALSE,"NBG"}</definedName>
    <definedName name="wrn.NBG." localSheetId="24" hidden="1">{#N/A,#N/A,FALSE,"NBG"}</definedName>
    <definedName name="wrn.NBG." localSheetId="26" hidden="1">{#N/A,#N/A,FALSE,"NBG"}</definedName>
    <definedName name="wrn.NBG." localSheetId="42" hidden="1">{#N/A,#N/A,FALSE,"NBG"}</definedName>
    <definedName name="wrn.NBG." localSheetId="6" hidden="1">{#N/A,#N/A,FALSE,"NBG"}</definedName>
    <definedName name="wrn.NBG." localSheetId="7" hidden="1">{#N/A,#N/A,FALSE,"NBG"}</definedName>
    <definedName name="wrn.NBG." localSheetId="10" hidden="1">{#N/A,#N/A,FALSE,"NBG"}</definedName>
    <definedName name="wrn.NBG." localSheetId="38" hidden="1">{#N/A,#N/A,FALSE,"NBG"}</definedName>
    <definedName name="wrn.NBG." localSheetId="25" hidden="1">{#N/A,#N/A,FALSE,"NBG"}</definedName>
    <definedName name="wrn.NBG." localSheetId="28" hidden="1">{#N/A,#N/A,FALSE,"NBG"}</definedName>
    <definedName name="wrn.NBG." localSheetId="30" hidden="1">{#N/A,#N/A,FALSE,"NBG"}</definedName>
    <definedName name="wrn.NBG." localSheetId="31" hidden="1">{#N/A,#N/A,FALSE,"NBG"}</definedName>
    <definedName name="wrn.NBG." localSheetId="32" hidden="1">{#N/A,#N/A,FALSE,"NBG"}</definedName>
    <definedName name="wrn.NBG." localSheetId="33" hidden="1">{#N/A,#N/A,FALSE,"NBG"}</definedName>
    <definedName name="wrn.NBG." localSheetId="34" hidden="1">{#N/A,#N/A,FALSE,"NBG"}</definedName>
    <definedName name="wrn.NBG." localSheetId="35" hidden="1">{#N/A,#N/A,FALSE,"NBG"}</definedName>
    <definedName name="wrn.NBG." localSheetId="36" hidden="1">{#N/A,#N/A,FALSE,"NBG"}</definedName>
    <definedName name="wrn.NBG." localSheetId="37" hidden="1">{#N/A,#N/A,FALSE,"NBG"}</definedName>
    <definedName name="wrn.NBG." localSheetId="39" hidden="1">{#N/A,#N/A,FALSE,"NBG"}</definedName>
    <definedName name="wrn.NBG." localSheetId="40" hidden="1">{#N/A,#N/A,FALSE,"NBG"}</definedName>
    <definedName name="wrn.NBG." localSheetId="41" hidden="1">{#N/A,#N/A,FALSE,"NBG"}</definedName>
    <definedName name="wrn.NBG." localSheetId="46" hidden="1">{#N/A,#N/A,FALSE,"NBG"}</definedName>
    <definedName name="wrn.NBG." localSheetId="47" hidden="1">{#N/A,#N/A,FALSE,"NBG"}</definedName>
    <definedName name="wrn.NBG." localSheetId="51" hidden="1">{#N/A,#N/A,FALSE,"NBG"}</definedName>
    <definedName name="wrn.NBG." localSheetId="52" hidden="1">{#N/A,#N/A,FALSE,"NBG"}</definedName>
    <definedName name="wrn.NBG." localSheetId="53" hidden="1">{#N/A,#N/A,FALSE,"NBG"}</definedName>
    <definedName name="wrn.NBG." localSheetId="64" hidden="1">{#N/A,#N/A,FALSE,"NBG"}</definedName>
    <definedName name="wrn.NBG." localSheetId="65" hidden="1">{#N/A,#N/A,FALSE,"NBG"}</definedName>
    <definedName name="wrn.NBG." localSheetId="66" hidden="1">{#N/A,#N/A,FALSE,"NBG"}</definedName>
    <definedName name="wrn.NBG." hidden="1">{#N/A,#N/A,FALSE,"NBG"}</definedName>
    <definedName name="wrn.NFPS._.GDP." localSheetId="67" hidden="1">{#N/A,#N/A,FALSE,"NFPS GDP"}</definedName>
    <definedName name="wrn.NFPS._.GDP." localSheetId="68" hidden="1">{#N/A,#N/A,FALSE,"NFPS GDP"}</definedName>
    <definedName name="wrn.NFPS._.GDP." localSheetId="69" hidden="1">{#N/A,#N/A,FALSE,"NFPS GDP"}</definedName>
    <definedName name="wrn.NFPS._.GDP." localSheetId="70" hidden="1">{#N/A,#N/A,FALSE,"NFPS GDP"}</definedName>
    <definedName name="wrn.NFPS._.GDP." localSheetId="72" hidden="1">{#N/A,#N/A,FALSE,"NFPS GDP"}</definedName>
    <definedName name="wrn.NFPS._.GDP." localSheetId="73" hidden="1">{#N/A,#N/A,FALSE,"NFPS GDP"}</definedName>
    <definedName name="wrn.NFPS._.GDP." localSheetId="74" hidden="1">{#N/A,#N/A,FALSE,"NFPS GDP"}</definedName>
    <definedName name="wrn.NFPS._.GDP." localSheetId="11" hidden="1">{#N/A,#N/A,FALSE,"NFPS GDP"}</definedName>
    <definedName name="wrn.NFPS._.GDP." localSheetId="12" hidden="1">{#N/A,#N/A,FALSE,"NFPS GDP"}</definedName>
    <definedName name="wrn.NFPS._.GDP." localSheetId="13" hidden="1">{#N/A,#N/A,FALSE,"NFPS GDP"}</definedName>
    <definedName name="wrn.NFPS._.GDP." localSheetId="23" hidden="1">{#N/A,#N/A,FALSE,"NFPS GDP"}</definedName>
    <definedName name="wrn.NFPS._.GDP." localSheetId="24" hidden="1">{#N/A,#N/A,FALSE,"NFPS GDP"}</definedName>
    <definedName name="wrn.NFPS._.GDP." localSheetId="26" hidden="1">{#N/A,#N/A,FALSE,"NFPS GDP"}</definedName>
    <definedName name="wrn.NFPS._.GDP." localSheetId="27" hidden="1">{#N/A,#N/A,FALSE,"NFPS GDP"}</definedName>
    <definedName name="wrn.NFPS._.GDP." localSheetId="42" hidden="1">{#N/A,#N/A,FALSE,"NFPS GDP"}</definedName>
    <definedName name="wrn.NFPS._.GDP." localSheetId="6" hidden="1">{#N/A,#N/A,FALSE,"NFPS GDP"}</definedName>
    <definedName name="wrn.NFPS._.GDP." localSheetId="7" hidden="1">{#N/A,#N/A,FALSE,"NFPS GDP"}</definedName>
    <definedName name="wrn.NFPS._.GDP." localSheetId="10" hidden="1">{#N/A,#N/A,FALSE,"NFPS GDP"}</definedName>
    <definedName name="wrn.NFPS._.GDP." localSheetId="38" hidden="1">{#N/A,#N/A,FALSE,"NFPS GDP"}</definedName>
    <definedName name="wrn.NFPS._.GDP." localSheetId="25" hidden="1">{#N/A,#N/A,FALSE,"NFPS GDP"}</definedName>
    <definedName name="wrn.NFPS._.GDP." localSheetId="28" hidden="1">{#N/A,#N/A,FALSE,"NFPS GDP"}</definedName>
    <definedName name="wrn.NFPS._.GDP." localSheetId="30" hidden="1">{#N/A,#N/A,FALSE,"NFPS GDP"}</definedName>
    <definedName name="wrn.NFPS._.GDP." localSheetId="31" hidden="1">{#N/A,#N/A,FALSE,"NFPS GDP"}</definedName>
    <definedName name="wrn.NFPS._.GDP." localSheetId="32" hidden="1">{#N/A,#N/A,FALSE,"NFPS GDP"}</definedName>
    <definedName name="wrn.NFPS._.GDP." localSheetId="33" hidden="1">{#N/A,#N/A,FALSE,"NFPS GDP"}</definedName>
    <definedName name="wrn.NFPS._.GDP." localSheetId="34" hidden="1">{#N/A,#N/A,FALSE,"NFPS GDP"}</definedName>
    <definedName name="wrn.NFPS._.GDP." localSheetId="35" hidden="1">{#N/A,#N/A,FALSE,"NFPS GDP"}</definedName>
    <definedName name="wrn.NFPS._.GDP." localSheetId="36" hidden="1">{#N/A,#N/A,FALSE,"NFPS GDP"}</definedName>
    <definedName name="wrn.NFPS._.GDP." localSheetId="37" hidden="1">{#N/A,#N/A,FALSE,"NFPS GDP"}</definedName>
    <definedName name="wrn.NFPS._.GDP." localSheetId="39" hidden="1">{#N/A,#N/A,FALSE,"NFPS GDP"}</definedName>
    <definedName name="wrn.NFPS._.GDP." localSheetId="40" hidden="1">{#N/A,#N/A,FALSE,"NFPS GDP"}</definedName>
    <definedName name="wrn.NFPS._.GDP." localSheetId="41" hidden="1">{#N/A,#N/A,FALSE,"NFPS GDP"}</definedName>
    <definedName name="wrn.NFPS._.GDP." localSheetId="46" hidden="1">{#N/A,#N/A,FALSE,"NFPS GDP"}</definedName>
    <definedName name="wrn.NFPS._.GDP." localSheetId="47" hidden="1">{#N/A,#N/A,FALSE,"NFPS GDP"}</definedName>
    <definedName name="wrn.NFPS._.GDP." localSheetId="48" hidden="1">{#N/A,#N/A,FALSE,"NFPS GDP"}</definedName>
    <definedName name="wrn.NFPS._.GDP." localSheetId="49" hidden="1">{#N/A,#N/A,FALSE,"NFPS GDP"}</definedName>
    <definedName name="wrn.NFPS._.GDP." localSheetId="50" hidden="1">{#N/A,#N/A,FALSE,"NFPS GDP"}</definedName>
    <definedName name="wrn.NFPS._.GDP." localSheetId="51" hidden="1">{#N/A,#N/A,FALSE,"NFPS GDP"}</definedName>
    <definedName name="wrn.NFPS._.GDP." localSheetId="52" hidden="1">{#N/A,#N/A,FALSE,"NFPS GDP"}</definedName>
    <definedName name="wrn.NFPS._.GDP." localSheetId="53" hidden="1">{#N/A,#N/A,FALSE,"NFPS GDP"}</definedName>
    <definedName name="wrn.NFPS._.GDP." localSheetId="64" hidden="1">{#N/A,#N/A,FALSE,"NFPS GDP"}</definedName>
    <definedName name="wrn.NFPS._.GDP." localSheetId="65" hidden="1">{#N/A,#N/A,FALSE,"NFPS GDP"}</definedName>
    <definedName name="wrn.NFPS._.GDP." localSheetId="66" hidden="1">{#N/A,#N/A,FALSE,"NFPS GDP"}</definedName>
    <definedName name="wrn.NFPS._.GDP." hidden="1">{#N/A,#N/A,FALSE,"NFPS GDP"}</definedName>
    <definedName name="wrn.original." localSheetId="67" hidden="1">{"Original",#N/A,FALSE,"CENTBANK";"Original",#N/A,FALSE,"COMBANKS"}</definedName>
    <definedName name="wrn.original." localSheetId="68" hidden="1">{"Original",#N/A,FALSE,"CENTBANK";"Original",#N/A,FALSE,"COMBANKS"}</definedName>
    <definedName name="wrn.original." localSheetId="69" hidden="1">{"Original",#N/A,FALSE,"CENTBANK";"Original",#N/A,FALSE,"COMBANKS"}</definedName>
    <definedName name="wrn.original." localSheetId="70" hidden="1">{"Original",#N/A,FALSE,"CENTBANK";"Original",#N/A,FALSE,"COMBANKS"}</definedName>
    <definedName name="wrn.original." localSheetId="72" hidden="1">{"Original",#N/A,FALSE,"CENTBANK";"Original",#N/A,FALSE,"COMBANKS"}</definedName>
    <definedName name="wrn.original." localSheetId="73" hidden="1">{"Original",#N/A,FALSE,"CENTBANK";"Original",#N/A,FALSE,"COMBANKS"}</definedName>
    <definedName name="wrn.original." localSheetId="74" hidden="1">{"Original",#N/A,FALSE,"CENTBANK";"Original",#N/A,FALSE,"COMBANKS"}</definedName>
    <definedName name="wrn.original." localSheetId="11" hidden="1">{"Original",#N/A,FALSE,"CENTBANK";"Original",#N/A,FALSE,"COMBANKS"}</definedName>
    <definedName name="wrn.original." localSheetId="12" hidden="1">{"Original",#N/A,FALSE,"CENTBANK";"Original",#N/A,FALSE,"COMBANKS"}</definedName>
    <definedName name="wrn.original." localSheetId="13" hidden="1">{"Original",#N/A,FALSE,"CENTBANK";"Original",#N/A,FALSE,"COMBANKS"}</definedName>
    <definedName name="wrn.original." localSheetId="23" hidden="1">{"Original",#N/A,FALSE,"CENTBANK";"Original",#N/A,FALSE,"COMBANKS"}</definedName>
    <definedName name="wrn.original." localSheetId="24" hidden="1">{"Original",#N/A,FALSE,"CENTBANK";"Original",#N/A,FALSE,"COMBANKS"}</definedName>
    <definedName name="wrn.original." localSheetId="26" hidden="1">{"Original",#N/A,FALSE,"CENTBANK";"Original",#N/A,FALSE,"COMBANKS"}</definedName>
    <definedName name="wrn.original." localSheetId="27" hidden="1">{"Original",#N/A,FALSE,"CENTBANK";"Original",#N/A,FALSE,"COMBANKS"}</definedName>
    <definedName name="wrn.original." localSheetId="42" hidden="1">{"Original",#N/A,FALSE,"CENTBANK";"Original",#N/A,FALSE,"COMBANKS"}</definedName>
    <definedName name="wrn.original." localSheetId="6" hidden="1">{"Original",#N/A,FALSE,"CENTBANK";"Original",#N/A,FALSE,"COMBANKS"}</definedName>
    <definedName name="wrn.original." localSheetId="7" hidden="1">{"Original",#N/A,FALSE,"CENTBANK";"Original",#N/A,FALSE,"COMBANKS"}</definedName>
    <definedName name="wrn.original." localSheetId="10" hidden="1">{"Original",#N/A,FALSE,"CENTBANK";"Original",#N/A,FALSE,"COMBANKS"}</definedName>
    <definedName name="wrn.original." localSheetId="38" hidden="1">{"Original",#N/A,FALSE,"CENTBANK";"Original",#N/A,FALSE,"COMBANKS"}</definedName>
    <definedName name="wrn.original." localSheetId="25" hidden="1">{"Original",#N/A,FALSE,"CENTBANK";"Original",#N/A,FALSE,"COMBANKS"}</definedName>
    <definedName name="wrn.original." localSheetId="28" hidden="1">{"Original",#N/A,FALSE,"CENTBANK";"Original",#N/A,FALSE,"COMBANKS"}</definedName>
    <definedName name="wrn.original." localSheetId="30" hidden="1">{"Original",#N/A,FALSE,"CENTBANK";"Original",#N/A,FALSE,"COMBANKS"}</definedName>
    <definedName name="wrn.original." localSheetId="31" hidden="1">{"Original",#N/A,FALSE,"CENTBANK";"Original",#N/A,FALSE,"COMBANKS"}</definedName>
    <definedName name="wrn.original." localSheetId="32" hidden="1">{"Original",#N/A,FALSE,"CENTBANK";"Original",#N/A,FALSE,"COMBANKS"}</definedName>
    <definedName name="wrn.original." localSheetId="33" hidden="1">{"Original",#N/A,FALSE,"CENTBANK";"Original",#N/A,FALSE,"COMBANKS"}</definedName>
    <definedName name="wrn.original." localSheetId="34" hidden="1">{"Original",#N/A,FALSE,"CENTBANK";"Original",#N/A,FALSE,"COMBANKS"}</definedName>
    <definedName name="wrn.original." localSheetId="35" hidden="1">{"Original",#N/A,FALSE,"CENTBANK";"Original",#N/A,FALSE,"COMBANKS"}</definedName>
    <definedName name="wrn.original." localSheetId="36" hidden="1">{"Original",#N/A,FALSE,"CENTBANK";"Original",#N/A,FALSE,"COMBANKS"}</definedName>
    <definedName name="wrn.original." localSheetId="37" hidden="1">{"Original",#N/A,FALSE,"CENTBANK";"Original",#N/A,FALSE,"COMBANKS"}</definedName>
    <definedName name="wrn.original." localSheetId="39" hidden="1">{"Original",#N/A,FALSE,"CENTBANK";"Original",#N/A,FALSE,"COMBANKS"}</definedName>
    <definedName name="wrn.original." localSheetId="40" hidden="1">{"Original",#N/A,FALSE,"CENTBANK";"Original",#N/A,FALSE,"COMBANKS"}</definedName>
    <definedName name="wrn.original." localSheetId="41" hidden="1">{"Original",#N/A,FALSE,"CENTBANK";"Original",#N/A,FALSE,"COMBANKS"}</definedName>
    <definedName name="wrn.original." localSheetId="46" hidden="1">{"Original",#N/A,FALSE,"CENTBANK";"Original",#N/A,FALSE,"COMBANKS"}</definedName>
    <definedName name="wrn.original." localSheetId="47" hidden="1">{"Original",#N/A,FALSE,"CENTBANK";"Original",#N/A,FALSE,"COMBANKS"}</definedName>
    <definedName name="wrn.original." localSheetId="48" hidden="1">{"Original",#N/A,FALSE,"CENTBANK";"Original",#N/A,FALSE,"COMBANKS"}</definedName>
    <definedName name="wrn.original." localSheetId="49" hidden="1">{"Original",#N/A,FALSE,"CENTBANK";"Original",#N/A,FALSE,"COMBANKS"}</definedName>
    <definedName name="wrn.original." localSheetId="50" hidden="1">{"Original",#N/A,FALSE,"CENTBANK";"Original",#N/A,FALSE,"COMBANKS"}</definedName>
    <definedName name="wrn.original." localSheetId="51" hidden="1">{"Original",#N/A,FALSE,"CENTBANK";"Original",#N/A,FALSE,"COMBANKS"}</definedName>
    <definedName name="wrn.original." localSheetId="52" hidden="1">{"Original",#N/A,FALSE,"CENTBANK";"Original",#N/A,FALSE,"COMBANKS"}</definedName>
    <definedName name="wrn.original." localSheetId="53" hidden="1">{"Original",#N/A,FALSE,"CENTBANK";"Original",#N/A,FALSE,"COMBANKS"}</definedName>
    <definedName name="wrn.original." localSheetId="64" hidden="1">{"Original",#N/A,FALSE,"CENTBANK";"Original",#N/A,FALSE,"COMBANKS"}</definedName>
    <definedName name="wrn.original." localSheetId="65" hidden="1">{"Original",#N/A,FALSE,"CENTBANK";"Original",#N/A,FALSE,"COMBANKS"}</definedName>
    <definedName name="wrn.original." localSheetId="66" hidden="1">{"Original",#N/A,FALSE,"CENTBANK";"Original",#N/A,FALSE,"COMBANKS"}</definedName>
    <definedName name="wrn.original." hidden="1">{"Original",#N/A,FALSE,"CENTBANK";"Original",#N/A,FALSE,"COMBANKS"}</definedName>
    <definedName name="wrn.Output._.tables." localSheetId="67" hidden="1">{#N/A,#N/A,FALSE,"I";#N/A,#N/A,FALSE,"J";#N/A,#N/A,FALSE,"K";#N/A,#N/A,FALSE,"L";#N/A,#N/A,FALSE,"M";#N/A,#N/A,FALSE,"N";#N/A,#N/A,FALSE,"O"}</definedName>
    <definedName name="wrn.Output._.tables." localSheetId="68" hidden="1">{#N/A,#N/A,FALSE,"I";#N/A,#N/A,FALSE,"J";#N/A,#N/A,FALSE,"K";#N/A,#N/A,FALSE,"L";#N/A,#N/A,FALSE,"M";#N/A,#N/A,FALSE,"N";#N/A,#N/A,FALSE,"O"}</definedName>
    <definedName name="wrn.Output._.tables." localSheetId="69" hidden="1">{#N/A,#N/A,FALSE,"I";#N/A,#N/A,FALSE,"J";#N/A,#N/A,FALSE,"K";#N/A,#N/A,FALSE,"L";#N/A,#N/A,FALSE,"M";#N/A,#N/A,FALSE,"N";#N/A,#N/A,FALSE,"O"}</definedName>
    <definedName name="wrn.Output._.tables." localSheetId="70" hidden="1">{#N/A,#N/A,FALSE,"I";#N/A,#N/A,FALSE,"J";#N/A,#N/A,FALSE,"K";#N/A,#N/A,FALSE,"L";#N/A,#N/A,FALSE,"M";#N/A,#N/A,FALSE,"N";#N/A,#N/A,FALSE,"O"}</definedName>
    <definedName name="wrn.Output._.tables." localSheetId="72" hidden="1">{#N/A,#N/A,FALSE,"I";#N/A,#N/A,FALSE,"J";#N/A,#N/A,FALSE,"K";#N/A,#N/A,FALSE,"L";#N/A,#N/A,FALSE,"M";#N/A,#N/A,FALSE,"N";#N/A,#N/A,FALSE,"O"}</definedName>
    <definedName name="wrn.Output._.tables." localSheetId="73" hidden="1">{#N/A,#N/A,FALSE,"I";#N/A,#N/A,FALSE,"J";#N/A,#N/A,FALSE,"K";#N/A,#N/A,FALSE,"L";#N/A,#N/A,FALSE,"M";#N/A,#N/A,FALSE,"N";#N/A,#N/A,FALSE,"O"}</definedName>
    <definedName name="wrn.Output._.tables." localSheetId="74" hidden="1">{#N/A,#N/A,FALSE,"I";#N/A,#N/A,FALSE,"J";#N/A,#N/A,FALSE,"K";#N/A,#N/A,FALSE,"L";#N/A,#N/A,FALSE,"M";#N/A,#N/A,FALSE,"N";#N/A,#N/A,FALSE,"O"}</definedName>
    <definedName name="wrn.Output._.tables." localSheetId="11" hidden="1">{#N/A,#N/A,FALSE,"I";#N/A,#N/A,FALSE,"J";#N/A,#N/A,FALSE,"K";#N/A,#N/A,FALSE,"L";#N/A,#N/A,FALSE,"M";#N/A,#N/A,FALSE,"N";#N/A,#N/A,FALSE,"O"}</definedName>
    <definedName name="wrn.Output._.tables." localSheetId="12" hidden="1">{#N/A,#N/A,FALSE,"I";#N/A,#N/A,FALSE,"J";#N/A,#N/A,FALSE,"K";#N/A,#N/A,FALSE,"L";#N/A,#N/A,FALSE,"M";#N/A,#N/A,FALSE,"N";#N/A,#N/A,FALSE,"O"}</definedName>
    <definedName name="wrn.Output._.tables." localSheetId="13" hidden="1">{#N/A,#N/A,FALSE,"I";#N/A,#N/A,FALSE,"J";#N/A,#N/A,FALSE,"K";#N/A,#N/A,FALSE,"L";#N/A,#N/A,FALSE,"M";#N/A,#N/A,FALSE,"N";#N/A,#N/A,FALSE,"O"}</definedName>
    <definedName name="wrn.Output._.tables." localSheetId="23" hidden="1">{#N/A,#N/A,FALSE,"I";#N/A,#N/A,FALSE,"J";#N/A,#N/A,FALSE,"K";#N/A,#N/A,FALSE,"L";#N/A,#N/A,FALSE,"M";#N/A,#N/A,FALSE,"N";#N/A,#N/A,FALSE,"O"}</definedName>
    <definedName name="wrn.Output._.tables." localSheetId="24" hidden="1">{#N/A,#N/A,FALSE,"I";#N/A,#N/A,FALSE,"J";#N/A,#N/A,FALSE,"K";#N/A,#N/A,FALSE,"L";#N/A,#N/A,FALSE,"M";#N/A,#N/A,FALSE,"N";#N/A,#N/A,FALSE,"O"}</definedName>
    <definedName name="wrn.Output._.tables." localSheetId="26" hidden="1">{#N/A,#N/A,FALSE,"I";#N/A,#N/A,FALSE,"J";#N/A,#N/A,FALSE,"K";#N/A,#N/A,FALSE,"L";#N/A,#N/A,FALSE,"M";#N/A,#N/A,FALSE,"N";#N/A,#N/A,FALSE,"O"}</definedName>
    <definedName name="wrn.Output._.tables." localSheetId="42" hidden="1">{#N/A,#N/A,FALSE,"I";#N/A,#N/A,FALSE,"J";#N/A,#N/A,FALSE,"K";#N/A,#N/A,FALSE,"L";#N/A,#N/A,FALSE,"M";#N/A,#N/A,FALSE,"N";#N/A,#N/A,FALSE,"O"}</definedName>
    <definedName name="wrn.Output._.tables." localSheetId="6" hidden="1">{#N/A,#N/A,FALSE,"I";#N/A,#N/A,FALSE,"J";#N/A,#N/A,FALSE,"K";#N/A,#N/A,FALSE,"L";#N/A,#N/A,FALSE,"M";#N/A,#N/A,FALSE,"N";#N/A,#N/A,FALSE,"O"}</definedName>
    <definedName name="wrn.Output._.tables." localSheetId="7" hidden="1">{#N/A,#N/A,FALSE,"I";#N/A,#N/A,FALSE,"J";#N/A,#N/A,FALSE,"K";#N/A,#N/A,FALSE,"L";#N/A,#N/A,FALSE,"M";#N/A,#N/A,FALSE,"N";#N/A,#N/A,FALSE,"O"}</definedName>
    <definedName name="wrn.Output._.tables." localSheetId="10" hidden="1">{#N/A,#N/A,FALSE,"I";#N/A,#N/A,FALSE,"J";#N/A,#N/A,FALSE,"K";#N/A,#N/A,FALSE,"L";#N/A,#N/A,FALSE,"M";#N/A,#N/A,FALSE,"N";#N/A,#N/A,FALSE,"O"}</definedName>
    <definedName name="wrn.Output._.tables." localSheetId="38" hidden="1">{#N/A,#N/A,FALSE,"I";#N/A,#N/A,FALSE,"J";#N/A,#N/A,FALSE,"K";#N/A,#N/A,FALSE,"L";#N/A,#N/A,FALSE,"M";#N/A,#N/A,FALSE,"N";#N/A,#N/A,FALSE,"O"}</definedName>
    <definedName name="wrn.Output._.tables." localSheetId="25" hidden="1">{#N/A,#N/A,FALSE,"I";#N/A,#N/A,FALSE,"J";#N/A,#N/A,FALSE,"K";#N/A,#N/A,FALSE,"L";#N/A,#N/A,FALSE,"M";#N/A,#N/A,FALSE,"N";#N/A,#N/A,FALSE,"O"}</definedName>
    <definedName name="wrn.Output._.tables." localSheetId="28" hidden="1">{#N/A,#N/A,FALSE,"I";#N/A,#N/A,FALSE,"J";#N/A,#N/A,FALSE,"K";#N/A,#N/A,FALSE,"L";#N/A,#N/A,FALSE,"M";#N/A,#N/A,FALSE,"N";#N/A,#N/A,FALSE,"O"}</definedName>
    <definedName name="wrn.Output._.tables." localSheetId="30" hidden="1">{#N/A,#N/A,FALSE,"I";#N/A,#N/A,FALSE,"J";#N/A,#N/A,FALSE,"K";#N/A,#N/A,FALSE,"L";#N/A,#N/A,FALSE,"M";#N/A,#N/A,FALSE,"N";#N/A,#N/A,FALSE,"O"}</definedName>
    <definedName name="wrn.Output._.tables." localSheetId="31" hidden="1">{#N/A,#N/A,FALSE,"I";#N/A,#N/A,FALSE,"J";#N/A,#N/A,FALSE,"K";#N/A,#N/A,FALSE,"L";#N/A,#N/A,FALSE,"M";#N/A,#N/A,FALSE,"N";#N/A,#N/A,FALSE,"O"}</definedName>
    <definedName name="wrn.Output._.tables." localSheetId="32" hidden="1">{#N/A,#N/A,FALSE,"I";#N/A,#N/A,FALSE,"J";#N/A,#N/A,FALSE,"K";#N/A,#N/A,FALSE,"L";#N/A,#N/A,FALSE,"M";#N/A,#N/A,FALSE,"N";#N/A,#N/A,FALSE,"O"}</definedName>
    <definedName name="wrn.Output._.tables." localSheetId="33" hidden="1">{#N/A,#N/A,FALSE,"I";#N/A,#N/A,FALSE,"J";#N/A,#N/A,FALSE,"K";#N/A,#N/A,FALSE,"L";#N/A,#N/A,FALSE,"M";#N/A,#N/A,FALSE,"N";#N/A,#N/A,FALSE,"O"}</definedName>
    <definedName name="wrn.Output._.tables." localSheetId="34" hidden="1">{#N/A,#N/A,FALSE,"I";#N/A,#N/A,FALSE,"J";#N/A,#N/A,FALSE,"K";#N/A,#N/A,FALSE,"L";#N/A,#N/A,FALSE,"M";#N/A,#N/A,FALSE,"N";#N/A,#N/A,FALSE,"O"}</definedName>
    <definedName name="wrn.Output._.tables." localSheetId="35" hidden="1">{#N/A,#N/A,FALSE,"I";#N/A,#N/A,FALSE,"J";#N/A,#N/A,FALSE,"K";#N/A,#N/A,FALSE,"L";#N/A,#N/A,FALSE,"M";#N/A,#N/A,FALSE,"N";#N/A,#N/A,FALSE,"O"}</definedName>
    <definedName name="wrn.Output._.tables." localSheetId="36" hidden="1">{#N/A,#N/A,FALSE,"I";#N/A,#N/A,FALSE,"J";#N/A,#N/A,FALSE,"K";#N/A,#N/A,FALSE,"L";#N/A,#N/A,FALSE,"M";#N/A,#N/A,FALSE,"N";#N/A,#N/A,FALSE,"O"}</definedName>
    <definedName name="wrn.Output._.tables." localSheetId="37" hidden="1">{#N/A,#N/A,FALSE,"I";#N/A,#N/A,FALSE,"J";#N/A,#N/A,FALSE,"K";#N/A,#N/A,FALSE,"L";#N/A,#N/A,FALSE,"M";#N/A,#N/A,FALSE,"N";#N/A,#N/A,FALSE,"O"}</definedName>
    <definedName name="wrn.Output._.tables." localSheetId="39" hidden="1">{#N/A,#N/A,FALSE,"I";#N/A,#N/A,FALSE,"J";#N/A,#N/A,FALSE,"K";#N/A,#N/A,FALSE,"L";#N/A,#N/A,FALSE,"M";#N/A,#N/A,FALSE,"N";#N/A,#N/A,FALSE,"O"}</definedName>
    <definedName name="wrn.Output._.tables." localSheetId="40" hidden="1">{#N/A,#N/A,FALSE,"I";#N/A,#N/A,FALSE,"J";#N/A,#N/A,FALSE,"K";#N/A,#N/A,FALSE,"L";#N/A,#N/A,FALSE,"M";#N/A,#N/A,FALSE,"N";#N/A,#N/A,FALSE,"O"}</definedName>
    <definedName name="wrn.Output._.tables." localSheetId="41" hidden="1">{#N/A,#N/A,FALSE,"I";#N/A,#N/A,FALSE,"J";#N/A,#N/A,FALSE,"K";#N/A,#N/A,FALSE,"L";#N/A,#N/A,FALSE,"M";#N/A,#N/A,FALSE,"N";#N/A,#N/A,FALSE,"O"}</definedName>
    <definedName name="wrn.Output._.tables." localSheetId="46" hidden="1">{#N/A,#N/A,FALSE,"I";#N/A,#N/A,FALSE,"J";#N/A,#N/A,FALSE,"K";#N/A,#N/A,FALSE,"L";#N/A,#N/A,FALSE,"M";#N/A,#N/A,FALSE,"N";#N/A,#N/A,FALSE,"O"}</definedName>
    <definedName name="wrn.Output._.tables." localSheetId="47" hidden="1">{#N/A,#N/A,FALSE,"I";#N/A,#N/A,FALSE,"J";#N/A,#N/A,FALSE,"K";#N/A,#N/A,FALSE,"L";#N/A,#N/A,FALSE,"M";#N/A,#N/A,FALSE,"N";#N/A,#N/A,FALSE,"O"}</definedName>
    <definedName name="wrn.Output._.tables." localSheetId="51" hidden="1">{#N/A,#N/A,FALSE,"I";#N/A,#N/A,FALSE,"J";#N/A,#N/A,FALSE,"K";#N/A,#N/A,FALSE,"L";#N/A,#N/A,FALSE,"M";#N/A,#N/A,FALSE,"N";#N/A,#N/A,FALSE,"O"}</definedName>
    <definedName name="wrn.Output._.tables." localSheetId="52" hidden="1">{#N/A,#N/A,FALSE,"I";#N/A,#N/A,FALSE,"J";#N/A,#N/A,FALSE,"K";#N/A,#N/A,FALSE,"L";#N/A,#N/A,FALSE,"M";#N/A,#N/A,FALSE,"N";#N/A,#N/A,FALSE,"O"}</definedName>
    <definedName name="wrn.Output._.tables." localSheetId="53" hidden="1">{#N/A,#N/A,FALSE,"I";#N/A,#N/A,FALSE,"J";#N/A,#N/A,FALSE,"K";#N/A,#N/A,FALSE,"L";#N/A,#N/A,FALSE,"M";#N/A,#N/A,FALSE,"N";#N/A,#N/A,FALSE,"O"}</definedName>
    <definedName name="wrn.Output._.tables." localSheetId="64" hidden="1">{#N/A,#N/A,FALSE,"I";#N/A,#N/A,FALSE,"J";#N/A,#N/A,FALSE,"K";#N/A,#N/A,FALSE,"L";#N/A,#N/A,FALSE,"M";#N/A,#N/A,FALSE,"N";#N/A,#N/A,FALSE,"O"}</definedName>
    <definedName name="wrn.Output._.tables." localSheetId="65" hidden="1">{#N/A,#N/A,FALSE,"I";#N/A,#N/A,FALSE,"J";#N/A,#N/A,FALSE,"K";#N/A,#N/A,FALSE,"L";#N/A,#N/A,FALSE,"M";#N/A,#N/A,FALSE,"N";#N/A,#N/A,FALSE,"O"}</definedName>
    <definedName name="wrn.Output._.tables." localSheetId="66" hidden="1">{#N/A,#N/A,FALSE,"I";#N/A,#N/A,FALSE,"J";#N/A,#N/A,FALSE,"K";#N/A,#N/A,FALSE,"L";#N/A,#N/A,FALSE,"M";#N/A,#N/A,FALSE,"N";#N/A,#N/A,FALSE,"O"}</definedName>
    <definedName name="wrn.Output._.tables." hidden="1">{#N/A,#N/A,FALSE,"I";#N/A,#N/A,FALSE,"J";#N/A,#N/A,FALSE,"K";#N/A,#N/A,FALSE,"L";#N/A,#N/A,FALSE,"M";#N/A,#N/A,FALSE,"N";#N/A,#N/A,FALSE,"O"}</definedName>
    <definedName name="wrn.PCPI." localSheetId="67" hidden="1">{#N/A,#N/A,FALSE,"PCPI"}</definedName>
    <definedName name="wrn.PCPI." localSheetId="68" hidden="1">{#N/A,#N/A,FALSE,"PCPI"}</definedName>
    <definedName name="wrn.PCPI." localSheetId="69" hidden="1">{#N/A,#N/A,FALSE,"PCPI"}</definedName>
    <definedName name="wrn.PCPI." localSheetId="70" hidden="1">{#N/A,#N/A,FALSE,"PCPI"}</definedName>
    <definedName name="wrn.PCPI." localSheetId="72" hidden="1">{#N/A,#N/A,FALSE,"PCPI"}</definedName>
    <definedName name="wrn.PCPI." localSheetId="73" hidden="1">{#N/A,#N/A,FALSE,"PCPI"}</definedName>
    <definedName name="wrn.PCPI." localSheetId="74" hidden="1">{#N/A,#N/A,FALSE,"PCPI"}</definedName>
    <definedName name="wrn.PCPI." localSheetId="11" hidden="1">{#N/A,#N/A,FALSE,"PCPI"}</definedName>
    <definedName name="wrn.PCPI." localSheetId="12" hidden="1">{#N/A,#N/A,FALSE,"PCPI"}</definedName>
    <definedName name="wrn.PCPI." localSheetId="13" hidden="1">{#N/A,#N/A,FALSE,"PCPI"}</definedName>
    <definedName name="wrn.PCPI." localSheetId="23" hidden="1">{#N/A,#N/A,FALSE,"PCPI"}</definedName>
    <definedName name="wrn.PCPI." localSheetId="24" hidden="1">{#N/A,#N/A,FALSE,"PCPI"}</definedName>
    <definedName name="wrn.PCPI." localSheetId="26" hidden="1">{#N/A,#N/A,FALSE,"PCPI"}</definedName>
    <definedName name="wrn.PCPI." localSheetId="42" hidden="1">{#N/A,#N/A,FALSE,"PCPI"}</definedName>
    <definedName name="wrn.PCPI." localSheetId="6" hidden="1">{#N/A,#N/A,FALSE,"PCPI"}</definedName>
    <definedName name="wrn.PCPI." localSheetId="7" hidden="1">{#N/A,#N/A,FALSE,"PCPI"}</definedName>
    <definedName name="wrn.PCPI." localSheetId="10" hidden="1">{#N/A,#N/A,FALSE,"PCPI"}</definedName>
    <definedName name="wrn.PCPI." localSheetId="38" hidden="1">{#N/A,#N/A,FALSE,"PCPI"}</definedName>
    <definedName name="wrn.PCPI." localSheetId="25" hidden="1">{#N/A,#N/A,FALSE,"PCPI"}</definedName>
    <definedName name="wrn.PCPI." localSheetId="28" hidden="1">{#N/A,#N/A,FALSE,"PCPI"}</definedName>
    <definedName name="wrn.PCPI." localSheetId="30" hidden="1">{#N/A,#N/A,FALSE,"PCPI"}</definedName>
    <definedName name="wrn.PCPI." localSheetId="31" hidden="1">{#N/A,#N/A,FALSE,"PCPI"}</definedName>
    <definedName name="wrn.PCPI." localSheetId="32" hidden="1">{#N/A,#N/A,FALSE,"PCPI"}</definedName>
    <definedName name="wrn.PCPI." localSheetId="33" hidden="1">{#N/A,#N/A,FALSE,"PCPI"}</definedName>
    <definedName name="wrn.PCPI." localSheetId="34" hidden="1">{#N/A,#N/A,FALSE,"PCPI"}</definedName>
    <definedName name="wrn.PCPI." localSheetId="35" hidden="1">{#N/A,#N/A,FALSE,"PCPI"}</definedName>
    <definedName name="wrn.PCPI." localSheetId="36" hidden="1">{#N/A,#N/A,FALSE,"PCPI"}</definedName>
    <definedName name="wrn.PCPI." localSheetId="37" hidden="1">{#N/A,#N/A,FALSE,"PCPI"}</definedName>
    <definedName name="wrn.PCPI." localSheetId="39" hidden="1">{#N/A,#N/A,FALSE,"PCPI"}</definedName>
    <definedName name="wrn.PCPI." localSheetId="40" hidden="1">{#N/A,#N/A,FALSE,"PCPI"}</definedName>
    <definedName name="wrn.PCPI." localSheetId="41" hidden="1">{#N/A,#N/A,FALSE,"PCPI"}</definedName>
    <definedName name="wrn.PCPI." localSheetId="46" hidden="1">{#N/A,#N/A,FALSE,"PCPI"}</definedName>
    <definedName name="wrn.PCPI." localSheetId="47" hidden="1">{#N/A,#N/A,FALSE,"PCPI"}</definedName>
    <definedName name="wrn.PCPI." localSheetId="51" hidden="1">{#N/A,#N/A,FALSE,"PCPI"}</definedName>
    <definedName name="wrn.PCPI." localSheetId="52" hidden="1">{#N/A,#N/A,FALSE,"PCPI"}</definedName>
    <definedName name="wrn.PCPI." localSheetId="53" hidden="1">{#N/A,#N/A,FALSE,"PCPI"}</definedName>
    <definedName name="wrn.PCPI." localSheetId="64" hidden="1">{#N/A,#N/A,FALSE,"PCPI"}</definedName>
    <definedName name="wrn.PCPI." localSheetId="65" hidden="1">{#N/A,#N/A,FALSE,"PCPI"}</definedName>
    <definedName name="wrn.PCPI." localSheetId="66" hidden="1">{#N/A,#N/A,FALSE,"PCPI"}</definedName>
    <definedName name="wrn.PCPI." hidden="1">{#N/A,#N/A,FALSE,"PCPI"}</definedName>
    <definedName name="wrn.PENSION." localSheetId="67" hidden="1">{#N/A,#N/A,FALSE,"PENSION"}</definedName>
    <definedName name="wrn.PENSION." localSheetId="68" hidden="1">{#N/A,#N/A,FALSE,"PENSION"}</definedName>
    <definedName name="wrn.PENSION." localSheetId="69" hidden="1">{#N/A,#N/A,FALSE,"PENSION"}</definedName>
    <definedName name="wrn.PENSION." localSheetId="70" hidden="1">{#N/A,#N/A,FALSE,"PENSION"}</definedName>
    <definedName name="wrn.PENSION." localSheetId="72" hidden="1">{#N/A,#N/A,FALSE,"PENSION"}</definedName>
    <definedName name="wrn.PENSION." localSheetId="73" hidden="1">{#N/A,#N/A,FALSE,"PENSION"}</definedName>
    <definedName name="wrn.PENSION." localSheetId="74" hidden="1">{#N/A,#N/A,FALSE,"PENSION"}</definedName>
    <definedName name="wrn.PENSION." localSheetId="11" hidden="1">{#N/A,#N/A,FALSE,"PENSION"}</definedName>
    <definedName name="wrn.PENSION." localSheetId="12" hidden="1">{#N/A,#N/A,FALSE,"PENSION"}</definedName>
    <definedName name="wrn.PENSION." localSheetId="13" hidden="1">{#N/A,#N/A,FALSE,"PENSION"}</definedName>
    <definedName name="wrn.PENSION." localSheetId="23" hidden="1">{#N/A,#N/A,FALSE,"PENSION"}</definedName>
    <definedName name="wrn.PENSION." localSheetId="24" hidden="1">{#N/A,#N/A,FALSE,"PENSION"}</definedName>
    <definedName name="wrn.PENSION." localSheetId="26" hidden="1">{#N/A,#N/A,FALSE,"PENSION"}</definedName>
    <definedName name="wrn.PENSION." localSheetId="42" hidden="1">{#N/A,#N/A,FALSE,"PENSION"}</definedName>
    <definedName name="wrn.PENSION." localSheetId="6" hidden="1">{#N/A,#N/A,FALSE,"PENSION"}</definedName>
    <definedName name="wrn.PENSION." localSheetId="7" hidden="1">{#N/A,#N/A,FALSE,"PENSION"}</definedName>
    <definedName name="wrn.PENSION." localSheetId="10" hidden="1">{#N/A,#N/A,FALSE,"PENSION"}</definedName>
    <definedName name="wrn.PENSION." localSheetId="38" hidden="1">{#N/A,#N/A,FALSE,"PENSION"}</definedName>
    <definedName name="wrn.PENSION." localSheetId="25" hidden="1">{#N/A,#N/A,FALSE,"PENSION"}</definedName>
    <definedName name="wrn.PENSION." localSheetId="28" hidden="1">{#N/A,#N/A,FALSE,"PENSION"}</definedName>
    <definedName name="wrn.PENSION." localSheetId="30" hidden="1">{#N/A,#N/A,FALSE,"PENSION"}</definedName>
    <definedName name="wrn.PENSION." localSheetId="31" hidden="1">{#N/A,#N/A,FALSE,"PENSION"}</definedName>
    <definedName name="wrn.PENSION." localSheetId="32" hidden="1">{#N/A,#N/A,FALSE,"PENSION"}</definedName>
    <definedName name="wrn.PENSION." localSheetId="33" hidden="1">{#N/A,#N/A,FALSE,"PENSION"}</definedName>
    <definedName name="wrn.PENSION." localSheetId="34" hidden="1">{#N/A,#N/A,FALSE,"PENSION"}</definedName>
    <definedName name="wrn.PENSION." localSheetId="35" hidden="1">{#N/A,#N/A,FALSE,"PENSION"}</definedName>
    <definedName name="wrn.PENSION." localSheetId="36" hidden="1">{#N/A,#N/A,FALSE,"PENSION"}</definedName>
    <definedName name="wrn.PENSION." localSheetId="37" hidden="1">{#N/A,#N/A,FALSE,"PENSION"}</definedName>
    <definedName name="wrn.PENSION." localSheetId="39" hidden="1">{#N/A,#N/A,FALSE,"PENSION"}</definedName>
    <definedName name="wrn.PENSION." localSheetId="40" hidden="1">{#N/A,#N/A,FALSE,"PENSION"}</definedName>
    <definedName name="wrn.PENSION." localSheetId="41" hidden="1">{#N/A,#N/A,FALSE,"PENSION"}</definedName>
    <definedName name="wrn.PENSION." localSheetId="46" hidden="1">{#N/A,#N/A,FALSE,"PENSION"}</definedName>
    <definedName name="wrn.PENSION." localSheetId="47" hidden="1">{#N/A,#N/A,FALSE,"PENSION"}</definedName>
    <definedName name="wrn.PENSION." localSheetId="51" hidden="1">{#N/A,#N/A,FALSE,"PENSION"}</definedName>
    <definedName name="wrn.PENSION." localSheetId="52" hidden="1">{#N/A,#N/A,FALSE,"PENSION"}</definedName>
    <definedName name="wrn.PENSION." localSheetId="53" hidden="1">{#N/A,#N/A,FALSE,"PENSION"}</definedName>
    <definedName name="wrn.PENSION." localSheetId="64" hidden="1">{#N/A,#N/A,FALSE,"PENSION"}</definedName>
    <definedName name="wrn.PENSION." localSheetId="65" hidden="1">{#N/A,#N/A,FALSE,"PENSION"}</definedName>
    <definedName name="wrn.PENSION." localSheetId="66" hidden="1">{#N/A,#N/A,FALSE,"PENSION"}</definedName>
    <definedName name="wrn.PENSION." hidden="1">{#N/A,#N/A,FALSE,"PENSION"}</definedName>
    <definedName name="wrn.Program." localSheetId="67" hidden="1">{"Tab1",#N/A,FALSE,"P";"Tab2",#N/A,FALSE,"P"}</definedName>
    <definedName name="wrn.Program." localSheetId="68" hidden="1">{"Tab1",#N/A,FALSE,"P";"Tab2",#N/A,FALSE,"P"}</definedName>
    <definedName name="wrn.Program." localSheetId="69" hidden="1">{"Tab1",#N/A,FALSE,"P";"Tab2",#N/A,FALSE,"P"}</definedName>
    <definedName name="wrn.Program." localSheetId="70" hidden="1">{"Tab1",#N/A,FALSE,"P";"Tab2",#N/A,FALSE,"P"}</definedName>
    <definedName name="wrn.Program." localSheetId="72" hidden="1">{"Tab1",#N/A,FALSE,"P";"Tab2",#N/A,FALSE,"P"}</definedName>
    <definedName name="wrn.Program." localSheetId="73" hidden="1">{"Tab1",#N/A,FALSE,"P";"Tab2",#N/A,FALSE,"P"}</definedName>
    <definedName name="wrn.Program." localSheetId="74" hidden="1">{"Tab1",#N/A,FALSE,"P";"Tab2",#N/A,FALSE,"P"}</definedName>
    <definedName name="wrn.Program." localSheetId="11" hidden="1">{"Tab1",#N/A,FALSE,"P";"Tab2",#N/A,FALSE,"P"}</definedName>
    <definedName name="wrn.Program." localSheetId="12" hidden="1">{"Tab1",#N/A,FALSE,"P";"Tab2",#N/A,FALSE,"P"}</definedName>
    <definedName name="wrn.Program." localSheetId="13" hidden="1">{"Tab1",#N/A,FALSE,"P";"Tab2",#N/A,FALSE,"P"}</definedName>
    <definedName name="wrn.Program." localSheetId="23" hidden="1">{"Tab1",#N/A,FALSE,"P";"Tab2",#N/A,FALSE,"P"}</definedName>
    <definedName name="wrn.Program." localSheetId="24" hidden="1">{"Tab1",#N/A,FALSE,"P";"Tab2",#N/A,FALSE,"P"}</definedName>
    <definedName name="wrn.Program." localSheetId="26" hidden="1">{"Tab1",#N/A,FALSE,"P";"Tab2",#N/A,FALSE,"P"}</definedName>
    <definedName name="wrn.Program." localSheetId="27" hidden="1">{"Tab1",#N/A,FALSE,"P";"Tab2",#N/A,FALSE,"P"}</definedName>
    <definedName name="wrn.Program." localSheetId="42" hidden="1">{"Tab1",#N/A,FALSE,"P";"Tab2",#N/A,FALSE,"P"}</definedName>
    <definedName name="wrn.Program." localSheetId="6" hidden="1">{"Tab1",#N/A,FALSE,"P";"Tab2",#N/A,FALSE,"P"}</definedName>
    <definedName name="wrn.Program." localSheetId="7" hidden="1">{"Tab1",#N/A,FALSE,"P";"Tab2",#N/A,FALSE,"P"}</definedName>
    <definedName name="wrn.Program." localSheetId="10" hidden="1">{"Tab1",#N/A,FALSE,"P";"Tab2",#N/A,FALSE,"P"}</definedName>
    <definedName name="wrn.Program." localSheetId="38" hidden="1">{"Tab1",#N/A,FALSE,"P";"Tab2",#N/A,FALSE,"P"}</definedName>
    <definedName name="wrn.Program." localSheetId="25" hidden="1">{"Tab1",#N/A,FALSE,"P";"Tab2",#N/A,FALSE,"P"}</definedName>
    <definedName name="wrn.Program." localSheetId="28" hidden="1">{"Tab1",#N/A,FALSE,"P";"Tab2",#N/A,FALSE,"P"}</definedName>
    <definedName name="wrn.Program." localSheetId="30" hidden="1">{"Tab1",#N/A,FALSE,"P";"Tab2",#N/A,FALSE,"P"}</definedName>
    <definedName name="wrn.Program." localSheetId="31" hidden="1">{"Tab1",#N/A,FALSE,"P";"Tab2",#N/A,FALSE,"P"}</definedName>
    <definedName name="wrn.Program." localSheetId="32" hidden="1">{"Tab1",#N/A,FALSE,"P";"Tab2",#N/A,FALSE,"P"}</definedName>
    <definedName name="wrn.Program." localSheetId="33" hidden="1">{"Tab1",#N/A,FALSE,"P";"Tab2",#N/A,FALSE,"P"}</definedName>
    <definedName name="wrn.Program." localSheetId="34" hidden="1">{"Tab1",#N/A,FALSE,"P";"Tab2",#N/A,FALSE,"P"}</definedName>
    <definedName name="wrn.Program." localSheetId="35" hidden="1">{"Tab1",#N/A,FALSE,"P";"Tab2",#N/A,FALSE,"P"}</definedName>
    <definedName name="wrn.Program." localSheetId="36" hidden="1">{"Tab1",#N/A,FALSE,"P";"Tab2",#N/A,FALSE,"P"}</definedName>
    <definedName name="wrn.Program." localSheetId="37" hidden="1">{"Tab1",#N/A,FALSE,"P";"Tab2",#N/A,FALSE,"P"}</definedName>
    <definedName name="wrn.Program." localSheetId="39" hidden="1">{"Tab1",#N/A,FALSE,"P";"Tab2",#N/A,FALSE,"P"}</definedName>
    <definedName name="wrn.Program." localSheetId="40" hidden="1">{"Tab1",#N/A,FALSE,"P";"Tab2",#N/A,FALSE,"P"}</definedName>
    <definedName name="wrn.Program." localSheetId="41" hidden="1">{"Tab1",#N/A,FALSE,"P";"Tab2",#N/A,FALSE,"P"}</definedName>
    <definedName name="wrn.Program." localSheetId="46" hidden="1">{"Tab1",#N/A,FALSE,"P";"Tab2",#N/A,FALSE,"P"}</definedName>
    <definedName name="wrn.Program." localSheetId="47" hidden="1">{"Tab1",#N/A,FALSE,"P";"Tab2",#N/A,FALSE,"P"}</definedName>
    <definedName name="wrn.Program." localSheetId="48" hidden="1">{"Tab1",#N/A,FALSE,"P";"Tab2",#N/A,FALSE,"P"}</definedName>
    <definedName name="wrn.Program." localSheetId="49" hidden="1">{"Tab1",#N/A,FALSE,"P";"Tab2",#N/A,FALSE,"P"}</definedName>
    <definedName name="wrn.Program." localSheetId="50" hidden="1">{"Tab1",#N/A,FALSE,"P";"Tab2",#N/A,FALSE,"P"}</definedName>
    <definedName name="wrn.Program." localSheetId="51" hidden="1">{"Tab1",#N/A,FALSE,"P";"Tab2",#N/A,FALSE,"P"}</definedName>
    <definedName name="wrn.Program." localSheetId="52" hidden="1">{"Tab1",#N/A,FALSE,"P";"Tab2",#N/A,FALSE,"P"}</definedName>
    <definedName name="wrn.Program." localSheetId="53" hidden="1">{"Tab1",#N/A,FALSE,"P";"Tab2",#N/A,FALSE,"P"}</definedName>
    <definedName name="wrn.Program." localSheetId="64" hidden="1">{"Tab1",#N/A,FALSE,"P";"Tab2",#N/A,FALSE,"P"}</definedName>
    <definedName name="wrn.Program." localSheetId="65" hidden="1">{"Tab1",#N/A,FALSE,"P";"Tab2",#N/A,FALSE,"P"}</definedName>
    <definedName name="wrn.Program." localSheetId="66" hidden="1">{"Tab1",#N/A,FALSE,"P";"Tab2",#N/A,FALSE,"P"}</definedName>
    <definedName name="wrn.Program." hidden="1">{"Tab1",#N/A,FALSE,"P";"Tab2",#N/A,FALSE,"P"}</definedName>
    <definedName name="wrn.PRUDENT." localSheetId="67" hidden="1">{#N/A,#N/A,FALSE,"PRUDENT"}</definedName>
    <definedName name="wrn.PRUDENT." localSheetId="68" hidden="1">{#N/A,#N/A,FALSE,"PRUDENT"}</definedName>
    <definedName name="wrn.PRUDENT." localSheetId="69" hidden="1">{#N/A,#N/A,FALSE,"PRUDENT"}</definedName>
    <definedName name="wrn.PRUDENT." localSheetId="70" hidden="1">{#N/A,#N/A,FALSE,"PRUDENT"}</definedName>
    <definedName name="wrn.PRUDENT." localSheetId="72" hidden="1">{#N/A,#N/A,FALSE,"PRUDENT"}</definedName>
    <definedName name="wrn.PRUDENT." localSheetId="73" hidden="1">{#N/A,#N/A,FALSE,"PRUDENT"}</definedName>
    <definedName name="wrn.PRUDENT." localSheetId="74" hidden="1">{#N/A,#N/A,FALSE,"PRUDENT"}</definedName>
    <definedName name="wrn.PRUDENT." localSheetId="11" hidden="1">{#N/A,#N/A,FALSE,"PRUDENT"}</definedName>
    <definedName name="wrn.PRUDENT." localSheetId="12" hidden="1">{#N/A,#N/A,FALSE,"PRUDENT"}</definedName>
    <definedName name="wrn.PRUDENT." localSheetId="13" hidden="1">{#N/A,#N/A,FALSE,"PRUDENT"}</definedName>
    <definedName name="wrn.PRUDENT." localSheetId="23" hidden="1">{#N/A,#N/A,FALSE,"PRUDENT"}</definedName>
    <definedName name="wrn.PRUDENT." localSheetId="24" hidden="1">{#N/A,#N/A,FALSE,"PRUDENT"}</definedName>
    <definedName name="wrn.PRUDENT." localSheetId="26" hidden="1">{#N/A,#N/A,FALSE,"PRUDENT"}</definedName>
    <definedName name="wrn.PRUDENT." localSheetId="42" hidden="1">{#N/A,#N/A,FALSE,"PRUDENT"}</definedName>
    <definedName name="wrn.PRUDENT." localSheetId="6" hidden="1">{#N/A,#N/A,FALSE,"PRUDENT"}</definedName>
    <definedName name="wrn.PRUDENT." localSheetId="7" hidden="1">{#N/A,#N/A,FALSE,"PRUDENT"}</definedName>
    <definedName name="wrn.PRUDENT." localSheetId="10" hidden="1">{#N/A,#N/A,FALSE,"PRUDENT"}</definedName>
    <definedName name="wrn.PRUDENT." localSheetId="38" hidden="1">{#N/A,#N/A,FALSE,"PRUDENT"}</definedName>
    <definedName name="wrn.PRUDENT." localSheetId="25" hidden="1">{#N/A,#N/A,FALSE,"PRUDENT"}</definedName>
    <definedName name="wrn.PRUDENT." localSheetId="28" hidden="1">{#N/A,#N/A,FALSE,"PRUDENT"}</definedName>
    <definedName name="wrn.PRUDENT." localSheetId="30" hidden="1">{#N/A,#N/A,FALSE,"PRUDENT"}</definedName>
    <definedName name="wrn.PRUDENT." localSheetId="31" hidden="1">{#N/A,#N/A,FALSE,"PRUDENT"}</definedName>
    <definedName name="wrn.PRUDENT." localSheetId="32" hidden="1">{#N/A,#N/A,FALSE,"PRUDENT"}</definedName>
    <definedName name="wrn.PRUDENT." localSheetId="33" hidden="1">{#N/A,#N/A,FALSE,"PRUDENT"}</definedName>
    <definedName name="wrn.PRUDENT." localSheetId="34" hidden="1">{#N/A,#N/A,FALSE,"PRUDENT"}</definedName>
    <definedName name="wrn.PRUDENT." localSheetId="35" hidden="1">{#N/A,#N/A,FALSE,"PRUDENT"}</definedName>
    <definedName name="wrn.PRUDENT." localSheetId="36" hidden="1">{#N/A,#N/A,FALSE,"PRUDENT"}</definedName>
    <definedName name="wrn.PRUDENT." localSheetId="37" hidden="1">{#N/A,#N/A,FALSE,"PRUDENT"}</definedName>
    <definedName name="wrn.PRUDENT." localSheetId="39" hidden="1">{#N/A,#N/A,FALSE,"PRUDENT"}</definedName>
    <definedName name="wrn.PRUDENT." localSheetId="40" hidden="1">{#N/A,#N/A,FALSE,"PRUDENT"}</definedName>
    <definedName name="wrn.PRUDENT." localSheetId="41" hidden="1">{#N/A,#N/A,FALSE,"PRUDENT"}</definedName>
    <definedName name="wrn.PRUDENT." localSheetId="46" hidden="1">{#N/A,#N/A,FALSE,"PRUDENT"}</definedName>
    <definedName name="wrn.PRUDENT." localSheetId="47" hidden="1">{#N/A,#N/A,FALSE,"PRUDENT"}</definedName>
    <definedName name="wrn.PRUDENT." localSheetId="51" hidden="1">{#N/A,#N/A,FALSE,"PRUDENT"}</definedName>
    <definedName name="wrn.PRUDENT." localSheetId="52" hidden="1">{#N/A,#N/A,FALSE,"PRUDENT"}</definedName>
    <definedName name="wrn.PRUDENT." localSheetId="53" hidden="1">{#N/A,#N/A,FALSE,"PRUDENT"}</definedName>
    <definedName name="wrn.PRUDENT." localSheetId="64" hidden="1">{#N/A,#N/A,FALSE,"PRUDENT"}</definedName>
    <definedName name="wrn.PRUDENT." localSheetId="65" hidden="1">{#N/A,#N/A,FALSE,"PRUDENT"}</definedName>
    <definedName name="wrn.PRUDENT." localSheetId="66" hidden="1">{#N/A,#N/A,FALSE,"PRUDENT"}</definedName>
    <definedName name="wrn.PRUDENT." hidden="1">{#N/A,#N/A,FALSE,"PRUDENT"}</definedName>
    <definedName name="wrn.PUBLEXP." localSheetId="67" hidden="1">{#N/A,#N/A,FALSE,"PUBLEXP"}</definedName>
    <definedName name="wrn.PUBLEXP." localSheetId="68" hidden="1">{#N/A,#N/A,FALSE,"PUBLEXP"}</definedName>
    <definedName name="wrn.PUBLEXP." localSheetId="69" hidden="1">{#N/A,#N/A,FALSE,"PUBLEXP"}</definedName>
    <definedName name="wrn.PUBLEXP." localSheetId="70" hidden="1">{#N/A,#N/A,FALSE,"PUBLEXP"}</definedName>
    <definedName name="wrn.PUBLEXP." localSheetId="72" hidden="1">{#N/A,#N/A,FALSE,"PUBLEXP"}</definedName>
    <definedName name="wrn.PUBLEXP." localSheetId="73" hidden="1">{#N/A,#N/A,FALSE,"PUBLEXP"}</definedName>
    <definedName name="wrn.PUBLEXP." localSheetId="74" hidden="1">{#N/A,#N/A,FALSE,"PUBLEXP"}</definedName>
    <definedName name="wrn.PUBLEXP." localSheetId="11" hidden="1">{#N/A,#N/A,FALSE,"PUBLEXP"}</definedName>
    <definedName name="wrn.PUBLEXP." localSheetId="12" hidden="1">{#N/A,#N/A,FALSE,"PUBLEXP"}</definedName>
    <definedName name="wrn.PUBLEXP." localSheetId="13" hidden="1">{#N/A,#N/A,FALSE,"PUBLEXP"}</definedName>
    <definedName name="wrn.PUBLEXP." localSheetId="23" hidden="1">{#N/A,#N/A,FALSE,"PUBLEXP"}</definedName>
    <definedName name="wrn.PUBLEXP." localSheetId="24" hidden="1">{#N/A,#N/A,FALSE,"PUBLEXP"}</definedName>
    <definedName name="wrn.PUBLEXP." localSheetId="26" hidden="1">{#N/A,#N/A,FALSE,"PUBLEXP"}</definedName>
    <definedName name="wrn.PUBLEXP." localSheetId="42" hidden="1">{#N/A,#N/A,FALSE,"PUBLEXP"}</definedName>
    <definedName name="wrn.PUBLEXP." localSheetId="6" hidden="1">{#N/A,#N/A,FALSE,"PUBLEXP"}</definedName>
    <definedName name="wrn.PUBLEXP." localSheetId="7" hidden="1">{#N/A,#N/A,FALSE,"PUBLEXP"}</definedName>
    <definedName name="wrn.PUBLEXP." localSheetId="10" hidden="1">{#N/A,#N/A,FALSE,"PUBLEXP"}</definedName>
    <definedName name="wrn.PUBLEXP." localSheetId="38" hidden="1">{#N/A,#N/A,FALSE,"PUBLEXP"}</definedName>
    <definedName name="wrn.PUBLEXP." localSheetId="25" hidden="1">{#N/A,#N/A,FALSE,"PUBLEXP"}</definedName>
    <definedName name="wrn.PUBLEXP." localSheetId="28" hidden="1">{#N/A,#N/A,FALSE,"PUBLEXP"}</definedName>
    <definedName name="wrn.PUBLEXP." localSheetId="30" hidden="1">{#N/A,#N/A,FALSE,"PUBLEXP"}</definedName>
    <definedName name="wrn.PUBLEXP." localSheetId="31" hidden="1">{#N/A,#N/A,FALSE,"PUBLEXP"}</definedName>
    <definedName name="wrn.PUBLEXP." localSheetId="32" hidden="1">{#N/A,#N/A,FALSE,"PUBLEXP"}</definedName>
    <definedName name="wrn.PUBLEXP." localSheetId="33" hidden="1">{#N/A,#N/A,FALSE,"PUBLEXP"}</definedName>
    <definedName name="wrn.PUBLEXP." localSheetId="34" hidden="1">{#N/A,#N/A,FALSE,"PUBLEXP"}</definedName>
    <definedName name="wrn.PUBLEXP." localSheetId="35" hidden="1">{#N/A,#N/A,FALSE,"PUBLEXP"}</definedName>
    <definedName name="wrn.PUBLEXP." localSheetId="36" hidden="1">{#N/A,#N/A,FALSE,"PUBLEXP"}</definedName>
    <definedName name="wrn.PUBLEXP." localSheetId="37" hidden="1">{#N/A,#N/A,FALSE,"PUBLEXP"}</definedName>
    <definedName name="wrn.PUBLEXP." localSheetId="39" hidden="1">{#N/A,#N/A,FALSE,"PUBLEXP"}</definedName>
    <definedName name="wrn.PUBLEXP." localSheetId="40" hidden="1">{#N/A,#N/A,FALSE,"PUBLEXP"}</definedName>
    <definedName name="wrn.PUBLEXP." localSheetId="41" hidden="1">{#N/A,#N/A,FALSE,"PUBLEXP"}</definedName>
    <definedName name="wrn.PUBLEXP." localSheetId="46" hidden="1">{#N/A,#N/A,FALSE,"PUBLEXP"}</definedName>
    <definedName name="wrn.PUBLEXP." localSheetId="47" hidden="1">{#N/A,#N/A,FALSE,"PUBLEXP"}</definedName>
    <definedName name="wrn.PUBLEXP." localSheetId="51" hidden="1">{#N/A,#N/A,FALSE,"PUBLEXP"}</definedName>
    <definedName name="wrn.PUBLEXP." localSheetId="52" hidden="1">{#N/A,#N/A,FALSE,"PUBLEXP"}</definedName>
    <definedName name="wrn.PUBLEXP." localSheetId="53" hidden="1">{#N/A,#N/A,FALSE,"PUBLEXP"}</definedName>
    <definedName name="wrn.PUBLEXP." localSheetId="64" hidden="1">{#N/A,#N/A,FALSE,"PUBLEXP"}</definedName>
    <definedName name="wrn.PUBLEXP." localSheetId="65" hidden="1">{#N/A,#N/A,FALSE,"PUBLEXP"}</definedName>
    <definedName name="wrn.PUBLEXP." localSheetId="66" hidden="1">{#N/A,#N/A,FALSE,"PUBLEXP"}</definedName>
    <definedName name="wrn.PUBLEXP." hidden="1">{#N/A,#N/A,FALSE,"PUBLEXP"}</definedName>
    <definedName name="wrn.quarters._.98." localSheetId="6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9"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7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7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7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7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1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2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39"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7"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49"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0"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1"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2"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53"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4"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5"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localSheetId="66"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quarters._.98." hidden="1">{"qu98",#N/A,FALSE,"CGovmt";"qu98",#N/A,FALSE,"RONFPS";"qu98",#N/A,FALSE,"CONSNFPS";"qu98",#N/A,FALSE,"NFPSFIN";"qu98",#N/A,FALSE,"CENTBANK";"qu98",#N/A,FALSE,"COMBANKS";"qu98",#N/A,FALSE,"BSYSTEM";"qu98",#N/A,FALSE,"NBANKFINST";"qu98",#N/A,FALSE,"FSYSTEM";"qu98",#N/A,FALSE,"MONAGGREG";"qu98",#N/A,FALSE,"BOP";"qu98",#N/A,FALSE,"SRCGOVT";"qu98",#N/A,FALSE,"SRNFPS";"qu98 (Deflator)",#N/A,FALSE,"Deflator";"qu98 (CPI)",#N/A,FALSE,"CPI"}</definedName>
    <definedName name="wrn.REDTABS." localSheetId="6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6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69"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7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7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7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7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1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28"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39"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0"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47"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1"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2"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53"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64"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65"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localSheetId="66"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DTABS." hidden="1">{#N/A,#N/A,FALSE,"GDP_ORIGIN";#N/A,#N/A,FALSE,"TRANPORT";#N/A,#N/A,FALSE,"PCPI";#N/A,#N/A,FALSE,"PENSION";#N/A,#N/A,FALSE,"WAGES";#N/A,#N/A,FALSE,"EMP_POP";#N/A,#N/A,FALSE,"UNEMPL";#N/A,#N/A,FALSE,"PUBLEXP";#N/A,#N/A,FALSE,"GGOVT";#N/A,#N/A,FALSE,"GGOVT%";#N/A,#N/A,FALSE,"EXTRABUDGT";#N/A,#N/A,FALSE,"EXTRABUDGT2";#N/A,#N/A,FALSE,"REVSHARE";#N/A,#N/A,FALSE,"TAXPAYRS";#N/A,#N/A,FALSE,"TAXARREARS";#N/A,#N/A,FALSE,"EXCISE";#N/A,#N/A,FALSE,"INCOMETX";#N/A,#N/A,FALSE,"STATE";#N/A,#N/A,FALSE,"MS";#N/A,#N/A,FALSE,"NBG";#N/A,#N/A,FALSE,"EXRATE";#N/A,#N/A,FALSE,"BANKS";#N/A,#N/A,FALSE,"DEPO";#N/A,#N/A,FALSE,"CREDIT";#N/A,#N/A,FALSE,"INTERST";#N/A,#N/A,FALSE,"PRUDENT";#N/A,#N/A,FALSE,"EXTDEBT";#N/A,#N/A,FALSE,"DEBTSVC";#N/A,#N/A,FALSE,"BOP";#N/A,#N/A,FALSE,"TRADE";#N/A,#N/A,FALSE,"GGOVT2"}</definedName>
    <definedName name="wrn.repred." localSheetId="67" hidden="1">{"bop94-99",#N/A,FALSE,"BOP";"bgdp94-99",#N/A,FALSE,"BOPGDP";"exp94-99",#N/A,FALSE,"EXP";"imp94-99",#N/A,FALSE,"IMP";"tt9499",#N/A,FALSE,"TT";"ss94-99",#N/A,FALSE,"SERV";"tran94-99",#N/A,FALSE,"TRAN";"dis95-98",#N/A,FALSE,"DISB";"amor94-99",#N/A,FALSE,"AMOR";"int94-98",#N/A,FALSE,"INT";"debt94-99",#N/A,FALSE,"DEBT"}</definedName>
    <definedName name="wrn.repred." localSheetId="68" hidden="1">{"bop94-99",#N/A,FALSE,"BOP";"bgdp94-99",#N/A,FALSE,"BOPGDP";"exp94-99",#N/A,FALSE,"EXP";"imp94-99",#N/A,FALSE,"IMP";"tt9499",#N/A,FALSE,"TT";"ss94-99",#N/A,FALSE,"SERV";"tran94-99",#N/A,FALSE,"TRAN";"dis95-98",#N/A,FALSE,"DISB";"amor94-99",#N/A,FALSE,"AMOR";"int94-98",#N/A,FALSE,"INT";"debt94-99",#N/A,FALSE,"DEBT"}</definedName>
    <definedName name="wrn.repred." localSheetId="69" hidden="1">{"bop94-99",#N/A,FALSE,"BOP";"bgdp94-99",#N/A,FALSE,"BOPGDP";"exp94-99",#N/A,FALSE,"EXP";"imp94-99",#N/A,FALSE,"IMP";"tt9499",#N/A,FALSE,"TT";"ss94-99",#N/A,FALSE,"SERV";"tran94-99",#N/A,FALSE,"TRAN";"dis95-98",#N/A,FALSE,"DISB";"amor94-99",#N/A,FALSE,"AMOR";"int94-98",#N/A,FALSE,"INT";"debt94-99",#N/A,FALSE,"DEBT"}</definedName>
    <definedName name="wrn.repred." localSheetId="70" hidden="1">{"bop94-99",#N/A,FALSE,"BOP";"bgdp94-99",#N/A,FALSE,"BOPGDP";"exp94-99",#N/A,FALSE,"EXP";"imp94-99",#N/A,FALSE,"IMP";"tt9499",#N/A,FALSE,"TT";"ss94-99",#N/A,FALSE,"SERV";"tran94-99",#N/A,FALSE,"TRAN";"dis95-98",#N/A,FALSE,"DISB";"amor94-99",#N/A,FALSE,"AMOR";"int94-98",#N/A,FALSE,"INT";"debt94-99",#N/A,FALSE,"DEBT"}</definedName>
    <definedName name="wrn.repred." localSheetId="72" hidden="1">{"bop94-99",#N/A,FALSE,"BOP";"bgdp94-99",#N/A,FALSE,"BOPGDP";"exp94-99",#N/A,FALSE,"EXP";"imp94-99",#N/A,FALSE,"IMP";"tt9499",#N/A,FALSE,"TT";"ss94-99",#N/A,FALSE,"SERV";"tran94-99",#N/A,FALSE,"TRAN";"dis95-98",#N/A,FALSE,"DISB";"amor94-99",#N/A,FALSE,"AMOR";"int94-98",#N/A,FALSE,"INT";"debt94-99",#N/A,FALSE,"DEBT"}</definedName>
    <definedName name="wrn.repred." localSheetId="73" hidden="1">{"bop94-99",#N/A,FALSE,"BOP";"bgdp94-99",#N/A,FALSE,"BOPGDP";"exp94-99",#N/A,FALSE,"EXP";"imp94-99",#N/A,FALSE,"IMP";"tt9499",#N/A,FALSE,"TT";"ss94-99",#N/A,FALSE,"SERV";"tran94-99",#N/A,FALSE,"TRAN";"dis95-98",#N/A,FALSE,"DISB";"amor94-99",#N/A,FALSE,"AMOR";"int94-98",#N/A,FALSE,"INT";"debt94-99",#N/A,FALSE,"DEBT"}</definedName>
    <definedName name="wrn.repred." localSheetId="74" hidden="1">{"bop94-99",#N/A,FALSE,"BOP";"bgdp94-99",#N/A,FALSE,"BOPGDP";"exp94-99",#N/A,FALSE,"EXP";"imp94-99",#N/A,FALSE,"IMP";"tt9499",#N/A,FALSE,"TT";"ss94-99",#N/A,FALSE,"SERV";"tran94-99",#N/A,FALSE,"TRAN";"dis95-98",#N/A,FALSE,"DISB";"amor94-99",#N/A,FALSE,"AMOR";"int94-98",#N/A,FALSE,"INT";"debt94-99",#N/A,FALSE,"DEBT"}</definedName>
    <definedName name="wrn.repred." localSheetId="11" hidden="1">{"bop94-99",#N/A,FALSE,"BOP";"bgdp94-99",#N/A,FALSE,"BOPGDP";"exp94-99",#N/A,FALSE,"EXP";"imp94-99",#N/A,FALSE,"IMP";"tt9499",#N/A,FALSE,"TT";"ss94-99",#N/A,FALSE,"SERV";"tran94-99",#N/A,FALSE,"TRAN";"dis95-98",#N/A,FALSE,"DISB";"amor94-99",#N/A,FALSE,"AMOR";"int94-98",#N/A,FALSE,"INT";"debt94-99",#N/A,FALSE,"DEBT"}</definedName>
    <definedName name="wrn.repred." localSheetId="12" hidden="1">{"bop94-99",#N/A,FALSE,"BOP";"bgdp94-99",#N/A,FALSE,"BOPGDP";"exp94-99",#N/A,FALSE,"EXP";"imp94-99",#N/A,FALSE,"IMP";"tt9499",#N/A,FALSE,"TT";"ss94-99",#N/A,FALSE,"SERV";"tran94-99",#N/A,FALSE,"TRAN";"dis95-98",#N/A,FALSE,"DISB";"amor94-99",#N/A,FALSE,"AMOR";"int94-98",#N/A,FALSE,"INT";"debt94-99",#N/A,FALSE,"DEBT"}</definedName>
    <definedName name="wrn.repred." localSheetId="13" hidden="1">{"bop94-99",#N/A,FALSE,"BOP";"bgdp94-99",#N/A,FALSE,"BOPGDP";"exp94-99",#N/A,FALSE,"EXP";"imp94-99",#N/A,FALSE,"IMP";"tt9499",#N/A,FALSE,"TT";"ss94-99",#N/A,FALSE,"SERV";"tran94-99",#N/A,FALSE,"TRAN";"dis95-98",#N/A,FALSE,"DISB";"amor94-99",#N/A,FALSE,"AMOR";"int94-98",#N/A,FALSE,"INT";"debt94-99",#N/A,FALSE,"DEBT"}</definedName>
    <definedName name="wrn.repred." localSheetId="23" hidden="1">{"bop94-99",#N/A,FALSE,"BOP";"bgdp94-99",#N/A,FALSE,"BOPGDP";"exp94-99",#N/A,FALSE,"EXP";"imp94-99",#N/A,FALSE,"IMP";"tt9499",#N/A,FALSE,"TT";"ss94-99",#N/A,FALSE,"SERV";"tran94-99",#N/A,FALSE,"TRAN";"dis95-98",#N/A,FALSE,"DISB";"amor94-99",#N/A,FALSE,"AMOR";"int94-98",#N/A,FALSE,"INT";"debt94-99",#N/A,FALSE,"DEBT"}</definedName>
    <definedName name="wrn.repred." localSheetId="24" hidden="1">{"bop94-99",#N/A,FALSE,"BOP";"bgdp94-99",#N/A,FALSE,"BOPGDP";"exp94-99",#N/A,FALSE,"EXP";"imp94-99",#N/A,FALSE,"IMP";"tt9499",#N/A,FALSE,"TT";"ss94-99",#N/A,FALSE,"SERV";"tran94-99",#N/A,FALSE,"TRAN";"dis95-98",#N/A,FALSE,"DISB";"amor94-99",#N/A,FALSE,"AMOR";"int94-98",#N/A,FALSE,"INT";"debt94-99",#N/A,FALSE,"DEBT"}</definedName>
    <definedName name="wrn.repred." localSheetId="26" hidden="1">{"bop94-99",#N/A,FALSE,"BOP";"bgdp94-99",#N/A,FALSE,"BOPGDP";"exp94-99",#N/A,FALSE,"EXP";"imp94-99",#N/A,FALSE,"IMP";"tt9499",#N/A,FALSE,"TT";"ss94-99",#N/A,FALSE,"SERV";"tran94-99",#N/A,FALSE,"TRAN";"dis95-98",#N/A,FALSE,"DISB";"amor94-99",#N/A,FALSE,"AMOR";"int94-98",#N/A,FALSE,"INT";"debt94-99",#N/A,FALSE,"DEBT"}</definedName>
    <definedName name="wrn.repred." localSheetId="27" hidden="1">{"bop94-99",#N/A,FALSE,"BOP";"bgdp94-99",#N/A,FALSE,"BOPGDP";"exp94-99",#N/A,FALSE,"EXP";"imp94-99",#N/A,FALSE,"IMP";"tt9499",#N/A,FALSE,"TT";"ss94-99",#N/A,FALSE,"SERV";"tran94-99",#N/A,FALSE,"TRAN";"dis95-98",#N/A,FALSE,"DISB";"amor94-99",#N/A,FALSE,"AMOR";"int94-98",#N/A,FALSE,"INT";"debt94-99",#N/A,FALSE,"DEBT"}</definedName>
    <definedName name="wrn.repred." localSheetId="42" hidden="1">{"bop94-99",#N/A,FALSE,"BOP";"bgdp94-99",#N/A,FALSE,"BOPGDP";"exp94-99",#N/A,FALSE,"EXP";"imp94-99",#N/A,FALSE,"IMP";"tt9499",#N/A,FALSE,"TT";"ss94-99",#N/A,FALSE,"SERV";"tran94-99",#N/A,FALSE,"TRAN";"dis95-98",#N/A,FALSE,"DISB";"amor94-99",#N/A,FALSE,"AMOR";"int94-98",#N/A,FALSE,"INT";"debt94-99",#N/A,FALSE,"DEBT"}</definedName>
    <definedName name="wrn.repred." localSheetId="6" hidden="1">{"bop94-99",#N/A,FALSE,"BOP";"bgdp94-99",#N/A,FALSE,"BOPGDP";"exp94-99",#N/A,FALSE,"EXP";"imp94-99",#N/A,FALSE,"IMP";"tt9499",#N/A,FALSE,"TT";"ss94-99",#N/A,FALSE,"SERV";"tran94-99",#N/A,FALSE,"TRAN";"dis95-98",#N/A,FALSE,"DISB";"amor94-99",#N/A,FALSE,"AMOR";"int94-98",#N/A,FALSE,"INT";"debt94-99",#N/A,FALSE,"DEBT"}</definedName>
    <definedName name="wrn.repred." localSheetId="7" hidden="1">{"bop94-99",#N/A,FALSE,"BOP";"bgdp94-99",#N/A,FALSE,"BOPGDP";"exp94-99",#N/A,FALSE,"EXP";"imp94-99",#N/A,FALSE,"IMP";"tt9499",#N/A,FALSE,"TT";"ss94-99",#N/A,FALSE,"SERV";"tran94-99",#N/A,FALSE,"TRAN";"dis95-98",#N/A,FALSE,"DISB";"amor94-99",#N/A,FALSE,"AMOR";"int94-98",#N/A,FALSE,"INT";"debt94-99",#N/A,FALSE,"DEBT"}</definedName>
    <definedName name="wrn.repred." localSheetId="10" hidden="1">{"bop94-99",#N/A,FALSE,"BOP";"bgdp94-99",#N/A,FALSE,"BOPGDP";"exp94-99",#N/A,FALSE,"EXP";"imp94-99",#N/A,FALSE,"IMP";"tt9499",#N/A,FALSE,"TT";"ss94-99",#N/A,FALSE,"SERV";"tran94-99",#N/A,FALSE,"TRAN";"dis95-98",#N/A,FALSE,"DISB";"amor94-99",#N/A,FALSE,"AMOR";"int94-98",#N/A,FALSE,"INT";"debt94-99",#N/A,FALSE,"DEBT"}</definedName>
    <definedName name="wrn.repred." localSheetId="38" hidden="1">{"bop94-99",#N/A,FALSE,"BOP";"bgdp94-99",#N/A,FALSE,"BOPGDP";"exp94-99",#N/A,FALSE,"EXP";"imp94-99",#N/A,FALSE,"IMP";"tt9499",#N/A,FALSE,"TT";"ss94-99",#N/A,FALSE,"SERV";"tran94-99",#N/A,FALSE,"TRAN";"dis95-98",#N/A,FALSE,"DISB";"amor94-99",#N/A,FALSE,"AMOR";"int94-98",#N/A,FALSE,"INT";"debt94-99",#N/A,FALSE,"DEBT"}</definedName>
    <definedName name="wrn.repred." localSheetId="25" hidden="1">{"bop94-99",#N/A,FALSE,"BOP";"bgdp94-99",#N/A,FALSE,"BOPGDP";"exp94-99",#N/A,FALSE,"EXP";"imp94-99",#N/A,FALSE,"IMP";"tt9499",#N/A,FALSE,"TT";"ss94-99",#N/A,FALSE,"SERV";"tran94-99",#N/A,FALSE,"TRAN";"dis95-98",#N/A,FALSE,"DISB";"amor94-99",#N/A,FALSE,"AMOR";"int94-98",#N/A,FALSE,"INT";"debt94-99",#N/A,FALSE,"DEBT"}</definedName>
    <definedName name="wrn.repred." localSheetId="28" hidden="1">{"bop94-99",#N/A,FALSE,"BOP";"bgdp94-99",#N/A,FALSE,"BOPGDP";"exp94-99",#N/A,FALSE,"EXP";"imp94-99",#N/A,FALSE,"IMP";"tt9499",#N/A,FALSE,"TT";"ss94-99",#N/A,FALSE,"SERV";"tran94-99",#N/A,FALSE,"TRAN";"dis95-98",#N/A,FALSE,"DISB";"amor94-99",#N/A,FALSE,"AMOR";"int94-98",#N/A,FALSE,"INT";"debt94-99",#N/A,FALSE,"DEBT"}</definedName>
    <definedName name="wrn.repred." localSheetId="30" hidden="1">{"bop94-99",#N/A,FALSE,"BOP";"bgdp94-99",#N/A,FALSE,"BOPGDP";"exp94-99",#N/A,FALSE,"EXP";"imp94-99",#N/A,FALSE,"IMP";"tt9499",#N/A,FALSE,"TT";"ss94-99",#N/A,FALSE,"SERV";"tran94-99",#N/A,FALSE,"TRAN";"dis95-98",#N/A,FALSE,"DISB";"amor94-99",#N/A,FALSE,"AMOR";"int94-98",#N/A,FALSE,"INT";"debt94-99",#N/A,FALSE,"DEBT"}</definedName>
    <definedName name="wrn.repred." localSheetId="31" hidden="1">{"bop94-99",#N/A,FALSE,"BOP";"bgdp94-99",#N/A,FALSE,"BOPGDP";"exp94-99",#N/A,FALSE,"EXP";"imp94-99",#N/A,FALSE,"IMP";"tt9499",#N/A,FALSE,"TT";"ss94-99",#N/A,FALSE,"SERV";"tran94-99",#N/A,FALSE,"TRAN";"dis95-98",#N/A,FALSE,"DISB";"amor94-99",#N/A,FALSE,"AMOR";"int94-98",#N/A,FALSE,"INT";"debt94-99",#N/A,FALSE,"DEBT"}</definedName>
    <definedName name="wrn.repred." localSheetId="32" hidden="1">{"bop94-99",#N/A,FALSE,"BOP";"bgdp94-99",#N/A,FALSE,"BOPGDP";"exp94-99",#N/A,FALSE,"EXP";"imp94-99",#N/A,FALSE,"IMP";"tt9499",#N/A,FALSE,"TT";"ss94-99",#N/A,FALSE,"SERV";"tran94-99",#N/A,FALSE,"TRAN";"dis95-98",#N/A,FALSE,"DISB";"amor94-99",#N/A,FALSE,"AMOR";"int94-98",#N/A,FALSE,"INT";"debt94-99",#N/A,FALSE,"DEBT"}</definedName>
    <definedName name="wrn.repred." localSheetId="33" hidden="1">{"bop94-99",#N/A,FALSE,"BOP";"bgdp94-99",#N/A,FALSE,"BOPGDP";"exp94-99",#N/A,FALSE,"EXP";"imp94-99",#N/A,FALSE,"IMP";"tt9499",#N/A,FALSE,"TT";"ss94-99",#N/A,FALSE,"SERV";"tran94-99",#N/A,FALSE,"TRAN";"dis95-98",#N/A,FALSE,"DISB";"amor94-99",#N/A,FALSE,"AMOR";"int94-98",#N/A,FALSE,"INT";"debt94-99",#N/A,FALSE,"DEBT"}</definedName>
    <definedName name="wrn.repred." localSheetId="34" hidden="1">{"bop94-99",#N/A,FALSE,"BOP";"bgdp94-99",#N/A,FALSE,"BOPGDP";"exp94-99",#N/A,FALSE,"EXP";"imp94-99",#N/A,FALSE,"IMP";"tt9499",#N/A,FALSE,"TT";"ss94-99",#N/A,FALSE,"SERV";"tran94-99",#N/A,FALSE,"TRAN";"dis95-98",#N/A,FALSE,"DISB";"amor94-99",#N/A,FALSE,"AMOR";"int94-98",#N/A,FALSE,"INT";"debt94-99",#N/A,FALSE,"DEBT"}</definedName>
    <definedName name="wrn.repred." localSheetId="35" hidden="1">{"bop94-99",#N/A,FALSE,"BOP";"bgdp94-99",#N/A,FALSE,"BOPGDP";"exp94-99",#N/A,FALSE,"EXP";"imp94-99",#N/A,FALSE,"IMP";"tt9499",#N/A,FALSE,"TT";"ss94-99",#N/A,FALSE,"SERV";"tran94-99",#N/A,FALSE,"TRAN";"dis95-98",#N/A,FALSE,"DISB";"amor94-99",#N/A,FALSE,"AMOR";"int94-98",#N/A,FALSE,"INT";"debt94-99",#N/A,FALSE,"DEBT"}</definedName>
    <definedName name="wrn.repred." localSheetId="36" hidden="1">{"bop94-99",#N/A,FALSE,"BOP";"bgdp94-99",#N/A,FALSE,"BOPGDP";"exp94-99",#N/A,FALSE,"EXP";"imp94-99",#N/A,FALSE,"IMP";"tt9499",#N/A,FALSE,"TT";"ss94-99",#N/A,FALSE,"SERV";"tran94-99",#N/A,FALSE,"TRAN";"dis95-98",#N/A,FALSE,"DISB";"amor94-99",#N/A,FALSE,"AMOR";"int94-98",#N/A,FALSE,"INT";"debt94-99",#N/A,FALSE,"DEBT"}</definedName>
    <definedName name="wrn.repred." localSheetId="37" hidden="1">{"bop94-99",#N/A,FALSE,"BOP";"bgdp94-99",#N/A,FALSE,"BOPGDP";"exp94-99",#N/A,FALSE,"EXP";"imp94-99",#N/A,FALSE,"IMP";"tt9499",#N/A,FALSE,"TT";"ss94-99",#N/A,FALSE,"SERV";"tran94-99",#N/A,FALSE,"TRAN";"dis95-98",#N/A,FALSE,"DISB";"amor94-99",#N/A,FALSE,"AMOR";"int94-98",#N/A,FALSE,"INT";"debt94-99",#N/A,FALSE,"DEBT"}</definedName>
    <definedName name="wrn.repred." localSheetId="39" hidden="1">{"bop94-99",#N/A,FALSE,"BOP";"bgdp94-99",#N/A,FALSE,"BOPGDP";"exp94-99",#N/A,FALSE,"EXP";"imp94-99",#N/A,FALSE,"IMP";"tt9499",#N/A,FALSE,"TT";"ss94-99",#N/A,FALSE,"SERV";"tran94-99",#N/A,FALSE,"TRAN";"dis95-98",#N/A,FALSE,"DISB";"amor94-99",#N/A,FALSE,"AMOR";"int94-98",#N/A,FALSE,"INT";"debt94-99",#N/A,FALSE,"DEBT"}</definedName>
    <definedName name="wrn.repred." localSheetId="40" hidden="1">{"bop94-99",#N/A,FALSE,"BOP";"bgdp94-99",#N/A,FALSE,"BOPGDP";"exp94-99",#N/A,FALSE,"EXP";"imp94-99",#N/A,FALSE,"IMP";"tt9499",#N/A,FALSE,"TT";"ss94-99",#N/A,FALSE,"SERV";"tran94-99",#N/A,FALSE,"TRAN";"dis95-98",#N/A,FALSE,"DISB";"amor94-99",#N/A,FALSE,"AMOR";"int94-98",#N/A,FALSE,"INT";"debt94-99",#N/A,FALSE,"DEBT"}</definedName>
    <definedName name="wrn.repred." localSheetId="41" hidden="1">{"bop94-99",#N/A,FALSE,"BOP";"bgdp94-99",#N/A,FALSE,"BOPGDP";"exp94-99",#N/A,FALSE,"EXP";"imp94-99",#N/A,FALSE,"IMP";"tt9499",#N/A,FALSE,"TT";"ss94-99",#N/A,FALSE,"SERV";"tran94-99",#N/A,FALSE,"TRAN";"dis95-98",#N/A,FALSE,"DISB";"amor94-99",#N/A,FALSE,"AMOR";"int94-98",#N/A,FALSE,"INT";"debt94-99",#N/A,FALSE,"DEBT"}</definedName>
    <definedName name="wrn.repred." localSheetId="46" hidden="1">{"bop94-99",#N/A,FALSE,"BOP";"bgdp94-99",#N/A,FALSE,"BOPGDP";"exp94-99",#N/A,FALSE,"EXP";"imp94-99",#N/A,FALSE,"IMP";"tt9499",#N/A,FALSE,"TT";"ss94-99",#N/A,FALSE,"SERV";"tran94-99",#N/A,FALSE,"TRAN";"dis95-98",#N/A,FALSE,"DISB";"amor94-99",#N/A,FALSE,"AMOR";"int94-98",#N/A,FALSE,"INT";"debt94-99",#N/A,FALSE,"DEBT"}</definedName>
    <definedName name="wrn.repred." localSheetId="47" hidden="1">{"bop94-99",#N/A,FALSE,"BOP";"bgdp94-99",#N/A,FALSE,"BOPGDP";"exp94-99",#N/A,FALSE,"EXP";"imp94-99",#N/A,FALSE,"IMP";"tt9499",#N/A,FALSE,"TT";"ss94-99",#N/A,FALSE,"SERV";"tran94-99",#N/A,FALSE,"TRAN";"dis95-98",#N/A,FALSE,"DISB";"amor94-99",#N/A,FALSE,"AMOR";"int94-98",#N/A,FALSE,"INT";"debt94-99",#N/A,FALSE,"DEBT"}</definedName>
    <definedName name="wrn.repred." localSheetId="48" hidden="1">{"bop94-99",#N/A,FALSE,"BOP";"bgdp94-99",#N/A,FALSE,"BOPGDP";"exp94-99",#N/A,FALSE,"EXP";"imp94-99",#N/A,FALSE,"IMP";"tt9499",#N/A,FALSE,"TT";"ss94-99",#N/A,FALSE,"SERV";"tran94-99",#N/A,FALSE,"TRAN";"dis95-98",#N/A,FALSE,"DISB";"amor94-99",#N/A,FALSE,"AMOR";"int94-98",#N/A,FALSE,"INT";"debt94-99",#N/A,FALSE,"DEBT"}</definedName>
    <definedName name="wrn.repred." localSheetId="49" hidden="1">{"bop94-99",#N/A,FALSE,"BOP";"bgdp94-99",#N/A,FALSE,"BOPGDP";"exp94-99",#N/A,FALSE,"EXP";"imp94-99",#N/A,FALSE,"IMP";"tt9499",#N/A,FALSE,"TT";"ss94-99",#N/A,FALSE,"SERV";"tran94-99",#N/A,FALSE,"TRAN";"dis95-98",#N/A,FALSE,"DISB";"amor94-99",#N/A,FALSE,"AMOR";"int94-98",#N/A,FALSE,"INT";"debt94-99",#N/A,FALSE,"DEBT"}</definedName>
    <definedName name="wrn.repred." localSheetId="50" hidden="1">{"bop94-99",#N/A,FALSE,"BOP";"bgdp94-99",#N/A,FALSE,"BOPGDP";"exp94-99",#N/A,FALSE,"EXP";"imp94-99",#N/A,FALSE,"IMP";"tt9499",#N/A,FALSE,"TT";"ss94-99",#N/A,FALSE,"SERV";"tran94-99",#N/A,FALSE,"TRAN";"dis95-98",#N/A,FALSE,"DISB";"amor94-99",#N/A,FALSE,"AMOR";"int94-98",#N/A,FALSE,"INT";"debt94-99",#N/A,FALSE,"DEBT"}</definedName>
    <definedName name="wrn.repred." localSheetId="51" hidden="1">{"bop94-99",#N/A,FALSE,"BOP";"bgdp94-99",#N/A,FALSE,"BOPGDP";"exp94-99",#N/A,FALSE,"EXP";"imp94-99",#N/A,FALSE,"IMP";"tt9499",#N/A,FALSE,"TT";"ss94-99",#N/A,FALSE,"SERV";"tran94-99",#N/A,FALSE,"TRAN";"dis95-98",#N/A,FALSE,"DISB";"amor94-99",#N/A,FALSE,"AMOR";"int94-98",#N/A,FALSE,"INT";"debt94-99",#N/A,FALSE,"DEBT"}</definedName>
    <definedName name="wrn.repred." localSheetId="52" hidden="1">{"bop94-99",#N/A,FALSE,"BOP";"bgdp94-99",#N/A,FALSE,"BOPGDP";"exp94-99",#N/A,FALSE,"EXP";"imp94-99",#N/A,FALSE,"IMP";"tt9499",#N/A,FALSE,"TT";"ss94-99",#N/A,FALSE,"SERV";"tran94-99",#N/A,FALSE,"TRAN";"dis95-98",#N/A,FALSE,"DISB";"amor94-99",#N/A,FALSE,"AMOR";"int94-98",#N/A,FALSE,"INT";"debt94-99",#N/A,FALSE,"DEBT"}</definedName>
    <definedName name="wrn.repred." localSheetId="53" hidden="1">{"bop94-99",#N/A,FALSE,"BOP";"bgdp94-99",#N/A,FALSE,"BOPGDP";"exp94-99",#N/A,FALSE,"EXP";"imp94-99",#N/A,FALSE,"IMP";"tt9499",#N/A,FALSE,"TT";"ss94-99",#N/A,FALSE,"SERV";"tran94-99",#N/A,FALSE,"TRAN";"dis95-98",#N/A,FALSE,"DISB";"amor94-99",#N/A,FALSE,"AMOR";"int94-98",#N/A,FALSE,"INT";"debt94-99",#N/A,FALSE,"DEBT"}</definedName>
    <definedName name="wrn.repred." localSheetId="64" hidden="1">{"bop94-99",#N/A,FALSE,"BOP";"bgdp94-99",#N/A,FALSE,"BOPGDP";"exp94-99",#N/A,FALSE,"EXP";"imp94-99",#N/A,FALSE,"IMP";"tt9499",#N/A,FALSE,"TT";"ss94-99",#N/A,FALSE,"SERV";"tran94-99",#N/A,FALSE,"TRAN";"dis95-98",#N/A,FALSE,"DISB";"amor94-99",#N/A,FALSE,"AMOR";"int94-98",#N/A,FALSE,"INT";"debt94-99",#N/A,FALSE,"DEBT"}</definedName>
    <definedName name="wrn.repred." localSheetId="65" hidden="1">{"bop94-99",#N/A,FALSE,"BOP";"bgdp94-99",#N/A,FALSE,"BOPGDP";"exp94-99",#N/A,FALSE,"EXP";"imp94-99",#N/A,FALSE,"IMP";"tt9499",#N/A,FALSE,"TT";"ss94-99",#N/A,FALSE,"SERV";"tran94-99",#N/A,FALSE,"TRAN";"dis95-98",#N/A,FALSE,"DISB";"amor94-99",#N/A,FALSE,"AMOR";"int94-98",#N/A,FALSE,"INT";"debt94-99",#N/A,FALSE,"DEBT"}</definedName>
    <definedName name="wrn.repred." localSheetId="66" hidden="1">{"bop94-99",#N/A,FALSE,"BOP";"bgdp94-99",#N/A,FALSE,"BOPGDP";"exp94-99",#N/A,FALSE,"EXP";"imp94-99",#N/A,FALSE,"IMP";"tt9499",#N/A,FALSE,"TT";"ss94-99",#N/A,FALSE,"SERV";"tran94-99",#N/A,FALSE,"TRAN";"dis95-98",#N/A,FALSE,"DISB";"amor94-99",#N/A,FALSE,"AMOR";"int94-98",#N/A,FALSE,"INT";"debt94-99",#N/A,FALSE,"DEBT"}</definedName>
    <definedName name="wrn.repred." hidden="1">{"bop94-99",#N/A,FALSE,"BOP";"bgdp94-99",#N/A,FALSE,"BOPGDP";"exp94-99",#N/A,FALSE,"EXP";"imp94-99",#N/A,FALSE,"IMP";"tt9499",#N/A,FALSE,"TT";"ss94-99",#N/A,FALSE,"SERV";"tran94-99",#N/A,FALSE,"TRAN";"dis95-98",#N/A,FALSE,"DISB";"amor94-99",#N/A,FALSE,"AMOR";"int94-98",#N/A,FALSE,"INT";"debt94-99",#N/A,FALSE,"DEBT"}</definedName>
    <definedName name="wrn.RestGGPIB." localSheetId="67" hidden="1">{#N/A,#N/A,FALSE,"RestGGPIB"}</definedName>
    <definedName name="wrn.RestGGPIB." localSheetId="68" hidden="1">{#N/A,#N/A,FALSE,"RestGGPIB"}</definedName>
    <definedName name="wrn.RestGGPIB." localSheetId="69" hidden="1">{#N/A,#N/A,FALSE,"RestGGPIB"}</definedName>
    <definedName name="wrn.RestGGPIB." localSheetId="70" hidden="1">{#N/A,#N/A,FALSE,"RestGGPIB"}</definedName>
    <definedName name="wrn.RestGGPIB." localSheetId="72" hidden="1">{#N/A,#N/A,FALSE,"RestGGPIB"}</definedName>
    <definedName name="wrn.RestGGPIB." localSheetId="73" hidden="1">{#N/A,#N/A,FALSE,"RestGGPIB"}</definedName>
    <definedName name="wrn.RestGGPIB." localSheetId="74" hidden="1">{#N/A,#N/A,FALSE,"RestGGPIB"}</definedName>
    <definedName name="wrn.RestGGPIB." localSheetId="11" hidden="1">{#N/A,#N/A,FALSE,"RestGGPIB"}</definedName>
    <definedName name="wrn.RestGGPIB." localSheetId="12" hidden="1">{#N/A,#N/A,FALSE,"RestGGPIB"}</definedName>
    <definedName name="wrn.RestGGPIB." localSheetId="13" hidden="1">{#N/A,#N/A,FALSE,"RestGGPIB"}</definedName>
    <definedName name="wrn.RestGGPIB." localSheetId="23" hidden="1">{#N/A,#N/A,FALSE,"RestGGPIB"}</definedName>
    <definedName name="wrn.RestGGPIB." localSheetId="24" hidden="1">{#N/A,#N/A,FALSE,"RestGGPIB"}</definedName>
    <definedName name="wrn.RestGGPIB." localSheetId="26" hidden="1">{#N/A,#N/A,FALSE,"RestGGPIB"}</definedName>
    <definedName name="wrn.RestGGPIB." localSheetId="27" hidden="1">{#N/A,#N/A,FALSE,"RestGGPIB"}</definedName>
    <definedName name="wrn.RestGGPIB." localSheetId="42" hidden="1">{#N/A,#N/A,FALSE,"RestGGPIB"}</definedName>
    <definedName name="wrn.RestGGPIB." localSheetId="6" hidden="1">{#N/A,#N/A,FALSE,"RestGGPIB"}</definedName>
    <definedName name="wrn.RestGGPIB." localSheetId="7" hidden="1">{#N/A,#N/A,FALSE,"RestGGPIB"}</definedName>
    <definedName name="wrn.RestGGPIB." localSheetId="10" hidden="1">{#N/A,#N/A,FALSE,"RestGGPIB"}</definedName>
    <definedName name="wrn.RestGGPIB." localSheetId="38" hidden="1">{#N/A,#N/A,FALSE,"RestGGPIB"}</definedName>
    <definedName name="wrn.RestGGPIB." localSheetId="25" hidden="1">{#N/A,#N/A,FALSE,"RestGGPIB"}</definedName>
    <definedName name="wrn.RestGGPIB." localSheetId="28" hidden="1">{#N/A,#N/A,FALSE,"RestGGPIB"}</definedName>
    <definedName name="wrn.RestGGPIB." localSheetId="30" hidden="1">{#N/A,#N/A,FALSE,"RestGGPIB"}</definedName>
    <definedName name="wrn.RestGGPIB." localSheetId="31" hidden="1">{#N/A,#N/A,FALSE,"RestGGPIB"}</definedName>
    <definedName name="wrn.RestGGPIB." localSheetId="32" hidden="1">{#N/A,#N/A,FALSE,"RestGGPIB"}</definedName>
    <definedName name="wrn.RestGGPIB." localSheetId="33" hidden="1">{#N/A,#N/A,FALSE,"RestGGPIB"}</definedName>
    <definedName name="wrn.RestGGPIB." localSheetId="34" hidden="1">{#N/A,#N/A,FALSE,"RestGGPIB"}</definedName>
    <definedName name="wrn.RestGGPIB." localSheetId="35" hidden="1">{#N/A,#N/A,FALSE,"RestGGPIB"}</definedName>
    <definedName name="wrn.RestGGPIB." localSheetId="36" hidden="1">{#N/A,#N/A,FALSE,"RestGGPIB"}</definedName>
    <definedName name="wrn.RestGGPIB." localSheetId="37" hidden="1">{#N/A,#N/A,FALSE,"RestGGPIB"}</definedName>
    <definedName name="wrn.RestGGPIB." localSheetId="39" hidden="1">{#N/A,#N/A,FALSE,"RestGGPIB"}</definedName>
    <definedName name="wrn.RestGGPIB." localSheetId="40" hidden="1">{#N/A,#N/A,FALSE,"RestGGPIB"}</definedName>
    <definedName name="wrn.RestGGPIB." localSheetId="41" hidden="1">{#N/A,#N/A,FALSE,"RestGGPIB"}</definedName>
    <definedName name="wrn.RestGGPIB." localSheetId="46" hidden="1">{#N/A,#N/A,FALSE,"RestGGPIB"}</definedName>
    <definedName name="wrn.RestGGPIB." localSheetId="47" hidden="1">{#N/A,#N/A,FALSE,"RestGGPIB"}</definedName>
    <definedName name="wrn.RestGGPIB." localSheetId="48" hidden="1">{#N/A,#N/A,FALSE,"RestGGPIB"}</definedName>
    <definedName name="wrn.RestGGPIB." localSheetId="49" hidden="1">{#N/A,#N/A,FALSE,"RestGGPIB"}</definedName>
    <definedName name="wrn.RestGGPIB." localSheetId="50" hidden="1">{#N/A,#N/A,FALSE,"RestGGPIB"}</definedName>
    <definedName name="wrn.RestGGPIB." localSheetId="51" hidden="1">{#N/A,#N/A,FALSE,"RestGGPIB"}</definedName>
    <definedName name="wrn.RestGGPIB." localSheetId="52" hidden="1">{#N/A,#N/A,FALSE,"RestGGPIB"}</definedName>
    <definedName name="wrn.RestGGPIB." localSheetId="53" hidden="1">{#N/A,#N/A,FALSE,"RestGGPIB"}</definedName>
    <definedName name="wrn.RestGGPIB." localSheetId="64" hidden="1">{#N/A,#N/A,FALSE,"RestGGPIB"}</definedName>
    <definedName name="wrn.RestGGPIB." localSheetId="65" hidden="1">{#N/A,#N/A,FALSE,"RestGGPIB"}</definedName>
    <definedName name="wrn.RestGGPIB." localSheetId="66" hidden="1">{#N/A,#N/A,FALSE,"RestGGPIB"}</definedName>
    <definedName name="wrn.RestGGPIB." hidden="1">{#N/A,#N/A,FALSE,"RestGGPIB"}</definedName>
    <definedName name="wrn.REVSHARE." localSheetId="67" hidden="1">{#N/A,#N/A,FALSE,"REVSHARE"}</definedName>
    <definedName name="wrn.REVSHARE." localSheetId="68" hidden="1">{#N/A,#N/A,FALSE,"REVSHARE"}</definedName>
    <definedName name="wrn.REVSHARE." localSheetId="69" hidden="1">{#N/A,#N/A,FALSE,"REVSHARE"}</definedName>
    <definedName name="wrn.REVSHARE." localSheetId="70" hidden="1">{#N/A,#N/A,FALSE,"REVSHARE"}</definedName>
    <definedName name="wrn.REVSHARE." localSheetId="72" hidden="1">{#N/A,#N/A,FALSE,"REVSHARE"}</definedName>
    <definedName name="wrn.REVSHARE." localSheetId="73" hidden="1">{#N/A,#N/A,FALSE,"REVSHARE"}</definedName>
    <definedName name="wrn.REVSHARE." localSheetId="74" hidden="1">{#N/A,#N/A,FALSE,"REVSHARE"}</definedName>
    <definedName name="wrn.REVSHARE." localSheetId="11" hidden="1">{#N/A,#N/A,FALSE,"REVSHARE"}</definedName>
    <definedName name="wrn.REVSHARE." localSheetId="12" hidden="1">{#N/A,#N/A,FALSE,"REVSHARE"}</definedName>
    <definedName name="wrn.REVSHARE." localSheetId="13" hidden="1">{#N/A,#N/A,FALSE,"REVSHARE"}</definedName>
    <definedName name="wrn.REVSHARE." localSheetId="23" hidden="1">{#N/A,#N/A,FALSE,"REVSHARE"}</definedName>
    <definedName name="wrn.REVSHARE." localSheetId="24" hidden="1">{#N/A,#N/A,FALSE,"REVSHARE"}</definedName>
    <definedName name="wrn.REVSHARE." localSheetId="26" hidden="1">{#N/A,#N/A,FALSE,"REVSHARE"}</definedName>
    <definedName name="wrn.REVSHARE." localSheetId="42" hidden="1">{#N/A,#N/A,FALSE,"REVSHARE"}</definedName>
    <definedName name="wrn.REVSHARE." localSheetId="6" hidden="1">{#N/A,#N/A,FALSE,"REVSHARE"}</definedName>
    <definedName name="wrn.REVSHARE." localSheetId="7" hidden="1">{#N/A,#N/A,FALSE,"REVSHARE"}</definedName>
    <definedName name="wrn.REVSHARE." localSheetId="10" hidden="1">{#N/A,#N/A,FALSE,"REVSHARE"}</definedName>
    <definedName name="wrn.REVSHARE." localSheetId="38" hidden="1">{#N/A,#N/A,FALSE,"REVSHARE"}</definedName>
    <definedName name="wrn.REVSHARE." localSheetId="25" hidden="1">{#N/A,#N/A,FALSE,"REVSHARE"}</definedName>
    <definedName name="wrn.REVSHARE." localSheetId="28" hidden="1">{#N/A,#N/A,FALSE,"REVSHARE"}</definedName>
    <definedName name="wrn.REVSHARE." localSheetId="30" hidden="1">{#N/A,#N/A,FALSE,"REVSHARE"}</definedName>
    <definedName name="wrn.REVSHARE." localSheetId="31" hidden="1">{#N/A,#N/A,FALSE,"REVSHARE"}</definedName>
    <definedName name="wrn.REVSHARE." localSheetId="32" hidden="1">{#N/A,#N/A,FALSE,"REVSHARE"}</definedName>
    <definedName name="wrn.REVSHARE." localSheetId="33" hidden="1">{#N/A,#N/A,FALSE,"REVSHARE"}</definedName>
    <definedName name="wrn.REVSHARE." localSheetId="34" hidden="1">{#N/A,#N/A,FALSE,"REVSHARE"}</definedName>
    <definedName name="wrn.REVSHARE." localSheetId="35" hidden="1">{#N/A,#N/A,FALSE,"REVSHARE"}</definedName>
    <definedName name="wrn.REVSHARE." localSheetId="36" hidden="1">{#N/A,#N/A,FALSE,"REVSHARE"}</definedName>
    <definedName name="wrn.REVSHARE." localSheetId="37" hidden="1">{#N/A,#N/A,FALSE,"REVSHARE"}</definedName>
    <definedName name="wrn.REVSHARE." localSheetId="39" hidden="1">{#N/A,#N/A,FALSE,"REVSHARE"}</definedName>
    <definedName name="wrn.REVSHARE." localSheetId="40" hidden="1">{#N/A,#N/A,FALSE,"REVSHARE"}</definedName>
    <definedName name="wrn.REVSHARE." localSheetId="41" hidden="1">{#N/A,#N/A,FALSE,"REVSHARE"}</definedName>
    <definedName name="wrn.REVSHARE." localSheetId="46" hidden="1">{#N/A,#N/A,FALSE,"REVSHARE"}</definedName>
    <definedName name="wrn.REVSHARE." localSheetId="47" hidden="1">{#N/A,#N/A,FALSE,"REVSHARE"}</definedName>
    <definedName name="wrn.REVSHARE." localSheetId="51" hidden="1">{#N/A,#N/A,FALSE,"REVSHARE"}</definedName>
    <definedName name="wrn.REVSHARE." localSheetId="52" hidden="1">{#N/A,#N/A,FALSE,"REVSHARE"}</definedName>
    <definedName name="wrn.REVSHARE." localSheetId="53" hidden="1">{#N/A,#N/A,FALSE,"REVSHARE"}</definedName>
    <definedName name="wrn.REVSHARE." localSheetId="64" hidden="1">{#N/A,#N/A,FALSE,"REVSHARE"}</definedName>
    <definedName name="wrn.REVSHARE." localSheetId="65" hidden="1">{#N/A,#N/A,FALSE,"REVSHARE"}</definedName>
    <definedName name="wrn.REVSHARE." localSheetId="66" hidden="1">{#N/A,#N/A,FALSE,"REVSHARE"}</definedName>
    <definedName name="wrn.REVSHARE." hidden="1">{#N/A,#N/A,FALSE,"REVSHARE"}</definedName>
    <definedName name="wrn.Riqfin." localSheetId="67" hidden="1">{"Riqfin97",#N/A,FALSE,"Tran";"Riqfinpro",#N/A,FALSE,"Tran"}</definedName>
    <definedName name="wrn.Riqfin." localSheetId="68" hidden="1">{"Riqfin97",#N/A,FALSE,"Tran";"Riqfinpro",#N/A,FALSE,"Tran"}</definedName>
    <definedName name="wrn.Riqfin." localSheetId="69" hidden="1">{"Riqfin97",#N/A,FALSE,"Tran";"Riqfinpro",#N/A,FALSE,"Tran"}</definedName>
    <definedName name="wrn.Riqfin." localSheetId="70" hidden="1">{"Riqfin97",#N/A,FALSE,"Tran";"Riqfinpro",#N/A,FALSE,"Tran"}</definedName>
    <definedName name="wrn.Riqfin." localSheetId="72" hidden="1">{"Riqfin97",#N/A,FALSE,"Tran";"Riqfinpro",#N/A,FALSE,"Tran"}</definedName>
    <definedName name="wrn.Riqfin." localSheetId="73" hidden="1">{"Riqfin97",#N/A,FALSE,"Tran";"Riqfinpro",#N/A,FALSE,"Tran"}</definedName>
    <definedName name="wrn.Riqfin." localSheetId="74" hidden="1">{"Riqfin97",#N/A,FALSE,"Tran";"Riqfinpro",#N/A,FALSE,"Tran"}</definedName>
    <definedName name="wrn.Riqfin." localSheetId="11" hidden="1">{"Riqfin97",#N/A,FALSE,"Tran";"Riqfinpro",#N/A,FALSE,"Tran"}</definedName>
    <definedName name="wrn.Riqfin." localSheetId="12" hidden="1">{"Riqfin97",#N/A,FALSE,"Tran";"Riqfinpro",#N/A,FALSE,"Tran"}</definedName>
    <definedName name="wrn.Riqfin." localSheetId="13" hidden="1">{"Riqfin97",#N/A,FALSE,"Tran";"Riqfinpro",#N/A,FALSE,"Tran"}</definedName>
    <definedName name="wrn.Riqfin." localSheetId="23" hidden="1">{"Riqfin97",#N/A,FALSE,"Tran";"Riqfinpro",#N/A,FALSE,"Tran"}</definedName>
    <definedName name="wrn.Riqfin." localSheetId="24" hidden="1">{"Riqfin97",#N/A,FALSE,"Tran";"Riqfinpro",#N/A,FALSE,"Tran"}</definedName>
    <definedName name="wrn.Riqfin." localSheetId="26" hidden="1">{"Riqfin97",#N/A,FALSE,"Tran";"Riqfinpro",#N/A,FALSE,"Tran"}</definedName>
    <definedName name="wrn.Riqfin." localSheetId="27" hidden="1">{"Riqfin97",#N/A,FALSE,"Tran";"Riqfinpro",#N/A,FALSE,"Tran"}</definedName>
    <definedName name="wrn.Riqfin." localSheetId="42" hidden="1">{"Riqfin97",#N/A,FALSE,"Tran";"Riqfinpro",#N/A,FALSE,"Tran"}</definedName>
    <definedName name="wrn.Riqfin." localSheetId="6" hidden="1">{"Riqfin97",#N/A,FALSE,"Tran";"Riqfinpro",#N/A,FALSE,"Tran"}</definedName>
    <definedName name="wrn.Riqfin." localSheetId="7" hidden="1">{"Riqfin97",#N/A,FALSE,"Tran";"Riqfinpro",#N/A,FALSE,"Tran"}</definedName>
    <definedName name="wrn.Riqfin." localSheetId="10" hidden="1">{"Riqfin97",#N/A,FALSE,"Tran";"Riqfinpro",#N/A,FALSE,"Tran"}</definedName>
    <definedName name="wrn.Riqfin." localSheetId="38" hidden="1">{"Riqfin97",#N/A,FALSE,"Tran";"Riqfinpro",#N/A,FALSE,"Tran"}</definedName>
    <definedName name="wrn.Riqfin." localSheetId="25" hidden="1">{"Riqfin97",#N/A,FALSE,"Tran";"Riqfinpro",#N/A,FALSE,"Tran"}</definedName>
    <definedName name="wrn.Riqfin." localSheetId="28" hidden="1">{"Riqfin97",#N/A,FALSE,"Tran";"Riqfinpro",#N/A,FALSE,"Tran"}</definedName>
    <definedName name="wrn.Riqfin." localSheetId="30" hidden="1">{"Riqfin97",#N/A,FALSE,"Tran";"Riqfinpro",#N/A,FALSE,"Tran"}</definedName>
    <definedName name="wrn.Riqfin." localSheetId="31" hidden="1">{"Riqfin97",#N/A,FALSE,"Tran";"Riqfinpro",#N/A,FALSE,"Tran"}</definedName>
    <definedName name="wrn.Riqfin." localSheetId="32" hidden="1">{"Riqfin97",#N/A,FALSE,"Tran";"Riqfinpro",#N/A,FALSE,"Tran"}</definedName>
    <definedName name="wrn.Riqfin." localSheetId="33" hidden="1">{"Riqfin97",#N/A,FALSE,"Tran";"Riqfinpro",#N/A,FALSE,"Tran"}</definedName>
    <definedName name="wrn.Riqfin." localSheetId="34" hidden="1">{"Riqfin97",#N/A,FALSE,"Tran";"Riqfinpro",#N/A,FALSE,"Tran"}</definedName>
    <definedName name="wrn.Riqfin." localSheetId="35" hidden="1">{"Riqfin97",#N/A,FALSE,"Tran";"Riqfinpro",#N/A,FALSE,"Tran"}</definedName>
    <definedName name="wrn.Riqfin." localSheetId="36" hidden="1">{"Riqfin97",#N/A,FALSE,"Tran";"Riqfinpro",#N/A,FALSE,"Tran"}</definedName>
    <definedName name="wrn.Riqfin." localSheetId="37" hidden="1">{"Riqfin97",#N/A,FALSE,"Tran";"Riqfinpro",#N/A,FALSE,"Tran"}</definedName>
    <definedName name="wrn.Riqfin." localSheetId="39" hidden="1">{"Riqfin97",#N/A,FALSE,"Tran";"Riqfinpro",#N/A,FALSE,"Tran"}</definedName>
    <definedName name="wrn.Riqfin." localSheetId="40" hidden="1">{"Riqfin97",#N/A,FALSE,"Tran";"Riqfinpro",#N/A,FALSE,"Tran"}</definedName>
    <definedName name="wrn.Riqfin." localSheetId="41" hidden="1">{"Riqfin97",#N/A,FALSE,"Tran";"Riqfinpro",#N/A,FALSE,"Tran"}</definedName>
    <definedName name="wrn.Riqfin." localSheetId="46" hidden="1">{"Riqfin97",#N/A,FALSE,"Tran";"Riqfinpro",#N/A,FALSE,"Tran"}</definedName>
    <definedName name="wrn.Riqfin." localSheetId="47" hidden="1">{"Riqfin97",#N/A,FALSE,"Tran";"Riqfinpro",#N/A,FALSE,"Tran"}</definedName>
    <definedName name="wrn.Riqfin." localSheetId="48" hidden="1">{"Riqfin97",#N/A,FALSE,"Tran";"Riqfinpro",#N/A,FALSE,"Tran"}</definedName>
    <definedName name="wrn.Riqfin." localSheetId="49" hidden="1">{"Riqfin97",#N/A,FALSE,"Tran";"Riqfinpro",#N/A,FALSE,"Tran"}</definedName>
    <definedName name="wrn.Riqfin." localSheetId="50" hidden="1">{"Riqfin97",#N/A,FALSE,"Tran";"Riqfinpro",#N/A,FALSE,"Tran"}</definedName>
    <definedName name="wrn.Riqfin." localSheetId="51" hidden="1">{"Riqfin97",#N/A,FALSE,"Tran";"Riqfinpro",#N/A,FALSE,"Tran"}</definedName>
    <definedName name="wrn.Riqfin." localSheetId="52" hidden="1">{"Riqfin97",#N/A,FALSE,"Tran";"Riqfinpro",#N/A,FALSE,"Tran"}</definedName>
    <definedName name="wrn.Riqfin." localSheetId="53" hidden="1">{"Riqfin97",#N/A,FALSE,"Tran";"Riqfinpro",#N/A,FALSE,"Tran"}</definedName>
    <definedName name="wrn.Riqfin." localSheetId="64" hidden="1">{"Riqfin97",#N/A,FALSE,"Tran";"Riqfinpro",#N/A,FALSE,"Tran"}</definedName>
    <definedName name="wrn.Riqfin." localSheetId="65" hidden="1">{"Riqfin97",#N/A,FALSE,"Tran";"Riqfinpro",#N/A,FALSE,"Tran"}</definedName>
    <definedName name="wrn.Riqfin." localSheetId="66" hidden="1">{"Riqfin97",#N/A,FALSE,"Tran";"Riqfinpro",#N/A,FALSE,"Tran"}</definedName>
    <definedName name="wrn.Riqfin." hidden="1">{"Riqfin97",#N/A,FALSE,"Tran";"Riqfinpro",#N/A,FALSE,"Tran"}</definedName>
    <definedName name="wrn.sreport9899." localSheetId="6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7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7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7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7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1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2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3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7"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8"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4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0"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1"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2"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53"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4"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5"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localSheetId="66"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report9899." hidden="1">{#N/A,#N/A,TRUE,"COVER";"srsep98",#N/A,TRUE,"CGovmt";"percentages",#N/A,TRUE,"CGovmt";"srsep98",#N/A,TRUE,"RONFPS";"percentages",#N/A,TRUE,"RONFPS";"srsep98",#N/A,TRUE,"CONSNFPS";"percentages",#N/A,TRUE,"CONSNFPS";"srsep98",#N/A,TRUE,"SRCGOVT";"srsep98",#N/A,TRUE,"SRNFPS";"srsep98",#N/A,TRUE,"NFPSFIN";"percentages",#N/A,TRUE,"NFPSFIN";"srsep98",#N/A,TRUE,"CENTBANK";"srsep98",#N/A,TRUE,"COMBANKS";"srsep98",#N/A,TRUE,"BSYSTEM";"srsep98",#N/A,TRUE,"NBANKFINST";"srsep98",#N/A,TRUE,"FSYSTEM";"srsep98",#N/A,TRUE,"MONAGGREG";"srsep98",#N/A,TRUE,"SRFSYSCRED";"srsep98",#N/A,TRUE,"SRFSYSTEM";"srsep98",#N/A,TRUE,"MACFLOWS";"srsep98",#N/A,TRUE,"SELINDICATORS";"srsep98",#N/A,TRUE,"Deflator";"srsep98",#N/A,TRUE,"PERCRITERIA";"srsep98",#N/A,TRUE,"CPI"}</definedName>
    <definedName name="wrn.SSPIB." localSheetId="67" hidden="1">{#N/A,#N/A,FALSE,"SSPIB"}</definedName>
    <definedName name="wrn.SSPIB." localSheetId="68" hidden="1">{#N/A,#N/A,FALSE,"SSPIB"}</definedName>
    <definedName name="wrn.SSPIB." localSheetId="69" hidden="1">{#N/A,#N/A,FALSE,"SSPIB"}</definedName>
    <definedName name="wrn.SSPIB." localSheetId="70" hidden="1">{#N/A,#N/A,FALSE,"SSPIB"}</definedName>
    <definedName name="wrn.SSPIB." localSheetId="72" hidden="1">{#N/A,#N/A,FALSE,"SSPIB"}</definedName>
    <definedName name="wrn.SSPIB." localSheetId="73" hidden="1">{#N/A,#N/A,FALSE,"SSPIB"}</definedName>
    <definedName name="wrn.SSPIB." localSheetId="74" hidden="1">{#N/A,#N/A,FALSE,"SSPIB"}</definedName>
    <definedName name="wrn.SSPIB." localSheetId="11" hidden="1">{#N/A,#N/A,FALSE,"SSPIB"}</definedName>
    <definedName name="wrn.SSPIB." localSheetId="12" hidden="1">{#N/A,#N/A,FALSE,"SSPIB"}</definedName>
    <definedName name="wrn.SSPIB." localSheetId="13" hidden="1">{#N/A,#N/A,FALSE,"SSPIB"}</definedName>
    <definedName name="wrn.SSPIB." localSheetId="23" hidden="1">{#N/A,#N/A,FALSE,"SSPIB"}</definedName>
    <definedName name="wrn.SSPIB." localSheetId="24" hidden="1">{#N/A,#N/A,FALSE,"SSPIB"}</definedName>
    <definedName name="wrn.SSPIB." localSheetId="26" hidden="1">{#N/A,#N/A,FALSE,"SSPIB"}</definedName>
    <definedName name="wrn.SSPIB." localSheetId="27" hidden="1">{#N/A,#N/A,FALSE,"SSPIB"}</definedName>
    <definedName name="wrn.SSPIB." localSheetId="42" hidden="1">{#N/A,#N/A,FALSE,"SSPIB"}</definedName>
    <definedName name="wrn.SSPIB." localSheetId="6" hidden="1">{#N/A,#N/A,FALSE,"SSPIB"}</definedName>
    <definedName name="wrn.SSPIB." localSheetId="7" hidden="1">{#N/A,#N/A,FALSE,"SSPIB"}</definedName>
    <definedName name="wrn.SSPIB." localSheetId="10" hidden="1">{#N/A,#N/A,FALSE,"SSPIB"}</definedName>
    <definedName name="wrn.SSPIB." localSheetId="38" hidden="1">{#N/A,#N/A,FALSE,"SSPIB"}</definedName>
    <definedName name="wrn.SSPIB." localSheetId="25" hidden="1">{#N/A,#N/A,FALSE,"SSPIB"}</definedName>
    <definedName name="wrn.SSPIB." localSheetId="28" hidden="1">{#N/A,#N/A,FALSE,"SSPIB"}</definedName>
    <definedName name="wrn.SSPIB." localSheetId="30" hidden="1">{#N/A,#N/A,FALSE,"SSPIB"}</definedName>
    <definedName name="wrn.SSPIB." localSheetId="31" hidden="1">{#N/A,#N/A,FALSE,"SSPIB"}</definedName>
    <definedName name="wrn.SSPIB." localSheetId="32" hidden="1">{#N/A,#N/A,FALSE,"SSPIB"}</definedName>
    <definedName name="wrn.SSPIB." localSheetId="33" hidden="1">{#N/A,#N/A,FALSE,"SSPIB"}</definedName>
    <definedName name="wrn.SSPIB." localSheetId="34" hidden="1">{#N/A,#N/A,FALSE,"SSPIB"}</definedName>
    <definedName name="wrn.SSPIB." localSheetId="35" hidden="1">{#N/A,#N/A,FALSE,"SSPIB"}</definedName>
    <definedName name="wrn.SSPIB." localSheetId="36" hidden="1">{#N/A,#N/A,FALSE,"SSPIB"}</definedName>
    <definedName name="wrn.SSPIB." localSheetId="37" hidden="1">{#N/A,#N/A,FALSE,"SSPIB"}</definedName>
    <definedName name="wrn.SSPIB." localSheetId="39" hidden="1">{#N/A,#N/A,FALSE,"SSPIB"}</definedName>
    <definedName name="wrn.SSPIB." localSheetId="40" hidden="1">{#N/A,#N/A,FALSE,"SSPIB"}</definedName>
    <definedName name="wrn.SSPIB." localSheetId="41" hidden="1">{#N/A,#N/A,FALSE,"SSPIB"}</definedName>
    <definedName name="wrn.SSPIB." localSheetId="46" hidden="1">{#N/A,#N/A,FALSE,"SSPIB"}</definedName>
    <definedName name="wrn.SSPIB." localSheetId="47" hidden="1">{#N/A,#N/A,FALSE,"SSPIB"}</definedName>
    <definedName name="wrn.SSPIB." localSheetId="48" hidden="1">{#N/A,#N/A,FALSE,"SSPIB"}</definedName>
    <definedName name="wrn.SSPIB." localSheetId="49" hidden="1">{#N/A,#N/A,FALSE,"SSPIB"}</definedName>
    <definedName name="wrn.SSPIB." localSheetId="50" hidden="1">{#N/A,#N/A,FALSE,"SSPIB"}</definedName>
    <definedName name="wrn.SSPIB." localSheetId="51" hidden="1">{#N/A,#N/A,FALSE,"SSPIB"}</definedName>
    <definedName name="wrn.SSPIB." localSheetId="52" hidden="1">{#N/A,#N/A,FALSE,"SSPIB"}</definedName>
    <definedName name="wrn.SSPIB." localSheetId="53" hidden="1">{#N/A,#N/A,FALSE,"SSPIB"}</definedName>
    <definedName name="wrn.SSPIB." localSheetId="64" hidden="1">{#N/A,#N/A,FALSE,"SSPIB"}</definedName>
    <definedName name="wrn.SSPIB." localSheetId="65" hidden="1">{#N/A,#N/A,FALSE,"SSPIB"}</definedName>
    <definedName name="wrn.SSPIB." localSheetId="66" hidden="1">{#N/A,#N/A,FALSE,"SSPIB"}</definedName>
    <definedName name="wrn.SSPIB." hidden="1">{#N/A,#N/A,FALSE,"SSPIB"}</definedName>
    <definedName name="wrn.Staff._.Report._.Tables." localSheetId="67" hidden="1">{#N/A,#N/A,FALSE,"SR1";#N/A,#N/A,FALSE,"SR2";#N/A,#N/A,FALSE,"SR3";#N/A,#N/A,FALSE,"SR4"}</definedName>
    <definedName name="wrn.Staff._.Report._.Tables." localSheetId="68" hidden="1">{#N/A,#N/A,FALSE,"SR1";#N/A,#N/A,FALSE,"SR2";#N/A,#N/A,FALSE,"SR3";#N/A,#N/A,FALSE,"SR4"}</definedName>
    <definedName name="wrn.Staff._.Report._.Tables." localSheetId="69" hidden="1">{#N/A,#N/A,FALSE,"SR1";#N/A,#N/A,FALSE,"SR2";#N/A,#N/A,FALSE,"SR3";#N/A,#N/A,FALSE,"SR4"}</definedName>
    <definedName name="wrn.Staff._.Report._.Tables." localSheetId="70" hidden="1">{#N/A,#N/A,FALSE,"SR1";#N/A,#N/A,FALSE,"SR2";#N/A,#N/A,FALSE,"SR3";#N/A,#N/A,FALSE,"SR4"}</definedName>
    <definedName name="wrn.Staff._.Report._.Tables." localSheetId="72" hidden="1">{#N/A,#N/A,FALSE,"SR1";#N/A,#N/A,FALSE,"SR2";#N/A,#N/A,FALSE,"SR3";#N/A,#N/A,FALSE,"SR4"}</definedName>
    <definedName name="wrn.Staff._.Report._.Tables." localSheetId="73" hidden="1">{#N/A,#N/A,FALSE,"SR1";#N/A,#N/A,FALSE,"SR2";#N/A,#N/A,FALSE,"SR3";#N/A,#N/A,FALSE,"SR4"}</definedName>
    <definedName name="wrn.Staff._.Report._.Tables." localSheetId="74" hidden="1">{#N/A,#N/A,FALSE,"SR1";#N/A,#N/A,FALSE,"SR2";#N/A,#N/A,FALSE,"SR3";#N/A,#N/A,FALSE,"SR4"}</definedName>
    <definedName name="wrn.Staff._.Report._.Tables." localSheetId="11" hidden="1">{#N/A,#N/A,FALSE,"SR1";#N/A,#N/A,FALSE,"SR2";#N/A,#N/A,FALSE,"SR3";#N/A,#N/A,FALSE,"SR4"}</definedName>
    <definedName name="wrn.Staff._.Report._.Tables." localSheetId="12" hidden="1">{#N/A,#N/A,FALSE,"SR1";#N/A,#N/A,FALSE,"SR2";#N/A,#N/A,FALSE,"SR3";#N/A,#N/A,FALSE,"SR4"}</definedName>
    <definedName name="wrn.Staff._.Report._.Tables." localSheetId="13" hidden="1">{#N/A,#N/A,FALSE,"SR1";#N/A,#N/A,FALSE,"SR2";#N/A,#N/A,FALSE,"SR3";#N/A,#N/A,FALSE,"SR4"}</definedName>
    <definedName name="wrn.Staff._.Report._.Tables." localSheetId="23" hidden="1">{#N/A,#N/A,FALSE,"SR1";#N/A,#N/A,FALSE,"SR2";#N/A,#N/A,FALSE,"SR3";#N/A,#N/A,FALSE,"SR4"}</definedName>
    <definedName name="wrn.Staff._.Report._.Tables." localSheetId="24" hidden="1">{#N/A,#N/A,FALSE,"SR1";#N/A,#N/A,FALSE,"SR2";#N/A,#N/A,FALSE,"SR3";#N/A,#N/A,FALSE,"SR4"}</definedName>
    <definedName name="wrn.Staff._.Report._.Tables." localSheetId="26" hidden="1">{#N/A,#N/A,FALSE,"SR1";#N/A,#N/A,FALSE,"SR2";#N/A,#N/A,FALSE,"SR3";#N/A,#N/A,FALSE,"SR4"}</definedName>
    <definedName name="wrn.Staff._.Report._.Tables." localSheetId="27" hidden="1">{#N/A,#N/A,FALSE,"SR1";#N/A,#N/A,FALSE,"SR2";#N/A,#N/A,FALSE,"SR3";#N/A,#N/A,FALSE,"SR4"}</definedName>
    <definedName name="wrn.Staff._.Report._.Tables." localSheetId="42" hidden="1">{#N/A,#N/A,FALSE,"SR1";#N/A,#N/A,FALSE,"SR2";#N/A,#N/A,FALSE,"SR3";#N/A,#N/A,FALSE,"SR4"}</definedName>
    <definedName name="wrn.Staff._.Report._.Tables." localSheetId="6" hidden="1">{#N/A,#N/A,FALSE,"SR1";#N/A,#N/A,FALSE,"SR2";#N/A,#N/A,FALSE,"SR3";#N/A,#N/A,FALSE,"SR4"}</definedName>
    <definedName name="wrn.Staff._.Report._.Tables." localSheetId="7" hidden="1">{#N/A,#N/A,FALSE,"SR1";#N/A,#N/A,FALSE,"SR2";#N/A,#N/A,FALSE,"SR3";#N/A,#N/A,FALSE,"SR4"}</definedName>
    <definedName name="wrn.Staff._.Report._.Tables." localSheetId="10" hidden="1">{#N/A,#N/A,FALSE,"SR1";#N/A,#N/A,FALSE,"SR2";#N/A,#N/A,FALSE,"SR3";#N/A,#N/A,FALSE,"SR4"}</definedName>
    <definedName name="wrn.Staff._.Report._.Tables." localSheetId="38" hidden="1">{#N/A,#N/A,FALSE,"SR1";#N/A,#N/A,FALSE,"SR2";#N/A,#N/A,FALSE,"SR3";#N/A,#N/A,FALSE,"SR4"}</definedName>
    <definedName name="wrn.Staff._.Report._.Tables." localSheetId="25" hidden="1">{#N/A,#N/A,FALSE,"SR1";#N/A,#N/A,FALSE,"SR2";#N/A,#N/A,FALSE,"SR3";#N/A,#N/A,FALSE,"SR4"}</definedName>
    <definedName name="wrn.Staff._.Report._.Tables." localSheetId="28" hidden="1">{#N/A,#N/A,FALSE,"SR1";#N/A,#N/A,FALSE,"SR2";#N/A,#N/A,FALSE,"SR3";#N/A,#N/A,FALSE,"SR4"}</definedName>
    <definedName name="wrn.Staff._.Report._.Tables." localSheetId="30" hidden="1">{#N/A,#N/A,FALSE,"SR1";#N/A,#N/A,FALSE,"SR2";#N/A,#N/A,FALSE,"SR3";#N/A,#N/A,FALSE,"SR4"}</definedName>
    <definedName name="wrn.Staff._.Report._.Tables." localSheetId="31" hidden="1">{#N/A,#N/A,FALSE,"SR1";#N/A,#N/A,FALSE,"SR2";#N/A,#N/A,FALSE,"SR3";#N/A,#N/A,FALSE,"SR4"}</definedName>
    <definedName name="wrn.Staff._.Report._.Tables." localSheetId="32" hidden="1">{#N/A,#N/A,FALSE,"SR1";#N/A,#N/A,FALSE,"SR2";#N/A,#N/A,FALSE,"SR3";#N/A,#N/A,FALSE,"SR4"}</definedName>
    <definedName name="wrn.Staff._.Report._.Tables." localSheetId="33" hidden="1">{#N/A,#N/A,FALSE,"SR1";#N/A,#N/A,FALSE,"SR2";#N/A,#N/A,FALSE,"SR3";#N/A,#N/A,FALSE,"SR4"}</definedName>
    <definedName name="wrn.Staff._.Report._.Tables." localSheetId="34" hidden="1">{#N/A,#N/A,FALSE,"SR1";#N/A,#N/A,FALSE,"SR2";#N/A,#N/A,FALSE,"SR3";#N/A,#N/A,FALSE,"SR4"}</definedName>
    <definedName name="wrn.Staff._.Report._.Tables." localSheetId="35" hidden="1">{#N/A,#N/A,FALSE,"SR1";#N/A,#N/A,FALSE,"SR2";#N/A,#N/A,FALSE,"SR3";#N/A,#N/A,FALSE,"SR4"}</definedName>
    <definedName name="wrn.Staff._.Report._.Tables." localSheetId="36" hidden="1">{#N/A,#N/A,FALSE,"SR1";#N/A,#N/A,FALSE,"SR2";#N/A,#N/A,FALSE,"SR3";#N/A,#N/A,FALSE,"SR4"}</definedName>
    <definedName name="wrn.Staff._.Report._.Tables." localSheetId="37" hidden="1">{#N/A,#N/A,FALSE,"SR1";#N/A,#N/A,FALSE,"SR2";#N/A,#N/A,FALSE,"SR3";#N/A,#N/A,FALSE,"SR4"}</definedName>
    <definedName name="wrn.Staff._.Report._.Tables." localSheetId="39" hidden="1">{#N/A,#N/A,FALSE,"SR1";#N/A,#N/A,FALSE,"SR2";#N/A,#N/A,FALSE,"SR3";#N/A,#N/A,FALSE,"SR4"}</definedName>
    <definedName name="wrn.Staff._.Report._.Tables." localSheetId="40" hidden="1">{#N/A,#N/A,FALSE,"SR1";#N/A,#N/A,FALSE,"SR2";#N/A,#N/A,FALSE,"SR3";#N/A,#N/A,FALSE,"SR4"}</definedName>
    <definedName name="wrn.Staff._.Report._.Tables." localSheetId="41" hidden="1">{#N/A,#N/A,FALSE,"SR1";#N/A,#N/A,FALSE,"SR2";#N/A,#N/A,FALSE,"SR3";#N/A,#N/A,FALSE,"SR4"}</definedName>
    <definedName name="wrn.Staff._.Report._.Tables." localSheetId="46" hidden="1">{#N/A,#N/A,FALSE,"SR1";#N/A,#N/A,FALSE,"SR2";#N/A,#N/A,FALSE,"SR3";#N/A,#N/A,FALSE,"SR4"}</definedName>
    <definedName name="wrn.Staff._.Report._.Tables." localSheetId="47" hidden="1">{#N/A,#N/A,FALSE,"SR1";#N/A,#N/A,FALSE,"SR2";#N/A,#N/A,FALSE,"SR3";#N/A,#N/A,FALSE,"SR4"}</definedName>
    <definedName name="wrn.Staff._.Report._.Tables." localSheetId="48" hidden="1">{#N/A,#N/A,FALSE,"SR1";#N/A,#N/A,FALSE,"SR2";#N/A,#N/A,FALSE,"SR3";#N/A,#N/A,FALSE,"SR4"}</definedName>
    <definedName name="wrn.Staff._.Report._.Tables." localSheetId="49" hidden="1">{#N/A,#N/A,FALSE,"SR1";#N/A,#N/A,FALSE,"SR2";#N/A,#N/A,FALSE,"SR3";#N/A,#N/A,FALSE,"SR4"}</definedName>
    <definedName name="wrn.Staff._.Report._.Tables." localSheetId="50" hidden="1">{#N/A,#N/A,FALSE,"SR1";#N/A,#N/A,FALSE,"SR2";#N/A,#N/A,FALSE,"SR3";#N/A,#N/A,FALSE,"SR4"}</definedName>
    <definedName name="wrn.Staff._.Report._.Tables." localSheetId="51" hidden="1">{#N/A,#N/A,FALSE,"SR1";#N/A,#N/A,FALSE,"SR2";#N/A,#N/A,FALSE,"SR3";#N/A,#N/A,FALSE,"SR4"}</definedName>
    <definedName name="wrn.Staff._.Report._.Tables." localSheetId="52" hidden="1">{#N/A,#N/A,FALSE,"SR1";#N/A,#N/A,FALSE,"SR2";#N/A,#N/A,FALSE,"SR3";#N/A,#N/A,FALSE,"SR4"}</definedName>
    <definedName name="wrn.Staff._.Report._.Tables." localSheetId="53" hidden="1">{#N/A,#N/A,FALSE,"SR1";#N/A,#N/A,FALSE,"SR2";#N/A,#N/A,FALSE,"SR3";#N/A,#N/A,FALSE,"SR4"}</definedName>
    <definedName name="wrn.Staff._.Report._.Tables." localSheetId="64" hidden="1">{#N/A,#N/A,FALSE,"SR1";#N/A,#N/A,FALSE,"SR2";#N/A,#N/A,FALSE,"SR3";#N/A,#N/A,FALSE,"SR4"}</definedName>
    <definedName name="wrn.Staff._.Report._.Tables." localSheetId="65" hidden="1">{#N/A,#N/A,FALSE,"SR1";#N/A,#N/A,FALSE,"SR2";#N/A,#N/A,FALSE,"SR3";#N/A,#N/A,FALSE,"SR4"}</definedName>
    <definedName name="wrn.Staff._.Report._.Tables." localSheetId="66" hidden="1">{#N/A,#N/A,FALSE,"SR1";#N/A,#N/A,FALSE,"SR2";#N/A,#N/A,FALSE,"SR3";#N/A,#N/A,FALSE,"SR4"}</definedName>
    <definedName name="wrn.Staff._.Report._.Tables." hidden="1">{#N/A,#N/A,FALSE,"SR1";#N/A,#N/A,FALSE,"SR2";#N/A,#N/A,FALSE,"SR3";#N/A,#N/A,FALSE,"SR4"}</definedName>
    <definedName name="wrn.staffreport." localSheetId="67" hidden="1">{#N/A,#N/A,FALSE,"slvsrtb1";#N/A,#N/A,FALSE,"slvsrtb2";#N/A,#N/A,FALSE,"slvsrtb3";#N/A,#N/A,FALSE,"slvsrtb4";#N/A,#N/A,FALSE,"slvsrtb5";#N/A,#N/A,FALSE,"slvsrtb6";#N/A,#N/A,FALSE,"slvsrtb7";#N/A,#N/A,FALSE,"slvsrtb8";#N/A,#N/A,FALSE,"slvsrtb9";#N/A,#N/A,FALSE,"slvsrtb10";#N/A,#N/A,FALSE,"slvsrtb12"}</definedName>
    <definedName name="wrn.staffreport." localSheetId="68" hidden="1">{#N/A,#N/A,FALSE,"slvsrtb1";#N/A,#N/A,FALSE,"slvsrtb2";#N/A,#N/A,FALSE,"slvsrtb3";#N/A,#N/A,FALSE,"slvsrtb4";#N/A,#N/A,FALSE,"slvsrtb5";#N/A,#N/A,FALSE,"slvsrtb6";#N/A,#N/A,FALSE,"slvsrtb7";#N/A,#N/A,FALSE,"slvsrtb8";#N/A,#N/A,FALSE,"slvsrtb9";#N/A,#N/A,FALSE,"slvsrtb10";#N/A,#N/A,FALSE,"slvsrtb12"}</definedName>
    <definedName name="wrn.staffreport." localSheetId="69" hidden="1">{#N/A,#N/A,FALSE,"slvsrtb1";#N/A,#N/A,FALSE,"slvsrtb2";#N/A,#N/A,FALSE,"slvsrtb3";#N/A,#N/A,FALSE,"slvsrtb4";#N/A,#N/A,FALSE,"slvsrtb5";#N/A,#N/A,FALSE,"slvsrtb6";#N/A,#N/A,FALSE,"slvsrtb7";#N/A,#N/A,FALSE,"slvsrtb8";#N/A,#N/A,FALSE,"slvsrtb9";#N/A,#N/A,FALSE,"slvsrtb10";#N/A,#N/A,FALSE,"slvsrtb12"}</definedName>
    <definedName name="wrn.staffreport." localSheetId="70" hidden="1">{#N/A,#N/A,FALSE,"slvsrtb1";#N/A,#N/A,FALSE,"slvsrtb2";#N/A,#N/A,FALSE,"slvsrtb3";#N/A,#N/A,FALSE,"slvsrtb4";#N/A,#N/A,FALSE,"slvsrtb5";#N/A,#N/A,FALSE,"slvsrtb6";#N/A,#N/A,FALSE,"slvsrtb7";#N/A,#N/A,FALSE,"slvsrtb8";#N/A,#N/A,FALSE,"slvsrtb9";#N/A,#N/A,FALSE,"slvsrtb10";#N/A,#N/A,FALSE,"slvsrtb12"}</definedName>
    <definedName name="wrn.staffreport." localSheetId="72" hidden="1">{#N/A,#N/A,FALSE,"slvsrtb1";#N/A,#N/A,FALSE,"slvsrtb2";#N/A,#N/A,FALSE,"slvsrtb3";#N/A,#N/A,FALSE,"slvsrtb4";#N/A,#N/A,FALSE,"slvsrtb5";#N/A,#N/A,FALSE,"slvsrtb6";#N/A,#N/A,FALSE,"slvsrtb7";#N/A,#N/A,FALSE,"slvsrtb8";#N/A,#N/A,FALSE,"slvsrtb9";#N/A,#N/A,FALSE,"slvsrtb10";#N/A,#N/A,FALSE,"slvsrtb12"}</definedName>
    <definedName name="wrn.staffreport." localSheetId="73" hidden="1">{#N/A,#N/A,FALSE,"slvsrtb1";#N/A,#N/A,FALSE,"slvsrtb2";#N/A,#N/A,FALSE,"slvsrtb3";#N/A,#N/A,FALSE,"slvsrtb4";#N/A,#N/A,FALSE,"slvsrtb5";#N/A,#N/A,FALSE,"slvsrtb6";#N/A,#N/A,FALSE,"slvsrtb7";#N/A,#N/A,FALSE,"slvsrtb8";#N/A,#N/A,FALSE,"slvsrtb9";#N/A,#N/A,FALSE,"slvsrtb10";#N/A,#N/A,FALSE,"slvsrtb12"}</definedName>
    <definedName name="wrn.staffreport." localSheetId="74" hidden="1">{#N/A,#N/A,FALSE,"slvsrtb1";#N/A,#N/A,FALSE,"slvsrtb2";#N/A,#N/A,FALSE,"slvsrtb3";#N/A,#N/A,FALSE,"slvsrtb4";#N/A,#N/A,FALSE,"slvsrtb5";#N/A,#N/A,FALSE,"slvsrtb6";#N/A,#N/A,FALSE,"slvsrtb7";#N/A,#N/A,FALSE,"slvsrtb8";#N/A,#N/A,FALSE,"slvsrtb9";#N/A,#N/A,FALSE,"slvsrtb10";#N/A,#N/A,FALSE,"slvsrtb12"}</definedName>
    <definedName name="wrn.staffreport." localSheetId="11" hidden="1">{#N/A,#N/A,FALSE,"slvsrtb1";#N/A,#N/A,FALSE,"slvsrtb2";#N/A,#N/A,FALSE,"slvsrtb3";#N/A,#N/A,FALSE,"slvsrtb4";#N/A,#N/A,FALSE,"slvsrtb5";#N/A,#N/A,FALSE,"slvsrtb6";#N/A,#N/A,FALSE,"slvsrtb7";#N/A,#N/A,FALSE,"slvsrtb8";#N/A,#N/A,FALSE,"slvsrtb9";#N/A,#N/A,FALSE,"slvsrtb10";#N/A,#N/A,FALSE,"slvsrtb12"}</definedName>
    <definedName name="wrn.staffreport." localSheetId="12" hidden="1">{#N/A,#N/A,FALSE,"slvsrtb1";#N/A,#N/A,FALSE,"slvsrtb2";#N/A,#N/A,FALSE,"slvsrtb3";#N/A,#N/A,FALSE,"slvsrtb4";#N/A,#N/A,FALSE,"slvsrtb5";#N/A,#N/A,FALSE,"slvsrtb6";#N/A,#N/A,FALSE,"slvsrtb7";#N/A,#N/A,FALSE,"slvsrtb8";#N/A,#N/A,FALSE,"slvsrtb9";#N/A,#N/A,FALSE,"slvsrtb10";#N/A,#N/A,FALSE,"slvsrtb12"}</definedName>
    <definedName name="wrn.staffreport." localSheetId="13" hidden="1">{#N/A,#N/A,FALSE,"slvsrtb1";#N/A,#N/A,FALSE,"slvsrtb2";#N/A,#N/A,FALSE,"slvsrtb3";#N/A,#N/A,FALSE,"slvsrtb4";#N/A,#N/A,FALSE,"slvsrtb5";#N/A,#N/A,FALSE,"slvsrtb6";#N/A,#N/A,FALSE,"slvsrtb7";#N/A,#N/A,FALSE,"slvsrtb8";#N/A,#N/A,FALSE,"slvsrtb9";#N/A,#N/A,FALSE,"slvsrtb10";#N/A,#N/A,FALSE,"slvsrtb12"}</definedName>
    <definedName name="wrn.staffreport." localSheetId="23" hidden="1">{#N/A,#N/A,FALSE,"slvsrtb1";#N/A,#N/A,FALSE,"slvsrtb2";#N/A,#N/A,FALSE,"slvsrtb3";#N/A,#N/A,FALSE,"slvsrtb4";#N/A,#N/A,FALSE,"slvsrtb5";#N/A,#N/A,FALSE,"slvsrtb6";#N/A,#N/A,FALSE,"slvsrtb7";#N/A,#N/A,FALSE,"slvsrtb8";#N/A,#N/A,FALSE,"slvsrtb9";#N/A,#N/A,FALSE,"slvsrtb10";#N/A,#N/A,FALSE,"slvsrtb12"}</definedName>
    <definedName name="wrn.staffreport." localSheetId="24" hidden="1">{#N/A,#N/A,FALSE,"slvsrtb1";#N/A,#N/A,FALSE,"slvsrtb2";#N/A,#N/A,FALSE,"slvsrtb3";#N/A,#N/A,FALSE,"slvsrtb4";#N/A,#N/A,FALSE,"slvsrtb5";#N/A,#N/A,FALSE,"slvsrtb6";#N/A,#N/A,FALSE,"slvsrtb7";#N/A,#N/A,FALSE,"slvsrtb8";#N/A,#N/A,FALSE,"slvsrtb9";#N/A,#N/A,FALSE,"slvsrtb10";#N/A,#N/A,FALSE,"slvsrtb12"}</definedName>
    <definedName name="wrn.staffreport." localSheetId="26" hidden="1">{#N/A,#N/A,FALSE,"slvsrtb1";#N/A,#N/A,FALSE,"slvsrtb2";#N/A,#N/A,FALSE,"slvsrtb3";#N/A,#N/A,FALSE,"slvsrtb4";#N/A,#N/A,FALSE,"slvsrtb5";#N/A,#N/A,FALSE,"slvsrtb6";#N/A,#N/A,FALSE,"slvsrtb7";#N/A,#N/A,FALSE,"slvsrtb8";#N/A,#N/A,FALSE,"slvsrtb9";#N/A,#N/A,FALSE,"slvsrtb10";#N/A,#N/A,FALSE,"slvsrtb12"}</definedName>
    <definedName name="wrn.staffreport." localSheetId="27" hidden="1">{#N/A,#N/A,FALSE,"slvsrtb1";#N/A,#N/A,FALSE,"slvsrtb2";#N/A,#N/A,FALSE,"slvsrtb3";#N/A,#N/A,FALSE,"slvsrtb4";#N/A,#N/A,FALSE,"slvsrtb5";#N/A,#N/A,FALSE,"slvsrtb6";#N/A,#N/A,FALSE,"slvsrtb7";#N/A,#N/A,FALSE,"slvsrtb8";#N/A,#N/A,FALSE,"slvsrtb9";#N/A,#N/A,FALSE,"slvsrtb10";#N/A,#N/A,FALSE,"slvsrtb12"}</definedName>
    <definedName name="wrn.staffreport." localSheetId="42" hidden="1">{#N/A,#N/A,FALSE,"slvsrtb1";#N/A,#N/A,FALSE,"slvsrtb2";#N/A,#N/A,FALSE,"slvsrtb3";#N/A,#N/A,FALSE,"slvsrtb4";#N/A,#N/A,FALSE,"slvsrtb5";#N/A,#N/A,FALSE,"slvsrtb6";#N/A,#N/A,FALSE,"slvsrtb7";#N/A,#N/A,FALSE,"slvsrtb8";#N/A,#N/A,FALSE,"slvsrtb9";#N/A,#N/A,FALSE,"slvsrtb10";#N/A,#N/A,FALSE,"slvsrtb12"}</definedName>
    <definedName name="wrn.staffreport." localSheetId="6" hidden="1">{#N/A,#N/A,FALSE,"slvsrtb1";#N/A,#N/A,FALSE,"slvsrtb2";#N/A,#N/A,FALSE,"slvsrtb3";#N/A,#N/A,FALSE,"slvsrtb4";#N/A,#N/A,FALSE,"slvsrtb5";#N/A,#N/A,FALSE,"slvsrtb6";#N/A,#N/A,FALSE,"slvsrtb7";#N/A,#N/A,FALSE,"slvsrtb8";#N/A,#N/A,FALSE,"slvsrtb9";#N/A,#N/A,FALSE,"slvsrtb10";#N/A,#N/A,FALSE,"slvsrtb12"}</definedName>
    <definedName name="wrn.staffreport." localSheetId="7" hidden="1">{#N/A,#N/A,FALSE,"slvsrtb1";#N/A,#N/A,FALSE,"slvsrtb2";#N/A,#N/A,FALSE,"slvsrtb3";#N/A,#N/A,FALSE,"slvsrtb4";#N/A,#N/A,FALSE,"slvsrtb5";#N/A,#N/A,FALSE,"slvsrtb6";#N/A,#N/A,FALSE,"slvsrtb7";#N/A,#N/A,FALSE,"slvsrtb8";#N/A,#N/A,FALSE,"slvsrtb9";#N/A,#N/A,FALSE,"slvsrtb10";#N/A,#N/A,FALSE,"slvsrtb12"}</definedName>
    <definedName name="wrn.staffreport." localSheetId="10" hidden="1">{#N/A,#N/A,FALSE,"slvsrtb1";#N/A,#N/A,FALSE,"slvsrtb2";#N/A,#N/A,FALSE,"slvsrtb3";#N/A,#N/A,FALSE,"slvsrtb4";#N/A,#N/A,FALSE,"slvsrtb5";#N/A,#N/A,FALSE,"slvsrtb6";#N/A,#N/A,FALSE,"slvsrtb7";#N/A,#N/A,FALSE,"slvsrtb8";#N/A,#N/A,FALSE,"slvsrtb9";#N/A,#N/A,FALSE,"slvsrtb10";#N/A,#N/A,FALSE,"slvsrtb12"}</definedName>
    <definedName name="wrn.staffreport." localSheetId="38" hidden="1">{#N/A,#N/A,FALSE,"slvsrtb1";#N/A,#N/A,FALSE,"slvsrtb2";#N/A,#N/A,FALSE,"slvsrtb3";#N/A,#N/A,FALSE,"slvsrtb4";#N/A,#N/A,FALSE,"slvsrtb5";#N/A,#N/A,FALSE,"slvsrtb6";#N/A,#N/A,FALSE,"slvsrtb7";#N/A,#N/A,FALSE,"slvsrtb8";#N/A,#N/A,FALSE,"slvsrtb9";#N/A,#N/A,FALSE,"slvsrtb10";#N/A,#N/A,FALSE,"slvsrtb12"}</definedName>
    <definedName name="wrn.staffreport." localSheetId="25" hidden="1">{#N/A,#N/A,FALSE,"slvsrtb1";#N/A,#N/A,FALSE,"slvsrtb2";#N/A,#N/A,FALSE,"slvsrtb3";#N/A,#N/A,FALSE,"slvsrtb4";#N/A,#N/A,FALSE,"slvsrtb5";#N/A,#N/A,FALSE,"slvsrtb6";#N/A,#N/A,FALSE,"slvsrtb7";#N/A,#N/A,FALSE,"slvsrtb8";#N/A,#N/A,FALSE,"slvsrtb9";#N/A,#N/A,FALSE,"slvsrtb10";#N/A,#N/A,FALSE,"slvsrtb12"}</definedName>
    <definedName name="wrn.staffreport." localSheetId="28" hidden="1">{#N/A,#N/A,FALSE,"slvsrtb1";#N/A,#N/A,FALSE,"slvsrtb2";#N/A,#N/A,FALSE,"slvsrtb3";#N/A,#N/A,FALSE,"slvsrtb4";#N/A,#N/A,FALSE,"slvsrtb5";#N/A,#N/A,FALSE,"slvsrtb6";#N/A,#N/A,FALSE,"slvsrtb7";#N/A,#N/A,FALSE,"slvsrtb8";#N/A,#N/A,FALSE,"slvsrtb9";#N/A,#N/A,FALSE,"slvsrtb10";#N/A,#N/A,FALSE,"slvsrtb12"}</definedName>
    <definedName name="wrn.staffreport." localSheetId="30" hidden="1">{#N/A,#N/A,FALSE,"slvsrtb1";#N/A,#N/A,FALSE,"slvsrtb2";#N/A,#N/A,FALSE,"slvsrtb3";#N/A,#N/A,FALSE,"slvsrtb4";#N/A,#N/A,FALSE,"slvsrtb5";#N/A,#N/A,FALSE,"slvsrtb6";#N/A,#N/A,FALSE,"slvsrtb7";#N/A,#N/A,FALSE,"slvsrtb8";#N/A,#N/A,FALSE,"slvsrtb9";#N/A,#N/A,FALSE,"slvsrtb10";#N/A,#N/A,FALSE,"slvsrtb12"}</definedName>
    <definedName name="wrn.staffreport." localSheetId="31" hidden="1">{#N/A,#N/A,FALSE,"slvsrtb1";#N/A,#N/A,FALSE,"slvsrtb2";#N/A,#N/A,FALSE,"slvsrtb3";#N/A,#N/A,FALSE,"slvsrtb4";#N/A,#N/A,FALSE,"slvsrtb5";#N/A,#N/A,FALSE,"slvsrtb6";#N/A,#N/A,FALSE,"slvsrtb7";#N/A,#N/A,FALSE,"slvsrtb8";#N/A,#N/A,FALSE,"slvsrtb9";#N/A,#N/A,FALSE,"slvsrtb10";#N/A,#N/A,FALSE,"slvsrtb12"}</definedName>
    <definedName name="wrn.staffreport." localSheetId="32" hidden="1">{#N/A,#N/A,FALSE,"slvsrtb1";#N/A,#N/A,FALSE,"slvsrtb2";#N/A,#N/A,FALSE,"slvsrtb3";#N/A,#N/A,FALSE,"slvsrtb4";#N/A,#N/A,FALSE,"slvsrtb5";#N/A,#N/A,FALSE,"slvsrtb6";#N/A,#N/A,FALSE,"slvsrtb7";#N/A,#N/A,FALSE,"slvsrtb8";#N/A,#N/A,FALSE,"slvsrtb9";#N/A,#N/A,FALSE,"slvsrtb10";#N/A,#N/A,FALSE,"slvsrtb12"}</definedName>
    <definedName name="wrn.staffreport." localSheetId="33" hidden="1">{#N/A,#N/A,FALSE,"slvsrtb1";#N/A,#N/A,FALSE,"slvsrtb2";#N/A,#N/A,FALSE,"slvsrtb3";#N/A,#N/A,FALSE,"slvsrtb4";#N/A,#N/A,FALSE,"slvsrtb5";#N/A,#N/A,FALSE,"slvsrtb6";#N/A,#N/A,FALSE,"slvsrtb7";#N/A,#N/A,FALSE,"slvsrtb8";#N/A,#N/A,FALSE,"slvsrtb9";#N/A,#N/A,FALSE,"slvsrtb10";#N/A,#N/A,FALSE,"slvsrtb12"}</definedName>
    <definedName name="wrn.staffreport." localSheetId="34" hidden="1">{#N/A,#N/A,FALSE,"slvsrtb1";#N/A,#N/A,FALSE,"slvsrtb2";#N/A,#N/A,FALSE,"slvsrtb3";#N/A,#N/A,FALSE,"slvsrtb4";#N/A,#N/A,FALSE,"slvsrtb5";#N/A,#N/A,FALSE,"slvsrtb6";#N/A,#N/A,FALSE,"slvsrtb7";#N/A,#N/A,FALSE,"slvsrtb8";#N/A,#N/A,FALSE,"slvsrtb9";#N/A,#N/A,FALSE,"slvsrtb10";#N/A,#N/A,FALSE,"slvsrtb12"}</definedName>
    <definedName name="wrn.staffreport." localSheetId="35" hidden="1">{#N/A,#N/A,FALSE,"slvsrtb1";#N/A,#N/A,FALSE,"slvsrtb2";#N/A,#N/A,FALSE,"slvsrtb3";#N/A,#N/A,FALSE,"slvsrtb4";#N/A,#N/A,FALSE,"slvsrtb5";#N/A,#N/A,FALSE,"slvsrtb6";#N/A,#N/A,FALSE,"slvsrtb7";#N/A,#N/A,FALSE,"slvsrtb8";#N/A,#N/A,FALSE,"slvsrtb9";#N/A,#N/A,FALSE,"slvsrtb10";#N/A,#N/A,FALSE,"slvsrtb12"}</definedName>
    <definedName name="wrn.staffreport." localSheetId="36" hidden="1">{#N/A,#N/A,FALSE,"slvsrtb1";#N/A,#N/A,FALSE,"slvsrtb2";#N/A,#N/A,FALSE,"slvsrtb3";#N/A,#N/A,FALSE,"slvsrtb4";#N/A,#N/A,FALSE,"slvsrtb5";#N/A,#N/A,FALSE,"slvsrtb6";#N/A,#N/A,FALSE,"slvsrtb7";#N/A,#N/A,FALSE,"slvsrtb8";#N/A,#N/A,FALSE,"slvsrtb9";#N/A,#N/A,FALSE,"slvsrtb10";#N/A,#N/A,FALSE,"slvsrtb12"}</definedName>
    <definedName name="wrn.staffreport." localSheetId="37" hidden="1">{#N/A,#N/A,FALSE,"slvsrtb1";#N/A,#N/A,FALSE,"slvsrtb2";#N/A,#N/A,FALSE,"slvsrtb3";#N/A,#N/A,FALSE,"slvsrtb4";#N/A,#N/A,FALSE,"slvsrtb5";#N/A,#N/A,FALSE,"slvsrtb6";#N/A,#N/A,FALSE,"slvsrtb7";#N/A,#N/A,FALSE,"slvsrtb8";#N/A,#N/A,FALSE,"slvsrtb9";#N/A,#N/A,FALSE,"slvsrtb10";#N/A,#N/A,FALSE,"slvsrtb12"}</definedName>
    <definedName name="wrn.staffreport." localSheetId="39" hidden="1">{#N/A,#N/A,FALSE,"slvsrtb1";#N/A,#N/A,FALSE,"slvsrtb2";#N/A,#N/A,FALSE,"slvsrtb3";#N/A,#N/A,FALSE,"slvsrtb4";#N/A,#N/A,FALSE,"slvsrtb5";#N/A,#N/A,FALSE,"slvsrtb6";#N/A,#N/A,FALSE,"slvsrtb7";#N/A,#N/A,FALSE,"slvsrtb8";#N/A,#N/A,FALSE,"slvsrtb9";#N/A,#N/A,FALSE,"slvsrtb10";#N/A,#N/A,FALSE,"slvsrtb12"}</definedName>
    <definedName name="wrn.staffreport." localSheetId="40" hidden="1">{#N/A,#N/A,FALSE,"slvsrtb1";#N/A,#N/A,FALSE,"slvsrtb2";#N/A,#N/A,FALSE,"slvsrtb3";#N/A,#N/A,FALSE,"slvsrtb4";#N/A,#N/A,FALSE,"slvsrtb5";#N/A,#N/A,FALSE,"slvsrtb6";#N/A,#N/A,FALSE,"slvsrtb7";#N/A,#N/A,FALSE,"slvsrtb8";#N/A,#N/A,FALSE,"slvsrtb9";#N/A,#N/A,FALSE,"slvsrtb10";#N/A,#N/A,FALSE,"slvsrtb12"}</definedName>
    <definedName name="wrn.staffreport." localSheetId="41" hidden="1">{#N/A,#N/A,FALSE,"slvsrtb1";#N/A,#N/A,FALSE,"slvsrtb2";#N/A,#N/A,FALSE,"slvsrtb3";#N/A,#N/A,FALSE,"slvsrtb4";#N/A,#N/A,FALSE,"slvsrtb5";#N/A,#N/A,FALSE,"slvsrtb6";#N/A,#N/A,FALSE,"slvsrtb7";#N/A,#N/A,FALSE,"slvsrtb8";#N/A,#N/A,FALSE,"slvsrtb9";#N/A,#N/A,FALSE,"slvsrtb10";#N/A,#N/A,FALSE,"slvsrtb12"}</definedName>
    <definedName name="wrn.staffreport." localSheetId="46" hidden="1">{#N/A,#N/A,FALSE,"slvsrtb1";#N/A,#N/A,FALSE,"slvsrtb2";#N/A,#N/A,FALSE,"slvsrtb3";#N/A,#N/A,FALSE,"slvsrtb4";#N/A,#N/A,FALSE,"slvsrtb5";#N/A,#N/A,FALSE,"slvsrtb6";#N/A,#N/A,FALSE,"slvsrtb7";#N/A,#N/A,FALSE,"slvsrtb8";#N/A,#N/A,FALSE,"slvsrtb9";#N/A,#N/A,FALSE,"slvsrtb10";#N/A,#N/A,FALSE,"slvsrtb12"}</definedName>
    <definedName name="wrn.staffreport." localSheetId="47" hidden="1">{#N/A,#N/A,FALSE,"slvsrtb1";#N/A,#N/A,FALSE,"slvsrtb2";#N/A,#N/A,FALSE,"slvsrtb3";#N/A,#N/A,FALSE,"slvsrtb4";#N/A,#N/A,FALSE,"slvsrtb5";#N/A,#N/A,FALSE,"slvsrtb6";#N/A,#N/A,FALSE,"slvsrtb7";#N/A,#N/A,FALSE,"slvsrtb8";#N/A,#N/A,FALSE,"slvsrtb9";#N/A,#N/A,FALSE,"slvsrtb10";#N/A,#N/A,FALSE,"slvsrtb12"}</definedName>
    <definedName name="wrn.staffreport." localSheetId="48" hidden="1">{#N/A,#N/A,FALSE,"slvsrtb1";#N/A,#N/A,FALSE,"slvsrtb2";#N/A,#N/A,FALSE,"slvsrtb3";#N/A,#N/A,FALSE,"slvsrtb4";#N/A,#N/A,FALSE,"slvsrtb5";#N/A,#N/A,FALSE,"slvsrtb6";#N/A,#N/A,FALSE,"slvsrtb7";#N/A,#N/A,FALSE,"slvsrtb8";#N/A,#N/A,FALSE,"slvsrtb9";#N/A,#N/A,FALSE,"slvsrtb10";#N/A,#N/A,FALSE,"slvsrtb12"}</definedName>
    <definedName name="wrn.staffreport." localSheetId="49" hidden="1">{#N/A,#N/A,FALSE,"slvsrtb1";#N/A,#N/A,FALSE,"slvsrtb2";#N/A,#N/A,FALSE,"slvsrtb3";#N/A,#N/A,FALSE,"slvsrtb4";#N/A,#N/A,FALSE,"slvsrtb5";#N/A,#N/A,FALSE,"slvsrtb6";#N/A,#N/A,FALSE,"slvsrtb7";#N/A,#N/A,FALSE,"slvsrtb8";#N/A,#N/A,FALSE,"slvsrtb9";#N/A,#N/A,FALSE,"slvsrtb10";#N/A,#N/A,FALSE,"slvsrtb12"}</definedName>
    <definedName name="wrn.staffreport." localSheetId="50" hidden="1">{#N/A,#N/A,FALSE,"slvsrtb1";#N/A,#N/A,FALSE,"slvsrtb2";#N/A,#N/A,FALSE,"slvsrtb3";#N/A,#N/A,FALSE,"slvsrtb4";#N/A,#N/A,FALSE,"slvsrtb5";#N/A,#N/A,FALSE,"slvsrtb6";#N/A,#N/A,FALSE,"slvsrtb7";#N/A,#N/A,FALSE,"slvsrtb8";#N/A,#N/A,FALSE,"slvsrtb9";#N/A,#N/A,FALSE,"slvsrtb10";#N/A,#N/A,FALSE,"slvsrtb12"}</definedName>
    <definedName name="wrn.staffreport." localSheetId="51" hidden="1">{#N/A,#N/A,FALSE,"slvsrtb1";#N/A,#N/A,FALSE,"slvsrtb2";#N/A,#N/A,FALSE,"slvsrtb3";#N/A,#N/A,FALSE,"slvsrtb4";#N/A,#N/A,FALSE,"slvsrtb5";#N/A,#N/A,FALSE,"slvsrtb6";#N/A,#N/A,FALSE,"slvsrtb7";#N/A,#N/A,FALSE,"slvsrtb8";#N/A,#N/A,FALSE,"slvsrtb9";#N/A,#N/A,FALSE,"slvsrtb10";#N/A,#N/A,FALSE,"slvsrtb12"}</definedName>
    <definedName name="wrn.staffreport." localSheetId="52" hidden="1">{#N/A,#N/A,FALSE,"slvsrtb1";#N/A,#N/A,FALSE,"slvsrtb2";#N/A,#N/A,FALSE,"slvsrtb3";#N/A,#N/A,FALSE,"slvsrtb4";#N/A,#N/A,FALSE,"slvsrtb5";#N/A,#N/A,FALSE,"slvsrtb6";#N/A,#N/A,FALSE,"slvsrtb7";#N/A,#N/A,FALSE,"slvsrtb8";#N/A,#N/A,FALSE,"slvsrtb9";#N/A,#N/A,FALSE,"slvsrtb10";#N/A,#N/A,FALSE,"slvsrtb12"}</definedName>
    <definedName name="wrn.staffreport." localSheetId="53" hidden="1">{#N/A,#N/A,FALSE,"slvsrtb1";#N/A,#N/A,FALSE,"slvsrtb2";#N/A,#N/A,FALSE,"slvsrtb3";#N/A,#N/A,FALSE,"slvsrtb4";#N/A,#N/A,FALSE,"slvsrtb5";#N/A,#N/A,FALSE,"slvsrtb6";#N/A,#N/A,FALSE,"slvsrtb7";#N/A,#N/A,FALSE,"slvsrtb8";#N/A,#N/A,FALSE,"slvsrtb9";#N/A,#N/A,FALSE,"slvsrtb10";#N/A,#N/A,FALSE,"slvsrtb12"}</definedName>
    <definedName name="wrn.staffreport." localSheetId="64" hidden="1">{#N/A,#N/A,FALSE,"slvsrtb1";#N/A,#N/A,FALSE,"slvsrtb2";#N/A,#N/A,FALSE,"slvsrtb3";#N/A,#N/A,FALSE,"slvsrtb4";#N/A,#N/A,FALSE,"slvsrtb5";#N/A,#N/A,FALSE,"slvsrtb6";#N/A,#N/A,FALSE,"slvsrtb7";#N/A,#N/A,FALSE,"slvsrtb8";#N/A,#N/A,FALSE,"slvsrtb9";#N/A,#N/A,FALSE,"slvsrtb10";#N/A,#N/A,FALSE,"slvsrtb12"}</definedName>
    <definedName name="wrn.staffreport." localSheetId="65" hidden="1">{#N/A,#N/A,FALSE,"slvsrtb1";#N/A,#N/A,FALSE,"slvsrtb2";#N/A,#N/A,FALSE,"slvsrtb3";#N/A,#N/A,FALSE,"slvsrtb4";#N/A,#N/A,FALSE,"slvsrtb5";#N/A,#N/A,FALSE,"slvsrtb6";#N/A,#N/A,FALSE,"slvsrtb7";#N/A,#N/A,FALSE,"slvsrtb8";#N/A,#N/A,FALSE,"slvsrtb9";#N/A,#N/A,FALSE,"slvsrtb10";#N/A,#N/A,FALSE,"slvsrtb12"}</definedName>
    <definedName name="wrn.staffreport." localSheetId="66" hidden="1">{#N/A,#N/A,FALSE,"slvsrtb1";#N/A,#N/A,FALSE,"slvsrtb2";#N/A,#N/A,FALSE,"slvsrtb3";#N/A,#N/A,FALSE,"slvsrtb4";#N/A,#N/A,FALSE,"slvsrtb5";#N/A,#N/A,FALSE,"slvsrtb6";#N/A,#N/A,FALSE,"slvsrtb7";#N/A,#N/A,FALSE,"slvsrtb8";#N/A,#N/A,FALSE,"slvsrtb9";#N/A,#N/A,FALSE,"slvsrtb10";#N/A,#N/A,FALSE,"slvsrtb12"}</definedName>
    <definedName name="wrn.staffreport." hidden="1">{#N/A,#N/A,FALSE,"slvsrtb1";#N/A,#N/A,FALSE,"slvsrtb2";#N/A,#N/A,FALSE,"slvsrtb3";#N/A,#N/A,FALSE,"slvsrtb4";#N/A,#N/A,FALSE,"slvsrtb5";#N/A,#N/A,FALSE,"slvsrtb6";#N/A,#N/A,FALSE,"slvsrtb7";#N/A,#N/A,FALSE,"slvsrtb8";#N/A,#N/A,FALSE,"slvsrtb9";#N/A,#N/A,FALSE,"slvsrtb10";#N/A,#N/A,FALSE,"slvsrtb12"}</definedName>
    <definedName name="wrn.STATE." localSheetId="67" hidden="1">{#N/A,#N/A,FALSE,"STATE"}</definedName>
    <definedName name="wrn.STATE." localSheetId="68" hidden="1">{#N/A,#N/A,FALSE,"STATE"}</definedName>
    <definedName name="wrn.STATE." localSheetId="69" hidden="1">{#N/A,#N/A,FALSE,"STATE"}</definedName>
    <definedName name="wrn.STATE." localSheetId="70" hidden="1">{#N/A,#N/A,FALSE,"STATE"}</definedName>
    <definedName name="wrn.STATE." localSheetId="72" hidden="1">{#N/A,#N/A,FALSE,"STATE"}</definedName>
    <definedName name="wrn.STATE." localSheetId="73" hidden="1">{#N/A,#N/A,FALSE,"STATE"}</definedName>
    <definedName name="wrn.STATE." localSheetId="74" hidden="1">{#N/A,#N/A,FALSE,"STATE"}</definedName>
    <definedName name="wrn.STATE." localSheetId="11" hidden="1">{#N/A,#N/A,FALSE,"STATE"}</definedName>
    <definedName name="wrn.STATE." localSheetId="12" hidden="1">{#N/A,#N/A,FALSE,"STATE"}</definedName>
    <definedName name="wrn.STATE." localSheetId="13" hidden="1">{#N/A,#N/A,FALSE,"STATE"}</definedName>
    <definedName name="wrn.STATE." localSheetId="23" hidden="1">{#N/A,#N/A,FALSE,"STATE"}</definedName>
    <definedName name="wrn.STATE." localSheetId="24" hidden="1">{#N/A,#N/A,FALSE,"STATE"}</definedName>
    <definedName name="wrn.STATE." localSheetId="26" hidden="1">{#N/A,#N/A,FALSE,"STATE"}</definedName>
    <definedName name="wrn.STATE." localSheetId="42" hidden="1">{#N/A,#N/A,FALSE,"STATE"}</definedName>
    <definedName name="wrn.STATE." localSheetId="6" hidden="1">{#N/A,#N/A,FALSE,"STATE"}</definedName>
    <definedName name="wrn.STATE." localSheetId="7" hidden="1">{#N/A,#N/A,FALSE,"STATE"}</definedName>
    <definedName name="wrn.STATE." localSheetId="10" hidden="1">{#N/A,#N/A,FALSE,"STATE"}</definedName>
    <definedName name="wrn.STATE." localSheetId="38" hidden="1">{#N/A,#N/A,FALSE,"STATE"}</definedName>
    <definedName name="wrn.STATE." localSheetId="25" hidden="1">{#N/A,#N/A,FALSE,"STATE"}</definedName>
    <definedName name="wrn.STATE." localSheetId="28" hidden="1">{#N/A,#N/A,FALSE,"STATE"}</definedName>
    <definedName name="wrn.STATE." localSheetId="30" hidden="1">{#N/A,#N/A,FALSE,"STATE"}</definedName>
    <definedName name="wrn.STATE." localSheetId="31" hidden="1">{#N/A,#N/A,FALSE,"STATE"}</definedName>
    <definedName name="wrn.STATE." localSheetId="32" hidden="1">{#N/A,#N/A,FALSE,"STATE"}</definedName>
    <definedName name="wrn.STATE." localSheetId="33" hidden="1">{#N/A,#N/A,FALSE,"STATE"}</definedName>
    <definedName name="wrn.STATE." localSheetId="34" hidden="1">{#N/A,#N/A,FALSE,"STATE"}</definedName>
    <definedName name="wrn.STATE." localSheetId="35" hidden="1">{#N/A,#N/A,FALSE,"STATE"}</definedName>
    <definedName name="wrn.STATE." localSheetId="36" hidden="1">{#N/A,#N/A,FALSE,"STATE"}</definedName>
    <definedName name="wrn.STATE." localSheetId="37" hidden="1">{#N/A,#N/A,FALSE,"STATE"}</definedName>
    <definedName name="wrn.STATE." localSheetId="39" hidden="1">{#N/A,#N/A,FALSE,"STATE"}</definedName>
    <definedName name="wrn.STATE." localSheetId="40" hidden="1">{#N/A,#N/A,FALSE,"STATE"}</definedName>
    <definedName name="wrn.STATE." localSheetId="41" hidden="1">{#N/A,#N/A,FALSE,"STATE"}</definedName>
    <definedName name="wrn.STATE." localSheetId="46" hidden="1">{#N/A,#N/A,FALSE,"STATE"}</definedName>
    <definedName name="wrn.STATE." localSheetId="47" hidden="1">{#N/A,#N/A,FALSE,"STATE"}</definedName>
    <definedName name="wrn.STATE." localSheetId="51" hidden="1">{#N/A,#N/A,FALSE,"STATE"}</definedName>
    <definedName name="wrn.STATE." localSheetId="52" hidden="1">{#N/A,#N/A,FALSE,"STATE"}</definedName>
    <definedName name="wrn.STATE." localSheetId="53" hidden="1">{#N/A,#N/A,FALSE,"STATE"}</definedName>
    <definedName name="wrn.STATE." localSheetId="64" hidden="1">{#N/A,#N/A,FALSE,"STATE"}</definedName>
    <definedName name="wrn.STATE." localSheetId="65" hidden="1">{#N/A,#N/A,FALSE,"STATE"}</definedName>
    <definedName name="wrn.STATE." localSheetId="66" hidden="1">{#N/A,#N/A,FALSE,"STATE"}</definedName>
    <definedName name="wrn.STATE." hidden="1">{#N/A,#N/A,FALSE,"STATE"}</definedName>
    <definedName name="wrn.TAXARREARS." localSheetId="67" hidden="1">{#N/A,#N/A,FALSE,"TAXARREARS"}</definedName>
    <definedName name="wrn.TAXARREARS." localSheetId="68" hidden="1">{#N/A,#N/A,FALSE,"TAXARREARS"}</definedName>
    <definedName name="wrn.TAXARREARS." localSheetId="69" hidden="1">{#N/A,#N/A,FALSE,"TAXARREARS"}</definedName>
    <definedName name="wrn.TAXARREARS." localSheetId="70" hidden="1">{#N/A,#N/A,FALSE,"TAXARREARS"}</definedName>
    <definedName name="wrn.TAXARREARS." localSheetId="72" hidden="1">{#N/A,#N/A,FALSE,"TAXARREARS"}</definedName>
    <definedName name="wrn.TAXARREARS." localSheetId="73" hidden="1">{#N/A,#N/A,FALSE,"TAXARREARS"}</definedName>
    <definedName name="wrn.TAXARREARS." localSheetId="74" hidden="1">{#N/A,#N/A,FALSE,"TAXARREARS"}</definedName>
    <definedName name="wrn.TAXARREARS." localSheetId="11" hidden="1">{#N/A,#N/A,FALSE,"TAXARREARS"}</definedName>
    <definedName name="wrn.TAXARREARS." localSheetId="12" hidden="1">{#N/A,#N/A,FALSE,"TAXARREARS"}</definedName>
    <definedName name="wrn.TAXARREARS." localSheetId="13" hidden="1">{#N/A,#N/A,FALSE,"TAXARREARS"}</definedName>
    <definedName name="wrn.TAXARREARS." localSheetId="23" hidden="1">{#N/A,#N/A,FALSE,"TAXARREARS"}</definedName>
    <definedName name="wrn.TAXARREARS." localSheetId="24" hidden="1">{#N/A,#N/A,FALSE,"TAXARREARS"}</definedName>
    <definedName name="wrn.TAXARREARS." localSheetId="26" hidden="1">{#N/A,#N/A,FALSE,"TAXARREARS"}</definedName>
    <definedName name="wrn.TAXARREARS." localSheetId="42" hidden="1">{#N/A,#N/A,FALSE,"TAXARREARS"}</definedName>
    <definedName name="wrn.TAXARREARS." localSheetId="6" hidden="1">{#N/A,#N/A,FALSE,"TAXARREARS"}</definedName>
    <definedName name="wrn.TAXARREARS." localSheetId="7" hidden="1">{#N/A,#N/A,FALSE,"TAXARREARS"}</definedName>
    <definedName name="wrn.TAXARREARS." localSheetId="10" hidden="1">{#N/A,#N/A,FALSE,"TAXARREARS"}</definedName>
    <definedName name="wrn.TAXARREARS." localSheetId="38" hidden="1">{#N/A,#N/A,FALSE,"TAXARREARS"}</definedName>
    <definedName name="wrn.TAXARREARS." localSheetId="25" hidden="1">{#N/A,#N/A,FALSE,"TAXARREARS"}</definedName>
    <definedName name="wrn.TAXARREARS." localSheetId="28" hidden="1">{#N/A,#N/A,FALSE,"TAXARREARS"}</definedName>
    <definedName name="wrn.TAXARREARS." localSheetId="30" hidden="1">{#N/A,#N/A,FALSE,"TAXARREARS"}</definedName>
    <definedName name="wrn.TAXARREARS." localSheetId="31" hidden="1">{#N/A,#N/A,FALSE,"TAXARREARS"}</definedName>
    <definedName name="wrn.TAXARREARS." localSheetId="32" hidden="1">{#N/A,#N/A,FALSE,"TAXARREARS"}</definedName>
    <definedName name="wrn.TAXARREARS." localSheetId="33" hidden="1">{#N/A,#N/A,FALSE,"TAXARREARS"}</definedName>
    <definedName name="wrn.TAXARREARS." localSheetId="34" hidden="1">{#N/A,#N/A,FALSE,"TAXARREARS"}</definedName>
    <definedName name="wrn.TAXARREARS." localSheetId="35" hidden="1">{#N/A,#N/A,FALSE,"TAXARREARS"}</definedName>
    <definedName name="wrn.TAXARREARS." localSheetId="36" hidden="1">{#N/A,#N/A,FALSE,"TAXARREARS"}</definedName>
    <definedName name="wrn.TAXARREARS." localSheetId="37" hidden="1">{#N/A,#N/A,FALSE,"TAXARREARS"}</definedName>
    <definedName name="wrn.TAXARREARS." localSheetId="39" hidden="1">{#N/A,#N/A,FALSE,"TAXARREARS"}</definedName>
    <definedName name="wrn.TAXARREARS." localSheetId="40" hidden="1">{#N/A,#N/A,FALSE,"TAXARREARS"}</definedName>
    <definedName name="wrn.TAXARREARS." localSheetId="41" hidden="1">{#N/A,#N/A,FALSE,"TAXARREARS"}</definedName>
    <definedName name="wrn.TAXARREARS." localSheetId="46" hidden="1">{#N/A,#N/A,FALSE,"TAXARREARS"}</definedName>
    <definedName name="wrn.TAXARREARS." localSheetId="47" hidden="1">{#N/A,#N/A,FALSE,"TAXARREARS"}</definedName>
    <definedName name="wrn.TAXARREARS." localSheetId="51" hidden="1">{#N/A,#N/A,FALSE,"TAXARREARS"}</definedName>
    <definedName name="wrn.TAXARREARS." localSheetId="52" hidden="1">{#N/A,#N/A,FALSE,"TAXARREARS"}</definedName>
    <definedName name="wrn.TAXARREARS." localSheetId="53" hidden="1">{#N/A,#N/A,FALSE,"TAXARREARS"}</definedName>
    <definedName name="wrn.TAXARREARS." localSheetId="64" hidden="1">{#N/A,#N/A,FALSE,"TAXARREARS"}</definedName>
    <definedName name="wrn.TAXARREARS." localSheetId="65" hidden="1">{#N/A,#N/A,FALSE,"TAXARREARS"}</definedName>
    <definedName name="wrn.TAXARREARS." localSheetId="66" hidden="1">{#N/A,#N/A,FALSE,"TAXARREARS"}</definedName>
    <definedName name="wrn.TAXARREARS." hidden="1">{#N/A,#N/A,FALSE,"TAXARREARS"}</definedName>
    <definedName name="wrn.TAXPAYRS." localSheetId="67" hidden="1">{#N/A,#N/A,FALSE,"TAXPAYRS"}</definedName>
    <definedName name="wrn.TAXPAYRS." localSheetId="68" hidden="1">{#N/A,#N/A,FALSE,"TAXPAYRS"}</definedName>
    <definedName name="wrn.TAXPAYRS." localSheetId="69" hidden="1">{#N/A,#N/A,FALSE,"TAXPAYRS"}</definedName>
    <definedName name="wrn.TAXPAYRS." localSheetId="70" hidden="1">{#N/A,#N/A,FALSE,"TAXPAYRS"}</definedName>
    <definedName name="wrn.TAXPAYRS." localSheetId="72" hidden="1">{#N/A,#N/A,FALSE,"TAXPAYRS"}</definedName>
    <definedName name="wrn.TAXPAYRS." localSheetId="73" hidden="1">{#N/A,#N/A,FALSE,"TAXPAYRS"}</definedName>
    <definedName name="wrn.TAXPAYRS." localSheetId="74" hidden="1">{#N/A,#N/A,FALSE,"TAXPAYRS"}</definedName>
    <definedName name="wrn.TAXPAYRS." localSheetId="11" hidden="1">{#N/A,#N/A,FALSE,"TAXPAYRS"}</definedName>
    <definedName name="wrn.TAXPAYRS." localSheetId="12" hidden="1">{#N/A,#N/A,FALSE,"TAXPAYRS"}</definedName>
    <definedName name="wrn.TAXPAYRS." localSheetId="13" hidden="1">{#N/A,#N/A,FALSE,"TAXPAYRS"}</definedName>
    <definedName name="wrn.TAXPAYRS." localSheetId="23" hidden="1">{#N/A,#N/A,FALSE,"TAXPAYRS"}</definedName>
    <definedName name="wrn.TAXPAYRS." localSheetId="24" hidden="1">{#N/A,#N/A,FALSE,"TAXPAYRS"}</definedName>
    <definedName name="wrn.TAXPAYRS." localSheetId="26" hidden="1">{#N/A,#N/A,FALSE,"TAXPAYRS"}</definedName>
    <definedName name="wrn.TAXPAYRS." localSheetId="42" hidden="1">{#N/A,#N/A,FALSE,"TAXPAYRS"}</definedName>
    <definedName name="wrn.TAXPAYRS." localSheetId="6" hidden="1">{#N/A,#N/A,FALSE,"TAXPAYRS"}</definedName>
    <definedName name="wrn.TAXPAYRS." localSheetId="7" hidden="1">{#N/A,#N/A,FALSE,"TAXPAYRS"}</definedName>
    <definedName name="wrn.TAXPAYRS." localSheetId="10" hidden="1">{#N/A,#N/A,FALSE,"TAXPAYRS"}</definedName>
    <definedName name="wrn.TAXPAYRS." localSheetId="38" hidden="1">{#N/A,#N/A,FALSE,"TAXPAYRS"}</definedName>
    <definedName name="wrn.TAXPAYRS." localSheetId="25" hidden="1">{#N/A,#N/A,FALSE,"TAXPAYRS"}</definedName>
    <definedName name="wrn.TAXPAYRS." localSheetId="28" hidden="1">{#N/A,#N/A,FALSE,"TAXPAYRS"}</definedName>
    <definedName name="wrn.TAXPAYRS." localSheetId="30" hidden="1">{#N/A,#N/A,FALSE,"TAXPAYRS"}</definedName>
    <definedName name="wrn.TAXPAYRS." localSheetId="31" hidden="1">{#N/A,#N/A,FALSE,"TAXPAYRS"}</definedName>
    <definedName name="wrn.TAXPAYRS." localSheetId="32" hidden="1">{#N/A,#N/A,FALSE,"TAXPAYRS"}</definedName>
    <definedName name="wrn.TAXPAYRS." localSheetId="33" hidden="1">{#N/A,#N/A,FALSE,"TAXPAYRS"}</definedName>
    <definedName name="wrn.TAXPAYRS." localSheetId="34" hidden="1">{#N/A,#N/A,FALSE,"TAXPAYRS"}</definedName>
    <definedName name="wrn.TAXPAYRS." localSheetId="35" hidden="1">{#N/A,#N/A,FALSE,"TAXPAYRS"}</definedName>
    <definedName name="wrn.TAXPAYRS." localSheetId="36" hidden="1">{#N/A,#N/A,FALSE,"TAXPAYRS"}</definedName>
    <definedName name="wrn.TAXPAYRS." localSheetId="37" hidden="1">{#N/A,#N/A,FALSE,"TAXPAYRS"}</definedName>
    <definedName name="wrn.TAXPAYRS." localSheetId="39" hidden="1">{#N/A,#N/A,FALSE,"TAXPAYRS"}</definedName>
    <definedName name="wrn.TAXPAYRS." localSheetId="40" hidden="1">{#N/A,#N/A,FALSE,"TAXPAYRS"}</definedName>
    <definedName name="wrn.TAXPAYRS." localSheetId="41" hidden="1">{#N/A,#N/A,FALSE,"TAXPAYRS"}</definedName>
    <definedName name="wrn.TAXPAYRS." localSheetId="46" hidden="1">{#N/A,#N/A,FALSE,"TAXPAYRS"}</definedName>
    <definedName name="wrn.TAXPAYRS." localSheetId="47" hidden="1">{#N/A,#N/A,FALSE,"TAXPAYRS"}</definedName>
    <definedName name="wrn.TAXPAYRS." localSheetId="51" hidden="1">{#N/A,#N/A,FALSE,"TAXPAYRS"}</definedName>
    <definedName name="wrn.TAXPAYRS." localSheetId="52" hidden="1">{#N/A,#N/A,FALSE,"TAXPAYRS"}</definedName>
    <definedName name="wrn.TAXPAYRS." localSheetId="53" hidden="1">{#N/A,#N/A,FALSE,"TAXPAYRS"}</definedName>
    <definedName name="wrn.TAXPAYRS." localSheetId="64" hidden="1">{#N/A,#N/A,FALSE,"TAXPAYRS"}</definedName>
    <definedName name="wrn.TAXPAYRS." localSheetId="65" hidden="1">{#N/A,#N/A,FALSE,"TAXPAYRS"}</definedName>
    <definedName name="wrn.TAXPAYRS." localSheetId="66" hidden="1">{#N/A,#N/A,FALSE,"TAXPAYRS"}</definedName>
    <definedName name="wrn.TAXPAYRS." hidden="1">{#N/A,#N/A,FALSE,"TAXPAYRS"}</definedName>
    <definedName name="wrn.TRADE." localSheetId="67" hidden="1">{#N/A,#N/A,FALSE,"TRADE"}</definedName>
    <definedName name="wrn.TRADE." localSheetId="68" hidden="1">{#N/A,#N/A,FALSE,"TRADE"}</definedName>
    <definedName name="wrn.TRADE." localSheetId="69" hidden="1">{#N/A,#N/A,FALSE,"TRADE"}</definedName>
    <definedName name="wrn.TRADE." localSheetId="70" hidden="1">{#N/A,#N/A,FALSE,"TRADE"}</definedName>
    <definedName name="wrn.TRADE." localSheetId="72" hidden="1">{#N/A,#N/A,FALSE,"TRADE"}</definedName>
    <definedName name="wrn.TRADE." localSheetId="73" hidden="1">{#N/A,#N/A,FALSE,"TRADE"}</definedName>
    <definedName name="wrn.TRADE." localSheetId="74" hidden="1">{#N/A,#N/A,FALSE,"TRADE"}</definedName>
    <definedName name="wrn.TRADE." localSheetId="11" hidden="1">{#N/A,#N/A,FALSE,"TRADE"}</definedName>
    <definedName name="wrn.TRADE." localSheetId="12" hidden="1">{#N/A,#N/A,FALSE,"TRADE"}</definedName>
    <definedName name="wrn.TRADE." localSheetId="13" hidden="1">{#N/A,#N/A,FALSE,"TRADE"}</definedName>
    <definedName name="wrn.TRADE." localSheetId="23" hidden="1">{#N/A,#N/A,FALSE,"TRADE"}</definedName>
    <definedName name="wrn.TRADE." localSheetId="24" hidden="1">{#N/A,#N/A,FALSE,"TRADE"}</definedName>
    <definedName name="wrn.TRADE." localSheetId="26" hidden="1">{#N/A,#N/A,FALSE,"TRADE"}</definedName>
    <definedName name="wrn.TRADE." localSheetId="42" hidden="1">{#N/A,#N/A,FALSE,"TRADE"}</definedName>
    <definedName name="wrn.TRADE." localSheetId="6" hidden="1">{#N/A,#N/A,FALSE,"TRADE"}</definedName>
    <definedName name="wrn.TRADE." localSheetId="7" hidden="1">{#N/A,#N/A,FALSE,"TRADE"}</definedName>
    <definedName name="wrn.TRADE." localSheetId="10" hidden="1">{#N/A,#N/A,FALSE,"TRADE"}</definedName>
    <definedName name="wrn.TRADE." localSheetId="38" hidden="1">{#N/A,#N/A,FALSE,"TRADE"}</definedName>
    <definedName name="wrn.TRADE." localSheetId="25" hidden="1">{#N/A,#N/A,FALSE,"TRADE"}</definedName>
    <definedName name="wrn.TRADE." localSheetId="28" hidden="1">{#N/A,#N/A,FALSE,"TRADE"}</definedName>
    <definedName name="wrn.TRADE." localSheetId="30" hidden="1">{#N/A,#N/A,FALSE,"TRADE"}</definedName>
    <definedName name="wrn.TRADE." localSheetId="31" hidden="1">{#N/A,#N/A,FALSE,"TRADE"}</definedName>
    <definedName name="wrn.TRADE." localSheetId="32" hidden="1">{#N/A,#N/A,FALSE,"TRADE"}</definedName>
    <definedName name="wrn.TRADE." localSheetId="33" hidden="1">{#N/A,#N/A,FALSE,"TRADE"}</definedName>
    <definedName name="wrn.TRADE." localSheetId="34" hidden="1">{#N/A,#N/A,FALSE,"TRADE"}</definedName>
    <definedName name="wrn.TRADE." localSheetId="35" hidden="1">{#N/A,#N/A,FALSE,"TRADE"}</definedName>
    <definedName name="wrn.TRADE." localSheetId="36" hidden="1">{#N/A,#N/A,FALSE,"TRADE"}</definedName>
    <definedName name="wrn.TRADE." localSheetId="37" hidden="1">{#N/A,#N/A,FALSE,"TRADE"}</definedName>
    <definedName name="wrn.TRADE." localSheetId="39" hidden="1">{#N/A,#N/A,FALSE,"TRADE"}</definedName>
    <definedName name="wrn.TRADE." localSheetId="40" hidden="1">{#N/A,#N/A,FALSE,"TRADE"}</definedName>
    <definedName name="wrn.TRADE." localSheetId="41" hidden="1">{#N/A,#N/A,FALSE,"TRADE"}</definedName>
    <definedName name="wrn.TRADE." localSheetId="46" hidden="1">{#N/A,#N/A,FALSE,"TRADE"}</definedName>
    <definedName name="wrn.TRADE." localSheetId="47" hidden="1">{#N/A,#N/A,FALSE,"TRADE"}</definedName>
    <definedName name="wrn.TRADE." localSheetId="51" hidden="1">{#N/A,#N/A,FALSE,"TRADE"}</definedName>
    <definedName name="wrn.TRADE." localSheetId="52" hidden="1">{#N/A,#N/A,FALSE,"TRADE"}</definedName>
    <definedName name="wrn.TRADE." localSheetId="53" hidden="1">{#N/A,#N/A,FALSE,"TRADE"}</definedName>
    <definedName name="wrn.TRADE." localSheetId="64" hidden="1">{#N/A,#N/A,FALSE,"TRADE"}</definedName>
    <definedName name="wrn.TRADE." localSheetId="65" hidden="1">{#N/A,#N/A,FALSE,"TRADE"}</definedName>
    <definedName name="wrn.TRADE." localSheetId="66" hidden="1">{#N/A,#N/A,FALSE,"TRADE"}</definedName>
    <definedName name="wrn.TRADE." hidden="1">{#N/A,#N/A,FALSE,"TRADE"}</definedName>
    <definedName name="wrn.TRANSPORT." localSheetId="67" hidden="1">{#N/A,#N/A,FALSE,"TRANPORT"}</definedName>
    <definedName name="wrn.TRANSPORT." localSheetId="68" hidden="1">{#N/A,#N/A,FALSE,"TRANPORT"}</definedName>
    <definedName name="wrn.TRANSPORT." localSheetId="69" hidden="1">{#N/A,#N/A,FALSE,"TRANPORT"}</definedName>
    <definedName name="wrn.TRANSPORT." localSheetId="70" hidden="1">{#N/A,#N/A,FALSE,"TRANPORT"}</definedName>
    <definedName name="wrn.TRANSPORT." localSheetId="72" hidden="1">{#N/A,#N/A,FALSE,"TRANPORT"}</definedName>
    <definedName name="wrn.TRANSPORT." localSheetId="73" hidden="1">{#N/A,#N/A,FALSE,"TRANPORT"}</definedName>
    <definedName name="wrn.TRANSPORT." localSheetId="74" hidden="1">{#N/A,#N/A,FALSE,"TRANPORT"}</definedName>
    <definedName name="wrn.TRANSPORT." localSheetId="11" hidden="1">{#N/A,#N/A,FALSE,"TRANPORT"}</definedName>
    <definedName name="wrn.TRANSPORT." localSheetId="12" hidden="1">{#N/A,#N/A,FALSE,"TRANPORT"}</definedName>
    <definedName name="wrn.TRANSPORT." localSheetId="13" hidden="1">{#N/A,#N/A,FALSE,"TRANPORT"}</definedName>
    <definedName name="wrn.TRANSPORT." localSheetId="23" hidden="1">{#N/A,#N/A,FALSE,"TRANPORT"}</definedName>
    <definedName name="wrn.TRANSPORT." localSheetId="24" hidden="1">{#N/A,#N/A,FALSE,"TRANPORT"}</definedName>
    <definedName name="wrn.TRANSPORT." localSheetId="26" hidden="1">{#N/A,#N/A,FALSE,"TRANPORT"}</definedName>
    <definedName name="wrn.TRANSPORT." localSheetId="42" hidden="1">{#N/A,#N/A,FALSE,"TRANPORT"}</definedName>
    <definedName name="wrn.TRANSPORT." localSheetId="6" hidden="1">{#N/A,#N/A,FALSE,"TRANPORT"}</definedName>
    <definedName name="wrn.TRANSPORT." localSheetId="7" hidden="1">{#N/A,#N/A,FALSE,"TRANPORT"}</definedName>
    <definedName name="wrn.TRANSPORT." localSheetId="10" hidden="1">{#N/A,#N/A,FALSE,"TRANPORT"}</definedName>
    <definedName name="wrn.TRANSPORT." localSheetId="38" hidden="1">{#N/A,#N/A,FALSE,"TRANPORT"}</definedName>
    <definedName name="wrn.TRANSPORT." localSheetId="25" hidden="1">{#N/A,#N/A,FALSE,"TRANPORT"}</definedName>
    <definedName name="wrn.TRANSPORT." localSheetId="28" hidden="1">{#N/A,#N/A,FALSE,"TRANPORT"}</definedName>
    <definedName name="wrn.TRANSPORT." localSheetId="30" hidden="1">{#N/A,#N/A,FALSE,"TRANPORT"}</definedName>
    <definedName name="wrn.TRANSPORT." localSheetId="31" hidden="1">{#N/A,#N/A,FALSE,"TRANPORT"}</definedName>
    <definedName name="wrn.TRANSPORT." localSheetId="32" hidden="1">{#N/A,#N/A,FALSE,"TRANPORT"}</definedName>
    <definedName name="wrn.TRANSPORT." localSheetId="33" hidden="1">{#N/A,#N/A,FALSE,"TRANPORT"}</definedName>
    <definedName name="wrn.TRANSPORT." localSheetId="34" hidden="1">{#N/A,#N/A,FALSE,"TRANPORT"}</definedName>
    <definedName name="wrn.TRANSPORT." localSheetId="35" hidden="1">{#N/A,#N/A,FALSE,"TRANPORT"}</definedName>
    <definedName name="wrn.TRANSPORT." localSheetId="36" hidden="1">{#N/A,#N/A,FALSE,"TRANPORT"}</definedName>
    <definedName name="wrn.TRANSPORT." localSheetId="37" hidden="1">{#N/A,#N/A,FALSE,"TRANPORT"}</definedName>
    <definedName name="wrn.TRANSPORT." localSheetId="39" hidden="1">{#N/A,#N/A,FALSE,"TRANPORT"}</definedName>
    <definedName name="wrn.TRANSPORT." localSheetId="40" hidden="1">{#N/A,#N/A,FALSE,"TRANPORT"}</definedName>
    <definedName name="wrn.TRANSPORT." localSheetId="41" hidden="1">{#N/A,#N/A,FALSE,"TRANPORT"}</definedName>
    <definedName name="wrn.TRANSPORT." localSheetId="46" hidden="1">{#N/A,#N/A,FALSE,"TRANPORT"}</definedName>
    <definedName name="wrn.TRANSPORT." localSheetId="47" hidden="1">{#N/A,#N/A,FALSE,"TRANPORT"}</definedName>
    <definedName name="wrn.TRANSPORT." localSheetId="51" hidden="1">{#N/A,#N/A,FALSE,"TRANPORT"}</definedName>
    <definedName name="wrn.TRANSPORT." localSheetId="52" hidden="1">{#N/A,#N/A,FALSE,"TRANPORT"}</definedName>
    <definedName name="wrn.TRANSPORT." localSheetId="53" hidden="1">{#N/A,#N/A,FALSE,"TRANPORT"}</definedName>
    <definedName name="wrn.TRANSPORT." localSheetId="64" hidden="1">{#N/A,#N/A,FALSE,"TRANPORT"}</definedName>
    <definedName name="wrn.TRANSPORT." localSheetId="65" hidden="1">{#N/A,#N/A,FALSE,"TRANPORT"}</definedName>
    <definedName name="wrn.TRANSPORT." localSheetId="66" hidden="1">{#N/A,#N/A,FALSE,"TRANPORT"}</definedName>
    <definedName name="wrn.TRANSPORT." hidden="1">{#N/A,#N/A,FALSE,"TRANPORT"}</definedName>
    <definedName name="wrn.UNEMPL." localSheetId="67" hidden="1">{#N/A,#N/A,FALSE,"EMP_POP";#N/A,#N/A,FALSE,"UNEMPL"}</definedName>
    <definedName name="wrn.UNEMPL." localSheetId="68" hidden="1">{#N/A,#N/A,FALSE,"EMP_POP";#N/A,#N/A,FALSE,"UNEMPL"}</definedName>
    <definedName name="wrn.UNEMPL." localSheetId="69" hidden="1">{#N/A,#N/A,FALSE,"EMP_POP";#N/A,#N/A,FALSE,"UNEMPL"}</definedName>
    <definedName name="wrn.UNEMPL." localSheetId="70" hidden="1">{#N/A,#N/A,FALSE,"EMP_POP";#N/A,#N/A,FALSE,"UNEMPL"}</definedName>
    <definedName name="wrn.UNEMPL." localSheetId="72" hidden="1">{#N/A,#N/A,FALSE,"EMP_POP";#N/A,#N/A,FALSE,"UNEMPL"}</definedName>
    <definedName name="wrn.UNEMPL." localSheetId="73" hidden="1">{#N/A,#N/A,FALSE,"EMP_POP";#N/A,#N/A,FALSE,"UNEMPL"}</definedName>
    <definedName name="wrn.UNEMPL." localSheetId="74" hidden="1">{#N/A,#N/A,FALSE,"EMP_POP";#N/A,#N/A,FALSE,"UNEMPL"}</definedName>
    <definedName name="wrn.UNEMPL." localSheetId="11" hidden="1">{#N/A,#N/A,FALSE,"EMP_POP";#N/A,#N/A,FALSE,"UNEMPL"}</definedName>
    <definedName name="wrn.UNEMPL." localSheetId="12" hidden="1">{#N/A,#N/A,FALSE,"EMP_POP";#N/A,#N/A,FALSE,"UNEMPL"}</definedName>
    <definedName name="wrn.UNEMPL." localSheetId="13" hidden="1">{#N/A,#N/A,FALSE,"EMP_POP";#N/A,#N/A,FALSE,"UNEMPL"}</definedName>
    <definedName name="wrn.UNEMPL." localSheetId="23" hidden="1">{#N/A,#N/A,FALSE,"EMP_POP";#N/A,#N/A,FALSE,"UNEMPL"}</definedName>
    <definedName name="wrn.UNEMPL." localSheetId="24" hidden="1">{#N/A,#N/A,FALSE,"EMP_POP";#N/A,#N/A,FALSE,"UNEMPL"}</definedName>
    <definedName name="wrn.UNEMPL." localSheetId="26" hidden="1">{#N/A,#N/A,FALSE,"EMP_POP";#N/A,#N/A,FALSE,"UNEMPL"}</definedName>
    <definedName name="wrn.UNEMPL." localSheetId="42" hidden="1">{#N/A,#N/A,FALSE,"EMP_POP";#N/A,#N/A,FALSE,"UNEMPL"}</definedName>
    <definedName name="wrn.UNEMPL." localSheetId="6" hidden="1">{#N/A,#N/A,FALSE,"EMP_POP";#N/A,#N/A,FALSE,"UNEMPL"}</definedName>
    <definedName name="wrn.UNEMPL." localSheetId="7" hidden="1">{#N/A,#N/A,FALSE,"EMP_POP";#N/A,#N/A,FALSE,"UNEMPL"}</definedName>
    <definedName name="wrn.UNEMPL." localSheetId="10" hidden="1">{#N/A,#N/A,FALSE,"EMP_POP";#N/A,#N/A,FALSE,"UNEMPL"}</definedName>
    <definedName name="wrn.UNEMPL." localSheetId="38" hidden="1">{#N/A,#N/A,FALSE,"EMP_POP";#N/A,#N/A,FALSE,"UNEMPL"}</definedName>
    <definedName name="wrn.UNEMPL." localSheetId="25" hidden="1">{#N/A,#N/A,FALSE,"EMP_POP";#N/A,#N/A,FALSE,"UNEMPL"}</definedName>
    <definedName name="wrn.UNEMPL." localSheetId="28" hidden="1">{#N/A,#N/A,FALSE,"EMP_POP";#N/A,#N/A,FALSE,"UNEMPL"}</definedName>
    <definedName name="wrn.UNEMPL." localSheetId="30" hidden="1">{#N/A,#N/A,FALSE,"EMP_POP";#N/A,#N/A,FALSE,"UNEMPL"}</definedName>
    <definedName name="wrn.UNEMPL." localSheetId="31" hidden="1">{#N/A,#N/A,FALSE,"EMP_POP";#N/A,#N/A,FALSE,"UNEMPL"}</definedName>
    <definedName name="wrn.UNEMPL." localSheetId="32" hidden="1">{#N/A,#N/A,FALSE,"EMP_POP";#N/A,#N/A,FALSE,"UNEMPL"}</definedName>
    <definedName name="wrn.UNEMPL." localSheetId="33" hidden="1">{#N/A,#N/A,FALSE,"EMP_POP";#N/A,#N/A,FALSE,"UNEMPL"}</definedName>
    <definedName name="wrn.UNEMPL." localSheetId="34" hidden="1">{#N/A,#N/A,FALSE,"EMP_POP";#N/A,#N/A,FALSE,"UNEMPL"}</definedName>
    <definedName name="wrn.UNEMPL." localSheetId="35" hidden="1">{#N/A,#N/A,FALSE,"EMP_POP";#N/A,#N/A,FALSE,"UNEMPL"}</definedName>
    <definedName name="wrn.UNEMPL." localSheetId="36" hidden="1">{#N/A,#N/A,FALSE,"EMP_POP";#N/A,#N/A,FALSE,"UNEMPL"}</definedName>
    <definedName name="wrn.UNEMPL." localSheetId="37" hidden="1">{#N/A,#N/A,FALSE,"EMP_POP";#N/A,#N/A,FALSE,"UNEMPL"}</definedName>
    <definedName name="wrn.UNEMPL." localSheetId="39" hidden="1">{#N/A,#N/A,FALSE,"EMP_POP";#N/A,#N/A,FALSE,"UNEMPL"}</definedName>
    <definedName name="wrn.UNEMPL." localSheetId="40" hidden="1">{#N/A,#N/A,FALSE,"EMP_POP";#N/A,#N/A,FALSE,"UNEMPL"}</definedName>
    <definedName name="wrn.UNEMPL." localSheetId="41" hidden="1">{#N/A,#N/A,FALSE,"EMP_POP";#N/A,#N/A,FALSE,"UNEMPL"}</definedName>
    <definedName name="wrn.UNEMPL." localSheetId="46" hidden="1">{#N/A,#N/A,FALSE,"EMP_POP";#N/A,#N/A,FALSE,"UNEMPL"}</definedName>
    <definedName name="wrn.UNEMPL." localSheetId="47" hidden="1">{#N/A,#N/A,FALSE,"EMP_POP";#N/A,#N/A,FALSE,"UNEMPL"}</definedName>
    <definedName name="wrn.UNEMPL." localSheetId="51" hidden="1">{#N/A,#N/A,FALSE,"EMP_POP";#N/A,#N/A,FALSE,"UNEMPL"}</definedName>
    <definedName name="wrn.UNEMPL." localSheetId="52" hidden="1">{#N/A,#N/A,FALSE,"EMP_POP";#N/A,#N/A,FALSE,"UNEMPL"}</definedName>
    <definedName name="wrn.UNEMPL." localSheetId="53" hidden="1">{#N/A,#N/A,FALSE,"EMP_POP";#N/A,#N/A,FALSE,"UNEMPL"}</definedName>
    <definedName name="wrn.UNEMPL." localSheetId="64" hidden="1">{#N/A,#N/A,FALSE,"EMP_POP";#N/A,#N/A,FALSE,"UNEMPL"}</definedName>
    <definedName name="wrn.UNEMPL." localSheetId="65" hidden="1">{#N/A,#N/A,FALSE,"EMP_POP";#N/A,#N/A,FALSE,"UNEMPL"}</definedName>
    <definedName name="wrn.UNEMPL." localSheetId="66" hidden="1">{#N/A,#N/A,FALSE,"EMP_POP";#N/A,#N/A,FALSE,"UNEMPL"}</definedName>
    <definedName name="wrn.UNEMPL." hidden="1">{#N/A,#N/A,FALSE,"EMP_POP";#N/A,#N/A,FALSE,"UNEMPL"}</definedName>
    <definedName name="wrn.WAGES." localSheetId="67" hidden="1">{#N/A,#N/A,FALSE,"WAGES"}</definedName>
    <definedName name="wrn.WAGES." localSheetId="68" hidden="1">{#N/A,#N/A,FALSE,"WAGES"}</definedName>
    <definedName name="wrn.WAGES." localSheetId="69" hidden="1">{#N/A,#N/A,FALSE,"WAGES"}</definedName>
    <definedName name="wrn.WAGES." localSheetId="70" hidden="1">{#N/A,#N/A,FALSE,"WAGES"}</definedName>
    <definedName name="wrn.WAGES." localSheetId="72" hidden="1">{#N/A,#N/A,FALSE,"WAGES"}</definedName>
    <definedName name="wrn.WAGES." localSheetId="73" hidden="1">{#N/A,#N/A,FALSE,"WAGES"}</definedName>
    <definedName name="wrn.WAGES." localSheetId="74" hidden="1">{#N/A,#N/A,FALSE,"WAGES"}</definedName>
    <definedName name="wrn.WAGES." localSheetId="11" hidden="1">{#N/A,#N/A,FALSE,"WAGES"}</definedName>
    <definedName name="wrn.WAGES." localSheetId="12" hidden="1">{#N/A,#N/A,FALSE,"WAGES"}</definedName>
    <definedName name="wrn.WAGES." localSheetId="13" hidden="1">{#N/A,#N/A,FALSE,"WAGES"}</definedName>
    <definedName name="wrn.WAGES." localSheetId="23" hidden="1">{#N/A,#N/A,FALSE,"WAGES"}</definedName>
    <definedName name="wrn.WAGES." localSheetId="24" hidden="1">{#N/A,#N/A,FALSE,"WAGES"}</definedName>
    <definedName name="wrn.WAGES." localSheetId="26" hidden="1">{#N/A,#N/A,FALSE,"WAGES"}</definedName>
    <definedName name="wrn.WAGES." localSheetId="42" hidden="1">{#N/A,#N/A,FALSE,"WAGES"}</definedName>
    <definedName name="wrn.WAGES." localSheetId="6" hidden="1">{#N/A,#N/A,FALSE,"WAGES"}</definedName>
    <definedName name="wrn.WAGES." localSheetId="7" hidden="1">{#N/A,#N/A,FALSE,"WAGES"}</definedName>
    <definedName name="wrn.WAGES." localSheetId="10" hidden="1">{#N/A,#N/A,FALSE,"WAGES"}</definedName>
    <definedName name="wrn.WAGES." localSheetId="38" hidden="1">{#N/A,#N/A,FALSE,"WAGES"}</definedName>
    <definedName name="wrn.WAGES." localSheetId="25" hidden="1">{#N/A,#N/A,FALSE,"WAGES"}</definedName>
    <definedName name="wrn.WAGES." localSheetId="28" hidden="1">{#N/A,#N/A,FALSE,"WAGES"}</definedName>
    <definedName name="wrn.WAGES." localSheetId="30" hidden="1">{#N/A,#N/A,FALSE,"WAGES"}</definedName>
    <definedName name="wrn.WAGES." localSheetId="31" hidden="1">{#N/A,#N/A,FALSE,"WAGES"}</definedName>
    <definedName name="wrn.WAGES." localSheetId="32" hidden="1">{#N/A,#N/A,FALSE,"WAGES"}</definedName>
    <definedName name="wrn.WAGES." localSheetId="33" hidden="1">{#N/A,#N/A,FALSE,"WAGES"}</definedName>
    <definedName name="wrn.WAGES." localSheetId="34" hidden="1">{#N/A,#N/A,FALSE,"WAGES"}</definedName>
    <definedName name="wrn.WAGES." localSheetId="35" hidden="1">{#N/A,#N/A,FALSE,"WAGES"}</definedName>
    <definedName name="wrn.WAGES." localSheetId="36" hidden="1">{#N/A,#N/A,FALSE,"WAGES"}</definedName>
    <definedName name="wrn.WAGES." localSheetId="37" hidden="1">{#N/A,#N/A,FALSE,"WAGES"}</definedName>
    <definedName name="wrn.WAGES." localSheetId="39" hidden="1">{#N/A,#N/A,FALSE,"WAGES"}</definedName>
    <definedName name="wrn.WAGES." localSheetId="40" hidden="1">{#N/A,#N/A,FALSE,"WAGES"}</definedName>
    <definedName name="wrn.WAGES." localSheetId="41" hidden="1">{#N/A,#N/A,FALSE,"WAGES"}</definedName>
    <definedName name="wrn.WAGES." localSheetId="46" hidden="1">{#N/A,#N/A,FALSE,"WAGES"}</definedName>
    <definedName name="wrn.WAGES." localSheetId="47" hidden="1">{#N/A,#N/A,FALSE,"WAGES"}</definedName>
    <definedName name="wrn.WAGES." localSheetId="51" hidden="1">{#N/A,#N/A,FALSE,"WAGES"}</definedName>
    <definedName name="wrn.WAGES." localSheetId="52" hidden="1">{#N/A,#N/A,FALSE,"WAGES"}</definedName>
    <definedName name="wrn.WAGES." localSheetId="53" hidden="1">{#N/A,#N/A,FALSE,"WAGES"}</definedName>
    <definedName name="wrn.WAGES." localSheetId="64" hidden="1">{#N/A,#N/A,FALSE,"WAGES"}</definedName>
    <definedName name="wrn.WAGES." localSheetId="65" hidden="1">{#N/A,#N/A,FALSE,"WAGES"}</definedName>
    <definedName name="wrn.WAGES." localSheetId="66" hidden="1">{#N/A,#N/A,FALSE,"WAGES"}</definedName>
    <definedName name="wrn.WAGES." hidden="1">{#N/A,#N/A,FALSE,"WAGES"}</definedName>
    <definedName name="wrn.WEO." localSheetId="67" hidden="1">{"WEO",#N/A,FALSE,"T"}</definedName>
    <definedName name="wrn.WEO." localSheetId="68" hidden="1">{"WEO",#N/A,FALSE,"T"}</definedName>
    <definedName name="wrn.WEO." localSheetId="69" hidden="1">{"WEO",#N/A,FALSE,"T"}</definedName>
    <definedName name="wrn.WEO." localSheetId="70" hidden="1">{"WEO",#N/A,FALSE,"T"}</definedName>
    <definedName name="wrn.WEO." localSheetId="72" hidden="1">{"WEO",#N/A,FALSE,"T"}</definedName>
    <definedName name="wrn.WEO." localSheetId="73" hidden="1">{"WEO",#N/A,FALSE,"T"}</definedName>
    <definedName name="wrn.WEO." localSheetId="74" hidden="1">{"WEO",#N/A,FALSE,"T"}</definedName>
    <definedName name="wrn.WEO." localSheetId="11" hidden="1">{"WEO",#N/A,FALSE,"T"}</definedName>
    <definedName name="wrn.WEO." localSheetId="12" hidden="1">{"WEO",#N/A,FALSE,"T"}</definedName>
    <definedName name="wrn.WEO." localSheetId="13" hidden="1">{"WEO",#N/A,FALSE,"T"}</definedName>
    <definedName name="wrn.WEO." localSheetId="23" hidden="1">{"WEO",#N/A,FALSE,"T"}</definedName>
    <definedName name="wrn.WEO." localSheetId="24" hidden="1">{"WEO",#N/A,FALSE,"T"}</definedName>
    <definedName name="wrn.WEO." localSheetId="26" hidden="1">{"WEO",#N/A,FALSE,"T"}</definedName>
    <definedName name="wrn.WEO." localSheetId="42" hidden="1">{"WEO",#N/A,FALSE,"T"}</definedName>
    <definedName name="wrn.WEO." localSheetId="6" hidden="1">{"WEO",#N/A,FALSE,"T"}</definedName>
    <definedName name="wrn.WEO." localSheetId="7" hidden="1">{"WEO",#N/A,FALSE,"T"}</definedName>
    <definedName name="wrn.WEO." localSheetId="10" hidden="1">{"WEO",#N/A,FALSE,"T"}</definedName>
    <definedName name="wrn.WEO." localSheetId="38" hidden="1">{"WEO",#N/A,FALSE,"T"}</definedName>
    <definedName name="wrn.WEO." localSheetId="25" hidden="1">{"WEO",#N/A,FALSE,"T"}</definedName>
    <definedName name="wrn.WEO." localSheetId="28" hidden="1">{"WEO",#N/A,FALSE,"T"}</definedName>
    <definedName name="wrn.WEO." localSheetId="30" hidden="1">{"WEO",#N/A,FALSE,"T"}</definedName>
    <definedName name="wrn.WEO." localSheetId="31" hidden="1">{"WEO",#N/A,FALSE,"T"}</definedName>
    <definedName name="wrn.WEO." localSheetId="32" hidden="1">{"WEO",#N/A,FALSE,"T"}</definedName>
    <definedName name="wrn.WEO." localSheetId="33" hidden="1">{"WEO",#N/A,FALSE,"T"}</definedName>
    <definedName name="wrn.WEO." localSheetId="34" hidden="1">{"WEO",#N/A,FALSE,"T"}</definedName>
    <definedName name="wrn.WEO." localSheetId="35" hidden="1">{"WEO",#N/A,FALSE,"T"}</definedName>
    <definedName name="wrn.WEO." localSheetId="36" hidden="1">{"WEO",#N/A,FALSE,"T"}</definedName>
    <definedName name="wrn.WEO." localSheetId="37" hidden="1">{"WEO",#N/A,FALSE,"T"}</definedName>
    <definedName name="wrn.WEO." localSheetId="39" hidden="1">{"WEO",#N/A,FALSE,"T"}</definedName>
    <definedName name="wrn.WEO." localSheetId="40" hidden="1">{"WEO",#N/A,FALSE,"T"}</definedName>
    <definedName name="wrn.WEO." localSheetId="41" hidden="1">{"WEO",#N/A,FALSE,"T"}</definedName>
    <definedName name="wrn.WEO." localSheetId="46" hidden="1">{"WEO",#N/A,FALSE,"T"}</definedName>
    <definedName name="wrn.WEO." localSheetId="47" hidden="1">{"WEO",#N/A,FALSE,"T"}</definedName>
    <definedName name="wrn.WEO." localSheetId="51" hidden="1">{"WEO",#N/A,FALSE,"T"}</definedName>
    <definedName name="wrn.WEO." localSheetId="52" hidden="1">{"WEO",#N/A,FALSE,"T"}</definedName>
    <definedName name="wrn.WEO." localSheetId="53" hidden="1">{"WEO",#N/A,FALSE,"T"}</definedName>
    <definedName name="wrn.WEO." localSheetId="64" hidden="1">{"WEO",#N/A,FALSE,"T"}</definedName>
    <definedName name="wrn.WEO." localSheetId="65" hidden="1">{"WEO",#N/A,FALSE,"T"}</definedName>
    <definedName name="wrn.WEO." localSheetId="66" hidden="1">{"WEO",#N/A,FALSE,"T"}</definedName>
    <definedName name="wrn.WEO." hidden="1">{"WEO",#N/A,FALSE,"T"}</definedName>
    <definedName name="Wt_d" localSheetId="11">#REF!</definedName>
    <definedName name="Wt_d" localSheetId="10">#REF!</definedName>
    <definedName name="Wt_d" localSheetId="38">#REF!</definedName>
    <definedName name="Wt_d" localSheetId="39">#REF!</definedName>
    <definedName name="Wt_d" localSheetId="46">[60]CIRRs!$C$59</definedName>
    <definedName name="Wt_d" localSheetId="51">#REF!</definedName>
    <definedName name="Wt_d" localSheetId="52">[60]CIRRs!$C$59</definedName>
    <definedName name="Wt_d" localSheetId="66">[60]CIRRs!$C$59</definedName>
    <definedName name="Wt_d">#REF!</definedName>
    <definedName name="wtewt" localSheetId="67" hidden="1">#REF!</definedName>
    <definedName name="wtewt" localSheetId="68" hidden="1">#REF!</definedName>
    <definedName name="wtewt" localSheetId="69" hidden="1">#REF!</definedName>
    <definedName name="wtewt" localSheetId="70" hidden="1">#REF!</definedName>
    <definedName name="wtewt" localSheetId="72" hidden="1">#REF!</definedName>
    <definedName name="wtewt" localSheetId="73" hidden="1">#REF!</definedName>
    <definedName name="wtewt" localSheetId="74" hidden="1">#REF!</definedName>
    <definedName name="wtewt" localSheetId="11" hidden="1">#REF!</definedName>
    <definedName name="wtewt" localSheetId="12" hidden="1">#REF!</definedName>
    <definedName name="wtewt" localSheetId="13" hidden="1">#REF!</definedName>
    <definedName name="wtewt" localSheetId="23" hidden="1">#REF!</definedName>
    <definedName name="wtewt" localSheetId="24" hidden="1">#REF!</definedName>
    <definedName name="wtewt" localSheetId="26" hidden="1">#REF!</definedName>
    <definedName name="wtewt" localSheetId="27" hidden="1">#REF!</definedName>
    <definedName name="wtewt" localSheetId="42" hidden="1">#REF!</definedName>
    <definedName name="wtewt" localSheetId="10" hidden="1">#REF!</definedName>
    <definedName name="wtewt" localSheetId="38" hidden="1">#REF!</definedName>
    <definedName name="wtewt" localSheetId="25" hidden="1">#REF!</definedName>
    <definedName name="wtewt" localSheetId="30" hidden="1">#REF!</definedName>
    <definedName name="wtewt" localSheetId="31" hidden="1">#REF!</definedName>
    <definedName name="wtewt" localSheetId="34" hidden="1">#REF!</definedName>
    <definedName name="wtewt" localSheetId="36" hidden="1">#REF!</definedName>
    <definedName name="wtewt" localSheetId="37" hidden="1">#REF!</definedName>
    <definedName name="wtewt" localSheetId="39" hidden="1">#REF!</definedName>
    <definedName name="wtewt" localSheetId="40" hidden="1">#REF!</definedName>
    <definedName name="wtewt" localSheetId="41" hidden="1">#REF!</definedName>
    <definedName name="wtewt" localSheetId="46" hidden="1">#REF!</definedName>
    <definedName name="wtewt" localSheetId="47" hidden="1">#REF!</definedName>
    <definedName name="wtewt" localSheetId="48" hidden="1">#REF!</definedName>
    <definedName name="wtewt" localSheetId="49" hidden="1">#REF!</definedName>
    <definedName name="wtewt" localSheetId="52" hidden="1">#REF!</definedName>
    <definedName name="wtewt" localSheetId="53" hidden="1">#REF!</definedName>
    <definedName name="wtewt" localSheetId="64" hidden="1">#REF!</definedName>
    <definedName name="wtewt" localSheetId="65" hidden="1">#REF!</definedName>
    <definedName name="wtewt" localSheetId="66" hidden="1">#REF!</definedName>
    <definedName name="wtewt" hidden="1">#REF!</definedName>
    <definedName name="wvu.PLA1." localSheetId="6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9" hidden="1">{FALSE,FALSE,-1.25,-15.5,484.5,276.75,FALSE,FALSE,TRUE,TRUE,0,12,#N/A,46,#N/A,2.93460490463215,15.35,1,FALSE,FALSE,3,TRUE,1,FALSE,100,"Swvu.PLA1.","ACwvu.PLA1.",#N/A,FALSE,FALSE,0,0,0,0,2,"","",TRUE,TRUE,FALSE,FALSE,1,60,#N/A,#N/A,FALSE,FALSE,FALSE,FALSE,FALSE,FALSE,FALSE,9,65532,65532,FALSE,FALSE,TRUE,TRUE,TRUE}</definedName>
    <definedName name="wvu.PLA1." localSheetId="7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7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7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7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1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2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39"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6"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7"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8" hidden="1">{FALSE,FALSE,-1.25,-15.5,484.5,276.75,FALSE,FALSE,TRUE,TRUE,0,12,#N/A,46,#N/A,2.93460490463215,15.35,1,FALSE,FALSE,3,TRUE,1,FALSE,100,"Swvu.PLA1.","ACwvu.PLA1.",#N/A,FALSE,FALSE,0,0,0,0,2,"","",TRUE,TRUE,FALSE,FALSE,1,60,#N/A,#N/A,FALSE,FALSE,FALSE,FALSE,FALSE,FALSE,FALSE,9,65532,65532,FALSE,FALSE,TRUE,TRUE,TRUE}</definedName>
    <definedName name="wvu.PLA1." localSheetId="49"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0"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1"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2" hidden="1">{FALSE,FALSE,-1.25,-15.5,484.5,276.75,FALSE,FALSE,TRUE,TRUE,0,12,#N/A,46,#N/A,2.93460490463215,15.35,1,FALSE,FALSE,3,TRUE,1,FALSE,100,"Swvu.PLA1.","ACwvu.PLA1.",#N/A,FALSE,FALSE,0,0,0,0,2,"","",TRUE,TRUE,FALSE,FALSE,1,60,#N/A,#N/A,FALSE,FALSE,FALSE,FALSE,FALSE,FALSE,FALSE,9,65532,65532,FALSE,FALSE,TRUE,TRUE,TRUE}</definedName>
    <definedName name="wvu.PLA1." localSheetId="53"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4"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5" hidden="1">{FALSE,FALSE,-1.25,-15.5,484.5,276.75,FALSE,FALSE,TRUE,TRUE,0,12,#N/A,46,#N/A,2.93460490463215,15.35,1,FALSE,FALSE,3,TRUE,1,FALSE,100,"Swvu.PLA1.","ACwvu.PLA1.",#N/A,FALSE,FALSE,0,0,0,0,2,"","",TRUE,TRUE,FALSE,FALSE,1,60,#N/A,#N/A,FALSE,FALSE,FALSE,FALSE,FALSE,FALSE,FALSE,9,65532,65532,FALSE,FALSE,TRUE,TRUE,TRUE}</definedName>
    <definedName name="wvu.PLA1." localSheetId="66" hidden="1">{FALSE,FALSE,-1.25,-15.5,484.5,276.75,FALSE,FALSE,TRUE,TRUE,0,12,#N/A,46,#N/A,2.93460490463215,15.35,1,FALSE,FALSE,3,TRUE,1,FALSE,100,"Swvu.PLA1.","ACwvu.PLA1.",#N/A,FALSE,FALSE,0,0,0,0,2,"","",TRUE,TRUE,FALSE,FALSE,1,60,#N/A,#N/A,FALSE,FALSE,FALSE,FALSE,FALSE,FALSE,FALSE,9,65532,65532,FALSE,FALSE,TRUE,TRUE,TRUE}</definedName>
    <definedName name="wvu.PLA1." hidden="1">{FALSE,FALSE,-1.25,-15.5,484.5,276.75,FALSE,FALSE,TRUE,TRUE,0,12,#N/A,46,#N/A,2.93460490463215,15.35,1,FALSE,FALSE,3,TRUE,1,FALSE,100,"Swvu.PLA1.","ACwvu.PLA1.",#N/A,FALSE,FALSE,0,0,0,0,2,"","",TRUE,TRUE,FALSE,FALSE,1,60,#N/A,#N/A,FALSE,FALSE,FALSE,FALSE,FALSE,FALSE,FALSE,9,65532,65532,FALSE,FALSE,TRUE,TRUE,TRUE}</definedName>
    <definedName name="wvu.PLA2." localSheetId="67" hidden="1">{TRUE,TRUE,-1.25,-15.5,484.5,276.75,FALSE,FALSE,TRUE,TRUE,0,15,#N/A,56,#N/A,4.88636363636364,15.35,1,FALSE,FALSE,3,TRUE,1,FALSE,100,"Swvu.PLA2.","ACwvu.PLA2.",#N/A,FALSE,FALSE,0,0,0,0,2,"","",TRUE,TRUE,FALSE,FALSE,1,60,#N/A,#N/A,FALSE,FALSE,"Rwvu.PLA2.",#N/A,FALSE,FALSE,FALSE,9,65532,65532,FALSE,FALSE,TRUE,TRUE,TRUE}</definedName>
    <definedName name="wvu.PLA2." localSheetId="68" hidden="1">{TRUE,TRUE,-1.25,-15.5,484.5,276.75,FALSE,FALSE,TRUE,TRUE,0,15,#N/A,56,#N/A,4.88636363636364,15.35,1,FALSE,FALSE,3,TRUE,1,FALSE,100,"Swvu.PLA2.","ACwvu.PLA2.",#N/A,FALSE,FALSE,0,0,0,0,2,"","",TRUE,TRUE,FALSE,FALSE,1,60,#N/A,#N/A,FALSE,FALSE,"Rwvu.PLA2.",#N/A,FALSE,FALSE,FALSE,9,65532,65532,FALSE,FALSE,TRUE,TRUE,TRUE}</definedName>
    <definedName name="wvu.PLA2." localSheetId="69" hidden="1">{TRUE,TRUE,-1.25,-15.5,484.5,276.75,FALSE,FALSE,TRUE,TRUE,0,15,#N/A,56,#N/A,4.88636363636364,15.35,1,FALSE,FALSE,3,TRUE,1,FALSE,100,"Swvu.PLA2.","ACwvu.PLA2.",#N/A,FALSE,FALSE,0,0,0,0,2,"","",TRUE,TRUE,FALSE,FALSE,1,60,#N/A,#N/A,FALSE,FALSE,"Rwvu.PLA2.",#N/A,FALSE,FALSE,FALSE,9,65532,65532,FALSE,FALSE,TRUE,TRUE,TRUE}</definedName>
    <definedName name="wvu.PLA2." localSheetId="70" hidden="1">{TRUE,TRUE,-1.25,-15.5,484.5,276.75,FALSE,FALSE,TRUE,TRUE,0,15,#N/A,56,#N/A,4.88636363636364,15.35,1,FALSE,FALSE,3,TRUE,1,FALSE,100,"Swvu.PLA2.","ACwvu.PLA2.",#N/A,FALSE,FALSE,0,0,0,0,2,"","",TRUE,TRUE,FALSE,FALSE,1,60,#N/A,#N/A,FALSE,FALSE,"Rwvu.PLA2.",#N/A,FALSE,FALSE,FALSE,9,65532,65532,FALSE,FALSE,TRUE,TRUE,TRUE}</definedName>
    <definedName name="wvu.PLA2." localSheetId="72" hidden="1">{TRUE,TRUE,-1.25,-15.5,484.5,276.75,FALSE,FALSE,TRUE,TRUE,0,15,#N/A,56,#N/A,4.88636363636364,15.35,1,FALSE,FALSE,3,TRUE,1,FALSE,100,"Swvu.PLA2.","ACwvu.PLA2.",#N/A,FALSE,FALSE,0,0,0,0,2,"","",TRUE,TRUE,FALSE,FALSE,1,60,#N/A,#N/A,FALSE,FALSE,"Rwvu.PLA2.",#N/A,FALSE,FALSE,FALSE,9,65532,65532,FALSE,FALSE,TRUE,TRUE,TRUE}</definedName>
    <definedName name="wvu.PLA2." localSheetId="73" hidden="1">{TRUE,TRUE,-1.25,-15.5,484.5,276.75,FALSE,FALSE,TRUE,TRUE,0,15,#N/A,56,#N/A,4.88636363636364,15.35,1,FALSE,FALSE,3,TRUE,1,FALSE,100,"Swvu.PLA2.","ACwvu.PLA2.",#N/A,FALSE,FALSE,0,0,0,0,2,"","",TRUE,TRUE,FALSE,FALSE,1,60,#N/A,#N/A,FALSE,FALSE,"Rwvu.PLA2.",#N/A,FALSE,FALSE,FALSE,9,65532,65532,FALSE,FALSE,TRUE,TRUE,TRUE}</definedName>
    <definedName name="wvu.PLA2." localSheetId="74" hidden="1">{TRUE,TRUE,-1.25,-15.5,484.5,276.75,FALSE,FALSE,TRUE,TRUE,0,15,#N/A,56,#N/A,4.88636363636364,15.35,1,FALSE,FALSE,3,TRUE,1,FALSE,100,"Swvu.PLA2.","ACwvu.PLA2.",#N/A,FALSE,FALSE,0,0,0,0,2,"","",TRUE,TRUE,FALSE,FALSE,1,60,#N/A,#N/A,FALSE,FALSE,"Rwvu.PLA2.",#N/A,FALSE,FALSE,FALSE,9,65532,65532,FALSE,FALSE,TRUE,TRUE,TRUE}</definedName>
    <definedName name="wvu.PLA2." localSheetId="11" hidden="1">{TRUE,TRUE,-1.25,-15.5,484.5,276.75,FALSE,FALSE,TRUE,TRUE,0,15,#N/A,56,#N/A,4.88636363636364,15.35,1,FALSE,FALSE,3,TRUE,1,FALSE,100,"Swvu.PLA2.","ACwvu.PLA2.",#N/A,FALSE,FALSE,0,0,0,0,2,"","",TRUE,TRUE,FALSE,FALSE,1,60,#N/A,#N/A,FALSE,FALSE,"Rwvu.PLA2.",#N/A,FALSE,FALSE,FALSE,9,65532,65532,FALSE,FALSE,TRUE,TRUE,TRUE}</definedName>
    <definedName name="wvu.PLA2." localSheetId="12" hidden="1">{TRUE,TRUE,-1.25,-15.5,484.5,276.75,FALSE,FALSE,TRUE,TRUE,0,15,#N/A,56,#N/A,4.88636363636364,15.35,1,FALSE,FALSE,3,TRUE,1,FALSE,100,"Swvu.PLA2.","ACwvu.PLA2.",#N/A,FALSE,FALSE,0,0,0,0,2,"","",TRUE,TRUE,FALSE,FALSE,1,60,#N/A,#N/A,FALSE,FALSE,"Rwvu.PLA2.",#N/A,FALSE,FALSE,FALSE,9,65532,65532,FALSE,FALSE,TRUE,TRUE,TRUE}</definedName>
    <definedName name="wvu.PLA2." localSheetId="13" hidden="1">{TRUE,TRUE,-1.25,-15.5,484.5,276.75,FALSE,FALSE,TRUE,TRUE,0,15,#N/A,56,#N/A,4.88636363636364,15.35,1,FALSE,FALSE,3,TRUE,1,FALSE,100,"Swvu.PLA2.","ACwvu.PLA2.",#N/A,FALSE,FALSE,0,0,0,0,2,"","",TRUE,TRUE,FALSE,FALSE,1,60,#N/A,#N/A,FALSE,FALSE,"Rwvu.PLA2.",#N/A,FALSE,FALSE,FALSE,9,65532,65532,FALSE,FALSE,TRUE,TRUE,TRUE}</definedName>
    <definedName name="wvu.PLA2." localSheetId="23" hidden="1">{TRUE,TRUE,-1.25,-15.5,484.5,276.75,FALSE,FALSE,TRUE,TRUE,0,15,#N/A,56,#N/A,4.88636363636364,15.35,1,FALSE,FALSE,3,TRUE,1,FALSE,100,"Swvu.PLA2.","ACwvu.PLA2.",#N/A,FALSE,FALSE,0,0,0,0,2,"","",TRUE,TRUE,FALSE,FALSE,1,60,#N/A,#N/A,FALSE,FALSE,"Rwvu.PLA2.",#N/A,FALSE,FALSE,FALSE,9,65532,65532,FALSE,FALSE,TRUE,TRUE,TRUE}</definedName>
    <definedName name="wvu.PLA2." localSheetId="24" hidden="1">{TRUE,TRUE,-1.25,-15.5,484.5,276.75,FALSE,FALSE,TRUE,TRUE,0,15,#N/A,56,#N/A,4.88636363636364,15.35,1,FALSE,FALSE,3,TRUE,1,FALSE,100,"Swvu.PLA2.","ACwvu.PLA2.",#N/A,FALSE,FALSE,0,0,0,0,2,"","",TRUE,TRUE,FALSE,FALSE,1,60,#N/A,#N/A,FALSE,FALSE,"Rwvu.PLA2.",#N/A,FALSE,FALSE,FALSE,9,65532,65532,FALSE,FALSE,TRUE,TRUE,TRUE}</definedName>
    <definedName name="wvu.PLA2." localSheetId="26" hidden="1">{TRUE,TRUE,-1.25,-15.5,484.5,276.75,FALSE,FALSE,TRUE,TRUE,0,15,#N/A,56,#N/A,4.88636363636364,15.35,1,FALSE,FALSE,3,TRUE,1,FALSE,100,"Swvu.PLA2.","ACwvu.PLA2.",#N/A,FALSE,FALSE,0,0,0,0,2,"","",TRUE,TRUE,FALSE,FALSE,1,60,#N/A,#N/A,FALSE,FALSE,"Rwvu.PLA2.",#N/A,FALSE,FALSE,FALSE,9,65532,65532,FALSE,FALSE,TRUE,TRUE,TRUE}</definedName>
    <definedName name="wvu.PLA2." localSheetId="27" hidden="1">{TRUE,TRUE,-1.25,-15.5,484.5,276.75,FALSE,FALSE,TRUE,TRUE,0,15,#N/A,56,#N/A,4.88636363636364,15.35,1,FALSE,FALSE,3,TRUE,1,FALSE,100,"Swvu.PLA2.","ACwvu.PLA2.",#N/A,FALSE,FALSE,0,0,0,0,2,"","",TRUE,TRUE,FALSE,FALSE,1,60,#N/A,#N/A,FALSE,FALSE,"Rwvu.PLA2.",#N/A,FALSE,FALSE,FALSE,9,65532,65532,FALSE,FALSE,TRUE,TRUE,TRUE}</definedName>
    <definedName name="wvu.PLA2." localSheetId="42" hidden="1">{TRUE,TRUE,-1.25,-15.5,484.5,276.75,FALSE,FALSE,TRUE,TRUE,0,15,#N/A,56,#N/A,4.88636363636364,15.35,1,FALSE,FALSE,3,TRUE,1,FALSE,100,"Swvu.PLA2.","ACwvu.PLA2.",#N/A,FALSE,FALSE,0,0,0,0,2,"","",TRUE,TRUE,FALSE,FALSE,1,60,#N/A,#N/A,FALSE,FALSE,"Rwvu.PLA2.",#N/A,FALSE,FALSE,FALSE,9,65532,65532,FALSE,FALSE,TRUE,TRUE,TRUE}</definedName>
    <definedName name="wvu.PLA2." localSheetId="6" hidden="1">{TRUE,TRUE,-1.25,-15.5,484.5,276.75,FALSE,FALSE,TRUE,TRUE,0,15,#N/A,56,#N/A,4.88636363636364,15.35,1,FALSE,FALSE,3,TRUE,1,FALSE,100,"Swvu.PLA2.","ACwvu.PLA2.",#N/A,FALSE,FALSE,0,0,0,0,2,"","",TRUE,TRUE,FALSE,FALSE,1,60,#N/A,#N/A,FALSE,FALSE,"Rwvu.PLA2.",#N/A,FALSE,FALSE,FALSE,9,65532,65532,FALSE,FALSE,TRUE,TRUE,TRUE}</definedName>
    <definedName name="wvu.PLA2." localSheetId="7" hidden="1">{TRUE,TRUE,-1.25,-15.5,484.5,276.75,FALSE,FALSE,TRUE,TRUE,0,15,#N/A,56,#N/A,4.88636363636364,15.35,1,FALSE,FALSE,3,TRUE,1,FALSE,100,"Swvu.PLA2.","ACwvu.PLA2.",#N/A,FALSE,FALSE,0,0,0,0,2,"","",TRUE,TRUE,FALSE,FALSE,1,60,#N/A,#N/A,FALSE,FALSE,"Rwvu.PLA2.",#N/A,FALSE,FALSE,FALSE,9,65532,65532,FALSE,FALSE,TRUE,TRUE,TRUE}</definedName>
    <definedName name="wvu.PLA2." localSheetId="10" hidden="1">{TRUE,TRUE,-1.25,-15.5,484.5,276.75,FALSE,FALSE,TRUE,TRUE,0,15,#N/A,56,#N/A,4.88636363636364,15.35,1,FALSE,FALSE,3,TRUE,1,FALSE,100,"Swvu.PLA2.","ACwvu.PLA2.",#N/A,FALSE,FALSE,0,0,0,0,2,"","",TRUE,TRUE,FALSE,FALSE,1,60,#N/A,#N/A,FALSE,FALSE,"Rwvu.PLA2.",#N/A,FALSE,FALSE,FALSE,9,65532,65532,FALSE,FALSE,TRUE,TRUE,TRUE}</definedName>
    <definedName name="wvu.PLA2." localSheetId="38" hidden="1">{TRUE,TRUE,-1.25,-15.5,484.5,276.75,FALSE,FALSE,TRUE,TRUE,0,15,#N/A,56,#N/A,4.88636363636364,15.35,1,FALSE,FALSE,3,TRUE,1,FALSE,100,"Swvu.PLA2.","ACwvu.PLA2.",#N/A,FALSE,FALSE,0,0,0,0,2,"","",TRUE,TRUE,FALSE,FALSE,1,60,#N/A,#N/A,FALSE,FALSE,"Rwvu.PLA2.",#N/A,FALSE,FALSE,FALSE,9,65532,65532,FALSE,FALSE,TRUE,TRUE,TRUE}</definedName>
    <definedName name="wvu.PLA2." localSheetId="25" hidden="1">{TRUE,TRUE,-1.25,-15.5,484.5,276.75,FALSE,FALSE,TRUE,TRUE,0,15,#N/A,56,#N/A,4.88636363636364,15.35,1,FALSE,FALSE,3,TRUE,1,FALSE,100,"Swvu.PLA2.","ACwvu.PLA2.",#N/A,FALSE,FALSE,0,0,0,0,2,"","",TRUE,TRUE,FALSE,FALSE,1,60,#N/A,#N/A,FALSE,FALSE,"Rwvu.PLA2.",#N/A,FALSE,FALSE,FALSE,9,65532,65532,FALSE,FALSE,TRUE,TRUE,TRUE}</definedName>
    <definedName name="wvu.PLA2." localSheetId="28" hidden="1">{TRUE,TRUE,-1.25,-15.5,484.5,276.75,FALSE,FALSE,TRUE,TRUE,0,15,#N/A,56,#N/A,4.88636363636364,15.35,1,FALSE,FALSE,3,TRUE,1,FALSE,100,"Swvu.PLA2.","ACwvu.PLA2.",#N/A,FALSE,FALSE,0,0,0,0,2,"","",TRUE,TRUE,FALSE,FALSE,1,60,#N/A,#N/A,FALSE,FALSE,"Rwvu.PLA2.",#N/A,FALSE,FALSE,FALSE,9,65532,65532,FALSE,FALSE,TRUE,TRUE,TRUE}</definedName>
    <definedName name="wvu.PLA2." localSheetId="30" hidden="1">{TRUE,TRUE,-1.25,-15.5,484.5,276.75,FALSE,FALSE,TRUE,TRUE,0,15,#N/A,56,#N/A,4.88636363636364,15.35,1,FALSE,FALSE,3,TRUE,1,FALSE,100,"Swvu.PLA2.","ACwvu.PLA2.",#N/A,FALSE,FALSE,0,0,0,0,2,"","",TRUE,TRUE,FALSE,FALSE,1,60,#N/A,#N/A,FALSE,FALSE,"Rwvu.PLA2.",#N/A,FALSE,FALSE,FALSE,9,65532,65532,FALSE,FALSE,TRUE,TRUE,TRUE}</definedName>
    <definedName name="wvu.PLA2." localSheetId="31" hidden="1">{TRUE,TRUE,-1.25,-15.5,484.5,276.75,FALSE,FALSE,TRUE,TRUE,0,15,#N/A,56,#N/A,4.88636363636364,15.35,1,FALSE,FALSE,3,TRUE,1,FALSE,100,"Swvu.PLA2.","ACwvu.PLA2.",#N/A,FALSE,FALSE,0,0,0,0,2,"","",TRUE,TRUE,FALSE,FALSE,1,60,#N/A,#N/A,FALSE,FALSE,"Rwvu.PLA2.",#N/A,FALSE,FALSE,FALSE,9,65532,65532,FALSE,FALSE,TRUE,TRUE,TRUE}</definedName>
    <definedName name="wvu.PLA2." localSheetId="32" hidden="1">{TRUE,TRUE,-1.25,-15.5,484.5,276.75,FALSE,FALSE,TRUE,TRUE,0,15,#N/A,56,#N/A,4.88636363636364,15.35,1,FALSE,FALSE,3,TRUE,1,FALSE,100,"Swvu.PLA2.","ACwvu.PLA2.",#N/A,FALSE,FALSE,0,0,0,0,2,"","",TRUE,TRUE,FALSE,FALSE,1,60,#N/A,#N/A,FALSE,FALSE,"Rwvu.PLA2.",#N/A,FALSE,FALSE,FALSE,9,65532,65532,FALSE,FALSE,TRUE,TRUE,TRUE}</definedName>
    <definedName name="wvu.PLA2." localSheetId="33" hidden="1">{TRUE,TRUE,-1.25,-15.5,484.5,276.75,FALSE,FALSE,TRUE,TRUE,0,15,#N/A,56,#N/A,4.88636363636364,15.35,1,FALSE,FALSE,3,TRUE,1,FALSE,100,"Swvu.PLA2.","ACwvu.PLA2.",#N/A,FALSE,FALSE,0,0,0,0,2,"","",TRUE,TRUE,FALSE,FALSE,1,60,#N/A,#N/A,FALSE,FALSE,"Rwvu.PLA2.",#N/A,FALSE,FALSE,FALSE,9,65532,65532,FALSE,FALSE,TRUE,TRUE,TRUE}</definedName>
    <definedName name="wvu.PLA2." localSheetId="34" hidden="1">{TRUE,TRUE,-1.25,-15.5,484.5,276.75,FALSE,FALSE,TRUE,TRUE,0,15,#N/A,56,#N/A,4.88636363636364,15.35,1,FALSE,FALSE,3,TRUE,1,FALSE,100,"Swvu.PLA2.","ACwvu.PLA2.",#N/A,FALSE,FALSE,0,0,0,0,2,"","",TRUE,TRUE,FALSE,FALSE,1,60,#N/A,#N/A,FALSE,FALSE,"Rwvu.PLA2.",#N/A,FALSE,FALSE,FALSE,9,65532,65532,FALSE,FALSE,TRUE,TRUE,TRUE}</definedName>
    <definedName name="wvu.PLA2." localSheetId="35" hidden="1">{TRUE,TRUE,-1.25,-15.5,484.5,276.75,FALSE,FALSE,TRUE,TRUE,0,15,#N/A,56,#N/A,4.88636363636364,15.35,1,FALSE,FALSE,3,TRUE,1,FALSE,100,"Swvu.PLA2.","ACwvu.PLA2.",#N/A,FALSE,FALSE,0,0,0,0,2,"","",TRUE,TRUE,FALSE,FALSE,1,60,#N/A,#N/A,FALSE,FALSE,"Rwvu.PLA2.",#N/A,FALSE,FALSE,FALSE,9,65532,65532,FALSE,FALSE,TRUE,TRUE,TRUE}</definedName>
    <definedName name="wvu.PLA2." localSheetId="36" hidden="1">{TRUE,TRUE,-1.25,-15.5,484.5,276.75,FALSE,FALSE,TRUE,TRUE,0,15,#N/A,56,#N/A,4.88636363636364,15.35,1,FALSE,FALSE,3,TRUE,1,FALSE,100,"Swvu.PLA2.","ACwvu.PLA2.",#N/A,FALSE,FALSE,0,0,0,0,2,"","",TRUE,TRUE,FALSE,FALSE,1,60,#N/A,#N/A,FALSE,FALSE,"Rwvu.PLA2.",#N/A,FALSE,FALSE,FALSE,9,65532,65532,FALSE,FALSE,TRUE,TRUE,TRUE}</definedName>
    <definedName name="wvu.PLA2." localSheetId="37" hidden="1">{TRUE,TRUE,-1.25,-15.5,484.5,276.75,FALSE,FALSE,TRUE,TRUE,0,15,#N/A,56,#N/A,4.88636363636364,15.35,1,FALSE,FALSE,3,TRUE,1,FALSE,100,"Swvu.PLA2.","ACwvu.PLA2.",#N/A,FALSE,FALSE,0,0,0,0,2,"","",TRUE,TRUE,FALSE,FALSE,1,60,#N/A,#N/A,FALSE,FALSE,"Rwvu.PLA2.",#N/A,FALSE,FALSE,FALSE,9,65532,65532,FALSE,FALSE,TRUE,TRUE,TRUE}</definedName>
    <definedName name="wvu.PLA2." localSheetId="39" hidden="1">{TRUE,TRUE,-1.25,-15.5,484.5,276.75,FALSE,FALSE,TRUE,TRUE,0,15,#N/A,56,#N/A,4.88636363636364,15.35,1,FALSE,FALSE,3,TRUE,1,FALSE,100,"Swvu.PLA2.","ACwvu.PLA2.",#N/A,FALSE,FALSE,0,0,0,0,2,"","",TRUE,TRUE,FALSE,FALSE,1,60,#N/A,#N/A,FALSE,FALSE,"Rwvu.PLA2.",#N/A,FALSE,FALSE,FALSE,9,65532,65532,FALSE,FALSE,TRUE,TRUE,TRUE}</definedName>
    <definedName name="wvu.PLA2." localSheetId="40" hidden="1">{TRUE,TRUE,-1.25,-15.5,484.5,276.75,FALSE,FALSE,TRUE,TRUE,0,15,#N/A,56,#N/A,4.88636363636364,15.35,1,FALSE,FALSE,3,TRUE,1,FALSE,100,"Swvu.PLA2.","ACwvu.PLA2.",#N/A,FALSE,FALSE,0,0,0,0,2,"","",TRUE,TRUE,FALSE,FALSE,1,60,#N/A,#N/A,FALSE,FALSE,"Rwvu.PLA2.",#N/A,FALSE,FALSE,FALSE,9,65532,65532,FALSE,FALSE,TRUE,TRUE,TRUE}</definedName>
    <definedName name="wvu.PLA2." localSheetId="41" hidden="1">{TRUE,TRUE,-1.25,-15.5,484.5,276.75,FALSE,FALSE,TRUE,TRUE,0,15,#N/A,56,#N/A,4.88636363636364,15.35,1,FALSE,FALSE,3,TRUE,1,FALSE,100,"Swvu.PLA2.","ACwvu.PLA2.",#N/A,FALSE,FALSE,0,0,0,0,2,"","",TRUE,TRUE,FALSE,FALSE,1,60,#N/A,#N/A,FALSE,FALSE,"Rwvu.PLA2.",#N/A,FALSE,FALSE,FALSE,9,65532,65532,FALSE,FALSE,TRUE,TRUE,TRUE}</definedName>
    <definedName name="wvu.PLA2." localSheetId="46" hidden="1">{TRUE,TRUE,-1.25,-15.5,484.5,276.75,FALSE,FALSE,TRUE,TRUE,0,15,#N/A,56,#N/A,4.88636363636364,15.35,1,FALSE,FALSE,3,TRUE,1,FALSE,100,"Swvu.PLA2.","ACwvu.PLA2.",#N/A,FALSE,FALSE,0,0,0,0,2,"","",TRUE,TRUE,FALSE,FALSE,1,60,#N/A,#N/A,FALSE,FALSE,"Rwvu.PLA2.",#N/A,FALSE,FALSE,FALSE,9,65532,65532,FALSE,FALSE,TRUE,TRUE,TRUE}</definedName>
    <definedName name="wvu.PLA2." localSheetId="47" hidden="1">{TRUE,TRUE,-1.25,-15.5,484.5,276.75,FALSE,FALSE,TRUE,TRUE,0,15,#N/A,56,#N/A,4.88636363636364,15.35,1,FALSE,FALSE,3,TRUE,1,FALSE,100,"Swvu.PLA2.","ACwvu.PLA2.",#N/A,FALSE,FALSE,0,0,0,0,2,"","",TRUE,TRUE,FALSE,FALSE,1,60,#N/A,#N/A,FALSE,FALSE,"Rwvu.PLA2.",#N/A,FALSE,FALSE,FALSE,9,65532,65532,FALSE,FALSE,TRUE,TRUE,TRUE}</definedName>
    <definedName name="wvu.PLA2." localSheetId="48" hidden="1">{TRUE,TRUE,-1.25,-15.5,484.5,276.75,FALSE,FALSE,TRUE,TRUE,0,15,#N/A,56,#N/A,4.88636363636364,15.35,1,FALSE,FALSE,3,TRUE,1,FALSE,100,"Swvu.PLA2.","ACwvu.PLA2.",#N/A,FALSE,FALSE,0,0,0,0,2,"","",TRUE,TRUE,FALSE,FALSE,1,60,#N/A,#N/A,FALSE,FALSE,"Rwvu.PLA2.",#N/A,FALSE,FALSE,FALSE,9,65532,65532,FALSE,FALSE,TRUE,TRUE,TRUE}</definedName>
    <definedName name="wvu.PLA2." localSheetId="49" hidden="1">{TRUE,TRUE,-1.25,-15.5,484.5,276.75,FALSE,FALSE,TRUE,TRUE,0,15,#N/A,56,#N/A,4.88636363636364,15.35,1,FALSE,FALSE,3,TRUE,1,FALSE,100,"Swvu.PLA2.","ACwvu.PLA2.",#N/A,FALSE,FALSE,0,0,0,0,2,"","",TRUE,TRUE,FALSE,FALSE,1,60,#N/A,#N/A,FALSE,FALSE,"Rwvu.PLA2.",#N/A,FALSE,FALSE,FALSE,9,65532,65532,FALSE,FALSE,TRUE,TRUE,TRUE}</definedName>
    <definedName name="wvu.PLA2." localSheetId="50" hidden="1">{TRUE,TRUE,-1.25,-15.5,484.5,276.75,FALSE,FALSE,TRUE,TRUE,0,15,#N/A,56,#N/A,4.88636363636364,15.35,1,FALSE,FALSE,3,TRUE,1,FALSE,100,"Swvu.PLA2.","ACwvu.PLA2.",#N/A,FALSE,FALSE,0,0,0,0,2,"","",TRUE,TRUE,FALSE,FALSE,1,60,#N/A,#N/A,FALSE,FALSE,"Rwvu.PLA2.",#N/A,FALSE,FALSE,FALSE,9,65532,65532,FALSE,FALSE,TRUE,TRUE,TRUE}</definedName>
    <definedName name="wvu.PLA2." localSheetId="51" hidden="1">{TRUE,TRUE,-1.25,-15.5,484.5,276.75,FALSE,FALSE,TRUE,TRUE,0,15,#N/A,56,#N/A,4.88636363636364,15.35,1,FALSE,FALSE,3,TRUE,1,FALSE,100,"Swvu.PLA2.","ACwvu.PLA2.",#N/A,FALSE,FALSE,0,0,0,0,2,"","",TRUE,TRUE,FALSE,FALSE,1,60,#N/A,#N/A,FALSE,FALSE,"Rwvu.PLA2.",#N/A,FALSE,FALSE,FALSE,9,65532,65532,FALSE,FALSE,TRUE,TRUE,TRUE}</definedName>
    <definedName name="wvu.PLA2." localSheetId="52" hidden="1">{TRUE,TRUE,-1.25,-15.5,484.5,276.75,FALSE,FALSE,TRUE,TRUE,0,15,#N/A,56,#N/A,4.88636363636364,15.35,1,FALSE,FALSE,3,TRUE,1,FALSE,100,"Swvu.PLA2.","ACwvu.PLA2.",#N/A,FALSE,FALSE,0,0,0,0,2,"","",TRUE,TRUE,FALSE,FALSE,1,60,#N/A,#N/A,FALSE,FALSE,"Rwvu.PLA2.",#N/A,FALSE,FALSE,FALSE,9,65532,65532,FALSE,FALSE,TRUE,TRUE,TRUE}</definedName>
    <definedName name="wvu.PLA2." localSheetId="53" hidden="1">{TRUE,TRUE,-1.25,-15.5,484.5,276.75,FALSE,FALSE,TRUE,TRUE,0,15,#N/A,56,#N/A,4.88636363636364,15.35,1,FALSE,FALSE,3,TRUE,1,FALSE,100,"Swvu.PLA2.","ACwvu.PLA2.",#N/A,FALSE,FALSE,0,0,0,0,2,"","",TRUE,TRUE,FALSE,FALSE,1,60,#N/A,#N/A,FALSE,FALSE,"Rwvu.PLA2.",#N/A,FALSE,FALSE,FALSE,9,65532,65532,FALSE,FALSE,TRUE,TRUE,TRUE}</definedName>
    <definedName name="wvu.PLA2." localSheetId="64" hidden="1">{TRUE,TRUE,-1.25,-15.5,484.5,276.75,FALSE,FALSE,TRUE,TRUE,0,15,#N/A,56,#N/A,4.88636363636364,15.35,1,FALSE,FALSE,3,TRUE,1,FALSE,100,"Swvu.PLA2.","ACwvu.PLA2.",#N/A,FALSE,FALSE,0,0,0,0,2,"","",TRUE,TRUE,FALSE,FALSE,1,60,#N/A,#N/A,FALSE,FALSE,"Rwvu.PLA2.",#N/A,FALSE,FALSE,FALSE,9,65532,65532,FALSE,FALSE,TRUE,TRUE,TRUE}</definedName>
    <definedName name="wvu.PLA2." localSheetId="65" hidden="1">{TRUE,TRUE,-1.25,-15.5,484.5,276.75,FALSE,FALSE,TRUE,TRUE,0,15,#N/A,56,#N/A,4.88636363636364,15.35,1,FALSE,FALSE,3,TRUE,1,FALSE,100,"Swvu.PLA2.","ACwvu.PLA2.",#N/A,FALSE,FALSE,0,0,0,0,2,"","",TRUE,TRUE,FALSE,FALSE,1,60,#N/A,#N/A,FALSE,FALSE,"Rwvu.PLA2.",#N/A,FALSE,FALSE,FALSE,9,65532,65532,FALSE,FALSE,TRUE,TRUE,TRUE}</definedName>
    <definedName name="wvu.PLA2." localSheetId="66" hidden="1">{TRUE,TRUE,-1.25,-15.5,484.5,276.75,FALSE,FALSE,TRUE,TRUE,0,15,#N/A,56,#N/A,4.88636363636364,15.35,1,FALSE,FALSE,3,TRUE,1,FALSE,100,"Swvu.PLA2.","ACwvu.PLA2.",#N/A,FALSE,FALSE,0,0,0,0,2,"","",TRUE,TRUE,FALSE,FALSE,1,60,#N/A,#N/A,FALSE,FALSE,"Rwvu.PLA2.",#N/A,FALSE,FALSE,FALSE,9,65532,65532,FALSE,FALSE,TRUE,TRUE,TRUE}</definedName>
    <definedName name="wvu.PLA2." hidden="1">{TRUE,TRUE,-1.25,-15.5,484.5,276.75,FALSE,FALSE,TRUE,TRUE,0,15,#N/A,56,#N/A,4.88636363636364,15.35,1,FALSE,FALSE,3,TRUE,1,FALSE,100,"Swvu.PLA2.","ACwvu.PLA2.",#N/A,FALSE,FALSE,0,0,0,0,2,"","",TRUE,TRUE,FALSE,FALSE,1,60,#N/A,#N/A,FALSE,FALSE,"Rwvu.PLA2.",#N/A,FALSE,FALSE,FALSE,9,65532,65532,FALSE,FALSE,TRUE,TRUE,TRUE}</definedName>
    <definedName name="ww" localSheetId="67" hidden="1">[144]M!#REF!</definedName>
    <definedName name="ww" localSheetId="68" hidden="1">[144]M!#REF!</definedName>
    <definedName name="ww" localSheetId="69" hidden="1">[144]M!#REF!</definedName>
    <definedName name="ww" localSheetId="70" hidden="1">[144]M!#REF!</definedName>
    <definedName name="ww" localSheetId="72" hidden="1">[144]M!#REF!</definedName>
    <definedName name="ww" localSheetId="73" hidden="1">[144]M!#REF!</definedName>
    <definedName name="ww" localSheetId="74" hidden="1">[144]M!#REF!</definedName>
    <definedName name="ww" localSheetId="11" hidden="1">#REF!</definedName>
    <definedName name="ww" localSheetId="12" hidden="1">#REF!</definedName>
    <definedName name="ww" localSheetId="23" hidden="1">#REF!</definedName>
    <definedName name="ww" localSheetId="24" hidden="1">#REF!</definedName>
    <definedName name="ww" localSheetId="26" hidden="1">#REF!</definedName>
    <definedName name="ww" localSheetId="10" hidden="1">#REF!</definedName>
    <definedName name="ww" localSheetId="38" hidden="1">#REF!</definedName>
    <definedName name="ww" localSheetId="25" hidden="1">#REF!</definedName>
    <definedName name="ww" localSheetId="30" hidden="1">[144]M!#REF!</definedName>
    <definedName name="ww" localSheetId="39" hidden="1">#REF!</definedName>
    <definedName name="ww" localSheetId="46" hidden="1">[144]M!#REF!</definedName>
    <definedName name="ww" localSheetId="51" hidden="1">#REF!</definedName>
    <definedName name="ww" localSheetId="52" hidden="1">#REF!</definedName>
    <definedName name="ww" localSheetId="65" hidden="1">[144]M!#REF!</definedName>
    <definedName name="ww" localSheetId="66" hidden="1">[144]M!#REF!</definedName>
    <definedName name="ww" hidden="1">#REF!</definedName>
    <definedName name="www" localSheetId="67" hidden="1">{"Riqfin97",#N/A,FALSE,"Tran";"Riqfinpro",#N/A,FALSE,"Tran"}</definedName>
    <definedName name="www" localSheetId="68" hidden="1">{"Riqfin97",#N/A,FALSE,"Tran";"Riqfinpro",#N/A,FALSE,"Tran"}</definedName>
    <definedName name="www" localSheetId="69" hidden="1">{"Riqfin97",#N/A,FALSE,"Tran";"Riqfinpro",#N/A,FALSE,"Tran"}</definedName>
    <definedName name="www" localSheetId="70" hidden="1">{"Riqfin97",#N/A,FALSE,"Tran";"Riqfinpro",#N/A,FALSE,"Tran"}</definedName>
    <definedName name="www" localSheetId="72" hidden="1">{"Riqfin97",#N/A,FALSE,"Tran";"Riqfinpro",#N/A,FALSE,"Tran"}</definedName>
    <definedName name="www" localSheetId="73" hidden="1">{"Riqfin97",#N/A,FALSE,"Tran";"Riqfinpro",#N/A,FALSE,"Tran"}</definedName>
    <definedName name="www" localSheetId="74" hidden="1">{"Riqfin97",#N/A,FALSE,"Tran";"Riqfinpro",#N/A,FALSE,"Tran"}</definedName>
    <definedName name="www" localSheetId="11" hidden="1">{"Riqfin97",#N/A,FALSE,"Tran";"Riqfinpro",#N/A,FALSE,"Tran"}</definedName>
    <definedName name="www" localSheetId="12" hidden="1">{"bop94-99",#N/A,FALSE,"BOP";"bgdp94-99",#N/A,FALSE,"BOPGDP";"exp94-99",#N/A,FALSE,"EXP";"imp94-99",#N/A,FALSE,"IMP";"tt9499",#N/A,FALSE,"TT";"ss94-99",#N/A,FALSE,"SERV";"tran94-99",#N/A,FALSE,"TRAN";"dis95-98",#N/A,FALSE,"DISB";"amor94-99",#N/A,FALSE,"AMOR";"int94-98",#N/A,FALSE,"INT";"debt94-99",#N/A,FALSE,"DEBT"}</definedName>
    <definedName name="www" localSheetId="13" hidden="1">{"Riqfin97",#N/A,FALSE,"Tran";"Riqfinpro",#N/A,FALSE,"Tran"}</definedName>
    <definedName name="www" localSheetId="23" hidden="1">{"Riqfin97",#N/A,FALSE,"Tran";"Riqfinpro",#N/A,FALSE,"Tran"}</definedName>
    <definedName name="www" localSheetId="24" hidden="1">{"Riqfin97",#N/A,FALSE,"Tran";"Riqfinpro",#N/A,FALSE,"Tran"}</definedName>
    <definedName name="www" localSheetId="26" hidden="1">{"Riqfin97",#N/A,FALSE,"Tran";"Riqfinpro",#N/A,FALSE,"Tran"}</definedName>
    <definedName name="www" localSheetId="27" hidden="1">{"Riqfin97",#N/A,FALSE,"Tran";"Riqfinpro",#N/A,FALSE,"Tran"}</definedName>
    <definedName name="www" localSheetId="42" hidden="1">{"Riqfin97",#N/A,FALSE,"Tran";"Riqfinpro",#N/A,FALSE,"Tran"}</definedName>
    <definedName name="www" localSheetId="6" hidden="1">{"Riqfin97",#N/A,FALSE,"Tran";"Riqfinpro",#N/A,FALSE,"Tran"}</definedName>
    <definedName name="www" localSheetId="7" hidden="1">{"Riqfin97",#N/A,FALSE,"Tran";"Riqfinpro",#N/A,FALSE,"Tran"}</definedName>
    <definedName name="www" localSheetId="10" hidden="1">{"Riqfin97",#N/A,FALSE,"Tran";"Riqfinpro",#N/A,FALSE,"Tran"}</definedName>
    <definedName name="www" localSheetId="38" hidden="1">{"Riqfin97",#N/A,FALSE,"Tran";"Riqfinpro",#N/A,FALSE,"Tran"}</definedName>
    <definedName name="www" localSheetId="25" hidden="1">{"Riqfin97",#N/A,FALSE,"Tran";"Riqfinpro",#N/A,FALSE,"Tran"}</definedName>
    <definedName name="www" localSheetId="28" hidden="1">{"Riqfin97",#N/A,FALSE,"Tran";"Riqfinpro",#N/A,FALSE,"Tran"}</definedName>
    <definedName name="www" localSheetId="30" hidden="1">{"Riqfin97",#N/A,FALSE,"Tran";"Riqfinpro",#N/A,FALSE,"Tran"}</definedName>
    <definedName name="www" localSheetId="31" hidden="1">{"Riqfin97",#N/A,FALSE,"Tran";"Riqfinpro",#N/A,FALSE,"Tran"}</definedName>
    <definedName name="www" localSheetId="32" hidden="1">{"Riqfin97",#N/A,FALSE,"Tran";"Riqfinpro",#N/A,FALSE,"Tran"}</definedName>
    <definedName name="www" localSheetId="33" hidden="1">{"Riqfin97",#N/A,FALSE,"Tran";"Riqfinpro",#N/A,FALSE,"Tran"}</definedName>
    <definedName name="www" localSheetId="34" hidden="1">{"Riqfin97",#N/A,FALSE,"Tran";"Riqfinpro",#N/A,FALSE,"Tran"}</definedName>
    <definedName name="www" localSheetId="35" hidden="1">{"Riqfin97",#N/A,FALSE,"Tran";"Riqfinpro",#N/A,FALSE,"Tran"}</definedName>
    <definedName name="www" localSheetId="36" hidden="1">{"Riqfin97",#N/A,FALSE,"Tran";"Riqfinpro",#N/A,FALSE,"Tran"}</definedName>
    <definedName name="www" localSheetId="37" hidden="1">{"Riqfin97",#N/A,FALSE,"Tran";"Riqfinpro",#N/A,FALSE,"Tran"}</definedName>
    <definedName name="www" localSheetId="39" hidden="1">{"Riqfin97",#N/A,FALSE,"Tran";"Riqfinpro",#N/A,FALSE,"Tran"}</definedName>
    <definedName name="www" localSheetId="40" hidden="1">{"Riqfin97",#N/A,FALSE,"Tran";"Riqfinpro",#N/A,FALSE,"Tran"}</definedName>
    <definedName name="www" localSheetId="41" hidden="1">{"Riqfin97",#N/A,FALSE,"Tran";"Riqfinpro",#N/A,FALSE,"Tran"}</definedName>
    <definedName name="www" localSheetId="46" hidden="1">{"Riqfin97",#N/A,FALSE,"Tran";"Riqfinpro",#N/A,FALSE,"Tran"}</definedName>
    <definedName name="www" localSheetId="47" hidden="1">{"Riqfin97",#N/A,FALSE,"Tran";"Riqfinpro",#N/A,FALSE,"Tran"}</definedName>
    <definedName name="www" localSheetId="48" hidden="1">{"Riqfin97",#N/A,FALSE,"Tran";"Riqfinpro",#N/A,FALSE,"Tran"}</definedName>
    <definedName name="www" localSheetId="49" hidden="1">{"Riqfin97",#N/A,FALSE,"Tran";"Riqfinpro",#N/A,FALSE,"Tran"}</definedName>
    <definedName name="www" localSheetId="50" hidden="1">{"Riqfin97",#N/A,FALSE,"Tran";"Riqfinpro",#N/A,FALSE,"Tran"}</definedName>
    <definedName name="www" localSheetId="51" hidden="1">{"Riqfin97",#N/A,FALSE,"Tran";"Riqfinpro",#N/A,FALSE,"Tran"}</definedName>
    <definedName name="www" localSheetId="52" hidden="1">{"Riqfin97",#N/A,FALSE,"Tran";"Riqfinpro",#N/A,FALSE,"Tran"}</definedName>
    <definedName name="www" localSheetId="53" hidden="1">{"Riqfin97",#N/A,FALSE,"Tran";"Riqfinpro",#N/A,FALSE,"Tran"}</definedName>
    <definedName name="www" localSheetId="64" hidden="1">{"Riqfin97",#N/A,FALSE,"Tran";"Riqfinpro",#N/A,FALSE,"Tran"}</definedName>
    <definedName name="www" localSheetId="65" hidden="1">{"Riqfin97",#N/A,FALSE,"Tran";"Riqfinpro",#N/A,FALSE,"Tran"}</definedName>
    <definedName name="www" localSheetId="66" hidden="1">{"Riqfin97",#N/A,FALSE,"Tran";"Riqfinpro",#N/A,FALSE,"Tran"}</definedName>
    <definedName name="www" hidden="1">{"Riqfin97",#N/A,FALSE,"Tran";"Riqfinpro",#N/A,FALSE,"Tran"}</definedName>
    <definedName name="wwwjjj" localSheetId="67" hidden="1">{#N/A,#N/A,FALSE,"slvsrtb1";#N/A,#N/A,FALSE,"slvsrtb2";#N/A,#N/A,FALSE,"slvsrtb3";#N/A,#N/A,FALSE,"slvsrtb4";#N/A,#N/A,FALSE,"slvsrtb5";#N/A,#N/A,FALSE,"slvsrtb6";#N/A,#N/A,FALSE,"slvsrtb7";#N/A,#N/A,FALSE,"slvsrtb8";#N/A,#N/A,FALSE,"slvsrtb9";#N/A,#N/A,FALSE,"slvsrtb10";#N/A,#N/A,FALSE,"slvsrtb12"}</definedName>
    <definedName name="wwwjjj" localSheetId="68" hidden="1">{#N/A,#N/A,FALSE,"slvsrtb1";#N/A,#N/A,FALSE,"slvsrtb2";#N/A,#N/A,FALSE,"slvsrtb3";#N/A,#N/A,FALSE,"slvsrtb4";#N/A,#N/A,FALSE,"slvsrtb5";#N/A,#N/A,FALSE,"slvsrtb6";#N/A,#N/A,FALSE,"slvsrtb7";#N/A,#N/A,FALSE,"slvsrtb8";#N/A,#N/A,FALSE,"slvsrtb9";#N/A,#N/A,FALSE,"slvsrtb10";#N/A,#N/A,FALSE,"slvsrtb12"}</definedName>
    <definedName name="wwwjjj" localSheetId="69" hidden="1">{#N/A,#N/A,FALSE,"slvsrtb1";#N/A,#N/A,FALSE,"slvsrtb2";#N/A,#N/A,FALSE,"slvsrtb3";#N/A,#N/A,FALSE,"slvsrtb4";#N/A,#N/A,FALSE,"slvsrtb5";#N/A,#N/A,FALSE,"slvsrtb6";#N/A,#N/A,FALSE,"slvsrtb7";#N/A,#N/A,FALSE,"slvsrtb8";#N/A,#N/A,FALSE,"slvsrtb9";#N/A,#N/A,FALSE,"slvsrtb10";#N/A,#N/A,FALSE,"slvsrtb12"}</definedName>
    <definedName name="wwwjjj" localSheetId="70" hidden="1">{#N/A,#N/A,FALSE,"slvsrtb1";#N/A,#N/A,FALSE,"slvsrtb2";#N/A,#N/A,FALSE,"slvsrtb3";#N/A,#N/A,FALSE,"slvsrtb4";#N/A,#N/A,FALSE,"slvsrtb5";#N/A,#N/A,FALSE,"slvsrtb6";#N/A,#N/A,FALSE,"slvsrtb7";#N/A,#N/A,FALSE,"slvsrtb8";#N/A,#N/A,FALSE,"slvsrtb9";#N/A,#N/A,FALSE,"slvsrtb10";#N/A,#N/A,FALSE,"slvsrtb12"}</definedName>
    <definedName name="wwwjjj" localSheetId="72" hidden="1">{#N/A,#N/A,FALSE,"slvsrtb1";#N/A,#N/A,FALSE,"slvsrtb2";#N/A,#N/A,FALSE,"slvsrtb3";#N/A,#N/A,FALSE,"slvsrtb4";#N/A,#N/A,FALSE,"slvsrtb5";#N/A,#N/A,FALSE,"slvsrtb6";#N/A,#N/A,FALSE,"slvsrtb7";#N/A,#N/A,FALSE,"slvsrtb8";#N/A,#N/A,FALSE,"slvsrtb9";#N/A,#N/A,FALSE,"slvsrtb10";#N/A,#N/A,FALSE,"slvsrtb12"}</definedName>
    <definedName name="wwwjjj" localSheetId="73" hidden="1">{#N/A,#N/A,FALSE,"slvsrtb1";#N/A,#N/A,FALSE,"slvsrtb2";#N/A,#N/A,FALSE,"slvsrtb3";#N/A,#N/A,FALSE,"slvsrtb4";#N/A,#N/A,FALSE,"slvsrtb5";#N/A,#N/A,FALSE,"slvsrtb6";#N/A,#N/A,FALSE,"slvsrtb7";#N/A,#N/A,FALSE,"slvsrtb8";#N/A,#N/A,FALSE,"slvsrtb9";#N/A,#N/A,FALSE,"slvsrtb10";#N/A,#N/A,FALSE,"slvsrtb12"}</definedName>
    <definedName name="wwwjjj" localSheetId="74" hidden="1">{#N/A,#N/A,FALSE,"slvsrtb1";#N/A,#N/A,FALSE,"slvsrtb2";#N/A,#N/A,FALSE,"slvsrtb3";#N/A,#N/A,FALSE,"slvsrtb4";#N/A,#N/A,FALSE,"slvsrtb5";#N/A,#N/A,FALSE,"slvsrtb6";#N/A,#N/A,FALSE,"slvsrtb7";#N/A,#N/A,FALSE,"slvsrtb8";#N/A,#N/A,FALSE,"slvsrtb9";#N/A,#N/A,FALSE,"slvsrtb10";#N/A,#N/A,FALSE,"slvsrtb12"}</definedName>
    <definedName name="wwwjjj" localSheetId="11" hidden="1">{#N/A,#N/A,FALSE,"slvsrtb1";#N/A,#N/A,FALSE,"slvsrtb2";#N/A,#N/A,FALSE,"slvsrtb3";#N/A,#N/A,FALSE,"slvsrtb4";#N/A,#N/A,FALSE,"slvsrtb5";#N/A,#N/A,FALSE,"slvsrtb6";#N/A,#N/A,FALSE,"slvsrtb7";#N/A,#N/A,FALSE,"slvsrtb8";#N/A,#N/A,FALSE,"slvsrtb9";#N/A,#N/A,FALSE,"slvsrtb10";#N/A,#N/A,FALSE,"slvsrtb12"}</definedName>
    <definedName name="wwwjjj" localSheetId="12" hidden="1">{#N/A,#N/A,FALSE,"slvsrtb1";#N/A,#N/A,FALSE,"slvsrtb2";#N/A,#N/A,FALSE,"slvsrtb3";#N/A,#N/A,FALSE,"slvsrtb4";#N/A,#N/A,FALSE,"slvsrtb5";#N/A,#N/A,FALSE,"slvsrtb6";#N/A,#N/A,FALSE,"slvsrtb7";#N/A,#N/A,FALSE,"slvsrtb8";#N/A,#N/A,FALSE,"slvsrtb9";#N/A,#N/A,FALSE,"slvsrtb10";#N/A,#N/A,FALSE,"slvsrtb12"}</definedName>
    <definedName name="wwwjjj" localSheetId="13" hidden="1">{#N/A,#N/A,FALSE,"slvsrtb1";#N/A,#N/A,FALSE,"slvsrtb2";#N/A,#N/A,FALSE,"slvsrtb3";#N/A,#N/A,FALSE,"slvsrtb4";#N/A,#N/A,FALSE,"slvsrtb5";#N/A,#N/A,FALSE,"slvsrtb6";#N/A,#N/A,FALSE,"slvsrtb7";#N/A,#N/A,FALSE,"slvsrtb8";#N/A,#N/A,FALSE,"slvsrtb9";#N/A,#N/A,FALSE,"slvsrtb10";#N/A,#N/A,FALSE,"slvsrtb12"}</definedName>
    <definedName name="wwwjjj" localSheetId="23" hidden="1">{#N/A,#N/A,FALSE,"slvsrtb1";#N/A,#N/A,FALSE,"slvsrtb2";#N/A,#N/A,FALSE,"slvsrtb3";#N/A,#N/A,FALSE,"slvsrtb4";#N/A,#N/A,FALSE,"slvsrtb5";#N/A,#N/A,FALSE,"slvsrtb6";#N/A,#N/A,FALSE,"slvsrtb7";#N/A,#N/A,FALSE,"slvsrtb8";#N/A,#N/A,FALSE,"slvsrtb9";#N/A,#N/A,FALSE,"slvsrtb10";#N/A,#N/A,FALSE,"slvsrtb12"}</definedName>
    <definedName name="wwwjjj" localSheetId="24" hidden="1">{#N/A,#N/A,FALSE,"slvsrtb1";#N/A,#N/A,FALSE,"slvsrtb2";#N/A,#N/A,FALSE,"slvsrtb3";#N/A,#N/A,FALSE,"slvsrtb4";#N/A,#N/A,FALSE,"slvsrtb5";#N/A,#N/A,FALSE,"slvsrtb6";#N/A,#N/A,FALSE,"slvsrtb7";#N/A,#N/A,FALSE,"slvsrtb8";#N/A,#N/A,FALSE,"slvsrtb9";#N/A,#N/A,FALSE,"slvsrtb10";#N/A,#N/A,FALSE,"slvsrtb12"}</definedName>
    <definedName name="wwwjjj" localSheetId="26" hidden="1">{#N/A,#N/A,FALSE,"slvsrtb1";#N/A,#N/A,FALSE,"slvsrtb2";#N/A,#N/A,FALSE,"slvsrtb3";#N/A,#N/A,FALSE,"slvsrtb4";#N/A,#N/A,FALSE,"slvsrtb5";#N/A,#N/A,FALSE,"slvsrtb6";#N/A,#N/A,FALSE,"slvsrtb7";#N/A,#N/A,FALSE,"slvsrtb8";#N/A,#N/A,FALSE,"slvsrtb9";#N/A,#N/A,FALSE,"slvsrtb10";#N/A,#N/A,FALSE,"slvsrtb12"}</definedName>
    <definedName name="wwwjjj" localSheetId="27" hidden="1">{#N/A,#N/A,FALSE,"slvsrtb1";#N/A,#N/A,FALSE,"slvsrtb2";#N/A,#N/A,FALSE,"slvsrtb3";#N/A,#N/A,FALSE,"slvsrtb4";#N/A,#N/A,FALSE,"slvsrtb5";#N/A,#N/A,FALSE,"slvsrtb6";#N/A,#N/A,FALSE,"slvsrtb7";#N/A,#N/A,FALSE,"slvsrtb8";#N/A,#N/A,FALSE,"slvsrtb9";#N/A,#N/A,FALSE,"slvsrtb10";#N/A,#N/A,FALSE,"slvsrtb12"}</definedName>
    <definedName name="wwwjjj" localSheetId="42" hidden="1">{#N/A,#N/A,FALSE,"slvsrtb1";#N/A,#N/A,FALSE,"slvsrtb2";#N/A,#N/A,FALSE,"slvsrtb3";#N/A,#N/A,FALSE,"slvsrtb4";#N/A,#N/A,FALSE,"slvsrtb5";#N/A,#N/A,FALSE,"slvsrtb6";#N/A,#N/A,FALSE,"slvsrtb7";#N/A,#N/A,FALSE,"slvsrtb8";#N/A,#N/A,FALSE,"slvsrtb9";#N/A,#N/A,FALSE,"slvsrtb10";#N/A,#N/A,FALSE,"slvsrtb12"}</definedName>
    <definedName name="wwwjjj" localSheetId="6" hidden="1">{#N/A,#N/A,FALSE,"slvsrtb1";#N/A,#N/A,FALSE,"slvsrtb2";#N/A,#N/A,FALSE,"slvsrtb3";#N/A,#N/A,FALSE,"slvsrtb4";#N/A,#N/A,FALSE,"slvsrtb5";#N/A,#N/A,FALSE,"slvsrtb6";#N/A,#N/A,FALSE,"slvsrtb7";#N/A,#N/A,FALSE,"slvsrtb8";#N/A,#N/A,FALSE,"slvsrtb9";#N/A,#N/A,FALSE,"slvsrtb10";#N/A,#N/A,FALSE,"slvsrtb12"}</definedName>
    <definedName name="wwwjjj" localSheetId="7" hidden="1">{#N/A,#N/A,FALSE,"slvsrtb1";#N/A,#N/A,FALSE,"slvsrtb2";#N/A,#N/A,FALSE,"slvsrtb3";#N/A,#N/A,FALSE,"slvsrtb4";#N/A,#N/A,FALSE,"slvsrtb5";#N/A,#N/A,FALSE,"slvsrtb6";#N/A,#N/A,FALSE,"slvsrtb7";#N/A,#N/A,FALSE,"slvsrtb8";#N/A,#N/A,FALSE,"slvsrtb9";#N/A,#N/A,FALSE,"slvsrtb10";#N/A,#N/A,FALSE,"slvsrtb12"}</definedName>
    <definedName name="wwwjjj" localSheetId="10" hidden="1">{#N/A,#N/A,FALSE,"slvsrtb1";#N/A,#N/A,FALSE,"slvsrtb2";#N/A,#N/A,FALSE,"slvsrtb3";#N/A,#N/A,FALSE,"slvsrtb4";#N/A,#N/A,FALSE,"slvsrtb5";#N/A,#N/A,FALSE,"slvsrtb6";#N/A,#N/A,FALSE,"slvsrtb7";#N/A,#N/A,FALSE,"slvsrtb8";#N/A,#N/A,FALSE,"slvsrtb9";#N/A,#N/A,FALSE,"slvsrtb10";#N/A,#N/A,FALSE,"slvsrtb12"}</definedName>
    <definedName name="wwwjjj" localSheetId="38" hidden="1">{#N/A,#N/A,FALSE,"slvsrtb1";#N/A,#N/A,FALSE,"slvsrtb2";#N/A,#N/A,FALSE,"slvsrtb3";#N/A,#N/A,FALSE,"slvsrtb4";#N/A,#N/A,FALSE,"slvsrtb5";#N/A,#N/A,FALSE,"slvsrtb6";#N/A,#N/A,FALSE,"slvsrtb7";#N/A,#N/A,FALSE,"slvsrtb8";#N/A,#N/A,FALSE,"slvsrtb9";#N/A,#N/A,FALSE,"slvsrtb10";#N/A,#N/A,FALSE,"slvsrtb12"}</definedName>
    <definedName name="wwwjjj" localSheetId="25" hidden="1">{#N/A,#N/A,FALSE,"slvsrtb1";#N/A,#N/A,FALSE,"slvsrtb2";#N/A,#N/A,FALSE,"slvsrtb3";#N/A,#N/A,FALSE,"slvsrtb4";#N/A,#N/A,FALSE,"slvsrtb5";#N/A,#N/A,FALSE,"slvsrtb6";#N/A,#N/A,FALSE,"slvsrtb7";#N/A,#N/A,FALSE,"slvsrtb8";#N/A,#N/A,FALSE,"slvsrtb9";#N/A,#N/A,FALSE,"slvsrtb10";#N/A,#N/A,FALSE,"slvsrtb12"}</definedName>
    <definedName name="wwwjjj" localSheetId="28" hidden="1">{#N/A,#N/A,FALSE,"slvsrtb1";#N/A,#N/A,FALSE,"slvsrtb2";#N/A,#N/A,FALSE,"slvsrtb3";#N/A,#N/A,FALSE,"slvsrtb4";#N/A,#N/A,FALSE,"slvsrtb5";#N/A,#N/A,FALSE,"slvsrtb6";#N/A,#N/A,FALSE,"slvsrtb7";#N/A,#N/A,FALSE,"slvsrtb8";#N/A,#N/A,FALSE,"slvsrtb9";#N/A,#N/A,FALSE,"slvsrtb10";#N/A,#N/A,FALSE,"slvsrtb12"}</definedName>
    <definedName name="wwwjjj" localSheetId="30" hidden="1">{#N/A,#N/A,FALSE,"slvsrtb1";#N/A,#N/A,FALSE,"slvsrtb2";#N/A,#N/A,FALSE,"slvsrtb3";#N/A,#N/A,FALSE,"slvsrtb4";#N/A,#N/A,FALSE,"slvsrtb5";#N/A,#N/A,FALSE,"slvsrtb6";#N/A,#N/A,FALSE,"slvsrtb7";#N/A,#N/A,FALSE,"slvsrtb8";#N/A,#N/A,FALSE,"slvsrtb9";#N/A,#N/A,FALSE,"slvsrtb10";#N/A,#N/A,FALSE,"slvsrtb12"}</definedName>
    <definedName name="wwwjjj" localSheetId="31" hidden="1">{#N/A,#N/A,FALSE,"slvsrtb1";#N/A,#N/A,FALSE,"slvsrtb2";#N/A,#N/A,FALSE,"slvsrtb3";#N/A,#N/A,FALSE,"slvsrtb4";#N/A,#N/A,FALSE,"slvsrtb5";#N/A,#N/A,FALSE,"slvsrtb6";#N/A,#N/A,FALSE,"slvsrtb7";#N/A,#N/A,FALSE,"slvsrtb8";#N/A,#N/A,FALSE,"slvsrtb9";#N/A,#N/A,FALSE,"slvsrtb10";#N/A,#N/A,FALSE,"slvsrtb12"}</definedName>
    <definedName name="wwwjjj" localSheetId="32" hidden="1">{#N/A,#N/A,FALSE,"slvsrtb1";#N/A,#N/A,FALSE,"slvsrtb2";#N/A,#N/A,FALSE,"slvsrtb3";#N/A,#N/A,FALSE,"slvsrtb4";#N/A,#N/A,FALSE,"slvsrtb5";#N/A,#N/A,FALSE,"slvsrtb6";#N/A,#N/A,FALSE,"slvsrtb7";#N/A,#N/A,FALSE,"slvsrtb8";#N/A,#N/A,FALSE,"slvsrtb9";#N/A,#N/A,FALSE,"slvsrtb10";#N/A,#N/A,FALSE,"slvsrtb12"}</definedName>
    <definedName name="wwwjjj" localSheetId="33" hidden="1">{#N/A,#N/A,FALSE,"slvsrtb1";#N/A,#N/A,FALSE,"slvsrtb2";#N/A,#N/A,FALSE,"slvsrtb3";#N/A,#N/A,FALSE,"slvsrtb4";#N/A,#N/A,FALSE,"slvsrtb5";#N/A,#N/A,FALSE,"slvsrtb6";#N/A,#N/A,FALSE,"slvsrtb7";#N/A,#N/A,FALSE,"slvsrtb8";#N/A,#N/A,FALSE,"slvsrtb9";#N/A,#N/A,FALSE,"slvsrtb10";#N/A,#N/A,FALSE,"slvsrtb12"}</definedName>
    <definedName name="wwwjjj" localSheetId="34" hidden="1">{#N/A,#N/A,FALSE,"slvsrtb1";#N/A,#N/A,FALSE,"slvsrtb2";#N/A,#N/A,FALSE,"slvsrtb3";#N/A,#N/A,FALSE,"slvsrtb4";#N/A,#N/A,FALSE,"slvsrtb5";#N/A,#N/A,FALSE,"slvsrtb6";#N/A,#N/A,FALSE,"slvsrtb7";#N/A,#N/A,FALSE,"slvsrtb8";#N/A,#N/A,FALSE,"slvsrtb9";#N/A,#N/A,FALSE,"slvsrtb10";#N/A,#N/A,FALSE,"slvsrtb12"}</definedName>
    <definedName name="wwwjjj" localSheetId="35" hidden="1">{#N/A,#N/A,FALSE,"slvsrtb1";#N/A,#N/A,FALSE,"slvsrtb2";#N/A,#N/A,FALSE,"slvsrtb3";#N/A,#N/A,FALSE,"slvsrtb4";#N/A,#N/A,FALSE,"slvsrtb5";#N/A,#N/A,FALSE,"slvsrtb6";#N/A,#N/A,FALSE,"slvsrtb7";#N/A,#N/A,FALSE,"slvsrtb8";#N/A,#N/A,FALSE,"slvsrtb9";#N/A,#N/A,FALSE,"slvsrtb10";#N/A,#N/A,FALSE,"slvsrtb12"}</definedName>
    <definedName name="wwwjjj" localSheetId="36" hidden="1">{#N/A,#N/A,FALSE,"slvsrtb1";#N/A,#N/A,FALSE,"slvsrtb2";#N/A,#N/A,FALSE,"slvsrtb3";#N/A,#N/A,FALSE,"slvsrtb4";#N/A,#N/A,FALSE,"slvsrtb5";#N/A,#N/A,FALSE,"slvsrtb6";#N/A,#N/A,FALSE,"slvsrtb7";#N/A,#N/A,FALSE,"slvsrtb8";#N/A,#N/A,FALSE,"slvsrtb9";#N/A,#N/A,FALSE,"slvsrtb10";#N/A,#N/A,FALSE,"slvsrtb12"}</definedName>
    <definedName name="wwwjjj" localSheetId="37" hidden="1">{#N/A,#N/A,FALSE,"slvsrtb1";#N/A,#N/A,FALSE,"slvsrtb2";#N/A,#N/A,FALSE,"slvsrtb3";#N/A,#N/A,FALSE,"slvsrtb4";#N/A,#N/A,FALSE,"slvsrtb5";#N/A,#N/A,FALSE,"slvsrtb6";#N/A,#N/A,FALSE,"slvsrtb7";#N/A,#N/A,FALSE,"slvsrtb8";#N/A,#N/A,FALSE,"slvsrtb9";#N/A,#N/A,FALSE,"slvsrtb10";#N/A,#N/A,FALSE,"slvsrtb12"}</definedName>
    <definedName name="wwwjjj" localSheetId="39" hidden="1">{#N/A,#N/A,FALSE,"slvsrtb1";#N/A,#N/A,FALSE,"slvsrtb2";#N/A,#N/A,FALSE,"slvsrtb3";#N/A,#N/A,FALSE,"slvsrtb4";#N/A,#N/A,FALSE,"slvsrtb5";#N/A,#N/A,FALSE,"slvsrtb6";#N/A,#N/A,FALSE,"slvsrtb7";#N/A,#N/A,FALSE,"slvsrtb8";#N/A,#N/A,FALSE,"slvsrtb9";#N/A,#N/A,FALSE,"slvsrtb10";#N/A,#N/A,FALSE,"slvsrtb12"}</definedName>
    <definedName name="wwwjjj" localSheetId="40" hidden="1">{#N/A,#N/A,FALSE,"slvsrtb1";#N/A,#N/A,FALSE,"slvsrtb2";#N/A,#N/A,FALSE,"slvsrtb3";#N/A,#N/A,FALSE,"slvsrtb4";#N/A,#N/A,FALSE,"slvsrtb5";#N/A,#N/A,FALSE,"slvsrtb6";#N/A,#N/A,FALSE,"slvsrtb7";#N/A,#N/A,FALSE,"slvsrtb8";#N/A,#N/A,FALSE,"slvsrtb9";#N/A,#N/A,FALSE,"slvsrtb10";#N/A,#N/A,FALSE,"slvsrtb12"}</definedName>
    <definedName name="wwwjjj" localSheetId="41" hidden="1">{#N/A,#N/A,FALSE,"slvsrtb1";#N/A,#N/A,FALSE,"slvsrtb2";#N/A,#N/A,FALSE,"slvsrtb3";#N/A,#N/A,FALSE,"slvsrtb4";#N/A,#N/A,FALSE,"slvsrtb5";#N/A,#N/A,FALSE,"slvsrtb6";#N/A,#N/A,FALSE,"slvsrtb7";#N/A,#N/A,FALSE,"slvsrtb8";#N/A,#N/A,FALSE,"slvsrtb9";#N/A,#N/A,FALSE,"slvsrtb10";#N/A,#N/A,FALSE,"slvsrtb12"}</definedName>
    <definedName name="wwwjjj" localSheetId="46" hidden="1">{#N/A,#N/A,FALSE,"slvsrtb1";#N/A,#N/A,FALSE,"slvsrtb2";#N/A,#N/A,FALSE,"slvsrtb3";#N/A,#N/A,FALSE,"slvsrtb4";#N/A,#N/A,FALSE,"slvsrtb5";#N/A,#N/A,FALSE,"slvsrtb6";#N/A,#N/A,FALSE,"slvsrtb7";#N/A,#N/A,FALSE,"slvsrtb8";#N/A,#N/A,FALSE,"slvsrtb9";#N/A,#N/A,FALSE,"slvsrtb10";#N/A,#N/A,FALSE,"slvsrtb12"}</definedName>
    <definedName name="wwwjjj" localSheetId="47" hidden="1">{#N/A,#N/A,FALSE,"slvsrtb1";#N/A,#N/A,FALSE,"slvsrtb2";#N/A,#N/A,FALSE,"slvsrtb3";#N/A,#N/A,FALSE,"slvsrtb4";#N/A,#N/A,FALSE,"slvsrtb5";#N/A,#N/A,FALSE,"slvsrtb6";#N/A,#N/A,FALSE,"slvsrtb7";#N/A,#N/A,FALSE,"slvsrtb8";#N/A,#N/A,FALSE,"slvsrtb9";#N/A,#N/A,FALSE,"slvsrtb10";#N/A,#N/A,FALSE,"slvsrtb12"}</definedName>
    <definedName name="wwwjjj" localSheetId="48" hidden="1">{#N/A,#N/A,FALSE,"slvsrtb1";#N/A,#N/A,FALSE,"slvsrtb2";#N/A,#N/A,FALSE,"slvsrtb3";#N/A,#N/A,FALSE,"slvsrtb4";#N/A,#N/A,FALSE,"slvsrtb5";#N/A,#N/A,FALSE,"slvsrtb6";#N/A,#N/A,FALSE,"slvsrtb7";#N/A,#N/A,FALSE,"slvsrtb8";#N/A,#N/A,FALSE,"slvsrtb9";#N/A,#N/A,FALSE,"slvsrtb10";#N/A,#N/A,FALSE,"slvsrtb12"}</definedName>
    <definedName name="wwwjjj" localSheetId="49" hidden="1">{#N/A,#N/A,FALSE,"slvsrtb1";#N/A,#N/A,FALSE,"slvsrtb2";#N/A,#N/A,FALSE,"slvsrtb3";#N/A,#N/A,FALSE,"slvsrtb4";#N/A,#N/A,FALSE,"slvsrtb5";#N/A,#N/A,FALSE,"slvsrtb6";#N/A,#N/A,FALSE,"slvsrtb7";#N/A,#N/A,FALSE,"slvsrtb8";#N/A,#N/A,FALSE,"slvsrtb9";#N/A,#N/A,FALSE,"slvsrtb10";#N/A,#N/A,FALSE,"slvsrtb12"}</definedName>
    <definedName name="wwwjjj" localSheetId="50" hidden="1">{#N/A,#N/A,FALSE,"slvsrtb1";#N/A,#N/A,FALSE,"slvsrtb2";#N/A,#N/A,FALSE,"slvsrtb3";#N/A,#N/A,FALSE,"slvsrtb4";#N/A,#N/A,FALSE,"slvsrtb5";#N/A,#N/A,FALSE,"slvsrtb6";#N/A,#N/A,FALSE,"slvsrtb7";#N/A,#N/A,FALSE,"slvsrtb8";#N/A,#N/A,FALSE,"slvsrtb9";#N/A,#N/A,FALSE,"slvsrtb10";#N/A,#N/A,FALSE,"slvsrtb12"}</definedName>
    <definedName name="wwwjjj" localSheetId="51" hidden="1">{#N/A,#N/A,FALSE,"slvsrtb1";#N/A,#N/A,FALSE,"slvsrtb2";#N/A,#N/A,FALSE,"slvsrtb3";#N/A,#N/A,FALSE,"slvsrtb4";#N/A,#N/A,FALSE,"slvsrtb5";#N/A,#N/A,FALSE,"slvsrtb6";#N/A,#N/A,FALSE,"slvsrtb7";#N/A,#N/A,FALSE,"slvsrtb8";#N/A,#N/A,FALSE,"slvsrtb9";#N/A,#N/A,FALSE,"slvsrtb10";#N/A,#N/A,FALSE,"slvsrtb12"}</definedName>
    <definedName name="wwwjjj" localSheetId="52" hidden="1">{#N/A,#N/A,FALSE,"slvsrtb1";#N/A,#N/A,FALSE,"slvsrtb2";#N/A,#N/A,FALSE,"slvsrtb3";#N/A,#N/A,FALSE,"slvsrtb4";#N/A,#N/A,FALSE,"slvsrtb5";#N/A,#N/A,FALSE,"slvsrtb6";#N/A,#N/A,FALSE,"slvsrtb7";#N/A,#N/A,FALSE,"slvsrtb8";#N/A,#N/A,FALSE,"slvsrtb9";#N/A,#N/A,FALSE,"slvsrtb10";#N/A,#N/A,FALSE,"slvsrtb12"}</definedName>
    <definedName name="wwwjjj" localSheetId="53" hidden="1">{#N/A,#N/A,FALSE,"slvsrtb1";#N/A,#N/A,FALSE,"slvsrtb2";#N/A,#N/A,FALSE,"slvsrtb3";#N/A,#N/A,FALSE,"slvsrtb4";#N/A,#N/A,FALSE,"slvsrtb5";#N/A,#N/A,FALSE,"slvsrtb6";#N/A,#N/A,FALSE,"slvsrtb7";#N/A,#N/A,FALSE,"slvsrtb8";#N/A,#N/A,FALSE,"slvsrtb9";#N/A,#N/A,FALSE,"slvsrtb10";#N/A,#N/A,FALSE,"slvsrtb12"}</definedName>
    <definedName name="wwwjjj" localSheetId="64" hidden="1">{#N/A,#N/A,FALSE,"slvsrtb1";#N/A,#N/A,FALSE,"slvsrtb2";#N/A,#N/A,FALSE,"slvsrtb3";#N/A,#N/A,FALSE,"slvsrtb4";#N/A,#N/A,FALSE,"slvsrtb5";#N/A,#N/A,FALSE,"slvsrtb6";#N/A,#N/A,FALSE,"slvsrtb7";#N/A,#N/A,FALSE,"slvsrtb8";#N/A,#N/A,FALSE,"slvsrtb9";#N/A,#N/A,FALSE,"slvsrtb10";#N/A,#N/A,FALSE,"slvsrtb12"}</definedName>
    <definedName name="wwwjjj" localSheetId="65" hidden="1">{#N/A,#N/A,FALSE,"slvsrtb1";#N/A,#N/A,FALSE,"slvsrtb2";#N/A,#N/A,FALSE,"slvsrtb3";#N/A,#N/A,FALSE,"slvsrtb4";#N/A,#N/A,FALSE,"slvsrtb5";#N/A,#N/A,FALSE,"slvsrtb6";#N/A,#N/A,FALSE,"slvsrtb7";#N/A,#N/A,FALSE,"slvsrtb8";#N/A,#N/A,FALSE,"slvsrtb9";#N/A,#N/A,FALSE,"slvsrtb10";#N/A,#N/A,FALSE,"slvsrtb12"}</definedName>
    <definedName name="wwwjjj" localSheetId="66" hidden="1">{#N/A,#N/A,FALSE,"slvsrtb1";#N/A,#N/A,FALSE,"slvsrtb2";#N/A,#N/A,FALSE,"slvsrtb3";#N/A,#N/A,FALSE,"slvsrtb4";#N/A,#N/A,FALSE,"slvsrtb5";#N/A,#N/A,FALSE,"slvsrtb6";#N/A,#N/A,FALSE,"slvsrtb7";#N/A,#N/A,FALSE,"slvsrtb8";#N/A,#N/A,FALSE,"slvsrtb9";#N/A,#N/A,FALSE,"slvsrtb10";#N/A,#N/A,FALSE,"slvsrtb12"}</definedName>
    <definedName name="wwwjjj" hidden="1">{#N/A,#N/A,FALSE,"slvsrtb1";#N/A,#N/A,FALSE,"slvsrtb2";#N/A,#N/A,FALSE,"slvsrtb3";#N/A,#N/A,FALSE,"slvsrtb4";#N/A,#N/A,FALSE,"slvsrtb5";#N/A,#N/A,FALSE,"slvsrtb6";#N/A,#N/A,FALSE,"slvsrtb7";#N/A,#N/A,FALSE,"slvsrtb8";#N/A,#N/A,FALSE,"slvsrtb9";#N/A,#N/A,FALSE,"slvsrtb10";#N/A,#N/A,FALSE,"slvsrtb12"}</definedName>
    <definedName name="wwww" localSheetId="67" hidden="1">[185]M!#REF!</definedName>
    <definedName name="wwww" localSheetId="68" hidden="1">[185]M!#REF!</definedName>
    <definedName name="wwww" localSheetId="69" hidden="1">[185]M!#REF!</definedName>
    <definedName name="wwww" localSheetId="70" hidden="1">[185]M!#REF!</definedName>
    <definedName name="wwww" localSheetId="72" hidden="1">[185]M!#REF!</definedName>
    <definedName name="wwww" localSheetId="73" hidden="1">[185]M!#REF!</definedName>
    <definedName name="wwww" localSheetId="74" hidden="1">[185]M!#REF!</definedName>
    <definedName name="wwww" localSheetId="11" hidden="1">#REF!</definedName>
    <definedName name="wwww" localSheetId="12" hidden="1">#REF!</definedName>
    <definedName name="wwww" localSheetId="23" hidden="1">#REF!</definedName>
    <definedName name="wwww" localSheetId="24" hidden="1">#REF!</definedName>
    <definedName name="wwww" localSheetId="26" hidden="1">#REF!</definedName>
    <definedName name="wwww" localSheetId="10" hidden="1">#REF!</definedName>
    <definedName name="wwww" localSheetId="38" hidden="1">#REF!</definedName>
    <definedName name="wwww" localSheetId="25" hidden="1">#REF!</definedName>
    <definedName name="wwww" localSheetId="30" hidden="1">[185]M!#REF!</definedName>
    <definedName name="wwww" localSheetId="39" hidden="1">#REF!</definedName>
    <definedName name="wwww" localSheetId="46" hidden="1">[185]M!#REF!</definedName>
    <definedName name="wwww" localSheetId="51" hidden="1">#REF!</definedName>
    <definedName name="wwww" localSheetId="52" hidden="1">#REF!</definedName>
    <definedName name="wwww" localSheetId="65" hidden="1">[185]M!#REF!</definedName>
    <definedName name="wwww" localSheetId="66" hidden="1">[185]M!#REF!</definedName>
    <definedName name="wwww" hidden="1">#REF!</definedName>
    <definedName name="wwwww" localSheetId="67" hidden="1">{"Minpmon",#N/A,FALSE,"Monthinput"}</definedName>
    <definedName name="wwwww" localSheetId="68" hidden="1">{"Minpmon",#N/A,FALSE,"Monthinput"}</definedName>
    <definedName name="wwwww" localSheetId="69" hidden="1">{"Minpmon",#N/A,FALSE,"Monthinput"}</definedName>
    <definedName name="wwwww" localSheetId="70" hidden="1">{"Minpmon",#N/A,FALSE,"Monthinput"}</definedName>
    <definedName name="wwwww" localSheetId="72" hidden="1">{"Minpmon",#N/A,FALSE,"Monthinput"}</definedName>
    <definedName name="wwwww" localSheetId="73" hidden="1">{"Minpmon",#N/A,FALSE,"Monthinput"}</definedName>
    <definedName name="wwwww" localSheetId="74" hidden="1">{"Minpmon",#N/A,FALSE,"Monthinput"}</definedName>
    <definedName name="wwwww" localSheetId="11" hidden="1">{"Minpmon",#N/A,FALSE,"Monthinput"}</definedName>
    <definedName name="wwwww" localSheetId="12" hidden="1">{"Minpmon",#N/A,FALSE,"Monthinput"}</definedName>
    <definedName name="wwwww" localSheetId="13" hidden="1">{"Minpmon",#N/A,FALSE,"Monthinput"}</definedName>
    <definedName name="wwwww" localSheetId="23" hidden="1">{"Minpmon",#N/A,FALSE,"Monthinput"}</definedName>
    <definedName name="wwwww" localSheetId="24" hidden="1">{"Minpmon",#N/A,FALSE,"Monthinput"}</definedName>
    <definedName name="wwwww" localSheetId="26" hidden="1">{"Minpmon",#N/A,FALSE,"Monthinput"}</definedName>
    <definedName name="wwwww" localSheetId="27" hidden="1">{"Minpmon",#N/A,FALSE,"Monthinput"}</definedName>
    <definedName name="wwwww" localSheetId="42" hidden="1">{"Minpmon",#N/A,FALSE,"Monthinput"}</definedName>
    <definedName name="wwwww" localSheetId="6" hidden="1">{"Minpmon",#N/A,FALSE,"Monthinput"}</definedName>
    <definedName name="wwwww" localSheetId="7" hidden="1">{"Minpmon",#N/A,FALSE,"Monthinput"}</definedName>
    <definedName name="wwwww" localSheetId="10" hidden="1">{"Minpmon",#N/A,FALSE,"Monthinput"}</definedName>
    <definedName name="wwwww" localSheetId="38" hidden="1">{"Minpmon",#N/A,FALSE,"Monthinput"}</definedName>
    <definedName name="wwwww" localSheetId="25" hidden="1">{"Minpmon",#N/A,FALSE,"Monthinput"}</definedName>
    <definedName name="wwwww" localSheetId="28" hidden="1">{"Minpmon",#N/A,FALSE,"Monthinput"}</definedName>
    <definedName name="wwwww" localSheetId="30" hidden="1">{"Minpmon",#N/A,FALSE,"Monthinput"}</definedName>
    <definedName name="wwwww" localSheetId="31" hidden="1">{"Minpmon",#N/A,FALSE,"Monthinput"}</definedName>
    <definedName name="wwwww" localSheetId="32" hidden="1">{"Minpmon",#N/A,FALSE,"Monthinput"}</definedName>
    <definedName name="wwwww" localSheetId="33" hidden="1">{"Minpmon",#N/A,FALSE,"Monthinput"}</definedName>
    <definedName name="wwwww" localSheetId="34" hidden="1">{"Minpmon",#N/A,FALSE,"Monthinput"}</definedName>
    <definedName name="wwwww" localSheetId="35" hidden="1">{"Minpmon",#N/A,FALSE,"Monthinput"}</definedName>
    <definedName name="wwwww" localSheetId="36" hidden="1">{"Minpmon",#N/A,FALSE,"Monthinput"}</definedName>
    <definedName name="wwwww" localSheetId="37" hidden="1">{"Minpmon",#N/A,FALSE,"Monthinput"}</definedName>
    <definedName name="wwwww" localSheetId="39" hidden="1">{"Minpmon",#N/A,FALSE,"Monthinput"}</definedName>
    <definedName name="wwwww" localSheetId="40" hidden="1">{"Minpmon",#N/A,FALSE,"Monthinput"}</definedName>
    <definedName name="wwwww" localSheetId="41" hidden="1">{"Minpmon",#N/A,FALSE,"Monthinput"}</definedName>
    <definedName name="wwwww" localSheetId="46" hidden="1">{"Minpmon",#N/A,FALSE,"Monthinput"}</definedName>
    <definedName name="wwwww" localSheetId="47" hidden="1">{"Minpmon",#N/A,FALSE,"Monthinput"}</definedName>
    <definedName name="wwwww" localSheetId="48" hidden="1">{"Minpmon",#N/A,FALSE,"Monthinput"}</definedName>
    <definedName name="wwwww" localSheetId="49" hidden="1">{"Minpmon",#N/A,FALSE,"Monthinput"}</definedName>
    <definedName name="wwwww" localSheetId="50" hidden="1">{"Minpmon",#N/A,FALSE,"Monthinput"}</definedName>
    <definedName name="wwwww" localSheetId="51" hidden="1">{"Minpmon",#N/A,FALSE,"Monthinput"}</definedName>
    <definedName name="wwwww" localSheetId="52" hidden="1">{"Minpmon",#N/A,FALSE,"Monthinput"}</definedName>
    <definedName name="wwwww" localSheetId="53" hidden="1">{"Minpmon",#N/A,FALSE,"Monthinput"}</definedName>
    <definedName name="wwwww" localSheetId="64" hidden="1">{"Minpmon",#N/A,FALSE,"Monthinput"}</definedName>
    <definedName name="wwwww" localSheetId="65" hidden="1">{"Minpmon",#N/A,FALSE,"Monthinput"}</definedName>
    <definedName name="wwwww" localSheetId="66" hidden="1">{"Minpmon",#N/A,FALSE,"Monthinput"}</definedName>
    <definedName name="wwwww" hidden="1">{"Minpmon",#N/A,FALSE,"Monthinput"}</definedName>
    <definedName name="wwwwwww" localSheetId="67" hidden="1">{"Riqfin97",#N/A,FALSE,"Tran";"Riqfinpro",#N/A,FALSE,"Tran"}</definedName>
    <definedName name="wwwwwww" localSheetId="68" hidden="1">{"Riqfin97",#N/A,FALSE,"Tran";"Riqfinpro",#N/A,FALSE,"Tran"}</definedName>
    <definedName name="wwwwwww" localSheetId="69" hidden="1">{"Riqfin97",#N/A,FALSE,"Tran";"Riqfinpro",#N/A,FALSE,"Tran"}</definedName>
    <definedName name="wwwwwww" localSheetId="70" hidden="1">{"Riqfin97",#N/A,FALSE,"Tran";"Riqfinpro",#N/A,FALSE,"Tran"}</definedName>
    <definedName name="wwwwwww" localSheetId="72" hidden="1">{"Riqfin97",#N/A,FALSE,"Tran";"Riqfinpro",#N/A,FALSE,"Tran"}</definedName>
    <definedName name="wwwwwww" localSheetId="73" hidden="1">{"Riqfin97",#N/A,FALSE,"Tran";"Riqfinpro",#N/A,FALSE,"Tran"}</definedName>
    <definedName name="wwwwwww" localSheetId="74" hidden="1">{"Riqfin97",#N/A,FALSE,"Tran";"Riqfinpro",#N/A,FALSE,"Tran"}</definedName>
    <definedName name="wwwwwww" localSheetId="11" hidden="1">{"Riqfin97",#N/A,FALSE,"Tran";"Riqfinpro",#N/A,FALSE,"Tran"}</definedName>
    <definedName name="wwwwwww" localSheetId="12" hidden="1">{"Riqfin97",#N/A,FALSE,"Tran";"Riqfinpro",#N/A,FALSE,"Tran"}</definedName>
    <definedName name="wwwwwww" localSheetId="13" hidden="1">{"Riqfin97",#N/A,FALSE,"Tran";"Riqfinpro",#N/A,FALSE,"Tran"}</definedName>
    <definedName name="wwwwwww" localSheetId="23" hidden="1">{"Riqfin97",#N/A,FALSE,"Tran";"Riqfinpro",#N/A,FALSE,"Tran"}</definedName>
    <definedName name="wwwwwww" localSheetId="24" hidden="1">{"Riqfin97",#N/A,FALSE,"Tran";"Riqfinpro",#N/A,FALSE,"Tran"}</definedName>
    <definedName name="wwwwwww" localSheetId="26" hidden="1">{"Riqfin97",#N/A,FALSE,"Tran";"Riqfinpro",#N/A,FALSE,"Tran"}</definedName>
    <definedName name="wwwwwww" localSheetId="27" hidden="1">{"Riqfin97",#N/A,FALSE,"Tran";"Riqfinpro",#N/A,FALSE,"Tran"}</definedName>
    <definedName name="wwwwwww" localSheetId="42" hidden="1">{"Riqfin97",#N/A,FALSE,"Tran";"Riqfinpro",#N/A,FALSE,"Tran"}</definedName>
    <definedName name="wwwwwww" localSheetId="6" hidden="1">{"Riqfin97",#N/A,FALSE,"Tran";"Riqfinpro",#N/A,FALSE,"Tran"}</definedName>
    <definedName name="wwwwwww" localSheetId="7" hidden="1">{"Riqfin97",#N/A,FALSE,"Tran";"Riqfinpro",#N/A,FALSE,"Tran"}</definedName>
    <definedName name="wwwwwww" localSheetId="10" hidden="1">{"Riqfin97",#N/A,FALSE,"Tran";"Riqfinpro",#N/A,FALSE,"Tran"}</definedName>
    <definedName name="wwwwwww" localSheetId="38" hidden="1">{"Riqfin97",#N/A,FALSE,"Tran";"Riqfinpro",#N/A,FALSE,"Tran"}</definedName>
    <definedName name="wwwwwww" localSheetId="25" hidden="1">{"Riqfin97",#N/A,FALSE,"Tran";"Riqfinpro",#N/A,FALSE,"Tran"}</definedName>
    <definedName name="wwwwwww" localSheetId="28" hidden="1">{"Riqfin97",#N/A,FALSE,"Tran";"Riqfinpro",#N/A,FALSE,"Tran"}</definedName>
    <definedName name="wwwwwww" localSheetId="30" hidden="1">{"Riqfin97",#N/A,FALSE,"Tran";"Riqfinpro",#N/A,FALSE,"Tran"}</definedName>
    <definedName name="wwwwwww" localSheetId="31" hidden="1">{"Riqfin97",#N/A,FALSE,"Tran";"Riqfinpro",#N/A,FALSE,"Tran"}</definedName>
    <definedName name="wwwwwww" localSheetId="32" hidden="1">{"Riqfin97",#N/A,FALSE,"Tran";"Riqfinpro",#N/A,FALSE,"Tran"}</definedName>
    <definedName name="wwwwwww" localSheetId="33" hidden="1">{"Riqfin97",#N/A,FALSE,"Tran";"Riqfinpro",#N/A,FALSE,"Tran"}</definedName>
    <definedName name="wwwwwww" localSheetId="34" hidden="1">{"Riqfin97",#N/A,FALSE,"Tran";"Riqfinpro",#N/A,FALSE,"Tran"}</definedName>
    <definedName name="wwwwwww" localSheetId="35" hidden="1">{"Riqfin97",#N/A,FALSE,"Tran";"Riqfinpro",#N/A,FALSE,"Tran"}</definedName>
    <definedName name="wwwwwww" localSheetId="36" hidden="1">{"Riqfin97",#N/A,FALSE,"Tran";"Riqfinpro",#N/A,FALSE,"Tran"}</definedName>
    <definedName name="wwwwwww" localSheetId="37" hidden="1">{"Riqfin97",#N/A,FALSE,"Tran";"Riqfinpro",#N/A,FALSE,"Tran"}</definedName>
    <definedName name="wwwwwww" localSheetId="39" hidden="1">{"Riqfin97",#N/A,FALSE,"Tran";"Riqfinpro",#N/A,FALSE,"Tran"}</definedName>
    <definedName name="wwwwwww" localSheetId="40" hidden="1">{"Riqfin97",#N/A,FALSE,"Tran";"Riqfinpro",#N/A,FALSE,"Tran"}</definedName>
    <definedName name="wwwwwww" localSheetId="41" hidden="1">{"Riqfin97",#N/A,FALSE,"Tran";"Riqfinpro",#N/A,FALSE,"Tran"}</definedName>
    <definedName name="wwwwwww" localSheetId="46" hidden="1">{"Riqfin97",#N/A,FALSE,"Tran";"Riqfinpro",#N/A,FALSE,"Tran"}</definedName>
    <definedName name="wwwwwww" localSheetId="47" hidden="1">{"Riqfin97",#N/A,FALSE,"Tran";"Riqfinpro",#N/A,FALSE,"Tran"}</definedName>
    <definedName name="wwwwwww" localSheetId="48" hidden="1">{"Riqfin97",#N/A,FALSE,"Tran";"Riqfinpro",#N/A,FALSE,"Tran"}</definedName>
    <definedName name="wwwwwww" localSheetId="49" hidden="1">{"Riqfin97",#N/A,FALSE,"Tran";"Riqfinpro",#N/A,FALSE,"Tran"}</definedName>
    <definedName name="wwwwwww" localSheetId="50" hidden="1">{"Riqfin97",#N/A,FALSE,"Tran";"Riqfinpro",#N/A,FALSE,"Tran"}</definedName>
    <definedName name="wwwwwww" localSheetId="51" hidden="1">{"Riqfin97",#N/A,FALSE,"Tran";"Riqfinpro",#N/A,FALSE,"Tran"}</definedName>
    <definedName name="wwwwwww" localSheetId="52" hidden="1">{"Riqfin97",#N/A,FALSE,"Tran";"Riqfinpro",#N/A,FALSE,"Tran"}</definedName>
    <definedName name="wwwwwww" localSheetId="53" hidden="1">{"Riqfin97",#N/A,FALSE,"Tran";"Riqfinpro",#N/A,FALSE,"Tran"}</definedName>
    <definedName name="wwwwwww" localSheetId="64" hidden="1">{"Riqfin97",#N/A,FALSE,"Tran";"Riqfinpro",#N/A,FALSE,"Tran"}</definedName>
    <definedName name="wwwwwww" localSheetId="65" hidden="1">{"Riqfin97",#N/A,FALSE,"Tran";"Riqfinpro",#N/A,FALSE,"Tran"}</definedName>
    <definedName name="wwwwwww" localSheetId="66" hidden="1">{"Riqfin97",#N/A,FALSE,"Tran";"Riqfinpro",#N/A,FALSE,"Tran"}</definedName>
    <definedName name="wwwwwww" hidden="1">{"Riqfin97",#N/A,FALSE,"Tran";"Riqfinpro",#N/A,FALSE,"Tran"}</definedName>
    <definedName name="wwwwwwww" localSheetId="67" hidden="1">{"Tab1",#N/A,FALSE,"P";"Tab2",#N/A,FALSE,"P"}</definedName>
    <definedName name="wwwwwwww" localSheetId="68" hidden="1">{"Tab1",#N/A,FALSE,"P";"Tab2",#N/A,FALSE,"P"}</definedName>
    <definedName name="wwwwwwww" localSheetId="69" hidden="1">{"Tab1",#N/A,FALSE,"P";"Tab2",#N/A,FALSE,"P"}</definedName>
    <definedName name="wwwwwwww" localSheetId="70" hidden="1">{"Tab1",#N/A,FALSE,"P";"Tab2",#N/A,FALSE,"P"}</definedName>
    <definedName name="wwwwwwww" localSheetId="72" hidden="1">{"Tab1",#N/A,FALSE,"P";"Tab2",#N/A,FALSE,"P"}</definedName>
    <definedName name="wwwwwwww" localSheetId="73" hidden="1">{"Tab1",#N/A,FALSE,"P";"Tab2",#N/A,FALSE,"P"}</definedName>
    <definedName name="wwwwwwww" localSheetId="74" hidden="1">{"Tab1",#N/A,FALSE,"P";"Tab2",#N/A,FALSE,"P"}</definedName>
    <definedName name="wwwwwwww" localSheetId="11" hidden="1">{"Tab1",#N/A,FALSE,"P";"Tab2",#N/A,FALSE,"P"}</definedName>
    <definedName name="wwwwwwww" localSheetId="12" hidden="1">{"Tab1",#N/A,FALSE,"P";"Tab2",#N/A,FALSE,"P"}</definedName>
    <definedName name="wwwwwwww" localSheetId="13" hidden="1">{"Tab1",#N/A,FALSE,"P";"Tab2",#N/A,FALSE,"P"}</definedName>
    <definedName name="wwwwwwww" localSheetId="23" hidden="1">{"Tab1",#N/A,FALSE,"P";"Tab2",#N/A,FALSE,"P"}</definedName>
    <definedName name="wwwwwwww" localSheetId="24" hidden="1">{"Tab1",#N/A,FALSE,"P";"Tab2",#N/A,FALSE,"P"}</definedName>
    <definedName name="wwwwwwww" localSheetId="26" hidden="1">{"Tab1",#N/A,FALSE,"P";"Tab2",#N/A,FALSE,"P"}</definedName>
    <definedName name="wwwwwwww" localSheetId="27" hidden="1">{"Tab1",#N/A,FALSE,"P";"Tab2",#N/A,FALSE,"P"}</definedName>
    <definedName name="wwwwwwww" localSheetId="42" hidden="1">{"Tab1",#N/A,FALSE,"P";"Tab2",#N/A,FALSE,"P"}</definedName>
    <definedName name="wwwwwwww" localSheetId="6" hidden="1">{"Tab1",#N/A,FALSE,"P";"Tab2",#N/A,FALSE,"P"}</definedName>
    <definedName name="wwwwwwww" localSheetId="7" hidden="1">{"Tab1",#N/A,FALSE,"P";"Tab2",#N/A,FALSE,"P"}</definedName>
    <definedName name="wwwwwwww" localSheetId="10" hidden="1">{"Tab1",#N/A,FALSE,"P";"Tab2",#N/A,FALSE,"P"}</definedName>
    <definedName name="wwwwwwww" localSheetId="38" hidden="1">{"Tab1",#N/A,FALSE,"P";"Tab2",#N/A,FALSE,"P"}</definedName>
    <definedName name="wwwwwwww" localSheetId="25" hidden="1">{"Tab1",#N/A,FALSE,"P";"Tab2",#N/A,FALSE,"P"}</definedName>
    <definedName name="wwwwwwww" localSheetId="28" hidden="1">{"Tab1",#N/A,FALSE,"P";"Tab2",#N/A,FALSE,"P"}</definedName>
    <definedName name="wwwwwwww" localSheetId="30" hidden="1">{"Tab1",#N/A,FALSE,"P";"Tab2",#N/A,FALSE,"P"}</definedName>
    <definedName name="wwwwwwww" localSheetId="31" hidden="1">{"Tab1",#N/A,FALSE,"P";"Tab2",#N/A,FALSE,"P"}</definedName>
    <definedName name="wwwwwwww" localSheetId="32" hidden="1">{"Tab1",#N/A,FALSE,"P";"Tab2",#N/A,FALSE,"P"}</definedName>
    <definedName name="wwwwwwww" localSheetId="33" hidden="1">{"Tab1",#N/A,FALSE,"P";"Tab2",#N/A,FALSE,"P"}</definedName>
    <definedName name="wwwwwwww" localSheetId="34" hidden="1">{"Tab1",#N/A,FALSE,"P";"Tab2",#N/A,FALSE,"P"}</definedName>
    <definedName name="wwwwwwww" localSheetId="35" hidden="1">{"Tab1",#N/A,FALSE,"P";"Tab2",#N/A,FALSE,"P"}</definedName>
    <definedName name="wwwwwwww" localSheetId="36" hidden="1">{"Tab1",#N/A,FALSE,"P";"Tab2",#N/A,FALSE,"P"}</definedName>
    <definedName name="wwwwwwww" localSheetId="37" hidden="1">{"Tab1",#N/A,FALSE,"P";"Tab2",#N/A,FALSE,"P"}</definedName>
    <definedName name="wwwwwwww" localSheetId="39" hidden="1">{"Tab1",#N/A,FALSE,"P";"Tab2",#N/A,FALSE,"P"}</definedName>
    <definedName name="wwwwwwww" localSheetId="40" hidden="1">{"Tab1",#N/A,FALSE,"P";"Tab2",#N/A,FALSE,"P"}</definedName>
    <definedName name="wwwwwwww" localSheetId="41" hidden="1">{"Tab1",#N/A,FALSE,"P";"Tab2",#N/A,FALSE,"P"}</definedName>
    <definedName name="wwwwwwww" localSheetId="46" hidden="1">{"Tab1",#N/A,FALSE,"P";"Tab2",#N/A,FALSE,"P"}</definedName>
    <definedName name="wwwwwwww" localSheetId="47" hidden="1">{"Tab1",#N/A,FALSE,"P";"Tab2",#N/A,FALSE,"P"}</definedName>
    <definedName name="wwwwwwww" localSheetId="48" hidden="1">{"Tab1",#N/A,FALSE,"P";"Tab2",#N/A,FALSE,"P"}</definedName>
    <definedName name="wwwwwwww" localSheetId="49" hidden="1">{"Tab1",#N/A,FALSE,"P";"Tab2",#N/A,FALSE,"P"}</definedName>
    <definedName name="wwwwwwww" localSheetId="50" hidden="1">{"Tab1",#N/A,FALSE,"P";"Tab2",#N/A,FALSE,"P"}</definedName>
    <definedName name="wwwwwwww" localSheetId="51" hidden="1">{"Tab1",#N/A,FALSE,"P";"Tab2",#N/A,FALSE,"P"}</definedName>
    <definedName name="wwwwwwww" localSheetId="52" hidden="1">{"Tab1",#N/A,FALSE,"P";"Tab2",#N/A,FALSE,"P"}</definedName>
    <definedName name="wwwwwwww" localSheetId="53" hidden="1">{"Tab1",#N/A,FALSE,"P";"Tab2",#N/A,FALSE,"P"}</definedName>
    <definedName name="wwwwwwww" localSheetId="64" hidden="1">{"Tab1",#N/A,FALSE,"P";"Tab2",#N/A,FALSE,"P"}</definedName>
    <definedName name="wwwwwwww" localSheetId="65" hidden="1">{"Tab1",#N/A,FALSE,"P";"Tab2",#N/A,FALSE,"P"}</definedName>
    <definedName name="wwwwwwww" localSheetId="66" hidden="1">{"Tab1",#N/A,FALSE,"P";"Tab2",#N/A,FALSE,"P"}</definedName>
    <definedName name="wwwwwwww" hidden="1">{"Tab1",#N/A,FALSE,"P";"Tab2",#N/A,FALSE,"P"}</definedName>
    <definedName name="X" localSheetId="67">#REF!</definedName>
    <definedName name="X" localSheetId="68">#REF!</definedName>
    <definedName name="X" localSheetId="69">#REF!</definedName>
    <definedName name="X" localSheetId="70">#REF!</definedName>
    <definedName name="X" localSheetId="72">#REF!</definedName>
    <definedName name="X" localSheetId="73">#REF!</definedName>
    <definedName name="X" localSheetId="74">#REF!</definedName>
    <definedName name="X" localSheetId="11">#REF!</definedName>
    <definedName name="X" localSheetId="12">#REF!</definedName>
    <definedName name="X" localSheetId="13">#REF!</definedName>
    <definedName name="X" localSheetId="23">#REF!</definedName>
    <definedName name="X" localSheetId="24">#REF!</definedName>
    <definedName name="X" localSheetId="27">#REF!</definedName>
    <definedName name="X" localSheetId="42">#REF!</definedName>
    <definedName name="X" localSheetId="10">#REF!</definedName>
    <definedName name="X" localSheetId="38">#REF!</definedName>
    <definedName name="X" localSheetId="25">#REF!</definedName>
    <definedName name="X" localSheetId="30">#REF!</definedName>
    <definedName name="X" localSheetId="31">#REF!</definedName>
    <definedName name="X" localSheetId="34">#REF!</definedName>
    <definedName name="X" localSheetId="39">#REF!</definedName>
    <definedName name="X" localSheetId="40">#REF!</definedName>
    <definedName name="X" localSheetId="41">#REF!</definedName>
    <definedName name="X" localSheetId="46">#REF!</definedName>
    <definedName name="X" localSheetId="47">#REF!</definedName>
    <definedName name="X" localSheetId="52">#REF!</definedName>
    <definedName name="X" localSheetId="64">#REF!</definedName>
    <definedName name="X" localSheetId="65">#REF!</definedName>
    <definedName name="X" localSheetId="66">#REF!</definedName>
    <definedName name="X">#REF!</definedName>
    <definedName name="X_Rate" localSheetId="67">#REF!</definedName>
    <definedName name="X_Rate" localSheetId="68">#REF!</definedName>
    <definedName name="X_Rate" localSheetId="69">#REF!</definedName>
    <definedName name="X_Rate" localSheetId="70">#REF!</definedName>
    <definedName name="X_Rate" localSheetId="72">#REF!</definedName>
    <definedName name="X_Rate" localSheetId="73">#REF!</definedName>
    <definedName name="X_Rate" localSheetId="74">#REF!</definedName>
    <definedName name="X_Rate" localSheetId="11">#REF!</definedName>
    <definedName name="X_Rate" localSheetId="12">#REF!</definedName>
    <definedName name="X_Rate" localSheetId="13">#REF!</definedName>
    <definedName name="X_Rate" localSheetId="10">#REF!</definedName>
    <definedName name="X_Rate" localSheetId="38">#REF!</definedName>
    <definedName name="X_Rate" localSheetId="39">#REF!</definedName>
    <definedName name="X_Rate" localSheetId="40">#REF!</definedName>
    <definedName name="X_Rate" localSheetId="41">#REF!</definedName>
    <definedName name="X_Rate" localSheetId="46">#REF!</definedName>
    <definedName name="X_Rate" localSheetId="52">#REF!</definedName>
    <definedName name="X_Rate" localSheetId="64">#REF!</definedName>
    <definedName name="X_Rate" localSheetId="65">#REF!</definedName>
    <definedName name="X_Rate">#REF!</definedName>
    <definedName name="xa" localSheetId="67">'[186]PIB EN CORR'!#REF!</definedName>
    <definedName name="xa" localSheetId="68">'[186]PIB EN CORR'!#REF!</definedName>
    <definedName name="xa" localSheetId="69">'[186]PIB EN CORR'!#REF!</definedName>
    <definedName name="xa" localSheetId="70">'[186]PIB EN CORR'!#REF!</definedName>
    <definedName name="xa" localSheetId="72">'[186]PIB EN CORR'!#REF!</definedName>
    <definedName name="xa" localSheetId="73">'[186]PIB EN CORR'!#REF!</definedName>
    <definedName name="xa" localSheetId="74">'[186]PIB EN CORR'!#REF!</definedName>
    <definedName name="xa" localSheetId="11">#REF!</definedName>
    <definedName name="xa" localSheetId="12">#REF!</definedName>
    <definedName name="xa" localSheetId="13">#REF!</definedName>
    <definedName name="xa" localSheetId="10">#REF!</definedName>
    <definedName name="xa" localSheetId="38">#REF!</definedName>
    <definedName name="xa" localSheetId="30">'[187]PIB EN CORR'!#REF!</definedName>
    <definedName name="xa" localSheetId="39">#REF!</definedName>
    <definedName name="xa" localSheetId="40">'[186]PIB EN CORR'!#REF!</definedName>
    <definedName name="xa" localSheetId="41">'[186]PIB EN CORR'!#REF!</definedName>
    <definedName name="xa" localSheetId="46">'[186]PIB EN CORR'!#REF!</definedName>
    <definedName name="xa" localSheetId="51">#REF!</definedName>
    <definedName name="xa" localSheetId="52">'[186]PIB EN CORR'!#REF!</definedName>
    <definedName name="xa" localSheetId="53">'[186]PIB EN CORR'!#REF!</definedName>
    <definedName name="xa" localSheetId="64">'[186]PIB EN CORR'!#REF!</definedName>
    <definedName name="xa" localSheetId="65">'[186]PIB EN CORR'!#REF!</definedName>
    <definedName name="xa" localSheetId="66">'[186]PIB EN CORR'!#REF!</definedName>
    <definedName name="xa">#REF!</definedName>
    <definedName name="xaa" localSheetId="11">#REF!</definedName>
    <definedName name="xaa" localSheetId="10">#REF!</definedName>
    <definedName name="xaa" localSheetId="38">#REF!</definedName>
    <definedName name="xaa" localSheetId="39">#REF!</definedName>
    <definedName name="xaa" localSheetId="46">'[188]PIB EN CORR'!$AV$5:$AV$77</definedName>
    <definedName name="xaa" localSheetId="51">#REF!</definedName>
    <definedName name="xaa" localSheetId="52">'[188]PIB EN CORR'!$AV$5:$AV$77</definedName>
    <definedName name="xaa" localSheetId="66">'[188]PIB EN CORR'!$AV$5:$AV$77</definedName>
    <definedName name="xaa">#REF!</definedName>
    <definedName name="XandRev" localSheetId="11">#REF!</definedName>
    <definedName name="XandRev" localSheetId="10">#REF!</definedName>
    <definedName name="XandRev" localSheetId="38">#REF!</definedName>
    <definedName name="XandRev" localSheetId="39">#REF!</definedName>
    <definedName name="XandRev" localSheetId="46">'[138]tab 3'!$F$63:$Z$65</definedName>
    <definedName name="XandRev" localSheetId="51">#REF!</definedName>
    <definedName name="XandRev" localSheetId="52">'[138]tab 3'!$F$63:$Z$65</definedName>
    <definedName name="XandRev" localSheetId="66">'[138]tab 3'!$F$63:$Z$65</definedName>
    <definedName name="XandRev">#REF!</definedName>
    <definedName name="Xaxis" localSheetId="67">#REF!</definedName>
    <definedName name="Xaxis" localSheetId="68">#REF!</definedName>
    <definedName name="Xaxis" localSheetId="69">#REF!</definedName>
    <definedName name="Xaxis" localSheetId="70">#REF!</definedName>
    <definedName name="Xaxis" localSheetId="72">#REF!</definedName>
    <definedName name="Xaxis" localSheetId="73">#REF!</definedName>
    <definedName name="Xaxis" localSheetId="74">#REF!</definedName>
    <definedName name="Xaxis" localSheetId="11">#REF!</definedName>
    <definedName name="Xaxis" localSheetId="12">#REF!</definedName>
    <definedName name="Xaxis" localSheetId="13">#REF!</definedName>
    <definedName name="Xaxis" localSheetId="23">#REF!</definedName>
    <definedName name="Xaxis" localSheetId="26">#REF!</definedName>
    <definedName name="Xaxis" localSheetId="27">#REF!</definedName>
    <definedName name="Xaxis" localSheetId="10">#REF!</definedName>
    <definedName name="Xaxis" localSheetId="38">#REF!</definedName>
    <definedName name="Xaxis" localSheetId="25">#REF!</definedName>
    <definedName name="Xaxis" localSheetId="30">#REF!</definedName>
    <definedName name="Xaxis" localSheetId="31">#REF!</definedName>
    <definedName name="Xaxis" localSheetId="36">#REF!</definedName>
    <definedName name="Xaxis" localSheetId="37">#REF!</definedName>
    <definedName name="Xaxis" localSheetId="39">#REF!</definedName>
    <definedName name="Xaxis" localSheetId="40">#REF!</definedName>
    <definedName name="Xaxis" localSheetId="41">#REF!</definedName>
    <definedName name="Xaxis" localSheetId="46">#REF!</definedName>
    <definedName name="Xaxis" localSheetId="47">#REF!</definedName>
    <definedName name="Xaxis" localSheetId="48">#REF!</definedName>
    <definedName name="Xaxis" localSheetId="49">#REF!</definedName>
    <definedName name="Xaxis" localSheetId="52">#REF!</definedName>
    <definedName name="Xaxis" localSheetId="53">#REF!</definedName>
    <definedName name="Xaxis" localSheetId="64">#REF!</definedName>
    <definedName name="Xaxis" localSheetId="65">#REF!</definedName>
    <definedName name="Xaxis" localSheetId="66">#REF!</definedName>
    <definedName name="Xaxis">#REF!</definedName>
    <definedName name="XBANANO" localSheetId="67">#REF!</definedName>
    <definedName name="XBANANO" localSheetId="68">#REF!</definedName>
    <definedName name="XBANANO" localSheetId="69">#REF!</definedName>
    <definedName name="XBANANO" localSheetId="70">#REF!</definedName>
    <definedName name="XBANANO" localSheetId="72">#REF!</definedName>
    <definedName name="XBANANO" localSheetId="73">#REF!</definedName>
    <definedName name="XBANANO" localSheetId="74">#REF!</definedName>
    <definedName name="XBANANO" localSheetId="11">#REF!</definedName>
    <definedName name="XBANANO" localSheetId="12">#REF!</definedName>
    <definedName name="XBANANO" localSheetId="13">#REF!</definedName>
    <definedName name="XBANANO" localSheetId="23">#REF!</definedName>
    <definedName name="XBANANO" localSheetId="26">#REF!</definedName>
    <definedName name="XBANANO" localSheetId="10">#REF!</definedName>
    <definedName name="XBANANO" localSheetId="38">#REF!</definedName>
    <definedName name="XBANANO" localSheetId="30">#REF!</definedName>
    <definedName name="XBANANO" localSheetId="31">#REF!</definedName>
    <definedName name="XBANANO" localSheetId="36">#REF!</definedName>
    <definedName name="XBANANO" localSheetId="37">#REF!</definedName>
    <definedName name="XBANANO" localSheetId="39">#REF!</definedName>
    <definedName name="XBANANO" localSheetId="40">#REF!</definedName>
    <definedName name="XBANANO" localSheetId="41">#REF!</definedName>
    <definedName name="XBANANO" localSheetId="46">#REF!</definedName>
    <definedName name="XBANANO" localSheetId="52">#REF!</definedName>
    <definedName name="XBANANO" localSheetId="53">#REF!</definedName>
    <definedName name="XBANANO" localSheetId="64">#REF!</definedName>
    <definedName name="XBANANO" localSheetId="65">#REF!</definedName>
    <definedName name="XBANANO">#REF!</definedName>
    <definedName name="xbb" localSheetId="67">'[186]PIB EN CORR'!#REF!</definedName>
    <definedName name="xbb" localSheetId="68">'[186]PIB EN CORR'!#REF!</definedName>
    <definedName name="xbb" localSheetId="69">'[186]PIB EN CORR'!#REF!</definedName>
    <definedName name="xbb" localSheetId="70">'[186]PIB EN CORR'!#REF!</definedName>
    <definedName name="xbb" localSheetId="72">'[186]PIB EN CORR'!#REF!</definedName>
    <definedName name="xbb" localSheetId="73">'[186]PIB EN CORR'!#REF!</definedName>
    <definedName name="xbb" localSheetId="74">'[186]PIB EN CORR'!#REF!</definedName>
    <definedName name="xbb" localSheetId="11">#REF!</definedName>
    <definedName name="xbb" localSheetId="12">#REF!</definedName>
    <definedName name="xbb" localSheetId="13">#REF!</definedName>
    <definedName name="xbb" localSheetId="10">#REF!</definedName>
    <definedName name="xbb" localSheetId="38">#REF!</definedName>
    <definedName name="xbb" localSheetId="30">'[187]PIB EN CORR'!#REF!</definedName>
    <definedName name="xbb" localSheetId="39">#REF!</definedName>
    <definedName name="xbb" localSheetId="40">'[186]PIB EN CORR'!#REF!</definedName>
    <definedName name="xbb" localSheetId="41">'[186]PIB EN CORR'!#REF!</definedName>
    <definedName name="xbb" localSheetId="46">'[186]PIB EN CORR'!#REF!</definedName>
    <definedName name="xbb" localSheetId="51">#REF!</definedName>
    <definedName name="xbb" localSheetId="52">'[186]PIB EN CORR'!#REF!</definedName>
    <definedName name="xbb" localSheetId="53">'[186]PIB EN CORR'!#REF!</definedName>
    <definedName name="xbb" localSheetId="64">'[186]PIB EN CORR'!#REF!</definedName>
    <definedName name="xbb" localSheetId="65">'[186]PIB EN CORR'!#REF!</definedName>
    <definedName name="xbb" localSheetId="66">'[186]PIB EN CORR'!#REF!</definedName>
    <definedName name="xbb">#REF!</definedName>
    <definedName name="XBS" localSheetId="11">#REF!</definedName>
    <definedName name="XBS" localSheetId="10">#REF!</definedName>
    <definedName name="XBS" localSheetId="38">#REF!</definedName>
    <definedName name="XBS" localSheetId="39">#REF!</definedName>
    <definedName name="XBS" localSheetId="46">[100]SREAL!A$41</definedName>
    <definedName name="XBS" localSheetId="51">#REF!</definedName>
    <definedName name="XBS" localSheetId="52">[100]SREAL!A$41</definedName>
    <definedName name="XBS" localSheetId="66">[100]SREAL!A$41</definedName>
    <definedName name="XBS">#REF!</definedName>
    <definedName name="xc" localSheetId="11">#REF!</definedName>
    <definedName name="xc" localSheetId="10">#REF!</definedName>
    <definedName name="xc" localSheetId="38">#REF!</definedName>
    <definedName name="xc" localSheetId="39">#REF!</definedName>
    <definedName name="xc" localSheetId="46">'[102]graf 1'!$A$3:$C$28</definedName>
    <definedName name="xc" localSheetId="51">#REF!</definedName>
    <definedName name="xc" localSheetId="52">'[102]graf 1'!$A$3:$C$28</definedName>
    <definedName name="xc" localSheetId="66">'[102]graf 1'!$A$3:$C$28</definedName>
    <definedName name="xc">#REF!</definedName>
    <definedName name="XCAFE" localSheetId="67">#REF!</definedName>
    <definedName name="XCAFE" localSheetId="68">#REF!</definedName>
    <definedName name="XCAFE" localSheetId="69">#REF!</definedName>
    <definedName name="XCAFE" localSheetId="70">#REF!</definedName>
    <definedName name="XCAFE" localSheetId="72">#REF!</definedName>
    <definedName name="XCAFE" localSheetId="73">#REF!</definedName>
    <definedName name="XCAFE" localSheetId="74">#REF!</definedName>
    <definedName name="XCAFE" localSheetId="11">#REF!</definedName>
    <definedName name="XCAFE" localSheetId="12">#REF!</definedName>
    <definedName name="XCAFE" localSheetId="13">#REF!</definedName>
    <definedName name="XCAFE" localSheetId="23">#REF!</definedName>
    <definedName name="XCAFE" localSheetId="10">#REF!</definedName>
    <definedName name="XCAFE" localSheetId="38">#REF!</definedName>
    <definedName name="XCAFE" localSheetId="31">#REF!</definedName>
    <definedName name="XCAFE" localSheetId="39">#REF!</definedName>
    <definedName name="XCAFE" localSheetId="40">#REF!</definedName>
    <definedName name="XCAFE" localSheetId="41">#REF!</definedName>
    <definedName name="XCAFE" localSheetId="46">#REF!</definedName>
    <definedName name="XCAFE" localSheetId="52">#REF!</definedName>
    <definedName name="XCAFE" localSheetId="53">#REF!</definedName>
    <definedName name="XCAFE" localSheetId="64">#REF!</definedName>
    <definedName name="XCAFE" localSheetId="65">#REF!</definedName>
    <definedName name="XCAFE" localSheetId="66">#REF!</definedName>
    <definedName name="XCAFE">#REF!</definedName>
    <definedName name="xdr" localSheetId="67">#REF!</definedName>
    <definedName name="xdr" localSheetId="68">#REF!</definedName>
    <definedName name="xdr" localSheetId="69">#REF!</definedName>
    <definedName name="xdr" localSheetId="70">#REF!</definedName>
    <definedName name="xdr" localSheetId="72">#REF!</definedName>
    <definedName name="xdr" localSheetId="73">#REF!</definedName>
    <definedName name="xdr" localSheetId="74">#REF!</definedName>
    <definedName name="xdr" localSheetId="11">#REF!</definedName>
    <definedName name="xdr" localSheetId="12">#REF!</definedName>
    <definedName name="xdr" localSheetId="13">#REF!</definedName>
    <definedName name="xdr" localSheetId="10">#REF!</definedName>
    <definedName name="xdr" localSheetId="38">#REF!</definedName>
    <definedName name="xdr" localSheetId="39">#REF!</definedName>
    <definedName name="xdr" localSheetId="40">#REF!</definedName>
    <definedName name="xdr" localSheetId="41">#REF!</definedName>
    <definedName name="xdr" localSheetId="46">#REF!</definedName>
    <definedName name="xdr" localSheetId="52">#REF!</definedName>
    <definedName name="xdr" localSheetId="64">#REF!</definedName>
    <definedName name="xdr" localSheetId="65">#REF!</definedName>
    <definedName name="xdr">#REF!</definedName>
    <definedName name="XGS" localSheetId="67">#REF!</definedName>
    <definedName name="XGS" localSheetId="68">#REF!</definedName>
    <definedName name="XGS" localSheetId="69">#REF!</definedName>
    <definedName name="XGS" localSheetId="70">#REF!</definedName>
    <definedName name="XGS" localSheetId="72">#REF!</definedName>
    <definedName name="XGS" localSheetId="73">#REF!</definedName>
    <definedName name="XGS" localSheetId="74">#REF!</definedName>
    <definedName name="XGS" localSheetId="11">#REF!</definedName>
    <definedName name="XGS" localSheetId="12">#REF!</definedName>
    <definedName name="XGS" localSheetId="23">#REF!</definedName>
    <definedName name="XGS" localSheetId="10">#REF!</definedName>
    <definedName name="XGS" localSheetId="38">#REF!</definedName>
    <definedName name="XGS" localSheetId="31">#REF!</definedName>
    <definedName name="XGS" localSheetId="39">#REF!</definedName>
    <definedName name="XGS" localSheetId="40">#REF!</definedName>
    <definedName name="XGS" localSheetId="41">#REF!</definedName>
    <definedName name="XGS" localSheetId="46">#REF!</definedName>
    <definedName name="XGS" localSheetId="52">#REF!</definedName>
    <definedName name="XGS" localSheetId="53">#REF!</definedName>
    <definedName name="XGS" localSheetId="64">#REF!</definedName>
    <definedName name="XGS" localSheetId="65">#REF!</definedName>
    <definedName name="XGS">#REF!</definedName>
    <definedName name="XMENSUALES" localSheetId="67">#REF!</definedName>
    <definedName name="XMENSUALES" localSheetId="68">#REF!</definedName>
    <definedName name="XMENSUALES" localSheetId="69">#REF!</definedName>
    <definedName name="XMENSUALES" localSheetId="70">#REF!</definedName>
    <definedName name="XMENSUALES" localSheetId="72">#REF!</definedName>
    <definedName name="XMENSUALES" localSheetId="73">#REF!</definedName>
    <definedName name="XMENSUALES" localSheetId="74">#REF!</definedName>
    <definedName name="XMENSUALES" localSheetId="11">#REF!</definedName>
    <definedName name="XMENSUALES" localSheetId="23">#REF!</definedName>
    <definedName name="XMENSUALES" localSheetId="10">#REF!</definedName>
    <definedName name="XMENSUALES" localSheetId="38">#REF!</definedName>
    <definedName name="XMENSUALES" localSheetId="31">#REF!</definedName>
    <definedName name="XMENSUALES" localSheetId="39">#REF!</definedName>
    <definedName name="XMENSUALES" localSheetId="40">#REF!</definedName>
    <definedName name="XMENSUALES" localSheetId="41">#REF!</definedName>
    <definedName name="XMENSUALES" localSheetId="46">#REF!</definedName>
    <definedName name="XMENSUALES" localSheetId="52">#REF!</definedName>
    <definedName name="XMENSUALES" localSheetId="53">#REF!</definedName>
    <definedName name="XMENSUALES" localSheetId="64">#REF!</definedName>
    <definedName name="XMENSUALES" localSheetId="65">#REF!</definedName>
    <definedName name="XMENSUALES">#REF!</definedName>
    <definedName name="XOF" localSheetId="67">#REF!</definedName>
    <definedName name="XOF" localSheetId="68">#REF!</definedName>
    <definedName name="XOF" localSheetId="69">#REF!</definedName>
    <definedName name="XOF" localSheetId="70">#REF!</definedName>
    <definedName name="XOF" localSheetId="72">#REF!</definedName>
    <definedName name="XOF" localSheetId="73">#REF!</definedName>
    <definedName name="XOF" localSheetId="74">#REF!</definedName>
    <definedName name="XOF" localSheetId="11">#REF!</definedName>
    <definedName name="XOF" localSheetId="10">#REF!</definedName>
    <definedName name="XOF" localSheetId="38">#REF!</definedName>
    <definedName name="XOF" localSheetId="39">#REF!</definedName>
    <definedName name="XOF" localSheetId="40">#REF!</definedName>
    <definedName name="XOF" localSheetId="41">#REF!</definedName>
    <definedName name="XOF" localSheetId="46">#REF!</definedName>
    <definedName name="XOF" localSheetId="52">#REF!</definedName>
    <definedName name="XOF" localSheetId="64">#REF!</definedName>
    <definedName name="XOF" localSheetId="65">#REF!</definedName>
    <definedName name="XOF">#REF!</definedName>
    <definedName name="xr" localSheetId="67">#REF!</definedName>
    <definedName name="xr" localSheetId="68">#REF!</definedName>
    <definedName name="xr" localSheetId="69">#REF!</definedName>
    <definedName name="xr" localSheetId="70">#REF!</definedName>
    <definedName name="xr" localSheetId="72">#REF!</definedName>
    <definedName name="xr" localSheetId="73">#REF!</definedName>
    <definedName name="xr" localSheetId="74">#REF!</definedName>
    <definedName name="xr" localSheetId="11">#REF!</definedName>
    <definedName name="xr" localSheetId="10">#REF!</definedName>
    <definedName name="xr" localSheetId="38">#REF!</definedName>
    <definedName name="xr" localSheetId="39">#REF!</definedName>
    <definedName name="xr" localSheetId="40">#REF!</definedName>
    <definedName name="xr" localSheetId="41">#REF!</definedName>
    <definedName name="xr" localSheetId="46">#REF!</definedName>
    <definedName name="xr" localSheetId="52">#REF!</definedName>
    <definedName name="xr" localSheetId="64">#REF!</definedName>
    <definedName name="xr" localSheetId="65">#REF!</definedName>
    <definedName name="xr">#REF!</definedName>
    <definedName name="xx" localSheetId="67" hidden="1">{"Riqfin97",#N/A,FALSE,"Tran";"Riqfinpro",#N/A,FALSE,"Tran"}</definedName>
    <definedName name="xx" localSheetId="68" hidden="1">{"Riqfin97",#N/A,FALSE,"Tran";"Riqfinpro",#N/A,FALSE,"Tran"}</definedName>
    <definedName name="xx" localSheetId="69" hidden="1">{"Riqfin97",#N/A,FALSE,"Tran";"Riqfinpro",#N/A,FALSE,"Tran"}</definedName>
    <definedName name="xx" localSheetId="70" hidden="1">{"Riqfin97",#N/A,FALSE,"Tran";"Riqfinpro",#N/A,FALSE,"Tran"}</definedName>
    <definedName name="xx" localSheetId="72" hidden="1">{"Riqfin97",#N/A,FALSE,"Tran";"Riqfinpro",#N/A,FALSE,"Tran"}</definedName>
    <definedName name="xx" localSheetId="73" hidden="1">{"Riqfin97",#N/A,FALSE,"Tran";"Riqfinpro",#N/A,FALSE,"Tran"}</definedName>
    <definedName name="xx" localSheetId="74" hidden="1">{"Riqfin97",#N/A,FALSE,"Tran";"Riqfinpro",#N/A,FALSE,"Tran"}</definedName>
    <definedName name="xx" localSheetId="11" hidden="1">{"Riqfin97",#N/A,FALSE,"Tran";"Riqfinpro",#N/A,FALSE,"Tran"}</definedName>
    <definedName name="xx" localSheetId="12" hidden="1">{"Riqfin97",#N/A,FALSE,"Tran";"Riqfinpro",#N/A,FALSE,"Tran"}</definedName>
    <definedName name="xx" localSheetId="13" hidden="1">{"Riqfin97",#N/A,FALSE,"Tran";"Riqfinpro",#N/A,FALSE,"Tran"}</definedName>
    <definedName name="xx" localSheetId="23" hidden="1">{"Riqfin97",#N/A,FALSE,"Tran";"Riqfinpro",#N/A,FALSE,"Tran"}</definedName>
    <definedName name="xx" localSheetId="24" hidden="1">{"Riqfin97",#N/A,FALSE,"Tran";"Riqfinpro",#N/A,FALSE,"Tran"}</definedName>
    <definedName name="xx" localSheetId="26" hidden="1">{"Riqfin97",#N/A,FALSE,"Tran";"Riqfinpro",#N/A,FALSE,"Tran"}</definedName>
    <definedName name="xx" localSheetId="27" hidden="1">{"Riqfin97",#N/A,FALSE,"Tran";"Riqfinpro",#N/A,FALSE,"Tran"}</definedName>
    <definedName name="xx" localSheetId="42" hidden="1">{"Riqfin97",#N/A,FALSE,"Tran";"Riqfinpro",#N/A,FALSE,"Tran"}</definedName>
    <definedName name="xx" localSheetId="6" hidden="1">{"Riqfin97",#N/A,FALSE,"Tran";"Riqfinpro",#N/A,FALSE,"Tran"}</definedName>
    <definedName name="xx" localSheetId="7" hidden="1">{"Riqfin97",#N/A,FALSE,"Tran";"Riqfinpro",#N/A,FALSE,"Tran"}</definedName>
    <definedName name="xx" localSheetId="10" hidden="1">{"Riqfin97",#N/A,FALSE,"Tran";"Riqfinpro",#N/A,FALSE,"Tran"}</definedName>
    <definedName name="xx" localSheetId="38" hidden="1">{"Riqfin97",#N/A,FALSE,"Tran";"Riqfinpro",#N/A,FALSE,"Tran"}</definedName>
    <definedName name="xx" localSheetId="25" hidden="1">{"Riqfin97",#N/A,FALSE,"Tran";"Riqfinpro",#N/A,FALSE,"Tran"}</definedName>
    <definedName name="xx" localSheetId="28" hidden="1">{"Riqfin97",#N/A,FALSE,"Tran";"Riqfinpro",#N/A,FALSE,"Tran"}</definedName>
    <definedName name="xx" localSheetId="30" hidden="1">{"Riqfin97",#N/A,FALSE,"Tran";"Riqfinpro",#N/A,FALSE,"Tran"}</definedName>
    <definedName name="xx" localSheetId="31" hidden="1">{"Riqfin97",#N/A,FALSE,"Tran";"Riqfinpro",#N/A,FALSE,"Tran"}</definedName>
    <definedName name="xx" localSheetId="32" hidden="1">{"Riqfin97",#N/A,FALSE,"Tran";"Riqfinpro",#N/A,FALSE,"Tran"}</definedName>
    <definedName name="xx" localSheetId="33" hidden="1">{"Riqfin97",#N/A,FALSE,"Tran";"Riqfinpro",#N/A,FALSE,"Tran"}</definedName>
    <definedName name="xx" localSheetId="34" hidden="1">{"Riqfin97",#N/A,FALSE,"Tran";"Riqfinpro",#N/A,FALSE,"Tran"}</definedName>
    <definedName name="xx" localSheetId="35" hidden="1">{"Riqfin97",#N/A,FALSE,"Tran";"Riqfinpro",#N/A,FALSE,"Tran"}</definedName>
    <definedName name="xx" localSheetId="36" hidden="1">{"Riqfin97",#N/A,FALSE,"Tran";"Riqfinpro",#N/A,FALSE,"Tran"}</definedName>
    <definedName name="xx" localSheetId="37" hidden="1">{"Riqfin97",#N/A,FALSE,"Tran";"Riqfinpro",#N/A,FALSE,"Tran"}</definedName>
    <definedName name="xx" localSheetId="39" hidden="1">{"Riqfin97",#N/A,FALSE,"Tran";"Riqfinpro",#N/A,FALSE,"Tran"}</definedName>
    <definedName name="xx" localSheetId="40" hidden="1">{"Riqfin97",#N/A,FALSE,"Tran";"Riqfinpro",#N/A,FALSE,"Tran"}</definedName>
    <definedName name="xx" localSheetId="41" hidden="1">{"Riqfin97",#N/A,FALSE,"Tran";"Riqfinpro",#N/A,FALSE,"Tran"}</definedName>
    <definedName name="xx" localSheetId="46" hidden="1">{"Riqfin97",#N/A,FALSE,"Tran";"Riqfinpro",#N/A,FALSE,"Tran"}</definedName>
    <definedName name="xx" localSheetId="47" hidden="1">{"Riqfin97",#N/A,FALSE,"Tran";"Riqfinpro",#N/A,FALSE,"Tran"}</definedName>
    <definedName name="xx" localSheetId="48" hidden="1">{"Riqfin97",#N/A,FALSE,"Tran";"Riqfinpro",#N/A,FALSE,"Tran"}</definedName>
    <definedName name="xx" localSheetId="49" hidden="1">{"Riqfin97",#N/A,FALSE,"Tran";"Riqfinpro",#N/A,FALSE,"Tran"}</definedName>
    <definedName name="xx" localSheetId="50" hidden="1">{"Riqfin97",#N/A,FALSE,"Tran";"Riqfinpro",#N/A,FALSE,"Tran"}</definedName>
    <definedName name="xx" localSheetId="51" hidden="1">{"Riqfin97",#N/A,FALSE,"Tran";"Riqfinpro",#N/A,FALSE,"Tran"}</definedName>
    <definedName name="xx" localSheetId="52" hidden="1">{"Riqfin97",#N/A,FALSE,"Tran";"Riqfinpro",#N/A,FALSE,"Tran"}</definedName>
    <definedName name="xx" localSheetId="53" hidden="1">{"Riqfin97",#N/A,FALSE,"Tran";"Riqfinpro",#N/A,FALSE,"Tran"}</definedName>
    <definedName name="xx" localSheetId="64" hidden="1">{"Riqfin97",#N/A,FALSE,"Tran";"Riqfinpro",#N/A,FALSE,"Tran"}</definedName>
    <definedName name="xx" localSheetId="65" hidden="1">{"Riqfin97",#N/A,FALSE,"Tran";"Riqfinpro",#N/A,FALSE,"Tran"}</definedName>
    <definedName name="xx" localSheetId="66" hidden="1">{"Riqfin97",#N/A,FALSE,"Tran";"Riqfinpro",#N/A,FALSE,"Tran"}</definedName>
    <definedName name="xx" hidden="1">{"Riqfin97",#N/A,FALSE,"Tran";"Riqfinpro",#N/A,FALSE,"Tran"}</definedName>
    <definedName name="xxWRS_1" localSheetId="11">#REF!</definedName>
    <definedName name="xxWRS_1" localSheetId="12">#REF!</definedName>
    <definedName name="xxWRS_1" localSheetId="23">#REF!</definedName>
    <definedName name="xxWRS_1" localSheetId="24">#REF!</definedName>
    <definedName name="xxWRS_1" localSheetId="26">#REF!</definedName>
    <definedName name="xxWRS_1" localSheetId="10">#REF!</definedName>
    <definedName name="xxWRS_1" localSheetId="38">#REF!</definedName>
    <definedName name="xxWRS_1" localSheetId="25">#REF!</definedName>
    <definedName name="xxWRS_1" localSheetId="39">#REF!</definedName>
    <definedName name="xxWRS_1" localSheetId="46">'[54]shared data'!$A$1:$A$77</definedName>
    <definedName name="xxWRS_1" localSheetId="51">#REF!</definedName>
    <definedName name="xxWRS_1" localSheetId="52">#REF!</definedName>
    <definedName name="xxWRS_1" localSheetId="66">'[54]shared data'!$A$1:$A$77</definedName>
    <definedName name="xxWRS_1">#REF!</definedName>
    <definedName name="xxWRS_11" localSheetId="67">#REF!</definedName>
    <definedName name="xxWRS_11" localSheetId="68">#REF!</definedName>
    <definedName name="xxWRS_11" localSheetId="69">#REF!</definedName>
    <definedName name="xxWRS_11" localSheetId="70">#REF!</definedName>
    <definedName name="xxWRS_11" localSheetId="72">#REF!</definedName>
    <definedName name="xxWRS_11" localSheetId="73">#REF!</definedName>
    <definedName name="xxWRS_11" localSheetId="74">#REF!</definedName>
    <definedName name="xxWRS_11" localSheetId="11">#REF!</definedName>
    <definedName name="xxWRS_11" localSheetId="12">#REF!</definedName>
    <definedName name="xxWRS_11" localSheetId="13">#REF!</definedName>
    <definedName name="xxWRS_11" localSheetId="10">#REF!</definedName>
    <definedName name="xxWRS_11" localSheetId="38">#REF!</definedName>
    <definedName name="xxWRS_11" localSheetId="30">#REF!</definedName>
    <definedName name="xxWRS_11" localSheetId="39">#REF!</definedName>
    <definedName name="xxWRS_11" localSheetId="40">#REF!</definedName>
    <definedName name="xxWRS_11" localSheetId="41">#REF!</definedName>
    <definedName name="xxWRS_11" localSheetId="46">#REF!</definedName>
    <definedName name="xxWRS_11" localSheetId="52">#REF!</definedName>
    <definedName name="xxWRS_11" localSheetId="53">#REF!</definedName>
    <definedName name="xxWRS_11" localSheetId="64">#REF!</definedName>
    <definedName name="xxWRS_11" localSheetId="65">#REF!</definedName>
    <definedName name="xxWRS_11" localSheetId="66">#REF!</definedName>
    <definedName name="xxWRS_11">#REF!</definedName>
    <definedName name="xxWRS_19" localSheetId="67">#REF!</definedName>
    <definedName name="xxWRS_19" localSheetId="68">#REF!</definedName>
    <definedName name="xxWRS_19" localSheetId="69">#REF!</definedName>
    <definedName name="xxWRS_19" localSheetId="70">#REF!</definedName>
    <definedName name="xxWRS_19" localSheetId="72">#REF!</definedName>
    <definedName name="xxWRS_19" localSheetId="73">#REF!</definedName>
    <definedName name="xxWRS_19" localSheetId="74">#REF!</definedName>
    <definedName name="xxWRS_19" localSheetId="11">#REF!</definedName>
    <definedName name="xxWRS_19" localSheetId="12">#REF!</definedName>
    <definedName name="xxWRS_19" localSheetId="13">#REF!</definedName>
    <definedName name="xxWRS_19" localSheetId="10">#REF!</definedName>
    <definedName name="xxWRS_19" localSheetId="38">#REF!</definedName>
    <definedName name="xxWRS_19" localSheetId="39">#REF!</definedName>
    <definedName name="xxWRS_19" localSheetId="40">#REF!</definedName>
    <definedName name="xxWRS_19" localSheetId="41">#REF!</definedName>
    <definedName name="xxWRS_19" localSheetId="46">#REF!</definedName>
    <definedName name="xxWRS_19" localSheetId="52">#REF!</definedName>
    <definedName name="xxWRS_19" localSheetId="53">#REF!</definedName>
    <definedName name="xxWRS_19" localSheetId="64">#REF!</definedName>
    <definedName name="xxWRS_19" localSheetId="65">#REF!</definedName>
    <definedName name="xxWRS_19">#REF!</definedName>
    <definedName name="xxWRS_2" localSheetId="67">#REF!</definedName>
    <definedName name="xxWRS_2" localSheetId="68">#REF!</definedName>
    <definedName name="xxWRS_2" localSheetId="69">#REF!</definedName>
    <definedName name="xxWRS_2" localSheetId="70">#REF!</definedName>
    <definedName name="xxWRS_2" localSheetId="72">#REF!</definedName>
    <definedName name="xxWRS_2" localSheetId="73">#REF!</definedName>
    <definedName name="xxWRS_2" localSheetId="74">#REF!</definedName>
    <definedName name="xxWRS_2" localSheetId="11">#REF!</definedName>
    <definedName name="xxWRS_2" localSheetId="12">#REF!</definedName>
    <definedName name="xxWRS_2" localSheetId="23">#REF!</definedName>
    <definedName name="xxWRS_2" localSheetId="24">#REF!</definedName>
    <definedName name="xxWRS_2" localSheetId="26">#REF!</definedName>
    <definedName name="xxWRS_2" localSheetId="42">#REF!</definedName>
    <definedName name="xxWRS_2" localSheetId="10">#REF!</definedName>
    <definedName name="xxWRS_2" localSheetId="38">#REF!</definedName>
    <definedName name="xxWRS_2" localSheetId="25">#REF!</definedName>
    <definedName name="xxWRS_2" localSheetId="30">#REF!</definedName>
    <definedName name="xxWRS_2" localSheetId="31">#REF!</definedName>
    <definedName name="xxWRS_2" localSheetId="34">#REF!</definedName>
    <definedName name="xxWRS_2" localSheetId="36">#REF!</definedName>
    <definedName name="xxWRS_2" localSheetId="37">#REF!</definedName>
    <definedName name="xxWRS_2" localSheetId="39">#REF!</definedName>
    <definedName name="xxWRS_2" localSheetId="40">#REF!</definedName>
    <definedName name="xxWRS_2" localSheetId="41">#REF!</definedName>
    <definedName name="xxWRS_2" localSheetId="46">#REF!</definedName>
    <definedName name="xxWRS_2" localSheetId="47">#REF!</definedName>
    <definedName name="xxWRS_2" localSheetId="52">#REF!</definedName>
    <definedName name="xxWRS_2" localSheetId="53">#REF!</definedName>
    <definedName name="xxWRS_2" localSheetId="64">#REF!</definedName>
    <definedName name="xxWRS_2" localSheetId="65">#REF!</definedName>
    <definedName name="xxWRS_2">#REF!</definedName>
    <definedName name="xxWRS_20" localSheetId="67">#REF!</definedName>
    <definedName name="xxWRS_20" localSheetId="68">#REF!</definedName>
    <definedName name="xxWRS_20" localSheetId="69">#REF!</definedName>
    <definedName name="xxWRS_20" localSheetId="70">#REF!</definedName>
    <definedName name="xxWRS_20" localSheetId="72">#REF!</definedName>
    <definedName name="xxWRS_20" localSheetId="73">#REF!</definedName>
    <definedName name="xxWRS_20" localSheetId="74">#REF!</definedName>
    <definedName name="xxWRS_20" localSheetId="11">#REF!</definedName>
    <definedName name="xxWRS_20" localSheetId="10">#REF!</definedName>
    <definedName name="xxWRS_20" localSheetId="38">#REF!</definedName>
    <definedName name="xxWRS_20" localSheetId="39">#REF!</definedName>
    <definedName name="xxWRS_20" localSheetId="40">#REF!</definedName>
    <definedName name="xxWRS_20" localSheetId="41">#REF!</definedName>
    <definedName name="xxWRS_20" localSheetId="46">#REF!</definedName>
    <definedName name="xxWRS_20" localSheetId="52">#REF!</definedName>
    <definedName name="xxWRS_20" localSheetId="64">#REF!</definedName>
    <definedName name="xxWRS_20" localSheetId="65">#REF!</definedName>
    <definedName name="xxWRS_20">#REF!</definedName>
    <definedName name="xxWRS_3" localSheetId="67">#REF!</definedName>
    <definedName name="xxWRS_3" localSheetId="68">#REF!</definedName>
    <definedName name="xxWRS_3" localSheetId="69">#REF!</definedName>
    <definedName name="xxWRS_3" localSheetId="70">#REF!</definedName>
    <definedName name="xxWRS_3" localSheetId="72">#REF!</definedName>
    <definedName name="xxWRS_3" localSheetId="73">#REF!</definedName>
    <definedName name="xxWRS_3" localSheetId="74">#REF!</definedName>
    <definedName name="xxWRS_3" localSheetId="11">#REF!</definedName>
    <definedName name="xxWRS_3" localSheetId="23">#REF!</definedName>
    <definedName name="xxWRS_3" localSheetId="24">#REF!</definedName>
    <definedName name="xxWRS_3" localSheetId="26">#REF!</definedName>
    <definedName name="xxWRS_3" localSheetId="10">#REF!</definedName>
    <definedName name="xxWRS_3" localSheetId="38">#REF!</definedName>
    <definedName name="xxWRS_3" localSheetId="25">#REF!</definedName>
    <definedName name="xxWRS_3" localSheetId="30">#REF!</definedName>
    <definedName name="xxWRS_3" localSheetId="31">#REF!</definedName>
    <definedName name="xxWRS_3" localSheetId="36">#REF!</definedName>
    <definedName name="xxWRS_3" localSheetId="37">#REF!</definedName>
    <definedName name="xxWRS_3" localSheetId="39">#REF!</definedName>
    <definedName name="xxWRS_3" localSheetId="40">#REF!</definedName>
    <definedName name="xxWRS_3" localSheetId="41">#REF!</definedName>
    <definedName name="xxWRS_3" localSheetId="46">#REF!</definedName>
    <definedName name="xxWRS_3" localSheetId="47">#REF!</definedName>
    <definedName name="xxWRS_3" localSheetId="52">#REF!</definedName>
    <definedName name="xxWRS_3" localSheetId="53">#REF!</definedName>
    <definedName name="xxWRS_3" localSheetId="64">#REF!</definedName>
    <definedName name="xxWRS_3" localSheetId="65">#REF!</definedName>
    <definedName name="xxWRS_3">#REF!</definedName>
    <definedName name="xxWRS_4" localSheetId="11">#REF!</definedName>
    <definedName name="xxWRS_4" localSheetId="23">#REF!</definedName>
    <definedName name="xxWRS_4" localSheetId="24">#REF!</definedName>
    <definedName name="xxWRS_4" localSheetId="26">#REF!</definedName>
    <definedName name="xxWRS_4" localSheetId="10">#REF!</definedName>
    <definedName name="xxWRS_4" localSheetId="38">#REF!</definedName>
    <definedName name="xxWRS_4" localSheetId="25">#REF!</definedName>
    <definedName name="xxWRS_4" localSheetId="39">#REF!</definedName>
    <definedName name="xxWRS_4" localSheetId="46">[118]Q5!$A$1:$A$104</definedName>
    <definedName name="xxWRS_4" localSheetId="51">#REF!</definedName>
    <definedName name="xxWRS_4" localSheetId="52">#REF!</definedName>
    <definedName name="xxWRS_4" localSheetId="66">[118]Q5!$A$1:$A$104</definedName>
    <definedName name="xxWRS_4">#REF!</definedName>
    <definedName name="xxWRS_5" localSheetId="11">#REF!</definedName>
    <definedName name="xxWRS_5" localSheetId="23">#REF!</definedName>
    <definedName name="xxWRS_5" localSheetId="24">#REF!</definedName>
    <definedName name="xxWRS_5" localSheetId="26">#REF!</definedName>
    <definedName name="xxWRS_5" localSheetId="10">#REF!</definedName>
    <definedName name="xxWRS_5" localSheetId="38">#REF!</definedName>
    <definedName name="xxWRS_5" localSheetId="25">#REF!</definedName>
    <definedName name="xxWRS_5" localSheetId="39">#REF!</definedName>
    <definedName name="xxWRS_5" localSheetId="46">[118]Q6!$A$1:$A$160</definedName>
    <definedName name="xxWRS_5" localSheetId="51">#REF!</definedName>
    <definedName name="xxWRS_5" localSheetId="52">#REF!</definedName>
    <definedName name="xxWRS_5" localSheetId="66">[118]Q6!$A$1:$A$160</definedName>
    <definedName name="xxWRS_5">#REF!</definedName>
    <definedName name="xxWRS_6" localSheetId="11">#REF!</definedName>
    <definedName name="xxWRS_6" localSheetId="12">#REF!</definedName>
    <definedName name="xxWRS_6" localSheetId="23">#REF!</definedName>
    <definedName name="xxWRS_6" localSheetId="24">#REF!</definedName>
    <definedName name="xxWRS_6" localSheetId="26">#REF!</definedName>
    <definedName name="xxWRS_6" localSheetId="10">#REF!</definedName>
    <definedName name="xxWRS_6" localSheetId="38">#REF!</definedName>
    <definedName name="xxWRS_6" localSheetId="25">#REF!</definedName>
    <definedName name="xxWRS_6" localSheetId="39">#REF!</definedName>
    <definedName name="xxWRS_6" localSheetId="46">[118]Q7!$A$1:$A$59</definedName>
    <definedName name="xxWRS_6" localSheetId="51">#REF!</definedName>
    <definedName name="xxWRS_6" localSheetId="52">#REF!</definedName>
    <definedName name="xxWRS_6" localSheetId="66">[118]Q7!$A$1:$A$59</definedName>
    <definedName name="xxWRS_6">#REF!</definedName>
    <definedName name="xxWRS_7" localSheetId="11">#REF!</definedName>
    <definedName name="xxWRS_7" localSheetId="12">#REF!</definedName>
    <definedName name="xxWRS_7" localSheetId="23">#REF!</definedName>
    <definedName name="xxWRS_7" localSheetId="24">#REF!</definedName>
    <definedName name="xxWRS_7" localSheetId="26">#REF!</definedName>
    <definedName name="xxWRS_7" localSheetId="10">#REF!</definedName>
    <definedName name="xxWRS_7" localSheetId="38">#REF!</definedName>
    <definedName name="xxWRS_7" localSheetId="25">#REF!</definedName>
    <definedName name="xxWRS_7" localSheetId="39">#REF!</definedName>
    <definedName name="xxWRS_7" localSheetId="46">[118]Q5!$A$1:$A$109</definedName>
    <definedName name="xxWRS_7" localSheetId="51">#REF!</definedName>
    <definedName name="xxWRS_7" localSheetId="52">#REF!</definedName>
    <definedName name="xxWRS_7" localSheetId="66">[118]Q5!$A$1:$A$109</definedName>
    <definedName name="xxWRS_7">#REF!</definedName>
    <definedName name="xxWRS_8" localSheetId="11">#REF!</definedName>
    <definedName name="xxWRS_8" localSheetId="23">#REF!</definedName>
    <definedName name="xxWRS_8" localSheetId="24">#REF!</definedName>
    <definedName name="xxWRS_8" localSheetId="26">#REF!</definedName>
    <definedName name="xxWRS_8" localSheetId="10">#REF!</definedName>
    <definedName name="xxWRS_8" localSheetId="38">#REF!</definedName>
    <definedName name="xxWRS_8" localSheetId="25">#REF!</definedName>
    <definedName name="xxWRS_8" localSheetId="39">#REF!</definedName>
    <definedName name="xxWRS_8" localSheetId="46">[118]Q6!$A$1:$A$162</definedName>
    <definedName name="xxWRS_8" localSheetId="51">#REF!</definedName>
    <definedName name="xxWRS_8" localSheetId="52">#REF!</definedName>
    <definedName name="xxWRS_8" localSheetId="66">[118]Q6!$A$1:$A$162</definedName>
    <definedName name="xxWRS_8">#REF!</definedName>
    <definedName name="xxWRS_9" localSheetId="11">#REF!</definedName>
    <definedName name="xxWRS_9" localSheetId="23">#REF!</definedName>
    <definedName name="xxWRS_9" localSheetId="24">#REF!</definedName>
    <definedName name="xxWRS_9" localSheetId="26">#REF!</definedName>
    <definedName name="xxWRS_9" localSheetId="10">#REF!</definedName>
    <definedName name="xxWRS_9" localSheetId="38">#REF!</definedName>
    <definedName name="xxWRS_9" localSheetId="25">#REF!</definedName>
    <definedName name="xxWRS_9" localSheetId="39">#REF!</definedName>
    <definedName name="xxWRS_9" localSheetId="46">[118]Q7!$A$1:$A$61</definedName>
    <definedName name="xxWRS_9" localSheetId="51">#REF!</definedName>
    <definedName name="xxWRS_9" localSheetId="52">#REF!</definedName>
    <definedName name="xxWRS_9" localSheetId="66">[118]Q7!$A$1:$A$61</definedName>
    <definedName name="xxWRS_9">#REF!</definedName>
    <definedName name="xxx" localSheetId="11">#REF!</definedName>
    <definedName name="xxx" localSheetId="23">#REF!</definedName>
    <definedName name="xxx" localSheetId="24">#REF!</definedName>
    <definedName name="xxx" localSheetId="26">#REF!</definedName>
    <definedName name="xxx" localSheetId="10">#REF!</definedName>
    <definedName name="xxx" localSheetId="38">#REF!</definedName>
    <definedName name="xxx" localSheetId="25">#REF!</definedName>
    <definedName name="xxx" localSheetId="39">#REF!</definedName>
    <definedName name="xxx" localSheetId="46">[132]GDP_WEO!$A$3:$AB$188</definedName>
    <definedName name="xxx" localSheetId="51">#REF!</definedName>
    <definedName name="xxx" localSheetId="52">#REF!</definedName>
    <definedName name="xxx" localSheetId="66">[132]GDP_WEO!$A$3:$AB$188</definedName>
    <definedName name="xxx">#REF!</definedName>
    <definedName name="XXX1" localSheetId="67">#REF!</definedName>
    <definedName name="XXX1" localSheetId="68">#REF!</definedName>
    <definedName name="XXX1" localSheetId="69">#REF!</definedName>
    <definedName name="XXX1" localSheetId="70">#REF!</definedName>
    <definedName name="XXX1" localSheetId="72">#REF!</definedName>
    <definedName name="XXX1" localSheetId="73">#REF!</definedName>
    <definedName name="XXX1" localSheetId="74">#REF!</definedName>
    <definedName name="XXX1" localSheetId="11">#REF!</definedName>
    <definedName name="XXX1" localSheetId="12">#REF!</definedName>
    <definedName name="XXX1" localSheetId="13">#REF!</definedName>
    <definedName name="XXX1" localSheetId="23">#REF!</definedName>
    <definedName name="XXX1" localSheetId="24">#REF!</definedName>
    <definedName name="XXX1" localSheetId="26">#REF!</definedName>
    <definedName name="XXX1" localSheetId="42">#REF!</definedName>
    <definedName name="XXX1" localSheetId="10">#REF!</definedName>
    <definedName name="XXX1" localSheetId="38">#REF!</definedName>
    <definedName name="XXX1" localSheetId="25">#REF!</definedName>
    <definedName name="XXX1" localSheetId="30">#REF!</definedName>
    <definedName name="XXX1" localSheetId="31">#REF!</definedName>
    <definedName name="XXX1" localSheetId="34">#REF!</definedName>
    <definedName name="XXX1" localSheetId="36">#REF!</definedName>
    <definedName name="XXX1" localSheetId="37">#REF!</definedName>
    <definedName name="XXX1" localSheetId="39">#REF!</definedName>
    <definedName name="XXX1" localSheetId="40">#REF!</definedName>
    <definedName name="XXX1" localSheetId="41">#REF!</definedName>
    <definedName name="XXX1" localSheetId="46">#REF!</definedName>
    <definedName name="XXX1" localSheetId="47">#REF!</definedName>
    <definedName name="XXX1" localSheetId="52">#REF!</definedName>
    <definedName name="XXX1" localSheetId="53">#REF!</definedName>
    <definedName name="XXX1" localSheetId="64">#REF!</definedName>
    <definedName name="XXX1" localSheetId="65">#REF!</definedName>
    <definedName name="XXX1" localSheetId="66">#REF!</definedName>
    <definedName name="XXX1">#REF!</definedName>
    <definedName name="xxxx" localSheetId="67" hidden="1">{"Riqfin97",#N/A,FALSE,"Tran";"Riqfinpro",#N/A,FALSE,"Tran"}</definedName>
    <definedName name="xxxx" localSheetId="68" hidden="1">{"Riqfin97",#N/A,FALSE,"Tran";"Riqfinpro",#N/A,FALSE,"Tran"}</definedName>
    <definedName name="xxxx" localSheetId="69" hidden="1">{"Riqfin97",#N/A,FALSE,"Tran";"Riqfinpro",#N/A,FALSE,"Tran"}</definedName>
    <definedName name="xxxx" localSheetId="70" hidden="1">{"Riqfin97",#N/A,FALSE,"Tran";"Riqfinpro",#N/A,FALSE,"Tran"}</definedName>
    <definedName name="xxxx" localSheetId="72" hidden="1">{"Riqfin97",#N/A,FALSE,"Tran";"Riqfinpro",#N/A,FALSE,"Tran"}</definedName>
    <definedName name="xxxx" localSheetId="73" hidden="1">{"Riqfin97",#N/A,FALSE,"Tran";"Riqfinpro",#N/A,FALSE,"Tran"}</definedName>
    <definedName name="xxxx" localSheetId="74" hidden="1">{"Riqfin97",#N/A,FALSE,"Tran";"Riqfinpro",#N/A,FALSE,"Tran"}</definedName>
    <definedName name="xxxx" localSheetId="11" hidden="1">{"Riqfin97",#N/A,FALSE,"Tran";"Riqfinpro",#N/A,FALSE,"Tran"}</definedName>
    <definedName name="xxxx" localSheetId="12" hidden="1">{"Riqfin97",#N/A,FALSE,"Tran";"Riqfinpro",#N/A,FALSE,"Tran"}</definedName>
    <definedName name="xxxx" localSheetId="13" hidden="1">{"Riqfin97",#N/A,FALSE,"Tran";"Riqfinpro",#N/A,FALSE,"Tran"}</definedName>
    <definedName name="xxxx" localSheetId="23" hidden="1">{"Riqfin97",#N/A,FALSE,"Tran";"Riqfinpro",#N/A,FALSE,"Tran"}</definedName>
    <definedName name="xxxx" localSheetId="24" hidden="1">{"Riqfin97",#N/A,FALSE,"Tran";"Riqfinpro",#N/A,FALSE,"Tran"}</definedName>
    <definedName name="xxxx" localSheetId="26" hidden="1">{"Riqfin97",#N/A,FALSE,"Tran";"Riqfinpro",#N/A,FALSE,"Tran"}</definedName>
    <definedName name="xxxx" localSheetId="27" hidden="1">{"Riqfin97",#N/A,FALSE,"Tran";"Riqfinpro",#N/A,FALSE,"Tran"}</definedName>
    <definedName name="xxxx" localSheetId="42" hidden="1">{"Riqfin97",#N/A,FALSE,"Tran";"Riqfinpro",#N/A,FALSE,"Tran"}</definedName>
    <definedName name="xxxx" localSheetId="6" hidden="1">{"Riqfin97",#N/A,FALSE,"Tran";"Riqfinpro",#N/A,FALSE,"Tran"}</definedName>
    <definedName name="xxxx" localSheetId="7" hidden="1">{"Riqfin97",#N/A,FALSE,"Tran";"Riqfinpro",#N/A,FALSE,"Tran"}</definedName>
    <definedName name="xxxx" localSheetId="10" hidden="1">{"Riqfin97",#N/A,FALSE,"Tran";"Riqfinpro",#N/A,FALSE,"Tran"}</definedName>
    <definedName name="xxxx" localSheetId="38" hidden="1">{"Riqfin97",#N/A,FALSE,"Tran";"Riqfinpro",#N/A,FALSE,"Tran"}</definedName>
    <definedName name="xxxx" localSheetId="25" hidden="1">{"Riqfin97",#N/A,FALSE,"Tran";"Riqfinpro",#N/A,FALSE,"Tran"}</definedName>
    <definedName name="xxxx" localSheetId="28" hidden="1">{"Riqfin97",#N/A,FALSE,"Tran";"Riqfinpro",#N/A,FALSE,"Tran"}</definedName>
    <definedName name="xxxx" localSheetId="30" hidden="1">{"Riqfin97",#N/A,FALSE,"Tran";"Riqfinpro",#N/A,FALSE,"Tran"}</definedName>
    <definedName name="xxxx" localSheetId="31" hidden="1">{"Riqfin97",#N/A,FALSE,"Tran";"Riqfinpro",#N/A,FALSE,"Tran"}</definedName>
    <definedName name="xxxx" localSheetId="32" hidden="1">{"Riqfin97",#N/A,FALSE,"Tran";"Riqfinpro",#N/A,FALSE,"Tran"}</definedName>
    <definedName name="xxxx" localSheetId="33" hidden="1">{"Riqfin97",#N/A,FALSE,"Tran";"Riqfinpro",#N/A,FALSE,"Tran"}</definedName>
    <definedName name="xxxx" localSheetId="34" hidden="1">{"Riqfin97",#N/A,FALSE,"Tran";"Riqfinpro",#N/A,FALSE,"Tran"}</definedName>
    <definedName name="xxxx" localSheetId="35" hidden="1">{"Riqfin97",#N/A,FALSE,"Tran";"Riqfinpro",#N/A,FALSE,"Tran"}</definedName>
    <definedName name="xxxx" localSheetId="36" hidden="1">{"Riqfin97",#N/A,FALSE,"Tran";"Riqfinpro",#N/A,FALSE,"Tran"}</definedName>
    <definedName name="xxxx" localSheetId="37" hidden="1">{"Riqfin97",#N/A,FALSE,"Tran";"Riqfinpro",#N/A,FALSE,"Tran"}</definedName>
    <definedName name="xxxx" localSheetId="39" hidden="1">{"Riqfin97",#N/A,FALSE,"Tran";"Riqfinpro",#N/A,FALSE,"Tran"}</definedName>
    <definedName name="xxxx" localSheetId="40" hidden="1">{"Riqfin97",#N/A,FALSE,"Tran";"Riqfinpro",#N/A,FALSE,"Tran"}</definedName>
    <definedName name="xxxx" localSheetId="41" hidden="1">{"Riqfin97",#N/A,FALSE,"Tran";"Riqfinpro",#N/A,FALSE,"Tran"}</definedName>
    <definedName name="xxxx" localSheetId="46" hidden="1">{"Riqfin97",#N/A,FALSE,"Tran";"Riqfinpro",#N/A,FALSE,"Tran"}</definedName>
    <definedName name="xxxx" localSheetId="47" hidden="1">{"Riqfin97",#N/A,FALSE,"Tran";"Riqfinpro",#N/A,FALSE,"Tran"}</definedName>
    <definedName name="xxxx" localSheetId="48" hidden="1">{"Riqfin97",#N/A,FALSE,"Tran";"Riqfinpro",#N/A,FALSE,"Tran"}</definedName>
    <definedName name="xxxx" localSheetId="49" hidden="1">{"Riqfin97",#N/A,FALSE,"Tran";"Riqfinpro",#N/A,FALSE,"Tran"}</definedName>
    <definedName name="xxxx" localSheetId="50" hidden="1">{"Riqfin97",#N/A,FALSE,"Tran";"Riqfinpro",#N/A,FALSE,"Tran"}</definedName>
    <definedName name="xxxx" localSheetId="51" hidden="1">{"Riqfin97",#N/A,FALSE,"Tran";"Riqfinpro",#N/A,FALSE,"Tran"}</definedName>
    <definedName name="xxxx" localSheetId="52" hidden="1">{"Riqfin97",#N/A,FALSE,"Tran";"Riqfinpro",#N/A,FALSE,"Tran"}</definedName>
    <definedName name="xxxx" localSheetId="53" hidden="1">{"Riqfin97",#N/A,FALSE,"Tran";"Riqfinpro",#N/A,FALSE,"Tran"}</definedName>
    <definedName name="xxxx" localSheetId="64" hidden="1">{"Riqfin97",#N/A,FALSE,"Tran";"Riqfinpro",#N/A,FALSE,"Tran"}</definedName>
    <definedName name="xxxx" localSheetId="65" hidden="1">{"Riqfin97",#N/A,FALSE,"Tran";"Riqfinpro",#N/A,FALSE,"Tran"}</definedName>
    <definedName name="xxxx" localSheetId="66" hidden="1">{"Riqfin97",#N/A,FALSE,"Tran";"Riqfinpro",#N/A,FALSE,"Tran"}</definedName>
    <definedName name="xxxx" hidden="1">{"Riqfin97",#N/A,FALSE,"Tran";"Riqfinpro",#N/A,FALSE,"Tran"}</definedName>
    <definedName name="xxxxxxxxxxxxxx" localSheetId="67" hidden="1">{"Riqfin97",#N/A,FALSE,"Tran";"Riqfinpro",#N/A,FALSE,"Tran"}</definedName>
    <definedName name="xxxxxxxxxxxxxx" localSheetId="68" hidden="1">{"Riqfin97",#N/A,FALSE,"Tran";"Riqfinpro",#N/A,FALSE,"Tran"}</definedName>
    <definedName name="xxxxxxxxxxxxxx" localSheetId="69" hidden="1">{"Riqfin97",#N/A,FALSE,"Tran";"Riqfinpro",#N/A,FALSE,"Tran"}</definedName>
    <definedName name="xxxxxxxxxxxxxx" localSheetId="70" hidden="1">{"Riqfin97",#N/A,FALSE,"Tran";"Riqfinpro",#N/A,FALSE,"Tran"}</definedName>
    <definedName name="xxxxxxxxxxxxxx" localSheetId="72" hidden="1">{"Riqfin97",#N/A,FALSE,"Tran";"Riqfinpro",#N/A,FALSE,"Tran"}</definedName>
    <definedName name="xxxxxxxxxxxxxx" localSheetId="73" hidden="1">{"Riqfin97",#N/A,FALSE,"Tran";"Riqfinpro",#N/A,FALSE,"Tran"}</definedName>
    <definedName name="xxxxxxxxxxxxxx" localSheetId="74" hidden="1">{"Riqfin97",#N/A,FALSE,"Tran";"Riqfinpro",#N/A,FALSE,"Tran"}</definedName>
    <definedName name="xxxxxxxxxxxxxx" localSheetId="11" hidden="1">{"Riqfin97",#N/A,FALSE,"Tran";"Riqfinpro",#N/A,FALSE,"Tran"}</definedName>
    <definedName name="xxxxxxxxxxxxxx" localSheetId="12" hidden="1">{"Riqfin97",#N/A,FALSE,"Tran";"Riqfinpro",#N/A,FALSE,"Tran"}</definedName>
    <definedName name="xxxxxxxxxxxxxx" localSheetId="13" hidden="1">{"Riqfin97",#N/A,FALSE,"Tran";"Riqfinpro",#N/A,FALSE,"Tran"}</definedName>
    <definedName name="xxxxxxxxxxxxxx" localSheetId="23" hidden="1">{"Riqfin97",#N/A,FALSE,"Tran";"Riqfinpro",#N/A,FALSE,"Tran"}</definedName>
    <definedName name="xxxxxxxxxxxxxx" localSheetId="24" hidden="1">{"Riqfin97",#N/A,FALSE,"Tran";"Riqfinpro",#N/A,FALSE,"Tran"}</definedName>
    <definedName name="xxxxxxxxxxxxxx" localSheetId="26" hidden="1">{"Riqfin97",#N/A,FALSE,"Tran";"Riqfinpro",#N/A,FALSE,"Tran"}</definedName>
    <definedName name="xxxxxxxxxxxxxx" localSheetId="27" hidden="1">{"Riqfin97",#N/A,FALSE,"Tran";"Riqfinpro",#N/A,FALSE,"Tran"}</definedName>
    <definedName name="xxxxxxxxxxxxxx" localSheetId="42" hidden="1">{"Riqfin97",#N/A,FALSE,"Tran";"Riqfinpro",#N/A,FALSE,"Tran"}</definedName>
    <definedName name="xxxxxxxxxxxxxx" localSheetId="6" hidden="1">{"Riqfin97",#N/A,FALSE,"Tran";"Riqfinpro",#N/A,FALSE,"Tran"}</definedName>
    <definedName name="xxxxxxxxxxxxxx" localSheetId="7" hidden="1">{"Riqfin97",#N/A,FALSE,"Tran";"Riqfinpro",#N/A,FALSE,"Tran"}</definedName>
    <definedName name="xxxxxxxxxxxxxx" localSheetId="10" hidden="1">{"Riqfin97",#N/A,FALSE,"Tran";"Riqfinpro",#N/A,FALSE,"Tran"}</definedName>
    <definedName name="xxxxxxxxxxxxxx" localSheetId="38" hidden="1">{"Riqfin97",#N/A,FALSE,"Tran";"Riqfinpro",#N/A,FALSE,"Tran"}</definedName>
    <definedName name="xxxxxxxxxxxxxx" localSheetId="25" hidden="1">{"Riqfin97",#N/A,FALSE,"Tran";"Riqfinpro",#N/A,FALSE,"Tran"}</definedName>
    <definedName name="xxxxxxxxxxxxxx" localSheetId="28" hidden="1">{"Riqfin97",#N/A,FALSE,"Tran";"Riqfinpro",#N/A,FALSE,"Tran"}</definedName>
    <definedName name="xxxxxxxxxxxxxx" localSheetId="30" hidden="1">{"Riqfin97",#N/A,FALSE,"Tran";"Riqfinpro",#N/A,FALSE,"Tran"}</definedName>
    <definedName name="xxxxxxxxxxxxxx" localSheetId="31" hidden="1">{"Riqfin97",#N/A,FALSE,"Tran";"Riqfinpro",#N/A,FALSE,"Tran"}</definedName>
    <definedName name="xxxxxxxxxxxxxx" localSheetId="32" hidden="1">{"Riqfin97",#N/A,FALSE,"Tran";"Riqfinpro",#N/A,FALSE,"Tran"}</definedName>
    <definedName name="xxxxxxxxxxxxxx" localSheetId="33" hidden="1">{"Riqfin97",#N/A,FALSE,"Tran";"Riqfinpro",#N/A,FALSE,"Tran"}</definedName>
    <definedName name="xxxxxxxxxxxxxx" localSheetId="34" hidden="1">{"Riqfin97",#N/A,FALSE,"Tran";"Riqfinpro",#N/A,FALSE,"Tran"}</definedName>
    <definedName name="xxxxxxxxxxxxxx" localSheetId="35" hidden="1">{"Riqfin97",#N/A,FALSE,"Tran";"Riqfinpro",#N/A,FALSE,"Tran"}</definedName>
    <definedName name="xxxxxxxxxxxxxx" localSheetId="36" hidden="1">{"Riqfin97",#N/A,FALSE,"Tran";"Riqfinpro",#N/A,FALSE,"Tran"}</definedName>
    <definedName name="xxxxxxxxxxxxxx" localSheetId="37" hidden="1">{"Riqfin97",#N/A,FALSE,"Tran";"Riqfinpro",#N/A,FALSE,"Tran"}</definedName>
    <definedName name="xxxxxxxxxxxxxx" localSheetId="39" hidden="1">{"Riqfin97",#N/A,FALSE,"Tran";"Riqfinpro",#N/A,FALSE,"Tran"}</definedName>
    <definedName name="xxxxxxxxxxxxxx" localSheetId="40" hidden="1">{"Riqfin97",#N/A,FALSE,"Tran";"Riqfinpro",#N/A,FALSE,"Tran"}</definedName>
    <definedName name="xxxxxxxxxxxxxx" localSheetId="41" hidden="1">{"Riqfin97",#N/A,FALSE,"Tran";"Riqfinpro",#N/A,FALSE,"Tran"}</definedName>
    <definedName name="xxxxxxxxxxxxxx" localSheetId="46" hidden="1">{"Riqfin97",#N/A,FALSE,"Tran";"Riqfinpro",#N/A,FALSE,"Tran"}</definedName>
    <definedName name="xxxxxxxxxxxxxx" localSheetId="47" hidden="1">{"Riqfin97",#N/A,FALSE,"Tran";"Riqfinpro",#N/A,FALSE,"Tran"}</definedName>
    <definedName name="xxxxxxxxxxxxxx" localSheetId="48" hidden="1">{"Riqfin97",#N/A,FALSE,"Tran";"Riqfinpro",#N/A,FALSE,"Tran"}</definedName>
    <definedName name="xxxxxxxxxxxxxx" localSheetId="49" hidden="1">{"Riqfin97",#N/A,FALSE,"Tran";"Riqfinpro",#N/A,FALSE,"Tran"}</definedName>
    <definedName name="xxxxxxxxxxxxxx" localSheetId="50" hidden="1">{"Riqfin97",#N/A,FALSE,"Tran";"Riqfinpro",#N/A,FALSE,"Tran"}</definedName>
    <definedName name="xxxxxxxxxxxxxx" localSheetId="51" hidden="1">{"Riqfin97",#N/A,FALSE,"Tran";"Riqfinpro",#N/A,FALSE,"Tran"}</definedName>
    <definedName name="xxxxxxxxxxxxxx" localSheetId="52" hidden="1">{"Riqfin97",#N/A,FALSE,"Tran";"Riqfinpro",#N/A,FALSE,"Tran"}</definedName>
    <definedName name="xxxxxxxxxxxxxx" localSheetId="53" hidden="1">{"Riqfin97",#N/A,FALSE,"Tran";"Riqfinpro",#N/A,FALSE,"Tran"}</definedName>
    <definedName name="xxxxxxxxxxxxxx" localSheetId="64" hidden="1">{"Riqfin97",#N/A,FALSE,"Tran";"Riqfinpro",#N/A,FALSE,"Tran"}</definedName>
    <definedName name="xxxxxxxxxxxxxx" localSheetId="65" hidden="1">{"Riqfin97",#N/A,FALSE,"Tran";"Riqfinpro",#N/A,FALSE,"Tran"}</definedName>
    <definedName name="xxxxxxxxxxxxxx" localSheetId="66" hidden="1">{"Riqfin97",#N/A,FALSE,"Tran";"Riqfinpro",#N/A,FALSE,"Tran"}</definedName>
    <definedName name="xxxxxxxxxxxxxx" hidden="1">{"Riqfin97",#N/A,FALSE,"Tran";"Riqfinpro",#N/A,FALSE,"Tran"}</definedName>
    <definedName name="y" localSheetId="67" hidden="1">#REF!</definedName>
    <definedName name="y" localSheetId="68" hidden="1">#REF!</definedName>
    <definedName name="y" localSheetId="69" hidden="1">#REF!</definedName>
    <definedName name="y" localSheetId="70" hidden="1">#REF!</definedName>
    <definedName name="y" localSheetId="72" hidden="1">#REF!</definedName>
    <definedName name="y" localSheetId="73" hidden="1">#REF!</definedName>
    <definedName name="y" localSheetId="74" hidden="1">#REF!</definedName>
    <definedName name="y" localSheetId="11" hidden="1">#REF!</definedName>
    <definedName name="y" localSheetId="12">#REF!</definedName>
    <definedName name="y" localSheetId="13" hidden="1">#REF!</definedName>
    <definedName name="y" localSheetId="23" hidden="1">#REF!</definedName>
    <definedName name="y" localSheetId="24" hidden="1">#REF!</definedName>
    <definedName name="y" localSheetId="26" hidden="1">#REF!</definedName>
    <definedName name="y" localSheetId="27" hidden="1">#REF!</definedName>
    <definedName name="y" localSheetId="42" hidden="1">#REF!</definedName>
    <definedName name="y" localSheetId="10" hidden="1">#REF!</definedName>
    <definedName name="y" localSheetId="38" hidden="1">#REF!</definedName>
    <definedName name="y" localSheetId="25" hidden="1">#REF!</definedName>
    <definedName name="y" localSheetId="30" hidden="1">#REF!</definedName>
    <definedName name="y" localSheetId="31" hidden="1">#REF!</definedName>
    <definedName name="y" localSheetId="34" hidden="1">#REF!</definedName>
    <definedName name="y" localSheetId="36" hidden="1">#REF!</definedName>
    <definedName name="y" localSheetId="37" hidden="1">#REF!</definedName>
    <definedName name="y" localSheetId="39" hidden="1">#REF!</definedName>
    <definedName name="y" localSheetId="40" hidden="1">#REF!</definedName>
    <definedName name="y" localSheetId="41" hidden="1">#REF!</definedName>
    <definedName name="y" localSheetId="46" hidden="1">#REF!</definedName>
    <definedName name="y" localSheetId="47" hidden="1">#REF!</definedName>
    <definedName name="y" localSheetId="48" hidden="1">#REF!</definedName>
    <definedName name="y" localSheetId="49" hidden="1">#REF!</definedName>
    <definedName name="y" localSheetId="52" hidden="1">#REF!</definedName>
    <definedName name="y" localSheetId="53" hidden="1">#REF!</definedName>
    <definedName name="y" localSheetId="64" hidden="1">#REF!</definedName>
    <definedName name="y" localSheetId="65" hidden="1">#REF!</definedName>
    <definedName name="y" localSheetId="66" hidden="1">#REF!</definedName>
    <definedName name="y" hidden="1">#REF!</definedName>
    <definedName name="ycirr" localSheetId="67">#REF!</definedName>
    <definedName name="ycirr" localSheetId="68">#REF!</definedName>
    <definedName name="ycirr" localSheetId="69">#REF!</definedName>
    <definedName name="ycirr" localSheetId="70">#REF!</definedName>
    <definedName name="ycirr" localSheetId="72">#REF!</definedName>
    <definedName name="ycirr" localSheetId="73">#REF!</definedName>
    <definedName name="ycirr" localSheetId="74">#REF!</definedName>
    <definedName name="ycirr" localSheetId="11">#REF!</definedName>
    <definedName name="ycirr" localSheetId="12">#REF!</definedName>
    <definedName name="ycirr" localSheetId="13">#REF!</definedName>
    <definedName name="ycirr" localSheetId="23">#REF!</definedName>
    <definedName name="ycirr" localSheetId="24">#REF!</definedName>
    <definedName name="ycirr" localSheetId="26">#REF!</definedName>
    <definedName name="ycirr" localSheetId="10">#REF!</definedName>
    <definedName name="ycirr" localSheetId="38">#REF!</definedName>
    <definedName name="ycirr" localSheetId="25">#REF!</definedName>
    <definedName name="ycirr" localSheetId="30">#REF!</definedName>
    <definedName name="ycirr" localSheetId="31">#REF!</definedName>
    <definedName name="ycirr" localSheetId="36">#REF!</definedName>
    <definedName name="ycirr" localSheetId="37">#REF!</definedName>
    <definedName name="ycirr" localSheetId="39">#REF!</definedName>
    <definedName name="ycirr" localSheetId="40">#REF!</definedName>
    <definedName name="ycirr" localSheetId="41">#REF!</definedName>
    <definedName name="ycirr" localSheetId="46">#REF!</definedName>
    <definedName name="ycirr" localSheetId="47">#REF!</definedName>
    <definedName name="ycirr" localSheetId="52">#REF!</definedName>
    <definedName name="ycirr" localSheetId="53">#REF!</definedName>
    <definedName name="ycirr" localSheetId="64">#REF!</definedName>
    <definedName name="ycirr" localSheetId="65">#REF!</definedName>
    <definedName name="ycirr">#REF!</definedName>
    <definedName name="Year" localSheetId="67">#REF!</definedName>
    <definedName name="Year" localSheetId="68">#REF!</definedName>
    <definedName name="Year" localSheetId="69">#REF!</definedName>
    <definedName name="Year" localSheetId="70">#REF!</definedName>
    <definedName name="Year" localSheetId="72">#REF!</definedName>
    <definedName name="Year" localSheetId="73">#REF!</definedName>
    <definedName name="Year" localSheetId="74">#REF!</definedName>
    <definedName name="Year" localSheetId="11">#REF!</definedName>
    <definedName name="year" localSheetId="12">#REF!</definedName>
    <definedName name="Year" localSheetId="23">#REF!</definedName>
    <definedName name="Year" localSheetId="26">#REF!</definedName>
    <definedName name="Year" localSheetId="10">#REF!</definedName>
    <definedName name="Year" localSheetId="38">#REF!</definedName>
    <definedName name="Year" localSheetId="30">#REF!</definedName>
    <definedName name="Year" localSheetId="31">#REF!</definedName>
    <definedName name="Year" localSheetId="36">#REF!</definedName>
    <definedName name="Year" localSheetId="37">#REF!</definedName>
    <definedName name="Year" localSheetId="39">#REF!</definedName>
    <definedName name="Year" localSheetId="40">#REF!</definedName>
    <definedName name="Year" localSheetId="41">#REF!</definedName>
    <definedName name="Year" localSheetId="46">#REF!</definedName>
    <definedName name="Year" localSheetId="52">#REF!</definedName>
    <definedName name="Year" localSheetId="53">#REF!</definedName>
    <definedName name="Year" localSheetId="64">#REF!</definedName>
    <definedName name="Year" localSheetId="65">#REF!</definedName>
    <definedName name="Year">#REF!</definedName>
    <definedName name="Years" localSheetId="67">#REF!</definedName>
    <definedName name="Years" localSheetId="68">#REF!</definedName>
    <definedName name="Years" localSheetId="69">#REF!</definedName>
    <definedName name="Years" localSheetId="70">#REF!</definedName>
    <definedName name="Years" localSheetId="72">#REF!</definedName>
    <definedName name="Years" localSheetId="73">#REF!</definedName>
    <definedName name="Years" localSheetId="74">#REF!</definedName>
    <definedName name="Years" localSheetId="11">#REF!</definedName>
    <definedName name="Years" localSheetId="12">#REF!</definedName>
    <definedName name="Years" localSheetId="13">#REF!</definedName>
    <definedName name="Years" localSheetId="23">#REF!</definedName>
    <definedName name="Years" localSheetId="24">#REF!</definedName>
    <definedName name="Years" localSheetId="26">#REF!</definedName>
    <definedName name="Years" localSheetId="10">#REF!</definedName>
    <definedName name="Years" localSheetId="38">#REF!</definedName>
    <definedName name="Years" localSheetId="25">#REF!</definedName>
    <definedName name="Years" localSheetId="31">#REF!</definedName>
    <definedName name="Years" localSheetId="39">#REF!</definedName>
    <definedName name="Years" localSheetId="40">#REF!</definedName>
    <definedName name="Years" localSheetId="41">#REF!</definedName>
    <definedName name="Years" localSheetId="46">#REF!</definedName>
    <definedName name="Years" localSheetId="47">#REF!</definedName>
    <definedName name="Years" localSheetId="52">#REF!</definedName>
    <definedName name="Years" localSheetId="53">#REF!</definedName>
    <definedName name="Years" localSheetId="64">#REF!</definedName>
    <definedName name="Years" localSheetId="65">#REF!</definedName>
    <definedName name="Years">#REF!</definedName>
    <definedName name="yenr" localSheetId="67">#REF!</definedName>
    <definedName name="yenr" localSheetId="68">#REF!</definedName>
    <definedName name="yenr" localSheetId="69">#REF!</definedName>
    <definedName name="yenr" localSheetId="70">#REF!</definedName>
    <definedName name="yenr" localSheetId="72">#REF!</definedName>
    <definedName name="yenr" localSheetId="73">#REF!</definedName>
    <definedName name="yenr" localSheetId="74">#REF!</definedName>
    <definedName name="yenr" localSheetId="11">#REF!</definedName>
    <definedName name="yenr" localSheetId="12">#REF!</definedName>
    <definedName name="yenr" localSheetId="13">#REF!</definedName>
    <definedName name="yenr" localSheetId="23">#REF!</definedName>
    <definedName name="yenr" localSheetId="10">#REF!</definedName>
    <definedName name="yenr" localSheetId="38">#REF!</definedName>
    <definedName name="yenr" localSheetId="31">#REF!</definedName>
    <definedName name="yenr" localSheetId="39">#REF!</definedName>
    <definedName name="yenr" localSheetId="40">#REF!</definedName>
    <definedName name="yenr" localSheetId="41">#REF!</definedName>
    <definedName name="yenr" localSheetId="46">#REF!</definedName>
    <definedName name="yenr" localSheetId="52">#REF!</definedName>
    <definedName name="yenr" localSheetId="53">#REF!</definedName>
    <definedName name="yenr" localSheetId="64">#REF!</definedName>
    <definedName name="yenr" localSheetId="65">#REF!</definedName>
    <definedName name="yenr">#REF!</definedName>
    <definedName name="YRB" localSheetId="11">#REF!</definedName>
    <definedName name="YRB" localSheetId="23">#REF!</definedName>
    <definedName name="YRB" localSheetId="24">#REF!</definedName>
    <definedName name="YRB" localSheetId="26">#REF!</definedName>
    <definedName name="YRB" localSheetId="10">#REF!</definedName>
    <definedName name="YRB" localSheetId="38">#REF!</definedName>
    <definedName name="YRB" localSheetId="25">#REF!</definedName>
    <definedName name="YRB" localSheetId="39">#REF!</definedName>
    <definedName name="YRB" localSheetId="46">'[3]Imp:DSA output'!$B$9:$B$464</definedName>
    <definedName name="YRB" localSheetId="51">#REF!</definedName>
    <definedName name="YRB" localSheetId="52">#REF!</definedName>
    <definedName name="YRB" localSheetId="66">'[3]Imp:DSA output'!$B$9:$B$464</definedName>
    <definedName name="YRB">#REF!</definedName>
    <definedName name="YRHIDE" localSheetId="11">#REF!</definedName>
    <definedName name="YRHIDE" localSheetId="23">#REF!</definedName>
    <definedName name="YRHIDE" localSheetId="24">#REF!</definedName>
    <definedName name="YRHIDE" localSheetId="26">#REF!</definedName>
    <definedName name="YRHIDE" localSheetId="10">#REF!</definedName>
    <definedName name="YRHIDE" localSheetId="38">#REF!</definedName>
    <definedName name="YRHIDE" localSheetId="25">#REF!</definedName>
    <definedName name="YRHIDE" localSheetId="39">#REF!</definedName>
    <definedName name="YRHIDE" localSheetId="46">'[3]Imp:DSA output'!$C$9:$G$464</definedName>
    <definedName name="YRHIDE" localSheetId="51">#REF!</definedName>
    <definedName name="YRHIDE" localSheetId="52">#REF!</definedName>
    <definedName name="YRHIDE" localSheetId="66">'[3]Imp:DSA output'!$C$9:$G$464</definedName>
    <definedName name="YRHIDE">#REF!</definedName>
    <definedName name="YRPOST" localSheetId="11">#REF!</definedName>
    <definedName name="YRPOST" localSheetId="23">#REF!</definedName>
    <definedName name="YRPOST" localSheetId="24">#REF!</definedName>
    <definedName name="YRPOST" localSheetId="26">#REF!</definedName>
    <definedName name="YRPOST" localSheetId="10">#REF!</definedName>
    <definedName name="YRPOST" localSheetId="38">#REF!</definedName>
    <definedName name="YRPOST" localSheetId="25">#REF!</definedName>
    <definedName name="YRPOST" localSheetId="39">#REF!</definedName>
    <definedName name="YRPOST" localSheetId="46">'[3]Imp:DSA output'!$M$9:$IH$9</definedName>
    <definedName name="YRPOST" localSheetId="51">#REF!</definedName>
    <definedName name="YRPOST" localSheetId="52">#REF!</definedName>
    <definedName name="YRPOST" localSheetId="66">'[3]Imp:DSA output'!$M$9:$IH$9</definedName>
    <definedName name="YRPOST">#REF!</definedName>
    <definedName name="YRPRE" localSheetId="11">#REF!</definedName>
    <definedName name="YRPRE" localSheetId="23">#REF!</definedName>
    <definedName name="YRPRE" localSheetId="24">#REF!</definedName>
    <definedName name="YRPRE" localSheetId="26">#REF!</definedName>
    <definedName name="YRPRE" localSheetId="10">#REF!</definedName>
    <definedName name="YRPRE" localSheetId="38">#REF!</definedName>
    <definedName name="YRPRE" localSheetId="25">#REF!</definedName>
    <definedName name="YRPRE" localSheetId="39">#REF!</definedName>
    <definedName name="YRPRE" localSheetId="46">'[3]Imp:DSA output'!$B$9:$F$464</definedName>
    <definedName name="YRPRE" localSheetId="51">#REF!</definedName>
    <definedName name="YRPRE" localSheetId="52">#REF!</definedName>
    <definedName name="YRPRE" localSheetId="66">'[3]Imp:DSA output'!$B$9:$F$464</definedName>
    <definedName name="YRPRE">#REF!</definedName>
    <definedName name="YRTITLES" localSheetId="11">#REF!</definedName>
    <definedName name="YRTITLES" localSheetId="23">#REF!</definedName>
    <definedName name="YRTITLES" localSheetId="24">#REF!</definedName>
    <definedName name="YRTITLES" localSheetId="26">#REF!</definedName>
    <definedName name="YRTITLES" localSheetId="10">#REF!</definedName>
    <definedName name="YRTITLES" localSheetId="38">#REF!</definedName>
    <definedName name="YRTITLES" localSheetId="25">#REF!</definedName>
    <definedName name="YRTITLES" localSheetId="39">#REF!</definedName>
    <definedName name="YRTITLES" localSheetId="46">'[3]Imp:DSA output'!$A$1</definedName>
    <definedName name="YRTITLES" localSheetId="51">#REF!</definedName>
    <definedName name="YRTITLES" localSheetId="52">#REF!</definedName>
    <definedName name="YRTITLES" localSheetId="66">'[3]Imp:DSA output'!$A$1</definedName>
    <definedName name="YRTITLES">#REF!</definedName>
    <definedName name="YRX" localSheetId="11">#REF!</definedName>
    <definedName name="YRX" localSheetId="23">#REF!</definedName>
    <definedName name="YRX" localSheetId="24">#REF!</definedName>
    <definedName name="YRX" localSheetId="26">#REF!</definedName>
    <definedName name="YRX" localSheetId="10">#REF!</definedName>
    <definedName name="YRX" localSheetId="38">#REF!</definedName>
    <definedName name="YRX" localSheetId="25">#REF!</definedName>
    <definedName name="YRX" localSheetId="39">#REF!</definedName>
    <definedName name="YRX" localSheetId="46">'[3]Imp:DSA output'!$S$9:$IG$464</definedName>
    <definedName name="YRX" localSheetId="51">#REF!</definedName>
    <definedName name="YRX" localSheetId="52">#REF!</definedName>
    <definedName name="YRX" localSheetId="66">'[3]Imp:DSA output'!$S$9:$IG$464</definedName>
    <definedName name="YRX">#REF!</definedName>
    <definedName name="ytyry" localSheetId="67" hidden="1">'[76]Fax a enviar'!#REF!</definedName>
    <definedName name="ytyry" localSheetId="68" hidden="1">'[76]Fax a enviar'!#REF!</definedName>
    <definedName name="ytyry" localSheetId="69" hidden="1">'[76]Fax a enviar'!#REF!</definedName>
    <definedName name="ytyry" localSheetId="70" hidden="1">'[76]Fax a enviar'!#REF!</definedName>
    <definedName name="ytyry" localSheetId="72" hidden="1">'[76]Fax a enviar'!#REF!</definedName>
    <definedName name="ytyry" localSheetId="73" hidden="1">'[76]Fax a enviar'!#REF!</definedName>
    <definedName name="ytyry" localSheetId="74" hidden="1">'[76]Fax a enviar'!#REF!</definedName>
    <definedName name="ytyry" localSheetId="11" hidden="1">#REF!</definedName>
    <definedName name="ytyry" localSheetId="12" hidden="1">#REF!</definedName>
    <definedName name="ytyry" localSheetId="13" hidden="1">#REF!</definedName>
    <definedName name="ytyry" localSheetId="23" hidden="1">#REF!</definedName>
    <definedName name="ytyry" localSheetId="24" hidden="1">#REF!</definedName>
    <definedName name="ytyry" localSheetId="26" hidden="1">#REF!</definedName>
    <definedName name="ytyry" localSheetId="42" hidden="1">'[76]Fax a enviar'!#REF!</definedName>
    <definedName name="ytyry" localSheetId="10" hidden="1">#REF!</definedName>
    <definedName name="ytyry" localSheetId="38" hidden="1">#REF!</definedName>
    <definedName name="ytyry" localSheetId="25" hidden="1">#REF!</definedName>
    <definedName name="ytyry" localSheetId="30" hidden="1">'[76]Fax a enviar'!#REF!</definedName>
    <definedName name="ytyry" localSheetId="31" hidden="1">#REF!</definedName>
    <definedName name="ytyry" localSheetId="32" hidden="1">#REF!</definedName>
    <definedName name="ytyry" localSheetId="33" hidden="1">#REF!</definedName>
    <definedName name="ytyry" localSheetId="34" hidden="1">#REF!</definedName>
    <definedName name="ytyry" localSheetId="35" hidden="1">#REF!</definedName>
    <definedName name="ytyry" localSheetId="36" hidden="1">'[76]Fax a enviar'!#REF!</definedName>
    <definedName name="ytyry" localSheetId="37" hidden="1">'[76]Fax a enviar'!#REF!</definedName>
    <definedName name="ytyry" localSheetId="39" hidden="1">#REF!</definedName>
    <definedName name="ytyry" localSheetId="40" hidden="1">'[76]Fax a enviar'!#REF!</definedName>
    <definedName name="ytyry" localSheetId="41" hidden="1">'[76]Fax a enviar'!#REF!</definedName>
    <definedName name="ytyry" localSheetId="46" hidden="1">'[76]Fax a enviar'!#REF!</definedName>
    <definedName name="ytyry" localSheetId="47" hidden="1">#REF!</definedName>
    <definedName name="ytyry" localSheetId="48" hidden="1">#REF!</definedName>
    <definedName name="ytyry" localSheetId="49" hidden="1">#REF!</definedName>
    <definedName name="ytyry" localSheetId="51" hidden="1">#REF!</definedName>
    <definedName name="ytyry" localSheetId="52" hidden="1">#REF!</definedName>
    <definedName name="ytyry" localSheetId="64" hidden="1">'[76]Fax a enviar'!#REF!</definedName>
    <definedName name="ytyry" localSheetId="65" hidden="1">'[76]Fax a enviar'!#REF!</definedName>
    <definedName name="ytyry" localSheetId="66" hidden="1">'[76]Fax a enviar'!#REF!</definedName>
    <definedName name="ytyry" hidden="1">#REF!</definedName>
    <definedName name="ytytryry" localSheetId="67" hidden="1">#REF!</definedName>
    <definedName name="ytytryry" localSheetId="68" hidden="1">#REF!</definedName>
    <definedName name="ytytryry" localSheetId="69" hidden="1">#REF!</definedName>
    <definedName name="ytytryry" localSheetId="70" hidden="1">#REF!</definedName>
    <definedName name="ytytryry" localSheetId="72" hidden="1">#REF!</definedName>
    <definedName name="ytytryry" localSheetId="73" hidden="1">#REF!</definedName>
    <definedName name="ytytryry" localSheetId="74" hidden="1">#REF!</definedName>
    <definedName name="ytytryry" localSheetId="11" hidden="1">#REF!</definedName>
    <definedName name="ytytryry" localSheetId="12" hidden="1">#REF!</definedName>
    <definedName name="ytytryry" localSheetId="13" hidden="1">#REF!</definedName>
    <definedName name="ytytryry" localSheetId="23" hidden="1">#REF!</definedName>
    <definedName name="ytytryry" localSheetId="24" hidden="1">#REF!</definedName>
    <definedName name="ytytryry" localSheetId="26" hidden="1">#REF!</definedName>
    <definedName name="ytytryry" localSheetId="27" hidden="1">#REF!</definedName>
    <definedName name="ytytryry" localSheetId="42" hidden="1">#REF!</definedName>
    <definedName name="ytytryry" localSheetId="10" hidden="1">#REF!</definedName>
    <definedName name="ytytryry" localSheetId="38" hidden="1">#REF!</definedName>
    <definedName name="ytytryry" localSheetId="25" hidden="1">#REF!</definedName>
    <definedName name="ytytryry" localSheetId="30" hidden="1">#REF!</definedName>
    <definedName name="ytytryry" localSheetId="31" hidden="1">#REF!</definedName>
    <definedName name="ytytryry" localSheetId="34" hidden="1">#REF!</definedName>
    <definedName name="ytytryry" localSheetId="36" hidden="1">#REF!</definedName>
    <definedName name="ytytryry" localSheetId="37" hidden="1">#REF!</definedName>
    <definedName name="ytytryry" localSheetId="39" hidden="1">#REF!</definedName>
    <definedName name="ytytryry" localSheetId="40" hidden="1">#REF!</definedName>
    <definedName name="ytytryry" localSheetId="41" hidden="1">#REF!</definedName>
    <definedName name="ytytryry" localSheetId="46" hidden="1">#REF!</definedName>
    <definedName name="ytytryry" localSheetId="47" hidden="1">#REF!</definedName>
    <definedName name="ytytryry" localSheetId="48" hidden="1">#REF!</definedName>
    <definedName name="ytytryry" localSheetId="49" hidden="1">#REF!</definedName>
    <definedName name="ytytryry" localSheetId="52" hidden="1">#REF!</definedName>
    <definedName name="ytytryry" localSheetId="53" hidden="1">#REF!</definedName>
    <definedName name="ytytryry" localSheetId="64" hidden="1">#REF!</definedName>
    <definedName name="ytytryry" localSheetId="65" hidden="1">#REF!</definedName>
    <definedName name="ytytryry" localSheetId="66" hidden="1">#REF!</definedName>
    <definedName name="ytytryry" hidden="1">#REF!</definedName>
    <definedName name="ytyty" localSheetId="67" hidden="1">'[39]Fax a enviar'!#REF!</definedName>
    <definedName name="ytyty" localSheetId="68" hidden="1">'[39]Fax a enviar'!#REF!</definedName>
    <definedName name="ytyty" localSheetId="69" hidden="1">'[39]Fax a enviar'!#REF!</definedName>
    <definedName name="ytyty" localSheetId="70" hidden="1">'[39]Fax a enviar'!#REF!</definedName>
    <definedName name="ytyty" localSheetId="72" hidden="1">'[39]Fax a enviar'!#REF!</definedName>
    <definedName name="ytyty" localSheetId="73" hidden="1">'[39]Fax a enviar'!#REF!</definedName>
    <definedName name="ytyty" localSheetId="74" hidden="1">'[39]Fax a enviar'!#REF!</definedName>
    <definedName name="ytyty" localSheetId="11" hidden="1">#REF!</definedName>
    <definedName name="ytyty" localSheetId="12" hidden="1">#REF!</definedName>
    <definedName name="ytyty" localSheetId="13" hidden="1">#REF!</definedName>
    <definedName name="ytyty" localSheetId="23" hidden="1">#REF!</definedName>
    <definedName name="ytyty" localSheetId="24" hidden="1">#REF!</definedName>
    <definedName name="ytyty" localSheetId="26" hidden="1">#REF!</definedName>
    <definedName name="ytyty" localSheetId="42" hidden="1">'[39]Fax a enviar'!#REF!</definedName>
    <definedName name="ytyty" localSheetId="10" hidden="1">#REF!</definedName>
    <definedName name="ytyty" localSheetId="38" hidden="1">#REF!</definedName>
    <definedName name="ytyty" localSheetId="25" hidden="1">#REF!</definedName>
    <definedName name="ytyty" localSheetId="30" hidden="1">'[39]Fax a enviar'!#REF!</definedName>
    <definedName name="ytyty" localSheetId="31" hidden="1">#REF!</definedName>
    <definedName name="ytyty" localSheetId="34" hidden="1">#REF!</definedName>
    <definedName name="ytyty" localSheetId="36" hidden="1">'[39]Fax a enviar'!#REF!</definedName>
    <definedName name="ytyty" localSheetId="37" hidden="1">'[39]Fax a enviar'!#REF!</definedName>
    <definedName name="ytyty" localSheetId="39" hidden="1">#REF!</definedName>
    <definedName name="ytyty" localSheetId="40" hidden="1">'[39]Fax a enviar'!#REF!</definedName>
    <definedName name="ytyty" localSheetId="41" hidden="1">'[39]Fax a enviar'!#REF!</definedName>
    <definedName name="ytyty" localSheetId="46" hidden="1">'[39]Fax a enviar'!#REF!</definedName>
    <definedName name="ytyty" localSheetId="47" hidden="1">#REF!</definedName>
    <definedName name="ytyty" localSheetId="51" hidden="1">#REF!</definedName>
    <definedName name="ytyty" localSheetId="52" hidden="1">#REF!</definedName>
    <definedName name="ytyty" localSheetId="64" hidden="1">'[39]Fax a enviar'!#REF!</definedName>
    <definedName name="ytyty" localSheetId="65" hidden="1">'[39]Fax a enviar'!#REF!</definedName>
    <definedName name="ytyty" localSheetId="66" hidden="1">'[39]Fax a enviar'!#REF!</definedName>
    <definedName name="ytyty" hidden="1">#REF!</definedName>
    <definedName name="ytytyt" localSheetId="67" hidden="1">'[39]Fax a enviar'!#REF!</definedName>
    <definedName name="ytytyt" localSheetId="68" hidden="1">'[39]Fax a enviar'!#REF!</definedName>
    <definedName name="ytytyt" localSheetId="69" hidden="1">'[39]Fax a enviar'!#REF!</definedName>
    <definedName name="ytytyt" localSheetId="70" hidden="1">'[39]Fax a enviar'!#REF!</definedName>
    <definedName name="ytytyt" localSheetId="72" hidden="1">'[39]Fax a enviar'!#REF!</definedName>
    <definedName name="ytytyt" localSheetId="73" hidden="1">'[39]Fax a enviar'!#REF!</definedName>
    <definedName name="ytytyt" localSheetId="74" hidden="1">'[39]Fax a enviar'!#REF!</definedName>
    <definedName name="ytytyt" localSheetId="11" hidden="1">#REF!</definedName>
    <definedName name="ytytyt" localSheetId="12" hidden="1">#REF!</definedName>
    <definedName name="ytytyt" localSheetId="13" hidden="1">#REF!</definedName>
    <definedName name="ytytyt" localSheetId="23" hidden="1">#REF!</definedName>
    <definedName name="ytytyt" localSheetId="24" hidden="1">#REF!</definedName>
    <definedName name="ytytyt" localSheetId="26" hidden="1">#REF!</definedName>
    <definedName name="ytytyt" localSheetId="42" hidden="1">'[39]Fax a enviar'!#REF!</definedName>
    <definedName name="ytytyt" localSheetId="10" hidden="1">#REF!</definedName>
    <definedName name="ytytyt" localSheetId="38" hidden="1">#REF!</definedName>
    <definedName name="ytytyt" localSheetId="25" hidden="1">#REF!</definedName>
    <definedName name="ytytyt" localSheetId="30" hidden="1">'[39]Fax a enviar'!#REF!</definedName>
    <definedName name="ytytyt" localSheetId="31" hidden="1">#REF!</definedName>
    <definedName name="ytytyt" localSheetId="36" hidden="1">'[39]Fax a enviar'!#REF!</definedName>
    <definedName name="ytytyt" localSheetId="37" hidden="1">'[39]Fax a enviar'!#REF!</definedName>
    <definedName name="ytytyt" localSheetId="39" hidden="1">#REF!</definedName>
    <definedName name="ytytyt" localSheetId="40" hidden="1">'[39]Fax a enviar'!#REF!</definedName>
    <definedName name="ytytyt" localSheetId="41" hidden="1">'[39]Fax a enviar'!#REF!</definedName>
    <definedName name="ytytyt" localSheetId="46" hidden="1">'[39]Fax a enviar'!#REF!</definedName>
    <definedName name="ytytyt" localSheetId="47" hidden="1">#REF!</definedName>
    <definedName name="ytytyt" localSheetId="51" hidden="1">#REF!</definedName>
    <definedName name="ytytyt" localSheetId="52" hidden="1">#REF!</definedName>
    <definedName name="ytytyt" localSheetId="64" hidden="1">'[39]Fax a enviar'!#REF!</definedName>
    <definedName name="ytytyt" localSheetId="65" hidden="1">'[39]Fax a enviar'!#REF!</definedName>
    <definedName name="ytytyt" localSheetId="66" hidden="1">'[39]Fax a enviar'!#REF!</definedName>
    <definedName name="ytytyt" hidden="1">#REF!</definedName>
    <definedName name="yu" localSheetId="67" hidden="1">{"Tab1",#N/A,FALSE,"P";"Tab2",#N/A,FALSE,"P"}</definedName>
    <definedName name="yu" localSheetId="68" hidden="1">{"Tab1",#N/A,FALSE,"P";"Tab2",#N/A,FALSE,"P"}</definedName>
    <definedName name="yu" localSheetId="69" hidden="1">{"Tab1",#N/A,FALSE,"P";"Tab2",#N/A,FALSE,"P"}</definedName>
    <definedName name="yu" localSheetId="70" hidden="1">{"Tab1",#N/A,FALSE,"P";"Tab2",#N/A,FALSE,"P"}</definedName>
    <definedName name="yu" localSheetId="72" hidden="1">{"Tab1",#N/A,FALSE,"P";"Tab2",#N/A,FALSE,"P"}</definedName>
    <definedName name="yu" localSheetId="73" hidden="1">{"Tab1",#N/A,FALSE,"P";"Tab2",#N/A,FALSE,"P"}</definedName>
    <definedName name="yu" localSheetId="74" hidden="1">{"Tab1",#N/A,FALSE,"P";"Tab2",#N/A,FALSE,"P"}</definedName>
    <definedName name="yu" localSheetId="11" hidden="1">{"Tab1",#N/A,FALSE,"P";"Tab2",#N/A,FALSE,"P"}</definedName>
    <definedName name="yu" localSheetId="12" hidden="1">{"Tab1",#N/A,FALSE,"P";"Tab2",#N/A,FALSE,"P"}</definedName>
    <definedName name="yu" localSheetId="13" hidden="1">{"Tab1",#N/A,FALSE,"P";"Tab2",#N/A,FALSE,"P"}</definedName>
    <definedName name="yu" localSheetId="23" hidden="1">{"Tab1",#N/A,FALSE,"P";"Tab2",#N/A,FALSE,"P"}</definedName>
    <definedName name="yu" localSheetId="24" hidden="1">{"Tab1",#N/A,FALSE,"P";"Tab2",#N/A,FALSE,"P"}</definedName>
    <definedName name="yu" localSheetId="26" hidden="1">{"Tab1",#N/A,FALSE,"P";"Tab2",#N/A,FALSE,"P"}</definedName>
    <definedName name="yu" localSheetId="27" hidden="1">{"Tab1",#N/A,FALSE,"P";"Tab2",#N/A,FALSE,"P"}</definedName>
    <definedName name="yu" localSheetId="42" hidden="1">{"Tab1",#N/A,FALSE,"P";"Tab2",#N/A,FALSE,"P"}</definedName>
    <definedName name="yu" localSheetId="6" hidden="1">{"Tab1",#N/A,FALSE,"P";"Tab2",#N/A,FALSE,"P"}</definedName>
    <definedName name="yu" localSheetId="7" hidden="1">{"Tab1",#N/A,FALSE,"P";"Tab2",#N/A,FALSE,"P"}</definedName>
    <definedName name="yu" localSheetId="10" hidden="1">{"Tab1",#N/A,FALSE,"P";"Tab2",#N/A,FALSE,"P"}</definedName>
    <definedName name="yu" localSheetId="38" hidden="1">{"Tab1",#N/A,FALSE,"P";"Tab2",#N/A,FALSE,"P"}</definedName>
    <definedName name="yu" localSheetId="25" hidden="1">{"Tab1",#N/A,FALSE,"P";"Tab2",#N/A,FALSE,"P"}</definedName>
    <definedName name="yu" localSheetId="28" hidden="1">{"Tab1",#N/A,FALSE,"P";"Tab2",#N/A,FALSE,"P"}</definedName>
    <definedName name="yu" localSheetId="30" hidden="1">{"Tab1",#N/A,FALSE,"P";"Tab2",#N/A,FALSE,"P"}</definedName>
    <definedName name="yu" localSheetId="31" hidden="1">{"Tab1",#N/A,FALSE,"P";"Tab2",#N/A,FALSE,"P"}</definedName>
    <definedName name="yu" localSheetId="32" hidden="1">{"Tab1",#N/A,FALSE,"P";"Tab2",#N/A,FALSE,"P"}</definedName>
    <definedName name="yu" localSheetId="33" hidden="1">{"Tab1",#N/A,FALSE,"P";"Tab2",#N/A,FALSE,"P"}</definedName>
    <definedName name="yu" localSheetId="34" hidden="1">{"Tab1",#N/A,FALSE,"P";"Tab2",#N/A,FALSE,"P"}</definedName>
    <definedName name="yu" localSheetId="35" hidden="1">{"Tab1",#N/A,FALSE,"P";"Tab2",#N/A,FALSE,"P"}</definedName>
    <definedName name="yu" localSheetId="36" hidden="1">{"Tab1",#N/A,FALSE,"P";"Tab2",#N/A,FALSE,"P"}</definedName>
    <definedName name="yu" localSheetId="37" hidden="1">{"Tab1",#N/A,FALSE,"P";"Tab2",#N/A,FALSE,"P"}</definedName>
    <definedName name="yu" localSheetId="39" hidden="1">{"Tab1",#N/A,FALSE,"P";"Tab2",#N/A,FALSE,"P"}</definedName>
    <definedName name="yu" localSheetId="40" hidden="1">{"Tab1",#N/A,FALSE,"P";"Tab2",#N/A,FALSE,"P"}</definedName>
    <definedName name="yu" localSheetId="41" hidden="1">{"Tab1",#N/A,FALSE,"P";"Tab2",#N/A,FALSE,"P"}</definedName>
    <definedName name="yu" localSheetId="46" hidden="1">{"Tab1",#N/A,FALSE,"P";"Tab2",#N/A,FALSE,"P"}</definedName>
    <definedName name="yu" localSheetId="47" hidden="1">{"Tab1",#N/A,FALSE,"P";"Tab2",#N/A,FALSE,"P"}</definedName>
    <definedName name="yu" localSheetId="48" hidden="1">{"Tab1",#N/A,FALSE,"P";"Tab2",#N/A,FALSE,"P"}</definedName>
    <definedName name="yu" localSheetId="49" hidden="1">{"Tab1",#N/A,FALSE,"P";"Tab2",#N/A,FALSE,"P"}</definedName>
    <definedName name="yu" localSheetId="50" hidden="1">{"Tab1",#N/A,FALSE,"P";"Tab2",#N/A,FALSE,"P"}</definedName>
    <definedName name="yu" localSheetId="51" hidden="1">{"Tab1",#N/A,FALSE,"P";"Tab2",#N/A,FALSE,"P"}</definedName>
    <definedName name="yu" localSheetId="52" hidden="1">{"Tab1",#N/A,FALSE,"P";"Tab2",#N/A,FALSE,"P"}</definedName>
    <definedName name="yu" localSheetId="53" hidden="1">{"Tab1",#N/A,FALSE,"P";"Tab2",#N/A,FALSE,"P"}</definedName>
    <definedName name="yu" localSheetId="64" hidden="1">{"Tab1",#N/A,FALSE,"P";"Tab2",#N/A,FALSE,"P"}</definedName>
    <definedName name="yu" localSheetId="65" hidden="1">{"Tab1",#N/A,FALSE,"P";"Tab2",#N/A,FALSE,"P"}</definedName>
    <definedName name="yu" localSheetId="66" hidden="1">{"Tab1",#N/A,FALSE,"P";"Tab2",#N/A,FALSE,"P"}</definedName>
    <definedName name="yu" hidden="1">{"Tab1",#N/A,FALSE,"P";"Tab2",#N/A,FALSE,"P"}</definedName>
    <definedName name="yucvvjkjo09" localSheetId="67" hidden="1">'[115]Fax a enviar'!#REF!</definedName>
    <definedName name="yucvvjkjo09" localSheetId="68" hidden="1">'[115]Fax a enviar'!#REF!</definedName>
    <definedName name="yucvvjkjo09" localSheetId="69" hidden="1">'[115]Fax a enviar'!#REF!</definedName>
    <definedName name="yucvvjkjo09" localSheetId="70" hidden="1">'[115]Fax a enviar'!#REF!</definedName>
    <definedName name="yucvvjkjo09" localSheetId="72" hidden="1">'[115]Fax a enviar'!#REF!</definedName>
    <definedName name="yucvvjkjo09" localSheetId="73" hidden="1">'[115]Fax a enviar'!#REF!</definedName>
    <definedName name="yucvvjkjo09" localSheetId="74" hidden="1">'[115]Fax a enviar'!#REF!</definedName>
    <definedName name="yucvvjkjo09" localSheetId="11" hidden="1">#REF!</definedName>
    <definedName name="yucvvjkjo09" localSheetId="23" hidden="1">#REF!</definedName>
    <definedName name="yucvvjkjo09" localSheetId="24" hidden="1">#REF!</definedName>
    <definedName name="yucvvjkjo09" localSheetId="26" hidden="1">#REF!</definedName>
    <definedName name="yucvvjkjo09" localSheetId="10" hidden="1">#REF!</definedName>
    <definedName name="yucvvjkjo09" localSheetId="38" hidden="1">#REF!</definedName>
    <definedName name="yucvvjkjo09" localSheetId="25" hidden="1">#REF!</definedName>
    <definedName name="yucvvjkjo09" localSheetId="30" hidden="1">'[115]Fax a enviar'!#REF!</definedName>
    <definedName name="yucvvjkjo09" localSheetId="39" hidden="1">#REF!</definedName>
    <definedName name="yucvvjkjo09" localSheetId="46" hidden="1">'[115]Fax a enviar'!#REF!</definedName>
    <definedName name="yucvvjkjo09" localSheetId="51" hidden="1">#REF!</definedName>
    <definedName name="yucvvjkjo09" localSheetId="52" hidden="1">#REF!</definedName>
    <definedName name="yucvvjkjo09" localSheetId="65" hidden="1">'[115]Fax a enviar'!#REF!</definedName>
    <definedName name="yucvvjkjo09" localSheetId="66" hidden="1">'[115]Fax a enviar'!#REF!</definedName>
    <definedName name="yucvvjkjo09" hidden="1">#REF!</definedName>
    <definedName name="YY" localSheetId="67">#REF!</definedName>
    <definedName name="YY" localSheetId="68">#REF!</definedName>
    <definedName name="YY" localSheetId="69">#REF!</definedName>
    <definedName name="YY" localSheetId="70">#REF!</definedName>
    <definedName name="YY" localSheetId="72">#REF!</definedName>
    <definedName name="YY" localSheetId="73">#REF!</definedName>
    <definedName name="YY" localSheetId="74">#REF!</definedName>
    <definedName name="YY" localSheetId="11">#REF!</definedName>
    <definedName name="yy" localSheetId="12" hidden="1">{"Tab1",#N/A,FALSE,"P";"Tab2",#N/A,FALSE,"P"}</definedName>
    <definedName name="YY" localSheetId="13">#REF!</definedName>
    <definedName name="YY" localSheetId="23">#REF!</definedName>
    <definedName name="YY" localSheetId="24">#REF!</definedName>
    <definedName name="YY" localSheetId="26">#REF!</definedName>
    <definedName name="YY" localSheetId="27">#REF!</definedName>
    <definedName name="YY" localSheetId="42">#REF!</definedName>
    <definedName name="YY" localSheetId="10">#REF!</definedName>
    <definedName name="YY" localSheetId="38">#REF!</definedName>
    <definedName name="YY" localSheetId="25">#REF!</definedName>
    <definedName name="YY" localSheetId="30">#REF!</definedName>
    <definedName name="YY" localSheetId="31">#REF!</definedName>
    <definedName name="YY" localSheetId="34">#REF!</definedName>
    <definedName name="YY" localSheetId="36">#REF!</definedName>
    <definedName name="YY" localSheetId="37">#REF!</definedName>
    <definedName name="YY" localSheetId="39">#REF!</definedName>
    <definedName name="YY" localSheetId="40">#REF!</definedName>
    <definedName name="YY" localSheetId="41">#REF!</definedName>
    <definedName name="YY" localSheetId="46">#REF!</definedName>
    <definedName name="YY" localSheetId="47">#REF!</definedName>
    <definedName name="YY" localSheetId="48">#REF!</definedName>
    <definedName name="YY" localSheetId="49">#REF!</definedName>
    <definedName name="YY" localSheetId="52">#REF!</definedName>
    <definedName name="YY" localSheetId="53">#REF!</definedName>
    <definedName name="YY" localSheetId="64">#REF!</definedName>
    <definedName name="YY" localSheetId="65">#REF!</definedName>
    <definedName name="YY" localSheetId="66">#REF!</definedName>
    <definedName name="YY">#REF!</definedName>
    <definedName name="YY1A" localSheetId="67">#REF!</definedName>
    <definedName name="YY1A" localSheetId="68">#REF!</definedName>
    <definedName name="YY1A" localSheetId="69">#REF!</definedName>
    <definedName name="YY1A" localSheetId="70">#REF!</definedName>
    <definedName name="YY1A" localSheetId="72">#REF!</definedName>
    <definedName name="YY1A" localSheetId="73">#REF!</definedName>
    <definedName name="YY1A" localSheetId="74">#REF!</definedName>
    <definedName name="YY1A" localSheetId="11">#REF!</definedName>
    <definedName name="YY1A" localSheetId="12">#REF!</definedName>
    <definedName name="YY1A" localSheetId="13">#REF!</definedName>
    <definedName name="YY1A" localSheetId="23">#REF!</definedName>
    <definedName name="YY1A" localSheetId="26">#REF!</definedName>
    <definedName name="YY1A" localSheetId="27">#REF!</definedName>
    <definedName name="YY1A" localSheetId="10">#REF!</definedName>
    <definedName name="YY1A" localSheetId="38">#REF!</definedName>
    <definedName name="YY1A" localSheetId="25">#REF!</definedName>
    <definedName name="YY1A" localSheetId="30">#REF!</definedName>
    <definedName name="YY1A" localSheetId="31">#REF!</definedName>
    <definedName name="YY1A" localSheetId="36">#REF!</definedName>
    <definedName name="YY1A" localSheetId="37">#REF!</definedName>
    <definedName name="YY1A" localSheetId="39">#REF!</definedName>
    <definedName name="YY1A" localSheetId="40">#REF!</definedName>
    <definedName name="YY1A" localSheetId="41">#REF!</definedName>
    <definedName name="YY1A" localSheetId="46">#REF!</definedName>
    <definedName name="YY1A" localSheetId="47">#REF!</definedName>
    <definedName name="YY1A" localSheetId="48">#REF!</definedName>
    <definedName name="YY1A" localSheetId="49">#REF!</definedName>
    <definedName name="YY1A" localSheetId="52">#REF!</definedName>
    <definedName name="YY1A" localSheetId="53">#REF!</definedName>
    <definedName name="YY1A" localSheetId="64">#REF!</definedName>
    <definedName name="YY1A" localSheetId="65">#REF!</definedName>
    <definedName name="YY1A">#REF!</definedName>
    <definedName name="yytutyu" localSheetId="67" hidden="1">#REF!</definedName>
    <definedName name="yytutyu" localSheetId="68" hidden="1">#REF!</definedName>
    <definedName name="yytutyu" localSheetId="69" hidden="1">#REF!</definedName>
    <definedName name="yytutyu" localSheetId="70" hidden="1">#REF!</definedName>
    <definedName name="yytutyu" localSheetId="72" hidden="1">#REF!</definedName>
    <definedName name="yytutyu" localSheetId="73" hidden="1">#REF!</definedName>
    <definedName name="yytutyu" localSheetId="74" hidden="1">#REF!</definedName>
    <definedName name="yytutyu" localSheetId="11" hidden="1">#REF!</definedName>
    <definedName name="yytutyu" localSheetId="23" hidden="1">#REF!</definedName>
    <definedName name="yytutyu" localSheetId="26" hidden="1">#REF!</definedName>
    <definedName name="yytutyu" localSheetId="27" hidden="1">#REF!</definedName>
    <definedName name="yytutyu" localSheetId="10" hidden="1">#REF!</definedName>
    <definedName name="yytutyu" localSheetId="38" hidden="1">#REF!</definedName>
    <definedName name="yytutyu" localSheetId="25" hidden="1">#REF!</definedName>
    <definedName name="yytutyu" localSheetId="30" hidden="1">#REF!</definedName>
    <definedName name="yytutyu" localSheetId="31" hidden="1">#REF!</definedName>
    <definedName name="yytutyu" localSheetId="36" hidden="1">#REF!</definedName>
    <definedName name="yytutyu" localSheetId="37" hidden="1">#REF!</definedName>
    <definedName name="yytutyu" localSheetId="39" hidden="1">#REF!</definedName>
    <definedName name="yytutyu" localSheetId="40" hidden="1">#REF!</definedName>
    <definedName name="yytutyu" localSheetId="41" hidden="1">#REF!</definedName>
    <definedName name="yytutyu" localSheetId="46" hidden="1">#REF!</definedName>
    <definedName name="yytutyu" localSheetId="47" hidden="1">#REF!</definedName>
    <definedName name="yytutyu" localSheetId="48" hidden="1">#REF!</definedName>
    <definedName name="yytutyu" localSheetId="49" hidden="1">#REF!</definedName>
    <definedName name="yytutyu" localSheetId="52" hidden="1">#REF!</definedName>
    <definedName name="yytutyu" localSheetId="53" hidden="1">#REF!</definedName>
    <definedName name="yytutyu" localSheetId="64" hidden="1">#REF!</definedName>
    <definedName name="yytutyu" localSheetId="65" hidden="1">#REF!</definedName>
    <definedName name="yytutyu" hidden="1">#REF!</definedName>
    <definedName name="yyy" localSheetId="67" hidden="1">{"Tab1",#N/A,FALSE,"P";"Tab2",#N/A,FALSE,"P"}</definedName>
    <definedName name="yyy" localSheetId="68" hidden="1">{"Tab1",#N/A,FALSE,"P";"Tab2",#N/A,FALSE,"P"}</definedName>
    <definedName name="yyy" localSheetId="69" hidden="1">{"Tab1",#N/A,FALSE,"P";"Tab2",#N/A,FALSE,"P"}</definedName>
    <definedName name="yyy" localSheetId="70" hidden="1">{"Tab1",#N/A,FALSE,"P";"Tab2",#N/A,FALSE,"P"}</definedName>
    <definedName name="yyy" localSheetId="72" hidden="1">{"Tab1",#N/A,FALSE,"P";"Tab2",#N/A,FALSE,"P"}</definedName>
    <definedName name="yyy" localSheetId="73" hidden="1">{"Tab1",#N/A,FALSE,"P";"Tab2",#N/A,FALSE,"P"}</definedName>
    <definedName name="yyy" localSheetId="74" hidden="1">{"Tab1",#N/A,FALSE,"P";"Tab2",#N/A,FALSE,"P"}</definedName>
    <definedName name="yyy" localSheetId="11" hidden="1">{"Tab1",#N/A,FALSE,"P";"Tab2",#N/A,FALSE,"P"}</definedName>
    <definedName name="yyy" localSheetId="12" hidden="1">{"Tab1",#N/A,FALSE,"P";"Tab2",#N/A,FALSE,"P"}</definedName>
    <definedName name="yyy" localSheetId="13" hidden="1">{"Tab1",#N/A,FALSE,"P";"Tab2",#N/A,FALSE,"P"}</definedName>
    <definedName name="yyy" localSheetId="23" hidden="1">{"Tab1",#N/A,FALSE,"P";"Tab2",#N/A,FALSE,"P"}</definedName>
    <definedName name="yyy" localSheetId="24" hidden="1">{"Tab1",#N/A,FALSE,"P";"Tab2",#N/A,FALSE,"P"}</definedName>
    <definedName name="yyy" localSheetId="26" hidden="1">{"Tab1",#N/A,FALSE,"P";"Tab2",#N/A,FALSE,"P"}</definedName>
    <definedName name="yyy" localSheetId="27" hidden="1">{"Tab1",#N/A,FALSE,"P";"Tab2",#N/A,FALSE,"P"}</definedName>
    <definedName name="yyy" localSheetId="42" hidden="1">{"Tab1",#N/A,FALSE,"P";"Tab2",#N/A,FALSE,"P"}</definedName>
    <definedName name="yyy" localSheetId="6" hidden="1">{"Tab1",#N/A,FALSE,"P";"Tab2",#N/A,FALSE,"P"}</definedName>
    <definedName name="yyy" localSheetId="7" hidden="1">{"Tab1",#N/A,FALSE,"P";"Tab2",#N/A,FALSE,"P"}</definedName>
    <definedName name="yyy" localSheetId="10" hidden="1">{"Tab1",#N/A,FALSE,"P";"Tab2",#N/A,FALSE,"P"}</definedName>
    <definedName name="yyy" localSheetId="38" hidden="1">{"Tab1",#N/A,FALSE,"P";"Tab2",#N/A,FALSE,"P"}</definedName>
    <definedName name="yyy" localSheetId="25" hidden="1">{"Tab1",#N/A,FALSE,"P";"Tab2",#N/A,FALSE,"P"}</definedName>
    <definedName name="yyy" localSheetId="28" hidden="1">{"Tab1",#N/A,FALSE,"P";"Tab2",#N/A,FALSE,"P"}</definedName>
    <definedName name="yyy" localSheetId="30" hidden="1">{"Tab1",#N/A,FALSE,"P";"Tab2",#N/A,FALSE,"P"}</definedName>
    <definedName name="yyy" localSheetId="31" hidden="1">{"Tab1",#N/A,FALSE,"P";"Tab2",#N/A,FALSE,"P"}</definedName>
    <definedName name="yyy" localSheetId="32" hidden="1">{"Tab1",#N/A,FALSE,"P";"Tab2",#N/A,FALSE,"P"}</definedName>
    <definedName name="yyy" localSheetId="33" hidden="1">{"Tab1",#N/A,FALSE,"P";"Tab2",#N/A,FALSE,"P"}</definedName>
    <definedName name="yyy" localSheetId="34" hidden="1">{"Tab1",#N/A,FALSE,"P";"Tab2",#N/A,FALSE,"P"}</definedName>
    <definedName name="yyy" localSheetId="35" hidden="1">{"Tab1",#N/A,FALSE,"P";"Tab2",#N/A,FALSE,"P"}</definedName>
    <definedName name="yyy" localSheetId="36" hidden="1">{"Tab1",#N/A,FALSE,"P";"Tab2",#N/A,FALSE,"P"}</definedName>
    <definedName name="yyy" localSheetId="37" hidden="1">{"Tab1",#N/A,FALSE,"P";"Tab2",#N/A,FALSE,"P"}</definedName>
    <definedName name="yyy" localSheetId="39" hidden="1">{"Tab1",#N/A,FALSE,"P";"Tab2",#N/A,FALSE,"P"}</definedName>
    <definedName name="yyy" localSheetId="40" hidden="1">{"Tab1",#N/A,FALSE,"P";"Tab2",#N/A,FALSE,"P"}</definedName>
    <definedName name="yyy" localSheetId="41" hidden="1">{"Tab1",#N/A,FALSE,"P";"Tab2",#N/A,FALSE,"P"}</definedName>
    <definedName name="yyy" localSheetId="46" hidden="1">{"Tab1",#N/A,FALSE,"P";"Tab2",#N/A,FALSE,"P"}</definedName>
    <definedName name="yyy" localSheetId="47" hidden="1">{"Tab1",#N/A,FALSE,"P";"Tab2",#N/A,FALSE,"P"}</definedName>
    <definedName name="yyy" localSheetId="48" hidden="1">{"Tab1",#N/A,FALSE,"P";"Tab2",#N/A,FALSE,"P"}</definedName>
    <definedName name="yyy" localSheetId="49" hidden="1">{"Tab1",#N/A,FALSE,"P";"Tab2",#N/A,FALSE,"P"}</definedName>
    <definedName name="yyy" localSheetId="50" hidden="1">{"Tab1",#N/A,FALSE,"P";"Tab2",#N/A,FALSE,"P"}</definedName>
    <definedName name="yyy" localSheetId="51" hidden="1">{"Tab1",#N/A,FALSE,"P";"Tab2",#N/A,FALSE,"P"}</definedName>
    <definedName name="yyy" localSheetId="52" hidden="1">{"Tab1",#N/A,FALSE,"P";"Tab2",#N/A,FALSE,"P"}</definedName>
    <definedName name="yyy" localSheetId="53" hidden="1">{"Tab1",#N/A,FALSE,"P";"Tab2",#N/A,FALSE,"P"}</definedName>
    <definedName name="yyy" localSheetId="64" hidden="1">{"Tab1",#N/A,FALSE,"P";"Tab2",#N/A,FALSE,"P"}</definedName>
    <definedName name="yyy" localSheetId="65" hidden="1">{"Tab1",#N/A,FALSE,"P";"Tab2",#N/A,FALSE,"P"}</definedName>
    <definedName name="yyy" localSheetId="66" hidden="1">{"Tab1",#N/A,FALSE,"P";"Tab2",#N/A,FALSE,"P"}</definedName>
    <definedName name="yyy" hidden="1">{"Tab1",#N/A,FALSE,"P";"Tab2",#N/A,FALSE,"P"}</definedName>
    <definedName name="yyyy" localSheetId="67" hidden="1">{"Tab1",#N/A,FALSE,"P";"Tab2",#N/A,FALSE,"P"}</definedName>
    <definedName name="yyyy" localSheetId="68" hidden="1">{"Tab1",#N/A,FALSE,"P";"Tab2",#N/A,FALSE,"P"}</definedName>
    <definedName name="yyyy" localSheetId="69" hidden="1">{"Tab1",#N/A,FALSE,"P";"Tab2",#N/A,FALSE,"P"}</definedName>
    <definedName name="yyyy" localSheetId="70" hidden="1">{"Tab1",#N/A,FALSE,"P";"Tab2",#N/A,FALSE,"P"}</definedName>
    <definedName name="yyyy" localSheetId="72" hidden="1">{"Tab1",#N/A,FALSE,"P";"Tab2",#N/A,FALSE,"P"}</definedName>
    <definedName name="yyyy" localSheetId="73" hidden="1">{"Tab1",#N/A,FALSE,"P";"Tab2",#N/A,FALSE,"P"}</definedName>
    <definedName name="yyyy" localSheetId="74" hidden="1">{"Tab1",#N/A,FALSE,"P";"Tab2",#N/A,FALSE,"P"}</definedName>
    <definedName name="yyyy" localSheetId="11" hidden="1">{"Tab1",#N/A,FALSE,"P";"Tab2",#N/A,FALSE,"P"}</definedName>
    <definedName name="yyyy" localSheetId="12" hidden="1">{"Tab1",#N/A,FALSE,"P";"Tab2",#N/A,FALSE,"P"}</definedName>
    <definedName name="yyyy" localSheetId="13" hidden="1">{"Tab1",#N/A,FALSE,"P";"Tab2",#N/A,FALSE,"P"}</definedName>
    <definedName name="yyyy" localSheetId="6" hidden="1">{"Tab1",#N/A,FALSE,"P";"Tab2",#N/A,FALSE,"P"}</definedName>
    <definedName name="yyyy" localSheetId="7" hidden="1">{"Tab1",#N/A,FALSE,"P";"Tab2",#N/A,FALSE,"P"}</definedName>
    <definedName name="yyyy" localSheetId="10" hidden="1">{"Tab1",#N/A,FALSE,"P";"Tab2",#N/A,FALSE,"P"}</definedName>
    <definedName name="yyyy" localSheetId="38" hidden="1">{"Tab1",#N/A,FALSE,"P";"Tab2",#N/A,FALSE,"P"}</definedName>
    <definedName name="yyyy" localSheetId="28" hidden="1">{"Tab1",#N/A,FALSE,"P";"Tab2",#N/A,FALSE,"P"}</definedName>
    <definedName name="yyyy" localSheetId="30" hidden="1">{"Tab1",#N/A,FALSE,"P";"Tab2",#N/A,FALSE,"P"}</definedName>
    <definedName name="yyyy" localSheetId="39" hidden="1">{"Tab1",#N/A,FALSE,"P";"Tab2",#N/A,FALSE,"P"}</definedName>
    <definedName name="yyyy" localSheetId="40" hidden="1">{"Tab1",#N/A,FALSE,"P";"Tab2",#N/A,FALSE,"P"}</definedName>
    <definedName name="yyyy" localSheetId="41" hidden="1">{"Tab1",#N/A,FALSE,"P";"Tab2",#N/A,FALSE,"P"}</definedName>
    <definedName name="yyyy" localSheetId="46" hidden="1">{"Tab1",#N/A,FALSE,"P";"Tab2",#N/A,FALSE,"P"}</definedName>
    <definedName name="yyyy" localSheetId="47" hidden="1">{"Tab1",#N/A,FALSE,"P";"Tab2",#N/A,FALSE,"P"}</definedName>
    <definedName name="yyyy" localSheetId="51" hidden="1">{"Tab1",#N/A,FALSE,"P";"Tab2",#N/A,FALSE,"P"}</definedName>
    <definedName name="yyyy" localSheetId="52" hidden="1">{"Tab1",#N/A,FALSE,"P";"Tab2",#N/A,FALSE,"P"}</definedName>
    <definedName name="yyyy" localSheetId="53" hidden="1">{"Tab1",#N/A,FALSE,"P";"Tab2",#N/A,FALSE,"P"}</definedName>
    <definedName name="yyyy" localSheetId="64" hidden="1">{"Tab1",#N/A,FALSE,"P";"Tab2",#N/A,FALSE,"P"}</definedName>
    <definedName name="yyyy" localSheetId="65" hidden="1">{"Tab1",#N/A,FALSE,"P";"Tab2",#N/A,FALSE,"P"}</definedName>
    <definedName name="yyyy" localSheetId="66" hidden="1">{"Tab1",#N/A,FALSE,"P";"Tab2",#N/A,FALSE,"P"}</definedName>
    <definedName name="yyyy" hidden="1">{"Tab1",#N/A,FALSE,"P";"Tab2",#N/A,FALSE,"P"}</definedName>
    <definedName name="yyyyyy" localSheetId="67" hidden="1">'[116]Fax a enviar'!#REF!</definedName>
    <definedName name="yyyyyy" localSheetId="68" hidden="1">'[116]Fax a enviar'!#REF!</definedName>
    <definedName name="yyyyyy" localSheetId="69" hidden="1">'[116]Fax a enviar'!#REF!</definedName>
    <definedName name="yyyyyy" localSheetId="70" hidden="1">'[116]Fax a enviar'!#REF!</definedName>
    <definedName name="yyyyyy" localSheetId="72" hidden="1">'[116]Fax a enviar'!#REF!</definedName>
    <definedName name="yyyyyy" localSheetId="73" hidden="1">'[116]Fax a enviar'!#REF!</definedName>
    <definedName name="yyyyyy" localSheetId="74" hidden="1">'[116]Fax a enviar'!#REF!</definedName>
    <definedName name="yyyyyy" localSheetId="11" hidden="1">#REF!</definedName>
    <definedName name="yyyyyy" localSheetId="12" hidden="1">{"Minpmon",#N/A,FALSE,"Monthinput"}</definedName>
    <definedName name="yyyyyy" localSheetId="23" hidden="1">#REF!</definedName>
    <definedName name="yyyyyy" localSheetId="24" hidden="1">#REF!</definedName>
    <definedName name="yyyyyy" localSheetId="26" hidden="1">#REF!</definedName>
    <definedName name="yyyyyy" localSheetId="10" hidden="1">#REF!</definedName>
    <definedName name="yyyyyy" localSheetId="38" hidden="1">#REF!</definedName>
    <definedName name="yyyyyy" localSheetId="25" hidden="1">#REF!</definedName>
    <definedName name="yyyyyy" localSheetId="30" hidden="1">'[116]Fax a enviar'!#REF!</definedName>
    <definedName name="yyyyyy" localSheetId="39" hidden="1">#REF!</definedName>
    <definedName name="yyyyyy" localSheetId="46" hidden="1">'[116]Fax a enviar'!#REF!</definedName>
    <definedName name="yyyyyy" localSheetId="51" hidden="1">#REF!</definedName>
    <definedName name="yyyyyy" localSheetId="52" hidden="1">#REF!</definedName>
    <definedName name="yyyyyy" localSheetId="65" hidden="1">'[116]Fax a enviar'!#REF!</definedName>
    <definedName name="yyyyyy" localSheetId="66" hidden="1">'[116]Fax a enviar'!#REF!</definedName>
    <definedName name="yyyyyy" hidden="1">#REF!</definedName>
    <definedName name="yyyyyyyy" localSheetId="67" hidden="1">'[116]Fax a enviar'!#REF!</definedName>
    <definedName name="yyyyyyyy" localSheetId="68" hidden="1">'[116]Fax a enviar'!#REF!</definedName>
    <definedName name="yyyyyyyy" localSheetId="69" hidden="1">'[116]Fax a enviar'!#REF!</definedName>
    <definedName name="yyyyyyyy" localSheetId="70" hidden="1">'[116]Fax a enviar'!#REF!</definedName>
    <definedName name="yyyyyyyy" localSheetId="72" hidden="1">'[116]Fax a enviar'!#REF!</definedName>
    <definedName name="yyyyyyyy" localSheetId="73" hidden="1">'[116]Fax a enviar'!#REF!</definedName>
    <definedName name="yyyyyyyy" localSheetId="74" hidden="1">'[116]Fax a enviar'!#REF!</definedName>
    <definedName name="yyyyyyyy" localSheetId="11" hidden="1">#REF!</definedName>
    <definedName name="yyyyyyyy" localSheetId="23" hidden="1">#REF!</definedName>
    <definedName name="yyyyyyyy" localSheetId="24" hidden="1">#REF!</definedName>
    <definedName name="yyyyyyyy" localSheetId="26" hidden="1">#REF!</definedName>
    <definedName name="yyyyyyyy" localSheetId="10" hidden="1">#REF!</definedName>
    <definedName name="yyyyyyyy" localSheetId="38" hidden="1">#REF!</definedName>
    <definedName name="yyyyyyyy" localSheetId="25" hidden="1">#REF!</definedName>
    <definedName name="yyyyyyyy" localSheetId="30" hidden="1">'[116]Fax a enviar'!#REF!</definedName>
    <definedName name="yyyyyyyy" localSheetId="39" hidden="1">#REF!</definedName>
    <definedName name="yyyyyyyy" localSheetId="46" hidden="1">'[116]Fax a enviar'!#REF!</definedName>
    <definedName name="yyyyyyyy" localSheetId="51" hidden="1">#REF!</definedName>
    <definedName name="yyyyyyyy" localSheetId="52" hidden="1">#REF!</definedName>
    <definedName name="yyyyyyyy" localSheetId="65" hidden="1">'[116]Fax a enviar'!#REF!</definedName>
    <definedName name="yyyyyyyy" localSheetId="66" hidden="1">'[116]Fax a enviar'!#REF!</definedName>
    <definedName name="yyyyyyyy" hidden="1">#REF!</definedName>
    <definedName name="yyyyyyyyyyy" localSheetId="67" hidden="1">'[42]Fax a enviar'!#REF!</definedName>
    <definedName name="yyyyyyyyyyy" localSheetId="68" hidden="1">'[42]Fax a enviar'!#REF!</definedName>
    <definedName name="yyyyyyyyyyy" localSheetId="69" hidden="1">'[42]Fax a enviar'!#REF!</definedName>
    <definedName name="yyyyyyyyyyy" localSheetId="70" hidden="1">'[42]Fax a enviar'!#REF!</definedName>
    <definedName name="yyyyyyyyyyy" localSheetId="72" hidden="1">'[42]Fax a enviar'!#REF!</definedName>
    <definedName name="yyyyyyyyyyy" localSheetId="73" hidden="1">'[42]Fax a enviar'!#REF!</definedName>
    <definedName name="yyyyyyyyyyy" localSheetId="74" hidden="1">'[42]Fax a enviar'!#REF!</definedName>
    <definedName name="yyyyyyyyyyy" localSheetId="11" hidden="1">#REF!</definedName>
    <definedName name="yyyyyyyyyyy" localSheetId="23" hidden="1">#REF!</definedName>
    <definedName name="yyyyyyyyyyy" localSheetId="24" hidden="1">#REF!</definedName>
    <definedName name="yyyyyyyyyyy" localSheetId="26" hidden="1">#REF!</definedName>
    <definedName name="yyyyyyyyyyy" localSheetId="10" hidden="1">#REF!</definedName>
    <definedName name="yyyyyyyyyyy" localSheetId="38" hidden="1">#REF!</definedName>
    <definedName name="yyyyyyyyyyy" localSheetId="25" hidden="1">#REF!</definedName>
    <definedName name="yyyyyyyyyyy" localSheetId="30" hidden="1">'[42]Fax a enviar'!#REF!</definedName>
    <definedName name="yyyyyyyyyyy" localSheetId="39" hidden="1">#REF!</definedName>
    <definedName name="yyyyyyyyyyy" localSheetId="46" hidden="1">'[42]Fax a enviar'!#REF!</definedName>
    <definedName name="yyyyyyyyyyy" localSheetId="51" hidden="1">#REF!</definedName>
    <definedName name="yyyyyyyyyyy" localSheetId="52" hidden="1">#REF!</definedName>
    <definedName name="yyyyyyyyyyy" localSheetId="65" hidden="1">'[42]Fax a enviar'!#REF!</definedName>
    <definedName name="yyyyyyyyyyy" localSheetId="66" hidden="1">'[42]Fax a enviar'!#REF!</definedName>
    <definedName name="yyyyyyyyyyy" hidden="1">#REF!</definedName>
    <definedName name="yyyyyyyyyyyyy" localSheetId="67" hidden="1">#REF!</definedName>
    <definedName name="yyyyyyyyyyyyy" localSheetId="68" hidden="1">#REF!</definedName>
    <definedName name="yyyyyyyyyyyyy" localSheetId="69" hidden="1">#REF!</definedName>
    <definedName name="yyyyyyyyyyyyy" localSheetId="70" hidden="1">#REF!</definedName>
    <definedName name="yyyyyyyyyyyyy" localSheetId="72" hidden="1">#REF!</definedName>
    <definedName name="yyyyyyyyyyyyy" localSheetId="73" hidden="1">#REF!</definedName>
    <definedName name="yyyyyyyyyyyyy" localSheetId="74" hidden="1">#REF!</definedName>
    <definedName name="yyyyyyyyyyyyy" localSheetId="11" hidden="1">#REF!</definedName>
    <definedName name="yyyyyyyyyyyyy" localSheetId="12" hidden="1">#REF!</definedName>
    <definedName name="yyyyyyyyyyyyy" localSheetId="13" hidden="1">#REF!</definedName>
    <definedName name="yyyyyyyyyyyyy" localSheetId="23" hidden="1">#REF!</definedName>
    <definedName name="yyyyyyyyyyyyy" localSheetId="24" hidden="1">#REF!</definedName>
    <definedName name="yyyyyyyyyyyyy" localSheetId="26" hidden="1">#REF!</definedName>
    <definedName name="yyyyyyyyyyyyy" localSheetId="27" hidden="1">#REF!</definedName>
    <definedName name="yyyyyyyyyyyyy" localSheetId="42" hidden="1">#REF!</definedName>
    <definedName name="yyyyyyyyyyyyy" localSheetId="10" hidden="1">#REF!</definedName>
    <definedName name="yyyyyyyyyyyyy" localSheetId="38" hidden="1">#REF!</definedName>
    <definedName name="yyyyyyyyyyyyy" localSheetId="25" hidden="1">#REF!</definedName>
    <definedName name="yyyyyyyyyyyyy" localSheetId="30" hidden="1">#REF!</definedName>
    <definedName name="yyyyyyyyyyyyy" localSheetId="31" hidden="1">#REF!</definedName>
    <definedName name="yyyyyyyyyyyyy" localSheetId="34" hidden="1">#REF!</definedName>
    <definedName name="yyyyyyyyyyyyy" localSheetId="36" hidden="1">#REF!</definedName>
    <definedName name="yyyyyyyyyyyyy" localSheetId="37" hidden="1">#REF!</definedName>
    <definedName name="yyyyyyyyyyyyy" localSheetId="39" hidden="1">#REF!</definedName>
    <definedName name="yyyyyyyyyyyyy" localSheetId="40" hidden="1">#REF!</definedName>
    <definedName name="yyyyyyyyyyyyy" localSheetId="41" hidden="1">#REF!</definedName>
    <definedName name="yyyyyyyyyyyyy" localSheetId="46" hidden="1">#REF!</definedName>
    <definedName name="yyyyyyyyyyyyy" localSheetId="47" hidden="1">#REF!</definedName>
    <definedName name="yyyyyyyyyyyyy" localSheetId="48" hidden="1">#REF!</definedName>
    <definedName name="yyyyyyyyyyyyy" localSheetId="49" hidden="1">#REF!</definedName>
    <definedName name="yyyyyyyyyyyyy" localSheetId="52" hidden="1">#REF!</definedName>
    <definedName name="yyyyyyyyyyyyy" localSheetId="53" hidden="1">#REF!</definedName>
    <definedName name="yyyyyyyyyyyyy" localSheetId="64" hidden="1">#REF!</definedName>
    <definedName name="yyyyyyyyyyyyy" localSheetId="65" hidden="1">#REF!</definedName>
    <definedName name="yyyyyyyyyyyyy" localSheetId="66" hidden="1">#REF!</definedName>
    <definedName name="yyyyyyyyyyyyy" hidden="1">#REF!</definedName>
    <definedName name="yyyyyyyyyyyyyyy" localSheetId="67" hidden="1">'[116]Fax a enviar'!#REF!</definedName>
    <definedName name="yyyyyyyyyyyyyyy" localSheetId="68" hidden="1">'[116]Fax a enviar'!#REF!</definedName>
    <definedName name="yyyyyyyyyyyyyyy" localSheetId="69" hidden="1">'[116]Fax a enviar'!#REF!</definedName>
    <definedName name="yyyyyyyyyyyyyyy" localSheetId="70" hidden="1">'[116]Fax a enviar'!#REF!</definedName>
    <definedName name="yyyyyyyyyyyyyyy" localSheetId="72" hidden="1">'[116]Fax a enviar'!#REF!</definedName>
    <definedName name="yyyyyyyyyyyyyyy" localSheetId="73" hidden="1">'[116]Fax a enviar'!#REF!</definedName>
    <definedName name="yyyyyyyyyyyyyyy" localSheetId="74" hidden="1">'[116]Fax a enviar'!#REF!</definedName>
    <definedName name="yyyyyyyyyyyyyyy" localSheetId="11" hidden="1">#REF!</definedName>
    <definedName name="yyyyyyyyyyyyyyy" localSheetId="23" hidden="1">#REF!</definedName>
    <definedName name="yyyyyyyyyyyyyyy" localSheetId="24" hidden="1">#REF!</definedName>
    <definedName name="yyyyyyyyyyyyyyy" localSheetId="26" hidden="1">#REF!</definedName>
    <definedName name="yyyyyyyyyyyyyyy" localSheetId="42" hidden="1">'[116]Fax a enviar'!#REF!</definedName>
    <definedName name="yyyyyyyyyyyyyyy" localSheetId="10" hidden="1">#REF!</definedName>
    <definedName name="yyyyyyyyyyyyyyy" localSheetId="38" hidden="1">#REF!</definedName>
    <definedName name="yyyyyyyyyyyyyyy" localSheetId="25" hidden="1">#REF!</definedName>
    <definedName name="yyyyyyyyyyyyyyy" localSheetId="30" hidden="1">'[116]Fax a enviar'!#REF!</definedName>
    <definedName name="yyyyyyyyyyyyyyy" localSheetId="34" hidden="1">#REF!</definedName>
    <definedName name="yyyyyyyyyyyyyyy" localSheetId="36" hidden="1">'[116]Fax a enviar'!#REF!</definedName>
    <definedName name="yyyyyyyyyyyyyyy" localSheetId="37" hidden="1">'[116]Fax a enviar'!#REF!</definedName>
    <definedName name="yyyyyyyyyyyyyyy" localSheetId="39" hidden="1">#REF!</definedName>
    <definedName name="yyyyyyyyyyyyyyy" localSheetId="41" hidden="1">'[116]Fax a enviar'!#REF!</definedName>
    <definedName name="yyyyyyyyyyyyyyy" localSheetId="46" hidden="1">'[116]Fax a enviar'!#REF!</definedName>
    <definedName name="yyyyyyyyyyyyyyy" localSheetId="47" hidden="1">#REF!</definedName>
    <definedName name="yyyyyyyyyyyyyyy" localSheetId="51" hidden="1">#REF!</definedName>
    <definedName name="yyyyyyyyyyyyyyy" localSheetId="52" hidden="1">#REF!</definedName>
    <definedName name="yyyyyyyyyyyyyyy" localSheetId="53" hidden="1">'[116]Fax a enviar'!#REF!</definedName>
    <definedName name="yyyyyyyyyyyyyyy" localSheetId="64" hidden="1">'[116]Fax a enviar'!#REF!</definedName>
    <definedName name="yyyyyyyyyyyyyyy" localSheetId="65" hidden="1">'[116]Fax a enviar'!#REF!</definedName>
    <definedName name="yyyyyyyyyyyyyyy" localSheetId="66" hidden="1">'[116]Fax a enviar'!#REF!</definedName>
    <definedName name="yyyyyyyyyyyyyyy" hidden="1">#REF!</definedName>
    <definedName name="yyyyyyyyyyyyyyyyyyyyyy" localSheetId="67" hidden="1">'[108]Fax a enviar'!#REF!</definedName>
    <definedName name="yyyyyyyyyyyyyyyyyyyyyy" localSheetId="68" hidden="1">'[108]Fax a enviar'!#REF!</definedName>
    <definedName name="yyyyyyyyyyyyyyyyyyyyyy" localSheetId="69" hidden="1">'[108]Fax a enviar'!#REF!</definedName>
    <definedName name="yyyyyyyyyyyyyyyyyyyyyy" localSheetId="70" hidden="1">'[108]Fax a enviar'!#REF!</definedName>
    <definedName name="yyyyyyyyyyyyyyyyyyyyyy" localSheetId="72" hidden="1">'[108]Fax a enviar'!#REF!</definedName>
    <definedName name="yyyyyyyyyyyyyyyyyyyyyy" localSheetId="73" hidden="1">'[108]Fax a enviar'!#REF!</definedName>
    <definedName name="yyyyyyyyyyyyyyyyyyyyyy" localSheetId="74" hidden="1">'[108]Fax a enviar'!#REF!</definedName>
    <definedName name="yyyyyyyyyyyyyyyyyyyyyy" localSheetId="11" hidden="1">#REF!</definedName>
    <definedName name="yyyyyyyyyyyyyyyyyyyyyy" localSheetId="23" hidden="1">#REF!</definedName>
    <definedName name="yyyyyyyyyyyyyyyyyyyyyy" localSheetId="24" hidden="1">#REF!</definedName>
    <definedName name="yyyyyyyyyyyyyyyyyyyyyy" localSheetId="26" hidden="1">#REF!</definedName>
    <definedName name="yyyyyyyyyyyyyyyyyyyyyy" localSheetId="42" hidden="1">'[108]Fax a enviar'!#REF!</definedName>
    <definedName name="yyyyyyyyyyyyyyyyyyyyyy" localSheetId="10" hidden="1">#REF!</definedName>
    <definedName name="yyyyyyyyyyyyyyyyyyyyyy" localSheetId="38" hidden="1">#REF!</definedName>
    <definedName name="yyyyyyyyyyyyyyyyyyyyyy" localSheetId="25" hidden="1">#REF!</definedName>
    <definedName name="yyyyyyyyyyyyyyyyyyyyyy" localSheetId="30" hidden="1">'[108]Fax a enviar'!#REF!</definedName>
    <definedName name="yyyyyyyyyyyyyyyyyyyyyy" localSheetId="34" hidden="1">#REF!</definedName>
    <definedName name="yyyyyyyyyyyyyyyyyyyyyy" localSheetId="36" hidden="1">'[108]Fax a enviar'!#REF!</definedName>
    <definedName name="yyyyyyyyyyyyyyyyyyyyyy" localSheetId="37" hidden="1">'[108]Fax a enviar'!#REF!</definedName>
    <definedName name="yyyyyyyyyyyyyyyyyyyyyy" localSheetId="39" hidden="1">#REF!</definedName>
    <definedName name="yyyyyyyyyyyyyyyyyyyyyy" localSheetId="41" hidden="1">'[108]Fax a enviar'!#REF!</definedName>
    <definedName name="yyyyyyyyyyyyyyyyyyyyyy" localSheetId="46" hidden="1">'[108]Fax a enviar'!#REF!</definedName>
    <definedName name="yyyyyyyyyyyyyyyyyyyyyy" localSheetId="47" hidden="1">#REF!</definedName>
    <definedName name="yyyyyyyyyyyyyyyyyyyyyy" localSheetId="51" hidden="1">#REF!</definedName>
    <definedName name="yyyyyyyyyyyyyyyyyyyyyy" localSheetId="52" hidden="1">#REF!</definedName>
    <definedName name="yyyyyyyyyyyyyyyyyyyyyy" localSheetId="64" hidden="1">'[108]Fax a enviar'!#REF!</definedName>
    <definedName name="yyyyyyyyyyyyyyyyyyyyyy" localSheetId="65" hidden="1">'[108]Fax a enviar'!#REF!</definedName>
    <definedName name="yyyyyyyyyyyyyyyyyyyyyy" localSheetId="66" hidden="1">'[108]Fax a enviar'!#REF!</definedName>
    <definedName name="yyyyyyyyyyyyyyyyyyyyyy" hidden="1">#REF!</definedName>
    <definedName name="Z" localSheetId="67">#REF!</definedName>
    <definedName name="Z" localSheetId="68">#REF!</definedName>
    <definedName name="Z" localSheetId="69">#REF!</definedName>
    <definedName name="Z" localSheetId="70">#REF!</definedName>
    <definedName name="Z" localSheetId="72">#REF!</definedName>
    <definedName name="Z" localSheetId="73">#REF!</definedName>
    <definedName name="Z" localSheetId="74">#REF!</definedName>
    <definedName name="Z" localSheetId="11">#REF!</definedName>
    <definedName name="Z" localSheetId="12">#REF!</definedName>
    <definedName name="Z" localSheetId="13">#REF!</definedName>
    <definedName name="Z" localSheetId="23">#REF!</definedName>
    <definedName name="Z" localSheetId="24">#REF!</definedName>
    <definedName name="Z" localSheetId="26">#REF!</definedName>
    <definedName name="Z" localSheetId="27">#REF!</definedName>
    <definedName name="Z" localSheetId="42">#REF!</definedName>
    <definedName name="Z" localSheetId="10">#REF!</definedName>
    <definedName name="Z" localSheetId="38">#REF!</definedName>
    <definedName name="Z" localSheetId="25">#REF!</definedName>
    <definedName name="Z" localSheetId="30">#REF!</definedName>
    <definedName name="Z" localSheetId="31">#REF!</definedName>
    <definedName name="Z" localSheetId="34">#REF!</definedName>
    <definedName name="Z" localSheetId="36">#REF!</definedName>
    <definedName name="Z" localSheetId="37">#REF!</definedName>
    <definedName name="Z" localSheetId="39">#REF!</definedName>
    <definedName name="Z" localSheetId="40">#REF!</definedName>
    <definedName name="Z" localSheetId="41">#REF!</definedName>
    <definedName name="Z" localSheetId="46">#REF!</definedName>
    <definedName name="Z" localSheetId="47">#REF!</definedName>
    <definedName name="Z" localSheetId="48">#REF!</definedName>
    <definedName name="Z" localSheetId="49">#REF!</definedName>
    <definedName name="Z" localSheetId="52">#REF!</definedName>
    <definedName name="Z" localSheetId="53">#REF!</definedName>
    <definedName name="Z" localSheetId="64">#REF!</definedName>
    <definedName name="Z" localSheetId="65">#REF!</definedName>
    <definedName name="Z" localSheetId="66">#REF!</definedName>
    <definedName name="Z">#REF!</definedName>
    <definedName name="Z_1A8C061B_2301_11D3_BFD1_000039E37209_.wvu.Cols" localSheetId="67" hidden="1">#REF!,#REF!,#REF!</definedName>
    <definedName name="Z_1A8C061B_2301_11D3_BFD1_000039E37209_.wvu.Cols" localSheetId="68" hidden="1">#REF!,#REF!,#REF!</definedName>
    <definedName name="Z_1A8C061B_2301_11D3_BFD1_000039E37209_.wvu.Cols" localSheetId="69" hidden="1">#REF!,#REF!,#REF!</definedName>
    <definedName name="Z_1A8C061B_2301_11D3_BFD1_000039E37209_.wvu.Cols" localSheetId="70" hidden="1">#REF!,#REF!,#REF!</definedName>
    <definedName name="Z_1A8C061B_2301_11D3_BFD1_000039E37209_.wvu.Cols" localSheetId="72" hidden="1">#REF!,#REF!,#REF!</definedName>
    <definedName name="Z_1A8C061B_2301_11D3_BFD1_000039E37209_.wvu.Cols" localSheetId="73" hidden="1">#REF!,#REF!,#REF!</definedName>
    <definedName name="Z_1A8C061B_2301_11D3_BFD1_000039E37209_.wvu.Cols" localSheetId="74" hidden="1">#REF!,#REF!,#REF!</definedName>
    <definedName name="Z_1A8C061B_2301_11D3_BFD1_000039E37209_.wvu.Cols" localSheetId="11" hidden="1">#REF!,#REF!,#REF!</definedName>
    <definedName name="Z_1A8C061B_2301_11D3_BFD1_000039E37209_.wvu.Cols" localSheetId="12" hidden="1">#REF!,#REF!,#REF!</definedName>
    <definedName name="Z_1A8C061B_2301_11D3_BFD1_000039E37209_.wvu.Cols" localSheetId="13" hidden="1">#REF!,#REF!,#REF!</definedName>
    <definedName name="Z_1A8C061B_2301_11D3_BFD1_000039E37209_.wvu.Cols" localSheetId="23" hidden="1">#REF!,#REF!,#REF!</definedName>
    <definedName name="Z_1A8C061B_2301_11D3_BFD1_000039E37209_.wvu.Cols" localSheetId="24" hidden="1">#REF!,#REF!,#REF!</definedName>
    <definedName name="Z_1A8C061B_2301_11D3_BFD1_000039E37209_.wvu.Cols" localSheetId="26" hidden="1">#REF!,#REF!,#REF!</definedName>
    <definedName name="Z_1A8C061B_2301_11D3_BFD1_000039E37209_.wvu.Cols" localSheetId="27" hidden="1">#REF!,#REF!,#REF!</definedName>
    <definedName name="Z_1A8C061B_2301_11D3_BFD1_000039E37209_.wvu.Cols" localSheetId="42" hidden="1">#REF!,#REF!,#REF!</definedName>
    <definedName name="Z_1A8C061B_2301_11D3_BFD1_000039E37209_.wvu.Cols" localSheetId="6" hidden="1">#REF!,#REF!,#REF!</definedName>
    <definedName name="Z_1A8C061B_2301_11D3_BFD1_000039E37209_.wvu.Cols" localSheetId="7" hidden="1">#REF!,#REF!,#REF!</definedName>
    <definedName name="Z_1A8C061B_2301_11D3_BFD1_000039E37209_.wvu.Cols" localSheetId="10" hidden="1">#REF!,#REF!,#REF!</definedName>
    <definedName name="Z_1A8C061B_2301_11D3_BFD1_000039E37209_.wvu.Cols" localSheetId="38" hidden="1">#REF!,#REF!,#REF!</definedName>
    <definedName name="Z_1A8C061B_2301_11D3_BFD1_000039E37209_.wvu.Cols" localSheetId="25" hidden="1">#REF!,#REF!,#REF!</definedName>
    <definedName name="Z_1A8C061B_2301_11D3_BFD1_000039E37209_.wvu.Cols" localSheetId="30" hidden="1">#REF!,#REF!,#REF!</definedName>
    <definedName name="Z_1A8C061B_2301_11D3_BFD1_000039E37209_.wvu.Cols" localSheetId="31" hidden="1">#REF!,#REF!,#REF!</definedName>
    <definedName name="Z_1A8C061B_2301_11D3_BFD1_000039E37209_.wvu.Cols" localSheetId="34" hidden="1">#REF!,#REF!,#REF!</definedName>
    <definedName name="Z_1A8C061B_2301_11D3_BFD1_000039E37209_.wvu.Cols" localSheetId="36" hidden="1">#REF!,#REF!,#REF!</definedName>
    <definedName name="Z_1A8C061B_2301_11D3_BFD1_000039E37209_.wvu.Cols" localSheetId="37" hidden="1">#REF!,#REF!,#REF!</definedName>
    <definedName name="Z_1A8C061B_2301_11D3_BFD1_000039E37209_.wvu.Cols" localSheetId="39" hidden="1">#REF!,#REF!,#REF!</definedName>
    <definedName name="Z_1A8C061B_2301_11D3_BFD1_000039E37209_.wvu.Cols" localSheetId="40" hidden="1">#REF!,#REF!,#REF!</definedName>
    <definedName name="Z_1A8C061B_2301_11D3_BFD1_000039E37209_.wvu.Cols" localSheetId="41" hidden="1">#REF!,#REF!,#REF!</definedName>
    <definedName name="Z_1A8C061B_2301_11D3_BFD1_000039E37209_.wvu.Cols" localSheetId="46" hidden="1">#REF!,#REF!,#REF!</definedName>
    <definedName name="Z_1A8C061B_2301_11D3_BFD1_000039E37209_.wvu.Cols" localSheetId="47" hidden="1">#REF!,#REF!,#REF!</definedName>
    <definedName name="Z_1A8C061B_2301_11D3_BFD1_000039E37209_.wvu.Cols" localSheetId="48" hidden="1">#REF!,#REF!,#REF!</definedName>
    <definedName name="Z_1A8C061B_2301_11D3_BFD1_000039E37209_.wvu.Cols" localSheetId="49" hidden="1">#REF!,#REF!,#REF!</definedName>
    <definedName name="Z_1A8C061B_2301_11D3_BFD1_000039E37209_.wvu.Cols" localSheetId="52" hidden="1">#REF!,#REF!,#REF!</definedName>
    <definedName name="Z_1A8C061B_2301_11D3_BFD1_000039E37209_.wvu.Cols" localSheetId="53" hidden="1">#REF!,#REF!,#REF!</definedName>
    <definedName name="Z_1A8C061B_2301_11D3_BFD1_000039E37209_.wvu.Cols" localSheetId="64" hidden="1">#REF!,#REF!,#REF!</definedName>
    <definedName name="Z_1A8C061B_2301_11D3_BFD1_000039E37209_.wvu.Cols" localSheetId="65" hidden="1">#REF!,#REF!,#REF!</definedName>
    <definedName name="Z_1A8C061B_2301_11D3_BFD1_000039E37209_.wvu.Cols" localSheetId="66" hidden="1">#REF!,#REF!,#REF!</definedName>
    <definedName name="Z_1A8C061B_2301_11D3_BFD1_000039E37209_.wvu.Cols" hidden="1">#REF!,#REF!,#REF!</definedName>
    <definedName name="Z_1A8C061B_2301_11D3_BFD1_000039E37209_.wvu.Rows" localSheetId="67" hidden="1">#REF!,#REF!,#REF!</definedName>
    <definedName name="Z_1A8C061B_2301_11D3_BFD1_000039E37209_.wvu.Rows" localSheetId="68" hidden="1">#REF!,#REF!,#REF!</definedName>
    <definedName name="Z_1A8C061B_2301_11D3_BFD1_000039E37209_.wvu.Rows" localSheetId="69" hidden="1">#REF!,#REF!,#REF!</definedName>
    <definedName name="Z_1A8C061B_2301_11D3_BFD1_000039E37209_.wvu.Rows" localSheetId="70" hidden="1">#REF!,#REF!,#REF!</definedName>
    <definedName name="Z_1A8C061B_2301_11D3_BFD1_000039E37209_.wvu.Rows" localSheetId="72" hidden="1">#REF!,#REF!,#REF!</definedName>
    <definedName name="Z_1A8C061B_2301_11D3_BFD1_000039E37209_.wvu.Rows" localSheetId="73" hidden="1">#REF!,#REF!,#REF!</definedName>
    <definedName name="Z_1A8C061B_2301_11D3_BFD1_000039E37209_.wvu.Rows" localSheetId="74" hidden="1">#REF!,#REF!,#REF!</definedName>
    <definedName name="Z_1A8C061B_2301_11D3_BFD1_000039E37209_.wvu.Rows" localSheetId="11" hidden="1">#REF!,#REF!,#REF!</definedName>
    <definedName name="Z_1A8C061B_2301_11D3_BFD1_000039E37209_.wvu.Rows" localSheetId="12" hidden="1">#REF!,#REF!,#REF!</definedName>
    <definedName name="Z_1A8C061B_2301_11D3_BFD1_000039E37209_.wvu.Rows" localSheetId="23" hidden="1">#REF!,#REF!,#REF!</definedName>
    <definedName name="Z_1A8C061B_2301_11D3_BFD1_000039E37209_.wvu.Rows" localSheetId="26" hidden="1">#REF!,#REF!,#REF!</definedName>
    <definedName name="Z_1A8C061B_2301_11D3_BFD1_000039E37209_.wvu.Rows" localSheetId="27" hidden="1">#REF!,#REF!,#REF!</definedName>
    <definedName name="Z_1A8C061B_2301_11D3_BFD1_000039E37209_.wvu.Rows" localSheetId="10" hidden="1">#REF!,#REF!,#REF!</definedName>
    <definedName name="Z_1A8C061B_2301_11D3_BFD1_000039E37209_.wvu.Rows" localSheetId="38" hidden="1">#REF!,#REF!,#REF!</definedName>
    <definedName name="Z_1A8C061B_2301_11D3_BFD1_000039E37209_.wvu.Rows" localSheetId="25" hidden="1">#REF!,#REF!,#REF!</definedName>
    <definedName name="Z_1A8C061B_2301_11D3_BFD1_000039E37209_.wvu.Rows" localSheetId="30" hidden="1">#REF!,#REF!,#REF!</definedName>
    <definedName name="Z_1A8C061B_2301_11D3_BFD1_000039E37209_.wvu.Rows" localSheetId="31" hidden="1">#REF!,#REF!,#REF!</definedName>
    <definedName name="Z_1A8C061B_2301_11D3_BFD1_000039E37209_.wvu.Rows" localSheetId="36" hidden="1">#REF!,#REF!,#REF!</definedName>
    <definedName name="Z_1A8C061B_2301_11D3_BFD1_000039E37209_.wvu.Rows" localSheetId="37" hidden="1">#REF!,#REF!,#REF!</definedName>
    <definedName name="Z_1A8C061B_2301_11D3_BFD1_000039E37209_.wvu.Rows" localSheetId="39" hidden="1">#REF!,#REF!,#REF!</definedName>
    <definedName name="Z_1A8C061B_2301_11D3_BFD1_000039E37209_.wvu.Rows" localSheetId="40" hidden="1">#REF!,#REF!,#REF!</definedName>
    <definedName name="Z_1A8C061B_2301_11D3_BFD1_000039E37209_.wvu.Rows" localSheetId="41" hidden="1">#REF!,#REF!,#REF!</definedName>
    <definedName name="Z_1A8C061B_2301_11D3_BFD1_000039E37209_.wvu.Rows" localSheetId="46" hidden="1">#REF!,#REF!,#REF!</definedName>
    <definedName name="Z_1A8C061B_2301_11D3_BFD1_000039E37209_.wvu.Rows" localSheetId="47" hidden="1">#REF!,#REF!,#REF!</definedName>
    <definedName name="Z_1A8C061B_2301_11D3_BFD1_000039E37209_.wvu.Rows" localSheetId="48" hidden="1">#REF!,#REF!,#REF!</definedName>
    <definedName name="Z_1A8C061B_2301_11D3_BFD1_000039E37209_.wvu.Rows" localSheetId="49" hidden="1">#REF!,#REF!,#REF!</definedName>
    <definedName name="Z_1A8C061B_2301_11D3_BFD1_000039E37209_.wvu.Rows" localSheetId="52" hidden="1">#REF!,#REF!,#REF!</definedName>
    <definedName name="Z_1A8C061B_2301_11D3_BFD1_000039E37209_.wvu.Rows" localSheetId="53" hidden="1">#REF!,#REF!,#REF!</definedName>
    <definedName name="Z_1A8C061B_2301_11D3_BFD1_000039E37209_.wvu.Rows" localSheetId="64" hidden="1">#REF!,#REF!,#REF!</definedName>
    <definedName name="Z_1A8C061B_2301_11D3_BFD1_000039E37209_.wvu.Rows" localSheetId="65" hidden="1">#REF!,#REF!,#REF!</definedName>
    <definedName name="Z_1A8C061B_2301_11D3_BFD1_000039E37209_.wvu.Rows" hidden="1">#REF!,#REF!,#REF!</definedName>
    <definedName name="Z_1A8C061C_2301_11D3_BFD1_000039E37209_.wvu.Cols" localSheetId="67" hidden="1">#REF!,#REF!,#REF!</definedName>
    <definedName name="Z_1A8C061C_2301_11D3_BFD1_000039E37209_.wvu.Cols" localSheetId="68" hidden="1">#REF!,#REF!,#REF!</definedName>
    <definedName name="Z_1A8C061C_2301_11D3_BFD1_000039E37209_.wvu.Cols" localSheetId="69" hidden="1">#REF!,#REF!,#REF!</definedName>
    <definedName name="Z_1A8C061C_2301_11D3_BFD1_000039E37209_.wvu.Cols" localSheetId="70" hidden="1">#REF!,#REF!,#REF!</definedName>
    <definedName name="Z_1A8C061C_2301_11D3_BFD1_000039E37209_.wvu.Cols" localSheetId="72" hidden="1">#REF!,#REF!,#REF!</definedName>
    <definedName name="Z_1A8C061C_2301_11D3_BFD1_000039E37209_.wvu.Cols" localSheetId="73" hidden="1">#REF!,#REF!,#REF!</definedName>
    <definedName name="Z_1A8C061C_2301_11D3_BFD1_000039E37209_.wvu.Cols" localSheetId="74" hidden="1">#REF!,#REF!,#REF!</definedName>
    <definedName name="Z_1A8C061C_2301_11D3_BFD1_000039E37209_.wvu.Cols" localSheetId="11" hidden="1">#REF!,#REF!,#REF!</definedName>
    <definedName name="Z_1A8C061C_2301_11D3_BFD1_000039E37209_.wvu.Cols" localSheetId="12" hidden="1">#REF!,#REF!,#REF!</definedName>
    <definedName name="Z_1A8C061C_2301_11D3_BFD1_000039E37209_.wvu.Cols" localSheetId="23" hidden="1">#REF!,#REF!,#REF!</definedName>
    <definedName name="Z_1A8C061C_2301_11D3_BFD1_000039E37209_.wvu.Cols" localSheetId="26" hidden="1">#REF!,#REF!,#REF!</definedName>
    <definedName name="Z_1A8C061C_2301_11D3_BFD1_000039E37209_.wvu.Cols" localSheetId="27" hidden="1">#REF!,#REF!,#REF!</definedName>
    <definedName name="Z_1A8C061C_2301_11D3_BFD1_000039E37209_.wvu.Cols" localSheetId="10" hidden="1">#REF!,#REF!,#REF!</definedName>
    <definedName name="Z_1A8C061C_2301_11D3_BFD1_000039E37209_.wvu.Cols" localSheetId="38" hidden="1">#REF!,#REF!,#REF!</definedName>
    <definedName name="Z_1A8C061C_2301_11D3_BFD1_000039E37209_.wvu.Cols" localSheetId="25" hidden="1">#REF!,#REF!,#REF!</definedName>
    <definedName name="Z_1A8C061C_2301_11D3_BFD1_000039E37209_.wvu.Cols" localSheetId="30" hidden="1">#REF!,#REF!,#REF!</definedName>
    <definedName name="Z_1A8C061C_2301_11D3_BFD1_000039E37209_.wvu.Cols" localSheetId="31" hidden="1">#REF!,#REF!,#REF!</definedName>
    <definedName name="Z_1A8C061C_2301_11D3_BFD1_000039E37209_.wvu.Cols" localSheetId="36" hidden="1">#REF!,#REF!,#REF!</definedName>
    <definedName name="Z_1A8C061C_2301_11D3_BFD1_000039E37209_.wvu.Cols" localSheetId="37" hidden="1">#REF!,#REF!,#REF!</definedName>
    <definedName name="Z_1A8C061C_2301_11D3_BFD1_000039E37209_.wvu.Cols" localSheetId="39" hidden="1">#REF!,#REF!,#REF!</definedName>
    <definedName name="Z_1A8C061C_2301_11D3_BFD1_000039E37209_.wvu.Cols" localSheetId="40" hidden="1">#REF!,#REF!,#REF!</definedName>
    <definedName name="Z_1A8C061C_2301_11D3_BFD1_000039E37209_.wvu.Cols" localSheetId="41" hidden="1">#REF!,#REF!,#REF!</definedName>
    <definedName name="Z_1A8C061C_2301_11D3_BFD1_000039E37209_.wvu.Cols" localSheetId="46" hidden="1">#REF!,#REF!,#REF!</definedName>
    <definedName name="Z_1A8C061C_2301_11D3_BFD1_000039E37209_.wvu.Cols" localSheetId="47" hidden="1">#REF!,#REF!,#REF!</definedName>
    <definedName name="Z_1A8C061C_2301_11D3_BFD1_000039E37209_.wvu.Cols" localSheetId="48" hidden="1">#REF!,#REF!,#REF!</definedName>
    <definedName name="Z_1A8C061C_2301_11D3_BFD1_000039E37209_.wvu.Cols" localSheetId="49" hidden="1">#REF!,#REF!,#REF!</definedName>
    <definedName name="Z_1A8C061C_2301_11D3_BFD1_000039E37209_.wvu.Cols" localSheetId="52" hidden="1">#REF!,#REF!,#REF!</definedName>
    <definedName name="Z_1A8C061C_2301_11D3_BFD1_000039E37209_.wvu.Cols" localSheetId="53" hidden="1">#REF!,#REF!,#REF!</definedName>
    <definedName name="Z_1A8C061C_2301_11D3_BFD1_000039E37209_.wvu.Cols" localSheetId="64" hidden="1">#REF!,#REF!,#REF!</definedName>
    <definedName name="Z_1A8C061C_2301_11D3_BFD1_000039E37209_.wvu.Cols" localSheetId="65" hidden="1">#REF!,#REF!,#REF!</definedName>
    <definedName name="Z_1A8C061C_2301_11D3_BFD1_000039E37209_.wvu.Cols" hidden="1">#REF!,#REF!,#REF!</definedName>
    <definedName name="Z_1A8C061C_2301_11D3_BFD1_000039E37209_.wvu.Rows" localSheetId="67" hidden="1">#REF!,#REF!,#REF!</definedName>
    <definedName name="Z_1A8C061C_2301_11D3_BFD1_000039E37209_.wvu.Rows" localSheetId="68" hidden="1">#REF!,#REF!,#REF!</definedName>
    <definedName name="Z_1A8C061C_2301_11D3_BFD1_000039E37209_.wvu.Rows" localSheetId="69" hidden="1">#REF!,#REF!,#REF!</definedName>
    <definedName name="Z_1A8C061C_2301_11D3_BFD1_000039E37209_.wvu.Rows" localSheetId="70" hidden="1">#REF!,#REF!,#REF!</definedName>
    <definedName name="Z_1A8C061C_2301_11D3_BFD1_000039E37209_.wvu.Rows" localSheetId="72" hidden="1">#REF!,#REF!,#REF!</definedName>
    <definedName name="Z_1A8C061C_2301_11D3_BFD1_000039E37209_.wvu.Rows" localSheetId="73" hidden="1">#REF!,#REF!,#REF!</definedName>
    <definedName name="Z_1A8C061C_2301_11D3_BFD1_000039E37209_.wvu.Rows" localSheetId="74" hidden="1">#REF!,#REF!,#REF!</definedName>
    <definedName name="Z_1A8C061C_2301_11D3_BFD1_000039E37209_.wvu.Rows" localSheetId="11" hidden="1">#REF!,#REF!,#REF!</definedName>
    <definedName name="Z_1A8C061C_2301_11D3_BFD1_000039E37209_.wvu.Rows" localSheetId="23" hidden="1">#REF!,#REF!,#REF!</definedName>
    <definedName name="Z_1A8C061C_2301_11D3_BFD1_000039E37209_.wvu.Rows" localSheetId="27" hidden="1">#REF!,#REF!,#REF!</definedName>
    <definedName name="Z_1A8C061C_2301_11D3_BFD1_000039E37209_.wvu.Rows" localSheetId="10" hidden="1">#REF!,#REF!,#REF!</definedName>
    <definedName name="Z_1A8C061C_2301_11D3_BFD1_000039E37209_.wvu.Rows" localSheetId="38" hidden="1">#REF!,#REF!,#REF!</definedName>
    <definedName name="Z_1A8C061C_2301_11D3_BFD1_000039E37209_.wvu.Rows" localSheetId="25" hidden="1">#REF!,#REF!,#REF!</definedName>
    <definedName name="Z_1A8C061C_2301_11D3_BFD1_000039E37209_.wvu.Rows" localSheetId="31" hidden="1">#REF!,#REF!,#REF!</definedName>
    <definedName name="Z_1A8C061C_2301_11D3_BFD1_000039E37209_.wvu.Rows" localSheetId="39" hidden="1">#REF!,#REF!,#REF!</definedName>
    <definedName name="Z_1A8C061C_2301_11D3_BFD1_000039E37209_.wvu.Rows" localSheetId="40" hidden="1">#REF!,#REF!,#REF!</definedName>
    <definedName name="Z_1A8C061C_2301_11D3_BFD1_000039E37209_.wvu.Rows" localSheetId="41" hidden="1">#REF!,#REF!,#REF!</definedName>
    <definedName name="Z_1A8C061C_2301_11D3_BFD1_000039E37209_.wvu.Rows" localSheetId="46" hidden="1">#REF!,#REF!,#REF!</definedName>
    <definedName name="Z_1A8C061C_2301_11D3_BFD1_000039E37209_.wvu.Rows" localSheetId="47" hidden="1">#REF!,#REF!,#REF!</definedName>
    <definedName name="Z_1A8C061C_2301_11D3_BFD1_000039E37209_.wvu.Rows" localSheetId="48" hidden="1">#REF!,#REF!,#REF!</definedName>
    <definedName name="Z_1A8C061C_2301_11D3_BFD1_000039E37209_.wvu.Rows" localSheetId="49" hidden="1">#REF!,#REF!,#REF!</definedName>
    <definedName name="Z_1A8C061C_2301_11D3_BFD1_000039E37209_.wvu.Rows" localSheetId="52" hidden="1">#REF!,#REF!,#REF!</definedName>
    <definedName name="Z_1A8C061C_2301_11D3_BFD1_000039E37209_.wvu.Rows" localSheetId="53" hidden="1">#REF!,#REF!,#REF!</definedName>
    <definedName name="Z_1A8C061C_2301_11D3_BFD1_000039E37209_.wvu.Rows" localSheetId="64" hidden="1">#REF!,#REF!,#REF!</definedName>
    <definedName name="Z_1A8C061C_2301_11D3_BFD1_000039E37209_.wvu.Rows" localSheetId="65" hidden="1">#REF!,#REF!,#REF!</definedName>
    <definedName name="Z_1A8C061C_2301_11D3_BFD1_000039E37209_.wvu.Rows" hidden="1">#REF!,#REF!,#REF!</definedName>
    <definedName name="Z_1A8C061E_2301_11D3_BFD1_000039E37209_.wvu.Cols" localSheetId="67" hidden="1">#REF!,#REF!,#REF!</definedName>
    <definedName name="Z_1A8C061E_2301_11D3_BFD1_000039E37209_.wvu.Cols" localSheetId="68" hidden="1">#REF!,#REF!,#REF!</definedName>
    <definedName name="Z_1A8C061E_2301_11D3_BFD1_000039E37209_.wvu.Cols" localSheetId="69" hidden="1">#REF!,#REF!,#REF!</definedName>
    <definedName name="Z_1A8C061E_2301_11D3_BFD1_000039E37209_.wvu.Cols" localSheetId="70" hidden="1">#REF!,#REF!,#REF!</definedName>
    <definedName name="Z_1A8C061E_2301_11D3_BFD1_000039E37209_.wvu.Cols" localSheetId="72" hidden="1">#REF!,#REF!,#REF!</definedName>
    <definedName name="Z_1A8C061E_2301_11D3_BFD1_000039E37209_.wvu.Cols" localSheetId="73" hidden="1">#REF!,#REF!,#REF!</definedName>
    <definedName name="Z_1A8C061E_2301_11D3_BFD1_000039E37209_.wvu.Cols" localSheetId="74" hidden="1">#REF!,#REF!,#REF!</definedName>
    <definedName name="Z_1A8C061E_2301_11D3_BFD1_000039E37209_.wvu.Cols" localSheetId="11" hidden="1">#REF!,#REF!,#REF!</definedName>
    <definedName name="Z_1A8C061E_2301_11D3_BFD1_000039E37209_.wvu.Cols" localSheetId="23" hidden="1">#REF!,#REF!,#REF!</definedName>
    <definedName name="Z_1A8C061E_2301_11D3_BFD1_000039E37209_.wvu.Cols" localSheetId="27" hidden="1">#REF!,#REF!,#REF!</definedName>
    <definedName name="Z_1A8C061E_2301_11D3_BFD1_000039E37209_.wvu.Cols" localSheetId="10" hidden="1">#REF!,#REF!,#REF!</definedName>
    <definedName name="Z_1A8C061E_2301_11D3_BFD1_000039E37209_.wvu.Cols" localSheetId="38" hidden="1">#REF!,#REF!,#REF!</definedName>
    <definedName name="Z_1A8C061E_2301_11D3_BFD1_000039E37209_.wvu.Cols" localSheetId="25" hidden="1">#REF!,#REF!,#REF!</definedName>
    <definedName name="Z_1A8C061E_2301_11D3_BFD1_000039E37209_.wvu.Cols" localSheetId="31" hidden="1">#REF!,#REF!,#REF!</definedName>
    <definedName name="Z_1A8C061E_2301_11D3_BFD1_000039E37209_.wvu.Cols" localSheetId="39" hidden="1">#REF!,#REF!,#REF!</definedName>
    <definedName name="Z_1A8C061E_2301_11D3_BFD1_000039E37209_.wvu.Cols" localSheetId="40" hidden="1">#REF!,#REF!,#REF!</definedName>
    <definedName name="Z_1A8C061E_2301_11D3_BFD1_000039E37209_.wvu.Cols" localSheetId="41" hidden="1">#REF!,#REF!,#REF!</definedName>
    <definedName name="Z_1A8C061E_2301_11D3_BFD1_000039E37209_.wvu.Cols" localSheetId="46" hidden="1">#REF!,#REF!,#REF!</definedName>
    <definedName name="Z_1A8C061E_2301_11D3_BFD1_000039E37209_.wvu.Cols" localSheetId="47" hidden="1">#REF!,#REF!,#REF!</definedName>
    <definedName name="Z_1A8C061E_2301_11D3_BFD1_000039E37209_.wvu.Cols" localSheetId="48" hidden="1">#REF!,#REF!,#REF!</definedName>
    <definedName name="Z_1A8C061E_2301_11D3_BFD1_000039E37209_.wvu.Cols" localSheetId="49" hidden="1">#REF!,#REF!,#REF!</definedName>
    <definedName name="Z_1A8C061E_2301_11D3_BFD1_000039E37209_.wvu.Cols" localSheetId="52" hidden="1">#REF!,#REF!,#REF!</definedName>
    <definedName name="Z_1A8C061E_2301_11D3_BFD1_000039E37209_.wvu.Cols" localSheetId="53" hidden="1">#REF!,#REF!,#REF!</definedName>
    <definedName name="Z_1A8C061E_2301_11D3_BFD1_000039E37209_.wvu.Cols" localSheetId="64" hidden="1">#REF!,#REF!,#REF!</definedName>
    <definedName name="Z_1A8C061E_2301_11D3_BFD1_000039E37209_.wvu.Cols" localSheetId="65" hidden="1">#REF!,#REF!,#REF!</definedName>
    <definedName name="Z_1A8C061E_2301_11D3_BFD1_000039E37209_.wvu.Cols" hidden="1">#REF!,#REF!,#REF!</definedName>
    <definedName name="Z_1A8C061E_2301_11D3_BFD1_000039E37209_.wvu.Rows" localSheetId="67" hidden="1">#REF!,#REF!,#REF!</definedName>
    <definedName name="Z_1A8C061E_2301_11D3_BFD1_000039E37209_.wvu.Rows" localSheetId="68" hidden="1">#REF!,#REF!,#REF!</definedName>
    <definedName name="Z_1A8C061E_2301_11D3_BFD1_000039E37209_.wvu.Rows" localSheetId="69" hidden="1">#REF!,#REF!,#REF!</definedName>
    <definedName name="Z_1A8C061E_2301_11D3_BFD1_000039E37209_.wvu.Rows" localSheetId="70" hidden="1">#REF!,#REF!,#REF!</definedName>
    <definedName name="Z_1A8C061E_2301_11D3_BFD1_000039E37209_.wvu.Rows" localSheetId="72" hidden="1">#REF!,#REF!,#REF!</definedName>
    <definedName name="Z_1A8C061E_2301_11D3_BFD1_000039E37209_.wvu.Rows" localSheetId="73" hidden="1">#REF!,#REF!,#REF!</definedName>
    <definedName name="Z_1A8C061E_2301_11D3_BFD1_000039E37209_.wvu.Rows" localSheetId="74" hidden="1">#REF!,#REF!,#REF!</definedName>
    <definedName name="Z_1A8C061E_2301_11D3_BFD1_000039E37209_.wvu.Rows" localSheetId="11" hidden="1">#REF!,#REF!,#REF!</definedName>
    <definedName name="Z_1A8C061E_2301_11D3_BFD1_000039E37209_.wvu.Rows" localSheetId="23" hidden="1">#REF!,#REF!,#REF!</definedName>
    <definedName name="Z_1A8C061E_2301_11D3_BFD1_000039E37209_.wvu.Rows" localSheetId="27" hidden="1">#REF!,#REF!,#REF!</definedName>
    <definedName name="Z_1A8C061E_2301_11D3_BFD1_000039E37209_.wvu.Rows" localSheetId="10" hidden="1">#REF!,#REF!,#REF!</definedName>
    <definedName name="Z_1A8C061E_2301_11D3_BFD1_000039E37209_.wvu.Rows" localSheetId="38" hidden="1">#REF!,#REF!,#REF!</definedName>
    <definedName name="Z_1A8C061E_2301_11D3_BFD1_000039E37209_.wvu.Rows" localSheetId="25" hidden="1">#REF!,#REF!,#REF!</definedName>
    <definedName name="Z_1A8C061E_2301_11D3_BFD1_000039E37209_.wvu.Rows" localSheetId="31" hidden="1">#REF!,#REF!,#REF!</definedName>
    <definedName name="Z_1A8C061E_2301_11D3_BFD1_000039E37209_.wvu.Rows" localSheetId="39" hidden="1">#REF!,#REF!,#REF!</definedName>
    <definedName name="Z_1A8C061E_2301_11D3_BFD1_000039E37209_.wvu.Rows" localSheetId="40" hidden="1">#REF!,#REF!,#REF!</definedName>
    <definedName name="Z_1A8C061E_2301_11D3_BFD1_000039E37209_.wvu.Rows" localSheetId="41" hidden="1">#REF!,#REF!,#REF!</definedName>
    <definedName name="Z_1A8C061E_2301_11D3_BFD1_000039E37209_.wvu.Rows" localSheetId="46" hidden="1">#REF!,#REF!,#REF!</definedName>
    <definedName name="Z_1A8C061E_2301_11D3_BFD1_000039E37209_.wvu.Rows" localSheetId="47" hidden="1">#REF!,#REF!,#REF!</definedName>
    <definedName name="Z_1A8C061E_2301_11D3_BFD1_000039E37209_.wvu.Rows" localSheetId="48" hidden="1">#REF!,#REF!,#REF!</definedName>
    <definedName name="Z_1A8C061E_2301_11D3_BFD1_000039E37209_.wvu.Rows" localSheetId="49" hidden="1">#REF!,#REF!,#REF!</definedName>
    <definedName name="Z_1A8C061E_2301_11D3_BFD1_000039E37209_.wvu.Rows" localSheetId="52" hidden="1">#REF!,#REF!,#REF!</definedName>
    <definedName name="Z_1A8C061E_2301_11D3_BFD1_000039E37209_.wvu.Rows" localSheetId="53" hidden="1">#REF!,#REF!,#REF!</definedName>
    <definedName name="Z_1A8C061E_2301_11D3_BFD1_000039E37209_.wvu.Rows" localSheetId="64" hidden="1">#REF!,#REF!,#REF!</definedName>
    <definedName name="Z_1A8C061E_2301_11D3_BFD1_000039E37209_.wvu.Rows" localSheetId="65" hidden="1">#REF!,#REF!,#REF!</definedName>
    <definedName name="Z_1A8C061E_2301_11D3_BFD1_000039E37209_.wvu.Rows" hidden="1">#REF!,#REF!,#REF!</definedName>
    <definedName name="Z_1A8C061F_2301_11D3_BFD1_000039E37209_.wvu.Cols" localSheetId="67" hidden="1">#REF!,#REF!,#REF!</definedName>
    <definedName name="Z_1A8C061F_2301_11D3_BFD1_000039E37209_.wvu.Cols" localSheetId="68" hidden="1">#REF!,#REF!,#REF!</definedName>
    <definedName name="Z_1A8C061F_2301_11D3_BFD1_000039E37209_.wvu.Cols" localSheetId="69" hidden="1">#REF!,#REF!,#REF!</definedName>
    <definedName name="Z_1A8C061F_2301_11D3_BFD1_000039E37209_.wvu.Cols" localSheetId="70" hidden="1">#REF!,#REF!,#REF!</definedName>
    <definedName name="Z_1A8C061F_2301_11D3_BFD1_000039E37209_.wvu.Cols" localSheetId="72" hidden="1">#REF!,#REF!,#REF!</definedName>
    <definedName name="Z_1A8C061F_2301_11D3_BFD1_000039E37209_.wvu.Cols" localSheetId="73" hidden="1">#REF!,#REF!,#REF!</definedName>
    <definedName name="Z_1A8C061F_2301_11D3_BFD1_000039E37209_.wvu.Cols" localSheetId="74" hidden="1">#REF!,#REF!,#REF!</definedName>
    <definedName name="Z_1A8C061F_2301_11D3_BFD1_000039E37209_.wvu.Cols" localSheetId="11" hidden="1">#REF!,#REF!,#REF!</definedName>
    <definedName name="Z_1A8C061F_2301_11D3_BFD1_000039E37209_.wvu.Cols" localSheetId="23" hidden="1">#REF!,#REF!,#REF!</definedName>
    <definedName name="Z_1A8C061F_2301_11D3_BFD1_000039E37209_.wvu.Cols" localSheetId="27" hidden="1">#REF!,#REF!,#REF!</definedName>
    <definedName name="Z_1A8C061F_2301_11D3_BFD1_000039E37209_.wvu.Cols" localSheetId="10" hidden="1">#REF!,#REF!,#REF!</definedName>
    <definedName name="Z_1A8C061F_2301_11D3_BFD1_000039E37209_.wvu.Cols" localSheetId="38" hidden="1">#REF!,#REF!,#REF!</definedName>
    <definedName name="Z_1A8C061F_2301_11D3_BFD1_000039E37209_.wvu.Cols" localSheetId="25" hidden="1">#REF!,#REF!,#REF!</definedName>
    <definedName name="Z_1A8C061F_2301_11D3_BFD1_000039E37209_.wvu.Cols" localSheetId="31" hidden="1">#REF!,#REF!,#REF!</definedName>
    <definedName name="Z_1A8C061F_2301_11D3_BFD1_000039E37209_.wvu.Cols" localSheetId="39" hidden="1">#REF!,#REF!,#REF!</definedName>
    <definedName name="Z_1A8C061F_2301_11D3_BFD1_000039E37209_.wvu.Cols" localSheetId="40" hidden="1">#REF!,#REF!,#REF!</definedName>
    <definedName name="Z_1A8C061F_2301_11D3_BFD1_000039E37209_.wvu.Cols" localSheetId="41" hidden="1">#REF!,#REF!,#REF!</definedName>
    <definedName name="Z_1A8C061F_2301_11D3_BFD1_000039E37209_.wvu.Cols" localSheetId="46" hidden="1">#REF!,#REF!,#REF!</definedName>
    <definedName name="Z_1A8C061F_2301_11D3_BFD1_000039E37209_.wvu.Cols" localSheetId="47" hidden="1">#REF!,#REF!,#REF!</definedName>
    <definedName name="Z_1A8C061F_2301_11D3_BFD1_000039E37209_.wvu.Cols" localSheetId="48" hidden="1">#REF!,#REF!,#REF!</definedName>
    <definedName name="Z_1A8C061F_2301_11D3_BFD1_000039E37209_.wvu.Cols" localSheetId="49" hidden="1">#REF!,#REF!,#REF!</definedName>
    <definedName name="Z_1A8C061F_2301_11D3_BFD1_000039E37209_.wvu.Cols" localSheetId="52" hidden="1">#REF!,#REF!,#REF!</definedName>
    <definedName name="Z_1A8C061F_2301_11D3_BFD1_000039E37209_.wvu.Cols" localSheetId="53" hidden="1">#REF!,#REF!,#REF!</definedName>
    <definedName name="Z_1A8C061F_2301_11D3_BFD1_000039E37209_.wvu.Cols" localSheetId="64" hidden="1">#REF!,#REF!,#REF!</definedName>
    <definedName name="Z_1A8C061F_2301_11D3_BFD1_000039E37209_.wvu.Cols" localSheetId="65" hidden="1">#REF!,#REF!,#REF!</definedName>
    <definedName name="Z_1A8C061F_2301_11D3_BFD1_000039E37209_.wvu.Cols" hidden="1">#REF!,#REF!,#REF!</definedName>
    <definedName name="Z_1A8C061F_2301_11D3_BFD1_000039E37209_.wvu.Rows" localSheetId="67" hidden="1">#REF!,#REF!,#REF!</definedName>
    <definedName name="Z_1A8C061F_2301_11D3_BFD1_000039E37209_.wvu.Rows" localSheetId="68" hidden="1">#REF!,#REF!,#REF!</definedName>
    <definedName name="Z_1A8C061F_2301_11D3_BFD1_000039E37209_.wvu.Rows" localSheetId="69" hidden="1">#REF!,#REF!,#REF!</definedName>
    <definedName name="Z_1A8C061F_2301_11D3_BFD1_000039E37209_.wvu.Rows" localSheetId="70" hidden="1">#REF!,#REF!,#REF!</definedName>
    <definedName name="Z_1A8C061F_2301_11D3_BFD1_000039E37209_.wvu.Rows" localSheetId="72" hidden="1">#REF!,#REF!,#REF!</definedName>
    <definedName name="Z_1A8C061F_2301_11D3_BFD1_000039E37209_.wvu.Rows" localSheetId="73" hidden="1">#REF!,#REF!,#REF!</definedName>
    <definedName name="Z_1A8C061F_2301_11D3_BFD1_000039E37209_.wvu.Rows" localSheetId="74" hidden="1">#REF!,#REF!,#REF!</definedName>
    <definedName name="Z_1A8C061F_2301_11D3_BFD1_000039E37209_.wvu.Rows" localSheetId="11" hidden="1">#REF!,#REF!,#REF!</definedName>
    <definedName name="Z_1A8C061F_2301_11D3_BFD1_000039E37209_.wvu.Rows" localSheetId="23" hidden="1">#REF!,#REF!,#REF!</definedName>
    <definedName name="Z_1A8C061F_2301_11D3_BFD1_000039E37209_.wvu.Rows" localSheetId="27" hidden="1">#REF!,#REF!,#REF!</definedName>
    <definedName name="Z_1A8C061F_2301_11D3_BFD1_000039E37209_.wvu.Rows" localSheetId="10" hidden="1">#REF!,#REF!,#REF!</definedName>
    <definedName name="Z_1A8C061F_2301_11D3_BFD1_000039E37209_.wvu.Rows" localSheetId="38" hidden="1">#REF!,#REF!,#REF!</definedName>
    <definedName name="Z_1A8C061F_2301_11D3_BFD1_000039E37209_.wvu.Rows" localSheetId="25" hidden="1">#REF!,#REF!,#REF!</definedName>
    <definedName name="Z_1A8C061F_2301_11D3_BFD1_000039E37209_.wvu.Rows" localSheetId="31" hidden="1">#REF!,#REF!,#REF!</definedName>
    <definedName name="Z_1A8C061F_2301_11D3_BFD1_000039E37209_.wvu.Rows" localSheetId="39" hidden="1">#REF!,#REF!,#REF!</definedName>
    <definedName name="Z_1A8C061F_2301_11D3_BFD1_000039E37209_.wvu.Rows" localSheetId="40" hidden="1">#REF!,#REF!,#REF!</definedName>
    <definedName name="Z_1A8C061F_2301_11D3_BFD1_000039E37209_.wvu.Rows" localSheetId="41" hidden="1">#REF!,#REF!,#REF!</definedName>
    <definedName name="Z_1A8C061F_2301_11D3_BFD1_000039E37209_.wvu.Rows" localSheetId="46" hidden="1">#REF!,#REF!,#REF!</definedName>
    <definedName name="Z_1A8C061F_2301_11D3_BFD1_000039E37209_.wvu.Rows" localSheetId="47" hidden="1">#REF!,#REF!,#REF!</definedName>
    <definedName name="Z_1A8C061F_2301_11D3_BFD1_000039E37209_.wvu.Rows" localSheetId="48" hidden="1">#REF!,#REF!,#REF!</definedName>
    <definedName name="Z_1A8C061F_2301_11D3_BFD1_000039E37209_.wvu.Rows" localSheetId="49" hidden="1">#REF!,#REF!,#REF!</definedName>
    <definedName name="Z_1A8C061F_2301_11D3_BFD1_000039E37209_.wvu.Rows" localSheetId="52" hidden="1">#REF!,#REF!,#REF!</definedName>
    <definedName name="Z_1A8C061F_2301_11D3_BFD1_000039E37209_.wvu.Rows" localSheetId="53" hidden="1">#REF!,#REF!,#REF!</definedName>
    <definedName name="Z_1A8C061F_2301_11D3_BFD1_000039E37209_.wvu.Rows" localSheetId="64" hidden="1">#REF!,#REF!,#REF!</definedName>
    <definedName name="Z_1A8C061F_2301_11D3_BFD1_000039E37209_.wvu.Rows" localSheetId="65" hidden="1">#REF!,#REF!,#REF!</definedName>
    <definedName name="Z_1A8C061F_2301_11D3_BFD1_000039E37209_.wvu.Rows" hidden="1">#REF!,#REF!,#REF!</definedName>
    <definedName name="Z_95224721_0485_11D4_BFD1_00508B5F4DA4_.wvu.Cols" localSheetId="67" hidden="1">#REF!</definedName>
    <definedName name="Z_95224721_0485_11D4_BFD1_00508B5F4DA4_.wvu.Cols" localSheetId="68" hidden="1">#REF!</definedName>
    <definedName name="Z_95224721_0485_11D4_BFD1_00508B5F4DA4_.wvu.Cols" localSheetId="69" hidden="1">#REF!</definedName>
    <definedName name="Z_95224721_0485_11D4_BFD1_00508B5F4DA4_.wvu.Cols" localSheetId="70" hidden="1">#REF!</definedName>
    <definedName name="Z_95224721_0485_11D4_BFD1_00508B5F4DA4_.wvu.Cols" localSheetId="72" hidden="1">#REF!</definedName>
    <definedName name="Z_95224721_0485_11D4_BFD1_00508B5F4DA4_.wvu.Cols" localSheetId="73" hidden="1">#REF!</definedName>
    <definedName name="Z_95224721_0485_11D4_BFD1_00508B5F4DA4_.wvu.Cols" localSheetId="74" hidden="1">#REF!</definedName>
    <definedName name="Z_95224721_0485_11D4_BFD1_00508B5F4DA4_.wvu.Cols" localSheetId="11" hidden="1">#REF!</definedName>
    <definedName name="Z_95224721_0485_11D4_BFD1_00508B5F4DA4_.wvu.Cols" localSheetId="12" hidden="1">#REF!</definedName>
    <definedName name="Z_95224721_0485_11D4_BFD1_00508B5F4DA4_.wvu.Cols" localSheetId="13" hidden="1">#REF!</definedName>
    <definedName name="Z_95224721_0485_11D4_BFD1_00508B5F4DA4_.wvu.Cols" localSheetId="23" hidden="1">#REF!</definedName>
    <definedName name="Z_95224721_0485_11D4_BFD1_00508B5F4DA4_.wvu.Cols" localSheetId="24" hidden="1">#REF!</definedName>
    <definedName name="Z_95224721_0485_11D4_BFD1_00508B5F4DA4_.wvu.Cols" localSheetId="26" hidden="1">#REF!</definedName>
    <definedName name="Z_95224721_0485_11D4_BFD1_00508B5F4DA4_.wvu.Cols" localSheetId="27" hidden="1">#REF!</definedName>
    <definedName name="Z_95224721_0485_11D4_BFD1_00508B5F4DA4_.wvu.Cols" localSheetId="42" hidden="1">#REF!</definedName>
    <definedName name="Z_95224721_0485_11D4_BFD1_00508B5F4DA4_.wvu.Cols" localSheetId="10" hidden="1">#REF!</definedName>
    <definedName name="Z_95224721_0485_11D4_BFD1_00508B5F4DA4_.wvu.Cols" localSheetId="38" hidden="1">#REF!</definedName>
    <definedName name="Z_95224721_0485_11D4_BFD1_00508B5F4DA4_.wvu.Cols" localSheetId="25" hidden="1">#REF!</definedName>
    <definedName name="Z_95224721_0485_11D4_BFD1_00508B5F4DA4_.wvu.Cols" localSheetId="30" hidden="1">#REF!</definedName>
    <definedName name="Z_95224721_0485_11D4_BFD1_00508B5F4DA4_.wvu.Cols" localSheetId="31" hidden="1">#REF!</definedName>
    <definedName name="Z_95224721_0485_11D4_BFD1_00508B5F4DA4_.wvu.Cols" localSheetId="34" hidden="1">#REF!</definedName>
    <definedName name="Z_95224721_0485_11D4_BFD1_00508B5F4DA4_.wvu.Cols" localSheetId="36" hidden="1">#REF!</definedName>
    <definedName name="Z_95224721_0485_11D4_BFD1_00508B5F4DA4_.wvu.Cols" localSheetId="37" hidden="1">#REF!</definedName>
    <definedName name="Z_95224721_0485_11D4_BFD1_00508B5F4DA4_.wvu.Cols" localSheetId="39" hidden="1">#REF!</definedName>
    <definedName name="Z_95224721_0485_11D4_BFD1_00508B5F4DA4_.wvu.Cols" localSheetId="40" hidden="1">#REF!</definedName>
    <definedName name="Z_95224721_0485_11D4_BFD1_00508B5F4DA4_.wvu.Cols" localSheetId="41" hidden="1">#REF!</definedName>
    <definedName name="Z_95224721_0485_11D4_BFD1_00508B5F4DA4_.wvu.Cols" localSheetId="46" hidden="1">#REF!</definedName>
    <definedName name="Z_95224721_0485_11D4_BFD1_00508B5F4DA4_.wvu.Cols" localSheetId="47" hidden="1">#REF!</definedName>
    <definedName name="Z_95224721_0485_11D4_BFD1_00508B5F4DA4_.wvu.Cols" localSheetId="48" hidden="1">#REF!</definedName>
    <definedName name="Z_95224721_0485_11D4_BFD1_00508B5F4DA4_.wvu.Cols" localSheetId="49" hidden="1">#REF!</definedName>
    <definedName name="Z_95224721_0485_11D4_BFD1_00508B5F4DA4_.wvu.Cols" localSheetId="52" hidden="1">#REF!</definedName>
    <definedName name="Z_95224721_0485_11D4_BFD1_00508B5F4DA4_.wvu.Cols" localSheetId="53" hidden="1">#REF!</definedName>
    <definedName name="Z_95224721_0485_11D4_BFD1_00508B5F4DA4_.wvu.Cols" localSheetId="64" hidden="1">#REF!</definedName>
    <definedName name="Z_95224721_0485_11D4_BFD1_00508B5F4DA4_.wvu.Cols" localSheetId="65" hidden="1">#REF!</definedName>
    <definedName name="Z_95224721_0485_11D4_BFD1_00508B5F4DA4_.wvu.Cols" localSheetId="66" hidden="1">#REF!</definedName>
    <definedName name="Z_95224721_0485_11D4_BFD1_00508B5F4DA4_.wvu.Cols" hidden="1">#REF!</definedName>
    <definedName name="zc" localSheetId="67" hidden="1">{"Riqfin97",#N/A,FALSE,"Tran";"Riqfinpro",#N/A,FALSE,"Tran"}</definedName>
    <definedName name="zc" localSheetId="68" hidden="1">{"Riqfin97",#N/A,FALSE,"Tran";"Riqfinpro",#N/A,FALSE,"Tran"}</definedName>
    <definedName name="zc" localSheetId="69" hidden="1">{"Riqfin97",#N/A,FALSE,"Tran";"Riqfinpro",#N/A,FALSE,"Tran"}</definedName>
    <definedName name="zc" localSheetId="70" hidden="1">{"Riqfin97",#N/A,FALSE,"Tran";"Riqfinpro",#N/A,FALSE,"Tran"}</definedName>
    <definedName name="zc" localSheetId="72" hidden="1">{"Riqfin97",#N/A,FALSE,"Tran";"Riqfinpro",#N/A,FALSE,"Tran"}</definedName>
    <definedName name="zc" localSheetId="73" hidden="1">{"Riqfin97",#N/A,FALSE,"Tran";"Riqfinpro",#N/A,FALSE,"Tran"}</definedName>
    <definedName name="zc" localSheetId="74" hidden="1">{"Riqfin97",#N/A,FALSE,"Tran";"Riqfinpro",#N/A,FALSE,"Tran"}</definedName>
    <definedName name="zc" localSheetId="11" hidden="1">{"Riqfin97",#N/A,FALSE,"Tran";"Riqfinpro",#N/A,FALSE,"Tran"}</definedName>
    <definedName name="zc" localSheetId="12" hidden="1">{"Riqfin97",#N/A,FALSE,"Tran";"Riqfinpro",#N/A,FALSE,"Tran"}</definedName>
    <definedName name="zc" localSheetId="13" hidden="1">{"Riqfin97",#N/A,FALSE,"Tran";"Riqfinpro",#N/A,FALSE,"Tran"}</definedName>
    <definedName name="zc" localSheetId="23" hidden="1">{"Riqfin97",#N/A,FALSE,"Tran";"Riqfinpro",#N/A,FALSE,"Tran"}</definedName>
    <definedName name="zc" localSheetId="24" hidden="1">{"Riqfin97",#N/A,FALSE,"Tran";"Riqfinpro",#N/A,FALSE,"Tran"}</definedName>
    <definedName name="zc" localSheetId="26" hidden="1">{"Riqfin97",#N/A,FALSE,"Tran";"Riqfinpro",#N/A,FALSE,"Tran"}</definedName>
    <definedName name="zc" localSheetId="27" hidden="1">{"Riqfin97",#N/A,FALSE,"Tran";"Riqfinpro",#N/A,FALSE,"Tran"}</definedName>
    <definedName name="zc" localSheetId="42" hidden="1">{"Riqfin97",#N/A,FALSE,"Tran";"Riqfinpro",#N/A,FALSE,"Tran"}</definedName>
    <definedName name="zc" localSheetId="6" hidden="1">{"Riqfin97",#N/A,FALSE,"Tran";"Riqfinpro",#N/A,FALSE,"Tran"}</definedName>
    <definedName name="zc" localSheetId="7" hidden="1">{"Riqfin97",#N/A,FALSE,"Tran";"Riqfinpro",#N/A,FALSE,"Tran"}</definedName>
    <definedName name="zc" localSheetId="10" hidden="1">{"Riqfin97",#N/A,FALSE,"Tran";"Riqfinpro",#N/A,FALSE,"Tran"}</definedName>
    <definedName name="zc" localSheetId="38" hidden="1">{"Riqfin97",#N/A,FALSE,"Tran";"Riqfinpro",#N/A,FALSE,"Tran"}</definedName>
    <definedName name="zc" localSheetId="25" hidden="1">{"Riqfin97",#N/A,FALSE,"Tran";"Riqfinpro",#N/A,FALSE,"Tran"}</definedName>
    <definedName name="zc" localSheetId="28" hidden="1">{"Riqfin97",#N/A,FALSE,"Tran";"Riqfinpro",#N/A,FALSE,"Tran"}</definedName>
    <definedName name="zc" localSheetId="30" hidden="1">{"Riqfin97",#N/A,FALSE,"Tran";"Riqfinpro",#N/A,FALSE,"Tran"}</definedName>
    <definedName name="zc" localSheetId="31" hidden="1">{"Riqfin97",#N/A,FALSE,"Tran";"Riqfinpro",#N/A,FALSE,"Tran"}</definedName>
    <definedName name="zc" localSheetId="32" hidden="1">{"Riqfin97",#N/A,FALSE,"Tran";"Riqfinpro",#N/A,FALSE,"Tran"}</definedName>
    <definedName name="zc" localSheetId="33" hidden="1">{"Riqfin97",#N/A,FALSE,"Tran";"Riqfinpro",#N/A,FALSE,"Tran"}</definedName>
    <definedName name="zc" localSheetId="34" hidden="1">{"Riqfin97",#N/A,FALSE,"Tran";"Riqfinpro",#N/A,FALSE,"Tran"}</definedName>
    <definedName name="zc" localSheetId="35" hidden="1">{"Riqfin97",#N/A,FALSE,"Tran";"Riqfinpro",#N/A,FALSE,"Tran"}</definedName>
    <definedName name="zc" localSheetId="36" hidden="1">{"Riqfin97",#N/A,FALSE,"Tran";"Riqfinpro",#N/A,FALSE,"Tran"}</definedName>
    <definedName name="zc" localSheetId="37" hidden="1">{"Riqfin97",#N/A,FALSE,"Tran";"Riqfinpro",#N/A,FALSE,"Tran"}</definedName>
    <definedName name="zc" localSheetId="39" hidden="1">{"Riqfin97",#N/A,FALSE,"Tran";"Riqfinpro",#N/A,FALSE,"Tran"}</definedName>
    <definedName name="zc" localSheetId="40" hidden="1">{"Riqfin97",#N/A,FALSE,"Tran";"Riqfinpro",#N/A,FALSE,"Tran"}</definedName>
    <definedName name="zc" localSheetId="41" hidden="1">{"Riqfin97",#N/A,FALSE,"Tran";"Riqfinpro",#N/A,FALSE,"Tran"}</definedName>
    <definedName name="zc" localSheetId="46" hidden="1">{"Riqfin97",#N/A,FALSE,"Tran";"Riqfinpro",#N/A,FALSE,"Tran"}</definedName>
    <definedName name="zc" localSheetId="47" hidden="1">{"Riqfin97",#N/A,FALSE,"Tran";"Riqfinpro",#N/A,FALSE,"Tran"}</definedName>
    <definedName name="zc" localSheetId="48" hidden="1">{"Riqfin97",#N/A,FALSE,"Tran";"Riqfinpro",#N/A,FALSE,"Tran"}</definedName>
    <definedName name="zc" localSheetId="49" hidden="1">{"Riqfin97",#N/A,FALSE,"Tran";"Riqfinpro",#N/A,FALSE,"Tran"}</definedName>
    <definedName name="zc" localSheetId="50" hidden="1">{"Riqfin97",#N/A,FALSE,"Tran";"Riqfinpro",#N/A,FALSE,"Tran"}</definedName>
    <definedName name="zc" localSheetId="51" hidden="1">{"Riqfin97",#N/A,FALSE,"Tran";"Riqfinpro",#N/A,FALSE,"Tran"}</definedName>
    <definedName name="zc" localSheetId="52" hidden="1">{"Riqfin97",#N/A,FALSE,"Tran";"Riqfinpro",#N/A,FALSE,"Tran"}</definedName>
    <definedName name="zc" localSheetId="53" hidden="1">{"Riqfin97",#N/A,FALSE,"Tran";"Riqfinpro",#N/A,FALSE,"Tran"}</definedName>
    <definedName name="zc" localSheetId="64" hidden="1">{"Riqfin97",#N/A,FALSE,"Tran";"Riqfinpro",#N/A,FALSE,"Tran"}</definedName>
    <definedName name="zc" localSheetId="65" hidden="1">{"Riqfin97",#N/A,FALSE,"Tran";"Riqfinpro",#N/A,FALSE,"Tran"}</definedName>
    <definedName name="zc" localSheetId="66" hidden="1">{"Riqfin97",#N/A,FALSE,"Tran";"Riqfinpro",#N/A,FALSE,"Tran"}</definedName>
    <definedName name="zc" hidden="1">{"Riqfin97",#N/A,FALSE,"Tran";"Riqfinpro",#N/A,FALSE,"Tran"}</definedName>
    <definedName name="zio" localSheetId="67" hidden="1">{"Tab1",#N/A,FALSE,"P";"Tab2",#N/A,FALSE,"P"}</definedName>
    <definedName name="zio" localSheetId="68" hidden="1">{"Tab1",#N/A,FALSE,"P";"Tab2",#N/A,FALSE,"P"}</definedName>
    <definedName name="zio" localSheetId="69" hidden="1">{"Tab1",#N/A,FALSE,"P";"Tab2",#N/A,FALSE,"P"}</definedName>
    <definedName name="zio" localSheetId="70" hidden="1">{"Tab1",#N/A,FALSE,"P";"Tab2",#N/A,FALSE,"P"}</definedName>
    <definedName name="zio" localSheetId="72" hidden="1">{"Tab1",#N/A,FALSE,"P";"Tab2",#N/A,FALSE,"P"}</definedName>
    <definedName name="zio" localSheetId="73" hidden="1">{"Tab1",#N/A,FALSE,"P";"Tab2",#N/A,FALSE,"P"}</definedName>
    <definedName name="zio" localSheetId="74" hidden="1">{"Tab1",#N/A,FALSE,"P";"Tab2",#N/A,FALSE,"P"}</definedName>
    <definedName name="zio" localSheetId="11" hidden="1">{"Tab1",#N/A,FALSE,"P";"Tab2",#N/A,FALSE,"P"}</definedName>
    <definedName name="zio" localSheetId="12" hidden="1">{"Tab1",#N/A,FALSE,"P";"Tab2",#N/A,FALSE,"P"}</definedName>
    <definedName name="zio" localSheetId="13" hidden="1">{"Tab1",#N/A,FALSE,"P";"Tab2",#N/A,FALSE,"P"}</definedName>
    <definedName name="zio" localSheetId="23" hidden="1">{"Tab1",#N/A,FALSE,"P";"Tab2",#N/A,FALSE,"P"}</definedName>
    <definedName name="zio" localSheetId="24" hidden="1">{"Tab1",#N/A,FALSE,"P";"Tab2",#N/A,FALSE,"P"}</definedName>
    <definedName name="zio" localSheetId="26" hidden="1">{"Tab1",#N/A,FALSE,"P";"Tab2",#N/A,FALSE,"P"}</definedName>
    <definedName name="zio" localSheetId="27" hidden="1">{"Tab1",#N/A,FALSE,"P";"Tab2",#N/A,FALSE,"P"}</definedName>
    <definedName name="zio" localSheetId="42" hidden="1">{"Tab1",#N/A,FALSE,"P";"Tab2",#N/A,FALSE,"P"}</definedName>
    <definedName name="zio" localSheetId="6" hidden="1">{"Tab1",#N/A,FALSE,"P";"Tab2",#N/A,FALSE,"P"}</definedName>
    <definedName name="zio" localSheetId="7" hidden="1">{"Tab1",#N/A,FALSE,"P";"Tab2",#N/A,FALSE,"P"}</definedName>
    <definedName name="zio" localSheetId="10" hidden="1">{"Tab1",#N/A,FALSE,"P";"Tab2",#N/A,FALSE,"P"}</definedName>
    <definedName name="zio" localSheetId="38" hidden="1">{"Tab1",#N/A,FALSE,"P";"Tab2",#N/A,FALSE,"P"}</definedName>
    <definedName name="zio" localSheetId="25" hidden="1">{"Tab1",#N/A,FALSE,"P";"Tab2",#N/A,FALSE,"P"}</definedName>
    <definedName name="zio" localSheetId="28" hidden="1">{"Tab1",#N/A,FALSE,"P";"Tab2",#N/A,FALSE,"P"}</definedName>
    <definedName name="zio" localSheetId="30" hidden="1">{"Tab1",#N/A,FALSE,"P";"Tab2",#N/A,FALSE,"P"}</definedName>
    <definedName name="zio" localSheetId="31" hidden="1">{"Tab1",#N/A,FALSE,"P";"Tab2",#N/A,FALSE,"P"}</definedName>
    <definedName name="zio" localSheetId="32" hidden="1">{"Tab1",#N/A,FALSE,"P";"Tab2",#N/A,FALSE,"P"}</definedName>
    <definedName name="zio" localSheetId="33" hidden="1">{"Tab1",#N/A,FALSE,"P";"Tab2",#N/A,FALSE,"P"}</definedName>
    <definedName name="zio" localSheetId="34" hidden="1">{"Tab1",#N/A,FALSE,"P";"Tab2",#N/A,FALSE,"P"}</definedName>
    <definedName name="zio" localSheetId="35" hidden="1">{"Tab1",#N/A,FALSE,"P";"Tab2",#N/A,FALSE,"P"}</definedName>
    <definedName name="zio" localSheetId="36" hidden="1">{"Tab1",#N/A,FALSE,"P";"Tab2",#N/A,FALSE,"P"}</definedName>
    <definedName name="zio" localSheetId="37" hidden="1">{"Tab1",#N/A,FALSE,"P";"Tab2",#N/A,FALSE,"P"}</definedName>
    <definedName name="zio" localSheetId="39" hidden="1">{"Tab1",#N/A,FALSE,"P";"Tab2",#N/A,FALSE,"P"}</definedName>
    <definedName name="zio" localSheetId="40" hidden="1">{"Tab1",#N/A,FALSE,"P";"Tab2",#N/A,FALSE,"P"}</definedName>
    <definedName name="zio" localSheetId="41" hidden="1">{"Tab1",#N/A,FALSE,"P";"Tab2",#N/A,FALSE,"P"}</definedName>
    <definedName name="zio" localSheetId="46" hidden="1">{"Tab1",#N/A,FALSE,"P";"Tab2",#N/A,FALSE,"P"}</definedName>
    <definedName name="zio" localSheetId="47" hidden="1">{"Tab1",#N/A,FALSE,"P";"Tab2",#N/A,FALSE,"P"}</definedName>
    <definedName name="zio" localSheetId="48" hidden="1">{"Tab1",#N/A,FALSE,"P";"Tab2",#N/A,FALSE,"P"}</definedName>
    <definedName name="zio" localSheetId="49" hidden="1">{"Tab1",#N/A,FALSE,"P";"Tab2",#N/A,FALSE,"P"}</definedName>
    <definedName name="zio" localSheetId="50" hidden="1">{"Tab1",#N/A,FALSE,"P";"Tab2",#N/A,FALSE,"P"}</definedName>
    <definedName name="zio" localSheetId="51" hidden="1">{"Tab1",#N/A,FALSE,"P";"Tab2",#N/A,FALSE,"P"}</definedName>
    <definedName name="zio" localSheetId="52" hidden="1">{"Tab1",#N/A,FALSE,"P";"Tab2",#N/A,FALSE,"P"}</definedName>
    <definedName name="zio" localSheetId="53" hidden="1">{"Tab1",#N/A,FALSE,"P";"Tab2",#N/A,FALSE,"P"}</definedName>
    <definedName name="zio" localSheetId="64" hidden="1">{"Tab1",#N/A,FALSE,"P";"Tab2",#N/A,FALSE,"P"}</definedName>
    <definedName name="zio" localSheetId="65" hidden="1">{"Tab1",#N/A,FALSE,"P";"Tab2",#N/A,FALSE,"P"}</definedName>
    <definedName name="zio" localSheetId="66" hidden="1">{"Tab1",#N/A,FALSE,"P";"Tab2",#N/A,FALSE,"P"}</definedName>
    <definedName name="zio" hidden="1">{"Tab1",#N/A,FALSE,"P";"Tab2",#N/A,FALSE,"P"}</definedName>
    <definedName name="zn" localSheetId="67" hidden="1">{"bop94-99",#N/A,FALSE,"BOP";"bgdp94-99",#N/A,FALSE,"BOPGDP";"exp94-99",#N/A,FALSE,"EXP";"imp94-99",#N/A,FALSE,"IMP";"tt9499",#N/A,FALSE,"TT";"ss94-99",#N/A,FALSE,"SERV";"tran94-99",#N/A,FALSE,"TRAN";"dis95-98",#N/A,FALSE,"DISB";"amor94-99",#N/A,FALSE,"AMOR";"int94-98",#N/A,FALSE,"INT";"debt94-99",#N/A,FALSE,"DEBT"}</definedName>
    <definedName name="zn" localSheetId="68" hidden="1">{"bop94-99",#N/A,FALSE,"BOP";"bgdp94-99",#N/A,FALSE,"BOPGDP";"exp94-99",#N/A,FALSE,"EXP";"imp94-99",#N/A,FALSE,"IMP";"tt9499",#N/A,FALSE,"TT";"ss94-99",#N/A,FALSE,"SERV";"tran94-99",#N/A,FALSE,"TRAN";"dis95-98",#N/A,FALSE,"DISB";"amor94-99",#N/A,FALSE,"AMOR";"int94-98",#N/A,FALSE,"INT";"debt94-99",#N/A,FALSE,"DEBT"}</definedName>
    <definedName name="zn" localSheetId="69" hidden="1">{"bop94-99",#N/A,FALSE,"BOP";"bgdp94-99",#N/A,FALSE,"BOPGDP";"exp94-99",#N/A,FALSE,"EXP";"imp94-99",#N/A,FALSE,"IMP";"tt9499",#N/A,FALSE,"TT";"ss94-99",#N/A,FALSE,"SERV";"tran94-99",#N/A,FALSE,"TRAN";"dis95-98",#N/A,FALSE,"DISB";"amor94-99",#N/A,FALSE,"AMOR";"int94-98",#N/A,FALSE,"INT";"debt94-99",#N/A,FALSE,"DEBT"}</definedName>
    <definedName name="zn" localSheetId="70" hidden="1">{"bop94-99",#N/A,FALSE,"BOP";"bgdp94-99",#N/A,FALSE,"BOPGDP";"exp94-99",#N/A,FALSE,"EXP";"imp94-99",#N/A,FALSE,"IMP";"tt9499",#N/A,FALSE,"TT";"ss94-99",#N/A,FALSE,"SERV";"tran94-99",#N/A,FALSE,"TRAN";"dis95-98",#N/A,FALSE,"DISB";"amor94-99",#N/A,FALSE,"AMOR";"int94-98",#N/A,FALSE,"INT";"debt94-99",#N/A,FALSE,"DEBT"}</definedName>
    <definedName name="zn" localSheetId="72" hidden="1">{"bop94-99",#N/A,FALSE,"BOP";"bgdp94-99",#N/A,FALSE,"BOPGDP";"exp94-99",#N/A,FALSE,"EXP";"imp94-99",#N/A,FALSE,"IMP";"tt9499",#N/A,FALSE,"TT";"ss94-99",#N/A,FALSE,"SERV";"tran94-99",#N/A,FALSE,"TRAN";"dis95-98",#N/A,FALSE,"DISB";"amor94-99",#N/A,FALSE,"AMOR";"int94-98",#N/A,FALSE,"INT";"debt94-99",#N/A,FALSE,"DEBT"}</definedName>
    <definedName name="zn" localSheetId="73" hidden="1">{"bop94-99",#N/A,FALSE,"BOP";"bgdp94-99",#N/A,FALSE,"BOPGDP";"exp94-99",#N/A,FALSE,"EXP";"imp94-99",#N/A,FALSE,"IMP";"tt9499",#N/A,FALSE,"TT";"ss94-99",#N/A,FALSE,"SERV";"tran94-99",#N/A,FALSE,"TRAN";"dis95-98",#N/A,FALSE,"DISB";"amor94-99",#N/A,FALSE,"AMOR";"int94-98",#N/A,FALSE,"INT";"debt94-99",#N/A,FALSE,"DEBT"}</definedName>
    <definedName name="zn" localSheetId="74" hidden="1">{"bop94-99",#N/A,FALSE,"BOP";"bgdp94-99",#N/A,FALSE,"BOPGDP";"exp94-99",#N/A,FALSE,"EXP";"imp94-99",#N/A,FALSE,"IMP";"tt9499",#N/A,FALSE,"TT";"ss94-99",#N/A,FALSE,"SERV";"tran94-99",#N/A,FALSE,"TRAN";"dis95-98",#N/A,FALSE,"DISB";"amor94-99",#N/A,FALSE,"AMOR";"int94-98",#N/A,FALSE,"INT";"debt94-99",#N/A,FALSE,"DEBT"}</definedName>
    <definedName name="zn" localSheetId="11" hidden="1">{"bop94-99",#N/A,FALSE,"BOP";"bgdp94-99",#N/A,FALSE,"BOPGDP";"exp94-99",#N/A,FALSE,"EXP";"imp94-99",#N/A,FALSE,"IMP";"tt9499",#N/A,FALSE,"TT";"ss94-99",#N/A,FALSE,"SERV";"tran94-99",#N/A,FALSE,"TRAN";"dis95-98",#N/A,FALSE,"DISB";"amor94-99",#N/A,FALSE,"AMOR";"int94-98",#N/A,FALSE,"INT";"debt94-99",#N/A,FALSE,"DEBT"}</definedName>
    <definedName name="zn" localSheetId="12" hidden="1">{"bop94-99",#N/A,FALSE,"BOP";"bgdp94-99",#N/A,FALSE,"BOPGDP";"exp94-99",#N/A,FALSE,"EXP";"imp94-99",#N/A,FALSE,"IMP";"tt9499",#N/A,FALSE,"TT";"ss94-99",#N/A,FALSE,"SERV";"tran94-99",#N/A,FALSE,"TRAN";"dis95-98",#N/A,FALSE,"DISB";"amor94-99",#N/A,FALSE,"AMOR";"int94-98",#N/A,FALSE,"INT";"debt94-99",#N/A,FALSE,"DEBT"}</definedName>
    <definedName name="zn" localSheetId="13" hidden="1">{"bop94-99",#N/A,FALSE,"BOP";"bgdp94-99",#N/A,FALSE,"BOPGDP";"exp94-99",#N/A,FALSE,"EXP";"imp94-99",#N/A,FALSE,"IMP";"tt9499",#N/A,FALSE,"TT";"ss94-99",#N/A,FALSE,"SERV";"tran94-99",#N/A,FALSE,"TRAN";"dis95-98",#N/A,FALSE,"DISB";"amor94-99",#N/A,FALSE,"AMOR";"int94-98",#N/A,FALSE,"INT";"debt94-99",#N/A,FALSE,"DEBT"}</definedName>
    <definedName name="zn" localSheetId="23" hidden="1">{"bop94-99",#N/A,FALSE,"BOP";"bgdp94-99",#N/A,FALSE,"BOPGDP";"exp94-99",#N/A,FALSE,"EXP";"imp94-99",#N/A,FALSE,"IMP";"tt9499",#N/A,FALSE,"TT";"ss94-99",#N/A,FALSE,"SERV";"tran94-99",#N/A,FALSE,"TRAN";"dis95-98",#N/A,FALSE,"DISB";"amor94-99",#N/A,FALSE,"AMOR";"int94-98",#N/A,FALSE,"INT";"debt94-99",#N/A,FALSE,"DEBT"}</definedName>
    <definedName name="zn" localSheetId="24" hidden="1">{"bop94-99",#N/A,FALSE,"BOP";"bgdp94-99",#N/A,FALSE,"BOPGDP";"exp94-99",#N/A,FALSE,"EXP";"imp94-99",#N/A,FALSE,"IMP";"tt9499",#N/A,FALSE,"TT";"ss94-99",#N/A,FALSE,"SERV";"tran94-99",#N/A,FALSE,"TRAN";"dis95-98",#N/A,FALSE,"DISB";"amor94-99",#N/A,FALSE,"AMOR";"int94-98",#N/A,FALSE,"INT";"debt94-99",#N/A,FALSE,"DEBT"}</definedName>
    <definedName name="zn" localSheetId="26" hidden="1">{"bop94-99",#N/A,FALSE,"BOP";"bgdp94-99",#N/A,FALSE,"BOPGDP";"exp94-99",#N/A,FALSE,"EXP";"imp94-99",#N/A,FALSE,"IMP";"tt9499",#N/A,FALSE,"TT";"ss94-99",#N/A,FALSE,"SERV";"tran94-99",#N/A,FALSE,"TRAN";"dis95-98",#N/A,FALSE,"DISB";"amor94-99",#N/A,FALSE,"AMOR";"int94-98",#N/A,FALSE,"INT";"debt94-99",#N/A,FALSE,"DEBT"}</definedName>
    <definedName name="zn" localSheetId="27" hidden="1">{"bop94-99",#N/A,FALSE,"BOP";"bgdp94-99",#N/A,FALSE,"BOPGDP";"exp94-99",#N/A,FALSE,"EXP";"imp94-99",#N/A,FALSE,"IMP";"tt9499",#N/A,FALSE,"TT";"ss94-99",#N/A,FALSE,"SERV";"tran94-99",#N/A,FALSE,"TRAN";"dis95-98",#N/A,FALSE,"DISB";"amor94-99",#N/A,FALSE,"AMOR";"int94-98",#N/A,FALSE,"INT";"debt94-99",#N/A,FALSE,"DEBT"}</definedName>
    <definedName name="zn" localSheetId="42" hidden="1">{"bop94-99",#N/A,FALSE,"BOP";"bgdp94-99",#N/A,FALSE,"BOPGDP";"exp94-99",#N/A,FALSE,"EXP";"imp94-99",#N/A,FALSE,"IMP";"tt9499",#N/A,FALSE,"TT";"ss94-99",#N/A,FALSE,"SERV";"tran94-99",#N/A,FALSE,"TRAN";"dis95-98",#N/A,FALSE,"DISB";"amor94-99",#N/A,FALSE,"AMOR";"int94-98",#N/A,FALSE,"INT";"debt94-99",#N/A,FALSE,"DEBT"}</definedName>
    <definedName name="zn" localSheetId="6" hidden="1">{"bop94-99",#N/A,FALSE,"BOP";"bgdp94-99",#N/A,FALSE,"BOPGDP";"exp94-99",#N/A,FALSE,"EXP";"imp94-99",#N/A,FALSE,"IMP";"tt9499",#N/A,FALSE,"TT";"ss94-99",#N/A,FALSE,"SERV";"tran94-99",#N/A,FALSE,"TRAN";"dis95-98",#N/A,FALSE,"DISB";"amor94-99",#N/A,FALSE,"AMOR";"int94-98",#N/A,FALSE,"INT";"debt94-99",#N/A,FALSE,"DEBT"}</definedName>
    <definedName name="zn" localSheetId="7" hidden="1">{"bop94-99",#N/A,FALSE,"BOP";"bgdp94-99",#N/A,FALSE,"BOPGDP";"exp94-99",#N/A,FALSE,"EXP";"imp94-99",#N/A,FALSE,"IMP";"tt9499",#N/A,FALSE,"TT";"ss94-99",#N/A,FALSE,"SERV";"tran94-99",#N/A,FALSE,"TRAN";"dis95-98",#N/A,FALSE,"DISB";"amor94-99",#N/A,FALSE,"AMOR";"int94-98",#N/A,FALSE,"INT";"debt94-99",#N/A,FALSE,"DEBT"}</definedName>
    <definedName name="zn" localSheetId="10" hidden="1">{"bop94-99",#N/A,FALSE,"BOP";"bgdp94-99",#N/A,FALSE,"BOPGDP";"exp94-99",#N/A,FALSE,"EXP";"imp94-99",#N/A,FALSE,"IMP";"tt9499",#N/A,FALSE,"TT";"ss94-99",#N/A,FALSE,"SERV";"tran94-99",#N/A,FALSE,"TRAN";"dis95-98",#N/A,FALSE,"DISB";"amor94-99",#N/A,FALSE,"AMOR";"int94-98",#N/A,FALSE,"INT";"debt94-99",#N/A,FALSE,"DEBT"}</definedName>
    <definedName name="zn" localSheetId="38" hidden="1">{"bop94-99",#N/A,FALSE,"BOP";"bgdp94-99",#N/A,FALSE,"BOPGDP";"exp94-99",#N/A,FALSE,"EXP";"imp94-99",#N/A,FALSE,"IMP";"tt9499",#N/A,FALSE,"TT";"ss94-99",#N/A,FALSE,"SERV";"tran94-99",#N/A,FALSE,"TRAN";"dis95-98",#N/A,FALSE,"DISB";"amor94-99",#N/A,FALSE,"AMOR";"int94-98",#N/A,FALSE,"INT";"debt94-99",#N/A,FALSE,"DEBT"}</definedName>
    <definedName name="zn" localSheetId="25" hidden="1">{"bop94-99",#N/A,FALSE,"BOP";"bgdp94-99",#N/A,FALSE,"BOPGDP";"exp94-99",#N/A,FALSE,"EXP";"imp94-99",#N/A,FALSE,"IMP";"tt9499",#N/A,FALSE,"TT";"ss94-99",#N/A,FALSE,"SERV";"tran94-99",#N/A,FALSE,"TRAN";"dis95-98",#N/A,FALSE,"DISB";"amor94-99",#N/A,FALSE,"AMOR";"int94-98",#N/A,FALSE,"INT";"debt94-99",#N/A,FALSE,"DEBT"}</definedName>
    <definedName name="zn" localSheetId="28" hidden="1">{"bop94-99",#N/A,FALSE,"BOP";"bgdp94-99",#N/A,FALSE,"BOPGDP";"exp94-99",#N/A,FALSE,"EXP";"imp94-99",#N/A,FALSE,"IMP";"tt9499",#N/A,FALSE,"TT";"ss94-99",#N/A,FALSE,"SERV";"tran94-99",#N/A,FALSE,"TRAN";"dis95-98",#N/A,FALSE,"DISB";"amor94-99",#N/A,FALSE,"AMOR";"int94-98",#N/A,FALSE,"INT";"debt94-99",#N/A,FALSE,"DEBT"}</definedName>
    <definedName name="zn" localSheetId="30" hidden="1">{"bop94-99",#N/A,FALSE,"BOP";"bgdp94-99",#N/A,FALSE,"BOPGDP";"exp94-99",#N/A,FALSE,"EXP";"imp94-99",#N/A,FALSE,"IMP";"tt9499",#N/A,FALSE,"TT";"ss94-99",#N/A,FALSE,"SERV";"tran94-99",#N/A,FALSE,"TRAN";"dis95-98",#N/A,FALSE,"DISB";"amor94-99",#N/A,FALSE,"AMOR";"int94-98",#N/A,FALSE,"INT";"debt94-99",#N/A,FALSE,"DEBT"}</definedName>
    <definedName name="zn" localSheetId="31" hidden="1">{"bop94-99",#N/A,FALSE,"BOP";"bgdp94-99",#N/A,FALSE,"BOPGDP";"exp94-99",#N/A,FALSE,"EXP";"imp94-99",#N/A,FALSE,"IMP";"tt9499",#N/A,FALSE,"TT";"ss94-99",#N/A,FALSE,"SERV";"tran94-99",#N/A,FALSE,"TRAN";"dis95-98",#N/A,FALSE,"DISB";"amor94-99",#N/A,FALSE,"AMOR";"int94-98",#N/A,FALSE,"INT";"debt94-99",#N/A,FALSE,"DEBT"}</definedName>
    <definedName name="zn" localSheetId="32" hidden="1">{"bop94-99",#N/A,FALSE,"BOP";"bgdp94-99",#N/A,FALSE,"BOPGDP";"exp94-99",#N/A,FALSE,"EXP";"imp94-99",#N/A,FALSE,"IMP";"tt9499",#N/A,FALSE,"TT";"ss94-99",#N/A,FALSE,"SERV";"tran94-99",#N/A,FALSE,"TRAN";"dis95-98",#N/A,FALSE,"DISB";"amor94-99",#N/A,FALSE,"AMOR";"int94-98",#N/A,FALSE,"INT";"debt94-99",#N/A,FALSE,"DEBT"}</definedName>
    <definedName name="zn" localSheetId="33" hidden="1">{"bop94-99",#N/A,FALSE,"BOP";"bgdp94-99",#N/A,FALSE,"BOPGDP";"exp94-99",#N/A,FALSE,"EXP";"imp94-99",#N/A,FALSE,"IMP";"tt9499",#N/A,FALSE,"TT";"ss94-99",#N/A,FALSE,"SERV";"tran94-99",#N/A,FALSE,"TRAN";"dis95-98",#N/A,FALSE,"DISB";"amor94-99",#N/A,FALSE,"AMOR";"int94-98",#N/A,FALSE,"INT";"debt94-99",#N/A,FALSE,"DEBT"}</definedName>
    <definedName name="zn" localSheetId="34" hidden="1">{"bop94-99",#N/A,FALSE,"BOP";"bgdp94-99",#N/A,FALSE,"BOPGDP";"exp94-99",#N/A,FALSE,"EXP";"imp94-99",#N/A,FALSE,"IMP";"tt9499",#N/A,FALSE,"TT";"ss94-99",#N/A,FALSE,"SERV";"tran94-99",#N/A,FALSE,"TRAN";"dis95-98",#N/A,FALSE,"DISB";"amor94-99",#N/A,FALSE,"AMOR";"int94-98",#N/A,FALSE,"INT";"debt94-99",#N/A,FALSE,"DEBT"}</definedName>
    <definedName name="zn" localSheetId="35" hidden="1">{"bop94-99",#N/A,FALSE,"BOP";"bgdp94-99",#N/A,FALSE,"BOPGDP";"exp94-99",#N/A,FALSE,"EXP";"imp94-99",#N/A,FALSE,"IMP";"tt9499",#N/A,FALSE,"TT";"ss94-99",#N/A,FALSE,"SERV";"tran94-99",#N/A,FALSE,"TRAN";"dis95-98",#N/A,FALSE,"DISB";"amor94-99",#N/A,FALSE,"AMOR";"int94-98",#N/A,FALSE,"INT";"debt94-99",#N/A,FALSE,"DEBT"}</definedName>
    <definedName name="zn" localSheetId="36" hidden="1">{"bop94-99",#N/A,FALSE,"BOP";"bgdp94-99",#N/A,FALSE,"BOPGDP";"exp94-99",#N/A,FALSE,"EXP";"imp94-99",#N/A,FALSE,"IMP";"tt9499",#N/A,FALSE,"TT";"ss94-99",#N/A,FALSE,"SERV";"tran94-99",#N/A,FALSE,"TRAN";"dis95-98",#N/A,FALSE,"DISB";"amor94-99",#N/A,FALSE,"AMOR";"int94-98",#N/A,FALSE,"INT";"debt94-99",#N/A,FALSE,"DEBT"}</definedName>
    <definedName name="zn" localSheetId="37" hidden="1">{"bop94-99",#N/A,FALSE,"BOP";"bgdp94-99",#N/A,FALSE,"BOPGDP";"exp94-99",#N/A,FALSE,"EXP";"imp94-99",#N/A,FALSE,"IMP";"tt9499",#N/A,FALSE,"TT";"ss94-99",#N/A,FALSE,"SERV";"tran94-99",#N/A,FALSE,"TRAN";"dis95-98",#N/A,FALSE,"DISB";"amor94-99",#N/A,FALSE,"AMOR";"int94-98",#N/A,FALSE,"INT";"debt94-99",#N/A,FALSE,"DEBT"}</definedName>
    <definedName name="zn" localSheetId="39" hidden="1">{"bop94-99",#N/A,FALSE,"BOP";"bgdp94-99",#N/A,FALSE,"BOPGDP";"exp94-99",#N/A,FALSE,"EXP";"imp94-99",#N/A,FALSE,"IMP";"tt9499",#N/A,FALSE,"TT";"ss94-99",#N/A,FALSE,"SERV";"tran94-99",#N/A,FALSE,"TRAN";"dis95-98",#N/A,FALSE,"DISB";"amor94-99",#N/A,FALSE,"AMOR";"int94-98",#N/A,FALSE,"INT";"debt94-99",#N/A,FALSE,"DEBT"}</definedName>
    <definedName name="zn" localSheetId="40" hidden="1">{"bop94-99",#N/A,FALSE,"BOP";"bgdp94-99",#N/A,FALSE,"BOPGDP";"exp94-99",#N/A,FALSE,"EXP";"imp94-99",#N/A,FALSE,"IMP";"tt9499",#N/A,FALSE,"TT";"ss94-99",#N/A,FALSE,"SERV";"tran94-99",#N/A,FALSE,"TRAN";"dis95-98",#N/A,FALSE,"DISB";"amor94-99",#N/A,FALSE,"AMOR";"int94-98",#N/A,FALSE,"INT";"debt94-99",#N/A,FALSE,"DEBT"}</definedName>
    <definedName name="zn" localSheetId="41" hidden="1">{"bop94-99",#N/A,FALSE,"BOP";"bgdp94-99",#N/A,FALSE,"BOPGDP";"exp94-99",#N/A,FALSE,"EXP";"imp94-99",#N/A,FALSE,"IMP";"tt9499",#N/A,FALSE,"TT";"ss94-99",#N/A,FALSE,"SERV";"tran94-99",#N/A,FALSE,"TRAN";"dis95-98",#N/A,FALSE,"DISB";"amor94-99",#N/A,FALSE,"AMOR";"int94-98",#N/A,FALSE,"INT";"debt94-99",#N/A,FALSE,"DEBT"}</definedName>
    <definedName name="zn" localSheetId="46" hidden="1">{"bop94-99",#N/A,FALSE,"BOP";"bgdp94-99",#N/A,FALSE,"BOPGDP";"exp94-99",#N/A,FALSE,"EXP";"imp94-99",#N/A,FALSE,"IMP";"tt9499",#N/A,FALSE,"TT";"ss94-99",#N/A,FALSE,"SERV";"tran94-99",#N/A,FALSE,"TRAN";"dis95-98",#N/A,FALSE,"DISB";"amor94-99",#N/A,FALSE,"AMOR";"int94-98",#N/A,FALSE,"INT";"debt94-99",#N/A,FALSE,"DEBT"}</definedName>
    <definedName name="zn" localSheetId="47" hidden="1">{"bop94-99",#N/A,FALSE,"BOP";"bgdp94-99",#N/A,FALSE,"BOPGDP";"exp94-99",#N/A,FALSE,"EXP";"imp94-99",#N/A,FALSE,"IMP";"tt9499",#N/A,FALSE,"TT";"ss94-99",#N/A,FALSE,"SERV";"tran94-99",#N/A,FALSE,"TRAN";"dis95-98",#N/A,FALSE,"DISB";"amor94-99",#N/A,FALSE,"AMOR";"int94-98",#N/A,FALSE,"INT";"debt94-99",#N/A,FALSE,"DEBT"}</definedName>
    <definedName name="zn" localSheetId="48" hidden="1">{"bop94-99",#N/A,FALSE,"BOP";"bgdp94-99",#N/A,FALSE,"BOPGDP";"exp94-99",#N/A,FALSE,"EXP";"imp94-99",#N/A,FALSE,"IMP";"tt9499",#N/A,FALSE,"TT";"ss94-99",#N/A,FALSE,"SERV";"tran94-99",#N/A,FALSE,"TRAN";"dis95-98",#N/A,FALSE,"DISB";"amor94-99",#N/A,FALSE,"AMOR";"int94-98",#N/A,FALSE,"INT";"debt94-99",#N/A,FALSE,"DEBT"}</definedName>
    <definedName name="zn" localSheetId="49" hidden="1">{"bop94-99",#N/A,FALSE,"BOP";"bgdp94-99",#N/A,FALSE,"BOPGDP";"exp94-99",#N/A,FALSE,"EXP";"imp94-99",#N/A,FALSE,"IMP";"tt9499",#N/A,FALSE,"TT";"ss94-99",#N/A,FALSE,"SERV";"tran94-99",#N/A,FALSE,"TRAN";"dis95-98",#N/A,FALSE,"DISB";"amor94-99",#N/A,FALSE,"AMOR";"int94-98",#N/A,FALSE,"INT";"debt94-99",#N/A,FALSE,"DEBT"}</definedName>
    <definedName name="zn" localSheetId="50" hidden="1">{"bop94-99",#N/A,FALSE,"BOP";"bgdp94-99",#N/A,FALSE,"BOPGDP";"exp94-99",#N/A,FALSE,"EXP";"imp94-99",#N/A,FALSE,"IMP";"tt9499",#N/A,FALSE,"TT";"ss94-99",#N/A,FALSE,"SERV";"tran94-99",#N/A,FALSE,"TRAN";"dis95-98",#N/A,FALSE,"DISB";"amor94-99",#N/A,FALSE,"AMOR";"int94-98",#N/A,FALSE,"INT";"debt94-99",#N/A,FALSE,"DEBT"}</definedName>
    <definedName name="zn" localSheetId="51" hidden="1">{"bop94-99",#N/A,FALSE,"BOP";"bgdp94-99",#N/A,FALSE,"BOPGDP";"exp94-99",#N/A,FALSE,"EXP";"imp94-99",#N/A,FALSE,"IMP";"tt9499",#N/A,FALSE,"TT";"ss94-99",#N/A,FALSE,"SERV";"tran94-99",#N/A,FALSE,"TRAN";"dis95-98",#N/A,FALSE,"DISB";"amor94-99",#N/A,FALSE,"AMOR";"int94-98",#N/A,FALSE,"INT";"debt94-99",#N/A,FALSE,"DEBT"}</definedName>
    <definedName name="zn" localSheetId="52" hidden="1">{"bop94-99",#N/A,FALSE,"BOP";"bgdp94-99",#N/A,FALSE,"BOPGDP";"exp94-99",#N/A,FALSE,"EXP";"imp94-99",#N/A,FALSE,"IMP";"tt9499",#N/A,FALSE,"TT";"ss94-99",#N/A,FALSE,"SERV";"tran94-99",#N/A,FALSE,"TRAN";"dis95-98",#N/A,FALSE,"DISB";"amor94-99",#N/A,FALSE,"AMOR";"int94-98",#N/A,FALSE,"INT";"debt94-99",#N/A,FALSE,"DEBT"}</definedName>
    <definedName name="zn" localSheetId="53" hidden="1">{"bop94-99",#N/A,FALSE,"BOP";"bgdp94-99",#N/A,FALSE,"BOPGDP";"exp94-99",#N/A,FALSE,"EXP";"imp94-99",#N/A,FALSE,"IMP";"tt9499",#N/A,FALSE,"TT";"ss94-99",#N/A,FALSE,"SERV";"tran94-99",#N/A,FALSE,"TRAN";"dis95-98",#N/A,FALSE,"DISB";"amor94-99",#N/A,FALSE,"AMOR";"int94-98",#N/A,FALSE,"INT";"debt94-99",#N/A,FALSE,"DEBT"}</definedName>
    <definedName name="zn" localSheetId="64" hidden="1">{"bop94-99",#N/A,FALSE,"BOP";"bgdp94-99",#N/A,FALSE,"BOPGDP";"exp94-99",#N/A,FALSE,"EXP";"imp94-99",#N/A,FALSE,"IMP";"tt9499",#N/A,FALSE,"TT";"ss94-99",#N/A,FALSE,"SERV";"tran94-99",#N/A,FALSE,"TRAN";"dis95-98",#N/A,FALSE,"DISB";"amor94-99",#N/A,FALSE,"AMOR";"int94-98",#N/A,FALSE,"INT";"debt94-99",#N/A,FALSE,"DEBT"}</definedName>
    <definedName name="zn" localSheetId="65" hidden="1">{"bop94-99",#N/A,FALSE,"BOP";"bgdp94-99",#N/A,FALSE,"BOPGDP";"exp94-99",#N/A,FALSE,"EXP";"imp94-99",#N/A,FALSE,"IMP";"tt9499",#N/A,FALSE,"TT";"ss94-99",#N/A,FALSE,"SERV";"tran94-99",#N/A,FALSE,"TRAN";"dis95-98",#N/A,FALSE,"DISB";"amor94-99",#N/A,FALSE,"AMOR";"int94-98",#N/A,FALSE,"INT";"debt94-99",#N/A,FALSE,"DEBT"}</definedName>
    <definedName name="zn" localSheetId="66" hidden="1">{"bop94-99",#N/A,FALSE,"BOP";"bgdp94-99",#N/A,FALSE,"BOPGDP";"exp94-99",#N/A,FALSE,"EXP";"imp94-99",#N/A,FALSE,"IMP";"tt9499",#N/A,FALSE,"TT";"ss94-99",#N/A,FALSE,"SERV";"tran94-99",#N/A,FALSE,"TRAN";"dis95-98",#N/A,FALSE,"DISB";"amor94-99",#N/A,FALSE,"AMOR";"int94-98",#N/A,FALSE,"INT";"debt94-99",#N/A,FALSE,"DEBT"}</definedName>
    <definedName name="zn" hidden="1">{"bop94-99",#N/A,FALSE,"BOP";"bgdp94-99",#N/A,FALSE,"BOPGDP";"exp94-99",#N/A,FALSE,"EXP";"imp94-99",#N/A,FALSE,"IMP";"tt9499",#N/A,FALSE,"TT";"ss94-99",#N/A,FALSE,"SERV";"tran94-99",#N/A,FALSE,"TRAN";"dis95-98",#N/A,FALSE,"DISB";"amor94-99",#N/A,FALSE,"AMOR";"int94-98",#N/A,FALSE,"INT";"debt94-99",#N/A,FALSE,"DEBT"}</definedName>
    <definedName name="zrrae" localSheetId="67">#REF!</definedName>
    <definedName name="zrrae" localSheetId="68">#REF!</definedName>
    <definedName name="zrrae" localSheetId="69">#REF!</definedName>
    <definedName name="zrrae" localSheetId="70">#REF!</definedName>
    <definedName name="zrrae" localSheetId="72">#REF!</definedName>
    <definedName name="zrrae" localSheetId="73">#REF!</definedName>
    <definedName name="zrrae" localSheetId="74">#REF!</definedName>
    <definedName name="zrrae" localSheetId="11">#REF!</definedName>
    <definedName name="zrrae" localSheetId="12">#REF!</definedName>
    <definedName name="zrrae" localSheetId="13">#REF!</definedName>
    <definedName name="zrrae" localSheetId="23">#REF!</definedName>
    <definedName name="zrrae" localSheetId="24">#REF!</definedName>
    <definedName name="zrrae" localSheetId="26">#REF!</definedName>
    <definedName name="zrrae" localSheetId="27">#REF!</definedName>
    <definedName name="zrrae" localSheetId="42">#REF!</definedName>
    <definedName name="zrrae" localSheetId="10">#REF!</definedName>
    <definedName name="zrrae" localSheetId="38">#REF!</definedName>
    <definedName name="zrrae" localSheetId="25">#REF!</definedName>
    <definedName name="zrrae" localSheetId="30">#REF!</definedName>
    <definedName name="zrrae" localSheetId="31">#REF!</definedName>
    <definedName name="zrrae" localSheetId="34">#REF!</definedName>
    <definedName name="zrrae" localSheetId="36">#REF!</definedName>
    <definedName name="zrrae" localSheetId="37">#REF!</definedName>
    <definedName name="zrrae" localSheetId="39">#REF!</definedName>
    <definedName name="zrrae" localSheetId="40">#REF!</definedName>
    <definedName name="zrrae" localSheetId="41">#REF!</definedName>
    <definedName name="zrrae" localSheetId="46">#REF!</definedName>
    <definedName name="zrrae" localSheetId="47">#REF!</definedName>
    <definedName name="zrrae" localSheetId="48">#REF!</definedName>
    <definedName name="zrrae" localSheetId="49">#REF!</definedName>
    <definedName name="zrrae" localSheetId="52">#REF!</definedName>
    <definedName name="zrrae" localSheetId="53">#REF!</definedName>
    <definedName name="zrrae" localSheetId="64">#REF!</definedName>
    <definedName name="zrrae" localSheetId="65">#REF!</definedName>
    <definedName name="zrrae" localSheetId="66">#REF!</definedName>
    <definedName name="zrrae">#REF!</definedName>
    <definedName name="zv" localSheetId="67" hidden="1">{"Tab1",#N/A,FALSE,"P";"Tab2",#N/A,FALSE,"P"}</definedName>
    <definedName name="zv" localSheetId="68" hidden="1">{"Tab1",#N/A,FALSE,"P";"Tab2",#N/A,FALSE,"P"}</definedName>
    <definedName name="zv" localSheetId="69" hidden="1">{"Tab1",#N/A,FALSE,"P";"Tab2",#N/A,FALSE,"P"}</definedName>
    <definedName name="zv" localSheetId="70" hidden="1">{"Tab1",#N/A,FALSE,"P";"Tab2",#N/A,FALSE,"P"}</definedName>
    <definedName name="zv" localSheetId="72" hidden="1">{"Tab1",#N/A,FALSE,"P";"Tab2",#N/A,FALSE,"P"}</definedName>
    <definedName name="zv" localSheetId="73" hidden="1">{"Tab1",#N/A,FALSE,"P";"Tab2",#N/A,FALSE,"P"}</definedName>
    <definedName name="zv" localSheetId="74" hidden="1">{"Tab1",#N/A,FALSE,"P";"Tab2",#N/A,FALSE,"P"}</definedName>
    <definedName name="zv" localSheetId="11" hidden="1">{"Tab1",#N/A,FALSE,"P";"Tab2",#N/A,FALSE,"P"}</definedName>
    <definedName name="zv" localSheetId="12" hidden="1">{"Tab1",#N/A,FALSE,"P";"Tab2",#N/A,FALSE,"P"}</definedName>
    <definedName name="zv" localSheetId="13" hidden="1">{"Tab1",#N/A,FALSE,"P";"Tab2",#N/A,FALSE,"P"}</definedName>
    <definedName name="zv" localSheetId="23" hidden="1">{"Tab1",#N/A,FALSE,"P";"Tab2",#N/A,FALSE,"P"}</definedName>
    <definedName name="zv" localSheetId="24" hidden="1">{"Tab1",#N/A,FALSE,"P";"Tab2",#N/A,FALSE,"P"}</definedName>
    <definedName name="zv" localSheetId="26" hidden="1">{"Tab1",#N/A,FALSE,"P";"Tab2",#N/A,FALSE,"P"}</definedName>
    <definedName name="zv" localSheetId="27" hidden="1">{"Tab1",#N/A,FALSE,"P";"Tab2",#N/A,FALSE,"P"}</definedName>
    <definedName name="zv" localSheetId="42" hidden="1">{"Tab1",#N/A,FALSE,"P";"Tab2",#N/A,FALSE,"P"}</definedName>
    <definedName name="zv" localSheetId="6" hidden="1">{"Tab1",#N/A,FALSE,"P";"Tab2",#N/A,FALSE,"P"}</definedName>
    <definedName name="zv" localSheetId="7" hidden="1">{"Tab1",#N/A,FALSE,"P";"Tab2",#N/A,FALSE,"P"}</definedName>
    <definedName name="zv" localSheetId="10" hidden="1">{"Tab1",#N/A,FALSE,"P";"Tab2",#N/A,FALSE,"P"}</definedName>
    <definedName name="zv" localSheetId="38" hidden="1">{"Tab1",#N/A,FALSE,"P";"Tab2",#N/A,FALSE,"P"}</definedName>
    <definedName name="zv" localSheetId="25" hidden="1">{"Tab1",#N/A,FALSE,"P";"Tab2",#N/A,FALSE,"P"}</definedName>
    <definedName name="zv" localSheetId="28" hidden="1">{"Tab1",#N/A,FALSE,"P";"Tab2",#N/A,FALSE,"P"}</definedName>
    <definedName name="zv" localSheetId="30" hidden="1">{"Tab1",#N/A,FALSE,"P";"Tab2",#N/A,FALSE,"P"}</definedName>
    <definedName name="zv" localSheetId="31" hidden="1">{"Tab1",#N/A,FALSE,"P";"Tab2",#N/A,FALSE,"P"}</definedName>
    <definedName name="zv" localSheetId="32" hidden="1">{"Tab1",#N/A,FALSE,"P";"Tab2",#N/A,FALSE,"P"}</definedName>
    <definedName name="zv" localSheetId="33" hidden="1">{"Tab1",#N/A,FALSE,"P";"Tab2",#N/A,FALSE,"P"}</definedName>
    <definedName name="zv" localSheetId="34" hidden="1">{"Tab1",#N/A,FALSE,"P";"Tab2",#N/A,FALSE,"P"}</definedName>
    <definedName name="zv" localSheetId="35" hidden="1">{"Tab1",#N/A,FALSE,"P";"Tab2",#N/A,FALSE,"P"}</definedName>
    <definedName name="zv" localSheetId="36" hidden="1">{"Tab1",#N/A,FALSE,"P";"Tab2",#N/A,FALSE,"P"}</definedName>
    <definedName name="zv" localSheetId="37" hidden="1">{"Tab1",#N/A,FALSE,"P";"Tab2",#N/A,FALSE,"P"}</definedName>
    <definedName name="zv" localSheetId="39" hidden="1">{"Tab1",#N/A,FALSE,"P";"Tab2",#N/A,FALSE,"P"}</definedName>
    <definedName name="zv" localSheetId="40" hidden="1">{"Tab1",#N/A,FALSE,"P";"Tab2",#N/A,FALSE,"P"}</definedName>
    <definedName name="zv" localSheetId="41" hidden="1">{"Tab1",#N/A,FALSE,"P";"Tab2",#N/A,FALSE,"P"}</definedName>
    <definedName name="zv" localSheetId="46" hidden="1">{"Tab1",#N/A,FALSE,"P";"Tab2",#N/A,FALSE,"P"}</definedName>
    <definedName name="zv" localSheetId="47" hidden="1">{"Tab1",#N/A,FALSE,"P";"Tab2",#N/A,FALSE,"P"}</definedName>
    <definedName name="zv" localSheetId="48" hidden="1">{"Tab1",#N/A,FALSE,"P";"Tab2",#N/A,FALSE,"P"}</definedName>
    <definedName name="zv" localSheetId="49" hidden="1">{"Tab1",#N/A,FALSE,"P";"Tab2",#N/A,FALSE,"P"}</definedName>
    <definedName name="zv" localSheetId="50" hidden="1">{"Tab1",#N/A,FALSE,"P";"Tab2",#N/A,FALSE,"P"}</definedName>
    <definedName name="zv" localSheetId="51" hidden="1">{"Tab1",#N/A,FALSE,"P";"Tab2",#N/A,FALSE,"P"}</definedName>
    <definedName name="zv" localSheetId="52" hidden="1">{"Tab1",#N/A,FALSE,"P";"Tab2",#N/A,FALSE,"P"}</definedName>
    <definedName name="zv" localSheetId="53" hidden="1">{"Tab1",#N/A,FALSE,"P";"Tab2",#N/A,FALSE,"P"}</definedName>
    <definedName name="zv" localSheetId="64" hidden="1">{"Tab1",#N/A,FALSE,"P";"Tab2",#N/A,FALSE,"P"}</definedName>
    <definedName name="zv" localSheetId="65" hidden="1">{"Tab1",#N/A,FALSE,"P";"Tab2",#N/A,FALSE,"P"}</definedName>
    <definedName name="zv" localSheetId="66" hidden="1">{"Tab1",#N/A,FALSE,"P";"Tab2",#N/A,FALSE,"P"}</definedName>
    <definedName name="zv" hidden="1">{"Tab1",#N/A,FALSE,"P";"Tab2",#N/A,FALSE,"P"}</definedName>
    <definedName name="zx" localSheetId="67" hidden="1">{"Tab1",#N/A,FALSE,"P";"Tab2",#N/A,FALSE,"P"}</definedName>
    <definedName name="zx" localSheetId="68" hidden="1">{"Tab1",#N/A,FALSE,"P";"Tab2",#N/A,FALSE,"P"}</definedName>
    <definedName name="zx" localSheetId="69" hidden="1">{"Tab1",#N/A,FALSE,"P";"Tab2",#N/A,FALSE,"P"}</definedName>
    <definedName name="zx" localSheetId="70" hidden="1">{"Tab1",#N/A,FALSE,"P";"Tab2",#N/A,FALSE,"P"}</definedName>
    <definedName name="zx" localSheetId="72" hidden="1">{"Tab1",#N/A,FALSE,"P";"Tab2",#N/A,FALSE,"P"}</definedName>
    <definedName name="zx" localSheetId="73" hidden="1">{"Tab1",#N/A,FALSE,"P";"Tab2",#N/A,FALSE,"P"}</definedName>
    <definedName name="zx" localSheetId="74" hidden="1">{"Tab1",#N/A,FALSE,"P";"Tab2",#N/A,FALSE,"P"}</definedName>
    <definedName name="zx" localSheetId="11" hidden="1">{"Tab1",#N/A,FALSE,"P";"Tab2",#N/A,FALSE,"P"}</definedName>
    <definedName name="zx" localSheetId="12" hidden="1">{"Tab1",#N/A,FALSE,"P";"Tab2",#N/A,FALSE,"P"}</definedName>
    <definedName name="zx" localSheetId="13" hidden="1">{"Tab1",#N/A,FALSE,"P";"Tab2",#N/A,FALSE,"P"}</definedName>
    <definedName name="zx" localSheetId="23" hidden="1">{"Tab1",#N/A,FALSE,"P";"Tab2",#N/A,FALSE,"P"}</definedName>
    <definedName name="zx" localSheetId="24" hidden="1">{"Tab1",#N/A,FALSE,"P";"Tab2",#N/A,FALSE,"P"}</definedName>
    <definedName name="zx" localSheetId="26" hidden="1">{"Tab1",#N/A,FALSE,"P";"Tab2",#N/A,FALSE,"P"}</definedName>
    <definedName name="zx" localSheetId="27" hidden="1">{"Tab1",#N/A,FALSE,"P";"Tab2",#N/A,FALSE,"P"}</definedName>
    <definedName name="zx" localSheetId="42" hidden="1">{"Tab1",#N/A,FALSE,"P";"Tab2",#N/A,FALSE,"P"}</definedName>
    <definedName name="zx" localSheetId="6" hidden="1">{"Tab1",#N/A,FALSE,"P";"Tab2",#N/A,FALSE,"P"}</definedName>
    <definedName name="zx" localSheetId="7" hidden="1">{"Tab1",#N/A,FALSE,"P";"Tab2",#N/A,FALSE,"P"}</definedName>
    <definedName name="zx" localSheetId="10" hidden="1">{"Tab1",#N/A,FALSE,"P";"Tab2",#N/A,FALSE,"P"}</definedName>
    <definedName name="zx" localSheetId="38" hidden="1">{"Tab1",#N/A,FALSE,"P";"Tab2",#N/A,FALSE,"P"}</definedName>
    <definedName name="zx" localSheetId="25" hidden="1">{"Tab1",#N/A,FALSE,"P";"Tab2",#N/A,FALSE,"P"}</definedName>
    <definedName name="zx" localSheetId="28" hidden="1">{"Tab1",#N/A,FALSE,"P";"Tab2",#N/A,FALSE,"P"}</definedName>
    <definedName name="zx" localSheetId="30" hidden="1">{"Tab1",#N/A,FALSE,"P";"Tab2",#N/A,FALSE,"P"}</definedName>
    <definedName name="zx" localSheetId="31" hidden="1">{"Tab1",#N/A,FALSE,"P";"Tab2",#N/A,FALSE,"P"}</definedName>
    <definedName name="zx" localSheetId="32" hidden="1">{"Tab1",#N/A,FALSE,"P";"Tab2",#N/A,FALSE,"P"}</definedName>
    <definedName name="zx" localSheetId="33" hidden="1">{"Tab1",#N/A,FALSE,"P";"Tab2",#N/A,FALSE,"P"}</definedName>
    <definedName name="zx" localSheetId="34" hidden="1">{"Tab1",#N/A,FALSE,"P";"Tab2",#N/A,FALSE,"P"}</definedName>
    <definedName name="zx" localSheetId="35" hidden="1">{"Tab1",#N/A,FALSE,"P";"Tab2",#N/A,FALSE,"P"}</definedName>
    <definedName name="zx" localSheetId="36" hidden="1">{"Tab1",#N/A,FALSE,"P";"Tab2",#N/A,FALSE,"P"}</definedName>
    <definedName name="zx" localSheetId="37" hidden="1">{"Tab1",#N/A,FALSE,"P";"Tab2",#N/A,FALSE,"P"}</definedName>
    <definedName name="zx" localSheetId="39" hidden="1">{"Tab1",#N/A,FALSE,"P";"Tab2",#N/A,FALSE,"P"}</definedName>
    <definedName name="zx" localSheetId="40" hidden="1">{"Tab1",#N/A,FALSE,"P";"Tab2",#N/A,FALSE,"P"}</definedName>
    <definedName name="zx" localSheetId="41" hidden="1">{"Tab1",#N/A,FALSE,"P";"Tab2",#N/A,FALSE,"P"}</definedName>
    <definedName name="zx" localSheetId="46" hidden="1">{"Tab1",#N/A,FALSE,"P";"Tab2",#N/A,FALSE,"P"}</definedName>
    <definedName name="zx" localSheetId="47" hidden="1">{"Tab1",#N/A,FALSE,"P";"Tab2",#N/A,FALSE,"P"}</definedName>
    <definedName name="zx" localSheetId="48" hidden="1">{"Tab1",#N/A,FALSE,"P";"Tab2",#N/A,FALSE,"P"}</definedName>
    <definedName name="zx" localSheetId="49" hidden="1">{"Tab1",#N/A,FALSE,"P";"Tab2",#N/A,FALSE,"P"}</definedName>
    <definedName name="zx" localSheetId="50" hidden="1">{"Tab1",#N/A,FALSE,"P";"Tab2",#N/A,FALSE,"P"}</definedName>
    <definedName name="zx" localSheetId="51" hidden="1">{"Tab1",#N/A,FALSE,"P";"Tab2",#N/A,FALSE,"P"}</definedName>
    <definedName name="zx" localSheetId="52" hidden="1">{"Tab1",#N/A,FALSE,"P";"Tab2",#N/A,FALSE,"P"}</definedName>
    <definedName name="zx" localSheetId="53" hidden="1">{"Tab1",#N/A,FALSE,"P";"Tab2",#N/A,FALSE,"P"}</definedName>
    <definedName name="zx" localSheetId="64" hidden="1">{"Tab1",#N/A,FALSE,"P";"Tab2",#N/A,FALSE,"P"}</definedName>
    <definedName name="zx" localSheetId="65" hidden="1">{"Tab1",#N/A,FALSE,"P";"Tab2",#N/A,FALSE,"P"}</definedName>
    <definedName name="zx" localSheetId="66" hidden="1">{"Tab1",#N/A,FALSE,"P";"Tab2",#N/A,FALSE,"P"}</definedName>
    <definedName name="zx" hidden="1">{"Tab1",#N/A,FALSE,"P";"Tab2",#N/A,FALSE,"P"}</definedName>
    <definedName name="zz" localSheetId="67" hidden="1">{"Tab1",#N/A,FALSE,"P";"Tab2",#N/A,FALSE,"P"}</definedName>
    <definedName name="zz" localSheetId="68" hidden="1">{"Tab1",#N/A,FALSE,"P";"Tab2",#N/A,FALSE,"P"}</definedName>
    <definedName name="zz" localSheetId="69" hidden="1">{"Tab1",#N/A,FALSE,"P";"Tab2",#N/A,FALSE,"P"}</definedName>
    <definedName name="zz" localSheetId="70" hidden="1">{"Tab1",#N/A,FALSE,"P";"Tab2",#N/A,FALSE,"P"}</definedName>
    <definedName name="zz" localSheetId="72" hidden="1">{"Tab1",#N/A,FALSE,"P";"Tab2",#N/A,FALSE,"P"}</definedName>
    <definedName name="zz" localSheetId="73" hidden="1">{"Tab1",#N/A,FALSE,"P";"Tab2",#N/A,FALSE,"P"}</definedName>
    <definedName name="zz" localSheetId="74" hidden="1">{"Tab1",#N/A,FALSE,"P";"Tab2",#N/A,FALSE,"P"}</definedName>
    <definedName name="zz" localSheetId="11" hidden="1">{"Tab1",#N/A,FALSE,"P";"Tab2",#N/A,FALSE,"P"}</definedName>
    <definedName name="zz" localSheetId="12" hidden="1">{"Tab1",#N/A,FALSE,"P";"Tab2",#N/A,FALSE,"P"}</definedName>
    <definedName name="zz" localSheetId="13" hidden="1">{"Tab1",#N/A,FALSE,"P";"Tab2",#N/A,FALSE,"P"}</definedName>
    <definedName name="zz" localSheetId="23" hidden="1">{"Tab1",#N/A,FALSE,"P";"Tab2",#N/A,FALSE,"P"}</definedName>
    <definedName name="zz" localSheetId="24" hidden="1">{"Tab1",#N/A,FALSE,"P";"Tab2",#N/A,FALSE,"P"}</definedName>
    <definedName name="zz" localSheetId="26" hidden="1">{"Tab1",#N/A,FALSE,"P";"Tab2",#N/A,FALSE,"P"}</definedName>
    <definedName name="zz" localSheetId="27" hidden="1">{"Tab1",#N/A,FALSE,"P";"Tab2",#N/A,FALSE,"P"}</definedName>
    <definedName name="zz" localSheetId="42" hidden="1">{"Tab1",#N/A,FALSE,"P";"Tab2",#N/A,FALSE,"P"}</definedName>
    <definedName name="zz" localSheetId="6" hidden="1">{"Tab1",#N/A,FALSE,"P";"Tab2",#N/A,FALSE,"P"}</definedName>
    <definedName name="zz" localSheetId="7" hidden="1">{"Tab1",#N/A,FALSE,"P";"Tab2",#N/A,FALSE,"P"}</definedName>
    <definedName name="zz" localSheetId="10" hidden="1">{"Tab1",#N/A,FALSE,"P";"Tab2",#N/A,FALSE,"P"}</definedName>
    <definedName name="zz" localSheetId="38" hidden="1">{"Tab1",#N/A,FALSE,"P";"Tab2",#N/A,FALSE,"P"}</definedName>
    <definedName name="zz" localSheetId="25" hidden="1">{"Tab1",#N/A,FALSE,"P";"Tab2",#N/A,FALSE,"P"}</definedName>
    <definedName name="zz" localSheetId="28" hidden="1">{"Tab1",#N/A,FALSE,"P";"Tab2",#N/A,FALSE,"P"}</definedName>
    <definedName name="zz" localSheetId="30" hidden="1">{"Tab1",#N/A,FALSE,"P";"Tab2",#N/A,FALSE,"P"}</definedName>
    <definedName name="zz" localSheetId="31" hidden="1">{"Tab1",#N/A,FALSE,"P";"Tab2",#N/A,FALSE,"P"}</definedName>
    <definedName name="zz" localSheetId="32" hidden="1">{"Tab1",#N/A,FALSE,"P";"Tab2",#N/A,FALSE,"P"}</definedName>
    <definedName name="zz" localSheetId="33" hidden="1">{"Tab1",#N/A,FALSE,"P";"Tab2",#N/A,FALSE,"P"}</definedName>
    <definedName name="zz" localSheetId="34" hidden="1">{"Tab1",#N/A,FALSE,"P";"Tab2",#N/A,FALSE,"P"}</definedName>
    <definedName name="zz" localSheetId="35" hidden="1">{"Tab1",#N/A,FALSE,"P";"Tab2",#N/A,FALSE,"P"}</definedName>
    <definedName name="zz" localSheetId="36" hidden="1">{"Tab1",#N/A,FALSE,"P";"Tab2",#N/A,FALSE,"P"}</definedName>
    <definedName name="zz" localSheetId="37" hidden="1">{"Tab1",#N/A,FALSE,"P";"Tab2",#N/A,FALSE,"P"}</definedName>
    <definedName name="zz" localSheetId="39" hidden="1">{"Tab1",#N/A,FALSE,"P";"Tab2",#N/A,FALSE,"P"}</definedName>
    <definedName name="zz" localSheetId="40" hidden="1">{"Tab1",#N/A,FALSE,"P";"Tab2",#N/A,FALSE,"P"}</definedName>
    <definedName name="zz" localSheetId="41" hidden="1">{"Tab1",#N/A,FALSE,"P";"Tab2",#N/A,FALSE,"P"}</definedName>
    <definedName name="zz" localSheetId="46" hidden="1">{"Tab1",#N/A,FALSE,"P";"Tab2",#N/A,FALSE,"P"}</definedName>
    <definedName name="zz" localSheetId="47" hidden="1">{"Tab1",#N/A,FALSE,"P";"Tab2",#N/A,FALSE,"P"}</definedName>
    <definedName name="zz" localSheetId="48" hidden="1">{"Tab1",#N/A,FALSE,"P";"Tab2",#N/A,FALSE,"P"}</definedName>
    <definedName name="zz" localSheetId="49" hidden="1">{"Tab1",#N/A,FALSE,"P";"Tab2",#N/A,FALSE,"P"}</definedName>
    <definedName name="zz" localSheetId="50" hidden="1">{"Tab1",#N/A,FALSE,"P";"Tab2",#N/A,FALSE,"P"}</definedName>
    <definedName name="zz" localSheetId="51" hidden="1">{"Tab1",#N/A,FALSE,"P";"Tab2",#N/A,FALSE,"P"}</definedName>
    <definedName name="zz" localSheetId="52" hidden="1">{"Tab1",#N/A,FALSE,"P";"Tab2",#N/A,FALSE,"P"}</definedName>
    <definedName name="zz" localSheetId="53" hidden="1">{"Tab1",#N/A,FALSE,"P";"Tab2",#N/A,FALSE,"P"}</definedName>
    <definedName name="zz" localSheetId="64" hidden="1">{"Tab1",#N/A,FALSE,"P";"Tab2",#N/A,FALSE,"P"}</definedName>
    <definedName name="zz" localSheetId="65" hidden="1">{"Tab1",#N/A,FALSE,"P";"Tab2",#N/A,FALSE,"P"}</definedName>
    <definedName name="zz" localSheetId="66" hidden="1">{"Tab1",#N/A,FALSE,"P";"Tab2",#N/A,FALSE,"P"}</definedName>
    <definedName name="zz" hidden="1">{"Tab1",#N/A,FALSE,"P";"Tab2",#N/A,FALSE,"P"}</definedName>
    <definedName name="zzrr" localSheetId="67">#REF!</definedName>
    <definedName name="zzrr" localSheetId="68">#REF!</definedName>
    <definedName name="zzrr" localSheetId="69">#REF!</definedName>
    <definedName name="zzrr" localSheetId="70">#REF!</definedName>
    <definedName name="zzrr" localSheetId="72">#REF!</definedName>
    <definedName name="zzrr" localSheetId="73">#REF!</definedName>
    <definedName name="zzrr" localSheetId="74">#REF!</definedName>
    <definedName name="zzrr" localSheetId="11">#REF!</definedName>
    <definedName name="zzrr" localSheetId="12">#REF!</definedName>
    <definedName name="zzrr" localSheetId="13">#REF!</definedName>
    <definedName name="zzrr" localSheetId="23">#REF!</definedName>
    <definedName name="zzrr" localSheetId="24">#REF!</definedName>
    <definedName name="zzrr" localSheetId="26">#REF!</definedName>
    <definedName name="zzrr" localSheetId="27">#REF!</definedName>
    <definedName name="zzrr" localSheetId="42">#REF!</definedName>
    <definedName name="zzrr" localSheetId="10">#REF!</definedName>
    <definedName name="zzrr" localSheetId="38">#REF!</definedName>
    <definedName name="zzrr" localSheetId="25">#REF!</definedName>
    <definedName name="zzrr" localSheetId="30">#REF!</definedName>
    <definedName name="zzrr" localSheetId="31">#REF!</definedName>
    <definedName name="zzrr" localSheetId="34">#REF!</definedName>
    <definedName name="zzrr" localSheetId="36">#REF!</definedName>
    <definedName name="zzrr" localSheetId="37">#REF!</definedName>
    <definedName name="zzrr" localSheetId="39">#REF!</definedName>
    <definedName name="zzrr" localSheetId="40">#REF!</definedName>
    <definedName name="zzrr" localSheetId="41">#REF!</definedName>
    <definedName name="zzrr" localSheetId="46">#REF!</definedName>
    <definedName name="zzrr" localSheetId="47">#REF!</definedName>
    <definedName name="zzrr" localSheetId="48">#REF!</definedName>
    <definedName name="zzrr" localSheetId="49">#REF!</definedName>
    <definedName name="zzrr" localSheetId="52">#REF!</definedName>
    <definedName name="zzrr" localSheetId="53">#REF!</definedName>
    <definedName name="zzrr" localSheetId="64">#REF!</definedName>
    <definedName name="zzrr" localSheetId="65">#REF!</definedName>
    <definedName name="zzrr" localSheetId="66">#REF!</definedName>
    <definedName name="zzrr">#REF!</definedName>
    <definedName name="zzzz" localSheetId="67" hidden="1">{"Tab1",#N/A,FALSE,"P";"Tab2",#N/A,FALSE,"P"}</definedName>
    <definedName name="zzzz" localSheetId="68" hidden="1">{"Tab1",#N/A,FALSE,"P";"Tab2",#N/A,FALSE,"P"}</definedName>
    <definedName name="zzzz" localSheetId="69" hidden="1">{"Tab1",#N/A,FALSE,"P";"Tab2",#N/A,FALSE,"P"}</definedName>
    <definedName name="zzzz" localSheetId="70" hidden="1">{"Tab1",#N/A,FALSE,"P";"Tab2",#N/A,FALSE,"P"}</definedName>
    <definedName name="zzzz" localSheetId="72" hidden="1">{"Tab1",#N/A,FALSE,"P";"Tab2",#N/A,FALSE,"P"}</definedName>
    <definedName name="zzzz" localSheetId="73" hidden="1">{"Tab1",#N/A,FALSE,"P";"Tab2",#N/A,FALSE,"P"}</definedName>
    <definedName name="zzzz" localSheetId="74" hidden="1">{"Tab1",#N/A,FALSE,"P";"Tab2",#N/A,FALSE,"P"}</definedName>
    <definedName name="zzzz" localSheetId="11" hidden="1">{"Tab1",#N/A,FALSE,"P";"Tab2",#N/A,FALSE,"P"}</definedName>
    <definedName name="zzzz" localSheetId="12" hidden="1">{"Tab1",#N/A,FALSE,"P";"Tab2",#N/A,FALSE,"P"}</definedName>
    <definedName name="zzzz" localSheetId="13" hidden="1">{"Tab1",#N/A,FALSE,"P";"Tab2",#N/A,FALSE,"P"}</definedName>
    <definedName name="zzzz" localSheetId="23" hidden="1">{"Tab1",#N/A,FALSE,"P";"Tab2",#N/A,FALSE,"P"}</definedName>
    <definedName name="zzzz" localSheetId="24" hidden="1">{"Tab1",#N/A,FALSE,"P";"Tab2",#N/A,FALSE,"P"}</definedName>
    <definedName name="zzzz" localSheetId="26" hidden="1">{"Tab1",#N/A,FALSE,"P";"Tab2",#N/A,FALSE,"P"}</definedName>
    <definedName name="zzzz" localSheetId="27" hidden="1">{"Tab1",#N/A,FALSE,"P";"Tab2",#N/A,FALSE,"P"}</definedName>
    <definedName name="zzzz" localSheetId="42" hidden="1">{"Tab1",#N/A,FALSE,"P";"Tab2",#N/A,FALSE,"P"}</definedName>
    <definedName name="zzzz" localSheetId="6" hidden="1">{"Tab1",#N/A,FALSE,"P";"Tab2",#N/A,FALSE,"P"}</definedName>
    <definedName name="zzzz" localSheetId="7" hidden="1">{"Tab1",#N/A,FALSE,"P";"Tab2",#N/A,FALSE,"P"}</definedName>
    <definedName name="zzzz" localSheetId="10" hidden="1">{"Tab1",#N/A,FALSE,"P";"Tab2",#N/A,FALSE,"P"}</definedName>
    <definedName name="zzzz" localSheetId="38" hidden="1">{"Tab1",#N/A,FALSE,"P";"Tab2",#N/A,FALSE,"P"}</definedName>
    <definedName name="zzzz" localSheetId="25" hidden="1">{"Tab1",#N/A,FALSE,"P";"Tab2",#N/A,FALSE,"P"}</definedName>
    <definedName name="zzzz" localSheetId="28" hidden="1">{"Tab1",#N/A,FALSE,"P";"Tab2",#N/A,FALSE,"P"}</definedName>
    <definedName name="zzzz" localSheetId="30" hidden="1">{"Tab1",#N/A,FALSE,"P";"Tab2",#N/A,FALSE,"P"}</definedName>
    <definedName name="zzzz" localSheetId="31" hidden="1">{"Tab1",#N/A,FALSE,"P";"Tab2",#N/A,FALSE,"P"}</definedName>
    <definedName name="zzzz" localSheetId="32" hidden="1">{"Tab1",#N/A,FALSE,"P";"Tab2",#N/A,FALSE,"P"}</definedName>
    <definedName name="zzzz" localSheetId="33" hidden="1">{"Tab1",#N/A,FALSE,"P";"Tab2",#N/A,FALSE,"P"}</definedName>
    <definedName name="zzzz" localSheetId="34" hidden="1">{"Tab1",#N/A,FALSE,"P";"Tab2",#N/A,FALSE,"P"}</definedName>
    <definedName name="zzzz" localSheetId="35" hidden="1">{"Tab1",#N/A,FALSE,"P";"Tab2",#N/A,FALSE,"P"}</definedName>
    <definedName name="zzzz" localSheetId="36" hidden="1">{"Tab1",#N/A,FALSE,"P";"Tab2",#N/A,FALSE,"P"}</definedName>
    <definedName name="zzzz" localSheetId="37" hidden="1">{"Tab1",#N/A,FALSE,"P";"Tab2",#N/A,FALSE,"P"}</definedName>
    <definedName name="zzzz" localSheetId="39" hidden="1">{"Tab1",#N/A,FALSE,"P";"Tab2",#N/A,FALSE,"P"}</definedName>
    <definedName name="zzzz" localSheetId="40" hidden="1">{"Tab1",#N/A,FALSE,"P";"Tab2",#N/A,FALSE,"P"}</definedName>
    <definedName name="zzzz" localSheetId="41" hidden="1">{"Tab1",#N/A,FALSE,"P";"Tab2",#N/A,FALSE,"P"}</definedName>
    <definedName name="zzzz" localSheetId="46" hidden="1">{"Tab1",#N/A,FALSE,"P";"Tab2",#N/A,FALSE,"P"}</definedName>
    <definedName name="zzzz" localSheetId="47" hidden="1">{"Tab1",#N/A,FALSE,"P";"Tab2",#N/A,FALSE,"P"}</definedName>
    <definedName name="zzzz" localSheetId="48" hidden="1">{"Tab1",#N/A,FALSE,"P";"Tab2",#N/A,FALSE,"P"}</definedName>
    <definedName name="zzzz" localSheetId="49" hidden="1">{"Tab1",#N/A,FALSE,"P";"Tab2",#N/A,FALSE,"P"}</definedName>
    <definedName name="zzzz" localSheetId="50" hidden="1">{"Tab1",#N/A,FALSE,"P";"Tab2",#N/A,FALSE,"P"}</definedName>
    <definedName name="zzzz" localSheetId="51" hidden="1">{"Tab1",#N/A,FALSE,"P";"Tab2",#N/A,FALSE,"P"}</definedName>
    <definedName name="zzzz" localSheetId="52" hidden="1">{"Tab1",#N/A,FALSE,"P";"Tab2",#N/A,FALSE,"P"}</definedName>
    <definedName name="zzzz" localSheetId="53" hidden="1">{"Tab1",#N/A,FALSE,"P";"Tab2",#N/A,FALSE,"P"}</definedName>
    <definedName name="zzzz" localSheetId="64" hidden="1">{"Tab1",#N/A,FALSE,"P";"Tab2",#N/A,FALSE,"P"}</definedName>
    <definedName name="zzzz" localSheetId="65" hidden="1">{"Tab1",#N/A,FALSE,"P";"Tab2",#N/A,FALSE,"P"}</definedName>
    <definedName name="zzzz" localSheetId="66" hidden="1">{"Tab1",#N/A,FALSE,"P";"Tab2",#N/A,FALSE,"P"}</definedName>
    <definedName name="zzzz" hidden="1">{"Tab1",#N/A,FALSE,"P";"Tab2",#N/A,FALSE,"P"}</definedName>
    <definedName name="zzzzzzzzzz" localSheetId="67" hidden="1">{#N/A,#N/A,FALSE,"slvsrtb1";#N/A,#N/A,FALSE,"slvsrtb2";#N/A,#N/A,FALSE,"slvsrtb3";#N/A,#N/A,FALSE,"slvsrtb4";#N/A,#N/A,FALSE,"slvsrtb5";#N/A,#N/A,FALSE,"slvsrtb6";#N/A,#N/A,FALSE,"slvsrtb7";#N/A,#N/A,FALSE,"slvsrtb8";#N/A,#N/A,FALSE,"slvsrtb9";#N/A,#N/A,FALSE,"slvsrtb10";#N/A,#N/A,FALSE,"slvsrtb12"}</definedName>
    <definedName name="zzzzzzzzzz" localSheetId="68" hidden="1">{#N/A,#N/A,FALSE,"slvsrtb1";#N/A,#N/A,FALSE,"slvsrtb2";#N/A,#N/A,FALSE,"slvsrtb3";#N/A,#N/A,FALSE,"slvsrtb4";#N/A,#N/A,FALSE,"slvsrtb5";#N/A,#N/A,FALSE,"slvsrtb6";#N/A,#N/A,FALSE,"slvsrtb7";#N/A,#N/A,FALSE,"slvsrtb8";#N/A,#N/A,FALSE,"slvsrtb9";#N/A,#N/A,FALSE,"slvsrtb10";#N/A,#N/A,FALSE,"slvsrtb12"}</definedName>
    <definedName name="zzzzzzzzzz" localSheetId="69" hidden="1">{#N/A,#N/A,FALSE,"slvsrtb1";#N/A,#N/A,FALSE,"slvsrtb2";#N/A,#N/A,FALSE,"slvsrtb3";#N/A,#N/A,FALSE,"slvsrtb4";#N/A,#N/A,FALSE,"slvsrtb5";#N/A,#N/A,FALSE,"slvsrtb6";#N/A,#N/A,FALSE,"slvsrtb7";#N/A,#N/A,FALSE,"slvsrtb8";#N/A,#N/A,FALSE,"slvsrtb9";#N/A,#N/A,FALSE,"slvsrtb10";#N/A,#N/A,FALSE,"slvsrtb12"}</definedName>
    <definedName name="zzzzzzzzzz" localSheetId="70" hidden="1">{#N/A,#N/A,FALSE,"slvsrtb1";#N/A,#N/A,FALSE,"slvsrtb2";#N/A,#N/A,FALSE,"slvsrtb3";#N/A,#N/A,FALSE,"slvsrtb4";#N/A,#N/A,FALSE,"slvsrtb5";#N/A,#N/A,FALSE,"slvsrtb6";#N/A,#N/A,FALSE,"slvsrtb7";#N/A,#N/A,FALSE,"slvsrtb8";#N/A,#N/A,FALSE,"slvsrtb9";#N/A,#N/A,FALSE,"slvsrtb10";#N/A,#N/A,FALSE,"slvsrtb12"}</definedName>
    <definedName name="zzzzzzzzzz" localSheetId="72" hidden="1">{#N/A,#N/A,FALSE,"slvsrtb1";#N/A,#N/A,FALSE,"slvsrtb2";#N/A,#N/A,FALSE,"slvsrtb3";#N/A,#N/A,FALSE,"slvsrtb4";#N/A,#N/A,FALSE,"slvsrtb5";#N/A,#N/A,FALSE,"slvsrtb6";#N/A,#N/A,FALSE,"slvsrtb7";#N/A,#N/A,FALSE,"slvsrtb8";#N/A,#N/A,FALSE,"slvsrtb9";#N/A,#N/A,FALSE,"slvsrtb10";#N/A,#N/A,FALSE,"slvsrtb12"}</definedName>
    <definedName name="zzzzzzzzzz" localSheetId="73" hidden="1">{#N/A,#N/A,FALSE,"slvsrtb1";#N/A,#N/A,FALSE,"slvsrtb2";#N/A,#N/A,FALSE,"slvsrtb3";#N/A,#N/A,FALSE,"slvsrtb4";#N/A,#N/A,FALSE,"slvsrtb5";#N/A,#N/A,FALSE,"slvsrtb6";#N/A,#N/A,FALSE,"slvsrtb7";#N/A,#N/A,FALSE,"slvsrtb8";#N/A,#N/A,FALSE,"slvsrtb9";#N/A,#N/A,FALSE,"slvsrtb10";#N/A,#N/A,FALSE,"slvsrtb12"}</definedName>
    <definedName name="zzzzzzzzzz" localSheetId="74" hidden="1">{#N/A,#N/A,FALSE,"slvsrtb1";#N/A,#N/A,FALSE,"slvsrtb2";#N/A,#N/A,FALSE,"slvsrtb3";#N/A,#N/A,FALSE,"slvsrtb4";#N/A,#N/A,FALSE,"slvsrtb5";#N/A,#N/A,FALSE,"slvsrtb6";#N/A,#N/A,FALSE,"slvsrtb7";#N/A,#N/A,FALSE,"slvsrtb8";#N/A,#N/A,FALSE,"slvsrtb9";#N/A,#N/A,FALSE,"slvsrtb10";#N/A,#N/A,FALSE,"slvsrtb12"}</definedName>
    <definedName name="zzzzzzzzzz" localSheetId="11" hidden="1">{#N/A,#N/A,FALSE,"slvsrtb1";#N/A,#N/A,FALSE,"slvsrtb2";#N/A,#N/A,FALSE,"slvsrtb3";#N/A,#N/A,FALSE,"slvsrtb4";#N/A,#N/A,FALSE,"slvsrtb5";#N/A,#N/A,FALSE,"slvsrtb6";#N/A,#N/A,FALSE,"slvsrtb7";#N/A,#N/A,FALSE,"slvsrtb8";#N/A,#N/A,FALSE,"slvsrtb9";#N/A,#N/A,FALSE,"slvsrtb10";#N/A,#N/A,FALSE,"slvsrtb12"}</definedName>
    <definedName name="zzzzzzzzzz" localSheetId="12" hidden="1">{#N/A,#N/A,FALSE,"slvsrtb1";#N/A,#N/A,FALSE,"slvsrtb2";#N/A,#N/A,FALSE,"slvsrtb3";#N/A,#N/A,FALSE,"slvsrtb4";#N/A,#N/A,FALSE,"slvsrtb5";#N/A,#N/A,FALSE,"slvsrtb6";#N/A,#N/A,FALSE,"slvsrtb7";#N/A,#N/A,FALSE,"slvsrtb8";#N/A,#N/A,FALSE,"slvsrtb9";#N/A,#N/A,FALSE,"slvsrtb10";#N/A,#N/A,FALSE,"slvsrtb12"}</definedName>
    <definedName name="zzzzzzzzzz" localSheetId="13" hidden="1">{#N/A,#N/A,FALSE,"slvsrtb1";#N/A,#N/A,FALSE,"slvsrtb2";#N/A,#N/A,FALSE,"slvsrtb3";#N/A,#N/A,FALSE,"slvsrtb4";#N/A,#N/A,FALSE,"slvsrtb5";#N/A,#N/A,FALSE,"slvsrtb6";#N/A,#N/A,FALSE,"slvsrtb7";#N/A,#N/A,FALSE,"slvsrtb8";#N/A,#N/A,FALSE,"slvsrtb9";#N/A,#N/A,FALSE,"slvsrtb10";#N/A,#N/A,FALSE,"slvsrtb12"}</definedName>
    <definedName name="zzzzzzzzzz" localSheetId="23" hidden="1">{#N/A,#N/A,FALSE,"slvsrtb1";#N/A,#N/A,FALSE,"slvsrtb2";#N/A,#N/A,FALSE,"slvsrtb3";#N/A,#N/A,FALSE,"slvsrtb4";#N/A,#N/A,FALSE,"slvsrtb5";#N/A,#N/A,FALSE,"slvsrtb6";#N/A,#N/A,FALSE,"slvsrtb7";#N/A,#N/A,FALSE,"slvsrtb8";#N/A,#N/A,FALSE,"slvsrtb9";#N/A,#N/A,FALSE,"slvsrtb10";#N/A,#N/A,FALSE,"slvsrtb12"}</definedName>
    <definedName name="zzzzzzzzzz" localSheetId="24" hidden="1">{#N/A,#N/A,FALSE,"slvsrtb1";#N/A,#N/A,FALSE,"slvsrtb2";#N/A,#N/A,FALSE,"slvsrtb3";#N/A,#N/A,FALSE,"slvsrtb4";#N/A,#N/A,FALSE,"slvsrtb5";#N/A,#N/A,FALSE,"slvsrtb6";#N/A,#N/A,FALSE,"slvsrtb7";#N/A,#N/A,FALSE,"slvsrtb8";#N/A,#N/A,FALSE,"slvsrtb9";#N/A,#N/A,FALSE,"slvsrtb10";#N/A,#N/A,FALSE,"slvsrtb12"}</definedName>
    <definedName name="zzzzzzzzzz" localSheetId="26" hidden="1">{#N/A,#N/A,FALSE,"slvsrtb1";#N/A,#N/A,FALSE,"slvsrtb2";#N/A,#N/A,FALSE,"slvsrtb3";#N/A,#N/A,FALSE,"slvsrtb4";#N/A,#N/A,FALSE,"slvsrtb5";#N/A,#N/A,FALSE,"slvsrtb6";#N/A,#N/A,FALSE,"slvsrtb7";#N/A,#N/A,FALSE,"slvsrtb8";#N/A,#N/A,FALSE,"slvsrtb9";#N/A,#N/A,FALSE,"slvsrtb10";#N/A,#N/A,FALSE,"slvsrtb12"}</definedName>
    <definedName name="zzzzzzzzzz" localSheetId="27" hidden="1">{#N/A,#N/A,FALSE,"slvsrtb1";#N/A,#N/A,FALSE,"slvsrtb2";#N/A,#N/A,FALSE,"slvsrtb3";#N/A,#N/A,FALSE,"slvsrtb4";#N/A,#N/A,FALSE,"slvsrtb5";#N/A,#N/A,FALSE,"slvsrtb6";#N/A,#N/A,FALSE,"slvsrtb7";#N/A,#N/A,FALSE,"slvsrtb8";#N/A,#N/A,FALSE,"slvsrtb9";#N/A,#N/A,FALSE,"slvsrtb10";#N/A,#N/A,FALSE,"slvsrtb12"}</definedName>
    <definedName name="zzzzzzzzzz" localSheetId="42" hidden="1">{#N/A,#N/A,FALSE,"slvsrtb1";#N/A,#N/A,FALSE,"slvsrtb2";#N/A,#N/A,FALSE,"slvsrtb3";#N/A,#N/A,FALSE,"slvsrtb4";#N/A,#N/A,FALSE,"slvsrtb5";#N/A,#N/A,FALSE,"slvsrtb6";#N/A,#N/A,FALSE,"slvsrtb7";#N/A,#N/A,FALSE,"slvsrtb8";#N/A,#N/A,FALSE,"slvsrtb9";#N/A,#N/A,FALSE,"slvsrtb10";#N/A,#N/A,FALSE,"slvsrtb12"}</definedName>
    <definedName name="zzzzzzzzzz" localSheetId="6" hidden="1">{#N/A,#N/A,FALSE,"slvsrtb1";#N/A,#N/A,FALSE,"slvsrtb2";#N/A,#N/A,FALSE,"slvsrtb3";#N/A,#N/A,FALSE,"slvsrtb4";#N/A,#N/A,FALSE,"slvsrtb5";#N/A,#N/A,FALSE,"slvsrtb6";#N/A,#N/A,FALSE,"slvsrtb7";#N/A,#N/A,FALSE,"slvsrtb8";#N/A,#N/A,FALSE,"slvsrtb9";#N/A,#N/A,FALSE,"slvsrtb10";#N/A,#N/A,FALSE,"slvsrtb12"}</definedName>
    <definedName name="zzzzzzzzzz" localSheetId="7" hidden="1">{#N/A,#N/A,FALSE,"slvsrtb1";#N/A,#N/A,FALSE,"slvsrtb2";#N/A,#N/A,FALSE,"slvsrtb3";#N/A,#N/A,FALSE,"slvsrtb4";#N/A,#N/A,FALSE,"slvsrtb5";#N/A,#N/A,FALSE,"slvsrtb6";#N/A,#N/A,FALSE,"slvsrtb7";#N/A,#N/A,FALSE,"slvsrtb8";#N/A,#N/A,FALSE,"slvsrtb9";#N/A,#N/A,FALSE,"slvsrtb10";#N/A,#N/A,FALSE,"slvsrtb12"}</definedName>
    <definedName name="zzzzzzzzzz" localSheetId="10" hidden="1">{#N/A,#N/A,FALSE,"slvsrtb1";#N/A,#N/A,FALSE,"slvsrtb2";#N/A,#N/A,FALSE,"slvsrtb3";#N/A,#N/A,FALSE,"slvsrtb4";#N/A,#N/A,FALSE,"slvsrtb5";#N/A,#N/A,FALSE,"slvsrtb6";#N/A,#N/A,FALSE,"slvsrtb7";#N/A,#N/A,FALSE,"slvsrtb8";#N/A,#N/A,FALSE,"slvsrtb9";#N/A,#N/A,FALSE,"slvsrtb10";#N/A,#N/A,FALSE,"slvsrtb12"}</definedName>
    <definedName name="zzzzzzzzzz" localSheetId="38" hidden="1">{#N/A,#N/A,FALSE,"slvsrtb1";#N/A,#N/A,FALSE,"slvsrtb2";#N/A,#N/A,FALSE,"slvsrtb3";#N/A,#N/A,FALSE,"slvsrtb4";#N/A,#N/A,FALSE,"slvsrtb5";#N/A,#N/A,FALSE,"slvsrtb6";#N/A,#N/A,FALSE,"slvsrtb7";#N/A,#N/A,FALSE,"slvsrtb8";#N/A,#N/A,FALSE,"slvsrtb9";#N/A,#N/A,FALSE,"slvsrtb10";#N/A,#N/A,FALSE,"slvsrtb12"}</definedName>
    <definedName name="zzzzzzzzzz" localSheetId="25" hidden="1">{#N/A,#N/A,FALSE,"slvsrtb1";#N/A,#N/A,FALSE,"slvsrtb2";#N/A,#N/A,FALSE,"slvsrtb3";#N/A,#N/A,FALSE,"slvsrtb4";#N/A,#N/A,FALSE,"slvsrtb5";#N/A,#N/A,FALSE,"slvsrtb6";#N/A,#N/A,FALSE,"slvsrtb7";#N/A,#N/A,FALSE,"slvsrtb8";#N/A,#N/A,FALSE,"slvsrtb9";#N/A,#N/A,FALSE,"slvsrtb10";#N/A,#N/A,FALSE,"slvsrtb12"}</definedName>
    <definedName name="zzzzzzzzzz" localSheetId="28" hidden="1">{#N/A,#N/A,FALSE,"slvsrtb1";#N/A,#N/A,FALSE,"slvsrtb2";#N/A,#N/A,FALSE,"slvsrtb3";#N/A,#N/A,FALSE,"slvsrtb4";#N/A,#N/A,FALSE,"slvsrtb5";#N/A,#N/A,FALSE,"slvsrtb6";#N/A,#N/A,FALSE,"slvsrtb7";#N/A,#N/A,FALSE,"slvsrtb8";#N/A,#N/A,FALSE,"slvsrtb9";#N/A,#N/A,FALSE,"slvsrtb10";#N/A,#N/A,FALSE,"slvsrtb12"}</definedName>
    <definedName name="zzzzzzzzzz" localSheetId="30" hidden="1">{#N/A,#N/A,FALSE,"slvsrtb1";#N/A,#N/A,FALSE,"slvsrtb2";#N/A,#N/A,FALSE,"slvsrtb3";#N/A,#N/A,FALSE,"slvsrtb4";#N/A,#N/A,FALSE,"slvsrtb5";#N/A,#N/A,FALSE,"slvsrtb6";#N/A,#N/A,FALSE,"slvsrtb7";#N/A,#N/A,FALSE,"slvsrtb8";#N/A,#N/A,FALSE,"slvsrtb9";#N/A,#N/A,FALSE,"slvsrtb10";#N/A,#N/A,FALSE,"slvsrtb12"}</definedName>
    <definedName name="zzzzzzzzzz" localSheetId="31" hidden="1">{#N/A,#N/A,FALSE,"slvsrtb1";#N/A,#N/A,FALSE,"slvsrtb2";#N/A,#N/A,FALSE,"slvsrtb3";#N/A,#N/A,FALSE,"slvsrtb4";#N/A,#N/A,FALSE,"slvsrtb5";#N/A,#N/A,FALSE,"slvsrtb6";#N/A,#N/A,FALSE,"slvsrtb7";#N/A,#N/A,FALSE,"slvsrtb8";#N/A,#N/A,FALSE,"slvsrtb9";#N/A,#N/A,FALSE,"slvsrtb10";#N/A,#N/A,FALSE,"slvsrtb12"}</definedName>
    <definedName name="zzzzzzzzzz" localSheetId="32" hidden="1">{#N/A,#N/A,FALSE,"slvsrtb1";#N/A,#N/A,FALSE,"slvsrtb2";#N/A,#N/A,FALSE,"slvsrtb3";#N/A,#N/A,FALSE,"slvsrtb4";#N/A,#N/A,FALSE,"slvsrtb5";#N/A,#N/A,FALSE,"slvsrtb6";#N/A,#N/A,FALSE,"slvsrtb7";#N/A,#N/A,FALSE,"slvsrtb8";#N/A,#N/A,FALSE,"slvsrtb9";#N/A,#N/A,FALSE,"slvsrtb10";#N/A,#N/A,FALSE,"slvsrtb12"}</definedName>
    <definedName name="zzzzzzzzzz" localSheetId="33" hidden="1">{#N/A,#N/A,FALSE,"slvsrtb1";#N/A,#N/A,FALSE,"slvsrtb2";#N/A,#N/A,FALSE,"slvsrtb3";#N/A,#N/A,FALSE,"slvsrtb4";#N/A,#N/A,FALSE,"slvsrtb5";#N/A,#N/A,FALSE,"slvsrtb6";#N/A,#N/A,FALSE,"slvsrtb7";#N/A,#N/A,FALSE,"slvsrtb8";#N/A,#N/A,FALSE,"slvsrtb9";#N/A,#N/A,FALSE,"slvsrtb10";#N/A,#N/A,FALSE,"slvsrtb12"}</definedName>
    <definedName name="zzzzzzzzzz" localSheetId="34" hidden="1">{#N/A,#N/A,FALSE,"slvsrtb1";#N/A,#N/A,FALSE,"slvsrtb2";#N/A,#N/A,FALSE,"slvsrtb3";#N/A,#N/A,FALSE,"slvsrtb4";#N/A,#N/A,FALSE,"slvsrtb5";#N/A,#N/A,FALSE,"slvsrtb6";#N/A,#N/A,FALSE,"slvsrtb7";#N/A,#N/A,FALSE,"slvsrtb8";#N/A,#N/A,FALSE,"slvsrtb9";#N/A,#N/A,FALSE,"slvsrtb10";#N/A,#N/A,FALSE,"slvsrtb12"}</definedName>
    <definedName name="zzzzzzzzzz" localSheetId="35" hidden="1">{#N/A,#N/A,FALSE,"slvsrtb1";#N/A,#N/A,FALSE,"slvsrtb2";#N/A,#N/A,FALSE,"slvsrtb3";#N/A,#N/A,FALSE,"slvsrtb4";#N/A,#N/A,FALSE,"slvsrtb5";#N/A,#N/A,FALSE,"slvsrtb6";#N/A,#N/A,FALSE,"slvsrtb7";#N/A,#N/A,FALSE,"slvsrtb8";#N/A,#N/A,FALSE,"slvsrtb9";#N/A,#N/A,FALSE,"slvsrtb10";#N/A,#N/A,FALSE,"slvsrtb12"}</definedName>
    <definedName name="zzzzzzzzzz" localSheetId="36" hidden="1">{#N/A,#N/A,FALSE,"slvsrtb1";#N/A,#N/A,FALSE,"slvsrtb2";#N/A,#N/A,FALSE,"slvsrtb3";#N/A,#N/A,FALSE,"slvsrtb4";#N/A,#N/A,FALSE,"slvsrtb5";#N/A,#N/A,FALSE,"slvsrtb6";#N/A,#N/A,FALSE,"slvsrtb7";#N/A,#N/A,FALSE,"slvsrtb8";#N/A,#N/A,FALSE,"slvsrtb9";#N/A,#N/A,FALSE,"slvsrtb10";#N/A,#N/A,FALSE,"slvsrtb12"}</definedName>
    <definedName name="zzzzzzzzzz" localSheetId="37" hidden="1">{#N/A,#N/A,FALSE,"slvsrtb1";#N/A,#N/A,FALSE,"slvsrtb2";#N/A,#N/A,FALSE,"slvsrtb3";#N/A,#N/A,FALSE,"slvsrtb4";#N/A,#N/A,FALSE,"slvsrtb5";#N/A,#N/A,FALSE,"slvsrtb6";#N/A,#N/A,FALSE,"slvsrtb7";#N/A,#N/A,FALSE,"slvsrtb8";#N/A,#N/A,FALSE,"slvsrtb9";#N/A,#N/A,FALSE,"slvsrtb10";#N/A,#N/A,FALSE,"slvsrtb12"}</definedName>
    <definedName name="zzzzzzzzzz" localSheetId="39" hidden="1">{#N/A,#N/A,FALSE,"slvsrtb1";#N/A,#N/A,FALSE,"slvsrtb2";#N/A,#N/A,FALSE,"slvsrtb3";#N/A,#N/A,FALSE,"slvsrtb4";#N/A,#N/A,FALSE,"slvsrtb5";#N/A,#N/A,FALSE,"slvsrtb6";#N/A,#N/A,FALSE,"slvsrtb7";#N/A,#N/A,FALSE,"slvsrtb8";#N/A,#N/A,FALSE,"slvsrtb9";#N/A,#N/A,FALSE,"slvsrtb10";#N/A,#N/A,FALSE,"slvsrtb12"}</definedName>
    <definedName name="zzzzzzzzzz" localSheetId="40" hidden="1">{#N/A,#N/A,FALSE,"slvsrtb1";#N/A,#N/A,FALSE,"slvsrtb2";#N/A,#N/A,FALSE,"slvsrtb3";#N/A,#N/A,FALSE,"slvsrtb4";#N/A,#N/A,FALSE,"slvsrtb5";#N/A,#N/A,FALSE,"slvsrtb6";#N/A,#N/A,FALSE,"slvsrtb7";#N/A,#N/A,FALSE,"slvsrtb8";#N/A,#N/A,FALSE,"slvsrtb9";#N/A,#N/A,FALSE,"slvsrtb10";#N/A,#N/A,FALSE,"slvsrtb12"}</definedName>
    <definedName name="zzzzzzzzzz" localSheetId="41" hidden="1">{#N/A,#N/A,FALSE,"slvsrtb1";#N/A,#N/A,FALSE,"slvsrtb2";#N/A,#N/A,FALSE,"slvsrtb3";#N/A,#N/A,FALSE,"slvsrtb4";#N/A,#N/A,FALSE,"slvsrtb5";#N/A,#N/A,FALSE,"slvsrtb6";#N/A,#N/A,FALSE,"slvsrtb7";#N/A,#N/A,FALSE,"slvsrtb8";#N/A,#N/A,FALSE,"slvsrtb9";#N/A,#N/A,FALSE,"slvsrtb10";#N/A,#N/A,FALSE,"slvsrtb12"}</definedName>
    <definedName name="zzzzzzzzzz" localSheetId="46" hidden="1">{#N/A,#N/A,FALSE,"slvsrtb1";#N/A,#N/A,FALSE,"slvsrtb2";#N/A,#N/A,FALSE,"slvsrtb3";#N/A,#N/A,FALSE,"slvsrtb4";#N/A,#N/A,FALSE,"slvsrtb5";#N/A,#N/A,FALSE,"slvsrtb6";#N/A,#N/A,FALSE,"slvsrtb7";#N/A,#N/A,FALSE,"slvsrtb8";#N/A,#N/A,FALSE,"slvsrtb9";#N/A,#N/A,FALSE,"slvsrtb10";#N/A,#N/A,FALSE,"slvsrtb12"}</definedName>
    <definedName name="zzzzzzzzzz" localSheetId="47" hidden="1">{#N/A,#N/A,FALSE,"slvsrtb1";#N/A,#N/A,FALSE,"slvsrtb2";#N/A,#N/A,FALSE,"slvsrtb3";#N/A,#N/A,FALSE,"slvsrtb4";#N/A,#N/A,FALSE,"slvsrtb5";#N/A,#N/A,FALSE,"slvsrtb6";#N/A,#N/A,FALSE,"slvsrtb7";#N/A,#N/A,FALSE,"slvsrtb8";#N/A,#N/A,FALSE,"slvsrtb9";#N/A,#N/A,FALSE,"slvsrtb10";#N/A,#N/A,FALSE,"slvsrtb12"}</definedName>
    <definedName name="zzzzzzzzzz" localSheetId="48" hidden="1">{#N/A,#N/A,FALSE,"slvsrtb1";#N/A,#N/A,FALSE,"slvsrtb2";#N/A,#N/A,FALSE,"slvsrtb3";#N/A,#N/A,FALSE,"slvsrtb4";#N/A,#N/A,FALSE,"slvsrtb5";#N/A,#N/A,FALSE,"slvsrtb6";#N/A,#N/A,FALSE,"slvsrtb7";#N/A,#N/A,FALSE,"slvsrtb8";#N/A,#N/A,FALSE,"slvsrtb9";#N/A,#N/A,FALSE,"slvsrtb10";#N/A,#N/A,FALSE,"slvsrtb12"}</definedName>
    <definedName name="zzzzzzzzzz" localSheetId="49" hidden="1">{#N/A,#N/A,FALSE,"slvsrtb1";#N/A,#N/A,FALSE,"slvsrtb2";#N/A,#N/A,FALSE,"slvsrtb3";#N/A,#N/A,FALSE,"slvsrtb4";#N/A,#N/A,FALSE,"slvsrtb5";#N/A,#N/A,FALSE,"slvsrtb6";#N/A,#N/A,FALSE,"slvsrtb7";#N/A,#N/A,FALSE,"slvsrtb8";#N/A,#N/A,FALSE,"slvsrtb9";#N/A,#N/A,FALSE,"slvsrtb10";#N/A,#N/A,FALSE,"slvsrtb12"}</definedName>
    <definedName name="zzzzzzzzzz" localSheetId="50" hidden="1">{#N/A,#N/A,FALSE,"slvsrtb1";#N/A,#N/A,FALSE,"slvsrtb2";#N/A,#N/A,FALSE,"slvsrtb3";#N/A,#N/A,FALSE,"slvsrtb4";#N/A,#N/A,FALSE,"slvsrtb5";#N/A,#N/A,FALSE,"slvsrtb6";#N/A,#N/A,FALSE,"slvsrtb7";#N/A,#N/A,FALSE,"slvsrtb8";#N/A,#N/A,FALSE,"slvsrtb9";#N/A,#N/A,FALSE,"slvsrtb10";#N/A,#N/A,FALSE,"slvsrtb12"}</definedName>
    <definedName name="zzzzzzzzzz" localSheetId="51" hidden="1">{#N/A,#N/A,FALSE,"slvsrtb1";#N/A,#N/A,FALSE,"slvsrtb2";#N/A,#N/A,FALSE,"slvsrtb3";#N/A,#N/A,FALSE,"slvsrtb4";#N/A,#N/A,FALSE,"slvsrtb5";#N/A,#N/A,FALSE,"slvsrtb6";#N/A,#N/A,FALSE,"slvsrtb7";#N/A,#N/A,FALSE,"slvsrtb8";#N/A,#N/A,FALSE,"slvsrtb9";#N/A,#N/A,FALSE,"slvsrtb10";#N/A,#N/A,FALSE,"slvsrtb12"}</definedName>
    <definedName name="zzzzzzzzzz" localSheetId="52" hidden="1">{#N/A,#N/A,FALSE,"slvsrtb1";#N/A,#N/A,FALSE,"slvsrtb2";#N/A,#N/A,FALSE,"slvsrtb3";#N/A,#N/A,FALSE,"slvsrtb4";#N/A,#N/A,FALSE,"slvsrtb5";#N/A,#N/A,FALSE,"slvsrtb6";#N/A,#N/A,FALSE,"slvsrtb7";#N/A,#N/A,FALSE,"slvsrtb8";#N/A,#N/A,FALSE,"slvsrtb9";#N/A,#N/A,FALSE,"slvsrtb10";#N/A,#N/A,FALSE,"slvsrtb12"}</definedName>
    <definedName name="zzzzzzzzzz" localSheetId="53" hidden="1">{#N/A,#N/A,FALSE,"slvsrtb1";#N/A,#N/A,FALSE,"slvsrtb2";#N/A,#N/A,FALSE,"slvsrtb3";#N/A,#N/A,FALSE,"slvsrtb4";#N/A,#N/A,FALSE,"slvsrtb5";#N/A,#N/A,FALSE,"slvsrtb6";#N/A,#N/A,FALSE,"slvsrtb7";#N/A,#N/A,FALSE,"slvsrtb8";#N/A,#N/A,FALSE,"slvsrtb9";#N/A,#N/A,FALSE,"slvsrtb10";#N/A,#N/A,FALSE,"slvsrtb12"}</definedName>
    <definedName name="zzzzzzzzzz" localSheetId="64" hidden="1">{#N/A,#N/A,FALSE,"slvsrtb1";#N/A,#N/A,FALSE,"slvsrtb2";#N/A,#N/A,FALSE,"slvsrtb3";#N/A,#N/A,FALSE,"slvsrtb4";#N/A,#N/A,FALSE,"slvsrtb5";#N/A,#N/A,FALSE,"slvsrtb6";#N/A,#N/A,FALSE,"slvsrtb7";#N/A,#N/A,FALSE,"slvsrtb8";#N/A,#N/A,FALSE,"slvsrtb9";#N/A,#N/A,FALSE,"slvsrtb10";#N/A,#N/A,FALSE,"slvsrtb12"}</definedName>
    <definedName name="zzzzzzzzzz" localSheetId="65" hidden="1">{#N/A,#N/A,FALSE,"slvsrtb1";#N/A,#N/A,FALSE,"slvsrtb2";#N/A,#N/A,FALSE,"slvsrtb3";#N/A,#N/A,FALSE,"slvsrtb4";#N/A,#N/A,FALSE,"slvsrtb5";#N/A,#N/A,FALSE,"slvsrtb6";#N/A,#N/A,FALSE,"slvsrtb7";#N/A,#N/A,FALSE,"slvsrtb8";#N/A,#N/A,FALSE,"slvsrtb9";#N/A,#N/A,FALSE,"slvsrtb10";#N/A,#N/A,FALSE,"slvsrtb12"}</definedName>
    <definedName name="zzzzzzzzzz" localSheetId="66" hidden="1">{#N/A,#N/A,FALSE,"slvsrtb1";#N/A,#N/A,FALSE,"slvsrtb2";#N/A,#N/A,FALSE,"slvsrtb3";#N/A,#N/A,FALSE,"slvsrtb4";#N/A,#N/A,FALSE,"slvsrtb5";#N/A,#N/A,FALSE,"slvsrtb6";#N/A,#N/A,FALSE,"slvsrtb7";#N/A,#N/A,FALSE,"slvsrtb8";#N/A,#N/A,FALSE,"slvsrtb9";#N/A,#N/A,FALSE,"slvsrtb10";#N/A,#N/A,FALSE,"slvsrtb12"}</definedName>
    <definedName name="zzzzzzzzzz" hidden="1">{#N/A,#N/A,FALSE,"slvsrtb1";#N/A,#N/A,FALSE,"slvsrtb2";#N/A,#N/A,FALSE,"slvsrtb3";#N/A,#N/A,FALSE,"slvsrtb4";#N/A,#N/A,FALSE,"slvsrtb5";#N/A,#N/A,FALSE,"slvsrtb6";#N/A,#N/A,FALSE,"slvsrtb7";#N/A,#N/A,FALSE,"slvsrtb8";#N/A,#N/A,FALSE,"slvsrtb9";#N/A,#N/A,FALSE,"slvsrtb10";#N/A,#N/A,FALSE,"slvsrtb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7" i="78" l="1"/>
  <c r="G7" i="78"/>
  <c r="E7" i="78"/>
  <c r="F19" i="22" l="1"/>
  <c r="F18" i="22"/>
  <c r="F17" i="22"/>
  <c r="F16" i="22"/>
  <c r="F14" i="22"/>
  <c r="F10" i="22"/>
  <c r="F13" i="22"/>
  <c r="F12" i="22"/>
  <c r="F11" i="22"/>
  <c r="D15" i="22"/>
  <c r="D9" i="22"/>
  <c r="D8" i="22" s="1"/>
  <c r="F15" i="22" l="1"/>
  <c r="F9" i="22"/>
  <c r="F8" i="22" s="1"/>
  <c r="F20" i="22" s="1"/>
  <c r="D20" i="22"/>
  <c r="E17" i="22" l="1"/>
  <c r="E12" i="22"/>
  <c r="E16" i="22"/>
  <c r="E11" i="22"/>
  <c r="E18" i="22"/>
  <c r="E19" i="22"/>
  <c r="E14" i="22"/>
  <c r="E10" i="22"/>
  <c r="E13" i="22"/>
  <c r="E9" i="22" l="1"/>
  <c r="E8" i="22" s="1"/>
  <c r="E15" i="22"/>
  <c r="E20" i="22" s="1"/>
  <c r="H20" i="72" l="1"/>
  <c r="G20" i="72"/>
  <c r="F20" i="72"/>
  <c r="E20" i="72"/>
  <c r="G39" i="25"/>
  <c r="N28" i="20"/>
  <c r="N15" i="20"/>
  <c r="H7" i="20"/>
  <c r="H8" i="20"/>
  <c r="K7" i="20"/>
  <c r="E21" i="77"/>
  <c r="G21" i="77" s="1"/>
  <c r="D21" i="77"/>
  <c r="C21" i="77"/>
  <c r="G20" i="77"/>
  <c r="F20" i="77"/>
  <c r="G19" i="77"/>
  <c r="F19" i="77"/>
  <c r="E18" i="77"/>
  <c r="G17" i="77"/>
  <c r="E17" i="77"/>
  <c r="F17" i="77" s="1"/>
  <c r="D17" i="77"/>
  <c r="C17" i="77"/>
  <c r="G16" i="77"/>
  <c r="E16" i="77"/>
  <c r="D16" i="77"/>
  <c r="C16" i="77"/>
  <c r="G13" i="77"/>
  <c r="F13" i="77"/>
  <c r="G12" i="77"/>
  <c r="F12" i="77"/>
  <c r="G11" i="77"/>
  <c r="F11" i="77"/>
  <c r="E10" i="77"/>
  <c r="D10" i="77"/>
  <c r="C10" i="77"/>
  <c r="G9" i="77"/>
  <c r="F9" i="77"/>
  <c r="G8" i="77"/>
  <c r="F8" i="77"/>
  <c r="G7" i="77"/>
  <c r="F7" i="77"/>
  <c r="G6" i="77"/>
  <c r="E6" i="77"/>
  <c r="F6" i="77" s="1"/>
  <c r="D6" i="77"/>
  <c r="C6" i="77"/>
  <c r="C15" i="77" s="1"/>
  <c r="D24" i="76"/>
  <c r="D57" i="75"/>
  <c r="G29" i="75"/>
  <c r="G27" i="75"/>
  <c r="G25" i="75"/>
  <c r="G17" i="75"/>
  <c r="G10" i="75"/>
  <c r="D18" i="77" l="1"/>
  <c r="F18" i="77" s="1"/>
  <c r="F10" i="77"/>
  <c r="D15" i="77"/>
  <c r="F16" i="77"/>
  <c r="G10" i="77"/>
  <c r="E15" i="77"/>
  <c r="G15" i="77" s="1"/>
  <c r="F15" i="77"/>
  <c r="C18" i="77"/>
  <c r="G18" i="77"/>
  <c r="F21" i="77"/>
  <c r="G33" i="75"/>
  <c r="F33" i="74" l="1"/>
  <c r="D32" i="74"/>
  <c r="F32" i="74" s="1"/>
  <c r="F31" i="74"/>
  <c r="F30" i="74"/>
  <c r="F29" i="74"/>
  <c r="F28" i="74"/>
  <c r="F27" i="74"/>
  <c r="F26" i="74"/>
  <c r="D25" i="74"/>
  <c r="F25" i="74" s="1"/>
  <c r="F24" i="74"/>
  <c r="F23" i="74"/>
  <c r="F22" i="74"/>
  <c r="D21" i="74"/>
  <c r="F21" i="74" s="1"/>
  <c r="F20" i="74"/>
  <c r="F19" i="74"/>
  <c r="F18" i="74"/>
  <c r="F17" i="74"/>
  <c r="F16" i="74"/>
  <c r="F15" i="74"/>
  <c r="F14" i="74"/>
  <c r="F13" i="74"/>
  <c r="F12" i="74"/>
  <c r="D11" i="74"/>
  <c r="F11" i="74" s="1"/>
  <c r="F10" i="74"/>
  <c r="F9" i="74"/>
  <c r="F8" i="74"/>
  <c r="F7" i="74"/>
  <c r="D6" i="74"/>
  <c r="F6" i="74" s="1"/>
  <c r="E46" i="73"/>
  <c r="E45" i="73"/>
  <c r="E44" i="73"/>
  <c r="E43" i="73"/>
  <c r="C42" i="73"/>
  <c r="E42" i="73" s="1"/>
  <c r="E41" i="73"/>
  <c r="E40" i="73"/>
  <c r="E39" i="73"/>
  <c r="E38" i="73"/>
  <c r="C38" i="73"/>
  <c r="E32" i="73"/>
  <c r="E31" i="73"/>
  <c r="E30" i="73"/>
  <c r="E29" i="73"/>
  <c r="E28" i="73"/>
  <c r="E27" i="73"/>
  <c r="E26" i="73"/>
  <c r="C26" i="73"/>
  <c r="D32" i="73" s="1"/>
  <c r="E25" i="73"/>
  <c r="D25" i="73"/>
  <c r="E24" i="73"/>
  <c r="E23" i="73"/>
  <c r="E22" i="73"/>
  <c r="C22" i="73"/>
  <c r="D24" i="73" s="1"/>
  <c r="E20" i="73"/>
  <c r="E19" i="73"/>
  <c r="E18" i="73"/>
  <c r="E17" i="73"/>
  <c r="E16" i="73"/>
  <c r="E15" i="73"/>
  <c r="C14" i="73"/>
  <c r="D19" i="73" s="1"/>
  <c r="E13" i="73"/>
  <c r="E12" i="73"/>
  <c r="E11" i="73"/>
  <c r="E10" i="73"/>
  <c r="E9" i="73"/>
  <c r="E8" i="73"/>
  <c r="E7" i="73"/>
  <c r="E6" i="73"/>
  <c r="C6" i="73"/>
  <c r="C34" i="73" s="1"/>
  <c r="G23" i="72"/>
  <c r="I23" i="72" s="1"/>
  <c r="F23" i="72"/>
  <c r="E23" i="72"/>
  <c r="D23" i="72"/>
  <c r="I22" i="72"/>
  <c r="H22" i="72"/>
  <c r="I21" i="72"/>
  <c r="H21" i="72"/>
  <c r="F17" i="72"/>
  <c r="E17" i="72"/>
  <c r="G19" i="72"/>
  <c r="I19" i="72" s="1"/>
  <c r="F19" i="72"/>
  <c r="E19" i="72"/>
  <c r="D19" i="72"/>
  <c r="I18" i="72"/>
  <c r="H18" i="72"/>
  <c r="G18" i="72"/>
  <c r="F18" i="72"/>
  <c r="E18" i="72"/>
  <c r="D18" i="72"/>
  <c r="I15" i="72"/>
  <c r="H15" i="72"/>
  <c r="I14" i="72"/>
  <c r="I13" i="72"/>
  <c r="I12" i="72" s="1"/>
  <c r="H13" i="72"/>
  <c r="G12" i="72"/>
  <c r="H12" i="72" s="1"/>
  <c r="F12" i="72"/>
  <c r="E12" i="72"/>
  <c r="D12" i="72"/>
  <c r="I11" i="72"/>
  <c r="H11" i="72"/>
  <c r="I10" i="72"/>
  <c r="I9" i="72" s="1"/>
  <c r="I20" i="72" s="1"/>
  <c r="H10" i="72"/>
  <c r="G9" i="72"/>
  <c r="H9" i="72" s="1"/>
  <c r="F9" i="72"/>
  <c r="E9" i="72"/>
  <c r="D9" i="72"/>
  <c r="D20" i="72" s="1"/>
  <c r="D17" i="72" s="1"/>
  <c r="I40" i="71"/>
  <c r="H39" i="71"/>
  <c r="H38" i="71"/>
  <c r="H37" i="71"/>
  <c r="H36" i="71"/>
  <c r="H35" i="71"/>
  <c r="H34" i="71"/>
  <c r="H33" i="71"/>
  <c r="H32" i="71"/>
  <c r="H31" i="71"/>
  <c r="H30" i="71"/>
  <c r="H29" i="71"/>
  <c r="H28" i="71"/>
  <c r="H27" i="71"/>
  <c r="H26" i="71"/>
  <c r="H25" i="71"/>
  <c r="H24" i="71"/>
  <c r="H23" i="71"/>
  <c r="H22" i="71"/>
  <c r="H21" i="71"/>
  <c r="H20" i="71"/>
  <c r="H19" i="71"/>
  <c r="H18" i="71"/>
  <c r="H17" i="71"/>
  <c r="H16" i="71"/>
  <c r="H15" i="71"/>
  <c r="H14" i="71"/>
  <c r="H13" i="71"/>
  <c r="H12" i="71"/>
  <c r="H11" i="71"/>
  <c r="H10" i="71"/>
  <c r="H9" i="71"/>
  <c r="H8" i="71"/>
  <c r="H7" i="71"/>
  <c r="H6" i="71"/>
  <c r="I15" i="70"/>
  <c r="H14" i="70"/>
  <c r="H13" i="70"/>
  <c r="H12" i="70"/>
  <c r="H11" i="70"/>
  <c r="H10" i="70"/>
  <c r="H9" i="70"/>
  <c r="H8" i="70"/>
  <c r="H43" i="69"/>
  <c r="G42" i="69"/>
  <c r="G41" i="69"/>
  <c r="G40" i="69"/>
  <c r="G39" i="69"/>
  <c r="G38" i="69"/>
  <c r="G37" i="69"/>
  <c r="G36" i="69"/>
  <c r="G35" i="69"/>
  <c r="G34" i="69"/>
  <c r="G33" i="69"/>
  <c r="G32" i="69"/>
  <c r="G31" i="69"/>
  <c r="G30" i="69"/>
  <c r="G29" i="69"/>
  <c r="G28" i="69"/>
  <c r="G27" i="69"/>
  <c r="G26" i="69"/>
  <c r="G25" i="69"/>
  <c r="G24" i="69"/>
  <c r="G23" i="69"/>
  <c r="G22" i="69"/>
  <c r="G21" i="69"/>
  <c r="G20" i="69"/>
  <c r="G19" i="69"/>
  <c r="G18" i="69"/>
  <c r="G17" i="69"/>
  <c r="G16" i="69"/>
  <c r="G15" i="69"/>
  <c r="G14" i="69"/>
  <c r="G13" i="69"/>
  <c r="G12" i="69"/>
  <c r="G11" i="69"/>
  <c r="G10" i="69"/>
  <c r="G9" i="69"/>
  <c r="G8" i="69"/>
  <c r="G7" i="69"/>
  <c r="G6" i="69"/>
  <c r="I32" i="68"/>
  <c r="H31" i="68"/>
  <c r="H30" i="68"/>
  <c r="H29" i="68"/>
  <c r="H28" i="68"/>
  <c r="H27" i="68"/>
  <c r="H26" i="68"/>
  <c r="H25" i="68"/>
  <c r="H24" i="68"/>
  <c r="H23" i="68"/>
  <c r="H22" i="68"/>
  <c r="H21" i="68"/>
  <c r="H20" i="68"/>
  <c r="H19" i="68"/>
  <c r="H18" i="68"/>
  <c r="H17" i="68"/>
  <c r="H16" i="68"/>
  <c r="H15" i="68"/>
  <c r="H14" i="68"/>
  <c r="H13" i="68"/>
  <c r="H12" i="68"/>
  <c r="H11" i="68"/>
  <c r="H10" i="68"/>
  <c r="H9" i="68"/>
  <c r="H8" i="68"/>
  <c r="I25" i="67"/>
  <c r="H24" i="67"/>
  <c r="H23" i="67"/>
  <c r="H22" i="67"/>
  <c r="H21" i="67"/>
  <c r="H20" i="67"/>
  <c r="H19" i="67"/>
  <c r="H18" i="67"/>
  <c r="H17" i="67"/>
  <c r="H16" i="67"/>
  <c r="H15" i="67"/>
  <c r="H14" i="67"/>
  <c r="H13" i="67"/>
  <c r="H12" i="67"/>
  <c r="H11" i="67"/>
  <c r="H10" i="67"/>
  <c r="H9" i="67"/>
  <c r="H8" i="67"/>
  <c r="H7" i="67"/>
  <c r="M51" i="66"/>
  <c r="K51" i="66"/>
  <c r="L51" i="66" s="1"/>
  <c r="J51" i="66"/>
  <c r="M50" i="66"/>
  <c r="L50" i="66"/>
  <c r="K50" i="66"/>
  <c r="J50" i="66"/>
  <c r="I49" i="66"/>
  <c r="H49" i="66"/>
  <c r="K49" i="66" s="1"/>
  <c r="L49" i="66" s="1"/>
  <c r="G49" i="66"/>
  <c r="F49" i="66"/>
  <c r="E49" i="66"/>
  <c r="D49" i="66"/>
  <c r="M48" i="66"/>
  <c r="K48" i="66"/>
  <c r="L48" i="66" s="1"/>
  <c r="J48" i="66"/>
  <c r="M47" i="66"/>
  <c r="K47" i="66"/>
  <c r="L47" i="66" s="1"/>
  <c r="J47" i="66"/>
  <c r="M46" i="66"/>
  <c r="K46" i="66"/>
  <c r="L46" i="66" s="1"/>
  <c r="J46" i="66"/>
  <c r="M45" i="66"/>
  <c r="K45" i="66"/>
  <c r="L45" i="66" s="1"/>
  <c r="J45" i="66"/>
  <c r="M44" i="66"/>
  <c r="K44" i="66"/>
  <c r="L44" i="66" s="1"/>
  <c r="J44" i="66"/>
  <c r="M43" i="66"/>
  <c r="K43" i="66"/>
  <c r="L43" i="66" s="1"/>
  <c r="J43" i="66"/>
  <c r="M42" i="66"/>
  <c r="K42" i="66"/>
  <c r="L42" i="66" s="1"/>
  <c r="J42" i="66"/>
  <c r="I42" i="66"/>
  <c r="H42" i="66"/>
  <c r="G42" i="66"/>
  <c r="F42" i="66"/>
  <c r="E42" i="66"/>
  <c r="D42" i="66"/>
  <c r="M41" i="66"/>
  <c r="L41" i="66"/>
  <c r="K41" i="66"/>
  <c r="J41" i="66"/>
  <c r="I40" i="66"/>
  <c r="H40" i="66"/>
  <c r="K40" i="66" s="1"/>
  <c r="L40" i="66" s="1"/>
  <c r="G40" i="66"/>
  <c r="F40" i="66"/>
  <c r="E40" i="66"/>
  <c r="D40" i="66"/>
  <c r="M39" i="66"/>
  <c r="K39" i="66"/>
  <c r="L39" i="66" s="1"/>
  <c r="J39" i="66"/>
  <c r="M38" i="66"/>
  <c r="K38" i="66"/>
  <c r="L38" i="66" s="1"/>
  <c r="J38" i="66"/>
  <c r="M37" i="66"/>
  <c r="K37" i="66"/>
  <c r="L37" i="66" s="1"/>
  <c r="J37" i="66"/>
  <c r="M36" i="66"/>
  <c r="K36" i="66"/>
  <c r="L36" i="66" s="1"/>
  <c r="J36" i="66"/>
  <c r="M35" i="66"/>
  <c r="K35" i="66"/>
  <c r="L35" i="66" s="1"/>
  <c r="J35" i="66"/>
  <c r="M34" i="66"/>
  <c r="K34" i="66"/>
  <c r="L34" i="66" s="1"/>
  <c r="J34" i="66"/>
  <c r="M33" i="66"/>
  <c r="K33" i="66"/>
  <c r="L33" i="66" s="1"/>
  <c r="J33" i="66"/>
  <c r="M32" i="66"/>
  <c r="K32" i="66"/>
  <c r="L32" i="66" s="1"/>
  <c r="J32" i="66"/>
  <c r="M31" i="66"/>
  <c r="K31" i="66"/>
  <c r="L31" i="66" s="1"/>
  <c r="J31" i="66"/>
  <c r="M30" i="66"/>
  <c r="K30" i="66"/>
  <c r="L30" i="66" s="1"/>
  <c r="J30" i="66"/>
  <c r="M29" i="66"/>
  <c r="K29" i="66"/>
  <c r="L29" i="66" s="1"/>
  <c r="J29" i="66"/>
  <c r="M28" i="66"/>
  <c r="K28" i="66"/>
  <c r="L28" i="66" s="1"/>
  <c r="J28" i="66"/>
  <c r="M27" i="66"/>
  <c r="K27" i="66"/>
  <c r="L27" i="66" s="1"/>
  <c r="J27" i="66"/>
  <c r="M26" i="66"/>
  <c r="K26" i="66"/>
  <c r="L26" i="66" s="1"/>
  <c r="J26" i="66"/>
  <c r="M25" i="66"/>
  <c r="K25" i="66"/>
  <c r="L25" i="66" s="1"/>
  <c r="J25" i="66"/>
  <c r="M24" i="66"/>
  <c r="K24" i="66"/>
  <c r="L24" i="66" s="1"/>
  <c r="J24" i="66"/>
  <c r="M23" i="66"/>
  <c r="K23" i="66"/>
  <c r="L23" i="66" s="1"/>
  <c r="J23" i="66"/>
  <c r="M22" i="66"/>
  <c r="K22" i="66"/>
  <c r="L22" i="66" s="1"/>
  <c r="J22" i="66"/>
  <c r="M21" i="66"/>
  <c r="K21" i="66"/>
  <c r="L21" i="66" s="1"/>
  <c r="J21" i="66"/>
  <c r="M20" i="66"/>
  <c r="K20" i="66"/>
  <c r="L20" i="66" s="1"/>
  <c r="J20" i="66"/>
  <c r="M19" i="66"/>
  <c r="K19" i="66"/>
  <c r="L19" i="66" s="1"/>
  <c r="J19" i="66"/>
  <c r="M18" i="66"/>
  <c r="K18" i="66"/>
  <c r="L18" i="66" s="1"/>
  <c r="J18" i="66"/>
  <c r="M17" i="66"/>
  <c r="K17" i="66"/>
  <c r="L17" i="66" s="1"/>
  <c r="J17" i="66"/>
  <c r="M16" i="66"/>
  <c r="K16" i="66"/>
  <c r="L16" i="66" s="1"/>
  <c r="I16" i="66"/>
  <c r="H16" i="66"/>
  <c r="G16" i="66"/>
  <c r="F16" i="66"/>
  <c r="J16" i="66" s="1"/>
  <c r="E16" i="66"/>
  <c r="D16" i="66"/>
  <c r="M15" i="66"/>
  <c r="K15" i="66"/>
  <c r="L15" i="66" s="1"/>
  <c r="J15" i="66"/>
  <c r="M14" i="66"/>
  <c r="L14" i="66"/>
  <c r="K14" i="66"/>
  <c r="J14" i="66"/>
  <c r="I13" i="66"/>
  <c r="I52" i="66" s="1"/>
  <c r="H13" i="66"/>
  <c r="K13" i="66" s="1"/>
  <c r="L13" i="66" s="1"/>
  <c r="G13" i="66"/>
  <c r="G52" i="66" s="1"/>
  <c r="F13" i="66"/>
  <c r="E13" i="66"/>
  <c r="E52" i="66" s="1"/>
  <c r="D13" i="66"/>
  <c r="D52" i="66" s="1"/>
  <c r="D34" i="74" l="1"/>
  <c r="D7" i="73"/>
  <c r="D12" i="73"/>
  <c r="D23" i="73"/>
  <c r="D10" i="73"/>
  <c r="C47" i="73"/>
  <c r="E47" i="73" s="1"/>
  <c r="D8" i="73"/>
  <c r="D22" i="73"/>
  <c r="C37" i="73"/>
  <c r="E37" i="73" s="1"/>
  <c r="E34" i="73"/>
  <c r="D16" i="73"/>
  <c r="D18" i="73"/>
  <c r="D20" i="73"/>
  <c r="D27" i="73"/>
  <c r="D29" i="73"/>
  <c r="D31" i="73"/>
  <c r="C33" i="73"/>
  <c r="E33" i="73" s="1"/>
  <c r="C35" i="73"/>
  <c r="E35" i="73" s="1"/>
  <c r="D9" i="73"/>
  <c r="D11" i="73"/>
  <c r="D13" i="73"/>
  <c r="E14" i="73"/>
  <c r="D15" i="73"/>
  <c r="D17" i="73"/>
  <c r="C21" i="73"/>
  <c r="E21" i="73" s="1"/>
  <c r="D28" i="73"/>
  <c r="D30" i="73"/>
  <c r="H19" i="72"/>
  <c r="H23" i="72"/>
  <c r="M13" i="66"/>
  <c r="M40" i="66"/>
  <c r="M49" i="66"/>
  <c r="F52" i="66"/>
  <c r="J13" i="66"/>
  <c r="J40" i="66"/>
  <c r="J49" i="66"/>
  <c r="H52" i="66"/>
  <c r="F34" i="74" l="1"/>
  <c r="E33" i="74"/>
  <c r="E24" i="74"/>
  <c r="E22" i="74"/>
  <c r="E9" i="74"/>
  <c r="E7" i="74"/>
  <c r="E28" i="74"/>
  <c r="E13" i="74"/>
  <c r="E31" i="74"/>
  <c r="E29" i="74"/>
  <c r="E27" i="74"/>
  <c r="E20" i="74"/>
  <c r="E18" i="74"/>
  <c r="E16" i="74"/>
  <c r="E14" i="74"/>
  <c r="E12" i="74"/>
  <c r="E30" i="74"/>
  <c r="E17" i="74"/>
  <c r="E11" i="74"/>
  <c r="E23" i="74"/>
  <c r="E10" i="74"/>
  <c r="E8" i="74"/>
  <c r="E26" i="74"/>
  <c r="E19" i="74"/>
  <c r="E15" i="74"/>
  <c r="E32" i="74"/>
  <c r="E21" i="74"/>
  <c r="E25" i="74"/>
  <c r="E6" i="74"/>
  <c r="D6" i="73"/>
  <c r="D14" i="73"/>
  <c r="C36" i="73"/>
  <c r="E36" i="73" s="1"/>
  <c r="D26" i="73"/>
  <c r="G17" i="72"/>
  <c r="J52" i="66"/>
  <c r="M52" i="66"/>
  <c r="K52" i="66"/>
  <c r="L52" i="66" s="1"/>
  <c r="E34" i="74" l="1"/>
  <c r="H17" i="72"/>
  <c r="I17" i="72"/>
  <c r="C43" i="64" l="1"/>
  <c r="L42" i="64"/>
  <c r="J42" i="64"/>
  <c r="K42" i="64" s="1"/>
  <c r="I42" i="64"/>
  <c r="L41" i="64"/>
  <c r="J41" i="64"/>
  <c r="K41" i="64" s="1"/>
  <c r="I41" i="64"/>
  <c r="L40" i="64"/>
  <c r="J40" i="64"/>
  <c r="K40" i="64" s="1"/>
  <c r="H40" i="64"/>
  <c r="G40" i="64"/>
  <c r="F40" i="64"/>
  <c r="F39" i="64" s="1"/>
  <c r="E40" i="64"/>
  <c r="E39" i="64" s="1"/>
  <c r="D40" i="64"/>
  <c r="D39" i="64" s="1"/>
  <c r="C40" i="64"/>
  <c r="H39" i="64"/>
  <c r="G39" i="64"/>
  <c r="L39" i="64" s="1"/>
  <c r="C39" i="64"/>
  <c r="L38" i="64"/>
  <c r="J38" i="64"/>
  <c r="K38" i="64" s="1"/>
  <c r="I38" i="64"/>
  <c r="L37" i="64"/>
  <c r="J37" i="64"/>
  <c r="K37" i="64" s="1"/>
  <c r="H37" i="64"/>
  <c r="G37" i="64"/>
  <c r="F37" i="64"/>
  <c r="E37" i="64"/>
  <c r="I37" i="64" s="1"/>
  <c r="D37" i="64"/>
  <c r="C37" i="64"/>
  <c r="L36" i="64"/>
  <c r="K36" i="64"/>
  <c r="J36" i="64"/>
  <c r="I36" i="64"/>
  <c r="L35" i="64"/>
  <c r="K35" i="64"/>
  <c r="J35" i="64"/>
  <c r="I35" i="64"/>
  <c r="L34" i="64"/>
  <c r="K34" i="64"/>
  <c r="J34" i="64"/>
  <c r="I34" i="64"/>
  <c r="L33" i="64"/>
  <c r="K33" i="64"/>
  <c r="J33" i="64"/>
  <c r="I33" i="64"/>
  <c r="L32" i="64"/>
  <c r="K32" i="64"/>
  <c r="J32" i="64"/>
  <c r="I32" i="64"/>
  <c r="L31" i="64"/>
  <c r="K31" i="64"/>
  <c r="J31" i="64"/>
  <c r="I31" i="64"/>
  <c r="H30" i="64"/>
  <c r="G30" i="64"/>
  <c r="L30" i="64" s="1"/>
  <c r="F30" i="64"/>
  <c r="E30" i="64"/>
  <c r="D30" i="64"/>
  <c r="C30" i="64"/>
  <c r="L29" i="64"/>
  <c r="J29" i="64"/>
  <c r="K29" i="64" s="1"/>
  <c r="I29" i="64"/>
  <c r="L28" i="64"/>
  <c r="J28" i="64"/>
  <c r="K28" i="64" s="1"/>
  <c r="I28" i="64"/>
  <c r="L27" i="64"/>
  <c r="J27" i="64"/>
  <c r="K27" i="64" s="1"/>
  <c r="I27" i="64"/>
  <c r="L26" i="64"/>
  <c r="J26" i="64"/>
  <c r="K26" i="64" s="1"/>
  <c r="H26" i="64"/>
  <c r="G26" i="64"/>
  <c r="F26" i="64"/>
  <c r="E26" i="64"/>
  <c r="I26" i="64" s="1"/>
  <c r="D26" i="64"/>
  <c r="C26" i="64"/>
  <c r="L25" i="64"/>
  <c r="K25" i="64"/>
  <c r="J25" i="64"/>
  <c r="I25" i="64"/>
  <c r="L24" i="64"/>
  <c r="K24" i="64"/>
  <c r="J24" i="64"/>
  <c r="I24" i="64"/>
  <c r="L23" i="64"/>
  <c r="K23" i="64"/>
  <c r="J23" i="64"/>
  <c r="I23" i="64"/>
  <c r="L22" i="64"/>
  <c r="K22" i="64"/>
  <c r="J22" i="64"/>
  <c r="I22" i="64"/>
  <c r="L21" i="64"/>
  <c r="K21" i="64"/>
  <c r="J21" i="64"/>
  <c r="I21" i="64"/>
  <c r="L20" i="64"/>
  <c r="K20" i="64"/>
  <c r="J20" i="64"/>
  <c r="I20" i="64"/>
  <c r="L19" i="64"/>
  <c r="K19" i="64"/>
  <c r="J19" i="64"/>
  <c r="I19" i="64"/>
  <c r="L18" i="64"/>
  <c r="K18" i="64"/>
  <c r="J18" i="64"/>
  <c r="I18" i="64"/>
  <c r="H17" i="64"/>
  <c r="G17" i="64"/>
  <c r="L17" i="64" s="1"/>
  <c r="F17" i="64"/>
  <c r="E17" i="64"/>
  <c r="D17" i="64"/>
  <c r="C17" i="64"/>
  <c r="L16" i="64"/>
  <c r="J16" i="64"/>
  <c r="K16" i="64" s="1"/>
  <c r="I16" i="64"/>
  <c r="L15" i="64"/>
  <c r="J15" i="64"/>
  <c r="K15" i="64" s="1"/>
  <c r="I15" i="64"/>
  <c r="L14" i="64"/>
  <c r="J14" i="64"/>
  <c r="K14" i="64" s="1"/>
  <c r="I14" i="64"/>
  <c r="L13" i="64"/>
  <c r="J13" i="64"/>
  <c r="K13" i="64" s="1"/>
  <c r="H13" i="64"/>
  <c r="G13" i="64"/>
  <c r="F13" i="64"/>
  <c r="F12" i="64" s="1"/>
  <c r="F43" i="64" s="1"/>
  <c r="E13" i="64"/>
  <c r="E12" i="64" s="1"/>
  <c r="D13" i="64"/>
  <c r="D12" i="64" s="1"/>
  <c r="C13" i="64"/>
  <c r="H12" i="64"/>
  <c r="H43" i="64" s="1"/>
  <c r="G12" i="64"/>
  <c r="L12" i="64" s="1"/>
  <c r="C12" i="64"/>
  <c r="H15" i="63"/>
  <c r="G14" i="63"/>
  <c r="G13" i="63"/>
  <c r="H15" i="62"/>
  <c r="G14" i="62"/>
  <c r="G13" i="62"/>
  <c r="G12" i="62"/>
  <c r="H13" i="61"/>
  <c r="G12" i="61"/>
  <c r="G11" i="61"/>
  <c r="G10" i="61"/>
  <c r="H81" i="60"/>
  <c r="D81" i="60"/>
  <c r="L80" i="60"/>
  <c r="J80" i="60"/>
  <c r="I80" i="60"/>
  <c r="L79" i="60"/>
  <c r="J79" i="60"/>
  <c r="I79" i="60"/>
  <c r="L78" i="60"/>
  <c r="J78" i="60"/>
  <c r="I78" i="60"/>
  <c r="L77" i="60"/>
  <c r="I77" i="60"/>
  <c r="L76" i="60"/>
  <c r="J76" i="60"/>
  <c r="K76" i="60" s="1"/>
  <c r="I76" i="60"/>
  <c r="L75" i="60"/>
  <c r="I75" i="60"/>
  <c r="L74" i="60"/>
  <c r="I74" i="60"/>
  <c r="L73" i="60"/>
  <c r="J73" i="60"/>
  <c r="K73" i="60" s="1"/>
  <c r="I73" i="60"/>
  <c r="I72" i="60"/>
  <c r="H72" i="60"/>
  <c r="G72" i="60"/>
  <c r="L72" i="60" s="1"/>
  <c r="F72" i="60"/>
  <c r="F81" i="60" s="1"/>
  <c r="E72" i="60"/>
  <c r="E81" i="60" s="1"/>
  <c r="D72" i="60"/>
  <c r="C72" i="60"/>
  <c r="C81" i="60" s="1"/>
  <c r="L71" i="60"/>
  <c r="J71" i="60"/>
  <c r="I71" i="60"/>
  <c r="I70" i="60"/>
  <c r="L69" i="60"/>
  <c r="J69" i="60"/>
  <c r="I69" i="60"/>
  <c r="L68" i="60"/>
  <c r="J68" i="60"/>
  <c r="K68" i="60" s="1"/>
  <c r="I68" i="60"/>
  <c r="L67" i="60"/>
  <c r="J67" i="60"/>
  <c r="K67" i="60" s="1"/>
  <c r="I67" i="60"/>
  <c r="L66" i="60"/>
  <c r="J66" i="60"/>
  <c r="K66" i="60" s="1"/>
  <c r="I66" i="60"/>
  <c r="L65" i="60"/>
  <c r="J65" i="60"/>
  <c r="K65" i="60" s="1"/>
  <c r="I65" i="60"/>
  <c r="L64" i="60"/>
  <c r="J64" i="60"/>
  <c r="K64" i="60" s="1"/>
  <c r="I64" i="60"/>
  <c r="L63" i="60"/>
  <c r="J63" i="60"/>
  <c r="K63" i="60" s="1"/>
  <c r="I63" i="60"/>
  <c r="L62" i="60"/>
  <c r="J62" i="60"/>
  <c r="K62" i="60" s="1"/>
  <c r="I62" i="60"/>
  <c r="L61" i="60"/>
  <c r="J61" i="60"/>
  <c r="K61" i="60" s="1"/>
  <c r="I61" i="60"/>
  <c r="L60" i="60"/>
  <c r="J60" i="60"/>
  <c r="K60" i="60" s="1"/>
  <c r="I60" i="60"/>
  <c r="L59" i="60"/>
  <c r="I59" i="60"/>
  <c r="L58" i="60"/>
  <c r="J58" i="60"/>
  <c r="K58" i="60" s="1"/>
  <c r="I58" i="60"/>
  <c r="L57" i="60"/>
  <c r="J57" i="60"/>
  <c r="K57" i="60" s="1"/>
  <c r="I57" i="60"/>
  <c r="L56" i="60"/>
  <c r="J56" i="60"/>
  <c r="K56" i="60" s="1"/>
  <c r="I56" i="60"/>
  <c r="L55" i="60"/>
  <c r="J55" i="60"/>
  <c r="K55" i="60" s="1"/>
  <c r="I55" i="60"/>
  <c r="L54" i="60"/>
  <c r="J54" i="60"/>
  <c r="K54" i="60" s="1"/>
  <c r="I54" i="60"/>
  <c r="L53" i="60"/>
  <c r="J53" i="60"/>
  <c r="K53" i="60" s="1"/>
  <c r="I53" i="60"/>
  <c r="L52" i="60"/>
  <c r="J52" i="60"/>
  <c r="K52" i="60" s="1"/>
  <c r="I52" i="60"/>
  <c r="L51" i="60"/>
  <c r="J51" i="60"/>
  <c r="K51" i="60" s="1"/>
  <c r="I51" i="60"/>
  <c r="L50" i="60"/>
  <c r="J50" i="60"/>
  <c r="K50" i="60" s="1"/>
  <c r="I50" i="60"/>
  <c r="L49" i="60"/>
  <c r="J49" i="60"/>
  <c r="K49" i="60" s="1"/>
  <c r="I49" i="60"/>
  <c r="L48" i="60"/>
  <c r="I48" i="60"/>
  <c r="L47" i="60"/>
  <c r="K47" i="60"/>
  <c r="J47" i="60"/>
  <c r="I47" i="60"/>
  <c r="L46" i="60"/>
  <c r="I46" i="60"/>
  <c r="L45" i="60"/>
  <c r="I45" i="60"/>
  <c r="L44" i="60"/>
  <c r="K44" i="60"/>
  <c r="J44" i="60"/>
  <c r="I44" i="60"/>
  <c r="L43" i="60"/>
  <c r="J43" i="60"/>
  <c r="K43" i="60" s="1"/>
  <c r="I43" i="60"/>
  <c r="L42" i="60"/>
  <c r="K42" i="60"/>
  <c r="J42" i="60"/>
  <c r="I42" i="60"/>
  <c r="L41" i="60"/>
  <c r="J41" i="60"/>
  <c r="K41" i="60" s="1"/>
  <c r="I41" i="60"/>
  <c r="L40" i="60"/>
  <c r="K40" i="60"/>
  <c r="J40" i="60"/>
  <c r="I40" i="60"/>
  <c r="L39" i="60"/>
  <c r="J39" i="60"/>
  <c r="K39" i="60" s="1"/>
  <c r="I39" i="60"/>
  <c r="L38" i="60"/>
  <c r="I38" i="60"/>
  <c r="L37" i="60"/>
  <c r="J37" i="60"/>
  <c r="K37" i="60" s="1"/>
  <c r="I37" i="60"/>
  <c r="L36" i="60"/>
  <c r="J36" i="60"/>
  <c r="K36" i="60" s="1"/>
  <c r="I36" i="60"/>
  <c r="L35" i="60"/>
  <c r="J35" i="60"/>
  <c r="K35" i="60" s="1"/>
  <c r="I35" i="60"/>
  <c r="L34" i="60"/>
  <c r="J34" i="60"/>
  <c r="K34" i="60" s="1"/>
  <c r="I34" i="60"/>
  <c r="L33" i="60"/>
  <c r="J33" i="60"/>
  <c r="K33" i="60" s="1"/>
  <c r="I33" i="60"/>
  <c r="L32" i="60"/>
  <c r="J32" i="60"/>
  <c r="K32" i="60" s="1"/>
  <c r="I32" i="60"/>
  <c r="L31" i="60"/>
  <c r="J31" i="60"/>
  <c r="K31" i="60" s="1"/>
  <c r="I31" i="60"/>
  <c r="L30" i="60"/>
  <c r="J30" i="60"/>
  <c r="K30" i="60" s="1"/>
  <c r="I30" i="60"/>
  <c r="L29" i="60"/>
  <c r="J29" i="60"/>
  <c r="K29" i="60" s="1"/>
  <c r="I29" i="60"/>
  <c r="L28" i="60"/>
  <c r="J28" i="60"/>
  <c r="K28" i="60" s="1"/>
  <c r="I28" i="60"/>
  <c r="L27" i="60"/>
  <c r="J27" i="60"/>
  <c r="K27" i="60" s="1"/>
  <c r="I27" i="60"/>
  <c r="L26" i="60"/>
  <c r="I26" i="60"/>
  <c r="L25" i="60"/>
  <c r="K25" i="60"/>
  <c r="J25" i="60"/>
  <c r="I25" i="60"/>
  <c r="L24" i="60"/>
  <c r="I24" i="60"/>
  <c r="L23" i="60"/>
  <c r="J23" i="60"/>
  <c r="K23" i="60" s="1"/>
  <c r="I23" i="60"/>
  <c r="L22" i="60"/>
  <c r="J22" i="60"/>
  <c r="K22" i="60" s="1"/>
  <c r="I22" i="60"/>
  <c r="L21" i="60"/>
  <c r="J21" i="60"/>
  <c r="K21" i="60" s="1"/>
  <c r="I21" i="60"/>
  <c r="L20" i="60"/>
  <c r="J20" i="60"/>
  <c r="K20" i="60" s="1"/>
  <c r="I20" i="60"/>
  <c r="L19" i="60"/>
  <c r="J19" i="60"/>
  <c r="K19" i="60" s="1"/>
  <c r="I19" i="60"/>
  <c r="L18" i="60"/>
  <c r="J18" i="60"/>
  <c r="K18" i="60" s="1"/>
  <c r="I18" i="60"/>
  <c r="L17" i="60"/>
  <c r="J17" i="60"/>
  <c r="K17" i="60" s="1"/>
  <c r="I17" i="60"/>
  <c r="L16" i="60"/>
  <c r="I16" i="60"/>
  <c r="L15" i="60"/>
  <c r="I15" i="60"/>
  <c r="L14" i="60"/>
  <c r="J14" i="60"/>
  <c r="K14" i="60" s="1"/>
  <c r="I14" i="60"/>
  <c r="L13" i="60"/>
  <c r="K13" i="60"/>
  <c r="J13" i="60"/>
  <c r="I13" i="60"/>
  <c r="L12" i="60"/>
  <c r="H12" i="60"/>
  <c r="G12" i="60"/>
  <c r="J12" i="60" s="1"/>
  <c r="K12" i="60" s="1"/>
  <c r="F12" i="60"/>
  <c r="D12" i="60"/>
  <c r="I12" i="60" s="1"/>
  <c r="C12" i="60"/>
  <c r="H12" i="59"/>
  <c r="G11" i="59"/>
  <c r="G10" i="59"/>
  <c r="H13" i="58"/>
  <c r="G12" i="58"/>
  <c r="G11" i="58"/>
  <c r="G10" i="58"/>
  <c r="K162" i="57"/>
  <c r="J161" i="57"/>
  <c r="J160" i="57"/>
  <c r="J159" i="57"/>
  <c r="J158" i="57"/>
  <c r="J157" i="57"/>
  <c r="J156" i="57"/>
  <c r="J155" i="57"/>
  <c r="J154" i="57"/>
  <c r="J153" i="57"/>
  <c r="K147" i="57"/>
  <c r="J141" i="57"/>
  <c r="J132" i="57"/>
  <c r="J131" i="57"/>
  <c r="J130" i="57"/>
  <c r="J129" i="57"/>
  <c r="J128" i="57"/>
  <c r="J127" i="57"/>
  <c r="J126" i="57"/>
  <c r="J125" i="57"/>
  <c r="J124" i="57"/>
  <c r="J123" i="57"/>
  <c r="J122" i="57"/>
  <c r="J121" i="57"/>
  <c r="J120" i="57"/>
  <c r="J118" i="57"/>
  <c r="J109" i="57"/>
  <c r="K90" i="57"/>
  <c r="J89" i="57"/>
  <c r="J88" i="57"/>
  <c r="J87" i="57"/>
  <c r="J86" i="57"/>
  <c r="J85" i="57"/>
  <c r="J84" i="57"/>
  <c r="J83" i="57"/>
  <c r="J82" i="57"/>
  <c r="J81" i="57"/>
  <c r="J80" i="57"/>
  <c r="J79" i="57"/>
  <c r="J78" i="57"/>
  <c r="J77" i="57"/>
  <c r="J76" i="57"/>
  <c r="J75" i="57"/>
  <c r="J74" i="57"/>
  <c r="J73" i="57"/>
  <c r="J72" i="57"/>
  <c r="J71" i="57"/>
  <c r="J70" i="57"/>
  <c r="J69" i="57"/>
  <c r="J68" i="57"/>
  <c r="J67" i="57"/>
  <c r="J66" i="57"/>
  <c r="J65" i="57"/>
  <c r="J64" i="57"/>
  <c r="J63" i="57"/>
  <c r="J62" i="57"/>
  <c r="J61" i="57"/>
  <c r="J60" i="57"/>
  <c r="J59" i="57"/>
  <c r="J58" i="57"/>
  <c r="J57" i="57"/>
  <c r="J56" i="57"/>
  <c r="J55" i="57"/>
  <c r="J54" i="57"/>
  <c r="J53" i="57"/>
  <c r="J52" i="57"/>
  <c r="J51" i="57"/>
  <c r="J50" i="57"/>
  <c r="J49" i="57"/>
  <c r="J48" i="57"/>
  <c r="J47" i="57"/>
  <c r="J46" i="57"/>
  <c r="J45" i="57"/>
  <c r="J44" i="57"/>
  <c r="J43" i="57"/>
  <c r="J42" i="57"/>
  <c r="J41" i="57"/>
  <c r="J40" i="57"/>
  <c r="J39" i="57"/>
  <c r="J38" i="57"/>
  <c r="J37" i="57"/>
  <c r="J36" i="57"/>
  <c r="J35" i="57"/>
  <c r="J34" i="57"/>
  <c r="J33" i="57"/>
  <c r="J32" i="57"/>
  <c r="J31" i="57"/>
  <c r="J30" i="57"/>
  <c r="J29" i="57"/>
  <c r="J28" i="57"/>
  <c r="J27" i="57"/>
  <c r="J26" i="57"/>
  <c r="J25" i="57"/>
  <c r="J24" i="57"/>
  <c r="J23" i="57"/>
  <c r="J22" i="57"/>
  <c r="J21" i="57"/>
  <c r="J20" i="57"/>
  <c r="J19" i="57"/>
  <c r="J18" i="57"/>
  <c r="J17" i="57"/>
  <c r="J16" i="57"/>
  <c r="J15" i="57"/>
  <c r="J14" i="57"/>
  <c r="J13" i="57"/>
  <c r="J12" i="57"/>
  <c r="J11" i="57"/>
  <c r="G72" i="56"/>
  <c r="F72" i="56"/>
  <c r="K72" i="56" s="1"/>
  <c r="E72" i="56"/>
  <c r="D72" i="56"/>
  <c r="C72" i="56"/>
  <c r="B72" i="56"/>
  <c r="K71" i="56"/>
  <c r="H71" i="56"/>
  <c r="K70" i="56"/>
  <c r="H70" i="56"/>
  <c r="K69" i="56"/>
  <c r="I69" i="56"/>
  <c r="J69" i="56" s="1"/>
  <c r="H69" i="56"/>
  <c r="K68" i="56"/>
  <c r="I68" i="56"/>
  <c r="J68" i="56" s="1"/>
  <c r="H68" i="56"/>
  <c r="K67" i="56"/>
  <c r="I67" i="56"/>
  <c r="J67" i="56" s="1"/>
  <c r="H67" i="56"/>
  <c r="K66" i="56"/>
  <c r="I66" i="56"/>
  <c r="J66" i="56" s="1"/>
  <c r="H66" i="56"/>
  <c r="K65" i="56"/>
  <c r="I65" i="56"/>
  <c r="J65" i="56" s="1"/>
  <c r="H65" i="56"/>
  <c r="K64" i="56"/>
  <c r="I64" i="56"/>
  <c r="J64" i="56" s="1"/>
  <c r="H64" i="56"/>
  <c r="K63" i="56"/>
  <c r="I63" i="56"/>
  <c r="J63" i="56" s="1"/>
  <c r="H63" i="56"/>
  <c r="K62" i="56"/>
  <c r="I62" i="56"/>
  <c r="J62" i="56" s="1"/>
  <c r="H62" i="56"/>
  <c r="K61" i="56"/>
  <c r="I61" i="56"/>
  <c r="J61" i="56" s="1"/>
  <c r="H61" i="56"/>
  <c r="K60" i="56"/>
  <c r="I60" i="56"/>
  <c r="J60" i="56" s="1"/>
  <c r="H60" i="56"/>
  <c r="K59" i="56"/>
  <c r="I59" i="56"/>
  <c r="J59" i="56" s="1"/>
  <c r="H59" i="56"/>
  <c r="K58" i="56"/>
  <c r="I58" i="56"/>
  <c r="J58" i="56" s="1"/>
  <c r="H58" i="56"/>
  <c r="K57" i="56"/>
  <c r="I57" i="56"/>
  <c r="J57" i="56" s="1"/>
  <c r="H57" i="56"/>
  <c r="K56" i="56"/>
  <c r="I56" i="56"/>
  <c r="J56" i="56" s="1"/>
  <c r="H56" i="56"/>
  <c r="K55" i="56"/>
  <c r="I55" i="56"/>
  <c r="J55" i="56" s="1"/>
  <c r="H55" i="56"/>
  <c r="K54" i="56"/>
  <c r="I54" i="56"/>
  <c r="J54" i="56" s="1"/>
  <c r="H54" i="56"/>
  <c r="K53" i="56"/>
  <c r="I53" i="56"/>
  <c r="J53" i="56" s="1"/>
  <c r="H53" i="56"/>
  <c r="K52" i="56"/>
  <c r="I52" i="56"/>
  <c r="J52" i="56" s="1"/>
  <c r="H52" i="56"/>
  <c r="K51" i="56"/>
  <c r="I51" i="56"/>
  <c r="J51" i="56" s="1"/>
  <c r="H51" i="56"/>
  <c r="K50" i="56"/>
  <c r="I50" i="56"/>
  <c r="J50" i="56" s="1"/>
  <c r="H50" i="56"/>
  <c r="K49" i="56"/>
  <c r="I49" i="56"/>
  <c r="J49" i="56" s="1"/>
  <c r="H49" i="56"/>
  <c r="K48" i="56"/>
  <c r="I48" i="56"/>
  <c r="J48" i="56" s="1"/>
  <c r="H48" i="56"/>
  <c r="K47" i="56"/>
  <c r="I47" i="56"/>
  <c r="H47" i="56"/>
  <c r="K46" i="56"/>
  <c r="I46" i="56"/>
  <c r="J46" i="56" s="1"/>
  <c r="H46" i="56"/>
  <c r="K45" i="56"/>
  <c r="I45" i="56"/>
  <c r="H45" i="56"/>
  <c r="K44" i="56"/>
  <c r="I44" i="56"/>
  <c r="H44" i="56"/>
  <c r="K43" i="56"/>
  <c r="I43" i="56"/>
  <c r="J43" i="56" s="1"/>
  <c r="H43" i="56"/>
  <c r="K42" i="56"/>
  <c r="J42" i="56"/>
  <c r="I42" i="56"/>
  <c r="H42" i="56"/>
  <c r="K41" i="56"/>
  <c r="I41" i="56"/>
  <c r="J41" i="56" s="1"/>
  <c r="H41" i="56"/>
  <c r="K40" i="56"/>
  <c r="J40" i="56"/>
  <c r="I40" i="56"/>
  <c r="H40" i="56"/>
  <c r="K39" i="56"/>
  <c r="I39" i="56"/>
  <c r="J39" i="56" s="1"/>
  <c r="H39" i="56"/>
  <c r="K38" i="56"/>
  <c r="J38" i="56"/>
  <c r="I38" i="56"/>
  <c r="H38" i="56"/>
  <c r="K37" i="56"/>
  <c r="I37" i="56"/>
  <c r="H37" i="56"/>
  <c r="K36" i="56"/>
  <c r="I36" i="56"/>
  <c r="J36" i="56" s="1"/>
  <c r="H36" i="56"/>
  <c r="K35" i="56"/>
  <c r="I35" i="56"/>
  <c r="J35" i="56" s="1"/>
  <c r="H35" i="56"/>
  <c r="K34" i="56"/>
  <c r="I34" i="56"/>
  <c r="J34" i="56" s="1"/>
  <c r="H34" i="56"/>
  <c r="K33" i="56"/>
  <c r="I33" i="56"/>
  <c r="J33" i="56" s="1"/>
  <c r="H33" i="56"/>
  <c r="K32" i="56"/>
  <c r="I32" i="56"/>
  <c r="J32" i="56" s="1"/>
  <c r="H32" i="56"/>
  <c r="K31" i="56"/>
  <c r="I31" i="56"/>
  <c r="J31" i="56" s="1"/>
  <c r="H31" i="56"/>
  <c r="K30" i="56"/>
  <c r="I30" i="56"/>
  <c r="J30" i="56" s="1"/>
  <c r="H30" i="56"/>
  <c r="K29" i="56"/>
  <c r="I29" i="56"/>
  <c r="J29" i="56" s="1"/>
  <c r="H29" i="56"/>
  <c r="K28" i="56"/>
  <c r="I28" i="56"/>
  <c r="J28" i="56" s="1"/>
  <c r="H28" i="56"/>
  <c r="K27" i="56"/>
  <c r="I27" i="56"/>
  <c r="J27" i="56" s="1"/>
  <c r="H27" i="56"/>
  <c r="K26" i="56"/>
  <c r="I26" i="56"/>
  <c r="J26" i="56" s="1"/>
  <c r="H26" i="56"/>
  <c r="K25" i="56"/>
  <c r="I25" i="56"/>
  <c r="H25" i="56"/>
  <c r="K24" i="56"/>
  <c r="J24" i="56"/>
  <c r="I24" i="56"/>
  <c r="H24" i="56"/>
  <c r="K23" i="56"/>
  <c r="I23" i="56"/>
  <c r="J23" i="56" s="1"/>
  <c r="H23" i="56"/>
  <c r="K22" i="56"/>
  <c r="J22" i="56"/>
  <c r="I22" i="56"/>
  <c r="H22" i="56"/>
  <c r="K21" i="56"/>
  <c r="I21" i="56"/>
  <c r="J21" i="56" s="1"/>
  <c r="H21" i="56"/>
  <c r="K20" i="56"/>
  <c r="J20" i="56"/>
  <c r="I20" i="56"/>
  <c r="H20" i="56"/>
  <c r="K18" i="56"/>
  <c r="I18" i="56"/>
  <c r="J18" i="56" s="1"/>
  <c r="H18" i="56"/>
  <c r="K17" i="56"/>
  <c r="J17" i="56"/>
  <c r="I17" i="56"/>
  <c r="H17" i="56"/>
  <c r="K16" i="56"/>
  <c r="I16" i="56"/>
  <c r="J16" i="56" s="1"/>
  <c r="H16" i="56"/>
  <c r="K15" i="56"/>
  <c r="I15" i="56"/>
  <c r="H15" i="56"/>
  <c r="K14" i="56"/>
  <c r="J14" i="56"/>
  <c r="I14" i="56"/>
  <c r="H14" i="56"/>
  <c r="K13" i="56"/>
  <c r="J13" i="56"/>
  <c r="I13" i="56"/>
  <c r="H13" i="56"/>
  <c r="L54" i="55"/>
  <c r="J54" i="55"/>
  <c r="K54" i="55" s="1"/>
  <c r="I54" i="55"/>
  <c r="L53" i="55"/>
  <c r="J53" i="55"/>
  <c r="K53" i="55" s="1"/>
  <c r="I53" i="55"/>
  <c r="L52" i="55"/>
  <c r="J52" i="55"/>
  <c r="K52" i="55" s="1"/>
  <c r="I52" i="55"/>
  <c r="L51" i="55"/>
  <c r="J51" i="55"/>
  <c r="K51" i="55" s="1"/>
  <c r="I51" i="55"/>
  <c r="L50" i="55"/>
  <c r="J50" i="55"/>
  <c r="K50" i="55" s="1"/>
  <c r="I50" i="55"/>
  <c r="L49" i="55"/>
  <c r="J49" i="55"/>
  <c r="K49" i="55" s="1"/>
  <c r="I49" i="55"/>
  <c r="J48" i="55"/>
  <c r="K48" i="55" s="1"/>
  <c r="I48" i="55"/>
  <c r="H48" i="55"/>
  <c r="G48" i="55"/>
  <c r="L48" i="55" s="1"/>
  <c r="F48" i="55"/>
  <c r="E48" i="55"/>
  <c r="D48" i="55"/>
  <c r="C48" i="55"/>
  <c r="L47" i="55"/>
  <c r="K47" i="55"/>
  <c r="J47" i="55"/>
  <c r="I47" i="55"/>
  <c r="L46" i="55"/>
  <c r="K46" i="55"/>
  <c r="J46" i="55"/>
  <c r="I46" i="55"/>
  <c r="L45" i="55"/>
  <c r="K45" i="55"/>
  <c r="J45" i="55"/>
  <c r="I45" i="55"/>
  <c r="H44" i="55"/>
  <c r="G44" i="55"/>
  <c r="L44" i="55" s="1"/>
  <c r="F44" i="55"/>
  <c r="E44" i="55"/>
  <c r="D44" i="55"/>
  <c r="C44" i="55"/>
  <c r="L43" i="55"/>
  <c r="J43" i="55"/>
  <c r="K43" i="55" s="1"/>
  <c r="I43" i="55"/>
  <c r="L42" i="55"/>
  <c r="J42" i="55"/>
  <c r="K42" i="55" s="1"/>
  <c r="I42" i="55"/>
  <c r="L41" i="55"/>
  <c r="J41" i="55"/>
  <c r="K41" i="55" s="1"/>
  <c r="I41" i="55"/>
  <c r="L40" i="55"/>
  <c r="J40" i="55"/>
  <c r="K40" i="55" s="1"/>
  <c r="I40" i="55"/>
  <c r="L39" i="55"/>
  <c r="J39" i="55"/>
  <c r="K39" i="55" s="1"/>
  <c r="I39" i="55"/>
  <c r="L38" i="55"/>
  <c r="J38" i="55"/>
  <c r="K38" i="55" s="1"/>
  <c r="H38" i="55"/>
  <c r="G38" i="55"/>
  <c r="F38" i="55"/>
  <c r="F37" i="55" s="1"/>
  <c r="F36" i="55" s="1"/>
  <c r="E38" i="55"/>
  <c r="E37" i="55" s="1"/>
  <c r="E36" i="55" s="1"/>
  <c r="D38" i="55"/>
  <c r="C38" i="55"/>
  <c r="H37" i="55"/>
  <c r="H36" i="55" s="1"/>
  <c r="G37" i="55"/>
  <c r="G36" i="55" s="1"/>
  <c r="D37" i="55"/>
  <c r="D36" i="55" s="1"/>
  <c r="C37" i="55"/>
  <c r="C36" i="55" s="1"/>
  <c r="L35" i="55"/>
  <c r="K35" i="55"/>
  <c r="J35" i="55"/>
  <c r="I35" i="55"/>
  <c r="L34" i="55"/>
  <c r="K34" i="55"/>
  <c r="J34" i="55"/>
  <c r="I34" i="55"/>
  <c r="L33" i="55"/>
  <c r="K33" i="55"/>
  <c r="J33" i="55"/>
  <c r="I33" i="55"/>
  <c r="L32" i="55"/>
  <c r="K32" i="55"/>
  <c r="J32" i="55"/>
  <c r="I32" i="55"/>
  <c r="L31" i="55"/>
  <c r="H31" i="55"/>
  <c r="H26" i="55" s="1"/>
  <c r="G31" i="55"/>
  <c r="J31" i="55" s="1"/>
  <c r="K31" i="55" s="1"/>
  <c r="F31" i="55"/>
  <c r="E31" i="55"/>
  <c r="D31" i="55"/>
  <c r="D26" i="55" s="1"/>
  <c r="C31" i="55"/>
  <c r="C26" i="55" s="1"/>
  <c r="L30" i="55"/>
  <c r="J30" i="55"/>
  <c r="K30" i="55" s="1"/>
  <c r="I30" i="55"/>
  <c r="L29" i="55"/>
  <c r="J29" i="55"/>
  <c r="K29" i="55" s="1"/>
  <c r="I29" i="55"/>
  <c r="L28" i="55"/>
  <c r="J28" i="55"/>
  <c r="K28" i="55" s="1"/>
  <c r="I28" i="55"/>
  <c r="L27" i="55"/>
  <c r="J27" i="55"/>
  <c r="K27" i="55" s="1"/>
  <c r="I27" i="55"/>
  <c r="F26" i="55"/>
  <c r="E26" i="55"/>
  <c r="L25" i="55"/>
  <c r="K25" i="55"/>
  <c r="J25" i="55"/>
  <c r="I25" i="55"/>
  <c r="L24" i="55"/>
  <c r="K24" i="55"/>
  <c r="J24" i="55"/>
  <c r="I24" i="55"/>
  <c r="L23" i="55"/>
  <c r="K23" i="55"/>
  <c r="J23" i="55"/>
  <c r="I23" i="55"/>
  <c r="L22" i="55"/>
  <c r="K22" i="55"/>
  <c r="J22" i="55"/>
  <c r="I22" i="55"/>
  <c r="L21" i="55"/>
  <c r="K21" i="55"/>
  <c r="J21" i="55"/>
  <c r="I21" i="55"/>
  <c r="L20" i="55"/>
  <c r="H20" i="55"/>
  <c r="G20" i="55"/>
  <c r="J20" i="55" s="1"/>
  <c r="K20" i="55" s="1"/>
  <c r="F20" i="55"/>
  <c r="E20" i="55"/>
  <c r="D20" i="55"/>
  <c r="C20" i="55"/>
  <c r="L19" i="55"/>
  <c r="J19" i="55"/>
  <c r="K19" i="55" s="1"/>
  <c r="I19" i="55"/>
  <c r="L18" i="55"/>
  <c r="J18" i="55"/>
  <c r="K18" i="55" s="1"/>
  <c r="I18" i="55"/>
  <c r="L17" i="55"/>
  <c r="J17" i="55"/>
  <c r="K17" i="55" s="1"/>
  <c r="I17" i="55"/>
  <c r="L16" i="55"/>
  <c r="J16" i="55"/>
  <c r="K16" i="55" s="1"/>
  <c r="I16" i="55"/>
  <c r="L15" i="55"/>
  <c r="J15" i="55"/>
  <c r="K15" i="55" s="1"/>
  <c r="I15" i="55"/>
  <c r="J14" i="55"/>
  <c r="K14" i="55" s="1"/>
  <c r="I14" i="55"/>
  <c r="H14" i="55"/>
  <c r="G14" i="55"/>
  <c r="L14" i="55" s="1"/>
  <c r="F14" i="55"/>
  <c r="F13" i="55" s="1"/>
  <c r="F12" i="55" s="1"/>
  <c r="E14" i="55"/>
  <c r="E13" i="55" s="1"/>
  <c r="E12" i="55" s="1"/>
  <c r="D14" i="55"/>
  <c r="C14" i="55"/>
  <c r="L13" i="55"/>
  <c r="H13" i="55"/>
  <c r="G13" i="55"/>
  <c r="J13" i="55" s="1"/>
  <c r="K13" i="55" s="1"/>
  <c r="D13" i="55"/>
  <c r="D12" i="55" s="1"/>
  <c r="D55" i="55" s="1"/>
  <c r="C13" i="55"/>
  <c r="F14" i="54"/>
  <c r="E14" i="54"/>
  <c r="G14" i="54" s="1"/>
  <c r="D14" i="54"/>
  <c r="H14" i="54" s="1"/>
  <c r="C14" i="54"/>
  <c r="H13" i="54"/>
  <c r="G13" i="54"/>
  <c r="H12" i="54"/>
  <c r="G12" i="54"/>
  <c r="H12" i="55" l="1"/>
  <c r="H55" i="55" s="1"/>
  <c r="J36" i="55"/>
  <c r="K36" i="55" s="1"/>
  <c r="L36" i="55"/>
  <c r="I36" i="55"/>
  <c r="E55" i="55"/>
  <c r="D43" i="64"/>
  <c r="C12" i="55"/>
  <c r="C55" i="55" s="1"/>
  <c r="F55" i="55"/>
  <c r="E43" i="64"/>
  <c r="G12" i="55"/>
  <c r="G26" i="55"/>
  <c r="I37" i="55"/>
  <c r="I44" i="55"/>
  <c r="H72" i="56"/>
  <c r="I12" i="64"/>
  <c r="I17" i="64"/>
  <c r="I30" i="64"/>
  <c r="I39" i="64"/>
  <c r="J37" i="55"/>
  <c r="K37" i="55" s="1"/>
  <c r="J44" i="55"/>
  <c r="K44" i="55" s="1"/>
  <c r="I72" i="56"/>
  <c r="J72" i="56" s="1"/>
  <c r="G81" i="60"/>
  <c r="J12" i="64"/>
  <c r="K12" i="64" s="1"/>
  <c r="J17" i="64"/>
  <c r="K17" i="64" s="1"/>
  <c r="J30" i="64"/>
  <c r="K30" i="64" s="1"/>
  <c r="J39" i="64"/>
  <c r="K39" i="64" s="1"/>
  <c r="I38" i="55"/>
  <c r="I13" i="64"/>
  <c r="I40" i="64"/>
  <c r="G43" i="64"/>
  <c r="L37" i="55"/>
  <c r="J72" i="60"/>
  <c r="K72" i="60" s="1"/>
  <c r="I13" i="55"/>
  <c r="I20" i="55"/>
  <c r="I31" i="55"/>
  <c r="J43" i="64" l="1"/>
  <c r="K43" i="64" s="1"/>
  <c r="I43" i="64"/>
  <c r="L43" i="64"/>
  <c r="J81" i="60"/>
  <c r="K81" i="60" s="1"/>
  <c r="I81" i="60"/>
  <c r="L81" i="60"/>
  <c r="L26" i="55"/>
  <c r="J26" i="55"/>
  <c r="K26" i="55" s="1"/>
  <c r="I26" i="55"/>
  <c r="L12" i="55"/>
  <c r="J12" i="55"/>
  <c r="K12" i="55" s="1"/>
  <c r="I12" i="55"/>
  <c r="G55" i="55"/>
  <c r="L55" i="55" l="1"/>
  <c r="J55" i="55"/>
  <c r="K55" i="55" s="1"/>
  <c r="I55" i="55"/>
  <c r="I30" i="53"/>
  <c r="F30" i="53"/>
  <c r="H30" i="53" s="1"/>
  <c r="I29" i="53"/>
  <c r="H29" i="53"/>
  <c r="F29" i="53"/>
  <c r="I28" i="53"/>
  <c r="F28" i="53"/>
  <c r="H28" i="53" s="1"/>
  <c r="F27" i="53"/>
  <c r="H27" i="53" s="1"/>
  <c r="E27" i="53"/>
  <c r="E19" i="53" s="1"/>
  <c r="D27" i="53"/>
  <c r="C27" i="53"/>
  <c r="I26" i="53"/>
  <c r="H26" i="53"/>
  <c r="F26" i="53"/>
  <c r="I25" i="53"/>
  <c r="F25" i="53"/>
  <c r="H25" i="53" s="1"/>
  <c r="I24" i="53"/>
  <c r="H24" i="53"/>
  <c r="F24" i="53"/>
  <c r="I23" i="53"/>
  <c r="F23" i="53"/>
  <c r="H23" i="53" s="1"/>
  <c r="I22" i="53"/>
  <c r="G22" i="53"/>
  <c r="F22" i="53"/>
  <c r="H22" i="53" s="1"/>
  <c r="E22" i="53"/>
  <c r="D22" i="53"/>
  <c r="D19" i="53" s="1"/>
  <c r="D31" i="53" s="1"/>
  <c r="C22" i="53"/>
  <c r="C19" i="53" s="1"/>
  <c r="C31" i="53" s="1"/>
  <c r="I21" i="53"/>
  <c r="F21" i="53"/>
  <c r="F20" i="53" s="1"/>
  <c r="E20" i="53"/>
  <c r="I20" i="53" s="1"/>
  <c r="D20" i="53"/>
  <c r="C20" i="53"/>
  <c r="G19" i="53"/>
  <c r="I18" i="53"/>
  <c r="H18" i="53"/>
  <c r="I17" i="53"/>
  <c r="H17" i="53"/>
  <c r="G16" i="53"/>
  <c r="G15" i="53" s="1"/>
  <c r="F16" i="53"/>
  <c r="H16" i="53" s="1"/>
  <c r="E16" i="53"/>
  <c r="I16" i="53" s="1"/>
  <c r="D16" i="53"/>
  <c r="C16" i="53"/>
  <c r="E15" i="53"/>
  <c r="I15" i="53" s="1"/>
  <c r="D15" i="53"/>
  <c r="C15" i="53"/>
  <c r="H26" i="52"/>
  <c r="G26" i="52"/>
  <c r="F26" i="52"/>
  <c r="E26" i="52"/>
  <c r="D26" i="52"/>
  <c r="C26" i="52"/>
  <c r="C21" i="52" s="1"/>
  <c r="H24" i="52"/>
  <c r="H21" i="52" s="1"/>
  <c r="G24" i="52"/>
  <c r="F24" i="52"/>
  <c r="E24" i="52"/>
  <c r="D24" i="52"/>
  <c r="C24" i="52"/>
  <c r="H22" i="52"/>
  <c r="G22" i="52"/>
  <c r="G21" i="52" s="1"/>
  <c r="F22" i="52"/>
  <c r="F21" i="52" s="1"/>
  <c r="E22" i="52"/>
  <c r="D22" i="52"/>
  <c r="C22" i="52"/>
  <c r="E21" i="52"/>
  <c r="D21" i="52"/>
  <c r="H19" i="52"/>
  <c r="G19" i="52"/>
  <c r="F19" i="52"/>
  <c r="F18" i="52" s="1"/>
  <c r="E19" i="52"/>
  <c r="D19" i="52"/>
  <c r="C19" i="52"/>
  <c r="C18" i="52" s="1"/>
  <c r="H18" i="52"/>
  <c r="G18" i="52"/>
  <c r="E18" i="52"/>
  <c r="D18" i="52"/>
  <c r="H16" i="52"/>
  <c r="G16" i="52"/>
  <c r="G15" i="52" s="1"/>
  <c r="F16" i="52"/>
  <c r="F15" i="52" s="1"/>
  <c r="F29" i="52" s="1"/>
  <c r="E16" i="52"/>
  <c r="D16" i="52"/>
  <c r="C16" i="52"/>
  <c r="H15" i="52"/>
  <c r="E15" i="52"/>
  <c r="E29" i="52" s="1"/>
  <c r="D15" i="52"/>
  <c r="D29" i="52" s="1"/>
  <c r="C15" i="52"/>
  <c r="C29" i="52" l="1"/>
  <c r="G29" i="52"/>
  <c r="F19" i="53"/>
  <c r="H20" i="53"/>
  <c r="H29" i="52"/>
  <c r="G31" i="53"/>
  <c r="I19" i="53"/>
  <c r="E31" i="53"/>
  <c r="F15" i="53"/>
  <c r="H15" i="53" s="1"/>
  <c r="H21" i="53"/>
  <c r="I27" i="53"/>
  <c r="F31" i="53" l="1"/>
  <c r="H19" i="53"/>
  <c r="I31" i="53"/>
  <c r="H31" i="53" l="1"/>
  <c r="E37" i="49" l="1"/>
  <c r="D37" i="49"/>
  <c r="U35" i="49"/>
  <c r="I299" i="44" l="1"/>
  <c r="H299" i="44"/>
  <c r="I298" i="44"/>
  <c r="H298" i="44"/>
  <c r="I297" i="44"/>
  <c r="H297" i="44"/>
  <c r="I296" i="44"/>
  <c r="H296" i="44"/>
  <c r="I295" i="44"/>
  <c r="H295" i="44"/>
  <c r="I294" i="44"/>
  <c r="H294" i="44"/>
  <c r="I293" i="44"/>
  <c r="H293" i="44"/>
  <c r="I292" i="44"/>
  <c r="H292" i="44"/>
  <c r="I291" i="44"/>
  <c r="H291" i="44"/>
  <c r="I290" i="44"/>
  <c r="H290" i="44"/>
  <c r="I289" i="44"/>
  <c r="H289" i="44"/>
  <c r="I288" i="44"/>
  <c r="H288" i="44"/>
  <c r="I287" i="44"/>
  <c r="H287" i="44"/>
  <c r="I286" i="44"/>
  <c r="H286" i="44"/>
  <c r="I285" i="44"/>
  <c r="H285" i="44"/>
  <c r="I284" i="44"/>
  <c r="H284" i="44"/>
  <c r="I283" i="44"/>
  <c r="H283" i="44"/>
  <c r="I282" i="44"/>
  <c r="H282" i="44"/>
  <c r="I281" i="44"/>
  <c r="H281" i="44"/>
  <c r="I280" i="44"/>
  <c r="H280" i="44"/>
  <c r="I279" i="44"/>
  <c r="H279" i="44"/>
  <c r="I278" i="44"/>
  <c r="H278" i="44"/>
  <c r="I277" i="44"/>
  <c r="H277" i="44"/>
  <c r="I276" i="44"/>
  <c r="H276" i="44"/>
  <c r="I275" i="44"/>
  <c r="H275" i="44"/>
  <c r="I274" i="44"/>
  <c r="H274" i="44"/>
  <c r="I273" i="44"/>
  <c r="H273" i="44"/>
  <c r="I272" i="44"/>
  <c r="H272" i="44"/>
  <c r="I271" i="44"/>
  <c r="H271" i="44"/>
  <c r="I270" i="44"/>
  <c r="H270" i="44"/>
  <c r="I269" i="44"/>
  <c r="H269" i="44"/>
  <c r="I268" i="44"/>
  <c r="H268" i="44"/>
  <c r="I267" i="44"/>
  <c r="H267" i="44"/>
  <c r="I266" i="44"/>
  <c r="H266" i="44"/>
  <c r="I265" i="44"/>
  <c r="H265" i="44"/>
  <c r="I264" i="44"/>
  <c r="H264" i="44"/>
  <c r="I263" i="44"/>
  <c r="H263" i="44"/>
  <c r="I262" i="44"/>
  <c r="H262" i="44"/>
  <c r="I261" i="44"/>
  <c r="H261" i="44"/>
  <c r="I260" i="44"/>
  <c r="H260" i="44"/>
  <c r="I259" i="44"/>
  <c r="H259" i="44"/>
  <c r="I258" i="44"/>
  <c r="H258" i="44"/>
  <c r="I257" i="44"/>
  <c r="H257" i="44"/>
  <c r="I256" i="44"/>
  <c r="H256" i="44"/>
  <c r="I255" i="44"/>
  <c r="H255" i="44"/>
  <c r="I254" i="44"/>
  <c r="H254" i="44"/>
  <c r="I253" i="44"/>
  <c r="H253" i="44"/>
  <c r="I252" i="44"/>
  <c r="H252" i="44"/>
  <c r="I251" i="44"/>
  <c r="H251" i="44"/>
  <c r="I250" i="44"/>
  <c r="H250" i="44"/>
  <c r="I249" i="44"/>
  <c r="H249" i="44"/>
  <c r="I248" i="44"/>
  <c r="H248" i="44"/>
  <c r="I247" i="44"/>
  <c r="H247" i="44"/>
  <c r="I246" i="44"/>
  <c r="H246" i="44"/>
  <c r="I245" i="44"/>
  <c r="H245" i="44"/>
  <c r="I244" i="44"/>
  <c r="H244" i="44"/>
  <c r="I243" i="44"/>
  <c r="H243" i="44"/>
  <c r="I242" i="44"/>
  <c r="H242" i="44"/>
  <c r="I241" i="44"/>
  <c r="H241" i="44"/>
  <c r="I240" i="44"/>
  <c r="H240" i="44"/>
  <c r="I239" i="44"/>
  <c r="H239" i="44"/>
  <c r="I238" i="44"/>
  <c r="H238" i="44"/>
  <c r="I237" i="44"/>
  <c r="H237" i="44"/>
  <c r="I236" i="44"/>
  <c r="H236" i="44"/>
  <c r="I235" i="44"/>
  <c r="H235" i="44"/>
  <c r="I234" i="44"/>
  <c r="H234" i="44"/>
  <c r="I233" i="44"/>
  <c r="H233" i="44"/>
  <c r="I232" i="44"/>
  <c r="H232" i="44"/>
  <c r="I231" i="44"/>
  <c r="H231" i="44"/>
  <c r="I230" i="44"/>
  <c r="H230" i="44"/>
  <c r="I229" i="44"/>
  <c r="H229" i="44"/>
  <c r="I228" i="44"/>
  <c r="H228" i="44"/>
  <c r="I227" i="44"/>
  <c r="H227" i="44"/>
  <c r="I226" i="44"/>
  <c r="H226" i="44"/>
  <c r="I225" i="44"/>
  <c r="H225" i="44"/>
  <c r="I224" i="44"/>
  <c r="H224" i="44"/>
  <c r="I223" i="44"/>
  <c r="H223" i="44"/>
  <c r="I222" i="44"/>
  <c r="H222" i="44"/>
  <c r="I221" i="44"/>
  <c r="H221" i="44"/>
  <c r="I220" i="44"/>
  <c r="H220" i="44"/>
  <c r="I219" i="44"/>
  <c r="H219" i="44"/>
  <c r="I218" i="44"/>
  <c r="H218" i="44"/>
  <c r="I217" i="44"/>
  <c r="H217" i="44"/>
  <c r="I216" i="44"/>
  <c r="H216" i="44"/>
  <c r="I215" i="44"/>
  <c r="H215" i="44"/>
  <c r="I214" i="44"/>
  <c r="H214" i="44"/>
  <c r="I213" i="44"/>
  <c r="H213" i="44"/>
  <c r="I212" i="44"/>
  <c r="H212" i="44"/>
  <c r="I211" i="44"/>
  <c r="H211" i="44"/>
  <c r="I210" i="44"/>
  <c r="H210" i="44"/>
  <c r="I209" i="44"/>
  <c r="H209" i="44"/>
  <c r="I208" i="44"/>
  <c r="H208" i="44"/>
  <c r="I207" i="44"/>
  <c r="H207" i="44"/>
  <c r="I206" i="44"/>
  <c r="H206" i="44"/>
  <c r="I205" i="44"/>
  <c r="H205" i="44"/>
  <c r="I204" i="44"/>
  <c r="H204" i="44"/>
  <c r="I203" i="44"/>
  <c r="H203" i="44"/>
  <c r="I202" i="44"/>
  <c r="H202" i="44"/>
  <c r="I201" i="44"/>
  <c r="H201" i="44"/>
  <c r="I200" i="44"/>
  <c r="H200" i="44"/>
  <c r="I199" i="44"/>
  <c r="H199" i="44"/>
  <c r="I198" i="44"/>
  <c r="H198" i="44"/>
  <c r="I197" i="44"/>
  <c r="H197" i="44"/>
  <c r="I196" i="44"/>
  <c r="H196" i="44"/>
  <c r="I195" i="44"/>
  <c r="H195" i="44"/>
  <c r="I194" i="44"/>
  <c r="H194" i="44"/>
  <c r="I193" i="44"/>
  <c r="H193" i="44"/>
  <c r="I192" i="44"/>
  <c r="H192" i="44"/>
  <c r="I191" i="44"/>
  <c r="H191" i="44"/>
  <c r="I190" i="44"/>
  <c r="H190" i="44"/>
  <c r="I189" i="44"/>
  <c r="H189" i="44"/>
  <c r="I188" i="44"/>
  <c r="H188" i="44"/>
  <c r="I187" i="44"/>
  <c r="H187" i="44"/>
  <c r="I186" i="44"/>
  <c r="H186" i="44"/>
  <c r="I185" i="44"/>
  <c r="H185" i="44"/>
  <c r="I184" i="44"/>
  <c r="H184" i="44"/>
  <c r="I183" i="44"/>
  <c r="H183" i="44"/>
  <c r="I182" i="44"/>
  <c r="H182" i="44"/>
  <c r="I181" i="44"/>
  <c r="H181" i="44"/>
  <c r="I180" i="44"/>
  <c r="H180" i="44"/>
  <c r="I179" i="44"/>
  <c r="H179" i="44"/>
  <c r="I178" i="44"/>
  <c r="H178" i="44"/>
  <c r="I177" i="44"/>
  <c r="H177" i="44"/>
  <c r="I176" i="44"/>
  <c r="H176" i="44"/>
  <c r="I175" i="44"/>
  <c r="H175" i="44"/>
  <c r="I174" i="44"/>
  <c r="H174" i="44"/>
  <c r="I173" i="44"/>
  <c r="H173" i="44"/>
  <c r="I172" i="44"/>
  <c r="H172" i="44"/>
  <c r="I171" i="44"/>
  <c r="H171" i="44"/>
  <c r="I170" i="44"/>
  <c r="H170" i="44"/>
  <c r="I169" i="44"/>
  <c r="H169" i="44"/>
  <c r="I168" i="44"/>
  <c r="H168" i="44"/>
  <c r="I167" i="44"/>
  <c r="H167" i="44"/>
  <c r="I166" i="44"/>
  <c r="H166" i="44"/>
  <c r="I165" i="44"/>
  <c r="H165" i="44"/>
  <c r="I164" i="44"/>
  <c r="H164" i="44"/>
  <c r="I163" i="44"/>
  <c r="H163" i="44"/>
  <c r="I162" i="44"/>
  <c r="H162" i="44"/>
  <c r="I161" i="44"/>
  <c r="H161" i="44"/>
  <c r="I160" i="44"/>
  <c r="H160" i="44"/>
  <c r="I159" i="44"/>
  <c r="H159" i="44"/>
  <c r="I158" i="44"/>
  <c r="H158" i="44"/>
  <c r="I157" i="44"/>
  <c r="H157" i="44"/>
  <c r="I156" i="44"/>
  <c r="H156" i="44"/>
  <c r="I155" i="44"/>
  <c r="H155" i="44"/>
  <c r="I154" i="44"/>
  <c r="H154" i="44"/>
  <c r="I153" i="44"/>
  <c r="H153" i="44"/>
  <c r="I152" i="44"/>
  <c r="H152" i="44"/>
  <c r="I151" i="44"/>
  <c r="H151" i="44"/>
  <c r="I150" i="44"/>
  <c r="H150" i="44"/>
  <c r="I149" i="44"/>
  <c r="H149" i="44"/>
  <c r="I148" i="44"/>
  <c r="H148" i="44"/>
  <c r="I147" i="44"/>
  <c r="H147" i="44"/>
  <c r="I146" i="44"/>
  <c r="H146" i="44"/>
  <c r="I145" i="44"/>
  <c r="H145" i="44"/>
  <c r="I144" i="44"/>
  <c r="H144" i="44"/>
  <c r="I143" i="44"/>
  <c r="H143" i="44"/>
  <c r="I142" i="44"/>
  <c r="H142" i="44"/>
  <c r="I141" i="44"/>
  <c r="H141" i="44"/>
  <c r="I140" i="44"/>
  <c r="H140" i="44"/>
  <c r="I139" i="44"/>
  <c r="H139" i="44"/>
  <c r="I138" i="44"/>
  <c r="H138" i="44"/>
  <c r="I137" i="44"/>
  <c r="H137" i="44"/>
  <c r="I136" i="44"/>
  <c r="H136" i="44"/>
  <c r="I135" i="44"/>
  <c r="H135" i="44"/>
  <c r="I134" i="44"/>
  <c r="H134" i="44"/>
  <c r="I133" i="44"/>
  <c r="H133" i="44"/>
  <c r="I132" i="44"/>
  <c r="H132" i="44"/>
  <c r="I131" i="44"/>
  <c r="H131" i="44"/>
  <c r="I130" i="44"/>
  <c r="H130" i="44"/>
  <c r="I129" i="44"/>
  <c r="H129" i="44"/>
  <c r="I128" i="44"/>
  <c r="H128" i="44"/>
  <c r="I127" i="44"/>
  <c r="H127" i="44"/>
  <c r="I126" i="44"/>
  <c r="H126" i="44"/>
  <c r="I125" i="44"/>
  <c r="H125" i="44"/>
  <c r="I124" i="44"/>
  <c r="H124" i="44"/>
  <c r="I123" i="44"/>
  <c r="H123" i="44"/>
  <c r="I122" i="44"/>
  <c r="H122" i="44"/>
  <c r="I121" i="44"/>
  <c r="H121" i="44"/>
  <c r="I120" i="44"/>
  <c r="H120" i="44"/>
  <c r="I119" i="44"/>
  <c r="H119" i="44"/>
  <c r="I118" i="44"/>
  <c r="H118" i="44"/>
  <c r="I117" i="44"/>
  <c r="H117" i="44"/>
  <c r="I116" i="44"/>
  <c r="H116" i="44"/>
  <c r="I115" i="44"/>
  <c r="H115" i="44"/>
  <c r="I114" i="44"/>
  <c r="H114" i="44"/>
  <c r="I113" i="44"/>
  <c r="H113" i="44"/>
  <c r="I112" i="44"/>
  <c r="H112" i="44"/>
  <c r="I111" i="44"/>
  <c r="H111" i="44"/>
  <c r="I110" i="44"/>
  <c r="H110" i="44"/>
  <c r="I109" i="44"/>
  <c r="H109" i="44"/>
  <c r="I108" i="44"/>
  <c r="H108" i="44"/>
  <c r="I107" i="44"/>
  <c r="H107" i="44"/>
  <c r="I106" i="44"/>
  <c r="H106" i="44"/>
  <c r="I105" i="44"/>
  <c r="H105" i="44"/>
  <c r="I104" i="44"/>
  <c r="H104" i="44"/>
  <c r="I103" i="44"/>
  <c r="H103" i="44"/>
  <c r="I102" i="44"/>
  <c r="H102" i="44"/>
  <c r="I101" i="44"/>
  <c r="H101" i="44"/>
  <c r="I100" i="44"/>
  <c r="H100" i="44"/>
  <c r="I99" i="44"/>
  <c r="H99" i="44"/>
  <c r="I98" i="44"/>
  <c r="H98" i="44"/>
  <c r="I97" i="44"/>
  <c r="H97" i="44"/>
  <c r="I96" i="44"/>
  <c r="H96" i="44"/>
  <c r="I95" i="44"/>
  <c r="H95" i="44"/>
  <c r="I94" i="44"/>
  <c r="H94" i="44"/>
  <c r="I93" i="44"/>
  <c r="H93" i="44"/>
  <c r="I92" i="44"/>
  <c r="H92" i="44"/>
  <c r="I91" i="44"/>
  <c r="H91" i="44"/>
  <c r="I90" i="44"/>
  <c r="H90" i="44"/>
  <c r="I89" i="44"/>
  <c r="H89" i="44"/>
  <c r="I88" i="44"/>
  <c r="H88" i="44"/>
  <c r="I87" i="44"/>
  <c r="H87" i="44"/>
  <c r="I86" i="44"/>
  <c r="H86" i="44"/>
  <c r="I85" i="44"/>
  <c r="H85" i="44"/>
  <c r="I84" i="44"/>
  <c r="H84" i="44"/>
  <c r="I83" i="44"/>
  <c r="H83" i="44"/>
  <c r="I82" i="44"/>
  <c r="H82" i="44"/>
  <c r="I81" i="44"/>
  <c r="H81" i="44"/>
  <c r="I80" i="44"/>
  <c r="H80" i="44"/>
  <c r="I79" i="44"/>
  <c r="H79" i="44"/>
  <c r="I78" i="44"/>
  <c r="H78" i="44"/>
  <c r="I77" i="44"/>
  <c r="H77" i="44"/>
  <c r="I76" i="44"/>
  <c r="H76" i="44"/>
  <c r="I75" i="44"/>
  <c r="H75" i="44"/>
  <c r="I74" i="44"/>
  <c r="H74" i="44"/>
  <c r="I73" i="44"/>
  <c r="H73" i="44"/>
  <c r="I72" i="44"/>
  <c r="H72" i="44"/>
  <c r="I71" i="44"/>
  <c r="H71" i="44"/>
  <c r="I70" i="44"/>
  <c r="H70" i="44"/>
  <c r="I69" i="44"/>
  <c r="H69" i="44"/>
  <c r="I68" i="44"/>
  <c r="H68" i="44"/>
  <c r="I67" i="44"/>
  <c r="H67" i="44"/>
  <c r="I66" i="44"/>
  <c r="H66" i="44"/>
  <c r="I65" i="44"/>
  <c r="H65" i="44"/>
  <c r="I64" i="44"/>
  <c r="H64" i="44"/>
  <c r="I63" i="44"/>
  <c r="H63" i="44"/>
  <c r="I62" i="44"/>
  <c r="H62" i="44"/>
  <c r="I61" i="44"/>
  <c r="H61" i="44"/>
  <c r="I60" i="44"/>
  <c r="H60" i="44"/>
  <c r="I59" i="44"/>
  <c r="H59" i="44"/>
  <c r="I58" i="44"/>
  <c r="H58" i="44"/>
  <c r="I57" i="44"/>
  <c r="H57" i="44"/>
  <c r="I56" i="44"/>
  <c r="H56" i="44"/>
  <c r="I55" i="44"/>
  <c r="H55" i="44"/>
  <c r="I54" i="44"/>
  <c r="H54" i="44"/>
  <c r="I53" i="44"/>
  <c r="H53" i="44"/>
  <c r="I52" i="44"/>
  <c r="H52" i="44"/>
  <c r="I51" i="44"/>
  <c r="H51" i="44"/>
  <c r="I50" i="44"/>
  <c r="H50" i="44"/>
  <c r="I49" i="44"/>
  <c r="H49" i="44"/>
  <c r="I48" i="44"/>
  <c r="H48" i="44"/>
  <c r="I47" i="44"/>
  <c r="H47" i="44"/>
  <c r="I46" i="44"/>
  <c r="H46" i="44"/>
  <c r="I45" i="44"/>
  <c r="H45" i="44"/>
  <c r="I44" i="44"/>
  <c r="H44" i="44"/>
  <c r="I43" i="44"/>
  <c r="H43" i="44"/>
  <c r="I42" i="44"/>
  <c r="H42" i="44"/>
  <c r="I41" i="44"/>
  <c r="H41" i="44"/>
  <c r="I40" i="44"/>
  <c r="H40" i="44"/>
  <c r="I39" i="44"/>
  <c r="H39" i="44"/>
  <c r="I38" i="44"/>
  <c r="H38" i="44"/>
  <c r="I37" i="44"/>
  <c r="H37" i="44"/>
  <c r="I36" i="44"/>
  <c r="H36" i="44"/>
  <c r="I35" i="44"/>
  <c r="H35" i="44"/>
  <c r="I34" i="44"/>
  <c r="H34" i="44"/>
  <c r="I33" i="44"/>
  <c r="H33" i="44"/>
  <c r="I32" i="44"/>
  <c r="H32" i="44"/>
  <c r="I31" i="44"/>
  <c r="H31" i="44"/>
  <c r="I30" i="44"/>
  <c r="H30" i="44"/>
  <c r="I29" i="44"/>
  <c r="H29" i="44"/>
  <c r="I28" i="44"/>
  <c r="H28" i="44"/>
  <c r="I27" i="44"/>
  <c r="H27" i="44"/>
  <c r="I26" i="44"/>
  <c r="H26" i="44"/>
  <c r="I25" i="44"/>
  <c r="H25" i="44"/>
  <c r="I24" i="44"/>
  <c r="H24" i="44"/>
  <c r="I23" i="44"/>
  <c r="H23" i="44"/>
  <c r="I22" i="44"/>
  <c r="H22" i="44"/>
  <c r="I21" i="44"/>
  <c r="H21" i="44"/>
  <c r="I20" i="44"/>
  <c r="H20" i="44"/>
  <c r="I19" i="44"/>
  <c r="H19" i="44"/>
  <c r="I18" i="44"/>
  <c r="H18" i="44"/>
  <c r="I17" i="44"/>
  <c r="H17" i="44"/>
  <c r="I16" i="44"/>
  <c r="H16" i="44"/>
  <c r="I15" i="44"/>
  <c r="H15" i="44"/>
  <c r="I14" i="44"/>
  <c r="H14" i="44"/>
  <c r="I13" i="44"/>
  <c r="H13" i="44"/>
  <c r="I12" i="44"/>
  <c r="H12" i="44"/>
  <c r="H12" i="43"/>
  <c r="G12" i="43"/>
  <c r="F12" i="43"/>
  <c r="E12" i="43"/>
  <c r="D12" i="43"/>
  <c r="F12" i="41"/>
  <c r="E12" i="41"/>
  <c r="D12" i="41"/>
  <c r="I44" i="36"/>
  <c r="I43" i="36"/>
  <c r="I42" i="36"/>
  <c r="I41" i="36"/>
  <c r="I40" i="36"/>
  <c r="I39" i="36"/>
  <c r="F55" i="32" l="1"/>
  <c r="D55" i="32"/>
  <c r="F54" i="32"/>
  <c r="D54" i="32"/>
  <c r="F53" i="32"/>
  <c r="D53" i="32"/>
  <c r="F52" i="32"/>
  <c r="D52" i="32"/>
  <c r="F51" i="32"/>
  <c r="D51" i="32"/>
  <c r="F50" i="32"/>
  <c r="D50" i="32"/>
  <c r="F49" i="32"/>
  <c r="D49" i="32"/>
  <c r="F48" i="32"/>
  <c r="D48" i="32"/>
  <c r="F47" i="32"/>
  <c r="D47" i="32"/>
  <c r="F46" i="32"/>
  <c r="D46" i="32"/>
  <c r="F45" i="32"/>
  <c r="D45" i="32"/>
  <c r="F44" i="32"/>
  <c r="D44" i="32"/>
  <c r="F43" i="32"/>
  <c r="D43" i="32"/>
  <c r="F42" i="32"/>
  <c r="D42" i="32"/>
  <c r="F41" i="32"/>
  <c r="D41" i="32"/>
  <c r="I63" i="25" l="1"/>
  <c r="H63" i="25"/>
  <c r="G63" i="25"/>
  <c r="F62" i="25"/>
  <c r="I62" i="25" s="1"/>
  <c r="E62" i="25"/>
  <c r="D62" i="25"/>
  <c r="C62" i="25"/>
  <c r="I61" i="25"/>
  <c r="H61" i="25"/>
  <c r="G61" i="25"/>
  <c r="H60" i="25"/>
  <c r="G60" i="25"/>
  <c r="F60" i="25"/>
  <c r="I60" i="25" s="1"/>
  <c r="E60" i="25"/>
  <c r="D60" i="25"/>
  <c r="C60" i="25"/>
  <c r="I59" i="25"/>
  <c r="H59" i="25"/>
  <c r="G59" i="25"/>
  <c r="I58" i="25"/>
  <c r="H58" i="25"/>
  <c r="G58" i="25"/>
  <c r="F57" i="25"/>
  <c r="I57" i="25" s="1"/>
  <c r="E57" i="25"/>
  <c r="E56" i="25" s="1"/>
  <c r="D57" i="25"/>
  <c r="D56" i="25" s="1"/>
  <c r="C57" i="25"/>
  <c r="C56" i="25"/>
  <c r="I55" i="25"/>
  <c r="H55" i="25"/>
  <c r="G55" i="25"/>
  <c r="I54" i="25"/>
  <c r="H54" i="25"/>
  <c r="G54" i="25"/>
  <c r="I53" i="25"/>
  <c r="H53" i="25"/>
  <c r="G53" i="25"/>
  <c r="I52" i="25"/>
  <c r="H52" i="25"/>
  <c r="G52" i="25"/>
  <c r="F51" i="25"/>
  <c r="I51" i="25" s="1"/>
  <c r="E51" i="25"/>
  <c r="D51" i="25"/>
  <c r="C51" i="25"/>
  <c r="I50" i="25"/>
  <c r="H50" i="25"/>
  <c r="G50" i="25"/>
  <c r="I49" i="25"/>
  <c r="H49" i="25"/>
  <c r="G49" i="25"/>
  <c r="I48" i="25"/>
  <c r="F48" i="25"/>
  <c r="H48" i="25" s="1"/>
  <c r="E48" i="25"/>
  <c r="D48" i="25"/>
  <c r="C48" i="25"/>
  <c r="I47" i="25"/>
  <c r="H47" i="25"/>
  <c r="G47" i="25"/>
  <c r="F46" i="25"/>
  <c r="I46" i="25" s="1"/>
  <c r="E46" i="25"/>
  <c r="D46" i="25"/>
  <c r="C46" i="25"/>
  <c r="I45" i="25"/>
  <c r="H45" i="25"/>
  <c r="G45" i="25"/>
  <c r="I44" i="25"/>
  <c r="H44" i="25"/>
  <c r="G44" i="25"/>
  <c r="I43" i="25"/>
  <c r="H43" i="25"/>
  <c r="G43" i="25"/>
  <c r="F42" i="25"/>
  <c r="I42" i="25" s="1"/>
  <c r="E42" i="25"/>
  <c r="E41" i="25" s="1"/>
  <c r="E64" i="25" s="1"/>
  <c r="D42" i="25"/>
  <c r="C42" i="25"/>
  <c r="C41" i="25" s="1"/>
  <c r="C64" i="25" s="1"/>
  <c r="D41" i="25"/>
  <c r="D64" i="25" s="1"/>
  <c r="I38" i="25"/>
  <c r="H38" i="25"/>
  <c r="G38" i="25"/>
  <c r="F37" i="25"/>
  <c r="I37" i="25" s="1"/>
  <c r="D37" i="25"/>
  <c r="C37" i="25"/>
  <c r="I36" i="25"/>
  <c r="H36" i="25"/>
  <c r="G36" i="25"/>
  <c r="I35" i="25"/>
  <c r="H35" i="25"/>
  <c r="G35" i="25"/>
  <c r="I34" i="25"/>
  <c r="G34" i="25"/>
  <c r="F34" i="25"/>
  <c r="E34" i="25"/>
  <c r="D34" i="25"/>
  <c r="D33" i="25" s="1"/>
  <c r="C34" i="25"/>
  <c r="C33" i="25" s="1"/>
  <c r="F33" i="25"/>
  <c r="I33" i="25" s="1"/>
  <c r="E33" i="25"/>
  <c r="I32" i="25"/>
  <c r="H32" i="25"/>
  <c r="G32" i="25"/>
  <c r="I31" i="25"/>
  <c r="H31" i="25"/>
  <c r="G31" i="25"/>
  <c r="I29" i="25"/>
  <c r="H29" i="25"/>
  <c r="G29" i="25"/>
  <c r="F28" i="25"/>
  <c r="I28" i="25" s="1"/>
  <c r="E28" i="25"/>
  <c r="D28" i="25"/>
  <c r="C28" i="25"/>
  <c r="I27" i="25"/>
  <c r="H27" i="25"/>
  <c r="G27" i="25"/>
  <c r="I26" i="25"/>
  <c r="H26" i="25"/>
  <c r="G26" i="25"/>
  <c r="F25" i="25"/>
  <c r="I25" i="25" s="1"/>
  <c r="E25" i="25"/>
  <c r="D25" i="25"/>
  <c r="C25" i="25"/>
  <c r="I24" i="25"/>
  <c r="H24" i="25"/>
  <c r="G24" i="25"/>
  <c r="I23" i="25"/>
  <c r="H23" i="25"/>
  <c r="G23" i="25"/>
  <c r="I22" i="25"/>
  <c r="H22" i="25"/>
  <c r="G22" i="25"/>
  <c r="F21" i="25"/>
  <c r="I21" i="25" s="1"/>
  <c r="E21" i="25"/>
  <c r="D21" i="25"/>
  <c r="C21" i="25"/>
  <c r="I20" i="25"/>
  <c r="H20" i="25"/>
  <c r="G20" i="25"/>
  <c r="I19" i="25"/>
  <c r="H19" i="25"/>
  <c r="G19" i="25"/>
  <c r="I18" i="25"/>
  <c r="H18" i="25"/>
  <c r="G18" i="25"/>
  <c r="F17" i="25"/>
  <c r="I17" i="25" s="1"/>
  <c r="E17" i="25"/>
  <c r="E16" i="25" s="1"/>
  <c r="E39" i="25" s="1"/>
  <c r="D17" i="25"/>
  <c r="C17" i="25"/>
  <c r="C16" i="25" s="1"/>
  <c r="C39" i="25" s="1"/>
  <c r="C65" i="25" s="1"/>
  <c r="D16" i="25"/>
  <c r="E65" i="25" l="1"/>
  <c r="D39" i="25"/>
  <c r="D65" i="25" s="1"/>
  <c r="G28" i="25"/>
  <c r="G33" i="25"/>
  <c r="H34" i="25"/>
  <c r="H28" i="25"/>
  <c r="G51" i="25"/>
  <c r="F16" i="25"/>
  <c r="G17" i="25"/>
  <c r="G21" i="25"/>
  <c r="G25" i="25"/>
  <c r="G37" i="25"/>
  <c r="F41" i="25"/>
  <c r="G42" i="25"/>
  <c r="G46" i="25"/>
  <c r="H51" i="25"/>
  <c r="G62" i="25"/>
  <c r="H17" i="25"/>
  <c r="H21" i="25"/>
  <c r="H25" i="25"/>
  <c r="H37" i="25"/>
  <c r="H42" i="25"/>
  <c r="H46" i="25"/>
  <c r="F56" i="25"/>
  <c r="G57" i="25"/>
  <c r="H62" i="25"/>
  <c r="H33" i="25"/>
  <c r="G48" i="25"/>
  <c r="H57" i="25"/>
  <c r="I16" i="25" l="1"/>
  <c r="H16" i="25"/>
  <c r="F39" i="25"/>
  <c r="G16" i="25"/>
  <c r="I41" i="25"/>
  <c r="H41" i="25"/>
  <c r="F64" i="25"/>
  <c r="G41" i="25"/>
  <c r="H56" i="25"/>
  <c r="G56" i="25"/>
  <c r="I56" i="25"/>
  <c r="H64" i="25" l="1"/>
  <c r="G64" i="25"/>
  <c r="I64" i="25"/>
  <c r="H39" i="25"/>
  <c r="G65" i="25"/>
  <c r="F65" i="25"/>
  <c r="I39" i="25"/>
  <c r="I65" i="25" l="1"/>
  <c r="H65" i="25"/>
  <c r="M22" i="21" l="1"/>
  <c r="L22" i="21"/>
  <c r="K22" i="21"/>
  <c r="J22" i="21"/>
  <c r="M21" i="21"/>
  <c r="L21" i="21"/>
  <c r="K21" i="21"/>
  <c r="J21" i="21"/>
  <c r="M20" i="21"/>
  <c r="L20" i="21"/>
  <c r="K20" i="21"/>
  <c r="J20" i="21"/>
  <c r="M19" i="21"/>
  <c r="I19" i="21"/>
  <c r="H19" i="21"/>
  <c r="G19" i="21"/>
  <c r="F19" i="21"/>
  <c r="J19" i="21" s="1"/>
  <c r="E19" i="21"/>
  <c r="E14" i="21" s="1"/>
  <c r="D19" i="21"/>
  <c r="L19" i="21" s="1"/>
  <c r="M18" i="21"/>
  <c r="L18" i="21"/>
  <c r="K18" i="21"/>
  <c r="J18" i="21"/>
  <c r="M17" i="21"/>
  <c r="L17" i="21"/>
  <c r="K17" i="21"/>
  <c r="J17" i="21"/>
  <c r="M16" i="21"/>
  <c r="L16" i="21"/>
  <c r="K16" i="21"/>
  <c r="J16" i="21"/>
  <c r="I15" i="21"/>
  <c r="H15" i="21"/>
  <c r="M15" i="21" s="1"/>
  <c r="G15" i="21"/>
  <c r="G14" i="21" s="1"/>
  <c r="F15" i="21"/>
  <c r="E15" i="21"/>
  <c r="D15" i="21"/>
  <c r="I14" i="21"/>
  <c r="L59" i="20"/>
  <c r="K59" i="20"/>
  <c r="J59" i="20"/>
  <c r="I58" i="20"/>
  <c r="H58" i="20"/>
  <c r="L58" i="20" s="1"/>
  <c r="G58" i="20"/>
  <c r="G57" i="20" s="1"/>
  <c r="G56" i="20" s="1"/>
  <c r="F58" i="20"/>
  <c r="F57" i="20" s="1"/>
  <c r="F56" i="20" s="1"/>
  <c r="E58" i="20"/>
  <c r="E57" i="20" s="1"/>
  <c r="E56" i="20" s="1"/>
  <c r="D58" i="20"/>
  <c r="D57" i="20" s="1"/>
  <c r="D56" i="20" s="1"/>
  <c r="I57" i="20"/>
  <c r="I56" i="20"/>
  <c r="L55" i="20"/>
  <c r="K55" i="20"/>
  <c r="J55" i="20"/>
  <c r="L54" i="20"/>
  <c r="K54" i="20"/>
  <c r="J54" i="20"/>
  <c r="I53" i="20"/>
  <c r="H53" i="20"/>
  <c r="G53" i="20"/>
  <c r="F53" i="20"/>
  <c r="E53" i="20"/>
  <c r="D53" i="20"/>
  <c r="L52" i="20"/>
  <c r="K52" i="20"/>
  <c r="J52" i="20"/>
  <c r="L51" i="20"/>
  <c r="K51" i="20"/>
  <c r="J51" i="20"/>
  <c r="I50" i="20"/>
  <c r="H50" i="20"/>
  <c r="G50" i="20"/>
  <c r="F50" i="20"/>
  <c r="E50" i="20"/>
  <c r="D50" i="20"/>
  <c r="L49" i="20"/>
  <c r="K49" i="20"/>
  <c r="J49" i="20"/>
  <c r="L48" i="20"/>
  <c r="K48" i="20"/>
  <c r="J48" i="20"/>
  <c r="L47" i="20"/>
  <c r="K47" i="20"/>
  <c r="J47" i="20"/>
  <c r="I46" i="20"/>
  <c r="H46" i="20"/>
  <c r="G46" i="20"/>
  <c r="F46" i="20"/>
  <c r="E46" i="20"/>
  <c r="D46" i="20"/>
  <c r="D45" i="20" s="1"/>
  <c r="I45" i="20"/>
  <c r="I44" i="20" s="1"/>
  <c r="E45" i="20"/>
  <c r="E44" i="20" s="1"/>
  <c r="D44" i="20"/>
  <c r="L43" i="20"/>
  <c r="K43" i="20"/>
  <c r="J43" i="20"/>
  <c r="L42" i="20"/>
  <c r="K42" i="20"/>
  <c r="J42" i="20"/>
  <c r="L41" i="20"/>
  <c r="K41" i="20"/>
  <c r="J41" i="20"/>
  <c r="L40" i="20"/>
  <c r="I40" i="20"/>
  <c r="I39" i="20" s="1"/>
  <c r="I38" i="20" s="1"/>
  <c r="I37" i="20" s="1"/>
  <c r="H40" i="20"/>
  <c r="G40" i="20"/>
  <c r="F40" i="20"/>
  <c r="F39" i="20" s="1"/>
  <c r="F38" i="20" s="1"/>
  <c r="E40" i="20"/>
  <c r="E39" i="20" s="1"/>
  <c r="E38" i="20" s="1"/>
  <c r="E37" i="20" s="1"/>
  <c r="D40" i="20"/>
  <c r="D39" i="20" s="1"/>
  <c r="D38" i="20" s="1"/>
  <c r="G39" i="20"/>
  <c r="G38" i="20" s="1"/>
  <c r="L36" i="20"/>
  <c r="K36" i="20"/>
  <c r="J36" i="20"/>
  <c r="I35" i="20"/>
  <c r="H35" i="20"/>
  <c r="K35" i="20" s="1"/>
  <c r="G35" i="20"/>
  <c r="F35" i="20"/>
  <c r="E35" i="20"/>
  <c r="D35" i="20"/>
  <c r="D32" i="20" s="1"/>
  <c r="D28" i="20" s="1"/>
  <c r="L34" i="20"/>
  <c r="K34" i="20"/>
  <c r="J34" i="20"/>
  <c r="I33" i="20"/>
  <c r="I32" i="20" s="1"/>
  <c r="I28" i="20" s="1"/>
  <c r="H33" i="20"/>
  <c r="G33" i="20"/>
  <c r="F33" i="20"/>
  <c r="E33" i="20"/>
  <c r="D33" i="20"/>
  <c r="F32" i="20"/>
  <c r="L31" i="20"/>
  <c r="K31" i="20"/>
  <c r="J31" i="20"/>
  <c r="L30" i="20"/>
  <c r="K30" i="20"/>
  <c r="J30" i="20"/>
  <c r="I29" i="20"/>
  <c r="H29" i="20"/>
  <c r="G29" i="20"/>
  <c r="F29" i="20"/>
  <c r="K29" i="20" s="1"/>
  <c r="E29" i="20"/>
  <c r="D29" i="20"/>
  <c r="F28" i="20"/>
  <c r="L27" i="20"/>
  <c r="K27" i="20"/>
  <c r="J27" i="20"/>
  <c r="L26" i="20"/>
  <c r="K26" i="20"/>
  <c r="J26" i="20"/>
  <c r="I25" i="20"/>
  <c r="H25" i="20"/>
  <c r="G25" i="20"/>
  <c r="F25" i="20"/>
  <c r="K25" i="20" s="1"/>
  <c r="E25" i="20"/>
  <c r="D25" i="20"/>
  <c r="L24" i="20"/>
  <c r="K24" i="20"/>
  <c r="J24" i="20"/>
  <c r="L23" i="20"/>
  <c r="K23" i="20"/>
  <c r="J23" i="20"/>
  <c r="I22" i="20"/>
  <c r="H22" i="20"/>
  <c r="J22" i="20" s="1"/>
  <c r="G22" i="20"/>
  <c r="G19" i="20" s="1"/>
  <c r="F22" i="20"/>
  <c r="E22" i="20"/>
  <c r="D22" i="20"/>
  <c r="L21" i="20"/>
  <c r="K21" i="20"/>
  <c r="J21" i="20"/>
  <c r="L20" i="20"/>
  <c r="J20" i="20"/>
  <c r="I20" i="20"/>
  <c r="H20" i="20"/>
  <c r="G20" i="20"/>
  <c r="F20" i="20"/>
  <c r="K20" i="20" s="1"/>
  <c r="E20" i="20"/>
  <c r="D20" i="20"/>
  <c r="E19" i="20"/>
  <c r="D19" i="20"/>
  <c r="L18" i="20"/>
  <c r="K18" i="20"/>
  <c r="J18" i="20"/>
  <c r="I17" i="20"/>
  <c r="I16" i="20" s="1"/>
  <c r="H17" i="20"/>
  <c r="G17" i="20"/>
  <c r="G16" i="20" s="1"/>
  <c r="F17" i="20"/>
  <c r="F16" i="20" s="1"/>
  <c r="E17" i="20"/>
  <c r="E16" i="20" s="1"/>
  <c r="E15" i="20" s="1"/>
  <c r="D17" i="20"/>
  <c r="H16" i="20"/>
  <c r="L16" i="20" s="1"/>
  <c r="D16" i="20"/>
  <c r="L14" i="20"/>
  <c r="K14" i="20"/>
  <c r="J14" i="20"/>
  <c r="J13" i="20"/>
  <c r="I13" i="20"/>
  <c r="I12" i="20" s="1"/>
  <c r="H13" i="20"/>
  <c r="L13" i="20" s="1"/>
  <c r="G13" i="20"/>
  <c r="G12" i="20" s="1"/>
  <c r="F13" i="20"/>
  <c r="K13" i="20" s="1"/>
  <c r="E13" i="20"/>
  <c r="E12" i="20" s="1"/>
  <c r="D13" i="20"/>
  <c r="H12" i="20"/>
  <c r="D12" i="20"/>
  <c r="L11" i="20"/>
  <c r="K11" i="20"/>
  <c r="J11" i="20"/>
  <c r="L10" i="20"/>
  <c r="I10" i="20"/>
  <c r="H10" i="20"/>
  <c r="K10" i="20" s="1"/>
  <c r="G10" i="20"/>
  <c r="F10" i="20"/>
  <c r="E10" i="20"/>
  <c r="D10" i="20"/>
  <c r="J10" i="20" s="1"/>
  <c r="L9" i="20"/>
  <c r="I9" i="20"/>
  <c r="H9" i="20"/>
  <c r="K9" i="20" s="1"/>
  <c r="G9" i="20"/>
  <c r="E9" i="20"/>
  <c r="E8" i="20"/>
  <c r="D31" i="19"/>
  <c r="C31" i="19"/>
  <c r="I30" i="19"/>
  <c r="I29" i="19"/>
  <c r="I28" i="19"/>
  <c r="I27" i="19"/>
  <c r="I26" i="19"/>
  <c r="H26" i="19"/>
  <c r="G26" i="19"/>
  <c r="F26" i="19"/>
  <c r="E26" i="19"/>
  <c r="D26" i="19"/>
  <c r="C26" i="19"/>
  <c r="I25" i="19"/>
  <c r="I24" i="19"/>
  <c r="H24" i="19"/>
  <c r="G24" i="19"/>
  <c r="F24" i="19"/>
  <c r="E24" i="19"/>
  <c r="D24" i="19"/>
  <c r="C24" i="19"/>
  <c r="I23" i="19"/>
  <c r="I22" i="19"/>
  <c r="H22" i="19"/>
  <c r="G22" i="19"/>
  <c r="G21" i="19" s="1"/>
  <c r="F22" i="19"/>
  <c r="E22" i="19"/>
  <c r="E21" i="19" s="1"/>
  <c r="D22" i="19"/>
  <c r="C22" i="19"/>
  <c r="H21" i="19"/>
  <c r="F21" i="19"/>
  <c r="D21" i="19"/>
  <c r="C21" i="19"/>
  <c r="I20" i="19"/>
  <c r="I19" i="19"/>
  <c r="H19" i="19"/>
  <c r="G19" i="19"/>
  <c r="F19" i="19"/>
  <c r="F18" i="19" s="1"/>
  <c r="E19" i="19"/>
  <c r="D19" i="19"/>
  <c r="C19" i="19"/>
  <c r="H18" i="19"/>
  <c r="G18" i="19"/>
  <c r="E18" i="19"/>
  <c r="D18" i="19"/>
  <c r="C18" i="19"/>
  <c r="I17" i="19"/>
  <c r="H16" i="19"/>
  <c r="G16" i="19"/>
  <c r="I16" i="19" s="1"/>
  <c r="F16" i="19"/>
  <c r="E16" i="19"/>
  <c r="E13" i="19" s="1"/>
  <c r="D16" i="19"/>
  <c r="C16" i="19"/>
  <c r="I15" i="19"/>
  <c r="H14" i="19"/>
  <c r="G14" i="19"/>
  <c r="I14" i="19" s="1"/>
  <c r="F14" i="19"/>
  <c r="F13" i="19" s="1"/>
  <c r="F31" i="19" s="1"/>
  <c r="E14" i="19"/>
  <c r="D14" i="19"/>
  <c r="C14" i="19"/>
  <c r="H13" i="19"/>
  <c r="H31" i="19" s="1"/>
  <c r="D13" i="19"/>
  <c r="C13" i="19"/>
  <c r="L51" i="18"/>
  <c r="I51" i="18"/>
  <c r="K51" i="18" s="1"/>
  <c r="L50" i="18"/>
  <c r="I50" i="18"/>
  <c r="K50" i="18" s="1"/>
  <c r="L49" i="18"/>
  <c r="K49" i="18"/>
  <c r="I49" i="18"/>
  <c r="L48" i="18"/>
  <c r="I48" i="18"/>
  <c r="K48" i="18" s="1"/>
  <c r="L47" i="18"/>
  <c r="K47" i="18"/>
  <c r="I47" i="18"/>
  <c r="L46" i="18"/>
  <c r="I46" i="18"/>
  <c r="K46" i="18" s="1"/>
  <c r="L45" i="18"/>
  <c r="K45" i="18"/>
  <c r="I45" i="18"/>
  <c r="L44" i="18"/>
  <c r="K44" i="18"/>
  <c r="I44" i="18"/>
  <c r="I43" i="18" s="1"/>
  <c r="K43" i="18" s="1"/>
  <c r="H43" i="18"/>
  <c r="G43" i="18"/>
  <c r="L43" i="18" s="1"/>
  <c r="F43" i="18"/>
  <c r="F28" i="18" s="1"/>
  <c r="E43" i="18"/>
  <c r="D43" i="18"/>
  <c r="C43" i="18"/>
  <c r="L42" i="18"/>
  <c r="I42" i="18"/>
  <c r="K42" i="18" s="1"/>
  <c r="L41" i="18"/>
  <c r="I41" i="18"/>
  <c r="K41" i="18" s="1"/>
  <c r="L40" i="18"/>
  <c r="J40" i="18"/>
  <c r="K40" i="18" s="1"/>
  <c r="L39" i="18"/>
  <c r="K39" i="18"/>
  <c r="I39" i="18"/>
  <c r="L38" i="18"/>
  <c r="I38" i="18"/>
  <c r="K38" i="18" s="1"/>
  <c r="L37" i="18"/>
  <c r="I37" i="18"/>
  <c r="K37" i="18" s="1"/>
  <c r="L36" i="18"/>
  <c r="I36" i="18"/>
  <c r="K36" i="18" s="1"/>
  <c r="L35" i="18"/>
  <c r="K35" i="18"/>
  <c r="I35" i="18"/>
  <c r="L34" i="18"/>
  <c r="I34" i="18"/>
  <c r="K34" i="18" s="1"/>
  <c r="L33" i="18"/>
  <c r="I33" i="18"/>
  <c r="L32" i="18"/>
  <c r="J32" i="18"/>
  <c r="H32" i="18"/>
  <c r="G32" i="18"/>
  <c r="F32" i="18"/>
  <c r="E32" i="18"/>
  <c r="D32" i="18"/>
  <c r="C32" i="18"/>
  <c r="L31" i="18"/>
  <c r="I31" i="18"/>
  <c r="K31" i="18" s="1"/>
  <c r="L30" i="18"/>
  <c r="K30" i="18"/>
  <c r="I30" i="18"/>
  <c r="I29" i="18" s="1"/>
  <c r="K29" i="18" s="1"/>
  <c r="H29" i="18"/>
  <c r="G29" i="18"/>
  <c r="L29" i="18" s="1"/>
  <c r="F29" i="18"/>
  <c r="E29" i="18"/>
  <c r="D29" i="18"/>
  <c r="D28" i="18" s="1"/>
  <c r="C29" i="18"/>
  <c r="C28" i="18" s="1"/>
  <c r="J28" i="18"/>
  <c r="E28" i="18"/>
  <c r="L27" i="18"/>
  <c r="K27" i="18"/>
  <c r="I27" i="18"/>
  <c r="L26" i="18"/>
  <c r="I26" i="18"/>
  <c r="K26" i="18" s="1"/>
  <c r="H26" i="18"/>
  <c r="G26" i="18"/>
  <c r="F26" i="18"/>
  <c r="E26" i="18"/>
  <c r="D26" i="18"/>
  <c r="C26" i="18"/>
  <c r="L25" i="18"/>
  <c r="K25" i="18"/>
  <c r="J25" i="18"/>
  <c r="J24" i="18"/>
  <c r="K24" i="18" s="1"/>
  <c r="H24" i="18"/>
  <c r="G24" i="18"/>
  <c r="L24" i="18" s="1"/>
  <c r="F24" i="18"/>
  <c r="F15" i="18" s="1"/>
  <c r="E24" i="18"/>
  <c r="D24" i="18"/>
  <c r="C24" i="18"/>
  <c r="L23" i="18"/>
  <c r="K23" i="18"/>
  <c r="I23" i="18"/>
  <c r="L22" i="18"/>
  <c r="K22" i="18"/>
  <c r="I22" i="18"/>
  <c r="I19" i="18" s="1"/>
  <c r="L21" i="18"/>
  <c r="J21" i="18"/>
  <c r="L20" i="18"/>
  <c r="K20" i="18"/>
  <c r="J20" i="18"/>
  <c r="L19" i="18"/>
  <c r="H19" i="18"/>
  <c r="H15" i="18" s="1"/>
  <c r="G19" i="18"/>
  <c r="F19" i="18"/>
  <c r="E19" i="18"/>
  <c r="D19" i="18"/>
  <c r="C19" i="18"/>
  <c r="L18" i="18"/>
  <c r="I18" i="18"/>
  <c r="K18" i="18" s="1"/>
  <c r="L17" i="18"/>
  <c r="K17" i="18"/>
  <c r="I17" i="18"/>
  <c r="H16" i="18"/>
  <c r="G16" i="18"/>
  <c r="L16" i="18" s="1"/>
  <c r="F16" i="18"/>
  <c r="E16" i="18"/>
  <c r="E15" i="18" s="1"/>
  <c r="E52" i="18" s="1"/>
  <c r="D16" i="18"/>
  <c r="D15" i="18" s="1"/>
  <c r="D52" i="18" s="1"/>
  <c r="C16" i="18"/>
  <c r="C15" i="18" s="1"/>
  <c r="L14" i="18"/>
  <c r="I14" i="18"/>
  <c r="L13" i="18"/>
  <c r="H13" i="18"/>
  <c r="G13" i="18"/>
  <c r="F13" i="18"/>
  <c r="F12" i="18" s="1"/>
  <c r="E13" i="18"/>
  <c r="D13" i="18"/>
  <c r="C13" i="18"/>
  <c r="C12" i="18" s="1"/>
  <c r="C52" i="18" s="1"/>
  <c r="L12" i="18"/>
  <c r="H12" i="18"/>
  <c r="G12" i="18"/>
  <c r="E12" i="18"/>
  <c r="D12" i="18"/>
  <c r="G40" i="17"/>
  <c r="M39" i="17"/>
  <c r="L39" i="17"/>
  <c r="K39" i="17"/>
  <c r="J39" i="17"/>
  <c r="M38" i="17"/>
  <c r="I38" i="17"/>
  <c r="I40" i="17" s="1"/>
  <c r="H38" i="17"/>
  <c r="K38" i="17" s="1"/>
  <c r="L38" i="17" s="1"/>
  <c r="G38" i="17"/>
  <c r="F38" i="17"/>
  <c r="J38" i="17" s="1"/>
  <c r="E38" i="17"/>
  <c r="D38" i="17"/>
  <c r="M37" i="17"/>
  <c r="K37" i="17"/>
  <c r="L37" i="17" s="1"/>
  <c r="J37" i="17"/>
  <c r="M36" i="17"/>
  <c r="K36" i="17"/>
  <c r="L36" i="17" s="1"/>
  <c r="J36" i="17"/>
  <c r="M35" i="17"/>
  <c r="K35" i="17"/>
  <c r="L35" i="17" s="1"/>
  <c r="J35" i="17"/>
  <c r="M34" i="17"/>
  <c r="L34" i="17"/>
  <c r="K34" i="17"/>
  <c r="J34" i="17"/>
  <c r="M33" i="17"/>
  <c r="K33" i="17"/>
  <c r="L33" i="17" s="1"/>
  <c r="J33" i="17"/>
  <c r="M32" i="17"/>
  <c r="L32" i="17"/>
  <c r="K32" i="17"/>
  <c r="J32" i="17"/>
  <c r="J31" i="17"/>
  <c r="I31" i="17"/>
  <c r="H31" i="17"/>
  <c r="G31" i="17"/>
  <c r="F31" i="17"/>
  <c r="E31" i="17"/>
  <c r="D31" i="17"/>
  <c r="D40" i="17" s="1"/>
  <c r="M30" i="17"/>
  <c r="L30" i="17"/>
  <c r="K30" i="17"/>
  <c r="J30" i="17"/>
  <c r="M29" i="17"/>
  <c r="K29" i="17"/>
  <c r="L29" i="17" s="1"/>
  <c r="J29" i="17"/>
  <c r="M28" i="17"/>
  <c r="K28" i="17"/>
  <c r="L28" i="17" s="1"/>
  <c r="J28" i="17"/>
  <c r="I27" i="17"/>
  <c r="H27" i="17"/>
  <c r="K27" i="17" s="1"/>
  <c r="L27" i="17" s="1"/>
  <c r="G27" i="17"/>
  <c r="F27" i="17"/>
  <c r="E27" i="17"/>
  <c r="D27" i="17"/>
  <c r="M26" i="17"/>
  <c r="K26" i="17"/>
  <c r="L26" i="17" s="1"/>
  <c r="J26" i="17"/>
  <c r="M25" i="17"/>
  <c r="K25" i="17"/>
  <c r="L25" i="17" s="1"/>
  <c r="J25" i="17"/>
  <c r="M24" i="17"/>
  <c r="K24" i="17"/>
  <c r="L24" i="17" s="1"/>
  <c r="J24" i="17"/>
  <c r="M23" i="17"/>
  <c r="K23" i="17"/>
  <c r="L23" i="17" s="1"/>
  <c r="J23" i="17"/>
  <c r="M22" i="17"/>
  <c r="K22" i="17"/>
  <c r="L22" i="17" s="1"/>
  <c r="J22" i="17"/>
  <c r="M21" i="17"/>
  <c r="K21" i="17"/>
  <c r="L21" i="17" s="1"/>
  <c r="J21" i="17"/>
  <c r="M20" i="17"/>
  <c r="K20" i="17"/>
  <c r="L20" i="17" s="1"/>
  <c r="J20" i="17"/>
  <c r="M19" i="17"/>
  <c r="K19" i="17"/>
  <c r="L19" i="17" s="1"/>
  <c r="J19" i="17"/>
  <c r="M18" i="17"/>
  <c r="K18" i="17"/>
  <c r="L18" i="17" s="1"/>
  <c r="J18" i="17"/>
  <c r="J17" i="17"/>
  <c r="I17" i="17"/>
  <c r="H17" i="17"/>
  <c r="G17" i="17"/>
  <c r="F17" i="17"/>
  <c r="F40" i="17" s="1"/>
  <c r="E17" i="17"/>
  <c r="D17" i="17"/>
  <c r="M16" i="17"/>
  <c r="L16" i="17"/>
  <c r="K16" i="17"/>
  <c r="J16" i="17"/>
  <c r="M15" i="17"/>
  <c r="L15" i="17"/>
  <c r="K15" i="17"/>
  <c r="J15" i="17"/>
  <c r="M14" i="17"/>
  <c r="L14" i="17"/>
  <c r="K14" i="17"/>
  <c r="J14" i="17"/>
  <c r="M13" i="17"/>
  <c r="L13" i="17"/>
  <c r="K13" i="17"/>
  <c r="J13" i="17"/>
  <c r="M12" i="17"/>
  <c r="K12" i="17"/>
  <c r="L12" i="17" s="1"/>
  <c r="J12" i="17"/>
  <c r="I12" i="17"/>
  <c r="H12" i="17"/>
  <c r="G12" i="17"/>
  <c r="F12" i="17"/>
  <c r="E12" i="17"/>
  <c r="D12" i="17"/>
  <c r="D15" i="20" l="1"/>
  <c r="H32" i="20"/>
  <c r="K32" i="20" s="1"/>
  <c r="E32" i="20"/>
  <c r="E28" i="20" s="1"/>
  <c r="E7" i="20" s="1"/>
  <c r="E60" i="20" s="1"/>
  <c r="G32" i="20"/>
  <c r="G28" i="20" s="1"/>
  <c r="K17" i="20"/>
  <c r="J35" i="20"/>
  <c r="J12" i="20"/>
  <c r="I8" i="20"/>
  <c r="I19" i="20"/>
  <c r="I15" i="20" s="1"/>
  <c r="I7" i="20" s="1"/>
  <c r="I60" i="20" s="1"/>
  <c r="L35" i="20"/>
  <c r="D37" i="20"/>
  <c r="F45" i="20"/>
  <c r="F44" i="20" s="1"/>
  <c r="J50" i="20"/>
  <c r="H57" i="20"/>
  <c r="H56" i="20" s="1"/>
  <c r="J56" i="20" s="1"/>
  <c r="J58" i="20"/>
  <c r="G8" i="20"/>
  <c r="I21" i="19"/>
  <c r="F37" i="20"/>
  <c r="I13" i="18"/>
  <c r="K14" i="18"/>
  <c r="M31" i="17"/>
  <c r="K31" i="17"/>
  <c r="L31" i="17" s="1"/>
  <c r="J19" i="18"/>
  <c r="J15" i="18" s="1"/>
  <c r="J52" i="18" s="1"/>
  <c r="G13" i="19"/>
  <c r="I18" i="19"/>
  <c r="D9" i="20"/>
  <c r="D8" i="20" s="1"/>
  <c r="D7" i="20" s="1"/>
  <c r="G15" i="20"/>
  <c r="K40" i="20"/>
  <c r="J40" i="20"/>
  <c r="H39" i="20"/>
  <c r="L33" i="20"/>
  <c r="J33" i="20"/>
  <c r="L53" i="20"/>
  <c r="J53" i="20"/>
  <c r="F14" i="21"/>
  <c r="J15" i="21"/>
  <c r="K16" i="20"/>
  <c r="L17" i="20"/>
  <c r="J17" i="20"/>
  <c r="L25" i="20"/>
  <c r="J25" i="20"/>
  <c r="J32" i="20"/>
  <c r="K33" i="20"/>
  <c r="H45" i="20"/>
  <c r="K46" i="20"/>
  <c r="G45" i="20"/>
  <c r="G44" i="20" s="1"/>
  <c r="G37" i="20" s="1"/>
  <c r="K53" i="20"/>
  <c r="L56" i="20"/>
  <c r="K56" i="20"/>
  <c r="L12" i="20"/>
  <c r="G15" i="18"/>
  <c r="I32" i="18"/>
  <c r="K32" i="18" s="1"/>
  <c r="M17" i="17"/>
  <c r="K17" i="17"/>
  <c r="L17" i="17" s="1"/>
  <c r="K21" i="18"/>
  <c r="G28" i="18"/>
  <c r="L28" i="18" s="1"/>
  <c r="H28" i="18"/>
  <c r="K33" i="18"/>
  <c r="J16" i="20"/>
  <c r="J46" i="20"/>
  <c r="F52" i="18"/>
  <c r="F19" i="20"/>
  <c r="F15" i="20" s="1"/>
  <c r="I16" i="18"/>
  <c r="E31" i="19"/>
  <c r="F12" i="20"/>
  <c r="F8" i="20" s="1"/>
  <c r="L22" i="20"/>
  <c r="K22" i="20"/>
  <c r="H19" i="20"/>
  <c r="H15" i="20" s="1"/>
  <c r="H28" i="20"/>
  <c r="L29" i="20"/>
  <c r="J29" i="20"/>
  <c r="L46" i="20"/>
  <c r="M27" i="17"/>
  <c r="J27" i="17"/>
  <c r="H40" i="17"/>
  <c r="E40" i="17"/>
  <c r="L32" i="20"/>
  <c r="L50" i="20"/>
  <c r="K50" i="20"/>
  <c r="H52" i="18"/>
  <c r="K19" i="18"/>
  <c r="J57" i="20"/>
  <c r="D14" i="21"/>
  <c r="K58" i="20"/>
  <c r="L15" i="21"/>
  <c r="K19" i="21"/>
  <c r="K15" i="21"/>
  <c r="H14" i="21"/>
  <c r="F7" i="20" l="1"/>
  <c r="K57" i="20"/>
  <c r="L57" i="20"/>
  <c r="D60" i="20"/>
  <c r="L15" i="20"/>
  <c r="K15" i="20"/>
  <c r="J15" i="20"/>
  <c r="I12" i="18"/>
  <c r="K13" i="18"/>
  <c r="F60" i="20"/>
  <c r="K16" i="18"/>
  <c r="I15" i="18"/>
  <c r="K15" i="18" s="1"/>
  <c r="J8" i="20"/>
  <c r="K8" i="20"/>
  <c r="L8" i="20"/>
  <c r="L39" i="20"/>
  <c r="K39" i="20"/>
  <c r="J39" i="20"/>
  <c r="H38" i="20"/>
  <c r="M14" i="21"/>
  <c r="L14" i="21"/>
  <c r="K14" i="21"/>
  <c r="J14" i="21"/>
  <c r="K28" i="20"/>
  <c r="J28" i="20"/>
  <c r="L28" i="20"/>
  <c r="H44" i="20"/>
  <c r="L45" i="20"/>
  <c r="K45" i="20"/>
  <c r="J45" i="20"/>
  <c r="G7" i="20"/>
  <c r="G60" i="20" s="1"/>
  <c r="I28" i="18"/>
  <c r="K28" i="18" s="1"/>
  <c r="M40" i="17"/>
  <c r="K40" i="17"/>
  <c r="L40" i="17" s="1"/>
  <c r="J40" i="17"/>
  <c r="J19" i="20"/>
  <c r="K19" i="20"/>
  <c r="L19" i="20"/>
  <c r="K12" i="20"/>
  <c r="J9" i="20"/>
  <c r="G31" i="19"/>
  <c r="I13" i="19"/>
  <c r="L15" i="18"/>
  <c r="G52" i="18"/>
  <c r="I31" i="19" l="1"/>
  <c r="J7" i="20"/>
  <c r="L7" i="20"/>
  <c r="K12" i="18"/>
  <c r="I52" i="18"/>
  <c r="L52" i="18"/>
  <c r="J44" i="20"/>
  <c r="K44" i="20"/>
  <c r="L44" i="20"/>
  <c r="L38" i="20"/>
  <c r="K38" i="20"/>
  <c r="H37" i="20"/>
  <c r="H60" i="20" s="1"/>
  <c r="J38" i="20"/>
  <c r="L60" i="20" l="1"/>
  <c r="K60" i="20"/>
  <c r="J60" i="20"/>
  <c r="L37" i="20"/>
  <c r="J37" i="20"/>
  <c r="K37" i="20"/>
  <c r="K52" i="18"/>
  <c r="G32" i="15" l="1"/>
  <c r="H32" i="15" s="1"/>
  <c r="F32" i="15"/>
  <c r="E32" i="15"/>
  <c r="D32" i="15"/>
  <c r="C32" i="15"/>
  <c r="I30" i="15"/>
  <c r="H30" i="15"/>
  <c r="I29" i="15"/>
  <c r="H29" i="15"/>
  <c r="I27" i="15"/>
  <c r="H27" i="15"/>
  <c r="I25" i="15"/>
  <c r="H25" i="15"/>
  <c r="I24" i="15"/>
  <c r="H24" i="15"/>
  <c r="I23" i="15"/>
  <c r="H23" i="15"/>
  <c r="I22" i="15"/>
  <c r="H22" i="15"/>
  <c r="I21" i="15"/>
  <c r="H21" i="15"/>
  <c r="I19" i="15"/>
  <c r="H19" i="15"/>
  <c r="I17" i="15"/>
  <c r="H17" i="15"/>
  <c r="I16" i="15"/>
  <c r="H16" i="15"/>
  <c r="I15" i="15"/>
  <c r="H15" i="15"/>
  <c r="G22" i="14"/>
  <c r="F22" i="14"/>
  <c r="I22" i="14" s="1"/>
  <c r="E22" i="14"/>
  <c r="D22" i="14"/>
  <c r="C22" i="14"/>
  <c r="I21" i="14"/>
  <c r="H21" i="14"/>
  <c r="I20" i="14"/>
  <c r="H20" i="14"/>
  <c r="I19" i="14"/>
  <c r="H19" i="14"/>
  <c r="I18" i="14"/>
  <c r="H18" i="14"/>
  <c r="I17" i="14"/>
  <c r="H17" i="14"/>
  <c r="I15" i="14"/>
  <c r="H15" i="14"/>
  <c r="I14" i="14"/>
  <c r="H14" i="14"/>
  <c r="I13" i="14"/>
  <c r="H13" i="14"/>
  <c r="I32" i="15" l="1"/>
  <c r="H22" i="14"/>
  <c r="L40" i="10" l="1"/>
  <c r="J40" i="10"/>
  <c r="I40" i="10"/>
  <c r="L39" i="10"/>
  <c r="J39" i="10"/>
  <c r="I39" i="10"/>
  <c r="L38" i="10"/>
  <c r="J38" i="10"/>
  <c r="K38" i="10" s="1"/>
  <c r="I38" i="10"/>
  <c r="L37" i="10"/>
  <c r="J37" i="10"/>
  <c r="K37" i="10" s="1"/>
  <c r="I37" i="10"/>
  <c r="L36" i="10"/>
  <c r="J36" i="10"/>
  <c r="K36" i="10" s="1"/>
  <c r="I36" i="10"/>
  <c r="L35" i="10"/>
  <c r="J35" i="10"/>
  <c r="K35" i="10" s="1"/>
  <c r="I35" i="10"/>
  <c r="H35" i="10"/>
  <c r="G35" i="10"/>
  <c r="F35" i="10"/>
  <c r="E35" i="10"/>
  <c r="E30" i="10" s="1"/>
  <c r="E41" i="10" s="1"/>
  <c r="D35" i="10"/>
  <c r="C35" i="10"/>
  <c r="L34" i="10"/>
  <c r="K34" i="10"/>
  <c r="J34" i="10"/>
  <c r="I34" i="10"/>
  <c r="L33" i="10"/>
  <c r="J33" i="10"/>
  <c r="I33" i="10"/>
  <c r="L32" i="10"/>
  <c r="J32" i="10"/>
  <c r="K32" i="10" s="1"/>
  <c r="I32" i="10"/>
  <c r="L31" i="10"/>
  <c r="J31" i="10"/>
  <c r="K31" i="10" s="1"/>
  <c r="I31" i="10"/>
  <c r="J30" i="10"/>
  <c r="K30" i="10" s="1"/>
  <c r="H30" i="10"/>
  <c r="G30" i="10"/>
  <c r="I30" i="10" s="1"/>
  <c r="F30" i="10"/>
  <c r="F41" i="10" s="1"/>
  <c r="D30" i="10"/>
  <c r="C30" i="10"/>
  <c r="L29" i="10"/>
  <c r="J29" i="10"/>
  <c r="K29" i="10" s="1"/>
  <c r="I29" i="10"/>
  <c r="L28" i="10"/>
  <c r="K28" i="10"/>
  <c r="J28" i="10"/>
  <c r="I28" i="10"/>
  <c r="L27" i="10"/>
  <c r="J27" i="10"/>
  <c r="K27" i="10" s="1"/>
  <c r="I27" i="10"/>
  <c r="L26" i="10"/>
  <c r="K26" i="10"/>
  <c r="J26" i="10"/>
  <c r="I26" i="10"/>
  <c r="L25" i="10"/>
  <c r="J25" i="10"/>
  <c r="K25" i="10" s="1"/>
  <c r="I25" i="10"/>
  <c r="L24" i="10"/>
  <c r="I24" i="10"/>
  <c r="H24" i="10"/>
  <c r="G24" i="10"/>
  <c r="F24" i="10"/>
  <c r="E24" i="10"/>
  <c r="D24" i="10"/>
  <c r="C24" i="10"/>
  <c r="J24" i="10" s="1"/>
  <c r="K24" i="10" s="1"/>
  <c r="L23" i="10"/>
  <c r="J23" i="10"/>
  <c r="K23" i="10" s="1"/>
  <c r="I23" i="10"/>
  <c r="L22" i="10"/>
  <c r="J22" i="10"/>
  <c r="K22" i="10" s="1"/>
  <c r="I22" i="10"/>
  <c r="L21" i="10"/>
  <c r="J21" i="10"/>
  <c r="K21" i="10" s="1"/>
  <c r="I21" i="10"/>
  <c r="L20" i="10"/>
  <c r="J20" i="10"/>
  <c r="I20" i="10"/>
  <c r="L19" i="10"/>
  <c r="J19" i="10"/>
  <c r="I19" i="10"/>
  <c r="L18" i="10"/>
  <c r="J18" i="10"/>
  <c r="K18" i="10" s="1"/>
  <c r="I18" i="10"/>
  <c r="L17" i="10"/>
  <c r="K17" i="10"/>
  <c r="J17" i="10"/>
  <c r="I17" i="10"/>
  <c r="L16" i="10"/>
  <c r="J16" i="10"/>
  <c r="K16" i="10" s="1"/>
  <c r="I16" i="10"/>
  <c r="L15" i="10"/>
  <c r="I15" i="10"/>
  <c r="H15" i="10"/>
  <c r="H14" i="10" s="1"/>
  <c r="G15" i="10"/>
  <c r="J15" i="10" s="1"/>
  <c r="K15" i="10" s="1"/>
  <c r="F15" i="10"/>
  <c r="E15" i="10"/>
  <c r="D15" i="10"/>
  <c r="D14" i="10" s="1"/>
  <c r="D41" i="10" s="1"/>
  <c r="C15" i="10"/>
  <c r="J14" i="10"/>
  <c r="K14" i="10" s="1"/>
  <c r="G14" i="10"/>
  <c r="I14" i="10" s="1"/>
  <c r="F14" i="10"/>
  <c r="E14" i="10"/>
  <c r="C14" i="10"/>
  <c r="C41" i="10" s="1"/>
  <c r="H41" i="10" l="1"/>
  <c r="L14" i="10"/>
  <c r="L30" i="10"/>
  <c r="G41" i="10"/>
  <c r="L41" i="10" l="1"/>
  <c r="J41" i="10"/>
  <c r="K41" i="10" s="1"/>
  <c r="I41" i="10"/>
  <c r="H18" i="8" l="1"/>
  <c r="H17" i="8"/>
  <c r="G14" i="8"/>
  <c r="F14" i="8"/>
  <c r="G13" i="8"/>
  <c r="F13" i="8"/>
  <c r="G12" i="8"/>
  <c r="F12" i="8"/>
  <c r="L61" i="7"/>
  <c r="K61" i="7"/>
  <c r="J61" i="7"/>
  <c r="I61" i="7"/>
  <c r="H61" i="7"/>
  <c r="L60" i="7"/>
  <c r="K60" i="7"/>
  <c r="J60" i="7"/>
  <c r="I60" i="7"/>
  <c r="H60" i="7"/>
  <c r="L59" i="7"/>
  <c r="G59" i="7"/>
  <c r="J59" i="7" s="1"/>
  <c r="F59" i="7"/>
  <c r="E59" i="7"/>
  <c r="D59" i="7"/>
  <c r="C59" i="7"/>
  <c r="K59" i="7" s="1"/>
  <c r="L57" i="7"/>
  <c r="K57" i="7"/>
  <c r="J57" i="7"/>
  <c r="H57" i="7"/>
  <c r="L56" i="7"/>
  <c r="G56" i="7"/>
  <c r="K56" i="7" s="1"/>
  <c r="F56" i="7"/>
  <c r="E56" i="7"/>
  <c r="D56" i="7"/>
  <c r="C56" i="7"/>
  <c r="L55" i="7"/>
  <c r="K55" i="7"/>
  <c r="J55" i="7"/>
  <c r="I55" i="7"/>
  <c r="H55" i="7"/>
  <c r="L54" i="7"/>
  <c r="G54" i="7"/>
  <c r="J54" i="7" s="1"/>
  <c r="F54" i="7"/>
  <c r="E54" i="7"/>
  <c r="D54" i="7"/>
  <c r="C54" i="7"/>
  <c r="K54" i="7" s="1"/>
  <c r="L53" i="7"/>
  <c r="K53" i="7"/>
  <c r="J53" i="7"/>
  <c r="H53" i="7"/>
  <c r="L52" i="7"/>
  <c r="K52" i="7"/>
  <c r="J52" i="7"/>
  <c r="H52" i="7"/>
  <c r="G52" i="7"/>
  <c r="F52" i="7"/>
  <c r="F51" i="7" s="1"/>
  <c r="E52" i="7"/>
  <c r="D52" i="7"/>
  <c r="C52" i="7"/>
  <c r="L51" i="7"/>
  <c r="G51" i="7"/>
  <c r="J51" i="7" s="1"/>
  <c r="E51" i="7"/>
  <c r="D51" i="7"/>
  <c r="C51" i="7"/>
  <c r="K51" i="7" s="1"/>
  <c r="L50" i="7"/>
  <c r="K50" i="7"/>
  <c r="J50" i="7"/>
  <c r="H50" i="7"/>
  <c r="L49" i="7"/>
  <c r="K49" i="7"/>
  <c r="J49" i="7"/>
  <c r="H49" i="7"/>
  <c r="L48" i="7"/>
  <c r="K48" i="7"/>
  <c r="J48" i="7"/>
  <c r="H48" i="7"/>
  <c r="L47" i="7"/>
  <c r="K47" i="7"/>
  <c r="J47" i="7"/>
  <c r="I47" i="7"/>
  <c r="H47" i="7"/>
  <c r="L46" i="7"/>
  <c r="K46" i="7"/>
  <c r="J46" i="7"/>
  <c r="H46" i="7"/>
  <c r="L45" i="7"/>
  <c r="K45" i="7"/>
  <c r="J45" i="7"/>
  <c r="I45" i="7"/>
  <c r="H45" i="7"/>
  <c r="L44" i="7"/>
  <c r="K44" i="7"/>
  <c r="J44" i="7"/>
  <c r="G43" i="7"/>
  <c r="I43" i="7" s="1"/>
  <c r="F43" i="7"/>
  <c r="E43" i="7"/>
  <c r="D43" i="7"/>
  <c r="C43" i="7"/>
  <c r="L42" i="7"/>
  <c r="K42" i="7"/>
  <c r="J42" i="7"/>
  <c r="I42" i="7"/>
  <c r="H42" i="7"/>
  <c r="L41" i="7"/>
  <c r="K41" i="7"/>
  <c r="J41" i="7"/>
  <c r="H41" i="7"/>
  <c r="L40" i="7"/>
  <c r="K40" i="7"/>
  <c r="J40" i="7"/>
  <c r="H40" i="7"/>
  <c r="G39" i="7"/>
  <c r="F39" i="7"/>
  <c r="E39" i="7"/>
  <c r="D39" i="7"/>
  <c r="C39" i="7"/>
  <c r="L38" i="7"/>
  <c r="K38" i="7"/>
  <c r="J38" i="7"/>
  <c r="I38" i="7"/>
  <c r="H38" i="7"/>
  <c r="L37" i="7"/>
  <c r="K37" i="7"/>
  <c r="J37" i="7"/>
  <c r="H37" i="7"/>
  <c r="J36" i="7"/>
  <c r="I36" i="7"/>
  <c r="G36" i="7"/>
  <c r="L36" i="7" s="1"/>
  <c r="F36" i="7"/>
  <c r="E36" i="7"/>
  <c r="D36" i="7"/>
  <c r="D32" i="7" s="1"/>
  <c r="C36" i="7"/>
  <c r="L35" i="7"/>
  <c r="K35" i="7"/>
  <c r="J35" i="7"/>
  <c r="H35" i="7"/>
  <c r="L34" i="7"/>
  <c r="K34" i="7"/>
  <c r="J34" i="7"/>
  <c r="H34" i="7"/>
  <c r="L33" i="7"/>
  <c r="K33" i="7"/>
  <c r="H33" i="7"/>
  <c r="G33" i="7"/>
  <c r="J33" i="7" s="1"/>
  <c r="F33" i="7"/>
  <c r="F32" i="7" s="1"/>
  <c r="E33" i="7"/>
  <c r="D33" i="7"/>
  <c r="C33" i="7"/>
  <c r="C32" i="7" s="1"/>
  <c r="L32" i="7"/>
  <c r="G32" i="7"/>
  <c r="K32" i="7" s="1"/>
  <c r="E32" i="7"/>
  <c r="L31" i="7"/>
  <c r="K31" i="7"/>
  <c r="J31" i="7"/>
  <c r="I31" i="7"/>
  <c r="H31" i="7"/>
  <c r="L30" i="7"/>
  <c r="K30" i="7"/>
  <c r="J30" i="7"/>
  <c r="I30" i="7"/>
  <c r="H30" i="7"/>
  <c r="L29" i="7"/>
  <c r="G29" i="7"/>
  <c r="F29" i="7"/>
  <c r="I29" i="7" s="1"/>
  <c r="E29" i="7"/>
  <c r="D29" i="7"/>
  <c r="C29" i="7"/>
  <c r="K29" i="7" s="1"/>
  <c r="L28" i="7"/>
  <c r="K28" i="7"/>
  <c r="J28" i="7"/>
  <c r="I28" i="7"/>
  <c r="H28" i="7"/>
  <c r="L27" i="7"/>
  <c r="K27" i="7"/>
  <c r="J27" i="7"/>
  <c r="I27" i="7"/>
  <c r="H27" i="7"/>
  <c r="L26" i="7"/>
  <c r="J26" i="7"/>
  <c r="I26" i="7"/>
  <c r="G26" i="7"/>
  <c r="K26" i="7" s="1"/>
  <c r="F26" i="7"/>
  <c r="E26" i="7"/>
  <c r="D26" i="7"/>
  <c r="C26" i="7"/>
  <c r="L25" i="7"/>
  <c r="K25" i="7"/>
  <c r="J25" i="7"/>
  <c r="I25" i="7"/>
  <c r="H25" i="7"/>
  <c r="L24" i="7"/>
  <c r="K24" i="7"/>
  <c r="J24" i="7"/>
  <c r="I24" i="7"/>
  <c r="H24" i="7"/>
  <c r="L23" i="7"/>
  <c r="K23" i="7"/>
  <c r="J23" i="7"/>
  <c r="I23" i="7"/>
  <c r="H23" i="7"/>
  <c r="L22" i="7"/>
  <c r="K22" i="7"/>
  <c r="J22" i="7"/>
  <c r="I22" i="7"/>
  <c r="H22" i="7"/>
  <c r="L21" i="7"/>
  <c r="K21" i="7"/>
  <c r="J21" i="7"/>
  <c r="I21" i="7"/>
  <c r="H21" i="7"/>
  <c r="L20" i="7"/>
  <c r="K20" i="7"/>
  <c r="J20" i="7"/>
  <c r="I20" i="7"/>
  <c r="H20" i="7"/>
  <c r="L19" i="7"/>
  <c r="K19" i="7"/>
  <c r="J19" i="7"/>
  <c r="I19" i="7"/>
  <c r="H19" i="7"/>
  <c r="L18" i="7"/>
  <c r="K18" i="7"/>
  <c r="J18" i="7"/>
  <c r="I18" i="7"/>
  <c r="H18" i="7"/>
  <c r="L17" i="7"/>
  <c r="G17" i="7"/>
  <c r="K17" i="7" s="1"/>
  <c r="F17" i="7"/>
  <c r="F16" i="7" s="1"/>
  <c r="E17" i="7"/>
  <c r="E16" i="7" s="1"/>
  <c r="E15" i="7" s="1"/>
  <c r="E58" i="7" s="1"/>
  <c r="E62" i="7" s="1"/>
  <c r="D17" i="7"/>
  <c r="D16" i="7" s="1"/>
  <c r="D15" i="7" s="1"/>
  <c r="D58" i="7" s="1"/>
  <c r="D62" i="7" s="1"/>
  <c r="C17" i="7"/>
  <c r="G16" i="7"/>
  <c r="C16" i="7"/>
  <c r="G52" i="6"/>
  <c r="J52" i="5"/>
  <c r="I52" i="5"/>
  <c r="F15" i="7" l="1"/>
  <c r="F58" i="7" s="1"/>
  <c r="F62" i="7" s="1"/>
  <c r="I16" i="7"/>
  <c r="K16" i="7"/>
  <c r="H17" i="7"/>
  <c r="H32" i="7"/>
  <c r="K39" i="7"/>
  <c r="J43" i="7"/>
  <c r="G15" i="7"/>
  <c r="L16" i="7"/>
  <c r="I17" i="7"/>
  <c r="H29" i="7"/>
  <c r="I32" i="7"/>
  <c r="L39" i="7"/>
  <c r="K43" i="7"/>
  <c r="C15" i="7"/>
  <c r="C58" i="7" s="1"/>
  <c r="C62" i="7" s="1"/>
  <c r="H16" i="7"/>
  <c r="J17" i="7"/>
  <c r="J32" i="7"/>
  <c r="L43" i="7"/>
  <c r="J16" i="7"/>
  <c r="H26" i="7"/>
  <c r="J29" i="7"/>
  <c r="H36" i="7"/>
  <c r="H51" i="7"/>
  <c r="H54" i="7"/>
  <c r="H56" i="7"/>
  <c r="H59" i="7"/>
  <c r="K36" i="7"/>
  <c r="H39" i="7"/>
  <c r="H43" i="7"/>
  <c r="I51" i="7"/>
  <c r="I54" i="7"/>
  <c r="J56" i="7"/>
  <c r="I59" i="7"/>
  <c r="J39" i="7"/>
  <c r="L15" i="7" l="1"/>
  <c r="K15" i="7"/>
  <c r="J15" i="7"/>
  <c r="I15" i="7"/>
  <c r="G58" i="7"/>
  <c r="H15" i="7"/>
  <c r="L58" i="7" l="1"/>
  <c r="K58" i="7"/>
  <c r="J58" i="7"/>
  <c r="I58" i="7"/>
  <c r="H58" i="7"/>
  <c r="G62" i="7"/>
  <c r="L62" i="7" l="1"/>
  <c r="K62" i="7"/>
  <c r="J62" i="7"/>
  <c r="I62" i="7"/>
  <c r="H62" i="7"/>
  <c r="E29" i="3" l="1"/>
  <c r="F29" i="3" s="1"/>
  <c r="F28" i="3"/>
  <c r="E28" i="3"/>
  <c r="F27" i="3"/>
  <c r="E27" i="3"/>
  <c r="E26" i="3"/>
  <c r="F26" i="3" s="1"/>
  <c r="E25" i="3"/>
  <c r="F25" i="3" s="1"/>
  <c r="F24" i="3"/>
  <c r="E24" i="3"/>
  <c r="F23" i="3"/>
  <c r="E23" i="3"/>
  <c r="F21" i="3"/>
  <c r="F20" i="3"/>
  <c r="F18" i="3"/>
  <c r="F17" i="3"/>
  <c r="F16" i="3"/>
  <c r="F15" i="3"/>
  <c r="F13" i="3"/>
  <c r="F12" i="3"/>
  <c r="F10" i="3"/>
  <c r="F9" i="3"/>
  <c r="F7" i="3"/>
  <c r="F6" i="3"/>
  <c r="L21" i="2"/>
  <c r="F21" i="2"/>
  <c r="E21" i="2"/>
  <c r="G20" i="2"/>
  <c r="H20" i="2" s="1"/>
  <c r="I20" i="2" s="1"/>
  <c r="J20" i="2" s="1"/>
  <c r="K20" i="2" s="1"/>
  <c r="L17" i="2"/>
  <c r="L16" i="2"/>
  <c r="F13" i="2"/>
  <c r="E13" i="2"/>
  <c r="G10" i="2"/>
  <c r="F10" i="2"/>
  <c r="E10" i="2"/>
  <c r="H9" i="2"/>
  <c r="H10" i="2" s="1"/>
  <c r="G9" i="2"/>
  <c r="G12" i="2" s="1"/>
  <c r="G13" i="2" s="1"/>
  <c r="F7" i="2"/>
  <c r="E7" i="2"/>
  <c r="G6" i="2"/>
  <c r="H6" i="2" s="1"/>
  <c r="I6" i="2" s="1"/>
  <c r="J6" i="2" s="1"/>
  <c r="K6" i="2" s="1"/>
  <c r="G4" i="2"/>
  <c r="H4" i="2" s="1"/>
  <c r="I4" i="2" s="1"/>
  <c r="J4" i="2" s="1"/>
  <c r="K4" i="2" s="1"/>
  <c r="I9" i="2" l="1"/>
  <c r="H12" i="2"/>
  <c r="H13" i="2" s="1"/>
  <c r="J9" i="2" l="1"/>
  <c r="I12" i="2"/>
  <c r="I13" i="2" s="1"/>
  <c r="I10" i="2"/>
  <c r="J12" i="2" l="1"/>
  <c r="J13" i="2" s="1"/>
  <c r="K9" i="2"/>
  <c r="J10" i="2"/>
  <c r="K10" i="2" l="1"/>
  <c r="K12" i="2"/>
  <c r="K13" i="2"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tc={A1662C5E-D1F0-4345-8F21-E3059E19853D}</author>
    <author>tc={F350FCD5-4942-4CA4-9E7F-F7369AB7687C}</author>
  </authors>
  <commentList>
    <comment ref="C52" authorId="0" shapeId="0" xr:uid="{A1662C5E-D1F0-4345-8F21-E3059E19853D}">
      <text>
        <t>[Comentario encadenado]
Su versión de Excel le permite leer este comentario encadenado; sin embargo, las ediciones que se apliquen se quitarán si el archivo se abre en una versión más reciente de Excel. Más información: https://go.microsoft.com/fwlink/?linkid=870924
Comentario:
    Var. Interanual (12 meses)</t>
      </text>
    </comment>
    <comment ref="D52" authorId="1" shapeId="0" xr:uid="{F350FCD5-4942-4CA4-9E7F-F7369AB7687C}">
      <text>
        <t>[Comentario encadenado]
Su versión de Excel le permite leer este comentario encadenado; sin embargo, las ediciones que se apliquen se quitarán si el archivo se abre en una versión más reciente de Excel. Más información: https://go.microsoft.com/fwlink/?linkid=870924
Comentario:
    Var. Interanual (12 meses) - Inflación General</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3">
    <bk>
      <extLst>
        <ext uri="{3e2802c4-a4d2-4d8b-9148-e3be6c30e623}">
          <xlrd:rvb i="0"/>
        </ext>
      </extLst>
    </bk>
    <bk>
      <extLst>
        <ext uri="{3e2802c4-a4d2-4d8b-9148-e3be6c30e623}">
          <xlrd:rvb i="70"/>
        </ext>
      </extLst>
    </bk>
    <bk>
      <extLst>
        <ext uri="{3e2802c4-a4d2-4d8b-9148-e3be6c30e623}">
          <xlrd:rvb i="129"/>
        </ext>
      </extLst>
    </bk>
    <bk>
      <extLst>
        <ext uri="{3e2802c4-a4d2-4d8b-9148-e3be6c30e623}">
          <xlrd:rvb i="208"/>
        </ext>
      </extLst>
    </bk>
    <bk>
      <extLst>
        <ext uri="{3e2802c4-a4d2-4d8b-9148-e3be6c30e623}">
          <xlrd:rvb i="254"/>
        </ext>
      </extLst>
    </bk>
    <bk>
      <extLst>
        <ext uri="{3e2802c4-a4d2-4d8b-9148-e3be6c30e623}">
          <xlrd:rvb i="329"/>
        </ext>
      </extLst>
    </bk>
    <bk>
      <extLst>
        <ext uri="{3e2802c4-a4d2-4d8b-9148-e3be6c30e623}">
          <xlrd:rvb i="393"/>
        </ext>
      </extLst>
    </bk>
    <bk>
      <extLst>
        <ext uri="{3e2802c4-a4d2-4d8b-9148-e3be6c30e623}">
          <xlrd:rvb i="444"/>
        </ext>
      </extLst>
    </bk>
    <bk>
      <extLst>
        <ext uri="{3e2802c4-a4d2-4d8b-9148-e3be6c30e623}">
          <xlrd:rvb i="519"/>
        </ext>
      </extLst>
    </bk>
    <bk>
      <extLst>
        <ext uri="{3e2802c4-a4d2-4d8b-9148-e3be6c30e623}">
          <xlrd:rvb i="579"/>
        </ext>
      </extLst>
    </bk>
    <bk>
      <extLst>
        <ext uri="{3e2802c4-a4d2-4d8b-9148-e3be6c30e623}">
          <xlrd:rvb i="639"/>
        </ext>
      </extLst>
    </bk>
    <bk>
      <extLst>
        <ext uri="{3e2802c4-a4d2-4d8b-9148-e3be6c30e623}">
          <xlrd:rvb i="700"/>
        </ext>
      </extLst>
    </bk>
    <bk>
      <extLst>
        <ext uri="{3e2802c4-a4d2-4d8b-9148-e3be6c30e623}">
          <xlrd:rvb i="765"/>
        </ext>
      </extLst>
    </bk>
  </futureMetadata>
  <valueMetadata count="13">
    <bk>
      <rc t="1" v="0"/>
    </bk>
    <bk>
      <rc t="1" v="1"/>
    </bk>
    <bk>
      <rc t="1" v="2"/>
    </bk>
    <bk>
      <rc t="1" v="3"/>
    </bk>
    <bk>
      <rc t="1" v="4"/>
    </bk>
    <bk>
      <rc t="1" v="5"/>
    </bk>
    <bk>
      <rc t="1" v="6"/>
    </bk>
    <bk>
      <rc t="1" v="7"/>
    </bk>
    <bk>
      <rc t="1" v="8"/>
    </bk>
    <bk>
      <rc t="1" v="9"/>
    </bk>
    <bk>
      <rc t="1" v="10"/>
    </bk>
    <bk>
      <rc t="1" v="11"/>
    </bk>
    <bk>
      <rc t="1" v="12"/>
    </bk>
  </valueMetadata>
</metadata>
</file>

<file path=xl/sharedStrings.xml><?xml version="1.0" encoding="utf-8"?>
<sst xmlns="http://schemas.openxmlformats.org/spreadsheetml/2006/main" count="5177" uniqueCount="3238">
  <si>
    <t>Tabla 3. Panorama Macroeconómico 2024-2028</t>
  </si>
  <si>
    <t>Revisado el 03 de junio de 2024</t>
  </si>
  <si>
    <t>Indicadores</t>
  </si>
  <si>
    <t>PIB real (Indice 2007=100)</t>
  </si>
  <si>
    <t>Crecimiento del PIB real</t>
  </si>
  <si>
    <t>PIB nominal (Millones RD$)</t>
  </si>
  <si>
    <t>Crecimiento del PIB nominal</t>
  </si>
  <si>
    <t>PIB nominal (Millones de US$)</t>
  </si>
  <si>
    <t>Crecimiento del PIB nominal en US$</t>
  </si>
  <si>
    <t>Meta de inflación (±1)</t>
  </si>
  <si>
    <t>Inflación (promedio)</t>
  </si>
  <si>
    <t>Inflación (diciembre)</t>
  </si>
  <si>
    <t>Crecimiento deflactor PIB</t>
  </si>
  <si>
    <t>Tasa de cambio (promedio)</t>
  </si>
  <si>
    <t>Tasa de variación (%)</t>
  </si>
  <si>
    <t>SUPUESTOS :</t>
  </si>
  <si>
    <t>Petróleo WTI (US$ por barril)</t>
  </si>
  <si>
    <t>Oro (US$/Oz)</t>
  </si>
  <si>
    <t>Nickel (US$/TM)</t>
  </si>
  <si>
    <t>Carbón mineral API2 CIF ARA (US$/TM)</t>
  </si>
  <si>
    <t>Crecimiento PIB real EE.UU (%)</t>
  </si>
  <si>
    <t>Inflación EE.UU. (promedio)</t>
  </si>
  <si>
    <t>Inflación EE.UU. (diciembre)</t>
  </si>
  <si>
    <t xml:space="preserve">Notas:  </t>
  </si>
  <si>
    <t>1. Proyecciones del Ministerio de Economía, Planificación y Desarrollo, consensuadas con el Banco Central y el Ministerio de Hacienda.</t>
  </si>
  <si>
    <t xml:space="preserve">2. Del período 2024 en adelante se proyecta la inflación meta con la consecución de la meta establecida por el Banco Central. </t>
  </si>
  <si>
    <t>3. La meta de inflación se relaciona con el objetivo de inflación establecido por la Junta Monetaria del Banco Central; en cambio las proyecciones de inflación del año en curso corresponden a los resultados esperados, dada la evolución al corte de los precios domésticos, los precios internacionales del petróleo y otros factores determinantes.</t>
  </si>
  <si>
    <r>
      <t>4. Fuentes supuestos exógenos: Consensus Forecasts</t>
    </r>
    <r>
      <rPr>
        <vertAlign val="superscript"/>
        <sz val="8"/>
        <color theme="1"/>
        <rFont val="Avenir Next LT Pro"/>
        <family val="2"/>
      </rPr>
      <t>TM</t>
    </r>
    <r>
      <rPr>
        <sz val="8"/>
        <color theme="1"/>
        <rFont val="Avenir Next LT Pro"/>
        <family val="2"/>
      </rPr>
      <t>, FMI, Banco Mundial, EIA y Bloomberg</t>
    </r>
    <r>
      <rPr>
        <vertAlign val="superscript"/>
        <sz val="8"/>
        <color theme="1"/>
        <rFont val="Avenir Next LT Pro"/>
        <family val="2"/>
      </rPr>
      <t>Ó</t>
    </r>
    <r>
      <rPr>
        <sz val="8"/>
        <color theme="1"/>
        <rFont val="Avenir Next LT Pro"/>
        <family val="2"/>
      </rPr>
      <t>.</t>
    </r>
  </si>
  <si>
    <r>
      <t xml:space="preserve">Fuente: </t>
    </r>
    <r>
      <rPr>
        <sz val="8"/>
        <color theme="1"/>
        <rFont val="Avenir Next LT Pro"/>
        <family val="2"/>
      </rPr>
      <t>Panorama macroeconómico 2024-2028 revisado al 03 de junio de 2024.</t>
    </r>
  </si>
  <si>
    <t>Tabla 4. Comparativo de Proyecciones Macroeconómicas 2024</t>
  </si>
  <si>
    <t>Proyectado al 06/06/2023</t>
  </si>
  <si>
    <t>Proyectado al 03/06/2024</t>
  </si>
  <si>
    <t>Variación Absoluta</t>
  </si>
  <si>
    <t>1. Proyecciones del Ministerio de Economía, Planificación y Desarrollo (MEPyD), consensuadas con el Banco Central (BCRD) y el Ministerio de Hacienda (MH).</t>
  </si>
  <si>
    <t>2. La meta de inflación se relaciona con el objetivo de inflación establecido por la Junta Monetaria del Banco Central; en cambio las proyecciones de inflación corresponden a los resultados esperados, dada la evolución de los precios domésticos, los precios internacionales del petróleo y otros determinantes.</t>
  </si>
  <si>
    <t>3. Fuentes supuestos exógenos son: Consensus ForecastsTM, FMI, Banco Mundial, EIA y Bloomberg.</t>
  </si>
  <si>
    <r>
      <t xml:space="preserve">Fuente: </t>
    </r>
    <r>
      <rPr>
        <sz val="8"/>
        <color theme="1"/>
        <rFont val="Avenir Next LT Pro"/>
        <family val="2"/>
      </rPr>
      <t>Panorama macroeconómico usado en formulación 2023 -2027 revisado al 06 de junio de 2023 y el vigente 2024-2028 revisado al 03 de junio de 2024.</t>
    </r>
  </si>
  <si>
    <t>Tabla 5. Proyecciones de la tasa de interés a corto plazo y largo plazo 2024-2028</t>
  </si>
  <si>
    <t>Año</t>
  </si>
  <si>
    <t>Tasa de interés activa en moneda nacional de 0 a 90 días</t>
  </si>
  <si>
    <r>
      <rPr>
        <b/>
        <sz val="8"/>
        <color theme="1"/>
        <rFont val="Avenir Next LT Pro"/>
        <family val="2"/>
      </rPr>
      <t>Fuente:</t>
    </r>
    <r>
      <rPr>
        <sz val="8"/>
        <color theme="1"/>
        <rFont val="Avenir Next LT Pro"/>
        <family val="2"/>
      </rPr>
      <t xml:space="preserve"> Elaborado por la Dirección de Análisis Macroeconómico del Ministerio de Economía, Planificación y Desarrollo (MEPyD). </t>
    </r>
  </si>
  <si>
    <r>
      <rPr>
        <b/>
        <sz val="8"/>
        <color theme="1"/>
        <rFont val="Avenir Next LT Pro"/>
        <family val="2"/>
      </rPr>
      <t xml:space="preserve">Nota: </t>
    </r>
    <r>
      <rPr>
        <sz val="8"/>
        <color theme="1"/>
        <rFont val="Avenir Next LT Pro"/>
        <family val="2"/>
      </rPr>
      <t>Para el año 2023 se toma la tasa activa promedio ponderado en % nominal anual de banco múltiples de 0 a 90 días del Banco Central de la República Dominicana. A partir de 2024 corresponde a proyecciones del MEPyD.</t>
    </r>
  </si>
  <si>
    <t>MINISTERIO DE HACIENDA</t>
  </si>
  <si>
    <t>DIRECCIÓN GENERAL DE PRESUPUESTO</t>
  </si>
  <si>
    <t>DIRECCIÓN DE ESTUDIOS ECONÓMICOS Y SEGUIMIENTO FINANCIERO</t>
  </si>
  <si>
    <t>Gráfico 13. Distribución de los Ingresos Corrientes</t>
  </si>
  <si>
    <t>Enero - Junio 2024</t>
  </si>
  <si>
    <r>
      <t xml:space="preserve">Notas: </t>
    </r>
    <r>
      <rPr>
        <sz val="9"/>
        <color theme="1"/>
        <rFont val="Avenir Next LT Pro"/>
        <family val="2"/>
      </rPr>
      <t>Excluye donaciones.</t>
    </r>
  </si>
  <si>
    <r>
      <t xml:space="preserve">Fuente: </t>
    </r>
    <r>
      <rPr>
        <sz val="9"/>
        <color theme="1"/>
        <rFont val="Avenir Next LT Pro"/>
        <family val="2"/>
      </rPr>
      <t>Sistema de Información de la Gestión Financiera (SIGEF).</t>
    </r>
  </si>
  <si>
    <t>Ingresos Corrientes</t>
  </si>
  <si>
    <t>Impuestos</t>
  </si>
  <si>
    <t>Ventas de bienes y servicios</t>
  </si>
  <si>
    <t>Otros ingresos corrientes</t>
  </si>
  <si>
    <t>Rentas de la propiedad</t>
  </si>
  <si>
    <t>Total general</t>
  </si>
  <si>
    <t>Gráfico 14. Distribución de los Ingresos de Capital</t>
  </si>
  <si>
    <t>Ingresos Capital</t>
  </si>
  <si>
    <t xml:space="preserve">Ventas de activos no financieros </t>
  </si>
  <si>
    <t>Transferencias de capital recibidas</t>
  </si>
  <si>
    <t>Recuperación de inversiones financieras realizadas con fines de política</t>
  </si>
  <si>
    <t>Enero - Junio 2023 y 2024</t>
  </si>
  <si>
    <t>Valores en Millones de RD$</t>
  </si>
  <si>
    <t>PIB Nominal (Millones RD$)</t>
  </si>
  <si>
    <t>DETALLE</t>
  </si>
  <si>
    <t>ESTIMADO vs. RECAUDADO 2024</t>
  </si>
  <si>
    <t>VARIACIÓN 2024/2023</t>
  </si>
  <si>
    <t>RECAUDADO
% PIB</t>
  </si>
  <si>
    <t xml:space="preserve">RECAUDADO </t>
  </si>
  <si>
    <t xml:space="preserve">PRESUPUESTO INICIAL </t>
  </si>
  <si>
    <t xml:space="preserve">PRESUPUESTO VIGENTE </t>
  </si>
  <si>
    <t>ENERO - JUNIO</t>
  </si>
  <si>
    <t xml:space="preserve">ESTIMADO </t>
  </si>
  <si>
    <r>
      <t>RECAUDADO</t>
    </r>
    <r>
      <rPr>
        <b/>
        <vertAlign val="superscript"/>
        <sz val="10"/>
        <color theme="0"/>
        <rFont val="Avenir Next LT Pro"/>
        <family val="2"/>
      </rPr>
      <t>*</t>
    </r>
  </si>
  <si>
    <t>ABS.</t>
  </si>
  <si>
    <t>Rel.</t>
  </si>
  <si>
    <t>REL.</t>
  </si>
  <si>
    <t>6=(5-4)</t>
  </si>
  <si>
    <t>7=(6/4)</t>
  </si>
  <si>
    <t>8=(5-2)</t>
  </si>
  <si>
    <t>9=(8/2)</t>
  </si>
  <si>
    <t>10 = 5/PIB</t>
  </si>
  <si>
    <t>1.1 Ingresos Corrientes</t>
  </si>
  <si>
    <t>1.1.1 - Impuestos</t>
  </si>
  <si>
    <t>1.1.1.1 - Impuestos sobre el ingreso, las utilidades  y las ganancias de capital</t>
  </si>
  <si>
    <t>1.1.1.1.1 - De personas físicas</t>
  </si>
  <si>
    <t>1.1.1.1.2 - De empresas y otras corporaciones</t>
  </si>
  <si>
    <t>1.1.1.1.3 - Otros impuestos sobre los ingresos</t>
  </si>
  <si>
    <t>1.1.1.3 - Impuestos sobre la propiedad</t>
  </si>
  <si>
    <t>1.1.1.4 - Impuestos sobre los bienes y servicios</t>
  </si>
  <si>
    <t>1.1.1.5 - Impuestos sobre el comercio y las transacciones internacionales/comercio exterior</t>
  </si>
  <si>
    <t>1.1.1.6 - Impuestos ecológicos</t>
  </si>
  <si>
    <t>1.1.1.9 - Impuestos diversos</t>
  </si>
  <si>
    <t>1.1.2 - Contribuciones a la seguridad social</t>
  </si>
  <si>
    <t>1.1.2.1 - Contribuciones de los empleados</t>
  </si>
  <si>
    <t>1.1.2.2 - Contribuciones de los empleadores</t>
  </si>
  <si>
    <t>1.1.3 - Ventas de bienes y servicios</t>
  </si>
  <si>
    <t>1.1.3.1 - Ventas de establecimientos no de mercado</t>
  </si>
  <si>
    <t>1.1.3.3 - Derechos administrativos</t>
  </si>
  <si>
    <t>1.1.4 - Rentas de la propiedad</t>
  </si>
  <si>
    <t>1.1.4.1 - Intereses</t>
  </si>
  <si>
    <t>-</t>
  </si>
  <si>
    <t>1.1.4.1.1 - Intereses internos</t>
  </si>
  <si>
    <t>1.1.4.1.2 - Intereses externos</t>
  </si>
  <si>
    <t>1.1.4.2 - Rentas de la propiedad distinta de intereses</t>
  </si>
  <si>
    <t>1.1.4.2.1 - Dividendos y retiros de las cuasisociedades</t>
  </si>
  <si>
    <t>1.1.4.2.2 - Arrendamientos de activos tangibles no producidos</t>
  </si>
  <si>
    <t>1.1.6 - Transferencias y donaciones corrientes recibidas</t>
  </si>
  <si>
    <t>1.1.6.1 - Transferencias del sector privado</t>
  </si>
  <si>
    <t>1.1.6.2 - Transferencias del sector público</t>
  </si>
  <si>
    <t>1.1.7 - Multas y sanciones pecuniarias</t>
  </si>
  <si>
    <t>1.1.9 - Otros ingresos corrientes</t>
  </si>
  <si>
    <t>1.6.4.1.01-Depósitos en exceso</t>
  </si>
  <si>
    <t>1.6.4.1.02-Miscelaneos</t>
  </si>
  <si>
    <t>1.6.4.1.04-Fianzas Judiciales y depósitos en consignación</t>
  </si>
  <si>
    <t>1.6.4.1.07-Ingresos por diferencial del gas licuado de petróleo</t>
  </si>
  <si>
    <t>1.6.4.1.09-Devolución de recursos a la CUT años anteriores</t>
  </si>
  <si>
    <t>1.6.4.1.10 - Patrimonio público recuperado</t>
  </si>
  <si>
    <t>1.6.4.1.99-Otros ingresos diversos</t>
  </si>
  <si>
    <t xml:space="preserve">1.2 Ingresos De Capital </t>
  </si>
  <si>
    <t>1.2.1 - Venta (disposición) de activos no financieros (a valores brutos)</t>
  </si>
  <si>
    <t>1.2.1.1 - Venta de activos fijos</t>
  </si>
  <si>
    <t>1.2.4 - Transferencias de capital recibidas</t>
  </si>
  <si>
    <t>1.2.4.2 - Transferencias del sector publico</t>
  </si>
  <si>
    <t>1.2.5 - Recuperación de inversiones financieras realizadas con fines de política</t>
  </si>
  <si>
    <t>1.2.5.4 - Recuperación de préstamos realizados con fines de política</t>
  </si>
  <si>
    <t>Total de Ingresos (1.1 + 1.2)</t>
  </si>
  <si>
    <t>Donaciones</t>
  </si>
  <si>
    <t>Donaciones corrientes</t>
  </si>
  <si>
    <t>Donaciones de capital</t>
  </si>
  <si>
    <t>Total de Ingresos con Donaciones</t>
  </si>
  <si>
    <r>
      <t>Notas: *</t>
    </r>
    <r>
      <rPr>
        <sz val="11"/>
        <rFont val="Avenir Next LT Pro"/>
        <family val="2"/>
      </rPr>
      <t>Cifras preliminares.</t>
    </r>
  </si>
  <si>
    <t xml:space="preserve">1. Se incluyen los Recursos de Captación Directa. </t>
  </si>
  <si>
    <t>2. El presupuesto vigente corresponde al presupuesto aprobado, referente a la Ley núm. 80-23 de Presupuesto General del Estado para el periodo fiscal 2024, incluyendo las modificaciones permitidas conforme a lo dispuesto en el Art. 48 de la Ley Orgánica de Presupuesto para el Sector Público (Ley núm. 423-06).</t>
  </si>
  <si>
    <r>
      <t xml:space="preserve">Fuente: </t>
    </r>
    <r>
      <rPr>
        <sz val="11"/>
        <rFont val="Avenir Next LT Pro"/>
        <family val="2"/>
      </rPr>
      <t>Sistema de Información de la Gestión Financiera (SIGEF).</t>
    </r>
  </si>
  <si>
    <t>Gráfico 15. Ingresos del Gobierno Central por Entidad Recaudadora</t>
  </si>
  <si>
    <t>Institución</t>
  </si>
  <si>
    <t>Recaudado 2023</t>
  </si>
  <si>
    <t>Estimado 2024</t>
  </si>
  <si>
    <t>Recaudado 2024</t>
  </si>
  <si>
    <t>DGII</t>
  </si>
  <si>
    <t>DGA</t>
  </si>
  <si>
    <t>TN</t>
  </si>
  <si>
    <t xml:space="preserve">Notas: </t>
  </si>
  <si>
    <r>
      <t xml:space="preserve">1. </t>
    </r>
    <r>
      <rPr>
        <sz val="9"/>
        <color theme="1"/>
        <rFont val="Avenir Next LT Pro"/>
        <family val="2"/>
      </rPr>
      <t>Excluye donaciones.</t>
    </r>
  </si>
  <si>
    <r>
      <t xml:space="preserve">2. </t>
    </r>
    <r>
      <rPr>
        <sz val="9"/>
        <color theme="1"/>
        <rFont val="Avenir Next LT Pro"/>
        <family val="2"/>
      </rPr>
      <t>Se excluyen los RD$15,824.2 millones de recaudación directa de las otras recaudadoras.</t>
    </r>
  </si>
  <si>
    <t>Valores en millones RD$</t>
  </si>
  <si>
    <r>
      <t xml:space="preserve">Notas: </t>
    </r>
    <r>
      <rPr>
        <sz val="11"/>
        <color theme="1"/>
        <rFont val="Avenir Next LT Pro"/>
        <family val="2"/>
      </rPr>
      <t>Cifras preliminares.</t>
    </r>
  </si>
  <si>
    <t>Gastos corrientes</t>
  </si>
  <si>
    <t>Gastos de capital</t>
  </si>
  <si>
    <t>(Enero - Junio 2023 y 2024)</t>
  </si>
  <si>
    <t xml:space="preserve">Valores en millones RD$ </t>
  </si>
  <si>
    <t>EJECUCIÓN
% PIB</t>
  </si>
  <si>
    <t>EJECUCIÓN</t>
  </si>
  <si>
    <t>PRESUPUESTO INICIAL</t>
  </si>
  <si>
    <t>VIGENTE</t>
  </si>
  <si>
    <r>
      <t>COMPROMETIDO</t>
    </r>
    <r>
      <rPr>
        <b/>
        <vertAlign val="superscript"/>
        <sz val="11"/>
        <color theme="0"/>
        <rFont val="Avenir Next LT Pro"/>
        <family val="2"/>
      </rPr>
      <t>*</t>
    </r>
  </si>
  <si>
    <r>
      <t>EJECUCIÓN</t>
    </r>
    <r>
      <rPr>
        <b/>
        <vertAlign val="superscript"/>
        <sz val="11"/>
        <color theme="0"/>
        <rFont val="Avenir Next LT Pro"/>
        <family val="2"/>
      </rPr>
      <t>*</t>
    </r>
  </si>
  <si>
    <r>
      <t>PAGADO</t>
    </r>
    <r>
      <rPr>
        <b/>
        <vertAlign val="superscript"/>
        <sz val="11"/>
        <color theme="0"/>
        <rFont val="Avenir Next LT Pro"/>
        <family val="2"/>
      </rPr>
      <t>*</t>
    </r>
  </si>
  <si>
    <t>% DE EJECUCIÓN</t>
  </si>
  <si>
    <t>7 = 5/3</t>
  </si>
  <si>
    <t>8 = (5 -1)</t>
  </si>
  <si>
    <t>9 = (8/1)</t>
  </si>
  <si>
    <t>9 = (5/PIB)</t>
  </si>
  <si>
    <t>2.1 - Gastos corrientes</t>
  </si>
  <si>
    <t>2.1.2 - Gastos de consumo</t>
  </si>
  <si>
    <t>2.1.2.1 - Remuneraciones</t>
  </si>
  <si>
    <t>2.1.2.2 - Bienes y servicios</t>
  </si>
  <si>
    <t>2.1.2.4 - Impuestos sobre los productos, la producción y las importaciones de las empresas</t>
  </si>
  <si>
    <t>2.1.2.7 - 5 %  que se asigna durante el ejercicio para gasto corriente</t>
  </si>
  <si>
    <t>2.1.2.8 - 1 %  que se asigna durante el ejercicio para gasto corriente por calamidad publica</t>
  </si>
  <si>
    <t>2.1.3 - Prestaciones de la seguridad social</t>
  </si>
  <si>
    <t>2.1.4 - Intereses de la deuda</t>
  </si>
  <si>
    <t>2.1.5 - Subvenciones otorgadas a empresas</t>
  </si>
  <si>
    <t>2.1.6 - Transferencias corrientes</t>
  </si>
  <si>
    <t>2.1.6.1-Transferencias al sector privado</t>
  </si>
  <si>
    <t>2.1.6.2-Transferencias al sector público</t>
  </si>
  <si>
    <t>2.1.6.3-Transferencia al sector externo</t>
  </si>
  <si>
    <t>2.1.6.4-Transferencias a otras instituciones públicas</t>
  </si>
  <si>
    <t>2.1.9 - Otros gastos corrientes</t>
  </si>
  <si>
    <t>2.2 - Gastos de capital</t>
  </si>
  <si>
    <t>2.2.1 - Construcciones en proceso</t>
  </si>
  <si>
    <t>2.2.2 - Activos fijos (formación bruta de capital fijo)</t>
  </si>
  <si>
    <t>2.2.4 - Objetos de valor</t>
  </si>
  <si>
    <t>2.2.5 - Activos no producidos</t>
  </si>
  <si>
    <t>2.2.6 - Transferencias de capital</t>
  </si>
  <si>
    <t>2.2.6.1-Transferencias de capital al sector privado</t>
  </si>
  <si>
    <t>2.2.6.2-Transferencias de capital al sector público</t>
  </si>
  <si>
    <t>2.2.6.7-Otras transferencias de capital</t>
  </si>
  <si>
    <t>2.2.8 - Gastos de capital, reserva presupuestaria</t>
  </si>
  <si>
    <t>TOTAL</t>
  </si>
  <si>
    <t>1. Fecha de imputación al 30/06/2024 // Fecha de registro al 15/07/2024</t>
  </si>
  <si>
    <t>2. Se utilizó el PIB del Panorama Macroeconómico actualizado al 03 de Junio 2024, elaborado por el Ministerio de Economía Planificación y Desarrollo</t>
  </si>
  <si>
    <r>
      <t xml:space="preserve">Fuente: </t>
    </r>
    <r>
      <rPr>
        <sz val="11"/>
        <color theme="1"/>
        <rFont val="Avenir Next LT Pro"/>
        <family val="2"/>
      </rPr>
      <t>Sistema de Información de la Gestión Financiera (SIGEF).</t>
    </r>
  </si>
  <si>
    <r>
      <rPr>
        <b/>
        <sz val="11"/>
        <color theme="1"/>
        <rFont val="Avenir Next LT Pro"/>
        <family val="2"/>
      </rPr>
      <t>Mapa 1. Inversión Pública por Provincia Enero - Junio 2024</t>
    </r>
    <r>
      <rPr>
        <sz val="11"/>
        <color theme="1"/>
        <rFont val="Avenir Next LT Pro"/>
        <family val="2"/>
      </rPr>
      <t xml:space="preserve">
Valores en millones RD$</t>
    </r>
  </si>
  <si>
    <r>
      <t xml:space="preserve">Fuente: </t>
    </r>
    <r>
      <rPr>
        <sz val="11"/>
        <color theme="1"/>
        <rFont val="Avenir Next LT Pro"/>
        <family val="2"/>
      </rPr>
      <t>Elaboración propia con datos del Sistema de Gestión de la Información Financiera (SIGEF).</t>
    </r>
  </si>
  <si>
    <t>Fecha de imputación al 30/06/2024 // Fecha de registro al 15/07/2024</t>
  </si>
  <si>
    <t>PROGRAMA PROTEGIDO / PRIORITARIO</t>
  </si>
  <si>
    <t>%  EJECUCIÓN</t>
  </si>
  <si>
    <t>% PIB</t>
  </si>
  <si>
    <t>PRESUPUESTO VIGENTE</t>
  </si>
  <si>
    <t>Enero - Junio</t>
  </si>
  <si>
    <r>
      <t>COMPROMISO</t>
    </r>
    <r>
      <rPr>
        <b/>
        <vertAlign val="superscript"/>
        <sz val="12"/>
        <color theme="0"/>
        <rFont val="Avenir Next LT Pro"/>
        <family val="2"/>
      </rPr>
      <t>*</t>
    </r>
  </si>
  <si>
    <r>
      <t>DEVENGADO</t>
    </r>
    <r>
      <rPr>
        <b/>
        <vertAlign val="superscript"/>
        <sz val="12"/>
        <color theme="0"/>
        <rFont val="Avenir Next LT Pro"/>
        <family val="2"/>
      </rPr>
      <t>*</t>
    </r>
  </si>
  <si>
    <r>
      <t>PAGADO</t>
    </r>
    <r>
      <rPr>
        <b/>
        <vertAlign val="superscript"/>
        <sz val="12"/>
        <color theme="0"/>
        <rFont val="Avenir Next LT Pro"/>
        <family val="2"/>
      </rPr>
      <t>*</t>
    </r>
  </si>
  <si>
    <t>PIB Nominal (RD$ millones)</t>
  </si>
  <si>
    <t>6 = 4/ 2</t>
  </si>
  <si>
    <t>7 = 4/PIB</t>
  </si>
  <si>
    <t>Desarrollo rural y sostenible</t>
  </si>
  <si>
    <t>Política de Cuidados</t>
  </si>
  <si>
    <t>Reducción integral de violencia de género e intrafamiliar</t>
  </si>
  <si>
    <t>Formación para empleabilidad</t>
  </si>
  <si>
    <t>Calidad Educativa</t>
  </si>
  <si>
    <t>Gestión por resultados</t>
  </si>
  <si>
    <t>Programa oportunidad 14-24</t>
  </si>
  <si>
    <t>Sostenibilidad ambiental</t>
  </si>
  <si>
    <r>
      <t>Notas:</t>
    </r>
    <r>
      <rPr>
        <sz val="8"/>
        <color theme="1"/>
        <rFont val="Avenir Next LT Pro"/>
        <family val="2"/>
      </rPr>
      <t xml:space="preserve"> Cifras preliminares</t>
    </r>
    <r>
      <rPr>
        <b/>
        <sz val="8"/>
        <color theme="1"/>
        <rFont val="Avenir Next LT Pro"/>
        <family val="2"/>
      </rPr>
      <t>*</t>
    </r>
  </si>
  <si>
    <r>
      <t>Fuente:</t>
    </r>
    <r>
      <rPr>
        <sz val="8"/>
        <color theme="1"/>
        <rFont val="Avenir Next LT Pro"/>
        <family val="2"/>
      </rPr>
      <t xml:space="preserve"> Sistema de Información de la Gestión Financiera (SIGEF).</t>
    </r>
  </si>
  <si>
    <t>PROGRAMAS ORIENTADOS A RESULTADOS</t>
  </si>
  <si>
    <t>COMPROMISO*</t>
  </si>
  <si>
    <t>DEVENGADO*</t>
  </si>
  <si>
    <t>PAGADO*</t>
  </si>
  <si>
    <t xml:space="preserve"> Prevención y Atención de la Tuberculosis</t>
  </si>
  <si>
    <t>Desarrollo Integral y Protección al adulto mayor</t>
  </si>
  <si>
    <t>Reduccción de Crímenes y delitos que afectan a la seguridad ciudadana</t>
  </si>
  <si>
    <t>Programa Multisectorial de Reducción de Embarazo en Adolescentes</t>
  </si>
  <si>
    <t>Prevención, Diagnóstico y Tratamiento VIH/SIDA</t>
  </si>
  <si>
    <t>Detección Oportuna y Atención al Cáncer</t>
  </si>
  <si>
    <t>Aumento del empleo</t>
  </si>
  <si>
    <t>Prevención y control de enferemedades bovinas</t>
  </si>
  <si>
    <t>Fomento  y desarrollo de la productividad de los sistemas de producción de leche bovina</t>
  </si>
  <si>
    <t>Detección temprana del déficit auditivo en niños menores de 5 años</t>
  </si>
  <si>
    <t>Salud materno neonatal</t>
  </si>
  <si>
    <t>Desarrollo infantil para niños y niñas de 0 a 4 años y 11 meses</t>
  </si>
  <si>
    <t>Ilustración 2. Distribución del Gasto por Clasificación Funcional (Enero - junio 2024)</t>
  </si>
  <si>
    <t>Servicios Sociales</t>
  </si>
  <si>
    <t>Intereses de la Deuda Pública</t>
  </si>
  <si>
    <t>Servicios Económicos</t>
  </si>
  <si>
    <t>Servicios Generales</t>
  </si>
  <si>
    <t>Protección del Medio Ambiente</t>
  </si>
  <si>
    <t>Blank</t>
  </si>
  <si>
    <t>DEVENGADO</t>
  </si>
  <si>
    <t>COMPROMETIDO</t>
  </si>
  <si>
    <t>PAGADO</t>
  </si>
  <si>
    <t>% CUMPLIMIENTO</t>
  </si>
  <si>
    <t>7 = (5/3)</t>
  </si>
  <si>
    <t>8 = (5-1)</t>
  </si>
  <si>
    <t>9 =(8/1)</t>
  </si>
  <si>
    <t>10 = (5/PIB)</t>
  </si>
  <si>
    <t>1 - SERVICIOS  GENERALES</t>
  </si>
  <si>
    <t>1.1 - Administración general</t>
  </si>
  <si>
    <t>1.2 - Relaciones internacionales</t>
  </si>
  <si>
    <t>1.3 - Defensa nacional</t>
  </si>
  <si>
    <t>1.4 - Justicia, orden público y seguridad</t>
  </si>
  <si>
    <t>2 - SERVICIOS ECONÓMICOS</t>
  </si>
  <si>
    <t>2.1 - Asuntos económicos, comerciales y laborales</t>
  </si>
  <si>
    <t>2.2 - Agropecuaria, caza, pesca y silvicultura</t>
  </si>
  <si>
    <t>2.3 - Riego</t>
  </si>
  <si>
    <t>2.4 - Energía y combustible</t>
  </si>
  <si>
    <t>2.5 - Minería, manufactura y construcción</t>
  </si>
  <si>
    <t>2.6 - Transporte</t>
  </si>
  <si>
    <t>2.7 - Comunicaciones</t>
  </si>
  <si>
    <t>2.8 - Banca y seguros</t>
  </si>
  <si>
    <t>2.9 - Otros servicios económicos</t>
  </si>
  <si>
    <t>3 - PROTECCIÓN DEL MEDIO AMBIENTE</t>
  </si>
  <si>
    <t>3.1 - Protección del aire, agua y suelo</t>
  </si>
  <si>
    <t>3.2 - Protección de la biodiversidad y ordenación de desechos</t>
  </si>
  <si>
    <t>3.3 - Cambio Climático</t>
  </si>
  <si>
    <t>4 - SERVICIOS SOCIALES</t>
  </si>
  <si>
    <t>4.1 - Vivienda y servicios comunitarios</t>
  </si>
  <si>
    <t>4.2 - Salud</t>
  </si>
  <si>
    <t>4.3 - Actividades deportivas, recreativas, culturales y religiosas</t>
  </si>
  <si>
    <t>4.4 - Educación</t>
  </si>
  <si>
    <t>4.5 - Protección social</t>
  </si>
  <si>
    <t>4.6-Equidad de género</t>
  </si>
  <si>
    <t>5 - INTERESES DE LA DEUDA PÚBLICA</t>
  </si>
  <si>
    <t>5.1 - Intereses y comisiones de deuda pública</t>
  </si>
  <si>
    <t>ENERO-JUNIO</t>
  </si>
  <si>
    <t>INCIDENCIA POSITIVA</t>
  </si>
  <si>
    <t>INCIDENCIA NEGATIVA</t>
  </si>
  <si>
    <t>INCIDENCIA NETA</t>
  </si>
  <si>
    <t xml:space="preserve">DEVENGADO       ENERO-JUNIO   </t>
  </si>
  <si>
    <t>COMPROMISO</t>
  </si>
  <si>
    <t>9=7-8</t>
  </si>
  <si>
    <t>10 = (6/PIB)</t>
  </si>
  <si>
    <t>1-SERVICIOS  GENERALES</t>
  </si>
  <si>
    <t>1.4-Justicia, orden público y seguridad</t>
  </si>
  <si>
    <t>1.4.02-Servicios de protección contra incendios</t>
  </si>
  <si>
    <t>2-SERVICIOS ECONÓMICOS</t>
  </si>
  <si>
    <t>2.2-Agropecuaria, caza, pesca y silvicultura</t>
  </si>
  <si>
    <t>2.2.04-Conservación, ampliación y explotación racionalizada de reservas forestales.</t>
  </si>
  <si>
    <t>2.2.06-Gestión o apoyo de labores de reforestación</t>
  </si>
  <si>
    <t>2.4-Energía y combustible</t>
  </si>
  <si>
    <t>2.4.03-Combustible</t>
  </si>
  <si>
    <t>2.4.04-Energía eléctrica de fuentes termoeléctricas</t>
  </si>
  <si>
    <t>2.4.08-Energía eléctrica de fuentes nucleares</t>
  </si>
  <si>
    <t>2.4.09-Conservación, aprovechamiento y explotación racionalizada de fuentes de electricidad</t>
  </si>
  <si>
    <t>2.5-Minería, manufactura y construcción</t>
  </si>
  <si>
    <t>2.5.01-Extracción de recursos minerales</t>
  </si>
  <si>
    <t>2.6-Transporte</t>
  </si>
  <si>
    <t>2.6.03-Transporte por ferrocarril</t>
  </si>
  <si>
    <t>3-PROTECCIÓN DEL MEDIO AMBIENTE</t>
  </si>
  <si>
    <t>3.1-Protección del aire, agua y suelo</t>
  </si>
  <si>
    <t>3.1.01-Reducción de la contaminación</t>
  </si>
  <si>
    <t>3.1.04-Protección del suelo contra la erosión y otras formas de degradación física</t>
  </si>
  <si>
    <t>3.2-Protección de la biodiversidad y ordenación de desechos</t>
  </si>
  <si>
    <t>3.2.02-Ordenación de desechos</t>
  </si>
  <si>
    <t>3.2.04-Conciencia y conocimiento de la biodiversidad</t>
  </si>
  <si>
    <t>3.2.06-Economía verde</t>
  </si>
  <si>
    <t>3.2.09-Áreas protegidas y otras medidas de conservación</t>
  </si>
  <si>
    <t>3.2.10-Restauración</t>
  </si>
  <si>
    <t>3.2.11-Uso sostenible</t>
  </si>
  <si>
    <t>3.2.12-Prevención de la producción de residuos por modificación de procesos</t>
  </si>
  <si>
    <t>3.2.14-Tratamiento y eliminación de residuos no peligrosos en vertederos</t>
  </si>
  <si>
    <t>3.2.98-Investigación y desarrollo relacionado con la protección del  medio ambiente</t>
  </si>
  <si>
    <t>3.2.99-Planificación, gestión y supervisión de la protección del medio ambiente</t>
  </si>
  <si>
    <t>3.3-Cambio Climático</t>
  </si>
  <si>
    <t>3.3.01-Mixtos</t>
  </si>
  <si>
    <t>3.3.02-Mitigación</t>
  </si>
  <si>
    <t>3.3.03-Conocimiento del riesgo de desastres climáticos</t>
  </si>
  <si>
    <t>3.3.04-Gobernanza del riesgo de desastres climáticos</t>
  </si>
  <si>
    <t>3.3.05-Reducción del riesgo de desastres climáticos</t>
  </si>
  <si>
    <t>3.3.06-Respuesta y recuperación de desastres climáticos</t>
  </si>
  <si>
    <t>3.3.07-Otras medidas de adaptación</t>
  </si>
  <si>
    <t>3.3.99-Planificación, gestión y supervisión de cambio climático</t>
  </si>
  <si>
    <r>
      <t>Notas:</t>
    </r>
    <r>
      <rPr>
        <sz val="11"/>
        <color theme="1"/>
        <rFont val="Avenir Next LT Pro"/>
        <family val="2"/>
      </rPr>
      <t xml:space="preserve"> </t>
    </r>
  </si>
  <si>
    <t>Gobierno Central</t>
  </si>
  <si>
    <t>EJECUCIÓN    %PIB</t>
  </si>
  <si>
    <t>7=(6/PIB)</t>
  </si>
  <si>
    <t>1.1-Administración general</t>
  </si>
  <si>
    <t>1.1.05-Gestión de la administración general para transversalizar el enfoque de género</t>
  </si>
  <si>
    <t>1.4.06-Administración y servicios de justicia relacionados con la violencia de género</t>
  </si>
  <si>
    <t>2.1-Asuntos económicos, comerciales y laborales</t>
  </si>
  <si>
    <t>2.1.03-Asuntos laborales para fortalecer la autonomía económica de las mujeres</t>
  </si>
  <si>
    <t>4-SERVICIOS SOCIALES</t>
  </si>
  <si>
    <t>4.2-Salud</t>
  </si>
  <si>
    <t>4.2.04-Servicios médicos en salud sexual/reproductiva y de centros de salud materno infantil</t>
  </si>
  <si>
    <t>4.5-Protección social</t>
  </si>
  <si>
    <t>4.5.05-Familia e hijos</t>
  </si>
  <si>
    <t>4.6.01-Acciones focalizada en mujeres</t>
  </si>
  <si>
    <t>4.6.02-Corresponsabilidad social y pública en el cuidado de la familia y la reproducción de la fuerza de trabajo</t>
  </si>
  <si>
    <t>4.6.03-Acciones para una cultura de igualdad de género.</t>
  </si>
  <si>
    <t>4.6.04-Acciones de prevención, atención y protección de violencia de género</t>
  </si>
  <si>
    <t>1.Fecha de imputación al 31/07/2022 // Fecha de registro al 07/08/2022</t>
  </si>
  <si>
    <t>Enero‐Junio 2024
Valores en RD$ en millones</t>
  </si>
  <si>
    <t xml:space="preserve">% VARIACIÓN </t>
  </si>
  <si>
    <t>% EJECUCIÓN</t>
  </si>
  <si>
    <t>DEVENGADO ENERO - JUNIO</t>
  </si>
  <si>
    <t>VIGENTE           ENERO - JUNIO</t>
  </si>
  <si>
    <t>COMPROMETIDO ENERO - JUNIO</t>
  </si>
  <si>
    <t>DEVENGADO   ENERO - JUNIO</t>
  </si>
  <si>
    <t>PAGADO 
ENERO - JUNIO</t>
  </si>
  <si>
    <t>7=(5-1)/1</t>
  </si>
  <si>
    <t>8=(5/3)</t>
  </si>
  <si>
    <t>3.1 - Fuentes financieras</t>
  </si>
  <si>
    <t>3.1.1 - Disminución de activos financieros</t>
  </si>
  <si>
    <t>3.1.1.1 - Disminución de activos financieros corrientes</t>
  </si>
  <si>
    <t>3.1.1.1.1 - Disminución de disponibilidades</t>
  </si>
  <si>
    <t>3.1.1.1.03 - Disminucion de saldos disponibles de periodos anteriores</t>
  </si>
  <si>
    <t>3.1.1.2 - Disminución de activos financieros no corrientes</t>
  </si>
  <si>
    <t>3.1.1.2.9 - Disminución de otros activos financieros  no corrientes</t>
  </si>
  <si>
    <t>3.1.2.9.03 - Disminución de Instrumentos Derivados</t>
  </si>
  <si>
    <t>3.1.2 - Incremento de pasivos</t>
  </si>
  <si>
    <t>3.1.2.1 - Incremento de pasivos corrientes</t>
  </si>
  <si>
    <t>3.1.2.1.1 - Incremento de cuentas por pagar de corto plazo</t>
  </si>
  <si>
    <t>3.2.1.1.01 - Incremento de cuentas por pagar internas de corto plazo</t>
  </si>
  <si>
    <t>3.1.2.2 - Incremento de pasivos no corrientes</t>
  </si>
  <si>
    <t>3.1.2.2.1-Incremento de cuentas por pagar de largo plazo</t>
  </si>
  <si>
    <t>3.2.2.1.01-Incremento de cuentas por pagar internas de largo plazo</t>
  </si>
  <si>
    <t>3.1.2.2.3 - Colocación de títulos valores de la deuda pública de largo plazo</t>
  </si>
  <si>
    <t>3.2.2.3.01 - Colocación de títulos valores de la deuda pública interna de largo plazo</t>
  </si>
  <si>
    <t>3.2.2.3.02 - Colocación de títulos valores de la deuda pública externa de largo plazo</t>
  </si>
  <si>
    <t>3.1.2.2.4 - Obtención de préstamos de la deuda pública de largo plazo</t>
  </si>
  <si>
    <t>3.2.2.4.01 - Obtención de préstamos de la deuda pública interna de largo plazo</t>
  </si>
  <si>
    <t>3.2.2.4.02 - Obtención de préstamos de la deuda pública externa de largo plazo</t>
  </si>
  <si>
    <t>3.1.5 - Importes a devengar por primas en colocaciones de títulos valores</t>
  </si>
  <si>
    <t>3.1.5.1-Importes a devengar por primas en colocaciones de títulos valores corrientes</t>
  </si>
  <si>
    <t>3.1.5.1.2-Intereses corridos internos y externos de corto plazo</t>
  </si>
  <si>
    <t>3.5.3.1.01-Intereses corridos en colocación de títulos internos de deuda a corto plazo</t>
  </si>
  <si>
    <t>3.1.5.2 - Importes a devengar por primas en colocaciones de títulos valores no corrientes</t>
  </si>
  <si>
    <t>3.1.5.2.1 - Primas por colocación de títulos valores internos y externos de largo plazo</t>
  </si>
  <si>
    <t>3.5.2.1.01 - Primas por colocación de títulos valores internos largo plazo sobre la par a devengar</t>
  </si>
  <si>
    <t>3.1.5.2.2 - Intereses corridos internos y externos de largo plazo</t>
  </si>
  <si>
    <t>3.5.4.1.01 - Intereses corridos en colocación de títulos internos de deuda a largo plazo</t>
  </si>
  <si>
    <t>3.2 - Aplicaciones financieras</t>
  </si>
  <si>
    <t>3.2.1 - Incremento de activos financieros</t>
  </si>
  <si>
    <t>3.2.1.2 - Incremento de activos financieros no corrientes</t>
  </si>
  <si>
    <t>3.2.1.2.3 - Compra de acciones y participaciones de capital con fines de liquidez</t>
  </si>
  <si>
    <t>4.1.2.3.01 - Compra de acciones y participaciones de capital de empresas públicas no financieras</t>
  </si>
  <si>
    <t>4.1.2.3.02 - Compra de acciones y participaciones de capital de instituciones públicas financieras</t>
  </si>
  <si>
    <t>4.1.2.3.05 - Compra de acciones y participaciones de capital de organismos e instituciones internacionales</t>
  </si>
  <si>
    <t>3.2.2 - Disminución de pasivos</t>
  </si>
  <si>
    <t>3.2.2.1 - Disminución de pasivos corrientes</t>
  </si>
  <si>
    <t>3.2.2.1.1 - Disminución de cuentas por pagar de corto plazo</t>
  </si>
  <si>
    <t>4.2.1.1.01 - Disminución de cuentas por pagar internas de corto plazo</t>
  </si>
  <si>
    <t>4.2.1.1.03 - Disminución de ctas. por pagar internas de corto plazo deuda administrativa</t>
  </si>
  <si>
    <t>4.2.1.1.05 - Disminución de ctas. por pagar internas de corto plazo sentencias condenatorias</t>
  </si>
  <si>
    <t>3.2.2.1.5 - Amortización de la porción de corto plazo de la deuda pública en títulos valores de largo plazo</t>
  </si>
  <si>
    <t>4.2.1.5.01 - Amortización de la porción de corto plazo de la deuda pública interna en títulos valores de largo plazo</t>
  </si>
  <si>
    <t>4.2.1.5.02 - Amortización de la porción de corto plazo de la deuda pública externa en títulos valores de largo plazo</t>
  </si>
  <si>
    <t>3.2.2.1.6 - Amortización de la porción de corto plazo de la deuda pública en préstamos de largo plazo</t>
  </si>
  <si>
    <t>4.2.1.6.01 - Amortización de la porción de corto plazo de la deuda pública interna en préstamos de largo plazo</t>
  </si>
  <si>
    <t>4.2.1.6.02 - Amortización de la porción de corto plazo de la deuda pública externa en préstamos de  largo plazo</t>
  </si>
  <si>
    <t>3.2.5 - Importes a devengar por descuentos en colocaciones de títulos valores</t>
  </si>
  <si>
    <t>3.2.5.2 - Importes a devengar por descuentos en colocaciones de títulos valores no corrientes</t>
  </si>
  <si>
    <t>3.2.5.2.2 - Intereses corridos internos y externos en compra de títulos valores de largo plazo</t>
  </si>
  <si>
    <t>4.5.4.1.02 - Intereses corridos en compra de títulos externos de deuda a largo plazo</t>
  </si>
  <si>
    <t>FINANCIAMIENTO NETO</t>
  </si>
  <si>
    <r>
      <rPr>
        <b/>
        <sz val="11"/>
        <color theme="1"/>
        <rFont val="Avenir Next LT Pro"/>
        <family val="2"/>
      </rPr>
      <t>Notas:</t>
    </r>
    <r>
      <rPr>
        <sz val="11"/>
        <color theme="1"/>
        <rFont val="Avenir Next LT Pro"/>
        <family val="2"/>
      </rPr>
      <t xml:space="preserve"> </t>
    </r>
    <r>
      <rPr>
        <sz val="9"/>
        <color rgb="FF000000"/>
        <rFont val="Avenir Next LT Pro"/>
        <family val="2"/>
      </rPr>
      <t>Cifras preliminares.</t>
    </r>
  </si>
  <si>
    <t>1. El Presupuesto Inicial 2024 corresponde a la Ley No.80-23 de Presupuesto General del Estado 2024.</t>
  </si>
  <si>
    <t>3. Fecha de imputación al 30/06/2024 // Fecha de registro al 15/07/2024</t>
  </si>
  <si>
    <r>
      <rPr>
        <b/>
        <sz val="11"/>
        <color theme="1"/>
        <rFont val="Avenir Next LT Pro"/>
        <family val="2"/>
      </rPr>
      <t>Fuente:</t>
    </r>
    <r>
      <rPr>
        <sz val="11"/>
        <color theme="1"/>
        <rFont val="Avenir Next LT Pro"/>
        <family val="2"/>
      </rPr>
      <t xml:space="preserve"> </t>
    </r>
    <r>
      <rPr>
        <sz val="9"/>
        <color rgb="FF000000"/>
        <rFont val="Avenir Next LT Pro"/>
        <family val="2"/>
      </rPr>
      <t>Sistema de Información de la Gestión Financiera (SIGEF).</t>
    </r>
  </si>
  <si>
    <t>Valores en millones de RD$</t>
  </si>
  <si>
    <t>DEVENGADO 
ENERO-JUNIO</t>
  </si>
  <si>
    <t xml:space="preserve">ENERO-JUNIO </t>
  </si>
  <si>
    <t xml:space="preserve">COMPROMETIDO  
</t>
  </si>
  <si>
    <t xml:space="preserve">DEVENGADO
</t>
  </si>
  <si>
    <t xml:space="preserve">PAGADO  
</t>
  </si>
  <si>
    <t>1</t>
  </si>
  <si>
    <t>2</t>
  </si>
  <si>
    <t>3</t>
  </si>
  <si>
    <t>4</t>
  </si>
  <si>
    <t>5</t>
  </si>
  <si>
    <t>6</t>
  </si>
  <si>
    <t>7= (5/3)</t>
  </si>
  <si>
    <t>9 = (5/1-1)</t>
  </si>
  <si>
    <t>Servicio</t>
  </si>
  <si>
    <t>Externo</t>
  </si>
  <si>
    <t>Amortización</t>
  </si>
  <si>
    <t>Intereses</t>
  </si>
  <si>
    <t>Comisiones</t>
  </si>
  <si>
    <t>Interno</t>
  </si>
  <si>
    <r>
      <t xml:space="preserve">Notas: </t>
    </r>
    <r>
      <rPr>
        <sz val="9"/>
        <color theme="1"/>
        <rFont val="Avenir Next LT Pro"/>
        <family val="2"/>
      </rPr>
      <t>Cifras preliminares.</t>
    </r>
  </si>
  <si>
    <t>1. Fecha de imputación al 30/06/2023 // Fecha de registro al 15/07/2023</t>
  </si>
  <si>
    <t>PIB Nominal (US$ millones)</t>
  </si>
  <si>
    <t>Total</t>
  </si>
  <si>
    <r>
      <rPr>
        <b/>
        <sz val="8"/>
        <color theme="1"/>
        <rFont val="Avenir Next LT Pro"/>
        <family val="2"/>
      </rPr>
      <t>Fuente:</t>
    </r>
    <r>
      <rPr>
        <sz val="8"/>
        <color theme="1"/>
        <rFont val="Avenir Next LT Pro"/>
        <family val="2"/>
      </rPr>
      <t xml:space="preserve"> Dirección General de Crédito Público</t>
    </r>
  </si>
  <si>
    <r>
      <t xml:space="preserve">Fuentes: </t>
    </r>
    <r>
      <rPr>
        <sz val="8"/>
        <color rgb="FF000000"/>
        <rFont val="Avenir Next LT Pro"/>
        <family val="2"/>
      </rPr>
      <t>Dirección General de Crédito Público.</t>
    </r>
  </si>
  <si>
    <t>Valores en Millones RD$</t>
  </si>
  <si>
    <t>Variación 2024/2023</t>
  </si>
  <si>
    <t>Recaudado 
en % PIB</t>
  </si>
  <si>
    <t>Enero -Junio</t>
  </si>
  <si>
    <t>Presupuesto Inicial</t>
  </si>
  <si>
    <t>Presupuesto Vigente</t>
  </si>
  <si>
    <t>Recaudado</t>
  </si>
  <si>
    <r>
      <t>Recaudado</t>
    </r>
    <r>
      <rPr>
        <b/>
        <vertAlign val="superscript"/>
        <sz val="11"/>
        <color theme="0"/>
        <rFont val="Avenir Next LT Pro"/>
        <family val="2"/>
      </rPr>
      <t>*</t>
    </r>
  </si>
  <si>
    <t>5 = (4-1)</t>
  </si>
  <si>
    <t>6 = (4/1)</t>
  </si>
  <si>
    <t>Organismos Autónomos y Descentralizados No Financieros</t>
  </si>
  <si>
    <t>1.1.3.1 - Ventas de establecimientos de mercado</t>
  </si>
  <si>
    <t>1.1.6 - Transferencias del sector público</t>
  </si>
  <si>
    <t>1.1.6.2 - Transferencias del gobierno central</t>
  </si>
  <si>
    <t>1.1.6.5-Donaciones corrientes</t>
  </si>
  <si>
    <t>1.2.4.4-Donaciones de capital</t>
  </si>
  <si>
    <t>Total de Ingresos Descentralizadas</t>
  </si>
  <si>
    <t>Instituciones Públicas de la Seguridad Social</t>
  </si>
  <si>
    <t>1.1.2.4-Contribuciones no clasificables</t>
  </si>
  <si>
    <t>1.1.6.4 - Transferencias corrientes recibidas de instituciones públicas de la seg. soc.</t>
  </si>
  <si>
    <t>1.2.1.3-Venta de activos no producidos</t>
  </si>
  <si>
    <t>Total de Ingresos de la Seguridad Social</t>
  </si>
  <si>
    <t>Total de Ingresos</t>
  </si>
  <si>
    <r>
      <t xml:space="preserve">Notas: </t>
    </r>
    <r>
      <rPr>
        <sz val="7"/>
        <color theme="1"/>
        <rFont val="Avenir Next LT Pro"/>
        <family val="2"/>
      </rPr>
      <t>Cifras preliminares.</t>
    </r>
  </si>
  <si>
    <r>
      <t xml:space="preserve">Fuente: </t>
    </r>
    <r>
      <rPr>
        <sz val="7"/>
        <color theme="1"/>
        <rFont val="Avenir Next LT Pro"/>
        <family val="2"/>
      </rPr>
      <t>Sistema de Información de la Gestión Financiera (SIGEF).</t>
    </r>
  </si>
  <si>
    <t>Detalle</t>
  </si>
  <si>
    <t>Informe WEO abril</t>
  </si>
  <si>
    <t>Informe WEO Julio</t>
  </si>
  <si>
    <t>2023e</t>
  </si>
  <si>
    <t>2024p</t>
  </si>
  <si>
    <t>2025p</t>
  </si>
  <si>
    <t xml:space="preserve">Economía Mundial </t>
  </si>
  <si>
    <t>Economías Avanzadas</t>
  </si>
  <si>
    <t xml:space="preserve">  Estados Unidos</t>
  </si>
  <si>
    <t xml:space="preserve">  Zona Euro</t>
  </si>
  <si>
    <t>Economías de Mercados Emergentes y en Desarrollo</t>
  </si>
  <si>
    <t xml:space="preserve">  China</t>
  </si>
  <si>
    <t>America Latina y el Caribe</t>
  </si>
  <si>
    <r>
      <t xml:space="preserve">Fuente: </t>
    </r>
    <r>
      <rPr>
        <sz val="9"/>
        <color theme="1"/>
        <rFont val="Avenir Next LT Pro"/>
        <family val="2"/>
      </rPr>
      <t>FMI, Actualización de las p</t>
    </r>
    <r>
      <rPr>
        <i/>
        <sz val="9"/>
        <color theme="1"/>
        <rFont val="Avenir Next LT Pro"/>
        <family val="2"/>
      </rPr>
      <t>erspectivas de la economía mundial</t>
    </r>
    <r>
      <rPr>
        <sz val="9"/>
        <color theme="1"/>
        <rFont val="Avenir Next LT Pro"/>
        <family val="2"/>
      </rPr>
      <t>, julio 2024.</t>
    </r>
  </si>
  <si>
    <r>
      <t xml:space="preserve">Nota: </t>
    </r>
    <r>
      <rPr>
        <sz val="9"/>
        <color theme="1"/>
        <rFont val="Avenir Next LT Pro"/>
        <family val="2"/>
      </rPr>
      <t>e=estimada; p= proyectada</t>
    </r>
  </si>
  <si>
    <t>2023-2025</t>
  </si>
  <si>
    <t>Tasas de Crecimiento de Estados Unidos</t>
  </si>
  <si>
    <t>Estados Unidos</t>
  </si>
  <si>
    <t>Zona Euro</t>
  </si>
  <si>
    <t xml:space="preserve">Alemania </t>
  </si>
  <si>
    <t>Francia</t>
  </si>
  <si>
    <t>Italia</t>
  </si>
  <si>
    <t>España</t>
  </si>
  <si>
    <t>Tasas de Crecimiento de China</t>
  </si>
  <si>
    <t>China</t>
  </si>
  <si>
    <t>2023-2024</t>
  </si>
  <si>
    <t>(En porcentajes)</t>
  </si>
  <si>
    <r>
      <t xml:space="preserve">                                    Fuente: </t>
    </r>
    <r>
      <rPr>
        <sz val="8"/>
        <color theme="1"/>
        <rFont val="Avenir Next LT Pro"/>
        <family val="2"/>
      </rPr>
      <t xml:space="preserve">CEPAL: </t>
    </r>
    <r>
      <rPr>
        <i/>
        <sz val="8"/>
        <color theme="1"/>
        <rFont val="Avenir Next LT Pro"/>
        <family val="2"/>
      </rPr>
      <t>Balance Preliminar de las Economías de América Latina y el Caribe</t>
    </r>
    <r>
      <rPr>
        <sz val="8"/>
        <color theme="1"/>
        <rFont val="Avenir Next LT Pro"/>
        <family val="2"/>
      </rPr>
      <t>, 2023 (dic. 2023) y</t>
    </r>
  </si>
  <si>
    <r>
      <t xml:space="preserve">                                                      </t>
    </r>
    <r>
      <rPr>
        <i/>
        <sz val="8"/>
        <color theme="1"/>
        <rFont val="Avenir Next LT Pro"/>
        <family val="2"/>
      </rPr>
      <t>América Latina y el Caribe: Proyecciones de crecimiento actualizadas para 2024</t>
    </r>
    <r>
      <rPr>
        <sz val="8"/>
        <color theme="1"/>
        <rFont val="Avenir Next LT Pro"/>
        <family val="2"/>
      </rPr>
      <t xml:space="preserve"> (may. 2024).</t>
    </r>
  </si>
  <si>
    <r>
      <t xml:space="preserve">                                    Nota: </t>
    </r>
    <r>
      <rPr>
        <sz val="8"/>
        <color theme="1"/>
        <rFont val="Aptos Narrow"/>
        <family val="2"/>
        <scheme val="minor"/>
      </rPr>
      <t>e=Estimada; p=proyectada.</t>
    </r>
  </si>
  <si>
    <t>Tabla XX: América Latina y el Caribe y subregiones: proyección y estimación de tasas de crecimiento del PIB, 2023-2024</t>
  </si>
  <si>
    <t>País</t>
  </si>
  <si>
    <t>América Latina y el Caribe</t>
  </si>
  <si>
    <t>Centroamérica y México</t>
  </si>
  <si>
    <t>Caribe (sin incluir Guyana)</t>
  </si>
  <si>
    <t>América del Sur</t>
  </si>
  <si>
    <r>
      <t xml:space="preserve">Fuente: </t>
    </r>
    <r>
      <rPr>
        <sz val="8"/>
        <color theme="1"/>
        <rFont val="Avenir Next LT Pro"/>
        <family val="2"/>
      </rPr>
      <t xml:space="preserve">CEPA:. </t>
    </r>
    <r>
      <rPr>
        <i/>
        <sz val="8"/>
        <color theme="1"/>
        <rFont val="Avenir Next LT Pro"/>
        <family val="2"/>
      </rPr>
      <t>América Latina y el Caribe: Proyecciones de crecimiento actualizadas para 2024</t>
    </r>
    <r>
      <rPr>
        <sz val="8"/>
        <color theme="1"/>
        <rFont val="Avenir Next LT Pro"/>
        <family val="2"/>
      </rPr>
      <t xml:space="preserve"> (may. 2024).</t>
    </r>
  </si>
  <si>
    <t>Proyectado</t>
  </si>
  <si>
    <t>Guyana</t>
  </si>
  <si>
    <t>Antigua y Barbuda</t>
  </si>
  <si>
    <t>Santa Lucía</t>
  </si>
  <si>
    <t>San Vicente y las Granadinas</t>
  </si>
  <si>
    <t>República Dominicana</t>
  </si>
  <si>
    <t>Granada</t>
  </si>
  <si>
    <t>Belice</t>
  </si>
  <si>
    <t>Venezuela (Rep. Bol. de)</t>
  </si>
  <si>
    <t>Costa Rica</t>
  </si>
  <si>
    <t>Barbados</t>
  </si>
  <si>
    <t>Paraguay</t>
  </si>
  <si>
    <t>Saint Kitts y Nevis</t>
  </si>
  <si>
    <t>Uruguay</t>
  </si>
  <si>
    <t>Honduras</t>
  </si>
  <si>
    <t>Dominica</t>
  </si>
  <si>
    <t>Nicaragua</t>
  </si>
  <si>
    <t>Guatemala</t>
  </si>
  <si>
    <t>Panamá</t>
  </si>
  <si>
    <t>El Salvador</t>
  </si>
  <si>
    <t>Suriname</t>
  </si>
  <si>
    <t>México</t>
  </si>
  <si>
    <t>Perú</t>
  </si>
  <si>
    <t>Trinidad y Tabago</t>
  </si>
  <si>
    <t>Chile</t>
  </si>
  <si>
    <t>Brasil</t>
  </si>
  <si>
    <t>Ecuador</t>
  </si>
  <si>
    <t>Bolivia (Est. Plur. de)</t>
  </si>
  <si>
    <t>Jamaica</t>
  </si>
  <si>
    <t>Bahamas</t>
  </si>
  <si>
    <t>Colombia</t>
  </si>
  <si>
    <t>Cuba</t>
  </si>
  <si>
    <t>Haití</t>
  </si>
  <si>
    <t>Argentina</t>
  </si>
  <si>
    <r>
      <t xml:space="preserve">Fuente: </t>
    </r>
    <r>
      <rPr>
        <sz val="8"/>
        <color theme="1"/>
        <rFont val="Avenir Next LT Pro"/>
        <family val="2"/>
      </rPr>
      <t>CEPA:. América Latina y el Caribe: Proyecciones de crecimiento actualizadas para 2024 (may. 2024).</t>
    </r>
  </si>
  <si>
    <t>Noviembre</t>
  </si>
  <si>
    <t>Diciembre</t>
  </si>
  <si>
    <r>
      <t xml:space="preserve">Fuente: </t>
    </r>
    <r>
      <rPr>
        <sz val="8"/>
        <color theme="1"/>
        <rFont val="Avenir Next LT Pro"/>
        <family val="2"/>
      </rPr>
      <t>U.S. Energy Information Administration (EIA).</t>
    </r>
  </si>
  <si>
    <t>Producto</t>
  </si>
  <si>
    <t>WTI</t>
  </si>
  <si>
    <t>BRENT</t>
  </si>
  <si>
    <t>%</t>
  </si>
  <si>
    <t>Cushing, OK WTI Spot Price FOB (Dollars per Barrel)</t>
  </si>
  <si>
    <t>Europe Brent Spot Price FOB (Dollars per Barrel)</t>
  </si>
  <si>
    <t>Enero 2023-junio 2024</t>
  </si>
  <si>
    <r>
      <t xml:space="preserve">Fuente: </t>
    </r>
    <r>
      <rPr>
        <sz val="8"/>
        <color theme="1"/>
        <rFont val="Avenir Next LT Pro"/>
        <family val="2"/>
      </rPr>
      <t>London Bullion Market Association (LBMA).</t>
    </r>
  </si>
  <si>
    <t>2019-2024</t>
  </si>
  <si>
    <t>Valores en Porcentaje (%)</t>
  </si>
  <si>
    <t>PIB Real T1 2020-2024</t>
  </si>
  <si>
    <t>T1- 2019</t>
  </si>
  <si>
    <t>T1-2020</t>
  </si>
  <si>
    <t>T1- 2021</t>
  </si>
  <si>
    <t>T1- 2022</t>
  </si>
  <si>
    <t>T1- 2023</t>
  </si>
  <si>
    <t>T1- 2024*</t>
  </si>
  <si>
    <t>Enero-Marzo 2023 y 2024*</t>
  </si>
  <si>
    <t>Valores en porcentaje (%)</t>
  </si>
  <si>
    <t>Actividad</t>
  </si>
  <si>
    <t>Agropecuario</t>
  </si>
  <si>
    <t>Explotación de minas y canteras</t>
  </si>
  <si>
    <t>Manufactura local</t>
  </si>
  <si>
    <t>Manufactura zonas francas</t>
  </si>
  <si>
    <t>Construcción</t>
  </si>
  <si>
    <t>Servicios</t>
  </si>
  <si>
    <t>Energía y agua</t>
  </si>
  <si>
    <t>Comercio</t>
  </si>
  <si>
    <t>Hoteles, bares y restaurantes</t>
  </si>
  <si>
    <t>Transporte y almacenamiento</t>
  </si>
  <si>
    <t>Comunicaciones</t>
  </si>
  <si>
    <t>Servicios financieros</t>
  </si>
  <si>
    <t>Actividades inmobiliarias y de alquiler</t>
  </si>
  <si>
    <t>Administración pública</t>
  </si>
  <si>
    <t>Enseñanza</t>
  </si>
  <si>
    <t>Salud</t>
  </si>
  <si>
    <t>Otras actividades de servicios</t>
  </si>
  <si>
    <t>Valor agregado</t>
  </si>
  <si>
    <t>Impuestos a la producción netos de subsidios</t>
  </si>
  <si>
    <t>Producto Interno Bruto</t>
  </si>
  <si>
    <t xml:space="preserve">Nota: </t>
  </si>
  <si>
    <t>* Cifras Preliminares</t>
  </si>
  <si>
    <r>
      <t xml:space="preserve">Fuente: </t>
    </r>
    <r>
      <rPr>
        <sz val="8"/>
        <color theme="1"/>
        <rFont val="Avenir Next LT Pro"/>
        <family val="2"/>
      </rPr>
      <t>Banco Central de la República Dominicana</t>
    </r>
  </si>
  <si>
    <t>Enero – junio 2024</t>
  </si>
  <si>
    <t>Valores en US$ millones</t>
  </si>
  <si>
    <r>
      <t xml:space="preserve">Fuente: </t>
    </r>
    <r>
      <rPr>
        <sz val="10"/>
        <color theme="1"/>
        <rFont val="Avenir Next LT Pro"/>
        <family val="2"/>
      </rPr>
      <t>Banco Central de la República Dominicana.</t>
    </r>
  </si>
  <si>
    <t xml:space="preserve">Meses </t>
  </si>
  <si>
    <t>ACTIVOS</t>
  </si>
  <si>
    <t>RESERVAS</t>
  </si>
  <si>
    <t>RESERVAS INTERNACIONALES</t>
  </si>
  <si>
    <t>BRUTOS</t>
  </si>
  <si>
    <t xml:space="preserve">ENERO </t>
  </si>
  <si>
    <t>FEBRERO</t>
  </si>
  <si>
    <t>MARZO</t>
  </si>
  <si>
    <t>ABRIL</t>
  </si>
  <si>
    <t>MAYO</t>
  </si>
  <si>
    <t>JUNIO</t>
  </si>
  <si>
    <t>Banco Central de la República Dominicana</t>
  </si>
  <si>
    <t>Tasas de Política Monetaria y Facilidades Permanentes</t>
  </si>
  <si>
    <t>2020-2024</t>
  </si>
  <si>
    <t>En % anual</t>
  </si>
  <si>
    <t>2020-2022</t>
  </si>
  <si>
    <t>Mes</t>
  </si>
  <si>
    <t>Depósito</t>
  </si>
  <si>
    <t>Tasa de Política Monetaria</t>
  </si>
  <si>
    <t>Préstamo</t>
  </si>
  <si>
    <t>Ene</t>
  </si>
  <si>
    <t>Feb</t>
  </si>
  <si>
    <t>Mar</t>
  </si>
  <si>
    <t>Abr</t>
  </si>
  <si>
    <r>
      <t>May</t>
    </r>
    <r>
      <rPr>
        <vertAlign val="superscript"/>
        <sz val="11"/>
        <color theme="1"/>
        <rFont val="Gill Sans MT"/>
        <family val="2"/>
      </rPr>
      <t>1</t>
    </r>
  </si>
  <si>
    <t>Jun</t>
  </si>
  <si>
    <t>Jul</t>
  </si>
  <si>
    <t>Ago</t>
  </si>
  <si>
    <t>Sep</t>
  </si>
  <si>
    <t>Oct</t>
  </si>
  <si>
    <t>Nov</t>
  </si>
  <si>
    <t>Dic</t>
  </si>
  <si>
    <r>
      <t xml:space="preserve"> Fuente: </t>
    </r>
    <r>
      <rPr>
        <sz val="9"/>
        <color theme="1"/>
        <rFont val="Avenir Next LT Pro"/>
        <family val="2"/>
      </rPr>
      <t>Banco Central de la República Dominicana</t>
    </r>
  </si>
  <si>
    <t>May</t>
  </si>
  <si>
    <t xml:space="preserve">1/En una reunión extraordinaria de política monetaria el 16 de marzo de 2020, se redujo la TPM y se modificaron las tasas de las facilidades permanentes, siendo efectivas a partir del 19 de marzo de 2020.  </t>
  </si>
  <si>
    <t>*A partir de febrero de 2013 se introdujo un nuevo mecanismo de operatividad de la política monetaria. 
La TPM pasa a ser una tasa indicativa, mientras que las tasas de las facilidades permanentes quedan definidas a partir de la TPM +/- un porcentaje.</t>
  </si>
  <si>
    <r>
      <rPr>
        <vertAlign val="superscript"/>
        <sz val="9"/>
        <color theme="1"/>
        <rFont val="Gill Sans MT"/>
        <family val="2"/>
      </rPr>
      <t>1</t>
    </r>
    <r>
      <rPr>
        <sz val="9"/>
        <color theme="1"/>
        <rFont val="Gill Sans MT"/>
        <family val="2"/>
      </rPr>
      <t xml:space="preserve">En una reunión extraordinaria de política monetaria el 16 de marzo de 2020, se redujo la TPM y se modificaron las tasas de las facilidades permanentes, siendo efectivas a partir del 19 de marzo de 2020. </t>
    </r>
  </si>
  <si>
    <t>Valores en porcentaje</t>
  </si>
  <si>
    <t>Peso uruguayo</t>
  </si>
  <si>
    <t>Peso mexicano</t>
  </si>
  <si>
    <t>Peso colombiano</t>
  </si>
  <si>
    <t>Sol peruano</t>
  </si>
  <si>
    <t>Peso dominicano</t>
  </si>
  <si>
    <t>Real brasileño</t>
  </si>
  <si>
    <t>Peso argentino</t>
  </si>
  <si>
    <t>Peso chileno</t>
  </si>
  <si>
    <r>
      <t xml:space="preserve">Fuente: </t>
    </r>
    <r>
      <rPr>
        <sz val="9"/>
        <color theme="1"/>
        <rFont val="Avenir Next LT Pro"/>
        <family val="2"/>
      </rPr>
      <t>Google Finance.</t>
    </r>
  </si>
  <si>
    <t>Agosto 2022</t>
  </si>
  <si>
    <t>Pais</t>
  </si>
  <si>
    <t>Tipo de Cambio</t>
  </si>
  <si>
    <t xml:space="preserve">Valores en porcentaje (%) </t>
  </si>
  <si>
    <r>
      <t xml:space="preserve">Fuente: </t>
    </r>
    <r>
      <rPr>
        <sz val="9"/>
        <color theme="1"/>
        <rFont val="Avenir Next LT Pro"/>
        <family val="2"/>
      </rPr>
      <t>Banco Central de la República Dominicana.</t>
    </r>
  </si>
  <si>
    <t>Subyacente</t>
  </si>
  <si>
    <t>Variación porcentual (12 meses)</t>
  </si>
  <si>
    <t>Tabla 1. Proyecciones de crecimiento de la Economía Mundial</t>
  </si>
  <si>
    <t>Valores como variación porcentual (%) anual del PIB real</t>
  </si>
  <si>
    <t>Gráfico 1. Proyecciones de crecimiento de Estados unidos</t>
  </si>
  <si>
    <t>Gráfico 2. Proyecciones de crecimiento de la Zona Euro</t>
  </si>
  <si>
    <t>Gráfico 3. Proyecciones de crecimiento de China</t>
  </si>
  <si>
    <t xml:space="preserve">Gráfico 4. América Latina y el Caribe: tasa de crecimiento del PIB </t>
  </si>
  <si>
    <t>Valores en porcentajes (%)</t>
  </si>
  <si>
    <t>Gráfico 5. América Latina y el Caribe (33 países): tasa de crecimiento del PIB proyectada, 2024</t>
  </si>
  <si>
    <t>Valores en US$ por barril</t>
  </si>
  <si>
    <t>Gráfico 6. Evolución Mensual de los Precios del Petróleo</t>
  </si>
  <si>
    <t>Gráfico 7. Evolución mensual de los precios promedios del oro</t>
  </si>
  <si>
    <t xml:space="preserve">Valores en dólares estadounidenses por onza troy fina, subasta de la tarde (PM) </t>
  </si>
  <si>
    <t>Gráfico 8. Crecimiento Interranual del Producto Interno Bruto (PIB)</t>
  </si>
  <si>
    <t>Tabla 2. Tasas de Crecimiento por Actividad Económica</t>
  </si>
  <si>
    <t xml:space="preserve">Gráfico 9. Evolución Mensual de las Reservas Internacionales Brutas </t>
  </si>
  <si>
    <t xml:space="preserve">Gráfico 10. Corredor de Tasas de Interés </t>
  </si>
  <si>
    <t>2021 - 2024</t>
  </si>
  <si>
    <t xml:space="preserve">Gráfico 12. Comportamiento del Tipo de Cambio América Latina </t>
  </si>
  <si>
    <t>Desde 1 de enero hasta el 1 de abril</t>
  </si>
  <si>
    <t>Ilustración 1 Cifras relevantes del mercado laboral en 2024</t>
  </si>
  <si>
    <r>
      <t xml:space="preserve">Fuente: </t>
    </r>
    <r>
      <rPr>
        <sz val="8"/>
        <color theme="1"/>
        <rFont val="Avenir Next LT Pro"/>
        <family val="2"/>
      </rPr>
      <t xml:space="preserve">elaboración propia con datos del </t>
    </r>
    <r>
      <rPr>
        <b/>
        <sz val="8"/>
        <color theme="1"/>
        <rFont val="Avenir Next LT Pro"/>
        <family val="2"/>
      </rPr>
      <t xml:space="preserve"> </t>
    </r>
    <r>
      <rPr>
        <sz val="8"/>
        <color theme="1"/>
        <rFont val="Avenir Next LT Pro"/>
        <family val="2"/>
      </rPr>
      <t>Banco Central de la República Dominicana (BCRD).</t>
    </r>
  </si>
  <si>
    <t>*Cifras preliminares.</t>
  </si>
  <si>
    <t>Anexo 1. Ingresos por Clasificación Económica (Enero- Junio 2024)</t>
  </si>
  <si>
    <t>PERCIBIDO*</t>
  </si>
  <si>
    <t>(Título - Subtítulo - Grupo - Auxiliar)</t>
  </si>
  <si>
    <t>INGRESOS</t>
  </si>
  <si>
    <t>1.1-Ingresos Corrientes</t>
  </si>
  <si>
    <t>1.1.1-Impuestos</t>
  </si>
  <si>
    <t>1.1.1.1-Impuestos sobre el ingreso, las utilidades  y las ganancias de capital</t>
  </si>
  <si>
    <t>1.1.1.1.1-De personas físicas</t>
  </si>
  <si>
    <t>1.1.1.1.01-Impuesto sobre la renta de las personas</t>
  </si>
  <si>
    <t>1.1.1.1.02-Impuesto sobre la renta proveniente de salarios</t>
  </si>
  <si>
    <t>1.1.1.1.03-Impuesto sobre la renta originada en la prestación de servicios en general</t>
  </si>
  <si>
    <t>1.1.1.1.04-Impuesto sobre premios</t>
  </si>
  <si>
    <t>1.1.1.1.05-Retención sobre premios bancas de lotería y deportivas</t>
  </si>
  <si>
    <t>1.1.1.1.06-Impuesto sobre la renta proveniente de alquileres y arrendamientos</t>
  </si>
  <si>
    <t>1.1.1.1.07-Impuesto sobre retribuciones complementarias</t>
  </si>
  <si>
    <t>1.1.1.1.08-Impuesto sobre intereses pagados por entidades financieras a personas  físicas residentes</t>
  </si>
  <si>
    <t>1.1.1.1.09-Impuesto sobre intereses pagados por entidades financieras a personas  físicas no residentes</t>
  </si>
  <si>
    <t>1.1.1.1.2-De empresas y otras corporaciones</t>
  </si>
  <si>
    <t>1.1.1.2.01-Impuesto sobre la renta de las empresas</t>
  </si>
  <si>
    <t>1.1.1.2.02-Impuesto casinos de juego</t>
  </si>
  <si>
    <t>1.1.1.2.03-Impuesto por juegos telefónicos</t>
  </si>
  <si>
    <t>1.1.1.2.04-Impuesto sobre ventas zonas francas</t>
  </si>
  <si>
    <t>1.1.1.2.05-Impuesto sobre ventas zonas francas comerciales</t>
  </si>
  <si>
    <t>1.1.1.2.09-Impuesto sobre las ganancias de capital</t>
  </si>
  <si>
    <t>1.1.1.2.12-Impuesto sobre intereses pagados por entidades financieras a personas  jurídicas  residentes</t>
  </si>
  <si>
    <t>1.1.1.4.03-Interés indemnizatorio de los impuestos sobre los ingresos de empresas y otras corporaciones</t>
  </si>
  <si>
    <t>1.1.1.4.04-Recargos, multas y sanciones del impuesto sobre los ingresos de empresas y otras corporaciones</t>
  </si>
  <si>
    <t>1.1.1.4.05-Recargo casinos</t>
  </si>
  <si>
    <t>1.1.1.1.3-Otros impuestos sobre los ingresos</t>
  </si>
  <si>
    <t>1.1.1.3.01-Impuesto por provisión de bienes y servicios en general</t>
  </si>
  <si>
    <t>1.1.1.3.02-Impuesto por otro tipo de rentas no especificado</t>
  </si>
  <si>
    <t>1.1.1.3.03-Impuesto por pagos al exterior en general</t>
  </si>
  <si>
    <t>1.1.1.3.04-Impuesto sobre ventas bancas de apuesta de lotería</t>
  </si>
  <si>
    <t>1.1.1.3.05-Impuesto sobre ventas bancas deportivas</t>
  </si>
  <si>
    <t>1.1.1.3.06-Impuesto sobre máquinas tragamonedas</t>
  </si>
  <si>
    <t>1.1.1.3.07-Impuesto por dividendos pagados o acreditados en el país</t>
  </si>
  <si>
    <t>1.1.1.3.08-Impuesto por intereses pagados o acreditados en el exterior</t>
  </si>
  <si>
    <t>1.1.1.4.06-Recargo máquinas tragamonedas</t>
  </si>
  <si>
    <t>1.1.1.4.07-Intereses y recargos en la contribución de residuos sólidos</t>
  </si>
  <si>
    <t>1.1.1.3-Impuestos sobre la propiedad</t>
  </si>
  <si>
    <t>1.1.3.1.01-Impuesto sobre viviendas suntuarias y solares urbanos no edificados</t>
  </si>
  <si>
    <t>1.1.3.1.02-Impuesto sobre los activos</t>
  </si>
  <si>
    <t>1.1.3.1.03-Impuesto sobre las operaciones inmobiliarias</t>
  </si>
  <si>
    <t>1.1.3.1.04-Impuesto sobre las sucesiones y donaciones</t>
  </si>
  <si>
    <t>1.1.3.1.05-Impuesto sobre transferencia de bienes muebles</t>
  </si>
  <si>
    <t>1.1.3.1.07-Impuesto sobre la constitución de compañías por acciones y en comandita</t>
  </si>
  <si>
    <t>1.1.3.1.08-Impuesto sobre transacciones vehículo de motor</t>
  </si>
  <si>
    <t>1.1.3.1.09-Impuesto sobre cheques</t>
  </si>
  <si>
    <t>1.1.3.2.01-Intereses indemnizatorios sobre el patrimonio</t>
  </si>
  <si>
    <t>1.1.3.2.06-Interés indemnizatorio sobre operaciones inmobiliarias</t>
  </si>
  <si>
    <t>1.1.3.2.07-Recargo por mora impuesto sobre operaciones inmobiliarias</t>
  </si>
  <si>
    <t>1.1.3.2.08-Interés indemnizatorio sobre las sucesiones y donaciones</t>
  </si>
  <si>
    <t>1.1.3.2.09-Recargo por mora impuesto sobre las sucesiones y donaciones</t>
  </si>
  <si>
    <t>1.1.3.2.10-Recargos sobre cheques</t>
  </si>
  <si>
    <t>1.1.3.2.11-Interés indemnizatorio sobre cheques</t>
  </si>
  <si>
    <t>1.1.3.2.12-Interés indemnizatorio traspasos vehículos de motor</t>
  </si>
  <si>
    <t>1.1.3.2.13-Recargo por mora, multas y sanciones sobre la tenencia del patrimonio</t>
  </si>
  <si>
    <t>1.1.1.4-Impuestos sobre los bienes y servicios</t>
  </si>
  <si>
    <t>1.1.4.1.01-Impuesto sobre la Transferencia de Bienes Industrializados y Servicios (ITBIS)</t>
  </si>
  <si>
    <t>1.1.4.1.03-Impuesto sobre ventas condicionales de muebles</t>
  </si>
  <si>
    <t>1.1.4.2.01-Impuesto específico sobre los hidrocarburos, Ley  112-00</t>
  </si>
  <si>
    <t>1.1.4.2.02-Impuesto selectivo ad  valorem sobre  hidrocarburos, Ley  557-05</t>
  </si>
  <si>
    <t>1.1.4.2.03-Impuesto adicional de RD$2.0 al consumo de gasoil y gasolina premium-regular</t>
  </si>
  <si>
    <t>1.1.4.2.04-Impuesto selectivo ad  valorem alcohol</t>
  </si>
  <si>
    <t>1.1.4.2.07-Impuesto selectivo ron y demás aguardientes de caña</t>
  </si>
  <si>
    <t>1.1.4.2.08-Impuesto a las demás  bebidas alcoholicas</t>
  </si>
  <si>
    <t>1.1.4.2.10-Impuesto selectivo aguardiente de uvas</t>
  </si>
  <si>
    <t>1.1.4.2.11-Impuesto selectivo gin y ginebra</t>
  </si>
  <si>
    <t>1.1.4.2.12-Impuesto selectivo whisky</t>
  </si>
  <si>
    <t>1.1.4.2.13-Impuesto selectivo licores</t>
  </si>
  <si>
    <t>1.1.4.2.14-Impuesto selectivo vodka</t>
  </si>
  <si>
    <t>1.1.4.2.15-Impuesto selectivo vinos de uvas</t>
  </si>
  <si>
    <t>1.1.4.2.16-Impuesto selectivo vermut y derivados de uvas frescas</t>
  </si>
  <si>
    <t>1.1.4.2.17-Impuesto selectivo a las cervezas</t>
  </si>
  <si>
    <t>1.1.4.2.18-Impuesto selectivo demás bebidas fermentadas</t>
  </si>
  <si>
    <t>1.1.4.2.19-Impuesto específico a derivados del alcohol</t>
  </si>
  <si>
    <t>1.1.4.2.22-Impuesto sobre estampillas de los fósforos</t>
  </si>
  <si>
    <t>1.1.4.2.23-Impuesto selectivo cigarrillos que contengan tabaco</t>
  </si>
  <si>
    <t>1.1.4.2.26-Impuesto selectivo ad valorem a los cigarrillos</t>
  </si>
  <si>
    <t>1.1.4.2.27-Impuesto específico al tabaco y el cigarrillo</t>
  </si>
  <si>
    <t>1.1.4.2.28-Impuesto selectivo demás mercancías</t>
  </si>
  <si>
    <t>1.1.4.2.29-Impuesto selectivo de seguros</t>
  </si>
  <si>
    <t>1.1.4.2.30-Impuesto selectivo sobre las telecomunicaciones</t>
  </si>
  <si>
    <t>1.1.4.2.31-Impuesto para contribuir al desarrollo de las telecomunicaciones (CDT)</t>
  </si>
  <si>
    <t>1.1.4.2.37-Impuesto por uso de servicio de las telecomunicaciones para el sistema de emergencia 9-1-1</t>
  </si>
  <si>
    <t>1.1.4.3.01-Impuesto de 17 % registro propiedad de vehículos</t>
  </si>
  <si>
    <t>1.1.4.3.02-Derecho de circulación vehículos de motor</t>
  </si>
  <si>
    <t>1.1.4.3.03-Impuesto específico de bancas de lotería</t>
  </si>
  <si>
    <t>1.1.4.3.04-Impuesto específico bancas deportivas</t>
  </si>
  <si>
    <t>1.1.4.3.05-Licencias para portar armas de fuego</t>
  </si>
  <si>
    <t>1.1.4.3.28-Impuesto sobre tramitación de documentos</t>
  </si>
  <si>
    <t>1.1.4.3.33-Licencias de construcción</t>
  </si>
  <si>
    <t>1.1.4.4.01-Interés indemnizatorio sobre ITBIS</t>
  </si>
  <si>
    <t>1.1.4.4.02-Recargos por mora, multas y sanciones sobre ITBIS</t>
  </si>
  <si>
    <t>1.1.4.4.03-Interés indemnizatorio sobre las mercancías</t>
  </si>
  <si>
    <t>1.1.4.4.04-Recargos por mora, multas y sanciones sobre mercancías</t>
  </si>
  <si>
    <t>1.1.4.4.05-Interés indemnizatorio sobre los servicios</t>
  </si>
  <si>
    <t>1.1.4.4.06-Recargo por mora y multa sobre los servicios</t>
  </si>
  <si>
    <t>1.1.4.4.07-Interés indemnizatorio selectivo de seguros</t>
  </si>
  <si>
    <t>1.1.4.4.08-Recargo y sanciones selectivo de seguros</t>
  </si>
  <si>
    <t>1.1.4.4.09-Interés indemnizatorio sobre las telecomunicaciones</t>
  </si>
  <si>
    <t>1.1.4.4.10-Recargo por mora, multas y sanciones sobre las telecomunicaciones</t>
  </si>
  <si>
    <t>1.1.4.4.12-Recargo y sanciones vehículos de motor</t>
  </si>
  <si>
    <t>1.1.1.5-Impuestos sobre el comercio y las transacciones internacionales/comercio exterior</t>
  </si>
  <si>
    <t>1.1.5.1.01-Impuestos arancelarios</t>
  </si>
  <si>
    <t>1.1.5.3.01-Impuesto a la salida de pasajeros al exterior por aeropuertos y puertos</t>
  </si>
  <si>
    <t>1.1.5.3.02-Impuesto a la salida de pasajeros al exterior por la región fronteriza</t>
  </si>
  <si>
    <t>1.1.5.3.03-Derechos consulares</t>
  </si>
  <si>
    <t>1.1.5.3.05-Impuesto de estampillas bebidas alcohólicas importadas</t>
  </si>
  <si>
    <t>1.1.5.3.08-Impuesto sobre mercancías declaradas en depósitos</t>
  </si>
  <si>
    <t>1.1.1.6-Impuestos ecológicos</t>
  </si>
  <si>
    <t>1.1.6.1.02-Impuestos sobre las emisiones del Co2 por km de los vehículos de motor</t>
  </si>
  <si>
    <t>1.1.1.9-Impuestos diversos</t>
  </si>
  <si>
    <t>1.1.9.1.01-Impuesto sobre constitución de fianzas y consignación de valores</t>
  </si>
  <si>
    <t>1.1.2-Contribuciones a la seguridad social</t>
  </si>
  <si>
    <t>1.1.2.1-Contribuciones de los empleados</t>
  </si>
  <si>
    <t>1.1.2.1.1-Contribuciones de empleados del sector público</t>
  </si>
  <si>
    <t>1.2.1.2.02-Contribución de empleados del sector público</t>
  </si>
  <si>
    <t>1.2.2.2.02-Contribución de empleados del sector público</t>
  </si>
  <si>
    <t>1.2.2.2.03-Contribución de empleados al plan de pensiones de la P.N</t>
  </si>
  <si>
    <t>1.1.2.2-Contribuciones de los empleadores</t>
  </si>
  <si>
    <t>1.1.2.2.1-Contribuciones de empleadores del sector público</t>
  </si>
  <si>
    <t>1.2.2.1.02-Contribución patronal del sector público</t>
  </si>
  <si>
    <t>1.1.3-Ventas de bienes y servicios</t>
  </si>
  <si>
    <t>1.1.3.1-Ventas de establecimientos no de mercado</t>
  </si>
  <si>
    <t>1.5.1.1.01-Ventas de almonedas (pública subasta)</t>
  </si>
  <si>
    <t>1.5.1.1.02-Venta de medicamentos PROMESE</t>
  </si>
  <si>
    <t>1.5.1.1.03-Venta de gacetas oficiales</t>
  </si>
  <si>
    <t>1.5.1.1.99-Otras ventas de mercancías</t>
  </si>
  <si>
    <t>1.5.1.2.01-Venta de servicios isla Catalina</t>
  </si>
  <si>
    <t>1.5.1.2.02-Venta de formularios de aduanas</t>
  </si>
  <si>
    <t>1.5.1.2.03-Otras ventas de servicios del gobierno central</t>
  </si>
  <si>
    <t>1.5.1.2.04-Ingresos de la CUT</t>
  </si>
  <si>
    <t>1.5.1.2.05-Servicios de transporte (incluye OMSA, METRO)</t>
  </si>
  <si>
    <t>1.5.1.2.06-Otras ventas de servicios de las descentralizadas y autónomas no financieras</t>
  </si>
  <si>
    <t>1.5.1.2.99-Otras ventas de servicios</t>
  </si>
  <si>
    <t>1.5.1.5.02-Otros arrendamiento de bienes inmuebles</t>
  </si>
  <si>
    <t>1.1.3.3-Derechos administrativos</t>
  </si>
  <si>
    <t>1.5.1.3.01-Tasas judiciales sobre actos  expedidos por el Poder Judicial</t>
  </si>
  <si>
    <t>1.5.1.3.02-Tasa por expedición y renovación de pasaportes</t>
  </si>
  <si>
    <t>1.5.1.3.03-Tarjeta de turismo</t>
  </si>
  <si>
    <t>1.5.1.3.05-Tasas por conceptos de mensuras catastrales</t>
  </si>
  <si>
    <t>1.5.1.3.18-Certificaciones vida y costumbre</t>
  </si>
  <si>
    <t>1.5.1.4.01-Venta de sellos especiales para el Colegio de Abogados</t>
  </si>
  <si>
    <t>1.5.1.4.02-Servicios de laboratorios del Ministerio de Obras Públicas</t>
  </si>
  <si>
    <t>1.5.1.4.03-Impuesto sobre inscripciones en registro de tierra</t>
  </si>
  <si>
    <t>1.5.1.4.35-Otros registros contratos y cobros</t>
  </si>
  <si>
    <t>1.5.1.4.41-Retención a contratistas de obras públicas (supervisión de obras y otros)</t>
  </si>
  <si>
    <t>1.5.1.4.43-Margen de desarrollo del gas natural vehicular</t>
  </si>
  <si>
    <t>1.1.4-Rentas de la propiedad</t>
  </si>
  <si>
    <t>1.1.4.1-Intereses</t>
  </si>
  <si>
    <t>1.1.4.1.1-Intereses internos</t>
  </si>
  <si>
    <t>1.6.1.2.02-Intereses por colocación de inversiones financieras del mercado interno</t>
  </si>
  <si>
    <t>1.1.4.2-Rentas de la propiedad distinta de intereses</t>
  </si>
  <si>
    <t>1.1.4.2.1-Dividendos y retiros de las cuasisociedades</t>
  </si>
  <si>
    <t>1.6.1.1.01-Fondo Patrimonial de Empresas Reformadas (Fonper)</t>
  </si>
  <si>
    <t>1.6.1.1.02-Dividendos Banco de Reservas</t>
  </si>
  <si>
    <t>1.1.4.2.2-Arrendamientos de activos tangibles no producidos</t>
  </si>
  <si>
    <t>1.6.1.3.01-Regalías netas de fundición minera</t>
  </si>
  <si>
    <t>1.6.1.3.02-Permisos para explotar yacimientos mineros</t>
  </si>
  <si>
    <t>1.6.1.3.03-Explotación yacimientos mineros</t>
  </si>
  <si>
    <t>1.6.1.3.04-Explotación Falconbridge</t>
  </si>
  <si>
    <t>1.6.1.3.09-Alquileres o arrendamientos de bienes muebles</t>
  </si>
  <si>
    <t>1.6.1.5.01-Interés indemnizatorio de las regalías mineras en US$</t>
  </si>
  <si>
    <t>1.6.1.5.02-Recargos, multas y sanciones de las regalías  mineras en US$</t>
  </si>
  <si>
    <t>1.1.6-Transferencias y donaciones corrientes recibidas</t>
  </si>
  <si>
    <t>1.1.6.1-Transferencias del sector privado</t>
  </si>
  <si>
    <t>1.4.1.1.01-Zonas francas</t>
  </si>
  <si>
    <t>1.4.1.1.99-Otras</t>
  </si>
  <si>
    <t>1.1.6.2-Transferencias del sector público</t>
  </si>
  <si>
    <t>1.1.6.2.1-Transferencias del gobierno general</t>
  </si>
  <si>
    <t>1.4.1.3.01-De instituciones públicas descentralizadas y autónomas no financieras</t>
  </si>
  <si>
    <t>1.4.1.4.01-Transferencias corrientes recibidas de instituciones públicas de la seg. soc.</t>
  </si>
  <si>
    <t>1.1.6.5.1-Donaciones corrientes de gobiernos extranjeros</t>
  </si>
  <si>
    <t>1.3.1.1.01-Donaciones corrientes en dinero de gobiernos extranjeros</t>
  </si>
  <si>
    <t>1.1.6.5.2-Donaciones corrientes de organismos internacionales</t>
  </si>
  <si>
    <t>1.3.1.2.01-Donaciones corrientes  en dinero de organismos internacionales</t>
  </si>
  <si>
    <t>1.3.1.2.02-Donaciones corrientes en especie y servicios de organismos internacionales</t>
  </si>
  <si>
    <t>1.1.7-Multas y sanciones pecuniarias</t>
  </si>
  <si>
    <t>1.1.7.1-Multas y sanciones Pecuniarias</t>
  </si>
  <si>
    <t>1.6.3.1.01-Multas por delitos, evasión e incumplimiento al Código Tributario</t>
  </si>
  <si>
    <t>1.6.3.1.03-Multas de tránsito</t>
  </si>
  <si>
    <t>1.6.3.1.07-Multas Seguro Social, contratos de trabajo</t>
  </si>
  <si>
    <t>1.1.9-Otros ingresos corrientes</t>
  </si>
  <si>
    <t>1.1.9.1-Otros ingresos corrientes</t>
  </si>
  <si>
    <t>1.6.4.1.10-Patrimonio público recuperado</t>
  </si>
  <si>
    <t>1.9.1.1.01-Ingresos a especificar Dirección General Imps. Internos</t>
  </si>
  <si>
    <t>1.9.2.1.01-Ingresos a especificar Dirección General de Aduanas</t>
  </si>
  <si>
    <t>1.2-Ingresos de capital</t>
  </si>
  <si>
    <t>1.2.4-Transferencias de capital recibidas</t>
  </si>
  <si>
    <t>1.2.4.2-Transferencias del sector público</t>
  </si>
  <si>
    <t>1.2.4.2.2-Transferencias de empresas públicas no financieras (no subvenciones)</t>
  </si>
  <si>
    <t>1.4.2.8.03-Transferencias de capital recibidas de la CDEEE-EDEESTE</t>
  </si>
  <si>
    <t>1.4.2.8.04-Transferencias de capital recibidas de la CDEEE-EDENORTE</t>
  </si>
  <si>
    <t>1.4.2.8.05-Transferencias de capital recibidas de la CDEEE-EDESUR</t>
  </si>
  <si>
    <t>1.2.4.4.1-Donaciones de capital de gobiernos extranjeros</t>
  </si>
  <si>
    <t>1.3.2.1.01-Donaciones de capital en dinero de gobiernos extranjeros</t>
  </si>
  <si>
    <t>1.2.4.4.2-Donaciones de capital de organismos internacionales</t>
  </si>
  <si>
    <t>1.3.2.2.01-Donaciones de capital en dinero de organismos internacionales</t>
  </si>
  <si>
    <t>1.2.5-Recuperación de inversiones financieras realizadas con fines de política</t>
  </si>
  <si>
    <t>1.2.5.4-Recuperación de préstamos realizados con fines de política</t>
  </si>
  <si>
    <t>1.8.1.4.01-Recuperación de préstamos de largo plazo del sector público</t>
  </si>
  <si>
    <t>1. Fecha de recaudación al 30/06/2024 // Fecha de registro al 15/072024</t>
  </si>
  <si>
    <t>Fuente: Sistema de Información de la Gestión Financiera (SIGEF).</t>
  </si>
  <si>
    <t>Anexo 2. Ingresos por Oficina Recaudadora (enero- junio 2024)</t>
  </si>
  <si>
    <t>(Capítulo - Subcapítulo - Unidad ejecutora)</t>
  </si>
  <si>
    <t>0201-PRESIDENCIA DE LA REPÚBLICA</t>
  </si>
  <si>
    <t>01-MINISTERIO ADMINISTRATIVO DE LA PRESIDENCIA</t>
  </si>
  <si>
    <t>0012-CONSEJO NACIONAL DE DROGAS</t>
  </si>
  <si>
    <t>02-GABINETE DE LA POLÍTICA SOCIAL</t>
  </si>
  <si>
    <t>0014-COMEDORES ECONOMICOS DEL ESTADO</t>
  </si>
  <si>
    <t>06-MINISTERIO DE LA PRESIDENCIA</t>
  </si>
  <si>
    <t>0006-CENTRO DE OPERACIONES DE EMERGENCIAS (COE)</t>
  </si>
  <si>
    <t>0202-MINISTERIO DE  INTERIOR Y POLICÍA</t>
  </si>
  <si>
    <t>01-MINISTERIO DE INTERIOR Y POLICIA</t>
  </si>
  <si>
    <t>0001-MINISTERIO DE INTERIOR Y POLICIA</t>
  </si>
  <si>
    <t>0002-DIRECCIÓN GENERAL DE MIGRACIÓN</t>
  </si>
  <si>
    <t>02-POLICIA NACIONAL</t>
  </si>
  <si>
    <t>0008-HOSPITAL GENERAL DOCENTE DE LA POLICIA NACIONAL</t>
  </si>
  <si>
    <t>0203-MINISTERIO DE DEFENSA</t>
  </si>
  <si>
    <t>01-MINISTERIO DE DEFENSA</t>
  </si>
  <si>
    <t>0001-MINISTERIO DE DEFENSA</t>
  </si>
  <si>
    <t>0002-DIRECCION GENERAL DE ESCUELAS VOCACIONALES</t>
  </si>
  <si>
    <t>0005-HOSPITAL CENTRAL FUERZAS  ARMADAS</t>
  </si>
  <si>
    <t>0006-INSTITUTO CARTOGRÁFICO MILITAR DE LAS FUERZAS ARMADAS</t>
  </si>
  <si>
    <t>0015-CUERPOS ESPECIALIZADOS DE SEGURIDAD PORTUARIA</t>
  </si>
  <si>
    <t>0019-SUPERINTENDENCIA DE VIGILANCIA Y SEGURIDAD PRIVADA</t>
  </si>
  <si>
    <t>0026-Cuerpo Especializado de Seguridad Aeroportuaria y de Aviación Civil (CESAC)</t>
  </si>
  <si>
    <t>0031-DIRECCIÓN GENERAL DE LA INDUSTRIA MILITAR DE LAS FUERZAS ARMADAS</t>
  </si>
  <si>
    <t>02-EJERCITO DE LA  REPUBLICA DOMINICANA</t>
  </si>
  <si>
    <t>0001-EJERCITO DE LA REPUBLICA DOMINICANA</t>
  </si>
  <si>
    <t>03-ARMADA DE LA REPUBLICA DOMINICANA</t>
  </si>
  <si>
    <t>0001-ARMADA DE LA REPUBLICA DOMINICANA</t>
  </si>
  <si>
    <t>0002-DIRECCION GENERAL DE DRAGAS, PRESAS Y BALIZAMIENTO, M.G</t>
  </si>
  <si>
    <t>04-FUERZA AEREA DE LA  REPUBLICA DOMINICANA</t>
  </si>
  <si>
    <t>0001-FUERZA AEREA DE LA  REPUBLICA DOMINICANA</t>
  </si>
  <si>
    <t>0002-HOSPITAL MILITAR FAD DR RAMON DE LARA</t>
  </si>
  <si>
    <t>0204-MINISTERIO DE RELACIONES EXTERIORES</t>
  </si>
  <si>
    <t>01-MINISTERIO DE RELACIONES EXTERIORES</t>
  </si>
  <si>
    <t>0002-DIRECCION GENERAL DE PASAPORTES</t>
  </si>
  <si>
    <t>0205-MINISTERIO DE HACIENDA</t>
  </si>
  <si>
    <t>01-MINISTERIO DE HACIENDA</t>
  </si>
  <si>
    <t>0001-MINISTERIO DE HACIENDA</t>
  </si>
  <si>
    <t>0002-DIRECCION NACIONAL DE CATASTRO</t>
  </si>
  <si>
    <t>0003-ADMINISTRACION GENERAL DE BIENES NACIONALES</t>
  </si>
  <si>
    <t>0006-CENTRO DE CAPACITACIÓN EN POLITICA Y GESTION FISCAL</t>
  </si>
  <si>
    <t>0206-MINISTERIO DE EDUCACIÓN</t>
  </si>
  <si>
    <t>01-MINISTERIO DE EDUCACION</t>
  </si>
  <si>
    <t>0001-MINISTERIO DE EDUCACION</t>
  </si>
  <si>
    <t>0008-INSTITUTO SUPERIOR DE FORMACIÓN DOCENTE  SALOME UREÑA</t>
  </si>
  <si>
    <t>0207-MINISTERIO DE SALUD PÚBLICA Y ASISTENCIA SOCIAL</t>
  </si>
  <si>
    <t>01-MINISTERIO DE SALUD PUBLICA Y ASISTENCIA SOCIAL</t>
  </si>
  <si>
    <t>0001-MINISTERIO DE SALUD PUBLICA Y ASISTENCIA SOCIAL</t>
  </si>
  <si>
    <t>0017-PROGRAMA DE MEDICAMENTOS ESENCIALES</t>
  </si>
  <si>
    <t>0031-CENTRO DE ATENCION INTEGRAL PARA LA DISCAPACIDAD (CAID)</t>
  </si>
  <si>
    <t>0032-DIRECCIÓN GENERAL DE MEDICAMENTOS, ALIMENTOS Y PRODUCTOS SANITARIOS (DIGEMAPS)</t>
  </si>
  <si>
    <t>0208-MINISTERIO DE DEPORTES Y RECREACIÓN</t>
  </si>
  <si>
    <t>01-MINISTERIO DE DEPORTES Y RECREACIÓN</t>
  </si>
  <si>
    <t>0001-MINISTERIO DE DEPORTES Y RECREACIÓN</t>
  </si>
  <si>
    <t>0209-MINISTERIO DE TRABAJO</t>
  </si>
  <si>
    <t>01-MINISTERIO DE TRABAJO</t>
  </si>
  <si>
    <t>0001-MINISTERIO DE TRABAJO</t>
  </si>
  <si>
    <t>0210-MINISTERIO DE AGRICULTURA</t>
  </si>
  <si>
    <t>01-MINISTERIO DE AGRICULTURA</t>
  </si>
  <si>
    <t>0002-DIRECCION GENERAL DE GANADERIA</t>
  </si>
  <si>
    <t>0211-MINISTERIO DE OBRAS PÚBLICAS Y COMUNICACIONES</t>
  </si>
  <si>
    <t>01-MINISTERIO DE OBRAS PUBLICAS Y COMUNICACIONES</t>
  </si>
  <si>
    <t>0001-MINISTERIO DE OBRAS PUBLICAS Y COMUNICACIONES</t>
  </si>
  <si>
    <t>0003-OFICINA PARA EL REORDENAMIENTO DEL TRANSPORTE</t>
  </si>
  <si>
    <t>0004-OFICINA METROPOLITANA DE SERVICIOS DE AUTOBUSES</t>
  </si>
  <si>
    <t>0011-JUNTA DE AVIACIÓN CIVIL</t>
  </si>
  <si>
    <t>0212-MINISTERIO DE INDUSTRIA, COMERCIO Y MIPYMES (MICM)</t>
  </si>
  <si>
    <t>01-MINISTERIO DE INDUSTRIA, COMERCIO Y MIPYMES (MICM)</t>
  </si>
  <si>
    <t>0001-MINISTERIO DE INDUSTRIA, COMERCIO y MIPYMES (MICM)</t>
  </si>
  <si>
    <t>0003-DIRECCIÓN GENERAL DE MINERÍA</t>
  </si>
  <si>
    <t>0007-INDUSTRIA NACIONAL DE LA AGUJA</t>
  </si>
  <si>
    <t>0008-OFICINA NACIONAL DE DERECHO DE AUTOR</t>
  </si>
  <si>
    <t>0213-MINISTERIO DE TURISMO</t>
  </si>
  <si>
    <t>01-MINISTERIO DE TURISMO</t>
  </si>
  <si>
    <t>0001-MINISTERIO DE TURISMO</t>
  </si>
  <si>
    <t>0002-COMITE EJECUTOR DE INFRAESTRUCTA EN ZONAS TURISTICAS (CEIZTUR)</t>
  </si>
  <si>
    <t>0214-PROCURADURÍA GENERAL DE LA REPÚBLICA</t>
  </si>
  <si>
    <t>01-PROCURADURIA GENERAL DE LA REPUBLICA</t>
  </si>
  <si>
    <t>0001-PROCURADURIA GENERAL DE LA REPUBLICA DOMINICANA</t>
  </si>
  <si>
    <t>0216-MINISTERIO DE CULTURA</t>
  </si>
  <si>
    <t>01-MINISTERIO DE CULTURA</t>
  </si>
  <si>
    <t>0002-ORQUESTA SINFÓNICA NACIONAL</t>
  </si>
  <si>
    <t>0005-DIRECCIÓN GENERAL DE BELLAS ARTES</t>
  </si>
  <si>
    <t>0218-MINISTERIO DE MEDIO AMBIENTE Y RECURSOS NATURALES</t>
  </si>
  <si>
    <t>01-MINISTERIO DE MEDIO AMBIENTE Y REC. NAT.</t>
  </si>
  <si>
    <t>0001-MINISTERIO  DE MEDIO AMBIENTE Y RECURSOS NATURALES</t>
  </si>
  <si>
    <t>0219-MINISTERIO DE EDUCACIÓN SUPERIOR CIENCIA Y TECNOLOGÍA</t>
  </si>
  <si>
    <t>01-MINISTERIO DE EDUCACION SUPERIOR CIENCIA Y TECNOLOGIA</t>
  </si>
  <si>
    <t>0001-MINISTERIO DE EDUCACION SUPERIOR, CIENCIA Y TECNOLOGIA</t>
  </si>
  <si>
    <t>0002-INSTITUTO TECNOLÓGICO DE LAS AMÉRICAS</t>
  </si>
  <si>
    <t>0003-INSTITUTO TECNICO SUPERIOR COMUNITARIO</t>
  </si>
  <si>
    <t>0221-MINISTERIO DE ADMINISTRACIÓN PÚBLICA</t>
  </si>
  <si>
    <t>01-MINISTERIO DE ADMINISTRACION PUBLICA (MAP)</t>
  </si>
  <si>
    <t>0002-INSTITUTO NACIONAL DE ADMINISTRACION PUBLICA</t>
  </si>
  <si>
    <t>0222-MINISTERIO DE ENERGIA Y MINAS</t>
  </si>
  <si>
    <t>01-MINISTERIO DE ENERGIA Y MINAS</t>
  </si>
  <si>
    <t>0001-MINISTERIO DE ENERGIA Y MINAS</t>
  </si>
  <si>
    <t>0223-MINISTERIO DE LA VIVIENDA, HABITAT Y EDIFICACIONES (MIVHED)</t>
  </si>
  <si>
    <t>01-MINISTERIO DE LA VIVIENDA, HABITAT Y EDIFICACIONES (MIVHED)</t>
  </si>
  <si>
    <t>0001-MINISTERIO DE LA VIVIENDA, HABITAT Y EDIFICACIONES (MIVHED)</t>
  </si>
  <si>
    <t>0999-ADMINISTRACION DE OBLIGACIONES DEL TESORO NACIONAL</t>
  </si>
  <si>
    <t>01-ADM. DE OBLIGACIONES DEL TESORO</t>
  </si>
  <si>
    <t>0001-MINISTERIO DE HACIENDA (OBLIGACIONES DEL TESORO)</t>
  </si>
  <si>
    <t>05-TESORO NACIONAL</t>
  </si>
  <si>
    <t>0001-TESORERIA NACIONAL (TN)</t>
  </si>
  <si>
    <t>0002-COLECTOR DE ADUANAS</t>
  </si>
  <si>
    <t>0003-COLECTOR DE IMPUESTOS INTERNOS</t>
  </si>
  <si>
    <t>Anexo 3. Clasificación económica de Gastos (enero - junio 2024)</t>
  </si>
  <si>
    <t>(Título - subítulo - grupo - subgrupo - auxiliar)</t>
  </si>
  <si>
    <t>GASTOS</t>
  </si>
  <si>
    <t>2.1-Gastos corrientes</t>
  </si>
  <si>
    <t>2.1.2-Gastos de consumo</t>
  </si>
  <si>
    <t>2.1.2.1-Remuneraciones</t>
  </si>
  <si>
    <t>2.1.2.1.1-Sueldos y salarios</t>
  </si>
  <si>
    <t>2.1.1.1.01-Sueldos empleados fijos</t>
  </si>
  <si>
    <t>2.1.1.1.03-Ascensos a militares</t>
  </si>
  <si>
    <t>2.1.1.1.04-Nuevas plazas maestros</t>
  </si>
  <si>
    <t>2.1.1.1.05-Incentivos y escalafón</t>
  </si>
  <si>
    <t>2.1.1.1.07-Sueldo fijo por rango</t>
  </si>
  <si>
    <t>2.1.1.1.08-Sueldos fijos a docentes</t>
  </si>
  <si>
    <t>2.1.1.1.12-Sueldo fijo por cargo a personal militar y policial</t>
  </si>
  <si>
    <t>2.1.1.2.03-Suplencias</t>
  </si>
  <si>
    <t>2.1.1.2.04-Personal de servicios especiales</t>
  </si>
  <si>
    <t>2.1.1.2.05-Periodo probatorio de ingreso a carrera</t>
  </si>
  <si>
    <t>2.1.1.2.06-Jornales</t>
  </si>
  <si>
    <t>2.1.1.2.08-Empleados temporales</t>
  </si>
  <si>
    <t>2.1.1.2.09-Personal de carácter eventual</t>
  </si>
  <si>
    <t>2.1.1.2.11-Interinato</t>
  </si>
  <si>
    <t>2.1.1.3.01-Sueldos al personal fijo en trámite de pensiones</t>
  </si>
  <si>
    <t>2.1.1.4.01-Sueldo Anual No. 13</t>
  </si>
  <si>
    <t>2.1.1.5.01-Prestaciones económicas</t>
  </si>
  <si>
    <t>2.1.1.5.02-Pago de porcentaje por desvinculación de cargo</t>
  </si>
  <si>
    <t>2.1.1.5.03-Prestación laboral por desvinculación</t>
  </si>
  <si>
    <t>2.1.1.5.04-Proporción de vacaciones no disfrutadas</t>
  </si>
  <si>
    <t>2.1.1.6.01-Vacaciones</t>
  </si>
  <si>
    <t>2.1.2.1.01-Primas por antigüedad</t>
  </si>
  <si>
    <t>2.1.2.2.01-Compensación por gastos de alimentación</t>
  </si>
  <si>
    <t>2.1.2.2.03-Pago de horas extraordinarias</t>
  </si>
  <si>
    <t>2.1.2.2.04-Prima de transporte</t>
  </si>
  <si>
    <t>2.1.2.2.05-Compensación servicios de seguridad</t>
  </si>
  <si>
    <t>2.1.2.2.06-Incentivo por Rendimiento Individual</t>
  </si>
  <si>
    <t>2.1.2.2.07-Compensación por distancia</t>
  </si>
  <si>
    <t>2.1.2.2.08-Compensaciones especiales</t>
  </si>
  <si>
    <t>2.1.2.2.09-Bono por desempeño a servidores de carrera</t>
  </si>
  <si>
    <t>2.1.2.2.10-Compensación por cumplimiento de indicadores del MAP</t>
  </si>
  <si>
    <t>2.1.2.2.11-Compensación servicio diplomático de militar en el exterior</t>
  </si>
  <si>
    <t>2.1.2.2.12-Compensación por cargo al personal policial</t>
  </si>
  <si>
    <t>2.1.2.2.13-Incentivo por riesgo laboral al personal militar y policial</t>
  </si>
  <si>
    <t>2.1.2.2.14-Compensación especial al personal militar</t>
  </si>
  <si>
    <t>2.1.2.2.15-Compensación extraordinaria anual</t>
  </si>
  <si>
    <t>2.1.2.2.17-Compensación por misión diplomática</t>
  </si>
  <si>
    <t>2.1.3.1.01-Dietas en el país</t>
  </si>
  <si>
    <t>2.1.3.1.02-Dietas en el exterior</t>
  </si>
  <si>
    <t>2.1.3.2.01-Gastos de representación en el país</t>
  </si>
  <si>
    <t>2.1.3.2.02-Gastos de representación en el exterior</t>
  </si>
  <si>
    <t>2.1.4.1.01-Bonificaciones</t>
  </si>
  <si>
    <t>2.1.4.2.01-Bono escolar</t>
  </si>
  <si>
    <t>2.1.4.2.02-Gratificaciones por pasantías</t>
  </si>
  <si>
    <t>2.1.4.2.03-Gratificaciones por aniversario de institución</t>
  </si>
  <si>
    <t>2.1.4.2.04-Otras gratificaciones</t>
  </si>
  <si>
    <t>2.1.2.1.2-Contribuciones sociales</t>
  </si>
  <si>
    <t>2.1.5.1.01-Contribuciones al seguro de salud</t>
  </si>
  <si>
    <t>2.1.5.2.01-Contribuciones al seguro de pensiones</t>
  </si>
  <si>
    <t>2.1.5.3.01-Contribuciones al seguro de riesgo laboral</t>
  </si>
  <si>
    <t>2.1.5.4.01-Contribuciones al plan de retiro complementario</t>
  </si>
  <si>
    <t>2.1.5.4.02-Contribuciones al plan de retiro complementario legislativo y órganos constitucionales</t>
  </si>
  <si>
    <t>2.1.2.2-Bienes y servicios</t>
  </si>
  <si>
    <t>2.1.2.2.1-Contratación de Bienes y Servicios</t>
  </si>
  <si>
    <t>2.2.1.1.01-Radiocomunicación</t>
  </si>
  <si>
    <t>2.2.1.2.01-Servicios telefónico de larga distancia</t>
  </si>
  <si>
    <t>2.2.1.3.01-Teléfono local</t>
  </si>
  <si>
    <t>2.2.1.4.01-Telefax y correos</t>
  </si>
  <si>
    <t>2.2.1.5.01-Servicio de internet y televisión por cable</t>
  </si>
  <si>
    <t>2.2.1.6.01-Energía eléctrica</t>
  </si>
  <si>
    <t>2.2.1.6.02-Electricidad no cortable</t>
  </si>
  <si>
    <t>2.2.1.7.01-Agua</t>
  </si>
  <si>
    <t>2.2.1.8.01-Recolección de residuos</t>
  </si>
  <si>
    <t>2.2.2.1.01-Publicidad y propaganda</t>
  </si>
  <si>
    <t>2.2.2.1.02-Promoción y patrocinio</t>
  </si>
  <si>
    <t>2.2.2.1.03-Publicaciones de avisos oficiales</t>
  </si>
  <si>
    <t>2.2.2.2.01-Impresión, encuadernación y rotulación</t>
  </si>
  <si>
    <t>2.2.3.1.01-Viáticos dentro del país</t>
  </si>
  <si>
    <t>2.2.3.2.01-Viaticos fuera del país</t>
  </si>
  <si>
    <t>2.2.3.2.02-Viáticos a personas con labor diplomática y consular</t>
  </si>
  <si>
    <t>2.2.3.3.01-Otros viáticos</t>
  </si>
  <si>
    <t>2.2.4.1.01-Pasajes y gastos de transporte</t>
  </si>
  <si>
    <t>2.2.4.2.01-Fletes</t>
  </si>
  <si>
    <t>2.2.4.3.01-Almacenaje</t>
  </si>
  <si>
    <t>2.2.4.3.02-Servicios de manejo y embalaje</t>
  </si>
  <si>
    <t>2.2.4.4.01-Peaje</t>
  </si>
  <si>
    <t>2.2.5.1.01-Alquileres y rentas de edificaciones y locales</t>
  </si>
  <si>
    <t>2.2.5.1.02-Hospedaje</t>
  </si>
  <si>
    <t>2.2.5.2.01-Alquileres de máquinas y equipos de producción</t>
  </si>
  <si>
    <t>2.2.5.2.02-Alquileres de equipos eléctricos</t>
  </si>
  <si>
    <t>2.2.5.3.01-Alquiler de equipo educacional</t>
  </si>
  <si>
    <t>2.2.5.3.02-Alquiler de equipo de tecnología y almacenamiento de datos</t>
  </si>
  <si>
    <t>2.2.5.3.03-Alquiler de equipo de comunicación</t>
  </si>
  <si>
    <t>2.2.5.3.04-Alquiler de equipo de oficina y muebles</t>
  </si>
  <si>
    <t>2.2.5.3.05-Alquiler de equipos médicos, sanitarios y de laboratorios</t>
  </si>
  <si>
    <t>2.2.5.4.01-Alquileres de equipos de transporte, tracción y elevación</t>
  </si>
  <si>
    <t>2.2.5.5.01-Alquiler de tierras</t>
  </si>
  <si>
    <t>2.2.5.6.01-Alquileres de terrenos</t>
  </si>
  <si>
    <t>2.2.5.7.01-Alquileres de equipos de construcción y movimiento de tierras</t>
  </si>
  <si>
    <t>2.2.5.8.01-Otros alquileres y arrendamientos por derechos de usos</t>
  </si>
  <si>
    <t>2.2.5.9.01-Licencias Informáticas</t>
  </si>
  <si>
    <t>2.2.6.1.01-Seguro de bienes inmuebles e infraestructura</t>
  </si>
  <si>
    <t>2.2.6.2.01-Seguro de bienes muebles</t>
  </si>
  <si>
    <t>2.2.6.3.01-Seguros de personas</t>
  </si>
  <si>
    <t>2.2.6.4.01-Seguros de la producción agrícola</t>
  </si>
  <si>
    <t>2.2.6.5.01-Seguro sobre infraestructura</t>
  </si>
  <si>
    <t>2.2.6.6.01-Seguro sobre bienes de dominio público</t>
  </si>
  <si>
    <t>2.2.6.7.01-Seguro sobre bienes históricos y culturales</t>
  </si>
  <si>
    <t>2.2.6.9.01-Otros seguros</t>
  </si>
  <si>
    <t>2.2.7.1.01-Reparaciones y mantenimientos menores en edificaciones</t>
  </si>
  <si>
    <t>2.2.7.1.02-Mantenimientos y reparaciones especiales</t>
  </si>
  <si>
    <t>2.2.7.1.03-Limpieza, desmalezamiento de tierras y terrenos</t>
  </si>
  <si>
    <t>2.2.7.1.04-Mantenimiento y reparación de obras de ingeniería civil o infraestructura</t>
  </si>
  <si>
    <t>2.2.7.1.05-Mantenimiento y reparación en obras  de dominio público</t>
  </si>
  <si>
    <t>2.2.7.1.06-Mantenimiento y reparación de instalaciones eléctricas</t>
  </si>
  <si>
    <t>2.2.7.1.07-Mantenimiento, reparación, servicios de pintura y sus derivados</t>
  </si>
  <si>
    <t>2.2.7.1.99-Otros mantenimientos, reparaciones y sus derivados, no identificados precedentemente.</t>
  </si>
  <si>
    <t>2.2.7.2.01-Mantenimiento y reparación de mobiliarios y equipos de oficina</t>
  </si>
  <si>
    <t>2.2.7.2.02-Mantenimiento y reparación de equipos tecnología e información</t>
  </si>
  <si>
    <t>2.2.7.2.03-Mantenimiento y reparación de equipo educacionales y recreación</t>
  </si>
  <si>
    <t>2.2.7.2.04-Mantenimiento y reparación de equipos médicos, sanitarios y de laboratorio</t>
  </si>
  <si>
    <t>2.2.7.2.05-Mantenimiento y reparación de equipo de comunicación y audiovisuales</t>
  </si>
  <si>
    <t>2.2.7.2.06-Mantenimiento y reparación de equipos de transporte, tracción y elevación</t>
  </si>
  <si>
    <t>2.2.7.2.07-Mantenimiento y reparación de equipos industriales y producción</t>
  </si>
  <si>
    <t>2.2.7.2.08-Servicios de mantenimiento, reparación, desmonte e instalación</t>
  </si>
  <si>
    <t>2.2.7.2.99-Otros servicios de mantenimiento, reparación, desmonte e instalación</t>
  </si>
  <si>
    <t>2.2.7.3.01-Instalaciones temporales</t>
  </si>
  <si>
    <t>2.2.8.1.01-Gastos judiciales</t>
  </si>
  <si>
    <t>2.2.8.2.01-Comisiones y gastos</t>
  </si>
  <si>
    <t>2.2.8.3.01-Servicios sanitarios médicos y veterinarios</t>
  </si>
  <si>
    <t>2.2.8.4.01-Servicios funerarios y gastos conexos</t>
  </si>
  <si>
    <t>2.2.8.5.01-Fumigación</t>
  </si>
  <si>
    <t>2.2.8.5.02-Lavandería</t>
  </si>
  <si>
    <t>2.2.8.5.03-Limpieza e higiene</t>
  </si>
  <si>
    <t>2.2.8.6.01-Eventos generales</t>
  </si>
  <si>
    <t>2.2.8.6.02-Festividades</t>
  </si>
  <si>
    <t>2.2.8.6.03-Actuaciones deportivas</t>
  </si>
  <si>
    <t>2.2.8.6.04-Actuaciones artísticas</t>
  </si>
  <si>
    <t>2.2.8.7.01-Servicios técnicos y profesionales</t>
  </si>
  <si>
    <t>2.2.8.7.02-Servicios jurídicos</t>
  </si>
  <si>
    <t>2.2.8.7.03-Servicios de contabilidad y auditoría</t>
  </si>
  <si>
    <t>2.2.8.7.04-Servicios de capacitación</t>
  </si>
  <si>
    <t>2.2.8.7.05-Servicios de informática y sistemas computarizados</t>
  </si>
  <si>
    <t>2.2.8.7.06-Otros servicios técnicos profesionales</t>
  </si>
  <si>
    <t>2.2.9.1.01-Otras contrataciones de servicios</t>
  </si>
  <si>
    <t>2.2.9.1.02-Servicios de grabación y transmisión de jornadas académicas</t>
  </si>
  <si>
    <t>2.2.9.2.01-Servicios de alimentación</t>
  </si>
  <si>
    <t>2.2.9.2.02-Servicios de alimentación escolar</t>
  </si>
  <si>
    <t>2.2.9.2.03-Servicios de Catering</t>
  </si>
  <si>
    <t>2.3.1.1.01-Alimentos y bebidas para personas</t>
  </si>
  <si>
    <t>2.3.1.1.02-Alimentación escolar</t>
  </si>
  <si>
    <t>2.3.1.2.01-Alimentos para animales</t>
  </si>
  <si>
    <t>2.3.1.3.01-Productos pecuarios</t>
  </si>
  <si>
    <t>2.3.1.3.02-Productos agrícolas</t>
  </si>
  <si>
    <t>2.3.1.3.03-Productos forestales</t>
  </si>
  <si>
    <t>2.3.1.4.01-Madera, corcho y sus manufacturas</t>
  </si>
  <si>
    <t>2.3.2.1.01-Hilados, fibras, telas y útiles de costura</t>
  </si>
  <si>
    <t>2.3.2.2.01-Acabados textiles</t>
  </si>
  <si>
    <t>2.3.2.3.01-Prendas y accesorios de vestir</t>
  </si>
  <si>
    <t>2.3.2.4.01-Calzados</t>
  </si>
  <si>
    <t>2.3.3.1.01-Papel de escritorio</t>
  </si>
  <si>
    <t>2.3.3.2.01-Papel y cartón</t>
  </si>
  <si>
    <t>2.3.3.3.01-Productos de artes gráficas</t>
  </si>
  <si>
    <t>2.3.3.4.01-Libros, revistas y periódicos</t>
  </si>
  <si>
    <t>2.3.3.5.01-Textos de enseñanza</t>
  </si>
  <si>
    <t>2.3.3.6.01-Especies timbrados y valoradas</t>
  </si>
  <si>
    <t>2.3.4.1.01-Productos medicinales para uso humano</t>
  </si>
  <si>
    <t>2.3.4.2.01-Productos medicinales para uso veterinario</t>
  </si>
  <si>
    <t>2.3.5.1.01-Cuero y pieles</t>
  </si>
  <si>
    <t>2.3.5.2.01-Artículos de cuero</t>
  </si>
  <si>
    <t>2.3.5.3.01-Llantas y neumáticos</t>
  </si>
  <si>
    <t>2.3.5.4.01-Artículos de caucho</t>
  </si>
  <si>
    <t>2.3.5.5.01-Plástico</t>
  </si>
  <si>
    <t>2.3.6.1.01-Productos de cemento</t>
  </si>
  <si>
    <t>2.3.6.1.02-Productos de cal</t>
  </si>
  <si>
    <t>2.3.6.1.03-Productos de asbestos</t>
  </si>
  <si>
    <t>2.3.6.1.04-Productos de yeso</t>
  </si>
  <si>
    <t>2.3.6.1.05-Productos de arcilla y derivados</t>
  </si>
  <si>
    <t>2.3.6.2.01-Productos de vidrio</t>
  </si>
  <si>
    <t>2.3.6.2.02-Productos de loza</t>
  </si>
  <si>
    <t>2.3.6.2.03-Productos de porcelana</t>
  </si>
  <si>
    <t>2.3.6.3.04-Herramientas menores</t>
  </si>
  <si>
    <t>2.3.6.3.05-Productos de hojalata</t>
  </si>
  <si>
    <t>2.3.6.3.06-Productos metálicos</t>
  </si>
  <si>
    <t>2.3.6.4.01-Minerales metalíferos</t>
  </si>
  <si>
    <t>2.3.6.4.03-Carbón mineral</t>
  </si>
  <si>
    <t>2.3.6.4.04-Piedra, arcilla y arena</t>
  </si>
  <si>
    <t>2.3.6.4.05-Productos aislantes</t>
  </si>
  <si>
    <t>2.3.6.4.06-Productos abrasivos</t>
  </si>
  <si>
    <t>2.3.6.4.07-Otros minerales</t>
  </si>
  <si>
    <t>2.3.6.9.01-Otros productos no metálicos</t>
  </si>
  <si>
    <t>2.3.7.1.01-Gasolina</t>
  </si>
  <si>
    <t>2.3.7.1.02-Gasoil</t>
  </si>
  <si>
    <t>2.3.7.1.03-Keroseno</t>
  </si>
  <si>
    <t>2.3.7.1.04-Gas GLP</t>
  </si>
  <si>
    <t>2.3.7.1.05-Aceites y grasas</t>
  </si>
  <si>
    <t>2.3.7.1.06-Lubricantes</t>
  </si>
  <si>
    <t>2.3.7.1.07-Gas natural</t>
  </si>
  <si>
    <t>2.3.7.1.99-Otros combustibles</t>
  </si>
  <si>
    <t>2.3.7.2.01-Productos explosivos y pirotecnia</t>
  </si>
  <si>
    <t>2.3.7.2.02-Productos fotoquímicos</t>
  </si>
  <si>
    <t>2.3.7.2.03-Productos químicos de uso personal y de laboratorios</t>
  </si>
  <si>
    <t>2.3.7.2.04-Abonos y fertilizantes</t>
  </si>
  <si>
    <t>2.3.7.2.05-Insecticidas, fumigantes y otros</t>
  </si>
  <si>
    <t>2.3.7.2.06-Pinturas, lacas, barnices, diluyentes y absorbentes para pinturas</t>
  </si>
  <si>
    <t>2.3.7.2.07-Productos químicos para saneamiento de las aguas</t>
  </si>
  <si>
    <t>2.3.7.2.99-Otros productos químicos y conexos</t>
  </si>
  <si>
    <t>2.3.9.1.01-Útiles y materiales de limpieza e higiene</t>
  </si>
  <si>
    <t>2.3.9.1.02-Materiales de limpieza e higiene personal</t>
  </si>
  <si>
    <t>2.3.9.2.01-Útiles  y materiales de escritorio, oficina e informática</t>
  </si>
  <si>
    <t>2.3.9.2.02-Útiles y materiales  escolares y de enseñanzas</t>
  </si>
  <si>
    <t>2.3.9.3.01-Útiles menores médico, quirúrgicos o de laboratorio</t>
  </si>
  <si>
    <t>2.3.9.4.01-Útiles destinados a actividades deportivas, culturales y recreativas</t>
  </si>
  <si>
    <t>2.3.9.5.01-Útiles de cocina y comedor</t>
  </si>
  <si>
    <t>2.3.9.6.01-Productos eléctricos y afines</t>
  </si>
  <si>
    <t>2.3.9.7.01-Productos y útiles veterinarios</t>
  </si>
  <si>
    <t>2.3.9.8.01-Repuestos</t>
  </si>
  <si>
    <t>2.3.9.8.02-Accesorios</t>
  </si>
  <si>
    <t>2.3.9.9.01-Productos y Utiles Varios  n.i.p</t>
  </si>
  <si>
    <t>2.3.9.9.02-Bonos para útiles diversos</t>
  </si>
  <si>
    <t>2.3.9.9.03-Bonos para asistencia social</t>
  </si>
  <si>
    <t>2.3.9.9.04-Productos y útiles de defensa y seguridad</t>
  </si>
  <si>
    <t>2.3.9.9.05-Productos y útiles diversos</t>
  </si>
  <si>
    <t>2.1.2.2.2-Gastos bancarios y comisiones de la deuda</t>
  </si>
  <si>
    <t>2.9.5.2.01-Gastos de interés indemnizatorio de las contribuciones sociales</t>
  </si>
  <si>
    <t>2.9.5.2.02-Gastos de recargos, multas y sanciones de las contribuciones sociales</t>
  </si>
  <si>
    <t>2.1.2.4-Impuestos sobre los productos, la producción y las importaciones de las empresas</t>
  </si>
  <si>
    <t>2.2.8.8.01-Impuestos</t>
  </si>
  <si>
    <t>2.2.8.8.02-Derechos</t>
  </si>
  <si>
    <t>2.2.8.8.03-Tasas</t>
  </si>
  <si>
    <t>2.1.2.7-5 %  que se asigna durante el ejercicio para gasto corriente</t>
  </si>
  <si>
    <t>2.3.8.1.01-Del 5% a ser asignados durante el ejercicio para gastos corrientes</t>
  </si>
  <si>
    <t>2.1.2.8-1 %  que se asigna durante el ejercicio para gasto corriente por calamidad publica</t>
  </si>
  <si>
    <t>2.3.8.2.01-Del 1% a ser asignados durante el ej. para gastos corrientes por calamidad pública</t>
  </si>
  <si>
    <t>2.1.3-Prestaciones de la seguridad social</t>
  </si>
  <si>
    <t>2.1.3.1-Prestaciones de la seguridad social</t>
  </si>
  <si>
    <t>2.4.1.1.01-Pensiones</t>
  </si>
  <si>
    <t>2.4.1.1.02-Jubilaciones</t>
  </si>
  <si>
    <t>2.4.1.1.03-Indemnización laboral</t>
  </si>
  <si>
    <t>2.4.1.1.04-Nuevas pensiones</t>
  </si>
  <si>
    <t>2.4.1.1.05-Pensiones a personal policial</t>
  </si>
  <si>
    <t>2.4.1.1.07-Pensiones Solidarias del Régimen Subsidiado</t>
  </si>
  <si>
    <t>2.1.4-Intereses de la deuda</t>
  </si>
  <si>
    <t>2.1.4.1-Intereses</t>
  </si>
  <si>
    <t>2.1.4.1.1-Intereses internos</t>
  </si>
  <si>
    <t>2.9.1.2.01-Intereses de la deuda pública interna de largo plazo</t>
  </si>
  <si>
    <t>2.9.1.2.02-Intereses de la deuda pública interna de largo plazo para recapitalización Bco. Central</t>
  </si>
  <si>
    <t>2.1.4.1.2-Intereses externos</t>
  </si>
  <si>
    <t>2.9.2.2.01-Intereses de la deuda pública externa de largo plazo</t>
  </si>
  <si>
    <t>2.1.4.1.3-Comisiones deuda pública</t>
  </si>
  <si>
    <t>2.9.4.1.01-Comisiones y otros gastos bancarios de la deuda pública interna</t>
  </si>
  <si>
    <t>2.9.4.2.01-Comisiones y otros gastos bancarios de la deuda pública externa</t>
  </si>
  <si>
    <t>2.1.5-Subvenciones otorgadas a empresas</t>
  </si>
  <si>
    <t>2.1.5.1-Subvenciones a empresas privadas</t>
  </si>
  <si>
    <t>2.4.6.1.01-Subvenciones a empresas del sector privado</t>
  </si>
  <si>
    <t>2.1.6-Transferencias corrientes otorgadas</t>
  </si>
  <si>
    <t>2.1.6.1.1-Prestaciones de asistencia social a las familias y las personas</t>
  </si>
  <si>
    <t>2.4.1.2.01-Ayudas y donaciones programadas a hogares y personas</t>
  </si>
  <si>
    <t>2.4.1.2.02-Ayudas y donaciones ocasionales a hogares y personas</t>
  </si>
  <si>
    <t>2.4.1.2.04-Subsidio obreros portuarios Ley 199-02</t>
  </si>
  <si>
    <t>2.4.1.2.06-Ayudas y donaciones a productores</t>
  </si>
  <si>
    <t>2.1.6.1.2-Ayudas sociales a asociaciones sin fines de lucro (ASFL)</t>
  </si>
  <si>
    <t>2.4.1.6.01-Transferencias corrientes programadas a asociaciones sin fines de lucro</t>
  </si>
  <si>
    <t>2.4.1.6.03-Transferencias corrientes a partidos políticos</t>
  </si>
  <si>
    <t>2.4.1.6.04-Transferencias para investigación, innovación, fomento y desarrollo</t>
  </si>
  <si>
    <t>2.4.1.6.05-Transferencias corrientes ocasionales a asociaciones sin fines de lucro</t>
  </si>
  <si>
    <t>2.4.1.6.06-Transferencias corrientes a federaciones deportivas</t>
  </si>
  <si>
    <t>2.1.6.1.3-Transferencias a empresas privadas</t>
  </si>
  <si>
    <t>2.4.1.5.01-Transferencias corrientes a Empresas del Sector Privado</t>
  </si>
  <si>
    <t>2.1.6.1.4-Otras transferencias al sector privado</t>
  </si>
  <si>
    <t>2.4.1.3.01-Premios literarios, deportivos y culturales</t>
  </si>
  <si>
    <t>2.4.1.4.01-Becas nacionales</t>
  </si>
  <si>
    <t>2.4.1.4.02-Becas extranjeras</t>
  </si>
  <si>
    <t>2.1.6.2.1-Transferencias al gobierno general</t>
  </si>
  <si>
    <t>2.4.2.1.02-Aportaciones corrientes al Poder Ejecutivo</t>
  </si>
  <si>
    <t>2.4.2.2.01-Transferencias corrientes a instituciones descentralizadas y autónomas no financieras para servicios personales</t>
  </si>
  <si>
    <t>2.4.2.2.02-Otras transferencias corrientes a instituciones descentralizadas y autónomas no financieras</t>
  </si>
  <si>
    <t>2.4.2.2.03-Transferencias corrientes a instituciones descentralizadas y autónomas no financieras para pago de electricidad no cortable</t>
  </si>
  <si>
    <t>2.4.2.2.05-Transferencias corrientes a instituciones descentralizadas y autónomas no financieras para el pago de ASFL programadas</t>
  </si>
  <si>
    <t>2.4.2.3.01-Transferencias corrientes a instituciones públicas de la seguridad social para servicios personales</t>
  </si>
  <si>
    <t>2.4.2.3.02-Otras transferencias corrientes a instituciones públicas de la seguridad social</t>
  </si>
  <si>
    <t>2.4.2.3.04-Transferencias corrientes a instituciones públicas para el seguro familiar de salud de los pensionados</t>
  </si>
  <si>
    <t>2.4.2.3.06-Transferencias corrientes a instituciones públicas para el régimen subsidiado</t>
  </si>
  <si>
    <t>2.4.3.1.01-Transferencias corrientes a gobiernos centrales municipales para servicios personales</t>
  </si>
  <si>
    <t>2.4.3.1.02-Otras transferencias corrientes a gobiernos centrales municipales</t>
  </si>
  <si>
    <t>2.1.6.2.2-Transferencias a empresas públicas no financieras (no subvenciones)</t>
  </si>
  <si>
    <t>2.4.4.1.01-Transferencias corrientes a empresas públicas no financieras nacionales para servicios personales</t>
  </si>
  <si>
    <t>2.4.4.1.02-Otras transferencias corrientes a empresas públicas no financieras nacionales</t>
  </si>
  <si>
    <t>2.4.4.1.05-Transferencias corrientes a empresas públicas  no financieras para el pago de energía eléctrica</t>
  </si>
  <si>
    <t>2.4.4.1.06-Transferencias corrientes a empresas públicas no financieras nacionales para fideicomiso</t>
  </si>
  <si>
    <t>2.1.6.2.3-Transferencias a instituciones públicas financieras (no subvenciones)</t>
  </si>
  <si>
    <t>2.4.5.1.01-Transferencias corrientes a instituciones públicas financieras no monetarias para servicios personales</t>
  </si>
  <si>
    <t>2.4.5.1.02-Otras transferencias corrientes a  instituciones públicas financieras no monetarias</t>
  </si>
  <si>
    <t>2.4.5.2.02-Otras transferencias corrientes a instituciones públicas financieras monetarias</t>
  </si>
  <si>
    <t>2.4.5.2.03-Transferencias corrientes a instituciones públicas financieras monetarias, pago de recapitalización</t>
  </si>
  <si>
    <t>2.1.6.3.1-Transferencias a gobiernos extranjeros</t>
  </si>
  <si>
    <t>2.4.7.1.01-Transferencias corrientes a Gobiernos Extranjeros</t>
  </si>
  <si>
    <t>2.1.6.3.2-Transferencias a organismos internacionales</t>
  </si>
  <si>
    <t>2.4.7.2.01-Transferencias corrientes a Organismos Internacionales</t>
  </si>
  <si>
    <t>2.1.6.3.3-Transferencias al sector privado externo</t>
  </si>
  <si>
    <t>2.4.7.3.01-Transferencias corrientes al Sector Privado Externo</t>
  </si>
  <si>
    <t>2.4.9.1.01-Transferencias corrientes destinadas a otras instituciones públicas</t>
  </si>
  <si>
    <t>2.4.9.1.02-Transferencias corrientes a otras instituciones públicas destinadas a remuneraciones</t>
  </si>
  <si>
    <t>2.4.9.1.03-Transferencias corrientes a otras instituciones públicas destinadas a gastos en bienes y servicios</t>
  </si>
  <si>
    <t>2.4.9.2.01-Sueldo en las transferencias a otras instituciones públicas</t>
  </si>
  <si>
    <t>2.4.9.3.01-Gasto en las transferencias a otras instituciones públicas</t>
  </si>
  <si>
    <t>2.4.9.4.01-Electricidad no cortable en las transferencias a otras instituciones públicas</t>
  </si>
  <si>
    <t>2.1.9-Otros gastos corrientes</t>
  </si>
  <si>
    <t>2.1.9.1-Otros gastos corrientes</t>
  </si>
  <si>
    <t>2.2.8.1.02-Gastos por sentencias condenatorias</t>
  </si>
  <si>
    <t>2.2.8.9.04-Otros gastos por indemnizaciones y compensaciones</t>
  </si>
  <si>
    <t>2.2.8.9.05-Otros gastos operativos de instituciones empresariales</t>
  </si>
  <si>
    <t>2.2-Gastos de capital</t>
  </si>
  <si>
    <t>2.2.1-Construcciones en proceso</t>
  </si>
  <si>
    <t>2.2.1.1-Construcciones por contrato</t>
  </si>
  <si>
    <t>2.7.2.1.01-Obras hidraúlicas y sanitarias</t>
  </si>
  <si>
    <t>2.7.2.1.02-Supervisión de obras hidráulicas y sanitarias</t>
  </si>
  <si>
    <t>2.7.2.2.01-Obras de energía</t>
  </si>
  <si>
    <t>2.7.2.3.01-Obras de telecomunicaciones</t>
  </si>
  <si>
    <t>2.7.2.4.01-Infraestructura terrestre y obras anexas</t>
  </si>
  <si>
    <t>2.7.2.4.02-Supervisión de infraestructura terrestre y obras anexas</t>
  </si>
  <si>
    <t>2.7.2.5.01-Infraestructura marítima y aérea</t>
  </si>
  <si>
    <t>2.7.2.6.01-Infraestructura y plantaciones agrícolas</t>
  </si>
  <si>
    <t>2.7.2.7.01-Obras urbanísticas</t>
  </si>
  <si>
    <t>2.7.2.8.01-Obras en cementerios</t>
  </si>
  <si>
    <t>2.2.1.2-Construcciones por administración</t>
  </si>
  <si>
    <t>2.2.1.2.1-Remuneraciones aplicadas a construcciones por administración</t>
  </si>
  <si>
    <t>2.2.1.2.2-Materiales, suministro y servicios no personales aplicados a construcciones por administración</t>
  </si>
  <si>
    <t>2.3.6.4.02-Petróleo crudo</t>
  </si>
  <si>
    <t>2.2.1.2.4-Impuestos sobre los productos, la producción y las importaciones de las empresas</t>
  </si>
  <si>
    <t>2.2.2-Activos fijos (formación bruta de capital fijo)</t>
  </si>
  <si>
    <t>2.2.2.1-Viviendas, edificios y estructuras</t>
  </si>
  <si>
    <t>2.2.2.1.1-Edificaciones residenciales</t>
  </si>
  <si>
    <t>2.6.9.6.01-Accesorios para edificaciones residenciales y no residenciales</t>
  </si>
  <si>
    <t>2.7.1.1.01-Obras para edificación residencial (viviendas)</t>
  </si>
  <si>
    <t>2.2.2.1.2-Edificaciones no residenciales</t>
  </si>
  <si>
    <t>2.6.9.2.01-Edificios no residenciales</t>
  </si>
  <si>
    <t>2.6.9.2.02-Adquisición de mejoras para la ejecución de proyecto</t>
  </si>
  <si>
    <t>2.7.1.2.01-Obras para edificación no residencial</t>
  </si>
  <si>
    <t>2.2.2.1.3-Otras estructuras</t>
  </si>
  <si>
    <t>2.7.1.3.01-Obras para edificación de otras estructuras</t>
  </si>
  <si>
    <t>2.2.2.1.4-Mejoras de tierras y terrenos</t>
  </si>
  <si>
    <t>2.7.1.4.01-Mejoras de tierras y terrenos</t>
  </si>
  <si>
    <t>2.2.2.1.5-Supervisión e inspección de obras en edificaciones</t>
  </si>
  <si>
    <t>2.7.1.5.01-Supervisión e inspección de obras en edificaciones</t>
  </si>
  <si>
    <t>2.2.2.2-Maquinaria y equipo</t>
  </si>
  <si>
    <t>2.2.2.2.1-Equipo de transporte</t>
  </si>
  <si>
    <t>2.6.4.1.01-Automóviles y camiones</t>
  </si>
  <si>
    <t>2.6.4.2.01-Carrocerías y remolques</t>
  </si>
  <si>
    <t>2.6.4.3.01-Equipo aeronáutico</t>
  </si>
  <si>
    <t>2.6.4.4.01-Equipo ferroviario</t>
  </si>
  <si>
    <t>2.6.4.5.01-Embarcaciones</t>
  </si>
  <si>
    <t>2.6.4.6.01-Equipo de tracción</t>
  </si>
  <si>
    <t>2.6.4.7.01-Equipo de elevación</t>
  </si>
  <si>
    <t>2.6.4.8.01-Otros equipos de transporte</t>
  </si>
  <si>
    <t>2.2.2.2.3-Otra maquinaria y equipo</t>
  </si>
  <si>
    <t>2.6.5.1.01-Maquinaria y equipo agropecuario</t>
  </si>
  <si>
    <t>2.6.5.2.01-Maquinaria y equipo industrial</t>
  </si>
  <si>
    <t>2.6.5.2.02-Maquinaria y equipos para el tratamiento y suministro de agua</t>
  </si>
  <si>
    <t>2.6.5.3.01-Maquinaria y equipo de construcción</t>
  </si>
  <si>
    <t>2.6.5.4.01-Sistemas y equipos de climatización</t>
  </si>
  <si>
    <t>2.6.5.4.02-Equipos de climatización</t>
  </si>
  <si>
    <t>2.6.5.5.01-Equipo de comunicación, telecomunicaciones y señalamiento</t>
  </si>
  <si>
    <t>2.6.5.6.01-Equipo de generación eléctrica y a fines</t>
  </si>
  <si>
    <t>2.6.5.7.01-Máquinas-herramientas</t>
  </si>
  <si>
    <t>2.6.5.8.01-Otros equipos</t>
  </si>
  <si>
    <t>2.2.2.2.4-Mobiliario y equipo</t>
  </si>
  <si>
    <t>2.6.1.1.01-Muebles, equipos de oficina y estantería</t>
  </si>
  <si>
    <t>2.6.1.2.01-Muebles de alojamiento</t>
  </si>
  <si>
    <t>2.6.1.3.01-Equipos de tecnología de la información y comunicación</t>
  </si>
  <si>
    <t>2.6.1.4.01-Electrodomésticos</t>
  </si>
  <si>
    <t>2.6.1.9.01-Otros Mobiliarios y Equipos no Identificados Precedentemente</t>
  </si>
  <si>
    <t>2.6.2.1.01-Equipos y Aparatos Audiovisuales</t>
  </si>
  <si>
    <t>2.6.2.2.01-Aparatos deportivos</t>
  </si>
  <si>
    <t>2.6.2.3.01-Cámaras fotográficas y de video</t>
  </si>
  <si>
    <t>2.6.2.4.01-Mobiliario y equipo educacional y recreativo</t>
  </si>
  <si>
    <t>2.6.3.1.01-Equipo médico y de laboratorio</t>
  </si>
  <si>
    <t>2.6.3.2.01-Instrumental médico y de laboratorio</t>
  </si>
  <si>
    <t>2.6.3.3.01-Equipo veterinario</t>
  </si>
  <si>
    <t>2.6.3.4.01-Equipos e instrumentos de medición científica</t>
  </si>
  <si>
    <t>2.2.2.3-Equipo de defensa y seguridad</t>
  </si>
  <si>
    <t>2.6.6.1.01-Equipos de defensa</t>
  </si>
  <si>
    <t>2.6.6.2.01-Equipos de seguridad</t>
  </si>
  <si>
    <t>2.2.2.4-Activos biológicos cultivados</t>
  </si>
  <si>
    <t>2.2.2.4.1-Recursos animales que generan productos en forma recurrente</t>
  </si>
  <si>
    <t>2.6.7.1.01-Bovinos</t>
  </si>
  <si>
    <t>2.6.7.2.01-Porcinos</t>
  </si>
  <si>
    <t>2.6.7.3.01-Aves</t>
  </si>
  <si>
    <t>2.6.7.4.01-Ovinos y caprinos</t>
  </si>
  <si>
    <t>2.6.7.5.01-Peces y acuicultura</t>
  </si>
  <si>
    <t>2.6.7.6.01-Equinos</t>
  </si>
  <si>
    <t>2.6.7.7.01-Especies menores y de zoológico</t>
  </si>
  <si>
    <t>2.6.7.8.01-Otros activos biológicos que generan producción recurrente</t>
  </si>
  <si>
    <t>2.2.2.4.2-Árboles, cultivos y otras plantaciones que dan productos recurrentes</t>
  </si>
  <si>
    <t>2.6.7.9.01-Semillas, cultivos, plantas y árboles  que generan productos  recurrentes</t>
  </si>
  <si>
    <t>2.2.2.5-Activos fijos intangibles</t>
  </si>
  <si>
    <t>2.2.2.5.1-Investigación y desarrollo</t>
  </si>
  <si>
    <t>2.6.8.1.01-Investigación y desarrollo</t>
  </si>
  <si>
    <t>2.2.2.5.2-Exploración y evaluación minera</t>
  </si>
  <si>
    <t>2.6.8.2.01-Exploración y evaluación minera</t>
  </si>
  <si>
    <t>2.2.2.5.3-Programas de informática y bases de datos</t>
  </si>
  <si>
    <t>2.6.8.3.01-Programas de informática</t>
  </si>
  <si>
    <t>2.6.8.3.02-Base de datos</t>
  </si>
  <si>
    <t>2.2.2.5.5-Otros activos fijos intangibles (otros prod. de la propiedad intelectual)</t>
  </si>
  <si>
    <t>2.6.8.5.01-Estudios de preinversión</t>
  </si>
  <si>
    <t>2.6.8.7.01-Concesiones</t>
  </si>
  <si>
    <t>2.2.4-Objetos de valor</t>
  </si>
  <si>
    <t>2.2.4.1-Piedras y metales preciosos</t>
  </si>
  <si>
    <t>2.6.9.5.01-Metales y piedras preciosas</t>
  </si>
  <si>
    <t>2.2.4.2-Antigüedades y otros objetos de arte</t>
  </si>
  <si>
    <t>2.6.9.5.02-Antigüedades, bienes artísticos y otros objetos de arte</t>
  </si>
  <si>
    <t>2.2.4.3-Otros objetos de valor</t>
  </si>
  <si>
    <t>2.6.9.5.03-Objetos del patrimonio cultural</t>
  </si>
  <si>
    <t>2.6.9.9.01-Otras estructuras y objetos de valor</t>
  </si>
  <si>
    <t>2.2.5-Activos no producidos</t>
  </si>
  <si>
    <t>2.2.5.1-Activos tangibles no producidos de origen natural</t>
  </si>
  <si>
    <t>2.2.5.1.1-Tierras y terrenos</t>
  </si>
  <si>
    <t>2.6.9.3.01-Terrenos urbanos sin mejoras</t>
  </si>
  <si>
    <t>2.6.9.3.02-Terrenos urbanos con mejoras</t>
  </si>
  <si>
    <t>2.6.9.3.03-Terrenos urbanos con edificaciones</t>
  </si>
  <si>
    <t>2.6.9.4.01-Tierras rurales sin mejoras</t>
  </si>
  <si>
    <t>2.6.9.4.02-Tierras rurales con mejoras</t>
  </si>
  <si>
    <t>2.2.5.2-Activos intangibles no producidos</t>
  </si>
  <si>
    <t>2.2.5.2.1-Derechos patentados</t>
  </si>
  <si>
    <t>2.6.8.6.01-Marcas y patentes</t>
  </si>
  <si>
    <t>2.2.5.2.2-Arrendamientos operativos comerciales</t>
  </si>
  <si>
    <t>2.6.8.8.02-Licencias Intelectuales</t>
  </si>
  <si>
    <t>2.2.5.2.4-Otros activos intangibles no producidos</t>
  </si>
  <si>
    <t>2.6.8.9.01-Otros activos intangibles</t>
  </si>
  <si>
    <t>2.2.6-Transferencias de capital otorgadas</t>
  </si>
  <si>
    <t>2.2.6.1.2-Ayudas sociales en  bienes de capital a asociaciones sin fines de lucro (ASFL)</t>
  </si>
  <si>
    <t>2.5.1.2.01-Transferencias de capital  a Asociaciones  Privadas sin Fines de Lucro</t>
  </si>
  <si>
    <t>2.5.1.2.02-Transferencias de capital a federaciones deportivas</t>
  </si>
  <si>
    <t>2.2.6.2.1-Transferencias de capital al gobierno general</t>
  </si>
  <si>
    <t>2.5.2.2.01-Transferencias de capital a instituciones descentralizadas y autónomas no financieras para proyectos de inversión</t>
  </si>
  <si>
    <t>2.5.2.2.02-Otras transferencias de capital a instituciones descentralizadas y autónomas no financieras</t>
  </si>
  <si>
    <t>2.5.2.3.02-Otras transferencias de capital instituciones públicas de la seguridad social</t>
  </si>
  <si>
    <t>2.5.3.1.01-Transferencias de capital a gobiernos centrales municipales para proyectos de inversión</t>
  </si>
  <si>
    <t>2.5.3.1.02-Otras transferencias de capital a gobiernos centrales municipales</t>
  </si>
  <si>
    <t>2.2.6.2.2-Transferencias de capital a empresas públicas no financieras (no subvenciones)</t>
  </si>
  <si>
    <t>2.5.4.1.01-Transferencias de capital a empresas públicas no financieras nacionales para proyectos de inversión</t>
  </si>
  <si>
    <t>2.5.4.1.03-Transferencias de capital a empresas públicas no financieras nacionales para fideicomiso</t>
  </si>
  <si>
    <t>2.2.6.2.3-Transferencias de capital a instituciones públicas financieras (no subvenciones)</t>
  </si>
  <si>
    <t>2.5.5.1.02-Otras transferencias de capital a instituciones públicas financieras no monetarias</t>
  </si>
  <si>
    <t>2.5.9.1.01-Transferencias de Capital destinada a otras Instituciones Públicas</t>
  </si>
  <si>
    <t>2.5.9.3.01-Transferencia de Capital para Inversión en proyectos</t>
  </si>
  <si>
    <t>2.2.8-Gastos de capital, reserva presupuestaria</t>
  </si>
  <si>
    <t>2.2.8.1-5 %  que se asigna durante el ejercicio para inversión</t>
  </si>
  <si>
    <t>2.7.4.1.01-Del 5% a ser asignados durante el ejercicio para inversión</t>
  </si>
  <si>
    <t>2.2.8.2-1%  que se asigna durante el ejercicio para inversión por calamidad pública</t>
  </si>
  <si>
    <t>2.7.4.2.01-Del 1% a ser asignados durante el ejercicio para inversión por calamidad pública</t>
  </si>
  <si>
    <t>Anexo 4. Distribución geográfica de proyectos de inversión (enero - junio 2023 y 2024)</t>
  </si>
  <si>
    <t>Vars.</t>
  </si>
  <si>
    <t>(Región - provincia - Función)</t>
  </si>
  <si>
    <t>Abs.</t>
  </si>
  <si>
    <t>01-REGION CIBAO NORTE</t>
  </si>
  <si>
    <t>09-ESPAILLAT</t>
  </si>
  <si>
    <t>4.1-Vivienda y servicios comunitarios</t>
  </si>
  <si>
    <t>4.3-Actividades deportivas, recreativas, culturales y religiosas</t>
  </si>
  <si>
    <t>4.4-Educación</t>
  </si>
  <si>
    <t>18-PUERTO PLATA</t>
  </si>
  <si>
    <t>25-SANTIAGO</t>
  </si>
  <si>
    <t>99-MULTIPROVINCIAL</t>
  </si>
  <si>
    <t>02-REGION CIBAO SUR</t>
  </si>
  <si>
    <t>13-LA VEGA</t>
  </si>
  <si>
    <t>24-SANCHEZ RAMIREZ</t>
  </si>
  <si>
    <t>28-MONSENOR NOUEL</t>
  </si>
  <si>
    <t>03-REGION CIBAO NORDESTE</t>
  </si>
  <si>
    <t>06-DUARTE</t>
  </si>
  <si>
    <t>14-MARIA TRINIDAD SANCHEZ</t>
  </si>
  <si>
    <t>2.9-Otros servicios económicos</t>
  </si>
  <si>
    <t>19-HERMANAS MIRABAL</t>
  </si>
  <si>
    <t>20-SAMANA</t>
  </si>
  <si>
    <t>04-REGION CIBAO NOROESTE</t>
  </si>
  <si>
    <t>05-DAJABON</t>
  </si>
  <si>
    <t>1.3-Defensa nacional</t>
  </si>
  <si>
    <t>15-MONTE CRISTI</t>
  </si>
  <si>
    <t>26-SANTIAGO RODRIGUEZ</t>
  </si>
  <si>
    <t>27-VALVERDE</t>
  </si>
  <si>
    <t>05-REGION VALDESIA</t>
  </si>
  <si>
    <t>02-AZUA</t>
  </si>
  <si>
    <t>17-PERAVIA</t>
  </si>
  <si>
    <t>21-SAN CRISTOBAL</t>
  </si>
  <si>
    <t>31-SAN JOSE DE OCOA</t>
  </si>
  <si>
    <t>06-REGION ENRIQUILLO</t>
  </si>
  <si>
    <t>03-BAHORUCO</t>
  </si>
  <si>
    <t>04-BARAHONA</t>
  </si>
  <si>
    <t>10-INDEPENDENCIA</t>
  </si>
  <si>
    <t>16-PEDERNALES</t>
  </si>
  <si>
    <t>07-REGION EL VALLE</t>
  </si>
  <si>
    <t>07-ELIAS PINA</t>
  </si>
  <si>
    <t>22-SAN JUAN</t>
  </si>
  <si>
    <t>08-REGION YUMA</t>
  </si>
  <si>
    <t>08-EL SEIBO</t>
  </si>
  <si>
    <t>11-LA ALTAGRACIA</t>
  </si>
  <si>
    <t>12-LA ROMANA</t>
  </si>
  <si>
    <t>09-REGION HIGUAMO</t>
  </si>
  <si>
    <t>23-SAN PEDRO DE MACORIS</t>
  </si>
  <si>
    <t>29-MONTE PLATA</t>
  </si>
  <si>
    <t>30-HATO MAYOR</t>
  </si>
  <si>
    <t>10-REGION OZAMA O METROPOLITANA</t>
  </si>
  <si>
    <t>01-DISTRITO NACIONAL</t>
  </si>
  <si>
    <t>32-SANTO DOMINGO</t>
  </si>
  <si>
    <t>88-MULTIREGIONAL</t>
  </si>
  <si>
    <t>98-NACIONAL</t>
  </si>
  <si>
    <t>(Capítulo - subcapítulo - unidad ejecutora - programa)</t>
  </si>
  <si>
    <t>0101-SENADO DE LA REPÚBLICA</t>
  </si>
  <si>
    <t>01-CÁMARA DE SENADORES</t>
  </si>
  <si>
    <t>0001-SENADO DE LA REPÚBLICA DOMINICANA</t>
  </si>
  <si>
    <t>11-Representación, fiscalización y gestión legislativa</t>
  </si>
  <si>
    <t>98-Administración de contribuciones especiales</t>
  </si>
  <si>
    <t>0102-CÁMARA DE DIPUTADOS</t>
  </si>
  <si>
    <t>01-CÁMARA DE DIPUTADOS</t>
  </si>
  <si>
    <t>0001-CÁMARA DE DIPUTADOS</t>
  </si>
  <si>
    <t>0001-SECRETARIADO ADMINISTRATIVO DE LA PRESIDENCIA</t>
  </si>
  <si>
    <t>01-Actividades centrales</t>
  </si>
  <si>
    <t>11-Fondo a cargo del Poder Ejecutivo</t>
  </si>
  <si>
    <t>99-Administración de activos, pasivos y transferencias</t>
  </si>
  <si>
    <t>0005-GOBERNACIÓN  DEL EDIFICIO GUBERNAMENTAL JUAN PABLO DUARTE</t>
  </si>
  <si>
    <t>0009-COMISIÓN PRESIDENCIAL DE APOYO AL DESARROLLO PROVINCIAL</t>
  </si>
  <si>
    <t>22-Apoyo al desarrollo provincial</t>
  </si>
  <si>
    <t>0010-CONSEJO NACIONAL PARA EL CAMBIO CLIMÁTICO Y MECANISMO DE DESARROLLO LIMPIO</t>
  </si>
  <si>
    <t>24-Formulación de políticas para la mitigación y adaptación al cambio climático</t>
  </si>
  <si>
    <t>15-Gestión integrada del control y reducción de la demanda de drogas y administración de bienes incautados</t>
  </si>
  <si>
    <t>0014-OFICINA DE CUSTODIA Y ADM. DE LOS BIENES INCAUTADOS Y DECOMISADOS</t>
  </si>
  <si>
    <t>0018-COMISIÓN PERMANENTE DE EFEMÉRIDES PATRIA</t>
  </si>
  <si>
    <t>18-Coordinación y fomento de las actividades culturales</t>
  </si>
  <si>
    <t>0024-AUTORIDAD NACIONAL DE ASUNTOS MARÍTIMOS (ANAMAR)</t>
  </si>
  <si>
    <t>23-Promoción del desarrollo y fortalecimiento del sector marítimo y marino nacional</t>
  </si>
  <si>
    <t>0029-VICE PRESIDENCIA DE LA REPÚBLICA</t>
  </si>
  <si>
    <t>0031-DIRECCION DE PRENSA DEL PRESIDENTE</t>
  </si>
  <si>
    <t>25-Estrategia, comunicación, publicidad y prensa gubernamental</t>
  </si>
  <si>
    <t>0032-DIRECCION DE ESTRATEGIA Y COMUNICACION GUBERNAMENTAL</t>
  </si>
  <si>
    <t>0033-ECO5RD</t>
  </si>
  <si>
    <t>26-Implementación de estrategias y acciones para la economía circular y gestión de residuos sólidos</t>
  </si>
  <si>
    <t>0034-DIRECCIÓN NACIONAL DE CONTROL DE DROGAS (DNCD)</t>
  </si>
  <si>
    <t>0001-GABINETE SOCIAL DE LA PRESIDENCIA</t>
  </si>
  <si>
    <t>12-Protección social</t>
  </si>
  <si>
    <t>16-Fomento de la inclusión socioeconómica de adolescentes y jóvenes de 14 a 24 años en condición de vulnerabilidad</t>
  </si>
  <si>
    <t>0003-PLAN PRESIDENCIAL CONTRA LA POBREZA</t>
  </si>
  <si>
    <t>14-Asistencia social integral</t>
  </si>
  <si>
    <t>0004-COMISION PRESIDENCIAL DE APOYO AL DESARROLLO BARRIAL</t>
  </si>
  <si>
    <t>13-Desarrollo social comunitario</t>
  </si>
  <si>
    <t>0007-PROGRAMA SUPÉRATE</t>
  </si>
  <si>
    <t>41-Prevención y atención de la tuberculosis</t>
  </si>
  <si>
    <t>45-Reducción de embarazo en adolescentes</t>
  </si>
  <si>
    <t>0008-ADMINISTRADORA DE SUBSIDIOS SOCIALES</t>
  </si>
  <si>
    <t>0010-CONSEJO NACIONAL DE LA PERSONA ENVEJECIENTE</t>
  </si>
  <si>
    <t>15-Desarrollo integral y protección al adulto mayor</t>
  </si>
  <si>
    <t>0015-DIRECCIÓN GENERAL DE DESARROLLO DE LA COMUNIDAD</t>
  </si>
  <si>
    <t>0016-DIRECCION GENERAL DE DESARROLLO FRONTERIZO</t>
  </si>
  <si>
    <t>04-CONTRALORIA GENERAL DE LA REPUBLICA</t>
  </si>
  <si>
    <t>0001-CONTRALORIA GENERAL DE LA REPUBLICA</t>
  </si>
  <si>
    <t>11-Control fiscal</t>
  </si>
  <si>
    <t>0001-MINISTERIO DE LA PRESIDENCIA</t>
  </si>
  <si>
    <t>13-Atención y prevención de desastres</t>
  </si>
  <si>
    <t>0004-SERVICIO INTEGRAL DE EMERGENCIAS</t>
  </si>
  <si>
    <t>12-Servicio integral de emergencias</t>
  </si>
  <si>
    <t>0005-UNIDAD EJECUTORA PARA LA READECUACION DE BARRIOS  Y ENTORNOS (URBE)</t>
  </si>
  <si>
    <t>18-Desarrollo territorial y de comunidades</t>
  </si>
  <si>
    <t>0008-DIRECCION GENERAL DE ETICA E INTEGRIDAD GUBERNAMENTAL</t>
  </si>
  <si>
    <t>16-Promoción y fomento de la ética en el sector público</t>
  </si>
  <si>
    <t>0009-DIRECCIÓN GENERAL DE PROYECTOS ESTRATÉGICOS Y ESPECIALES DE LA PRESIDENCIA DE LA REPÚBLICA (PROPEEP)</t>
  </si>
  <si>
    <t>19-Coordinación e implementación de intervenciones estratégica</t>
  </si>
  <si>
    <t>0010-UNIDAD TECNICA EJECUTORA DE TITULACION DE TERRENOS DEL ESTADO</t>
  </si>
  <si>
    <t>14-Fomento del sector inmobiliario del Estado</t>
  </si>
  <si>
    <t>11-Asistencia y prevención para seguridad ciudadana</t>
  </si>
  <si>
    <t>12-Servicios de control y regulación migratoria</t>
  </si>
  <si>
    <t>15-Gestión integral provincial</t>
  </si>
  <si>
    <t>50-Reducción de crímenes y delitos que afectan a la seguridad ciudadana</t>
  </si>
  <si>
    <t>0003-INSTITUTO NACIONAL DE MIGRACION</t>
  </si>
  <si>
    <t>14-Investigación, formación y capacitación</t>
  </si>
  <si>
    <t>0004-CUERPO DE BOMBEROS DE SANTO DOMINGO, DISTRITO NACIONAL</t>
  </si>
  <si>
    <t>13-Atención de emergencia a ciudadanos</t>
  </si>
  <si>
    <t>0005-CUERPO DE BOMBEROS SANTO DOMINGO NORTE</t>
  </si>
  <si>
    <t>0006-CUERPO DE BOMBEROS SANTO DOMINGO ESTE</t>
  </si>
  <si>
    <t>0007-CUERPO DE BOMBEROS DE SANTO DOMINGO DE BOCA CHICA</t>
  </si>
  <si>
    <t>0008-CUERPO DE BOMBEROS DE SANTO DOMINGO DE LOS ALCARRIZOS</t>
  </si>
  <si>
    <t>0009-CUERPO DE BOMBEROS DE SANTO DOMINGO DE PEDRO BRAND</t>
  </si>
  <si>
    <t>0010-CUERPO DE BOMBEROS DE SANTO DOMINGO OESTE</t>
  </si>
  <si>
    <t>0001-POLICIA NACIONAL</t>
  </si>
  <si>
    <t>11-Servicios de seguridad ciudadana y orden público</t>
  </si>
  <si>
    <t>0002-INSTITUTO POLICIAL DE EDUCACION</t>
  </si>
  <si>
    <t>13-Formación y cultura de la P.N.</t>
  </si>
  <si>
    <t>0004-DIRECCION CENTRAL  DE  POLICIA DE TURISMO</t>
  </si>
  <si>
    <t>0005-DIRECCION GENERAL DE SEGURIDAD DE TRANSITO Y TRANSPORTE TERRESTRE (DIGESETT)</t>
  </si>
  <si>
    <t>12-Servicios de ordenamiento y asistencia del transporte terrestre</t>
  </si>
  <si>
    <t>0007-DIRECCION GENERAL DE LA RESERVA DE LA POLICIA NACIONAL</t>
  </si>
  <si>
    <t>14-Servicios de salud, seguridad y bienestar social de la P.N.</t>
  </si>
  <si>
    <t>0009-COMITÉ DE RETIRO DE LA POLICIA NACIONAL</t>
  </si>
  <si>
    <t>13-Educación y capacitación militar</t>
  </si>
  <si>
    <t>0003-DIRECCIÓN GENERAL DE COMUNIDADES FRONTERIZAS</t>
  </si>
  <si>
    <t>12-Servicios de salud y asistencia social</t>
  </si>
  <si>
    <t>0004-INSTITUTO DE SEGURIDAD SOCIAL DE LAS FUERZAS ARMADAS</t>
  </si>
  <si>
    <t>11-Defensa nacional</t>
  </si>
  <si>
    <t>0007-ESC DE GRAD.DE COM.Y ESTADO MAYOR CONJ.'GRAL DE DIV. GREGORIO LUPERON'</t>
  </si>
  <si>
    <t>0008-CÍRCULO DEPORTIVO DE LAS FUERZAS ARMADAS Y LA POLICIA NACIONAL</t>
  </si>
  <si>
    <t>0009-ESCUELA DE GRADUADOS EN DERECHOS HUMANOS Y DERECHO INTERNACIONAL HUMANITARIO</t>
  </si>
  <si>
    <t>0010-'ESCUELA DE GRADUADOS DE ALTOS ESTUDIOS ESTRATÉGICOS' (EGAEE)</t>
  </si>
  <si>
    <t>0011-COMISION PERMANENTE PARA LA REFORMA Y MODERNIZACIÓN DE LAS  FF.AA Y P.N.</t>
  </si>
  <si>
    <t>0012-CUERPO ESPECIALIZADO DE SEGURIDAD FRONTERIZA TERRESTRE</t>
  </si>
  <si>
    <t>0014-DIRECCION GENERAL DE LA RESERVA DE LAS FUERZAS ARMADAS Y POLICIA NACIONAL</t>
  </si>
  <si>
    <t>0017-SERVICIO MILITAR VOLUNTARIO</t>
  </si>
  <si>
    <t>0020-CUERPO ESPECIALIZADO PARA LA SEGURIDAD DEL METRO DE SANTO DOMINGO</t>
  </si>
  <si>
    <t>0027-DIRECCION GENERAL DEL PLAN SOCIAL DEL MINISTERIO DE DEFENSA</t>
  </si>
  <si>
    <t>0028-INSTITUTO SUPERIOR PARA LA DEFENSA ' GENERAL JUAN PABLO DUARTE DIEZ' INSUDE.</t>
  </si>
  <si>
    <t>0030-SERVICIO NACIONAL DE PROTECCION AMBIENTAL</t>
  </si>
  <si>
    <t>11-Defensa terrestre</t>
  </si>
  <si>
    <t>0002-ACADEMIA MILITAR BATALLA DE LA CARRERA</t>
  </si>
  <si>
    <t>12-Educación  y capacitación militar</t>
  </si>
  <si>
    <t>0003-ESCUELA DE GRADUADOS DE ESTUDIOS MILITARES DEL EJERCITO DE REP. DOM.</t>
  </si>
  <si>
    <t>11-Defensa naval</t>
  </si>
  <si>
    <t>12-Educación y capacitación naval</t>
  </si>
  <si>
    <t>13-Servicios de salud</t>
  </si>
  <si>
    <t>0003-SERVICIOS DE PESCA</t>
  </si>
  <si>
    <t>11-Defensa aérea</t>
  </si>
  <si>
    <t>13-Servicio de salud</t>
  </si>
  <si>
    <t>0003-FORMACION Y CAPACITACION TECNICO PROFESIONAL (IMESA)</t>
  </si>
  <si>
    <t>12-Educación y capacitación militar</t>
  </si>
  <si>
    <t>0001-MINISTERIO DE RELACIONES EXTERIORES</t>
  </si>
  <si>
    <t>11-Aplicación de política exterior y fomento de las relaciones comerciales</t>
  </si>
  <si>
    <t>12-Expedición, renovación y control de pasaportes</t>
  </si>
  <si>
    <t>0003-INSTITUTO DE EDUCACION SUPERIOR</t>
  </si>
  <si>
    <t>13-Desarrollo y fortalecimiento de las capacidades en el ámbito diplomático consular y comercial</t>
  </si>
  <si>
    <t>0004-CONSEJO NACIONAL DE FRONTERAS</t>
  </si>
  <si>
    <t>14-Promoción del desarrollo social y económico de los pueblos fronterizos</t>
  </si>
  <si>
    <t>0005-COMISION NACIONAL DE NEGOCIACIONES  COMERCIALES (CNNC)</t>
  </si>
  <si>
    <t>19-Modernización de la administración financiera</t>
  </si>
  <si>
    <t>12-Catastro de bienes inmuebles a nivel nacional</t>
  </si>
  <si>
    <t>13-Administración general de bienes nacionales</t>
  </si>
  <si>
    <t>0004-DIRECCION GENERAL DE CONTRATACIONES PUBLICAS</t>
  </si>
  <si>
    <t>14-Regulación, supervisión y fomento de las compras públicas</t>
  </si>
  <si>
    <t>0005-DIRECCION GENERAL DE POLITICA Y LEGISLACION TRIBUTARIA</t>
  </si>
  <si>
    <t>15-Formulación de políticas tributaria y gestión de las exoneraciones</t>
  </si>
  <si>
    <t>16-Desarrollo y fortalecimiento de las capacidades en finanzas públicas</t>
  </si>
  <si>
    <t>0008-TESORERIA NACIONAL</t>
  </si>
  <si>
    <t>11-Administración de las operaciones del tesoro</t>
  </si>
  <si>
    <t>0009-DIRECCIÓN GENERAL DE CONTABILIDAD GUBERNAMENTAL</t>
  </si>
  <si>
    <t>17-Servicios de contabilidad gubernamental</t>
  </si>
  <si>
    <t>0010-DIRECCION GENERAL  DE PRESUPUESTO</t>
  </si>
  <si>
    <t>20-Gestión del sistema presupuestario dominicano</t>
  </si>
  <si>
    <t>0011-DIRECCION GENERAL DE CREDITO PUBLICO</t>
  </si>
  <si>
    <t>18-Administración de crédito público</t>
  </si>
  <si>
    <t>0012-DIRECCION GENERAL DE JUBILACIONES Y PENSIONES A CARGO DEL ESTADO</t>
  </si>
  <si>
    <t>21-Administración de pensiones y jubilaciones</t>
  </si>
  <si>
    <t>03-Actividades comunes a los programas 13, 14, 19 y 23</t>
  </si>
  <si>
    <t>11-Servicios técnicos pedagógicos</t>
  </si>
  <si>
    <t>13-Servicios de educación primaria para niños y niñas de 6 a 11 años</t>
  </si>
  <si>
    <t>14-Servicios de educación secundaria para niños (as) y adolescentes de 12 a 17 años</t>
  </si>
  <si>
    <t>15-Servicios de educación de adultos - incluye adolescentes y jóvenes mayores de 14 años</t>
  </si>
  <si>
    <t>17-Instalaciones escolares seguras, inclusivas y sostenibles</t>
  </si>
  <si>
    <t>18-Formación y desarrollo de la carrera docente</t>
  </si>
  <si>
    <t>19-Servicios de educación especial para niños(as), adolescentes y jóvenes de 0-20 años</t>
  </si>
  <si>
    <t>23-Servicio educativo del grado preprimario nivel inicial</t>
  </si>
  <si>
    <t>0002-OFICINA DE COOPERACIÓN INTERNACIONAL (OCI)</t>
  </si>
  <si>
    <t>21-Gestión y coordinación de la cooperación internacional educativa</t>
  </si>
  <si>
    <t>0004-INSTITUTO NACIONAL DE EDUCACIÓN FISICA</t>
  </si>
  <si>
    <t>0005-INSTITUTO NACIONAL DE BIENESTAR MAGISTERIAL</t>
  </si>
  <si>
    <t>20-Gestión y coordinación de los servicios de bienestar magisterial</t>
  </si>
  <si>
    <t>0006-INSTITUTO DOM. DE EVALUACIÓN E INVESTIGACIÓN DE LA CALIDAD EDUCATIVA</t>
  </si>
  <si>
    <t>0007-INSTITUTO NACIONAL DE FORMACIÓN Y CAPACITACIÓN MAGISTERIAL</t>
  </si>
  <si>
    <t>0010-INSTITUTO NACIONAL DE BIENESTAR ESTUDIANTIL (INABIE)</t>
  </si>
  <si>
    <t>16-Servicios de bienestar estudiantil</t>
  </si>
  <si>
    <t>23-Dirección y coordinación del Sistema Nacional de Salud</t>
  </si>
  <si>
    <t>24-Regulación sanitaria</t>
  </si>
  <si>
    <t>25-Gestión y provisión de salud colectiva</t>
  </si>
  <si>
    <t>42-Prevención, diagnóstico y tratamiento VIH/SIDA</t>
  </si>
  <si>
    <t>43-Detección oportuna y atención al cáncer</t>
  </si>
  <si>
    <t>0007-CONSEJO NACIONAL PARA EL VIH SIDA</t>
  </si>
  <si>
    <t>18-Provisión de medicamentos, insumos sanitarios y reactivos de laboratorio</t>
  </si>
  <si>
    <t>22-Calidad de vida e inclusión social de niños con discapacidad intelectual (CAID)</t>
  </si>
  <si>
    <t>11-Construcción, reparación y mantenimiento de instalaciones deportivas</t>
  </si>
  <si>
    <t>12-Apoyo y supervisión al deporte federado y alto rendimiento</t>
  </si>
  <si>
    <t>13-Formación, capacitación y asistencia técnica deportiva</t>
  </si>
  <si>
    <t>14-Fomento del deporte escolar y universitario</t>
  </si>
  <si>
    <t>15-Fomento de la recreación, la actividad física y el deporte de tiempo libre</t>
  </si>
  <si>
    <t>0002-COMISIÓN HÍPICA NACIONAL</t>
  </si>
  <si>
    <t>12-Libre ejercicio de los derechos laborales en el sector formal privado</t>
  </si>
  <si>
    <t>13-Protección de la seguridad social de los trabajadores y trabajadoras: ambiente laboral sano y seguro</t>
  </si>
  <si>
    <t>21-Aumento del empleo</t>
  </si>
  <si>
    <t>0001-MINISTERIO DE AGRICULTURA</t>
  </si>
  <si>
    <t>03-Actividades comunes a los programas 11 y 14</t>
  </si>
  <si>
    <t>11-Fomento de la producción agrícola</t>
  </si>
  <si>
    <t>12-Transferencia de tecnologías agropecuarias</t>
  </si>
  <si>
    <t>14-Inocuidad agroalimentaria y sanidad vegetal</t>
  </si>
  <si>
    <t>13-Sanidad animal, asistencia técnica y fomento pecuario</t>
  </si>
  <si>
    <t>18-Prevención y control de enfermedades bovinas</t>
  </si>
  <si>
    <t>19-Fomento y desarrollo de la productividad de los sistemas de producción de leche bovina</t>
  </si>
  <si>
    <t>0003-OFICINA DE TRATADOS COMERCIALES AGRICOLAS</t>
  </si>
  <si>
    <t>0005-DIRECCION EJECUTIVA DE LA COMISION DE FOMENTO A LA TECNIFICACION DEL SISTEMA NACIONAL DE RIEGO</t>
  </si>
  <si>
    <t>15-Fomento del uso eficiente y racional del agua para la agricultura</t>
  </si>
  <si>
    <t>0006-CONSEJO NACIONAL DE PRODUCCIÓN PECUARIA (CONAPROPE)</t>
  </si>
  <si>
    <t>0007-CONSEJO NACIONAL PARA LA REGLAMENTACIÓN Y FOMENTO DE LA INDUSTRIA LECHERA</t>
  </si>
  <si>
    <t>11-Desarrollo de la infraestructura física de calles y avenidas</t>
  </si>
  <si>
    <t>12-Mantenimiento, seguridad y asistencia vial</t>
  </si>
  <si>
    <t>13-Desarrollo en la infraestructura física de carreteras</t>
  </si>
  <si>
    <t>14-Desarrollo en la infraestructura física de caminos vecinales</t>
  </si>
  <si>
    <t>15-Desarrollo en la infraestructura física de puentes</t>
  </si>
  <si>
    <t>16-Reconstrucción y Rehabilitación de Obras Hidráulicas y de Drenaje</t>
  </si>
  <si>
    <t>17-Desarrollo en la infraestructura física de edificaciones para los servicios sociales</t>
  </si>
  <si>
    <t>18-Desarrollo en la infraestructura física de muelles y puertos</t>
  </si>
  <si>
    <t>19-Gestión del sistema de peajes</t>
  </si>
  <si>
    <t>0002-DIRECCION GENERAL DE EMBELLECIMIENTO DE CARRETERAS Y AVENIDAS DE CIRCUNV.</t>
  </si>
  <si>
    <t>22-Embellecimiento de avenidas y carreteras</t>
  </si>
  <si>
    <t>23-Acceso y uso adecuado del servicio de transporte</t>
  </si>
  <si>
    <t>0006-OFICINA NAC. DE EVALUACIÓN SÍSMICA Y VULNERABILIDAD DE INFRAESTRUCTURA</t>
  </si>
  <si>
    <t>0009-OFICINA NACIONAL DE METEOROLOGÍA</t>
  </si>
  <si>
    <t>24-Investigación e información meteorológica</t>
  </si>
  <si>
    <t>0010-COMISION PRESIDENCIAL PARA LA MODERNIZACION Y SEGURIDAD PORTUARIAS</t>
  </si>
  <si>
    <t>25-Promoción para la modernización y seguridad portuaria</t>
  </si>
  <si>
    <t>26-Reglamentación y supervisión del transporte aéreo</t>
  </si>
  <si>
    <t>11-Fomento y desarrollo de la productividad y competitividad del sector industrial</t>
  </si>
  <si>
    <t>17-Supervisión, regulación y fomento del comercio</t>
  </si>
  <si>
    <t>18-Fomento y desarrollo de la micro, pequeña y mediana empresa</t>
  </si>
  <si>
    <t>19-Fortalecimiento del Sistema Dominicano de la Calidad</t>
  </si>
  <si>
    <t>16-Fomento y desarrollo de la industria de la confección textil</t>
  </si>
  <si>
    <t>0009-DIRECCION DE FOMENTO Y DESARROLLO DE LA ARTESANIA NACIONAL (FODEARTE)</t>
  </si>
  <si>
    <t>0010-CONSEJO DE COORDINACIÓN DE LA ZONA ESPECIAL DE DESARROLLO FRONTERIZO (CCDF)</t>
  </si>
  <si>
    <t>11-Fomento y promoción turística</t>
  </si>
  <si>
    <t>12-Supervisión y regulación de los servicios turísticos</t>
  </si>
  <si>
    <t>13-Fomento y desarrollo de infraestructuras turísticas</t>
  </si>
  <si>
    <t>11-Representación y defensa del interés público social</t>
  </si>
  <si>
    <t>12-Coordinación y funcionamiento del Sistema Penitenciario Dominicano</t>
  </si>
  <si>
    <t>13-Gestión de los Servicios Periciales e Investigación Forense</t>
  </si>
  <si>
    <t>0215-MINISTERIO DE LA MUJER</t>
  </si>
  <si>
    <t>01-MINISTERIO DE LA  MUJER</t>
  </si>
  <si>
    <t>0001-MINISTERIO DE LA MUJER</t>
  </si>
  <si>
    <t>11-Coordinación intersectorial</t>
  </si>
  <si>
    <t>12-Fomento y promoción de la perspectiva de género en la educación y capacitación</t>
  </si>
  <si>
    <t>13-Prevención y atención a la violencia de género e intrafamiliar</t>
  </si>
  <si>
    <t>15-Promoción de los derechos integrales de la mujer</t>
  </si>
  <si>
    <t>0001-MINISTERIO DE CULTURA</t>
  </si>
  <si>
    <t>11-Conservación, restauración, salvaguarda patrimonio cultura material e inmaterial</t>
  </si>
  <si>
    <t>13-Fomento, difusión y desarrollo de la cultura</t>
  </si>
  <si>
    <t>0003-BIBLIOTECA NACIONAL PEDRO HENRÍQUEZ UREÑA</t>
  </si>
  <si>
    <t>12-Difusión patrimonio cultural [material e inmaterial]</t>
  </si>
  <si>
    <t>0006-DIRECCIÓN GENERAL DE MUSEOS</t>
  </si>
  <si>
    <t>0217-MINISTERIO DE LA JUVENTUD</t>
  </si>
  <si>
    <t>01-MINISTERIO DE LA JUVENTUD</t>
  </si>
  <si>
    <t>0001-MINISTERIO DE LA JUVENTUD</t>
  </si>
  <si>
    <t>11-Desarrollo integral de la juventud</t>
  </si>
  <si>
    <t>03-Actividades comunes a los programas del 11 al 15</t>
  </si>
  <si>
    <t>11-Conservación de la biodiversidad</t>
  </si>
  <si>
    <t>12-Manejo sostenible de los recursos forestales</t>
  </si>
  <si>
    <t>13-Manejo sostenible de recursos no renovables, de los suelos y las aguas</t>
  </si>
  <si>
    <t>14-Gestión sostenible de los recursos costeros y marinos</t>
  </si>
  <si>
    <t>15-Prevención y control de la calidad ambiental</t>
  </si>
  <si>
    <t>17-Transversalización del cambio climático en las políticas nacionales</t>
  </si>
  <si>
    <t>0007-UNIDAD TÉCNICA EJECUTORA DE PROYECTOS DE DESARROLLO AGROFORESTAL</t>
  </si>
  <si>
    <t>11-Fomento y desarrollo de la educación superior</t>
  </si>
  <si>
    <t>12-Fomento y desarrollo de la ciencia y la tecnología</t>
  </si>
  <si>
    <t>0004-COMISION INTERNACIONAL ASESORA CIENCIA Y TECNOLOGIA</t>
  </si>
  <si>
    <t>0220-MINISTERIO DE ECONOMÍA, PLANIFICACIÓN Y DESARROLLO</t>
  </si>
  <si>
    <t>01-MINISTERIO DE ECONOMIA, PLANIFICACION Y DESARROLLO</t>
  </si>
  <si>
    <t>0001-MINISTERIO DE ECONOMIA, PLANIFICACION Y DESARROLLO</t>
  </si>
  <si>
    <t>13-Análisis de estudios económicos y sociales</t>
  </si>
  <si>
    <t>14-Planificación económica y social</t>
  </si>
  <si>
    <t>16-Coordinación de la cooperación internacional</t>
  </si>
  <si>
    <t>18-Ordenamiento territorial y desarrollo regional</t>
  </si>
  <si>
    <t>98-Administracion de contribuciones especiales</t>
  </si>
  <si>
    <t>99-Administracion de activos, pasivos y transferencias</t>
  </si>
  <si>
    <t>0005-DIRECCION GENERAL DE COOPERACION MULTILATERAL</t>
  </si>
  <si>
    <t>0009-OFICINA NACIONAL DE ESTADISTICAS</t>
  </si>
  <si>
    <t>12-Normalización y producción de estadísticas nacionales</t>
  </si>
  <si>
    <t>0017-GOBERNACION DEL EDIFICIO DE OFICINAS GUBERNAMENTALES</t>
  </si>
  <si>
    <t>0018-SISTEMA ÚNICO DE BENEFICIARIOS</t>
  </si>
  <si>
    <t>0001-MINISTERIO DE ADMINISTRACION PUBLICA</t>
  </si>
  <si>
    <t>11-Profesionalización de la función pública</t>
  </si>
  <si>
    <t>17-Formación y capacitación de servidores de la administración pública</t>
  </si>
  <si>
    <t>0003-OFICINA GUBERNAMENTAL DE TECNOLOGIA DE LA INFORMACION Y LA COMUNICACION (OGTIC)</t>
  </si>
  <si>
    <t>18-Programación e implementación del gobierno electrónico y atención ciudadana</t>
  </si>
  <si>
    <t>11-Regulación, fiscalización y desarrollo de la minería metálica, no metálica y MAPE</t>
  </si>
  <si>
    <t>12-Regulación y desarrollo energético</t>
  </si>
  <si>
    <t>13-Regulación y desarrollo de hidrocarburos</t>
  </si>
  <si>
    <t>0002-DIRECCION GENERAL DE MINERIA</t>
  </si>
  <si>
    <t>11-Desarrollo de la vivienda y el hábitat</t>
  </si>
  <si>
    <t>12-Construcción, reconstrucción y mejoramiento de edificaciones</t>
  </si>
  <si>
    <t>0301-PODER JUDICIAL</t>
  </si>
  <si>
    <t>01-PODER JUDICIAL</t>
  </si>
  <si>
    <t>0001-CONSEJO DEL PODER JUDICIAL</t>
  </si>
  <si>
    <t>11-Administración de justicia</t>
  </si>
  <si>
    <t>0401-JUNTA CENTRAL ELECTORAL</t>
  </si>
  <si>
    <t>01-JUNTA CENTRAL ELECTORAL</t>
  </si>
  <si>
    <t>0001-JUNTA CENTRAL ELECTORAL</t>
  </si>
  <si>
    <t>11-Gestión de los procesos electorales</t>
  </si>
  <si>
    <t>12-Gestión del registro del estado civil</t>
  </si>
  <si>
    <t>13-Administración de la cédula de identidad y electoral</t>
  </si>
  <si>
    <t>0402-CÁMARA DE CUENTAS</t>
  </si>
  <si>
    <t>01-CAMARA DE CUENTAS</t>
  </si>
  <si>
    <t>0001-CAMARA DE CUENTAS DE LA REPUBLICA DOMINICANA</t>
  </si>
  <si>
    <t>11-Control externo, fiscalización y análisis de los recursos públicos</t>
  </si>
  <si>
    <t>0403-TRIBUNAL CONSTITUCIONAL</t>
  </si>
  <si>
    <t>01-TRIBUNAL CONSTITUCIONAL</t>
  </si>
  <si>
    <t>0001-TRIBUNAL CONSTITUCIONAL</t>
  </si>
  <si>
    <t>11-Administración constitucional</t>
  </si>
  <si>
    <t>0404-DEFENSOR DEL PUEBLO</t>
  </si>
  <si>
    <t>01-DEFENSOR DEL PUEBLO</t>
  </si>
  <si>
    <t>0001-DEFENSOR DEL PUEBLO</t>
  </si>
  <si>
    <t>11-Defensa de los derechos personales y colectivos frente a los servicios públicos</t>
  </si>
  <si>
    <t>0405-TRIBUNAL SUPERIOR  ELECTORAL (TSE)</t>
  </si>
  <si>
    <t>01-TRIBUNAL SUPERIOR  ELECTORAL ( TSE)</t>
  </si>
  <si>
    <t>0001-TRIBUNAL SUPERIOR  ELECTORAL TSE</t>
  </si>
  <si>
    <t>11-Administración de justicia electoral</t>
  </si>
  <si>
    <t>0406-OFICINA NACIONAL DE DEFENSA PUBLICA</t>
  </si>
  <si>
    <t>01-OFICINA NACIONAL DE DEFENSA PUBLICA</t>
  </si>
  <si>
    <t>0001-OFICINA NACIONAL DE DEFENSA PUBLICA</t>
  </si>
  <si>
    <t>11-Servicio nacional de defensa pública</t>
  </si>
  <si>
    <t>0998-ADMINISTRACION DE DEUDA PUBLICA Y ACTIVOS FINANCIEROS</t>
  </si>
  <si>
    <t>01-DEUDA PUBLICA Y OTRAS OPERACIONES FINANCIERAS</t>
  </si>
  <si>
    <t>0001-MINISTERIO  DE HACIENDA (DEUDA PUBLICA)</t>
  </si>
  <si>
    <t>96-Deuda pública y otras operaciones financieras</t>
  </si>
  <si>
    <t>11-Pago Energia No Cortable</t>
  </si>
  <si>
    <t>97-Subsidios del Estado</t>
  </si>
  <si>
    <t>5102-CENTRO DE EXPORTACIONES E INVERSIONES DE LA REP. DOM.</t>
  </si>
  <si>
    <t>01-CENTRO DE EXPORTACION E INVERSION DE LA REPUBLICA DOMINICANA</t>
  </si>
  <si>
    <t>0001-CENTRO DE EXPORTACION E INVERSION DE LA REPUBLICA DOMINICANA</t>
  </si>
  <si>
    <t>11-Fomento a las exportaciones y la atracción a la inversión extranjera</t>
  </si>
  <si>
    <t>5103-CONSEJO NACIONAL DE POBLACIÓN Y FAMILIA</t>
  </si>
  <si>
    <t>01-CONSEJO NACIONAL DE POBLACION Y FAMILIA</t>
  </si>
  <si>
    <t>0001-CONSEJO NACIONAL DE POBLACION Y FAMILIA</t>
  </si>
  <si>
    <t>11-Investigación, planificación y asesoría de la población y familia</t>
  </si>
  <si>
    <t>5104-DEPARTAMENTO AEROPORTUARIO</t>
  </si>
  <si>
    <t>01-DEPARTAMENTO AEROPORTUARIO</t>
  </si>
  <si>
    <t>0001-DEPARTAMENTO AEROPORTUARIO</t>
  </si>
  <si>
    <t>11-Regulación y control de los aeropuertos en el país</t>
  </si>
  <si>
    <t>5109-DEFENSA CIVIL</t>
  </si>
  <si>
    <t>01-DEFENSA CIVIL</t>
  </si>
  <si>
    <t>0001-DEFENSA CIVIL</t>
  </si>
  <si>
    <t>11-Coordinación y prevención de vidas y bienes en emergencias y desastres</t>
  </si>
  <si>
    <t>5111-INSTITUTO AGRARIO DOMINICANO</t>
  </si>
  <si>
    <t>01-INSTITUTO AGRARIO DOMINICANO</t>
  </si>
  <si>
    <t>0001-INSTITUTO AGRARIO DOMINICANO</t>
  </si>
  <si>
    <t>11-Captación, distribución y titulación de tierras para la transformación de la estructura y producción agraria</t>
  </si>
  <si>
    <t>12-Apoyo y fomento a la producción agropecuaria</t>
  </si>
  <si>
    <t>5112-INSTITUTO AZUCARERO DOMINICANO</t>
  </si>
  <si>
    <t>01-INSTITUTO AZUCARERO DOMINICANO</t>
  </si>
  <si>
    <t>0001-INSTITUTO AZUCARERO DOMINICANO</t>
  </si>
  <si>
    <t>11-Formulación de políticas, coordinación y normas de la producción</t>
  </si>
  <si>
    <t>5118-INSTITUTO NACIONAL DE RECURSOS HIDRAÚLICOS (INDRHI)</t>
  </si>
  <si>
    <t>01-INSTITUTO NACIONAL DE RECURSOS HIDRAULICOS -INDRHI-</t>
  </si>
  <si>
    <t>0001-INSTITUTO NACIONAL DE RECURSOS HIDRAULICOS -INDRHI-</t>
  </si>
  <si>
    <t>11-Construcción y rehabilitación de presas</t>
  </si>
  <si>
    <t>12-Construcción y rehabilitación de sistemas de riego y obras hidráulicas</t>
  </si>
  <si>
    <t>5119-INSTITUTO PARA EL DESARROLLO DEL SUROESTE</t>
  </si>
  <si>
    <t>01-INSTITUTO PARA EL DESARROLLO DEL SUROESTE -INDESUR-</t>
  </si>
  <si>
    <t>0001-INSTITUTO PARA EL DESARROLLO DEL SUROESTE -INDESUR-</t>
  </si>
  <si>
    <t>11-Desarrollo de la región Suroeste</t>
  </si>
  <si>
    <t>5120-JARDÍN BOTÁNICO</t>
  </si>
  <si>
    <t>01-JARDIN BOTANICO NACIONAL</t>
  </si>
  <si>
    <t>0001-JARDIN BOTANICO NACIONAL</t>
  </si>
  <si>
    <t>11-Preservación y exhibición de la flora del país</t>
  </si>
  <si>
    <t>5121-LIGA MUNICIPAL DOMINICANA</t>
  </si>
  <si>
    <t>01-LIGA MUNICIPAL DOMINICANA</t>
  </si>
  <si>
    <t>0001-LIGA MUNICIPAL DOMINICANA</t>
  </si>
  <si>
    <t>11-Planificación, fomento y asesoría municipal</t>
  </si>
  <si>
    <t>5127-SUPERINTENDENCIA DE SEGUROS</t>
  </si>
  <si>
    <t>01-SUPERINTENDENCIA DE SEGUROS</t>
  </si>
  <si>
    <t>0001-SUPERINTENDENCIA DE SEGUROS</t>
  </si>
  <si>
    <t>11-Control y fiscalización compañía de seguros</t>
  </si>
  <si>
    <t>5128-UNIVERSIDAD AUTÓNOMA DE SANTO DOMINGO</t>
  </si>
  <si>
    <t>01-UNIVERSIDAD AUTONOMA DE SANTO DOMINGO</t>
  </si>
  <si>
    <t>0001-UNIVERSIDAD AUTONOMA DE SANTO DOMINGO</t>
  </si>
  <si>
    <t>11-Docencia</t>
  </si>
  <si>
    <t>12-Investigación</t>
  </si>
  <si>
    <t>13-Extensión</t>
  </si>
  <si>
    <t>14-Bienestar estudiantil</t>
  </si>
  <si>
    <t>15-Perfeccionamiento del perfil educativo</t>
  </si>
  <si>
    <t>16-Servicios bibliográficos y de internet</t>
  </si>
  <si>
    <t>17-Producción de bienes y servicios</t>
  </si>
  <si>
    <t>99-Administración de transferencias y activos financieros</t>
  </si>
  <si>
    <t>5130-PARQUE ZOOLÓGICO NACIONAL</t>
  </si>
  <si>
    <t>01-PARQUE ZOOLOGICO NACIONAL</t>
  </si>
  <si>
    <t>0001-PARQUE ZOOLOGICO NACIONAL</t>
  </si>
  <si>
    <t>11-Conservación y exhibición de la fauna</t>
  </si>
  <si>
    <t>5131-INSTITUTO DOMINICANO DE LAS TELECOMUNICACIONES</t>
  </si>
  <si>
    <t>01-INSTITUTO DOMINICANO DE LA TELECOMUNICACIONES</t>
  </si>
  <si>
    <t>0001-INSTITUTO DOMINICANO DE LA TELECOMUNICACIONES</t>
  </si>
  <si>
    <t>11-Regulación y supervisión para el desarrollo de las comunicaciones</t>
  </si>
  <si>
    <t>5132-INSTITUTO DOMINICANO DE INVESTIGACIONES AGROPECUARIAS Y FORESTALES</t>
  </si>
  <si>
    <t>01-INSTITUTO DOMINICANO DE INVESTIGACIONES AGROPECUARIAS Y FORESTALES</t>
  </si>
  <si>
    <t>0001-INSTITUTO DOMINICANO DE INVESTIGACIONES AGROPECUARIAS Y FORESTALES</t>
  </si>
  <si>
    <t>11-Investigación para el desarrollo agropecuario y forestal</t>
  </si>
  <si>
    <t>5133-MUSEO DE HISTORIA NATURAL</t>
  </si>
  <si>
    <t>01-MUSEO DE HISTORIA NATURAL</t>
  </si>
  <si>
    <t>0001-MUSEO DE HISTORIA NATURAL</t>
  </si>
  <si>
    <t>11-Estudio y conservación de la biodiversidad</t>
  </si>
  <si>
    <t>5134-ACUARIO NACIONAL</t>
  </si>
  <si>
    <t>01-ACUARIO NACIONAL</t>
  </si>
  <si>
    <t>0001-ACUARIO NACIONAL</t>
  </si>
  <si>
    <t>11-Conservación y exhibición de la flora y fauna acuáticas</t>
  </si>
  <si>
    <t>5135-OFICINA NACIONAL DE PROPIEDAD INDUSTRIAL</t>
  </si>
  <si>
    <t>01-OFICINA NACIONAL DE LA PROPIEDAD INDUSTRIAL</t>
  </si>
  <si>
    <t>0001-OFICINA NACIONAL DE LA PROPIEDAD INDUSTRIAL</t>
  </si>
  <si>
    <t>11-Administración, concesión y registro de signos distintivos</t>
  </si>
  <si>
    <t>5136-INSTITUTO DOMINICANO DEL CAFÉ</t>
  </si>
  <si>
    <t>01-INSTITUTO DOMINICANO DEL CAFÉ</t>
  </si>
  <si>
    <t>0001-INSTITUTO DOMINICANO DEL CAFÉ</t>
  </si>
  <si>
    <t>11-Regulación y desarrollo de la caficultura</t>
  </si>
  <si>
    <t>5137-INSTITUTO DUARTIANO</t>
  </si>
  <si>
    <t>01-INSTITUTO DUARTIANO</t>
  </si>
  <si>
    <t>0001-INSTITUTO DUARTIANO</t>
  </si>
  <si>
    <t>11-Concientización y educación sobre la vida y obra del Patricio Juan Pablo Duarte y Díez</t>
  </si>
  <si>
    <t>5138-COMISIÓN NACIONAL DE ENERGÍA</t>
  </si>
  <si>
    <t>01-COMISION NACIONAL DE ENERGIA</t>
  </si>
  <si>
    <t>0001-COMISION NACIONAL DE ENERGIA</t>
  </si>
  <si>
    <t>11-Desarrollo sostenible del sector energético nacional</t>
  </si>
  <si>
    <t>5139-SUPERINTENDENCIA DE ELECTRICIDAD</t>
  </si>
  <si>
    <t>01-SUPERINTENDENCIA DE ELECTRICIDAD</t>
  </si>
  <si>
    <t>0001-SUPERINTENDENCIA DE ELECTRICIDAD</t>
  </si>
  <si>
    <t>11-Protección al consumidor, regulación y fiscalización</t>
  </si>
  <si>
    <t>5140-INSTITUTO DEL TABACO DE LA REPÚBLICA DOMINICANA</t>
  </si>
  <si>
    <t>01-INSTITUTO DEL TABACO DE LA REPÚBLICA DOMINICANA</t>
  </si>
  <si>
    <t>0001-INSTITUTO DEL TABACO DE LA REPÚBLICA DOMINICANA</t>
  </si>
  <si>
    <t>11-Control y mejoramiento de la producción de tabaco</t>
  </si>
  <si>
    <t>5142-FONDO PATRIMONIAL DE LAS EMPRESAS REFORMADAS</t>
  </si>
  <si>
    <t>01-FONDO PATRIMONIAL DE EMPRESAS REFORMADAS</t>
  </si>
  <si>
    <t>0001-FONDO PATRIMONIAL DE EMPRESAS REFORMADAS</t>
  </si>
  <si>
    <t>11-Supervisión y administración del patrimonio de las empresas</t>
  </si>
  <si>
    <t>5143-INSTITUTO DE DESARROLLO Y CRÉDITO COOPERATIVO</t>
  </si>
  <si>
    <t>01-INSTITUTO DE DESARROLLO Y CREDITO COOPERATIVO</t>
  </si>
  <si>
    <t>0001-INSTITUTO DE DESARROLLO Y CREDITO COOPERATIVO</t>
  </si>
  <si>
    <t>11-Fomento y desarrollo cooperativo</t>
  </si>
  <si>
    <t>5144-FONDO ESPECIAL PARA EL DESARROLLO AGROPECUARIO</t>
  </si>
  <si>
    <t>01-FONDO ESPECIAL PARA EL DESARROLLO AGROPECUARIO</t>
  </si>
  <si>
    <t>0001-FONDO ESPECIAL PARA EL DESARROLLO AGROPECUARIO</t>
  </si>
  <si>
    <t>11-Fomento, apoyo al desarrollo rural, adquisición y distribución especial</t>
  </si>
  <si>
    <t>5147-INSTITUTO NACIONAL DE LA UVA</t>
  </si>
  <si>
    <t>01-INSTITUTO NACIONAL DE LA UVA</t>
  </si>
  <si>
    <t>0001-INSTITUTO NACIONAL DE LA UVA</t>
  </si>
  <si>
    <t>12-Fomento y desarrollo del cultivo, industrialización y comercialización de la vid a nivel nacional</t>
  </si>
  <si>
    <t>5150-CONSEJO NACIONAL DE ZONAS FRANCAS</t>
  </si>
  <si>
    <t>01-CONSEJO NACIONAL DE ZONAS FRANCAS</t>
  </si>
  <si>
    <t>0001-Consejo Nacional de Zonas Francas</t>
  </si>
  <si>
    <t>11-Promoción y desarrollo de las zonas francas</t>
  </si>
  <si>
    <t>5151-CONSEJO NACIONAL PARA LA NIÑEZ Y LA ADOLESCENCIA</t>
  </si>
  <si>
    <t>01-CONSEJO NACIONAL PARA LA NIÑEZ Y LA ADOLESCENCIA</t>
  </si>
  <si>
    <t>0001-CONSEJO NACIONAL PARA LA NIÑEZ Y LA ADOLESCENCIA</t>
  </si>
  <si>
    <t>03-Actividades comunes a los programas 12, 14 y 15</t>
  </si>
  <si>
    <t>12-Integración de niños, niñas y adolescentes para el derecho de vivir en familia</t>
  </si>
  <si>
    <t>14-Protección de los derechos de niños, niñas y adolescentes</t>
  </si>
  <si>
    <t>15-Atención integral de niños, niñas y adolescentes</t>
  </si>
  <si>
    <t>5154-INSTITUTO DE INNOVACION EN BIOTECNOLOGIA E INDUSTRIAL (IIBI)</t>
  </si>
  <si>
    <t>01-INSTITUTO NACIONAL DE INNOVACION EN BIOTECNOLOGIA E INDUSTRIA</t>
  </si>
  <si>
    <t>0001-INSTITUTO  DE INNOVACION EN BIOTECNOLOGIA E INDUSTRIA</t>
  </si>
  <si>
    <t>11-Investigación y desarrollo en biotecnología e industria</t>
  </si>
  <si>
    <t>12-Servicios de análisis y transferencias en biotecnología</t>
  </si>
  <si>
    <t>5155-INSTITUTO DE FORMACIÓN TÉCNICO PROFESIONAL (INFOTEP)</t>
  </si>
  <si>
    <t>01-INSTITUTO NACIONAL DE FORMACION TECNICO PROFESIONAL - INFOTEP</t>
  </si>
  <si>
    <t>0001-INSTITUTO NACIONAL DE FORMACION TECNICO PROFESIONAL - INFOTEP</t>
  </si>
  <si>
    <t>11-Formación técnico profesional a los trabajadores del sector productivo</t>
  </si>
  <si>
    <t>5157-CORPORACION DOMICANA DE EMPRESAS ESTATALES (CORDE)</t>
  </si>
  <si>
    <t>01-CORPORACION DOMICANA DE EMPRESAS ESTATALES (CORDE)</t>
  </si>
  <si>
    <t>0001-CORPORACION DOMICANA DE EMPRESAS ESTATALES (CORDE</t>
  </si>
  <si>
    <t>11-Dirección y Coordinación</t>
  </si>
  <si>
    <t>5158-DIRECCION GENERAL DE ADUANAS</t>
  </si>
  <si>
    <t>01-DIRECCION GENERAL DE ADUANAS</t>
  </si>
  <si>
    <t>0001-DIRECCION GENERAL DE ADUANAS</t>
  </si>
  <si>
    <t>11-Servicios de administración aduanera</t>
  </si>
  <si>
    <t>12-Inspección y supervisión en las zonas francas</t>
  </si>
  <si>
    <t>13-Servicios y operaciones técnicas</t>
  </si>
  <si>
    <t>98-Administraciones de contribuciones especiales</t>
  </si>
  <si>
    <t>5159-DIRECCION GENERAL DE IMPUESTOS INTERNOS</t>
  </si>
  <si>
    <t>01-DIRECCION GENERAL DE IMPUESTOS INTERNOS</t>
  </si>
  <si>
    <t>0001-DIRECCION GENERAL DE IMPUESTOS INTERNOS</t>
  </si>
  <si>
    <t>11-Recaudaciones de impuestos</t>
  </si>
  <si>
    <t>5161-INSTITUTO DE PROTECCION DE LOS DERECHOS AL CONSUMIDOR</t>
  </si>
  <si>
    <t>01-INSTITUTO NACIONAL DE PROTECCION DE LOS DERECHOS DEL CONSUMIDOR</t>
  </si>
  <si>
    <t>0001-INSTITUTO NACIONAL DE PROTECCION DE LOS DERECHOS DEL CONSUMIDOR</t>
  </si>
  <si>
    <t>11-Defensa y protección a los derechos del consumidor</t>
  </si>
  <si>
    <t>5162-INSTITUTO DOMINICANO DE AVIACION CIVIL</t>
  </si>
  <si>
    <t>01-INSTITUTO DOMINICANO DE AVIACION CIVIL</t>
  </si>
  <si>
    <t>0001-INSTITUTO DOMINICANO DE AVIACION CIVIL</t>
  </si>
  <si>
    <t>11-Regulación y desarrollo de la aviación civil</t>
  </si>
  <si>
    <t>12-Provisión de los servicios de navegación aérea para la aviación civil nacional</t>
  </si>
  <si>
    <t>5163-CONSEJO DOMINICANO DE PESCA Y ACUICULTURA</t>
  </si>
  <si>
    <t>01-CONSEJO DOMINICANO DE PESCA Y ACUICULTURA</t>
  </si>
  <si>
    <t>0001-CONSEJO DOMINICANO DE PESCA Y ACUICULTURA</t>
  </si>
  <si>
    <t>11-Fomento y regulación de las actividades pesqueras y acuícolas</t>
  </si>
  <si>
    <t>5165-COMISION REGULADORA DE PRACTICAS DESLEALES</t>
  </si>
  <si>
    <t>01-COMISION REGULADORA DE PRACTICAS DESLEALES</t>
  </si>
  <si>
    <t>0001-COMISION REGULADORA DE PRACTICAS DESLEALES EN EL COMERCIO</t>
  </si>
  <si>
    <t>11-Defensa de las prácticas desleales del comercio internacional</t>
  </si>
  <si>
    <t>5166-COMISION NACIONAL DE DEFENSA DE LA COMPETENCIA</t>
  </si>
  <si>
    <t>01-COMISION NACIONAL DE DEFENSA DE LA COMPETENCIA</t>
  </si>
  <si>
    <t>0001-COMISION NACIONAL  DE DEFENSA DE LA COMPETENCIA</t>
  </si>
  <si>
    <t>11-Defensa, promoción y abogacía de la competencia de los mercados</t>
  </si>
  <si>
    <t>5168-ARCHIVO GENERAL DE LA NACIÓN</t>
  </si>
  <si>
    <t>01-ARCHIVO GENERAL DE LA NACION</t>
  </si>
  <si>
    <t>0001-ARCHIVO GENERAL DE LA NACION</t>
  </si>
  <si>
    <t>11-Servicios generales de archivo</t>
  </si>
  <si>
    <t>5169-DIRECCIÓN GENERAL DE CINE (DGCINE)</t>
  </si>
  <si>
    <t>01-DIRECCION GENERAL DE CINE (DGCINE)</t>
  </si>
  <si>
    <t>0001-DIRECCION GENERAL DE CINE (DGCINE)</t>
  </si>
  <si>
    <t>11-Fomento y promoción cinematográficas</t>
  </si>
  <si>
    <t>5171-INSTITUTO DOMINICANO PARA LA CALIDAD (INDOCAL)</t>
  </si>
  <si>
    <t>01-INSTITUTO DOMINICANO PARA LA CALIDAD (INDOCAL)</t>
  </si>
  <si>
    <t>0001-INSTITUTO DOMINICANO PARA LA CALIDAD (INDOCAL)</t>
  </si>
  <si>
    <t>11-Servicios de normalización, evaluación de la conformidad y metrología legal e industrial</t>
  </si>
  <si>
    <t>5172-ORGANISMO DOMINICANO DE ACREDITACION (ODAC)</t>
  </si>
  <si>
    <t>01-ORGANISMO DOMINICANO DE ACREDITACION (ODAC)</t>
  </si>
  <si>
    <t>0001-ORGANISMO DOMINICANO DE ACREDITACION</t>
  </si>
  <si>
    <t>11-Acreditación de los organismos evaluadores de la conformidad</t>
  </si>
  <si>
    <t>5174-MERCADOS DOMINICANOS DE ABASTO AGROPECUARIO</t>
  </si>
  <si>
    <t>01-MERCADOS DOMINICANOS DE ABASTO AGROPECUARIO</t>
  </si>
  <si>
    <t>0001-Mercados Dominicanos de Abasto Agropecuario</t>
  </si>
  <si>
    <t>11-Gestión y regularización de mercados agropecuarios</t>
  </si>
  <si>
    <t>5175-CONSEJO NACIONAL DE COMPETITIVIDAD</t>
  </si>
  <si>
    <t>01-CONSEJO NACIONAL DE COMPETITIVIDAD</t>
  </si>
  <si>
    <t>0001-CONSEJO NACIONAL DE COMPETITIVIDAD</t>
  </si>
  <si>
    <t>11-Fomento de la productividad y la competitividad empresarial</t>
  </si>
  <si>
    <t>5176-CONSEJO NACIONAL DE DISCAPACIDAD (CONADIS)</t>
  </si>
  <si>
    <t>01-CONSEJO NACIONAL DE DISCAPACIDAD (CONADIS)</t>
  </si>
  <si>
    <t>0001-CONSEJO NACIONAL DE DISCAPACITADOS (CONADIS)</t>
  </si>
  <si>
    <t>11-Inclusión social de personas con discapacidad para mejorar la calidad de vida de las personas</t>
  </si>
  <si>
    <t>5177-CONSEJO NAC. DE INVESTIGACIONES AGROPECUARIAS Y FORESTALES (CONIAF)</t>
  </si>
  <si>
    <t>01-CONSEJO NACIONAL DE INVESTIGACIONES AGROPECUARIAS Y FORESTALES (CONIAF</t>
  </si>
  <si>
    <t>0001-CONSEJO NACIONAL DE INVESTIGACIONES AGROPECUARIAS Y FORESTALES (CONIAF)</t>
  </si>
  <si>
    <t>11-Desarrollo de políticas para el fomento de las investigaciones tecnológicas agropecuarias y forestales</t>
  </si>
  <si>
    <t>5178-FONDO NACIONAL PARA EL MEDIO AMBIENTE Y RECURSOS NATURALES</t>
  </si>
  <si>
    <t>01-FONDO NACIONAL PARA EL MEDIO AMBIENTE Y RECURSOS NATURALES</t>
  </si>
  <si>
    <t>0001-FONDO NACIONAL PARA EL MEDIO AMBIENTE Y RECURSOS NATURALES</t>
  </si>
  <si>
    <t>11-Desarrollo y financiamiento de proyectos medioambientales y de conservación de los recursos naturales</t>
  </si>
  <si>
    <t>5179-SERVICIO GEOLOGICO NACIONAL</t>
  </si>
  <si>
    <t>01-SERVICIO GEOLOGICO NACIONAL</t>
  </si>
  <si>
    <t>0001-SERVICIO GEOLOGICO NACIONAL</t>
  </si>
  <si>
    <t>5180-DIRECCION CENTRAL DEL SERVICIO NACIONAL DE SALUD</t>
  </si>
  <si>
    <t>01-DIRECCION CENTRAL DEL SERVICIO NACIONAL DE SALUD</t>
  </si>
  <si>
    <t>0001-DIRECCIÓN CENTRAL DEL SERVICIO NACIONAL DE SALUD</t>
  </si>
  <si>
    <t>03-Actividades comunes (a los programas 11 y 12)</t>
  </si>
  <si>
    <t>11-Provisión de servicios de salud en establecimientos de primer nivel de atención</t>
  </si>
  <si>
    <t>12-Provisión de servicios de salud en establecimientos no auto gestionados</t>
  </si>
  <si>
    <t>13-Provisión de servicios de salud en establecimientos auto gestionados</t>
  </si>
  <si>
    <t>16-Provisión de servicios de salud bucodental en la red pública de servicios de salud</t>
  </si>
  <si>
    <t>44-Detección oportuna y atención al déficit auditivo en niños hasta 5 años</t>
  </si>
  <si>
    <t>0002-HOSPITAL GENERAL DR. VINICIO CALVENTI</t>
  </si>
  <si>
    <t>0003-HOSPITAL GENERAL DE ESPECIALIDADES DR. NELSON ASTACIO</t>
  </si>
  <si>
    <t>15-Provisión de servicios de salud especializados Ciudad Sanitaria Luis E. Aybar</t>
  </si>
  <si>
    <t>0004-HOSPITAL REGIONAL DR. MARCELINO VELEZ SANTANA</t>
  </si>
  <si>
    <t>0005-HOSPITAL TRAUMATOLOGICO QUIRURGICO PROFESOR JUAN BOSCH</t>
  </si>
  <si>
    <t>0006-HOSPITAL TRAUMATOLOGICO DR. NEY ARIAS LORA</t>
  </si>
  <si>
    <t>0007-INSTITUTO NACIONAL DEL CANCER ROSA EMILIA SANCHEZ PEREZ DE TAVAREZ</t>
  </si>
  <si>
    <t>0008-HOSPITAL PEDIATRICO DR. HUGO MENDOZA, CIUDAD DE LA SALUD</t>
  </si>
  <si>
    <t>0009-HOSPITAL MATERNO DR. REYNALDO ALMANZAR, CIUDAD DE LA SALUD</t>
  </si>
  <si>
    <t>0010-CENTRO CARDIO-NEURO OFTALMOLÓGICO Y DE TRASPLANTE (CECANOT)</t>
  </si>
  <si>
    <t>0011-CENTRO DE EDUCACIÓN MÉDICA DE AMISTAD DOMINICO-JAPONÉS (CEMADOJA)</t>
  </si>
  <si>
    <t>0012-HOSPITAL GENERAL Y DE ESPECIALIDADES NUESTRA SRA. DE LA ALTAGRACIA</t>
  </si>
  <si>
    <t>0013-CIUDAD SANITARIA LUIS EDUARDO AYBAR</t>
  </si>
  <si>
    <t>0014-HOSPITAL MATERNO-INFANTIL SAN LORENZO DE LOS MINA</t>
  </si>
  <si>
    <t>40-Salud materno neonatal</t>
  </si>
  <si>
    <t>0015-HOSPITAL UNIVERSITARIO MATERNIDAD NUESTRA SEÑORA DE LA ALTAGRACIA</t>
  </si>
  <si>
    <t>0016-DIRECCIÓN DE SERVICIOS DE ATENCIÓN A EMERGENCIAS EXTRAHOSPITALARIAS</t>
  </si>
  <si>
    <t>14-Atención de emergencias médicas</t>
  </si>
  <si>
    <t>0017-HOSPITAL GENERAL DE ESPECIALIDADES DOCTOR MARIO TOLENTINO DIPP</t>
  </si>
  <si>
    <t>5181-INSTITUTO GEOGRÁFICO NACIONAL JOSÉ JOAQUÍN HUNGRÍA MORELL</t>
  </si>
  <si>
    <t>01-INSTITUTO GEOGRÁFICO NACIONAL JOSÉ JOAQUÍN HUNGRÍA MORELL</t>
  </si>
  <si>
    <t>0001-INSTITUTO GEOGRÁFICO NACIONAL JOSÉ JOAQUÍN HUNGRÍA MORELL</t>
  </si>
  <si>
    <t>11-Regular, producir y coordinar la geografía, cartografía y geodesia a nivel nacional</t>
  </si>
  <si>
    <t>5182-INSTITUTO NACIONAL DE TRÁNSITO Y TRANSPORTE TERRESTRE</t>
  </si>
  <si>
    <t>01-INSTITUTO NACIONAL DE TRÁNSITO Y TRANSPORTE TERRESTRE</t>
  </si>
  <si>
    <t>0001-INSTITUTO NACIONAL DE TRÁNSITO Y TRANSPORTE TERRESTRE</t>
  </si>
  <si>
    <t>11-Transporte y tránsito terrestre</t>
  </si>
  <si>
    <t>12-Seguridad vial integral y movilidad sostenible</t>
  </si>
  <si>
    <t>5183-UNIDAD DE ANÁLISIS FINANCIERO (UAF)</t>
  </si>
  <si>
    <t>01-UNIDAD DE ANÁLISIS FINANCIERO (UAF)</t>
  </si>
  <si>
    <t>0001-UNIDAD DE ANÁLISIS FINANCIERO (UAF)</t>
  </si>
  <si>
    <t>11-Coordinación nacional e internacional y prevención del sistema contra el lavado de activos y financiamiento del terrorismo</t>
  </si>
  <si>
    <t>5184-DIRECCIÓN GENERAL DE ALIANZAS PÚBLICO-PRIVADAS</t>
  </si>
  <si>
    <t>01-DIRECCIÓN GENERAL DE ALIANZAS PÚBLICO-PRIVADAS</t>
  </si>
  <si>
    <t>0001-DIRECCIÓN GENERAL DE ALIANZAS PÚBLICO-PRIVADAS</t>
  </si>
  <si>
    <t>11-Promoción estructuración y regulación de alianzas público-privadas</t>
  </si>
  <si>
    <t>5187-DIRECCIÓN GENERAL DE RIESGOS AGROPECUARIOS</t>
  </si>
  <si>
    <t>01-DIRECCIÓN GENERAL DE RIESGOS AGROPECUARIOS</t>
  </si>
  <si>
    <t>0001-DIRECCIÓN GENERAL DE RIESGOS AGROPECUARIOS</t>
  </si>
  <si>
    <t>11-Administración del subsidio para el seguro agropecuario</t>
  </si>
  <si>
    <t>5188-INSTITUTO NACIONAL DE ATENCIÓN INTEGRAL A LA PRIMERA INFANCIA (INAIPI)</t>
  </si>
  <si>
    <t>01-INSTITUTO NACIONAL DE ATENCIÓN INTEGRAL A LA PRIMERA INFANCIA (INAIPI)</t>
  </si>
  <si>
    <t>0001-INSTITUTO NACIONAL DE ATENCIÓN INTEGRAL A LA PRIMERA INFANCIA (INAIPI)</t>
  </si>
  <si>
    <t>22-Desarrollo infantil para niños y niñas de 0 a 4 años y 11 meses</t>
  </si>
  <si>
    <t>5189-DIRECCION GENERAL DE MECENAZGO (DGM)</t>
  </si>
  <si>
    <t>01-DIRECCION GENERAL DE MECENAZGO (DGM)</t>
  </si>
  <si>
    <t>0001-DIRECCION GENERAL DE MECENAZGO (DGM)</t>
  </si>
  <si>
    <t>11-Fomento y promoción de proyectos de interés cultural para la nación</t>
  </si>
  <si>
    <t>5190-INSTITUTO NACIONAL DE COORDINACIÓN DE TRANSPLANTE (INCORT)</t>
  </si>
  <si>
    <t>01-INSTITUTO NACIONAL DE COORDINACIÓN DE TRANSPLANTE (INCORT)</t>
  </si>
  <si>
    <t>0001-INSTITUTO NACIONAL DE COORDINACIÓN DE TRANSPLANTE (INCORT)</t>
  </si>
  <si>
    <t>11-Aumento de la donación de órganos y tejidos para trasplante</t>
  </si>
  <si>
    <t>5202-INSTITUTO DE AUXILIOS</t>
  </si>
  <si>
    <t>01-INSTITUTO DE AUXILIOS</t>
  </si>
  <si>
    <t>0001-INSTITUTO DE AUXILIOS</t>
  </si>
  <si>
    <t>11-Acceso a bajo costo de los servicios para el público en general</t>
  </si>
  <si>
    <t>13-Mejora de la calidad de vida de personas de escasos recursos</t>
  </si>
  <si>
    <t>5205-SUPERINTENDENCIA DE PENSIONES</t>
  </si>
  <si>
    <t>01-SUPERINTENDENCIA DE PENSIONES</t>
  </si>
  <si>
    <t>0001-SUPERINTENDENCIA DE PENSIONES</t>
  </si>
  <si>
    <t>11-Supervisión y fiscalización del sistema dominicano de pensiones</t>
  </si>
  <si>
    <t>5206-SUPERINTENDENCIA DE SALUD Y RIESGO LABORAL</t>
  </si>
  <si>
    <t>01-SUPERINTENDENCIA DE SALUD Y RIESGO LABORAL</t>
  </si>
  <si>
    <t>0001-SUPERINTENDENCIA DE SALUD Y RIESGO LABORAL</t>
  </si>
  <si>
    <t>11-Supervisión y regularización de los servicios de salud</t>
  </si>
  <si>
    <t>5207-CONSEJO NACIONAL DE SEGURIDAD SOCIAL</t>
  </si>
  <si>
    <t>01-CONSEJO NACIONAL DE LA SEGURIDAD SOCIAL -CNSS-</t>
  </si>
  <si>
    <t>0001-CONSEJO NACIONAL DE LA SEGURIDAD SOCIAL -CNSS-</t>
  </si>
  <si>
    <t>13-Regulación del Sistema Dominicano de Seguridad Social</t>
  </si>
  <si>
    <t>5208-SEGURO NACIONAL DE SALUD</t>
  </si>
  <si>
    <t>01-SEGURO NACIONAL DE SALUD</t>
  </si>
  <si>
    <t>0001-SEGURO NACIONAL DE SALUD</t>
  </si>
  <si>
    <t>11-Gestión de atención al usuario de afiliación y salud</t>
  </si>
  <si>
    <t>5209-DIRECCIÓN GENERAL DE INFORMACIÓN Y DEFENSA DE LOS AFILIADOS</t>
  </si>
  <si>
    <t>01-DIRECCIÓN GENERAL DE INFORMACIÓN Y DEFENSA DE LOS AFILIADOS</t>
  </si>
  <si>
    <t>0001-DIRECCIÓN GENERAL DE INFORMACIÓN Y DEFENSA DE LOS AFILIADOS</t>
  </si>
  <si>
    <t>11-Promoción del SDSS y defensa de los afiliados</t>
  </si>
  <si>
    <t>5210-INSTITUTO DOMINICANO DE PREVENCIÓN Y PROTECCIÓN DE RIESGOS LABORALES</t>
  </si>
  <si>
    <t>01-INSTITUTO DOMINICANO DE PREVENCIÓN Y PROTECCIÓN DE RIESGOS LABORALES</t>
  </si>
  <si>
    <t>0001-INSTITUTO DOMINICANO DE PREVENCIÓN Y PROTECCIÓN DE RIESGOS LABORALES</t>
  </si>
  <si>
    <t>11-Administración de riesgos laborales del Sistema Dominicano de Seguridad Social</t>
  </si>
  <si>
    <t>5211-TESORERÍA DE LA SEGURIDAD SOCIAL</t>
  </si>
  <si>
    <t>01-TESORERÍA DE LA SEGURIDAD SOCIAL</t>
  </si>
  <si>
    <t>0001-TESORERÍA DE LA SEGURIDAD SOCIAL</t>
  </si>
  <si>
    <t>11-Gestión de la tesorería del Sistema Dominicano de Seguridad Social</t>
  </si>
  <si>
    <t>PROYECTOS</t>
  </si>
  <si>
    <t>INICIAL</t>
  </si>
  <si>
    <t>13928 - Recuperación de la Cobertura Vegetal en Cuencas Hidrográficas de la República Dominica0.0.</t>
  </si>
  <si>
    <t>12523 - CONSTRUCCIÓN DE 5 PLANTELES ESCOLARES EN LA PROVINCIA BAHORUCO</t>
  </si>
  <si>
    <t>13379 - CONSTRUCCIÓN DE PLANTELES EDUCATIVOS EN LA PROVINCIA DE BAHORUCO (FASE 2)</t>
  </si>
  <si>
    <t>13444 - CONSTRUCCIÓN  2 ESTANCIAS INFANTILES EN LA PROVINCIA DE BARAHO0.0 (FASE 2)</t>
  </si>
  <si>
    <t>13544 - CONSTRUCCIÓN DE PLANTELES EDUCATIVOS EN LA PROVINCIA BARAHO0.0 (FASE 3)</t>
  </si>
  <si>
    <t>13652 - CONSTRUCCIÓN DE LA CIUDAD ESPERANZA DE LOS BARRANCONES, PROVINCIA BARAHO0.0</t>
  </si>
  <si>
    <t>14577 - CONSTRUCCIÓN DE DESTACAMENTOS POLICIALES EN COMUNIDADES DE LA PROVINCIA BARAHO0.0</t>
  </si>
  <si>
    <t>15354 - AMPLIACIÓN DEL PLANTEL EDUCATIVO PARA INICIAL ISMAEL MIRANDA, MUNICIPIO ENRIQUILLO,
PROVINCIA BARAHO0.0.</t>
  </si>
  <si>
    <t>12568 - AMPLIACIÓN Y REHABILITACION DE 12 PLANTELES ESCOLARES EN LA PROVINCIA DAJABON</t>
  </si>
  <si>
    <t>14178 - CONSTRUCCIÓN HOSPITAL MUNICIPAL DE DAJABÓN PROVINCIA DAJABÓN, REPÚBLICA DOMINICA0.0</t>
  </si>
  <si>
    <t>15320 - RECONSTRUCCIÓN DE LA INFRAESTRUCTURA VIAL URBA0.0 DEL MUNICIPIO DAJABON, PROVINCIA
DAJABON</t>
  </si>
  <si>
    <t>12527 - CONSTRUCCIÓN DE 8 PLANTELES ESCOLARES EN LA PROVINCIA DUARTE</t>
  </si>
  <si>
    <t>12566 - AMPLIACIÓN  Y REHABILITACION DE 29 PLANTELES ESCOLARES EN LA PROVINCIA DUARTE</t>
  </si>
  <si>
    <t>14585 - REHABILITACIÓN DE EDIFICACIÓN PARA EL ALOJAMIENTO DE OFICI0.0S PÚBLICAS EN SAN FRANCISCO
DE MACORÍS, PROVINCIA DUARTE</t>
  </si>
  <si>
    <t>15003 - MANEJO DE PAISAJES PRODUCTIVOS INTEGRADOS DE LAS CUENCAS DE LOS RÍOS YAQUE DEL NORTE Y
YU0.0</t>
  </si>
  <si>
    <t>15661 - AMPLIACIÓN DEL PLANTEL EDUCATIVO PARA INICIAL ELISA MARRERO ACOSTA, MUNICIPIO
PIMENTEL, PROVINCIA DUARTE.</t>
  </si>
  <si>
    <t>15667 - AMPLIACIÓN DEL PLANTEL EDUCATIVO PARA INICIAL LUIS TEODOSIO MOLI0.0 ALBERT, MUNICIPIO
VILLA RIVA, PROVINCIA DUARTE.</t>
  </si>
  <si>
    <t>15671 - AMPLIACIÓN DEL PLANTEL EDUCATIVO PARA INICIAL JOSÉ ALTAGRACIA ANTIGUA FRÍAS, MUNICIPIO
ARENOSO, PROVINCIA DUARTE.</t>
  </si>
  <si>
    <t>12528 - CONSTRUCCIÓN DE 5 PLANTELES ESCOLARES EN LA PROVINCIA ELIAS PIÑA</t>
  </si>
  <si>
    <t>12565 - AMPLIACIÓN Y REHABILITACION DE 12 PLANTELES ESCOLARES  EN LA PROVINCIA ELIAS PIÑA</t>
  </si>
  <si>
    <t>13552 - CONSTRUCCIÓN DE PLANTELES EDUCATIVOS EN LA PROVINCIA ELÍAS PIÑA (FASE 3)</t>
  </si>
  <si>
    <t>15365 - AMPLIACIÓN DEL PLANTEL EDUCATIVO PARA INICIAL PROF. RAÚL JIMÉNEZ CAIRO, MUNICIPIO
COMENDADOR, PROVINCIA ELÍAS PIÑA.</t>
  </si>
  <si>
    <t>15366 - AMPLIACIÓN DEL PLANTEL EDUCATIVO PARA INICIAL ISIDRO MARTÍNEZ, MUNICIPIO COMENDADOR,
PROVINCIA ELÍAS PIÑA.</t>
  </si>
  <si>
    <t>15367 - AMPLIACIÓN DEL PLANTEL EDUCATIVO PARA INICIAL LOS RINCONCITOS, MUNICIPIO COMENDADOR,
PROVINCIA ELÍAS PIÑA.</t>
  </si>
  <si>
    <t>15368 - AMPLIACIÓN DEL PLANTEL EDUCATIVO PARA INICIAL LA MESETA, MUNICIPIO COMENDADOR,
PROVINCIA ELÍAS PIÑA.</t>
  </si>
  <si>
    <t>15369 - AMPLIACIÓN DEL PLANTEL EDUCATIVO PARA INICIAL EL PINO, MUNICIPIO COMENDADOR, PROVINCIA
ELÍAS PIÑA.</t>
  </si>
  <si>
    <t>15370 - AMPLIACIÓN DEL PLANTEL EDUCATIVO PARA INICIAL ANGOSTURA, MUNICIPIO COMENDADOR,
PROVINCIA ELÍAS PIÑA.</t>
  </si>
  <si>
    <t>15371 - AMPLIACIÓN DEL PLANTEL EDUCATIVO PARA INICIAL MANUEL ANTONIO MORALES, MUNICIPIO
COMENDADOR, PROVINCIA ELÍAS PIÑA.</t>
  </si>
  <si>
    <t>15372 - AMPLIACIÓN DEL PLANTEL EDUCATIVO PARA INICIAL EVA MARÍA PELLERANO, MUNICIPIO BÁNICA,
PROVINCIA ELÍAS PIÑA.</t>
  </si>
  <si>
    <t>15373 - AMPLIACIÓN DEL PLANTEL EDUCATIVO PARA INICIAL ANTONIO DUVERGÉ, MUNICIPIO PEDRO
SANTA0.0, PROVINCIA ELÍAS PIÑA.</t>
  </si>
  <si>
    <t>15374 - AMPLIACIÓN DEL PLANTEL EDUCATIVO PARA INICIAL PROF. LUIS MILCÍADES ESPICHICOQUEZ PÉREZ,
MUNICIPIO BÁNICA, PROVINCIA ELÍAS PIÑA.</t>
  </si>
  <si>
    <t>15440 - AMPLIACIÓN DEL PLANTEL EDUCATIVO PARA INICIAL MARÍA TRINIDAD SÁNCHEZ, MUNICIPIO JUAN
SANTIAGO, PROVINCIA ELÍAS PIÑA.</t>
  </si>
  <si>
    <t>15441 - AMPLIACIÓN DEL PLANTEL EDUCATIVO PARA INICIAL FÉLIX MARÍA MORILLO MONTERO, MUNICIPIO
HONDO VALLE, PROVINCIA ELÍAS PIÑA.</t>
  </si>
  <si>
    <t>13747 - RECONSTRUCCIÓN HOSPITAL TEOFILO HER0.0NDEZ, EL SEIBO</t>
  </si>
  <si>
    <t>15016 - REHABILITACIÓN CASA DE LA CULTURA DE EL SEIBO, MUNICIPIO EL SEIBO, PROVINCIA EL SEIBO</t>
  </si>
  <si>
    <t>14131 - RECUPERACION DE LOS RECURSOS 0.0TURALES EN LAS  SUB CUENCAS JAMAO Y VERAGUA</t>
  </si>
  <si>
    <t>15021 - CONSTRUCCIÓN DE INFRAESTRUCTURA PARA LA DISPOSICION DE LOS RESIDUOS SOLIDOS EN EL
MUNICIPIO DE MOCA, PROVINCIA ESPAILLAT</t>
  </si>
  <si>
    <t>15310 - RECONSTRUCCIÓN DE LA INFRAESTRUCTURA VIAL URBA0.0 DEL MUNICIPIO CAYETANO GERMOSEN,
PROVINCIA ESPAILLAT</t>
  </si>
  <si>
    <t>15631 - AMPLIACIÓN DEL PLANTEL EDUCATIVO PARA INICIAL AQUILI0.0 DE JESÚS OVALLES FERNÁNDEZ,
MUNICIPIO MOCA, PROVINCIA ESPAILLAT.</t>
  </si>
  <si>
    <t>15632 - AMPLIACIÓN DEL PLANTEL EDUCATIVO PARA INICIAL EL COROZO, MUNICIPIO MOCA, PROVINCIA
ESPAILLAT.</t>
  </si>
  <si>
    <t>15633 - AMPLIACIÓN DEL PLANTEL EDUCATIVO PARA INICIAL DR. FRANK DÍAZ DOMÍNGUEZ, MUNICIPIO
MOCA, PROVINCIA ESPAILLAT.</t>
  </si>
  <si>
    <t>15634 - AMPLIACIÓN DEL PLANTEL EDUCATIVO PARA INICIAL PROF. MÉLIDA PÉREZ RODRÍGUEZ, MUNICIPIO
MOCA, PROVINCIA ESPAILLAT.</t>
  </si>
  <si>
    <t>15635 - AMPLIACIÓN DEL PLANTEL EDUCATIVO PARA INICIAL MANUEL ANTONIO RODRÍGUEZ MERCEDES,
MUNICIPIO MOCA, PROVINCIA ESPAILLAT.</t>
  </si>
  <si>
    <t>15636 - AMPLIACIÓN DEL PLANTEL EDUCATIVO PARA INICIAL OLIVERIO ESPAILLAT HERNÁNDEZ, MUNICIPIO
MOCA, PROVINCIA ESPAILLAT.</t>
  </si>
  <si>
    <t>15637 - AMPLIACIÓN DEL PLANTEL EDUCATIVO PARA INICIAL PROF. CAROLI0.0 ANTONIA ROJAS, MUNICIPIO
MOCA, PROVINCIA ESPAILLAT.</t>
  </si>
  <si>
    <t>15638 - AMPLIACIÓN DEL PLANTEL EDUCATIVO PARA INICIAL ONÉSIMO POLANCO, MUNICIPIO MOCA,
PROVINCIA ESPAILLAT.</t>
  </si>
  <si>
    <t>15639 - AMPLIACIÓN DEL PLANTEL EDUCATIVO PARA INICIAL ISABEL MARÍA CORO0.0, MUNICIPIO MOCA,
PROVINCIA ESPAILLAT.</t>
  </si>
  <si>
    <t>15640 - AMPLIACIÓN DEL PLANTEL EDUCATIVO PARA INICIAL PROF. MARÍA FACUNDA GUZMÁN BENCOSME,
MUNICIPIO MOCA, PROVINCIA ESPAILLAT.</t>
  </si>
  <si>
    <t>15641 - AMPLIACIÓN DEL PLANTEL EDUCATIVO PARA INICIAL LAS MARÍAS, MUNICIPIO GASPAR HERNÁNDEZ,
PROVINCIA ESPAILLAT.</t>
  </si>
  <si>
    <t>15642 - AMPLIACIÓN DEL PLANTEL EDUCATIVO PARA INICIAL PROF. FELIPE MONTES GÓMEZ, MUNICIPIO
GASPAR HERNÁNDEZ, PROVINCIA ESPAILLAT.</t>
  </si>
  <si>
    <t>15647 - AMPLIACIÓN DEL PLANTEL EDUCATIVO PARA INICIAL ISABEL LA CATÓLICA, MUNICIPIO CAYETANO
GERMOSÉN, PROVINCIA ESPAILLAT.</t>
  </si>
  <si>
    <t>15649 - AMPLIACIÓN DEL PLANTEL EDUCATIVO PARA INICIAL AMADO MARÍA TEJADA SÁNCHEZ, MUNICIPIO
MOCA, PROVINCIA ESPAILLAT.</t>
  </si>
  <si>
    <t>12575 - AMPLIACIÓN Y REHABILTACION DE 5 PLANTELES ESCOLARES EN LA PROVINCIA INDEPENDENCIA</t>
  </si>
  <si>
    <t>13402 - CONSTRUCCIÓN DE PLANTELES EDUCATIVOS EN LA PROVINCIA DE INDEPENDENCIA (FASE 2)</t>
  </si>
  <si>
    <t>15034 - RECONSTRUCCIÓN DE INFRAESTRUCTURA VIAL URBA0.0 DEL MUNICIPIO JIMANI, PROVINCIA
INDEPENDENCIA</t>
  </si>
  <si>
    <t>15329 - RECONSTRUCCIÓN DE LA INFRAESTRUCTURA VIAL URBA0.0 DEL MUNICIPIO DUVERGÉ, PROVINCIA
INDEPENDENCIA</t>
  </si>
  <si>
    <t>16059 - AMPLIACIÓN DEL PLANTEL EDUCATIVO PARA INICIAL PROF. JULIÁN FERRERAS FLORIÁN, MUNICIPIO
LA DESCUBIERTA, PROVINCIA INDEPENDENCIA.</t>
  </si>
  <si>
    <t>13523 - REPARACIÓN HOSPITALES DE LA PROVINCIA LA ALTAGRACIA</t>
  </si>
  <si>
    <t>14124 - CONSTRUCCIÓN DEL HOSPITAL MUNICIPAL DE PUNTA CA0.0 EN LA PROVINCIA DE LA ALTAGRACIA</t>
  </si>
  <si>
    <t>15383 - CONSTRUCCIÓN AYUDANTIA DEL MOPC, EN EL MUNICIPIO SALVALEÓN DE HIGUEY, LA ALTAGRACIA</t>
  </si>
  <si>
    <t>13052 - CONSTRUCCIÓN 4 ESTANCIAS INFANTILES EN LA PROVINCIA DE LA ROMA0.0</t>
  </si>
  <si>
    <t>12537 - CONSTRUCCIÓN DE 35 PLANTELES ESCOLARES EN LA PROVINCIA LA VEGA</t>
  </si>
  <si>
    <t>13563 - CONSTRUCCIÓN DE PLANTELES EDUCATIVOS EN LA PROVINCIA LA VEGA (FASE 3)</t>
  </si>
  <si>
    <t>13621 - CONSTRUCCIÓN DE 1 ESTANCIAS INFANTILES EN LA PROVINCIA DE LA VEGA (FASE 3)</t>
  </si>
  <si>
    <t>14441 - CONSTRUCCIÓN PUENTE SOBRE EL RIO CAMU, COMUNIDAD SABANETA, PROVINCIA LA VEGA</t>
  </si>
  <si>
    <t>15069 - RECONSTRUCCIÓN DE INFRAESTRUCTURA VIAL URBA0.0 DEL MUNICIPIO LA VEGA, PROVINCIA LA
VEGA</t>
  </si>
  <si>
    <t>15335 - RECONSTRUCCIÓN DE LA INFRAESTRUCTURA VIAL URBA0.0 DEL MUNICIPIO JARABACOA, PROVINCIA
LA VEGA</t>
  </si>
  <si>
    <t>12538 - CONSTRUCCIÓN DE 12 PLANTELES ESCOLARES EN LA PROVINCIA MARIA TRINIDAD SANCHEZ</t>
  </si>
  <si>
    <t>13564 - CONSTRUCCIÓN DE PLANTELES EDUCATIVOS EN LA PROVINCIA MARIA TRINIDAD SÁNCHEZ (FASE 3 )</t>
  </si>
  <si>
    <t>13605 - CONSTRUCCIÓN DE 1 ESTANCIAS INFANTILES EN LA PROVINCIA DE MARIA TRINIDAD SÁNCHEZ (FASE 3)</t>
  </si>
  <si>
    <t>14609 - CONSTRUCCIÓN DE INFRAESTRUCTURA PARA LA DISPOSICIÓN FI0.0L DE RESIDUOS SÓLIDOS EN
0.0GUA, PROVINCIA MARIA TRINIDAD SANCHEZ</t>
  </si>
  <si>
    <t>15331 - RECONSTRUCCIÓN DE LA INFRAESTRUCTURA VIAL URBA0.0 DEL MUNICIPIO DE 0.0GUA, PROVINCIA
MARÍA TRINIDAD SÁNCHEZ</t>
  </si>
  <si>
    <t>15927 - AMPLIACIÓN DEL PLANTEL EDUCATIVO PARA INICIAL EL POZO, MUNICIPIO EL FACTOR, PROVINCIA
MARIA TRINIDAD SANCHEZ.</t>
  </si>
  <si>
    <t>12540 - CONSTRUCCIÓN DE 9 PLANTELES ESCOLARES EN LA PROVINCIA MONTECRISTI</t>
  </si>
  <si>
    <t>14624 - AMPLIACIÓN DEL SISTEMA 0.0CIO0.0L DE ATENCION A EMERGENCIAS Y SEGURIDAD 9-1-1, FASE II</t>
  </si>
  <si>
    <t>15318 - RECONSTRUCCIÓN DE LA INFRAESTRUCTURA VIAL URBA0.0  DEL MUNICIPIO SAN FER0.0NDO,
PROVINCIA MONTE CRISTI</t>
  </si>
  <si>
    <t>14037 - N/A</t>
  </si>
  <si>
    <t>14566 - CONSTRUCCIÓN DE DESTACAMENTOS POLICIALES EN COMUNIDADES DE LA PROVINCIA PEDER0.0LES</t>
  </si>
  <si>
    <t>12630 - CONSTRUCCIÓN DE LA AVENIDA DE CIRCUNVALACION DE BANI EN LA PROVINCIA PERAVIA</t>
  </si>
  <si>
    <t>14708 - N/A</t>
  </si>
  <si>
    <t>12544 - CONSTRUCCIÓN DE 18 PLANTELES ESCOLARES EN LA PROVINCIA PUERTO PLATA</t>
  </si>
  <si>
    <t>12587 - AMPLIACIÓN Y REHABILITACION DE 15 PLANTELES ESCOLARES  EN LA PROVINCIA PUERTO PLATA</t>
  </si>
  <si>
    <t>13061 - CONSTRUCCIÓN 4 ESTANCIAS INFANTILES EN LA PROVINCIA DE PUERTO PLATA</t>
  </si>
  <si>
    <t>13411 - CONSTRUCCIÓN DE PLANTELES EDUCATIVOS EN LA PROVINCIA DE PUERTO PLATA (FASE 2)</t>
  </si>
  <si>
    <t>13576 - CONSTRUCCIÓN DE PLANTELES EDUCATIVOS EN LA PROVINCIA PUERTO PLATA (FASE 3)</t>
  </si>
  <si>
    <t>14215 - REHABILITACIÓN DE 17 EDIFICACIONES EXISTENTES EN EL PARQUE ARQUEOLÓGICO LA ISABELA
HISTÓRICA, MUNICIPIO DE LUPERÓN, PROVINCIA PUERTO PL</t>
  </si>
  <si>
    <t>14235 - CONSTRUCCIÓN DESTACAMENTOS POLICIALES EN DIFERENTES COMUNIDADES DE LA  PROVINCIA
PUERTO PLATA</t>
  </si>
  <si>
    <t>14236 - CONSTRUCCIÓN DE OFICI0.0S GUBER0.0MENTALES Y PARQUEO PARA EL MANEJO MIGRATORIO EN
BAHIA GARCIA, MUN. LUPERON, PROV. PUERTO PLATA</t>
  </si>
  <si>
    <t>14625 - CONSTRUCCIÓN DE INFRAESTRUCTURA PARA LA DISPOSICIÓN FI0.0L DE RESIDUOS SÓLIDOS EN
PUERTO PLATA</t>
  </si>
  <si>
    <t>15030 - RECONSTRUCCIÓN DE LA INFRAESTRUCTURA VIAL URBA0.0 DEL MUNICIPIO LOS HIDALGOS DE LA
PROVINCIA PUERTO PLATA</t>
  </si>
  <si>
    <t>15035 - RECONSTRUCCIÓN DE LA INFRAESTRUCTURA VIAL URBA0.0 DEL MUNICIPIO VILLA ISABELA DE LA
PROVINCIA PUERTO PLATA</t>
  </si>
  <si>
    <t>15039 - RECONSTRUCCIÓN DE LA INFRAESTRUCTURA VIAL URBA0.0 DEL MUNICIPIO GUA0.0NICO, PROVINCIA
PUERTO PLATA</t>
  </si>
  <si>
    <t>15054 - RECONSTRUCCIÓN DE LA INFRAESTRUCTURA VIAL URBA0.0 DEL MUNICIPIO ALTAMIRA, PROVINCIA
PUERTO PLATA</t>
  </si>
  <si>
    <t>15070 - RECONSTRUCCIÓN DE INFRAESTRUCTURA VIAL URBA0.0 DEL MUNICIPIO DE SAN FELIPE DE PUERTO
PLATA, PROVINCIA PUERTO PLATA</t>
  </si>
  <si>
    <t>15890 - AMPLIACIÓN DEL PLANTEL EDUCATIVO PARA INICIAL SILVANO REYNOSO, MUNICIPIO VILLA ISABELA,
PROVINCIA PUERTO PLATA.</t>
  </si>
  <si>
    <t>5603 - RECONSTRUCCIÓN CARRETERA ISABELA-EL ESTRECHO-BARRANCON, PROVINCIA PUERTO PLATA</t>
  </si>
  <si>
    <t>14596 - CONSTRUCCIÓN DE 2 PUENTES EN LAS COMUNIDADES DE LA CAOBA Y JAYABO, MUNICIPIO SALCEDO,
PROVINCIA HERMA0.0S MIRABAL</t>
  </si>
  <si>
    <t>15029 - RECONSTRUCCIÓN DE LA INFRAESTRUCTURA VIAL URBA0.0 DEL MUNICIPIO DE SALCEDO, PROVINCIA
HERMA0.0S MIRABAL</t>
  </si>
  <si>
    <t>13412 - CONSTRUCCIÓN DE PLANTELES EDUCATIVOS EN LA PROVINCIA DE SAMANÁ (FASE 2)</t>
  </si>
  <si>
    <t>12547 - CONSTRUCCIÓN DE 43 PLANTELES ESCOLARES EN LA PROVINCIA SAN CRISTOBAL</t>
  </si>
  <si>
    <t>14296 - CONSTRUCCIÓN PUENTE CAMBITA, PROVINCIA SAN CRISTOBAL</t>
  </si>
  <si>
    <t>15053 - RECONSTRUCCIÓN DE LA INFRAESTRUCTURA VIAL URBA0.0 DEL MUNICIPIO DE SAN CRISTÓBAL,
PROVINCIA SAN CRISTÓBAL</t>
  </si>
  <si>
    <t>15519 - AMPLIACIÓN DEL PLANTEL EDUCATIVO PARA INICIAL ESTILIANO SUSA0.0, MUNICIPIO VILLA ALTAGRACIA, PROVINCIA SAN CRISTÓBAL.</t>
  </si>
  <si>
    <t>15521 - AMPLIACIÓN DEL PLANTEL EDUCATIVO PARA INICIAL PROF. LORENZO PÉREZ POCHE, MUNICIPIO
VILLA ALTAGRACIA, PROVINCIA SAN CRISTÓBAL.</t>
  </si>
  <si>
    <t>15522 - AMPLIACIÓN DEL PLANTEL EDUCATIVO PARA INICIAL JAVIER ANGULO GURIDI, MUNICIPIO VILLA
ALTAGRACIA, PROVINCIA SAN CRISTÓBAL.</t>
  </si>
  <si>
    <t>15523 - AMPLIACIÓN DEL PLANTEL EDUCATIVO PARA INICIAL LA CUCHILLA, MUNICIPIO VILLA ALTAGRACIA,
PROVINCIA SAN CRISTÓBAL.</t>
  </si>
  <si>
    <t>15311 - RECONSTRUCCIÓN DE LA INFRAESTRUCTURA VIAL URBA0.0 DEL MUNICIPIO BOHECHIO, PROVINCIA
SAN JUAN</t>
  </si>
  <si>
    <t>13417 - CONSTRUCCIÓN DE PLANTELES EDUCATIVOS EN LA PROVINCIA DE SANTIAGO (FASE 2)</t>
  </si>
  <si>
    <t>13571 - AMPLIACIÓN DE PLANTELES EDUCATIVOS EN LA PROVINCIA SANTIAGO (FASE 3)</t>
  </si>
  <si>
    <t>13594 - CONSTRUCCIÓN DE PLANTELES EDUCATIVOS EN LA PROVINCIA SANTIAGO (FASE 3)</t>
  </si>
  <si>
    <t>14127 - REMODELACIÓN HOSPITAL MUNICIPAL DE SAN JOSÉ DE LAS MATAS EN LA PROVINCIA DE SANTIAGO</t>
  </si>
  <si>
    <t>14556 - CONSTRUCCIÓN Y RECONSTRUCCIÓN DE DESTACAMENTOS POLICIALES, EN COMUNIDADES DE LA
PROVINCIA SANTIAGO</t>
  </si>
  <si>
    <t>14606 - N/A</t>
  </si>
  <si>
    <t>15317 - RECONSTRUCCIÓN  DE LA INFRAESTRUCTURA VIAL URBA0.0 DEL MUNICIPIO SANTIAGO DE LOS
CABALLEROS, PROVINCIA SANTIAGO</t>
  </si>
  <si>
    <t>13419 - CONSTRUCCIÓN DE PLANTELES EDUCATIVOS EN LA PROVINCIA DE SANTIAGO RODRÍGUEZ (FASE 2)</t>
  </si>
  <si>
    <t>12592 - AMPLIACIÓN Y REHABILITACION DE 5 PLANTELES ESCOLARES EN LA PROVINCIA VALVERDE</t>
  </si>
  <si>
    <t>13602 - CONSTRUCCIÓN DE PLANTELES EDUCATIVOS EN LA PROVINCIA VALVERDE (FASE 3)</t>
  </si>
  <si>
    <t>15031 - RECONSTRUCCIÓN DE LA INFRAESTRUCTURA VIAL URBA0.0 DEL MUNICIPIO DE MAO, PROVINCIA
VALVERDE</t>
  </si>
  <si>
    <t>15059 - RECONSTRUCCIÓN DE LA INFRAESTRUCTURA VIAL URBA0.0 DEL MUNICIPIO LAGU0.0 SALADA,
PROVINCIA VALVERDE.</t>
  </si>
  <si>
    <t>15068 - RECONSTRUCCIÓN DE INFRAESTRUCTURA VIAL URBA0.0 DEL MUNICIPIO ESPERANZA, PROVINCIA
VALVERDE</t>
  </si>
  <si>
    <t>15766 - AMPLIACIÓN DEL PLANTEL EDUCATIVO PARA INICIAL MARÍA AUXILIADORA, MUNICIPIO MAO,
PROVINCIA VALVERDE.</t>
  </si>
  <si>
    <t>15767 - AMPLIACIÓN DEL PLANTEL EDUCATIVO PARA INICIAL JHON FITZGERALD KENNEDY, MUNICIPIO MAO,
PROVINCIA VALVERDE.</t>
  </si>
  <si>
    <t>15768 - AMPLIACIÓN DEL PLANTEL EDUCATIVO PARA INICIAL CONCEPCIÓN BO0.0 HERNÁNDEZ, MUNICIPIO MAO, PROVINCIA VALVERDE.</t>
  </si>
  <si>
    <t>15769 - AMPLIACIÓN DEL PLANTEL EDUCATIVO PARA INICIAL JUAN PABLO DUARTE, MUNICIPIO MAO,
PROVINCIA VALVERDE.</t>
  </si>
  <si>
    <t>15770 - AMPLIACIÓN DEL PLANTEL EDUCATIVO PARA INICIAL HERMA0.0S MIRABAL, MUNICIPIO ESPERANZA,
PROVINCIA VALVERDE.</t>
  </si>
  <si>
    <t>15771 - AMPLIACIÓN DEL PLANTEL EDUCATIVO PARA INICIAL CRISTÓBAL COLÓN, MUNICIPIO ESPERANZA,
PROVINCIA VALVERDE.</t>
  </si>
  <si>
    <t>15772 - AMPLIACIÓN DEL PLANTEL EDUCATIVO PARA INICIAL PROF. MARÍA LUISA ABREU GUZMÁN ,
MUNICIPIO ESPERANZA, PROVINCIA VALVERDE.</t>
  </si>
  <si>
    <t>15773 - AMPLIACIÓN DEL PLANTEL EDUCATIVO PARA INICIAL PROF. ELBA ANTONIA BÁEZ CASTRO,
MUNICIPIO ESPERANZA, PROVINCIA VALVERDE.</t>
  </si>
  <si>
    <t>15774 - AMPLIACIÓN DEL PLANTEL EDUCATIVO PARA INICIAL BEJUCAL, MUNICIPIO ESPERANZA, PROVINCIA
VALVERDE.</t>
  </si>
  <si>
    <t>15775 - AMPLIACIÓN DEL PLANTEL EDUCATIVO PARA INICIAL PROF. ARACELIS RAMÍREZ BREA, MUNICIPIO
ESPERANZA, PROVINCIA VALVERDE.</t>
  </si>
  <si>
    <t>15776 - AMPLIACIÓN DEL PLANTEL EDUCATIVO PARA INICIAL CESAR NICOLÁS PENSON, MUNICIPIO
ESPERANZA, PROVINCIA VALVERDE.</t>
  </si>
  <si>
    <t>15777 - AMPLIACIÓN DEL PLANTEL EDUCATIVO PARA INICIAL JI0.0MAGAO ARRIBA, MUNICIPIO MAO,
PROVINCIA VALVERDE.</t>
  </si>
  <si>
    <t>15778 - AMPLIACIÓN DEL PLANTEL EDUCATIVO PARA INICIAL EL PUENTE, MUNICIPIO ESPERANZA, PROVINCIA
VALVERDE.</t>
  </si>
  <si>
    <t>15779 - AMPLIACIÓN DEL PLANTEL EDUCATIVO PARA INICIAL SALOMÉ UREÑA , MUNICIPIO ESPERANZA,
PROVINCIA VALVERDE.</t>
  </si>
  <si>
    <t>15787 - AMPLIACIÓN DEL PLANTEL EDUCATIVO PARA INICIAL REVERENDO EDUVIGIS AURELIO DÍAZ NÚÑEZ ,
MUNICIPIO LAGU0.0 SALADA, PROVINCIA VALVERDE.</t>
  </si>
  <si>
    <t>15789 - AMPLIACIÓN DEL PLANTEL EDUCATIVO PARA INICIAL MARÍA ARACELIS MORONTA DOMÍNGUEZ,
MUNICIPIO LAGU0.0 SALADA, PROVINCIA VALVERDE.</t>
  </si>
  <si>
    <t>15790 - AMPLIACIÓN DEL PLANTEL EDUCATIVO PARA INICIAL MARÍA TRINIDAD SÁNCHEZ, MUNICIPIO
LAGU0.0 SALADA, PROVINCIA VALVERDE.</t>
  </si>
  <si>
    <t>15791 - AMPLIACIÓN DEL PLANTEL EDUCATIVO PARA INICIAL JACINTO DE LA CONCHA, MUNICIPIO LAGU0.0
SALADA, PROVINCIA VALVERDE.</t>
  </si>
  <si>
    <t>15792 - AMPLIACIÓN DEL PLANTEL EDUCATIVO PARA INICIAL PROF. GUILLERMO RAFAEL PERALTA SANDY,
MUNICIPIO LAGU0.0 SALADA, PROVINCIA VALVERDE.</t>
  </si>
  <si>
    <t>13540 - CONSTRUCCIÓN DE PLANTELES EDUCATIVOS EN LA PROVINCIA MONSEÑOR NOUEL (FASE 3)</t>
  </si>
  <si>
    <t>14925 - CONSTRUCCIÓN CENTRO COMU0.0L VILLA LIBERACION, MUNICIPIO BO0.0O, PROVINCIA MONSEÑOR
NOUEL</t>
  </si>
  <si>
    <t>14926 - CONSTRUCCIÓN CENTRO COMU0.0L SECTOR LOS PLATANITOS, D. M SABA0.0 DEL PUERTO, MUNICIPIO
BO0.0O, PROVINCIA MONSEÑOR NOUEL</t>
  </si>
  <si>
    <t>14927 - CONSTRUCCIÓN CENTRO COMU0.0L EN EL BARRIO BUENOS AIRES, MUNICIPIO MAIMON, PROVINCIA
MONSEÑOR NOUEL</t>
  </si>
  <si>
    <t>14938 - CONSTRUCCIÓN CENTRO COMU0.0L DAVID DE VARGAS, MUNICIPIO BO0.0O, PROVINCIA MONSEÑOR
NOUEL</t>
  </si>
  <si>
    <t>15326 - RECONSTRUCCIÓN DE LA INFRAESTRUCTURA VIAL URBA0.0 DEL MUNICIPIO BO0.0O, PROVINCIA
MONSEÑOR NOUEL</t>
  </si>
  <si>
    <t>15975 - AMPLIACIÓN DEL PLANTEL EDUCATIVO PARA INICIAL MARÍA FRANCISCO RUSSO BATISTA, MUNICIPIO
BO0.0O, PROVINCIA MONSEÑOR NOUEL.</t>
  </si>
  <si>
    <t>12541 - CONSTRUCCIÓN DE 7 PLANTELES ESCOLARES EN LA PROVINCIA MONTE PLATA</t>
  </si>
  <si>
    <t>12584 - AMPLIACIÓN Y REHABILITACION DE 15 PLANTELES ESCOLARES  EN LA PROVINCIA MONTE PLATA</t>
  </si>
  <si>
    <t>13409 - CONSTRUCCIÓN DE PLANTELES EDUCATIVOS EN LA PROVINCIA DE MONTE PLATA (FASE 2)</t>
  </si>
  <si>
    <t>16018 - AMPLIACIÓN DEL PLANTEL EDUCATIVO PARA INICIAL DR. JOSÉ FRANCISCO PEÑA GÓMEZ, MUNICIPIO
YAMASÁ, PROVINCIA MONTE PLATA.</t>
  </si>
  <si>
    <t>16021 - AMPLIACIÓN DEL PLANTEL EDUCATIVO PARA INICIAL DR. JOSÉ FRANCISCO PEÑA GÓMEZ, MUNICIPIO
MONTE PLATA, PROVINCIA MONTE PLATA.</t>
  </si>
  <si>
    <t>16022 - AMPLIACIÓN DEL PLANTEL EDUCATIVO PARA INICIAL DON JUAN, MUNICIPIO MONTE PLATA, PROVINCIA MONTE PLATA.</t>
  </si>
  <si>
    <t>16027 - AMPLIACIÓN DEL PLANTEL EDUCATIVO PARA INICIAL EL LAUREL, MUNICIPIO MONTE PLATA,
PROVINCIA MONTE PLATA.</t>
  </si>
  <si>
    <t>16038 - AMPLIACIÓN DEL PLANTEL EDUCATIVO PARA INICIAL A0.0CAO0.0, MUNICIPIO SABA0.0 GRANDE DE
BOYÁ, PROVINCIA MONTE PLATA.</t>
  </si>
  <si>
    <t>12531 - CONSTRUCCIÓN DE 5 PLANTELES ESCOLARES EN LA PROVINCIA HATO MAYOR</t>
  </si>
  <si>
    <t>13400 - CONSTRUCCIÓN DE PLANTELES EDUCATIVOS EN LA PROVINCIA DE HATO MAYOR (FASE 2)</t>
  </si>
  <si>
    <t>15546 - AMPLIACIÓN DEL PLANTEL EDUCATIVO PARA INICIAL CARLOS MELQUIADES PEGUERO SÁNCHEZ,
MUNICIPIO HATO MAYOR, PROVINCIA HATO MAYOR.</t>
  </si>
  <si>
    <t>15547 - AMPLIACIÓN DEL PLANTEL EDUCATIVO PARA INICIAL SAN CARLOS, MUNICIPIO SABA0.0 DE LA MAR,
PROVINCIA HATO MAYOR.</t>
  </si>
  <si>
    <t>15571 - AMPLIACIÓN DEL PLANTEL EDUCATIVO PARA INICIAL PROF. HILDA REYES PUELLO, MUNICIPIO HATO
MAYOR, PROVINCIA HATO MAYOR.</t>
  </si>
  <si>
    <t>15572 - AMPLIACIÓN DEL PLANTEL EDUCATIVO PARA INICIAL MATÍAS RAMÓN MELLA, MUNICIPIO HATO MAYOR, PROVINCIA HATO MAYOR.</t>
  </si>
  <si>
    <t>15573 - AMPLIACIÓN DEL PLANTEL EDUCATIVO PARA INICIAL LOS HATILLOS, MUNICIPIO HATO MAYOR,
PROVINCIA HATO MAYOR.</t>
  </si>
  <si>
    <t>15574 - AMPLIACIÓN DEL PLANTEL EDUCATIVO PARA INICIAL FRANCISCO DEL ROSARIO SÁNCHEZ, MUNICIPIO
HATO MAYOR, PROVINCIA HATO MAYOR.</t>
  </si>
  <si>
    <t>15575 - AMPLIACIÓN DEL PLANTEL EDUCATIVO PARA INICIAL JUAN PABLO DUARTE, MUNICIPIO HATO
MAYOR, PROVINCIA HATO MAYOR.</t>
  </si>
  <si>
    <t>15577 - AMPLIACIÓN DEL PLANTEL EDUCATIVO PARA INICIAL MANCHADO, MUNICIPIO HATO MAYOR,
PROVINCIA HATO MAYOR.</t>
  </si>
  <si>
    <t>15580 - AMPLIACIÓN DEL PLANTEL EDUCATIVO PARA INICIAL EL GUAYABAL, MUNICIPIO HATO MAYOR,
PROVINCIA HATO MAYOR.</t>
  </si>
  <si>
    <t>15581 - AMPLIACIÓN DEL PLANTEL EDUCATIVO PARA INICIAL PILAR RONDÓN, MUNICIPIO HATO MAYOR,
PROVINCIA HATO MAYOR.</t>
  </si>
  <si>
    <t>15582 - AMPLIACIÓN DEL PLANTEL EDUCATIVO PARA INICIAL MORQUECHO, MUNICIPIO HATO MAYOR, PROVINCIA HATO MAYOR.</t>
  </si>
  <si>
    <t>15584 - AMPLIACIÓN DEL PLANTEL EDUCATIVO PARA INICIAL MONTE COCA, MUNICIPIO HATO MAYOR,
PROVINCIA HATO MAYOR.</t>
  </si>
  <si>
    <t>15585 - AMPLIACIÓN DEL PLANTEL EDUCATIVO PARA INICIAL SANTA MARÍA DEL BATEY, MUNICIPIO HATO
MAYOR, PROVINCIA HATO MAYOR.</t>
  </si>
  <si>
    <t>15586 - AMPLIACIÓN DEL PLANTEL EDUCATIVO PARA INICIAL LAS PAJAS, MUNICIPIO HATO MAYOR,
PROVINCIA HATO MAYOR.</t>
  </si>
  <si>
    <t>15587 - AMPLIACIÓN DEL PLANTEL EDUCATIVO PARA INICIAL SUDADERO, MUNICIPIO HATO MAYOR,
PROVINCIA HATO MAYOR.</t>
  </si>
  <si>
    <t>15588 - AMPLIACIÓN DEL PLANTEL EDUCATIVO PARA INICIAL LAS CAÑITAS, MUNICIPIO SABA0.0 DE LA MAR,
PROVINCIA HATO MAYOR.</t>
  </si>
  <si>
    <t>14649 - MEJORAMIENTO DE 100,000 VIVIENDAS EN LA REPÚBLICA DOMINICA0.0</t>
  </si>
  <si>
    <t>13436 - REHABILITACIÓN DE REDES Y NORMALIZACIÓN DE USUARIOS DEL SERVICIO DE ENERGIA</t>
  </si>
  <si>
    <t>13836 - RECONSTRUCCIÓN DE LA CAPA DE RODADURA DE LA AUTOPISTA JUAN PABLO DUARTE</t>
  </si>
  <si>
    <t>14199 - FORTALECIMIENTO DE LA CRIANZA OVICAPRI0.0 EN LA REGIÓN FRONTERIZA DE LA RD</t>
  </si>
  <si>
    <t>15015 - REHABILITACIÓN  Y MANTENIMIENTO DE CARRETERAS  (117 KM) Y CAMINOS VECI0.0LES (884 KM) A
NIVEL 0.0CIO0.0L</t>
  </si>
  <si>
    <t>Total General</t>
  </si>
  <si>
    <r>
      <rPr>
        <b/>
        <sz val="11"/>
        <color rgb="FF000000"/>
        <rFont val="Avenir Next LT Pro"/>
        <family val="2"/>
      </rPr>
      <t xml:space="preserve">Fuente: </t>
    </r>
    <r>
      <rPr>
        <sz val="11"/>
        <color rgb="FF000000"/>
        <rFont val="Avenir Next LT Pro"/>
        <family val="2"/>
      </rPr>
      <t>elaborado por DIGEPRES en base a cruce de datos SIGEF con Plan Plurianual de Inversión Pública, actualización 2023.</t>
    </r>
  </si>
  <si>
    <t>Último</t>
  </si>
  <si>
    <t>Apertura</t>
  </si>
  <si>
    <t>Máximo</t>
  </si>
  <si>
    <t>Mínimo</t>
  </si>
  <si>
    <t>Vol.</t>
  </si>
  <si>
    <t>% var</t>
  </si>
  <si>
    <t>4.07.2024</t>
  </si>
  <si>
    <t>488,61K</t>
  </si>
  <si>
    <t>Enero – Junio 2024</t>
  </si>
  <si>
    <t>07.07.2024</t>
  </si>
  <si>
    <t>984,79K</t>
  </si>
  <si>
    <t>Valores en US$</t>
  </si>
  <si>
    <t>30.06.2024</t>
  </si>
  <si>
    <t>765,19K</t>
  </si>
  <si>
    <t>23.06.2024</t>
  </si>
  <si>
    <t>749,67K</t>
  </si>
  <si>
    <t>16.06.2024</t>
  </si>
  <si>
    <t>581,21K</t>
  </si>
  <si>
    <t>09.06.2024</t>
  </si>
  <si>
    <t>1,51M</t>
  </si>
  <si>
    <t>02.06.2024</t>
  </si>
  <si>
    <t>1,73M</t>
  </si>
  <si>
    <t>26.05.2024</t>
  </si>
  <si>
    <t>1,31M</t>
  </si>
  <si>
    <t>19.05.2024</t>
  </si>
  <si>
    <t>1,06M</t>
  </si>
  <si>
    <t>12.05.2024</t>
  </si>
  <si>
    <t>1,24M</t>
  </si>
  <si>
    <t>05.05.2024</t>
  </si>
  <si>
    <t>1,53M</t>
  </si>
  <si>
    <t>28.04.2024</t>
  </si>
  <si>
    <t>1,86M</t>
  </si>
  <si>
    <t>21.04.2024</t>
  </si>
  <si>
    <t>1,27M</t>
  </si>
  <si>
    <t>14.04.2024</t>
  </si>
  <si>
    <t>1,01M</t>
  </si>
  <si>
    <t>07.04.2024</t>
  </si>
  <si>
    <t>1,84M</t>
  </si>
  <si>
    <t>31.03.2024</t>
  </si>
  <si>
    <t>1,70M</t>
  </si>
  <si>
    <t>24.03.2024</t>
  </si>
  <si>
    <t>1,08M</t>
  </si>
  <si>
    <t>17.03.2024</t>
  </si>
  <si>
    <t>685,54K</t>
  </si>
  <si>
    <t>10.03.2024</t>
  </si>
  <si>
    <t>1,44M</t>
  </si>
  <si>
    <t>03.03.2024</t>
  </si>
  <si>
    <t>1,94M</t>
  </si>
  <si>
    <t>25.02.2024</t>
  </si>
  <si>
    <t>1,56M</t>
  </si>
  <si>
    <r>
      <rPr>
        <b/>
        <sz val="11"/>
        <color theme="1"/>
        <rFont val="Avenir Next LT Pro"/>
        <family val="2"/>
      </rPr>
      <t>Fuente:</t>
    </r>
    <r>
      <rPr>
        <sz val="11"/>
        <color theme="1"/>
        <rFont val="Avenir Next LT Pro"/>
        <family val="2"/>
      </rPr>
      <t xml:space="preserve">  Expansión / datosmacro.com</t>
    </r>
  </si>
  <si>
    <t>18.02.2024</t>
  </si>
  <si>
    <t>1,04M</t>
  </si>
  <si>
    <t>11.02.2024</t>
  </si>
  <si>
    <t>1,12M</t>
  </si>
  <si>
    <t>04.02.2024</t>
  </si>
  <si>
    <t>1,64M</t>
  </si>
  <si>
    <t>28.01.2024</t>
  </si>
  <si>
    <t>1,60M</t>
  </si>
  <si>
    <t>enero</t>
  </si>
  <si>
    <t>21.01.2024</t>
  </si>
  <si>
    <t>365,46K</t>
  </si>
  <si>
    <t>febrero</t>
  </si>
  <si>
    <t>14.01.2024</t>
  </si>
  <si>
    <t>marzo</t>
  </si>
  <si>
    <t>07.01.2024</t>
  </si>
  <si>
    <t>352,77K</t>
  </si>
  <si>
    <t>abril</t>
  </si>
  <si>
    <t>mayo</t>
  </si>
  <si>
    <t>junio</t>
  </si>
  <si>
    <t>Junio 2024</t>
  </si>
  <si>
    <t>Valores en RD$</t>
  </si>
  <si>
    <t>Fuente: Elaboración propia con datos del Ministerio de Industria, Comercio y MIPYMES (MICM).</t>
  </si>
  <si>
    <t>Tabla xx. Incidencia del gasto del Gobierno Central en el cambio climático</t>
  </si>
  <si>
    <t xml:space="preserve"> DEVENGADO</t>
  </si>
  <si>
    <t>1-SERVICIOS GENERALES</t>
  </si>
  <si>
    <t>4.6.03-Acciones para una cultura de igualdad de género</t>
  </si>
  <si>
    <t>Notas: *Cifras preliminares.</t>
  </si>
  <si>
    <t>1. Los datos presentados corresponden al acumulado del mes de junio con fecha de registro al 15/07/2024</t>
  </si>
  <si>
    <t>1. Los datos presentados corresponden al acumulado del mes de abril con fecha de registro al 07/06/2024</t>
  </si>
  <si>
    <t>PRESUPUESTO DEVENGADO</t>
  </si>
  <si>
    <t>6=4-5</t>
  </si>
  <si>
    <t>7 = (3/PIB)</t>
  </si>
  <si>
    <t>2.4.05-Energía eléctrica de fuentes hidroeléctricas</t>
  </si>
  <si>
    <r>
      <t>Notas:</t>
    </r>
    <r>
      <rPr>
        <sz val="11"/>
        <color theme="1"/>
        <rFont val="Avenir Next LT Pro"/>
        <family val="2"/>
      </rPr>
      <t xml:space="preserve"> *Cifras preliminares.</t>
    </r>
  </si>
  <si>
    <t>2. Para el PIB 2024 se utilizó el PIB del Panorama Macroeconómico actualizado al 03 de junio de 2024, elaborado por el Ministerio de Economía Planificación y Desarrollo.</t>
  </si>
  <si>
    <t xml:space="preserve">Ambito Institucional </t>
  </si>
  <si>
    <t>Instituciones Existentes</t>
  </si>
  <si>
    <t>Instituciones con Ejecución registrada en el SIGEF</t>
  </si>
  <si>
    <t>% de Instituciones con Ejecución registrada en el SIGEF</t>
  </si>
  <si>
    <r>
      <t xml:space="preserve">Fuente: </t>
    </r>
    <r>
      <rPr>
        <sz val="8"/>
        <color theme="1"/>
        <rFont val="Calibri "/>
      </rPr>
      <t>Sistema de la Información de la Gestión Financiera (SIGEF)</t>
    </r>
  </si>
  <si>
    <t xml:space="preserve">PIB Nominal RD$ millones </t>
  </si>
  <si>
    <t>2024/2023</t>
  </si>
  <si>
    <t>%PIB</t>
  </si>
  <si>
    <t>VARIACIÓN</t>
  </si>
  <si>
    <t>10= (5/PIB)</t>
  </si>
  <si>
    <t xml:space="preserve">1.1.1.1.2 - Organismos Autónomos y Descentralizados No Financieros </t>
  </si>
  <si>
    <t>2.1.3 - Prestaciones de la seguridad social (sistema propio de la empresa)</t>
  </si>
  <si>
    <t>2.1.6 - Transferencias corrientes otorgadas</t>
  </si>
  <si>
    <t>2.1.6.1 - Transferencias al sector privado</t>
  </si>
  <si>
    <t>2.1.6.2 - Transferencias al sector público</t>
  </si>
  <si>
    <t>2.1.6.3 - Transferencia al sector externo</t>
  </si>
  <si>
    <t>2.1.6.4 - Transferencias a otras instituciones públicas</t>
  </si>
  <si>
    <t>2.2.6 - Transferencias de capital otorgadas</t>
  </si>
  <si>
    <t>2.2.6.7 - Otras transferencias de capital</t>
  </si>
  <si>
    <t>2.2.7 - Inversiones financieras realizadas con fines de política</t>
  </si>
  <si>
    <t>1.1.1.1.3 - Instituciones de la Seguridad Social</t>
  </si>
  <si>
    <t>2.2.6.3-Transferencia de capital al sector externo</t>
  </si>
  <si>
    <r>
      <t xml:space="preserve">Notas: </t>
    </r>
    <r>
      <rPr>
        <sz val="11"/>
        <color theme="1"/>
        <rFont val="Avenir Next LT Pro"/>
        <family val="2"/>
      </rPr>
      <t>*</t>
    </r>
    <r>
      <rPr>
        <sz val="11"/>
        <color theme="1"/>
        <rFont val="Avenir Next LT Pro"/>
        <family val="2"/>
      </rPr>
      <t>Cifras preliminares.</t>
    </r>
  </si>
  <si>
    <t>2. Se utilizó el PIB del Panorama Macroeconómico actualizado al 12 junio 2024, elaborado por el Ministerio de Economía Planificación y Desarrollo (MEPyD).</t>
  </si>
  <si>
    <r>
      <rPr>
        <b/>
        <sz val="11"/>
        <color theme="1"/>
        <rFont val="Avenir Next LT Pro"/>
        <family val="2"/>
      </rPr>
      <t xml:space="preserve">Fuente: </t>
    </r>
    <r>
      <rPr>
        <sz val="11"/>
        <color theme="1"/>
        <rFont val="Avenir Next LT Pro"/>
        <family val="2"/>
      </rPr>
      <t>Sistema de Información de la Gestión Financiera (SIGEF).</t>
    </r>
  </si>
  <si>
    <t>PIB Nominal Ejecución</t>
  </si>
  <si>
    <t>9= (8/1)</t>
  </si>
  <si>
    <t>`</t>
  </si>
  <si>
    <t>5114 - INSTITUTO PARA EL DESARROLLO DEL NOROESTE</t>
  </si>
  <si>
    <t>5157-CORPORACION DOMICANA DE EMPRESAS ESTATALES (CORDE</t>
  </si>
  <si>
    <r>
      <t>Notas:</t>
    </r>
    <r>
      <rPr>
        <sz val="8"/>
        <color rgb="FF000000"/>
        <rFont val="Avenir Next LT Pro"/>
        <family val="2"/>
      </rPr>
      <t xml:space="preserve"> *Cifras preliminares.</t>
    </r>
  </si>
  <si>
    <t>1. Fecha de imputación al 31/06/2024 // Fecha de registro al 15/07/2023</t>
  </si>
  <si>
    <t>2. Se utilizó el PIB del Panorama Macroeconómico actualizado al 06 junio 2023, elaborado por el Ministerio de Economía Planificación y Desarrollo (MEPyD).</t>
  </si>
  <si>
    <r>
      <t>Fuente:</t>
    </r>
    <r>
      <rPr>
        <sz val="8"/>
        <color rgb="FF000000"/>
        <rFont val="Avenir Next LT Pro"/>
        <family val="2"/>
      </rPr>
      <t xml:space="preserve"> Sistema de Información de la Gestión Financiera (SIGEF).</t>
    </r>
  </si>
  <si>
    <t xml:space="preserve"> Enero-Junio 2024</t>
  </si>
  <si>
    <t>PROGRAMA</t>
  </si>
  <si>
    <t>PRODUCTOS</t>
  </si>
  <si>
    <t>UNIDAD DE MEDIDA</t>
  </si>
  <si>
    <t>META PROGRAMADA</t>
  </si>
  <si>
    <t>META LOGRADA</t>
  </si>
  <si>
    <t>% CUMPLIMIENTO EJECUCIÓN FISICA</t>
  </si>
  <si>
    <t xml:space="preserve"> (RD$ MILLONES)</t>
  </si>
  <si>
    <t>11 - Provisión de servicios de salud en establecimientos de primer nivel de atención</t>
  </si>
  <si>
    <t>6265 - Acceso a servicios de salud en establecimientos de primer nivel en la región el Valle</t>
  </si>
  <si>
    <t>Número de atenciones por tipo de servicio</t>
  </si>
  <si>
    <t>6269 - Acceso a servicios de salud en establecimientos de primer nivel en la región Valdesia</t>
  </si>
  <si>
    <t>6281 - Acceso a servicios de salud en establecimientos de primer nivel en la región Enriquillo</t>
  </si>
  <si>
    <t>7874 - Acceso a servicios de salud en establecimientos de primer nivel en la región Cibao Norte</t>
  </si>
  <si>
    <t>7875 - Acceso a servicios de salud en establecimientos de primer nivel en la región Cibao Sur</t>
  </si>
  <si>
    <t>7876 - Acceso a servicios de salud en establecimientos de primer nivel en la región Cibao Nordeste</t>
  </si>
  <si>
    <t>7877 - Acceso a servicios de salud en establecimientos de primer nivel en la región Yuma</t>
  </si>
  <si>
    <t>7878 - Acceso a servicios de salud en establecimientos de primer nivel en la región Cibao Noroeste</t>
  </si>
  <si>
    <t>7879 - Acceso a servicios de salud en establecimientos de primer nivel en la región Higüamo</t>
  </si>
  <si>
    <t>7880 - Acceso a servicios de salud en establecimientos de primer nivel en la región Ozama</t>
  </si>
  <si>
    <t>12 - Provisión de servicios de salud en establecimientos no auto gestionados</t>
  </si>
  <si>
    <t>6275 - Acceso a servicios de salud especializados en establecimientos no auto gestionados región Valdesia</t>
  </si>
  <si>
    <t>6288 - Acceso a servicios de salud especializados en establecimientos no auto gestionados región Enriquillo</t>
  </si>
  <si>
    <t>6290 - Acceso a servicios de salud especializados en establecimientos no auto gestionados región el Valle</t>
  </si>
  <si>
    <t>7882 - Acceso a servicios de salud especializados en establecimientos no auto gestionados en la región Cibao Norte</t>
  </si>
  <si>
    <t>7883 - Acceso a servicios de salud especializados en establecimientos no auto gestionados en la región Cibao Sur</t>
  </si>
  <si>
    <t>7884 - Acceso a servicios de salud especializados en establecimientos no auto gestionados en la región Cibao Nordeste</t>
  </si>
  <si>
    <t>7885 - Acceso a servicios de salud especializados en establecimientos no auto gestionados en la región Cibao Noroeste</t>
  </si>
  <si>
    <t>7886 - Acceso a servicios de salud especializados en establecimientos no auto gestionados en la región Yuma</t>
  </si>
  <si>
    <t>7887 - Acceso a servicios de salud especializados en establecimientos no auto gestionados en la región Higüamo</t>
  </si>
  <si>
    <t>7888 - Acceso a servicios de salud especializados en establecimientos no auto gestionados en la región Ozama</t>
  </si>
  <si>
    <t>13 - Provisión de servicios de salud en establecimientos auto gestionados</t>
  </si>
  <si>
    <t>6309 - Personas acceden a servicios de salud en el Hospital General de Especialidades Dr. Vinicio Calventi</t>
  </si>
  <si>
    <t>6310 - Personas acceden a servicios de salud especializados del Hospital Traumatológico y Quirúrgico Juan Bosch</t>
  </si>
  <si>
    <t>6311 - Personas acceden a servicios de salud especializados en oncología en Instituto Nacional del Cáncer Rosa Emilia</t>
  </si>
  <si>
    <t>6312 - Personas acceden a servicios de salud especializados del Hospital Pediátrico Dr. Hugo de Mendoza</t>
  </si>
  <si>
    <t>6348 - Personas acceden a servicios de salud especializado general en el Hospital Regional Dr. Marcelino Vélez Santana</t>
  </si>
  <si>
    <t>6349 - Personas acceden a servicios de salud en el Hospital General y Especializado Nuestra Señora de la Altagracia</t>
  </si>
  <si>
    <t>6350 - Personas acceden a servicios de salud especializados del Hospital Traumatológico Dr. Ney Arias Lora</t>
  </si>
  <si>
    <t>6351 - Personas acceden a servicios de salud especializados del Hospital Materno Dr. Reynaldo Almánzar</t>
  </si>
  <si>
    <t>6714 - Personas acceden a servicios de Rehabilitación Mental Centro RESIDE</t>
  </si>
  <si>
    <t>7902 - Personas acceden a servicios de salud especializados en el Hospital Clínico Quirúrgico Dr. Mario Tolentino Dipp</t>
  </si>
  <si>
    <t>14 - Atención de emergencias médicas</t>
  </si>
  <si>
    <t>7898 - Población que accede a servicios de atención prehospitalaria</t>
  </si>
  <si>
    <t>No. personas atendidas en servicios pre hospitalario y traslado sanitario</t>
  </si>
  <si>
    <t>7899 - Población que accede a servicios de atención interhospitalario y traslado sanitario</t>
  </si>
  <si>
    <t>15 - Provisión de servicios de salud especializados Ciudad Sanitaria Luis E. Aybar</t>
  </si>
  <si>
    <t>6717 - Personas acceden a servicios de salud en gastroenterología</t>
  </si>
  <si>
    <t>6719 - Personas acceden a servicios de salud cardio neuro-oftalmológico y trasplante</t>
  </si>
  <si>
    <t>6720 - Personas acceden a servicios de salud diagnósticos e imágenes</t>
  </si>
  <si>
    <t>7897 - Personas acceden a servicios de salud en el centro especializado de atención ambulatoria Dr. Nelson Astacio</t>
  </si>
  <si>
    <t>40 - Salud materno neonatal</t>
  </si>
  <si>
    <t>7395 - Gestantes reciben servicios de consulta prenatal de calidad</t>
  </si>
  <si>
    <t>Número de gestantes reciben consulta prenatal y kit de medicamentos preventivos</t>
  </si>
  <si>
    <t>7398 - Gestantes y puérperas reciben diagnóstico y tratamiento oportuno preventivo a sepsis neonatal temprana</t>
  </si>
  <si>
    <t>Cantidad de gestantes con pruebas de detección de estreptococos del grupo B y tratamiento oportuno</t>
  </si>
  <si>
    <t>7454 - Gestantes, puérperas y niños menores de un año reciben acompañamiento</t>
  </si>
  <si>
    <t>Número total de visitas domiciliarias de
acompañamiento a gestantes, puérperas y niños menores de un año realizadas durante el embarazo, puerperio y hasta el primer año de vida</t>
  </si>
  <si>
    <t>7812 - Gestantes reciben servicio de atención al parto (normal y complicado)</t>
  </si>
  <si>
    <t>Cantidad de gestantes con condición normal y complicada que reciben atención según normas y fichas de cumplimiento de conjunto de actividades a cumplirse en preparto, parto y postparto</t>
  </si>
  <si>
    <t>7813 - Neonatos (0-28 días de nacidos) reciben servicio de atención oportuna (normal y complicados)</t>
  </si>
  <si>
    <t>Cantidad de recién nacidos normal y complicados que reciben atención</t>
  </si>
  <si>
    <t>7814 - Gestantes reciben servicios de consulta prenatal de calidad</t>
  </si>
  <si>
    <t>Cantidad de gestantes que reciben consulta
prenatal según normas y ficha de cumplimiento del conjunto de actividades a
cumplirse en chequeo prenatal</t>
  </si>
  <si>
    <t>7815 - Gestantes reciben servicio de atención al parto (normal y complicado)</t>
  </si>
  <si>
    <t>7816 - Gestantes y puérperas reciben diagnóstico oportuno y tratamiento preventivo de sepsis neonatal</t>
  </si>
  <si>
    <t>7817 - Neonatos (0-28 días de nacidos) reciben servicio de atención oportuna (normal y complicados)</t>
  </si>
  <si>
    <t>7818 - Gestantes, puérperas y niños menores de un año reciben acompañamiento</t>
  </si>
  <si>
    <t>Número total de visitas domiciliarias de
acompañamiento a gestantes, puérperas y
niños menores de un año realizadas durante el embarazo, puerperio y hasta el primer año de vida</t>
  </si>
  <si>
    <t>13-Gestantes reciben servicios de consulta prenatal de calidad</t>
  </si>
  <si>
    <t>Cantidad de gestantes que reciben consulta prenatal según normas y ficha de cumplimiento del conjunto de actividades a cumplirse en chequeo prenatal</t>
  </si>
  <si>
    <t>14-Gestantes reciben servicio de atención al parto (normal y complicado)</t>
  </si>
  <si>
    <t>Número total de visitas domiciliarias de acompañamiento a gestantes, puérperas y niños menores de un año realizadas durante el embarazo, puerperio y hasta el primer año de vida</t>
  </si>
  <si>
    <t>Provisión de servicios de salud en establecimientos no auto gestionado</t>
  </si>
  <si>
    <t>02-Acceso a servicios de salud especializados en establecimientos no auto gestionados región Metropolitana</t>
  </si>
  <si>
    <t>03-Acceso a servicios de salud especializados en establecimientos no auto gestionados región Valdesia</t>
  </si>
  <si>
    <t>04-Acceso a servicios de salud especializados en establecimientos no auto gestionados región Norcentral</t>
  </si>
  <si>
    <t>05-Acceso a servicios de salud especializados en establecimientos no auto gestionados región Nordeste</t>
  </si>
  <si>
    <t>06-Acceso a servicios de salud especializados en establecimientos no auto gestionados región Enriquillo</t>
  </si>
  <si>
    <t>07-Acceso a servicios de salud especializados en establecimientos no auto gestionados región Este</t>
  </si>
  <si>
    <t>08-Acceso a servicios de salud especializados en establecimientos no auto gestionados región el Valle</t>
  </si>
  <si>
    <t>09-Acceso a servicios de salud especializados en establecimientos no auto gestionados región Cibao Occidental</t>
  </si>
  <si>
    <t>10-Acceso a servicios de salud especializados en establecimientos no auto gestionados región cibao central</t>
  </si>
  <si>
    <t>Provisión de servicios de salud especializados Ciudad Sanitaria Luis E. Aybar</t>
  </si>
  <si>
    <t>03-Personas acceden a servicios de salud materno-infantil</t>
  </si>
  <si>
    <t>04-Personas acceden a servicios de salud en gastroenterología</t>
  </si>
  <si>
    <t>06-Personas acceden a servicios de salud cardio neuro-oftalmológico y trasplante</t>
  </si>
  <si>
    <t>07-Personas acceden a servicios de salud diagnósticos e imágenes</t>
  </si>
  <si>
    <t>Prevención y atención de la tuberculosis</t>
  </si>
  <si>
    <t>02-Pacientes TB con factores de baja adherencia reciben DOT domiciliario en regiones priorizadas</t>
  </si>
  <si>
    <t>Número de pacientes TB sensible y pacientes TB MDR reciben DOT domiciliario en regiones priorizadas</t>
  </si>
  <si>
    <t>03-Pacientes TB reciben paquete de salud mental en regiones priorizadas</t>
  </si>
  <si>
    <t>Número de pacientes TB que reciben paquete salud mental en regiones priorizadas</t>
  </si>
  <si>
    <t>Detección oportuna y atención al cáncer</t>
  </si>
  <si>
    <t>08-Personas reciben tamizaje en los distintos tipos de cáncer priorizados</t>
  </si>
  <si>
    <t>Porcentaje de la población objetivo tamizada</t>
  </si>
  <si>
    <t>09-Pacientes en seguimiento reciben diagnóstico de lesiones de alto grado</t>
  </si>
  <si>
    <t>Porcentaje de pacientes con diagnóstico de lesiones de alto grado o superior</t>
  </si>
  <si>
    <t>Provisión de servicios de salud en establecimientos de primer nivel</t>
  </si>
  <si>
    <t>02-Acceso a servicios de salud en establecimientos de primer nivel en la región Metropolitana</t>
  </si>
  <si>
    <t>03-Acceso a servicios de salud en establecimientos de primer nivel en la región Valdesia</t>
  </si>
  <si>
    <t>04-Acceso a servicios de salud en establecimientos de primer nivel en la región Norcentral</t>
  </si>
  <si>
    <t>05-Acceso a servicios de salud en establecimientos de primer nivel en la región Nordeste</t>
  </si>
  <si>
    <t>06-Acceso a servicios de salud en establecimientos de primer nivel en la región Enriquillo</t>
  </si>
  <si>
    <t>07-Acceso a servicios de salud en establecimientos de primer nivel en la región Este</t>
  </si>
  <si>
    <t>08-Acceso a servicios de salud en establecimientos de primer nivel en la región el Valle</t>
  </si>
  <si>
    <t>09-Acceso a servicios de salud en establecimientos de primer nivel en la región Cibao Occidental</t>
  </si>
  <si>
    <t>10-Acceso a servicios de salud en establecimientos de primer nivel en la región cibao central</t>
  </si>
  <si>
    <t>Prevención, diagnóstico y tratamiento  VIH/SIDA</t>
  </si>
  <si>
    <t>09-Pacientes viviendo con VIH/SIDA en abandono reincorporados al tratamiento antirretroviral (TARV) en regiones priorizadas</t>
  </si>
  <si>
    <t>Número de pacientes en abandono en las regiones priorizadas reincorporados al tratamiento según estrategia de recuperación</t>
  </si>
  <si>
    <t>10-Pacientes viviendo con VIH/SIDA activos en TARV en seguimiento psicológico en regiones priorizadas</t>
  </si>
  <si>
    <t>Número de pacientes en TARV en las regiones priorizadas que reciben intervenciones psicológicas de acuerdo con las estrategias para mejorar la adherencia al tratamiento</t>
  </si>
  <si>
    <t>Detección oportuna y atención al déficit auditivo en niños hasta 5 años</t>
  </si>
  <si>
    <t>02 - Niños reciben tamizaje auditivo</t>
  </si>
  <si>
    <t>Número de niños con tamizaje auditivo realizado</t>
  </si>
  <si>
    <t>03 - Niños con algún grado de hipoacusia reciben diagnóstico</t>
  </si>
  <si>
    <t>Número de niños que poseen diagnóstico de algún grado de hipoacusia</t>
  </si>
  <si>
    <t>04 - Niños con déficit auditivo reciben tratamiento oportuno</t>
  </si>
  <si>
    <t>Número de niños con déficit auditivo que reciben tratamiento (medicamentos y/o dispositivos auriculares)</t>
  </si>
  <si>
    <t>TOTAL DEVENGADO</t>
  </si>
  <si>
    <t>Fuente: Sistema de la Información de la Gestión Financiera (SIGEF)</t>
  </si>
  <si>
    <t>Provisión de servicios de salud en establecimientos auto gestionados</t>
  </si>
  <si>
    <t>Personas acceden a servicios de salud especializado general en el hospital regional dr. Marcelino Velez Santana</t>
  </si>
  <si>
    <t>Personas acceden a servicios de salud especializados del hospital traumatológico dr. Ney Arias Lora</t>
  </si>
  <si>
    <t>Personas acceden a servicios de salud especializados del Hospital Materno Dr. Reynaldo Almanzar</t>
  </si>
  <si>
    <t>Personas acceden a servicios de salud especializados en oncología en Instituto Nacional del Cáncer Rosa Emilia</t>
  </si>
  <si>
    <t>Personas acceden a servicios de salud en el Hospital General de Especialidades Dr. Vinicio Calventi</t>
  </si>
  <si>
    <t>Personas acceden a servicios de salud especializados del Hospital Pediátrico Dr. Hugo de Mendoza</t>
  </si>
  <si>
    <t>Personas acceden a servicios de salud especializados del Hospital Traumatológico y Quirúrgico Juan Bosch</t>
  </si>
  <si>
    <t>Personas acceden a servicios de salud en el hospital general y especializada nuestra señora de la Altagracia</t>
  </si>
  <si>
    <t>Personas acceden a servicios de rehabilitación mental Centro RESIDE</t>
  </si>
  <si>
    <t>Atención de emergencias médicas</t>
  </si>
  <si>
    <t>Población que accede a servicios de atención pre hospitalaria y traslado sanitario</t>
  </si>
  <si>
    <t>Gestantes acceden a Servicio de atención prenatal de calidad</t>
  </si>
  <si>
    <t>Gestantes reciben servicio de atención al parto (normal y complicado)</t>
  </si>
  <si>
    <t>Número de gestantes reciben atención para preparto, parto y post-parto</t>
  </si>
  <si>
    <t>Neonatos (0-28 días de nacidos) reciben servicio de atención oportuna (normal y complicados)</t>
  </si>
  <si>
    <t>Gestantes, puérperas y niños menores de un año reciben acompañamiento</t>
  </si>
  <si>
    <t>Gestantes y puérperas reciben diagnóstico y tratamiento oportuno preventivo a sepsis neonatal temprana</t>
  </si>
  <si>
    <t>Gestantes y puérperas reciben diagnóstico oportuno y tratamiento preventivo de sepsis neonatal</t>
  </si>
  <si>
    <t>Niños reciben tamizaje auditivo</t>
  </si>
  <si>
    <t>Niños con algún grado de hipoacusia reciben diagnóstico</t>
  </si>
  <si>
    <t>Niños con déficit auditivo reciben tratamiento oportuno</t>
  </si>
  <si>
    <t>Acceso a servicios de salud especializados en establecimientos no auto gestionados región Metropolitana</t>
  </si>
  <si>
    <t>Acceso a servicios de salud especializados en establecimientos no auto gestionados región Valdesia</t>
  </si>
  <si>
    <t>Acceso a servicios de salud especializados en establecimientos no auto gestionados región Norcentral</t>
  </si>
  <si>
    <t>Acceso a servicios de salud especializados en establecimientos no auto gestionados región Nordeste</t>
  </si>
  <si>
    <t>Acceso a servicios de salud especializados en establecimientos no auto gestionados región Enriquillo</t>
  </si>
  <si>
    <t>Acceso a servicios de salud especializados en establecimientos no auto gestionados región Este</t>
  </si>
  <si>
    <t>Acceso a servicios de salud especializados en establecimientos no auto gestionados región el Valle</t>
  </si>
  <si>
    <t>Acceso a servicios de salud especializados en establecimientos no auto gestionados región Cibao Occidental</t>
  </si>
  <si>
    <t>Acceso a servicios de salud especializados en establecimientos no auto gestionados región Cibao Central</t>
  </si>
  <si>
    <t>Personas acceden a servicios de salud anatomopatológicos</t>
  </si>
  <si>
    <t>Personas acceden a servicios de salud cardio neuro-oftalmológico y trasplante</t>
  </si>
  <si>
    <t>Personas acceden a servicios de salud clínico-quirúrgicos</t>
  </si>
  <si>
    <t>Personas acceden a servicios de salud diagnósticos e imágenes</t>
  </si>
  <si>
    <t>Personas acceden a servicios de salud en gastroenterología</t>
  </si>
  <si>
    <t>Personas acceden a servicios de salud materno-infantil</t>
  </si>
  <si>
    <t>41 - Prevención y atención de la tuberculosis</t>
  </si>
  <si>
    <t>7401 - Pacientes TB con factores de baja adherencia reciben DOT domiciliario en regiones priorizadas</t>
  </si>
  <si>
    <t>7402 - Pacientes TB reciben paquete de salud mental en regiones priorizadas</t>
  </si>
  <si>
    <t>42 - Prevención, diagnóstico y tratamiento VIH/SIDA</t>
  </si>
  <si>
    <t>7805 - Pacientes viviendo con VIH/SIDA en abandono reincorporados al tratamiento antirretroviral (TARV) en regiones priorizadas</t>
  </si>
  <si>
    <t>7806 - Pacientes viviendo con VIH/SIDA activos en TARV en seguimiento psicológico en regiones priorizadas</t>
  </si>
  <si>
    <t>43 - Detección oportuna y atención al cáncer</t>
  </si>
  <si>
    <t>7807 - Pacientes en seguimiento reciben diagnóstico de lesiones de alto grado</t>
  </si>
  <si>
    <t>7808 - Personas reciben tamizaje en los distintos tipos de cáncer priorizados</t>
  </si>
  <si>
    <t>44 - Detección oportuna y atención al déficit auditivo en niños hasta 5 años</t>
  </si>
  <si>
    <t>7809 - Niños reciben tamizaje auditivo</t>
  </si>
  <si>
    <t>7810 - Niños con algún grado de hipoacusia reciben diagnóstico</t>
  </si>
  <si>
    <t>7811 - Niños con déficit auditivo reciben tratamiento oportuno</t>
  </si>
  <si>
    <t>Fecha de imputación al 30/06/2024 // Fecha de registro al 17/07/2024</t>
  </si>
  <si>
    <t>Enero -Junio 2024</t>
  </si>
  <si>
    <t>DEVENGADO (RD$ MILLONES)</t>
  </si>
  <si>
    <t>7822 - Niños y niñas reciben servicio de educación del primer ciclo nivel inicial</t>
  </si>
  <si>
    <t>Tasa neta de cobertura del primer ciclo nivel inicial de niños y niñas 0 a 2 años</t>
  </si>
  <si>
    <t>7823 - Niños y niñas reciben servicio de educación del segundo ciclo nivel inicial</t>
  </si>
  <si>
    <t>Tasa neta de cobertura del 2do ciclo del nivel inicial de niños/as de 3 a 4 años 11 meses y 29 días</t>
  </si>
  <si>
    <t>7826 - Comunidades acompañadas en la formulación y ejecución de acciones para asegurar entornos favorables para los niños y las niñas de 0 a 4 años, 11 meses y 29 días</t>
  </si>
  <si>
    <t>Comunidades acompañadas en la
formulación y ejecución de acciones para asegurar entornos favorables</t>
  </si>
  <si>
    <t xml:space="preserve"> Enero - Junio 2024</t>
  </si>
  <si>
    <t>% CUMPLIMIENTO 
EJECUCIÓN FISICA</t>
  </si>
  <si>
    <t>DEVENGADO 
(RD$ MILLONES)</t>
  </si>
  <si>
    <t>12 - Construcción y rehabilitación de sistemas de riego y obras hidráulicas</t>
  </si>
  <si>
    <t>6271 - Operación de los sistemas de riego a nivel nacional</t>
  </si>
  <si>
    <t>Sistemas de riego rehabilitados a nivel nacional operando en condiciones adecuadas</t>
  </si>
  <si>
    <t>11 - Construcción y rehabilitación de presas</t>
  </si>
  <si>
    <t>6257 - Rehabilitación de presas de almacenamiento</t>
  </si>
  <si>
    <t>Porcentaje de presas rehabilitadas</t>
  </si>
  <si>
    <t xml:space="preserve"> %PIB</t>
  </si>
  <si>
    <t>PIB Nominal RD$ millones</t>
  </si>
  <si>
    <t>5102 - CENTRO DE EXPORTACIONES E INVERSIONES DE LA REP. DOM.</t>
  </si>
  <si>
    <t>5103 - CONSEJO NACIONAL DE POBLACIÓN Y FAMILIA</t>
  </si>
  <si>
    <t>5104 - DEPARTAMENTO AEROPORTUARIO</t>
  </si>
  <si>
    <t>5108 - CRUZ ROJA DOMINICANA</t>
  </si>
  <si>
    <t>5109 - DEFENSA CIVIL</t>
  </si>
  <si>
    <t>5111 - INSTITUTO AGRARIO DOMINICANO</t>
  </si>
  <si>
    <t>5112 - INSTITUTO AZUCARERO DOMINICANO</t>
  </si>
  <si>
    <t>5118 - INSTITUTO NACIONAL DE RECURSOS HIDRAÚLICOS (INDRHI)</t>
  </si>
  <si>
    <t>5119 - INSTITUTO PARA EL DESARROLLO DEL SUROESTE</t>
  </si>
  <si>
    <t>5120 - JARDÍN BOTÁNICO</t>
  </si>
  <si>
    <t>5121 - LIGA MUNICIPAL DOMINICANA</t>
  </si>
  <si>
    <t>5127 - SUPERINTENDENCIA DE SEGUROS</t>
  </si>
  <si>
    <t>5128 - UNIVERSIDAD AUTÓNOMA DE SANTO DOMINGO</t>
  </si>
  <si>
    <t>5130 - PARQUE ZOOLÓGICO NACIONAL</t>
  </si>
  <si>
    <t>5131 - INSTITUTO DOMINICANO DE LAS TELECOMUNICACIONES</t>
  </si>
  <si>
    <t>5132 - INSTITUTO DOMINICANO DE INVESTIGACIONES AGROPECUARIAS Y FORESTALES</t>
  </si>
  <si>
    <t>5133 - MUSEO DE HISTORIA NATURAL</t>
  </si>
  <si>
    <t>5134 - ACUARIO NACIONAL</t>
  </si>
  <si>
    <t>5135 - OFICINA NACIONAL DE PROPIEDAD INDUSTRIAL</t>
  </si>
  <si>
    <t>5136 - INSTITUTO DOMINICANO DEL CAFÉ</t>
  </si>
  <si>
    <t>5137 - INSTITUTO DUARTIANO</t>
  </si>
  <si>
    <t>5138 - COMISIÓN NACIONAL DE ENERGÍA</t>
  </si>
  <si>
    <t>5139 - SUPERINTENDENCIA DE ELECTRICIDAD</t>
  </si>
  <si>
    <t>5140 - INSTITUTO DEL TABACO DE LA REPÚBLICA DOMINICANA</t>
  </si>
  <si>
    <t>5142 - FONDO PATRIMONIAL DE LAS EMPRESAS REFORMADAS</t>
  </si>
  <si>
    <t>5143 - INSTITUTO DE DESARROLLO Y CRÉDITO COOPERATIVO</t>
  </si>
  <si>
    <t>5144 - FONDO ESPECIAL PARA EL DESARROLLO AGROPECUARIO</t>
  </si>
  <si>
    <t>5147 - INSTITUTO NACIONAL DE LA UVA</t>
  </si>
  <si>
    <t>5150 - CONSEJO NACIONAL DE ZONAS FRANCAS</t>
  </si>
  <si>
    <t>5151 - CONSEJO NACIONAL PARA LA NIÑEZ Y LA ADOLESCENCIA</t>
  </si>
  <si>
    <t>5154 - INSTITUTO DE INNOVACION EN BIOTECNOLOGIA E INDUSTRIAL (IIBI)</t>
  </si>
  <si>
    <t>5155 - INSTITUTO DE FORMACIÓN TÉCNICO PROFESIONAL (INFOTEP)</t>
  </si>
  <si>
    <t>5157 - CORPORACION DOMICANA DE EMPRESAS ESTATALES (CORDE</t>
  </si>
  <si>
    <t>5158 - DIRECCION GENERAL DE ADUANAS</t>
  </si>
  <si>
    <t>5159 - DIRECCION GENERAL DE IMPUESTOS INTERNOS</t>
  </si>
  <si>
    <t>5161 - INSTITUTO DE PROTECCION DE LOS DERECHOS AL CONSUMIDOR</t>
  </si>
  <si>
    <t>5162 - INSTITUTO DOMINICANO DE AVIACIÓN CIVIL</t>
  </si>
  <si>
    <t>5163 - CONSEJO DOMINICANO DE PESCA Y ACUICULTURA</t>
  </si>
  <si>
    <t>5165 - COMISIÓN REGULADORA DE PRÁCTICAS DESLEALES</t>
  </si>
  <si>
    <t>5166 - COMISION NACIONAL DE DEFENSA DE LA COMPETENCIA</t>
  </si>
  <si>
    <t>5167 - OFICINA NACIONAL DE DEFENSA PÚBLICA</t>
  </si>
  <si>
    <t>5168 - ARCHIVO GENERAL DE LA NACIÓN</t>
  </si>
  <si>
    <t>5169 - DIRECCIÓN GENERAL DE CINE (DGCINE)</t>
  </si>
  <si>
    <t>5171 - INSTITUTO DOMINICANO PARA LA CALIDAD (INDOCAL)</t>
  </si>
  <si>
    <t>5172 - ORGANISMO DOMINICANO DE ACREDITACIÓN  (ODAC)</t>
  </si>
  <si>
    <t>5174 - MERCADOS DOMINICANOS DE ABASTO AGROPECUARIO</t>
  </si>
  <si>
    <t>5175 - CONSEJO NACIONAL DE COMPETITIVIDAD</t>
  </si>
  <si>
    <t>5176 - CONSEJO NACIONAL DE DISCAPACIDAD (CONADIS)</t>
  </si>
  <si>
    <t>5177 - CONSEJO NAC. DE INVESTIGACIONES AGROPECUARIAS Y FORESTALES (CONIAF)</t>
  </si>
  <si>
    <t>5178 - FONDO NACIONAL PARA EL MEDIO AMBIENTE Y RECURSOS NATURALES</t>
  </si>
  <si>
    <t>5179 - SERVICIO GEOLÓGICO NACIONAL</t>
  </si>
  <si>
    <t>5180 - DIRECCIÓN CENTRAL DEL SERVICIO NACIONAL DE SALUD</t>
  </si>
  <si>
    <t>5181 - INSTITUTO GEOGRÁFICO NACIONAL JOSÉ JOAQUÍN HUNGRÍA MORELL</t>
  </si>
  <si>
    <t>5182 - INSTITUTO NACIONAL DE TRÁNSITO Y TRANSPORTE TERRESTRE</t>
  </si>
  <si>
    <t>5183 - UNIDAD DE ANÁLISIS FINANCIERO (UAF)</t>
  </si>
  <si>
    <t>5184 - DIRECCIÓN GENERAL DE ALIANZAS PÚBLICO-PRIVADAS</t>
  </si>
  <si>
    <t>5187 - DIRECCIÓN GENERAL DE RIESGOS AGROPECUARIOS</t>
  </si>
  <si>
    <t>5188 - INSTITUTO NACIONAL DE ATENCIÓN INTEGRAL A LA PRIMERA INFANCIA (INAIPI)</t>
  </si>
  <si>
    <t>11 - Gestión de la tesorería del Sistema Dominicano de Seguridad Social</t>
  </si>
  <si>
    <t>7333 - Fiscalización de registro del Sistema Único de Información y Recaudo</t>
  </si>
  <si>
    <t>Cantidad de auditorías realizadas a empleadores y unidades receptoras de fondos</t>
  </si>
  <si>
    <t>7334 - Sistema Único de Información y Recaudo con disponibilidad 24/7</t>
  </si>
  <si>
    <t>Índice de disponibilidad
del SUIR para la gestión eficiente de los servicios al empleador y partes
interesadas</t>
  </si>
  <si>
    <t>7335 - Estado dominicano con gestión de los aportes del Sistema de la Seguridad Social</t>
  </si>
  <si>
    <t>Índice de Recaudación de los aportes a la seguridad social</t>
  </si>
  <si>
    <t>11 - Administración de riesgos laborales del Sistema Dominicano de Seguridad Social</t>
  </si>
  <si>
    <t>6707 - Afiliados calificados con incapacidades médicas acceden a prestaciones económicas del SDSS</t>
  </si>
  <si>
    <t>Porcentaje de
incapacidades médicas
pagadas</t>
  </si>
  <si>
    <t>6708 - Afiliados calificados acceden a prestaciones en especie del SDSS</t>
  </si>
  <si>
    <t>Porcentaje de
autorizaciones otorgadas</t>
  </si>
  <si>
    <t>6709 - Empresas reciben servicios de educación y evaluación sobre riesgos laborales</t>
  </si>
  <si>
    <t>Porcentaje de satisfacción de la actividad educativa</t>
  </si>
  <si>
    <t>13 - Regulación del Sistema Dominicano de Seguridad Social</t>
  </si>
  <si>
    <t>6658 - Personas físicas y jurídicas reciben resoluciones de políticas, normativas y convenios aprobados</t>
  </si>
  <si>
    <t>Porcentaje de
resoluciones ejecutadas
durante el período</t>
  </si>
  <si>
    <t>6710 - Empresas administradoras de riesgos reciben servicios de evaluación, calificación y notificación del grado de discapacidad</t>
  </si>
  <si>
    <t>Porcentaje de dictámenes notificados durante el período</t>
  </si>
  <si>
    <t>1.2-Relaciones internacionales</t>
  </si>
  <si>
    <t>2.3-Riego</t>
  </si>
  <si>
    <t>2.7-Comunicaciones</t>
  </si>
  <si>
    <t>2.8-Banca y seguros</t>
  </si>
  <si>
    <t>5-INTERESES DE LA DEUDA PÚBLICA</t>
  </si>
  <si>
    <t>5.1-Intereses y comisiones de deuda pública</t>
  </si>
  <si>
    <t>Gráfico 16. Distribución del Gasto por Clasificación Económica</t>
  </si>
  <si>
    <t>Gráfico 17. Precio promedio mensual del barril de WTI</t>
  </si>
  <si>
    <t>Gráfico 18. Precio promedio de los combustibles con y sin subsidios</t>
  </si>
  <si>
    <t>Ilustración 3. Subsidios para mitigar la inflación</t>
  </si>
  <si>
    <t>Ley núm. 80-23 de PGE 2024 vs propuesta de reformulación presupuestaria 2024</t>
  </si>
  <si>
    <t>Valores en Millones de RD$ y porcentaje del PIB</t>
  </si>
  <si>
    <t>PGE 2024 
(Ley núm. 80-23)</t>
  </si>
  <si>
    <t>% del PIB</t>
  </si>
  <si>
    <t>Modificación al PGE 2024</t>
  </si>
  <si>
    <t>Variación absoluta</t>
  </si>
  <si>
    <t>Total de Gastos</t>
  </si>
  <si>
    <t xml:space="preserve">   Gastos Corrientes </t>
  </si>
  <si>
    <t xml:space="preserve">   Gastos Capital</t>
  </si>
  <si>
    <t>Resultado Primario</t>
  </si>
  <si>
    <t>Fuentes Financieras</t>
  </si>
  <si>
    <t>Aplicaciones Financieras</t>
  </si>
  <si>
    <t>Total de erogaciones</t>
  </si>
  <si>
    <r>
      <t xml:space="preserve">Fuente: </t>
    </r>
    <r>
      <rPr>
        <sz val="8"/>
        <color theme="1"/>
        <rFont val="Avenir Next LT Pro"/>
        <family val="2"/>
      </rPr>
      <t>Sistema de Información de la Gestión Financiera (SIGEF).</t>
    </r>
  </si>
  <si>
    <r>
      <t xml:space="preserve">Fuente: </t>
    </r>
    <r>
      <rPr>
        <sz val="11"/>
        <color theme="1"/>
        <rFont val="Avenir Next LT Pro"/>
        <family val="2"/>
      </rPr>
      <t>Elaborado con datos del Sistema de Información de la Gestión Financiera (SIGEF).</t>
    </r>
  </si>
  <si>
    <r>
      <t xml:space="preserve">Fuente: </t>
    </r>
    <r>
      <rPr>
        <sz val="8"/>
        <color theme="0"/>
        <rFont val="Avenir Next LT Pro"/>
        <family val="2"/>
      </rPr>
      <t>CEPAL. Balance Preliminar
de las Economías
de América Latina
y el Caribe, 2023 (dic. 2023)</t>
    </r>
  </si>
  <si>
    <r>
      <t xml:space="preserve">BRUTAS </t>
    </r>
    <r>
      <rPr>
        <b/>
        <vertAlign val="superscript"/>
        <sz val="9"/>
        <color theme="0"/>
        <rFont val="Tahoma"/>
        <family val="2"/>
      </rPr>
      <t>1/</t>
    </r>
  </si>
  <si>
    <r>
      <t xml:space="preserve">NETAS </t>
    </r>
    <r>
      <rPr>
        <b/>
        <vertAlign val="superscript"/>
        <sz val="9"/>
        <color theme="0"/>
        <rFont val="Tahoma"/>
        <family val="2"/>
      </rPr>
      <t>2/</t>
    </r>
  </si>
  <si>
    <t xml:space="preserve">Tabla 11. Recaudación de Ingresos por Clasificación Económica </t>
  </si>
  <si>
    <t>Anexo 8. Ejecución por clasificación programática instituciones de la Seguridad Social (enero - junio 2024)</t>
  </si>
  <si>
    <t>Anexo 7. Ejecución por clasificación programática  descentralizados (enero - junio 2024)</t>
  </si>
  <si>
    <t>Anexo 6. Ejecución por clasificación programática (enero - junio 2024)</t>
  </si>
  <si>
    <t>Anexo 5. Identificación de proyectos de Inversión en PGE 2024 resultado de demandas territoriales</t>
  </si>
  <si>
    <t>Tabla 44. Incidencia del gasto del Instituciones Descentralizadas y Autónomas No Financieras e Instituciones de la Seguridad Social en el cambio climático</t>
  </si>
  <si>
    <t>Tabla 43. Gastos para reducir la brecha de género según clasificador funcional</t>
  </si>
  <si>
    <t>Tabla 42. Ejecución Presupuestaria según clasificación funcional del Gasto de los Organismos Autónomos y Descentralizados No Financieros e Instituciones Públicas de la Seguridad Social</t>
  </si>
  <si>
    <t>Tabla 41 Programación y Ejecución de Metas Físicas - Consejo Nacional de Seguridad Social</t>
  </si>
  <si>
    <t>Tabla 40. Programación y Ejecución de Metas Físicas - Instituto Dominicano de Prevención y Protección de Riesgos Laborales</t>
  </si>
  <si>
    <t>Tabla 39. Programación y Ejecución de Metas Físicas - Tesorería de la Seguridad Social</t>
  </si>
  <si>
    <t xml:space="preserve">Tabla 38. Ejecución Presupuestaria Según Clasificación Institucional Gasto de las Instituciones Públicas de la Seguridad Social </t>
  </si>
  <si>
    <t>Tabla 37. Programación y Ejecución de Metas Físicas - Instituto Nacional de Recursos Hidráulicos (INDRHI)</t>
  </si>
  <si>
    <t>Tabla 36. Programación y Ejecución de Metas Físicas - INSTITUTO NACIONAL DE ATENCIÓN INTEGRAL A LA PRIMERA INFANCIA (INAIPI)</t>
  </si>
  <si>
    <t>Tabla 35. Programación y Ejecución de Metas Físicas - Dirección Central del Servicio Nacional de Salud</t>
  </si>
  <si>
    <t xml:space="preserve">Tabla 34. Clasificación Institucional de los Organismos Autónomos y Descentralizados No Financieros  </t>
  </si>
  <si>
    <t xml:space="preserve">Tabla 33. Ejecución Presupuestaria Según Clasificación Institucional Gasto de los Organismos Autónomos y Descentralizados No Financieros e Instituciones Públicas de la Seguridad Social </t>
  </si>
  <si>
    <t>Tabla 32. Organismos Autónomos y Descentralizados No Financieros e Instituciones Públicas de la Seguridad Social  registradas en el SIGEF</t>
  </si>
  <si>
    <t xml:space="preserve">Tabla 31. Recaudación de Ingresos por Clasificación Económica </t>
  </si>
  <si>
    <t>Tabla 29. Tasas de Interés de la Deuda Pública del SPNF</t>
  </si>
  <si>
    <t>Tabla 28. Tasa de interés promedio y madurez promedio de la deuda del SPNF
A Marzo 2023</t>
  </si>
  <si>
    <t>Tabla 27. Composición de la Deuda del SPNF</t>
  </si>
  <si>
    <t>Tabla 23. Gastos para reducir la brecha de género según clasificador funcional</t>
  </si>
  <si>
    <t>Tabla 22. Incidencia del gasto del Gobierno Central en el cambio climático</t>
  </si>
  <si>
    <t xml:space="preserve">Tabla 21. Gastos del Gobierno Central por Clasificación Funcional </t>
  </si>
  <si>
    <r>
      <t xml:space="preserve">Tabla 20. Ejecución en Programas Orientados a Resultados
Enero-Junio 2024
</t>
    </r>
    <r>
      <rPr>
        <sz val="14"/>
        <color theme="1"/>
        <rFont val="Avenir Next LT Pro"/>
        <family val="2"/>
      </rPr>
      <t>Valores en millones RD$</t>
    </r>
  </si>
  <si>
    <r>
      <t xml:space="preserve">Tabla 19. Ejecución en Programas Prioritarios
Enero-Junio 2024
</t>
    </r>
    <r>
      <rPr>
        <sz val="14"/>
        <color theme="1"/>
        <rFont val="Avenir Next LT Pro"/>
        <family val="2"/>
      </rPr>
      <t>Valores en millones RD$</t>
    </r>
  </si>
  <si>
    <t xml:space="preserve">Tabla 13. Gastos del Gobierno Central por Clasificación Institucional </t>
  </si>
  <si>
    <t>Enero-Junio 2023 - 2024</t>
  </si>
  <si>
    <t>VARIACIÓN 2023/2024</t>
  </si>
  <si>
    <t>COMPROMETIDO*</t>
  </si>
  <si>
    <t>8 = (4-1)</t>
  </si>
  <si>
    <t>PODER LEGISLATIVO</t>
  </si>
  <si>
    <t>0101 - SENADO DE LA REPÚBLICA</t>
  </si>
  <si>
    <t>0102 - CÁMARA DE DIPUTADOS</t>
  </si>
  <si>
    <t>PODER EJECUTIVO</t>
  </si>
  <si>
    <t>0201 - PRESIDENCIA DE LA REPÚBLICA</t>
  </si>
  <si>
    <t>0202 - MINISTERIO DE  INTERIOR Y POLICÍA</t>
  </si>
  <si>
    <t>0203 - MINISTERIO DE DEFENSA</t>
  </si>
  <si>
    <t>0204 - MINISTERIO DE RELACIONES EXTERIORES</t>
  </si>
  <si>
    <t>0205 - MINISTERIO DE HACIENDA</t>
  </si>
  <si>
    <t>0206 - MINISTERIO DE EDUCACIÓN</t>
  </si>
  <si>
    <t>0207 - MINISTERIO DE SALUD PÚBLICA Y ASISTENCIA SOCIAL</t>
  </si>
  <si>
    <t>0208 - MINISTERIO DE DEPORTES Y RECREACIÓN</t>
  </si>
  <si>
    <t>0209 - MINISTERIO DE TRABAJO</t>
  </si>
  <si>
    <t>0210 - MINISTERIO DE AGRICULTURA</t>
  </si>
  <si>
    <t>0211 - MINISTERIO DE OBRAS PÚBLICAS Y COMUNICACIONES</t>
  </si>
  <si>
    <t xml:space="preserve">0212 - MINISTERIO DE INDUSTRIA, COMERCIO Y MIPYMES </t>
  </si>
  <si>
    <t>0213 - MINISTERIO DE TURISMO</t>
  </si>
  <si>
    <t>0214 - PROCURADURÍA GENERAL DE LA REPÚBLICA</t>
  </si>
  <si>
    <t>0215 - MINISTERIO DE LA MUJER</t>
  </si>
  <si>
    <t>0216 - MINISTERIO DE CULTURA</t>
  </si>
  <si>
    <t>0217 - MINISTERIO DE LA JUVENTUD</t>
  </si>
  <si>
    <t>0218 - MINISTERIO DE MEDIO AMBIENTE Y RECURSOS NATURALES</t>
  </si>
  <si>
    <t>0219 - MINISTERIO DE EDUCACIÓN SUPERIOR CIENCIA Y TECNOLOGÍA</t>
  </si>
  <si>
    <t>0220 - MINISTERIO DE ECONOMÍA, PLANIFICACIÓN Y DESARROLLO</t>
  </si>
  <si>
    <t>0221 - MINISTERIO DE ADMINISTRACIÓN PÚBLICA</t>
  </si>
  <si>
    <t>0222 - MINISTERIO DE ENERGIA Y MINAS</t>
  </si>
  <si>
    <t xml:space="preserve">0223 - MINISTERIO DE LA VIVIENDA, HABITAT Y EDIFICACIONES </t>
  </si>
  <si>
    <t>PODER JUDICIAL</t>
  </si>
  <si>
    <t>0301 - PODER JUDICIAL</t>
  </si>
  <si>
    <t>ORGANISMOS ESPECIALES</t>
  </si>
  <si>
    <t>0401 - JUNTA CENTRAL ELECTORAL</t>
  </si>
  <si>
    <t>0402 - CÁMARA DE CUENTAS</t>
  </si>
  <si>
    <t>0403 - TRIBUNAL CONSTITUCIONAL</t>
  </si>
  <si>
    <t>0404 - DEFENSOR DEL PUEBLO</t>
  </si>
  <si>
    <t xml:space="preserve">0405 - TRIBUNAL SUPERIOR  ELECTORAL </t>
  </si>
  <si>
    <t>OTROS</t>
  </si>
  <si>
    <t>0998 - ADMINISTRACION DE DEUDA PUBLICA Y ACTIVOS FINANCIEROS</t>
  </si>
  <si>
    <t>0999 - ADMINISTRACION DE OBLIGACIONES DEL TESORO NACIONAL</t>
  </si>
  <si>
    <t>2. Se utilizó el PIB del Panorama Macroeconómico actualizado al 06 de Junio 2023, elaborado por el Ministerio de Economía Planificación y Desarrollo</t>
  </si>
  <si>
    <t xml:space="preserve">Tabla 14. Programación y Ejecución de Metas Físicas - Ministerio de Educación </t>
  </si>
  <si>
    <t xml:space="preserve">Servicios de bienestar estudiantil </t>
  </si>
  <si>
    <t>02-Estudiantes de inicial, primaria y secundaria reciben raciones alimenticias</t>
  </si>
  <si>
    <t>Estudiantes beneficiados</t>
  </si>
  <si>
    <t>05-Estudiantes de segundo ciclo de secundaria que reciben servicio de participación estudiantil en actividades extracurriculares y co-curriculares</t>
  </si>
  <si>
    <t>Servicios de educación primaria para niños y niñas de 6-11 años</t>
  </si>
  <si>
    <t>02-Niños y niñas reciben servicio educativo en el nivel primario del 1er. ciclo</t>
  </si>
  <si>
    <t>Niños y niñas matriculados</t>
  </si>
  <si>
    <t>03-Niños y niñas reciben servicio educativo en el nivel primario del 2do. ciclo</t>
  </si>
  <si>
    <t>Servicios de educación secundaria para niños (as) y adolescentes de 12-17 años</t>
  </si>
  <si>
    <t>02-Niños, niñas y adolescentes reciben servicio educativo en el primer ciclo de educación secundaria</t>
  </si>
  <si>
    <t>03-Adolescentes reciben servicio de educativo en el segundo ciclo de educación secundaria - Modalidad Académica</t>
  </si>
  <si>
    <t>Adolescentes matriculados</t>
  </si>
  <si>
    <t>04-Adolescentes reciben servicio de educativo en el segundo ciclo de educación secundaria - Modalidad Técnica Profesional</t>
  </si>
  <si>
    <t>05-Adolescentes reciben servicio de educativo en el segundo ciclo de educación secundaria - Modalidad Artes</t>
  </si>
  <si>
    <t>Servicios de educación de adultos - incluye adolescentes y jóvenes mayores de 14 años</t>
  </si>
  <si>
    <t>06-Adolescentes de 14 años o más, jóvenes y adultos reciben educación secundaria de adultos</t>
  </si>
  <si>
    <t>Jóvenes y adultos matriculados en secundaria de adultos</t>
  </si>
  <si>
    <t>02-Adolescentes de 14 años o más, jóvenes y adultos reciben educación básica de adultos</t>
  </si>
  <si>
    <t>Jóvenes y adultos matriculados en básica de adultos</t>
  </si>
  <si>
    <t>Servicio educativo del grado preprimario nivel inicial</t>
  </si>
  <si>
    <t>02-Niños y niñas reciben servicio de educación del 2do. ciclo nivel inicial</t>
  </si>
  <si>
    <t>Servicios técnicos pedagógicos</t>
  </si>
  <si>
    <t>04-Estudiantes reciben servicios de educación física y recreación escolar</t>
  </si>
  <si>
    <t>Cantidad de Estudiantes Impactados</t>
  </si>
  <si>
    <t>05-Docentes reciben servicios de capacitación, actualización docente y asistencia técnica de educación física</t>
  </si>
  <si>
    <t>Cantidad de Docentes Impactados</t>
  </si>
  <si>
    <t>03-Autoridades educativas y sociedad civil reciben las evaluaciones e investigaciones para la mejora de la calidad educativa pre-universitaria</t>
  </si>
  <si>
    <t>Cantidad de evaluaciones e investigaciones socializadas</t>
  </si>
  <si>
    <t>Servicios de educación especial para niños(as), adolescentes y jóvenes de 0-20 años</t>
  </si>
  <si>
    <t>03-Niños, niñas, adolescentes y jóvenes entre 0 y 20 años reciben educación especial</t>
  </si>
  <si>
    <t>Estudiantes de 0 a 20 años en condición de discapacidad, matriculados</t>
  </si>
  <si>
    <t>Formación y desarrollo de la carrera docente</t>
  </si>
  <si>
    <t>03-Bachilleres menores de 25 años cursando en el programa de Formación Docente de Excelencia a nivel de grado</t>
  </si>
  <si>
    <t>Bachilleres de 16 a 25 años becados en formación docente</t>
  </si>
  <si>
    <t>02-Bachilleres de 16 a 25 años acceden a programas de becas de formación docentes de excelencia  nivel de grado</t>
  </si>
  <si>
    <t>04-Comunidades aledañas a los recintos participan de los programas de extensión</t>
  </si>
  <si>
    <t>Cantidad de comunitarios beneficiados de los programas de extensión</t>
  </si>
  <si>
    <r>
      <t xml:space="preserve">Notas: </t>
    </r>
    <r>
      <rPr>
        <sz val="11"/>
        <color theme="1"/>
        <rFont val="Avenir Next LT Pro"/>
        <family val="2"/>
      </rPr>
      <t>*Cifras preliminares.</t>
    </r>
  </si>
  <si>
    <t>2. El total devengado solo considera la ejecución física para los productos que programaron una meta en el primer trimestre.</t>
  </si>
  <si>
    <t xml:space="preserve">Tabla 15. Programación y Ejecución de Metas Físicas - Ministerio de Salud Pública y Asistencia Social </t>
  </si>
  <si>
    <t>Provisión de medicamentos, insumos sanitarios y reactivos de laboratorio</t>
  </si>
  <si>
    <t>02-Población vulnerable dispensada con medicamentos oportuno y bajo costo a través de las farmacias del pueblo</t>
  </si>
  <si>
    <t>Cantidad de medicamentos dispensado a través de las farmacias del pueblo</t>
  </si>
  <si>
    <t>03-Red pública de prestación de servicios de salud abastecido de medicamentos, insumos sanitarios y reactivos de laboratorio</t>
  </si>
  <si>
    <t>Número de establecimientos abastecido de medicamentos</t>
  </si>
  <si>
    <t>Calidad de Vida e Inclusión Social de Niños con Discapacidad Intelectual (CAID)</t>
  </si>
  <si>
    <t>04-Niños de 0 a 12 años con discapacidad reciben atención terapéutica integral</t>
  </si>
  <si>
    <t>Cantidad de atenciones terapéuticas brindadas a niños con discapacidad</t>
  </si>
  <si>
    <t>03-Niños de 0-12 años con discapacidad reciben atención médica integral para la evaluación y diagnóstico de Autismo, Síndrome de Down  y Parálisis Cerebral</t>
  </si>
  <si>
    <t>Cantidad de niños y niñas que reciben atención integral para la evaluación diagnóstico de Autismo, Síndrome de Down y Parálisis Cerebral</t>
  </si>
  <si>
    <t>Gestión y Provisión de la Salud colectiva</t>
  </si>
  <si>
    <t>09-Prestadoras de servicios de salud se articulan al sistema de vigilancia epidemiológica</t>
  </si>
  <si>
    <t>Establecimientos de salud notificando al SINAVE</t>
  </si>
  <si>
    <t>03-Establecimientos cuentan con insumos y medicamentos para atender a las necesidades de protección a la salud</t>
  </si>
  <si>
    <t>Establecimientos abastecidos</t>
  </si>
  <si>
    <t>06-Comunidades reciben vigilancia sanitaria para la protección contra los riesgos para la salud, con enfoque en los determinantes sociales</t>
  </si>
  <si>
    <t>Direcciones provinciales reportan la vigilancia sanitaria</t>
  </si>
  <si>
    <t>05-Municipios y organizaciones comunitarias basadas en la fe, participan en espacios de educación y promoción en salud dirigida a etapas vitales</t>
  </si>
  <si>
    <t>DPD/DAS reportando</t>
  </si>
  <si>
    <t>02-Grupos poblacionales por etapas vitales intervenidos para la prevención de enfermedades, promoción y protección de la salud en el territorio</t>
  </si>
  <si>
    <t>Direcciones provinciales reportando intervenciones implementadas por grupos poblacionales</t>
  </si>
  <si>
    <t>07-Personas y organizaciones cuentan con espacios, procesos y estrategias en el sector salud para participar en la toma de decisiones e intervenciones municipales</t>
  </si>
  <si>
    <t>Municipios con espacios de veeduría en salud funcionando en la comunidad</t>
  </si>
  <si>
    <t>05-Población recibe medicamentos de alto costo a través de las farmacias con enfoque de equidad</t>
  </si>
  <si>
    <t>Población beneficiaria por farmacia de alto costo</t>
  </si>
  <si>
    <t>Unidades de vacunación disponen de biológicos e insumos para la vacunación, acorde a las directrices, esquema y prioridades en salud pública</t>
  </si>
  <si>
    <t>Unidades de vacunación abastecidas</t>
  </si>
  <si>
    <t>Dirección y Coordinación del Sistema Nacional de Salud</t>
  </si>
  <si>
    <t>09-DPS/DAS con las competencias fortalecidas para la gestión de la función desconcentrada de la rectoría</t>
  </si>
  <si>
    <t>DPS/DAS en cumplimiento de metas trimestrales</t>
  </si>
  <si>
    <t>02-Sector público, privado, sociedad civil y organismos internacionales coordinados intersectorialmente, implementando el enfoque de determinación social</t>
  </si>
  <si>
    <t>Número de Instituciones del Sistema Nacional de Salud coordinadas</t>
  </si>
  <si>
    <t xml:space="preserve">Regulación Sanitaria </t>
  </si>
  <si>
    <t>02-Sistema Nacional de Salud monitoreado según la calidad de provisión de los servicios</t>
  </si>
  <si>
    <t>Instituciones del sistema nacional de salud monitoreados según lineamientos</t>
  </si>
  <si>
    <t>Instituciones y establecimientos comerciales de Medicamentos, Alimentos, Cosméticos, Higiene del Hogar y Personal, Productos Sanitarios y Dispositivos Médicos son gestionados para garantizar el control sanitario</t>
  </si>
  <si>
    <t>Entidades con certificaciones sanitarias emitidas</t>
  </si>
  <si>
    <t>Establecimientos evaluados según estándares de calidad para la prestación de servicios</t>
  </si>
  <si>
    <t>Establecimientos con licencias emitidas</t>
  </si>
  <si>
    <t>08-Población priorizada recibe los servicios de calidad de detección, diagnostico, y tratamiento del cancer  según nivel de atención</t>
  </si>
  <si>
    <t>Número de servicios de salud monitoreados</t>
  </si>
  <si>
    <t>09-Población recibe Intervenciones de prevención de cancer priorizada</t>
  </si>
  <si>
    <t>Número de DPS/DAS reportando</t>
  </si>
  <si>
    <t>Prevención, diagnóstico y tratamiento VIH/SIDA</t>
  </si>
  <si>
    <t>07-Personas que viven con VIH reciben servicios integrales en salud de acuerdo a la  Guía de Adherencia.</t>
  </si>
  <si>
    <t>DPS/DAS  reportan el monitoreo de  la guía de adherencia</t>
  </si>
  <si>
    <t>05-Sistema de salud recibe los beneficios del monitoreo y evaluación de los procesos de prevención del VIH y SIDA</t>
  </si>
  <si>
    <t>Número de informes de monitoreo y evaluación emitidos</t>
  </si>
  <si>
    <t>06-Población femenina en etapa reproductiva y en embarazo recibe Intervenciones para evitar la transmisión vertical/ del VIH Materno - Infantil</t>
  </si>
  <si>
    <t>Intervenciones municipales  realizadas</t>
  </si>
  <si>
    <t>Prevención y Atención de la Tuberculosis</t>
  </si>
  <si>
    <t>08-Sistema nacional de Salud fortalecido con la certificación del Sistema vigilancia antituberculosis</t>
  </si>
  <si>
    <t>Porcentaje de DPS/DAS con sistema de vigilancia de TB implementado</t>
  </si>
  <si>
    <t>Reducción de embarazo en adolescentes</t>
  </si>
  <si>
    <t>Población adolescente cuentan con acceso y cobertura de servicios de atención integral, individuales y colectivos  con calidad basada en estándares</t>
  </si>
  <si>
    <t>Número de centros hospitalario con servicio de atención integral al adolescente monitoreados</t>
  </si>
  <si>
    <t xml:space="preserve">Tabla 16. Programación y Ejecución de Metas Físicas - Presidencia de la República </t>
  </si>
  <si>
    <t>Protección social</t>
  </si>
  <si>
    <t>08-Hogares en situación de pobreza reciben apoyos para la promoción de salud y erradicación de la desnutrición</t>
  </si>
  <si>
    <t>Cantidad de hogares únicos que reciben apoyos económicos o en especies</t>
  </si>
  <si>
    <t>10-Hogares elegibles reciben subsidios focalizados para servicios domiciliarios</t>
  </si>
  <si>
    <t>Número de hogares únicos que reciben subsidios focalizados</t>
  </si>
  <si>
    <t>05-Gestión de pago Subsidios Sociales</t>
  </si>
  <si>
    <t>Cantidad de nóminas tramitadas</t>
  </si>
  <si>
    <t>07-Personas Vulnerables reciben apoyo economico a traves de los Subsidos Sociales</t>
  </si>
  <si>
    <t>Número de personas que reciben subsidios sociales</t>
  </si>
  <si>
    <t>18-Beneficiarios de la Red de protección social reciben respuesta a sus solicitudes</t>
  </si>
  <si>
    <t>Porcentaje de solicitudes tramitadas en los tiempos establecidos</t>
  </si>
  <si>
    <t>Ciudadanos de comunidades vulnerables reciben educación en tecnologías de la información y comunicación para el cierre de la brecha digital</t>
  </si>
  <si>
    <t>Cantidad de ciudadanos que reciben educación en TIC</t>
  </si>
  <si>
    <t>Fomento de la inclusión socioeconómica de adolescentes y jóvenes de 14 a 24 años en condición de vulnerabilidad</t>
  </si>
  <si>
    <t>17-Adolescentes y jóvenes de 14 a 24 años reciben acompañamiento y orientación para un desarrollo integral en entornos saludables</t>
  </si>
  <si>
    <t>Cantidad de adolescentes y jóvenes acompañados y orientados para un desarrollo integral</t>
  </si>
  <si>
    <t>Adolescentes y jóvenes de 14 a 24 años reciben beneficios e incentivos de la Red de Protección Social</t>
  </si>
  <si>
    <t>Cantidad de adolescentes y jóvenes que reciben beneficios e incentivos</t>
  </si>
  <si>
    <t>Adolescentes y jóvenes vulnerables de 14 a 24 años que ni estudian ni trabajan reciben nivelación educativa y formación técnico-vocacional</t>
  </si>
  <si>
    <t>Cantidad de adolescentes y jóvenes que reciben nivelación educativa y formación técnico-vocacional</t>
  </si>
  <si>
    <t>Jóvenes de 18 a 24 años son ingresados en prácticas profesionales remuneradas y programa para el emprendimiento</t>
  </si>
  <si>
    <t>Cantidad de jóvenes participan en prácticas profesionales remuneradas y programa para el emprendimiento</t>
  </si>
  <si>
    <t>Asistencia social integral</t>
  </si>
  <si>
    <t>04-Personas Vulnerables reciben Raciones Alimenticias</t>
  </si>
  <si>
    <t>Número de personas beneficiadas</t>
  </si>
  <si>
    <t>02-Familia Vulnerable reciben Apoyo Social Integral</t>
  </si>
  <si>
    <t>Número de familias beneficiadas</t>
  </si>
  <si>
    <t>Servicio integral de emergencias</t>
  </si>
  <si>
    <t>02-Ciudadanos reciben atención a Emergencias</t>
  </si>
  <si>
    <t>Cantidad de emergencias atendidas</t>
  </si>
  <si>
    <t>Desarrollo integral y protección al adulto mayor</t>
  </si>
  <si>
    <t>02-Adultos mayores reciben atención integral</t>
  </si>
  <si>
    <t>Cantidad de adultos mayores beneficiados</t>
  </si>
  <si>
    <t>03-Adultos mayores reciben atención y protección integral en centros modelos, según el método SECARE</t>
  </si>
  <si>
    <t>Cantidad de adultos mayores que reciben servicios</t>
  </si>
  <si>
    <t>04-Adultos mayores reciben atención y protección integral permanente, según el método SECARE</t>
  </si>
  <si>
    <t>Fomento del sector inmobiliario del Estado</t>
  </si>
  <si>
    <t>02-Gestión de titulación de terrenos del Estado</t>
  </si>
  <si>
    <t>Cantidad de títulos gestionados</t>
  </si>
  <si>
    <t xml:space="preserve">Estrategia, comunicación, publicidad y prensa gubernamental </t>
  </si>
  <si>
    <t>06-Gobierno y Sociedad reciben información estratégica gubernamental procedentes de informes y sondeos</t>
  </si>
  <si>
    <t>Cantidad de informaciones entregadas y/o publicadas</t>
  </si>
  <si>
    <t>03-Sociedad con información de las ejecutorias del Presidente y sus funcionarios, a través de los medios tradicionales y/o alternativos de comunicación</t>
  </si>
  <si>
    <t>Cantidad de colocaciones en medios tradicionales y/o alternativos de comunicación</t>
  </si>
  <si>
    <t>Coordinación e Implementación de Intervenciones Estratégica</t>
  </si>
  <si>
    <t>02-Población pobre y vulnerable recibe apoyo integral para el desarrollo de capacidades sociales, culturales y productivas.</t>
  </si>
  <si>
    <t>Cantidad de personas beneficiadas</t>
  </si>
  <si>
    <t>02-Jóvenes de hogares participantes reciben orientación en temas de salud sexual reproductiva integral y prevención de uniones tempranas para la reducción de embarazos en adolescentes</t>
  </si>
  <si>
    <t>Jóvenes orientados</t>
  </si>
  <si>
    <t>03-Pacientes TB con factores de baja adherencia acceden a soporte nutricional</t>
  </si>
  <si>
    <t>Número de pacientes TB reciben soporte nutricional</t>
  </si>
  <si>
    <t>Gestión integrada del control y reducción de la demanda de drogas y administración de bienes incautados</t>
  </si>
  <si>
    <t>04-Organizaciones se benefician de formaciones y estrategias en políticas de drogas dirigidas a la población</t>
  </si>
  <si>
    <t>Cantidad de organizaciones formadas en políticas y estrategias sobre drogas</t>
  </si>
  <si>
    <t>05-Usuarios acceden a estadísticas sobre prevención, trafico y consumo de drogas</t>
  </si>
  <si>
    <t>Cantidad de informes difundidos sobre prevención, tráfico o consumo de drogas</t>
  </si>
  <si>
    <t>Control fiscal</t>
  </si>
  <si>
    <t>04-Instituciones Públicas con Contrato Registrado Conforme a lo establecido en la Ley 10-07 del Sistema Nacional de Control  Interno</t>
  </si>
  <si>
    <t>Cantidad de contratos registrados</t>
  </si>
  <si>
    <t>05-Ordenes de Pagos Autorizadas Conforme Comprobación del Cumplimiento del Control Previo de las Normativas Vigentes</t>
  </si>
  <si>
    <t>Porcentaje de órdenes de pago procesadas en el plazo establecido</t>
  </si>
  <si>
    <t>03-Asesoría y Capacitación en el Fortalecimiento del Control Interno</t>
  </si>
  <si>
    <t>Cantidad de instituciones asesoradas y capacitadas</t>
  </si>
  <si>
    <t>Desarrollo social comunitario</t>
  </si>
  <si>
    <t>05-Comunidades de zonas rurales y urbanas reciben asesoramiento tecnico para el Desarrollo Socio-Economico</t>
  </si>
  <si>
    <t>Número de comunidades beneficiadas</t>
  </si>
  <si>
    <t>06-Comunidades de la zona fronteriza reciben asistencia social integral</t>
  </si>
  <si>
    <t>Número de comunidades de la zona fronteriza beneficiadas</t>
  </si>
  <si>
    <t>03-Comunidades de zonas urbanas y rurales reciben Asistencias Social Focalizadas</t>
  </si>
  <si>
    <t>Número familias beneficiadas</t>
  </si>
  <si>
    <t>Coordinación y fomento de las actividades culturales</t>
  </si>
  <si>
    <t>02-Sociedad dominicana accede a eventos y festejos en conmemoración de jornadas patrióticas</t>
  </si>
  <si>
    <t>Cantidad de eventos y festejos patrios realizados</t>
  </si>
  <si>
    <t>Promoción y fomento de la ética en el sector público</t>
  </si>
  <si>
    <t>02-Servidores públicos participan en actividades para el desarrollo y fomento en temas de ética y transparencia gubernamental.</t>
  </si>
  <si>
    <t>Número de actividades realizadas</t>
  </si>
  <si>
    <t>Formulación de políticas para la mitigación y adaptación al cambio climático</t>
  </si>
  <si>
    <t>02-Instituciones públicas y privadas reciben apoyo técnico para iniciativas de mitigación y adaptación al cambio climático</t>
  </si>
  <si>
    <t>Número de iniciativas asistidas</t>
  </si>
  <si>
    <t>Atención y prevención de desastres</t>
  </si>
  <si>
    <t>02-Ciudadanos reciben alertas de prevención para la  mitigación y reducción de riesgos ante eventos de desastres naturales.</t>
  </si>
  <si>
    <t>Cantidad de alertas emitidas para reducción de riesgos</t>
  </si>
  <si>
    <t xml:space="preserve">Apoyo al desarrollo provincial </t>
  </si>
  <si>
    <t>Comunidades reciben los beneficios de la ejecución de proyectos sociales de infraestructura para su desarrollo integral</t>
  </si>
  <si>
    <t>Promoción del desarrollo y fortalecimiento del sector marítimo y marino nacional</t>
  </si>
  <si>
    <t>02-Proveer al Estado Dominicano las herramientas técnicas, científicas y jurídicas para lograr una correcta administración de sus recursos oceanicos</t>
  </si>
  <si>
    <t>Informes técnicos elaborados</t>
  </si>
  <si>
    <t>Implementación de estrategias y acciones para la economía circular y gestión de residuos sólidos</t>
  </si>
  <si>
    <t>Espacios de disposición final con intervención, normalización e infraestructura adecuada en gestión de residuos sólidos</t>
  </si>
  <si>
    <t>Cantidad de sitios de disposición final intervenidos, normalizados y construidos</t>
  </si>
  <si>
    <t>Tabla 17. Programación y Ejecución de Metas Físicas - Ministerio de Obras Públicas y Comunicaciones</t>
  </si>
  <si>
    <t>Acceso y uso adecuado del servicio de transporte</t>
  </si>
  <si>
    <t>02-Usuarios reciben servicios de transporte ferroviario</t>
  </si>
  <si>
    <t>Cantidad de pasajeros</t>
  </si>
  <si>
    <t>03-Usuarios reciben servicios de transporte aéreo por cable</t>
  </si>
  <si>
    <t>Embellecimiento de avenidas y carreteras</t>
  </si>
  <si>
    <t>02-Ciudadanos reciben áreas embellecidas y libres de contaminación sólida y visual</t>
  </si>
  <si>
    <t>Metros cuadrados de áreas verdes embellecidos</t>
  </si>
  <si>
    <t>Mantenimiento, seguridad y asistencia vial</t>
  </si>
  <si>
    <t>02-Ciudadanos con asistencia y seguridad en las vías públicas</t>
  </si>
  <si>
    <t>Número de asistencias</t>
  </si>
  <si>
    <t>Investigación e información meteorológica</t>
  </si>
  <si>
    <t>02-Población recibe información meteorológica oportuna</t>
  </si>
  <si>
    <t>Cantidad de boletines emitidos  a la población</t>
  </si>
  <si>
    <t>03-Ciudadanos capacitados en fenómenos meteorológicos y tsunami</t>
  </si>
  <si>
    <t>Cantidad de cursos, talleres y charlas realizadas</t>
  </si>
  <si>
    <t>Desarrollo en la infraestructura física de edificaciones para los servicios sociales</t>
  </si>
  <si>
    <t>02-Instituciones Públicas y Privadas reciben Informes  de Evaluación Sísmica</t>
  </si>
  <si>
    <t>Informes de evaluaciones emitidos</t>
  </si>
  <si>
    <t xml:space="preserve">Tabla 18. Programación y Ejecución de Metas Físicas - Ministerio de Interior y Policía </t>
  </si>
  <si>
    <t>Servicios de seguridad ciudadana y orden público</t>
  </si>
  <si>
    <t>Zonas con Servicios de Patrullaje Preventivo/Proactivo</t>
  </si>
  <si>
    <t>Cantidad de zonas con servicios de patrullaje focalizado.</t>
  </si>
  <si>
    <t>Ciudadanos Querellantes Reciben Atencion Policial</t>
  </si>
  <si>
    <t>Cantidad de denuncias resueltas</t>
  </si>
  <si>
    <t>Zonas Turisticas con servicios de Patrullaje Preventivo/Proactivo</t>
  </si>
  <si>
    <t>Cantidad de zonas con servicios de seguridad turística</t>
  </si>
  <si>
    <t>Servicios de salud, seguridad y bienestar social de la P.N</t>
  </si>
  <si>
    <t>Miembros activos, pensionados, jubilados, familiares directos y ciudadanos civiles reciben Servicios de Salud</t>
  </si>
  <si>
    <t>Personas atendidas.</t>
  </si>
  <si>
    <t>Miembros retirados con Servicios de Salud y Asistencia Social</t>
  </si>
  <si>
    <t>Número de miembros retirados asistidos.</t>
  </si>
  <si>
    <t>Miembros activos,en proceso de retiro,  jubilados, y pensionados que reciben Asistencia Social</t>
  </si>
  <si>
    <t>Servicios entregados a Miembros, P.N., en trámite de Pensión, Pensionados, Jubilados P.N. y sus Dependientes.</t>
  </si>
  <si>
    <t>Reducción de crímenes y delitos que afectan a la seguridad ciudadana</t>
  </si>
  <si>
    <t>Mesas Locales de Seguridad Ciudadana y Género en funcionamiento en cada municipio del Territorio Nacional.</t>
  </si>
  <si>
    <t>Porcentaje de mesas locales con Planes de Seguridad Ciudadana elaborados</t>
  </si>
  <si>
    <t>Ciudadanos expuestos a violencia, crímenes y delitos que participan en las actividades de prevención.</t>
  </si>
  <si>
    <t>Porcentaje de barrios intervenidos</t>
  </si>
  <si>
    <t>Municipios priorizados con servicio de patrullaje preventivo/proactivo</t>
  </si>
  <si>
    <t>Porcentaje de cuadrantes patrullados</t>
  </si>
  <si>
    <t>Negocios de expendio bebidas alcohólicas inspeccionados para el cumplimiento de las leyes normativas vigentes</t>
  </si>
  <si>
    <t>Negocios de expendio de bebidas alcohólicas inspeccionados</t>
  </si>
  <si>
    <t>Campaña de entrega voluntaria de armas de fuego ilegal</t>
  </si>
  <si>
    <t>Porcentaje de Municipios con planes de desarme</t>
  </si>
  <si>
    <t>Servicios de control y regulación migratoria</t>
  </si>
  <si>
    <t>Extranjeros Regularizados en Territorio Nacional</t>
  </si>
  <si>
    <t>Cantidad de extranjeros regulados</t>
  </si>
  <si>
    <t>Nacionales y extranjeros autorizados a salir de y entrar hacia el territorio nacional</t>
  </si>
  <si>
    <t>Extranjeros residentes con estatus migratorio regulado a través de las naturalizaciones</t>
  </si>
  <si>
    <t>Cantidad de personas naturalizadas</t>
  </si>
  <si>
    <t>03-Nacionales y extranjeros autorizados a salir y entrar hacia el Territorio Nacional</t>
  </si>
  <si>
    <t>Número de autorizaciones de entrada y salida del país</t>
  </si>
  <si>
    <t>05-Extranjeros regulados en el Territorio Nacional a través de la emisión de residencia y servicios</t>
  </si>
  <si>
    <t>Número de extranjeros regulados</t>
  </si>
  <si>
    <t>04-Extranjeros residentes con estatus migratorio regulados a través de las naturalizaciones.</t>
  </si>
  <si>
    <t>Número de extranjeros naturalizados</t>
  </si>
  <si>
    <t>Servicios de ordenamiento y asistencia del transporte terreste</t>
  </si>
  <si>
    <t>02-Zonas  con Tránsito Vehicular Viabilizados y Controlados</t>
  </si>
  <si>
    <t>Servicios de tránsito vehicular viabilizados y controlados</t>
  </si>
  <si>
    <t>03-Servicios de Investigaciones de Accidentes de Tránsito</t>
  </si>
  <si>
    <t>Accidentes de tránsito registrados</t>
  </si>
  <si>
    <t>02-Miembros activos, pensionados, jubilados, familiares directos y ciudadanos civiles reciben Servicios de Salud</t>
  </si>
  <si>
    <t>Personas atendidas</t>
  </si>
  <si>
    <t>04-Miembros activos,en proceso de retiro,  jubilados, y pensionados que reciben Asistencia Social</t>
  </si>
  <si>
    <t>Número de servicios entregados a miembros, P.N., en trámite de pensión, pensionados, jubilados P.N. y sus dependientes</t>
  </si>
  <si>
    <t>03-Miembros retirados con Servicios de Salud y Asistencia Social</t>
  </si>
  <si>
    <t>Número de miembros retirados asistidos</t>
  </si>
  <si>
    <t>03-Ciudadanos Querellantes Reciben Atencion Policial</t>
  </si>
  <si>
    <t>02-Zonas con Servicios de Patrullaje Preventivo/Proactivo</t>
  </si>
  <si>
    <t>Cantidad de zonas con servicios de patrullaje focalizado</t>
  </si>
  <si>
    <t>04-Zonas Turisticas con servicios de Patrullaje Preventivo/Proactivo</t>
  </si>
  <si>
    <t>Asistencia y prevención para seguridad ciudadana</t>
  </si>
  <si>
    <t>02-Personas físicas y jurídicas con derechos de tenencia y porte de armas de fuego reguladas</t>
  </si>
  <si>
    <t>Número de armas de fuego reguladas</t>
  </si>
  <si>
    <t>03-Negocios que comercializan armas de fuego controlados y regulados en sus operaciones</t>
  </si>
  <si>
    <t>Cantidad de negocios controlados y regulados</t>
  </si>
  <si>
    <t>Formación y cultura de la P.N</t>
  </si>
  <si>
    <t>02-Miembros Policiales Reciben Capacitación y Entrenamiento</t>
  </si>
  <si>
    <t>Cantidad de miembros formados y entrenados</t>
  </si>
  <si>
    <t>Reducción de Crímenes y Delitos que afectan a la Seguridad Ciudadana</t>
  </si>
  <si>
    <t>03-Municipios priorizados con servicio de patrullaje preventivo/proactivo</t>
  </si>
  <si>
    <t>Cantidad de corredores y cuadrantes implementados en los territorios priorizados</t>
  </si>
  <si>
    <t>06-Municipios con mesas locales de seguridad, ciudadanía y género en funcionamiento</t>
  </si>
  <si>
    <t>Problemáticas sociales identificadas</t>
  </si>
  <si>
    <t>03-Ciudadanos expuestos a violencia, crímenes y delitos que participan en las actividades de prevención.</t>
  </si>
  <si>
    <t>Barrios intervenidos</t>
  </si>
  <si>
    <t>04-Negocios de expendio bebidas alcohólicas inspeccionados para el cumplimiento de las leyes normativas vigentes</t>
  </si>
  <si>
    <t>Negocios inspeccionados</t>
  </si>
  <si>
    <t>Investigación, formación y capacitación</t>
  </si>
  <si>
    <t>Sector público y ciudadanía en general reciben formación y capacitación en materia migratoria</t>
  </si>
  <si>
    <t>Usuarios únicos capacitados en materia migratoria</t>
  </si>
  <si>
    <t>Sector público, ASFL, universidades y ciudadanía en general acceden a investigación y estudios migratorios</t>
  </si>
  <si>
    <t>Informes técnicos en materia migratoria</t>
  </si>
  <si>
    <t>Devengado
Enero-Junio
2023</t>
  </si>
  <si>
    <t>Devengado 
Enero-Junio</t>
  </si>
  <si>
    <t>% Ejecución</t>
  </si>
  <si>
    <t>5 = 4/3</t>
  </si>
  <si>
    <t>5 = (3/PIB)</t>
  </si>
  <si>
    <t>A. Total de Ingresos</t>
  </si>
  <si>
    <t>A.1) Ingresos Corrientes</t>
  </si>
  <si>
    <t>A.2) Ingresos de Capital</t>
  </si>
  <si>
    <t>B. Total de Gastos</t>
  </si>
  <si>
    <t>B.1) Gastos Corrientes</t>
  </si>
  <si>
    <t>B.1.1. Intereses de la deuda</t>
  </si>
  <si>
    <t>B.2) Gastos de Capital</t>
  </si>
  <si>
    <t>Resultados Presupuestarios</t>
  </si>
  <si>
    <t>Resultado Primario [A-[B-(B.1.1)]]</t>
  </si>
  <si>
    <t>Resultado Económico (A.1-B.1)</t>
  </si>
  <si>
    <t>Resultado Capital (A.2-B.2)</t>
  </si>
  <si>
    <t>C. Resultado Financiero (A-B)</t>
  </si>
  <si>
    <t>D. Fuentes Financieras</t>
  </si>
  <si>
    <t>E. Aplicaciones Financieras</t>
  </si>
  <si>
    <t>F. Financiamiento Neto (D-E)</t>
  </si>
  <si>
    <t>2. Se utilizó el PIB del Panorama Macroeconómico actualizado al 03 de junio 2024, elaborado por el Ministerio de Economía Planificación y Desarrollo</t>
  </si>
  <si>
    <t>Tabla 45. Resultado Financiero y Balance Primario de Organismos Autónomos y Descentralizados no Financieros e Instituciones Públicas de la Seguridad Social</t>
  </si>
  <si>
    <t xml:space="preserve">Tabla 12. Gastos del Gobierno Central por Clasificación Económica </t>
  </si>
  <si>
    <t>Tabla 10. Comparativo Cuenta Ahorro Inversión Financiamiento</t>
  </si>
  <si>
    <t xml:space="preserve">Gráfico 11. Inflación Interanual y Subyacente </t>
  </si>
  <si>
    <t>Tabla 6. Cuenta Ahorro-Inversión-Financiamiento</t>
  </si>
  <si>
    <t>Gobierno Central 2024</t>
  </si>
  <si>
    <t>PGE 2024
(Ley núm. 80-23)</t>
  </si>
  <si>
    <t>% Participación</t>
  </si>
  <si>
    <t>I. Ingresos Corrientes</t>
  </si>
  <si>
    <t>Contribuciones a la seguridad social</t>
  </si>
  <si>
    <t>Transferencias y donaciones corrientes recibidas</t>
  </si>
  <si>
    <t>Multas y sanciones pecuniarias</t>
  </si>
  <si>
    <t>II. Gastos Corrientes</t>
  </si>
  <si>
    <t>Gastos de consumo</t>
  </si>
  <si>
    <t>Prestaciones de la seguridad social</t>
  </si>
  <si>
    <t xml:space="preserve">Subvenciones otorgadas a empresas </t>
  </si>
  <si>
    <t>Transferencias corrientes otorgadas</t>
  </si>
  <si>
    <t>Otros gastos corrientes</t>
  </si>
  <si>
    <t xml:space="preserve">III. Resultado Económico (I-II) </t>
  </si>
  <si>
    <t>IV. Ingresos de capital</t>
  </si>
  <si>
    <t>Venta (disposición) de activos no financieros (a valores brutos)</t>
  </si>
  <si>
    <t>V. Gastos de capital</t>
  </si>
  <si>
    <t>Construcciones en proceso</t>
  </si>
  <si>
    <t>Activos fijos (formación bruta de capital fijo)</t>
  </si>
  <si>
    <t>Objetos de valor</t>
  </si>
  <si>
    <t>Activos no producidos</t>
  </si>
  <si>
    <t>Transferencias de capital otorgadas</t>
  </si>
  <si>
    <t>Gastos de capital, reserva presupuestaria</t>
  </si>
  <si>
    <t>VI. Resultado de Capital (IV-V)</t>
  </si>
  <si>
    <t xml:space="preserve">VII. Total de Ingresos + Donaciones </t>
  </si>
  <si>
    <t>VIII. Total de Gastos</t>
  </si>
  <si>
    <t>IX. Resultado Primario (VII-(VIII-Intereses de la deuda))</t>
  </si>
  <si>
    <t xml:space="preserve">X. Resultado Financiero (VII-VIII) </t>
  </si>
  <si>
    <t>XI. Fuentes financieras</t>
  </si>
  <si>
    <t>Disminución de activos financieros</t>
  </si>
  <si>
    <t>Incremento de pasivos</t>
  </si>
  <si>
    <t>Importes a devengar por primas en colocaciones de títulos valores</t>
  </si>
  <si>
    <t>XII. Aplicaciones financieras</t>
  </si>
  <si>
    <t>Incremento de activos financieros</t>
  </si>
  <si>
    <t>Disminución de pasivos</t>
  </si>
  <si>
    <t>Importes a devengar por descuentos en colocaciones de títulos valores</t>
  </si>
  <si>
    <t>Primas en Recompra de Títulos y Valores</t>
  </si>
  <si>
    <t xml:space="preserve">XIII. Financiamiento Neto (XI-XII) </t>
  </si>
  <si>
    <r>
      <t>% del PIB</t>
    </r>
    <r>
      <rPr>
        <b/>
        <vertAlign val="superscript"/>
        <sz val="11"/>
        <color theme="0"/>
        <rFont val="Avenir Next LT Pro"/>
        <family val="2"/>
      </rPr>
      <t>1</t>
    </r>
  </si>
  <si>
    <t>PIB Nominal 2024 (RD$ millones)</t>
  </si>
  <si>
    <t>Valores en millones RD$ y porcentajes (%)</t>
  </si>
  <si>
    <t xml:space="preserve"> Fuente: Sistema de Información de la Gestión Financiera (SIGEF) y Adenda al Proyecto de Ley de Presupuesto General del Estado para el año 2024.</t>
  </si>
  <si>
    <t>Nota 1. PIB del PGE 2024: Panorama Macroeconómico 2023-2027, revisado el 28 de agosto de 2023, Ministerio de Economía, Planificación y Desarrollo.</t>
  </si>
  <si>
    <t>PIB Nominal 2023 (RD$ millones)</t>
  </si>
  <si>
    <t>Finalidad y funciones</t>
  </si>
  <si>
    <t>Distribución de las asignaciones</t>
  </si>
  <si>
    <t>En % del total PGE</t>
  </si>
  <si>
    <t>En % del PIB</t>
  </si>
  <si>
    <t>4.6 - Equidad de género</t>
  </si>
  <si>
    <r>
      <t xml:space="preserve">Nota: </t>
    </r>
    <r>
      <rPr>
        <sz val="11"/>
        <color theme="1"/>
        <rFont val="Avenir Next LT Pro"/>
        <family val="2"/>
      </rPr>
      <t>Las cifras de PIB utilizadas para los años referidos fueron obtenidos del Panorama Macroeconómico actualizado al 28 de agosto de 2023, elaborado por el Ministerio de Economía, Planificación y Desarrollo (MEPyD).</t>
    </r>
  </si>
  <si>
    <t>Tabla 7. Clasificación funcional del gasto</t>
  </si>
  <si>
    <t>NO.</t>
  </si>
  <si>
    <t>POLÍTICA PNPSP</t>
  </si>
  <si>
    <t>RESULTADOS PNPSP</t>
  </si>
  <si>
    <t>CAPÍTULOS RESPONSABLES</t>
  </si>
  <si>
    <t>UNIDADES EJECUTORAS</t>
  </si>
  <si>
    <t>RD$ MILLONES</t>
  </si>
  <si>
    <t>La población rural y el desarrollo agropecuario y pesquero</t>
  </si>
  <si>
    <t>Desarrollo Rural Sostenible</t>
  </si>
  <si>
    <t>1) Generar empleos e ingresos de la población rural</t>
  </si>
  <si>
    <t>0001 - MINISTERIO DE AGRICULTURA</t>
  </si>
  <si>
    <t>2) Mejorar la seguridad alimentaria</t>
  </si>
  <si>
    <t>3) Fomentar la productividad de la agricultura dominicana</t>
  </si>
  <si>
    <t>4) Impulsar el desarrollo de tecnologías agropecaurias</t>
  </si>
  <si>
    <t>5) Incrementar las agroexportaciones de manera sostenible</t>
  </si>
  <si>
    <t>Hacia una Política Integral de Creación de Oportunidades</t>
  </si>
  <si>
    <t>Política de cuidados</t>
  </si>
  <si>
    <t>1) Aumentada la inclusión laboral de los hogares pobres y vulnerables</t>
  </si>
  <si>
    <t xml:space="preserve">0201 - PRESIDENCIA DE LA REPÚBLICA
</t>
  </si>
  <si>
    <t>0007 - PROGRAMA SUPÉRATE</t>
  </si>
  <si>
    <t>2) Mejorada la Calidad de vida del adulto mayor</t>
  </si>
  <si>
    <t>Igualdad de género, el empoderamiento de la mujer y la no violencia de género</t>
  </si>
  <si>
    <t>1) Aumentado el acceso a servicios de prevención, atención, protección, sanción y reparación a mujeres  en situación de violencia de género intrafamiliar y delitos sexuales.</t>
  </si>
  <si>
    <t xml:space="preserve">
0215 - MINISTERIO DE LA MUJER
5151 - CONSEJO NACIONAL PARA LA NIÑEZ Y LA ADOLESCENCIA</t>
  </si>
  <si>
    <t xml:space="preserve">
0001 - MINISTERIO DE LA MUJER
0001 - CONSEJO NACIONAL PARA LA NIÑEZ Y LA ADOLESCENCIA
</t>
  </si>
  <si>
    <t>2) Aumentado el acceso a servicios de prevención, atención, protección, sanción y reparación a mujeres en situación de violencia de género intrafamiliar, delitos sexuales, trata y trafico ilicito.</t>
  </si>
  <si>
    <t>3) Mejorada la Calidad de vida del adulto mayor</t>
  </si>
  <si>
    <t>4) Aumentado el acceso a servicios de cuidado institucionalizados y diversificados para población vulnerable (primera infancia , niñez, adultos mayores, personas con discapacidad y enfermedades limitantes)</t>
  </si>
  <si>
    <t>5) Aumentado el acceso a servicios de prevención, atención, protección, sanción y reparación a NNA en situación de violencia de género, intrafamiliar y delitos sexuales, con énfasis en huérfanos por feminicidios</t>
  </si>
  <si>
    <t>Transformando la Educación Superior, la Ciencia y la Tecnología</t>
  </si>
  <si>
    <t>1) Aumentada la vinculación entre los perfiles laborales demandados por los sectores productivos y los ofertados por el mercado laboral</t>
  </si>
  <si>
    <t>0219 - MINISTERIO DE EDUCACIÓN SUPERIOR CIENCIA Y TECNOLOGÍA
0206 - MINISTERIO DE EDUCACIÓN
5155 - INSTITUTO NACIONAL DE FORMACIÓN TÉCNICO PROFESIONAL (INFOTEP)</t>
  </si>
  <si>
    <t>0001 - MINISTERIO DE EDUCACION
0001 - MINISTERIO DE EDUCACION
0001 - INSTITUTO NACIONAL DE FORMACION TECNICO PROFESIONAL - INFOTEP</t>
  </si>
  <si>
    <t xml:space="preserve">2) Aumentada la capacitación técnica en las áreas requeridas por las industrias. </t>
  </si>
  <si>
    <t>3)Mejoradas las competencias de los estudiantes en el manejo de las TIC</t>
  </si>
  <si>
    <t>4) Mejorada la vinculación entre las demandas del mercado laboral y la oferta de conocimiento de las IES</t>
  </si>
  <si>
    <t>5) Incrementada el número de estudiantes vulnerables que tienen acceso a apoyos para garantizar acceso a educación superior.</t>
  </si>
  <si>
    <t>6) Mejorado y ampliado el acceso a educación técnica del nivel medio en función de la demanda del mercado laboral.</t>
  </si>
  <si>
    <t>Hacia una educación de calidad con equidad</t>
  </si>
  <si>
    <t>Calidad educativa</t>
  </si>
  <si>
    <t>1) Mejorado el desempeño de maestros y maestras en todos los niveles del sistema</t>
  </si>
  <si>
    <t>0001 - MINISTERIO DE EDUCACION</t>
  </si>
  <si>
    <t>2) Mejoradas las competencias de los estudiantes en el manejo de las TIC</t>
  </si>
  <si>
    <t>1) Consolidado el monitoreo y evaluación de las políticas, programas y proyectos del estado para asegurar su transparencia, eficacia y eficiencia</t>
  </si>
  <si>
    <t>0001 - MINISTERIO DE ECONOMIA, PLANIFICACION Y DESARROLLO</t>
  </si>
  <si>
    <t xml:space="preserve">2) Asignados los recursos financieros del Estado en base a las prioridades nacionales </t>
  </si>
  <si>
    <t>Hacia una política integral de creación de oportunidades</t>
  </si>
  <si>
    <t>1) Aumentada la inclusión laboral y productiva de los miembros de los hogares pobres y  en condiciones de vulnerabilidad</t>
  </si>
  <si>
    <t>0001 - GABINETE SOCIAL DE LA PRESIDENCIA</t>
  </si>
  <si>
    <t>2) Disminuida la proporción de jóvenes que no trabajan ni estudian</t>
  </si>
  <si>
    <t>La sostenibilidad ambiental y el cambio climático en un país insular</t>
  </si>
  <si>
    <t>1) Aumentado el porcentaje de empresas que realizan el informe de cumplimiento ambiental (ICA)</t>
  </si>
  <si>
    <t>0001 - MINISTERIO  DE MEDIO AMBIENTE Y RECURSOS NATURALES</t>
  </si>
  <si>
    <t>2) Conservada la biodiversidad en las áreas protegidas terrestres y marinas.</t>
  </si>
  <si>
    <t>3) Reducidas las emisiones de gases de efecto invernadero a nivel nacional</t>
  </si>
  <si>
    <t>4) Aumentada la sostenibilidad de la producción y el consumo</t>
  </si>
  <si>
    <t xml:space="preserve"> PROGRAMAS PRESUPUESTARIOS ORIENTADOS A RESULTADOS</t>
  </si>
  <si>
    <t xml:space="preserve">No. </t>
  </si>
  <si>
    <t>CAPÍTULO EJECUTOR</t>
  </si>
  <si>
    <t>MONTO</t>
  </si>
  <si>
    <t>Prevención y control de enfermedades bovinas</t>
  </si>
  <si>
    <t>Fomento y desarrollo de la productividad de los sistemas de producción de leche bovina</t>
  </si>
  <si>
    <t>0202 - MINISTERIO DE INTERIOR Y POLICÍA</t>
  </si>
  <si>
    <r>
      <rPr>
        <b/>
        <sz val="11"/>
        <color theme="1"/>
        <rFont val="Times New Roman"/>
        <family val="1"/>
      </rPr>
      <t xml:space="preserve">Notas: </t>
    </r>
    <r>
      <rPr>
        <sz val="11"/>
        <color theme="1"/>
        <rFont val="Times New Roman"/>
        <family val="1"/>
      </rPr>
      <t>1.Se modificaron las instituciones que componen los programas, por esto no son comparables internanualmente.</t>
    </r>
  </si>
  <si>
    <t xml:space="preserve">Fuentes: </t>
  </si>
  <si>
    <t>1.Plan Nacional Plurianual del Sector Público (PNPSP) 2021-2024</t>
  </si>
  <si>
    <t>2. Sistema de Gestión Financiera (SIGEF)</t>
  </si>
  <si>
    <t>Tabla 8. Programas prioritarios y protegidos</t>
  </si>
  <si>
    <t>Tabla 9. Programas Presupuestarios Orientados a Resultados</t>
  </si>
  <si>
    <t>Período enero - junio 2023 y 2024</t>
  </si>
  <si>
    <t>Valores en millonesRD$</t>
  </si>
  <si>
    <t>EJECUCIÓN
ENERO - JUNIO
2023</t>
  </si>
  <si>
    <t>EJECUTADO ENERO - JUNIO
2024</t>
  </si>
  <si>
    <t xml:space="preserve">% PIB </t>
  </si>
  <si>
    <t>PIB Nominal Ejecución (RD$)</t>
  </si>
  <si>
    <t>B.1.1) Intereses de la Deuda Pública</t>
  </si>
  <si>
    <t>Resultado Primario [A-[B-(B.1.1)]</t>
  </si>
  <si>
    <t>Resultado de Capital (A.2-B.2)</t>
  </si>
  <si>
    <t xml:space="preserve">D. Fuentes Financieras </t>
  </si>
  <si>
    <t>Tabla 24. Cuenta Ahorro, Inversión y Financiamiento</t>
  </si>
  <si>
    <t>Tabla 25. Financiamiento Neto del Gobierno Central</t>
  </si>
  <si>
    <t>Tabla 26. Servicio de la Deuda del Gobierno Central</t>
  </si>
  <si>
    <t>2023 y Junio 2024</t>
  </si>
  <si>
    <r>
      <t xml:space="preserve">Nota: </t>
    </r>
    <r>
      <rPr>
        <sz val="10"/>
        <color rgb="FF000000"/>
        <rFont val="Avenir Next LT Pro"/>
        <family val="2"/>
      </rPr>
      <t>PIB de acuerdo con el Marco Macroeconómico revisado al 3 de junio 2024</t>
    </r>
  </si>
  <si>
    <r>
      <t>Fuente:</t>
    </r>
    <r>
      <rPr>
        <sz val="10"/>
        <color rgb="FF000000"/>
        <rFont val="Avenir Next LT Pro"/>
        <family val="2"/>
      </rPr>
      <t xml:space="preserve"> Dirección General de Crédito Público</t>
    </r>
  </si>
  <si>
    <t>Tabla 30. Evolución del Saldo de la Deuda Pública del SPNF (2023-2025)</t>
  </si>
  <si>
    <t>Tipo Acreedor</t>
  </si>
  <si>
    <t>Monto 
(Millones de US$)</t>
  </si>
  <si>
    <t>Participación</t>
  </si>
  <si>
    <r>
      <t>% PIB</t>
    </r>
    <r>
      <rPr>
        <b/>
        <vertAlign val="superscript"/>
        <sz val="10"/>
        <color theme="0"/>
        <rFont val="Avenir Next LT Pro"/>
        <family val="2"/>
      </rPr>
      <t>1</t>
    </r>
  </si>
  <si>
    <t>Externa</t>
  </si>
  <si>
    <t>Privados</t>
  </si>
  <si>
    <t>Bonos</t>
  </si>
  <si>
    <t xml:space="preserve">Banca Comercial </t>
  </si>
  <si>
    <t>Suplidores</t>
  </si>
  <si>
    <t>Multilaterales</t>
  </si>
  <si>
    <t>Bilaterales</t>
  </si>
  <si>
    <t>Interna</t>
  </si>
  <si>
    <t>Bonos colocados MH (subasta/directo)</t>
  </si>
  <si>
    <t>Bonos de Recapitalización del Banco Central</t>
  </si>
  <si>
    <t>Bancos comerciales u otras instituciones financieras</t>
  </si>
  <si>
    <r>
      <t>Título Canjeado</t>
    </r>
    <r>
      <rPr>
        <vertAlign val="superscript"/>
        <sz val="11"/>
        <rFont val="Avenir Next LT Pro"/>
        <family val="2"/>
      </rPr>
      <t>2</t>
    </r>
  </si>
  <si>
    <r>
      <rPr>
        <b/>
        <i/>
        <sz val="9"/>
        <rFont val="Avenir Next LT Pro"/>
        <family val="2"/>
      </rPr>
      <t>Fuente:</t>
    </r>
    <r>
      <rPr>
        <i/>
        <sz val="9"/>
        <rFont val="Avenir Next LT Pro"/>
        <family val="2"/>
      </rPr>
      <t xml:space="preserve"> Dirección General de Crédito Público</t>
    </r>
  </si>
  <si>
    <r>
      <rPr>
        <b/>
        <u/>
        <sz val="11"/>
        <color theme="1"/>
        <rFont val="Aptos Narrow"/>
        <family val="2"/>
        <scheme val="minor"/>
      </rPr>
      <t>Nota:</t>
    </r>
    <r>
      <rPr>
        <b/>
        <sz val="11"/>
        <color theme="1"/>
        <rFont val="Aptos Narrow"/>
        <family val="2"/>
        <scheme val="minor"/>
      </rPr>
      <t xml:space="preserve"> 
</t>
    </r>
    <r>
      <rPr>
        <sz val="11"/>
        <color theme="1"/>
        <rFont val="Aptos Narrow"/>
        <family val="2"/>
        <scheme val="minor"/>
      </rPr>
      <t>1.</t>
    </r>
    <r>
      <rPr>
        <b/>
        <sz val="11"/>
        <color theme="1"/>
        <rFont val="Aptos Narrow"/>
        <family val="2"/>
        <scheme val="minor"/>
      </rPr>
      <t xml:space="preserve"> </t>
    </r>
    <r>
      <rPr>
        <sz val="11"/>
        <color theme="1"/>
        <rFont val="Aptos Narrow"/>
        <family val="2"/>
        <scheme val="minor"/>
      </rPr>
      <t>El PIB empleado corresponde a la actualización del 03 junio 2024 del Marco Macroeconómico
2. Corresponde a canje de título</t>
    </r>
  </si>
  <si>
    <t>Fuente de Financiamiento/ Tipo Acreedor</t>
  </si>
  <si>
    <t>Porcentaje del Total de la Deuda (%)</t>
  </si>
  <si>
    <t>Tasa de Interés Promedio Ponderada (%)</t>
  </si>
  <si>
    <t>Madurez Promedio</t>
  </si>
  <si>
    <t>DEUDA EXTERNA</t>
  </si>
  <si>
    <t xml:space="preserve">Organismos Multilaterales </t>
  </si>
  <si>
    <r>
      <t xml:space="preserve">    De los cuales:  
</t>
    </r>
    <r>
      <rPr>
        <i/>
        <sz val="10"/>
        <rFont val="Avenir Next LT Pro"/>
        <family val="2"/>
      </rPr>
      <t>Acuerdo Petrocaribe</t>
    </r>
  </si>
  <si>
    <t>DEUDA INTERNA</t>
  </si>
  <si>
    <t xml:space="preserve">Pesos </t>
  </si>
  <si>
    <t>Dólares</t>
  </si>
  <si>
    <t>Bonos Recap</t>
  </si>
  <si>
    <t>Deuda Pública SPNF</t>
  </si>
  <si>
    <t>Tasa de Int. Prom. Deuda Pública SPNF</t>
  </si>
  <si>
    <t>Tasa de Int. Prom. Deuda Externa</t>
  </si>
  <si>
    <t>Tasa de Int. Prom. Deuda Interna</t>
  </si>
  <si>
    <t>Deuda en Pesos</t>
  </si>
  <si>
    <t>Deuda en Dólares</t>
  </si>
  <si>
    <t>Deuda SPNF</t>
  </si>
  <si>
    <t>Stock (MM US$)</t>
  </si>
  <si>
    <t>PIB</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</si>
</sst>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43" formatCode="_(* #,##0.00_);_(* \(#,##0.00\);_(* &quot;-&quot;??_);_(@_)"/>
    <numFmt numFmtId="164" formatCode="#,##0.0"/>
    <numFmt numFmtId="165" formatCode="0.0"/>
    <numFmt numFmtId="166" formatCode="0.0%"/>
    <numFmt numFmtId="167" formatCode="_(* #,##0.0_);_(* \(#,##0.0\);_(* &quot;-&quot;??_);_(@_)"/>
    <numFmt numFmtId="168" formatCode="#,##0.0,,"/>
    <numFmt numFmtId="169" formatCode="0.000%"/>
    <numFmt numFmtId="170" formatCode="_(* #,##0_);_(* \(#,##0\);_(* &quot;-&quot;??_);_(@_)"/>
    <numFmt numFmtId="171" formatCode="#,##0.0000"/>
    <numFmt numFmtId="172" formatCode="#,##0.00000"/>
    <numFmt numFmtId="173" formatCode="#,##0.0,,_);\(#,##0.0,,\)"/>
    <numFmt numFmtId="174" formatCode="#,##0.00,,"/>
    <numFmt numFmtId="175" formatCode="#,##0.0_);\(#,##0.0\)"/>
    <numFmt numFmtId="176" formatCode="_(* #,##0.000000_);_(* \(#,##0.000000\);_(* &quot;-&quot;??????_);_(@_)"/>
    <numFmt numFmtId="177" formatCode="_(* #,##0.00000_);_(* \(#,##0.00000\);_(* &quot;-&quot;?????_);_(@_)"/>
    <numFmt numFmtId="178" formatCode="_(* #,##0.0_);_(* \(#,##0.0\);_(* &quot;-&quot;?_);_(@_)"/>
    <numFmt numFmtId="179" formatCode="%#,#00"/>
    <numFmt numFmtId="180" formatCode="#,###.0,,"/>
    <numFmt numFmtId="181" formatCode="_-* #,##0.0,,_-;\-* #,##0.0_-;_-* &quot;-&quot;??_-;_-@_-"/>
    <numFmt numFmtId="182" formatCode="#,##0.0,,;\(#,##0.0,,\)"/>
    <numFmt numFmtId="183" formatCode="#,##0.00;\-#,##0.00"/>
  </numFmts>
  <fonts count="115">
    <font>
      <sz val="11"/>
      <color theme="1"/>
      <name val="Aptos Narrow"/>
      <family val="2"/>
      <scheme val="minor"/>
    </font>
    <font>
      <sz val="11"/>
      <color theme="1"/>
      <name val="Aptos Narrow"/>
      <family val="2"/>
      <scheme val="minor"/>
    </font>
    <font>
      <b/>
      <sz val="11"/>
      <color theme="1"/>
      <name val="Aptos Narrow"/>
      <family val="2"/>
      <scheme val="minor"/>
    </font>
    <font>
      <b/>
      <sz val="11"/>
      <name val="Avenir Next LT Pro"/>
      <family val="2"/>
    </font>
    <font>
      <sz val="10"/>
      <color theme="1"/>
      <name val="Avenir Next LT Pro"/>
      <family val="2"/>
    </font>
    <font>
      <b/>
      <sz val="10"/>
      <color theme="0"/>
      <name val="Avenir Next LT Pro"/>
      <family val="2"/>
    </font>
    <font>
      <sz val="10"/>
      <name val="Avenir Next LT Pro"/>
      <family val="2"/>
    </font>
    <font>
      <b/>
      <sz val="8"/>
      <color theme="1"/>
      <name val="Avenir Next LT Pro"/>
      <family val="2"/>
    </font>
    <font>
      <sz val="8"/>
      <color theme="1"/>
      <name val="Avenir Next LT Pro"/>
      <family val="2"/>
    </font>
    <font>
      <vertAlign val="superscript"/>
      <sz val="8"/>
      <color theme="1"/>
      <name val="Avenir Next LT Pro"/>
      <family val="2"/>
    </font>
    <font>
      <b/>
      <sz val="11"/>
      <color rgb="FFFF0000"/>
      <name val="Times New Roman"/>
      <family val="1"/>
    </font>
    <font>
      <b/>
      <sz val="10"/>
      <color theme="1"/>
      <name val="Avenir Next LT Pro"/>
      <family val="2"/>
    </font>
    <font>
      <b/>
      <sz val="10"/>
      <name val="Avenir Next LT Pro"/>
      <family val="2"/>
    </font>
    <font>
      <b/>
      <sz val="8"/>
      <color theme="1"/>
      <name val="Times New Roman"/>
      <family val="1"/>
    </font>
    <font>
      <b/>
      <sz val="11"/>
      <color theme="1"/>
      <name val="Avenir Next LT Pro"/>
      <family val="2"/>
    </font>
    <font>
      <sz val="11"/>
      <name val="Avenir Next LT Pro"/>
      <family val="2"/>
    </font>
    <font>
      <sz val="10"/>
      <name val="Arial"/>
      <family val="2"/>
    </font>
    <font>
      <b/>
      <sz val="9"/>
      <color theme="1"/>
      <name val="Avenir Next LT Pro"/>
      <family val="2"/>
    </font>
    <font>
      <sz val="9"/>
      <color theme="1"/>
      <name val="Avenir Next LT Pro"/>
      <family val="2"/>
    </font>
    <font>
      <sz val="11"/>
      <color theme="1"/>
      <name val="Avenir Next LT Pro"/>
      <family val="2"/>
    </font>
    <font>
      <u/>
      <sz val="11"/>
      <color theme="10"/>
      <name val="Aptos Narrow"/>
      <family val="2"/>
      <scheme val="minor"/>
    </font>
    <font>
      <sz val="11"/>
      <color theme="0"/>
      <name val="Avenir Next LT Pro"/>
      <family val="2"/>
    </font>
    <font>
      <b/>
      <vertAlign val="superscript"/>
      <sz val="10"/>
      <color theme="0"/>
      <name val="Avenir Next LT Pro"/>
      <family val="2"/>
    </font>
    <font>
      <sz val="10"/>
      <color theme="4" tint="-0.249977111117893"/>
      <name val="Avenir Next LT Pro"/>
      <family val="2"/>
    </font>
    <font>
      <sz val="11"/>
      <name val="Aptos Narrow"/>
      <family val="2"/>
      <scheme val="minor"/>
    </font>
    <font>
      <b/>
      <sz val="11"/>
      <color rgb="FF000000"/>
      <name val="Avenir Next LT Pro"/>
      <family val="2"/>
    </font>
    <font>
      <sz val="11"/>
      <color rgb="FF000000"/>
      <name val="Avenir Next LT Pro"/>
      <family val="2"/>
    </font>
    <font>
      <b/>
      <sz val="11"/>
      <color theme="0"/>
      <name val="Avenir Next LT Pro"/>
      <family val="2"/>
    </font>
    <font>
      <b/>
      <vertAlign val="superscript"/>
      <sz val="11"/>
      <color theme="0"/>
      <name val="Avenir Next LT Pro"/>
      <family val="2"/>
    </font>
    <font>
      <b/>
      <sz val="14"/>
      <color theme="1"/>
      <name val="Avenir Next LT Pro"/>
      <family val="2"/>
    </font>
    <font>
      <sz val="14"/>
      <color theme="1"/>
      <name val="Avenir Next LT Pro"/>
      <family val="2"/>
    </font>
    <font>
      <b/>
      <sz val="12"/>
      <color theme="0"/>
      <name val="Avenir Next LT Pro"/>
      <family val="2"/>
    </font>
    <font>
      <b/>
      <vertAlign val="superscript"/>
      <sz val="12"/>
      <color theme="0"/>
      <name val="Avenir Next LT Pro"/>
      <family val="2"/>
    </font>
    <font>
      <b/>
      <sz val="12"/>
      <name val="Avenir Next LT Pro"/>
      <family val="2"/>
    </font>
    <font>
      <sz val="11"/>
      <color rgb="FF000000"/>
      <name val="Aptos Narrow"/>
      <family val="2"/>
      <scheme val="minor"/>
    </font>
    <font>
      <sz val="12"/>
      <color theme="1"/>
      <name val="Avenir Next LT Pro"/>
      <family val="2"/>
    </font>
    <font>
      <sz val="12"/>
      <name val="Avenir Next LT Pro"/>
      <family val="2"/>
    </font>
    <font>
      <b/>
      <sz val="16"/>
      <color theme="0"/>
      <name val="Avenir Next LT Pro"/>
      <family val="2"/>
    </font>
    <font>
      <b/>
      <sz val="16"/>
      <color theme="1"/>
      <name val="Avenir Next LT Pro"/>
      <family val="2"/>
    </font>
    <font>
      <sz val="16"/>
      <color theme="1"/>
      <name val="Avenir Next LT Pro"/>
      <family val="2"/>
    </font>
    <font>
      <b/>
      <sz val="18"/>
      <color theme="0"/>
      <name val="Avenir Next LT Pro"/>
      <family val="2"/>
    </font>
    <font>
      <sz val="11"/>
      <color indexed="8"/>
      <name val="Aptos Narrow"/>
      <family val="2"/>
      <scheme val="minor"/>
    </font>
    <font>
      <b/>
      <sz val="18"/>
      <color theme="1"/>
      <name val="Avenir Next LT Pro"/>
      <family val="2"/>
    </font>
    <font>
      <sz val="18"/>
      <color theme="1"/>
      <name val="Avenir Next LT Pro"/>
      <family val="2"/>
    </font>
    <font>
      <sz val="9"/>
      <color rgb="FF000000"/>
      <name val="Avenir Next LT Pro"/>
      <family val="2"/>
    </font>
    <font>
      <b/>
      <sz val="9"/>
      <color indexed="8"/>
      <name val="Avenir Next LT Pro"/>
      <family val="2"/>
    </font>
    <font>
      <sz val="9"/>
      <color indexed="8"/>
      <name val="Avenir Next LT Pro"/>
      <family val="2"/>
    </font>
    <font>
      <i/>
      <sz val="10"/>
      <color rgb="FF9AD0DE"/>
      <name val="Avenir Next LT Pro"/>
      <family val="2"/>
    </font>
    <font>
      <sz val="1"/>
      <color indexed="8"/>
      <name val="Courier"/>
      <family val="3"/>
    </font>
    <font>
      <b/>
      <sz val="8"/>
      <color indexed="8"/>
      <name val="Avenir Next LT Pro"/>
      <family val="2"/>
    </font>
    <font>
      <sz val="8"/>
      <color rgb="FF000000"/>
      <name val="Avenir Next LT Pro"/>
      <family val="2"/>
    </font>
    <font>
      <sz val="11"/>
      <color rgb="FFFF0000"/>
      <name val="Avenir Next LT Pro"/>
      <family val="2"/>
    </font>
    <font>
      <b/>
      <sz val="7"/>
      <color theme="1"/>
      <name val="Avenir Next LT Pro"/>
      <family val="2"/>
    </font>
    <font>
      <sz val="7"/>
      <color theme="1"/>
      <name val="Avenir Next LT Pro"/>
      <family val="2"/>
    </font>
    <font>
      <b/>
      <sz val="11"/>
      <color theme="0"/>
      <name val="Aptos Narrow"/>
      <family val="2"/>
      <scheme val="minor"/>
    </font>
    <font>
      <sz val="11"/>
      <color theme="0"/>
      <name val="Aptos Narrow"/>
      <family val="2"/>
      <scheme val="minor"/>
    </font>
    <font>
      <b/>
      <sz val="13"/>
      <color theme="0"/>
      <name val="Avenir Next LT Pro"/>
      <family val="2"/>
    </font>
    <font>
      <b/>
      <sz val="12"/>
      <color theme="1"/>
      <name val="Avenir Next LT Pro"/>
      <family val="2"/>
    </font>
    <font>
      <i/>
      <sz val="9"/>
      <color theme="1"/>
      <name val="Avenir Next LT Pro"/>
      <family val="2"/>
    </font>
    <font>
      <b/>
      <sz val="10"/>
      <color theme="1"/>
      <name val="Aptos Narrow"/>
      <family val="2"/>
      <scheme val="minor"/>
    </font>
    <font>
      <sz val="10"/>
      <color theme="1"/>
      <name val="Aptos Narrow"/>
      <family val="2"/>
      <scheme val="minor"/>
    </font>
    <font>
      <i/>
      <sz val="8"/>
      <color theme="1"/>
      <name val="Avenir Next LT Pro"/>
      <family val="2"/>
    </font>
    <font>
      <sz val="8"/>
      <color theme="1"/>
      <name val="Aptos Narrow"/>
      <family val="2"/>
      <scheme val="minor"/>
    </font>
    <font>
      <i/>
      <sz val="11"/>
      <color theme="1"/>
      <name val="Avenir Next LT Pro"/>
      <family val="2"/>
    </font>
    <font>
      <sz val="10"/>
      <name val="Times New Roman"/>
      <family val="1"/>
    </font>
    <font>
      <sz val="12"/>
      <name val="Arial"/>
      <family val="2"/>
    </font>
    <font>
      <sz val="12"/>
      <name val="Aptos Narrow"/>
      <family val="2"/>
      <scheme val="minor"/>
    </font>
    <font>
      <sz val="8"/>
      <color theme="1"/>
      <name val="Arial"/>
      <family val="2"/>
    </font>
    <font>
      <i/>
      <sz val="8"/>
      <color rgb="FF000000"/>
      <name val="Avenir Next LT Pro"/>
      <family val="2"/>
    </font>
    <font>
      <b/>
      <sz val="11"/>
      <color theme="0"/>
      <name val="Gill Sans MT"/>
      <family val="2"/>
    </font>
    <font>
      <sz val="11"/>
      <color theme="0"/>
      <name val="Gill Sans MT"/>
      <family val="2"/>
    </font>
    <font>
      <i/>
      <sz val="11"/>
      <color theme="0"/>
      <name val="Gill Sans MT"/>
      <family val="2"/>
    </font>
    <font>
      <sz val="11"/>
      <color theme="1"/>
      <name val="Gill Sans MT"/>
      <family val="2"/>
    </font>
    <font>
      <vertAlign val="superscript"/>
      <sz val="11"/>
      <color theme="1"/>
      <name val="Gill Sans MT"/>
      <family val="2"/>
    </font>
    <font>
      <sz val="11"/>
      <color rgb="FF000000"/>
      <name val="Gill Sans MT"/>
      <family val="2"/>
    </font>
    <font>
      <sz val="9"/>
      <color theme="1"/>
      <name val="Gill Sans MT"/>
      <family val="2"/>
    </font>
    <font>
      <vertAlign val="superscript"/>
      <sz val="9"/>
      <color theme="1"/>
      <name val="Gill Sans MT"/>
      <family val="2"/>
    </font>
    <font>
      <b/>
      <sz val="11"/>
      <color theme="1"/>
      <name val="Gill Sans MT"/>
      <family val="2"/>
    </font>
    <font>
      <sz val="10"/>
      <color theme="1"/>
      <name val="Tahoma"/>
      <family val="2"/>
    </font>
    <font>
      <sz val="10"/>
      <name val="Aptos Narrow"/>
      <family val="2"/>
      <scheme val="minor"/>
    </font>
    <font>
      <b/>
      <sz val="11"/>
      <name val="Aptos Narrow"/>
      <family val="2"/>
      <scheme val="minor"/>
    </font>
    <font>
      <b/>
      <sz val="11"/>
      <color indexed="8"/>
      <name val="Avenir Next LT Pro"/>
      <family val="2"/>
    </font>
    <font>
      <sz val="11"/>
      <color indexed="8"/>
      <name val="Avenir Next LT Pro"/>
      <family val="2"/>
    </font>
    <font>
      <sz val="10"/>
      <color rgb="FF000000"/>
      <name val="Times New Roman"/>
      <family val="1"/>
    </font>
    <font>
      <b/>
      <sz val="12"/>
      <color rgb="FF000000"/>
      <name val="Avenir Next LT Pro"/>
      <family val="2"/>
    </font>
    <font>
      <sz val="12"/>
      <color rgb="FF000000"/>
      <name val="Avenir Next LT Pro"/>
      <family val="2"/>
    </font>
    <font>
      <sz val="10"/>
      <color rgb="FF000000"/>
      <name val="Avenir Next LT Pro"/>
      <family val="2"/>
    </font>
    <font>
      <b/>
      <sz val="10"/>
      <color rgb="FF000000"/>
      <name val="Avenir Next LT Pro"/>
      <family val="2"/>
    </font>
    <font>
      <sz val="11"/>
      <color rgb="FF232526"/>
      <name val="Avenir Next LT Pro"/>
      <family val="2"/>
    </font>
    <font>
      <b/>
      <sz val="11"/>
      <color rgb="FF232526"/>
      <name val="Avenir Next LT Pro"/>
      <family val="2"/>
    </font>
    <font>
      <b/>
      <sz val="8"/>
      <color theme="1"/>
      <name val="Calibri "/>
    </font>
    <font>
      <sz val="8"/>
      <color theme="1"/>
      <name val="Calibri "/>
    </font>
    <font>
      <b/>
      <sz val="12"/>
      <color rgb="FFFFFFFF"/>
      <name val="Avenir Next LT Pro"/>
      <family val="2"/>
    </font>
    <font>
      <b/>
      <sz val="12"/>
      <color theme="4" tint="-0.249977111117893"/>
      <name val="Avenir Next LT Pro"/>
      <family val="2"/>
    </font>
    <font>
      <b/>
      <sz val="16"/>
      <color rgb="FFFFFFFF"/>
      <name val="Avenir Next LT Pro"/>
      <family val="2"/>
    </font>
    <font>
      <b/>
      <sz val="8"/>
      <color rgb="FF000000"/>
      <name val="Avenir Next LT Pro"/>
      <family val="2"/>
    </font>
    <font>
      <u/>
      <sz val="11"/>
      <color theme="10"/>
      <name val="Avenir Next LT Pro"/>
      <family val="2"/>
    </font>
    <font>
      <b/>
      <sz val="11"/>
      <name val="Calibri "/>
    </font>
    <font>
      <b/>
      <sz val="10"/>
      <color theme="0"/>
      <name val="Aptos Narrow"/>
      <family val="2"/>
      <scheme val="minor"/>
    </font>
    <font>
      <sz val="8"/>
      <color theme="0"/>
      <name val="Avenir Next LT Pro"/>
      <family val="2"/>
    </font>
    <font>
      <sz val="12"/>
      <color theme="0"/>
      <name val="Arial"/>
      <family val="2"/>
    </font>
    <font>
      <b/>
      <vertAlign val="superscript"/>
      <sz val="9"/>
      <color theme="0"/>
      <name val="Tahoma"/>
      <family val="2"/>
    </font>
    <font>
      <sz val="11"/>
      <color theme="1"/>
      <name val="Times New Roman"/>
      <family val="1"/>
    </font>
    <font>
      <b/>
      <sz val="11"/>
      <color theme="1"/>
      <name val="Times New Roman"/>
      <family val="1"/>
    </font>
    <font>
      <b/>
      <sz val="12"/>
      <color theme="1"/>
      <name val="Times New Roman"/>
      <family val="1"/>
    </font>
    <font>
      <sz val="12"/>
      <color theme="1"/>
      <name val="Times New Roman"/>
      <family val="1"/>
    </font>
    <font>
      <b/>
      <sz val="12"/>
      <color theme="0"/>
      <name val="Times New Roman"/>
      <family val="1"/>
    </font>
    <font>
      <b/>
      <sz val="12"/>
      <name val="Times New Roman"/>
      <family val="1"/>
    </font>
    <font>
      <sz val="12"/>
      <name val="Times New Roman"/>
      <family val="1"/>
    </font>
    <font>
      <b/>
      <sz val="8"/>
      <name val="Times New Roman"/>
      <family val="1"/>
    </font>
    <font>
      <vertAlign val="superscript"/>
      <sz val="11"/>
      <name val="Avenir Next LT Pro"/>
      <family val="2"/>
    </font>
    <font>
      <i/>
      <sz val="9"/>
      <name val="Avenir Next LT Pro"/>
      <family val="2"/>
    </font>
    <font>
      <b/>
      <i/>
      <sz val="9"/>
      <name val="Avenir Next LT Pro"/>
      <family val="2"/>
    </font>
    <font>
      <b/>
      <u/>
      <sz val="11"/>
      <color theme="1"/>
      <name val="Aptos Narrow"/>
      <family val="2"/>
      <scheme val="minor"/>
    </font>
    <font>
      <i/>
      <sz val="10"/>
      <name val="Avenir Next LT Pro"/>
      <family val="2"/>
    </font>
  </fonts>
  <fills count="32">
    <fill>
      <patternFill patternType="none"/>
    </fill>
    <fill>
      <patternFill patternType="gray125"/>
    </fill>
    <fill>
      <patternFill patternType="solid">
        <fgColor theme="5" tint="-0.249977111117893"/>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8" tint="0.79998168889431442"/>
        <bgColor indexed="64"/>
      </patternFill>
    </fill>
    <fill>
      <patternFill patternType="solid">
        <fgColor theme="8" tint="0.79998168889431442"/>
        <bgColor theme="8" tint="0.79998168889431442"/>
      </patternFill>
    </fill>
    <fill>
      <patternFill patternType="solid">
        <fgColor rgb="FF92D050"/>
        <bgColor indexed="64"/>
      </patternFill>
    </fill>
    <fill>
      <patternFill patternType="solid">
        <fgColor theme="3" tint="0.749992370372631"/>
        <bgColor indexed="64"/>
      </patternFill>
    </fill>
    <fill>
      <patternFill patternType="solid">
        <fgColor theme="4" tint="0.79998168889431442"/>
        <bgColor indexed="64"/>
      </patternFill>
    </fill>
    <fill>
      <patternFill patternType="solid">
        <fgColor rgb="FF305496"/>
        <bgColor theme="4" tint="0.79998168889431442"/>
      </patternFill>
    </fill>
    <fill>
      <patternFill patternType="solid">
        <fgColor rgb="FF305496"/>
        <bgColor indexed="64"/>
      </patternFill>
    </fill>
    <fill>
      <patternFill patternType="solid">
        <fgColor rgb="FFDEECF9"/>
        <bgColor indexed="64"/>
      </patternFill>
    </fill>
    <fill>
      <patternFill patternType="solid">
        <fgColor theme="0"/>
        <bgColor indexed="64"/>
      </patternFill>
    </fill>
    <fill>
      <patternFill patternType="solid">
        <fgColor theme="4" tint="-0.249977111117893"/>
        <bgColor indexed="64"/>
      </patternFill>
    </fill>
    <fill>
      <patternFill patternType="solid">
        <fgColor theme="4" tint="0.59999389629810485"/>
        <bgColor indexed="64"/>
      </patternFill>
    </fill>
    <fill>
      <patternFill patternType="solid">
        <fgColor theme="4" tint="-0.249977111117893"/>
        <bgColor theme="4" tint="0.79998168889431442"/>
      </patternFill>
    </fill>
    <fill>
      <patternFill patternType="solid">
        <fgColor theme="4" tint="-0.499984740745262"/>
        <bgColor indexed="64"/>
      </patternFill>
    </fill>
    <fill>
      <patternFill patternType="solid">
        <fgColor theme="8" tint="-0.499984740745262"/>
        <bgColor indexed="64"/>
      </patternFill>
    </fill>
    <fill>
      <patternFill patternType="solid">
        <fgColor rgb="FF002060"/>
        <bgColor indexed="64"/>
      </patternFill>
    </fill>
    <fill>
      <patternFill patternType="solid">
        <fgColor rgb="FF0070C0"/>
        <bgColor indexed="64"/>
      </patternFill>
    </fill>
    <fill>
      <patternFill patternType="solid">
        <fgColor theme="2"/>
        <bgColor indexed="64"/>
      </patternFill>
    </fill>
    <fill>
      <patternFill patternType="solid">
        <fgColor rgb="FFFFFFFF"/>
        <bgColor rgb="FF000000"/>
      </patternFill>
    </fill>
    <fill>
      <patternFill patternType="solid">
        <fgColor theme="2"/>
        <bgColor rgb="FF000000"/>
      </patternFill>
    </fill>
    <fill>
      <patternFill patternType="solid">
        <fgColor rgb="FFFFFFFF"/>
        <bgColor indexed="64"/>
      </patternFill>
    </fill>
    <fill>
      <patternFill patternType="solid">
        <fgColor theme="3" tint="0.89999084444715716"/>
        <bgColor indexed="64"/>
      </patternFill>
    </fill>
    <fill>
      <patternFill patternType="solid">
        <fgColor theme="3" tint="0.249977111117893"/>
        <bgColor indexed="64"/>
      </patternFill>
    </fill>
    <fill>
      <patternFill patternType="solid">
        <fgColor theme="0"/>
        <bgColor theme="4" tint="0.79998168889431442"/>
      </patternFill>
    </fill>
    <fill>
      <patternFill patternType="solid">
        <fgColor theme="2" tint="-9.9978637043366805E-2"/>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4" tint="-0.499984740745262"/>
        <bgColor theme="4" tint="0.79998168889431442"/>
      </patternFill>
    </fill>
  </fills>
  <borders count="231">
    <border>
      <left/>
      <right/>
      <top/>
      <bottom/>
      <diagonal/>
    </border>
    <border>
      <left style="medium">
        <color indexed="64"/>
      </left>
      <right style="thin">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medium">
        <color indexed="64"/>
      </left>
      <right style="medium">
        <color indexed="64"/>
      </right>
      <top/>
      <bottom style="medium">
        <color indexed="64"/>
      </bottom>
      <diagonal/>
    </border>
    <border>
      <left style="medium">
        <color indexed="64"/>
      </left>
      <right style="thin">
        <color indexed="64"/>
      </right>
      <top/>
      <bottom/>
      <diagonal/>
    </border>
    <border>
      <left/>
      <right style="thin">
        <color indexed="64"/>
      </right>
      <top/>
      <bottom/>
      <diagonal/>
    </border>
    <border>
      <left style="thin">
        <color indexed="64"/>
      </left>
      <right style="thin">
        <color indexed="64"/>
      </right>
      <top/>
      <bottom/>
      <diagonal/>
    </border>
    <border>
      <left style="thin">
        <color indexed="64"/>
      </left>
      <right style="thin">
        <color indexed="64"/>
      </right>
      <top style="medium">
        <color indexed="64"/>
      </top>
      <bottom/>
      <diagonal/>
    </border>
    <border>
      <left/>
      <right style="medium">
        <color indexed="64"/>
      </right>
      <top style="medium">
        <color indexed="64"/>
      </top>
      <bottom/>
      <diagonal/>
    </border>
    <border>
      <left/>
      <right style="medium">
        <color indexed="64"/>
      </right>
      <top/>
      <bottom/>
      <diagonal/>
    </border>
    <border>
      <left style="thin">
        <color indexed="64"/>
      </left>
      <right/>
      <top/>
      <bottom/>
      <diagonal/>
    </border>
    <border>
      <left style="thin">
        <color indexed="64"/>
      </left>
      <right style="thin">
        <color indexed="64"/>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style="thin">
        <color theme="8" tint="-0.249977111117893"/>
      </top>
      <bottom style="medium">
        <color theme="8" tint="-0.249977111117893"/>
      </bottom>
      <diagonal/>
    </border>
    <border>
      <left/>
      <right style="medium">
        <color indexed="64"/>
      </right>
      <top style="medium">
        <color indexed="64"/>
      </top>
      <bottom style="medium">
        <color indexed="64"/>
      </bottom>
      <diagonal/>
    </border>
    <border>
      <left style="medium">
        <color indexed="64"/>
      </left>
      <right style="medium">
        <color theme="0"/>
      </right>
      <top style="medium">
        <color indexed="64"/>
      </top>
      <bottom/>
      <diagonal/>
    </border>
    <border>
      <left style="medium">
        <color theme="0"/>
      </left>
      <right/>
      <top style="medium">
        <color indexed="64"/>
      </top>
      <bottom style="medium">
        <color theme="0"/>
      </bottom>
      <diagonal/>
    </border>
    <border>
      <left/>
      <right/>
      <top style="medium">
        <color indexed="64"/>
      </top>
      <bottom style="medium">
        <color theme="0"/>
      </bottom>
      <diagonal/>
    </border>
    <border>
      <left/>
      <right style="medium">
        <color theme="0"/>
      </right>
      <top style="medium">
        <color indexed="64"/>
      </top>
      <bottom style="medium">
        <color theme="0"/>
      </bottom>
      <diagonal/>
    </border>
    <border>
      <left style="medium">
        <color theme="0"/>
      </left>
      <right/>
      <top style="medium">
        <color indexed="64"/>
      </top>
      <bottom/>
      <diagonal/>
    </border>
    <border>
      <left/>
      <right style="medium">
        <color theme="0"/>
      </right>
      <top style="medium">
        <color indexed="64"/>
      </top>
      <bottom/>
      <diagonal/>
    </border>
    <border>
      <left style="medium">
        <color theme="0"/>
      </left>
      <right style="medium">
        <color indexed="64"/>
      </right>
      <top style="medium">
        <color indexed="64"/>
      </top>
      <bottom/>
      <diagonal/>
    </border>
    <border>
      <left style="medium">
        <color indexed="64"/>
      </left>
      <right style="medium">
        <color theme="0"/>
      </right>
      <top/>
      <bottom/>
      <diagonal/>
    </border>
    <border>
      <left style="medium">
        <color theme="0"/>
      </left>
      <right style="medium">
        <color theme="0"/>
      </right>
      <top style="medium">
        <color theme="0"/>
      </top>
      <bottom/>
      <diagonal/>
    </border>
    <border>
      <left style="medium">
        <color theme="0"/>
      </left>
      <right style="medium">
        <color theme="0"/>
      </right>
      <top/>
      <bottom/>
      <diagonal/>
    </border>
    <border>
      <left style="medium">
        <color theme="0"/>
      </left>
      <right/>
      <top/>
      <bottom/>
      <diagonal/>
    </border>
    <border>
      <left/>
      <right style="medium">
        <color theme="0"/>
      </right>
      <top/>
      <bottom/>
      <diagonal/>
    </border>
    <border>
      <left style="medium">
        <color theme="0"/>
      </left>
      <right style="medium">
        <color indexed="64"/>
      </right>
      <top/>
      <bottom/>
      <diagonal/>
    </border>
    <border>
      <left/>
      <right style="medium">
        <color theme="0"/>
      </right>
      <top style="medium">
        <color theme="0"/>
      </top>
      <bottom/>
      <diagonal/>
    </border>
    <border>
      <left style="medium">
        <color theme="0"/>
      </left>
      <right/>
      <top/>
      <bottom style="medium">
        <color theme="0"/>
      </bottom>
      <diagonal/>
    </border>
    <border>
      <left/>
      <right style="medium">
        <color theme="0"/>
      </right>
      <top/>
      <bottom style="medium">
        <color theme="0"/>
      </bottom>
      <diagonal/>
    </border>
    <border>
      <left style="medium">
        <color theme="0"/>
      </left>
      <right style="medium">
        <color theme="0"/>
      </right>
      <top/>
      <bottom style="medium">
        <color theme="0"/>
      </bottom>
      <diagonal/>
    </border>
    <border>
      <left style="medium">
        <color theme="0"/>
      </left>
      <right/>
      <top style="medium">
        <color theme="0"/>
      </top>
      <bottom style="medium">
        <color theme="0"/>
      </bottom>
      <diagonal/>
    </border>
    <border>
      <left style="medium">
        <color theme="0"/>
      </left>
      <right style="medium">
        <color theme="0"/>
      </right>
      <top style="medium">
        <color theme="0"/>
      </top>
      <bottom style="medium">
        <color theme="0"/>
      </bottom>
      <diagonal/>
    </border>
    <border>
      <left/>
      <right style="medium">
        <color theme="0"/>
      </right>
      <top style="medium">
        <color theme="0"/>
      </top>
      <bottom style="medium">
        <color theme="0"/>
      </bottom>
      <diagonal/>
    </border>
    <border>
      <left style="medium">
        <color theme="0"/>
      </left>
      <right style="medium">
        <color indexed="64"/>
      </right>
      <top/>
      <bottom style="medium">
        <color theme="0"/>
      </bottom>
      <diagonal/>
    </border>
    <border>
      <left style="medium">
        <color indexed="64"/>
      </left>
      <right style="medium">
        <color theme="0"/>
      </right>
      <top/>
      <bottom style="medium">
        <color indexed="64"/>
      </bottom>
      <diagonal/>
    </border>
    <border>
      <left style="medium">
        <color theme="0"/>
      </left>
      <right style="medium">
        <color theme="0"/>
      </right>
      <top/>
      <bottom style="medium">
        <color indexed="64"/>
      </bottom>
      <diagonal/>
    </border>
    <border>
      <left/>
      <right/>
      <top/>
      <bottom style="medium">
        <color indexed="64"/>
      </bottom>
      <diagonal/>
    </border>
    <border>
      <left style="medium">
        <color theme="0"/>
      </left>
      <right/>
      <top/>
      <bottom style="medium">
        <color indexed="64"/>
      </bottom>
      <diagonal/>
    </border>
    <border>
      <left/>
      <right style="medium">
        <color theme="0"/>
      </right>
      <top/>
      <bottom style="medium">
        <color indexed="64"/>
      </bottom>
      <diagonal/>
    </border>
    <border>
      <left style="medium">
        <color indexed="64"/>
      </left>
      <right/>
      <top/>
      <bottom/>
      <diagonal/>
    </border>
    <border>
      <left style="medium">
        <color indexed="64"/>
      </left>
      <right/>
      <top style="medium">
        <color indexed="64"/>
      </top>
      <bottom/>
      <diagonal/>
    </border>
    <border>
      <left style="medium">
        <color theme="0"/>
      </left>
      <right style="medium">
        <color theme="0"/>
      </right>
      <top style="medium">
        <color indexed="64"/>
      </top>
      <bottom/>
      <diagonal/>
    </border>
    <border>
      <left/>
      <right/>
      <top style="medium">
        <color indexed="64"/>
      </top>
      <bottom/>
      <diagonal/>
    </border>
    <border>
      <left style="medium">
        <color indexed="64"/>
      </left>
      <right/>
      <top/>
      <bottom style="medium">
        <color indexed="64"/>
      </bottom>
      <diagonal/>
    </border>
    <border>
      <left/>
      <right/>
      <top/>
      <bottom style="medium">
        <color theme="0"/>
      </bottom>
      <diagonal/>
    </border>
    <border>
      <left style="medium">
        <color indexed="64"/>
      </left>
      <right/>
      <top style="medium">
        <color indexed="64"/>
      </top>
      <bottom style="medium">
        <color indexed="64"/>
      </bottom>
      <diagonal/>
    </border>
    <border>
      <left style="thin">
        <color theme="0"/>
      </left>
      <right style="thin">
        <color theme="0"/>
      </right>
      <top style="thin">
        <color theme="0"/>
      </top>
      <bottom style="thin">
        <color theme="0"/>
      </bottom>
      <diagonal/>
    </border>
    <border>
      <left style="medium">
        <color theme="0"/>
      </left>
      <right/>
      <top style="medium">
        <color theme="0"/>
      </top>
      <bottom/>
      <diagonal/>
    </border>
    <border>
      <left/>
      <right/>
      <top style="medium">
        <color theme="0"/>
      </top>
      <bottom/>
      <diagonal/>
    </border>
    <border>
      <left/>
      <right/>
      <top style="thin">
        <color indexed="65"/>
      </top>
      <bottom/>
      <diagonal/>
    </border>
    <border>
      <left/>
      <right/>
      <top style="medium">
        <color theme="0"/>
      </top>
      <bottom style="medium">
        <color theme="0"/>
      </bottom>
      <diagonal/>
    </border>
    <border>
      <left style="medium">
        <color theme="0"/>
      </left>
      <right style="medium">
        <color theme="0"/>
      </right>
      <top style="medium">
        <color theme="0"/>
      </top>
      <bottom style="thin">
        <color theme="0"/>
      </bottom>
      <diagonal/>
    </border>
    <border>
      <left/>
      <right/>
      <top style="medium">
        <color theme="0"/>
      </top>
      <bottom style="thin">
        <color theme="0"/>
      </bottom>
      <diagonal/>
    </border>
    <border>
      <left style="medium">
        <color theme="0"/>
      </left>
      <right style="thin">
        <color indexed="64"/>
      </right>
      <top style="thin">
        <color theme="0"/>
      </top>
      <bottom style="thin">
        <color indexed="64"/>
      </bottom>
      <diagonal/>
    </border>
    <border>
      <left style="thin">
        <color indexed="64"/>
      </left>
      <right style="thin">
        <color indexed="64"/>
      </right>
      <top style="thin">
        <color theme="0"/>
      </top>
      <bottom style="thin">
        <color indexed="64"/>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style="thin">
        <color indexed="64"/>
      </left>
      <right style="medium">
        <color theme="0"/>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medium">
        <color theme="0"/>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theme="0"/>
      </right>
      <top style="thin">
        <color indexed="64"/>
      </top>
      <bottom/>
      <diagonal/>
    </border>
    <border>
      <left/>
      <right style="thin">
        <color indexed="64"/>
      </right>
      <top/>
      <bottom style="thin">
        <color indexed="64"/>
      </bottom>
      <diagonal/>
    </border>
    <border>
      <left style="medium">
        <color theme="0"/>
      </left>
      <right style="thin">
        <color theme="0"/>
      </right>
      <top style="thin">
        <color auto="1"/>
      </top>
      <bottom style="medium">
        <color indexed="64"/>
      </bottom>
      <diagonal/>
    </border>
    <border>
      <left style="thin">
        <color theme="0"/>
      </left>
      <right style="thin">
        <color theme="0"/>
      </right>
      <top style="thin">
        <color auto="1"/>
      </top>
      <bottom style="medium">
        <color indexed="64"/>
      </bottom>
      <diagonal/>
    </border>
    <border>
      <left style="thin">
        <color theme="0"/>
      </left>
      <right style="medium">
        <color theme="0"/>
      </right>
      <top style="thin">
        <color indexed="64"/>
      </top>
      <bottom style="medium">
        <color indexed="64"/>
      </bottom>
      <diagonal/>
    </border>
    <border>
      <left style="medium">
        <color theme="0"/>
      </left>
      <right style="thin">
        <color indexed="64"/>
      </right>
      <top style="thin">
        <color indexed="64"/>
      </top>
      <bottom/>
      <diagonal/>
    </border>
    <border>
      <left style="medium">
        <color theme="0"/>
      </left>
      <right style="thin">
        <color indexed="64"/>
      </right>
      <top/>
      <bottom style="thin">
        <color auto="1"/>
      </bottom>
      <diagonal/>
    </border>
    <border>
      <left/>
      <right/>
      <top style="thin">
        <color auto="1"/>
      </top>
      <bottom/>
      <diagonal/>
    </border>
    <border>
      <left/>
      <right style="medium">
        <color theme="0"/>
      </right>
      <top style="thin">
        <color indexed="64"/>
      </top>
      <bottom/>
      <diagonal/>
    </border>
    <border>
      <left/>
      <right/>
      <top/>
      <bottom style="thin">
        <color auto="1"/>
      </bottom>
      <diagonal/>
    </border>
    <border>
      <left/>
      <right style="medium">
        <color theme="0"/>
      </right>
      <top/>
      <bottom style="thin">
        <color indexed="64"/>
      </bottom>
      <diagonal/>
    </border>
    <border>
      <left/>
      <right/>
      <top style="thin">
        <color theme="4" tint="0.79998168889431442"/>
      </top>
      <bottom style="thin">
        <color theme="4" tint="0.79998168889431442"/>
      </bottom>
      <diagonal/>
    </border>
    <border>
      <left style="medium">
        <color theme="0"/>
      </left>
      <right style="medium">
        <color theme="0"/>
      </right>
      <top style="medium">
        <color indexed="64"/>
      </top>
      <bottom style="medium">
        <color theme="0"/>
      </bottom>
      <diagonal/>
    </border>
    <border>
      <left/>
      <right/>
      <top style="medium">
        <color theme="0"/>
      </top>
      <bottom style="medium">
        <color indexed="64"/>
      </bottom>
      <diagonal/>
    </border>
    <border>
      <left style="thin">
        <color theme="0"/>
      </left>
      <right/>
      <top style="thin">
        <color theme="0"/>
      </top>
      <bottom/>
      <diagonal/>
    </border>
    <border>
      <left/>
      <right/>
      <top style="thin">
        <color theme="0"/>
      </top>
      <bottom/>
      <diagonal/>
    </border>
    <border>
      <left/>
      <right style="thin">
        <color theme="0"/>
      </right>
      <top style="thin">
        <color theme="0"/>
      </top>
      <bottom/>
      <diagonal/>
    </border>
    <border>
      <left style="medium">
        <color theme="0"/>
      </left>
      <right style="thin">
        <color theme="0"/>
      </right>
      <top style="thin">
        <color theme="0"/>
      </top>
      <bottom/>
      <diagonal/>
    </border>
    <border>
      <left style="medium">
        <color theme="0"/>
      </left>
      <right style="thin">
        <color theme="0"/>
      </right>
      <top/>
      <bottom style="medium">
        <color theme="0"/>
      </bottom>
      <diagonal/>
    </border>
    <border>
      <left style="medium">
        <color theme="0"/>
      </left>
      <right style="medium">
        <color theme="0"/>
      </right>
      <top/>
      <bottom style="thin">
        <color theme="0"/>
      </bottom>
      <diagonal/>
    </border>
    <border>
      <left/>
      <right/>
      <top style="medium">
        <color indexed="64"/>
      </top>
      <bottom style="medium">
        <color indexed="64"/>
      </bottom>
      <diagonal/>
    </border>
    <border>
      <left style="medium">
        <color theme="0"/>
      </left>
      <right style="medium">
        <color theme="0"/>
      </right>
      <top style="medium">
        <color indexed="64"/>
      </top>
      <bottom style="medium">
        <color indexed="64"/>
      </bottom>
      <diagonal/>
    </border>
    <border>
      <left/>
      <right/>
      <top/>
      <bottom style="thin">
        <color theme="0"/>
      </bottom>
      <diagonal/>
    </border>
    <border>
      <left style="thin">
        <color theme="0"/>
      </left>
      <right style="medium">
        <color theme="0"/>
      </right>
      <top style="thin">
        <color theme="0"/>
      </top>
      <bottom/>
      <diagonal/>
    </border>
    <border>
      <left/>
      <right style="medium">
        <color theme="0"/>
      </right>
      <top style="thin">
        <color theme="0"/>
      </top>
      <bottom/>
      <diagonal/>
    </border>
    <border>
      <left style="medium">
        <color theme="0"/>
      </left>
      <right style="medium">
        <color theme="0"/>
      </right>
      <top style="thin">
        <color theme="0"/>
      </top>
      <bottom/>
      <diagonal/>
    </border>
    <border>
      <left style="medium">
        <color theme="0"/>
      </left>
      <right/>
      <top style="thin">
        <color theme="0"/>
      </top>
      <bottom/>
      <diagonal/>
    </border>
    <border>
      <left style="thin">
        <color theme="0"/>
      </left>
      <right style="medium">
        <color theme="0"/>
      </right>
      <top/>
      <bottom/>
      <diagonal/>
    </border>
    <border>
      <left style="medium">
        <color theme="0"/>
      </left>
      <right style="thin">
        <color theme="0"/>
      </right>
      <top style="medium">
        <color theme="0"/>
      </top>
      <bottom/>
      <diagonal/>
    </border>
    <border>
      <left style="thin">
        <color theme="0"/>
      </left>
      <right/>
      <top style="medium">
        <color theme="0"/>
      </top>
      <bottom/>
      <diagonal/>
    </border>
    <border>
      <left/>
      <right style="thin">
        <color theme="0"/>
      </right>
      <top/>
      <bottom/>
      <diagonal/>
    </border>
    <border>
      <left style="thin">
        <color theme="0"/>
      </left>
      <right/>
      <top/>
      <bottom style="medium">
        <color theme="0"/>
      </bottom>
      <diagonal/>
    </border>
    <border>
      <left style="thin">
        <color theme="0"/>
      </left>
      <right style="medium">
        <color theme="0"/>
      </right>
      <top/>
      <bottom style="medium">
        <color theme="0"/>
      </bottom>
      <diagonal/>
    </border>
    <border>
      <left style="medium">
        <color theme="0"/>
      </left>
      <right style="thin">
        <color theme="0"/>
      </right>
      <top style="medium">
        <color theme="0"/>
      </top>
      <bottom style="medium">
        <color theme="0"/>
      </bottom>
      <diagonal/>
    </border>
    <border>
      <left/>
      <right style="thin">
        <color theme="0"/>
      </right>
      <top style="medium">
        <color theme="0"/>
      </top>
      <bottom style="medium">
        <color theme="0"/>
      </bottom>
      <diagonal/>
    </border>
    <border>
      <left style="medium">
        <color theme="0"/>
      </left>
      <right/>
      <top/>
      <bottom style="medium">
        <color theme="4"/>
      </bottom>
      <diagonal/>
    </border>
    <border>
      <left/>
      <right/>
      <top/>
      <bottom style="medium">
        <color theme="4"/>
      </bottom>
      <diagonal/>
    </border>
    <border>
      <left/>
      <right style="medium">
        <color theme="0"/>
      </right>
      <top/>
      <bottom style="medium">
        <color theme="4"/>
      </bottom>
      <diagonal/>
    </border>
    <border>
      <left/>
      <right/>
      <top style="thin">
        <color indexed="64"/>
      </top>
      <bottom style="thin">
        <color indexed="64"/>
      </bottom>
      <diagonal/>
    </border>
    <border>
      <left style="medium">
        <color theme="0"/>
      </left>
      <right style="medium">
        <color indexed="64"/>
      </right>
      <top/>
      <bottom style="thin">
        <color theme="0"/>
      </bottom>
      <diagonal/>
    </border>
    <border>
      <left style="medium">
        <color indexed="64"/>
      </left>
      <right style="medium">
        <color theme="0"/>
      </right>
      <top style="medium">
        <color theme="0"/>
      </top>
      <bottom style="medium">
        <color indexed="64"/>
      </bottom>
      <diagonal/>
    </border>
    <border>
      <left style="medium">
        <color theme="0"/>
      </left>
      <right style="medium">
        <color theme="0"/>
      </right>
      <top style="medium">
        <color theme="0"/>
      </top>
      <bottom style="medium">
        <color indexed="64"/>
      </bottom>
      <diagonal/>
    </border>
    <border>
      <left style="medium">
        <color theme="0"/>
      </left>
      <right style="medium">
        <color theme="0"/>
      </right>
      <top style="thin">
        <color theme="0"/>
      </top>
      <bottom style="medium">
        <color indexed="64"/>
      </bottom>
      <diagonal/>
    </border>
    <border>
      <left style="thin">
        <color theme="0"/>
      </left>
      <right/>
      <top style="medium">
        <color indexed="64"/>
      </top>
      <bottom/>
      <diagonal/>
    </border>
    <border>
      <left style="thin">
        <color theme="0"/>
      </left>
      <right style="medium">
        <color indexed="64"/>
      </right>
      <top style="medium">
        <color indexed="64"/>
      </top>
      <bottom/>
      <diagonal/>
    </border>
    <border>
      <left style="thin">
        <color indexed="64"/>
      </left>
      <right/>
      <top style="thin">
        <color indexed="64"/>
      </top>
      <bottom/>
      <diagonal/>
    </border>
    <border>
      <left/>
      <right style="thin">
        <color theme="0"/>
      </right>
      <top/>
      <bottom style="thin">
        <color theme="0"/>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style="thin">
        <color theme="0"/>
      </right>
      <top style="medium">
        <color indexed="64"/>
      </top>
      <bottom/>
      <diagonal/>
    </border>
    <border>
      <left/>
      <right style="thin">
        <color theme="0"/>
      </right>
      <top style="medium">
        <color indexed="64"/>
      </top>
      <bottom/>
      <diagonal/>
    </border>
    <border>
      <left style="thin">
        <color theme="0"/>
      </left>
      <right style="thin">
        <color theme="0"/>
      </right>
      <top style="medium">
        <color indexed="64"/>
      </top>
      <bottom/>
      <diagonal/>
    </border>
    <border>
      <left style="medium">
        <color indexed="64"/>
      </left>
      <right style="medium">
        <color indexed="64"/>
      </right>
      <top/>
      <bottom/>
      <diagonal/>
    </border>
    <border>
      <left style="thin">
        <color theme="0"/>
      </left>
      <right style="thin">
        <color theme="0"/>
      </right>
      <top style="medium">
        <color indexed="64"/>
      </top>
      <bottom style="medium">
        <color indexed="64"/>
      </bottom>
      <diagonal/>
    </border>
    <border>
      <left style="thin">
        <color theme="0"/>
      </left>
      <right style="thin">
        <color theme="0"/>
      </right>
      <top style="thin">
        <color theme="0"/>
      </top>
      <bottom/>
      <diagonal/>
    </border>
    <border>
      <left style="thin">
        <color theme="0"/>
      </left>
      <right style="thin">
        <color theme="0"/>
      </right>
      <top/>
      <bottom style="thin">
        <color theme="0"/>
      </bottom>
      <diagonal/>
    </border>
    <border>
      <left/>
      <right/>
      <top/>
      <bottom style="thin">
        <color theme="4"/>
      </bottom>
      <diagonal/>
    </border>
    <border>
      <left/>
      <right/>
      <top style="thin">
        <color theme="4"/>
      </top>
      <bottom style="medium">
        <color theme="4"/>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top/>
      <bottom style="thin">
        <color theme="4" tint="0.39997558519241921"/>
      </bottom>
      <diagonal/>
    </border>
    <border>
      <left style="thin">
        <color theme="0"/>
      </left>
      <right/>
      <top style="thin">
        <color theme="0"/>
      </top>
      <bottom style="double">
        <color rgb="FF00B0F0"/>
      </bottom>
      <diagonal/>
    </border>
    <border>
      <left/>
      <right/>
      <top style="medium">
        <color theme="0"/>
      </top>
      <bottom style="thin">
        <color theme="4"/>
      </bottom>
      <diagonal/>
    </border>
    <border>
      <left/>
      <right/>
      <top style="thin">
        <color theme="2" tint="-9.9978637043366805E-2"/>
      </top>
      <bottom/>
      <diagonal/>
    </border>
    <border>
      <left/>
      <right/>
      <top style="thin">
        <color theme="2" tint="-9.9978637043366805E-2"/>
      </top>
      <bottom style="thin">
        <color theme="2" tint="-9.9978637043366805E-2"/>
      </bottom>
      <diagonal/>
    </border>
    <border>
      <left/>
      <right/>
      <top style="thin">
        <color theme="2" tint="-9.9978637043366805E-2"/>
      </top>
      <bottom style="thin">
        <color theme="4"/>
      </bottom>
      <diagonal/>
    </border>
    <border>
      <left/>
      <right/>
      <top style="thin">
        <color theme="4"/>
      </top>
      <bottom style="thin">
        <color theme="2" tint="-9.9978637043366805E-2"/>
      </bottom>
      <diagonal/>
    </border>
    <border>
      <left/>
      <right/>
      <top style="thin">
        <color theme="4"/>
      </top>
      <bottom/>
      <diagonal/>
    </border>
    <border>
      <left/>
      <right/>
      <top style="medium">
        <color theme="0"/>
      </top>
      <bottom style="thin">
        <color rgb="FF0070C0"/>
      </bottom>
      <diagonal/>
    </border>
    <border>
      <left/>
      <right/>
      <top style="thin">
        <color theme="2" tint="-9.9978637043366805E-2"/>
      </top>
      <bottom style="thin">
        <color theme="0" tint="-0.14999847407452621"/>
      </bottom>
      <diagonal/>
    </border>
    <border>
      <left/>
      <right/>
      <top/>
      <bottom style="thin">
        <color theme="2" tint="-9.9978637043366805E-2"/>
      </bottom>
      <diagonal/>
    </border>
    <border>
      <left style="medium">
        <color theme="0"/>
      </left>
      <right/>
      <top style="medium">
        <color theme="0"/>
      </top>
      <bottom style="medium">
        <color indexed="64"/>
      </bottom>
      <diagonal/>
    </border>
    <border>
      <left/>
      <right style="medium">
        <color theme="0"/>
      </right>
      <top style="medium">
        <color theme="0"/>
      </top>
      <bottom style="medium">
        <color indexed="64"/>
      </bottom>
      <diagonal/>
    </border>
    <border>
      <left/>
      <right style="medium">
        <color theme="0"/>
      </right>
      <top style="medium">
        <color indexed="64"/>
      </top>
      <bottom style="medium">
        <color indexed="64"/>
      </bottom>
      <diagonal/>
    </border>
    <border>
      <left style="medium">
        <color theme="0"/>
      </left>
      <right/>
      <top style="medium">
        <color indexed="64"/>
      </top>
      <bottom style="medium">
        <color indexed="64"/>
      </bottom>
      <diagonal/>
    </border>
    <border>
      <left style="medium">
        <color theme="0"/>
      </left>
      <right/>
      <top style="medium">
        <color theme="0"/>
      </top>
      <bottom style="thin">
        <color indexed="64"/>
      </bottom>
      <diagonal/>
    </border>
    <border>
      <left style="medium">
        <color theme="0"/>
      </left>
      <right/>
      <top style="thin">
        <color indexed="64"/>
      </top>
      <bottom style="thin">
        <color indexed="64"/>
      </bottom>
      <diagonal/>
    </border>
    <border>
      <left style="medium">
        <color theme="0"/>
      </left>
      <right style="medium">
        <color theme="0"/>
      </right>
      <top style="medium">
        <color theme="0"/>
      </top>
      <bottom style="thin">
        <color indexed="64"/>
      </bottom>
      <diagonal/>
    </border>
    <border>
      <left style="medium">
        <color theme="0"/>
      </left>
      <right style="medium">
        <color theme="0"/>
      </right>
      <top style="thin">
        <color indexed="64"/>
      </top>
      <bottom style="medium">
        <color theme="0"/>
      </bottom>
      <diagonal/>
    </border>
    <border>
      <left style="medium">
        <color theme="0"/>
      </left>
      <right/>
      <top style="thin">
        <color indexed="64"/>
      </top>
      <bottom style="medium">
        <color theme="0"/>
      </bottom>
      <diagonal/>
    </border>
    <border>
      <left/>
      <right/>
      <top/>
      <bottom style="thin">
        <color theme="8" tint="-0.249977111117893"/>
      </bottom>
      <diagonal/>
    </border>
    <border>
      <left style="thin">
        <color theme="0"/>
      </left>
      <right style="thin">
        <color theme="0"/>
      </right>
      <top/>
      <bottom style="thin">
        <color theme="8" tint="-0.249977111117893"/>
      </bottom>
      <diagonal/>
    </border>
    <border>
      <left style="thin">
        <color theme="0"/>
      </left>
      <right style="thin">
        <color theme="0"/>
      </right>
      <top style="thin">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theme="0"/>
      </left>
      <right style="medium">
        <color indexed="64"/>
      </right>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theme="0"/>
      </left>
      <right style="medium">
        <color theme="0"/>
      </right>
      <top style="thin">
        <color indexed="64"/>
      </top>
      <bottom/>
      <diagonal/>
    </border>
    <border>
      <left style="thin">
        <color indexed="64"/>
      </left>
      <right style="medium">
        <color theme="0"/>
      </right>
      <top/>
      <bottom/>
      <diagonal/>
    </border>
    <border>
      <left style="medium">
        <color theme="0"/>
      </left>
      <right style="thin">
        <color indexed="64"/>
      </right>
      <top/>
      <bottom/>
      <diagonal/>
    </border>
    <border>
      <left/>
      <right style="thin">
        <color indexed="64"/>
      </right>
      <top style="medium">
        <color indexed="64"/>
      </top>
      <bottom style="medium">
        <color indexed="64"/>
      </bottom>
      <diagonal/>
    </border>
    <border>
      <left style="thin">
        <color theme="0"/>
      </left>
      <right style="thin">
        <color theme="0"/>
      </right>
      <top/>
      <bottom/>
      <diagonal/>
    </border>
    <border>
      <left style="thin">
        <color theme="1"/>
      </left>
      <right style="medium">
        <color theme="0"/>
      </right>
      <top style="thin">
        <color theme="1"/>
      </top>
      <bottom style="thin">
        <color theme="1"/>
      </bottom>
      <diagonal/>
    </border>
    <border>
      <left style="medium">
        <color theme="0"/>
      </left>
      <right style="medium">
        <color theme="0"/>
      </right>
      <top style="thin">
        <color theme="1"/>
      </top>
      <bottom style="thin">
        <color theme="1"/>
      </bottom>
      <diagonal/>
    </border>
    <border>
      <left style="medium">
        <color theme="0"/>
      </left>
      <right/>
      <top style="thin">
        <color theme="1"/>
      </top>
      <bottom style="thin">
        <color theme="1"/>
      </bottom>
      <diagonal/>
    </border>
    <border>
      <left style="medium">
        <color theme="0"/>
      </left>
      <right style="thin">
        <color theme="1"/>
      </right>
      <top style="thin">
        <color theme="1"/>
      </top>
      <bottom style="thin">
        <color theme="1"/>
      </bottom>
      <diagonal/>
    </border>
    <border>
      <left style="thin">
        <color theme="1"/>
      </left>
      <right style="thin">
        <color theme="0"/>
      </right>
      <top/>
      <bottom/>
      <diagonal/>
    </border>
    <border>
      <left style="medium">
        <color theme="0"/>
      </left>
      <right style="thin">
        <color theme="1"/>
      </right>
      <top/>
      <bottom/>
      <diagonal/>
    </border>
    <border>
      <left style="thin">
        <color theme="1"/>
      </left>
      <right style="thin">
        <color theme="0"/>
      </right>
      <top style="thin">
        <color theme="0"/>
      </top>
      <bottom style="thin">
        <color theme="0"/>
      </bottom>
      <diagonal/>
    </border>
    <border>
      <left/>
      <right style="medium">
        <color theme="0"/>
      </right>
      <top style="thin">
        <color theme="0"/>
      </top>
      <bottom style="thin">
        <color theme="0"/>
      </bottom>
      <diagonal/>
    </border>
    <border>
      <left style="medium">
        <color theme="0"/>
      </left>
      <right style="medium">
        <color theme="0"/>
      </right>
      <top style="thin">
        <color theme="0"/>
      </top>
      <bottom style="thin">
        <color theme="0"/>
      </bottom>
      <diagonal/>
    </border>
    <border>
      <left style="medium">
        <color theme="0"/>
      </left>
      <right style="thin">
        <color theme="1"/>
      </right>
      <top style="thin">
        <color theme="0"/>
      </top>
      <bottom style="thin">
        <color theme="0"/>
      </bottom>
      <diagonal/>
    </border>
    <border>
      <left style="thin">
        <color theme="1"/>
      </left>
      <right style="thin">
        <color theme="0"/>
      </right>
      <top style="thin">
        <color theme="1"/>
      </top>
      <bottom style="thin">
        <color theme="1"/>
      </bottom>
      <diagonal/>
    </border>
    <border>
      <left/>
      <right style="medium">
        <color theme="0"/>
      </right>
      <top style="thin">
        <color theme="1"/>
      </top>
      <bottom style="thin">
        <color theme="1"/>
      </bottom>
      <diagonal/>
    </border>
    <border>
      <left style="medium">
        <color indexed="64"/>
      </left>
      <right style="thin">
        <color indexed="64"/>
      </right>
      <top style="medium">
        <color indexed="64"/>
      </top>
      <bottom style="thin">
        <color indexed="64"/>
      </bottom>
      <diagonal/>
    </border>
    <border>
      <left style="thin">
        <color indexed="64"/>
      </left>
      <right style="medium">
        <color theme="0"/>
      </right>
      <top/>
      <bottom style="medium">
        <color indexed="64"/>
      </bottom>
      <diagonal/>
    </border>
    <border>
      <left style="medium">
        <color theme="0"/>
      </left>
      <right style="medium">
        <color theme="0"/>
      </right>
      <top/>
      <bottom style="thin">
        <color indexed="64"/>
      </bottom>
      <diagonal/>
    </border>
    <border>
      <left style="medium">
        <color theme="0"/>
      </left>
      <right style="thin">
        <color indexed="64"/>
      </right>
      <top/>
      <bottom style="medium">
        <color indexed="64"/>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
      <left style="thin">
        <color indexed="64"/>
      </left>
      <right style="thin">
        <color theme="0"/>
      </right>
      <top style="thin">
        <color indexed="64"/>
      </top>
      <bottom/>
      <diagonal/>
    </border>
    <border>
      <left style="thin">
        <color theme="0"/>
      </left>
      <right style="thin">
        <color theme="0"/>
      </right>
      <top style="thin">
        <color indexed="64"/>
      </top>
      <bottom/>
      <diagonal/>
    </border>
    <border>
      <left style="thin">
        <color theme="0"/>
      </left>
      <right/>
      <top style="thin">
        <color indexed="64"/>
      </top>
      <bottom style="thin">
        <color theme="0"/>
      </bottom>
      <diagonal/>
    </border>
    <border>
      <left/>
      <right/>
      <top style="thin">
        <color indexed="64"/>
      </top>
      <bottom style="thin">
        <color theme="0"/>
      </bottom>
      <diagonal/>
    </border>
    <border>
      <left/>
      <right style="thin">
        <color indexed="64"/>
      </right>
      <top style="thin">
        <color indexed="64"/>
      </top>
      <bottom style="thin">
        <color theme="0"/>
      </bottom>
      <diagonal/>
    </border>
    <border>
      <left style="thin">
        <color indexed="64"/>
      </left>
      <right style="thin">
        <color theme="0"/>
      </right>
      <top/>
      <bottom/>
      <diagonal/>
    </border>
    <border>
      <left style="thin">
        <color indexed="64"/>
      </left>
      <right style="thin">
        <color theme="0"/>
      </right>
      <top/>
      <bottom style="thin">
        <color indexed="64"/>
      </bottom>
      <diagonal/>
    </border>
    <border>
      <left/>
      <right style="thin">
        <color theme="0"/>
      </right>
      <top/>
      <bottom style="thin">
        <color indexed="64"/>
      </bottom>
      <diagonal/>
    </border>
    <border>
      <left style="thin">
        <color theme="0"/>
      </left>
      <right style="thin">
        <color theme="0"/>
      </right>
      <top style="thin">
        <color theme="0"/>
      </top>
      <bottom style="thin">
        <color indexed="64"/>
      </bottom>
      <diagonal/>
    </border>
    <border>
      <left style="thin">
        <color theme="0"/>
      </left>
      <right style="thin">
        <color theme="0"/>
      </right>
      <top/>
      <bottom style="thin">
        <color indexed="64"/>
      </bottom>
      <diagonal/>
    </border>
    <border>
      <left/>
      <right style="medium">
        <color theme="0"/>
      </right>
      <top style="medium">
        <color theme="0"/>
      </top>
      <bottom style="thin">
        <color theme="4"/>
      </bottom>
      <diagonal/>
    </border>
    <border>
      <left style="medium">
        <color theme="0"/>
      </left>
      <right style="medium">
        <color theme="0"/>
      </right>
      <top style="medium">
        <color theme="0"/>
      </top>
      <bottom style="thin">
        <color theme="4"/>
      </bottom>
      <diagonal/>
    </border>
    <border>
      <left style="medium">
        <color theme="0"/>
      </left>
      <right/>
      <top style="medium">
        <color theme="0"/>
      </top>
      <bottom style="thin">
        <color theme="4"/>
      </bottom>
      <diagonal/>
    </border>
    <border>
      <left/>
      <right/>
      <top style="thin">
        <color theme="4" tint="0.39997558519241921"/>
      </top>
      <bottom/>
      <diagonal/>
    </border>
    <border>
      <left style="medium">
        <color indexed="64"/>
      </left>
      <right style="thin">
        <color theme="0"/>
      </right>
      <top style="thin">
        <color theme="0"/>
      </top>
      <bottom/>
      <diagonal/>
    </border>
    <border>
      <left style="thin">
        <color theme="0"/>
      </left>
      <right style="medium">
        <color indexed="64"/>
      </right>
      <top style="thin">
        <color theme="0"/>
      </top>
      <bottom/>
      <diagonal/>
    </border>
    <border>
      <left/>
      <right style="thin">
        <color theme="0"/>
      </right>
      <top/>
      <bottom style="medium">
        <color indexed="64"/>
      </bottom>
      <diagonal/>
    </border>
    <border>
      <left style="medium">
        <color indexed="64"/>
      </left>
      <right/>
      <top style="medium">
        <color indexed="64"/>
      </top>
      <bottom style="medium">
        <color theme="0"/>
      </bottom>
      <diagonal/>
    </border>
    <border>
      <left/>
      <right style="medium">
        <color indexed="64"/>
      </right>
      <top style="medium">
        <color indexed="64"/>
      </top>
      <bottom style="medium">
        <color theme="0"/>
      </bottom>
      <diagonal/>
    </border>
    <border>
      <left style="medium">
        <color indexed="64"/>
      </left>
      <right/>
      <top style="medium">
        <color theme="0"/>
      </top>
      <bottom style="medium">
        <color theme="0"/>
      </bottom>
      <diagonal/>
    </border>
    <border>
      <left/>
      <right style="medium">
        <color indexed="64"/>
      </right>
      <top style="medium">
        <color theme="0"/>
      </top>
      <bottom/>
      <diagonal/>
    </border>
    <border>
      <left style="medium">
        <color theme="0"/>
      </left>
      <right style="thin">
        <color indexed="64"/>
      </right>
      <top style="medium">
        <color theme="0"/>
      </top>
      <bottom style="thin">
        <color indexed="64"/>
      </bottom>
      <diagonal/>
    </border>
    <border>
      <left style="thin">
        <color indexed="64"/>
      </left>
      <right style="thin">
        <color indexed="64"/>
      </right>
      <top style="medium">
        <color theme="0"/>
      </top>
      <bottom style="thin">
        <color indexed="64"/>
      </bottom>
      <diagonal/>
    </border>
    <border>
      <left style="thin">
        <color indexed="64"/>
      </left>
      <right style="medium">
        <color indexed="64"/>
      </right>
      <top style="medium">
        <color theme="0"/>
      </top>
      <bottom style="thin">
        <color indexed="64"/>
      </bottom>
      <diagonal/>
    </border>
    <border>
      <left style="medium">
        <color indexed="64"/>
      </left>
      <right/>
      <top style="thin">
        <color theme="0"/>
      </top>
      <bottom style="thin">
        <color theme="0"/>
      </bottom>
      <diagonal/>
    </border>
    <border>
      <left style="medium">
        <color theme="0"/>
      </left>
      <right style="thin">
        <color indexed="64"/>
      </right>
      <top style="thin">
        <color indexed="64"/>
      </top>
      <bottom style="thin">
        <color indexed="64"/>
      </bottom>
      <diagonal/>
    </border>
    <border>
      <left style="medium">
        <color indexed="64"/>
      </left>
      <right/>
      <top/>
      <bottom style="medium">
        <color theme="0"/>
      </bottom>
      <diagonal/>
    </border>
    <border>
      <left style="medium">
        <color theme="0"/>
      </left>
      <right style="thin">
        <color indexed="64"/>
      </right>
      <top style="thin">
        <color indexed="64"/>
      </top>
      <bottom style="medium">
        <color theme="0"/>
      </bottom>
      <diagonal/>
    </border>
    <border>
      <left style="thin">
        <color indexed="64"/>
      </left>
      <right style="thin">
        <color indexed="64"/>
      </right>
      <top style="thin">
        <color indexed="64"/>
      </top>
      <bottom style="medium">
        <color theme="0"/>
      </bottom>
      <diagonal/>
    </border>
    <border>
      <left style="thin">
        <color indexed="64"/>
      </left>
      <right style="medium">
        <color indexed="64"/>
      </right>
      <top style="thin">
        <color indexed="64"/>
      </top>
      <bottom style="medium">
        <color theme="0"/>
      </bottom>
      <diagonal/>
    </border>
    <border>
      <left style="medium">
        <color indexed="64"/>
      </left>
      <right/>
      <top style="medium">
        <color theme="0"/>
      </top>
      <bottom style="medium">
        <color indexed="64"/>
      </bottom>
      <diagonal/>
    </border>
    <border>
      <left/>
      <right/>
      <top/>
      <bottom style="double">
        <color indexed="64"/>
      </bottom>
      <diagonal/>
    </border>
    <border>
      <left/>
      <right/>
      <top style="double">
        <color indexed="64"/>
      </top>
      <bottom style="medium">
        <color indexed="64"/>
      </bottom>
      <diagonal/>
    </border>
  </borders>
  <cellStyleXfs count="34">
    <xf numFmtId="0" fontId="0" fillId="0" borderId="0"/>
    <xf numFmtId="43" fontId="1" fillId="0" borderId="0" applyFont="0" applyFill="0" applyBorder="0" applyAlignment="0" applyProtection="0"/>
    <xf numFmtId="9" fontId="1" fillId="0" borderId="0" applyFont="0" applyFill="0" applyBorder="0" applyAlignment="0" applyProtection="0"/>
    <xf numFmtId="0" fontId="16" fillId="0" borderId="0"/>
    <xf numFmtId="0" fontId="20" fillId="0" borderId="0" applyNumberFormat="0" applyFill="0" applyBorder="0" applyAlignment="0" applyProtection="0"/>
    <xf numFmtId="0" fontId="16" fillId="0" borderId="0"/>
    <xf numFmtId="0" fontId="16" fillId="0" borderId="0"/>
    <xf numFmtId="0" fontId="16" fillId="0" borderId="0"/>
    <xf numFmtId="0" fontId="34" fillId="0" borderId="0"/>
    <xf numFmtId="43"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41" fillId="0" borderId="0" applyFont="0" applyFill="0" applyBorder="0" applyAlignment="0" applyProtection="0"/>
    <xf numFmtId="43" fontId="1" fillId="0" borderId="0" applyFont="0" applyFill="0" applyBorder="0" applyAlignment="0" applyProtection="0"/>
    <xf numFmtId="0" fontId="16" fillId="0" borderId="0"/>
    <xf numFmtId="0" fontId="16" fillId="0" borderId="0"/>
    <xf numFmtId="179" fontId="48" fillId="0" borderId="0">
      <protection locked="0"/>
    </xf>
    <xf numFmtId="0" fontId="64" fillId="0" borderId="0"/>
    <xf numFmtId="0" fontId="1" fillId="0" borderId="0"/>
    <xf numFmtId="0" fontId="41" fillId="0" borderId="0"/>
    <xf numFmtId="0" fontId="83"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43" fontId="16" fillId="0" borderId="0" applyFont="0" applyFill="0" applyBorder="0" applyAlignment="0" applyProtection="0"/>
    <xf numFmtId="9" fontId="16" fillId="0" borderId="0" applyFont="0" applyFill="0" applyBorder="0" applyAlignment="0" applyProtection="0"/>
    <xf numFmtId="0" fontId="1" fillId="0" borderId="0"/>
    <xf numFmtId="43" fontId="1" fillId="0" borderId="0" applyFont="0" applyFill="0" applyBorder="0" applyAlignment="0" applyProtection="0"/>
    <xf numFmtId="43" fontId="16" fillId="0" borderId="0" applyFont="0" applyFill="0" applyBorder="0" applyAlignment="0" applyProtection="0"/>
    <xf numFmtId="9" fontId="16" fillId="0" borderId="0" applyFont="0" applyFill="0" applyBorder="0" applyAlignment="0" applyProtection="0"/>
    <xf numFmtId="9" fontId="1" fillId="0" borderId="0"/>
  </cellStyleXfs>
  <cellXfs count="2058">
    <xf numFmtId="0" fontId="0" fillId="0" borderId="0" xfId="0"/>
    <xf numFmtId="0" fontId="4" fillId="0" borderId="5" xfId="0" applyFont="1" applyBorder="1"/>
    <xf numFmtId="164" fontId="4" fillId="0" borderId="6" xfId="1" applyNumberFormat="1" applyFont="1" applyFill="1" applyBorder="1"/>
    <xf numFmtId="164" fontId="6" fillId="0" borderId="7" xfId="0" applyNumberFormat="1" applyFont="1" applyBorder="1" applyAlignment="1">
      <alignment horizontal="right"/>
    </xf>
    <xf numFmtId="164" fontId="6" fillId="0" borderId="8" xfId="0" applyNumberFormat="1" applyFont="1" applyBorder="1" applyAlignment="1">
      <alignment horizontal="right"/>
    </xf>
    <xf numFmtId="164" fontId="6" fillId="0" borderId="9" xfId="0" applyNumberFormat="1" applyFont="1" applyBorder="1" applyAlignment="1">
      <alignment horizontal="right"/>
    </xf>
    <xf numFmtId="164" fontId="6" fillId="0" borderId="0" xfId="0" applyNumberFormat="1" applyFont="1" applyAlignment="1">
      <alignment horizontal="right"/>
    </xf>
    <xf numFmtId="164" fontId="6" fillId="0" borderId="10" xfId="0" applyNumberFormat="1" applyFont="1" applyBorder="1" applyAlignment="1">
      <alignment horizontal="right"/>
    </xf>
    <xf numFmtId="164" fontId="4" fillId="3" borderId="7" xfId="0" applyNumberFormat="1" applyFont="1" applyFill="1" applyBorder="1"/>
    <xf numFmtId="164" fontId="6" fillId="4" borderId="7" xfId="0" applyNumberFormat="1" applyFont="1" applyFill="1" applyBorder="1"/>
    <xf numFmtId="164" fontId="6" fillId="0" borderId="7" xfId="1" applyNumberFormat="1" applyFont="1" applyFill="1" applyBorder="1"/>
    <xf numFmtId="164" fontId="6" fillId="0" borderId="11" xfId="1" applyNumberFormat="1" applyFont="1" applyFill="1" applyBorder="1"/>
    <xf numFmtId="164" fontId="6" fillId="0" borderId="6" xfId="0" applyNumberFormat="1" applyFont="1" applyBorder="1" applyAlignment="1">
      <alignment horizontal="right"/>
    </xf>
    <xf numFmtId="164" fontId="4" fillId="0" borderId="7" xfId="1" applyNumberFormat="1" applyFont="1" applyFill="1" applyBorder="1"/>
    <xf numFmtId="164" fontId="6" fillId="0" borderId="6" xfId="1" applyNumberFormat="1" applyFont="1" applyFill="1" applyBorder="1"/>
    <xf numFmtId="164" fontId="4" fillId="0" borderId="7" xfId="1" applyNumberFormat="1" applyFont="1" applyFill="1" applyBorder="1" applyAlignment="1"/>
    <xf numFmtId="164" fontId="6" fillId="0" borderId="7" xfId="1" applyNumberFormat="1" applyFont="1" applyFill="1" applyBorder="1" applyAlignment="1"/>
    <xf numFmtId="164" fontId="6" fillId="0" borderId="6" xfId="1" applyNumberFormat="1" applyFont="1" applyFill="1" applyBorder="1" applyAlignment="1"/>
    <xf numFmtId="0" fontId="6" fillId="0" borderId="5" xfId="0" applyFont="1" applyBorder="1"/>
    <xf numFmtId="2" fontId="4" fillId="0" borderId="6" xfId="0" quotePrefix="1" applyNumberFormat="1" applyFont="1" applyBorder="1" applyAlignment="1">
      <alignment horizontal="right"/>
    </xf>
    <xf numFmtId="2" fontId="4" fillId="0" borderId="7" xfId="0" quotePrefix="1" applyNumberFormat="1" applyFont="1" applyBorder="1" applyAlignment="1">
      <alignment horizontal="right"/>
    </xf>
    <xf numFmtId="2" fontId="4" fillId="0" borderId="0" xfId="0" quotePrefix="1" applyNumberFormat="1" applyFont="1" applyAlignment="1">
      <alignment horizontal="right"/>
    </xf>
    <xf numFmtId="2" fontId="4" fillId="0" borderId="10" xfId="0" quotePrefix="1" applyNumberFormat="1" applyFont="1" applyBorder="1" applyAlignment="1">
      <alignment horizontal="right"/>
    </xf>
    <xf numFmtId="2" fontId="6" fillId="0" borderId="7" xfId="0" applyNumberFormat="1" applyFont="1" applyBorder="1" applyAlignment="1">
      <alignment horizontal="right"/>
    </xf>
    <xf numFmtId="2" fontId="4" fillId="0" borderId="7" xfId="0" applyNumberFormat="1" applyFont="1" applyBorder="1" applyAlignment="1">
      <alignment horizontal="right"/>
    </xf>
    <xf numFmtId="2" fontId="0" fillId="0" borderId="0" xfId="0" applyNumberFormat="1"/>
    <xf numFmtId="2" fontId="6" fillId="0" borderId="6" xfId="0" quotePrefix="1" applyNumberFormat="1" applyFont="1" applyBorder="1" applyAlignment="1">
      <alignment horizontal="right"/>
    </xf>
    <xf numFmtId="2" fontId="6" fillId="0" borderId="7" xfId="0" quotePrefix="1" applyNumberFormat="1" applyFont="1" applyBorder="1" applyAlignment="1">
      <alignment horizontal="right"/>
    </xf>
    <xf numFmtId="2" fontId="4" fillId="0" borderId="7" xfId="0" applyNumberFormat="1" applyFont="1" applyBorder="1"/>
    <xf numFmtId="0" fontId="6" fillId="0" borderId="3" xfId="0" applyFont="1" applyBorder="1" applyAlignment="1">
      <alignment horizontal="left" indent="1"/>
    </xf>
    <xf numFmtId="4" fontId="6" fillId="0" borderId="12" xfId="1" applyNumberFormat="1" applyFont="1" applyFill="1" applyBorder="1"/>
    <xf numFmtId="2" fontId="4" fillId="0" borderId="12" xfId="0" quotePrefix="1" applyNumberFormat="1" applyFont="1" applyBorder="1" applyAlignment="1">
      <alignment horizontal="right"/>
    </xf>
    <xf numFmtId="2" fontId="4" fillId="0" borderId="13" xfId="0" quotePrefix="1" applyNumberFormat="1" applyFont="1" applyBorder="1" applyAlignment="1">
      <alignment horizontal="right"/>
    </xf>
    <xf numFmtId="0" fontId="5" fillId="2" borderId="8" xfId="0" applyFont="1" applyFill="1" applyBorder="1" applyAlignment="1">
      <alignment vertical="center"/>
    </xf>
    <xf numFmtId="0" fontId="4" fillId="0" borderId="1" xfId="0" applyFont="1" applyBorder="1"/>
    <xf numFmtId="165" fontId="4" fillId="0" borderId="8" xfId="0" applyNumberFormat="1" applyFont="1" applyBorder="1" applyAlignment="1">
      <alignment horizontal="right"/>
    </xf>
    <xf numFmtId="165" fontId="6" fillId="0" borderId="8" xfId="0" applyNumberFormat="1" applyFont="1" applyBorder="1" applyAlignment="1">
      <alignment horizontal="right"/>
    </xf>
    <xf numFmtId="165" fontId="6" fillId="0" borderId="9" xfId="0" applyNumberFormat="1" applyFont="1" applyBorder="1" applyAlignment="1">
      <alignment horizontal="right"/>
    </xf>
    <xf numFmtId="164" fontId="6" fillId="0" borderId="7" xfId="0" applyNumberFormat="1" applyFont="1" applyBorder="1"/>
    <xf numFmtId="164" fontId="6" fillId="0" borderId="10" xfId="0" applyNumberFormat="1" applyFont="1" applyBorder="1"/>
    <xf numFmtId="165" fontId="4" fillId="0" borderId="7" xfId="0" applyNumberFormat="1" applyFont="1" applyBorder="1"/>
    <xf numFmtId="165" fontId="6" fillId="0" borderId="7" xfId="0" applyNumberFormat="1" applyFont="1" applyBorder="1"/>
    <xf numFmtId="165" fontId="6" fillId="0" borderId="10" xfId="0" applyNumberFormat="1" applyFont="1" applyBorder="1"/>
    <xf numFmtId="165" fontId="6" fillId="0" borderId="6" xfId="0" applyNumberFormat="1" applyFont="1" applyBorder="1"/>
    <xf numFmtId="0" fontId="4" fillId="0" borderId="3" xfId="0" applyFont="1" applyBorder="1"/>
    <xf numFmtId="165" fontId="6" fillId="0" borderId="12" xfId="0" applyNumberFormat="1" applyFont="1" applyBorder="1"/>
    <xf numFmtId="165" fontId="6" fillId="0" borderId="13" xfId="0" applyNumberFormat="1" applyFont="1" applyBorder="1"/>
    <xf numFmtId="0" fontId="7" fillId="0" borderId="0" xfId="0" applyFont="1" applyAlignment="1">
      <alignment vertical="center"/>
    </xf>
    <xf numFmtId="0" fontId="8" fillId="0" borderId="0" xfId="0" applyFont="1"/>
    <xf numFmtId="0" fontId="3" fillId="0" borderId="0" xfId="0" applyFont="1" applyAlignment="1">
      <alignment vertical="center"/>
    </xf>
    <xf numFmtId="0" fontId="10" fillId="0" borderId="0" xfId="0" applyFont="1" applyAlignment="1">
      <alignment horizontal="center" vertical="center"/>
    </xf>
    <xf numFmtId="0" fontId="11" fillId="0" borderId="5" xfId="0" applyFont="1" applyBorder="1"/>
    <xf numFmtId="0" fontId="12" fillId="0" borderId="5" xfId="0" applyFont="1" applyBorder="1"/>
    <xf numFmtId="166" fontId="10" fillId="0" borderId="0" xfId="2" applyNumberFormat="1" applyFont="1" applyAlignment="1">
      <alignment horizontal="center" vertical="center"/>
    </xf>
    <xf numFmtId="0" fontId="13" fillId="0" borderId="0" xfId="0" applyFont="1" applyAlignment="1">
      <alignment vertical="center"/>
    </xf>
    <xf numFmtId="0" fontId="11" fillId="0" borderId="0" xfId="0" applyFont="1"/>
    <xf numFmtId="0" fontId="5" fillId="2" borderId="19" xfId="0" applyFont="1" applyFill="1" applyBorder="1" applyAlignment="1">
      <alignment horizontal="center" vertical="center"/>
    </xf>
    <xf numFmtId="0" fontId="11" fillId="0" borderId="19" xfId="0" applyFont="1" applyBorder="1" applyAlignment="1">
      <alignment horizontal="center" vertical="center" wrapText="1"/>
    </xf>
    <xf numFmtId="0" fontId="3" fillId="0" borderId="0" xfId="0" applyFont="1" applyAlignment="1">
      <alignment vertical="center" wrapText="1" readingOrder="1"/>
    </xf>
    <xf numFmtId="0" fontId="15" fillId="0" borderId="0" xfId="0" applyFont="1"/>
    <xf numFmtId="0" fontId="15" fillId="0" borderId="0" xfId="0" applyFont="1" applyAlignment="1">
      <alignment vertical="top" wrapText="1" readingOrder="1"/>
    </xf>
    <xf numFmtId="0" fontId="17" fillId="0" borderId="0" xfId="0" applyFont="1"/>
    <xf numFmtId="0" fontId="19" fillId="0" borderId="0" xfId="0" applyFont="1" applyAlignment="1">
      <alignment horizontal="left" indent="1"/>
    </xf>
    <xf numFmtId="168" fontId="19" fillId="0" borderId="0" xfId="2" applyNumberFormat="1" applyFont="1" applyAlignment="1">
      <alignment horizontal="center" vertical="center"/>
    </xf>
    <xf numFmtId="166" fontId="19" fillId="0" borderId="0" xfId="2" applyNumberFormat="1" applyFont="1"/>
    <xf numFmtId="0" fontId="14" fillId="0" borderId="23" xfId="0" applyFont="1" applyBorder="1" applyAlignment="1">
      <alignment horizontal="left"/>
    </xf>
    <xf numFmtId="168" fontId="14" fillId="0" borderId="23" xfId="0" applyNumberFormat="1" applyFont="1" applyBorder="1" applyAlignment="1">
      <alignment horizontal="center"/>
    </xf>
    <xf numFmtId="9" fontId="14" fillId="0" borderId="23" xfId="2" applyFont="1" applyBorder="1"/>
    <xf numFmtId="0" fontId="19" fillId="0" borderId="0" xfId="0" applyFont="1"/>
    <xf numFmtId="0" fontId="21" fillId="0" borderId="0" xfId="0" applyFont="1"/>
    <xf numFmtId="0" fontId="16" fillId="0" borderId="20" xfId="0" applyFont="1" applyBorder="1"/>
    <xf numFmtId="167" fontId="15" fillId="7" borderId="24" xfId="1" applyNumberFormat="1" applyFont="1" applyFill="1" applyBorder="1" applyAlignment="1">
      <alignment horizontal="center" vertical="center"/>
    </xf>
    <xf numFmtId="43" fontId="19" fillId="0" borderId="0" xfId="1" applyFont="1"/>
    <xf numFmtId="0" fontId="11" fillId="0" borderId="51" xfId="0" applyFont="1" applyBorder="1" applyAlignment="1">
      <alignment horizontal="left" wrapText="1" indent="1"/>
    </xf>
    <xf numFmtId="168" fontId="12" fillId="0" borderId="34" xfId="1" applyNumberFormat="1" applyFont="1" applyBorder="1" applyAlignment="1">
      <alignment horizontal="center" vertical="center"/>
    </xf>
    <xf numFmtId="168" fontId="12" fillId="0" borderId="0" xfId="1" applyNumberFormat="1" applyFont="1" applyBorder="1" applyAlignment="1">
      <alignment horizontal="center" vertical="center"/>
    </xf>
    <xf numFmtId="168" fontId="12" fillId="0" borderId="35" xfId="1" applyNumberFormat="1" applyFont="1" applyBorder="1" applyAlignment="1">
      <alignment horizontal="center" vertical="center"/>
    </xf>
    <xf numFmtId="166" fontId="12" fillId="0" borderId="34" xfId="2" applyNumberFormat="1" applyFont="1" applyBorder="1" applyAlignment="1">
      <alignment horizontal="center" vertical="center"/>
    </xf>
    <xf numFmtId="166" fontId="12" fillId="0" borderId="36" xfId="2" applyNumberFormat="1" applyFont="1" applyBorder="1" applyAlignment="1">
      <alignment horizontal="center" vertical="center"/>
    </xf>
    <xf numFmtId="166" fontId="12" fillId="0" borderId="10" xfId="2" applyNumberFormat="1" applyFont="1" applyBorder="1" applyAlignment="1">
      <alignment horizontal="center" vertical="center"/>
    </xf>
    <xf numFmtId="0" fontId="4" fillId="0" borderId="51" xfId="0" applyFont="1" applyBorder="1" applyAlignment="1">
      <alignment horizontal="left" wrapText="1" indent="2"/>
    </xf>
    <xf numFmtId="168" fontId="6" fillId="0" borderId="34" xfId="1" applyNumberFormat="1" applyFont="1" applyBorder="1" applyAlignment="1">
      <alignment horizontal="center" vertical="center"/>
    </xf>
    <xf numFmtId="168" fontId="6" fillId="0" borderId="0" xfId="1" applyNumberFormat="1" applyFont="1" applyBorder="1" applyAlignment="1">
      <alignment horizontal="center" vertical="center"/>
    </xf>
    <xf numFmtId="168" fontId="6" fillId="0" borderId="35" xfId="1" applyNumberFormat="1" applyFont="1" applyBorder="1" applyAlignment="1">
      <alignment horizontal="center" vertical="center"/>
    </xf>
    <xf numFmtId="166" fontId="6" fillId="0" borderId="34" xfId="2" applyNumberFormat="1" applyFont="1" applyBorder="1" applyAlignment="1">
      <alignment horizontal="center" vertical="center"/>
    </xf>
    <xf numFmtId="166" fontId="6" fillId="0" borderId="36" xfId="2" applyNumberFormat="1" applyFont="1" applyBorder="1" applyAlignment="1">
      <alignment horizontal="center" vertical="center"/>
    </xf>
    <xf numFmtId="166" fontId="6" fillId="0" borderId="10" xfId="2" applyNumberFormat="1" applyFont="1" applyBorder="1" applyAlignment="1">
      <alignment horizontal="center" vertical="center"/>
    </xf>
    <xf numFmtId="0" fontId="23" fillId="0" borderId="51" xfId="0" applyFont="1" applyBorder="1" applyAlignment="1">
      <alignment horizontal="left" wrapText="1" indent="3"/>
    </xf>
    <xf numFmtId="168" fontId="23" fillId="0" borderId="34" xfId="1" applyNumberFormat="1" applyFont="1" applyBorder="1" applyAlignment="1">
      <alignment horizontal="center" vertical="center"/>
    </xf>
    <xf numFmtId="168" fontId="23" fillId="0" borderId="0" xfId="1" applyNumberFormat="1" applyFont="1" applyBorder="1" applyAlignment="1">
      <alignment horizontal="center" vertical="center"/>
    </xf>
    <xf numFmtId="168" fontId="23" fillId="0" borderId="35" xfId="1" applyNumberFormat="1" applyFont="1" applyBorder="1" applyAlignment="1">
      <alignment horizontal="center" vertical="center"/>
    </xf>
    <xf numFmtId="166" fontId="23" fillId="0" borderId="34" xfId="2" applyNumberFormat="1" applyFont="1" applyBorder="1" applyAlignment="1">
      <alignment horizontal="center" vertical="center"/>
    </xf>
    <xf numFmtId="166" fontId="23" fillId="0" borderId="36" xfId="2" applyNumberFormat="1" applyFont="1" applyBorder="1" applyAlignment="1">
      <alignment horizontal="center" vertical="center"/>
    </xf>
    <xf numFmtId="166" fontId="23" fillId="0" borderId="10" xfId="2" applyNumberFormat="1" applyFont="1" applyBorder="1" applyAlignment="1">
      <alignment horizontal="center" vertical="center"/>
    </xf>
    <xf numFmtId="9" fontId="12" fillId="0" borderId="34" xfId="2" applyFont="1" applyBorder="1" applyAlignment="1">
      <alignment horizontal="center" vertical="center"/>
    </xf>
    <xf numFmtId="10" fontId="19" fillId="0" borderId="0" xfId="2" applyNumberFormat="1" applyFont="1"/>
    <xf numFmtId="43" fontId="6" fillId="0" borderId="34" xfId="1" applyFont="1" applyBorder="1" applyAlignment="1">
      <alignment horizontal="center" vertical="center"/>
    </xf>
    <xf numFmtId="0" fontId="23" fillId="0" borderId="51" xfId="0" applyFont="1" applyBorder="1" applyAlignment="1">
      <alignment horizontal="left" indent="3"/>
    </xf>
    <xf numFmtId="169" fontId="19" fillId="0" borderId="0" xfId="2" applyNumberFormat="1" applyFont="1"/>
    <xf numFmtId="0" fontId="11" fillId="0" borderId="51" xfId="0" applyFont="1" applyBorder="1" applyAlignment="1">
      <alignment horizontal="left" indent="1"/>
    </xf>
    <xf numFmtId="43" fontId="12" fillId="0" borderId="34" xfId="1" applyFont="1" applyBorder="1" applyAlignment="1">
      <alignment horizontal="center" vertical="center"/>
    </xf>
    <xf numFmtId="0" fontId="4" fillId="0" borderId="51" xfId="0" applyFont="1" applyBorder="1" applyAlignment="1">
      <alignment horizontal="left" wrapText="1" indent="1"/>
    </xf>
    <xf numFmtId="0" fontId="4" fillId="0" borderId="55" xfId="0" applyFont="1" applyBorder="1" applyAlignment="1">
      <alignment horizontal="left" wrapText="1" indent="1"/>
    </xf>
    <xf numFmtId="168" fontId="6" fillId="0" borderId="47" xfId="1" applyNumberFormat="1" applyFont="1" applyBorder="1" applyAlignment="1">
      <alignment horizontal="center" vertical="center"/>
    </xf>
    <xf numFmtId="168" fontId="6" fillId="0" borderId="48" xfId="1" applyNumberFormat="1" applyFont="1" applyBorder="1" applyAlignment="1">
      <alignment horizontal="center" vertical="center"/>
    </xf>
    <xf numFmtId="168" fontId="6" fillId="0" borderId="49" xfId="1" applyNumberFormat="1" applyFont="1" applyBorder="1" applyAlignment="1">
      <alignment horizontal="center" vertical="center"/>
    </xf>
    <xf numFmtId="166" fontId="6" fillId="0" borderId="47" xfId="2" applyNumberFormat="1" applyFont="1" applyBorder="1" applyAlignment="1">
      <alignment horizontal="center" vertical="center"/>
    </xf>
    <xf numFmtId="166" fontId="6" fillId="0" borderId="50" xfId="2" applyNumberFormat="1" applyFont="1" applyBorder="1" applyAlignment="1">
      <alignment horizontal="center" vertical="center"/>
    </xf>
    <xf numFmtId="166" fontId="6" fillId="0" borderId="13" xfId="2" applyNumberFormat="1" applyFont="1" applyBorder="1" applyAlignment="1">
      <alignment horizontal="center" vertical="center"/>
    </xf>
    <xf numFmtId="0" fontId="3" fillId="0" borderId="0" xfId="0" applyFont="1" applyAlignment="1">
      <alignment horizontal="left" vertical="center" wrapText="1"/>
    </xf>
    <xf numFmtId="0" fontId="15" fillId="0" borderId="0" xfId="0" applyFont="1" applyAlignment="1">
      <alignment horizontal="left" vertical="center"/>
    </xf>
    <xf numFmtId="0" fontId="3" fillId="0" borderId="0" xfId="0" applyFont="1" applyAlignment="1">
      <alignment horizontal="left" vertical="center"/>
    </xf>
    <xf numFmtId="168" fontId="15" fillId="0" borderId="0" xfId="1" applyNumberFormat="1" applyFont="1" applyFill="1" applyBorder="1" applyAlignment="1">
      <alignment horizontal="center" vertical="center"/>
    </xf>
    <xf numFmtId="170" fontId="19" fillId="0" borderId="0" xfId="0" applyNumberFormat="1" applyFont="1"/>
    <xf numFmtId="0" fontId="24" fillId="0" borderId="0" xfId="3" applyFont="1" applyAlignment="1">
      <alignment vertical="center"/>
    </xf>
    <xf numFmtId="168" fontId="0" fillId="0" borderId="0" xfId="0" applyNumberFormat="1"/>
    <xf numFmtId="166" fontId="0" fillId="0" borderId="0" xfId="2" applyNumberFormat="1" applyFont="1"/>
    <xf numFmtId="171" fontId="0" fillId="0" borderId="0" xfId="0" applyNumberFormat="1"/>
    <xf numFmtId="4" fontId="0" fillId="0" borderId="0" xfId="0" applyNumberFormat="1"/>
    <xf numFmtId="172" fontId="0" fillId="0" borderId="0" xfId="0" applyNumberFormat="1"/>
    <xf numFmtId="0" fontId="14" fillId="0" borderId="0" xfId="0" applyFont="1"/>
    <xf numFmtId="0" fontId="14" fillId="0" borderId="0" xfId="0" applyFont="1" applyAlignment="1">
      <alignment horizontal="left" vertical="center" wrapText="1"/>
    </xf>
    <xf numFmtId="173" fontId="14" fillId="0" borderId="0" xfId="0" applyNumberFormat="1" applyFont="1" applyAlignment="1">
      <alignment horizontal="center" vertical="center"/>
    </xf>
    <xf numFmtId="0" fontId="14" fillId="0" borderId="0" xfId="0" applyFont="1" applyAlignment="1">
      <alignment vertical="center"/>
    </xf>
    <xf numFmtId="168" fontId="19" fillId="0" borderId="0" xfId="1" applyNumberFormat="1" applyFont="1"/>
    <xf numFmtId="0" fontId="3" fillId="8" borderId="57" xfId="0" applyFont="1" applyFill="1" applyBorder="1"/>
    <xf numFmtId="173" fontId="19" fillId="8" borderId="58" xfId="0" applyNumberFormat="1" applyFont="1" applyFill="1" applyBorder="1" applyAlignment="1">
      <alignment horizontal="center" vertical="center"/>
    </xf>
    <xf numFmtId="174" fontId="19" fillId="0" borderId="0" xfId="0" applyNumberFormat="1" applyFont="1"/>
    <xf numFmtId="0" fontId="14" fillId="0" borderId="61" xfId="0" applyFont="1" applyBorder="1" applyAlignment="1">
      <alignment horizontal="left" vertical="center" wrapText="1" indent="1"/>
    </xf>
    <xf numFmtId="166" fontId="14" fillId="0" borderId="0" xfId="2" applyNumberFormat="1" applyFont="1" applyAlignment="1">
      <alignment horizontal="center" vertical="center"/>
    </xf>
    <xf numFmtId="2" fontId="19" fillId="0" borderId="0" xfId="1" applyNumberFormat="1" applyFont="1"/>
    <xf numFmtId="0" fontId="19" fillId="0" borderId="61" xfId="0" applyFont="1" applyBorder="1" applyAlignment="1">
      <alignment horizontal="left" vertical="center" wrapText="1" indent="2"/>
    </xf>
    <xf numFmtId="173" fontId="19" fillId="0" borderId="0" xfId="0" applyNumberFormat="1" applyFont="1" applyAlignment="1">
      <alignment horizontal="center" vertical="center"/>
    </xf>
    <xf numFmtId="166" fontId="19" fillId="0" borderId="0" xfId="2" applyNumberFormat="1" applyFont="1" applyAlignment="1">
      <alignment horizontal="center" vertical="center"/>
    </xf>
    <xf numFmtId="0" fontId="19" fillId="0" borderId="61" xfId="5" applyFont="1" applyBorder="1" applyAlignment="1">
      <alignment horizontal="left" vertical="center" wrapText="1" indent="2"/>
    </xf>
    <xf numFmtId="0" fontId="14" fillId="0" borderId="61" xfId="0" applyFont="1" applyBorder="1" applyAlignment="1">
      <alignment horizontal="left" vertical="center" indent="1"/>
    </xf>
    <xf numFmtId="0" fontId="19" fillId="0" borderId="0" xfId="0" applyFont="1" applyAlignment="1">
      <alignment vertical="center"/>
    </xf>
    <xf numFmtId="175" fontId="19" fillId="0" borderId="0" xfId="0" applyNumberFormat="1" applyFont="1"/>
    <xf numFmtId="0" fontId="14" fillId="0" borderId="0" xfId="0" applyFont="1" applyAlignment="1">
      <alignment horizontal="left" vertical="center" indent="1"/>
    </xf>
    <xf numFmtId="0" fontId="19" fillId="0" borderId="35" xfId="0" applyFont="1" applyBorder="1"/>
    <xf numFmtId="0" fontId="14" fillId="9" borderId="19" xfId="0" applyFont="1" applyFill="1" applyBorder="1"/>
    <xf numFmtId="168" fontId="14" fillId="5" borderId="24" xfId="7" applyNumberFormat="1" applyFont="1" applyFill="1" applyBorder="1" applyAlignment="1">
      <alignment horizontal="center" vertical="center"/>
    </xf>
    <xf numFmtId="0" fontId="19" fillId="0" borderId="36" xfId="0" applyFont="1" applyBorder="1"/>
    <xf numFmtId="0" fontId="33" fillId="0" borderId="65" xfId="6" applyFont="1" applyBorder="1" applyAlignment="1">
      <alignment horizontal="center" vertical="center" wrapText="1"/>
    </xf>
    <xf numFmtId="173" fontId="35" fillId="0" borderId="66" xfId="8" applyNumberFormat="1" applyFont="1" applyBorder="1" applyAlignment="1">
      <alignment horizontal="center" vertical="center"/>
    </xf>
    <xf numFmtId="173" fontId="35" fillId="0" borderId="67" xfId="8" applyNumberFormat="1" applyFont="1" applyBorder="1" applyAlignment="1">
      <alignment horizontal="center" vertical="center"/>
    </xf>
    <xf numFmtId="166" fontId="35" fillId="0" borderId="68" xfId="2" applyNumberFormat="1" applyFont="1" applyBorder="1" applyAlignment="1">
      <alignment horizontal="center" vertical="center"/>
    </xf>
    <xf numFmtId="166" fontId="35" fillId="0" borderId="69" xfId="2" applyNumberFormat="1" applyFont="1" applyBorder="1" applyAlignment="1">
      <alignment horizontal="center" vertical="center"/>
    </xf>
    <xf numFmtId="0" fontId="33" fillId="0" borderId="70" xfId="6" applyFont="1" applyBorder="1" applyAlignment="1">
      <alignment horizontal="center" vertical="center" wrapText="1"/>
    </xf>
    <xf numFmtId="173" fontId="35" fillId="0" borderId="71" xfId="8" applyNumberFormat="1" applyFont="1" applyBorder="1" applyAlignment="1">
      <alignment horizontal="center" vertical="center"/>
    </xf>
    <xf numFmtId="173" fontId="35" fillId="0" borderId="72" xfId="8" applyNumberFormat="1" applyFont="1" applyBorder="1" applyAlignment="1">
      <alignment horizontal="center" vertical="center"/>
    </xf>
    <xf numFmtId="166" fontId="35" fillId="0" borderId="71" xfId="2" applyNumberFormat="1" applyFont="1" applyBorder="1" applyAlignment="1">
      <alignment horizontal="center" vertical="center"/>
    </xf>
    <xf numFmtId="166" fontId="35" fillId="0" borderId="73" xfId="2" applyNumberFormat="1" applyFont="1" applyBorder="1" applyAlignment="1">
      <alignment horizontal="center" vertical="center"/>
    </xf>
    <xf numFmtId="168" fontId="19" fillId="0" borderId="0" xfId="0" applyNumberFormat="1" applyFont="1"/>
    <xf numFmtId="0" fontId="7" fillId="0" borderId="0" xfId="0" applyFont="1" applyAlignment="1">
      <alignment horizontal="left" vertical="center"/>
    </xf>
    <xf numFmtId="0" fontId="14" fillId="0" borderId="0" xfId="0" applyFont="1" applyAlignment="1">
      <alignment vertical="top"/>
    </xf>
    <xf numFmtId="0" fontId="8" fillId="0" borderId="0" xfId="0" applyFont="1" applyAlignment="1">
      <alignment horizontal="left" vertical="center"/>
    </xf>
    <xf numFmtId="173" fontId="14" fillId="0" borderId="0" xfId="8" applyNumberFormat="1" applyFont="1" applyAlignment="1">
      <alignment horizontal="right" vertical="center"/>
    </xf>
    <xf numFmtId="168" fontId="35" fillId="0" borderId="66" xfId="1" applyNumberFormat="1" applyFont="1" applyBorder="1" applyAlignment="1">
      <alignment horizontal="center" vertical="center"/>
    </xf>
    <xf numFmtId="168" fontId="36" fillId="0" borderId="71" xfId="1" applyNumberFormat="1" applyFont="1" applyFill="1" applyBorder="1" applyAlignment="1">
      <alignment horizontal="center" vertical="center" wrapText="1"/>
    </xf>
    <xf numFmtId="168" fontId="36" fillId="0" borderId="72" xfId="1" applyNumberFormat="1" applyFont="1" applyFill="1" applyBorder="1" applyAlignment="1">
      <alignment horizontal="center" vertical="center" wrapText="1"/>
    </xf>
    <xf numFmtId="173" fontId="36" fillId="0" borderId="72" xfId="9" applyNumberFormat="1" applyFont="1" applyFill="1" applyBorder="1" applyAlignment="1">
      <alignment horizontal="center" vertical="center" wrapText="1"/>
    </xf>
    <xf numFmtId="168" fontId="35" fillId="0" borderId="71" xfId="1" applyNumberFormat="1" applyFont="1" applyBorder="1" applyAlignment="1">
      <alignment horizontal="center" vertical="center"/>
    </xf>
    <xf numFmtId="168" fontId="35" fillId="0" borderId="72" xfId="1" applyNumberFormat="1" applyFont="1" applyBorder="1" applyAlignment="1">
      <alignment horizontal="center" vertical="center"/>
    </xf>
    <xf numFmtId="0" fontId="14" fillId="9" borderId="0" xfId="0" applyFont="1" applyFill="1"/>
    <xf numFmtId="166" fontId="19" fillId="9" borderId="0" xfId="2" applyNumberFormat="1" applyFont="1" applyFill="1"/>
    <xf numFmtId="0" fontId="27" fillId="0" borderId="0" xfId="0" applyFont="1"/>
    <xf numFmtId="166" fontId="21" fillId="0" borderId="0" xfId="2" applyNumberFormat="1" applyFont="1" applyFill="1"/>
    <xf numFmtId="0" fontId="19" fillId="0" borderId="56" xfId="0" applyFont="1" applyBorder="1"/>
    <xf numFmtId="0" fontId="3" fillId="8" borderId="20" xfId="0" applyFont="1" applyFill="1" applyBorder="1"/>
    <xf numFmtId="0" fontId="37" fillId="11" borderId="0" xfId="0" applyFont="1" applyFill="1" applyAlignment="1">
      <alignment horizontal="center" vertical="center"/>
    </xf>
    <xf numFmtId="0" fontId="37" fillId="10" borderId="43" xfId="0" applyFont="1" applyFill="1" applyBorder="1" applyAlignment="1">
      <alignment horizontal="center" vertical="center" wrapText="1"/>
    </xf>
    <xf numFmtId="0" fontId="37" fillId="10" borderId="43" xfId="0" applyFont="1" applyFill="1" applyBorder="1" applyAlignment="1">
      <alignment horizontal="center" vertical="center"/>
    </xf>
    <xf numFmtId="0" fontId="38" fillId="12" borderId="0" xfId="0" applyFont="1" applyFill="1"/>
    <xf numFmtId="173" fontId="38" fillId="12" borderId="0" xfId="0" applyNumberFormat="1" applyFont="1" applyFill="1" applyAlignment="1">
      <alignment horizontal="center" vertical="center"/>
    </xf>
    <xf numFmtId="166" fontId="38" fillId="12" borderId="0" xfId="2" applyNumberFormat="1" applyFont="1" applyFill="1" applyAlignment="1">
      <alignment horizontal="center" vertical="center"/>
    </xf>
    <xf numFmtId="0" fontId="39" fillId="0" borderId="0" xfId="0" applyFont="1" applyAlignment="1">
      <alignment horizontal="left" indent="1"/>
    </xf>
    <xf numFmtId="173" fontId="39" fillId="0" borderId="0" xfId="0" applyNumberFormat="1" applyFont="1" applyAlignment="1">
      <alignment horizontal="center" vertical="center"/>
    </xf>
    <xf numFmtId="166" fontId="39" fillId="0" borderId="0" xfId="2" applyNumberFormat="1" applyFont="1" applyAlignment="1">
      <alignment horizontal="center" vertical="center"/>
    </xf>
    <xf numFmtId="10" fontId="19" fillId="0" borderId="0" xfId="0" applyNumberFormat="1" applyFont="1"/>
    <xf numFmtId="166" fontId="39" fillId="0" borderId="0" xfId="2" applyNumberFormat="1" applyFont="1" applyFill="1" applyAlignment="1">
      <alignment horizontal="center" vertical="center"/>
    </xf>
    <xf numFmtId="9" fontId="19" fillId="0" borderId="0" xfId="0" applyNumberFormat="1" applyFont="1"/>
    <xf numFmtId="0" fontId="39" fillId="0" borderId="0" xfId="0" applyFont="1"/>
    <xf numFmtId="0" fontId="39" fillId="0" borderId="87" xfId="0" applyFont="1" applyBorder="1" applyAlignment="1">
      <alignment horizontal="left" indent="1"/>
    </xf>
    <xf numFmtId="0" fontId="37" fillId="11" borderId="0" xfId="0" applyFont="1" applyFill="1"/>
    <xf numFmtId="173" fontId="37" fillId="11" borderId="0" xfId="0" applyNumberFormat="1" applyFont="1" applyFill="1" applyAlignment="1">
      <alignment horizontal="center"/>
    </xf>
    <xf numFmtId="166" fontId="37" fillId="11" borderId="0" xfId="2" applyNumberFormat="1" applyFont="1" applyFill="1" applyAlignment="1">
      <alignment horizontal="center"/>
    </xf>
    <xf numFmtId="0" fontId="1" fillId="0" borderId="0" xfId="10"/>
    <xf numFmtId="0" fontId="19" fillId="0" borderId="0" xfId="11" applyFont="1"/>
    <xf numFmtId="0" fontId="37" fillId="10" borderId="88" xfId="11" applyFont="1" applyFill="1" applyBorder="1" applyAlignment="1">
      <alignment horizontal="center" vertical="center" wrapText="1"/>
    </xf>
    <xf numFmtId="0" fontId="37" fillId="10" borderId="34" xfId="11" applyFont="1" applyFill="1" applyBorder="1" applyAlignment="1">
      <alignment horizontal="center" vertical="center" wrapText="1"/>
    </xf>
    <xf numFmtId="0" fontId="3" fillId="8" borderId="20" xfId="11" applyFont="1" applyFill="1" applyBorder="1"/>
    <xf numFmtId="173" fontId="14" fillId="8" borderId="24" xfId="7" applyNumberFormat="1" applyFont="1" applyFill="1" applyBorder="1" applyAlignment="1">
      <alignment horizontal="center" vertical="center"/>
    </xf>
    <xf numFmtId="0" fontId="37" fillId="10" borderId="41" xfId="11" applyFont="1" applyFill="1" applyBorder="1" applyAlignment="1">
      <alignment horizontal="center" vertical="center" wrapText="1"/>
    </xf>
    <xf numFmtId="0" fontId="37" fillId="10" borderId="43" xfId="11" applyFont="1" applyFill="1" applyBorder="1" applyAlignment="1">
      <alignment horizontal="center" vertical="center" wrapText="1"/>
    </xf>
    <xf numFmtId="0" fontId="37" fillId="10" borderId="56" xfId="11" applyFont="1" applyFill="1" applyBorder="1" applyAlignment="1">
      <alignment horizontal="center" vertical="center" wrapText="1"/>
    </xf>
    <xf numFmtId="0" fontId="37" fillId="10" borderId="42" xfId="11" applyFont="1" applyFill="1" applyBorder="1" applyAlignment="1">
      <alignment horizontal="center" vertical="center" wrapText="1"/>
    </xf>
    <xf numFmtId="0" fontId="37" fillId="10" borderId="0" xfId="11" applyFont="1" applyFill="1" applyAlignment="1">
      <alignment horizontal="center" vertical="center" wrapText="1"/>
    </xf>
    <xf numFmtId="0" fontId="38" fillId="12" borderId="60" xfId="11" applyFont="1" applyFill="1" applyBorder="1" applyAlignment="1">
      <alignment horizontal="left" vertical="center" wrapText="1"/>
    </xf>
    <xf numFmtId="173" fontId="38" fillId="12" borderId="60" xfId="11" applyNumberFormat="1" applyFont="1" applyFill="1" applyBorder="1" applyAlignment="1">
      <alignment horizontal="center" vertical="center"/>
    </xf>
    <xf numFmtId="176" fontId="38" fillId="12" borderId="60" xfId="1" applyNumberFormat="1" applyFont="1" applyFill="1" applyBorder="1" applyAlignment="1">
      <alignment horizontal="center" vertical="center"/>
    </xf>
    <xf numFmtId="166" fontId="38" fillId="12" borderId="60" xfId="12" applyNumberFormat="1" applyFont="1" applyFill="1" applyBorder="1" applyAlignment="1">
      <alignment horizontal="center" vertical="center"/>
    </xf>
    <xf numFmtId="166" fontId="1" fillId="0" borderId="0" xfId="2" applyNumberFormat="1"/>
    <xf numFmtId="0" fontId="38" fillId="0" borderId="0" xfId="11" applyFont="1" applyAlignment="1">
      <alignment horizontal="left" vertical="center" wrapText="1" indent="1"/>
    </xf>
    <xf numFmtId="173" fontId="38" fillId="0" borderId="0" xfId="11" applyNumberFormat="1" applyFont="1" applyAlignment="1">
      <alignment horizontal="center" vertical="center"/>
    </xf>
    <xf numFmtId="176" fontId="39" fillId="0" borderId="0" xfId="1" applyNumberFormat="1" applyFont="1" applyAlignment="1">
      <alignment horizontal="center" vertical="center"/>
    </xf>
    <xf numFmtId="173" fontId="39" fillId="0" borderId="0" xfId="11" applyNumberFormat="1" applyFont="1" applyAlignment="1">
      <alignment horizontal="center" vertical="center"/>
    </xf>
    <xf numFmtId="166" fontId="39" fillId="0" borderId="0" xfId="12" applyNumberFormat="1" applyFont="1" applyFill="1" applyBorder="1" applyAlignment="1">
      <alignment horizontal="center" vertical="center"/>
    </xf>
    <xf numFmtId="0" fontId="39" fillId="0" borderId="0" xfId="11" applyFont="1" applyAlignment="1">
      <alignment horizontal="left" vertical="center" wrapText="1" indent="2"/>
    </xf>
    <xf numFmtId="0" fontId="38" fillId="12" borderId="0" xfId="11" applyFont="1" applyFill="1" applyAlignment="1">
      <alignment horizontal="left" vertical="center" wrapText="1"/>
    </xf>
    <xf numFmtId="173" fontId="38" fillId="12" borderId="0" xfId="11" applyNumberFormat="1" applyFont="1" applyFill="1" applyAlignment="1">
      <alignment horizontal="center" vertical="center"/>
    </xf>
    <xf numFmtId="166" fontId="38" fillId="12" borderId="0" xfId="12" applyNumberFormat="1" applyFont="1" applyFill="1" applyBorder="1" applyAlignment="1">
      <alignment horizontal="center" vertical="center"/>
    </xf>
    <xf numFmtId="166" fontId="0" fillId="0" borderId="0" xfId="12" applyNumberFormat="1" applyFont="1"/>
    <xf numFmtId="0" fontId="39" fillId="0" borderId="0" xfId="11" applyFont="1" applyAlignment="1">
      <alignment horizontal="left" vertical="center" wrapText="1" indent="1"/>
    </xf>
    <xf numFmtId="166" fontId="38" fillId="0" borderId="0" xfId="12" applyNumberFormat="1" applyFont="1" applyFill="1" applyBorder="1" applyAlignment="1">
      <alignment horizontal="center" vertical="center"/>
    </xf>
    <xf numFmtId="176" fontId="38" fillId="0" borderId="0" xfId="1" applyNumberFormat="1" applyFont="1" applyAlignment="1">
      <alignment horizontal="center" vertical="center"/>
    </xf>
    <xf numFmtId="0" fontId="2" fillId="0" borderId="0" xfId="10" applyFont="1"/>
    <xf numFmtId="166" fontId="39" fillId="0" borderId="60" xfId="12" applyNumberFormat="1" applyFont="1" applyFill="1" applyBorder="1" applyAlignment="1">
      <alignment horizontal="center" vertical="center"/>
    </xf>
    <xf numFmtId="166" fontId="38" fillId="0" borderId="60" xfId="12" applyNumberFormat="1" applyFont="1" applyFill="1" applyBorder="1" applyAlignment="1">
      <alignment horizontal="center" vertical="center"/>
    </xf>
    <xf numFmtId="177" fontId="39" fillId="0" borderId="0" xfId="1" applyNumberFormat="1" applyFont="1" applyAlignment="1">
      <alignment horizontal="center" vertical="center"/>
    </xf>
    <xf numFmtId="0" fontId="37" fillId="11" borderId="50" xfId="11" applyFont="1" applyFill="1" applyBorder="1" applyAlignment="1">
      <alignment horizontal="left" vertical="center"/>
    </xf>
    <xf numFmtId="173" fontId="37" fillId="11" borderId="47" xfId="11" applyNumberFormat="1" applyFont="1" applyFill="1" applyBorder="1" applyAlignment="1">
      <alignment horizontal="center" vertical="center"/>
    </xf>
    <xf numFmtId="166" fontId="40" fillId="11" borderId="0" xfId="12" applyNumberFormat="1" applyFont="1" applyFill="1" applyBorder="1" applyAlignment="1">
      <alignment horizontal="center" vertical="center"/>
    </xf>
    <xf numFmtId="0" fontId="14" fillId="0" borderId="0" xfId="11" applyFont="1" applyAlignment="1">
      <alignment vertical="center"/>
    </xf>
    <xf numFmtId="10" fontId="0" fillId="0" borderId="0" xfId="12" applyNumberFormat="1" applyFont="1"/>
    <xf numFmtId="0" fontId="3" fillId="0" borderId="0" xfId="11" applyFont="1" applyAlignment="1">
      <alignment vertical="center" wrapText="1" readingOrder="1"/>
    </xf>
    <xf numFmtId="0" fontId="15" fillId="0" borderId="0" xfId="11" applyFont="1" applyAlignment="1">
      <alignment vertical="top" wrapText="1" readingOrder="1"/>
    </xf>
    <xf numFmtId="0" fontId="19" fillId="0" borderId="89" xfId="11" applyFont="1" applyBorder="1" applyAlignment="1">
      <alignment horizontal="center"/>
    </xf>
    <xf numFmtId="0" fontId="19" fillId="0" borderId="60" xfId="11" applyFont="1" applyBorder="1" applyAlignment="1">
      <alignment horizontal="center"/>
    </xf>
    <xf numFmtId="0" fontId="40" fillId="10" borderId="88" xfId="11" applyFont="1" applyFill="1" applyBorder="1" applyAlignment="1">
      <alignment horizontal="center" vertical="center" wrapText="1"/>
    </xf>
    <xf numFmtId="0" fontId="37" fillId="0" borderId="0" xfId="11" applyFont="1" applyAlignment="1">
      <alignment horizontal="center" vertical="center"/>
    </xf>
    <xf numFmtId="0" fontId="37" fillId="0" borderId="0" xfId="11" applyFont="1" applyAlignment="1">
      <alignment horizontal="center" vertical="center" wrapText="1"/>
    </xf>
    <xf numFmtId="166" fontId="19" fillId="0" borderId="0" xfId="13" applyNumberFormat="1" applyFont="1"/>
    <xf numFmtId="43" fontId="19" fillId="0" borderId="0" xfId="14" applyFont="1"/>
    <xf numFmtId="0" fontId="40" fillId="10" borderId="41" xfId="11" applyFont="1" applyFill="1" applyBorder="1" applyAlignment="1">
      <alignment horizontal="center" vertical="center" wrapText="1"/>
    </xf>
    <xf numFmtId="0" fontId="40" fillId="10" borderId="43" xfId="11" applyFont="1" applyFill="1" applyBorder="1" applyAlignment="1">
      <alignment horizontal="center" vertical="center"/>
    </xf>
    <xf numFmtId="39" fontId="19" fillId="0" borderId="0" xfId="11" applyNumberFormat="1" applyFont="1"/>
    <xf numFmtId="0" fontId="42" fillId="12" borderId="60" xfId="11" applyFont="1" applyFill="1" applyBorder="1" applyAlignment="1">
      <alignment horizontal="left" vertical="center" wrapText="1"/>
    </xf>
    <xf numFmtId="168" fontId="42" fillId="12" borderId="60" xfId="11" applyNumberFormat="1" applyFont="1" applyFill="1" applyBorder="1" applyAlignment="1">
      <alignment horizontal="center" vertical="center"/>
    </xf>
    <xf numFmtId="169" fontId="42" fillId="12" borderId="0" xfId="12" applyNumberFormat="1" applyFont="1" applyFill="1" applyBorder="1" applyAlignment="1">
      <alignment horizontal="center" vertical="center"/>
    </xf>
    <xf numFmtId="166" fontId="19" fillId="0" borderId="0" xfId="12" applyNumberFormat="1" applyFont="1" applyFill="1" applyBorder="1" applyAlignment="1">
      <alignment horizontal="center" vertical="center"/>
    </xf>
    <xf numFmtId="0" fontId="42" fillId="0" borderId="0" xfId="11" applyFont="1" applyAlignment="1">
      <alignment horizontal="left" vertical="center" wrapText="1" indent="1"/>
    </xf>
    <xf numFmtId="168" fontId="42" fillId="0" borderId="0" xfId="11" applyNumberFormat="1" applyFont="1" applyAlignment="1">
      <alignment horizontal="center" vertical="center"/>
    </xf>
    <xf numFmtId="169" fontId="43" fillId="0" borderId="0" xfId="12" applyNumberFormat="1" applyFont="1" applyBorder="1" applyAlignment="1">
      <alignment horizontal="center" vertical="center"/>
    </xf>
    <xf numFmtId="169" fontId="19" fillId="0" borderId="0" xfId="12" applyNumberFormat="1" applyFont="1" applyFill="1" applyBorder="1" applyAlignment="1">
      <alignment horizontal="center" vertical="center"/>
    </xf>
    <xf numFmtId="0" fontId="43" fillId="0" borderId="0" xfId="11" applyFont="1" applyAlignment="1">
      <alignment horizontal="left" vertical="center" wrapText="1" indent="2"/>
    </xf>
    <xf numFmtId="168" fontId="43" fillId="0" borderId="0" xfId="11" applyNumberFormat="1" applyFont="1" applyAlignment="1">
      <alignment horizontal="center" vertical="center" wrapText="1"/>
    </xf>
    <xf numFmtId="168" fontId="43" fillId="0" borderId="0" xfId="11" applyNumberFormat="1" applyFont="1" applyAlignment="1">
      <alignment horizontal="center" vertical="center"/>
    </xf>
    <xf numFmtId="0" fontId="42" fillId="12" borderId="0" xfId="11" applyFont="1" applyFill="1" applyAlignment="1">
      <alignment horizontal="left" vertical="center" wrapText="1"/>
    </xf>
    <xf numFmtId="168" fontId="42" fillId="12" borderId="0" xfId="11" applyNumberFormat="1" applyFont="1" applyFill="1" applyAlignment="1">
      <alignment horizontal="center" vertical="center"/>
    </xf>
    <xf numFmtId="166" fontId="19" fillId="0" borderId="0" xfId="12" applyNumberFormat="1" applyFont="1"/>
    <xf numFmtId="0" fontId="43" fillId="0" borderId="0" xfId="5" applyFont="1" applyAlignment="1">
      <alignment horizontal="left" vertical="center" wrapText="1" indent="2"/>
    </xf>
    <xf numFmtId="168" fontId="43" fillId="0" borderId="0" xfId="5" applyNumberFormat="1" applyFont="1" applyAlignment="1">
      <alignment horizontal="center" vertical="center" wrapText="1"/>
    </xf>
    <xf numFmtId="0" fontId="40" fillId="11" borderId="50" xfId="11" applyFont="1" applyFill="1" applyBorder="1" applyAlignment="1">
      <alignment horizontal="left" vertical="center"/>
    </xf>
    <xf numFmtId="168" fontId="40" fillId="11" borderId="47" xfId="11" applyNumberFormat="1" applyFont="1" applyFill="1" applyBorder="1" applyAlignment="1">
      <alignment horizontal="center" vertical="center"/>
    </xf>
    <xf numFmtId="169" fontId="40" fillId="11" borderId="0" xfId="12" applyNumberFormat="1" applyFont="1" applyFill="1" applyBorder="1" applyAlignment="1">
      <alignment horizontal="center" vertical="center"/>
    </xf>
    <xf numFmtId="0" fontId="27" fillId="0" borderId="0" xfId="11" applyFont="1" applyAlignment="1">
      <alignment horizontal="left" vertical="center"/>
    </xf>
    <xf numFmtId="173" fontId="27" fillId="0" borderId="0" xfId="11" applyNumberFormat="1" applyFont="1" applyAlignment="1">
      <alignment horizontal="center" vertical="center"/>
    </xf>
    <xf numFmtId="166" fontId="19" fillId="0" borderId="54" xfId="12" applyNumberFormat="1" applyFont="1" applyFill="1" applyBorder="1"/>
    <xf numFmtId="166" fontId="19" fillId="0" borderId="0" xfId="12" applyNumberFormat="1" applyFont="1" applyFill="1" applyBorder="1"/>
    <xf numFmtId="0" fontId="19" fillId="0" borderId="56" xfId="11" applyFont="1" applyBorder="1"/>
    <xf numFmtId="0" fontId="19" fillId="0" borderId="0" xfId="0" applyFont="1" applyAlignment="1">
      <alignment horizontal="left" vertical="center" wrapText="1"/>
    </xf>
    <xf numFmtId="168" fontId="14" fillId="9" borderId="24" xfId="7" applyNumberFormat="1" applyFont="1" applyFill="1" applyBorder="1" applyAlignment="1">
      <alignment horizontal="center" vertical="center"/>
    </xf>
    <xf numFmtId="0" fontId="27" fillId="11" borderId="43" xfId="15" applyFont="1" applyFill="1" applyBorder="1" applyAlignment="1">
      <alignment horizontal="center" wrapText="1"/>
    </xf>
    <xf numFmtId="0" fontId="27" fillId="11" borderId="41" xfId="15" applyFont="1" applyFill="1" applyBorder="1" applyAlignment="1">
      <alignment horizontal="center" vertical="center" wrapText="1"/>
    </xf>
    <xf numFmtId="0" fontId="27" fillId="11" borderId="43" xfId="15" applyFont="1" applyFill="1" applyBorder="1" applyAlignment="1">
      <alignment horizontal="center" vertical="center" wrapText="1"/>
    </xf>
    <xf numFmtId="0" fontId="27" fillId="11" borderId="95" xfId="15" applyFont="1" applyFill="1" applyBorder="1" applyAlignment="1">
      <alignment horizontal="center" wrapText="1"/>
    </xf>
    <xf numFmtId="0" fontId="27" fillId="11" borderId="63" xfId="15" applyFont="1" applyFill="1" applyBorder="1" applyAlignment="1">
      <alignment horizontal="center" wrapText="1"/>
    </xf>
    <xf numFmtId="0" fontId="27" fillId="10" borderId="36" xfId="0" applyFont="1" applyFill="1" applyBorder="1" applyAlignment="1">
      <alignment horizontal="center" vertical="center"/>
    </xf>
    <xf numFmtId="0" fontId="14" fillId="12" borderId="48" xfId="15" applyFont="1" applyFill="1" applyBorder="1" applyAlignment="1">
      <alignment horizontal="left" vertical="center" wrapText="1"/>
    </xf>
    <xf numFmtId="168" fontId="14" fillId="12" borderId="48" xfId="15" applyNumberFormat="1" applyFont="1" applyFill="1" applyBorder="1" applyAlignment="1">
      <alignment vertical="center"/>
    </xf>
    <xf numFmtId="166" fontId="14" fillId="12" borderId="48" xfId="2" applyNumberFormat="1" applyFont="1" applyFill="1" applyBorder="1" applyAlignment="1">
      <alignment horizontal="right" vertical="center"/>
    </xf>
    <xf numFmtId="0" fontId="14" fillId="12" borderId="54" xfId="15" applyFont="1" applyFill="1" applyBorder="1" applyAlignment="1">
      <alignment horizontal="left" vertical="center" wrapText="1"/>
    </xf>
    <xf numFmtId="168" fontId="14" fillId="12" borderId="54" xfId="15" applyNumberFormat="1" applyFont="1" applyFill="1" applyBorder="1" applyAlignment="1">
      <alignment vertical="center"/>
    </xf>
    <xf numFmtId="166" fontId="3" fillId="12" borderId="0" xfId="2" applyNumberFormat="1" applyFont="1" applyFill="1" applyBorder="1" applyAlignment="1">
      <alignment horizontal="right" vertical="center"/>
    </xf>
    <xf numFmtId="0" fontId="3" fillId="13" borderId="0" xfId="15" applyFont="1" applyFill="1" applyAlignment="1">
      <alignment horizontal="left" vertical="center" wrapText="1"/>
    </xf>
    <xf numFmtId="168" fontId="14" fillId="0" borderId="0" xfId="1" applyNumberFormat="1" applyFont="1" applyFill="1" applyBorder="1" applyAlignment="1">
      <alignment vertical="center"/>
    </xf>
    <xf numFmtId="166" fontId="3" fillId="13" borderId="0" xfId="2" applyNumberFormat="1" applyFont="1" applyFill="1" applyBorder="1" applyAlignment="1">
      <alignment horizontal="right" vertical="center"/>
    </xf>
    <xf numFmtId="0" fontId="15" fillId="0" borderId="0" xfId="15" applyFont="1" applyAlignment="1">
      <alignment horizontal="left" vertical="center" wrapText="1"/>
    </xf>
    <xf numFmtId="168" fontId="19" fillId="0" borderId="0" xfId="1" applyNumberFormat="1" applyFont="1" applyFill="1" applyBorder="1" applyAlignment="1">
      <alignment vertical="center"/>
    </xf>
    <xf numFmtId="166" fontId="15" fillId="0" borderId="0" xfId="2" applyNumberFormat="1" applyFont="1" applyFill="1" applyBorder="1" applyAlignment="1">
      <alignment horizontal="right" vertical="center"/>
    </xf>
    <xf numFmtId="166" fontId="15" fillId="13" borderId="0" xfId="2" applyNumberFormat="1" applyFont="1" applyFill="1" applyBorder="1" applyAlignment="1">
      <alignment horizontal="right" vertical="center"/>
    </xf>
    <xf numFmtId="168" fontId="15" fillId="0" borderId="0" xfId="9" applyNumberFormat="1" applyFont="1" applyFill="1" applyBorder="1" applyAlignment="1">
      <alignment vertical="center"/>
    </xf>
    <xf numFmtId="0" fontId="3" fillId="0" borderId="0" xfId="15" applyFont="1" applyAlignment="1">
      <alignment horizontal="left" vertical="center" wrapText="1"/>
    </xf>
    <xf numFmtId="166" fontId="3" fillId="0" borderId="0" xfId="2" applyNumberFormat="1" applyFont="1" applyFill="1" applyBorder="1" applyAlignment="1">
      <alignment horizontal="right" vertical="center"/>
    </xf>
    <xf numFmtId="0" fontId="14" fillId="12" borderId="0" xfId="15" applyFont="1" applyFill="1" applyAlignment="1">
      <alignment horizontal="left" vertical="center" wrapText="1"/>
    </xf>
    <xf numFmtId="168" fontId="14" fillId="12" borderId="0" xfId="1" applyNumberFormat="1" applyFont="1" applyFill="1" applyBorder="1" applyAlignment="1">
      <alignment vertical="center"/>
    </xf>
    <xf numFmtId="168" fontId="3" fillId="0" borderId="0" xfId="1" applyNumberFormat="1" applyFont="1" applyFill="1" applyBorder="1" applyAlignment="1">
      <alignment vertical="center"/>
    </xf>
    <xf numFmtId="168" fontId="15" fillId="0" borderId="0" xfId="1" applyNumberFormat="1" applyFont="1" applyFill="1" applyBorder="1" applyAlignment="1">
      <alignment vertical="center"/>
    </xf>
    <xf numFmtId="0" fontId="14" fillId="12" borderId="0" xfId="0" applyFont="1" applyFill="1" applyAlignment="1">
      <alignment horizontal="left" vertical="center" wrapText="1"/>
    </xf>
    <xf numFmtId="168" fontId="3" fillId="12" borderId="0" xfId="1" applyNumberFormat="1" applyFont="1" applyFill="1" applyBorder="1" applyAlignment="1">
      <alignment vertical="center"/>
    </xf>
    <xf numFmtId="0" fontId="14" fillId="12" borderId="96" xfId="15" applyFont="1" applyFill="1" applyBorder="1" applyAlignment="1">
      <alignment horizontal="left" vertical="center" wrapText="1"/>
    </xf>
    <xf numFmtId="168" fontId="14" fillId="12" borderId="96" xfId="15" applyNumberFormat="1" applyFont="1" applyFill="1" applyBorder="1" applyAlignment="1">
      <alignment vertical="center"/>
    </xf>
    <xf numFmtId="166" fontId="14" fillId="12" borderId="96" xfId="2" applyNumberFormat="1" applyFont="1" applyFill="1" applyBorder="1" applyAlignment="1">
      <alignment vertical="center"/>
    </xf>
    <xf numFmtId="166" fontId="14" fillId="12" borderId="96" xfId="2" applyNumberFormat="1" applyFont="1" applyFill="1" applyBorder="1" applyAlignment="1">
      <alignment horizontal="center" vertical="center"/>
    </xf>
    <xf numFmtId="168" fontId="14" fillId="12" borderId="54" xfId="9" applyNumberFormat="1" applyFont="1" applyFill="1" applyBorder="1" applyAlignment="1">
      <alignment vertical="center"/>
    </xf>
    <xf numFmtId="166" fontId="3" fillId="12" borderId="54" xfId="2" applyNumberFormat="1" applyFont="1" applyFill="1" applyBorder="1" applyAlignment="1">
      <alignment vertical="center"/>
    </xf>
    <xf numFmtId="166" fontId="3" fillId="12" borderId="54" xfId="2" applyNumberFormat="1" applyFont="1" applyFill="1" applyBorder="1" applyAlignment="1">
      <alignment horizontal="center" vertical="center"/>
    </xf>
    <xf numFmtId="168" fontId="3" fillId="0" borderId="0" xfId="9" applyNumberFormat="1" applyFont="1" applyBorder="1" applyAlignment="1">
      <alignment vertical="center"/>
    </xf>
    <xf numFmtId="166" fontId="3" fillId="0" borderId="0" xfId="2" applyNumberFormat="1" applyFont="1" applyBorder="1" applyAlignment="1">
      <alignment vertical="center"/>
    </xf>
    <xf numFmtId="166" fontId="3" fillId="0" borderId="0" xfId="2" applyNumberFormat="1" applyFont="1" applyBorder="1" applyAlignment="1">
      <alignment horizontal="center" vertical="center"/>
    </xf>
    <xf numFmtId="166" fontId="15" fillId="0" borderId="0" xfId="2" applyNumberFormat="1" applyFont="1" applyFill="1" applyBorder="1" applyAlignment="1">
      <alignment vertical="center"/>
    </xf>
    <xf numFmtId="166" fontId="15" fillId="0" borderId="0" xfId="2" applyNumberFormat="1" applyFont="1" applyBorder="1" applyAlignment="1">
      <alignment vertical="center"/>
    </xf>
    <xf numFmtId="166" fontId="15" fillId="0" borderId="0" xfId="2" applyNumberFormat="1" applyFont="1" applyBorder="1" applyAlignment="1">
      <alignment horizontal="center" vertical="center"/>
    </xf>
    <xf numFmtId="166" fontId="15" fillId="0" borderId="0" xfId="2" applyNumberFormat="1" applyFont="1" applyBorder="1" applyAlignment="1">
      <alignment horizontal="right" vertical="center"/>
    </xf>
    <xf numFmtId="166" fontId="15" fillId="0" borderId="0" xfId="2" applyNumberFormat="1" applyFont="1" applyFill="1" applyBorder="1" applyAlignment="1">
      <alignment horizontal="center" vertical="center"/>
    </xf>
    <xf numFmtId="9" fontId="15" fillId="0" borderId="0" xfId="2" applyFont="1" applyBorder="1" applyAlignment="1">
      <alignment horizontal="right" vertical="center"/>
    </xf>
    <xf numFmtId="168" fontId="14" fillId="12" borderId="0" xfId="9" applyNumberFormat="1" applyFont="1" applyFill="1" applyBorder="1" applyAlignment="1">
      <alignment vertical="center"/>
    </xf>
    <xf numFmtId="166" fontId="3" fillId="12" borderId="0" xfId="2" applyNumberFormat="1" applyFont="1" applyFill="1" applyBorder="1" applyAlignment="1">
      <alignment vertical="center"/>
    </xf>
    <xf numFmtId="166" fontId="3" fillId="12" borderId="0" xfId="2" applyNumberFormat="1" applyFont="1" applyFill="1" applyBorder="1" applyAlignment="1">
      <alignment horizontal="center" vertical="center"/>
    </xf>
    <xf numFmtId="168" fontId="3" fillId="0" borderId="0" xfId="9" applyNumberFormat="1" applyFont="1" applyFill="1" applyBorder="1" applyAlignment="1">
      <alignment vertical="center"/>
    </xf>
    <xf numFmtId="9" fontId="3" fillId="0" borderId="0" xfId="2" applyFont="1" applyFill="1" applyBorder="1" applyAlignment="1">
      <alignment horizontal="right" vertical="center"/>
    </xf>
    <xf numFmtId="166" fontId="3" fillId="0" borderId="0" xfId="2" applyNumberFormat="1" applyFont="1" applyFill="1" applyBorder="1" applyAlignment="1">
      <alignment vertical="center"/>
    </xf>
    <xf numFmtId="166" fontId="3" fillId="0" borderId="0" xfId="2" applyNumberFormat="1" applyFont="1" applyFill="1" applyBorder="1" applyAlignment="1">
      <alignment horizontal="center" vertical="center"/>
    </xf>
    <xf numFmtId="168" fontId="15" fillId="0" borderId="0" xfId="9" applyNumberFormat="1" applyFont="1" applyFill="1" applyBorder="1" applyAlignment="1">
      <alignment vertical="center" wrapText="1"/>
    </xf>
    <xf numFmtId="168" fontId="3" fillId="0" borderId="0" xfId="9" applyNumberFormat="1" applyFont="1" applyFill="1" applyBorder="1" applyAlignment="1">
      <alignment vertical="center" wrapText="1"/>
    </xf>
    <xf numFmtId="0" fontId="27" fillId="11" borderId="96" xfId="15" applyFont="1" applyFill="1" applyBorder="1" applyAlignment="1">
      <alignment horizontal="left" vertical="center" wrapText="1"/>
    </xf>
    <xf numFmtId="168" fontId="27" fillId="11" borderId="96" xfId="15" applyNumberFormat="1" applyFont="1" applyFill="1" applyBorder="1" applyAlignment="1">
      <alignment vertical="center" wrapText="1"/>
    </xf>
    <xf numFmtId="166" fontId="27" fillId="11" borderId="97" xfId="2" applyNumberFormat="1" applyFont="1" applyFill="1" applyBorder="1" applyAlignment="1">
      <alignment vertical="center" wrapText="1"/>
    </xf>
    <xf numFmtId="166" fontId="27" fillId="11" borderId="96" xfId="2" applyNumberFormat="1" applyFont="1" applyFill="1" applyBorder="1" applyAlignment="1">
      <alignment horizontal="center" vertical="center" wrapText="1"/>
    </xf>
    <xf numFmtId="49" fontId="45" fillId="0" borderId="0" xfId="0" applyNumberFormat="1" applyFont="1" applyAlignment="1">
      <alignment vertical="center"/>
    </xf>
    <xf numFmtId="49" fontId="46" fillId="0" borderId="0" xfId="0" applyNumberFormat="1" applyFont="1" applyAlignment="1">
      <alignment vertical="center"/>
    </xf>
    <xf numFmtId="49" fontId="45" fillId="0" borderId="56" xfId="0" applyNumberFormat="1" applyFont="1" applyBorder="1" applyAlignment="1">
      <alignment horizontal="left" vertical="center"/>
    </xf>
    <xf numFmtId="0" fontId="15" fillId="0" borderId="60" xfId="0" applyFont="1" applyBorder="1"/>
    <xf numFmtId="0" fontId="3" fillId="5" borderId="20" xfId="0" applyFont="1" applyFill="1" applyBorder="1"/>
    <xf numFmtId="168" fontId="18" fillId="0" borderId="0" xfId="1" applyNumberFormat="1" applyFont="1" applyFill="1" applyBorder="1" applyAlignment="1">
      <alignment horizontal="center"/>
    </xf>
    <xf numFmtId="0" fontId="3" fillId="5" borderId="0" xfId="0" applyFont="1" applyFill="1"/>
    <xf numFmtId="3" fontId="14" fillId="5" borderId="0" xfId="7" applyNumberFormat="1" applyFont="1" applyFill="1" applyAlignment="1">
      <alignment horizontal="center" vertical="center"/>
    </xf>
    <xf numFmtId="0" fontId="37" fillId="11" borderId="92" xfId="15" applyFont="1" applyFill="1" applyBorder="1" applyAlignment="1">
      <alignment horizontal="center" vertical="center" wrapText="1"/>
    </xf>
    <xf numFmtId="0" fontId="37" fillId="11" borderId="43" xfId="15" applyFont="1" applyFill="1" applyBorder="1" applyAlignment="1">
      <alignment horizontal="center" vertical="center"/>
    </xf>
    <xf numFmtId="0" fontId="37" fillId="11" borderId="40" xfId="15" applyFont="1" applyFill="1" applyBorder="1" applyAlignment="1">
      <alignment horizontal="center" vertical="center"/>
    </xf>
    <xf numFmtId="0" fontId="37" fillId="11" borderId="41" xfId="15" applyFont="1" applyFill="1" applyBorder="1" applyAlignment="1">
      <alignment horizontal="center" vertical="center" wrapText="1"/>
    </xf>
    <xf numFmtId="49" fontId="37" fillId="11" borderId="109" xfId="15" applyNumberFormat="1" applyFont="1" applyFill="1" applyBorder="1" applyAlignment="1">
      <alignment horizontal="center" vertical="center" wrapText="1"/>
    </xf>
    <xf numFmtId="49" fontId="37" fillId="11" borderId="62" xfId="15" applyNumberFormat="1" applyFont="1" applyFill="1" applyBorder="1" applyAlignment="1">
      <alignment horizontal="center" vertical="center" wrapText="1"/>
    </xf>
    <xf numFmtId="49" fontId="37" fillId="11" borderId="43" xfId="15" applyNumberFormat="1" applyFont="1" applyFill="1" applyBorder="1" applyAlignment="1">
      <alignment horizontal="center" vertical="center" wrapText="1"/>
    </xf>
    <xf numFmtId="49" fontId="37" fillId="11" borderId="110" xfId="15" applyNumberFormat="1" applyFont="1" applyFill="1" applyBorder="1" applyAlignment="1">
      <alignment horizontal="center" vertical="center" wrapText="1"/>
    </xf>
    <xf numFmtId="0" fontId="19" fillId="0" borderId="44" xfId="0" applyFont="1" applyBorder="1"/>
    <xf numFmtId="0" fontId="38" fillId="12" borderId="43" xfId="15" applyFont="1" applyFill="1" applyBorder="1" applyAlignment="1">
      <alignment horizontal="left"/>
    </xf>
    <xf numFmtId="168" fontId="38" fillId="12" borderId="40" xfId="1" applyNumberFormat="1" applyFont="1" applyFill="1" applyBorder="1" applyAlignment="1">
      <alignment horizontal="center" vertical="center"/>
    </xf>
    <xf numFmtId="166" fontId="38" fillId="12" borderId="41" xfId="2" applyNumberFormat="1" applyFont="1" applyFill="1" applyBorder="1" applyAlignment="1">
      <alignment horizontal="center" vertical="center"/>
    </xf>
    <xf numFmtId="166" fontId="38" fillId="12" borderId="40" xfId="2" applyNumberFormat="1" applyFont="1" applyFill="1" applyBorder="1" applyAlignment="1">
      <alignment horizontal="center" vertical="center"/>
    </xf>
    <xf numFmtId="0" fontId="38" fillId="0" borderId="35" xfId="0" applyFont="1" applyBorder="1" applyAlignment="1">
      <alignment horizontal="left" indent="1"/>
    </xf>
    <xf numFmtId="168" fontId="38" fillId="0" borderId="0" xfId="1" applyNumberFormat="1" applyFont="1" applyBorder="1" applyAlignment="1">
      <alignment horizontal="center"/>
    </xf>
    <xf numFmtId="166" fontId="38" fillId="0" borderId="36" xfId="2" applyNumberFormat="1" applyFont="1" applyBorder="1" applyAlignment="1">
      <alignment horizontal="center"/>
    </xf>
    <xf numFmtId="0" fontId="39" fillId="0" borderId="35" xfId="0" applyFont="1" applyBorder="1" applyAlignment="1">
      <alignment horizontal="left" indent="2"/>
    </xf>
    <xf numFmtId="168" fontId="39" fillId="0" borderId="0" xfId="1" applyNumberFormat="1" applyFont="1" applyFill="1" applyBorder="1" applyAlignment="1">
      <alignment horizontal="center"/>
    </xf>
    <xf numFmtId="166" fontId="39" fillId="0" borderId="36" xfId="2" applyNumberFormat="1" applyFont="1" applyBorder="1" applyAlignment="1">
      <alignment horizontal="center"/>
    </xf>
    <xf numFmtId="0" fontId="39" fillId="0" borderId="111" xfId="0" applyFont="1" applyBorder="1" applyAlignment="1">
      <alignment horizontal="left" indent="2"/>
    </xf>
    <xf numFmtId="168" fontId="39" fillId="0" borderId="112" xfId="1" applyNumberFormat="1" applyFont="1" applyFill="1" applyBorder="1" applyAlignment="1">
      <alignment horizontal="center"/>
    </xf>
    <xf numFmtId="166" fontId="39" fillId="0" borderId="113" xfId="2" applyNumberFormat="1" applyFont="1" applyBorder="1" applyAlignment="1">
      <alignment horizontal="center"/>
    </xf>
    <xf numFmtId="0" fontId="17" fillId="0" borderId="0" xfId="0" applyFont="1" applyAlignment="1">
      <alignment vertical="center"/>
    </xf>
    <xf numFmtId="0" fontId="18" fillId="0" borderId="0" xfId="0" applyFont="1"/>
    <xf numFmtId="0" fontId="18" fillId="0" borderId="0" xfId="0" applyFont="1" applyAlignment="1">
      <alignment vertical="center"/>
    </xf>
    <xf numFmtId="178" fontId="19" fillId="0" borderId="0" xfId="0" applyNumberFormat="1" applyFont="1"/>
    <xf numFmtId="0" fontId="3" fillId="5" borderId="20" xfId="0" applyFont="1" applyFill="1" applyBorder="1" applyAlignment="1">
      <alignment horizontal="center"/>
    </xf>
    <xf numFmtId="173" fontId="14" fillId="5" borderId="24" xfId="7" applyNumberFormat="1" applyFont="1" applyFill="1" applyBorder="1" applyAlignment="1">
      <alignment horizontal="center" vertical="center"/>
    </xf>
    <xf numFmtId="0" fontId="4" fillId="0" borderId="0" xfId="0" applyFont="1" applyAlignment="1">
      <alignment horizontal="left" indent="2"/>
    </xf>
    <xf numFmtId="166" fontId="19" fillId="0" borderId="0" xfId="0" applyNumberFormat="1" applyFont="1"/>
    <xf numFmtId="165" fontId="19" fillId="0" borderId="0" xfId="2" applyNumberFormat="1" applyFont="1" applyFill="1" applyBorder="1" applyAlignment="1">
      <alignment horizontal="center" vertical="center"/>
    </xf>
    <xf numFmtId="49" fontId="49" fillId="0" borderId="0" xfId="0" applyNumberFormat="1" applyFont="1" applyAlignment="1">
      <alignment horizontal="left"/>
    </xf>
    <xf numFmtId="49" fontId="45" fillId="0" borderId="0" xfId="0" applyNumberFormat="1" applyFont="1" applyAlignment="1">
      <alignment horizontal="left"/>
    </xf>
    <xf numFmtId="0" fontId="4" fillId="0" borderId="0" xfId="0" applyFont="1"/>
    <xf numFmtId="167" fontId="15" fillId="0" borderId="24" xfId="1" applyNumberFormat="1" applyFont="1" applyFill="1" applyBorder="1" applyAlignment="1">
      <alignment horizontal="center" vertical="center"/>
    </xf>
    <xf numFmtId="43" fontId="51" fillId="0" borderId="0" xfId="1" applyFont="1"/>
    <xf numFmtId="0" fontId="14" fillId="0" borderId="51" xfId="0" applyFont="1" applyBorder="1" applyAlignment="1">
      <alignment horizontal="left" wrapText="1" indent="1"/>
    </xf>
    <xf numFmtId="168" fontId="3" fillId="0" borderId="34" xfId="1" applyNumberFormat="1" applyFont="1" applyBorder="1" applyAlignment="1">
      <alignment horizontal="center" vertical="center"/>
    </xf>
    <xf numFmtId="166" fontId="3" fillId="0" borderId="36" xfId="2" applyNumberFormat="1" applyFont="1" applyBorder="1" applyAlignment="1">
      <alignment horizontal="center" vertical="center"/>
    </xf>
    <xf numFmtId="166" fontId="3" fillId="0" borderId="10" xfId="2" applyNumberFormat="1" applyFont="1" applyBorder="1" applyAlignment="1">
      <alignment horizontal="center" vertical="center"/>
    </xf>
    <xf numFmtId="0" fontId="19" fillId="0" borderId="51" xfId="0" applyFont="1" applyBorder="1" applyAlignment="1">
      <alignment horizontal="left" wrapText="1" indent="2"/>
    </xf>
    <xf numFmtId="168" fontId="15" fillId="0" borderId="34" xfId="1" applyNumberFormat="1" applyFont="1" applyBorder="1" applyAlignment="1">
      <alignment horizontal="center" vertical="center"/>
    </xf>
    <xf numFmtId="166" fontId="15" fillId="0" borderId="36" xfId="2" applyNumberFormat="1" applyFont="1" applyBorder="1" applyAlignment="1">
      <alignment horizontal="center" vertical="center"/>
    </xf>
    <xf numFmtId="166" fontId="15" fillId="0" borderId="10" xfId="2" applyNumberFormat="1" applyFont="1" applyBorder="1" applyAlignment="1">
      <alignment horizontal="center" vertical="center"/>
    </xf>
    <xf numFmtId="3" fontId="12" fillId="0" borderId="34" xfId="1" applyNumberFormat="1" applyFont="1" applyBorder="1" applyAlignment="1">
      <alignment horizontal="center" vertical="center"/>
    </xf>
    <xf numFmtId="167" fontId="19" fillId="0" borderId="0" xfId="1" applyNumberFormat="1" applyFont="1"/>
    <xf numFmtId="4" fontId="19" fillId="0" borderId="0" xfId="0" applyNumberFormat="1" applyFont="1"/>
    <xf numFmtId="0" fontId="14" fillId="0" borderId="51" xfId="0" applyFont="1" applyBorder="1" applyAlignment="1">
      <alignment horizontal="left" indent="1"/>
    </xf>
    <xf numFmtId="168" fontId="3" fillId="0" borderId="0" xfId="1" applyNumberFormat="1" applyFont="1" applyBorder="1" applyAlignment="1">
      <alignment horizontal="center" vertical="center"/>
    </xf>
    <xf numFmtId="0" fontId="19" fillId="0" borderId="51" xfId="0" applyFont="1" applyBorder="1" applyAlignment="1">
      <alignment horizontal="left" wrapText="1" indent="3"/>
    </xf>
    <xf numFmtId="168" fontId="15" fillId="0" borderId="0" xfId="1" applyNumberFormat="1" applyFont="1" applyBorder="1" applyAlignment="1">
      <alignment horizontal="center" vertical="center"/>
    </xf>
    <xf numFmtId="0" fontId="52" fillId="0" borderId="0" xfId="0" applyFont="1" applyAlignment="1">
      <alignment vertical="center"/>
    </xf>
    <xf numFmtId="168" fontId="27" fillId="0" borderId="0" xfId="1" applyNumberFormat="1" applyFont="1" applyFill="1" applyBorder="1" applyAlignment="1">
      <alignment horizontal="center" vertical="center"/>
    </xf>
    <xf numFmtId="168" fontId="27" fillId="0" borderId="91" xfId="1" applyNumberFormat="1" applyFont="1" applyFill="1" applyBorder="1" applyAlignment="1">
      <alignment horizontal="center" vertical="center"/>
    </xf>
    <xf numFmtId="166" fontId="27" fillId="0" borderId="0" xfId="2" applyNumberFormat="1" applyFont="1" applyFill="1" applyBorder="1" applyAlignment="1">
      <alignment horizontal="center" vertical="center"/>
    </xf>
    <xf numFmtId="0" fontId="53" fillId="0" borderId="0" xfId="0" applyFont="1" applyAlignment="1">
      <alignment vertical="center"/>
    </xf>
    <xf numFmtId="0" fontId="8" fillId="0" borderId="0" xfId="0" applyFont="1" applyAlignment="1">
      <alignment vertical="center"/>
    </xf>
    <xf numFmtId="0" fontId="19" fillId="0" borderId="0" xfId="0" applyFont="1" applyAlignment="1">
      <alignment horizontal="center"/>
    </xf>
    <xf numFmtId="0" fontId="19" fillId="0" borderId="0" xfId="0" applyFont="1" applyAlignment="1">
      <alignment horizontal="center" vertical="center"/>
    </xf>
    <xf numFmtId="0" fontId="14" fillId="0" borderId="0" xfId="0" applyFont="1" applyAlignment="1">
      <alignment horizontal="center" vertical="center"/>
    </xf>
    <xf numFmtId="0" fontId="5" fillId="14" borderId="1" xfId="0" applyFont="1" applyFill="1" applyBorder="1" applyAlignment="1">
      <alignment horizontal="center" vertical="center"/>
    </xf>
    <xf numFmtId="0" fontId="5" fillId="14" borderId="8" xfId="0" applyFont="1" applyFill="1" applyBorder="1" applyAlignment="1">
      <alignment vertical="center"/>
    </xf>
    <xf numFmtId="0" fontId="5" fillId="14" borderId="14" xfId="0" applyFont="1" applyFill="1" applyBorder="1" applyAlignment="1">
      <alignment vertical="center"/>
    </xf>
    <xf numFmtId="0" fontId="5" fillId="14" borderId="1" xfId="0" applyFont="1" applyFill="1" applyBorder="1" applyAlignment="1">
      <alignment vertical="center"/>
    </xf>
    <xf numFmtId="0" fontId="4" fillId="15" borderId="5" xfId="0" applyFont="1" applyFill="1" applyBorder="1"/>
    <xf numFmtId="164" fontId="4" fillId="15" borderId="7" xfId="0" applyNumberFormat="1" applyFont="1" applyFill="1" applyBorder="1"/>
    <xf numFmtId="164" fontId="6" fillId="15" borderId="0" xfId="0" applyNumberFormat="1" applyFont="1" applyFill="1"/>
    <xf numFmtId="164" fontId="6" fillId="15" borderId="7" xfId="0" applyNumberFormat="1" applyFont="1" applyFill="1" applyBorder="1" applyAlignment="1">
      <alignment horizontal="right"/>
    </xf>
    <xf numFmtId="164" fontId="6" fillId="15" borderId="10" xfId="0" applyNumberFormat="1" applyFont="1" applyFill="1" applyBorder="1" applyAlignment="1">
      <alignment horizontal="right"/>
    </xf>
    <xf numFmtId="164" fontId="12" fillId="15" borderId="7" xfId="0" applyNumberFormat="1" applyFont="1" applyFill="1" applyBorder="1" applyAlignment="1">
      <alignment horizontal="center"/>
    </xf>
    <xf numFmtId="164" fontId="12" fillId="15" borderId="14" xfId="0" applyNumberFormat="1" applyFont="1" applyFill="1" applyBorder="1" applyAlignment="1">
      <alignment horizontal="center"/>
    </xf>
    <xf numFmtId="164" fontId="6" fillId="15" borderId="7" xfId="0" applyNumberFormat="1" applyFont="1" applyFill="1" applyBorder="1" applyAlignment="1">
      <alignment horizontal="center"/>
    </xf>
    <xf numFmtId="164" fontId="6" fillId="15" borderId="15" xfId="0" applyNumberFormat="1" applyFont="1" applyFill="1" applyBorder="1" applyAlignment="1">
      <alignment horizontal="center"/>
    </xf>
    <xf numFmtId="164" fontId="12" fillId="15" borderId="15" xfId="0" applyNumberFormat="1" applyFont="1" applyFill="1" applyBorder="1" applyAlignment="1">
      <alignment horizontal="center"/>
    </xf>
    <xf numFmtId="164" fontId="6" fillId="15" borderId="7" xfId="1" applyNumberFormat="1" applyFont="1" applyFill="1" applyBorder="1" applyAlignment="1">
      <alignment horizontal="center"/>
    </xf>
    <xf numFmtId="164" fontId="6" fillId="15" borderId="15" xfId="1" applyNumberFormat="1" applyFont="1" applyFill="1" applyBorder="1" applyAlignment="1">
      <alignment horizontal="center"/>
    </xf>
    <xf numFmtId="164" fontId="12" fillId="15" borderId="7" xfId="1" applyNumberFormat="1" applyFont="1" applyFill="1" applyBorder="1" applyAlignment="1">
      <alignment horizontal="center"/>
    </xf>
    <xf numFmtId="164" fontId="12" fillId="15" borderId="15" xfId="1" applyNumberFormat="1" applyFont="1" applyFill="1" applyBorder="1" applyAlignment="1">
      <alignment horizontal="center"/>
    </xf>
    <xf numFmtId="0" fontId="4" fillId="15" borderId="7" xfId="0" applyFont="1" applyFill="1" applyBorder="1" applyAlignment="1">
      <alignment horizontal="center"/>
    </xf>
    <xf numFmtId="0" fontId="4" fillId="15" borderId="15" xfId="0" applyFont="1" applyFill="1" applyBorder="1" applyAlignment="1">
      <alignment horizontal="center"/>
    </xf>
    <xf numFmtId="2" fontId="11" fillId="15" borderId="7" xfId="0" quotePrefix="1" applyNumberFormat="1" applyFont="1" applyFill="1" applyBorder="1" applyAlignment="1">
      <alignment horizontal="center"/>
    </xf>
    <xf numFmtId="2" fontId="11" fillId="15" borderId="15" xfId="0" quotePrefix="1" applyNumberFormat="1" applyFont="1" applyFill="1" applyBorder="1" applyAlignment="1">
      <alignment horizontal="center"/>
    </xf>
    <xf numFmtId="2" fontId="4" fillId="15" borderId="7" xfId="0" applyNumberFormat="1" applyFont="1" applyFill="1" applyBorder="1" applyAlignment="1">
      <alignment horizontal="center"/>
    </xf>
    <xf numFmtId="2" fontId="4" fillId="15" borderId="15" xfId="0" applyNumberFormat="1" applyFont="1" applyFill="1" applyBorder="1" applyAlignment="1">
      <alignment horizontal="center"/>
    </xf>
    <xf numFmtId="2" fontId="4" fillId="15" borderId="7" xfId="0" quotePrefix="1" applyNumberFormat="1" applyFont="1" applyFill="1" applyBorder="1" applyAlignment="1">
      <alignment horizontal="center"/>
    </xf>
    <xf numFmtId="2" fontId="4" fillId="15" borderId="15" xfId="0" quotePrefix="1" applyNumberFormat="1" applyFont="1" applyFill="1" applyBorder="1" applyAlignment="1">
      <alignment horizontal="center"/>
    </xf>
    <xf numFmtId="2" fontId="12" fillId="15" borderId="7" xfId="0" quotePrefix="1" applyNumberFormat="1" applyFont="1" applyFill="1" applyBorder="1" applyAlignment="1">
      <alignment horizontal="center"/>
    </xf>
    <xf numFmtId="2" fontId="12" fillId="15" borderId="15" xfId="0" quotePrefix="1" applyNumberFormat="1" applyFont="1" applyFill="1" applyBorder="1" applyAlignment="1">
      <alignment horizontal="center"/>
    </xf>
    <xf numFmtId="4" fontId="6" fillId="15" borderId="12" xfId="1" applyNumberFormat="1" applyFont="1" applyFill="1" applyBorder="1" applyAlignment="1">
      <alignment horizontal="center"/>
    </xf>
    <xf numFmtId="4" fontId="6" fillId="15" borderId="16" xfId="1" applyNumberFormat="1" applyFont="1" applyFill="1" applyBorder="1" applyAlignment="1">
      <alignment horizontal="center"/>
    </xf>
    <xf numFmtId="167" fontId="6" fillId="15" borderId="17" xfId="1" applyNumberFormat="1" applyFont="1" applyFill="1" applyBorder="1" applyAlignment="1">
      <alignment horizontal="center" vertical="center"/>
    </xf>
    <xf numFmtId="167" fontId="6" fillId="15" borderId="8" xfId="1" applyNumberFormat="1" applyFont="1" applyFill="1" applyBorder="1" applyAlignment="1">
      <alignment horizontal="center" vertical="center"/>
    </xf>
    <xf numFmtId="167" fontId="6" fillId="15" borderId="9" xfId="1" applyNumberFormat="1" applyFont="1" applyFill="1" applyBorder="1" applyAlignment="1">
      <alignment horizontal="center" vertical="center"/>
    </xf>
    <xf numFmtId="167" fontId="6" fillId="15" borderId="11" xfId="1" applyNumberFormat="1" applyFont="1" applyFill="1" applyBorder="1" applyAlignment="1">
      <alignment horizontal="center" vertical="center"/>
    </xf>
    <xf numFmtId="167" fontId="6" fillId="15" borderId="7" xfId="1" applyNumberFormat="1" applyFont="1" applyFill="1" applyBorder="1" applyAlignment="1">
      <alignment horizontal="center" vertical="center"/>
    </xf>
    <xf numFmtId="167" fontId="6" fillId="15" borderId="10" xfId="1" applyNumberFormat="1" applyFont="1" applyFill="1" applyBorder="1" applyAlignment="1">
      <alignment horizontal="center" vertical="center"/>
    </xf>
    <xf numFmtId="167" fontId="6" fillId="15" borderId="18" xfId="1" applyNumberFormat="1" applyFont="1" applyFill="1" applyBorder="1" applyAlignment="1">
      <alignment horizontal="center" vertical="center"/>
    </xf>
    <xf numFmtId="167" fontId="6" fillId="15" borderId="12" xfId="1" applyNumberFormat="1" applyFont="1" applyFill="1" applyBorder="1" applyAlignment="1">
      <alignment horizontal="center" vertical="center"/>
    </xf>
    <xf numFmtId="167" fontId="6" fillId="15" borderId="13" xfId="1" applyNumberFormat="1" applyFont="1" applyFill="1" applyBorder="1" applyAlignment="1">
      <alignment horizontal="center" vertical="center"/>
    </xf>
    <xf numFmtId="0" fontId="5" fillId="14" borderId="8" xfId="0" applyFont="1" applyFill="1" applyBorder="1" applyAlignment="1">
      <alignment horizontal="center" vertical="center"/>
    </xf>
    <xf numFmtId="0" fontId="5" fillId="14" borderId="14" xfId="0" applyFont="1" applyFill="1" applyBorder="1" applyAlignment="1">
      <alignment horizontal="center" vertical="center"/>
    </xf>
    <xf numFmtId="0" fontId="5" fillId="14" borderId="19" xfId="0" applyFont="1" applyFill="1" applyBorder="1" applyAlignment="1">
      <alignment horizontal="center" vertical="center"/>
    </xf>
    <xf numFmtId="0" fontId="5" fillId="14" borderId="20" xfId="0" applyFont="1" applyFill="1" applyBorder="1" applyAlignment="1">
      <alignment horizontal="center" vertical="center"/>
    </xf>
    <xf numFmtId="164" fontId="12" fillId="9" borderId="21" xfId="0" applyNumberFormat="1" applyFont="1" applyFill="1" applyBorder="1" applyAlignment="1">
      <alignment horizontal="center"/>
    </xf>
    <xf numFmtId="164" fontId="12" fillId="9" borderId="22" xfId="0" applyNumberFormat="1" applyFont="1" applyFill="1" applyBorder="1" applyAlignment="1">
      <alignment horizontal="center"/>
    </xf>
    <xf numFmtId="0" fontId="5" fillId="16" borderId="26" xfId="0" applyFont="1" applyFill="1" applyBorder="1" applyAlignment="1">
      <alignment horizontal="center" vertical="center"/>
    </xf>
    <xf numFmtId="0" fontId="5" fillId="16" borderId="42" xfId="0" applyFont="1" applyFill="1" applyBorder="1" applyAlignment="1">
      <alignment horizontal="center" vertical="center" wrapText="1"/>
    </xf>
    <xf numFmtId="0" fontId="5" fillId="16" borderId="43" xfId="0" applyFont="1" applyFill="1" applyBorder="1" applyAlignment="1">
      <alignment horizontal="center" vertical="center" wrapText="1"/>
    </xf>
    <xf numFmtId="0" fontId="5" fillId="16" borderId="44" xfId="0" applyFont="1" applyFill="1" applyBorder="1" applyAlignment="1">
      <alignment horizontal="center" vertical="center" wrapText="1"/>
    </xf>
    <xf numFmtId="0" fontId="5" fillId="16" borderId="47" xfId="0" applyFont="1" applyFill="1" applyBorder="1" applyAlignment="1">
      <alignment horizontal="center" vertical="center"/>
    </xf>
    <xf numFmtId="0" fontId="5" fillId="16" borderId="48" xfId="0" applyFont="1" applyFill="1" applyBorder="1" applyAlignment="1">
      <alignment horizontal="center" vertical="center" wrapText="1"/>
    </xf>
    <xf numFmtId="0" fontId="5" fillId="16" borderId="49" xfId="0" applyFont="1" applyFill="1" applyBorder="1" applyAlignment="1">
      <alignment horizontal="center" vertical="center" wrapText="1"/>
    </xf>
    <xf numFmtId="0" fontId="5" fillId="16" borderId="47" xfId="0" applyFont="1" applyFill="1" applyBorder="1" applyAlignment="1">
      <alignment horizontal="center" vertical="center" wrapText="1"/>
    </xf>
    <xf numFmtId="0" fontId="5" fillId="16" borderId="50" xfId="0" applyFont="1" applyFill="1" applyBorder="1" applyAlignment="1">
      <alignment horizontal="center" vertical="center" wrapText="1"/>
    </xf>
    <xf numFmtId="0" fontId="5" fillId="16" borderId="13" xfId="0" applyFont="1" applyFill="1" applyBorder="1" applyAlignment="1">
      <alignment horizontal="center" vertical="center" wrapText="1"/>
    </xf>
    <xf numFmtId="0" fontId="5" fillId="14" borderId="51" xfId="0" applyFont="1" applyFill="1" applyBorder="1" applyAlignment="1">
      <alignment horizontal="left" vertical="center" wrapText="1"/>
    </xf>
    <xf numFmtId="168" fontId="5" fillId="14" borderId="34" xfId="1" applyNumberFormat="1" applyFont="1" applyFill="1" applyBorder="1" applyAlignment="1">
      <alignment horizontal="center" vertical="center"/>
    </xf>
    <xf numFmtId="168" fontId="5" fillId="14" borderId="0" xfId="1" applyNumberFormat="1" applyFont="1" applyFill="1" applyBorder="1" applyAlignment="1">
      <alignment horizontal="center" vertical="center"/>
    </xf>
    <xf numFmtId="168" fontId="5" fillId="14" borderId="35" xfId="1" applyNumberFormat="1" applyFont="1" applyFill="1" applyBorder="1" applyAlignment="1">
      <alignment horizontal="center" vertical="center"/>
    </xf>
    <xf numFmtId="166" fontId="5" fillId="14" borderId="34" xfId="2" applyNumberFormat="1" applyFont="1" applyFill="1" applyBorder="1" applyAlignment="1">
      <alignment horizontal="center" vertical="center"/>
    </xf>
    <xf numFmtId="166" fontId="5" fillId="14" borderId="36" xfId="2" applyNumberFormat="1" applyFont="1" applyFill="1" applyBorder="1" applyAlignment="1">
      <alignment horizontal="center" vertical="center"/>
    </xf>
    <xf numFmtId="166" fontId="5" fillId="14" borderId="10" xfId="2" applyNumberFormat="1" applyFont="1" applyFill="1" applyBorder="1" applyAlignment="1">
      <alignment horizontal="center" vertical="center"/>
    </xf>
    <xf numFmtId="0" fontId="5" fillId="14" borderId="55" xfId="0" applyFont="1" applyFill="1" applyBorder="1" applyAlignment="1">
      <alignment horizontal="left" vertical="center" wrapText="1"/>
    </xf>
    <xf numFmtId="168" fontId="5" fillId="14" borderId="47" xfId="1" applyNumberFormat="1" applyFont="1" applyFill="1" applyBorder="1" applyAlignment="1">
      <alignment horizontal="center" vertical="center"/>
    </xf>
    <xf numFmtId="168" fontId="5" fillId="14" borderId="48" xfId="1" applyNumberFormat="1" applyFont="1" applyFill="1" applyBorder="1" applyAlignment="1">
      <alignment horizontal="center" vertical="center"/>
    </xf>
    <xf numFmtId="168" fontId="5" fillId="14" borderId="49" xfId="1" applyNumberFormat="1" applyFont="1" applyFill="1" applyBorder="1" applyAlignment="1">
      <alignment horizontal="center" vertical="center"/>
    </xf>
    <xf numFmtId="166" fontId="5" fillId="14" borderId="47" xfId="2" applyNumberFormat="1" applyFont="1" applyFill="1" applyBorder="1" applyAlignment="1">
      <alignment horizontal="center" vertical="center"/>
    </xf>
    <xf numFmtId="166" fontId="5" fillId="14" borderId="50" xfId="2" applyNumberFormat="1" applyFont="1" applyFill="1" applyBorder="1" applyAlignment="1">
      <alignment horizontal="center" vertical="center"/>
    </xf>
    <xf numFmtId="166" fontId="5" fillId="14" borderId="13" xfId="2" applyNumberFormat="1" applyFont="1" applyFill="1" applyBorder="1" applyAlignment="1">
      <alignment horizontal="center" vertical="center"/>
    </xf>
    <xf numFmtId="0" fontId="11" fillId="9" borderId="52" xfId="0" applyFont="1" applyFill="1" applyBorder="1" applyAlignment="1">
      <alignment horizontal="left" wrapText="1"/>
    </xf>
    <xf numFmtId="168" fontId="12" fillId="9" borderId="53" xfId="1" applyNumberFormat="1" applyFont="1" applyFill="1" applyBorder="1" applyAlignment="1">
      <alignment horizontal="center" vertical="center"/>
    </xf>
    <xf numFmtId="168" fontId="12" fillId="9" borderId="54" xfId="1" applyNumberFormat="1" applyFont="1" applyFill="1" applyBorder="1" applyAlignment="1">
      <alignment horizontal="center" vertical="center"/>
    </xf>
    <xf numFmtId="168" fontId="12" fillId="9" borderId="29" xfId="1" applyNumberFormat="1" applyFont="1" applyFill="1" applyBorder="1" applyAlignment="1">
      <alignment horizontal="center" vertical="center"/>
    </xf>
    <xf numFmtId="166" fontId="12" fillId="9" borderId="53" xfId="2" applyNumberFormat="1" applyFont="1" applyFill="1" applyBorder="1" applyAlignment="1">
      <alignment horizontal="center" vertical="center"/>
    </xf>
    <xf numFmtId="166" fontId="12" fillId="9" borderId="30" xfId="2" applyNumberFormat="1" applyFont="1" applyFill="1" applyBorder="1" applyAlignment="1">
      <alignment horizontal="center" vertical="center"/>
    </xf>
    <xf numFmtId="166" fontId="12" fillId="9" borderId="9" xfId="2" applyNumberFormat="1" applyFont="1" applyFill="1" applyBorder="1" applyAlignment="1">
      <alignment horizontal="center" vertical="center"/>
    </xf>
    <xf numFmtId="0" fontId="11" fillId="9" borderId="51" xfId="0" applyFont="1" applyFill="1" applyBorder="1" applyAlignment="1">
      <alignment horizontal="left" wrapText="1"/>
    </xf>
    <xf numFmtId="168" fontId="12" fillId="9" borderId="34" xfId="1" applyNumberFormat="1" applyFont="1" applyFill="1" applyBorder="1" applyAlignment="1">
      <alignment horizontal="center" vertical="center"/>
    </xf>
    <xf numFmtId="168" fontId="12" fillId="9" borderId="0" xfId="1" applyNumberFormat="1" applyFont="1" applyFill="1" applyBorder="1" applyAlignment="1">
      <alignment horizontal="center" vertical="center"/>
    </xf>
    <xf numFmtId="168" fontId="12" fillId="9" borderId="35" xfId="1" applyNumberFormat="1" applyFont="1" applyFill="1" applyBorder="1" applyAlignment="1">
      <alignment horizontal="center" vertical="center"/>
    </xf>
    <xf numFmtId="166" fontId="12" fillId="9" borderId="34" xfId="2" applyNumberFormat="1" applyFont="1" applyFill="1" applyBorder="1" applyAlignment="1">
      <alignment horizontal="center" vertical="center"/>
    </xf>
    <xf numFmtId="166" fontId="12" fillId="9" borderId="36" xfId="2" applyNumberFormat="1" applyFont="1" applyFill="1" applyBorder="1" applyAlignment="1">
      <alignment horizontal="center" vertical="center"/>
    </xf>
    <xf numFmtId="166" fontId="12" fillId="9" borderId="10" xfId="2" applyNumberFormat="1" applyFont="1" applyFill="1" applyBorder="1" applyAlignment="1">
      <alignment horizontal="center" vertical="center"/>
    </xf>
    <xf numFmtId="0" fontId="27" fillId="14" borderId="0" xfId="0" applyFont="1" applyFill="1" applyAlignment="1">
      <alignment horizontal="center" vertical="center"/>
    </xf>
    <xf numFmtId="0" fontId="27" fillId="16" borderId="43" xfId="0" applyFont="1" applyFill="1" applyBorder="1" applyAlignment="1">
      <alignment horizontal="center" vertical="center" wrapText="1"/>
    </xf>
    <xf numFmtId="0" fontId="27" fillId="16" borderId="43" xfId="0" applyFont="1" applyFill="1" applyBorder="1" applyAlignment="1">
      <alignment horizontal="center" vertical="center"/>
    </xf>
    <xf numFmtId="0" fontId="27" fillId="14" borderId="43" xfId="0" applyFont="1" applyFill="1" applyBorder="1" applyAlignment="1">
      <alignment horizontal="left" vertical="center"/>
    </xf>
    <xf numFmtId="173" fontId="27" fillId="14" borderId="43" xfId="0" applyNumberFormat="1" applyFont="1" applyFill="1" applyBorder="1" applyAlignment="1">
      <alignment horizontal="center" vertical="center"/>
    </xf>
    <xf numFmtId="166" fontId="27" fillId="14" borderId="43" xfId="2" applyNumberFormat="1" applyFont="1" applyFill="1" applyBorder="1" applyAlignment="1">
      <alignment horizontal="center" vertical="center"/>
    </xf>
    <xf numFmtId="0" fontId="14" fillId="9" borderId="61" xfId="0" applyFont="1" applyFill="1" applyBorder="1" applyAlignment="1">
      <alignment horizontal="left" vertical="center" wrapText="1"/>
    </xf>
    <xf numFmtId="173" fontId="14" fillId="9" borderId="0" xfId="0" applyNumberFormat="1" applyFont="1" applyFill="1" applyAlignment="1">
      <alignment horizontal="center" vertical="center"/>
    </xf>
    <xf numFmtId="166" fontId="14" fillId="9" borderId="0" xfId="2" applyNumberFormat="1" applyFont="1" applyFill="1" applyAlignment="1">
      <alignment horizontal="center" vertical="center"/>
    </xf>
    <xf numFmtId="0" fontId="14" fillId="9" borderId="0" xfId="0" applyFont="1" applyFill="1" applyAlignment="1">
      <alignment horizontal="left" vertical="center" wrapText="1"/>
    </xf>
    <xf numFmtId="0" fontId="31" fillId="14" borderId="59" xfId="6" applyFont="1" applyFill="1" applyBorder="1" applyAlignment="1">
      <alignment horizontal="center" vertical="center" wrapText="1"/>
    </xf>
    <xf numFmtId="0" fontId="31" fillId="14" borderId="63" xfId="6" applyFont="1" applyFill="1" applyBorder="1" applyAlignment="1">
      <alignment horizontal="center" vertical="center" wrapText="1"/>
    </xf>
    <xf numFmtId="0" fontId="31" fillId="14" borderId="64" xfId="6" applyFont="1" applyFill="1" applyBorder="1" applyAlignment="1">
      <alignment horizontal="center" vertical="center" wrapText="1"/>
    </xf>
    <xf numFmtId="0" fontId="31" fillId="14" borderId="78" xfId="6" applyFont="1" applyFill="1" applyBorder="1" applyAlignment="1">
      <alignment horizontal="center" vertical="center" wrapText="1"/>
    </xf>
    <xf numFmtId="173" fontId="31" fillId="14" borderId="79" xfId="8" applyNumberFormat="1" applyFont="1" applyFill="1" applyBorder="1" applyAlignment="1">
      <alignment horizontal="center" vertical="center"/>
    </xf>
    <xf numFmtId="166" fontId="31" fillId="14" borderId="79" xfId="2" applyNumberFormat="1" applyFont="1" applyFill="1" applyBorder="1" applyAlignment="1">
      <alignment horizontal="center" vertical="center"/>
    </xf>
    <xf numFmtId="166" fontId="31" fillId="14" borderId="80" xfId="2" applyNumberFormat="1" applyFont="1" applyFill="1" applyBorder="1" applyAlignment="1">
      <alignment horizontal="center" vertical="center"/>
    </xf>
    <xf numFmtId="0" fontId="33" fillId="9" borderId="70" xfId="6" applyFont="1" applyFill="1" applyBorder="1" applyAlignment="1">
      <alignment horizontal="center" vertical="center" wrapText="1"/>
    </xf>
    <xf numFmtId="173" fontId="35" fillId="9" borderId="71" xfId="8" applyNumberFormat="1" applyFont="1" applyFill="1" applyBorder="1" applyAlignment="1">
      <alignment horizontal="center" vertical="center"/>
    </xf>
    <xf numFmtId="173" fontId="35" fillId="9" borderId="72" xfId="8" applyNumberFormat="1" applyFont="1" applyFill="1" applyBorder="1" applyAlignment="1">
      <alignment horizontal="center" vertical="center"/>
    </xf>
    <xf numFmtId="166" fontId="35" fillId="9" borderId="71" xfId="2" applyNumberFormat="1" applyFont="1" applyFill="1" applyBorder="1" applyAlignment="1">
      <alignment horizontal="center" vertical="center"/>
    </xf>
    <xf numFmtId="166" fontId="35" fillId="9" borderId="73" xfId="2" applyNumberFormat="1" applyFont="1" applyFill="1" applyBorder="1" applyAlignment="1">
      <alignment horizontal="center" vertical="center"/>
    </xf>
    <xf numFmtId="173" fontId="36" fillId="9" borderId="71" xfId="9" applyNumberFormat="1" applyFont="1" applyFill="1" applyBorder="1" applyAlignment="1">
      <alignment horizontal="center" vertical="center" wrapText="1"/>
    </xf>
    <xf numFmtId="173" fontId="36" fillId="9" borderId="72" xfId="9" applyNumberFormat="1" applyFont="1" applyFill="1" applyBorder="1" applyAlignment="1">
      <alignment horizontal="center" vertical="center" wrapText="1"/>
    </xf>
    <xf numFmtId="166" fontId="35" fillId="9" borderId="76" xfId="2" applyNumberFormat="1" applyFont="1" applyFill="1" applyBorder="1" applyAlignment="1">
      <alignment horizontal="center" vertical="center"/>
    </xf>
    <xf numFmtId="168" fontId="35" fillId="9" borderId="71" xfId="1" applyNumberFormat="1" applyFont="1" applyFill="1" applyBorder="1" applyAlignment="1">
      <alignment horizontal="center" vertical="center"/>
    </xf>
    <xf numFmtId="168" fontId="35" fillId="9" borderId="72" xfId="1" applyNumberFormat="1" applyFont="1" applyFill="1" applyBorder="1" applyAlignment="1">
      <alignment horizontal="center" vertical="center"/>
    </xf>
    <xf numFmtId="168" fontId="31" fillId="14" borderId="79" xfId="1" applyNumberFormat="1" applyFont="1" applyFill="1" applyBorder="1" applyAlignment="1">
      <alignment horizontal="center" vertical="center"/>
    </xf>
    <xf numFmtId="0" fontId="27" fillId="16" borderId="26" xfId="0" applyFont="1" applyFill="1" applyBorder="1" applyAlignment="1">
      <alignment horizontal="center" vertical="center"/>
    </xf>
    <xf numFmtId="0" fontId="27" fillId="16" borderId="36" xfId="0" applyFont="1" applyFill="1" applyBorder="1" applyAlignment="1">
      <alignment horizontal="center" vertical="center"/>
    </xf>
    <xf numFmtId="0" fontId="27" fillId="16" borderId="44" xfId="0" applyFont="1" applyFill="1" applyBorder="1" applyAlignment="1">
      <alignment horizontal="center" vertical="center" wrapText="1"/>
    </xf>
    <xf numFmtId="0" fontId="27" fillId="16" borderId="47" xfId="0" applyFont="1" applyFill="1" applyBorder="1" applyAlignment="1">
      <alignment horizontal="center" vertical="center"/>
    </xf>
    <xf numFmtId="0" fontId="27" fillId="16" borderId="47" xfId="0" applyFont="1" applyFill="1" applyBorder="1" applyAlignment="1">
      <alignment horizontal="center" vertical="center" wrapText="1"/>
    </xf>
    <xf numFmtId="0" fontId="27" fillId="16" borderId="50" xfId="0" applyFont="1" applyFill="1" applyBorder="1" applyAlignment="1">
      <alignment horizontal="center" vertical="center" wrapText="1"/>
    </xf>
    <xf numFmtId="0" fontId="27" fillId="16" borderId="13" xfId="0" applyFont="1" applyFill="1" applyBorder="1" applyAlignment="1">
      <alignment horizontal="center" vertical="center" wrapText="1"/>
    </xf>
    <xf numFmtId="0" fontId="27" fillId="14" borderId="51" xfId="0" applyFont="1" applyFill="1" applyBorder="1" applyAlignment="1">
      <alignment horizontal="left" vertical="center" wrapText="1"/>
    </xf>
    <xf numFmtId="168" fontId="27" fillId="14" borderId="34" xfId="1" applyNumberFormat="1" applyFont="1" applyFill="1" applyBorder="1" applyAlignment="1">
      <alignment horizontal="center" vertical="center"/>
    </xf>
    <xf numFmtId="166" fontId="27" fillId="14" borderId="36" xfId="2" applyNumberFormat="1" applyFont="1" applyFill="1" applyBorder="1" applyAlignment="1">
      <alignment horizontal="center" vertical="center"/>
    </xf>
    <xf numFmtId="166" fontId="27" fillId="14" borderId="10" xfId="2" applyNumberFormat="1" applyFont="1" applyFill="1" applyBorder="1" applyAlignment="1">
      <alignment horizontal="center" vertical="center"/>
    </xf>
    <xf numFmtId="168" fontId="27" fillId="14" borderId="95" xfId="1" applyNumberFormat="1" applyFont="1" applyFill="1" applyBorder="1" applyAlignment="1">
      <alignment horizontal="center" vertical="center"/>
    </xf>
    <xf numFmtId="166" fontId="27" fillId="14" borderId="95" xfId="2" applyNumberFormat="1" applyFont="1" applyFill="1" applyBorder="1" applyAlignment="1">
      <alignment horizontal="center" vertical="center"/>
    </xf>
    <xf numFmtId="166" fontId="27" fillId="14" borderId="115" xfId="2" applyNumberFormat="1" applyFont="1" applyFill="1" applyBorder="1" applyAlignment="1">
      <alignment horizontal="center" vertical="center"/>
    </xf>
    <xf numFmtId="0" fontId="27" fillId="17" borderId="116" xfId="0" applyFont="1" applyFill="1" applyBorder="1" applyAlignment="1">
      <alignment horizontal="left" vertical="center" wrapText="1"/>
    </xf>
    <xf numFmtId="168" fontId="27" fillId="17" borderId="117" xfId="1" applyNumberFormat="1" applyFont="1" applyFill="1" applyBorder="1" applyAlignment="1">
      <alignment horizontal="center" vertical="center"/>
    </xf>
    <xf numFmtId="168" fontId="27" fillId="17" borderId="47" xfId="1" applyNumberFormat="1" applyFont="1" applyFill="1" applyBorder="1" applyAlignment="1">
      <alignment horizontal="center" vertical="center"/>
    </xf>
    <xf numFmtId="168" fontId="27" fillId="17" borderId="118" xfId="1" applyNumberFormat="1" applyFont="1" applyFill="1" applyBorder="1" applyAlignment="1">
      <alignment horizontal="center" vertical="center"/>
    </xf>
    <xf numFmtId="166" fontId="27" fillId="17" borderId="50" xfId="2" applyNumberFormat="1" applyFont="1" applyFill="1" applyBorder="1" applyAlignment="1">
      <alignment horizontal="center" vertical="center"/>
    </xf>
    <xf numFmtId="166" fontId="27" fillId="17" borderId="13" xfId="2" applyNumberFormat="1" applyFont="1" applyFill="1" applyBorder="1" applyAlignment="1">
      <alignment horizontal="center" vertical="center"/>
    </xf>
    <xf numFmtId="0" fontId="14" fillId="15" borderId="51" xfId="0" applyFont="1" applyFill="1" applyBorder="1" applyAlignment="1">
      <alignment horizontal="left" wrapText="1"/>
    </xf>
    <xf numFmtId="168" fontId="3" fillId="15" borderId="34" xfId="1" applyNumberFormat="1" applyFont="1" applyFill="1" applyBorder="1" applyAlignment="1">
      <alignment horizontal="center" vertical="center"/>
    </xf>
    <xf numFmtId="166" fontId="3" fillId="15" borderId="36" xfId="2" applyNumberFormat="1" applyFont="1" applyFill="1" applyBorder="1" applyAlignment="1">
      <alignment horizontal="center" vertical="center"/>
    </xf>
    <xf numFmtId="166" fontId="3" fillId="15" borderId="10" xfId="2" applyNumberFormat="1" applyFont="1" applyFill="1" applyBorder="1" applyAlignment="1">
      <alignment horizontal="center" vertical="center"/>
    </xf>
    <xf numFmtId="0" fontId="0" fillId="0" borderId="0" xfId="0" applyAlignment="1">
      <alignment horizontal="center"/>
    </xf>
    <xf numFmtId="0" fontId="56" fillId="14" borderId="52" xfId="0" applyFont="1" applyFill="1" applyBorder="1" applyAlignment="1">
      <alignment horizontal="center" vertical="center"/>
    </xf>
    <xf numFmtId="0" fontId="56" fillId="14" borderId="119" xfId="0" applyFont="1" applyFill="1" applyBorder="1" applyAlignment="1">
      <alignment horizontal="center" vertical="center"/>
    </xf>
    <xf numFmtId="0" fontId="56" fillId="14" borderId="120" xfId="0" applyFont="1" applyFill="1" applyBorder="1" applyAlignment="1">
      <alignment horizontal="center" vertical="center"/>
    </xf>
    <xf numFmtId="0" fontId="57" fillId="0" borderId="52" xfId="0" applyFont="1" applyBorder="1" applyAlignment="1">
      <alignment horizontal="left" vertical="center" wrapText="1"/>
    </xf>
    <xf numFmtId="165" fontId="35" fillId="0" borderId="52" xfId="0" applyNumberFormat="1" applyFont="1" applyBorder="1" applyAlignment="1">
      <alignment horizontal="center" vertical="center"/>
    </xf>
    <xf numFmtId="165" fontId="35" fillId="0" borderId="54" xfId="0" applyNumberFormat="1" applyFont="1" applyBorder="1" applyAlignment="1">
      <alignment horizontal="center" vertical="center"/>
    </xf>
    <xf numFmtId="165" fontId="35" fillId="0" borderId="9" xfId="0" applyNumberFormat="1" applyFont="1" applyBorder="1" applyAlignment="1">
      <alignment horizontal="center" vertical="center"/>
    </xf>
    <xf numFmtId="0" fontId="57" fillId="15" borderId="51" xfId="0" applyFont="1" applyFill="1" applyBorder="1" applyAlignment="1">
      <alignment horizontal="left" vertical="center" wrapText="1"/>
    </xf>
    <xf numFmtId="165" fontId="35" fillId="15" borderId="51" xfId="0" applyNumberFormat="1" applyFont="1" applyFill="1" applyBorder="1" applyAlignment="1">
      <alignment horizontal="center" vertical="center"/>
    </xf>
    <xf numFmtId="165" fontId="35" fillId="15" borderId="0" xfId="0" applyNumberFormat="1" applyFont="1" applyFill="1" applyAlignment="1">
      <alignment horizontal="center" vertical="center"/>
    </xf>
    <xf numFmtId="165" fontId="35" fillId="15" borderId="10" xfId="0" applyNumberFormat="1" applyFont="1" applyFill="1" applyBorder="1" applyAlignment="1">
      <alignment horizontal="center" vertical="center"/>
    </xf>
    <xf numFmtId="0" fontId="35" fillId="0" borderId="51" xfId="0" applyFont="1" applyBorder="1" applyAlignment="1">
      <alignment vertical="center" wrapText="1"/>
    </xf>
    <xf numFmtId="165" fontId="35" fillId="0" borderId="51" xfId="0" applyNumberFormat="1" applyFont="1" applyBorder="1" applyAlignment="1">
      <alignment horizontal="center" vertical="center"/>
    </xf>
    <xf numFmtId="165" fontId="35" fillId="0" borderId="0" xfId="0" applyNumberFormat="1" applyFont="1" applyAlignment="1">
      <alignment horizontal="center" vertical="center"/>
    </xf>
    <xf numFmtId="165" fontId="35" fillId="0" borderId="10" xfId="0" applyNumberFormat="1" applyFont="1" applyBorder="1" applyAlignment="1">
      <alignment horizontal="center" vertical="center"/>
    </xf>
    <xf numFmtId="0" fontId="35" fillId="15" borderId="51" xfId="0" applyFont="1" applyFill="1" applyBorder="1" applyAlignment="1">
      <alignment vertical="center" wrapText="1"/>
    </xf>
    <xf numFmtId="0" fontId="57" fillId="0" borderId="51" xfId="0" applyFont="1" applyBorder="1" applyAlignment="1">
      <alignment horizontal="left" vertical="center" wrapText="1"/>
    </xf>
    <xf numFmtId="0" fontId="35" fillId="15" borderId="51" xfId="0" applyFont="1" applyFill="1" applyBorder="1" applyAlignment="1">
      <alignment horizontal="left" vertical="center" wrapText="1"/>
    </xf>
    <xf numFmtId="0" fontId="57" fillId="0" borderId="55" xfId="0" applyFont="1" applyBorder="1" applyAlignment="1">
      <alignment horizontal="left" vertical="center" wrapText="1"/>
    </xf>
    <xf numFmtId="165" fontId="35" fillId="0" borderId="55" xfId="0" applyNumberFormat="1" applyFont="1" applyBorder="1" applyAlignment="1">
      <alignment horizontal="center" vertical="center"/>
    </xf>
    <xf numFmtId="165" fontId="35" fillId="0" borderId="48" xfId="0" applyNumberFormat="1" applyFont="1" applyBorder="1" applyAlignment="1">
      <alignment horizontal="center" vertical="center"/>
    </xf>
    <xf numFmtId="165" fontId="35" fillId="0" borderId="13" xfId="0" applyNumberFormat="1" applyFont="1" applyBorder="1" applyAlignment="1">
      <alignment horizontal="center" vertical="center"/>
    </xf>
    <xf numFmtId="0" fontId="17" fillId="0" borderId="0" xfId="0" applyFont="1" applyAlignment="1">
      <alignment horizontal="left" vertical="top"/>
    </xf>
    <xf numFmtId="0" fontId="0" fillId="0" borderId="0" xfId="0" applyAlignment="1">
      <alignment horizontal="left" vertical="top" wrapText="1"/>
    </xf>
    <xf numFmtId="0" fontId="0" fillId="0" borderId="0" xfId="0" applyAlignment="1">
      <alignment horizontal="center" vertical="center"/>
    </xf>
    <xf numFmtId="0" fontId="0" fillId="0" borderId="0" xfId="0" applyAlignment="1">
      <alignment horizontal="left" vertical="top"/>
    </xf>
    <xf numFmtId="0" fontId="14" fillId="0" borderId="0" xfId="0" applyFont="1" applyAlignment="1">
      <alignment horizontal="center" vertical="top"/>
    </xf>
    <xf numFmtId="0" fontId="60" fillId="0" borderId="0" xfId="0" applyFont="1" applyAlignment="1">
      <alignment vertical="center"/>
    </xf>
    <xf numFmtId="2" fontId="7" fillId="0" borderId="0" xfId="0" applyNumberFormat="1" applyFont="1" applyAlignment="1">
      <alignment horizontal="left" vertical="center"/>
    </xf>
    <xf numFmtId="2" fontId="8" fillId="0" borderId="0" xfId="0" applyNumberFormat="1" applyFont="1" applyAlignment="1">
      <alignment horizontal="left" vertical="center"/>
    </xf>
    <xf numFmtId="0" fontId="62" fillId="0" borderId="0" xfId="0" applyFont="1"/>
    <xf numFmtId="0" fontId="0" fillId="0" borderId="98" xfId="0" applyBorder="1"/>
    <xf numFmtId="0" fontId="54" fillId="18" borderId="75" xfId="0" applyFont="1" applyFill="1" applyBorder="1" applyAlignment="1">
      <alignment horizontal="center" vertical="center" wrapText="1"/>
    </xf>
    <xf numFmtId="0" fontId="54" fillId="18" borderId="75" xfId="0" applyFont="1" applyFill="1" applyBorder="1" applyAlignment="1">
      <alignment horizontal="center" vertical="center"/>
    </xf>
    <xf numFmtId="0" fontId="0" fillId="0" borderId="71" xfId="0" applyBorder="1"/>
    <xf numFmtId="0" fontId="14" fillId="0" borderId="0" xfId="0" applyFont="1" applyAlignment="1">
      <alignment horizontal="left" vertical="center"/>
    </xf>
    <xf numFmtId="0" fontId="0" fillId="0" borderId="106" xfId="0" applyBorder="1"/>
    <xf numFmtId="0" fontId="24" fillId="0" borderId="121" xfId="18" applyFont="1" applyBorder="1" applyAlignment="1">
      <alignment horizontal="left" vertical="center"/>
    </xf>
    <xf numFmtId="165" fontId="0" fillId="0" borderId="75" xfId="0" applyNumberFormat="1" applyBorder="1" applyAlignment="1">
      <alignment horizontal="center" vertical="center"/>
    </xf>
    <xf numFmtId="0" fontId="0" fillId="0" borderId="11" xfId="0" applyBorder="1"/>
    <xf numFmtId="165" fontId="0" fillId="0" borderId="7" xfId="0" applyNumberFormat="1" applyBorder="1" applyAlignment="1">
      <alignment horizontal="center" vertical="center"/>
    </xf>
    <xf numFmtId="0" fontId="24" fillId="0" borderId="11" xfId="18" applyFont="1" applyBorder="1" applyAlignment="1">
      <alignment horizontal="left" vertical="center"/>
    </xf>
    <xf numFmtId="165" fontId="0" fillId="0" borderId="7" xfId="0" applyNumberFormat="1" applyBorder="1" applyAlignment="1">
      <alignment horizontal="center"/>
    </xf>
    <xf numFmtId="0" fontId="24" fillId="0" borderId="11" xfId="18" applyFont="1" applyBorder="1" applyAlignment="1">
      <alignment horizontal="left" vertical="center" wrapText="1"/>
    </xf>
    <xf numFmtId="0" fontId="0" fillId="0" borderId="122" xfId="0" applyBorder="1"/>
    <xf numFmtId="0" fontId="24" fillId="0" borderId="67" xfId="18" applyFont="1" applyBorder="1" applyAlignment="1">
      <alignment horizontal="left" vertical="center"/>
    </xf>
    <xf numFmtId="165" fontId="0" fillId="0" borderId="68" xfId="0" applyNumberFormat="1" applyBorder="1" applyAlignment="1">
      <alignment horizontal="center" vertical="center"/>
    </xf>
    <xf numFmtId="0" fontId="0" fillId="0" borderId="0" xfId="0" applyAlignment="1">
      <alignment horizontal="left"/>
    </xf>
    <xf numFmtId="0" fontId="65" fillId="0" borderId="0" xfId="0" applyFont="1" applyAlignment="1">
      <alignment horizontal="right"/>
    </xf>
    <xf numFmtId="166" fontId="65" fillId="0" borderId="0" xfId="0" applyNumberFormat="1" applyFont="1" applyAlignment="1">
      <alignment horizontal="right"/>
    </xf>
    <xf numFmtId="17" fontId="66" fillId="0" borderId="71" xfId="0" applyNumberFormat="1" applyFont="1" applyBorder="1" applyAlignment="1">
      <alignment horizontal="right"/>
    </xf>
    <xf numFmtId="0" fontId="67" fillId="0" borderId="0" xfId="0" applyFont="1"/>
    <xf numFmtId="0" fontId="0" fillId="0" borderId="0" xfId="0" applyAlignment="1">
      <alignment horizontal="right"/>
    </xf>
    <xf numFmtId="0" fontId="63" fillId="0" borderId="0" xfId="0" applyFont="1" applyAlignment="1">
      <alignment horizontal="center" vertical="center"/>
    </xf>
    <xf numFmtId="0" fontId="2" fillId="0" borderId="0" xfId="0" applyFont="1" applyAlignment="1">
      <alignment horizontal="center" vertical="center"/>
    </xf>
    <xf numFmtId="166" fontId="0" fillId="0" borderId="0" xfId="2" applyNumberFormat="1" applyFont="1" applyBorder="1"/>
    <xf numFmtId="17" fontId="0" fillId="0" borderId="0" xfId="0" applyNumberFormat="1" applyAlignment="1">
      <alignment vertical="center" wrapText="1"/>
    </xf>
    <xf numFmtId="0" fontId="0" fillId="0" borderId="0" xfId="0" applyAlignment="1">
      <alignment vertical="center" wrapText="1"/>
    </xf>
    <xf numFmtId="0" fontId="27" fillId="19" borderId="0" xfId="0" applyFont="1" applyFill="1" applyAlignment="1">
      <alignment horizontal="center"/>
    </xf>
    <xf numFmtId="0" fontId="11" fillId="0" borderId="0" xfId="0" applyFont="1" applyAlignment="1">
      <alignment horizontal="left" indent="1"/>
    </xf>
    <xf numFmtId="165" fontId="11" fillId="0" borderId="0" xfId="0" applyNumberFormat="1" applyFont="1"/>
    <xf numFmtId="165" fontId="4" fillId="0" borderId="0" xfId="0" applyNumberFormat="1" applyFont="1"/>
    <xf numFmtId="0" fontId="5" fillId="20" borderId="0" xfId="0" applyFont="1" applyFill="1"/>
    <xf numFmtId="165" fontId="5" fillId="20" borderId="0" xfId="0" applyNumberFormat="1" applyFont="1" applyFill="1"/>
    <xf numFmtId="0" fontId="11" fillId="0" borderId="0" xfId="0" applyFont="1" applyAlignment="1">
      <alignment vertical="center"/>
    </xf>
    <xf numFmtId="0" fontId="69" fillId="0" borderId="0" xfId="0" applyFont="1"/>
    <xf numFmtId="0" fontId="70" fillId="0" borderId="0" xfId="0" applyFont="1"/>
    <xf numFmtId="0" fontId="71" fillId="0" borderId="0" xfId="0" applyFont="1"/>
    <xf numFmtId="0" fontId="69" fillId="19" borderId="126" xfId="0" applyFont="1" applyFill="1" applyBorder="1" applyAlignment="1">
      <alignment horizontal="center" vertical="center"/>
    </xf>
    <xf numFmtId="0" fontId="69" fillId="19" borderId="127" xfId="0" applyFont="1" applyFill="1" applyBorder="1" applyAlignment="1">
      <alignment horizontal="center" vertical="center"/>
    </xf>
    <xf numFmtId="0" fontId="69" fillId="19" borderId="128" xfId="0" applyFont="1" applyFill="1" applyBorder="1" applyAlignment="1">
      <alignment horizontal="center" vertical="center"/>
    </xf>
    <xf numFmtId="0" fontId="69" fillId="19" borderId="9" xfId="0" applyFont="1" applyFill="1" applyBorder="1" applyAlignment="1">
      <alignment horizontal="center" vertical="center"/>
    </xf>
    <xf numFmtId="0" fontId="72" fillId="13" borderId="54" xfId="0" applyFont="1" applyFill="1" applyBorder="1"/>
    <xf numFmtId="10" fontId="72" fillId="13" borderId="54" xfId="2" applyNumberFormat="1" applyFont="1" applyFill="1" applyBorder="1" applyAlignment="1">
      <alignment horizontal="center" vertical="center"/>
    </xf>
    <xf numFmtId="10" fontId="72" fillId="13" borderId="9" xfId="2" applyNumberFormat="1" applyFont="1" applyFill="1" applyBorder="1" applyAlignment="1">
      <alignment horizontal="center" vertical="center"/>
    </xf>
    <xf numFmtId="0" fontId="72" fillId="13" borderId="0" xfId="0" applyFont="1" applyFill="1"/>
    <xf numFmtId="10" fontId="72" fillId="13" borderId="0" xfId="2" applyNumberFormat="1" applyFont="1" applyFill="1" applyBorder="1" applyAlignment="1">
      <alignment horizontal="center" vertical="center"/>
    </xf>
    <xf numFmtId="10" fontId="72" fillId="13" borderId="10" xfId="2" applyNumberFormat="1" applyFont="1" applyFill="1" applyBorder="1" applyAlignment="1">
      <alignment horizontal="center" vertical="center"/>
    </xf>
    <xf numFmtId="49" fontId="72" fillId="13" borderId="0" xfId="0" applyNumberFormat="1" applyFont="1" applyFill="1"/>
    <xf numFmtId="0" fontId="72" fillId="21" borderId="0" xfId="0" applyFont="1" applyFill="1"/>
    <xf numFmtId="10" fontId="72" fillId="21" borderId="0" xfId="2" applyNumberFormat="1" applyFont="1" applyFill="1" applyBorder="1" applyAlignment="1">
      <alignment horizontal="center" vertical="center"/>
    </xf>
    <xf numFmtId="10" fontId="72" fillId="21" borderId="10" xfId="2" applyNumberFormat="1" applyFont="1" applyFill="1" applyBorder="1" applyAlignment="1">
      <alignment horizontal="center" vertical="center"/>
    </xf>
    <xf numFmtId="0" fontId="72" fillId="21" borderId="48" xfId="0" applyFont="1" applyFill="1" applyBorder="1"/>
    <xf numFmtId="10" fontId="72" fillId="21" borderId="48" xfId="2" applyNumberFormat="1" applyFont="1" applyFill="1" applyBorder="1" applyAlignment="1">
      <alignment horizontal="center" vertical="center"/>
    </xf>
    <xf numFmtId="10" fontId="72" fillId="21" borderId="13" xfId="2" applyNumberFormat="1" applyFont="1" applyFill="1" applyBorder="1" applyAlignment="1">
      <alignment horizontal="center" vertical="center"/>
    </xf>
    <xf numFmtId="0" fontId="74" fillId="22" borderId="54" xfId="0" applyFont="1" applyFill="1" applyBorder="1"/>
    <xf numFmtId="10" fontId="74" fillId="22" borderId="54" xfId="0" applyNumberFormat="1" applyFont="1" applyFill="1" applyBorder="1" applyAlignment="1">
      <alignment horizontal="center"/>
    </xf>
    <xf numFmtId="10" fontId="74" fillId="22" borderId="9" xfId="0" applyNumberFormat="1" applyFont="1" applyFill="1" applyBorder="1" applyAlignment="1">
      <alignment horizontal="center"/>
    </xf>
    <xf numFmtId="0" fontId="74" fillId="22" borderId="0" xfId="0" applyFont="1" applyFill="1"/>
    <xf numFmtId="10" fontId="74" fillId="22" borderId="0" xfId="0" applyNumberFormat="1" applyFont="1" applyFill="1" applyAlignment="1">
      <alignment horizontal="center"/>
    </xf>
    <xf numFmtId="10" fontId="74" fillId="22" borderId="10" xfId="0" applyNumberFormat="1" applyFont="1" applyFill="1" applyBorder="1" applyAlignment="1">
      <alignment horizontal="center"/>
    </xf>
    <xf numFmtId="0" fontId="74" fillId="23" borderId="0" xfId="0" applyFont="1" applyFill="1"/>
    <xf numFmtId="10" fontId="74" fillId="23" borderId="0" xfId="0" applyNumberFormat="1" applyFont="1" applyFill="1" applyAlignment="1">
      <alignment horizontal="center"/>
    </xf>
    <xf numFmtId="10" fontId="74" fillId="23" borderId="10" xfId="0" applyNumberFormat="1" applyFont="1" applyFill="1" applyBorder="1" applyAlignment="1">
      <alignment horizontal="center"/>
    </xf>
    <xf numFmtId="0" fontId="74" fillId="23" borderId="48" xfId="0" applyFont="1" applyFill="1" applyBorder="1"/>
    <xf numFmtId="10" fontId="74" fillId="23" borderId="48" xfId="0" applyNumberFormat="1" applyFont="1" applyFill="1" applyBorder="1" applyAlignment="1">
      <alignment horizontal="center"/>
    </xf>
    <xf numFmtId="10" fontId="74" fillId="23" borderId="13" xfId="0" applyNumberFormat="1" applyFont="1" applyFill="1" applyBorder="1" applyAlignment="1">
      <alignment horizontal="center"/>
    </xf>
    <xf numFmtId="0" fontId="25" fillId="0" borderId="0" xfId="0" applyFont="1"/>
    <xf numFmtId="0" fontId="25" fillId="0" borderId="0" xfId="0" applyFont="1" applyAlignment="1">
      <alignment horizontal="left" vertical="center"/>
    </xf>
    <xf numFmtId="0" fontId="26" fillId="0" borderId="0" xfId="0" applyFont="1" applyAlignment="1">
      <alignment horizontal="left" vertical="center"/>
    </xf>
    <xf numFmtId="0" fontId="27" fillId="19" borderId="52" xfId="0" applyFont="1" applyFill="1" applyBorder="1" applyAlignment="1">
      <alignment horizontal="center" vertical="center"/>
    </xf>
    <xf numFmtId="0" fontId="27" fillId="19" borderId="9" xfId="0" applyFont="1" applyFill="1" applyBorder="1" applyAlignment="1">
      <alignment horizontal="center" vertical="center"/>
    </xf>
    <xf numFmtId="0" fontId="14" fillId="0" borderId="51" xfId="0" applyFont="1" applyBorder="1"/>
    <xf numFmtId="166" fontId="19" fillId="0" borderId="2" xfId="0" applyNumberFormat="1" applyFont="1" applyBorder="1" applyAlignment="1">
      <alignment horizontal="center" vertical="center"/>
    </xf>
    <xf numFmtId="166" fontId="19" fillId="0" borderId="129" xfId="0" applyNumberFormat="1" applyFont="1" applyBorder="1" applyAlignment="1">
      <alignment horizontal="center" vertical="center"/>
    </xf>
    <xf numFmtId="0" fontId="19" fillId="0" borderId="129" xfId="0" applyFont="1" applyBorder="1" applyAlignment="1">
      <alignment horizontal="center" vertical="center"/>
    </xf>
    <xf numFmtId="0" fontId="14" fillId="0" borderId="55" xfId="0" applyFont="1" applyBorder="1"/>
    <xf numFmtId="166" fontId="19" fillId="0" borderId="4" xfId="0" applyNumberFormat="1" applyFont="1" applyBorder="1" applyAlignment="1">
      <alignment horizontal="center" vertical="center"/>
    </xf>
    <xf numFmtId="0" fontId="0" fillId="0" borderId="91" xfId="0" applyBorder="1"/>
    <xf numFmtId="0" fontId="69" fillId="19" borderId="2" xfId="0" applyFont="1" applyFill="1" applyBorder="1" applyAlignment="1">
      <alignment horizontal="center" vertical="center"/>
    </xf>
    <xf numFmtId="0" fontId="69" fillId="19" borderId="130" xfId="0" applyFont="1" applyFill="1" applyBorder="1" applyAlignment="1">
      <alignment horizontal="center" vertical="center"/>
    </xf>
    <xf numFmtId="0" fontId="77" fillId="13" borderId="54" xfId="0" applyFont="1" applyFill="1" applyBorder="1"/>
    <xf numFmtId="2" fontId="78" fillId="13" borderId="2" xfId="0" applyNumberFormat="1" applyFont="1" applyFill="1" applyBorder="1" applyAlignment="1">
      <alignment horizontal="center"/>
    </xf>
    <xf numFmtId="2" fontId="78" fillId="13" borderId="9" xfId="0" applyNumberFormat="1" applyFont="1" applyFill="1" applyBorder="1" applyAlignment="1">
      <alignment horizontal="center"/>
    </xf>
    <xf numFmtId="0" fontId="77" fillId="13" borderId="0" xfId="0" applyFont="1" applyFill="1"/>
    <xf numFmtId="2" fontId="78" fillId="13" borderId="129" xfId="0" applyNumberFormat="1" applyFont="1" applyFill="1" applyBorder="1" applyAlignment="1">
      <alignment horizontal="center"/>
    </xf>
    <xf numFmtId="2" fontId="78" fillId="13" borderId="10" xfId="0" applyNumberFormat="1" applyFont="1" applyFill="1" applyBorder="1" applyAlignment="1">
      <alignment horizontal="center"/>
    </xf>
    <xf numFmtId="0" fontId="77" fillId="13" borderId="48" xfId="0" applyFont="1" applyFill="1" applyBorder="1"/>
    <xf numFmtId="2" fontId="78" fillId="13" borderId="4" xfId="0" applyNumberFormat="1" applyFont="1" applyFill="1" applyBorder="1" applyAlignment="1">
      <alignment horizontal="center"/>
    </xf>
    <xf numFmtId="2" fontId="78" fillId="13" borderId="13" xfId="0" applyNumberFormat="1" applyFont="1" applyFill="1" applyBorder="1" applyAlignment="1">
      <alignment horizontal="center"/>
    </xf>
    <xf numFmtId="2" fontId="78" fillId="0" borderId="129" xfId="0" applyNumberFormat="1" applyFont="1" applyBorder="1" applyAlignment="1">
      <alignment horizontal="center"/>
    </xf>
    <xf numFmtId="2" fontId="78" fillId="0" borderId="10" xfId="0" applyNumberFormat="1" applyFont="1" applyBorder="1" applyAlignment="1">
      <alignment horizontal="center"/>
    </xf>
    <xf numFmtId="0" fontId="77" fillId="13" borderId="2" xfId="0" applyFont="1" applyFill="1" applyBorder="1"/>
    <xf numFmtId="0" fontId="77" fillId="13" borderId="129" xfId="0" applyFont="1" applyFill="1" applyBorder="1"/>
    <xf numFmtId="0" fontId="77" fillId="13" borderId="4" xfId="0" applyFont="1" applyFill="1" applyBorder="1"/>
    <xf numFmtId="0" fontId="55" fillId="0" borderId="0" xfId="0" applyFont="1"/>
    <xf numFmtId="165" fontId="21" fillId="0" borderId="0" xfId="0" applyNumberFormat="1" applyFont="1"/>
    <xf numFmtId="0" fontId="24" fillId="0" borderId="0" xfId="0" applyFont="1"/>
    <xf numFmtId="0" fontId="3" fillId="0" borderId="0" xfId="0" applyFont="1" applyAlignment="1">
      <alignment horizontal="center" vertical="center" wrapText="1" readingOrder="1"/>
    </xf>
    <xf numFmtId="0" fontId="15" fillId="0" borderId="0" xfId="0" applyFont="1" applyAlignment="1">
      <alignment horizontal="center" vertical="top" wrapText="1" readingOrder="1"/>
    </xf>
    <xf numFmtId="0" fontId="14" fillId="0" borderId="0" xfId="0" applyFont="1" applyAlignment="1">
      <alignment horizontal="center"/>
    </xf>
    <xf numFmtId="0" fontId="3" fillId="0" borderId="0" xfId="11" applyFont="1" applyAlignment="1">
      <alignment horizontal="center"/>
    </xf>
    <xf numFmtId="0" fontId="19" fillId="0" borderId="0" xfId="11" applyFont="1" applyAlignment="1">
      <alignment horizontal="center"/>
    </xf>
    <xf numFmtId="0" fontId="3" fillId="0" borderId="0" xfId="11" applyFont="1" applyAlignment="1">
      <alignment horizontal="center" vertical="center" wrapText="1" readingOrder="1"/>
    </xf>
    <xf numFmtId="0" fontId="19" fillId="0" borderId="0" xfId="19" applyFont="1"/>
    <xf numFmtId="0" fontId="15" fillId="0" borderId="0" xfId="11" applyFont="1" applyAlignment="1">
      <alignment horizontal="center" vertical="top" wrapText="1" readingOrder="1"/>
    </xf>
    <xf numFmtId="0" fontId="19" fillId="0" borderId="0" xfId="11" applyFont="1" applyAlignment="1">
      <alignment wrapText="1"/>
    </xf>
    <xf numFmtId="0" fontId="27" fillId="11" borderId="58" xfId="0" applyFont="1" applyFill="1" applyBorder="1" applyAlignment="1">
      <alignment horizontal="center" vertical="center"/>
    </xf>
    <xf numFmtId="0" fontId="14" fillId="12" borderId="0" xfId="19" applyFont="1" applyFill="1" applyAlignment="1">
      <alignment vertical="center"/>
    </xf>
    <xf numFmtId="168" fontId="14" fillId="12" borderId="0" xfId="0" applyNumberFormat="1" applyFont="1" applyFill="1" applyAlignment="1">
      <alignment vertical="center" wrapText="1"/>
    </xf>
    <xf numFmtId="0" fontId="14" fillId="0" borderId="0" xfId="19" applyFont="1" applyAlignment="1">
      <alignment horizontal="left" indent="1"/>
    </xf>
    <xf numFmtId="168" fontId="14" fillId="0" borderId="0" xfId="0" applyNumberFormat="1" applyFont="1" applyAlignment="1">
      <alignment wrapText="1"/>
    </xf>
    <xf numFmtId="168" fontId="14" fillId="0" borderId="0" xfId="0" applyNumberFormat="1" applyFont="1"/>
    <xf numFmtId="0" fontId="14" fillId="3" borderId="0" xfId="0" applyFont="1" applyFill="1" applyAlignment="1">
      <alignment horizontal="left" indent="1"/>
    </xf>
    <xf numFmtId="168" fontId="14" fillId="3" borderId="0" xfId="0" applyNumberFormat="1" applyFont="1" applyFill="1" applyAlignment="1">
      <alignment wrapText="1"/>
    </xf>
    <xf numFmtId="168" fontId="14" fillId="3" borderId="0" xfId="0" applyNumberFormat="1" applyFont="1" applyFill="1"/>
    <xf numFmtId="0" fontId="14" fillId="0" borderId="0" xfId="0" applyFont="1" applyAlignment="1">
      <alignment horizontal="left" vertical="center" indent="2"/>
    </xf>
    <xf numFmtId="0" fontId="19" fillId="0" borderId="0" xfId="0" applyFont="1" applyAlignment="1">
      <alignment horizontal="left" indent="3"/>
    </xf>
    <xf numFmtId="168" fontId="19" fillId="0" borderId="0" xfId="0" applyNumberFormat="1" applyFont="1" applyAlignment="1">
      <alignment wrapText="1"/>
    </xf>
    <xf numFmtId="168" fontId="19" fillId="0" borderId="0" xfId="19" applyNumberFormat="1" applyFont="1" applyAlignment="1">
      <alignment wrapText="1"/>
    </xf>
    <xf numFmtId="168" fontId="19" fillId="0" borderId="0" xfId="19" applyNumberFormat="1" applyFont="1"/>
    <xf numFmtId="168" fontId="19" fillId="0" borderId="0" xfId="2" applyNumberFormat="1" applyFont="1"/>
    <xf numFmtId="10" fontId="19" fillId="0" borderId="0" xfId="12" applyNumberFormat="1" applyFont="1"/>
    <xf numFmtId="168" fontId="19" fillId="0" borderId="133" xfId="19" applyNumberFormat="1" applyFont="1" applyBorder="1" applyAlignment="1">
      <alignment wrapText="1"/>
    </xf>
    <xf numFmtId="0" fontId="14" fillId="0" borderId="134" xfId="19" applyFont="1" applyBorder="1"/>
    <xf numFmtId="168" fontId="14" fillId="0" borderId="134" xfId="19" applyNumberFormat="1" applyFont="1" applyBorder="1" applyAlignment="1">
      <alignment wrapText="1"/>
    </xf>
    <xf numFmtId="168" fontId="14" fillId="0" borderId="134" xfId="19" applyNumberFormat="1" applyFont="1" applyBorder="1"/>
    <xf numFmtId="0" fontId="19" fillId="0" borderId="0" xfId="19" applyFont="1" applyAlignment="1">
      <alignment wrapText="1"/>
    </xf>
    <xf numFmtId="0" fontId="3" fillId="0" borderId="0" xfId="11" applyFont="1"/>
    <xf numFmtId="0" fontId="27" fillId="11" borderId="131" xfId="0" applyFont="1" applyFill="1" applyBorder="1" applyAlignment="1">
      <alignment horizontal="center" vertical="center" wrapText="1"/>
    </xf>
    <xf numFmtId="168" fontId="14" fillId="0" borderId="0" xfId="0" applyNumberFormat="1" applyFont="1" applyAlignment="1">
      <alignment horizontal="center" vertical="center"/>
    </xf>
    <xf numFmtId="0" fontId="19" fillId="0" borderId="0" xfId="0" applyFont="1" applyAlignment="1">
      <alignment horizontal="left" vertical="center" indent="2"/>
    </xf>
    <xf numFmtId="168" fontId="19" fillId="0" borderId="0" xfId="0" applyNumberFormat="1" applyFont="1" applyAlignment="1">
      <alignment horizontal="center" vertical="center"/>
    </xf>
    <xf numFmtId="0" fontId="19" fillId="0" borderId="0" xfId="19" applyFont="1" applyAlignment="1">
      <alignment vertical="center"/>
    </xf>
    <xf numFmtId="0" fontId="15" fillId="0" borderId="0" xfId="11" applyFont="1" applyAlignment="1">
      <alignment vertical="center" wrapText="1" readingOrder="1"/>
    </xf>
    <xf numFmtId="0" fontId="19" fillId="0" borderId="0" xfId="11" applyFont="1" applyAlignment="1">
      <alignment vertical="center"/>
    </xf>
    <xf numFmtId="0" fontId="19" fillId="0" borderId="0" xfId="11" applyFont="1" applyAlignment="1">
      <alignment vertical="center" wrapText="1"/>
    </xf>
    <xf numFmtId="0" fontId="19" fillId="0" borderId="0" xfId="19" applyFont="1" applyAlignment="1">
      <alignment vertical="center" wrapText="1"/>
    </xf>
    <xf numFmtId="0" fontId="3" fillId="0" borderId="0" xfId="11" applyFont="1" applyAlignment="1">
      <alignment vertical="center"/>
    </xf>
    <xf numFmtId="0" fontId="27" fillId="11" borderId="132" xfId="0" applyFont="1" applyFill="1" applyBorder="1" applyAlignment="1">
      <alignment horizontal="center" vertical="center"/>
    </xf>
    <xf numFmtId="168" fontId="14" fillId="12" borderId="0" xfId="0" applyNumberFormat="1" applyFont="1" applyFill="1" applyAlignment="1">
      <alignment horizontal="center" vertical="center" wrapText="1"/>
    </xf>
    <xf numFmtId="0" fontId="14" fillId="0" borderId="0" xfId="19" applyFont="1" applyAlignment="1">
      <alignment horizontal="left" vertical="center" indent="1"/>
    </xf>
    <xf numFmtId="168" fontId="14" fillId="0" borderId="0" xfId="0" applyNumberFormat="1" applyFont="1" applyAlignment="1">
      <alignment horizontal="center" vertical="center" wrapText="1"/>
    </xf>
    <xf numFmtId="0" fontId="14" fillId="3" borderId="0" xfId="0" applyFont="1" applyFill="1" applyAlignment="1">
      <alignment horizontal="left" vertical="center" indent="2"/>
    </xf>
    <xf numFmtId="168" fontId="14" fillId="3" borderId="0" xfId="0" applyNumberFormat="1" applyFont="1" applyFill="1" applyAlignment="1">
      <alignment horizontal="center" vertical="center" wrapText="1"/>
    </xf>
    <xf numFmtId="168" fontId="14" fillId="3" borderId="0" xfId="0" applyNumberFormat="1" applyFont="1" applyFill="1" applyAlignment="1">
      <alignment horizontal="center" vertical="center"/>
    </xf>
    <xf numFmtId="0" fontId="14" fillId="0" borderId="0" xfId="0" applyFont="1" applyAlignment="1">
      <alignment horizontal="left" vertical="center" indent="3"/>
    </xf>
    <xf numFmtId="0" fontId="14" fillId="0" borderId="0" xfId="0" applyFont="1" applyAlignment="1">
      <alignment horizontal="left" vertical="center" indent="4"/>
    </xf>
    <xf numFmtId="0" fontId="19" fillId="0" borderId="0" xfId="0" applyFont="1" applyAlignment="1">
      <alignment horizontal="left" vertical="center" indent="5"/>
    </xf>
    <xf numFmtId="166" fontId="19" fillId="0" borderId="0" xfId="12" applyNumberFormat="1" applyFont="1" applyAlignment="1">
      <alignment vertical="center"/>
    </xf>
    <xf numFmtId="10" fontId="19" fillId="0" borderId="0" xfId="12" applyNumberFormat="1" applyFont="1" applyAlignment="1">
      <alignment vertical="center"/>
    </xf>
    <xf numFmtId="0" fontId="19" fillId="0" borderId="0" xfId="0" applyFont="1" applyAlignment="1">
      <alignment horizontal="left" vertical="center"/>
    </xf>
    <xf numFmtId="0" fontId="14" fillId="0" borderId="0" xfId="0" applyFont="1" applyAlignment="1">
      <alignment horizontal="left" vertical="center" indent="5"/>
    </xf>
    <xf numFmtId="0" fontId="19" fillId="0" borderId="0" xfId="0" applyFont="1" applyAlignment="1">
      <alignment horizontal="left" vertical="center" indent="6"/>
    </xf>
    <xf numFmtId="0" fontId="19" fillId="0" borderId="0" xfId="0" applyFont="1" applyAlignment="1">
      <alignment horizontal="left" vertical="center" indent="4"/>
    </xf>
    <xf numFmtId="0" fontId="14" fillId="3" borderId="0" xfId="0" applyFont="1" applyFill="1" applyAlignment="1">
      <alignment horizontal="left" vertical="center" indent="5"/>
    </xf>
    <xf numFmtId="0" fontId="14" fillId="0" borderId="0" xfId="0" applyFont="1" applyAlignment="1">
      <alignment horizontal="left" vertical="center" indent="6"/>
    </xf>
    <xf numFmtId="0" fontId="14" fillId="0" borderId="134" xfId="19" applyFont="1" applyBorder="1" applyAlignment="1">
      <alignment vertical="center"/>
    </xf>
    <xf numFmtId="168" fontId="14" fillId="0" borderId="134" xfId="19" applyNumberFormat="1" applyFont="1" applyBorder="1" applyAlignment="1">
      <alignment horizontal="center" vertical="center" wrapText="1"/>
    </xf>
    <xf numFmtId="168" fontId="14" fillId="0" borderId="134" xfId="19" applyNumberFormat="1" applyFont="1" applyBorder="1" applyAlignment="1">
      <alignment horizontal="center" vertical="center"/>
    </xf>
    <xf numFmtId="0" fontId="27" fillId="11" borderId="58" xfId="19" applyFont="1" applyFill="1" applyBorder="1" applyAlignment="1">
      <alignment horizontal="center" vertical="center" wrapText="1"/>
    </xf>
    <xf numFmtId="0" fontId="14" fillId="12" borderId="0" xfId="0" applyFont="1" applyFill="1" applyAlignment="1">
      <alignment vertical="center"/>
    </xf>
    <xf numFmtId="166" fontId="14" fillId="12" borderId="0" xfId="2" applyNumberFormat="1" applyFont="1" applyFill="1" applyAlignment="1">
      <alignment horizontal="center" vertical="center"/>
    </xf>
    <xf numFmtId="168" fontId="19" fillId="0" borderId="0" xfId="0" applyNumberFormat="1" applyFont="1" applyAlignment="1">
      <alignment horizontal="center" vertical="center" wrapText="1"/>
    </xf>
    <xf numFmtId="0" fontId="81" fillId="12" borderId="137" xfId="20" applyFont="1" applyFill="1" applyBorder="1" applyAlignment="1">
      <alignment horizontal="left"/>
    </xf>
    <xf numFmtId="168" fontId="81" fillId="12" borderId="137" xfId="20" applyNumberFormat="1" applyFont="1" applyFill="1" applyBorder="1" applyAlignment="1">
      <alignment horizontal="center"/>
    </xf>
    <xf numFmtId="0" fontId="81" fillId="0" borderId="0" xfId="20" applyFont="1" applyAlignment="1">
      <alignment horizontal="left" indent="1"/>
    </xf>
    <xf numFmtId="168" fontId="81" fillId="0" borderId="0" xfId="20" applyNumberFormat="1" applyFont="1" applyAlignment="1">
      <alignment horizontal="center"/>
    </xf>
    <xf numFmtId="0" fontId="82" fillId="0" borderId="0" xfId="20" applyFont="1" applyAlignment="1">
      <alignment horizontal="left" indent="2"/>
    </xf>
    <xf numFmtId="168" fontId="82" fillId="0" borderId="0" xfId="20" applyNumberFormat="1" applyFont="1" applyAlignment="1">
      <alignment horizontal="center"/>
    </xf>
    <xf numFmtId="0" fontId="82" fillId="0" borderId="0" xfId="20" applyFont="1" applyAlignment="1">
      <alignment horizontal="left" indent="3"/>
    </xf>
    <xf numFmtId="0" fontId="83" fillId="0" borderId="0" xfId="21" applyAlignment="1">
      <alignment horizontal="left" vertical="top"/>
    </xf>
    <xf numFmtId="0" fontId="84" fillId="0" borderId="0" xfId="21" applyFont="1" applyAlignment="1">
      <alignment vertical="top"/>
    </xf>
    <xf numFmtId="0" fontId="86" fillId="0" borderId="0" xfId="21" applyFont="1" applyAlignment="1">
      <alignment horizontal="left" vertical="top"/>
    </xf>
    <xf numFmtId="0" fontId="27" fillId="11" borderId="138" xfId="21" applyFont="1" applyFill="1" applyBorder="1" applyAlignment="1">
      <alignment horizontal="center" vertical="center"/>
    </xf>
    <xf numFmtId="0" fontId="87" fillId="0" borderId="0" xfId="21" applyFont="1" applyAlignment="1">
      <alignment vertical="top"/>
    </xf>
    <xf numFmtId="0" fontId="26" fillId="0" borderId="0" xfId="21" applyFont="1" applyAlignment="1">
      <alignment horizontal="left" vertical="top"/>
    </xf>
    <xf numFmtId="0" fontId="88" fillId="24" borderId="0" xfId="0" applyFont="1" applyFill="1" applyAlignment="1">
      <alignment horizontal="left" vertical="center"/>
    </xf>
    <xf numFmtId="0" fontId="88" fillId="24" borderId="0" xfId="0" applyFont="1" applyFill="1" applyAlignment="1">
      <alignment horizontal="right" vertical="center" wrapText="1" readingOrder="1"/>
    </xf>
    <xf numFmtId="0" fontId="88" fillId="24" borderId="0" xfId="0" applyFont="1" applyFill="1" applyAlignment="1">
      <alignment horizontal="right" vertical="center" wrapText="1"/>
    </xf>
    <xf numFmtId="2" fontId="88" fillId="24" borderId="0" xfId="0" applyNumberFormat="1" applyFont="1" applyFill="1" applyAlignment="1">
      <alignment horizontal="right" vertical="center" wrapText="1"/>
    </xf>
    <xf numFmtId="10" fontId="89" fillId="24" borderId="0" xfId="0" applyNumberFormat="1" applyFont="1" applyFill="1" applyAlignment="1">
      <alignment horizontal="right" vertical="center" readingOrder="1"/>
    </xf>
    <xf numFmtId="0" fontId="15" fillId="0" borderId="0" xfId="3" applyFont="1" applyAlignment="1">
      <alignment vertical="center"/>
    </xf>
    <xf numFmtId="0" fontId="19" fillId="0" borderId="48" xfId="11" applyFont="1" applyBorder="1" applyAlignment="1">
      <alignment horizontal="center"/>
    </xf>
    <xf numFmtId="0" fontId="37" fillId="10" borderId="88" xfId="11" applyFont="1" applyFill="1" applyBorder="1" applyAlignment="1">
      <alignment horizontal="center" vertical="center"/>
    </xf>
    <xf numFmtId="4" fontId="1" fillId="0" borderId="0" xfId="11" applyNumberFormat="1" applyAlignment="1">
      <alignment vertical="center" wrapText="1"/>
    </xf>
    <xf numFmtId="0" fontId="37" fillId="10" borderId="43" xfId="11" applyFont="1" applyFill="1" applyBorder="1" applyAlignment="1">
      <alignment horizontal="center" vertical="center"/>
    </xf>
    <xf numFmtId="0" fontId="38" fillId="12" borderId="139" xfId="11" applyFont="1" applyFill="1" applyBorder="1" applyAlignment="1">
      <alignment horizontal="left" vertical="center" wrapText="1"/>
    </xf>
    <xf numFmtId="173" fontId="38" fillId="12" borderId="139" xfId="11" applyNumberFormat="1" applyFont="1" applyFill="1" applyBorder="1" applyAlignment="1">
      <alignment horizontal="center" vertical="center"/>
    </xf>
    <xf numFmtId="166" fontId="19" fillId="0" borderId="0" xfId="13" applyNumberFormat="1" applyFont="1" applyAlignment="1">
      <alignment horizontal="center"/>
    </xf>
    <xf numFmtId="166" fontId="19" fillId="0" borderId="0" xfId="12" applyNumberFormat="1" applyFont="1" applyBorder="1" applyAlignment="1">
      <alignment horizontal="center" vertical="center"/>
    </xf>
    <xf numFmtId="0" fontId="39" fillId="0" borderId="140" xfId="11" applyFont="1" applyBorder="1" applyAlignment="1">
      <alignment horizontal="left" vertical="center" wrapText="1" indent="2"/>
    </xf>
    <xf numFmtId="173" fontId="39" fillId="0" borderId="141" xfId="11" applyNumberFormat="1" applyFont="1" applyBorder="1" applyAlignment="1">
      <alignment horizontal="center" vertical="center"/>
    </xf>
    <xf numFmtId="173" fontId="39" fillId="0" borderId="140" xfId="11" applyNumberFormat="1" applyFont="1" applyBorder="1" applyAlignment="1">
      <alignment horizontal="center" vertical="center"/>
    </xf>
    <xf numFmtId="166" fontId="19" fillId="0" borderId="0" xfId="2" applyNumberFormat="1" applyFont="1" applyAlignment="1">
      <alignment horizontal="center"/>
    </xf>
    <xf numFmtId="0" fontId="38" fillId="12" borderId="142" xfId="11" applyFont="1" applyFill="1" applyBorder="1" applyAlignment="1">
      <alignment horizontal="left" vertical="center" wrapText="1"/>
    </xf>
    <xf numFmtId="173" fontId="38" fillId="12" borderId="133" xfId="11" applyNumberFormat="1" applyFont="1" applyFill="1" applyBorder="1" applyAlignment="1">
      <alignment horizontal="center" vertical="center"/>
    </xf>
    <xf numFmtId="173" fontId="38" fillId="12" borderId="142" xfId="11" applyNumberFormat="1" applyFont="1" applyFill="1" applyBorder="1" applyAlignment="1">
      <alignment horizontal="center" vertical="center"/>
    </xf>
    <xf numFmtId="0" fontId="38" fillId="0" borderId="143" xfId="11" applyFont="1" applyBorder="1" applyAlignment="1">
      <alignment horizontal="left" vertical="center" wrapText="1" indent="1"/>
    </xf>
    <xf numFmtId="173" fontId="38" fillId="0" borderId="144" xfId="11" applyNumberFormat="1" applyFont="1" applyBorder="1" applyAlignment="1">
      <alignment horizontal="center" vertical="center"/>
    </xf>
    <xf numFmtId="173" fontId="38" fillId="0" borderId="143" xfId="11" applyNumberFormat="1" applyFont="1" applyBorder="1" applyAlignment="1">
      <alignment horizontal="center" vertical="center"/>
    </xf>
    <xf numFmtId="0" fontId="39" fillId="0" borderId="141" xfId="5" applyFont="1" applyBorder="1" applyAlignment="1">
      <alignment horizontal="left" vertical="center" wrapText="1" indent="2"/>
    </xf>
    <xf numFmtId="0" fontId="38" fillId="12" borderId="133" xfId="11" applyFont="1" applyFill="1" applyBorder="1" applyAlignment="1">
      <alignment horizontal="left" vertical="center" wrapText="1"/>
    </xf>
    <xf numFmtId="169" fontId="19" fillId="0" borderId="0" xfId="2" applyNumberFormat="1" applyFont="1" applyAlignment="1">
      <alignment horizontal="center"/>
    </xf>
    <xf numFmtId="0" fontId="39" fillId="0" borderId="140" xfId="5" applyFont="1" applyBorder="1" applyAlignment="1">
      <alignment horizontal="left" vertical="center" wrapText="1" indent="2"/>
    </xf>
    <xf numFmtId="0" fontId="38" fillId="0" borderId="140" xfId="11" applyFont="1" applyBorder="1" applyAlignment="1">
      <alignment horizontal="left" vertical="center" wrapText="1" indent="1"/>
    </xf>
    <xf numFmtId="173" fontId="38" fillId="0" borderId="141" xfId="11" applyNumberFormat="1" applyFont="1" applyBorder="1" applyAlignment="1">
      <alignment horizontal="center" vertical="center"/>
    </xf>
    <xf numFmtId="0" fontId="38" fillId="0" borderId="141" xfId="11" applyFont="1" applyBorder="1" applyAlignment="1">
      <alignment horizontal="left" vertical="center" wrapText="1" indent="1"/>
    </xf>
    <xf numFmtId="0" fontId="39" fillId="0" borderId="0" xfId="5" applyFont="1" applyAlignment="1">
      <alignment horizontal="left" vertical="center" wrapText="1" indent="2"/>
    </xf>
    <xf numFmtId="0" fontId="81" fillId="0" borderId="0" xfId="11" applyFont="1" applyAlignment="1">
      <alignment vertical="center"/>
    </xf>
    <xf numFmtId="0" fontId="81" fillId="0" borderId="0" xfId="11" applyFont="1"/>
    <xf numFmtId="0" fontId="1" fillId="0" borderId="0" xfId="19"/>
    <xf numFmtId="0" fontId="3" fillId="25" borderId="20" xfId="11" applyFont="1" applyFill="1" applyBorder="1"/>
    <xf numFmtId="173" fontId="14" fillId="25" borderId="24" xfId="7" applyNumberFormat="1" applyFont="1" applyFill="1" applyBorder="1" applyAlignment="1">
      <alignment horizontal="center" vertical="center"/>
    </xf>
    <xf numFmtId="173" fontId="38" fillId="12" borderId="145" xfId="11" applyNumberFormat="1" applyFont="1" applyFill="1" applyBorder="1" applyAlignment="1">
      <alignment horizontal="center" vertical="center"/>
    </xf>
    <xf numFmtId="166" fontId="38" fillId="12" borderId="139" xfId="12" applyNumberFormat="1" applyFont="1" applyFill="1" applyBorder="1" applyAlignment="1">
      <alignment horizontal="center" vertical="center"/>
    </xf>
    <xf numFmtId="166" fontId="38" fillId="0" borderId="141" xfId="12" applyNumberFormat="1" applyFont="1" applyBorder="1" applyAlignment="1">
      <alignment horizontal="center" vertical="center"/>
    </xf>
    <xf numFmtId="0" fontId="39" fillId="0" borderId="146" xfId="11" applyFont="1" applyBorder="1" applyAlignment="1">
      <alignment horizontal="left" vertical="center" wrapText="1" indent="2"/>
    </xf>
    <xf numFmtId="166" fontId="39" fillId="0" borderId="141" xfId="12" applyNumberFormat="1" applyFont="1" applyBorder="1" applyAlignment="1">
      <alignment horizontal="center" vertical="center"/>
    </xf>
    <xf numFmtId="10" fontId="1" fillId="0" borderId="0" xfId="2" applyNumberFormat="1"/>
    <xf numFmtId="166" fontId="38" fillId="0" borderId="144" xfId="12" applyNumberFormat="1" applyFont="1" applyBorder="1" applyAlignment="1">
      <alignment horizontal="center" vertical="center"/>
    </xf>
    <xf numFmtId="0" fontId="39" fillId="0" borderId="141" xfId="11" applyFont="1" applyBorder="1" applyAlignment="1">
      <alignment horizontal="left" vertical="center" wrapText="1" indent="2"/>
    </xf>
    <xf numFmtId="173" fontId="39" fillId="0" borderId="147" xfId="11" applyNumberFormat="1" applyFont="1" applyBorder="1" applyAlignment="1">
      <alignment horizontal="center" vertical="center"/>
    </xf>
    <xf numFmtId="166" fontId="39" fillId="0" borderId="147" xfId="12" applyNumberFormat="1" applyFont="1" applyBorder="1" applyAlignment="1">
      <alignment horizontal="center" vertical="center"/>
    </xf>
    <xf numFmtId="166" fontId="39" fillId="0" borderId="0" xfId="12" applyNumberFormat="1" applyFont="1" applyBorder="1" applyAlignment="1">
      <alignment horizontal="center" vertical="center"/>
    </xf>
    <xf numFmtId="173" fontId="38" fillId="0" borderId="140" xfId="11" applyNumberFormat="1" applyFont="1" applyBorder="1" applyAlignment="1">
      <alignment horizontal="center" vertical="center"/>
    </xf>
    <xf numFmtId="169" fontId="37" fillId="11" borderId="148" xfId="12" applyNumberFormat="1" applyFont="1" applyFill="1" applyBorder="1" applyAlignment="1">
      <alignment horizontal="center" vertical="center"/>
    </xf>
    <xf numFmtId="0" fontId="25" fillId="0" borderId="0" xfId="0" applyFont="1" applyAlignment="1">
      <alignment vertical="center" wrapText="1" readingOrder="1"/>
    </xf>
    <xf numFmtId="0" fontId="25" fillId="0" borderId="0" xfId="0" applyFont="1" applyAlignment="1">
      <alignment vertical="top" wrapText="1" readingOrder="1"/>
    </xf>
    <xf numFmtId="0" fontId="25" fillId="0" borderId="0" xfId="0" applyFont="1" applyAlignment="1">
      <alignment horizontal="center" vertical="top" wrapText="1" readingOrder="1"/>
    </xf>
    <xf numFmtId="0" fontId="19" fillId="0" borderId="85" xfId="0" applyFont="1" applyBorder="1"/>
    <xf numFmtId="0" fontId="19" fillId="0" borderId="85" xfId="0" applyFont="1" applyBorder="1" applyAlignment="1">
      <alignment horizontal="center" vertical="center"/>
    </xf>
    <xf numFmtId="166" fontId="19" fillId="0" borderId="85" xfId="2" applyNumberFormat="1" applyFont="1" applyBorder="1" applyAlignment="1">
      <alignment horizontal="center" vertical="center"/>
    </xf>
    <xf numFmtId="0" fontId="90" fillId="0" borderId="0" xfId="0" applyFont="1" applyAlignment="1">
      <alignment vertical="center"/>
    </xf>
    <xf numFmtId="0" fontId="14" fillId="13" borderId="0" xfId="0" applyFont="1" applyFill="1" applyAlignment="1">
      <alignment horizontal="center"/>
    </xf>
    <xf numFmtId="0" fontId="15" fillId="13" borderId="0" xfId="0" applyFont="1" applyFill="1"/>
    <xf numFmtId="0" fontId="19" fillId="13" borderId="0" xfId="0" applyFont="1" applyFill="1" applyAlignment="1">
      <alignment horizontal="center"/>
    </xf>
    <xf numFmtId="0" fontId="19" fillId="13" borderId="0" xfId="0" applyFont="1" applyFill="1"/>
    <xf numFmtId="0" fontId="27" fillId="13" borderId="57" xfId="0" applyFont="1" applyFill="1" applyBorder="1"/>
    <xf numFmtId="4" fontId="54" fillId="0" borderId="0" xfId="0" applyNumberFormat="1" applyFont="1" applyAlignment="1">
      <alignment vertical="center" wrapText="1"/>
    </xf>
    <xf numFmtId="168" fontId="80" fillId="13" borderId="20" xfId="0" applyNumberFormat="1" applyFont="1" applyFill="1" applyBorder="1"/>
    <xf numFmtId="166" fontId="19" fillId="13" borderId="0" xfId="2" applyNumberFormat="1" applyFont="1" applyFill="1"/>
    <xf numFmtId="0" fontId="33" fillId="13" borderId="0" xfId="0" applyFont="1" applyFill="1" applyAlignment="1">
      <alignment horizontal="left" wrapText="1"/>
    </xf>
    <xf numFmtId="168" fontId="33" fillId="13" borderId="132" xfId="1" applyNumberFormat="1" applyFont="1" applyFill="1" applyBorder="1" applyAlignment="1">
      <alignment horizontal="right" vertical="center"/>
    </xf>
    <xf numFmtId="166" fontId="33" fillId="13" borderId="132" xfId="2" applyNumberFormat="1" applyFont="1" applyFill="1" applyBorder="1" applyAlignment="1">
      <alignment horizontal="right" vertical="center"/>
    </xf>
    <xf numFmtId="166" fontId="33" fillId="13" borderId="0" xfId="2" applyNumberFormat="1" applyFont="1" applyFill="1" applyBorder="1" applyAlignment="1">
      <alignment horizontal="center"/>
    </xf>
    <xf numFmtId="0" fontId="57" fillId="13" borderId="0" xfId="0" applyFont="1" applyFill="1" applyAlignment="1">
      <alignment horizontal="left" wrapText="1"/>
    </xf>
    <xf numFmtId="168" fontId="57" fillId="13" borderId="58" xfId="1" applyNumberFormat="1" applyFont="1" applyFill="1" applyBorder="1" applyAlignment="1">
      <alignment horizontal="right" vertical="center"/>
    </xf>
    <xf numFmtId="166" fontId="57" fillId="13" borderId="58" xfId="2" applyNumberFormat="1" applyFont="1" applyFill="1" applyBorder="1" applyAlignment="1">
      <alignment horizontal="right" vertical="center"/>
    </xf>
    <xf numFmtId="166" fontId="57" fillId="13" borderId="0" xfId="2" applyNumberFormat="1" applyFont="1" applyFill="1" applyBorder="1" applyAlignment="1">
      <alignment horizontal="center"/>
    </xf>
    <xf numFmtId="0" fontId="35" fillId="13" borderId="0" xfId="0" applyFont="1" applyFill="1" applyAlignment="1">
      <alignment horizontal="left" wrapText="1"/>
    </xf>
    <xf numFmtId="180" fontId="35" fillId="13" borderId="58" xfId="1" applyNumberFormat="1" applyFont="1" applyFill="1" applyBorder="1" applyAlignment="1">
      <alignment horizontal="right" vertical="center"/>
    </xf>
    <xf numFmtId="166" fontId="35" fillId="13" borderId="58" xfId="2" applyNumberFormat="1" applyFont="1" applyFill="1" applyBorder="1" applyAlignment="1">
      <alignment horizontal="right" vertical="center"/>
    </xf>
    <xf numFmtId="168" fontId="35" fillId="13" borderId="58" xfId="1" applyNumberFormat="1" applyFont="1" applyFill="1" applyBorder="1" applyAlignment="1">
      <alignment horizontal="right" vertical="center"/>
    </xf>
    <xf numFmtId="166" fontId="35" fillId="13" borderId="0" xfId="2" applyNumberFormat="1" applyFont="1" applyFill="1" applyBorder="1" applyAlignment="1">
      <alignment horizontal="center"/>
    </xf>
    <xf numFmtId="166" fontId="36" fillId="13" borderId="0" xfId="2" applyNumberFormat="1" applyFont="1" applyFill="1" applyBorder="1" applyAlignment="1">
      <alignment horizontal="center"/>
    </xf>
    <xf numFmtId="0" fontId="35" fillId="13" borderId="0" xfId="0" applyFont="1" applyFill="1" applyAlignment="1">
      <alignment horizontal="left" vertical="top" wrapText="1"/>
    </xf>
    <xf numFmtId="166" fontId="35" fillId="13" borderId="0" xfId="2" applyNumberFormat="1" applyFont="1" applyFill="1" applyBorder="1" applyAlignment="1">
      <alignment horizontal="center" vertical="center"/>
    </xf>
    <xf numFmtId="180" fontId="57" fillId="13" borderId="58" xfId="1" applyNumberFormat="1" applyFont="1" applyFill="1" applyBorder="1" applyAlignment="1">
      <alignment horizontal="right" vertical="center"/>
    </xf>
    <xf numFmtId="166" fontId="57" fillId="13" borderId="0" xfId="2" applyNumberFormat="1" applyFont="1" applyFill="1" applyBorder="1" applyAlignment="1">
      <alignment horizontal="center" vertical="center"/>
    </xf>
    <xf numFmtId="166" fontId="33" fillId="13" borderId="0" xfId="2" applyNumberFormat="1" applyFont="1" applyFill="1" applyBorder="1" applyAlignment="1">
      <alignment horizontal="center" vertical="center"/>
    </xf>
    <xf numFmtId="166" fontId="36" fillId="13" borderId="0" xfId="2" applyNumberFormat="1" applyFont="1" applyFill="1" applyBorder="1" applyAlignment="1">
      <alignment horizontal="center" vertical="center"/>
    </xf>
    <xf numFmtId="180" fontId="35" fillId="13" borderId="131" xfId="1" applyNumberFormat="1" applyFont="1" applyFill="1" applyBorder="1" applyAlignment="1">
      <alignment horizontal="right" vertical="center"/>
    </xf>
    <xf numFmtId="168" fontId="57" fillId="13" borderId="131" xfId="1" applyNumberFormat="1" applyFont="1" applyFill="1" applyBorder="1" applyAlignment="1">
      <alignment horizontal="right" vertical="center"/>
    </xf>
    <xf numFmtId="166" fontId="57" fillId="13" borderId="131" xfId="2" applyNumberFormat="1" applyFont="1" applyFill="1" applyBorder="1" applyAlignment="1">
      <alignment horizontal="right" vertical="center"/>
    </xf>
    <xf numFmtId="9" fontId="57" fillId="13" borderId="0" xfId="2" applyFont="1" applyFill="1" applyBorder="1" applyAlignment="1">
      <alignment horizontal="center"/>
    </xf>
    <xf numFmtId="168" fontId="57" fillId="13" borderId="58" xfId="1" applyNumberFormat="1" applyFont="1" applyFill="1" applyBorder="1" applyAlignment="1">
      <alignment horizontal="center" vertical="center"/>
    </xf>
    <xf numFmtId="166" fontId="57" fillId="13" borderId="58" xfId="2" applyNumberFormat="1" applyFont="1" applyFill="1" applyBorder="1" applyAlignment="1">
      <alignment horizontal="center" vertical="center"/>
    </xf>
    <xf numFmtId="180" fontId="57" fillId="13" borderId="0" xfId="1" applyNumberFormat="1" applyFont="1" applyFill="1" applyBorder="1" applyAlignment="1">
      <alignment horizontal="right" vertical="center"/>
    </xf>
    <xf numFmtId="168" fontId="35" fillId="13" borderId="58" xfId="1" applyNumberFormat="1" applyFont="1" applyFill="1" applyBorder="1" applyAlignment="1">
      <alignment horizontal="center" vertical="center"/>
    </xf>
    <xf numFmtId="0" fontId="14" fillId="13" borderId="0" xfId="0" applyFont="1" applyFill="1" applyAlignment="1">
      <alignment vertical="center" wrapText="1"/>
    </xf>
    <xf numFmtId="0" fontId="19" fillId="13" borderId="0" xfId="0" applyFont="1" applyFill="1" applyAlignment="1">
      <alignment vertical="center" wrapText="1"/>
    </xf>
    <xf numFmtId="0" fontId="19" fillId="13" borderId="0" xfId="0" applyFont="1" applyFill="1" applyAlignment="1">
      <alignment wrapText="1"/>
    </xf>
    <xf numFmtId="4" fontId="21" fillId="13" borderId="0" xfId="0" applyNumberFormat="1" applyFont="1" applyFill="1"/>
    <xf numFmtId="43" fontId="19" fillId="13" borderId="0" xfId="1" applyFont="1" applyFill="1"/>
    <xf numFmtId="164" fontId="19" fillId="13" borderId="0" xfId="0" applyNumberFormat="1" applyFont="1" applyFill="1"/>
    <xf numFmtId="181" fontId="19" fillId="13" borderId="0" xfId="0" applyNumberFormat="1" applyFont="1" applyFill="1"/>
    <xf numFmtId="166" fontId="19" fillId="13" borderId="0" xfId="2" applyNumberFormat="1" applyFont="1" applyFill="1" applyBorder="1"/>
    <xf numFmtId="0" fontId="25" fillId="13" borderId="0" xfId="0" applyFont="1" applyFill="1" applyAlignment="1">
      <alignment vertical="center" wrapText="1" readingOrder="1"/>
    </xf>
    <xf numFmtId="0" fontId="25" fillId="13" borderId="0" xfId="0" applyFont="1" applyFill="1" applyAlignment="1">
      <alignment vertical="top" wrapText="1" readingOrder="1"/>
    </xf>
    <xf numFmtId="0" fontId="26" fillId="13" borderId="0" xfId="0" applyFont="1" applyFill="1" applyAlignment="1">
      <alignment vertical="top" wrapText="1" readingOrder="1"/>
    </xf>
    <xf numFmtId="0" fontId="19" fillId="13" borderId="0" xfId="0" applyFont="1" applyFill="1" applyAlignment="1">
      <alignment horizontal="center" vertical="center"/>
    </xf>
    <xf numFmtId="0" fontId="27" fillId="13" borderId="19" xfId="0" applyFont="1" applyFill="1" applyBorder="1"/>
    <xf numFmtId="0" fontId="14" fillId="13" borderId="0" xfId="0" applyFont="1" applyFill="1"/>
    <xf numFmtId="170" fontId="3" fillId="13" borderId="0" xfId="22" applyNumberFormat="1" applyFont="1" applyFill="1" applyBorder="1" applyAlignment="1">
      <alignment horizontal="center" vertical="center"/>
    </xf>
    <xf numFmtId="0" fontId="39" fillId="13" borderId="0" xfId="0" applyFont="1" applyFill="1" applyAlignment="1">
      <alignment horizontal="left" indent="1"/>
    </xf>
    <xf numFmtId="180" fontId="39" fillId="13" borderId="0" xfId="1" applyNumberFormat="1" applyFont="1" applyFill="1" applyAlignment="1">
      <alignment horizontal="right"/>
    </xf>
    <xf numFmtId="180" fontId="39" fillId="13" borderId="0" xfId="2" applyNumberFormat="1" applyFont="1" applyFill="1" applyAlignment="1">
      <alignment horizontal="right"/>
    </xf>
    <xf numFmtId="166" fontId="39" fillId="13" borderId="0" xfId="2" applyNumberFormat="1" applyFont="1" applyFill="1" applyAlignment="1">
      <alignment horizontal="right" vertical="center"/>
    </xf>
    <xf numFmtId="168" fontId="39" fillId="13" borderId="0" xfId="1" applyNumberFormat="1" applyFont="1" applyFill="1" applyAlignment="1">
      <alignment horizontal="right"/>
    </xf>
    <xf numFmtId="166" fontId="39" fillId="13" borderId="0" xfId="2" applyNumberFormat="1" applyFont="1" applyFill="1" applyAlignment="1">
      <alignment horizontal="center" vertical="center"/>
    </xf>
    <xf numFmtId="0" fontId="19" fillId="13" borderId="0" xfId="0" applyFont="1" applyFill="1" applyAlignment="1">
      <alignment horizontal="left" indent="1"/>
    </xf>
    <xf numFmtId="180" fontId="39" fillId="13" borderId="0" xfId="1" applyNumberFormat="1" applyFont="1" applyFill="1" applyAlignment="1">
      <alignment horizontal="center"/>
    </xf>
    <xf numFmtId="170" fontId="19" fillId="13" borderId="0" xfId="1" applyNumberFormat="1" applyFont="1" applyFill="1"/>
    <xf numFmtId="0" fontId="95" fillId="13" borderId="0" xfId="0" applyFont="1" applyFill="1" applyAlignment="1">
      <alignment horizontal="justify" vertical="center"/>
    </xf>
    <xf numFmtId="0" fontId="50" fillId="13" borderId="0" xfId="0" applyFont="1" applyFill="1" applyAlignment="1">
      <alignment horizontal="justify" vertical="center"/>
    </xf>
    <xf numFmtId="166" fontId="15" fillId="13" borderId="0" xfId="2" applyNumberFormat="1" applyFont="1" applyFill="1"/>
    <xf numFmtId="181" fontId="27" fillId="13" borderId="0" xfId="1" applyNumberFormat="1" applyFont="1" applyFill="1" applyBorder="1" applyAlignment="1">
      <alignment horizontal="center" vertical="center"/>
    </xf>
    <xf numFmtId="0" fontId="26" fillId="13" borderId="0" xfId="0" applyFont="1" applyFill="1" applyAlignment="1">
      <alignment horizontal="center" vertical="top" wrapText="1" readingOrder="1"/>
    </xf>
    <xf numFmtId="170" fontId="19" fillId="13" borderId="0" xfId="0" applyNumberFormat="1" applyFont="1" applyFill="1"/>
    <xf numFmtId="0" fontId="36" fillId="13" borderId="17" xfId="0" applyFont="1" applyFill="1" applyBorder="1" applyAlignment="1">
      <alignment horizontal="left" vertical="center" wrapText="1"/>
    </xf>
    <xf numFmtId="0" fontId="36" fillId="13" borderId="8" xfId="0" applyFont="1" applyFill="1" applyBorder="1" applyAlignment="1">
      <alignment horizontal="left" vertical="center" wrapText="1"/>
    </xf>
    <xf numFmtId="3" fontId="36" fillId="13" borderId="17" xfId="0" applyNumberFormat="1" applyFont="1" applyFill="1" applyBorder="1" applyAlignment="1">
      <alignment horizontal="right" vertical="center" wrapText="1"/>
    </xf>
    <xf numFmtId="166" fontId="36" fillId="13" borderId="17" xfId="2" applyNumberFormat="1" applyFont="1" applyFill="1" applyBorder="1" applyAlignment="1">
      <alignment horizontal="center" vertical="center" wrapText="1"/>
    </xf>
    <xf numFmtId="0" fontId="36" fillId="13" borderId="11" xfId="0" applyFont="1" applyFill="1" applyBorder="1" applyAlignment="1">
      <alignment horizontal="left" vertical="center" wrapText="1"/>
    </xf>
    <xf numFmtId="0" fontId="36" fillId="13" borderId="7" xfId="0" applyFont="1" applyFill="1" applyBorder="1" applyAlignment="1">
      <alignment horizontal="left" vertical="center" wrapText="1"/>
    </xf>
    <xf numFmtId="3" fontId="36" fillId="13" borderId="11" xfId="0" applyNumberFormat="1" applyFont="1" applyFill="1" applyBorder="1" applyAlignment="1">
      <alignment horizontal="right" vertical="center" wrapText="1"/>
    </xf>
    <xf numFmtId="166" fontId="36" fillId="13" borderId="11" xfId="2" applyNumberFormat="1" applyFont="1" applyFill="1" applyBorder="1" applyAlignment="1">
      <alignment horizontal="center" vertical="center" wrapText="1"/>
    </xf>
    <xf numFmtId="0" fontId="36" fillId="13" borderId="18" xfId="0" applyFont="1" applyFill="1" applyBorder="1" applyAlignment="1">
      <alignment horizontal="left" vertical="center" wrapText="1"/>
    </xf>
    <xf numFmtId="0" fontId="36" fillId="13" borderId="12" xfId="0" applyFont="1" applyFill="1" applyBorder="1" applyAlignment="1">
      <alignment horizontal="left" vertical="center" wrapText="1"/>
    </xf>
    <xf numFmtId="3" fontId="36" fillId="13" borderId="18" xfId="0" applyNumberFormat="1" applyFont="1" applyFill="1" applyBorder="1" applyAlignment="1">
      <alignment horizontal="right" vertical="center" wrapText="1"/>
    </xf>
    <xf numFmtId="166" fontId="36" fillId="13" borderId="18" xfId="2" applyNumberFormat="1" applyFont="1" applyFill="1" applyBorder="1" applyAlignment="1">
      <alignment horizontal="center" vertical="center" wrapText="1"/>
    </xf>
    <xf numFmtId="3" fontId="36" fillId="13" borderId="7" xfId="0" applyNumberFormat="1" applyFont="1" applyFill="1" applyBorder="1" applyAlignment="1">
      <alignment horizontal="right" vertical="center" wrapText="1"/>
    </xf>
    <xf numFmtId="166" fontId="36" fillId="13" borderId="7" xfId="2" applyNumberFormat="1" applyFont="1" applyFill="1" applyBorder="1" applyAlignment="1">
      <alignment horizontal="center" vertical="center" wrapText="1"/>
    </xf>
    <xf numFmtId="3" fontId="36" fillId="13" borderId="12" xfId="0" applyNumberFormat="1" applyFont="1" applyFill="1" applyBorder="1" applyAlignment="1">
      <alignment horizontal="right" vertical="center" wrapText="1"/>
    </xf>
    <xf numFmtId="166" fontId="36" fillId="13" borderId="12" xfId="2" applyNumberFormat="1" applyFont="1" applyFill="1" applyBorder="1" applyAlignment="1">
      <alignment horizontal="center" vertical="center" wrapText="1"/>
    </xf>
    <xf numFmtId="0" fontId="36" fillId="13" borderId="1" xfId="0" applyFont="1" applyFill="1" applyBorder="1" applyAlignment="1">
      <alignment horizontal="left" vertical="center" wrapText="1"/>
    </xf>
    <xf numFmtId="3" fontId="36" fillId="13" borderId="8" xfId="0" applyNumberFormat="1" applyFont="1" applyFill="1" applyBorder="1" applyAlignment="1">
      <alignment horizontal="right" vertical="center" wrapText="1"/>
    </xf>
    <xf numFmtId="166" fontId="36" fillId="13" borderId="8" xfId="2" applyNumberFormat="1" applyFont="1" applyFill="1" applyBorder="1" applyAlignment="1">
      <alignment horizontal="center" vertical="center" wrapText="1"/>
    </xf>
    <xf numFmtId="0" fontId="36" fillId="13" borderId="3" xfId="0" applyFont="1" applyFill="1" applyBorder="1" applyAlignment="1">
      <alignment horizontal="left" vertical="center" wrapText="1"/>
    </xf>
    <xf numFmtId="3" fontId="0" fillId="0" borderId="12" xfId="0" applyNumberFormat="1" applyBorder="1" applyAlignment="1">
      <alignment horizontal="right" vertical="center" wrapText="1"/>
    </xf>
    <xf numFmtId="3" fontId="36" fillId="13" borderId="6" xfId="0" applyNumberFormat="1" applyFont="1" applyFill="1" applyBorder="1" applyAlignment="1">
      <alignment horizontal="right" vertical="center" wrapText="1"/>
    </xf>
    <xf numFmtId="3" fontId="36" fillId="13" borderId="162" xfId="0" applyNumberFormat="1" applyFont="1" applyFill="1" applyBorder="1" applyAlignment="1">
      <alignment horizontal="right" vertical="center" wrapText="1"/>
    </xf>
    <xf numFmtId="0" fontId="36" fillId="13" borderId="71" xfId="0" applyFont="1" applyFill="1" applyBorder="1" applyAlignment="1">
      <alignment horizontal="left" vertical="center" wrapText="1"/>
    </xf>
    <xf numFmtId="0" fontId="36" fillId="13" borderId="68" xfId="0" applyFont="1" applyFill="1" applyBorder="1" applyAlignment="1">
      <alignment horizontal="center" vertical="center" wrapText="1"/>
    </xf>
    <xf numFmtId="3" fontId="36" fillId="13" borderId="68" xfId="0" applyNumberFormat="1" applyFont="1" applyFill="1" applyBorder="1" applyAlignment="1">
      <alignment horizontal="center" vertical="center" wrapText="1"/>
    </xf>
    <xf numFmtId="166" fontId="36" fillId="13" borderId="68" xfId="0" applyNumberFormat="1" applyFont="1" applyFill="1" applyBorder="1" applyAlignment="1">
      <alignment horizontal="center" vertical="center" wrapText="1"/>
    </xf>
    <xf numFmtId="0" fontId="36" fillId="13" borderId="163" xfId="0" applyFont="1" applyFill="1" applyBorder="1" applyAlignment="1">
      <alignment horizontal="center" vertical="center" wrapText="1"/>
    </xf>
    <xf numFmtId="3" fontId="36" fillId="13" borderId="163" xfId="0" applyNumberFormat="1" applyFont="1" applyFill="1" applyBorder="1" applyAlignment="1">
      <alignment horizontal="center" vertical="center" wrapText="1"/>
    </xf>
    <xf numFmtId="166" fontId="36" fillId="13" borderId="163" xfId="0" applyNumberFormat="1" applyFont="1" applyFill="1" applyBorder="1" applyAlignment="1">
      <alignment horizontal="center" vertical="center" wrapText="1"/>
    </xf>
    <xf numFmtId="3" fontId="36" fillId="13" borderId="164" xfId="0" applyNumberFormat="1" applyFont="1" applyFill="1" applyBorder="1" applyAlignment="1">
      <alignment horizontal="center" vertical="center" wrapText="1"/>
    </xf>
    <xf numFmtId="166" fontId="36" fillId="13" borderId="164" xfId="0" applyNumberFormat="1" applyFont="1" applyFill="1" applyBorder="1" applyAlignment="1">
      <alignment horizontal="center" vertical="center" wrapText="1"/>
    </xf>
    <xf numFmtId="0" fontId="36" fillId="13" borderId="7" xfId="0" applyFont="1" applyFill="1" applyBorder="1" applyAlignment="1">
      <alignment horizontal="center" vertical="center" wrapText="1"/>
    </xf>
    <xf numFmtId="3" fontId="36" fillId="13" borderId="71" xfId="0" applyNumberFormat="1" applyFont="1" applyFill="1" applyBorder="1" applyAlignment="1">
      <alignment horizontal="center" vertical="center" wrapText="1"/>
    </xf>
    <xf numFmtId="166" fontId="36" fillId="13" borderId="71" xfId="0" applyNumberFormat="1" applyFont="1" applyFill="1" applyBorder="1" applyAlignment="1">
      <alignment horizontal="center" vertical="center" wrapText="1"/>
    </xf>
    <xf numFmtId="3" fontId="36" fillId="13" borderId="7" xfId="0" applyNumberFormat="1" applyFont="1" applyFill="1" applyBorder="1" applyAlignment="1">
      <alignment horizontal="center" vertical="center" wrapText="1"/>
    </xf>
    <xf numFmtId="166" fontId="36" fillId="13" borderId="7" xfId="0" applyNumberFormat="1" applyFont="1" applyFill="1" applyBorder="1" applyAlignment="1">
      <alignment horizontal="center" vertical="center" wrapText="1"/>
    </xf>
    <xf numFmtId="0" fontId="36" fillId="13" borderId="164" xfId="0" applyFont="1" applyFill="1" applyBorder="1" applyAlignment="1">
      <alignment horizontal="left" vertical="center"/>
    </xf>
    <xf numFmtId="0" fontId="36" fillId="13" borderId="164" xfId="0" applyFont="1" applyFill="1" applyBorder="1" applyAlignment="1">
      <alignment horizontal="center" vertical="center" wrapText="1"/>
    </xf>
    <xf numFmtId="0" fontId="36" fillId="13" borderId="71" xfId="0" applyFont="1" applyFill="1" applyBorder="1" applyAlignment="1">
      <alignment horizontal="center" vertical="center" wrapText="1"/>
    </xf>
    <xf numFmtId="0" fontId="36" fillId="13" borderId="163" xfId="0" applyFont="1" applyFill="1" applyBorder="1" applyAlignment="1">
      <alignment horizontal="left" vertical="center" wrapText="1"/>
    </xf>
    <xf numFmtId="0" fontId="36" fillId="13" borderId="68" xfId="0" applyFont="1" applyFill="1" applyBorder="1" applyAlignment="1">
      <alignment horizontal="left" vertical="center" wrapText="1"/>
    </xf>
    <xf numFmtId="0" fontId="36" fillId="13" borderId="75" xfId="0" applyFont="1" applyFill="1" applyBorder="1" applyAlignment="1">
      <alignment horizontal="center" vertical="center" wrapText="1"/>
    </xf>
    <xf numFmtId="3" fontId="36" fillId="13" borderId="75" xfId="0" applyNumberFormat="1" applyFont="1" applyFill="1" applyBorder="1" applyAlignment="1">
      <alignment horizontal="center" vertical="center" wrapText="1"/>
    </xf>
    <xf numFmtId="166" fontId="36" fillId="13" borderId="75" xfId="0" applyNumberFormat="1" applyFont="1" applyFill="1" applyBorder="1" applyAlignment="1">
      <alignment horizontal="center" vertical="center" wrapText="1"/>
    </xf>
    <xf numFmtId="0" fontId="35" fillId="13" borderId="164" xfId="0" applyFont="1" applyFill="1" applyBorder="1" applyAlignment="1">
      <alignment horizontal="left" vertical="center" wrapText="1"/>
    </xf>
    <xf numFmtId="0" fontId="35" fillId="13" borderId="7" xfId="0" applyFont="1" applyFill="1" applyBorder="1" applyAlignment="1">
      <alignment horizontal="left" vertical="center" wrapText="1"/>
    </xf>
    <xf numFmtId="0" fontId="35" fillId="13" borderId="8" xfId="0" applyFont="1" applyFill="1" applyBorder="1" applyAlignment="1">
      <alignment horizontal="left" vertical="center" wrapText="1"/>
    </xf>
    <xf numFmtId="0" fontId="35" fillId="13" borderId="12" xfId="0" applyFont="1" applyFill="1" applyBorder="1" applyAlignment="1">
      <alignment horizontal="left" vertical="center" wrapText="1"/>
    </xf>
    <xf numFmtId="0" fontId="35" fillId="13" borderId="68" xfId="0" applyFont="1" applyFill="1" applyBorder="1" applyAlignment="1">
      <alignment horizontal="left" vertical="center" wrapText="1"/>
    </xf>
    <xf numFmtId="0" fontId="35" fillId="13" borderId="164" xfId="0" applyFont="1" applyFill="1" applyBorder="1" applyAlignment="1">
      <alignment horizontal="center" vertical="center" wrapText="1"/>
    </xf>
    <xf numFmtId="3" fontId="35" fillId="13" borderId="164" xfId="0" applyNumberFormat="1" applyFont="1" applyFill="1" applyBorder="1" applyAlignment="1">
      <alignment horizontal="center" vertical="center" wrapText="1"/>
    </xf>
    <xf numFmtId="166" fontId="35" fillId="13" borderId="164" xfId="0" applyNumberFormat="1" applyFont="1" applyFill="1" applyBorder="1" applyAlignment="1">
      <alignment horizontal="center" vertical="center" wrapText="1"/>
    </xf>
    <xf numFmtId="0" fontId="35" fillId="13" borderId="71" xfId="0" applyFont="1" applyFill="1" applyBorder="1" applyAlignment="1">
      <alignment horizontal="left" vertical="center" wrapText="1"/>
    </xf>
    <xf numFmtId="0" fontId="35" fillId="13" borderId="71" xfId="0" applyFont="1" applyFill="1" applyBorder="1" applyAlignment="1">
      <alignment horizontal="center" vertical="center" wrapText="1"/>
    </xf>
    <xf numFmtId="3" fontId="35" fillId="13" borderId="71" xfId="0" applyNumberFormat="1" applyFont="1" applyFill="1" applyBorder="1" applyAlignment="1">
      <alignment horizontal="center" vertical="center" wrapText="1"/>
    </xf>
    <xf numFmtId="166" fontId="35" fillId="13" borderId="71" xfId="0" applyNumberFormat="1" applyFont="1" applyFill="1" applyBorder="1" applyAlignment="1">
      <alignment horizontal="center" vertical="center" wrapText="1"/>
    </xf>
    <xf numFmtId="0" fontId="35" fillId="13" borderId="163" xfId="0" applyFont="1" applyFill="1" applyBorder="1" applyAlignment="1">
      <alignment horizontal="center" vertical="center" wrapText="1"/>
    </xf>
    <xf numFmtId="3" fontId="35" fillId="13" borderId="163" xfId="0" applyNumberFormat="1" applyFont="1" applyFill="1" applyBorder="1" applyAlignment="1">
      <alignment horizontal="center" vertical="center" wrapText="1"/>
    </xf>
    <xf numFmtId="166" fontId="35" fillId="13" borderId="163" xfId="0" applyNumberFormat="1" applyFont="1" applyFill="1" applyBorder="1" applyAlignment="1">
      <alignment horizontal="center" vertical="center" wrapText="1"/>
    </xf>
    <xf numFmtId="173" fontId="31" fillId="26" borderId="4" xfId="0" applyNumberFormat="1" applyFont="1" applyFill="1" applyBorder="1" applyAlignment="1">
      <alignment horizontal="center" vertical="center"/>
    </xf>
    <xf numFmtId="0" fontId="14" fillId="13" borderId="0" xfId="0" applyFont="1" applyFill="1" applyAlignment="1">
      <alignment vertical="center"/>
    </xf>
    <xf numFmtId="0" fontId="19" fillId="13" borderId="0" xfId="0" applyFont="1" applyFill="1" applyAlignment="1">
      <alignment horizontal="left"/>
    </xf>
    <xf numFmtId="3" fontId="19" fillId="13" borderId="0" xfId="0" applyNumberFormat="1" applyFont="1" applyFill="1"/>
    <xf numFmtId="0" fontId="31" fillId="27" borderId="31" xfId="0" applyFont="1" applyFill="1" applyBorder="1" applyAlignment="1">
      <alignment horizontal="center" vertical="center" wrapText="1"/>
    </xf>
    <xf numFmtId="0" fontId="31" fillId="27" borderId="37" xfId="0" applyFont="1" applyFill="1" applyBorder="1" applyAlignment="1">
      <alignment horizontal="center" vertical="center" wrapText="1"/>
    </xf>
    <xf numFmtId="0" fontId="35" fillId="13" borderId="75" xfId="0" applyFont="1" applyFill="1" applyBorder="1" applyAlignment="1">
      <alignment horizontal="left" vertical="center" wrapText="1"/>
    </xf>
    <xf numFmtId="0" fontId="35" fillId="13" borderId="75" xfId="0" applyFont="1" applyFill="1" applyBorder="1" applyAlignment="1">
      <alignment horizontal="left" vertical="center"/>
    </xf>
    <xf numFmtId="173" fontId="31" fillId="13" borderId="4" xfId="0" applyNumberFormat="1" applyFont="1" applyFill="1" applyBorder="1" applyAlignment="1">
      <alignment horizontal="center" vertical="center"/>
    </xf>
    <xf numFmtId="166" fontId="36" fillId="13" borderId="17" xfId="0" applyNumberFormat="1" applyFont="1" applyFill="1" applyBorder="1" applyAlignment="1">
      <alignment horizontal="center" vertical="center" wrapText="1"/>
    </xf>
    <xf numFmtId="166" fontId="36" fillId="13" borderId="18" xfId="0" applyNumberFormat="1" applyFont="1" applyFill="1" applyBorder="1" applyAlignment="1">
      <alignment horizontal="center" vertical="center" wrapText="1"/>
    </xf>
    <xf numFmtId="166" fontId="36" fillId="13" borderId="8" xfId="0" applyNumberFormat="1" applyFont="1" applyFill="1" applyBorder="1" applyAlignment="1">
      <alignment horizontal="center" vertical="center" wrapText="1"/>
    </xf>
    <xf numFmtId="3" fontId="19" fillId="13" borderId="7" xfId="0" applyNumberFormat="1" applyFont="1" applyFill="1" applyBorder="1" applyAlignment="1">
      <alignment horizontal="right" vertical="center"/>
    </xf>
    <xf numFmtId="0" fontId="35" fillId="13" borderId="17" xfId="0" applyFont="1" applyFill="1" applyBorder="1" applyAlignment="1">
      <alignment horizontal="left" vertical="center" wrapText="1"/>
    </xf>
    <xf numFmtId="0" fontId="35" fillId="13" borderId="18" xfId="0" applyFont="1" applyFill="1" applyBorder="1" applyAlignment="1">
      <alignment horizontal="left" vertical="center" wrapText="1"/>
    </xf>
    <xf numFmtId="0" fontId="19" fillId="13" borderId="11" xfId="0" applyFont="1" applyFill="1" applyBorder="1"/>
    <xf numFmtId="164" fontId="36" fillId="13" borderId="11" xfId="0" applyNumberFormat="1" applyFont="1" applyFill="1" applyBorder="1" applyAlignment="1">
      <alignment horizontal="right" vertical="center" wrapText="1"/>
    </xf>
    <xf numFmtId="166" fontId="36" fillId="13" borderId="11" xfId="0" applyNumberFormat="1" applyFont="1" applyFill="1" applyBorder="1" applyAlignment="1">
      <alignment horizontal="center" vertical="center" wrapText="1"/>
    </xf>
    <xf numFmtId="0" fontId="19" fillId="13" borderId="18" xfId="0" applyFont="1" applyFill="1" applyBorder="1" applyAlignment="1">
      <alignment vertical="center"/>
    </xf>
    <xf numFmtId="164" fontId="36" fillId="13" borderId="18" xfId="0" applyNumberFormat="1" applyFont="1" applyFill="1" applyBorder="1" applyAlignment="1">
      <alignment horizontal="right" vertical="center" wrapText="1"/>
    </xf>
    <xf numFmtId="0" fontId="19" fillId="13" borderId="173" xfId="0" applyFont="1" applyFill="1" applyBorder="1" applyAlignment="1">
      <alignment horizontal="left" vertical="center" wrapText="1"/>
    </xf>
    <xf numFmtId="0" fontId="19" fillId="13" borderId="71" xfId="0" applyFont="1" applyFill="1" applyBorder="1" applyAlignment="1">
      <alignment horizontal="left" vertical="center" wrapText="1"/>
    </xf>
    <xf numFmtId="3" fontId="19" fillId="13" borderId="71" xfId="0" applyNumberFormat="1" applyFont="1" applyFill="1" applyBorder="1" applyAlignment="1">
      <alignment horizontal="center" vertical="center" wrapText="1"/>
    </xf>
    <xf numFmtId="166" fontId="19" fillId="13" borderId="71" xfId="0" applyNumberFormat="1" applyFont="1" applyFill="1" applyBorder="1" applyAlignment="1">
      <alignment horizontal="center" vertical="center" wrapText="1"/>
    </xf>
    <xf numFmtId="180" fontId="19" fillId="13" borderId="165" xfId="0" applyNumberFormat="1" applyFont="1" applyFill="1" applyBorder="1" applyAlignment="1">
      <alignment horizontal="center" vertical="center"/>
    </xf>
    <xf numFmtId="0" fontId="19" fillId="13" borderId="174" xfId="0" applyFont="1" applyFill="1" applyBorder="1" applyAlignment="1">
      <alignment horizontal="left" vertical="center" wrapText="1"/>
    </xf>
    <xf numFmtId="0" fontId="19" fillId="13" borderId="163" xfId="0" applyFont="1" applyFill="1" applyBorder="1" applyAlignment="1">
      <alignment horizontal="left" vertical="center" wrapText="1"/>
    </xf>
    <xf numFmtId="3" fontId="19" fillId="13" borderId="163" xfId="0" applyNumberFormat="1" applyFont="1" applyFill="1" applyBorder="1" applyAlignment="1">
      <alignment horizontal="center" vertical="center" wrapText="1"/>
    </xf>
    <xf numFmtId="166" fontId="19" fillId="13" borderId="163" xfId="0" applyNumberFormat="1" applyFont="1" applyFill="1" applyBorder="1" applyAlignment="1">
      <alignment horizontal="center" vertical="center" wrapText="1"/>
    </xf>
    <xf numFmtId="180" fontId="19" fillId="13" borderId="166" xfId="0" applyNumberFormat="1" applyFont="1" applyFill="1" applyBorder="1" applyAlignment="1">
      <alignment horizontal="center" vertical="center"/>
    </xf>
    <xf numFmtId="0" fontId="19" fillId="13" borderId="21" xfId="0" applyFont="1" applyFill="1" applyBorder="1" applyAlignment="1">
      <alignment horizontal="left" vertical="center" wrapText="1"/>
    </xf>
    <xf numFmtId="0" fontId="19" fillId="13" borderId="178" xfId="0" applyFont="1" applyFill="1" applyBorder="1" applyAlignment="1">
      <alignment horizontal="center" vertical="center" wrapText="1"/>
    </xf>
    <xf numFmtId="3" fontId="19" fillId="13" borderId="96" xfId="0" applyNumberFormat="1" applyFont="1" applyFill="1" applyBorder="1" applyAlignment="1">
      <alignment horizontal="center" vertical="center" wrapText="1"/>
    </xf>
    <xf numFmtId="3" fontId="19" fillId="13" borderId="21" xfId="0" applyNumberFormat="1" applyFont="1" applyFill="1" applyBorder="1" applyAlignment="1">
      <alignment horizontal="center" vertical="center" wrapText="1"/>
    </xf>
    <xf numFmtId="166" fontId="19" fillId="13" borderId="96" xfId="0" applyNumberFormat="1" applyFont="1" applyFill="1" applyBorder="1" applyAlignment="1">
      <alignment horizontal="center" vertical="center" wrapText="1"/>
    </xf>
    <xf numFmtId="180" fontId="19" fillId="13" borderId="22" xfId="0" applyNumberFormat="1" applyFont="1" applyFill="1" applyBorder="1" applyAlignment="1">
      <alignment horizontal="center" vertical="center"/>
    </xf>
    <xf numFmtId="3" fontId="19" fillId="13" borderId="21" xfId="2" applyNumberFormat="1" applyFont="1" applyFill="1" applyBorder="1" applyAlignment="1">
      <alignment horizontal="center" vertical="center" wrapText="1"/>
    </xf>
    <xf numFmtId="0" fontId="14" fillId="13" borderId="57" xfId="0" applyFont="1" applyFill="1" applyBorder="1"/>
    <xf numFmtId="4" fontId="2" fillId="0" borderId="0" xfId="0" applyNumberFormat="1" applyFont="1" applyAlignment="1">
      <alignment vertical="center" wrapText="1"/>
    </xf>
    <xf numFmtId="0" fontId="57" fillId="13" borderId="157" xfId="0" applyFont="1" applyFill="1" applyBorder="1" applyAlignment="1">
      <alignment horizontal="left"/>
    </xf>
    <xf numFmtId="181" fontId="57" fillId="13" borderId="158" xfId="1" applyNumberFormat="1" applyFont="1" applyFill="1" applyBorder="1" applyAlignment="1">
      <alignment horizontal="center"/>
    </xf>
    <xf numFmtId="166" fontId="57" fillId="13" borderId="158" xfId="2" applyNumberFormat="1" applyFont="1" applyFill="1" applyBorder="1" applyAlignment="1">
      <alignment horizontal="center"/>
    </xf>
    <xf numFmtId="182" fontId="57" fillId="13" borderId="158" xfId="1" applyNumberFormat="1" applyFont="1" applyFill="1" applyBorder="1" applyAlignment="1">
      <alignment horizontal="center"/>
    </xf>
    <xf numFmtId="166" fontId="57" fillId="13" borderId="157" xfId="2" applyNumberFormat="1" applyFont="1" applyFill="1" applyBorder="1" applyAlignment="1">
      <alignment horizontal="center" vertical="center"/>
    </xf>
    <xf numFmtId="0" fontId="0" fillId="13" borderId="0" xfId="0" applyFill="1" applyAlignment="1">
      <alignment horizontal="left" indent="1"/>
    </xf>
    <xf numFmtId="183" fontId="0" fillId="13" borderId="0" xfId="0" applyNumberFormat="1" applyFill="1"/>
    <xf numFmtId="0" fontId="35" fillId="13" borderId="0" xfId="0" applyFont="1" applyFill="1" applyAlignment="1">
      <alignment horizontal="left" indent="1"/>
    </xf>
    <xf numFmtId="181" fontId="35" fillId="13" borderId="0" xfId="0" applyNumberFormat="1" applyFont="1" applyFill="1" applyAlignment="1">
      <alignment horizontal="center"/>
    </xf>
    <xf numFmtId="166" fontId="35" fillId="13" borderId="0" xfId="2" applyNumberFormat="1" applyFont="1" applyFill="1" applyAlignment="1">
      <alignment horizontal="center"/>
    </xf>
    <xf numFmtId="182" fontId="35" fillId="13" borderId="0" xfId="0" applyNumberFormat="1" applyFont="1" applyFill="1" applyAlignment="1">
      <alignment horizontal="center"/>
    </xf>
    <xf numFmtId="166" fontId="35" fillId="13" borderId="0" xfId="2" applyNumberFormat="1" applyFont="1" applyFill="1" applyAlignment="1">
      <alignment horizontal="center" vertical="center"/>
    </xf>
    <xf numFmtId="182" fontId="35" fillId="13" borderId="0" xfId="1" applyNumberFormat="1" applyFont="1" applyFill="1" applyAlignment="1">
      <alignment horizontal="center" vertical="center"/>
    </xf>
    <xf numFmtId="167" fontId="35" fillId="13" borderId="0" xfId="1" applyNumberFormat="1" applyFont="1" applyFill="1" applyAlignment="1">
      <alignment horizontal="center" vertical="center"/>
    </xf>
    <xf numFmtId="4" fontId="19" fillId="13" borderId="0" xfId="0" applyNumberFormat="1" applyFont="1" applyFill="1"/>
    <xf numFmtId="43" fontId="19" fillId="13" borderId="0" xfId="1" applyFont="1" applyFill="1" applyBorder="1" applyAlignment="1">
      <alignment horizontal="center" vertical="center"/>
    </xf>
    <xf numFmtId="166" fontId="19" fillId="13" borderId="0" xfId="2" applyNumberFormat="1" applyFont="1" applyFill="1" applyAlignment="1">
      <alignment horizontal="center" vertical="center"/>
    </xf>
    <xf numFmtId="180" fontId="35" fillId="13" borderId="0" xfId="0" applyNumberFormat="1" applyFont="1" applyFill="1" applyAlignment="1">
      <alignment horizontal="center"/>
    </xf>
    <xf numFmtId="180" fontId="35" fillId="13" borderId="0" xfId="0" applyNumberFormat="1" applyFont="1" applyFill="1" applyAlignment="1">
      <alignment horizontal="right"/>
    </xf>
    <xf numFmtId="166" fontId="35" fillId="13" borderId="0" xfId="2" applyNumberFormat="1" applyFont="1" applyFill="1" applyAlignment="1">
      <alignment horizontal="right"/>
    </xf>
    <xf numFmtId="182" fontId="35" fillId="13" borderId="0" xfId="0" applyNumberFormat="1" applyFont="1" applyFill="1" applyAlignment="1">
      <alignment horizontal="right"/>
    </xf>
    <xf numFmtId="166" fontId="35" fillId="13" borderId="0" xfId="2" applyNumberFormat="1" applyFont="1" applyFill="1" applyAlignment="1">
      <alignment horizontal="right" vertical="center"/>
    </xf>
    <xf numFmtId="182" fontId="35" fillId="13" borderId="0" xfId="1" applyNumberFormat="1" applyFont="1" applyFill="1" applyAlignment="1">
      <alignment horizontal="right" vertical="center"/>
    </xf>
    <xf numFmtId="167" fontId="35" fillId="13" borderId="0" xfId="1" applyNumberFormat="1" applyFont="1" applyFill="1" applyAlignment="1">
      <alignment horizontal="right" vertical="center"/>
    </xf>
    <xf numFmtId="43" fontId="19" fillId="13" borderId="0" xfId="0" applyNumberFormat="1" applyFont="1" applyFill="1"/>
    <xf numFmtId="0" fontId="0" fillId="13" borderId="0" xfId="0" applyFill="1"/>
    <xf numFmtId="0" fontId="19" fillId="13" borderId="0" xfId="0" applyFont="1" applyFill="1" applyAlignment="1">
      <alignment horizontal="justify" vertical="center"/>
    </xf>
    <xf numFmtId="0" fontId="38" fillId="13" borderId="71" xfId="0" applyFont="1" applyFill="1" applyBorder="1" applyAlignment="1">
      <alignment horizontal="center" vertical="center" wrapText="1"/>
    </xf>
    <xf numFmtId="0" fontId="39" fillId="13" borderId="71" xfId="0" applyFont="1" applyFill="1" applyBorder="1" applyAlignment="1">
      <alignment horizontal="left" vertical="center" wrapText="1"/>
    </xf>
    <xf numFmtId="3" fontId="39" fillId="13" borderId="71" xfId="0" applyNumberFormat="1" applyFont="1" applyFill="1" applyBorder="1" applyAlignment="1">
      <alignment horizontal="center" vertical="center" wrapText="1"/>
    </xf>
    <xf numFmtId="166" fontId="39" fillId="13" borderId="71" xfId="0" applyNumberFormat="1" applyFont="1" applyFill="1" applyBorder="1" applyAlignment="1">
      <alignment horizontal="center" vertical="center" wrapText="1"/>
    </xf>
    <xf numFmtId="180" fontId="39" fillId="13" borderId="71" xfId="0" applyNumberFormat="1" applyFont="1" applyFill="1" applyBorder="1" applyAlignment="1">
      <alignment horizontal="center" vertical="center"/>
    </xf>
    <xf numFmtId="0" fontId="39" fillId="13" borderId="71" xfId="0" applyFont="1" applyFill="1" applyBorder="1" applyAlignment="1">
      <alignment horizontal="center" vertical="center" wrapText="1"/>
    </xf>
    <xf numFmtId="0" fontId="38" fillId="13" borderId="71" xfId="0" applyFont="1" applyFill="1" applyBorder="1" applyAlignment="1">
      <alignment horizontal="left" vertical="center" wrapText="1"/>
    </xf>
    <xf numFmtId="4" fontId="54" fillId="0" borderId="24" xfId="0" applyNumberFormat="1" applyFont="1" applyBorder="1" applyAlignment="1">
      <alignment vertical="center" wrapText="1"/>
    </xf>
    <xf numFmtId="168" fontId="80" fillId="13" borderId="0" xfId="0" applyNumberFormat="1" applyFont="1" applyFill="1"/>
    <xf numFmtId="168" fontId="35" fillId="13" borderId="179" xfId="1" applyNumberFormat="1" applyFont="1" applyFill="1" applyBorder="1" applyAlignment="1">
      <alignment horizontal="right" vertical="center"/>
    </xf>
    <xf numFmtId="0" fontId="57" fillId="13" borderId="0" xfId="0" applyFont="1" applyFill="1" applyAlignment="1">
      <alignment horizontal="left" vertical="top" wrapText="1"/>
    </xf>
    <xf numFmtId="166" fontId="35" fillId="13" borderId="131" xfId="2" applyNumberFormat="1" applyFont="1" applyFill="1" applyBorder="1" applyAlignment="1">
      <alignment horizontal="right" vertical="center"/>
    </xf>
    <xf numFmtId="168" fontId="35" fillId="13" borderId="131" xfId="1" applyNumberFormat="1" applyFont="1" applyFill="1" applyBorder="1" applyAlignment="1">
      <alignment horizontal="right" vertical="center"/>
    </xf>
    <xf numFmtId="180" fontId="35" fillId="13" borderId="179" xfId="1" applyNumberFormat="1" applyFont="1" applyFill="1" applyBorder="1" applyAlignment="1">
      <alignment horizontal="right" vertical="center"/>
    </xf>
    <xf numFmtId="166" fontId="35" fillId="13" borderId="179" xfId="2" applyNumberFormat="1" applyFont="1" applyFill="1" applyBorder="1" applyAlignment="1">
      <alignment horizontal="right" vertical="center"/>
    </xf>
    <xf numFmtId="166" fontId="57" fillId="13" borderId="179" xfId="2" applyNumberFormat="1" applyFont="1" applyFill="1" applyBorder="1" applyAlignment="1">
      <alignment horizontal="right" vertical="center"/>
    </xf>
    <xf numFmtId="167" fontId="19" fillId="13" borderId="0" xfId="0" applyNumberFormat="1" applyFont="1" applyFill="1"/>
    <xf numFmtId="0" fontId="27" fillId="14" borderId="117" xfId="0" applyFont="1" applyFill="1" applyBorder="1" applyAlignment="1">
      <alignment horizontal="center" vertical="center"/>
    </xf>
    <xf numFmtId="0" fontId="27" fillId="14" borderId="149" xfId="0" applyFont="1" applyFill="1" applyBorder="1" applyAlignment="1">
      <alignment horizontal="center" vertical="center"/>
    </xf>
    <xf numFmtId="0" fontId="27" fillId="14" borderId="148" xfId="0" applyFont="1" applyFill="1" applyBorder="1" applyAlignment="1">
      <alignment horizontal="center" vertical="center"/>
    </xf>
    <xf numFmtId="0" fontId="27" fillId="14" borderId="150" xfId="0" applyFont="1" applyFill="1" applyBorder="1"/>
    <xf numFmtId="1" fontId="27" fillId="14" borderId="97" xfId="2" applyNumberFormat="1" applyFont="1" applyFill="1" applyBorder="1" applyAlignment="1">
      <alignment horizontal="center" vertical="center"/>
    </xf>
    <xf numFmtId="166" fontId="27" fillId="14" borderId="151" xfId="2" applyNumberFormat="1" applyFont="1" applyFill="1" applyBorder="1" applyAlignment="1">
      <alignment horizontal="center" vertical="center"/>
    </xf>
    <xf numFmtId="0" fontId="92" fillId="14" borderId="152" xfId="0" applyFont="1" applyFill="1" applyBorder="1" applyAlignment="1">
      <alignment horizontal="center" vertical="center" wrapText="1"/>
    </xf>
    <xf numFmtId="0" fontId="92" fillId="14" borderId="43" xfId="0" applyFont="1" applyFill="1" applyBorder="1" applyAlignment="1">
      <alignment horizontal="center" vertical="center"/>
    </xf>
    <xf numFmtId="0" fontId="92" fillId="14" borderId="41" xfId="0" applyFont="1" applyFill="1" applyBorder="1" applyAlignment="1">
      <alignment horizontal="center" vertical="center" wrapText="1"/>
    </xf>
    <xf numFmtId="0" fontId="92" fillId="14" borderId="43" xfId="0" applyFont="1" applyFill="1" applyBorder="1" applyAlignment="1">
      <alignment horizontal="center" vertical="center" wrapText="1"/>
    </xf>
    <xf numFmtId="0" fontId="92" fillId="14" borderId="39" xfId="0" applyFont="1" applyFill="1" applyBorder="1" applyAlignment="1">
      <alignment horizontal="center" vertical="center" wrapText="1"/>
    </xf>
    <xf numFmtId="0" fontId="92" fillId="14" borderId="41" xfId="0" applyFont="1" applyFill="1" applyBorder="1" applyAlignment="1">
      <alignment horizontal="center" vertical="center"/>
    </xf>
    <xf numFmtId="0" fontId="92" fillId="14" borderId="39" xfId="0" applyFont="1" applyFill="1" applyBorder="1" applyAlignment="1">
      <alignment horizontal="center" vertical="center"/>
    </xf>
    <xf numFmtId="0" fontId="92" fillId="14" borderId="41" xfId="0" applyFont="1" applyFill="1" applyBorder="1" applyAlignment="1">
      <alignment horizontal="right" vertical="center" wrapText="1"/>
    </xf>
    <xf numFmtId="0" fontId="92" fillId="14" borderId="56" xfId="0" applyFont="1" applyFill="1" applyBorder="1" applyAlignment="1">
      <alignment horizontal="center" vertical="center"/>
    </xf>
    <xf numFmtId="0" fontId="92" fillId="14" borderId="152" xfId="0" applyFont="1" applyFill="1" applyBorder="1" applyAlignment="1">
      <alignment horizontal="left" vertical="center" wrapText="1"/>
    </xf>
    <xf numFmtId="168" fontId="92" fillId="14" borderId="152" xfId="0" applyNumberFormat="1" applyFont="1" applyFill="1" applyBorder="1" applyAlignment="1">
      <alignment horizontal="right" vertical="center"/>
    </xf>
    <xf numFmtId="168" fontId="92" fillId="14" borderId="152" xfId="0" applyNumberFormat="1" applyFont="1" applyFill="1" applyBorder="1" applyAlignment="1">
      <alignment horizontal="center" vertical="center"/>
    </xf>
    <xf numFmtId="166" fontId="92" fillId="14" borderId="152" xfId="2" applyNumberFormat="1" applyFont="1" applyFill="1" applyBorder="1" applyAlignment="1">
      <alignment horizontal="center" vertical="center"/>
    </xf>
    <xf numFmtId="0" fontId="37" fillId="14" borderId="96" xfId="0" applyFont="1" applyFill="1" applyBorder="1" applyAlignment="1">
      <alignment horizontal="left" vertical="center"/>
    </xf>
    <xf numFmtId="168" fontId="37" fillId="14" borderId="97" xfId="1" applyNumberFormat="1" applyFont="1" applyFill="1" applyBorder="1" applyAlignment="1">
      <alignment horizontal="right" vertical="center"/>
    </xf>
    <xf numFmtId="166" fontId="37" fillId="14" borderId="97" xfId="2" applyNumberFormat="1" applyFont="1" applyFill="1" applyBorder="1" applyAlignment="1">
      <alignment horizontal="right" vertical="center"/>
    </xf>
    <xf numFmtId="166" fontId="37" fillId="14" borderId="97" xfId="2" applyNumberFormat="1" applyFont="1" applyFill="1" applyBorder="1" applyAlignment="1">
      <alignment horizontal="center" vertical="center"/>
    </xf>
    <xf numFmtId="0" fontId="94" fillId="14" borderId="88" xfId="0" applyFont="1" applyFill="1" applyBorder="1" applyAlignment="1">
      <alignment horizontal="center" vertical="center"/>
    </xf>
    <xf numFmtId="0" fontId="94" fillId="14" borderId="43" xfId="0" applyFont="1" applyFill="1" applyBorder="1" applyAlignment="1">
      <alignment horizontal="center" vertical="center" wrapText="1"/>
    </xf>
    <xf numFmtId="0" fontId="94" fillId="14" borderId="47" xfId="0" applyFont="1" applyFill="1" applyBorder="1" applyAlignment="1">
      <alignment horizontal="center" vertical="center"/>
    </xf>
    <xf numFmtId="0" fontId="94" fillId="14" borderId="47" xfId="0" applyFont="1" applyFill="1" applyBorder="1" applyAlignment="1">
      <alignment horizontal="center" vertical="center" wrapText="1"/>
    </xf>
    <xf numFmtId="0" fontId="94" fillId="14" borderId="49" xfId="0" applyFont="1" applyFill="1" applyBorder="1" applyAlignment="1">
      <alignment horizontal="center" vertical="center" wrapText="1"/>
    </xf>
    <xf numFmtId="0" fontId="94" fillId="14" borderId="49" xfId="0" applyFont="1" applyFill="1" applyBorder="1" applyAlignment="1">
      <alignment horizontal="center" vertical="center"/>
    </xf>
    <xf numFmtId="0" fontId="94" fillId="14" borderId="148" xfId="0" applyFont="1" applyFill="1" applyBorder="1" applyAlignment="1">
      <alignment horizontal="center" vertical="center" wrapText="1"/>
    </xf>
    <xf numFmtId="0" fontId="31" fillId="16" borderId="31" xfId="0" applyFont="1" applyFill="1" applyBorder="1" applyAlignment="1">
      <alignment horizontal="center" vertical="center" wrapText="1"/>
    </xf>
    <xf numFmtId="0" fontId="31" fillId="16" borderId="37" xfId="0" applyFont="1" applyFill="1" applyBorder="1" applyAlignment="1">
      <alignment horizontal="center" vertical="center" wrapText="1"/>
    </xf>
    <xf numFmtId="173" fontId="27" fillId="14" borderId="16" xfId="0" applyNumberFormat="1" applyFont="1" applyFill="1" applyBorder="1" applyAlignment="1">
      <alignment horizontal="center" vertical="center"/>
    </xf>
    <xf numFmtId="173" fontId="27" fillId="14" borderId="169" xfId="0" applyNumberFormat="1" applyFont="1" applyFill="1" applyBorder="1" applyAlignment="1">
      <alignment horizontal="center" vertical="center"/>
    </xf>
    <xf numFmtId="0" fontId="31" fillId="14" borderId="42" xfId="0" applyFont="1" applyFill="1" applyBorder="1" applyAlignment="1">
      <alignment horizontal="center" vertical="center"/>
    </xf>
    <xf numFmtId="181" fontId="31" fillId="14" borderId="43" xfId="1" applyNumberFormat="1" applyFont="1" applyFill="1" applyBorder="1" applyAlignment="1">
      <alignment horizontal="right" vertical="center"/>
    </xf>
    <xf numFmtId="166" fontId="31" fillId="14" borderId="43" xfId="2" applyNumberFormat="1" applyFont="1" applyFill="1" applyBorder="1" applyAlignment="1">
      <alignment horizontal="right" vertical="center"/>
    </xf>
    <xf numFmtId="182" fontId="31" fillId="14" borderId="43" xfId="1" applyNumberFormat="1" applyFont="1" applyFill="1" applyBorder="1" applyAlignment="1">
      <alignment horizontal="right" vertical="center"/>
    </xf>
    <xf numFmtId="166" fontId="31" fillId="14" borderId="43" xfId="2" applyNumberFormat="1" applyFont="1" applyFill="1" applyBorder="1" applyAlignment="1">
      <alignment horizontal="center" vertical="center"/>
    </xf>
    <xf numFmtId="173" fontId="37" fillId="14" borderId="71" xfId="0" applyNumberFormat="1" applyFont="1" applyFill="1" applyBorder="1" applyAlignment="1">
      <alignment horizontal="center" vertical="center"/>
    </xf>
    <xf numFmtId="173" fontId="37" fillId="14" borderId="169" xfId="0" applyNumberFormat="1" applyFont="1" applyFill="1" applyBorder="1" applyAlignment="1">
      <alignment horizontal="center" vertical="center"/>
    </xf>
    <xf numFmtId="0" fontId="38" fillId="5" borderId="139" xfId="11" applyFont="1" applyFill="1" applyBorder="1" applyAlignment="1">
      <alignment horizontal="left" vertical="center" wrapText="1"/>
    </xf>
    <xf numFmtId="0" fontId="93" fillId="5" borderId="72" xfId="0" applyFont="1" applyFill="1" applyBorder="1" applyAlignment="1">
      <alignment horizontal="left" wrapText="1"/>
    </xf>
    <xf numFmtId="168" fontId="93" fillId="5" borderId="159" xfId="1" applyNumberFormat="1" applyFont="1" applyFill="1" applyBorder="1" applyAlignment="1">
      <alignment horizontal="right" vertical="center"/>
    </xf>
    <xf numFmtId="166" fontId="93" fillId="5" borderId="159" xfId="2" applyNumberFormat="1" applyFont="1" applyFill="1" applyBorder="1" applyAlignment="1">
      <alignment horizontal="right" vertical="center"/>
    </xf>
    <xf numFmtId="166" fontId="93" fillId="5" borderId="114" xfId="2" applyNumberFormat="1" applyFont="1" applyFill="1" applyBorder="1" applyAlignment="1">
      <alignment horizontal="center" vertical="center"/>
    </xf>
    <xf numFmtId="166" fontId="93" fillId="5" borderId="70" xfId="2" applyNumberFormat="1" applyFont="1" applyFill="1" applyBorder="1" applyAlignment="1">
      <alignment horizontal="center" vertical="center"/>
    </xf>
    <xf numFmtId="0" fontId="93" fillId="5" borderId="157" xfId="0" applyFont="1" applyFill="1" applyBorder="1" applyAlignment="1">
      <alignment horizontal="left" wrapText="1"/>
    </xf>
    <xf numFmtId="168" fontId="93" fillId="5" borderId="158" xfId="1" applyNumberFormat="1" applyFont="1" applyFill="1" applyBorder="1" applyAlignment="1">
      <alignment horizontal="right" vertical="center"/>
    </xf>
    <xf numFmtId="166" fontId="93" fillId="5" borderId="158" xfId="2" applyNumberFormat="1" applyFont="1" applyFill="1" applyBorder="1" applyAlignment="1">
      <alignment horizontal="right" vertical="center"/>
    </xf>
    <xf numFmtId="166" fontId="93" fillId="5" borderId="157" xfId="2" applyNumberFormat="1" applyFont="1" applyFill="1" applyBorder="1" applyAlignment="1">
      <alignment horizontal="center" vertical="center"/>
    </xf>
    <xf numFmtId="0" fontId="14" fillId="5" borderId="19" xfId="0" applyFont="1" applyFill="1" applyBorder="1" applyAlignment="1">
      <alignment horizontal="center" vertical="center" wrapText="1"/>
    </xf>
    <xf numFmtId="0" fontId="57" fillId="5" borderId="157" xfId="0" applyFont="1" applyFill="1" applyBorder="1" applyAlignment="1">
      <alignment horizontal="left"/>
    </xf>
    <xf numFmtId="181" fontId="57" fillId="5" borderId="157" xfId="0" applyNumberFormat="1" applyFont="1" applyFill="1" applyBorder="1" applyAlignment="1">
      <alignment horizontal="right"/>
    </xf>
    <xf numFmtId="166" fontId="57" fillId="5" borderId="157" xfId="2" applyNumberFormat="1" applyFont="1" applyFill="1" applyBorder="1" applyAlignment="1">
      <alignment horizontal="right"/>
    </xf>
    <xf numFmtId="182" fontId="57" fillId="5" borderId="157" xfId="0" applyNumberFormat="1" applyFont="1" applyFill="1" applyBorder="1" applyAlignment="1">
      <alignment horizontal="right"/>
    </xf>
    <xf numFmtId="166" fontId="57" fillId="5" borderId="157" xfId="2" applyNumberFormat="1" applyFont="1" applyFill="1" applyBorder="1" applyAlignment="1">
      <alignment horizontal="right" vertical="center"/>
    </xf>
    <xf numFmtId="166" fontId="57" fillId="5" borderId="157" xfId="2" applyNumberFormat="1" applyFont="1" applyFill="1" applyBorder="1" applyAlignment="1">
      <alignment horizontal="center" vertical="center"/>
    </xf>
    <xf numFmtId="0" fontId="5" fillId="16" borderId="180" xfId="0" applyFont="1" applyFill="1" applyBorder="1" applyAlignment="1">
      <alignment horizontal="center" vertical="center"/>
    </xf>
    <xf numFmtId="0" fontId="5" fillId="16" borderId="181" xfId="0" applyFont="1" applyFill="1" applyBorder="1" applyAlignment="1">
      <alignment horizontal="center" vertical="center" wrapText="1"/>
    </xf>
    <xf numFmtId="0" fontId="5" fillId="16" borderId="182" xfId="0" applyFont="1" applyFill="1" applyBorder="1" applyAlignment="1">
      <alignment horizontal="center" vertical="center" wrapText="1"/>
    </xf>
    <xf numFmtId="0" fontId="5" fillId="16" borderId="183" xfId="0" applyFont="1" applyFill="1" applyBorder="1" applyAlignment="1">
      <alignment horizontal="center" vertical="center" wrapText="1"/>
    </xf>
    <xf numFmtId="0" fontId="11" fillId="0" borderId="184" xfId="0" applyFont="1" applyBorder="1" applyAlignment="1">
      <alignment horizontal="center" vertical="center" wrapText="1"/>
    </xf>
    <xf numFmtId="167" fontId="12" fillId="9" borderId="0" xfId="1" applyNumberFormat="1" applyFont="1" applyFill="1" applyBorder="1" applyAlignment="1">
      <alignment horizontal="center" vertical="center"/>
    </xf>
    <xf numFmtId="166" fontId="12" fillId="9" borderId="185" xfId="2" applyNumberFormat="1" applyFont="1" applyFill="1" applyBorder="1" applyAlignment="1">
      <alignment horizontal="center" vertical="center"/>
    </xf>
    <xf numFmtId="167" fontId="12" fillId="9" borderId="185" xfId="1" applyNumberFormat="1" applyFont="1" applyFill="1" applyBorder="1" applyAlignment="1">
      <alignment horizontal="center" vertical="center"/>
    </xf>
    <xf numFmtId="167" fontId="12" fillId="9" borderId="36" xfId="1" applyNumberFormat="1" applyFont="1" applyFill="1" applyBorder="1" applyAlignment="1">
      <alignment horizontal="center" vertical="center"/>
    </xf>
    <xf numFmtId="168" fontId="12" fillId="9" borderId="36" xfId="1" applyNumberFormat="1" applyFont="1" applyFill="1" applyBorder="1" applyAlignment="1">
      <alignment horizontal="center" vertical="center"/>
    </xf>
    <xf numFmtId="0" fontId="4" fillId="0" borderId="184" xfId="0" applyFont="1" applyBorder="1" applyAlignment="1">
      <alignment horizontal="center" vertical="center" wrapText="1"/>
    </xf>
    <xf numFmtId="167" fontId="6" fillId="9" borderId="36" xfId="1" applyNumberFormat="1" applyFont="1" applyFill="1" applyBorder="1" applyAlignment="1">
      <alignment horizontal="center" vertical="center"/>
    </xf>
    <xf numFmtId="166" fontId="6" fillId="9" borderId="34" xfId="2" applyNumberFormat="1" applyFont="1" applyFill="1" applyBorder="1" applyAlignment="1">
      <alignment horizontal="center" vertical="center"/>
    </xf>
    <xf numFmtId="168" fontId="6" fillId="9" borderId="36" xfId="1" applyNumberFormat="1" applyFont="1" applyFill="1" applyBorder="1" applyAlignment="1">
      <alignment horizontal="center" vertical="center"/>
    </xf>
    <xf numFmtId="166" fontId="6" fillId="9" borderId="185" xfId="2" applyNumberFormat="1" applyFont="1" applyFill="1" applyBorder="1" applyAlignment="1">
      <alignment horizontal="center" vertical="center"/>
    </xf>
    <xf numFmtId="167" fontId="6" fillId="9" borderId="185" xfId="1" applyNumberFormat="1" applyFont="1" applyFill="1" applyBorder="1" applyAlignment="1">
      <alignment horizontal="center" vertical="center"/>
    </xf>
    <xf numFmtId="43" fontId="6" fillId="9" borderId="185" xfId="1" applyFont="1" applyFill="1" applyBorder="1" applyAlignment="1">
      <alignment horizontal="center" vertical="center"/>
    </xf>
    <xf numFmtId="0" fontId="4" fillId="0" borderId="186" xfId="0" applyFont="1" applyBorder="1" applyAlignment="1">
      <alignment horizontal="center" vertical="center" wrapText="1"/>
    </xf>
    <xf numFmtId="167" fontId="6" fillId="9" borderId="187" xfId="1" applyNumberFormat="1" applyFont="1" applyFill="1" applyBorder="1" applyAlignment="1">
      <alignment horizontal="center" vertical="center"/>
    </xf>
    <xf numFmtId="166" fontId="6" fillId="9" borderId="188" xfId="2" applyNumberFormat="1" applyFont="1" applyFill="1" applyBorder="1" applyAlignment="1">
      <alignment horizontal="center" vertical="center"/>
    </xf>
    <xf numFmtId="168" fontId="6" fillId="9" borderId="187" xfId="1" applyNumberFormat="1" applyFont="1" applyFill="1" applyBorder="1" applyAlignment="1">
      <alignment horizontal="center" vertical="center"/>
    </xf>
    <xf numFmtId="166" fontId="6" fillId="9" borderId="189" xfId="2" applyNumberFormat="1" applyFont="1" applyFill="1" applyBorder="1" applyAlignment="1">
      <alignment horizontal="center" vertical="center"/>
    </xf>
    <xf numFmtId="167" fontId="6" fillId="9" borderId="189" xfId="1" applyNumberFormat="1" applyFont="1" applyFill="1" applyBorder="1" applyAlignment="1">
      <alignment horizontal="center" vertical="center"/>
    </xf>
    <xf numFmtId="0" fontId="0" fillId="0" borderId="91" xfId="0" applyBorder="1" applyAlignment="1">
      <alignment horizontal="center" vertical="center"/>
    </xf>
    <xf numFmtId="0" fontId="5" fillId="14" borderId="190" xfId="0" applyFont="1" applyFill="1" applyBorder="1" applyAlignment="1">
      <alignment horizontal="center" vertical="center" wrapText="1"/>
    </xf>
    <xf numFmtId="167" fontId="5" fillId="14" borderId="191" xfId="1" applyNumberFormat="1" applyFont="1" applyFill="1" applyBorder="1" applyAlignment="1">
      <alignment horizontal="center" vertical="center"/>
    </xf>
    <xf numFmtId="166" fontId="5" fillId="14" borderId="181" xfId="2" applyNumberFormat="1" applyFont="1" applyFill="1" applyBorder="1" applyAlignment="1">
      <alignment horizontal="center" vertical="center"/>
    </xf>
    <xf numFmtId="168" fontId="5" fillId="14" borderId="181" xfId="1" applyNumberFormat="1" applyFont="1" applyFill="1" applyBorder="1" applyAlignment="1">
      <alignment horizontal="center" vertical="center"/>
    </xf>
    <xf numFmtId="166" fontId="5" fillId="14" borderId="183" xfId="2" applyNumberFormat="1" applyFont="1" applyFill="1" applyBorder="1" applyAlignment="1">
      <alignment horizontal="center" vertical="center"/>
    </xf>
    <xf numFmtId="167" fontId="5" fillId="14" borderId="183" xfId="1" applyNumberFormat="1" applyFont="1" applyFill="1" applyBorder="1" applyAlignment="1">
      <alignment horizontal="center" vertical="center"/>
    </xf>
    <xf numFmtId="174" fontId="0" fillId="0" borderId="0" xfId="0" applyNumberFormat="1" applyAlignment="1">
      <alignment horizontal="center" vertical="center"/>
    </xf>
    <xf numFmtId="0" fontId="4" fillId="0" borderId="0" xfId="0" applyFont="1" applyAlignment="1">
      <alignment horizontal="center" vertical="center" wrapText="1"/>
    </xf>
    <xf numFmtId="180" fontId="19" fillId="0" borderId="14" xfId="0" applyNumberFormat="1" applyFont="1" applyBorder="1" applyAlignment="1">
      <alignment horizontal="center" vertical="center"/>
    </xf>
    <xf numFmtId="0" fontId="14" fillId="5" borderId="129" xfId="0" applyFont="1" applyFill="1" applyBorder="1" applyAlignment="1">
      <alignment horizontal="center" vertical="center" wrapText="1"/>
    </xf>
    <xf numFmtId="0" fontId="55" fillId="0" borderId="0" xfId="0" applyFont="1" applyAlignment="1">
      <alignment horizontal="left" vertical="top" wrapText="1"/>
    </xf>
    <xf numFmtId="0" fontId="55" fillId="0" borderId="0" xfId="0" applyFont="1" applyAlignment="1">
      <alignment horizontal="center" vertical="center"/>
    </xf>
    <xf numFmtId="0" fontId="55" fillId="0" borderId="0" xfId="0" applyFont="1" applyAlignment="1">
      <alignment horizontal="left" vertical="top"/>
    </xf>
    <xf numFmtId="0" fontId="55" fillId="0" borderId="0" xfId="0" applyFont="1" applyAlignment="1">
      <alignment horizontal="center"/>
    </xf>
    <xf numFmtId="165" fontId="55" fillId="0" borderId="0" xfId="0" applyNumberFormat="1" applyFont="1" applyAlignment="1">
      <alignment horizontal="center"/>
    </xf>
    <xf numFmtId="0" fontId="100" fillId="0" borderId="0" xfId="0" applyFont="1" applyAlignment="1">
      <alignment horizontal="right"/>
    </xf>
    <xf numFmtId="166" fontId="100" fillId="0" borderId="0" xfId="0" applyNumberFormat="1" applyFont="1" applyAlignment="1">
      <alignment horizontal="right"/>
    </xf>
    <xf numFmtId="17" fontId="55" fillId="0" borderId="0" xfId="0" applyNumberFormat="1" applyFont="1"/>
    <xf numFmtId="164" fontId="55" fillId="0" borderId="0" xfId="0" applyNumberFormat="1" applyFont="1"/>
    <xf numFmtId="0" fontId="54" fillId="0" borderId="0" xfId="0" applyFont="1" applyAlignment="1">
      <alignment horizontal="center" vertical="center"/>
    </xf>
    <xf numFmtId="166" fontId="55" fillId="0" borderId="0" xfId="2" applyNumberFormat="1" applyFont="1" applyBorder="1"/>
    <xf numFmtId="2" fontId="55" fillId="0" borderId="0" xfId="0" applyNumberFormat="1" applyFont="1"/>
    <xf numFmtId="173" fontId="14" fillId="7" borderId="24" xfId="7" applyNumberFormat="1" applyFont="1" applyFill="1" applyBorder="1" applyAlignment="1">
      <alignment horizontal="center" vertical="center"/>
    </xf>
    <xf numFmtId="0" fontId="19" fillId="0" borderId="0" xfId="0" applyFont="1" applyAlignment="1">
      <alignment horizontal="left" wrapText="1" indent="1"/>
    </xf>
    <xf numFmtId="0" fontId="19" fillId="0" borderId="0" xfId="0" applyFont="1" applyAlignment="1">
      <alignment horizontal="left" vertical="top" indent="1"/>
    </xf>
    <xf numFmtId="166" fontId="19" fillId="0" borderId="0" xfId="2" applyNumberFormat="1" applyFont="1" applyFill="1" applyAlignment="1">
      <alignment horizontal="center" vertical="center"/>
    </xf>
    <xf numFmtId="0" fontId="15" fillId="0" borderId="0" xfId="0" applyFont="1" applyAlignment="1">
      <alignment horizontal="left" vertical="top" wrapText="1" readingOrder="1"/>
    </xf>
    <xf numFmtId="0" fontId="15" fillId="0" borderId="0" xfId="0" applyFont="1" applyAlignment="1">
      <alignment wrapText="1"/>
    </xf>
    <xf numFmtId="0" fontId="19" fillId="0" borderId="0" xfId="0" applyFont="1" applyAlignment="1">
      <alignment wrapText="1"/>
    </xf>
    <xf numFmtId="166" fontId="19" fillId="0" borderId="0" xfId="2" applyNumberFormat="1" applyFont="1" applyAlignment="1">
      <alignment wrapText="1"/>
    </xf>
    <xf numFmtId="0" fontId="19" fillId="0" borderId="164" xfId="0" applyFont="1" applyBorder="1" applyAlignment="1">
      <alignment vertical="center" wrapText="1"/>
    </xf>
    <xf numFmtId="3" fontId="15" fillId="0" borderId="164" xfId="0" applyNumberFormat="1" applyFont="1" applyBorder="1" applyAlignment="1">
      <alignment horizontal="center" vertical="center" wrapText="1"/>
    </xf>
    <xf numFmtId="3" fontId="15" fillId="28" borderId="164" xfId="0" applyNumberFormat="1" applyFont="1" applyFill="1" applyBorder="1" applyAlignment="1">
      <alignment horizontal="center" vertical="center" wrapText="1"/>
    </xf>
    <xf numFmtId="166" fontId="19" fillId="0" borderId="164" xfId="2" applyNumberFormat="1" applyFont="1" applyFill="1" applyBorder="1" applyAlignment="1">
      <alignment horizontal="center" vertical="center"/>
    </xf>
    <xf numFmtId="168" fontId="19" fillId="0" borderId="165" xfId="0" applyNumberFormat="1" applyFont="1" applyBorder="1" applyAlignment="1">
      <alignment horizontal="center" vertical="center" wrapText="1"/>
    </xf>
    <xf numFmtId="0" fontId="19" fillId="0" borderId="75" xfId="0" applyFont="1" applyBorder="1" applyAlignment="1">
      <alignment vertical="center" wrapText="1"/>
    </xf>
    <xf numFmtId="0" fontId="15" fillId="0" borderId="7" xfId="0" applyFont="1" applyBorder="1" applyAlignment="1">
      <alignment horizontal="center" vertical="center" wrapText="1"/>
    </xf>
    <xf numFmtId="3" fontId="15" fillId="0" borderId="75" xfId="0" applyNumberFormat="1" applyFont="1" applyBorder="1" applyAlignment="1">
      <alignment horizontal="center" vertical="center" wrapText="1"/>
    </xf>
    <xf numFmtId="3" fontId="15" fillId="28" borderId="75" xfId="0" applyNumberFormat="1" applyFont="1" applyFill="1" applyBorder="1" applyAlignment="1">
      <alignment horizontal="center" vertical="center" wrapText="1"/>
    </xf>
    <xf numFmtId="166" fontId="19" fillId="0" borderId="75" xfId="2" applyNumberFormat="1" applyFont="1" applyFill="1" applyBorder="1" applyAlignment="1">
      <alignment horizontal="center" vertical="center"/>
    </xf>
    <xf numFmtId="0" fontId="19" fillId="0" borderId="192" xfId="0" applyFont="1" applyBorder="1" applyAlignment="1">
      <alignment vertical="center" wrapText="1"/>
    </xf>
    <xf numFmtId="0" fontId="15" fillId="0" borderId="164" xfId="0" applyFont="1" applyBorder="1" applyAlignment="1">
      <alignment horizontal="center" vertical="center" wrapText="1"/>
    </xf>
    <xf numFmtId="3" fontId="15" fillId="29" borderId="164" xfId="0" applyNumberFormat="1" applyFont="1" applyFill="1" applyBorder="1" applyAlignment="1">
      <alignment horizontal="center" vertical="center" wrapText="1"/>
    </xf>
    <xf numFmtId="3" fontId="19" fillId="0" borderId="0" xfId="0" applyNumberFormat="1" applyFont="1" applyAlignment="1">
      <alignment wrapText="1"/>
    </xf>
    <xf numFmtId="0" fontId="19" fillId="0" borderId="174" xfId="0" applyFont="1" applyBorder="1" applyAlignment="1">
      <alignment vertical="center" wrapText="1"/>
    </xf>
    <xf numFmtId="0" fontId="15" fillId="0" borderId="163" xfId="0" applyFont="1" applyBorder="1" applyAlignment="1">
      <alignment horizontal="center" vertical="center" wrapText="1"/>
    </xf>
    <xf numFmtId="3" fontId="15" fillId="0" borderId="163" xfId="0" applyNumberFormat="1" applyFont="1" applyBorder="1" applyAlignment="1">
      <alignment horizontal="center" vertical="center" wrapText="1"/>
    </xf>
    <xf numFmtId="3" fontId="15" fillId="29" borderId="163" xfId="0" applyNumberFormat="1" applyFont="1" applyFill="1" applyBorder="1" applyAlignment="1">
      <alignment horizontal="center" vertical="center" wrapText="1"/>
    </xf>
    <xf numFmtId="166" fontId="19" fillId="0" borderId="163" xfId="2" applyNumberFormat="1" applyFont="1" applyFill="1" applyBorder="1" applyAlignment="1">
      <alignment horizontal="center" vertical="center"/>
    </xf>
    <xf numFmtId="0" fontId="19" fillId="0" borderId="68" xfId="0" applyFont="1" applyBorder="1" applyAlignment="1">
      <alignment vertical="center" wrapText="1"/>
    </xf>
    <xf numFmtId="0" fontId="15" fillId="0" borderId="68" xfId="0" applyFont="1" applyBorder="1" applyAlignment="1">
      <alignment horizontal="center" vertical="center" wrapText="1"/>
    </xf>
    <xf numFmtId="3" fontId="15" fillId="0" borderId="68" xfId="0" applyNumberFormat="1" applyFont="1" applyBorder="1" applyAlignment="1">
      <alignment horizontal="center" vertical="center" wrapText="1"/>
    </xf>
    <xf numFmtId="3" fontId="15" fillId="29" borderId="68" xfId="0" applyNumberFormat="1" applyFont="1" applyFill="1" applyBorder="1" applyAlignment="1">
      <alignment horizontal="center" vertical="center" wrapText="1"/>
    </xf>
    <xf numFmtId="166" fontId="19" fillId="0" borderId="68" xfId="2" applyNumberFormat="1" applyFont="1" applyFill="1" applyBorder="1" applyAlignment="1">
      <alignment horizontal="center" vertical="center"/>
    </xf>
    <xf numFmtId="43" fontId="19" fillId="0" borderId="0" xfId="1" applyFont="1" applyAlignment="1">
      <alignment wrapText="1"/>
    </xf>
    <xf numFmtId="0" fontId="19" fillId="0" borderId="71" xfId="0" applyFont="1" applyBorder="1" applyAlignment="1">
      <alignment vertical="center" wrapText="1"/>
    </xf>
    <xf numFmtId="0" fontId="15" fillId="0" borderId="71" xfId="0" applyFont="1" applyBorder="1" applyAlignment="1">
      <alignment horizontal="center" vertical="center" wrapText="1"/>
    </xf>
    <xf numFmtId="3" fontId="15" fillId="0" borderId="71" xfId="0" applyNumberFormat="1" applyFont="1" applyBorder="1" applyAlignment="1">
      <alignment horizontal="center" vertical="center" wrapText="1"/>
    </xf>
    <xf numFmtId="3" fontId="15" fillId="29" borderId="71" xfId="0" applyNumberFormat="1" applyFont="1" applyFill="1" applyBorder="1" applyAlignment="1">
      <alignment horizontal="center" vertical="center" wrapText="1"/>
    </xf>
    <xf numFmtId="166" fontId="19" fillId="0" borderId="71" xfId="2" applyNumberFormat="1" applyFont="1" applyFill="1" applyBorder="1" applyAlignment="1">
      <alignment horizontal="center" vertical="center"/>
    </xf>
    <xf numFmtId="164" fontId="19" fillId="0" borderId="0" xfId="0" applyNumberFormat="1" applyFont="1" applyAlignment="1">
      <alignment wrapText="1"/>
    </xf>
    <xf numFmtId="0" fontId="19" fillId="0" borderId="163" xfId="0" applyFont="1" applyBorder="1" applyAlignment="1">
      <alignment vertical="center" wrapText="1"/>
    </xf>
    <xf numFmtId="0" fontId="19" fillId="0" borderId="21" xfId="0" applyFont="1" applyBorder="1" applyAlignment="1">
      <alignment vertical="center" wrapText="1"/>
    </xf>
    <xf numFmtId="0" fontId="15" fillId="0" borderId="21" xfId="0" applyFont="1" applyBorder="1" applyAlignment="1">
      <alignment horizontal="center" vertical="center" wrapText="1"/>
    </xf>
    <xf numFmtId="3" fontId="15" fillId="0" borderId="21" xfId="0" applyNumberFormat="1" applyFont="1" applyBorder="1" applyAlignment="1">
      <alignment horizontal="center" vertical="center" wrapText="1"/>
    </xf>
    <xf numFmtId="3" fontId="15" fillId="29" borderId="21" xfId="0" applyNumberFormat="1" applyFont="1" applyFill="1" applyBorder="1" applyAlignment="1">
      <alignment horizontal="center" vertical="center" wrapText="1"/>
    </xf>
    <xf numFmtId="166" fontId="19" fillId="0" borderId="21" xfId="2" applyNumberFormat="1" applyFont="1" applyFill="1" applyBorder="1" applyAlignment="1">
      <alignment horizontal="center" vertical="center"/>
    </xf>
    <xf numFmtId="0" fontId="15" fillId="0" borderId="164" xfId="0" applyFont="1" applyBorder="1" applyAlignment="1">
      <alignment vertical="center" wrapText="1"/>
    </xf>
    <xf numFmtId="0" fontId="15" fillId="0" borderId="71" xfId="0" applyFont="1" applyBorder="1" applyAlignment="1">
      <alignment vertical="center" wrapText="1"/>
    </xf>
    <xf numFmtId="168" fontId="19" fillId="0" borderId="124" xfId="0" applyNumberFormat="1" applyFont="1" applyBorder="1" applyAlignment="1">
      <alignment horizontal="center" vertical="center" wrapText="1"/>
    </xf>
    <xf numFmtId="0" fontId="15" fillId="0" borderId="75" xfId="0" applyFont="1" applyBorder="1" applyAlignment="1">
      <alignment horizontal="center" vertical="center" wrapText="1"/>
    </xf>
    <xf numFmtId="3" fontId="15" fillId="29" borderId="75" xfId="0" applyNumberFormat="1" applyFont="1" applyFill="1" applyBorder="1" applyAlignment="1">
      <alignment horizontal="center" vertical="center" wrapText="1"/>
    </xf>
    <xf numFmtId="166" fontId="19" fillId="0" borderId="7" xfId="2" applyNumberFormat="1" applyFont="1" applyFill="1" applyBorder="1" applyAlignment="1">
      <alignment horizontal="center" vertical="center"/>
    </xf>
    <xf numFmtId="168" fontId="19" fillId="0" borderId="168" xfId="0" applyNumberFormat="1" applyFont="1" applyBorder="1" applyAlignment="1">
      <alignment horizontal="center" vertical="center" wrapText="1"/>
    </xf>
    <xf numFmtId="168" fontId="19" fillId="0" borderId="166" xfId="0" applyNumberFormat="1" applyFont="1" applyBorder="1" applyAlignment="1">
      <alignment horizontal="center" vertical="center" wrapText="1"/>
    </xf>
    <xf numFmtId="168" fontId="19" fillId="0" borderId="125" xfId="0" applyNumberFormat="1" applyFont="1" applyBorder="1" applyAlignment="1">
      <alignment horizontal="center" vertical="center" wrapText="1"/>
    </xf>
    <xf numFmtId="0" fontId="19" fillId="0" borderId="12" xfId="0" applyFont="1" applyBorder="1" applyAlignment="1">
      <alignment vertical="center" wrapText="1"/>
    </xf>
    <xf numFmtId="0" fontId="15" fillId="0" borderId="12" xfId="0" applyFont="1" applyBorder="1" applyAlignment="1">
      <alignment horizontal="center" vertical="center" wrapText="1"/>
    </xf>
    <xf numFmtId="3" fontId="15" fillId="0" borderId="12" xfId="0" applyNumberFormat="1" applyFont="1" applyBorder="1" applyAlignment="1">
      <alignment horizontal="center" vertical="center" wrapText="1"/>
    </xf>
    <xf numFmtId="3" fontId="15" fillId="29" borderId="12" xfId="0" applyNumberFormat="1" applyFont="1" applyFill="1" applyBorder="1" applyAlignment="1">
      <alignment horizontal="center" vertical="center" wrapText="1"/>
    </xf>
    <xf numFmtId="168" fontId="19" fillId="0" borderId="16" xfId="0" applyNumberFormat="1" applyFont="1" applyBorder="1" applyAlignment="1">
      <alignment horizontal="center" vertical="center" wrapText="1"/>
    </xf>
    <xf numFmtId="3" fontId="19" fillId="0" borderId="163" xfId="0" applyNumberFormat="1" applyFont="1" applyBorder="1" applyAlignment="1">
      <alignment horizontal="center" vertical="center" wrapText="1"/>
    </xf>
    <xf numFmtId="0" fontId="19" fillId="0" borderId="7" xfId="0" applyFont="1" applyBorder="1" applyAlignment="1">
      <alignment vertical="center" wrapText="1"/>
    </xf>
    <xf numFmtId="3" fontId="15" fillId="0" borderId="7" xfId="0" applyNumberFormat="1" applyFont="1" applyBorder="1" applyAlignment="1">
      <alignment horizontal="center" vertical="center" wrapText="1"/>
    </xf>
    <xf numFmtId="3" fontId="15" fillId="29" borderId="7" xfId="0" applyNumberFormat="1" applyFont="1" applyFill="1" applyBorder="1" applyAlignment="1">
      <alignment horizontal="center" vertical="center" wrapText="1"/>
    </xf>
    <xf numFmtId="166" fontId="19" fillId="0" borderId="12" xfId="2" applyNumberFormat="1" applyFont="1" applyFill="1" applyBorder="1" applyAlignment="1">
      <alignment horizontal="center" vertical="center"/>
    </xf>
    <xf numFmtId="168" fontId="19" fillId="0" borderId="15" xfId="0" applyNumberFormat="1" applyFont="1" applyBorder="1" applyAlignment="1">
      <alignment horizontal="center" vertical="center" wrapText="1"/>
    </xf>
    <xf numFmtId="3" fontId="15" fillId="0" borderId="196" xfId="0" applyNumberFormat="1" applyFont="1" applyBorder="1" applyAlignment="1">
      <alignment horizontal="center" vertical="center" wrapText="1"/>
    </xf>
    <xf numFmtId="0" fontId="19" fillId="0" borderId="68" xfId="0" applyFont="1" applyBorder="1" applyAlignment="1">
      <alignment wrapText="1"/>
    </xf>
    <xf numFmtId="0" fontId="19" fillId="0" borderId="68" xfId="0" applyFont="1" applyBorder="1" applyAlignment="1">
      <alignment horizontal="center" vertical="center" wrapText="1"/>
    </xf>
    <xf numFmtId="3" fontId="19" fillId="0" borderId="77" xfId="0" applyNumberFormat="1" applyFont="1" applyBorder="1" applyAlignment="1">
      <alignment horizontal="center" vertical="center" wrapText="1"/>
    </xf>
    <xf numFmtId="0" fontId="19" fillId="0" borderId="12" xfId="0" applyFont="1" applyBorder="1" applyAlignment="1">
      <alignment wrapText="1"/>
    </xf>
    <xf numFmtId="0" fontId="19" fillId="0" borderId="12" xfId="0" applyFont="1" applyBorder="1" applyAlignment="1">
      <alignment horizontal="center" vertical="center" wrapText="1"/>
    </xf>
    <xf numFmtId="3" fontId="19" fillId="0" borderId="162" xfId="0" applyNumberFormat="1" applyFont="1" applyBorder="1" applyAlignment="1">
      <alignment horizontal="center" vertical="center" wrapText="1"/>
    </xf>
    <xf numFmtId="168" fontId="19" fillId="0" borderId="22" xfId="0" applyNumberFormat="1" applyFont="1" applyBorder="1" applyAlignment="1">
      <alignment horizontal="center" vertical="center" wrapText="1"/>
    </xf>
    <xf numFmtId="0" fontId="19" fillId="0" borderId="71" xfId="0" applyFont="1" applyBorder="1" applyAlignment="1">
      <alignment horizontal="left" vertical="center" wrapText="1"/>
    </xf>
    <xf numFmtId="0" fontId="19" fillId="0" borderId="71" xfId="0" applyFont="1" applyBorder="1" applyAlignment="1">
      <alignment horizontal="center" vertical="center" wrapText="1"/>
    </xf>
    <xf numFmtId="3" fontId="19" fillId="0" borderId="71" xfId="0" applyNumberFormat="1" applyFont="1" applyBorder="1" applyAlignment="1">
      <alignment horizontal="center" vertical="center" wrapText="1"/>
    </xf>
    <xf numFmtId="3" fontId="19" fillId="29" borderId="71" xfId="0" applyNumberFormat="1" applyFont="1" applyFill="1" applyBorder="1" applyAlignment="1">
      <alignment horizontal="center" vertical="center" wrapText="1"/>
    </xf>
    <xf numFmtId="180" fontId="19" fillId="0" borderId="165" xfId="0" applyNumberFormat="1" applyFont="1" applyBorder="1" applyAlignment="1">
      <alignment horizontal="center" vertical="center"/>
    </xf>
    <xf numFmtId="0" fontId="19" fillId="0" borderId="68" xfId="0" applyFont="1" applyBorder="1" applyAlignment="1">
      <alignment horizontal="left" vertical="center" wrapText="1"/>
    </xf>
    <xf numFmtId="3" fontId="19" fillId="0" borderId="68" xfId="0" applyNumberFormat="1" applyFont="1" applyBorder="1" applyAlignment="1">
      <alignment horizontal="center" vertical="center" wrapText="1"/>
    </xf>
    <xf numFmtId="3" fontId="19" fillId="29" borderId="68" xfId="0" applyNumberFormat="1" applyFont="1" applyFill="1" applyBorder="1" applyAlignment="1">
      <alignment horizontal="center" vertical="center" wrapText="1"/>
    </xf>
    <xf numFmtId="180" fontId="19" fillId="0" borderId="125" xfId="0" applyNumberFormat="1" applyFont="1" applyBorder="1" applyAlignment="1">
      <alignment horizontal="center" vertical="center"/>
    </xf>
    <xf numFmtId="0" fontId="19" fillId="0" borderId="7" xfId="0" applyFont="1" applyBorder="1" applyAlignment="1">
      <alignment horizontal="left" vertical="center" wrapText="1"/>
    </xf>
    <xf numFmtId="0" fontId="19" fillId="0" borderId="7" xfId="0" applyFont="1" applyBorder="1" applyAlignment="1">
      <alignment horizontal="center" vertical="center" wrapText="1"/>
    </xf>
    <xf numFmtId="3" fontId="19" fillId="0" borderId="7" xfId="0" applyNumberFormat="1" applyFont="1" applyBorder="1" applyAlignment="1">
      <alignment horizontal="center" vertical="center" wrapText="1"/>
    </xf>
    <xf numFmtId="3" fontId="19" fillId="29" borderId="7" xfId="0" applyNumberFormat="1" applyFont="1" applyFill="1" applyBorder="1" applyAlignment="1">
      <alignment horizontal="center" vertical="center" wrapText="1"/>
    </xf>
    <xf numFmtId="180" fontId="19" fillId="0" borderId="15" xfId="0" applyNumberFormat="1" applyFont="1" applyBorder="1" applyAlignment="1">
      <alignment horizontal="center" vertical="center"/>
    </xf>
    <xf numFmtId="0" fontId="19" fillId="0" borderId="8" xfId="0" applyFont="1" applyBorder="1" applyAlignment="1">
      <alignment horizontal="left" vertical="center" wrapText="1"/>
    </xf>
    <xf numFmtId="0" fontId="19" fillId="0" borderId="8" xfId="0" applyFont="1" applyBorder="1" applyAlignment="1">
      <alignment horizontal="center" vertical="center" wrapText="1"/>
    </xf>
    <xf numFmtId="3" fontId="19" fillId="0" borderId="164" xfId="0" applyNumberFormat="1" applyFont="1" applyBorder="1" applyAlignment="1">
      <alignment horizontal="center" vertical="center" wrapText="1"/>
    </xf>
    <xf numFmtId="3" fontId="19" fillId="29" borderId="164" xfId="0" applyNumberFormat="1" applyFont="1" applyFill="1" applyBorder="1" applyAlignment="1">
      <alignment horizontal="center" vertical="center" wrapText="1"/>
    </xf>
    <xf numFmtId="0" fontId="19" fillId="0" borderId="75" xfId="0" applyFont="1" applyBorder="1" applyAlignment="1">
      <alignment horizontal="left" vertical="center" wrapText="1"/>
    </xf>
    <xf numFmtId="0" fontId="19" fillId="0" borderId="75" xfId="0" applyFont="1" applyBorder="1" applyAlignment="1">
      <alignment horizontal="center" vertical="center" wrapText="1"/>
    </xf>
    <xf numFmtId="180" fontId="19" fillId="0" borderId="168" xfId="0" applyNumberFormat="1" applyFont="1" applyBorder="1" applyAlignment="1">
      <alignment horizontal="center" vertical="center"/>
    </xf>
    <xf numFmtId="0" fontId="19" fillId="0" borderId="163" xfId="0" applyFont="1" applyBorder="1" applyAlignment="1">
      <alignment horizontal="left" vertical="center" wrapText="1"/>
    </xf>
    <xf numFmtId="0" fontId="19" fillId="0" borderId="163" xfId="0" applyFont="1" applyBorder="1" applyAlignment="1">
      <alignment horizontal="center" vertical="center" wrapText="1"/>
    </xf>
    <xf numFmtId="3" fontId="19" fillId="29" borderId="163" xfId="0" applyNumberFormat="1" applyFont="1" applyFill="1" applyBorder="1" applyAlignment="1">
      <alignment horizontal="center" vertical="center" wrapText="1"/>
    </xf>
    <xf numFmtId="180" fontId="19" fillId="0" borderId="166" xfId="0" applyNumberFormat="1" applyFont="1" applyBorder="1" applyAlignment="1">
      <alignment horizontal="center" vertical="center"/>
    </xf>
    <xf numFmtId="0" fontId="19" fillId="0" borderId="12" xfId="0" applyFont="1" applyBorder="1" applyAlignment="1">
      <alignment horizontal="left" vertical="center" wrapText="1"/>
    </xf>
    <xf numFmtId="3" fontId="19" fillId="0" borderId="12" xfId="0" applyNumberFormat="1" applyFont="1" applyBorder="1" applyAlignment="1">
      <alignment horizontal="center" vertical="center" wrapText="1"/>
    </xf>
    <xf numFmtId="3" fontId="19" fillId="29" borderId="12" xfId="0" applyNumberFormat="1" applyFont="1" applyFill="1" applyBorder="1" applyAlignment="1">
      <alignment horizontal="center" vertical="center" wrapText="1"/>
    </xf>
    <xf numFmtId="180" fontId="19" fillId="0" borderId="16" xfId="0" applyNumberFormat="1" applyFont="1" applyBorder="1" applyAlignment="1">
      <alignment horizontal="center" vertical="center"/>
    </xf>
    <xf numFmtId="0" fontId="19" fillId="0" borderId="21" xfId="0" applyFont="1" applyBorder="1" applyAlignment="1">
      <alignment horizontal="left" vertical="center" wrapText="1"/>
    </xf>
    <xf numFmtId="0" fontId="19" fillId="0" borderId="21" xfId="0" applyFont="1" applyBorder="1" applyAlignment="1">
      <alignment horizontal="center" vertical="center" wrapText="1"/>
    </xf>
    <xf numFmtId="3" fontId="19" fillId="0" borderId="21" xfId="0" applyNumberFormat="1" applyFont="1" applyBorder="1" applyAlignment="1">
      <alignment horizontal="center" vertical="center" wrapText="1"/>
    </xf>
    <xf numFmtId="3" fontId="19" fillId="29" borderId="21" xfId="0" applyNumberFormat="1" applyFont="1" applyFill="1" applyBorder="1" applyAlignment="1">
      <alignment horizontal="center" vertical="center" wrapText="1"/>
    </xf>
    <xf numFmtId="180" fontId="19" fillId="0" borderId="22" xfId="0" applyNumberFormat="1" applyFont="1" applyBorder="1" applyAlignment="1">
      <alignment horizontal="center" vertical="center"/>
    </xf>
    <xf numFmtId="3" fontId="19" fillId="0" borderId="8" xfId="0" applyNumberFormat="1" applyFont="1" applyBorder="1" applyAlignment="1">
      <alignment horizontal="center" vertical="center" wrapText="1"/>
    </xf>
    <xf numFmtId="3" fontId="19" fillId="29" borderId="8" xfId="0" applyNumberFormat="1" applyFont="1" applyFill="1" applyBorder="1" applyAlignment="1">
      <alignment horizontal="center" vertical="center" wrapText="1"/>
    </xf>
    <xf numFmtId="0" fontId="19" fillId="0" borderId="164" xfId="0" applyFont="1" applyBorder="1" applyAlignment="1">
      <alignment horizontal="left" vertical="center" wrapText="1"/>
    </xf>
    <xf numFmtId="0" fontId="19" fillId="0" borderId="164" xfId="0" applyFont="1" applyBorder="1" applyAlignment="1">
      <alignment horizontal="center" vertical="center" wrapText="1"/>
    </xf>
    <xf numFmtId="180" fontId="19" fillId="0" borderId="124" xfId="0" applyNumberFormat="1" applyFont="1" applyBorder="1" applyAlignment="1">
      <alignment horizontal="center" vertical="center"/>
    </xf>
    <xf numFmtId="0" fontId="19" fillId="0" borderId="196" xfId="0" applyFont="1" applyBorder="1" applyAlignment="1">
      <alignment horizontal="left" wrapText="1"/>
    </xf>
    <xf numFmtId="3" fontId="19" fillId="0" borderId="164" xfId="0" applyNumberFormat="1" applyFont="1" applyBorder="1" applyAlignment="1">
      <alignment horizontal="center" vertical="center"/>
    </xf>
    <xf numFmtId="0" fontId="19" fillId="0" borderId="70" xfId="0" applyFont="1" applyBorder="1" applyAlignment="1">
      <alignment horizontal="left" wrapText="1"/>
    </xf>
    <xf numFmtId="3" fontId="19" fillId="0" borderId="71" xfId="0" applyNumberFormat="1" applyFont="1" applyBorder="1" applyAlignment="1">
      <alignment horizontal="center" vertical="center"/>
    </xf>
    <xf numFmtId="3" fontId="19" fillId="29" borderId="75" xfId="0" applyNumberFormat="1" applyFont="1" applyFill="1" applyBorder="1" applyAlignment="1">
      <alignment horizontal="center" vertical="center" wrapText="1"/>
    </xf>
    <xf numFmtId="0" fontId="19" fillId="0" borderId="197" xfId="0" applyFont="1" applyBorder="1" applyAlignment="1">
      <alignment horizontal="left" wrapText="1"/>
    </xf>
    <xf numFmtId="3" fontId="19" fillId="0" borderId="163" xfId="0" applyNumberFormat="1" applyFont="1" applyBorder="1" applyAlignment="1">
      <alignment horizontal="center" vertical="center"/>
    </xf>
    <xf numFmtId="166" fontId="19" fillId="0" borderId="8" xfId="2" applyNumberFormat="1" applyFont="1" applyFill="1" applyBorder="1" applyAlignment="1">
      <alignment horizontal="center" vertical="center"/>
    </xf>
    <xf numFmtId="180" fontId="19" fillId="0" borderId="71" xfId="0" applyNumberFormat="1" applyFont="1" applyBorder="1" applyAlignment="1">
      <alignment horizontal="center" vertical="center"/>
    </xf>
    <xf numFmtId="0" fontId="19" fillId="0" borderId="6" xfId="0" applyFont="1" applyBorder="1" applyAlignment="1">
      <alignment horizontal="left" vertical="center" wrapText="1"/>
    </xf>
    <xf numFmtId="0" fontId="19" fillId="0" borderId="178" xfId="0" applyFont="1" applyBorder="1" applyAlignment="1">
      <alignment horizontal="left" vertical="center" wrapText="1"/>
    </xf>
    <xf numFmtId="180" fontId="19" fillId="0" borderId="124" xfId="0" applyNumberFormat="1" applyFont="1" applyBorder="1" applyAlignment="1">
      <alignment horizontal="center" vertical="center" wrapText="1"/>
    </xf>
    <xf numFmtId="180" fontId="19" fillId="0" borderId="16" xfId="0" applyNumberFormat="1" applyFont="1" applyBorder="1" applyAlignment="1">
      <alignment horizontal="center" vertical="center" wrapText="1"/>
    </xf>
    <xf numFmtId="180" fontId="19" fillId="0" borderId="22" xfId="0" applyNumberFormat="1" applyFont="1" applyBorder="1" applyAlignment="1">
      <alignment horizontal="center" vertical="center" wrapText="1"/>
    </xf>
    <xf numFmtId="3" fontId="19" fillId="30" borderId="164" xfId="0" applyNumberFormat="1" applyFont="1" applyFill="1" applyBorder="1" applyAlignment="1">
      <alignment horizontal="center" vertical="center"/>
    </xf>
    <xf numFmtId="9" fontId="19" fillId="0" borderId="164" xfId="0" applyNumberFormat="1" applyFont="1" applyBorder="1" applyAlignment="1">
      <alignment horizontal="center" vertical="center"/>
    </xf>
    <xf numFmtId="173" fontId="19" fillId="0" borderId="124" xfId="0" applyNumberFormat="1" applyFont="1" applyBorder="1" applyAlignment="1">
      <alignment horizontal="center" vertical="center"/>
    </xf>
    <xf numFmtId="3" fontId="19" fillId="30" borderId="71" xfId="0" applyNumberFormat="1" applyFont="1" applyFill="1" applyBorder="1" applyAlignment="1">
      <alignment horizontal="center" vertical="center"/>
    </xf>
    <xf numFmtId="9" fontId="19" fillId="0" borderId="71" xfId="0" applyNumberFormat="1" applyFont="1" applyBorder="1" applyAlignment="1">
      <alignment horizontal="center" vertical="center"/>
    </xf>
    <xf numFmtId="173" fontId="19" fillId="0" borderId="165" xfId="0" applyNumberFormat="1" applyFont="1" applyBorder="1" applyAlignment="1">
      <alignment horizontal="center" vertical="center"/>
    </xf>
    <xf numFmtId="3" fontId="19" fillId="30" borderId="163" xfId="0" applyNumberFormat="1" applyFont="1" applyFill="1" applyBorder="1" applyAlignment="1">
      <alignment horizontal="center" vertical="center"/>
    </xf>
    <xf numFmtId="9" fontId="19" fillId="0" borderId="163" xfId="0" applyNumberFormat="1" applyFont="1" applyBorder="1" applyAlignment="1">
      <alignment horizontal="center" vertical="center"/>
    </xf>
    <xf numFmtId="173" fontId="19" fillId="0" borderId="166" xfId="0" applyNumberFormat="1" applyFont="1" applyBorder="1" applyAlignment="1">
      <alignment horizontal="center" vertical="center"/>
    </xf>
    <xf numFmtId="3" fontId="19" fillId="0" borderId="75" xfId="0" applyNumberFormat="1" applyFont="1" applyBorder="1" applyAlignment="1">
      <alignment horizontal="center" vertical="center"/>
    </xf>
    <xf numFmtId="3" fontId="19" fillId="30" borderId="75" xfId="0" applyNumberFormat="1" applyFont="1" applyFill="1" applyBorder="1" applyAlignment="1">
      <alignment horizontal="center" vertical="center"/>
    </xf>
    <xf numFmtId="9" fontId="19" fillId="0" borderId="75" xfId="0" applyNumberFormat="1" applyFont="1" applyBorder="1" applyAlignment="1">
      <alignment horizontal="center" vertical="center"/>
    </xf>
    <xf numFmtId="173" fontId="19" fillId="0" borderId="168" xfId="0" applyNumberFormat="1" applyFont="1" applyBorder="1" applyAlignment="1">
      <alignment horizontal="center" vertical="center"/>
    </xf>
    <xf numFmtId="0" fontId="19" fillId="0" borderId="164" xfId="0" applyFont="1" applyBorder="1" applyAlignment="1">
      <alignment wrapText="1"/>
    </xf>
    <xf numFmtId="0" fontId="19" fillId="0" borderId="164" xfId="0" applyFont="1" applyBorder="1" applyAlignment="1">
      <alignment horizontal="center" wrapText="1"/>
    </xf>
    <xf numFmtId="3" fontId="19" fillId="29" borderId="71" xfId="0" applyNumberFormat="1" applyFont="1" applyFill="1" applyBorder="1" applyAlignment="1">
      <alignment horizontal="center" vertical="center"/>
    </xf>
    <xf numFmtId="0" fontId="19" fillId="0" borderId="71" xfId="0" applyFont="1" applyBorder="1" applyAlignment="1">
      <alignment wrapText="1"/>
    </xf>
    <xf numFmtId="0" fontId="19" fillId="0" borderId="163" xfId="0" applyFont="1" applyBorder="1" applyAlignment="1">
      <alignment wrapText="1"/>
    </xf>
    <xf numFmtId="3" fontId="19" fillId="29" borderId="12" xfId="0" applyNumberFormat="1" applyFont="1" applyFill="1" applyBorder="1" applyAlignment="1">
      <alignment horizontal="center" vertical="center"/>
    </xf>
    <xf numFmtId="3" fontId="19" fillId="29" borderId="164" xfId="0" applyNumberFormat="1" applyFont="1" applyFill="1" applyBorder="1" applyAlignment="1">
      <alignment horizontal="center" vertical="center"/>
    </xf>
    <xf numFmtId="0" fontId="19" fillId="0" borderId="7" xfId="0" applyFont="1" applyBorder="1" applyAlignment="1">
      <alignment wrapText="1"/>
    </xf>
    <xf numFmtId="3" fontId="19" fillId="29" borderId="75" xfId="0" applyNumberFormat="1" applyFont="1" applyFill="1" applyBorder="1" applyAlignment="1">
      <alignment horizontal="center" vertical="center"/>
    </xf>
    <xf numFmtId="3" fontId="19" fillId="29" borderId="163" xfId="0" applyNumberFormat="1" applyFont="1" applyFill="1" applyBorder="1" applyAlignment="1">
      <alignment horizontal="center" vertical="center"/>
    </xf>
    <xf numFmtId="3" fontId="19" fillId="0" borderId="8" xfId="0" applyNumberFormat="1" applyFont="1" applyBorder="1" applyAlignment="1">
      <alignment horizontal="center" vertical="center"/>
    </xf>
    <xf numFmtId="3" fontId="19" fillId="29" borderId="8" xfId="0" applyNumberFormat="1" applyFont="1" applyFill="1" applyBorder="1" applyAlignment="1">
      <alignment horizontal="center" vertical="center"/>
    </xf>
    <xf numFmtId="3" fontId="19" fillId="0" borderId="7" xfId="0" applyNumberFormat="1" applyFont="1" applyBorder="1" applyAlignment="1">
      <alignment horizontal="center" vertical="center"/>
    </xf>
    <xf numFmtId="3" fontId="19" fillId="29" borderId="7" xfId="0" applyNumberFormat="1" applyFont="1" applyFill="1" applyBorder="1" applyAlignment="1">
      <alignment horizontal="center" vertical="center"/>
    </xf>
    <xf numFmtId="0" fontId="27" fillId="14" borderId="33" xfId="0" applyFont="1" applyFill="1" applyBorder="1" applyAlignment="1">
      <alignment horizontal="center" vertical="center"/>
    </xf>
    <xf numFmtId="0" fontId="27" fillId="14" borderId="43" xfId="0" applyFont="1" applyFill="1" applyBorder="1" applyAlignment="1">
      <alignment horizontal="left"/>
    </xf>
    <xf numFmtId="168" fontId="27" fillId="14" borderId="42" xfId="0" applyNumberFormat="1" applyFont="1" applyFill="1" applyBorder="1" applyAlignment="1">
      <alignment horizontal="center" vertical="center"/>
    </xf>
    <xf numFmtId="168" fontId="27" fillId="14" borderId="43" xfId="0" applyNumberFormat="1" applyFont="1" applyFill="1" applyBorder="1" applyAlignment="1">
      <alignment horizontal="center" vertical="center"/>
    </xf>
    <xf numFmtId="168" fontId="27" fillId="14" borderId="62" xfId="0" applyNumberFormat="1" applyFont="1" applyFill="1" applyBorder="1" applyAlignment="1">
      <alignment horizontal="center" vertical="center"/>
    </xf>
    <xf numFmtId="168" fontId="27" fillId="14" borderId="44" xfId="0" applyNumberFormat="1" applyFont="1" applyFill="1" applyBorder="1" applyAlignment="1">
      <alignment horizontal="center" vertical="center"/>
    </xf>
    <xf numFmtId="173" fontId="27" fillId="14" borderId="4" xfId="0" applyNumberFormat="1" applyFont="1" applyFill="1" applyBorder="1" applyAlignment="1">
      <alignment horizontal="center" vertical="center" wrapText="1"/>
    </xf>
    <xf numFmtId="173" fontId="27" fillId="14" borderId="192" xfId="0" applyNumberFormat="1" applyFont="1" applyFill="1" applyBorder="1" applyAlignment="1">
      <alignment horizontal="center" vertical="center"/>
    </xf>
    <xf numFmtId="173" fontId="27" fillId="14" borderId="4" xfId="0" applyNumberFormat="1" applyFont="1" applyFill="1" applyBorder="1" applyAlignment="1">
      <alignment horizontal="center" vertical="center"/>
    </xf>
    <xf numFmtId="168" fontId="14" fillId="9" borderId="0" xfId="0" applyNumberFormat="1" applyFont="1" applyFill="1" applyAlignment="1">
      <alignment horizontal="center" vertical="center"/>
    </xf>
    <xf numFmtId="0" fontId="14" fillId="5" borderId="1" xfId="0" applyFont="1" applyFill="1" applyBorder="1" applyAlignment="1">
      <alignment horizontal="center" vertical="center" wrapText="1"/>
    </xf>
    <xf numFmtId="0" fontId="14" fillId="5" borderId="3" xfId="0" applyFont="1" applyFill="1" applyBorder="1" applyAlignment="1">
      <alignment horizontal="center" vertical="center" wrapText="1"/>
    </xf>
    <xf numFmtId="0" fontId="14" fillId="5" borderId="57" xfId="0" applyFont="1" applyFill="1" applyBorder="1" applyAlignment="1">
      <alignment vertical="center" wrapText="1"/>
    </xf>
    <xf numFmtId="0" fontId="14" fillId="5" borderId="57" xfId="0" applyFont="1" applyFill="1" applyBorder="1" applyAlignment="1">
      <alignment horizontal="center" vertical="center" wrapText="1"/>
    </xf>
    <xf numFmtId="0" fontId="14" fillId="5" borderId="19" xfId="0" applyFont="1" applyFill="1" applyBorder="1" applyAlignment="1">
      <alignment vertical="center" wrapText="1"/>
    </xf>
    <xf numFmtId="0" fontId="14" fillId="5" borderId="71" xfId="0" applyFont="1" applyFill="1" applyBorder="1" applyAlignment="1">
      <alignment horizontal="center" vertical="center" wrapText="1"/>
    </xf>
    <xf numFmtId="173" fontId="19" fillId="0" borderId="0" xfId="0" applyNumberFormat="1" applyFont="1"/>
    <xf numFmtId="173" fontId="19" fillId="0" borderId="0" xfId="0" applyNumberFormat="1" applyFont="1" applyAlignment="1">
      <alignment vertical="center"/>
    </xf>
    <xf numFmtId="0" fontId="3" fillId="8" borderId="20" xfId="11" applyFont="1" applyFill="1" applyBorder="1" applyAlignment="1">
      <alignment vertical="center"/>
    </xf>
    <xf numFmtId="173" fontId="19" fillId="0" borderId="0" xfId="0" applyNumberFormat="1" applyFont="1" applyAlignment="1">
      <alignment horizontal="center"/>
    </xf>
    <xf numFmtId="173" fontId="19" fillId="0" borderId="0" xfId="0" applyNumberFormat="1" applyFont="1" applyAlignment="1">
      <alignment horizontal="left" vertical="center" indent="1"/>
    </xf>
    <xf numFmtId="43" fontId="19" fillId="0" borderId="0" xfId="1" applyFont="1" applyAlignment="1">
      <alignment horizontal="center" vertical="center"/>
    </xf>
    <xf numFmtId="173" fontId="14" fillId="0" borderId="0" xfId="0" applyNumberFormat="1" applyFont="1" applyAlignment="1">
      <alignment vertical="center"/>
    </xf>
    <xf numFmtId="166" fontId="14" fillId="0" borderId="0" xfId="2" applyNumberFormat="1" applyFont="1" applyFill="1" applyAlignment="1">
      <alignment horizontal="center" vertical="center"/>
    </xf>
    <xf numFmtId="49" fontId="27" fillId="14" borderId="136" xfId="0" applyNumberFormat="1" applyFont="1" applyFill="1" applyBorder="1" applyAlignment="1">
      <alignment horizontal="center" vertical="center" wrapText="1"/>
    </xf>
    <xf numFmtId="49" fontId="27" fillId="14" borderId="58" xfId="0" applyNumberFormat="1" applyFont="1" applyFill="1" applyBorder="1" applyAlignment="1">
      <alignment horizontal="center" vertical="center" wrapText="1"/>
    </xf>
    <xf numFmtId="49" fontId="27" fillId="14" borderId="205" xfId="0" applyNumberFormat="1" applyFont="1" applyFill="1" applyBorder="1" applyAlignment="1">
      <alignment horizontal="center" vertical="center" wrapText="1"/>
    </xf>
    <xf numFmtId="49" fontId="27" fillId="14" borderId="85" xfId="0" applyNumberFormat="1" applyFont="1" applyFill="1" applyBorder="1" applyAlignment="1">
      <alignment horizontal="center" vertical="center" wrapText="1"/>
    </xf>
    <xf numFmtId="49" fontId="27" fillId="14" borderId="206" xfId="0" applyNumberFormat="1" applyFont="1" applyFill="1" applyBorder="1" applyAlignment="1">
      <alignment horizontal="center" vertical="center" wrapText="1"/>
    </xf>
    <xf numFmtId="49" fontId="27" fillId="14" borderId="207" xfId="0" applyNumberFormat="1" applyFont="1" applyFill="1" applyBorder="1" applyAlignment="1">
      <alignment horizontal="center" vertical="center" wrapText="1"/>
    </xf>
    <xf numFmtId="49" fontId="27" fillId="14" borderId="77" xfId="0" applyNumberFormat="1" applyFont="1" applyFill="1" applyBorder="1" applyAlignment="1">
      <alignment horizontal="center" vertical="center" wrapText="1"/>
    </xf>
    <xf numFmtId="173" fontId="27" fillId="14" borderId="0" xfId="0" applyNumberFormat="1" applyFont="1" applyFill="1" applyAlignment="1">
      <alignment vertical="center"/>
    </xf>
    <xf numFmtId="173" fontId="27" fillId="14" borderId="0" xfId="0" applyNumberFormat="1" applyFont="1" applyFill="1" applyAlignment="1">
      <alignment horizontal="center" vertical="center"/>
    </xf>
    <xf numFmtId="166" fontId="27" fillId="14" borderId="0" xfId="2" applyNumberFormat="1" applyFont="1" applyFill="1" applyAlignment="1">
      <alignment horizontal="center" vertical="center"/>
    </xf>
    <xf numFmtId="173" fontId="14" fillId="9" borderId="0" xfId="0" applyNumberFormat="1" applyFont="1" applyFill="1" applyAlignment="1">
      <alignment vertical="center"/>
    </xf>
    <xf numFmtId="173" fontId="19" fillId="9" borderId="0" xfId="0" applyNumberFormat="1" applyFont="1" applyFill="1" applyAlignment="1">
      <alignment horizontal="center" vertical="center"/>
    </xf>
    <xf numFmtId="166" fontId="19" fillId="9" borderId="0" xfId="2" applyNumberFormat="1" applyFont="1" applyFill="1" applyAlignment="1">
      <alignment horizontal="center" vertical="center"/>
    </xf>
    <xf numFmtId="0" fontId="14" fillId="12" borderId="208" xfId="15" applyFont="1" applyFill="1" applyBorder="1" applyAlignment="1">
      <alignment horizontal="left" vertical="center"/>
    </xf>
    <xf numFmtId="168" fontId="14" fillId="12" borderId="209" xfId="15" applyNumberFormat="1" applyFont="1" applyFill="1" applyBorder="1" applyAlignment="1">
      <alignment horizontal="right" vertical="center"/>
    </xf>
    <xf numFmtId="166" fontId="14" fillId="12" borderId="209" xfId="2" applyNumberFormat="1" applyFont="1" applyFill="1" applyBorder="1" applyAlignment="1">
      <alignment horizontal="right" vertical="center"/>
    </xf>
    <xf numFmtId="166" fontId="14" fillId="12" borderId="210" xfId="23" applyNumberFormat="1" applyFont="1" applyFill="1" applyBorder="1" applyAlignment="1">
      <alignment horizontal="right" vertical="center"/>
    </xf>
    <xf numFmtId="0" fontId="19" fillId="0" borderId="0" xfId="24" applyFont="1" applyAlignment="1">
      <alignment horizontal="left" vertical="center"/>
    </xf>
    <xf numFmtId="180" fontId="19" fillId="0" borderId="0" xfId="24" applyNumberFormat="1" applyFont="1" applyAlignment="1">
      <alignment horizontal="right" vertical="center"/>
    </xf>
    <xf numFmtId="166" fontId="19" fillId="0" borderId="0" xfId="2" applyNumberFormat="1" applyFont="1" applyAlignment="1">
      <alignment horizontal="right" vertical="center"/>
    </xf>
    <xf numFmtId="166" fontId="19" fillId="0" borderId="0" xfId="24" applyNumberFormat="1" applyFont="1" applyAlignment="1">
      <alignment vertical="center"/>
    </xf>
    <xf numFmtId="0" fontId="14" fillId="12" borderId="139" xfId="15" applyFont="1" applyFill="1" applyBorder="1" applyAlignment="1">
      <alignment horizontal="left" vertical="center"/>
    </xf>
    <xf numFmtId="168" fontId="14" fillId="12" borderId="139" xfId="15" applyNumberFormat="1" applyFont="1" applyFill="1" applyBorder="1" applyAlignment="1">
      <alignment horizontal="right" vertical="center"/>
    </xf>
    <xf numFmtId="166" fontId="14" fillId="12" borderId="139" xfId="2" applyNumberFormat="1" applyFont="1" applyFill="1" applyBorder="1" applyAlignment="1">
      <alignment horizontal="right" vertical="center"/>
    </xf>
    <xf numFmtId="168" fontId="19" fillId="0" borderId="0" xfId="24" applyNumberFormat="1" applyFont="1" applyAlignment="1">
      <alignment horizontal="right" vertical="center"/>
    </xf>
    <xf numFmtId="0" fontId="27" fillId="17" borderId="40" xfId="15" applyFont="1" applyFill="1" applyBorder="1" applyAlignment="1">
      <alignment horizontal="left" vertical="center" wrapText="1"/>
    </xf>
    <xf numFmtId="168" fontId="27" fillId="17" borderId="39" xfId="23" applyNumberFormat="1" applyFont="1" applyFill="1" applyBorder="1" applyAlignment="1">
      <alignment horizontal="right" vertical="center" wrapText="1"/>
    </xf>
    <xf numFmtId="168" fontId="27" fillId="17" borderId="39" xfId="23" applyNumberFormat="1" applyFont="1" applyFill="1" applyBorder="1" applyAlignment="1">
      <alignment horizontal="center" vertical="center" wrapText="1"/>
    </xf>
    <xf numFmtId="166" fontId="27" fillId="17" borderId="39" xfId="23" applyNumberFormat="1" applyFont="1" applyFill="1" applyBorder="1" applyAlignment="1">
      <alignment horizontal="right" vertical="center" wrapText="1"/>
    </xf>
    <xf numFmtId="0" fontId="19" fillId="12" borderId="139" xfId="15" applyFont="1" applyFill="1" applyBorder="1" applyAlignment="1">
      <alignment horizontal="left" vertical="center"/>
    </xf>
    <xf numFmtId="168" fontId="19" fillId="12" borderId="139" xfId="15" applyNumberFormat="1" applyFont="1" applyFill="1" applyBorder="1" applyAlignment="1">
      <alignment horizontal="right" vertical="center"/>
    </xf>
    <xf numFmtId="168" fontId="19" fillId="12" borderId="139" xfId="15" applyNumberFormat="1" applyFont="1" applyFill="1" applyBorder="1" applyAlignment="1">
      <alignment horizontal="center" vertical="center"/>
    </xf>
    <xf numFmtId="166" fontId="19" fillId="12" borderId="210" xfId="23" applyNumberFormat="1" applyFont="1" applyFill="1" applyBorder="1" applyAlignment="1">
      <alignment horizontal="right" vertical="center"/>
    </xf>
    <xf numFmtId="0" fontId="14" fillId="0" borderId="0" xfId="24" applyFont="1" applyAlignment="1">
      <alignment horizontal="left" vertical="center"/>
    </xf>
    <xf numFmtId="180" fontId="14" fillId="0" borderId="0" xfId="24" applyNumberFormat="1" applyFont="1" applyAlignment="1">
      <alignment horizontal="right" vertical="center"/>
    </xf>
    <xf numFmtId="166" fontId="14" fillId="0" borderId="0" xfId="24" applyNumberFormat="1" applyFont="1" applyAlignment="1">
      <alignment vertical="center"/>
    </xf>
    <xf numFmtId="168" fontId="14" fillId="0" borderId="0" xfId="24" applyNumberFormat="1" applyFont="1" applyAlignment="1">
      <alignment horizontal="right" vertical="center"/>
    </xf>
    <xf numFmtId="0" fontId="27" fillId="17" borderId="150" xfId="15" applyFont="1" applyFill="1" applyBorder="1" applyAlignment="1">
      <alignment horizontal="left" vertical="center" wrapText="1"/>
    </xf>
    <xf numFmtId="168" fontId="27" fillId="17" borderId="151" xfId="23" applyNumberFormat="1" applyFont="1" applyFill="1" applyBorder="1" applyAlignment="1">
      <alignment horizontal="right" vertical="center" wrapText="1"/>
    </xf>
    <xf numFmtId="168" fontId="27" fillId="17" borderId="151" xfId="23" applyNumberFormat="1" applyFont="1" applyFill="1" applyBorder="1" applyAlignment="1">
      <alignment horizontal="center" vertical="center" wrapText="1"/>
    </xf>
    <xf numFmtId="166" fontId="27" fillId="17" borderId="151" xfId="23" applyNumberFormat="1" applyFont="1" applyFill="1" applyBorder="1" applyAlignment="1">
      <alignment horizontal="right" vertical="center" wrapText="1"/>
    </xf>
    <xf numFmtId="0" fontId="19" fillId="0" borderId="0" xfId="24" applyFont="1"/>
    <xf numFmtId="0" fontId="35" fillId="9" borderId="57" xfId="25" applyFont="1" applyFill="1" applyBorder="1"/>
    <xf numFmtId="173" fontId="35" fillId="9" borderId="20" xfId="25" applyNumberFormat="1" applyFont="1" applyFill="1" applyBorder="1" applyAlignment="1">
      <alignment horizontal="center" vertical="center"/>
    </xf>
    <xf numFmtId="0" fontId="19" fillId="0" borderId="35" xfId="24" applyFont="1" applyBorder="1"/>
    <xf numFmtId="0" fontId="19" fillId="0" borderId="60" xfId="24" applyFont="1" applyBorder="1"/>
    <xf numFmtId="164" fontId="19" fillId="0" borderId="0" xfId="24" applyNumberFormat="1" applyFont="1"/>
    <xf numFmtId="166" fontId="19" fillId="0" borderId="0" xfId="24" applyNumberFormat="1" applyFont="1"/>
    <xf numFmtId="0" fontId="19" fillId="0" borderId="91" xfId="24" applyFont="1" applyBorder="1"/>
    <xf numFmtId="0" fontId="7" fillId="0" borderId="0" xfId="24" applyFont="1" applyAlignment="1">
      <alignment vertical="center"/>
    </xf>
    <xf numFmtId="0" fontId="35" fillId="0" borderId="0" xfId="24" applyFont="1" applyAlignment="1">
      <alignment vertical="center"/>
    </xf>
    <xf numFmtId="0" fontId="19" fillId="0" borderId="0" xfId="24" applyFont="1" applyAlignment="1">
      <alignment vertical="center"/>
    </xf>
    <xf numFmtId="0" fontId="19" fillId="0" borderId="0" xfId="25" applyFont="1" applyAlignment="1">
      <alignment vertical="center"/>
    </xf>
    <xf numFmtId="0" fontId="19" fillId="9" borderId="192" xfId="25" applyFont="1" applyFill="1" applyBorder="1" applyAlignment="1">
      <alignment vertical="center"/>
    </xf>
    <xf numFmtId="173" fontId="19" fillId="9" borderId="124" xfId="25" applyNumberFormat="1" applyFont="1" applyFill="1" applyBorder="1" applyAlignment="1">
      <alignment horizontal="center" vertical="center"/>
    </xf>
    <xf numFmtId="0" fontId="19" fillId="9" borderId="174" xfId="25" applyFont="1" applyFill="1" applyBorder="1" applyAlignment="1">
      <alignment vertical="center"/>
    </xf>
    <xf numFmtId="173" fontId="19" fillId="9" borderId="166" xfId="25" applyNumberFormat="1" applyFont="1" applyFill="1" applyBorder="1" applyAlignment="1">
      <alignment horizontal="center" vertical="center"/>
    </xf>
    <xf numFmtId="0" fontId="27" fillId="31" borderId="58" xfId="25" applyFont="1" applyFill="1" applyBorder="1" applyAlignment="1">
      <alignment horizontal="center" vertical="center" wrapText="1"/>
    </xf>
    <xf numFmtId="0" fontId="14" fillId="5" borderId="137" xfId="25" applyFont="1" applyFill="1" applyBorder="1" applyAlignment="1">
      <alignment horizontal="left" vertical="center" wrapText="1"/>
    </xf>
    <xf numFmtId="173" fontId="14" fillId="5" borderId="137" xfId="25" applyNumberFormat="1" applyFont="1" applyFill="1" applyBorder="1" applyAlignment="1">
      <alignment horizontal="center" vertical="center"/>
    </xf>
    <xf numFmtId="166" fontId="14" fillId="5" borderId="137" xfId="26" applyNumberFormat="1" applyFont="1" applyFill="1" applyBorder="1" applyAlignment="1">
      <alignment horizontal="center" vertical="center"/>
    </xf>
    <xf numFmtId="168" fontId="19" fillId="0" borderId="0" xfId="27" applyNumberFormat="1" applyFont="1" applyAlignment="1">
      <alignment vertical="center"/>
    </xf>
    <xf numFmtId="0" fontId="19" fillId="13" borderId="0" xfId="25" applyFont="1" applyFill="1" applyAlignment="1">
      <alignment horizontal="left" vertical="center" wrapText="1"/>
    </xf>
    <xf numFmtId="173" fontId="19" fillId="13" borderId="0" xfId="25" applyNumberFormat="1" applyFont="1" applyFill="1" applyAlignment="1">
      <alignment horizontal="center" vertical="center"/>
    </xf>
    <xf numFmtId="166" fontId="19" fillId="13" borderId="0" xfId="26" applyNumberFormat="1" applyFont="1" applyFill="1" applyAlignment="1">
      <alignment horizontal="center" vertical="center"/>
    </xf>
    <xf numFmtId="0" fontId="27" fillId="31" borderId="211" xfId="25" applyFont="1" applyFill="1" applyBorder="1" applyAlignment="1">
      <alignment horizontal="left" vertical="center"/>
    </xf>
    <xf numFmtId="173" fontId="27" fillId="31" borderId="211" xfId="25" applyNumberFormat="1" applyFont="1" applyFill="1" applyBorder="1" applyAlignment="1">
      <alignment horizontal="center" vertical="center"/>
    </xf>
    <xf numFmtId="166" fontId="27" fillId="31" borderId="211" xfId="26" applyNumberFormat="1" applyFont="1" applyFill="1" applyBorder="1" applyAlignment="1">
      <alignment horizontal="center" vertical="center"/>
    </xf>
    <xf numFmtId="0" fontId="14" fillId="13" borderId="0" xfId="25" applyFont="1" applyFill="1" applyAlignment="1">
      <alignment vertical="center"/>
    </xf>
    <xf numFmtId="166" fontId="19" fillId="13" borderId="0" xfId="28" applyNumberFormat="1" applyFont="1" applyFill="1" applyAlignment="1">
      <alignment vertical="center"/>
    </xf>
    <xf numFmtId="0" fontId="19" fillId="13" borderId="0" xfId="25" applyFont="1" applyFill="1" applyAlignment="1">
      <alignment vertical="center"/>
    </xf>
    <xf numFmtId="0" fontId="102" fillId="0" borderId="0" xfId="29" applyFont="1"/>
    <xf numFmtId="0" fontId="106" fillId="17" borderId="212" xfId="29" applyFont="1" applyFill="1" applyBorder="1" applyAlignment="1">
      <alignment horizontal="center" vertical="center"/>
    </xf>
    <xf numFmtId="0" fontId="106" fillId="17" borderId="131" xfId="29" applyFont="1" applyFill="1" applyBorder="1" applyAlignment="1">
      <alignment horizontal="center" vertical="center"/>
    </xf>
    <xf numFmtId="0" fontId="106" fillId="17" borderId="131" xfId="29" applyFont="1" applyFill="1" applyBorder="1" applyAlignment="1">
      <alignment horizontal="center" vertical="center" wrapText="1"/>
    </xf>
    <xf numFmtId="0" fontId="106" fillId="17" borderId="213" xfId="29" applyFont="1" applyFill="1" applyBorder="1" applyAlignment="1">
      <alignment horizontal="center" vertical="center" wrapText="1"/>
    </xf>
    <xf numFmtId="0" fontId="108" fillId="0" borderId="71" xfId="29" applyFont="1" applyBorder="1" applyAlignment="1">
      <alignment horizontal="left" vertical="center" wrapText="1"/>
    </xf>
    <xf numFmtId="0" fontId="108" fillId="0" borderId="71" xfId="29" applyFont="1" applyBorder="1" applyAlignment="1">
      <alignment horizontal="center" vertical="center" wrapText="1"/>
    </xf>
    <xf numFmtId="168" fontId="102" fillId="0" borderId="0" xfId="29" applyNumberFormat="1" applyFont="1"/>
    <xf numFmtId="0" fontId="108" fillId="0" borderId="71" xfId="29" applyFont="1" applyBorder="1" applyAlignment="1">
      <alignment vertical="center" wrapText="1"/>
    </xf>
    <xf numFmtId="0" fontId="108" fillId="0" borderId="71" xfId="29" applyFont="1" applyBorder="1" applyAlignment="1">
      <alignment wrapText="1"/>
    </xf>
    <xf numFmtId="168" fontId="106" fillId="17" borderId="13" xfId="29" applyNumberFormat="1" applyFont="1" applyFill="1" applyBorder="1" applyAlignment="1">
      <alignment horizontal="center"/>
    </xf>
    <xf numFmtId="0" fontId="106" fillId="17" borderId="217" xfId="0" applyFont="1" applyFill="1" applyBorder="1" applyAlignment="1">
      <alignment horizontal="center" vertical="center"/>
    </xf>
    <xf numFmtId="0" fontId="106" fillId="17" borderId="60" xfId="0" applyFont="1" applyFill="1" applyBorder="1" applyAlignment="1">
      <alignment horizontal="center" vertical="center"/>
    </xf>
    <xf numFmtId="0" fontId="106" fillId="17" borderId="33" xfId="0" applyFont="1" applyFill="1" applyBorder="1" applyAlignment="1">
      <alignment horizontal="center" vertical="center"/>
    </xf>
    <xf numFmtId="170" fontId="106" fillId="17" borderId="218" xfId="31" applyNumberFormat="1" applyFont="1" applyFill="1" applyBorder="1" applyAlignment="1">
      <alignment horizontal="center" vertical="center"/>
    </xf>
    <xf numFmtId="0" fontId="106" fillId="17" borderId="51" xfId="0" applyFont="1" applyFill="1" applyBorder="1" applyAlignment="1">
      <alignment horizontal="center" vertical="center"/>
    </xf>
    <xf numFmtId="0" fontId="105" fillId="0" borderId="219" xfId="0" applyFont="1" applyBorder="1" applyAlignment="1">
      <alignment horizontal="justify" vertical="center"/>
    </xf>
    <xf numFmtId="0" fontId="102" fillId="0" borderId="220" xfId="0" applyFont="1" applyBorder="1" applyAlignment="1">
      <alignment horizontal="justify" vertical="center"/>
    </xf>
    <xf numFmtId="168" fontId="105" fillId="0" borderId="221" xfId="31" applyNumberFormat="1" applyFont="1" applyBorder="1" applyAlignment="1">
      <alignment horizontal="center" vertical="center"/>
    </xf>
    <xf numFmtId="0" fontId="106" fillId="17" borderId="222" xfId="0" applyFont="1" applyFill="1" applyBorder="1" applyAlignment="1">
      <alignment horizontal="center" vertical="center"/>
    </xf>
    <xf numFmtId="0" fontId="105" fillId="0" borderId="223" xfId="0" applyFont="1" applyBorder="1" applyAlignment="1">
      <alignment horizontal="justify" vertical="center"/>
    </xf>
    <xf numFmtId="0" fontId="102" fillId="0" borderId="71" xfId="0" applyFont="1" applyBorder="1" applyAlignment="1">
      <alignment horizontal="justify" vertical="center"/>
    </xf>
    <xf numFmtId="168" fontId="105" fillId="0" borderId="165" xfId="31" applyNumberFormat="1" applyFont="1" applyBorder="1" applyAlignment="1">
      <alignment horizontal="center" vertical="center"/>
    </xf>
    <xf numFmtId="0" fontId="106" fillId="17" borderId="224" xfId="0" applyFont="1" applyFill="1" applyBorder="1" applyAlignment="1">
      <alignment horizontal="center" vertical="center"/>
    </xf>
    <xf numFmtId="0" fontId="105" fillId="0" borderId="225" xfId="0" applyFont="1" applyBorder="1" applyAlignment="1">
      <alignment horizontal="justify" vertical="center"/>
    </xf>
    <xf numFmtId="0" fontId="102" fillId="0" borderId="226" xfId="0" applyFont="1" applyBorder="1" applyAlignment="1">
      <alignment horizontal="justify" vertical="center"/>
    </xf>
    <xf numFmtId="168" fontId="105" fillId="0" borderId="227" xfId="31" applyNumberFormat="1" applyFont="1" applyBorder="1" applyAlignment="1">
      <alignment horizontal="center" vertical="center"/>
    </xf>
    <xf numFmtId="168" fontId="106" fillId="17" borderId="13" xfId="31" applyNumberFormat="1" applyFont="1" applyFill="1" applyBorder="1" applyAlignment="1">
      <alignment horizontal="center" vertical="center"/>
    </xf>
    <xf numFmtId="0" fontId="109" fillId="0" borderId="0" xfId="7" applyFont="1"/>
    <xf numFmtId="0" fontId="104" fillId="0" borderId="0" xfId="29" applyFont="1" applyAlignment="1">
      <alignment vertical="center"/>
    </xf>
    <xf numFmtId="0" fontId="14" fillId="0" borderId="20" xfId="0" applyFont="1" applyBorder="1" applyAlignment="1">
      <alignment horizontal="center" vertical="center"/>
    </xf>
    <xf numFmtId="43" fontId="14" fillId="0" borderId="24" xfId="1" applyFont="1" applyFill="1" applyBorder="1" applyAlignment="1">
      <alignment horizontal="center" vertical="center"/>
    </xf>
    <xf numFmtId="15" fontId="51" fillId="0" borderId="0" xfId="0" applyNumberFormat="1" applyFont="1"/>
    <xf numFmtId="168" fontId="3" fillId="0" borderId="0" xfId="1" applyNumberFormat="1" applyFont="1" applyFill="1" applyBorder="1" applyAlignment="1">
      <alignment horizontal="center" vertical="center"/>
    </xf>
    <xf numFmtId="0" fontId="15" fillId="0" borderId="34" xfId="3" applyFont="1" applyBorder="1" applyAlignment="1">
      <alignment horizontal="left" indent="1"/>
    </xf>
    <xf numFmtId="168" fontId="15" fillId="0" borderId="34" xfId="3" applyNumberFormat="1" applyFont="1" applyBorder="1" applyAlignment="1">
      <alignment horizontal="center" vertical="center"/>
    </xf>
    <xf numFmtId="168" fontId="15" fillId="0" borderId="34" xfId="3" applyNumberFormat="1" applyFont="1" applyBorder="1" applyAlignment="1">
      <alignment horizontal="center"/>
    </xf>
    <xf numFmtId="166" fontId="15" fillId="0" borderId="34" xfId="2" applyNumberFormat="1" applyFont="1" applyBorder="1" applyAlignment="1">
      <alignment horizontal="center"/>
    </xf>
    <xf numFmtId="166" fontId="15" fillId="0" borderId="34" xfId="32" applyNumberFormat="1" applyFont="1" applyBorder="1" applyAlignment="1">
      <alignment horizontal="center"/>
    </xf>
    <xf numFmtId="166" fontId="19" fillId="0" borderId="0" xfId="2" applyNumberFormat="1" applyFont="1" applyFill="1" applyBorder="1"/>
    <xf numFmtId="0" fontId="15" fillId="0" borderId="34" xfId="3" applyFont="1" applyBorder="1" applyAlignment="1">
      <alignment horizontal="left" indent="2"/>
    </xf>
    <xf numFmtId="0" fontId="3" fillId="0" borderId="34" xfId="3" applyFont="1" applyBorder="1" applyAlignment="1">
      <alignment horizontal="left" indent="1"/>
    </xf>
    <xf numFmtId="168" fontId="3" fillId="0" borderId="34" xfId="3" applyNumberFormat="1" applyFont="1" applyBorder="1" applyAlignment="1">
      <alignment horizontal="center"/>
    </xf>
    <xf numFmtId="166" fontId="3" fillId="0" borderId="34" xfId="2" applyNumberFormat="1" applyFont="1" applyBorder="1" applyAlignment="1">
      <alignment horizontal="center"/>
    </xf>
    <xf numFmtId="166" fontId="3" fillId="0" borderId="34" xfId="32" applyNumberFormat="1" applyFont="1" applyBorder="1" applyAlignment="1">
      <alignment horizontal="center"/>
    </xf>
    <xf numFmtId="3" fontId="19" fillId="0" borderId="0" xfId="0" applyNumberFormat="1" applyFont="1"/>
    <xf numFmtId="0" fontId="15" fillId="0" borderId="34" xfId="3" applyFont="1" applyBorder="1"/>
    <xf numFmtId="166" fontId="15" fillId="0" borderId="34" xfId="2" applyNumberFormat="1" applyFont="1" applyFill="1" applyBorder="1" applyAlignment="1">
      <alignment horizontal="center"/>
    </xf>
    <xf numFmtId="166" fontId="15" fillId="0" borderId="34" xfId="32" applyNumberFormat="1" applyFont="1" applyFill="1" applyBorder="1" applyAlignment="1">
      <alignment horizontal="center"/>
    </xf>
    <xf numFmtId="0" fontId="3" fillId="0" borderId="34" xfId="3" applyFont="1" applyBorder="1"/>
    <xf numFmtId="168" fontId="3" fillId="0" borderId="34" xfId="3" applyNumberFormat="1" applyFont="1" applyBorder="1" applyAlignment="1">
      <alignment horizontal="center" vertical="center"/>
    </xf>
    <xf numFmtId="166" fontId="3" fillId="0" borderId="34" xfId="2" applyNumberFormat="1" applyFont="1" applyFill="1" applyBorder="1" applyAlignment="1">
      <alignment horizontal="center"/>
    </xf>
    <xf numFmtId="166" fontId="3" fillId="0" borderId="34" xfId="32" applyNumberFormat="1" applyFont="1" applyFill="1" applyBorder="1" applyAlignment="1">
      <alignment horizontal="center"/>
    </xf>
    <xf numFmtId="166" fontId="8" fillId="0" borderId="0" xfId="2" applyNumberFormat="1" applyFont="1"/>
    <xf numFmtId="0" fontId="17" fillId="0" borderId="0" xfId="0" applyFont="1" applyAlignment="1">
      <alignment horizontal="justify" vertical="center"/>
    </xf>
    <xf numFmtId="167" fontId="14" fillId="0" borderId="0" xfId="1" applyNumberFormat="1" applyFont="1" applyFill="1" applyBorder="1" applyAlignment="1">
      <alignment horizontal="center" vertical="center"/>
    </xf>
    <xf numFmtId="165" fontId="14" fillId="0" borderId="0" xfId="2" applyNumberFormat="1" applyFont="1" applyFill="1" applyBorder="1" applyAlignment="1">
      <alignment horizontal="center" vertical="center"/>
    </xf>
    <xf numFmtId="167" fontId="14" fillId="0" borderId="0" xfId="1" applyNumberFormat="1" applyFont="1" applyFill="1" applyBorder="1" applyAlignment="1">
      <alignment horizontal="right" vertical="center"/>
    </xf>
    <xf numFmtId="167" fontId="19" fillId="0" borderId="0" xfId="1" applyNumberFormat="1" applyFont="1" applyFill="1" applyBorder="1" applyAlignment="1">
      <alignment horizontal="right" vertical="center"/>
    </xf>
    <xf numFmtId="165" fontId="19" fillId="0" borderId="0" xfId="2" applyNumberFormat="1" applyFont="1" applyFill="1" applyBorder="1" applyAlignment="1">
      <alignment horizontal="right" vertical="center"/>
    </xf>
    <xf numFmtId="0" fontId="15" fillId="0" borderId="0" xfId="0" applyFont="1" applyAlignment="1">
      <alignment vertical="center"/>
    </xf>
    <xf numFmtId="0" fontId="15" fillId="0" borderId="0" xfId="0" applyFont="1" applyAlignment="1">
      <alignment vertical="center" wrapText="1" readingOrder="1"/>
    </xf>
    <xf numFmtId="49" fontId="19" fillId="13" borderId="0" xfId="0" applyNumberFormat="1" applyFont="1" applyFill="1" applyAlignment="1">
      <alignment horizontal="center" vertical="center"/>
    </xf>
    <xf numFmtId="0" fontId="3" fillId="5" borderId="20" xfId="0" applyFont="1" applyFill="1" applyBorder="1" applyAlignment="1">
      <alignment horizontal="center" vertical="center"/>
    </xf>
    <xf numFmtId="166" fontId="19" fillId="0" borderId="0" xfId="2" applyNumberFormat="1" applyFont="1" applyAlignment="1">
      <alignment vertical="center"/>
    </xf>
    <xf numFmtId="10" fontId="19" fillId="0" borderId="0" xfId="2" applyNumberFormat="1" applyFont="1" applyAlignment="1">
      <alignment vertical="center"/>
    </xf>
    <xf numFmtId="0" fontId="19" fillId="0" borderId="0" xfId="7" applyFont="1" applyAlignment="1">
      <alignment horizontal="left" vertical="center"/>
    </xf>
    <xf numFmtId="43" fontId="19" fillId="0" borderId="0" xfId="1" applyFont="1" applyAlignment="1">
      <alignment vertical="center"/>
    </xf>
    <xf numFmtId="0" fontId="3" fillId="0" borderId="0" xfId="16" applyFont="1" applyAlignment="1">
      <alignment vertical="center" wrapText="1"/>
    </xf>
    <xf numFmtId="166" fontId="19" fillId="0" borderId="0" xfId="0" applyNumberFormat="1" applyFont="1" applyAlignment="1">
      <alignment vertical="center"/>
    </xf>
    <xf numFmtId="166" fontId="6" fillId="0" borderId="0" xfId="17" applyNumberFormat="1" applyFont="1" applyAlignment="1" applyProtection="1">
      <alignment horizontal="center"/>
    </xf>
    <xf numFmtId="10" fontId="74" fillId="22" borderId="48" xfId="0" applyNumberFormat="1" applyFont="1" applyFill="1" applyBorder="1" applyAlignment="1">
      <alignment horizontal="center"/>
    </xf>
    <xf numFmtId="0" fontId="72" fillId="13" borderId="48" xfId="0" quotePrefix="1" applyFont="1" applyFill="1" applyBorder="1" applyAlignment="1">
      <alignment vertical="center"/>
    </xf>
    <xf numFmtId="10" fontId="74" fillId="22" borderId="13" xfId="0" applyNumberFormat="1" applyFont="1" applyFill="1" applyBorder="1" applyAlignment="1">
      <alignment horizontal="center"/>
    </xf>
    <xf numFmtId="166" fontId="21" fillId="0" borderId="0" xfId="2" applyNumberFormat="1" applyFont="1"/>
    <xf numFmtId="0" fontId="27" fillId="14" borderId="34" xfId="3" applyFont="1" applyFill="1" applyBorder="1"/>
    <xf numFmtId="168" fontId="27" fillId="14" borderId="34" xfId="3" applyNumberFormat="1" applyFont="1" applyFill="1" applyBorder="1" applyAlignment="1">
      <alignment horizontal="center"/>
    </xf>
    <xf numFmtId="166" fontId="27" fillId="14" borderId="34" xfId="2" applyNumberFormat="1" applyFont="1" applyFill="1" applyBorder="1" applyAlignment="1">
      <alignment horizontal="center"/>
    </xf>
    <xf numFmtId="166" fontId="27" fillId="14" borderId="34" xfId="32" applyNumberFormat="1" applyFont="1" applyFill="1" applyBorder="1" applyAlignment="1">
      <alignment horizontal="center"/>
    </xf>
    <xf numFmtId="0" fontId="27" fillId="14" borderId="41" xfId="3" applyFont="1" applyFill="1" applyBorder="1"/>
    <xf numFmtId="168" fontId="27" fillId="14" borderId="41" xfId="3" applyNumberFormat="1" applyFont="1" applyFill="1" applyBorder="1" applyAlignment="1">
      <alignment horizontal="center"/>
    </xf>
    <xf numFmtId="166" fontId="27" fillId="14" borderId="41" xfId="2" applyNumberFormat="1" applyFont="1" applyFill="1" applyBorder="1" applyAlignment="1">
      <alignment horizontal="center"/>
    </xf>
    <xf numFmtId="166" fontId="27" fillId="14" borderId="41" xfId="32" applyNumberFormat="1" applyFont="1" applyFill="1" applyBorder="1" applyAlignment="1">
      <alignment horizontal="center"/>
    </xf>
    <xf numFmtId="0" fontId="3" fillId="9" borderId="101" xfId="3" applyFont="1" applyFill="1" applyBorder="1"/>
    <xf numFmtId="168" fontId="3" fillId="9" borderId="34" xfId="3" applyNumberFormat="1" applyFont="1" applyFill="1" applyBorder="1" applyAlignment="1">
      <alignment horizontal="center" vertical="center"/>
    </xf>
    <xf numFmtId="166" fontId="3" fillId="9" borderId="34" xfId="2" applyNumberFormat="1" applyFont="1" applyFill="1" applyBorder="1" applyAlignment="1">
      <alignment horizontal="center"/>
    </xf>
    <xf numFmtId="166" fontId="3" fillId="9" borderId="33" xfId="32" applyNumberFormat="1" applyFont="1" applyFill="1" applyBorder="1" applyAlignment="1">
      <alignment horizontal="center"/>
    </xf>
    <xf numFmtId="0" fontId="3" fillId="9" borderId="34" xfId="3" applyFont="1" applyFill="1" applyBorder="1"/>
    <xf numFmtId="168" fontId="3" fillId="9" borderId="34" xfId="3" applyNumberFormat="1" applyFont="1" applyFill="1" applyBorder="1" applyAlignment="1">
      <alignment horizontal="center"/>
    </xf>
    <xf numFmtId="166" fontId="3" fillId="9" borderId="34" xfId="32" applyNumberFormat="1" applyFont="1" applyFill="1" applyBorder="1" applyAlignment="1">
      <alignment horizontal="center"/>
    </xf>
    <xf numFmtId="0" fontId="3" fillId="9" borderId="34" xfId="3" applyFont="1" applyFill="1" applyBorder="1" applyAlignment="1">
      <alignment horizontal="left"/>
    </xf>
    <xf numFmtId="168" fontId="15" fillId="9" borderId="34" xfId="3" applyNumberFormat="1" applyFont="1" applyFill="1" applyBorder="1" applyAlignment="1">
      <alignment horizontal="center"/>
    </xf>
    <xf numFmtId="166" fontId="15" fillId="9" borderId="34" xfId="2" applyNumberFormat="1" applyFont="1" applyFill="1" applyBorder="1" applyAlignment="1">
      <alignment horizontal="center"/>
    </xf>
    <xf numFmtId="166" fontId="15" fillId="9" borderId="34" xfId="32" applyNumberFormat="1" applyFont="1" applyFill="1" applyBorder="1" applyAlignment="1">
      <alignment horizontal="center"/>
    </xf>
    <xf numFmtId="0" fontId="12" fillId="0" borderId="0" xfId="0" applyFont="1" applyAlignment="1">
      <alignment horizontal="center" vertical="center"/>
    </xf>
    <xf numFmtId="0" fontId="87" fillId="0" borderId="0" xfId="0" applyFont="1" applyAlignment="1">
      <alignment vertical="center"/>
    </xf>
    <xf numFmtId="0" fontId="59" fillId="0" borderId="0" xfId="0" applyFont="1" applyAlignment="1">
      <alignment horizontal="center" vertical="center"/>
    </xf>
    <xf numFmtId="0" fontId="14" fillId="0" borderId="0" xfId="0" applyFont="1" applyAlignment="1">
      <alignment horizontal="center" vertical="top" wrapText="1"/>
    </xf>
    <xf numFmtId="0" fontId="0" fillId="0" borderId="0" xfId="0" applyAlignment="1">
      <alignment horizontal="center" wrapText="1"/>
    </xf>
    <xf numFmtId="0" fontId="0" fillId="0" borderId="0" xfId="0" applyAlignment="1">
      <alignment horizontal="center"/>
    </xf>
    <xf numFmtId="0" fontId="4" fillId="0" borderId="48" xfId="0" applyFont="1" applyBorder="1" applyAlignment="1">
      <alignment horizontal="center" vertical="center"/>
    </xf>
    <xf numFmtId="0" fontId="60" fillId="0" borderId="48" xfId="0" applyFont="1" applyBorder="1" applyAlignment="1">
      <alignment horizontal="center" vertical="center"/>
    </xf>
    <xf numFmtId="0" fontId="0" fillId="0" borderId="48" xfId="0" applyBorder="1"/>
    <xf numFmtId="0" fontId="56" fillId="14" borderId="52" xfId="0" applyFont="1" applyFill="1" applyBorder="1" applyAlignment="1">
      <alignment horizontal="center" vertical="center"/>
    </xf>
    <xf numFmtId="0" fontId="19" fillId="0" borderId="51" xfId="0" applyFont="1" applyBorder="1" applyAlignment="1">
      <alignment horizontal="center" vertical="center"/>
    </xf>
    <xf numFmtId="0" fontId="56" fillId="14" borderId="57" xfId="0" applyFont="1" applyFill="1" applyBorder="1" applyAlignment="1">
      <alignment horizontal="center" vertical="center"/>
    </xf>
    <xf numFmtId="0" fontId="19" fillId="0" borderId="96" xfId="0" applyFont="1" applyBorder="1" applyAlignment="1">
      <alignment horizontal="center" vertical="center"/>
    </xf>
    <xf numFmtId="0" fontId="14" fillId="0" borderId="0" xfId="0" applyFont="1" applyAlignment="1">
      <alignment horizontal="center" vertical="top"/>
    </xf>
    <xf numFmtId="0" fontId="0" fillId="0" borderId="0" xfId="0" applyAlignment="1">
      <alignment horizontal="center" vertical="top"/>
    </xf>
    <xf numFmtId="0" fontId="98" fillId="0" borderId="0" xfId="0" applyFont="1" applyAlignment="1">
      <alignment horizontal="center" vertical="center"/>
    </xf>
    <xf numFmtId="0" fontId="4" fillId="0" borderId="0" xfId="0" applyFont="1" applyAlignment="1">
      <alignment horizontal="center" vertical="center"/>
    </xf>
    <xf numFmtId="0" fontId="0" fillId="0" borderId="0" xfId="0"/>
    <xf numFmtId="0" fontId="14" fillId="0" borderId="0" xfId="0" applyFont="1" applyAlignment="1">
      <alignment horizontal="center" vertical="center"/>
    </xf>
    <xf numFmtId="0" fontId="0" fillId="0" borderId="0" xfId="0" applyAlignment="1">
      <alignment horizontal="center" vertical="center"/>
    </xf>
    <xf numFmtId="0" fontId="60" fillId="0" borderId="0" xfId="0" applyFont="1" applyAlignment="1">
      <alignment horizontal="center" vertical="center"/>
    </xf>
    <xf numFmtId="0" fontId="14" fillId="0" borderId="0" xfId="0" applyFont="1" applyAlignment="1">
      <alignment horizontal="left" vertical="center"/>
    </xf>
    <xf numFmtId="0" fontId="6" fillId="0" borderId="0" xfId="0" applyFont="1" applyAlignment="1">
      <alignment horizontal="center" vertical="center"/>
    </xf>
    <xf numFmtId="0" fontId="79" fillId="0" borderId="0" xfId="0" applyFont="1" applyAlignment="1">
      <alignment horizontal="center" vertical="center"/>
    </xf>
    <xf numFmtId="0" fontId="68" fillId="0" borderId="0" xfId="0" applyFont="1" applyAlignment="1">
      <alignment horizontal="center" vertical="center" readingOrder="1"/>
    </xf>
    <xf numFmtId="0" fontId="3" fillId="0" borderId="0" xfId="0" applyFont="1" applyAlignment="1">
      <alignment horizontal="center" vertical="center" wrapText="1" readingOrder="1"/>
    </xf>
    <xf numFmtId="0" fontId="15" fillId="0" borderId="0" xfId="0" applyFont="1" applyAlignment="1">
      <alignment horizontal="center" vertical="top" wrapText="1" readingOrder="1"/>
    </xf>
    <xf numFmtId="0" fontId="25" fillId="0" borderId="0" xfId="0" applyFont="1" applyAlignment="1">
      <alignment horizontal="center" vertical="center" readingOrder="1"/>
    </xf>
    <xf numFmtId="0" fontId="61" fillId="0" borderId="0" xfId="0" applyFont="1" applyAlignment="1">
      <alignment horizontal="center" vertical="center"/>
    </xf>
    <xf numFmtId="0" fontId="14" fillId="0" borderId="0" xfId="0" applyFont="1" applyAlignment="1">
      <alignment horizontal="center"/>
    </xf>
    <xf numFmtId="0" fontId="69" fillId="19" borderId="52" xfId="0" applyFont="1" applyFill="1" applyBorder="1" applyAlignment="1">
      <alignment horizontal="center"/>
    </xf>
    <xf numFmtId="0" fontId="69" fillId="19" borderId="54" xfId="0" applyFont="1" applyFill="1" applyBorder="1" applyAlignment="1">
      <alignment horizontal="center"/>
    </xf>
    <xf numFmtId="0" fontId="69" fillId="19" borderId="9" xfId="0" applyFont="1" applyFill="1" applyBorder="1" applyAlignment="1">
      <alignment horizontal="center"/>
    </xf>
    <xf numFmtId="0" fontId="70" fillId="19" borderId="51" xfId="0" applyFont="1" applyFill="1" applyBorder="1" applyAlignment="1">
      <alignment horizontal="center"/>
    </xf>
    <xf numFmtId="0" fontId="70" fillId="19" borderId="0" xfId="0" applyFont="1" applyFill="1" applyAlignment="1">
      <alignment horizontal="center"/>
    </xf>
    <xf numFmtId="0" fontId="70" fillId="19" borderId="10" xfId="0" applyFont="1" applyFill="1" applyBorder="1" applyAlignment="1">
      <alignment horizontal="center"/>
    </xf>
    <xf numFmtId="0" fontId="74" fillId="22" borderId="51" xfId="0" applyFont="1" applyFill="1" applyBorder="1" applyAlignment="1">
      <alignment horizontal="center" vertical="center" wrapText="1"/>
    </xf>
    <xf numFmtId="0" fontId="74" fillId="22" borderId="55" xfId="0" applyFont="1" applyFill="1" applyBorder="1" applyAlignment="1">
      <alignment horizontal="center" vertical="center" wrapText="1"/>
    </xf>
    <xf numFmtId="0" fontId="75" fillId="13" borderId="0" xfId="0" applyFont="1" applyFill="1" applyAlignment="1">
      <alignment horizontal="left" vertical="top" wrapText="1"/>
    </xf>
    <xf numFmtId="0" fontId="71" fillId="19" borderId="55" xfId="0" applyFont="1" applyFill="1" applyBorder="1" applyAlignment="1">
      <alignment horizontal="center"/>
    </xf>
    <xf numFmtId="0" fontId="71" fillId="19" borderId="48" xfId="0" applyFont="1" applyFill="1" applyBorder="1" applyAlignment="1">
      <alignment horizontal="center"/>
    </xf>
    <xf numFmtId="0" fontId="71" fillId="19" borderId="13" xfId="0" applyFont="1" applyFill="1" applyBorder="1" applyAlignment="1">
      <alignment horizontal="center"/>
    </xf>
    <xf numFmtId="0" fontId="72" fillId="13" borderId="52" xfId="0" applyFont="1" applyFill="1" applyBorder="1" applyAlignment="1">
      <alignment horizontal="center" vertical="center" wrapText="1"/>
    </xf>
    <xf numFmtId="0" fontId="72" fillId="13" borderId="51" xfId="0" applyFont="1" applyFill="1" applyBorder="1" applyAlignment="1">
      <alignment horizontal="center" vertical="center" wrapText="1"/>
    </xf>
    <xf numFmtId="0" fontId="72" fillId="13" borderId="55" xfId="0" applyFont="1" applyFill="1" applyBorder="1" applyAlignment="1">
      <alignment horizontal="center" vertical="center" wrapText="1"/>
    </xf>
    <xf numFmtId="0" fontId="74" fillId="22" borderId="52" xfId="0" applyFont="1" applyFill="1" applyBorder="1" applyAlignment="1">
      <alignment horizontal="center" vertical="center" wrapText="1"/>
    </xf>
    <xf numFmtId="0" fontId="15" fillId="0" borderId="0" xfId="0" applyFont="1" applyAlignment="1">
      <alignment horizontal="center" vertical="center" wrapText="1" readingOrder="1"/>
    </xf>
    <xf numFmtId="0" fontId="77" fillId="13" borderId="2" xfId="0" applyFont="1" applyFill="1" applyBorder="1" applyAlignment="1">
      <alignment horizontal="center" vertical="center" wrapText="1"/>
    </xf>
    <xf numFmtId="0" fontId="77" fillId="13" borderId="129" xfId="0" applyFont="1" applyFill="1" applyBorder="1" applyAlignment="1">
      <alignment horizontal="center" vertical="center" wrapText="1"/>
    </xf>
    <xf numFmtId="0" fontId="77" fillId="13" borderId="4" xfId="0" applyFont="1" applyFill="1" applyBorder="1" applyAlignment="1">
      <alignment horizontal="center" vertical="center" wrapText="1"/>
    </xf>
    <xf numFmtId="49" fontId="14" fillId="0" borderId="57" xfId="0" applyNumberFormat="1" applyFont="1" applyBorder="1" applyAlignment="1">
      <alignment horizontal="center"/>
    </xf>
    <xf numFmtId="49" fontId="14" fillId="0" borderId="24" xfId="0" applyNumberFormat="1" applyFont="1" applyBorder="1" applyAlignment="1">
      <alignment horizontal="center"/>
    </xf>
    <xf numFmtId="0" fontId="19" fillId="0" borderId="0" xfId="0" applyFont="1" applyAlignment="1">
      <alignment horizontal="center"/>
    </xf>
    <xf numFmtId="0" fontId="57" fillId="0" borderId="0" xfId="0" applyFont="1" applyAlignment="1">
      <alignment horizontal="center" vertical="center"/>
    </xf>
    <xf numFmtId="0" fontId="5" fillId="14" borderId="2" xfId="0" applyFont="1" applyFill="1" applyBorder="1" applyAlignment="1">
      <alignment horizontal="center" vertical="center"/>
    </xf>
    <xf numFmtId="0" fontId="5" fillId="14" borderId="4" xfId="0" applyFont="1" applyFill="1" applyBorder="1" applyAlignment="1">
      <alignment horizontal="center" vertical="center"/>
    </xf>
    <xf numFmtId="0" fontId="3" fillId="0" borderId="0" xfId="0" applyFont="1" applyAlignment="1">
      <alignment horizontal="center" vertical="center"/>
    </xf>
    <xf numFmtId="0" fontId="5" fillId="14" borderId="1" xfId="0" applyFont="1" applyFill="1" applyBorder="1" applyAlignment="1">
      <alignment horizontal="center" vertical="center"/>
    </xf>
    <xf numFmtId="0" fontId="5" fillId="14" borderId="3" xfId="0" applyFont="1" applyFill="1" applyBorder="1" applyAlignment="1">
      <alignment horizontal="center" vertical="center"/>
    </xf>
    <xf numFmtId="0" fontId="5" fillId="2" borderId="1" xfId="0" applyFont="1" applyFill="1" applyBorder="1" applyAlignment="1">
      <alignment horizontal="center" vertical="center"/>
    </xf>
    <xf numFmtId="0" fontId="5" fillId="2" borderId="3" xfId="0" applyFont="1" applyFill="1" applyBorder="1" applyAlignment="1">
      <alignment horizontal="center" vertical="center"/>
    </xf>
    <xf numFmtId="0" fontId="33" fillId="0" borderId="0" xfId="24" applyFont="1" applyAlignment="1">
      <alignment horizontal="center"/>
    </xf>
    <xf numFmtId="0" fontId="57" fillId="0" borderId="0" xfId="24" applyFont="1" applyAlignment="1">
      <alignment horizontal="center"/>
    </xf>
    <xf numFmtId="0" fontId="35" fillId="0" borderId="0" xfId="24" applyFont="1" applyAlignment="1">
      <alignment horizontal="center"/>
    </xf>
    <xf numFmtId="0" fontId="27" fillId="17" borderId="131" xfId="15" applyFont="1" applyFill="1" applyBorder="1" applyAlignment="1">
      <alignment horizontal="center" vertical="center" wrapText="1"/>
    </xf>
    <xf numFmtId="0" fontId="27" fillId="17" borderId="132" xfId="15" applyFont="1" applyFill="1" applyBorder="1" applyAlignment="1">
      <alignment horizontal="center" vertical="center" wrapText="1"/>
    </xf>
    <xf numFmtId="0" fontId="27" fillId="17" borderId="38" xfId="15" applyFont="1" applyFill="1" applyBorder="1" applyAlignment="1">
      <alignment horizontal="center" vertical="center" wrapText="1"/>
    </xf>
    <xf numFmtId="0" fontId="27" fillId="17" borderId="40" xfId="15" applyFont="1" applyFill="1" applyBorder="1" applyAlignment="1">
      <alignment horizontal="center" vertical="center" wrapText="1"/>
    </xf>
    <xf numFmtId="0" fontId="27" fillId="17" borderId="59" xfId="15" applyFont="1" applyFill="1" applyBorder="1" applyAlignment="1">
      <alignment horizontal="center" vertical="center" wrapText="1"/>
    </xf>
    <xf numFmtId="0" fontId="27" fillId="17" borderId="39" xfId="15" applyFont="1" applyFill="1" applyBorder="1" applyAlignment="1">
      <alignment horizontal="center" vertical="center" wrapText="1"/>
    </xf>
    <xf numFmtId="0" fontId="57" fillId="0" borderId="0" xfId="25" applyFont="1" applyAlignment="1">
      <alignment horizontal="center" vertical="center" wrapText="1"/>
    </xf>
    <xf numFmtId="0" fontId="57" fillId="0" borderId="0" xfId="25" applyFont="1" applyAlignment="1">
      <alignment horizontal="center" vertical="center"/>
    </xf>
    <xf numFmtId="0" fontId="35" fillId="0" borderId="0" xfId="25" applyFont="1" applyAlignment="1">
      <alignment horizontal="center" vertical="center"/>
    </xf>
    <xf numFmtId="0" fontId="27" fillId="31" borderId="131" xfId="25" applyFont="1" applyFill="1" applyBorder="1" applyAlignment="1">
      <alignment horizontal="center" vertical="center"/>
    </xf>
    <xf numFmtId="0" fontId="27" fillId="31" borderId="132" xfId="25" applyFont="1" applyFill="1" applyBorder="1" applyAlignment="1">
      <alignment horizontal="center" vertical="center"/>
    </xf>
    <xf numFmtId="0" fontId="27" fillId="31" borderId="131" xfId="25" applyFont="1" applyFill="1" applyBorder="1" applyAlignment="1">
      <alignment horizontal="center" vertical="center" wrapText="1"/>
    </xf>
    <xf numFmtId="0" fontId="27" fillId="31" borderId="132" xfId="25" applyFont="1" applyFill="1" applyBorder="1" applyAlignment="1">
      <alignment horizontal="center" vertical="center" wrapText="1"/>
    </xf>
    <xf numFmtId="0" fontId="27" fillId="31" borderId="135" xfId="25" applyFont="1" applyFill="1" applyBorder="1" applyAlignment="1">
      <alignment horizontal="center" vertical="center" wrapText="1"/>
    </xf>
    <xf numFmtId="0" fontId="27" fillId="31" borderId="136" xfId="25" applyFont="1" applyFill="1" applyBorder="1" applyAlignment="1">
      <alignment horizontal="center" vertical="center" wrapText="1"/>
    </xf>
    <xf numFmtId="0" fontId="106" fillId="17" borderId="228" xfId="0" applyFont="1" applyFill="1" applyBorder="1" applyAlignment="1">
      <alignment horizontal="justify" vertical="center"/>
    </xf>
    <xf numFmtId="0" fontId="106" fillId="17" borderId="48" xfId="0" applyFont="1" applyFill="1" applyBorder="1" applyAlignment="1">
      <alignment horizontal="justify" vertical="center"/>
    </xf>
    <xf numFmtId="0" fontId="104" fillId="0" borderId="0" xfId="29" applyFont="1" applyAlignment="1">
      <alignment horizontal="center" vertical="center" wrapText="1"/>
    </xf>
    <xf numFmtId="0" fontId="106" fillId="17" borderId="222" xfId="0" applyFont="1" applyFill="1" applyBorder="1" applyAlignment="1">
      <alignment horizontal="center" vertical="center"/>
    </xf>
    <xf numFmtId="0" fontId="105" fillId="0" borderId="223" xfId="0" applyFont="1" applyBorder="1" applyAlignment="1">
      <alignment horizontal="justify" vertical="center"/>
    </xf>
    <xf numFmtId="168" fontId="105" fillId="0" borderId="165" xfId="31" applyNumberFormat="1" applyFont="1" applyBorder="1" applyAlignment="1">
      <alignment horizontal="center" vertical="center"/>
    </xf>
    <xf numFmtId="0" fontId="106" fillId="17" borderId="55" xfId="29" applyFont="1" applyFill="1" applyBorder="1" applyAlignment="1">
      <alignment horizontal="left"/>
    </xf>
    <xf numFmtId="0" fontId="106" fillId="17" borderId="48" xfId="29" applyFont="1" applyFill="1" applyBorder="1" applyAlignment="1">
      <alignment horizontal="left"/>
    </xf>
    <xf numFmtId="0" fontId="106" fillId="17" borderId="214" xfId="29" applyFont="1" applyFill="1" applyBorder="1" applyAlignment="1">
      <alignment horizontal="left"/>
    </xf>
    <xf numFmtId="0" fontId="106" fillId="17" borderId="215" xfId="0" applyFont="1" applyFill="1" applyBorder="1" applyAlignment="1">
      <alignment horizontal="center" vertical="center"/>
    </xf>
    <xf numFmtId="0" fontId="106" fillId="17" borderId="27" xfId="0" applyFont="1" applyFill="1" applyBorder="1" applyAlignment="1">
      <alignment horizontal="center" vertical="center"/>
    </xf>
    <xf numFmtId="0" fontId="106" fillId="17" borderId="216" xfId="0" applyFont="1" applyFill="1" applyBorder="1" applyAlignment="1">
      <alignment horizontal="center" vertical="center"/>
    </xf>
    <xf numFmtId="168" fontId="108" fillId="0" borderId="71" xfId="30" applyNumberFormat="1" applyFont="1" applyFill="1" applyBorder="1" applyAlignment="1">
      <alignment horizontal="center" vertical="center"/>
    </xf>
    <xf numFmtId="0" fontId="106" fillId="17" borderId="71" xfId="29" applyFont="1" applyFill="1" applyBorder="1" applyAlignment="1">
      <alignment horizontal="center" vertical="center"/>
    </xf>
    <xf numFmtId="0" fontId="107" fillId="0" borderId="71" xfId="29" applyFont="1" applyBorder="1" applyAlignment="1">
      <alignment horizontal="center" vertical="center" wrapText="1"/>
    </xf>
    <xf numFmtId="0" fontId="108" fillId="0" borderId="71" xfId="29" applyFont="1" applyBorder="1" applyAlignment="1">
      <alignment horizontal="center" vertical="center" wrapText="1"/>
    </xf>
    <xf numFmtId="0" fontId="108" fillId="0" borderId="71" xfId="29" applyFont="1" applyBorder="1" applyAlignment="1">
      <alignment horizontal="center" wrapText="1"/>
    </xf>
    <xf numFmtId="0" fontId="108" fillId="0" borderId="75" xfId="29" applyFont="1" applyBorder="1" applyAlignment="1">
      <alignment horizontal="center" vertical="center" wrapText="1"/>
    </xf>
    <xf numFmtId="0" fontId="108" fillId="0" borderId="7" xfId="29" applyFont="1" applyBorder="1" applyAlignment="1">
      <alignment horizontal="center" vertical="center" wrapText="1"/>
    </xf>
    <xf numFmtId="0" fontId="105" fillId="0" borderId="48" xfId="29" applyFont="1" applyBorder="1" applyAlignment="1">
      <alignment horizontal="center" vertical="center" wrapText="1"/>
    </xf>
    <xf numFmtId="0" fontId="104" fillId="0" borderId="0" xfId="29" applyFont="1" applyAlignment="1">
      <alignment horizontal="center" vertical="center"/>
    </xf>
    <xf numFmtId="0" fontId="105" fillId="0" borderId="48" xfId="29" applyFont="1" applyBorder="1" applyAlignment="1">
      <alignment horizontal="center" vertical="center"/>
    </xf>
    <xf numFmtId="0" fontId="11" fillId="0" borderId="0" xfId="0" applyFont="1" applyAlignment="1">
      <alignment horizontal="center" vertical="center"/>
    </xf>
    <xf numFmtId="0" fontId="14" fillId="6" borderId="0" xfId="0" applyFont="1" applyFill="1" applyAlignment="1">
      <alignment horizontal="center"/>
    </xf>
    <xf numFmtId="0" fontId="3" fillId="0" borderId="0" xfId="3" applyFont="1" applyAlignment="1">
      <alignment horizontal="center" vertical="center"/>
    </xf>
    <xf numFmtId="0" fontId="15" fillId="0" borderId="0" xfId="3" applyFont="1" applyAlignment="1">
      <alignment horizontal="center" vertical="center"/>
    </xf>
    <xf numFmtId="0" fontId="20" fillId="0" borderId="0" xfId="4" applyAlignment="1">
      <alignment horizontal="center" vertical="center" wrapText="1" readingOrder="1"/>
    </xf>
    <xf numFmtId="0" fontId="5" fillId="16" borderId="33" xfId="0" applyFont="1" applyFill="1" applyBorder="1" applyAlignment="1">
      <alignment horizontal="center" vertical="center" wrapText="1"/>
    </xf>
    <xf numFmtId="0" fontId="5" fillId="16" borderId="41" xfId="0" applyFont="1" applyFill="1" applyBorder="1" applyAlignment="1">
      <alignment horizontal="center" vertical="center" wrapText="1"/>
    </xf>
    <xf numFmtId="0" fontId="5" fillId="16" borderId="38" xfId="0" applyFont="1" applyFill="1" applyBorder="1" applyAlignment="1">
      <alignment horizontal="center" vertical="center" wrapText="1"/>
    </xf>
    <xf numFmtId="0" fontId="5" fillId="16" borderId="40" xfId="0" applyFont="1" applyFill="1" applyBorder="1" applyAlignment="1">
      <alignment horizontal="center" vertical="center" wrapText="1"/>
    </xf>
    <xf numFmtId="0" fontId="5" fillId="16" borderId="25" xfId="0" applyFont="1" applyFill="1" applyBorder="1" applyAlignment="1">
      <alignment horizontal="center" vertical="center"/>
    </xf>
    <xf numFmtId="0" fontId="5" fillId="16" borderId="32" xfId="0" applyFont="1" applyFill="1" applyBorder="1" applyAlignment="1">
      <alignment horizontal="center" vertical="center"/>
    </xf>
    <xf numFmtId="0" fontId="5" fillId="16" borderId="46" xfId="0" applyFont="1" applyFill="1" applyBorder="1" applyAlignment="1">
      <alignment horizontal="center" vertical="center"/>
    </xf>
    <xf numFmtId="0" fontId="5" fillId="16" borderId="26" xfId="0" applyFont="1" applyFill="1" applyBorder="1" applyAlignment="1">
      <alignment horizontal="center" vertical="center"/>
    </xf>
    <xf numFmtId="0" fontId="5" fillId="16" borderId="27" xfId="0" applyFont="1" applyFill="1" applyBorder="1" applyAlignment="1">
      <alignment horizontal="center" vertical="center"/>
    </xf>
    <xf numFmtId="0" fontId="5" fillId="16" borderId="28" xfId="0" applyFont="1" applyFill="1" applyBorder="1" applyAlignment="1">
      <alignment horizontal="center" vertical="center"/>
    </xf>
    <xf numFmtId="0" fontId="5" fillId="16" borderId="29" xfId="0" applyFont="1" applyFill="1" applyBorder="1" applyAlignment="1">
      <alignment horizontal="center" vertical="center" wrapText="1"/>
    </xf>
    <xf numFmtId="0" fontId="5" fillId="16" borderId="30" xfId="0" applyFont="1" applyFill="1" applyBorder="1" applyAlignment="1">
      <alignment horizontal="center" vertical="center" wrapText="1"/>
    </xf>
    <xf numFmtId="0" fontId="5" fillId="16" borderId="35" xfId="0" applyFont="1" applyFill="1" applyBorder="1" applyAlignment="1">
      <alignment horizontal="center" vertical="center" wrapText="1"/>
    </xf>
    <xf numFmtId="0" fontId="5" fillId="16" borderId="36" xfId="0" applyFont="1" applyFill="1" applyBorder="1" applyAlignment="1">
      <alignment horizontal="center" vertical="center" wrapText="1"/>
    </xf>
    <xf numFmtId="0" fontId="5" fillId="16" borderId="39" xfId="0" applyFont="1" applyFill="1" applyBorder="1" applyAlignment="1">
      <alignment horizontal="center" vertical="center" wrapText="1"/>
    </xf>
    <xf numFmtId="0" fontId="5" fillId="16" borderId="31" xfId="0" applyFont="1" applyFill="1" applyBorder="1" applyAlignment="1">
      <alignment horizontal="center" vertical="center" wrapText="1"/>
    </xf>
    <xf numFmtId="0" fontId="5" fillId="16" borderId="37" xfId="0" applyFont="1" applyFill="1" applyBorder="1" applyAlignment="1">
      <alignment horizontal="center" vertical="center" wrapText="1"/>
    </xf>
    <xf numFmtId="0" fontId="5" fillId="16" borderId="45" xfId="0" applyFont="1" applyFill="1" applyBorder="1" applyAlignment="1">
      <alignment horizontal="center" vertical="center" wrapText="1"/>
    </xf>
    <xf numFmtId="0" fontId="5" fillId="16" borderId="34" xfId="0" applyFont="1" applyFill="1" applyBorder="1" applyAlignment="1">
      <alignment horizontal="center" vertical="center" wrapText="1"/>
    </xf>
    <xf numFmtId="0" fontId="5" fillId="16" borderId="35" xfId="0" applyFont="1" applyFill="1" applyBorder="1" applyAlignment="1">
      <alignment horizontal="center" vertical="center"/>
    </xf>
    <xf numFmtId="0" fontId="5" fillId="16" borderId="36" xfId="0" applyFont="1" applyFill="1" applyBorder="1" applyAlignment="1">
      <alignment horizontal="center" vertical="center"/>
    </xf>
    <xf numFmtId="0" fontId="26" fillId="0" borderId="0" xfId="0" applyFont="1" applyAlignment="1">
      <alignment horizontal="center" vertical="center" readingOrder="1"/>
    </xf>
    <xf numFmtId="0" fontId="19" fillId="0" borderId="56" xfId="0" applyFont="1" applyBorder="1" applyAlignment="1">
      <alignment horizontal="center"/>
    </xf>
    <xf numFmtId="0" fontId="27" fillId="16" borderId="33" xfId="0" applyFont="1" applyFill="1" applyBorder="1" applyAlignment="1">
      <alignment horizontal="center" vertical="center" wrapText="1"/>
    </xf>
    <xf numFmtId="0" fontId="27" fillId="16" borderId="41" xfId="0" applyFont="1" applyFill="1" applyBorder="1" applyAlignment="1">
      <alignment horizontal="center" vertical="center" wrapText="1"/>
    </xf>
    <xf numFmtId="0" fontId="27" fillId="16" borderId="33" xfId="0" applyFont="1" applyFill="1" applyBorder="1" applyAlignment="1">
      <alignment horizontal="center" vertical="center"/>
    </xf>
    <xf numFmtId="0" fontId="27" fillId="16" borderId="34" xfId="0" applyFont="1" applyFill="1" applyBorder="1" applyAlignment="1">
      <alignment horizontal="center" vertical="center"/>
    </xf>
    <xf numFmtId="0" fontId="27" fillId="16" borderId="41" xfId="0" applyFont="1" applyFill="1" applyBorder="1" applyAlignment="1">
      <alignment horizontal="center" vertical="center"/>
    </xf>
    <xf numFmtId="0" fontId="27" fillId="14" borderId="59" xfId="0" applyFont="1" applyFill="1" applyBorder="1" applyAlignment="1">
      <alignment horizontal="center" vertical="center"/>
    </xf>
    <xf numFmtId="0" fontId="27" fillId="14" borderId="60" xfId="0" applyFont="1" applyFill="1" applyBorder="1" applyAlignment="1">
      <alignment horizontal="center" vertical="center"/>
    </xf>
    <xf numFmtId="0" fontId="27" fillId="14" borderId="38" xfId="0" applyFont="1" applyFill="1" applyBorder="1" applyAlignment="1">
      <alignment horizontal="center" vertical="center"/>
    </xf>
    <xf numFmtId="0" fontId="27" fillId="16" borderId="59" xfId="0" applyFont="1" applyFill="1" applyBorder="1" applyAlignment="1">
      <alignment horizontal="center" vertical="center" wrapText="1"/>
    </xf>
    <xf numFmtId="0" fontId="27" fillId="16" borderId="38" xfId="0" applyFont="1" applyFill="1" applyBorder="1" applyAlignment="1">
      <alignment horizontal="center" vertical="center" wrapText="1"/>
    </xf>
    <xf numFmtId="0" fontId="27" fillId="16" borderId="39" xfId="0" applyFont="1" applyFill="1" applyBorder="1" applyAlignment="1">
      <alignment horizontal="center" vertical="center" wrapText="1"/>
    </xf>
    <xf numFmtId="0" fontId="27" fillId="16" borderId="40" xfId="0" applyFont="1" applyFill="1" applyBorder="1" applyAlignment="1">
      <alignment horizontal="center" vertical="center" wrapText="1"/>
    </xf>
    <xf numFmtId="0" fontId="27" fillId="16" borderId="34" xfId="0" applyFont="1" applyFill="1" applyBorder="1" applyAlignment="1">
      <alignment horizontal="center" vertical="center" wrapText="1"/>
    </xf>
    <xf numFmtId="0" fontId="19" fillId="0" borderId="0" xfId="0" applyFont="1" applyAlignment="1">
      <alignment horizontal="center" wrapText="1"/>
    </xf>
    <xf numFmtId="0" fontId="27" fillId="14" borderId="42" xfId="0" applyFont="1" applyFill="1" applyBorder="1" applyAlignment="1">
      <alignment horizontal="center" vertical="center"/>
    </xf>
    <xf numFmtId="0" fontId="27" fillId="14" borderId="62" xfId="0" applyFont="1" applyFill="1" applyBorder="1" applyAlignment="1">
      <alignment horizontal="center" vertical="center"/>
    </xf>
    <xf numFmtId="0" fontId="27" fillId="14" borderId="44" xfId="0" applyFont="1" applyFill="1" applyBorder="1" applyAlignment="1">
      <alignment horizontal="center" vertical="center"/>
    </xf>
    <xf numFmtId="0" fontId="14" fillId="5" borderId="52" xfId="0" applyFont="1" applyFill="1" applyBorder="1" applyAlignment="1">
      <alignment horizontal="center" vertical="center" wrapText="1"/>
    </xf>
    <xf numFmtId="0" fontId="14" fillId="5" borderId="5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14" fillId="5" borderId="5" xfId="0" applyFont="1" applyFill="1" applyBorder="1" applyAlignment="1">
      <alignment horizontal="center" vertical="center" wrapText="1"/>
    </xf>
    <xf numFmtId="0" fontId="14" fillId="5" borderId="3" xfId="0" applyFont="1" applyFill="1" applyBorder="1" applyAlignment="1">
      <alignment horizontal="center" vertical="center" wrapText="1"/>
    </xf>
    <xf numFmtId="0" fontId="15" fillId="0" borderId="164" xfId="0" applyFont="1" applyBorder="1" applyAlignment="1">
      <alignment horizontal="center" vertical="center" wrapText="1"/>
    </xf>
    <xf numFmtId="0" fontId="15" fillId="0" borderId="71" xfId="0" applyFont="1" applyBorder="1" applyAlignment="1">
      <alignment horizontal="center" vertical="center" wrapText="1"/>
    </xf>
    <xf numFmtId="0" fontId="27" fillId="14" borderId="55" xfId="0" applyFont="1" applyFill="1" applyBorder="1" applyAlignment="1">
      <alignment horizontal="left" wrapText="1"/>
    </xf>
    <xf numFmtId="0" fontId="27" fillId="14" borderId="48" xfId="0" applyFont="1" applyFill="1" applyBorder="1" applyAlignment="1">
      <alignment horizontal="left" wrapText="1"/>
    </xf>
    <xf numFmtId="0" fontId="15" fillId="0" borderId="8" xfId="0" applyFont="1" applyBorder="1" applyAlignment="1">
      <alignment horizontal="center" vertical="center" wrapText="1"/>
    </xf>
    <xf numFmtId="0" fontId="15" fillId="0" borderId="7" xfId="0" applyFont="1" applyBorder="1" applyAlignment="1">
      <alignment horizontal="center" vertical="center" wrapText="1"/>
    </xf>
    <xf numFmtId="0" fontId="14" fillId="5" borderId="55" xfId="0" applyFont="1" applyFill="1" applyBorder="1" applyAlignment="1">
      <alignment horizontal="center" vertical="center" wrapText="1"/>
    </xf>
    <xf numFmtId="0" fontId="15" fillId="0" borderId="163" xfId="0" applyFont="1" applyBorder="1" applyAlignment="1">
      <alignment horizontal="center" vertical="center" wrapText="1"/>
    </xf>
    <xf numFmtId="0" fontId="3" fillId="0" borderId="0" xfId="0" applyFont="1" applyAlignment="1">
      <alignment horizontal="center" vertical="center" wrapText="1"/>
    </xf>
    <xf numFmtId="0" fontId="14" fillId="0" borderId="85" xfId="0" applyFont="1" applyBorder="1" applyAlignment="1">
      <alignment horizontal="center" vertical="center" wrapText="1"/>
    </xf>
    <xf numFmtId="0" fontId="27" fillId="16" borderId="76" xfId="0" applyFont="1" applyFill="1" applyBorder="1" applyAlignment="1">
      <alignment horizontal="center" vertical="center" wrapText="1"/>
    </xf>
    <xf numFmtId="0" fontId="27" fillId="16" borderId="176" xfId="0" applyFont="1" applyFill="1" applyBorder="1" applyAlignment="1">
      <alignment horizontal="center" vertical="center" wrapText="1"/>
    </xf>
    <xf numFmtId="0" fontId="27" fillId="16" borderId="175" xfId="0" applyFont="1" applyFill="1" applyBorder="1" applyAlignment="1">
      <alignment horizontal="center" vertical="center" wrapText="1"/>
    </xf>
    <xf numFmtId="0" fontId="27" fillId="16" borderId="81" xfId="0" applyFont="1" applyFill="1" applyBorder="1" applyAlignment="1">
      <alignment horizontal="center" vertical="center" wrapText="1"/>
    </xf>
    <xf numFmtId="0" fontId="27" fillId="16" borderId="177" xfId="0" applyFont="1" applyFill="1" applyBorder="1" applyAlignment="1">
      <alignment horizontal="center" vertical="center" wrapText="1"/>
    </xf>
    <xf numFmtId="0" fontId="14" fillId="5" borderId="192" xfId="0" applyFont="1" applyFill="1" applyBorder="1" applyAlignment="1">
      <alignment horizontal="center" vertical="center" wrapText="1"/>
    </xf>
    <xf numFmtId="0" fontId="14" fillId="5" borderId="167" xfId="0" applyFont="1" applyFill="1" applyBorder="1" applyAlignment="1">
      <alignment horizontal="center" vertical="center" wrapText="1"/>
    </xf>
    <xf numFmtId="0" fontId="14" fillId="5" borderId="174" xfId="0" applyFont="1" applyFill="1" applyBorder="1" applyAlignment="1">
      <alignment horizontal="center" vertical="center" wrapText="1"/>
    </xf>
    <xf numFmtId="0" fontId="0" fillId="5" borderId="3" xfId="0" applyFill="1" applyBorder="1" applyAlignment="1">
      <alignment horizontal="center" vertical="center" wrapText="1"/>
    </xf>
    <xf numFmtId="0" fontId="27" fillId="16" borderId="193" xfId="0" applyFont="1" applyFill="1" applyBorder="1" applyAlignment="1">
      <alignment horizontal="center" vertical="center" wrapText="1"/>
    </xf>
    <xf numFmtId="0" fontId="27" fillId="16" borderId="47" xfId="0" applyFont="1" applyFill="1" applyBorder="1" applyAlignment="1">
      <alignment horizontal="center" vertical="center" wrapText="1"/>
    </xf>
    <xf numFmtId="0" fontId="27" fillId="16" borderId="194" xfId="0" applyFont="1" applyFill="1" applyBorder="1" applyAlignment="1">
      <alignment horizontal="center" vertical="center" wrapText="1"/>
    </xf>
    <xf numFmtId="0" fontId="27" fillId="16" borderId="195" xfId="0" applyFont="1" applyFill="1" applyBorder="1" applyAlignment="1">
      <alignment horizontal="center" vertical="center" wrapText="1"/>
    </xf>
    <xf numFmtId="0" fontId="14" fillId="5" borderId="169" xfId="0" applyFont="1" applyFill="1" applyBorder="1" applyAlignment="1">
      <alignment horizontal="center" vertical="center" wrapText="1"/>
    </xf>
    <xf numFmtId="0" fontId="14" fillId="5" borderId="173" xfId="0" applyFont="1" applyFill="1" applyBorder="1" applyAlignment="1">
      <alignment horizontal="center" vertical="center" wrapText="1"/>
    </xf>
    <xf numFmtId="0" fontId="27" fillId="14" borderId="123" xfId="0" applyFont="1" applyFill="1" applyBorder="1" applyAlignment="1">
      <alignment horizontal="left" indent="1"/>
    </xf>
    <xf numFmtId="0" fontId="27" fillId="14" borderId="160" xfId="0" applyFont="1" applyFill="1" applyBorder="1" applyAlignment="1">
      <alignment horizontal="left" indent="1"/>
    </xf>
    <xf numFmtId="0" fontId="0" fillId="5" borderId="5" xfId="0" applyFill="1" applyBorder="1" applyAlignment="1">
      <alignment horizontal="center" vertical="center" wrapText="1"/>
    </xf>
    <xf numFmtId="0" fontId="27" fillId="16" borderId="76" xfId="0" applyFont="1" applyFill="1" applyBorder="1" applyAlignment="1">
      <alignment horizontal="center" vertical="center"/>
    </xf>
    <xf numFmtId="0" fontId="27" fillId="16" borderId="176" xfId="0" applyFont="1" applyFill="1" applyBorder="1" applyAlignment="1">
      <alignment horizontal="center" vertical="center"/>
    </xf>
    <xf numFmtId="0" fontId="27" fillId="16" borderId="175" xfId="0" applyFont="1" applyFill="1" applyBorder="1" applyAlignment="1">
      <alignment horizontal="center" vertical="center"/>
    </xf>
    <xf numFmtId="0" fontId="0" fillId="0" borderId="12" xfId="0" applyBorder="1" applyAlignment="1">
      <alignment horizontal="center" vertical="center" wrapText="1"/>
    </xf>
    <xf numFmtId="0" fontId="27" fillId="14" borderId="55" xfId="0" applyFont="1" applyFill="1" applyBorder="1" applyAlignment="1">
      <alignment horizontal="left" indent="1"/>
    </xf>
    <xf numFmtId="0" fontId="27" fillId="14" borderId="48" xfId="0" applyFont="1" applyFill="1" applyBorder="1" applyAlignment="1">
      <alignment horizontal="left" indent="1"/>
    </xf>
    <xf numFmtId="0" fontId="14" fillId="5" borderId="75" xfId="0" applyFont="1" applyFill="1" applyBorder="1" applyAlignment="1">
      <alignment horizontal="center" vertical="center" wrapText="1"/>
    </xf>
    <xf numFmtId="0" fontId="14" fillId="5" borderId="7" xfId="0" applyFont="1" applyFill="1" applyBorder="1" applyAlignment="1">
      <alignment horizontal="center" vertical="center" wrapText="1"/>
    </xf>
    <xf numFmtId="0" fontId="14" fillId="5" borderId="68" xfId="0" applyFont="1" applyFill="1" applyBorder="1" applyAlignment="1">
      <alignment horizontal="center" vertical="center" wrapText="1"/>
    </xf>
    <xf numFmtId="0" fontId="19" fillId="0" borderId="0" xfId="0" applyFont="1" applyAlignment="1">
      <alignment horizontal="center" vertical="center"/>
    </xf>
    <xf numFmtId="0" fontId="29" fillId="0" borderId="0" xfId="0" applyFont="1" applyAlignment="1">
      <alignment horizontal="center" vertical="center" wrapText="1"/>
    </xf>
    <xf numFmtId="0" fontId="29" fillId="0" borderId="0" xfId="0" applyFont="1" applyAlignment="1">
      <alignment horizontal="center" vertical="center"/>
    </xf>
    <xf numFmtId="0" fontId="31" fillId="14" borderId="33" xfId="6" applyFont="1" applyFill="1" applyBorder="1" applyAlignment="1">
      <alignment horizontal="center" vertical="center" wrapText="1"/>
    </xf>
    <xf numFmtId="0" fontId="31" fillId="14" borderId="34" xfId="6" applyFont="1" applyFill="1" applyBorder="1" applyAlignment="1">
      <alignment horizontal="center" vertical="center" wrapText="1"/>
    </xf>
    <xf numFmtId="0" fontId="31" fillId="14" borderId="42" xfId="6" applyFont="1" applyFill="1" applyBorder="1" applyAlignment="1">
      <alignment horizontal="center" vertical="center" wrapText="1"/>
    </xf>
    <xf numFmtId="0" fontId="31" fillId="14" borderId="62" xfId="6" applyFont="1" applyFill="1" applyBorder="1" applyAlignment="1">
      <alignment horizontal="center" vertical="center" wrapText="1"/>
    </xf>
    <xf numFmtId="0" fontId="31" fillId="14" borderId="44" xfId="6" applyFont="1" applyFill="1" applyBorder="1" applyAlignment="1">
      <alignment horizontal="center" vertical="center" wrapText="1"/>
    </xf>
    <xf numFmtId="0" fontId="31" fillId="14" borderId="41" xfId="6" applyFont="1" applyFill="1" applyBorder="1" applyAlignment="1">
      <alignment horizontal="center" vertical="center" wrapText="1"/>
    </xf>
    <xf numFmtId="0" fontId="31" fillId="14" borderId="38" xfId="6" applyFont="1" applyFill="1" applyBorder="1" applyAlignment="1">
      <alignment horizontal="center" vertical="center" wrapText="1"/>
    </xf>
    <xf numFmtId="0" fontId="31" fillId="14" borderId="36" xfId="6" applyFont="1" applyFill="1" applyBorder="1" applyAlignment="1">
      <alignment horizontal="center" vertical="center" wrapText="1"/>
    </xf>
    <xf numFmtId="0" fontId="31" fillId="14" borderId="40" xfId="6" applyFont="1" applyFill="1" applyBorder="1" applyAlignment="1">
      <alignment horizontal="center" vertical="center" wrapText="1"/>
    </xf>
    <xf numFmtId="166" fontId="35" fillId="0" borderId="75" xfId="2" applyNumberFormat="1" applyFont="1" applyBorder="1" applyAlignment="1">
      <alignment horizontal="center" vertical="center"/>
    </xf>
    <xf numFmtId="166" fontId="35" fillId="0" borderId="68" xfId="2" applyNumberFormat="1" applyFont="1" applyBorder="1" applyAlignment="1">
      <alignment horizontal="center" vertical="center"/>
    </xf>
    <xf numFmtId="166" fontId="35" fillId="0" borderId="76" xfId="2" applyNumberFormat="1" applyFont="1" applyBorder="1" applyAlignment="1">
      <alignment horizontal="center" vertical="center"/>
    </xf>
    <xf numFmtId="166" fontId="35" fillId="0" borderId="69" xfId="2" applyNumberFormat="1" applyFont="1" applyBorder="1" applyAlignment="1">
      <alignment horizontal="center" vertical="center"/>
    </xf>
    <xf numFmtId="0" fontId="33" fillId="0" borderId="74" xfId="6" applyFont="1" applyBorder="1" applyAlignment="1">
      <alignment horizontal="center" vertical="center" wrapText="1"/>
    </xf>
    <xf numFmtId="0" fontId="33" fillId="0" borderId="77" xfId="6" applyFont="1" applyBorder="1" applyAlignment="1">
      <alignment horizontal="center" vertical="center" wrapText="1"/>
    </xf>
    <xf numFmtId="173" fontId="35" fillId="0" borderId="75" xfId="8" applyNumberFormat="1" applyFont="1" applyBorder="1" applyAlignment="1">
      <alignment horizontal="center" vertical="center"/>
    </xf>
    <xf numFmtId="173" fontId="35" fillId="0" borderId="68" xfId="8" applyNumberFormat="1" applyFont="1" applyBorder="1" applyAlignment="1">
      <alignment horizontal="center" vertical="center"/>
    </xf>
    <xf numFmtId="0" fontId="33" fillId="9" borderId="81" xfId="6" applyFont="1" applyFill="1" applyBorder="1" applyAlignment="1">
      <alignment horizontal="center" vertical="center" wrapText="1"/>
    </xf>
    <xf numFmtId="0" fontId="33" fillId="9" borderId="82" xfId="6" applyFont="1" applyFill="1" applyBorder="1" applyAlignment="1">
      <alignment horizontal="center" vertical="center" wrapText="1"/>
    </xf>
    <xf numFmtId="168" fontId="36" fillId="9" borderId="75" xfId="1" applyNumberFormat="1" applyFont="1" applyFill="1" applyBorder="1" applyAlignment="1">
      <alignment horizontal="center" vertical="center" wrapText="1"/>
    </xf>
    <xf numFmtId="168" fontId="36" fillId="9" borderId="68" xfId="1" applyNumberFormat="1" applyFont="1" applyFill="1" applyBorder="1" applyAlignment="1">
      <alignment horizontal="center" vertical="center" wrapText="1"/>
    </xf>
    <xf numFmtId="166" fontId="35" fillId="9" borderId="75" xfId="2" applyNumberFormat="1" applyFont="1" applyFill="1" applyBorder="1" applyAlignment="1">
      <alignment horizontal="center" vertical="center"/>
    </xf>
    <xf numFmtId="166" fontId="35" fillId="9" borderId="68" xfId="2" applyNumberFormat="1" applyFont="1" applyFill="1" applyBorder="1" applyAlignment="1">
      <alignment horizontal="center" vertical="center"/>
    </xf>
    <xf numFmtId="166" fontId="35" fillId="9" borderId="76" xfId="2" applyNumberFormat="1" applyFont="1" applyFill="1" applyBorder="1" applyAlignment="1">
      <alignment horizontal="center" vertical="center"/>
    </xf>
    <xf numFmtId="166" fontId="35" fillId="9" borderId="69" xfId="2" applyNumberFormat="1" applyFont="1" applyFill="1" applyBorder="1" applyAlignment="1">
      <alignment horizontal="center" vertical="center"/>
    </xf>
    <xf numFmtId="0" fontId="33" fillId="0" borderId="81" xfId="6" applyFont="1" applyBorder="1" applyAlignment="1">
      <alignment horizontal="center" vertical="center" wrapText="1"/>
    </xf>
    <xf numFmtId="0" fontId="33" fillId="0" borderId="82" xfId="6" applyFont="1" applyBorder="1" applyAlignment="1">
      <alignment horizontal="center" vertical="center" wrapText="1"/>
    </xf>
    <xf numFmtId="168" fontId="35" fillId="0" borderId="75" xfId="1" applyNumberFormat="1" applyFont="1" applyBorder="1" applyAlignment="1">
      <alignment horizontal="center" vertical="center"/>
    </xf>
    <xf numFmtId="168" fontId="35" fillId="0" borderId="68" xfId="1" applyNumberFormat="1" applyFont="1" applyBorder="1" applyAlignment="1">
      <alignment horizontal="center" vertical="center"/>
    </xf>
    <xf numFmtId="0" fontId="33" fillId="9" borderId="74" xfId="6" applyFont="1" applyFill="1" applyBorder="1" applyAlignment="1">
      <alignment horizontal="center" vertical="center" wrapText="1"/>
    </xf>
    <xf numFmtId="0" fontId="33" fillId="9" borderId="77" xfId="6" applyFont="1" applyFill="1" applyBorder="1" applyAlignment="1">
      <alignment horizontal="center" vertical="center" wrapText="1"/>
    </xf>
    <xf numFmtId="168" fontId="35" fillId="9" borderId="75" xfId="1" applyNumberFormat="1" applyFont="1" applyFill="1" applyBorder="1" applyAlignment="1">
      <alignment horizontal="center" vertical="center"/>
    </xf>
    <xf numFmtId="168" fontId="35" fillId="9" borderId="68" xfId="1" applyNumberFormat="1" applyFont="1" applyFill="1" applyBorder="1" applyAlignment="1">
      <alignment horizontal="center" vertical="center"/>
    </xf>
    <xf numFmtId="166" fontId="35" fillId="9" borderId="84" xfId="2" applyNumberFormat="1" applyFont="1" applyFill="1" applyBorder="1" applyAlignment="1">
      <alignment horizontal="center" vertical="center"/>
    </xf>
    <xf numFmtId="166" fontId="35" fillId="9" borderId="86" xfId="2" applyNumberFormat="1" applyFont="1" applyFill="1" applyBorder="1" applyAlignment="1">
      <alignment horizontal="center" vertical="center"/>
    </xf>
    <xf numFmtId="0" fontId="33" fillId="9" borderId="83" xfId="6" applyFont="1" applyFill="1" applyBorder="1" applyAlignment="1">
      <alignment horizontal="center" vertical="center" wrapText="1"/>
    </xf>
    <xf numFmtId="0" fontId="33" fillId="9" borderId="85" xfId="6" applyFont="1" applyFill="1" applyBorder="1" applyAlignment="1">
      <alignment horizontal="center" vertical="center" wrapText="1"/>
    </xf>
    <xf numFmtId="0" fontId="37" fillId="10" borderId="33" xfId="0" applyFont="1" applyFill="1" applyBorder="1" applyAlignment="1">
      <alignment horizontal="center" vertical="center" wrapText="1"/>
    </xf>
    <xf numFmtId="0" fontId="37" fillId="10" borderId="41" xfId="0" applyFont="1" applyFill="1" applyBorder="1" applyAlignment="1">
      <alignment horizontal="center" vertical="center" wrapText="1"/>
    </xf>
    <xf numFmtId="0" fontId="37" fillId="10" borderId="33" xfId="0" applyFont="1" applyFill="1" applyBorder="1" applyAlignment="1">
      <alignment horizontal="center" vertical="center"/>
    </xf>
    <xf numFmtId="0" fontId="37" fillId="10" borderId="34" xfId="0" applyFont="1" applyFill="1" applyBorder="1" applyAlignment="1">
      <alignment horizontal="center" vertical="center"/>
    </xf>
    <xf numFmtId="0" fontId="37" fillId="10" borderId="41" xfId="0" applyFont="1" applyFill="1" applyBorder="1" applyAlignment="1">
      <alignment horizontal="center" vertical="center"/>
    </xf>
    <xf numFmtId="0" fontId="37" fillId="11" borderId="42" xfId="0" applyFont="1" applyFill="1" applyBorder="1" applyAlignment="1">
      <alignment horizontal="center" vertical="center"/>
    </xf>
    <xf numFmtId="0" fontId="37" fillId="11" borderId="62" xfId="0" applyFont="1" applyFill="1" applyBorder="1" applyAlignment="1">
      <alignment horizontal="center" vertical="center"/>
    </xf>
    <xf numFmtId="0" fontId="37" fillId="11" borderId="44" xfId="0" applyFont="1" applyFill="1" applyBorder="1" applyAlignment="1">
      <alignment horizontal="center" vertical="center"/>
    </xf>
    <xf numFmtId="0" fontId="37" fillId="10" borderId="59" xfId="0" applyFont="1" applyFill="1" applyBorder="1" applyAlignment="1">
      <alignment horizontal="center" vertical="center" wrapText="1"/>
    </xf>
    <xf numFmtId="0" fontId="37" fillId="10" borderId="38" xfId="0" applyFont="1" applyFill="1" applyBorder="1" applyAlignment="1">
      <alignment horizontal="center" vertical="center" wrapText="1"/>
    </xf>
    <xf numFmtId="0" fontId="37" fillId="10" borderId="39" xfId="0" applyFont="1" applyFill="1" applyBorder="1" applyAlignment="1">
      <alignment horizontal="center" vertical="center" wrapText="1"/>
    </xf>
    <xf numFmtId="0" fontId="37" fillId="10" borderId="40" xfId="0" applyFont="1" applyFill="1" applyBorder="1" applyAlignment="1">
      <alignment horizontal="center" vertical="center" wrapText="1"/>
    </xf>
    <xf numFmtId="0" fontId="37" fillId="10" borderId="34" xfId="0" applyFont="1" applyFill="1" applyBorder="1" applyAlignment="1">
      <alignment horizontal="center" vertical="center" wrapText="1"/>
    </xf>
    <xf numFmtId="0" fontId="3" fillId="0" borderId="0" xfId="11" applyFont="1" applyAlignment="1">
      <alignment horizontal="center"/>
    </xf>
    <xf numFmtId="0" fontId="19" fillId="0" borderId="0" xfId="11" applyFont="1" applyAlignment="1">
      <alignment horizontal="center"/>
    </xf>
    <xf numFmtId="0" fontId="37" fillId="10" borderId="30" xfId="11" applyFont="1" applyFill="1" applyBorder="1" applyAlignment="1">
      <alignment horizontal="center" vertical="center"/>
    </xf>
    <xf numFmtId="0" fontId="37" fillId="10" borderId="36" xfId="11" applyFont="1" applyFill="1" applyBorder="1" applyAlignment="1">
      <alignment horizontal="center" vertical="center"/>
    </xf>
    <xf numFmtId="0" fontId="37" fillId="10" borderId="40" xfId="11" applyFont="1" applyFill="1" applyBorder="1" applyAlignment="1">
      <alignment horizontal="center" vertical="center"/>
    </xf>
    <xf numFmtId="0" fontId="37" fillId="11" borderId="56" xfId="10" applyFont="1" applyFill="1" applyBorder="1" applyAlignment="1">
      <alignment horizontal="center"/>
    </xf>
    <xf numFmtId="0" fontId="37" fillId="10" borderId="35" xfId="11" applyFont="1" applyFill="1" applyBorder="1" applyAlignment="1">
      <alignment horizontal="center" vertical="center" wrapText="1"/>
    </xf>
    <xf numFmtId="0" fontId="37" fillId="10" borderId="39" xfId="11" applyFont="1" applyFill="1" applyBorder="1" applyAlignment="1">
      <alignment horizontal="center" vertical="center" wrapText="1"/>
    </xf>
    <xf numFmtId="0" fontId="37" fillId="11" borderId="42" xfId="10" applyFont="1" applyFill="1" applyBorder="1" applyAlignment="1">
      <alignment horizontal="center"/>
    </xf>
    <xf numFmtId="0" fontId="37" fillId="11" borderId="62" xfId="10" applyFont="1" applyFill="1" applyBorder="1" applyAlignment="1">
      <alignment horizontal="center"/>
    </xf>
    <xf numFmtId="0" fontId="37" fillId="10" borderId="59" xfId="11" applyFont="1" applyFill="1" applyBorder="1" applyAlignment="1">
      <alignment horizontal="center" vertical="center" wrapText="1"/>
    </xf>
    <xf numFmtId="0" fontId="37" fillId="10" borderId="33" xfId="11" applyFont="1" applyFill="1" applyBorder="1" applyAlignment="1">
      <alignment horizontal="center" vertical="center" wrapText="1"/>
    </xf>
    <xf numFmtId="0" fontId="37" fillId="10" borderId="34" xfId="11" applyFont="1" applyFill="1" applyBorder="1" applyAlignment="1">
      <alignment horizontal="center" vertical="center" wrapText="1"/>
    </xf>
    <xf numFmtId="0" fontId="37" fillId="10" borderId="41" xfId="11" applyFont="1" applyFill="1" applyBorder="1" applyAlignment="1">
      <alignment horizontal="center" vertical="center" wrapText="1"/>
    </xf>
    <xf numFmtId="0" fontId="37" fillId="10" borderId="38" xfId="11" applyFont="1" applyFill="1" applyBorder="1" applyAlignment="1">
      <alignment horizontal="center" vertical="center" wrapText="1"/>
    </xf>
    <xf numFmtId="0" fontId="37" fillId="10" borderId="36" xfId="11" applyFont="1" applyFill="1" applyBorder="1" applyAlignment="1">
      <alignment horizontal="center" vertical="center" wrapText="1"/>
    </xf>
    <xf numFmtId="0" fontId="37" fillId="10" borderId="40" xfId="11" applyFont="1" applyFill="1" applyBorder="1" applyAlignment="1">
      <alignment horizontal="center" vertical="center" wrapText="1"/>
    </xf>
    <xf numFmtId="0" fontId="37" fillId="11" borderId="60" xfId="10" applyFont="1" applyFill="1" applyBorder="1" applyAlignment="1">
      <alignment horizontal="center" vertical="center" wrapText="1"/>
    </xf>
    <xf numFmtId="0" fontId="37" fillId="11" borderId="0" xfId="10" applyFont="1" applyFill="1" applyAlignment="1">
      <alignment horizontal="center" vertical="center" wrapText="1"/>
    </xf>
    <xf numFmtId="0" fontId="37" fillId="11" borderId="56" xfId="10" applyFont="1" applyFill="1" applyBorder="1" applyAlignment="1">
      <alignment horizontal="center" vertical="center" wrapText="1"/>
    </xf>
    <xf numFmtId="0" fontId="37" fillId="11" borderId="33" xfId="10" applyFont="1" applyFill="1" applyBorder="1" applyAlignment="1">
      <alignment horizontal="center" vertical="center" wrapText="1"/>
    </xf>
    <xf numFmtId="0" fontId="37" fillId="11" borderId="34" xfId="10" applyFont="1" applyFill="1" applyBorder="1" applyAlignment="1">
      <alignment horizontal="center" vertical="center" wrapText="1"/>
    </xf>
    <xf numFmtId="0" fontId="37" fillId="11" borderId="41" xfId="10" applyFont="1" applyFill="1" applyBorder="1" applyAlignment="1">
      <alignment horizontal="center" vertical="center" wrapText="1"/>
    </xf>
    <xf numFmtId="0" fontId="40" fillId="10" borderId="33" xfId="11" applyFont="1" applyFill="1" applyBorder="1" applyAlignment="1">
      <alignment horizontal="center" vertical="center" wrapText="1"/>
    </xf>
    <xf numFmtId="0" fontId="40" fillId="10" borderId="34" xfId="11" applyFont="1" applyFill="1" applyBorder="1" applyAlignment="1">
      <alignment horizontal="center" vertical="center" wrapText="1"/>
    </xf>
    <xf numFmtId="0" fontId="40" fillId="10" borderId="41" xfId="11" applyFont="1" applyFill="1" applyBorder="1" applyAlignment="1">
      <alignment horizontal="center" vertical="center" wrapText="1"/>
    </xf>
    <xf numFmtId="0" fontId="3" fillId="0" borderId="56" xfId="11" applyFont="1" applyBorder="1" applyAlignment="1">
      <alignment horizontal="center"/>
    </xf>
    <xf numFmtId="0" fontId="40" fillId="10" borderId="30" xfId="11" applyFont="1" applyFill="1" applyBorder="1" applyAlignment="1">
      <alignment horizontal="center" vertical="center"/>
    </xf>
    <xf numFmtId="0" fontId="40" fillId="10" borderId="36" xfId="11" applyFont="1" applyFill="1" applyBorder="1" applyAlignment="1">
      <alignment horizontal="center" vertical="center"/>
    </xf>
    <xf numFmtId="0" fontId="40" fillId="10" borderId="40" xfId="11" applyFont="1" applyFill="1" applyBorder="1" applyAlignment="1">
      <alignment horizontal="center" vertical="center"/>
    </xf>
    <xf numFmtId="0" fontId="40" fillId="11" borderId="26" xfId="11" applyFont="1" applyFill="1" applyBorder="1" applyAlignment="1">
      <alignment horizontal="center" vertical="center"/>
    </xf>
    <xf numFmtId="0" fontId="40" fillId="11" borderId="27" xfId="11" applyFont="1" applyFill="1" applyBorder="1" applyAlignment="1">
      <alignment horizontal="center" vertical="center"/>
    </xf>
    <xf numFmtId="0" fontId="40" fillId="10" borderId="62" xfId="11" applyFont="1" applyFill="1" applyBorder="1" applyAlignment="1">
      <alignment horizontal="center" vertical="center" wrapText="1"/>
    </xf>
    <xf numFmtId="0" fontId="40" fillId="10" borderId="59" xfId="11" applyFont="1" applyFill="1" applyBorder="1" applyAlignment="1">
      <alignment horizontal="center" vertical="center" wrapText="1"/>
    </xf>
    <xf numFmtId="0" fontId="40" fillId="10" borderId="35" xfId="11" applyFont="1" applyFill="1" applyBorder="1" applyAlignment="1">
      <alignment horizontal="center" vertical="center" wrapText="1"/>
    </xf>
    <xf numFmtId="0" fontId="40" fillId="10" borderId="39" xfId="11" applyFont="1" applyFill="1" applyBorder="1" applyAlignment="1">
      <alignment horizontal="center" vertical="center" wrapText="1"/>
    </xf>
    <xf numFmtId="0" fontId="40" fillId="10" borderId="38" xfId="11" applyFont="1" applyFill="1" applyBorder="1" applyAlignment="1">
      <alignment horizontal="center" vertical="center" wrapText="1"/>
    </xf>
    <xf numFmtId="0" fontId="40" fillId="10" borderId="36" xfId="11" applyFont="1" applyFill="1" applyBorder="1" applyAlignment="1">
      <alignment horizontal="center" vertical="center" wrapText="1"/>
    </xf>
    <xf numFmtId="0" fontId="40" fillId="10" borderId="40" xfId="11" applyFont="1" applyFill="1" applyBorder="1" applyAlignment="1">
      <alignment horizontal="center" vertical="center" wrapText="1"/>
    </xf>
    <xf numFmtId="0" fontId="3" fillId="0" borderId="0" xfId="0" applyFont="1" applyAlignment="1">
      <alignment horizontal="center" vertical="top" wrapText="1" readingOrder="1"/>
    </xf>
    <xf numFmtId="0" fontId="3" fillId="0" borderId="0" xfId="3" applyFont="1" applyAlignment="1">
      <alignment horizontal="center" vertical="center" wrapText="1"/>
    </xf>
    <xf numFmtId="0" fontId="27" fillId="14" borderId="63" xfId="3" applyFont="1" applyFill="1" applyBorder="1" applyAlignment="1">
      <alignment horizontal="center" vertical="center" wrapText="1"/>
    </xf>
    <xf numFmtId="0" fontId="27" fillId="14" borderId="101" xfId="3" applyFont="1" applyFill="1" applyBorder="1" applyAlignment="1">
      <alignment horizontal="center" vertical="center" wrapText="1"/>
    </xf>
    <xf numFmtId="0" fontId="57" fillId="0" borderId="0" xfId="0" applyFont="1" applyAlignment="1">
      <alignment horizontal="center"/>
    </xf>
    <xf numFmtId="0" fontId="27" fillId="14" borderId="63" xfId="3" applyFont="1" applyFill="1" applyBorder="1" applyAlignment="1">
      <alignment horizontal="center" vertical="center"/>
    </xf>
    <xf numFmtId="0" fontId="27" fillId="14" borderId="188" xfId="3" applyFont="1" applyFill="1" applyBorder="1" applyAlignment="1">
      <alignment horizontal="center" vertical="center"/>
    </xf>
    <xf numFmtId="0" fontId="27" fillId="14" borderId="33" xfId="3" applyFont="1" applyFill="1" applyBorder="1" applyAlignment="1">
      <alignment horizontal="center" vertical="center" wrapText="1"/>
    </xf>
    <xf numFmtId="0" fontId="27" fillId="14" borderId="95" xfId="3" applyFont="1" applyFill="1" applyBorder="1" applyAlignment="1">
      <alignment horizontal="center" vertical="center" wrapText="1"/>
    </xf>
    <xf numFmtId="0" fontId="27" fillId="11" borderId="93" xfId="15" applyFont="1" applyFill="1" applyBorder="1" applyAlignment="1">
      <alignment horizontal="center" vertical="center" wrapText="1"/>
    </xf>
    <xf numFmtId="0" fontId="27" fillId="11" borderId="94" xfId="15" applyFont="1" applyFill="1" applyBorder="1" applyAlignment="1">
      <alignment horizontal="center" vertical="center" wrapText="1"/>
    </xf>
    <xf numFmtId="0" fontId="14" fillId="0" borderId="90" xfId="0" applyFont="1" applyBorder="1" applyAlignment="1">
      <alignment horizontal="center" vertical="center" wrapText="1"/>
    </xf>
    <xf numFmtId="0" fontId="14" fillId="0" borderId="91" xfId="0" applyFont="1" applyBorder="1" applyAlignment="1">
      <alignment horizontal="center" vertical="center"/>
    </xf>
    <xf numFmtId="0" fontId="14" fillId="0" borderId="92" xfId="0" applyFont="1" applyBorder="1" applyAlignment="1">
      <alignment horizontal="center" vertical="center"/>
    </xf>
    <xf numFmtId="0" fontId="27" fillId="11" borderId="59" xfId="15" applyFont="1" applyFill="1" applyBorder="1" applyAlignment="1">
      <alignment horizontal="center" wrapText="1"/>
    </xf>
    <xf numFmtId="0" fontId="27" fillId="11" borderId="60" xfId="15" applyFont="1" applyFill="1" applyBorder="1" applyAlignment="1">
      <alignment horizontal="center" wrapText="1"/>
    </xf>
    <xf numFmtId="0" fontId="27" fillId="11" borderId="38" xfId="15" applyFont="1" applyFill="1" applyBorder="1" applyAlignment="1">
      <alignment horizontal="center" wrapText="1"/>
    </xf>
    <xf numFmtId="0" fontId="27" fillId="11" borderId="33" xfId="15" applyFont="1" applyFill="1" applyBorder="1" applyAlignment="1">
      <alignment horizontal="center" vertical="center" wrapText="1"/>
    </xf>
    <xf numFmtId="0" fontId="27" fillId="11" borderId="41" xfId="15" applyFont="1" applyFill="1" applyBorder="1" applyAlignment="1">
      <alignment horizontal="center" vertical="center" wrapText="1"/>
    </xf>
    <xf numFmtId="0" fontId="27" fillId="11" borderId="38" xfId="15" applyFont="1" applyFill="1" applyBorder="1" applyAlignment="1">
      <alignment horizontal="center" vertical="center" wrapText="1"/>
    </xf>
    <xf numFmtId="0" fontId="27" fillId="11" borderId="40" xfId="15" applyFont="1" applyFill="1" applyBorder="1" applyAlignment="1">
      <alignment horizontal="center" vertical="center" wrapText="1"/>
    </xf>
    <xf numFmtId="0" fontId="19" fillId="0" borderId="98" xfId="0" applyFont="1" applyBorder="1" applyAlignment="1">
      <alignment horizontal="center" vertical="center"/>
    </xf>
    <xf numFmtId="0" fontId="37" fillId="11" borderId="99" xfId="15" applyFont="1" applyFill="1" applyBorder="1" applyAlignment="1">
      <alignment horizontal="center" vertical="center" wrapText="1"/>
    </xf>
    <xf numFmtId="0" fontId="37" fillId="11" borderId="103" xfId="15" applyFont="1" applyFill="1" applyBorder="1" applyAlignment="1">
      <alignment horizontal="center" vertical="center" wrapText="1"/>
    </xf>
    <xf numFmtId="0" fontId="37" fillId="11" borderId="108" xfId="15" applyFont="1" applyFill="1" applyBorder="1" applyAlignment="1">
      <alignment horizontal="center" vertical="center" wrapText="1"/>
    </xf>
    <xf numFmtId="0" fontId="37" fillId="11" borderId="90" xfId="15" applyFont="1" applyFill="1" applyBorder="1" applyAlignment="1">
      <alignment horizontal="center" vertical="center" wrapText="1"/>
    </xf>
    <xf numFmtId="0" fontId="37" fillId="11" borderId="91" xfId="15" applyFont="1" applyFill="1" applyBorder="1" applyAlignment="1">
      <alignment horizontal="center" vertical="center" wrapText="1"/>
    </xf>
    <xf numFmtId="0" fontId="37" fillId="11" borderId="100" xfId="15" applyFont="1" applyFill="1" applyBorder="1" applyAlignment="1">
      <alignment horizontal="center" vertical="center" wrapText="1"/>
    </xf>
    <xf numFmtId="0" fontId="37" fillId="11" borderId="101" xfId="15" applyFont="1" applyFill="1" applyBorder="1" applyAlignment="1">
      <alignment horizontal="center" vertical="center" wrapText="1"/>
    </xf>
    <xf numFmtId="0" fontId="37" fillId="11" borderId="34" xfId="15" applyFont="1" applyFill="1" applyBorder="1" applyAlignment="1">
      <alignment horizontal="center" vertical="center" wrapText="1"/>
    </xf>
    <xf numFmtId="0" fontId="37" fillId="11" borderId="41" xfId="15" applyFont="1" applyFill="1" applyBorder="1" applyAlignment="1">
      <alignment horizontal="center" vertical="center" wrapText="1"/>
    </xf>
    <xf numFmtId="0" fontId="37" fillId="11" borderId="102" xfId="15" applyFont="1" applyFill="1" applyBorder="1" applyAlignment="1">
      <alignment horizontal="center" vertical="center" wrapText="1"/>
    </xf>
    <xf numFmtId="0" fontId="37" fillId="11" borderId="39" xfId="15" applyFont="1" applyFill="1" applyBorder="1" applyAlignment="1">
      <alignment horizontal="center" vertical="center" wrapText="1"/>
    </xf>
    <xf numFmtId="0" fontId="37" fillId="11" borderId="40" xfId="15" applyFont="1" applyFill="1" applyBorder="1" applyAlignment="1">
      <alignment horizontal="center" vertical="center" wrapText="1"/>
    </xf>
    <xf numFmtId="0" fontId="37" fillId="11" borderId="92" xfId="15" applyFont="1" applyFill="1" applyBorder="1" applyAlignment="1">
      <alignment horizontal="center" vertical="center" wrapText="1"/>
    </xf>
    <xf numFmtId="0" fontId="37" fillId="11" borderId="106" xfId="15" applyFont="1" applyFill="1" applyBorder="1" applyAlignment="1">
      <alignment horizontal="center" vertical="center" wrapText="1"/>
    </xf>
    <xf numFmtId="0" fontId="37" fillId="11" borderId="104" xfId="15" applyFont="1" applyFill="1" applyBorder="1" applyAlignment="1">
      <alignment horizontal="center" vertical="center" wrapText="1"/>
    </xf>
    <xf numFmtId="0" fontId="37" fillId="11" borderId="94" xfId="15" applyFont="1" applyFill="1" applyBorder="1" applyAlignment="1">
      <alignment horizontal="center" vertical="center" wrapText="1"/>
    </xf>
    <xf numFmtId="0" fontId="37" fillId="11" borderId="105" xfId="15" applyFont="1" applyFill="1" applyBorder="1" applyAlignment="1">
      <alignment horizontal="center" vertical="center" wrapText="1"/>
    </xf>
    <xf numFmtId="0" fontId="37" fillId="11" borderId="107" xfId="15" applyFont="1" applyFill="1" applyBorder="1" applyAlignment="1">
      <alignment horizontal="center" vertical="center" wrapText="1"/>
    </xf>
    <xf numFmtId="0" fontId="37" fillId="11" borderId="42" xfId="15" applyFont="1" applyFill="1" applyBorder="1" applyAlignment="1">
      <alignment horizontal="center" vertical="center" wrapText="1"/>
    </xf>
    <xf numFmtId="0" fontId="37" fillId="11" borderId="62" xfId="15" applyFont="1" applyFill="1" applyBorder="1" applyAlignment="1">
      <alignment horizontal="center" vertical="center" wrapText="1"/>
    </xf>
    <xf numFmtId="0" fontId="37" fillId="11" borderId="44" xfId="15" applyFont="1" applyFill="1" applyBorder="1" applyAlignment="1">
      <alignment horizontal="center" vertical="center" wrapText="1"/>
    </xf>
    <xf numFmtId="0" fontId="14" fillId="0" borderId="0" xfId="0" applyFont="1" applyAlignment="1">
      <alignment horizontal="center" vertical="center" wrapText="1"/>
    </xf>
    <xf numFmtId="49" fontId="14" fillId="0" borderId="0" xfId="0" applyNumberFormat="1" applyFont="1" applyAlignment="1">
      <alignment horizontal="center" vertical="center"/>
    </xf>
    <xf numFmtId="17" fontId="19" fillId="0" borderId="0" xfId="0" applyNumberFormat="1" applyFont="1" applyAlignment="1">
      <alignment horizontal="center" vertical="center"/>
    </xf>
    <xf numFmtId="0" fontId="27" fillId="16" borderId="52" xfId="0" applyFont="1" applyFill="1" applyBorder="1" applyAlignment="1">
      <alignment horizontal="center" vertical="center"/>
    </xf>
    <xf numFmtId="0" fontId="27" fillId="16" borderId="54" xfId="0" applyFont="1" applyFill="1" applyBorder="1" applyAlignment="1">
      <alignment horizontal="center" vertical="center"/>
    </xf>
    <xf numFmtId="0" fontId="27" fillId="16" borderId="9" xfId="0" applyFont="1" applyFill="1" applyBorder="1" applyAlignment="1">
      <alignment horizontal="center" vertical="center"/>
    </xf>
    <xf numFmtId="0" fontId="27" fillId="16" borderId="51" xfId="0" applyFont="1" applyFill="1" applyBorder="1" applyAlignment="1">
      <alignment horizontal="center" vertical="center"/>
    </xf>
    <xf numFmtId="0" fontId="27" fillId="16" borderId="55" xfId="0" applyFont="1" applyFill="1" applyBorder="1" applyAlignment="1">
      <alignment horizontal="center" vertical="center"/>
    </xf>
    <xf numFmtId="0" fontId="27" fillId="16" borderId="26" xfId="0" applyFont="1" applyFill="1" applyBorder="1" applyAlignment="1">
      <alignment horizontal="center" vertical="center"/>
    </xf>
    <xf numFmtId="0" fontId="27" fillId="16" borderId="27" xfId="0" applyFont="1" applyFill="1" applyBorder="1" applyAlignment="1">
      <alignment horizontal="center" vertical="center"/>
    </xf>
    <xf numFmtId="0" fontId="27" fillId="16" borderId="28" xfId="0" applyFont="1" applyFill="1" applyBorder="1" applyAlignment="1">
      <alignment horizontal="center" vertical="center"/>
    </xf>
    <xf numFmtId="0" fontId="27" fillId="16" borderId="29" xfId="0" applyFont="1" applyFill="1" applyBorder="1" applyAlignment="1">
      <alignment horizontal="center" vertical="center" wrapText="1"/>
    </xf>
    <xf numFmtId="0" fontId="27" fillId="16" borderId="30" xfId="0" applyFont="1" applyFill="1" applyBorder="1" applyAlignment="1">
      <alignment horizontal="center" vertical="center" wrapText="1"/>
    </xf>
    <xf numFmtId="0" fontId="27" fillId="16" borderId="35" xfId="0" applyFont="1" applyFill="1" applyBorder="1" applyAlignment="1">
      <alignment horizontal="center" vertical="center" wrapText="1"/>
    </xf>
    <xf numFmtId="0" fontId="27" fillId="16" borderId="36" xfId="0" applyFont="1" applyFill="1" applyBorder="1" applyAlignment="1">
      <alignment horizontal="center" vertical="center" wrapText="1"/>
    </xf>
    <xf numFmtId="0" fontId="27" fillId="16" borderId="31" xfId="0" applyFont="1" applyFill="1" applyBorder="1" applyAlignment="1">
      <alignment horizontal="center" vertical="center" wrapText="1"/>
    </xf>
    <xf numFmtId="0" fontId="27" fillId="16" borderId="37" xfId="0" applyFont="1" applyFill="1" applyBorder="1" applyAlignment="1">
      <alignment horizontal="center" vertical="center" wrapText="1"/>
    </xf>
    <xf numFmtId="0" fontId="27" fillId="16" borderId="45" xfId="0" applyFont="1" applyFill="1" applyBorder="1" applyAlignment="1">
      <alignment horizontal="center" vertical="center" wrapText="1"/>
    </xf>
    <xf numFmtId="0" fontId="0" fillId="0" borderId="0" xfId="0" applyAlignment="1">
      <alignment horizontal="center" vertical="center" wrapText="1" readingOrder="1"/>
    </xf>
    <xf numFmtId="0" fontId="0" fillId="0" borderId="0" xfId="0" applyAlignment="1">
      <alignment horizontal="center" vertical="top" wrapText="1" readingOrder="1"/>
    </xf>
    <xf numFmtId="0" fontId="97" fillId="0" borderId="0" xfId="0" applyFont="1" applyAlignment="1">
      <alignment horizontal="center"/>
    </xf>
    <xf numFmtId="0" fontId="27" fillId="14" borderId="30" xfId="0" applyFont="1" applyFill="1" applyBorder="1" applyAlignment="1">
      <alignment horizontal="center" vertical="center"/>
    </xf>
    <xf numFmtId="0" fontId="27" fillId="14" borderId="36" xfId="0" applyFont="1" applyFill="1" applyBorder="1" applyAlignment="1">
      <alignment horizontal="center" vertical="center"/>
    </xf>
    <xf numFmtId="0" fontId="27" fillId="14" borderId="50" xfId="0" applyFont="1" applyFill="1" applyBorder="1" applyAlignment="1">
      <alignment horizontal="center" vertical="center"/>
    </xf>
    <xf numFmtId="0" fontId="27" fillId="14" borderId="29" xfId="0" applyFont="1" applyFill="1" applyBorder="1" applyAlignment="1">
      <alignment horizontal="center" vertical="center"/>
    </xf>
    <xf numFmtId="0" fontId="27" fillId="14" borderId="39" xfId="0" applyFont="1" applyFill="1" applyBorder="1" applyAlignment="1">
      <alignment horizontal="center" vertical="center"/>
    </xf>
    <xf numFmtId="0" fontId="27" fillId="14" borderId="40" xfId="0" applyFont="1" applyFill="1" applyBorder="1" applyAlignment="1">
      <alignment horizontal="center" vertical="center"/>
    </xf>
    <xf numFmtId="0" fontId="27" fillId="14" borderId="29" xfId="0" applyFont="1" applyFill="1" applyBorder="1" applyAlignment="1">
      <alignment horizontal="center" vertical="center" wrapText="1"/>
    </xf>
    <xf numFmtId="0" fontId="27" fillId="14" borderId="30" xfId="0" applyFont="1" applyFill="1" applyBorder="1" applyAlignment="1">
      <alignment horizontal="center" vertical="center" wrapText="1"/>
    </xf>
    <xf numFmtId="0" fontId="27" fillId="14" borderId="39" xfId="0" applyFont="1" applyFill="1" applyBorder="1" applyAlignment="1">
      <alignment horizontal="center" vertical="center" wrapText="1"/>
    </xf>
    <xf numFmtId="0" fontId="27" fillId="14" borderId="40" xfId="0" applyFont="1" applyFill="1" applyBorder="1" applyAlignment="1">
      <alignment horizontal="center" vertical="center" wrapText="1"/>
    </xf>
    <xf numFmtId="0" fontId="27" fillId="14" borderId="54" xfId="0" applyFont="1" applyFill="1" applyBorder="1" applyAlignment="1">
      <alignment horizontal="center" vertical="center" wrapText="1"/>
    </xf>
    <xf numFmtId="0" fontId="27" fillId="14" borderId="35" xfId="0" applyFont="1" applyFill="1" applyBorder="1" applyAlignment="1">
      <alignment horizontal="center" vertical="center" wrapText="1"/>
    </xf>
    <xf numFmtId="0" fontId="27" fillId="14" borderId="0" xfId="0" applyFont="1" applyFill="1" applyAlignment="1">
      <alignment horizontal="center" vertical="center" wrapText="1"/>
    </xf>
    <xf numFmtId="0" fontId="19" fillId="13" borderId="0" xfId="0" applyFont="1" applyFill="1" applyAlignment="1">
      <alignment horizontal="center"/>
    </xf>
    <xf numFmtId="0" fontId="14" fillId="13" borderId="0" xfId="0" applyFont="1" applyFill="1" applyAlignment="1">
      <alignment horizontal="center"/>
    </xf>
    <xf numFmtId="0" fontId="14" fillId="13" borderId="0" xfId="0" applyFont="1" applyFill="1" applyAlignment="1">
      <alignment horizontal="center" vertical="center"/>
    </xf>
    <xf numFmtId="0" fontId="92" fillId="14" borderId="152" xfId="0" applyFont="1" applyFill="1" applyBorder="1" applyAlignment="1">
      <alignment horizontal="center" vertical="center" wrapText="1"/>
    </xf>
    <xf numFmtId="0" fontId="92" fillId="14" borderId="153" xfId="0" applyFont="1" applyFill="1" applyBorder="1" applyAlignment="1">
      <alignment horizontal="center" vertical="center" wrapText="1"/>
    </xf>
    <xf numFmtId="0" fontId="92" fillId="14" borderId="156" xfId="0" applyFont="1" applyFill="1" applyBorder="1" applyAlignment="1">
      <alignment horizontal="center" vertical="center" wrapText="1"/>
    </xf>
    <xf numFmtId="0" fontId="92" fillId="14" borderId="42" xfId="0" applyFont="1" applyFill="1" applyBorder="1" applyAlignment="1">
      <alignment horizontal="center" vertical="center"/>
    </xf>
    <xf numFmtId="0" fontId="92" fillId="14" borderId="62" xfId="0" applyFont="1" applyFill="1" applyBorder="1" applyAlignment="1">
      <alignment horizontal="center" vertical="center"/>
    </xf>
    <xf numFmtId="0" fontId="92" fillId="14" borderId="44" xfId="0" applyFont="1" applyFill="1" applyBorder="1" applyAlignment="1">
      <alignment horizontal="center" vertical="center"/>
    </xf>
    <xf numFmtId="0" fontId="92" fillId="14" borderId="59" xfId="0" applyFont="1" applyFill="1" applyBorder="1" applyAlignment="1">
      <alignment horizontal="center" vertical="center" wrapText="1"/>
    </xf>
    <xf numFmtId="0" fontId="92" fillId="14" borderId="35" xfId="0" applyFont="1" applyFill="1" applyBorder="1" applyAlignment="1">
      <alignment horizontal="center" vertical="center" wrapText="1"/>
    </xf>
    <xf numFmtId="0" fontId="92" fillId="14" borderId="39" xfId="0" applyFont="1" applyFill="1" applyBorder="1" applyAlignment="1">
      <alignment horizontal="center" vertical="center" wrapText="1"/>
    </xf>
    <xf numFmtId="0" fontId="92" fillId="14" borderId="154" xfId="0" applyFont="1" applyFill="1" applyBorder="1" applyAlignment="1">
      <alignment horizontal="center" vertical="center" wrapText="1"/>
    </xf>
    <xf numFmtId="0" fontId="92" fillId="14" borderId="155" xfId="0" applyFont="1" applyFill="1" applyBorder="1" applyAlignment="1">
      <alignment horizontal="center" vertical="center" wrapText="1"/>
    </xf>
    <xf numFmtId="0" fontId="92" fillId="14" borderId="33" xfId="0" applyFont="1" applyFill="1" applyBorder="1" applyAlignment="1">
      <alignment horizontal="center" vertical="center" wrapText="1"/>
    </xf>
    <xf numFmtId="0" fontId="92" fillId="14" borderId="41" xfId="0" applyFont="1" applyFill="1" applyBorder="1" applyAlignment="1">
      <alignment horizontal="center" vertical="center" wrapText="1"/>
    </xf>
    <xf numFmtId="0" fontId="92" fillId="14" borderId="38" xfId="0" applyFont="1" applyFill="1" applyBorder="1" applyAlignment="1">
      <alignment horizontal="center" vertical="center" wrapText="1"/>
    </xf>
    <xf numFmtId="0" fontId="19" fillId="13" borderId="0" xfId="0" applyFont="1" applyFill="1" applyAlignment="1">
      <alignment horizontal="center" vertical="center"/>
    </xf>
    <xf numFmtId="0" fontId="14" fillId="13" borderId="0" xfId="0" applyFont="1" applyFill="1" applyAlignment="1">
      <alignment horizontal="center" vertical="center" wrapText="1"/>
    </xf>
    <xf numFmtId="0" fontId="3" fillId="13" borderId="0" xfId="0" applyFont="1" applyFill="1" applyAlignment="1">
      <alignment horizontal="center" vertical="center" wrapText="1"/>
    </xf>
    <xf numFmtId="0" fontId="94" fillId="14" borderId="160" xfId="0" applyFont="1" applyFill="1" applyBorder="1" applyAlignment="1">
      <alignment horizontal="center" vertical="center"/>
    </xf>
    <xf numFmtId="0" fontId="94" fillId="14" borderId="114" xfId="0" applyFont="1" applyFill="1" applyBorder="1" applyAlignment="1">
      <alignment horizontal="center" vertical="center"/>
    </xf>
    <xf numFmtId="0" fontId="94" fillId="14" borderId="161" xfId="0" applyFont="1" applyFill="1" applyBorder="1" applyAlignment="1">
      <alignment horizontal="center" vertical="center"/>
    </xf>
    <xf numFmtId="0" fontId="94" fillId="14" borderId="26" xfId="0" applyFont="1" applyFill="1" applyBorder="1" applyAlignment="1">
      <alignment horizontal="center" vertical="center"/>
    </xf>
    <xf numFmtId="0" fontId="94" fillId="14" borderId="27" xfId="0" applyFont="1" applyFill="1" applyBorder="1" applyAlignment="1">
      <alignment horizontal="center" vertical="center"/>
    </xf>
    <xf numFmtId="0" fontId="94" fillId="14" borderId="28" xfId="0" applyFont="1" applyFill="1" applyBorder="1" applyAlignment="1">
      <alignment horizontal="center" vertical="center"/>
    </xf>
    <xf numFmtId="0" fontId="94" fillId="14" borderId="29" xfId="0" applyFont="1" applyFill="1" applyBorder="1" applyAlignment="1">
      <alignment horizontal="center" vertical="center" wrapText="1"/>
    </xf>
    <xf numFmtId="0" fontId="94" fillId="14" borderId="35" xfId="0" applyFont="1" applyFill="1" applyBorder="1" applyAlignment="1">
      <alignment horizontal="center" vertical="center" wrapText="1"/>
    </xf>
    <xf numFmtId="0" fontId="94" fillId="14" borderId="39" xfId="0" applyFont="1" applyFill="1" applyBorder="1" applyAlignment="1">
      <alignment horizontal="center" vertical="center" wrapText="1"/>
    </xf>
    <xf numFmtId="0" fontId="94" fillId="14" borderId="154" xfId="0" applyFont="1" applyFill="1" applyBorder="1" applyAlignment="1">
      <alignment horizontal="center" vertical="center" wrapText="1"/>
    </xf>
    <xf numFmtId="0" fontId="94" fillId="14" borderId="155" xfId="0" applyFont="1" applyFill="1" applyBorder="1" applyAlignment="1">
      <alignment horizontal="center" vertical="center" wrapText="1"/>
    </xf>
    <xf numFmtId="0" fontId="94" fillId="14" borderId="33" xfId="0" applyFont="1" applyFill="1" applyBorder="1" applyAlignment="1">
      <alignment horizontal="center" vertical="center" wrapText="1"/>
    </xf>
    <xf numFmtId="0" fontId="94" fillId="14" borderId="41" xfId="0" applyFont="1" applyFill="1" applyBorder="1" applyAlignment="1">
      <alignment horizontal="center" vertical="center" wrapText="1"/>
    </xf>
    <xf numFmtId="0" fontId="94" fillId="14" borderId="59" xfId="0" applyFont="1" applyFill="1" applyBorder="1" applyAlignment="1">
      <alignment horizontal="center" vertical="center" wrapText="1"/>
    </xf>
    <xf numFmtId="0" fontId="94" fillId="14" borderId="38" xfId="0" applyFont="1" applyFill="1" applyBorder="1" applyAlignment="1">
      <alignment horizontal="center" vertical="center" wrapText="1"/>
    </xf>
    <xf numFmtId="0" fontId="25" fillId="13" borderId="0" xfId="0" applyFont="1" applyFill="1" applyAlignment="1">
      <alignment horizontal="center" vertical="center" wrapText="1" readingOrder="1"/>
    </xf>
    <xf numFmtId="0" fontId="96" fillId="13" borderId="0" xfId="4" applyFont="1" applyFill="1" applyAlignment="1">
      <alignment horizontal="center" vertical="center" wrapText="1" readingOrder="1"/>
    </xf>
    <xf numFmtId="0" fontId="25" fillId="13" borderId="0" xfId="0" applyFont="1" applyFill="1" applyAlignment="1">
      <alignment horizontal="center" vertical="top" wrapText="1" readingOrder="1"/>
    </xf>
    <xf numFmtId="0" fontId="26" fillId="13" borderId="0" xfId="0" applyFont="1" applyFill="1" applyAlignment="1">
      <alignment horizontal="center" vertical="top" wrapText="1" readingOrder="1"/>
    </xf>
    <xf numFmtId="0" fontId="14" fillId="13" borderId="48" xfId="0" applyFont="1" applyFill="1" applyBorder="1" applyAlignment="1">
      <alignment horizontal="center" vertical="center"/>
    </xf>
    <xf numFmtId="0" fontId="31" fillId="16" borderId="53" xfId="0" applyFont="1" applyFill="1" applyBorder="1" applyAlignment="1">
      <alignment horizontal="center" vertical="center" wrapText="1"/>
    </xf>
    <xf numFmtId="0" fontId="31" fillId="16" borderId="34" xfId="0" applyFont="1" applyFill="1" applyBorder="1" applyAlignment="1">
      <alignment horizontal="center" vertical="center" wrapText="1"/>
    </xf>
    <xf numFmtId="0" fontId="57" fillId="5" borderId="52" xfId="0" applyFont="1" applyFill="1" applyBorder="1" applyAlignment="1">
      <alignment horizontal="center" vertical="center" wrapText="1"/>
    </xf>
    <xf numFmtId="0" fontId="57" fillId="5" borderId="51" xfId="0" applyFont="1" applyFill="1" applyBorder="1" applyAlignment="1">
      <alignment horizontal="center" vertical="center" wrapText="1"/>
    </xf>
    <xf numFmtId="0" fontId="57" fillId="5" borderId="55" xfId="0" applyFont="1" applyFill="1" applyBorder="1" applyAlignment="1">
      <alignment horizontal="center" vertical="center" wrapText="1"/>
    </xf>
    <xf numFmtId="0" fontId="36" fillId="13" borderId="8" xfId="0" applyFont="1" applyFill="1" applyBorder="1" applyAlignment="1">
      <alignment horizontal="left" vertical="center" wrapText="1"/>
    </xf>
    <xf numFmtId="0" fontId="36" fillId="13" borderId="7" xfId="0" applyFont="1" applyFill="1" applyBorder="1" applyAlignment="1">
      <alignment horizontal="left" vertical="center" wrapText="1"/>
    </xf>
    <xf numFmtId="0" fontId="36" fillId="13" borderId="12" xfId="0" applyFont="1" applyFill="1" applyBorder="1" applyAlignment="1">
      <alignment horizontal="left" vertical="center" wrapText="1"/>
    </xf>
    <xf numFmtId="173" fontId="36" fillId="13" borderId="14" xfId="0" applyNumberFormat="1" applyFont="1" applyFill="1" applyBorder="1" applyAlignment="1">
      <alignment horizontal="center" vertical="center"/>
    </xf>
    <xf numFmtId="173" fontId="36" fillId="13" borderId="15" xfId="0" applyNumberFormat="1" applyFont="1" applyFill="1" applyBorder="1" applyAlignment="1">
      <alignment horizontal="center" vertical="center"/>
    </xf>
    <xf numFmtId="173" fontId="36" fillId="13" borderId="16" xfId="0" applyNumberFormat="1" applyFont="1" applyFill="1" applyBorder="1" applyAlignment="1">
      <alignment horizontal="center" vertical="center"/>
    </xf>
    <xf numFmtId="0" fontId="57" fillId="5" borderId="5" xfId="0" applyFont="1" applyFill="1" applyBorder="1" applyAlignment="1">
      <alignment horizontal="center" vertical="center" wrapText="1"/>
    </xf>
    <xf numFmtId="180" fontId="36" fillId="13" borderId="15" xfId="0" applyNumberFormat="1" applyFont="1" applyFill="1" applyBorder="1" applyAlignment="1">
      <alignment horizontal="center" vertical="center"/>
    </xf>
    <xf numFmtId="0" fontId="19" fillId="0" borderId="15" xfId="0" applyFont="1" applyBorder="1" applyAlignment="1">
      <alignment horizontal="center" vertical="center"/>
    </xf>
    <xf numFmtId="0" fontId="19" fillId="0" borderId="16" xfId="0" applyFont="1" applyBorder="1" applyAlignment="1">
      <alignment horizontal="center" vertical="center"/>
    </xf>
    <xf numFmtId="0" fontId="31" fillId="16" borderId="25" xfId="0" applyFont="1" applyFill="1" applyBorder="1" applyAlignment="1">
      <alignment horizontal="center" vertical="center"/>
    </xf>
    <xf numFmtId="0" fontId="31" fillId="16" borderId="32" xfId="0" applyFont="1" applyFill="1" applyBorder="1" applyAlignment="1">
      <alignment horizontal="center" vertical="center"/>
    </xf>
    <xf numFmtId="0" fontId="31" fillId="16" borderId="53" xfId="0" applyFont="1" applyFill="1" applyBorder="1" applyAlignment="1">
      <alignment horizontal="center" vertical="center"/>
    </xf>
    <xf numFmtId="0" fontId="31" fillId="16" borderId="34" xfId="0" applyFont="1" applyFill="1" applyBorder="1" applyAlignment="1">
      <alignment horizontal="center" vertical="center"/>
    </xf>
    <xf numFmtId="0" fontId="57" fillId="25" borderId="51" xfId="0" applyFont="1" applyFill="1" applyBorder="1" applyAlignment="1">
      <alignment horizontal="center" vertical="center" wrapText="1"/>
    </xf>
    <xf numFmtId="0" fontId="57" fillId="25" borderId="55" xfId="0" applyFont="1" applyFill="1" applyBorder="1" applyAlignment="1">
      <alignment horizontal="center" vertical="center" wrapText="1"/>
    </xf>
    <xf numFmtId="173" fontId="36" fillId="13" borderId="10" xfId="0" applyNumberFormat="1" applyFont="1" applyFill="1" applyBorder="1" applyAlignment="1">
      <alignment horizontal="center" vertical="center"/>
    </xf>
    <xf numFmtId="173" fontId="36" fillId="13" borderId="13" xfId="0" applyNumberFormat="1" applyFont="1" applyFill="1" applyBorder="1" applyAlignment="1">
      <alignment horizontal="center" vertical="center"/>
    </xf>
    <xf numFmtId="0" fontId="36" fillId="13" borderId="17" xfId="0" applyFont="1" applyFill="1" applyBorder="1" applyAlignment="1">
      <alignment horizontal="left" vertical="center" wrapText="1"/>
    </xf>
    <xf numFmtId="173" fontId="36" fillId="13" borderId="9" xfId="0" applyNumberFormat="1" applyFont="1" applyFill="1" applyBorder="1" applyAlignment="1">
      <alignment horizontal="center" vertical="center"/>
    </xf>
    <xf numFmtId="0" fontId="57" fillId="5" borderId="1" xfId="0" applyFont="1" applyFill="1" applyBorder="1" applyAlignment="1">
      <alignment horizontal="center" vertical="center" wrapText="1"/>
    </xf>
    <xf numFmtId="0" fontId="0" fillId="0" borderId="7" xfId="0" applyBorder="1" applyAlignment="1">
      <alignment horizontal="left" vertical="center" wrapText="1"/>
    </xf>
    <xf numFmtId="0" fontId="0" fillId="0" borderId="12" xfId="0" applyBorder="1" applyAlignment="1">
      <alignment horizontal="left" vertical="center" wrapText="1"/>
    </xf>
    <xf numFmtId="180" fontId="36" fillId="13" borderId="14" xfId="0" applyNumberFormat="1" applyFont="1" applyFill="1" applyBorder="1" applyAlignment="1">
      <alignment horizontal="center" vertical="center"/>
    </xf>
    <xf numFmtId="180" fontId="19" fillId="0" borderId="14" xfId="0" applyNumberFormat="1" applyFont="1" applyBorder="1" applyAlignment="1">
      <alignment horizontal="center" vertical="center"/>
    </xf>
    <xf numFmtId="180" fontId="19" fillId="0" borderId="15" xfId="0" applyNumberFormat="1" applyFont="1" applyBorder="1"/>
    <xf numFmtId="180" fontId="19" fillId="0" borderId="16" xfId="0" applyNumberFormat="1" applyFont="1" applyBorder="1"/>
    <xf numFmtId="0" fontId="57" fillId="25" borderId="1" xfId="0" applyFont="1" applyFill="1" applyBorder="1" applyAlignment="1">
      <alignment horizontal="center" vertical="center" wrapText="1"/>
    </xf>
    <xf numFmtId="0" fontId="57" fillId="25" borderId="5" xfId="0" applyFont="1" applyFill="1" applyBorder="1" applyAlignment="1">
      <alignment horizontal="center" vertical="center" wrapText="1"/>
    </xf>
    <xf numFmtId="0" fontId="36" fillId="13" borderId="8" xfId="0" applyFont="1" applyFill="1" applyBorder="1" applyAlignment="1">
      <alignment horizontal="center" vertical="center" wrapText="1"/>
    </xf>
    <xf numFmtId="0" fontId="36" fillId="13" borderId="7" xfId="0" applyFont="1" applyFill="1" applyBorder="1" applyAlignment="1">
      <alignment horizontal="center" vertical="center" wrapText="1"/>
    </xf>
    <xf numFmtId="0" fontId="57" fillId="25" borderId="3" xfId="0" applyFont="1" applyFill="1" applyBorder="1" applyAlignment="1">
      <alignment horizontal="center" vertical="center" wrapText="1"/>
    </xf>
    <xf numFmtId="0" fontId="36" fillId="13" borderId="164" xfId="0" applyFont="1" applyFill="1" applyBorder="1" applyAlignment="1">
      <alignment horizontal="center" vertical="center" wrapText="1"/>
    </xf>
    <xf numFmtId="0" fontId="36" fillId="13" borderId="71" xfId="0" applyFont="1" applyFill="1" applyBorder="1" applyAlignment="1">
      <alignment horizontal="center" vertical="center" wrapText="1"/>
    </xf>
    <xf numFmtId="0" fontId="36" fillId="13" borderId="163" xfId="0" applyFont="1" applyFill="1" applyBorder="1" applyAlignment="1">
      <alignment horizontal="center" vertical="center" wrapText="1"/>
    </xf>
    <xf numFmtId="173" fontId="36" fillId="13" borderId="124" xfId="0" applyNumberFormat="1" applyFont="1" applyFill="1" applyBorder="1" applyAlignment="1">
      <alignment horizontal="center" vertical="center"/>
    </xf>
    <xf numFmtId="173" fontId="36" fillId="13" borderId="165" xfId="0" applyNumberFormat="1" applyFont="1" applyFill="1" applyBorder="1" applyAlignment="1">
      <alignment horizontal="center" vertical="center"/>
    </xf>
    <xf numFmtId="173" fontId="36" fillId="13" borderId="166" xfId="0" applyNumberFormat="1" applyFont="1" applyFill="1" applyBorder="1" applyAlignment="1">
      <alignment horizontal="center" vertical="center"/>
    </xf>
    <xf numFmtId="0" fontId="36" fillId="13" borderId="12" xfId="0" applyFont="1" applyFill="1" applyBorder="1" applyAlignment="1">
      <alignment horizontal="center" vertical="center" wrapText="1"/>
    </xf>
    <xf numFmtId="173" fontId="35" fillId="13" borderId="14" xfId="0" applyNumberFormat="1" applyFont="1" applyFill="1" applyBorder="1" applyAlignment="1">
      <alignment horizontal="center" vertical="center"/>
    </xf>
    <xf numFmtId="173" fontId="35" fillId="13" borderId="15" xfId="0" applyNumberFormat="1" applyFont="1" applyFill="1" applyBorder="1" applyAlignment="1">
      <alignment horizontal="center" vertical="center"/>
    </xf>
    <xf numFmtId="173" fontId="35" fillId="13" borderId="16" xfId="0" applyNumberFormat="1" applyFont="1" applyFill="1" applyBorder="1" applyAlignment="1">
      <alignment horizontal="center" vertical="center"/>
    </xf>
    <xf numFmtId="0" fontId="31" fillId="26" borderId="55" xfId="0" applyFont="1" applyFill="1" applyBorder="1" applyAlignment="1">
      <alignment horizontal="left" indent="1"/>
    </xf>
    <xf numFmtId="0" fontId="31" fillId="26" borderId="48" xfId="0" applyFont="1" applyFill="1" applyBorder="1" applyAlignment="1">
      <alignment horizontal="left" indent="1"/>
    </xf>
    <xf numFmtId="0" fontId="31" fillId="26" borderId="13" xfId="0" applyFont="1" applyFill="1" applyBorder="1" applyAlignment="1">
      <alignment horizontal="left" indent="1"/>
    </xf>
    <xf numFmtId="0" fontId="31" fillId="27" borderId="53" xfId="0" applyFont="1" applyFill="1" applyBorder="1" applyAlignment="1">
      <alignment horizontal="center" vertical="center" wrapText="1"/>
    </xf>
    <xf numFmtId="0" fontId="31" fillId="27" borderId="34" xfId="0" applyFont="1" applyFill="1" applyBorder="1" applyAlignment="1">
      <alignment horizontal="center" vertical="center" wrapText="1"/>
    </xf>
    <xf numFmtId="0" fontId="57" fillId="13" borderId="167" xfId="0" applyFont="1" applyFill="1" applyBorder="1" applyAlignment="1">
      <alignment horizontal="center" vertical="center" wrapText="1"/>
    </xf>
    <xf numFmtId="0" fontId="57" fillId="13" borderId="5" xfId="0" applyFont="1" applyFill="1" applyBorder="1" applyAlignment="1">
      <alignment horizontal="center" vertical="center" wrapText="1"/>
    </xf>
    <xf numFmtId="0" fontId="35" fillId="13" borderId="75" xfId="0" applyFont="1" applyFill="1" applyBorder="1" applyAlignment="1">
      <alignment horizontal="center" vertical="center" wrapText="1"/>
    </xf>
    <xf numFmtId="0" fontId="35" fillId="13" borderId="7" xfId="0" applyFont="1" applyFill="1" applyBorder="1" applyAlignment="1">
      <alignment horizontal="center" vertical="center" wrapText="1"/>
    </xf>
    <xf numFmtId="0" fontId="35" fillId="13" borderId="68" xfId="0" applyFont="1" applyFill="1" applyBorder="1" applyAlignment="1">
      <alignment horizontal="center" vertical="center" wrapText="1"/>
    </xf>
    <xf numFmtId="3" fontId="35" fillId="13" borderId="75" xfId="0" applyNumberFormat="1" applyFont="1" applyFill="1" applyBorder="1" applyAlignment="1">
      <alignment horizontal="center" vertical="center" wrapText="1"/>
    </xf>
    <xf numFmtId="3" fontId="35" fillId="13" borderId="7" xfId="0" applyNumberFormat="1" applyFont="1" applyFill="1" applyBorder="1" applyAlignment="1">
      <alignment horizontal="center" vertical="center" wrapText="1"/>
    </xf>
    <xf numFmtId="3" fontId="35" fillId="13" borderId="68" xfId="0" applyNumberFormat="1" applyFont="1" applyFill="1" applyBorder="1" applyAlignment="1">
      <alignment horizontal="center" vertical="center" wrapText="1"/>
    </xf>
    <xf numFmtId="166" fontId="35" fillId="13" borderId="75" xfId="0" applyNumberFormat="1" applyFont="1" applyFill="1" applyBorder="1" applyAlignment="1">
      <alignment horizontal="center" vertical="center" wrapText="1"/>
    </xf>
    <xf numFmtId="166" fontId="35" fillId="13" borderId="7" xfId="0" applyNumberFormat="1" applyFont="1" applyFill="1" applyBorder="1" applyAlignment="1">
      <alignment horizontal="center" vertical="center" wrapText="1"/>
    </xf>
    <xf numFmtId="166" fontId="35" fillId="13" borderId="68" xfId="0" applyNumberFormat="1" applyFont="1" applyFill="1" applyBorder="1" applyAlignment="1">
      <alignment horizontal="center" vertical="center" wrapText="1"/>
    </xf>
    <xf numFmtId="0" fontId="31" fillId="27" borderId="25" xfId="0" applyFont="1" applyFill="1" applyBorder="1" applyAlignment="1">
      <alignment horizontal="center" vertical="center"/>
    </xf>
    <xf numFmtId="0" fontId="31" fillId="27" borderId="32" xfId="0" applyFont="1" applyFill="1" applyBorder="1" applyAlignment="1">
      <alignment horizontal="center" vertical="center"/>
    </xf>
    <xf numFmtId="0" fontId="31" fillId="27" borderId="53" xfId="0" applyFont="1" applyFill="1" applyBorder="1" applyAlignment="1">
      <alignment horizontal="center" vertical="center"/>
    </xf>
    <xf numFmtId="0" fontId="31" fillId="27" borderId="34" xfId="0" applyFont="1" applyFill="1" applyBorder="1" applyAlignment="1">
      <alignment horizontal="center" vertical="center"/>
    </xf>
    <xf numFmtId="0" fontId="57" fillId="13" borderId="169" xfId="0" applyFont="1" applyFill="1" applyBorder="1" applyAlignment="1">
      <alignment horizontal="center" vertical="center" wrapText="1"/>
    </xf>
    <xf numFmtId="173" fontId="35" fillId="13" borderId="168" xfId="0" applyNumberFormat="1" applyFont="1" applyFill="1" applyBorder="1" applyAlignment="1">
      <alignment horizontal="center" vertical="center"/>
    </xf>
    <xf numFmtId="173" fontId="35" fillId="13" borderId="125" xfId="0" applyNumberFormat="1" applyFont="1" applyFill="1" applyBorder="1" applyAlignment="1">
      <alignment horizontal="center" vertical="center"/>
    </xf>
    <xf numFmtId="0" fontId="36" fillId="13" borderId="75" xfId="0" applyFont="1" applyFill="1" applyBorder="1" applyAlignment="1">
      <alignment horizontal="left" vertical="center" wrapText="1"/>
    </xf>
    <xf numFmtId="0" fontId="36" fillId="13" borderId="68" xfId="0" applyFont="1" applyFill="1" applyBorder="1" applyAlignment="1">
      <alignment horizontal="left" vertical="center" wrapText="1"/>
    </xf>
    <xf numFmtId="0" fontId="36" fillId="13" borderId="75" xfId="0" applyFont="1" applyFill="1" applyBorder="1" applyAlignment="1">
      <alignment horizontal="center" vertical="center" wrapText="1"/>
    </xf>
    <xf numFmtId="0" fontId="36" fillId="13" borderId="68" xfId="0" applyFont="1" applyFill="1" applyBorder="1" applyAlignment="1">
      <alignment horizontal="center" vertical="center" wrapText="1"/>
    </xf>
    <xf numFmtId="3" fontId="36" fillId="13" borderId="75" xfId="0" applyNumberFormat="1" applyFont="1" applyFill="1" applyBorder="1" applyAlignment="1">
      <alignment horizontal="center" vertical="center" wrapText="1"/>
    </xf>
    <xf numFmtId="3" fontId="36" fillId="13" borderId="68" xfId="0" applyNumberFormat="1" applyFont="1" applyFill="1" applyBorder="1" applyAlignment="1">
      <alignment horizontal="center" vertical="center" wrapText="1"/>
    </xf>
    <xf numFmtId="166" fontId="36" fillId="13" borderId="75" xfId="0" applyNumberFormat="1" applyFont="1" applyFill="1" applyBorder="1" applyAlignment="1">
      <alignment horizontal="center" vertical="center" wrapText="1"/>
    </xf>
    <xf numFmtId="166" fontId="36" fillId="13" borderId="68" xfId="0" applyNumberFormat="1" applyFont="1" applyFill="1" applyBorder="1" applyAlignment="1">
      <alignment horizontal="center" vertical="center" wrapText="1"/>
    </xf>
    <xf numFmtId="173" fontId="36" fillId="13" borderId="168" xfId="0" applyNumberFormat="1" applyFont="1" applyFill="1" applyBorder="1" applyAlignment="1">
      <alignment horizontal="center" vertical="center"/>
    </xf>
    <xf numFmtId="173" fontId="36" fillId="13" borderId="125" xfId="0" applyNumberFormat="1" applyFont="1" applyFill="1" applyBorder="1" applyAlignment="1">
      <alignment horizontal="center" vertical="center"/>
    </xf>
    <xf numFmtId="0" fontId="57" fillId="13" borderId="170" xfId="0" applyFont="1" applyFill="1" applyBorder="1" applyAlignment="1">
      <alignment horizontal="center" vertical="center" wrapText="1"/>
    </xf>
    <xf numFmtId="0" fontId="57" fillId="13" borderId="51" xfId="0" applyFont="1" applyFill="1" applyBorder="1" applyAlignment="1">
      <alignment horizontal="center" vertical="center" wrapText="1"/>
    </xf>
    <xf numFmtId="173" fontId="36" fillId="13" borderId="171" xfId="0" applyNumberFormat="1" applyFont="1" applyFill="1" applyBorder="1" applyAlignment="1">
      <alignment horizontal="center" vertical="center"/>
    </xf>
    <xf numFmtId="3" fontId="36" fillId="13" borderId="7" xfId="0" applyNumberFormat="1" applyFont="1" applyFill="1" applyBorder="1" applyAlignment="1">
      <alignment horizontal="center" vertical="center" wrapText="1"/>
    </xf>
    <xf numFmtId="166" fontId="36" fillId="13" borderId="7" xfId="0" applyNumberFormat="1" applyFont="1" applyFill="1" applyBorder="1" applyAlignment="1">
      <alignment horizontal="center" vertical="center" wrapText="1"/>
    </xf>
    <xf numFmtId="0" fontId="0" fillId="5" borderId="51" xfId="0" applyFill="1" applyBorder="1" applyAlignment="1">
      <alignment wrapText="1"/>
    </xf>
    <xf numFmtId="0" fontId="0" fillId="5" borderId="55" xfId="0" applyFill="1" applyBorder="1" applyAlignment="1">
      <alignment wrapText="1"/>
    </xf>
    <xf numFmtId="180" fontId="19" fillId="0" borderId="15" xfId="0" applyNumberFormat="1" applyFont="1" applyBorder="1" applyAlignment="1">
      <alignment horizontal="center" vertical="center" wrapText="1"/>
    </xf>
    <xf numFmtId="0" fontId="19" fillId="0" borderId="15" xfId="0" applyFont="1" applyBorder="1" applyAlignment="1">
      <alignment horizontal="center" vertical="center" wrapText="1"/>
    </xf>
    <xf numFmtId="0" fontId="19" fillId="0" borderId="16" xfId="0" applyFont="1" applyBorder="1" applyAlignment="1">
      <alignment horizontal="center" vertical="center" wrapText="1"/>
    </xf>
    <xf numFmtId="0" fontId="27" fillId="14" borderId="55" xfId="0" applyFont="1" applyFill="1" applyBorder="1" applyAlignment="1">
      <alignment horizontal="center"/>
    </xf>
    <xf numFmtId="0" fontId="27" fillId="14" borderId="48" xfId="0" applyFont="1" applyFill="1" applyBorder="1" applyAlignment="1">
      <alignment horizontal="center"/>
    </xf>
    <xf numFmtId="0" fontId="31" fillId="13" borderId="55" xfId="0" applyFont="1" applyFill="1" applyBorder="1" applyAlignment="1">
      <alignment horizontal="left" indent="1"/>
    </xf>
    <xf numFmtId="0" fontId="31" fillId="13" borderId="48" xfId="0" applyFont="1" applyFill="1" applyBorder="1" applyAlignment="1">
      <alignment horizontal="left" indent="1"/>
    </xf>
    <xf numFmtId="0" fontId="31" fillId="13" borderId="13" xfId="0" applyFont="1" applyFill="1" applyBorder="1" applyAlignment="1">
      <alignment horizontal="left" indent="1"/>
    </xf>
    <xf numFmtId="0" fontId="0" fillId="5" borderId="51" xfId="0" applyFill="1" applyBorder="1" applyAlignment="1">
      <alignment horizontal="center" vertical="center" wrapText="1"/>
    </xf>
    <xf numFmtId="0" fontId="0" fillId="5" borderId="55" xfId="0" applyFill="1" applyBorder="1" applyAlignment="1">
      <alignment horizontal="center" vertical="center" wrapText="1"/>
    </xf>
    <xf numFmtId="0" fontId="27" fillId="16" borderId="172" xfId="0" applyFont="1" applyFill="1" applyBorder="1" applyAlignment="1">
      <alignment horizontal="center" vertical="center" wrapText="1"/>
    </xf>
    <xf numFmtId="0" fontId="14" fillId="5" borderId="129" xfId="0" applyFont="1" applyFill="1" applyBorder="1" applyAlignment="1">
      <alignment horizontal="center" vertical="center" wrapText="1"/>
    </xf>
    <xf numFmtId="0" fontId="14" fillId="5" borderId="4" xfId="0" applyFont="1" applyFill="1" applyBorder="1" applyAlignment="1">
      <alignment horizontal="center" vertical="center" wrapText="1"/>
    </xf>
    <xf numFmtId="0" fontId="27" fillId="16" borderId="25" xfId="0" applyFont="1" applyFill="1" applyBorder="1" applyAlignment="1">
      <alignment horizontal="center" vertical="center"/>
    </xf>
    <xf numFmtId="0" fontId="27" fillId="16" borderId="46" xfId="0" applyFont="1" applyFill="1" applyBorder="1" applyAlignment="1">
      <alignment horizontal="center" vertical="center"/>
    </xf>
    <xf numFmtId="0" fontId="27" fillId="16" borderId="53" xfId="0" applyFont="1" applyFill="1" applyBorder="1" applyAlignment="1">
      <alignment horizontal="center" vertical="center"/>
    </xf>
    <xf numFmtId="0" fontId="27" fillId="16" borderId="47" xfId="0" applyFont="1" applyFill="1" applyBorder="1" applyAlignment="1">
      <alignment horizontal="center" vertical="center"/>
    </xf>
    <xf numFmtId="0" fontId="27" fillId="16" borderId="54" xfId="0" applyFont="1" applyFill="1" applyBorder="1" applyAlignment="1">
      <alignment horizontal="center" vertical="center" wrapText="1"/>
    </xf>
    <xf numFmtId="0" fontId="27" fillId="16" borderId="48" xfId="0" applyFont="1" applyFill="1" applyBorder="1" applyAlignment="1">
      <alignment horizontal="center" vertical="center" wrapText="1"/>
    </xf>
    <xf numFmtId="0" fontId="27" fillId="16" borderId="53" xfId="0" applyFont="1" applyFill="1" applyBorder="1" applyAlignment="1">
      <alignment horizontal="center" vertical="center" wrapText="1"/>
    </xf>
    <xf numFmtId="0" fontId="27" fillId="14" borderId="67" xfId="0" applyFont="1" applyFill="1" applyBorder="1" applyAlignment="1">
      <alignment horizontal="left" indent="1"/>
    </xf>
    <xf numFmtId="0" fontId="27" fillId="14" borderId="85" xfId="0" applyFont="1" applyFill="1" applyBorder="1" applyAlignment="1">
      <alignment horizontal="left" indent="1"/>
    </xf>
    <xf numFmtId="0" fontId="92" fillId="14" borderId="152" xfId="0" applyFont="1" applyFill="1" applyBorder="1" applyAlignment="1">
      <alignment horizontal="center" vertical="center"/>
    </xf>
    <xf numFmtId="0" fontId="92" fillId="14" borderId="153" xfId="0" applyFont="1" applyFill="1" applyBorder="1" applyAlignment="1">
      <alignment horizontal="center" vertical="center"/>
    </xf>
    <xf numFmtId="0" fontId="92" fillId="14" borderId="156" xfId="0" applyFont="1" applyFill="1" applyBorder="1" applyAlignment="1">
      <alignment horizontal="center" vertical="center"/>
    </xf>
    <xf numFmtId="0" fontId="92" fillId="14" borderId="34" xfId="0" applyFont="1" applyFill="1" applyBorder="1" applyAlignment="1">
      <alignment horizontal="center" vertical="center" wrapText="1"/>
    </xf>
    <xf numFmtId="0" fontId="0" fillId="13" borderId="85" xfId="0" applyFill="1" applyBorder="1" applyAlignment="1">
      <alignment horizontal="center"/>
    </xf>
    <xf numFmtId="0" fontId="0" fillId="0" borderId="85" xfId="0" applyBorder="1" applyAlignment="1">
      <alignment horizontal="center"/>
    </xf>
    <xf numFmtId="0" fontId="2" fillId="13" borderId="0" xfId="0" applyFont="1" applyFill="1" applyAlignment="1">
      <alignment horizontal="center"/>
    </xf>
    <xf numFmtId="0" fontId="2" fillId="0" borderId="0" xfId="0" applyFont="1" applyAlignment="1">
      <alignment horizontal="center"/>
    </xf>
    <xf numFmtId="0" fontId="37" fillId="16" borderId="71" xfId="0" applyFont="1" applyFill="1" applyBorder="1" applyAlignment="1">
      <alignment horizontal="center" vertical="center" wrapText="1"/>
    </xf>
    <xf numFmtId="0" fontId="38" fillId="5" borderId="71" xfId="0" applyFont="1" applyFill="1" applyBorder="1" applyAlignment="1">
      <alignment horizontal="center" vertical="center" wrapText="1"/>
    </xf>
    <xf numFmtId="0" fontId="37" fillId="14" borderId="72" xfId="0" applyFont="1" applyFill="1" applyBorder="1" applyAlignment="1">
      <alignment horizontal="center"/>
    </xf>
    <xf numFmtId="0" fontId="0" fillId="14" borderId="114" xfId="0" applyFill="1" applyBorder="1" applyAlignment="1">
      <alignment horizontal="center"/>
    </xf>
    <xf numFmtId="0" fontId="0" fillId="14" borderId="70" xfId="0" applyFill="1" applyBorder="1" applyAlignment="1">
      <alignment horizontal="center"/>
    </xf>
    <xf numFmtId="0" fontId="37" fillId="16" borderId="71" xfId="0" applyFont="1" applyFill="1" applyBorder="1" applyAlignment="1">
      <alignment horizontal="center" vertical="center"/>
    </xf>
    <xf numFmtId="0" fontId="0" fillId="13" borderId="0" xfId="0" applyFill="1" applyAlignment="1">
      <alignment horizontal="center" vertical="center"/>
    </xf>
    <xf numFmtId="0" fontId="3" fillId="13" borderId="0" xfId="0" applyFont="1" applyFill="1" applyAlignment="1">
      <alignment horizontal="center" vertical="center"/>
    </xf>
    <xf numFmtId="0" fontId="37" fillId="14" borderId="71" xfId="0" applyFont="1" applyFill="1" applyBorder="1" applyAlignment="1">
      <alignment horizontal="center"/>
    </xf>
    <xf numFmtId="0" fontId="37" fillId="16" borderId="175" xfId="0" applyFont="1" applyFill="1" applyBorder="1" applyAlignment="1">
      <alignment horizontal="center" vertical="center" wrapText="1"/>
    </xf>
    <xf numFmtId="0" fontId="37" fillId="16" borderId="34" xfId="0" applyFont="1" applyFill="1" applyBorder="1" applyAlignment="1">
      <alignment horizontal="center" vertical="center" wrapText="1"/>
    </xf>
    <xf numFmtId="0" fontId="37" fillId="16" borderId="81" xfId="0" applyFont="1" applyFill="1" applyBorder="1" applyAlignment="1">
      <alignment horizontal="center" vertical="center" wrapText="1"/>
    </xf>
    <xf numFmtId="0" fontId="37" fillId="16" borderId="177" xfId="0" applyFont="1" applyFill="1" applyBorder="1" applyAlignment="1">
      <alignment horizontal="center" vertical="center" wrapText="1"/>
    </xf>
    <xf numFmtId="0" fontId="38" fillId="5" borderId="75" xfId="0" applyFont="1" applyFill="1" applyBorder="1" applyAlignment="1">
      <alignment horizontal="center" vertical="center" wrapText="1"/>
    </xf>
    <xf numFmtId="0" fontId="38" fillId="5" borderId="68" xfId="0" applyFont="1" applyFill="1" applyBorder="1" applyAlignment="1">
      <alignment horizontal="center" vertical="center" wrapText="1"/>
    </xf>
    <xf numFmtId="0" fontId="37" fillId="14" borderId="67" xfId="0" applyFont="1" applyFill="1" applyBorder="1" applyAlignment="1">
      <alignment horizontal="center"/>
    </xf>
    <xf numFmtId="0" fontId="37" fillId="14" borderId="85" xfId="0" applyFont="1" applyFill="1" applyBorder="1" applyAlignment="1">
      <alignment horizontal="center"/>
    </xf>
    <xf numFmtId="0" fontId="33" fillId="13" borderId="0" xfId="0" applyFont="1" applyFill="1" applyAlignment="1">
      <alignment horizontal="center" vertical="center"/>
    </xf>
    <xf numFmtId="0" fontId="37" fillId="16" borderId="76" xfId="0" applyFont="1" applyFill="1" applyBorder="1" applyAlignment="1">
      <alignment horizontal="center" vertical="center"/>
    </xf>
    <xf numFmtId="0" fontId="37" fillId="16" borderId="176" xfId="0" applyFont="1" applyFill="1" applyBorder="1" applyAlignment="1">
      <alignment horizontal="center" vertical="center"/>
    </xf>
    <xf numFmtId="0" fontId="37" fillId="16" borderId="175" xfId="0" applyFont="1" applyFill="1" applyBorder="1" applyAlignment="1">
      <alignment horizontal="center" vertical="center"/>
    </xf>
    <xf numFmtId="0" fontId="37" fillId="16" borderId="34" xfId="0" applyFont="1" applyFill="1" applyBorder="1" applyAlignment="1">
      <alignment horizontal="center" vertical="center"/>
    </xf>
    <xf numFmtId="0" fontId="3" fillId="0" borderId="0" xfId="11" applyFont="1" applyAlignment="1">
      <alignment horizontal="center" vertical="center" wrapText="1" readingOrder="1"/>
    </xf>
    <xf numFmtId="0" fontId="15" fillId="0" borderId="0" xfId="11" applyFont="1" applyAlignment="1">
      <alignment horizontal="center" vertical="top" wrapText="1" readingOrder="1"/>
    </xf>
    <xf numFmtId="0" fontId="37" fillId="11" borderId="35" xfId="11" applyFont="1" applyFill="1" applyBorder="1" applyAlignment="1">
      <alignment horizontal="center" vertical="center"/>
    </xf>
    <xf numFmtId="0" fontId="37" fillId="11" borderId="0" xfId="11" applyFont="1" applyFill="1" applyAlignment="1">
      <alignment horizontal="center" vertical="center"/>
    </xf>
    <xf numFmtId="0" fontId="37" fillId="10" borderId="34" xfId="11" applyFont="1" applyFill="1" applyBorder="1" applyAlignment="1">
      <alignment horizontal="center" vertical="center"/>
    </xf>
    <xf numFmtId="0" fontId="37" fillId="10" borderId="41" xfId="11" applyFont="1" applyFill="1" applyBorder="1" applyAlignment="1">
      <alignment horizontal="center" vertical="center"/>
    </xf>
    <xf numFmtId="0" fontId="37" fillId="10" borderId="36" xfId="19" applyFont="1" applyFill="1" applyBorder="1" applyAlignment="1">
      <alignment horizontal="center" vertical="center"/>
    </xf>
    <xf numFmtId="0" fontId="37" fillId="10" borderId="40" xfId="19" applyFont="1" applyFill="1" applyBorder="1" applyAlignment="1">
      <alignment horizontal="center" vertical="center"/>
    </xf>
    <xf numFmtId="0" fontId="37" fillId="11" borderId="56" xfId="19" applyFont="1" applyFill="1" applyBorder="1" applyAlignment="1">
      <alignment horizontal="center"/>
    </xf>
    <xf numFmtId="0" fontId="3" fillId="0" borderId="0" xfId="11" applyFont="1" applyAlignment="1">
      <alignment horizontal="center" wrapText="1"/>
    </xf>
    <xf numFmtId="49" fontId="27" fillId="14" borderId="198" xfId="0" applyNumberFormat="1" applyFont="1" applyFill="1" applyBorder="1" applyAlignment="1">
      <alignment horizontal="center" vertical="center" wrapText="1"/>
    </xf>
    <xf numFmtId="49" fontId="27" fillId="14" borderId="203" xfId="0" applyNumberFormat="1" applyFont="1" applyFill="1" applyBorder="1" applyAlignment="1">
      <alignment horizontal="center" vertical="center" wrapText="1"/>
    </xf>
    <xf numFmtId="49" fontId="27" fillId="14" borderId="204" xfId="0" applyNumberFormat="1" applyFont="1" applyFill="1" applyBorder="1" applyAlignment="1">
      <alignment horizontal="center" vertical="center" wrapText="1"/>
    </xf>
    <xf numFmtId="49" fontId="27" fillId="14" borderId="199" xfId="0" applyNumberFormat="1" applyFont="1" applyFill="1" applyBorder="1" applyAlignment="1">
      <alignment horizontal="center" vertical="center" wrapText="1"/>
    </xf>
    <xf numFmtId="49" fontId="27" fillId="14" borderId="132" xfId="0" applyNumberFormat="1" applyFont="1" applyFill="1" applyBorder="1" applyAlignment="1">
      <alignment horizontal="center" vertical="center" wrapText="1"/>
    </xf>
    <xf numFmtId="49" fontId="27" fillId="14" borderId="200" xfId="0" applyNumberFormat="1" applyFont="1" applyFill="1" applyBorder="1" applyAlignment="1">
      <alignment horizontal="center" vertical="center" wrapText="1"/>
    </xf>
    <xf numFmtId="49" fontId="27" fillId="14" borderId="201" xfId="0" applyNumberFormat="1" applyFont="1" applyFill="1" applyBorder="1" applyAlignment="1">
      <alignment horizontal="center" vertical="center" wrapText="1"/>
    </xf>
    <xf numFmtId="49" fontId="27" fillId="14" borderId="202" xfId="0" applyNumberFormat="1" applyFont="1" applyFill="1" applyBorder="1" applyAlignment="1">
      <alignment horizontal="center" vertical="center" wrapText="1"/>
    </xf>
    <xf numFmtId="0" fontId="27" fillId="11" borderId="131" xfId="19" applyFont="1" applyFill="1" applyBorder="1" applyAlignment="1">
      <alignment horizontal="center" vertical="center" wrapText="1"/>
    </xf>
    <xf numFmtId="0" fontId="27" fillId="11" borderId="132" xfId="19" applyFont="1" applyFill="1" applyBorder="1" applyAlignment="1">
      <alignment horizontal="center" vertical="center" wrapText="1"/>
    </xf>
    <xf numFmtId="0" fontId="15" fillId="0" borderId="0" xfId="11" applyFont="1" applyAlignment="1">
      <alignment horizontal="center" vertical="center" wrapText="1" readingOrder="1"/>
    </xf>
    <xf numFmtId="0" fontId="3" fillId="0" borderId="0" xfId="11" applyFont="1" applyAlignment="1">
      <alignment horizontal="center" vertical="center"/>
    </xf>
    <xf numFmtId="0" fontId="19" fillId="0" borderId="0" xfId="11" applyFont="1" applyAlignment="1">
      <alignment horizontal="center" vertical="center"/>
    </xf>
    <xf numFmtId="0" fontId="27" fillId="11" borderId="58" xfId="19" applyFont="1" applyFill="1" applyBorder="1" applyAlignment="1">
      <alignment horizontal="center" vertical="center" wrapText="1"/>
    </xf>
    <xf numFmtId="0" fontId="27" fillId="11" borderId="135" xfId="19" applyFont="1" applyFill="1" applyBorder="1" applyAlignment="1">
      <alignment horizontal="center" vertical="center" wrapText="1"/>
    </xf>
    <xf numFmtId="0" fontId="27" fillId="11" borderId="136" xfId="19" applyFont="1" applyFill="1" applyBorder="1" applyAlignment="1">
      <alignment horizontal="center" vertical="center" wrapText="1"/>
    </xf>
    <xf numFmtId="0" fontId="84" fillId="0" borderId="0" xfId="21" applyFont="1" applyAlignment="1">
      <alignment horizontal="center" vertical="top"/>
    </xf>
    <xf numFmtId="0" fontId="85" fillId="0" borderId="0" xfId="21" applyFont="1" applyAlignment="1">
      <alignment horizontal="center" vertical="top"/>
    </xf>
    <xf numFmtId="0" fontId="31" fillId="14" borderId="83" xfId="16" applyFont="1" applyFill="1" applyBorder="1" applyAlignment="1">
      <alignment horizontal="center" vertical="center" wrapText="1"/>
    </xf>
    <xf numFmtId="167" fontId="14" fillId="13" borderId="85" xfId="1" applyNumberFormat="1" applyFont="1" applyFill="1" applyBorder="1" applyAlignment="1">
      <alignment horizontal="right" vertical="center"/>
    </xf>
    <xf numFmtId="166" fontId="14" fillId="13" borderId="85" xfId="2" applyNumberFormat="1" applyFont="1" applyFill="1" applyBorder="1" applyAlignment="1">
      <alignment horizontal="right" vertical="center"/>
    </xf>
    <xf numFmtId="0" fontId="15" fillId="13" borderId="0" xfId="16" applyFont="1" applyFill="1"/>
    <xf numFmtId="167" fontId="19" fillId="13" borderId="0" xfId="1" applyNumberFormat="1" applyFont="1" applyFill="1" applyBorder="1" applyAlignment="1">
      <alignment horizontal="right" vertical="center"/>
    </xf>
    <xf numFmtId="166" fontId="19" fillId="13" borderId="0" xfId="2" applyNumberFormat="1" applyFont="1" applyFill="1" applyBorder="1" applyAlignment="1">
      <alignment horizontal="right" vertical="center"/>
    </xf>
    <xf numFmtId="0" fontId="15" fillId="13" borderId="0" xfId="16" applyFont="1" applyFill="1" applyAlignment="1">
      <alignment horizontal="left" indent="1"/>
    </xf>
    <xf numFmtId="0" fontId="3" fillId="13" borderId="85" xfId="16" applyFont="1" applyFill="1" applyBorder="1" applyAlignment="1">
      <alignment vertical="center"/>
    </xf>
    <xf numFmtId="0" fontId="15" fillId="13" borderId="0" xfId="16" applyFont="1" applyFill="1" applyAlignment="1">
      <alignment vertical="center"/>
    </xf>
    <xf numFmtId="169" fontId="19" fillId="0" borderId="0" xfId="2" applyNumberFormat="1" applyFont="1" applyAlignment="1">
      <alignment vertical="center"/>
    </xf>
    <xf numFmtId="0" fontId="15" fillId="13" borderId="0" xfId="16" applyFont="1" applyFill="1" applyAlignment="1">
      <alignment horizontal="left" vertical="center"/>
    </xf>
    <xf numFmtId="0" fontId="27" fillId="14" borderId="0" xfId="16" applyFont="1" applyFill="1" applyAlignment="1">
      <alignment horizontal="center" vertical="center" wrapText="1"/>
    </xf>
    <xf numFmtId="167" fontId="27" fillId="14" borderId="0" xfId="1" applyNumberFormat="1" applyFont="1" applyFill="1" applyBorder="1" applyAlignment="1">
      <alignment horizontal="center" vertical="center"/>
    </xf>
    <xf numFmtId="166" fontId="27" fillId="14" borderId="0" xfId="2" applyNumberFormat="1" applyFont="1" applyFill="1" applyBorder="1" applyAlignment="1">
      <alignment horizontal="right" vertical="center"/>
    </xf>
    <xf numFmtId="0" fontId="111" fillId="13" borderId="0" xfId="16" applyFont="1" applyFill="1" applyAlignment="1">
      <alignment horizontal="left" vertical="center"/>
    </xf>
    <xf numFmtId="0" fontId="0" fillId="0" borderId="0" xfId="0" applyAlignment="1">
      <alignment vertical="center"/>
    </xf>
    <xf numFmtId="0" fontId="0" fillId="0" borderId="0" xfId="0" applyAlignment="1">
      <alignment horizontal="left" vertical="center" wrapText="1"/>
    </xf>
    <xf numFmtId="43" fontId="19" fillId="0" borderId="0" xfId="0" applyNumberFormat="1" applyFont="1" applyAlignment="1">
      <alignment vertical="center"/>
    </xf>
    <xf numFmtId="4" fontId="0" fillId="0" borderId="0" xfId="0" applyNumberFormat="1" applyAlignment="1">
      <alignment vertical="center"/>
    </xf>
    <xf numFmtId="167" fontId="14" fillId="5" borderId="24" xfId="1" applyNumberFormat="1" applyFont="1" applyFill="1" applyBorder="1" applyAlignment="1">
      <alignment horizontal="center" vertical="center"/>
    </xf>
    <xf numFmtId="0" fontId="31" fillId="14" borderId="114" xfId="16" applyFont="1" applyFill="1" applyBorder="1" applyAlignment="1">
      <alignment horizontal="left" vertical="center" wrapText="1"/>
    </xf>
    <xf numFmtId="0" fontId="31" fillId="14" borderId="114" xfId="16" applyFont="1" applyFill="1" applyBorder="1" applyAlignment="1">
      <alignment horizontal="center" vertical="center" wrapText="1"/>
    </xf>
    <xf numFmtId="165" fontId="14" fillId="13" borderId="85" xfId="2" applyNumberFormat="1" applyFont="1" applyFill="1" applyBorder="1" applyAlignment="1">
      <alignment horizontal="right" vertical="center"/>
    </xf>
    <xf numFmtId="165" fontId="19" fillId="13" borderId="0" xfId="2" applyNumberFormat="1" applyFont="1" applyFill="1" applyBorder="1" applyAlignment="1">
      <alignment horizontal="right" vertical="center"/>
    </xf>
    <xf numFmtId="167" fontId="19" fillId="13" borderId="85" xfId="1" applyNumberFormat="1" applyFont="1" applyFill="1" applyBorder="1" applyAlignment="1">
      <alignment horizontal="right" vertical="center"/>
    </xf>
    <xf numFmtId="165" fontId="19" fillId="13" borderId="85" xfId="2" applyNumberFormat="1" applyFont="1" applyFill="1" applyBorder="1" applyAlignment="1">
      <alignment horizontal="right" vertical="center"/>
    </xf>
    <xf numFmtId="167" fontId="14" fillId="13" borderId="114" xfId="1" applyNumberFormat="1" applyFont="1" applyFill="1" applyBorder="1" applyAlignment="1">
      <alignment horizontal="right" vertical="center"/>
    </xf>
    <xf numFmtId="165" fontId="14" fillId="13" borderId="114" xfId="2" applyNumberFormat="1" applyFont="1" applyFill="1" applyBorder="1" applyAlignment="1">
      <alignment horizontal="right" vertical="center"/>
    </xf>
    <xf numFmtId="167" fontId="19" fillId="13" borderId="229" xfId="1" applyNumberFormat="1" applyFont="1" applyFill="1" applyBorder="1" applyAlignment="1">
      <alignment horizontal="right" vertical="center"/>
    </xf>
    <xf numFmtId="165" fontId="19" fillId="13" borderId="229" xfId="2" applyNumberFormat="1" applyFont="1" applyFill="1" applyBorder="1" applyAlignment="1">
      <alignment horizontal="right" vertical="center"/>
    </xf>
    <xf numFmtId="167" fontId="14" fillId="13" borderId="230" xfId="1" applyNumberFormat="1" applyFont="1" applyFill="1" applyBorder="1" applyAlignment="1">
      <alignment horizontal="right" vertical="center"/>
    </xf>
    <xf numFmtId="0" fontId="47" fillId="13" borderId="0" xfId="16" applyFont="1" applyFill="1" applyAlignment="1">
      <alignment horizontal="left" vertical="center" wrapText="1"/>
    </xf>
    <xf numFmtId="0" fontId="3" fillId="13" borderId="114" xfId="16" applyFont="1" applyFill="1" applyBorder="1" applyAlignment="1">
      <alignment vertical="center"/>
    </xf>
    <xf numFmtId="0" fontId="19" fillId="13" borderId="0" xfId="7" applyFont="1" applyFill="1" applyAlignment="1">
      <alignment horizontal="left" vertical="center"/>
    </xf>
    <xf numFmtId="0" fontId="3" fillId="13" borderId="230" xfId="16" applyFont="1" applyFill="1" applyBorder="1" applyAlignment="1">
      <alignment vertical="center" wrapText="1"/>
    </xf>
    <xf numFmtId="167" fontId="14" fillId="13" borderId="48" xfId="1" applyNumberFormat="1" applyFont="1" applyFill="1" applyBorder="1" applyAlignment="1">
      <alignment horizontal="right" vertical="center"/>
    </xf>
    <xf numFmtId="165" fontId="14" fillId="13" borderId="48" xfId="2" applyNumberFormat="1" applyFont="1" applyFill="1" applyBorder="1" applyAlignment="1">
      <alignment horizontal="right" vertical="center"/>
    </xf>
    <xf numFmtId="166" fontId="19" fillId="13" borderId="0" xfId="2" applyNumberFormat="1" applyFont="1" applyFill="1" applyBorder="1" applyAlignment="1">
      <alignment horizontal="center" vertical="center"/>
    </xf>
    <xf numFmtId="0" fontId="15" fillId="13" borderId="0" xfId="16" applyFont="1" applyFill="1" applyAlignment="1">
      <alignment horizontal="left" indent="2"/>
    </xf>
    <xf numFmtId="0" fontId="15" fillId="13" borderId="85" xfId="16" applyFont="1" applyFill="1" applyBorder="1" applyAlignment="1">
      <alignment horizontal="left" indent="2"/>
    </xf>
    <xf numFmtId="166" fontId="19" fillId="13" borderId="85" xfId="2" applyNumberFormat="1" applyFont="1" applyFill="1" applyBorder="1" applyAlignment="1">
      <alignment horizontal="center" vertical="center"/>
    </xf>
    <xf numFmtId="0" fontId="54" fillId="19" borderId="71" xfId="0" applyFont="1" applyFill="1" applyBorder="1" applyAlignment="1">
      <alignment horizontal="center"/>
    </xf>
    <xf numFmtId="0" fontId="2" fillId="9" borderId="75" xfId="0" applyFont="1" applyFill="1" applyBorder="1" applyAlignment="1">
      <alignment horizontal="center"/>
    </xf>
    <xf numFmtId="0" fontId="2" fillId="9" borderId="68" xfId="0" applyFont="1" applyFill="1" applyBorder="1" applyAlignment="1">
      <alignment horizontal="center"/>
    </xf>
    <xf numFmtId="166" fontId="0" fillId="13" borderId="85" xfId="2" applyNumberFormat="1" applyFont="1" applyFill="1" applyBorder="1" applyAlignment="1">
      <alignment horizontal="center"/>
    </xf>
    <xf numFmtId="166" fontId="0" fillId="13" borderId="77" xfId="2" applyNumberFormat="1" applyFont="1" applyFill="1" applyBorder="1" applyAlignment="1">
      <alignment horizontal="center"/>
    </xf>
    <xf numFmtId="43" fontId="0" fillId="0" borderId="0" xfId="1" applyFont="1"/>
    <xf numFmtId="43" fontId="0" fillId="13" borderId="121" xfId="1" applyFont="1" applyFill="1" applyBorder="1"/>
    <xf numFmtId="43" fontId="0" fillId="13" borderId="83" xfId="1" applyFont="1" applyFill="1" applyBorder="1"/>
    <xf numFmtId="43" fontId="0" fillId="13" borderId="74" xfId="1" applyFont="1" applyFill="1" applyBorder="1"/>
    <xf numFmtId="166" fontId="0" fillId="13" borderId="67" xfId="2" applyNumberFormat="1" applyFont="1" applyFill="1" applyBorder="1" applyAlignment="1">
      <alignment horizontal="center"/>
    </xf>
  </cellXfs>
  <cellStyles count="34">
    <cellStyle name="Hipervínculo" xfId="4" builtinId="8"/>
    <cellStyle name="Millares" xfId="1" builtinId="3"/>
    <cellStyle name="Millares 10 5" xfId="27" xr:uid="{8B4DAEF5-A9D2-4D8B-AAB0-E249CA795036}"/>
    <cellStyle name="Millares 2 2 2 2 2" xfId="14" xr:uid="{4C08ED32-59B5-4918-8D5D-059BC9132B0F}"/>
    <cellStyle name="Millares 2 2 2 3 2" xfId="9" xr:uid="{452B98FB-665D-4E0C-A68E-2CE4DBE295D2}"/>
    <cellStyle name="Millares 2 2 6" xfId="22" xr:uid="{90D5B47A-36F4-461F-BAAB-262583A69859}"/>
    <cellStyle name="Millares 3" xfId="31" xr:uid="{257663D9-6C04-4CAC-B093-DE613FF87234}"/>
    <cellStyle name="Millares 5" xfId="30" xr:uid="{F7F1E865-7506-4160-BAFE-DCAA10170645}"/>
    <cellStyle name="Millares 7" xfId="23" xr:uid="{1C6477BB-1318-4755-BAF6-5C115E7FC458}"/>
    <cellStyle name="Normal" xfId="0" builtinId="0"/>
    <cellStyle name="Normal 10 2 2" xfId="10" xr:uid="{2C660D9B-B16A-4572-B1A3-8CBA9CB12383}"/>
    <cellStyle name="Normal 10 2 2 2" xfId="19" xr:uid="{0C7B2FBD-86CA-497A-B5FF-76000E8CB6EE}"/>
    <cellStyle name="Normal 10 3" xfId="7" xr:uid="{8DF8C750-82B4-4F9D-84FF-612D0C187D0D}"/>
    <cellStyle name="Normal 11" xfId="5" xr:uid="{644D2F96-4347-4A89-807D-0A262E6B819F}"/>
    <cellStyle name="Normal 2" xfId="20" xr:uid="{4864B290-29F3-4DD9-A242-C832606197BC}"/>
    <cellStyle name="Normal 2 2 2" xfId="15" xr:uid="{85E9AC9E-BA37-4625-A7F8-2BC6176104E1}"/>
    <cellStyle name="Normal 2 2 2 2 2 2" xfId="11" xr:uid="{39806C76-D662-4288-BD01-A73150B497E5}"/>
    <cellStyle name="Normal 2 3" xfId="6" xr:uid="{C228FD70-2A24-4D35-908A-A8A172781D2C}"/>
    <cellStyle name="Normal 2 4 3" xfId="8" xr:uid="{A7C75BFE-66F2-4875-967C-84EF6B226969}"/>
    <cellStyle name="Normal 3" xfId="21" xr:uid="{13E5C1BA-6608-4A42-9BAA-32F57E11AF7B}"/>
    <cellStyle name="Normal 3 2" xfId="3" xr:uid="{D85D3D0F-1806-49D2-99DF-75FA9AE90789}"/>
    <cellStyle name="Normal 32 4" xfId="29" xr:uid="{B37F5EA0-D174-474E-BE8F-EEF2777CD59E}"/>
    <cellStyle name="Normal 4 2 2" xfId="16" xr:uid="{A7B65BB7-87C6-4987-8813-A6A9DA3F7AD9}"/>
    <cellStyle name="Normal 6" xfId="25" xr:uid="{824C981F-DB12-4255-A835-524A9270A8BD}"/>
    <cellStyle name="Normal 8" xfId="18" xr:uid="{13816040-C0FA-4DBE-8DFE-708AC9DCB245}"/>
    <cellStyle name="Normal 9" xfId="24" xr:uid="{0E6F5288-D68F-493F-BF58-15F373F7F1E2}"/>
    <cellStyle name="Percent 2" xfId="32" xr:uid="{4780ED76-B0A0-4626-B37D-086EC29E959A}"/>
    <cellStyle name="Porcentaje" xfId="2" builtinId="5"/>
    <cellStyle name="Porcentaje 2" xfId="33" xr:uid="{FFEE8D14-14DD-4F07-B4BA-8E70B164BB22}"/>
    <cellStyle name="Porcentaje 2 2" xfId="28" xr:uid="{7CFC6EE8-AFBD-4724-9E32-AA905D5B5A5A}"/>
    <cellStyle name="Porcentaje 2 2 2 2 2" xfId="12" xr:uid="{97376F80-9993-4B68-91D3-299B873F809E}"/>
    <cellStyle name="Porcentaje 3" xfId="17" xr:uid="{984524B6-C3EB-4392-998C-2C5F4351D706}"/>
    <cellStyle name="Porcentaje 3 2" xfId="13" xr:uid="{E1311DB0-6990-4A1F-AB0B-8D8B219084CA}"/>
    <cellStyle name="Porcentaje 5" xfId="26" xr:uid="{1015A56D-6065-4F37-B4D5-D3DBD66E424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externalLink" Target="externalLinks/externalLink42.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externalLink" Target="externalLinks/externalLink84.xml"/><Relationship Id="rId170" Type="http://schemas.openxmlformats.org/officeDocument/2006/relationships/externalLink" Target="externalLinks/externalLink95.xml"/><Relationship Id="rId226" Type="http://schemas.openxmlformats.org/officeDocument/2006/relationships/externalLink" Target="externalLinks/externalLink151.xml"/><Relationship Id="rId268" Type="http://schemas.openxmlformats.org/officeDocument/2006/relationships/sheetMetadata" Target="metadata.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externalLink" Target="externalLinks/externalLink53.xml"/><Relationship Id="rId5" Type="http://schemas.openxmlformats.org/officeDocument/2006/relationships/worksheet" Target="worksheets/sheet5.xml"/><Relationship Id="rId181" Type="http://schemas.openxmlformats.org/officeDocument/2006/relationships/externalLink" Target="externalLinks/externalLink106.xml"/><Relationship Id="rId237" Type="http://schemas.openxmlformats.org/officeDocument/2006/relationships/externalLink" Target="externalLinks/externalLink162.xml"/><Relationship Id="rId279" Type="http://schemas.openxmlformats.org/officeDocument/2006/relationships/customXml" Target="../customXml/item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externalLink" Target="externalLinks/externalLink43.xml"/><Relationship Id="rId139" Type="http://schemas.openxmlformats.org/officeDocument/2006/relationships/externalLink" Target="externalLinks/externalLink64.xml"/><Relationship Id="rId85" Type="http://schemas.openxmlformats.org/officeDocument/2006/relationships/externalLink" Target="externalLinks/externalLink10.xml"/><Relationship Id="rId150" Type="http://schemas.openxmlformats.org/officeDocument/2006/relationships/externalLink" Target="externalLinks/externalLink75.xml"/><Relationship Id="rId171" Type="http://schemas.openxmlformats.org/officeDocument/2006/relationships/externalLink" Target="externalLinks/externalLink96.xml"/><Relationship Id="rId192" Type="http://schemas.openxmlformats.org/officeDocument/2006/relationships/externalLink" Target="externalLinks/externalLink117.xml"/><Relationship Id="rId206" Type="http://schemas.openxmlformats.org/officeDocument/2006/relationships/externalLink" Target="externalLinks/externalLink131.xml"/><Relationship Id="rId227" Type="http://schemas.openxmlformats.org/officeDocument/2006/relationships/externalLink" Target="externalLinks/externalLink152.xml"/><Relationship Id="rId248" Type="http://schemas.openxmlformats.org/officeDocument/2006/relationships/externalLink" Target="externalLinks/externalLink173.xml"/><Relationship Id="rId269" Type="http://schemas.microsoft.com/office/2020/07/relationships/rdRichValueWebImage" Target="richData/rdRichValueWebImage.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externalLink" Target="externalLinks/externalLink33.xml"/><Relationship Id="rId129" Type="http://schemas.openxmlformats.org/officeDocument/2006/relationships/externalLink" Target="externalLinks/externalLink54.xml"/><Relationship Id="rId280" Type="http://schemas.openxmlformats.org/officeDocument/2006/relationships/customXml" Target="../customXml/item2.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externalLink" Target="externalLinks/externalLink21.xml"/><Relationship Id="rId140" Type="http://schemas.openxmlformats.org/officeDocument/2006/relationships/externalLink" Target="externalLinks/externalLink65.xml"/><Relationship Id="rId161" Type="http://schemas.openxmlformats.org/officeDocument/2006/relationships/externalLink" Target="externalLinks/externalLink86.xml"/><Relationship Id="rId182" Type="http://schemas.openxmlformats.org/officeDocument/2006/relationships/externalLink" Target="externalLinks/externalLink107.xml"/><Relationship Id="rId217" Type="http://schemas.openxmlformats.org/officeDocument/2006/relationships/externalLink" Target="externalLinks/externalLink142.xml"/><Relationship Id="rId6" Type="http://schemas.openxmlformats.org/officeDocument/2006/relationships/worksheet" Target="worksheets/sheet6.xml"/><Relationship Id="rId238" Type="http://schemas.openxmlformats.org/officeDocument/2006/relationships/externalLink" Target="externalLinks/externalLink163.xml"/><Relationship Id="rId259" Type="http://schemas.openxmlformats.org/officeDocument/2006/relationships/externalLink" Target="externalLinks/externalLink184.xml"/><Relationship Id="rId23" Type="http://schemas.openxmlformats.org/officeDocument/2006/relationships/worksheet" Target="worksheets/sheet23.xml"/><Relationship Id="rId119" Type="http://schemas.openxmlformats.org/officeDocument/2006/relationships/externalLink" Target="externalLinks/externalLink44.xml"/><Relationship Id="rId270" Type="http://schemas.microsoft.com/office/2017/06/relationships/rdRichValue" Target="richData/rdrichvalue.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externalLink" Target="externalLinks/externalLink11.xml"/><Relationship Id="rId130" Type="http://schemas.openxmlformats.org/officeDocument/2006/relationships/externalLink" Target="externalLinks/externalLink55.xml"/><Relationship Id="rId151" Type="http://schemas.openxmlformats.org/officeDocument/2006/relationships/externalLink" Target="externalLinks/externalLink76.xml"/><Relationship Id="rId172" Type="http://schemas.openxmlformats.org/officeDocument/2006/relationships/externalLink" Target="externalLinks/externalLink97.xml"/><Relationship Id="rId193" Type="http://schemas.openxmlformats.org/officeDocument/2006/relationships/externalLink" Target="externalLinks/externalLink118.xml"/><Relationship Id="rId207" Type="http://schemas.openxmlformats.org/officeDocument/2006/relationships/externalLink" Target="externalLinks/externalLink132.xml"/><Relationship Id="rId228" Type="http://schemas.openxmlformats.org/officeDocument/2006/relationships/externalLink" Target="externalLinks/externalLink153.xml"/><Relationship Id="rId249" Type="http://schemas.openxmlformats.org/officeDocument/2006/relationships/externalLink" Target="externalLinks/externalLink174.xml"/><Relationship Id="rId13" Type="http://schemas.openxmlformats.org/officeDocument/2006/relationships/worksheet" Target="worksheets/sheet13.xml"/><Relationship Id="rId109" Type="http://schemas.openxmlformats.org/officeDocument/2006/relationships/externalLink" Target="externalLinks/externalLink34.xml"/><Relationship Id="rId260" Type="http://schemas.openxmlformats.org/officeDocument/2006/relationships/externalLink" Target="externalLinks/externalLink185.xml"/><Relationship Id="rId281" Type="http://schemas.openxmlformats.org/officeDocument/2006/relationships/customXml" Target="../customXml/item3.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externalLink" Target="externalLinks/externalLink1.xml"/><Relationship Id="rId97" Type="http://schemas.openxmlformats.org/officeDocument/2006/relationships/externalLink" Target="externalLinks/externalLink22.xml"/><Relationship Id="rId120" Type="http://schemas.openxmlformats.org/officeDocument/2006/relationships/externalLink" Target="externalLinks/externalLink45.xml"/><Relationship Id="rId141" Type="http://schemas.openxmlformats.org/officeDocument/2006/relationships/externalLink" Target="externalLinks/externalLink66.xml"/><Relationship Id="rId7" Type="http://schemas.openxmlformats.org/officeDocument/2006/relationships/worksheet" Target="worksheets/sheet7.xml"/><Relationship Id="rId162" Type="http://schemas.openxmlformats.org/officeDocument/2006/relationships/externalLink" Target="externalLinks/externalLink87.xml"/><Relationship Id="rId183" Type="http://schemas.openxmlformats.org/officeDocument/2006/relationships/externalLink" Target="externalLinks/externalLink108.xml"/><Relationship Id="rId218" Type="http://schemas.openxmlformats.org/officeDocument/2006/relationships/externalLink" Target="externalLinks/externalLink143.xml"/><Relationship Id="rId239" Type="http://schemas.openxmlformats.org/officeDocument/2006/relationships/externalLink" Target="externalLinks/externalLink164.xml"/><Relationship Id="rId250" Type="http://schemas.openxmlformats.org/officeDocument/2006/relationships/externalLink" Target="externalLinks/externalLink175.xml"/><Relationship Id="rId271" Type="http://schemas.microsoft.com/office/2017/06/relationships/rdRichValueStructure" Target="richData/rdrichvaluestructure.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12.xml"/><Relationship Id="rId110" Type="http://schemas.openxmlformats.org/officeDocument/2006/relationships/externalLink" Target="externalLinks/externalLink35.xml"/><Relationship Id="rId131" Type="http://schemas.openxmlformats.org/officeDocument/2006/relationships/externalLink" Target="externalLinks/externalLink56.xml"/><Relationship Id="rId152" Type="http://schemas.openxmlformats.org/officeDocument/2006/relationships/externalLink" Target="externalLinks/externalLink77.xml"/><Relationship Id="rId173" Type="http://schemas.openxmlformats.org/officeDocument/2006/relationships/externalLink" Target="externalLinks/externalLink98.xml"/><Relationship Id="rId194" Type="http://schemas.openxmlformats.org/officeDocument/2006/relationships/externalLink" Target="externalLinks/externalLink119.xml"/><Relationship Id="rId208" Type="http://schemas.openxmlformats.org/officeDocument/2006/relationships/externalLink" Target="externalLinks/externalLink133.xml"/><Relationship Id="rId229" Type="http://schemas.openxmlformats.org/officeDocument/2006/relationships/externalLink" Target="externalLinks/externalLink154.xml"/><Relationship Id="rId240" Type="http://schemas.openxmlformats.org/officeDocument/2006/relationships/externalLink" Target="externalLinks/externalLink165.xml"/><Relationship Id="rId261" Type="http://schemas.openxmlformats.org/officeDocument/2006/relationships/externalLink" Target="externalLinks/externalLink186.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externalLink" Target="externalLinks/externalLink2.xml"/><Relationship Id="rId100" Type="http://schemas.openxmlformats.org/officeDocument/2006/relationships/externalLink" Target="externalLinks/externalLink25.xml"/><Relationship Id="rId8" Type="http://schemas.openxmlformats.org/officeDocument/2006/relationships/worksheet" Target="worksheets/sheet8.xml"/><Relationship Id="rId98" Type="http://schemas.openxmlformats.org/officeDocument/2006/relationships/externalLink" Target="externalLinks/externalLink23.xml"/><Relationship Id="rId121" Type="http://schemas.openxmlformats.org/officeDocument/2006/relationships/externalLink" Target="externalLinks/externalLink46.xml"/><Relationship Id="rId142" Type="http://schemas.openxmlformats.org/officeDocument/2006/relationships/externalLink" Target="externalLinks/externalLink67.xml"/><Relationship Id="rId163" Type="http://schemas.openxmlformats.org/officeDocument/2006/relationships/externalLink" Target="externalLinks/externalLink88.xml"/><Relationship Id="rId184" Type="http://schemas.openxmlformats.org/officeDocument/2006/relationships/externalLink" Target="externalLinks/externalLink109.xml"/><Relationship Id="rId219" Type="http://schemas.openxmlformats.org/officeDocument/2006/relationships/externalLink" Target="externalLinks/externalLink144.xml"/><Relationship Id="rId230" Type="http://schemas.openxmlformats.org/officeDocument/2006/relationships/externalLink" Target="externalLinks/externalLink155.xml"/><Relationship Id="rId251" Type="http://schemas.openxmlformats.org/officeDocument/2006/relationships/externalLink" Target="externalLinks/externalLink176.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microsoft.com/office/2017/06/relationships/rdArray" Target="richData/rdarray.xml"/><Relationship Id="rId88" Type="http://schemas.openxmlformats.org/officeDocument/2006/relationships/externalLink" Target="externalLinks/externalLink13.xml"/><Relationship Id="rId111" Type="http://schemas.openxmlformats.org/officeDocument/2006/relationships/externalLink" Target="externalLinks/externalLink36.xml"/><Relationship Id="rId132" Type="http://schemas.openxmlformats.org/officeDocument/2006/relationships/externalLink" Target="externalLinks/externalLink57.xml"/><Relationship Id="rId153" Type="http://schemas.openxmlformats.org/officeDocument/2006/relationships/externalLink" Target="externalLinks/externalLink78.xml"/><Relationship Id="rId174" Type="http://schemas.openxmlformats.org/officeDocument/2006/relationships/externalLink" Target="externalLinks/externalLink99.xml"/><Relationship Id="rId195" Type="http://schemas.openxmlformats.org/officeDocument/2006/relationships/externalLink" Target="externalLinks/externalLink120.xml"/><Relationship Id="rId209" Type="http://schemas.openxmlformats.org/officeDocument/2006/relationships/externalLink" Target="externalLinks/externalLink134.xml"/><Relationship Id="rId220" Type="http://schemas.openxmlformats.org/officeDocument/2006/relationships/externalLink" Target="externalLinks/externalLink145.xml"/><Relationship Id="rId241" Type="http://schemas.openxmlformats.org/officeDocument/2006/relationships/externalLink" Target="externalLinks/externalLink166.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externalLink" Target="externalLinks/externalLink187.xml"/><Relationship Id="rId78" Type="http://schemas.openxmlformats.org/officeDocument/2006/relationships/externalLink" Target="externalLinks/externalLink3.xml"/><Relationship Id="rId99" Type="http://schemas.openxmlformats.org/officeDocument/2006/relationships/externalLink" Target="externalLinks/externalLink24.xml"/><Relationship Id="rId101" Type="http://schemas.openxmlformats.org/officeDocument/2006/relationships/externalLink" Target="externalLinks/externalLink26.xml"/><Relationship Id="rId122" Type="http://schemas.openxmlformats.org/officeDocument/2006/relationships/externalLink" Target="externalLinks/externalLink47.xml"/><Relationship Id="rId143" Type="http://schemas.openxmlformats.org/officeDocument/2006/relationships/externalLink" Target="externalLinks/externalLink68.xml"/><Relationship Id="rId164" Type="http://schemas.openxmlformats.org/officeDocument/2006/relationships/externalLink" Target="externalLinks/externalLink89.xml"/><Relationship Id="rId185" Type="http://schemas.openxmlformats.org/officeDocument/2006/relationships/externalLink" Target="externalLinks/externalLink110.xml"/><Relationship Id="rId9" Type="http://schemas.openxmlformats.org/officeDocument/2006/relationships/worksheet" Target="worksheets/sheet9.xml"/><Relationship Id="rId210" Type="http://schemas.openxmlformats.org/officeDocument/2006/relationships/externalLink" Target="externalLinks/externalLink135.xml"/><Relationship Id="rId26" Type="http://schemas.openxmlformats.org/officeDocument/2006/relationships/worksheet" Target="worksheets/sheet26.xml"/><Relationship Id="rId231" Type="http://schemas.openxmlformats.org/officeDocument/2006/relationships/externalLink" Target="externalLinks/externalLink156.xml"/><Relationship Id="rId252" Type="http://schemas.openxmlformats.org/officeDocument/2006/relationships/externalLink" Target="externalLinks/externalLink177.xml"/><Relationship Id="rId273" Type="http://schemas.microsoft.com/office/2017/06/relationships/richStyles" Target="richData/richStyle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externalLink" Target="externalLinks/externalLink14.xml"/><Relationship Id="rId112" Type="http://schemas.openxmlformats.org/officeDocument/2006/relationships/externalLink" Target="externalLinks/externalLink37.xml"/><Relationship Id="rId133" Type="http://schemas.openxmlformats.org/officeDocument/2006/relationships/externalLink" Target="externalLinks/externalLink58.xml"/><Relationship Id="rId154" Type="http://schemas.openxmlformats.org/officeDocument/2006/relationships/externalLink" Target="externalLinks/externalLink79.xml"/><Relationship Id="rId175" Type="http://schemas.openxmlformats.org/officeDocument/2006/relationships/externalLink" Target="externalLinks/externalLink100.xml"/><Relationship Id="rId196" Type="http://schemas.openxmlformats.org/officeDocument/2006/relationships/externalLink" Target="externalLinks/externalLink121.xml"/><Relationship Id="rId200" Type="http://schemas.openxmlformats.org/officeDocument/2006/relationships/externalLink" Target="externalLinks/externalLink125.xml"/><Relationship Id="rId16" Type="http://schemas.openxmlformats.org/officeDocument/2006/relationships/worksheet" Target="worksheets/sheet16.xml"/><Relationship Id="rId221" Type="http://schemas.openxmlformats.org/officeDocument/2006/relationships/externalLink" Target="externalLinks/externalLink146.xml"/><Relationship Id="rId242" Type="http://schemas.openxmlformats.org/officeDocument/2006/relationships/externalLink" Target="externalLinks/externalLink167.xml"/><Relationship Id="rId263" Type="http://schemas.openxmlformats.org/officeDocument/2006/relationships/externalLink" Target="externalLinks/externalLink188.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externalLink" Target="externalLinks/externalLink4.xml"/><Relationship Id="rId102" Type="http://schemas.openxmlformats.org/officeDocument/2006/relationships/externalLink" Target="externalLinks/externalLink27.xml"/><Relationship Id="rId123" Type="http://schemas.openxmlformats.org/officeDocument/2006/relationships/externalLink" Target="externalLinks/externalLink48.xml"/><Relationship Id="rId144" Type="http://schemas.openxmlformats.org/officeDocument/2006/relationships/externalLink" Target="externalLinks/externalLink69.xml"/><Relationship Id="rId90" Type="http://schemas.openxmlformats.org/officeDocument/2006/relationships/externalLink" Target="externalLinks/externalLink15.xml"/><Relationship Id="rId165" Type="http://schemas.openxmlformats.org/officeDocument/2006/relationships/externalLink" Target="externalLinks/externalLink90.xml"/><Relationship Id="rId186" Type="http://schemas.openxmlformats.org/officeDocument/2006/relationships/externalLink" Target="externalLinks/externalLink111.xml"/><Relationship Id="rId211" Type="http://schemas.openxmlformats.org/officeDocument/2006/relationships/externalLink" Target="externalLinks/externalLink136.xml"/><Relationship Id="rId232" Type="http://schemas.openxmlformats.org/officeDocument/2006/relationships/externalLink" Target="externalLinks/externalLink157.xml"/><Relationship Id="rId253" Type="http://schemas.openxmlformats.org/officeDocument/2006/relationships/externalLink" Target="externalLinks/externalLink178.xml"/><Relationship Id="rId274" Type="http://schemas.microsoft.com/office/2017/06/relationships/rdSupportingPropertyBagStructure" Target="richData/rdsupportingpropertybagstructure.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externalLink" Target="externalLinks/externalLink38.xml"/><Relationship Id="rId134" Type="http://schemas.openxmlformats.org/officeDocument/2006/relationships/externalLink" Target="externalLinks/externalLink59.xml"/><Relationship Id="rId80" Type="http://schemas.openxmlformats.org/officeDocument/2006/relationships/externalLink" Target="externalLinks/externalLink5.xml"/><Relationship Id="rId155" Type="http://schemas.openxmlformats.org/officeDocument/2006/relationships/externalLink" Target="externalLinks/externalLink80.xml"/><Relationship Id="rId176" Type="http://schemas.openxmlformats.org/officeDocument/2006/relationships/externalLink" Target="externalLinks/externalLink101.xml"/><Relationship Id="rId197" Type="http://schemas.openxmlformats.org/officeDocument/2006/relationships/externalLink" Target="externalLinks/externalLink122.xml"/><Relationship Id="rId201" Type="http://schemas.openxmlformats.org/officeDocument/2006/relationships/externalLink" Target="externalLinks/externalLink126.xml"/><Relationship Id="rId222" Type="http://schemas.openxmlformats.org/officeDocument/2006/relationships/externalLink" Target="externalLinks/externalLink147.xml"/><Relationship Id="rId243" Type="http://schemas.openxmlformats.org/officeDocument/2006/relationships/externalLink" Target="externalLinks/externalLink168.xml"/><Relationship Id="rId264" Type="http://schemas.openxmlformats.org/officeDocument/2006/relationships/externalLink" Target="externalLinks/externalLink189.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externalLink" Target="externalLinks/externalLink28.xml"/><Relationship Id="rId124" Type="http://schemas.openxmlformats.org/officeDocument/2006/relationships/externalLink" Target="externalLinks/externalLink49.xml"/><Relationship Id="rId70" Type="http://schemas.openxmlformats.org/officeDocument/2006/relationships/worksheet" Target="worksheets/sheet70.xml"/><Relationship Id="rId91" Type="http://schemas.openxmlformats.org/officeDocument/2006/relationships/externalLink" Target="externalLinks/externalLink16.xml"/><Relationship Id="rId145" Type="http://schemas.openxmlformats.org/officeDocument/2006/relationships/externalLink" Target="externalLinks/externalLink70.xml"/><Relationship Id="rId166" Type="http://schemas.openxmlformats.org/officeDocument/2006/relationships/externalLink" Target="externalLinks/externalLink91.xml"/><Relationship Id="rId187" Type="http://schemas.openxmlformats.org/officeDocument/2006/relationships/externalLink" Target="externalLinks/externalLink112.xml"/><Relationship Id="rId1" Type="http://schemas.openxmlformats.org/officeDocument/2006/relationships/worksheet" Target="worksheets/sheet1.xml"/><Relationship Id="rId212" Type="http://schemas.openxmlformats.org/officeDocument/2006/relationships/externalLink" Target="externalLinks/externalLink137.xml"/><Relationship Id="rId233" Type="http://schemas.openxmlformats.org/officeDocument/2006/relationships/externalLink" Target="externalLinks/externalLink158.xml"/><Relationship Id="rId254" Type="http://schemas.openxmlformats.org/officeDocument/2006/relationships/externalLink" Target="externalLinks/externalLink179.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39.xml"/><Relationship Id="rId275" Type="http://schemas.microsoft.com/office/2017/06/relationships/rdSupportingPropertyBag" Target="richData/rdsupportingpropertybag.xml"/><Relationship Id="rId60" Type="http://schemas.openxmlformats.org/officeDocument/2006/relationships/worksheet" Target="worksheets/sheet60.xml"/><Relationship Id="rId81" Type="http://schemas.openxmlformats.org/officeDocument/2006/relationships/externalLink" Target="externalLinks/externalLink6.xml"/><Relationship Id="rId135" Type="http://schemas.openxmlformats.org/officeDocument/2006/relationships/externalLink" Target="externalLinks/externalLink60.xml"/><Relationship Id="rId156" Type="http://schemas.openxmlformats.org/officeDocument/2006/relationships/externalLink" Target="externalLinks/externalLink81.xml"/><Relationship Id="rId177" Type="http://schemas.openxmlformats.org/officeDocument/2006/relationships/externalLink" Target="externalLinks/externalLink102.xml"/><Relationship Id="rId198" Type="http://schemas.openxmlformats.org/officeDocument/2006/relationships/externalLink" Target="externalLinks/externalLink123.xml"/><Relationship Id="rId202" Type="http://schemas.openxmlformats.org/officeDocument/2006/relationships/externalLink" Target="externalLinks/externalLink127.xml"/><Relationship Id="rId223" Type="http://schemas.openxmlformats.org/officeDocument/2006/relationships/externalLink" Target="externalLinks/externalLink148.xml"/><Relationship Id="rId244" Type="http://schemas.openxmlformats.org/officeDocument/2006/relationships/externalLink" Target="externalLinks/externalLink169.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theme" Target="theme/theme1.xml"/><Relationship Id="rId50" Type="http://schemas.openxmlformats.org/officeDocument/2006/relationships/worksheet" Target="worksheets/sheet50.xml"/><Relationship Id="rId104" Type="http://schemas.openxmlformats.org/officeDocument/2006/relationships/externalLink" Target="externalLinks/externalLink29.xml"/><Relationship Id="rId125" Type="http://schemas.openxmlformats.org/officeDocument/2006/relationships/externalLink" Target="externalLinks/externalLink50.xml"/><Relationship Id="rId146" Type="http://schemas.openxmlformats.org/officeDocument/2006/relationships/externalLink" Target="externalLinks/externalLink71.xml"/><Relationship Id="rId167" Type="http://schemas.openxmlformats.org/officeDocument/2006/relationships/externalLink" Target="externalLinks/externalLink92.xml"/><Relationship Id="rId188" Type="http://schemas.openxmlformats.org/officeDocument/2006/relationships/externalLink" Target="externalLinks/externalLink113.xml"/><Relationship Id="rId71" Type="http://schemas.openxmlformats.org/officeDocument/2006/relationships/worksheet" Target="worksheets/sheet71.xml"/><Relationship Id="rId92" Type="http://schemas.openxmlformats.org/officeDocument/2006/relationships/externalLink" Target="externalLinks/externalLink17.xml"/><Relationship Id="rId213" Type="http://schemas.openxmlformats.org/officeDocument/2006/relationships/externalLink" Target="externalLinks/externalLink138.xml"/><Relationship Id="rId234" Type="http://schemas.openxmlformats.org/officeDocument/2006/relationships/externalLink" Target="externalLinks/externalLink159.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externalLink" Target="externalLinks/externalLink180.xml"/><Relationship Id="rId276" Type="http://schemas.microsoft.com/office/2017/06/relationships/rdRichValueTypes" Target="richData/rdRichValueTypes.xml"/><Relationship Id="rId40" Type="http://schemas.openxmlformats.org/officeDocument/2006/relationships/worksheet" Target="worksheets/sheet40.xml"/><Relationship Id="rId115" Type="http://schemas.openxmlformats.org/officeDocument/2006/relationships/externalLink" Target="externalLinks/externalLink40.xml"/><Relationship Id="rId136" Type="http://schemas.openxmlformats.org/officeDocument/2006/relationships/externalLink" Target="externalLinks/externalLink61.xml"/><Relationship Id="rId157" Type="http://schemas.openxmlformats.org/officeDocument/2006/relationships/externalLink" Target="externalLinks/externalLink82.xml"/><Relationship Id="rId178" Type="http://schemas.openxmlformats.org/officeDocument/2006/relationships/externalLink" Target="externalLinks/externalLink103.xml"/><Relationship Id="rId61" Type="http://schemas.openxmlformats.org/officeDocument/2006/relationships/worksheet" Target="worksheets/sheet61.xml"/><Relationship Id="rId82" Type="http://schemas.openxmlformats.org/officeDocument/2006/relationships/externalLink" Target="externalLinks/externalLink7.xml"/><Relationship Id="rId199" Type="http://schemas.openxmlformats.org/officeDocument/2006/relationships/externalLink" Target="externalLinks/externalLink124.xml"/><Relationship Id="rId203" Type="http://schemas.openxmlformats.org/officeDocument/2006/relationships/externalLink" Target="externalLinks/externalLink128.xml"/><Relationship Id="rId19" Type="http://schemas.openxmlformats.org/officeDocument/2006/relationships/worksheet" Target="worksheets/sheet19.xml"/><Relationship Id="rId224" Type="http://schemas.openxmlformats.org/officeDocument/2006/relationships/externalLink" Target="externalLinks/externalLink149.xml"/><Relationship Id="rId245" Type="http://schemas.openxmlformats.org/officeDocument/2006/relationships/externalLink" Target="externalLinks/externalLink170.xml"/><Relationship Id="rId266" Type="http://schemas.openxmlformats.org/officeDocument/2006/relationships/styles" Target="styles.xml"/><Relationship Id="rId30" Type="http://schemas.openxmlformats.org/officeDocument/2006/relationships/worksheet" Target="worksheets/sheet30.xml"/><Relationship Id="rId105" Type="http://schemas.openxmlformats.org/officeDocument/2006/relationships/externalLink" Target="externalLinks/externalLink30.xml"/><Relationship Id="rId126" Type="http://schemas.openxmlformats.org/officeDocument/2006/relationships/externalLink" Target="externalLinks/externalLink51.xml"/><Relationship Id="rId147" Type="http://schemas.openxmlformats.org/officeDocument/2006/relationships/externalLink" Target="externalLinks/externalLink72.xml"/><Relationship Id="rId168" Type="http://schemas.openxmlformats.org/officeDocument/2006/relationships/externalLink" Target="externalLinks/externalLink9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externalLink" Target="externalLinks/externalLink18.xml"/><Relationship Id="rId189" Type="http://schemas.openxmlformats.org/officeDocument/2006/relationships/externalLink" Target="externalLinks/externalLink114.xml"/><Relationship Id="rId3" Type="http://schemas.openxmlformats.org/officeDocument/2006/relationships/worksheet" Target="worksheets/sheet3.xml"/><Relationship Id="rId214" Type="http://schemas.openxmlformats.org/officeDocument/2006/relationships/externalLink" Target="externalLinks/externalLink139.xml"/><Relationship Id="rId235" Type="http://schemas.openxmlformats.org/officeDocument/2006/relationships/externalLink" Target="externalLinks/externalLink160.xml"/><Relationship Id="rId256" Type="http://schemas.openxmlformats.org/officeDocument/2006/relationships/externalLink" Target="externalLinks/externalLink181.xml"/><Relationship Id="rId277" Type="http://schemas.microsoft.com/office/2017/10/relationships/person" Target="persons/person.xml"/><Relationship Id="rId116" Type="http://schemas.openxmlformats.org/officeDocument/2006/relationships/externalLink" Target="externalLinks/externalLink41.xml"/><Relationship Id="rId137" Type="http://schemas.openxmlformats.org/officeDocument/2006/relationships/externalLink" Target="externalLinks/externalLink62.xml"/><Relationship Id="rId158" Type="http://schemas.openxmlformats.org/officeDocument/2006/relationships/externalLink" Target="externalLinks/externalLink8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externalLink" Target="externalLinks/externalLink8.xml"/><Relationship Id="rId179" Type="http://schemas.openxmlformats.org/officeDocument/2006/relationships/externalLink" Target="externalLinks/externalLink104.xml"/><Relationship Id="rId190" Type="http://schemas.openxmlformats.org/officeDocument/2006/relationships/externalLink" Target="externalLinks/externalLink115.xml"/><Relationship Id="rId204" Type="http://schemas.openxmlformats.org/officeDocument/2006/relationships/externalLink" Target="externalLinks/externalLink129.xml"/><Relationship Id="rId225" Type="http://schemas.openxmlformats.org/officeDocument/2006/relationships/externalLink" Target="externalLinks/externalLink150.xml"/><Relationship Id="rId246" Type="http://schemas.openxmlformats.org/officeDocument/2006/relationships/externalLink" Target="externalLinks/externalLink171.xml"/><Relationship Id="rId267" Type="http://schemas.openxmlformats.org/officeDocument/2006/relationships/sharedStrings" Target="sharedStrings.xml"/><Relationship Id="rId106" Type="http://schemas.openxmlformats.org/officeDocument/2006/relationships/externalLink" Target="externalLinks/externalLink31.xml"/><Relationship Id="rId127" Type="http://schemas.openxmlformats.org/officeDocument/2006/relationships/externalLink" Target="externalLinks/externalLink52.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externalLink" Target="externalLinks/externalLink19.xml"/><Relationship Id="rId148" Type="http://schemas.openxmlformats.org/officeDocument/2006/relationships/externalLink" Target="externalLinks/externalLink73.xml"/><Relationship Id="rId169" Type="http://schemas.openxmlformats.org/officeDocument/2006/relationships/externalLink" Target="externalLinks/externalLink94.xml"/><Relationship Id="rId4" Type="http://schemas.openxmlformats.org/officeDocument/2006/relationships/worksheet" Target="worksheets/sheet4.xml"/><Relationship Id="rId180" Type="http://schemas.openxmlformats.org/officeDocument/2006/relationships/externalLink" Target="externalLinks/externalLink105.xml"/><Relationship Id="rId215" Type="http://schemas.openxmlformats.org/officeDocument/2006/relationships/externalLink" Target="externalLinks/externalLink140.xml"/><Relationship Id="rId236" Type="http://schemas.openxmlformats.org/officeDocument/2006/relationships/externalLink" Target="externalLinks/externalLink161.xml"/><Relationship Id="rId257" Type="http://schemas.openxmlformats.org/officeDocument/2006/relationships/externalLink" Target="externalLinks/externalLink182.xml"/><Relationship Id="rId278" Type="http://schemas.openxmlformats.org/officeDocument/2006/relationships/calcChain" Target="calcChain.xml"/><Relationship Id="rId42" Type="http://schemas.openxmlformats.org/officeDocument/2006/relationships/worksheet" Target="worksheets/sheet42.xml"/><Relationship Id="rId84" Type="http://schemas.openxmlformats.org/officeDocument/2006/relationships/externalLink" Target="externalLinks/externalLink9.xml"/><Relationship Id="rId138" Type="http://schemas.openxmlformats.org/officeDocument/2006/relationships/externalLink" Target="externalLinks/externalLink63.xml"/><Relationship Id="rId191" Type="http://schemas.openxmlformats.org/officeDocument/2006/relationships/externalLink" Target="externalLinks/externalLink116.xml"/><Relationship Id="rId205" Type="http://schemas.openxmlformats.org/officeDocument/2006/relationships/externalLink" Target="externalLinks/externalLink130.xml"/><Relationship Id="rId247" Type="http://schemas.openxmlformats.org/officeDocument/2006/relationships/externalLink" Target="externalLinks/externalLink172.xml"/><Relationship Id="rId107" Type="http://schemas.openxmlformats.org/officeDocument/2006/relationships/externalLink" Target="externalLinks/externalLink32.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externalLink" Target="externalLinks/externalLink74.xml"/><Relationship Id="rId95" Type="http://schemas.openxmlformats.org/officeDocument/2006/relationships/externalLink" Target="externalLinks/externalLink20.xml"/><Relationship Id="rId160" Type="http://schemas.openxmlformats.org/officeDocument/2006/relationships/externalLink" Target="externalLinks/externalLink85.xml"/><Relationship Id="rId216" Type="http://schemas.openxmlformats.org/officeDocument/2006/relationships/externalLink" Target="externalLinks/externalLink141.xml"/><Relationship Id="rId258" Type="http://schemas.openxmlformats.org/officeDocument/2006/relationships/externalLink" Target="externalLinks/externalLink18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3.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4.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5.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Ex1.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2.4725274725274724E-2"/>
          <c:y val="5.0925925925925923E-2"/>
          <c:w val="0.93956043956043955"/>
          <c:h val="0.8416746864975212"/>
        </c:manualLayout>
      </c:layout>
      <c:barChart>
        <c:barDir val="col"/>
        <c:grouping val="clustered"/>
        <c:varyColors val="1"/>
        <c:ser>
          <c:idx val="0"/>
          <c:order val="0"/>
          <c:invertIfNegative val="0"/>
          <c:dPt>
            <c:idx val="0"/>
            <c:invertIfNegative val="0"/>
            <c:bubble3D val="0"/>
            <c:spPr>
              <a:gradFill rotWithShape="1">
                <a:gsLst>
                  <a:gs pos="0">
                    <a:schemeClr val="accent1">
                      <a:shade val="65000"/>
                      <a:satMod val="103000"/>
                      <a:lumMod val="102000"/>
                      <a:tint val="94000"/>
                    </a:schemeClr>
                  </a:gs>
                  <a:gs pos="50000">
                    <a:schemeClr val="accent1">
                      <a:shade val="65000"/>
                      <a:satMod val="110000"/>
                      <a:lumMod val="100000"/>
                      <a:shade val="100000"/>
                    </a:schemeClr>
                  </a:gs>
                  <a:gs pos="100000">
                    <a:schemeClr val="accent1">
                      <a:shade val="65000"/>
                      <a:lumMod val="99000"/>
                      <a:satMod val="120000"/>
                      <a:shade val="78000"/>
                    </a:schemeClr>
                  </a:gs>
                </a:gsLst>
                <a:lin ang="5400000" scaled="0"/>
              </a:gradFill>
              <a:ln>
                <a:noFill/>
              </a:ln>
              <a:effectLst/>
            </c:spPr>
            <c:extLst>
              <c:ext xmlns:c16="http://schemas.microsoft.com/office/drawing/2014/chart" uri="{C3380CC4-5D6E-409C-BE32-E72D297353CC}">
                <c16:uniqueId val="{00000001-09DE-4592-821E-2E5B5CF44B2F}"/>
              </c:ext>
            </c:extLst>
          </c:dPt>
          <c:dPt>
            <c:idx val="1"/>
            <c:invertIfNegative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extLst>
              <c:ext xmlns:c16="http://schemas.microsoft.com/office/drawing/2014/chart" uri="{C3380CC4-5D6E-409C-BE32-E72D297353CC}">
                <c16:uniqueId val="{00000003-09DE-4592-821E-2E5B5CF44B2F}"/>
              </c:ext>
            </c:extLst>
          </c:dPt>
          <c:dPt>
            <c:idx val="2"/>
            <c:invertIfNegative val="0"/>
            <c:bubble3D val="0"/>
            <c:spPr>
              <a:gradFill rotWithShape="1">
                <a:gsLst>
                  <a:gs pos="0">
                    <a:schemeClr val="accent1">
                      <a:tint val="65000"/>
                      <a:satMod val="103000"/>
                      <a:lumMod val="102000"/>
                      <a:tint val="94000"/>
                    </a:schemeClr>
                  </a:gs>
                  <a:gs pos="50000">
                    <a:schemeClr val="accent1">
                      <a:tint val="65000"/>
                      <a:satMod val="110000"/>
                      <a:lumMod val="100000"/>
                      <a:shade val="100000"/>
                    </a:schemeClr>
                  </a:gs>
                  <a:gs pos="100000">
                    <a:schemeClr val="accent1">
                      <a:tint val="65000"/>
                      <a:lumMod val="99000"/>
                      <a:satMod val="120000"/>
                      <a:shade val="78000"/>
                    </a:schemeClr>
                  </a:gs>
                </a:gsLst>
                <a:lin ang="5400000" scaled="0"/>
              </a:gradFill>
              <a:ln>
                <a:noFill/>
              </a:ln>
              <a:effectLst/>
            </c:spPr>
            <c:extLst>
              <c:ext xmlns:c16="http://schemas.microsoft.com/office/drawing/2014/chart" uri="{C3380CC4-5D6E-409C-BE32-E72D297353CC}">
                <c16:uniqueId val="{00000005-09DE-4592-821E-2E5B5CF44B2F}"/>
              </c:ext>
            </c:extLst>
          </c:dPt>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'Gráfico 1'!$M$25:$O$25</c:f>
              <c:strCache>
                <c:ptCount val="3"/>
                <c:pt idx="0">
                  <c:v>2023e</c:v>
                </c:pt>
                <c:pt idx="1">
                  <c:v>2024p</c:v>
                </c:pt>
                <c:pt idx="2">
                  <c:v>2025p</c:v>
                </c:pt>
              </c:strCache>
            </c:strRef>
          </c:cat>
          <c:val>
            <c:numRef>
              <c:f>'Gráfico 1'!$M$26:$O$26</c:f>
              <c:numCache>
                <c:formatCode>General</c:formatCode>
                <c:ptCount val="3"/>
                <c:pt idx="0">
                  <c:v>2.5</c:v>
                </c:pt>
                <c:pt idx="1">
                  <c:v>2.6</c:v>
                </c:pt>
                <c:pt idx="2">
                  <c:v>1.9</c:v>
                </c:pt>
              </c:numCache>
            </c:numRef>
          </c:val>
          <c:extLst>
            <c:ext xmlns:c16="http://schemas.microsoft.com/office/drawing/2014/chart" uri="{C3380CC4-5D6E-409C-BE32-E72D297353CC}">
              <c16:uniqueId val="{00000006-09DE-4592-821E-2E5B5CF44B2F}"/>
            </c:ext>
          </c:extLst>
        </c:ser>
        <c:dLbls>
          <c:showLegendKey val="0"/>
          <c:showVal val="0"/>
          <c:showCatName val="0"/>
          <c:showSerName val="0"/>
          <c:showPercent val="0"/>
          <c:showBubbleSize val="0"/>
        </c:dLbls>
        <c:gapWidth val="100"/>
        <c:overlap val="-24"/>
        <c:axId val="1609095887"/>
        <c:axId val="1609091567"/>
      </c:barChart>
      <c:catAx>
        <c:axId val="1609095887"/>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609091567"/>
        <c:crosses val="autoZero"/>
        <c:auto val="1"/>
        <c:lblAlgn val="ctr"/>
        <c:lblOffset val="100"/>
        <c:noMultiLvlLbl val="0"/>
      </c:catAx>
      <c:valAx>
        <c:axId val="1609091567"/>
        <c:scaling>
          <c:orientation val="minMax"/>
        </c:scaling>
        <c:delete val="1"/>
        <c:axPos val="l"/>
        <c:numFmt formatCode="General" sourceLinked="1"/>
        <c:majorTickMark val="none"/>
        <c:minorTickMark val="none"/>
        <c:tickLblPos val="nextTo"/>
        <c:crossAx val="1609095887"/>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clustered"/>
        <c:varyColors val="0"/>
        <c:ser>
          <c:idx val="0"/>
          <c:order val="0"/>
          <c:tx>
            <c:strRef>
              <c:f>'Gráfico 2'!$M$27</c:f>
              <c:strCache>
                <c:ptCount val="1"/>
                <c:pt idx="0">
                  <c:v>2023e</c:v>
                </c:pt>
              </c:strCache>
            </c:strRef>
          </c:tx>
          <c:spPr>
            <a:solidFill>
              <a:schemeClr val="accent1">
                <a:shade val="65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2'!$L$28:$L$32</c:f>
              <c:strCache>
                <c:ptCount val="5"/>
                <c:pt idx="0">
                  <c:v>Zona Euro</c:v>
                </c:pt>
                <c:pt idx="1">
                  <c:v>Alemania </c:v>
                </c:pt>
                <c:pt idx="2">
                  <c:v>Francia</c:v>
                </c:pt>
                <c:pt idx="3">
                  <c:v>Italia</c:v>
                </c:pt>
                <c:pt idx="4">
                  <c:v>España</c:v>
                </c:pt>
              </c:strCache>
            </c:strRef>
          </c:cat>
          <c:val>
            <c:numRef>
              <c:f>'Gráfico 2'!$M$28:$M$32</c:f>
              <c:numCache>
                <c:formatCode>General</c:formatCode>
                <c:ptCount val="5"/>
                <c:pt idx="0">
                  <c:v>0.5</c:v>
                </c:pt>
                <c:pt idx="1">
                  <c:v>-0.2</c:v>
                </c:pt>
                <c:pt idx="2">
                  <c:v>1.1000000000000001</c:v>
                </c:pt>
                <c:pt idx="3">
                  <c:v>0.9</c:v>
                </c:pt>
                <c:pt idx="4">
                  <c:v>2.5</c:v>
                </c:pt>
              </c:numCache>
            </c:numRef>
          </c:val>
          <c:extLst>
            <c:ext xmlns:c16="http://schemas.microsoft.com/office/drawing/2014/chart" uri="{C3380CC4-5D6E-409C-BE32-E72D297353CC}">
              <c16:uniqueId val="{00000000-F824-4E6F-81F4-38655399EA4C}"/>
            </c:ext>
          </c:extLst>
        </c:ser>
        <c:ser>
          <c:idx val="1"/>
          <c:order val="1"/>
          <c:tx>
            <c:strRef>
              <c:f>'Gráfico 2'!$N$27</c:f>
              <c:strCache>
                <c:ptCount val="1"/>
                <c:pt idx="0">
                  <c:v>2024p</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2'!$L$28:$L$32</c:f>
              <c:strCache>
                <c:ptCount val="5"/>
                <c:pt idx="0">
                  <c:v>Zona Euro</c:v>
                </c:pt>
                <c:pt idx="1">
                  <c:v>Alemania </c:v>
                </c:pt>
                <c:pt idx="2">
                  <c:v>Francia</c:v>
                </c:pt>
                <c:pt idx="3">
                  <c:v>Italia</c:v>
                </c:pt>
                <c:pt idx="4">
                  <c:v>España</c:v>
                </c:pt>
              </c:strCache>
            </c:strRef>
          </c:cat>
          <c:val>
            <c:numRef>
              <c:f>'Gráfico 2'!$N$28:$N$32</c:f>
              <c:numCache>
                <c:formatCode>General</c:formatCode>
                <c:ptCount val="5"/>
                <c:pt idx="0">
                  <c:v>0.9</c:v>
                </c:pt>
                <c:pt idx="1">
                  <c:v>0.2</c:v>
                </c:pt>
                <c:pt idx="2">
                  <c:v>0.9</c:v>
                </c:pt>
                <c:pt idx="3">
                  <c:v>0.7</c:v>
                </c:pt>
                <c:pt idx="4">
                  <c:v>2.4</c:v>
                </c:pt>
              </c:numCache>
            </c:numRef>
          </c:val>
          <c:extLst>
            <c:ext xmlns:c16="http://schemas.microsoft.com/office/drawing/2014/chart" uri="{C3380CC4-5D6E-409C-BE32-E72D297353CC}">
              <c16:uniqueId val="{00000001-F824-4E6F-81F4-38655399EA4C}"/>
            </c:ext>
          </c:extLst>
        </c:ser>
        <c:ser>
          <c:idx val="2"/>
          <c:order val="2"/>
          <c:tx>
            <c:strRef>
              <c:f>'Gráfico 2'!$O$27</c:f>
              <c:strCache>
                <c:ptCount val="1"/>
                <c:pt idx="0">
                  <c:v>2025p</c:v>
                </c:pt>
              </c:strCache>
            </c:strRef>
          </c:tx>
          <c:spPr>
            <a:solidFill>
              <a:schemeClr val="accent1">
                <a:tint val="65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2'!$L$28:$L$32</c:f>
              <c:strCache>
                <c:ptCount val="5"/>
                <c:pt idx="0">
                  <c:v>Zona Euro</c:v>
                </c:pt>
                <c:pt idx="1">
                  <c:v>Alemania </c:v>
                </c:pt>
                <c:pt idx="2">
                  <c:v>Francia</c:v>
                </c:pt>
                <c:pt idx="3">
                  <c:v>Italia</c:v>
                </c:pt>
                <c:pt idx="4">
                  <c:v>España</c:v>
                </c:pt>
              </c:strCache>
            </c:strRef>
          </c:cat>
          <c:val>
            <c:numRef>
              <c:f>'Gráfico 2'!$O$28:$O$32</c:f>
              <c:numCache>
                <c:formatCode>General</c:formatCode>
                <c:ptCount val="5"/>
                <c:pt idx="0">
                  <c:v>1.5</c:v>
                </c:pt>
                <c:pt idx="1">
                  <c:v>1.3</c:v>
                </c:pt>
                <c:pt idx="2">
                  <c:v>1.3</c:v>
                </c:pt>
                <c:pt idx="3">
                  <c:v>0.9</c:v>
                </c:pt>
                <c:pt idx="4">
                  <c:v>2.1</c:v>
                </c:pt>
              </c:numCache>
            </c:numRef>
          </c:val>
          <c:extLst>
            <c:ext xmlns:c16="http://schemas.microsoft.com/office/drawing/2014/chart" uri="{C3380CC4-5D6E-409C-BE32-E72D297353CC}">
              <c16:uniqueId val="{00000002-F824-4E6F-81F4-38655399EA4C}"/>
            </c:ext>
          </c:extLst>
        </c:ser>
        <c:dLbls>
          <c:showLegendKey val="0"/>
          <c:showVal val="0"/>
          <c:showCatName val="0"/>
          <c:showSerName val="0"/>
          <c:showPercent val="0"/>
          <c:showBubbleSize val="0"/>
        </c:dLbls>
        <c:gapWidth val="219"/>
        <c:overlap val="-27"/>
        <c:axId val="1533256783"/>
        <c:axId val="1533254863"/>
      </c:barChart>
      <c:catAx>
        <c:axId val="15332567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533254863"/>
        <c:crosses val="autoZero"/>
        <c:auto val="1"/>
        <c:lblAlgn val="ctr"/>
        <c:lblOffset val="100"/>
        <c:noMultiLvlLbl val="0"/>
      </c:catAx>
      <c:valAx>
        <c:axId val="1533254863"/>
        <c:scaling>
          <c:orientation val="minMax"/>
        </c:scaling>
        <c:delete val="1"/>
        <c:axPos val="l"/>
        <c:numFmt formatCode="General" sourceLinked="1"/>
        <c:majorTickMark val="none"/>
        <c:minorTickMark val="none"/>
        <c:tickLblPos val="nextTo"/>
        <c:crossAx val="153325678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clustered"/>
        <c:varyColors val="1"/>
        <c:ser>
          <c:idx val="0"/>
          <c:order val="0"/>
          <c:invertIfNegative val="0"/>
          <c:dPt>
            <c:idx val="0"/>
            <c:invertIfNegative val="0"/>
            <c:bubble3D val="0"/>
            <c:spPr>
              <a:gradFill rotWithShape="1">
                <a:gsLst>
                  <a:gs pos="0">
                    <a:schemeClr val="accent1">
                      <a:shade val="65000"/>
                      <a:satMod val="103000"/>
                      <a:lumMod val="102000"/>
                      <a:tint val="94000"/>
                    </a:schemeClr>
                  </a:gs>
                  <a:gs pos="50000">
                    <a:schemeClr val="accent1">
                      <a:shade val="65000"/>
                      <a:satMod val="110000"/>
                      <a:lumMod val="100000"/>
                      <a:shade val="100000"/>
                    </a:schemeClr>
                  </a:gs>
                  <a:gs pos="100000">
                    <a:schemeClr val="accent1">
                      <a:shade val="65000"/>
                      <a:lumMod val="99000"/>
                      <a:satMod val="120000"/>
                      <a:shade val="78000"/>
                    </a:schemeClr>
                  </a:gs>
                </a:gsLst>
                <a:lin ang="5400000" scaled="0"/>
              </a:gradFill>
              <a:ln>
                <a:noFill/>
              </a:ln>
              <a:effectLst/>
            </c:spPr>
            <c:extLst>
              <c:ext xmlns:c16="http://schemas.microsoft.com/office/drawing/2014/chart" uri="{C3380CC4-5D6E-409C-BE32-E72D297353CC}">
                <c16:uniqueId val="{00000001-9B39-4ECB-B00B-EAE6B4F2E4DD}"/>
              </c:ext>
            </c:extLst>
          </c:dPt>
          <c:dPt>
            <c:idx val="1"/>
            <c:invertIfNegative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extLst>
              <c:ext xmlns:c16="http://schemas.microsoft.com/office/drawing/2014/chart" uri="{C3380CC4-5D6E-409C-BE32-E72D297353CC}">
                <c16:uniqueId val="{00000003-9B39-4ECB-B00B-EAE6B4F2E4DD}"/>
              </c:ext>
            </c:extLst>
          </c:dPt>
          <c:dPt>
            <c:idx val="2"/>
            <c:invertIfNegative val="0"/>
            <c:bubble3D val="0"/>
            <c:spPr>
              <a:gradFill rotWithShape="1">
                <a:gsLst>
                  <a:gs pos="0">
                    <a:schemeClr val="accent1">
                      <a:tint val="65000"/>
                      <a:satMod val="103000"/>
                      <a:lumMod val="102000"/>
                      <a:tint val="94000"/>
                    </a:schemeClr>
                  </a:gs>
                  <a:gs pos="50000">
                    <a:schemeClr val="accent1">
                      <a:tint val="65000"/>
                      <a:satMod val="110000"/>
                      <a:lumMod val="100000"/>
                      <a:shade val="100000"/>
                    </a:schemeClr>
                  </a:gs>
                  <a:gs pos="100000">
                    <a:schemeClr val="accent1">
                      <a:tint val="65000"/>
                      <a:lumMod val="99000"/>
                      <a:satMod val="120000"/>
                      <a:shade val="78000"/>
                    </a:schemeClr>
                  </a:gs>
                </a:gsLst>
                <a:lin ang="5400000" scaled="0"/>
              </a:gradFill>
              <a:ln>
                <a:noFill/>
              </a:ln>
              <a:effectLst/>
            </c:spPr>
            <c:extLst>
              <c:ext xmlns:c16="http://schemas.microsoft.com/office/drawing/2014/chart" uri="{C3380CC4-5D6E-409C-BE32-E72D297353CC}">
                <c16:uniqueId val="{00000005-9B39-4ECB-B00B-EAE6B4F2E4DD}"/>
              </c:ext>
            </c:extLst>
          </c:dPt>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'Gráfico 3'!$M$25:$O$25</c:f>
              <c:strCache>
                <c:ptCount val="3"/>
                <c:pt idx="0">
                  <c:v>2023e</c:v>
                </c:pt>
                <c:pt idx="1">
                  <c:v>2024p</c:v>
                </c:pt>
                <c:pt idx="2">
                  <c:v>2025p</c:v>
                </c:pt>
              </c:strCache>
            </c:strRef>
          </c:cat>
          <c:val>
            <c:numRef>
              <c:f>'Gráfico 3'!$M$26:$O$26</c:f>
              <c:numCache>
                <c:formatCode>0.0</c:formatCode>
                <c:ptCount val="3"/>
                <c:pt idx="0" formatCode="General">
                  <c:v>5.2</c:v>
                </c:pt>
                <c:pt idx="1">
                  <c:v>5</c:v>
                </c:pt>
                <c:pt idx="2" formatCode="General">
                  <c:v>4.5</c:v>
                </c:pt>
              </c:numCache>
            </c:numRef>
          </c:val>
          <c:extLst>
            <c:ext xmlns:c16="http://schemas.microsoft.com/office/drawing/2014/chart" uri="{C3380CC4-5D6E-409C-BE32-E72D297353CC}">
              <c16:uniqueId val="{00000006-9B39-4ECB-B00B-EAE6B4F2E4DD}"/>
            </c:ext>
          </c:extLst>
        </c:ser>
        <c:dLbls>
          <c:showLegendKey val="0"/>
          <c:showVal val="0"/>
          <c:showCatName val="0"/>
          <c:showSerName val="0"/>
          <c:showPercent val="0"/>
          <c:showBubbleSize val="0"/>
        </c:dLbls>
        <c:gapWidth val="100"/>
        <c:overlap val="-24"/>
        <c:axId val="1613284431"/>
        <c:axId val="1613285391"/>
      </c:barChart>
      <c:catAx>
        <c:axId val="1613284431"/>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s-DO"/>
          </a:p>
        </c:txPr>
        <c:crossAx val="1613285391"/>
        <c:crosses val="autoZero"/>
        <c:auto val="1"/>
        <c:lblAlgn val="ctr"/>
        <c:lblOffset val="100"/>
        <c:noMultiLvlLbl val="0"/>
      </c:catAx>
      <c:valAx>
        <c:axId val="1613285391"/>
        <c:scaling>
          <c:orientation val="minMax"/>
        </c:scaling>
        <c:delete val="1"/>
        <c:axPos val="l"/>
        <c:numFmt formatCode="General" sourceLinked="1"/>
        <c:majorTickMark val="none"/>
        <c:minorTickMark val="none"/>
        <c:tickLblPos val="nextTo"/>
        <c:crossAx val="16132844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clustered"/>
        <c:varyColors val="0"/>
        <c:ser>
          <c:idx val="0"/>
          <c:order val="0"/>
          <c:tx>
            <c:strRef>
              <c:f>'Gráfico 4'!$B$38</c:f>
              <c:strCache>
                <c:ptCount val="1"/>
                <c:pt idx="0">
                  <c:v>2023e</c:v>
                </c:pt>
              </c:strCache>
            </c:strRef>
          </c:tx>
          <c:spPr>
            <a:solidFill>
              <a:schemeClr val="accent1">
                <a:shade val="76000"/>
              </a:schemeClr>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1" i="0" u="none" strike="noStrike" kern="1200" baseline="0">
                    <a:solidFill>
                      <a:sysClr val="windowText" lastClr="000000"/>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4'!$A$39:$A$42</c:f>
              <c:strCache>
                <c:ptCount val="4"/>
                <c:pt idx="0">
                  <c:v>América Latina y el Caribe</c:v>
                </c:pt>
                <c:pt idx="1">
                  <c:v>Centroamérica y México</c:v>
                </c:pt>
                <c:pt idx="2">
                  <c:v>Caribe (sin incluir Guyana)</c:v>
                </c:pt>
                <c:pt idx="3">
                  <c:v>América del Sur</c:v>
                </c:pt>
              </c:strCache>
            </c:strRef>
          </c:cat>
          <c:val>
            <c:numRef>
              <c:f>'Gráfico 4'!$B$39:$B$42</c:f>
              <c:numCache>
                <c:formatCode>General</c:formatCode>
                <c:ptCount val="4"/>
                <c:pt idx="0">
                  <c:v>2.2000000000000002</c:v>
                </c:pt>
                <c:pt idx="1">
                  <c:v>5.5</c:v>
                </c:pt>
                <c:pt idx="2">
                  <c:v>3.4</c:v>
                </c:pt>
                <c:pt idx="3">
                  <c:v>1.5</c:v>
                </c:pt>
              </c:numCache>
            </c:numRef>
          </c:val>
          <c:extLst>
            <c:ext xmlns:c16="http://schemas.microsoft.com/office/drawing/2014/chart" uri="{C3380CC4-5D6E-409C-BE32-E72D297353CC}">
              <c16:uniqueId val="{00000000-5073-41B1-8FE7-5E0C8E8F1B64}"/>
            </c:ext>
          </c:extLst>
        </c:ser>
        <c:ser>
          <c:idx val="1"/>
          <c:order val="1"/>
          <c:tx>
            <c:strRef>
              <c:f>'Gráfico 4'!$C$38</c:f>
              <c:strCache>
                <c:ptCount val="1"/>
                <c:pt idx="0">
                  <c:v>2024p</c:v>
                </c:pt>
              </c:strCache>
            </c:strRef>
          </c:tx>
          <c:spPr>
            <a:solidFill>
              <a:schemeClr val="accent1">
                <a:tint val="77000"/>
              </a:schemeClr>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1" i="0" u="none" strike="noStrike" kern="1200" baseline="0">
                    <a:solidFill>
                      <a:sysClr val="windowText" lastClr="000000"/>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4'!$A$39:$A$42</c:f>
              <c:strCache>
                <c:ptCount val="4"/>
                <c:pt idx="0">
                  <c:v>América Latina y el Caribe</c:v>
                </c:pt>
                <c:pt idx="1">
                  <c:v>Centroamérica y México</c:v>
                </c:pt>
                <c:pt idx="2">
                  <c:v>Caribe (sin incluir Guyana)</c:v>
                </c:pt>
                <c:pt idx="3">
                  <c:v>América del Sur</c:v>
                </c:pt>
              </c:strCache>
            </c:strRef>
          </c:cat>
          <c:val>
            <c:numRef>
              <c:f>'Gráfico 4'!$C$39:$C$42</c:f>
              <c:numCache>
                <c:formatCode>General</c:formatCode>
                <c:ptCount val="4"/>
                <c:pt idx="0">
                  <c:v>2.1</c:v>
                </c:pt>
                <c:pt idx="1">
                  <c:v>2.7</c:v>
                </c:pt>
                <c:pt idx="2">
                  <c:v>2.8</c:v>
                </c:pt>
                <c:pt idx="3">
                  <c:v>1.6</c:v>
                </c:pt>
              </c:numCache>
            </c:numRef>
          </c:val>
          <c:extLst>
            <c:ext xmlns:c16="http://schemas.microsoft.com/office/drawing/2014/chart" uri="{C3380CC4-5D6E-409C-BE32-E72D297353CC}">
              <c16:uniqueId val="{00000001-5073-41B1-8FE7-5E0C8E8F1B64}"/>
            </c:ext>
          </c:extLst>
        </c:ser>
        <c:dLbls>
          <c:dLblPos val="outEnd"/>
          <c:showLegendKey val="0"/>
          <c:showVal val="1"/>
          <c:showCatName val="0"/>
          <c:showSerName val="0"/>
          <c:showPercent val="0"/>
          <c:showBubbleSize val="0"/>
        </c:dLbls>
        <c:gapWidth val="444"/>
        <c:overlap val="-90"/>
        <c:axId val="919472623"/>
        <c:axId val="1045482655"/>
      </c:barChart>
      <c:catAx>
        <c:axId val="919472623"/>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1" i="0" u="none" strike="noStrike" kern="1200" cap="all" spc="120" normalizeH="0" baseline="0">
                <a:solidFill>
                  <a:sysClr val="windowText" lastClr="000000"/>
                </a:solidFill>
                <a:latin typeface="Avenir Next LT Pro" panose="020B0504020202020204" pitchFamily="34" charset="0"/>
                <a:ea typeface="+mn-ea"/>
                <a:cs typeface="+mn-cs"/>
              </a:defRPr>
            </a:pPr>
            <a:endParaRPr lang="es-DO"/>
          </a:p>
        </c:txPr>
        <c:crossAx val="1045482655"/>
        <c:crosses val="autoZero"/>
        <c:auto val="1"/>
        <c:lblAlgn val="ctr"/>
        <c:lblOffset val="100"/>
        <c:noMultiLvlLbl val="0"/>
      </c:catAx>
      <c:valAx>
        <c:axId val="1045482655"/>
        <c:scaling>
          <c:orientation val="minMax"/>
        </c:scaling>
        <c:delete val="1"/>
        <c:axPos val="l"/>
        <c:numFmt formatCode="General" sourceLinked="1"/>
        <c:majorTickMark val="none"/>
        <c:minorTickMark val="none"/>
        <c:tickLblPos val="nextTo"/>
        <c:crossAx val="91947262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Avenir Next LT Pro" panose="020B0504020202020204" pitchFamily="34" charset="0"/>
              <a:ea typeface="+mn-ea"/>
              <a:cs typeface="+mn-cs"/>
            </a:defRPr>
          </a:pPr>
          <a:endParaRPr lang="es-D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Pt>
            <c:idx val="25"/>
            <c:invertIfNegative val="0"/>
            <c:bubble3D val="0"/>
            <c:spPr>
              <a:solidFill>
                <a:srgbClr val="00B050"/>
              </a:solidFill>
              <a:ln>
                <a:noFill/>
              </a:ln>
              <a:effectLst/>
            </c:spPr>
            <c:extLst>
              <c:ext xmlns:c16="http://schemas.microsoft.com/office/drawing/2014/chart" uri="{C3380CC4-5D6E-409C-BE32-E72D297353CC}">
                <c16:uniqueId val="{00000001-ED27-481F-862E-D24D1D1FD54D}"/>
              </c:ext>
            </c:extLst>
          </c:dPt>
          <c:dPt>
            <c:idx val="32"/>
            <c:invertIfNegative val="0"/>
            <c:bubble3D val="0"/>
            <c:spPr>
              <a:solidFill>
                <a:srgbClr val="C00000"/>
              </a:solidFill>
              <a:ln>
                <a:noFill/>
              </a:ln>
              <a:effectLst/>
            </c:spPr>
            <c:extLst>
              <c:ext xmlns:c16="http://schemas.microsoft.com/office/drawing/2014/chart" uri="{C3380CC4-5D6E-409C-BE32-E72D297353CC}">
                <c16:uniqueId val="{00000003-ED27-481F-862E-D24D1D1FD54D}"/>
              </c:ext>
            </c:extLst>
          </c:dPt>
          <c:dPt>
            <c:idx val="33"/>
            <c:invertIfNegative val="0"/>
            <c:bubble3D val="0"/>
            <c:spPr>
              <a:solidFill>
                <a:srgbClr val="C00000"/>
              </a:solidFill>
              <a:ln>
                <a:noFill/>
              </a:ln>
              <a:effectLst/>
            </c:spPr>
            <c:extLst>
              <c:ext xmlns:c16="http://schemas.microsoft.com/office/drawing/2014/chart" uri="{C3380CC4-5D6E-409C-BE32-E72D297353CC}">
                <c16:uniqueId val="{00000005-ED27-481F-862E-D24D1D1FD54D}"/>
              </c:ext>
            </c:extLst>
          </c:dPt>
          <c:dLbls>
            <c:dLbl>
              <c:idx val="32"/>
              <c:layout>
                <c:manualLayout>
                  <c:x val="-5.8800133708049179E-3"/>
                  <c:y val="-9.462162390991441E-2"/>
                </c:manualLayout>
              </c:layout>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rgbClr val="C00000"/>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D27-481F-862E-D24D1D1FD54D}"/>
                </c:ext>
              </c:extLst>
            </c:dLbl>
            <c:dLbl>
              <c:idx val="33"/>
              <c:layout>
                <c:manualLayout>
                  <c:x val="1.5949780641240984E-2"/>
                  <c:y val="-0.18881449496232311"/>
                </c:manualLayout>
              </c:layout>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rgbClr val="C00000"/>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ED27-481F-862E-D24D1D1FD54D}"/>
                </c:ext>
              </c:extLst>
            </c:dLbl>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5'!$B$39:$B$72</c:f>
              <c:strCache>
                <c:ptCount val="34"/>
                <c:pt idx="0">
                  <c:v>Guyana</c:v>
                </c:pt>
                <c:pt idx="1">
                  <c:v>Antigua y Barbuda</c:v>
                </c:pt>
                <c:pt idx="2">
                  <c:v>Santa Lucía</c:v>
                </c:pt>
                <c:pt idx="3">
                  <c:v>San Vicente y las Granadinas</c:v>
                </c:pt>
                <c:pt idx="4">
                  <c:v>República Dominicana</c:v>
                </c:pt>
                <c:pt idx="5">
                  <c:v>Granada</c:v>
                </c:pt>
                <c:pt idx="6">
                  <c:v>Belice</c:v>
                </c:pt>
                <c:pt idx="7">
                  <c:v>Venezuela (Rep. Bol. de)</c:v>
                </c:pt>
                <c:pt idx="8">
                  <c:v>Costa Rica</c:v>
                </c:pt>
                <c:pt idx="9">
                  <c:v>Barbados</c:v>
                </c:pt>
                <c:pt idx="10">
                  <c:v>Paraguay</c:v>
                </c:pt>
                <c:pt idx="11">
                  <c:v>Saint Kitts y Nevis</c:v>
                </c:pt>
                <c:pt idx="12">
                  <c:v>Uruguay</c:v>
                </c:pt>
                <c:pt idx="13">
                  <c:v>Honduras</c:v>
                </c:pt>
                <c:pt idx="14">
                  <c:v>Dominica</c:v>
                </c:pt>
                <c:pt idx="15">
                  <c:v>Nicaragua</c:v>
                </c:pt>
                <c:pt idx="16">
                  <c:v>Guatemala</c:v>
                </c:pt>
                <c:pt idx="17">
                  <c:v>Panamá</c:v>
                </c:pt>
                <c:pt idx="18">
                  <c:v>El Salvador</c:v>
                </c:pt>
                <c:pt idx="19">
                  <c:v>Suriname</c:v>
                </c:pt>
                <c:pt idx="20">
                  <c:v>México</c:v>
                </c:pt>
                <c:pt idx="21">
                  <c:v>Perú</c:v>
                </c:pt>
                <c:pt idx="22">
                  <c:v>Trinidad y Tabago</c:v>
                </c:pt>
                <c:pt idx="23">
                  <c:v>Chile</c:v>
                </c:pt>
                <c:pt idx="24">
                  <c:v>Brasil</c:v>
                </c:pt>
                <c:pt idx="25">
                  <c:v>América Latina y el Caribe</c:v>
                </c:pt>
                <c:pt idx="26">
                  <c:v>Ecuador</c:v>
                </c:pt>
                <c:pt idx="27">
                  <c:v>Bolivia (Est. Plur. de)</c:v>
                </c:pt>
                <c:pt idx="28">
                  <c:v>Jamaica</c:v>
                </c:pt>
                <c:pt idx="29">
                  <c:v>Bahamas</c:v>
                </c:pt>
                <c:pt idx="30">
                  <c:v>Colombia</c:v>
                </c:pt>
                <c:pt idx="31">
                  <c:v>Cuba</c:v>
                </c:pt>
                <c:pt idx="32">
                  <c:v>Haití</c:v>
                </c:pt>
                <c:pt idx="33">
                  <c:v>Argentina</c:v>
                </c:pt>
              </c:strCache>
            </c:strRef>
          </c:cat>
          <c:val>
            <c:numRef>
              <c:f>'Gráfico 5'!$C$39:$C$72</c:f>
              <c:numCache>
                <c:formatCode>0.0</c:formatCode>
                <c:ptCount val="34"/>
                <c:pt idx="0">
                  <c:v>34.299999999999997</c:v>
                </c:pt>
                <c:pt idx="1">
                  <c:v>8.1999999999999993</c:v>
                </c:pt>
                <c:pt idx="2">
                  <c:v>7</c:v>
                </c:pt>
                <c:pt idx="3">
                  <c:v>4.5999999999999996</c:v>
                </c:pt>
                <c:pt idx="4">
                  <c:v>4.5</c:v>
                </c:pt>
                <c:pt idx="5">
                  <c:v>4.2</c:v>
                </c:pt>
                <c:pt idx="6">
                  <c:v>4.0999999999999996</c:v>
                </c:pt>
                <c:pt idx="7">
                  <c:v>4</c:v>
                </c:pt>
                <c:pt idx="8">
                  <c:v>3.9</c:v>
                </c:pt>
                <c:pt idx="9">
                  <c:v>3.9</c:v>
                </c:pt>
                <c:pt idx="10">
                  <c:v>3.8</c:v>
                </c:pt>
                <c:pt idx="11">
                  <c:v>3.7</c:v>
                </c:pt>
                <c:pt idx="12">
                  <c:v>3.6</c:v>
                </c:pt>
                <c:pt idx="13">
                  <c:v>3.5</c:v>
                </c:pt>
                <c:pt idx="14">
                  <c:v>3.5</c:v>
                </c:pt>
                <c:pt idx="15">
                  <c:v>3.5</c:v>
                </c:pt>
                <c:pt idx="16">
                  <c:v>3.4</c:v>
                </c:pt>
                <c:pt idx="17">
                  <c:v>3</c:v>
                </c:pt>
                <c:pt idx="18">
                  <c:v>3</c:v>
                </c:pt>
                <c:pt idx="19">
                  <c:v>2.8</c:v>
                </c:pt>
                <c:pt idx="20">
                  <c:v>2.5</c:v>
                </c:pt>
                <c:pt idx="21">
                  <c:v>2.5</c:v>
                </c:pt>
                <c:pt idx="22">
                  <c:v>2.4</c:v>
                </c:pt>
                <c:pt idx="23">
                  <c:v>2.2999999999999998</c:v>
                </c:pt>
                <c:pt idx="24">
                  <c:v>2.2999999999999998</c:v>
                </c:pt>
                <c:pt idx="25">
                  <c:v>2.1</c:v>
                </c:pt>
                <c:pt idx="26">
                  <c:v>2</c:v>
                </c:pt>
                <c:pt idx="27">
                  <c:v>1.9</c:v>
                </c:pt>
                <c:pt idx="28">
                  <c:v>1.9</c:v>
                </c:pt>
                <c:pt idx="29">
                  <c:v>1.8</c:v>
                </c:pt>
                <c:pt idx="30">
                  <c:v>1.3</c:v>
                </c:pt>
                <c:pt idx="31">
                  <c:v>1.3</c:v>
                </c:pt>
                <c:pt idx="32">
                  <c:v>-2</c:v>
                </c:pt>
                <c:pt idx="33">
                  <c:v>-3.1</c:v>
                </c:pt>
              </c:numCache>
            </c:numRef>
          </c:val>
          <c:extLst>
            <c:ext xmlns:c16="http://schemas.microsoft.com/office/drawing/2014/chart" uri="{C3380CC4-5D6E-409C-BE32-E72D297353CC}">
              <c16:uniqueId val="{00000006-ED27-481F-862E-D24D1D1FD54D}"/>
            </c:ext>
          </c:extLst>
        </c:ser>
        <c:dLbls>
          <c:showLegendKey val="0"/>
          <c:showVal val="0"/>
          <c:showCatName val="0"/>
          <c:showSerName val="0"/>
          <c:showPercent val="0"/>
          <c:showBubbleSize val="0"/>
        </c:dLbls>
        <c:gapWidth val="219"/>
        <c:overlap val="-27"/>
        <c:axId val="919472623"/>
        <c:axId val="1045482655"/>
      </c:barChart>
      <c:catAx>
        <c:axId val="91947262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045482655"/>
        <c:crosses val="autoZero"/>
        <c:auto val="1"/>
        <c:lblAlgn val="ctr"/>
        <c:lblOffset val="100"/>
        <c:noMultiLvlLbl val="0"/>
      </c:catAx>
      <c:valAx>
        <c:axId val="1045482655"/>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91947262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996466492369417E-2"/>
          <c:y val="5.3885652287796869E-2"/>
          <c:w val="0.96315691558275873"/>
          <c:h val="0.76641864700276385"/>
        </c:manualLayout>
      </c:layout>
      <c:barChart>
        <c:barDir val="col"/>
        <c:grouping val="clustered"/>
        <c:varyColors val="0"/>
        <c:ser>
          <c:idx val="0"/>
          <c:order val="0"/>
          <c:tx>
            <c:strRef>
              <c:f>'Gráfico 6'!$B$33</c:f>
              <c:strCache>
                <c:ptCount val="1"/>
                <c:pt idx="0">
                  <c:v>WTI</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dLbl>
              <c:idx val="0"/>
              <c:layout>
                <c:manualLayout>
                  <c:x val="-1.1222057569618572E-2"/>
                  <c:y val="1.550073909467923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0-16EB-4D7E-B2DF-899227E90358}"/>
                </c:ext>
              </c:extLst>
            </c:dLbl>
            <c:dLbl>
              <c:idx val="1"/>
              <c:layout>
                <c:manualLayout>
                  <c:x val="-7.3909118699003462E-3"/>
                  <c:y val="3.4364799889217449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16EB-4D7E-B2DF-899227E90358}"/>
                </c:ext>
              </c:extLst>
            </c:dLbl>
            <c:dLbl>
              <c:idx val="2"/>
              <c:layout>
                <c:manualLayout>
                  <c:x val="-1.0589623120594572E-2"/>
                  <c:y val="1.3225320345124228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2-16EB-4D7E-B2DF-899227E90358}"/>
                </c:ext>
              </c:extLst>
            </c:dLbl>
            <c:dLbl>
              <c:idx val="3"/>
              <c:layout>
                <c:manualLayout>
                  <c:x val="-1.0695028862098572E-2"/>
                  <c:y val="9.4096583311941064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16EB-4D7E-B2DF-899227E90358}"/>
                </c:ext>
              </c:extLst>
            </c:dLbl>
            <c:dLbl>
              <c:idx val="4"/>
              <c:layout>
                <c:manualLayout>
                  <c:x val="-1.0326170697352553E-2"/>
                  <c:y val="1.2396410802082659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4-16EB-4D7E-B2DF-899227E90358}"/>
                </c:ext>
              </c:extLst>
            </c:dLbl>
            <c:dLbl>
              <c:idx val="5"/>
              <c:layout>
                <c:manualLayout>
                  <c:x val="-9.4382109313804908E-3"/>
                  <c:y val="1.2443441130765832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16EB-4D7E-B2DF-899227E90358}"/>
                </c:ext>
              </c:extLst>
            </c:dLbl>
            <c:dLbl>
              <c:idx val="6"/>
              <c:layout>
                <c:manualLayout>
                  <c:x val="-1.0378811637586572E-2"/>
                  <c:y val="1.2040743941415888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6-16EB-4D7E-B2DF-899227E90358}"/>
                </c:ext>
              </c:extLst>
            </c:dLbl>
            <c:dLbl>
              <c:idx val="7"/>
              <c:layout>
                <c:manualLayout>
                  <c:x val="-1.0378811637586572E-2"/>
                  <c:y val="2.1829257698113606E-2"/>
                </c:manualLayout>
              </c:layout>
              <c:spPr>
                <a:noFill/>
                <a:ln>
                  <a:noFill/>
                </a:ln>
                <a:effectLst/>
              </c:spPr>
              <c:txPr>
                <a:bodyPr rot="0" spcFirstLastPara="1" vertOverflow="ellipsis" vert="horz" wrap="square" lIns="38100" tIns="19050" rIns="38100" bIns="19050" anchor="ctr" anchorCtr="1">
                  <a:noAutofit/>
                </a:bodyPr>
                <a:lstStyle/>
                <a:p>
                  <a:pPr>
                    <a:defRPr sz="800" b="1" i="0" u="none" strike="noStrike" kern="1200" baseline="0">
                      <a:solidFill>
                        <a:srgbClr val="0070C0"/>
                      </a:solidFill>
                      <a:latin typeface="+mn-lt"/>
                      <a:ea typeface="+mn-ea"/>
                      <a:cs typeface="+mn-cs"/>
                    </a:defRPr>
                  </a:pPr>
                  <a:endParaRPr lang="es-DO"/>
                </a:p>
              </c:txPr>
              <c:showLegendKey val="0"/>
              <c:showVal val="1"/>
              <c:showCatName val="0"/>
              <c:showSerName val="0"/>
              <c:showPercent val="0"/>
              <c:showBubbleSize val="0"/>
              <c:separator>. </c:separator>
              <c:extLst>
                <c:ext xmlns:c15="http://schemas.microsoft.com/office/drawing/2012/chart" uri="{CE6537A1-D6FC-4f65-9D91-7224C49458BB}">
                  <c15:layout>
                    <c:manualLayout>
                      <c:w val="4.7676132843713796E-2"/>
                      <c:h val="8.1974897437807684E-2"/>
                    </c:manualLayout>
                  </c15:layout>
                </c:ext>
                <c:ext xmlns:c16="http://schemas.microsoft.com/office/drawing/2014/chart" uri="{C3380CC4-5D6E-409C-BE32-E72D297353CC}">
                  <c16:uniqueId val="{00000007-16EB-4D7E-B2DF-899227E90358}"/>
                </c:ext>
              </c:extLst>
            </c:dLbl>
            <c:dLbl>
              <c:idx val="8"/>
              <c:layout>
                <c:manualLayout>
                  <c:x val="-7.7071290944123313E-3"/>
                  <c:y val="1.770528575170468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8-16EB-4D7E-B2DF-899227E90358}"/>
                </c:ext>
              </c:extLst>
            </c:dLbl>
            <c:dLbl>
              <c:idx val="9"/>
              <c:layout>
                <c:manualLayout>
                  <c:x val="-6.3447815611544049E-3"/>
                  <c:y val="9.4096583311941064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9-16EB-4D7E-B2DF-899227E90358}"/>
                </c:ext>
              </c:extLst>
            </c:dLbl>
            <c:dLbl>
              <c:idx val="10"/>
              <c:layout>
                <c:manualLayout>
                  <c:x val="-7.8651757761504081E-3"/>
                  <c:y val="1.2466956295107474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A-16EB-4D7E-B2DF-899227E90358}"/>
                </c:ext>
              </c:extLst>
            </c:dLbl>
            <c:dLbl>
              <c:idx val="11"/>
              <c:layout>
                <c:manualLayout>
                  <c:x val="-1.2584281241840654E-2"/>
                  <c:y val="1.6591254841021159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B-16EB-4D7E-B2DF-899227E90358}"/>
                </c:ext>
              </c:extLst>
            </c:dLbl>
            <c:dLbl>
              <c:idx val="12"/>
              <c:layout>
                <c:manualLayout>
                  <c:x val="-1.1011246086610688E-2"/>
                  <c:y val="1.360450237013260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C-16EB-4D7E-B2DF-899227E90358}"/>
                </c:ext>
              </c:extLst>
            </c:dLbl>
            <c:dLbl>
              <c:idx val="13"/>
              <c:layout>
                <c:manualLayout>
                  <c:x val="-7.7071290944123313E-3"/>
                  <c:y val="1.4363193019654066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D-16EB-4D7E-B2DF-899227E90358}"/>
                </c:ext>
              </c:extLst>
            </c:dLbl>
            <c:dLbl>
              <c:idx val="14"/>
              <c:layout>
                <c:manualLayout>
                  <c:x val="-6.2921406209204426E-3"/>
                  <c:y val="4.1478137102552706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E-16EB-4D7E-B2DF-899227E90358}"/>
                </c:ext>
              </c:extLst>
            </c:dLbl>
            <c:dLbl>
              <c:idx val="15"/>
              <c:layout>
                <c:manualLayout>
                  <c:x val="-9.1235195233739293E-3"/>
                  <c:y val="1.0882471309264124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F-16EB-4D7E-B2DF-899227E90358}"/>
                </c:ext>
              </c:extLst>
            </c:dLbl>
            <c:dLbl>
              <c:idx val="16"/>
              <c:layout>
                <c:manualLayout>
                  <c:x val="-1.3697746957083522E-2"/>
                  <c:y val="1.4827733067255053E-2"/>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0-16EB-4D7E-B2DF-899227E90358}"/>
                </c:ext>
              </c:extLst>
            </c:dLbl>
            <c:dLbl>
              <c:idx val="17"/>
              <c:layout>
                <c:manualLayout>
                  <c:x val="-1.1181443726939249E-16"/>
                  <c:y val="7.8903967968716755E-3"/>
                </c:manualLayout>
              </c:layout>
              <c:showLegendKey val="0"/>
              <c:showVal val="1"/>
              <c:showCatName val="0"/>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1-16EB-4D7E-B2DF-899227E90358}"/>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rgbClr val="0070C0"/>
                    </a:solidFill>
                    <a:latin typeface="+mn-lt"/>
                    <a:ea typeface="+mn-ea"/>
                    <a:cs typeface="+mn-cs"/>
                  </a:defRPr>
                </a:pPr>
                <a:endParaRPr lang="es-DO"/>
              </a:p>
            </c:txPr>
            <c:showLegendKey val="0"/>
            <c:showVal val="1"/>
            <c:showCatName val="0"/>
            <c:showSerName val="0"/>
            <c:showPercent val="0"/>
            <c:showBubbleSize val="0"/>
            <c:separator>. </c:separator>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6'!$C$32:$T$32</c:f>
              <c:numCache>
                <c:formatCode>General</c:formatCode>
                <c:ptCount val="18"/>
                <c:pt idx="0">
                  <c:v>44927</c:v>
                </c:pt>
                <c:pt idx="1">
                  <c:v>44958</c:v>
                </c:pt>
                <c:pt idx="2">
                  <c:v>44986</c:v>
                </c:pt>
                <c:pt idx="3">
                  <c:v>45017</c:v>
                </c:pt>
                <c:pt idx="4">
                  <c:v>45047</c:v>
                </c:pt>
                <c:pt idx="5">
                  <c:v>45078</c:v>
                </c:pt>
                <c:pt idx="6">
                  <c:v>45108</c:v>
                </c:pt>
                <c:pt idx="7">
                  <c:v>45139</c:v>
                </c:pt>
                <c:pt idx="8">
                  <c:v>45170</c:v>
                </c:pt>
                <c:pt idx="9">
                  <c:v>45200</c:v>
                </c:pt>
                <c:pt idx="10">
                  <c:v>45231</c:v>
                </c:pt>
                <c:pt idx="11">
                  <c:v>45261</c:v>
                </c:pt>
                <c:pt idx="12">
                  <c:v>45292</c:v>
                </c:pt>
                <c:pt idx="13">
                  <c:v>45323</c:v>
                </c:pt>
                <c:pt idx="14">
                  <c:v>45352</c:v>
                </c:pt>
                <c:pt idx="15">
                  <c:v>45383</c:v>
                </c:pt>
                <c:pt idx="16">
                  <c:v>45413</c:v>
                </c:pt>
                <c:pt idx="17">
                  <c:v>45444</c:v>
                </c:pt>
              </c:numCache>
            </c:numRef>
          </c:cat>
          <c:val>
            <c:numRef>
              <c:f>'Gráfico 6'!$C$33:$T$33</c:f>
              <c:numCache>
                <c:formatCode>General</c:formatCode>
                <c:ptCount val="18"/>
                <c:pt idx="0">
                  <c:v>78.12</c:v>
                </c:pt>
                <c:pt idx="1">
                  <c:v>76.83</c:v>
                </c:pt>
                <c:pt idx="2">
                  <c:v>73.28</c:v>
                </c:pt>
                <c:pt idx="3">
                  <c:v>79.45</c:v>
                </c:pt>
                <c:pt idx="4">
                  <c:v>71.58</c:v>
                </c:pt>
                <c:pt idx="5">
                  <c:v>70.25</c:v>
                </c:pt>
                <c:pt idx="6">
                  <c:v>76.069999999999993</c:v>
                </c:pt>
                <c:pt idx="7">
                  <c:v>81.39</c:v>
                </c:pt>
                <c:pt idx="8">
                  <c:v>89.43</c:v>
                </c:pt>
                <c:pt idx="9">
                  <c:v>85.64</c:v>
                </c:pt>
                <c:pt idx="10">
                  <c:v>77.69</c:v>
                </c:pt>
                <c:pt idx="11">
                  <c:v>71.900000000000006</c:v>
                </c:pt>
                <c:pt idx="12">
                  <c:v>74.150000000000006</c:v>
                </c:pt>
                <c:pt idx="13">
                  <c:v>77.25</c:v>
                </c:pt>
                <c:pt idx="14">
                  <c:v>81.28</c:v>
                </c:pt>
                <c:pt idx="15">
                  <c:v>85.35</c:v>
                </c:pt>
                <c:pt idx="16">
                  <c:v>80.12</c:v>
                </c:pt>
                <c:pt idx="17">
                  <c:v>82.69</c:v>
                </c:pt>
              </c:numCache>
            </c:numRef>
          </c:val>
          <c:extLst>
            <c:ext xmlns:c16="http://schemas.microsoft.com/office/drawing/2014/chart" uri="{C3380CC4-5D6E-409C-BE32-E72D297353CC}">
              <c16:uniqueId val="{00000012-16EB-4D7E-B2DF-899227E90358}"/>
            </c:ext>
          </c:extLst>
        </c:ser>
        <c:ser>
          <c:idx val="1"/>
          <c:order val="1"/>
          <c:tx>
            <c:strRef>
              <c:f>'Gráfico 6'!$B$34</c:f>
              <c:strCache>
                <c:ptCount val="1"/>
                <c:pt idx="0">
                  <c:v>BRENT</c:v>
                </c:pt>
              </c:strCache>
            </c:strRef>
          </c:tx>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dLbl>
              <c:idx val="0"/>
              <c:layout>
                <c:manualLayout>
                  <c:x val="-1.467629413726089E-3"/>
                  <c:y val="6.755057556630720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16EB-4D7E-B2DF-899227E90358}"/>
                </c:ext>
              </c:extLst>
            </c:dLbl>
            <c:dLbl>
              <c:idx val="1"/>
              <c:layout>
                <c:manualLayout>
                  <c:x val="0"/>
                  <c:y val="-4.147813710255289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16EB-4D7E-B2DF-899227E90358}"/>
                </c:ext>
              </c:extLst>
            </c:dLbl>
            <c:dLbl>
              <c:idx val="2"/>
              <c:layout>
                <c:manualLayout>
                  <c:x val="4.5610587839521677E-3"/>
                  <c:y val="1.090287126688601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16EB-4D7E-B2DF-899227E90358}"/>
                </c:ext>
              </c:extLst>
            </c:dLbl>
            <c:dLbl>
              <c:idx val="3"/>
              <c:layout>
                <c:manualLayout>
                  <c:x val="1.0012926137700773E-3"/>
                  <c:y val="6.091080763485130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16EB-4D7E-B2DF-899227E90358}"/>
                </c:ext>
              </c:extLst>
            </c:dLbl>
            <c:dLbl>
              <c:idx val="4"/>
              <c:layout>
                <c:manualLayout>
                  <c:x val="-1.4676294137261395E-3"/>
                  <c:y val="9.43317349553571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16EB-4D7E-B2DF-899227E90358}"/>
                </c:ext>
              </c:extLst>
            </c:dLbl>
            <c:dLbl>
              <c:idx val="5"/>
              <c:layout>
                <c:manualLayout>
                  <c:x val="-1.881201412412164E-3"/>
                  <c:y val="1.46969777135029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16EB-4D7E-B2DF-899227E90358}"/>
                </c:ext>
              </c:extLst>
            </c:dLbl>
            <c:dLbl>
              <c:idx val="6"/>
              <c:layout>
                <c:manualLayout>
                  <c:x val="-2.7244473444442215E-3"/>
                  <c:y val="4.171328874596894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16EB-4D7E-B2DF-899227E90358}"/>
                </c:ext>
              </c:extLst>
            </c:dLbl>
            <c:dLbl>
              <c:idx val="7"/>
              <c:layout>
                <c:manualLayout>
                  <c:x val="-1.5730351552300241E-3"/>
                  <c:y val="7.8187921435835938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16EB-4D7E-B2DF-899227E90358}"/>
                </c:ext>
              </c:extLst>
            </c:dLbl>
            <c:dLbl>
              <c:idx val="8"/>
              <c:layout>
                <c:manualLayout>
                  <c:x val="0"/>
                  <c:y val="7.041485322291657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16EB-4D7E-B2DF-899227E90358}"/>
                </c:ext>
              </c:extLst>
            </c:dLbl>
            <c:dLbl>
              <c:idx val="9"/>
              <c:layout>
                <c:manualLayout>
                  <c:x val="-1.775795670908164E-3"/>
                  <c:y val="2.678115938904990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16EB-4D7E-B2DF-899227E90358}"/>
                </c:ext>
              </c:extLst>
            </c:dLbl>
            <c:dLbl>
              <c:idx val="10"/>
              <c:layout>
                <c:manualLayout>
                  <c:x val="-7.2855061283963315E-3"/>
                  <c:y val="-1.919751888888216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16EB-4D7E-B2DF-899227E90358}"/>
                </c:ext>
              </c:extLst>
            </c:dLbl>
            <c:dLbl>
              <c:idx val="11"/>
              <c:layout>
                <c:manualLayout>
                  <c:x val="-2.0920128954201641E-3"/>
                  <c:y val="-1.91975188888823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16EB-4D7E-B2DF-899227E90358}"/>
                </c:ext>
              </c:extLst>
            </c:dLbl>
            <c:dLbl>
              <c:idx val="12"/>
              <c:layout>
                <c:manualLayout>
                  <c:x val="-2.777212145714086E-3"/>
                  <c:y val="-5.688383574135148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16EB-4D7E-B2DF-899227E90358}"/>
                </c:ext>
              </c:extLst>
            </c:dLbl>
            <c:dLbl>
              <c:idx val="13"/>
              <c:layout>
                <c:manualLayout>
                  <c:x val="1.0540574150388462E-4"/>
                  <c:y val="-1.540569863879858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16EB-4D7E-B2DF-899227E90358}"/>
                </c:ext>
              </c:extLst>
            </c:dLbl>
            <c:dLbl>
              <c:idx val="16"/>
              <c:layout>
                <c:manualLayout>
                  <c:x val="3.0244273746035024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16EB-4D7E-B2DF-899227E90358}"/>
                </c:ext>
              </c:extLst>
            </c:dLbl>
            <c:dLbl>
              <c:idx val="17"/>
              <c:layout>
                <c:manualLayout>
                  <c:x val="1.5247599403542726E-2"/>
                  <c:y val="-7.890396796871692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16EB-4D7E-B2DF-899227E90358}"/>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lumMod val="50000"/>
                      </a:schemeClr>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6'!$C$32:$T$32</c:f>
              <c:numCache>
                <c:formatCode>General</c:formatCode>
                <c:ptCount val="18"/>
                <c:pt idx="0">
                  <c:v>44927</c:v>
                </c:pt>
                <c:pt idx="1">
                  <c:v>44958</c:v>
                </c:pt>
                <c:pt idx="2">
                  <c:v>44986</c:v>
                </c:pt>
                <c:pt idx="3">
                  <c:v>45017</c:v>
                </c:pt>
                <c:pt idx="4">
                  <c:v>45047</c:v>
                </c:pt>
                <c:pt idx="5">
                  <c:v>45078</c:v>
                </c:pt>
                <c:pt idx="6">
                  <c:v>45108</c:v>
                </c:pt>
                <c:pt idx="7">
                  <c:v>45139</c:v>
                </c:pt>
                <c:pt idx="8">
                  <c:v>45170</c:v>
                </c:pt>
                <c:pt idx="9">
                  <c:v>45200</c:v>
                </c:pt>
                <c:pt idx="10">
                  <c:v>45231</c:v>
                </c:pt>
                <c:pt idx="11">
                  <c:v>45261</c:v>
                </c:pt>
                <c:pt idx="12">
                  <c:v>45292</c:v>
                </c:pt>
                <c:pt idx="13">
                  <c:v>45323</c:v>
                </c:pt>
                <c:pt idx="14">
                  <c:v>45352</c:v>
                </c:pt>
                <c:pt idx="15">
                  <c:v>45383</c:v>
                </c:pt>
                <c:pt idx="16">
                  <c:v>45413</c:v>
                </c:pt>
                <c:pt idx="17">
                  <c:v>45444</c:v>
                </c:pt>
              </c:numCache>
            </c:numRef>
          </c:cat>
          <c:val>
            <c:numRef>
              <c:f>'Gráfico 6'!$C$34:$T$34</c:f>
              <c:numCache>
                <c:formatCode>General</c:formatCode>
                <c:ptCount val="18"/>
                <c:pt idx="0">
                  <c:v>82.5</c:v>
                </c:pt>
                <c:pt idx="1">
                  <c:v>82.59</c:v>
                </c:pt>
                <c:pt idx="2">
                  <c:v>78.430000000000007</c:v>
                </c:pt>
                <c:pt idx="3">
                  <c:v>84.64</c:v>
                </c:pt>
                <c:pt idx="4">
                  <c:v>75.47</c:v>
                </c:pt>
                <c:pt idx="5">
                  <c:v>74.84</c:v>
                </c:pt>
                <c:pt idx="6">
                  <c:v>80.11</c:v>
                </c:pt>
                <c:pt idx="7">
                  <c:v>86.15</c:v>
                </c:pt>
                <c:pt idx="8">
                  <c:v>93.72</c:v>
                </c:pt>
                <c:pt idx="9">
                  <c:v>90.6</c:v>
                </c:pt>
                <c:pt idx="10">
                  <c:v>82.94</c:v>
                </c:pt>
                <c:pt idx="11">
                  <c:v>77.63</c:v>
                </c:pt>
                <c:pt idx="12">
                  <c:v>80.12</c:v>
                </c:pt>
                <c:pt idx="13">
                  <c:v>83.48</c:v>
                </c:pt>
                <c:pt idx="14">
                  <c:v>85.41</c:v>
                </c:pt>
                <c:pt idx="15">
                  <c:v>89.94</c:v>
                </c:pt>
                <c:pt idx="16">
                  <c:v>81.75</c:v>
                </c:pt>
                <c:pt idx="17">
                  <c:v>82.25</c:v>
                </c:pt>
              </c:numCache>
            </c:numRef>
          </c:val>
          <c:extLst>
            <c:ext xmlns:c16="http://schemas.microsoft.com/office/drawing/2014/chart" uri="{C3380CC4-5D6E-409C-BE32-E72D297353CC}">
              <c16:uniqueId val="{00000023-16EB-4D7E-B2DF-899227E90358}"/>
            </c:ext>
          </c:extLst>
        </c:ser>
        <c:dLbls>
          <c:showLegendKey val="0"/>
          <c:showVal val="1"/>
          <c:showCatName val="0"/>
          <c:showSerName val="0"/>
          <c:showPercent val="0"/>
          <c:showBubbleSize val="0"/>
        </c:dLbls>
        <c:gapWidth val="150"/>
        <c:axId val="320014080"/>
        <c:axId val="320035296"/>
      </c:barChart>
      <c:catAx>
        <c:axId val="320014080"/>
        <c:scaling>
          <c:orientation val="minMax"/>
        </c:scaling>
        <c:delete val="0"/>
        <c:axPos val="b"/>
        <c:numFmt formatCode="General" sourceLinked="1"/>
        <c:majorTickMark val="none"/>
        <c:minorTickMark val="none"/>
        <c:tickLblPos val="low"/>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700" b="1" i="0" u="none" strike="noStrike" kern="1200" baseline="0">
                <a:solidFill>
                  <a:schemeClr val="tx1"/>
                </a:solidFill>
                <a:latin typeface="Avenir Next LT Pro" panose="020B0504020202020204" pitchFamily="34" charset="0"/>
                <a:ea typeface="+mn-ea"/>
                <a:cs typeface="+mn-cs"/>
              </a:defRPr>
            </a:pPr>
            <a:endParaRPr lang="es-DO"/>
          </a:p>
        </c:txPr>
        <c:crossAx val="320035296"/>
        <c:crosses val="autoZero"/>
        <c:auto val="1"/>
        <c:lblAlgn val="ctr"/>
        <c:lblOffset val="100"/>
        <c:noMultiLvlLbl val="0"/>
      </c:catAx>
      <c:valAx>
        <c:axId val="320035296"/>
        <c:scaling>
          <c:orientation val="minMax"/>
        </c:scaling>
        <c:delete val="1"/>
        <c:axPos val="l"/>
        <c:numFmt formatCode="General" sourceLinked="1"/>
        <c:majorTickMark val="none"/>
        <c:minorTickMark val="none"/>
        <c:tickLblPos val="nextTo"/>
        <c:crossAx val="320014080"/>
        <c:crosses val="autoZero"/>
        <c:crossBetween val="between"/>
      </c:valAx>
      <c:spPr>
        <a:noFill/>
        <a:ln>
          <a:noFill/>
        </a:ln>
        <a:effectLst/>
      </c:spPr>
    </c:plotArea>
    <c:legend>
      <c:legendPos val="b"/>
      <c:layout>
        <c:manualLayout>
          <c:xMode val="edge"/>
          <c:yMode val="edge"/>
          <c:x val="0.40770532072328902"/>
          <c:y val="0.91385872742462571"/>
          <c:w val="0.11263228977933414"/>
          <c:h val="6.9994846259815141E-2"/>
        </c:manualLayout>
      </c:layout>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autoTitleDeleted val="1"/>
    <c:plotArea>
      <c:layout>
        <c:manualLayout>
          <c:layoutTarget val="inner"/>
          <c:xMode val="edge"/>
          <c:yMode val="edge"/>
          <c:x val="3.7689669871984431E-2"/>
          <c:y val="2.7341157826969737E-2"/>
          <c:w val="0.95929186881942785"/>
          <c:h val="0.80629735551923931"/>
        </c:manualLayout>
      </c:layout>
      <c:barChart>
        <c:barDir val="col"/>
        <c:grouping val="clustered"/>
        <c:varyColors val="0"/>
        <c:ser>
          <c:idx val="0"/>
          <c:order val="0"/>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numRef>
              <c:f>'Gráfico 7'!$P$29:$AG$29</c:f>
              <c:numCache>
                <c:formatCode>mmm\-yy</c:formatCode>
                <c:ptCount val="18"/>
                <c:pt idx="0">
                  <c:v>44927</c:v>
                </c:pt>
                <c:pt idx="1">
                  <c:v>44958</c:v>
                </c:pt>
                <c:pt idx="2">
                  <c:v>44986</c:v>
                </c:pt>
                <c:pt idx="3">
                  <c:v>45017</c:v>
                </c:pt>
                <c:pt idx="4">
                  <c:v>45047</c:v>
                </c:pt>
                <c:pt idx="5">
                  <c:v>45078</c:v>
                </c:pt>
                <c:pt idx="6">
                  <c:v>45108</c:v>
                </c:pt>
                <c:pt idx="7">
                  <c:v>45139</c:v>
                </c:pt>
                <c:pt idx="8">
                  <c:v>45170</c:v>
                </c:pt>
                <c:pt idx="9">
                  <c:v>45200</c:v>
                </c:pt>
                <c:pt idx="10">
                  <c:v>45231</c:v>
                </c:pt>
                <c:pt idx="11">
                  <c:v>45261</c:v>
                </c:pt>
                <c:pt idx="12">
                  <c:v>45292</c:v>
                </c:pt>
                <c:pt idx="13">
                  <c:v>45323</c:v>
                </c:pt>
                <c:pt idx="14">
                  <c:v>45352</c:v>
                </c:pt>
                <c:pt idx="15">
                  <c:v>45383</c:v>
                </c:pt>
                <c:pt idx="16">
                  <c:v>45413</c:v>
                </c:pt>
                <c:pt idx="17">
                  <c:v>45444</c:v>
                </c:pt>
              </c:numCache>
            </c:numRef>
          </c:cat>
          <c:val>
            <c:numRef>
              <c:f>'Gráfico 7'!$P$30:$AG$30</c:f>
              <c:numCache>
                <c:formatCode>#,##0.0</c:formatCode>
                <c:ptCount val="18"/>
                <c:pt idx="0">
                  <c:v>1898.63</c:v>
                </c:pt>
                <c:pt idx="1">
                  <c:v>1854.54</c:v>
                </c:pt>
                <c:pt idx="2">
                  <c:v>1912.73</c:v>
                </c:pt>
                <c:pt idx="3">
                  <c:v>2000.42</c:v>
                </c:pt>
                <c:pt idx="4">
                  <c:v>1990.22</c:v>
                </c:pt>
                <c:pt idx="5">
                  <c:v>1942.9</c:v>
                </c:pt>
                <c:pt idx="6">
                  <c:v>1948.85</c:v>
                </c:pt>
                <c:pt idx="7">
                  <c:v>1920.02</c:v>
                </c:pt>
                <c:pt idx="8">
                  <c:v>1916.96</c:v>
                </c:pt>
                <c:pt idx="9">
                  <c:v>1913.04</c:v>
                </c:pt>
                <c:pt idx="10">
                  <c:v>1985.27</c:v>
                </c:pt>
                <c:pt idx="11">
                  <c:v>2029.29</c:v>
                </c:pt>
                <c:pt idx="12">
                  <c:v>2034.04</c:v>
                </c:pt>
                <c:pt idx="13">
                  <c:v>2023.24</c:v>
                </c:pt>
                <c:pt idx="14">
                  <c:v>2158.0100000000002</c:v>
                </c:pt>
                <c:pt idx="15">
                  <c:v>2335.4899999999998</c:v>
                </c:pt>
                <c:pt idx="16">
                  <c:v>2352.14</c:v>
                </c:pt>
                <c:pt idx="17">
                  <c:v>2326.33</c:v>
                </c:pt>
              </c:numCache>
            </c:numRef>
          </c:val>
          <c:extLst>
            <c:ext xmlns:c16="http://schemas.microsoft.com/office/drawing/2014/chart" uri="{C3380CC4-5D6E-409C-BE32-E72D297353CC}">
              <c16:uniqueId val="{00000000-E530-4F1B-8B3F-7D24237E325A}"/>
            </c:ext>
          </c:extLst>
        </c:ser>
        <c:dLbls>
          <c:showLegendKey val="0"/>
          <c:showVal val="0"/>
          <c:showCatName val="0"/>
          <c:showSerName val="0"/>
          <c:showPercent val="0"/>
          <c:showBubbleSize val="0"/>
        </c:dLbls>
        <c:gapWidth val="100"/>
        <c:overlap val="-24"/>
        <c:axId val="1715728975"/>
        <c:axId val="123598351"/>
      </c:barChart>
      <c:dateAx>
        <c:axId val="1715728975"/>
        <c:scaling>
          <c:orientation val="minMax"/>
        </c:scaling>
        <c:delete val="0"/>
        <c:axPos val="b"/>
        <c:numFmt formatCode="mmm\-yy" sourceLinked="1"/>
        <c:majorTickMark val="out"/>
        <c:minorTickMark val="none"/>
        <c:tickLblPos val="nextTo"/>
        <c:spPr>
          <a:noFill/>
          <a:ln w="9525" cap="flat" cmpd="sng" algn="ctr">
            <a:solidFill>
              <a:schemeClr val="tx2">
                <a:lumMod val="15000"/>
                <a:lumOff val="85000"/>
              </a:schemeClr>
            </a:solidFill>
            <a:round/>
          </a:ln>
          <a:effectLst/>
        </c:spPr>
        <c:txPr>
          <a:bodyPr rot="-5400000" spcFirstLastPara="1" vertOverflow="ellipsis" wrap="square" anchor="ctr" anchorCtr="1"/>
          <a:lstStyle/>
          <a:p>
            <a:pPr>
              <a:defRPr sz="900" b="1" i="0" u="none" strike="noStrike" kern="1200" baseline="0">
                <a:solidFill>
                  <a:sysClr val="windowText" lastClr="000000"/>
                </a:solidFill>
                <a:latin typeface="+mn-lt"/>
                <a:ea typeface="+mn-ea"/>
                <a:cs typeface="+mn-cs"/>
              </a:defRPr>
            </a:pPr>
            <a:endParaRPr lang="es-DO"/>
          </a:p>
        </c:txPr>
        <c:crossAx val="123598351"/>
        <c:crosses val="autoZero"/>
        <c:auto val="1"/>
        <c:lblOffset val="100"/>
        <c:baseTimeUnit val="months"/>
      </c:dateAx>
      <c:valAx>
        <c:axId val="123598351"/>
        <c:scaling>
          <c:orientation val="minMax"/>
        </c:scaling>
        <c:delete val="1"/>
        <c:axPos val="l"/>
        <c:numFmt formatCode="#,##0.0" sourceLinked="1"/>
        <c:majorTickMark val="none"/>
        <c:minorTickMark val="none"/>
        <c:tickLblPos val="nextTo"/>
        <c:crossAx val="171572897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spPr>
            <a:ln w="28575" cap="rnd">
              <a:solidFill>
                <a:schemeClr val="accent1"/>
              </a:solidFill>
              <a:round/>
            </a:ln>
            <a:effectLst/>
          </c:spPr>
          <c:marker>
            <c:symbol val="none"/>
          </c:marker>
          <c:dLbls>
            <c:dLbl>
              <c:idx val="1"/>
              <c:layout>
                <c:manualLayout>
                  <c:x val="-2.1448039580204616E-2"/>
                  <c:y val="-9.00809273840771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76C-4188-AC4B-E46561AE7CB9}"/>
                </c:ext>
              </c:extLst>
            </c:dLbl>
            <c:spPr>
              <a:noFill/>
              <a:ln>
                <a:noFill/>
              </a:ln>
              <a:effectLst/>
            </c:spPr>
            <c:txPr>
              <a:bodyPr rot="0" spcFirstLastPara="1" vertOverflow="ellipsis" vert="horz" wrap="square" anchor="ctr" anchorCtr="1"/>
              <a:lstStyle/>
              <a:p>
                <a:pPr>
                  <a:defRPr sz="9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8'!$A$9:$A$14</c:f>
              <c:strCache>
                <c:ptCount val="6"/>
                <c:pt idx="0">
                  <c:v>T1- 2019</c:v>
                </c:pt>
                <c:pt idx="1">
                  <c:v>T1-2020</c:v>
                </c:pt>
                <c:pt idx="2">
                  <c:v>T1- 2021</c:v>
                </c:pt>
                <c:pt idx="3">
                  <c:v>T1- 2022</c:v>
                </c:pt>
                <c:pt idx="4">
                  <c:v>T1- 2023</c:v>
                </c:pt>
                <c:pt idx="5">
                  <c:v>T1- 2024*</c:v>
                </c:pt>
              </c:strCache>
            </c:strRef>
          </c:cat>
          <c:val>
            <c:numRef>
              <c:f>'Gráfico 8'!$B$9:$B$14</c:f>
              <c:numCache>
                <c:formatCode>0.0</c:formatCode>
                <c:ptCount val="6"/>
                <c:pt idx="0" formatCode="General">
                  <c:v>5.7</c:v>
                </c:pt>
                <c:pt idx="1">
                  <c:v>0</c:v>
                </c:pt>
                <c:pt idx="2" formatCode="General">
                  <c:v>3.1</c:v>
                </c:pt>
                <c:pt idx="3" formatCode="General">
                  <c:v>6.1</c:v>
                </c:pt>
                <c:pt idx="4" formatCode="General">
                  <c:v>1.4</c:v>
                </c:pt>
                <c:pt idx="5" formatCode="General">
                  <c:v>4.0999999999999996</c:v>
                </c:pt>
              </c:numCache>
            </c:numRef>
          </c:val>
          <c:smooth val="0"/>
          <c:extLst>
            <c:ext xmlns:c16="http://schemas.microsoft.com/office/drawing/2014/chart" uri="{C3380CC4-5D6E-409C-BE32-E72D297353CC}">
              <c16:uniqueId val="{00000001-276C-4188-AC4B-E46561AE7CB9}"/>
            </c:ext>
          </c:extLst>
        </c:ser>
        <c:dLbls>
          <c:dLblPos val="t"/>
          <c:showLegendKey val="0"/>
          <c:showVal val="1"/>
          <c:showCatName val="0"/>
          <c:showSerName val="0"/>
          <c:showPercent val="0"/>
          <c:showBubbleSize val="0"/>
        </c:dLbls>
        <c:smooth val="0"/>
        <c:axId val="130984544"/>
        <c:axId val="130994144"/>
      </c:lineChart>
      <c:catAx>
        <c:axId val="1309845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30994144"/>
        <c:crosses val="autoZero"/>
        <c:auto val="1"/>
        <c:lblAlgn val="ctr"/>
        <c:lblOffset val="100"/>
        <c:noMultiLvlLbl val="0"/>
      </c:catAx>
      <c:valAx>
        <c:axId val="130994144"/>
        <c:scaling>
          <c:orientation val="minMax"/>
        </c:scaling>
        <c:delete val="1"/>
        <c:axPos val="l"/>
        <c:numFmt formatCode="General" sourceLinked="1"/>
        <c:majorTickMark val="none"/>
        <c:minorTickMark val="none"/>
        <c:tickLblPos val="nextTo"/>
        <c:crossAx val="13098454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venir Next LT Pro" panose="020B0504020202020204" pitchFamily="34" charset="0"/>
        </a:defRPr>
      </a:pPr>
      <a:endParaRPr lang="es-DO"/>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'Gráfico 9'!$I$37</c:f>
              <c:strCache>
                <c:ptCount val="1"/>
                <c:pt idx="0">
                  <c:v>RESERVAS INTERNACIONALES</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dLbl>
              <c:idx val="1"/>
              <c:layout>
                <c:manualLayout>
                  <c:x val="-9.4663167104111989E-2"/>
                  <c:y val="-3.76647834274952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260-4083-8EEC-A265C47C8376}"/>
                </c:ext>
              </c:extLst>
            </c:dLbl>
            <c:dLbl>
              <c:idx val="2"/>
              <c:layout>
                <c:manualLayout>
                  <c:x val="-2.5217948795079086E-2"/>
                  <c:y val="-4.575209652878525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260-4083-8EEC-A265C47C8376}"/>
                </c:ext>
              </c:extLst>
            </c:dLbl>
            <c:dLbl>
              <c:idx val="3"/>
              <c:layout>
                <c:manualLayout>
                  <c:x val="-3.4735658695940475E-2"/>
                  <c:y val="-6.846619287792636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260-4083-8EEC-A265C47C8376}"/>
                </c:ext>
              </c:extLst>
            </c:dLbl>
            <c:dLbl>
              <c:idx val="4"/>
              <c:layout>
                <c:manualLayout>
                  <c:x val="-5.3782718476517714E-2"/>
                  <c:y val="-7.34567615605088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260-4083-8EEC-A265C47C8376}"/>
                </c:ext>
              </c:extLst>
            </c:dLbl>
            <c:dLbl>
              <c:idx val="5"/>
              <c:layout>
                <c:manualLayout>
                  <c:x val="-5.3782718476517714E-2"/>
                  <c:y val="-4.32098597414757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260-4083-8EEC-A265C47C8376}"/>
                </c:ext>
              </c:extLst>
            </c:dLbl>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venir Next LT Pro" panose="020B0504020202020204" pitchFamily="34" charset="0"/>
                    <a:ea typeface="+mn-ea"/>
                    <a:cs typeface="+mn-cs"/>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'Gráfico 9'!$H$38:$H$44</c:f>
              <c:strCache>
                <c:ptCount val="7"/>
                <c:pt idx="1">
                  <c:v>ENERO </c:v>
                </c:pt>
                <c:pt idx="2">
                  <c:v>FEBRERO</c:v>
                </c:pt>
                <c:pt idx="3">
                  <c:v>MARZO</c:v>
                </c:pt>
                <c:pt idx="4">
                  <c:v>ABRIL</c:v>
                </c:pt>
                <c:pt idx="5">
                  <c:v>MAYO</c:v>
                </c:pt>
                <c:pt idx="6">
                  <c:v>JUNIO</c:v>
                </c:pt>
              </c:strCache>
            </c:strRef>
          </c:cat>
          <c:val>
            <c:numRef>
              <c:f>'Gráfico 9'!$I$38:$I$44</c:f>
              <c:numCache>
                <c:formatCode>General</c:formatCode>
                <c:ptCount val="7"/>
                <c:pt idx="1">
                  <c:v>14371.3</c:v>
                </c:pt>
                <c:pt idx="2">
                  <c:v>14169.6</c:v>
                </c:pt>
                <c:pt idx="3">
                  <c:v>13813.5</c:v>
                </c:pt>
                <c:pt idx="4">
                  <c:v>13798.5</c:v>
                </c:pt>
                <c:pt idx="5">
                  <c:v>13937.5</c:v>
                </c:pt>
                <c:pt idx="6">
                  <c:v>13391.1</c:v>
                </c:pt>
              </c:numCache>
            </c:numRef>
          </c:val>
          <c:smooth val="0"/>
          <c:extLst>
            <c:ext xmlns:c16="http://schemas.microsoft.com/office/drawing/2014/chart" uri="{C3380CC4-5D6E-409C-BE32-E72D297353CC}">
              <c16:uniqueId val="{00000005-1260-4083-8EEC-A265C47C8376}"/>
            </c:ext>
          </c:extLst>
        </c:ser>
        <c:dLbls>
          <c:dLblPos val="ctr"/>
          <c:showLegendKey val="0"/>
          <c:showVal val="1"/>
          <c:showCatName val="0"/>
          <c:showSerName val="0"/>
          <c:showPercent val="0"/>
          <c:showBubbleSize val="0"/>
        </c:dLbls>
        <c:marker val="1"/>
        <c:smooth val="0"/>
        <c:axId val="90118784"/>
        <c:axId val="90123584"/>
      </c:lineChart>
      <c:catAx>
        <c:axId val="90118784"/>
        <c:scaling>
          <c:orientation val="minMax"/>
        </c:scaling>
        <c:delete val="0"/>
        <c:axPos val="b"/>
        <c:majorGridlines>
          <c:spPr>
            <a:ln w="9525" cap="flat" cmpd="sng" algn="ctr">
              <a:no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cap="all" spc="120" normalizeH="0" baseline="0">
                <a:solidFill>
                  <a:sysClr val="windowText" lastClr="000000"/>
                </a:solidFill>
                <a:latin typeface="Avenir Next LT Pro" panose="020B0504020202020204" pitchFamily="34" charset="0"/>
                <a:ea typeface="+mn-ea"/>
                <a:cs typeface="+mn-cs"/>
              </a:defRPr>
            </a:pPr>
            <a:endParaRPr lang="es-DO"/>
          </a:p>
        </c:txPr>
        <c:crossAx val="90123584"/>
        <c:crosses val="autoZero"/>
        <c:auto val="1"/>
        <c:lblAlgn val="ctr"/>
        <c:lblOffset val="100"/>
        <c:noMultiLvlLbl val="0"/>
      </c:catAx>
      <c:valAx>
        <c:axId val="90123584"/>
        <c:scaling>
          <c:orientation val="minMax"/>
        </c:scaling>
        <c:delete val="1"/>
        <c:axPos val="l"/>
        <c:numFmt formatCode="_(&quot;$&quot;* #,##0.00_);_(&quot;$&quot;* \(#,##0.00\);_(&quot;$&quot;* &quot;-&quot;??_);_(@_)" sourceLinked="0"/>
        <c:majorTickMark val="none"/>
        <c:minorTickMark val="none"/>
        <c:tickLblPos val="nextTo"/>
        <c:crossAx val="9011878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noFill/>
      <a:round/>
    </a:ln>
    <a:effectLst/>
  </c:spPr>
  <c:txPr>
    <a:bodyPr/>
    <a:lstStyle/>
    <a:p>
      <a:pPr>
        <a:defRPr sz="1000" b="1">
          <a:solidFill>
            <a:sysClr val="windowText" lastClr="000000"/>
          </a:solidFill>
          <a:latin typeface="Avenir Next LT Pro" panose="020B0504020202020204" pitchFamily="34" charset="0"/>
        </a:defRPr>
      </a:pPr>
      <a:endParaRPr lang="es-DO"/>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7928419485726927E-3"/>
          <c:y val="3.7781222651208729E-2"/>
          <c:w val="0.98342749824087694"/>
          <c:h val="0.74690285925696753"/>
        </c:manualLayout>
      </c:layout>
      <c:lineChart>
        <c:grouping val="stacked"/>
        <c:varyColors val="0"/>
        <c:ser>
          <c:idx val="0"/>
          <c:order val="0"/>
          <c:tx>
            <c:strRef>
              <c:f>'Gráfico 10'!$C$10</c:f>
              <c:strCache>
                <c:ptCount val="1"/>
                <c:pt idx="0">
                  <c:v>Depósito</c:v>
                </c:pt>
              </c:strCache>
            </c:strRef>
          </c:tx>
          <c:spPr>
            <a:ln w="28575" cap="rnd">
              <a:solidFill>
                <a:srgbClr val="002060"/>
              </a:solid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0-89EE-428B-BE2D-D03FC057ED2F}"/>
                </c:ext>
              </c:extLst>
            </c:dLbl>
            <c:dLbl>
              <c:idx val="1"/>
              <c:delete val="1"/>
              <c:extLst>
                <c:ext xmlns:c15="http://schemas.microsoft.com/office/drawing/2012/chart" uri="{CE6537A1-D6FC-4f65-9D91-7224C49458BB}"/>
                <c:ext xmlns:c16="http://schemas.microsoft.com/office/drawing/2014/chart" uri="{C3380CC4-5D6E-409C-BE32-E72D297353CC}">
                  <c16:uniqueId val="{00000001-89EE-428B-BE2D-D03FC057ED2F}"/>
                </c:ext>
              </c:extLst>
            </c:dLbl>
            <c:dLbl>
              <c:idx val="3"/>
              <c:delete val="1"/>
              <c:extLst>
                <c:ext xmlns:c15="http://schemas.microsoft.com/office/drawing/2012/chart" uri="{CE6537A1-D6FC-4f65-9D91-7224C49458BB}"/>
                <c:ext xmlns:c16="http://schemas.microsoft.com/office/drawing/2014/chart" uri="{C3380CC4-5D6E-409C-BE32-E72D297353CC}">
                  <c16:uniqueId val="{00000002-89EE-428B-BE2D-D03FC057ED2F}"/>
                </c:ext>
              </c:extLst>
            </c:dLbl>
            <c:dLbl>
              <c:idx val="5"/>
              <c:layout>
                <c:manualLayout>
                  <c:x val="-1.1209790036124255E-2"/>
                  <c:y val="-3.456447871946166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9EE-428B-BE2D-D03FC057ED2F}"/>
                </c:ext>
              </c:extLst>
            </c:dLbl>
            <c:dLbl>
              <c:idx val="6"/>
              <c:delete val="1"/>
              <c:extLst>
                <c:ext xmlns:c15="http://schemas.microsoft.com/office/drawing/2012/chart" uri="{CE6537A1-D6FC-4f65-9D91-7224C49458BB}"/>
                <c:ext xmlns:c16="http://schemas.microsoft.com/office/drawing/2014/chart" uri="{C3380CC4-5D6E-409C-BE32-E72D297353CC}">
                  <c16:uniqueId val="{00000004-89EE-428B-BE2D-D03FC057ED2F}"/>
                </c:ext>
              </c:extLst>
            </c:dLbl>
            <c:dLbl>
              <c:idx val="7"/>
              <c:delete val="1"/>
              <c:extLst>
                <c:ext xmlns:c15="http://schemas.microsoft.com/office/drawing/2012/chart" uri="{CE6537A1-D6FC-4f65-9D91-7224C49458BB}"/>
                <c:ext xmlns:c16="http://schemas.microsoft.com/office/drawing/2014/chart" uri="{C3380CC4-5D6E-409C-BE32-E72D297353CC}">
                  <c16:uniqueId val="{00000005-89EE-428B-BE2D-D03FC057ED2F}"/>
                </c:ext>
              </c:extLst>
            </c:dLbl>
            <c:dLbl>
              <c:idx val="8"/>
              <c:delete val="1"/>
              <c:extLst>
                <c:ext xmlns:c15="http://schemas.microsoft.com/office/drawing/2012/chart" uri="{CE6537A1-D6FC-4f65-9D91-7224C49458BB}"/>
                <c:ext xmlns:c16="http://schemas.microsoft.com/office/drawing/2014/chart" uri="{C3380CC4-5D6E-409C-BE32-E72D297353CC}">
                  <c16:uniqueId val="{00000006-89EE-428B-BE2D-D03FC057ED2F}"/>
                </c:ext>
              </c:extLst>
            </c:dLbl>
            <c:dLbl>
              <c:idx val="9"/>
              <c:delete val="1"/>
              <c:extLst>
                <c:ext xmlns:c15="http://schemas.microsoft.com/office/drawing/2012/chart" uri="{CE6537A1-D6FC-4f65-9D91-7224C49458BB}"/>
                <c:ext xmlns:c16="http://schemas.microsoft.com/office/drawing/2014/chart" uri="{C3380CC4-5D6E-409C-BE32-E72D297353CC}">
                  <c16:uniqueId val="{00000007-89EE-428B-BE2D-D03FC057ED2F}"/>
                </c:ext>
              </c:extLst>
            </c:dLbl>
            <c:dLbl>
              <c:idx val="10"/>
              <c:delete val="1"/>
              <c:extLst>
                <c:ext xmlns:c15="http://schemas.microsoft.com/office/drawing/2012/chart" uri="{CE6537A1-D6FC-4f65-9D91-7224C49458BB}"/>
                <c:ext xmlns:c16="http://schemas.microsoft.com/office/drawing/2014/chart" uri="{C3380CC4-5D6E-409C-BE32-E72D297353CC}">
                  <c16:uniqueId val="{00000008-89EE-428B-BE2D-D03FC057ED2F}"/>
                </c:ext>
              </c:extLst>
            </c:dLbl>
            <c:dLbl>
              <c:idx val="12"/>
              <c:delete val="1"/>
              <c:extLst>
                <c:ext xmlns:c15="http://schemas.microsoft.com/office/drawing/2012/chart" uri="{CE6537A1-D6FC-4f65-9D91-7224C49458BB}"/>
                <c:ext xmlns:c16="http://schemas.microsoft.com/office/drawing/2014/chart" uri="{C3380CC4-5D6E-409C-BE32-E72D297353CC}">
                  <c16:uniqueId val="{00000009-89EE-428B-BE2D-D03FC057ED2F}"/>
                </c:ext>
              </c:extLst>
            </c:dLbl>
            <c:dLbl>
              <c:idx val="13"/>
              <c:delete val="1"/>
              <c:extLst>
                <c:ext xmlns:c15="http://schemas.microsoft.com/office/drawing/2012/chart" uri="{CE6537A1-D6FC-4f65-9D91-7224C49458BB}"/>
                <c:ext xmlns:c16="http://schemas.microsoft.com/office/drawing/2014/chart" uri="{C3380CC4-5D6E-409C-BE32-E72D297353CC}">
                  <c16:uniqueId val="{0000000A-89EE-428B-BE2D-D03FC057ED2F}"/>
                </c:ext>
              </c:extLst>
            </c:dLbl>
            <c:dLbl>
              <c:idx val="15"/>
              <c:delete val="1"/>
              <c:extLst>
                <c:ext xmlns:c15="http://schemas.microsoft.com/office/drawing/2012/chart" uri="{CE6537A1-D6FC-4f65-9D91-7224C49458BB}"/>
                <c:ext xmlns:c16="http://schemas.microsoft.com/office/drawing/2014/chart" uri="{C3380CC4-5D6E-409C-BE32-E72D297353CC}">
                  <c16:uniqueId val="{0000000B-89EE-428B-BE2D-D03FC057ED2F}"/>
                </c:ext>
              </c:extLst>
            </c:dLbl>
            <c:dLbl>
              <c:idx val="16"/>
              <c:delete val="1"/>
              <c:extLst>
                <c:ext xmlns:c15="http://schemas.microsoft.com/office/drawing/2012/chart" uri="{CE6537A1-D6FC-4f65-9D91-7224C49458BB}"/>
                <c:ext xmlns:c16="http://schemas.microsoft.com/office/drawing/2014/chart" uri="{C3380CC4-5D6E-409C-BE32-E72D297353CC}">
                  <c16:uniqueId val="{0000000C-89EE-428B-BE2D-D03FC057ED2F}"/>
                </c:ext>
              </c:extLst>
            </c:dLbl>
            <c:dLbl>
              <c:idx val="18"/>
              <c:delete val="1"/>
              <c:extLst>
                <c:ext xmlns:c15="http://schemas.microsoft.com/office/drawing/2012/chart" uri="{CE6537A1-D6FC-4f65-9D91-7224C49458BB}"/>
                <c:ext xmlns:c16="http://schemas.microsoft.com/office/drawing/2014/chart" uri="{C3380CC4-5D6E-409C-BE32-E72D297353CC}">
                  <c16:uniqueId val="{0000000D-89EE-428B-BE2D-D03FC057ED2F}"/>
                </c:ext>
              </c:extLst>
            </c:dLbl>
            <c:dLbl>
              <c:idx val="19"/>
              <c:delete val="1"/>
              <c:extLst>
                <c:ext xmlns:c15="http://schemas.microsoft.com/office/drawing/2012/chart" uri="{CE6537A1-D6FC-4f65-9D91-7224C49458BB}"/>
                <c:ext xmlns:c16="http://schemas.microsoft.com/office/drawing/2014/chart" uri="{C3380CC4-5D6E-409C-BE32-E72D297353CC}">
                  <c16:uniqueId val="{0000000E-89EE-428B-BE2D-D03FC057ED2F}"/>
                </c:ext>
              </c:extLst>
            </c:dLbl>
            <c:dLbl>
              <c:idx val="20"/>
              <c:delete val="1"/>
              <c:extLst>
                <c:ext xmlns:c15="http://schemas.microsoft.com/office/drawing/2012/chart" uri="{CE6537A1-D6FC-4f65-9D91-7224C49458BB}"/>
                <c:ext xmlns:c16="http://schemas.microsoft.com/office/drawing/2014/chart" uri="{C3380CC4-5D6E-409C-BE32-E72D297353CC}">
                  <c16:uniqueId val="{0000000F-89EE-428B-BE2D-D03FC057ED2F}"/>
                </c:ext>
              </c:extLst>
            </c:dLbl>
            <c:dLbl>
              <c:idx val="21"/>
              <c:delete val="1"/>
              <c:extLst>
                <c:ext xmlns:c15="http://schemas.microsoft.com/office/drawing/2012/chart" uri="{CE6537A1-D6FC-4f65-9D91-7224C49458BB}"/>
                <c:ext xmlns:c16="http://schemas.microsoft.com/office/drawing/2014/chart" uri="{C3380CC4-5D6E-409C-BE32-E72D297353CC}">
                  <c16:uniqueId val="{00000010-89EE-428B-BE2D-D03FC057ED2F}"/>
                </c:ext>
              </c:extLst>
            </c:dLbl>
            <c:dLbl>
              <c:idx val="22"/>
              <c:delete val="1"/>
              <c:extLst>
                <c:ext xmlns:c15="http://schemas.microsoft.com/office/drawing/2012/chart" uri="{CE6537A1-D6FC-4f65-9D91-7224C49458BB}"/>
                <c:ext xmlns:c16="http://schemas.microsoft.com/office/drawing/2014/chart" uri="{C3380CC4-5D6E-409C-BE32-E72D297353CC}">
                  <c16:uniqueId val="{00000011-89EE-428B-BE2D-D03FC057ED2F}"/>
                </c:ext>
              </c:extLst>
            </c:dLbl>
            <c:dLbl>
              <c:idx val="24"/>
              <c:delete val="1"/>
              <c:extLst>
                <c:ext xmlns:c15="http://schemas.microsoft.com/office/drawing/2012/chart" uri="{CE6537A1-D6FC-4f65-9D91-7224C49458BB}"/>
                <c:ext xmlns:c16="http://schemas.microsoft.com/office/drawing/2014/chart" uri="{C3380CC4-5D6E-409C-BE32-E72D297353CC}">
                  <c16:uniqueId val="{00000012-89EE-428B-BE2D-D03FC057ED2F}"/>
                </c:ext>
              </c:extLst>
            </c:dLbl>
            <c:dLbl>
              <c:idx val="25"/>
              <c:delete val="1"/>
              <c:extLst>
                <c:ext xmlns:c15="http://schemas.microsoft.com/office/drawing/2012/chart" uri="{CE6537A1-D6FC-4f65-9D91-7224C49458BB}"/>
                <c:ext xmlns:c16="http://schemas.microsoft.com/office/drawing/2014/chart" uri="{C3380CC4-5D6E-409C-BE32-E72D297353CC}">
                  <c16:uniqueId val="{00000013-89EE-428B-BE2D-D03FC057ED2F}"/>
                </c:ext>
              </c:extLst>
            </c:dLbl>
            <c:dLbl>
              <c:idx val="27"/>
              <c:delete val="1"/>
              <c:extLst>
                <c:ext xmlns:c15="http://schemas.microsoft.com/office/drawing/2012/chart" uri="{CE6537A1-D6FC-4f65-9D91-7224C49458BB}"/>
                <c:ext xmlns:c16="http://schemas.microsoft.com/office/drawing/2014/chart" uri="{C3380CC4-5D6E-409C-BE32-E72D297353CC}">
                  <c16:uniqueId val="{00000014-89EE-428B-BE2D-D03FC057ED2F}"/>
                </c:ext>
              </c:extLst>
            </c:dLbl>
            <c:dLbl>
              <c:idx val="28"/>
              <c:delete val="1"/>
              <c:extLst>
                <c:ext xmlns:c15="http://schemas.microsoft.com/office/drawing/2012/chart" uri="{CE6537A1-D6FC-4f65-9D91-7224C49458BB}"/>
                <c:ext xmlns:c16="http://schemas.microsoft.com/office/drawing/2014/chart" uri="{C3380CC4-5D6E-409C-BE32-E72D297353CC}">
                  <c16:uniqueId val="{00000015-89EE-428B-BE2D-D03FC057ED2F}"/>
                </c:ext>
              </c:extLst>
            </c:dLbl>
            <c:dLbl>
              <c:idx val="30"/>
              <c:delete val="1"/>
              <c:extLst>
                <c:ext xmlns:c15="http://schemas.microsoft.com/office/drawing/2012/chart" uri="{CE6537A1-D6FC-4f65-9D91-7224C49458BB}"/>
                <c:ext xmlns:c16="http://schemas.microsoft.com/office/drawing/2014/chart" uri="{C3380CC4-5D6E-409C-BE32-E72D297353CC}">
                  <c16:uniqueId val="{00000016-89EE-428B-BE2D-D03FC057ED2F}"/>
                </c:ext>
              </c:extLst>
            </c:dLbl>
            <c:dLbl>
              <c:idx val="31"/>
              <c:delete val="1"/>
              <c:extLst>
                <c:ext xmlns:c15="http://schemas.microsoft.com/office/drawing/2012/chart" uri="{CE6537A1-D6FC-4f65-9D91-7224C49458BB}"/>
                <c:ext xmlns:c16="http://schemas.microsoft.com/office/drawing/2014/chart" uri="{C3380CC4-5D6E-409C-BE32-E72D297353CC}">
                  <c16:uniqueId val="{00000017-89EE-428B-BE2D-D03FC057ED2F}"/>
                </c:ext>
              </c:extLst>
            </c:dLbl>
            <c:dLbl>
              <c:idx val="32"/>
              <c:delete val="1"/>
              <c:extLst>
                <c:ext xmlns:c15="http://schemas.microsoft.com/office/drawing/2012/chart" uri="{CE6537A1-D6FC-4f65-9D91-7224C49458BB}"/>
                <c:ext xmlns:c16="http://schemas.microsoft.com/office/drawing/2014/chart" uri="{C3380CC4-5D6E-409C-BE32-E72D297353CC}">
                  <c16:uniqueId val="{00000018-89EE-428B-BE2D-D03FC057ED2F}"/>
                </c:ext>
              </c:extLst>
            </c:dLbl>
            <c:dLbl>
              <c:idx val="33"/>
              <c:delete val="1"/>
              <c:extLst>
                <c:ext xmlns:c15="http://schemas.microsoft.com/office/drawing/2012/chart" uri="{CE6537A1-D6FC-4f65-9D91-7224C49458BB}"/>
                <c:ext xmlns:c16="http://schemas.microsoft.com/office/drawing/2014/chart" uri="{C3380CC4-5D6E-409C-BE32-E72D297353CC}">
                  <c16:uniqueId val="{00000019-89EE-428B-BE2D-D03FC057ED2F}"/>
                </c:ext>
              </c:extLst>
            </c:dLbl>
            <c:dLbl>
              <c:idx val="34"/>
              <c:delete val="1"/>
              <c:extLst>
                <c:ext xmlns:c15="http://schemas.microsoft.com/office/drawing/2012/chart" uri="{CE6537A1-D6FC-4f65-9D91-7224C49458BB}"/>
                <c:ext xmlns:c16="http://schemas.microsoft.com/office/drawing/2014/chart" uri="{C3380CC4-5D6E-409C-BE32-E72D297353CC}">
                  <c16:uniqueId val="{0000001A-89EE-428B-BE2D-D03FC057ED2F}"/>
                </c:ext>
              </c:extLst>
            </c:dLbl>
            <c:dLbl>
              <c:idx val="36"/>
              <c:delete val="1"/>
              <c:extLst>
                <c:ext xmlns:c15="http://schemas.microsoft.com/office/drawing/2012/chart" uri="{CE6537A1-D6FC-4f65-9D91-7224C49458BB}"/>
                <c:ext xmlns:c16="http://schemas.microsoft.com/office/drawing/2014/chart" uri="{C3380CC4-5D6E-409C-BE32-E72D297353CC}">
                  <c16:uniqueId val="{0000001B-89EE-428B-BE2D-D03FC057ED2F}"/>
                </c:ext>
              </c:extLst>
            </c:dLbl>
            <c:dLbl>
              <c:idx val="37"/>
              <c:delete val="1"/>
              <c:extLst>
                <c:ext xmlns:c15="http://schemas.microsoft.com/office/drawing/2012/chart" uri="{CE6537A1-D6FC-4f65-9D91-7224C49458BB}"/>
                <c:ext xmlns:c16="http://schemas.microsoft.com/office/drawing/2014/chart" uri="{C3380CC4-5D6E-409C-BE32-E72D297353CC}">
                  <c16:uniqueId val="{0000001C-89EE-428B-BE2D-D03FC057ED2F}"/>
                </c:ext>
              </c:extLst>
            </c:dLbl>
            <c:dLbl>
              <c:idx val="39"/>
              <c:delete val="1"/>
              <c:extLst>
                <c:ext xmlns:c15="http://schemas.microsoft.com/office/drawing/2012/chart" uri="{CE6537A1-D6FC-4f65-9D91-7224C49458BB}"/>
                <c:ext xmlns:c16="http://schemas.microsoft.com/office/drawing/2014/chart" uri="{C3380CC4-5D6E-409C-BE32-E72D297353CC}">
                  <c16:uniqueId val="{0000001D-89EE-428B-BE2D-D03FC057ED2F}"/>
                </c:ext>
              </c:extLst>
            </c:dLbl>
            <c:dLbl>
              <c:idx val="40"/>
              <c:delete val="1"/>
              <c:extLst>
                <c:ext xmlns:c15="http://schemas.microsoft.com/office/drawing/2012/chart" uri="{CE6537A1-D6FC-4f65-9D91-7224C49458BB}"/>
                <c:ext xmlns:c16="http://schemas.microsoft.com/office/drawing/2014/chart" uri="{C3380CC4-5D6E-409C-BE32-E72D297353CC}">
                  <c16:uniqueId val="{0000001E-89EE-428B-BE2D-D03FC057ED2F}"/>
                </c:ext>
              </c:extLst>
            </c:dLbl>
            <c:dLbl>
              <c:idx val="42"/>
              <c:delete val="1"/>
              <c:extLst>
                <c:ext xmlns:c15="http://schemas.microsoft.com/office/drawing/2012/chart" uri="{CE6537A1-D6FC-4f65-9D91-7224C49458BB}"/>
                <c:ext xmlns:c16="http://schemas.microsoft.com/office/drawing/2014/chart" uri="{C3380CC4-5D6E-409C-BE32-E72D297353CC}">
                  <c16:uniqueId val="{0000001F-89EE-428B-BE2D-D03FC057ED2F}"/>
                </c:ext>
              </c:extLst>
            </c:dLbl>
            <c:dLbl>
              <c:idx val="43"/>
              <c:delete val="1"/>
              <c:extLst>
                <c:ext xmlns:c15="http://schemas.microsoft.com/office/drawing/2012/chart" uri="{CE6537A1-D6FC-4f65-9D91-7224C49458BB}"/>
                <c:ext xmlns:c16="http://schemas.microsoft.com/office/drawing/2014/chart" uri="{C3380CC4-5D6E-409C-BE32-E72D297353CC}">
                  <c16:uniqueId val="{00000020-89EE-428B-BE2D-D03FC057ED2F}"/>
                </c:ext>
              </c:extLst>
            </c:dLbl>
            <c:dLbl>
              <c:idx val="44"/>
              <c:delete val="1"/>
              <c:extLst>
                <c:ext xmlns:c15="http://schemas.microsoft.com/office/drawing/2012/chart" uri="{CE6537A1-D6FC-4f65-9D91-7224C49458BB}"/>
                <c:ext xmlns:c16="http://schemas.microsoft.com/office/drawing/2014/chart" uri="{C3380CC4-5D6E-409C-BE32-E72D297353CC}">
                  <c16:uniqueId val="{00000021-89EE-428B-BE2D-D03FC057ED2F}"/>
                </c:ext>
              </c:extLst>
            </c:dLbl>
            <c:dLbl>
              <c:idx val="45"/>
              <c:delete val="1"/>
              <c:extLst>
                <c:ext xmlns:c15="http://schemas.microsoft.com/office/drawing/2012/chart" uri="{CE6537A1-D6FC-4f65-9D91-7224C49458BB}"/>
                <c:ext xmlns:c16="http://schemas.microsoft.com/office/drawing/2014/chart" uri="{C3380CC4-5D6E-409C-BE32-E72D297353CC}">
                  <c16:uniqueId val="{00000022-89EE-428B-BE2D-D03FC057ED2F}"/>
                </c:ext>
              </c:extLst>
            </c:dLbl>
            <c:dLbl>
              <c:idx val="46"/>
              <c:delete val="1"/>
              <c:extLst>
                <c:ext xmlns:c15="http://schemas.microsoft.com/office/drawing/2012/chart" uri="{CE6537A1-D6FC-4f65-9D91-7224C49458BB}"/>
                <c:ext xmlns:c16="http://schemas.microsoft.com/office/drawing/2014/chart" uri="{C3380CC4-5D6E-409C-BE32-E72D297353CC}">
                  <c16:uniqueId val="{00000023-89EE-428B-BE2D-D03FC057ED2F}"/>
                </c:ext>
              </c:extLst>
            </c:dLbl>
            <c:dLbl>
              <c:idx val="48"/>
              <c:delete val="1"/>
              <c:extLst>
                <c:ext xmlns:c15="http://schemas.microsoft.com/office/drawing/2012/chart" uri="{CE6537A1-D6FC-4f65-9D91-7224C49458BB}"/>
                <c:ext xmlns:c16="http://schemas.microsoft.com/office/drawing/2014/chart" uri="{C3380CC4-5D6E-409C-BE32-E72D297353CC}">
                  <c16:uniqueId val="{00000024-89EE-428B-BE2D-D03FC057ED2F}"/>
                </c:ext>
              </c:extLst>
            </c:dLbl>
            <c:dLbl>
              <c:idx val="49"/>
              <c:delete val="1"/>
              <c:extLst>
                <c:ext xmlns:c15="http://schemas.microsoft.com/office/drawing/2012/chart" uri="{CE6537A1-D6FC-4f65-9D91-7224C49458BB}"/>
                <c:ext xmlns:c16="http://schemas.microsoft.com/office/drawing/2014/chart" uri="{C3380CC4-5D6E-409C-BE32-E72D297353CC}">
                  <c16:uniqueId val="{00000025-89EE-428B-BE2D-D03FC057ED2F}"/>
                </c:ext>
              </c:extLst>
            </c:dLbl>
            <c:dLbl>
              <c:idx val="50"/>
              <c:delete val="1"/>
              <c:extLst>
                <c:ext xmlns:c15="http://schemas.microsoft.com/office/drawing/2012/chart" uri="{CE6537A1-D6FC-4f65-9D91-7224C49458BB}"/>
                <c:ext xmlns:c16="http://schemas.microsoft.com/office/drawing/2014/chart" uri="{C3380CC4-5D6E-409C-BE32-E72D297353CC}">
                  <c16:uniqueId val="{00000004-D37D-44D3-904F-EF13F0F385E2}"/>
                </c:ext>
              </c:extLst>
            </c:dLbl>
            <c:dLbl>
              <c:idx val="51"/>
              <c:delete val="1"/>
              <c:extLst>
                <c:ext xmlns:c15="http://schemas.microsoft.com/office/drawing/2012/chart" uri="{CE6537A1-D6FC-4f65-9D91-7224C49458BB}"/>
                <c:ext xmlns:c16="http://schemas.microsoft.com/office/drawing/2014/chart" uri="{C3380CC4-5D6E-409C-BE32-E72D297353CC}">
                  <c16:uniqueId val="{00000026-89EE-428B-BE2D-D03FC057ED2F}"/>
                </c:ext>
              </c:extLst>
            </c:dLbl>
            <c:dLbl>
              <c:idx val="52"/>
              <c:delete val="1"/>
              <c:extLst>
                <c:ext xmlns:c15="http://schemas.microsoft.com/office/drawing/2012/chart" uri="{CE6537A1-D6FC-4f65-9D91-7224C49458BB}"/>
                <c:ext xmlns:c16="http://schemas.microsoft.com/office/drawing/2014/chart" uri="{C3380CC4-5D6E-409C-BE32-E72D297353CC}">
                  <c16:uniqueId val="{00000005-D37D-44D3-904F-EF13F0F385E2}"/>
                </c:ext>
              </c:extLst>
            </c:dLbl>
            <c:dLbl>
              <c:idx val="53"/>
              <c:delete val="1"/>
              <c:extLst>
                <c:ext xmlns:c15="http://schemas.microsoft.com/office/drawing/2012/chart" uri="{CE6537A1-D6FC-4f65-9D91-7224C49458BB}"/>
                <c:ext xmlns:c16="http://schemas.microsoft.com/office/drawing/2014/chart" uri="{C3380CC4-5D6E-409C-BE32-E72D297353CC}">
                  <c16:uniqueId val="{00000006-D37D-44D3-904F-EF13F0F385E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'Gráfico 10'!$A$11:$B$65</c:f>
              <c:multiLvlStrCache>
                <c:ptCount val="55"/>
                <c:lvl>
                  <c:pt idx="0">
                    <c:v>Ene</c:v>
                  </c:pt>
                  <c:pt idx="1">
                    <c:v>Feb</c:v>
                  </c:pt>
                  <c:pt idx="2">
                    <c:v>Mar</c:v>
                  </c:pt>
                  <c:pt idx="3">
                    <c:v>Abr</c:v>
                  </c:pt>
                  <c:pt idx="4">
                    <c:v>May1</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pt idx="42">
                    <c:v>Jul</c:v>
                  </c:pt>
                  <c:pt idx="43">
                    <c:v>Ago</c:v>
                  </c:pt>
                  <c:pt idx="44">
                    <c:v>Sep</c:v>
                  </c:pt>
                  <c:pt idx="45">
                    <c:v>Oct</c:v>
                  </c:pt>
                  <c:pt idx="46">
                    <c:v>Nov</c:v>
                  </c:pt>
                  <c:pt idx="47">
                    <c:v>Dic</c:v>
                  </c:pt>
                  <c:pt idx="48">
                    <c:v>Ene</c:v>
                  </c:pt>
                  <c:pt idx="49">
                    <c:v>Feb</c:v>
                  </c:pt>
                  <c:pt idx="50">
                    <c:v>Mar</c:v>
                  </c:pt>
                  <c:pt idx="51">
                    <c:v>Abr</c:v>
                  </c:pt>
                  <c:pt idx="52">
                    <c:v>May</c:v>
                  </c:pt>
                  <c:pt idx="53">
                    <c:v>Jun</c:v>
                  </c:pt>
                  <c:pt idx="54">
                    <c:v>Jul</c:v>
                  </c:pt>
                </c:lvl>
                <c:lvl>
                  <c:pt idx="0">
                    <c:v>2020</c:v>
                  </c:pt>
                  <c:pt idx="12">
                    <c:v>2021</c:v>
                  </c:pt>
                  <c:pt idx="24">
                    <c:v>2022</c:v>
                  </c:pt>
                  <c:pt idx="36">
                    <c:v>2023</c:v>
                  </c:pt>
                  <c:pt idx="48">
                    <c:v>2024</c:v>
                  </c:pt>
                </c:lvl>
              </c:multiLvlStrCache>
            </c:multiLvlStrRef>
          </c:cat>
          <c:val>
            <c:numRef>
              <c:f>'Gráfico 10'!$C$11:$C$65</c:f>
              <c:numCache>
                <c:formatCode>0.00%</c:formatCode>
                <c:ptCount val="55"/>
                <c:pt idx="0">
                  <c:v>0.03</c:v>
                </c:pt>
                <c:pt idx="1">
                  <c:v>0.03</c:v>
                </c:pt>
                <c:pt idx="2">
                  <c:v>2.5000000000000001E-2</c:v>
                </c:pt>
                <c:pt idx="3">
                  <c:v>2.5000000000000001E-2</c:v>
                </c:pt>
                <c:pt idx="4">
                  <c:v>2.5000000000000001E-2</c:v>
                </c:pt>
                <c:pt idx="5">
                  <c:v>2.5000000000000001E-2</c:v>
                </c:pt>
                <c:pt idx="6">
                  <c:v>2.5000000000000001E-2</c:v>
                </c:pt>
                <c:pt idx="7">
                  <c:v>2.5000000000000001E-2</c:v>
                </c:pt>
                <c:pt idx="8">
                  <c:v>2.5000000000000001E-2</c:v>
                </c:pt>
                <c:pt idx="9">
                  <c:v>2.5000000000000001E-2</c:v>
                </c:pt>
                <c:pt idx="10">
                  <c:v>2.5000000000000001E-2</c:v>
                </c:pt>
                <c:pt idx="11">
                  <c:v>2.5000000000000001E-2</c:v>
                </c:pt>
                <c:pt idx="12">
                  <c:v>2.5000000000000001E-2</c:v>
                </c:pt>
                <c:pt idx="13">
                  <c:v>2.5000000000000001E-2</c:v>
                </c:pt>
                <c:pt idx="14">
                  <c:v>2.5000000000000001E-2</c:v>
                </c:pt>
                <c:pt idx="15">
                  <c:v>2.5000000000000001E-2</c:v>
                </c:pt>
                <c:pt idx="16">
                  <c:v>2.5000000000000001E-2</c:v>
                </c:pt>
                <c:pt idx="17">
                  <c:v>2.5000000000000001E-2</c:v>
                </c:pt>
                <c:pt idx="18">
                  <c:v>2.5000000000000001E-2</c:v>
                </c:pt>
                <c:pt idx="19">
                  <c:v>2.5000000000000001E-2</c:v>
                </c:pt>
                <c:pt idx="20">
                  <c:v>2.5000000000000001E-2</c:v>
                </c:pt>
                <c:pt idx="21">
                  <c:v>2.5000000000000001E-2</c:v>
                </c:pt>
                <c:pt idx="22">
                  <c:v>2.5000000000000001E-2</c:v>
                </c:pt>
                <c:pt idx="23">
                  <c:v>0.03</c:v>
                </c:pt>
                <c:pt idx="24">
                  <c:v>0.04</c:v>
                </c:pt>
                <c:pt idx="25">
                  <c:v>4.4999999999999998E-2</c:v>
                </c:pt>
                <c:pt idx="26">
                  <c:v>4.4999999999999998E-2</c:v>
                </c:pt>
                <c:pt idx="27">
                  <c:v>0.05</c:v>
                </c:pt>
                <c:pt idx="28">
                  <c:v>0.05</c:v>
                </c:pt>
                <c:pt idx="29">
                  <c:v>0.06</c:v>
                </c:pt>
                <c:pt idx="30">
                  <c:v>6.7500000000000004E-2</c:v>
                </c:pt>
                <c:pt idx="31">
                  <c:v>7.2499999999999995E-2</c:v>
                </c:pt>
                <c:pt idx="32">
                  <c:v>7.4999999999999997E-2</c:v>
                </c:pt>
                <c:pt idx="33">
                  <c:v>7.7499999999999999E-2</c:v>
                </c:pt>
                <c:pt idx="34">
                  <c:v>0.08</c:v>
                </c:pt>
                <c:pt idx="35">
                  <c:v>0.08</c:v>
                </c:pt>
                <c:pt idx="36">
                  <c:v>8.5000000000000006E-2</c:v>
                </c:pt>
                <c:pt idx="37">
                  <c:v>8.5000000000000006E-2</c:v>
                </c:pt>
                <c:pt idx="38">
                  <c:v>8.5000000000000006E-2</c:v>
                </c:pt>
                <c:pt idx="39">
                  <c:v>8.5000000000000006E-2</c:v>
                </c:pt>
                <c:pt idx="40">
                  <c:v>8.5000000000000006E-2</c:v>
                </c:pt>
                <c:pt idx="41">
                  <c:v>0.08</c:v>
                </c:pt>
                <c:pt idx="42">
                  <c:v>7.7499999999999999E-2</c:v>
                </c:pt>
                <c:pt idx="43">
                  <c:v>7.7499999999999999E-2</c:v>
                </c:pt>
                <c:pt idx="44">
                  <c:v>7.4999999999999997E-2</c:v>
                </c:pt>
                <c:pt idx="45">
                  <c:v>7.4999999999999997E-2</c:v>
                </c:pt>
                <c:pt idx="46">
                  <c:v>7.2499999999999995E-2</c:v>
                </c:pt>
                <c:pt idx="47">
                  <c:v>7.0000000000000007E-2</c:v>
                </c:pt>
                <c:pt idx="48">
                  <c:v>7.0000000000000007E-2</c:v>
                </c:pt>
                <c:pt idx="49">
                  <c:v>7.0000000000000007E-2</c:v>
                </c:pt>
                <c:pt idx="50">
                  <c:v>7.0000000000000007E-2</c:v>
                </c:pt>
                <c:pt idx="51">
                  <c:v>7.0000000000000007E-2</c:v>
                </c:pt>
                <c:pt idx="52">
                  <c:v>7.0000000000000007E-2</c:v>
                </c:pt>
                <c:pt idx="53">
                  <c:v>7.0000000000000007E-2</c:v>
                </c:pt>
                <c:pt idx="54">
                  <c:v>7.0000000000000007E-2</c:v>
                </c:pt>
              </c:numCache>
            </c:numRef>
          </c:val>
          <c:smooth val="0"/>
          <c:extLst>
            <c:ext xmlns:c16="http://schemas.microsoft.com/office/drawing/2014/chart" uri="{C3380CC4-5D6E-409C-BE32-E72D297353CC}">
              <c16:uniqueId val="{00000027-89EE-428B-BE2D-D03FC057ED2F}"/>
            </c:ext>
          </c:extLst>
        </c:ser>
        <c:ser>
          <c:idx val="1"/>
          <c:order val="1"/>
          <c:tx>
            <c:strRef>
              <c:f>'Gráfico 10'!$D$10</c:f>
              <c:strCache>
                <c:ptCount val="1"/>
                <c:pt idx="0">
                  <c:v>Tasa de Política Monetaria</c:v>
                </c:pt>
              </c:strCache>
            </c:strRef>
          </c:tx>
          <c:spPr>
            <a:ln w="28575" cap="rnd">
              <a:solidFill>
                <a:schemeClr val="tx2">
                  <a:lumMod val="25000"/>
                  <a:lumOff val="75000"/>
                </a:schemeClr>
              </a:solidFill>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28-89EE-428B-BE2D-D03FC057ED2F}"/>
                </c:ext>
              </c:extLst>
            </c:dLbl>
            <c:dLbl>
              <c:idx val="1"/>
              <c:delete val="1"/>
              <c:extLst>
                <c:ext xmlns:c15="http://schemas.microsoft.com/office/drawing/2012/chart" uri="{CE6537A1-D6FC-4f65-9D91-7224C49458BB}"/>
                <c:ext xmlns:c16="http://schemas.microsoft.com/office/drawing/2014/chart" uri="{C3380CC4-5D6E-409C-BE32-E72D297353CC}">
                  <c16:uniqueId val="{00000029-89EE-428B-BE2D-D03FC057ED2F}"/>
                </c:ext>
              </c:extLst>
            </c:dLbl>
            <c:dLbl>
              <c:idx val="3"/>
              <c:delete val="1"/>
              <c:extLst>
                <c:ext xmlns:c15="http://schemas.microsoft.com/office/drawing/2012/chart" uri="{CE6537A1-D6FC-4f65-9D91-7224C49458BB}"/>
                <c:ext xmlns:c16="http://schemas.microsoft.com/office/drawing/2014/chart" uri="{C3380CC4-5D6E-409C-BE32-E72D297353CC}">
                  <c16:uniqueId val="{0000002A-89EE-428B-BE2D-D03FC057ED2F}"/>
                </c:ext>
              </c:extLst>
            </c:dLbl>
            <c:dLbl>
              <c:idx val="5"/>
              <c:layout>
                <c:manualLayout>
                  <c:x val="-9.7394182873607842E-3"/>
                  <c:y val="-4.11749580468792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89EE-428B-BE2D-D03FC057ED2F}"/>
                </c:ext>
              </c:extLst>
            </c:dLbl>
            <c:dLbl>
              <c:idx val="6"/>
              <c:delete val="1"/>
              <c:extLst>
                <c:ext xmlns:c15="http://schemas.microsoft.com/office/drawing/2012/chart" uri="{CE6537A1-D6FC-4f65-9D91-7224C49458BB}"/>
                <c:ext xmlns:c16="http://schemas.microsoft.com/office/drawing/2014/chart" uri="{C3380CC4-5D6E-409C-BE32-E72D297353CC}">
                  <c16:uniqueId val="{0000002C-89EE-428B-BE2D-D03FC057ED2F}"/>
                </c:ext>
              </c:extLst>
            </c:dLbl>
            <c:dLbl>
              <c:idx val="7"/>
              <c:delete val="1"/>
              <c:extLst>
                <c:ext xmlns:c15="http://schemas.microsoft.com/office/drawing/2012/chart" uri="{CE6537A1-D6FC-4f65-9D91-7224C49458BB}"/>
                <c:ext xmlns:c16="http://schemas.microsoft.com/office/drawing/2014/chart" uri="{C3380CC4-5D6E-409C-BE32-E72D297353CC}">
                  <c16:uniqueId val="{0000002D-89EE-428B-BE2D-D03FC057ED2F}"/>
                </c:ext>
              </c:extLst>
            </c:dLbl>
            <c:dLbl>
              <c:idx val="8"/>
              <c:delete val="1"/>
              <c:extLst>
                <c:ext xmlns:c15="http://schemas.microsoft.com/office/drawing/2012/chart" uri="{CE6537A1-D6FC-4f65-9D91-7224C49458BB}"/>
                <c:ext xmlns:c16="http://schemas.microsoft.com/office/drawing/2014/chart" uri="{C3380CC4-5D6E-409C-BE32-E72D297353CC}">
                  <c16:uniqueId val="{0000002E-89EE-428B-BE2D-D03FC057ED2F}"/>
                </c:ext>
              </c:extLst>
            </c:dLbl>
            <c:dLbl>
              <c:idx val="9"/>
              <c:delete val="1"/>
              <c:extLst>
                <c:ext xmlns:c15="http://schemas.microsoft.com/office/drawing/2012/chart" uri="{CE6537A1-D6FC-4f65-9D91-7224C49458BB}"/>
                <c:ext xmlns:c16="http://schemas.microsoft.com/office/drawing/2014/chart" uri="{C3380CC4-5D6E-409C-BE32-E72D297353CC}">
                  <c16:uniqueId val="{0000002F-89EE-428B-BE2D-D03FC057ED2F}"/>
                </c:ext>
              </c:extLst>
            </c:dLbl>
            <c:dLbl>
              <c:idx val="10"/>
              <c:delete val="1"/>
              <c:extLst>
                <c:ext xmlns:c15="http://schemas.microsoft.com/office/drawing/2012/chart" uri="{CE6537A1-D6FC-4f65-9D91-7224C49458BB}"/>
                <c:ext xmlns:c16="http://schemas.microsoft.com/office/drawing/2014/chart" uri="{C3380CC4-5D6E-409C-BE32-E72D297353CC}">
                  <c16:uniqueId val="{00000030-89EE-428B-BE2D-D03FC057ED2F}"/>
                </c:ext>
              </c:extLst>
            </c:dLbl>
            <c:dLbl>
              <c:idx val="12"/>
              <c:delete val="1"/>
              <c:extLst>
                <c:ext xmlns:c15="http://schemas.microsoft.com/office/drawing/2012/chart" uri="{CE6537A1-D6FC-4f65-9D91-7224C49458BB}"/>
                <c:ext xmlns:c16="http://schemas.microsoft.com/office/drawing/2014/chart" uri="{C3380CC4-5D6E-409C-BE32-E72D297353CC}">
                  <c16:uniqueId val="{00000031-89EE-428B-BE2D-D03FC057ED2F}"/>
                </c:ext>
              </c:extLst>
            </c:dLbl>
            <c:dLbl>
              <c:idx val="13"/>
              <c:delete val="1"/>
              <c:extLst>
                <c:ext xmlns:c15="http://schemas.microsoft.com/office/drawing/2012/chart" uri="{CE6537A1-D6FC-4f65-9D91-7224C49458BB}"/>
                <c:ext xmlns:c16="http://schemas.microsoft.com/office/drawing/2014/chart" uri="{C3380CC4-5D6E-409C-BE32-E72D297353CC}">
                  <c16:uniqueId val="{00000032-89EE-428B-BE2D-D03FC057ED2F}"/>
                </c:ext>
              </c:extLst>
            </c:dLbl>
            <c:dLbl>
              <c:idx val="15"/>
              <c:delete val="1"/>
              <c:extLst>
                <c:ext xmlns:c15="http://schemas.microsoft.com/office/drawing/2012/chart" uri="{CE6537A1-D6FC-4f65-9D91-7224C49458BB}"/>
                <c:ext xmlns:c16="http://schemas.microsoft.com/office/drawing/2014/chart" uri="{C3380CC4-5D6E-409C-BE32-E72D297353CC}">
                  <c16:uniqueId val="{00000033-89EE-428B-BE2D-D03FC057ED2F}"/>
                </c:ext>
              </c:extLst>
            </c:dLbl>
            <c:dLbl>
              <c:idx val="16"/>
              <c:delete val="1"/>
              <c:extLst>
                <c:ext xmlns:c15="http://schemas.microsoft.com/office/drawing/2012/chart" uri="{CE6537A1-D6FC-4f65-9D91-7224C49458BB}"/>
                <c:ext xmlns:c16="http://schemas.microsoft.com/office/drawing/2014/chart" uri="{C3380CC4-5D6E-409C-BE32-E72D297353CC}">
                  <c16:uniqueId val="{00000034-89EE-428B-BE2D-D03FC057ED2F}"/>
                </c:ext>
              </c:extLst>
            </c:dLbl>
            <c:dLbl>
              <c:idx val="18"/>
              <c:delete val="1"/>
              <c:extLst>
                <c:ext xmlns:c15="http://schemas.microsoft.com/office/drawing/2012/chart" uri="{CE6537A1-D6FC-4f65-9D91-7224C49458BB}"/>
                <c:ext xmlns:c16="http://schemas.microsoft.com/office/drawing/2014/chart" uri="{C3380CC4-5D6E-409C-BE32-E72D297353CC}">
                  <c16:uniqueId val="{00000035-89EE-428B-BE2D-D03FC057ED2F}"/>
                </c:ext>
              </c:extLst>
            </c:dLbl>
            <c:dLbl>
              <c:idx val="19"/>
              <c:delete val="1"/>
              <c:extLst>
                <c:ext xmlns:c15="http://schemas.microsoft.com/office/drawing/2012/chart" uri="{CE6537A1-D6FC-4f65-9D91-7224C49458BB}"/>
                <c:ext xmlns:c16="http://schemas.microsoft.com/office/drawing/2014/chart" uri="{C3380CC4-5D6E-409C-BE32-E72D297353CC}">
                  <c16:uniqueId val="{00000036-89EE-428B-BE2D-D03FC057ED2F}"/>
                </c:ext>
              </c:extLst>
            </c:dLbl>
            <c:dLbl>
              <c:idx val="20"/>
              <c:delete val="1"/>
              <c:extLst>
                <c:ext xmlns:c15="http://schemas.microsoft.com/office/drawing/2012/chart" uri="{CE6537A1-D6FC-4f65-9D91-7224C49458BB}"/>
                <c:ext xmlns:c16="http://schemas.microsoft.com/office/drawing/2014/chart" uri="{C3380CC4-5D6E-409C-BE32-E72D297353CC}">
                  <c16:uniqueId val="{00000037-89EE-428B-BE2D-D03FC057ED2F}"/>
                </c:ext>
              </c:extLst>
            </c:dLbl>
            <c:dLbl>
              <c:idx val="21"/>
              <c:delete val="1"/>
              <c:extLst>
                <c:ext xmlns:c15="http://schemas.microsoft.com/office/drawing/2012/chart" uri="{CE6537A1-D6FC-4f65-9D91-7224C49458BB}"/>
                <c:ext xmlns:c16="http://schemas.microsoft.com/office/drawing/2014/chart" uri="{C3380CC4-5D6E-409C-BE32-E72D297353CC}">
                  <c16:uniqueId val="{00000038-89EE-428B-BE2D-D03FC057ED2F}"/>
                </c:ext>
              </c:extLst>
            </c:dLbl>
            <c:dLbl>
              <c:idx val="22"/>
              <c:delete val="1"/>
              <c:extLst>
                <c:ext xmlns:c15="http://schemas.microsoft.com/office/drawing/2012/chart" uri="{CE6537A1-D6FC-4f65-9D91-7224C49458BB}"/>
                <c:ext xmlns:c16="http://schemas.microsoft.com/office/drawing/2014/chart" uri="{C3380CC4-5D6E-409C-BE32-E72D297353CC}">
                  <c16:uniqueId val="{00000039-89EE-428B-BE2D-D03FC057ED2F}"/>
                </c:ext>
              </c:extLst>
            </c:dLbl>
            <c:dLbl>
              <c:idx val="24"/>
              <c:delete val="1"/>
              <c:extLst>
                <c:ext xmlns:c15="http://schemas.microsoft.com/office/drawing/2012/chart" uri="{CE6537A1-D6FC-4f65-9D91-7224C49458BB}"/>
                <c:ext xmlns:c16="http://schemas.microsoft.com/office/drawing/2014/chart" uri="{C3380CC4-5D6E-409C-BE32-E72D297353CC}">
                  <c16:uniqueId val="{0000003A-89EE-428B-BE2D-D03FC057ED2F}"/>
                </c:ext>
              </c:extLst>
            </c:dLbl>
            <c:dLbl>
              <c:idx val="25"/>
              <c:delete val="1"/>
              <c:extLst>
                <c:ext xmlns:c15="http://schemas.microsoft.com/office/drawing/2012/chart" uri="{CE6537A1-D6FC-4f65-9D91-7224C49458BB}"/>
                <c:ext xmlns:c16="http://schemas.microsoft.com/office/drawing/2014/chart" uri="{C3380CC4-5D6E-409C-BE32-E72D297353CC}">
                  <c16:uniqueId val="{0000003B-89EE-428B-BE2D-D03FC057ED2F}"/>
                </c:ext>
              </c:extLst>
            </c:dLbl>
            <c:dLbl>
              <c:idx val="27"/>
              <c:delete val="1"/>
              <c:extLst>
                <c:ext xmlns:c15="http://schemas.microsoft.com/office/drawing/2012/chart" uri="{CE6537A1-D6FC-4f65-9D91-7224C49458BB}"/>
                <c:ext xmlns:c16="http://schemas.microsoft.com/office/drawing/2014/chart" uri="{C3380CC4-5D6E-409C-BE32-E72D297353CC}">
                  <c16:uniqueId val="{0000003C-89EE-428B-BE2D-D03FC057ED2F}"/>
                </c:ext>
              </c:extLst>
            </c:dLbl>
            <c:dLbl>
              <c:idx val="28"/>
              <c:delete val="1"/>
              <c:extLst>
                <c:ext xmlns:c15="http://schemas.microsoft.com/office/drawing/2012/chart" uri="{CE6537A1-D6FC-4f65-9D91-7224C49458BB}"/>
                <c:ext xmlns:c16="http://schemas.microsoft.com/office/drawing/2014/chart" uri="{C3380CC4-5D6E-409C-BE32-E72D297353CC}">
                  <c16:uniqueId val="{0000003D-89EE-428B-BE2D-D03FC057ED2F}"/>
                </c:ext>
              </c:extLst>
            </c:dLbl>
            <c:dLbl>
              <c:idx val="30"/>
              <c:delete val="1"/>
              <c:extLst>
                <c:ext xmlns:c15="http://schemas.microsoft.com/office/drawing/2012/chart" uri="{CE6537A1-D6FC-4f65-9D91-7224C49458BB}"/>
                <c:ext xmlns:c16="http://schemas.microsoft.com/office/drawing/2014/chart" uri="{C3380CC4-5D6E-409C-BE32-E72D297353CC}">
                  <c16:uniqueId val="{0000003E-89EE-428B-BE2D-D03FC057ED2F}"/>
                </c:ext>
              </c:extLst>
            </c:dLbl>
            <c:dLbl>
              <c:idx val="31"/>
              <c:delete val="1"/>
              <c:extLst>
                <c:ext xmlns:c15="http://schemas.microsoft.com/office/drawing/2012/chart" uri="{CE6537A1-D6FC-4f65-9D91-7224C49458BB}"/>
                <c:ext xmlns:c16="http://schemas.microsoft.com/office/drawing/2014/chart" uri="{C3380CC4-5D6E-409C-BE32-E72D297353CC}">
                  <c16:uniqueId val="{0000003F-89EE-428B-BE2D-D03FC057ED2F}"/>
                </c:ext>
              </c:extLst>
            </c:dLbl>
            <c:dLbl>
              <c:idx val="32"/>
              <c:delete val="1"/>
              <c:extLst>
                <c:ext xmlns:c15="http://schemas.microsoft.com/office/drawing/2012/chart" uri="{CE6537A1-D6FC-4f65-9D91-7224C49458BB}"/>
                <c:ext xmlns:c16="http://schemas.microsoft.com/office/drawing/2014/chart" uri="{C3380CC4-5D6E-409C-BE32-E72D297353CC}">
                  <c16:uniqueId val="{00000040-89EE-428B-BE2D-D03FC057ED2F}"/>
                </c:ext>
              </c:extLst>
            </c:dLbl>
            <c:dLbl>
              <c:idx val="33"/>
              <c:delete val="1"/>
              <c:extLst>
                <c:ext xmlns:c15="http://schemas.microsoft.com/office/drawing/2012/chart" uri="{CE6537A1-D6FC-4f65-9D91-7224C49458BB}"/>
                <c:ext xmlns:c16="http://schemas.microsoft.com/office/drawing/2014/chart" uri="{C3380CC4-5D6E-409C-BE32-E72D297353CC}">
                  <c16:uniqueId val="{00000041-89EE-428B-BE2D-D03FC057ED2F}"/>
                </c:ext>
              </c:extLst>
            </c:dLbl>
            <c:dLbl>
              <c:idx val="34"/>
              <c:delete val="1"/>
              <c:extLst>
                <c:ext xmlns:c15="http://schemas.microsoft.com/office/drawing/2012/chart" uri="{CE6537A1-D6FC-4f65-9D91-7224C49458BB}"/>
                <c:ext xmlns:c16="http://schemas.microsoft.com/office/drawing/2014/chart" uri="{C3380CC4-5D6E-409C-BE32-E72D297353CC}">
                  <c16:uniqueId val="{00000042-89EE-428B-BE2D-D03FC057ED2F}"/>
                </c:ext>
              </c:extLst>
            </c:dLbl>
            <c:dLbl>
              <c:idx val="36"/>
              <c:delete val="1"/>
              <c:extLst>
                <c:ext xmlns:c15="http://schemas.microsoft.com/office/drawing/2012/chart" uri="{CE6537A1-D6FC-4f65-9D91-7224C49458BB}"/>
                <c:ext xmlns:c16="http://schemas.microsoft.com/office/drawing/2014/chart" uri="{C3380CC4-5D6E-409C-BE32-E72D297353CC}">
                  <c16:uniqueId val="{00000043-89EE-428B-BE2D-D03FC057ED2F}"/>
                </c:ext>
              </c:extLst>
            </c:dLbl>
            <c:dLbl>
              <c:idx val="37"/>
              <c:delete val="1"/>
              <c:extLst>
                <c:ext xmlns:c15="http://schemas.microsoft.com/office/drawing/2012/chart" uri="{CE6537A1-D6FC-4f65-9D91-7224C49458BB}"/>
                <c:ext xmlns:c16="http://schemas.microsoft.com/office/drawing/2014/chart" uri="{C3380CC4-5D6E-409C-BE32-E72D297353CC}">
                  <c16:uniqueId val="{00000044-89EE-428B-BE2D-D03FC057ED2F}"/>
                </c:ext>
              </c:extLst>
            </c:dLbl>
            <c:dLbl>
              <c:idx val="39"/>
              <c:delete val="1"/>
              <c:extLst>
                <c:ext xmlns:c15="http://schemas.microsoft.com/office/drawing/2012/chart" uri="{CE6537A1-D6FC-4f65-9D91-7224C49458BB}"/>
                <c:ext xmlns:c16="http://schemas.microsoft.com/office/drawing/2014/chart" uri="{C3380CC4-5D6E-409C-BE32-E72D297353CC}">
                  <c16:uniqueId val="{00000045-89EE-428B-BE2D-D03FC057ED2F}"/>
                </c:ext>
              </c:extLst>
            </c:dLbl>
            <c:dLbl>
              <c:idx val="40"/>
              <c:delete val="1"/>
              <c:extLst>
                <c:ext xmlns:c15="http://schemas.microsoft.com/office/drawing/2012/chart" uri="{CE6537A1-D6FC-4f65-9D91-7224C49458BB}"/>
                <c:ext xmlns:c16="http://schemas.microsoft.com/office/drawing/2014/chart" uri="{C3380CC4-5D6E-409C-BE32-E72D297353CC}">
                  <c16:uniqueId val="{00000046-89EE-428B-BE2D-D03FC057ED2F}"/>
                </c:ext>
              </c:extLst>
            </c:dLbl>
            <c:dLbl>
              <c:idx val="42"/>
              <c:delete val="1"/>
              <c:extLst>
                <c:ext xmlns:c15="http://schemas.microsoft.com/office/drawing/2012/chart" uri="{CE6537A1-D6FC-4f65-9D91-7224C49458BB}"/>
                <c:ext xmlns:c16="http://schemas.microsoft.com/office/drawing/2014/chart" uri="{C3380CC4-5D6E-409C-BE32-E72D297353CC}">
                  <c16:uniqueId val="{00000047-89EE-428B-BE2D-D03FC057ED2F}"/>
                </c:ext>
              </c:extLst>
            </c:dLbl>
            <c:dLbl>
              <c:idx val="43"/>
              <c:delete val="1"/>
              <c:extLst>
                <c:ext xmlns:c15="http://schemas.microsoft.com/office/drawing/2012/chart" uri="{CE6537A1-D6FC-4f65-9D91-7224C49458BB}"/>
                <c:ext xmlns:c16="http://schemas.microsoft.com/office/drawing/2014/chart" uri="{C3380CC4-5D6E-409C-BE32-E72D297353CC}">
                  <c16:uniqueId val="{00000048-89EE-428B-BE2D-D03FC057ED2F}"/>
                </c:ext>
              </c:extLst>
            </c:dLbl>
            <c:dLbl>
              <c:idx val="44"/>
              <c:delete val="1"/>
              <c:extLst>
                <c:ext xmlns:c15="http://schemas.microsoft.com/office/drawing/2012/chart" uri="{CE6537A1-D6FC-4f65-9D91-7224C49458BB}"/>
                <c:ext xmlns:c16="http://schemas.microsoft.com/office/drawing/2014/chart" uri="{C3380CC4-5D6E-409C-BE32-E72D297353CC}">
                  <c16:uniqueId val="{00000049-89EE-428B-BE2D-D03FC057ED2F}"/>
                </c:ext>
              </c:extLst>
            </c:dLbl>
            <c:dLbl>
              <c:idx val="45"/>
              <c:delete val="1"/>
              <c:extLst>
                <c:ext xmlns:c15="http://schemas.microsoft.com/office/drawing/2012/chart" uri="{CE6537A1-D6FC-4f65-9D91-7224C49458BB}"/>
                <c:ext xmlns:c16="http://schemas.microsoft.com/office/drawing/2014/chart" uri="{C3380CC4-5D6E-409C-BE32-E72D297353CC}">
                  <c16:uniqueId val="{0000004A-89EE-428B-BE2D-D03FC057ED2F}"/>
                </c:ext>
              </c:extLst>
            </c:dLbl>
            <c:dLbl>
              <c:idx val="46"/>
              <c:delete val="1"/>
              <c:extLst>
                <c:ext xmlns:c15="http://schemas.microsoft.com/office/drawing/2012/chart" uri="{CE6537A1-D6FC-4f65-9D91-7224C49458BB}"/>
                <c:ext xmlns:c16="http://schemas.microsoft.com/office/drawing/2014/chart" uri="{C3380CC4-5D6E-409C-BE32-E72D297353CC}">
                  <c16:uniqueId val="{0000004B-89EE-428B-BE2D-D03FC057ED2F}"/>
                </c:ext>
              </c:extLst>
            </c:dLbl>
            <c:dLbl>
              <c:idx val="48"/>
              <c:delete val="1"/>
              <c:extLst>
                <c:ext xmlns:c15="http://schemas.microsoft.com/office/drawing/2012/chart" uri="{CE6537A1-D6FC-4f65-9D91-7224C49458BB}"/>
                <c:ext xmlns:c16="http://schemas.microsoft.com/office/drawing/2014/chart" uri="{C3380CC4-5D6E-409C-BE32-E72D297353CC}">
                  <c16:uniqueId val="{0000004C-89EE-428B-BE2D-D03FC057ED2F}"/>
                </c:ext>
              </c:extLst>
            </c:dLbl>
            <c:dLbl>
              <c:idx val="49"/>
              <c:delete val="1"/>
              <c:extLst>
                <c:ext xmlns:c15="http://schemas.microsoft.com/office/drawing/2012/chart" uri="{CE6537A1-D6FC-4f65-9D91-7224C49458BB}"/>
                <c:ext xmlns:c16="http://schemas.microsoft.com/office/drawing/2014/chart" uri="{C3380CC4-5D6E-409C-BE32-E72D297353CC}">
                  <c16:uniqueId val="{0000004D-89EE-428B-BE2D-D03FC057ED2F}"/>
                </c:ext>
              </c:extLst>
            </c:dLbl>
            <c:dLbl>
              <c:idx val="50"/>
              <c:delete val="1"/>
              <c:extLst>
                <c:ext xmlns:c15="http://schemas.microsoft.com/office/drawing/2012/chart" uri="{CE6537A1-D6FC-4f65-9D91-7224C49458BB}"/>
                <c:ext xmlns:c16="http://schemas.microsoft.com/office/drawing/2014/chart" uri="{C3380CC4-5D6E-409C-BE32-E72D297353CC}">
                  <c16:uniqueId val="{00000003-D37D-44D3-904F-EF13F0F385E2}"/>
                </c:ext>
              </c:extLst>
            </c:dLbl>
            <c:dLbl>
              <c:idx val="51"/>
              <c:delete val="1"/>
              <c:extLst>
                <c:ext xmlns:c15="http://schemas.microsoft.com/office/drawing/2012/chart" uri="{CE6537A1-D6FC-4f65-9D91-7224C49458BB}"/>
                <c:ext xmlns:c16="http://schemas.microsoft.com/office/drawing/2014/chart" uri="{C3380CC4-5D6E-409C-BE32-E72D297353CC}">
                  <c16:uniqueId val="{0000004E-89EE-428B-BE2D-D03FC057ED2F}"/>
                </c:ext>
              </c:extLst>
            </c:dLbl>
            <c:dLbl>
              <c:idx val="52"/>
              <c:delete val="1"/>
              <c:extLst>
                <c:ext xmlns:c15="http://schemas.microsoft.com/office/drawing/2012/chart" uri="{CE6537A1-D6FC-4f65-9D91-7224C49458BB}"/>
                <c:ext xmlns:c16="http://schemas.microsoft.com/office/drawing/2014/chart" uri="{C3380CC4-5D6E-409C-BE32-E72D297353CC}">
                  <c16:uniqueId val="{00000008-D37D-44D3-904F-EF13F0F385E2}"/>
                </c:ext>
              </c:extLst>
            </c:dLbl>
            <c:dLbl>
              <c:idx val="53"/>
              <c:delete val="1"/>
              <c:extLst>
                <c:ext xmlns:c15="http://schemas.microsoft.com/office/drawing/2012/chart" uri="{CE6537A1-D6FC-4f65-9D91-7224C49458BB}"/>
                <c:ext xmlns:c16="http://schemas.microsoft.com/office/drawing/2014/chart" uri="{C3380CC4-5D6E-409C-BE32-E72D297353CC}">
                  <c16:uniqueId val="{00000007-D37D-44D3-904F-EF13F0F385E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'Gráfico 10'!$A$11:$B$65</c:f>
              <c:multiLvlStrCache>
                <c:ptCount val="55"/>
                <c:lvl>
                  <c:pt idx="0">
                    <c:v>Ene</c:v>
                  </c:pt>
                  <c:pt idx="1">
                    <c:v>Feb</c:v>
                  </c:pt>
                  <c:pt idx="2">
                    <c:v>Mar</c:v>
                  </c:pt>
                  <c:pt idx="3">
                    <c:v>Abr</c:v>
                  </c:pt>
                  <c:pt idx="4">
                    <c:v>May1</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pt idx="42">
                    <c:v>Jul</c:v>
                  </c:pt>
                  <c:pt idx="43">
                    <c:v>Ago</c:v>
                  </c:pt>
                  <c:pt idx="44">
                    <c:v>Sep</c:v>
                  </c:pt>
                  <c:pt idx="45">
                    <c:v>Oct</c:v>
                  </c:pt>
                  <c:pt idx="46">
                    <c:v>Nov</c:v>
                  </c:pt>
                  <c:pt idx="47">
                    <c:v>Dic</c:v>
                  </c:pt>
                  <c:pt idx="48">
                    <c:v>Ene</c:v>
                  </c:pt>
                  <c:pt idx="49">
                    <c:v>Feb</c:v>
                  </c:pt>
                  <c:pt idx="50">
                    <c:v>Mar</c:v>
                  </c:pt>
                  <c:pt idx="51">
                    <c:v>Abr</c:v>
                  </c:pt>
                  <c:pt idx="52">
                    <c:v>May</c:v>
                  </c:pt>
                  <c:pt idx="53">
                    <c:v>Jun</c:v>
                  </c:pt>
                  <c:pt idx="54">
                    <c:v>Jul</c:v>
                  </c:pt>
                </c:lvl>
                <c:lvl>
                  <c:pt idx="0">
                    <c:v>2020</c:v>
                  </c:pt>
                  <c:pt idx="12">
                    <c:v>2021</c:v>
                  </c:pt>
                  <c:pt idx="24">
                    <c:v>2022</c:v>
                  </c:pt>
                  <c:pt idx="36">
                    <c:v>2023</c:v>
                  </c:pt>
                  <c:pt idx="48">
                    <c:v>2024</c:v>
                  </c:pt>
                </c:lvl>
              </c:multiLvlStrCache>
            </c:multiLvlStrRef>
          </c:cat>
          <c:val>
            <c:numRef>
              <c:f>'Gráfico 10'!$D$11:$D$65</c:f>
              <c:numCache>
                <c:formatCode>0.00%</c:formatCode>
                <c:ptCount val="55"/>
                <c:pt idx="0">
                  <c:v>4.4999999999999998E-2</c:v>
                </c:pt>
                <c:pt idx="1">
                  <c:v>4.4999999999999998E-2</c:v>
                </c:pt>
                <c:pt idx="2">
                  <c:v>3.5000000000000003E-2</c:v>
                </c:pt>
                <c:pt idx="3">
                  <c:v>3.5000000000000003E-2</c:v>
                </c:pt>
                <c:pt idx="4">
                  <c:v>3.5000000000000003E-2</c:v>
                </c:pt>
                <c:pt idx="5">
                  <c:v>3.5000000000000003E-2</c:v>
                </c:pt>
                <c:pt idx="6">
                  <c:v>3.5000000000000003E-2</c:v>
                </c:pt>
                <c:pt idx="7">
                  <c:v>3.5000000000000003E-2</c:v>
                </c:pt>
                <c:pt idx="8">
                  <c:v>0.03</c:v>
                </c:pt>
                <c:pt idx="9">
                  <c:v>0.03</c:v>
                </c:pt>
                <c:pt idx="10">
                  <c:v>0.03</c:v>
                </c:pt>
                <c:pt idx="11">
                  <c:v>0.03</c:v>
                </c:pt>
                <c:pt idx="12">
                  <c:v>0.03</c:v>
                </c:pt>
                <c:pt idx="13">
                  <c:v>0.03</c:v>
                </c:pt>
                <c:pt idx="14">
                  <c:v>0.03</c:v>
                </c:pt>
                <c:pt idx="15">
                  <c:v>0.03</c:v>
                </c:pt>
                <c:pt idx="16">
                  <c:v>0.03</c:v>
                </c:pt>
                <c:pt idx="17">
                  <c:v>0.03</c:v>
                </c:pt>
                <c:pt idx="18">
                  <c:v>0.03</c:v>
                </c:pt>
                <c:pt idx="19">
                  <c:v>0.03</c:v>
                </c:pt>
                <c:pt idx="20">
                  <c:v>0.03</c:v>
                </c:pt>
                <c:pt idx="21">
                  <c:v>0.03</c:v>
                </c:pt>
                <c:pt idx="22">
                  <c:v>0.03</c:v>
                </c:pt>
                <c:pt idx="23">
                  <c:v>3.5000000000000003E-2</c:v>
                </c:pt>
                <c:pt idx="24">
                  <c:v>4.4999999999999998E-2</c:v>
                </c:pt>
                <c:pt idx="25">
                  <c:v>0.05</c:v>
                </c:pt>
                <c:pt idx="26">
                  <c:v>0.05</c:v>
                </c:pt>
                <c:pt idx="27">
                  <c:v>5.5E-2</c:v>
                </c:pt>
                <c:pt idx="28">
                  <c:v>5.5E-2</c:v>
                </c:pt>
                <c:pt idx="29">
                  <c:v>6.5000000000000002E-2</c:v>
                </c:pt>
                <c:pt idx="30">
                  <c:v>7.2499999999999995E-2</c:v>
                </c:pt>
                <c:pt idx="31">
                  <c:v>7.7499999999999999E-2</c:v>
                </c:pt>
                <c:pt idx="32">
                  <c:v>0.08</c:v>
                </c:pt>
                <c:pt idx="33">
                  <c:v>8.2500000000000004E-2</c:v>
                </c:pt>
                <c:pt idx="34">
                  <c:v>8.5000000000000006E-2</c:v>
                </c:pt>
                <c:pt idx="35">
                  <c:v>8.5000000000000006E-2</c:v>
                </c:pt>
                <c:pt idx="36">
                  <c:v>0.08</c:v>
                </c:pt>
                <c:pt idx="37">
                  <c:v>0.08</c:v>
                </c:pt>
                <c:pt idx="38">
                  <c:v>0.08</c:v>
                </c:pt>
                <c:pt idx="39">
                  <c:v>0.08</c:v>
                </c:pt>
                <c:pt idx="40">
                  <c:v>0.08</c:v>
                </c:pt>
                <c:pt idx="41">
                  <c:v>7.4999999999999997E-2</c:v>
                </c:pt>
                <c:pt idx="42">
                  <c:v>6.7500000000000004E-2</c:v>
                </c:pt>
                <c:pt idx="43">
                  <c:v>6.7500000000000004E-2</c:v>
                </c:pt>
                <c:pt idx="44">
                  <c:v>6.25E-2</c:v>
                </c:pt>
                <c:pt idx="45">
                  <c:v>6.25E-2</c:v>
                </c:pt>
                <c:pt idx="46">
                  <c:v>0.06</c:v>
                </c:pt>
                <c:pt idx="47">
                  <c:v>5.5E-2</c:v>
                </c:pt>
                <c:pt idx="48">
                  <c:v>5.5E-2</c:v>
                </c:pt>
                <c:pt idx="49">
                  <c:v>5.5E-2</c:v>
                </c:pt>
                <c:pt idx="50">
                  <c:v>5.5E-2</c:v>
                </c:pt>
                <c:pt idx="51">
                  <c:v>5.5E-2</c:v>
                </c:pt>
                <c:pt idx="52">
                  <c:v>5.5E-2</c:v>
                </c:pt>
                <c:pt idx="53">
                  <c:v>5.5E-2</c:v>
                </c:pt>
                <c:pt idx="54">
                  <c:v>5.5E-2</c:v>
                </c:pt>
              </c:numCache>
            </c:numRef>
          </c:val>
          <c:smooth val="0"/>
          <c:extLst>
            <c:ext xmlns:c16="http://schemas.microsoft.com/office/drawing/2014/chart" uri="{C3380CC4-5D6E-409C-BE32-E72D297353CC}">
              <c16:uniqueId val="{0000004F-89EE-428B-BE2D-D03FC057ED2F}"/>
            </c:ext>
          </c:extLst>
        </c:ser>
        <c:ser>
          <c:idx val="2"/>
          <c:order val="2"/>
          <c:tx>
            <c:strRef>
              <c:f>'Gráfico 10'!$E$10</c:f>
              <c:strCache>
                <c:ptCount val="1"/>
                <c:pt idx="0">
                  <c:v>Préstamo</c:v>
                </c:pt>
              </c:strCache>
            </c:strRef>
          </c:tx>
          <c:spPr>
            <a:ln w="28575" cap="flat">
              <a:solidFill>
                <a:schemeClr val="bg2">
                  <a:lumMod val="75000"/>
                </a:schemeClr>
              </a:solid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50-89EE-428B-BE2D-D03FC057ED2F}"/>
                </c:ext>
              </c:extLst>
            </c:dLbl>
            <c:dLbl>
              <c:idx val="1"/>
              <c:delete val="1"/>
              <c:extLst>
                <c:ext xmlns:c15="http://schemas.microsoft.com/office/drawing/2012/chart" uri="{CE6537A1-D6FC-4f65-9D91-7224C49458BB}"/>
                <c:ext xmlns:c16="http://schemas.microsoft.com/office/drawing/2014/chart" uri="{C3380CC4-5D6E-409C-BE32-E72D297353CC}">
                  <c16:uniqueId val="{00000051-89EE-428B-BE2D-D03FC057ED2F}"/>
                </c:ext>
              </c:extLst>
            </c:dLbl>
            <c:dLbl>
              <c:idx val="3"/>
              <c:delete val="1"/>
              <c:extLst>
                <c:ext xmlns:c15="http://schemas.microsoft.com/office/drawing/2012/chart" uri="{CE6537A1-D6FC-4f65-9D91-7224C49458BB}"/>
                <c:ext xmlns:c16="http://schemas.microsoft.com/office/drawing/2014/chart" uri="{C3380CC4-5D6E-409C-BE32-E72D297353CC}">
                  <c16:uniqueId val="{00000052-89EE-428B-BE2D-D03FC057ED2F}"/>
                </c:ext>
              </c:extLst>
            </c:dLbl>
            <c:dLbl>
              <c:idx val="5"/>
              <c:layout>
                <c:manualLayout>
                  <c:x val="-1.3415347659269494E-2"/>
                  <c:y val="-4.11749580468792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53-89EE-428B-BE2D-D03FC057ED2F}"/>
                </c:ext>
              </c:extLst>
            </c:dLbl>
            <c:dLbl>
              <c:idx val="6"/>
              <c:delete val="1"/>
              <c:extLst>
                <c:ext xmlns:c15="http://schemas.microsoft.com/office/drawing/2012/chart" uri="{CE6537A1-D6FC-4f65-9D91-7224C49458BB}"/>
                <c:ext xmlns:c16="http://schemas.microsoft.com/office/drawing/2014/chart" uri="{C3380CC4-5D6E-409C-BE32-E72D297353CC}">
                  <c16:uniqueId val="{00000054-89EE-428B-BE2D-D03FC057ED2F}"/>
                </c:ext>
              </c:extLst>
            </c:dLbl>
            <c:dLbl>
              <c:idx val="7"/>
              <c:delete val="1"/>
              <c:extLst>
                <c:ext xmlns:c15="http://schemas.microsoft.com/office/drawing/2012/chart" uri="{CE6537A1-D6FC-4f65-9D91-7224C49458BB}"/>
                <c:ext xmlns:c16="http://schemas.microsoft.com/office/drawing/2014/chart" uri="{C3380CC4-5D6E-409C-BE32-E72D297353CC}">
                  <c16:uniqueId val="{00000055-89EE-428B-BE2D-D03FC057ED2F}"/>
                </c:ext>
              </c:extLst>
            </c:dLbl>
            <c:dLbl>
              <c:idx val="8"/>
              <c:delete val="1"/>
              <c:extLst>
                <c:ext xmlns:c15="http://schemas.microsoft.com/office/drawing/2012/chart" uri="{CE6537A1-D6FC-4f65-9D91-7224C49458BB}"/>
                <c:ext xmlns:c16="http://schemas.microsoft.com/office/drawing/2014/chart" uri="{C3380CC4-5D6E-409C-BE32-E72D297353CC}">
                  <c16:uniqueId val="{00000056-89EE-428B-BE2D-D03FC057ED2F}"/>
                </c:ext>
              </c:extLst>
            </c:dLbl>
            <c:dLbl>
              <c:idx val="9"/>
              <c:delete val="1"/>
              <c:extLst>
                <c:ext xmlns:c15="http://schemas.microsoft.com/office/drawing/2012/chart" uri="{CE6537A1-D6FC-4f65-9D91-7224C49458BB}"/>
                <c:ext xmlns:c16="http://schemas.microsoft.com/office/drawing/2014/chart" uri="{C3380CC4-5D6E-409C-BE32-E72D297353CC}">
                  <c16:uniqueId val="{00000057-89EE-428B-BE2D-D03FC057ED2F}"/>
                </c:ext>
              </c:extLst>
            </c:dLbl>
            <c:dLbl>
              <c:idx val="10"/>
              <c:delete val="1"/>
              <c:extLst>
                <c:ext xmlns:c15="http://schemas.microsoft.com/office/drawing/2012/chart" uri="{CE6537A1-D6FC-4f65-9D91-7224C49458BB}"/>
                <c:ext xmlns:c16="http://schemas.microsoft.com/office/drawing/2014/chart" uri="{C3380CC4-5D6E-409C-BE32-E72D297353CC}">
                  <c16:uniqueId val="{00000058-89EE-428B-BE2D-D03FC057ED2F}"/>
                </c:ext>
              </c:extLst>
            </c:dLbl>
            <c:dLbl>
              <c:idx val="12"/>
              <c:delete val="1"/>
              <c:extLst>
                <c:ext xmlns:c15="http://schemas.microsoft.com/office/drawing/2012/chart" uri="{CE6537A1-D6FC-4f65-9D91-7224C49458BB}"/>
                <c:ext xmlns:c16="http://schemas.microsoft.com/office/drawing/2014/chart" uri="{C3380CC4-5D6E-409C-BE32-E72D297353CC}">
                  <c16:uniqueId val="{00000059-89EE-428B-BE2D-D03FC057ED2F}"/>
                </c:ext>
              </c:extLst>
            </c:dLbl>
            <c:dLbl>
              <c:idx val="13"/>
              <c:delete val="1"/>
              <c:extLst>
                <c:ext xmlns:c15="http://schemas.microsoft.com/office/drawing/2012/chart" uri="{CE6537A1-D6FC-4f65-9D91-7224C49458BB}"/>
                <c:ext xmlns:c16="http://schemas.microsoft.com/office/drawing/2014/chart" uri="{C3380CC4-5D6E-409C-BE32-E72D297353CC}">
                  <c16:uniqueId val="{0000005A-89EE-428B-BE2D-D03FC057ED2F}"/>
                </c:ext>
              </c:extLst>
            </c:dLbl>
            <c:dLbl>
              <c:idx val="15"/>
              <c:delete val="1"/>
              <c:extLst>
                <c:ext xmlns:c15="http://schemas.microsoft.com/office/drawing/2012/chart" uri="{CE6537A1-D6FC-4f65-9D91-7224C49458BB}"/>
                <c:ext xmlns:c16="http://schemas.microsoft.com/office/drawing/2014/chart" uri="{C3380CC4-5D6E-409C-BE32-E72D297353CC}">
                  <c16:uniqueId val="{0000005B-89EE-428B-BE2D-D03FC057ED2F}"/>
                </c:ext>
              </c:extLst>
            </c:dLbl>
            <c:dLbl>
              <c:idx val="16"/>
              <c:delete val="1"/>
              <c:extLst>
                <c:ext xmlns:c15="http://schemas.microsoft.com/office/drawing/2012/chart" uri="{CE6537A1-D6FC-4f65-9D91-7224C49458BB}"/>
                <c:ext xmlns:c16="http://schemas.microsoft.com/office/drawing/2014/chart" uri="{C3380CC4-5D6E-409C-BE32-E72D297353CC}">
                  <c16:uniqueId val="{0000005C-89EE-428B-BE2D-D03FC057ED2F}"/>
                </c:ext>
              </c:extLst>
            </c:dLbl>
            <c:dLbl>
              <c:idx val="18"/>
              <c:delete val="1"/>
              <c:extLst>
                <c:ext xmlns:c15="http://schemas.microsoft.com/office/drawing/2012/chart" uri="{CE6537A1-D6FC-4f65-9D91-7224C49458BB}"/>
                <c:ext xmlns:c16="http://schemas.microsoft.com/office/drawing/2014/chart" uri="{C3380CC4-5D6E-409C-BE32-E72D297353CC}">
                  <c16:uniqueId val="{0000005D-89EE-428B-BE2D-D03FC057ED2F}"/>
                </c:ext>
              </c:extLst>
            </c:dLbl>
            <c:dLbl>
              <c:idx val="19"/>
              <c:delete val="1"/>
              <c:extLst>
                <c:ext xmlns:c15="http://schemas.microsoft.com/office/drawing/2012/chart" uri="{CE6537A1-D6FC-4f65-9D91-7224C49458BB}"/>
                <c:ext xmlns:c16="http://schemas.microsoft.com/office/drawing/2014/chart" uri="{C3380CC4-5D6E-409C-BE32-E72D297353CC}">
                  <c16:uniqueId val="{0000005E-89EE-428B-BE2D-D03FC057ED2F}"/>
                </c:ext>
              </c:extLst>
            </c:dLbl>
            <c:dLbl>
              <c:idx val="20"/>
              <c:delete val="1"/>
              <c:extLst>
                <c:ext xmlns:c15="http://schemas.microsoft.com/office/drawing/2012/chart" uri="{CE6537A1-D6FC-4f65-9D91-7224C49458BB}"/>
                <c:ext xmlns:c16="http://schemas.microsoft.com/office/drawing/2014/chart" uri="{C3380CC4-5D6E-409C-BE32-E72D297353CC}">
                  <c16:uniqueId val="{0000005F-89EE-428B-BE2D-D03FC057ED2F}"/>
                </c:ext>
              </c:extLst>
            </c:dLbl>
            <c:dLbl>
              <c:idx val="21"/>
              <c:delete val="1"/>
              <c:extLst>
                <c:ext xmlns:c15="http://schemas.microsoft.com/office/drawing/2012/chart" uri="{CE6537A1-D6FC-4f65-9D91-7224C49458BB}"/>
                <c:ext xmlns:c16="http://schemas.microsoft.com/office/drawing/2014/chart" uri="{C3380CC4-5D6E-409C-BE32-E72D297353CC}">
                  <c16:uniqueId val="{00000060-89EE-428B-BE2D-D03FC057ED2F}"/>
                </c:ext>
              </c:extLst>
            </c:dLbl>
            <c:dLbl>
              <c:idx val="22"/>
              <c:delete val="1"/>
              <c:extLst>
                <c:ext xmlns:c15="http://schemas.microsoft.com/office/drawing/2012/chart" uri="{CE6537A1-D6FC-4f65-9D91-7224C49458BB}"/>
                <c:ext xmlns:c16="http://schemas.microsoft.com/office/drawing/2014/chart" uri="{C3380CC4-5D6E-409C-BE32-E72D297353CC}">
                  <c16:uniqueId val="{00000061-89EE-428B-BE2D-D03FC057ED2F}"/>
                </c:ext>
              </c:extLst>
            </c:dLbl>
            <c:dLbl>
              <c:idx val="24"/>
              <c:delete val="1"/>
              <c:extLst>
                <c:ext xmlns:c15="http://schemas.microsoft.com/office/drawing/2012/chart" uri="{CE6537A1-D6FC-4f65-9D91-7224C49458BB}"/>
                <c:ext xmlns:c16="http://schemas.microsoft.com/office/drawing/2014/chart" uri="{C3380CC4-5D6E-409C-BE32-E72D297353CC}">
                  <c16:uniqueId val="{00000062-89EE-428B-BE2D-D03FC057ED2F}"/>
                </c:ext>
              </c:extLst>
            </c:dLbl>
            <c:dLbl>
              <c:idx val="25"/>
              <c:delete val="1"/>
              <c:extLst>
                <c:ext xmlns:c15="http://schemas.microsoft.com/office/drawing/2012/chart" uri="{CE6537A1-D6FC-4f65-9D91-7224C49458BB}"/>
                <c:ext xmlns:c16="http://schemas.microsoft.com/office/drawing/2014/chart" uri="{C3380CC4-5D6E-409C-BE32-E72D297353CC}">
                  <c16:uniqueId val="{00000063-89EE-428B-BE2D-D03FC057ED2F}"/>
                </c:ext>
              </c:extLst>
            </c:dLbl>
            <c:dLbl>
              <c:idx val="27"/>
              <c:delete val="1"/>
              <c:extLst>
                <c:ext xmlns:c15="http://schemas.microsoft.com/office/drawing/2012/chart" uri="{CE6537A1-D6FC-4f65-9D91-7224C49458BB}"/>
                <c:ext xmlns:c16="http://schemas.microsoft.com/office/drawing/2014/chart" uri="{C3380CC4-5D6E-409C-BE32-E72D297353CC}">
                  <c16:uniqueId val="{00000064-89EE-428B-BE2D-D03FC057ED2F}"/>
                </c:ext>
              </c:extLst>
            </c:dLbl>
            <c:dLbl>
              <c:idx val="28"/>
              <c:delete val="1"/>
              <c:extLst>
                <c:ext xmlns:c15="http://schemas.microsoft.com/office/drawing/2012/chart" uri="{CE6537A1-D6FC-4f65-9D91-7224C49458BB}"/>
                <c:ext xmlns:c16="http://schemas.microsoft.com/office/drawing/2014/chart" uri="{C3380CC4-5D6E-409C-BE32-E72D297353CC}">
                  <c16:uniqueId val="{00000065-89EE-428B-BE2D-D03FC057ED2F}"/>
                </c:ext>
              </c:extLst>
            </c:dLbl>
            <c:dLbl>
              <c:idx val="30"/>
              <c:delete val="1"/>
              <c:extLst>
                <c:ext xmlns:c15="http://schemas.microsoft.com/office/drawing/2012/chart" uri="{CE6537A1-D6FC-4f65-9D91-7224C49458BB}"/>
                <c:ext xmlns:c16="http://schemas.microsoft.com/office/drawing/2014/chart" uri="{C3380CC4-5D6E-409C-BE32-E72D297353CC}">
                  <c16:uniqueId val="{00000066-89EE-428B-BE2D-D03FC057ED2F}"/>
                </c:ext>
              </c:extLst>
            </c:dLbl>
            <c:dLbl>
              <c:idx val="31"/>
              <c:delete val="1"/>
              <c:extLst>
                <c:ext xmlns:c15="http://schemas.microsoft.com/office/drawing/2012/chart" uri="{CE6537A1-D6FC-4f65-9D91-7224C49458BB}"/>
                <c:ext xmlns:c16="http://schemas.microsoft.com/office/drawing/2014/chart" uri="{C3380CC4-5D6E-409C-BE32-E72D297353CC}">
                  <c16:uniqueId val="{00000067-89EE-428B-BE2D-D03FC057ED2F}"/>
                </c:ext>
              </c:extLst>
            </c:dLbl>
            <c:dLbl>
              <c:idx val="32"/>
              <c:delete val="1"/>
              <c:extLst>
                <c:ext xmlns:c15="http://schemas.microsoft.com/office/drawing/2012/chart" uri="{CE6537A1-D6FC-4f65-9D91-7224C49458BB}"/>
                <c:ext xmlns:c16="http://schemas.microsoft.com/office/drawing/2014/chart" uri="{C3380CC4-5D6E-409C-BE32-E72D297353CC}">
                  <c16:uniqueId val="{00000068-89EE-428B-BE2D-D03FC057ED2F}"/>
                </c:ext>
              </c:extLst>
            </c:dLbl>
            <c:dLbl>
              <c:idx val="33"/>
              <c:delete val="1"/>
              <c:extLst>
                <c:ext xmlns:c15="http://schemas.microsoft.com/office/drawing/2012/chart" uri="{CE6537A1-D6FC-4f65-9D91-7224C49458BB}"/>
                <c:ext xmlns:c16="http://schemas.microsoft.com/office/drawing/2014/chart" uri="{C3380CC4-5D6E-409C-BE32-E72D297353CC}">
                  <c16:uniqueId val="{00000069-89EE-428B-BE2D-D03FC057ED2F}"/>
                </c:ext>
              </c:extLst>
            </c:dLbl>
            <c:dLbl>
              <c:idx val="34"/>
              <c:delete val="1"/>
              <c:extLst>
                <c:ext xmlns:c15="http://schemas.microsoft.com/office/drawing/2012/chart" uri="{CE6537A1-D6FC-4f65-9D91-7224C49458BB}"/>
                <c:ext xmlns:c16="http://schemas.microsoft.com/office/drawing/2014/chart" uri="{C3380CC4-5D6E-409C-BE32-E72D297353CC}">
                  <c16:uniqueId val="{0000006A-89EE-428B-BE2D-D03FC057ED2F}"/>
                </c:ext>
              </c:extLst>
            </c:dLbl>
            <c:dLbl>
              <c:idx val="36"/>
              <c:delete val="1"/>
              <c:extLst>
                <c:ext xmlns:c15="http://schemas.microsoft.com/office/drawing/2012/chart" uri="{CE6537A1-D6FC-4f65-9D91-7224C49458BB}"/>
                <c:ext xmlns:c16="http://schemas.microsoft.com/office/drawing/2014/chart" uri="{C3380CC4-5D6E-409C-BE32-E72D297353CC}">
                  <c16:uniqueId val="{0000006B-89EE-428B-BE2D-D03FC057ED2F}"/>
                </c:ext>
              </c:extLst>
            </c:dLbl>
            <c:dLbl>
              <c:idx val="37"/>
              <c:delete val="1"/>
              <c:extLst>
                <c:ext xmlns:c15="http://schemas.microsoft.com/office/drawing/2012/chart" uri="{CE6537A1-D6FC-4f65-9D91-7224C49458BB}"/>
                <c:ext xmlns:c16="http://schemas.microsoft.com/office/drawing/2014/chart" uri="{C3380CC4-5D6E-409C-BE32-E72D297353CC}">
                  <c16:uniqueId val="{0000006C-89EE-428B-BE2D-D03FC057ED2F}"/>
                </c:ext>
              </c:extLst>
            </c:dLbl>
            <c:dLbl>
              <c:idx val="39"/>
              <c:delete val="1"/>
              <c:extLst>
                <c:ext xmlns:c15="http://schemas.microsoft.com/office/drawing/2012/chart" uri="{CE6537A1-D6FC-4f65-9D91-7224C49458BB}"/>
                <c:ext xmlns:c16="http://schemas.microsoft.com/office/drawing/2014/chart" uri="{C3380CC4-5D6E-409C-BE32-E72D297353CC}">
                  <c16:uniqueId val="{0000006D-89EE-428B-BE2D-D03FC057ED2F}"/>
                </c:ext>
              </c:extLst>
            </c:dLbl>
            <c:dLbl>
              <c:idx val="40"/>
              <c:delete val="1"/>
              <c:extLst>
                <c:ext xmlns:c15="http://schemas.microsoft.com/office/drawing/2012/chart" uri="{CE6537A1-D6FC-4f65-9D91-7224C49458BB}"/>
                <c:ext xmlns:c16="http://schemas.microsoft.com/office/drawing/2014/chart" uri="{C3380CC4-5D6E-409C-BE32-E72D297353CC}">
                  <c16:uniqueId val="{0000006E-89EE-428B-BE2D-D03FC057ED2F}"/>
                </c:ext>
              </c:extLst>
            </c:dLbl>
            <c:dLbl>
              <c:idx val="42"/>
              <c:delete val="1"/>
              <c:extLst>
                <c:ext xmlns:c15="http://schemas.microsoft.com/office/drawing/2012/chart" uri="{CE6537A1-D6FC-4f65-9D91-7224C49458BB}"/>
                <c:ext xmlns:c16="http://schemas.microsoft.com/office/drawing/2014/chart" uri="{C3380CC4-5D6E-409C-BE32-E72D297353CC}">
                  <c16:uniqueId val="{0000006F-89EE-428B-BE2D-D03FC057ED2F}"/>
                </c:ext>
              </c:extLst>
            </c:dLbl>
            <c:dLbl>
              <c:idx val="43"/>
              <c:delete val="1"/>
              <c:extLst>
                <c:ext xmlns:c15="http://schemas.microsoft.com/office/drawing/2012/chart" uri="{CE6537A1-D6FC-4f65-9D91-7224C49458BB}"/>
                <c:ext xmlns:c16="http://schemas.microsoft.com/office/drawing/2014/chart" uri="{C3380CC4-5D6E-409C-BE32-E72D297353CC}">
                  <c16:uniqueId val="{00000070-89EE-428B-BE2D-D03FC057ED2F}"/>
                </c:ext>
              </c:extLst>
            </c:dLbl>
            <c:dLbl>
              <c:idx val="44"/>
              <c:delete val="1"/>
              <c:extLst>
                <c:ext xmlns:c15="http://schemas.microsoft.com/office/drawing/2012/chart" uri="{CE6537A1-D6FC-4f65-9D91-7224C49458BB}"/>
                <c:ext xmlns:c16="http://schemas.microsoft.com/office/drawing/2014/chart" uri="{C3380CC4-5D6E-409C-BE32-E72D297353CC}">
                  <c16:uniqueId val="{00000071-89EE-428B-BE2D-D03FC057ED2F}"/>
                </c:ext>
              </c:extLst>
            </c:dLbl>
            <c:dLbl>
              <c:idx val="45"/>
              <c:delete val="1"/>
              <c:extLst>
                <c:ext xmlns:c15="http://schemas.microsoft.com/office/drawing/2012/chart" uri="{CE6537A1-D6FC-4f65-9D91-7224C49458BB}"/>
                <c:ext xmlns:c16="http://schemas.microsoft.com/office/drawing/2014/chart" uri="{C3380CC4-5D6E-409C-BE32-E72D297353CC}">
                  <c16:uniqueId val="{00000072-89EE-428B-BE2D-D03FC057ED2F}"/>
                </c:ext>
              </c:extLst>
            </c:dLbl>
            <c:dLbl>
              <c:idx val="46"/>
              <c:delete val="1"/>
              <c:extLst>
                <c:ext xmlns:c15="http://schemas.microsoft.com/office/drawing/2012/chart" uri="{CE6537A1-D6FC-4f65-9D91-7224C49458BB}"/>
                <c:ext xmlns:c16="http://schemas.microsoft.com/office/drawing/2014/chart" uri="{C3380CC4-5D6E-409C-BE32-E72D297353CC}">
                  <c16:uniqueId val="{00000073-89EE-428B-BE2D-D03FC057ED2F}"/>
                </c:ext>
              </c:extLst>
            </c:dLbl>
            <c:dLbl>
              <c:idx val="48"/>
              <c:delete val="1"/>
              <c:extLst>
                <c:ext xmlns:c15="http://schemas.microsoft.com/office/drawing/2012/chart" uri="{CE6537A1-D6FC-4f65-9D91-7224C49458BB}"/>
                <c:ext xmlns:c16="http://schemas.microsoft.com/office/drawing/2014/chart" uri="{C3380CC4-5D6E-409C-BE32-E72D297353CC}">
                  <c16:uniqueId val="{00000074-89EE-428B-BE2D-D03FC057ED2F}"/>
                </c:ext>
              </c:extLst>
            </c:dLbl>
            <c:dLbl>
              <c:idx val="49"/>
              <c:delete val="1"/>
              <c:extLst>
                <c:ext xmlns:c15="http://schemas.microsoft.com/office/drawing/2012/chart" uri="{CE6537A1-D6FC-4f65-9D91-7224C49458BB}"/>
                <c:ext xmlns:c16="http://schemas.microsoft.com/office/drawing/2014/chart" uri="{C3380CC4-5D6E-409C-BE32-E72D297353CC}">
                  <c16:uniqueId val="{00000075-89EE-428B-BE2D-D03FC057ED2F}"/>
                </c:ext>
              </c:extLst>
            </c:dLbl>
            <c:dLbl>
              <c:idx val="50"/>
              <c:delete val="1"/>
              <c:extLst>
                <c:ext xmlns:c15="http://schemas.microsoft.com/office/drawing/2012/chart" uri="{CE6537A1-D6FC-4f65-9D91-7224C49458BB}"/>
                <c:ext xmlns:c16="http://schemas.microsoft.com/office/drawing/2014/chart" uri="{C3380CC4-5D6E-409C-BE32-E72D297353CC}">
                  <c16:uniqueId val="{00000002-D37D-44D3-904F-EF13F0F385E2}"/>
                </c:ext>
              </c:extLst>
            </c:dLbl>
            <c:dLbl>
              <c:idx val="51"/>
              <c:delete val="1"/>
              <c:extLst>
                <c:ext xmlns:c15="http://schemas.microsoft.com/office/drawing/2012/chart" uri="{CE6537A1-D6FC-4f65-9D91-7224C49458BB}"/>
                <c:ext xmlns:c16="http://schemas.microsoft.com/office/drawing/2014/chart" uri="{C3380CC4-5D6E-409C-BE32-E72D297353CC}">
                  <c16:uniqueId val="{00000076-89EE-428B-BE2D-D03FC057ED2F}"/>
                </c:ext>
              </c:extLst>
            </c:dLbl>
            <c:dLbl>
              <c:idx val="52"/>
              <c:delete val="1"/>
              <c:extLst>
                <c:ext xmlns:c15="http://schemas.microsoft.com/office/drawing/2012/chart" uri="{CE6537A1-D6FC-4f65-9D91-7224C49458BB}"/>
                <c:ext xmlns:c16="http://schemas.microsoft.com/office/drawing/2014/chart" uri="{C3380CC4-5D6E-409C-BE32-E72D297353CC}">
                  <c16:uniqueId val="{00000000-D37D-44D3-904F-EF13F0F385E2}"/>
                </c:ext>
              </c:extLst>
            </c:dLbl>
            <c:dLbl>
              <c:idx val="53"/>
              <c:delete val="1"/>
              <c:extLst>
                <c:ext xmlns:c15="http://schemas.microsoft.com/office/drawing/2012/chart" uri="{CE6537A1-D6FC-4f65-9D91-7224C49458BB}"/>
                <c:ext xmlns:c16="http://schemas.microsoft.com/office/drawing/2014/chart" uri="{C3380CC4-5D6E-409C-BE32-E72D297353CC}">
                  <c16:uniqueId val="{00000001-D37D-44D3-904F-EF13F0F385E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'Gráfico 10'!$A$11:$B$65</c:f>
              <c:multiLvlStrCache>
                <c:ptCount val="55"/>
                <c:lvl>
                  <c:pt idx="0">
                    <c:v>Ene</c:v>
                  </c:pt>
                  <c:pt idx="1">
                    <c:v>Feb</c:v>
                  </c:pt>
                  <c:pt idx="2">
                    <c:v>Mar</c:v>
                  </c:pt>
                  <c:pt idx="3">
                    <c:v>Abr</c:v>
                  </c:pt>
                  <c:pt idx="4">
                    <c:v>May1</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pt idx="42">
                    <c:v>Jul</c:v>
                  </c:pt>
                  <c:pt idx="43">
                    <c:v>Ago</c:v>
                  </c:pt>
                  <c:pt idx="44">
                    <c:v>Sep</c:v>
                  </c:pt>
                  <c:pt idx="45">
                    <c:v>Oct</c:v>
                  </c:pt>
                  <c:pt idx="46">
                    <c:v>Nov</c:v>
                  </c:pt>
                  <c:pt idx="47">
                    <c:v>Dic</c:v>
                  </c:pt>
                  <c:pt idx="48">
                    <c:v>Ene</c:v>
                  </c:pt>
                  <c:pt idx="49">
                    <c:v>Feb</c:v>
                  </c:pt>
                  <c:pt idx="50">
                    <c:v>Mar</c:v>
                  </c:pt>
                  <c:pt idx="51">
                    <c:v>Abr</c:v>
                  </c:pt>
                  <c:pt idx="52">
                    <c:v>May</c:v>
                  </c:pt>
                  <c:pt idx="53">
                    <c:v>Jun</c:v>
                  </c:pt>
                  <c:pt idx="54">
                    <c:v>Jul</c:v>
                  </c:pt>
                </c:lvl>
                <c:lvl>
                  <c:pt idx="0">
                    <c:v>2020</c:v>
                  </c:pt>
                  <c:pt idx="12">
                    <c:v>2021</c:v>
                  </c:pt>
                  <c:pt idx="24">
                    <c:v>2022</c:v>
                  </c:pt>
                  <c:pt idx="36">
                    <c:v>2023</c:v>
                  </c:pt>
                  <c:pt idx="48">
                    <c:v>2024</c:v>
                  </c:pt>
                </c:lvl>
              </c:multiLvlStrCache>
            </c:multiLvlStrRef>
          </c:cat>
          <c:val>
            <c:numRef>
              <c:f>'Gráfico 10'!$E$11:$E$65</c:f>
              <c:numCache>
                <c:formatCode>0.00%</c:formatCode>
                <c:ptCount val="55"/>
                <c:pt idx="0">
                  <c:v>0.06</c:v>
                </c:pt>
                <c:pt idx="1">
                  <c:v>0.06</c:v>
                </c:pt>
                <c:pt idx="2">
                  <c:v>4.4999999999999998E-2</c:v>
                </c:pt>
                <c:pt idx="3">
                  <c:v>4.4999999999999998E-2</c:v>
                </c:pt>
                <c:pt idx="4">
                  <c:v>4.4999999999999998E-2</c:v>
                </c:pt>
                <c:pt idx="5">
                  <c:v>4.4999999999999998E-2</c:v>
                </c:pt>
                <c:pt idx="6">
                  <c:v>4.4999999999999998E-2</c:v>
                </c:pt>
                <c:pt idx="7">
                  <c:v>4.4999999999999998E-2</c:v>
                </c:pt>
                <c:pt idx="8">
                  <c:v>3.5000000000000003E-2</c:v>
                </c:pt>
                <c:pt idx="9">
                  <c:v>3.5000000000000003E-2</c:v>
                </c:pt>
                <c:pt idx="10">
                  <c:v>3.5000000000000003E-2</c:v>
                </c:pt>
                <c:pt idx="11">
                  <c:v>3.5000000000000003E-2</c:v>
                </c:pt>
                <c:pt idx="12">
                  <c:v>3.5000000000000003E-2</c:v>
                </c:pt>
                <c:pt idx="13">
                  <c:v>3.5000000000000003E-2</c:v>
                </c:pt>
                <c:pt idx="14">
                  <c:v>3.5000000000000003E-2</c:v>
                </c:pt>
                <c:pt idx="15">
                  <c:v>3.5000000000000003E-2</c:v>
                </c:pt>
                <c:pt idx="16">
                  <c:v>3.5000000000000003E-2</c:v>
                </c:pt>
                <c:pt idx="17">
                  <c:v>3.5000000000000003E-2</c:v>
                </c:pt>
                <c:pt idx="18">
                  <c:v>3.5000000000000003E-2</c:v>
                </c:pt>
                <c:pt idx="19">
                  <c:v>3.5000000000000003E-2</c:v>
                </c:pt>
                <c:pt idx="20">
                  <c:v>3.5000000000000003E-2</c:v>
                </c:pt>
                <c:pt idx="21">
                  <c:v>3.5000000000000003E-2</c:v>
                </c:pt>
                <c:pt idx="22">
                  <c:v>3.5000000000000003E-2</c:v>
                </c:pt>
                <c:pt idx="23">
                  <c:v>0.04</c:v>
                </c:pt>
                <c:pt idx="24">
                  <c:v>0.05</c:v>
                </c:pt>
                <c:pt idx="25">
                  <c:v>5.5E-2</c:v>
                </c:pt>
                <c:pt idx="26">
                  <c:v>5.5E-2</c:v>
                </c:pt>
                <c:pt idx="27">
                  <c:v>0.06</c:v>
                </c:pt>
                <c:pt idx="28">
                  <c:v>0.06</c:v>
                </c:pt>
                <c:pt idx="29">
                  <c:v>7.0000000000000007E-2</c:v>
                </c:pt>
                <c:pt idx="30">
                  <c:v>7.7499999999999999E-2</c:v>
                </c:pt>
                <c:pt idx="31">
                  <c:v>8.2500000000000004E-2</c:v>
                </c:pt>
                <c:pt idx="32">
                  <c:v>8.5000000000000006E-2</c:v>
                </c:pt>
                <c:pt idx="33">
                  <c:v>8.7499999999999994E-2</c:v>
                </c:pt>
                <c:pt idx="34">
                  <c:v>0.09</c:v>
                </c:pt>
                <c:pt idx="35">
                  <c:v>0.09</c:v>
                </c:pt>
                <c:pt idx="36">
                  <c:v>0.09</c:v>
                </c:pt>
                <c:pt idx="37">
                  <c:v>0.09</c:v>
                </c:pt>
                <c:pt idx="38">
                  <c:v>0.09</c:v>
                </c:pt>
                <c:pt idx="39">
                  <c:v>0.09</c:v>
                </c:pt>
                <c:pt idx="40">
                  <c:v>0.09</c:v>
                </c:pt>
                <c:pt idx="41">
                  <c:v>8.5000000000000006E-2</c:v>
                </c:pt>
                <c:pt idx="42">
                  <c:v>8.2500000000000004E-2</c:v>
                </c:pt>
                <c:pt idx="43">
                  <c:v>8.2500000000000004E-2</c:v>
                </c:pt>
                <c:pt idx="44">
                  <c:v>0.08</c:v>
                </c:pt>
                <c:pt idx="45">
                  <c:v>0.08</c:v>
                </c:pt>
                <c:pt idx="46">
                  <c:v>7.7499999999999999E-2</c:v>
                </c:pt>
                <c:pt idx="47">
                  <c:v>7.4999999999999997E-2</c:v>
                </c:pt>
                <c:pt idx="48">
                  <c:v>7.4999999999999997E-2</c:v>
                </c:pt>
                <c:pt idx="49">
                  <c:v>7.4999999999999997E-2</c:v>
                </c:pt>
                <c:pt idx="50">
                  <c:v>7.4999999999999997E-2</c:v>
                </c:pt>
                <c:pt idx="51">
                  <c:v>7.4999999999999997E-2</c:v>
                </c:pt>
                <c:pt idx="52">
                  <c:v>7.4999999999999997E-2</c:v>
                </c:pt>
                <c:pt idx="53">
                  <c:v>7.4999999999999997E-2</c:v>
                </c:pt>
                <c:pt idx="54">
                  <c:v>7.4999999999999997E-2</c:v>
                </c:pt>
              </c:numCache>
            </c:numRef>
          </c:val>
          <c:smooth val="0"/>
          <c:extLst>
            <c:ext xmlns:c16="http://schemas.microsoft.com/office/drawing/2014/chart" uri="{C3380CC4-5D6E-409C-BE32-E72D297353CC}">
              <c16:uniqueId val="{00000077-89EE-428B-BE2D-D03FC057ED2F}"/>
            </c:ext>
          </c:extLst>
        </c:ser>
        <c:dLbls>
          <c:dLblPos val="t"/>
          <c:showLegendKey val="0"/>
          <c:showVal val="1"/>
          <c:showCatName val="0"/>
          <c:showSerName val="0"/>
          <c:showPercent val="0"/>
          <c:showBubbleSize val="0"/>
        </c:dLbls>
        <c:smooth val="0"/>
        <c:axId val="1001537935"/>
        <c:axId val="1001540431"/>
      </c:lineChart>
      <c:catAx>
        <c:axId val="10015379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001540431"/>
        <c:crosses val="autoZero"/>
        <c:auto val="1"/>
        <c:lblAlgn val="ctr"/>
        <c:lblOffset val="100"/>
        <c:noMultiLvlLbl val="0"/>
      </c:catAx>
      <c:valAx>
        <c:axId val="1001540431"/>
        <c:scaling>
          <c:orientation val="minMax"/>
        </c:scaling>
        <c:delete val="1"/>
        <c:axPos val="l"/>
        <c:majorGridlines>
          <c:spPr>
            <a:ln w="9525" cap="flat" cmpd="sng" algn="ctr">
              <a:noFill/>
              <a:round/>
            </a:ln>
            <a:effectLst/>
          </c:spPr>
        </c:majorGridlines>
        <c:numFmt formatCode="0.00%" sourceLinked="1"/>
        <c:majorTickMark val="none"/>
        <c:minorTickMark val="none"/>
        <c:tickLblPos val="nextTo"/>
        <c:crossAx val="1001537935"/>
        <c:crosses val="autoZero"/>
        <c:crossBetween val="between"/>
      </c:valAx>
      <c:spPr>
        <a:noFill/>
        <a:ln>
          <a:noFill/>
        </a:ln>
        <a:effectLst>
          <a:glow rad="12700">
            <a:schemeClr val="accent1">
              <a:alpha val="40000"/>
            </a:schemeClr>
          </a:glow>
          <a:softEdge rad="38100"/>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venir Next LT Pro" panose="020B0504020202020204" pitchFamily="34" charset="0"/>
        </a:defRPr>
      </a:pPr>
      <a:endParaRPr lang="es-DO"/>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'Gráfico 11'!$C$52</c:f>
              <c:strCache>
                <c:ptCount val="1"/>
                <c:pt idx="0">
                  <c:v>Subyacente</c:v>
                </c:pt>
              </c:strCache>
            </c:strRef>
          </c:tx>
          <c:spPr>
            <a:solidFill>
              <a:srgbClr val="6AD2E0"/>
            </a:solidFill>
            <a:ln>
              <a:noFill/>
            </a:ln>
            <a:effectLst>
              <a:innerShdw blurRad="114300">
                <a:schemeClr val="accent1"/>
              </a:innerShdw>
            </a:effectLst>
          </c:spPr>
          <c:invertIfNegative val="0"/>
          <c:cat>
            <c:multiLvlStrRef>
              <c:f>'Gráfico 11'!$A$53:$B$94</c:f>
              <c:multiLvlStrCache>
                <c:ptCount val="42"/>
                <c:lvl>
                  <c:pt idx="0">
                    <c:v>Ene</c:v>
                  </c:pt>
                  <c:pt idx="1">
                    <c:v>Feb</c:v>
                  </c:pt>
                  <c:pt idx="2">
                    <c:v>Mar</c:v>
                  </c:pt>
                  <c:pt idx="3">
                    <c:v>Abr</c:v>
                  </c:pt>
                  <c:pt idx="4">
                    <c:v>May</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lvl>
                <c:lvl>
                  <c:pt idx="0">
                    <c:v>2021</c:v>
                  </c:pt>
                  <c:pt idx="12">
                    <c:v>2022</c:v>
                  </c:pt>
                  <c:pt idx="24">
                    <c:v>2023</c:v>
                  </c:pt>
                  <c:pt idx="36">
                    <c:v>2024</c:v>
                  </c:pt>
                </c:lvl>
              </c:multiLvlStrCache>
            </c:multiLvlStrRef>
          </c:cat>
          <c:val>
            <c:numRef>
              <c:f>'Gráfico 11'!$C$53:$C$94</c:f>
              <c:numCache>
                <c:formatCode>0.00</c:formatCode>
                <c:ptCount val="42"/>
                <c:pt idx="0">
                  <c:v>4.9272552264164604</c:v>
                </c:pt>
                <c:pt idx="1">
                  <c:v>5.3600492475825545</c:v>
                </c:pt>
                <c:pt idx="2">
                  <c:v>5.5825302456185888</c:v>
                </c:pt>
                <c:pt idx="3">
                  <c:v>5.7211548901485276</c:v>
                </c:pt>
                <c:pt idx="4">
                  <c:v>5.8254264130387368</c:v>
                </c:pt>
                <c:pt idx="5">
                  <c:v>5.9953809353818777</c:v>
                </c:pt>
                <c:pt idx="6">
                  <c:v>5.7889697649070371</c:v>
                </c:pt>
                <c:pt idx="7">
                  <c:v>5.9130531900694727</c:v>
                </c:pt>
                <c:pt idx="8">
                  <c:v>6.096064707395521</c:v>
                </c:pt>
                <c:pt idx="9">
                  <c:v>6.3107914048966096</c:v>
                </c:pt>
                <c:pt idx="10">
                  <c:v>6.6269465924271742</c:v>
                </c:pt>
                <c:pt idx="11">
                  <c:v>6.8716673627366331</c:v>
                </c:pt>
                <c:pt idx="12">
                  <c:v>7.0014588385326482</c:v>
                </c:pt>
                <c:pt idx="13">
                  <c:v>6.9731940550712412</c:v>
                </c:pt>
                <c:pt idx="14">
                  <c:v>6.9934078532530641</c:v>
                </c:pt>
                <c:pt idx="15">
                  <c:v>7.2489008165362856</c:v>
                </c:pt>
                <c:pt idx="16">
                  <c:v>7.2932060172028468</c:v>
                </c:pt>
                <c:pt idx="17">
                  <c:v>7.1123527862437363</c:v>
                </c:pt>
                <c:pt idx="18">
                  <c:v>7.1007189536373083</c:v>
                </c:pt>
                <c:pt idx="19">
                  <c:v>7.1231245756169237</c:v>
                </c:pt>
                <c:pt idx="20">
                  <c:v>7.0370438867415119</c:v>
                </c:pt>
                <c:pt idx="21">
                  <c:v>6.8574424637121156</c:v>
                </c:pt>
                <c:pt idx="22">
                  <c:v>6.5936879841239415</c:v>
                </c:pt>
                <c:pt idx="23">
                  <c:v>6.5625170401875765</c:v>
                </c:pt>
                <c:pt idx="24">
                  <c:v>6.6</c:v>
                </c:pt>
                <c:pt idx="25">
                  <c:v>6.4</c:v>
                </c:pt>
                <c:pt idx="26">
                  <c:v>6.16</c:v>
                </c:pt>
                <c:pt idx="27">
                  <c:v>5.83</c:v>
                </c:pt>
                <c:pt idx="28">
                  <c:v>5.51</c:v>
                </c:pt>
                <c:pt idx="29">
                  <c:v>5.33</c:v>
                </c:pt>
                <c:pt idx="30">
                  <c:v>5.05</c:v>
                </c:pt>
                <c:pt idx="31">
                  <c:v>4.82</c:v>
                </c:pt>
                <c:pt idx="32">
                  <c:v>4.68</c:v>
                </c:pt>
                <c:pt idx="33">
                  <c:v>4.58</c:v>
                </c:pt>
                <c:pt idx="34">
                  <c:v>4.4800000000000004</c:v>
                </c:pt>
                <c:pt idx="35">
                  <c:v>4.32</c:v>
                </c:pt>
                <c:pt idx="36">
                  <c:v>4.09</c:v>
                </c:pt>
                <c:pt idx="37">
                  <c:v>3.95</c:v>
                </c:pt>
                <c:pt idx="38">
                  <c:v>4.04</c:v>
                </c:pt>
                <c:pt idx="39">
                  <c:v>3.99</c:v>
                </c:pt>
                <c:pt idx="40">
                  <c:v>3.99</c:v>
                </c:pt>
                <c:pt idx="41">
                  <c:v>3.98</c:v>
                </c:pt>
              </c:numCache>
            </c:numRef>
          </c:val>
          <c:extLst>
            <c:ext xmlns:c16="http://schemas.microsoft.com/office/drawing/2014/chart" uri="{C3380CC4-5D6E-409C-BE32-E72D297353CC}">
              <c16:uniqueId val="{00000000-F940-4CFF-A4D9-E226E86F8B0F}"/>
            </c:ext>
          </c:extLst>
        </c:ser>
        <c:ser>
          <c:idx val="1"/>
          <c:order val="1"/>
          <c:tx>
            <c:strRef>
              <c:f>'Gráfico 11'!$D$52</c:f>
              <c:strCache>
                <c:ptCount val="1"/>
                <c:pt idx="0">
                  <c:v>Variación porcentual (12 meses)</c:v>
                </c:pt>
              </c:strCache>
            </c:strRef>
          </c:tx>
          <c:spPr>
            <a:solidFill>
              <a:schemeClr val="tx2">
                <a:lumMod val="50000"/>
              </a:schemeClr>
            </a:solidFill>
            <a:ln>
              <a:noFill/>
            </a:ln>
            <a:effectLst>
              <a:innerShdw blurRad="114300">
                <a:srgbClr val="002060"/>
              </a:innerShdw>
            </a:effectLst>
          </c:spPr>
          <c:invertIfNegative val="0"/>
          <c:cat>
            <c:multiLvlStrRef>
              <c:f>'Gráfico 11'!$A$53:$B$94</c:f>
              <c:multiLvlStrCache>
                <c:ptCount val="42"/>
                <c:lvl>
                  <c:pt idx="0">
                    <c:v>Ene</c:v>
                  </c:pt>
                  <c:pt idx="1">
                    <c:v>Feb</c:v>
                  </c:pt>
                  <c:pt idx="2">
                    <c:v>Mar</c:v>
                  </c:pt>
                  <c:pt idx="3">
                    <c:v>Abr</c:v>
                  </c:pt>
                  <c:pt idx="4">
                    <c:v>May</c:v>
                  </c:pt>
                  <c:pt idx="5">
                    <c:v>Jun</c:v>
                  </c:pt>
                  <c:pt idx="6">
                    <c:v>Jul</c:v>
                  </c:pt>
                  <c:pt idx="7">
                    <c:v>Ago</c:v>
                  </c:pt>
                  <c:pt idx="8">
                    <c:v>Sep</c:v>
                  </c:pt>
                  <c:pt idx="9">
                    <c:v>Oct</c:v>
                  </c:pt>
                  <c:pt idx="10">
                    <c:v>Nov</c:v>
                  </c:pt>
                  <c:pt idx="11">
                    <c:v>Dic</c:v>
                  </c:pt>
                  <c:pt idx="12">
                    <c:v>Ene</c:v>
                  </c:pt>
                  <c:pt idx="13">
                    <c:v>Feb</c:v>
                  </c:pt>
                  <c:pt idx="14">
                    <c:v>Mar</c:v>
                  </c:pt>
                  <c:pt idx="15">
                    <c:v>Abr</c:v>
                  </c:pt>
                  <c:pt idx="16">
                    <c:v>May</c:v>
                  </c:pt>
                  <c:pt idx="17">
                    <c:v>Jun</c:v>
                  </c:pt>
                  <c:pt idx="18">
                    <c:v>Jul</c:v>
                  </c:pt>
                  <c:pt idx="19">
                    <c:v>Ago</c:v>
                  </c:pt>
                  <c:pt idx="20">
                    <c:v>Sep</c:v>
                  </c:pt>
                  <c:pt idx="21">
                    <c:v>Oct</c:v>
                  </c:pt>
                  <c:pt idx="22">
                    <c:v>Nov</c:v>
                  </c:pt>
                  <c:pt idx="23">
                    <c:v>Dic</c:v>
                  </c:pt>
                  <c:pt idx="24">
                    <c:v>Ene</c:v>
                  </c:pt>
                  <c:pt idx="25">
                    <c:v>Feb</c:v>
                  </c:pt>
                  <c:pt idx="26">
                    <c:v>Mar</c:v>
                  </c:pt>
                  <c:pt idx="27">
                    <c:v>Abr</c:v>
                  </c:pt>
                  <c:pt idx="28">
                    <c:v>May</c:v>
                  </c:pt>
                  <c:pt idx="29">
                    <c:v>Jun</c:v>
                  </c:pt>
                  <c:pt idx="30">
                    <c:v>Jul</c:v>
                  </c:pt>
                  <c:pt idx="31">
                    <c:v>Ago</c:v>
                  </c:pt>
                  <c:pt idx="32">
                    <c:v>Sep</c:v>
                  </c:pt>
                  <c:pt idx="33">
                    <c:v>Oct</c:v>
                  </c:pt>
                  <c:pt idx="34">
                    <c:v>Nov</c:v>
                  </c:pt>
                  <c:pt idx="35">
                    <c:v>Dic</c:v>
                  </c:pt>
                  <c:pt idx="36">
                    <c:v>Ene</c:v>
                  </c:pt>
                  <c:pt idx="37">
                    <c:v>Feb</c:v>
                  </c:pt>
                  <c:pt idx="38">
                    <c:v>Mar</c:v>
                  </c:pt>
                  <c:pt idx="39">
                    <c:v>Abr</c:v>
                  </c:pt>
                  <c:pt idx="40">
                    <c:v>May</c:v>
                  </c:pt>
                  <c:pt idx="41">
                    <c:v>Jun</c:v>
                  </c:pt>
                </c:lvl>
                <c:lvl>
                  <c:pt idx="0">
                    <c:v>2021</c:v>
                  </c:pt>
                  <c:pt idx="12">
                    <c:v>2022</c:v>
                  </c:pt>
                  <c:pt idx="24">
                    <c:v>2023</c:v>
                  </c:pt>
                  <c:pt idx="36">
                    <c:v>2024</c:v>
                  </c:pt>
                </c:lvl>
              </c:multiLvlStrCache>
            </c:multiLvlStrRef>
          </c:cat>
          <c:val>
            <c:numRef>
              <c:f>'Gráfico 11'!$D$53:$D$94</c:f>
              <c:numCache>
                <c:formatCode>0.00</c:formatCode>
                <c:ptCount val="42"/>
                <c:pt idx="0">
                  <c:v>6.2270483901758489</c:v>
                </c:pt>
                <c:pt idx="1">
                  <c:v>7.0877017403547349</c:v>
                </c:pt>
                <c:pt idx="2">
                  <c:v>8.2965106026717805</c:v>
                </c:pt>
                <c:pt idx="3">
                  <c:v>9.6452641918615569</c:v>
                </c:pt>
                <c:pt idx="4">
                  <c:v>10.480820683305559</c:v>
                </c:pt>
                <c:pt idx="5">
                  <c:v>9.3193676739859335</c:v>
                </c:pt>
                <c:pt idx="6">
                  <c:v>7.8760412420828096</c:v>
                </c:pt>
                <c:pt idx="7">
                  <c:v>7.8970977155353506</c:v>
                </c:pt>
                <c:pt idx="8">
                  <c:v>7.7381184451635443</c:v>
                </c:pt>
                <c:pt idx="9">
                  <c:v>7.7152484604361193</c:v>
                </c:pt>
                <c:pt idx="10">
                  <c:v>8.2325084461898346</c:v>
                </c:pt>
                <c:pt idx="11">
                  <c:v>8.4956989865317958</c:v>
                </c:pt>
                <c:pt idx="12">
                  <c:v>8.7264240446282884</c:v>
                </c:pt>
                <c:pt idx="13">
                  <c:v>8.9838302363273179</c:v>
                </c:pt>
                <c:pt idx="14">
                  <c:v>9.0545502229215877</c:v>
                </c:pt>
                <c:pt idx="15">
                  <c:v>9.6431169897207134</c:v>
                </c:pt>
                <c:pt idx="16">
                  <c:v>9.4725720799621946</c:v>
                </c:pt>
                <c:pt idx="17">
                  <c:v>9.478288898098274</c:v>
                </c:pt>
                <c:pt idx="18">
                  <c:v>9.4349992671845193</c:v>
                </c:pt>
                <c:pt idx="19">
                  <c:v>8.7959723370804923</c:v>
                </c:pt>
                <c:pt idx="20">
                  <c:v>8.626226986927211</c:v>
                </c:pt>
                <c:pt idx="21">
                  <c:v>8.2350508791485311</c:v>
                </c:pt>
                <c:pt idx="22">
                  <c:v>7.5769702790672744</c:v>
                </c:pt>
                <c:pt idx="23">
                  <c:v>7.8269161155893663</c:v>
                </c:pt>
                <c:pt idx="24">
                  <c:v>7.24</c:v>
                </c:pt>
                <c:pt idx="25">
                  <c:v>6.38</c:v>
                </c:pt>
                <c:pt idx="26">
                  <c:v>5.9</c:v>
                </c:pt>
                <c:pt idx="27">
                  <c:v>5.15</c:v>
                </c:pt>
                <c:pt idx="28">
                  <c:v>4.43</c:v>
                </c:pt>
                <c:pt idx="29">
                  <c:v>4</c:v>
                </c:pt>
                <c:pt idx="30">
                  <c:v>3.95</c:v>
                </c:pt>
                <c:pt idx="31">
                  <c:v>4.2699999999999996</c:v>
                </c:pt>
                <c:pt idx="32">
                  <c:v>4.41</c:v>
                </c:pt>
                <c:pt idx="33">
                  <c:v>4.3499999999999996</c:v>
                </c:pt>
                <c:pt idx="34">
                  <c:v>4</c:v>
                </c:pt>
                <c:pt idx="35">
                  <c:v>3.57</c:v>
                </c:pt>
                <c:pt idx="36">
                  <c:v>3.32</c:v>
                </c:pt>
                <c:pt idx="37">
                  <c:v>3.3</c:v>
                </c:pt>
                <c:pt idx="38">
                  <c:v>3.38</c:v>
                </c:pt>
                <c:pt idx="39">
                  <c:v>3.03</c:v>
                </c:pt>
                <c:pt idx="40">
                  <c:v>3.2</c:v>
                </c:pt>
                <c:pt idx="41">
                  <c:v>3.46</c:v>
                </c:pt>
              </c:numCache>
            </c:numRef>
          </c:val>
          <c:extLst>
            <c:ext xmlns:c16="http://schemas.microsoft.com/office/drawing/2014/chart" uri="{C3380CC4-5D6E-409C-BE32-E72D297353CC}">
              <c16:uniqueId val="{00000001-F940-4CFF-A4D9-E226E86F8B0F}"/>
            </c:ext>
          </c:extLst>
        </c:ser>
        <c:dLbls>
          <c:showLegendKey val="0"/>
          <c:showVal val="0"/>
          <c:showCatName val="0"/>
          <c:showSerName val="0"/>
          <c:showPercent val="0"/>
          <c:showBubbleSize val="0"/>
        </c:dLbls>
        <c:gapWidth val="164"/>
        <c:overlap val="-22"/>
        <c:axId val="1449718607"/>
        <c:axId val="1449712783"/>
      </c:barChart>
      <c:catAx>
        <c:axId val="1449718607"/>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crossAx val="1449712783"/>
        <c:crosses val="autoZero"/>
        <c:auto val="1"/>
        <c:lblAlgn val="ctr"/>
        <c:lblOffset val="100"/>
        <c:noMultiLvlLbl val="0"/>
      </c:catAx>
      <c:valAx>
        <c:axId val="1449712783"/>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crossAx val="1449718607"/>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rgbClr val="00206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'Gráfico 12'!$A$12:$A$19</c:f>
              <c:strCache>
                <c:ptCount val="8"/>
                <c:pt idx="0">
                  <c:v>Peso uruguayo</c:v>
                </c:pt>
                <c:pt idx="1">
                  <c:v>Peso mexicano</c:v>
                </c:pt>
                <c:pt idx="2">
                  <c:v>Peso colombiano</c:v>
                </c:pt>
                <c:pt idx="3">
                  <c:v>Sol peruano</c:v>
                </c:pt>
                <c:pt idx="4">
                  <c:v>Peso dominicano</c:v>
                </c:pt>
                <c:pt idx="5">
                  <c:v>Real brasileño</c:v>
                </c:pt>
                <c:pt idx="6">
                  <c:v>Peso argentino</c:v>
                </c:pt>
                <c:pt idx="7">
                  <c:v>Peso chileno</c:v>
                </c:pt>
              </c:strCache>
            </c:strRef>
          </c:cat>
          <c:val>
            <c:numRef>
              <c:f>'Gráfico 12'!$B$12:$B$19</c:f>
              <c:numCache>
                <c:formatCode>General</c:formatCode>
                <c:ptCount val="8"/>
                <c:pt idx="0">
                  <c:v>5.0999999999999996</c:v>
                </c:pt>
                <c:pt idx="1">
                  <c:v>2.5</c:v>
                </c:pt>
                <c:pt idx="2">
                  <c:v>0.6</c:v>
                </c:pt>
                <c:pt idx="3">
                  <c:v>-0.4</c:v>
                </c:pt>
                <c:pt idx="4">
                  <c:v>-1.8</c:v>
                </c:pt>
                <c:pt idx="5">
                  <c:v>-3.8</c:v>
                </c:pt>
                <c:pt idx="6">
                  <c:v>-5.8</c:v>
                </c:pt>
                <c:pt idx="7">
                  <c:v>-10.5</c:v>
                </c:pt>
              </c:numCache>
            </c:numRef>
          </c:val>
          <c:extLst>
            <c:ext xmlns:c16="http://schemas.microsoft.com/office/drawing/2014/chart" uri="{C3380CC4-5D6E-409C-BE32-E72D297353CC}">
              <c16:uniqueId val="{00000000-5582-4C52-9216-D23349856AA8}"/>
            </c:ext>
          </c:extLst>
        </c:ser>
        <c:dLbls>
          <c:dLblPos val="outEnd"/>
          <c:showLegendKey val="0"/>
          <c:showVal val="1"/>
          <c:showCatName val="0"/>
          <c:showSerName val="0"/>
          <c:showPercent val="0"/>
          <c:showBubbleSize val="0"/>
        </c:dLbls>
        <c:gapWidth val="219"/>
        <c:overlap val="-27"/>
        <c:axId val="1856083071"/>
        <c:axId val="1856084511"/>
      </c:barChart>
      <c:dateAx>
        <c:axId val="1856083071"/>
        <c:scaling>
          <c:orientation val="minMax"/>
        </c:scaling>
        <c:delete val="0"/>
        <c:axPos val="b"/>
        <c:numFmt formatCode="General" sourceLinked="1"/>
        <c:majorTickMark val="out"/>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856084511"/>
        <c:crosses val="autoZero"/>
        <c:auto val="0"/>
        <c:lblOffset val="100"/>
        <c:baseTimeUnit val="days"/>
      </c:dateAx>
      <c:valAx>
        <c:axId val="1856084511"/>
        <c:scaling>
          <c:orientation val="minMax"/>
        </c:scaling>
        <c:delete val="0"/>
        <c:axPos val="l"/>
        <c:numFmt formatCode="General" sourceLinked="1"/>
        <c:majorTickMark val="out"/>
        <c:minorTickMark val="none"/>
        <c:tickLblPos val="low"/>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18560830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venir Next LT Pro" panose="020B0504020202020204" pitchFamily="34" charset="0"/>
        </a:defRPr>
      </a:pPr>
      <a:endParaRPr lang="es-DO"/>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'Gráfico 15'!$C$11</c:f>
              <c:strCache>
                <c:ptCount val="1"/>
                <c:pt idx="0">
                  <c:v>Recaudado 2023</c:v>
                </c:pt>
              </c:strCache>
            </c:strRef>
          </c:tx>
          <c:spPr>
            <a:solidFill>
              <a:srgbClr val="012869"/>
            </a:solidFill>
            <a:ln>
              <a:noFill/>
            </a:ln>
            <a:effectLst>
              <a:outerShdw blurRad="50800" dist="25400" dir="2700000" algn="tl" rotWithShape="0">
                <a:prstClr val="black">
                  <a:alpha val="40000"/>
                </a:prstClr>
              </a:outerShdw>
              <a:softEdge rad="12700"/>
            </a:effectLst>
          </c:spPr>
          <c:invertIfNegative val="0"/>
          <c:dLbls>
            <c:spPr>
              <a:noFill/>
              <a:ln>
                <a:noFill/>
              </a:ln>
              <a:effectLst/>
            </c:spPr>
            <c:txPr>
              <a:bodyPr rot="0" spcFirstLastPara="1" vertOverflow="clip" horzOverflow="clip" vert="horz" wrap="square" lIns="38100" tIns="19050" rIns="38100" bIns="19050" anchor="ctr" anchorCtr="1">
                <a:spAutoFit/>
              </a:bodyPr>
              <a:lstStyle/>
              <a:p>
                <a:pPr>
                  <a:defRPr sz="800" b="1" i="0" u="none" strike="noStrike" kern="1200" baseline="0">
                    <a:solidFill>
                      <a:schemeClr val="dk1"/>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15'!$B$12:$B$14</c:f>
              <c:strCache>
                <c:ptCount val="3"/>
                <c:pt idx="0">
                  <c:v>DGII</c:v>
                </c:pt>
                <c:pt idx="1">
                  <c:v>DGA</c:v>
                </c:pt>
                <c:pt idx="2">
                  <c:v>TN</c:v>
                </c:pt>
              </c:strCache>
            </c:strRef>
          </c:cat>
          <c:val>
            <c:numRef>
              <c:f>'Gráfico 15'!$C$12:$C$14</c:f>
              <c:numCache>
                <c:formatCode>#,##0.0,,</c:formatCode>
                <c:ptCount val="3"/>
                <c:pt idx="0">
                  <c:v>393020248920.28992</c:v>
                </c:pt>
                <c:pt idx="1">
                  <c:v>106786934192.79005</c:v>
                </c:pt>
                <c:pt idx="2">
                  <c:v>24961457315.779984</c:v>
                </c:pt>
              </c:numCache>
            </c:numRef>
          </c:val>
          <c:extLst>
            <c:ext xmlns:c16="http://schemas.microsoft.com/office/drawing/2014/chart" uri="{C3380CC4-5D6E-409C-BE32-E72D297353CC}">
              <c16:uniqueId val="{00000000-3ED9-4EFE-B003-9D82E75371E1}"/>
            </c:ext>
          </c:extLst>
        </c:ser>
        <c:ser>
          <c:idx val="1"/>
          <c:order val="1"/>
          <c:tx>
            <c:strRef>
              <c:f>'Gráfico 15'!$D$11</c:f>
              <c:strCache>
                <c:ptCount val="1"/>
                <c:pt idx="0">
                  <c:v>Estimado 2024</c:v>
                </c:pt>
              </c:strCache>
            </c:strRef>
          </c:tx>
          <c:spPr>
            <a:solidFill>
              <a:srgbClr val="0061C4"/>
            </a:solidFill>
            <a:ln>
              <a:noFill/>
            </a:ln>
            <a:effectLst>
              <a:outerShdw blurRad="50800" dist="25400" dir="2700000" algn="tl" rotWithShape="0">
                <a:prstClr val="black">
                  <a:alpha val="40000"/>
                </a:prstClr>
              </a:outerShdw>
              <a:softEdge rad="12700"/>
            </a:effectLst>
          </c:spPr>
          <c:invertIfNegative val="0"/>
          <c:dLbls>
            <c:spPr>
              <a:noFill/>
              <a:ln>
                <a:noFill/>
              </a:ln>
              <a:effectLst/>
            </c:spPr>
            <c:txPr>
              <a:bodyPr rot="0" spcFirstLastPara="1" vertOverflow="clip" horzOverflow="clip" vert="horz" wrap="square" lIns="38100" tIns="19050" rIns="38100" bIns="19050" anchor="ctr" anchorCtr="1">
                <a:spAutoFit/>
              </a:bodyPr>
              <a:lstStyle/>
              <a:p>
                <a:pPr>
                  <a:defRPr sz="800" b="1" i="0" u="none" strike="noStrike" kern="1200" baseline="0">
                    <a:solidFill>
                      <a:schemeClr val="dk1"/>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15'!$B$12:$B$14</c:f>
              <c:strCache>
                <c:ptCount val="3"/>
                <c:pt idx="0">
                  <c:v>DGII</c:v>
                </c:pt>
                <c:pt idx="1">
                  <c:v>DGA</c:v>
                </c:pt>
                <c:pt idx="2">
                  <c:v>TN</c:v>
                </c:pt>
              </c:strCache>
            </c:strRef>
          </c:cat>
          <c:val>
            <c:numRef>
              <c:f>'Gráfico 15'!$D$12:$D$14</c:f>
              <c:numCache>
                <c:formatCode>#,##0.0,,</c:formatCode>
                <c:ptCount val="3"/>
                <c:pt idx="0">
                  <c:v>442830368214.18701</c:v>
                </c:pt>
                <c:pt idx="1">
                  <c:v>113358222639</c:v>
                </c:pt>
                <c:pt idx="2">
                  <c:v>33019482522</c:v>
                </c:pt>
              </c:numCache>
            </c:numRef>
          </c:val>
          <c:extLst>
            <c:ext xmlns:c16="http://schemas.microsoft.com/office/drawing/2014/chart" uri="{C3380CC4-5D6E-409C-BE32-E72D297353CC}">
              <c16:uniqueId val="{00000001-3ED9-4EFE-B003-9D82E75371E1}"/>
            </c:ext>
          </c:extLst>
        </c:ser>
        <c:ser>
          <c:idx val="2"/>
          <c:order val="2"/>
          <c:tx>
            <c:strRef>
              <c:f>'Gráfico 15'!$E$11</c:f>
              <c:strCache>
                <c:ptCount val="1"/>
                <c:pt idx="0">
                  <c:v>Recaudado 2024</c:v>
                </c:pt>
              </c:strCache>
            </c:strRef>
          </c:tx>
          <c:spPr>
            <a:solidFill>
              <a:srgbClr val="6DABE8"/>
            </a:solidFill>
            <a:ln>
              <a:noFill/>
            </a:ln>
            <a:effectLst>
              <a:outerShdw blurRad="50800" dist="25400" dir="2700000" algn="tl" rotWithShape="0">
                <a:prstClr val="black">
                  <a:alpha val="40000"/>
                </a:prstClr>
              </a:outerShdw>
              <a:softEdge rad="12700"/>
            </a:effectLst>
          </c:spPr>
          <c:invertIfNegative val="0"/>
          <c:dLbls>
            <c:spPr>
              <a:noFill/>
              <a:ln>
                <a:noFill/>
              </a:ln>
              <a:effectLst/>
            </c:spPr>
            <c:txPr>
              <a:bodyPr rot="0" spcFirstLastPara="1" vertOverflow="clip" horzOverflow="clip" vert="horz" wrap="square" lIns="38100" tIns="19050" rIns="38100" bIns="19050" anchor="ctr" anchorCtr="1">
                <a:spAutoFit/>
              </a:bodyPr>
              <a:lstStyle/>
              <a:p>
                <a:pPr>
                  <a:defRPr sz="800" b="1" i="0" u="none" strike="noStrike" kern="1200" baseline="0">
                    <a:solidFill>
                      <a:schemeClr val="dk1"/>
                    </a:solidFill>
                    <a:latin typeface="Avenir Next LT Pro" panose="020B0504020202020204" pitchFamily="34" charset="0"/>
                    <a:ea typeface="+mn-ea"/>
                    <a:cs typeface="+mn-cs"/>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'Gráfico 15'!$B$12:$B$14</c:f>
              <c:strCache>
                <c:ptCount val="3"/>
                <c:pt idx="0">
                  <c:v>DGII</c:v>
                </c:pt>
                <c:pt idx="1">
                  <c:v>DGA</c:v>
                </c:pt>
                <c:pt idx="2">
                  <c:v>TN</c:v>
                </c:pt>
              </c:strCache>
            </c:strRef>
          </c:cat>
          <c:val>
            <c:numRef>
              <c:f>'Gráfico 15'!$E$12:$E$14</c:f>
              <c:numCache>
                <c:formatCode>#,##0.0,,</c:formatCode>
                <c:ptCount val="3"/>
                <c:pt idx="0">
                  <c:v>431983777546.67047</c:v>
                </c:pt>
                <c:pt idx="1">
                  <c:v>115676369926.66998</c:v>
                </c:pt>
                <c:pt idx="2">
                  <c:v>28363131971.540001</c:v>
                </c:pt>
              </c:numCache>
            </c:numRef>
          </c:val>
          <c:extLst>
            <c:ext xmlns:c16="http://schemas.microsoft.com/office/drawing/2014/chart" uri="{C3380CC4-5D6E-409C-BE32-E72D297353CC}">
              <c16:uniqueId val="{00000002-3ED9-4EFE-B003-9D82E75371E1}"/>
            </c:ext>
          </c:extLst>
        </c:ser>
        <c:dLbls>
          <c:showLegendKey val="0"/>
          <c:showVal val="0"/>
          <c:showCatName val="0"/>
          <c:showSerName val="0"/>
          <c:showPercent val="0"/>
          <c:showBubbleSize val="0"/>
        </c:dLbls>
        <c:gapWidth val="444"/>
        <c:overlap val="-90"/>
        <c:axId val="9775983"/>
        <c:axId val="9773583"/>
      </c:barChart>
      <c:catAx>
        <c:axId val="9775983"/>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t" anchorCtr="0"/>
          <a:lstStyle/>
          <a:p>
            <a:pPr>
              <a:defRPr sz="900" b="1" i="0" u="none" strike="noStrike" kern="1200" cap="all" spc="120" normalizeH="0" baseline="0">
                <a:solidFill>
                  <a:schemeClr val="dk1"/>
                </a:solidFill>
                <a:latin typeface="Avenir Next LT Pro" panose="020B0504020202020204" pitchFamily="34" charset="0"/>
                <a:ea typeface="+mn-ea"/>
                <a:cs typeface="+mn-cs"/>
              </a:defRPr>
            </a:pPr>
            <a:endParaRPr lang="es-DO"/>
          </a:p>
        </c:txPr>
        <c:crossAx val="9773583"/>
        <c:crosses val="autoZero"/>
        <c:auto val="1"/>
        <c:lblAlgn val="ctr"/>
        <c:lblOffset val="100"/>
        <c:noMultiLvlLbl val="0"/>
      </c:catAx>
      <c:valAx>
        <c:axId val="9773583"/>
        <c:scaling>
          <c:orientation val="minMax"/>
        </c:scaling>
        <c:delete val="1"/>
        <c:axPos val="l"/>
        <c:numFmt formatCode="#,##0.0,," sourceLinked="1"/>
        <c:majorTickMark val="none"/>
        <c:minorTickMark val="none"/>
        <c:tickLblPos val="nextTo"/>
        <c:crossAx val="977598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b" anchorCtr="0"/>
        <a:lstStyle/>
        <a:p>
          <a:pPr>
            <a:defRPr sz="1000" b="1" i="0" u="none" strike="noStrike" kern="1200" baseline="0">
              <a:solidFill>
                <a:schemeClr val="dk1"/>
              </a:solidFill>
              <a:latin typeface="Avenir Next LT Pro" panose="020B0504020202020204" pitchFamily="34" charset="0"/>
              <a:ea typeface="+mn-ea"/>
              <a:cs typeface="+mn-cs"/>
            </a:defRPr>
          </a:pPr>
          <a:endParaRPr lang="es-DO"/>
        </a:p>
      </c:txPr>
    </c:legend>
    <c:plotVisOnly val="1"/>
    <c:dispBlanksAs val="gap"/>
    <c:showDLblsOverMax val="0"/>
  </c:chart>
  <c:spPr>
    <a:solidFill>
      <a:schemeClr val="lt1"/>
    </a:solidFill>
    <a:ln w="9525" cap="flat" cmpd="sng" algn="ctr">
      <a:noFill/>
      <a:round/>
    </a:ln>
    <a:effectLst/>
  </c:spPr>
  <c:txPr>
    <a:bodyPr anchor="t" anchorCtr="0"/>
    <a:lstStyle/>
    <a:p>
      <a:pPr>
        <a:defRPr>
          <a:solidFill>
            <a:schemeClr val="dk1"/>
          </a:solidFill>
        </a:defRPr>
      </a:pPr>
      <a:endParaRPr lang="es-DO"/>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'Gráfico 16'!$C$41</c:f>
              <c:strCache>
                <c:ptCount val="1"/>
                <c:pt idx="0">
                  <c:v>Gastos corrientes</c:v>
                </c:pt>
              </c:strCache>
            </c:strRef>
          </c:tx>
          <c:spPr>
            <a:solidFill>
              <a:schemeClr val="accent1">
                <a:lumMod val="50000"/>
              </a:schemeClr>
            </a:solidFill>
            <a:ln>
              <a:noFill/>
            </a:ln>
            <a:effectLst/>
          </c:spPr>
          <c:invertIfNegative val="0"/>
          <c:dLbls>
            <c:dLbl>
              <c:idx val="0"/>
              <c:tx>
                <c:rich>
                  <a:bodyPr/>
                  <a:lstStyle/>
                  <a:p>
                    <a:fld id="{6C6A6B9B-8A0F-4515-AF57-E8EE1161E2CB}" type="VALUE">
                      <a:rPr lang="en-US">
                        <a:latin typeface="Avenir Next LT Pro" panose="020B0504020202020204" pitchFamily="34" charset="0"/>
                      </a:rPr>
                      <a:pPr/>
                      <a:t>[VALOR]</a:t>
                    </a:fld>
                    <a:endParaRPr lang="es-DO"/>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0-EEEF-4E24-B573-086C8D68AF1B}"/>
                </c:ext>
              </c:extLst>
            </c:dLbl>
            <c:dLbl>
              <c:idx val="1"/>
              <c:tx>
                <c:rich>
                  <a:bodyPr/>
                  <a:lstStyle/>
                  <a:p>
                    <a:r>
                      <a:rPr lang="en-US">
                        <a:latin typeface="Avenir Next LT Pro" panose="020B0504020202020204" pitchFamily="34" charset="0"/>
                      </a:rPr>
                      <a:t>597,079.9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EEEF-4E24-B573-086C8D68AF1B}"/>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16'!$D$40:$E$40</c:f>
              <c:numCache>
                <c:formatCode>General</c:formatCode>
                <c:ptCount val="2"/>
                <c:pt idx="0">
                  <c:v>2023</c:v>
                </c:pt>
                <c:pt idx="1">
                  <c:v>2024</c:v>
                </c:pt>
              </c:numCache>
            </c:numRef>
          </c:cat>
          <c:val>
            <c:numRef>
              <c:f>'Gráfico 16'!$D$41:$E$41</c:f>
              <c:numCache>
                <c:formatCode>#,##0.0,,</c:formatCode>
                <c:ptCount val="2"/>
                <c:pt idx="0">
                  <c:v>520351280932.56</c:v>
                </c:pt>
                <c:pt idx="1">
                  <c:v>597233980817.48047</c:v>
                </c:pt>
              </c:numCache>
            </c:numRef>
          </c:val>
          <c:extLst>
            <c:ext xmlns:c16="http://schemas.microsoft.com/office/drawing/2014/chart" uri="{C3380CC4-5D6E-409C-BE32-E72D297353CC}">
              <c16:uniqueId val="{00000002-EEEF-4E24-B573-086C8D68AF1B}"/>
            </c:ext>
          </c:extLst>
        </c:ser>
        <c:ser>
          <c:idx val="1"/>
          <c:order val="1"/>
          <c:tx>
            <c:strRef>
              <c:f>'Gráfico 16'!$C$42</c:f>
              <c:strCache>
                <c:ptCount val="1"/>
                <c:pt idx="0">
                  <c:v>Gastos de capital</c:v>
                </c:pt>
              </c:strCache>
            </c:strRef>
          </c:tx>
          <c:spPr>
            <a:solidFill>
              <a:schemeClr val="accent5">
                <a:lumMod val="40000"/>
                <a:lumOff val="60000"/>
              </a:schemeClr>
            </a:solidFill>
            <a:ln>
              <a:noFill/>
            </a:ln>
            <a:effectLst/>
          </c:spPr>
          <c:invertIfNegative val="0"/>
          <c:dLbls>
            <c:dLbl>
              <c:idx val="0"/>
              <c:tx>
                <c:rich>
                  <a:bodyPr/>
                  <a:lstStyle/>
                  <a:p>
                    <a:fld id="{DA0C4E6B-7771-4219-B2FF-AC8EB025A3FF}" type="VALUE">
                      <a:rPr lang="en-US">
                        <a:latin typeface="Avenir Next LT Pro" panose="020B0504020202020204" pitchFamily="34" charset="0"/>
                      </a:rPr>
                      <a:pPr/>
                      <a:t>[VALOR]</a:t>
                    </a:fld>
                    <a:endParaRPr lang="es-DO"/>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3-EEEF-4E24-B573-086C8D68AF1B}"/>
                </c:ext>
              </c:extLst>
            </c:dLbl>
            <c:dLbl>
              <c:idx val="1"/>
              <c:tx>
                <c:rich>
                  <a:bodyPr/>
                  <a:lstStyle/>
                  <a:p>
                    <a:r>
                      <a:rPr lang="en-US">
                        <a:latin typeface="Avenir Next LT Pro" panose="020B0504020202020204" pitchFamily="34" charset="0"/>
                      </a:rPr>
                      <a:t>74,385.5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4-EEEF-4E24-B573-086C8D68AF1B}"/>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'Gráfico 16'!$D$40:$E$40</c:f>
              <c:numCache>
                <c:formatCode>General</c:formatCode>
                <c:ptCount val="2"/>
                <c:pt idx="0">
                  <c:v>2023</c:v>
                </c:pt>
                <c:pt idx="1">
                  <c:v>2024</c:v>
                </c:pt>
              </c:numCache>
            </c:numRef>
          </c:cat>
          <c:val>
            <c:numRef>
              <c:f>'Gráfico 16'!$D$42:$E$42</c:f>
              <c:numCache>
                <c:formatCode>#,##0.0,,</c:formatCode>
                <c:ptCount val="2"/>
                <c:pt idx="0">
                  <c:v>62803150898.360001</c:v>
                </c:pt>
                <c:pt idx="1">
                  <c:v>74188489211.820053</c:v>
                </c:pt>
              </c:numCache>
            </c:numRef>
          </c:val>
          <c:extLst>
            <c:ext xmlns:c16="http://schemas.microsoft.com/office/drawing/2014/chart" uri="{C3380CC4-5D6E-409C-BE32-E72D297353CC}">
              <c16:uniqueId val="{00000005-EEEF-4E24-B573-086C8D68AF1B}"/>
            </c:ext>
          </c:extLst>
        </c:ser>
        <c:dLbls>
          <c:showLegendKey val="0"/>
          <c:showVal val="0"/>
          <c:showCatName val="0"/>
          <c:showSerName val="0"/>
          <c:showPercent val="0"/>
          <c:showBubbleSize val="0"/>
        </c:dLbls>
        <c:gapWidth val="150"/>
        <c:overlap val="100"/>
        <c:axId val="1427127440"/>
        <c:axId val="1427120720"/>
        <c:extLst>
          <c:ext xmlns:c15="http://schemas.microsoft.com/office/drawing/2012/chart" uri="{02D57815-91ED-43cb-92C2-25804820EDAC}">
            <c15:filteredBarSeries>
              <c15:ser>
                <c:idx val="2"/>
                <c:order val="2"/>
                <c:tx>
                  <c:strRef>
                    <c:extLst>
                      <c:ext uri="{02D57815-91ED-43cb-92C2-25804820EDAC}">
                        <c15:formulaRef>
                          <c15:sqref>'Gráfico 16'!$C$43</c15:sqref>
                        </c15:formulaRef>
                      </c:ext>
                    </c:extLst>
                    <c:strCache>
                      <c:ptCount val="1"/>
                    </c:strCache>
                  </c:strRef>
                </c:tx>
                <c:spPr>
                  <a:solidFill>
                    <a:schemeClr val="accent3"/>
                  </a:solidFill>
                  <a:ln>
                    <a:noFill/>
                  </a:ln>
                  <a:effectLst/>
                </c:spPr>
                <c:invertIfNegative val="0"/>
                <c:cat>
                  <c:numRef>
                    <c:extLst>
                      <c:ext uri="{02D57815-91ED-43cb-92C2-25804820EDAC}">
                        <c15:formulaRef>
                          <c15:sqref>'Gráfico 16'!$D$40:$E$40</c15:sqref>
                        </c15:formulaRef>
                      </c:ext>
                    </c:extLst>
                    <c:numCache>
                      <c:formatCode>General</c:formatCode>
                      <c:ptCount val="2"/>
                      <c:pt idx="0">
                        <c:v>2023</c:v>
                      </c:pt>
                      <c:pt idx="1">
                        <c:v>2024</c:v>
                      </c:pt>
                    </c:numCache>
                  </c:numRef>
                </c:cat>
                <c:val>
                  <c:numRef>
                    <c:extLst>
                      <c:ext uri="{02D57815-91ED-43cb-92C2-25804820EDAC}">
                        <c15:formulaRef>
                          <c15:sqref>'Gráfico 16'!$D$43:$E$43</c15:sqref>
                        </c15:formulaRef>
                      </c:ext>
                    </c:extLst>
                    <c:numCache>
                      <c:formatCode>General</c:formatCode>
                      <c:ptCount val="2"/>
                    </c:numCache>
                  </c:numRef>
                </c:val>
                <c:extLst>
                  <c:ext xmlns:c16="http://schemas.microsoft.com/office/drawing/2014/chart" uri="{C3380CC4-5D6E-409C-BE32-E72D297353CC}">
                    <c16:uniqueId val="{00000006-EEEF-4E24-B573-086C8D68AF1B}"/>
                  </c:ext>
                </c:extLst>
              </c15:ser>
            </c15:filteredBarSeries>
          </c:ext>
        </c:extLst>
      </c:barChart>
      <c:catAx>
        <c:axId val="14271274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Avenir Next LT Pro" panose="020B0504020202020204" pitchFamily="34" charset="0"/>
                <a:ea typeface="+mn-ea"/>
                <a:cs typeface="+mn-cs"/>
              </a:defRPr>
            </a:pPr>
            <a:endParaRPr lang="es-DO"/>
          </a:p>
        </c:txPr>
        <c:crossAx val="1427120720"/>
        <c:crosses val="autoZero"/>
        <c:auto val="1"/>
        <c:lblAlgn val="ctr"/>
        <c:lblOffset val="100"/>
        <c:noMultiLvlLbl val="0"/>
      </c:catAx>
      <c:valAx>
        <c:axId val="1427120720"/>
        <c:scaling>
          <c:orientation val="minMax"/>
        </c:scaling>
        <c:delete val="1"/>
        <c:axPos val="l"/>
        <c:numFmt formatCode="#,##0.0,," sourceLinked="1"/>
        <c:majorTickMark val="none"/>
        <c:minorTickMark val="none"/>
        <c:tickLblPos val="nextTo"/>
        <c:crossAx val="142712744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Avenir Next LT Pro" panose="020B0504020202020204" pitchFamily="34" charset="0"/>
              <a:ea typeface="+mn-ea"/>
              <a:cs typeface="+mn-cs"/>
            </a:defRPr>
          </a:pPr>
          <a:endParaRPr lang="es-DO"/>
        </a:p>
      </c:txPr>
    </c:legend>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spPr>
            <a:ln w="28575" cap="rnd">
              <a:solidFill>
                <a:srgbClr val="0070C0"/>
              </a:solidFill>
              <a:round/>
            </a:ln>
            <a:effectLst/>
          </c:spPr>
          <c:marker>
            <c:symbol val="none"/>
          </c:marker>
          <c:dLbls>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venir Next LT Pro" panose="020B0504020202020204" pitchFamily="34" charset="0"/>
                    <a:ea typeface="+mn-ea"/>
                    <a:cs typeface="+mn-cs"/>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trendline>
            <c:spPr>
              <a:ln w="19050" cap="rnd">
                <a:solidFill>
                  <a:schemeClr val="accent1"/>
                </a:solidFill>
                <a:prstDash val="sysDot"/>
              </a:ln>
              <a:effectLst/>
            </c:spPr>
            <c:trendlineType val="linear"/>
            <c:dispRSqr val="0"/>
            <c:dispEq val="0"/>
          </c:trendline>
          <c:cat>
            <c:strRef>
              <c:f>'Gráfico 17'!$B$32:$B$37</c:f>
              <c:strCache>
                <c:ptCount val="6"/>
                <c:pt idx="0">
                  <c:v>enero</c:v>
                </c:pt>
                <c:pt idx="1">
                  <c:v>febrero</c:v>
                </c:pt>
                <c:pt idx="2">
                  <c:v>marzo</c:v>
                </c:pt>
                <c:pt idx="3">
                  <c:v>abril</c:v>
                </c:pt>
                <c:pt idx="4">
                  <c:v>mayo</c:v>
                </c:pt>
                <c:pt idx="5">
                  <c:v>junio</c:v>
                </c:pt>
              </c:strCache>
            </c:strRef>
          </c:cat>
          <c:val>
            <c:numRef>
              <c:f>'Gráfico 17'!$C$32:$C$37</c:f>
              <c:numCache>
                <c:formatCode>General</c:formatCode>
                <c:ptCount val="6"/>
                <c:pt idx="0">
                  <c:v>74.150000000000006</c:v>
                </c:pt>
                <c:pt idx="1">
                  <c:v>77.25</c:v>
                </c:pt>
                <c:pt idx="2">
                  <c:v>81.28</c:v>
                </c:pt>
                <c:pt idx="3">
                  <c:v>85.35</c:v>
                </c:pt>
                <c:pt idx="4">
                  <c:v>80.02</c:v>
                </c:pt>
                <c:pt idx="5">
                  <c:v>79.77</c:v>
                </c:pt>
              </c:numCache>
            </c:numRef>
          </c:val>
          <c:smooth val="0"/>
          <c:extLst>
            <c:ext xmlns:c16="http://schemas.microsoft.com/office/drawing/2014/chart" uri="{C3380CC4-5D6E-409C-BE32-E72D297353CC}">
              <c16:uniqueId val="{00000001-A8AF-4CAB-8913-C8F84E1CB0EC}"/>
            </c:ext>
          </c:extLst>
        </c:ser>
        <c:dLbls>
          <c:dLblPos val="t"/>
          <c:showLegendKey val="0"/>
          <c:showVal val="1"/>
          <c:showCatName val="0"/>
          <c:showSerName val="0"/>
          <c:showPercent val="0"/>
          <c:showBubbleSize val="0"/>
        </c:dLbls>
        <c:smooth val="0"/>
        <c:axId val="584943968"/>
        <c:axId val="584929088"/>
      </c:lineChart>
      <c:catAx>
        <c:axId val="5849439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venir Next LT Pro" panose="020B0504020202020204" pitchFamily="34" charset="0"/>
                <a:ea typeface="+mn-ea"/>
                <a:cs typeface="+mn-cs"/>
              </a:defRPr>
            </a:pPr>
            <a:endParaRPr lang="es-DO"/>
          </a:p>
        </c:txPr>
        <c:crossAx val="584929088"/>
        <c:crosses val="autoZero"/>
        <c:auto val="1"/>
        <c:lblAlgn val="ctr"/>
        <c:lblOffset val="100"/>
        <c:noMultiLvlLbl val="0"/>
      </c:catAx>
      <c:valAx>
        <c:axId val="584929088"/>
        <c:scaling>
          <c:orientation val="minMax"/>
        </c:scaling>
        <c:delete val="1"/>
        <c:axPos val="l"/>
        <c:numFmt formatCode="General" sourceLinked="1"/>
        <c:majorTickMark val="none"/>
        <c:minorTickMark val="none"/>
        <c:tickLblPos val="nextTo"/>
        <c:crossAx val="58494396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venir Next LT Pro" panose="020B0504020202020204" pitchFamily="34" charset="0"/>
        </a:defRPr>
      </a:pPr>
      <a:endParaRPr lang="es-DO"/>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entityId">
        <cx:lvl ptCount="13">
          <cx:pt idx="0">11</cx:pt>
          <cx:pt idx="1">46</cx:pt>
          <cx:pt idx="2">51</cx:pt>
          <cx:pt idx="3">187</cx:pt>
          <cx:pt idx="4">32</cx:pt>
          <cx:pt idx="5">246</cx:pt>
          <cx:pt idx="6">54</cx:pt>
          <cx:pt idx="7">166</cx:pt>
          <cx:pt idx="8">182</cx:pt>
          <cx:pt idx="9">106</cx:pt>
          <cx:pt idx="10">185</cx:pt>
          <cx:pt idx="11">99</cx:pt>
          <cx:pt idx="12">65</cx:pt>
        </cx:lvl>
      </cx:strDim>
      <cx:strDim type="cat">
        <cx:f>_xlchart.v6.1</cx:f>
        <cx:nf>_xlchart.v6.0</cx:nf>
      </cx:strDim>
      <cx:strDim type="colorStr">
        <cx:f>_xlchart.v6.3</cx:f>
      </cx:strDim>
    </cx:data>
  </cx:chartData>
  <cx:chart>
    <cx:title pos="t" align="ctr" overlay="0"/>
    <cx:plotArea>
      <cx:plotAreaRegion>
        <cx:series layoutId="regionMap" uniqueId="{E7AD79C4-575D-4A69-8822-36228F16F3FF}">
          <cx:tx>
            <cx:txData>
              <cx:f>_xlchart.v6.2</cx:f>
              <cx:v>Tipo de Cambio</cx:v>
            </cx:txData>
          </cx:tx>
          <cx:dataId val="0"/>
          <cx:layoutPr>
            <cx:geography cultureLanguage="es-ES" cultureRegion="DO" attribution="Con tecnología de Bing">
              <cx:geoCache provider="{E9337A44-BEBE-4D9F-B70C-5C5E7DAFC167}">
                <cx:binary>zHvZduQ2su2vePn50gZIEEOv7vMAcMhB81z1wqVSqUiCBAdw5tefSLu6LaV0peN7Xm4tu2yJmdwE
ELEjYkfwn0/zP57K50f7y2zKqvvH0/yvX7O+b/7x++/dU/ZsHrvfTP5k667+0f/2VJvf6x8/8qfn
37/bxymv0t9dhMnvT9mj7Z/nX//rn3C39LkOHvvHsOrzfrkcnu1y9dwNZd99ePX/cvGX5z9uc7M0
z//69akeqv5wuzSvq19/Xtp+/9evLia//vL7y1v8vHj2aOB714/VL6ePNq/qN196fuz6f/2K3d98
zDEXxEOuRzmmv/4yPf+8QhDxEfxh1BWe8H/9paptn/3rV+L9JgQRmHPXc4kL//31l64efl7iAm7F
XV+4jHmE/GdrLupySevqP5vx8+dfqsFc1HnVd//6lQF68+fHDotjsDouhE8xJT5hHhMMrj89XsH2
w6fx/+m1X7l0Ir4UdbUv8ZLtdeFvGf22+mI3sQ6HhiNpNFqVKMYTvTw7pJesGnM50wxFpk8jZ/Tj
dCokrsqA6L6JbmzqnY+52dSzPjH2mbUoHERz3wrx1LLZbopV1aTaeCb3JfO1DpAVwVzVTyZ9nGj7
lIk2DWxxvXScSNcVqepWe9IXNJEJnTPJcTDN2Albv89U1dTKDKUXuMYNmcOY9NZNQ3EjZ8R+sCaX
+SjMBjf5vm45PPYSFX5uVGLZoqwZv+YO3ogbmprTOe1/0NaWsuxQ3Io8WrozMQ1719LIp25ojDcG
1G8uaeIGLEfBH6bz+5+W++p4nupmsXma/TTd//z4Xze1gX/+efjOX7882P5fP53+22k+/FT8XB9M
tDv+0Ks7g638fLqDX7364Y2TvfSB/+nF/5mPYUQxZgJ/5Gg3g/kGnrbU9pfll9NncJSXDvfXHf70
Ot//zXMpQ4KBVWNCfO/fXgdXsMcBjTGBfBcc6D9e59LfwK08wqnncuyCO/70ucMFj1CXU3C4gwv/
LZ+jBMBfOh0iwAU+4GAqkCc4g0d45XTEt/7ap37gXTd2Wy8KX/RpwK0qJ5no3SrkUEpcdkE3Bb6n
xmFn6pB6UU7auLCKpopcTqEj/ZMyyIIyUbVylA3daIjol6lW3RiMpZpCqvpoCtegCsqIB30ZmFkO
1aBEIjF4xUZ/GVq19mGm8lCkcunkGKxBzVW66WKywCfI5RA6ZcSiPhgD0ioT5pfp3pShc92byGZh
RkNz5qrOKrNKXgSsluTOXHpRpnTg3nWpEnvjy0Ut8DTNdRLQoDlHYRnUSlwdnqxqQ29T7Icf/Umu
VblFoX5YozVwuMzDJND2sMrIUctFLgIhk9tq29OwioqNoY6cNv0pD6fLuZbupZ3k6sgaq5Kq2lED
l34r55jUko87HZZxorLdeDUFVpo8Xlw5bRuVXebfJrVGTi2TrFLmjKjhspu3Cw8zEXX6jCU6Rs9D
Hc6VbCrZns3REsIOdmdllGzdMImbaMkV3rtfYF80hV9UQR2zaA6I8vfFc9XI5dbd5ftmS1QXo0J2
V+s97AzAYS7TsN8sp1Whxuv2ND2tdx2RnQh11O85VTx2FbuvVdWpXvah3YtRjlOUbqY43eFU+r20
JyhcC3W4D9qmX423z9ITFrVKRyJcblPYm7JqpfGDpFhi42O5amUmNcyR8RUQqFdfLDhojMx6OW/b
2Okk3tiNc1X+qB77fflDg/XkJyxmWlWbdMdP0tCouQyGL1xLfNUFc5ie5F/9sywCWo1KOYe+Gr+5
2+Gpy2VXREPgxOJxiqYgVb4vWzdo9uVdI1NVXzun82NzR6PmcQhotPjfeXKaFifFhROjh2rjXPbe
JQULWBTdptslC9sHrLdp/ugK2bu7JlO1DfSPypfJd3o9fMlv8zALsvuuVLkr6YkT5qo98ZRVYAiD
DepBOXXgbts0hjCSJjvnjqWSt7I6d8IxlWY7qlUxE+AzP+bSUyx2g+XJPyPn2EhzUp/msQ3XsIgL
hR4mR65xyjf9KrEJuu/6anlyHgch0ZfhycBHZrUE2Vl3I07Lq1S5G5NIYsqgITfg4grftc7Ou1qE
NDd2zy4LRWS7JRsWk63JNuSCyCkojaS9zFg0tVqNy21bnnSDrMYTIjZNGhVdUFJZLFE+Skvho1uT
h64bJAIeTZ+TC2viVTXSV1lovs1EDtfVlT8FieRRo7QfkId0hKMYL4tAfOGdLCpp2yYoc9VF/q5X
9L7b2GAK53O6ySOnkc7JHNVnnqfwF8SUWweDtIHNgoUG3lPzxJkkZFtOoVs9lGGldFzOKm22VRHa
CvZynUNKT7N811CllXvqZTstwgJLvdE7sTNRd98yaZ/aPZzzxv2KtCoK1e1dCYd/TzZOUCBIQeQ6
yTZskRQnXSareFCLmg3ccVJz4Cq6qD4NebeHVQVlmAZwgQbDXoPlquyi3nfhFPY39gQSB19mY2gf
TKKKRc6ObPUuheP+DsiQRnh94HypE7CfXVWpaqu/rNeY32Wn+R2uZfejeuiWYGjuc3HRLBeu3gzh
ctfnMiNXLgozXsiZ3ZLllLtbx23ltC/DLFzauP/S9XJIpefIvJfr9cLkiwj5TnaHD9nbi+zuZ6CB
VNHljHEXcsVXgYav2uvnNYcjvuSxI3EwxGnogLN6sR/XedyHniqBGNvs/BPkw52PkDEnnoDkzPM5
4ocQ+CKv5LWDdd+OJNBbV2WqCNs4C3rpnHLpShuzC60+RiQY4vOHkEeL7cqBISwGEoyRF9mL6hw/
1fnNHDVG0SR0T+lVth2MHEL3R4CdyPVOsZaeJHF2oWvZn2QxnDMY0SX8Zo49iIU6kcsj5I/12eHc
K+VdNKpSNBTBoMhu3dYxAhO8Sqag57HI5GKBZfIgu/XktJtCiIjTqrwKjEsV+2SRg1DjSROlOxIe
/AkHZeBFI4RoU8fwWIqoMphKYOooicE1Al+r/BIiz/A4PQ88aKnU22UJFgWx+C7TwaT8Jwgpat4M
feCeL19yCndIglyNYVsqdgg3ScAULZW/Q+erkSMcwzkYXcRPfCYFONZl8229bx3Ilb9lENiIgvAR
CFX+SPugHjepG7mHR4EA/F2Trb4wm/mPyIZldt3eFqoJ+0qmz9NVG0+T9BIFgelyvdGQmPQXeJMF
LKQSRdkP1MhxPtF1YIaAB/za7oEAd+sVgauuUc2mPMtP1rP6D85s7qpva6MW80iqE2FkGaShUOyU
kVhXsoAQoiDP72qVp9JuTaiBAL71OxOj7axEzL4uX6yVM47HFp6QhOuG3xDJ4ipst3qf7dpNuXOC
4WT8QYK5lKOicg1RhAJ7p0vZrGG/yCWwatk4UedL9+qQPrBrc78sKueBGFX9jZenboA2Y5xfO5ee
QtIJwN77OAELbyE2wNftKU+li04mCKCzcmLyhEMd2hArBNlTrOPlYToxwbLP9lmobw/fbFQZd9dO
wBXkNqqI6l4WEoL1BsXVaf9FbIeLdAAi1PEIRdWWDBAgIGxuZiipgjxIwgWIvgCea24T5UkI/lwr
e2utSi6acAqaM8gee6B7HVKtEmnV2EoGBu3c5OduoC9hW1QTl2rY0d2w6aP0nIYl8LC3tQquAeWK
bdIpqr/46808q2mbXK+hCZwteUCw/HyQ5oJuzRYFZO8ESzwlqv/CtjbAkXumt9WT7/3Jc3+rbjpv
nqvr3j4/96ePzR9FzV8F0+sf//+oeVxPvCC4Q/X1Sle4eazWxyp/fFnk/PGVP+sbgn47FDWcM9AN
4H+w++/6xhVQ+XAfC+5iTKkQcOWnquAgUBWg2Id/XQLfJL4PcsDPGsfB+DdGsUuET1wQKuAmf0dY
IBy9omOfUh8TDzQKxDCUTgIfRYBqpqk/0a6VvLar3jptCVlc0/httxnNZMk9ZXnvq9U0A5FVT0Uf
kLFmdw5bgM1Ex1JIs0ufzN/XdC5tlNq5mvcGzYNzTwwSDuTnbQ5pzLL2+bUYmWm+Jm2RNhsx1yu9
WOy4WgKMR/okqkSb+D+SdexH1frINJ2khWVkL0AF+LYy4dQnqGIgD2RDmrdWOmLtl7N6mS2BAE15
5YagvZj5rB0tMLnJSCWk9UxC7itHuJCcTrhv4sHa/t4HheCmafKM7oqicuuoykh+VjK3MNuy6hHk
wNjTt46/LrtuWuoycBJemph0XQaiBbYjkjxFyXXrJbXd9GXa3fu4TwZFx8QLWlvgVtFmdniEMwyZ
Z57PeMtaf5HJkk2xKQ3QGGgVV9xfpmtdm+TLzMuyjC2GGstB1r/MKjtARoO5MTJP2xpFHk1nCwXU
NIyyn8tmZ3xdPQ4tId/5Qp0LxOpskHqsp0b2LO2jkmZLJt1hhqrJ9yaoH/vZxMysRmHqpEFR8Trw
0orvvXHtuERZW27rKV32XdXRgCTE3qTNiqOFrAIKUyzyR1Ti7oogrtvrWnT9t7atilGulNcaqAyS
R1rP892U6ewsb531yfhsOMkn22zQMrUmmKwYe8nLrvzqC+pAlVIlCEcsHbxCDdYZLljhGCJLa8dG
jS4nROUVJd/KRKAzr/KbRM5LBRJTbpP8vEV582NiAko4kbnISjLNTSkXNnWQJ3Z6NFKkxXLhoYXs
5kkXUKjRmT3whurHpRXOuZ1Y9uAVZWak0zLPhE0zTzsMy7xgc5YOanTQuCMTuIgc3bzaVrRv9kM7
FZkqSzOnQVtP1UUy6kq1q15DPQgcVSwbN82I11FmdBZXbbYAsZpm2bIaowdmUBMbPGRbhKYUeJpi
lfDOi5yp4fEwrtkZddi0a+pVxCD0sVI6jhh2eJmSVuY6rZ6WMp3GuDe0evDcAeXSsaCOyK7k+QJh
zjiTypKV013DB6gIutbaE9PO+a3wrBe6lAyRV87jV46dEbSJInezWLhp+m3Qc9Mrd8grJp2x6DbE
4dluTZJ6lpzgJurGOc1PXeNNWFXO4PnBMCVetmVibu9dthIbr6sePJlPWf0d4bErgzwzM4+8cUyv
c485WPprDm4j7dxX5c6i1Ol2jGf+LHFfCMgrOmcSoTfVKciYpijF3UK6Ib1BuKqWyLXp3O5YYtL1
XM/dPIHYmCezXNuyECo3WXJF6oZ7J6vHZ/ZlzFcXbZYxb1m06BTlYe7SWQf5WolB4Um0k8xaXXRx
WRUJDeFA0YzlwqtaB15SEhHYxV+uHELcVfF+HMebzCcDictuKJozzlJupUiMyy+ypXXyINV8AIPS
rTdO38asyFo5dCu/GzNamdDilH7nE3aaR1atog5Gs65j1GEze2CFeQl5ZD/hpZGoyjNIfjwX+wH3
UApyAi1RuhWdYW60DC3U6l1iMtCYzIyKwM+JCzXybAS/mVyLtyJHmQja3k4ixijrWb/h2uaDe5bn
U2792Cxjiqh0CM5ZOLXET4ERljKPhjWvhihHAxTQBZ8zFiRNmcwKl5atd+5ocbZI4FpuIiefiaNj
PtS+O87A29XIlq9JBfRdhXYEVbjYJFM1rsXdXGi7qqEBGpGm7EcXClNqvbaoI17pkV8s7lrjWxd3
FY3Gptffsn71WC4rn075NU1w5cVjTkBqGsqSDt/bkTN3mxZjPXypMj40j2ipHX7N2GpAJtdzUgXJ
NOI2Gp15zSLfqfUS9M2koTDgI9n42BU2oGbyeyu5g60Tl0PezBuPEVJd4axIZ8mMaGWPeMvCNM2H
4mqYWtyc2p4IfoeXroZS3aMTV02blGjrV0vW7sCnciega0sgN8/WpJQuZu4PPohqlU7agyaVd6nv
AS+kTEMWympzu0x524VLTZthVyWV297QdW3qaHW0ziVBo7PcjkszTJEVvt8Fo7BJJ/XqFfm50DYV
wJGaIon51CFfYt0iG6cVQqA9+HYYdFCuAtSMcTRet2m9dYbKXXjeim4TmqR6C3o7K/c4cUZQCjER
KwQt4rc2rWTV+QZcpXct/9Jl0B3Zox5lUMLbdChv67GfQWNr0yXT0jSMmk1vtMWXXCPWx3QSer2f
7VAehMPR4+UFp7nrNkG7JpOfQdGfV+AzQ1bWUys1MRlYHp/nfGDSdAXvgcqBesaHGQg5c4KmJ7w6
q1Lj06DI8MoVcsoWVB5gKrR1JzyG+eRromreCSKh/1KDftW2elWjbnC/Q2igXAKDIe+yGovVVzXV
a7M1Lkmrm0FXVa1KYQZxBnkKSyNvtinbZDajydVgElPfDK3x5qjtmvTMIJTok2VcD0c5mhEitW7o
nGvZLYm/t6sVeUBYNyxyAiWge9bTuJhQrHVpTkqO1/kJ0oZ6iBPbAyklGrVGeUSTXA1OhpeQO0UG
zr7WcyGzwrdoANE0Z3xXlZkHAo83Cm8L/DH1zw6rvclVrZ0ezeAGJQQVr1Wo8swaJ44HTSDtYbbs
qO7mZLe4lItNTx3LNkWpBYvc0RAQHrwh879a6kL21zdd5ZxwM5N0I8CUYfNw6npnVd5WFOTvNgF5
pGYLUIWYyoN1p34GhflQoK/5mnB3Dqwxh5DsibyTvhlmell0qVOC8dRDscvXebo0JtNlQHHiFps6
Ex4G5yxB63L5JBzI5RLmbfKqENAU4sQsYdH3Zg5b0UO+V4x5yeQwdGMbYA1WE5h6MkIJDXFAeWUq
lm3XL6LezG2dPAt3HsZPBA73kDD/JalAQn1I5hGBVJoSyKgR1A8vJZVlagbt58sguxCqsQCSsdLG
Bb3o/ZiCSAWa7iyTLyJsA3a5nBw0ppRsUxsjO8uSh/72RT1y8Sfwy9bha4XnzePgQ/7/QuGB5mXt
MDwDw9oxsj6RDmioH0O8bk7+hIAqxfU8D1F66Mi8hLB+XTOmJzDFpNgQ96Hrz63oVOY0n+zte0CU
+chFiCKXetCJegnkLEsPB18N0hswxN5SroZtXJ6Emfn28ZJei1R/LuklElRnL5E8vSSiRYDUOtDU
7L2Y61td5eHHKIce9RtboVDqQQGGoJLzjoovqJV404zFIA99m/bKXmcBKKgPcwi8EU7fQCz95Kje
BxRQ7IHSiF10BFgW7cKhYTrIRkORUICcgvefrOnN1jEE0RIjj/sCw7qOrAH33J98oA5Z1nJ9moNi
le0uv8xPQW2nJGwvyrA5LeP1+mPc92A5EYT6IKeCBx7ZhqggeLGVQW9snCSmp2vZB9A//sQC/yiH
X3k3rO4lzJFh1F4L5a0DMH2A1ArKYHk+7g/tgO5kjNNr5+bjVb2xeIah+Xn444J6wI6r83KeyVQP
aycrTELB/M0wLIrhB764n/DEaw0aLB6QPCwQgrEF2D33iLacGunF6aZOdq4XrZUfrAIaQiX0WyYm
16z8bCMPG/V6I7EP6obHMPVhvoEenVdfL3TImYWN7KA16YECuUySyFlVZ/jRRMPm4408KC0f4h0d
HHiz35Qr4GWgm22bKAuMcoBxpb9zgzz6jHYxjH58iHfkaVVvGq1hrkCCQBc323xfRVmU3qKt8zU9
gS4GaIjVqb5t9/PFxyt94+JwkC839nD9BeEnLfK8OYGF2qSQCFPJeSU/hnjHC15jHPl4sTpDwQfA
aAiJKHQXkTkdyCgXJ0Doknaxg59nbw2T3tuMidjm5BNr/SNsfWQ+B8d5sUrhp2ORG9heb7UybUH8
KS87BDm6uJr4aTJD21YEjpN/svK3LIN9H2EMf/su8PbRqTqCQIFF6k4a94tfQwLtP3h2/sQ33jOd
lyBHJ7iIfKm6CrSv1G/kmtgNZxpUrCZ1IRX3z4e0jtysiz4+0/fMBqjT94FwKEHoyB9NSjqobGBl
TQ9aYPvVm28/Bnh/6/4COHJAWqMs9woASNaNgDkeUci0/8T23yExIDJBfeIz7nP/aEwKwlFalkkF
O1dBX09Dtap7qStwtRkUu+z+b6/oFdrhHF/YoLPWC8wvmU6yxdx3Nov0CmNObXH5McyBeY9MHciZ
wQiaC4H7TUBNEl0uxClBCjV4U7hQiOK8bXZO6e98BwpYTNsy7pNxX011/DH0O0ZBmcchqcMeTOMc
h582y7sy05Cri8kPWGVlDj34vwkB6TKGChKcCdRuSo7sbmyoBZEYQ0aSezBJ4ud9hIu0Dj9GeWMY
RyhHxtc7DcqoBp2BkDqT4AERahvFhyRwuuF5HKZPzuyNCx/wQLqEXgAnjBynxDVOWcMcKAJIM7H9
BDONm9QXfpCVhEUsY4kskGFqgpnDT47MfefMDoAuRQKI6k3K0HcirZzRtRLt/Mi/N7vxGsaGwukp
2a4b72ze1F9NPKqhlsVFqqod6CkkJtAQ/LTV+9ZuXz3IEY3VZKiFbzGI9MuPYb3u9CfN6/cXyqmg
HGoCxI8sZ57c0aEC6B9kVmm8J0o+S1I+QziyGpp17eImoCc3xVXObo1XfmL872UljIAoxFwCDiDo
UdaVTzMpGgprsMkwBx4dTokzb9a8DHgiDvnr5VinpzAel8hBs31apNe2Xx8/do53kkzmw4jpYWSO
U/THeMILHsPLMPdlBg+RTyas1jveT1KslSzFycdAb7wQaOwl0BFh5onN6pEuYBH6a5dCP3P8UaJK
Ug5K2o//HdTRxqZ+mzOQ2ywM0v2o+8PwxnkJXf6+uO/Rw8dQb3z99arcowqbtaRCnQer8opkzyjI
2cyqtD3tG1BwJjeu293HgO+Zpc9AXQDxETqFxxWWX6dpiwgAtuOVcZ8d7/7j+78TqRkUblAiwrix
57HDMb6wB9oImjblZCWU86Y/b9PHHrrtH2O8l0ICiAcMSbE4RLfXIEIvvZnSEQ5oDJYzaDieeHka
iwIyOhiw0Y1QHO3nIZqWFkSfVH1Spr67hy/gj/JHny/Gw3SATproYHT5R83MZyt8fxv/WuHRNorM
BxmQAYS5o6XsLtl9epkD86Y3/R0Oi6D0g2nz/0K6L7f1yMUyZ5lRRQA049/b6kuXfJb7v7dxh4nY
w6lxKBuPzq2wWdU75cGHy/EyMW2c1PQT+35v415CHJ1N32fFiKClC5OeDwjt3fSsr64+Nr+3EKAh
QWRGB72AQ7r42vqwyPQy+AVQnjBqaE8075QL0yD/O5SjhRRVXo6NByh69NSSQ8I7QjcHf/sY5fBq
wlGCeFgMxwRRl9A3LfwEuWMxMQ37dapvym1xZ7ddXKtCQW/GvxzDbDPHCAZDPoZ9S+avUQ+G8oIl
ZuirQoPvsDieS6+ioZvBeFC5dx14S4F1wcdob0n2NdrRgWWkbyjqYI1TUgZ2pWFTmNO8uenac62R
rJD+ZHlv7fwwEkGF60F4htG8I+/tsxRBa3ZoZTPce/PV6n4mFL9nggwUOF9wGIt/o5o6nRCtrgDA
JzBKCnWKM+YgUSefbNw7MKDzcZDvEYyMgJW8PqZ1xqNGKeg4Psd5gDr2vevL63ai0d8+IKgckSCQ
chLqHWcyVVfQcpqgxdniUx8G+fplDtfsPFlgAo1kG27pJ871jtUDIMRARjl48mFO56X9+Xai3PaQ
RZCJm7AvdHtV27KN3RLNcSE6z3yyk4cbvq7DoMH6FyA5ivN4SKu2b2GFOr3z2+u+POfuJCdRgkhs
VQHzqLrzP1nkWyv0uefCCxIevPhDQFJ9vcgRRgJ8aFzCVHBxy7yv/VR/FqXeRQAChDcpCMyzHOt+
nYY0oHOgPO6jNXJh/jN/RtshIJGJ4F0HxbZ/W4JmsKS/AL2jbWycnokmPbS1lyYQ/aBS+klh8Nbk
XyMcmfwk8pTnDSCY2fFgnHEcoBAbmnJpw5qz/O9HRIBjMMrFDiTsHxuiZxMvzwTsoHbms46yXebr
Tyj+Lfu9gjg2vWZusiwhAJFl3SOe4IUMXbWbtisekindwvzuXdN0Tx879NGg7kERBqUb2iwc1ETw
MHGUSojBH2DgaQDbk/ySGHgJxHwd9yIc1RwWWq6PZJPCoOHHqG+jymvQI6/GfgHvHB5AjaZyBP0O
WCssU5jFms873p5+jPZO/fUSDqrI1/5l6yXldQP+pYuWBWLAW0Sbq2Qoor5wZAOVcV2Jh8UxN1NL
W0m1gcGbynzCne8ZLIF24WH8m2Cg6ddPUdEWWtcdPEVun+14wb0fZnQ/2dj3TOglxhGTNDBlRSHf
BkGx8DwJkwvwBgNwtkxaETVF70LXdG1kS0X88Ra/hwuSKYHuBQxCQn/w9dqo8eqlw2UjiQsDawU6
dyiLHXijBddJqfruLq8e/j4i+CFImBAUQMs82s3/pu68eiTHkiz9VxbzzlpqAUzPA+kytE7xQqSI
pNaav34/RtV2udMdzska7MMCja7qjswwXmXXrtk5xwaldSNP03O7CVowOM9y4jvUvnd62lyN7bCy
zGR32eK5bQSEnsIT8TBxij4LFqCJZYXlwUEAtLEOf0RfTeDcI5SS8VYU7XBhSs+cEUs2qS+DA4WV
Js+stZFXjn3PGSnT+zH6kujmXlbfFf+XFGgLO/PM7cB2VNiZElNJpeZ49VxNUNS+xfEA0wFrLuvu
J7+K+qfL87dkZdpDB6Gkq/qK5w5YaY3OqRmYapVLS3Ru0vSJSThVmwzGc2yjkOSi1auSa6etomxt
6WBQbMBRlbtSq1ITHH+sxvDRdL3IejGEKMxe6sLKwH538lARZHjDa20GmbXNek/6SdImM9a1CT/2
qlTULlxroxLLC9f/aYyjS/CO+VoRojEIjOOPHgMpNSQBzlsx5ivTuAMztxvzwBmGBWd/xpAsS5xR
C1YlhVvl2FBSdglZV7A+wqg7PXBdoHG7seq2MsSXy4t9GkbpMpcKFRSg0aR8ZwsR+olcRp2ckSYB
EA9EIw6aHXS3t1YdNgKVnKZuHodhWDB7pmIEvNmkyG6KVMDEeUq2lQ0IxHEA8XErfM43yRZ+xWp8
q7fG/vIAz80l00hSDvKqpMznsvcMeRxlDHmt6W40NfSBhOq+bYRuvWstOHyX7Z3eHrrCkCacOYE3
IIzjtdPAoqlSIaS2W8V24H9WZd3u/IV8yZlBQYYl3fRhx5hfUb01xNlg6qkdJH37jSuk9+wxUB1z
VClThd7CmM6Z0xgN0T0M35MUVDuEhhgNmBvUYtj6kVQ9czlHq9CLxU/ZWEsLB+3UA4HBUFkv3no6
abXZ7Sh3XaylBmS1JM7eRql7kL3KX7Bx6oGwQapap8BOaepkX/RhOABHhJsaptKuiSp5Veki2HLL
swJb5E78lrtK9Xx5d5wbGZgkahHUxU7fsYXWeopbwG7yhPwFdPFTK4uP/zMTM/ct98CGuxYTkRZe
qaEOZym6u2zidI8b1DKIjSz2Olt8dg+lSWv6mUQhmxefU7r5daVGoM9eL1s5nStD4RRRjcJVwL6Y
uaZKNvMeTjr8K1d7VocosHlMpgtb+9SIBjxFhfchmyaR0WyrRYkZ8hYxMztNxF06wtQcFtZjmu/j
h6ougsFhAIr8gcU5dgiKmqWjlnu5HXXKupVYGFlM+31fZ9/dctzU5qjcDdLw+26P9w+XFXogSGnM
cW+p5ba5YYbQTj3tNso+6f5rYz4J2lJi5nQrUNmSDNbBwMWe1HhrqkqxJGEnDzroc3eVBFus/3V5
J5z6H3bCVHGVNPILJ9mfzkAQIB/YCVYX3gJ3evSC4S5s/a8V6MnLppQztqbIn3wqIdap73Fbox4K
E8qjFMeyeUtRWSKjNlitm+0DoajdVZMorsy7o4XgABK7qyk1ZCF/IStzIO1KPvQ7Pwrat6qxDOFt
rGR/uC6tbBTXpM6Nci30hmjYtW8I8qroM7O3M0MfYMiLQd3ei77ZwxSTlcFz+koSIscQw0K6a9u4
FKD2C4lnS3LTvPepJXh3eLHIiQsh1jd+U/fFTsTxjI6WAfq1FfQ7xJ0L0DVfeKud7mqg1uTj8J1c
rBCgjnd1mfeGrozwYNxeVhwB0Ri4w/JNGYVXuki1CkqRbqemvpghOd1wXEIgPkiuyuzueYVaqztL
S9shJnBQNtqNmznZa/6JCioCBcVD9DnkWnKkhdN0elmA+ZqUZTjElJLnXqJovSzsuxgSiyiusrhc
uW2y12SXN1SqrmBh/K5X+ngpTZAJhSTXyYbXCJxqBQKM3UaqHclwdxZqfye7HANQ1kRKSiQjkbI5
Xr68Gt3EjAKSZY25hfwbPNf5TQg4/fJpmnGpyVpMdgx2iamoE8pxFg2VottXYINiu/zsP8jfyufx
2t8U4QqOKWoA2aq+BQAwfLf2+vqy5bMDPDA8+f2DR0wEYt73RgxL4YAuS31bduJKq6K1LCQLm0OW
+V1HHn42yNkdkvV6p8kdttRH3Xe0TXUr3hbvcr/twPcCRhw+W9twp+6Ga/hKouskq6Cz862xsGlO
i3gf30HiQoV8Ip4cDWmMhyrQKQ66X8vAnuRIkm36Kd3V62rvfQ42Sy/fk6M4szfNy8Ec91HWtT54
GCAF3C/BCo6Y07r+wrBOPM3MymwLJeoA2n3ESiBu+1y0deW2AHkzHY4po5D9Nn56skctUiS+Ads8
UUEPR1XXgKd7n18vjBDfevN6tJp1JVrOGOm7y5v07AQemJoNTYCKZhkDQ5NHsCn+M9wnJ4te/mdG
Zich9wdxVCYjwfDFEL+RQ3RAFFy2cXbr6RIc2Ok1J5MOOZ60psrqym8wEu9z5F2Stbs3brvVRPCW
kZ5Yqqsu2bNmmcIeJpfpSfgvo1ip20lNJrkVH8RnypTCVt95G+nh8gjPLdXBAK2ZwxTJynpFygD1
8ldpSlsTRhnkuIW9vjiu2eZTQ88qfJNxVWvXd+Q1G92xvlm3ME3BaXsr9enysE5zZez2w3HNtmAb
kUfLW8bVIX00ySL4m/I6h/AvM4nZwrP1tDY6szbbi3UXKU3ZY03dertond3mL9b1pLjTO/6TgIQS
UhDepv2L6n6kEHaRdfFh1uCeA8ElnuTNlFEdjCqcdou7TzTLHpLffvUjK0ddD9UqTQRsps/WrRn8
2MtiFYhv2DmJ+WnMu00EZ2hhtaZdNrtpjszMVisMokx2XcwIQZUoNiQVkQyynF7rlTIJKbTWo9K1
SLGQvnL6UJbWfVcCPsvhCi6Udc5csKTuJoAqtTDu+dlSjlqQjhkxil3gtHQQ6Z76xJ+z6zZZGPUp
h2ea3ANTs/u1kBJfdDtM1Sv30TMdU7Nz2VbRR5kkvJDIGD1bXVUrDsnb+DiizzC8JJv4fdHrnB2z
piOPRnXfOAkDyyBS/Aaggq1+DWXb3eLmHroazSPBWvtv2b52gK6nzpg60W+q0nxEUjyCZPK/MLkx
P/OwKgT0OCUNY0uSrVd2v5kUYtC6Ctb9Tl15e+lK9baekzvLVaBpKee7TpkAcbBIqKuZ07Qc3PNq
XydiUTL/eprvfUm1rb5cWONT7g1rjAGggxMPBsDwsY1I7UZxCBnecFXu01X0td+5N+Hbn4VPxXYT
5DYuH6YzHp1svTQhaqeamjWbUKOIrLZ1W5h7g2dXzW2sfHb9l8s2zm0YjUEZJAIBC88165TaVeTS
qiPbtDSn1IKV0n319LWviAuRxLklOjQ0OyK+EQ1K2jUMptT2ciiN9iBl+sItf27GDo3M9oEJrTe1
ZEYTeOG1EY6vqmZt1E57vjxpZ81IZNon4t6UdDzeCnUVF6orVBHKPwIxu+I/6uYALtGv1IUBnV0e
khdgqXnYifPXCc95ssMNlpToqUK3R6xf9PansVg4OM12s7u1A0PT8h2cIMFVgw6eQmTL3HvaLtr2
V8I2tIPVEtFl0iI5Oav6hOtERkrRTlKnkpSqQxXxUg3CIIzvDDU0hlUTWuMuNFvjJk+hWt7LJMSH
DaKg+U3txpOQQWOVt4kMQfS6FDr3Bt60/iUfWuvZ9+SMF40SJLd1klkIIrZStikzvQRJkiXp11G1
xMfK1ZBxEtLA9e7GrEXybTDdoOP/MeOMmk2i7Go1zTtH8aoEeQOl6skl+7IEEKAS5bU6CvUn06MG
gYZJA71U17zoUfZ1SItWkZXgZTTPSJyyiMQfEKd5ZrkQMHQ77kP43+bgjSoEVBOTXVxnPUnJFG2f
Mgyrp1rX3duUwaLHpAfRtdS0MRJWkpFlhMQJpY8hrJLWbsSaKPz3t7KuoodBgYWq0dyrWeiggDZG
LiAwYR2Lnh7uxrp79JNaWHiEnnMAiMfgyqgbWScQ964rFavVsFTKufizVIJe3Ne9nKgLqd+zjtok
YoTRMYGl5memDl1PsGruwB69LbPeVK/Ba40mlb5Rr+Xvnrfy1//EU5skaUk1f2RSZ8E+crs1l4YR
IdTSIeNlhemViaLKWo668cflBTt7UieusKaS4VbQ9jk+qTncZN0dGF7eyJtElR7axrjN0BdNm+xZ
8pJPphFtcz24pna1FESeW0MQbmiwEqOK1D+ObQtBKJImJLqT2vYh06Mt5P+FvM8ZE1x2sEcscsPT
tjw2wXUYNqLANWs0nD1fX1Wh+Q+ucmx8VDe4YIGqHNsIxg6dAoQleFL4LzIyb+AfCdP22U1ZIOeF
0NbGXC8s25k7A0PAYyhLgJ2ag+brNCmgSzIuLXaqb+2Dci3cgfvW1pNYX/JFeg0fm+vo02WrZyeT
5zuFKpn8/hwOhnoGEikiA20U67HIXWR8ssfLJqYln4Ve5BwlsL2ktXUoocdzmfpjbCgDMtGmlSSO
NsSotypoIAi+cp02nrk18/HpsslzU8n1oUNB4D1jzndhH0hR2EQoGlCD/oajv4IugTpEiozDZUNn
x4YNg/qvQnpQOR5bJ5A1NseBcMKokLUZUXNF0+ibkMVPUp02a6kaFt4sZ4dG6c2g6Mc7cF50Liy/
0ZSY2QTh46jpeBNaGgpJ7UIwduYOpmj/t5lZnCRXqOIMOpFlUFW3o9aieOBmxaoECrlCLCnaXJ7H
c69qiCIKi/UBvZz7rHHi5BQNwZ+XrMRfpP76lf42nbkfcbcySnS5J6HSW2SSF476ufk8NCwfr6Ao
jvpQtxg2XDSIvNoMV60Z3PuyvzCj507aoaHZVrG8skDLHEO+hgZlZ5j2WOnZ6vI8nnK1wPEcWpm+
4iBKA8QkB8AdInRZoztzQMvSWim2dzdpElumHf+cBBX1VXbjqY6qIgsofctWnm//N/zZ+QEDYVQ/
iJNzHChS11I+JnzK2IKRGpNUcSqlvq4bjUBFzj6VavkzkkPUfkYzW6epYuvIz7RRPa6lLPAoZacL
u2zy2nNPpJM9+euL5kDRtup1OU/5onAf7AjndtpWWsu7pZzyOadAHEMASzADImX6+cEayFohhLHK
2UGyzs7Cetsq90ljIgOjUDH7cXnFz87ygTHz2JgX1WpXixiTkcorqcxmPNEumzh7RCixULY0J8DL
9POD8RR4Wa/opyfG8Mm1EB323fUYDguLc86KwQOGV+wkXzjnCDVB1iOKlONxxl3rj+gap043LNGt
J7813wKHVmbTJWiRW1oNVjo1L9C4EoDL+8mgP3aK79+KeKAF/3LeII90zYRXRWrtePLMyKgzqcwI
iPxsP2jVjeKRYmmEtdEMCyyXs6amWphB7XWSXDg2heDQYAod6yQOUbGupQRZwCqL9I00ZtR/KWfW
S95zmq7j6VQkETAv4BM4k7zXjk0CDw1LdI6520FHluxxXRg2edOjgVWu41S+Svyl2OxjGCc2LZXC
2BTknug8uF3WqmIYEyc904wibp0BSZDybrBgoK6tT8mttjbvkxevWlkpUM1NAsiZK/I1eF4K2eaj
N6jmIxek8U8AOCdbVo1lAWW/CaSZh7berxrrqpV7G316RCuvrGqpcDw/InN7s80r10OY+C3JwmiU
V0qFGuYXwfjdhMLcyGxJsygaOmCCue1a7pM8hDtJ7a6COr0rQn0hMlyYvw8l0QPHUquFFMIyAaVp
6Q+mKey6UtpWsbvpqmID2u957PSFt9/cXSK2Yk3nH8dMQEqS7njD5kWUC6oSsSW6YgNM9Idr5l9+
z11Oh89AHY53JRfNiQQPL0740qkGrMAf7uWwRhZXN75r6PFdtnM6FAxMCGGUXCBqzWPPahDrnGxu
YmegJEouVdPqf9N5TUM5NDF9wsECBU03JJUmJ6C4jbVRdjuVpHXtIb5vRZ8vj+YkApzbmq1MWha6
2KAl9gGKSL5ZNvr+V94VAqHBy6Rhj/ohfRiWK85zrzm3O/38YIyultQhYG4U4kqipWCX3ydb96al
ZYxtOdojsn1Xk5ZzhZr9wojPLyD6C1Qb+e8TGIhU917UMLuT8k/xlK7C+1i0ldt6raIRHd+Sb11K
Q5wU5/4c7d82Z+GuGfQGYqXYLFeT5nezJdzdaWtqLk5oC3vj5+Uxnp1cGUKkQkeWicxyPLmBXGta
Om0gs67R/9c2quK+dp6yK9MlZYl51DWNjKIVUBMRCByk82NTohXEiS8AespVLX0waOpDPcAZxvhn
EKbIlTadtbo8uFN3TG6SYHuC98EuncNkEYaVMjMp0dE1kLXNSy4BNU4fE1+v1pctnZlGQC4gtula
w0N6vlPKSI2R18NS0iPFqmt2pNPpIqW1wdAtDOqDXH54vTKP4MJJ9YKSpZAxT320Vjy0kQkWbKqm
tvvyPgOCEW60TUR3DdTNn0m1blHcArTk09Kg2F0e6plDcWh+Hi9lNbD41MC858Xj2s8aZdWZVbBw
85xbOgoagAongSqe7sebRWpcPVNFjxyvaP208l6DiBPfIGq6JBNybuXIIE00SRL00kkhIKskozTR
6MwCevRU+k6cdJubwn8zI20JCH/udKvAgSeUpgjs+CMzeODLlL42UTnEmrDTr9xoFVz5q3KX7pI9
RSjJFj/R+ODycp1wuqbtcmhyduxyZAoqVCim4nu/6u6qwm7pe7ApVtVNhjAbpHR0/q+XIq8zh/3I
6syNRakP+l5koEbAjSQo40uvitfq6L9Zceek3WgsxNYnOeM/x2lN8jyo15zEelLQ9GKhfoxz3OhX
CSXL1q5W3Wpcy7ZoL1cslWkM84OIoMG/Lc6iPbX1XNYYi+KV8Dn5RgWDVj/Ba/psra1ba03niFtz
77/Fb8rV1D+AmXbylf+i2Mh8rKhvvPrvMpLYC67o7Mk5+KpZeKhXg9YVCl9V549W/rlU8k1XZwtO
4OzyAjEHqAi94kRxxhgDL9NrjPgdleJAWesUOrrwy9B9KqMlZMXZEQF4YK4nqPH8jvKUuBktwaTs
oPqIQheOGb2GVvlPDorJO1CRKIEbJ2jmpEMdOfQ/llPbjMU6oGmFsQaOuRlW6bqGkrCqPv1u8YZd
C5aOJmtU3SeUwzTRBw5BUOS6FPURK77uGCNtSOj455n1wqVxxmlTbgBvpsALn4ocx2YKofNcNMbw
crH5xRij71mQvF52NGdWCUDzBNRnFHBiZ+9ot6rKoECl2s41slX+L6GkANa/XDZyLgg1aILAjEFe
gqc6uxcEy8sqt5GnMxfsStPWM6e+Udfx/dQyp/5W3sVro9t310vrtGh4muGDhRqbOEX3HsMfkGCE
09PPBiBM1UeAHX5sti82KNXbavvgPmXfF0Y9eZKZpzGoS6HIhTwBUdHsTAdlmURpKcXkxbSN8T25
ap5Uz4FRMlwJTuDQpmXVZk7u75GT98mU/v7ugckJXpEqI5HiPG/hIoCZ1VQJ7C7TGicWu5RwcXy7
PMgzW5QDPjVDothBU85pfx1McMTsAZ+quTFo64I8kQMcZOGIT9M0n8ZDE1MscGDCK/TMrywoUx/I
sCsUsjbqRlxML547CWTiSP5LNAE9AVYXRgiGpqUbgZUYhVOq4bryqV3mibAwnrObkuAFrQAZpJA6
D6ndVIzDxmdA3VV5MwH53BfpqXed1pmaiJVO+u6/+rfdks7NuXnklOOyaFyFZNBsOyJ1FmS+QjPO
KL+e/DFib06uI/PvX9PD1U6DYK311c/f3x8HRo2Zf6m6Pq08taDMXb1K4aOrZAtv6XMbcMI0IKFm
yacsHTPhVwYCy6aGwzXH4aETEnFhxc7cm4D8J1cM8mTCWB3vwAqR8yoTMw5y5T641VcaqHKUWqcd
EXGJ/8H7h6fPRMKWuKRP8sI5yvlFY6AJCupCXvmJ9ZLFRb4xk+Hh8tqcoNO5xkAfGLARASCwLWY7
AlF8mYtLiOz0ZrxRduZD/J1Surp3uQN2pFKdYF/dFJtoE7/Ss0352V0ZN/7CBXQmkueRNzEApk/Q
5xukt1xLUiVGa8W+d6/B6Kcxh6DLgV30fvrNr2RjSS3uXHANKwnZP94o8BzmpVMaswRREKFrqT/C
LQ5/+k45XX67BCke4oYbo99H9F/yt5fn++xQD8zKx9sozVzazWSYpfMGwqA7dFGdTvvl/S6T8GNZ
J5o7kgmKDgnr2M7QiWomuh4oeBEWTluLjeP7TbAQTJ7xl5Qt6IRHWmASIJtZocUC/B6T0XSC+GDV
+pU6SjeeIj1fnrRzZhA7QR0AkNyp7Ekn9qrqGhoVzAownmoG735cGzZJ9wUE8hlHQuYbFTASjBQV
5oWS0UsUv52qWIl8ha6+rRtLVe1TC7yLJ3I+OpowZee80sTvtVwMQsAq40utPIKbujxVZx5TGOAe
5hQRDJ/W53saGohmENntBmSFQ1+83g435U67tUC+S9Ha2yztaWla5uPbGZtUDVC400gqz2NUufVC
PU4ZFJoNPyY//xRRZyI3exffl5+6TX5XfkXJJbs3rxvvepnEfcIjIv919AGz2LLMu7Krcz5Au+/W
wY4ugpGdvZoPpLs31rZ5abfJfXBvPi1pJJ6e5mO702ofhCVja1ZSnmA3gHUXmu9oKa1o7uA08iIC
9vT+OTY1nZEDU5EMpVadhqjTdlKmI2DKi+q79eR/72lE2Lzkj8F99l14GRYc1unZO7Y7i7zqOqUj
AZ127E5PnDT7XAWiI44LuKMz2ZVjK9PoD0aHmhuiaSVWKjoMEpfbAPG+N1+6H/Ln8BpwzvelUtdp
ADbRUHBZk3Yd53AeGQdeGltqRKmLK12ibt+tWuF2vAEXQS/B5EXUnsrselhBxlr9dlA+Mz27A0Rh
SLxUo7JX0ua1V03bEt4ue4GTRaNFKDcmYYo6SdTMoUckhuXMhKlEpq9fmd2929FVevzdRB9GoF7z
sDGoi55kTisot3GnwFmLfdrAKXTKGNTwhW5GS8H/ySnDEA8M6j3kFSnCzrZ+FWZBgExFaBv5qD03
cicrUMtl4bMRh+4vreqWGgecmz6CPRFlNHRpcNbHuxHGOf2naoX2aDSqk1Aa9JHVT8JF+uO00Ed+
k4ER4H3coKQt5jElhN1M70fspMpbSlFESOp1Xmb3Rpmv9FK4bxoIsmaov0S0VA5KRD4zkWYpl/fK
SdGXV/nRV8y2ozR4igBLl+lVnmjSm5v38mO/klbF1lyltOY09jx/ms4W3lWEn3nlxfSmrml8vJT/
Or1HZl8yd+NuIHSlzpcItRPeWP5rGtM+VXeKrb6qx72UO3RgRSex+0x7ZWdqDrrI4Ti5n2efMPPo
whiJbiLyCcNjvfJ26QbRaeFzS//TKQ3ov1s3qraQ/zy32+DIW9DjJ81wbTZqqXD9WNM5Ryld54vk
lzFSxhkWVvncuA6NzMYVSFImli5GECCHIJmuU3Hp1Jw1wSCQIIKFhObo8anpDMlFcqcLbbObOtgL
hgc638sXropzzsAi58+BB1tJyu/YiisCJk/iIbTdXNgaxmasXFtR3miA9E9m7MDQ7FgA7hi03OqZ
MUOxDe9RADV/+eSdu4Mm5YoJ+ANrCMXA47FEhaB5Yc2MaXQqk1bBp/hGLW1po5MQsonc6E48bqa+
78u12ZO8FFa5/gDNcEdMT9pj07FkCgQTLYtllSVOrtJoy9vLdOYdNOHKUmjIAIm427Va+bs8kSkf
JpKmNaldTMjVWUQxZlqYSZAKadMdFmRM/U0WcKgNpXpamN+TuBRLsBwAz0zVqBP1CV+nvakh0PFi
6o7yJtDxOLsVHGnrvRi3BIc/tfXA9Mr0M7Wb634p+X0aik/FIpC5EF/pQHHyOspMIMBtWYTUb9zt
2Drppt3J9/Gbez/19hV3Wmhnny4P+fQMHpmcl/iazNOSrMak6SEMkf/0moWn2DkDkwIqmQlaOhE7
He8bOG6yh6QwLlr0+3aTV+1AM0Q3F5ck8M4ZghVDzxOoEaSMZ8cvSZoAISGPXaLEL3kn+XY2AMS4
PF0n/Fb2IgCBv63MfC+NGhBSErBSQO7QvNHO6sQZ63adaT/QSLU15Vft/vLixk59GBrjZsH+5K2O
I4Bj+9MsHMS99OYNyQhMo3TGTfoznii2CcwCmisQdayXsh6nV82xuVlgkyqtZjUZIwm061HfaemV
u6T8sWRidrq7LpKN3MOEUW3HvfE1TNaX5+zcxlBUyiGT56LGPFuypjcGy40oUURC9hZbCKxxWbz/
Axsgf0DdcS+fBIA0a4X4gGqLTQXrOoGHNJTyPxnGgYnZPGUeAmNxA66B1gjbFikYW6Fd6sL+PrcY
SOP8exyzZ5UYx1HihoxjKIudVHVO1NFufKmkeG5FKEyRAeA+JoqdWWksxS1bRPjsqkdILTJby64t
ZSFRecaXk+DVJrFYKrM48+OToli+FGmoctlIX97Kufh1QIrJkBAR0OlIBZmxNpV1oifbyzvhNLWA
h9AQ1lcgG06AhpnDC11rpKUrdjUgTKqw1k149wF3c/hNV9bqfbcSV/LOaNf5+18opt9qwX4b/Ciz
KvtVH/db/6//hN3+dzP2/98atUsidwi5vIO1OOnW/vwt9Q47tf/9d/5s125Yf0z7gc2tIzMGo4Jt
2b1X9b/+wzD/AGNDztOcFID4Jz/5q127Iv0BpeQj5UvTO9jpHLu/mrXzI+C2FKsBE5NAoyL6O73a
wSAfuXZhOg6EdDDFjjdq53pqoteBu/XKSN61Xl1s69KVtpGHGrUVFtpW6Px4G3UmEQHNlNc0R6eh
pKXS6oyGSDfhxD8MRuGN3nzhGjTS11RJv+aykb2MtRR+ylpZdgIScU4guMlG0sZ63YuqYZcmGJhe
bTwnFGJLpDf4kG2L2Cg3sSfnd03bJSvPrdwrSeuVX4qYJcB73WADcFOmvUepd9+HrhavmjQUnQD1
sLUVjf62bFrSTYSTV4XRvQxm2N7RGKdY1WZsPZmJSnVfzMJ0BWdNsknEKasKotNNb2T6WxHIyIlE
Q7nrjd7a0aIA/dqJqqSnY7+3hElKD5koWoxY9XPmq67ty8XwFlj9gGChP7yDS2s2Fq1cHVo7gz4R
Y2rtTa844BsSMK2esBPaAp1Q5Jlo5yz6qzYcMhpEtNtWpVPpINKiXIOSGg2Csc6Gpt25Pld8rUtp
b+f0sXUkI2gc2lM/xapGlkRJb7uxoc9Ej7DArvG6eCfIdA2z6tH7Gdd58jUOPePJTN1hq2fdeJvC
W1/1qE7dpEGFrIORCRvTbKsrWoPtUl3+bPaRD1vJHxwaUFdOXoPKtVyVpy39ja5ioexlJxEGf8PV
9lnq+hcaW2/Nnq4NSRal21C3bpI6QbOr9HxnamO6a5X4luXs9zksWeT0o9uJYFN6GX3d3HGjNgCS
hECryaYlmd2MMY07SOM4mhYPzwmt3W8aenM+6mWtOUJVpQwutr7CIFGcLG+UK6+nZbs6Zir94MT8
DaHX/Jnuw+2K5urGdRERGtox7HVbon23E3d08w77oHyjl2uzNcauWqsCvYStRI4/fbiA/wcu8SVL
+M/ca06G/u02q//6+LH3nk3O5+h/oPkU1MNj814OT+9VE9cfDvevP/nf/eH/ev/4LS9D/v6v//iR
NTSO4rdRYU0P/ZqKC/rfh7/+r7929y3hrzl+EBO8/Pmb9j//9R/TH//TAQq6/gdIayCFvIeRO4Pd
+389oIAE7R901iT9NyFH/vRzf7lAQTL+4Cfgf0A8wiIV8cJ/uUBB0//gz8I3+AgT2bj67/jAYw+o
T43pPvJ10IDhTQAPP/aERujB1+mMZhcAkfnkN25O7+ZIpJV2bA0ZmVVfe8v8pPfXNRDl6LdiH2gu
U14NYI4yNU+dum0cW1f7UAvjvuz2rqVU+8j10cvvPPVZ8qulNl4zWvBkC1Y1lTYYEx/cwdlIK61R
tHysm33SZb525/qu/zACbQWq5+rkzcVBD19ARcrNVehmPLVFr5iSaWISlZuD7fHw59vhUMyG1Tt4
UXx8CskX6rhsAfBtc6klq/FzC7B3u699VYJZKE6doiz/nWErqyA3REdQEnMhKSMdv2M+rKKTQZNF
gJjc6+ZssqM61oMiicZ9h9jFuAqMtP+Foi7EM2moY5rgmXmwL9GZemhkusZvRKnLvjZamdUbfwjH
RZGu45D043tMHo4aXDHe3+Bvjhe/0ut6bMWm3yMWqJlOSwb5rqyFFFytWwqxsVJKMw/Xgtcm12Xc
NOZdbUh5gwinGg2PalDXd2YPUOJ5SE0UyYOkUz/nnt6lXzS9h60M7TtfebnZut8LtXCjh0AGgr3j
ng0e6JY+qVxSYSYONoY2hkWteZnTRVqDpEMR+u1azkPtISmzoka0YAysVdxpRbXShsAiw0lLHcN2
NbqLrdouTXKn9aUqsEM3sn76zZDFWyXO/M9NJnNjtomV/NJyRXhNI2h9STzu6AR7rxrDU5YJIExK
qY52CEBaPnXg1pPvQz+WOycj85LugzhXv7ppGDxLSRjS/VeTwmxjNoHY0ktKypoNDcs1ec8lIkZr
hYLvC2Gy1uwMuUxiaEAw1RdSDLMdjD9DJom2kArEH1hxcwDxII9GnjTiuBdkEs8m+lNOLI8tfcpV
f6sLfrMvI8Nb4P7OjE4nGEUMkq8Ghwdd4dmrsi6KYLRQat9rUqm81R5hflGZ7gqZDMWujF65GvPC
XHBRcweJUdjbVIOwPYm2Tx918PrvRtRyoqiG+94EQrKB62miVlYHrevEiqutPbFQImeURkrfdAlU
f1x2FZNX+jv58HFISEvp3BsMn6r0zPzo+Sjsu4O4bwW3vUraxn+uJCl47odFMtss0fKnrQ99bW3S
ewSlczxUQVcjddDVcS/nZiTbcmfpd2psVq9DjHPcU37Irgr8aHFT5bq2k6nPuaT6/Uyx8yw3DZuv
S/P15Qk4N/80pKEU/3FPfFQlD+ZfQcjc7OJy3JPtqh+VIbd2fRwrmh0EjfJu1R6CGUqfd+aaENl9
v2xcnXzibPonPQJAgbyFJHmOXy+4oEhwaOM+ROPXWtWxwM0YdVkA+FkaodapQpf6jpJ37q+k1uLK
UU0i/lU2BLQillyrsWW/qYRVrTVN6Kg9DgNRfiszCGxd84vSa+Z7kShpsQorqUAuPqOVi23JrVHa
tZAkAI0DoY/XdaAIoVOrkUS1KfBaCh+ZO17FI1IQdpONXmebmc6/S0YBCcStBdddN6Xc5HaqCwp9
yVs5XidyatJhB/WImh6rgX7X1V1dOFmTWK9toBdTM2eTLryXZ/HcxpqwZYgnTQBZONjHG0uJTKMn
edfsrUYMzGvFjyzLEQzuWEJcFWRpH/IWUqweB0rPbBUARFvFlQ9QsW9fhFQa967Yyt8vf9ZxtuJj
u6MpD1eGxAFfN2eVdE1YjqYnivuuGkFCiFIC5LTdBbn5VRH7J6GmzXIhfau0bhFxOqHp5tuK3Drc
GRg7iArNTnXv50MS+Ua7T4Ah7WjuXvxsu7ZmgVBPyZz/Q9mV9VaqY91fZAlsxleGM2dOKqm8oEoN
YMBgG2wMv/5b5z7dym1V6ZNa/dDqCsMx9t5rr0E5O9hS0TUMb3vZ+sj2QGXjZ3UK/dDhz2+BXnfN
f91LjOYcTXACk2kMGhjYIb//OLKHJxBOW3FQrbr4a380OnoMKo4ob08jg9EtZ5ySUzF3aZPPIRLC
2urW63QxemYPh3ugPd50NAw/JpwcB0pBUWy3CyIV95NMT2vtjTmf/7Yt/BOW85/bxjF2jTxAS/qf
0pESBGhUVIAuQ49tZy4Qajz1nrfkbRwjq3gmJl94/060hJ1N06IdtzgvgunUj3AvZArFbBWFpynu
iqibD9viu2xR3lYkQ5dkyIi4NP528MP6kPbDTdRGZ8bjjzVlL3XFFujMg0MaiouR5IILnpdoObXg
PZ4g3ryLBrKDYxLJ16Yasz5B0o2jMy/UaoABhNEujvrLIMWhFvQ+1M3V/rkHxRibbz5qcu56X+SY
9/5qKj+4lSF2lHirg0I2DP069HhyTZ5o0D4gquvBkx7iRV2XXih3d5JB5oKc1X2wTP6ettEG74H4
l0i7e2mSLWtqTB4YfJ5rORyHan6UYj00dOGHOZ0UHn4B8bS1KzDCZNxNbvnQaXVp9PpV0STvt/Er
m2QRw1GKTu4Mk/ob0EZ3XSVuRtbcEUBxmcebUqj0TqvwgXv+W0zRK/f1XxbuPzXGbysAdnYRvlug
QLAZ8z9P5kB0bpoFerGj9Fv2EwSn+MvWYEZWmNUTIN4YPv9MTXTdTus6fg+sItu1YkvMDoiLPXcy
xcDHWvRIuYnm6ZbP2GMzbsP5vRmVR28bEJqnA8S/XpMlvsCsoWnDSecNW5PvHbP4IcZl9D5YG613
GC/NyKqprUG6c9TDLEoJgQ8DyeqXdBLpayArGhTYgpv/X110LcZAukshVsPmCqbyJ/hTNLUmOEO2
o4tCgy5/WU81JqH7IYzbclCTly31XyfJaGl/3zbwWoDfXZWGgO8ALf2+bSy9GVIOnhkc1TXLa2cQ
JRB2/U6YnhSr33h/Ic1dt6Hff23ME0D5Qz98JRB/BrCDsA392SZ4SHCdMlv79mZEZGsxeJjF/HlL
/HQwXN8nAEtMFcA5gijgM2Oy1sw03hx7R8G9Ltw1LbqOHUzUOqjOKa2eUCZU7zwGNJMPwP+afR/4
hOV/volP3RHAUQDowDmhHAW5GCXg7+83DKdGT8EwHAPkhIwFGgjoH0er1vYvBdYnXheG2nhc5P0h
guT6tIhz+f1KSygGspLAOzrjdUvpBt8emFr9OBuVL1HRQHDq5d3G4znjUdrq3UDjeSgj3siuQLmS
PCLzbhoLtiXuLxOFz28B93ZVZoAEfI1iCT4PkuopcMGgIv+oEECPVhnH5YqwHpu8/flto6H8X5eC
OxPDSQgpBtbY76+hFWRrQWigRwzGuy0ji1pQgOh+KadRvth47PbBPID5XwlwQhEkmEuf8HKmKQyd
5AYyqpj9zA213skqXXKvQ4e5DsbtsbBt6TYa3G1p1+/9pH1cExXmZuOqQZmtkl3CVLpv6iB+a5u4
ERlLxviNGEIPYy3mo+wWcbbg974CjYAWR3h6BzKWKpwHIxufLHQ32+hjrq8meI22JWdwWux0EvJ8
AW55tDA1uE/SPi5hULbdo15Oj6Pv6G6FUdlDHSzrgaVjcl7pYk5w91UPlsFMc1z6JtOtSg5C0eEu
8fuhQNCwDx9XtkJ8QWt9URVVsuj8UJV2Wkk+ipF8aDc2u3TFkiV1FBWLCejLvHkLzZotUoUaA4jL
jR8gMGr1vmJcXX/3aVdlcedF2IJX7bAEY/bQsM2tmLYm3nFdr3Z/ETIb9m4FqQQuYiZnCJp5ViMs
B+B1Vcsbw0hjM2e9FPHedouztaLx+yD74HnjxpZVtVU7tLXVlsnKJGWDKNsslSOM7IN4eODMkZNC
S/NhY5WeawJU2qSNewwEB5zbQAIyNjhVuefuRC8c4NM2fWRslhkVtQZkHKFx4tU47hCKdT1tERRT
iEro3ZRA4SaHQDzNhEFYlKZvQ7fan7Gj/h1hKdJxpk7OaheHWwqjnN7/Iaom/ljilBwnF/5EPCei
lkjwZRjq+ReCQcNbfDjelybWMNpCYX9Ty7CTcASpzXcsiZOFpuUXMGX1BdbnS1XAXo3vw3Bbvgw8
lC8VQrYyjFlsJlRwH4UVrNjXqe9MxnvEL2bEbdGtZ1MoDYSIfq1V5WcAXiTavATjgGXYrobB/o9w
WkHzbtuw1Im1X/UypKVOO8jrYQiToUGJC0h2QNGRaVxAyM2ftp7DUZ9TJNep7k2odcHUoJrib4s/
P4MNANcbFDkWRjvx9zFR4NkoC3ChAHvJXzLE5P6sLZW5iOCQHFSTyVXdr+eldrRASGqIQYMeckdc
+jXSK21zeL8FBawVkNKxztx7Huw8iqxjVNpyjq20RYcSfbd1iubBkuLZuirMBrWuR1XpV6zvZjdU
4a5fuzYfrfZg0jENJxrX9KUN6vmE76o9RnL4msyueqEDu4QEjgkeFLpFnca3XJuXdsUPpPv45FtR
X9ar5nqZRvUq0AhkoIJ+qyqZZqGU+OK8pI/Qj8ggj8wY7ZnozcsyOI3QRr6BZVEh/GEPupj+0mCI
dRnba9yaxFgmLK4WO4FIyKuv8K4A7urcwi7lY/JgKEtVWx2IB1PrxQHBgGfSVKeZANtgR0H3KXrF
v1WpbN+SEBKIbCARiEU8rpF+UNVsy0zYYpYwMtOXbWK7G/gcR7mdAB3n7QZvTzGEy31ESQQmctdi
ooE/0zloy5P+zNc5uscKXArToRgZ+gUB0StTXxMN7pacqS3E1A6Anev2gY3zdUy2hJmw1ivicOzO
JpVBhs0lPcHoA377Pl+/N8vy3VVNc2CgZGZiHfW7Dr22GOBeiH44Xr5Zz3fog1sYhUJVifENVI2N
xsuHlQDIYlajRsuB2aU7DKWiu76GN1Ji9FBMusM79VuXWz5EC0yEtOuL0PQjAtWatt7BDda/92WF
WE0SSnV7daK8JSYIMZYZx+kA2EaXVWJD1O/yy+JV73hd4ka6yHwji9nOqwdmc2vUVEJ2GZcGfe4x
6pYuB17qdghPSb4B2VxO6MK+Cn+sX1cAVIVFCY6I6LpSp25NEFwq+y5ffLagGOEOrvbphvk+6dwF
kV/9/Uw8L5sDQTHOQ0JRkNo2NyLkFyx8u+U4siAkcgargAy3jA43wVCf6oYMed3P8K1oHbqE3i45
8CaNtDC8lMVMF9dczfNrhvnXMOzqdkkzjafIJ81czlu/2rXY7ktvDefC0bo7AHKe83SROqs7FSBW
o5N3mJnABht+B1VRh/OST33d575RftGEg97rVISli+Y6w6pfbrEi1THs2AjjS9hZZw2fkjJo/fhG
qAXtSog5qGmRW0MG9FM4mu4NEzzvxtDu6dC7QsYj/9VTAW2USdRlASxaQPN27/P4Ibba4mjCpUUT
m3JeaZUJEKffPbHBhBZH8m1Xq/SdORoXLtEE74t+mTFfgYJiqo4tdmhAF27azQa/xDqvFYRSJsox
+bwgCu3bJum7t8a/ooaMJYv1j2iWLEOWdJwv1XJyiehUPs96+NBxMGUmkF8V/AdLeNXTovLTr6uw
cAAk6fewCrubSYbsIaLgp3e1F+5mJnYUwauHaU3H8xiTXwJn+K1b5l8hPvIzAwu8pGmDWbOvbE76
5h2ndPVOTcKmHAbzFi9x7D/aZZtyeFKGZYM5QoECZ0a8YwhvqzmZSpLM2NDTSJaphbWvB3l9XzuR
Kxa+zcl8jyZyyhUPnzFAr8q1p6dKtEOJnF1rixjp37d91z+KCrtzJYJ6p9I2Ps9BLI4+9+qzk+tz
NODkWRdHM/AG8G5ZFYAil4q3BiZCR+Vm74E6hnbSb6q8shjedOBCZhtcZZHlEDyG1D4OUr22kmDg
jLRNHMYixpw0Sa+o8XldRmQtoXLFQgPOfEdaWu91Y+bTsliHJm/TBY5EPGYIRjFfETyT9g8on6Ny
5Z4uGr9f87gf/RLIjijcgk/Bkxc/Jm8jl8ibFeJ61OiHTW3TeWV9Ws4hvMG81rEPv63hAegDpNNt
+G3VKVAEuFnupRkreGjhcEHqOsbbIjVHbLLerpPed8QW4ZuJo7NKEVXp21+M43zUOGHhHhq+dXbD
SvPbn2QefqYRek9/XCGY5tQ+aH88UvAb8zlBZE08smffrP53T3UgASStKoMesw0Dr7Gj6uUhRTFQ
Yv+Cm1K1RZAltOQgCUddP173BRN/kVYEODHRB0dRZ7MwFgnyYPshiyPDjm3avU6erG+mZHyP0LDs
6dVlqqHuI4hmlDdQeGedCDh+EwSmGYtR+bRWdmdwoFzfRFOgv/1qgmHao+8YD+vgfsoFWws20ebJ
9+r9xANTRp3aqYHWJ70gJhyu8zdRDHpBNwZBxubtSVQb/smC/It2WjLVT7DB0RBPcj3cppv/vKDx
ggUJ8fOeQM0iKEhwFODKlo68AK2B5G3Cj2PArutBrbnyACG4wez6JVA55UlfjgI7ZrNU/Ew8XBo2
p/rMw2DM/TkdQSoxwdXj7kMyrjIW2fq+QpoReAFJhGtS77FDa42/S6qi38yTJCzOaIcR3KDwN+C+
/TR2Kc3h43WaXOcwS5EtXt/CzqjtSdksOJ9GIr+2A/YQ46Po3xz2T9gDBN9qDChOLW9wHFIo5rlc
8YfqkWE14IOC+xl9T5xOj/hCqhws1BdRKXsbmK77rhCQ8qy35sFL5avA4Zxrk5zlbEDlGK+RZZBM
lbGCuxCoGfmUUuDMm6xyHsyP81QluV7iCXH1c10IGZ8XN94sSNUtogXocAGj3ajcZgUeNUlRdMOB
JrMhaUo7OlPUCUmegrgnOcrm+LBIMK4n0QWFsWjyW8GnW8yf8aATr48mTH9GNf05AxnLojWmuY4k
klVMpW+juVfvME9evcKvDHuVDnEETrgy0dsvISG0jIUEl6ZqlS5bpUQ+kQFHTDpUAC6d9Z80ocOh
c2aGM2JYq3ygxoHq3XVtcS3rMkdav1jkmhYYbQKT1zINdsPCeBZ600LxMyDZKEe7/It1M8aVE66B
AGVzqUX85uR0o3k43vSboJnyetRnA/5yYjaDBx7AlOxNcAvHo2G3En0OeAByOZq0Q+ij5QQWN17Q
inW7rYG1YKK84Kh4v4s3+9AQ+AFyOGoVyTRXu3EKvw+pfFTAPLN1CF8TqQTc5MmPbWjv25VDLoOR
1mGdlnfRmul5rYIbbdYtQ8xsbTMSTSGijAjdVSvuaBEhZhEYtxbMg9DFX7eLbhebQ+X5kFATlSMw
uiLxGE79gSMVT7Qy94NtO8XB/ETI9tL54pY69GQi7tqnaYJfANocz+VRWvmXhOv+AebBBOvff9VS
79feLN/AZwpveq9uzvh6gtK1FYmKGMGS+QRUNPNT3NqIlLCD5RijzuscF+MGcyaDdPF9hPi/Morx
6wWWrbnHen+vaUjuRBo6jDpQf+HHHvdJMr9WFfeyId3iHZlROW+TX6EQ3MCG6AW50DE9UxSHqJ1q
7Dkd6ql6I/wwJp4plfODM4bNN0jQFncU/bVuaPc8EKbvbKAwcAkwu2FNZa5tDooilHygXn2BNzkD
RYu9p5Jgo2K+ueVjUDIZRS89osXzKaqWou9qnvfttfhMKyRuVz3vC1g1JSi74glwn0rzpBHmFtPe
ZLeR6jmopCrREjel0tKUyFxOj2QMsaU3YGr5DA2MTFwFb/LwXcKTBWHeeJUTd0lp5SQetnlDmO+K
9L96amtww2Cc0iCWEAFpvwSsO0cdgWaJs6/oa+xXyMcwaEmYRdfW+ijJIMilQG6LisJGxtoW3De3
uHJrIJxIVrMVHrH6SHtCStjpv2OgWO3QlFy0xWETryidus01O2+M3lvVjnkNtA7nrcWmMUXgMiVD
WACTGAvsx7/IaLwsDVOej8n0IIxoDgG2sTDWdzFGcRdkwf+wdReCEsV/dRvpsdyYuvVa6LfWIZqL
ONpOOL/jzCcRTJyqbSlDpkxeA/bJkCTDClQXU76a9JHW7XdTmaHwpg2pPWn1QUZa4/4av6AoeepF
wkAkIV6pAj1kASbWpT+EtzXgECDPPeDhtJ+LMW6w30euxqy/xbcZ0X63Le7EQ/R2SQQMhY1deKx7
sCK6aV6L2WxX30F/vFPxcBlZOO8DNdzGSvU7TVeZJdo/mxmbIZum1yZoL0PDv2A3Ti5KAepARYDT
YTYPctOvYBalSJ9s4Baw4DHNyPp8lR6qVISfS4ktVtM0c1X6WHVRkLvafRWuM/m6MNQ3hK85JVV3
Qt1JjkxU6LkHQw6wNw7zqklhvRSFvBy7+nWJcFw2Tn9YvcYFxbgoQ22d7nCzD7DXlvsmIA+q1s0+
TEMFfyO2HDs+Vo+YlHo48xf/iIoabegQBi9kdVvmWv3gcBy/GkA+RxWu4cNssQwN6B3AqQSGoIAG
z1NCUCUZ5ADHdDfOMso7gGI5oZvI28lrUK8IMt3A0vfaKQUDGg+2XeJAzQWn6TvCZFxebSMGQGae
MmYsGHghYIaFh9d1Hw17u5DHIa0xhe9UJrCJv6DMuIcb+nfXJpfAw46PRfZsUtWVnUo+krpCwx41
Xwdv+ID5XJ+bwVNF78b1usWOJ99FNRJyZgLlvLnxQjTn0diak5YW38xkRF7L8cUYnEyz56Zyq11z
WEbhPTGGgI0aHr7QAhFdStOkuypBlbrKyrskC05VH3OKWYO4LqAkcEta73u6wlCqnjGgWrbXfnbk
JrDxdICjPMo6BIrnK2SeODcZmtlwlXnMN7s3fcru+4Y+BUF/u65BVLDVfRua4WuazGmGady7z2Gj
s/bsQyC6MuvQwmehJSCxjhpgWCeBHoQOCXnCTkfV0Omm5gRdQkfLuk+/eWSyWb+KQwXoj4maH+y2
1qUO3Q8bjW+z7jiOtfnByiv4uMyIGydt9AinX7Ljmop9pClAtjgYy9CGVe7p6X6IsdJ6PbpTFNiw
rNb5WBmoUd3c3vc9TzOLsWh5ted+itb+rcOsCLM6+YMu0J4CuhgfVtXYO8OHN3DrYQCY2DsK+DKr
FwN8uLenpEORODTTWoCZke7j1n+gFalxIA5T5qnx1sz+92m93lSgMXACfI3vr31tMSg0nNYZx4+T
I/bxS0qicx0OLzhCfgDhuiUERYUCH/qATgeB036MWawNzTF2EO5tYK+drgoxoBj+a5f4XxOlg0wa
6LNtJCS0VFIkezfo5aWOJ36Howb2dDABQChtQPMklKLUgralMkt6r+egPZGkwW8IIs/kte3ODCs9
Rlslc643fmGBuV1it5XePET/jIppS+aCDGiwQcEpupqoHFL7XRQQH3Tb4QPJNU2xRKjlKh+loWdX
jmqwfdTNFGWdmnThd9uFBHPwvU8h8raz3+yD0emdFR1SNlP4n41Gs3vswG3R+u4pGdRyQlRbnzOe
fIDIK7N1JPsxFWiv5V27iS8Y+qdZGyl5iy7lMo/8Z7q2ddYwsqA+n1TZthIS8mDr9osZV/xb72Hm
6y/XoKrAqByVgUBjzTrjDmqONLw/grUgIJwVVii7B33ueegBp23R9gjBL5Z4S7YDzEJiRN+0MOwJ
R5SxgK4LtzZ1WZn2ToXDO4OGAI1bA/U8QxUUVWhR07AD/LMNSNsV2z1cxB6WyG43hvDg0qxCHfGk
eAVXlF/D2xDfUXVHlPTLaWFvqeNwuB9oWAyGvbu+0XuUvUmehlVQjCOlBzCpIGNr57FYk+ZtG3A4
ctW6xxVJiGjfmLlvgg6IHAhBx1TZ9QLO53pLa3/FRhrIPEwwCuddzHcpqUAdpt/iuqP5FPOXkId8
P23qBaQXUCjwZrJEDDHIDCn2YmXb8XlFlmkB6vRyCaJF5PEyH8kgMHZnEQEasb0R3223W4TJN+hD
LcrR6Bvqkid/VBWqbO+q+F/WMk4sKQS6M7CoAQyI1k530ASNu77bJPa0xT9xGjscq3bPuijNvQXs
hGiKkyup796NCQxy5HKJ1YoEByeB1LJb1ZB+16LO2JGlFVNG237bB7xtXjuECwGDS+bkJu6cyxeN
q3jrRPETrKt7mgC0nmdSy8Mw6CrX3dw8j3DrBIsm7MHcrjCk4ZFXzjCbzSHoHQ4bPEDyKIqGY6Mx
cW4H3h+A3Fd3uq9w5IAyh8dQUuVs6jegZCHQN19GyPyDvv0O52CI8srGe7d49lBrTKHKEXy/n20X
DDc02oIvALk8/H8WdTOm7hfY8vq2CcdX5a/ydbUUaPcmmxhspRkHFjApE49oGSl/rFL1E0NBL2/i
BTQNnpAiYIQVcLHo5ww5PTXP4G84uVM7YYrvmhWWihiAfa89Gbwt+Mp2NSJu3jYANYCKa9A8wbFo
5w+ug5sgnhBD6c/NmYpmOsuBejmkbRaLKa5eR9LoOGcIeXpwQUPOetnoI3R2EAn4mPkdhKtRixvX
v88goZ5qYAhQ/q32eWnH6baJvKTsRyRI+MC1DpWukgLtPMIcFjXdBVzar+ihICZVzpxoP1SHtG10
CS6P2YnOdCfsMltZC9ChakF++eB0ZqSvSIEAiWZfBQyNoggtIjFgBIRuj3QlOANkN7sUQGGj+KUL
PfO8dM0M/KKpzw0q56NZWH9xOKpESmiJIAR2Rjk7ldBo6LwCn/i+ryzfA4QCOb9fwQWrG1Aw/DF6
AbpNjmkCrEhGAidxMvY75GTz02BDltHK7549zDqAQEHXkQBR/xrDluJbZaajSEG+WbQGK5VjGNkT
9ROcM1YmgSXwkyMAHdjg57yKnqEwn1C1ASJHcfojkB42kD6CqsWgkI90zQoC3dZhIzHdd9Hkg40i
eTbEvIcTdRiCVqOjAoQVLCUOoohfkXkHxIAeerzZYgNt9wg99Hb0gNbnARuAjW8+skzqGFuW8yOg
xJLlq5j5rQ/2bZ6KYMln40dHjinLF2EMHLs8ClyESNibNsnYlTP+4d5bfYVWLuX7zVPtoWaLhyV+
5aqEPf1SUyIKC3wN/c98ffHpcB9MFDriqwx2tAs2ZQFhfbok31ENqQxsTYNSG9hyI4LpnlLrHWob
oBPoPHdO7daefTCEnrclMRlRg9q19FrdVeH2MgDhLUnH64PbdHSZUyXzhrDmLyyE/0F4QHQPOACw
rwRV/HPwYLN0decQOHPsFQNrqIP/PAZFgPyDAjVf8PCXAfgnStqVBQAaMLjYQRqATfaZ/OnJTgIp
sP5xUtye8LGA1tIMwDGqCqYXGO/e40iOSxSxxeKhbZq1/psa4BO/93oLcRhcHd1h9QJw63qL/6J6
unHEh+DX7OhY7e0WQPsHh2byNnApGDqBQI+MrJrizw/+P8geYKlATAERwjXi79PYP7LwWpxNGxxd
zOzNoKk+dhY5yNm2zZhWSJ2Ij6CqOdK4RdM6UKeE/BuV6bM24frk8AHD2weJ56p0/sRsHucqDSeo
1Y5Kt7j0uG6eKEcWr+iDWsJ2aYiDFgOD6Anz5IHkBkVrVGrwDKq/vI7/skFi8CyQnJ3gTtA2+594
J3LqWDgAXjh5Sdp+3TC9fw4by+cM5m/xz2aqw30L62F0Kz2BglhWJHjlqqrPC5h6p2VeLKAy3f4l
t+Dz0sDIC4IFmFZAE5MwiPV/XxpiwdBDhU1z7EJm2GGc6umnB3VAswdFB9Qj7xpY9rYpVD1/YYl+
cggAPQYv5Br9cmUEYfj8D7n1X6ty7hGbtQRxcwIbYn7Bf7En1OEGAGjdRz8aTmayS31n7+zY6G9i
08mxTwj5MYS2+dGslf8r6rvgK6tS729GZf/ZIuIIXrqgJaeg7lzN3X5/KyEwqhrGa/yECQzQkIaN
h4XHXp3FdPmbU8L1b/3Gv8K14NMAfgwsfq5Tp9+vJYamJlu68RPkBew4V1TfDAFQ9blf06chZM9/
/iz/cZj4dD1Mj6/xZfgPWLqfrjf0sQR/UHI4e85AKBIA1D+Sjsc0M6CkkcybGQwpvMmmyB8xUE/m
kRAO/U21ht97EPJ4XgvpplzXqNe7Oanqclg5SNizBnksn6xdMEqceQ9jiXAi53Qzvg/z49iAz+Nv
6xvGxKvat3TCKVaBNzEBSwhC2MDXdoU6Me4BaPjNBlhUxqpBpTOPy50TtgWIU/PlZXNXIkcUbcN7
0M/DmPkMzg8FvIRG6CC3yoEx51UaGC8eAv9LoKdqZ5pGfKsrjuprtNVwnNIBYdANUqPjnUgTmKRF
TKBoXEAZyI0fcgDGm1oiPJWn72PkdD6CfOrzcmPTXx1e/7tPxbCsQ0QZ+LZXg3z/E1WssqA/LrSO
jgECDSJQbCL2TaJrh3oKQ1ekWQd1j+yyPkkhPuk7afctKOwRhu26UX9ZIcH1Yp9WyFU0hhxlGE4h
puMTA7FaQWtpXRodN9ZTffK3APR5lhy7DhhtEcdG3aamZcPegIqLUVu/Ao6Tkmm2Q/ShdeUga1T+
Vhkaf6Risf4XMlvyHupFIhkT0z+aMW923gcmxGj3QBNqEdTcVVuBldUdN/zqXzq/wxgPP3LPbolL
FkxsRQ8phOk34N8zNf5T7BCkemB16vEHTGiGtdCA2a+sBmwTRY1o7Ao0Fpyw7xMdTbcjoJ1+11D3
INcHFmQTpqNyUnmESecdDwLGdwGEoxKVKrSy+9SJ2hTODyFQb7dkRev25y/xs27sugFeY7wg1KNX
5eo/G+S/NkDJDBQEoyLHdVDqsta1V4DFYw7RZp8rUWEqGbR0F/rDUALQMje6Q8ThVgG4+vON/HcH
QnINLAzgP//PYf3pkOwG2m+cr+Q44k5R73rVgYMfB+/oIuKb+Avz8POJA0IkiIcgWYABBpvJ6BNF
P64Mb5RLyNFu85hXZiXZPCHZwou6addzsN2mMPj15yf874q+XhPSJixmHODJp/3c6zlUwRUhRwLE
euc1gGe1ZMO9xkC8XGPfliYVLqcLiMx/vvL/fFp6TU4AvRaE+k+7bU/wbEO0kSPFx3QdS2FKIzBA
GFtA38O2LXjFOjr++aLBfz7gGPY0KRSoULleT5Xfj5QwWlNdQx9+glad0JxsXCQ5Sen2/105qB4g
wYXOArxOGGDGn3aKGSh1SzF6OQKRri1gpqFqHLT3LJV7YsPZnfpwiuX/8/FwVTwbhJYg8CKQ4rPI
Y2TWv9qH9KeALZilLA2nP+bIdU9/fov/2ZT/uc41zB7k1Qha2utr/tf3iREgk8ppfgyDCex77lZI
SEgzL69h1wz0bLq29vO5BUcf/DGYVGbgy4fQ+/Q1+f7ne/nH4ePfe/L1TSP7GT5p0JcjGuyTpnPk
LGngYSagCwy7HyOwDcgVyZQ8jkpth5jBo6sWPfZEUJmekwpfGXhJk/pVjWu9MxxmULsh8DVAdS6b
wmeg0+fTNEYxDpWhfuDj6p9QK7BL4kv5OE7m/zh7j+XIlaTr9olgBhkAplCpyGRSkzWBlSK0DOin
/1eeye1ilVXZd3vW3acbTCAQ8HDfe23jZC1d/7LWsn5xKhE/dOrCgXqOu2fm39urPlDaF6lYDsl1
lsmxNTX3cZcMgYa9KrTosILBGbQyMofNOi9pbHzXpbT39BGawdvyKjeRVFibTz6tdlcPzfo1tSQn
g1xR2sZTy3b80MtCy7wB1OjNplXV3TrMHHXtDMhKgVJj3K/U8oIyobInP7brml5F1eA5SrV+LSKt
zFQcK8gln7Mql0SnKsuXLkY25E9tXwS1hnF73xlDcrMktbnHbNbc6OYozgslzxOmvTQsyoa+AkqS
k6al47mnqYX+37BpH7iJ5W3aWD+0DvmTJIajCEksaew5lBivqo4y1cs7RmWV7PtLBuysi/6+LD4b
wBCzsywAqEGGwXCOs/3XJVrjUFn0vFEOTM/ap1Yx8zhsDTm+pkhrQvoXyWM9GQyu46YkBEpT7izU
rpdc7eYfa1fE5j/+oM+F8/Xv4bCH893lX6CRf/172MoUuKI4JpJskKSeXmkdeTeHWl//KxH6v4Pz
p1cCjz4fUaxVV7vsp029LHJrQ2taHJOSMQ6AWBrZyvagrtm3RB1OBWm2yMyX2zaTN7jCkKTWcm8p
6wnrzEcZbwdp20PAu70hm5ZXCRBFtxJf5qtJJ3OLgnOgg866NV284zH8IF77f3we/nC/XKBB7tUn
xj37DPqqGcttptiSYyx0Djoi178WVVpFiV1v/7+2s//vWp+TLrQs29IiLpTDslaan6yVEzbdjBGN
EolhDbDUDHiJX4l0DdchZcTYJc4/GNPXD8LnZwZXSr9mCGn0Xz6VGn2spzglNGXfI8F+nNquDorK
vZmRROysFgg/XvneW5M1Diunlv9w6n8uA64buglmndeaM511hT/874buxkum1vpUHbuenudcQ+mi
7UPwcM9Zo5sQhKgbesZ5mv7lqvvTc7audDqYLRY+iE/vhQANCfRkzTjrMrhx6Sq/W1o50I3Ox381
nD6XHNdf+b/X+vReFJz0p9ap04MuhDL5W6dRXcHLbZcb2UNV9e3V4lRXFqSSeLZdyPrgxKIefIQz
3cvVI5Rf1g4WqNcs8TzuhtZs0ARWgrp7yxpX+BwPlP7t71vZH+/QNYyMtjJko89vs5JKxyqhmx90
c9MPxCW3l1RxSYl0y/z175e63oDPi9DiwIVh1rJU57MDyOmctW8VLT86ir4+GZ3ZeaXuoijXanFn
VDRs/369P/40fhhrHuwyprpfl51dzBJwJ2aRZdV7+2lgDrhgqEDzQGt7ev/7xT7Xfv89fc71IONZ
4leIyS9r3OxkvWJvzY/WOLcMevqsNcN1TJGd//1Cvy0zYskJldeBm5Apj1/t1wtZNLZxh5bVUVRl
XAedm2D301t7+VCtNt/8bGb87CHoo3fw9yv/Xph9uvSn99jszM3Ssr45gOp8qSx1ejAbq6eVrZpn
Y6ICndfBgalpGbcWygvEedP6j0Py71/ea6oMQZxAoDlPAEr89ee360oiqKjXw2DVZqCifIvaqjOi
oilwPJT9N613uy/O2tjB2szJzpUUJ+g1rFNpGfM/NrbfVhh/jAVV7Brhd7VsfqoODZqrxP8abO1y
Ts9xvcBnUxnIOC6Csb/f/D889uvPhSvzn6n5sydyRHIsE9b5YWslbKa0eVikzoxwWz6ahqGiAOn3
5R+XtP70+xgQc0y+miN5jX692STadaAyRudgtOqRvvKPpjBe0oUReSWf+jE/FdryHC/rS+Lqh1qR
ruem5QG9cu03k/OtS1BtMklbIi0l/JKCgC9NvGkPFqronTnDpCor5hFSVpknJnq/Yz6fR5wFbY3A
iGk9/aKUnoKZbgyVTcVF48F0GN2a6iMYVxnruX4m6+ZuNLYiUI0affB4Khf9gbRefCYAsaY19cq5
eR/UHvRYRtKhVj24Y0WrVyr7UaMeTZO8P9F/Qk0jgPp1tXOfwkBBOBQfMA3dS7Hs560T4ZJW6ZfN
RKmVLOI467QEMMmRp+OIUFnbZIdFGR2H6TtqfRINmoDFWflHlBtQBmdjfBwGOPoTg0u8EqafNuVZ
0mWoEzcYkc+YcjgMGaFwOUEoc43+uWt/tnK4iwfjJBQGxqrVh43QwzhJdihMf5ib3CgpFLaBmnFS
Ex+Vuji6WHCeq7Zlqpz6rjY+Tw2fmUUB8+m2L+5AUIEo3aOr5gctde43t0w8dO90nds5wJf/c3K6
Q4tewhHpYZMWlYGqPlrO+qBsziNHvrBXiZ8HIeYoVqBfTatdeZEldO5UOWhdihHALJ/lJh7jaQVt
1p07db0tZRHqANJUJw3REj6mvYLEtMoDIzdvjXpYvTwVwjNTnbBn9TTO9XErqzeYzuFc1D+rsj7V
CH23QSLd7bFX2MbRKMsL6DjOFNWyI0gJsY5afJcD/LkxvxAgeiOb7dYw4q+2mb8WZevDjXxThjhw
jP7WXOzHVtSjr6bptyzVI21O9rThG49ckR+zOp7UVP/aryik6yrZF812qYwSlcMwhGqsvMbldXAo
+nAwk5dZ0It1+u5eiPjSK8ZXe3KwlKi3nBdrb2K25uemwlC6oPcGJCssGU7ldnPmZODrTq5547Tc
Xvd0u9bvm46mU2pjqjKL3VQoL2lKWsxavtBSO4p5wRtJrcbBeDSTs5ytfeXYgRrbflFaT2iPb/u0
8U0THk+LaLwlyw0qUOQuYOcsbTfZ+q2iZOhqyiWcsjnCzBQJjJkVlbeb1m+dqMNccSPZdQHDinDV
tmjb0j3SgnujtM/96N6ySvZ1gntTkAvOaHpzwApUw2PGZA7Es463cDorjfE9LbdnTRlDpDqh6sbY
jZa7zqCeybpwNGpfXca3ZSRCj+Ip1TO/apsgHatTjOTc0LXaqxJ5ztvxVmMZeZa0/Bz2gKWMx1ks
Z6vSjgDkQhcJPZrH6YvlppGTl8FgyMt6tTe4czjP7X4Whr9NyVtv9k8r8mU83aiCSxt36iKk37i8
KLZyxK1wL/FOKNwWW7N2BdHn9iqfy0Y520r9MjnlA6XEQepuxNxKeJDU72fFDCBDYC2wTjbWQVbJ
z9nFLtrpy2PRLqdsK/dmZj2LVuxkd30cwgmVeNgtg37GEvi8xfllaOddHqchuwvW4OZhS4ogbtrv
QJky39Xjd23NfbXr9k29vSpmiosp73B+NibS9xg9aZbFa+iyWzhLdk5cMre6Rg84y+GWydHgIbV8
TJXZAECYBihxkK0Yqe7n/Xg3z9s7KNNvyyhul3b8OjTTEeWl461ySNlaSRztiGrKSG42nFCzqhBR
EZl6aujwE2F/RKXRPvRinCOjcXqfL+Ijwa93Q68/M01CN5NENIi9Ji73rep8YMdANid3qMUZWOQJ
FobWBbDfWzd6nnyfUFf4YpqezYyOiROvvB0iLKuNBreDYEwk5wrxmajd58Fqz5mr3/Psb7oa4Cyx
B5uHDZKUCMxG7rp9aSfzvjIhNZqVcZlR19B+Ub5kWxcwLul9Y5Oh1WpHDrNsgHq2XxMHyECq4pWT
oWOnB20wb5GKUauW3K35poy7AOv2EerwraoltODa8lRqvfB4bgfDQdre5Bl+VAX5riYjaV/p8cz7
Jqs88BSDZtAP3bYeBPfqKjG9qFVdeBp4rsAtlyP9vWM6NKBlJP0Q581J2oM1pINvJeJmms2wM5II
FOTOgnU82jNewyRI2/lgDkjV4+be0HpuM1bS3DmKUQvR9jBr7L/weB+LVEmA4jl4QljCeXzVcx/T
ERl27Dqnesu/6JWue1tpf4vTaWMxqx+OUt5MWvXT2tBvuf0UrcTOOOi1Zmt6W+Yx82QPoywfv9OH
qG7Wgu18xTanbtNh6nG7tdYdusJThhuCEcVcomHdfmhYN46otdJQqO0p54yjAY2JW8w4crCO9VXn
VibNscIUVMbim1i6r1BoAmtK9uZVje2u6R4lEvYXnCnmZqCuGunwSvKIIqmuT3mDYHB1b8a8eiGQ
wmdfeEJsGZkb6hKFlvgJ4x5f8am/Lc35JXZI+cimcS/t+kMtR3YbuCj4kdA1zaV9iVcIZVl9/QUt
y1zeJOqH0ZY/5hp1QYuJb1IsvxPyVI2Wh39nPyxI1Wwr1DCiBXE3nodKcf1eFnzstuXLOCJInZv1
YqlQmYlqDtyiCjPNxfJpmhPlTvrOyf25gNQpBF+hdlKpYpR9vmlYCZX9MLO7q1v1sCnyXrcxV+rM
1Mt0RjHpkMq9XHSIM95YdSjmlLPutHwlzZ+D0/FFqy+IOAN+ZTh04mObMHjNqGFkcZkncVDXDnlM
HRbJs5ysO6fMQDcgL7JcGWJLHD0o974+jJEe9zu7Nh8wckW6tM/OjFCQd0YZjCdF4l00zPS2qgY/
GeRdocV3nbK+5svkq3GxIw3nhbno/VLml9h0IhSWrMLxDk5pSIDBuwvKxi3jnbQxo15NAau4tfrx
XPR6NG49bca0/JjK/kcxT099td6Ya33XjpuvVMQMGlpybki4sCWAqjkzo0WPn2y3ulTg1glORyTe
BlUV300GWsYZWoqKwUNHFkFo1oFm5rlzVcqgYV/nfM/d90xvvxDcfYv74CFxy7u4q97UDB9/tSb3
jiz2hZI+68uwU0e0PFmfhFM+vzKjWFFROs9jgyLTdV/7YT1BoURDlaUwFvp49MRYP26jcZdq41vW
6ZEbI0XHr6SGSq3stlGlSTOsvjMUilebBSi9OnTlRHgHQie+0FVBjcj5TynU3aSrAHpUN5jGmRqZ
vm9bFQEOqUiHz1gJ9Yeerx+OTmxtnZYPLtQxr4PdyOOcb3StQTGaOT/pnVE4gLFNNPxU29GZ44Nd
q6fUatmElf67m2e6j5blTsG8lkxxlKzpazPwULDeod3qPqaheML6tLdHmxynxV/LWPUqKCA4xKdH
c2nPCCXhdNQvtaYcMQ/sKp7vtZZNtJRla2/7vOjCv59r/nCORRlEuI/LJMwARfLp2BarhTnkyqgd
NjWJZy+vu/5Qqo0ZMZDovNx1qM/bER/YvIHgM+nWLkOa/kMB8vvZij8CWiY5A5xkeei/nq00I7VB
jwj9gDATqkU7zfm6y8vcWI5TLdTqH82Q3zqAqL4hpTNNYbJC/uenoxzZlNhkaqh3DRbdx2XmCzCp
pQxFPoj7nFLitBgi25lEDuwWw0n+cXy9EmN/bf5cr88ck3kgaiyoLL/+3KFeukSKzmSok9tEiqMl
iCUST6u6yMFVU39lwgPGypK5DijBgAXSEkHchY1Six9tYiQyQLmYvmnqRF8NJ7RbB6WeQdcYh6m/
mnNwD4NGUK8hcCthNv6c2xAr+lSzye/bxlnxNKsblyfT6JKbDnoqqXSocDDaQL3ZPBlrbOwL3qF6
Zxcj3p5uQKgS8oqSLrXEissWIssrJCnGJG79kHNmvArOLLrXgAkzQCfjjj5siIu0qG+3tgcMrbpv
SrY1T+TU5MMR/bKA51BMpfGPVsSfni//42urkxmd9jkjgzHnOjMKsg9Zv8iLxKn7mA1Fh6OxtDB9
CTtxDtXC1MTrl5R4zUoW/2jv/dYB4wnTZQNTpdLmda8A9F+6vFg0tTSzrUO9GJ0TxtpoftNGrf2/
haIKG9UOGPX/ZrsQFDXxaSXZhAvra5E5B7d2mvtYU9rBM5hY3W/XxpknzW26aPUAbe/v28YfXlha
IIzR6VzCovncvmxTPHcDHEKapOpzuurMrE1dgaDNDf/4v17qOmLVNOwpgra8++knKki4yxZ5Hx5J
p0abRDsAIKeAmZH/a938/qu4FKNkamLUSYb49NSm2u6amjSeo1hnE39w/tJV6fiqVMm/wrh/3wGu
4CcUF7CfYE9+lryVQBS2lA7XfjV1pOjLXKLNrfIzYYYdpQG0g7/fxN87ZlwPnQPrhVEdKbO/rsc1
n+e8oCV31IkYCpjHos5VOuMcI4uOchVjEAvV/Mci+f01vI6KGQwSFEVv/z9A///MrlNnkybO9+Ig
5YDlAg/DrsQbEsU1dghta9ZQNZQErIT2bruJ8fD3n/z7K+jyDkLZunbZDfa6X3+yIkdy71WnOjZr
Mb9vFYnPAQAZQDd/v84ffiVZByZSPQ2BKRqPX68z6IU261aZITMobvIm3YI2M0WULYZOv8WaTpW+
2E9tbGR+D0vwH1f/bZz03yyHEcJ1nIV+8VMHnMH/0uh9lh6sDp/Hz7rotfkBAsEEqSOG6xyYW1km
+JZy8yObW/p2f//1f3hlLLStaDxg9ZF0cl14//OMaXXwXxHle5y2jtjWlH7UV4Y33c4ABPr979f6
42+1TTBdzOdUlLSfriWwkDZLkR96FdtaZFttQaRq6egvdY63dW/QRZ3PJXYmHHvw46L/++WZG6Kh
VnmF2I0+Xb7uawfAYnXIayXbiZZOcyDVJe9uY5uP8aGZJRyBrocUfVNP2b80mn+607j5GDMjCb0i
QX+9vFGuCjQuJzl0NcYpGJItgae1PHNp+x/fTzbW6738ZT7FurLR7Ti8POwa+qfn6tajikGhJLB2
w7451cvg6ThbIFcEQGRPuiXPaANnr6aA9MRinRK+65U9BnMlQzYg3vk1UnFGN+47gs13taktEMrZ
0Yjn6by0IG4NUeNEs56T5MXUijcKGlKR6BAoWzgJe/Vgi77Z5hwhAvOQFny0boMxUGnUQ15BWSgs
DNUM1OUPZ8H2IPGd0vJu2+pmwaHfGD0oBee71atfLAo5v6vVNZqR99PJ3h6B9bQAKQwrrMriBLB1
9Kg5v41qk4WL2j8hdQwTad1rRrZD5PihpFCx4L1drYz0q/p0vUkL91iu9T2niMprteEWI32w4DdG
t3FjZXSyS0G6k3rjNvJtG+z7MrEiU6cZ2zmVr6h26lkFAKVa70w/gQDu2VtbYxFcCkyWxQMWKSPc
dLoVi+3VVfO4bdgVjeLL9bw8NA3dE7oRVnUY8jWorbfUKfdphrpGwZ2xxeZrsiy3IlHvs3i81DRH
iy4NZ0dd6NhqL7aUY5jF81k40p/6/BnV47ux9WEBq2kg2qNcusxjxgcWMMe2buoHRc2CfE2NvZWa
rwBi8FE1Bp5WfQuBmNPL7dOjK2GjGuoZQW+HYHBq9zKdHlQDs/Ba2g+T2lh+z9sa1bXrnFPwYagN
7zVVWXdMize/ROcgaP4cGYjSQFi3qHToCzZ2gmHfnl/kAnVdsWhFE7A84oA66JhHvaHukME05nwp
+uGL5mRvOIBwgGqPK+2Wutniw5orTB8KYK25lp0t+tRksuph36X7BtF5vimhLErgPDWtJ4ATR1Ce
iafWQkZtzGCBqiq8frP8THcyeGfVx5ZOfSjZfexCf8OIc5OVDZ3nvkWkodJBYOimz++x0zwPec97
oOK9T4D9JoEQGEt79yj4269w2M5jrgZj3m25Z3EIOk6EiDIisfbPpZE8LAnc+iyWi5fAoCGllHcu
rrd1V8kVMtGwnA1kNF498JZqSwn7RPSv1iwjKB07kZnTA2b6JGrqmSyXtfo+u7POVcwsQrd+XWD/
jW3yXQ8X1TeM9UxP5oLM6rj1onyqnO1rYl9h1TnWZwsoTaAmeuga+OfGlXZfPODNxu2GEQ37AlPm
0O4NqCp8nOjac6R10wkMQX+fbqkbQkUG0DEMSrCh0eWP5olWNEbUEfa4gaF4TyhMFaTuoJ5ipRdn
baNFqcI5g6OhBslaVBEjmG1vtQOtQ4LJvaRJUk7nigzYPsso0xWANyp847UH49nb6ze1uaKxRha/
7cwXrcreGlO7S53haGnVdcxD9LzOf6BID6/gS2YkwTDQb4tV+8XiMxrRO5dQvfmsEsd8r5krA94k
vsIPnAKzQvJsWV0GPAo7dT4mj6ZiE/srDjl/sdktH0D37rF/BXq8mL5ZG99bWJRmZ13xERr8gxbT
Haa8A4h1nbmQmwapUZJLLLIns9TIoeQ8syta9UKHst3beAWRbcjtLBFB++paRWOj3VdNfqBE+ej0
5gzKEyqfVv3oNyNoqvR+a2CUFNopxvRxNbubvoqlPci36URCgq90+PqNsvbB4SseRwrEFvkNcNLb
raI5TeEwolk3zpkoVa/sbPAuA6iBWeXO1bLdswd/r9viP0Psq7TsN0Yt97E0ngjwVA9ODd5K6Hso
VvDHdMYoXBw4JklGWlcFbQ/Gx0iczZ+x13tGnrEu+HaYJbguq2icW2G1ROG4PpzkMJfZEbnjFGru
HA2pfSqr9HsJSWGCq2B0UxGMvfkDBNqOcmA3Ywvw7YL+keuM6aGrOOOuSvNNxjkfjXhXivIgUXrQ
sqWPNMCn6xgl5G58W69gxeKFQODugjP5W647e2DiFwZoqSeZCphijSZ7o56Op2/I55/cfHoEr9Qd
JW1yv5hEHRiKfAIpljA5yVoS5tiIYFFyq9NTWyj3ZYyyU2xftFllPoaAE6FhfNqW5Kvdtcc6T+Sx
ts3XeoqXYM1q+EFgQqKSSDlPq4EVAy/W92ZrXbKqAZtR3GSJ+8r0y0/ZSGG2HxYWh5fW2VdjQhvq
at0lzdbQ6JtH5+ordNQ9bZeL0ZuvlqJcsJCeeSnfXKm/T7b2BDs+93THvumz/jbZ6ocBkqAH4iAq
LajYrX5R5fQ6jjIcaG6GZYsZWYj0xm0Xw1s3gVN50iNdn3dIoh1vYKIc6quaRYtdP2SVjGAm/iB1
iiY2KG7dLCTM5fVhke7COGne4b4/CWc44X52/HE2HV/rtW/bqr6Mpn5G49R5KiCpIHfEG42sJ6XB
HDBpvOYbcwDmuCAezJaIpnZR48DtNffg6ky+mg0HSTlk6ZsF2wcHXLn4xnU4jnCiQS8CrctNgWHm
zMH8TRgJE7cFpA8gASP1OK5OzB4yhu+cpHaYBpKo6AjjrPBgv+sV7CMrd+JjutQ3I+VxtMyZxrga
530stCfGTe0Oi8Ls4S8nKLQ2nAjUXedBP8W9rzs/Slz9QMpBcaEkiZCyyGAT2T7HKMXEjwFa2UkY
/3G7MqYecL67OiBVt4WZag7O9cDvMMBsXzRHJKFimE96I19I2IInVfaD17ksFqOvXjN7udNle18q
xRSwHO9yiXOyx2ftx4bUPSZ7lu/UtkMWV4J3VWFynjq5GQhz0G77kn+LrOE0qMoNoojXKca0k+ra
TTOPVmCU0MkpVW97URwK2zx3nXUBjfDWOUC9NuU0KemdTIZzogJDSJQ70bYXvmNIIDT9aUxALqRi
CqVpfoMCFbGV70SV4IDNdHagyRxPcqzvIBpGkMhyj1kSx0s6tLbS7uKxxw1eyhdRxT+objSSPKyv
ndE8WHl/Yzv566iU52lu7xDHvItYp1Ok/cRydyxIg+pdyiBFSqYtYo/xaNcmzJdK5xbHhkTDTt8I
5e87+9FPWDIA1931pTRZUY42wmOrh2PREZO2adrLxh9VpxAt7QGH4xbzDxnWkrJ5z18Ss/u2phmP
dHOiglYjltCfI/JZX9fyJTK2mAkQYkgsQEd47Q/64p5ibfpZu/UcFgzkzvrVeR+b43vqjCwCNWX8
lS63ydhh0l9pD8bkkLm9GeFgsth8RBE5k+BjBH+sFSiXKZanmS9ZiV2JbB6bzopRhasO/MIggP2g
1qDs3OxH180PkGAwSPaJCIA1P0+gzyFxUrWSriY9uQIxmBbWgYYj2ajlFMhJWK8dRL6AkvI9HgsG
0kZ7M6cMzS3zASHBuVP666Zhf1HtavTRSuLTLedDu3V5CGoCaKgBfAagbtqAbMxW+0CX4SopfLC7
2QhEj1NxTvO9SmxM7s4sXTykPgQyQLtrPIdsRfUuwUjuW0r8fRIJNyleHX+tixc0JxdRpQc28qjT
5Bkf8ke2Mo9zZ3fwBFvAbWprP7o1c/dtNiJah5kWtavhBLjFQJnatMyL5opfh2RqwA71dAnRaZZJ
xJMA8dKVL5ZdT54BoMfjc0gY0YBVaTLrDD6tcu5F9qWB+jwk1qOSoIOILcLbOv1KLjIDiJyAsY31
NV6m/mwkSRMAOaMucJtb4CrBOpBJQ1X0RBvM8BChsYcqw4NFpeMNffPaaFYKRFGMEcP1yudDNt0J
Dc84ozNtNxj6T2NgAzZMGLQAKe42UecBBal2q9t5BwK6fzVs2AJW7e64e9IbrhMhCK0U6en4NrVM
ypoyr6CGz8TEO9fuxkZKIMWPLNQPfGr3/UoSSIJzcpcaA9A1oAeNyZS0SYb9vJTPopx+diP4p0U6
agQQGQZxJW6Bi4GVbepDPwCPsBVkdMpIvmHMijbM7D4ZUUGBcCSLQAxq2KigVaUibB43R4Emm9M3
jBAAahVTOmdDrFUo19wOFyrUG2uZndLj8BG/lp3QLmjMwPnJNDmui5PsHdUujvFgQplrZ1W/Ufj6
QLRp8KKiQ9CDERsKfFb951bYPzIMg1FGY2k3xIVxxuOnvCZKqwfbPKr3WjbPb7XZz7syL3Q6X8UG
WPe6jgfd3hlCgq7N1+kUu1VSQJjWNPA9S8aBSnOm2iebaLrrXWsMC3va0JCMixOkAEjf00HvOj/v
Rmhqi0JYTo6h8LZNY2evtgC/GQkYzd0irhzVEvP7RZt0eUf0SLIbteSnxf8Hwphhe4bokd0hz00f
LUv+x3suvhi5wlkQkjasHg7ePrP9wjfBV+7w+897HWtgBFw0u2Rj2rwsmVXv1qGAswIknRueiIc+
A+1g4GVHmpZXR9OJVd+oNHHsa0sLzD5xo9QloZC505O1XumxbdyGk55kR0TF6YehD+VZVOP0pMHC
LoB1LsW+XQA/rO46hz2yp5OaLTZ4CUNZbglXQoWRUyhOg/tmqXUe0nNcjq3a6CFVrXuOM8sNOLrF
T5aMmVSTSp5546bUoQ7xYK93ahzqagJOnIHNfq1gR8rKqA58RRO+9Qkh5akAgD2MZIim6xiOkj2T
oIIM2pv71eQEe7BXdyReo084jzKv3/QW5hVNqD0HYUGQwJQfJThyznmb8bBJsJKlBImzEhUeWVk1
8d4bIpCmApx0dJ0dAI5sxxZuvKxuJ6ORSvoip2491AmCk2whXg65MMhtNruj1ult0DeEqnFea17T
DSK224v13qmV5j4tMv6YTdCBYCBtYN7RtYttp9IX3TScxswxoqFRs5txScwDFF95/amC+LzegVqr
tpu/1LQYMNIzBqJc5rwD2PideFAz0vmW3oLzLndxZ85YajQ2cjaKGIgJsYLEaBS+NFoHOLqsKa9y
GHdLTfFS05N5d+O8OFh2ZR6U3FAiWyryhaSW5Es2kMnmSWEtIQ34KipmbT2NHeiyNM6PZg8ub1E0
0pM2CqYuvmc7C6BNQIzabjZlfcyH6jDDrfJALt9RHnxz9O65KcQrGATq+fLMlV/FvH10Fvom9Fwo
2JwXZes+yI47VW3O7B34p4c0+hWK7POC2wbP3Pyg2SDaHXeA5pI8m7OImlm552CBg4EX/arZ0oEO
epIXKlCd+kNM7L+ZEVlx/hPBz1OjqC9bnh+1vr0kIrvFJvO9X5twLrvLKl1AuhR8OeBE/IhNHbRL
a6AUa571Tdkt6JxRi18KWaF/oPRLKjeM81YEhVFHNqWoP9nFl7KKA3Um9K5qtRvOMndTUr+XWnru
iu4gZuUOVP6TOlRXjdHSesmUsgWxWhU00nq3nJbN3NuMX/VBI6xos/UgE86zsumd1zfaIY7FcRXV
kxiaMMmufKplOcC4PZk9yGBry/aZ0f20VY4ijEC9mT+82/TFx4D1tXfq87q5wZYpjgcLq4PmA/mt
NySKWOK+p4lm05B+TeD1tvRzSH3NiegO9NF9cQsVxDodwRiJtzUvr2VlEwrrzg/mQuzhJnUQkOQc
ZfJnk4y0n/Wbfra0kGqRds08H7XVfpqq9MUGYh0bxGgpyRLGln2r6uCDkibMpPyqIevxR1IagXGw
XkHz/nS2+WQ0c5CBl/Is7G/0HIA7YVhBTthEmqY9987ww62MwzguQDY5DGzmJeUw6NlTavkmICSv
dkqHO2NfTzDZd9EgZ1IbdDOdWT+5FljeOB/7Q2u2zCQ5Qvq1aRf7pne+ZOgIuMd5VOARQhjI4VaJ
Jouu1P/j7Eya41S6LfqLiKCHnFZfpVLf2hNClm0gk76HX/8WfhOppFDF/UY3HNcOCkgyT57ce+0i
v8kHEaNlbMgHzrVLnL7tQkqCD0rvUFnwwzpnxxoM7pXuB+cXizYMV4hFIM+zt7DDIDqYECdZS2hG
BqQCw7Pv1qpLd+lkbCI1rJo0ubSa8mCGRb9IgRsPgXFR8GVQrPeLYWBXwOE1mH8M13pP0kX8XPX6
Q1hFP5AJUi8Am+ydeh2NFA+apbYZ+NRFVeRoNaMMUaeob5vUXAEQZ0vHhraJs6M2QN4Okpxdp1qL
1rmdqAraHH0kC0idlrPCNEaUEoOemywmHbN7ofd1XSljnTbTCrEF59iu9+Y76j4Q9YOnuVAloIX2
xrPptb/1gZBlcGZ+n11NhsPmLbzzh2TTodZeRBwN8nv7e0f2f2QyhihxtQv0q9iEOiPb1K5NZxlR
nXCtn2E43mjhdKFL+wiWed21yQ0IVRDe+qPGVCIT43YI0Hr0/qUT5a+lDt46LREZOaPBlMUxo4sM
bwWMHwaJnz7P3RKcszvDEzayHWggonirlL+xiFQYA++XAXi+igHfCGO6hBqWbjnTFqsiwR06deK6
SIGR+TPkcCCy2JfVzSgm6IpeV9LAUccGS8AirapbTZ9e6LldNoUGaq+BE4yG57YQfbaGlx4tXL3/
bWt+uKxi+8aMoW75HoixumdjRgv3IMkfKvLxVxKRzBkn7cpue7BKUtXLMCOc02GmuCqzMNmpMbzO
e/HsC+2VsnU9pNpzRYpBEiSbVuD5cmMK9oZ2Ylb6l2SMITs3nD8CJyqNdZtk66T6WUTVvscyupyq
TFxEjMUlvT5OaVl6l0rzmA6tGVSbEMyiulpfFT4avFZZG0JWSrpP5Z1uc6MJk61VXASRu4Dl+VfR
MF44jXc0q+Jv1ucbwukedV3fFKIDXdlfRHrEvr551SBdBVF+k8QQ+PwGuhOduzV9/+tYw6xWgNCL
vRkEhbpHz4JNF4cHooP+mqnFHmmcDkUSX+NT3rlB8IaoDwXHON3EfnzZofZxoKT61Wy6Y1tF7Ahc
IPdVhBP5nlTeisCOqUABSqcbhG+hDc+qSS+EgOad52uTbJeshOYu7eLaEAHlVrnsEyTr+FIjYa/M
wtzpbbCrYrG2XJe/bF2YAduQPm/WDh6EaF6zQvo2Npb4wtmnU3TozHzjWA2KT+e3E6EIK7ORBn66
Jbp6NdDlbqurJmxvZGoczbD7E2Xjn0gnzMjw01VvhBsUl7vMColic+YcDyF+asBD/Sx5i5y+306m
c2jNSK7CybnTObeoERUvOLBAx+de500KGK1xH3LHYmsYTCAJ5SVqv63Hb64gHiJgiV/GBGuC0jkR
CaPub+0X29pSF2DjUOUBtyVZIrZJlUWIa0KZA7o1YEoQdnqp5QJwcJEfVQJoGAnmrHKqNwE2j10S
kX5Cgky97wb/6CYgIbAEwvlS18hQdyATOUSwzeeA1AxYPpDcPdS1bXnfe/LSGIMnWu4bdqu/sFIc
YAISVxMmf+w6vlJsplinV3Rh1kIzjnGrMy1OdGNkiAjfoQEdPAWgAD2Q5SBz0MAOvzpkyThANWoN
AsUTayttCwhacK171ZHY80t3cI27GQyZqWZV1894DI52jK4Z7pXn3OuV9qgrdzGF42E01dpmvwSG
mbZgoeBze8+QH+jwJPIa1wJjBguHsNBedjtJ7SfKdg1fbjGE8tD07Uvr0pfU+7simL29aIRQ+aCo
GBadbr/YJf8ad8CqCh8DJi3dLR/qUb+LPXLpyijc6vMeENLaZI47FNn7DF4hq+1dkIw/ICDv6SJu
OqDeEQmbjV3ApHN36IsWKB63RmUuBsWOsEvOZKz9O7o9Pe2cWVwWeh0k/6foE6/24O/qRrBXrVVu
08krNs00wvG1ZwyoiKpHd0C4gEolWqWtZMulzy20oItWri5+S4dzMHJZ8IEoRKHgc+IzZ8/z2fL7
H4jn6P/DpAUNfPwQJ0ffwTTFnBbUzl7EevVoD3r/WNsEF9MGqHsQyWSH/Vdp0XxJj2hcTn/n4DDv
5AQY9k3c+J5ykfiMFnxVvV4jqEiXZquSgwvubVnL6oya4FSmAiQL5Q2CSCA0BpCME61P1SuvqfDb
7yUKeYZblOsrF5xxQM9SZuPCj10TdLwx9s7h+8P9UxXH6ZVPDvfDwipQlVLfdrK26Cgm0UXaNfGW
sM76rhc01ADCeFto2dm6TqNo9f3lv7px9l1oxhzMZaASeP/vZBQK5nDZFKW116Mi2TkWa6uVzZ97
Hzc/K8fAMwF258ygOlUUzPdsAgKDCeaTn3Eqk/MnlUqvGiykn1Z2qQEofbRHPESiMa0zztrP45dL
oRhFCUdCO9f6eH8VcJe6q2pr71becMtfc5aZGEghpeGxjyU8g++f56n4Z741DwEXK5zhuGhbP15v
QkFqJmRYk30BhQmGlIdCUkLuzc5c6KtxwwM05xBnbDz2yYjNONGo4zLUObnT8kWYGMNtgbJ0YY+2
uAW2ma6TGZ7tuVa1c6TXnBm2X9ynYYCx0W18Kwyfk8trk3IJtqQViSCG3THRXgNsucDlDO/7B/rF
AIXSZvuIuSwD3or58YFmEvkx79Deh1aMJgMFaJbvzLwgVTdPHbmOtZaNKAaSpll+f+UvbpF5lTac
QM01TwwfrzxNNiQq0tl5lTYHlUOQpG9mZ6c//vtlfGTQMwcB7Z93MsOaYdk4YVVZewWHZQRWYZYj
bSd0SGfu5/On4PqujvLXcYRlGu78Vb771H2oU66Xm2C2Kgf4UAgWm2wYLkoZmxkElI3+YCSr7+/u
q4vOgh4HdTUswtMYSISVPg26nPNAxywvEiweD0nkc3ROcxGpSd+Y+pkrnk4uqDFR3npwYpjNXOTW
H2/TTmhX9X1EHcl+EpAttgWS+6KDZ5bembH5CWJ1eq2T2bN2NBUA00gOEonQXW+F8VVizu4biKMw
1WKOVQFA4p2r2aPhcMts7AB1NUZXeIeJl//+WX+2ZXPrDFngI5CKWURPFIHY3+1ppEm1V0OA+zzB
YkETs1iV8AKHhUkRey3UNF2zufZIWSLohk15Kx8dADA3oQ9u+8wv+iSc+/guTsc2gbhAXa1G7NsC
LcuRTbNLFhYa7AREOJ3bZZz5wW3JDqVaItqx775/IF9dHi22AZ0JOgzz8cehYLaaQkTmeUDV0ksr
XgleD0mQ8yEEJ1yup12NtNzPvYbTIT8PCpPlFIc99CR8BR+vKmRhZ3VuUbV2nsb2i1gQY5G3rj0f
Mrr5hcwGEJff3+nnawpDB0bAqJ9rmFMtaJcnjph8G0N+0/q3hDV6G6NmgEUCv3LZuM2Z3NzTufHf
PeK3d+AAMBOdLnO6GGkPGbMznHO93wPajogDsepciuxX37LJneExYhKx9JMBTRti8lM9GygUvNw7
Oug/6El1WgeGWLFa/McZ8t9dvbvcidLRjEON4IZY7SkkJmOhUKNc9JaLkKsgjKKM0C19/9q+eow2
YwW5sm6g4Z3//7sp2RoCvwyYJg6Va/dvbU3IOLvb+Rj4++ucLqIOsb8WhhOT8Ds0pOJknrLK2mnj
mpjjuCNL56oeY55dWk/VJce/3cYlwZGjTQ72zlQJn6/rY2zj7hji/67/8f5qQXB3w3brUM/kTK+y
8wMtsopyYfjFIXq9jJ0gOUPZ+WrMgIaiLoE34kNk+nhN36czl6JKAThC1w7Zdb3gNDe8Qpgizry+
r24PzT4SEv3fRzD/lHevLwY4PQlMjweVZF0IUL+BklrXadOCy27NX72YWhPrbkR2zX9+oRCveJuY
MARy0ZNFrk2nrPJZSPYY0PHyF919a2Cs1Tlc3gppe+y37TPa3C+mGJ2dEbw7F9yG5Z58HChVklLL
I0iYmmpuetIDDUjaTvHq27jJiyIqznyNn14kLilAnP8YI2ivT0F+qOC4cyfJ9zR53V2clc1BhCaq
BU1rH79/nP9odu+3uc58LWjJAlUMz9Q/eZ4IN1XkkF+xH2mKBRtle820LWy/R6ua09GGjTRNdIoK
v6ufYr96G9pRiWXpkYjOxGcji0pTzwlxAU86Ws44I+ctYJ27HTlfdbaE9yHUdqx0vKdxpO5SPUzT
X57la+O1YSdVhzi0E+nSHQupsZlXJH6l7kwZECyiPyrc/EejBhGxZdlUyw6RaoI5ldyvRWlq8UtY
JH16ppD69MJ5FJT2Hug9vibrlFUZTNRmEEDdfd1POfqILj6aguY7AHyiCzRkdt+/BOPTbMgFSSZn
1+/CiaZ/8fFz6nUWkKyqzf1AsThdUyeK8diRZgMxtXDHH102VcCz6kltpNvj2NYyoqIIIZBGdVUh
hKgX7kT+6BZHi0gQgffG/fc/8dMH//EX/ruDdx88rOVJg83HaWijjb9sH/dnqJdPWlpFqxH2+DIs
R3FmDv3qM2DWdpFj6vCG7JM1sCTc2W8LUkobFcrtVGbVi15o2qGwgvy/zmeYKdhO6pTOlBFsSD6+
AF02g5NQke1dqDYbowzuLVWpJ4L9UsjsjdpYPUkN3z/SL27PMQ0TVvr/W4RObi9pijCLojbYR3pX
HmjfQoIZCnGdyNA5M6A/lYPc3rtLnSIti8rWnaahyxwETa2vidWq+r1Bvu1znA0Kx3OG1AKXdu26
GxyrTnvmVufxezLJOOxhsa15EGA/GcqSFNck6RrT3kFPvOtwDh1UratdJMWTaVfuLpH1tPaYARZO
yxry3x+0BWvb4wfQ5/BPHvQsmtN0Avb2jkSl4eaDTrN8iC7DsDz3JX/1oBHm0wqZrYGfnElkxBC1
5CI5lQ6PNaU2X1Y1SAot6QhX791ZkJZUFHUah1z/w13OWGFaPTzr0007bVrhR3oVHwqYAUunYx/m
pXp+P5Iuc86L+MV8hYeWDohr8l8q1I+fi2qMie9dtftRuXTKadFZxJ+RAOKdKWnMefn5NHLeXelk
7RVxHdQNLLN90dgI83StbI/67GZbdnIWJIewucOrwWiKP07s13hy9apNMS72zTHBLQr223NazowJ
vAl2LUhUToFlqN15Yhj/4IqdtGOLsAQ+bxU5nCzqunZTKa9/OfN2zC9uhO9cn7tkLv3dkxtRblhE
EcDyfd4g1b0CLp/dBiUJOAut54CesGPhjjeVnkTpkT2u9ZRoIEyOugNIe6Xa3kPoZaHcXuq0HBKO
Nxo/3Q4cLJgXsq+nY2S5GGlEMdaXKIY1Qu5IM/Bh2ejF+NLWRXfBwpWAb3ez4k9oeUhrHT1V69gN
kZm3Qfwzy1lLCWoLLbKFlCnFUuKLio65OQTwIMKKIaulTkpcGB24S63wChPzT1P89aRyXliLUoAl
6JgeOtTd1lJXKWHGthNl7ioVZQVDvbZHVgqgRONj4XbGT23MZLaTeJh9/B2GSjDytXp3ZnL/3B1g
+vPYY9B3hT2J3f3jcO2b2fsd5cHe5khxU9JYh2yOy33bA51f8ilxltRXN75TuofWEHPKXh3dGmHd
bCRHJWdW+68mQ1pOwA59yGacMXz8NYhbaiD3Ytg32gQ1+RDpMtnWY5cvyWMjDnyS/aqMCW7Rm7I8
4/r/orKZMyhs7BXMxKZzUmi4RpZW6Pb8Pedl9RG8RraLh+ZWSHKpRN3L/fej/ovL0XsGl+ebAIzZ
yn68Vc8uiKsyk2Cvm0n3F89o8wM0f3DvJ2146Y1ozNffX/CLNdXFKMiNzZQ+msMfL6h1vicjA7SM
qIH5EOpY0FyMgwfXV/LM1PTVpRhXNLqFjvXqH+XhXUUkrUAzC0EGvCryARdxRwip1Zjb2h+sM8v3
F8UXTUT6lvS7oWSeNgN69qxpW2XJAfAi7l0lurBcTWqWFVAP0dBqBxVeE7BiNmeu/AWrgnfHgjZD
zGmunbZOo6QojKhoxj3Uw/bgd6OFyc5QZOlOYoNryLvUegBKgAwwGVvR8JjS6nv8/qV+HkW0b22H
4Uo/BHXoyRZllMgJmZ3tfQ7irGLrNdtZah3cNrCMoUthOgHG2/wPF8W/a1kEo89F6MeRlCcWOLx4
aPeW5vu82bZ4tQtLPg11JXeksVVnCux5Dvq40Ln0Cnwa7nSLUTvMY+DdcGqLsiX3ChNcnRrsMpQX
Zt0h9bT81apaEDKCPF0QsqPyH1zcsPmZ6uFzQxcLhaBKMnUqYTIB5uH+7vpoQdBZq1YeepHfMpq7
YdWaaG2gkPSmtdG0IOuXgak4SNY1da9JQrdo8WrVrZ6fywr4Yj/08cecPIzERRQwjjI6lBz8H51O
DDsbyeumyiz5cxhqhKNFMrPtB1xLdmWvk1JVkOXKchEC5dlHXehusjlQ+/tB8fmbZ1rxaK/hu56R
7PNIffeQYnoP8x6ODntmymUFIzFbprQbm8VYyv8+wbAlxwxsYL72ha6frFqZ7XRx1hj2rhx0O15i
vZbBKrBD8DjM3lp+Zq7+PMl4M65gtlkzAMVp/TgaLnxBMpkOHu96a3gFO30iw7QGfE+ZjuM2S7Rz
K/Pn5+kRP0TNyqLk0NQ5WR/sXNczEVRiX9T4mKVVQWqsiKymYxg+fP/qPk8iMEHgpaC5o25lc//x
1RnEbeeqjpnI7CD6TSnVLdnO4o1rpH/FGz83VD5/z+SqWSzvIFoZM6c1h4GhEjsj4h5b18OViFpv
78d5wh4EXYw04/63hIi/TnUKtv96p0jmDZOwdAC9NMpOHipZmFjhiZXf+9C2o2UWN4RfJDoz9tqK
+/RvSM/uHNPo89P16cdxAkPThPnjtLoN2jbPtJDOv0kgzCGyAJMs5OjDgusHeQ/30jmXQfFFUUcw
AsoFPkMAAUA9Pr5QV/ZaGhD6ucdZCdPZ93G91DqS29xfITgv79xQqNcs6YdNnfjqSmuc6KGrDH2r
eZV/8/0z/xTzxXTAE0d5ym/hFEQ/WS4sn+RaNZhqr1UtIbNoL8d8i2KjRZRc2aSdocQXSIiKwQQV
5GgPxOmArw/oVl73kdLZGJLyFWNVMZsz7cvPHxnVFxhq2tAMfdefdybvJi2NYHe816G2M5oe30xg
Bs6PGFglFvjJKM4RSL662oz/ABQMQoaGyserVZheAe4jc0VyGZPDQ96r1MgnrYVVbb9/6KefmO2y
ZHoMdkAgDntu6+Ol7MkNZFgE7h7iZLVJXa06DniYVkYKug5Fb3gZj3k9y6Wa/8oAAb/Brc04KRQz
wj49ddLCsiMmc/D2RTq1d5gCqYFcM+DsMdQnthNpgxJ7mUaZfYViKe7PNIjnT/h9scDlAekzyjil
ty3zHzj53Su1+2y0o9HlgH7KkcqJ4GUqEueXM2rXgOZRCXiVvpF+Vxzy4CyH+/QNn178ZF0q65H4
UekgjOqjEXqc1nEJdoBERrYDkp0z9/p5agE7QkfI/XcMBvfl41vGLCmLIdOxkU4psetDmzg3JcO2
H0v3Jwp63KPfD6uvLkhuz79GLLDrfy2Jdw+3Zn/o+tIjNUjXQD7bkMyDOXxk+msSh9euM9OOzuwl
Po9k3icfKFlgdI9gaH28x8COQggNGO1aop9uYzjPGAqSnvOiqSLAcOMNeX1P3DBw/imEzPA/XJ6a
j7M9zjVZik8mLz90tdQupbNvTNlANZ9StsWpY/rWUqJwuAO5kkKia0NtWNfRYJ6ZPL8aUCBeSJil
7qT4OJkyIJbWdTLiJLe1rnsNXT0e8fqixEccX0zt6vvXe1rnzMPX8Vgv5tMrer0n3cBIGmPo+IOz
r1Cn7noH73QqY4K2Q91e59HwXKizIJn5AZ5+r47H+eqsqGHjfTKGia9LzbAOnPk0l1p+KDW0+V2a
Tmr9329uRk4ZLP3/JsWPA4lc9jBwCy7k1B1K7oycywXZG+F1nyos8ENpPIxGqV6+v+pX0xF9czEX
c3MEwfyC330x1UiMVtrpzAhd/EQ7gzZQSn61wyHFyujL4qGqs3jV53m7jMvMO/NCmXfnd3byfE2I
Xi7LG4svE8XHHyArVrgBqSlWIKveIDhud11HzRzrqXwTLbM4ydGtcjCgl+ODZoTpbUYP8eBljo9l
xJ+tT3ZnawCcpmDbkSeOhtZC4B5lnrqQbjufccaI5K0G4hKic/1i9ET50koThmEZJE+qip1LvaZp
5sXwu1MXf5YHNmFhDvpwTKoeb7w+yvFJ64CHLAc3sJHH5b0qqOAWXgaaGUEG78zO/Mym81aqHrKx
1vyULjjNRVz4/gbcjbYKtO6XPlXjTZgGOXH2GSigReZmpr+ZQBCDcMGQ1y6azgccXRhlPIA3xvaw
IUQbQ1FRgp3ZtdgeSUPqRJ0ulE0W9KKmWISfj2qwWJRxOFyYyumBw5JVt6vaMY0WFbE1kHABOa8L
sv/aRZZr7vPEwSTWD2N0jtHAmfTSSoKRfxdqsLJDaLj3UzoQZl9XVTeuXBOztGgUrdio75NNKn0c
fzLqwyvREX4MwSSq5bZ0oBEhzJfTFe5oDaN0r45TOQzuNgkHGzV3G2Cztds6fsXhW97H2ZjikeoI
U8+HiMcYeU712HVBXC/8TpAxHfPR4QmezPShwykJ78cHawc7OiCPTTZvUovIiKziJn0atKS5mhzi
ndMuTa49pcZyAUFI/20MKrpWnZO/enZt34YZkOXj2Hrm3sktZuu202KcGtDpXSOMkHtX0GumBDOI
YhAtVFBqGxuX65NhsoOP6Ty0fKRDsja92flodoDdnVx4aycQIljbfpHdDQwRkO8RxvBV3BoTEA8L
3xRS8lLzdxh305/mCPsiqHPcIc6EMQnP0mIqLfu5Rhi6L5UbXOd4xeB9RIQjDbGH17XL+UJtfGLb
LHP9t2hS9o2XeDSV06Dx7uuG9mhktxr+zhkcAOhizgWVAY1lXeDBBmUTxCAxPTPa9aKQM/DVid+Y
d1Jz69RjJK6grSZYzbRqqjYNseb4RWxL7mNdZH8YV9Yt2Ah17fUKTKaVSAAmea7I/ZKD/WLRqCRF
vpbhtMidwObrgRW/p9xrcKHU/RzZB6VzsrZwkbMnN4xb4jKLNt6QuuWbQIpDuEORVXmvuUY6QDwW
3a09BuInBkn7LfMVWnOjxJmk2diwYCikHdYYR4fSZ0N4F3wai7ZHD8wgq/6YCXFmZOeAJwXCaacH
xbh/Nsy629HLia+0QKhb6UeI0geI/ptB1/IfKg5s+lSudhtLF1xOPebG0ReInRtDVWsNP+/GKDh0
j2tRrERNrbmi6OvvIHZSQ+YGYujap5671nEO3fZT61bYhsZ4hOtcTBd4/gHgpDihb+vaiJcm5JOV
aHXMXzWvioxr2eugpkxAr8eB88Vn5LgkBsg2NevD4LvqJZFSyxa+XY97tsDjwmqFOATZDBSIMHyZ
JbzoZTEwNx7CODO2Ps6eQ+QpOP8AU7d+HFdrC2cQjmIyNIrS6YtFxuHQFt4ALiTDTt+MWu+NA4mB
4k9II2NR6ippMbWZ4k7HnbdJOycVCzN3lLNg0eqec/TKKB+IihRZ84d8C3NlYNr4JZuRIC49VmJP
BepjQwrclVbqOcYh/edg+iQORBidniazty5mZTQnHA4ZCsCgd4YR50+WC6rICgx5i7yh3PmFgvKa
caK+GF0XZEklgNNvCj6sFd0KOyIhI4Mj4ct0lURh8+yI0Nt2FsSJLDSRRVlRuYiZMY8Zg3OVF4Wz
w21b7Tm/oUCtA9sFYNSP8t6utXCPSKle52O3m1BEHKOkC3YASkpae1kbXuCx9JkSYjvdmq4kVLG0
LXxIbRJfxW1rXsOOLG/zoZMXsVcnC7AhxTqtbOrgNuTo1IegkwPuXMRmh2feKiD3ByM2cCccsLKQ
gKdh58HEuRorFJGx42bL2OuKTaeC/t6vJ3EfFJl1WwD7PDI10rLH1rMjgJ4/ZkPwpkWEuJKRom+J
kusv6eCn6OsG6FVqKKct5HjnVY0VM1Ipi34ZN3qxZ6HtLueIp4VuFvq6ju1uKSY9/mkkrfeAQi9A
xWzZ2m6MfPMqBd+wNJKeu7FahykP8zlnUMLQ7lIbMFQqBv2YuU2NlHHiNRkdPPUkznesyd5G053+
IWx14yBz6f7splyY17SuO+/gRWX2exxqfdvAUJirSj28I45bbEnRHfYj7Mgdbij43jKCEmcG21Ky
3V9AI0jXZgo2SwSufz8OQLuWfLVkuAxY4BaEulPqBHUk/sAEmg697uD59PJsY4K2/jklojWXTW9o
qzao6hXckuDRi/sOx5BbumLdVyUfGv8gwtmWB+JVxQ0sXyr1fi/N3FyCrjFeZAiepOXd2EvVp1jU
ydSD6jRFV1MDforAaEI9KgN6do5RBdntOCrWP7QFYAzcmJSzycXfJcpnkv/alRfFORkqrvGEMYkY
zSkMLFyqFYKOJrarbYXZdeGNXv82mdTHUex6f4rE01d+LuL7SFeOucSbNuHgzC+1WlFXBE7m49rv
a3OjZam4oZ432sVoNRke4cbbFmOCOW4M6IL0pItj/nJ5UNiQ5UMLBYFMhjF0b/WortVq0rsJrBpx
JEcOBDQsy/zdleanw99YJ7tAsR9Z+Jb8q9gqQcsJp0cjw8W36E1PWyJdCBc+vTb8gA5dt9YInjq9
dLtVh3wE6AZrQmfgaINYAUmrGoyc1dSZfmHY1HcmPuz1RLTyyofbz7F2IUEW5X53y6lx9Gi0RF6X
OdS3UGqPhYdzdelUsto4M7Jp6FX9KlTxQ3liXJagu9eaN6jfnmogkJbEFx8q8tUPk4s5TkelvTQn
P2/2k6WaTY/TRFwY9TQ+mhnBUkszoIWy9YlRh4+UT0uvNbWrcCQoYskJl7+WZcVyTNjrup7w/Bph
6d33IuQ9dIlRPjNFYZty4zZY1RzSwCiC00H2kRDZchg5vFhoUWnj4mMKXGS65txNxAHvRrenctSz
BspVIaxNlKo6WtUcDUEzcVNPresySsq9zbnEYWoATJP2Yv/ucXXuhhlCFxFeAXwFKwShGGLRjSAJ
bYusgFYfzYoyV437CT34tQ8i5EAIfLaKDBr5I9uFFUXmRE/BTeMlPvT0wK+FH9gqrVzD2cZ+O+X1
rcj9u6RpfiV+EdxXY32Tdmb8hJEGS9Y4IYFfTHEmt33VzcFc7VSs+zYfN4ZTZTccFj0U0AnfsFlb
0S4g8g5qVWJTyvZRO628ntJ26nv7qkg1tW7GEWZmJhMiERI/xB6vnDha9fYwEa6h4JcFReVqyzEc
rEuqfMlqGj/Wg6X2dm6s9a6/hAqiregCpRdpwvM3G1dBBZlY/qBebS29DFcc4D2ERXhHdO8ltKx7
eGUmgvUeHFahKdb/+BXI2s42C4Dg9XiH9oN1ucUcSnjrSgbVMcN2vBoL+Df0vpurciRq0B/0hnQF
634wzRX1lb3OGlArWfyY+MYN4w70URdDD4Tk0ece223rpS0cGDheest3fzsoG6t/bP0x7P6HZ2iv
YPa6pcnZy7Ht7DkNBZrcIO0nQ+mC84GkuqOyIW/LdgPihEjevg7MKF1mjhuj2iDJQklfbon1y5kI
s7+B1hPAICZ3VXH0DsnA+GEZ8k8T6Nm2CLoXzXL/spEF4CMkaU35nvRzd18SY7O28uiyl323G+xi
oeXNk9Nb3baOh9dE+fhNe+vG7oTyFq5Fjj3Mgancpxoe9sEajCXzC5OMny281tomotuBxpFrI4y7
1ZgOb7ZsHiiM7inlbsomJLaK1OYJ6Pquq+WFO3k/KMguKBdgsnG8vw2E5a0g72gro7CcS4A1+MbT
WEJOwU0e1hGgptyCT1mMVy55TWxwnI3WRld+OdzLHjS6byawUZM3Z8pQ+0FRX/maLOEOsOvTlR+x
+MG36Yfqhx57CpwhFm24GjvpGs9F61xZdbHtY8JmJsErKz0qdGcYpl0do8DtlfvCnvZ1iuTPwCH1
00jK7YTL+6bXIF4AOeh3qldq29vjpWw7skGKTK1yLNu8JRg5E4hqo6XuisuUuBM3f9IDgHUDZDtk
ozg17ejeN5AtQK93Frj9s0OJ22all4aO5bSeFpqfu0cPpCJ/V980riEOvt5VF0ZmGhTrukWtl1+E
wJJz2z902HQuEPxQdUaAnLQmtA8om/JfHFwF99D5NTADidrROxHrIUx/ZhrRXAYTcN714U3me2Bl
ZbH2UmC9bGRwL8k+W056IG7qOoPPprENyle9mf2dYYYO3A74mbNPo38r3UaCO6mjQ2v61wBRAKsM
6THKmdD6BrhEiipwPZumlxzuzAw47cGfOpZXeoIXHNwe6rq/qu3sR2OEzaIxu3Id6CzcgTeqZ60P
1FMVkRJQev6jbQVsKoPoIezDN2WnrzWHjsux4lJsTW9TZ7rrzZruDbFDVWoQh5OVx7D18nVTZOku
sMCL+SmBYiLk8MCVOj/RE7AAOf+gELdvy1IBDx78u4BoDWqe+pms92Db1FNxXU4QnsKe/LcmBDdp
TD/TZAYe9dYfb4yhviUjuQa+fwkyxtsNWvFIC5/tWyarbZ7X9gaQerwMXSzOjT7ZyzHwn8vQ6hc1
OklWWOel9wkF6psCeZNtE4AUAnEyoshYBlDQFmhu13k8XfdEoMjRu6AIXVm1uG1IUKStoH4XjFfQ
XnJrd221oMIktqMK9I1p1NV1bAz5dWqw1AMak3tRFN3OY+uxCdqsubbcIsXI3BskSuegm12j/Z1V
VFODmOFlbiCStavF+6GWuIrHNPxZpRSsDVUUxr7tlEJZEVl8I3M850ElCbmbjOd/mVJl41mLWivG
HU2oba+M5zyNkfPLZm9ANgFDs1cm7BAiX5dq0oCjNbAo8vnlhdFtkVLORtKVGyhZydbtrVcZN7da
UwETC9UdIbXpb02Vv4ueR1pFIXjKppCrSrDCu54kRi1zbscgW0f69KiVU4L6Q26LhIGpFelay23+
EP7oiJ4u6wlaISh02gQTRGCLOCQEVh0JfM3/cXZeu5EzWdZ9IgJk0N8m0xuZlNcNoVKV6E0EPZ9+
Fuu/6VYXqoAfgx7MNLo/pWFGnLPPPmuzQZ/QN4ACg0ts+yTIUZsQc3isY7nTZPHstM4tYLO7xfzq
ulQI6DVfxKcwnrLAKu6Tvn/2NPfEpvy8sof8pBz/oMXjDaBX/uAU/qhT8+gWPL3mxJIVC1/1RouS
x4mQnb6BNBf3eMlcHXYubMgdiGgqx47ssba+ENZb7Qcjfu543kE3cYiaTbLOG+0oPGmv8Yg+VJ52
V1b2frYJCXTITZRV8ZilDTHtPCPQhENwqnjTpP/qaf161HufMth+r8LsjnnOjmzCneuMz3kSHseh
v3B2/Rh6Y02BfmS+eVSpc5Lu8AI4pQd0BaHKC9eWN1+xF+2hzo6BtcRzJIyVksi2+SW5p2IonjNz
uOQ67vg5T069Zd0R3fEpXEl+zdjs2DRMtkqmFxdrpmHXR0tUX0haVdDk2XATu81ZxPOXngzNWjMp
maewvhFm9lUQs8ObezRyAA2YdeIdO+Tp2k0IUYmX51b586nWWBBSNZ+rZWWnyq9fOtFqQesvU9/k
HcUYkpZH4nuxqSM7YWCzzFAs672KXR2vXnRhUHxxJFAuOJZXoN/UuXjJwwTtzu21tdNrpzxBdsHB
tSg51dZ3ox8t+wPMNifoBV53biskGhNPY4eVDS6OvxYkqq/jIb9GLaeQk+Tn2ADDCVjxpnLV3ur5
xJPmIOyWVqN4LVrvvsnDSx/K53khNFiqupsQLzMtPEHTvmNp6EKm19EdvGdyDh5lk99gqb1L7P6p
mwygXOBenA5xJ5HpSwU5AWT1C9ifZ9oonXLBqk5+Mv+cJ/uYjmLgJ5Z9tGZ8n3X+du7jkjS7cGN7
8hn//yIOHAbDwf3YESYCknIaQnVsWW4gmPQ5RD5guL/gWu1drtdX8tsY0IjqgCD3oWq6/zjWf3EH
PzpGdok72MupGRPcpnEtCfHcFYSkxemPph8aViRhiWqjILIMtUvK8B3YFdBDSF8B6ohJeoT9U8jy
kdXtDVtLTzF9gAebmJBPwKFlWHOmxI0fNPayqtBZ+bnR431UQ50yw5OIDC1wy/G2Ed57qBfVieu4
fPOy8BwCZjcI06PQp4wZOLNdiCYAdZ+6RLuZE+LAJRy4Z8Lk5SH0KAbIP9v0Te9yDVExRGEWMFwP
TwZNFldA1J5qUT0lhebuh7L3uSNz+LQcN6yEDhtXyWM0ta+ZJh5AYT1WoE9gD8f8jti4X6g0b0VP
ruPkZlh/isdkGg6inpu7ChT6boy8rRY7t20Cgc0Z/a0/8JgYejtulYXS4Gv11ov0F4diyOFVkRpA
ZqfT3sfSpztKjGlbdOZrq5XdmuVusQq9hELLTfJgEEA5ulrB3TcAMGsEbV17WIm2z8oJOdr9Nh6s
Z6vyuCkrHqber8+hS67r0Om0EHDEApcjDBEtOusjVlra7MBOZLt23PoXuoxg69M+KXM8qb5fglQP
UMu6ddXN411aVtOrcm1th0grQe5oJIRpkYLYHm4HF/gRzx8gEjWVd/2s3UdhNb/HyoMSl9j5PrLd
UdHLDpoJHDWKb+uwstZQvTI0kqx+IHQxuetHH1GP4GYfbpEO/Cee6hD6UmFvy7SoLoRqOSRfifkR
1kqKd7j0N85kkfrV6OLJxIK4npyo8hF/RR6YNali7tT9qOOsvAgLVlfrw0gzWG+2mvAacXzpY5yA
teN3JhsPcQJ86nxpoi56ZH+0oISetjRt90NeAkVKxzVi2pZO48bLB2fjWFW503mIg8iCiOIRUWvj
Zj7MqYvuhiy7Tsy636VNyHK8+IkKyJ6SZk9BlYXLzDQnb9Ea68dFkwusYQYtKAaFxbi88aOc6LYQ
zD92oKMVtifabABOtX4P6Dfb1G10qkbjrW/C+6wO0VaHbG+k8ctIPBkxNSEDDIh82NC0mwxpcW0r
5z2163tnzG5TMdtbFvs5ppdqqNYvyC8MGCx6E4WoP30YZfqimQahgqm4Awpx2yJzrG1pHFl4OzMn
TVbKG97qGi2s7LTLlPHjLiZPh9Yfv6bKmzFLTZusms46SuYqLqaeZ1u8FppzU1nt1pThDRPVY6js
q5wHsF7dnrNh3EMbaHaqh9LTTgxSVmYVGkFfhTDTOmDgY2Ih0kQCxHLeTzuT8FH0FOOHm6sHRdSG
kSrEbZWBI4qLtUaLqwrtkUL5axLtU4lVHeYbfB3SAYIiN2/taN7aU8bOarfTyQVwRU5qwBiePURY
U5tu6FHfCQNgZCZCea9KJwsMUXFDm9cCUXs9y8K/RF63Y0Z7tlBUsNOQSSf1EXySyZutuZpFEm7M
TD6oSt+Qs5OumJkdcs1Blahc0kmGX1Ph3oQFucD44DsloHFOkzyOXWEx8nG0UzSU9GYUO+ZasbAR
dFUBjwaf+HnO9fROYnHmB+68d32hvxIqxbkcmeY1aXtmdTUwqjFJmhu2PHXwWeH4Qr1FRIPe8U+y
a3IqVImnvtWJlJtIIK4aXdvqCK9EZvLFpRk42YK8UjelrSwgogdg3j4RlDjbyTXf6c5wxeBILZ0a
KWp39BInM6ffrN1w68eAp0CZeWx8b0MP1C86EnLNnO4mwV2xUobl3I7d0DxF3VIkK61d9wihfM8I
22yrNPDzKRXiFlC+i6SxDuPQ2sG3Putdna+zeezvBtFrlBeE1Om9rb0R6OEHgwHflEoo2jkztM7c
yPWjbfXGljiz9LW1x/mSa35+7BaWb2khoEjXLCnNRhDJHfEYJhOMS0U3/CAkfNWcsnxjCBpYfMW5
v2k6aX/MIE03cKXnNernM5EHXyl3sWS9ngsi19cJK2ib1J35bnMuKs1lUxD2Z7Sp8IXRFDokLmTZ
O6MIRuEF8dQrv27sve4NMKI8k3ZKsldiTwzqgMZzeNflQ4JFbhM2mcu1qD33MditooqTx64atQen
UyQEeFA2MXLoW6kPjNBYDw3yqKGy6RAdcaIW+CUd6K0Z0/CNlXlL91sSbjBRbJkq1+7S3PZeoz5r
9n1kp/Bu0Ja7pDJ3MlT9GpzbW+s3MPlSlDFb8qVELbbXBp/kjT26dhDncKVw/nCB9YxsR1f/DPss
3mYKA5509Balmqn15JTPQkwAcnW2YFjCRzWNZzPcMnY+NYjp2YpUrByQf0RcbNmk/cUigWEDDI/0
xcI0MbFxbkehKEiObosdWMFfbMMSpJf3dHiOjfZPCt5dHNl0EE701uqWe1sw5V4ZzKrQOwgiYJ8F
yNzc7TQ9fHVMbd4Ofb/vkWuYsWmPyiY8WokJCjR+jGfIwizyEE6cnFOYl2Q9lpQxw6kymmOcp95a
EvbUavbZmQvQ2RYofAtAuDHEyQrM161bOMR0lDdGyT/aYarrpOlGdOUm53TeDsTuBqRvo2Yk/rz2
9Oo41AU5r3p/mjNRBiV/l1CaeuVACZvaqYCJDdCmbUyTtao+Wgt/5pEcTMqfllmKM3avTC36lVf7
P+a5X0tlf85O/JyJaty4Tn+BvHBWIWzgqprJphl+Jo0J17UdT5ORtXDUFme3mcAeKqIDtwz4XwbL
q9hCGJPxorTk58oML7ZdHTQJbXpMETq1kaHI5JBgkVunsIYswYlxXwCaU3bJE20jtLc9/GxK+oYt
MHZ4qdUbIz1kVtMQRB6P1P2W2pbwOjnUx3s0TfkpyFtIdBC8SUvqsanaX9JgKs3Hztb5T13Ce/Ob
PWkw27il/vdn61INNQ1kcY1ZlEB7ILfYaMUmSxaqbH6lvHiwnQyjQc0pqiA7mjOvTc9zNv6KIegG
daazc1+tIXQ5Y8BK5wa1beLmS5IInDM14KPNHACIQ0MGclXfA2m/y4HiWW79WNaIfqG/x5i/hOi2
FDTypsP8BmyuPKSt8xKG9sbS+51OykdQ0WMEs6tI5ymL18Qwf+rZcNCIjGbJgLwajBFYKDw4sajT
jasRiJQ+I2kcwizRmdxUd8wcjZVM5bsxdje5k21cgm9nXf3AX29tVee6Kw61nRnRJ+VNSaSvVmE9
iCFu1+w0r1gRnIOCDJ+UB/8SUVpsiFRJVp0D5FQ16pR71cscW/3GtWhIlvlEWdR3xaDtJl4m9sol
VaABWttdpdaDbiyQTiLjGTDHg52nV0xcdzItvrQRSSZUANWaBHU/a8+pR5XmJwuD0GWXzNJZqS4X
XF9clh9slRxKUXp72H8bM3TVpvSMfFM4zbupzA9cPjyTgDvxlpQ6YOEqWrGtfZASpH2ZM5TtIz7d
iKa08dpDAYRaKK8KisEfAzVDGxkiuPUR6blzba3deeCaMod23/T0o449PrecOdFATLJBuwv3WJ6b
cT4aZFDXRvpIkGmA6/cQ8RM0pL+tm8ziP8RUif/01lTWhZa2wloDTXNUMyJ6RWaPDsG3qD6UY5wz
Mz9PahZ4vqtkzRr/oe49dgfj+wRIJNXuNu9N+nuGRCy9YOKlyQ2EU4MSzW+blP+HqvFXL4ixRUnR
clZmmVvSuVXqWKEq4YzbzNPy+djmbZIktwX6P6cXmzGRvde88oPsthO9ANoBSRudqi8+IzvImyHL
ZuOHlP1tWXg7CaK808ZHJK4fMPI/3Km4lUsHyKh017gmizaL9mX7T/PQH0Qpjl7pHjlaP+rJjAOy
hm/w4N6GpWMsnqN53XnRS9RpCCLdYi0yT61D4m6FPZslps88bF5801h8yooWjPI+T7pLzPseRk6n
WQmmYu2ow3ZsXxX+wMrrvrKI8Xjeqepmgvu/AfvLxBg68FDEC2RV3sc2TpVYaZvZIGU5Yq/FGdSd
wN1ynqr61m+j4tbt1YvMyB0Dcd2RAtAdYgYsvubdmTP92OTgzojCk46JQUTDLz2Bxjlnw8XP7K2q
x73rFCzFV0RSJ859LFpyXShpYz9+FlJtZ20A3FnG9mYofBJqWm8+lnb/wXgLbYFAmaQ3Xv2YQLPZ
m+ROtoyYyBOYHvmNAKj1tKuKOkpv0lz4UTHhM7vPuoq2w/JQ15iQ7Kl8Ys/svUyE3KjUBHfWCBkg
6jrbyaWNdpr6SXe6L72pn5sk28IgXVBI7mUshuc4cl/cKsWx4SDrTxoMdDpIumM+eD482mPzJCVX
Ik7r2wmSJGVA+cayvB/0VnbFk3EnQv2n7043rAFclFuz8OZ6z5qFI9acOTtLDWOLPUisJeETC+B8
u633oPeUnAJfPM+377/6qKk3Ls0AM3qfmj19tGvn7I1SINCpBCIDbq6EYV7bTr8aW51xZP6SjuhW
RVMAhCBnhsRflkntfscSwEmXEd8lDh3I7Z3x4djVu5NSFzUehgVF2vzKscx1VDM1wonerXOaAKsd
Do7k9Ztjxb7e9NJJ48Oii7ZdHf9FptMKJ8Z7Vhjr2rHqAL3mzez5QVTsJq9qxXGcaXm50fQ0XsvK
GFZxj+jKpXMicvRoWM3BmNFtmrw+NJX8SbTDnVsyZ1Ratx8z6Qej5Rcb/Pu/UgtZPu+XegDQOcfy
hFgN3qDJraMu423Sahx2Ylwx1n1IJhvEkHxjIRfsLzO1mIgrUg2wDoWEra9waTYB0++WQYubMAen
qJiq4UPzqxu6vnej6j6FFr165BMFjU+ggwalfCslU1gnXbZ83W5nJeV7HmP8SbDJ+N1Az2bhR4O3
TvJZfHJsPP1TJ+QOm//RUTyoFWwLSgmW+/PYvlTNvOPCVwFeeBV4qrsgzjznnf3l+P3RyaagiIqv
1sAbOGWpEVA6rmXqHfx41gOflrFs7bcuyTfoJMYxN8cPm0nFJo3VHjPRhR8R8lgSX1vIKQsQ+ECf
dIli56c3Jc+jz/ZQSN6P12kf7Ty0cFgJti6dfVgxCKEtbdeVMxIdFm+gtRKxFDbQg0kx9uJj7k6Q
eaeILEKf2xwBBjIs8ncfpe90FycsRAcoxBdQ+fO6apicOMgqejc9jjggEh94u64pNpx9bBkLYFbv
TBJUDMdA7cvSdU3ECsts9YpeJNkhs2/p6z+5bva+EbPYJRFdIuW+RBZzaNMBNF5bj7kRTavUJvYC
uf5acwKTeY/3aWKYuapa9IXCoi3SmBgjh+gXEbvlrZnq91PTN3tKqb2Vpw+DiK55Q8yKztlxGOW0
477/qiN+NCohg1DWcsuNcwtaA/OAPx5DR7xAinzj/l0ilPudOZnvY1jd9El+LdXCYmmJech9e+X3
3sNsko5aZSW/Jm5SXdeH31T2wKDSS7PsmpfJF3ckKWj5s55AfJpa94NFzp1WsuYn69hfV+NwSvnH
rFouu8EguIxr+oeodDDELAdOE8MUi8FuMNfzO+P4YuMkMfPpkYFvMhc3eYuMhYHyq0r6cG3wlWM7
W9IEPGg9tPf06Fc0FAQ3cPNYp+k/uXoQWBP0tPFFsqi+yy3SbprlRU/09fhYCXZick7sFnYgfbwb
nOSe5AMcUs4QmCAto0LHt6EYg2nqpawVh2YY3rT4FVY6Isyqt/uvutYPGbKU15l3s4gvVtoZ66Qo
xU4b0b+MiYmjHb4Vo1vt9RJrietmN3DI9ZWV2l8VaRLwB1gUB36DHxism8+dHLD4JPl58p5ifMST
FOeIbExDRadpjt+F14HvcVzULWkuOUnDUxi6YLs10Z/liJMm5KQzjUjDYjcSvKIaNNwQDcnyR7yo
XlANDKMzL93XtT9yipCMojHWGK1hM8z2tCOabjoaUgsDx7ZPvoQAPDFPzDjUyy7ZR5P3wk/uaI/5
UlE6d6JuPknzuJGWsefq8vfuaK/HGmsIwOYbIOozsw0OE71ydy7rasRSzNvSsm5TswPyRKEEYm6D
prc4UhDyO2cKyrxdK7frkQDtNxGm4UpzWuyFVdIExRih2EwWqSw2sNmxRANoKrQCjWfe7OId6w9o
gFO0EaM6GrO+MbrukXHTjpp1iSDkZdfdbZK5Ejk89y9xrc33Qs730o60QJfhjsWBuxpibGotptHC
+ayxsu4z/OSreIif/DkmXAUBKJH4YWPnsQSm1mZmfDBnHXRz3BzaEmhcbE2fcxjTbRGVmRbvLpIn
ATTdNbYYYQg8GkPTHani8t85nYDZnjufAEjL4J8Mk152D53MjlOi7dtEuy0N41bNA0VR/1OA1d9k
2dIRmu+9GVEAh3AAqAq5tKlzui1oQtw/OcpQx8FEbP0dw4X7vMNH0Llg7TKH75MXVlP9BvQKN6Jw
/FVZT8eqMr6UIcABuebaG+KdIbJ3vwXh1jMe4BmRq4rHO/FjdnYqfx8vSUoJIxpzdKlhTeDcS3by
iqODeF2VZetB1d3JZ+pGiSJyPNfiVps0sNNmt4tMBoesTW6dQphryo1d78UfoQ6NO8GvQ1+BO9H/
qTz0xGrAacG4dhfTOQU1UtsTDMwpaKXYtcgQXWEwl52jHyFw8NKSQ+D4LZa10N3RRm91I5tXLR5l
fPmEuwlyYeKCfwc4ninAcUfR8BH1g9qPKU4nLbSMw2S7TmA11QZuxlep6ttMlxe/zPadrR+LltNA
9NabgEe1HYeq3jbm753rErWSoJhbk5geZv31O3PFTVh497VtkFakzIeMm+4iRu0L49uDIEnByJLz
kHqY4fPauGpjcecN7TOmT55AnzrRckaOu0n/IB33rjeJykEDOA5OuJtqkiEzPkWHqKRTbcZP+AD7
VRT1OdE8xcAkX1trtZecx4ofC0PZEndw9KuwwKeLXLdwHkNWz1uFZEGW4UbOVDRRrn65PVvyczvT
dYVW8qMl5Gob2rLa50qcCwQkDHJYTYqJ6EnNDLB/3Nn1yKKcO2/AAO6akKhRKSvKCtvh3ORiLU1K
njqqdojEapUO8i2diUlrWtRLTcdFOOHWZmqe7YwQHwhu6XPrOmkgs2YRcPwh2SReHHSt/4g73l8Z
mdGsIz0ny8QBhgk6xNhnKZ23H1La450hHMV7rKzkQ7TVVqb8V4gqebIrXA8huLGlBkrwd3ioMXnF
bNVjjdI0bnTQTjgO9PUi1/GobMNpdI9Nq+o93RDZIzxcEbt5eBEAXLt6cVtq3NudGK6CwE9sNuO0
y1tj58ZUqrYolwjO4YnF0ivZj0zO29AMrJ4JJ0OkoHFjrBeaeZZeRvi3RjlozPWvMcmufan98gcc
vVXGNoLH9HNbUGLWpvFV44DJ4uFt0Nsfg8qfWA2KVxMerjnSMZ0ZPzqTKW4k/E/ceRGLC+U+7tut
r/HBGvX03hezieu09LeJt6zZ+i6Tc3yJLMvztfa0vavQqN9mS9E2JdXPxPYeTXd8ZQrDw8c0se8o
neORo9zWp3czzA89URcrOHYfovIZINVd9HPG1bCyR+vL7M16b0/yQ/bEgM/qzUrkz8QkSYBYtEY4
ewtWpBeJK42F2M1IaMs9uWcBhv5/qp8wb9D0hOaTlTQRZemgn8OWbC/fW1ADK7q06pCY2pWMz3Xb
6v1q8hElvb76DKfsh8lnWlQW1qJ+2DqafvU6Z8+2GlHMclwVLMUHUrl7w09x9WnrpmOqhKXyZ9qQ
GJSWKaxkClu4EfU6GdMfSVYIIOpecc7ZU1k1VsaE1KywreWSI8Wj3w21ggC5xXqsKSPHWZuMu17W
NyQ3z9gwjK3fj3QqRXibQytfzTr9pYZDYcJUFoDGOfl1/nNAeJvD6gEgI+YMrwF1Zxz9MXpLZHVs
faoa5r/AWf3pFrj7C+pPoLGvvK3HtAvGFntG73usB/fNSe/6nTEbSCuKyEB3dECwmYS5jeAYfLVO
S/HREhCkNO/WpztfOZO7Bzebr2ZMqzvBLgOU/TpoLCNd2VKeFGlTjsAMbaDNr9OamKxFeswUhiNb
2BeLVXGi9jBSzPn0UTNgtGIYsrZ2ofYm9M9CDkbc2JUTE4HOirg8yIlQG4TWDociBxqs4+RIZzh8
imQcdkAjosfWj/pA2VmKh1xcVQMBKRkVhWU4+j1HJfeF5tXE7/VoxnOrssuoqeFOKcPPgjjhfQGR
no6jNXaBJIdoWzt+E+C7Dxm6si3Dc6HXP1NludvYIIvDDWPxGcnCveSyKK7I8LiUiughR4bY09Uo
5ttC7YA9kA3NUO0Q2j5pzCoer36WZGc8aa2/HhpETBZ7U6YWRleqzViZ+iayJM293nGYz1jSUwAY
7CUMXbqOFSoXVDHvYLtqeEIXjdd9JMwXtydEK7crTJkKq14shHwjmpnIrK7tD01CKyFF0wZVVxLW
kof2ySAcnbi9rq+wbRaVxJPdZCeHNmTJB82zT0XyGwaoiCFnnVYfrI8T0twDX+xU2+xiu5GfcFGI
rZ6NThC4Z5KJE7vxXUa89W0iWitgNSUl1xTfNg0W9CjGoxT3/HhxPcaLdmbQfjOKcjeS4mXbEqR8
kZP9w1+Cgr0YOSUnW4gnOZI3ePfRyRrn3bPKdgtry4SqbTQYSk3oA65ttYFVECYVVL097ifD/GH7
JXFJcihO+iBbnqtmbILBItCGWpk9haZqy52CixRwKjBMh291RgpwNzUy9wFRUlGqk3LNsQZtnn/q
Q85AZmNxH7L/P0R7pKNilxZJpiPAmgxu5oa9jka2d4QDh9TSZFYWoMWuGVstW8LtSQp3YKayRrZM
a7rkpzNLzA5Dr7XcHjFHk82QbR1Z+POQn6zrMDfNSY6zui8T00OeY8+QBLrohnwRc5eFcYRyFC8r
JHmOqcTO8QFXVXsD0Wa+cfvx55jq+dk1K29xWVDzxfnM1NFG1hSWuhvsaLi1Mo2wXRkW5QqNfNm0
jmiwtAQX9e+B1ZEov4ha2te7dqPNhnfU0UTX7HdVnIb9+EPLa0SIDHXTWlKJSquboBnOs7sVkAze
ejvFCU4Ee7rTPMbAep6qX1rmqCfCxqNt3GUPLuQyxqQWQW81ZMSJ90D4UcKv9+9rpP+DdGA1F06U
tYDnHTa+v69xQo8e4J9JBwpxNkvU5y7cCSYPFLijWTW3mBz68wR14KYxVLfnNGseqepgCKaqugz0
AMY/XtIfVpNZitZdC4O84Rnmt9Vki3IcmDnhQBK43Yk4NyvZOIZrHayknaN/LLL+6f2baEKe7RoO
0KHvbOnawflBBp13SCEa8E1bUfzakOaTcB73lf1O/p+871xtIE6L3POV1jCvKfvUe4CQWdPETz7R
h3//Ur5vw/Od8LMHMqDb0K5M/Rs9otToO+2m8w6u0FGFdX+4r1vQkbhsG8oIdl6qf9EFv3/oIIxx
2QmPT50NyP+hRTb9NBM8U4QkacseXr7TkoDNaCrqCLlhR/Tvb/D77v3y13xc88xmPAecyLfd7EkP
2RRi2Rc34ZT9ssdJ3c9Z3cbkg8qqWbuaaF6HDjYepVxTm//4eP/nO+fPewCNIWsZLoi676zZSHo+
fErorsbQYdbRDLN6CI3YuEmbXL5nrBX8NKtlfuxQxUabDID1hGGjiKnMDVSybdPWZGP+/TP5vfH/
nwvVy6uCEcdKvouYJwzzvxeqXabwIKY98P7p7B74+sXFrprxIPUSGyqBd6tEH5y13brsJhVdS72W
+CuoeUt4KCvVVmk/FFX2rw9r+bl9f1nEOAiuZZ5Jw/32c/RVGavYNv193xYTR3jj5m9DqRIqiMlL
njqz0xxQfgaeblLVxh+5KBRWoaGfPjHnpv/KMPq+1v/7uwNibtm8GF/o3x4dO+7roiglK62pNnSk
5aoyQcclgPFKEmmB8DTXdCiKEUl5dcew9u4amw2360S8mc7ekJ492GPBElnOoBEa+bJkcf/3r/L7
bv7v1+gI9zeThef8G1rCY2g7uGJMD1rlITT2+op9X2ONeFViok+KSzFRW7qWFr3ndLt//+PfWQvf
/rj1jbVQxah9BZXFsfaT8CknrH3DIZsgoKTuFtk0WnOXTP96Sr7TAJa/CmoBYpaF4VK3v30tzpRa
9AKWR1iK51+VULWB5d7RsIAjVb2D3/HvgVN2RA2q9H40xV3ZJN4/fkJ/OMQgiFic44IpBf/Hf/+C
VNy6ozcKd+/OWrHX80pc9HpcKg72Qv7+Kf/pMRRwbdmuBxb+P/AlN00KIxYI5lEOcYFrw2uw7JUa
kuPf/9AfDyuYS3BtPTgP3NPf3hS9otYZyt8z/RYRrnb9bUr9ZqMvlR7D0erAWA+zNnJEkCjsS8bo
xLdNWRiHtu+7fzxdxp+OAw5uuAULOQQE0H+/HM/0VeKqLiF1M7Lup7SEB1sJbV1qbrGul8IJjvhb
HrMYnNeztwkT6aL0ml9//1h+8y2+H0vLJemSCIS69v2OxH/TqKo2iyONqjWuKvbj5lVeQ2hFag3b
+RxNckrXdKL9e1l0i00lNcJLwR4A6jKgJMpGyym/6kqWl6lf1rzJB68kKoZRE8qb0zhHi/iNWcuq
1lkqnJs6aqwPflFoJsIt/C9IveTVsxv4j0PuTw+XCS/N15fLwP5OoQvDpBswDRVHbBb2R6uTdoTg
ndnV+u8f4p+OCgv6ocHP1l6Qmv/9XYYGi9QQGsL9PLKTRhGMHTWW2aacKF9pHxgmd23+DzTWH+5+
7z//6DdUWm90mL+iGmBgVGIuS5QVMKjzAkHlz3ak1rHoXdFxYPY5/P3tLo/m90cGLhynHWAj/tfy
yv4DmcKBEWuJz1a4b+ZxtS5Dc8SPFuWkZbE5Neargl3M6R+f8fczierCBXrj8D9w2nTx7TPWlZnk
dRH7BxNayS9sseiyMizPZKK+/f3tie9n8O8/BU+d+s0Bfqd/u3ZaLTF19i88Yg8Tu1nhlAsXzLDC
nFlV9XDNnCLlTbZsfiM8xdFnKebyi95RxjcpI5Jl4azH55LQzT75BZOFFTKCgPHgW5JRLXfAQxXX
3onQa2+f5036/vd38P0L4g145MlwhvCBOeI704YW1Ap7o+Gz6gfj1tELjO6EDe86GaaB4P7+x9n6
h+/GEy41F5ggd6Gd/vcDMeOB1dma9A7x/9PY57HbxZLNzaAL7c+/v7c/8XJ+s3ocHd2JwvPbH5N4
9CmKR+9QCJleEZeostu0YcUgzjZxNc9wBNj3WVtmHZ+w99HvCY60f7wK89tvYPmICdChq+LFQO/5
/jha5Lh3rI8eSktkMHI846l3sEsBq3P2poAD6Ux5tXVGOdzNi0rhYUhYLcDvPcpheeJf/x9wKCwD
9GBw4k3D+f4tyNjBEt8l/sGTnfPKWe/dFmGJH9yKmn1exAQhj6L+xz32+43+52HAB+HzO4EfiL2b
HL3lg/qPw8CLHZbOpsiDv5WV1mo0Om/rMO9/MdN5vm8SShWcoS2UjVwmJ31m7WsT5ZN5Tq1R3bLw
T9LdIMfkHElfv09oApNVVpnO1W9T492Oo+gjzug98KEb+iOpsUUBStVx412ZGLp9P05ZaB5UbQPg
HgeWll78fMLfXURJroKIR3NeWapGS5qIxn7Xm76/kH3CSquhS0LUqD4GUgxM9V4TTcxeL3oyoaS6
mJxLnXJHrwGFuOHWAkt5aUG93E7CMW9TINj8+sMpnla119X9qiPCWz82JNdTwBe2ftdlUXudWIvI
AwfBpFiVCMzWfWOhnByHPrWsALcO1tkUuRsX2/h/nJ3ZbqRIlIafCAmC/TY3Z6Zdtmuv6htUW7Pv
EEA8/Xy4NRonTiWqqZtuldQdCUScOMu/1PFjoAXN795UyI47XSPk2ra9Etp8zANtHxVtiqCX2unV
1wo7owdHqPknbo/g6I8xQyfKFWCciuFCawQQ54zsXTPFxkEGvrYPlBGvaHxeiRYsr1NzINTqmS8H
/NVvQGaBbzbQZ/TS2EVuwKYI2vpJPI7nsGjbNSvCa+HcpxDkWrbJrH19sUNNI6pRuKEkHyKnvxdc
X39IqyOUasCibDs38Pa9ZnN2eyt1eBW1qedbU/XtTMJx1HNl1iWTrgj6wLGzcyG3Idrr32xtMsNt
OEknwFclkgBOJre7G/iMxspnW1718xnjXbm0MNDo9PVF6Vg0TW7mAkO2JgTZjjKYG35LfU8yi66L
od4WwWTBA2pK5x8aUxCnbge7q8sjhoSKC0kORlSLI96RxhQM40+iiUmLDW7DOI/CLRhxfZ9lkHOA
ZGX7sLeslZWXiRVihbpOLKMQQsrbXiZWMHCiYO4ynDojU0xGwwgAh+WV7cPQRo55aDUAB+Q5Jq3P
2898dWVbCAOJTEPQRrh8Zn9UNa9TBqcGwM8937q8q1UFuLox+70TSOt9ZwJmvr3o23ubrMMxuED5
h43O/uWiRj16fZG3aP3bNmi7SLree5XRTSsiD5Nsq1jJj99+WJIbggHGW3QufXvxkFC5085i1Asr
KZA/NFk6v5CIqb8oWB06igwyUkDMBv8fQf/7b4tMvq2Yfego/Ujt8OK4fNgKYuuYJOxhS8oShMEQ
fgAO45/dMg5W8qE3EYdns2aPKJ98gZp6fu+vIo4lx5HOepScK881AVrW4ggPPoY0yNzuLz8hS6Fd
bCNjSJ6K3PblUqLSBuwpmCEBl/BCIKUYCGY64sIMUQygwIA5/37BWWKeNAS5ZNNbJKu+xBvC1kFM
+TY+skzL7I9+DnPGHv3+boL5t3LhvzkYPKAL7MRySX/osi3e5WhQL44V5nfOXOEAUPksOsDZk90X
gCZj58np5JoH6pXvNxswUKGaJpW7uUj5dFeXNLKK5GxVTfiES8o0j0nSZkQkra+dvz2Fs5Q4pmkU
5jZYFmdxCmuchg3mReyWCRYQiYA4q4RuvmO2CeTVwft1+wu+NCQvUqgX7XL6PXPiRga1eDy4ek7n
M+ZFPr+qfiCeEXioK6DiD5BSmf/ETVhmu6iVKVXIOMp/wfJPP2MrST4KpWfMeuuwfOqbbLUb9SY+
zD+MY4O8M5k22KvLzey4KrXHMsDoMCrGu9EDwt14QDtD/NlR2UGfIaIO3If50Px7+53MV8rylUDn
0w3aQqQJYhEcIl8CdbTz5By0bvWlCbNfowLb6Rkjyj9lln9ByyfZ6tbgQkRQ9cq1c+25UUHwyevn
en4Zh7GeNltXTvEZHf/fCO3J7YThVcQQK1IPJZpXyGPE4T4fIB/cfu4rp4t73sIEFmstcpZF+MgB
ZSiyaU7X4HGaNXukjomLY43o1p07j1I9wFsrR/rK8WI9OnAwAanjXlpVr8JjaxZ9DaIgPncKwaAj
5EnxuWlxFZvHhQw///oRicFIPzOSsbkCFgFLg7XdNrUfn4eh0jap0NtdrzGcp6DJzypPp33tqpWS
/s1MgPDocr5MU6DSO699uZO1gG07K4wBp7H9j70WS3SMtN7TSduz8qEOevJ4gqxEIkAyBd3kScDM
NI0NoDRBYsVnie0F0PlIeV8jVKH00+238ubqn3+gjwE5WRaGhstucycKtNf6CftZN3ZoHUAMl6jT
Vej7aUUj3g22hYDxX69JCYDUvs6IkIboYrOBQpKaNXe4Swj3+0T6YO/I5u4DkNwvFPrby13ZZpTK
fHpBgYQH+uIb9KZXQhnI4zPev+apaD0L7Qtp38W6kCuX4ouw9iJ+0FOGXUA1TBxfhlSjt1M/EQUe
nxroLImK6OOoT+Wu6WS/6yRo7xodioc+gqDZ+yLax01d3s0eCxuGETmwl+LfboSoFvSNhD6QrByC
K+/CReXY8QW5nkHf8HI/OmR1doWl8tnPhfseaNl4SDF53qWMlleC2Xx7LF+FjeQfvTpMwQnkl0tB
t6smr3PDc83HhmmqV5bYOiiursWuKwuRxoEi4haDmmAvygQdUB7ALD09Z0FdfvabGtKRrZCKXHl3
L7/44ok8nfKVp5k/7tuqgD5ADNNBIJpLQ/oOKX2x1SyxjxGDAgKiZD8Ce96OLaMqOqFYR2TjwxBk
JdTJ3IVAApsthR3QFSs/bPlRKS9JimYpcA4V2fTiHgcImOMYkahjX2RAKqzOBlPhlVH5zUT0/uft
07QMGP8tNie09HveHt6pbSLVN5F31GFUHdwOkjz0UsS64F7sSiCn+//HenBdDTC7BjZki7wPzCFy
CAODqSwTGpAwsLSx7skzJCJQ1KkpVm7Cay+Tlbgo2LI08Be7KSpQ5TQjUZyjqdefIVGXh0QT4X2K
J8TH2492fSmSDZ2eCK2kRRxEJBGs6dTjd6wHyJPasV/8Qtgt2coRXYXba137bDQO/3ct37w8jU5M
x54qXh2bKdDTLTxCCVvTq977ndsC/7cs7W8LrXmnUGQR4z06P97S36QpoZCFKO3CDqQiafs6OSYe
CGwNB5gVMf5l+rJYyl68SbAofdImcXqerVPucTGX3mZwhinbkm0hPKCkUH9QBJuylYB/9ROCcmEk
bLp0ZRe7U9Nr2OAw0s8lffFfqd2j8MfoG/YoyE3YD3/9Eemv46lMUowB0LIFnZUKexoD320X48N9
qExUllz0AzV8sB5E2oq/P3t0XqgrMVCjK2Av+j+qtFA1bvPsDDN8cnadbeCK2WZ6/wPhkeSnF066
dXf7Ea98SVIDph906jyAFItY5istFNpUZ+cyd91DEbbu3g/C8Gs6zbRQ5Pg2RmnEK4tab4eiOhcV
dSXzHU7jMgvCbKVHca8tzokPLHkzmPBdNnYQi/sRPBlam1z6T6YBGmGTFHn3nY5QD0O6TT53rg3B
MgnH+GuIvrW9iWIYxBtZxpYJmVCL3c3YS2RUgqHzPkxBOn4wcBVDykBLs42RY6qAvr8fdRvNZuYz
COjbUfxP2ylw8uXU6Zu6HrLvpunge1DLxn+0oAWdx8oowl2Yhvl9MtpYTdoaf6B5u8593FUt1lcj
qRBQ+qp7kFrorVzu84F6fRVy4Jg+zNc7os4O9cplOJkF4hLE/avjNAH/gxXW97S+MU0FJ6fHZbBL
Glm/S5rIz6iVaaethLM3d/H8A6iRGDwIF7zA0v0ZA7M6FambnsYMgT60CMQT6oLQjWzojJwMVNsE
XUJ0tdEiHH10vXOUIeLQsLeN7H/nyBt8dqSfPdmFEa4cmysvh/7yPKPBtheA0uLYFL4Tu11SGce+
lT7D84xe1qGNcLbdTkYeRrBdW9ryhM3ykzKpEf4fYcIAlMWepoo2lh+Ha9uIY1Y++kIOR42aB12N
ThxQjxSHwfOSlZTgyvN6gnjEON+kW7JcTw6yLackAfjU9eN3CAKzTi8iGvDyJ/f7mBj1k8pcdwdp
dFyxu75yrbEFXdrTRGCAOotXXYNmmBh8ZGeznvj6AfLiB67VuVEs818DQKOVb3stPr1eUFxufNdV
ZRgZTXAqmQAeHQ7gc5gylfVSiGV+o4qjjebxSr/0LYbERLgZqB2tKOHQoV1ERbiajm4iNHXq6a5p
xJLRxL4vj9xN0dQgzjoEWfNjjCo1zLaJGtdw+klsddiJ8HorFHfQWg6g/t8O1m/fPuN4UDR0KnQu
pJcJyKsCnvJZ873Md09Q1qb+QBdZ/IRzp5hXoY+BiA4E75WDL95uNhuIIymDBYfY8Zd9QEOVQBsZ
aIHN8jsbhVxzSDe6ik15mEw5UzO0MTipLEWRCDGQEPqx0UbZNspRO9gCBm29fdEbk/ahtHSg0GD1
BlpZThuekZCAd0/AyaCqZAhfY2PRMWAMbTUc3RxQ911HAopBW5lWv7ooz59j0Wu/XVdD1bWe0JKG
FpvHa1ilK5gdukHUOIKSDVs8d1G1+TWlD/gtJFYnme/bRGxiabenyUyol5vW2SR5jw+LJUn+/QBR
e6CXyDPLz3/9uXnvlBo+r37uwl7u/WTQdVgGk4d8QmG9S0YnOyrkzmBSVWqXId23ci3bby4Zprt4
AeomXVGqjcUlg7v7MDAB104ZEtu/mhFLMkReLO2zBuhnbS+/me+T89NpZE8xmwCp5c4n/9Vmlkjn
gHiv/aOdev0z8B3o9b5zR/8P4ZIMoeQ6lChvT7+rMH0GO70GFJvP8OWVyvp07gllpFx04y7Xd6fI
QQq0iM7olsFltIC3aO+aGLDISsy8cneyEtgvPiYRBYzy5UpVjpxhXujZCZG5HlEbV2jx2dYhCZVh
2/8wO1c05zHNRP+hzpX32a9Bvu+6UQ4+4sPwue2qVgVHr5lTI9ImZ5OrpHIPt7fbtc/PdrOES8qL
Afjy84eo+qPUkp3ixkyeMNsK471OvA9weCjtD7cXe0Glv3n9XF44MtFvs5fACtpkujUOIjh6IiF0
JDlStXfM2um31k7UNXf4vKD+yaBc93YBoxY8HZr8Ls7q7hG6G4zxOBuiD6EyxkMeZnjbwbQbhjvP
QGhu1yEe+cmtTeNrm0zOY5KOQUvOZtjDHdpn6Q+yXpRzBnxYfgY9/MjtmOrlPbIsqPvoJpLTW/Tz
QZzg/wDx3KxDlazE8mtvm60/RxJs1cDEXW6KNnMao4fSefYC95yDVHg2+wpHtSGIvt5+1S8Nt+Wr
Zn+bLlUvibM+/5RXJ000fpr0qstOud330R5L7w5FHQacCDogdIE0v11J7cCVIn95aenqyOkpXUCp
7t0UFmLlP+OkAyXIQixbg8uWoEGGrtmIN5UbWA8ysYezieb2L0Fy/AWboQqduiFDH6AArALNEp1T
tb/9VGA8+NnLx5r3KYdKNwhYi8cKObs2f5uc+fXtT7PyvEfpDPmvyFLGd+VJ9BtVJc4EbR+UrfD2
2FaO+8pHvaKqpvoY1DNw0TY7q957LWY63N86PGGmaskmBRnyG26ke2Dab+4MEUOqqYEybuF3VtbW
EgJCmjME+bvGUuEh9iWMwGbso9/9MGm/JPVGudesSujnUYxwMJFYRxK2NI0TrWh5N8XYJ2zC1JtV
eumrPI5x5NxL0U6PyYSLjSHaEmjmFHYnv2yG8zCSXaEJNoTfnLyNT14UIjooihExs8h+H0ID+1Kp
KINwNuQmyltlCxookzVkVKY7n9267n+iQYM6mlKVt8+6KP3WiMJ6sIypkFsrpkDaqbZqvwwQKDCG
NDMK3y7iMyvfJnFva/dzXFgIEiA28E8zYAUY6XOFSszQmSbgmgdXtxYfxxhpil2W2jXbJNCjM8mM
foS87W3zeAz+EU6UP4DPD5+KMA52QL3bp7jVmZ3WUw3AvJefRysa+m3XltguVVhL72TlJD8KZN6i
Q2aqIP1tTjANLMThYN6iq4/zStSoezjJ5YRzjGGGj0mJ4AI+zOZOyLr4oITAzHRtE17ZgzM1Akwc
U1kalZdHq+9itF5kMJx8q8nkQUeAfh9hKT9CXS6L6KRpVdMcEr/CiNqSndJ3HffMB9tvPHdl+D3f
V8vj8PqnLG4ZodoIvnvvHduo0pHH8p2P4G/TnWsnaH11DkoAqFj8JcZnvsS5Qvm05CmwYBaZkqLY
ADXua0eSFZildaEdq7RzHimVtJ8r71pceUCXow48hDLrTe3R93FYepMdnFDfNR9BdJfJt4k2G5gi
8ko07pOj7YzWoRsQL6Gjh+SikXcHiRb07vZPuRZ5QEDOAwduc6Ayl19dy23HSsB7ncIOoU4Ipbr7
6DltNzG6S/RpJdItExX6eaCaKSypcLFrWLJvWlnj+MRc51R3o/dPgsZsfhRNZ49/ef+zDh1Eh6Ya
CacD7PfyqXxRm1CTca5qinr8ByV4Z2OlOco2HRqjn2+/wZeD8Xq3zouxGoBtcCkG85HLxSbl9ZEW
lf6pBTCRbvtxyh6HsYIibOxwY+p/xb1BQA2A7Xz2ewft8jbtftYyGhAeSQasoxhflr/kENk4dkT+
9Aehpv6ch0iofNDs0P9gZHmN0rvjoNmk/FZ9uP0Eyz0wPwAGllQInHre1+IBXLigkw3VDKs4U/5M
9MiI5jH+8C2A9rRmJL0swl4WY7Y5gxXIlpb1aGZgcO/DDaP7EsqSXl0LqDBwBu2IJIz6ZaROT5cD
5VUJ+LDq//KQz6tboD7xPudZARRefqvAS5B794BkR06YvksgOG4KoLcMzWxzerz9Wt9udk44DS42
PONRQEuXaw1Jrr00oE4GSq/flZpapBXDrl57o28nhw4IO2GSDZGBAjBeRC6/MEoAIIVzclO0O+46
cG/2BnmEQO6aBBHOrVGH1hesJ6pmm5q12HqizZ4Hc3C1T7gMON5mjE0TCHiAbu4mh0WDnmduKDRo
UtX+uv1W3n5/fiyfHaSK61GfLb5Azf4NHMmF6zDQu2t95FuLROvJ1AftINFGRF4XkVORmmol1OHJ
zhu/OKkUoNTAJiMFoANk65dfBPGndEBPRztpqR48Rt3knVvLgVI9tEOBghWyzlsapenvJqttFA3J
F8VGCGwRkeVwKmdXTKYgAzeK33iROd+1wcBRx4IrYmzNLsQBFVVABmgWXOcfziC9p8SzGzylpNai
/xu4YbqboRQTViLRgLC6jpUVGrqd8Zg3s1pTq0VqArFvBdCbM2QOtlaKQoaMu/RTQg5rHjMd8bwN
8OWgRsEJ1t0WGUCnI68PyhM2MRLkD6TN5L1emohqJWbjoiuhG/IZQk+zM/EuMPd07nE+Qw1U/OnK
Co6AFfr1d2H0U3FMEKOPtmZbW/0GMnCAhKPA9ixMUnXQ+1Zoe2yIzOnObstq2rUVzPV3KZYd4VOd
ISWnEOD9Y1a58a6wW3dWx6/dXyXNXBNScde+67G+i6DbDEO8NVJG1ccWgY0SV6ey/9RMHax+a/Lq
dlODNaE526v7NI9yd6dsObUnhjXgGlAjKffmMIonPRlydMQTkvXt0JhNtyV88EWB/k//amaAQ4tV
IVe7YeQofvNb8vt0tMBX91hvPvRKpv92eMKrfQEv+3lCI/zPGMCkgM9l4QOnnCSXe1SR2mzf1ily
mj0cx69lJJt3hWYxYyeBFbOJwajnewtT03dpkaJ6W4IcyA4UXtit4efD8DbTi+yjZpDUbUru4X5j
emQ3THwKOiBpm9TRrjFphwK474pi53HXn3Wo4A6I67D95ZgVGhOJZg7fbp/HeSj5+kzM3XCGULTh
qDtmwPHlmehMaadOVGbn2XrEo4wH27hNIDL0W6bSQDp5Pmw5wkJDXnWoPcAI9MMAndz+GfPRe/0z
5roZLBmNBZAdM5jt8mcUJhbGttUHGB4YnbvLMy95aLuhQgyhqbLPXdcWz7dXNJZZ5rwk1G/TZifN
nZvFk1vpFFnQjwO8VPBF2mFjBFnT7g0knosAu15f2tO9CGajj3iM8z8uBiSfKeqdrwOWMcHGs8bg
volz/jUrGgfbADPAItOEOv1t9ESwQp56+3NpMcxXlgnahtA5XzevSt+xCgtHVODLphc3O7OEt1/T
bsDmpn4gZ1W/pyYRn26/pOXu4KJGxRYMEoAbBwzM4h2lXKWZ5wDV7L0GNcgkD7aMuFEd1rt4LyrR
nhwmRH9Q/EWQlvHiynD2zRXKJ/IgNc3TPEZr1mKi7sCszD2uhxP5gWOdaBtq4WGMOwR7bj/nm8YW
m4EuDUU2qZADXmDxdrNeOTUkh+BUZNrgbWzmO3iZcS3036MA+xRQ6hmSG0LFBkM+LyvQd3A9ZsVO
Kkeso5VZfLcxD0HT03J1/I5lH0KfAHNerPzUKyeFjhJYJHot3D1LyEah7LARdhqei76179q0ZOrP
7Dr6mLcE31Ns5JTAt9/OlSVnQJKLVoIp5kbE5dazcIiTQaHCs8aNjqZGiCtda6j3VUbFj3PhGlzm
7a6jR8/YgquaAQH1wuV6PixAYaggPCPVYdIAq8wHF42CJ5TNvjUOKCDXHpElDYnjgz3Fu9tPey0w
zDkb8gvwexmELVKUYugZ248mhrhhI891lGTbqkvUtih8dIxhAh07JzDvogJRy6SEjZ/TWjiMqVls
J6wzH1EfSXdGhiwhgrAOY8w8jpP3t3/kMhoQthkUcjz+oxi+zDpeRQMzHxGfI4E75kPrwtTysj8a
jId7+p7hB5lhooTB8hoEbJm7vSzKvI6REpBfmgSX38XuA1zsnKY70VnP0TnCqcd3Jnmys7Y5lZji
Hv1BDu8ll/LKN1nuiP9WRpbSnbFnFCuXK4cYjwpr8NyjiYQk+miFVeMeHqTNJxuZCHJGDEjxzGqi
jNlogBxpGjFXv7v9zq8MU3jpM/4NSPcMeF30JUIRiiSL3eQM8NNh4m5AyrbRDD5OOi3F0CJXMGgI
3YH2mpmLCFa3iNQcpBF0K434q5///37JS0nw6vN7wYgG7VAax6wTH3MVlxHHJO36Q1h26Rlq1D6P
ZboSeebP+/qOfvkI+Cga88EA1764o4M6kylaRB139AjqsCu7WCeNt2mhmsnoVyvPeG23kZCAWBG+
Q+G2CP4ZFOvBsgzaMC5MGqBHeBMVmXfnFSiGg+dX6C/Z47bgv81WnvTq0gzhbZ+tRp2wXJp5XVqF
Q3Bn1B0mzw24SBTlJ0NFR48e7oewHXFeRRvbTDduPbZro+K364Ov5GjDibV0xliL7Y7Fr9kYZRCe
2G/9O5EmNGtzhGY/tHFUVBhcYHW0R6dcPuhZMKwNDa+tDi+SMQ+Maf6Iy8OmO8pV6IrmZ9y2SueI
XzZ6YMizFs8M1PvnTqjgWzpKG+Pi3nBX0rK3O9ugL2by8CZoeiqly8UT/OW8pnTxF4jZxhshA896
NxYWY+uhDMcQU0y0VS1LaGLteL/d3yzt8NQ+QG9QCYu3HvHYYW7E1pG0qq4oS60cWCYHakJfOone
5xhpPuA2ajwx2Z5FUHyn/a3bhfoSd3BGfbwm30dD6j7nqJYeRGHqK1FweQ/b9JmERZNuJq1SRC/e
TYTDdaU4aUcvivGWqKpxPPVl6t8NXp/iZ5C6K+2SazthHh+jtICoBhjvy49RIDCaj5nenmq3Vh0J
X4KsNDDWH47TCuzNrOqEdnMQHUJbGvVK1vGmsTY/LsRyMgFKA3qGi8eNsQNsq1Rkp6h3Z0HABP/3
yQygPY5ZBvi9hjptHQF59uYDuXc4bLUyw3ClrBw7vRPYk/0cDeoqM5wwc82dp7ptYnU3IFhYbbUq
6sN9VDVuto8VFlZ710D351i1uvjrQDZvaJDy3NYz0nZxngLlxUHcdt1pqh3/o9QjxiROZKM3a3Tq
A10dPYA3oSGBbZbF6fad9XZPk9ZSMTCWY2prLrcMVPtEpOhanlGcTp9VUjfvmIRNT6U/RvvbS73d
LCxlWa7B0B2E1RIJh5kcpkOllp7RZ223E7QfaMZld2A6LrYsR5vPI5AEdM1WTu7bmDGvTGcP4R2y
1GUHNvctDJqKID/hgs0kWpfOwQ9kjfEmZoioeOEcXa4BHK+82Hm6TOscXjA/eXE0KjGEYaODl0Gm
tfZ2WW6K7CAbNWDF7qBsvXIjXXlEcKIQLenNcB8uy3QcPmPpqWA6lYXuHIcqmQ7WUMX3Za/7Tx16
c9sctvvX21/0CrCByQDUF2AN3MFv2qVOXqRooDjFWboc/xK5zH1S+PCZ0MR8HqXzT9yrb+hKR9uo
ipoDzJhiJeS9/Qmm7dJWZ94rZrUwe34xrzIdrO/KeUiYn0Vc6HfZYBtn+AHpduT23kU2lpkJc+lv
YHfk1sWtZ2sFQ3S4/R7mb3mZ+LCp5ggImRls3LLkQgzPbMTkmCct6DEQbFvy8u1Erl/e3V7o5f+0
WIl5EISTGVHCyZ/P2KundWmFoVeXpCfEaxwGAw5ioTgtZcxX+QkWGFLEBrKN7oTmsHGRtMQdz3G9
dmPhBX9XRN1nvSEv2zdB4eM+EM9u9ahAY4oV4EtnvbNwJ3xOKzGh803jCdd1QwbZzlCt89TDOEfO
0o49dec4jVobc1+JDzP4GL0exvdUJPPt9urZ6L15ds/thapZDcgIWKp+Jxjy70rYQneV7gz7xqDl
MshRrFwlby9ORnr/t/QyQKQ6TknVlKTnSjNkvUVdvtmrEewszjNZj/HERGq7cmKvPC5tJaZc/iyY
BCv78nGHuKgDE2L+KZIZkk0AEBjKI4oVyKHaGmWW7HWQQnvOuna8vYuuxAoop9Ck2bSIByxDky09
My7TyaUXYFhzrWYQdBPnhMrk+FVHo/t9GxnaykVz/RXPEh1MdrBFWTyuSOu4HvosPRkakhQYQP9K
h077pinIcoVhBYfbzzjf/YuDYouZ5zlHJvbT4k6tg9HGp7lNzinOz/Y5dgy1s814NHcpGALjEACv
b2hjK9rnxORJHtqmd/+9/SOu3AE8KyMzMD9w6ZZ9Ea2QdKiQjz2huVs/gshpPkglOzrk3loL5koI
moGLdP7IUHnJi8AwxmOo63k7nTIrw+ghoCGaHxwRjv5KCLryTJQdc/KN/ARNn0WNO1JYm4mVpmew
Jwj7pm3zLyXehH9msdZ6vrbUzIsiCbGRf/EWS9Ujdn/08rKTZ+X+Icj9TCDjlav3eJW6P/76U3Fb
U0khssrEfsn0wh8ZdeqyRrsss4LHqtMF7EGp7UuPFvPtpa5sTRfKCnf0PGLynMXw2aaJP8ABDs+W
O+ztdnZc1v17HQzHvWrwhzuhq+MCL6/Mv484zFXJMhkGwqxfLkza5TilGuMzuVnwrh08eYprnJka
NfXnzHL7jRLTl8C21jL1KwHHY7JGDgbfA8DAIhfCs8lViBmkZ80AUYuB44DlRhDtxwLPOzMwrKOF
q/BKTL8SXz0aoDM9lg4xiqKX8bVlhNSaMHVONdCFp8Zq9Lu2b5xP9ZQ/RoY1HmmhjsfcpUl4+/u+
xM9F7GF0TTWEdAEV6lJr0MfED2l/H+9tN7ZOGt42B6aImBcy93pGuAdf9K7CJw475yrfpVGZf+nK
pH9WXeX8a3dj0+KiLDDp0KZh+MuOOeQ6fhtwdnirPqj6RRhu9MwItCrgUzR55Zy03MNm1tNVsyY5
8BZYjiAoAYJmOR9grm0u338IjwV3+woljtFMC+h8qfkMcDjQN8LrcOjBLpzeV51r6relK2TuOQX+
z6yRmH32rTZ5W/rqubeyK16aUBcfh5+FOigxkkhJm2qxLaI0UVEzltMJyXb5JXNyN9jFKPeGO/Rz
VX7oytTod9jHpj09WsTgoMrik7fzy9ksVapcu7eyAtfPNrO/Z3YlvkR5rN3jsedjotiQeG9jvHjG
rR+mATKxaYYpJswe73efph2OmnEcMmGvEwFnZLKmn4Uj82RfiKY392Y1Bd3GzxRuClpaeOVK8+Rt
h5KnB0M4Y5nmLsayLVzi9yacQPNO8UwxrWmhbIcJYUgv0vfmhPKdC4f3rpM2JlZGgdOIUt6B2Wvx
aeWMzLF7+RmoHVDdoGhhwra4n7PQ9hG6UMXJmZml+0izErFvOq9+QD+7PwZhFGd3o263SL3XLf6x
kRMb5TFSuYX7fKj84iBMLWtwvwsoGm//unlrXv446CZMTua7lInG8pBgKGLFSmrqpLdjf+4zo0aL
Hd9AZGGBzwrsAm6vtwhVRAiqB9o2IFCRheRsXh4Vq8glzLTAPvb6iH1i6VSnkNpq2064ZOWyS/ZT
3yENZCtMA24vvTym89rosoJ58GdAPFSLy7WLEhkkL0rcI/WjpW3C0UIn2G4kUIQqbLrZ7Kut5c5x
S73cjCGXInJJvnEYpX+HbVPziIpauoLvW1z8CPdQR5HY8osoH7k2Ln/TaGfZlDcKTyPV6T/sMNW2
AEHqw5Qnzt9NTf9bii04Yz4QFvfmn/Kq6IDePXZG1JhH5Tv5YfRrsAFG6BwKP/wQ1RHkqmQcV1Ko
xXXImgb6I+x9ykVuRWeR19j1aDpj60zHRNTVg9eZzSfIkAJj9JKW6dA3H4N4UmuiYctK+WVZWnWE
PuIf9c7iURNsu2Ht2OoIINu4H1onRBV21oLZUSRo05bO6oClLpcXdospiJDJLsr4WQu0NaXYN/ud
1RnakkWaTCn9ZfuasJCNPYbFR+Y2BU55GvqBOyNxGRqghqf/GyBt1KOEpbUQlpuJwu/2pn+7v8j0
fJpB3E8IKiwBbSZmg5g/aLwJQuSfacz8r7HWZF/zKV4bxKwttdjKThFGedRH+nHIPHVoiL+PMjKc
Y+VH9KpvP9YibL18YAh4ZJQ8Eod5sa8wUprMzKpnIjZ6IRtYmu1XryReYqinvo+kXNPhr1ekC0Ez
j7eJ5vZSVlTZdmXMTgRHFBTKXYh5013g9tp7sJDy2Bt1vxau3j4ieGZAyLS45vb/csG+bWgRdqI/
OnrKFSCrQRxUPMSfIx3UDxbvbpSvvNVFuk6aRFuJncp9SdrgLDdrhY+4K7XIPVaDHX+SfRk/RpEd
PTd5UKEbBDb70XJi/CWUW36xpcIW6PZLXpyWubfOPJHWMFMkaoYlAx0Gv56CsQ/PvakRlBPnI3bs
ww8HSRP8jUS1zWLjOGIlvqbdtohTLwtzNczTDug8DJMvY2OQaK6tRi88hx5+9AWU2x0aCdodevz1
QYo+OmIJsabEuzgw/y06S6ihqQIOc9kFsjEsbelYh4g3JzhvjFOpTkieggV0Sy1fkzl+S62Y3y6H
BjDgXCSQrV4+pJzwswgiFZxq5HSCg130lntv27S5nmuK0y8VZj+zF1Sf9Vu8sSwHO7gOYTAjzIsI
NBlMOez3wgC1VlABxS6dsoavNBrDlwns+28JfrndxI5Qn/qhrnFgb6X/rz5W9sl0aiva+Cbguq1b
6d4Z74H40wgyr9hFEr2c3VBqUE8HV8fKWbPmThTZGl5kylLBO6RuZLuLzVz9qVGmfrBFxdVdS1iH
O0vhDo+NY+PiQCQjPbk3WpG8g983/sg7+LbQhUcz3PdlhWeV4RT4wvVJ5EUbrzUaayOmwnnuwDk8
1a7PA8I7AcWmFRGep42M4dSUE6i8nBn49w7CDe4ghl64W8AQMoPkYYzf0fGtA6ykdOeD0kes3dVQ
Gx8d2hSzuGTqYOBQKif/GYY9HUbGWuKT7Ux1ucs813lqS1SjNnAiRgMiuN5/R2ViZFkbetxd4iRw
6DQzt9t9lPQUVCh6YT3bRpOrbcPcCzBolta3NEuGL0Gsdd5DgGdRfkBjGZc9WRTFl6wZPOuURDgs
byD0eD8A9GjvPfqP3cZo7THeFdKY3mc8tI5BHzyRPTA/Iz3mM+dzYwiFwaTM8P79zN1R2ZsmxY7m
oIO5/M7wZmXQtoh786kAVADQiiDPG1sWs/QmS5U1hXZSszFmhIfAJ1Ao5dnu224vmzb6djvmvCkU
5gU9kLj0XswZ2bUok5pCQprBiOksJs15NMc4Pg1D80n3p+4+yMt/+y41TmL2IcLw7BxUcbdHtH9N
hfkFyXORiSOCR0OYSwZo24yevzyd+GcqCRlHOxYQZhC10iv1ObTt+mEqzBi7y0SHF1tZymRb+skD
RWb8y86qDEGHyqzjnVNRm96ZpWY8jsBgs80ow64+Kiq4Yg/1p/yM51fsb7uoKj6UWC77B2MaQEl1
IEhxiOsf6tRv3mlgHjDaqO1+Bk6gtLoZHC9JMRPw5H2LfeCDYUaye8bxjU5OlyTlJp0ghO5vf5Ur
NwH1O93iGYo/z+su3wa0JWHLflZiLP6Hs/PakRvZtu0XEaA3r2T6LKtSlcwLIUvvgmSQjK+/g7rA
OaqsghJ9sB96N6AWky4Ya605xyxjsYeRUQ/n1Eyb26BPAUFYbNi+9ZiFf2KS9+Ir36F3nkEUoDyG
mF8onC+RHSPwftTCWIXx1OZEdqfp51I1KS99W2MQS+c+u1IHXG5Z18d+nbavhQAQIsqT1yccC9FY
CSzdU1t2xJsULlwep8FxlDnaxkMNvrWsvWoQ3LTkno0FY4N/X/H3znkFwrObImyNj+/rH9Dblq3s
3NeOxENqG13VBZy8GW01AiiX7NW4uTILfu+A6ySLUoRC/c3nD4VgpUZ/SU6OmRJumxgRARXNTdl1
flgoKQ//Pr/33nNgL2Bwed/ZN/65A3/VP9w+HaCEpx1NsyZBxhJ6t2xl6WtfadGbNx3u72pP6lDr
hk2t8V55RVVrW3aZ851hCDe78oi/e/407dcrzkT/EiZUGUWrG6JNiM4O4p2WdNMhXqwvRp4xhZoh
Sl65wev+++8FZn3CVlcu6maWO9bW1ze4LIPOHM2R4/XtoMJAH4k2YByUOVdO7N1nma0UBlgCyg2i
G14fybOSgaiqgEeJWXy6FaUff+n0Ym7Iklg1DMMQqB2M5vy3jPuliBKSCNaUbT2/BvV6e41pwuJv
QCzMdhbPw+tfsjCkcROYRicLr1AeOSnac6wVrvxVgSxA0hKTNnql7/bO0oX/aQUBQyCmCL04pkhs
9h55ikFyRoixCRyNgOUWTJ1gVqHp9xPvxE7pSfJMGJu4VvC9PWOP5YNSm3jc1fp1URkJSgq63YTG
pisEb3CKrZiGbL/0NTJuVNn/h7fKxSrIdaTNzpBv3Vn/9VYZml7FGdDLU1Cb432B0S2FeYiDCO6N
SRaypPe2JgDXkFGjzpzZYQDiiNBqVtd+yvpYXTzgFIMr1pb/gbRZL81fP6WSOOoZhiWnqRELmdaF
SL/UPZbxhZX+8wh46VHW/fwoSVSrNwl1exI2jgPS/t8rzeUtQKiDavp/EjYuUYlYVjQpjUY72DLW
PrEDG241J0uezcWBuFYxnf/38dYH6u/z/nO81d6/9v/XeuL1eQMDbNpckTkfy1bd8P8Ivgbbdehw
J1w51OWzvR6KLhe3zmF69AbpLQ0YgQDWCNnEC4P6W5LHTuB5da8sK/mcz0K7n1fFGmyJa5zTN+v3
n2OjSGcNo4mKsub1acpe4w03kT+oypHsyu1s52DQes7W3c8YEFTb261Oh7/qo56U369TVdn3lp/4
VwYLb9a3P7+Ebh0qcBs11mV7ibkZcvfS8A+OVuXfF3NKb3oxr0QTt4g8yNgRuwdn0yG7OqSBN0CZ
Sa8lkv0ZCV7edd46VhiGawEe4deXY1zUnHZLifi9TFCeaAnxt8gW/CxcHDsjyDHFYk1nBNjNppft
2D82Sd14D6miSxoSMrwUYR5b+rjBm02VlDkx3wZp1/oPzRT9Y9x0RoOdh0F2KO24BMZm4CKi0qrn
gqRje4Ho0SUWRiQ9/xgD73pMqa5r4uKAr+LISuLvRr0g+jc8VX+OJ1OloaUNhHvovbA31iBdMobH
kcC7yqrtPboe92OhBEQv21wDtasUND4rRRHo+0QtaAVmn3hwdIgt1EJPyRYaaWnLZLcYdJKj1Oor
LwIfYM3Hfh5qjPHlR1Yn7zs0m6Ta4Ggv520/T8kN++P6CUc/LQV3oiMZ4U6y1vMJGAzMcC8tjCyd
PkRIL52Pgrjl1YY3VmFWy+UmRnRM89r2keIMrve9VB5L2to7qZ7mRZ/FC3Er7i3gNz/ekgdNKIas
CnmDJM5u9mbeIEhp3dpxd17mDMt97k0fAmA89tCYw+7fi8NlZ2N9VtcoGdo52CH57r9+TKCNdDoA
HvSzhU4/bvLPBAh7N0U6a7Q+R6QQHq6dfx/zcqfx55gBJ8NoEHW0e7EgIT5oHDI0yhPF+vBSZ1pA
NBWChObKQvvecdbPHGYg1j1QRq/PzWVnJkUzUrn51vA0JoBOsKsg9r9yPu++8Egb0PvTkEP0dNHa
HBHKOu3KmNSb8i5J0rW6su36M84j9+vI1Ia7X3fysaNyIEAmbrd65e3/fVHf+xGo/hkRMLTnM+pe
/AizAeZNdGxyEkzyvjtxtSUrGRer5sRnzx2H36CstCfZm2m+8516uAFhYZibf/+Kd75t67CCBiHB
A+hp1g/EX99YezDMEcQ5oVyiMH/BVFcvcWnysdWX6UfvNf8ZOM2ztDrJGU9Ra7HCXNzjDqB2YQ+D
f1hmAykhUdXuS2ambrnXUeCnEQhAhoySSrC4csHfPVWa9tQnTNWZJb8+1czUUQ/FbnZSysodpgVq
DoPOtaYIkSV4lSKrr7yrb1jy68lSbiL5ZljCHPni6pqzuxCZsQSHaSLiWXhDvFd0pqI0z5glS5Ns
Cbj5kb76a4KyWHZSa4yoGZbf/WI0m7hR4opz+529Bb9onWsDDGMLffGVSaDgKhnTgvIh2rgRmfJe
94EuzPipkaPp/seScFWmrVMKggloVJKj8fqSw1pkhU/bnFymhlDnxX2Gdxxs8FCTPCrFNZnu2zvM
38hehkYDPX0Ml68PN/lKNFnee7B3u2KPz6ncYy341DE/itpSGVc2qO8cjuILqSyUPcLCLgfBop3o
b1dNfBgWL/vhI0ZUJ0ZTPNUlwji1dbU6uSYafXv/qAX+95iXVsmRbq7sqzQ+jGOlfdWUnf4SCuX8
XpWavMa0eIdJtB6NThoKefaJl3I7F9qbX81Odsy9wsQKs8zy0NaDIuY5QHEOrl3OD0ZPE3pf1rnb
3eV1nTgvAcZB+tHE/Tm3gbDth2oyjTgynLrGd2LHGPLbrh1u45RWHJlP60C/zG3sZnXVefpxiI2x
PXqWpjlYcbziCjjw7aaXdGhmx6h6eDYJXnr9mDS1vUwo/f2D1Ot6OeDAUPMhcLFhhcxPiyOMmJkY
s3GCTNMQuv3fLTC8gEjd1k+pyUU1Xx9f8y1plrOjHZZ8cH4Oad5+nGVvaPukIoB+My4O+eWAVGY7
qlxhp1fmxm9MgLyVf50/ZKvXx089KYBljMFhdqieG3K6QXikVJS08mkZhoGjqKTmzLde+lnrHvp5
XZgRHTT+XnqVjfu8Lx5aV3X2JrONpD4AM9KXyMy5nYcE8faVj9SfSu/13ngdYwHXXtE5DD0ufnE9
ZkWjEKQd5JTYw4bSs7p1RWGoMJ7nqj4Q2lF80JEu+eesmVoRFv2ycscrvfC2MQgAEENy2fUxY2QG
Gp73FaxWM4E/9MFCBJ0kFr6rx6CKgqbS3bMp80SjlrTEuMWD57inRg0YlZjijx/xYKiPftoH5pXP
xXvPJU1SE5/OSr24NOmAzEWBGjSU+k1aDWv0lbfsqs4RCSdYY/RIkuk5s4X5w+4tGGn/3glcDAtX
FTEdS5JHEfhRlV1+mL3YaUu6d7RWvHZsDo0Vqwfb7wZjP6eO2541IfApO1MejGGdOy7XTS3FfOVW
v7e+/f0rLra3dUNatEmH58RCYFMK9stdQspJJEs3vXLCf4SRr56qVb+DbgU2EiJmJqWv3wMDcQa9
2SA+5u6YjLe9baQ90EiU3Od2KsrvZaFRnTBA1KiPvHEBFGV0owsUjDoptBsyIXovrk9t7KtbNzG8
73U6LSCSjWZkwALyU21iZTb2ZnKHKdtq5bhaKwmSSsJycBfIxI4HoJ9p0BTZMg9Ooz56WdjEKWaD
GLWfCrvKWkacmK2N8BDnGsl2LPo3ydTGO92TmfOgD4HOaG7R1dMwuZ0V6YQRJ9A1AiW2LoKU1dQ9
djdJpSW/S6MYP5dtWt+Py0CansNTrHZVbk4fY30JiCIolhhQQ2BI4hLdmHDlucjbD3Fei/vEaNx6
I/XZIBEHvCXoZTxtn3x9Hn6nI7Tm538/kaxK3IFXd4hn0mXHhoIWFSbSj9d3yLMl2bcEKJ2YXdPh
nZeHxJC/+Zejiu29mOYR9isSnybTn+JkOPvDYISqV9CQDOM7f/UNb+y+CJrtYgx7o9b2ZqW+uAaB
OfRogRGCvYPSex7zxA39DmZK5R2xKUCqpqb29Rg4lTi0Gm7gSrhulPWCFXDaxkJ/8ktfhJNlVCHe
laeqnQ6EViD5UtnZHOWRMOyP/Wwc3SJDFTdulyl7SAtSCpWod6IPnvu4PU+dcyCjYC+SxQsNMe+n
rECwlcznKUBIVTc/ktwOQrUkB7BoN6qpfqsCOsqcfqjm5rlrx+WOv+MRehP+iarlJ6gXpdxH369p
UqAYTwyIR0Jap7EOHgASwKbOmYoyIEQiyLPqF2NBRm5xU3ndLzPzn2tzisOASVEosoAOEBmVaTcR
wTIaE0H2Bl6y8eRPmKTLOX7xe+ecdwPMTPtD53SHHmY4fsok2Nuze9ACreSbMj8hpmEP7M1oAyut
rKOyQitc9l38UWjVnaCjExSxTQs7f84RlYZB1u+7mCd8drZaVp+MQB0B1Z2DCs+BPdYb/HJmqJf9
B1hmu8lfzu1g3BOJ4IeDq3+cDX1vzGYfwmX9rOlql6Q92JFqT4b63ejpOzEuD0HTHp2q6kMmo7uh
xgy6jHvl0azPHeNou0uAZLLvQkJDPwm332XEXIRm6m1Rn4ZYaNtTovkRbRtsKIl1loVJQmGp6TdJ
an3XoaIyT3XvQCXtHEgyNGgcRLEyPRZBBhWXaMs+fQZRUxwCqzkWc3JjBvmhNqtzaS+3c0Oz1Z/y
b3HOI2MZ8ocqDF7MpaiOWToyOTSbu6RzvmLUrMPYlFuPVo4j3c2k1Xct/hpW62/dUN5m1XxvwnHY
wJDZZtL1Qk+lw144yYFUBcH1qk9jJc6yCUJjMV9k4bUbKdxokvGpx9nh1sXOqYpvftWKF3MGVNgO
yc3U+hH19c5O5/qYB8mnaWzOcWZ/yOOceEZezKyyP2Ok/UkBhOLgpYvVhxrw3JDGj3ZX2vuqNPIl
XMr+OJb2N9NJd9h9t8kg82PXBneazXzUMxuG2d58n41uxOf5p65cbiq639HyNvaSHuZkHKIxTXed
NpZRmZg3ohzlxl+CzVj0Oz+boyGuN8IVTehWZA9AIaJVNSQAj4iATYHq79YkQV+aW1bwrUpUJGR5
tOdvOJAee5xR/MGNFciHBIOlXra/UcswRK3yQzF1v+QiDrocPyph3zoy2Lqq/TbM3RP+pE+5aT3D
xf5qOzNN8vxDodwnd3C+m0TfuGAkrV7/jOlpC4KQlPVBQ2g87D0YQrrWPbpJPofDbO2aTuKK1rfO
kBF9bkYt5bEyyu8V9ceGls0vXXU7RGlqq2MTTBPnXDfNA1+7faO6b01v3czCPI3NCF+w73c6kaJh
JfPPkkjfvdYI4xzP6r4L9K+d2XubuBYPS6Hdy4xte5/0m1kH0Lb0xVfDGp/rLP08yeILKKl6gyE0
mnoJqMN7nOphSzW8kTExM9bycakHJDeVuLcnULmTeevmVsXGLUVF7p7dpU6QWuQf3QyxYNzokeGj
mXDhU4SDJ/JwwPmLsF6EujudSw1IkuF7fHqCY5wWceTk4ydFJS/S3th2hv2glV7UmvU+1yQjwBrQ
lv3D6JsbcgqasGqrX/UwnMxWnNpp5h4wBNWzeyeV35RMnnSjO1cG6RSJ3Z3Z3jxkmn9Kg27vm3iP
Gd8fYP/+4Dv7hOED4hQ56e0gQrv0lpBm6bkwkMX39Qc4Ug9WzGxm0vbSx5az5rCoel6HVWEZ189y
UgfXb8VGkgnAmzfd65rad0PzSV+YKWl2muzoRZ4TI9u56fQtaap7o2huY7d/YFP0qGlTVDbjYTSN
m0K3bpfc/jEE3j4Y+0NM9NyA+aJx5idihzdz5kaJXt+XoDQiw+q+irm6YZ88RkRjb8fRj7zJicO+
0D8QyHxsFv2lMjASz5mzgRZz8Of4KdW4HqX8OC/BD7Jgt4XZfZmq+AuZvveNszzqXndHmsk30ajb
sjKexWju8avCAOvHBhvjZG4L0exsQq43GslDell/qt0G3gCt46DJmSyVDo//vEc0eoAK9qtJxiSy
zOSx6dQOeUVkZM4YCt1EwgD1MHR84oFzsWlrY2sNIkX5k/8cEnPnJPoGmSxKHznIsGzyu7ouD3AF
z8YqThbjSUzQPCb0Nlly9ON65zr11pLZecSKr5msrYmVbhpDvqCJCXWEnXyVadKQohgxhDVCmZnV
lh73U9OYT6zb+6CaD9M4neJ40o6O6jZJHpxn3SUYD36AU4ynnHHovqjGM3EGjPuDH7kyXmK9/IJw
tmUjIK1Qa7VvaVe9NK2+SZfhQx80z0DDX6rUuh2cabeULOXoMc51oRC2r2txX0BbnQYsd522G4V2
yrXpA0rHu2LRP9uNe7/Y8xzatfUFF0nDfpMolKEyw8KT5TbuUcb7S7sDR7aPfQAQHR+BJP7sj9Ab
R+++m9JtkthbpOykQMzbWQK4jWGc5Unl7EvHezHJcDLLuGWHOkais/YG30zNlTCZTYtkjkSXvMnO
DeaAkxBjiCtw3mH/hB3Cn+8HuPxqW/jm0cjbB4FAveERBkjwI9DVTZ8Gfhiv9Ppen++Vw4qcm1HT
dPdeIr4GTPuHKd4oS4tUmz7qlYm/vJ82WZCTX+al38iSPnd6DCRQIb0u2Xt7tnZMNO0m0OZz06YF
2HKFbU/WB5p2NoMu51aURn005yWkOf2kL+XZQzye2jy1Ge8K8ZOfl9wIGS/+qnQxRYsnomzW7xBk
RbYW39UlQ7MEgG0MTqHlpqjJsMGsmh/HvvlJn55wn/KpaGf0AA34fRNU3HDuDP+jIcRNlyz7Meki
s9FAvLWWCH3wQLad/Yw18zhWMipXGnE8WNGIDneo2pvMz55GNm/Ijl8M9geikW2oTzIJ9bxbCNOq
ToYtr7UN1iL7zWacUmlNGKd3/qfZ+VerONY6LmycZifq6XLYZClWsMd1HtXdDL5jTlvw3epFI6cX
j6JT6O1Xu7YLc8dGLM82nZHLawytdft/8YtW5TviUmYhtNAvGjnANkcfZk0JnrTtT6nZmRtJSOTB
K+tso42Dv0F7f82IsrblXx0UmBxzQuRQtP0YUF70Ipal5bl3LO+Y00J6KHOjeNLUYh7+Xfu86QVw
FORDyEW9NWvIu+icLt3ITBL1J+gxr4282Taitq2T2wxpIp8kNO9aabWnQu+XK0d+5/zgYRHMjSme
s7sc9mipCY4NOtqxg8dOsNBYzB9p3Mkr1febdgOSQEQyxMatKjn7MiWDdLZeWbPNYTx9aaFy6s5G
XxL5QdqiTvY9bQ7rs61VFmbiNKnmDT82+PXvi/ym2cBvoO3BOAB1HD/hsrz08GqN0vaO/NSSqW4r
NOqEuswpfsZ15/CfD4fQfO0UA/4hy/TicI4rUmkni3tMFJv1RjfG40RSSaTgWW7/fag3rWnObM1N
oMm4osYuxYdKUirK2fCOcvFrRpssq2yESQFEasZG7ClBIpX9H06PJh3SnNUXQSf+dbEOHsuWppu5
x8HOp8iXqj1XpUq3INe7Kw/P29kZ4wumRyhUsLdjHL548+ucC6kKyz2mQrMORlmv4YbLnQva7Nbs
1jESDcNwSphpW5MwCIZfvCudqnfeUNK4XAC4jO4A7168oWaOgiaRGBFFWf3sc93bWlX6fbKaPA9d
NeIP9FOxga7jXmlfv3NvyV4mTJM+JXv0SxiJTqrNkjt5cJw6gmRaJdpfjTG5QdiUznArFv+aVeKd
M8WugJ+EkSyu+8t+sc/Wz4m7zD8u9uiqzYJk/Be8/WAKfVPJr54O1TVEqxyT1genorpyvu8cHgkj
z5WF9ovJ7MW9NpaeSVWrQ9b2jLOpJcYucPGZFss4bvJxGTd+P1iET/TRv9+hP961i5UeVSGBXqZp
8JRZF/4yO9E8ogEC91gPdcluOpjcJ6d3sEmqyW1WmPlAo95ONRMMSwWexdQFYQHMgQqSlvCAbzWj
H/F9p8MTe2Fjl9aKeqrV1Rev1Foy/6jM9qIL/nDOug/l7OU6XDXN+U54kr4b55bmHXGEHdMdo6IH
urapqDgSnmpvxvfKoZMPGpzGn31AJRlNShumUEF+OGpKY6uMAJFEaM9udiXMTzrnHmTBTTEsVXBv
JCn7f9Jflo3bAMHd+eVcfZzSaqSt2ZanwLXGZutIq7zXhxXcaihfecB7dboieVsQmFgUNIAAGM7W
zymmBApVk61M0Tix5iihx32qVqDJGDjikENihvch6aKRDfqwDIa2ReWBNS5v3YciocLXBn3Zd/RA
TktX15/KsTX3WaPZn9dAuF1qZmWky8G8FWBZIFC2RjpE9RB01Miac2VQ+s73yeH1Zja+yixYRl+v
ZrPA5WEEsXukD9H8jDPLhTyS5TRePGaXrUqOdtXWRylauakSEVxZXd55ydkArDJ2HwMSZq/Xh/e7
yl8Garhj0BMar3wNS3XT9o+DbxTPdHivmavfW1FxuGMcJ+NnpbRcfJwqNx7GGT39ka9Rdihjun1+
WhpPjumLPc6l9GH0C40YByZ2XZnaGyMDt/zvN+6dN31NSrNclvWVhHjxG8ZhkRr2leIkZiOeNzOE
DVi0LZ1h9gO5D5usYpOO3qf4Mq3xFFc+YGyw3u7tfLgbZOfRd8Zmvd6Vv7a4trPkOIrQhdjuZN1I
ozA385DZrOxuG6WjJ546d2RXaZAbR+xj9mzHynNC6bcp3RY13M2lM22Iz8ii2sjBupH0u9F1WdzP
InBuh7Erz6h71AFzcv2VLmd+skq/2NSkqB/8rEzOOg3gyG+tX3L2gl1nuflZFAlhGb3t3aRNrTau
1Je7PtC73TQ4CZRm1RxNjTIbWYW3g8UStBvba/pTYMYWrUG+QnS+Ej2qlGTwmiTFvIXsuDL9pxbs
sXROrGP297wVRkg0s71HcYIWBTUsMSy1e1OjyqG1IGx28gFCCVpfy1Nq5vldSt79npq2xchmaiVU
+6p/AFElj4XhzZjJGZmocvHavWgcEgO6wg/Trs02i7kkNw3S+5u0zxhyCDPeSX1qdlXaFjeyIKWi
mxaD/9iQpzKtfzda8kuOaX/w2ukXhDhSgFCOnTJR6TfCTAZ69fQeNJ2WnmxTK6xoP4Vj7/UbDRdn
aMxlGi2drW27Ge1SEnf5jTbz+qZDxfjDKabIseRw8Oy53i6ayLZ5Mk4h2Sr9Q46J806HvhZOSywi
R0cYSG5fd0JXP6f7ATHRYz6r7A55IrtHoextCR8Aa2o1ZHcM73hOdTnrKnTIzuVq+h6xSRPThNkb
wR6VZdbdFoykCSbwjIPezKwytnTp1nr5cOdpTh8lqtIrBgTLtJfoTFAm4iQ5zZNrk2VBw1DwHQ41
fda56DJAP6d0/7OXoHJR7TBGVlUl29jQz0bnqlDNvcko3wD9uqyqvMnzd/9+j9+WEK8HaxevUWl5
aiRfcTmmTd49w9Ir4wgiQH5NG72uB68/0BjTViURMEt/FcRdvK4VSgQLGSksSVnvSuFku9iCHjV4
uG+7WGSbFlXElZN7u0ZwUEb3CILBxOJ1eH1QadDCNQnzJICDZTFEWlVGOcCnraYF2YNF85dsGZ2d
KS7QSM3BNWvjW0YHggw2I6zSuDv5hl5IeOKkWzLhdelpcuGzu33Wh7PR2ufAr5yINEsnsvL6Yy+q
8ZAVRRFCXDRCf9HoQQ7rv1pAfWo+b1dWz/WmXt4Mlk0GqayfMPIutmmTXiSDIRzt2FLnnBbR6S+d
3U3bLh6LraLrca0fce2Al9szlD60ZtLiWBlD9qSJZYnEkqtNt/B8N0nL9MuZywjoPOFHKtU3lV0+
zWjfN2NlLlGRtITMNnO+W7ElkYZl84rz7S3yjDvlIFtARc8dMy6dA9VUUZTEdnycmqnLQsy+6Lxi
zQiqjcAi/hzEorMjLw/oBrp+08BWz/1Ppctee9voec/cAvSy2JtD1/O2kgMFY2uY16fOz0S5nd00
y48tsR8PbtoaaDb6Kn4czNq/t90U7r0fx2rj54NtX9mevK2c0XOxGWdvggXnjbANh53dVMKJD3zD
ukOQZMMEM9NwdoGXJdeerPfeOPoEOnXzWvC5Fw98oZN/Ffi8cVXWVjvVQVkxZzVtDPoCUa8bycZj
63DUZNfsNKmuFZtvV7PX53qxFev9EeiSr8iQoZ9v04P1taeSeU57Zffzzmmi/2bbgSSVd/JSlpRk
XQ1kn9OcAOHe+mjYTkWvF7f0Q0Cy8AXAJTa2n0y1Blzog3H8r4s2t9LD8kErDcfmpeug11pFoAcu
BwsnKrPK/y+QGcdavyK3f2fVBhiC3uKPVo8C9mIBjSfUDEWOxEPaVrunSV0/qjlpbpuiIgQLl5wU
W2I93Gvakj8kyYslyl+DBjg97Oj84/WR+3Ea1eL72VFbapUeG9Fu6o78Iq2V+kHoLwvX9lNVjEly
GvRsPLalLrpdUrTSJuXMqB6NoezyjWqF8O/spE2CUw71oTrE5hBPoZYnxr4AoJ5vC2cg1zjI2Q7u
O/6899ny20iMZVnSrc3S4fDvm/fHovDm1Gj6oGRxad5dallMzDF9kc0dTYFUHNxUKzdJbX2TGb2Q
ytJ+D33yiXmdOOkBMkFtxg1ozHLcYqciHwaHbhPV5Zgcy8pnbn7lx60v6OWPQ/FLz4Yl421todna
COLWL05zU9gnZZBF0KZBxhC5k5EpjY7RJCV1GKSTdR9MvU2UzHQNIvLOkoXke+WHMa2hZ3PxGmtK
VkIfyWOek9k/+y16g17Xy52rz9rDv0/4T51wccIwcYEUYngFzXaZw21wsNRhPHAkIr0tjo5mKI3t
LwGVEdtW89nwluzHAMmyCk1z9h5dZ/TYieVzjiNhtPvfBAW3WO9Ri7k7EXiN2My4Q/ot4JOKkMI4
9dJNoLk/SU61v8y6NRhbIExIFvq+jX+WpdCc7RzPvoF3S6FQ8LV07LZxDVI10tiSfzD7ebnjm9l+
F6lIfpjtHP/qnDmJt6sZHokJ8sM8bPO2KsNVb/uV3r7/w4sr9Qk0Pak5QVq2c1SBwpKHgtJ/W7Cs
fYDRsgh43qP1qRBm9dsTsiU/IF9InMmHxUw3/TI4aNvKYfE3YKnKuyBJzPLAIYavxOZOgnYOzRZf
Lx/ybvxkd7W/k4Gv7sh8FcYXvMtAJKwil1un1khY8lQgHt2sIGldGVbOxWnb9l4ECR5/c4CGdCY9
02m47o1z7KrMSjaN1y0t+UFDe02o+N5rSMIgmlkbSA7fq4tPlT8RgKOlOvNUuvYo6JLnXjflTmQx
GamhUu1L0k6sFFRhG92ZHhv3WViV2NdWh7y2Ju+iaCzn5d+Po/GWHEbYBJsylne2y1hV1q3UX3Vt
SwBfzkKnjl0BbDdUJUXs2OTFfsrb6cdgq/4LyUHMxuLA6X60vdeJyCD55wRWMPjmSg0oWJrbWb7L
C0vOWxIsfH9nTfHgRroWFLfEys/VLl4cch27XnM+80T0P82yxro12m619REiIETy3eo5aMl6VRgo
dxRtYMXqpU+eGtfkjZ/sOT11QJyLMJlwQG1XVgqT0tK3vjfYkCKr1rvfpa9rm4ZybocxFoZ9JXuq
W+ywpxIiw5/As3ZXqfpnZmb5Q9f38w9kMmvQUuyO7PvYq4OnXj7NSz2ebL3rXxZ+ybl0DKgoijjR
DTjgbDtatQyzXLhfsgBWmttO4qxX7DLRbeiRygdeVvZqBCwJPbsxy9bezE3qPidNkkVtmmafh2GY
Q2WN5UdRN86NXWQxammSgbeek1aEaCxBSqwFpsIUQcUBCzxqEs+YmhqRkbQYeeTDjZ223ouLm/jG
givyoAHPR4Pj+/2Oj7ncD5byz3GR9wy0Pf9mbOziVxMPv4eZYa4/p/rZrTqSpgSADdKnUCzYFQPH
RsxfMy+Lz+UAyZrA9KbYerz5yBIS/hqm1325aVkqoqav1Ek6Yngc+zjfy5wEEL0s1FcYpfWN6Hzz
ZlWE+2HtT7ylmm/cIfny9uvzFJkWbWO9BZexB3SOAsSdhvEWx02yj+vW+jE66bKEANW0rZkHxVPj
THQq/v34Xyz8vqPzySEVDYs4hRvBya8f/nSW1oASOz+JyrXOPriESPPd4buokmst43cOhZnRYTzI
4Iw4j4tvTONoltkHGfEqkhl3IAGveKXTP5tFnO/+fVYXu6j1rFxHxwjGmMEiBvyi3AqAgMQzHYOj
GOvHeuYdCgthcRfMJLlD9MVOiu9scuWoF3vUP0dd622Pg2JcunRYBLNlVVBU/GM+Bvmmm2JnS2/D
eSBAFoGfgeqjsya18+a+PsaudpV58+7xCdikvFyZGpcOMb/KC9mR8Ht0EVj5+6yo5ZFsU3LLZGs9
ygmIYdR6IpHb1Ma8hZuqGO9hsNqflkYvgGoIrw0iSC7pIbYU8XC+kUkR9qNLf4ZtIHtDt7TdlnTL
urtGQ3rn6WCKQjHowEOx/Us3TFu43Uwboz5ZbeCXG0HSz75FgVXuRjfx8v/H2ZksV6qkXfaJMKNv
psDp1TehkCZYhEIBOD2448DT1zo5qht5LcOqBmmW+f+ZVzpH4P41e6/9lxbtXx4Q4oVoO7kOrk/I
H8ORzpdZ3mSrcbQgkPe3JVHHcyq3LZep77b5uPM66eAzMrLn//1k/jlKvj4kASR3/wpW99k//nHb
dO46N2gQivN4dYQ2G7J6ufjVYZi1f2R2odlkjBILibUmE3wqurnIfPzLL3H9eP9XCfZfv8Qf74fJ
gsQqmQidIpwlST9Nzg8RKCctkezu3SbrUq9Qa8I88Gvt9ZCWvUEsXDtHf3ljrh/2v34PqNF8HQzF
gj8B68Y447yTc3DKyavcT7KUL4FXycTKvWLHLH74i+XqXx4yniG2Vlc2Iq7qPz43Ak28Vo3TnB0A
GG4iVJ4FCRwhdlSIXJu/jez/aI6vXzNKEPpflgcMOv7kTfZLwbB24+WfimvIriNMtEcRySZ/Y47/
WVr95yfxPAMC8AGJ4dz85zG+hgH5ZKOIjnlfN09V6RZXiU2XFlnWviiE0G61TokoVHgXDFye62Az
DpfBcuh1/rISUXrqewd/yuwPf2mdr9/pH3/jMMKLe6WBXnlyf9wwUW6s6LhWhKu5gTeYWX37VRW+
zdy9K55qy+93W5P3P2iRhr9Nwf7l741Ww4YMcZWKsDv559cSrej1PbRZZ9Tn3q3DL0AFtkZbTo2j
vJ+NLxluc+fJ/lghVDdJjrDyt2gWzX2B07hgk+fU+2guQMQWRubC9ACl8Td3+7/9lldrS0iKBR6e
6I+LMeq0UdRaFucg59HMhsi/QzRcpe6CwvJ/v/n/+qN4Hi38w9xQfw6FrUybeizZy09BHZ4FSSsH
T5QGu1GG/v/7R/3bScd+DsgUJuJr0f/HH760RnfZ/E2cw0Bbp4nAJ7T20bqznNJOqX/ELS3pNVXB
ssBDBs0uY+nx//F5oRjiMY3AzpFw/s8HoB8Uu2UsvEd/Mae3rmbhwwixCp+JGsqsp//9if/7y0XA
wtvOsB3LO4u3f/6w0u+VAhJ3HfLmzesSMqKUeqhhFLRC/eWD/acw++drRWgRG0nedRSWZML984dN
NFkFLvP5pKje5nvNVYGlH/9JxG2Wu9fdyJqPqRAlAAuASwW6M7V0W4plxgjSjs0t4fVUqH3a9znn
Uld4bfk4S6a1u6E2ozddDKNMvUzU4a5ajaICXVDkrM/Z1XjCubDpbqcjsRHmdIwqHRpJp7ReXg0d
wE9Qys3+OtX+c1YC1ec/s2KolNzb9O///NChtOGqh5jAAlNlaT7VoF2xmT4U9VAelKG6sxEJmdSg
uXfjpre4tsah+MtX/8efmTkg8xEP2joJqvzrzxGdFJ301kXmZ3txIXqLrPgWNHOTwFnJ/x/VHdcf
5TGxulIxr1zvP2ZyQ1Y2IMXJMy9aXzxMckUG0PvksPTBvK+4MsfJ1Be7DPq/DGn+7TOGkUcxGTGi
gUv2zy9arOTY2osVneaiMYOrq8FzzzDEehNGl2qqv5RjiNr+CwnHZw0oyAAcXEne4Z+kfrSCDQDV
MjrZ0tcqHawAUHTpoNuMKrGerUIplZgyWw5tU5mpMhD0Lg77xlC4W+xnZPIZJSHMwxwws9OWdZwU
hkYzrEj0rN3ytRNhmQReYx38lTYgdz37Zi7D8VluQ3+ONjk8Tm0Nbo2aDPdTNrnTVUPS/Z7qCjtU
X6vul5X15G9hMkumHCV0PhsOCSts8DYswHtEbOKdij+/577vnQQGYX+NzXWR36B9dw8MaOYPtx4z
IzHsli3+2pf6udUW0QStIWldZZX9mJGr3E0DYyz0aBrF+Jz1/QxEw4rW/dBNxWXt3eK2HDaCvudM
3opSWUe1lfk5lKE7xDgTusceEsfVx2EcLLvcdiRRR4fFC+uXbXK/RJFVl5I0wcRkDgSUHIHvhRNl
eyYGmn1v2eUIe5oyqY2sv/5HQO9kou7LwSz2kbSrO2yB7Y5TH31nFh1xnLgsk8rgy6HKOY3VJj/x
2Omk3aoxjUjMjeXiEbo+62pnUOn/clkpfVvbwHuEvub8GMS83oZb5T8SstPvsArpgyiLGgP0VSYc
ub1xFCTXHWvbmJ8JpBSX0u+Wzwmf3wmlOl7EAYP7b5cBy71pd9ZLh5I7HmUT3hT9IJ+zbFhwPoQ4
0mr5NXdekKqcMwv2Gors2Y8OWTcx50Usc9Nq27u4qxPczHYPF2ZpxiYVfR/t8GTDuwk0SvOlVMeo
cfL7WXcdFyitU1nKOp1btTxnbd7fY81w7lxHMMFACgE0o1wwv3dWe8jIT8JOp9yXGaHjG9t2jfy6
Gh42yPT7cXFUPM32kCxGA3wiUi9TaaOpCfRI/KK1DGnb6CIZK53t3bIRjzR9Xkpq88wkdAvTcs54
aCY13s22ueydNhMP6GgtA511XwzJuPjDfbWO1q4b2ZRV/HPSIBM4qKKh22GQ8J+KyBrzWFcN6orR
xfIThUNc+A2EraAQr5bZOw8rs8h9YI19XDQz7lAskN3DysV0uco/vkE0bX95jdsl/jIBdCc5/dCw
lkpE2REfi5EbrRVWK9rMPDgUmTe8tt3mvNLtjbHH7vIu5+t98JbAep/nvI8bexTn1lzmBsJYuyV6
yPo4gteQjG2UoTDH+yAA6CStCrYfUzNZjMohrFoYsE9ba42JaCIjbgIEIqiGte5uBxcv3yK8N6Z8
JqYBUAiBMSbT1DxUE0NmIydEpzbs8IgdIDjyCsARQnV0XFB8x+IquvLrKScO1nvOpuKjMlEOkGRY
HEQDYd/ruz1F+3OPySMe2OzEzTRluxks1s0Ggeh4TfRNEUjn6OXa8AyGhG+9Jgl8x8kXfUB0de9K
R0j2s7NUT1Go3fc5GwpARGIKn9agNV5LoImflYM0Ygf90nlZ6tDSiTIL+64pI5xD2F9RSFvkSO5W
TPS4QlHhJr7VdANGk410PRLnMYjlISP2dB1Hme9DWegpnSs/r2O+rhGbgVH+0m0/3Qp3/dGshjqZ
oyf3m+BLM/Js3DWKTrpo/MIl6RwzzYMp1uE5jJZW33YtBoGbxaeX/bURwNQeDXvQzq1wOnab8Wws
pi1OKgdD2vKLeL2/03WQ30eDZd57ZpEhE5HF+sPtyZZfI7DFnHPOjE0oIjk+d+38IKbBjysPGUsr
IdnGDuG8t3nNRbNrtfbAvEaVOkDtWpPAzoPPCGTUi4KhxhaAIaR2e+9LjjPkKIFiU4VDx+9b+yIJ
x3rbb6vlxCP34kMBR/2lQ3S5h0izPJe2Nexl1KtdXYTdmQJ3juk8hx+jtbZjXLot41jXEp+1nutE
SV7oVer6xNpLlTEhERmdEAMzZDkQHQ4TEeTAp2vCbn0f8b6N7AtLZKDLdGtq8yZEMZPHIrSCex+I
6hY3rureBYu1E+bG6Yw5cTyTJ4B5ppurY8hkG9eFLV+K3qVGEUxxsRwtxqcmBuK8lnnzHU9iwLMc
LUzJbKKW7yt7nV4zZdyFoAQwGPlW7vCSChC75mhEp03W0U9DG1WVlGEBTAu92cE3w+Deq5rog2bO
OUMU9uKi4u0TVW5K9jtGf3Y1w9/RHFBzVlF9G8q2uvWizD72ueO8CaPUV8cGxrnFUNkWS4d1RZyb
aLiuLNhvQtjbqe88tfMnayKR2W4fNu6vlzHkzlnoYy6U9cG5WMLlNcd8clzWIHwFUXBlqM5LdRSV
sYT7bkO/jrt75P9cL0Z4M0dFCSJYGQdvZP1jGZYb8xuo09JaxVGQIMSVkHcvPT7VdIKNsPe8kfoT
rMdbGU0G2xZYpQRwlGdCw8Pjwr543ZFrD0hLZ4JAwoYEIBvuQhlnCkcQaEgR7vuoitA6yPLesVbj
sZhcjenSk+uPiIPYjGv+luX14bC+F4FwMfnqFsBYm0+veZY1h6BYoKBtVd2zXMAss01Y5dFVNEcH
ac+unc1bi7TCG0zF9v2YFaA+u36OM2ydqZ13GU+D9llqLvB+SMhM/ax7cWpt3Iva9l/LZnWOsxjM
t2IVhAm560RnUXdPk7T1MWRs/SRNz37rXaNMorbJbueZ17S/yrYcsi4Tq5HiZmTZtkcnoZ82Qlyf
8rr+zHW13TMrCJ6uZLHdtGp3r925evb6fvy+bhYO3wW72VgN3rOwmY67pJtwfVbmz84PNo7Gsj8x
T5VH01oJ50MLuqZZFbTh0Rmccr+urb2PcpDRaoquGJ+xS6pWhLcEWYex4RTXd0lHF7WiK1Ma/s3S
zeUtdOH2pVL176iNRBKVHWS/mTmUm1dtuuEZfYFx6SVrDePOJvMlgRdsxpHOjcMQBs0DlA+Y7Q75
R+DAx4egLZukMvUUMwRqviK77nZLA7oFxYi7l470Djgl6x8ZpU1sNTXpOPzesd3mCI83r3tbCXa9
G6rBRdzmjcs5nHR+gJBLgaencrkn4gJBsM2FM1Db7ebIwTXb2V9VFWj85KZx9FCHHlzWpRffHK2P
jhwBijeMZkNVBuzqtQnr2rREdZUF8Y4TOGj0bdxq6fuHzEatl05GlX0E8sVwvkIXn+Fcu7tuwCcH
wUEc/GmDP0bQywTFlssOO5asCQG3q1qyoR2gy6L5N55m3ypQMZP2RXpQHbO92naybybwI4MHYW4O
ElcFwecsgvqWJEOZNAgXH/I5ywCve/jkvKU1T2ajhpTg++pGG36QEP0p7joESvvFn4LLTDhlF69u
MH65XInUEGvbPtjWvH1uhA6+8Nz6r+FSdxfPCIvzVi3qrmLZZ8eTPZTvVqDFTW330w/lWN2p9Nrh
Z+VxILJt8xHSy9YGNzh0SMVJXbTKbxEqJHr70fP5JXHor0ebq/GGJoB71c0CE01KE1UM4hrb5xRd
8tvJn3UdVwiUdn5l00H2XvUuwnr7btu1d6Wgm9+MvJlTLkTnc/AJW6apcdy9aZYkjWusDceoM8L7
1dASUqEtm1svk8GO/w8XF5Prj7xBphwpMqRrzOk7X47tjRUI+z5YMYPwaLvHtfXcdxLY+KXyyn9H
jbZOe1kO5YPFjffsZxlrgXHDfGrYDtKPcbwdJm2dB2VBkTCuoAJFf/da5UZ/J7Zx++mowSvjcRq6
w1AbwSEv9CLjQS3TpwNR57FV6FqzcuEzmOMSbnEbBX0eSz2NDxvhtxfBhPNWGjyqQAMs/bFOE+MG
8nznl7AVw45a3kS92ZsPedAXNCSGkVZ92yYWD+xDL6fupRwd45Ctlf1eEzWbzJOclxgb3rqrgH7d
KhjeNxu9e+IPtvujyMfp00fW+lYPHe1e7eIIQNk/7eqlGj+cqMQ62BIDZfMxONcNoyeRs1tXCL6M
0FQK927YCT3qu4WH+Nj0w4YHIG9vNt0HX7VZ6ydP6ujJLwK9J2y4fGvmboaH7+siBlU3Yxplh78f
58a7tbpAP1rZIBfCsSKOFiYs1jcpcEk4oIxfroRuzhs/Gpe44WD2k8ZlNlNNRfejrYp5rwr2N4w6
pwtJcOLRULl3k4d2+2i6qjyuIFp/EnuMDccOkP5BmcryOI8igzPHrE8VBQKpodwn32x7iI7tGPBA
sKU+uKw1z0PZ6PsCWzDuYiZc6VCA8UpLSzQfpWXXDfXKzE48Vy26ycLMvZ01suI7aoIZAB8Nun6Q
SsIzMLVVNUkRbVzudW2L3xusMzs2mnX7vOZtn9DT29545R7Qk9aSB58c5/Acor04FYxK0nzVQRAP
/lyi966iuA2y+R6HWH+SEUvr3MyrN8Mf9Mkw/YJCzO6zwwohZJczvLiRBClyfjQMuDCypZ1a/Hu3
Ju3Qykv7V1XYWFUXe/xkId1cQPBFL0U51SflFzK1i03uZV9zbXhgU2qI6vewfosdDJpfRBXAfqja
cebW882flr0uD/lEnFIfOHrHciDDh6U3mk/ZLE28LvmY8DePPvuy9N3rCAFBhhtSVcGlgT0CBaXG
tATw865HYxf3dkCAUbN8KrORSTa0LDOR/g1fpW7zC2laFqgOozHJw3XaA4esC+igGbnsYOxv2zTu
sqJbfyJyb29H1qak5ZLzPoUFz7Dhubg3xp9Rhj2GVG3nkyHIiNUkN1KL0iq11Oqn0CYEzD3mGVOu
dTJt4SP7Oo9U7bC9dCtFcBe1zqs1Gz+taMwfScbsX9rGrL4Zox2+gHyzPhE3eYSw0h3lfNjEcgvF
QL0s3kReBF80kZBJZDRdcqiqOSyBddsF9LKpReJtmSjdlLz06KG8OUBwHvJx8bLrk5CB+JhYXR1n
Cs5vlo7Gj2AK1BPz/v52IAuOw9ubdNx2tXx1jaAN0mWzqq/QgUhiYKt4LE3D/egU4RVONAQpsnbE
jI3hqlummBJKgrcAhgh0fe/NyGZdZAa0lbwFta7Y6zYBsa7oLbC5RVt/KDxHf3L8rnshB/uy2Zv7
gtvX2BvONSGafbT9OLDiPxSuP951hFekDh0K8h9EZ8pfV1gEji4w0A8jh7ddfjeLwEHVkWc3TUa7
nzXWNxE2VdzZBjEIS5QzWp+/s0wJd6PPrGEpuve+9Z7N2SsTe5puXArYePD0W8jEKYlmF5qRqixU
wIafLlUd7UcF12wV4oGujqulsj5qW5lxlRN8g63qHFbd3bS1j3mdfzbKYzoDhW7F0xWO1pMd6ntt
OltCRdMn27AAuiEnj/+hTVpzWA1pEBR6h7RwT7wORod5gnVHJWLr1UnGur5FnwW4Rc/tTvveRo8H
jGEkFSQerpAXVHotbf12X3qbiiMRfoRUeceedIg9ZofxEG31nl3bM+tukdpBAX1X4kTPt/HiO+Gz
Yw2vpXC+iRy2j5eVWTIv/J05MI9o795VO/4uenaBVVMh1oomFNB9+5JHfNe6/SJW00l9Q116aGP9
snz0Pt6Ayt3A8+IN2wW59ypHV0G9UJK8Q/gdeismFDj+J0Re8LrG/NmP1V3vwPudZQU0oLYPjbDY
OG0IsrWuvkc+yCxsF/XOEezeKw6iw6AKla5O/752NVaBkLTCgX9AqKOEXdtpWb0YnxqWd/M3aMUM
ZFt5PYerb2O3NgmlJGIWC8zQYFn6oAvxqyp7GjoNKMaeAxk3vriXxmbFS236aaW8IMltplSVamUc
9GQ1enWLMMx0U2OZf85TfkuCfZGosQqP5cRZFcwkqxVs32KrBCkSLdH3IDQkMz5U/kjhOLYC5Y0/
W12tRxV21ncY+P0XO9D2Z9T0qPB9XvM4aKXrwLbw59cOQx6zR6Pa+wM6Qoybtv9YZqV1X1Rtt8t0
TVAMbq9LiKzqRPr6CBtJIV7Z8Fzdj0JLEU91KKGM+P45VKGZirDIvhYLWsCcbeaNVwja2r4N6gfU
/1aKZddKtS+GX71tUplBCXmL1kFf2i3a2jjyy+llzQN5RLzPvaPk1fhXq+fZKKsZF0Mt7222HYmj
NbZDRrzotoyoNc4bq6cPv3bmy7Ji1OPBJ3LIAF+bWJawTgDJelgrAyko61YcNNyU1LpSocxINrtq
GPyXWaFELJs5Yqwdrndq5uITZlGlkuHsTnl6eVR5WVCSO9FTEK4h8AsSJcwGqVWoevPdkwUX7Dxb
30jP2SD5Zrb7KxdmuENjj5xwVcUphN6R4F88s0vRqdHChvBK65FC6Gcpq9sqBHiXBRCbrYluIrs4
LbE9CkMj+gS6BVgawNcBPeHyjLHgPaEoYsZSeCJ2tPs7MMKv2SXgz/WYNHmurRK5qneyfrK4Dv3v
paeZPrREfFSct0nT6QP+G0ycIzOzXrqveQHpUuTtG4FuVbL5YX1ysuodZuGy16Vl3W6NtcZ2oDF0
FQL9At8ROy6GzeF2Nt2hOAThbODzueot2uY+C+HhuLJ/D2TwCzR4s++1+2oOxePYUI4aBWN6bCM6
z45zsB3F5J08ORAxII6YrfnAlX5CGUMlFto4qBxYiKJ9nieMq5Z8lqWDI7Qek9Eob9E530KeAAQh
1xh+8kPDoZfopp3TaNATPBDUXcmAun0nzK7YA0v6VdXDd2vqGRIbAzaobnxpbPmOYu0unEA5raEg
tJSYmLSoINoYNTVi2LHZMCSRvypS9tNm1xZF2vA1rDpDc+Sx4xbm09Y7xQG15zd7pKrtrHVfBLW9
L3iXu9jqCUmNzYoAYdrO4M7AWXpDBGfwjk4xe1AjOMsNsW3sRsp9zNXg76KM5obxiZ/0mXxxm2Lc
o9Rsbo1pKxmZt0+ZbRax180ylma057b5kDJjCUvrNgR9A0cuv6eCfrBXOHHGthzqgJljldENloK1
wwRsMJ1GFfJVgDindmqXX2UATKqAx/1K6xYmEOXMEysXb9f2cnnp/LW7yE4ZlzqS3jPTKuu2XrG6
x4UkiJOBdtA/U0cxHclEtmdwle8n10KCCbL1OKiVyciCHtX0pk+dRV856aQx2ThjclWPHjZ7PbsZ
B33l1B6XLyVRVwTrmx220alZSMuxO39Km6CdYp8NT2KuuJCacst5KlfafBrCOJibO+3NqH0H4+KV
DTXztO3x69/WPv9Ag+TO1POq+pAVTX/2Bvv7JA3QdKaj9l1B3+ARzk1hxKAf57G5t4g/2A86vN28
aaJB7WAduQYbKtE0J6vpn6dtA/HUfdTecpBGkD3Zk2p2qnH6S9ViEKlwRMYOKuj9DAOUWVJ9bzNR
Y3Wmn3zDkQm72Pwy+OVlxi6UCJu+kiUs+LU+f43Gtt234TRBS1tYDi0F81wCQbZjbrTvLWC1y1yv
S9L59RdWNXBnDSWpXnMrbWt9HWDMa+IpWV/GuWD06Y9qDwOfm8fVzxVyy3TSXhWvvanS3A/068A6
53UNCrn3jD4/SDk3jHbxcV5jk5KaQdhulQGZCRwGj0yfAgjW1zC9bjhilv8Y+jy/lNp/WeWYI0Mo
G9qJlqODQu9pXm11E6HGfa9nrGJbXfzIAGNRmHl4nZdJIGJlto6EvUytebiax90kDOvhEsyENck8
YuenXywPR7Izt/dFzUfyC4Enpbe+wq4eDr29hoeQT33axjrfXVmsiZT+r3my/ZtA42TENj6wN3Pq
F1gz7F4JmkzKYIletjz4vUyQCCeGumHOctOyl+mepelH5TXG/joOwT/lHkddentXhUuMM9inqyJk
yWoxeRklBIhgCY81rWoiVutZhK2DD9Ieb1Tk39jOaF7RfEta5lTg9mDi0IeClWKka069uh6PpYqD
qbOJKCRMmE4kSn1fQX2UilneDCmut1C5I2cZ4gZj697SGy+Do8tEanWnquG7aKrszirqcq9r+7Ue
+W9yfakdzVaZSp/dVYgefSdRVe0CtLSsS+niFARIvgaHr8wWhyEIoEetMts7XaF2s/QvvAtrYmWt
9bpNwKGWXkWxrZaRdIaqoCqyPlyxFIkJqxDEFzzLFSVzylycH99cu6qx/OnaRU02vPPpuPLZV+Ah
cbVQl4ZTQGuyZnvoAGEcFIM4rIuzfsw+EA2rdIpEwvxMjHG7p5AQBwal3k1hDiOzQLve0WLsqpZR
LFfYNf0OjqmoTMY8XtRBQ7BFSiYEohjG8ccy7H5FKgBmJjNgGf61WvbBWxVk9O6moCLEgQkMUwxS
zj2Hatcdp8tA1s/RgMx024XR92jxzYSHYE7zcJ3wQ3XTgUzyJ0PwiMQsK0bS7kSdtEHHCkq0xRHl
3Xjy3SusoZjwURAIwYvRWT6BRrleHwJInYfesQt+kt8m1UrHTVrdi89rdTDC+msJuhrKSCcSt8lx
LGRNvxNYln5HXtOeCTMsjr3sRVrk8BmgSXP6WcwMpMclCMBoOeeLB65zdt8Vpo99fn2VlCZxsYDt
WNOWOtQf8+rvm0HIo8jC8saabAaBED8Oc0VPoyI8NKUrt0e9huqyTbV9awI1fG2wjgBm6Nt96TA7
ciu/3S/hyOhTGaQHWGoaT+Xarju3c+RDS4btR2/6YyqB/sbGAH8TVvenNWx5HpM+M7wypOzLpCTQ
OvHGjVxEm114vIWlk27srNO5B8umbKa1LWydmEHbtnMNg3HgYJYPbRgaSBoo+HpLo1MnK+g353v9
vi7AsIAXjvdI27sT4pOFuV8vDw098omuvT3lQE1eSRd332uEuEmX+9mhN1k+xeEysMYzDJe1yMyx
glsCK4ft7/wBtxPjhmofhAtsTj+DTNuQGJQplzGx2Px7lsI8T/2cnWYOlBQXQ5GgM8R3FPKQmC6J
92CCWHyiY8IZQiZdLJuO216JjFmDjn6s3spGnMD7U2YBa20F0K/a9AZyiCuCHzVTN4gN+rGgRUTa
G8yH3OFBFq3fHt0qd8knmh8YGo6xmJdph05+PK6UIQfM0e6ZWeMIYha8h4RGmGT+DE4uJ+ADgFod
QzrRO7tfZ8ZvFnUy79+Zbrl73No5i2kpmGqMVh4Rx6Kv5zw7hxOu8vJIr1UcleAF4Q6O0kL647GY
KfshDBYc3X5+OxoFgsFwqS4FmKZUq3G8k/3EKR/Y165KmD8Z3RTJhvSM88pt0sLZSHHhQj9gJWue
NpbFqZ7XchdIW51ltS5ntXnrpQTSetTFONwQ0CYua8ZZj/EnAEeIgW7HLQ4jRKNcgcINXq+Yrd2E
jpP8GeYC5pajkJ4qNzaLdYy4IkaGBz1AqmUQw8MgpnpXl/XMzIST7cFDCfI8+v24710RXYQDAzTS
0pRsv2BIMOxHZONMqriBb+Lx7/R0ZOoqROpt4ytXUv8t06I9eYOnbpCQbQ9r7Y1vY1EMe5vz9q4l
zHHvqWH4XCrlHhYS5b6LCeVF5ljtpSdm4GwrLZ7ssa4+Tf/RkD6tvxm1w0MeNR7Fx9qsu5oo8IvE
//LmeVn+mC0gWLkMbYQOKFg+gi6kXqlWNh1qvs4KXKdJ9KLHe3vzzTc0oM0usLfq3hZ+cGI/YD3S
AVU0IeFQ/ux03ZKxK93jsBbitrNNwrC9ZX4Y1krd0bEHF/oTUaSLOzCi8dn73w8MpD5EY0/nvnVp
E0Plp00I2MPLKDNjs3Wbt8pQC+if6w4MVoV94w30w4pg+3PVWNv96HrTb6cw/afGENQo1VKGdxKi
4jcPHh6NqsLsEmuMRTWXTNbdMNWZf5hZH80Uglb/LrEQnz17cT5gfNcJmN38NHfm9tAaVv3iq81M
h6ksjgNwhrSxDHXvmHIlJxbtGMaVEb4CX2NzGmfDeGJi2P5o6plvfPX69Sj7sT9qNI13tWzmO2uu
9H00ivxdm5P45qmmOy+Ttd3MU1l9Tb4hmJSyUARuTsGH2tAwkEOsGSaXcTDkvcms8xpPYNyHbQH4
g9f75zg5K7FU7erH1uyIp6xt2SssxfLotBsMSthp1ApMIBvT8m8bpe0n1freM3IHMstLUIBk3mx3
A+/k2WDNnzLglyefmI6T7l3nvGU1G6gtmvv3tvd4LCIKf1qLUs03I2Dus0Fx963d/OzcolJ9Nidj
fuvQT3FhOzYjv1HiEnKt52G2WBkt5TDSAXf+e232xT6E2/U0zhvERYUWYr/NbnmsgjBibFmXPyLW
GjdD78mLRY9sLJriGTH5gTVtf4r6sGHEIbwn28nGN4cb8ZW6pv7ij9kfgcxOjza3Ba5EEmCXWNr5
cANpx31Yo0CeOcYAkTVXQxqaE5fgYElYEzmow54/fInO+7rZ7+RcPLfMvHDEq5VXuVfDeuAxhmIQ
ufORQVHwaM1j9GlkcwvNG9AqpShhpvxX5nsbtfPZwhD5Pq1md4nKpnwd1qDcERpX7eBDVo9cURTk
AWDS57DtacK8wJNP3RpuF1X7xo/asdef5dAR5RmQHNuGPbd95Rr7NXDFce4jcZnx3+4DsSHJ7Lzg
y6wafduXnnkwqsl6Grl64bmrknWoLZd3ZQ7hCX14cOPa/4ej81huHcmC6BchAt5s4eglypsNQnqS
4G0BKABf34e9m4np6ddNEoW6eTNPDtm1QTw64dkwUn/KC5P5QLrfqV3rRw7BMiqd23p0UI3qcXEb
fFJJYnAjzL3PjiP0tOpaejEWW/O7Qdu+II8Y8Ds7vnctKZ6mopeva1+KV0l/GAAdGKWoc27z5hmr
+l1OCiDbsc/aqFOX7ZgKMb5rbp/uWvKY4bpOYGGEfF9tLdkrshjToO9K4xWAMq/rCYNSgmYDVKYS
yWnQLIEiV9v5Tp3ANfq9KTgtSLJZvrrmZmhliwGGFOD7ThVzeumGvv234UGyEOdymqT11Fh3tSlJ
cWK5G3Zikt5Ro74LIArfVEhsEjkwt/VlX7SuG+KGXwLqa4E5YxG4sza9fbOaSgltb9ZfxtQqQHG0
1ftULczNSb5+NZhNPlZQMzu5VLQ7b0sbjbLRf9oNPyUSjFZxM9Wbs2fUyoOO0+Xdxnh7XEaMMEGj
wMoynUS5JrOeRbCD01hqxrw3HBCdSGfq3pv75m5m07PXRNFfCs9LgyQZvcPA9vGzLoz+oWuL6UsB
b85AYai03xVL2OhMvvWazGG/GWtIIZC9B1QOlxqdjxc+gsBUj8NdPoKUh33vcRoO04nipPSr7iHg
A4GQ3LbgI5Czc08Ol9W4bdz07PKaCAe3dPlqNKOKmEiZ4e3OAqxDRCkWg2gu1N8Zpj8L19sXqbBI
Apb2P7NQtivxvu5qO+ZwceiMuxpln54cNkNcCKuKz33qkvetrQzI2LkXA61qMp818Axhudd6sE0w
TN3eXB8hd7NVSEaSR4GN8nKFY0sgvKrZwHAwPI64AdkGGaPcLQpCOhuymbVS1WSsELzlSXSWcslE
OV9GrcazXc0aSCanEixlJGRYmhdu3GEox/TJObhUGpUjTXe19VxtSnFxWOxExDqTXSLT4TqumNfJ
5KK+j2Z/dRz5Tl5IXrXG83Z23aDCzYr7qtam/obXzj6nhGdOhps1BXizZv1Ochtq9I0zLhHhJl8z
XYUHpnGf2hljmF3Y3hjM3EN22dDIE4028qvtl/FuoiX9pVtL4wmDxHbM5xILgZfUOtjvddhxTYDj
NrbgfDtMJHiy0rPpoC6YcnA6X0hV5+1YsKC2VMOL6i7RD4pQcM9V7hIpFtkHXxmANmwib0WQVIb1
Tb3VeLlF0R9XV2mOLaEJgPRzY8Zpy70VVqJH3402to8UIWCmQv9BZYCuFjKlLSHEI1SWudIebg/r
y7KVzaW2cMjgUiPg6lb5dCeFsp2SXk8vG1bPJ3sbKDW3tiT9h1pEP4VqdObfrSE3cNN+LiLZchGP
SCkOe0UrlXNbA4VnJbO1mCzLuvsqWIYitdbKeZno+LSLpvwFKyFOuaJ2fi9nJHIr9UJeHz1bPiTa
wMw1Fwb/Wij7AaPGfhgz+yp0aXLo8HK44vcG958NtUvtwdLFiiqADi9j8UUgkK2CLlrrr7fw3SMq
4LyHLZdyxSjlXP4Bkm8fN6cxTsJcl3NXK9MOFXB6cArL5aaGHEMewUrcDycZtRCyEqSHThYDq5aa
K0M9tjCQWQyEqj5VLybNpqTg63I95L22Hhdn0N912AlfiapUx6z3+HX3/XbrWqFc5yeZmMcRhuVE
rj6pkMsmPKFM69l8pLFwmYKurOomAPqZaRdhqIURcgVN17gcyEQfhOigSullkZ+g7FP6reN2+HFk
13EWSF2MvnqzuAWirpIpnFSgoSc9bTxx1HIelZPsiJV9J/pKBaNvlvygwtK2hBP3bJOy67Yay6O9
aFkTORl6xmPjAWqM2LnjtMazPGxxV4j1WdrzYoYV5j/U2W6EqQdXhReWuUL9CJpBkoXcqs2d6BVi
SsLW6/TpIVVdNutNAR6fRW9f2uwqmYT9dkBM5k2QKsaLaY31tymokNulljcbl9XpnSnW0koCZuaD
l2eeVYpF8eolzwsPg7kfdTEYVFPnQxZOU9EuLC/HNb3gIsDAwOKBdl0mr6GJSBAT40mB5A3UXTjb
p+TcE2dpoLXeLB74gTKCIfLcdp2a7FPiYEvEHo5Zypk8nW8aHuu10+wlQ7ljdNwxXZLFHvOtILPW
thi9WORSQ8jVNdNe4JG0JjC0qaz2blU23YldtrWxLG/K+gTChTWkjWi98fCRF4nQUSYRoC1JeQK5
bDbBQBLWpUUEE2ssOkDk55p4UrUv5rlL7oV0XVSSWlWzkJVur0EJr8riiBdVY2pslCKJcu56RqQk
dcKqlN80WEdjwtpDOdBk+BKqaxo1Ja2aLyrywmOCg9LZGZocWHdwhbhTPT7YP3XNHI3MvYo65q89
5sqolNrgBd3c8h6yrJR1qIYDa9lBSrWpTttA47FVsQb1qLT6ZlCHole/mEarzV+1fNVi1pANDrRG
oIuQfssN/BYOVE47M7LPOrexpwEjxUjPzanw6EGxSBGomHjo4W7YdUd01aAgE5UEIw5LkdfcaFs4
Yre1siXDBGCpuMjK+mNIBwwJCe7QsqE6tOjaF3eeS8D1U68rgBwwLhj8U2gQ5bjaVgx2DndB2684
5GC+ZLJ/F5UU7Nx1LOe3N1OnsTsWKMuJ0zbnJpX669TVpgfnXGkdGCBjne1ypBvBbrZx4NIgP8+3
dyiX4xz1iAO3FeufhPlXcJ5XUsXzPX6WOocLuL8bqE7T7LZ/UCf8+yh9ZqHdkYMszOWw3FauMgBh
2TPW4D2CLI/hywIioAaNWpiNHVgOdB6dHNQCVJfRdE5BRdStvnMWgjq+7GgwCG7B47dk0KcsrjrP
G3lnjAMfnT3aWuR5HUZyUlUI+Z6iDdt+ZJt68ioKLYk6LwZVrRuNB3sbUJ7LFimZ7FOGP5bq2i7p
kOUZmU1Ma9yjSkXxTeltKkZ1IRx6EZR0miMJLCCJm7UlV58JqazvWPmAdboLnDmYMm5rJZj+cxZa
Kh+f89puDbqzJROYDg1OmSS0GzAXwWZ1TvKzka7CTl0n+C1UMVVq5HHhM45Y9JbGZ5fAVOBh1kCx
7TdHnuotd70hmIpxyO1gxQpUUF5sJ6nLs681HQzB2+hO3sH0MMP1Gus4RdO7H7XcUDA86fpm3oKU
knPRUh6AnXF7WSoCaFxRuqGNJP+X7HHctEE7UFqJ7IEjJ7fjYkuUd2Vrlz8+M71/dwpdxe1rpBVd
tjVmSJtt+LwZD3jpuuytbjIhLptdZHakk7Us+KMyA1uKohQUzYhtdpgmVWHyBbao1L+lvY7gTZ0h
a+/W1pi3j5GaRQY4mkHzuGzTViCt6QbvIoQjltoFjqtdZs+a/GdsEgqtLxhpoUSOHkGLY79JOZ8V
ovczHpGEHaOaFFqoqzRr3VpeuQCArEPX/F75+p69hevPoc9k62F5sakCmKvEcH/gjHDUcdlTPyEr
OC9qMY7ygJ8tV6PUTNZmN4qp+cLqbhXHxM5K9G5Fs+t9yRrNPGqyU9gBQc/Ko56PV/GdyrSKz1EZ
lToqxq31rlyu2HaUtxhOoACxmP2utnuKHITSZ+rv2mZ6FcrFklaQ4X7szwtaisamlCY53xluxPmy
s2p9b+i14ZwkCUX3pEqgwUcb/b7ZybRq73NHyaA/9sW28U7Go0lCqeHC3bY4b8B9ysXG7HELx3he
A2bByxPrp9tsiFiahAwUb6Wn/U0be7jzpjiIx9xulv6jM9LWgurR3fgrpjS/8b91ZYjnqGj3OsdJ
91EvwiIoKIHINS+U75i05Oj9pt6xMRnkHg+el529jRbHs1EmhCAqzSmnp3rwbOUJJZUDdujK7jsf
uHnHGkpO8YDeg8d2dFklgX3ppyGAf8gUzJxE+MgQwrzrB2/5l7owICVG4kZDrZIK/yU0VI2WBLAp
+bjz7FlUR9JUyxRak7muUUGCtcbbkrZ5kGVKM9/pOGCpx0UyKqHQKoZ1NAxdVg9V4Qgby73R/pPg
nyipUliTRAUKFmbenpU9uAHmQX6li+1cvJ5C4VgaW4IBuh8cF6tsqZVwQZzMjW1HmVi/lCwcAzJx
ek4Cs5ymA7ZMrjEsowhvRBLixBbWE3IDZYO8iiCAeyrWO8yQIee8WrIXmLQimgWtbmGXbzczC1Ze
bkdqyo+mZ/meR7RwjPnJLCii5jDy1vKaaVayPlDJxk+TUP3Mwjcfvoe2caj8SRdGpQHTqRHMdd6n
oRyrbv4wqpZyK1A1dHUkqjYIwLwQb4IZqHAXtdCql09FUCkRzhp36EjUpdnH6pR3XPxbw24pS5kV
rGhW2f1lq22+UhBey7AVsHrIfw62G5aOscyRp7g4xtraIl6CdMpxyhZcLQ8LVu45IMCIedFTNqv8
qZAwlV9bpEX+zRZ4KPhLkWjkQ6PUjPEr2uiQcQGE/XqZewf7Ow+OMB4qK0cy97oNVXTAx1vG1bhl
v8AACBjks0jKXVPRIoumCMsxoDBRDt9jnw7URJf07EYmmVUvuOUPOggl1OcenTlpng1Xah8CGoaz
r1Lj1pz3v8VWeor3Zk+TO8MRF7eMF07078JYU2LAVjMuF7JEiRY0OCar0B64Ce3mWgU6ONdNwnKg
4faGUaGWyWkBIUIIolOV5IX5yemgBSbqO7b1Uf9cwTN5EbN/6ew3TdTKUUkalhl4RdWnqmpYzqSK
eFZsjKpO4sgnYarGN/RI54dXsnhyTQDdnEf5tPo20YTDonryvA0Co2tDSxIPH17nDi+2rb1Ppahe
J4LTS6jp5dbR+pRie2tNK/2jjZCDzfaoXsKFv8n9QLdIaPXtfNWronktmMri1uEMiDJ11s24nEgU
+aOwFpM3b0XGYl15v65ySLCCw7AI23JM2PdJA3d0syxDHjjsMXELY4XGr1srLEvYUJqqn09GUoWQ
T5ryYHjEeyN+T7dFg5n0u5wxCq9Mzksvce1L6YwM8rQY5B7/uI2ShJ63bp9tDXfet60+vbYQDG40
49Q2WOJM43dVJNUbqrnb3GO3xm6yeTpihKqZ49HCGQ6ByGzUH0op0tfRdZafdsDOdcSjb9zDEbVj
N9MFV7S1W/mFmspr0dvjrh979Wj3CfQkCPeqIC2wKWlMHDUZDvWweTtlMjGXLNWkXDer6h4xBlYh
6riq47jW7KhpMXtsHnUkXN/dPF7MaYgrTWoHVPvyWFvV8FMmVBSaplRi4ZrdF/8pWCrWOSIu+s03
2aWSpL3XuQYgZZ225WI5U2TiQbltjIf1YaxsnxEsXJUvnNuE8Vv8+6+c3PvUPte4urJ7izxezYBR
Sf1Ma+9RXS9z2t4la7IXIL1Vr3ja0jzOebr0QbxbOPEs79WeYDdrqseCmXXgdhJ5j7+qDy0iu638
sczygP4Vi76L84VZmu3WMMa2XX6UY3nu+izuqvslx9ohXBayLf2qxo4FwnthXU0Fa2yObxMeB5ub
f+0Nh8fO97czWS2k2Yc70Zpje68Qp+LRXQ69fB8MLnflGrmTcs/286lI5jgd6Dysygd+8VFeruFY
gd9OLfCoifM2Y5kaOlzc27WqyAp0TqwItFpKvexlfJoAT9VZEdTKr+s1rHoSvL8FTbaer6weHhF2
2bkgGSHubWYuav/ucCMe9d58HL3llezyt8FlGUc3bbOTFq32Z4N7d26z67h8ldxailzzx+EnMV68
0R59zajPs5rwJ43B5pRBV0zoPn2cTS8C7ddRLi0lkrnGXC5bpQ02wftym0kL28AE68cGW4UvRxmo
28hXrmPJbqHJ4rBBKPRZuPhT6gQ47s/MzAU36I3hLeXJjD1eWeZ1MA1fFHdkRICOSx90AyMHnYDG
V1thcMzcQFJNpm4PxvyuaRg1SyVUZRV4rEQcC7Gt2nPG72wsy6RQMXpHrtN+U6DOf4Wzbc+YAzfC
kbGZvLboWj1dTSG2D1QrldAHTJogT59st8H/xFOx8EzgSXMCS8q4WveJiT2iVq66LL6FcInZGMbB
u30ON/vlzPp5mMiMU4aFfY4wATYq6Typ2bs14ey9RYKb/BN2/zFvnBN2kGtjysfOu19oStSP7fIj
yYAbKsuWDXOZHibqgdT13HMJOOZiJnRMfoSEF183tatGniKWj/5S3mldcXUnUOVMNozI03Q2hxMZ
1ST9pCyHlG/5woGKZuuGrcE7bDY4/EbixnxL6WkcD9p3xktMeD157+5vLk4bggJlT13DBr6Je2+X
5ufyeS2dEOOZoT/YOP6U4Vcpv5Tkw7B3Q3KfqXHH/25xZ8VSsN6z0668pyrF04ufu/ILmwIoHy9B
rUYdLVlsT5ZTV+3Y+mzGoWd7Vn9velAoZ1qdTXsP9rhPIl07gKXXxLXNqS/l5ZI+8pLQjPvWu2Ag
s5PfDW+ZE0w5euxHq+3oShuL13Z9tbrrutA3GtAhWqZ3PAOe5nPy2kUECnix9iT8Mde8Vd19W72y
pxnEGSIgQbMo/yRqL3ocTQHfQW6ees57y/xznesNIEw5TggoCioTSfcLpEemvIgFHJnmMppXIjSi
iyyW6uiYZAFvDp025uQzrH2ZwzqHM1CJ/G6idKNpcnwH/8jiqN1xuzeb3fqQ4+3JHkwdj49pRr2X
EV2m18vjPJ1jBhfK/cYmcJX807qIevxhVeorGpaH3BlxIzxmKfuWxFRxVpcX+j2OXc+/qedZ14a7
aNoO9Gtyhe/7EALzYzY4B5oMIsL3d4v1qimf7UbILs15kKt9a/xDAkQKWpjVu/cclZy3S2jmxF3X
PvElGWCOoO9u0d4yWjqQ3c+D8tM5dgR0XpQWqYo01BV7NyO2OQlroT4w2grqZkrZGF0kSpJjwJwj
FaGZTuNQ66xd3zexpqY/XT6TcFVpJaHHcisOisPqM7NJ1SeHbKkIV2knx/1H+DNMMvyriROxXoy5
2T7KuTtbWhGLVg/qZti1k3YdNfw8mX1Qc/2VBPbtLk73ThVOvFTRflj08cmPCZkcESwrJWIbZkMN
l0e6I+kTjSoqoL4eNB5Fe0bFwjGdzecR2ApiGLnQtxxlblG5khZeaHJZ5LUaayDuLc8KTHOKF/an
2/SPpPPBVn97ygKGa16nASjfedurJdzoIIF9793eCiVr+a3iNzuQ9Rh4wXPKxEMG0+phEfSWRmU7
6xpusQVwgKVWlns11m1ZnxnJezXwlLWDiZKtqRKxKChlzHmcDvt06Kz+Ewyg+FONkVVIV6SbdemS
rRnuGmfrlpMyQwK+WD1GXrxPhalW/0iKdu1BS9s+i4j2CWOXpU7a/FFgbyoLR15iUvzHiAFzgK+z
VrC8pjOxts7FYOTNWDqdXt04MWmGwE8CQtL+B1rneSO7JbWZV7sV8ut6yk03LiYaG0d+3FkxBw4L
ZAxLKDR9+6VN+jMR7n0jMcZ4m/MCk/VwCwY1fUc1LoUMt16O6HYP455c+8w5t2qJXsOvhmtG1jPH
Vu8mSMlMCPNYB9pCNsklQ1V6BvWX6rlK1f6f4g0cI4n5M1Br7oslP7e6+8gO9VQ04j6309fF9R47
bsgUe5JMychMhq7o+mBymYAk3qZ0VskfKM+pQrvjMj4oWOBB7SqMk+pejnokVPt9LLsx3PBvBY5x
c+Ispe+tgxG0m3leDI0Z2cBEpxri083LTwsvlp83pOVaWzvU2Bm5J2tnywUXqds46QAzUDl0dGqu
svpMCXqb4l2EOiwOjQcfoyG/R5fpy5RnL5Vuvltsi8mJ4NBz3f5MZqH0KwxAPr+uI4rfLw2BDJ3u
BYv8yKZBy4LEqF9zp+II0izdX+bhwNaU77/oH1V2U0gTT41hhlgIAFPMpj+sLs8lEgGQzpZBuMvu
aoW9hznc55nx1Vk32qlzx9V+3/b6fmLN5efdcE208VMtFP8Wqmi1c2Ybe26un1k7xWxFMTVP/9JG
iQzFiZzJfYMVgQOrIQHwiC7waekl0xbZbNP0GxqxM9W7n9r8nac4kKRS9ALOhJfEqbOFpjv6uPoJ
sy73aIUdYIzxkNJXqnWfXjXv5zVBcrEe8RAFG9GL2+JvhG7BuKUiT05qzpewnHSbMNKStwF4QR9T
760TPnRpVDfltbDUe3P4h/59xg0fSJntIH5ETkMnWJt86Rbc9oHSGtZbQatbvxq/Sxa+lGYnBxY6
uMe60MkO6nqwnfeCBlGVglHX+MSgiZJFqYDtcA8hWDMklIDaWjiufzBvgw4vHKaVR86421odHnIf
0TCzwyx9kck76bPYLfXAspe4kM9QVOEczMeSf1Ear8h3hTQim861LIc4UecAwCt5ogpjdYZIADLw
aOsuXJ2Y1X7UjzHtTUEjduh2wdo+uvO3IFZLGETZ+kBp3qnGcvQyYB0BOCVOcYZg42imy2q/d9zh
4OzQMnlKvfcmc+Is3ddiCBaukBTdBG7N0SF2WQOVwfiA7N/fwoXJFUU5uAW3DPs9medgmo9mjsu2
utiKemyJSiiDeQW/gjnq4JXrzpTL+0ZeLFG2+0azQ26elscVq96eWtTlQr5ZznA3IQlgWgxIp0U2
GdcUwvrAT6F3MIoRcrz9e44fKhePpMkeV3t9HvklMG8R6OdvUlt0qwM8oe2dp3rnABodeu0I8AwT
HXfjDtRE8VzpPzWpS43NYBliDDonmKSGzxxxY32hJju1w4ph0XXxomEIYP+otF60EueyC/e2mwll
X3M+VFFHXCybnofuDG/p4rlNuMgHHZjExFwruztdp+ok/yKN9FaAJKwq48Fp22NZdHcM9zMAmLXn
cc0uJWWrY8GAUb2zV3fEa97uV/efM+09gcOx9X5tYDJJdr9oxGyEjBvFDIwOPy4XO7Hddy27Tyfx
IdpRa3yDWK+wok7Z7B4n7c3gBo37KoItAY6bDWB5l2GEYhvm2VM0qMFI81B3xvHPjrUhKZSFNa3w
xkFo13z8SLe7tOgJygONSK3kgNT9OIBE7nGGqTjHCxyVGSwRtkI2g9xdakRY6gn7j6HwukOSfPf5
i4MwWdXHkaZd1/ySLI+Ew1JhwX5QHi239rn8gVWaqgd7+5Htx7A9NB2zBS97esdqTL9vRXnW8Vks
T3DDoAmFcxGzL1T7XaY/Zc4pRdGkwDx5bRCSMw7NoG8fsaws2oTGFQ5jBEnEbaO6iQpi1dR9pGdR
n6w5SukWgiE9nhfgKQ514UrYvUuH4m6e9cwniZWN95s4euWBdRro5AIHXXp2yHjkxX1dXJuBTyP7
MZe3Mf8rXoUMJDklPaTqyUreDfHDMn60TgzxsWsbeCFDKByefBDlg2JGs3ytU0L4u3KLV+17HsmI
RrikaNeOcdbU+X1n6wdYC64xHMHVLeZbzXez/muMCypH1SMu7pJ0X9TR4n7I7dimRFtBT114flVl
p9h8bXzNuDJeev0Vjn8mWAcSSQSuzBt7Z1pXvdytSIdbAOTA42Jpv7X6CV+my0sH9qPVfVQuRnkX
FhcDQXKs8695o9l3oFxp74yfbnlX168YuajoDipadtYywheyDGR81DVas5ek+yzkL/KD2lKiW14W
DpC5AszSEnWZbWXXcd3suqs6RZpGaSsZKwNi8FAFWfmX4JLLd0v32627pTjo5qvFFTifNeBBK3/e
X4PGbJXXpjr0FCzY5VeKjUM0kgKB5uQtir9oFy2JquFE9oC75I2WkGG2x/Mpv+i3D5lWBu+84IV0
uHYo97k4GPWOdKntfQkWWXl1bqa9tX5aTFftfFHwnK3jfd5ZAfa4iLh7TbNkTWw0V2nreiTpW1Ew
U6z3jvNQTT+iG2PVKXc3QOCa3WHbwpgdIzqH2B4QCs6V8SY8h7/ZdZQzbqiJmgheBytqr7xky7Hv
L+qzKf9uTmYiTx9eEnFn6Zc7uFFjtQUjyc2BrYI+qHFF9GOpx5cOfIRZ0Ph0K0HCZ5VGojJDg+Yo
g7mZT8JfjCKcQOY4M7zy5k+b+YQbViLznhrZi1E/2866U2CQyN4kxvWLIXinr0XkYgVx6yxiPRA6
HXMk7nplOOvmgZ4xX10QlGCeaTg8wfiRNfkCfs+CpOQ1RayluKty6qNFlt+3GhtGq965dJbxGkNk
aqM13c55M8SSYi1ON+Wv4ItWe4zmzUdqus9G/klMzMdndfLGKR4zlu0r1aKNs1/xkSZc63G780lD
fDT3LiXOucYvm9LnsjprCGaE1cfiTfHek1rxQUnuxe2uhMtqG+RvOdXBJMc4W9anlZJDswJMJXiC
B1uASneuWWKGbf9o9y4nMrNLqp+whnG6YH5QnzBghWVPdjXr4Ot64ep+DeZzytDNBpB/MFy5ROwY
lIi+36oNS4wWCeyb9kCo55gRXjWcJCamuLNm0PnaY5VnvBdG9qR2eMu0Y8th/8orvdePdMDQ9GXz
8dPkmHqXxqBo/c7TDiO4IdZL/L3uYT1R1KZ7VsgGMKD+3HdN4W/0sqmUOHja0aEse4PgDkLX6cM6
3R4U90FTty8TW4LYLo53n2SPqQFEZ1k5bg65OJJ65+r9KfP3Wr60bQyLceMirut3nvw1gJm66eJb
k+uvdMZkybO2vmvICNtUHtW+fWlJ+NOB9YHdH4/872D9pZb0CcR1m7krFS82zWxv4Eovy+LeTRkU
aDFayVcvzHQ9h+fE3GCCUUspD5Nb4qMhhsZIusB802fpixk5hETqjIld4EDuT7L9Kuu3FSW3Vu8V
fZ9yFynb+xQp55YhB6jhD5OCL2o9FG5y7Xg4bxHPhIyDChk+xT8/NnSK1oxTE1kA/E/0aOwG+1VQ
9tkbnKVuH+WEJAWXxfEfy+WDsbjPqWP5lnc/mxVoIPro1n5nJ9B6WHup60uCENZy51y5xTRluavz
JOzRidvSCW5ccmOa4qoeIiaKoFPNADpLw69o8NYHB/XULvvHocJTx0nhqM+O8u3WI5YTLh8uCUta
4SuliDf14VZOqtTXdn1eQFfZiRIac7kjxnNI0ZQpb0T9tHf5eh0VFKOPwuSPE3y62Zs2nDss/Zvd
QhNaSBLo/En6qQYpyBJrry2v3vLocnURowy38shIFcKiAG6l7VvWsH3C0E1yYTiAFNk3znxphzdB
4DA/YEAm9MEJxbyg3kZL5MApCwRdew5jJCgOv8GYNec0IFw7igPhBiAhfnf6R20ePGBgMv105XnI
aU4+s+0l17/wl9/GfxykbMNI7dMZklUL13yHK3grlCsNk/uWP6bsJlpIy3cAZbbfjOJEO9xFb5yH
dEjvOt1+yXJLR4ygMk7NCNlg13lYmjF0lDw2MlRxh5wtkAnHF6VxJb6JFZCKiJGTjZD4atIxx3jm
GHrho7HfLROzlrP9ZmO6X6f0iSjgB27YHinEeU9vGRNcD0ABtmS3rDZcOGnuFKs+Li2CqFabOwv1
LLeHKNusx7SpY5t8vDbYnP3EoZElHjzBqK9OJtEN8y23iVtqbc+Ss1+P2i1ZtvXEowxMVQrROoKP
PI7TqFoAYIBIRjeCV4nG4js58FhVZb+g6DZ9Lpt7TymP2JPE4ueP2ztyhuGzLW+ivNgQiGTcFuqf
hoo2actzsTT725wNUvpYLOlVdMWDSqqqHUkBQddqyDWwI3IZ3uiTjCcPX8qM8oN51WSVbz+A7X0w
i1vvELk4q58wAkhtNw/ldQCKEGsI3jCIZWga3rWuEJZ1t3tIihoPZG2wFbJrEiCkM0u9etVbvDi1
h1auG15zENn8SpXQHJnNAjpvw0tlrS3yQcvjNVSc39PW11GniD3lM89CYP7oDfelyQljLd5jrsmv
qWm+qh4TX5oU921ZveYJt4NRFVeL2gM/MdrjlFTfDTmsduXa22rEM3mCdZCno8ns5nUfbmH8WSPI
tmL6Bi9ENj/X//pqu7eG1iMQzkhU9f80htZBQbUA78VbXP+2UI/aQb5sK9uWWte/U1SvYM3kCy7L
WN1csh3zW5fUd1hvfgvTMY/zwuFkw1dKMpOib53dce6YPc7h4reDg6oSp8Vd/djl6k/S5lco64du
NY+wce5w/oUwGn+AAN0nc45nd3zgoj6gLXet70gkPdxXGNdUE4/f7MaYLE50lVnAeVhB4du0A8w/
cN9gbHqTupuX7a3rvW/zthauVnQSFJK632e02cVw4yjhQx1Qewt9FjSGmKZjh8orN3Tq0iHIqCxU
Sdtk0KjEGe8UK5e7TG6nre7unMJgz3lzDox5ecAGABbEFS/OxsmUGdjNF+u4Ah2LNA+sI1yNt/84
Oovt1rUsin6RxhBDV2iGxHagoxG4ETPr69/0a1WjqnITWzpnw1pzpSvRwZPp1bVxgrSzlQXrgbRv
qws8KBaLipRHNJIlDJbw8s2kfk/b9K2LGN4T3/yRxPMG1NxpnTi1aum5MtHe9RJw+pBhn6CF1g/a
IgPVlD3Qvn8SSsNxxneLGIMg0E5xJC0KEIgn9mhRC2Vp+QeNcEsORYAk/K9M1UutDjdUG/Tw0XyV
KhxjEJaYAOg4EDsss1Z5hPzM/lI+L4jMvJnLnJf7FsmmB3F1tFV6Z0dI5HvWw/WD0EkuLJI2R+3m
L2j0j2gpb4Ia3tu663ZNOuzVdf0I+3Y3Rn1gFrKvP43J8foc+IeBnJifo2rWJPMADmihz1g19ltN
88ex3WPTZ7SY/gBbPMQTuiZWaCm8OUuuv3Cbsm9Sxb+GqZqTRoz45BzdnqbHxJNHAn0ZtCUbfNgb
K23a2G46cL89WEv/S1PhyyiHl27B3tu3ZvMmdGpG4cqboUSdv8bSe9lKOyQB2tHMBrwzKDCcTq/u
/J7k7SrM/BPmCkMouYVS3kCV3Re92cercO+a9c7m/ILOvnLDZQ1m8qyQ1oIpiar5jZwiXomVmobz
GbPxv56GxTbZtygRsQGEatolOGF6CCYQAA16u0uSa5L2iMP6cIvK4h11kcj1Ir+wKQXh0l1w+x+m
Sb4vsu7r5DVXYGprI9qDMv/OOqprWK7svod7O+vuQLECuBix8UxKqyontlEI2xhsLSSg1tUMfn1B
cMjm2sxVDw2YYgt5uJda1l4eha2uC7/NCslWowMu+pHfYqGfiCsbBPa+UCbdTkDmc2mahqeP6otF
YqqLwoXhztzd1CejNsSSwq1QXyVj3ihcNFVS0+/g7F5GeXUEazx2o/Y6yEgv2hFyLEqXxClVYd9F
yHALdbQVPd4/I3SjSPheIx75RrYuk2XK/hI2NaT26Ibf7h3ixzux3e+DxMUysfMUOgOZfzHthpix
TKZtNLIBEHnULJ0E7pSkdhegi44q9Be5qN+G/Hky9equr5Yz0nk8AFagqrzIYcZfYiDOyMPoFjKN
Z/Nl/bQjyg85+zJ7Kpy5/iqi5CaYxq7szaM+h9SKUm8y7eIrJHfpX7GMH9xTzLWZVLKo6X3FoJWP
DG+s22+JWUYflRgtiu3C/rTSxC1K0lelTxe7JJrYbOrFX4UfKFCMHPCYS+xgmMYxDyZSeN52ZYoL
8xCCqEjnq0yT3hHuPOAuTrl6BU2AAtBtW6HYmDqMySZkmgc1JFEdPEtAmkWXgMhdiJ9QS5SfuelS
P4wX9zk8NEQGuin968A8PgHLqgw/aLF9oY5D2C45EJHSOpE0edUXi5LZ+CdUd8007YgiOllDrzYM
H3OBk0CEmvOfENnvSnMpjDIPHLqhXEBT/Yca2E2SNpgz9iUl709U4r7RSFZOjoipTvgX3iw2KmYE
uqkxj4mmMFwT9YY9cnqvBYVpH5KnoFehcylD9KKvTxPREHBTTo6OotcQC1eiOI6YsUQsVGx4bQiv
XqRY285tu29L32x6rsvVB/3pQjdk1MIGTb4BlebS/BCMX0hpbm8pl3RVXhWBIa8u+9GqB8bQOJDh
vg1Tco0m39VqwUawu5QDJip8t8Q28tRwA3Ei5xEQI0O7K8XfWhl2r3wwXL+a00MusXavNCcDxyDT
WTTxfq93HHNNg2pa8WIzf0snH6QXEMOFMTsXdMrktJttOWWez+4aiJizMAxZLinnAhjNXjIRUHCO
jR11SuwaC3tH+U9a/2qgRAzS0dIs+tcsnvR0cMrhvaoke9XvawoN81NQfKFk4VnUh6mZ8RnLEM6q
IETNE/Hap3LBuBm12vQ6DNJebGmHZYNhdOsIIgPIpEEm3B3BrjIU0fzQaI8j3bcYVidJTdBVlJSQ
TbmzSgImCngjjWKgs8zXryVfkGgm51VF/BtZDzAS3wmDa3Fo9/BwX/MErkHUXUdF3vUylyx7V7E8
9WbErjtxlpTlaW+oBwFTbwmcLa2JOlA3ANt0U3dl7oR8wK9quVXExFIt4JjPn8X8GYupl7KZnPXf
0PCHgdMuzoIayftAqmeawGOIczcBotNV5qYLGaeqGhCTaJuYiLbrs9GDBhf0vWypAarqYBg4NfnS
qqnwi6lyR8SA3Jnbmj+0j7KrEcWncEYuJqVuMo6//QDtcVXYUxvaJcoVV+3UACLEDs8neN0rqFY0
YeCvrRUuSxlUhIrigfFKkVHDMpn3ahaPc6miTTTPvKfbyCQ4pMrCKyL+59TKqfJLAiWLEKNLb01f
EUOHMH0xUSGwaUHr9Y9vUKcvGvIjjrLTlBh3dbnV6WtWfIfqZ4m9oGeMNDHsiUvkQFN2qEYGg4V0
zAiCr6Thi9rTp8Xdi/Mxzh4LIP2Cjbg95fUmLNudooNDbM6t+VjyFxmWaV1cxGe+TqTT+GaBxJ4l
Q48Qm/pGq7SrxmKCtjIfj1b7w3XiprGFDE85JOlPNL+1Q38bavFqtc9CMoSmdm/HZJ9Jl9xCpiYa
5Rej/jNo1yWON+aqsZoXUdUKy44y/QUQEisSLBlGnrl6WPs4Xih4vvApa9O3yAaSW8NrlPKTTAIG
xvEGSXNAXwVTI35JjWpDoDJudp3+N0MK3gO+NQW2aOiZsbxDDmNekiFZTyTtmbIBBM/gcPHKBQUh
YmEy3V6T4l+5DptxKpm2MHLU5+vay/AEftKJI12d3Fzz8rkNECj/G438uiAEqIfYxQ0UMfuNIyIm
5mnTxxQbiCpGVjCS+GYwokCuSgzZX/rMIQsPoyJ6bMAY3HUeUxWkSEyUoPwjmYcMMzgsTXFhgUxG
F64fINchnt0l2jbNO7eMd338ZfV7wDHcSqymmHnn085MS09mRdYWDwOGFalOnqEin5DSAHh9I32x
9yQyz8bzPqIVUuktQh7+JHK42khxN71pQANQqk4DDaWYkXnU7K10lBmAmKQPVvj8oLdUkGmHjX1a
3VPQ9J2ltjY8+jfT4G8faUZZQmxgyNzytN0NfeiGJiakRCSyrV/8Sp9VJ8mmY7QgGVPljUBro6a7
WlN9pXtdstcUd5iQX2NW/eGX3p5T86p3tZ+O/6xSO5DrSmFyV9t3U0IIGkwAY+hx4Sd5wNQYIGL4
MSH8LDofhP7Jm6ok4UMOFxfL2na1fjAH8mEazYclZK7VVrs610UvozyvCkZaeCNu5QgVoarEcTcX
wOzKZjitJj46rW+2YfU8BhY3yaQglZtfWWNjabxO+V87HXsZXx7mdZCK9Xe4FHbcs8qI973iDfzZ
BGj8MCMuAS9+yqhSMm5AqxtpUTQH15IzGzM6ZKREwh5qG66IrZi7lCdTtMcji3AV+DCpw1EZ6L2X
xWh1S2nXJhUnMyXKeX4fkbOtm3XeTNM/SEV2qXp5tJ/rGw0Vw+7O+B4zV2LDIvmmcWIbaTJ6TR2t
O/Tq51gGMTK3xW+vdEc2JEd7Ur+65ltQHHhR48gxxDFcO0XkY3nPYU4LQZfdtPkEK5F94HCzGFlq
6qupbFG6LhFOCCcNd2l7bBWG39dh8qdxq2vf8rwz2W6Nfi199SYqVKwWJsPh/CHl66lKz6DlRtY2
UblPTLyfETyKjxoxFnsyfBCtjA3Y79uUV/pPX1yr/ABuvBYBbNRZvQjpwRAA4blhz2RQkv2ShmXc
LfWWHAZuKF9UAkjWk+nTn0gtwIYLsiNQPTkzcjbmwmXAxPQPYVCFwNLCw7zmnxXbNTxHgTx91dKJ
nIDTXLvC6Ci8iWl7TYu7iuaFINJhJzXM6GFX3Xir2OcyO2x5o+4syNp63kbykYluuB5UzoXBK9Iz
9E2ACclwFp8xBJJTL18hfoX6zHPoCDSgwkcsH/T5G18arBiWKrOHKcGT9b++YTLP4cKEstWCGpA9
46JebJ6a2m1Zo1PjDxtuSOdsVW72ei9sSQDzlnw655l0jYVXEVhuot+t7k3meARRDfdI9hiyAwEg
wdAeYHSNxZ+lfLaqL89vtfQe8cibFloAHPJQ2PZaeyk0j3BSUwoqlBTrSwPDUdlMsy/JOyY3IwmB
WsI9MjLIU164rV9wklsrr+ChyD8l4jU4LvsXxkHyvKdyorXupFPDLoDBd7ERh6DeFzrW+K0uk7gx
eDNKVOby4OBrLCC7qkUQgtnJSeutxofdH3UWUnw5BnpL3NvBAiQeVAMLhtYVmUDk6dWcfXiYseW1
M+viXSKfjPgAL7K2UJb6EWghUlU7PNwbozws7VGuwIo8LcUu8CkjfrBG1EC8UI0NA+sgd079ZTjW
i51hPExvvXrUko9JfjV5v6utChdmYaX4owNv5ERbAHVOfA9O2t9QEEil16l2rh516RH3f8aXgm4f
H6upg7r+xYkcIz7MbkXlp8qR+a/dsNtSPAbALA3lyMMP0Xcbg6PlRWHvjW1FY73ly8RNZCdr+eHQ
pFyYBidnuZX8k8xbzF6zfcGfnmQ3+XMS3bz47uSXtAo08/AkUXA8jQxCmNNsTHk/phzaOwTTKLrd
/9elQBHYKKGdd7X5YIQXbTiwXuZe5byH47YTI5yo+0bxyj+KbXyfSrevDUpXYOJBDgwOj3cb1MmW
Bklq91GBvnQ+EAtm5yHDrF0L3AHBHYnm6U9XE5AQWKYXJUHRvBj9SQacjNwStm3kDE9yNpaPAZ2e
ea2LrTq9LZMniR+FjnjRwzIRP/lIDHNQLFEKcO1i9gx3SvHSrAfJdPqn3O3IyZ6t+9J4r8yrLB8k
YdeM3qpuco1/ETHsYe6uvNIFgljpPJRsmLxa9zXGS7WzlEfYG4PkUw1BfCWcshTgQ8HKPsYJdTUB
ZbQu6PFPNKLKclEmplzstIiM3/eoakcKU0djedGzgLM1801otiJ0v3kTDhtdDkKFhCAiLWw8mej1
TVK8HUR4bNG5aFsV1Sq4jG1IshRMk3mX9h6ie6VgCBoAqCBhA8Al9Zw35pvp+RbRi2J1Q0bE2VEy
O/lDp/a0lzhts/qMlVZEffBi2kOozx61F6KU90g9Lj0pLX8iTEkKmx7/oMoojn7cjvr3UjnJ1otp
cNttw/kogiGbBp/tuwOLMuWzAF+LY0EKBDnDTpIVp1699/BjV7B8YqwcAN9uSDHdQ/xytHSb95sO
RmOI2r5nEZmJmptLyimVhy+9GzZhRbhBIr4o4kJuTuExIjxWPflAWJyJnzdfqIyeR079qxZAenWp
3hmx1AbAMNj7m3w8YrTeu56u3pKmv6ES/EkVccsoXe1MTwxx2MZP+8VEcYa7zIzHIJ9Dv1AWJKrV
dkGZYj13lHNqz6b2a1KMEUNqL2lJN3ccrcQ3IAy1564xoXjXxDRd9R47BBYUBXBROv/Gw6UpSJUo
7Ck5xMLbc8Axm676xBSQ8+GTaA+pVxBeyR18bh2zrCTu/W4peyl5V/lmES2jm0U30WwR8YuKg9OY
S/dg1kdR/VXio9H+qsK9bGjKifPjkln+ovnfXH4jiABRvwo2Sk/0IhWfL/0OJe5unpzWWT1Gou9P
bMbkIvkC/qyWdBJ+iOwr2iS3ln1p6iB1Fr8Zo/A4AZbXklcUvGF5jUEfaOf1kfSsin25cGC6TjUa
Np/6JgQDxAdWej3qsh+MV9rg6EeUtFBNK7v29I9ycRjo65iA/sR98m0ge0YjeCfqb5Ec9GStsW8Z
RT7GK88dPw5xVfsZGtTdV4pPJgcldAEQ7c3hWQ4YYDHc+i74erWN+j0tBXuJBJf9PgIbG20EdEj7
OdpQDEkM9wKF9ifdxihKVr52f/jHoYAEg1yrwaXg0EBcNluB2I6n/hsgg3hMX5HdgXShxFxeij+U
bAbz1QrMEE87oywbDxNva3oTfsOjWLpg4KZdTS8ovFLIyCg+DumB/mjlsu8QtdjgpyDspXZ0mj8J
lAigfJj8SWBJt5HEHIW4uEs9n4aWWxg3/cb8nj/yB9Ja3UF9/dUhNivtNJh2wA6hE5afBeppGH9M
JhpbPy7b/D7wNxtfU3wkNIyWhfXzsm7yhONwUyLMYbNC8MAJT1m8zS/QoeBX94jm39N/cnvA+pCU
W6XCFssi3F+wvFsk3rm5vJF2xLhpG4K20kci0DAFbHGZP2nVZQ6sC4xqmXL5GzPJiOX7Lpl+j4aW
KapCj8V45mUefPbiFbcA6twGWAzIu20yO/I5u+kun5f1Zm3kPzzDzR8uhXWF9bjrz8ijEQtNuFkv
FAgIb6XX8jOkTEk9Kodt+R3RVf/Gr8gcVPAax+gXYUzMfIhfZHZNhHWsFy+INhbxAt4ND29th2cL
TvvPfDI4bXOwJESz20DS6U4V5a3d9bqzUowbezQcMtIVUDiSvdxwIozaJd0jO5RQ3DFaiLdyZqM2
xJKOwGgCeQo04MDD22nQzW5G7ZnJo01wxO3j/LoOp2Ky10f7zX9EyJzahzY7lNT1Q56C7gImovBl
pN16MHX7kVW7k6nnilWUQ2hRxCCYsriyn7jYFxXpW9D7xcnasLhGHMwLIgg2/jb0QXvd64MY5hxY
F3Js0B/bxnv3bfxjq8ji+xVfVINknnsL1DZCGwJpJPTrm7S5j1fogVLlMxiDZR9nnsV5/MKuPVnO
1k9ufWUv2XjOgIwUNtEEmF9gqTpMjv644SmrSo/Nb2nsqByaTwbQ1ncuOQWD82iHTZWRpL2+43kS
or8m8etlJ/jNY362i0j/bXU/z0E0XgYNPboTb4rcT7pjx0+LtvqJ/eFiJUgg9lUWRIERjATXI1Bz
MuSmN+5o85bcyn3xK7+33yQI4g+Qf3S8DEjV75Pkk2yPaeEmdJgt4OGxRCBhb9VplZ0il11DepIN
ginda8V7A2JaXTi3NF8UoAkDXMFv67Q42xLzT5ThJGknU2FjprMf5LXoOg8dr7lEvIwPplEcuqcy
9hXGTLCTreG35jqcENQTz9Aan6OmMEz7xjJEdRfg0IW19qhDNoEMcJlp23p2SDNiulJmaP3WKPG2
X4zkxoqwLo8lAXEzj/uP0p2Umu9IqU45aTltEWjhQSBFlhCm7p/YmjZkUjCCX2p5gBLj6r1FfUnb
xust0aC4jAFKeSe1Ph0Y2QEfLWBH7PWVZ9bamwWtta/Nb3X+y+PfEj2KoLxqKsSA4ksjeioNVOkk
9LdV8aGwCiwsn7R45j/qDkTlER4Alc3PsEGUgqOBsxNZHc3DmDEULp71V/NQB4Aj5C6LCDiaW4lU
uTf/DM6IMotcrJQoR/cLCj82KFNqp9pe6F4yRlbqJ6i5XscWMxFJGP1odOSksQVxK3l4zJdib+La
W5FFLbRVo/XIO6izZv+odTc553wwdECHpriZssKi/VmNQhnu7zHCrQn7Q874G/5Pp2zEeTO3+MAQ
YAgSTWTwZFmSXRIpMPiXE1upluuW/1pFcJjPHHC0esZlLHfqChcWpPAgbko6WJhxaNNzMiLbWzqu
p/lJye7q91jKD+QMjvQ4sla9tkLqFRWZfyoqYLh/EltjRWXGbxVern/m8IkjlPAjrNm146cmqW9K
V3U+9KLw6GQK2ik5JrLshOoemgP7gW4DroW+vtiHMk/8uBJ6LDTuPK7Ya3tcO3BhphRUs8kbR65Y
iO6N+2849Mw6yd+jmsyPma7u1l54aboWER6nEKYStwlT9O9iPfD/1T9UjJZWTVnHMl4HXGjHCstH
qhf0XgFeexHWz/oJceVJo9a24ygD1V61k1JVXoyky+ib15RmrxJEZ4HaoI7mxuyJTwCXCdWKMRbC
KGAjIq6gmG0e4vOWo1jWz8PyrXLJCClCO2B0hoh0D3uriEPMINRnYALM8JQqiGWHMlCaG1PxrkWK
X/JgSdLv0PLPCqqOLHr67UzqmlSgouqttyj90CNq6zrZ1JN+FCxkHTxQdbrurEnNvdgSblXS3Uj2
eYCZdiI8ujhaePvYolYCd2wISyLu8Yz1EgyAHBsyqvOyEfHUQugxf9HbM9h8yhYT6dhWCW4P3kCx
C9qi3UVW42ky8JFM2feg10UB/R0vbNtr6IEWZnDlLyE0mIEY95qhPw2JY6bs4unoIbleIDOoAISa
GxiGbUtSB4dsgbfBAqcyrjtTMHcmQdiiMt9VGUBfqB77sNtaSr7RjXpjzTKcSek0l527QpQmchfL
GboZDBEQZ9/RGrrAIKkqKAHq5kFUuT9nEgsnGnTUp+xfJLhMCw2ZobzqJH1BT8nMnobOOnR98RON
xzx7y63WnoaXqECbU2cHoHrQuhlvwylnzStPp0ql0EpU1mlIDZNEFThCoznQFAltu6JAPVBpheI4
PWt1LG0zQPb2Io+PIuzdnHGzJc7XccCk2M7UZiD85w5pHV6OAUQEP9U6P3NdZPT4pvko5H+cAn4X
GW4Ws24t2BK/4aNxzL7cKUOxYSdvQ618SxDxKGS4ZBWNzXKKlmsjX9NIgKGInnDVB95liU0lnnGS
/k4ILCj86goA98li5Jg2UMFxHwyDRg9NzA5vS03wxNwR3mlCT7KLBgk81nmSMUmwsqWOS29s38K5
2InSsq+fJgItYvA8WTJmLd3EZFXeh9L6IYxlm+RZkOefOn9vp0mBwqualwxgdF/ABjXlErBzMmB6
EdFPiehneI7UeulQJ6TUabPOudrVP4kkWBhw10CJEs2B6PFZMKgJ8NTKfptNW6NQXyCFdHQRO7Xe
Ay7Q6BJN+BITfj2BUVcfjThvhL1VDFgGV3Tk42+X6tdOIca2H7yOalIAYhu2HcIM04vB4tumzMk0
EFwNDrjZhXRcZmIcpUTY5p16VPvkGEbFceLzNh5h1B9Z2DEARzPFX8la5dyn6s2QhwfcxfucksZt
fOUJI6M653Yz7aeBYyXboOQjY4mp47IkGemnb4sXa7Xe1CL8V8WTXzdIR1DD75C5XqCpA0OqbxJA
vRaMjAH6UEKm3MgIz9fOESXFawb9tDASRnxOeYE8DicZbTxqTOlXZIg+h4hqtB8wLu1ED84SRmMy
KRQGkltrX2s3ekEvrHlD+wUAqTTi6Rw1COoq60W9ZNLfujJyYmK8ztNSBLIBA35SQRvEh0imECTr
x+30Ihj1+HWCHINy4qEX6Zb04N+Mpi5dCIXkaxNGxtkdgzcoz++lZW5Gc31pEc/nBvJhPLEEip1l
FqItg+eOiJElrl5LCfcv5CJhIV0kfhXq+YfHZJdLtGAlZLbuKnRTTwmdnQUBxCq7GBNKWoVfeInt
FheCxGrU5NBY5hsZbN6AXjSsgkVOmGHLPtGwlOkKNZjFWSNgFMBHZk0nCCZBYwpBhhdo7kN7qKj2
M8JWVExvFHnxI8GlqFX7IfnQB/anxYeFI1Kvj8X8JZqnefoWigN5xLxR0ibHhwM6OChpqpHvbWqT
eQdrFtSPjsrWyxwrPx71Xaq+AcRaYoK75AqrCh81Eih6wwjVPOQqO44E+nZOCtJ+UcpRP3EjJibW
drwKIVeOqb3pzBm433Z51W64/dymvmhF7WIqdMtpQVcX4opHyp2Je52hTwbJIZOz73RAnV4P6hUy
6vOF8CYwi7pmBUusuJHW20pmgnSrkxeCJGHA4sK3K4qvGSZQvAIgmLHb1RTmUoEDN2kPCuYz4Fon
zejcuKlPIp9JaiHA50RkE2JbTBpxI6IXyV4IlHA1QM6zVV4rtBia9dShpKD/Zz8Rk/2zjgx/MyA+
LDqmoRxsokRBr2UrWIF/GIA3qaXsqOX2jUyMkbx6Y/wcwsvs77l6M7ZOXKn6ckSm7E1syrJlIRcN
sSWJRDoRSLG4ywfGrejddh3DEr2btggUwOqLuxh/4lTJPtU67p6FrcbY/XuuFdm0uI11TAxOMDY+
pc6auspf80XYK1J17BvrLWvSxzot23ns3VZKzzWz8zGdjjojQU0EgzNAJ8XHna353ZDM7zGhZjf7
uwnURqa/mJBw5kq8N436GtXFC2lbW4NRqp5OuzzMtuXMpRX3Tib3mlugWehkPUhDzkGzoSzvzC2K
lF3X127GHo3fAjS5QQSKS2DuA3DvPk1yFOLjJiHWUeR8WcphG7PNxWtxgDkAYcu46PL0oYGAwTw6
HdlePJVkYRZ+6EKNsDjL9/oos/2Jih2ZqFRa2fAoUmTaWB8bwPYtokTwf2jpP6LntL3u/tVUeRaT
tv+3IQvWhHgzxqET9dIWyAHgTGZ7GWxdxBh6Ku/WJ9hirV5z46fr+E4zaAb0VFH/JSL1z4bfNeLt
XXlA0FdgyFusj5ZW8hnqvDQs4ysko8Cf41v3dAGuAG1A76Dz8QmmxnQL7qFnLMiOXp7ZAzBUJq+E
H8uASK+DgSyqcJq/uqG2kQ8GcU9IFp+g2sdbgSxwxxw7ArcLeh4kVVZDAamezKdq4YIgz1ma+iMM
mciZoDMxHybKtuh0V63/ZdJ3wbBHwoMC5YGDNCP2RpdhreJQYBYzxtrO1PkN45GKhkmj6epaq5LQ
kF5y8PlfRSvy8M+JdalH/WeV4vqeI+N6LFktXVskPZekKhZHWcbZb5alOxWENrpUISpirgkNaTOp
p04zWFaORvRmhgaid2OwPhXwcQwxVkDfEsKxSZfJI+AJgw7zlKkIeErRo8QofjNpUndaWxtkiSNm
fCkqPoiWKIDtXCdvo0lnD96FTjdPokDu5LOGLdor9FXf5CBfT6mgjp8owdjz9y3D9XSVj3LPyEgJ
q3I3xlwLRmdF9LYqHX00jwyGu/1coYfU1msZR49YJ/xsafU3UNKSx2fDxaIQiIGQ14KlLw/3CcIx
qnFYWN5akSqnZbLuSeQXvRorp4PVdfkhXzTFn/T6mcZumLCKYlCNqMCWY2OIj7VOP2Wd82zuO+02
LvPqknim75SZrLSiUzdqHlHT0WH6jIlD9ivGwmJi5Kq2lIQhndIqEa6oUD/E5HidEsiJZMugnFQj
4mfSeQkPojH/pEajkKHxZKuaafQ2jDo7cmEt6dSYGY2AvbjTul7bWAQv2l0/6PiJmtoLpWJyFBCJ
+OpBhZXxrAfklxYcqIqk34wsxIKo6QMDu1LElFTPf5rOBlGAQxq0MK/OWNQFTHsS3W9GihFe9eEV
NBB6qkJoGWigTbWCNpLGnZBFnLCCmgVoCes7xOr80q4ZxndU2Awqc1UNLxZR0E69dmGgJtYMvWQO
sdTlXeHmRssiu0ImQJl3z0Ks9Q3rci9rEj6DdGyoWGYcWZ1ikqCgwRDKu769SvK0NqjW8GEroVmd
rDlJRl/tuYvR5uIjWSiH8BiPnDSh5EnrzJiIb3/H36X6IUUf90z0xT+A6RemsaNxNXlZknx3fcZs
yISqRsTDPhpQCiSohT+ybuQfrPk/0jXXH02oZGDv+4bQvl7hgYvzTSHqwL0HZSQUB4vKWi/TKwcA
g5OoaM48yhMRUSMYHaCcdif277jLG9sk6csTzbo/LFh+2XTpDAxFmbI7rtGztUp77rn7vLB7Suva
9EfNY+M7TSUQG6Jevy4c84hcae/rJal2CgR54JSysC0nQFz5SATvCNMUbdkoBoDdGdpCt1w+rD7r
bqWQaHtiqCB+cUvyBy4Kp9+Mo5ZUDiUQam3eDxlqT23Oix+z6PIz+dzhHjU/7nu1W1IfDQfKdcJ/
PsJIYybZAEN9twQeEm0yO2aLSYWSzpTxD624XxJMEG9F30j+kLC6XoYRz3KVcUUvKt21lPGniu30
OYc4SFdgvnc9jiPHJEh5Twh4ICzaEcvtYVBmJTBX49lKRcVPIgv4w5Puc0rpofRkXOxEsYCERPxv
83ixeBoQFNCK2WHUZnbfjuVpgQZpT+nwMSvJQQcdy4kyIKYhGfIAOQtTfMJuq8AtgFMahtgwXYbO
4N3hUMTAJZR/w8LyhvgCzHjmoB1Hsrq3fAE7sJ37jAGV3BB+qRuvkOTBBkd3HfvelMK3HmuwFE+p
OUmlr2hYPqNc/Jlr/VWpjccU5sd2HcB7i3kUqIwGfos6Ka4V+FU89/z6SzGheOlCyyHlT3cUS7ll
5Ku7BqRfG0Zj7NQITtywlD/CxJqAMdABFJHUO/VQfCiR8R4Cv8mNKsapqc3o2p55GjAn7LAtGV4r
E1/vaHaCHetDYMUD+tIm1c9yEZvH0sTMbpTTiyEuAoA5dGGjhEXdHKiepgzBTEYcFP/YbDcSa9hB
ST4AG/+RQlAwiG1ZpsfVSnuuRr4lwTBRNcBx1PCrQzbB05vEslNXDI/U2dbvsLt4zZIax8ZiYcWb
IjqETsUbre/BRBnjWy+NXTDGlBYjgZD7Jqm+QE10ZBSWgP2hQuOLz79SmSivtu+QaJU8NZ3IV5uL
fMkWeVEtVDm9PYxNJGJdKxvEFsYZQNq6n1WBOwsaYKCMiwZ9R8P/O1X/1mntbY7sV2z+WrBOQ36Y
Jyb+K4iPDfMiMrBp1qRQalxpWeWv0Sgt7tAZ6E4chQz8V+g/IcCIhNAbhzx4yV1HBKqZqZXMo2Kd
4VXeCN/ponwrpbn4YzYcw1V7LfLVqyv9VuAGuDT4jzaSOOKu16zJW7Uehe5qbtg1mjskb1zDUbwR
KmSDKrxaht+aBc9FkW95G1ZkBJjVYemlL1mKPRwbFUNfCyhmNH4NRGbblQzhI+rLl/84Oo/l5nE1
iD4Rq0ACTFsrB0tyDhuWfwfmnEA+/RzOYjb3zthWIPCF7tMVMzdJ93BHETdQOVlQlewOpJpAhSMI
AT90BXtjuQQBhWHIFxQUwWowMvqEbNwzAf0OfDoaOZZnwzJ+hGqeZ5cZUC1J7WC4UmxFHj5ENodB
oDWq8dD7CFpci7OOelaO6JFgb4fEqXlgyQhjRIhk37BwQJ02FzYHG1jsTPrOUSACYZN+ipF4YgMw
hmczlUK/WcCgaWI6BxP5Lezkm19R16q8v5HG4d05JtGAndd9tYj4112nX1xfhHsoTfkKAFuCoRqV
Letj1EoTvvAywe5ObNE3Kncf6lJAZEdV6zWE/xPGYgZfwCqQdyZlc8nsxRoYjYDz7CG+Qzp+TcuJ
3A+zu/k27T96KsZKo/MmnIGaqNIcPe5fhYtjleW5veMaamBYd8+phKCVT65YIf3Eoj+EPD4eMi4k
7oj/E/BN1XI2TGOK4aVSyU9PDjj6DHJ2jHou95iPlr40/SdmK/8Sc/sZd5y7domJAHJ7vC+88UTQ
HyddVaCN9vgshiGndavUOWHVfBpdKDvob19i1vyhYxp0JLVxNWCu8B1yF0CwTpKTMXubWXi3RA+/
TaxfZeMy4ijYO8blhXJKsuieH23H+Bx5KFepqf+syD6TCnguoHHHhflLgol4jloDTVGFDkn1bEE5
E/6VQ2HuMpIegF2QHukwnFlN/Oq/qrIMOmiMBrlhP8gkOjqCuX5gLEaC7mEeSh6/PCQcsyJ+SyUJ
FPCO4JRJX90GPdTYdyzWnflDNrTHAlU0y1H/ocdtDZTdbthEa5r/aUKkZrmMqJX+tB22TBGBwwNR
WIwkqUBG7zwDrkekiQJCyOFaJCRHpAhRSGB5c/Gi7odB/GR19M7vFwjGAXf2tXMwbOvVCdqKDYxv
bZRjvCF/yO6VRkovJ3chGc2SKxQkQ57nMS6p/CUcQ/od/RjBAYiD8MkXPS+Nkz5W2ifh0aZvt2u/
fCUUMt0rlaabPJinoweo4kG1tX3zk3662ikNXS30EbY8QFH3z5QdWQI1qBpADGyEQDV1v45TEMBi
ls1aehPblq7PIb3GHY1tENwbXuUdaXndbSvQ345q7FbWYjREn4lffY7G4uIYA5XB4t+zhwrnoHXs
SRyUTvVWRD7yNLv4iGQWbs2saza9y54J8lH24I9xdSIzbFpRS62IJqTh4Oy2Xdb3fJPtrTPx+fVF
zHK7pfisovRTOD4hdplVreOSjWxB/KAnWiBSQrjEQXkwx9JoKV7Dd5s6vjbEz9SybAVrwp4p16Bf
lrgj7ujC3WVRuM3Li+XCmEVt1vHlc/Ub4LqzY/HtQxvc+SXXmXeKp/qA+WbadNF0bdPySE7FnZIJ
S22Opjh3zl3XPDu4K1rv1Zf91zQb1xBdyaAlukN9s+dpl9mE/E4lVos5+Rzima12uWvd4rIAg0eb
nIkmpcRSU7VrTdBRVgJMRP+P2rmO5fwycPvzh1DsIKkGskTZn0/1dkiiTxmlR2CEz2F7rXArt2JL
kNM6rFtMVuaq744apcFsk/0bsSqEzdBam0kzcze7Xw/9nBQPGkpHGfyQbwb28HGYUMQxywP3Adh7
Y+Y/CXw/34UA1nwU1VPaFaeC2EflfgB8WgWmcxMDRYb+Zc13GaM/Ldl9T9Wa+nLX5+3KcMsTkut7
37rvWCsX3tZgcmaG+Y4Kl629ey57LDSvwHtQImJGWtvdv1zuqmpHVXiJ8lckAYkKPy37u1dfHWl/
mfyEVroCoc9YngQ2I31LIKYZPf35qNe+4/8zmaEELHumwr01dAMyo2/ZtINcafKwU7mv2tfGJi4w
ENuU3a2DLkijKBf9zc9OFs1dhlKSHCF68+xFQ1xRtboUoJbKXJ6pfVc5nqcONzdouVXtAMHgUeDs
O+D3vdMIJKOR6hS6pahpOwUwI7Pf2eY+pQs16N4DdG36RP4BP4icZO8QWQdc1Qtg/hraT5P5nPKc
iqrBfW4sLw0JSnWsIILM6cWoUaHALYpfy96lK0uYGv9r+wA1aX/mMWdmCEFbzpvAUbugNldymdTb
Cg/nAr9FB0iBV7uYR0DczCjhuZtD4HGw81c1UlXC49gjoJQyft1505iYT3be8JT6x1lKUBA/qc+s
sor4ikBS009EpPGa6fYohlImvADs8Rh9LHD/Ag+d1ZqwLTDnpkfFVjsPvsb5FZ/VCdATw3J0gKr6
KIn3bNhdDFl4UMReER7CK9Q5H89VZsHWGOtt5bfA6/5pFz8QoWwJwz3XOXbFNWiv7shAKHXvPJaJ
Ce+5le1icXODU9aPLCKex+keGjLKoKeA893yQ175eKg4gNz8c055LbZ3ckrImISJG2+QoNdpczEq
SEtIX0TxTfr5iojcuwSomCq70yy4f+wvo6KacrKtT4CE9oz7Wd18sAtz+QFmpfeeOurTdMLpP/2D
xr7NSkR26k8E9OuMLgdQ4sOi0APtQwF6mlMWljnDKTiKjs1FhRAgcD6Iy0Yqk+4kX0C3f/Ync10l
EZ1b+P9UE+4vUM5viohLKdhaWXD48sVocje40TbpkveuqZAzDp+p264y19xosW3is42ADcSOKdud
F/PVJqTCgndh9wiraLLjeDzO04/uX6V7rCQD2NC5H5cZCAGJpgPorGEfzfmbtuF2UP2eDQRnDypz
5xse963L8ZHxORnOT66fSTNgifykLGrl+SEfEBOoD5CIdzgk1uPQPxJQZQuIjjw0ZF69W5xLdcLL
KPPdXB/68eLhLjTd30a6+0akyEx7tFoYcRoUGaVxYWKwFsxWZ/S8yC5Im2YLNSLDU8faU2T2gQ42
6Y4CDsXybAq1CaP2LjH1jgCLA9x4kCPTmuDBu4ERYYxqwsyMk+reIowOo/7TuCC9NnrF+rxtpYFL
nHNDvaT5wVVPI9h/NyQ+u2mZgtrsgsJ1OUCiQFhBIgoyB0pCqrKRhQkacmqssmEomrgPQwfio7yP
2ycX7lnl3bpq3IEsvQs9BpcGXLqSqRrKXmf66ccJ1AlKKjN+ETEp2XOEmCrAltHc5cFHP5qrSDMf
pLW0RL1NFZMLNzxiOiYeEIJJZRxgLz9mbo83xD/g72UUQTSHdFaF/R5b+b0wFgQllU6LIKr9tvn9
GZsmQ7wHfrPvagBVHH5J+Mvmfi/BFaRWe+jclwYyWdpk53l8Jt6MzPBfFB+myQVV7GumGKpBNn5T
/r51nyyazByT6MiAjplnaB9gVATJOR1OAShNeSJ4pleHrNylaIXUtct/xuRDWLcQpZFP0Wrf1wOG
GuZq6HRz3GBwg+IHHfxW8ZMd/uiWFMFmXdBsqU8soH6IzI7xObN+d/o3WeiG5FeGg7YmOuSWJB+T
hTz7RdrniGG0nPgmHj0PewiHnav/XDIKZ5YNm7689PXZB6EFQE09IwSS6bHy9ibbSO9p1m/j+BwH
6H34qEli9uHwgSx67ML3vnvHEX0X1k/9ODxL71IGv0h5iE+4mybwJDRatCNY1hSwXzal/qUgc3H6
Nzj8qDc6ApkbYEt2LACm+rkKfhamVoUWLgHJnh7qaZ0iNh4HqiwK4trw2DMWlx6LXT/tKtPmHKHo
i1AKTJ/V+GqZhLTmj3G71gQQ18kejjH/N9Ehzr4o/rUT88hrC5t1oKOhgEVzMR6lRzALnxz+DWMw
j15orG1f7yf2zhxg/VKJklnKN5wm/BDmm8lE0Ioa9eQnCKMfsuDXBCEN8ngUB9XtG+9lbHApretl
1IJJ7Ga4N8vbItbS1Z7vmOhgTeA6mo6CKBY/e1HGt5t9CUQ2wabDxcnMG79Wl3IV0SvWTInS8SLE
c4ayKPWeyZpdm1hFrBLRJXMeUT/55mtTpvsKPLXI3xWc3/RqUoBMewrCgtsqDs+xRmqdnWzW03O3
i9Nvy9z3+jdyYfrk/CRIu2YkPwa0bHlCJFbNMVJX8br06ajtqj6MNWJwCCQnu2Brmw7l3o+QTZZx
U66rMYVKjQo2Df0DRW6KcQUImts/6ZBhTyBA8f9P44htkpCJuQkRs8adWCvSiGMGlFkS31oj2zB5
Ax1C6YU6AbGhOYwNW2gFrQD1BtxIesG1ZuLMB4zkXx0VcqUk+Ixcf1e5aLQb6mUbZJCXkCKXILLB
F9ihp6VVORoVBoXWBjmIT0Z415E+27Of6OCZCXyHzvyQeON2yMxNGIiTYSNTiZx9HGdHQS/ju+o2
T9H9oAeUzMgOaF3Wlvdtzx+EbDBSCY/w5J5zNFOmOe2cVuyIGNwPrDxXJsLecsBlNsRbAokZnU4b
8KZEL9G2BwdL5CcBQMyLT5YFdKCY1zAEVxxKUKTbVV5uhLDvvNkh7ifajnP54EdfRBrwS3/rUVy8
5sdFRBwwr5Bt4oES9LDtTifwa+/wblZk3zJ2Lh4FboXYbN9TqjOvf7NnH4XifNXSeakS84y39s7q
yy8h2KraPslj6PuN0SDrOeVtU2PzHhHRLqx+7Qp2Z+OH5tFurHpLm/XsA0JhyrSutQvGlyT7sQx2
mbLIFJxXOSy7WO4CUFpZ/krtRNzKwBC92eeaHGSsFlX9klvVNigwLSENs4ADYFNgN0HJKdvrGNSX
tnQuNqs0weXkIHtmBvbYxU+JwT8mLWbzwme4WR4Lr/sj+x16w/QI6+BoVdVm5oIKSndnW/W+CkfN
wke+ycQ5EQq1rsV7yPs2efVaJM1RTX9kvZH/sary7qHnKQlt61cgBIUiDSMwNdfAd9YQUO4EIjgk
PZveBJhkXnpcHmUJmkQFO8d2oMxg60HWLGqumpIlUBefK8SduU/TTU+K+ArpDIOqNOEsq8aniH24
SsyVpSQb6owMpm5DAg551MFAQmC9bqZw1/TWm0b1KJjMIVBA4oxG1qOG6I0PE2MwksyjEyZUczh0
wvAlW8YLvrFe8LHcUXvewFU8OBcP/pWKsO8MRDMo+lqCMAhIItruRKjWXUO6iNM4lwYWpr6YNg9o
DgfF2UbBn53iJZhfXKPZItHYRowdchiTbjA/xQA6yq7fC8RannxUHCgDxVcDNjcPmrUTP05Dv7da
EoO7/B07LCNiaiWIQlPLeoBTD647i3gCQ789/8sPmkuKzhoy9Ehb36Htpjj3ACpyZmyWar4ZWyq2
VzKYcdyxDeGooVLSDPga/rswgGzNF7rwxEYm1D7yvYpj2E+oeWMbn0hzyPJuB8VvFVfiTVTeJsHW
V0O1IJBoVYzhVqJtJ/nG2vtl1vH9RxDhAd0M0P7W7kXWsAAntBdRE9zHjjpHXUbtC50KYQuBDIQi
fHQoSSF/SBjvArzEupLlqfSzRxKubsPk7csU9ocZMLCoHrKWYXDUTDmOcEvcWRYpBR5YvtkqEQb9
pTGfeqetjv1w+ZNFpAc+1CWIPw5xv8qI2qKUSlsgte5jQGHul4q1bLELsQmHHpmetHLIGh19jtSf
7k8jgn3NrjK72hid0SkxSwW9Hu1l9NIaQLNHbFLxfaee0+pJtThSlvXVvmGd6qHZa+J3f4xug3iv
it9ILgu5/j53UFaX7X1eOtfJiyHfbwJu2KQJz86Ee7QlhyG7Wvw1XiZ2sFI3TAxx7aWXKVQbzztO
/Z/lYuyYPguFLMyUj8XA9N3xdimhOJg50gWfFk5Hqab7PDaApCW8zCXMIPxpEL+aZBuCA1KtexhY
2N25ERKHGm3JtWhOQ/RQBd668RWnFcVr6RkJE10UvOkPE6sPGAybCPekzSgfMcOnZaSvYxk+pL69
gzN3QPrClex+WH2zKplwOZkkZRQtXUeuyTvZQUCrTFym+pSk1aZ3mqNTEWKenpz2GAhCc+busY6B
TTKbEf0hdLhFBfNNR6NZBtxaNvWDM070LXCWsVvn2uCZxpDdoX81HwK8ckWVnIMSwEccfAQyuJoC
56YXrHUjD54otnk3P4KGQFuZbFFt7zQmUYe+yW8DaCPHru+pVZCNZ+hAwydPEH/evrM+Q03AR8iT
HCM4maOXnqFzprDdkTFHzMYmq75ceAEjpX/oXnvKyiwwoHFdy/ZtCDYDbH77bQSDHLBm0dz6NbLM
IPso+6uTvbW8ccqlN/e2XvI5+u85pEMTEKGx8oHrVO1FmdcBZG7looG2n1PrhXw7gIfvVWqwoXyb
KIzannfKxvaPjp/Kq5xWyfTlx/jT/zXT0e+tFds0NNmbqfzU7TUGUOKWxBbfwjZEeAqX62Bl92Hw
UJs3YuCwEAJrxqWDXiFGljsbb4l3DdzHFs9CazKv69W6ChBnuVeTJ7MZojVOcmJY1gTZkOFFXzmk
qwhtHLRwiJE2nBkWy0y6e0LEAv7icX7DlrTSeBSRXVbdXiO78tVfOLzQ3g2MjqGUQJZCvef9wV8e
PJYe1D3yw8mdjSF+Q8RLPHcU8w8d+TLhEVX1nUGLLSENUnExNOyb+yLAJckb43jHIK4gd1LaJWEA
9xbANba2137hf6OoTk+t8R0Q5BUic7gjapWP+7uoHmzj1qb3bKDvGn2YRYk2FqYHgEJG+XepDW7O
BhlMx8ewTepH8vOoUMe1CV4QWqv0jmB5Y+fRno6QS9TiDk1Wkx62PbHzwy2cPDL+OJigIKI5XnXk
voZLvQaxt3Cdddcio2OZ77uvReSsFyCXM/Or4dcO0bakSAz9f8CEpbdGQJo3VzVupOw3vQautapn
o83vcALbpEZXydey5/tzYQrR+rvDQnSyiks0W9g7O8LFXmuf3fo6mRc2lEXhdt+R+AyhF9b6PuqK
+LG1oX2x/Iz+zND1XBxFY/xTuPEEoA91JOJLnYS7PnYRNshfG1tprhez7fDUhw8Z1pDK+acSFrWk
BzgMyMpBHMLsW3hgCnVDdHGyjoyA6KL80IbtgRg31Gr9YeZeL9SEBp3kFYoLDLNoTpjrNDy7OLT4
JPKqPwkoSoU8qmWsWKhbSqRXauMZLl5i7WO5KUnt0Nucz4yF/7K+2xh4NHDyrZpSk7o3s5BgXYqe
O4DO6OALblFxxNRFA195Y/hsy482S76GtNml6n6w3zxF8k+MAU7ebKtbG9M+SzUK7+6+K357gXWm
+BPAJ33ykaA13ShxViwiH11IvBJvwqiWMEETQmC2DrViwTfwXHJU+hReGKeiJQee+cSof3AATBF7
E9+9d4sXMthhMGBBgf9r8L2fFNaIt8yDMcRuK5D3AmluP/8oZuu1txTqvPjyMZMNBBD4SiERGwUK
QQCJY7bpWBrMOIPyNy6+sm1PXTuC9ItO4RJBusza5E/P0IpUMa5ezmCq/LyyX0lLP02w8Sa1gpWK
8OoBis+drd7a3H5oKo/dzoNUz7phoc2SYkyfO+ffiKCvKaP7ipo05uwIFP5CmE/T+OM4v2b1mnS/
VIoZoqSR/INKkKHn39KIu61a+qSPXv6NrnGWbDF1+eSQnuDgCpMkNgYxVXjz5SAMq/AUsAGp8qcB
4GFg+GvYw0HhbicHoT/qDT+6t5PvNIRzsBj4prPbPOTGd8X2ILR3OZV4R40xbkIH0gDqLFfCkk83
onwYOF8rCsSOarT/qK3iiGzneR6ulXEjneKNy/4OgQdVKA4jwBwdf0P2GuUCTc0S/JJjAhTvyRRw
4zClFU9t/Ile7W5W7p2L+4i094bhnAeZJqo2fsu+Iib6I2D2te/He4iAmc/e4E34F4XRw8L3bVDH
Qkcu5nkTJ7TJHgAZAqVtZjEWTjh/qm9TMqI7HtH7jYzpJX4YVKKakSKFwKK1TMJX/KcbHLsek5Ap
v/YI4f3ilnvo+BTgANxndRNiW8/w1K5SL+JOZG2emZ8NflzyGx6K4LkipdFjlWnyM5DzNTrbeQSu
IGRjrH3obT7cfNt1OIk00xAysKbxD2Yag+CvSPZ/Y9dsDQLE7ZClw8RsBF15g84d3fXKrH7HkDG9
/+lWrwY3Clf5UauzRESqcALn6jBaH372kUUguDy3XYV9d0bwzh7k3M3vg/XbeDRKy/tAsgOl4Cqf
8P2Xjw03doMBKCHsKVPVppUB/1q5fPSbzLWu5Zyd7S7YVuOwaUN5V8lX22reSO+8q2Z3RzwYxTUq
UlLNzCl5Yy3GikFvkNdv7VJfZ2JrbKoiN3k19Xx2hw8t5u+gwaXVCrABv6n70fSfEAZPVvjPCHli
oxM7QaN69Aw8jvYLOcTQbPSmwRVWotAsZ1KvS+dey9esIYSufAwZQxh+cEjyeqPgcLUsQESsti0o
zYS6sxr2eho/BI+ELTwo8j+hLzdEPyM4+JczxPKzlnozWlfhUcq/5Ztudh993K3VVG60Dc4qDFeW
0a/rcckUtvnwWD0NaldRQLCLJlyDRwRc8X1f7WuMAmgYTigAEI2i+oBkm8x4iuJ/M1uIHLdn4oUX
F61kncB1s58VA6Zw2bwSkY7i3cV/19DYtW3xGdcGaAz2VeB+0SNSe7QOBgC5q5chglOC245G/AN4
E4rkx2+hKGjzaiXGO2CuvRGz83P86DbJZJGgkec2/MD53aTBDsQw/RxwTdArdWPuF5UnxEmfMiOZ
GcnzIA5KXxwfZC8tVa6mHd4CqP7tCtkxu9DirbDmrac+8+lJYDgny3Znep/Mjg8Dm5WyuwhcnRk9
fs57gnraYKNs7Nl/HyRQVCsK3+YifTVIkw9zk+A4Kk6j2EyLTih77vxHM0YBwLo66j6a8qfEKqGr
8TC2J5cEPLo/RFBEBVSAmxoMxlEpGdo6J7L39oVpwZJ2DjMwjjzvDhneirzyvss2wXzSPcta6m06
0mHX0cwtUPoPZpvtUR3ig2ZiILv2/wqEoj4dCHDLLn4UnBOZb90MGAFdIVx/FsQjakVWMSyNCTrl
ndT3sueENWsLs+lc/4rSuvk1rpQBUh2tb312FnpekXPZRnARtLvLSbhC2Ia7pH6bVHkahtnixO6S
fS9SSYpOgavaxaDbDPCE2cxfERtuYrcivSO6hMJn0hz/dPl075XLGo1oOlOUz/GYH+MKclOOhK4U
F+lqFxGy+EvnKtrXLIqsJjlFcYl4OwzAkQXPAx5RTg4Xn1H0J1BTr/2h2YZqPhKDQ6KFf0/sL5Iy
NHCtDjnh5XSKuw6IcxOckGZ8Tx5WP8tPUKm3P6mBPLwE6elY5T9Em5+twx3qTQDps7pH1kfzNrBY
jnxGg0BpEIXM/StxGresIUqwCCTdX7XOo/LkgNBZa3I7Mbpx3RTENJXFjUUA13RtoPrUOKxG7l/a
brU3DLYfQU4QU6JvYT4yVSyQkow1Xb+dM6DGyZKYgH8b45q0VJeSGnDLPWysCzN+rkz2q63VXTsN
ehsUfIuqSBEdkboOiqT8Xin5NsGeJENQE+M1bbvePYyyP4yGPk5C/IlGf8+xdSXe8po73kkBTcwY
TpgBqbRN8N70ZBD23klK7hglOoT+5jVt9EfcyCeFcA2GMx64RiCBTdHQIF8P6vheiepZ2QTaK54v
n6g4vv/FQkNgZDIRwuc4X1k4rYPB3nhjBUGQzFXJFddqDhpm/OhdIhqfMUt/C0kFX8cz6+uitKm9
uvM4MR2t/HRvDsTXJJP96hthzXjY2lb4oFH1QXox1hmpyne1sk4Yft7jJMENCwWW55CQvFK75FIE
Zx8aok1vLIsJnX7hVjsB5sD3233veV/EaBFBqPC410dIzD5idIJvm/zVZNaZmbEEHejdWpNrQ7Fo
MgqfdX6WI2yUnFe2oIcA1mF6LolP7aLJq1hkij540062KeOnmocazWmDgGt4R8rwYpK8bab+FVjb
tpLethZAP+IFzUiYgMiPrhg/ZMF8a8EowH302vBosdWnD0e152+KsIPUka6r/3s4SL6JAxIkVjA7
snitSvE+sydF08ItbWskGE1bqXVX+V/B4uYrmUyD72w3Vl4ckUoR9YNtZkKwl0/qFEeoqNgHE/9R
bWBsA1pCuBG34V8hqbytmgmV8u8jUf2Uk8au41Pz4KvERzYUt3hkgegtXU5d+L/Kyr4jxAoI998J
Xz6Qwnzf2sh9WyaIgKG+hynXm9ntrxYwV9lf6s7fuYmHDUdBHy3oRcjqbV3YFM7AchjivbK8fFuU
DslqAf0XVH5VIwLOUx/3NPAHzUTH4ruB89fzGYDwiCHNtja5JMNE4m9Egwx0K3ivZg+SFXO/OjJh
A0zbwIeQIJyX1vVfczGfLD5PHdHhuG1eH3zmHtS0EB7DfOZazz5tcrVN5Jm+Y597Q5BoQWJG3OUb
pbJf16z/8ORAOpiBGsUODZxbNTt8SRHJRfVD3TVfhh/vrCb/QSr8pgVtOPfJV9L0WzkPWDHlp2GJ
q46WSyXPl0ZrvGccd61mbn9RGG9eT6xcHxqX0eeCKu3iz2+qB39CmTsxn1sbVSEAlY1Py13EP9tu
FNvQCV7HGU00gTvI9p4sUJEwPqdfMCvLoBYadd9I4mp4d2bCdejtWPQ3XB/bWGXdehK+teoSGNvD
wF0qlQfZKnBf0ZGSCu3Z5Ydd4zlqTSfcqnT8dgvc/3qywRkUrJrD2DvYipY70ZBMCisSeAVtfnT8
6iXxv1iMrwRxKWBB6anp3I3FONUsJdIUv0Q8D/O1Qas0cw4xIrY9/VDNQAA9tCCwzS3CTAyehiDo
CVvBhDROoyJwwQKJgOsoTOCrtP0zgUU1gme+WkFOWSGX+KPJwp0d0x/bXeqAhU6iPaGf8m7qeyaB
5bkbAr2JYqQRBVIquInuWjIFHI3yn1FrGJhUfVrcKXNm6YSOA4cJnr5V6HCYzzVDbWYSqb0pRPyD
EgvhOgM6IFxMJu5c8gtQlB0L5pHawPyZsscPfBsZELdrbh6rrga4PDh4LDa2DBBJ5RkySio5SvQj
rTLpAyJoYw8ZfToPW9NMmEeaneX/trOkW8VaktxKnIEb0zWS6WgzMAM5WmXAY7Wnx1fH7zkBwtjP
7e80TbNih9vCMdh5VCo48QdP10XyfMmT+p9w2Nh5BcJu7bWQZVzD3QqNa2Iqm8deDR2mfcKGjtVg
PJsOKYGwDTr5WSWF9axL4umrQsa/eWZbX1QD+S3Sw7ATqgPC3yM/zSKQI21LdykRvUQJb1Ivezpy
hxFFYXRqayUEZfE4/sUzQ7bKWh7f0fY4aSV8d5NHfEiS8Yz17pR7dXJ1ihZojckhEbcVEwhWRNi6
oUAGfsqIOQt9/iS2d90gbLbBprOxMFBeRBF/2wFwiCqVCz+X7G/DNQKYfeRp+hn3d+oANEPfVGLr
7vOvIjXkqshynLX+2O10YalTH+h+5bnUk1YcsVtrh6H4VDOy3EIaLtggBEnTSNBkmSDSlyafgkcy
+kprp3sEQFF+1UqG58B1Fl6jCYsYK9OhVzZqbjshJC4Oavh/Yng1JbkEg3zsrX4neg6IKMQ8j1vG
cAPmhbZ6nnVxNeyYKXpsnjCjvsCMWnWqw9lApzoCWLHG+mn2zDOxuIrsTAKKYg0KpaEjLVOPN73P
tlE+vGVpTSdvGNBqg1NFmkkLoa4lV1hxDq6nxn9vE0gLBkvcxT/DLTXDaEsusRnsumkBHlRMAefI
h2UDnim39KHAQB82yUe3ABb0uO5M76nGGGK200fBW7weF4ATcnyMgnjkZcQRwlV5l1TmysyYjjhz
djXj4S0wAIj3SXwcLII3Q6IpoDy69GMQJHOIuP2A/amRLAVkxYnO5u7Bs/TWMstroCV8JcS37Jqc
Q1uKN7wplC4RLZ3s5vNg18iZbcYGhZiOKX+Kdu2zFRTH1gn/sUud2Jblt7CTbN5LDJQNNc9Y5Bhv
arWfSY/KcuPJRt5cOAZxESMwkrKABTZXm6hSz74xHKZkemHMvgtcln/KXZNYDFxjYPLj2v+km+8x
tdwaJ/tuU0mkAlH2aeycSZ1AqkCpppzD0BKF1lSEf2THWLbPsksOaVafZIkBMmG5ZgiUvlHaPeTk
zo7MVeyYiboHIAzhwjy4912CALvLfp0upz2c91p3O45yNPHpg6qNTVeP+77OnooRnxXkhApKmD+z
8UQGmTEsyxlhrXzffe6k6u58XBtsbCJWNgmLGdiglg2kNbWHYTvbLPdskcBBiu3mEOrkPoTbRBEF
OovoAibCvG7GJ+66wD6fFtMZ2TBuAQUqFl/mINKr37K3xg0J9EagxoiDCstsMmLPhUbQO84h5V8g
QdTfVNgJFbJHAiEZEKTJZ9LX/5JuehpGf4azXlDhxoy/NQDBjcSrnAZywTSq+pg7ggGhT5/sGxCF
ycchgYiBjUqd4sgB9ulqwKE1g5RV1FIJpxal4WwFn13uJMe6MgCVVz4LzpDxq3IVfO6AKJ16ZvYz
9G9Nx1+EgoobaRqzNZPd7773jHXjKPcACx2LBy4DGlfGlCKF38xR9YUnn4gUeBY2ClnP76HVeDie
5CD0wrV+1vF478pGr+wyRlVVRTZYjIq9xzIaZyLHtOezcciQsR1aPW7jzO62nXYeJ5MsH78Ott7Q
WIxcHSLY3NtMrFla2zC7aXqsDBOtRTwISro4tA7x5F3tQe8JWDr2szg2eY4hr1iSs6eTF2e/WvXz
yu2QgPM/E95BbhgbsT0Lo4caMR1rsPEd68deNuLellSHZdUfErvamGQDgVPIAEuAn29sl/MoJC4Z
wVjvTv8MZ3poJ31GuBOhmWDC1zJmYTuIpHmIxg/TShFkJ5f/ODqP5ca1bIl+ESLgzZSEofciJU0Q
MiV47/H1d+HOXr/oLqMCcPbJnbmy5m95qQItPmlwXcqQghxl2ErUhrLVVpZKPdlkR1AK615T35SK
n4/RlKUtZhKwfC5AzRD9VAnSK0R6J8jCGxKXhmbNfDhH8SWpOWfbgS3BkGqNMzOQI7+izsUhRiFf
w9AX13yLhhr7zKA94il7dkoLtIsPci1ZO1oa/iU9hZUNOU+/4XeM43+5lH6QgjjVjbSfK8atqMow
zE0k/Tq5JUcZT05Rd3RzpMsdfEtFxs3g27K4V2BMwHvxoEDoy6L2l9/tvQr1u94gwJEC10Trn8Ja
jDKudRfirtSskzxS7SO1/AO1hHhXhSF5U1+co7HZJqKwBywj7qxx+qcq2qZjTUzNIpULjegMTezV
BhmwSUi9ZlFihRQoOuIwwf5/5hzd20R+JOAPWy3cYh21id7jMYv/EOpw+hqPMKGSS6AdBuPCsQnG
T2nsfKbg8CprGNZ0MJ9dRaxcgukb5Apb+nbTywVBnuJgQWPhIsGPh/c4aKFV6cZW7gUPPMoXvUAf
CW5fwuIAzHxoD8rYk7oCbDhjWTJk7VuUm1exQAUrdnN0L35AGPfmtHRHw2IvXwLrmYOvWqXrg8UC
pPHPFlfFbIhbqwPapra9RxSiRu4N+aPCLW5zBSA0OhcjWIe2XDMGbZBiwXpZeExzvz/FzOR+K+7y
GiNFVRGMw9HiX7J5qpDvYn1DDAYBnUQVkBQfoPFiscLlhEDMO7rWK/HNoLwkYyGhQ1jo88TrMwHp
WFPPuqFpTmAF/0QmSHR7r22XqqjwkKn1ZiTEI2JfDSz9vkge2iz+mwKJAGPy11b/9Cjc91F3K8f0
Io5gjSQTXy8/JVfEXyvO6YcWWV6O55VpEbsuKN0QAm8EpupfSJdoj3gkV/hjhmpbsJKwdPipM7NT
aro5Xt6SdIw68Z0X80cv4hfN1U1J9eXcJE899h+zrvnAFqwTrxDsamoHsb6qoXhO0azZaSrnKhO5
1XJNT5Hoorr5orl2gVI4AzeBIc0+CgN7tgIYgeftknbarhrVj6Chm2NGgEyniHpRNvp5+SVMjYFo
LsBksXZFrEDU9cNDWLDiUBM3iRmP2ZwigOO7E1aN+i+HnKnhKSwfQod7FyxAT1BTUj/7dLhX4XTP
hfHGLZeHotAeWmW6tSo/jZhOMoEsxcDZXHe6PY+KI/QVdHy/fZM77dGYys5XpyWrSYuM4qCz/5h8
/RQR4LpKyS6RNMPCbhWI41ZKJ0+kncGk/wxzFt7pZpuaKm2/4KMLjqcysY5C2uzKRrOJSe1CaC1V
1u0ALR1G7nAjvsB2KaNPJn5Viy5Lys3xq0wRPjX2ANDhqV1hMW9KfF0DazNrXEKNUj9aHR+9UWjs
lE2MKEG+yXHo6QJc2ULaBj5r7sq0NdO/6ZTAOFOEFz3VSlvHTDFI2kGKmYQnzpoomzcq70NLo9yY
Gk85BGA14y6nCgnIlk18yCZrw31NW+tB9UGccM2h6/Vac1s6Yo3gX5y8iLKTNGrWnfYloaTzQ3F8
HOhSwGdYRtfFWF4bpT2UIqiWoH9pTXvt2b6JBBVyKDNFMYJl4haBDr3rEMVNCNpDNPCMpcT16Aig
W6TdDjES+iD+kO1zA1CemRXwmco3fVk4soRuM14inFk+Os8ME2iGDV4LC6Fa96waC34dQGbHxVBT
Q4BePZpR5eSG+A9piWsreSsCvsIukoHWjUn0jyTfq9Jzlco9WXC6JP1oMiFwiiR6+jGB1jFEsEUu
RmMa2FAbinUTiwYKMGHSsQKbHFKQZOXD15Dn4SWjZlWIK86Hic4Hco94SwmhjvVM74H1VRn1phFH
J5+nj8xkzdXwS7CQ4s85pDIhZL86hrG4FVL51pdQDoapwBPLtKMYnNuFgB0jrITqRj4b2gOCN52V
QRh+Tn0CLj1DSoZPYytLe3Up4N8UChJLfozYEuaUqZSqcJU0/1Kks0e466yS91mBrTCIe+ExTQDY
CmM+HvoI3EyB1y6N6nwD9GlrWfC3KDRXGgyogli23HlgNOL2L83Cyzp9KxFtWNdgqcecRKLUJ+ea
586VBBZEPelmW0q7aMdd/C8L8U74XR54zZAIG3RGXHtG+hP3/RWpj5kxQYmuFLGnCinSMWj37SZI
wW7Nfs/EmCV0D/batsTlYxeEzFc6z9ZKVthdE3mpkI1Lk3EDCb9KKIUaiCEwGjcM08tIgb0tpAMo
aTdMuQqJHqXcZuJR4PKaPdvqGCjebPgErFk9Zm/U2K8qbiEFA/7QsWFf8LenCQGTmXIBFXUY0qf4
r2INDyLGB/Do1z91uAfjRVD3p6PZqqlAcnFmazc4YAAFLlZzVTBNUV9nm0S8Wuk7Ieo6jDe5uYbw
/hB8Sn1rNDsAOP30oqWsLM+UenEHnUj6pZ/j4EKBnFV2WcdQ4wwsqV88lyKG6fdEdtLwpxeOOCMq
iL60TpjlKajfhHT5vzbC8Ea7mCbBTa95mgiOvABlpSUjr3EwyDukQcjfJSztVMSJCUutOhd3Flm4
I8QUc7QtUJ8C0hGcYcDAj+HJUcJLrCCAoCYQaFckXDWr6TrtSackfM/fqIdUp20GqRUqibahuiNI
vYpNYe32usNPvttqBXZcp6oPQ7iJf/kfttQzTd5MZlFfl+UbO/9pCcaTmd1oJR3ibmvsY3EXkMY1
NsMhItlhcRdYZ3+QPEEKalyOBLsJbZDADLo9taggarTiYOjblFhq7NFgwq4hzD+WwgGBuEN8HGqa
0R+MlzH9fdavHj+0DgvySW+BuEcneEsqm3fWTpQGpXf1rNBOwWSKIUazmeRYZMPrkCl1vwAmg37f
RZdAQOP+bqgrZBUhuykGGtmm0YgUEX99o2aeOwDdNeAkyONNpxUvQSPjCtRY5yn6llQPNbvLV0rv
hNlIbbBT6ce4/myf6l0Kz6F4pZl9uLCxGt/0dM1rzgFTbwT88hHH1iHEZcbGKHNmQm4jfAcXWG2m
vY/UA2DXQS2oM2irL7haaXKo5mN7UQg7wH2pXgnfjP5fot/JSa/bktS5UuP3YWvDb/roqs8sv0n6
WTTYaUc/Y4dzrjz6MZ9e24hwsDA+OvlozwKC3VqbHIqeJHaHZOWiG3iql14c1Z8BiiIGahlXwroi
Ew0CbuJK+MpJa4cQxdfJi3XTDNbyNoieWP5MT9JUHAlZhuOPhRQRdKQsu320r9qiTBaW9Er97Y46
x1ixximl8Vxv837DOgVUitjb/OsB0CVZzhZBwZvn8jaKfw3cUuJUo90YpC2pEHHhjJHunME0Yj6l
bRm8jbjua04fh3t9k7sC1lV7/LHeCwIRXJ7VI8YgSMnottavceYd6f8t7+FTgSSCB83DTCtZq+7m
42b5ZMVUgVslnNja+PeJ9lump1wAMgOtEX320vxzunq8zaik9XQ82zgCAJfdk+8q2er/8hc5LzM7
x6flZOc7iDuFX5KGOkrg/5o3gOwq7nnLzv9CSpc5CuheffCPhQWrae3yiSW4a3YkxNii3el5R8sa
DA5mHufdgMPrKWBTmW2k/jh0Wlx42E0MrJYwf12BfshvC68PRhZekTMZLwGcP27dwYkhNA+EI/Hi
7cMvekh0HfSXTdkBc7Y6ueldQLV4gZsBpURfcyPYqJh0OVaBi7qL9gp9Dk8N2tbaZPUPgu0a+nZ0
qAlsinseeKH5isId1+Q6hL+/Dg8sDwtHxdcPJ7vYVdRIV5/Tdew3WkRfiLNg3Ls16/BMp8aeaBtG
7U1INb2KdZ3r+R5XDINLDKaSqQkWDxYLWFvzCi/kp/URhO5SkQAYJKHE2IYJ1dzg3mOpmCBeOXiz
F8J25vSWnTk8cfNDLXi3ecrQO0nRuK1sk6PXRXcK1zplRzkJihf6iPIS3tqCv8IOJhjYVn7llL9d
fIATDy7klFoIvp7YnJvhICdXbfLKn2GhbB8KmE04loudTIuBjo0UN80qPfTL7yyXB3pKS9hXYI5W
JtTq5fEQhgclJWwHeOmD/fitUkzvr3FEazHxIHxJK+GAWwkXZR/b+U8u79VP+GRJskl1V+LpCddE
y7ExRt/VbM/v/Opg/sYlnum0P+g1wPbqN3xojbYtTHfGtP9NCWI6rmdIIDut2ljqCb8R6gG/Y8LD
Mi3DNyM9IuJBbzbqAXJzyej+yt+JVhGLxMerciJx1FQHho0lwtJsw/6stjwdCrUwqjf2NAVX3xGE
Th3nHFBN0zGvxoMXRVNOoE0pnMd2PXwawm+BJ7bl88LJfQCEl6mEyBZiMi4DVn6x5iCtGZfuj/0Q
jHVsJGr6N8hbiXh87f9BVPG07ipgol3Gr1PJha0mR0Ci7JVVG+ODijCHzsJs6XJd9dThiUeleki8
wiJ3r4tSXsyXgl2XfZzkiCFnHraua467mpYZHqtsoRwjS3rd4PlnSu6WEpti04Krwe3tY4jk0b+K
/kaHdhhxCfpozI9JP2TjTsh2leaU6WHisqhhP+KZ/pJIhho7fj7xJ2sykk1Ek0Ch0RDN9qlC0/+V
SMRwBYrooCxcgSa4Ur0EeFF50kvxplEBN95yZTtKTtitsmmHlHOKok2Etq+oXxKfS62/6PF+ik4C
J1c7fTcKDfXdozUV5KSl68ChSsfwHSWh3mqfH4fdUitxV5SfCnaLsNbY+5ACzVbSO2Jj9hTfmCB0
Xk8Ay8fgLyGGBTS93fEwlH/gXsrgqP4iieUIguT0F5rBSiRMwLSFSvWm4of6pfSoGlw13CGyUjtB
1nZZB3Ffn9iPrErk/cyub8PL+hPAqTfnwHKNu39qqMstD9GraFzIVgWL2ItlngJlpXY4Tlc8BAQ4
WuAszb5svby6zltg64m6ledzktlK+kbyUGxvPeyYZ+JvG5Mn0oPmppQEWV1h39NQhYEJ9GXmBN9o
W9OW2F/OEPvWTa70lPS9zhYh3i/XLHkTFc8OljKIkN9oBoGxzglMTC7tMTOPl+ZV3THpdmwcTO2Y
S4ei3jcfhMJULGNwCtgzBBDY16ABWvlZDJ+iecfgH7a7iaG3/ZTfZ5/jKbnL1q7UuBHt445H9N7D
kgmfdf9s3vmzaOWPATVE/Msuvbp8uoGisekeakfjKHcxLycr0psosCz15rdAOxILRfBvWX3Ij4Jo
4Rk3KgOS8UXiRfky/JtBSc5Zo9pOeJXdDpifXG/lw5zacQvv4ggCVvhNU/7Q/xrD5fFYwHsCETkm
yUDeifMREsVKkU/qUiA830bI5+VLja4ZpiATUPyuT44KH9iWv0L2VZjnyHyrTxM8Gj41ClMWfzb+
1B1BFXaQE6Ac2gWHb/9fNetrzICqdsjTfdVuS6FeSU9zuVWgLx9y44cVICcL5ZJjfDDlg6HuSBxG
RYEtHK7vru6PEh8HLvoJwM/63LGsz10UYzT4yXQxpsudC/w44pHRP4rqfdR3I10isUMpKlZFMBCK
/CCPlHIa9fj4JMiFXj6+5eGauQm+RNnbix9BfpisaqNnAEDAsC1sWkAGJjeEyqD+ktymL4BlJ6cT
GYk62fRfvXViYiYihad9IGg740OEN2PjH81w+VpEAs56RMjYltRLoe1l0JYYxdEqguanbLNNJO8K
bPHT3L+HRPvkeDsGe2smfoX23r4XKCPTOcaT1n2xcUZ/rVmnuCSMFzabtIvlDUZPsiyRIl+kul2V
1Ek9yQszL+P7ZBUCNvzTML4Bdvdcs9qdhrYiVnwHkqO23EFoobjnuOqUX0M+lSWmfzvl/8moIh8Y
wRvWOcVXE15UIP60WBjTLsWegpEAQftpPQ1jXWMZLTikN9GdB6sneQsjh9NFpvuY2T3qP9vgm7Um
sCP9ZDEMztbdkB5jeSINpf0zyCASiNrytepnYHDiQf1jMVtwB4QYTmiI1Tqvks7dsc289FbFLrxj
UgfseTlopMjLecOxzY73KvfAZDGPSYvj2h35lglIzQIUmz9QrcPM73Ch79bgkPspjCt5ZJmkQnuQ
6KKgWEc+TJRxLCkeby6fxKlp9MCQxXCoHaWJuUz+YraVDY9pBQZT8J4Lf7Powuqn0JcGluLBtCDH
Zyk+qT5/A9pXEBDH8xj8ABqhVaCRnp11s/yDzrCPZZ07thHTh/uQifv6QDb94k0MnwXzVJG/GVXi
NJK0bsoHc6Bi7KvpBEs7wcAsTd+LSBZH8LyBaC0toxSHF6iTN3abSs0tak+fgwL5wH8viOZMTiTa
iuRmkc1cKLxRzbVidl3cAsHAkMayzps++vjBB0oNgTpOmOJ4SrpV4R8z/5PCVcw2lmGnzalXQBmx
PXsfOHF59mA7aYxmoFSqo6Duph+5hg+2T4TdyMxBE2tgA4Aw71wi5vY0ck5ie9DuqrKO+AGL38Ra
6Rme6uuYbAriRIEEGccuM1sEPv6g2sscXyKSsigdGtlmNA+iG4pLH7yL0olSj145067QSFxz8090
KuRr8DoY8hH19Y5gr5hu8IGuOrRYp3khIcmNRSgJ+GxuJ10E4pRBvDuL1IBj2EcSbewyf41om0WN
nKqEDKYTU/hxjDaqRJcNntK5/WuoE8z6Y7lgEe+st+94Ok5lfRmFjVE+pKyjd4kupcEbBrZJXekm
+UcdbmqmFgplPalvVwNY28XHPNCsLswgLEpMHXz0c8VYV7wqlVGt86o9pHQbms1DA8Bl1V+yNXNe
QGXP9g2GD9zT+VX1P3M/OitSvgkkxS7RJ03o7CvdrK5TTIH3dE/UL0Mz7WUJLZYCrpP0qLfkyZe4
MpYgsyYY+Kv5hM+nZZi86e1+kMBXSheVgGRE5BRMaQuUj8zKTOY/yEmkSU+j7v4C4G3pdFalr2o8
0SRstNwL5q3QZ9uUscdinWudim4TGMQ0Kc8ZZLsUiTtH4p8Qzrxl/k+adR5t7Y5F9ZxcJrdyOpcK
/F3foOKpwKgo2chgK1156ZV6VrvhMYGLXDVx/a2nHWvj6UrMlWeeq3bZdRh+axZQYpX99mG5TfIw
5fKtveIood8sTLk90PYr6fqnGGhPcE5cR5PniJkex43qNaW8neHK9CZ26NDnaw7GqK0Pqblk6MMn
W0y6mQaCtJOsfiiCeBEK3+3GNtmr3Siula5ABUFqq8ryR+zmc9cBu7FMmqOGQZFdlnbys4PGmMYt
Hn86ilgG5CFVyT0j5HUym81SIOwzR5JnSVYJ1qdUDvdA6C7C0LsCZnatzuCJNN6ApyJArhfbfcdT
rH3jiaGjG8IAm6qfITxmYslrlzhEmipOSRhTVeZONXzgXQ5FlogIIeC0zlcjYnuaJZtoMZYf9HbH
2QVIxPFxLU/iNTRs/zuQxEO3mHRhIbC8RT5ttqVKa+KZRhZJQsaEATGvB2qfpvYrHjVnhscgwzCy
6/yrY7NCdlC75OJJGO5G/6YLH4NwTgUvTyiqubK7r/RzaO7T3unwQS1snA2XjbJ4m6dLMd3m2I3i
0p6bR+NvE+zoIxjy7IsmKExLO5nAGFWgsOWKW8I9sND7bSFZ8OtZr2JioGCJRYqQXCKuY4noQjvB
lPbeIGuPlLruM9as2lnR9rm65T3umIqXv5g3smVSIlD798m6190tjftNrt5rZLTRUypXn/aN+dW0
r1lwQM5EAv+4e2DekejEpgiW4R9hegaCTdgh4P4bDhp+cKxc4o+Fy9fcirDIODabARiZO/dri/9s
KQefKlYj3uoV3SMuymvvVl9U+N1ZYYYr+ps/qz/QL7fynR0Q8Gj9WJWeMHjqFaMlAswWDtCffhR3
41nfDTdNXHFv/4zjNZXsLsHqcVc8YS+m29aNXtNVu5db6YCOeAGqZXcfzE28x/oHxT3v/qPYk00w
19U3zkB7Ak9BraWd7MHIfidH1jt3WD0vmuA9cQ9E3Cn+8BTZzCxYK87D01DWMgPwGi9R8xc2Tshw
Rw1TRpWqXfyhnaDrzoQW19glPqF+0n9p3aKjpB4zEAXxvv/Wkf1c8yf+Uo4E+9aDnd8ymw4Fx1im
RUiC19ZRjp0dXcpb+jnsuSe6RAac+O4/ko2yxyy1654kX4SzieK5q45owW/qb2UrE1kRDsX5lhx4
JGwMt7a5QhY6TEfpACpvTY1RtKJcHqHYU2mdGvf5dwSA54G+bD7Y4ICWR5AIvrPv2uaUvQsX47d+
pw203Yr/4BzzedTWhO+3JH7u2gYN6RVficURoT61NmBBtyx3zF5E9YwNfWCTf+ePyaDkfzH27jOk
DRyRF/UMRrJxtSvjHx0qOch/OHU/wcP4ZAu6Jpj/Ft5Nu8nPNB3tsi0wuL/gEU3u9C67tcdL5hZH
cVs6UMKz8oG4iUTrn6vLcBhcc2UyUuiutRt+xyMaN+RSvgteeyw+IvzwuAz3Q+jQR5Zz0q50t9hR
9G3zhnbr8lRdCFpcdMgZ1Rpj5dbYU2eiOfVBuDOT8c9arJO1dFrQEj/8tLVFfvXv5jvH/KE9mj/l
aQYMRQvJigI823qLTxIbSPSDlc8+xtGOdEyehU9UBY2uOFpYroiU6C5L5vhQw9h2EJ0Bd+A9mflR
eaQhnfag2LgzQ5vY4tpyu7dsM9ME7eWvykZuJDVbHGgw1bklnKbnzFyNKMoIbjen6EYHj8Nw+ax+
dMQPFwXtRX3jz/xebERvcMIP/W/6atbVkVUEW69yLzyFY+Don+OZ9aQ9fUZOtAl/YPp6s43pzGU0
l3bVVt+nx2JfERZa8QPZwdraGadikz37bWpz+HoMU/xN17T1eFy3kObib97RE2U4dnydYxuztrwJ
OKIPwUNyaryda4q2t5iQ2a6zXfk38gN30t/uRjWmIyOQVl/z+3gAnsXS8tO0f8yz4mH43CwuNGd2
rKvylN2lEgb30B1PPiLHquKauibWqG61W7g1r7j85ncW3/De3pV35R6ceEyrG4F4cLrKJqIYcwPN
UnEVW9rzbmBa3cWnZFs740qzMQlgPnJzN7xD+NrQbumEdvjHxMVukU3eTvCCR/ZIn/xGN3Fn8mHS
3NTVLpPXbKoNb/OxfDcO+Ra549h+WL98zFERJ2NN67Vb/iLA2/V93Jb3bG0+Agegho86vl9ubG/m
lt76v6WxYB05lkPVWrRidHMRiwgKebzCEF9P9bm6RY5vMykyZWNlxAjR2cPPcLGcfmM4YGl+iw0B
qffywYOFhtytxouETHdIt8mJmJCrfYNK2iMnbvwtRils2SuUT93pnGDZz26aap1shiUmvZ2J1/Ac
S2S3j6PsCA4/Jxah2P3e0896dcnvGhWdduAxa9Ach0RYXoi/DIdwo3P9+SWUElNravM8c9IzqbIj
+jT4r4MzCR0135fbonIX1WrXv5r+aPRPKsdQeBHb/QdaR7Qb99G/wiOT/RkcSe8CRb4xPJu2eEaW
56rFf/Ej/W736tYwVvXe3/Cvhax7FK7Iw1yc6b/Aic5uYT1s0g1/dO2fPLiyzGKb4DHOr6vI5eWb
AK8ROSM/jxNrjxPwTH7o99mNNpUnOCUyJMP+Xt/6W0ovAo9CMY4VcC3NBvrQvCPJ3jwT2eNwMN45
TrmxjWBA8HtpNru77q3jRRMcTFCy6qg7cUemnmYMbFt8hii4I1AcoMFu+71241nL98FWwt/l4tsQ
gSVxv0NI+uPHCW0iCB1oTbvc6f8JqMX9ZkAmltaph2q8+JXsyc7ssUIsW4UOPK1vHvI1B9uq/7bW
KUL2V/EwoT/vxmdzMXYUK0YW1pd1clMap9zWXIIxEa0zWKj6UTccas3PJOGx7PLJkx845jfQoQF7
V8dFAuT0YD2srtvGhhIS8vAi3jryXaEgZMUCzp03eJaTN2RlhFFmZS/44qOI4P1enMrLeG8+dcov
+FcyHZn/jrBSEXWO8tY/CMSJMLB/5y9pH98HZOP1wPsg8+pvCVR8cMXu+jWhfeuv++XSSNpdRrZt
N7iTkN9tDoaGNg+Pi2+EpYYI/hbvkFcpG0Nyx9hJPW0pSzjxkeOR2dXX/sSRgX64le32k+sSb+p4
Ly8We4svTWIJtpKZKLqvIV1NDi7U9JI91V0QuDgbYiyahISf4fKb3qiUytQduFGur2hrq/xcUHtw
HN6KNc65N19Zaaf8HJ71S/OWHdm5sVbM3th3YX8ZK4/vKTKfeIkORmpz77u1t9EJ1ihXoad66DYf
2Fe21QFXMEkgT3Tx/2j2tMkuOUvmtbXlEXehIeMndaFV9+O69EYvEW3x1e3JWU7L0LSi0YSJ4C3d
ddvi0V+56j46jkNaRzn4npLz4qS5zW55UM4heyNX4rM5bwZmx3XCYzGzXJFpml+Vv9YLIIsf7iZs
WdfsZoByonQ9sZsrhzyUnzMy4Kpl6JjojV6DzidWwr3XQzOdD3yd0YZ+GNbWwgZcqu+xeuZcKY40
VS9Ht4LS8MZ84yDq8MkTPN6HneaZP7C7DkuJC1m9x3gyf8mf4duaoDUejFv4zcdBc1R6hVbJHiy1
3e5TF1wKPhqm3E+4ha6y4/olm8wcEPpYvl9KL7NVrMgbHoT5DWkAMg9MQTZnlIw8oi2FSRvu0pFN
LJPv8d5iWlkXioMikKGhAw9ZWTSBraq96BEqcDkJQ0+4tG9k3vGpYaAg2ABaUGKjvgJSL72CZeTg
U7YlwbyRqDc++vjOVwlfPirdsjeoO6vB5tfvPDg1V+D/X9NydNZncpx76EJ4IpkxIJqteAghdPEz
cscNH5CMnpilBJd7A9tVxCj/h5YbnJOStG1+o/d89tRvQD8CH4U5/faRDBcsJ9tQjL/ZVZz4ZVm/
J3v2vwbNsIaDjmkwsaPR13urc0IMKCJbA7sfvdE4IFwD6e05VV9puIXKzxaRhVPUYbazYz5IbwOr
k019Qi1uc48e4el9ho7LGj6z+z/pr+B9fmBKhJ0CiYCgQ8mXlwvZeskF0K5NiVJ4mVG1eTUktkdL
ZW+XrGkjulHVq78zdlbxgfZkOjc6GlSv2P85jvovn/mbdPs7UOWo3I0s4snYG8qdlL5KByvcT8N8
F5tthEE65D6vpEzW2Y4HukZYm/xi15ErUiTIixnHpExHlzlu6xqdiv2VVhor1PP8FlpHtJFiQKsm
wsECBciQNkpralq14DTkN3/w+I9p9N3nP/jkJ7o38z8pZJosbKJCpXw0VDJ0K/6nE8bYSnnCoySi
eojTS9ScmvEUTddifkfbWaf5JhL+Eg2TmQPeVehhIQueWXFAsWfDEs4ip3pZDWlzdhEaDdiUrGmm
q7HRlqbyZ267tx4SQdbcfYRhNcBokMIJkTIvgbJVUcrZCX+Lw6Wypnsw6jDKpFUGo6xnhYhPDTlV
fQ9TUhDzRWYmajZDzXWLrE576lkIUg7kFWL9IVKWt7KSMSRTk+qIVwRElAGfo2bFP5No7Aqx/LSU
6nOeEexqK8OvhPMwk6jTJny0D8Vmp4itJy+yKQ6ZQKYrYDKpZDWpKZ/QTxuLRFXTzxo+CUwmllCe
lAaI4pTg0xQ75Vc04H4ZoyK44E9vIJPWzSh7cKR4SaNOONGkqfylCv/tOC1POdzRrBp/BRFIohCR
Jgj9d7NsXrlIL7PQvvU+ja2NRpg0lAtIJxIkiqw/xNSIlrQlRQoOV02r8StG+peRsfItzMErcHit
RnUG+jS1HHQmLgdlyJwOaosfhsaXXrMVE6eks+kyy+2q1+8+pRqgTHrOBNJjWstI1pECmYhkqo32
LQzNooBKmD6pFoqGS8rPnhA/3abDThSFa6xzSpGO23QTwa16nnCc+BzHph/vZnyuY2FSUGleEzX9
zmTUED9RPnv6IYW4vWrltJ9BFelxgPin+RhB9WnEKsk3oCDzdkpDvdybeggar29oxY5YW1nWLqFC
za/N75isr0SByij1/1RleCVSD81ZRMyNhTtA/p3VoMxkAGAW3M+IxWh5/3rs1gHLpwC/RzpXcBvR
scPPRiMwPAMRbkVpO2p/JT+mJvrrAzjyHOhCtyAn0Py1e9Gm1OkGfKPac6hyYhZAOFMOXB6qmM1Y
0mpoL5dJ4/6uS6tUVrZD9KkEdCNV5aa3ekibHx19Y5H2LVIS047WZhg1jK3gGSB+RTOXDHadgXhR
hM/M5ChshZ0IrydpLGyRPqH3ipzAb2wiExCJmNh0JA2brWrhyBIn0/inJAk/ySYwLZP3EvaJZvB6
FB4+bDraIwiHXMS6wiHGCOVF59rILr9NbxPrSYyROP1RgFFxsIFZYLBVPJZGPdt9TOWeEazTZKMH
/8qUT3gs8BWu7sk0MvKcssrcTPO+kFyJ7Xcp4kRCMyi3MZkMkd1x4L9qPikyW5SY7YmQoWFpX0CJ
3ip/AdBZAO786k8xY34IM9kDuai8surORgJFpoqUYo2F+b1KY7Yi5plv27EZp009CceBhnqib/Eh
E6qzogt2K7f7uGnWkhbe5RHTKIdlQLtZloXvkyY/cUVinRhfpdR9Eh/m081skZqvtiLBnf9fKsW2
gTMAufuaqhQaDyAYwNLucyJSTS5SRk1+etwnE0REc+szk/jgB/1OYyja5/UJmrCaP2aI4Vafuir0
T9xEevA7cScSlq8EntM0tL4Ms/oyeAE74ycgJqRBf6C07xSpkLaYbLAtUrd1lHze/z6hoI8BMqxO
aXWp+AOk2r2mCBPHP5diALaqdiE5lbUYV1hpJ8LHSK4IHCrxma2e8G/IXnpW50u/8HQh3M4Mx3R8
I8ESkaTFZVWGxtoQKILuKyryUMUKbsixtKkMHCn6JtCJ70Fe1PJjTR6PO0fePcHFuUWpQOnZ+lxu
fOXXz6y9julA1I8SF5GUddvcUW38kxZkivkKFM+FhlRzbUvGfh3gP0zGji8w03l9EjHpRTRrS9JH
zNHa1py9GVKbtei2wVupLMfiDSyQECt2lX0qrAaYxLK3voFWwRUXaVDv2biexR4vRUXBOvNz/6GF
RL7bN5GtgUGRdSfyxIZb2m3YJYLuPE/cMvLDwK1NQYrm9ZVDVqL/cXQey40jURD8IkQAaNgrHeid
RLkLQpQ0De/9129iL3uamZVIoPuZqqxUECrzqXHPKSiSNbFPWV0l1lsUI9HgbIn7P90Cn2xe5sVs
gdp0DifHLkyvK0smEwnDleY1xiKiUNwqdvulgw1V+nQpNAqJBAY1+47hJQv2yZC/asQt+q6+jXqE
BTlfi2Bdgv9/n8OnqqNvjekhozA9+FEB59rRradkGMwOvf1JYQYFeYFZ+E7Q1dl5dakhMA4ywwAH
BpJF45Bfxy7CK/TUJ09DFqfIz1AALWzOTgO3oj3BaV2rJWwx5yMZ5ApjArgMk/duZGAVlxO2Z/LL
VGxxRqmAH2CoWsw7E79bNxVpot20K21uHJaJ7UsaVdd+RIeKIaSQwZdjUD4p1rtutHjWCsQVZniK
qR+7VscLh1/qTLQdp5ECN3CW9Uv8ZfGq6TWW/FkPhUeXx7yg4cGqjDY3jA754OyLuH/TdPcTdIAX
ps60cFNs03nKSCVAPpaFb7GRQTvDjgm2m6UkJo9tFPuwlz/KnvgG0yYQOdgmxXgEyfFiZONPGxZP
wxQ7LeNshs29gOl4sItOXfVu81rZONewshmyfA/i6tn7tJO6GW5U6sscgElDtzD1XzGqh5nJmpEw
QU4CSQ1qVq9N8hELxkdgOxBxVFegAuTTvroogzDt3hvIWEXAxDWqQ6S4R0LCkMDMliALuKEmYGv+
0AFVgp6uCgHSQyvCNHvupoy392kG/yphnCLWuwWOeXcwcb1ShsHYb4pPgLRI08oV4AL64lXPJcKZ
lfEQ+RHJAlubFKPE+ZlAUqnidUgQizacVnQcJboPvI/N3eADlJux2SPXwN1BLDBJF027KZzb1L5Y
4h76fwExXFxowDNZtpqY83fMa8H9DhKjP8IskIAaGx3WfXuD93LO1wawto9dj2x5H/kRY6/oUuIG
Nj9UF+2RB6BvUVPBDZS0qEWnCwwOPlMwWn6XUXWxNIheJ+ccGRfJxJmKSR/gRl9G9kiT+w6TyBdg
iQhHnvPm++E1l4AJUpf6Y9mOoD+vpKxRpay6AlnyvvaPmeuRtICHImfXiNZ2eM04dDPWkcY+/bDS
PZj7vjjGLhzaZcD1Pz0r63cq9hkgVrr6Tcn4EIWEzvD4G21BE+zpWGz9bYAxaC6VcmOYl5idAPsE
yzOAyTjgrHizLMtT+D2lXDniN4Suj8ZU81gaGi25B/E6bo++OBL0vbb1g5k/iCJYNDnBAu7BUN4r
4x6PmPy3WkN40QGQbF//0xniZimhjihfAgvlK9ykjMeHhQssKpfbuJlgp8UzkNadq1Wf78ZcasOh
U74wXc7s5XHT8yFyYI5occ1+i/hooq4sKXpY0QWsDjjEi58SoSYd5USXkG9pZGqYaomfrrL8orE6
iI9hsNVpnlLyTQlfxNuNsea7BlxYMXd1Wwy3xorg4hWGsUVfnevEWNIysVNWhr8+oPT3z6HEkzxX
JIhviLa1eBbgcgwbOa1T/RUxpjzU/BgU6vR24FAW6PPEDqUhz3Q78uYx8qvXynDuzYPdH1RzxpOC
RKaqSd/ETv0XfYE28W+ogI0AzQ2csJ2xD07TR4g66Iydx41xT53xdIxnuD06E2pUFcggy208bQHu
WFtcVCU9NCP4FL4Ss18+Hn5sw5uuSI1jD5Fju0eMTWlpr5x/6T57x9RBtCgqPggA0bor7v3TXMUW
Erm1XW8b7Y2fBw0QdFlOB50q4gvvtBN6RFthYXAk1oRF/ZshelnRyVoef4RBmsPHyOQVfOa0q6GX
4ZvGI0Tq06JyPb9YpsoaNwORdaeE5AA84vVy/JTX9qz9VBfnFyw7i+RHeOLbUW45YsPsQnjbzfpX
tJCmmf8GfwiYCJo6oslEHDFdwHo0u/QmuGY9bEfuWvOGD/i35kq7ajArmVEckXwzEh4nJPNf7Lyn
atdR7WTJl6JcUmdlpOuiXZumR1jqhIifTPp/PSEE6mcW73X9mOSUgQtb3c/UKsrlxXDS8bEtXfY1
xAKnsOY8VudyNSEhYJ7C0PiLVO3iE9Fgo6xJU0Yh5C5m+cCwAoiuKd8p4YTgxcsFUU8SXOSGQ1am
W2IE4Y3vOU1nAOl+drafK7iOqEvX+UegrMP4mMlTY26qeB9lnqJcK/VCvDnDiJiTyfeQakH9atj9
Qs94Gz7nCoWVXbID0afTk6gUjgRdnzFXo+3MSThwPOdLmHfBoXhWR9QpBKCCFFy7WxKnKSgjQiU8
618gPd4TbFgr2pryHlzNFyKS5ZLAB0/7mIXfP+x/nL/uqR2VXbFihpTgtGaIzkBJfsSX8J9/o+eq
/1HtO2jxDXIrlqRg5h4Db8gcfNV9tKj/EG7SqRHvh1HQ2ol98xSEaUPxiza+tkwFAl2OEfQlCgiu
n/aNEzPem6wYniXlCxnr94kaOl4BOtpVn+Uft6PJ+P4ZfBOl6SGqugWPFEL/v2Ab3MpN/duqCyS9
sNSv6t2/AKKFiHtGPcGQrvwct2LnIN9bE9+o3qJtRvDukp/GXqe7kLIYu5hc0xqZt36XPbpv50DW
GBNxF6XHAiEg5wqhMyRXD0/rUu/kCYcBpatDGh7//FnjczuxqHPv4uo8gplayD5Au8UYSpdyK7b8
BRQw5Tw0JYORqFCKWRoxT7+IDwhvb0xW+L9PR2073RHYOe/5a3VK/3quLs/ECMH0HrboT/uPLMJD
s6bF2+IwJj74KVm4ZZDY+0Wz5qP4Gh7SU07aqX9a7ir64hvVXtxXeN5WvoMLcORV9a/1hroiPBDP
d6MKCb6bO/2Uay3b94H5K0fC9EjYeo6Ye9bG1kdIKg7xw+ZupXHnAeBZNE7GfqBVw0SBc3lNyZ1w
gK54R7sflGjMGcjTgD/os9zcGiQa7J1rHx7NaUkM4ibZ21d/27K+KvfVa3FJT/zuBzYGNQcHOtcL
T2cEOSNfYMLhFEWPiqr7Quz5LnwGb5hgZ+mp/8kyR0f5vR+P4YUVgrIMDvW0qn9AiUHuPzXf1lNB
CMp18Umi07QtnoyUkXGJaqN52Xf/gbs4QGJcrvNb9TtDmvcubjNsJ9dhNgUuEGCHp4SMMyjZ/in4
LTb2ubk4VyUGeLVkG1aPGxJZeeSZmwMGnOyVEr4KqjRmVb/9M+bg4qhl3k50xSNAq79oybYlEttH
yeZhp9Fg3yxCwLTOntkp01aLMWPhUaiKcSXzO3qsIntN5weHEceiGO9NTJu4hVCxIgGXBKVyPEKl
CXtnIZj6gyfDgt9qt6RbVnhrAqKwOoGs2nPdLQLf2L1bnVdUP324YUMhy42KAuFB7PUiMDiK97Hz
SIs/yHV+MeCbAKq1QbEzOR7AmFUX/kCrjcqN2fN1Jyviz2f3GpMYFrnxysSd1J6t4K+b1SqQS7/k
tDOCy0wE7hTEdLNu2rPqk0nAd4ailNKK8bn7qnYvQntAYDfSk594bfKhZZwRHIbBqYazDUGu26XW
JcQl0HJrDtW9bCPKkZXG0JoJ2cJozfXQqoyacKuxC2J/MxpIi/9B7/Xsslzhxh5ytlAdpSOj3CK+
4paVLPZ0jaiiFiMdChHWgMndVwqqoZNhv0N/QMJ5Utx71Ubnlkg/rXlo4hXkXMxsNMsYfzCbaHB1
CLoyxQ/Qaaw7+QOYJRsOtlqvUtGvctIq+gp18UiXLUr8CFqxbP9oy+zEG+nmKs8ssXLvwsYjfmh4
J1KAO1dSraHmxpizZqodPp0cMdiHo22VGgb6Wh/XFYPMOceAd8D6Vs3XDCOz77VU4vXViLZIphKV
Gz19aW/dM7a2FOKDug5ZYbF1awYofKQbsYiQJ788uFzGTnXMtZs2ITVl4TcD1/DgWYLTMwfGjlw7
ZOUFkpyc1mDk6Mv834nkh8BIVz2/KHZxzkoWU6SAE/O8T+tPASndTFZFOK1Bw3uNQx9uZ1vVJc+J
LM4E/UJTPGW1L5jbtmfFuAqIEMh8q2zl/8y+i58x3TDb+8GPCsyc29rc0RX6mld/DUf8QBC/Mcoh
zchTNCVec3NfEdj7zM7miYknEFWHK2VXbVQSWd5YXfPClf+UD+IVsluGNwuCgfNClZp8udaKl35k
WUXDeEX0iNmGHzzaBTx2THP/eMXZ5rwMZI4+6FVyjvob7EVWodFs1FrIU31Mbu0+ekgceZRxB2op
ZGDlrvHaLSPGUBCoDWZ8V4+4gCE6oKiw34Z37CfpTrkLBuJ4fR5SX7lfEkvibd6XbwuPKnw4q1tz
ZdzwHnbKgisNjAW+Ss/a5wdjz6IF28K6NT2VYJtzu/E/Og+d5gBs6kUeWHUhUsyoIHE2zDpf9gbT
Su6zAysoUJB7+Za/o1eKnwVuH0suhj9UBBj9tRWAHroMf8HAKA6X6i09IjKrf9jbpZ8Gm5Fr89Z5
yWnOLUOyxojGWZCW5q9RiSHQbdkmHJxz89PB9zw7a8PT1S2q7hrX7yJ51PWGa4O4p5pr/7v0MNpj
ELowa2ZdWuFGH5fFFV3NruByeeOMm3jWbyRqgnGK0KF71hoKKAIvrqR9vc2OcBLqJ8+D7Rkv1k96
mg2SkOBahBv6k/YvMjbuKcvW/QejgGZh3cQn6Qx3nvsNJ3rYYbrC8zCvc9Dv7XPmKmv91HkhiruF
RHcLP33Vf8C5RxLs+QcnXyVH5Ri9jifZrniy8nUzLP0HJf+tAF1xac7+Rl5hRdJI7uqzA3NjWb4Y
p5j7/1mcQzTPy/DGejA+mnsy5DBY4lu8dEAcPkn7gEK0YVWlbEs28wv9H9twsgd3/grxzS26as2h
e1EJsF+2R8yIZICf/v8QPnU6a0qP6X3YBZcWj+G62Qc/jKJYnxu3ZDsyAl/W+6kHeLqssW4wKomv
VJ/NwyReCJw0Jc8jEgeQHRCvRYFJwWsdVsub4IGPM/rrbsk52aLPZUwAWazkNezGm8jNa2MQ/Meo
J6A0NKEC5qVzdqbJizGHR3gZQvlpwbPpS+OookjwHc0T8fAojVPo3+pC2YTzHy7ZNpr0h6G/0ek5
7Dw+KvCqHImQXIAsRLnntG86QMgx3+lYuTtoHA2l49CxQO0khT5U3F5UZ0e33xyZbPwCKUVMOwsd
Ld8kARfrorqWtFDAsublp+WsC0aP6DiCfY+fEtounkJbS9gIfFoRQR48dNGmUhHbHkMejH7dQ6ZD
U5R+BPlWmuc2sfEkcEDSVtWEjqzau+14unGLEGcF6aaj9ZvwAbgXmsg4XYd0RybX22rM5CYu3vKK
0W+xr+q9qtAcHaBBiXoXtGu1fmC/L/SlyXwOLorC41SsnFLBHw+AeRuHeywDvckk+64a4BrIpLh0
ycUpiCzpzkG5H1QGFfvRwqQHAnupPxBYU3XP0lVtCbCjAlhP72gc0mGXz/C0W4iuCxEjMHN/oF2y
d4rtgWNcF/5+Dn6pJYpiD2k1wAEiXUdWAPS6zGjrjF0B4lxc1EuQFYnvZdMGQ/2GgFGonR8QI9xk
QxFJI4WRj8GDToHkEp55ROJsxLOrZZpzsNnGO+65nqAqL0z5LbUbpp6SZWuaEppxMCjgXW9g4oDQ
hilJXz2T6KgIPIHYq0R5w7RfgHPo+0eMgo4witjahOrWJd7Vicg62NogcDetyzhIE6hLRaz/tu5I
UkSzCh1Av1lgePGcccA2ARK6gjgmpXbPyxP5GcsWibXvstYZUsF+JSTAdV75GsFPpVnmytd01jPw
bUNwBlpp8Ysa5XeYNDq5pnXz0/ZT8awUUPpSke5vQuzA0/Xzatf3vBVR78bXXK8Jy4iNh6zGcNe1
xFLbtgRfYNU+almWvWNU/EXjaGBq70xgUIYEOT1SmdumJAWsNEyMXkWafxCR43vqQAJYlY8ltiYY
oXNEuLsJiGJ4qQcWkGFRab9D2lbk+bYE12kUiK1qdBtdlkhgQixcSawSMWe3zmvTjBjuc1AiWhk2
1yHNOe9SpZXMMxsiITRdN4522st+Edqoq8GKu7uuzIHgT3kAYd5FaCNs2i9/4FkwG0FObaiOE9t4
jv9Wn5S3NNXm6VYOyY0hoI31OmmDjzjqUvIV+/qtiSqVnnG0nY0goG1t94lziUozhZyU2NjGDRDx
te18hXXCLWMbhboLU5IMAytkkFdkGlGwjllTiyZZHDmHps2ZkZm5fqmsBsESgGPGtEyruEcdhkz6
EN4i302uiSAkxNKEki8lvDu2XrWxJaqcDUArsTQPJPn0ITz6IdKyFzXtmBz0DORki4e2mdGRetyM
u8INoDiZ4wNQ8hByqXUAKtI0f22H0KYh0+ilxpjRBnEH5SFohMoP1Wb5h57E4G/NuMYnL4wOtWA2
3nOtQOGvggxmUJ1lP4rkkURcMAT8A+pMXRpMpS693HDtZziMyVX2Da6bsYAErUcxNUmhulTXox29
NFZCm1UI4j2AeKjlV2UqsynSsLc1VHk3V6kStMKlaEgE/Qn/wXkSNynnbln2OBz9dgcKxcGpzhrq
rZalwuAxAZanOy1m3wmfY5pY1mnM6vAxSeIfkyH+9dX+ZyxZnkqjES+kQTGdr/JoJfL2LoJOP0y+
0yr4KYsyXZGS06MtjzgtstiaKX6kon5mBuu1SSOtt4oawAyDwu9KeRjl6nbUtbLehwQSHCFLclpF
EdhU2p94ZICg58nacRyuUkMw/Atq9lRwDfWrYhb+LcsL5n3lVI73gCd5XasNKaENTmR/AozEvhbg
YM9qERT1O98dGxkVpPUuUYCcMD0WGzJL/VXtZNE1KFyfRNAE/FM2SuL1umdpsFGBH8jaNXebTRFP
qL5A2QxEnr2qIfTY2IcQz+NfAVmZkwrNWj13Yx1eKgnMwc57l4l7TKSHbmWkQ49MHWQtplOZj8kc
o01sDomORwUuMqYwl7EgeN/40Kl88+5oiWdfa9lT8yV58ZrF1A1DCsm8ZTHrqd0k2RI2xPVodciW
W4VgOJWD4koguzzbatKf+sjW9ikMfMylmPCMsO49xS9r9Ji8bsJ0+n1hkQtXW053EJXSnonYa16d
WuToVkLdPrhu36K7H/EUwsFC+UKt6uuErDG5MwHVgJAi+Q1onfALnWGg4X+MGtAkddAYQNj01Jod
OySOWfOfISPpiUoBngIv9k0j42+p9+AgyEhipNa7JCuGo0BGSRBHtatZywPQjZK724TDC/S42uVy
bHmAKgQkRZ5TMLTRbNUpAn3XkRuOao/saluv83tT5PKsTmhnfDbDq4EN2p0bQPO6Fuw77F7SRdpO
23V6iO4KHK2xT6yw38i4M05ZMRjfg6Ej33RtfNX9JNdZOvbPqBp5qvPAt5lbVx0yPOFQd+b2dO/E
VJ2sdoQoO2ZopGIzpq1qta3T1I6DTAMdiFnW6blMcsDlo4TfUCSz0axPsaxqSpWc0n5gwoSbEpwM
0Mhom5ZI9aYevmNoGEQmFCr0sNCQn2k+MkYd9I9gSPx1TJDXelRHVCx+h303CcISkzDC+U4YkDI6
eBFNVcPhk7rcc3QySMxGaEuLspExrugpggOldBSJLhALX5+jBONCoDEM3GseKAVtS5j299KUKNd6
g5OzSYh67GNizLgkKAQrRrbd6DtI7II8hPVNYgOoxYJxXZkoF1F0Fjt7ctBF3CBDQEEyDjL5q5ow
jzdAtvptYKUwP3Jy3MwiD26KaqHptUiOsw1/oNVpYL9whUjQV0NuvMM0mrE0lsM0qImKYa13QXwa
rMBFVZOw6h3cwjpQ5RaYnfPkQg3D9rImTbjTTfYhVgwLTXYmi8i411noUC+111FTExuCfF17blA3
mzpRcQ2mkAHSjpjHJWx3iAP2yK5yAcCJLk+Jwd50QUSrDPUXdXSsIK0JKwuJoK+XXi+w3rYVoC+k
DTlgAqYxETqro19JpGu9lF4fd4VXVpB5CRFQOKVG5H76wArVjXkrZYLFqC8mvOdIWEJGbakTnByI
zuu0F1gDOlkfs67FMp7XxRECNq/mRBovuea9+p3k/h3+VvwQvm38EN7efAB9D3aqAqc/MKm/JSWB
52toj0q15e8Kh6WhawY4+BMCEfDwwZdeaDVAuEVMWlWwqHK9hNjaBo8qykyML0FfHrTKDd50X/7r
0UHNpRn+xCThT5cu6zMZ9p+NYY6KZ4ueTt1igTKS6pPg2LcYk0n5jNow28goCj2NtJlNZDtMiKMK
Mpeudu6DaCZ3X4nqyzEb90i6qNwaXdAdDSvEh9W6LEuYiFjSf4Tl5DB2cVwSSBvhYGYbUrQFXa/p
K22oZqWj6/JJ583YHUURdb96zbu6LLWEGJsBPcgfIqto7Rb2VxSY5arte9BpamfSTXO8nEU4ufnW
h4WEEzAmj7Lp2Pqo4JKiAEdXQ4NhrFB7cdFRe7Ag1PEotm2RHv1J1BujyNVrnsOeY7kXJp7uEkM5
SQi8iZOw8EwHkieWfqXpXhSw9NTrwNkxYrMNQt40xJvSTLpdPZiYaAok5XmUtpcBDdLCKkiK5PHu
b8CG9VupN61nyyza213PKCPqaUWqYHoURZHyYqRRj3mrH5GFI+xs84YcWDcOyceI/LVqmO7agjYO
9E9Xjr4LjCSL/GBbm7ZzjTIWYtCv8s0AVHrDdz9vEOLmS7OGFjiGNLdTyKBEd8yeLU6mHCYDZoU1
5nzwo2X9EEaVvxlJDh8rG4x/RlSKMxFdqYdqJ/mqByZCiSG7Exe07mk1QCsnibtV0Vfp3u3rxJvq
vnm1khHRcTA0SxMMKjqnwT2pthbvU6OOD1rBUtVue8Y2pJLXFN/DtAmkDqUYe+a71ePT84mnW/J4
dC+T1n+XZo8uhcvoWcwzM0uY2t6s5jbH4PcCE2c/FZN5YKk7SEUnS5dEarv1WlYkLpU6oJlKAY8h
YqNc9aZukT1Tzq2ATvw0usZllCsaGLHev3B8IEKJ0CgXMfs8PSKFcYhi5aEOwkW7VifvXUzMYKw5
ymHQ4+w2QQRckmLxIhHFHBo1CNZCxHIbj7ZyUIlw3dSjTktdJpbx3rpB8EG06/CaIFLzFMexn0E4
khMuXX/LKwmXVhR8Vd2ACrcZ0nHrFqP/B9NRu1jVvOR2sxaQUBnvHWSxm9HubCbsBd0+Y4HXrDLJ
DtRFz8pBbw2e5HIYuFbY5I9ZxIUeFJ3xdGVkXbLJ5DUP2I2T50nni6VRubh5VRPblMIAnFIHySpq
MFWZaB4taK/gUGr2PKoMEhaNVaXcMxMwP1KM2F7XLpNAdDT9YWj1EfStOaMnxYCWAr+ya5bNISjR
pUZm6O8tpX4bg7E49TIcaPvtyYa1HXS7LAGhFgTgK1XN6Dew3HVSLBPKqLHPfija9mgribjLtpVs
rySI9V5XhaDS23JwbiSajXAost8uq5R1b0/Ob5wl0lNBix6qoNf2zExeLF9J7kprDtsuyWmDNW70
W9i46bOP4oZJqYumqqBhLZniNn9V0AQIdm2HSXydhx+VHcFeoBH+5mwBPqL62dmnC3vn0ZlWNl8p
JgejR1lmzLYZI+32hFAWx4jEgFVDk/Ihktw+DHnIKp/CfkTUW4Axckd8qkU3r0UcbR7ttVRP7D0s
61qaZfQa0HK1PIsbswkDnM+a/+pH+CIUwzfI3tWLy6Qp+m5oU3k2Cpd1VaRWQIxUiB6DnA7+pDHP
IrQTTEeUvjuGOpnsP9XhHjT58GE5tCmWmHKvL3G+tcYMVBmFxpzNkO+TZZGA0xG1DgqbVVyhsB4L
NWSQvs6krayNDeA1jEmOpW0rIyc0TFODP+mHJIWFNRggUTX/+NoFzRbUqrISrP/sNmH2UsY43l2G
0CVxFsvAMUlPtQyJEC0rP4xaibeROhmEcEuuy8KcfhQtG1/rkhVpJgog5mY+3TILbj8+66YzEaiq
gGSGqWMdauVAuzS/Hl+SVLf3RevqVy7Os16Ywz8nTv2TAzOX2fioouGlbBFjy+p/iBGGb6gNkg3D
LSJFQw2jPNrx5M4zViOQn/6GBLEXIF+MqhNZIPoUYJJAPnvMQ3e8W07KClLNAlJvgHV0rW+f/C40
PtKhzw5RrwUnW+20bZQXyDSjdA4noDIwV85IcmtPRv3abu3qoIqWQ6BB9SlyfsPKHKtPZygjYK2z
hNj0fRzKApAvJzJjgxEGCBN/xbH1n65v5SuUa+vdbUz30jYSiM8s2c7qrnyjyDK9uuxw8Lm26RJC
ZOQP4RjhWRWItNpAQirNgmrTV22wKWN12rrCxEwDm7fIV0pXgGByoiT/cPq6QH6UiW/OcwYuZaHv
yhhvSJlgrgAuwVi50bhw0f9i/jbw7AaT8ZvRCC7HhKTAaOitXTX6uPSy6ieWubNqhxIcoWz6p2IQ
ThpH1Pgcv9DSagBCfuHwVLsTm08LcVLdsHjWi5H62k4O4KrdP0sNzIfi6u3Bd6oKgwtUDPK+SLnk
W4aFYzFZUzVFHBNXphhekwFCx0wJBerdsPQSRLAVjfsTxaY4MIKwd+Q6YGx1XJIz6kvnBi+p2f2J
sPpVJ41Hg5y2oop7aHroZqYcVajL0tSKpZc26jK3281QcT/aCVGSYK4XaifxjIkNlfoygXk1iPg9
nWwW9ippcVAoCVNF4sHZtHHU6ZW0BwqJajha1Qgip2hvmdJ+5y5Kl9za2BJn4RSIW560UOd6agvK
qHLd9REBWH0dry2WNBpzNaP2zxaR8nUcv5qEAixFg25ozPxLE2Y/vo6olQexNacXnbAbS+MwUxyI
NOo+gVXMVzgclWA8glaAUmdsCRdb+xg4zArBp6lQCTo7xyJtPcKLqesbzS53+BZefRnuGpfhWKG9
txa+08ndKecBqaJUwm2P6oVih7gHxBK644WKdoqnlqunP3Y2Us+alcOYEM8eI5cazYYmiBVXABHR
765+kd7LFMviyOqNFZvBMrngHRWtuDWNsc3U8qAkuAXtitG6C9kT2YTt8UpjGQJ5Qs7Q2Ro43kWg
H9RiesSGiaYwWvqW+USd6NHULN2pecnnFs1ha2VjJwnGTYvo18DAxsRmwxyh/bYDZwkLeMfoiwp2
1oX4/aXBNSCS5pIG7Z4m8EUT1Z9lymuMsEBNsJAPyV2fpMRd6mMPNbDiul99UOMuiPAYNUBRNfUy
zQs0908EMxqv3LVJB9boGjXCI6sRzzLj1Y0OskoGraegYirgFyPr1Zl9dzBIRWftrYFEJONBPk+g
XsFI1lg2FKs5qSjyXGva2YKdJlkd3SvjCpgaBm+AuxrQTEwfmvleq08rI4oIieIeSo2SHhtnDekC
Zua2JX29m7YWfUVnrzGPsOQi+xK7iMakIR3+huq3gqlm35LsATBScQ8OwQ0EGwcS2qjhfFWoiQx0
TE0pPgOWxWrmQkKZFkkDNJJATTWePJcc2VT9Ch3CMj/1iAm0dZtSyGIrVd02ck1+0cJKvimgUYld
Cu1VZz0QMYFO1liqdPWeE+RB7Ur6XfGTgzUNf8ri25q4IIZLVGCwUHhtCw3RBnzgZ6yzueoKtsbR
dlLTTx2yKEX8uq18ZN+GFyG7k3h7GXtTkxDKtjR7JgMuC6sh/aeEzZpNqSrhWaIeZ0yzd832qPlI
BFkb558BqekhzDK2qv09B4xC9aO9c9AvQsJ5i6GgeGYNAKhuMMkWKp+61p8qPPODRFXYM4icbM9C
1c3AK9KRmvWzo61st2FKDTxvONC4GvIcDGDfnsC/PWw4Kw0EY+ejypjvs2SmUn876DZ8hZW0YVyi
4Mfu8RahfHAuM9pijgJo+pkbDwufaktm32LS9xkYEMn21sl9T09j4altyQbc3VCSoIiWW06llIOI
AWZdZX9TaZzHENwPfqKT5Os0rXYXQh62nP47hLXgR/rKV1huIrOz25D1akisKO+w7WM5IMsrYIgR
cw0xrqZ9brnmfBBxBukOrs/YAIEMpthhxMWjm/vUzXa23p9dSvh+EqtURQFut9T46fghsGMNjsOk
Wj8Ra/g5afrJDZ2Dq+KIradu17r9pgkYGoz8bV1+pa7GzxCbn3TG12lG/HGTIlBi2t0i2F9SoIu1
U1jGQZINDzfJeSPjHd2a2YDcoXzGDG58BjVoojgxaEgmDkqtVLCDstEAEzsVmC0TfzqQWzzPium2
g6Xf4JR1MrDWoXXSbYer0tJfDW1Wh1odgirux84U9kIZ/QqhmXmwmprltVmd+4QYQdk5i66j5kqN
dNs4NlvmskJMSZjBHD3EsTcAUQsTECBOOUHvtb5HNdo6NCyZwAAdmDdlkF4x9myhmBuFg5i9Qo8S
K6HTc7wGtslgNnBhdtI9+Z0T7GRWQkhvbn4O861qProeFO4Qj2+ZLU6iaPY+qYI0n/D3hd/U3B7m
mpPpJ9eiiyudazMG99atD51J0BQzkW0NKDhs2MGpQlz1SNlFbrwOaNapGLamUp6ZNRyFjaQqJKmZ
9E07L5F2FhgwC18+fZiqPaQfVUSfiZG+yk68RQRrLIas8Sy12IoGu5I/bC0jPJLatmK2trJIHlGN
7LOnvOA5za8GkMIRw0ER4yeysmRLqvHO7gDdUkct57urtLtVLMZT16EuxyDU8Oxwn7gITmMHJCCX
ktv5G8G9m7DxjGY1i26jSSKPkrEJ+cnJ6yBxN+fFS0A2IjWAtWMHsHV4rBZKNz2dKefTEq+5zlzc
J/RblSJjEmsyQ/RX+kBGCm0vb7RI/+PozJYbVbYt+kVEJJB0r+p7S5b7F8J2edNDkvR8/Rk6LzdO
xPWuKkuQuZo5x1T/0OogsLajDbuXDUmaL3OnDjTmt1n5EPgQJUtG2i6uzBSUsGs591G4p8zBGWIS
GamCCwnEW7tP930KBUtXp8ZBSKDibVEAlKPCoL/au0W5bzIidkp4M838SPh9EAOakEWXfo0DxrET
app6ZnisrK8+8c5UfhsGZ9/MpJe5bf1SQe3cZnoN82gXBKw4mQCtmzz/sTm+HLteBaF50DG6hJBF
TAO+nbq+ArBr6wdwt2v//CC7O2D4xlAg+55vyuIHfa55ojRJWq/WA7FOh0yC3gyYInKrqSeiudCI
jtnNL6vfZCIb0Oj13UTDRiMUr/rJflA5q12Xxx+Gg9MlFcHBchD5Ed49EpG1aHxK7VysqQjX1CpH
wxj2eURicMmTkpHzRsf/bRkEKJFztydGkJrHJK09q2+E51AQCfQCMLRZq+1NL/rJB4xV+NC4y4pq
VUXFvzydL3Sor4XXPasmxH9tQCkbcEJ4CXrnmAFFrkhEIzRuF2fmQjXXYMLwGg2wg2x5mynolVNB
a+Ags60Px5z+m8vymmcofEnF2FVpOYKd1D9W/9gqTfaBBN2D3+hXJw3lWWnIH5Lt3zJ2mIjojiFq
FMZqO3CS8IFM60zwHdkMkzD2MUhoupQ+Uh+tYDy3iVxVNrISb7J29ZRQlfj+HwleOaFXHP4syJB2
4MhoEpL8tPnktKJfD7NzyeKUzpb9+fhofR3xGQRwooIIBnPkcL2RQzksItuD7VgdTS9n/6eG21gw
MBeJcejqCr2HCdQoQljqQ9VuUva+GtNAKqHbh4WxDWYO5Lqy1hb0H3KKzgkDCk6fJnqmlzF/hrnj
ymz4dcuMRaoHNwWeURYlPZMv9ZT37kvqiS2WVJYO/fDNhO9pNAM8YpERr2h9uLsT1S5Lkb5j612a
CeQq4s+nKFg7nvpxef3cyNqQwfqRIu2SYnj28f4sY3vMN4oRENjToT27Af77FMO00/KnpR6DF0wa
7Oh9XtV5PPoC+aisH1/n5JwH42FtHrBuxaAchnR816kwVoWbXMccUFUWn2k/fmWRfJhyypZ9hR64
ptLPJIE0/H96O/0trPK/sdEBI+D+t/Wbq+3gQyAUjs9L+mQ8KAraB5zbGp76kADXCRc4eZRgl1DR
UlzDPJj1ncnBeWoGY1F4jIAeCNByGnDHzPPNsQVC//a7U267Y6Zl8h/0T3mO5iObbLbr0y4cAK1J
Jl1hhD5RdZdx5BaXZvJZQls0DDQbsj7zwD5FmflWZTXkbMu4mNFs0unMZ3IWyx+jRaxGYsOefdEK
fNumQpaptY/gxJ2PvYUps3GCGQBev81GcWgt82hiSRSAgmm6X2wDaFXIEW5p9OBJ5fc4gIufwoh+
+MBQo6Lk1MF8Mox8F+IjbVwck5Qyk5NthYE5tdDTHxOpte3MG5n4Jrf0YxQ7pkx7DIlNSGY3St9D
jeUln91/pJQ+NZXc9zH4JzemEsq9h5l7wjFQ+UAT6J3BigAiyeLOWhkj60Vtpt/KpCU2TOE/BTOj
CfahuA2y77BXgNwaeSc+/ejBp1tqKpxsHLYesQfMkGGrTg9sudW8OR6yzln2ryURM7p58P1rBy+G
jZGBcerSc/G79763mRPRn3nrvVXko0ZLm3idahwaGsIqSMXcHJK14yI4buZGH6uy2Uu2hXUXAsDJ
jGNhgc10guIvD92rwfR228rwM0XcQ7LzNZzbV+NxFFVT+04G8t5HxMET98SCgaMgSN4wbALrEEFy
I1LiF2MbvCVs7U2POL5oyRrNYIqQl1jNROoUwW2Mg0Oohw/Zlj/64WVv6V1L1RxZ/l9niKrQ28aT
yO1DQqnqKLbdlsL6Iy5hlv+wjTk2LfMdzdwC7mCcgPZrQr1KEDBnFf5NPT1xmD18+CYkY5nfIg7w
hYvhzIyikwgeVsIakY+yXnXg34ORBDOCAiyUeXOLqFIZCmtDi6i02gVNe9S1eE8H5zdvkr0Rwoyc
0ve8gPjjGxzQhfUrsE0pbJat71wMklVZCe/aYTiE+bjzOvcL5/haV8aXcpvqyW29DIVOG300Jphm
E5rrIvUeK2VYUyMxF1m3LloTniLRmqmFmhq6R+AyUq9LuWH6hL6x7XAxYmWL++DH7fU/I5ATEXj8
290aIDstKWsqZHGQAuTScGxgj4zfOx8NsT/LdcMu28vrFxU4r5Q+UGTaoUGaNcIDytHUkVSwsMkn
lEF59IvuyLbIXMTElUIIeK60e/Hd+SnXiBeHIvotUBXqUUCIA8OJ60pRFiB9oO3BEcTG9RhgmjWL
6NVBHSh8HIep9eFLavg8fphqTCZXAfrsgflX6hirOiWWiDyBxLXZJOnntINvT6Rf0XKCp1gk8Seb
3xHuzDyN0Lz6S7sje0b7l8opvolL+qpMb8uo8VcOHshG/6tMzcs0d+uZIiZR6LH8+OI7gEu1utlG
/WpHb5lvATHFtuSbP0kH2X3iduuqe0senCcmj6itcSea9iCC4ajQ8VUAC0Oiqw1p76uivrn5wzeG
HVNiu55Hpgh9/ZwY0y1A4KOJM0BNsiaBZZmClpnQJfVBs7Lo5TQPTmwnG9rSLdM2XtT4Ygn12ebO
iejR7YxnM1KScDnjqJvpnfHqhzfiFMvoaWkEUWMYxIsN8dmuJIaVHPpM4l0EoYgh0TQNnb+K9HIe
sSQa9S3Vo41I1NhnOvuekvC3sVkBJwnICTdYpF37NoPNLspq1/cUwWZPS1wqjEH1cDRs80zfhyOk
D244mIflgCm30Ip1ryMJCxT37JF/UUWnbrTO+SAOMkGTK+CSxdF+oEpnrfES9vjLS4QhywQDQ980
V5Mzo7Di1wnn0ygoS4LHpt0VnJcu1hNhesSBaFw4JiCg5mGiU2yz9qyJ1iiE+P14ukdzqjcENyfb
AJZ+mWcwrjH62Cp7S5nhCIeKcORBQWaEz3HIiTRtvZiPIY2fWcuk+7y1m63d+mfhwMCq3bz+SPnX
29igBpLKjm4HxW8SGCrUHO3nlH9mXKO2dzDFqJ4TKRtLiaKbxj8wnT9uiOSQS7D9ZULKu93uO4Uo
mHDOnCGF8fjMjTv9HskSkegPrScX2lKn2a6xZKI8gt3rRGRPBNVaS0FPEzP3+b+kSMry7rX4sXNT
HT2TOrJNs2+DeBw59rjAPNg+ng0Ot6FvcEjKzrindFfe+4Z+TT6jzGME1iGv6iZMWUwH9zJJP220
EUmSAdjAehFClsEIS0OuKKfmZjpPht4S6IMKgisl4F4bh/ar64ZXsk92Mf1c1g97l4HEMNnhPfHy
XT5Pf2M94D70mbOkbcDYp0IC2rbI2h+6ejG9jr6lGSm776Yfg83ooxOqnItTjval9tjWp1iWWY6b
IJQmgCdzZCAETl9TjRyzqK1DXmNg8k18nJP31VXOxfb6XTJVpxxTiu9nJy5d+PYpKJYEhksUz//i
NCiWBHw5l2EEocc7cCBbPlnnJe69MjB20Qh1sHXykyWA6lhlfpmRUoF12EaCPS9DxUUlGXox8Wvc
/Eu2JDA3vnkYc+eZe/7JTRhilqgENoYOjEPq50QMBzAWW7N4Y9mn9rF0r6QiWezgcbxL1Z5TInsI
o9x22fwZo//hIMbcYGmrWQU2ZrF8DMaNYxjLQLhgm1oN8N59VnpaPQLupR3As2nMtV3jb1fMT+PR
uRStfA/M7jXAtBuxOtgkyCoblI1kah8p9igKe0otreUu9pBNe10Mb9tEwQ5pFXP5hLeANlprEm67
gr6wIiNMiaMflPUX0peV6eC4Itt5abUqv7IucbdwPPYh5mEPB9AU1DdujC/qtc/RjKgBgnvJT/uG
V+zrwO/xkrCONonG5GxnJerwf2wW3TiOErKe7OiWVxFSR0P5m1jlCi8yGrbeZ2LsjqJasi+gTpue
m6wdjnXi1htt6ffMxteVGTFOHCTvJE//1fQY4ILIFKqynEjdknyngcY5rBWxqwnBV2wz2cwjTAaU
jNko36CrXYsGNUAHxNnz7nVNzZn1lbOLm+BNuzjU4gDNCMyEvT2Jdd2nf1nDjqWJBsDBxU3mbBEo
fbBJ4GdV1j1FHkaPUK9UDUNG2j2HocIx7E68wEWT8kkjG71FQ8gfTejk7OmbnxGDk2b72e5ffYEZ
rM6tb92ipcjKDYJDPLbSePUy770C69YV5GX4VftqOWoPZ2RaST0cLNU8UtWLHPhJW65cW529oLtW
Hdua0cWhnmWU4lo7L2M2vPhORGpT7sZwRc2T7zLL8iwBF9Jz1aqY/a9i5tybKg7vvvHviXDvpZFu
DbYNScSsg/aU3m2YdqXno9EeUOuOXfjBgbaOmbPjxSCTWPObIlppb7kwn+Khv7jMvoiSsk9dJ1pC
lorxSAsUAKxpPBJ1y+/St/baYmwvuRT4bexLGWBCLwmOCLS95m/VexbR1hnF07cTjB+RZUG+Duct
oe/e2mNHvDJjKuW5P7l4fsjFFgyR1IAOlGNoPxu9QdmpIMvz7puzDjazO/83Jx/VFFxzMDGJO7JQ
mZng+0TDonVhKOI4YjekHB/x2B0cxga6ZslZYrauCv9DzZii0yj9NClBRZz4XPH9C13izslBak8N
qLnAmdfZw/MVx0P0VDhNtvUMAcBthuZYxL4NDkMeZ5jOPkR0SgTxRNm1nTluwZWTVcgUhg0bCmsK
knQLLYKzjuSPKnPXQekCkqiKYllJpLVpgXOFKSWleoRkNjbfc0O+mE33qv8/aDejt3FKjn4oXxsz
DbYi0fs0gz0ZnuYKliejgyhIpxWtdfOfD25dlure5xgSA2kzRWsute3DHkJVvsgDDtbAM/48r8cu
TKJPqBXjbHb6TYowLUIxco4Sl5ohZMozlmYIklu2rMssF7ky/0HQsf60pfXX8kUsrDD8UhUYvwAb
YeJeui4D143pUDvpu1GZLVIJMGzFg55IsN82c+dvIm1f0tHj4eDCigO+9bH69ErMLE6MN1k/7tNB
ehypRAvEMTMtyYLAmaND/EgRDwuEdtjopv7u1NEu1uWuCeIv1bKUYc17HeIRib45sDA0JMRs66T8
6L1gF7ctDNTtdVYxcvTq194vffIXEnPdTsOufpx0HrLScoBoiLhuqZwAZa+1EZ4BsQoheiSbrRV7
D+NEZ5EOFzMVKPW8m/hi0ywDKzPBtmuae98O5wRjilMVd7s0+J6L17aZnkrPI/KvxLiYpOzoYZgv
cjK5YRWah1ZORMXDhArhr4zOR5o7T+WD/uNjw9Aw/6q6v3KmH5WE/mETCRX5A8pevHjeZO+yyo9u
kymBAsuXjGxFvmvoiM588MnxyeitIh+roxmXx74rvE2t881s8ieJ60QSpFH8GMYE/psdtIVGe1Xl
kGakFRCL4Y/PGSLGbqrWk90QGRYCSc165IG6C5MlqeO/qV+/ISP74VNHk5XtshRYAYjrLIhe085r
WcYgrFNMMMLivSFEpB0I91Pe68TKCE+PlLtHr9Bl4zbV6d4Ym5zDyL50mbhZFb9i2VkUGRx/DGCR
CDNbzFDIglhwJ5WtLJAwzyXzs1Xfus9m83+IN7mFE2yGSkE5pXigPNg55BCXEcUTY6Srb050iTRy
vpkfYqDfrjPjg7O2IeKZOHLeGXp8oJ/LQHIZK1KPybUJ7HKJwBsB2YBFHm+ZA0IIIdbGlXRlvkxX
4cgPz038MxcaUChbqgjERTMM68YWSy9gG6PhNZie3gRq+Cvzfw3gBWl5G9XrfW2AMm2ja8twXvp6
5Xe8wTOEChlcqa6xoApJocbj2qIWIq1CHDvWR8nU7kMbV96Q9B9ell+6CZViSd3BfCPa1tH8Xx31
G4kcvbciIh6JEU3r6Ls3YxzfdZmvU4MMh7pnZKI6xpB1rjjPWFR6iI65ZmEo/is172xd4tiWDZRJ
bULQ7/H2Vl2zLn2P+DA8oB3UjLAPzlWtvwzzMYaKzYPlUWFm+iwtBnC2gF/sS2ZcZm1Co3Gaw5iE
l9kyXqXidZ78VTkyuS1AEXgjqc0jy3Xvq+6PSUQSbJcXCp+jBN5xsOFEDeWtTaYVaig94JDuzvTg
WMCobsGy9v23OY3qn4or/xe1jiQZdDA2A9o+piy6+8uTOH1G7kpjG4VZRO6bU8GcxV8CoC33+3uO
zGadDaHx1pTV9JP7KeZeURjNqQgN8ZWiGTg64zzuR061i9Un7etojcCN56ZeGqqAJ9LbFuZPU+C5
klVPcnNrVmszCaFDO1jBAxGGeyhJ3BkxptzKYT/k54Az+qTvrjMWnHWq0Zh3QfmfcGS2Zpk5Ye1t
49+ycvCXVSgMm66AztyaxLPE3XtTAL81xnXi4yRJYwIsS1Kxl9IIQML1GgPVVFXXvqFWiDqNbgra
m2XANxkYNTP8j8bgPRnTjxb53Cn1NWZsY6I5xSfDVhN+Bru+ZMcH4rJ45tNuUIlzj8XIkbsmmo7d
PJNFh2bvmlT4lPJHlHOZQA2pCuomy4GEFxGAzRmjYBqmqkX/UTNS8/kPF0VAEKCrHZuHcKgJViSO
p+scJpks9WnczId0IM6TNZ/Pn+P481UMph2fXPvxZ3dGQEcN9c/LAtj6lRFB/RRGkk3LdpinSyS5
ShFTw/ShEPLh6jFCcNMH6VIY9IsI4Mi/bTuBZEF8GpzSRUidOBmMa+vHCqX1qEw0UxDVMRA3/U1D
7vU2Kxn5y3QWn2qkjmDmUV2mwnxOGrtdZ633lAzqy0IWn/f2Pmi9Sw+qs+9iRNuV94tzB3ePZOql
5niPgPIlLIhViDBIjPZwrYq+2tCdwPrQJNklWLE7v8DhLj8dJAOTUCbr5+JKF/E7+exSQAkSIqVI
tXay6JI44z5M4G521j2fw/ss068g7SiC210c5ffER7xHwHm2Mdt+p/uYC7pcc8skW4HCNBbWhv7o
pPDHaV+9lT4cEc8/WxmxKz3bxmmonmYEnuhqPwrbugqz/HMRQGE0qm+yremzas57/17PjN5T03oL
M4m0yrroEtRQZlEkDAn7gaa7sYub36ug2duJj0bHCl8btG4EVMGhBtyRBA2g+Mme1iUF2iqUwc0w
jHDrKe8+mOxU6evesmhc9431PvQEwSTNvaSMWnQ2nmeRc+KnEflxCZLZk8MMiYuJPf6c4MtJlG+h
S+jVIgtRkQzlM/fIImRdY5LurJ0K8YnFatd6vGFVmDKExahT9pSgg7P2yPrSquCLlicj6wJqXGOJ
AvZf5IsfjhL/sc21NjERp3EHudbqb4atQeiIhM2YKbp75nQQoeL01QA7MiJ0F+z/6FNTTKgeejtM
BKt85sk0ExP9LZlLRdeNb1nmMXlvJGh50zp4UeVt+Ux2WdD/R2pxfaq99nkgzpGxY7NC4wVJQW9g
cu6UJJ4A89kqhS0pS4PZUAoCzOCRCpKWqUq/Tyx/lSv5KYb4gh6VcqN0922W9xeUp0ucgwFLY6Iz
Hx1cKdDaRQF/Yd7LVWMzDo1S74LXDnG5UcZbUaV/U8RJELcDuK4Oz2trR0t/hpuR40DwJkqiCj3Y
4Iov2en/OkmtzYmnj70Z/jc58upHTEDwQWLEnB/Ge7uwV45QcHlBW8y9/Ehc/lS7PDt+jz8+qhZJ
O66MwAT7YZkfgYmSxLXQMpPNUnj8dcS2tiaHfx69dk5LkzLs4xyDVBCfw4eiFPDqOszBedeZe2vT
ZGOP1Zpp/OegRghCNX7owa1pKxo1HCj+1z1C8jnH4iAkLruKGZkhDHdXR6VgFtOKuxkaqJiqsnuy
Gt76XDzsEGZzSTm4anYDQzEvYx5TMlMWVFFroa2lRbaMU7V3xwF84RN/JHkKOuYoLGGWpshOGomV
MqMfJ51OZajYnJmbNLFhgH760DZae1eH3V/l1+nSZnNQMbTl5r7m2E55v0AFBj8ZwpZWXK0ZRjpZ
WnOZniWqU19+VZRUaQRwKvABrTiPcEvQK+DAWVESg/sxYQREBL4vJS55CH+TXz+hCVtTFq3bFkZC
6C5S19y03n+tQdyh9auVfJFoiFL3mx3M49CNXEgA8lAqdwML8VINmI9hjBgeWmNrhGOKKIYtYBeS
30EsGsYIbgNY3CMseeBTUwnq2hlPbQEES4Jz4ClSFcdBRwiV3Z4iHbPRr1dJzJQWW2cMW4ChWECc
px2YpxoRUzh8e2T0UXEsLArh2AUyy49VffjtTSW3KE51B6tzi6IvQCBr1XqlZb+elEmugPwZDMr9
gDtU2Ou+0tcGNAFP66bAy5HV7aJPi6VjaQDAz/zO7IJXFUZzRF9N988CroXp8SEj39TQsrD4LDxf
bOJyhcodOhR4SroEVO/oj8TBzYhF6t19424T/4VdGPuwaeOVDgOccZ3D/W5fPYcNhnqtHbT+FmKS
eYWZjWL5LEr1Gk/LRPOYWkQVgZBhtR4wErAORYz9IHpCzPvwuHIZwDSB1Uy5VoINQcms5pd6+FKE
d0lc69OMSp2/DnXuxs4N8k2N99Cp3iOoRdGDO8OpFTXuEuzhJqQOYN25JXobnT32TLAVbW5u/OAT
m9zukcjtVsa3q04Qhw0ujz4kNheQnkQRlkEHmXF35tKC6gvFkMVDhSCU/CdIbc7SLlokCiQo1a+S
xEF2ShVZstHMJzpnl7IV0Dfdb27nbeFdnGk/+UcTqpyNstXtoG3BiGP1hKk5IDM4HS51ke1TPbPT
YAgT71v7y5yBpszFPp27YzMJRifoqj5CFi8O2UvewegYva8CdBvZ9JLzdsIIcbEwWOrQQgH1X/R8
8aF7eMR153BbkaO49aXWYlmzC5XDZ5C+qbLj+lmm6tXE6OGxUya10tvOIDYy8TPBiOLxe8CJgAxE
pAIFNQ6GZ04Z0T82l8SQ9XrbPKys5HqZb6YsIUAfI7CYsrpVUJlQO7Tlv5zEPr6w/PEMhyDL4E3/
15vPMRWnDfoMFuuSPaTuXsKYNgcwljYe4l5g55x+XQ1T8g8h1wK91mIuBpbYD0RFufWhmmvQWxb8
Iux6OPejZTma1Hjdk+uJW6Cc89h3x37sjnHyN9M8NOm8GhOIWFxGON1Iwo2uCcI9A38DbuJtnz+P
LkmFKct85xJFPEU0dmgYeMaR2BFZmvkdI1fczADgHHFL4AnzKufyLwWvMMmThMgsLL1W6CgC2j5r
8rZqiCCeTc9BF+wbg8u9eY5UQpoWjNWElSc44YL4ZyM3vsox2KniTr1+1i0gHWbVLXyKuGeP+pan
/1RkouR3JLHBKcWZHbxNPhAvJEHb1uWmAvmM9LTds6I6zNHwMajir2jkGic0ENno7IXAMMeXKSGq
DNOTgYYNKcl5Hv5PR0xCxSQeEgyjyGgCDOb+UYwsRvVXJebCbphDmcNyiuMf3dgbI87+oqE6SRtg
NB8JbdACvd1ZuKDakbvM43AdU6YfTr1ET88A5K+3h1OdvOvmz5jlMUMpMaLbRTZCrKnYjejqijg6
Tra/djV7x+RfbaBHG/DO2sUl8gmCSShUgubHb+PjADS3ZxRjd+m/OZ02knBkv/gy2xbiWLZy232Q
9zsDcoQjHmJmyFCW+RbA+mv7L0qY4xwHO5sSI04V6WTh2sKAzK/Fv0I8FJsuRW9sY4O9KSNdW+nz
BFLMY/qtB+w43Z9isW2V7kY5/0bnJ+f6l5wQznxl1PkM9VhFz3kstmN1piLh4mBP7b92CLbz/qMs
LpjFRps40VXZbmrmzjz8F8s+uzl6C4i1vXEzANbIdl7M2QPiOh4ZisOzqBaz/9+sX0X1lOXfOsbr
SBqdnaziEfztrWDfQEiQpmzNIfa7DKUq5pNBfPKhVidQBuFvqJcZppMfsMVFhmy7a6xly6w+mxC8
i4SwcoXEOCQx19x2gvWTH4D3grAbITcGEQF3FxGfvxzxcyykZsAXdim8bviSNFZo33e1n7O+r9lV
2HuH4nOmul7iRYA3D+4iptIOBiiBbH+ovP3onw+gu2tvguafRmGBfsWjRHe+0+i7SL7LnJFuohYO
c+oyBc6yrYJTCJu4cR7JrlA9pp4aa0Qr1DhPNX5cdCWKxU7AV51hOwOXFwFxIRO21V9tCOxEZFuZ
BTdTsy6MU/0bk2wyudmTGb14RbSsnWmF+QtXHAsJyvAKXsRCtcku9VGSsUnXeKpnyAAVJJt4Dp5t
e+OlP+zpoHcWV6XEBhTC2meOIYP+8GBMC/PTHP+LCYOx8V8jzfXHfQTKpbYPmGBXM7pOvCMcRbzy
PQRnktCYoW2aAolyby5D0W0GNBASdIKBG0Ax5DPD9yiCby0D4hpxU9G7YUsx2YpSrabvncv2o9CA
0Hq9I7WS6ZodEjTmJuyVFD+tkLu0rsVCv5jvXjDRQKafsidjF+2INdJgWn6xjEkX5dtax+OfFOE/
jfao5hNwxC8ZiHClXgr7Ne9QfwNOMOJL5tqLIuz3Y/Gk6uOcvAUcZDFYmtKHKJfBSKXywv7e9OOC
OWE50ZW89BasagtQG98yXclyZJDkpYzoYJYG2j2D4ilaIHcwAfCntmTP64et0Wy/eg11ILCJRhH4
7kjHzcLz0DZPTfGpEc/MqjmZpEmP0V1V6WthDBtk4mD3tj43HXbdTVpn+JSIaZAGYlFma8kOuxD7
XHuTOfE/g4l8L1GCiGBrOGwZ/WLNWZICTrS+lZVUMK36+N7AVbCj4l66xbnFyecx/HJFeve7a2OR
e1yCo8R/hB7wHKL/wTZ2UuKj8yEnR9ZNdfqcipfR/mdThDf1uxa4af1rk35gZGM8us7VUbbJtSPc
2EmNrSmdrdNiiqSFSAgkzB5pRo5x6iMCAfkuJtKCjVR+mBVvTdr8hk2yYbJHFkAevA6og2nwt6BM
AOxTR0bMSgi0sHFplxc132dERv1YPRkEsDW1uS78vlyEjMn6Pl6ZyTXq3svwP8R4rXUsBclqKTGa
WMx6r9lQ9q96sA+zeLLlHQ4Mr/2wT6p2LVDJ966xA06/kYW5ld606llyoHWoSCU5tSjUtR++T6mx
EbPYO0wxq/pvqr9R4KwzzGaNNR10JthafLTR3StOj3I3QlQ3D0TwEmKIftPgBYeXKSV6+TY5FhHt
mYb1qnnpZhoVGVD3IfmDTLKQUBlU9IsAfsVmCZ9lipiVyfvwPPZIxRjDFfapJYlKOv+m+ReK/l72
JDsh7Wjjt4ZUkhzxpMcqw8VIkMzsBZuGOx54QiM0/QP6f0/zTyYTqDt7EIjKR4COn2wzr3tKXTix
Y17t7eg+Q0PTfHdTTQUnXhWIqkJ8t4T64XTxbjNzQJuh5cb0WX7/FRn40fZNeICbpi9LPPXj2e+i
PUNHfgLwbvmUFN55aG4g6ynQFhp+dpc/zzXvpg39Eoq3B60BBXIyMlEccB7tTVYlHAUexi/vmyTN
2cr2sYEhJ8Pw4Y2YhuWiNOsXs0rwmLUbTF1LjfzCFRcyknHUav8aiXOGzZNkpOaDVz10+GbWhvfm
8r6JkdUPsWHGyU+/Kv3Z0GFZCtYVV1/dbbrmRwBRoxQaGIXH3FEUW+GFUkD173Q2LaMIlJAwBSak
wEc0b4I1J/pXCNn8b0Y2AZsLnFw1yHkfTUUQ4k3DNVh7Crx2uzGQnDIIPLQu0UQYLMfmmTHeMgZ6
6TEF7g3SjAp3V2J0wEuOjZDmJsyuAoKFKa5N9FBrxyiR4k3m0m2AineaH3pWHV9rdcVDua5J9BbQ
rMSm4nVS/MFu+RI5TwjS4PQ2UKW4zKPh8RQcHR+tAlwlfl4aJyIkHOsoFXziSW56nl8UtSnvW3qx
R5gwVrYpjfXM2B2S2FCiDD2Gzb3NDn21xnvhlCcXVTMiJZDKz3Qjq3bajqLY2s2NTYEsvk0+mxhV
+8BfKxF4SZMMblSsE8sXwoiXDSWuMbzl1SXT1Edtv0I2v0+LR8wrOwTrO5xpQeTMhvR9bMtNUB9m
6MIzw5W4JN/Pw18zkNQb8Avy4eUlOnIueSdH169IAzsS+sIKbxfwSJR5wHlYLTtEsDFKRhIFTK//
y+OjENWmZ7k8oa7PM6gCuA9Atpk+ISDZyPI/tUkTiE6186yqfUvGjk7g95by1hYFVjLSmiixcyD2
odwLFC6jU8A1mq6m0eGvbZGBjudoWmUPu4HAg/PdjsEeC/LG4sImtTIxgpUT8oWGEcDhGTxW9wJU
aG0k6J2lz8XuDRfq6YXtcMGTWyV2TeSwrn6Z6g+UVuwlFzXkVOGMq9jGkQ38IAdHLmyMPbiRBHE+
GBS4p/VyGOcvj+jaqSCtiS1ImAZPiXPOwtf/A4BaWOhzTYCxXFvq3Z7RI1D7ht6xYDJvRXy2Y3dJ
6dFLCQ3nqVRPgFosgm5ItURNeHCJIQjwp6a4eligbpEOrhg68gieHJD7oAWc3j1TFEDOzc8M+ElY
yp4s51lGwMlmYHmjDAGjBpuy7Ii/sBB4jRsd1T/RbPABHdA/CKA6eiwIrkIZhgUBCns68JI5Z9d1
4hWWioBRfHRyg5yhe143l7FMHqkog77o3CADK8v/IAB9JmHar4v/cXRmXZEiYRD9RZyT7PBq7VWW
pVXuLxy1FUi2ZIf89XOZ1+kebUvI5YuIG0ttdFLgvDNwQ66AC2CLGBmvYVwhU2uzzCbOgp0Xz13t
Pk4jGCQV0YgSwgtsEXb8NsE7h42kI9tqdmKHUXbR+oOTmKIPUtx0RqKodLm96+306DrxQeJuCHu6
RGHSAF8MqbsTSXHBtMcLlx57v9854chx0oHZaOvuMumZN6kheRo2M5R/D/vlkOqTdHOiHEVNK6Cl
yk1fGJ8MdvaVy4R3XqwAs0d/WOxz0KRqXHio/p2wiZipglAXKBemaVZ0KJY7pWGdLNM9Jtb8ZcxM
vnxKtHvb+fLJtmKP48jFEK1gwyYQMhE3yRWQVetoVaxYRbZOnK8BQrM5RGsbK3PF3ZZcEOWiyn5E
qLxYVfg+TTGaDbab3BYJVvQEuq6B/VcvQvY4/wTMKQkquPN2DMcfBqqvYRB8R8nc4SvCoBksGS+N
jy7D2rmKQybKmA0eSCVcuOqZ3zwMtJ3ntIXFTftZ9x50DGJmYU2X5ojRJOgzOs66cDkVkTVocGKg
IecaAnnmtGvhGK81LHjEmbT2z1UifpBHdy23WB8HVOlY4FjUdkzT59oz2CQIcVBz4phMaUi/TJF7
SHCN2z50CNyyMrgIA6JhGbxMlHzhSSeTge8Q+E8iKJs2OGzp+MEtnFM/PKYkFhzFC7vEg8xBsNhh
n++m+jZFuPKJSvloKMa/hB5tw8v3DNm/ukZA7gRThlM0uILJsxjvdbsgsGEWyrXv8WQGI61wfvce
Rf52gBeHKdpCfMSaC4PRpw3ClhJD9Pw4uP7VgrOfFO7ZyLkXM+9O8heiFocxgxRhDJwUscza0wNX
qnXatCfLfRawNXB50qBAxQKOl5QLPAk9TiI2QhQXrvAzq6tD7iS7alavLtG8nC1xWkT11jkA5iGq
xlAdCKbk+te2/mZUJI3yiM6wBDestS6WNGw4Md250aTESbBfW3G6zyh14WrIiWW873lpq5qZjbcx
+G0Elr+Z29ehu3bxCzSBkFQy18KovLjTaU4frfbcAJPOwUtVTCqpKpo9KPyItkisW9gMuxqbeYY/
x2TQOBUES0I49PiZJWxbD5K0y3BrcL4UNIz61cQVF3ntBqfPph7zs+awmBvfC/cxwGHSjCfJBByB
/c4qwODjYGzLcTdT9cL9/6Sar9HoNl705bUsCwR14bjplMOhjIAj703GMDRHcBnCRdFD4ktwMxTu
/KkZHjt0aPZL0IPkVVnxrjbbtMmotwEy2i1zo8XSTxir7QgRJdx+GOSWxtaMwiu4JZ5dnbzlorsU
pIaWN7rU5BUXBFBQHngSD43on0tC0y5qcOGPe+zqp2D+p2CAD/Ufdvk7D2KtVnBeaupK0YJbEtFZ
D+UIy6upWIbEtKExZpWWvDTW3sRtX1v+kwqXwIpWj069m7vvOX2rRxLeXfBgpAQbLwGPWtp62Lad
+6n/zNJLAv8aQ+addNtNGHd8s2lresO+kAIYcrd2iffZCCCAZAgc9KveDV/jdmnEc0qbT5kDpReM
/xqb3uepaoH+xvHJcdQu7uzfUeY4JMW99NPXVtEomhNPzCLWttrq9bqfit1kOcyYaxPOBQfHaua4
xFrKHG08gt64dco7K9wNCUMtCX497PO9M8k/HzYmC7l/zaPpMYA2F0edtUqIShjYjPA4i3NSm6Qz
bYM1QGwEqfKEuazIK3SjYaNd2GrJTDn2kqew721XEZM2vkIILMyEOPqkaS3AXeQncJGcnNJ0h8LE
aTsrj5mB4Gthhb2DtAFpOe/PRHTdlZeJgbAUJCxHKNjBtFWEk3Mclq01sPDjZ8r4F5vj3uk6mu6z
DQCkAOcuMkxaJ2+EGb9V5Cw4kE/PWmx82n/LIXKuBjOIKMGCEuKiUgJqi1j/LOK5NIM1mEq7gKH1
TIpi75bNZ+1CzLRn/k4eP3sTRqIi+lPxeGx6F/c1a+5Iq08az/sW5Htf2q9uEV/qhAxn5H13dkcq
rXrJquELbN506LuIlltRXyr1ZTDUrdyRXznmRjKjHm8/g7MKVvxoXcqM1jITQHI8P+i5uFUYfdyc
/nZlbX2VrNppusb88gkxriPJIVIEAHrVwr838bSZttyhBG2TTm2Vw56Zm09W0PZEeZjg5wnOg7wu
P60c+kDrnJqJCgGZjFfFQAoTUHxxPfs5NdKTCWvIjsvzUKtl7IfIBotCMFavItI60nrseo/kh7FB
tDsacfXX0acQBvFO8KJLXJSM7RnnJRHKOI+ysepxnyPRAZT0C2q7a4KUXk1sPCh+tdd/KbCfaTZS
wRZpBdQdJnONpNR36YewIU03rNChfKz7EFEz19PGNXOoBO74VA+Y/UVHgVEh7fpgWP22yGakyb56
S2x2N9lsKxKtq0os4SkXGq5aDvR5139gTcP4h4F1B7Psvh5D8rLZd2SAvE/weOmMIla70f45T7l+
OardxQaVBUbkPM4R4NxoKT+iu3CrZ7guvk1NYlVf2sGcuLZZM18Vz2ebcBCvPXNN0JYsOuSl2TC4
BTpMiXnuZHdfNsXn7CQHsvPoMON7iJgYxe1bntGibmAKJNd0dAs5oA+ErE3GrvFp/IxikvJ9YP95
rn1J7eYRT4Lzxhe4+jlrwFioqzkB9UqIbDJvBS9sF2ZODwJB56HONqU1lPvBbL7pgDznqvhnJepk
xdbZNmdnnYdmtgtwbsqueCMfc+x8f5naLdv+8If9bRt71oc3GVgPvPuqQ6mZVLQls78lOrfWaK5e
4J4mZZ6mBk6xUT0U2v0Tg//UDtGxteqPwOL0ayStBQCea9Y4Gm+sHbugGQFMJccILrkjitcmaHkA
IAtqP30QafplFzNDUm9tUnthSO8w5O0uF0z6/AjbpCvf54FPMC8dnO2BDYIyrv+hUZMaXlQX87Ex
++bBr9Nz2Hs7X1ifgEUKYkjyEw/ScYrV2nDMBfp8N0QEbOKXYKBSM8QkWldyh+9n3Q7ZPgXsHFaY
/qlHrer5A1fVuoiiV8te6hKCIzWbJKkdpgUyQk4omMtEjbFOEuueAr4b+Ehr5TXhulA01PSshAB+
H/ENnmmaRG/hnDcoQAuy0vs85P5WmVDnOSzYMju1YT6Ciy+uU9s9zJDQDW8JspVQecO23VYTnjly
UQVLsPjzO3IVCqmQTANBN0NQaWDC3gaqiLvWY0VWHnj9GDxzPl/nCWxMn56Ukre0kuc5aY/+4C9T
XZgrHuqOP4cPSeK8gFCg/7w3b0UyPPQCmrrjbCon2fe+x+lDrcwwPTeCoqIxFmghMLE4kqafrt9g
LWLrSyWjR1vhF6xnE69CRtRFmw/dqM55lOZr4oSglkKbI78VpGusoRSA2M581L7xz+iDBjRD9ziG
Pv8MC/4a4Sk5pHwOVX3vpNx1LU0TyEBIH/fxrXHHV3ukf6KCbrzCBvhFbu4MN/DsyW5pCe2/HROp
NW/1a+bV7yXydZXQgwFg5Cl1Uiwy5rpTKPa55Z36sDI3JqsqxDeM8VMgsUjK7Ee4dIO49riJFTmt
TBRno+vxR6Jq4SogLOGUrrUBDsd1oH4f8ZAx0UaoM+afWPnHlP6FferNDfqunW3HfOlF5TYhS+8F
12q9aZgH4ODJGHaLL2Cz1Bi4cfeCu39Y4Rnn5yC1szYrdKq5pwmrakiVGcZ7UjSsQLO+Vy1mU16x
uxIW3Yr8HauKnTQ73oWXVHFuMhk5IGtkl8mZHuuJs1fl4jX37OEgmoTUmLFn4TsEQfOkIyrnAmRd
wE5LcQ4f18HLiAhlmBw3bk5cuyGEuO0hgrADdKdmphncntYmPvKVN7vHxsjiTaulWBN6Wgpn4usU
+SnVTD0zUKQnG1vGBqclBB/eNddrsPOG1LZ03XOS+pzJfbgEXM5kPAI6cN2rRUeya3Ada5Gf77oi
3nUjcjipFg6SHsevmO+RxMxCzYhpMG259p0YEcfTanxxRzzQfMd3t0GpwyyxiwSNVkk/z8hHrTjL
uKDRSgrnpu2EcqNlbsXAKHrEk80JJv1tuCNmgQ0SWZ3ZB2gvT0ES2rqFSQAssOS7WbLMt1VolAuW
8F3qtuMHLN+CBEksdSiGDi1d7LxoIkIbh3CxRs+6G8Tw6lSanX+gjiEe0Gc52485WDpxH/XFPjB7
H12dK2zkwmxEuJPEj6vgkk7lkqMf1TUejJ2TjkCf9PjPTK0vnYAsKbRkPeGDMcfpNrFwtbUfw+Jg
W7WUPCssIa+gdljOR58H0dH8GWUIMbZ3bN/yxRX2ywQZA4kO36BrFn+TBNZiQoTjpUKriw3kgXCs
+xU7BRfwmmNCM9BEXSF9CLajO3coqE03P5qQQhu/gAc5NcFbGHQvZeXLLVmU+64qgBrMxRsphJN2
xp3pls++2ezyPHrOvPnZKfVDPFTXgbySA3cWsu0HmLlL7bpbI6bv2hwR2H0j2NQeqNKoJqvpB09x
G+27stqWIrnNzsJJyfBGyuChIeVchJyp4Itvx6lhOWLPq7nnETX4g55qrDD1XxTt3tHA1jzqbN97
Jk6bkbl+Fhwg255KE1AG4jObSy63Sb3oJEt0eYoNn5x/yKiPUtuZDz/MaCYbloRJbz9gIX0MjfGn
SYqSiYN7EZWPoZTbIxSQ7IdSUS6rjB3q3jz5AL8CkhkAjDVDs2g79fCLHS4nNusOSfa/lJ2GTEnx
Ta7pUUbRhz1SXBi0kkXY/22D5gJe9AX8Occy596LyMSmJaPNWF2yDNbIEDxOM01dIOtpIrTw3PPs
kZTBfmACopzShkG85bD+FTY2BDUSfIhRLSOB/zQweOXbVjGhzHbk+zm/yAF/VJGgduTcAO053KPs
Htw5OTf5cDUDl4QXJ3NkiFWR0OeDI++pdrKTU+XF3smp/vSG+YxXt6TTVNxgIew8azgA838s9fxT
l/M7R2Y+GSxEqPBjRItFAayznFe2mRgnxXLD+dQ1xkdBZvgdXm9864ED75ulHSCskU7SVFccpylX
3k4mzGuozcW9bWa3ubDlQ5lmzarqEYq6ABpWApIZTORl7ntn4zFGYdnhzjcJJjtGyI6jDYKVFHfv
ola8pKL4cklikSVuue4r8YvNHYXA7Q5VOzK2m5q967rVbaCWmcwfSWgl6WDsh7xj9ido+2xVcwhV
8D4mAkRZjvcWFuveq7kKMclctTXaZm+GN9mSSEoxmtxl+XRf63FJ+ud4TsOPMPHZZ7zt5OCfyVvg
QHpZm+kdRxYK3izbf9TLomWY/5hDPapghoiShLTCNyPfIR2upOZP0hivUSlOkeM+MKb/jCfxwqGO
lY3gV2+h6Gn4cRE58js1M4mctfutOwo4oLCeYYD8I6n72pQcQQqKpMbGfANego4SU/oRRO1fmTMZ
uwMHmUBtypzjPAzfiR+4Gzapfo/JeT1SSslbOtF61c8bAyLXEPc+iy2yGPtCexebhAVaq2OGPto4
Rah8kGujU7DLnPq+rMtTGgKBcJmWcrqFs1HOzmfB7WzTQqlhxi+5wHCtqmtNEsPDSTsE82dUUPvJ
n5PVo7kmcHdNiLsNAuMHu8275CcHAfMCIeHBgaJnWNa4n0q2WsD421Eyjkx4hfqZ3X0KwA6UL6bO
qGiDq1co/8FzuRzj/uIC+RxFPUssTSxp8wwGg2CaxdQnNh577nnS6s8iDz5NGAFIQkD6oSutnci8
2qV4UrZDO8WsNhEnbwTL5tHL6KMZxa+eY6YMAocu1BsT2U/H1O9l3sFvHVSS+SVn/M7Jl+GL1PPF
953b2C+lBUb0y2SM2T/5Rq/zPoNu3PAZ7LIAyI4TPLIE3KWlRWywNuMtzJXuHif101Qj5k14JTbM
pCm9alLj1HeMNsKA6GrNAGnbWVizkAnVrtD6OePty0N8D70kKBh784X5lQvkDDJW1mBCsgtsTp4t
ujthqHkHmZv8QRi9SQNmShni4+h4HiLPI/Vh5TuPjtqFM8MWdmiyZjcY8OK1qb+C0T85wdVNODqX
qfc5gPdeB7wuewfaIQepZeFTYAkFOh9kd1q6gCvE8hgRTOSIxciNgDO6m2BnSXJtHEH9AU2B3ZwT
hpt8YGNJQsqYlL04dU7tP3dJM+H8Yrkd8NFwBlWCSWaBOd+yw9UksKgY41Ic1iCsEP/myVqU0PCn
dO1oZeA9tJRzT5TwvTFFgRG7+UXfJtBGpr/KMLOl8angYVglNhPdtie6b4EysXm/CY7KlRFzIY1y
7yOjjnoFtvSQwAul4owPzcUQxWtOUUcau1sLOxMfo1pxiMFigDtkjSUYAmuT2ccOl28u2n+eTP4J
J1/49Lcmpu+bv7t1mn4rma80KYVq7VLZMIyb2WTxzeybqbHTjir6Z+UcZI18oaQF0S6YcASAnSVR
Z+A4CNJFIHZIiyTj0ifUOviJcZQ57MedpzG5GUCXJjoK0a8XmNLCr1Fb+pzxDJYLpcqarjqkEmly
n+UM1MSKeAslFDv4ZDBTy33q2I9Jk27UaF3LXv3gVT5CiMUrpsrPthXz8vj9yQbFJKH5hUo+nYX7
cqBYNAnMcq/a7HWq9DGsu7fYnn77njc7c8MbIP9LMbbUHKUJVpZGr9zhfzgiR7y2rp7phOD+2G1d
FNYpRW0loQAJJqi2qJV/LZ3M/Bu5J1NMlHKUFbTuQa3fEzFGjWYf3kSj+inZ7VcpSv61KKb7NPdL
OF4084BT+AHF/Uy+8Q/8zXc/thENd/ahFh4s6ZCmFqnO4VjtE1luuYxzDe3ch1L4UCbCTp1rN2qe
kkScwWBdiqSB5hk3B3aptZ02DM/42sSHbl2He3dO0wWQ/5NaRrSpAvvgY39GzxA88UH7L+TaOU8Y
Fr0elb+cuLDTCtZ0tGnik1tySW9+fO5H68QYhwO64GeI6A+H6a/2+egtuJHwxKjTOgQRPdVz31DQ
mBXuPQZZVn8/vEoQCCSfWYMm0kktYKUHwyvrne1i57RN8zXw66c5mxmDUxQOo45HQ6PHUbbk/BhO
eAWXvu0G5wi6g7k4rrL9kl3SjLa3RYQ8GGJldCoIg2nGRMSCjwYgyyo6Cq3Mt7mxP4MBS1Reu5fA
MD6UUZsMNVW3zRAx7lJZfcGQT1EzMsychFHj8WpM2aufzHe1Cg42h2pNmpeUX3STcf2cunrniv4r
dayvmTII1GOXeb7zI6fkivnnSl/FmyqHE5gLmqATsQoy4JGSrt1ZbzrCZRlfNhE4e7S7C4t0XSuO
+flAJKgZ0mvvWsQUS+Ah7qYV9amc5p0foTpYw8yUnHhi6LuXZqy+uiEBtRZzN9IjGh5oql7q12Cy
jpE5YWBJrXcNna2wo01ShLss1a8yyq5+QrdV+R0YGI5d/6QzeZkZY44+HTw9vNbJu8XgHiFh0b7n
sznSv5hr7L/hruUNjVT3KXpeRIsaOoPDJOIgRhm6pBRbJEKznH2kRSxJcYdg/yPGL+JZHDm7g9GS
GQWXSwDlyOZBB2ZFs31/ror5ImeLKap60ylj8YLtB4G9roq9slvKyfvPIJD3oc6uipqqyHePbio2
Hb3peVaeemoIOGgccko6mtp6y1BhW4qJBNNgqmjb31T/ZjC0UdKeQsa6StJdRtXvvAjSWU4/GtrZ
TgXmtiq5tlmBd+1NPAIW9ZezkVwiHb8lVb8vWKLrgn7glnCrso9y4JAv4AMEttjW1Z9ZfVUgS6s4
O48Z/q+2lryBPKmbqvLPoW9tZW/+zPO09Tm7BT7329ps6P6M6LzhBtvmf33g7KskY5y1jPhfuWnc
dcq55piyKvSJVD+FDE6imh5fHlBiDY9122+9YNhX3bRpK4+87oyZ1FnVo/UyV9NaFUO+NnpyG0vd
uN29UMb2lqbzxUzDlypOzxEWb5bfh5AqbiRfSDUG/BB5DFK1ocLmFiUh0IOFvMGaTG1aToeB6igd
dXvz0jfztJcF9zF7YkvM4NRa7tYckL/okXgwLNQaQa32lOjvgiI5CyMKGCbMmU3SrKK0/maNfdAh
44l24nPw/flP5tOvm/g5eC8DDJKkAbtOMdoXcJBieNfnDg3hYBNEJCuRhyc/BBFQT9UTY+Rwmw3D
2XCDT62KZkX25xoUpI8tfIdRXj3NFX77mApRDpMO+yaSimFD1WgghPsx6Ezd6nceh68e2gBtDVtu
VvjDZ0KPgCPp35EOXFght4gO26mQG0/iGYNufqaCK10bDXgFxSDNT/oLV4a7XqhjiKnPRTzqveIk
CaUHUXGAn3yyKzrfQE1ZPegLG4ottRgEckoaVqSr1pDosQUT7khhk9/VSfwOXJltVXgWw3KDv+mg
yDsZrCJ82UypBZQJhg0RvRMz1PaQko3OrEm1gNzLCGQ/L6uwZnp5Z3nwJ52Zw8tsBziqpheLs05j
YqXUxZELwGWZl0mfmNkU+mSE2i1nimNrQCRC/Ops/F+yBp9NnZRYy4kxXtbyf3AQ69ZOrkBlwuDH
wBQJSofNxjpnE9enhnlLbVMdlWPKNNjJCXG4p2aJKpciIkjE3RMv4JDeK8s8xXrkE6aueSoPHreO
ydD3VrM0pDsv5uy9RJ51ylvsAjpER9VVs8Y2gI5lD7sho0wWRwFCplvTBudVw97umj9iueALSzwJ
tWA3tLbw3O6HengoXAgQPbUQulniFOhbqWddms6/JRoxKKr1ASFjP4H9Zl64ZWRCnYR9GqQuN4EX
ojFZxS+8i1XvIS7K+VXg5+iMJF47OGTSBvg9fiOU1ZUfge1P9Ra831lH7aNP06/v6C9Eqb0ZVK9w
vntSxc3BGuVzF3S/4KzwfIuIknKcrDxO7ODYFr0TzVKbTvTf+cQRXPX2LdMAhif7b0ySjxCnuVe4
O853VM9nTbEWc8jOQRd6NBxbG7hk5T03AkWoH95ND9qF01ovsZ7ubTuFjOQfliaxzu+bu5YGCpyC
5rktm4B/xuIns2kCTGvjIoIeq31cfUSZ/RO3yaLZLj2Gyr8y8YlWrdnuCOFx4cjguNr60RblFXTb
d1XxY9WMVDbegH2GK8Qt9Kunrs2K7Vh61wEYAhpBGV9iOn5sm+XYTyGwkaBwnJRsHcVP6KXl99zk
v0bIv1+GxODB9BIZXGTESrbr0kt2WTtvUGBAaWU3l+GJkWN9nXAfjgUhhL92uQ05YfPuIrd6yXwS
RX3rWk6D3IGfHAhkHehoyzKghWdkuLJ5X8thS57h2Hr1Az7nW+lgR0m4muJjQSrQG4qzmJuonYIh
wdkYm2VRlAg++ToDBDhxCl/1DUzcxF75yFByqI9twipHOm0/JdXRr/RVOea7NIezw1+aQmTc2vmo
+V1WXoiwGj3JrLgkRGr0OH7qifql3i25eDqzg0kgfOKu+jHmzlZ0+AvnBtNBjzovLecmlkig2771
jbfJW3LjVCXivCDwZWccfK1TatnYGpkGJ7HzgLD7asXVox2471TDQUSjW31iCohlOoumHZTon3wM
j6ABHs04IXBX3xtW/qIlx7zIuFa4Zv0ZYWEqjgyd9547Pg7lcI3cZg9d9GjTOqNiVg48N1NHVYYR
F4d5HA+SgVXYW+wT9A+O1s11SswePcOE7tgrh2qU5Ggk+CZEc22hd5SF8UUz1Idi6CDoEvCARSJb
R8v+j9roZh8cWm5qyB/NMb5lI7yR3ikeu7JcJ1m1qnEdykr8diH0Wbe1IW8tllNTwGtkazCZmuFU
9mjAm6kKZqaFh6SDhOtnHwR7CGgOHW8TRgIYaZUcdw0PTqG9+9j0z0k0P9oe2SrX/4vz8KdH6kBu
d5+8Ab2IagYH40nmcNoiExgKeuMAMFYQo0EfPYgxvkcEXJqv/xlqejIxvVI2ctI9/wI9xusKp1wd
T0t14ybJCCZQn4iDO4EJq6L7nO/pxBHa3vQE0npXE40vAwYjQ7TT2XRzIgSEoVWHsfPPfemcQTd+
SfS3kHt2Zacnw27vMxUaS8kNlpLx3ouTvT+AQA3ULsqMZ1vwyMT036akvwCW3I3MGu8yNqmYawym
fbqFpKQyvdq4nQEITc8DjPjoGd+zuzNjSEjZggQza+3R1pgcJmwDUZ0CiGVzxl4VHIkhpkwsilft
o6iHIR0qWPkNliAsBxs/yhjeQKOqnd5E0KDiYDD0G/Lpaa4YRckRFWy6V6O9nfP5bRLOWzDJR6Y6
6yQd7+dm3IgSTBdNivS14RQGGebPKTd3LnwYa+G2BrTygUbL6BJAv3Fe3W6ZK6T4i0JAnpsqd0Fs
DoyC1lXhpBeIYGrBNkKRl276AbqgWs/B3FzwWMQ0PWFcsC38kB7e95MPt2AlsG0/algf94wolrDX
JD/w1gY/VoWRXLNu/9KOZyElW+Rccm8I1vEo54/AI/9l9QGLh/KXKG5ht9A1dGdvtMMC7yoi/D7o
lfsyC9wj8DHvMgpfvMVOEuVL0jg4aWiwa6rF/I0COIKbircgdk2iCcN880rUeyrKPZexNlEa7L0z
vEBO9prbU0iGjft5azP6aYwVtL1VnU2v5C62Nb7RhHC96LpLkD6Z9HX3nrgI7KPaVgcREnsc3/MK
6aFfoL8YfpylIQkyOP9tiuD8jPVdmKLH4PsGQ8EOFN2NQCwXJzZXNyxjYfvBhQZLtrMnVozeb211
zQvbMYHAgFEUHjji4i4cxF1fMOYL7TVNhpeSPnFPUDKoilcjlicidUcnLw5DBEKZd7g3Rs5d7kl6
02cxAo9qnceBNyz2X1QQH9Ma2W5kvYQwS03gdu7+2kxvStAQ6GdoEbQhMpXqIqqrh2/W8L3LMbZl
n8zbTxffQh6+wq/cCigvvmu/YMlat2H3q835XjnFU6zI4+l0Q5/WjRa69TIsI/G/d/ueyX98rsc/
JdJ9a3aARKaV2Zyxr6xcTaFERTV6FXKaRCi/wxx2milUxqR5F0QjfT6QpJW3CuQNegmTPhpGVbWx
U4J1bniPF3OF4ITVbMrOllG8uHXrHqOBDcUQvjwR495KOb9nAG1fhpxyVqXEYnAhOkhsgQkygeFu
ns9Wpc+OXZ9kClZgxNTK82jLm/KwB9v5m4Md4CTbTNIgmhRnfFH9LkqE4OmJueohV2Amm9qnAKcd
g/b8e0zz3xAQEQieCQHa4sBPAPtunGhZg2Fh3GTdD996KBLk+eE0lulBe858ajKr3+DZvHCN521d
PhIvsSVg3ea5SerxK6jaL6sdfqzJvzUN6NmkR+uYYyJsWGS90fllzEmgawCZYAoa5TxuuWZF2Nn3
u/y5jvN6Zw3QqBIKKJZMXBANNySUg+9SstYEHc7LIPCGh9AIk2fcIMZnMI7eUfTFa2272Xtg4Chh
661OSU6lki4tQKqWBwCRRd8Wsl4XifKOXVf9UGd1tQyF1yRw84NMJ+8FTfsXJve/XOQhAE8J5TKM
aEKm5aytCP+TlCqPTILHU8Mx/KCKsoScTj4I8cf7NMYhY6QawwHXC12YbVJihifvr+YJ9LRyJ8aa
ERB7fAzfVUrzO1yBE/umWkHQ+4Mo7r1xj+Cr51Vw3wf6J0+nv7Qirxyol9KmmIrlAXvaxHmWV3Fn
YN3bF1NvfOg6cfdeWrdUaWXdOajb8alJQkqReytdVQ0ze2mxNVbVjLcsDn+g5xESS33uIhwqZsbZ
VAzkHhjCyiEZ5Am3eSyDtrvYQJlXRcX1LqnA/qhhSs/0uqS72IMd5GTHutLMHOoFMOaV5vxVBOWv
UKZ7yfqmuZfh+DTajo39ICv+AntktZrMBsHQxrlfD2hydkxYwjOxc2rJk++6WFB0HS8xC3w4VW3i
zhjpk4RwzHiqqk4evza2Q9SySrNi+BVIG0BM7Zb+rx6pLEQrNWW9xc5tkQo32xd0Fm9D/SLg/7ph
WByGRUJsM3YuunYCYtnhwYxMtSkhaF5lZ/UHP6S8jSHvLZUOXRMxKAX+jDeyTl5aPX70IWGcLrLM
R1cQEXRAgXAcHfqNDNue/JnTnxpZAPYw22I+x0CJt8mcnAhT40iBLQHWvdfnQDndGpvsl2+4+cPs
C6C4iZAvQeimPF6dpIbOeqsXfnivm/m90XkDX4/lEkwB3qRIUwdJDIkDZKTPZouLLBdc3Wcbg+oU
8gCpBGi3G53strAg5+fkeXv7GYYvMmftQHUrKNn2Yt1+daXkyDEzWZj9yH4ONGkwiJuaAWN4TbpF
7Anhcwo6og6mRtlxJi51pjH7K3xHy5JJXKJm/NNYWFMosgdAACZ1lxDYWjclFbXe2JoENoDnN+Z4
E/hJ6LoM+u5f5OOGgRxULhHohlC/VT/HHA33pZGoDbWO34DVQ8pOamg/Geff3q/9TWIV6R1Z55lh
HZdGL67xdOCb3HXKLs5qDpJtYLYufrjqM4Y7C7s+oGJJDyzJScERPWyGi1czJNRum25Else3ENLi
xpxoxEwN3LIBbQV3/GrXmeeGd43oPryuvIQlA7zSIhcPpKTf+9ZoQ8V0vJOZm8UuM3HFRb5FBr8O
sOakEp55jQqRTgBVh8z97JzY3stW1++FLnu8ys2H7zlb2BynocjRvzLeTDO8H8b6w7AZ9+cxmmBl
kD7OYEEdApMeyFbgRBmgDdLU4V2MUiJphdWfr6GG/8fReSy5jmNB9IsYQQIgCW7lpfKlsr1hlHv0
DvT8+jmcxSymO6Jft0SBuHkzT45Ayzasn517r+5fOuxFp7xOz/i3GI8IowMVgy+io/55XHAUI0T9
4Tn8qBvzIS39wqh6ZWEgNhXaDuZ4cFDDTH+4nXkAO0k8jXIFAfeR+YG4WSDzJRD4+pVpYOZllwvu
pG050Ro6gB6E6tccFCATpAlLHhT/PLBFTLw9vYy2JrNrYsInQ64vg8opTFyvzzjKN1VhkluFE3vD
KOh+i1BC0plbmAELHT9QssQeGxWLVKdj/TC98ynd1RIr6SDw2QeFIjRUFThBVRv8ehbVu6GzvhQ1
mvwyu80l6BbcKlmaXDxn/o9jI9zYDf92UOusj5Z3MoH2ciunmHBXXW0pP7qyCXlrQIBsNc828IH5
kwGQ5W85f3ZW5e2jGVklQYa6RDHzh5BMvcXaVJijUgfoLVs1QduYExprbSi2+6XUT2ia9iGiZoMn
UrG7NPJc+bLYWxMvHlQqDzeYwy27oscoxkpAgRFZFK3fhmRcTlKpM3cwnpJuvsdqUZNVhlZZtwsb
vAqMeds/4n66TbieH3G896cuxf+pvcjwVCjrEBbc5mi+4C6ajgUQbW5KgZ04B84M95ai9fHQtYEG
MrBE6lxWYXWbRYM4VlPvU4ORYy2o6xm0N6acc54Q3k1tgdPP4m/4k8+KbYy9t55gPxlRNzihtE10
lnmsxwIYUNiv/Orgu4TQTFUQKsFZcRgCN7z4S7XsIztlRezYN74OqPAMpoisTox1ADe7s+rG3+64
+smj7MfJ2ZhxRg17xxTy4Op2PsJx5iunIxwmv8TmSjqDZyPp22fLJXgoEHZyf3r0yKtA8ClZwPUF
mLDMVuo+19L9q92iOeN97bYkVghqZUuxY2wlDzGNCs9SkJ+Xek6enXD5rfuUWCFu0ZdxWOInz254
MZl11Ir70Oa0wCUMATI5Nkxa3PpJVTSWzT09oGPLTzyMNf44fKiJVt+qKenoiHr3n1TdjyPS+Ji2
Ibwaylw2NCnD9YS9xnDjaJavaX4jA2grecn/TROcTLRdmf2sMxQ7kY3xJWtpZ/WaQh1qaF+blJaX
PZGK5NWrW9CMqUuozgne4lhSXgX0QTDGrcagOQ+PVgYiH944tRicJDSbHewCFm7C24LhMX1v+wqW
eTUQ6SvxdhIa/Rwamw5wy3dfB6HZQgc2ijBD30b7dcINDcxVDzRwCZsvat6YDJuOyIMX4fuHUL73
GlntAHJSrzZU/cUZg0+vDocvWYNt18L7dVklU/7hXu1If8zgmzbc4F6xJ7tAzCBuyinjlYKB/I4S
WCQ0uoQ2U0+2mq22PJFusx66qPlzVupz4er0zJ/11EfJE62QbG4UWz9BjP7KGNoevDw+0Uj3rTVy
2jAAx0ilA4gwj/mhkBuOBif/lxTRdFZleHWRbIEVsTRQgOfpxJrHKy2fwG+BN52LcCLPrQEp1PDD
cfiK+6HtPkrbgSI2APQpQVfwkHx7yciWiQEWJ5+CMU+Hxg4b95teJqiqSTPirZCYUyc2+VS9GagR
Yj3P0uh1DvQFSW3EEpbWJ1PQuFYFHAx+5d1PvOCLkozKPBFjqEwTcxpjocBmw6o77w9zFj1lgf8T
UkyKD2GBXpyFnKSNQz7L04dKlc0JJb3aM6iDLlXUqnVD+OxqJ0QIoQlxMn7JG22kakfM40fntI/U
qrooekqfp4UGo6wgkdWQCtwZnyBeLmvsxhN3wUqH1r50J2CPsjX+p04WpNoii25BBPObBTz3Vrmm
o/tIvy5jozbzZMDKliU/zag0H9kIuZy193Sp+eY+BQ6lhSUrL74wYkPfVdww7b6qrpUL64QiShxN
U3QDmE9xJpUs5k2IrVKGN1BWLy5b9/cFazYQh5bxx/0l7kZFeWffc2BQ7qHIquVYIlveq9ymUDrp
EJ6DFztkZMwB3p/hy0I2iGnCBDJbXmKVfNt0gz9NC5ljYforhm1oR72NGiaLl2youXuIEZbPGNos
OeLkPynH8IAgwcJpjelmdR6QxwSoknlx/uYjxFHPNe5mZ7xjAPx2QhboCW89oDqrRjBMpHDqKbwU
ZV6RjvIe0jz7UZKrjT81iHppzOKojYzA1R2jClR1zXRt8+qyoJRtRer6PzBC/jPawVE5PyP7mZOS
+bSjtAGuLMfcfTO2300efxb9HD3FZUfrjdPfFWn3k7ripUzif7Ypqf2B9hYS39kGXU/SJ/l1Ou/a
5faTXVQUGA3FPRfv1XHOF8Zi6qHA3HJG6+URs70Di3IWQkUTUHxcuxcv8n548URH4uJY5LiM7cIA
bkSbT289SnoQL4/Cd+4A7xOcHuFhVO5bPfgfpQ/2Zs4BKY/+neePuKmxPW+6GXe28X0aBawQlluY
l19ZTIA3ZlGRmMb7E4Maz/xPbeJ5ohSbFwkog7XKyU3FkxXlw7GcSwODzCZo7xYUCdnJOt2ydUFx
MfUpdDrQ3/lUlRdIDN7Zgrp/mpeasl1ryUiuhti5iUpmxxmfeYpMte2sElSHEIScnQltxiHcoOpg
ujjV9FlV3n9oFv8SQX3jimcRIrYeBm62brfCXFPMDrzWxP7/VmnaSI+Wi7PDzdmwRKlXkkwmf2QP
/UdWEN0k4jXOwZOe9X3jEck1CiMb/o7foGov/wfiJk717FHTxmoSiMCQtF8YUeLtZDr6F83wVGX+
r19S/yFkREJsbppHyzbsQwXKSl67V2ut9kyMi0WcYrozDm3nmW+ZQUa48YnWolMMq3870LqB8T7F
Fy7sfjtXYjmU0zRdI1w5rNlVssVsjrKhrSeKEexDP7UV5VD8Dqq8+cKGVL0mS4mXG78Lig1NoSIa
4JDqoDkn2HibDWTj5M3Oeg3f2FIXgsrOV5DBzXF1xatd+/PrMGJq2jj0JO4ir52eQ3IhG6tgM8Gs
yn7TBqellMfxNK0cXeEBRvU8qz9NOTVkyLXyioFD7F0yWLuVAbizADKTycBaAuONbWDI4ZJYBRbD
eG7cR9TtJ9JbE45zsttBjDu7ZD+2MZUt/hb8Xvfp2JL8gZPLVq6R0ADVoDI+hzq0gIrTPRRIy4I/
grD3M0ft0e1d98ty6olfc/toOnIwqJktOx9v7VLjlGs13pAgrRJOlb5ceE+5LcIxDxp/H7xQ6c/X
jGGUSCYO2RgLPxV25XBtDLA0Jn8Mmibi+1CZGJ4iGobYOOZ3saGyz54j+4o3lKKMyIJdM1eESafU
evZ6qpxTp6gpb2JjmS9xx6tkaA7sj9ln9D4BNuoEtqz6X1r6F/ZSeBCKJPOO6mD+WwmoP5jC5oiG
Ye2rYeBgabCzBOwjWqxn2AeDhznITqVsb5Ttv3VlByywxY8r1KKPqQ2BAGYjn1wCNqF14eEwfzMt
myrbjSuHvVjn7sLDHmHcCdqP25xbagv4mVKpmqrbXvbhEaXdOWJ3u2fEL54TpvfdWAChLML5dfJ1
gwmQjhZ+vTsZZt5p9ERxEXo9bohgE1WqkHJdELAbHXi/vkfJy1CtIrmD2acJsNhnerzxSUNQL4CJ
rPHTiPU12E5XqD9KQb1b2Ng0olBIBJvZuXNbOzzWjVIv6KP8PpU6LBLnYEVG9UI2aXlKkv7TEsl7
aZG10KRL0Ok5FFB/rEcKdadDoZAVcqSvTQFUn6WrgOUseppiI8IhwuVtNzbxsovaRtCWRGqIcEwK
vj36Z3k0Wkjf8m/5+dNXEMN19NPgQyMxs2ShfwV5RN+1UIKJJfInVHJ5T0P2R3yLuNjmqL/N2YEg
ipS/U62fQyWvfZ3ayExFTnI9tW7cKELmEJ2FcztI8Pz49c0suq/RcT18RMDR+WB7iMLxd94QvDdR
9xM3Wb1rw4keVHZqj73XVLdSBythQpU3sfTak53ZYExdDCmZ5XQsRCTwLIv197Bk/bFvGuWidrr2
zdjZxUGLgsJgt5wPtTU3Ly15zH2LSrEtS8bIuge/m2LpS+QMECnoyNLXWDSsvqCWaRqLG5V3ZwpI
TIr/KJG3QvigG2KlxFM99A4omQqp0Mu4AJPQ7D9Dx3RPbulVawVHsG8kNIwyqgb25lF+sivP/1CW
S5pGGPuhyq32gu+2PE1Z251L0ETE+0a9LbjS4mbAt9YnbvBg4kJDeaz8a5pa/Ytvq+Ic0oR6ZDsS
7WXjaTpE8/iVC2R/5G3MVQXXvI1Toeu7j1nCpstwTcISCSn3nVo8CqqtjmHlsNUlsnPqm2R98TQY
IZCy9x31ZaGXUxu8mL+yja2D8YCXzBESpSX4uKf1pkquWz+mZlqlLJ40huDidq7VhP2GZKag8XhX
muija0ASZS6JL/4V1Bl1BGxESTAqLxbiiUn1UgaR3ifz8jZ41WOaWzXkHTcERNDSO8h+jKSHQAoY
ynnPHtHdlSMVV3WHFFgQYJ19PKVz3uy01YW4O6HKA8Z8nrX7NYyYuSjLI8NAyBBi0PA0TPo8B/2P
neh220n9YGoGkVHXO6jB2ZvprOAp9IkARd2IAVS3LQca+NUO0fpo2c7KGcVAwpPPrtRum+98wNYD
xh0pyUmzQ8S7AwoTQTyCTv0hHxNr3+k2PhTMzStvKAHBEja37SKqqze4831H+4CLr4aBn5iqBatl
kkpSVynq+0xHwTWnGoPbYaTlf3SicKfw6H0hBIFX+x/JWvPDOxI4ocbjc4gGumvIYDvuix4T/F4h
uTFrPwC96Vh5zQvijhXkL9hBYzalLXkhOmkJccIhrfvXhV6xoySKdArD6UVFiwQcvZRXIdoMVgwl
QcfKWP9PlMgTb5Jx79V1dMO45oIsscI7W2ApS4LM3WX98NCQ+NvWrAYueFGyUzgNCy+QgQLEhJxs
iNy8cTq7emuVITVn+T3fPm4Bz+IbozkGXQdD50PuheG+sMEI+yX4eStFhnU7bghRZZGBcfn1BsJj
T2ex3k8EEFYnNM6+dpT9ZI1ssemSSE46HQHI8baQf1TM9G9dJ/+VWvO09kl/M1npqncgUuugHXZt
5ottwyd6kFZIRXBRUFMHGQJBKO6Ko4j8+oEoEpngDiMsl+uUwFQTE3WV8bmmz2Bnl7wA+ae+J3Gc
s8vw+hsFvpWAVn2HfSPcWDq2L8LLYHa5jn8IHd66rd3Rj5uiRwWB/zKp4VZp2f8Vlh8/FLOnX9u2
gJZptQ5clZx+WpyBMbYtmDlkrCkhTqYo3kdIeJoPlnhDPXAWErLyjki1MWxJ757qO++QG7o0LCbc
u7huHSgunbxRhgBYkgVAO8L8aVCSdDp1PTjgou1QJy9YdK+k6Nh6giagciNP+KosmyZDo5fbqBbt
RrnmL5nqfyKoo1s66e9m6gOuuCbnLRfdfO+DFAfI0Z+irL0PI4LHit3s3m4VVqc5S1hgLXovVDDT
LWoT9HUwUuXoczvW/80pn2DgO+wBdwsg5iea/qxVtHYKGE92d4ndlNGgF5epC19ZS0AYyVIfsw+N
h3wuT/jZv4VCbUg7OzsnUfZcZ8J7Z5jA3b/Sa4yK6nNXDM6mZQHLdTE4WC1Q65B6Ks4DP9wvRn/D
5KeWW6r9xCrlHUUoPiq/bY9ErkjR+UjtmlBv5a+JNlO2n4GSFuXmlrzJYv8fXK70wMl8S0nxT1b4
zilYekCT4Hv+1W74x2PKTKruaDiIj85IP7xn8q8mRDxnuLGJby39MY/T8cTnUh8l8iNFc2554mEd
0X/Y4YKz0ls/CNiRthyluILmnaSIYVd4MCbaGfi2gtLtyuYAv6g+WmPY7aZ6Dt9k0lOdNeAEH21t
ketu7efUKDIMvMcwILdF+dgEw2NehvwIOJ4JWJSnxgXBYjn5V9el/0HAzEnhcbiwnGl3VelS60RH
z+tQu7gFhqa6JLNRN01kXFrj4GHlHvh88B9/fuy6xzpBRaXXx1ymuel3BQL5Oht1u6bFHTNQP3zr
kg88VhE/y3QF1fZTrK+pXCpu5/KrxhFwFhlxAJNDwB3tgvsgqwbHK/IbSyc2gC0Q8dFMHKzU7/S8
kraZchI7c+ncuPRz7eZQ+zfVGLPFixp6wgPss2k9DpBdir3X8WOzPdRqrqXQuWvv1kOOJ/Ttn8qo
e5ZeOODUzD+9mYTDONT1jsDWcxSEaqdLxtY5z99y3QKA9uvvSVVfBkQb41fy6LoG0EKOwuquNJv0
B+JEv9UxiNthol/LzdTfGCT/hAUdkM3eQ9KE8LkAuT9bDXroYojGgeyKjhlQaXDw0PmGxdCMQ/sJ
hQnTB/fAFwBXn2rs9THB78qyDypJiuLCRoA1RYJQh9agzEFBVjxLfM0bKnrR+QPE/t4PbjJv9cGz
vT5VIbY+e6kxAOZdeF+ZlExWDPPFbpro0LYJOGkoDVbJGFPIJxELJFeRYJlt5XuG518onL0Ah7BV
FKTjJ3rgyPZ+ofrjhkQPGQsN9Nv4oBhbcwRFcV9P4zc5KgAjIKYpcGRLVVbdT9O7fKTscTA/D+ci
y/euCF79slGX0FX8WQOyZadw2ntUCqpwNYTdIaurk1GrEb8N/F248G2WU/4Wozt+6jmq2c1i6PeJ
122XPniMOhEwTOXiJ1vkc0A11Au3C/1OGZB/UAOi/Ew30R7nSsuZSXX36Id3qS7aHTgWaiMi9cZe
iPyhqIMdYwG+jDYPXhZPvkeEPDYqorncGTHTZE1W3CQdU2oTNDxx7GBubYn9MrU5MYXsy1uVjQ8U
VXBhQFfyOKHxV2rcirBOlrr7K4OuOWsWJocgM0DyPJvpurX+w06xYoJhQaBF4rTJ4KyFPM+EI4kp
hzbFvj1WocFdbhMdYftJ4XZ57mtPs7cl2vFe2kgVoZ1Q2Sv6V2hL7zqVoD8C/plM2MthCcLp1utW
ii7Eg0NWzt2GXo/vQZSPsZsBJqq4EjTKG0+FpYnTNbi8xQKal7KJJvEvvotcimU/PSxV+E2XNBtK
LgbMGhjgqokVt8VVeds03PcZfPkYqrF44daKhJGQtcsmc6HVJbm0ffIOEfe3smDkOLZ6phbIfube
QVCfSgW6A6DWOFiTZdfOz4HyfgtuVPSY8G6bQ7H2MzfDZz0h60Z9ggqb0jxFjZfgcfcIUBsPNmJG
foTwB2aY1ELdygprz4nM9t7t7Kv2SLxMllU3vKfNuCs1twj8Ivljo+BNRssgQUQaIEX2Y2bQsUFn
7MdxeDdVfJKR+8wgQ9f3nMubKSMIN3RltvOJoDx4efPnzhhefFF5W8sKWPTLn7biSq9sqjpaFhlu
pl/tLhLwwV3iOTnzfB74PrHBOtpmJTCapbwNyV/g6Cse57V3qLTqEddWPbCYQ+FqfH2TV+ZsvDw5
IEccyqG19qwGiwPU5WkTd0DjxFpTqvP4IpIS/GHSQOTKEBUwX7zPffkNYGVf+H746Pr1f2ZaMDhF
aDMX7adURCaI0HOA2aKZ0vKsakAAS9MvpzqIAIgFU2keGfLZZXZpQRWFPX6PQdzeORSKY0ZW5sso
lHRO9PK/xaD15hF+LiYhrD1B+m/AUgTbBqRUnlfdTlPXw8+sbE8p+ZoDXaDcC4oquGFAH07KGHN2
IHXRVodluCydD5sbDgWK5b8+qWI4NfgcCzt23iY1hx8Ja6ntXBAE6aTJT6No5T0jOoWJBRUUdYyb
r4gSCy6fb7Ezbe2nNBUYR+0++pSs9ZyoeZH+yiY3tAjGBmzsZM0GsBtD1oSUewI/QoW2adM90r27
a2JxH8v+Q6blNUfn2gos3TdjE5GBSyd9mkgD7bMEDl6iUv+m499tN4nAoSfYhTTMqQPY4s9Cm9ix
cixPgSiqm1qzhS5j3nVZH372PY00MrFxfmeUpxc5VTR8D442dB/aLB8L8ugbmn7Uw0DJCUQb45xE
2n1VS+ZeEpxgBD3ce9W2JfKMXb2yR7tx2GdynevSq0z0dJ85XKDjLohPRawq7D7kjx3BLrJTgTwk
U0vQK5UPskzGm2hu9XGCc0r/i//FDxjWY4h62ZELGkL5IPz4hAL/JSf9jEn72RfRr7EI7jWLKJFj
Af/YC81v6+Cfd8QgRBF+Tz21M3HWOA8jtLSz7U/PDNA/zKvTTs4pnn1X7ilosc4O5ql9vHQnO4jv
k5hjB206vbW87G/hkTnYogI6Xhb9BWMOnrysJceO5IQXGm/qCLM8hlf63ntCPsRWQn8Yc1wXpd0u
UnnwkLL+5nxwsud2dckhN2KRccilR1zaGzF09DNFoJ8GKB53NCPyUo3B5jaGbTyZDioT0lfHtZ9U
pB4zLP572CPuphrD8yRA5mooW0BW2IdGnrRObARpetbtrWjUy5KO76HmoGrHJTnjsMN2CLmbN+50
rAPFMxNKblANt46iq/dTUF4psadPBAPxundF2RK8n8b1mlzn/reuQp81eXyhum8tGiNq20d49m3W
t3XTUeqLZSQInRfVhTdeNl2qmvV/l9NlgDCWb9oQI8cYkf936JIKfE3bYKL9i6V1txVj84AZy0Gb
mI+sM29HBCzqGIl9t2N3lUGm9iOwhG3pJh+Dba5eVs23fhNAj/HbX1FZ5CRWwyo6Z3osFyS5ru7+
VQMbptkWoAlYHSPOgqKu8G9vuzmgyCeMp4fRG4/tlMy3VTQ/pbP8xCCI+hniMfA9YIFZ2fPTTQGO
RxDHkW07Vvbus+tVr6lvP8cVhmoOOxiQvX/licFe4df1A7MwIwYXNfRd3CBgYm1CmyN/DbDBzmk1
1zjj/wc19dZCXN9m9byfhoYBta7HbWhV8tTL+WyTm90kboemiFX4JqsJBU8TVkwcSOvCkIV+ZDM4
GvnRsOTkP7N6d6CarPiRZDs3ln/KDMdzCWVgwxxPgw8q9Yad26oAqvOUqdesM1DrCq5cRsALSoAp
7YIctdVbzQx5/VlBMkCsFcwNSfsE3huZgDBZwAPJ2mIhIE1O/pivhiA/lT/KdbDMDAaYhO1+9Kb8
cchrb3PFMaNldKz75pmdxocnF7zTS25vU7e8AXRPLmicd12O1XApfQHhHWNRSBxcelNGuw7akBdY
d5Nqv6s8uGc3gqPWMbdmGXEXZtNDpbvi3qtoE6UNhE0aa2uaI/8bw+KzCp2H2gEtIxfNIZwVFysE
IkriQ+xZ8SNcdeQ7CcBAPV96niOt/yZh7qMs4a9E4J6GGHzpIKdjEamSFElzcrma0M5BPYdrfqSf
vaSseyiDd/6GTqJtOt9sVkk9Li6vwR7cWGiYNaQdvdW2wo1nUchUCMPKYRnfwJTd0Y392WryUc3E
9nC1Rg1z5J2MV78u0IkQAbkJFDEFy4qmEY8qRS/umn0/6xMVG/B2BUdimwR7EpePJsa8Di3+UsfO
y9JYzR3SNBRB6s8cnkh+mDfat/8rezKORTQ+JMQZXG8GJYy5jagknFXoOdiAfDYc+Cwm0+eMhwnc
0NCrjrFDrQ+GB4feA+5ptT0+1Fb8mYzmzXgRRMgET0A69f/qvH/3fOeqo+UFCNobSedb8gbFDqjc
1VowxQ4aLXGpZvdUOJrNRZjIs+X29ybxjkbEX0Ff8jv0m+4s447OKke8RKv/CmMn2pBJ/iFSUt5h
Qdf2uZX/2ZyP/NgK9gqejrhoqIgght3fxW37U5vknXP2axRc1JeqQJqGvZ7RIqNQfU9JDHSdo57w
CT+gPuVPdnADku+iTHmw35mWwl3a5D0dJAP947lf3adJZOF5oUYzZo98jpCfLw35ph3xL4qrMzYa
vulmTNjOPXLZnVH9lz0nVxywtFD0/j7zvGVfmMjZB6SBthhx91r7Z52q5LFStneRcJ+O5HHg9Qds
HUvcwPRkZsGRXUGL4bxniBHzOwDjf04Po8ipznMbWccF9vuJuJG3dZYYFQkpUg3rGQ879BKmPlHh
yutZorq/9tAihbjeq4mImy52l+48HfxXo1w9DKX1WuK/2WWj89uTHsfqk197XMMPgcT/oAqAj8us
ProYoQZ/7PzexekbmDAUwKzwgOzD/5OkEeowvQlxPu74r8U+GBM7YR/MuZVp1PV4CtpNXrnVX4TH
iFobFn1LfJc6s7pxdHnXoN/zzHaX2hvlWbNKZlqjzW3s8Gr4/dS/qaQ4zQUspiSUl9GXdHatdYXr
Vygmx98OnQ0BJG737DKpWQSL683+VXXNN92C9JfFpn5c6gZtpaNRE+MLq2Zb3tpiOiQDdVCTS3fa
SBR6Y7UxbI7R9W5r3befXKROQZfWP23eGwrs4+lpcHwcfqqS72Lpac6S/nJJcL4fsRUHn5yZ+AJb
M5bXxbHyIywC9lumwQOUUE9QdgT7vFTlAIkgZkb4WQ5QUSD716Z5QUej0g5LIupcofDXe3xntZHz
IZeaHnmn0+8ZIIS7FlIQFcCYESxhPzEytz9T3SPjZamo/vMmR+yzyfkZC9vsmkyQ+a2pU80nT716
cZidg1HVfybD3kqJxAu1lPbFIJFsGJ6XP/QDDBcTi5uaRQCkCBcbv8lj79MthH/LdR/wLZ/TtAtn
oJxuU/9QeLzaLiFVMiBC8axoGxwVcd94nl+ivMpufLYIt5Yr9RP+bqCvVkUIrrKdBONPlH05E1uJ
uJKw9huQF4XogwcV87BvhDshjLFKRyH0YxtXXt/2f14uyF+Eg6nGC5Mgt1U5/Ka99K9lyjg2jJOH
7YeK4qpPFhxfZKZSuHDoTOyEeiJbqM2UzvJgOqDQMIp5KbfgCWKbWYXcSGYCYy7mECepqaKoDb91
f7WEq0LQ0pzPT5QdRv/xAvFx27IAK6mVzCQdNz773YNN3V9csQ5TdmSAUJVEH5W1Y5UK6TsxyG3W
k2TV/yjW0tzBn+nkrOuTLvw1N2fFECuK3r0zs42/MVpL4W3nn2wxX5TK1ViB5oN2zQOWFLEJFou5
fSQbsClqpgFGxYVEZ+/0B0M1445xRq91lAVwVQIShyoGWxW0CYN7gJuGu/ecxg9taTGcxsmyV1E+
bXh/V3y8iH0BFDKCSyTVydTwVn+xIEVGsiAhjdp0k0XsFDhfLBBiZbaZ5cz6vQheIz/ov+a55LaS
cNtb4nUn3CSXuV7eOmL9xI7PpQ7Q66MAXXAxnyV9rbitm7tKF+8m8vQ5DOLgs48c5hxFUOCRWls8
dmi+HMFOnPzKllijzLqQnbfJzlAEmRqg/FDQ6FYWiRH5C64SQ6crMK2O+WZsafdr4/CndfvuecIr
TOkRXb9bp52Kkw1XrP/KQWJChZ0rmNF+U4zVsQwkQMEev9i1M3PM5aR5zMDAcbPtil3dcwJD9yCq
udAJMBZTuh86aiTLNgvwD+Z3QeeJHeiSo4kjGKwxuWA2/ZTlROK+0h7oXgMvXnUwRGXl3tmJgqdY
WMj9yUOumD/GGtKjEfJVxDZ27DiLLV67FKJgvgPHJljfcfVtWUcbQRoQu9bU8zLJ2/ci6ZhyW6RJ
8AO1YcboY9KewPVaviWI/27LoqTzIPMqrzHEPtvsGwrHLTBSZGDPdp7Z6Mwvkwl77Ize92AH7wRs
MEEGjE0sIPuV/DASoGQjrtimAOy1vR3UBYPcrD5UPZ7LEvdao5trI9Ape74JfpBFe3IGGIzEvEdy
0kR1G4nnZFHY3dTI8jDiswZ0E5DWyxmeYRoE/hpGgmbudhTIs01piamhD8SniOfEsmOyn8Hc7iLE
B4QiYAIan+G+rxuAgUSX4NGH9aHv8xeTdA8AaGbKd4m5hszOlEnwEiUQ9TSE3DL0KtrMdY6LdBy5
Qij8Q63FNoGTq4b9RWI1PUeL85BbA9EGfF9tThQua6vvyjH0Afn+c8k5Cx74psw9yp7TkadMVe3a
g7QupdLvnul4q+v6j62es4sFL1VDe0Is5uFhHPOvLM//YWTa947H7QnrN2bSpF9Et4VyXOLRsiVt
ufXSEDJD21y+RGLSADCsWCAn1C7zwJQRlWJmaPQ1YzRW+yAtcCUGLdbdPY63+Qp5BRG3kYW6QzGh
IYkTtn730p4mKa26AGcUPvH2cbELA0Ymt8cPbHctYV9gkylupXTELFjygKeBpHCgoNkNzoLKZ3Zr
+M62Q8PB1Tjx1Y57/9Fxk99Jytd66h4ZYlxevMrFrsMrWtS41+sghxmrf7uEdcfgq/wr0i3Oni5/
k6Uet7XlFDf2rNYbGibYaB0UVcuyIkd22S7wse/dxp3eAi5CZ4AAOLk6pmvUS4SkMrS+S3sgJSDJ
0h0nQTaM8HIFnI1V5pmQRkTrER3RKFCTRS38SFUJGyGfvS09WObBM+wcydWmux6q4YaIABWNCc5T
vJXJB6Dh/EsKerzxVtpEdHF5aNwHmyLF4JcEuDdcn3xzKuv8WeQlZIWqUf+xD8uoh+v5Dw9p7ZOh
AmjmVhz8KDYMYVadwz+NRLhxWesfuK+lwKuL6k7yCfxyG3T+fNP6R+qmlwP1StFfJr35ZwyD6NGZ
cGvkLt3E7MXdo240+R2kESrBWVjxaxu9YC+zKL9LcAN+doRYnhB1mqs7Ot1WxQVbXr/yS6pMsMuN
B4f5+lWLhdJDREdz0LTJAx6OPfNUFnX7MsdB+aBZBOKHGIlDuV2VPYccMe98g+bBlsn6DmoRFJrM
cg91LHA0VXZB20Po88KpU24WTbeAiu9zRzwsXoc3raYvWGwKAVhh6ZZm2Dkr2bMQwf84Oq/lxnEo
iH4RqwiC8VU5WbKcZPuFNU7MmQDD1+/RPk7V7KytQOD27T5tHcBdUFQ8zgD4C8dgb9RC6Y6z7jAT
MlgoZfAoyv0YuxrsRkdjeKrVYDPKt9HR50WEO8f0Gg5BtHHgxy76MvmodA2b5Q5jj4o7X/0+SLlq
zJdxBrOoVKZ39BrYbsmAoJwmldpK4T8IwjfIicj5s0iZMEr5OtQ0p6Ys42SuFZ5jBCDVajJSEr94
gj5auzGdBDFCYqoZ8vN0DBb+yEPOM7gGABq8o81xWwxxvW9cABjyTuwrhD1QHoPNu/1/lHRz/8/E
479yqugKSJ8mvii7QaegOi6lLipJKi7Jxp3eyLI0IVUy8yVg1R0XS8jtUGKnqqPfIKnRhvurKqcA
M8PATs5jo0nRO87xsKad3Zup+g4SO3ihDK78LO+Lq/JezeGN2ddUTi9+x/5QlW9pMeSkWXpeHse4
xyzb79JEBkCTicjBcr8uYgOUsMGXw/PyRx7j763bHdKZmK8/xcjFncbEbhXPrl++zUVNyjyJ+nXc
KHXygP8zFfClFE6/FX1sLIMM6yfjV/xqWeptiOgrRW1YjkLcuK0rDkeRRYe8IuzAgjIr9sII2Zgr
BustA3p+Dvw7iatDr0j7yt+ozAIMnOv2BKJhXCqD5zZfzPqzwHJP+ywPh8Eqfuwqgic7DdeQKB1+
VvUvDJGWitkOHoFTJleKiZuVHtOXtIQjxnoJauE9qjsw4+xiewi3ZsOv7id3X341Ioe7nt5GMB+W
cczPKgz2QIwh7MYrwTJ1sh4xyjzPQU9JTTu3WwqYg4WW/W9VGj+lA8PG9eBzRgmfNe5AXLPy8Bj6
EzVa6lB43OO9AgpMOlj/cE0g9ObFZ5MQF2zNyVrW4XwbRgerXPPCYgcCiR39aaRvIOgFpeuDts5O
2iOZgfVd+42xr5RrbCzDePFD/LODz+5ylHe8smUl6zmoz5Hn3CHPGR0WFj0Mmodgjz/VsaATj7H+
cemyBLJIptMNyGomHZOjOVivIbsrtnvDWzgWL9RCObxvLIadrP4r5u6hCdG9fD+/YgVpGTop8aSE
d6u7iRK3kTnLxk5H8dhAfxDOVOWJf8IOmt2Eb5zkdvxdigqAuxAu+LbyDVxguxV+NxCzwiM+BFQA
NhHB/jpEtOK0YKr2qJr3kKXwNJM2rVrx2XsJU9NIGVf2l4US1z5utwM2SJjFIXgO4Rhnx64ufUrK
v/Rd8HgSEf0OaLZJ8Wc+1X/GFMIbZcmOoccKYGxOe7fKon3rRX+50sDUKgU3FPzntTI0WO/QThn6
h2HXN1CtihkZK07y9KjzKd0lCl0YECkwjbBW0D7gTC570+MtEGWwI7h/CKJwXAAktngQtz7Or+Ld
aXoqEprG2rLuE+j1RF2L9nGOnPLs9d733PIdKLS88woCZODmz8+Yp/Dqvidh8xh3lnma4sLlDtVw
97FrfNILw9V4DVvVfnI7IjzuWs4PaQXvMwIqSQCd5Xo1NMMan8h0oGoeOyjzMf20WfDIlIm6zrRK
NlFIlljCO2Sor5uyqcwVjl4AzSlZh+RuoY274FZP0d1aiaJLeDs6uwkDUEuggYiRe8Pvl537pNaP
6aDy02Anz77Hm5Fjq9n7ZvOhh1KxcvVQ7cI4Xw5JkF9KVzbYtummJ25t/mtiGmos13KviTd+GKXG
/9Gwi2r6neIpw3aWnxgGHK0dfJUj6cWrvjIR1pxgYEbXSLXciOdtFnHI5P3QMJDH7mMwxGSKqJvd
mYZhvbm0hu9cfAKLIql/huHOmC0db6+D4ruiCmIJDfhaE/HP2uDLYTu15rrFc7qQqMfZhF0m95eu
3f5is8T1abdwu3XenIoMm3QwAidDWGure5nSfa4ZJ20t8ZnEKK0znpkGhB3wJuMeVp5XTs2DVUzF
myWHHYp+BPhEF9fYsNwPZupqpZt22llkU6/22P31NRbdoGmabSsjFolx7YMMpIVAcWE1M6JURmbH
S26oX4wn3cIZ3Z+poXk84ZO3TqTx3npJsnel+89mjwkUwJ/3Hp/d9Yh5YjW6wT+6qr77KKFvxUOt
9HBDobLVb26bylPh+MPaUff7dUcWtI3kcJC9n3ySvltbUY/9Ppjb1dDWwzZ2za8iB4oBlLnZB13p
Xdg4HKGX0vbkGeFWhUhXnRsLvOaTd8wzw1jYkiFfDtGXrxzMvM7wjkX86jS+t2v4cm15xzyAX6U4
hFGMFQjzOC7SL639LxRodiUT/T1B11dnTzjsiAz/PUDourB67/eJ0UAAU3H4G9vxcHa9Du/KMPQr
btfukrZuzfVHx3AFBrpvCnYYCeGGzTD5J9kLvuIunQsJDjLmVKN0yebRMKJXCT8i+HQkk7q0yCpb
tgCHOR8Agu4kxa4E84/SGq+l4dyCoHKzvRG44t6mPUj1yIfgEkzBNsWTRCEcrKQpfraLO/PY2OZl
erKN+MWs5EVkbrWKqJEbEmjowuKZoyrjEnNuL4oRCDFM+3GYn5AUkfOxbcbJm0WdiltWHGw2uQcf
96oDJv8eNIBF3sVoCFMCR8AF0BAGbEO6Qj/dCRY1PHUQYxEatAiesjn+9GfrIO+o4xkZoeGLn/c0
4Zbix8/4KsIwWFY5VGzouu5srqNUPzp18ikyklZx+8KVjq1YOb5SS7UbCxZxmMJ4DFfrmWZZCSwW
9699cBxznVXxe6D6f/+zZ3DJkT/TKmWrGQEx5WBj7oz/qcntMHR4xDDh0zmBedbsqqBq+JRmSvPs
59VpxrK+wm+N9ogTb3m3xH6XY8jAEeuj47LmjDhgFxhFsBpyZ9l2uiagXGIY/ESGpFy7myDXOukj
veOXnv5oDQgfQcBc1HU/bj09YISQ7Hrf2QX/tW62KxLuc/OsPghgb6teHuog+yhb/WKVxS5jaeHB
nwMSFL1ZxGQzwVBbFN6+MMP9oP03qy5AJZvAgPSQw8PI0nHt4tndcfxyieACsBDmZDyKKrxibL/M
jvqeKKDbEW1L6SwbeYarl870JO8reUYQ9o9OW4iFI1knQUz+g+wMTZAo2NbubHPhADZfsnna4nMR
q8lJmjVJ5XQzJPUTiTj+UvLlZcUrDV3hBgcVv+DMjbZ+jCrCGTRJQd/PSIJVKRG6iTLyFWU5NAb0
k/sdgc658YQ+Yty6YM+MAcO6nyiR5smHhFzI8cdFqbfzuiabRkmTh0Jnogz62tvNufWR6Pnd0ZBQ
NM4QwzN+3cJHvHTrP7OOwjVCKhxYxWtiiAk+cdJeVRv9tWn0ogqPNXlwM+kSXt7ZcjK8nyB80xY2
3dHpgCsjwGq2kiZ7TIQ8Mv0zST6j/CYUUawmzVicieG5SFku8wo+g0cz+IaYW5OC63ZiBuFG8BZF
Lam89l+UEOwmEM3PHmIdHbgFL824O5q2+q57z12QfPwzFBEBp0lfxoST2VZ3e2cCBWxSN0dM2cZx
RjifjJ0rqOJ4UAhdxShDRBHSBwzvJdQbrrR0Il+raSSOUGA5EbbF2mq4/ziZ/UycFkB2t1H5/eLs
VN02SRBUw9p21hNrpieytXAugvzdJLwY+RVKjZiXhtPeKmGfhe1sHLetCYvpCzHYh6Rj5oLxTDef
wwaz4amTCpu8ZlhSrjER76h6b++pZh30mrnHhH/Wn7FoPEtypWQ93mPLWeeGfxCOxYW1GdCUecjF
3t0uV49sDS3zwr7zPM3Gk1Ll2uI6Rj6dn298NUI4IzrkMONp/EnGQD/ZE0tGjMLsbVTAL6+MtWew
ABS9BepQ5CRsy/YgRX2eBoRSezw2EvjJUL6S5Ht2VbHKDLsG4triYYXMYc3hjs5AtYqcrDt2In0K
KwuLXzNyznMXFmo++XUpl0PWnsJ8wsdYEWsb4rPiPmB4EGe8OwUqjeZ/TQtDzDfCzdABOCiy+jEx
k6c2sK7sAhGqsTgV6P32ED/RtLD28G4uLKWfw9T/LpTkDcp+qF38Sbr+owCu0MXykazRpQs4PAIQ
9U5Aea5BjqylvK3ld5UTqixXZhwJ5dIXGf0UwdGEbcFn9OzEGLXzPD2TNL4bB1m5TLn54DPZbinD
Xg3wz9ceGbdu9i8utZa0fK3j0HieU+FzdHd85KvvWvl0zgaYo2aTPbU1HWVsH4uSFH3CIBImwzYv
0j93BkiogmcuajfX9V5Nd/olqbKhxdta4gCZl/MIotAMq3dZ9bjZ2vY7sJ3u3+wlXONALfLLRNu8
EXInYZevGsnWo6+j+IyYKvdy0G9g4TY6x9PRCb6qlhldJHM551oDtzwtXjQiu9MQZtBDfE9juSd6
IKOVYvsLpCU4RrJ78oyclblM9i168LL2AqroY+/M7wYYsmq/rYgGgHT89Sa2eiB/23XTeb8muROS
Sk+pw39sjzdnBL+OG2mHE2VbaXNLceyXaTiEJvJvvhuncZwhYPHeFQiRS1kFV2XG2S7r43XbyK1B
wIoo0+vshm9N034lUeBTGpi9uoN9dkUNTSJVD6ZZ0h/YT0f8pn8JRjk8DhYct6ZeW0K/TnP2BfXw
EpJYuPfaIOxJ7wgo5DFvpoEbbPqWMMjglknOOdGDKUIbKS114wtId4M/nFuzYoab4se4d2hK4elL
j8pninSCwT/eZ9V4bujv9UuFbmbqJ9NlhxNm6lOA014yEnyO0vnzAui9ARzlY0h0zjHxAuZzfVBm
QV0Xn6lFY6e3uacWm2viOjZ9fwFvbEB+qjB9US0QcVnsALd3B8PFOteXxKATN0KkiFmIjGe7N1iN
JcEHb36xMPE/JxjgPb9+1FwdMHKMVAJjn/BgKfiWAXPNrd/BFNCnR7SprA2Ohth6SHX22iNyUvwA
NAxwxxXc/1ImCdBQCzJueYja8V8oaVN0XPNxUsMxtuTjqFh6xP0O8PnPXQqlGazHbeJU58FI10Wn
91xkVkLkXxG3X9700iAVjjsksKjQAI/BhZZmKfSFaK/NkQqTtnuORgH9fsA5oZpTOgXfWZVwS5IE
b4P3RLKgltOz51OAZw3BLvLTLZ+Q8TIGZrpzW2ksoy4Jl0A2v+bx7u2zk2ZT8GZsQPA4iwApfSny
osDrC7ls8vpNkymcUVyAhxkbXlo+mJV/C0Wz6eBIMIZw+WUSXYHcXknFi9qE88rGrbzGtLGJ+vKt
yavXgs7pZRaUr76JPOtU8UEEEI6a9IblCRtV5MBNQPDKmnkzhRXEHKpP7KncEFCu1zUsOzA6Z8yi
/zqnWo4T9aL+ZJxkzZcv1foMnA7Nx/N47RIszoLIQZAreh8g8gPDuIQIzL3GjJw39RFYcL4MfUce
myI62qODCpnPWxLC/6oeOwTeKyog/PwnCrK1HuXNKsSKjWq4HDCRLSZaoUj4qnTjteKV3D4Op5L3
s/dPmbB3NYAhnPPpwW7K+CEKaEdzJjAgRqEAafCfGx7wE5RViFjzxquClQes10v4BVTBUiQv1G2I
8nU45ZxjLgX0lc+zKne6K09iui3uBdwdUYrVoOVRQtRZuFKADmp8xsk7YppgR179pCNEcr/7yJJ4
TzjuKB0NzNynWKnH2IsXigKrwHQz0Km42RIqsSeH1eNC+hMPzuzfEM+v8aSIlnARWqT3zoNQWMfQ
EKRI/Re6a/dz58X7CTh0P4bvM+YY4NMq3OChwOLaUwuB1LzKkuLgd+Iv6zjOy3Dfl8YtrxpJUyE2
2uyOj1Gpz48JsnrU7sUNmLRhIgdu8wTEZh8Y7jv+3CN72auHG2JZ6vlVdN4Egyp9ERA+Sm61xDcP
qHy4BITHtqusViN+F1nGHoBX/QJ2iTTzZDwIEezt3mlWotdI4fE+Za9fTNRKxAGDWJI7OMsb/4jr
6WzX4jewrItdVV/9TGo7JFhYFJ29HAx3x2F2smvmmmJ4mcNQ7Ob/L/cAnOZa/cOnQNulP2Fh5a9C
yyUrT+drc27kvf8FOytikrmiY+La5CUp+uI3ZEgaUsSZjuxnGaXP2nc/ANrggNXR05DGxyHmbhao
9tXv+g3K51OCn2/d9uzH8L3+8Ilh3wsk1pXyIMr81RQpiwaPu6SVtkAQ6YCdVGJu/bmGKY0/xpAY
hdh+lwsq1Xazzk9eTZ9zgOroMX9qtGAmh/BpBtZOiwsnQs8HhtdxN6f+L57Tt1pmp9BwDh1rCy54
eIGsmqEQWiCmiD55qzUO6GmguheMB2p1S2AG0zebqABxUIgdVebfMo/YpmYsCweupdhHbcKYK3aK
EFTKUyDEtfCnr8ipzzQr/NZs75hZk1WC1dsCwS5C5wF3E5bvsviBK1EvJjJmbmk9p35DC7MKKDm5
G6OBcPUD3FYuesdRVyeROidBEcRcMiI6KZbWpNnXKV3AU6ufuWpfB1/smtq7RnYBH45bRAbEYUgx
qGb8q1U0UlnqU4vRJvFXG3j7zIqfnEwfPIhkW5rdmBDn9F8kKn6ERB7xM+5NmxRqGznNcoSmvByB
XWXBVH+3AQNdLJC4ESyOGHz0Qyxof8ld/SUatrDRHVLYFLXcBm2GcbZVR/Ykv6Mub5CvyFlU2ue2
Eh9k53pgjewz4HJ/aSfTn5d34bHw7K2ddS8E/cHKZxQsIKYbB9ax8RLFkmI8g+tSP40HJ6EBMw6O
Nlp2X1oovrQXJHACF8Y8vvSivyCE87Tp0p1tVEA6jf7PxMfUh9kGpscOaeINgHi7SA0ceswwH0ll
nq07zF/c1y1p7K1nKT87LKgqJraLdTByukfD6F9Zzl1q1zgp7941QPFiq7ovSK2/TW9jYbI1hdXk
8YG27PgcTEvTCJ5NPxw3VDhzuCb2OWQfK/L2T5g4cgN6xxdD3VwCczIXFp1qScC4W6b5g0rvqHUA
+kVyGLrySzu+v7TMOtgTK2mxRcUcec6Sd/sNW8pmUPav8ot846oq3MBuveaF22LPJUMXETZk9kcX
T+C1L4mP0nEc9pD7Gh6+Xv2k4/YV9yA0hyGq6CipHAyqaDDsGFaD7fDR5QlApcG8Rewt8c7BLpb4
3jdjLrZhEUCspZpbFuXBI1wfCINEAQVHrCxWPEGXo9v/qMzN1j0LpA2LYxhL8Ny2jRni2vFA7kNy
56QGDlT/L4rdzyT7our4uQrLc0clcy/lVs7mhsKEdpUFI3gF89uSPMnjwfzJBFsUTwfAHFW7ZTy9
dHfguOHt6b6cWZ+QHx7SaOt1WEhikaxHq4dNQPJybeKXXIL6HJY6IVFTzGG0GRyCJhbfszqikHFq
0x1a/2vSZfRMjulGm9YGEea9CpyjGeWrbhre5ow20Upcrah4Dazpl4P1NZimryyzsIZq29nOEhqz
gAmqQvuk43ztO/8/f8tyTUpH4Y/FghNqLq5p/cLXi3tI35N58gkIqaMX1ZCUG9I3GZwLy/pIS2h3
mHvO5NI3eRFyv6OFK87KU+Z4H6WZPfuWGR/w+3PrK+PHPJMXdhLX3oYOyWG17jlcF7NvbPLR3oZ9
9Wn03Eit+C92nYcstjkZ9XYui9OYmSBqCK4AAfD+6Zw+PrJ8ouLWJ/Mr9uUVDVB7yjqeTB3gorJ+
O8mpP+bYVu7eAeHmB0t47+E07AZRXZxc1xysbE9NunyLouh3UFlWVYOR2iEjm7X9SxC2F9ygW7hk
kj1WxpYwA4oTI3stfXywj6JR2wynS5Waj2YPccjqjyqu/hld8+iMDl5OsnNUc9IRiIl4KE6Izn90
Zq10mJ6GHnaM50bPbSfqhTebH2FDE/i9EBR19T3HNDuP7rtORX3RfLfJLCMlMZxyJSemTdaMRoVc
IH5a7A3QMjzn08KszG+wpg5wr634p6PEcZnYdbb0suYyo3TjTeOI4ll19Aq5VXH7NSkX86MrIE0V
tYPKwDwXgd3gNBqX2rJeYkQ5q47XPEDibe/CvqbuwGFJx/LCe8ToHa4Gk5QuwQWQ8k0ul7miCEKl
YYd/ZsoRk4kJ+cF8yE3XwUDWbpiRgOyiQYZ+/OU29ZYV/QxhrNEP06TP2NQN+lMZMazAt+/Jwzcz
tc1NoOGq1sq6mqwE907ow7eE3vHSuMnR7OSXMcqjUUw0+ZYgKsqJh3FcgyTzipadDT7SqT1xrUKw
jVcuET93mjeOgY9OWlsWfF9TG/9SqZLi8uLJkYI88YnMLzSyMmjSt7Sqx33Q+heYJ3Sk8//JrGkX
NxPi9BA9qcyEbEAElqsu3bxudy93hr2ehtAawso4lka4T8aZqIFLrxGKLgzU+NFsxyffDvaBTxVZ
X+XHkJv+sp2JpwHFu8UT8kmrracMAn1eTZ9+OF8SZX3id94V5JgWdBamy0l0z0Nm3AwbkdpWvKPU
+IK3cUk1hlH4ZbKywlsONzXq762sALzw46ldC4ZyTVCXk59gPMsHbKVNRaFmLmgKGcIvL7VcOjnv
gS2XKNgcAuFrPesDnzLdKJH1gHN/A1WkWlZ3gjhZrJHZrGMx0vbdSlf28wQ1Y9UaNBBhqvYxfOKy
r5+ZhwFZ8NJ1o3tHqrvRdqzdV3C1n7gimD3dd5LTX7Yof/05IsDKX2+4ucv2g8UsAiYVqGEdPOk8
+pwLzCqKqjv3/lGuwv6FAorXAKWVLiX6ozoPuj0RjlU2A4dqx5o2BjvcaKNHSgz+Gp8F3RTjtQiY
H/0O6bNj9Rj52QlEY086mjWK5C2yzH4ketEfwpEe+A6ZQZc+y+B6OHgdu0Ipc8749hfbDd4czdk1
K4ah2huJUDf9AFoeNvtA15JvNNdy5KwbY5GuKKRYNWZD52uYkoxyasxSeDvXULDWeVu9uVKhonrN
enCnH7PTt7EYh0UJZ5MrKC3DXguXuzF5GGBWEUtsGiZGMYFkIKutzMY/ISWADOpOEnDl1uR+RRPB
+XRkhlY6xDfkJzRqUGC2HGt8JLOZfxqxue9CYM/wc6ayfxtUDKZRl1uE6UvlmGfb7rmQmtPFsT0k
/wrt16UYAon/IRwsxEOSIejPjEbq0W4kskSq+OhQQZj2w21KJHl2zQpP9san27JIhMi4QuXZNhYU
gqA4lCBcyd0G9BGW9qHR5oH68HXRzA+MB6+6jNntc2Ji1J63FiEAPKzXsnGgznegMiMSX3Nu/9Wj
dSAAMKFLzA9s7YAGec4iLb0bhmvcMnHwHkXlw4y0SzUFJiDTOzV+G22h5X9KbjGTKNKl25uvosJ5
KYgZ+lgn6bqJDrBZduMc3rKqQ/GiOMMTqKf+QUHlXKghjFYy6Fag6chpZRTqhQ29I/2GS9gPAbCJ
JyojulFE66Hytq1H6tTvKbhtc/c5xn7KspGfB012McPjgXaACo+O2vIWspduUXs7bb4FdvPtpJN+
ChOaf2sVPGA4BAYJ99o1Pwi0byY17nyXWbM3wkPQSDjGbGTgm6Y4GtC/2vlY0amBlYkSL2cG9puo
ehXi11v4efZb1v6TkWuK6tTwEHXyz+uDDb1XOzoazjb7mL4gjKzYhQ66ovhb0dVRivmNll3JCy1+
RNY920qPJ9siitubRr1o3Um+dEn11re8Qo72mTOALXB5apZM+Fe3RdTPIOc6nvqhjvtjhrNDkt9i
/4mty+RzbfU8ieIhg4XVOY9QsPcBTU+BR75dKP83KtjshzM1oYDyDSe8jYZ+TCgmQj/FpDE2ewqr
nxH34lWTi5P0sxuGXGzaU/XpN+KZf0zCOOz+pdRkRBatE1RCHAdOjMSdHm2H1W7jzQmU+uJmBfpX
guAkKTkCKpV3EEzpfINGJtlUHPtGGIfewfaBZa5ZjyL7MmOmosmCwZCyvcYumO2jCcG8HvBaR0PH
osnPb22RvntWMjzZ5Co3XZCEu67B6OSVfPWsEpU5miA1WgPdrXd72KlAi9jFA2euUZc3CPmP4GEu
Q5KhMiXNtDWtKGBW7P1dO9v9p6GwFN7VdOF1DeOtmR+jjhekE3BPQSd/c1MnlZ8AWEgCGVHBoLo1
RGkDjkgttm0H1GdKxV4N0D0qwqtnpM5q00l+WiNV/F4j9kWXIqBTxIJgg78FJPlUNv9iO4xx95iv
KNzyAbxEs7VpMx0BsM0vfS0M9qKS4HlVCGuXT45kFU5T5p7+k+JNpD165Ox9dSTTQLg4BxhmIeP9
MKxjrNjv0KitI+i8aecFffteO0N3bXnvnyguVfRpiubZ1nO51Q5FtenQkScL0nOKfAUrjcYB3A3P
NqvnS6HLmpIjn5Uq6WqmaSC5fD6FQY6vxOpV6IuquFHmE+1vQdAVO80ozSvmvREaUk++Un9web8H
kDJbbbvxPkyZJFm6GAdrNqoHisXCdSn7behMv1Sr4xdI1U02klpVZiPawOMbyQbSpDWR6BkqOe2g
aNGNk78qeJ2Ys0uSlO1LjbpCfgaYowaPt249YikV5BeR8NxK+lWWy/e8m6ptr5xoSWHGFu4ru8DR
FnePYuOtereT5dJNoh/aJrsDhgtqtGwT0c4KQpwuym6fdMPtxo+J4sV5KU82se51aEE3E07Y7zOn
NJ8oM69XvtdBf2Yl81bFwYycSkfwQBsMV3tO6rZO5ycjzYCH5dWbCdhn4RZugOjmMsDR2NQi98Vv
4TxedCpfQjrAaLlDcMXITxWibJFLegMbrxQOfKiUO1DgYoBzkADttvqGos1qptPjseVutsIH/cw5
DmOjx1bRJ2jGczaUJ1W76atDUBmziObGI41LVnCpiZUpwFcU7zD8OO7N5mhMkM3APMbESql9wGTH
R6FAD2cq/W6dAUMFcExUSxU+jCXHcFYO/XaauMLlWcSGtM/h9AZib00pYIROHbRAGmmGLCRspbdC
s1CaWwNXijt/kqkDgqOTM9QAeoWE8xVKUCFjIOeDZLVPfMfMkm0NYeHBzRVpY/81MxNn5eFc3g4h
GnxojKzlymHYFLMeFl4UM5TOtsUN36W1yq9f3UoeTcLs67rsnvOu+CS4Oj+AwXurSTCtrNkDYm/D
MsuFmb3KZGw2o98nj0D5zPXQwraoSZTtcsTMrZcEYIlDUg+2Y3854KjXngXOQ2o7/IE3GGyNCP5+
x462AeNw9mwIQR2SGnIAosYIEZITnZda5dSHx/wRh8GBjPG7WXQv1TS/eLJ6zRpHb422aFBvU0XP
J1O/XboBKgSVHFE2PnWt2axiV54tT4uzUCY9SIkgA29Qg9ZV+d5ovWxndtwBA5oWSIBzQVTexMlV
DFAQMUun2B9bnDWUySwttjkoIZJ9Ucu1IgshPcXxBG5bPRXYRnz6DIoIz7abJgYme449fFAF3bUu
/Ie4fokiBxq34C5MQF5dO+k8cWhna1qCSvzZzYWf9x7O5EYxD091ne9y8I1LmaZ7MywnLkIs9kJQ
3kcffNqyd0DQBDXaieuaWKIEfradtLVcO2Yf8kd9LQBlrQt5R22rnFobV91QT6eHIa3mXVLlelkn
4cvY+RTGmjSATHcr/Zz294cNK8KyIe3fptQac3L6Kw65nvRez/dTUUO7xtxzB/Ckxm3kROMWL6rT
JFv2nRj2uThRozXXT/BS26OpyZ4QK3+mmJeZuBX2AumDur5CQh70iBBz4WLZpngEuczbmN5GGg1x
mLLQbQ8ayNgyiPtfKL3VrmqictmE6bfodLMzAsOCzeb3Z0va5rK3Ssq/neRZRkDaopD+VNev9Gfu
GR+EGp0jnKdsZ7CroqHMwgDkJwXg0wFhGbMkf1ZGih3TN0jp8XBpq8h7FRP3mAKe95i58xK5+V4d
WzWnOda0UqbQE5yGVSdPZ3rnuDKP3XOCE/jdc1tBjb1JuL4sp5OEurTi8ZivqwBy8pDO1ivhFPsL
ed97Byz8VzOP7LiVJXvyC+ZeaJgcOI2bS59Q2ATdHKpRYWEIJeVNRATrp/5IB+ahLWAM76S5hX4D
CdINrlOLEEDZtFQC+Jlk4HT58LmRE36yExQvbki2jturF2tSBAzVeHPETZYAq/GQhw8q0GwBMkPi
B49cisO0Z+yzOeke2E8G7D0CH6aPClwqoW1kuNQV8pmxZPgRQCevfpTzplvAGBhuU8BzqnPf/bZn
CzjI/l/tpxMb7TZ7GzXSfmz2/dWoMvfQzK2NM8oj+ZuOocPAb7Jh7EvJEJ5aeXvwjOnHSmyxp2aq
B3020b7XgaQiJ14N31ULNalmFU8SpacGjoZ47zHoRlxLMmjfdeHzr0sBAYI6bUKwRs3dT3bFwJ0V
mJxt30W0mNa87n6BoBiCaw+I5aUF/PBUNIzSDoiSs5+4f+Tn/E1c29QHmC5zg28xIbYsPvE50NjF
bSJKQXS53D1Xw2w46yZOftVY/zrEb/ex9AlT9lpfRWc8ILCpa2KiDrkluyvYMsVGZlxniZh91xNE
h7gMWL8ErINCyoKWQaPHj7mK5I0PHARNJ5q3JgmuHRpStONLpKNNbw4USgNLWSQwqDcsqdu1GHJn
A9sk3NVF5G5sECd4JiUabBZ2yK+j8z7hMP8gMVI8EMlh6jWCCgoK2YV9PvjJvm9hd7ptkuzakVoI
HvPRHRAOVvjdz1rjqOlevQ59zTIBVh00Ex4p/3F2Hk1uI2u6/isnej2IC5eJxMQ9s6ArkuVVUsls
EJJaDe89fv19UGcxIopBhu5Gi1aok0j7mdcg7sVoWIAFQ/FEMU+i+2qONz2t/GehlfLBYwc9CKqT
6xaZHRa6v+2KtrsthBP8oFkOBK0ENJi09fg4tQxMySnRj43T4QA36RbCV0DMZmdfarB5PnFr5S3p
s0qm7KnOJcn3KIg+FTyTRgqy7BwvJQQS5WEIanT9Rt//CeUyPPSW/2nA0Pkg8fD9UAeCfzCRNgHV
ZQr1EVNB0xnutN4n0usGahtJngY3bAHqXcI3CHVqqqVmNBozNr+/Te2yepzpvEi6QdhzSBMcMNSP
NHkxeDKdKtjGzoSVVl3FQAlcmBie7Yvbgl3IXauJ4diitrP1UE0+Rirs7tvGfJZwOddTbxakv1Ah
DMSHiUKgMQ+6aW+FCbAosHXafdR3oTs3EDpKy0FFvsWHd21YaXeLtlO48oj/QVOKht5VloLK7SHS
eMVosqc0JW+l3pm3iHrynPg6sX6aJqgqBLpP1tPoQ4nHyWToDyjJo/GvAZW/NfC9X7cW6uk6FUtC
2cj+TMfTezIbI6Ti08D58SiWYJFrx+uaSIruCQhpYAutvq8gL3ebLoHHusKLRKobslIbmyzQBhzR
Gm9dsGeoJ9actghgxQr+uXvn8KBjtohQRn2bjwno9AHiaQm7UaAki0JSFu9lCW+ARzHXmhvCiGH3
X3ggNnmPWj3g3BSRoSn/VAImH9CsyxE53nRR/avSss+16O/DgjtiivExyXCGxtYyNo7YjHNnBE5X
Ur6fzO75r3/9n//5vz+H//Z/5U95MlJx+FfWpk95mDX1v/8Sf/2r+M9/Pfz977+kYzsuPWHlCFOX
ujIdxd///P4h5Ar+91/Gf7FBRA/uOGKbm/H9OFvG3FIXERm1wAiH6suj2e9HowekbFqUliDlXYwW
RCOCFik8VpwKdfAaYY7HPS6FNM8vDyTfD2QbukB9y7V03TD1089qO0DkfSzCo28bAeYnRqSym9Di
cl0ZY9m+VvoQvFwe8txMGibe5QaFS8NViyHLtEWYuwijI48N+Cjcqmj6YdcK1pz31vjzD5QOu1LX
dZeQR58n4Ld1s6nfJMI0I4SahbuyuwEWf0i0BFbbXbcotm8uf51zZkJtfDlNdrpJs9g6HS+FAeZr
YR7SVMeJwtBAYPpUyAGihx8dHxaJE8t2f3lM49yUConojbJcxwUbcjooxlegvRstOnYB/eKb2hRI
UUMIhOC6lXosPsOx9L+bgE+RUI5nTQPw3P6jTynituxD8ye1Rsx4KrIMB4AZbHJilUh9v/Izz+xq
W7IIyBNattSFcfozo2EgZzKS+Ii/YbPN+yjZ0b+jNpzS+eAgOLT9o25fGtLegDHBRKwDJKlcInvu
bQAkQyY2KcJ+u8s/7Nya8RCyaDaAV0cups9ERcSZ/CE6hhAJP6M6Gt5V7iCKVVMXk/EQBDJD794O
qcJeHvjswilhu45tmtIm4jydkQ64B906BcM1s2JqjAVVc9049qKluROXFOx1kd7GGmFEDq4dYqqO
5ZidvloioBLpE1RKm9KhluTtlYNjivmzF1ee0A2QEhTWuSLcxbTgOtIMVtAFwJv77n5AyID8LYFk
isIc9/1kdwh69dErWWt6Z8CcaTbAc9EuN8WQfB/8xr5BOqJ7VqICdW2C3YAqqLqCYr+rIU9Sax9M
Kk7HQcX550KMOlqPEG/3kWH5/1iQMj7qIQFhI+1ZMDhS5E8N+paWNG6yRsySGEP9vU5xNypRMvph
OhIRkGRwnJfQ5p2JjRFvB2klTyKHLxIhIwC+Bt0QtHYIVOqmJh7q3Ey/bSBk35iB/72YKqBBGt7J
4yiggVZl+UhAjZeXhFFhAbrfCxWg71GUIgZiYWT+S5qX8pEUvQA5UeaHrnHy13hCi7Gio/xFZmP0
rXLc4meo466GaJB2H9mRvwfVDSwG/kq3aafY2Qly1r09ec5djzcbGa+wN3WGdaXrTf1RL01joxTk
2t4GjRMjGno3Qf6gVWQZAAJMyI/I5Rfx3i9ijOG0pnrRkdeBL42EgX8wTNnxcNc6cneIUZnlFjpL
/omLStubzkzEr6T5a+xrILo6Lr2S7rcX3VhVP44r6MPxEe6a+FbYJbRRpAnRFUfvBJB3Z+3KtgbU
SVbybNdV9AywDZiRJzFaZTfYq7w30SxBueQe2xvvo6sn7aYvhH6fVBkH21L+UGCXXlavLqUJ6jvQ
wb/3Wt59kWPhoJWHeHNSF8PfOgxUn+JxBUGeuAeAddLeklZHNxJFjw3QGHOLnIPzTwzHd18lKfAy
vOFeRG7SZu0mjNY6RJOgjfvOdG/Hw/iSD6J/6O1KEDOFyVdE9IxbI0aJANYtdFwtUskHfej8p9qM
8ZAvkLRZa1mLDAI5L4lIGtXZAefQHriXF29BAMTHxoxr7aYXZormPDRbXu9sagCczYVtB/7cKqpo
iK3UVAON0cJOp92Diyelr8zdyK7MsLdB01IomcD6yIp1r2n93pO+mjZGM/VfKOy2d6HrAYmlAAhW
LTC3DbBrTIex1qQWKUe5TrykqbctthU70Y7pzjES+bFFlvBRq6vpAD1QHdqunH5WmYk6lTbgIgdb
st158Fcevc7Jt+ngzh6SCtmEVVxZIbyjxteIYhF+ocrl2jH96h5PHmTkbLibk7jNM7e/TxEK/pGP
NR4aMcYXGTZM92imejejgyxtCNrTRenfxNc8RpsCdcnCJCdxWnovIZLqd7Wd8gxpQTp+rmtg4nEh
Z06zDJy1D3/uwU59lI+8MRT4E2lJO5c+WvdnWgNWjMsm2wkuC7ZLGx9omdt7+LP9QxiL4XOg80F2
K/SvU49wyAbGk3qgkNH8hAxbx2vVehSlrWLYjbBnaN/FGOP05uhiJg2DIog9/14LaI6zZYZ/TKOs
5JWn/MxTJHSHN9KERUuSughXXARCs7SJw6PpxVG8aUZDIkysPocu4hF2Vxmfo5ouy+VnaI4mf7/o
BZUJUyqlW2BrOCHzu/1bjERDTitss1b7qKF4wUx71q1r1XBAUB6a71r3Fss3BSRuiK6ES1eGXgaD
ToS2OjrCwQEeLGoPmdmvkckcb+C5t2B4YIwnVoBdWt8668sfDSzy3GdTenbprwoLV6jTz251yOSw
oQNEJiiPDI6p3+C2gLJ6RO+OChuE7qTr5SqzEqRXcvRBB6SNN7kWQftx0xGiiswhi0fOz8ApTTxP
QuTjp4rf3Of6rbDy2bYMKcPA7+FuUVLdhFpFWx7LrO2EAi7A0KY46pGwKP+6Jd5Hyd+JdBA8wkKb
3nGuNnUdOdsMfYKbfqIHLs1iOgKPzgGUEDo9lL2FnxeUsefG07udMRrJLg2QfFqnWYdQc6LZIBAS
Acwg9cCaj5Zmg0rUvo4+JRwtwDAEKwAeMb2TXNJ4k3VhhDcLTPcdFj4U5fq652fm8tX2cUuO4YzD
JE3NpyhsXjPIg6jBQjsMiQueZx2Pjd5gShCxhvQfA+cYUfW9KT2ffnhFIwe9Mxp6BqYZmLPbEL6y
zzlZ984NRoX5wGCsiUSmfYRaL63VQrACtDK/htpk3eEtqAAjteW+M9vsgxkigL3t4I7tfKgFa63T
kM2NsGSYi/CzqmBXk9FrxS7V+uJO9Jba1qhh0X8f1He9m8TGTaV2W8d0LgKKPCsn5SKdcihPBfEy
uUJD1NIG475zpPZUjXn0xfI1BxkFCHUAoPXQ2tpugWZeEeRU53xv7UwurtDJ+OvyXl3eCvMBJT1x
XBIZG2rkYqdCK+AJ0Rttn6KSWtx0it7S2oDoSvMC+5MfGkAg7mUKDd6V0PgtdTi9G4RBwuvohmM6
qKTMqcdvd0MwCI+GGkp+no/wZSAVCmkJyhCi7bDjVCVSUbhP7kbiRAIFRAFQ3w+u3E/L9Gb+fAvw
keuagidWny+R337DpDK4t/AgDibE2vsSExfqvE3b3blDSfn+8lyfuxUsmxTOdqVL5LtIUpKSSsXY
WNoBzA7VmdJJ0nxlxaUpn7TaNR98YiSomzb9I2BbQ5DcZZgP59dup2Xw/bbkijknpxPk+Ivgm8y0
wFuhDY6ubTX5FrjleCuNpP8H6BtM0MnK4OunNdLaneTHrVxf5uW6mWAeXp6P95MvuDpN11aYcpok
A6eTb5bgMIQfqb0O8An5JMfX/hF2hei63XVkmX8+GkttWVI3yTicxfuni0BrTFgxCBBSfwSd2Tx2
rUB8vR+yK1v7/aFijil6UBTg6SP9P/0wZLTgyrdtcICQJI5KwIsapla9YIbwlasvfVK88o+XP+/9
5mJMpdACINubH/jTMQm8jQJbT+RD3RYyhEBWw0e2ah0F7gewu/a2QK15PcLReDFjuGeXRzfme2J5
mIXlusok21PQP0+HR/lF9aOo1L6DJ4k+GFD4X5UXJeUKpqLhY6Q1dnRCvDQNn9jmCvL02N+MUC6y
XRvI4NPQ9+k/sEntL1Vj0o+/8vveb3oBLhQCzfytBECLs6fhNUauASPDiOPhABIDyFQ0p4UO6JMM
/tfMb8c9Y0rLTxFeKxth+eOV/X5uiSSVAFvwJ+bc1ukcufbYo6dixocInyP6ZrA1kaH0eZtWqcgF
bCIjiKObBAXtH9C1jObjEGhXN8q5UyfZIMoQrnRMudictLynSLBXjiqszNtMdMMmSjpjp1RnXAk5
34dg3PAmFUA0UkAEuIs96dhRg6C4re3HMU5fmoFYvst5aNawf+pPk2M1R1wjA+YANYvLC37+K/93
6MVXYlufeVMLvzCptAYFst7eJwDhtkg7qLv/j6HQ6NcN6N8AchZviIXASaU3KCQPCSWI29CLqQ5k
uY5GcFdPXn/lcjl71Ci6mQZkH2krc3HUpkKvq0S0yVFSqfmSBan5CSQ2t6aPjPZT3Wj64+S3tnxx
i9rTb9AgLLT93Bv7jjBW2dAN7Rz9kGRViU5XM8jpytQvVl1R2aF9phxDWpS8yPFPt3nfDz4BcJUd
x7rAbLCcIOunCAu6o1XDZ666vcqBDmehc7i8EPMN/tsd9J+B2dS2TlzBe7644XPa37Sm2vQYGpBQ
3VKk4Ew0f4+RNTr7VoPI9OUBF/f8PKCw5qxG8owhQrNYidLJ4F/Zob4fs2T4WhQTuE47CKPXmJJW
uOqcDGKNo5vV18vjLi7bt3Ft23EcC/0FOB+Li4TrxUGNvdb3kw4PaKYrN90xUFFS318e6MxSIgxB
IkNJ3bWUnCfgt/CITJFsFdP4o+dZOHs7lbnvIrve+eQSK0QUgAXjb3woHMTJLo+8jA7nb5Q6N6VF
hOK45jJYElA9ikiIcR9ZDi36diejNP877fISy4XQvqXB0cIuHWk8YiX/mAlqd5d/wplZlnQSCJN4
V4W+DI3pQjX1gNjXvqVVjekI4WoJwDzM/WvfembjsoMkN7Jiju3lNNdMAMa6w7iPA8xLhqYzh5up
KuxHkjgYCGE6xFsPw51Nkeno3+JZ/BCXw43bFEiS6kyPBWb+2e+r+N6ksqUB9U5tsb88HWf2AvuA
Jx6XO7o6+uIyL+q8d2u7HPcl2J9d1gzInVk5lUYtL6aPZlAYR3c2kzVK8CyXh15c5m97AUwHq8Ht
6vKmnG7DNrKg5Er2grQASMK9xEkupmq9HgEVXNny8tyymxYhDI/WW4y8GCyv8Aq1phHkY2n9jSnT
U5STfEQwCVdlCLOrDJL8Ma3Vh3xIXrqm3Y6FN/vMH1C/voOejUosfULypSBFS0D6xbaztfsJtd++
n9Z1boHWdPaeW9zBJX7xzPExHMQLF+NGT9J7hB+R0/o6lSBBp+ROn+ItCLxVlLLHK+doI4ppJx9L
3d+BmL+brRAzHQ6YXwH00uWh1tC+r3PvASXYHRH2KjO/+xaN/UDbiHI2MymQhgdE6ndrNaKWiRLF
0BUI9SLakA34cVRgm2ncftXaId5dXkdjjrIWN7QkKDZJOkwCcXOxkFWRq7RtXdQVKH2tmhYaZUmx
bRfbAPuBhXBbBrb7YoZYwWZ0o3b1qCU7ikOYLV3+KWe2FArghCW0XQmF3n7pbzdbDVpRALXy9pz+
yEE/CrTarq8CzKpwqkbE/k+HM03HJcUm5HJ5mRYvBRKJIVxpPrcepvE+9qWNMRbudeOUfL88kvn+
nM4jEXPxLpHlLR+HYqBebnWoyYRTkw/3bp+66bo10umr0AQJNFDrGG9jGvLBsYhJy1edGl3UfPsY
iwRHINAYJy7aG1lbp8mRyoGBolGPDyX6jAbcPLMD/bTXHJppq8LwAaUabDZ3i6trmh51f+xe/E4Y
n9Deg1MnpGiwr6gnrG01CjpI2sryWhr//pvhGhDs6bBvBZHRIrqHg1AHyjb7fdbaoX+jKhA0ACiN
6VsDbgLZHDcEkUWpByWBTGFac3nOz+xrNFgcm6Yz4jFEvIvlRedI5bFn93vZyXTbqRlvOiG6vifp
TL94PQcTLL57X5ca6hjEbsiho82QmkH2dPmnvL+95l/Ctzq2xUsi55n6bV+DvCtgzhtw3XBD7VaU
FdtjXxRo31wexzg35fQ1DYcSp6mI+E4HQtYZfKDZ9Qg4lDf9CCW5CWNvhazXU5/C90AODlgB8hhI
YmKwcV8WLYKzPUaKyjhmoOh2+jR+GbP0e54k7l3bxj8u/8IzM0HNmWzU1RFsZnec/kBrLNQ0RHG/
rz3sFf2pwwk20TXt78vDvH+7pTEjDgCYEO++exYxO9ZbV4udPebcwV41Ewpj5JV4DkfboYRr/ufD
8S7BWUZTX5jufK/9vr5anbqAstoDisA6rRq/eZGmXnb7EQ2rGAuWrnCv7e73d6U4mcnFmF1bxDQN
x4RKBkQEvSjbXZsHsF48iJ24/aIzDJcjFlEJfHgmc/d29L1y2mYXYReKh1+VoXdVT6u0Rnnj8nyc
+W3SnmeDBgOYiGUInlBKDSzbGfcVXJxVysMNyC5SO4+G4R9PPRc3mbvjOgTYANZPpx7ODn43Wp8e
m9SJOc8VDyx8SoQXx+Be5m788Y8+bcYFkZ6THjgUaNW7owwaC4f3cIyPEiPLVY7Q28MUePnNSAXo
9vJQi0TmbSjQQOxgkDOSYu7pp40D2hYJVegjjIJwq3JnxGwlKdfwENMVxucIcwS+fiW+Xpwch4KM
g8EOmSI/mM9bBAN5jR1u4ryVngfMwKasKx41+A3lfqAFmdInzpCKu/yh9uLaevtSUgMSwLngyCqe
finRR6enOPwda9/H+g2NKGh0bV7RabCKbvzYdrXzOYyzEkxt28OH1IIWI6qo9JG0tWz/1ywOjUQ3
nCl0RrDrXsH/6/8eCgvJBluiP7rKNS29FZD9oO3TzNkAV9M/qhAP0RUS+QgYxVXQPThBBNIxzpDW
vLcp+w+rsLLQqabwO/c9kS//kNcqvOfRyRFawRHxhjYuh6jRSu01HKLORfQnxVMClo3fgevMaqTC
MCmG/pbSt9626EMgbBFJBo7Q5Cl3XqtKJKKRa/+OEFv0ZCV99Xx5gpeLyqZVPECOQ+ZEavw2/7/d
T37a2rkT1f4x7AeAm7gOQijBjDTPM2eXYL195XKaX9bfIsp5PV2IIgCTbMIrag6n6znkcW/hAqUd
kiGBz5GLgLSoN7bt4Ll7rEEps8VON+u7DFuexuD18ucu09S38eld8OQKw+J6WGTIBoCSvscx8Khj
ElzMqRqWTeANaWl3oQ7bpQ9QaJsLoXNPI4djVZQc5UMw4Wv1cPnHnNnbxMSg5udWjuMsT3Hry6yI
jSwkL7OrPX7u6WOLtCXKuLBlukyHexEgAVmJ8BqocHELv80CpSgOtMNxfneUO/JkOhoIFwVd3UGS
nQWf5QRtA43I9spXztfscsWps+lz7G7TR1nEehWlZg+l0uCoIyHwJBsj/174vX8lDXw3itJJURiD
xpCtyM5P9xVnMQ7CPvGPHpiOh7zIMhhEwSDHK/vXmMOQk89hIEnUKt9edZohpwMVZQCQL50QPovq
SLJpjAC+c+ZWG3Zci2hmmYz3KlQ9nsFdPr0GFfwrw8qSz3qVTtikEoP1u8xsqvTK/fxuURUQLYcG
HXUYitZqMQUd4Ao1oZ52VGrQX3g6zB27OPxU+1qwu7xz32qWi1lgLJv/B2UfkybC6SwEzjDYiefy
1mXC+BWRmx2NKGqAPle5QCYorIDqtC5IPZlqETpaTitvPTcNfpiqHn/AfJmOsmtjJA0bJ3kqLA22
pIuPbbYBAxLA+ne64W8Qvd0LdDSVQ/nR21/KilMUmdzR+ZwCOnHXet3riNdbFXmCZrTyaNQFVkae
gGlwZeHfXVw0hqjNuHRqLIfi2mJ2QY/jijK28dEaUx/NgdkldDWqCD2Q1IPHsZIjJSHMcqv61QUM
9XNK4uLD5Wk35mldTDv9CBCzhBqCcHJxe1LhoFmN+NnRDkus0NPmVxCI/DXI9Uf6Je4qpXW7MjVb
0miHLY7a/GcUeQH1hAg7XP4tyxBE0CujeD7DFedim1icA3sE65zYMqJqHBqIEDnOthp+NNynCBNq
9XCUUQWH/vKgyy3+Nugc9Ki5IULSdLrtrGkoND8J4yOCl4AhsyhPNzmdqn2f28g0Xx7s3Vsxj4bB
scLp1oKn5Myr8dvbSMINW7ROUqDXKF8O9VAcbA0i/DTC/FsRY5OgDCjgpxByV/Cbm02GqOyVbsW8
pL8v+X9+hLAsaADuDAQ//RHlhM6FOYORwkZ1iFxVs4BrZYxKu6lkP4EmoW/yh9UWQj2+nKqhPWfn
JKbLO7uqbAIY1OZLRPlAjVmwUfCsUDtpQs+5sqjLq3seDCQDFzepKSnBIjOtIJIVpoCuTyskTjfm
OCbPfpX01ubKep4dCOwAceTcjll2lFEis3NRmrAZ3JHDm8NKjr+mObY5KBmlmbaLq8hpN6HhVtrW
72b1yEhHyhf3+qTRtzq8s+rg+UnxsW+F+90wkSy4sufOnSqqTdTaZnSDeMvif9tyvQm8KSQhZYUR
NtRQO7wPgcd9qgNc5syinQ4orjtXEqWzg1I7Ja7nLqc+dLrF2l4ayF2A7u1a0+pue0B9NNxVar2i
QZlgV9gG/itx5PDl8oK8Xw8O1RzTWxTRLcdZZDFd5RYtfMbq0Dk9QAZhhhLfcpHhTfCnA7HDSAL5
k6FMufjAnDDcMZo4PiLm0P70YMFvKqLqKyfVOndUAbXTThf09QkTTudxcvpxCMohBJulQB2j0GF+
LJ2R+n6VIVG0LmKRhmtU5OUnQsJYbn23pngKxyl9xXAibFaJSaF4NYxwVG74oL7et0xNgYXVgJWo
HPMwv5H+ZL4ilGHcIhVY0CM0bbzmgeuhHwN1Pty2Zdk+u0Nfo8CGMkNFKhoSb9Ptx74j0MNHM3Pc
V68xrBJhtNF4dQpvdNCsd2b5/3jwS8Skjfxac/nMdToH/ZxwRc4KJWIxPZXygrRIMrX3e8u4CwIc
dTGyALM7GRit1l6OkjKWPODY0lVM/raKsSj8+/JOOLdEDsUvHYQ9IBY5R3e/nS+JDkkMkhMsTT6C
RWYTMDsY4kV63txhYBTeXB7v3INFvgPMAgARCILFE2IB4Q/o8CBjV6rg5wA3q94WQ9EjU+MM7sc/
HowCn0mY8hYbOIvX0dEhPQIZTZHbVzwYvjH47lqC2cVtuCyo7Fwebpm+0NcBhkWkSYmFHOKNNPDb
XILyLScjlMHRR95nXRR4XLpTgavBhwnPOGc0o8cwLqOXy6O+X0EHAg91WyrztLXM5aUxCL+H2uce
MvRL/XWLQMlmCAFEV1YEjq/W6+fLA75fQgac+4oM59j2u4xV4ipn9EZ4GK20+BoNSfvLyZPaRyMk
tP+sGsy7y1isH48vYQdVq9PtqYDWqrJAyTrk+bHWZSIQx+nKoL6Sk71fOsaZjyD2l8qw1OJC7KAh
SGhr8XGAsvCNa9ecv8miE4bNVGIh0VsCNLjxsQDZXJ7NsyOTdhNXzXi2Zc8/9RQlUFh6h6LTPXuH
lnnc3iFh1bjriS7U9Ni38OtX1CTK8pOJMYq48gPeJXDzHFuUGFFi4cP1ZcW90nqnMoYiPiKQgDqV
LQtkqkN7bfjZN6sD09mPlgP+SbwaTYcUPgVx6hSoAg02FsOR6tXr5SmxWdTTCI/FoPhC/MOCGPri
TkKfUs/LrtMOTQjABm4uugqxhSbWlfP6/pkHuknplcEof1D6Pt1cIYobXYBY+aHS84Abz/FWTjga
2xjHr31Q4D4RRYh+/PnHka9Qz3dNEHbL2VaaWxt6KtKDsjGRQBBJE/oqVbonrwx07l74bVmXKBY8
XWUYFJZ/cDuh37TWVCE1W4yDtVE9IgCY1A/XHvxze9nW2UqErzbYzPnvf7sAh5Ckwa+b5OjJxt/C
3yhvkVarVr1hoNWJBNy2auDE+mV0DRNqzgd0uWewJ+GuZ8MY8FFPh8ZuqBmLEu+mLDTNAHi8YY1P
ZWmTftC/M4fPFpqtePwOoUU4YpAbotBjZ5/yAATRSjqj9QEVI8tEdXNw3ZU+piPK+WVd1juLTRHd
6YXZ3uTSHdGPVK3xtUmjanxUTeWbhz/fIcT9BjgBQCvM4+mnBOFYS34z3DI/T6H120LrdlVe+NaV
+OzMDiFXnSMP3iubSt/pQLYOvEm6Lc5aVuE8usU0fNIgt6BjU3xSZhBvL3/XuXcDeBmtLBhz0ljy
GTxD03SFVS46GJVxJMHUbgYxy3VltHAvD3VuI3J/wBFBGIPSwOLZGIoSonQm2kOpxV12DIJQuDh1
Rc63qAsAIDRKH56j3LS+B4Z7DXZz5js52ZTeTB5lkqtFYSSrxOSrwXP2AeaFBRbewCrWeVGJapN3
2p+2jt+eSMsx6XARcfCIzLfpb4cOmiQew0mUHOE/1VtvcKbnEfmVW5nBMVeWjfJljCy4Bh3oyv5Z
VoDeHo65D0GjnvLfsnRsDU7dFukAhU5k8dqdLDTfjKzahoAz7yFmdZCzqXgMTlmvzLCRVyqcb/2q
0zMPaBEZVti9jM+Nevrl0ok6kQ+ld7DQ1vmmpTktDToG6mMcmu5s/tb6OMklEO42dk3JBg8gJ+vW
WT1AUAQvkqFbleLVHcfGYxE34eewL+3Pyijyu17q0OhR5Mal1yMRiXaobYcoABpaLX5ofRZSkSt4
Nfyk1a581/tnaf4sRRA1571iWbk1fe6kLkIyDJCpjWWQjXWx5gJeSANE+qa6Q4NaBVcCrfd3AdeN
BSubt0nN2N7TuYSokBYOuh6HyfCtXRRN5oeqGLNHzxIf5nj+5vIBfXdGTMI6XlxD6IAdpL44oGHh
IYRaGvahKlo6TjUp6BbhUPm576X54fJY7z7tbSyYsHPCQeC6iO3KJrcw+JT2QaNc0W7xHtCS20FM
aEb2rUSoo4y09sod/u5oWKZF8YCgFTAnyK/FoZz6EC9Yt/D2OJXI714sqIcKZJLhZgTOQSHnevAT
Oryr0iy92wow5LUi0rsZ5hfQ2CduxvmOS2J5OHo8w5wSP7e8NqqPcN6HNVlW+MANNO4vT/C7DctQ
oCh4sEyLdsbytq06PI6cItUO4NELPOpAaoFVR4xTC4cbIajR+Nj4XYnYz3wfQnacEkWoSJd5EWsU
EWrJDXTkY4oo8iEYtJ+h2cSf/EKzd5c/732APCNUOYjQbObgZhnWIIqlubGsXEpNdFKNxAN1Fpv1
GrcJ81FiSsR7MiEGoxUYNHl9t3e8wNi5djvtzCQ14PDX4ZXfdO7rZ7kNeoa4OFDEOT2ufVD7Bbqu
yI+bVvzBHhR2bXADv0gf8/HLn//uLWV2CRPAyNBJeV9ix8p3QPtgiA8CZzPuI7YxzINs3KhwLOE6
99VtRZ9/VzeqvLKx3iPF35A5uKq8MUMY/vQzLQvpORe5nUPYAoFhztFxEXA/M9vGLTFrMP6WQcdu
Q7ipNox6O1WYP2BmW90AXHKec2wPd2argu3lOTkz/bycuF7Nh8ugwXT6u3IUBxNafPDz0cCHIRJN
2s/IRcjOT8pfl4d6qwKdvHLMAUBD4DLU+AnWFlelhlY0EgaBBhfHnx64anIaLNS/jTWIA/1BF5Rl
t+E0KIzjAvebh2aP4jEWoVo1g4uoUozRMd5HWl8d8xkYB0m5wPtVwviNd5Ou++GrgcXMJx1I3Y8y
SxG8QsPPPPQOnNMV+zvRVtDe2x8eHqjGGsw+ZoOXP/LMDaJAD3Nf0Xp/zzeCYlVmGmpnRzBWXxyK
+BDBKUdFtuPdlEET39Z1Jm8uj/kmXXE6sZaAt2fSdIf2w7k+XcTQMjKhNNTVlWZh7942MU5qRm42
yVaS35L8j4FCZ3nUPPZURV1xDYl8vLdhTrsPKkNvEqRD92x5VTStCwvT84gGs7dL635Cz6BS4jbK
lWrWThB+q6vAsTcBMSeWiAOapztkuXpQ2WhgHYYxFx+CxCDRF7qNyP3gEbdukRrOUR/G+sFeW7Xr
/yBy1vS1bfXVfTdrHd25VoDSVaJC/xjHyO5/y7Ik25c9Uk97IDH6g7QrwjLedCV33puzgIXuyy7t
TIlY+jg3xQRywsfO7/OvZUt5f+WhqAa5FMmYxya2kBP0Yj+48XxhEMZNeP7tzTE1PmsofD7PeKVm
k+q0zld9F01/fM3xgIERoxfC/mdnnC5RiZhfM6adt3cKH781J5qeu8Yud5Oc1JWh3hUdSLlmYhU6
J+cauAm4R3hfU3acCjsJt3qn5t3QxGX3p3n5PBDNBYMMiMh12UpCf6OG4ddrh9ZDg27qC4wdOI/B
oXBT7bXAJbC+crqWtxVPJEgAVFTmAg90hMVTiecDcre5F4HYlZEODVuo5wo9vWYl9aF4vXyslpHP
22CAvQAlOzRultmrm5eAokKqSWbQVO1GYXtv4Y2WeS1yRk305JeqfVGjV33Gzrt/Rpis/8PIYP4F
M65iLsUqB2Tn6abxqCuJ0C0413Sy7mC31IcmMOS+NrHgu/yxy00zD0XiMDM9aNVRrTodiv4TRTK3
To5jZoTffAMd1/WQoUN35Q1e3o/zOJK7kRood6FYQqLTRlcghL34WOmBu8lUEW78AEnLZoKlHg3V
r8yornGDzu2a+WachZpmVscigATbNtp1PMTHoExsuum9+pIgt4a8r0yR0788kWcHI4ojlVASIORi
zQq3Dwo8R6CEzckj54EbkwITshZoT+bfLw92bouCW+BWcaQFGnKxarKraBD3ZnzMddDyKSYEL7av
29tsqHjL20ptG2nEGysYKrRdpHelu7gMqObFpP2h5JyN8LGLic3MGlMe00+Og+u3tyhGughXAovU
fCd/sNuwhz2sh1t/DKvt5Q8/s42AtM1rynalUrAoktWeFiIF6+fHwq3JlTsO6H4EBo+GCXo+yaYf
jC65lcQHX/58YFoTCrA1dC+anKfnhM5TKBNLJEfC6GQTNygtJCXSOCMeWijYIAyvGgSgLw+6BLXD
HtBJEYCGUByYIbaL1yPWOuiL2pSgRijDA9A7fwO3HaWzInhWJXKyWKU9m3Zm38D9DT+Enafusu5a
C2PeTb+HGfOvsFzKE1SE6EUtf4XViUn3MYo9mr0ThUi26/qnifvoOaAvi8uOEzXWlS8/s84A6GAz
WyAKaS0uTpOq2t7ADwMeoek1f9d2gVisrrdbmjbDfgomKDeYlR0uT/e5QanvwugkMqbftnhl0CMZ
a9/r0qOLaMd6MubIRSQNFlB1sUH5VhyUrLX95UHPXMC2gCgC0ovHmwfndGMlJLlNmBjpES/QEV2M
euQe7LXi/xF2HstxA22yfSJEwJstTHvDJpt2g6AoCgVb8O7p5/S/m7kTd7aKkJpiA1Wfycwz3P//
n4M2/f/9GlE62SqFkgua4n8GoVXYwq1mKlHtFa7KYlqbZ6p9UB5TUdVlVFo13iN7bQn4xjFlk8UG
G424coLcinhSSNt0QTLIOTb/uWXjzQGqW35DSQwbBYbu0QJn6neqhlR5NBbtK7Gt4Wmg89ouvFhT
NLZJvTOJZj/Glk34ezr35j+PnGr4VGtOSDVIpQUAj7SHN2JSjadp0DAHWTUMsCxWbh2cP2gtK7PW
XDrENHWO2R0sZOabAQYSdg+tsJ66tqmOZW9pAUL8YiGnyvH+zL02vLpofjvyLfl0wrJF8dvjf42W
ynLuDWPy7SIM8lb6PrbIc2WFs4XfNQfEHht/ZsPtZsSjpNP5RRYvB8jiGYH3hLpDdc9WXkkyDEAz
zpWDAbVQgC36aBLgUbWslz7dkux5X59b9y9RXZAKyWpqYdGQMxYu7qLuSb+1QuFgwgdQGB9R1Guh
vYgpJL243VCIgb2I4z67IWRxX4Yp6WDpZrm1mZuyv8suXm6QJ+gcgUXC7Kz1iXFMXmrd/jE/B0gt
mXyEvOPZL6r59sQGO3ZCQeTTU5W35aeLD2yj64MSzI9lZiTy3gCeY073aSzAUhIZhSHfA7pgb11H
Aeg32+MK6dKGCRAXYOMWwozUN5eI7BdJTOK+l3pz7/KEY6tthieDUdJHOdUpljfV3GdmMd7SkdSP
BRcY8c+6c7A4vZ4kO+etnZrzQUm1YZ+kZVltlNE1O3/0tPpbx/VY3lJPjrySA0jmzSTS9g6xheRs
GcdT7qu6rFZ/SNuuC0Ub832QZp8CpJfxyQUqX4fLUs5Rg7zuVnWldhNTRQjHALeRttMqsdTS3JTv
3WR0dSQdLy0i6EndCTu7kcF6bXtv71iJYhBbuk7St1jSHxPF8q5CEfXOnlFcA5eKXd8Q07hvLHXe
4mcrvpomaZ+VdZig+nnFoWK4vuXd6/5axrw+Q1gbTwZzNAnbuJzTIClmeFKKaREQZKWTuHnAJmCJ
N6rT+66LiJhuZrT3yaDNoE5ANtNvpdrRaITlPMllqFEmML6MFvTpZKZ7Wn+eZsToB8OYYIpKs/4S
5ipO1PjjbuTJf5cWTjTf7mMCCN1a9BezcrSbRw5dGlhtop5RnMivRNR68czkkNjkos1IIUpXu3yd
OiZMAqoLobFDM16A/XiE6KwwvIOE8MfcLxIjJmhLB0bUcJpY91p3B9KD1JEUEGteHfESD1g507JR
G3T4YvrXarEXAsiaTJgGwin8alLXFzIijDu52NzHPVGfiUZqEx4Z0D95qWdHB4OXAYV36jZtV2Oe
SwvHinqH4T5afQ8HXDJ7B61Ucd6l7hIJU6w8hH0f0DUVr2nt9KtPiBe1sB5Pd4Ui+VlT02YNHbBf
O8UYRguJOQEfxCybrNfL8lNUUgdA6NrlgWFidRtywBN+o+FoKMQEm9fxxu8qdtMrH4Q7C2ERIXsx
m8RTHIv2K4kXmQQcfOtrCVSLqHvUiEQq5l27Q5+aHFtHW3ZuoxrCH0B6lLdhsQQbChRdJ6eatb2n
jriPG/jCrqbII+O7+jXJR2NPddHvLexKe/AgxUc813WUQhh4cch3Yv7nuOdHqAnykklNt8pQrTsR
OxlmBUXbVIZEwlNXtv49lCmTM8X8qAen2iQGSCecRtloMHQwnJMH8GmHxtg+j1VDUNsEZoe9ZBEy
dquA6KaGeafOAIkrMv0BXkwKMT8YjPJo5z3xiXGIZCpwINT6qnQIfGbkoYutVWvFQXPK3AhqCJU7
Yuhc8spKfYTZPJT9wTNGSBpp1pvOjmnWTFrXSuwtkwkKwdBse/uY9ilp6xQN15l0hh2ui/RSonA9
9KKKP8TQcSkMWHh5Lei3AhWgiUPqP3AOcgABs7uYKXIkwnkT2BRkhd+iSbw3s2Me10KxQs0dCXJX
tWqrGQq/vlGzth1ej1vr9uVrIqf+5LC8+Wc4hf3KuMO+qqu0b2a8eFqopY7+58Fq36lOrQTs2Io3
xR4zm94hRpZSNkAZHnhQ97427bwtkRLvZs1NqPg88vmtCk5qQBv0f00J/5fKj1oBnT9+HTZ0+v/Y
r8aUAZ6bYUFNHEDPsVrphwW7dY0ym0TZdDH+zzSo/6UG4xPpEx+KhsfY9L+XQ4kNebStYEZgsUHN
JU3I3TiBXiyYl/vFHe1zQar0/1Ftmvp/5jD/o8bFAeU+PAAM5Kny//vnjp5dtKKdikMNIlAsvL7G
8jl1GlHlM2sAp9hPVn0e+/FVW6oIIcybAolm1uVBycWN6Xow6fOZgL1A0+W5GtVfqpGrrPLXISkP
GICBkA9/JyrAAGksnvDY+/Wq/mtx7JNZDXs1ad7Lpb4uoG+2a0FipImHP+u8z9kRQP2Wr7hJjEgV
rRHEnvkfAiy0rTWqJggERdVd9YJzM62ueaLcOyM+zZkaZYb30nbqEfaJTpo2BGybzMOuG9+rwrt1
iUXVR2Qm7xaJ4n04ZPJMB3CJpbGB9hN2rRWujzBO5tE+9oTQmeU2UdRTKZ07CTp/DWc4tOyDK886
DUW/s8neZ5T+D5TUwRjSoMS6z4CNiC1LfMbSqQNp5TcLCwfMtv0C5Uhtlhcvmw9553w03vrbFfkP
K++H+Lq91q1ogsy2HvmBvZ+6yZWDI2Bl+4wEL4J+dFxQQz4E1AHJfNQ3D9PcPB3J5Xhd2aIMShcB
GiGGeoFakir90VC0XdmJkz0iEJwkeC7zXDbDnqXzBGLUPU2NGyrY0IKsA2xgduXzWObHfhmjVR1W
zgXkQxK/WmavWwGLoAJmNXiV5i/O+NxpRdhKHVlxC5nLVD61gvSRgtsNMEhzGKzmY+zfptqICi9+
qbGlBDGpTBHCUb9vKVEUYEdq/rWyFlg8kyNOfSI4U/d1aJNkSYHkwp4GFednwV+VDYnCZrx672H/
nOha4TMmmkGtBpdFH4u3brL8iTBcjZ81pvwJGCicyeaWfj8ZVyVetnUCPMRtywu742/EXV7ktkUe
gXbaLcTPQmQN595ufZe8Gx8Fxs3Bj0JsoHbom2zfPUAJxApBwOGfQos7Uo1CEwGAUXDVtAUJ/kn3
msLxMIDkaab2R3eGJhid4Sa04iQm5Ss1x3+jY/9NhLLtVPl3eQC05+LcsLLxRWW+AbOFXGJ9qdWy
H9zlgBj3RFDfdnYgi2amfsHSnwSmTM+rkCAAEPPLaTmQcbQXE1GfIL5pavJzQ3bHMCQ7U5v33Wje
i0aLunk65EDmETg8yUn8rbr8jYH7oR+NT3QgT0sBb2dofzyFINZ23BhqvWuISwMSq4ZKpt4moe9t
kvMQuGwSz9o7Y9ZHnjITq2v0oavNgZs5W9SrIbivTeYKUKwuBHkh6SfzU0u90pTTSyyWresm+9nt
trpeHqy+huWthh35vKB9uWbmgDDzw6h3F1dZ78sw7WNKq751yYBx8LxjMUPSw8KSb3mpzB/Fzq6V
2n94LgC1Rn9tFF5OizR9q04SkDjtduwAlCcSjhT1XtV/upZ2aPT5d7KMzYPNGhv5RiexIAZK3ebL
37Gm3/Hy0NPK3wLPvGJ6P9xdAVlx3+YCSVao2AhonH8Xt/kYnAwToLNHvPLUoHAGYnlhcFMGOM7v
HeQtQiX1q+6IzcKL5pdl87zkykV4Br1KTiysZldsimRIVtvFIt+gmJuzQ5R81mTPddce9GqExukF
WW4fG94vxaWs0CCpOVV7jyVsv7m9WHK4lGl6T2PtgJXsnbDgjWEpz71TbmSSbuYM0AW4r2YsIvA5
fI1eOAMyi/sp0lX5z+nmXWwoO9FzxrpF+W7oCmLt+ILtelcuZkgk51PuFWGSdbe8h2EOv1f3ZwKL
V0Gas5OxyViqXTZn17puozIm/UqdQIfmZTBq/VEfitfY5rfi1vuOEMhHMsJJdPzqzdTS9p1d5+DI
mzPG4Gta0AMlrBF9vjp3v6oraPRhIce2ykNd945aL5/TMt8rUDkwv4PrbWfTp3R+ths1HBN1X6di
J9PiQxWwrxblDwUbFeuY38WoB7oYtjrxUAvbFptygy95C9H7kml6pM2sI1GvmrMONI83s7JgBBnF
BnLHdV6WwNUf0dFaJXxykPae0xBZakbQtTcCdiDdxBjEPTHZ1vTUKBbcl/Jg9+VpHcipb+G1WmbB
MpD487YrX+q88gLpmTsH6oxMuj0Z7YDMpuomqumPBk1MYG/wR1IDfXThbyyFcMPzyKrNpjPnUNW6
U5IaN0MDN+t4L8KTEyGgJnT5iXYNZCGsm9bgGWzsDbKeTazNz9TEO31OntRUbLkUN7mhh42srkuc
voyds+m9/haP9ZundptCVt8I9WmQ113plqfOi19zpVL8upcbNjBf1uBNUYOfh1AM7CX9ThMPss0y
HGbV/fFsDAUJCzvLyD5bnh/fneUIasLix6xwyuTGr1WrnFc6IdLmajORmWGqDlnl17b4yMoMoJS6
UYvq8jjS2tY4OZAdFnhYtVrk/vC4LtgeB2odP2ca8ElTu6+2ccCpiwRZSTYi5lYU8wogxNhP1B+d
BoVbFS9VYwag4CxQkXMwlUVEtFO/MfSGutlcyEwmIrpp6q+JA91e5wgo8m20kmMPxFlT56PRpWEH
SizXx3O9iJ1l5Kxhs1AHrBSzc6YztLVw6u094plo9YZDGqtMYoaLoTPkG83x1cmMbYvePJim/oc5
BbriR8RR3p9FYnzGef7UiPGDhpIEonJ8XxtgcHOCiRA3r5S1HTAo3ImMZZGdF4GmjVu1t3aV7UBv
njMDRxdztkTitstgOW65kc6tzM8euJR1mosg07JIKVMKeTgzqsE0uXtDmRXGnfoPrV40996xJTnU
n1pOAkO9wrX/dLXl2pXmG1HtnPG6+WZN7jVv0l03OJFsyz2afYIZIfxm7eg3lsJ0KwlXTuS8qE9D
arx0EF2YSHFdV64dClLFHVkDz9I3Tq5uCUd95/fHh8fRHCdHWdShrY03ADa/7WPezyiso6tkWbBJ
1PHFkN0mdec3jD5OVOTdWeNExh4VQWa5kGC04wd/qpv8OLvrlyDzNxhW93eM69fV7r+wGh4Va/nH
GRCisex94kT22qyOZKUqoaYsT3mf83pAdgDgQAY3Ks80G/ZovwPcGHdb9DrQohK8TP6jOHUG4BaD
RJFnkesVL8U8fhj28owIbPLrYv5qXXUvFffMRRNpq4Bdg8HBMuCxgvnaS3ti40wZNjPN8aGogYkf
x6eYqOWAIcKxn9xoaY1oseoHGl3UvrQ8ZlaGvGWZN5+qhpZ5wr+z8frla+rzS+c4n2jmNp2mXJQ2
+aiTBhKWOjphJtQwmWXUluKtaxHW5sq8T2PrzTTED4tuDhcAYAhqfXB6oSwAHFP/9iqfV4xmhDt3
y/r7SajDpmofrEHjnIAlIDiKMF0bL2xZDWLDmzIGZZ99Y7PYdsl4VhIK/CH99XLvk9hqruQ18Xy7
Vm+VW7lhwbcZ9zbBXlxEzizQrBOqjjM3YggBSn3+gUuCqct7dx5nMI3mvs+BBxteqSH4E281QWVo
hPV/I0C2JbZ2Kq2IzxvDQZvBBWW1L/y2dG+rQpC0m8mnNjFutpXdHK31LauVfqnLHdAYwESk2sMR
zu+EoJyxTcigcl0yZZghU7x8pV3zXlcS2ZTx1KsgpnpCgQyj0wLZTreRFiJkfxsNE+xTWgJgTdNP
PZsMRHqVw1m1GAS119mzjtVs7WXZkJ80vc0gfm21CO3K3Y5tflJqSTteGyEv/BoIzSLWUr6o6H47
2tkgtdXQbGhUddu9u3q5b/Al61q/M+f8qctYVZvrcSjX5jD3xrtOtRgtjpb7hJIf8iW9xS1xekIx
7lVVniGtHLISJhjr2LBRCjN0c3dfdGB0GlW7dNXEOC4zD05mQkEzr6VX36s1u8Fuojyzh+Oqmt+4
5e4gLO7G9EB6e1ACVdxSbj7oV1N17309JoHVDIU/rvrFKRGfee3jj5zpmEzMW0sbRjqp/H75SLGo
ZAMinEdTq9VzBwws6KCKm73ztWj5ZjAFobpOurfS8RR3ZsiU8rsg6WjrGt2XaTCYteASI6yIuiV5
Lgg1wzvFLVPXzw0QgVFfN3XZ2X65aB5ENevJ1usQ2dJxrlJjM8yOcsEn7G3csvpwSq09IMWJQ67P
iD76LCVlusyAirRQXtrqn8LPl5uZ688W2WwmqGp/rJRI6eRucNdtVqF3rd9SNX834ZL4C6hplkOC
XRflIBmXZz1r+8hchAV60sm/W5N4ZMX15TzBnXPlv16oVyUx2o3dr0g8BudkjU1oT9DWiZp6ykey
LweKkQZ1OPK3+qqKwp9bKwm5lxMuA417CMMI+I1rTfKtqpD23Q0fkvxKSItfBVnwvgHqYkngltt5
XISePj0rVo7QRTY/ozvhT0DgpPQHJOKgDPr+e1LsIbIzpSV2E9ZkqRMg3ycp/1hynZL5SVWWX7zm
oTCLnekMW4M0m350784a72ncJRR5oBKNEr80awJRVj2hoisDxOmnEfaHtFL+U/n4Pmt1wzfRkIMy
EC8HdeVBL7RVQif0qC7xhJRgL8I+68/ZslwNoW8VYBYbYZTHjIdjwctAWManVBjEqxq5egza9HEI
cMi+01xdESHbP41tPg0WtRqWKfyM0oVoaCnACKvKd9YWd/p6oVUPDTMTpzQzIqTlh8ETEbyIzwZ7
fZxVXxnr2rx1RwiuQmEBJFC/KZTcGeyxUg29VWU/wHiuavuLnN2jsE0qHdunAMcIlnvhYq57rxPv
lQEzdHazn8Hhbq1WGhEwOvtC8ndHJHZt/yEV7YdoIkaJcxHOYr0NiTgnc3O1NPMicFKuDCkKUh9U
d7mki9B8dGgfsVafMFhuzd6gdrE2Crn2xtqKnbM8nqjFHU7emn8WrvXXitsxKOYFz01Cxkyf2iEK
xE+mthTAYzDA9S142QsPyget8ok9wp80NhxWZumWIzO0R/Ww5votS5dxs7QeONLkBIaOPJnMuTMZ
oPTRlrvG057llKsosXIE+AbDTKsijz3bYUi4u04FCdCj5BfmVztoRzQ7byiOFqr4Zg1awz7qSnrs
yemPeis/OO6wzebkVOrxEzP5k14O/7peJ5TWMV9Tq7r0pXsgxIya0/wrU0yuc8OYqeI5MqrlorVg
+tpyRFBX7OyOkrQqU3GWfZn4YEC5gJf5PCniA1vQr2WOf6yOzsyQ6pkRKTmeXr4xJvG1djBO+3zT
CeXWuNUt02ui0gw0ZRZ+ilZvw1VZQJ8PDHW8sDHlsCcp/Z5l+gu3URnagwiLDu59ac5n0zVP5jBv
ZNsEK9s022Oyngn5ozlSDxLTeRsy7QBd5MSVwPHcNygH4iE0pat+VQy98RxqgvqZ8iKddDZcLA4b
i64BiXM0t/PGAkNqrPmWGcmGd+YiYuNnEeTMmFkGgVD8osvi75Yl+mhhfSqtsbFZZhCN4qv2vARd
T4oTgvJ/xOkHra5zdSlJIOP5mkI9AS/PRHCc3zsVGN8cN8p+lB/GRO6G4rpnV3MhwrOLmrXq5hT4
T/RKd8M5j//CUHpPGl74gUywKMNvRwVY2wc7MX5HihACU/QDLnlwEK74UvKiC5KWgFNv5QB0B5qS
mkyaaukBDAw49avHHFxrs92oT+eZo8fT6+U8t73lm5PN69dZgWWTnF2s1AmVQqUEBviuLAVsGZPB
p6elvl2QLZA2tYz6Ijku6bQx6pwdUd3/0PidV1d7ydIYkUjhXsx+puKd5R0Uwxxhw7hx6pg+ssFv
qKk7Fi3spzMdlSHkap84Fsiu4/4/c0bLQjG7cJSOe53bmWPVwfnLe5KtI+d689ouPS10JYNMUnND
LXs2pTwqhs2wZrCfnRIUJPXspbONGw/HX31Jj7Xdh+ZAawGGNBri8mSa46mI5R7SWliNYNyF87RO
2lWd2zdyj2g89ZvWV3tXpq9zWbw7jyiRtUk/cA5c9JWJhLSUHdi1qHKmC7aF+5JwODUdDT/PHCVw
5KrM1lkqw2JxYIXo29Tp76jqwkq2bw6f25JJG3qtc1az4Tnp8r8pIeUcqOtvFue7ocqitLCpAAS7
CSWoS/dCfEvIUiEyclX4VhXfclDandZA4iGW0WvcF635zJxihhDyURbcaUwu+JyEdmhp/SSnK55I
TAmaRn8hR+E61yzADcGR07Q/5bguIRIgJXQqbY2yJacqXY3CL9ZOY0XGWpcF84a/Q/jqsMqNlzm/
8Qr9kwS3hx+MZafJqNZQP7o+C+dxYp7tTHcR63elBu7b6MXJHbtnuO/nBQRYkU9HK6ZElRigfYGx
slb7A2FSV8y1n0S3BbO5PIuhuIvVCWE4PXvcD5r0Dl5unSpdOw6wd21y37Wh0Da2RhvgEY5Qqq+L
yUQyQ/sfzJr53WSAK81s2tcFG75s/M/qXH4zy2cZZhFIZqYfxaTs6kdyt53ahs+X9p9iAACXsUSJ
ubyzTNrWYwrsqjQ3GPCp9wr4K7NzLDz+NDecJ6Pveh/Je+0Tuf8GC32vM5i2FWfnpNMNmPIzucJ7
w8uPeusd5pYtvWVdU1W+xGb7T9fjt9Kpj1Kal7pcruUwM5mHQc6rSgzmySI4LuiSKWQjurNTuckK
+a4mSVgb44m5TJC21W7Wh3+NPdF/rfN7pk4g0R3rnsQqfa0Er9tYUICXAVD5zCKre8XyuFPMJQkt
mawQHROd1bVDw0mlDFSI/Z4t0/dYbZHLrCtzmXKXtAjt53rYinpmnzF6t4kULPTDM+s90iEKCnKf
ei5DCK+CBlLBctBNKmtaUsCLXaUgzDfNizawQUhNfhlz96UmHeVL/1ky1O5HxQvKxbgkMt47Hv/p
dgxlFkfFAt8XANNfaMv1wSoqbMmwsLV23SYuxWWswwuPK446B2GKZ7A2FuNNiP68DItvyuYqDObH
Y235da78qB6RC6lIDkqnvNZK/Zc52MWMu2AaiamtmfGMrc6tretXcFZhVpPp0a3MQqYjYQya75K/
AImYgrQBHdy/sl2GA5EIuD0104FSXglIOaNX/NurDBFJy8AO4u0olrfZqCtIddy7pmDF4Xt0VPM1
nllpzwiuy8zejhVlfWpFTua9jtL7R7LLn4L9VBOXO211J99Tce2wDt1rffxj6tVFjRMk2EV+L2Zt
8L10/JPDFNKJah1hgKhM0GZpboRQzzIdo9LRYQin7zIVt9UTm3EkcS8zu4qEoOILJPm/dl3fbJDQ
fsHMWsYobxxKsKrcPQRyK+nvjzcDAPV3q/6iadnGU6OyPFxgqo16iJb5tUyrbTkItIsdwkyhFN+W
ohy4yWqi8gH5IT/be9L1fOq/JxRIaoDdwFd7FeCswJQ7dvWhEmQXw5J71fTl6NrJcaXBHwfG+6Wd
KiHzvy+jgyGO7P3A6uU69vUmJsyRUqDbK7OJZbYY/+KRP81SVwMP/nC6mntNT68Cevsmq9mYWRoz
JC9kQH4FF8ZKBosCIsdxNjYrGvRWT9wgNtcTgrVoKOVmqoxoZQyJsN3jCVqOWi1IeFQCJLfbyXxD
pnlrVPqfpd3Zlepro7NbkvJPq4y7Utcj/APBaHk/bWZQXoEzEJ3DlMzzrggCL6k5/LCtfpuU79rV
GCtxqPJLO7IJN7BLeDmRDcDWrA7KVGecckQW3AEOaiB3K0ePkpUXS5/Nf2gKb0la7eqOweFI89OX
xb2N5QWVNwmiWBGztgpdLzsjIjgjOOQSI8yagqoU4g010mbsl1CJrXe1nc4NVZCkyO9yUhkls7EJ
Dlvb+Y77WI/129ZzZkQzCsDrBDkLUWZVNh2zqv3mzf/RxvFPt6Q8g3kwJMm2I2AE1zMST93NPm1e
gVyz96Wh3Ln0/GEtt1pbRJW3PsXOsuGK2qDV2U2V9jSyZiF37yR0xB0DlyTR6KDjQyPJNvYsNkbn
BIoO8nxE5tVlP5Ykqyad0Fikf0ThHoZ1/u7Lv3UOedJTzDc1qwKT8RHtSPo2FpJ9SXHxKHFihi/1
mocgGo8WUy9E/6fFiM/GNIV62wZqN0SSBe9oVBuR6psunc7YW4LalG+rHKNUmULPHCMvlXXQyriH
cWw8262z60okdRNB3RVYaEtSNBmVtWNiw0XuTMSbeIEOqxDgOStcZ8iO9kR4FYhLr6e8XZkbrJl2
brmkicEMnGR4t5QaCnS111Go2an6Eifzv14pOQ5BRGeQ+JaPqk7OJL5oflGb0bRolwkvpUzXs2Ox
biBbfKvq4GTcYjM54jipzsVgLw30zIX7qWyL3nsXyxCgqgo4J25d/gda9YU5QNxNEWqVl9zRTrH4
rSb9qGMT9XXaUx1e/aAsF7x3j53Yl6W+Mo6YnyY8DWwFrKPh5Lt4PeCULYPVk/u5r+GNU6Qlgt3M
9EEhmXIF0pwOTf/J6qHZoNPpfCmcCxlM24HFROLm/+bB/SrSKj5AhtgovfcY+R0WzQisxST63X7K
ze65MZSzTgBB0PbVUxH3lySTv03OIGQZt4VFWJwzMaGpxx+xqr7whqvTuBti++GDSfRUn3KJwxbQ
ozFaH4qFJX2mZfeWOfU9a7g7nfnDoJ5R2rwfF/eQLulzYlPeKAoN1sDZVIRa/yYVg/vSZa6h1k7Q
qJTBoFRedFe+Tmr8kdrJeS3LjTDrp9n1XtZJeYaWvhtdMIuasekmluQwQBehnzuRvJJj+mQwEsfA
c7L06T5QiDf1EGh1ezWIxMiEm/st5dZgL1fkoYe1IuoAcO9j3qM27UusyogRShrq1mcTV0+m1e5x
aoMwcUOyf1/ztX9V9fx5rd2A3I0Dg19WIfXLkiUMQpJX9iaL78nhs7frqAJisdR6ysqDjKJE7DAE
vrAl43hT8xuHYKRMrJ5nQ+fNVzQ0JziZEwSEfey9a1Uht6bgDFvWRD/1VRuiIz0I5O9m61l/EEMS
fD4yTo9KF6kKuW/uWcYuxeYjlyrOrOnoGM1DfkdvlIuSL5YhMjs+RmvLcWGeuBQUGgw33a7707nO
30XxjhSqkdBKooAB+3IZiZNTEy06Kt/5au0naJo7KvLvYbAu8czMAMtI2w1lKIZl2ZalzSPBtFiv
rfOY0OKWXvW8kkhfTvlzX8RB7SClUzGRZU25a800YHy6deK+Q8BQC2JuqxBLyjM26Ce10raLIk/O
NPjNwlzMhnaiKNVLQei1XWN5nhkTxcOFEfe2dRvjhsoLJZEl2Rt4nAdE0qDR8NzG7yGAsu0+dq2+
qfKKRYDikz5A+Wxus3IMp7F6dkivGrnL2rrfSTt/iW3Gzc0cYix/Sqqx8DP2b1Vpt5FqTNFUctoD
lu05zErghsWA3LdOU+9YWlZ90wm2uo8Y+fYFYryt6rLs4De6ZuHqthWBeAq3H6safjbkarTQSFH+
49hwzUL45uKhyxvHVHybK5J1P3YcXrlm6f94WvuroORNyhpWyaL5ecHNYMabMR8PzGjOrpj3vc6e
YjK3CS9q+aOYyj7Xsk3borIw9HcCDpdQNZsPLenYa1AKQWHD+59cu6ICpEsMQYfgr3vrGboRAfaO
HirkFIkc7t++H/21rp8U1FjC0590q/TjvmHtwLjGxpmu1v7a2Vsj1faF4wSPQrmrh9uAx9rXwMFZ
hfFkN1OkJV/EQpADyNi/TbYLJEqkRBdPKVnuoWoQzDMhV+zHQdwza0vjw26r5IlS8iTSp+q/CDuP
3ciRbV0/EQF6M02SaZVGXqUJUSpJ9J6MYPDp75dndLBxcPeggW6gUSVlkhFr/TZOuzbS0W2NcI+z
/ZX3NvBi8dBb5ZXFJp4LOmZr52DShRB62q3suV56a6yiSunrZhHlE1U71mZwWorc2Rj7xriUd11e
6bOFeTDQePgUkcemc5uW9To6wUEX2kaX65ZfYN60QbPtPLffdCayX/+EJOubpeGmkBvMFEp0mri0
DV+kcweeO9rUE8ozgxqJTV2eocCpw7UaNmC2UbMryIPWXjTTiH12g6rIT6iwuYdb/VPzBU8Agzv5
KZtgdj9qCx4xNbKrWdJ1JbtLGihKJMfb6k8QWVkbSi8g1moIVQtbay7squyvFrvvgjRGlAxqyoo7
cm4Qh88HYJHlh2OfxZUoLvt3SIU3hvkYMAb7Rpl+14lm/4Jl1j+9P5V/rWBYzo5HDy+acFV+yKwZ
1N2o6P2MRJHubTdJ7U0FUzl8itnn3zWpej1sGqO71AyKZ69oPRGtOFYrjMlItjaepq1HQ3Tm0ago
Od4KvN7tLpf+AkloA5KtVdO8iZRokE3w4wd/iY5JaneX5+beTpKfLnirhjzqwNTX2j94EhrNSSe2
ZinCSU0Xd2UEGWZ7CeuMD2ERv6D03247v+TLndAcphNT0rmc+jcd+TKaWuCbbMLDpa5N44S6Tenx
kKOvdw2AQG+ltrtb4oJSC0JqIq/PLuMy73pXROipY8/SQrUGTwawrmFPvDiWvsWTNW9UClKkVmjA
dqA/Sv/yAH42hentypobrJiuRkbowBTI02zPb5ztgDr9HrV5g0rObMMBZ2mqa19QHmOYeFa0uAg6
gnI3cxgrDQZaZ50e0F9pwAfdaseQvwFwfv3XUPqfPqDuEiZA+JJ+VNjLYRG3Qq/+ZalRx9nsnMBl
AZPS3wByd6KYXTZpuGLz4naJUQfzbdrbpF4j4tk2ZpCQMs5B7q9A3KN8GMR47VdWoIR9ETMh9Tn9
Fs1n1ENMI26FaSeW1FM7DVUJy/RLimN6MKx3Z873bR2cMD/FRtP9NfLhU5FUUg3VhTfoe0AnDHNM
DSo69I3vlbtEJY/Vor2m03BUGSdPrqYhlmtxkTnxg1A8/eD/XTRz65Kx4GKK7T3jJfO1N2zhTCXp
E7/VXsvnMKvMDYUy1GI2W7mWoVNM/6pmjTXlPsh7hTUZj5ivbigiLTATgse7Ht8ElXoy2/lNspkp
3Y2dqor6oLkETrfDJbGbCu156bhfxiI9yZbRukbEDlogFDIEfQ5TxV9B9h3z3BVVc8QNV1xSyQtc
sVNnrYjMctqbFNcaApjNYZ4g4uWsGv3HSn2GbYjuZvgi+PdSaxzCvADK6KMedh3OM5J+/apYWksx
HtyxszfexEeRdofKQgpoI2K3IZCp+X3tJ7wPuU+euGkPp4Jqb9ITCG7tEvuCTHRbzRw/GgtalQbH
Ap3PuCL8ruaQQuE98+0nv9Vbs9ToPWAlV+8B5OelIiQTFPlG1m5YesiSe0SAFTB1n2Q56A0SDKwd
DzMyhWANHn0r+VNi6cvTIU7cnF7Q5GeusArIFv9kPxz0sjqvgr21Q9OkHpXtoxrUQpLTDnRDnPx6
jtE0Q5yAOvgczrUyT+VqRTWvRIgaxH9YWwD91nuU3XByh/oht0i+kagSq+HLLqpXvysUrMbYxCMp
l1F3p67yZmuvdWQX5SGHJdpgoNqpBXlKlj6O9ybeutkhYgoNSz5yf2zl2EcCaQeNvIzPNaqqRdYb
Ja4JCIDwz6PW3ITwsQ5iP/f8fTf5sVnRcuOnxrtfcbInhRardY1dtltcca+M9bG06rM33LBuvXRt
kfJcNO9M8Xe5FMInMm/6iUl2TR257ToHhdMsNi5An4mRAyrtGojuJdWbfuNmY2gsUIRJ8NjTqMGy
74RTxh0k/Hrb2aRjtME10T5a19u1SY70hsLirM0j7HvbQakXiSZmnSC20kCXFXs0bQ4hUSLYYDTc
BoOqdrT8XCe+6DzV97Xbh8kIGqR13LsutzcoEP8IciEy4+gs/mceGI/WrEUoGY/zjFgwmeNirERI
r+M7/potPed7BEcRJe83u7ViaTpffY/APEA9OGmMt1O/7+ASciSDi/XHN9Hz1zQoI1+m0jn3LmKB
+CjkSODiAmiYXLlNdtRmc0roG5L0Dp2jtoP0dz2oDLdwtGCwSfXl1TMkXHQ3fkFr7Wwxcrb276s0
8a7AcznMC0KoMEiLEOTv0CzJUQ1F1Avtwy7sZyConYfHKQmqHYb9DU0yoeDTd5LsT8bEiAUBadjc
7rO71K5mDA5E/wBLg1B2/lcPSO3mQt2UT7sQkRr09L5U7H4bMdinQg7oYOQ56NtQH4ZrNdVP67Ln
Bct3YvENDtvOhmDWQRpfhtn6dIzly0/hQQQoiz7WSIXzF8PpLz0+DeSbCXp3y1v5otNL0Gm3Qjm/
C6KxsNOaBSmUuvSKPX0YeWuk2xx00tHbzt6J3Ds1o/FN4twUlneB7F1Jmoh0VxEZALDBPISOq4LD
gXM1iX0tYl3vHrtCeydSPi775jgUI/kh5gbG9lzpw2XO9O1kOBvwhe8it3Zco+GEYUhXxV7mqOi8
oCOzTsHRNn51Cmb/ZiZ38S2zj5iO0p7GjWWJZyXSP0RQQUS6B/C5o8Ew0vnzZ6P1hP1YGhiWGbz3
jn1rsvZSjglw9HzKsdpV3fwXCzt/ET4zR+NlTicUgJI3epntqG55LoBEv0p0P6FM7yVsBZFVbctA
4Pd8Tvc9ZJb+S240JMAkexc4l5/6BYbnS7jg6t4ouKUMhmgE+QNOca20Xmrg0dDRho/cz06NtdyK
GaipEgzl5sPciQfMJGweTgYS2LnnpfMp+a7ulWqG9jJM5R9CnuFg0tNoggwAZz/ld5uLMTz6Yxrq
zvyYzDMr5cgLkqCwyNIk7nNq2poVznsBB7KRRm69Ydb32V3SN2XayR4RRq5Im8YRiWFv9tmWps9n
S/osCiIboq5taKK0bLVLOmc3IEZFOYMcv/+tIK9VVsnNqOY6NHr7lNnIvftlhIzmlGdGPAZDIEJn
bFklkXg4ov1eC/3Xk09ugEoD7R6/h/fiVOYz889Dape/ZbBeCMnaYHOLg1Gwbdu/RcsrzilxJZbj
PW9pUpnQvA2G6uIeyZwtmpNpDtNW5Gk8BsNP1hiswtXEZZE66ca3mhAxYZTyo/H/qFdXTWNMQ+6D
WJpXVboBgJ4XT4Cr3F2jG2vLdJ/qHxtTXh10RV3rpnBo8kgjWbXrTO8UZAoA0j/DEYdarTGC8t3W
HTiEbQmKXqbyKO/J5OtEK29BxBR3DJzQxeQkS3CGskkt2OWarVlStZfon2VqNxFiqt0yzm+L8ME6
g0+iFGI5WkdBIobRruhBesLzq3n8BgWBKqReQjTupTXWJRzydu92Bgr7PLlrxdC5kvKMs8/DV3mn
vvKV8KQ22GVe90F07Js3QF5WrflUMONWXflqyyISeEL4JA9NbVFovz43s2NHnVvr27KAOAnayDPh
dlpbQ/GkQm2q7n6eYadV8v6tW6iSMVgJ2GwZPBfmbIe0HV6CrP6yuMORWcU5W1LpVyHBPv+yWp6J
AtgWbvEk+FNIxNlRcLPVzOFFGsXPlA0HJ+3P1IhevWS8ulnDBuI8MgzC8JvctIbLWJzGczl/077z
20z5biTrqlHFk+xR09te9+5BllUGgBq5AJHJZ83RdaYY+TSjkJ6kesGssm1GuVVGilGp5XXNCv1r
cNuzntePMJXRpMpHK634ttpjTs09TCgInH4i0vC99J0E9B0xrZ2e7htQoqzrgIK/H/Q/ZpDzJMk/
nqB3k9vBX+W57Zy/xqC9JEB2+uT/Joi/bqsNx1ql/4gAOBAO/kDp1WXJ+M30td/oPkUeC+EhUaoc
G7yj4zJrngMxPLi6Lw+1zgOCaMvc5O38KmXfxkRqbfElYyttUabbCPrG+iflx4knOR3bJttpSXdy
R/dS+tqDhiyn6DX0D05/IAHvT68CWOu13Du2+ShSTyJNgLxcaapB5Sb+TvyYtE3iTqjbk9FnlGV0
/m9d0SOmyr+jvtwyv/6rrZKmTb/UwbCW9mAVjHvmwNm/9hnlbiTPESfzkfIYbCbNc6OZ1TWrsq2t
p7+Y2B6Wsvppi5ne0t56bQw8MhoMV6EbN5ni5WtwIVt9Ym3owvgwO5SRzvrFwvra2O1zprcmoVzy
lljat1L2WzUvTEKls5tgJpUaf8cWWH7W7ffOyuMKLMgdWtyRAw7tpn9JGnTwanomPAyqZJ2e0HNP
MQ29JY4qe4kpK/AoT3H/iVpcm8D6SL1G3+sl7FE2rB92PV/6RO5k0b63tRZXS/mFB4UvTyPNsNXr
H78JXkpMdxzWeURSwjmxht2q18eEpMo8M15nUf2bRw+9QHKoxSy29G7HArnOM0FF6WZEmwOX028H
PxCHeln8uFvEfgGvcMymifOFATsZWnoycUdI39eioWiAT7weoUnu435o7aNpT095ZkWGXDxcQkY8
JBXH1/C7SrnrhWei48b8jQReCQ0Ebj12GbIZj4OBBdzmakwyfgK6PtzB2duVt9F7K3LU8Lx66fvo
FyMx8xzEwyx2Ziu2WhdwvOK5NMn/U9T/5dzzYI9vrd30u2Zg1UNVRyngtOyJHlY7F7MSu0f52y9u
s0GhgegEsWa3TCaH+vQxjulJx8EL8T0ci7mMZergYFzPEyLzxITPazPALYXGt4IKsg39u0CUpfT2
UsN2yEG82x1z5ox/f5MszVEm5dlYxI7bv4xqJDckH8Rp0/8Ud9WPJ7ceFWd1Z3WsOFzXHGueD7Pg
Jt2KFGYsT8g3P5zWv5RZ8a07ymdu9o51lyyRmQb9CdFrnBONDvB+14d5d7SNaCfNNU9GLd9VPd3M
ydoV1vxUliJqyuri1op3YgH5q569egmrFGw8zyOKnCdUCUyvBYQH2b/QcQYTamehzbS0Ta4jz8HB
/G6bybavrQerhj+GgAKC25qoL2F7/UOZZU9eanbbQl/HZ7QWJmbYiuOLk6flmed9n6PZth70ttyz
Jo/bxm2ZBN0JbRtitUj107ksgPwmr6AMnn9pTBa+KaGSdbXgzotThe5mk3v9Nwb9o2vTbK5l+94s
HIZgaz8YKAryTBxRuwXbfBEbXchX3e0fPZ5iYkxhPvU8/VdYfqT0bG/fDzZAj88A5M+czJc0E6y1
XtPsMRvKjVPMDYLd8q+vsptPCwNgFjLX2V6vSSCf2k672gq4R1tdjr3gRFJ9i2hQxo2D4mTJ10vl
2WcQK9rPcG7b+jVNjZOvg1gEZBnk3dqHqbn0YZfZ7GsjI07vXqg42CxsWUuZXVscBEMJR4wk3p6b
fYuQc8mb14YwN5Jz97k+7IxqOWHkeB8nCDHH8U6eudxB7X2v4XZxhss4J1vdHvhKxE5k5a1xfcwq
SIXCLB2xHK34ayzzmiMc4OEu39wVImiVzrs9oC3GO3BrFTOgaWBrqJ3yqwioM7Pc2Q3pnO8iYi+3
vbFE1sR2KPLX0WjxMbv6s3C7+zeHqkpVvKPDruhBqkU/QZLbZFx46V/PbQ+GqvaCDDwYiJnpCIfX
ZMXU0m0F+lBLzU/0HqRRVaZvLIzXxuse8hUez8i0B+FUv5AOVbisODo77AqCSxZbvyf9LPJ7e6MG
0RAZjNDcF0+Eh09Hq4Qv5GTacn/uOiN/7qYRhalt6wfUGby7pIhvMQVoQDlw7Elm7suEX4KRjUcv
c7uQbqgHPsuDMxg7p5xe/GmZ4hoFiD82x85UrEXmAxqWb6KZPywF/m12uHTKUf+wqoSfk8OWtqU4
qfMXhdYiVKhvStvYeQ6bbEBrRA0/ugr2c8v+dJFz5qT/u4IWQFEPRwQQO5HeAT05yTCYhn9th2Sa
pNLtYqCYTXXiihstnTaIuyQVCX48iPnc9NrCQmCC6+At5eRdUE+tVh4RG9DQLd392IQbb3LYv7DJ
UjdMS6V2cmLSdG3xx+H63ZBwv5sN6gnSQONoGK41b0mbcpmDeH4I23tuspUhcP5YJyYC6YelOd/S
u3OWKqsLLtI50glkN8pyh9D+3LG4YSWF6yvGt4YKDYOXN0mWN2v2tiXYuycmpEhm9cfLtKtGEZdA
D+eay4Oz5P/mJn+YlNon+FoR3Z9VViP7951jqt8/D6/e4ZsivDOtP6ti3Om19tDCaOwyRgH0eeJV
R/Qd9hSZEepafDmFse8bLLKZ+igWEZGfJ+Kx0PtNnxVv5IufGx0Vo13Sva3VdzWe95fyn+8kpfEz
mNWPs1jvjH6fqanIkJH5WQxinxfGs1iBj5dWfsN1zfj8ll99sfCQ2a+9xzQt8SsBE3bnHmMNDrqT
EhnuBg2rrTfg+dIHFpX6/sAm8jKaIk6E8U7BwHnSu106ClKP2yUslF4gStUS9COsLUlnmyE9wUh1
+m3vKARR4q+O6q+GG3K4vOO+SW6FyROSG7Qj2B7p0qZEytPb2WvVWS9G4H8Upr4DQ94t/HRGdZfR
ZV0SMntg/ViNt8wqlo2JiRI+aWfL6gH2COoy09g77tqpvOmvqEoAMSiSt42rcIqHsdaHaETRCe5/
MhLzSQ/YVOfRYApp3WPQlC/SnhmxVPe0jtkuT7zLWstdViNBGzoXZRCEkaPWkKTHR6xGlP0tAFVe
esp6WlcM63OhCSYm5vZaIpNGewpAEcjq0e9+shZpDUEgf6wMd/OAIpiV1ymCkLRvgI7yJ7CbOtJb
/SnBVB2Ws80F1SIQGSF8g7tsRXCbDwmTpjuCnNszMO69wBKPojGjpfLLYA/0c1QyeFFN82660JNJ
GREusFc610zRNbAcOoTO0H0MTMeZYR6dUdssun1zV6ITAgDuijdPGF/Krk9rQPKKbX1ao7tvbeNb
efXbkuu/fULCQyMuY1E8aPX60fjzjefrWePqcHqS7gMJIqTFK16GMphv48hlu2rZZZmNf710+E7H
vWFCZjfJn8yBeDf09TYgttkQ1P2b5pwFbOtsGCckbgijdQjqeQ8DcMxHzkMqsIGT0dGtHaxMGY8t
pmZM3xuagSNtMP5ZIj0nMLSL/Jo57s22OjNKvnp+fdNyi3dubKHLgud50sil666ubYVsh4BSoJLO
On8kVcNgUO8h6qIl8G6p+xO09ZXi8L0xg0KtfPoW4192L9XxpXhvTeM2sKfUCSbopfnM0+lsYsHG
qTkitoS8GoFjSF5wwrTGUjtMn4XXxOQpviQ5JZHdcAazSe9n4JnuoGert176oO1pE+hvmlLPzOhL
mFO6uiGtAtwDj6ntdjdSI25NJb98yEbdLq5JYmxJvICQ9rAqVetUhRL9dDnDEw/jgzV5V56Vh7Qz
dqnp5ic/EWQN5HLe9kv9WnMbeGW3s8wxRjwQrl4ZT1n/nawD33gin117YnZJh28COyPLF2dhCnx+
MJGEnh8XiRC9ExcXzVgsOZcYhAEOEHoZ3fJQZWPkJjwptQ+QkblokIJPDXhWG8wnyybi3V/w3ttQ
xRnNhqn7ZhgDmFUVnIWe0qvgrcdswrRDgMPfaS73ldOB+ZqIqStoLrO8+pTlMljKkPocsLD8Ab9F
SOYIogmsIzlyjHb1/wqtPbaCdtuRyb6nFDUwpq+5AyPCUElEQzrt6jS7ev54bTkMqIj6TTFU8YRN
WE4N+eDO4sXix6e8BBgQH+hknfzZjAlxZc9yS8yg/R5PO3ZGIvKy/nlgCeBPeDBKzoXe/HQmZ5tZ
6RlfdEwBLYpP/At+cY+lqPBgTQODbNF8jXd4g2sJ8VS2X0piL9LgI5D5+1Jr1ypZY3x/VOjkEOhw
Pom6IKb6gPc86Z48Tj5AxF0VlHKe93OcQvlVFeJWfYFALqxDldn/eqPZ6rO9A3S8OZB+Oq3xoSPv
H0BZRqMojqUhIxoP9mWR4NZzroPB5a7GMSZmOEX1am+1zHkqq/kdx947LvFDZhtdhLP/gv1ob9Re
1LtExsGSlyYudd8Wb6OThKLn+a0rcNGA3ibzQ++1n5ksjGzMYp7LdZN5AquVx2ZFzlyf4Cyu9Sez
w+fRLcD1isdG1aShMJisTeRNoK56a+yCujvwF/8JlgrvRa/Od7Ffr4t9EXwXnvr19BxeLT2PtkFM
GB5abz0tpv6x1PYxr30ESdY+ITJoapHrZsupKNjmKP9GBeb8dQ2+NyqamGAyghZ0H92FZMbqZvMY
YBQzayRXJZoJtMWosUcf7Zkv+fG16UFY5IYxxq1+fdH5qVN4YFvk19ZxOaM0zvEgVFLE/yMBHHUV
dvClntk+qsZkzWVhHUYRJdDE1pBdumJ+LxOPycx/EqW10yCDDFK/VjGhIG85cepvBfnYtuWuWrxb
njYHtUr2Y63+JmLAeeeNzt6SFd+5ubz6DK2bdKyMcHKXW9/zqHpwNH7QxQbbYVrAr+bdvV1sVTy5
jUCZoH+wFJJ+oF/uLgRiSg7poKNRNCMnwAPuZrjUdckJWkZuH/yZq+qlUCk0Ffea3pd88sm4YTq8
tPmHvXT7wjAiZ07w7qy3Rlt3S6eoaFaH4G40xmOPnGHCst3M77lhs1jb4dDY/yVl8v+I6CP0ULeJ
YjVR2P1nh0HOnli59MgdFXqusLMA18HpjWcqIcbr/z8P8P/qbnPuYff4EO6huv9ZVWxI1wUGxmPU
Bqs6FyPemSnNeipdR05ew9f6c2khLUBWSx4c3MfRNov0v0QJ/+cvTEHM//4hnP+I3ZnacXbV3FbE
+CX+Y0s+Nx5Sdlu1gCT+l5Sf/4wWwtflEnRrBCZEku+b/xFmRCOWWd1Fwsfan/yn3EjvhuVm1JD/
N1Nx872EZYyVL/kvf6+vm4QH/e9wof/5m/lN9Xv4PpmW/xEsuZh3rIiB8Sh7o42dPFU74nVIK028
8eApnY5ZgqF3Ld/1j+ajYQcb/FOoxXlBP7Ue7HUY4HqQ95Q0tG2c0giezGIOxhB3CwkOlkuyV7sG
/mVoh/FaWi5qBB0jpmmk+TOja/VcZ6W9D8aEDA+nXI/NnRgvKt8AG1fqRHlXEOX0rjDAqM+irIrQ
E8nF0S0jQmN8tBmqopk0CUAvIjNqLpxwUAIIqu7tP2tr4AlHQMU6zNptcERHy6SSw1CPYg81oOGg
6/vHeV7yjuNJZVxqPt5lUd9N9Omg4R7x6u619emqSu9zQ0p3Dxac1NR+SG1coYxI5FkS1F/mrIHB
dyQ4NKrzjgkKYfBm7HYYmu8KY0u+movWvJI5X345jNeI9D2hjnnjsol1VDdvFwc7SYSYV4dNgYjJ
peM/I2nCOYRi37hkGi5ieS/AW1pYgWkiD2xZpTqkSdO/ai2C2lkRqq0HaXvIuwEmKQHo3+t48vEo
J78pQw16pHvUkPKSJ3oC+63uIVTY1IZvPHnCWn+lr3qQM9M822UNvlU43BcaqapsrWkLquTWz+ay
9M+zbqKxtYzlr5IoCVmp5zdZTPILiXB+NHW727YIt2gj5NFI7jlqbUZYvpuX4wG/vYwkcTqRTrHw
gy6xSE8MsKFHu8dCplsidnad67u1bKwaTtjJbwgal3iwCEEMAJk2s1WmD57mLFtDYL12Jjs7lvk4
PyHwJuiy507IHUZmKkgP/pI5B+JM6mO2EHvPRv+gyYqdwuG6t+9ecww3UJIkaH11wzh81BOfed/i
VvHskm+5xoWfOYTfIOHCCYWdjvEEjAgaqHwKkpFNo+vuCYtT80PTFWM7De5MmvycOTkdcdDI7pYS
1nIQREv+szQHPeWKhIQm0m6WDynesVdNFioiqDx4rLwApTp5pdR2GthCyiyREFV2f0QPshB0R4ah
r/IkNqbhr9KHYN8OKBD0oSgO84Cwnk6SBopgTQ82UY2RMZdyI7y6ufIaip1PUNVmIHsbmUSLow6b
45WkwOVKioHLr7xyc/NGtFexOBZWCDVtR9cGRatwlpByINBsj86Exu4uOL0PRLmmTz9C9NhVUrm+
aWyAISjRiBbQWfYti9qxNbK/oz/+s0dt3rkZ9JazoKI2paltPSNZb1Zq6xdjmf9lhf+WlS2xISkJ
/FU3ztuZDWc7cRD0IBxAchSt5EfyG4mka8B4ykZP/yGXYfK+p4fOSTPFUHqfHalUT2nFAIm16271
dnpgu2nKTjbazI3mrGbckjqyKSURqQg6LfR5nHTZDD+wouqiBC4GfUeHknZ/AXwEyR4+DNiI2h6t
TjY/FCT/cwI11b6d6CveWHr+WoxtcFjnXoaTZoEZFiq5BEUhv1xm1AXK1MdijrkjEoaS2xyj8o6Q
Pi1qsLlFXVkQmdQM+W3RJG5a2/HdcElHK9LV6G9hyH9sry1udl1A6QTmHDWd9U7hqfFFyWJyzeoc
86CmGyfXv/OWOHY/PDkuiB2qD2n7bI2zlUSZo6wNOY/zNtUM5+x2wLBmak3hnGNckEHeHxJL2PjK
+EMwbHSEWKTLEwFGxXU18nKX9kMZk7ed4LMtEcaMohyPhCgYT7Mh5LGRycBAxEgYtIS2NQm1GHRH
wRM7+cp/mpwYQI8RksM8NEbQ4Bq/8jCnZqjp2ROTElFM6G2nJ0T/Dgy23377BDo+zd4du0MpduBe
JKVK0+yYQBvrWBGKyg6Y+N5nKiUqrWwOHtJpJT2utKGDiVfeY6klg0M10JD9bMROI1/bZkyMTUu6
ztabcH242Wru9aaYj7iHCfBdgmJbSzePLHTcezHOUzSuiX1aZh4SMkrHY2cEHXpgYoVcd1m3mgS+
0S0SJ+vKtPbdDPCilUo/ovRoz4rQSjTw+MsCRJiHYRIJYSvjurdqQ/Kfyxev8/074rFalwHDHqmD
m2IJ/Hc0IQNiNdVG3V2D6FeV/mxLDRC67VZMlWp8amYfVK+3zG3ik8XjdosXFqszPFt+3UWE7ZVh
nqcFpA8Zc5GvdQqfLUf13pro0liJqySJQPZb2eZICvLWAljNWy2C2Mci2i/GZiHFN/Y7daeXHT32
bNeOakEai2Jl4o3icxuzwtyj5EZLQa6Hs3bw1hkACKlZBNfQhzJtPTUNr6Io8LmloJrURjXgYQFU
Em5zhFG2/kcRYfUxiKAGZ5fPxiSaB7CgNx7x/Lamd4SXRJ+Djilz69aLexuMpo1xOFXw46rEHkry
eZYv/qMBVP2Qs7I92cQOf0yN0W9Uk6ujYQWQ9QhGgz1BQSSPsoYVESmuQNZZQwS1lpRcrZxUczsS
ROFazUe1FOYH2Z84x+kORrPpsdrfcnSr725u40GcBxVJyY1edvSZDgsOIPC7YVcXAeaMel4SQACU
FHZlqcgw/eWAP+qFmNf+nLfKjqeOp8fnkj0tayOg5+GYhMsIXKb8akuzWHvJ8LyvKUPiG0qhUHrT
sU/+tJq4/4zmOOui2SaqX3Zp29jv6PJtoiL0bFvMbrazUSkdkOOiswkIvim6UuJiW0akq3NfMDH0
WUAAAJhM6Oce+i1+o0eabstXhkPjphUD/rU0cbDPpg3exTTAwE2fI7f8HAeVZsSVSzFvIbHaTl45
HTLyP24BSAhqPxSRy4r/al17czORtBjajuE9EWeCRSUrcCOXdAn75ljjMQOU0CW5Da6Gzla1nDOj
W1tXuaTNWas7DQMOpggxCkIllmaOXGu2Njqiv0OduzYmCoIMzJRyQnfWC/qzBMQZYqOQcONhW2qV
+VBOlFd2d3HGMNf1ofQyk2hgxp9OuAEB17b97CqHHy1I2lsfWE7s+3O/y5dpjZyJ0c4y1/fJlESV
mTq5QGppXTzHtR6mRT1dbWmnsWfqWlwCjYKhEFniLrl5XBG2RDiDKiIpy2rHGTB9DOS+hGmPrxPQ
Z9oGemU/Jn0Nrtm33bOAGSPCZ9G3vWVzrYwW2j3USHisdIWveUjhzVrxynJknOoeK9emSVMU1Gkn
rwW7xFYuaxeTxeV36GEMsuzuYIEYSutDCADdAifuPUXWladaJgJ74JodqYtYcd8jACppk44q3GSw
oPb/4+xMettG1n7/Xe76EuBQrCIXd2NLsiTbSZzEiTsbwp2B8zzz098f3e/CogQRec85aBzADZSq
WMMz/Idp2+U2AuCGVX82CTce48R0PvVFH9xzESBNxRnYonDs3dQlmJXE7fxXkLwEWGYivEcBJYyw
qn7OhU0CN7qpd1fl07QLEK8jjErsfYoj/TGwte6girAbbkbEmGlpl5Q7Q2viwpla82vnKP8je7q7
A09WPAyiY3MgA4mapWVsMz0wQOUVFEcBgaHulAf+dxBx4J2kbt8FjYD5ikHEg6EjIRAMmb5FhyaH
YWQXN/oEmh+8GJyTPmL6rh15dyzL+BhWpvhot2DilK945IHcbl09c//hQvWmDdwWKmfUl6HcmBWk
FDK30UEGLOFV3Rpm0gNKIegIkKxGwy6Se0ObnM9amgC8t9Jpm2K09xybc+7gJ+xBClUPpTBp+/cD
95YYp5nB3tGdpOmKTFEwccuxjB9DE6Kz5dbtV3ihbnArXJrspapqzIua6bbrBtrtVaztHatKXnMN
AmASN/YdNjzAczXwtrMh+qbBXnRGoI6b1kjll8HugmPvofSugKHsYnhv+8bLvrU1UgiEVM49xKSI
2H9EVdnXvbt4iiJiMkVLpktrYGRNe3RsG+YPog+UwS2ELhCa1orA2aP82b5Cz/Ug8oxA0wOPsujk
oR8VUjC+naqmRtdp7n/G9W8g5gi8t41H/yhAtTSXwbbnyoA3ySmzQA++9kMeHtP5JnObfPrKA21+
LbWg+96nvPBJ1/afROVrHwMlKugG6GVtOj371Eyo/kiZiDuZF+pRa0ZkkTv6uKOseMNNaIBG4SGv
3sviSWs0yetIM3SMdZpwMv9YZnmDctSs3YQQtPUpjyNjG9JjuwllS988SUgbPb+7LyLEEoyaXDG3
suwn6RM+1ChufqlwLaZh0sPvEOCNKDoDj4t0cddTsq/AmQW4hGX6SxyXYtqjFZ3eBQGdSEjP0FRi
dNyuV2DOax9CmsqkkWnZjosvzqnksFYh8pTPRxDZHP9Op0D74tDA/YCfVrrqJDIboyxLEKbCplKn
tOSceXi0uTMkRUY4j8MkWuc4gkW3qduKRxpH+oHqT/iRqG0CTDBSzAY9GwDPdJsV35qlnvRcCJGG
SWELd3nHkotyDxwbZU9ulB5VxbvTKMgL5mTrj50Rlfty1jz6+yV+P95cmPn5+jnM/Pr//R/j/xqd
6Fq6BMGB/Eh/7fzG/+OL4bWKPWtzfaS5hLNcX2UACXurqAHBOB1pCogGS4quR2A9IJlVEKK3bzuf
Oo+cdmr1do/JJHCgQPt5feBLS4o+v47xMIZAiN2eDlzPth0GYJJjSLj4WsTo729pLQH/jzAi+NwM
lbXi/nOhjsZzijfwXEiTFNRORwwSUFw8AM4eqR6iqFwF6ddQDCP4E9nYz1XfzEmsD3p75cBcmKqC
7Sl1nNRcXCjmA/Xua7qo+iAVrYVH2LDqyS+7/DGPEcCpUO+5dQPYKdeXdl66xTdVlsDx5u0/tjX/
nnfjkfg2RkGQeazdJoIMKO884tWpFNuhyvM7Z6zsR1QgBA4PANyuj31xrlhMW1is2djoLOYqeOLd
hCrGvhmNnOSz6c0dmGX5056osJNBrt0Ql76qEEpZs482DqiLfSTb2JySlhvSMjEFjonmnwh964+W
7b0kKe90S+v37vokL9yABPHzhYQTFgn2/JveLXA2eXEvVZkeURjrjsgYel91orRNOgiUY66PdeGA
KmVjV2frNqajy9L66I64M4YFXJ8sQmu1cGBRtglBI9JOd0Bwxh0mI8muLqNxxXnn0iw5oMrgwPNB
l7NsDFgCgKLc/dgm7md/gqRKF3l6AFU2/rg+yQtFfT4h83TfrgPUS05XlLpVSgVo8I8qp0E42Cgw
WAXcEKlwjPI0dAisqel3qCerJ5C48V1PUWGlpr90NOKSx7POxmZIspEMZ3EVKq0bpypC4lYDnNPd
9KgbJDtnhMn519uH74n/JT0dUzLjxfm0x9xQfVq7+3bokUbPM3lMBgs+XQ8m5PrCnn9DhsK/FEg1
YmKGM8/53U7Vu7HnXwBFKtIBlqLe6dFXN8iy7NbU0LheuXgujiYcbjhdurhoL1YwiKnPU18KIWSA
qWkC232FVSGBh6M4vOLVfX7J8cPxgBVCUiglSDydmYnKbW+irHHoJMB4v6k93Djj8FboYL/jPsVj
DitRlOwMZ9+XiICunMsLc+Xxsoz5njMw6l10ZRy7HHVksL29a3ZVudGHbiLkdDqdvjoR/5oP4Zt7
4+mlbhMDCQNGqmEz3cXrpUDO6EMMZjMKWzAPQQm2C+qwyFFTMdIvqRwFbsidb/lb0hgiWgc3ze92
4qafLdoSJQyanJ4/Tlv1x2AcYdIGsYw38dBVf8LEGpp90NLbT0VIPFog1oMNDMphaAeYdnkLbwUd
08ZHNFTLPwStAGoY+1lhHNAJCswHJ2kL9bt3pgCr1kIz3ZvCGuJXnGEcmFndOOdBvZuUpHu9Hx9G
u8cO04wG81srE/NrRdsLhG/WKIdovy3DW9PuBUpuSZT9HhLVQjGsVPBP/AxUYGdRBtxRmAArLYbp
zhkgid0Uosi+kLflH0AMJ3itSbrmIBT8eBtrxvhvBK3a3uZUd2elmwrDlLKwqgZEvcGdTaYUfwDu
bxV3qRVVKLt4vt9sw75w0MDvEcECAJ/qGaXsHMDziCapi1xBX+H41Q/jxsrM5BUjHdY2d2GIo738
iR3SqtsBZjB+AnqqHidrTtKuH/Dz5+9kW8jFMfCpOBmi8rwDwYe2Q7lau0PyQ3ti+t8aB3VaR5+a
v79UUGtiH/IEIlSwvFSGqg8pJ/Ugq6i0fUTNsN9Pwhn26RCEK46iF6fHtSwci9cd58bTU97h3kUT
ONT2aZZq+q1tTs5cKO6qdFZSArjGQ1wn28HXEG24vrLnDy8rKx0qlAZMB0MtDniiG13a2NipUqd1
7LtMehJcywQ1xZxRqmpK6qdGx2GKLsZABe5/Mbrj6mq+40zqXKcTJ6BBjxqNzn2CWUUCEFlEABLK
8l7QPrt1s8jbhGNk/x5ou6+kBOchHIVXm4vVVAaK3/ZizYNa65ImEfEBbjdicj1SY2jhxPZ4aztY
8N2kFPTbv//Os38hPXUw2YZ9ZmNDl6GIIqDnHgxbcFW1z8vhBHAGancjBI2OuoXu//drzBzx+5KG
bgNbOF1jWm8EGpWBbEmXAeCCKDQ8ICiQh7uKlsMfI/Doo8RmT0UtU+3364NfeD/YWxZ2udSbXGkv
XmZlTK2m5U18cEcdoY/e9LwtdoEQeWMKsfnKa3nxm1JtN0EQ8GHF4mVWvZmhKTo1hzRV1UuWG3g2
uMhuAaUPrVsrC9un69O7NKBFXkkY5UJ7FAvDU6dOKVk2Oh62xQi2ubLoGc0UqOQ3rev2M72a+uH6
iBcCgnnPug5AFPLZZZY1+rbNLaJTKeBhNraejfbS1JjiKyB3AFLmVE/WU9JbJbDuxvD+qSMbk/Xr
v+HCRwUloc9wRL6tszSYpfhsYUbQREjW4bEGuDhBkBHlASMOw+31oYwLK+zSgmCBiYAcdzkWPGBl
G50cDrrlaekxoerkwMCte2df+U6RUu5r837mvBvj/WC5xYy0LnHbhl/ZWPJbqfIAslg7htmTQy0a
RdQE8ikdWyzMNpanjPGv417IwsjeGi6XCkbci00Y2+hyQbjpsXQLJ5TGC6Q2bfjvWtOaK/v9/PJW
zlxcUIIrlKdqcbSrqQhFWM/YTqMNHwunMZ9wF4m+6WZifyEGGf80fdFVVHaN4f76hznfA4jpKkkq
owOx4p+nt0qlw7TRu0odYCjqz0oag4scgaQX6Qv1+/pY5ykLX17XeaIwGDftZcDd1SY94DZDbznN
pxeq3UoA6ysRnbo+zvnZmscRupqnxvZevEYIVgHgcZCTLwv4fvmgQYKbQtpBICQhubWWAfpjhEsS
1N/7sh7++kWa7anJD012jqk7iyUVnWEFIbfzIerTDi43zoeYj2uPolce2tZUA69P9/xoMR7PvsHz
r3NtLDaqXYW9jneRc7BoVqKW1kf9bdXNCmUI/LzEBf3Yvx+QshQJjYTQot6AWO/SNLfXK6AnQ3Tg
b8hL1mmQenuVYx63wUHFSDfeJKW2chwvbB4SUFzyXF76ud91ulFzM0WU1oy8g6a0kYBRR6Exclut
WAlljAuHcfZOZ/OwquT584l5NzttSJxBMadjDrccHEPZRr9R1RcffNNK7j3Dqe9rHdHGOEPU+QMu
W8kXummQbVrZPmVIn98ARM8B9tCd/FrpRh9+gjONCKmb2i9E+K69st3fqlSnyZbDsji6wXPiSF6w
01/ckp3bYWEGR822J2/rBb37kEDomvZxGAQZKjuIaABwGRGvT5uS34Yq2fgF04U8B/wdsJLg/DVk
BW2zvS2EizTLiDR1vHIwzu8a0k/dEMJxJc+AvdiobRCFIMOd8RCCWC82utuk3/xRN9SN0iMUq67v
0gtVGpbFovZPGdampLkYTs8yhL7bdDwUDimGABQP8b3/jC6Cuffx6KGljHOUlqmZTG/A9CNNWvkN
l2bs6hbHWwKKJLQ4/TJOhihuwAV0QH0g+jKZMRVUg24vcIc1/OP5pUd5T0A+QUV0Lt7O5+fdtpXK
oC2djMkht4bxha8cfgrIrG/MbAaWlFP1aGuQQepIZi8etN5/r6/2hZniXYZaGVYfROHLAoeqPMwd
BWRy1Wj4RCWQ/BVFRhRDfXG4PtTbO7HY7+/HkosLlkJVaKVdox0AiwdfM1+bVQv18ltSjsPPCYzZ
zehFyMx4BvKYBtJKVFaHnY1BEkIpyfh8/eecJ328MtzAUkpX6GIJO01xpoxTXCuOWlbEd5lZoJyj
p1g3lzF4czQ2arOJV17tS3vbcajnGCyEzpu6SPdy32aZfTwv08Isdxi7ARgvWvnHlUa9MfMWHY2x
oJreAL8pBK1gAKbh7vrEL/0IHjryIOkYunkGuCWtTRLbjOJjrNMvHGpkjUO6N/sGmAxavDhqmtWE
UVQ+mE8u9Phj2XpybTOcbTzLIpwkVAbLTXItF6cc5dDAaMsqPA6QY7YC8+JdXVu/aAZ5mwwDrgev
QFo5DOUPL3W/jZpOccahk4/gT4cAEgrWSUl3vdfiauW6O3uXKcbQcKSGryvypuW7jLgBFqB+NZAz
oe7ZuFjcVb2Z7qYA8aSIXu7LyveYP/rJubCAXPMy0vGiTksj/fQKGEQwmOOgh4dWuVgDgZ6N8g1q
6F0+F4KcbB+4TfeCFmMF7EOHpN5mQjU4GTa+uQe94xToShfhzySiPLPyrJ493/Nvo8UCYcSRxlmc
KQ3P8KQfJ8cRAaEfHXyXAdFTux22K4twdhwZiNeF5qdJE4AzeboIRtOUQDZkiKxqFR1yhUrK2AMO
agAabkdazahk2RIgaPm97e3+tjAsnDoCaW6UHH1U4MP8Vmr4KPU228L3AojrKdJU13/mGwx+8a3Y
HnPlee7wWfriZ2paiw6EGoNjaSfBhzakRW+aiF26OfJRHJjkvvVKAE+li866XYbH0J6VgNte/lOB
9aK1nMfPaWViGJblct8XMMW0cGh3kQjBi7LR4FQZWL9OqasjCxuU5a51En8lcb70Wfn51HxckCbK
nL/Gu1eHonddArJTB7BEyZcaD5N6YxnFZK1Ef2dBGe17nSNENkZ+LpcJej10A2pz2XDQ4MX9iPq2
GLeWk7vP7gAb/K6fKiQ949qPb/MiQZ3r+te6cJLpiNqCyj1htrN8WyMP8anKV9hBttLMjniMI6pH
xW245XsU5a2Gxfv1Ec9vNeC4RLmWotnMJb+41VIZYHxJX+kQ4VNyiIAaIJtZDAi04ot1fahLk5ub
IBjDzqUdd3FrTDpe7m3b0wbpzanHJiPKnmHoNL/aYOgepiHs5crmv/AxhclFwJvB3Wi7i8nVgMcG
kTrZIXdSCuR92cfFPhFdE234iY64haimXoDGoEhr4Atufrs+4wubFjAI2Ys5l15sd5Ef5k6fhWmV
gJZHeP1gyyR5CiGzrjTwF6M4goKG4gqiUmgwRzH//d3RMBGTH20JN8Mr3XomSWTIRenF7vpcFms5
j2LS1QEKYWJgRgn0dBQnhpHSCRQaqfDOwEoHzqtZSPRh0bI6wolJN2BpxREW5BqraHHTzkNbFgAT
hIwdMk+xiEH4PMpIAhPyCQoT3+q6jTboJkV3o+tVP5QI81ef8snz9fkuC0lvoxLSYyM+l/TlW+fp
3bIWqJfoThv0ewWD8ZuPImn3goBzgq5C17UPMYXT765nd882Cch3K8pAMJZt6b40oRJQ4bXIosqH
4VhT51hqR56it9KGpfPp+g+dL/B3F/zb73S4tCxrTiWd5c3oo/yqJ33V7/tRG746DsC8bFDAZqkb
Yxnup+VHH7t7hO10B0ZM4q4wzy6Mz942bEafL+blJo88VHnQZENnx8L7EbBumOabDLXPhxH55+Am
kQ69a98ah/ZQ5mknNm1TRNbKUV/cY/MqkAwQiuiGNI2zOBXNAbqAUrX7wgoA4zmBwszE0MymwQq9
S9dulkuThnRGlEGEIc43h4zdAZuvdu8MevlZJIX7sfNi7CTnGDA28VbvMylvCmeq7ysXctT1b352
GOkiM099ftHnytPiRFSmHRrY+Mg7AQwMsasJufvJzzcEW8EnmDXDT9vJne1Upf7++shvt/TJdqPx
AjDJ5DKgpU1p5vQe8GLZ123nuntNIGi7h7Qy5gf6zFH4SQZOXvzw1ahp2zIAhPcrgfn9SSNpvu/R
J54VnhWSG9ZQJ/uWViaAd/jF+d1AXce+d+2y1p/4FzC0mwTyIG0aV4gKhYjiNP8mYNxw8suAesWj
hYfu6CUKPyh0srchqsoNglVJ1iFaE43fc1dHJ3Jsfw0araqNKOJB7D1iHPwOcAPL7mqpF/9kkTR/
waREytUEGzzdhtB+f8e25sNT5e6mSZg53basJ6XBFAi7foOMQz0ewIAN6GV8rAJM8fLaOeAvi8Az
pqGR96gAZ9y0VbpzRPoVBti2KKajHf1I6BnBxKN/c1OgzwF1HNN6A5oB5h1l1xbbXpU+KG/eoeK+
E7JSSNQ46t8eUfUnlZXRax0K8yVD2v+rT1f9V4OKYcexTlForKUUh9YWcKZDfiN92g4LZowZSo2j
hyoSTosl5iPFFLSPejaF/kNdZehaOL4q0fjCc/IWnazyo4qxcDgIXJS+IMiXjuDULTDgvG/w4U2/
Hp+HxsB4z+E1Q8fKgtJwfYOdvWYuBSZKYnNHhpaFPm/9d9fu1OkVJnwlnNmiM56k3TuPjezXsCZn
T8o8CpxRIFlzjXhZue0TTST9iPMT7bM2vPUq3dxrXt7DcGsUjOPc+SKlslbe0LNLah4VrBKCUtRQ
TGv++7u55cLh9IBR3XdWrX1ovS4sb0ur1V9xctNXxloWL+iyuG/ZsiI3MekdLg4qyuxjaaVecJSN
/iUwkc9Okyil9z9GCCRr1m2tpeJLJFvvdxA1xcHGSmFPWo2gDGzRcOWzXpq64L7SiTVBQ5uLqSco
2BcKjc19ZiIWlmWV8XHwYuvglyJemfmlb8socgbGzi3ExcSpCWMmm9lqL8vaqA5pFJfoCSH7+rsc
svBPa5t+cleGweRvr29d49LepVjiGowtnLNXQU1hpfBQTI6Z1PB5RfYq23QtLWOPPKLDVxeF9xtz
iqwfdE6TfZagOoXVAyV7VyuldSdHfDQRBvRq+2YMOhmsRIqXVsYx2A9EcTT71CIeRp5zrJH6SI+U
kpIvuqqzXY6A0badHEQ4w+EHXKdy5Wucx1HsQ7paEkQEb7O+3PTghFI1GmD4C5U5H1uEkrb2MNHB
D4vioS+Vs8sHiMK9a3+wHC7IIJ1lKuCC3FD/R6zK1uSjgxbV1tVQ0haD9uv6V1vsTFKtOTemkEiV
C/76snorecHNhDDpqDsVsi3EmniPoptdV5Berw8lT0O1/4biUqNOS2OdhOT0/GdtUeF3FqdH4eKl
rpdJf8Tus0YUJykPbasNK4/1Yj/+z3jwemlREcgux+s1AdW1sJOjEw7JK7ZBxpMNvWll2y+Ckf9G
YTbc2Jw2FAhOZ6WsPgnKYqLiUg35E1Gzd+vIyESZvzReh9R3Nukos7sWtNva3loWot6+HSUoSnPk
Joa5GJprxJ/8AQA6UgfZQzuNqGOHSP4Lf0CGXMcHIq46/VEvUB7r9XS8ywDoYKwL9e22bv34yC3q
rRSg5o/4LkD6bznoHb21dB3gqafLkfqNm9Z9mB5j2KU4AyCINxBLPRp2vkWD+dNo9Tus1jdO/ef6
7jIurIbSgaSaHDOiwiUcvwxT8gMnTI5+RDEql02yh3Oe7hJv/FGOYriZHAo6qdYPt97UovAZZXLC
JkXTPnWmHu8Ms0xWvtCFxQATxV6nJz//bz4R7168xvYaDYn55Fjpbf0UAJ795Ppa9+xF6T9BU/zQ
XL27RcK3xrZpNFa+xIWTrQAGctfx5CLkvBhcJFUhQwwJj8loOA9Z0007VMDsOxNFz5V5vmVZi68O
ZGY+ZfPDC0z2dKJV59myCXt2VOmpmeIyaPdGCJn7xm+F2onEnnax7dkfYMUG6FLpYC+f7cJH4cXE
AfxQj1OIpqab35laWt5athgqrDwodN0McU6g7EZdvDHTKN/Rm2luReAU/xrp4OJkiAACXoKl2uVT
XT9DBpcPKa7O1cocF6/HvLEVj4fFg0QR5wx05kxWFk+GnxwLrWnQMMji70mRNijmDfqzPuS4rzVa
v3JlLt/Ut1F5qtjRuguyzl0ccdmS+PW4mR3hYpk3UkNX0PBlt+2aiezW5IUYxjyCVg8XdafZeG+O
etj9QjAUKVwbLWj4/UBbdGWu7K4L1x4rYUlCOQGkYvluAFSOu6ZBtCG2m/5j4gQ9/OMAMbASrXoB
QRshRRzfUyhJK7HUWT9k/hIUCAG4zFV4cF6nmw1QtNFWthsfWwVpt6N8tzO1/o9Cq/yms0Pk8luO
d89bf59WN8gCrQABzg8WvSAKZNT/dYcAerHZQQtpQWYlJnEkWsI/Gs8p6p+9EXtYIgXjl7+81sAb
ED643Ggk+QAB5lfu3R2CDG2J66+JHbthBs4ugNZtPAfiKwYQ1Q+3t3BnQLDOam7E1GL0hfSkwH8v
CSKMl4C0HFG98b9DWrX7le9wvgx8fcSNXP5rGIAiT3+YMYYkK0XkzGYd7r7uEgT8NB84eVyrb9cX
4fzsMRQJB0BA6lF0HE6HipJyypEScEg98V+WnrA/IauAQkDhVa95UTa7BrTC9vqgF84eYC1aBzTd
QJPTVDkdVbNQJx1GGJsuQS0OITrU42jICZKEvKmbpv5ZFXX5DBTBPEYG4qVdAWvTx8HoA7QaH9OY
DnWXaihW4tjzhadozUJQOXKVxZ17+rsaW+aATX3/6DSq/BAAqeNN74vsg0T9sl75yudLL0wQ5hat
E3o9aFecDhbG05BAhlbsbWN6tXCguNNNu5bgHOLuC/Ue7xNSZGhYXV/8C3OElWWTmrPH4NfNf3+3
6zUcREZhTurQZrHaAEyXn7uyrnewCf+WGMWTBXrI5YG0pQ72xTwdKoRBY7TUIQ6Q7QV+fMhFIqon
dpNX1R8yL42OlZPGCP455WYys7WWy3mUSv2QAJy7lHYaT8vp8CBLzaTSCs535VYH+knGJzgbcg0S
fn5fA3gDFQIqmYDRWHZJQcM3RYNMxGEa5exGXDrJjyponT+WrKW3C8nbX40+Nl/tqMcC6/rXnE/K
aXjA4KCJGBlahrsk0RhVrXqL3P+g6vJR5R02L4AfKWgn3q7q1cr5uPBA8CjY8AgNBrMZ83RJ3dIt
C4XCxgG50Yb7CP6619c+puN5cBRdbGzSGFexwUqRnRzS7xhbpSv799KMQYrPiQeBEZiU058w1hFE
lBFrBIjC7gviVJ/laHQvpfKq2wmPmZXhLhyX+eNS+GUzSfobp8OJiXs46SyX/UNj7SazzPHfNqrd
L32aNr+vf8wLGxYMPWmjJOMRNCVOx6IpmKcZ4u8cTVd7sFGs/iT8ovtxfZSzjzi/e5I6GnQCikZn
yF0foTbTatPkoJfNT9eX3lbYaropI6dH/j0lvGlwR9fo99zLtjL3E5/y+/XfsPyI80/g+9EgnFHo
Z5j3iATctwPErLGu6XYDkRTi3k740nsoYtaq7rbXx7s0Z/TWbJgNymD7LhM6s9ZIyHo9PvRBEaJ3
L50M+w1EkNubIfNctRnSxHkBuRyivMG+Mz5Lykrq2S2xgVn7MfOj+v7QMvv/AXaBfTkv8rcRPVAa
Q97exCMbR4JYM39TnEC/hLZRjqJrkSPMHpqi/RCgcxzdYqlpfdSt2p0eWm50uY8G6SCfXlD5Wem6
LPf7/Ntov8+EPBtItVqccOKstK+gXh8SMAPUupVE1ik00xC/8wyJ0evfZfkGMtoMT0ZbEMyVScJ9
uuPLpu0ccjeQe5OG6RTIyA+YDxaHqejaXZ4MSIim8uX6mGszXIQ8ZaWsCa0i/2COiN1M+O08ORoS
6HoWWisopwvTo1QoyG3oH7HhF3eVV/rGkDeaf0RO0NnalddjSllbb9X52wbdKPSd0BK/Pr/LgxI9
U3yaGQ+LG0tLDHNMux5XlLo17/h5/Zba2HBjSAzpDDtIdp6PT+P1QZf5+LxtoP/Zb5kcb+B84N9F
FUZWIevk+AixWhmacIYlsm2SWn/8rlA/NVzokIwljvMISPZZiizS/2J4msgzNN+aUWynwwdZCqy+
KLyDXVjmYwUg6DcOhFhswL3+6IlUe6ltmR6oS2ghut/KW3kYlzf3PH0wJHOxaEZNLysCTgqpVOJf
dsTrr3F2rT56/oNfCT1Z+bjLYGMeiDSZ06JbhG/LLhl1dzWkfZ0cJtyobtsU6S+ltNkGSf6QSept
bR9mq5WP6eH6Cl+aoeLrcH8SSxnLOnuKpzgeMRCkqBP5Fe7DWDM8h54c/rLtDOaAxBdWCdUVJWbQ
yumnrEvRGFpQR+iDK4XNmiGn6bGmvevvU+V793bbRME2LGT+NZ6mcOcY47DyNY0LR2huKJAVUuHk
6V8Grr4OfAT3GPQBcxTs0lqWKOs6AQ5uVjgM+XGyVQDNIC+ru0APtWGD2l0e3FZFPiJFVdX+EbXC
FsvlyRbe0TED+SsanBrpaKPFW6EPpt7+5/oHuvibXcEuJC7jqVv85qZDmMmKc2RL67bUNrXmYguB
wBokAl1v/4mjGA+elAcjWTl7i7f87cxTIaXZSiIJDXkxMEqFeIRYiBs2g9V+9nStfdC1VP1OlOl/
RYZzXGNHLB/z/24Z9r4gVjI4BYvTHgZ1nqCsgBEd5LFDa0b408QY5NSYsR2ipgtuJoEjOhKQ/SZE
VPXG76325/XlXrwib78BkCL4BI48IfjiFcEQLC07ZBlIz039PjRc5GETfEzzrpD7vxyKQI3GFkce
RRTS5sUCi64vxzxsk4PVSv2jHaEDiloVKoUFusd/OdQMPKDHBZRKkLEt+Z9jR1+b3qnYSavItxiH
DhsjwDA1rkWy+duhmA8xoDuDb+k3L55+TOiozMGV2AmH3pTKm+A5kl38x7Ignl4f6myHQtgBtQ+Q
FZo6CLjFAtY6WM2+ScXOR8cZ6UHH3qUCw7R8LOt74VZqhRp3tjc4C6RH5CagZtAcWIw3eE07+a3r
oxwxaLvEVvbGGitSbLDvu+tTO+uCzWduRqFxX4LcJnE4vS6lahA08crmDkq0e9OExmdhFa/Y/T3j
woFWpCaxnZjk/SBy2kFqb4ftjn7Njmzmpz+bbjQO2oOIIa4JhSwXYUZUUmaYicv8X4iQpz8sR0gc
eZthui8M34D5iBCjiH8kVLv0Z7BYuGKvrMS8qu+iakiA9AN1g+1JeE4Dfr4g34UgquqiKg2d5i5z
EYSyrOk4xHq7MS2807iXv7oVtgcSiza/f2jxVrpx2uLY5RjSXP8hbzN7/0PmIirhM+eHYhL0u8XM
exyM62ZCdLQKnGSruQoZdKxU3ao8hPWnltc6M3HXs+KXWW6SPtJOS5LHNlWHGO/PrgO1G+TGT3D5
23hI98i777Uce78hedYE5jYCczpZP8mhj1bWcPnIU7ChFEgv1aFeAxRvsZmqVEErSwb3IJGizDd4
TBbeHaav7p/rS/Sm/fNuiSi+M5BNnks5wQRjOJ/Yd9/K0wNV80xiqxvVzQ7Izs+y9YtvuGe4D/Vg
fFImj6zZtdNHP4z+pTyL2Xzi+CtX0PLJnH8FFFZQR4quAxiz01+RWpmDPi7FE2Qbms9FNUAGzul+
OD0VXsoLR/wm17hOF8Z86+VAlKSldkbtkwGobMya3AOAVWTrAg9PpDFC8Skek605dcMG1UyxcgFe
KLi+daHnB4TriJj/dKaJXUWur0fuIYzHPHickH3JtyBIUV1m8FrtE9ppXxBgwaNUVWCnbv1BlOKQ
YjEs7iJk+b+gLIHZRqVl97pXYwB7fUcsl4Wo7yQRXGRKfa8Klz4ycdOcdiPGDHkUeHKX33mwAeni
2V2dwUvT107r4ppiJ4JgoewHksWkjagvioRtjXdYTtv2gJhCtGVbeh9xLnIe/dE1v16f4zJHYiiq
OrBMCF3obSxfPNg7yqlCTR7cCJs+8gTUD9PcJzNrLXuHnDBgYaiXaJtUxgfXA511ffzl6aY8CUgD
NAI1d5oexmKNO95hR/iWB54Xz9JNXFNk21hVuVbfuDSOadBGmlsKxPCLJfXCIC6mafD2EfDo+CZO
m/h2AkO8Bs1cxoGkCnTXIL2TepF8kpac7uoQZcW8Rlr32Cuje8Ikp7rzmlQBuqswEK1b5I0p6NyE
DaZ/A1/nifs2WNm4F38EVyaVwfkG4Sk+/RF+5zZGi3HQccJGQ0PmrG7vTcRq0SnWAiSQNTkiXFnV
CS4cTUdDEqSUAD0qmsJYqd28VbHeX6vzgsySDoBiSIIxETj9LZ1ld22GruURWC/s/+fSsZr7amiD
rZjlJMMg+9maqnkYMc2jlIlnXAixDKKIHn8X05ecni92sTacQhP1zBgwpMgC/UajR7y2bIuY7O3b
UfdBIoHCKtfS4tuNeUr7bBTJ0YPC88FVBa5OIIZMkaQ/hJP3d8bQA0LsPFKuJLH2TTfi+aBH9q0W
8gcn5rSmdaM+MA2c7qqo2V4/LUuc23+/0KQXSUwB1n/5RvVcizjiygTFTcT5ayvZlVVi3qRBn/w7
+hranWkSfjbS7o9nxtpLKZzw1skTiVgQC3f9x7yVmZdfli7DHN3McKJlVmwnjV3M+qVHmGL4jJcq
xW3EEAjQ3Oh9ZH0RWKyWt6PwsFwuY+wRmxoA0q3wXdf7jI1x/1UbJ/WAcGwXHrJY0pTBv8//E/qa
xBYbM81fROmhs6uyQgKN9SwLjXLNS5+HPuxxkon95BdyP8k3xDIiPL6T6idMTBuV2oGb7MYLJ3zu
BhX4/16f+aV9QhClI4HJATuTXZjS1KMqDrQxquqR1wrrtddIiApRoFIYP7sh0j5dH3F5Tc+HCJFE
Kkn2zAla0qc9H9gDPgjmHm+jDJ8kK8fBTfMnme/GFPD+rRmiWoiqQx42Nzy2U/KgG2M5rey/Sz8D
ZgQXHHRx2L+LW9TBmWLoTI0DEk3hA87P0TFC0A1naMyDE7jQmyBR9j0cK+uptay1y3X5Ls6rwPyB
uADINoFfnV4lmuGmQaG7+b7SRbhvDFVsfHq2W6pq2u76gl/6xDOzTgD+YLyl3EDajpVvGwCbEtNv
kdfAhZY+E70W7tID/lpr8J2V8ZZXj+ugl5Xb6NB49dh9rTof12N3kLsYOREckeJ+Jfq6uJR0QB2g
9XNHfxFVuzyxafn/OTuT5jqRttv+ooygb6bA6dTbliXbE8KNTA9J0vPr78J3UjpS6MT7DWpS5TIH
SLJ5nr3XXjWXWZX5qqlj72CVRRzqwJv/fPwo316Kv563ttk2AZqewzDGTvUxwFhxMow20UJlD6Vz
ylaUz2GrZDs+fXy5t7s2XhnkBmRQtPEBJr4eJEMtR9IvlXe0PPEiu8phsJb08jemNHERFLrdxv3y
8TXfmZf5LDjF83H+q3GfXbReOPqNOakpsz5oOAUbfXRDUqoloPR6KtLQNXotJi+1n8iiEAYE6TlH
ax+W1tLWoQCcTQhVWqRT9PEve7Pv+QczBLywkUHwrZy953zMVO9PBiUhYWa/8rm0/uKcvwiieecy
r96x8fqhE7KGfH8YSoB77rMWT80xLzleZoCrgHSRD0EBRSexyPrhtcYXuLLDdUdwFVO4OcKsbrTi
Gsyfd/j45t8ZedwzR0aK0hROz/lKfWk4pcSWdjWLGMzbwgwalquZ31lZ6e0+vtY7ey6qYS71fkj5
TE7nFTGb7pfpr21ySrO07wLkzQNGRr3Yb4ser3soxx9Vf7uS0DD0X3Hrjd7+45+wDbLX6zEfNIo1
Oon8CERTZy+hIx1Tl0Z+Vc+ZjRDSAzWf6fGuy0bj2ALS+D88Xuob2AqYQDZ8yOvrpWnfCM1dvSOZ
FvYtWYH5TvNIyaYLcMnZ+86tMYC3UxGmSvZnZ8O4l2zNSCOwjzrL3BjMo1fkIbnQRfXoWeT6HFpZ
qe7CHPnOTILJEPUypokNWbQNr/8UBAZ/dTs/NcUpa3zjoBtkE4wee2ijnONvRBf7j+iU6s8fv8Q3
x2JuE785zYYNFYz5/uwtjnrmFHUt+1OzzZuRbcSOHljtJH9oG9U64HTYPazTlCfYe4rE3ZWrLWnk
SRG3O+Haw5M21QUuH1/2OF15bI8f/8L33gVnUkRqOq5hNvavHwt++CIFC+AftawiXs8HBztyZrwl
9yL+3PSV/n8YZuChGdr0efAXbnPPf17DOtTL6phJcopny7d2BDsUuIrWgaibXCSke398e+9MZZxG
cVRQC/SpE55tMrRl0pupnOKjvVqdpFuXUauLTXwUF4bXO7PTP64HVkIaO/p5Vxs6C6jZmgkj1rVk
v3BSRsqomvslmb0Lxd/3BhUHGhronAgRy5w3j+wpJo+XjcCpKf8iGe0OfjHNV2uuk/Ep7aekLHOc
MIMIJyvTnjj1LOEgENXWHNCDYfKSW726JJp57/OiGbENdm6f9/v6vWrK5cDQ+CUISU/urNlt7glN
gXM4xEvIznsMoCpf4v1Z2+dzNklu5mQaUg4fF5X+11eNCZhqCLSDSdBaRO2O5kSMSTklX4yZmOxd
K8vO2tfoXQ9srE2CIEuyyXrXILmdDk/yt6N58x0MxlxeZb03/pCjbKcjojZispbOXj9V85rUwTIR
pLZrSYY6eaXMnpYOAcXelEbMicSP5w2Q4cVs8lDD/OqpuN1LA7pU0GQ2mS65OyX5Hn/l8lfzW30O
4kFD5N9TjSIHPFOtzdap8D+x2xbkv811/rMZ8vVxFKZ0Q6dx2/TCYH3no+eboIXAd49g5dyW3Mf5
wgqAClE1U3xIeuuB/lq5ryvIiOS6+hc+wne+DehwcCu3/RRkgrNJsKgUba6mpk9Yu6BHxiqrg2lx
5FWyhUl8/MG/sRIw44Jg3tIkN1Ue38nrIbG0bVL4BoLepihkf8j7HKZNblQL2T26B/PGSmlc3qDF
qseDrdfEPdSlY7Sh1nrAn7pkNJ99A090MJYZs9LHP++dz4RSDj+RpiJCrHMEd55oBcUZuGB1Skwv
+0pPRd46rMM+nruiDhifZObheSkvvfO3WxoTqQbNN/Y1lEUoJ71+MGKuVlHHdnzK5tHfFfEoI6rT
xh0c9iSw/f7Fa0V6Um69RPOS+/dNn1wSMr6pytv8Bv4BbUflj3Lo2cqv1f0w5T4+1LytEPbRuMWl
vO7Mnjbn2FbOrdsln/3eoUy0uruGbOnW6y71Bd+sCfwIKEz0sPF30CA8m6owreXaTJP8ZLONPxiL
k/+p6rT8/vGbfjPouQr7x60KSvuM8/Xrx+2RSNkZw2qfcmY/Nqq2HQ4EQRFf3PlPH1/q7ZjfroX4
h6M0X5n2ZkOVjH1sqn5FICoW88qah/oqwS/7fdLy8Ttc5fiz6xJp5filc4+PCN83XtznUVuzB2LU
pt9e7o+/LvyoN3MzP2prJiNbxfONref1A0gccHeTvq4nsmPcGxih5rbVS7o/LZvrMB1Ve1N6ZAjU
nvHLIvUynJQDwzQW2fHCL3nvhWPc5OyPTgo14tkqYRo5svOitU+ZyI0vJsXGqK6K74TBuD9sQOJM
wkWLk9hOwtyjbZep4WXyzXq3WL35lOq2OnS+MV6A1b43QHCdsf1FB7IdN18/n75lepa6NZyQsC5R
hwX6lpV7Oo4FJ/ePn8C7l+LQqG3440189/pSwl1X2bZyOVlSjhH+Ak5OjZyPo5G5l+bf8+Ykxg7e
O3WizWGAkuhfP/k/OzzI5C6g8sw8+fjECeRcs9QIyBqr3WD78y95jxMHIvnsQjRdlqEPU7Nf/H1h
6eMQAh2a22MK5Z4+fU2aRV7mhtwR0DCuITVDeSpJ3jiVQstuM7cyptDv/XakrLu49z2urQ5e5gzQ
QtC49sLS6BojjKfEe2lJbHrRVDv+zibdaqIlLsSz0OuS82wv7FvyS9zfSgwdiZh4dca9Yq94hUVd
GEGpV2reSeohJtGuk3PfEWv51Zep9lBqmrT3WtFP2T4tQIUG42h1VRjH2vpthO2sh07JAc5drqp2
Dou+YdpXzT5pBxh39bIDIKDV3+aygm+k4JsTP+W78R9c/BzDZD9/WjtneZFz1f2simHYUu788o/R
6X55TEVrsXRobvXV8ZlsIoqX1h8fYocVxm7SrLupdyYMNbXQnlTlKSuYgb4/u93iWCEgUzM5MP9D
0DW1bgFsmMbpgL26EH2QAnYvg2Yd3eFL7SLqv7O9aalPdHZ7+yhk636v53kW3xqkvnh1nGYlALx1
1EGWZJh2hQhUpoorYU6k627YZCOa6Q08mpLeeAiPkU5U1aqKVHgt04LBVyS8tuXSVxTmTCcPqrIA
y2Epw6P4AC4HKUEFG1x6zXgo9W5Jr4WTtBU9rTlJwtJZujiq+gWxDm3xsdzFbpUM+wwopuLvMmJt
P0z0JlCltOt1Z7bpT8ca9E84jsznCX3R5RbEOx8e8i5wWxuxFqHk2ZrrFvko7LgVJ2n6NS0Gy2xu
wIyvemCkiW4TXCWIM7WE6XxxJ3/D1g+kuYViXoUKG5hxdyxk6bUSq0PcXJpTAVf+FsEJJxa+Swwe
8i5TWXljVNOYB4ocWzgRMCaIM/YLnB6T2TQ56iSUZXvSm2MEwKKrH0pR1zltj8xDFl0744pua5Z/
x3ryf1KIdoltXrXxUS8X2yKjq62+aI3vd7tmGbw4nEdAhlGs1v5v7NlKHYhp6P2wT9d6S04FFRAM
1mKP4dSa7bKn97hc17nVSkgTa0ss3JwKOgejFv+sJ3cgvtaxyQImDtW5pzqq5eGK6/66IVLspcT8
OEdF7Vi3S6qQLseruyynwlpqO1hrz6v30oN7GgAxHJhnTCoxG2AjYWIYcovnYHccPuZicM2ghW/g
7WSTN1+0RNPvk3bWy6BYLclSxNIUNlaSeUdRFKI7ZJIguUCXXvagprH67hL9+BeqDopLw8igLJRy
eHE5ymbc+USqYeomDwlRaC/KIr8eW6jQmFqg792O6UC8s6oaTmLUIdYiUPiTfhQY1Rpmwo5td40u
2iB5XtcrBoFsEwLLUvfHbE4NpINp/Gai0voxZyiYA03ofQYNOseotDYgzMJZ7z7nY/5YI9ZZ0P1W
5vNQFh3qjqlrcFFYeCkU8WakQFrw94PE54bGdQHyR04lwROiJs2IPfJB5BU8jbmrmT8YKlA2BLne
hnnVi5GpFVkN6vHBc+o7zoAyjcakRLlYjLrbR2JUkCSdTPkk5wgTVOgyElYU+HPaarvCTze9IjPY
TeZl3hDl3bx+hkpWv7BtKfswbr38q41f68cEkf7bpv65SrVqkAFHewkxZTIcrPVOSWg5SyfBadVg
eGGegLshcHoUX3EtdnbY95x7qVG6tGJVDn2I3VeW+hFbXlWGfCdqx+KHCyGD/3pJG/32cM66xx4M
0RkfPKXKbTPyn+WvK2ukytnonrayTxJ6fbJEpeWUIG0cBUUVmqJaPAr0edHfuPXYh35ZV+QV6noo
5/gX8cXq0JcEmX68B3hnEwTylMMeYilqUudWqQHcYVrMuXuiVZDO5GgO3vdlzP1LkNU3J5wNKQjp
it0GItE3fiF7dp2RLepwioEE39ZrbkV9R/MolXqKCGTMdk1td5cUm296WSaqLsQuSAtRWlBXPHvq
Zop7P1+801L1MJTs3ghHz5j2CTHld3KaH7yubjjRuTOhC+kltNB7L53mJappjQcMluXsXNMuTI7T
kNgnEoy77hqmrTOH6HbJRSQRVq1sHWJDe6m6mfqqbua/fQK8JkagLZdPcGpm/YkAFScB8dax5AEd
IDD44/f/3tkLzTOr83Yg4QR4tgtOYTiwIcucU7uwfqibyO6Ivitkq0UdxcFrX2vXUBWzF0yXYoT+
+Ulf1Wl4PQwKTv/sB0FInK2Dees6KAIUASOzVM99kvXLMYGJ9VmNrf2LVAHdZQJnX7Tr8aL3oZZI
lRPa4HjLPm7q8U4nVbqO/KliTyU+gW8m3/GQGI7KiVitRBlNgJiIYSReug8SjvJmkE1uuwHF4v7a
G1MrWOPEZZp3TGJ5+54kUkx7fhx5gwNnk79pKjc7f6YdvZQ8lFu9aPheZdw79m4qurakM5x3WeS5
i0keUTLBZJdoxEuitWX31yIqZ0KCyAzILG4vbABzMTBNs/+sytDujMQLYY2Rg6v7qx7lSvhfqOc3
gKCk84O+XnXnkQUvSSTXtDasbI0SOAfxStFziGmOFl3lf+21xMS2bmgtLVOvp4IsCA3JwnpKWNBT
KhhGJJUqiWD2cq0MFj/lIUzjeinO5J3PfNvcb/BW3AicYV5/cGrQvLxMS+1UGgV1C3OMc+hWHnT1
um0+TYjuDg1H688fD+K3V0WxS/UAdRHgNkbU66vmdLsqnS8HV5eby9BMFc76Sh8fZstWUEyx1o87
d26aSyeot9WTrWZiU7xgveBLP+eWueyXy3TzX6DxMn87WBieDSzkfysl+qtBZGXMoHVjeaxsS5C6
RB9L7Tq8Tb8/fgJvqajbD+ETAv+0AQ3ts0+p7wVoCNPHwufE29ruVctzl0NPj3r6CCR9SwKKo6lD
1xBVSUEgOEkR9o8KjewXGdcAiA25KIT6Tj8+VA25vIIwdDgDLQekwKV7hz/NX3p3V1Rz/40k6B4k
NpCAKko1eFpDQ33mwtz0ph7JPSHUMelD0BhC2Pz6tUopPEYuJKes5bDSSceJ+iabbwzVtJ+NOLmU
W/FWxrRdcLNBshfGwXveloGWpi19AcSpnIw5/ln5eSZ2brzU6m4c0ixjl2H6L1CpJyK+cZjyPeaO
2pn5nJMpb1h7mVfUdxcgEvNuml1zDqbBjIfAqCAspz1sl0B2eXWtiA9JeNZWLS6QDLYl5dWUyi1s
TAFUDRSZAGW9fmYJS5GqpoWaD2fMo+73XtQkVno/i4SsZi21b9LOsENrsP7noDS04C7ETnyFmM7o
q7y+cjolLpbkFmqOKMy7RJUux05neJgmX4Qfj/Z/npLXd8lsR5l0C23gSucWdkngSRrLEonUhtHd
mVNCkUbQXhkC9EnaynnPFxymu9H+1neFfbP2CjBzsY5GdQWntbSuUqgmcyjGWP81J7NkB6hIyJlW
DvdrOyY/5NRQDUgdN8VV5qWAeGKCaa9b8t9+0UlZzYBXaKZhD61SRm1i+EugVKLvq9qSBhKp1P9N
bI453RelLadrCiC+EyLDm42dozvT98zPiSaf89jPrmlQkNdCp6Z88Aa28nHtSPB1xfqcpNbUBT4U
YhEt+LyLY1FZ6tdIytvnhdTg7+2g2qdYS+YXNu5dHxg4b57TKaPJ8vFDf7tTANHIA9+ISBu54nyr
WOO3Jgc6FqfVV86xzN172XvdHQvfHFlGtkSqtM0ImN6jrg164PYmRwSamruPf8ebwzMPjbId7x1F
DmPurE5LH6diIzktpzIVotqjEtLnCK7MKoNUeHR6Pr7ce7eN2pO2tMPAhpN+9kVxnq38bNWHU5an
8j7X5HxYKaeETlFke2ECQGMJNne8pjhcHEiy66y5QW7ZlwQY7JjffNz6P/QQVTSqw8b5amMYk8FZ
nkkeOv0og7zIBqpNBvE2dTsFWuNqh9EbVFDblbdl0dX9FY/I/S3l0K5BEac4eDAsGs9FXg85R21D
hl7ne4dCVb9LMb1oWY62v9tOeJlZ/DJjXf5MGp0o5KXXDzkGB2Kpm+G7GecgfyhTfYUgX99WlbDQ
so9LoOttkQfYwfoDb266nqlPn3TEfmEdu78rVa87F8fiftbddq+qoYhmNXWn0vUHGnIYSRLyQVEB
Ln8H9uhXpi4KDrY1SdCBRZzRp6a2/qAhNW8mdx73a0NighM3KBLNuA08q8iuu07C8G91r955bmzs
S5Ocv8CMU4psteaFrscB2MBltG/jXAvXyuNzGyXeiFSbTl1aOVGXrxxDi87gZJD3d62ed0885To0
teJ37ZikaQ0lSyWp7NdmZXpRq4m/mCFFVKTmeu+4sfjkjIZ+Y/ZAHwY18CGk4/rJz8US1EtfHxpl
4NiierMzdMIrh4leflXl7XUpk3kfl4LUN88S1M2MLmpn429Sx/PeW500WAYcM0nteJ918LTXE4hz
ShdEZjfVlng4DMk+L1bnfnD8vojWpkWkOvvZp7gZAbhrbeHT9gLsCgiluEFo0fK67FiCNkn6mzm1
611ajLjwV82+oW4gIjWM+j5XQ0UWvNYGcZUS9uVry85qSJLWy9jare2aR2qt85N0dBEYSqsOpTNN
B22R89dp7rPPTtMvVzz64vPSyuwO6m5/GJfYCeKSyPVWVMVTbJdD6CM64Pwj/ICUmDGws3bZjUWi
MdvOSdhmmmDf27AqM/cFaVm5QHIAsilKw1E8pOOhITDoRmWr9iB6FDLjRKXVVVJ/0IrEj5rUxVbg
9n2YxVXxuSx1Z7fyrd35pdGngXDRwleaXrQhjTdkB3k58ApFL8E+aMYcVWyiT+Y4zjel5X0HPyaD
0o/Nh7VYXF7L5OXR7K/Vt6p15L5eQUhlGkwsbmtKT3Wvs1IojuJhxc7+WIxG+5CxjN8QZy5+CsVe
K6gQ8mR80KndRG3MsS1CLr9c5W3ff63cyg8xKxRBJow0MGs1fx6Frh9SK+EAty7+XUXTbGfbBAev
PbVcik/ZaSvlRTCVKkyJDWVsYk6uRbFqzM61AGFbW+GiieSYJKNOBZfqOrbX4VuS+BQgXEOhxm7L
H22h2PLlvnxeErc4lVlBD13QIYV/2eAowbFx3yv+Z6tC5G/2IMkoIWX7Qi0UDmk+2qHvtGbkcsFA
T8t2CPqEOM2DptY8Q5lggcOdJTQxSmL1mCBJGBxA5xoYLhe4pK7keqIeNkQYGExedhJ/tddpjtzF
4sw8e5P2jMFc3tI8oMxSaNajknNyNIvF/Eou93fKycjf10nl39x2GKlKg2H4lnZa9zmtquq666WM
8Ou5ftDkC9LjmvHDlAl7KfEn7EFatVPAyNgkdHxEdrn+tIfC/dmt/vw31zoJRqicDmvck09ddXpQ
0UnbEWsy3WAEMZ5q1+/2tpFqu46vMpqZ46NJjI+tZYtwBZ+CMqAy6AvoM7txw5r2S9E2V1VlfJt0
9nHwePUwb3V1hVaat29O4yGG0BUmRcVfIDo8Q27eaH9cpxI73YjdE1ma5vOo5j+EzOS7paqh442+
+DHhpz0Yldke/CktYIGL9eQYhf1ge7n30AlDY2PSWHsIUHaYWE4WiiT2dmYKWVj3Z9C+wjBe8na0
zWAdfbn3wOEdTblopy5XzY21zjNoM6KydUXRKmp6EurWueeimQ31bW7TSNXDj8RS69e0HNYrs4t/
LINv7mnC1FeM++bQlm1Mdbrsgg4GfNB4UgsW2H473UwoC04EZWmt5j2w3xrvRBe7O7Ih4qMq+/Ve
IO95EMildtngChE4oAFTBEXlNzJnLvlO3tsibKwW/JTsjNAznG0RBteN7R5L1SmJjT4EmSoiRwdA
vBbQ3HxzbBAXW3Lfxyy1zBlpmMYU4VXFSv7xZuW9DcL/b2FT1Nv2aq/34GoY6IJBhz0xCVHkMA2p
rnO9GXvKC/007yo91Z/6eLkULPTOnmzD8sCJpaGBiv2s0EW+AnijzHPoAmUYfBqveTK6pD6RvOhe
MrK9qVhu4R/UUDezI6Za9+we6UCsICFJXeiWJe52KufEuh/WdBn+5+MnhSTkAMh6cWFg8Xz9MJmy
LemMendK5rU4IdSxH+cKlSLVE9fbzVqsXVBwvfMUXTwf/1A83Nn5Gd7HU5QmPUy0gcgtMImEWyOF
syZRsvqtw6W8trPjNR7EbchiDNuUwxD4zh4kEMaxStfUOq4JCtoAeIX31TaTYSUaUm9lYCq6Af/j
+Ny+EZYM9u9wczGVv36khT+Ng9FU4shWVUSDlw87v2cuy5P23pysIMllfeGTOLtLPsnXl9we+n8K
7zQv3CLWxvJYEZ1Wb/1I+zke+lq/NbzMnY6d04tL3qw3Q5RrsrGFrUZfHbP+WTGmceEgO35TwP0o
Y86owj60iUcu58dP8814+XcZHCOU0/F7n/v6OImiTmtcdZIs6xPlhJwc6G711kMJAyu/dBDaZrFX
h26KU+i/KC1skkl4J6+fpPK7uZ7Gkfx1pIb5rh9yrcGfkvZqCla7jeX9PMfGUzH0yVPWLYa/98iQ
6wPPLJCX5PEIZ4h8oSHfffwY3kx6Z79r++//ecNZ79LlUUl2Vfol+diG2e3mrKw5Ba3xfaxgZyR9
60cfX/SdZ0+ZY/tYKeujXzv7eGqOGrpULDeF4U0ElBsg1g/N7Ce/XYQa7YWrvXeLtBGodOAKA0J2
JgqRrLmLYfbJicwKWYXDWll2kLQaioNxtdOTa6SVHhUyM+WFK7/z+dC7YEri+MvLt84+n0k3K61S
gIWdZNJuraXrDmuJHLxN6LtrzniJK/ev33A+yv4ZtPHVu1Cezi4YN5BsBA2Jq2EsfnqmmYRTqS0R
pQlkYOZC6n2xLKGl7JKAyUyF0D7YIteSzCateYBQW4Q9euaA3rF7+Pidv/NZY9qlbQ9fe7ORnw00
5jUzlr6eX6UqRo7H8jp9srS+upT49d4zR7W1cRUoa3PJ1wN6anU8x0JLrrgt67asymaX+HALGqsa
fnpG/7+2APl+NqQeTaCt0Hquve7SeNEIGp9PppfwRftuMyyB2WnAGj5+fu99M/+90NkuweqTLlWi
bK6Gbl7wiXpa91WH1OCGzNDqUoLkv+7am5GE0R0xNMpPbvH1YyxmU5Jy2lAt0cR6Rf952vkcAgMx
W+RuNDY4Ylk3UdLq37rJzKIyQWkxzONjT2WGo81CTRDn2cFBV30N2UmEcdehs1H1pe7wVhp980th
aUBWgqZI9fn1L93wIe6qDPekNxLFf8ohTcTpcnTWoT1Wmb/slOuvmDxnbL3JRUzJe+8FrjT2cIcE
lDdzGTiCwl/Gyji5dTFFwk2Xg2kPCwD9xriwGr8pTzPWULWREotBkZns7OsGZV6sMIark0pie2+P
iVkHIreGK+obaFDTylxvqOCQ66Yv1e5/Hn6A3rCiY0OHU3T+WZluoixEWZguan9+zBmIX6feZnjk
9iXQrLFNyK/fKKs+Lh2UjqwSFKlfv1GxxJWLgrK8Sq1sqCAWq/gr7bqxRdrkifyWxJj+pi5Xd7+W
ovzp5gv9AG/y1cs8a1MaZuTBiQilyfp3rcz40SIvsgiqYum+DF6xPOYDdafQSVLR7SdQkUCTO7u4
FHPOLP/OfbDgb1kCTHsYJV/fB9VxY5g0RCDbIhhNRp9EdT1TVUPVH24O2UjZbRPpcVHumLI2NZKa
A7NKtRCJhnnj5POPGH/tgZL9uM9NlWJlyel2poVFnb0C9Mf/H3TdOF2lGJyvHVsVu3huBMLr0bnL
cj0+GAolx0CdPOgbb975WV28SLEMxOSMQK7aJD4ObTxFRiu8iFJofFsO/ogvKqmjtNW7/agV2WGx
xPRQSxrZ9mL0V22JDsQGSvHYgKi6LuNRO6oZ1z4SIu/FHOaW4IYs3nHeW/ataRW7WWblMcdEdFzd
5BvtKA3LiCZ3KNgoCcc+dSuZep8KQ4fST/P+TlaJCxnH7651q52vpGHn1ymNl3q3usTpWJTKQxI1
4A/6/k+tlN1D1lBBz2KvvIYbmZM0NXm0rTkLtCKfQ1kOLnwGxDSCUEIa9Yb1YqS2RkQp1WC5gLlV
ZdHv83LR8Jro9WdCfWg6FhRlUGxRrPQHpJS02k5dr+ZHvCLa3umd6WikXQzV0Tb3/TL90lLynchb
gp0jxg3FWFYPCEVcGaa9Y2IicYYWYR36Si3IqjULkWcPaJeyMhjrrL2dWYmvm5SHp9ICQuwwm3eL
HOxbTWsya9N5Db+XqWzv1GSpaMxiKlHYY0IlupHubWKRwdMMuvul7Sc9UImmcZ4dn8TMDdrZLO8b
vUuDZOmXne3E7XGQ3nKUE27xVqu7m6ajUwdLNtnHReHeFyhLT9pox1RdJ3u3TrgzIBA7QVMk6tbK
zYrSgu1FxuKP9/REqQvlzqNyKZdxUikwVcr+KOxu+OLQ4idPXhGI2sKcDfLGNJ+LQTe+jEv2MHUZ
jndh5Ncawrd9Jpfr2Sbkmw7mL4rs8dVQiCpIC8Peoa/RD9L2GPmY05ZAS70laheqLuj/8aBknXZa
kqk+9bUmw6Smc6w5hROO80Brd3K6o4NO+NqezRxd39JYEH8Is00GE+R+t5ikaHXYBZxi2YEXmG+L
aZI7o9DmbzTP9chePH3HAbv9vijl3zQqj4mZ8PWfeiX9NML0bjyltYMcf51d2vdVj722T24KFoSA
p2F/daHehn2iebt6Ts2fPgzGgCLrclxtALJbehXaM9nd+WrWTpM9uIcma9xbjUH9kPbeej+UbnXD
GNfu12V2PsXl3N7pbNOjONOtR5S/WSTTtTlJmbbXg9QndnwkpuCmhRHQ9O5+7PLvRUMExAyTabf6
XvNSC9wJbP3uauii15D7fw+kE12tJrCtsuWPemarAqHoDCyW1YcO1j82Ov7CROsgIMXi4t7WGGef
G0o4t54/yL07mvo+YVn5lORje4cAcIURwyw4L+tz5k3ipwv/6jibDfMSVcQvdIldxjVFzNU2EStO
sXXMDUFPxku929EYlvscVMY3ZzEk7GBPXucAX4JWdc3OSMV3dnx/urz/3qrGuxPofsKeJ8kzrPS9
WLyF+NJOjxxaujddbfk7Er3cS+fKt/tPfJAYyAjgQ/nIhuT1pN+NhU1mmL2eeo4dhyoj/stOTeOq
jP1vwjPUhYMlZ6Z3lkuKLGxDwQ5QETq3rqneIqEmdR2uqNBjoZPc9fHgh2pV/r4u5/J69RP8tjN6
G10J65rFnNzGpr7ynCHsrVgHipGYT7QMQOeaRgETzyAUxKqT3+MKskAl8tgt3p6okWELiWW4Gose
eMILbVQ5uxHcuUyFfddUrDBKGg92Yxdh29OMHXvrBPIu5bxhLEG1Voc1Yw4xPegyY3y3GPSXlnr8
VUz19WxllBlzzItY/fJQAsYAjrE+olm6NgVlVGO6X5xSRWnV3zdwUDTRLE8d85cw56Mh4bYkoquO
VSd9VEb1QyXkKfbmiH/74rvZvSfh77rIeSoDKU1fkgqTJFwtXpo9AvHfhawKBMSZJ2003ZW+qyEL
H62ksY78GOdvVXYGeJPCQWvXtfTaUlNYWPGcBD/zukmMSF0vMWqX3/rBE5+0gZPObBTJn2Wyi3yH
fUrtdDU4sLdHjXj2ApV9b9fu3lU4wvXUrbhLMy2ROMkl+7xkDO2d6FIH46qZ4ezBxXRFnHVxHeeS
pCAjXpF8lvGhy9YeUUoxAhZlFVxdg3RhE+nwKDYhfOIYT1k8m2EsGoL3Slmwe4t/mPQrMNiTBwfT
/jOC1me3zPyQUBxArOZzK1M/Z85iLcE5/UTo57R1S8n9VaY7UeiaYkLsegmabp52ZqldCc86pLON
SzCD1AwYLL2e2jSNCFhj75MUxh9tINVOEc96yuq6PFUrSERfF/V9DsKEHzZs1oKqdQOF9Psg9aW+
wYEw3jR1+71qh/ox9ewGFUJWHiaH+HF9jbNrZ1X6VTqhE5DiZUExdRi1pY3UWLj081pvw0ULJ5rk
Kvf/j6Pz2I1b2aLoFxFgDlPGzspxQki2L4s5F8PXv9VvaMCWJTVZdc6O3JAN0bq6Q5aOvcuMB7pd
r0vb/6Pe3UBhXMHBdpWCyB4nHORQ85+wNY2YY0TQ3WQMwZaqqgia0XEfuirXX1mJxqQihTFG5J9/
qUvL/7eYfxYGsTBbshmPhad/yrtqDDuNiJ28yGIDf/tVbsJ97DJXOTSLkICGNXr+bvMCGv20QFoO
P+A4tVdpZN86jUWxa8wow6x00B5yrblbNMT2apfm9D7aefo2G85HNnjdERbH9q11HJ/TxesvRIOr
R6PS3MTurPJZIVMgzFQxhE5LsaHZ5DauDr49Sh2sj8Isi5/FcsYH1ZODb1WdEYvOc77gMmSyZ8js
Y1so2xg6abMwNM760hx46Ev6zXZy0Xy1ndUzBRXqubIxIZn2pqDGLjZe47ZmiaR2yoB+KrzIcJo5
MFfOogKBcsD71UHqSf1TSXf9QEV696/TinoNtnlQAxsdCJOyKMOuqysnqnnlSIqCsHzLdJUo+YYH
8LkzckRXlbNftcHeHxyFG3TrsuUlxXcakBErniYvyxPIKwOL/KQc030qsEDozqFuOuV3bVPzR0Ws
gdIdBckTJdBrLAlu/nWRmL/JUezRoBtF3CoL8vTSyJ4zGld8PcVPQzbY+CcFtTwT6+RexllDc5VR
smRZxfapaLBNAPtLMGtd4Zuj5yQ5DNxD0S1m2JW5zflp/OxwEQcry/DDFCK/lcvdU2jwgAO3o+Oy
0cyB8gx/C9expgAqSj5JIx1ie5/E1SM3I/RS2/lSi2I90TCmw0NrS8zAg55xrurneayh/eV9Kh20
zeSULhHQE3DIKyiHCbasa0Js1lUbMIZVYZVO+7+hyBnBsEMeyPnLDt1EAh2xnOI/+jduqpoJvEfW
an5mrqxu8DbkWJrDyBBfVuI/4rv/E9WKP5NnJspX5NmKjcpj7+2ZFcPNntfdrA9L5ildpOSzSr+v
hfq0s6zuGVdUKBV7+UeVCkCwqW1TsKRjnzQZ+tPB9VY1BMRAi+DQez8Nm+QK656IkbZep7zzIqto
Sjyp6ojESW2IbtRZLqyVwSdIyw2v5pJxxvpETIsqAizc/qTemnGFWguUvi3bMy6kJuawJ4tkXqfu
hH7GOaltieKjGF0jWCfbe6KMa7rnpw3+aDaa5Q+lTlanIfpKOWhStQ/g+lvseG2OrF6dtLDKNQeR
4VRPcbpNU4hrRvW7etOuueGIKxIsBuwax3rl123h6L47ZBs4ZpOF9t6h2hpWcokXazplpqeEDoM3
L5fFxdb0tfPXKtzxkO3a0PuTlFxqgnCiy26l+xeYhY4nwF2uDv2Cud+Y5LIhgr33hJrZfBjNaYYS
bIqIch9E1aUjIn3S0oulI1Ab4ZTrcOiyeuJAQMVXdqMnA48qos4v57yMrN5enoetXy/5yCxCL0F7
38EKffFTd+ZwLTf900bkqZBjVQyh0e2ji7mlc0566zQHu0DaUeLJh1vpiS7kpZHZH5GJ8rVPSy3A
C8McomZMPOaca9EymbW/8yb2EJqMFkXqq+uUrGvJw5v+y3azv7D3J2qzls9razBEZIuIs2z4Ss2s
TmZQnD+jN35rc/k66OnFEc3BsT15d2tdm6I4m6N8rTrrKGY5nhWtdR5Tewk2ynaMggLbjTJsPSvQ
rkikww1WKzkMn8bMdQvua/kKbil/6rGFWTz2md6aviB5WCvMN4ZsOnN5ahgA+HXk4107fb+FOouC
hfYgVhPBkN7pGF042mbV3LHFlS+G3G79rGyBaoiHBgtaptx/ydp21gbp2/MWkdXwM6x3305vnYtM
Y19c3oXkAy3c7t3KnbdlUN6LZkFxtOo3y5oMH5tEHvQ16jDbXOpAMvEzb+0Y+NLMTyfzwcq0AKTi
x62MF7w6RjSPGmasJk5dI1SEuBhyl+cJzdCUGV2gq6ILU1dKv29ViFUpnPSPsjVdWDscFJDkzjuK
jvTB1smAHnuBsQH9eBc4ok+g30O3aJQQY1OseKhuRFajA18pisz10kkGaX0VqkxYr5Ia+yX0Ipte
8UTUciwc64K3SoMZKw7uhNdvN7+dSjkvCJIf9bTqYr21Luw5Z+G4W9LpJFkKD3nLbL8jKgFyyX6q
AX15ZWv9Dack2ovC6s/2IBGeW/3LOqUmQt62O+y1/rpKOzFqedVmhCEzd63sj45W8xkvibThOcjz
812wUY7eClmVw+JNpmdcW86jGNQmRARKAwvLVp1nFp9Gjfqk+jTd5TmXHFgF6eVs6nw368OQ2wkW
RXQvddIXxhNO7xdTL2OjrF84xf6SJBRsnHQM/SxIe/2P3BMfUvifsZoIC7r8kRZkv9MHtCA73b3g
DQ0GMgN+39I5P4QxBznHjtpqg+8WaVLN9QM//APBkFfFzf82i33bXJNoiDUmYO0vwYAvwtLY8pgC
CKB1Rf/Y4DhHJ2P8yEoeuyV/kGgrZo/djaIoFhIX15cqnrh9f9R1eXbXmQg8wLJYM/ZrU4kumJz5
jNy2oDi83OKR6XfJKNBjVqDNsGp+3a0LjV1/4Lr7RAEFl1Znw41QCStZFMRdtQSOWsWxXeyT5LHk
7jAfepGfpqYK2Ttj7JrxBDqXrt5FOHlk602Ytz2bTXEXz+0jbhNRHSp8fn4q7DdvYmjw7PlFszDR
26ImctHiIbC2LYdotlk0m46Yu9x0DpMgusSz/wFPRzZN1yTisY4sV+Z/mHe3B5xov1D0R6Ulbi0I
d7C42tPiLImXOvi3ObBNJ0UhJ5ffEdWVwHwjXBnIwb2hyfje9TneB/PI1f80gYzkRXmZl4YCtBz9
cE7hIfqu4qpsXlKWRNROfULKxp+1LH7FlD64ExvSWt9MUx+DjIjhoJtUGe3kMMVeoWOJmBV+Px77
gluPh6Xpvjw1nf4rR2yCk9v14dRseVB03rPY8tABogv0e1mtLnm0COi+uYzlmVZ8m8X41rTFbyGd
78JjBWpJqjSFxZTiXTvFCfVZCduWpISqZgvaw3Tv3GRykNh3qNUIPaYWcf2HfolcFodyot6gPzvf
+rgWZtS0WjRW9qvRwmg1JtNd7TnYRnibAeX0UIzkMxO9heUNKwgiK8SOQ0MXg45tsta8gFABx3fL
6b3pt46pu/4ouo22goI5T+lp0esG+WvUnooK1NaRnjhK4PGjuNN8pNkUzOsOmKpowJY29aeOlBQA
Oo9VPFvuelAOcBSkrbLd0tazYIeAHx2tCDIxPtLUiP6uvq0UH3slm8ne/dXc+WXBc+8b0xAsbVZE
xrA9bHJED2Z0V2uqvkaDw5i5+B9azZSbpntuDXPxcYwYSMiYpOk3favAUEyNenLi+5KqolpWGEKP
N9G/5qv13Nk4S2auq7BN2x3nqvztCZgHi1TOJur7cdwmGgmwXfbW8NoA3nDplhcKV6Zg1PhgSMTF
caRgsGqvZj6Ek1GQ11KZ14nv504box8ySX9s+iNNwo+6BfGdyw1DF49TVWwHeqmO/FTXu0FTHVc9
KHKuCfRNTSL35i9jOFmYzV+n0Y6sFcoV3yj4eMMi3DvZtdjb3y1Ni0B1+XDtaonKkp2RXjQ+Hhcz
+t553M3rJYV+BfkTbWQXKkKnVmkwzxto4WxlzVBcLuzOgOAX1jH1Jidv98dJWEe9bK5Isxr+bQmE
Zj8WWn7cpv5AhUWwjM0Hp7S/tlpcFekYpnL9LCrVCDPXXU6AVf85mkLh9KZo/q7nJ0PdXsHIg6y3
P4ohm640MmqB5bBHqZWH1bfpTvp9sq08e3tJa+OS1ZtOVk1/kCbtLNXgyEQ1mj4YFXASbUS1DBw0
h1j83/vRi6VzD4qzrm0uL/3cvo4EVRzuXjRfMQpmRWd0/b6zsPK5XGQNcLLfQ1nlu3JdAKgYOI+G
mZ/bTLmqDLIIe2VEoaMFcF1LX3YchXVvHoSDaZWvf9jBnA444zp/UbvBH8zlbSaHBMu06VThnHJ7
mEr+xYDyQVIpSm/HfFy9vghBd+1Ese/Hk5wuGC4OjiE5tTYdOWmP+ZrK58qzAlSI/rKUuD6q+bCX
WTLUxoGWs3e3dVH8qtdSzr7LTK8r2LVUrYfUMPnj6FRkA3gNTzLuP1yuOq74Ssyvblu86foWl+wY
FsMlppyW2ATeZaS4Wh13KOFxGSxOhGtCP+TM1RgGzgKjt1vye2R2xAw02l+5Mj8No/avSLN32d7H
AlLkui7/ZL4P0856FvoccW98kI4UVuCq/mLuRCx6ihUu63qVyvYmGRibUXn2kAIfR5z0/r7Jo1Qz
LrzxthK/DF66hrr9Qx9JzGSWoMN82tLtXRpk/lplmszbyks5rzxbS+TW+fNULvnFWUURwns0gZpn
SKMdLt7cq7uwbaYxavLppuxZFyFKH3zbLNVIb3srrPgw00X5z23Uoz4VH0ZvaqyNhRGKvTv2i/FX
s+vl3Eh+GGfaQjfNHwvZnLNMe4A2um5j919RLAB16m1rG760Jn4MpxWhrmb/NM07j9hJo5rOY2dz
Yggl39i6r21KSVGfntt6ouVcdX8ll7Cs7D+13iRkqH4jQPTijZkBvnNCvzt9ZzUFj5XNhcyQM4V2
bb90UgmmfXjOGJVcczNxjJXfclTmoyVyYA0Xb8eM95BJZqBpfcmujkWwwV6hK8ax7xP2Yh1ocXwo
tOlk2POttN0XzI3zscSW7js9HyeyTPaP/aO31r+MfXZYe63jA43zaO3P5qa/7XOZUPtx1VaziLSV
lrJ6dN6aAvH72slXSWzdTeryBdeF9a6Z9YvC4QzitLtBpzeQFsZFpnZIbe94qvVRD9plTbQRmoR8
AsKoITEHh86Ie6OYuYrv1jKvLiO62PVwNoY8NB3rWKupFyI7tqOmMcLGsCOqrROTJA0KaCNy+ags
eO3dnfGyiYa+e5DW8lE61t/CqP6m9vSg1mZ37gzCzudmjxGYxXLuUWIzxLjjCsZQE0hZUrDj4b8M
LHW9sb0/SNP+NkoT5qI6EHHH+2aq556eCR/lagRt9NgbsEOym5O7ql6l49mGV6nVFr3RHqO3/pgH
4wev0NFZvPNOlnSPWnkcMVwuG9nFJkXi5FjoSZk14FYNyTd2NjwOFVwUCSJbLg57WivJ0jQ3l9hs
WKMlKLO09K2+jLzFOSoqNKRh4drvNvYqK8lKcbQzVfPH2fb3++MxF8XrauQJscXnoXDwkTvZTUKJ
+JQ8XFtTTwadFYQaFL9Q4MTc7MUVLXCr82pXc+Jk+2mvCvB2aOtC9Y6KOyaSlCIP619e6AcOkItr
DQe01XFJJzOcG3212+p9FT3qVlTlu1af0jaLqryJpWklqZLVvoZDpLLv8JxnM8VQYit0jLXlOTdn
xnUlMkbjomtDuLZLnLd16CFCGRV+dVVXnB1GjKmuHtN5A7glgbC3k6VzgZj3xDRtxtL51m7Tqaic
q2Z3F9mkPNJbUrETiNEE/1iDwtFuuUYJ2WpcqtmN5XBnmwpOjak91JtTxG7WJYaX8hKP9RXHSwL/
99tos33f34ijUcNtmC+8v4kA3/TSNlY69EjVBide+g5BIjVbRorARSiEF+1pstvNVUXnrHE+bu30
2dpc6i1/KEbndQB5a6i/blCxsidfyZI5kbJ5ngc9wmB7m3RiyVlVlrZJyCI7yEkNl0o5WpO86dN0
nDX1SjD5IWvb0DCVeCr1c7NlGnk6ZlivDYmNzf+lUYd2cw5kyR3JPQnvN7O6zAeevgDh50vbbhEJ
unHF9F0oTX7YUn14KJtyC4Z1eHbMmpsEHYPTwlpnUML3apm9T83jnPGQl/pT2Y/XOtueCL8lukb9
WRRlius5Q7DUz3+ktR5SweTviFBRN/IPxosq2ue1sBLbmG+MCktUqVXSFqYTic7QLlY/nJXF0+ER
xiDlM7zJ3cwiSmkf04qFtFf3h4HSypfWu0fwd2WS2yBbdJ7kbpl0E7L4Pn8zeR7cVDxCHl5GM4cw
2UO5DmerWmJFcSJdthmx8+qH7FMfQCtUN8uvTYbLuzeo3NOgG60DYG+U7e2NmiD4FY+vYB3UluVY
9l9qlu5+p6mvKDvCZgVnQh7v6iuRcjlQIQBNSiMeB4DyuhZbxCyqBJWw1chO2Z6swbhqZFCeVAXr
ID4/BD6NObPQzqwrMoUbyoikAlN6MeeyCxG2MA7gvAHGqD8a5MfMU+LSlfJAlAnODAMj1lz+DONK
XtEuItTEfAedWrAWz4/W7D3b0r3jdQF2/433SntuLS+2Zt62plxP1CzeOrd7BdHVTr3M34Er2wtH
HdDbPX9oZ5ZdmF9IfnHYOhXlSVbrj5VVZ5QHlt/37m0V4jvzXOCHrDmj04vbUTxku5fMBo3vU5EI
gDF4rSUE70xWMjH8ZU2jrVdOGlH2FQ8GmNd+FOoYVnhdpjx7RJHc0ps56f66tydo6ZZUD+vqznlM
ehpDt/ZdGHcgANrjsKIGD0djA8gtdeW71+Y6WEvm/mFICYnW1qPigcI46gN0O+7chfwbi2IiDh8X
Sb4J6J9Sk0myTH+05QbQWBm3YkC1QPZsUG/zSLLz8IDg4ksa+h8U0tab2SCWrjwX9cW0NvwqawYn
u3luyURJ1W31oQ2OrlUzX7jxhgptqbGmrot1Fp78FGrhHqhUt8LOwPDU2syyJsjok/S2cybuAyEq
G9gexjYg+pBnLaqy4lWV3de4T9hEyUnAs2R8pB3iGksj/GXPbtA/B6xVwA+bYkXKnrtMhaiNtO5Q
qsaTi8eNKV1530wUZ/2EJmEdD44yNKHVNxEFRqS+Lqod9gzGQCpWkHIPjPWCCc5i6s1HeNecuqkj
BcNK6K5L2Pfg73pJdeacQjPNNc9ZqkNNjtpI1oyTOHXThKCjsWEPLCPOegWgfePCn8J+7Ehs6Jt/
JJNv4c4bZEOIISYyDnruvdkdbGXfpV90DNIOBMhF8m39LD1kIKOlRLUYEizsSZNvn53EoJVnF3d1
LiYTjL+0v/kGO68ov8uuPqhjdiSy4cPr2LgK3QMZTO8d9xXZT/ryaxUkAM6ijNEvQ0GZcbuPDeiT
/tOnnnFNm1n72brlT6kRYgoiYZXDGKBpf3DW4r2sqsucb5e8MqjUgWTI9Jqtbu/x5TggkpsSzA55
YLk4tcX0X16WVwuK6SRc3la1+OcNRoKtKFLN/kPT1zrMigoz0qafcVOFpbVc0RPESF8jY68Oi5N9
d9l9uMGJShIWZv07zk3U0X9dWX3nVv9tF0qiaMtzPfQvZBufS/C4Ua/epgW51uxFXkq6EJo8Aoqy
lzIrGp84jsQmTVt02wYMTs6Wlr1uBYoNWb+1Pf8RUDz5NXt33hD5wxJUAdkAJ8p73ouJK9uzzmYB
NVOP8qXRFjcyS4UcO236HVsGAre4pwelvR5aU/MjZvULuG84DwuHxOJYfqXwHmGguRPF/+jjOHoy
L8Osy4DPJH4lxxHzrcmbe2BGdTb3vo8wEKqB6Ioi0Fv32RVVUkL7V1oWLbO6Hjslf5F9n3DFk/4z
4Apyr0JP+Qlbwiz3UNv2h5X08nXmiTMaA+tV3/u6q5+k1zzO+/SXZKg3ayXWflbLX2uXXyYyYKq9
uLRq8j04TtMY20ZUZ7IICAiPWwTafIU2lAvoUo2M0rf0/YeQs2a0P4U9WmGTlsnq7q+Ks/16E5zZ
irpbNes/tikrv1v3MXBNoHChZ99eL2SYNiVdVGIgErslksxQWi/x1PlTsWZiCKtD11u3CRPnt7x7
frL06CnmK0Uac0iRLzGG23hJJwR6EwHOOHPDynaPOPyq02jTo61M6ieBU7QRc8JZNTIA5IAn0YA6
oPDH2Zj3vwsEBRXqyrV0lndc0ezLgB/NNr/gTn8wTIyatble1kaHjKcYJ1o8+9xXhEHp1t+6JLyz
VM9cV+FuzDhNP1qjAIQz9xb8TbmM7vql5lvS1/rLjqAjSTft3dq8x93eb+PWnECxuCbpYVKRfntZ
Fq+Ene+o7u1R6QMr22JCY2w4ke7ZSpcHXRFbSEpJONIq7GfG9Eh6Ke5JSwkbAq1AoC5UWzBLeFqE
lzAYBY7KJe1tWmfM8tC55ifJNEZSgqABCD3x4kd9Kq5ClrdlIw4vI3zqk7/KlOM9lOYQl7q6EoXG
k6pW5LKlmv1SdSwA9Z52UQt8MmuYY4UnMsyS9RGDZyxW5dbeG0Z1pX7n9uv9Ji+R5O0Pchr/mG36
OKvKp4lyxLf38msX3S0r5se5TB+2xUsDa+Hi45T/1zf1V1dbMXqrxx2ZyoHME7+E6V/Yi2XTEvyy
ahh9rHjGQzzYd7hgV6bA2X8GqvtUXb9mbRdgEKS6aNWZvLdnVzVDcwUfbxeP1xlaTOOb56gUn6Sx
/5L24EVoA533HVCsn82eFAQvXHP9qJvTt9Vnp4Gzdm3mv+UuTk2v/lvT+5u6Wc8OKWvC9B6yYYh6
gz0o34XK2dPxT4c04Oo7gDcZ6H/cBOXhf6wsjySlXwoC0DZP/bFJ4g1AIn3K28ji7855lT9ursFs
ZCz4Uynqgb04lhI2WBPNX1tR2bFgDKYxJwJRh1nLjS/NnDlUBxCmtPxZvOW5IaMaeSuJP0QTooW+
YR0NEP3/ymn5sCdc4NQaNRgYx5x8ztI6ZoV9tOv5VUcS3rvbicjOlmKaMhm2Dj2Q/UKcdGIZ9UlN
s9vSsHS41YmEtMpP74U5uIWNEtc8jRXvaw7T4swQFGZI3mfCM1YGQtDPZ3mvHJER7OxxLMV1btWf
8U5FTqXjcuTLo9DGF4Rxz4Y7HTNRHFJjC+1WXrKdvom5/c4M62SkLH2OHRedeSk1M/Sm+dxLLVkk
S5kiraNTMO2mowkemUfCHKExqKkMSNH8JKT5P9XU4a+HH6E7l11rQ11Zn1DpHdwVumCsL1Onxb2t
HZCZomYQMKDpxTW1t8K1zvs9+obeXhBSQcfKWm8Pw9zEda5eiB877Dy7TTVdJWJPhA6ndTaeHQ9f
b2+9ZFMOhUwsdqU6yTgX50G2UUr5sBDywn4SuMW9Wn3iqYApgb9dhbr6O0zVOtfsNWVSAAWsd4Ot
SG+dKqKs3l+waYZEVMBLt4oXOLlyhnrFZ78FZAa+GeiJm6w7mVseq/3wMM0mEyqnwzB6oWJymBdb
E9YVqZIKkESP1EVRzNgR49tMstfi8rIN0+w3W3Out+xR2ZleCG0heGfogQTKUy2bRBflhT0XLah9
WO3iTJB54PYpSJbkaW7+1unEnLqe6x3toWWfyNsB8CKMUysBmO9wIJl+CfD6qbGWN/QYFza6o8yR
atuMMoIEuW5vHgypXFOnuDTLfjS9cvJJsv7XmOC8bXPhQzx6tXKxZiupJLiyM3I6pIV2UQD++mLH
fr0/rg3qgoYW67nuSKkz05e6RIUhVSummZkh2k1fs6KUflaaT5raHIVCMRMswE1Z10Qvlf9QcX6D
4rJqV+jLSoRxFRlVF6HniNc16GhkyCTekqYlYkJAlRhwB4Zk29dTbzrPO00qm6E3l5rlgfbJABbz
MBYGT5liFdhieEsVMRxXV1w2IZ5pkCev566+cyAjtJsi8yenXFtfA7TvTI3dRbyrwqCyl4RAEozc
wnJ9U29vdMoc+E747Er5p8Wtv0/l17rPh0rNbzATgazSl12vUWFayaZLUFSidaQSqjmGZle5VLqe
mKN5w7SNpz791FEfVIp2D3p+7/vtMup1PCxGnA1M20Ih74Cyi2DVnZcaVTwGlCf8/HwL3SWnFLKW
+59x7sK5Ky826tQbwY1nq1PZA0fnoSaidi6WGO6Li67A+Mxc6LJvWKNytRp4ap61V6Mob5mFvrC1
iJjvFieoGEjZrpwTxMcZs998gOXR4OQleGG+vdU2m5BSWUdiSu1EOsaf1lC1RPJ/nEEMfK+f3w2R
U3nnRQSL7kGHnCFU8u5tN+2bsYxXgirUSGhbOKudimHcphpVJ2Qt93xLGsZ1xd1t7+krYasoWJXh
4t3d2zpRMUNZPViYdvyJ54I4SzXo7PSRzfSQK8PJyJtkNr0/o55H3qA82HYRmgqMk0jZqT1f37pL
I2rsE7Pxng7bO0ae0u+lPGNhe80ccUvz8bzW5ecM7ukAaMLePbm6J4KaBAmKkcYXYmeOCLyiqqbx
lAE2JkTr3+rYJ1Ufn6rMuz+gB4crEgSUQFNSiHx7IUO0sp97khJ6RiGEFXS8Km8tge5jvjzyAWW+
XPQ/5igSh0KGAM0xa9B9m8LTFePSZoyqItKF0Sf3BaHz7IIJXX5qkO/mv5R4Q4Jx0WraItxWod+f
atjdKeI6S0aKj+ZtQpesNudtXPqXXOSxXrCor7Y8Zvv6a6JMCaVT/cdjowcosx67zQo18owDZ9k3
qD5mEcvkeUIIpsdg4sv7xsEWmjtRdQuODDcfFR9RDBk7A3lECtoOwpfx2cv+sW8A6DzjtEzGr42p
K2pshjFb6+J2Qdtmarv2QLHSSZQoPyzFzk+FsJJdpe+KYipi6NwCChajbjhAY/LaEz67iWe17T/d
0riUO2DhCj9Uzh9wWt+zafzW6M1uTBvBbJZ1nEOxXqB65kiO6p++q6PCnR6plH/fJ0QPra1xusmA
CTMg1aBn2NDWaG3amwS667pxj+xcu8H2C3/Nm+d6Z1dTB+2g5eQPo5pVQ6URsYGbhzzACZ6leDQq
KKN5zA/6IonWa/dj2Q4xsqp30gHMqLCrw+ANfH+W9eDZ2TVTuouzlD2iBC5/FLsbMyDkRV6TYrBs
LpIYyyhja+nXiKypD9Vd31el+U8f9B/MK5yc3dNgcg7qZorOv37e7fmpmtZDZ1gfA4gwMoQsWnek
VI0S9U0Zm0P1NHogjfvskZBYfmuLdTTm8a3dUmKZ89m966xvvTQDNK5x6m0vtff/ZW4KslzYPnz7
p9uwjKxwxFqfC9JcxFHRCCnO5udtVciDNc6UXbAKpXa8E7nXNPkbRibUCF/dXaRbbNlbNcw86qPV
hYVCsAlF8Fncoz8O8H5xlcv+jRMBaxNmQPIT7ywiWbJ5qHhq9zOUuX5Z1F0S2035nILTP+zM6dMu
2/fCLdMQPYRG82Wbx4PsSIZMxYeRlcmUdVXkEUpM/g2I3y6teOxoPB7RdQgH4NROWQLS+VA76RM7
S49CVP1BCnnSZ85pibcDp6n4Trc0WqhMLgZx0MbqrwFD5O9u6Vz3CgE0AUJhy/icCE3UD5UkxQTl
/2k0rN9VbtMzMo+DUQ82MLHxMvBGuwuWocYqTp4ylmdlZzAc7KI6ZVK88pirN3fst6M6tW/omq4T
x74P+/8wr8vb7k59YGCMYsGBUTOclxXHQE4wEpTJBn/e1o9TvT9mmrhSWNQGs9HjwdlvNfKdIFNk
FmS2Abw/vVJHxl91X/dZs6jmHCWcAQwTqTpT5NkuGFRTf6SlDuyhjd+GVVB1Np5d4Ew0Pb5FwjTo
Z37qgLlGhB5gwXaAR5Glr6ZZNuP3n1VWdq688mRNiAW7AisTtB5awc173SYMEbYLEmLnh06hSE13
EYZ0pv6jiO7F1ocXDX9oRFfEyaigTnUC3EJryV2MKmi951w8kbCT9Iv4LFX2MJsJp6ia/3F2Hs1x
4+oa/kWsIkiQILcd1EFZtiXLG5btGTPnzF9/H2oWR6K6ust3dRY6YzRAhC+84ZWb5anLRusWFODa
7aNgSzr4BUISNWSp92vHoVtMMoGGdYijIo3UDapxEVkplURk/UeCtHj6TdfWXOlgsu7CdnoyAZ62
BHReTY9I7+lfxPb4bRTJi7LSYw60PiiGI3jltT5WOx9juHVCNzFtrW0S2RtstLsrBcw99fJdmPab
NnC/DX1WH5Xon3GX+JGk/Z/InZXWe/c49cB/IgIAuEjPpF7XmpMe3Jo6IgjPVdC4BzczQP7Wj1HR
bfOg3QeRdcwkCmBR2t2PtQFGwt6ahZYS/OjILecq3qi0kGRB0X0woootnGsLeaZ8EL+SUjSoiClW
KCmMjaRqvomcEBBCoBc7w9BQ3HZMjKlM8Rx44ij8HjWReEPTDhCuBucLLajpCc/xR5j/5hrxtGt/
DLJNpKfeTZr1NJRHWV41o30nCTGtWRWmbvyYtjivU4fQFCQl/aaULWgOuUsjUNGR7DZOGn2JKvFi
FNkWKfBj5sD9biEvaNIAmjZ90RrNW3FyaHcRexypsthrAlkq9QTLLhB/NuatXjKfqpbtGshAsmo1
/capaArYEVgst0S3HJHHcZM7tNUbRyCKHpPSTFRZdHTO7MimlpMCC23uVcIFG6sy3ePZzMOHRtAm
m/psYzrtz8o0r7JYIuyUr80aVefB+hPF6bWnkmg91qR3Q14fSr8vkG6vn0YTz7zGFPsyNv9FKiw8
ajr89rB383VveuGq8GMLbBW2YDwOmFC0orsLFcT+PHdWTgj4uo+oGChKYAaRZlz3r0FZ/Ka23/O9
7XYVZeKLXWVcajadRYRq/8XCFiiU4CSjdkbZpjFzGsr696AZv+K9wnYHbWe5O8ewAckFN1po/zNE
8W+vyTcqanemWV0lMFlAktRbHSWxn13UXNeuT7Xej9KvnpgeY5rmuiau7Na6qTLb+Brr6Isl+r2T
UdHDKVBe83WMDau/n0LA9EMCJQH+L9xE278ZLe25yfxHOKC3iqeZIu8NuyvcmHreXEHbvBt679cg
+y+a0q6jjhNjlG6yAs1O0pO/sl5baKKo/sdOBcFcbEYnvoHJFG5a23wmLPomaud+CLUDuXlwZZiS
Un7qHigtBBsF3oqKmKd/FRaNVIS1SJSkhwx6wncgrz1EUN62aVN/MWULuAtr0mzSjlo9HKIBFHxk
DE8w839iEnnb0sIGnLSHaoyHW4jOXkjeFag4WTd2/kAiRBLk8WlR/IWKw2Oqdw2hS03YanxP/ZL6
EK53K5GLmJYC4RaCEnsxxvc44+SHpi0TbhvIll4Q3uh1tI95zkIjhdmep7vMLH7YIvm3tzJxjMfI
WbvILV2h1PqHwla/i9sMSazhR5vqh9hNnsIMpEQ+y6zZKqQ05782HWuUO3uaSjj0+tp2UO4aOUBQ
V9l3Q5OvbQA4MlCY002+eLXshp+SlDdgyQiKhHeVoRXXlehNIe091nLfGuPXzirb1TgzhPFZ2KFR
+q2Rzb+kyC+NGK5xGf7aJ90WGcNmBXv7GgDiwbaBs9B1ierK3Jh++dWCgQ0ckB1TaATAgZnrWySk
H5TsJeqfwZPT2BWtdFgUBLM3ZghCs2nduyKkM+93v52u5L+idwWRDWvOUG7h6dF3JyHYtE31bCeC
XmVucfW1NKXSNly7if/sm+mfSORPUAOzVRcXT9RldyhBHNwyvMPYeK/NDpBdAxjHnrKXOkGJSBYm
yeLY/4BfEq1KdhctNx+MH/lDBp0rHkP+T5XaRQBzMn+8DjwQfgMkHNnc8reb1BHreohoV5Trtgjh
OXmPHVQsZwqvSyegvBgWB1XkkEBd74tMvW5dCuM1tDX7CqCtseEtWlsJtBM8Hm6MGlnk3ubvbvNL
RAqlMdPdNVMOAzS8w9i64DmWv22IMQBGi59KWRstMpsjNHUc47XuGu5Wv0be/nuNb8YaWWzY0fRs
ArLU0fVfXQxkplzYs0VHulItr29C4Ry49qiHLzxKsJWzq1Chy2/YT1apgDbnACki13yVfvDLrluw
p5kpd4aqxY1I4gCeJykZVSN725vVIwRvxCIJe68qEAG0AMWhc72vidXfOKphieGTWDjYNEF07dUe
nw7a7lAVm6AqH/Ik+FEmWF4E2Dpt+rS8bUDVrPSi/Y7thruNaBIZ/LsI3+UvZerQJbTlhkberetQ
He+16BDG2c/GLDcufZYcfUrLa7/Kwf5SJtbWK+yJ0CJ51HzxYLftTeLZ+0joOw+OLzstWlkZJLsY
1gAYylJCOlUmEONu15jJJsd1CTSB94xaHSRhCvDKKI+xGd/EjbkfrH6DStpG1mrTESjVoQ/KOPuj
Sa4BPO72tbQfgs7qWPWRt9jcVKo40kD4DnChQja85fsCIdFEAAKlP9pZr+/RiXltarnTdQq6YRIf
0GS4N5TYibJLtwM3aG6VR0jvV8KmcGlODzUshMI074YUFpw53ZH2XBWa9SeoupbDGWNinN9Xgc6/
hF6fOT5GAPykV/0sTbnVe+O+8KdNO9lqw964t0LwRENyO9mkz0kBSDz17yPPRqe31G9IUM1d4Ojr
URWgyIYfbmpdV7H+2ApOQGyra4+kK1XBC7/iGVLpzeCQ/2qDQwxjjuTUgGfyfDiIzLu3IGxCpWq0
a4j53U2Qe9foXnEF4IZYJSaFKt4xBEG1EC1NGglwBGySbPO50oIWfDqkIVpO9xXv4lrl+ZPnoN0X
1mYLGNAh3iH1vut7QqjUGEK+jvFn8trjxFfZqM7aog07Awd8YvEGuGxJoO33irjNP6BaXq1AsF7Z
g/iDsNImbsSNP0S3w+g8m5bNBdJAexnCOLriZk9BTgXIj1D+dkr7YNBECn3glHK8w7WLgi+CWln+
rSmmR9MXYGlQYqbBvOIMbMfEGHecs5FKAcnWCAvhaJbjK7D9DcrQR8sznrRQUWRpqlsLduCTQcgE
dCjT94BlUXesp1t2fwgbJYiuCpxLKKvABg+RPFjJxFpb7nB0neK+ARzbxPoNivl/NJX/q4riX9ts
/nAp+zvD7Q5W2tD2I4uuLOQJiCkMWt3FL+BhjxbVdDqMN8kwwHD+pSlvUyP1icwvfQiORhrsfdhJ
5MjXUkuJ3ALt4ExyjQzWBt7+TWwVd3ZAxzlyf7axsx/6EE8TnCY3gCW+kojd04pb9bTfVlEZ3hA6
PEyh+culxbPKAuTHWvxvKJrRimgaWiZFp9MdBH3d6ruponVj+181M/7ZuJqDb0f+ksTUscz0FXjQ
3ZRXNwZ+JrnGNVOyKdrW/VUVMRs29OGkZRnAwRKSRXUstBohS40yWLqn1nbbebQm8zbwt5Pj3GGh
oc1Q7luQvuusC395HeDHAmskCJ2AC1BmmL6YrrlFROBGKxATlMY3r8huQJ4ERORgZV32djFQGi0l
3UOdUiplLkgnuOv46KsE+U1UBD4FzGI36PKY9flTzrlPi+q+LXs4x/GjnZXbTg20xqq5jRpCXpqu
skF+o+I1rpDNeLISNieqHHeYudyY/L6BqruXGD9jZ6BAFr9qkX9rdJpDrlH/kLSFxjSmxwsCK0YH
M2u+OLhEhfCwsE2gDZ0oWlZ+0/9ok+Z3n49PMtRuA2fYOSnFxNjf5LEJehxa6yputH/1GuASG/4Z
TZRiPYGtL0PWB4SvBGVk8ouhB7urZhzpu440NQf/O3LSN0VObTI09DtfhNdu6027VnE3txXINdUX
YCJ1rBSM2nzNIm6HNEVPKrNyaos4KSB5QMuwjvrHqY26YzJ0yIlHxnc3E9/KBkpDax4aHU8iE1g1
QvmUdkP5w8+gig8lgFJvrFFUnbY0EZ8q0uI7cjl7i3PYzwCqyPV5vRvxWdfHxYlBYLdn6u4sL/SR
x18pd+ztLkFHqrHMZ8w2sb+woR17YBWh0NzCPiIIbKC7HHmhqfQVOT4XSsRi4tiMALhkokf/mIGl
fYsya67edML1L6jYfbYuwBkFAVS6cwYqVPzejz+z9KEkg0GNjx4ONDNiycyeK0MnH9KHzPRAeNfI
/EY9sNBfjdAfxr6SeCfp7ReJ70O0rgs8PWjl+FQ+oznJ78y+PIDkSilAVFb83CSu/hXnct+lf1xT
P+Nf+V1olWfuWjF4fy1QjqOgyctpuo6yqTIutH+8AI/VWMb+kWZBshXeGH41/DxaD1prX1DUOqHU
8H4oa5bseyd950IMLhuwyIdaODGWI3Y+jPB4AigeTVrW+ToWmMld0Gv4LINGiG7pOLMhUmZbby4K
7wZtJXeZZvG8xn0QUF6PBIZGUSSNi76gp6aHxJ4uaH4hoGfPv+TdSJWldbPNdXKsomj63vaBs3fd
NCBVDxsqF5YWxcMaeTRuOFzQ5vIbyitAn7J0LzsIhdHs64zwiTWpn7ZFVrsKisqkmlxQATh/2D4r
9LkGVtkujjZweYylsiXPzwBDvMsOCNnAVcKADtF+k15iZG+xU/ypwcj+en7Iz1palJJ1hZsUXwFF
/sU+S7yqHu0sDo+4w0W7onBpaAUxqW0HKjeOG4OMNjG/NYmm7c+PfOJiQRPbNpEQxRYejbqP38XD
I6CzYbYfHT/tUcEGBKFy3nJpTMbj+aE+eyhxmpAMM4VAkMRGpuzjWHljUFzxk+iYVzEYXZkqh1xK
155z+nAH4Q9kVRmFIWSFzGkXaf5sO6PlBdZ0wr0jd2z7rUFh/oHAyS4vnL8TC2Ea6ObNIl90ytzF
1SWCOFdOW7qHjHhjC+kOuPpUZb9cMarj+YX4bE7yZpIs0cm2JWfvk3yZ30sa/c5wMMpU/kEHWRyr
DGX1giqpv0baPvwhizS8S2KvP4oiFl/ryq/BN1sdYv1+MvpfQj0HrRbZg3+IOoQfwNKX8lrVXh9s
p7hU34Cq4OVSJWHbXbA1/eyUw893bF4iuG6GhX3Hx+9YhdmIqk6UHrQAmOHedWLKi00xhiDw8O3Q
rnh2qQA4g1neo9uXgt4rIfjQs43DS54OJ+4V07aEQRrrSpv/+fhbwBeLMgUGeejQyx8B2AV6Rlus
i7ESGUEr4BVXDtnfHxo84GatRUvYgvj946CgYEPgOkTlruFpV77IgjtNL4joiyTVns5vllMTdJC5
k7z92DurxWJ7Ol45IicbIy/v86sqtnP3IUAOwDpYOA9WM7ks/H5+TDE/Nh8070zHlJwCR6J3p9D3
+zjBNGqpAuGXeIwsRYJV2a86svjbMfbgglA2oAA+eJuhBndRT3mzDWOe+MAUcxkVk8Xzv+bTyeTH
IBmPS6ltvxmWfPwxUJBL5NqK4eCjDEIy2JVXUei8TNyaF1SbP631PJIL8RJDC0dn0MVI0O6Hum1K
FKLNlg7iYIpb5KlRlkoqc23b2aWpfT5KjKj4uJZJN1UItbx1Bh886qgFR+lFlGBq4ubWDRAQnMws
pVLpEm3iAHA/9WVyT6jXrttE5BcW+FMUYM5aqAQ5uCwS6zjzB3j3NtNngo7I1z4oDX2rA/jGRF01
TuarCy/riS9poVKGeZ8y0fJ0FueGyIY+lSPDYxY2+kNPs2A/0g++dUZ4xec3zYlPaVFdxF9T6RZv
2yLekK0XTmntGHtLo9FHbGe9yA6qCRpK7WM7SXUhQj8xHne5ZPFAU1ooCX5cQ3fQZJiqfNj7sp++
tqoNvldGhtMvoog/B6xLL1zCJ8ZTBr1BLh/ebuPNj+/dN+MtxeU+h9E51Cq+4pY2t76iTEYkPA+K
3df59fykHmk6ij2KcjC2ORa6Wx/nJ3T04/ow9A/lAA3QzZFiNlRV3VQ5dSC8IjCQQBJoq+l1tfG9
5tLOecscFjcS3oYGgYPiRsJO++P4qq9VNIcXh6H0bRckaCnclZtriUdeG1rOMbTnog2/xLKukLdG
CsTFNPiAmESM0h2g+bnzpoqbSqNcdOFB/7yvUcrXuaEIbngPl+rdOiqFqk8qwP+yE/eJBcbL0bLx
kZrLpdjh81BI82MGhn40ecmn7xB5k4AL0NFo1mm4b3JVQKa1rUxfu1kdX7gPP390l4Bdon/FCRKu
Nf/93SYrRaiT6EMZL5KyGIAVWdgzgXteZdNQftXbCLQmWSRtXyP90fWSlsD5XXfiIUKQz+DhQ2iO
C8pc3si8UlDa9PRYKGnAy5ord1UEgTX0n6UNENnWZk0bsFOo8kUDFR8XHSt0u787bg4x8/zPmcPw
j5uQX2PiWTALz352ZGvAUlYyHgPUnMN+FwAR3NZVmn+pS1PbOx1av4Rfv4rO03fnB/4sgGzOX91B
xdO0BVLSi+tFx74Jd7CJYE+rWmMrDACBoNJsLKv8aDSvkyDGihjUfpPttaaf+jU2ZpRy+5bGRQDx
yrlyxxTZVbC4CCU3HX+FeSgniWB/yn/q50j4r8auo7x+/rfPn2ixaALhRsNCr1EwhcVPR+MWYBUW
f0AA/Ik4yUtvYTyNGxrrQFuQR9qAvtIuLNiJL0XmhlE9WwfB26Xhg0dtrvIksMKykcN14IP0DLHx
WjsWgl8ou9yP8aTjImWYF47M5/PpkubOAu9MGmX9RbgWuaNndon0D5oFAS8ftei6yBSVz3aaLszx
5FDkbNw3yga2t1hYv5NlhMEQtWF3glNbifDR0MVL0pfG/flPeGok9j0qyBYGmWoZ79LjhdSD8NG+
IHmK8WqaZA1mrDP/VTQkLt318+9ebBg2ipirIdiPIiP58dYJJKEnwpXOXtm5stZADWOkcVorS/9+
AU1BXC2I46nzGItwhLaRjxcTKV83aNhLUUoCgUoqficnEV4wc/z8XnNXS15rTu8cHywCPVeDOTJW
mnboNR2AHknL1vC19J++DbtbewguLeKJA2DiZUpmhJGl8Sn+CZUENouM2sFuxS7PTHNbKER4Qiyu
NoXoyI78cvhFv2b7V1sFXwMXkWlJfs+DwQdcbEoS7CRJW7c6xGOL8VLdSZiLQZ8N9MVqo0ovhK6L
nfk2HKxgKdHtoc/vzpfPuxeKg9aVlBC8PblB8mLbXYbAQWc9t052aUWX5Yv/xrJsbEhYWCLmRQiS
wi7CTCsN8KXQrX2UBr8SqXI80d0e/yk0qQadVuBQWODeJErgsm5eqh7lJXz8xLUMs3pT+Ki//N2C
s5d0i8cREQyWADX0jyvgTlUJlHFQe9so84e87tz9ADPnSMqtXQhzFnvqbQHmVIXgnX3Ml/44FHjY
SYywmEh7kZoDW4aZMXLF0MQmq65Bgg9DCMqj8fwbpQDHXDiub+fx3cXwNj4h6GxwQ3pq64vxox7N
YDIHbT+YyMECty+Q9a1lY72YPAHNauhE519BsfF/u0mo3L1ogLN8k3ocw2Biwz/UldrYiDw6h9oB
R4qfaogOP6WYqdz1uSWcY0AY1K9s/N6AtbRxN1FGKG1in8Dq/yS96MU2kZH8lRmD7VwNVYfQy/kP
urgp/ltlAm2qgJgFuMviUBnU4HhMgUSLsPIXbIv+pV9DZGN7ZPwuRNzzw506QQ6xhUVyTTIiFoua
d/bg5T27JpfIY6nWSg42YKEDDCbrwsxODsWsLPIWQUoy7693hzWOPJIhEDTHXA0p1Pywtb4ZmZYg
aVF36Defn5icz/6Z7fJm9fVuuFTDgqA37OAwaINAaLwzkVBEd7bZ5o3IvY1yJgGwGvgHzU8H1Gia
l+PXVKSAeb0JOuVBC/38saQT8TuPIfOs7DFrf3tR3zzVqLBUa1MO7SP3OUJTWv0gLDntQD9sRnvs
gXeo1rjhdXlxlNb9CaUYkF9SXgeuN0pnnn8UqlnAJEvvYiUKHY4vDf1DTj9HrYts8pKDbsqkgMU8
ALbr8L8OYY300NAbr1TxtqprKDi2aXrZtUKsTd4UQw0USkaxN2yKGmnhb0kg7eFwfmGXG3S+cQxL
l1S+MKm2ltcA7BcTCzY/OZSji5IdpPJdg0BkBLxTN7ZWEl0yl19+yLcrju2pdG45Hux5X737kKAM
ywEHOm2vy9jYYm0YXQNNKZ/MCXo/AJH4WSZ2/peb9W1QvMLo/JN/MPbHQQcaUnmrNelRy6BUldRp
DkL42P7G1njhXl2ei3ko+g1zcUswmLuYnxN0oPVcYFpTlYiNEajqakTKFysVYCV//+0UzwVZHWtp
motZeVPZOr2FSlaAMt2xHuEZ2jR38ZqNwodsStv/z3jUitVbbd1dusmNfR85UTrhJqqZCmQ8Qhh3
bim0K9pB6dbkObuwlp9e6XkxHZzJ8ECZr5pl9AiDKqllId29MUWtWqGzntjrvqvdZx39Uh0VRcv+
3ngDJjVVxIu9GrQ6vXeDATOmBP18ddVGrQFn0DJLmxqHJosLP/HUdiabIxciGpo318edlZjk73VM
JyfzUaaJIEVDr03b1xZl6XVtFxX6eIX/7fyHXww6e6cRCArFTiM9wSTu46C+h4QphQnt4IoeS2tU
o3wjc9cTwsJIJwD4L5CQ/ruP/9+YVJAlMQNm9ssj1GZUxvEJ7Q+8wNL6jjW3/RxQPo43dNFFsWvh
i/v78/P8lDyQL/Da890Fp9ZdJkXo8gqovrZ3aMYKwIafaDUisal9YZjPhQnGoQCniEIsaVO7/bie
wErJXBITNYi8TqJngxwPacJ6CmHYIMMoZi6+H10RILevM98v3aJpASMvifLxro5dsHiG24NP+tvp
z73V/y35Is0YGtT7GizTjoCj8FOVIKwB/UmkVi7UO+ew4N3j+vZtiQMJux3q1+bymLVAYka3hhfg
YByLAJaLtEihRn0bj4DCS8pSFK51jhvIi3VXgjg+P9GT45NfkNFSW9CXFvUjTFPXqCAgJdIc7xt/
aNa8tfhvYAq6NpvCQrHCSwnEAZaTqg8P54dfXNn/Tf9/w1uLe5TOx1APOkRK1x19HmSrj568tkaa
qfMGgILnRzt1eDErU8oFAUdZe/FVheE4U5TTPGc7fi1R6EZy1uhA2gXubgRYsRYwwi4s8MkZWojv
0Qp3yOfm3/Tu0R28Cm3y3AqP4xjLfOVLxy/XY9JDl0Buxr0ww8+NEO6n2ZedzoAzX1GLN5B4l5rU
KM2DalC13/STXf8ao2qsjuj+B/mjbPShPagQuU+ciFIoQHlWW/W2R2guunCIThxu+60lTjeEMh85
9Me5m8GYmJmokmMuIH0WfSe2Nl2SPcYq2m4IgWZjWEHiUED7Q2fdgeNk5P0xC0L3Cl+09Mv5z//5
U8zVTxpFYH8M6v2LnzM7GJu61lJTkiWklNEpbiCpNjeRtC9d2aeGAvHA82kS2H16r5NQi4Omm7x9
Dx7LRBxbGvi9o0L8kEOu+ef8vD6fYboJtMApTzh07I1FPgBl1I7jpEyPKOn6X+h6ew/I1BX3o06h
dRUEqj3MpxxB/MqG3lh2RXbhhTo1XSJZZM0B91BaXfyC1h/cUdiUmihlq4OHn9OMPcCWeMq7C5vq
8xm2SXkkrmzUQLmgF+epNdDPzE0nPUaGhcgQ2g1VgDSbVR1yc4CkEgde91ymAmWw86v8uXUiGHk+
xgbj8mot7iqTwq4eT/hbhuycbp2bdYxgqGq9ex/pdrUeQRu+4M5ullsfNthXvQRGu2nAMneobgpf
34oiS7E/RwfC+rvsk3uUX4WxqjSkQSFumezCbPDKkmXZi9Ksd22tt6iGoOBeU2O6tA7zPD8+WYyF
6P1chgbpsXyykQBOK+RIiAwtqRcb1JA6f+O4Sf9MdxdAETG39b0R2fhECCFnZGQEg8jGqV1sz3+S
xcYHcUXv5l0EuNh27GP2NQyXY11VDkTDAGJjnxgHJGvTbe5oPz3EuXbdCLyQOEP/u2ruPLrQLcVq
U2WllzD/unc3e2w48JziSO094ZGMFtm4q3HyBfqOb8r5iZ5IFSktzE2xGSWB/tPHoZpI4rxk+3An
2xzdqTJB+72L2qNqVItqiW783Xb6b2rvxltMDbUi0tEWxH5Licbg06L6ZQxXntDdC2CmUzMTnCZu
D4dq2NKRUqUytsE823s/LZyjO2G5U0PmetEbbdx3Bc4gf7+ShgEejcrjHMAvDnEVuroG1ULfozyO
RHecwIwzAhclhCHEWJWwxx8vRADLi+NtNXkM8Bri41mfHAOrRPMyzfftPZpxNjcj4NR0RaYcRfBS
BK80LQ68KnT1AN3L6K7FiOLixpkULQGuUQD+oA40VEis6Pn8aiwu07dfRreVGuBsdWp+6raH3VBM
SK3uU9Pyvw2I/lSrzimRaUfu+naGOFwZYaCZF6KUUx+dbrtJq+Ct47J4iOm/8Q2MlmEjy7qbcFFf
GWHV3YceMW9v9Zei+fl4vLux3qZJuQM3WuC05LPy4/FpFfK3dgOruE3T/E60fdkgUpwr5LxSx/l1
fk3nf2wxmEF8KWfnUMlTschokgjnytbUnD1KUhV1ORQ4aseaLuQNJ5aQUZy5GUKQQYfg45TQYrKc
OLDiox93uHZhuIKTt3KjFgJI3f+WUx39e35eJ0YEcTgHdJQ8SBQWD6+ZKc8vwRnvsXkv253w6A2s
EjSlGhhOQVCsUreYLnlKn1hMsgpwEuBPKK0uW0uYnQVlU2spMWGBmlLTOjb0ZzWh2n5+dsvAed4j
7H+TxrQOgOdTbpD26De0mKMdkBJr9y0h5KqPtHiXZbhJVkqbDmWCSJAKpVx5hLpr7I3iCy/KidlS
lwMuxn1IycVdvGd4mRKZGiI+YBJk/JsNYXDVQD+8sEFPfUhq3nzGGXZIjefj1ql79EGIJYKDiFFr
z+Opui0s6HptgwZqX/r1/2dp554SWQAPBIH3xwGzINJbIB/aHuzuA/LlgM86w/lWhGGPrdHdaF27
ETm/19zL9pJx9ImjT26NfhQ1eYqQcjG269HPbYzB3bdQy6kPNbCSR714nIgKLsxzidqftxDxl0kE
zi6ai4Mf59m2TdQ5wtcOejroz6KEoG5JrcUxYhheA3iww0qv6xaNAssufg2Gnh/RAg9uwiin2l1h
1f4QRw66oUFiB/+Mtk4vRuPtALAxUNRaeUMaYYxRaB0t92JqngIPv8WV0JOw2BjTBEH2/KE4sVPA
glJ2spmZ5HR8nFCRw0e3KgrGk8y7x7T0QkXAHUcu8jhe8AqPyNGv/n5ITiDQYZqfdJQXVzXGNW7m
+lZw7LsguYLuix9QGSCqbveRvw0gsm/PDzifqcV1DdQM2DaoLIOIdnGRlgYIQTsNkFrCofihr+rg
dRjGbN0FQhxHMVivvYPPV+EN7eb8yCeiV14HgILzaTc4jB9Xlx6S3Qx1HB0Co1f1UdiDxLI9S7x/
sCspShiSQZpvZTbkOeYgXQ63GmPN6MI3Xl58c+rgcjLnQi8nxFqWskPMTO3I7CLUK1L7EZq1d1Vq
RMwdFmHrAo9w5Jx7Na2aoRh/2kjcrYKJ9/P8WiyO6duPENbcXycwI79brEXTVn3UdYF7QOy13SLj
CU2JMHrnezK4UDZefPC3oSh00eamB6vAqH5c9tGoiEMhaB8x7HIfReGGkPiFApClNd8QJp62fpzS
Yh60/sIkF8fpv5HnaxAkDbGTu7gfoHx2lUXB4ZCMwWtoYNma5b21oYQrnxS0ygsTPbWmYD9IWQGf
GcQJHydajzFA4sCMDxp6q8dmGGD2U5F/9CrLu4DKODmU49JtJaZznSX/JUsnveEBiA95RG1nJfsh
03AH6xN4tZ4OZ/D8bjm1kG971eYFkwRbH2dm9I6OUTbykSlCZFvPAslVox250sYpvFKx/H5+uFOz
Y2JMi8zLhGfwcTjPRfV6aFDVixAfTK5iFw2TjacrpPRKWfs/z4/2VvJ9dyO9bRMaZXO06oLUVIsr
ME5SBLFtGRxSvFAg1gaOZt4oDHh/j07lXAmvRsiCjgv+VlhOPqEiPh5qX4yPeeOqTW3I6b6IgwLm
IPTeH04xROZ+whtt3UuF5Zaf2t/KBIWfdQ++5JGrz7hHlCr6DRBqsvZ1pyGRAb5CSw6xZk7tc9Fj
QlyboXULy7nfgDMs7ia/7nLUNJrgpkwn2LeA5FZpVPLVZwe/Bs2ag+ZXgEp9jH8AfBT7nnLJtOZg
6lvyn+rghp2B+H+EYAzGVRA9rTZ1Zqw45ZzSKv8kiPsiR68J2LmDq08mKpJUE9JYQ8dAH8SN3iXl
wSqEsXFD172qRuQJUGtF6wNkWqleo6lL76A5O6+IcWs7127RUHcK7cVULXLTUR2Yt2C8eMeUlpQw
ZJxqZj23wCLPf9FTN86Mu1cCjDHY9MXlZuc+qRyE+WNRkl/h9WGvyib8x0jQhUGFqNsPoc3MnaF6
PT/wybtdUYXBSJh+hvspIompUICj0QDU1jVu0gpbVmDxm7Ed0ofeE+0hbAzuP7yTt4mrIjhrk7M9
/yNOzv7db5gP87sySRCAC2joANEx+4OtkrrTE5wt0AsYVmiHV1dTOkY7/OZ354d9m9vyGM2pLX0l
nWLd8l1T7QjvGHuyY6kn6qZzbwdEvTYV+KYNIKNkizJHpeOuiJonSqJh119I++ev+nl8uJtveD+C
mY/z7po86tKJ4Kl0Vbl1cVbDkN5BNhwV/npriibZZciGHM5P+9TVSBmY4biHCSGMj6P67HmtKS1M
suwKK6HMQmC/jnUdjLcx2xoBzzg/4KlpzgkooYwEsr1MRJt6mGrpRuExTtD06bA82Y5DZ79qduVC
D8d9YEgudkRP3ciE2299XyAwyxRmMnHUrDAU2lf4pW7L1navrTDNN9XUeP+PVxQy7tzvBfz0qQ8+
pIgljFhB7eM0LF8yXSYOIqeD+4RXSxRceNhObtp3ozmLz1fQMIn00suOxFnZEV8Gai/ISei7pPa0
f5wwBI4XhHhogPrxrB/Sa6xqnSdQXsMVOYLd7s9/3c+HF+gANW/ipBlHunyLqGdKP8JS8+hgq7cK
AMQcncLs+1UqVLHpUHlNZwM9aDb9eGEtPm8sYiRHwFIgKOQUz39/d29EbVpXmRhQhmuwix4bsief
3vtmRFHqBopvuhu6Pr5QVvk83xkdD+1ayVmVcNlKGakPZCKNtAOl71SCZQXx1KUjPm1O7H9x4kqj
KZtjsLErB3PsL0z5xOhkWVQnHWC7YIMWLz8N8DxFGtI7BOD1XXR5nP7PIOowWrlBWN7TT7JeUKTH
LFhC8bUvXFgnXgt4SwDyqYPQCXWWgCTKO7IDWhscVS0w7DHQM+SMIRrnTPhFeWgO5MQsa6REQqCD
aYtSwfCXQBeCH37D/5ZgyeAdvLpNNco+h5IN8A1N535bICm26jS4MGmOMeT5DX5y0uTr9KwogaLn
sthmlcDdnn/bPzZJ3rbfAOSWt9pkID2V904IvMxJyXbyslTpmsDT/VlkAksOTSTUZc//lvnzfnwx
qPzCEgQGoUBsLwEtGADHfpdV5iGxwuqYpCguo181GNGFD/35jZjHIRFhpSETLMtMiTACfAd0OEA4
16y1tE33VhZoq7DH6doIi0usi8+3tUv1wFSWBYKJDuXiUmthowsncOUhU07hbITrDv/kxKnInDm1
9n+cndeS3Ma2bX/lhN6xD7w5cfZ+KKC8actuki8IWniXSCABfP0dVdKVxJZCvHH5UNGGXQZIs3Kt
ueYw/n/uKFoZsmi0gTOd39zRlj5affaq7ODTvpS896XW6RunWRqY5GmaG1i4moCStGkwH0HDDdVG
ZubSrOa2Hn7WW/B3l/pP78V/EwR0CxBfLY+9vT0jR1uZehvMYZLH4quO6RVQm/zq8vTPw+jvLjc5
bvYrjwb8wH1zucW85Lof+zCNXfzr8eHxPDzI/HRVD+xjP3mxv6nxU+ZmGLmk8l2kcNc17c/LND3k
c6eLhsFkNS+TO3yezVnHWwRiBKSYOnSMplkFBkJVg+ajR5njUwatAt4qzqA/yzUG1w/3dg5xNEQP
dkv5vdUt1QFdynR+Gnsx0QyPGV6Pq+Uq58i0AOXwHAY4rJJXAzXiEtZtrn3QFF2aaYqjDW/QV0jV
AHUn2YLhfqIw5d6Z9WIibp6b6iXhKfrVMoyOwLa2xDS4X8b3fYNSNyx1zBAtMJNHjqfdq6FPdnxO
qlj1h8zonTX7ynDvD3O8rH0zh5aV5PiFhoNvAfbrdacBCG8Mj75m4voKWq2CoCNL/znzPHqUjK5w
sL4zlXnInKZ/j2TTfC6DpdlOSM+mw4ydxpXXFMfl0RppcoIDMYySZdsPUC6NZkFr+WRZGuZOeBLi
vafyctPhS/y+zNRyzd57AsQFHM4gLAJbvPgeXBIqNNk07cVYQN4caAsIYUNrmPCIOnnsHQUYwOwr
NMeWbdffegMHl1DHWemrwBTdXGft6HHzbVI7q9nuueRenXVrT4BlRTmBBbMxz7QEZ1DELnhocChS
lZtFzMrxq9ME7U46xXzWah838p5VROws7HKepKfhTToJg254fxzsdotGMTi5SwrlYprEtPnnKfW2
hHfblnCVoBWKWqVNoPvjKMflajRymqH2ohIl9uaYOJeVrNeGq0Efd6oMXLOrAZ71sr1nywLCASm0
Uho44YssfRQQS3/Sufp3u8U1D+BRikcF/rbJ2pX6nCMeSw6lKKznth2wo0Y/TIL7nz/738RhNIzz
IrTp0xzx1hlABzSsS0DHQAicOcEsf8ap36A2ifWc0L6OQ++h6GaS/OSa/83n4wRzbRBkSyR5dF1a
/7SwNIhKODgzk4dAYkqvS6GdZ6lE+pPz6d++juHz4dB10m3zZgGrhsFOcIYd9ktg1qC/BMiscprv
//kqXhf6N+vSNT3G+DFdckhvN6UKONMAN3vYKwr9W2VbLmzo5b3ua02/KhuZYRzlF8A3GrykaNea
f5Zh/ctORP3ToO2MNIBHvtd/syteXeSAPhPJSwS9xipvY3zgHbIqOGniSSljal3//JH/7hU5htoo
JEiu/2XOxLpdu1bQY6VG9uaUWJm2CdDyA/fzMF1yRjym//kF/xI+o7VCksE1vnYyuW+zkF4PFXYI
ChfiB/jhyk60I3oU+nr1Ko3vRGXAfMfWv65WzWCKn209f/Nxg6uCkxCaQiVz8sfxClMyi/vWI6oa
FzyanQSy4so2awXNNteW92llwoL550/819fECQihLq2S4C3+0g2ne3jaZigM9xgeV3fcRIC7DjVS
BXjEHu7qzG76n6R6/+4lkaDQJkkyi7F0jT7+NC39xAKjnV2N31nAL2T3mtPEcoxGth2cD26WqJ+F
q38NMejVvcYx1xQsS9HbQ+hip2WMnTj1w8CikcBoNV+dsAAMxMqT7Rle80kfXGdgn8+AiK0Ifhfu
dBzIOuymkkrKsrRS/aRD9XYW/GFKY8MUXDVXyOuvR9TrlfrTlWhRXzYYPZeHKRnJPXRL56V4THup
HcFshwhXqqo6Fr0sxJ7Tq/GxR/NgRLIf56OlbAjLiRzbuzSr9GVFE5Yc1h7gsSt3Sel3U6MN34Yk
7qsQ1zJ7woF+Lj6DMjUvOKaUFKHZ8nCvN1W6wi1AFhFvtjmllYvXWhbjf/vPQ+0v2wA3AbEYvcDX
Flla5X78tPng6iIAo3doPSveg62c2ggrT+956jvzMkhreDSRa/8sd/q3L+vRzuGwB+je211ACg8x
a49pCe7UF1EPEgtSu1vPDZSVCVPfHZLln3U83abqmzv758/69hAaA16chwVv8XKptSbsET2qd1z0
4ilWjv9R0rsSr+Z8prNLyqEswpz2wUMqseeNUBjF6W7sBD7UMqnOme5jL92bOZjjvBvndaBPFdWt
yYbyrDVieiTGtA8Eyfix/PMt+8tBgFtGfR+qNUIUdrc3hw+imTyW7UBfLiqXXTcsGL4sIonwaZx/
son+ZXvjpThR8pTMUAQbb+ZCPNetDewl2C/C9L5jLeGWcA1igIi58WEqNWuD6/FnFBbWKgu8/idj
8y9bOK/OvkZwQjH1al/049h0smaqvCLhfhHEGmu9jpd6Z9JcZfxkS/OvFe83I4OeCNQvSF2RJblv
FnlZ+I1AwVsdvNii/wLv0ljsCpm6z35BcLJRNphUqD2dun7+xPzIQZuU3cy5WG5nNyN2KtJ+eJSx
P+chdC+4kGh1gaqrEb+DVU+2fISXpMQXN3fGZ1DDHkT7QZcqcqmLf/cmaJ7i6gPqoitzAE5W9OW0
qsNnSxX0IsF5Hl6LuhKn1MfxOXMb97sbF8VnKXINrpZPre7g0zfyFbcPDy6gh1X+DBHjyc5mRVM/
dvPALJXddquqc3PjHlSuj3obbTHMAopT2mpRQfdJnwtKp6BojYxzbVA/LhSR6lUy65ZalWhzidly
rwLfNAMmWFcOBjywIeL5Q4pxcL6WGKBMO7e44jMKrWs1XGCp4KxQrCMJn7vaHDeJBmc3Nozc2aRJ
KfYgHSTEElnq/rnTY/drrpSph07nqhdn6fTvbVD47S7RG9chgdU5H7s8tmjiw1O6oBmwdr9aHd21
IWibGP/30crLlQ8S9/E28/77y/Q/yTe6f3EGQxb/n//l+y8EZCJLUvnm2//ctd/qJym+fZPnT+3/
Xv/09//64x/+55x9EU3ffJdv/9cPf8Tz//b60Sf56Ydv1piayflh+Cbmx289ZqC3F+CdXv/n/+sv
/+vb7Vme5/bbv3/50gy1vD5bkjX1L7/9av/1378Y16PPf//5+X/75eVTxd/t+/JT/TWjhvDrs/3+
J98+9fLfv1Cs+xehvGkSquALePWC/OW/1Lfbr0z7XxyTqXk6kJwpy1/lNXUjZPrvX1z3X9ciDolR
JJTo9n2mXd8Mt1/xhJS3iV05KBBjGu4v//fN/XCb/rht/4XXOir7Wvb//uWNoxyBIxUMQipykBTM
rp4XP64kuV2meJL1Aupy6z+ktn8OZhu6t1gOY5rX68AZHtu2+Fq6BZbLuIRcxGLqG+nbK0Ve/qRq
5TNJKDhBlEhWU9E9db5wQzotRLTo5c9032/a9HjD18iIK0CLlkP68m0/WuAWrgsoolgX0lIHp6Ut
lmXmmNo6AiRiEJ/2xxF9theAvVQIjzZ0j1yK5IoMzh0ba1PtJ1vBGxnU9S2h46LYeNWxki9/e2Cc
FiYhIsR0rY2GDcaeFi3D33e+cedAX8NtfPygjYQuqQPrJxnfUSkyLgYGz/T9bKfcv18wZrbM4QMV
2yOepEA0VbtsyrQ89kQ3ET5fI6dqi0H4+0D9bSz8cO+vu8Qfa/v1fXvX/hwOaPwzqcL8eO8DPH6H
pe0pCU4mmHJR3w10zqx0MIQfbLoslVs+4/suoQJgXYo/Vflg2NWqNoCRu2qBbOxX+Wosh2cimep5
ML+PLjmJCZsfpZEVEv17Auf5JxULGh9+3JR448iWOHbQ1kThgGv/dtDitthWpelGkuGL4adjnf54
SGpb7ufR3f/xoxkR40m/PrhmHMMguH7ZWUuMW2rJ2vj7E2j0QZ+wekSea7G/lIGcjlVuTce2TeZf
v7r97PatbHPootCs0QHwX26/GMpI2dly1+GVf982QtwZ/UEDMX8fXB9uP7ZKXa2TsQEQpH+Qsb48
gGzVH6Tq6zWo9YceZ6KwtEbp7AI7DS0h+qNTucGmYrA/BAVmcqTBso+10eHhN2yBVhnv5yWRUWBO
xgU7seyQUVfY+qCljWwxT4Uvza2C5hHWNZmpMPv9e93I+wcb7/FOVoAb8ZK99GQCQ7rI3ahP2tqJ
JhngGFzAZBQArPqcEUK+x1snftOdbj9LgiRss85FPQaRMXb18XT7isVuPDVTXB1MEnMUmqwasyU7
OEzIJVbIhYAYeSYwthwqTjJKc1XRf3Eorg9mMwHbEEnpQmi8/mAUNZzu0n/t+rGmgSpv1ga+aVfU
Zp4dbw8OCMa1iDVM8CC5Hu3Cxj3j94fR0RLQNHd9J/q7QrZJSC3v1cowVNH0XHzUzecsNbT3EqoL
ac2x2dx+bMAIkv7YvbLN67vc+pZjbY6LvaxfFjpXNxhWQsfQ3fpF67D6XZx8hmvGt3QZxqHRj6TQ
MMW4j4V1KhMc9IUZdNsCZ5ynhPX93Pb541gJ+XT7UVXRDh8X3XC8fWso8LQU31YGBiKgtJbpMTbr
6ZHm6GHl+p2///VnVeXc4Q0a3b5Lr/8tT/kAasEu6fYH2HkCP83xgcIs9p2wy+E06qV8nLrFPleT
+vU7WYJ7sOb4Vfg6+uYC6P2xRM1wbAG2RiIdsGTnhR2En/c6pLCzpi9RsdjOJbY1PySzlK5v3yYk
0C63rzSNJwe/AMyry9Z0jJehN83dEUuntkXmyZeJ0rZmPCe7nJ7bamVQmzgUppJkLaZsDI0EzqmX
tyOiWR7iWOPiCNlHgyeYemmqHcbcjg/CwYy2zD4iQ3CP+phhtS2M5M4ckn5rQ5cnUgNJRS8JJBGz
wf8jyIwTx8hqxVm5oI8mWNWaz1E2GZzHyglOiZv0D2RgQ0M19SEPNOvMTbnCZ1V8aO24CVscsc+T
8aKMzLtYBeTDRIz63q+aL9KHdD/idrBW1JNhc6ZEbSmkK0y2YTrt6jy2j5XjcGBwiWpJXgDuy82g
Wd2+NCj6cqHSapP4vXmuxvLRJgudTW1zqZoBeVJVIMYyUkgr3ojgaOi0la28GUsiLEsc453m9Jt8
6OcP9G6tcOpNwtKnpTl2Otg8rT6udJMpUFh5fhHs+DAFrPiC9Bs6dOJ7xzYe76ra9k65569zw+7B
hXkYKZACCJM4cJ6C1jXvuhoQfWHXF38Zp7UuM+xkieXP+IaHLSE7SAfrsVW+8TiZ6bYB0hwZupXt
J0w1zgjcsesPHnPm2kvhFTVrwHhJtKS6z1lRyYkfiuW+N504UkYa5qqAY5UHWGzAoonTALt4w63C
Iikiqpcl+km5TnNzBws4i6YmHdezOZ58DYRnpqoyXIx22pZG9cXK7G9NXsIWy9rTlaucmKq/E15n
rys75bLFKFeq2RzumzhGO0NzaYx9z5reqHatZ02xD5bpC43Lxn2n2g9B4/Y7igKUu1wJiXfI1C5J
2rxbjROaNWeoaYTMszmaMVuPGs2tH7xs3Mx2ZT/r1wcmQchQpbIQsBAaGNK/xuRU+nxxngUrUldS
bwBqe6fqfH7hGPKKXjXDXyYQ4Zxeh0exAIcdgZr2bn9ux6o/+0XPeM5x79ds8zOGGwBzfBHgFRJU
uFKPn21NDRfkjfdMjez59sDxbRdLXCDj+aRtvLjNzmZrwmKSfXnuFsUxhyLmazdPy3PuY1U4FWvH
6NUT/j3nMhnydTrNTkjI2B3jxZnuqywzoY5rj9oitgb4kwdXbeGZGae4DvTTVSqesr/fXJC43+mY
nBuyCzDnkcl3xiU2nRQ0yuSfK2iKJIv6aaXFo7NrYvCmhtJ3mpd+XhLGXtyXzbmp432WC/UlFl4o
LOBT0D8+CBo86Kf3jeOYbdseQF6jZvEwBnjjyBEIvAsJGwYmjWbLPGfQr/ASt0t1VvkUdfBTFmQI
R3KZPT7KuPvQbJhe+usDECl6xtts2Wg2ionGc1kpp8uS6dq+89SIZ4TdR02gd4BCynkXY/KyKqnJ
Ps9ZsYoTsaEm6z0EwQKnHBd6bR2DrmHI4rovyki7fqZxDgZIqE281lsxn8icfykd8wOsgJTAt+Yg
fVXwxvFo7+zWbUPTAkwJ4Ka1W2ffFGUbaUi8H31nQIDfLkQy1nyctzXWuCfiVnFs/Ce9Ld1z3nuf
VA8cw8y7YNWYgLSVHCiI1YMd6RU4avpq7+WApNKmC3CtNbyKZU3+FpPSk9EtLyjGKZrI1tsuKi7W
NTDnx5hgYpDF1yLFGW304ZXYWNGskJSqo8dBuHU17zgY8sExSF4GcAjCfJztU7P43zNohPfxdAJi
kQ3Z/D71PODOPnSPMh/EJsHshNCcXrGJ7YW62rFQFgXQKW02lQ4spGIJRjmEhLLLlvWcjl5UddCH
9U5+CbKk2qTi1QaP2OUqiMg4uxuOWye3/aKbELtgLNpRasvkaDTkFmqTmdUKbw3IpV7rer2j+AD+
2VJmKP3GPkkmRM3pP8WYYxt0VKJTO8XIx3ZeZr/UjlpXv0M9663qeF4NHTaoSdyFtZEsoZaVHare
q6rIyx7KmbpWCvCw8dsydGUfbPy+v1N6Kg4AspKNN5XPhTX7hyE1m3A2Enu7+FZ/Dqb4e9IF6ITI
oRyH1Hit3czbOPPwmLXEFa1tXDic1Md0Ip2a+Em8SR03uVI34hLFR2tDj4EHS7cMej3P1GAUDda6
M7p+HXefMa4OtbH9OCe9c7TyBvL6TG8Qmv15FZvYHvu5V19pujBnpnGFUblJbXn5DniyOArNLo7t
tQMtK0ZIWEtgsYtDr0cfQvkChqTRt4/dbc6maH6nZthLdGDYgwc1RVMmwZjUJnLVe8do26OWaWzh
c/fFFUvNVp3FEQCckoABK0/NPECfMw/DeKwVkWuVg4oHWHO8Hmtx94BWWrWMv+bsj1KCXByLMGBR
hNUY+xi9evticovdLaygFTU+4FLrl6Wjn2gEqzeTgtgHuPqBKNy/TByrV22n+XfJsgb1VXya0vSz
v4Wd69y1qh+2JPHwuJjz+tCmwPPsLsHZQnfG02jM/c7KhudZdDMbbHwqg1Hsmj7pjr1robxCqxLd
1kqazdW6a1grfXDZR8+Pp1WD6w/o5KE6//Fg5MjW6imHzDrrtFWN7UY3IGGlslWRGQPkdaRLNWpk
AhWBtezQ/gOKvJKPNU196qGFnNLUeabOle0sACv7yZvvoZ5pD6JfUw9Sj/VM3b024QQqtYB+WMZn
cIA5DZ3pR7+ZptDwRAMkytTXAANxt/Ms61559scsJinrtf62va6/aoAbZqUYrm2Caj4n9iKocZyd
ltOcDvtmAzGvRDixYu+27jQCRXv2kmdROFFn2Li4atmXvjGcrZ/UdQQAYw5Hu3/fBlq3zuFuE81B
NbRbPgqHUzpewG7pKhoro39qEkzIcyN9aOzhiLybqE/2tJFr4kMrZLZlzTDKQVyMVKv2bZ6/3raj
ahjhVneASOTUgZCwnDud7DeaajWG9B+6W9GzqWRVjip7eZdMtXs/2K80sMt3v80xjBce4t4GO6rc
ZdONI179fVCt8ac7z2Lp12gCDov0zENVfTCVk2xRxn2CJHMMskEeQKzbFy/AHybB/iAsUKXfaV7y
cZgpyOtB0R0pT8XcektGMFprDbAdQ4Zahdo5TSEiI7WTja5XzWNntO9nM/GPevy4DO1E9GnXwBJh
9sUYMYZpr5o7Z4ZY/M21++UjQCUcCBLAXI7+IfaLbAOTtd91UrMvbp0ChbXt9D6T3IulrfrX3pVf
Gi1ovnh+MR2T3B5OGG4NJ8Chc0R/Gv7zRZ5S0xiS5mwaq65zADlOYYwz3v4WI3iye9WokmytRPin
OE4PjTuN+0KPnzovm7eF74xkK9q+XgWaxEv+ehDUJjc9Isv67vt9e5jwGl2pxe+ZMAqvWsvpdt7S
B/vM9LY13uFW727ARWkvWja04QQzOOza+ORzQe6dsfZXaTNq2wbqU+jPY80tcbcS86+93cgnzrzA
sPLyGSsRnGtExYJc+KuBs/vabJby5KNNIRgD0V5k/jmjef3cL8qPal3JqOm7NEy63goXhzU5ETOZ
iDrtwlyQQJp9KMSaY4M1gm6YQNM8J06XYU4zcOb0y3kzljWWgiZQ6xFg93FO209JYdTPiSMuEDFg
MTXZdOp1SIN2qW2Xwrbu4fE6EVnidpOX/WYcXaDjyACPg1kFYdPhjehWwN1Gzyl3mTywLBmIXgJi
6tLfqM5KVyZb+4MiHb+G7drsqeGkpxTWY9YrwQhUCz77rre2q75b1a0oTtbHX4d+gpfSfSUhwdVW
WkRFL9I73BOMQ0dH+H4aAmdnFO/6yjHWQ1N+H4Td7G9zUZZ1wD7shKgv+gPC68fbCtgUMouypiSp
bS5wFA2KPUKKCisK/0VLdFqENa8/Sj/ZWViInRf6csAIXddDYc5rzFA+NuZ4yFVsneNet84WOtBR
q5MLynW5svrh0JqBPPeDHt9pDAs8LFallrr3o2x1zGW+1lPtP+CpvVLu8F2kon00k65ciUkkIRj4
dpcVk7OFQzIczHlYiTgzV1dazX522wmUOFkgve+KdXeNB7VhwUS58I+3ByPNnE0RN+3Kakha57Gf
R0aHFzM1fnuTSbon9KmQx5KK7SYvimJ1S+QILi4GlwezKJ/LOlmukHYcnZ25EpEtYO3peVmdsYQ5
MyyesjLpd9jTFE8qvmYSKiU2ohnjY1PoTWQXLM/VYi3ryVKMRzP3zsXIiydmdqy9Wjsn/ZU1RtNc
Grna3EeBo9WQmub6ZeyeNEPFG5lwElhsM+FGtWALARxuKbk8YVVW7nEqPJdmkjxg7KXdG6JfNlVn
floM+cXUHP2zsUhM94v6oSqsh2by4h2dpjkOK3H7RLlp30pM9TygeDvfqtNnSadJ4S3V8RYQxF7Q
sguwqpQGZZa6PDvXzz/DfUVUndoAxYzgUCTy7rZZ2aTFDrhA3ZujC0jN+jrFqN5B5LUfLGxmstkS
Jx00pJ+P8ijkXJ6a1n2d2/6TakqP54aVGTtjvEsbe9y2XqDWsWbbmzYeHlVZVVHt6ROWQ8V8FEv3
LHq322vtPLIyo/RJ9cE/3N9my5IX/SoG8b3Xi3HXt5ht62nmrVWMnPG2VHoA9dDfQTiqOLAU9nMz
d9UzprOhDLr9TGPPbzOzFccO24Fz/FwYkL3rajoXjvQj/BkliNHJfFC4QBkaKzHhNCxvv7EeptYK
B5SDkr6JO/iYBxO/72NSNCCWLJdnNmQYaC0LDF6DHPxZRKrRXcemJBCf608DqS72f7vZJa1mP5Va
qw6CpWZ2hns9O2mdmZ9dzcLysR5pzUk9ky5surug0Zr47jf6cX6HcCfbjlFpLXNomel8zDEfRslK
rgRf1Zj3Bv5Yev1dErj12o8LKJO1ycXEligO/Tgz3hdOFeVTQ05a5pdRF+WxnpPh1GZGlFGOPTdt
t81q+DxykekxKNtNaeTinKV6ddTNKiJlMYU55t/3nni57f0SXt2SGepa+dvUXRCDINW+EShzkIzv
hSKXslxtpcC5LFT0FHNbo9eHBFdDFkTqF86mnGeLp1tw57qpCjUnMcJpZO2iiw29hLxIT7j7ShRD
mHi9dlQB/Ra+AtmnlfW80ck3jwTryIgzAJUPik6wsE7i7OIs+q4wiy+FGIJ7dw6OTTNMmw4B38bL
mUU6tcZmuabeCuFvl0o7klv/GGtAQisdgb+txdPOBIhWwQRtMnJfgRDygAXbym9amxAwTjatmuZn
rKAj06nLMKfHfZt3Pd0RykHzoZG4WqrxORh1FoVsPClE988Nu1uGKDZaStOKutoWD6nOVojsezP4
FUeAJkWKqo0XoftuGGfOEpVjjWtpw5l7XzjDCQGMCZmx6bacWOe724NDcfDOCl65XvT5DFiyOkY6
n8zrAfl2Sh6WmNzr4I85Fwj1iRgZaCpekLwVyVpLXP1oaZW5d2tn0/WwOGtkPlstLZ7s3CTv0ElU
/2lhhn2zBAgxLTDEHQrMyLUTPaxSk7ry7Nt3RY7kyaS9C/6W1hxiPb7Pr7v8UFE6FrVDkLK4IWGe
danEaFwSe1SQS9ShbfVmz9ru7xOD+CDzkm77a3Dnu+/QPyVre1BF6Jt9co8Cd5Mpoc4amc+0NLrH
oMCBmMauR2QAL30z+vT/sW7N6XxpzUXsOkY7o9pLjlZavmBAm23JyiWngTi/XzXg7amt21utt17/
CJpwBquj1nS+YJtqEMTO6lUXUCZHdKqD+TDYeJRNseeFiUEbXWINxmpyXIS6Bmrcwg7qQ9cIMpn0
p16TO1aCaycu23T4D96xy77UjnHPudq+97BT2oBgxlFCwmBsGJfC2SZplX/1S/mqtfGDj0veaZm7
nHUaJ/dBAm2sFIcXC68cUkBcCNdT1Wa6FrVt7PxOle30W6OZBT4z5EvsXn8sXfF9mcmMaUtXk0TY
AZsCPfEO2eFE5ishQdqZZNHT7Mmq4EeqQGlRj5P9gbTqmlJDc5C6F4d6bfuRavvymOviAs8WdhEN
fociG2PQn3O1aq2h2CYghSMGiQpnSjCHdOrKrTc6NTs9HSSDdsZToN0uppDrmHSDofwHJJ463rSJ
BAUqt2geniyv5fSRfK/j/lHjFLPhWYwJoHGVkiUxNoXlLtvZzq1jssn0COsV/2lxaQfWS5IgWdmL
s1ce5NC2r20af+Z9+jvXFSea4cfNggjikundtKLCepdPQn8Ri+McHUWOMahlNKkqWNvQ2bf40qBp
sJJPVRk7Bz3RPy5xjQQBV5C0fl70rj8Fajh5WWyfBg3X0yC3ZdRr5MiKSX+oFtTdi1YRWE7xDt6L
T0UJ15bESBlEWRFvyvr+FmsMs4BH4cbLvTcsu0ypaU1fnR6Zup8/qvFOpYDleg2t9WOClIOTpkYn
w3Ctg8l5nfnZp3lIx23tai/eYrn71snWLOPlMS5qeyU0d9hOHKy2bul/Fll132rZJrE6HVobx64h
hhY9NkZHcA2MnRx0T/5/man4uP1RWZi5CY6IETakXghPTeK064aZKmYIarqxzey2iGw5aNsxpIln
PMzKiPSW1FppDmurzJc7a5k0mnn8/OA2khzJCLs0yar0IofmzprtTWII+8G4qgjdHoyAbq177CAj
ZTnbtPMZZshXV2ZXZ1uQls0uD+JuVc5OFfa40EYlDiTrbJ7YfVmQdoPf4K8+dnsXF9P9qOQLovjl
sfOmKJlL/9TPnwZzeJ6QHq5qMQ/7qdCHjVlmYpdCOZ0QSoF57yPKP9l7ek0KFIZuuaVa0xyvptVr
JDeIwLUZZnJccPpLyqMqnO3iXVEVJqctgitn+000uKr0ZCqikWV3k46kNJVVjyRxCAmzVixregFk
CJInCRUn9GNii0fbnv29gUs+l7n4hEa7XzcwWdbkDmlAql3j7JKGiUSF7nDOg0eQZm1oq7hZtVcy
aZlLerzLwEagOetRes3qI5p1Vp0/p6tckxoeU/DUg4JseO0k5WZa6nibU8HNx9x/8HPj2OqrqZLi
nbPABveCtNhW1wJYZtRqLfyywi5K9hfZUUNMciMO3VzljNiFpFsXw3tdKnM7djpnyXnBlbD5NaKc
MGFacp+OG0McRZDtMcpewkIYxkPb0TjezRGp/ZLOwsw5VQNoPDs79Zx6lyqZWNE8czXOySu24joo
gLHc5B7Z0wzfnFKG5WgGO90dPyiDA1pRxw/IU5snXPhYEXz/2ZxeGq1tT1VX+fDkx69mXQp4T30T
DcHQR+SCpkPQvhtozV4LBsTGdVW2RTqd3eW9/aTlzjfdKp0DUOt92iQWMy3xNlN7hcMmBpGOkkFU
1MG08RrioLIdSKJzPMTHBF/yzO2NPS5vkOBVcUIBurI8QO152n3TJ+vb2KQPJpi2Q1P7j5JD4lYk
cjk1iRkZg6MuSSCsYy/FdqQX7hhoFAuH1r6vlq1ujJegLV86UlicVDJ1gBW7RFxQdZj0Qt9rF1v2
X+H6GYdxlPMq1VTyWINpd5yu2AhkfRCNM7nL/Hjrkcu9ZR2MgRqc7Wqs0o46NpnQ9yj8VvAoAkQP
9bTykqncouVA7CJEstGEvTc1111lXedtbGF5pP71nUkRbA51XFLXcVV+FJMaNhaWclAOwEp5pWrX
nTUnD/+Hp/NakhPb2u0TEYFbmFvIhPSmjErSDdGSujEL7+Hp/0Fqn3OxidJudatUCYs5P9sOhu7F
6Aw84LD+bUDNa2R9tV8Nbb4gmYTwIIzYFuo/StOCnVbtswYN9kjQbfc66rRDAY9+0nLim1aVaIHR
6VWviMbloWDCR3a+joe6TGwg6UTz27bQ/bYYDSMwzepnZZfROR6VZ2THwORLEt3YSia/RKu5BwyR
117n86qX7pyhyfOtRh83nIq2d7MPV8KwD9CZwBYqCN843kuYxJMykTSk8FZXTDeG/cN3HutSZ74h
CLZ3pf1MndNkDvYdPVFOXGdsngWZV3tL2CgNaEP3zJpvNS9/jGVWXJsUjYZa8LrnFLqo05Ledb28
20atv03S/a8W5uA3Swo3LPOYMx2qTdbEyhFBQxt7VVWgIBEt4LE9Xiur/z53iXsxW+XLnYnYsmyO
wUzjBCTJ4VRW9XzL2nQXZ0V0rM3q395M4cKLfoOAO/P4mkUSh53j7+aRzRZAfKeesk/VXe6AbtoP
q50Uf9CjmZ+Me2nLbLrw07f31P5MYUOXwYb9f4lcY/DE1+Sto2hOazGYeyFaBhE8mnsNILCgROuy
FKMaKtP0zh+yBYItyt7udPW0QqnSYlUtp66TgWGz9iNVPKtxuykxwWaIkTZ8R9ZJWJcpfwM7kRea
ptyxicMCZ++xUtMI4ASHfjQr407NYjqfHWdAdjG1vALeSSuqf2Cqa8MVTGvnZJUR5r3FciuH7i2N
rry67Euc1+9pmilk99XZGyHl9il1GjKUpm4iGzNLnhIq1+y09VlGavDamdpsqfwqnng7kwjiTdMo
bumifiuLqvxcCy0wFwBbOPYR+d74JIHTOLRizXzJhvl4TS35LIKJIImzxH7nu7okekXFe0DFEEoL
Q14B7bonygpyzQhjKIQRvUty6hf5zGLza2jbCcGy6/hmlHf3ZM3udV8oe33Uk1tScVRmltjuTtei
IpT+t4hgQigd5c3Ui+YyjJUexKn5zDsK39FZuP6staMfs7SFxhAbfBDJZapm955ouQ6zE0+kZZrm
PZU/xlgsXtYOv/Qsznar3lOOqVvVD0kecDm8CXVsn7I/WqKuSRlI112iWDryhzxiRbK/CyC5hy/q
VpzHmCnGhpODqqn6h9vsh6L+6Lc/x0mEceqkyzs3WhW0WtlwNU0UsVPt5KjUyvxuRNRbRQl0+jI4
68mds+yQ29RvI/J9kpQ8t3b6jiwVcIBqGCIL8w7hvh556lAV9xxxr9fVTEbo2NDLVrU4tF2j3WMH
QC6qW7ST4/ITYPKiVF+WMRbHKIsf5jKuB1UGCIKno5IlP6e4Wn52Pa8LQ/ujV7hmYiXRrxpn59XR
3dMYjewWyaJcJ7B9nOFDBWLhiG9uM2o+tEFAGGAbFsCKn2S5sGfGwxzyg8lgOZHkDHxMe3Ms1aDq
VQAG2Ul/7dHD9MRR3Yu52EMlJJyKJboRa73OouJ+iibweYAab66jZEdyXHZeW1Bztt1Clfqubmuq
yOrlQo3OcFMn3GFdZF5nNwEqXjMSxJTsTemdzidsyQpkrWaXpBPlqUun/0ZVTm+D4R7SJC+PcqA2
O7bd3w4Kq3ccJsUuTua9mQy+UUr3Q1mhHGJBXpJtDpTWqcv0O3wBck0UpzsgeB3MBSGVYlXDvhnT
znvRS51qj6hrVFBHTTmWmlZyplvLka7B3peNIgPRdkWggwF69qpGvMc6HJED+n0lbqojHO10LMrR
JPS3Kvl+ZO25G6/fj08n/ahnam9Ue/hDwIv2Xro2e5Ec3yD63Lti0jCi4PeEvbGUszTi+WIX480i
RBAlQDF7UbWMZyfXUafMri32+YrRVIOlus2qCh5gNM+KTztqW+Vu8/5jojaSXTRb7Q8StsU5zdVj
PczKg9foo4ngKctpMyZsQx+Hi/SmoUCcBEN0W/Ku/ysTm57D3Lonw8KW0tiV5qljDb5EVLGfjoMe
5g5wkzAUrCwuN4iikR+DCrcNHICnoB3wYIxtbt1elE7Xl0owpJC4vdmfCopv7yhTkE0NpAekuvMn
sdGzdCzbJAHzYiV1LfyLhSPY+2/ewN51uyBklIdsqq6vm2v9q1yaN1JDNy5NSxialkBFm9tbuKnS
7Y2l1D+aNTWOlk68pzGNn2RdKYG5LhYNgzUNFRKqYDb665hWLBYQ59Wxb2kDX0y4R4uO2vd4lMXN
HUAo7BUp54wb8uTY9eLbW2XtqAztxSYE/1x1gL92N0JyKF7bCBT4qFc2PblyraLGDZ0prSFep/Fd
dh1iGKaUMnOhjjTgWZ2m7hdsKUr+r9YoDrnWtrsX/KFMWES4R2Im9VzcFheJm0VhsUf2SnPLxbRb
ehSHDZTiJa1NgCdFUfdR5bALsMh2iur4Uh/SnZ5P1pUt5NhnqXruTO2Xkfc7Y6YfSImq8lgkHSqP
qXN9ZzBPriKzIInW/DC7zmVqlI6M+m4+mmVqBDXheERNEdnelIn11drx+xbTFKhAKmGeqsyqix1U
rvicSsXwkzFqArfX/8QAG5MXl4QT25CfLT3WaKGpMZgo8cFCrBa7dTKWW2GNlT+kcb/PsubhdLN5
BMjoDj2HqZ8Pk3vCXHxxzGy9NqL6qAFSclIqzgAyG51esNkMPimd0bNetfECIH7OOUzO0+jKMy5s
249KsV67RebeUMhnZDjnEq1kQDNzMGXGU5udrwnlxleiJfHJQr4B3Y8BuSGvgF4TvQ3MbC7AwwzC
Cmwkl5h+3/SSbmw+GoXJYsgfUBeUpOazGZrc/WekCnwXg3k07Y65pRsyKrGaai+kq/qm2/T8rOLv
g8WiZPci289kURlWHWqmOJWgmVcxIy6B7K+OGuYnr7GQsdRfylxmzARJdcuad3Wc5dtkz4cVoDRA
mGbuIzuPA53jKNQg1PkUzmY0uYee8OuD20Dwil6fdq970R1k4rmi5E21DdhWNJEqKVP91PdTOCka
Zo1tYIIhK/YNbXO+xh8eJDOCs1Jpm1C3Lpq1mrfR0B5DZclLtDJ9F00p0SRZO962AryHd0JjXe3t
nRFHgkK3dVy5HfKzuanqdH0cQqVs9GBJ+AwV03Bv9JB+Q+Wt/l0/jQFHvmryALUoP/5+Sy4g/6HB
8nZHFuBUyYWetjCLMcWwh6YWhHm3Lw+ANKkPOJzuaieuzmqGwuH1NxIC3KgYEvCZlXwPTbu9MFhD
i8YdtI6FfGW1jut2t2U5QoisfvbtOu+t768VsKMp9WKNcrpoETG0bguVaMf11xzNj8pIksfSbQJw
CEsmOPHel8weMfCnnuVo8iZA5VlR3yTWoVuq7d0NKTYz6FncJp6VWhqb0qh6hjJoz4EVMoPh22cO
zvvSrBbesGXjOxuW2DImhEbK6wfHJ0VKfb+r1ea/ltvJV+oB6ryO9SCv5IFbe7kQj4rgJJOPGij7
PiYKcSbMgkE0/GGmiG+vC7yGsxcKPyC/6SI7XEpHuSKXai7t4JeG5aE+EO8MXoHoFvcxVRom8Gbc
ywwZ0UsmYYkoPXdlrDyqWF18gTovVBXCS4uNUs24n8+xGlN8S0owmCDjgEXCgJ/lI89Gvcn90Cxa
MnnOLm1cEUAcjjsEbLxnfwIrI+Nb/MKuo0dT6X9Ex6zeO4biN0CtntNFza2g2M53zPEfkY8AE9hT
T0gJo7PbUW2bwz2FSnpZZVk+ShF9KYmhX5l8KS5ymt8RWt0g1qtkhxMcXITj3xdqjV6paUZAaQ0+
Qxhoy+WGHbM2CH78J9LMtNAgxSBd4/bMby/Dzi5/ryq827xdGj1nlKsGdJYyzFsxIK5R3aPQitSD
hqDGJiFZakjU+aHTmXR0JM7h+RkRr38GaJp9SmEUXyq2eYAVVG9DytP4wpx0Ceqs0AsUZI3x36zU
f2KQxr2D5IKOVM265DNFa3PU1JvitT/hkXvvtvgbj6bwPwMZNiG6HbCzpYd3KEjO9VLVnHbsH/F5
3S7ppvXCl/WmsWIiwF9VEK00/irACZyxvKHPIwwwxT+wkmoR9MCuRyef1qed7Ve3zHiNmM7XQvAJ
xFbVBd+JARPXOvqjlbF1NVsOB327DIZZrcjfk48sHh38nLT+NsRVeIbGc/66KNJGiK2q97i2k3tS
WQMTWTkdXsJFDJaZZ5qTe0Q50gbGqAJ/bOdo2mqASg1ESj5SI+0Jdc0YUPgJOjS/EDiOALtc0Aea
1dNwQMjq5J0UyS8rVehNEOZNWENy6Idy3KWADZoSz98s0Avf7ckoNNuh9yi+c0NjafuDAjQSVvWE
dGI2T8NqF2GsQrbPrQDbcapP2LM5XDRxMBYsJHXe6D/zXnpp60SH2aqLg63wjqGG0/4ali+Edr8U
3IUocnTz6RrQr2o72Hs1GZdr3qNcXuaa74vI6j2v+c/OQKFRQsngs1uscDT1UEfYhaRPmM9iAoAw
yzkUBWkVI479fTGXy2ltwL61usA44jZQ8w2NViOn40MKhk9Zohqdp5IAN/DzwwrawEHklhccAcAl
7lrwSFjTddTEc4jz93yNtWOvDLrPUVyFGYI5hC0JaQb9pN3VSSPhGTZntcXdEhR2oXCcj6QfpF7b
tgjCRkcPVtOIT+lPooGrYwaO5+XNB1OmFqLlkeGQFgZ6LbQMw9raR0x5K8+stnq2rka3oZmQ6bRJ
ehaL+cPk9vwE0k2CRfaeSmPimZgUSY+BzPfz4ib7Yc6m3zUeyMvI6e5vvMy+tsd/p3T4OTWCbnTD
mtn95HxlkthlWQ/IMYj9a+9uXCW6Nssyn/JO/ENPaOIlkWn9WMs1AbtsUFmJ6KG7ZdiK/B+7ZKTU
rIrW2lS/w3Yub/nqUoxRVodu4D0cmen03mPvXBXbeDcRIqEkMP8r5Gfkrv2FltBoX+nWew9LlI0b
upQ5+t295gRF72NWuICoGPGeJ1aEp+dfp3N4mtU9N5B7jzbb5+ow2VRULaD3seJQbVXjuIBzUzMI
654q+FdXpfEFNwda8i0c1xnGAKjHDnSlFUjRl1+QB/RoQOR784xiQ3Nn56BnSBw3bbLZ5IeRyUGX
TXVTEifsLPJzsTeXx4yUN1/iugyHCPawneEzeIfPAYynilQw2uJL18esm/PdQr7kIwm2Q3afeV83
UntTELLh4ScPevZ0xLs/hmZTb7q2ee9dRXmm1fBhFEIn08ZWwiQu7bDKw4pF249FuXwmomm5Vdf1
tCY1AKsTPfF1fVLqq+0MCjt2Lomnb3j14c2n/GNmmjgnuuEV3RLt3SRSb8Qm6/5LgpOjo7rRWWl+
whSKc5kyiWb9cuN/7DzO9Elb2CaqU8bjS7i+9O1ZrEzexdKne5eNvf+7jI5WN12sj9GsikvC0n4Z
qYbw4zlbd9gGtItBxsw+Tsfq+Dr4NZujGSr7MiRIcmanuqWOu4ZG5Tg7wE0kB05u7Vx+hp583ajd
incEdvYUW6bubVkqLOVqFBQxXgdSjOzz393L4ciQ6So8GMxol0l6C3BNmXd3QobAn5Gx7JrWIS3H
e9ROzqXQZBcqS2t5Dt0Ze1OltSsmo+fx2oRT2XhgKp98QtW56PVDa06CASBTg4VgFW9ccUiscgNn
5eDeLereiyVGE1HikqDwMt7niTJ7rWRXch3t+rog2bMDq7bAiaNKmz2DYrYzojNkNvN0Iir2tlJT
SF54c0dfkPhd7v6kHlV5K2X8US7rdFLGrjsoDmfB1KNFS1T9Ex157+sWNmZwkn2mO8oHdLx6JKaF
v0I/7rLcdIo9duP9UorqWBrdLzEv8s3syKh3h1Ld2as9cmLYyqndLmXsNLsxWetjUTfkNcXx+9/X
b3F/CZBzh3vhL0iqQVwp8TC+04sHDJoPEnCfwTpWiCHrqB7eTUJV/Bdjo67xzWjV6FQ6jXZGTU5k
a796Kum6e9RPgty6UZyWQQ4HnYD02A3NTZPWoxB7rZVTJcM0RZIek2R3eH1VNrI8lJPqkIGqI5SZ
G/CUcqi/Iqb5QMq+AT9lrl3Ho9u67cW10m+LqjihMoM+ovrq/VqApbTN0F/77ULTin7eYLc67v9d
YtQZxjIgKvj/l5i0srMkAyaw0xoRz4YztHLFY/768nVBKjF5wkifi1LnOxPRwiPV4vYuMbPUTrnc
rL7escWJQzF1Py311yi19J/Jas2zXleqZzfgGsT3sflH01cdN8iEhhomHT65WuX578Ymx6Y8FzV/
rXrmNOX0QVbToorWR9s6WWVvn8begJt1xm43tgMWVleQrL/QCxEogl2fU8ve2VM9H5w8Ga+xu1L9
2PQShkRC+BkoW9Ih/8y1rnzkmVZ4A5TE/zwvjAnR1+J+oEexaCI+iHEJE300ztl2wYnTYQmcCAsr
2uxQbvgs6Q7VcdnEqKnpGAFivD+aAjjhRoQVR8Qxss7/qDNg8wRq0zMwUahlTacA88xLVbHBY6o1
GOfR1QJ3SYZPhotdwTjyHfeTlxXth72ARyVqUj6WtOjuhomYbSJOwJa3uojUx9TV2mPMtJ0gvczv
HN1mhJqzmxE72e31lSIb0PfJcI7OcCUkp3kmEcFdphWFFBny6ILU2HzW6GQVcRpIcUh9p+KNq7jw
M3gsL52iaHg9uQhi1074w1E2cMzUJiUns62JIw8pL1mt8RQWphsrucIDLACfcjeEg459w0jaazl1
nzEL35LNWE1HYHAFQYgS9yQg2PEVdo/Snap7DDiYz6kx/B5cnqtUryHnI42MTRvJ8qi5Afdfchvy
Jrnps33J6/htHJT0mINZvE95nJ4nZaI1KCPzo9HRvHebJ5YIIh4O1Yr3xnaKGj0jXevK3eCgCEy2
6dVcreJUKM6tjtb4SqisEvzVrqklTioCd2Kf10T9y4a8cIo6PtQ45vx0w/EMN/nVGssapgVqfTmW
bwXNGsjmuzdMP8lRS5PGq4SBlmAOO1mJZwpLdnQyaIA6V+jAkOl8wETsPnJT7/0Fwc1uIbqv0SI+
vUyUF2Te4SZmf0+d7KkQNPzUJJbrF8baR5l6mvNi8fJSsj4oxHvbiTH6L3PT6iTTA3UxjwTZR20L
x6l0b32ZFKepUGuvbIYu0JSx8V/riTY6DAsUTeHDS8Q1r5X4khjcFEwbV5uyJM+ZGRGYug4vMY8A
MPGspojRvVpIcaxxvU5F/O+CPYaV2yke8M/K/u9LTbgQPF0eYegDW32P67uJDshzCfc2PLJ8cDfY
u1SzxQNj8H7eHF95MxjvXesNA+E5O8sajUtvoOMd8dv2xqfEiRJqtAVdTGd0sIcSstcqZzgQcsgb
Tng8XwfbZisfs4u26BNOTMUMFOhd/CbLVTiWvEvYUPLwh191rsOAu0Tm2vNm6Uo1TJimw4hqiumj
yzpY/zMLQ806D7LysnfVjnOIiN7zbAC7XRZNJP9hbuRfY/9tgIChhzZNzfiOrQoldTpf17bGFCnj
IIOVPWeIEs6jWcec/a7rF2pLa5m09P48sPdhp9ROMWZESPmm+xbnRXzuOg2bCUoCs+mXDhYVMQba
0clzm7q/OjSQXKPt0taom4Wc4M5pcXB2SS+QPXe13C9mtDNFZZ9eF337SmorpjeyEXNPVOmnPVoo
iwfTxU9Ltq+I+0OSLP9WAJlkMKSwqm7KN7FlL+BhXHx4sO9pIeyHTVf1niHPZbfe8lir+MMkrvjE
2suKguBtb71u1Q1rdoo8IMSRLkRApV2fbINfHBte7pjrLuo0NUAIrVz7zBJ7Y9XDRqT1ftHsT9FM
BaZY9R1QevYXGyUPd06kOAvjhHLsinaGMSwSxHgI2NzY1p5zx3HjLtN66FOHKoRFG301NfZVU3fw
4Z2CiJONb9ONuFH5Sa3AsBfxqj7BEy+x3h9e7ku8oasnIdn9aYUk4Q7gtw+V8jNXyU539RUrAKca
6SUNLqJHXgVrMtaPfk0Oa5cv52QbSq3WVxmM/aIys6Miyk9VdJRPDGZzwK2+nLeITgP/5ptI2jdl
guN7aU3LtreOiB8mUgunAxUAZw2TCjpExZtRCQZ/z6Lkd2WK/oE94Xe31skZUI6gNXN0wyjBcp6n
3Y+oVp46/Og3qdr/8OKxb2yc9w5xsV/W6nFMbfUNfKDwUiK2r68QHERNHBL9EuQMcNeUOrgd74/1
WMit/SUGVARR/z23epAo3TFpOiVEAWTucR7JQ2VGbzbnmobdSl9anK2z6o3hqA4RTugee94mJ3vh
bn1mVKEjKiJhV/G97LMCOcLAeYHJfQ8wgsEUDSsBoBVvdIEd8TX9vz41Kcd2J93ODPtsWd6WOeb2
dDFxWEoOcDF+5HOFxXOQBOc0WOOqOd4JvTQOEUeez1O3/rAEh52lKd/4UVTB695Z+7O6OhGQrzR3
DiQAxdr/odmtg96w0Zc2gHmrNV7WVDk41bieQfZ+p0ZeHWqxMGLLLroto1n6w4TcRM279MgwGfJD
tz0UiX0Qd4XzHNB4z8yYExA0y3a7erNRJe8DCd7EWcCCuRVU0ti2b9VU/ckiNN79jNSq0HeWVo4f
1iInFG2AcEKzBuQT7IzmYAmPcKH+sWwn8F9VEELz33lpINKsdFh01QbjTuz/tKHL970xt/44TVOQ
YOTF5FL/gFgoj1q01d3oMgnKOSnDBcOvbwzmclIn+UtR8gJzHWVjNARNjwH7qmOyBpmo2b1emsrF
aHH/meXAqTu5ur9GZGFQtoRsjOS/nWugjbIk+FeRY0JtyPy5NQQuDRmFqDYPdksWrW6WvVcneX+x
F55sZcZwJCGywniclEO3iQNbImMZIsrkpNaQUvgeHSCcDyli/QYr8l2iw81RvIXMuYgHt7iFV/rC
GvOCQIN4i1dteLA7e68XeFtJFJUK0dpqWuP/tHDFYpO4Ei41ex0ikx2xuulOxAdadMtJL98wPot9
anfJqdlO3MGZzhkR1lhGMA65c5pdl4cTtVAQSpqdXSsjqzudzjSWYp6VTbtPSXfwl47tMUdK4euO
y0lhI1eIEtlusBhTaV8MezUrR//Fwb0uukqOBN3zGz/6bzNRWUNxtfFWdvLTVALmeQsqvx/fdCJY
VY0XQlpKefhrahKd5FlSzA8hVMdFnDICQUf9vBNA5WarKx9FlHYfC7z0WhGiVZgp1LmdBQZj20Vq
SL5rdYnDlBCxS5er31SnE+Fkj1jPQMVviu2CrVXKu1On3emFnqq6QrmGMVd+qv07pPkeUmz6riD2
3RlR69XtRplwSOxj/I2AM72qh1JTb0Qq8mrumEjYHK8uslhkR+NzzBWMQyg+1DCK1H/K8TlhOLqX
JL7dp4K8RG+E2OR1sc8GlLdDMZkn0VTkYVVQbvtamlR5AZldX5fKcv/3lSZ4WLH0X/K+V/HX8xl2
uYaqhF9poh+DuUB8k5lDfwaTAhvO1PFd6WR6G9rqBxYRXmt/9L5EFGryb2SMTEai44KzFv2CEDhQ
KnwHJFyt/pALVCydrV7Q2nZvtdIReNz+WZouvpa8na5ZjTydBcXTqWJ7E9Bdu9kkhYRHGA/ldsAY
uBmXmIFlMyyqq6rfbSi+pQUl6GXWUOtmVV8F79S1wh2EEZFx37JQ4hbI+S+vCyDw/74CJcNIxINk
bjjvazZO4dB9XdpoplnIj+hDPkVdzadoyf+8mBqh938Kg2D+Fz87biRtqlvIhjL4M4DBZ0IYz9GY
Wmyv2yqx5p3lt5GswqGJ2l27sKI6dv6rtprvUtH7k7lld6SL9LWKp/Cw2ffvusKhYCaIcSb3+vp7
v5Rgr4vT2hrOTr63tdduLuK/uNALgn4Bq0SPIVfUABRqlATqPNlfbtYeIhO02Kh68zwJDBB9Sy8P
mCWWkfFWLZMRVASX+H+PTZtvh8iQuLt3ExRjTFhNv/Azd3v7Qe7X7wSCZp9rAiGRVTMH1ISGAATf
8kgnQxqfLHPfxrwW5ttLk4ke8f+dyKO7Yr1EGi50vT5g2oKIKqzLENv2oVbrf1Y333XNHD1p3bi4
7NtB1qvZsbAJP3I7NRQSSRg+Ml6YwAuuiTsK8hbKZkjfbOdjnTXtBxZ3KGzyCeTQDGFrxr+jLkv2
FvqfXdzpzXvLXLePIXYJeMhQsSlKxyANF/X3r9+ZQ4joCEVF3/8uoAZqJlkjWqd3UpUQIWiu/cTN
T+mlU7fB/8QDG5mvjkeMV58v66JjMqjEzjIEVl+aWNOZLRfLbYKaTLdDOS7Hl9+WMIrDMrkRJlIO
325JzlauPJeNHlLSekDliHrXyuF7BtqcScq2JQRBSTIYEigOkKhi18rkNsKPbIwkVH/T1fOL7n6x
tBu7LiTLmQ1LvV3GZYf2sj6luAKQuERPzJbjxXDzK8o9vFjoN73GnGSw1thVjYmmaGNIA0fLrY+1
ysuQ2wbfymaGxrikHQo0YtvKPDNgtdmmoJ6Sa938ev0OZ0uSQVfqqSoQYtvOfj47HOd8S0cDYuk0
uhXKoG4ECzdt2i2U2+uhrkhr8hYpjAMx7dDLc76GZf9TKIY8yV6Pw2acTYJURoWICGe6E673vws3
S7mf+gWpIOEPttoQa5K7i2cynuzJaXEvLze5lLY6IiLi17wA/So12RnrOvrC2PdjLJrmm6ojLgOR
CAXKSpxQpnUbtkCZabsMznukt+S7bSdQj0Rh2zUTtP/2XsMDdX6pQgz1G4Fhfl4h4wSU+FRq8Y1v
yDlw9gDH8h84v76ybXQveiVdj85B9fK62NtXbMF7Q3XKk9Pnm3Zri+iYOLeaLNVD4Drr9LqoiYHA
xFjetkaP8EWCklP3zzR0oB4Kg7OnaeYUlBkGus0yqXW5Xywq+Y2I6pAuwIDTo/jRo2u8LG6TnWxM
6X9/BaoZZLUJjEGkx6cYB0z/FepWuysJUMbw5kedalzVSVAtYGknalgxSFnuH8tdcTbIoTxkpvET
Qtn4ihS98WVHIBbixn9flGhT9rfG6ZZjrxXx3i7zEoE2VKm0npjYMDABAVkDrADVxctOGM5duL27
t9YF2c9k9gGS7nxHhFq8t8rsR1ITlocjDfo5it1AM/PbzKd3GaKj2WJPS93G2SkNXIXgzAhTNPc+
eDg29SzSIBhyQKXUindKUb5ndCLRyJz/sjfVdaRW8K2ccJ0ZBZJ71YOL+UhVCJvXaVA1Pbe32g/e
IJUt58xsNiBmenv9U/572u1Flw6LQwKaWXWES4wrVjnEuxwpOxs+bz/WNDEskL/XKdGKgMICUEOx
Ts/RqD4Egp8tEvMqjSbZO12KKKGz9XslL5PzC283Fk9bfMeHdldJuGRpc5efw4EnEruHgbJBN+bj
KHlgnMRodup8z9EBX2nR5BBR1ZzUndY6vRRUCD+YtzeonhAJGwSH8cHKExxaBE7vxPaqctTQFFhO
Znvgn9fHOHUXLHJLdGitFXzAJAy3UkeVnJRcvToazCYl9H4pFwB4O97HkfU9B5jxOgdXNfbFTeJu
ZWQ4aPldoA45xZ3z1ltAGpFrjUQpq8PhJVHt5uWnPXTuyZnmLuiloR+UTgvNrliOcio0/F2tCDIB
ODyQkdvABk+96L4tBctDBAd9qKMaBfhKQrUcY9I5awT+m3UJCVoa1JLPoJgiTKp2UWxWz+Gybqlb
vTMnu2GWI7kj0Lb5iGbAjauJ5wf5FJwb+WuG9lsVZnsGVBqCXIEAVar6XzBZd2erPHRZGsmQ0Kef
4EeGZ3e8NRGcTPsVXSXhEP6ULazXFYaobmW4j4gEauZ1N9vmt879ArHrETN3h3aqbCSRs31etsvr
l4Zk7ptNUGIHH9fRJUGDnKFMexKToD1pQRj2NnK6TBEqSEPsvrtALExx4jJM4m4nVFBKvXefFZue
G7EmudTA0rCpGM/CqdEjG0gu0tXR93HFgt2x5aO3IrL1dReJGI/Mskg7zJH+YwQq8oO6AF4uK3lN
oV0aeTiMDP3U55EHsZnetppLn8LG8jBr0cIzVXZeurm+UeZ9zQuEVoPmwCPf+UyY+uiLdgiW7Wxo
i9XBa4L2Umf79dQiwppTU8YXXbJy+T/qzms5bmzbsr/Scd6h3jAb5uHciE6kozciJVIvCFl4jw33
9T1A1bklpkjmLT11V1QwimKJSLht1ppzzBFJoVOHW/Ij4GstcrlOL1f5DCr3SS9fORYCRoQ/sWXH
9IwnLpoS50/y8TFkkRnZHlJ/Ml+ftpKIisHjli01r866xbGbrdMY4BZdreRcjM05Rpi1XVXTgyiT
uyUE8wx3jS8qBMhIHJFWQNQLPPoaJEhti8VsqLVTvvUq2t7KrHZT4uibLvCamyDIGZYw1cXdLd1X
H5epdwspaBPXmJei6yd7fdWKaYv+8ZGAngSLAF+o2i6D8rJszAch/Sa+CpUlbjUDn4FpNfC2hMCE
jYBnRxxLe6lTaa1QejGHD8ZZQQHKf1JuA0vWfWfSjcufKxpqZQ+kkSyuGAvnQ7LrQsd9MLR0M6aM
2+B3LrLgOy0GukDBjG1RRHfkkq2cZhrODOQclGHIMVEjtC2nxj3ECHCmUnO4QseSUlgtAzpCTkYm
XjReaWVy0khank9SUa7vLaEL4a5Kh8sOLPeqznFePy2+PQkfxSkqyHGLgzzSpk1ZNvqp1YcOW8PC
uLHoh1eDWcM4GQza9RqOIFooW+mY1j6IGREZ57SNuugzmZxUYThhl4SdPKZX9lzi6zPy9l5oojsZ
aYSiQZ3bexeV8KlErbgiXKG516vikyOY9cyK5LNF/u6TuQhWbGLKTtvoPM3LlYlQHxl426xDor43
Fkbz9ehRuJRyIH0Eo5Gv+rbYg1sDg4q4iMoL7UIPMl4oxHnnFr7Z4r3KF5+XVQkkmWnmMIHH114T
Rrss82h3jZ1EcZrcIq2GeFVFJv1XW23ZptFjbPN971XyLGd9hgzCsNF+RNWlUde4aLM0uZ7MAkuC
YS4aZG3HGoEqK/ZP0Ed+omc5tElL+ASIwO/pNDgCRonLJ2tXigfheuRluBltMKTwI9XmqcKAgREt
oVFjByCfK2npt7TOMh6mQeQ7lFsnOhFIjO3PdJkwm+Tom+t96ehnWDYK0hlT6hJubPk2Cu31uIwV
T1/4fOE5C1YK4RXsZ2qVhLH17KKxCRS0YtjobdplVM7dpMWF51ZUHOeBx7yzgk2hNOx6NGvDHBtC
V9krGyPwWSRj73TwPpY0ii+fvkSteISggEmUF/nMHGJt14AITSdpX/QLbcFI2P/WMbtWA7oZRQSq
j4LIdLyT5SIr0Kfmmnr8ZZk39WW71H7dCLCs68llgKO7Og8I/ij695fBp1m65Y0lpDphsl8BiPlk
BK6+dQ3UDaadjucJ+7dz3UvA30UlQCcz0a/M6mbMIfFnEGs/UCBal1n7ABmMsjoeYNDZqkCLUi/8
oyC+RxyiaI0otRpD83s4VYolUF5ifeELIMQ0YaH1tNp7+mJqYtw3Y8+GGanSgieon5ridsIbW7c5
dcsivxmH7GqWTXmu8183T38UO8FXw1jkB0b4oSrSbvdE/6yBl52FGkvdPg9P/m5d8EicVh4KrGxK
PoKKAD5H6f4ybpPd0+JZLCCN0UPAaYLrcQ1UgUiK1qgeHe69Pt56pt+xL/rSO9k+iCr9MTXNb3Dm
fxRpcakqPbxoR4R4iFinhwwcCM5C1izacIHkL1tnymEVOKGS0eqRdkuYl76EU/WQtylt2U7sIhb/
a1YNyZU+il1oNuZtRu7ULSYob62xIKWUM3pg+agFttS5BCkjYIjo4RRLpVTWc3Ni1CLddXM+roWI
CLWPsTDwgHjvsXAPN6ac/Ornd7n3PrXwUJs5rmzRLN+mlYk0mLf26S/MhedeDlN18fTDSKfzk4v6
c5LVAUhA1LMeAbrTrivdBRk2LmSjOQeTkxlXc9p9Hiu97xE70Dj66z8DF8qZR0Xy6Q+TYMp3RK49
BmngniYlFgInKrxTmBDdqvZSsdNxEO1qUm3hSZT7wWHb7ArsaANdtZVtzjEAg8jcU+u3hiG91NCo
Xnat0xjsNllNaE4DbSghAPTvHwdCf5Aq1vfWTHDvuoyy7LKI2UuVAgHd0294+rMwtknyShd8Xu4a
as2kVvuaDjQD59aIErYuQUqhyzx/+v7pS5JVV2ZkqX0qqi/TE5AuNhrKvM0edZp1q1jOUYqC7ff0
1A/LzlgtXxrXfYBYESKb67I9yvqLpx2JrDy2JcH815efu5RM735GJfwFTH9GAv/6GrB9971cIObt
IYX9Gbn9DkpGmb/5v/z/hXP/BZK90OKf0dz/TxMuGPfiAOcO3P0nzV2a72xJKLZrIt8wsVaDzP6L
5u6Y76Qt6AIQlwCf2l1yYv6iuWuG/g7hDgG1hm5ZmFWWYIq2fMK5a1K+Y/Z2DdvzJHOXza/8Bzz3
hXz9N9KbA1mO5TDbHxCxU9pFAOOIiip0wi5Y7rJpXSnUSQiHhpxJ9Zer8gI6/Hn+xN+HOcidMHPH
nEqcEZsyLKrPWKs71qYOuKS3f/0rZ2Es3O9fAmbmwu1kpRDV2ZFlpY86VE1iJSjAFsMHYnjA5R45
0JLS8cLlOszARLQj3LokA3qUBgAWJ3RFtnHxOF9PKVryVWOYceu/fVIvH8vRQfn/elIyr3WWnFZ4
oiEgQGo1WeM6wmmzsdPO/tiRQ/Xp7QO9fPVs7+DmdE5kSC1topMpsNUJwrN2awrb3FXs/E7ePsRT
RtjvF84+DEOi2Y+QXaDbcFuAqs6Wak3/bVa5AQOb9hQmwblLMm+jIqu8y7mIzYc2jQbKv8wXSd35
bo0WnUxuylVSq1xyBm2AfNM2L7HkXcFf1e8HNVj7AdC0eYQc//IdsNwlcueXxyrEfaMnU0dHRpnJ
OhpMIJR5AbgnFDiySpJP37465nM+/X9eD9Ihnx+oJBwRWdtEKrTr5gsKxjXwd2oaFngm12xcIIld
HPRMBWqhvxWm0SMECoSBk9Ie9Bx7ZW3hR3mfpHTBt43e5pTF+4mOLPDzPjfieJ873eCB5B7tZR1Q
NGPcPIDrxjeGQZnOVeA70ZA48sSjI0ygfJ/kIyzi0WAB9cGl+0hdt+jRso+IzBLKltYKIEKV2puC
dUyMTiShlpxf8NiYeHQMUdbXNcAj9uZvX6aDJNr/XCZkHs8vExjfXKtnFe6nia15WQbJddTONbh9
dIGNE1Fa6UML6ogTb3GC2Ne0MqGBv330F4cwg0re84P3FZ7UCLDqJsAl80NE0rhin10eCejRX3kJ
D/OUE8fWaiAmA4nG8cIGAigarFIEpx9zmq13NOQTsa86y2dNhm6WLJdYg5rbTEl9ozJnuowtmCIr
iXZDaq79c9Z/ltLya+TDi5+Kkz54A5yJoKqgQH0WS8oIsqFAQ5XOObGJov+TQ5DOdnBTNdNtYZyX
8B5wyQFZ7dKPfekMq7m0iiOHeOXBkYcJ92YEhTiWRoOex+4+YgmjVOcBv9MilOrSGYJdW9Wfcl2D
x0m2DwUdFvVHnpsXL6HJPP/8uZlGO0RpydiF1Ne9D3qg7SZl/E9uM7lHgtZefDRNa1lc/DpOmYaF
RaM1k82UBekHx0s7+A0x7re3n/yXz8ASB08+S1A2SypP6NtFSbazrFnxmI6ewHQ10yg4Ftf5lB/y
+yRBJMrz80iYeYoOWsdJqtlpfaWsmTCik1JmcdGeiNpsa92f67nVr2PLaK1rbh9ezlURjznuT3qA
4JJW0qTj9AULoTvYZ0Hbp9kaNEW8UKPYOoBAyYpkDHNuggP0fWN6VlcHezrk3nwvYkNVPwT2JuNz
mLimwLfY8c1d6KhQeruBvkCsti0VjWzwMfsn0EKKPpLJtyAIBnGRpf0cfxH0r8F2aLGXqHmpqUoq
KhROEEtdwwHubDqfs2o1JIt5E5b7oDUwwBRTlka3I1oy4gk6T9CZ2zSIcE172yGYGCrfEWj4aOTo
1PUwGmmqG8ydaIeGZmSVYfuNPkHla03nY8rOgjD0IVlEy1hIDHgH20INMe5qMbqI6nAapqm56k0A
ttcNzncpVo1tOUF9rnVYg6p1CvYCNrSlN8Hl3Fg9ZtNSCdv2bXdIzQtQJwDruHzfkjICWUTHw/Z7
PdDmcy9GwulMw30Z2KjMO8YVLOZ1BWQ7Zl3bv4f1CDWbLadT03CjDBEHw4Vye8usCPWomd5uMRc4
Zn8N9neUV12eTWBCO9FM4BlpywZourxsCZbdd+TKeawDKooHlDLp/8kbs0DnkLMHDsOhPa+DDhws
xsZWUzhUQKKmAInDRn0NO9OOYrqHtT0np0Kj3KjtCLxxivgsDlEENGuD8ck6j+OhK9inNnnyKFxV
5HdOnFVTfQMrtZp0n0xZiSutxZChc//tJseszBUZYaI4LirU76bJkEmdV0vNrvVnK3Tkh8hIIpwT
qVN6EbYpij/IUuc+6zxjHacmacuilhHOcIC1hVBol1yJetgY6jTZVb1MQ/XebmqUazcee8+QOqPM
e6uDEZ/NzYz3dgaS4jYYseF2BO2J1TajhymNtQu11qzVcf9eGCEjUw6kQIPwfhsqvScNLvDwVP4w
6EkRDR3NNGQIV7CbOIv2hq6ZPQ5q3Ymc/FtPhpPbbyR7legHKekRpCG8OY7qaVIMTbfrqN2N0aYi
Y81Iy01Mdd74iKia5592/cQKBOJ47GrnWs7i/VulqQiCUhW79py+L6iXWdd1UZWajn+PQeS298Ku
+Zo5tBr1FcRRTwwsu9N6Oq/HiPdl7RGzSIwEF9NG68mCRZbVvukoN5DE07GEMKAtxYBAzdAJ0mar
o/+lAm9OJpGYe2qIbR2eRGDeWV3MVUGJr8qp02dU2SoTe7TtWJWpcIZ6Ed4nZi414GqDV98YFPxH
pSrCDVJ7se52kUbZJyEImtCImGqj+Q2AyZBizYxrHoFNM9G1UZvSLRy0Nk2dmU65Q5ISAtidsnjU
0y1i4mZ631hjw4ZjxKAdKlr74JZGImygRpGKToRCM0BjjrVUI4FIFZlKqhUDQTmZ523l2Jg8jdkk
ToxJqGgVONe0oeIH4gFS74plpMZnD2rCPkhqsJIWSDaLrXrcuGAMLXBXGerLy6YekZKTMmPWMvsB
EtiYajiRMojuLKeCpbpyY0gC/TaD9GhewYVkJbIOUq1K7G0lO4yR6CbTGOfCyiinAiQFtNAR/euq
D6tAb1b1TF8FuHcCavQuC2Fz4oaPTeBbgHxJTo5XwjFbV2xkAkNfp8cF6ew815Julr6hEhYp/qxK
q6zPWKB1Olb0JKzqGkyJSTYqDUjcffYq6ShqCl/Zc/Ml5z2q8KMnxKX48O1hQawc3TCz9zStpwWo
bNVmTF+qSpbkKgMmd7isMyGefY+SSlhfRtpb9N954yM3XNVh1bVAezNEJsAeu4RXZxWHo6s+GUxC
RYnADoayZHgNw5hgryiMvGTtGMi87jHtzvyOIDfZ+2xb+gAgylhUK0RRQGAdliyBx5r2Pk0GDyic
Z4aJtk8nWqj0TyiEmzeOliWGWCGSsKdkxVzAPIjpM1bDmWmjtsWpqNUtMqhBiDRJ967MUf4EXipB
VAWeR1N1NdSCvCJ0kOMVA1CAlrRG/Nh8N5C2xv2qsBIJftmmLjZN4Sj8tEuk6BASEvuQwAuqLWC0
soNvgPd71nAarqDmDgPFz3JqsWtOQVMCImahhteRyMr4s6XHBePiso+gLSGToC9BppJ5V4A41bmH
3HqjY+RdZexfwL3Ubqguk74oxw2WBG1GyJBXTrzq01bMqW8XBFVgnvKSMrumqNlWHxVIEDiomkyy
+VsC4QUS18J5Ke91E1oASiGacbjZitQewochKAb93h0QGlUEKAm3e4zbKQzukrxOA9plXltYJ11s
ZQwCLLZG08NuYYjM3Qx5r7oTelVeQpqBhuOjXjdBN833rayKBA1o3TdpsZqddIY1aE1VkHNtBeiB
nmgpdMixHiX05eKmrpwPboxajgupzeAYzCjIg4fWnoDGrseIugpoOguKejYEkDkpyMcpyRt52LW7
fiaQ8cRpEyuBmx0YAn2410ToUPJIL9LU50rRUWb4IFPVXBEsXqNBgqySpw/wyHvnpgXQ7kAQ6fVK
udRQZSxOpy6KKK40MRmdVxYbzW4P1ExM99lUFBVdAq11bxJ9smtSwzJkhLQCEg/AHileNtN2T8wX
RG0zI4upxCBR1/pdoDxnsTs7hX1bp9KGh8TTOXtUUkG2jtcqt7y+2ZAfM9MXToWVWRuehgEfsK1F
Hp7jlBZ4Fi3PcaWR1N3Cb0fMZxt9yIPepfpl1adJ9m0Mg4TozojlHB1HlCRw3upKFuBvK9JmcVnR
+I7aC7TIOuDkWpdBAQsrCyZ1nUvWVhH4BCDUdIxKAtB3ZJON2lXp0ktr/K6pnO47HXxpnU8yHi3Z
+tVsz7p2A0Uj97ybOql148iOcdk/vLRYPtiawe1sLGPKK5xnubh0xTRtC+4n1hUD4dYyOry9+n95
c2EelrwC0HFKb0K5ly1S6Rih7hV77vFIieXlvYV5WOTikY5Gom803LbZo2EY9WWB9XFtZp14fPvz
v3yEp0TMXzdHdaXGDG1ku/Mo3WBtjxlS22b6kXu9/PFHh7CXss4vdaIOJZQakhA6mhGo+TRRipVo
6WoGCl1d9kfiF5cb+/sNN+RBPbAb7Q6Uxaht28bo0zUCPGzjQz7DehclknQ1CvS5htGpP7o3xtM2
7ZfTMpTAuJXAKopxY1CZ61AuSGI+8A3nu7ev3CtbPv2w9pgKO8ZaooJtQl8QCkehr3S3/4ysChkO
4gnwMq1vayxrJkGFCk1EjoLWxZRraDOkZlDuoN5JHhBRsKpyr15j4C7gc+Tu50ALvK9HPqfx4sWH
X/f8FrdjPRjIwUlNQ8ZsMfZOhvtoyszwM7toF7rM5KMUd1ZWS6Y8q3oNTezC7VcEHxx5E59eit+f
AF0evPJWDm4vdxGR09JH+lW7zQbLXErbvrN3I9shDqeyVVJXycoF9LCCFnJTB8OxZPuXhwJiip5f
BEj5iwfdhLPGSivYYbghBChkpBf+25d5qSj8doIGS5PnB3BioxMyYcNraFP30CqLuUwlwQ7Cmr62
ZRlu+3Ym2DBV7unbR3ztlA5eKsgxBgnGNi+VQw321IsnLMPAvsWx5O2Xhx/aLM9PSZ+9QRbVpLF7
ccIta1dESq6r7UI7yy7+6Bys5Zn95T1NAkJglM57Supl80Eb0uq2AwV65BVdPuhv98TUn2rWv/x2
KAB9h6A02JL1UN0ie6o2ZMWQiKXP2gVw/9H3oOyu3z6Vlw8m3INT6SgkW5E3e1v4N020lomWPIIb
8h7Z4iCnKYSdBH7DXvPm7ePpL7/X4rAvMc9aMlis3QgaEPYOJBxxckaKPXJKrQ1mj+DEqaz0xAIl
euJOnn3lDAkYst5jswKr4sgdXApcv19jYR88JLZGrQdjgbclFd26QyM6nEOZtP2RUs82Aj29Gjwg
KgEVin3jRdr+7bN/+dkUh2nwsG4bu9eBn1hmZwPxsuMTWvwNjD4WuH90CHnwRhMalocTDpUtjNSK
ZDMnRzIU1p19qwrioY8UeF95bMyD0dmlE08JzfG2TYcRMBNwgOvBA3WVAa0Is9RYiXjK/2jIQOT/
/HUDP4hgykU6iLmuUxurdat8O/USO+8fXTPjoGIMm98epp64iJbRdqsr60MS0OmH2m0fOcKL18uA
KvL8FDCZiSRJya1LBSztRKBWCtgxbHHyYeRgcN8jhrf+5CnjLhycjrOA+9ylJVEh+NiIwEXW3RFe
N1BdOnL/X3yQOcTh/Zd6JuVIJJMn7eAssFBCQJVgpFWgrP/gpnCIgzWeXRp6p6eTvQ1Ta7rLG8/4
BGC3OoHAMd6+fYjlAfptFOAQB3cF4i4RYTUTxJw6JKqYyVWaevcRaSBRN6AKnpbQSKHfvX205fK/
cDT7YDJPLSooONblFhkYwYhRnZ7pnTcj/GzVGXsh+8jr8sq9OZw/gsTUqjwK5Jatl72zBEGrDXmS
5zzm+u7tU1lu8wun8lv7n/J+y0bR3lq6qO61nDoli7HR8Y68Li+vUtlCHDYmzJoWSMIDlWhj/t3p
F0HlTGkbXQ9cAIFcO+zDmySBIxqr+ftcZYjLW0Ou27IZdnmsQ9a2KHONLRq/PlviuKpe+QhjqV6A
UDjyjBpLv/iFCyEM/vyXubrKRzchCJr1kxqKM0jF0RZGOwlLrouiPFJy3RWA+o2epTzVl/6sDRHL
1i7Yn6RhqJTEPu1KPcx3AizUxh60dK9hSdgOsWv6Ezb5k7DEuPwnt83xDrreaqhZS+LR2sIqHU4V
RdMLRzPmI2PCy5IDw3EObhrev05Leh7wnnkcwTOpLBUJGCstBtLXt85XeICPFcnSFKcifjYYFIG7
wMI5P5SbYanbkQh/jQ502rq19Yj1nFSH2ciOjIsvrz34gAcTiTlpeIQ0W24tw41vYqF6shY0+IWO
UW8jO/1CkTJbmworejSEwwZBIOaEEJIh/uH8/u2b8PIw4DjLFPHLI0OYepOOobS3uUdsAC5iowIP
Z46PSdsQcYBmLz6ynXx5eHMO54GhiINugLhMagTg4yZN3ZOUoullpc/Tlr3ed1WZ3oXDGHtkN/Hy
sIB86vmp0WHRoxQzzTZ3xkL5YBclYRyOsOLN29fu5Q0ZCKKD9w1zlgVAI+MIDc4b0wKUPLa1vZ6c
4XOMDGwdNiUehYl0gbgF1R9MNgj8UYtOjnyAFxeOhnO4I6xlP+q6rUlYkxrbJMqXfiQEWssa5CBG
D2dN61mdxnZurwxmRbd4jEgdFmNEhcq4JRUDMjNe6JVuKW9LZY5iV6ncDdAkdaQ5/coDdrhp1HON
YlvJ+B+g7dmkXmDvlJaDAncGE+N4d2zvqC8z8e+DH2K557c74v0pgfKxqLET18fgA5M9h8hWazbD
r5mBwwGvDwif1Q4t3mwxDQJbbXVtO2qltQvKtjkyYbxyzr/VzKJ4SDKZ0r/TIQ01Tgs1rRwE+5ex
35WhlR15wl95pQ6rZ5CmokKTvb1lkSXPjcxM/GpsPkhjwiOTwWYqHQB3KfXxIwd8eTJ3DpUGZEuN
3cDUR6ZjoDaGnMDBhowQxqCNf3iIgwGpUDSMgslgMk+t6qxEnbHRpTud9c1YH3lvX35rbPfgSbEG
vc7o4rJcrMb3QUba2qx8TCE21rHAXulLo1a4YHfGpG+OnNbLGhSs1gejvXLc0B3tkTVERG80QO/n
Lw2drR7Tu9HKEYh539BnAjO9o4s/bWxqY0fWYC8/J/bhynKGuQAoFWQZ9bN6Q8MNs7WHrxQkOfEj
eMAh8cLTitruyBV+7WwP931tqZEUGHAXl77v+342vrh0YTZZUKY3rYsrMzKKT0T32r6hmZjjqqw8
8u4tz8nvw4B9OCQ2UosIXKaGZPWxdqbybjrVpJMtsC8LI+YSwyzb8urtAfiVCyuXAeCX2bMJ5zzT
c5bsaBShPuj6tINiErG3qeRO6KGzByc7EnhPWN7bR3zl2T1cTuvTXOpzXDHlCB1fFlnjsCPnO09P
UvJcNbo4i4lxvA0CbDNvH/KVK2oe7EsQBE16bjKPunMf3JWJ/ALVw9q0hYnNzWhnfybn8sjde2VK
tQ83v3AlrSn1CntbFoZ55YUyOON9DTfkZOPzd+xuLyHNrUUwhHjOnIoUV/1jCZ3569sn+/IIR4/u
+R0FS4hGoGNKD5vpi2mN+sZGY3RPT+/YNu+VOyiW5covz4ySYI3QWHCGiUa1WwvoaZqT4xtVWvgO
RrFt0xTBmmTBT+C2m93b5/XylCS9g/NqiNMhWYrnhuYafs7OKS8kGPHt0IBQ1azy2HrylTdfHi4o
rZl4TEJlOT3X7gi6bG6B9MA4jquP1hhCnAIbRl8cIzVa+QthV871H52hfXCGnXISnRh3e7u0l0mX
j8oTWqv1zuvS8LRX+nhkl/XyslLKg/uXIfSuPFh7m1Kk4zVhV8Enk/yAY/PfK7/eOpic9KRXsqlB
LhNBju3cmrRTLtKU/nzB/pGP41X/xTMjx1X1vXjfNd+/dxefq0M/x3K8X30ifx1/MUj819P/G34v
l282uCO66UZ9b6bb7wA4uv94Ff7JD/+yXNxN1fd//+triVJu+W1hXBYYLZ4OcPLt3/96qrH/719/
/18/XDwr//7XuRq/518Uurrf/tJPs4b9ThquZZOkhr3CMaXJ0PDTqyHfYb+Ulsc/eNUEro3/tmpI
8Y6mEB5JD207fg2PwbP96dSwvHeWxTzkeo5n4eRw3X9k1HiawP6e2Hh3LD6D5OWgRCRcXRxsm6dK
RiFBQRb0mWUbn9r92ujoPuchCRQ1IXnIrPZJOWx6Yu7Y25YQkb2PYzXkexpY7Sav4hlqS7+BaqWt
5gCZLSymr1rQkO2Ambgni27TBk28gkFV+7lH/iwMkzEQC6yOKAeECAa5SdkX5bQ3Q9qh9yKLcdYH
thwmhvlgfKTCs4PW9Q3hRkPkB8Qt4o+HbhvVprN1ZfyjEM0ZlOS9m5JZht8TD5c5nveW+0VH1xMb
unESQE+pMmtN5G0N12loNtgC7lsH3GVPmq+mFaMvg2pjqWndZAE5kPkl+s5krUrQ0db06DkxLlHv
xFHFLjGBoRb9xVgssZ5ecdUF9oZgdPhnBWwnPQgfFRgB7HQDSRibsUDrb80wiPO4QLRWtLUPq8zD
RbvyymHtah7qBmwAK7T1alMVtJYDxvCxosoDZ+6bPnoBXB99gd8C48Ob/SUMMAnD1/b2qVZ+ofrR
rFwTCabXDC385fI2TGW0Mn9kKExL0dx5k/gSmdawa7rhJDXSGzaOSzitP9SwF5RnW37v4ELVIsQb
c4tEpGvDbxn1Hnq1ADfFMIL0IVPcyqd7C4hyllzCOBx8r7AeMtvzY1AofVODlMccv7aiH44jvoSh
t2hWrnqsk2lc3zkym7eFDmxxtD+IPITtMgeGj30DRgJZBAnbytXQ2vN2UB0EqvlbExRXGGfhcGEn
JWxsBW3XBnTqlzkaU8IZPzdk230D0jf4bRWBlnDu7NH8xhoYTZYY6q0u3I/0nD9PHloOz6muVVgt
rDfV4P3gmc/pqWJgyNvVXLvWrSssYGcY5Lf4L1eYn9V50KGDz1jTMu0Qgzc494WA3+0CYEPEFtOc
t5Jtk+KRkI25qmjt+nOFFK6uwVjOGN7JHgSWnt4I7ZOePrCPLLZzN38gW0rbg7zW1wHkIhL8wsEj
STom6RtVPvKeWzUSml2OKyLCy/US3QOCvUdT2re06YfdXDYQc3swHI11X49t7suq+WBOJAX2PXC5
5CvNwhvHGPagQO7NJdtxIi09a1lUCiU/2Kq8Qz/jwtYNTulxnLvkm0AS/WCY5calfbTWmruhOiec
FqbaVzm0ut/3Fgw7snB0y8QSHOMlMuyLvmg/uj2Qh7z+4BndOosmEN3aBHczJBs3yJHJ6P1HqXGb
hAZwDCpRq9fBamr7iw7O1ipK1Xkx1oAq2y80c4i9VPO2KiDPLx87cbPPetNfB0IhtvbqxzYwd6N5
XsOJzURDOxH8IxXTr2Y+2xtVJ2yA3O5TqCenXJ71LOPPKXgFlGQoROj8Kwqt0BjzU4U8mUy+CXyE
p39p+jhcuYQTjjTsyDq4h/SAVT0YILHXu0kln0sYL0B95NeCyJRV7o1ilQFv20yOzXs3e1dW2jw0
BkiqNk0vZNkbZ/rQnnSkdvsW/QO7mx7CQWYwx8nBs5DWt5blj2P2mfA/msVJ9DFqyVvMcHVvvEY9
piVizyVWFG5JkvfXbHO2klrfvme9Z/eO2CpNYxyZ8Idbxmk0Uw82vTjcII6ucJ9aF5oVRle61hDv
5FTAjnj+VmN51nkKdHlmsboZJe9xRpnZjtbNeALxUOcP8wdQkLwOIGF1/PDklvbR8INUAaIY0K4T
31u/79BYrq0gICc9Pmmq8DQM6ON2WGa6cTzJ++R6bJTmN+4YEsRqG5cNCi8dQqLZkHLYlDeK/BWC
zxRwM6rf2JmnDlYu2Cfiy2CkIwCHR+B+aoV8ROP4hXkHSlF8U45dsqIAeNdKfP1+ODHVtAE29xit
RzpDH8BuRQJzUO01kZLl0VjErVkmDrAW+XhF9IUEBO0naZGcE5q75VisZd2TSHUV2T+CJDHbW/dx
1fpBKT5Cit1pWkg2OgIZfFxkP3m+Tpv/xAXX13vimrziFMc4uRyRCG67iAFZnz+DQ77DpG4A+9dN
f1TDElOQPcRyyNa4uNNVOkGTM+Zg6wY9grt62iwjF/wReCPSnUnaC6adho/cZ8ursBiH2l7W8blF
9uFa05uTIEqwJNTw6xexJ8Aoa5cqfCgxEKuansCq6gjmdkiCMsbiNGqG4RIDpXuKhBwVu3D3bu7m
Pmj7xkfhtooxTaySfMiulmL6emZ1Qko0cWQ6KINeGKBNk4sGhZI/ufWpMtN5ZcDnWoeYIPqbwI2v
Y29ITqOoehSe/TGJllSnooVgFWYnRuX9YCq4FBBG/KS8C/KZFPkiyrCtEwanW73hG97nsCAxN47S
K1M1yYcyC86Upq5lEHwjvfamS42NNytYGl7FBJY8hPWAjD0MuhXtknsnY72O64NG/CZj0QKTjJkU
dwb6FfNrTC4Xangi6DQA2INUt7MgVT3o5jOSd5AhjFe0enYk2kHoaYsfZUZOqps1bIVjBERaE8sd
oJGviaNRC0yJ0XKmz0jaMlCGY7hPoh8yDB+qMVsnvf0hhITItNxfBOQjGh6JEhOYfVz0UBo8UsoC
NVHFg7uX2KCTlPGzSPqPVuW4pvn3cKH96zr7v/5nC/fXbNr/L67Zl33262t2v2wxXH/7/r8uPjc/
4uzZwn35m3+5rI13rMBp83u2LnTT8RYD0V8ua/edzcIZr7SHzF0HSca++C+XtS7eOZYwBJAYw4E/
vhQ1/7N0f4f4GOGb6xoe/m1+9T9ZuuvPt3Qu6hJHSgP4vKTL4PAJn+/8SSSuUCc3fsZ47bM+Wfdn
UEcuzR1M3FV3H66DI0Uizo1f+fdmYTkk7nD2JIYlLI+9wvLzX4oNTS/HPKblV/X0kO/qAfMWY4ut
Je6dopribYuMqiTEf6ycvJJ6nzcXGosj7+scJUlgnGR4KWrywfKW2miI6QZWCKnxoWEj4YY+ZgOh
M1SvfRWZiSsimMo5PAviwmlOBq3Qm4uwcz1S00I5GZ86NrYTq9M4j/2oqmk+MOZLeFaolwnQLjwA
xrpnCXvt6KnZbxf2LbNyHbEoI45j2sApsQjEocKZksYNL+FBY81T3xHTOwa38MCbdGOTK4ZvtesI
OWJ5atcKhpdnB1eZzEqSHGRL2MkqjWzZnw9zIuu1brupWKN2tKkWMB0BfM9LtPntnMJrtv4ve2ey
JDeybdd/0RzX0DqAafQRGdkyO+YExmLjgKNvHcDf6Dc0fT+mhar79JhRFFNlGslMNWWRCHSO4+fs
vTa6p+BHT3Ch16+KqBkiAFvoWHbCHsGWOeST+CdW3tQ9tgPU4oNEh1XeQI4C1IMua3ZeCx232Yvb
thNIvznsiGUi5XUprLh59fcxpJBfOXgTg2sZR127pacuzYNA8igOTVFn5YnxnDJOQRJMwR74RzkD
sFDTIxA6VWVrPcAwfouxEcFnMgH6H4pSiHY7NnMygnZCLb8zTRHPD2FlNsa6cAcHW5E1cBlWRRF1
VCsuKcUbPCQRULF+XmIHYttv98lMzAkkoxJG2xF5YUBeex8k6ow9OfY+yzF6yZmo6lVvuBEgv0hn
172cO1SCPkTeXYAf2N6Fxdih3yowO6yKNi7TbRIx7ju6wgXynQ+NLUgCyQjb5skxXuFbNTc9bqIf
ukxIEMHcFlj3doNxcmXBovwEc9Ym+3OwqPOJWbIgyZpDuxAStfBhsPDMYoHseUaVGXmvciJUmf5s
A3Q0tHtqx64qeyI3C6d/JDM9M1b91M7uAc6RsHdV0qP+Fqnw6c9XOqn4gLeTd6hq8PQn9iHReOX2
QTZuBmQM/m0BY4fZ1jDAKC5rkTdXhT/07kahxg33YRsGBph7t/QgEhZhdZ2FBZV3KwhkpJK1h+8h
ej0Qy5Iv2YoeJ6i2OQ8soEW6yQaY1n4KTk72RXGYcywkjTVyJN3nfMZ9H2fQto0dq11Vejbzqxw7
EGAQOn4JpkJmRJvIMrP+JvZH17yn5qiGAz0CIzvngcjdTQomKF+TO0XFJ7y0WrqQo5wfhKWAmKPg
L0JSc1gN7qbKD4ptUDWqOExZgCC38f0WG4UFaOYEF6k3fhSZic7D952Cx5ibQUBJRNwCu5CIpBXh
1ejngBvW3mnKpq64DhsvzsG+ZUvSW9N79bbh/XhI5ByFr3njD7siUoS1uyOji4jhLZV9LvyOeAw9
JDcWFqVonYWl+RX578juOyL8kv6GU0/grm3/ufHg8YPv1rJfBcQc1BtXBSXk9UEMLdm6hSXM+ypP
bEwH3RjaMMNEd5UkXoFSvPcMpeg2G2G+aao5Gw55ammHaBwpzWNNSNZ08MskpW3SBQPeyCIgAzRA
hOwxdytSa9fCjPeJd27RTLLdr+0VcTmY/FE6BNm+LbPYpxQ3vHRPz2ewNu1QswBZ2O9eILoYw77j
bfns+nhcD1ibkDmX0mqJfrTGAnaXa9AfhMMLXKoF+459y7YS7BB2sAQhmoW3C3JsExteZcPaqyaF
oB1Pfuc8TR75NEucaGbt0AXEzaek7RFaZ3CVmRYHrRJHWMmJJpCrI8Wwy4jBOuOAK4pNFzlV8ske
ZyM7uUFDHOaqzSMYUMB5kvjMNai+4KZrn3qTZRoCkY1xLq9nAmDYQhbTtuo7aaxlEAfR7WxHabuB
1V52Oxyb/TdtZBFD6jLufB4tvuf7CbQK2pMizwySHWETbdjB+binaojPrGN5RcIS7psGDKoqe6Be
9fTkRX2gnoEayJvcc03rrtHsozEdQutbINHxvLVriD6uuXBFWdKGx2rEPQfdJ2CxkqFPYCErc0/U
sAe33PuSlJ39lSGoWeyD3jD9a1FDGLwKAz6fG6vmBmxGlZeCX0Gn4DN8LmBAsqgDEo7baBp2Uds4
1s6Lcsi7Bj7/bFumUjC1pWFxUil/Ge+TmOW6CXEuH3v2GvJk9113nfJ1cL74mfSejLFK6B1V4VKz
Yjaj8TPzmVn7JDthG2yS5nvcQfDcBIBjim07KUezsUgj5wDDMOZLkBt05LVZq3yb8FQ7W6OiU7cv
a5N0oBwnjHk9JmiVNrBGFVQyzecAHFcCu7Aqp5HdpCUn+des8B/Vvv9nhe3/cx3ppdL731e3V1/m
Lwr9x3/89/d97OVv/VXZBv6/HNO1fOE4picEBdB/FrauoOZ1bItoMVBAlr9Uw/+uawEEubzspPME
jCMcayEr/Gdda8IcCgTdaMiz/7glzV94V2UK6mM/tIVHS9qx3BDU2fsqE+JpmivyF/dGBMXi4IHK
luwyc+rxc+gQRH8NXshwaAGjAlsZeehOawZ9FSvrGEXzvYYBmm4tCBuYMA24JuVOa3y4514MonmC
SjiPdKNkAysQ30f7nS6TI/aKFNvwe+y6XXEKibYBGJa6clJ3hIeEFmaVKAvDDQbHBSnaMez/Fvh+
k9AwrKW1xcds22JFnj36YBdG5WMCh2+4tRza5Fc4t6VHNpPO89NEeFtwtF0sq8/lNHfmwUy6hiRE
I/RoGnQgEJ2vMmsNKo+MWupK2sSXnUGxSOee99EQh5y8UR+DrJk75dMo0Y5PB3ivBWGBCEvTYqNi
ioFdoIeqeSLvyxq+FTqy6NU1sWCUtXJkRbgn2UNOGd7JmgjTUxvUoUTigervi+k1mbnp2rRv/ohZ
vjayq7De55VDLeF5Zmj/0dLMGo8Z1mJ/PWEoL+IddhGTLqoEFkOVrCtHs0zXFIV0DdIBYcDXUSRC
kNZU23Wx157d1dcKTHJxhUG8IcHchwpbedtqVCPaI92B7Hueauy5yzQa++K+bqS4VV7zHRgCxCI/
SUX3wIihfO5x2YbHOHch1a6Em+TATXFBxu2XanRwuhMIkM+LxxWRIEZBwmXcqzLA1AygYJw0c29S
ANz9LIUVPXqq7DiTIPIUn/F+8Mszbuia4AkIOML3sfIFQUBfUCQzDbVwLMxnMbmzvy6iMSmu0sCp
m8Oge9M7zr3b0h5oXcbdp8jIdGdv52RouTY6zW3zG+zm3D0QXx3KT8Ro9Ha7ySw5MiuJR/I953KO
P/nASccDIAWrPAj4kXiefTk43t1o5UG0nz1P9CRxBh7B2TNO9ReN65mot7Jx50+JK5v5xwB/i9xR
OZVkDWxEHdPM2cymHELauIklxDXb1kEfdD2Y3VfMSIZzHkVaESnWEk7xwsFD+AhBPjvmWnZhS7p8
QycWZ77Vh+ENTZuIXRHs57lbUYxZZrru+ESH6gAaGJjhbjTHqrkr7RKrumMMYf/oCImVFy8uyEVq
2oEmEHH3UBzc66q0PINZkql7lLex6+ESXOckkkf32GzqoONHj6ZdUcDz1eTGFjb6SkLbK8AYWxuL
/xLKFfgGcH49SSy325qoLXVKErZ4xwByipusCCprq51N5i8N437sk4QQO/6pfVT1aXpn9SXjGcdv
O4V/uMTyR+hJ1RrD64hKIdzAN8vDlZJtqknD0m6R4UXnlJ3bBqhHsGPqx4aDPMgBfG7XRhTrYHYW
2CbRid7rzFCr2sKZUuiqQiy+hJawhzOfqF6b6Loaq3R6tBuU+oCFMc5weir26r2WUVyskwBfKuH0
MIAhATNHvvdTc1LBisLehq4ZQQhwocLnrtzUZVH5a+C9+fRWBVh5Kfori6SOwC6suzKetb8N65Yw
knCaylvdNVl8jg3SoF8me+wXzDX8U4L3FlKPA+Vwfhwbz/MKQLKgZ9bzTLsx27rYhdLrmc1q9tA6
JIatSh1OwCgBqKRcuxbfMIBQ2ZgyeyxDKon7sqqBRtKo9byEShPZOlGSxewZ9y5YgmE/zzr+LmXs
k7CUc4LDCrQksSMx9Mz50MgeTK43aNHY64iJQb4UThmzImhXtbtqKstzN+j4/O628cgFodPeg5sE
Ox7L6Aatoh2/DmZmVl+nvEZWY/gKevfaIiGD+ILAJtcFzCOVIP0QnyRRDGt+onnNjamv7yDkxG0N
/FdZRXstCz6ujw1JAR4xc0RhEpKuGVcSVqM0BglMdtR902MC5Yqu9uzUztfaVrl4LkynmpcCmy5F
LXVcwoqdSb7KZ5eIYgi1WWkdGo9Yi+/QvZYFrGqTOLn1RSnH6tG2KzWfhiCz3zzSFOxuHzVtOrOX
dZUODyCgrGQ/haqw4UFRCH9uPB3PV5lb2Ho7Mo2q37qpAXTm+3air2eI8gQ6t9Is14S8u9a+iSBB
k1kbDtkLYqw4vBnryW6fC8esjY0HnYAIyoDygSyfPo3Sg98ExbKO50742TGCGcWGpTtzw8a2iDe2
HOzhSikVEEg0uJNDPtoUYDcdctwW7coPhmG6nbzCEJsiy2xa4ZooBLrxU2+coywaX4rMIk+ynHNY
8WBbm4ZCwIMlhQB+8IdFT+9W7AxLNcUPEemKwUvoVaO1wXuu9WtUGKY8u97g9nduiS5939KRaG7g
1pvt2ZXK/6F0b835ymmd0NwNZRGFZPNWFj0JuyQQ+T6wqoT4AKI1GQdFcswPFbEX5D1ldamfx7Ho
JnPt+ak1Hv06nINzJAg7f8Ltn2VrE6d99o2WdTa94X300jtjUIwPaRoRZhUgy5o2bEibZs3Gs4q/
247M2PmGmRnWXCQSeXcV7TR/Y/NOdOvctlX4IzRJKb0vcK+Et14cOOV1V+G3PbQtIWlyZUkFgmDM
Cn/8HkdySMnDtGuBSdGo+3oljdBoH43OHfOzSQFFG8hJJqVIHWZXYBwLlaf5N+S+QXruNNvuF2RG
BSkLURtXr9MYmAnTx9F123HV+XVwdKxSkWaeK9D4Ad6BYRdiIUCnExYmwVmF5AvZGEi2afwJs4gf
BtMw55Wys1J9I0uEANYVOZZGQahaPkBj6yqTkYGsZmaCU5An3Q8hiHWvvsXBNMUH1Q0+kH9jivVN
2Dh5kaynKVqSAJSO4n0DQphmZTaAR7gFpDJ7G5Dv5bini2iiTigUIZhM6o1Y/9GNrJP3Th+zaK0C
tt0hHGU45ukhAWbh7gEosKRJHZ0N4GLBc2mSV2isqySK/HODsVd90gXp3cQyGBBY3JxGY78ROm/z
E/ERhSaZyzX8PSre2jvAfK3NU6iAh59ieyhboNmRRxAH+BfPYU+umALqJMyHtYsInVqXYXVANyjM
XgSmm2xP6oYuTtqVmdwRwZflbwjMDO8lI86i30UjK+uZbhjSAxgR7HYnuBwIjgycvZ+IvxIWgRbk
hN7ZQhfBys9CRYJJQlJJsY3gLOk7rhqMjxwYOyWiapdkRWHSZzzXhQrSjdvX4RqmS949wGMyygNO
4bl69PosLx/GcWzIj02YML0Zs50XL5oFOnnqBMkoTwHhmbQXQUC10Ia6Up5pqrWRsRGsTQk7Rm9G
UEuagH2eXb9rOSfVfc9iU8w3cYF841BLYLswrfLEvYbpY+rPtTbDYUcvye2vQs+IEhQXQ2rvA1LC
9ZH0976aVpmvOmtHuIfVXVWJa1X3UNfzcN97IPuPPmmJ1W0zDxTWtGHt/iqmvVNjwclH34NxHrX1
GynZJo1GFY8K0asE9fMWFA4YQfhTOKzqWamSLyOhBUu3IkzcHy2OWLddNeGS1A6NJA/C3RDSP+eW
TH724GrayHI/12nlnWYZu+ZbZMWtdTZESLcNZbHt6fnsl0E3zMRaS8hhqwxc/bguHadqn6UFj+Re
QxCeP5PdMJtHWkjpkIPZL3V05VFhYXgenLlhOC9keLbhbgxPntVkhtombayNO9IotLgj/obWU6Nr
XR90xAu8Bd3YtVzuJpq+qimIq5tm7sfs2uq90rux0yGTRNY7vtpqolNRIOiuHD/pSsTmd9GoCBw1
X9ryOmCF7L8KEK56X9cEiIPIKawk3BoxXYrvU5JAIlktqXtiXumJkzuMs6NAoAtCH07EcFrTk2Yx
rnfRZEV0t2g3yVdYGKY8uf4UFRgogCzdjsVIBlFHldgjquETEx6oryv/oVZkRjwCsRbBFcIfc6kd
tFdPB8tXtX/DyiWY+k+2TTR55vqkBkCRUEwvWlrLX1unzfTekWQJbaQwevctYxKZE8vBWILCg80D
8KK6H+viONhzLQ9zL0zsQOzJa/qsInM01VmVMvacxnYs7qrcmrIbfxoXvnZXVCE8d3qN5qO0JXix
lVP3ieqJ53PKaEP4gtnscdcO+cM0AFRad1Cvhg39055dqm2SiThWnqj2VT3E7nWftr25bh1uxxU1
b52lZHKiqlx5OVuBOyK8PH1vi7IL05UaQwLJhrRBhN8nfVq/mTEp4tSDVjB/qrt4qr8Mnqi9Y14q
YZ/JV/DnDdHkxrBBb9rQ4FJpbYA+yiGT72zhECdWeWUKwwUz7bDGU8YB5nxuo5VBUCcBue0cGnel
8odhQ/qIc5uo2NdX2vdUv/cy1dek9jKLo5bRet52Hs2pbQOpSk97NvVa/mhH0mwgJuVLjh5lMPP9
XvfleEzBuBCiQVpjfoqdsLK+m9oBA2YWNDcjAm0nv9knaZrF6MXSiP3KFFshQVAe1c6P0RoEU5sR
JFF5zkN/DLf5ojA42XzAcvPo2MydXgfkHgovahPk340MzM2xQHjlMtfvmhQRTRYDczvLCY/ymy+K
EkkGFHGgCxTeVX6yhympX5iB0dRmm9L5fDQchxDzCI6OU0dvNaCx+bCEhA44nSPHnLH+I6D+OuIU
om9nZCOa0euyjQV0rlTkaG8m23S8Y2DELjQrwvAIMRxgYZzxhSOrXHntxGMEKod7i+Ai6OJDJfj2
bnin6EysHI3HxgbfynglX6XeMOsEu2WqUIh1ekq8LTyKogTpJ9gkf41dVuQTsVyJ+8mY6TcyGSiy
8buMcdZ/GZ2qmI9eIVtA7WY09vG+TJmikfLYylRfs6T3MWALg7V042JHA2FEzHh5owww7HQ+h/gR
m7fuyT/DXbYZ2Q1nr4HN7YIp69ih8QngGhZ7j91TxAiGcDqJYkO38w2y4XB467I4DI+2ZDndzb4i
gJNSsnY3Y1OHw8NYD8on4x2VP/qFsq7LXYkE3/0S+r5+GIVNaZQXZmI+EodqOp+qYioAgbWJYnLg
uHbsPCuX+CLKEw9c9FknY2vSnyWD1vrDSxoF3UtkxCZNCc2IB+Gynb1tDbuP1HXihVO1UeZULR4q
UrPWdLfL40BcjX9dFEOenlhxJD94Vnl2GAqnyfeWSoyA1sIyd1p1fKa8L12OI+IWMd2gbjtP2fMf
pHmq8amHXB2ti1IN8ZWMeyL2CG1Jgx0iJ1NuFedTHGTB1glFFlXzbW4A8ltnbeDIbY5aVp2Cnrcz
3k0lbosbSJhZSLCI6CuDUj0c6auso54Xe9zM3WB1T7MjzelHDwBp3gj+BRoIEgok2zoS6tSb8NHs
9eyd5kLfZ43ZhM+mW8cQxSDF9cZNDsOLppWIBLowUs7M5pS77lRvijGBnbxlGOz516CKCP0jNqpv
PpPvkROh3Q520+tdZBB28ccc+d28zZXPi09koF8BJCOPD91OETeGR+uHWJuv8K+qDnYWCI2m2DC9
I5vYF7NTxas4sxs0YXzKPGKkC+ytRPwMpABND8U0hPrbjJOVOOPZ75ujSqsc0ZNE5rLl4UVWFHMV
sd9UvUnu2Go0XaKkmGYaKT6tZTvnPzWO0XQnpew8fx6sxHPXNQrQlgGXTRYKWQ2pmrvpqpRCpunV
jBI3bj+1pMqVf4jGRThESjRhypu0sRjDcwtQMTKZBFs377LJdRnrscYgOyXCWbxYBHjEuzop5upI
k0nUV4x0Z4JHD6Vj42pcyXqouvBg9mXTRq92VkslnpmJW8I/UVmjBHhWMAQr+RVZljBbtqMIrLjn
3tD093gBR9yknpuLvHoxBWPt5CFqDJRTuzoQpSW+ueMC1tth9orFlkQ2j4aEY7bJVO5FPNgW4TVV
FNZyHdcesLsiiqYxXUM9BY+KrqcRADRUnJPkXo5z7E77uBtkmGy1SZQf1hQUUExqUGk47TFsfW+8
yxwbRttK8y81FWpWn+Qv7gC9wiAE+0Y2C5NM5MdOXTyCaPT7g2gkxfu+SJHzPv7Ufr/7Sx7xM+14
aZr/pJpYUnEWeYag3c7MzUMB8r6fDYOylLCY1a7dRvuB7erOOlj5anwgqEquuhXaoXWxLfbeRr7Q
LbK+/f747z0a/z6868DMdAPXCi4tTLmXMAgvOPxoZ+gBQRvq/aDUvv/IgvJekLIcyGLB5YG28aPZ
FBrvz1No2yXGDzUxOxrvxXccRdpbEDAe//0JLcKW/1Kh/HUc1yReIAysRf5y4Wmgox8LoaN8J22l
r9k+A7+jyr4L6qkmRsoYj1L6+gPxy3tP1l8H9VwLvIWPxQ8w5PuTq0jGqmn25jTV8ccaCJGNjpZ4
FJ/Yj/NBIOooiaf7f36mBOUsIhW8Anxy3h90wA/Txh1AkNI2EoKsx3Jv9sAuV6xN0YlXKH4q+6h+
/v1RLUY57y4w4iaHoAhup8lN9e2LG9kERLGRUax28THYT8naZ/HfEKO8jW8s9PevalWti7X64Apf
Pj4XR73EagPTkwZYQbXjvLZE0G/scPf7E7t8cDgCOGth2zAX3L8rpowWOo9EA7FLF0jhViVT9WkJ
1jyHZmiMm6afyB4lmrZ6+/1xf3FmrkN/EO0X3g0/WK73T7Ip00VjYpZ9tqO/Lq+Wu3pCi2R88LBc
vufL2Xnu8gKiVfv7w5KPwtA9fdYdws7qB+706dvUe97JKsEJrqLMij54Tn51OZnOwcTFFRd6l+va
bPeAAUnM3okE4OcriTyMlMbSIY/Qd3lb1iRb17ucDUv1gSnrAnJA29y0WEh9k0rWRQZ3qX1z65C6
l0CBnb/oL47OLt3GGzwI1aOxb2/lpvzj93fw8u1fjseLz4miIGJyerGE04KPRqDl6Y5O/0g6gqH9
4b6MilTf0duxw70VN5E+OZMw/QeDPff08o9+gIULyGQfK8CkOa7Lu/n+EULPwpcJ5cUu4Tu4UvRY
nNY+hEP9o18GiEN9X1GY//6YF4/tX8cMOJrvBkx+L82hdR3BIJmJHq+9vMD9nutj18T5B0e5XG3+
PAwOJ44iyKvhv/en5vg5YM3EmndxGl0NU3BoTKYbbEHpC6T2wzx395YH9s5ygm9TEa5RhtQrYtOW
AKbbspO3kVd9AI2/uN1//iTHE3bADNw1ecYufpJmCbLreNwNdHpjiY6sau03EX6jTfMW2v6dZOb7
weJ08fr+eUz8XrxNATRGTub9MW27JCo9xfNgWR1KlcEnAnsj+RH3Rl7Svw9bivcPvqQXtkp/OSj5
GYt+NDQdi1f5/UFr5qld1PZqp47dsb/uDoj9V/rY7NvD75+lixro8kB//pCflsBxoPQO6EHuhPvK
8PoZ59Jtkdar3p9XWSLfErxhZfoh29Dm9/9UKvx1WJdZLI+V7SBReH9+JgEQdCs5P72mRt21ayK1
1vJs7ootc4sPVqVf3EHcfASJmAGFXvC394X4GZDWw7yLVIgiR1e1ClewlYNH9EnBl7yV8/zBDbz4
UlswjU3b4VtmhlR35uUhpzEqCN/GEYLTmbgiTBOVvRXUxr+/ex8dZvnzn+4eWF8X25dLyL31Q1vH
0vlahh/ABC6r5L+dynJ1fzpGOyb1YCPH2KVcqBWJql9m6g6tOrh1BdKovABBbEP6YNSH82MoVrDE
b4opferT5r72w0+WJw5A3QEsF/pGV8bSVjA/+JkX37y//cqLxco0SxyDpI/uRMvELqT/nCLpsFNx
ozq0AkXwUUzG3xbhpQbjibIp34H6BBdPcBwHAwYJOEZ2J65VUpwRHX5wd399COTZNkNnqveLu5uw
GwwCgDI71YRvgpS/U9Q6+gNOz68eoaUHs5hhEQqFF/XzDJxalzWrfJm9pMx1++6+KtsPzuSjg1ys
27A+u0kby0Fqax/PZxEFaE0/eAQ+Osjy5z89qFOHxEBa3JEhJGcdQfNLzZu/6qvoAwzEL++LjwRd
MGNkbb541hjfe2mrinEnhV0fUcent0Zrj/90Zf6zyP+vo1x8d1zlp4FsNO+2GMyDy5f4OKVzcGel
nrHhNMcXNtPxrWml80ambXv8/dLy0UlePN+Vo4oCSvu4M0IaY9KiP4gh7oNz/P1BsHO8v2VlTs4L
AbIjTityV3ywoKdWMDj+/an86sHAQx1QjyKVCy45PZgChaxCZ941yXCPIGrbW+kxy50PipOPDnNx
w0q0RbFe1vzYrTSCdMJrTUD5SDna/8sTurg3kAkKqTLMuA4R2A4JVUYPQvnz76/a8nPffaJ5/n66
an/S5356nbzSinXO2HlX1M56Hp8j4TG3v6mKT6O6mzH6/v5wf/tIXxzu4lEIxhEBK0oBdD4dH4ih
uyqSjgCXAl+H/ChC6aODLeXJT+dmiGpAApyaeJD7vayxxfnysWDc1wX+5vfn9asP08+X8WJ9BTXX
kB/GodKYJqTfYgGOYntnqeoZE9yunPT+9wf81QdbOIy+bVNYtCYu90S0rYnzyMjnRuqwRn1Jikqx
NWmz4cHUqIzQdiDsyfJvzuhucqPaG72zLUW3JrjoytLWwXfETeh0+5FBGvP8x9//vj+7FBcPlqA0
ou8HqNGlg/P+4vvkTdskawC5K814lbDHYehWXU2TR/yBMjZGMxyp7a/avP3GiPCMxmxtyqdhPsq5
2fY+AoGECWX8hlpkG5voMAt0+RUicnK3s9R9MHV631WYVESwmqthQ+Q5zoMP1se/l+hLs8m3aFoI
NgWkarw/jbYjnbWPhmlXR/Xeyd4k4xKv3dRBuNFOvQmG8eTZuyU7+/fX7xdrJsddiBB8tiEDX1y+
Ma1zVVl5B87hdYhv6+qjN/EXT+y7A1wUfJURuW3v6Il2oXuwYjJwCpC7mYuO4tAFz78/m18smj49
Ld9C7rzIly9ej87uJSmDnE1i3HXY6FPvgTneX+vl/9ec/zc25j9d74Wy8o6Ccve9+Y//8c5Hufz/
//ZRCtyStDADwuoCmjXsM/9Tbo7L6l9wR2yTDgnRXouq/H/pzQ3zX6bDVhqPJa3PgKYZD+i/BeeG
FfyLfjbSQkgPvN44NP+Jk5Kn+t03SPy5WTN9e9l5ExpBGfz+Het6T5oeAN5tahiRn21Npy+n69jV
jv3JVmaI6sU2DJVfRWNR628tOdLpV92MYMcQ9lpgBNyJdHm6bOTemDeQ5kUl10bH+WzSap4Awlmx
ZchjnQhC1Vfe5EtjGyDDE9/i2XBx1Q0IQ1CRoHoa0ePG0/BiRGU4rxn+6GYTMyOcbijBytS48hMj
o/dsJQgOklXUjFaEY1tVctfbzaRNJAZt5n/TrZkEz2FTlvV1biUZ7YTSKnvvQTelCp+1m6deuAox
lKRf8qKKCbHwyjx4DSZXOMXKqaqcddOVwm3/aIOiYWNVqQpXB8qOVqX32sHmnN+NqjdH5xmpJE6P
bWihrXpFaGnEX2PqOlsTNRMHdYesiLCZJ0uTE/QgY6ms6zGoynIZziUNc725JUflhnAZHX2KoFcN
zaocuiA94i0LinCFM7HFImcyJZevnmG605PMtCNeoIdZeXk9aRygP8p26Io7k7PpP3XW2I1rZk9u
+BSBsGnlLSlQkHY3ZpYIminkmdlOs7YR10y3JoPAhrkdHzt9DlyEUm9kEgFYwa0Tjup16lI0GGGF
gfAJlaXjfUanUubpJo7Kxr9SdZyEN1g83XZPzuXgruLad4vjFOi2/2H5iAGQ9ySldyUm+By3fcPM
eV4Zpifrdpfl9sj2LlAR5nUbqT+un64YZ+8hTRJsjynTesx8huF8LwQGUjAWBvqzl4RqhkS3vmsG
eUaTHS/Jb1Vg2XuSbipV77weO1m9l4jArKuiIeb3c8Eks9nOLuSfMyahBBV42Ab99eBhriCzuUpJ
fQiKzLYRCSj7viIxnpAzAkLweHZF0m8Txy67dVLApnsmKcMfd2lvKTdf5SQx2dezm2fVqWuCZDqK
zsi7DQuzO23qMFxAMmKQ00nODgK9NowddSaryfMejR6R3wGBSh9+QWfTJi+BXY36SUkkRJt6jhPv
bpApY/aTqir4Y4z8kCYjCxsqfW3JbDSBoeAGltbJTJQTXAV5b068ywh41gOZ8d4VDZikOY6iyjKa
GBlgGtc2/BSVj0IUsIZ1KoZ1jonX25aThTu0R5U6rdkK4ZDk6SfK6VZbevZ3WNlc97YbJjc9O2MW
x3c8Hp19y3bG8t8wVNjZEfNG2p2QKNru16DsYmfvsNmKjkWtwDK4I8ReWrki6N1FTZoh9CEgTnln
XfuN9wTMpLPoZyQAOXwfhf8jIkpT3eS2qsZ1W/ixvQlq2hG4uwiLe7O9ynLu2orzuQ9yXJgPUWVN
/h9I9L32yo59ZVwzjXbzczuXBrwamapqjX24Y4TFswT9I2cAM9xOpTUgk5/sQd/1SSANODbzrD/P
zdgIrA9T7/uvVlPDNrIRW7X7ZipcQFBtBPJo5VbBbD7jBivTtYbRbu0MnDPOdeKGU35tIPHRyKfL
aoB9IQY3bJ5HrugXXyetfSrRLabBtgjMagYY1XVqytf0jScWlgBv+H626U84wIicGvyOK8N+lTpM
zTda0B39DMTCir4xGyy875N2XBVfd7aruugsJMrXeNPGoynSO1eMTQOOKZkbv+k3DGjbDLWmVfnM
yM2azJU6DVvvwQ87RIiEUnngI6bYDOMfdgNHxlg5Yh6WvCgxwHoBrxETV9kImSAZRjRIGZ7UaPyu
ESNV5oOl+sBE2JgTFSmAuab3huXPxKEPGAxqj3Wo/5/sndly3EiWbf+l31GGeXjFEBMjSIqkOL3A
RErCPDhm4OvvCmV2JxlkM6zqvnZXW1lVZik9ADgc7ufsvbbSQpKgmJeBn7EtVhY3sxypKlZ8NiTc
eMBKrGK/5EurHQeSLBTmKFm170YxNfZVePSBXDa6icAA162mx3egKpG/eLy9SKgQXCahfbBJ1mtu
x1QMbXsoBz4ZTZBj+2nhK5FFXR+spOyr62IpCMgMlHqige+qdI+L59AuSIrAQWrFt3aeIHJzCdsd
lwsSSfBHQOihjKzRRHMcIJbrqFZngwIZ5CvCupqRQAO/0/PMkr9hZkzwrao6e3d/VI2MLR9NFRg1
LN1cnps0BGk8sRbGNhqGWjjBhCoz9OpJL6vNPDRF8QsRSD4nMFykXm49K9c5omIaTUp4JKUwa26u
ZqeIPFwT7YlpeH3Buqe5zZhOJbKMtk4xo+vpBj9ni2md5JEUJ4vkdGQApUM+yjOkZZlYMnckm21Z
p32nRt/lngKgzzODN+23rSoMFM6cBx7ykSw0XJgRcRtIGEQd5faWCOW2f14qU7djLyHSAY5u3RJ3
ptLUNW8yhMvqRkLgO2/DubS1H5jyYTkIogHGvZZDi7lrij6efQJLdTYfbIhQSUxhOtT3GIqxtTAp
JXRPtJ7lTP/FxzcZ7lg3QB5U/BkwYjaGcrlbJ1Us+sqvzDhr1/JsLba1NlRM6kogpZU1FOvM6hEC
8QnvDwqRknO+nTG9aJKPNTmPX4+zxKqPBOqqQQBmGh2SvF5TqYa5eWiV6U9qfo61V0S9EMOH7TCN
ugAdLplcAb+bJtmZ88nJ+RPhgOMYtGZoVZvsLD+c77p4ZPtUORiQM+taqYYbrYiYrWosrx14Lp6S
WskuPSZrpD1quBpbrNmuECsSiYjc0Mdfom7qSrd8iKDDBV6bTZLX8Iqs/kwd5X0Z4M8vNQ26pJph
0YLQT8HKjtk1ui4JmbhSub1QbBKmLHA6T1KUG8wvo4i+vdl9X/91yH0rOXl/tDJtR1bhgeiaYqDO
gVV/PNu9qTvErYqsq02nAKC3s1WaMUYM40gl9LYejXNRL93lkZhwLgHk5EJpk9NQMpFJQMBQsYie
nBnV3hjqPmppreD6Dvpybq6FrSzXMtrhQCKL9t+7zg/jnRwhl6mG5GAApkKLod4QYzizFLdl6jrx
nO/rFoV33QP6+vrufnqVHBUwqnKQVI722bd3VxDkK0xMdkFnt8lKyfnGdZOho+GLZ2wWZ+vzJ0/z
eJW2jXABOaGKY/eDgCdv45LDkwhSLW6+FUlS2j5hZPpVJWLpWqTYB2m7W1V85g17f2Y2/xrXYeKi
+9SpaJ48zVqJ9bbMozZA1oY4Epn7zdwrYl+T4bD++pb+OX//U6zBVawgzVBNWgO0XZk5J+dzddba
vsxCqIxLf4y9aLcUJnxrbn8hn7/Tmt4zlhl/KDHMYzZ46MZeyElkx4Rs/q/L/r9T/H8px0iB/905
fvjRN0n3o0x+vDvKH//Q30d5/V90NdF4YXE1qG9TTvmfo7xi/UsGVnp0bqNWwiX+Pyd5Fbs5Pm4O
+GiKUBaZzO+/D/KK/i9O3fxlFVYSf19V/61z/J/Qwn9mES0SVLVowsCs8h+Pv+b9m1maksTOM740
sY8bwLrYXgadNhPlqbWtPfwm07w0wD9kBucQeGm5Wy22CSIsUjWSYXE2xH4vMMepUCxjkd4NWW+B
oWBNse/bZLSfjvngfzJrOUVOmJbJNrFnoqJCofTdT/JZULPWHGvFiEe86q0bZ5SVYqcpxdy4EmUS
UhZtXHaXCiG4ZBPPCl6ApqyS7pucKZII2JqN4hXZYmFeR4o0eLnW9/5E7PSyH6vcrL9BdpwCDY3J
tMM/snRwUlGshD+UBvn2S2+a4U25oPHcIJGVMVAmMx6SaCs5dih2olO1WL7VbZKEZb9smz66kUqo
KWT8oRvS9KOPruF+XPFXMZtoro1mGmNh3au4XPaGtEhQQPQE6jocw4J2x/WC6FDHA2baGMS/KVOs
N+q+jCe17vyCyN9suJRxx3BuJ11RahwITQ0h97j8XE2KKp19FzuSzr7TSoHgofPGBJ27vGr6qp7H
C+B3Va7pvgHDD7BRo4w9TDbEpw6EGVL8hvg3/Q82sYEu5LJ77fkudXdwXO2QJvwyEbnyiulRUap7
NhTxkLJj6Aq99oWF3B6IKqIq8G6iRXRaY2QXhwqtbL3vI8oB6iDb38a47KnZjwR/sueZ6o06l9VP
kelPonJGD+/nk9mI9FES1pRS6JjzC2WBOokWUm/cfmj1DZr23ledqrkwbI7qcYpvozrqAyDkmBts
fbOvtQoZE3UmXkWK7ndAU7zlfQpdthVqB3VK6A/SIGngBXrbfDCj3tzWKfIOytrlYGAcWbJgifLw
ATNA8dRxr0lu7kTECT4hubYKofYkNWJdnBcdlYGyeqrCuvpl4/P/HiIs172CMwy/ewlrzKNGyelL
TjCTuPyPB2Md4bGON5E8K9M6tKVpz32C3ppauMwKbTEfE8ocudu3QhkDAM6CyzZCtO/lrNluLI9O
eZ0iZdhYJYptT9gZNpsWnCPyXT2lS5IhDvacJFFv0FtZK1iMeEmJDMz4oWFGBJGKBS8Lu8EjNTNR
XImTol8im75sm67fhvKQXGtdgdZ7xDt3WRtdKg4YJdQDcc76TlJCFfRlTScVwabtUObIDNUnQZvD
VxRaoad3GpskzIfdRSY3svASfFMmidei22Sjrt9CKKiiALtHL12wHgGjcWr9vucQtlr6lM9/Sf/F
M2p9pixAZ9OzM0t/QI2d5j5idX1XFhBcd7OpE8881davrJnJGMuk/lurSeIOWIMMg5HAyI6d70tc
zToqoGWQt06ZZM62jRCpBR2OJ9wqek6DhfMXPm4O69E6o+E0+cTeKhPWQyKMV6Eq1F9yrarwZsts
3zhlup1QpFuuqlWFwBuZZtoeDIwtfthmp2vbDLpT6E56ayyvQBmXhEKUE8naTl1gOh0WS5/KH0KL
RwckFmSy2TeSMAcNJmIP172ziisB8TnlFA17kWxvwxncBFBi1F5gircMvEgjOUW/w6QepSvCzkuo
WFo4pHs1kbW7GTuLE6QT3siVCZHL2ZiFrElPdT9W0QOkmSwJpKwNiy3+A8PYJyF7igcSEipMnJMF
NGrFtJp+Y4oqqg2W7um3RTrQ5CuSmqnbpelr/UI4qRquZlML23sMcMljHKkFXr0GDgifDawBxGoa
0+C1feeoXpsuQ7rBFEZAKa6p5sFKM1m4C1kb9vaI6RrY9lF68+a2t6m7gvj3O/kIhYTNDK84gef+
wiU5i49Ks7A2llI5z6zmo+rzv26P7tt+/GklvO3eVCmzjhlfGR+XSrNv7EwCSuXGtjEkq0VnxfEt
TVJuzSVWfw7pUt4Oslz/ckQV2x6Y0i73elULKchiWGe/fzSQqUZeU81L9D5/sqYI3lPjaNSD2cBS
KnLVNlwcv87R/eNbTlBJWUaIZRTU0+wVhcJRC9JvAepCisxJvwyb2VI8YyQe0ZdNiQ+o48ipwneI
Fp+39BxgV5nu1BS/yavQ1nwESgLdhaz8sDMoCl7FW9L4PRt08+Dg4pzcRBlmslLi2Ig3CNaOVGNN
0vkwa8rgthbx2N9IqoAktTg2pn/+tgQqsGXpmgENErma7mrU4PkmabPYOKP4ONmd8h7DeqXRIBNO
obJRPd1X9HlVTsBr74aVvR7bm3qr+dXaYSI/WGt7JW/iM9vh9703em4calErGappQB8E7vF+H6Mu
vPXh3D5G1E5nSCBDHrzZ2H1yQDy9oj8jIJ3FFKAoHBBPJcmIIQYhlfOjvEs27UE3/Hhl+osHy/dI
afCc7Tl199kRT05NVVywJNXzY+ePAfiDeQk0f9lYHrWtwqd3oW7SM3fx2LV5sxv86xoNdm7ohRFP
neqTc1BwfI+WR02v14nVWPlTUamt6htLVmmeJrrwxzyA9b5Ipbl1rpyW5LJz3dv3naW/niT9KeoT
/Btq0pMdqT5XBgRG7ZENUBCLO8eJ14qyBNKoQNldXmy1XxMFCF4S86VCPF7v7CP2EBHwCcmmd7QG
5zeq/dPXj1/9bIK9/VnHn/2mQCCajHXfVh81UqWyPHyhhHCpimK9jA1mz+zSrB4oxLtUZS9zjKas
K0tQL9lmKCZPWy6tUXYdcA4IswVLnwZtWL2stBF8UH+M/9i2AOu+/smf/WJCc6n5oOZERcbJ4+0v
XnS7QmmtP05SD9CfvFzMwf9/I3DseTuCoY4WQGn9cdTmQOl+9uy5vh7gfd3gr7nw9hJOzrjV0ox0
1vTHqIGOHctsPm5Nfdng5D1zcP/0XqF5QNFLt+qD6jVcOjlvS/gydPXzIJzy5mYhBGbx/93rsUzM
FJptqJamAhR7f8Mi6v2WFSqPXVYAQbIirI41+JnQ4No4m52LP/v4KuG8kfnJIPpU0Lcnt89wEpl2
oPE4W/2FnkUBnlm3JztzoXg3Jd8X59yAH28jA7Lwo+eCeQbn9/318cWbdLWTHmdVW9igsvm3l+zM
p4UT7uki9X6Q44948ybaM9XyyAwfDZct84ZdGJX018UN/VcK4dcoT6TD7OdBdmt7+T71pLML87mr
PPnW0I4z8aSGjymvrK3ckxx9Ztr/KW++X4fRlmJuB1Ss0sc/lX7OhDAM4SI/doXquHrjULcfClZg
28ruxCIsV1PKMjCj8EltIrHVtHa4zORzCpBTXjKfg6PElYIdIm2Ll+PkcRaATgw8oY+jmYKhJVSB
PBJBE3EOaCDW+A2VdGVSTYNQMv6cdKNxrSXC212SqtHKsb3jiCmtvn6FPrv5DlVERLfw9jBbvX/6
8phbcqZZj7OSgwkujbtoUm+/HuLjqsP3T8V/hHFFPdZG3g+RoK4Qdmk+xoOiu6YzfuPYvBk7CcBB
wTno68GOk+XkUb8b7GQ2w0EYezU3Hx2JGoad7wmyvksq/czu5ZO79m6UkynL5578MEaJU8CaSwS2
2ZjPDHHuQk52K1KRg6lIzEcrXqA7jyWQg+5pVOzN1/frxPxy/CZYaLtwM7LJo5dxutOjR1XTZLcf
j/4ERbmuV+G1/D3cQtsIJoABrm0E5zdGR1nNh8f0dtSTq7MbrIpmdhx18Lu7cjVsOnwf9WW9i/xz
zY/PXv93l3gyx4EZlJBWj4MpKw6N4zrckpgQdFQYztpMjv+s0/n39sJO9jWlWtD7ZSwqea6Uvk50
yKzlCdGGa0g3Xz+6zybh26FONEMxSr0hY6hIMf3MXlZ1+PvrAT6bgqpFlRWitU2T62SAMqZOEbfp
UxF11wVtLnsut4varb4e5bPLYOpRmaUxZX1YHrSUBJFalR5VuV7FxDhVrM5fj/DpHGcDzGaQdY7d
yMkEkPuWAlZZPw2QxYNoI38neEgKgLCpd1RVtrJf+KW6Mmf/63E/3r8jsF6l0kuvhv90svAZUJHC
ZHCe5kRpHkS+5FcdfXj665FTns3hPD6M9xOPwSiO46Cg98V5g7//9jOugNNUx+g5NGQqy/NNXYjL
vK1WXW96xJ9THI2vo9zyOuXB1OQgaoG/FNp1UbeUKzTYn2yhEkV+FRbRQNKZmfTJp49f52A+hw/F
/51OpQXsZplWybNIIfLFYsdm7iZ0rGvstjl5RvEqMcdN1bDmgCs3+84d4TTzB7zKPJtPfQwUO7lT
yIUN6K6ISp0PsmG+wgiH1fQ53cITvyo86lgrc9Uczp3+Ppl22HzxtaE65F9IDN8/kjmeK+Bi2bO+
puPuVC6AlUO0Iyw9KEnR/WF4mV965zISPpl01FXYLNKdZr9zqpolrsCktNQ9lwOs1f4igZ9mqGes
NB8fJ653uL06exhILrjt31/ZWBZtSbTUD+tWWfX5FhDzheQNO3kld1sVb7azPXdZH28mQx4XIWoF
bKI+GM3oHRhw0uof+tp5HG4rr/Cwha+19RBoHsf3Qxj8vTX6vzbcfx27Zv97Fy6gB9f8eteCO/6B
vzpwuvYvGvswQFnU0GWbOn/nr0wSDXQzvTkOLFiyUYofqcn/HUli/wujNC5IFNB/+m9sB/67Aaci
pOXlwJHFk5U5yP07DTgaQO9ebkosiHwBOPNiIxs//v/7mTkVJco9wEdQVpQkaC2tfaS+H9+PZS2v
ctkkfyxKhR8jSvEWE9iwG8X1UZChjzVg5lh5oeQrfvSdZt4uc55el4BqX5A4pldZJQjtKmUEekhi
L4xSXg5WpA3XNpQoFKNtiWA3VW/UiNB5l/ZBZ91VAGeoTdAykfVQDuD87mwnm4BUEhwx6eJOa3WC
AtLatDcjCVnrkELpYZSKAz0m04WflqzCDG7eOIsomLperKqMLGWtN76DrEWyPve/qXEqfmmSOKKO
hMGVBNK7cmLYa0qrpDI5DdjWyblpxJRsl0maLhslV+kOLJeZUoDt7B3Uv4vx2lDrvLFlcPYFrZg1
HbbZI9vE2qFObTww0sjXLAd9meFIAHaxyUiz5rgKJ20vqhLwSvQ+vX5EUlIPertKuvJejVttTxXQ
YUmPo8TrF7SDGQEiFJiTO6hshwx0lOvYg/DKxCD+0F7GoAOMAim5o35fjo6HPFPf0D8wvNSs28uZ
PvA2LcQLYrLxTrbinAyY2Kq9nu9sDeLR1RrqQwgzBtLmFGMNXsb0anHsm/TJ78ZOHzQtee47CC4d
yU3w7yZXtPWwotsQsWoWeiAvJdFwxbGvtOC0I2AvgRpG80IeY3OTZ9pzX/ZX6URAVmcU66ZpXozW
9NO8nzcZCurbfFoKwGHGhMMk0W6TPrpbcj1dW6FNJBPR2PEaxdVaj9NDapRMkrnKjtWrEsGcWlGg
VgvPlOttCx/RD3vjzkBJuz62cb1acW762lL8uujxxjXPI+1co++elqkMn4AWI8B2SmcPAajy9EZ5
JSEmXHFji03TZa+WGCqQwmQ8oIO7jYw5PcA0VOhCCWh9zWLepu2iaX6qk1ThwlxT/Saa6PlUEM8K
s9LWHaQav5sJhJsgAfpZarWeNGia1/AVvIlrXRxiuZa37H5HD51wtcINND72aFIfqPGj2ArNtPKd
SWgbEEe1lyZ9/aDopJkQmpL5amHMXidphG+K5CUngUXMtXlbtXJP9GQ8XCG4usOvalIp7p6457Fv
xpGxksOq2tZTNQCqzlZ5iNhRLOWqVJuGBDsI//wDqt1MDxNltyWtBx05OpDOQiEXM275VfrCQzcP
QFefSjyieg5oylKrAeJhuSaJ9DJMILGPWqT9ThVBrARbq+2gj4GgeuMEEpiq32TXiY1FIeJKKGXh
eHQZWnSfZQyTr7YBjxF6U3vQeux10UnJE+1554rVSjoI2O3sgXtnldR2eaEjAAr0ETwT7DJj1dRt
TRRRQ5QoXZaLIu/ka+DW4c8aEvC+K21dJRLGglO59CoBYtVyR4qhHihy6WzyKk83lrMkz3OXhC3d
UqP+hcCONxypP7MSLCev+DD1fqJ0YOtJNK6ndQmVERFlKjR7k5kqARvEgmSW35qZdMs9L0m+G7QB
ppwuxzzRCKU9CUf9QJxobQ93Sll15cbMjcH058qOe2+YmqPgWjMfaHOBdY7l4luWV93aGc3oJ016
x8eeb60HFvI14rG+cCvJJBGmndQVrdX6KqcCGySiB0vGhnUL/XEi6QRYQ63JV3EFilsbYmetU2q/
z2jxkqIT6j0WQiVcCR7GrZGU40+a0alLL89kTVNiazuAaHqpgEZt5agZ7p1RGminmWnzXa0LymFQ
O7eN3qU3nKWHzaw4vwTHczxuRUecaU35HI6B5BHGofnQnlmUgeGPElOSRFTCRZBwjletM3GJE+m2
CkGKpWhT9tp1RM7oTLpzToAAzg7ZbyppusKNgfO8WvqAXBzjytAwf+ly4VDFN1h5YDDvShGbRIgq
9rdkYS0Zl1a+meui+xaKxdq2YjG3LGOzl6tZuxlErl7FmgaMT+EfBbFWIzQjwbpeq6Xh6wbVEgBZ
jVdVfKDkAaxv2ZGTWMq1giA1TbdqBze91y1pB/8v79xIT0Phh1oDb0Utu3gVtUZ6WQJevnMWg3ds
xFzR94QjtIDTvsmEQAXyOERbvoAW9C413moOK0kWm7iXI4hUip1FftaqPHMxjHsrnVM3RE17ybOL
Lp0kZWnHSRKoc/Eq1Y22oshM+OIMrfcX9p96I0MN2mtLQndAS21IfgiyA2CgVBXk5j7MAJ+68dCj
CpwGHk8z9t9TwKWlD2h/DkqaMS/dNE+vMwG3BABKv0OdQ0nN5/owRBOAcXWys0v8fI63WCoJEFYH
QG+w202UVvmBAJgwWHoCR3H75VtC6/ONBbTV1sNvJMccRH1hpFK8ytKZMCs5zx+1qao3UyqcVVWV
Ms1kpb5F4sSsl2JSyLI0bfZqpBKX1EZpYEFDO+RkDFRYGytnPQwVCHlHHt2ykp9iiQRiabayLUxQ
0FCSIt2kRLO3HqFnyq8RgmvsNmlmXeILMS5nkmt+95HsbPHyHoMZ2tjrzOghnUyiFJSavRLvZZy4
/GH69Uk/GM1GJGlzhQywG/nBnXatjgrg0TRXl13ejUUF1TXqSYPLW6ZYHLWYE+WsuBE5iRGeBdv8
fhgw7awjbSnBzIZ4P5aeeNc493u1h7FC7T4oC5jpBGrEvk1krKdKqelzZyZfA3+37uyx2rIUKcy3
xlzn+nJME0jqQJnMZoXhFRVNpZaJK6AsQmowbQkJC4ahHeVfciQRRWw6fY7BKGvRKK+0msjTyazk
0jcwXT46kdC2I/dKJhVnarvLIiwJqKwqo7mS7E59xJU1mW7e28p3Jw+Le6F27ZpNpnXBlgLCSM9M
uSStdPRSvbW3haSP+2WKS6yoXch9Trp1KvHeacVQ7UWsxrepTYxTNcVN5hnykrGKkSYK2zz+MZdq
TdW0o3ODT8nQ14Dcmo6AaCdUXKLIostM5JKyaROAjxf2aM0XET5c5U4d2LgQyGaKn2z3bAwDEtZw
38wSXIeZVIJTFnJXKttlHpfYQ+hE4zU052Lys6iv6GmnZMTaSshurqC2gg69lEBjbwbpGGNhOYq0
RcZTPJrQ7YSLpky6torcfC5FMj/k7QwIwy2zKrWfx1BzVmihC2OvS32jrwZmzcpA6M7kBbn71KlK
tc24q5exJtInRbTyA+kJze8IWN8hM2q+zaol8CSUXa3eAlSMdNdqzPq6ifX8nhQNKdlJeMuqoFaw
Z5H5k+uja2kKHMSGxf+uQFv+21TG5nFJR5bBMSLyI0sd2PptdM3EQbPGzCuUDVuR8vh90h6cNqv8
oUut+4Gd27PBDHlMWyW7jTCtRty9KWejLAskaVm6BmqqbHPCZS8iFBqBWOZh9EWzZE9gpqtvfLd7
MvGI5HOCQZ9iw5scC+xr5IzdlWQ47PYKDQWQCyAs7V3Dyaf7mASYS7ZVA1GCeWJtUgXpzwpE5YD9
V2dVAzbaaS9Y4nDhZU5XHOYUGokipyIMyqQQ5CG0fABBGKZiP6szIYOAY7W1kxXLQZgcA3fWOBkw
SHvG1Il4hlhPcOpPrUqia1LQNZvdbaluphhpwhEpuUBcdKcOLd52QF03Psi8Muae11e+s5Wm/RYp
5CFATZXbmhUjXZpDiYy3XIWKrjw3fdYNu14xJu2HDJmeD1ybasdKhV3HlnRF1lTykxi5l6FrhCe3
1BwlkzcBDYx1heCQUw4qusiHFVKGXq85eeMXmZUZgQnF2bdggN5ZTgqXbwAHv4aebBx6iJCkFfQ6
iSXIKASOBZGNoD5tNrcOWmDJ7eYWXSJZXE0gojrdleQo3OdGTe434pHULSYj3I9KOl82Dt4aHwfQ
vIa+3u4cRUBu7LFfa2lLY7rp0ga7oai8LE/Ga12b7V0Yh5JXgJW6qUo73OXysOCXFm20yhO7WUm6
1G514qF/hQbJOG5L4tcmT/UlaLRw3mfz1CTVA2i6+JhUXniilDgvybiJL62oafa9xbpFOb1hTUgO
pjntAdkinUkW/XdcltRi8t7y+YhmvIIahFchph3nJhKIEow9mEzyqn2WpQQ7OVmSF8qEMMcN+4KN
kV6U27Qrxh+otMSq1IvihSAgx3YNjfB1QGXWRRTWxRaiaVW5olTtLTtFEKeaNJVrxEVJUFAFfVAy
0tvmwho5kkjSdo7j8mIZevVnm4pxZwwxNbExo+PPQ1ktuTrtkJg2aLAWg811la5wEZBYPytV+1sY
tQVUmLJgOusjuzqr7AI2ytKz5FTx94F+BmK+OrMfUPhobmk39S7scmMTacaAJDfXI0xnhV5cllZd
P5M2wiYsklTjUth99gy9HjG/Jo2IZScj3fStEh2QM2nbWiuyHyOKtHXJd+WQyXl0ybs6OwFlkvol
pYdIPjeWT7eGeH5PTiZM7C5DxYvSQ0k3SqdON1ZsWMSHi6Lt3EGPYQgxpRQOBvksB7UuETRjFcl+
hD4EJR1LOnBQ2w8xca07Z2gCSasQr4wZ87p0utqD+JFusWFNKxOA80a0qnylQfe9qyvAqmGWEMzu
GLWXADekBYFq7LDA+10nY9U/DDMCz5lwuysq1KGPA3H4wTGqxOtIxCWc4dG3Qst55rAWXhOQxvZ5
1DM2L0Xil4tEXrJl8+3x9JCXCHz3gwmU7q4bS5SG/DyXVbP2CDsVt5w+1EscIZQjwqLNEn/MTO1W
Hwei6PAHsd2sCudGzoS4tLJovhWcStfDNOFBzsdxkxqt2nuias3rHFkfb6RS1buSskD1qmgxKG29
YZ9/qVdH+1zH/m7XTlkVXqlKH/dEOhAt4ez7qbblKyWy1TQosrHJQPEaZK7U+G/jVEVegqfiJtFb
PoeJafbzaqnjSF91YMFINiQMYQ50cqDFWm3yTnXnFK+nhfKMHKm1lAG72Ka5VPXbeLHyetUOZu5c
S04+/hg1JDhXKibzyrflcIFQQfyhbrNp1MjSWvSmuNDh9od4iGvsMW+qd9d/VbbfenFOSqfHmpgq
W3zsqL5Zhv6h/YG8prQHasauvu62pnBH4VZe8l3fZnDIzBVVlZ00bM/xQN73dT6OelL9tjmvKLOk
6m46DOwFRVf4bac+f31tH8t9x0szgdYdxfv2adcjtfrYxoKtu+SQF7iZ8yrQ/k145t+3758xTord
KOGWuak0LgTvW9tvlPb164v4o1P5pyPx161ClgBmg+g72nYnTcNF2NSkMq5C/2a8tvfikiiqHftF
Znp4p6zNVyl3zQed3YLv3H099mdP6Z+hLfmkXmocddB0jnSXAKbZSyeFxR2r3fbrUT6bgthlqAzL
yIHoGFA1ftudCvFWEznBFc47C4Gmr/nCE2vpRvftKzZ3+l5268NZ7dsns0MhXgkF45F/jNrw/agg
vw2Uw4wa7zu/26JG9sO9c2kExR52OsBjDmv1uWbjJ3f03aAnre22chyUwgx67KjrXsbxc7O8OAGx
Qvw1X/XrtX4OYXTuQk+maGaZbd/WxwvN9yoWd0WVkWz2Z57iuVFOp2ktl1AnGSXp9nK8M8wnDsdn
bt9nY9CiNcg6QY2AXuT9I1MmkjiqivlYws8Lmh4m/Zwas096axp8PSmPC9DJW4cciLKcjGUHWdDJ
TetsNUzHeCJ4z1Z9Qve+U6mkQGL+mIV95cwO0QtpcjWo8Znu2WcT5O24J7fRLthnsEXgNo65HByD
NQ5SHBGQ9PXlHefZh8ujUwaqli/Lh4ZwHi+kjNSsv5mTQ2ov/YL0B7YeSZA17Cm+HuzTF1x9M9rJ
rHeyiP1cNB9nvb1e/Cwo1cBJvSNbfPQhLpne+IJJ9gzw8s90OL1IDQAlTxHl4oe+ckj0DL5tpuS8
7nxtpQfiIPgvtAfXAjWx7A/39hVmJQ9nsRfeSD+xGH995Z89zTe/wDpZQMvOqYYUEoA7muD+5bra
pnok/pPbS3PtKCVW4M3YJ1ICNbM59ee8FkeVHoEnrlTvJMT86+EoX/6db7qDI93YZ96QE4fznw8T
6+Y/wx4v/o2ooF4Uid0Qw9rfsaM7vcfhfBP6ra/85pTXbI6xEk+WR7TUipxhfCfjOdX28SX88IB1
RJe4epF5qifzKsG1IZUA+wllPAiO2dFsrcZQ5byl+7Nl/ScPE1I9nwwu2rBPRhOyTcT58TbLcPEL
OlV5Vq2/ni+fLXDamyFOVh2sf4IAbIYYF46l3FUi9WJRnpswn07LN8OcLDJy1NtHJQwBhD6sW5Tu
fPy22s3kKZ5ySIP6vNrhs+VUA61pK6hPoHGfTNHeisgXwVbkdj5ZQMLjwNZQTliJdbKWvnMaSXN3
uen+tOuXeHNe+fD5Jf/zA04mK+lPVp8iRnZ79ZtSmB5nszPT4/PJ+M8Ix2f75nXoSeOdahAXrqHP
WP+0gWR23DzzLiVqcdNLUEJmCS7rf7CSv72zJ7PSTMpQKQqmjFmKQHfI792n+XPYnX3dz93Bk7lZ
FbWY2J8eHyHpGvtD6wkv9ucra135za+z+phPZwyAAAUvL4zr02+90Y+wLDrmaPc6/o5/2r9i2MjO
95hUqx1R8Gsl6A7ad/VC3lhPytPXr+GfDOcPCwuyMwOPloZm4fjj3jzLcJnMOWkZXN4pGBrv8Rgs
e5XoxwsKOTQQ19au8ONvmY+r7+qoEJtfvhvEJbnaTvP62JX8c0vdp3f/n1/knHxJijaleEaclkve
sJcSCVbZq68v+tO1580IJ5srYgCpM1FEhqdzYUu8n9ohm8Izs/Wz04xCNgbAa+T/uvyBdZq3RtUS
f/nnuIkDtF/WWnhX5K+VHbQxnw/hTwE7LmvX2fEm8f+DgyfbAYjFOG8c5wMdoaP7FtdwO1zRj5ds
gXaIDL6+j8cX7sPceTPCyXsSzRqIy+NphngcXyH5c6rNdZ03gJB+fz3Sp0/szUgny7ihV1KH0IJX
v30Ryy4keHU4xwg9EeP+/ZV/M8jJq0C3hUZ9w8T7f6S92Y7cxtK1fUUEOA//IcmaWt0ttaS2ZJ0Q
kixzKM4zefXfk+2N7SoW/+K23wMLMAQoKpORkZERK9ZqdhBvqTvlSAdlZ/8EFehL/n/YDX6O/1/4
q/jw1zZdliPET76zeUsidqYuKfZOWJP6T8Am6UYiJI5ClpsZ4Q4xs92YTof7u6hsfLA3hPDFYYe9
mgG0Ept6SnvONQ/xMd4hXSzBS3YcvcEv/Ok4ILb6e/xlw7S49u4tV72OM0OJ0sfbqdYP2p7WVPK+
P6Lx4ToH+NJ59b5uEd2vhpG/v+ZyaKSJBn3mtc3XHGW05x5zxrs31rS1nYublr49SmcDJmpf2Zte
6rc/nPzEOCIHW/bPfrxPSRkzGjAbsWVrbYsLuEJsNNCE4VJvfQVEDa2R+2tbO3A6iCUyTtTGeVdc
f655KnozF++YdNoPSed1zlHtow0ja/unoykrQGqAKN8i6IU79nJL4Mp4ms1l2Px0GLTbB2UY03iQ
S4AcZySj7q9q9YjrEFyI6p8tZmCul9UzTD1AeiLeD71Pe5peKOOj4Wdll79Im6W/tSN+aU2s/2J9
YaPRy+p0HRyWcUpshpnT8+CntfmxQIUM1rUG+rbzx/trXP1yF0tcBGWGnNqzbfLl0IomuCBr+FPN
k5Hesl1tzEytf7+/d3MRlbW5lSTJmQknqIrpaHtmVc9UIs+/+ef9RW1ZWoTmOGyTtqao69ban2EJ
SmK2vZkCz+SU/n1LqzFSML3ziIZZ6KZElyANBFEB5RDxxMx7T/7ef6gRzAYxv6MtTTYWmictPdBH
2grPazGS+SCw8oCWbyUGSnRao8Lgq00PwSE7ComMcpc8B67AEtPu8+4vdTF8+teFd2FvmWkZtqSB
CMRes9P2FF7O3AXwoL6Pn8Kd8S7cOd7IIHL/PLw/++F+/qM7Nj+KT1vLXv22f6/aWWRjiY0ctSk2
XO8z+C2MT6MNJF2vDwxc/5uzoTMrCRAdtsIlkRKsFQOgfw5kpzyZAUInyXcHnrr727oeZC6sLI59
3kpn2yhw1vNvyt7az9xz4Dm/hhRfws1sWfD53FysvNMdTeVoo3OxOBoT+tpDHIiHNHXW7sE8mA/5
79Nr4kvPpu+g3PkA1uJh/tX+2rph3+Lz8k6/ML0UCouDapBQJ8ZfX3KGCLoX8UxCuNKNPk77+CTv
C4q8gddshJ3VItul3YXH9M1M63yiciiWjBRT9zK+exsn+AjTg7lHWNM7v99KpxfjU/85LX9vtKZe
R3PgjxIEu1gtediPPg/rB+V52mu78lBtZRZrFzxM6SYtHZOpo+XbAd2w2KgTHNWWcuXJViVnl866
vAP1DQ6x1ezzewiAZN9GHPZk2wXEZ2i1Wm5RjNIJmZ3mGIP/3eVQ+2xUbVdPq2CBhrxSE4/W612w
5w40uEgM6AV5bZyftODLbCcopW+VwMVFtfQuA50XpisYg4Gb6tqSMY+B6gQD4LWq+9yjDelXnQ1D
SWOj+ZLNXpDq+/snd2XXIcGC/xoaXGrvyz4J4EnNmGe+cNx+S4qfcRRtXC4rm3dlYBEZkAdt+2wi
1KkpRdlwbzrFQ+10u3O2Nc+6ZWmRBdSp5nR2x1IU51CfS8hFGROBKgtg/MaaFkMwb+dC5XUJGYjN
d7ohBDiPTEkw+sOulcUuQuJJzmqAO+2LFcoPZRA03mQEH6w+eFYpSDO6eRiSfIe47jdlBht2/xOu
OI3hoJ8j+iZioGLhNJJB9zhuO3j4mhcnUo99mwKPgxrTSL5kobG19pVtvjS3vEGZTdY7p8Cceqgf
q+/l5xrWXg8uGo8XQOY1fxT7aJce/kWJ5Mrs4hCmZpg3TodZeZwemE/6xmBAvLGTa4nQlZFFvHM6
I4IUCCOA7Y7TU/dq09NIdqYvkoLWM3+cPzWtC1Qr+/GPvyGXhqxAVi8EvJZvj1rpYXlueuphytkD
4+aNgrlaMg+aHB4CoJL3za0kzJjTUBbkqcPczmIzlQmUlWxgLnJOufoays9z/Nv/zcRiKycZiEss
QlnSxfmuHLNs10yAc2HA2lLxe5NpWYRNlgO7P9NJJuD/RfkMhrRytgqWox7Cj8GT/KDtcz9+GV1Y
taL6oFhusx93hZ+Fj2Plxp+6Y7FxRei3gRuhCpQ+GIrjYfeWNlw8e2B4HurZFt+vNKydHtfaKVbO
3UYWsPrZhAikyNPF2OziehiTTKsjLiILuk83K87Qs9iSx3NrIy1fOePwxeAcYm4L4cnFm1GXE8i7
ZM5BYxsQCstULbrSdDP4aidj2pCaWkvnrqyJX3OxecmcTgxuYQ387C79rHrSl35+V7z0R93td0rM
+4rOBURXxV5+t0V3tLqnFpOFnARQGEslma4plFrNGh1eXqRMmlSqXiFiz/08l4qNz7eWTuGepDYq
2hFwUSxuqEgrlAR4H7l4ZKgPKrjbd4rdBseWoqkv6Q48X30Q7K1zVj+V9MTAHPW9L0fOvJFsiSth
eWBQnIDZVXTWzCUvgxSk00Tzj7dyWbY7KcgRIXJ8PY7fnyPne1XLqjeF6g9Ef7cynLeu3Y1pRSXB
E1wqN8kUQwex00B7iO76/Cc6l44LptI/K92HfA4pxHcmVYKh/h1eyXTn5NE72tYv8aQHB0jpftdT
uCpMgIhuLDMiLIfBcxwV3QPgzNJVocj3ixjCsKzpoN4Ld3lkaEzexM1OCar68X6EW3sLwBfLXDN5
IdWHpYAl/QvblmZqOTW5sQMq7EnMprYulGSTWz1qXutJfuANnrmhwrV6Yi4sLwupaiMTbsb/WAZY
rvjFSxx68QEaM0/zknfmHiLSPUPGT4TcjWWLy+H2C/532cuKKixWY4+L89ajWhA8dIf22D/QivbU
o/nxvq2V1AaSH5qKOqkpyBBRPbiIDAayOXldyESGuPTSWHIt2/QNGBW69rkx239xK6oq9VMZBTXE
the3YsC1LJkzqeqcGqeyG9+V6fBNtrON4LoWcfB/RuJhHWafFvlayZgE0kZEcUdNpD0gZhTY1bp5
XzuBvuEoq+dcvCX4j/rOsjGLmxRGkhNw5Ifq+fxQH4c9EPynzVfx6pIu7Ijr8eI7VZZdjjFgRld6
N+6VPQOE++Dz+ZcODuP8odjHfvSqne67xtu3v3HDC5uLO6qCOj4exdqaneyVvdfVHkoBA4cA7neC
5mPygNbSfaOr/nhhc3FTOZnmzGmJzTkYH2ND/2XCBkb1zE+c+qlR240LY31bIXCTGZHWeXZcb6tk
qCE8HAqP/iA9hY72QZOmhwbN9o1lrV9MQtTIFOgkefmEmDU7qmO1IigjxRswgkqFuPMVr4Ef+HUL
m7eWK5G+GEA6ONL0zK9XFeWcjGDCGNhYeoFl8weQ9GrLPdZSmEsrC/cwINV0pqQG4rXrdmiwnJTP
54fql/ZsPAXWITtRKTi0kpuP/+abXaxu4SLnrHRCSWF1CNf4RTI9zDKPB7Pc3/fErU1cpBIT5EZq
YmLGkr7rIVXMPt2wsOZ8vG9tGH7BkNE9uP5MXTqOPEYIU4OT0hpEKIZpo1MJUeGG960aUmHhFiL1
RN3FUpjczsJqIMgLArdKPnbqbxFDSP98v7QLI4u6fR5YszqQwMOw+jt4c7XYkqxb87dLA4vtGqyQ
9NIQIZARw0jl5ExVf4wYQXEhuN1KmVU2fxn8Lqy9vYguAm5qa2NP5k6bhabOtGtA+btnj2F/4BqI
S23CQ9bt0RuDxsywlGUTKevbkWFhXnP9/vys78ZjuZv2zIa6or67ydq0Ut8VFC3/tbY4Q02FpsvM
wAHWkumLKjOdZrjhkVEiP/aGr6XtNfKHLmS4/1lUmOPNCvPa6br8AQuXBGIQW43JD8i7YID1O/7k
WMWX+x65VkS6WuXCJTW5UHLTwIhopc6PqO8Yj9qxOEjesJcOeryLdsFuw+bWd1x46aTE1ihl2ExO
evFO9Psdj//Jd/Ef02N92OpzrO6jKDMg42iptHiuYwgZkJXAD87jKqpMSDdoP/aBsnEYVo0AAQW1
pwmakUWSKA09Ik89RgpFOsC5uo/Sw8a2iX/i5rjRP6U5Rqv0hjeIVAP9G1EvgYcx/BgelWP8Stnd
tb/K++B/oBJb66fAxvm3QfEdL853k0VKzrA5HbnQr0/5PntqKfdnj8Wp+LD9mdawtAD0LU1UgeGQ
enPVC3OaebYKyPApoHwLnuyX2Y+87MX+PXhs3xWvpt/5AHb+1Dy4Rd7F75Fi2yqfrK4XFjCKUapu
kessbmtbpXNrivA87oODHHqi78hEMUTPXvvLOW2evbVzcGlvEWG0LKayAVEjZ2/YGVSLxmPw2HsC
mSF92Ep4Vq4GC2kR+gcmD9sbLs+wZhzzPHM1FE32PkYELRthZ5rCP6Kp2apgrhwGS4U0GqQw7KgY
u3acDN23EQl60ScafdgjvHL81ROtpUOxz5ovMG0/bV0OK/e3BdGZqtCPw6K+CJat1CBAEfNsMszG
DdtvQafvmcrdKFmsLezSyiJaZozAZSgG0oRpGtvttSA9DLkVbsC71l7WV4tZRKzS6NGz+6sV3vvW
HkIZ54uOdBH53FN8gASIl4Xbfa5fJgu+wn9R5L60vixk2k3U2VnOIoc++EXBP/RzwN//aicZmEIv
6W3s6NpFAsucIcDACGQbu6FiDrHeOs/rLvG3iUX4ioKh7ksxX1F2yIAF9kmLgY6bytZ1tmVnEfpH
hgEhzMDb38bboHwPvSB8OB8aH1Vi7huvZwaHyZ/nrRRl7UiTEpOzUrW/HWqagiLWcujo3bF6sfra
neWfjfqx6bbYlNcWSJ2MxJXCMjRyi7OlW22VQ7ZvUMmefVSKXEN9YeRvf/9+W7UCL60CxTEtzmX0
beM+1dSe1VRdA+PF69QiYqHkG1bWXuzcoH+bEZt6ccvI5zDWWlG+lh/EHENCoZe5NrorxSk9mtWu
fN3KP9Y+06XFxfb1I9qSA8VD9Ezrj2ZUMv2sHZRcdUfD3shCtkwt4lPlNK0RQrMB9WfTMeE/zR8Q
zIufQ8lu3MLZgnWsAQKuNnMRqFDsnSUDaT4A22B2fldfBXpF8orH8KR48Aifd9NxCw+wEoNFG5yR
FiTWaHAuLhfQd5lZNy1rzFLfVhrX7v/5ZUL/BLJIwxGswTedh6JBY4KZe6o69WtloGnClJ41fL3v
77frwIgYVSCZI29cQg3GdGZ8WEJapkurz11qH8lRNy4S4VnXGeO1iUUEZKB6MoeqNtw6RsBdegnr
bldYJwo4fhf8R/v7/xdXe3t+MWYhfOXA6Gsj03Z9sGBLSeCWiZlak2ffShTXjEHT97v7u7ZmBW4/
8BmgNJDNWnicFLROgFQaTN3lH9b0GMIaAIfefRsrmagGcSZgRdyLKcDltFObhrKlT+RKgzfvFTEq
CqECI8sv1TfGj07OrqOTB+njgUae2RKlPHrsW79i5WkmvAJhOJJwITm2+HpTNXCrIPP8NtBSw4kB
NDp+CAvPeUPD9do+3v/zw3Vtc3GXEZl6q88U4AuwCz4jbmR+TEK4fO5v8IpfqgAXIPblmDH4vXCV
ZgTT0AS0X1QLxaZAN05TJh1T2/oy6uPz+Rxs4U9XvIbCBzOIvJ1WxtecBqXvriF/yqPiBEHp19ai
WLE56C6c7+q8mcz5ito9mFoKVkuMDgBGMUnG7kWn8oSaC3P8O+kZOLu2rx7Cnc0bZoKAwBvep84O
ro2tlsxN+F/YX3hMnepdWIgi1jwne3FRQ3/jtaJ4AIvS/U94O5q3sLXwlArdSUdusGV0KvjTFmXi
P6eEJ1vygqLIIYxf8jjaKRDa9RDTwCqxawFThbpJ5wzx7YSZ/3OGFna+T+x04xq8vZfEj3trh9Gg
Nuy3BPvikkd+eyga0VpsdlSKGDR5VL0InHj4y35E/s5n/hSA3EZoWt39C6OL0JQhmHRG54uWVPop
LDvPnBXfSX/O9pYsw6qbmaI/RK6EEMRi61F1c+IOKvU3gEhzOB9EQ0U9bt2CN6dUbCJtWSZoVORP
lnWToTOKQbOIgvBXeXLyKZu/j+a3RD3v51Db33enmwOKLXj4xcyjogjt1uvLY6ghM2qA5LlW5/iR
DCE7tcQu3ppj3TIj7uQLv5hUE/bVXpiRGZ+Ld3n7IZe//d+WIn7DhQ19VPK0DW2yclhX4wJ1OLvx
jDn175u5TWTZMgolbJcFMfFNVp7kat90dBHd+Wf3vXkpvMBvXeNFYRi3PoT+VqvrJl0R2AQYdYAm
aTbSkosvNEadmXaABl2gdMM3FP7U36xo+nl/UatGhLKBBZ5WlOuu906VK9XWQzy7K/Phgedh+E6u
kEO9b2XFCwAc6JC+Qgmu28sHbp1GZXru2LkhORrTb6H2m5lsRCCRaC9uAkccHvE4w8LyhrPrNosV
pOuA4sBNaUoPDFZo6eyX3EGMUz4ggX64v6jb6CPODdcOIABqaNpi6zI9qko5bqijKhRSu/M+NHoQ
DZo/Jhv93NuPBIbbEHK8lE4Zs1gAgJTerniQsrZaNBm66CvcSBuLWTMBThwyZV626P0unC2RjbiI
SyqPsTXBvJcfGPbbiDhiP66/EE52YUL8hItjqhRDI6cmJsbYQCTuuy4xcQ3hSQWzl1rs7n+cW0wf
ReZLa4ug4AzVxCwO1oaHGsGrzyIzgF3wc/Ll/Fg9Bu4ZmfYv4X6LtfzW06/NCqe5WOQI2XExCbNn
ki07TD1lUr0z+uz3l3f7uUisEIajQ0f91rQWq+uQ8ezGoGR153zcxU0dPdSopm5s4q0VjhNeB4QA
2m/qHdeLKdPSKTXoTRmN0nyIk0jJs43IsJI4GDzJhFYA19Etn0/Xa8Y57ZkeK1KGAiHYGyB3rSQe
mrFCoSDdD0Xu63IdkVoVe11K3tvDHwNdE9uBCg7e5H+8sSLK01FAU9gCIX295HyG2coyY3pQMtKV
NMPtTR08cVqvzwErvjCx+HbhUOdlBeTd1SVgTLjJJE3HRg2pWlm/wWV3UJwE+rb2ye5++78tbuGc
ZQ02E1JRvKYMXQke7EDdmgW+DcMsjlhvMHbPpbIER/WlrVnjEBEUbWkPQbCnBc4T5IM8iJFHgSSY
JHHjLNweOWES1SyuL2Za7EV0TMaiq0Oxn7H8hBqmqwfvo/r7/Z1bXRaKkhT9eESpy8brmJ8Vy4EN
AARIp+2ysPxpgVU02wJ5yqckgCbM6fqNeHmbdBpCh0WAQERKaCzul5rXTtyPlWgto9YJcdwwlu/D
UrAl208UD08xrNbyqGyYfUORLfwTu4aOdIcOmv0NyncRwnLJGmO47fmEmvE8A6vrkbTh2V+2n1og
3xUvqTxHRVSpN+4g4X43hlG6JKBRBSBfuD579MuDxqlRli+hyz5UTpEjUmobfq31KBlaqHLe/6i3
AGIYRsCX/dfg4iTOY2i3hBzxaNGmfeoclO4g6Cuc3fnxfIJEMrW98U/za/ox+0Pb1W+wvvs/YcV3
r37B4kTOc9NUdcQvAIDmDeqnzvxkDlvTb7dttsU6F54Em/nc9AyRUF1BA8GnXfPg7ARqQPXzw1bb
6xZVJKyZZJPirBg30No2acK4NwoievcqWT9T/fxAWdQbNdudYXLOldKt+j/k4RnRwI0veutBVKgo
VCG3TddNW6ZkCmT/RopIihuncr4LeNaczNEcP2bIJOyTMIs2yn3abVwQk2gA+CmgAwOXlzsrC9bB
Xofq5CT2lbqV6Snmg6z7uu4XD9GnHM5Dl5ttPEo7/RQ+wXst9Ao/xN8AcO8n2siZLzM3kr6o8DHC
1Nd4c0GRiVpFuE+0T5O1sUUrnwdlPIoiBGmBeVxm/BlC53GA+APhZGphaHac3MuTVv7ZKmhQu8gU
uw55C4Tskfykat+HRHU2LtmVl9R1YrHINqssYlplJrHQDyMU9nBU657gaqv85hGi5anxt2dOb30D
m+JdjWOSbCzrmGloJzgcwOBx+mAn6J0aoIlb0w3Vf5ytXxlazgqy6yXPSF1DKTL6qITth6rPNzDI
t2FDmDB5vJOvi7bvdaQsi0mzSsKaO+ux/N4GpXOYLD39hGZ6vLsfoW5zwGt3ESfg4jbQz5BhZgPu
YrSWr2ch7LIb0LmFHiXoL/RbZHrWNtVlGzjYwhvy0TaTvDANwrCyVz7npau/6g+6l+/tU+qOXnfK
/B7RqM8w5HrRw8Tc5WFriuz2suU3iExUJvODIG5xFdRzq1ftyEEOCrM9FDUJaNVNcFVIoUr9LLZP
Z5kzKeUB7Q9ViY73d/nWOTFP/qtT5ub1tXy9GnXbIL7B1IXG6NopCsdu35kgMpVQ6fyulMZ/fgKF
phKjM7QOCNJLD0IpvK0jyLs5gc333kFdWggjT/u8esNW/YseNx+ZijCqkERnpugWLtvwPBcU5CYl
ABPZiJxJNY7p6f423jorZQyFeolOVZgWj3rtrFwLSWzNpIKyVp9QlHqfd9NGyF+LXWCauFt4tZjM
Pi+6YWDF29kuRRL90D6quxkoVeMHx2mv+sku8JSNJd06JktSeSAxHyuGjMTfX5y/thzrTlJIiqyS
BEhHkZyuc6MdRknf67n6IJ/Pp/LcPibTuKWsKS6v63wM03gIEpHUPZVliRC6ijZW85wENGDstjkr
+XFGfoUo0w2HcayLw1RFW0Da1fU6gBQQlGK0a+mYid5ZGfThoupV7SEf3uHBH2OTl4N0Brjbq+cP
dhr/KuLsy33fue3+oDRGcP6v5cWHpYw4wo3ETutPKBB4wyF++Wusw/4qWAlybwv2sVKjuLa4cNfA
SmoarlgMXp3OLU/IIfoaxDQITxHtBBlCAly5+BH/2FjqbdoiDJMqUb8i4C3zJCts1JrGDD4cZgcD
PUaXcYvkS25ryNYhhXyKu0hlAmz4MRvBAEN89TBMNA8k5qRdzRyfnEACBBohzV2P3deotj9Qpa43
LoaV2oB4+Rh0BPmDEdfFF4Hcg/FXDV/Ipb0yHNKTsae189qrx6Hb0WQVKn7TcUKfatjIktYCyaXl
xZcxYhmFrR7L9th5WoTsUP71/jdYeXxcL25x6039uW8qGRNwr2eH4ADa72B5UevWO6i4d6XbcvWV
bujJbux3xy32j5UU4mpvF48txSzLYNLxvb5rSh46WeX2SiXtm9jZ2MuV5wcrdWxQcAIyw4D7dQjr
zs4oyZVw8ydlj4/vkfoARay6Qg1x81CtRa0La8unepcrcWgXWGu/Wq6ANCrvyv34mZIK6SUK4WrM
QKF6dD5sURms+QzJAxNulqAgthdvOWgrmzi1qRGEQP9B67nNvJH2rcXGSwuL10aAvELZZLzjEuY1
RBuq20fHbG+d7rvmlplFygcHeodq2JsZgXn9q9u1DT99e2ks75fL5Sz8YkzPY9dW2Kl2817dpftY
Ao7ZknklrmCNLOAiMz70AzCefbsF3F9ppwKa+PtzLS+awoz0KOyw3jx0SMQ2h6Tx4K+1nnWaxvo+
zdzkIYJjdvTbffXF+nx/j7cWv0RsKq1WBm/fUvnURZ6I/cEJPa3xY/mldWdPpLrlk3SSoSjb+Lwr
L8DrlS+CW50mTT+HrFw/6H8OB/ukHIqT5pnvthH1a1HmcpMXQS6NI6dB4I2jX/2mnP9M04Ocb90S
4ufecaNlyXauQzqMMTZavxFkdoJ+1HoSKqH9QfK38Bq3UFHShMslLV4KZqGdjah52734mPrzj9xP
/PPBOISnrPAENa7zkO2B+E6Fb77e95rbZ4KwTWlVeUPivJUjLpLBLlHDtuzJPUe1tnZt0xV71E5+
LwzE+hrTOvv3za1ewIwCvRHuMwa5TNodJCTSQMZe/FuN3EflDZWn+EAsdr0nCeUpyGXhzNxtbvJq
LL0wvLj589xRUSrCsJASM/bGV4ElEGMgcHTnyiH5qOymd1tvwFVnpcdmG6KApcuLAC51WowWMl8W
wRaXFtmuk14nlELvb+qaFYdPSH8K6qsbyMrIxd81IRVye1AOXSH5OiKjibPVZlhxFZpDsKzqvCnB
MokdvnCVhhnqXBq5jawR3bzYGHh0KdLweO6l4KmOsy2F4FV7gASpKEEFfPNOmcbJSIueZU2m/qGq
ZD+sxgOaPG4VhRuP1zVTCMOgucSTCO7hhXPYM5PrGkRzbl/VDwlKS/r5pFURrFq/7n+qlTSZ6ix1
cDJkBmmNxR5C2ky7UkkMV28YWQxz6UgnI3LtxDgQb57QeGuYOTc2e2IrC3QoKdJEcagqArC//nZS
l0355HT03R6ZAjnJu/Mu2ufvDIthr2Fvf014jnSNt8VGsuKZFGEUIA4sGLdZ7GugO3bbWZjt0Vdx
HDQWm89R8uH+nq6cbOoAjD+zQA7B8j0rV5MU1aBA3VqVf+ukAVktldhy38haygl6WgOpAcURD4dF
plSOYyp3oOBd82VmLplQRbW1eRRjY9s0vmufC/dAblDw8PCEvP5cSdI0tdWamluo2VcI+F3C975I
ZW8sNxnXxKdfXHYUyZB852MIlMNiYd1ky1nXYwuGmpfg0Lip7zw3+57ZZ/RxNrXFVzdSg5uSx5DJ
n8uqaS91bXLuBs214tJ57JEYeAilApFGJkO7H2ao0TThEX/U5EB+Gewp+hjBBAyHrIqKcCWkoja+
7NoGMJvKuxWkMMXPxWb3KLZJgMlF6Tg+jmB9fBt2+nE3nKZP+o/U++eddiAr1MhUXuKgpJbIVAf+
qsaI2fDUQSRQUqZmDyWR+eP+staOnkaJBdoDGvuIuV+7UBlPQYaSquYa+mx/rczafiAE8EAPh6rY
2MLbE2hT+gKJA1BPwEkWlTint50kyVRsDZO5y2DI8CXQUhtvldtnGFYoj9ECJoTRHrlekVpo9WSK
Er+s530I970TPTF+O3wfla5+7qgW7ht7Om9YXdtHAhdZElNlVPoX3mFJTtWnAUV+LZxf5L55mNSU
crJx/v2ffy+KErxmuVzBgomc9OJ2NSennTroTtypRWAyU8rab7v2/DiZ9UadYG1FCAPzeoY6grC8
WJFdwYGi5g18JnMOLP5nDMb7LG+V+rasiBB3sZ6RyDWjO8cxR6c7TrgC5GxnSVvj2KtmmFCj8ARm
BcDotRmE2osoLltaI3qOlHjiTtMHE9mAf/5xQB/818ri2p41qx00hy1jovmRiZ2fWqo/pygb/gsz
JuylojqlkiVcL8YuUsuqCAou85VebutHCgCnIdySIFi7Xag0I6IEtI3ho8Vr3Ea1sIHOmuOqBR/a
IvAku/+OfPDjuewO91e0asqh6ArSAXq7pbYWh3IeTQdTyLR9qTQEQ89m2HpKMDwOzbi7b2ztcUHr
FNQsdf6VZi315BEJKu5oBOnqMzPXjbrLtb4E6IBKoDsnYYnikD4+adQZH2FPjvykq77Peai/lohP
OMiTNEHr0m4IfXlUtY1Y8uaN13ctGTQ1aBMwC6QV8uKQh0OY2jIz929t8/40vQrKT5PHefJOPQqK
n/sbcpttioRdR/iEGVSDDuG1PyV6PTOBTkwBoeO1vekmju3HukrFitEO9aOhfblvcH2BFxYXsSVU
QlkpGyzKD3Xm/dXLGB8GRi3Mff7CHPrGCleyCZYoBnBpWlJnXyZ/XY2AZRrJGoQxrR8eu4N5kk8N
EH3mbzdf6rfB5srYki1JsqbM1kq8uRja3+vMhHKq1Z7PSu9vbOPtsWE14sDQVaY4sIxqAE7nNii5
dP7S/0J36UwK7WYHKri2ByetF+2ad8awmZ2tG4Yhhpll0bkUf38RtYOxzjKkoTX62MFTJjUv9Tg9
i3PtNm3w6f4qb23RNIfKQuD0xKlY+IqExJE20lB067P1ByNW37Ru+jnExZ8j+Lz7pm4/HEZ4hQuw
1QpCYQylecwNPlw3DN/iOXitqi5wZ0fZGqm4zVFIgrjCURLklXDT4MpruYyqaWRNikKX9VktPvb1
Y5MXAPA3ErxVUzRcbO5yDcq5RYKXJEo8Z1PImE8sfZDa4Xd6eD9NOXw2iWv7qGgN9/4mrhlEQUkV
qRDz9cvvFVvwq3WKxFHTMj8teCxHCiUHeJq0d+Ym8GateUZRg+69gMfB5qtdu6KU1Oe2BCbNGZj+
zEzXKtzGS/a23+7a9KEG5RJvsnqv+QlHThGECWgp6ov4nBVaMUkZS4xyG5mziVahsc+Gdnd/J2/N
UNQQ7zsBhIWMWez0xSlT00k5Z4iHo+BZP7eQDfO+C8iQJBSL71sSEX554aC9xT0vCxiCvbjqtdgw
O8ngPNtS+yPOEMfohy2I1NpqBOMo9SfqXFy/16tRBiQ5g4bDlTnhDBZG+4WONLpU0DZtHONbDyT+
EhgZYoD08IYnLw/IWjVdHOMw8pL4EBvPcV956Zwh77xRVVi1JQpPotrFvJdY9cU3qsagGxRFxPo2
fO2c+qE2lMhH4/uQDShTxU49bKxuBbXC8iA5gSdTBS68ZOniyVggktxrlJ2VfeQ5X6bUBZY87ewX
9Oz9aC/tLO98QN1kV8R+zCWLmPnB/BfOKUZmYQcVgXk5MqQ7jVTrCKK6eukc7aZgxDn0s3nYKLKv
eo04Z6K6JygfrveXTsVQyZWIlGGveJM81o9mPTNvV+bj5/uHQETC5SHQ4cLlxfNWdVg4aB03Wqwm
kyaIhqFACU7xian+w1aTa9VjLswsgkdVNXlon7nPskiWd2piM1g6WWgXJiM1S139hKjy1tlbtSlw
MA7FGx3vud7FvM5imIDJeGNIB4/AmRMviMPKPddmzwyb3bijUny8v51rMeUyiV1s5zmFOI74iINU
U7sncBXeqA7qxvTNCpSB8pcO8pJZAaixlwWMqph66Wzy1QSGK0M4fj/SpCdXFmxRaCp8inayuzXn
v+KVl0aNRSVjPks9iD+8Mh4zN+t7JnHe2/rG0lb88crIYgOlkgZJPLCyOkM32X6I5BG57PRkhvWP
WasOVOCfYcbcsLqCwr7a0OXsRSJVQTLZrC09Vc8dvd6fs8f1c/jnJI6icPn3l1sWagZnzDNbxxCg
8p8BSuq+/At8sNfv8hlHBYTyv5B93aaTWCW9c2jyAJ2/KeOdqZQECnEr6Gu4jqTik4HyuKcNaonS
bPrz/iFYd09ob0Hu89S8Gd2LVGfQqdTgKX/mjyjd+QZUTlrt9bKnWvCG0GzepwfK+frWyVj1UXp2
dEbEtbt8U9tB1SZ6T5yZsjGEzLRNTnU9xyckxLf6IitHnbPHODTIZ0pfyz11zv0wxwFHPY6H59RI
f6u1YmMj1w4Dh1yHlgTkKTp61xFMbZyRyJmJ6qtomf+v0ABVnNzFJUCi9bcdsdSL+7yNgxm+BOwI
Zsp417eu/MsGiGYcm95XKzfZx57g++zapzZFQwy+I5r3rrkRPNe8VNAgqlQUQZQvoxrtBVg/lbPm
JmHH8F3iJ8rk0yva4dDehouufb0LW8tgNkWDqZ8bbAmJmkR9PjsoeNo+3cj9HHvVcCi03Tb9wEo7
m2rD30s0FuHtjNQHbUHM9nttL0GxlL3mNO929bvRy7h59Wxfy16AqN+XTPyATbyOMLD81Jc/YHER
q0qpTVnNDxBCVf1JhDrGbLzhtI04Wdti2DJ4oBDvuH8Xj7AiajXw2CVvotB4mrsaXazQ3/iMa8tx
4DMTpXXuwWXnKUjnsx2eqQr+tZzm0B9RQQXDrB63QvdaaGHmVeSgdAzoz1wfkiCKgsaoRFALzKcm
np8LTX4HTHTjEKwGTyEiJmaRuN+XT0lnVM+Rlokck0MPn/8Z+MGu/FGS2Y6H2vbN43DMv8qJt1Vh
XasX0QMVQQ12Ol7qYgcuwsDk5Fmci0pumpJoF2RPADygJZW08fwlaZv2G5cG5NdWZfkNc7PuWCe/
zm0YfFJhSt0g+18pWNpXv2ZRbjEK2W4UgDtu/ihwZfGDGF5NduoJHKVPbrCrZLcpfO3zhkutfGd2
HWV0xjAZkXREWnmxC05h0qThiQpr3bRTRz8Z3BhqC7iPH2u3+VQ6XvVe2qTjXDksgvSTiiSjNLeN
ttDiTNoywsu98YeWV/4Q24f7C1uJrgJ8rkLiKGrby/uqCWdFnYbecMt4lL40kqX8lAagnJI26ycl
qre4CFZWhBFeSRwaTs3b973Yx6qOu65pJjhFE+hlmrE232VNZW5kbqtWwGsrzBEwzrA8LRPDGZbE
1JkbtU39uZr1+njuouF4f+9WisUCB0RZWgwl8iq79ok8jaTRjEagCfFYeKGCakES9Npj21S2qzpR
fWR4kA5IYG2R0K59NTDAAmBPJfdG9Xm26iHoVInw1g0/I6XP9krC8JA2A36yJ2nj0K34vnhmU8MH
r2xQQLpepzU2sZ6ivEoPL/F0CgmSne1Te8PKWiX8yoz4qBeukSFPWkstZsafvQ+say+Q3/VOeprQ
Af4fLr0VJ7mytwhsMmozddBhrw8e4t/Kk+DWDfahdUy+o5T7poG31cheSd3+KlMzl0vJYlmBHJoU
7uggNF2u2/YVLYEMFrup9uWyT5+jwLRfYZjJ/DFstaM8NFvJ6Yrb0N+mSCFSKVqmiw8JR5CDCB+l
adsaU1cpra/ImpVu0gQ/IkPZGNJY8xrgM9T76D/f3ljq/yPtunokt5ntLxKgHF4VOk3cybMvwuzO
WhJF5axffw9nce1uNtHE7mcbhgHDribFUKw6QSuGbMTW9Bs6a34zkWerWp4LO/95eReKPiPgDahv
wQwC9RfuBkZTW1lrgOL9Ai/E58aIq/0YK/nmchThaFA2YCoTjNzI73Wzbp3RwJeztdKKUHcxbgYT
/W3iLZokCxUNCPck427DWQf1ntN94FCrr1WvtHxAue69aXxE5X1/eTSidAIgmf9isJVytNdUb0wT
t4AMW3o9/jRvchKUeyZJ7Ny68WZ517b6pj4oe5kpgmgBMv4M2gqo44JsdRq2BnWldqoG5xbIDeHQ
NlvbKg3fM7uXJDXCy4MUfTJmE+agnaei4M/N4xB77mzqQI51MYFwaENe3dL+AfKMZKELB4ULGk9o
z0Y4LjVw1w7SIMxB3Jqu0Mw7GDZqLmoWxF0q+WyiESFlBgoBnMPzXkk6z6Q24ZCBHVvRyMmK+0HB
PHpGJ5k60ZDwUEcZDOAeXDLc1Cl6XDRVDMLhojX/JI75VnZNDLamGWW1bC2KBoWOlo71rqF4yhNM
JjcZqTtD264dIRtlWANaz96zDYSv/+frAbmji04C8IpnZVp7InWDLrbl613phYWxQnS4Wquroq5k
N6YAWc7QIpg+9jecTdyaoF5dlySeftMpjbDarulGnfx4Br1k2Viw+F7gEmcHOlj9vV9ICcaiiwbU
VFgpo4eBzj73AYtk6JaJIP4UjKH5UmNSoV8AjzzfrjZKwAzjqtDsAqgMFa6f5UH2Fw6WaJ4c/wbu
jIHnMAyXMvwG5tFjvzASg7VVDt2dXLZetF6PQ3HTHTdp1ShsuGP+pCrtvQF+u+NS4BtrSc4naLJh
VEyzi4G3oDPD1TtzIO/Whn1Z507ZTMFvx5XsWUt8Ci6UEfWNP0hiCkd3FJK7e7qSVGVrI2S/VoaP
p3oVApetXUOGo9or1vT98j4RlT1PhshVAxpatkZvIR7ZVw8DHs+sFlDdy+uegpsO6SsAajjRgETg
t7676EtOID7u14vS381FWVwbhRf/+WEGtysUOr/wI2c41LUla9+6SJa1xOh2cdmsoWemVdTEar9r
cwjAXJ4/weeC0DgabqgJAPbKwzWtSa2sniJe5bWL78I00W/s4gb6/9eVggzicjTB8Qksr6bBjtoF
5YlvPtUjnOczkNR9qPDZ10Qxx83Q9dZOL6DzcDmUgK4DuCJQySjCATCEesDp9Z1DH5sCmMDM/kAS
v9Z2un2twAEIJlTpbf3BdBQy6HYH6Y31nv2jDZL4oqFCVALLGl5TYLNx2QOUfAsHVR2sxvV+re1I
BU8TAPu/mNDjKGzRHqVGhbkYQ7Iiyti+1XPnrzXx4+nz8lSKVv5xEDbUoyBtM/UtgJnIGRqITtQR
MAuSVS+bLO70nYDKqpCxguKAhnxCb6v+fbBWSRDBNYOsGy1fCGCxUhu3IEZINRUQaMNcgfAdjHau
3MVtSz9gPWve1Es8BmZDyXWh9WqUtKNMhFw0RsgFgO6HO1bHpjudRWes7alSIb7b6MXdahRbEHEC
15BlKKINzVwDMULLhfAQ97HqfGbj0fCxUPJxImvyAhgObKyOvF5eFcLxoEmPwoWBpItf4KWrUYBa
MZ1KUz92LV7bVKkDUkLl/HIg7asCwlV8PQYmBwUAJA48/E6nrm+9sq8GC1WzeVpIoFQ4G0NgLFQt
TEi/BF626PtFq5LbJtWVx67v1SApnOGKtHN66/aOCtddFffP7FWALkCDT9MjYGfnz7af3Xsgx/U3
d4mVyk+tqb4jrg4Pyaqzd26t0rfMq1HBxJUGj2nbVOYoJ4v2oK+aS/yqaYqPxsx19PML6kTa0AyH
Os+SW5coWjT3sxIlGsTf7WJxX2O7c365ZDZuGq3InEDJDHoP+cMMSc6Uo6OWknV+cXM7H3yjmuN7
0urlroBh8Ru1VNSh4tmN75d6XCMFAqPUL2i6dtA5K00jMomdPQCXnW+MipLDVFfZTa+nysM8197e
oqT3NTo42zomJV4YOe0/K7csn3BKZr0/qTNU9VAjcu/NXvU+PDpoe6KbXekPZEqeYTLi3GjdiksI
o7hu5iy7WhKrwr9toHsEMe7soMPzbK/Eg/tP3NirvwxL9SOm6XIgwwRDTgdHfj0YelDZ+HxWoyph
OXjllZmr3VXaliBR1vFUBHXnISEC2yqyK/fRWCYYtg0wVIFi5/imgIzyotoTxHp0tBuHilENUKQo
mlAreylXULTIUdNE/g3MHAr03MpzRzLXWYbnrbEO5jVx1PXX4I00SJJ+liROolCA8KDkwbA2Z+WW
tbSpt4wIZdbdVWmm173jRPqoP17eTV8HAL+ZkAuCmQAP3HNx9n5ZWm2lgI8l1K+WqN4XEdnMdZQ+
stwJWjoh3Y0RnBEgeuNnAWOW9lsdXfnn/EclGbPosDr+LVzyhoWcZWuD34In4g2qxxFNX4fks55l
yl3CQBDExNmCv/DGPj1BUL/Vsoq929ICLqBp5ShXyapOewgcQ0TQm/6RTDI7zM8m+SgelwUjrbch
Xol4E4SNewCP79xDfTf79l55riE/8A3echAMC1kTmRAQhvVtdyBbmWmtqHTCqqD/jpubYEivjbpi
4HcwlEUaGFfY+vOru2+jMco+E7QgkhKNZl8mFiBKGdA4Y26nmoAZBtAfxKFaPP6bTjm0TNDLUCSZ
/3kIFLJRrkNzHqUuNDtOPynJJhxnGoQzYZUOxe7Kn8wfl78ie4idfkSg2g10sRhxyMCD/zSCnRNI
O/eIoCuvQ/4TlwEEozPfhMx7rMugPoK+KosG0yiGH8fdzV3cqQaVU12dcMmxVzC0sKchbGYoG+m/
4r0TqJv0SgGvdvBpHjrvMqT1+emD6JDuw3CBS8ZgT8eq5WnslAvGGlMfFEZ0jT7HVCa8KB7jURRu
Oaqx40xQpWH6eQDaRTCiWH293EzjDXPD1QJ7493oG7YpGsg+Z7Ki/TlIwMPjDSc5ujl4ffBPuGzO
uqpKkbLg+ZGRoNDV9JUUbnIYG2N96PTJ2Seanm7VpdUfC0jSG0EcJ7K6ouBVDsoELCvAdmLYXpdb
V2UObzOzdBidPtkZpa//Kt/pxsOZS2/H1beVILmTds3Ps9/ToO7pB85qS1uLEUGdx/Ha+6Gl/vSw
3KQb49b1XrwAMi5wfiLJY6EEzhRlUnC9oBmKHwDuE8yZAOJB7fv0B5Q0H/FKww9I4R2DSyd+z+CU
xDqhWuTeLSFrYsgwe9Kg3KhNvemauUFQtuCgmvBYDCE1dyYBM3wOmCR7ouV+cifbTuf3zelgubyh
AURiLsDO8Tuvarbp7ICSmzUGWD9O85rGakv9y2eV6DTEIxMqIqziesZyLNSlV8YWAVc3BjNmp6cy
/KosAhvy0SuQpimB/KcNLZHOKtGGSqC6kb7/b6Pg1ohF54k2DmJ4ZoJ6WO7rYDReDiH8MkcTxa2I
IivgssYmKi2HG89a9nW912z4Rmo0/+PaChbBUShuEWRaTwskYTDfNIvn1VMPmXbVLp2DRaH+VSgg
zlHqAFGOh1mZqb4UKSAsfhWPN4b9gU3ou4sHdfE5vDx/AogFG9V/odg6OVoHeW/rAIEjFKsnonNQ
b8bdGFT74lN7llOlRauOWZAw/JgKjVruXqqNqe3sHnOIl8HdmqT3i5NsLo9IFoK7lJrFNlY3RYiu
1qImaw9r1kR/EQJfBSOAbQ2opqdzBkfZeJwnFClLO1ufajQo9i4lSD0vhxGke+hW6RBVcNAygFQN
922WNjHiZJ3YcWdAIGfUg+UDreltcmCW71NoPNfZTo4JE6DvYHipMTMeqM7jDcPtW23Wq3XxRpRW
5g3rzVk/qm0aOpFDo+La2fZeOLw1e/Tht9pnem295zLOo3DkuNRRv2Hqxypf9vDcnDoV0zdPr2fg
0oqoesb7Ozuw9gG7Yboe6jjwVfqUzLgob4IA4/9/Wf5hEdMumYwOX1Y9jPukDtSbZss4LPS2vSVX
8426S+4aSR4jigktBMA5MFAD+E1uNamx7bklygGO5SU3wzBAJKvMzQhtqE7SLhTtDfSGAOOHrgUk
LbiFazaV3dISrVfdyx3f7pQ7l04S/Iug/wQbyv+CmNzjrFqVCm09MI5mGiiP9k28BEsRTf9AIBcO
42ZYNN9yZ8e+Yr11QskHlIyQp7e0HQVYhmCEOM7m1xYqWaBLB+mHS4O6hA9NH2QbGUxNdAch02Ee
mDjbzhA/FFJZpGzQ7AUG5q2oyN0Ky0NDVRB5Xv/iSnXZGxDOSiAS8DlvXODzKQpeYlrS2NuaeOke
AGNdsg9ESxIPCCAlsRVwQXPrRC8yPc8rvDPnJp/3Xj/kYVUvw36dOxksRRgKDS3gC1FGBZ36dPWX
VUPpqqBO0ppk2NG1Hl+7Oi+vstItJbUSYSjkNCCxMPgBD0GZsyldCSuVaGoCya/ZfidFk0et48iI
hcJIQGqguwSwAeSaTgcFtFth61OCLY2C3mawUGjzvbHON/3cVH+RKwJkYMHXDmInqABxH8tzU69U
SzwmSdJb+yK1nEgt5LYFgjFpKoBYQJriRQuax+mYuhhQMsPGh2Ii4jDaGbsnFKOtXbFtQnVD2l/d
CEk/CNNIikoGmyzu3Y4iD6YSFwI6kfxt205ppgxrAZBNko/XSubpBxMK0YYLWfwZ7qJ+WtlN5heL
Cdphk6p3Vt0puwpqnj/0MoPmoFonNV7BoOSaHoFhujN1b8XaADaZOk1QJZ17b5AhuRusPH1S17bc
6RmcDpWu0cI1K2yXsePQTlPWKQnmOVfHIBnNbF9XxhIMmGuZna/gQDkeMX8LjUWczZqLqUaZd/IX
mDSHupt8aO18383OFFw+M9n64OcXNXE0z2ADzXCRpx+2MhN3WRdsiwbAj4+2cfUQiKwSMonUK7Yk
VwFsddDu6u3SOVjmqEgRA+flNSi5MDMqtPcEVLrKKkaazMhxx02yA021+tVejUF3XW2SPGi3EInc
Xh6y6I4CFg1YDJwCuOzPxux0mTatA2szK3draGc3zS2U17GYM5Rmkizy4PONUtpTvpGZfIkesQwH
ZyKhQzfxjItSu0DbWsZXMXGKoHseztflJscusrbdvg3oN3naLcryT2Jyz6SsdjKlzjDe5UCffhP9
7UcY8wEMMu1k96E0GnciaXqmplqCaOAipvdp0ATppvfLCUR/C/ev9NIXHU3/zeiZTN08eyaaSIgH
3n3Y75WfZlRtPVQEnK11gBTTRq5Qp7MZ43cNsjWX2dwDSOBw9xY1rMqYR2Rt7DjMdsU377aO8ift
h3WLbsiB/CiQ7CiQhq53KzQAkHeEOvS74gCCcjMyZylKXJD5QHDmvx/EfeI4jVe0CvGDmDMsE+nL
3QjYs/bK2EJLNuifPTNcZQ1rAXAWtVrsWfj3AJqIis/p4VFSPa0mioS57RfjR0XW5Ca3s2RLyjy/
7doK9UetdFIUZ2Bm9Nb0Sns31UP9y0ZDbQO3j+XFBeRD8gRkc899GziSo9GD7hFrjHDfxhnxTKc5
4A6LbQ+BXijPoCaykx6PQTXbj73RSZ5qoohwNwM8B7c+aP7cGaoqiZMqFBHrpUputLJevjkxLYJW
76soR46AO6Q085fLx5jgkwMRyuq8OEnwXOOiGrFNxtSCpnpuYtL9yjCgJeqqMp9Z0Uc+icO9UNQp
61dVRZxxk60Rc0hhmlsdaueVz6j98gNLcANiY6G3D6Q51NIMNvKjqkRXeaU+jwwtTBtro4zVxs3o
VVW3LyN8ccLL0yg4PiA1Do0EDQL1ULhgP+YoGEGqq2SLa0FiwvlwlLjxu7Z7IkNGJKtE9L2gxgDd
QlRckOpy61JRmoIkaW/7LSR9/NiZb11q7f58MECo6DC6sNCx4ZNcNRuH2IJgmW/m1kfRZXeKWX+k
rYwQLqp6o9bNqBTo+EGwgEsHoSfp5O5U20AS2u7tpKBAChKe6j7McGM6mASEPHgXDehPZbYbNOWs
Bm1lVzu79JLRd/RFO8yraW5XSJVIHtSizYgnKFDZQE6AJMFdP1Ue5+iHQ4SCwC4sKB00edYue7M6
+4akDXjeMOmTfFnBEoKcgsFMi8CNPIM00NRUtNrKYKMY9/O+myFeD0l14LAWpW6nvwmGYgHjeTKH
KG7bj72W9rRDKZU4N63KrFq+T5bsXSa6xFEA+i8Kt+knQwOYjCIKs9ZlEoru9Rq4vgUxmzKQXuHs
/8Yd2SfRWIp4tAf1jFLbqRHN3Pb76aYKRp++uDhdWgjvK0+X94joQDuJxh0vJO5ddyoRbd4kD81D
F8Aq+IkpO9kb7Zf8NBOujqOp5PYKRBPnypgQLumvy7Z+X2CgbTilpGgsKtuhC4ZLGFcpuHI8Igo2
YemqEYS5AhbAudMBpIEhMgkh7bRnLEQMMDKvM9io6Duy/fNDFABAVA2B6QK/g3/Hx7NdkiVHcDq8
LelnDBfOwsokTxXhRB4F4bKNivlHlixI3dlXMD3+bqfQFel62ftdcFCfDIY7QRwtHvDYRJwxfk51
NNNQC728BC+PBK3v0/U+mr0WtyoiVDC1GMouHMhboi6SKOKF/u+EoaRzGsYGvy3pmNHDEGS3Ldp0
EN+/jzeQXN/TKIGUbfS/DYs7NPqZEphFIF5R4YLT8FAeYC5A/jzvwecBLRtAiC+2++mo2rpMi8yC
dQKavxtvMS2fVo4M3Cq4RcCtQxwI+oNDxLNrm3KA9evaIshyC0j7TpsWrIPCT5U0BMZrc3nihF8K
+qq4sCDIBvA+dwBCO7ltZ5gAgfFePBg7XKF9GD8Z0DG3N+MNxJNayS0pWoEAUJrgCTB7F75s1JmF
AstQD3ArYm5L23tNk2o36n+OK4S6Fi4qtMghk4g2+em3gv5724KVAyVetztosXVfT/3zGJsS+Iho
/gCzAOWLCXqhtM3NX58MSlE5DVOBByr4fk59epdtZ+iPNO/mVfpN5j0uDcjdIVrRzGXtISDdz9fu
h/6LGZg5z84Wsu/tVt5xF5xJJwPkJrI1Mi9VdazHFgtfKxMIeskaToIlYTHaKmgjsOkE5PT0W7kK
PKhogq4L3hv0NXUb782KV5PAE2Zdt5cXvHA4YJgBCMrUDvmqnkGXei0HTJ+qdIFR7CywAv8iArAv
X106EPG5bFvX29VKPDZZMTpWjh7nO4uOzp9vIwuP7n+jcFdSWQ9E69jdXqRE3w+oRO5hMlf4SaZW
kttPdMEjFqsnw6AMlVhuCZhZP5hmg+9Tvyl33l16T/eAQbwza2M3bKNO99Nb+pI/dXv8UyRd8YJH
2Ul47p20DgnEBcAC8/OXGmZXkKRFcmHDLYPM8DzoI5Yc5ptM6qksMKzAW+Zo3NyXrICvmDMTgVvD
uOqz6c4Fnxr/xUNXapsGEqD9kt6TLleCWFn8ak4kK0lAPjj9AdxHzlZ3rkwPP0D9pt8ULRQlw+QW
NAQ4P6QhtIfmh+Gn7eyhdhTlGy+UUrrY4cVlx3jMobfE3B/wLOYONwJSRza7A6AHSdhfw9LGj/d9
4seP9B/4XETLrikkQxZtT53ZtAG9CnATf5xqi5O3ROsh579kAcWTtVvG6PL+FNSdwer+LwR3gPbp
0GmTghDj5rebzbRhCB5ZSiL8eMdxuF2jldTpEwNxyN7YZICXA1t42wQ4rANyO746qBOqodL4/eyD
w55IdV2FU4kiBtozbA3zUzmbeW1SCxmkmeVrVJnmGFJjtCXnqehBjtfnf2G46YwLdG7M4gssMIfx
oTkY7TbdOKiBmpsitPItGubh5S8oui/ANYKvE4T8oSHD3ReGPrqxu0D4FIq1HaQHYHWezkm3G5P4
z4lNjOgBkU4GuHDPSl39MkMqWIHA3zq13rUzee+Dq2bAo2qaX7oZkYxMdNQZmqMDKQ6l+bOnVGJp
SmwVyMaWqdm56xB4BiT9FqyZ5dvlORRGArEIkjRMNYa/pYaucrOFYmB1od5pyptiw/stH8JYlxo7
s8/BnyIGU7HEjobSPF8WzYgd1wSQfWQs+FCoymM4EeMNZptOcisKVyPanOC7oiiCoXGbzm6RjcUG
wPxdtETaU7etAu/BAfw89oe74tG7lyIiRWck4FJQ9mGiFGdyk55b1yb04H6rNetBB9M4iDB6WP96
CHNl9Up2sLBbh5/Oo4B8l27y+paaEwIa5o81t54H99cIm1LUyg+2+XF5lQizTXhLoAWKxv+5AOOi
V+j/xkhmIOC6MeFxxB71baShvZEeBj97vRzvq4Z0NrijeNxp4phrqjsF0hqIKHQOOgp6kEd541cH
lEqu12+Lhqbv7+pMHOHMBOXkSvZJRcfL8Zi5NZQrWmbGCX4DjQ/9eg3BgqCIZVw1UZ2LuXb8O7Nc
VqMOCSOMYGZ/Y+qzKA61h3xvbtSdF873l+eVTdulaeUymSZ21Lljn7EvSNjadTh3koeQaNJYBg/M
KNj6Z8oDjr2OuUuYiVHlpWHq9IfOUnZklKo0i5a/DSEdtB9wmJxda05LepAV2YNVU1+sVn/1zPLB
od7PLs/+abp8e3nmhN8JpS1gYoH6ZhYomNqjCqFXgMY1EZAKp4PzM9s1aK5hNyy+AU8XOaZHuOGg
HwKTISDvUFHjvhQ4r1M/gAvx1ZNOZsBFduw0KfYldBEPToWYf7Pej0NyWWYO0EFn4g+ohhM7ALan
C9TS+d4sRHI6izIvYMBYZ4Wh/PhanaK1LZRrgRhR9Hl6I7ZdXaF2aByKvEujdp21bRpDlXExS2D8
BirT9xZdeQD1odMCcQJg/Lgdt3poJ2kVwk+k3VQ1CpP9u7fUwerJSFiiSNAa0aBUBOfvM2hDoqRg
fMXIiarBHXzU47e1A+DbHM+bZkklzzPRznNBBsWTlkEZeN2DtPMm5AygI7iDXgRalnn7QhtbCLMv
f1E9BCgU+1sFNJApfJ/uBZSAY8+aHMBoc9LudGNoN3ASK29Xr5Wej6IjCxc5yOR4cbLr/DSWzuTH
DAVwPvXQ3Sp12Hx11qfQRYM7hIPnlm6lAALRXY5imI5zGbpgIB2dxixqHZxXFYg6xrfCXY5cpQgy
QCRYdaW++XMhPei/47Mxii3rYXMXjWLPEO3L0cQ2gP68nWNSPC8lQc1tiXMZMUiw9xg3H0ezjZGd
0ZahnFwUvQq0TUa8Gm+RPA0LLY9oZoSkUB9jcCb93Cs+xtST7HrBZgBWAeUxbDzAyvlJXdqpXLoq
Q7FUq3s/K7xPYLpWwDKUOaz1WPYRdcEFAXEFtOEYZOy8Q+jVKpkbpoEDxdMimNK35gGldEY2MJFL
pJuf2d7Zkt10XUbjx/KU7qoxyN/pQ/E57Ut0C7eyAoZgg+KZguQJ1GOGluOOdJQnx1EfXGYq6PpO
omOiFQi5q1UmKxgIpxraJ8BTuXix6NwJlzeTbdMBkLW1BGCyovF3TyM/aq9/75ZOhj0QDgseyczt
DOBGnrmNN19bkRIbNC4A1QInKo9qrSo2HbKAzeVLWHAWMJsJ1hZEdoGyLrcvc8tSuqIBLhQr+N6B
seeOWFMmMV4RLRykFYzTBaEhlLpOowAPoigjhCwAL8CrgarQHkn31WRBSFqbBr+T2fyJRoW7EFQm
G2nTWWaxrNDMcyoVlX6nDwAW8+355fK8idYDOmMOunJoy5+RAbW1Wy3CroFBzzedZi9oDsdvLu0e
mtLZ/kUs6DvA5kNHHZzvDuel0pdDjnKHVSqPo5O+OvpU+Y6SZFByNGJJnUg4MjTZwXzDmXaWSsTA
txLmzQCvDnKwkuLdrZfP1mohJNtQyQEmWugoAzJWAPQHkeSerotmtMiqzojV98ntErt76rSPVts9
X55AlmZxOTqe4gAkMgQFaq3cMUG7tYCIiYYwdftZzAXOynIMKxguzgkAVctU1H6pVq+Xo4pggQDV
Qg4bnS30SvjRDRBvdu08Rj5d+dnt8sIe6EqkPmbbaWMdQGV5/BuLHHy5o5hsZxzl1HXaQ+cx8VDw
pxMU2w31wbbSF88gSnR5dKJlArYgKilQfACphdvS4+g2ZtExRRA9Oay6GRW09xWXhtO0SNrgot18
HIr9lKMxzZmudg3LolO9GP1sVK7qUur9JQ7CSKcudpnLi8m1w1Cj3mChprhovmJ+tyDlf3nGRIsd
UBLo3ZgG1iCPKKsUvU7WLAGG0hrHUElM2GLVI5AsoAZK9rAwFJN6ZU6HSMu5fYWPY3VdjH1lDOSm
JdAJG6w7yNtLjnVRGDTooJUIDD5geVxSV80TjLzwL3Gsp1vgu3B/GC9j/OcmKvApYsZiKDy56Jhx
o7HzWRu1jELP3prvlDy99tpUBo4RLOcvxWUAuSBvhFvqdI0pqTGVwJKjjZ6Zxc5Wm1r1TaXssmDJ
rXnXKvn64/JyEEUEzxaKvJbBMP5cxm+nSm8sKrxuvGbaF93yWcXeHtR1N+jKTFKkEHworDdQ29hH
YmIZp6OrgNvQRgLrYNtZ0zsVitYMbK/ttWpSJZeVMBQgfsCIId0/Y5plY7V0BsVlBeVY6HSiikT0
x1rTN5dnT7Bdkd5DdBTpPaqDvC3k2tElqeoOrUDIpfiL4R4ct1n/fMeypxhTiwez/6zykugF9MW/
wCnJrQ77eN09WM7Lnw8ETVMmYQ5nizM5ILdVkngcMJBiXN6L1XvrSl2WT4omC3BSwNmQwJ5jWR01
afWKYUasavQtg0Jkg0qmShgC4gj4AxZAeJmfrjCStXlhshzFbsdfuVU+aForobqJCjiOexSD/Yaj
e0ApTWqmhMX4tuq+s1l3eaBtl019O+wZC+wvmiFQlwayk4k+nINxx5k0ACchHoR2Yf62LjfqpHxD
hiFZAiz94NIT9EHAi8SfzJWKO3v0ma66woy9DG1+tEj3QGoMzaM/3HV66qxFRucTfCu8GVEJg/gH
ADF8JV9Rrea3Xzk0SJ1Ply7tbWuYgxsVxqK9LhnT7VnJbO9sgEdCCiVc3yZdsYLiqyR7fUmGGbSc
ln7XHTuJLm8HwfGBCgF+F2zOsL95jI7XjXY3Z5iLynO3oG7elEm1+lNTSq4uER/VZURccKUZaYSf
dKSefdmvqNsuUPPAU1l/SctguAFd5Nrampmv/DN9ao0vJzQKzn1kgwxV5yAZOGsPQX+dLPoAagME
qsAcK1DRwhNFhzPrUKNnSRu6uzylonYpchobyTzojCjscuvLc8aszykiElhv9KXvXa3TbRYVwfqA
rhQoMemuu1v0qM99uEKUW2niI1jgJz9AP924dIrBSS7xA/KhuWu1LN91KVECNWEGW2VtRJ3afxIv
f1vgv4W3AARG66J9I6OHhZiaOpoR9CclZD8kgK7kcfXaQhMjU3Xid5OdRoOelj4daRsOSwpLD9Mt
oU/qmbfaMr5kXhnS3vhQh+GZLEmEA+wjN9ZbI09eZ8DRfKtGGFimKRC30w/xSN7xJP/oXTUsaXWl
dtWDN9B96VjBYMJJKmn0n7pGX8xS1bblSjOYeZienwx4jvW59mwU2Dn6bL6w7MEvtfRuWGUiwWe7
BHZyTJcETmVooJ5RLIe6gIeCg1d7F49vajY/mNV0Z5DicHnlnH03hGFm6zbw4OiLOVz5OtOrxG6g
04u8PqME8vdE3ZlJ5e5Xq2sLnxqFDhx4LqOgiEaHUxcSmwBDQ9WLW6+9bkKxkaFe17oL4oWGACEG
vfrHnDyMjh0BsGcFtBbErdNVac3DmLoxnmdLrvvedJi9zteQtEADXJKOi16CqEJA1saFkSJYEFyo
pK7mtI6xAZZg3dAuTD/NiITQsCORceNtx1vPDqbXQpXFPfuAOEIhvgr0ITRLz1XT48yqF52VJhmD
iBHT0s2a+J2FrxbkAH/HPpPyWdSgLwNT5mx/9hm/goNYytr7aOJyKUHlZXZdAUPvq9C0Ql3DH+vU
V+a3y2tUeJBjJ2Cl4jTHicqtFr1PG7M1Qb4z7tLY10Jnlx2SGxNQwXw/hf1t/33aNZFMuEt0ih9H
5Y603CIa9SiiNrN25+UqhJIeiY7UqnMk17VwGhl4D9rtBjOTO12mbTPNfUbxbCzXZq+YxdOgN3ti
WZLsSpQUIAlB/wj1CibzfBpmWXpCS9YUgImG+6Fl9hJkIOo+XP5aosGgMo/3r4bEGjvhNErrll5B
VIhxQwYSF1GrqXtTzfKDstAivBxKOCCoebJqLcrjPLQuTZqBkgShLKvzW+hYdXSShBAtAhDcwUdh
thlg2p6Opl+gapiroO57S4d7qUQ3pSK/UkP7llfp818Mx0EFkBF7wUnhZm5ImeqjheE06Tc6/IpR
hf+fAvBuVTnFA3FiOunUvG672YcAZnA5guDjo8oHQDRQvbhW+LzTHjLL1FfAD8zcX1L9rk36nZ7r
28tRBMU+qNAA5QayPtJcl/soC1te1AFXyLXiDfIhAMTelSUP657eZIRusSol9Sk29cf5uw5MHZ66
rgHFZJZOsnEfvUtsE4raA0xtfU/5VlTjfq0gxV4+r9Xiq5O+ScmvrpZh2c8QlCwoDF+BmMfrBDQ3
7tiDraxS2xCS/UJHJ1esnVbvGPQnjVzJ+PgZ5UPxZ52Bq6tOEGrw1ACqgYFl5Ac6gXhiNIehHR/W
RIYk5JcKH5L7iEgv1DpT8Cq27MRXkVnV44NWyxKNs8yYD8POkKMv1zZN2WcVRrYchinsYENFN1AR
WL5rOxsaMYCjkcTP74snHfkiUAlyi/ivIjC/eI6/I7d4VpWMYzriJzArKEbyVaIxKDfFjfnufmZm
qO7hyfMBbRWETyMatBv1ygsBvv/maL76EEf0zbzFY0LqRSZa1cc/jB1+R3Oz1E6rj+y1rdB5txr6
rllcwPNSwK6W6i6r4sBL5oe1XSSHqiwulyvNuaNBiQ1x2WsF4ODdtNEicydTnuOvB/7Tc7mtCdf4
eE0RpkOWbse5LzV0+morXPq03JGdal2MNcxCHMbNFMFhTIMQArP5Atg4sHfkIcFHLQPtD6t9bGio
jEE9Fi7C574obQpjyipFD0DJR4CXlcGOcsh9+sRL0ujyYXtWk/mKhZuPNaeQnPC9Ka9h+omsxzEF
c5g/QNYpUAJ61YVQKwzjxP/TmgzioUbyxQphIpg8I46YTe557LNBxvpnUSVvnVI0qNSSvWRg/N3+
FQidANAnLMgq8fkQZg72ujUafOQ6e1CDafUZMtwM04c0Adfq8Fzjy8leyqIDCSXAf6PyfhDokjXE
zBGVaYwqmZ9/QMs0QcoOPmMODUgLOtkr4M31BxN6WK5k0ys46k/ic7dK15DRJSXiq9+V+Lksx63T
9kFbX7ndGpZeL7mrhZOMgiEU8ZgnIN+/H1UbuCFnxg7xSJBVoL3P7278nLlkI/mc7MLg9iIKbFAW
xo0PaDPfAoQq9Yx2FQYGBEqk2n4JUTwsIn9hZrjtzV9+ShTc0VBggktnhV103Ru10dgC2ie7CflU
6TuvKTp/1jaBbqLi94dmb+5GtfbzjZKHTep7exlkQ7Q/Wefz31/BneITAe45UzHDdG9tzCHUuoAx
/Z1tuhvu6WF6NXrJ+f0FheCn+jgkd4Cr2tTOVYyBNxHqW/Y23hqhc7Xu4u24p+AObtKwh70Jeeg+
DxXIJfA8pP4cDXA8lKl8nlm6s118/Fu4Ux6wNFooM1tgS9S8AKyS1r71ZoNeE4eoI/uxP/+jOEF2
bV9732JffbKvnMmXYURFydrJz+Bugjiu9bbPV7YWsp3+6/deBuAq89UrqXqtaA8fjdngGkvV/zH3
ZcuVItmWv1KWz01ewBmv3aoHhjNJR3MM0gumiFTg4OCAuzN+Wr/2j/VCkZUpcU6LrHzqa2V2K0qh
2OD4sH3vNdSNAnQawYaNc5A/CjOoruSrvyTfjV9L+ODFRmiHerDOaDuBdC7G+1X56U3S4LRU1XWB
2FD+gfUrDrxZJ8bempfQqV+nYa8NLFmkprjM+lNNEc/aFjc8GnZ1rG8MqFZBH2blRFgb1kVKyqTr
UnPeQRSHu7x0IUDlQHFn7H74yr/tChhCD92qMsBJ6Wg5ossUVRSV3bgIa23HmKdRdjGbNA9h/kx3
yAgPxhCI46qa0jwhP1jDS2kw0WlG8vodsx+5GUhIhJhBenHdbBNsHuZXAirKxvhh/zCj7K+c8idk
g+VbL7atVlBHZhW+a/WDPlhg8c98foT2SDgVwZw2rU+mtXde7FsqBWWYzPuWtZ1VBtkW/Lu/YVn8
89WAeZ61/vD/FvPIqdkkCgOvxiUCTA2s7tf6fWduT9hu/gyxmDPVyFiT5jOsZrhv8zQe0q900sOP
j1Rz3kfezREcKjjZoGiLVpJz0shoOte16h4aMiIyNuCUIcGMBhC/cHl51dzyNmxT7osJn4tt1g/Y
kwR+EX6xtZdU5J7mI7yrvlDOw65Ta0nDuRDgd4FlhWY24NWLu5kvlTMVfTG/4RAZMO9O9v5Vd8FC
OGFszAujD9dgCKfLHW/1NuRi4o/MEmrqXkO2YGg44GMmj+l2CqG/DTukBEoda4fkaY6wiLmY+DWT
vXQaxHSO7BnSKq+30FAFutg5+IZJuHoerg3s4ttpdpYYtoFv14cODakZeIcWWwsc4PsIU+ZKj9hm
bU+bR245Xd+O7OIM1hoo0KKPBHkbkgcuI/A2gZNGk8Mvb+0rng0FHBEQ47M74LK3aAMBP1Yd0tnK
ZzvWwD3GTe0xyLJuY6dr0sWnOQ4+H5oKLlTLoPF7wrsu3cwwhYYX45d024dIb2MROVszRMH/es61
UhGRqypDjmVG2h72PLs1DdPT/fr9MyyZUxbE0wrqvU5bvnd+kGimoo31q4ddveVP6yZ956YQuvIw
qvBNEB+WV4cWyremX2CMYdQXWcUjR/fydYP7r+/Df6cv1c3PuSH/9T/483donYoMQk2LP/7run7h
90q8vKjjc/0/86/+8Vff/+K/jtl3Ucnqh1r+rXe/hH//9/jRs3p+94cYpSY13rYvYrx7kW2hXgPg
See/+Vd/+I+X13/lYaxf/vnL96rlav7X0qziv/z+o/1v//xlJjL819t//vefXT2X+LW7l/r//O9v
Rfb9+R9RBTd2/Bf+vPz1l2ep/vmL5ni/wn3DwDTHbLdQd8Wq6l9ef+Sav8JIDjgggFug7GHNN2he
CUX/+Yvh/wos0lwshaoV6gZzJVhW7euP3F+hW4nGAJbqzPLwzV/+/aDvvtifX/AfvC1vqowriX/4
/UpE22ku/8/6bWDFoBS85AEkPjC6em5WsaBK39JJoc8mS5A5+mRu/Xamqp8rfcoey9ZwuliMyXDl
uznfQKw644HV290WanMl2wjDgdaeV2UTCR2Tp/s3Q/z7k7990vfZ5c8HBSUJdfG5vo8Xx+71JnFW
KGc7rcfq2KeXMgHyu/quMhKW3HuE88lRlO23jwPOm/qf2+FJwGWlQXMz6vgNAhb0wqp+lMO2ywaA
ti7stWb14nz5PRRQbgBX4sVOiFdNW2VOViMUJK04LsNyK76poI3MTY6q6n9aufx3vJlXP//nBJvd
pUYmAeCrY2hB7fhmriDSHVDau49H8H2W9XsY4KORaJ3TRwIfoLa7Iqtj1xE7fyzvXJLDgdhcwUjP
X/79hwLkGwRfrCSU+k8K/YAqVFnvTk0Mf5DILetQG9qQAaHCc5Rk6BjWZhe2oJd9/HZnls77uIur
1agRIMxrHXFTaNXXG3lMb8Fb64Lv7pbHfh/SW3cI/lPU1TyssyIwqDuQ6SFobyxWAneYJTNCmhh8
NnWBJTN91ZkSX6AUwV9W3vF01aELBe1tFDDRvQFW9v2qa2TWZ2ZmIg8HpxmdfxZogbi0QrJTO2Ob
X02xvCl2+QF2L9uV0HMl7f1nnWHAEBAwYTlomMt+ng/3kQofXMbW1v06m8Wrgw/uzF/pMbw/Kl9H
FAinGf43o75OOuRN6k1Ag7cqrnQeOfX4VNA1gseZgXwXYjFZINBXZYXqVNw1LgOQSP/i+gXoCbT7
zGnyGZdJEgNo8tvKIM53pcUgosgNvNgrz95efj9zYmpIsqKNuw29IZcw8LqgUfN9QnkD9QaoYa3V
Rxcs6p9jiXoldulXwsKy3i3dHBh3wLfw2cjGAkRl50XZkUGdloVy4+whjjWAEy8CWLNd59Wlla/e
EV77pIu3BrIbtqVoOgKVs8TH5BrJqTZVbdyHya13rGLrUMIuOPY3AFp4e/nox+4TmNWX7EagSqxH
c+eo3fHjf0a/eh2Mdw+y+OogkFSq1PEgPuQNUoi45Dosvdfg36f7LJbJm9ddXJhpU/LJnF8XkMMb
C/AEAOVoZBa4qaxMp9NsYY6EnAEq+TNFeLH1gFVgWJQ0bYzWWh+TyBy31cuMI2EPCT5oBcD+Pdv0
F+4KGPFsXA9TCtsdkEhLnqmA4181gpwcj/p28jeNenTotpUrbdxz4zhnysiukArpSzyOAPNUa3jf
wprSifze2fQtup2Viv/GKMKOAgUBgCJOvVQ8MtjUZSNmhQqTp/ROj5tD8ymBGxF4c+F0MMJ+L1jQ
7/yHjyOff8E/Ai8vIVOv00RLhzZuAXLsunIrsl1l2yuguEWN8+esn+XywWUFLeGEtNQmY1WAa9xh
+Q0RuSTfUBWAvc7cHy6GYC3LOLN5o7gCLivQm2j3L/v8qc4TAYX6LtbrKXalCppqTX30zFEPivOb
GIt1bFl2XQ82YvRh9dk6oO16CahYNOttD59dtJzCOux3a82uM2cG7DSBZQFCbVaymT/nm5S3bWRr
Kb/qYl8CZ5veNNDrbWAvCsb8ZujRvdRXMqlXd53lxoluHoCF83l/ctybw+RW2jwz88tp4wdH6MOb
4bDPYe3m5qEf1tBOKVCECMcLGjg7dVVG9XaCYTOuR3/cp25+Rnyb7L/OxI8eZB6aN6/uj7h+aCUe
ZNZGLaJ8k23LvRnpq13uRUPx52QF0gq1AaDLZ6Hi95Eoc0Uqa6uN+WUmA9IF9Q3sRKPkRlw4lzOB
MNYjb5cZgflNu2l3dvTxm55bkm/DL2ZWJbqBEWm3MQMgRxhdJBIvAOdvLVk9kwjMTI0/XnNxRqQM
k8cvnflIHCL0SwcvoJEWzgjACfr/O/qyNnsXJY/TkZ0X7ptvmIKTDJAqQsIIdoZuYMmUgADFRUAO
dIf67nrNYzXmYsmAZKEBRzoP54j+ih+YsQxZGs5FHtRBx2B4Wu+hrX3C+fB6854W/Pc65JZt7CTj
dhqnQPO7gA+3H0+Uc9ucBwOc2fgRSu/Lco7PJ9VK3W1jm/VxQp/lKq/17OC9DbFYdG1f50JkXotk
n++HiIbmS2dvjTs0B/fttV9tYPe1pih05u4LsPKb91qkFID1D66mMEvQ+ZtPwtvsyY/t7fA5RQOu
YEG7+3gc1wIuhSQc0skOxsQYSKQwxiWIK8l+wjs2e/1BYBdP17iGi/rjz4Xw5hWXWwxhHbyoNYxr
vs9/q39ju/Fq3tCcy+ard03C4eqQ78xA3/Gt/JKHKlob43PnyNv4iz0my2x91JL5jQcjKJD0U+0I
4u21B3m0ydgW0Gn7eIzPrYi3ARebjZ7KAZLv+KaGOvQuXOnTZziM/42d822QxfaCcmWd8RFBymnv
DXaoOojiiC8fv8nZXOZtlMWGotqRTI2DsUueuDh2D8bOj43toC4lJkt1vzY7z65yMFCATkJt8AQw
W1pFBo4YpopwZldnDYZia8bGZz/OmxCLcUtakwja+MhynbsmuauzI7VX8FWLJs3vM/5NjMWoFZ3R
wrM5ma+d2negdMTDjK2HWW7oojXk/+h8aF2sTfNzV0/wHv4cvMVGDGOBXGvg3h6b2y4CaaiGj5+4
tjOAg+CW+iJQsdBQmWnuYeP0m7hb76CcVqJm4sWfD7CollAbmudjja/nJpAdb8i27/yjZ1PI9XWb
yoMfsb8fmb+yENbmzGLbLjxcjpwJUTNfD6apDRxr//EqWIuw2KN1PjYlbTGwNH/W/QbGJmuYmJUI
r63UN2eoLDxXIwneIdGTKLVV6GufP36Hs9Met7rZXQNissu6RAXa9EQ8DXuSxlAZvGbub7WzMu/X
Yiw2Wr0t0ENzESPRj90oAw+oSVZ+/fhFzh/Tno+6KkosuAsvZlllQqpRESCKZdzHFFBYiCK7MRBx
kQg40M3+zZrJ/fwvLrNx0GL/iLiYYdQWdu0MuNB5VAS0A1bGvGbdnmse6u8rc20t1mKuDV5lDgyN
wLg2L9vxCKuuq0pDrQjoESiXraXF5woLb97MWUCBkjQvtSbBm7UAbMO2ab7VuVcKtvZ9OF63EcFd
By2RxgiHNWeU85Plj0FdFqmczBjSxMZnLMpr2nxJ270GiuPKXDmT9uMODsbeXDTRT5iNmg4TLEgb
dHFyTLY9XFQtiCb/NGdiEWw0divxzhRt38VbrIApk2RKKOKNB1h6bqrttCUH5DZ/Adr0WmxazMp3
sRZZhk/lSDKFWH0IwuRsAAVxqUjbzWKRw86K5psbnCC2HI/BQnKLmw7McYP8agZ35XFy9Xdm07sn
mne5N7sYsztjArejizUVWremQMmRz6derNyAHAV91QKV99oN/fTxuJ+Zxri7AkIJ3bBZnmExFLK0
KMQrMhXnMr+yOm9TWk2EHfu59vnakjkzpd7FWrxkhSEva8DYMOzetrzzGQ5XnOuxed9nQfY1x5a3
RtM7s1TehZx//mZc7SpjbtojZNKwwPBvXbsO4ET2NxbLuzCL/KGCXHoDthxq9LAArm9IhAvr0dzj
jryfPq1Dic9UlQDpRcUB/4dGB+QN3r9WC07XlKb9MI/kLUCgFBjEMuwOfgzt6Uvx+dVCbZOu0TpP
c9pZZg4GD7NOLXjkywPEVU1jloXo0aPqZsmpntff5JT1F0bpNrHXpfbVMOY96Gcyp9e1ZYooASCF
BKak0GL1Nboyp06m7yyEAao3dLbmm+ByKxz7wRvNogcDoPeDhObwLlLBoDZO9/njdXJ6+VtEWgz5
AF1jUyvbPi6kfkFqsqPFsNHUBGvPAX+uH6VRRA0RL5nq7pyqf+4HJ9J1vvn4OU4OOSxSZ1b6gt4S
FBuWzexOeQ4lVYcS+jRCmps6W2Qlx9SaLpy2OVZkTXziNGdAMRajC1k2qFuggL9YQWVpjdo40Hmq
zTxXFstj9wVzLQQLYSOO2arD8+kVYBFxsZiw+ejUnF4j6iF8kIPmkwR9HtyOAaza8V5s/4IXCwgV
y1QFYVEzhVgEdM3mNsViTRHBjVEVfaz5xFPYLFodRQv4znwbW20qN8xFT7aoYfjpk9ZMgkya7hOv
UuteI/0Ab2hZbSaO3lzQ24Onwk63a3Vb65QdWwl5Lye1NJiFdoMcDoajOenGA7xoQ3LbgWmTm7WP
phSjE41dl7VR27vuIy15uVOu5n51NWv8xGkPFcRe5JjrWSHRGUs09Xkgfn3wwbmJ84T217LJsh0q
wv4eXUIJFxY2gHjY1jPLSNJsL+GnGfrN0DwkJTi1IiHeXdGnjh7JsSWPgHT0sCHLRyhTUEO0LMRe
4/3GxxEAVZZPQ8yLEq6MhZ/Z8YgSMw1IUmRW4PJyvJjKsb/0XdpZh87ufbrpy0Ivg1FS8IcZMwQN
Kot7R2XmzlXBk/YAs4sM4Cnw0J6tqjQPg8M88zgknvgBMU8zHpVZH3rSZJsS+rpFOGpQqtowy2Ix
z3yhICwgU+2oCdO4on1NRNCXriqDPkvbqEsn/1lT0t1VKR9YUA4sNYFSaY1vqJBTHPaWNbF9iz7b
saQ+eM54/nuWdCW0FslQblKodGw4Xu0Cg+iqoBu6VCKbnEoeeFafJ2GJ7KBwQkgc8LuhH83vWs6T
aGhTASG0kaQBjBC+OcrvwqqwQt1VD8rR4ozXN7kGF48Y5Nr+ciRt/Y25kLqMHY1SEfVNat5xn9Mt
aMNe6Ljzy5hC7mbVjV0NjM+FaypyC98dkwemmpwrfdbsCdhkdJ9H6AQ5Uc8djlZer44uF/QTNCCc
kE5j0oaTnelO3DMwfoDYs2zg9ZmT2FE/GLMGhJ3InZ2XebmjvTv+oCDgbiFFMIFMAfE6O6hoiuu5
Kqz2mAkK0js0lClQlCBkRk0/ekcNsluftESxcjOXQNK7IS+SLrKNkZQHLWfOXQ/y8IUUWt0EiUX6
S41xepdWrhlB69/bFGWffcrlxO4Lw5quMq9EHxiCjV0AsR04SmQcR23jVe2G+n2vwDygelRYmRYn
Xcd2nnSSRydpoWPuj9UuMRS6yWzQ4LKVdQJOtdTitI5krsQzBcsYOaZKpzsgzGUfTAkZ4C47GTqY
JEbiXnDQU7cqqdhFkYjs3vImY1dJA9lKAc83yM9V6Yugw6BC0671Jwp233Zo7WqndU25B/QIKgsu
RVFGcEePay7yYzc1Y2jnqfbUuFKo2BnrPnKmHvIFo2Pz/aiyZqdX47CVvC6hKzBSFbp9r8Ngokay
2vXOkymzJKAp949pQugYmFB7jlLoFeyrynBf9FLLzLCYZoNLYaQipsLADbZK3M8dztFLqfnVhcL8
yQGW5tm0NVuCloxdV7vazsfPVp+wONdtualHTo+NYxf3QGOWTwqojstEF1hjosy0XTFmLO5ygZYu
Mf2vWeI5h8KospuhyoZQ0rTYA59UprFT2x52o8J7oJwB6NUaRtCWg3GVa3plhDnE9m8xGN0UtJpK
srizxxTO8J0GHTe7crrvKY5fGtdNU0NRAXnkgyopEkddsexGWX65y33+4hlJ+kkrRbqVgjIcG0or
7pOBe8Hgd2jKDAP3r0YqaxqnKde+mn3v1KGHZQc7FkZFs00nq/zUcdsVoaELCBlqTSYuu9Sq8w1t
HRuKNobcTI5e6UGjWcmz7fH8bjKm75DhLTeJ69/THA1Z4o3Ag9b9S4IzJwAY5w7tW6hh8Irsa6vj
oal51a0J0bULMWrsQAw2bhxsMLBeVZ9E330pOmIETplXV76RwIvbVcjwJgwQtovvRqU/NE731fKG
+gn73MM8PEFj+p/Hpjt6nZRb2tha2DbG/CKw/Wqbqg6lGFQwGrCMdngdU1qp67HyGEyMIGUhaPlC
6+ZWsyoE5hTaLVXKLgTsm+K+TPiWdAYoJw6SaMv0RABKPjp4k6KB0rCPVuC3xb6nqQjNALBUKre9
KDp1lHqmP5S6R/fIWett7yd5WOj8Qvg0w69Lfas1I1Y1IISBxgsBrRcoMw9T9hntbgucBDW5OE98
47qDOBm+h80VWMtIQA3Yotz4iTNsKVXTDe168WRBPmLjd8r5IcHWiRRx0QLtsWHji724xEi/eLZm
H1OvfxlziU2t5yKQFppniUO0oBJ9HVUIHto8qYLKre1IQX44tPgwXhoaFFYJzR6L0oD0fZKxsANv
UmJ21QJwMXpwi6aMSto9lU6B/MEvD2yYC9nSuAGUg0TK85tnoenDBJUime3aFtYLbZndF7Zfb1PC
vSsJNfqDZtFDNk66wr4x6duycWkRFJpu3RWj5u3zruxu9Bq30lZ2RiTt4rubembQw0R3lwCBERbA
dsSyMzGSzXDjdt3Xpna9ay/Vix3mi3Ob9q2xg3JDHjJdIm/Nrf4WqVcR6k0x+pA6NujeUCYPqyQl
oSU0OGAYRR7qIyoqvsfVbdH4ySVYFy16A6y6yVOThVXJm1tide7BwCm5V8VQQ+yqfZFly+4qXalQ
en5I6Jem1Ta2H/vinlj0a2kT+my3un7B7LbZ6AONxkzCj5gI7VHjlG01SHcdVQKLEQkvnAdzLFG0
NNrKus1yoQVlK93LhCQlAHxO8qPORwfVpsrMm3DIBjAAyykfMU4ZMvc2Y5FptGXgk2koNg72X/TH
a6ePfL2uw7Rskc8wVcacmTzKYaJxaFWf7G0Nzl5ydGoR6AlQZmE6Osm9miDxQpBQ7qUz8XDSRhl1
kES4T8bE3deTqiNINjQbXxewuGZetSMNHG3IBI2GLnG7Xa872YXfJvWGkKra6y12bkiijXvLoM2F
zkwYbQ5uGaMig07vpD45vD0m8/OM1dVEp+lJugq0O1caB9hH+4Gb2STSNFZfElchbx9MiZkFiKhh
4qeOO6qoUVDGnOB+izxGtFcpENwhYHNJ0LR1H5gwXMgmGQHxAaxCDatFCODbKEQ3FiqUXO1EQe0o
rVWGK44v9h613ZtE78wYkmiYzr6pRVAj8SILCMogo0AJ6xANDlEKzDcmqRWo4Z4Tjqmw933JsoPR
E78MPdm4mOSVXsVOBvPkrPXh+tB7aU42mqEYkl+cmpt28PzLgXi1MSdsUDo2C4d8ykw3PcCGAySm
pCM0VCpHVt6kCTgl7ujc4fFYF0xs0OPUGOudhgraJxeZ74/W4DipZomwC9ZlWNZ21nxr8QWecRRQ
/HUUw7Y6E/1RjNL4lMrR38uJ9+ZWlL1zL9JOwOQ1E85nXafSCXUyaCFQVcM2s/LxoqpY+z0r8Kqm
MmQ0eYb6BnVXO2oKT0Z6o2OYrN44UicvH2o4kw8Bc83ySfhNcu+yqv2akZa5UY4nGAMAPrRP7mQa
O8ETiJpJJ8XnZG6n3/hlSXdN3k9RRnwXYr+sefAqw7jNcWbDBMIq6PUgmjaBZkvP78E4n+q4nGGU
u//VGzneQGkk7rP+1qN8p3t9XDYeuv2DVq5c20+K9gAVQmoK8BTYISHFX5ZqKfNJPeRDjKtsmJpm
MHYriKxTdAYKlwQZBzJSZKUnqom6auqGJiO8WG57dhAk7IuAP0yozMw+T5b/TG5rA0ycmYlmXmAf
XyNunHnHdw+wqHbVgL7zdJjAGdHumXlf8DXLvjOlgHcBFhfWgZUk4QUCQPGt3jQ6TGea/FllDGAw
otAEd5oVMN25+s+7kIureZ33WGAeBlX2USKCn2TfLiyQGaDcvQ6QOFd1eRdwHoM39buqwY6uNAQc
NkPEcex8o9c+WLbAaw0hf1qnvq2+4qJj4QkCC1gXEVXkfjfjWQgT14w7ArTnupPzuU/ooNoAfW5U
Hk4UXetiqOyMG31sI3UKtYzQyC4SGiHtjw2z3tQ4jtZqlfPaelf8niv6b2IuXpAizRqzGjEn5N9x
eUdDuXWaoNnOUBeJtCtkSJNhBVpttD15XFP3MtfeebH2weAitTe/s761tnOBx/xkQk35W8FCuwzq
uI3QkQ/Vsdo8/2w4lBEIqVv6pD2kPFhj6J1bpSDJzLBNgkbesqLJOruZWIqn4W76m+UgO1Vrfal5
HZ4M+JsQiwF3oWxIqK/3cQoFPE5uNDcJu/Hh47rgKQBv/qwmzN5mS3Ug0hYrpfZzYcHgDS9yqQCz
Lw/GrlAztfdGfxzCtgraDbmyt9j7wS4gN+MXe48LIz22K1v7mSULOWmw5VCeBK3zlbb0dskWTVqm
FJLTaOSIvQNCvhZme37VvoKlcXNbs48w5/F7P77vAi47wEBsJ5U2ICDd5w/9oYUaDNr292UIVSWQ
SQHrhOoQxH/C7w1G4XHWvCk3GsplRwI+8pqi05kNBI+DDzDrkFoo1i7m9+Q19mCOhfGKEprPm/KI
8yYwNzxON9UK7vJsNIjXQUfllQK0xLDmqYBlI+kNtHR9P2AozM19yDC5T77bn/6Cu+hc5l4MNuQO
IXgNIhVEVpdy10VhM8qkb8TudfHw2ucIxYUObxI4PT3RFeG805WDjVE3ITQHuR37pPNuTznxFSlI
rHga2talnFTsdmvJyJmCM9iONjxmZg7V7LOEd35zyGSVPlrI9AiWTrKd9u638sVIA3NPsFqMuLqG
km3+Yt59vGAX+gpAuhDYZUHRDDR1eMycCI02dgrsRYKEekaTmSGJkNHt7K2zwYV593GsM+M4e7ZB
3gcYfMjFLqYkpYMFUanWApmA3kvb3GS0/wxZwJWc63RnR4cALwZpCAinQZzy/ThqdUmbpM7wRhIG
oeIh64+oxAUDvXX4yhudbtsINQt7Y+LDc3KpTGlBsRZ5amnFliovJzZ9Smy+BkZ/T8KfPxAkvS1M
QOh84mxeqgnQsaeanysrZuouA5Uue4KcQGgZX5LpgU0k6o07EB3/xhhC03MuyMD166TtXqQ+7qUp
QdD2uZ4oWmx+zCovqJHVjd7jx/Pi3ChCkBK9X3hqIhdffDCfmQA0chhM1IAPu+kUT462/zjE6dSb
VRyB6YciNpg9S2ZE29KhQy/DimF1EugkDVOdRpNY8fE78yIuVHshgEh8fLTlLqjlsFaSHFF8o4oq
AN9mxP3HLzKntu83Pmx58NnBrj43xPzF+ZqwTnoJ5G7jzv9e9GjU8wltFvMS3kkrkc69DPp7EEWY
xetB4n2/jNCWkQV3Eys2Un1DzPTZLcrfCdjv+NdvYfJnPgvIlWC0z8fUbK31PkarytKYAO+MRYp6
a/NcGBC+8safucB/RPP+f5K33xG+PySD/39I8567h3/QEmYW+TuaN3o5Vfkte37L7J5/49/MbudX
+CZh75oZQzCwsTAD+p/Mbs/4FYgbqGjBscCHyqaNafhvZjf5FSRrH3zrmXI9L6c/mN2a9SsUuF6n
/ozswo7l/CfUbhj3vj/mkQajIgVrN+ywuEPj31zMdhd1EIkWH7wsGtpcZ2WXUfeQU5IV5a3up8SH
dXiruYrHNetb916iJ2HtUlZX9pXBNNSY3bS7NurmxzR1e+J2P3I1pNrtYPspSAPjQMYIpZLshzek
Wz+H7pshinsw26+tHqDajXSKAtLbvpE6IUlQctqzlHMT+LvMNIsNujOo2GkyZcDJEKW6B07zFFeJ
Qm+Gz6WHTooIk9wYzOfOq0CNgrSdqtBy0Z0+rAeUWoPGroviop0yQGVxBUvFnaBo7u2HyUTd2+Rd
Qr51ld7WPzr0R7qtTTKYfPRgfUCIRevGNnD9ri7iBMPA77o6n6yQ81zd6UxvJFzA/aYIK1r29kYn
miuDEsqpMk4rndXQwc47czu3mCGbNTmOG1agcqNJxbCHRrlonCq0WD5oh6RHMh3i0Zxij7aVWwJF
Vyd1nBQpZCJbFDYrZH1uK7Kw7Lgu4NeowRszHuvJRItLFSo95Kjx5le58sfpc0WZnqXfdVn6T+gL
8jzIO0eg2tuU8F9AUpLBEr7yNAgccvkMQkSB/6WtuI8+L9XR7YUchus9pTQHjagxuz55EnWScT0Y
pDWMm1byJP9qjTCVOTbCpukezTdWRbyrphpVcJKVO1hNSHTCfUsDPARm8dMX4ZDciAHJ9qvI4Uoz
Cgi+NtUEIIkup7siqQxME1Pp00Pb681jhqtUbgQSPRPcDtGyVhvN4rU5TwDfC30bMH0sUhRbbyjL
ugT+oPBJ+6w1WERjMDWg9OzZmOk/NMbwfo3X5+7Wh1m2H8E9PtcODSTv4bukDEPbVaWe5egRGqPM
Llulsywa9MwuLzFHky4kRmWUQZLnEBt3/cnZtWjEiL1hs6EPynzstWDUMsOOnK7IldyhQWXTfUNN
LwuF1VfkmfC+ohHql6OKzaFl1d2QYXeOiaKpfWnRWrA9linxIpXXNVqOvJuYg250CsZHZItUUPwc
p0mICqdPt3Ylpb5pCpEZcwk167+xkbjTE9ELPQkzotlk7+Hd6Kb09HLa9cwqOkxKX0/pJx+VCCQC
qdu5cUIm+sVP+sJ4Rg+s8J8TJfPuYZyYGL4lLsX51CqR3UnZmyIce9/PQp5CQXPfy6m3L2y7at1o
RKsR7aBpbNDzkDqsYmOHFFNxi7ZxQfdc8cS+0aZBQ19RZvg7jQNxiS3KV9yHqgpGvw7qtsxZ5Hnc
RUFEmQZwEmYiWpSVp8HX93nbltVcVW49R+6yBHW/S9V2CbtjqNbimlLAqe7QyqTpN1ah5VZkVkOT
f0npOF5IVru4MFtd8TmFprsRDwnP+5Bwt53hEq4qAqSIYrxgJBMGVCPxmxExFXCsaKoOIiAZ+hue
hwV8SfOSF9FUFyXKY73yBN957Zhgjpk+A6qAGvloxTrpiL3pKjzzo8lGUYdlBtOdg+4Onr5Hp0cV
j8OQo9XblU2ZXQC2mxQHi6WVBFO2rps4cy0dNWpUmtOHUgmvDrvBQvk8mtDpQqWzGIxW3JVTXcvv
rvC8Byh1FDCN5U56kRqDQbAX1vaXpOhaI0xrq0z3kjtyjIymgGVDD4wXkK2OrrmxrEBRCtA81x4Z
tXwO7aJZ6sNUyRDopZtvO2Y3dxB0KngopiRXuKmlFWQIlS66IIXRyUVJNeBqsG+JLDKYZBctT6kM
6rrzLgC7wrVLDcAx4IpWxoVbGP+XvfNYrhvZ1vS79Bw3kAkkzBTY3tCTojRBkDLwNuGfvr9dp/ve
KlV0nTjznjCipBKxN4DMXOtfv/mR2PbyqeYOl+DRacaL3Sdzt8kMPT13dgwrZIzmBw1PZ8Bbtqlj
GfSQMfSmsSPH2KxDbkXXtkjI4jbspkdBlss82jp53OsPRCteFeIGMa+bzrY1TB5Z6/zgmiuWQuto
a5cpizSXaZ/FThYzyR0WHyVCFFnL1jPcZjw5U1pUhyhSzreplDK+lCrxi/jAe9e1v3psiZZXzUvQ
4wioNP7C2Zqwm/SvnozAu/0HquCnPhPn2XdacotJaV5gya21fJlb76l17Sl0R7Y/V8g+YDCX7maF
mWKu0fo5ujEPpm2kBzrI9hSVeAOYQywCDt/3vlIPuvH2le4fs1pigVbz0hjmOm6maHV4HpB+sqq/
Gra45GXaom2zpqMXV/duLd46GkR4Gl4gluLnlM6P7arHzaokLA9H/4xn4yN2nPvM4mSCKxMmi9Wf
hMasv2cifDGnzv5iSYDavBLjqSvyQzUmydmzGGGqlvGqUXjQalqD1aHbJLSM/Hlq/LOX2WPAhAfL
UF5w5EZ9/G6qeAg9nkkTV/1e5ZF7KprS3wuyMx57lmi8yarmRm6aqvJ+Ek6CP2HUAyomzY9YlVWY
GHMSFKyO7Zg7H6mRx5dk1vXWZQnzm/0cpmvJOWauthd4DaPwBEZ8WVR3y7xg/sfZ8FSnqbNDIHLH
Zt9/UNq8G4vAOyyzTkyuXow0KbYTz3rPgkUQppIPv27FfVLO/T6qJx34pJ4FnVv7O1N18idTqfwe
yuQvF1YdM0FIAkPhnowyeZJr6V9hADyOEupZXlfWPh/mZd/VTRRi/vhR1Ln9tCRT8sYRU576RN1G
1bl6X3ojP1drrfYGoUoHq6oB3UT1uXSdDtxmuKxG6260KKvNaoko1L0RB1Vn5p96NK9FUVygdtz1
K9tm1dbZbowa8hRr5Wz9xftI8riFDjAyaFs7LLyt8kyzmG05zWE8pnXY4xZ1mO1lJ4f0gVs3XSD1
EELaUyS2zc+SlRBMomFi5R36rnjrVvlZJ+0ha21mjRrzeEVKOMG4Gz/Xl7VNGEnLDpNqVe2ITnjI
E5N8Gve73eujNjGksHyIVeRST/O8S2Syl0lSfmRG3h2mJP6Ru9QG1Vyq/TTrcp8t/vvozwbvtNi7
04rhoVXv5zHbey4Cz+E2OJm8iQO4fqIWf1axPEdrc9FxtAR11OGo7+nznMUh8d5NKOHtbHtHMfFI
8ICOjNw8GFAAT+7YODjy2SWczMpsd40f+xgspvVznWT6C3za8Tm2evMnvK7oOV3g3oSz1TnHMYNS
FYhowaekqUT+OjQ9VRKY0a6sM2+51TnJ2bdm+xItlKhjNwwfw9jMr27qMVTPvOLB671+UzUquSZ9
ZwWQU5sdJbj3s3HN9GBRZB2qxSfOq1zj97GPlrt8yTEREJXzC/QjfyAHtd84S9vWd9SiOaorCDpR
sHYjYPw66Hdsrw1ihwtiX67z2CxZEBfRUrKdrbUOp2xZu13RRf5wrKijP0uDqpQ5W963G+g1cbG1
u2V8VkuCWLpBR7kcWYZjvxmHwkn3akyr7GQ5w6y+1UXq9pcM46aMXcKuv6aL4XDCFmbq7tu6qIS9
aZe4im+R0J3hhFr4sRcAt8WP8CJ50jUgNEdunnvY6Cxzyph1GszHwRzwI3Y7821h1slJ0Ngnc2mr
Jcjbzhv4EjDpNoOrI0lAjkgZXRd0RxvAwU7vXT30Y9h1A7fBjgmT2vWUpP4BesWKzd4Qic/acL5k
nqi2tpzdALQRepWhh/vJwAPHgSezWsONGTo0G5bs/FrOHbQyWNSHTPeafTHnBJ4aY1fGpROCsK1B
nVv+cYogG6ksEyc2hJfCtZOnmUnuQxUv1pliWLERmyRHj+axHsz3SkDnJE46DdMM5/3att76Tn2z
i8a5l279XNae+JbIpjtR23I89129UaqdDsIwfsINde5XMX7Uq/s5wW7ellO+nLI0xU7QMat71Zf9
uWwwgdAs2SuFrOY4TdLQn4rptVkW6lSMlXZUGOWv1S+WHZv4GmZlmux4L2HFWMkgHps1U4fehtKV
wS15oqMwt5M/FpuU/onSsWQs7jd5yQFFUUfbYxonHVNSAiPJkiNCG0dntswr5ZjeV2QDM1uwr9gO
NkHruuNFulEXlp0n8sA26+TFJ4f2rIYmgly7FHtyw82L50Qt5870o+39abt4c7ZPq2g++lXphUxR
39gZEr4YnMTbcRHNw11pqx8uSQbAhwcVKUY5hQhakT7FlvUTU+qvlRqfBzGxW6Y11gd5OUNI8L/2
EamkKE8LjvkBLXur8Ckt5VeQfc55wxeB3dUnx2WfmZJxDSuHHnuNnIOROndzY911kH2p/Zag1Mmm
m+PXrNGHSI8onXvnajj5xyD1u11RNmSmuI8Ap3z+sBforUxvPwncLSIBIdLx4+LEMCxsm4KDRdoG
AS6Z2pHqDn0/f6nG4cdiahGsU3Ol8oL2YMIiTSkCrCgnHyG3f/k14kxvciZOSfOKFd0xJzA1KAFG
t6PVgf961lnF1r5JAIOnVB27yHzp43Q/QI5HaDjQc/p9v4dWZBNyXn9PxNrSTqR423OMhK5Djxin
7IGZk1pBSvJIIGI+tDFLK1j6+ZsFwb5zF07KKa1Cs+le09h57TV5MfWSEmtVDy9RX+6HHFW9ZfaY
JcLEOvaJPwQdW+yxmYrHfp03Xd4XYc7psBVdtGsyyaZhZHf+WNWcGf4cdmPmb3VlxGFTLm9ZNlzM
vpPb1jc2ZW8gnZyIS6NBeun69tF0ILTVdQxZc6rkVpntd3ANHUye9bjGDFZn88XO/Ae6wZNM9D2D
jzCpshnCbho/Np3V7FBQ3OJb2H8yaQBbELkdmKLIH1q7skOtuzx0MjlMQVEO7qXItMNvSlOwVWe5
4AhHfpgiaNAcEjOEnH0ZS48/Ssw1HAzzblXuvb3oozVDexFeZ4dqaTigTe/s1ziZMw3Zw+osjx39
cihp0aKiXDa4yb+p1q/DyjKGwHP8p9qd4EUW1yUvRUBPccis+E3ZC4wHiXJ1zb8BG1y1WmAy6tcl
bxEdrka9Aa2Fi1F6B/a85uB1qbl1h4gssmyeMJdajRA6EK5LbC8w0VGTtHYUs532U3VtFkAD3EZf
xhr2NGFtr8JoLiDm/qMNu/W4DPzKtpDLrrZvoXWxX19M02iO1HHtvhUT6q7BHd6oViFnt10G68j3
umOnRxLRRGszg/bN2dqpdYRvVPSlLsPMb6I4XKcu+iS4gLYv70W8IwAMair89OijH/J52Hpxs6oD
TnOciqrKRxPHwXae4UeLdOen0fhkZJE826sWlDAGhpWgVS+pxyKK0uWXwUMjMGyct+D/y33p2NFu
MEYNnwsLvJy9wx52sV30B7ceoWg7ffmrEIY69Y7XHnuzpedyxLBP5MD6k+m6VEEfO6nHP6JRCwaa
07AZeczGOhEqbHrI94cigt21mlGp4Jb6mXXOy1xfbWkM76Vwunqf5YItW7q6FEec5cQ+9VP/DHgz
+ddCFPGxKiYYgJ2fR92xKqM+dFZL35tamverjPyHJHGW9KnJED4ci361LoT6JQU3uOpOc9nJfRvP
5l0mqGj2Brz9KrCIIxWbHKQLpIDMaIeG7kwJMW9Rqs2/ksitmDEJccjXWhBEZq1y46neYDtwZWAY
2SNMveWSivKlteR6bqSK3yCVO5vIztL7uDP1s+jix3odz0vqvcKs7461pFxdnM7eVWn0kmTrjudN
J+1YH0ia5K41nDSw53jEAUW8lmX2GMXt3dBbaWjBQrUHkQWz8o5zJu9stAN5bW1r12z3jlY/iqw5
CXqDsTO+lbOKsY/uTmtSmNvMIXKxzO4bUdVbz0uX8EZX3zilhiHcQul1NMqFXjqce46ziy2SauhE
N9IdzB3F6XVIPWp8J/vajeklp4gMwRmRBuXDwVnqq5PDJXXV1ugwbhm9cdnB3fPDMvLrR1slmEXW
Y75h1EAoM8ju1qsjJDAefUNmrxNjPNc65VKk9z6dwb2qJJRfYIU66JcK1V5n8+mYCDbgdjW0QvIc
L1Oi6HZL07yDrpqFMh+vo0+fhsFKxW0pCatMjL1T1JfBTg7eOj5beQYdu3nsZFSBK6Oznu3ikLRT
HvapcZaRfoU0aIdizfNtxKwJnUTPJmjb6bFxrJLiOTpOToMxv2M8+P36RU+tj1wjeskIjYSt3L8b
nXGf5T3MYVAWnJCaiGB6uc/SaqLM6++GyuVki8pbU3EPNPtZj7zPbnTnJuVjNksIOcRLLAtqGcjU
ZdWM2Buzrw+5cRQDHj+GPAMVxwFDtA/he99EKtdjlmb1pjPohev8IVrcy+Is1z42j2vifUEwsh3i
4lUX8gBguumkPtrJSvTlxPzZrLaZ1x1WXWfHKBIydN3putjJLxnrU7nO1yJrH7VSj2w7jxhKvsZu
+0up4lSDAcQWBUheLvetzIkdXelMFrf7hVQDhbw1vvFsN37ncbR7WxkNfJex+rJ42WO7RLC7K+No
FwPk7ORh7OsfDVZSxmyx/PRO3Ri4NYZtPs9WWdYmq8vNOEt4RCqm4uiepNHSQULSmq2jBMAnxOth
kvZzkZKxYisUesCXD1Nl3IHUXd1yzEJhl99zw3wvnOQ+X9rDoH0OavXKnq83utZtuM5Qh5vJ+9IM
XVB48NtkOZqHGHuve0F7RzeCIC6KyLfVEclnfWQeY1irYZ5wwDbCbd50D9wuat0FTUex2Dav3EGc
9cbTsA5h782HrCYBCglJ0EbzKXOKnWc359xrt+iEnGAVXrpZ2zwJ5wVVEyufXElfBXHVxDs/tgfI
48kRdBEFWP2BAeaeovI19iyMrurPWxYwkNglLmCDLrDtbVm85Fm37VZ7283NfdZZ922RJhx88waA
cJMb2YX69FvmZI8FWqNiBX0p+w93UkZAuigLTya3Ak7vrQnLvpI+qhjb+z5JvrhN+lLnHUyuqo0P
Sd39rMc4397QdsoZNCRlevSQcoXp7H/OOvrsc7Vr4+TF0v4HXzRDrzbfoXE7iFulZEaXJBoupTDD
uTSa0CpsaysTIyG9oHmpJNj3XNUfdqmgSpcphPpbzSInkHGRVY9zrqONnzb8azUn23EdHtwI+EPK
+iGdll1lGH5opsVORs1L7ug3QlfVVtbtusOk8YfbOAamfaUdNp2qd7YRP4H+fMdF4DqR7kzfBse/
99Yz3ufXzoPsPY3NowItCpd2OPQCSduihkeG0bwddfzSTyNh4HFySBt/77XyhRDW47AWddDNBpa2
7ooSeq70dFKmn33GvVyuEp1DGXh5nyJzkl7OIymtK6xtveO2yBPTFCABRkbUQ2YbVkzPvtvjKMKR
Nvndiw11RLxD0W9Fq31xgJefmdfgH1Qv69UqBqJLtQPYgBJheDZSIuTBseZL6Zjdd6YNVR9ObWM3
VCfRuIsGc/7aF2V8aGn8z/46i69dZ3cfwCqfY7sAqzA15jYk0TaxFad4kpr8ZxmR+po+dIVMg0Qb
L95oVfuK07h2VRG6VrpFFTBcval1DzSi9yiawOyHRYarKdbAL1WLEp7INMMFGYYyHMSSVRqZbAMO
0kdM/YgVzvQY0BI82rl9Elb3zAyQ19T10Lcg/XnAgrYPwEUJRG7bYsPtSnhODrTngnBhlA4or2r9
ZNSNh61hu/FX78tSOh03P//mZO5nTX0cDkmuQqsZ24OMoi/MQDaFV+uS3mf+dFL3fUk8413pGnFJ
3W1Nez2gr3uKhPjsWutHAn/Ux3Z6Y7kgBfaYf1nm2QwbZ0k2WSvroIkotXH+MI/q1oTOyAh3qFo4
YUbrWAzri5vAxi+L/r3PjYsby3t0GHd9K5dNXGrnEDM/DasYwrfDoX6T1hCBl94C0ei0RNWcXR8L
RYMQPNmu72AX96XbfRSm+ZxCSbwJGz5XZzHvRDce8CVBw4TSztAg97NVHBPLOcL3Oc1La0PQpoYp
0WQdFEDFFus/8gxUk27ycVz2rs3HByt5sJcaJtzcAJ0RdvnN7G4QA6SJHZpu9bNu0+riWQOk0Hlq
j0Usk2ermdLnuVrHk5IseunddK59RCpn39jyp8OLvGEamN3HYIVRoDunVkwy/QpwOMmex1bGd2Iw
6rP2Nf2eNqXBBmq3xc+ySxCmTUZkfvpdMQZeC6Vs4W0NvaKdHpDOKCDsQW6tsozfYpixl95L0KOs
Fu+8U86N2HH4OnfQZfuj4db2A+ohezNNa0JoMtxoeu1iRsNnZxOKloqPJxEjbnRKqDV++vMWIAt0
BlOC4ZGh2wxIv7Z9wx5hkT9TzeAdQWEu4jinaNvalg6qnP3sV+enHOJWZV1aS1dPxVxVFwup08mq
F3nwfaP8JScrPo9iaR8j4TsEsqa55qKispvrMnoGjynxXnIvno/5WrVH30qmk4haBdPIN18BzkiO
YgcU71Y+mGHRdM4NfKruelkb+0iM0yGyar0Xdteda8GsTMeVi6zLL61N1DTOrnSX7MFYGjbiTPWy
D7lLw2tp1dabc+u5tNdwQ0eLZgF3OAAEYiPuxqmxj/aAV+rkIUgBvDJ3k2AaFZTW2Ow8hAuvKIWy
o5oESq2kJcF+rD3O9NTNdeg0UXHEJNQIDemVExHkk33GzNP6VUJ1g+JPUjiczN7Pt6KPqcVXVfj1
kyj0QvI3Cyho0VTc0J5XwbzGC8d4Sr+J0UzemMnm25LBQ7OxWzZhN5/WH7GH12qRW+qbZXTxpsXJ
OizSaf6SFW1NIZqZ16ycNbWs51Gj2OpeZu700Dkr5t5FU2fO1gT52i3DTGiUVh1bn6eelu7eQAoG
AdCVurtNRb0F7+rcnU6y1/FBzP2hiooVaWEFXhf0o0N6HbPI4km1rUIA2OdZsjXisfopIkv8iDQB
2IM1rF/NqJB2OFaR/haBRLwtfWkwfBitGX3NmnrXprCIdSraNfsmqnz+ViVmrbaUM706O4tv6J1d
+t1cBjpjLfMBaBoCxKCaWEvWBEB1000x9V0nOCfc0Yq2ghxOoFraocJ5iN2EvcCJ4m46rHVCodea
kXCPi5wOCo1ISIuZjxsvT2R6VlHtv2I7LOvNQggFfIqKA2c71JE29iJefGfnDnKMYU9MVFJT3+f7
YsD1bNvA2iw2hQ8AGGhV2eU27SrLJAh+ogztFiZ8ZDurmpban1xM63XsjczOZPRpZlQJm1JoBjRq
rCmuVKGNbxHwbRGkKsZAgvCkudv1Mra80+pq99Ecbk3gSL/jC6RyBxduAJyBVsN/tppBLPTeMxW4
LApXPpaWtVY5sEYlftSkMqMgNyo2XEznBkztywEwVcU2HS1/CYXDcrobGhWtFJZDZOXQsmzOaSj6
g+1sM9NDHJ5w8npMm1TZXp0x9tJrPQMHfyiVF+o6oQSarzpX1VedDRMmBg2y7Ist+GgLmfdqDCMY
G2U79zXzlsj/KatF/YocSgtcuepBn/kCJaKcESGOBjMKsw4qRIh+dAU6gTQyBJbuvWavzL4aNzpC
jbeVE1DSkVzZ/ifGA0w6TGTZyKQTyJITLAjlNUxTfXtl40BC+72c7aHZNr0/+AAJlQUppPT95Un0
1NUmbtSIOdOU2rUG9Q7hAw3zZiB+jRByx/DMXWdGGFH44/qrz2d6f8fE4X5jRCR77FEju942mYuu
udE1agSj6ZAmeCWVzcVGNj9fxhtzZE8B3mW3Di2hJ808bZ2HWgOa8SqpZTcttgv9wfHRSF1sY6jd
ZxcFnYFyPS3vG2ANZMZxnymAHHgPD908rstWlRRpoZfRXe0Bnev8gs7JV+chL5sHd45InSilOPec
thON1jDnzxmlX3eVQzxS16yGhL3jRLySzN+gc0yqQrxmzcgvuZ0ZwnjoUUa+nWyfDVkgiCy3Yqys
cje6BiFiNeQaf1tl2vieNKaJmTocHQAQYlIR+0Zt9gP3XAwSeqe2Qg/19W5qa+9xNLAM2EDYcUaY
NnlihSJpQCNz3NraXWlGPrwWHFCeYQjpmO5ryV69dZbe4xJPxWemVr0eJzdJ2hdcGJTY4TxAV2/q
mLD4jNoteiscOZdXkegUNgm/BZfHKhk4qufI0lRDY1V+dY1bJWQbSZxRjGtPoLjmb7+MBrHmISqx
xAWwzjondIskeaPktTyE0UkbQ/uV648Jwdm6KWWU6aA30vVdL26cXSJvnESghs43GDC0k3m1sm78
3iY0arCiIzc0SOggXtyOm59m3hoypPDt3XBx1TIGtUzpqAPbSmmTa76Au29kVk1hixwX64pkHalu
fN0V+1i63hefEYx/6qc+d7YF6msjLD1XZrcnOlAyrXFK+oO3YA5ANqrSITL2yOXz2joLdTMTpeQ6
TksOl7dAlZGOGWV4ziiCvOPYw2w0FZ3hPkyg3dEl8nt2GKyf63iblkmqNokzjI+dyf0MmFj5n4Q/
GFcnJth+6QBquH+MQMJ6dmUcWn3pG0ELUnQjN4i70XLGeW8tkXdMB98NIXNRXpvZXNPdeBaH1RzX
qzo1Bjq4bT9yst0xDzMfMlVU86GtK3uBP1OB8ui0nZFT23rtNnGhxbw1J4YBXzurZ2JtFMQKAHiw
/BdesSdzxISGptMZoVlzqt0GPImcdzbrInpOKslASKz24B4iaTPE9ZVDvZVblgJTjf1l2TCHipKj
yr21P08GW0rYrtGkw9HP+H+Ydmd2iMpxFWEKeFM+SrgMF2SI1ckvl1zvzZEMmUpUkxX07NtNgB/S
UhP0lIn0tSjTCE2W3ZuYSnsRRfHSFfNwVd4K3j/MffrVUkZqn2nPK3LdfWDx1nA7xlFrXwO8DCMr
l56ZecksiadBsO6v5s7rzB4pVAULd2+IwX6Vkj2dQQv2MLtiZO1tjXTJFyp5RMC8QQji6JFYp+jW
a3SaRukkXjiPHgX7Wgnk91Mz2nfQRNxo73nUwsARetUna9awuyHTxwtzdDwJjnZKyY6UeXYhn6xO
TV80JRrpDPcd/KccTBgoZAN45z5JY3FKapC50JYlrPsZ6e68vDb4w+jDXLKPhS4+FcsJEha+eLhV
TDlIWGMb0F+ypisbAv/GpFj+jcDsd6I0ihfuiAdx2XId3Kl+oy9TTpWDFYELxX0pP3MqB4x7cqMI
mraoHjX18vpvJEe/k5kt18QyXjFstGwJD/w3Kz72dXxNFLFj+FmsO5Em48GVC/wEM5l//onH+/Av
vvefedM3RvyfWeC3S2EFqbjHCBCI6Psrbxo3rhTUn0vZbmk+uR6AptW2NsOaWu9AvKNdFdvLJhf0
VpPqsNT85+v/LrGwXCnRjViOEiaubb/T6WnUorS3BkwoahxF6mz8CRHE3EBIfU8687GNIav98xX/
fnOlggZMBJpz0+L8bkHclXNityNBYIwIKoxiBuwnKKTgqo3/LrL4b5IYy7VNU920ODbJMY5l/fXu
xmlvTCOgLhUMmXw02cFCppto+bqtYV6yQQOt5R3V1eIGcQPIHwym8+8cz//2Ans3kQzhWtxl22Ix
/fVTWONo62noofaKrH1PZi87rYMtAi+mua4L3/gPtSywuh3bcaV9kxXc3qu/Xo+V32QqrqiSvdbK
ttiNwAmbgdv+ncvg78ICLoQvsCvxCPLw6v8jXfhPOid/ZseD3MvsvDPH545017sZo4btP78wf3MM
I5WcwA0sBeHQ2SirfuOOD9Bkszm2s21VKmtX1Znc58LOwynlLO1AU8K489aAD/G2VHG0hdxQBTmW
PKHrJbfqeGZm6xJw/s+f6/bY/rJ0f/tYvz3WKo/4sqPKtvjZwIfImc2vSG14jwyUp6vqr3kcZw9F
5Mv9P1/5b0sIn9BbDLclpCRkyv3tyutEd9gkDQov2RV3EmfNwIDVusnj3Hv650v97RHfEnsIzgB3
v3kD/vFs/vSIm5RpvmXlBRCHVV2IivYfoDm7/+EXsvlCtmmRJ+UxzURx8Nc31gQtKBhxCSbn8BM6
L53vcYKJAw8Hss0/f6HfNzzb82/CPOIX0ZRiRPrblgD1PjGqMpGAclGHh0uvBTUtEbn2YDRBhn3T
AWeyf77m7zdReQx/iUxHXEY4GJFEf/16nQWfPXbzDKBZUDWtTk6KdjI37vRvlsrvLwYLEXUFZ5cr
IXNRHv31QtqE76LbIcHeY5HdVdVj9mQ7swmdB5bJ+K9b+f/VOP/rD5nc/1uO8/q9+6j+qsb541/8
S45jm//FPuVIXjOBhpop3v9V40j5X2yXwmHjoK5wed//W4yj5H+h2qQawM/kVuQ4vCP/J2bRtm86
Hc5mfiO1ECqr/0SL89fD6PYKss5MAkZ8QhtZ1Lf18acFTRsQ+aVeMION6n1kSDTM3UMGEbmz5Pd/
fu0J8P4jRPx/NkmOBjy8UJ4pATAJScy8LY0/Xc4W8L8LlY5Mc1P9WOCoJnsaSjdJffCHWB8qFJGB
Zy4Y0ulidfeeMt781Y7OlbsMu9kbb35FdvfYWT8UvIDAcH0o8IlOHqLbj8KKnI1jDcepiQhMWfuO
0YdxL9PJvK8aqMGMVeVhqET5ZmYn+r1sxyKBLFxL+7L89w/f6wPpuNPBakz51lQ6jD34bxVhfkB9
wruRk+t9kmf+RivoGZnxldjr7EF0/S93tYkRm7p8j8w5PixxKkJrMl+p6OrDFOFkJwazueK4YtHp
58kpGzKaHqc4q3YUL0lnOefIbyDtLNN6aF0IRER694d5YYIywv19YthFbdjvx8bL6V9HfTRFph/z
orjGbr1eVoZE0KayCUuWOn80bftB5Kk8zzyejY5x+mEALB+0Q5imr5AvyNyfT6tXLCdx+4GH5HTC
86UwmkcLj4aogEVkVsVR0s1hozVPe9U1wwk8sIjyi7sy5nal8Uy2pn2pxOAfOlW9Ug2kx/zWiBV2
fSw7KHFiki/4JJrPZYc9jfHsC2m86roTzzfz877G5vV1pKkIvHkaGE1GyzFTuCsu5Y1S5+xGMavn
agXyhh/c7w3TfIFR1R4J5xj8+IKJkXnRACCMjX1O+xwfQVmmh7FO1odGdhHKAZBIbxb6hXy3vnHG
ZyOKzs0AxpzBrA+c1hzetK6+Zsywz/ngDWcBuSdofecwjdP0pKe8eZqQNB0M+5Rgo3Ea2mgJyUBT
R9M132uVIyMHM9gvg3Lv2kadWnNtDsvsWJTT6/iCa4zzQLmyl9V58tvyXjNivu+zxb1vclBBR03Y
WnaFeY6pl2FMRcYh7+yjLuzp4Y8fg25PA+aPl//5o3S0xEaNCMmnvMiwYapo1OARYyXZpO9cYeO2
Fk6FRf4d27yLJRd958Xdwev7Y6lysTEyJGsi8Z6Jbv9uI5zZ+AUSV0fUPnxMkR0QcrD08qzfDJbl
3g1KDbtx9b4p17iqplneqaB/Zm1K5GKxqI1bF3Dx27K+jHmF86OPfqwDI7+M/5up81iSG9mS6BfB
DFpsoVKL0sXawIpsFrRWEfj6OclZzGzykXzdZDMzEXGF+/GqvBRb4gFRFPZpml/TrczPK7vuszkb
COxF8Za5yYtSpet7XujwG3uWFVKdQjVvsyrUpTRing+I8pDzD6uutb7hevIJGKl8qrMNUQyDH4ad
RK/2Yd+kW42AcVWPDUIU5uaPsYe7iOOyJHd77cUxAU8Y9M5A387oWxosIET1AgyVsWBl/5I5gZ1J
au641qWPbwpXAtw7hIwLLonyZ5jmPXIiwqjncrqnnlrGGb1bPfYqfKswE+hDxwk2IYxALW/hkxVJ
Etazfhqy8Xev1HnUlusL/REwVT1VdjT2cVvKt9bOxS8NWVKwLCwCRG9td6MfX2vH6NlsGxYTDkW8
bL2yz+2x+CwRtGKcREGQTsdcM8b/9/Lv14rB6kOSlNNdqZgqok2cK6paYwfzxJNiIE8qc+Q1jGiK
czvnf/n7PlWLWp4oa3MKpDW2+3IL+7Kt4sXzirhb5fDUVemJ8Xt+EKX2UoAXfWWPvePkQTVQYu4Q
jmHcB1M96zYxMh2OiYzDMWjadjo7pTaeV+Q3Z3NrnVOn7saV/21qxf7fF6PYAkYZItrwTEX6Yutv
NYeemM2PZcmKvfCszxQuIKoyhX3L4jrfjStF1MPSDFxskL7idj1KzP7ZNUVxdcgKDtopSeNsqOSz
ZdEGdP0SZShoT6mz9i8gSm/jnOTXTXHSqBrm8yoZUxWj+DY3JP/NgkuUHSSDceiWaDDN4YwR5312
2zXCzeP5Fvi10+QwliOehUk2Kwo/K/TsrV2IZ8tG71dJTxDpm4ki1mmBfTYfrqXN+9WEX7ouzXBO
ugW+GPLHdhHbRVFLNn12dmDut13S3HqV2bweFcvR755jZUG5MXpuH2d6Rh94x2ZR7gocYDWgt2Wz
/jCdXd6tea1PC87CQHO29b2eRLvXpcqGtcrYC5SVdshU5bvC//qap8O0N3lodkaqzm+61b5Wi8z/
uDXIgHptsRxYULq3BjVGkohzj049QvtWv6L3WX0zN80/YsoCKxHiJxcIIwvDL0pV/BlW8cW9Zr0y
99t2ZgXstNaa/EVNkYi2CwTPpHLfseswue4q5UViBoTJ4SlXDLDcpuyTj904aqdmZKtvom8mRL38
QK2JOo5n7roIrfjoRYtEdRuAKlrzKQE3dlCmqognNDzf6xyWc619LRMmYdai50zn/2oZY6GXb5SY
YNk++vdTtbXRNSOPCQpkTLNSlU//XlajZRrP9IaOsgrsUu/QFsxzf6kfL5uJGt1etQFMWqrt8Fo8
Sf2iWyLQOyO9CGTYIUPa7oLG1q+1ufzS9KrlWEDKZGvyj2MVzkWz95YuzYuHJOLy70f5IqqLnh9U
DpjSWJKTLmfz2hvozMpW75CnYeqFnawd657vHgTGOey1EbmapYWq01gv7LoDRvBGlDO5etnWWbsU
RXMfW+cqei9/tiu1PFje8OHUWflfl2zHRCvt9xrzSDkqn6tQ9CgZq/ZiYvAKihxjSor3AZSEG0hr
NA7CfEw18HbHrK3Rezf2cuycUUfEIX1WTMuxJWs2xGFe7RyrG8JKjN2tterjhnE2TFmSBpJ3W3/Y
blD74aiakB2NB5aHiG6sYjzYvY07QiBi43ci0GwZtReVRJO4GzW46UM/nfXVdKJB2YZdQt5r2Cvs
lyTrsb8EPXZboA5pfUO5LO7/XpyifF+Mx8ZJ0zJ2WKl3WWYdhLQYxkspkPxwPbLvHI62vfQfGC99
No4GgM71q3Waz7wxmMVzicZ8IduTkuQFxFBe8rkZ0HWtQJJlacdzMfc8eX31ZEztfMxs+8+/n9Vm
+bQVIjmLrSeOgrbxS8/FHaJ1IJvVep8Za4etrPtr4SG1tHoIFMs4YFXz5hdzFibikkb/De80SupO
+5nN9ZyYTrXLptnatb3j+pg9+ldFa9Ko9bLmlrmlt+tdxz3CUkUOOdk5i7K0eup1lOm8RcbvsVuv
RVG4lG19DnHStK9b2nwzat0Ymi9sQbbWvCSjalycasHwZmhXdd1Uf1yN7H3ycnlk9oVfU5brs+aW
B1tTF6zPjnEzjUahcqunIyI99QxrAA7Y2MmrndWf82hfJBXtc1PzLxZyZPeCMiYcmCVrfEdf7dFw
jluHl7Gws/ZlHH7TSle3CkXNTqDK9qGxVrfHG3sTfcNWzuhKisNZnJXMFOdtkF88xSRDOm57MDfE
7SkYyrwRa0TXb9xXtvqOKVHZNvgS/r1IPLBUBfYWPYYB9Todlcxbb5pib08DkrdJAkltTKt8NyVf
0qVej2mrzTFWbaihGsYhT1rDpeO+ipKmWS6qh2PRq2BWak76pdHEB3o2kPvTW1d4rjKUrWfeLMOK
3GbujnyY+aGed632KOjdwY5kagwHE8rj4hryJtLmnm+W96JPz01DWT6MJoRojD8zCvIf/pHYy4b8
t4Y4y3cX3XmuFpyM2ZITlWkteLm0Gv+S3Qw8HiME4JyZfpLWLSokTyKLYCWIChQnG+TZj04fDbbY
yYBxDmq2kU0/5qI1NxoiRA1cTy4ghVuHt/rWPF5qS9x0QhSO//dLOFkHzlzCHq3BPDZJbh63YagP
jUKjpA825SkvHcz2iOQlJUQDvJ5qqKA47qv0ExsxmpXivxRv5XNWa/eyUfJP7Otg3TI+nTndwXAn
1KRIwfaWZThMbRqPDbg72XY2lwz1wTRk1jPSn1jqacWSx9RecL7Mfif79e9nPm6/B0zSTw0JPMfa
KLCYlfnwiTe+w9C34cetlHHHSkki9FX5NXUsn1M+sjjvehY96DcCU/Tj+4BAdCY14RcivNUXxqTv
m2HfdLm8IY0TN+4az19ZVO1XxIgUlem2w+O6POMjXZ6H7pWC1vWVweNAHB31Ws5dGxhmtyJX7LYw
1V/tfHZ3gj3bpVsxl6LSSsAq930RQcVFWNRQCqiifJUuGYkjMrcg1zvt0Jj2jLUo8U7gdX8vjnxF
zYF+nYPM18ajrenq37rK0ABV62+zhUpsLaTYlnw74sbK8tCFm/icNejou17fgNRbHXsrc76lZWKq
+xnuPiJdPb85eutgmFk2H3v9ttcKcLCFxPqnUIZEw6hluyoB++/KJ54p84YlEVFV55yNpNj2Rm5+
diu+3VzyJBNjk5/GQlN2lZcdvbkpTjOrdVw6L9W4Ljt1m1LfXjvj6OAQAcdh3tV1bJ8ZC5g7pSTH
pHDNQN9SwPdbjxhokVE1Ts01n+fyqUX8CUvEhLleW859zi2wvK57Kmw9ozZNfllFUn9vdh1yuP3H
ZcXv6c7HLTXFQZ+bWE83jbqqwezT5t0uc1nZNVpvRKQPHLTcoNTp8nmXCqa0A0qGo5Pa/RsQ0z3d
bfG0zgjBuq5idZhJxfemTL6hUEdsUDXbQXNqLI4TrALbxEnXCh2i+/dqDzi5VOt9dMyXZrBFSI+u
YM+cT8Wmeb66IBxJILb7SVuRcJcqn4tFbi06wAAlFPiD4oGyhT3htz+YRT9c4Ais0+gkW2MOilnF
x9um/ynz/EQLAyJg4DBor4p1rkHsHs3LBMfYz2FaBqvniGBha4pKrlcAxs+xNWiXh+YHX0OnkZtl
fjCGPbLfsXYm5PZgsPU5dDip94xS3jpUS6fKvLH9Ri9TvesTBk2lQ5neI6LwU35gT84bdi3hN904
7NRJe0rc9axtOGnrEgVkUq671sacxlnlt9rrptkcG+vZ0jyyQouFOi2Tv+arkayvqG8uNc6F2vVu
XilRxeRJjMu+40RUwlSdXNw+KdllfepA0vjOTVkGvWoiz55M2y8q9WgY6F8TvbwKu6sOKYJoVttB
L3EMdLWKSrny8dIQ+cc21K/5qIpV4Cp/yJSMqeCiB4CTK9teDr9HS+Ud3Bz+cNmD6a8Lmhj1s9uq
l3wDBT0CUO7Z6PquA4dkHK9TVXknfdZvtmhFSLremT2vHg4Zqh5NNyQie1zM1YrjAY42+BZuGpAI
iD3Ux2eBursbO4ROpV6gHO3s9vjvxUQgdWxBlRxQrDmbJbC54sZQOjyRo9Odxei9SUAfQbU432tn
P7Op/aXgMkDNAfDD9M7lw4VWqcOx7lIZTVZyz4X+ri/eAXJPeaibJSoTdT4m9LcozPslhowc542L
EKwrkCk8FKb/DVP+jVMMorI2vBX5enOF8wrh/GXVLKwkXv8iFOT2wANW/du2JBNFJw+o7znwN+sg
wH1gDCjGoO6NQ5GqxR4RQuqvYi/pj/zBGgHel+6nwzgFbf/P1LsNtTXaWfFSrX3MiOzQifV57fsv
tHO3piieyF548SjuEPiY5zUtOB6UUwl/O3Wnc4uGJugS5cWal50YnW+rW//TN/3drIAbDNlfMaV/
G74x/lysV12TQ+Dp2X5OUvSQWRO4Fh6swqjQ3ZG84KB8iIahfbVbTqzMtZCUJWpxUttRxGpnvEHs
2Y7I24ZIU/kA7QrcCzKJx4RDp6WbO18VxSk19FvV5Q5+OiT9cqgfm6GOn81LsE7tSyl/O402+AP6
cFyUXPWLzPqdMHlra2N7Wa01sgvwAAPQkiAZB6SN5Dn4Zv+7cIG9jIPz0yrZBRjR0XG9V2YUqq8q
CF8ztUB30g3S5y4yQ8DlhTS+Pa2qQ/xefzY5Y4to0h9ijAAb1Rku8NzfkN2HY0+oXVYyoRmqX1Vm
crJgOHDV6skpFuTDamn6iZi0MPWeEBV9l3jC43EkT8FQzJ2U5Y+6lbCRtg74UO5+bpv9suXzJSNO
IGyk+bXOcb9kSwiRm/Og0L67Jm+va2O+4ifSz1irSbYAqaL0zoMiZfW+UrT+IoEsVQa7U8Mc7iWj
e76auREhQn9x9CQP1xzRpp73bsSMZUR4AjNdr8xfi6njmn2gEQrMubaTx0WjAEK3FRIRsNhWnT5f
OBFavMyxMeACKxcHsUW+rzBu47ceA2cwmNAPM/Ly8YLgEmwJ4i0M3G/Wug1+a1t/S6P7Oxj3quQB
FMLbIxG2pP5f5zgwQiZUPI609rOszwZkHl+f+/lJHWXqW5LUENMhExIlOCkmmOqLZVuh3DOMQ4+H
aknbqUwD/aZSph3wuDWGhooTD6HK6NQStXT6VAmEmlU2Q7OvmpApcnvr3SSUAt+UrvZ4wJd+jPTe
82Daq8SIL6/zkunHjfUE+rVC2ZXFjkqXDkg/tt5yaUdne8mJn4G8glxM6bsvpIShrSUWwsk540rn
jUJVALFG95BiwfU62CsFqdPsFIVFfjcRRWPaFK6tGL5m48JEiibOMnine9UOEnPauXVP3NJiOT7C
gCxcGbQBvHCZ5SVqilG8om2awGYtILtYobFSrd+XtPcwxrlPRHoQQjFLM96ydYylVgFqwN4J9/2P
Wm362ZW9dR/yj8cK8MBDtM89lEaj4W0ILrETjC1JPlZis+8YkmNrrr8SQ6VF528dpFYn4hbEfTDR
FqDIQJefjcuNzTpIAwv8a8XEbKd4CFJSqwFrw4J/SsurKt24c50xIHXotgxxXVTHnNwZ21zieQHd
g2HiZ9KX13JSrqnDzUKV/zer1r9YT/D2dfqDm5+/zFl97AZ0f6pDClJK0AqmJTaJOFb3mrXGOAJJ
bBR1uTPHh5Fc/x6SKTn367P0QFBM5g/wy6dOyB89Rw+osMD2e2M6D06nnS2lYV5EWFAIg2zDNUQe
hyf1kz3ULQXZ/DQq+aG3cIit0IyvNYOvwFWFxm1ifuPwb2KHYnXVsd6Jrdl2JC74TcNAGXueFrPt
YZ+qiMAdum432uQEGC7ODTg4epCUbP+17sycHckFi49AS1MnSrcktD2J+Tz3doQ2jbhqoQVtOuEd
sKEavmVA0LsK9EJhfieFOoRZm30n1MM+OVh7EwPCcfJqvF8Mh7NipqrqGeZOhb766bI+Lc5oButA
8gLTrz2shiqcafe6oCh1TnNRuHGTYcJEL/3KV9FGnUpQS+2EKmyVwCgt3W8G0rqSOdlr2XRrUG3z
UM9tcTdWQiUys1Dj//3FtE71q44/b2BCglgtzPSmijGLY3XbanHaZmPc6Yni3XpTUcOGhBhaefY5
iZ5GqTOeJ2H7JGTBeC4QBCarwSWgrx8I5rV7byy/VLfcqfAFPrq6KAKpM7ZMtXn4UGhkbtuW7DMb
UZkUq3ZE/isvnlQPRFa1ePEYFusZnORiHG6Vq0Om0sffbGqSUG8mCDY2HrIk+02g05NNShhy0vwd
J+gJyenRFerwa62NP21VOwfv8aEz/iKST/fipnzJPJkd8LYx8CB+58lGQZmr2rtV9M4DcjZG1vqj
qR+lnpNh7QAjSemwF5liLrS/61Lutomp+IT/BMGnOuOq9Ke51685syR/zpdnPC8eNvWxDQVWRPYt
TDiZQqmgxPizSG0g4zM7w4aaju0wTUezilwrt0MaN0Zg+EGiquTytZ36kFK1nOoBaXdPvkRCbFLU
zriCmqkI6Vt1fwZb5buk2eJHAYGh53/70vYpqCR2M7BHBjNeaEC5eqqchcvGEFWwbuv4Oq5YeNbm
TtrXeskLrz5ZqDQtaa6we9RqN9F6EY6E1oCSmLwT1LWWkzXnrWCoopgDJZkp3ouMpq1KuvZk1iPS
c5WYaMpL69EZ0bCWSXN0MeoSvnzZtF6wZvN6pPuPO9FoIttxYv65OQRV4dxGptw3qDVhUgo+knFI
DkJ7m7ttYQa+co4mQBOXzGCto0F6ZP3x7WiMqQvy4sCn0ETDCIiT2vvWF1PZrU7R+9nUa7vBcP5D
azrFi8lHaTWWetN0Z6db9fiCpX18MSSrQpkL7fDvp62GJR+w7y+HqqmbHOtR2lO/CRdwghmj6//O
WWY+jar5icz0LhJGtk5TXUjGKTtbv7o2q6FE2xmLcXGr2T5q6qoGjJEAATSxpc7ymOKF9t2xMsLR
5RZVdLU6WPUUdq0WbaS9vLQ6drzVYT3G6JgFxXCtkZlObb8e4CSiYM06hLStoZ//bJkzX3vsgJPL
5FW1jCkyU5G9N4u50/H5nKu8Jmeoq482n6MPz1i7WAxqs2pD9wreEQsp0lSjQUxus6BpBzCDi5WB
NAREE5qNBFLSOy+ZIbpQN7Ti6JpA87eJzSSGVaekiajxogR5nl9NxE3M/uBJM/1FsL9I96T2quAN
7ZjSsVzfWd76OVv2/LwNKjXDysIwLfOdImwLi3y+3ZZy7a5QdB5LvSdUs9UJvwLdo5crO1dFMDU0
omG/oLBCoCa+CyGyu5aOnx4GqEjvQHs+QD8aCau/nEzegaRtHMODc9QUnYzDZYxV5541a8jv+z7N
nRvgmgYvWn0tDoeO1SfO1eoxVGMej+TK9VFM10lhIa3yHNh/ija1o3kd5Gs24lAHUEdqgl1st9Up
2X6r72NrGzSTWRpMHYyECWRlKI6wYh7JgTk0oZvHZ39xtoS23AC0ow7NaXt4xZVZodnDDrXrOuvF
SzMR1sQiOFub7NWyYlHjfuksxaEEH0d2KHjsSXpRHyr5FL/6og1bnOM3703ZnWZNXw88yZyqQNJ6
M9ePS5vchpyE30FDzyDSErrVNIaNq3Rx0r6VBtZPIt3EWbDvfcZWfGh6IrPtur3kqgrHTTQyEtNy
Sz1scdmGHaK3y+I6onyOzUYBcz83B28jEciTcak5v5dUwU6wChMCY0wQSRa76/yT9s0/K0mybw27
8ifh1dd/UWUD2tZdRcUWyoENccWcYd3kdOLbGkp1YLlIBx+INmNMC7jYz8bxq5XcbEzenABTh7y2
kuyuB/meuSXMuc4MSCriAS/Kpx6P1nUpJuZBOKktd++JhKZy+U1G0tGWy5fSYKpXFfcK+ra9zaYa
GbZ0AgZYkAYenlwXx9PkJ17j3rqOSD4Hm0FXl98e4V5+j+ojmkf92jAD8l2LZggW4YZlUZYhaM5T
3RB7oyW1oCZupgiHMOvOazq0XrRVJt8tezGO+YQVUTruGJe5/cHNV/jLyKUE/HGXCDrDpVT+s4ps
COBsAvTMyxPJQm9O12EjXXRA8esOLVu6y6Q5Bb2O+n5Fp4ARS9wAc4rbxKibTVSQb+mChcmiYzNn
zDXlx1bdWgbf4WqzWCghkI5qo4aEUh4Wrpuf1NPjemW3uJhBoakyJg0y9IRp3E3sInUJB5Pf07e6
GikJagm1ptElNI86TEGJ3FNiDZYGAyRZy1hroIFQRwKPK9P7WvPdSURXvQIyGp+Mjb2OkzA7YZXk
b7l0r7aVqP8U42GmMkZWkIr81zJo2iqOKsni7oyooYXAQfZjMRvVuVuTOloakK5Fxjp/6/QdXBDl
wKH4J+nSz0xX6Rm4tEKyrdqwg5rExo0lnd1b35o7RdqKUS4HoBpj9hijNm+ysNYcirEFbwABal5H
f4iJ+T93NVHu4DJAHPHGVGk7lKyMpbDMu+nY1H168+hPbS3+90LEqObLZnhwP3DySNg5fjYvesyG
7wJ2BFdpn/1F748xOCcEyfGmSKg1dMBS/KpmedLdTgYt81FiYjV5L9o1tmgHkhXnwTo3uK64hAsc
L4RZPaZkOVAjK5l/O0sJo9YWeTCP2DmnArFRmrVL0I8YGoUKd6rzpicLhBZhapRoEx+ix8GL22kz
70pNVmQKa9HokD/YjTiOfzKhO6eU4i7KatQrqBbdfes150YmA3tAA1NKvWjHfy/obAkzl/NX73is
q2hwfRbjM4wDxg7MMg6Yds8bbBm6I/RH0pucO1fIv3K3POReNWNJSRY9NLFpQSuY8H9WCrHwrabc
Eoc2250dK2AvimQFuc1scRN35r01mp/F6V7NurY+SQeUiOKf7Akvd9smKjNBrY8ESu9ILVLNZ1xV
nmmsqMHsTSfvELZquy7sUsSvbuoiY2zR2yszSXO4aEFHRzmgM2vbmI2shMVlaVmfLUvY8Z8d05wf
fKmnfjQlXkYjxtYGA2wqez5/sz8hf9ZftK/cUuS+bdU3glHlu9FoO26lFRTjhEHaqc5enwl/dmy4
JZmHF0y3QPekFV7V7ouk3GBDNX9/SOfvLG2GAE9XGUq9kFQWeL4GSTJrOTILqyuM6PNiRzV4j66v
GUirXwMDpLCppyJYYDTH9qMdaMoW+cQC67NitWs+PkVlyXB61OpTpWIMNtLtLeUTgOxga2cbAF5U
OqDFKMDSoOgVLaRKcM8tu4SghchPobPUCNu0F2thjbrwpOOXc9YTi1Fx+vejmf1pjOvot+l09nGe
93m7jUg6FjhPCwdrUpleME4i3mYq5ZrCSJfKbwsVrsym7DFlC6faqaASJPm7C0AkWjwATu6UQgRr
LOvZm2pgo0N2VNztL7YRPV7xwpQ15FQVetvBVPK3eeizWC0gRoxu5NpMSRPdMv6Q2Qy1anw2eKcR
Enq3jGdqV0wfnpixuReSFgW7m19oTFhntAO0bgUCgjKPe3UtbgoXQF5LBfYGtrHltEBc/pRWfsCP
TVFQdMaOxbL92qSpRMjjnWxaDlwcqBcKp4HjIBQzNuH4mtNQBM7C4I05PAd/edbaJU4riDIzxNtg
1R7YL4TtPf7U1zQRqj/33l51+JaokEdC5FhnR5/FCRod5UMBQqR3JV5LPWRrOccVzplAHZU2BiV8
sAkzt+oWUtDcyIO2ZL9ka9f7oezUi5dq7wtldNw5xYuirFjMncd3EqVUoLZ1eTX1jxox+guK6bJO
+qDLs+/WKPlBX497sTp/K+w/lG02gyqXaOtV2Tft+i7tqTpiZoS7WLf9YagrkBbOeChuVbGtT9YC
vwRoLNPDvDnk1cmpRu4xs3P8pEvqkKWmchh46vzVbv/YaHz4TlOL8WbCqVYhsC8A+w7OYl6WPx6N
NcuoI5KlJjI6BjOTy193lnIOPQZhSMQa9jaGg4uqJBoTHS4HABwlPGVHC9jz0h4bNwXZaydhp3s1
LYONhOtolSTvVWQhT31zZTDrcx7einyWvoBaudcF2YayeWrmNQkwMEBdKjLH1zPBqMHwiAgq4GJt
bTNf8768p7JKYxiafK4eH50O6dUC84XCEfMmA4yY3fQ319URIpARwMgkFm3m35fwRUWd/Vgdd5NF
wZ+N6nA1TOcvCNLypr7ZHPO+xKWM5ZLxycR+3bc05JBFu5fFLl2g3iUu0yJhj+t5cxl25HjPtXqf
5Ll7Nof+0piqT4Lh0TV4kEeCK0v8p6P5CPFCn7ipQjlzQtONNOX0S5qa+spbBF2IIy3N0u28iPps
EhO9s7X6u7UnaMygCCIWvSdd5Ywe1DVlqbb+AIgBnJdvA2G9rb8tg7ioGZCpcjEZCiSzhnaACr9i
rx5hgCqZQBpEA68iQvHmxRNEwqWqohnNdKCQIh4WqNubOdsAT2XPHeDauN/sO+za4tyz99NbDpxB
MzsujIVPRSsDT3OzqE9SrqQaAIrN3r5aFuM8Z28zy1RY6MquwEfr29iMw65ynt2kpe9z1/cKH3/H
cmZ8hmNkR5bBIgqLzMUFs51vqhmR8BwRc1x+gB90z+NcYPNJ76r+gekW16UyUPEjnqu99bmeUBsW
rZOG0oCxKTKHxIDS2FUtyD5ZPObQ03hzNZAj1aJ0EQrE5UNo4hsOc8tIbR0ilw9I4Xnyh4I/EO3c
IKqe3ZLY1b3JgNbiIgPBv08L9Z44qjgahHGH5oJ9clrHl7ko3m215mkzpmXXkaflwVcIi4QdzOIt
72myfFoUsiHNL3E1donQuSyVoJm9eJFXjMm00gmIhEXZbuztGNE5P+s4zb6nrX3Y4D8Ikt6ur+5i
v7dF+aGsq/P0WKJ1XA/wJbzIMo0WVS6u6HxzT4i5PgrjLe1Tb1+UPV3tI92hsHdVbaZXqOePmVzK
OIcQ4c5kJ2at9K3mgMLRQ59YKQZ85TmP1t4ciL6muE4V8H0gDlh8piReMsVikIrO6t8LD6p1yVr3
ryGmOq6sdTgOzsHyoTWUV+whfusU1pWSSEPnY747YzuRWW9d9blMdyDbbgjGYDc7xnQoCSeFHmAc
22J6S2xCErppOM5Fd+0yd++q5JmSggxnC1kMPWHXWBxq4y+vsaNu7LPdpqPz8aD222U3EWMBHJEa
lpODSygni1dpj7li/eR97R5GQ3hXsDb/ze5wt3p9YaDGFjctSo47IHAY+7EEUWjByGgE3fmTBUkZ
Lg70CcekRKj68ibGIrYTdsyl1kLjSasMEDuz5AetTq/SGuLF8rEkrJFEnjFMy/IT+kI3yCk7xvbJ
9hQwncPIwaR/bZ65RAQdXvqpoR3qe84SN18uDsst6EMQKTx2oj1Fm8LJEC9pChmZaF5Y5gqCqnU3
CFEyZNOTY44p3Go+NfAWN9doIRK3VyCeYVrM/wlDC+ZHYiykFl8OLYWNmvzeND4VVKlfkkvWp2T4
a43DvnVr40a3EZseFvrC65tHx7FzmvyuGqN1UauG/bPzkIEUCkfYTOkrRwXEdxPQ4o97Z9xCFXP/
nuxbViQN31WHOz3KsXQin159rdaNU/aijOJD5EWcAJ4KDxW0mj1PQx7lgrKjwNB7x6R+nMcVShI0
vYiNEt4jmSv0uYR7lFPL1NmZwIPW7Qs4P53ChTV7pz4xF85342TDBEgfepkNTlaf7RuD8f9WQ07C
BlHsOwBlwKBYa+AtoMBTCn/EPR9CHIU8rDvU5FZ6XAyjipaJcUHKuTLYVXGGeg4HrHQTzsO1g6Vh
M8NETe2lWCoSlcWb2bdHNnDPJL8/6bPJpQAbCi9uxnGOoCCagVzlzCnf0KzcrAKdf4OD1M+N+pdO
QRks4C3YvsalToR0ZUG9I0dEBQHsW5mN60KRNVOC8VSq8C25QE4iTb2DXqgUBYnybKIUP9Kej9Fq
beQOGvktM1nMuEIZoyFLqp3eIYNRH+vFtC0+NA0+tOmwDJge/3VT/T8cncWS69gWRL9IEWKYWmgq
uxgmioK+Yj7Cr39Lb9i3qcoWnJ07c+XRdvhbVISENiFmT0Dt4UmVfDvbSJhCIWGex9Ck0rH5q9jE
u4NFn4AFvlvuGECyQpoBlTiQffFzuRuMDT7+xOHhwhzYW44Bv3dlzT/w3LbzY9WgINWLchtU1liO
2bF7lXe91pmUoGwIbKC6pJb0RZG2xd5M8BxN0w8rLu60yT1PEi5SNf6STRMSuAJXbe5S7aUl4szJ
aA62fcavskwKsAj9SnKqhGJm/6sCllG1Cx9de884leNPy5VrAQImx20iO8Ahk7LRnq2tliPokshN
2ehtZSKwaw8I6Ov2YWpAAkcUqnzgMVhzfhrQXVwsrR5HXMvjLR1a9vZe97rtsu9a3a29q8t5wjCP
TikWP1fVT7Mrwf1JfUWhFcXn4JXReufyW5g769qpfylkB7yQjuGUKeahoKsXyGHnWtxNHhGWe5bi
fQPb/rGsHHISkfSvpsNHL3r4blas4MG3ctAfLTMeiMvn3GH/0lNZrNLJAyjaSu4k/v1NMeBJD9BV
uLXdyqpaf0FmXBSqLWI1f8zimia5uv4qWOYd1pxKCkzMeZSo9WtvzcN1c1gUECY4YZrHECmOm9TG
virnT6b90w6q4umApf3yq19BIKvmzMGRP8WEktpM7bx2hLUc89l645IAAAQeJ+w6vAcjdqpIcuhE
cBrwXUum/ttoIHCnGFFF5XwbNJ0JN6PDhqgkbQCCZQvWxf7Ym+zVrAxN0AJ5jrSelyYU8bllWV88
MEff6Vg1zGcyB1owjGkWVB3GLcmoKy/XPzZz4SvCYA4L8wWaQeKaq3GhW6EmoMGGf6uPapdj8F7k
MepIdgD5cUpQMm0Wmcl2z60Br6DMwafHrT5Ag+swi4fjVL0pifXKcTShwIzTebHq/+BH4fZVpz0N
Q0XAmoAfgNJCa8j3xiI82JyNrU5bhAADrqtaG1dta42A+FvtxVn/ikItHcapJbhsF1oEE+x5Afnp
ZbE8BByNyKqXW/6Qpv1Zk7VHwxjq2yjNd/A2X83OV8tK5JhqOc0iSVHkGhVvuoX3EQE1FGdlMABO
KOOJsI9KrQIhBdyYieekwkDfZ4XXGPnOleJEvebJJa3bYDIJ76ATNSf0v0eFY7LigJTuRlblJQ90
3tE71TjHPczZ6zQgTgIlmY+gmuxITWfpTCwQwqWhDR4GJuOMRGKeS3X+0HWJpgKj8PMN7obRGD+b
6CrPqu3XDe/KS0t9UpJsCWfyEYwWzaT1pr/HC9zKTTceNmvjjKk4t9H4rx4ZflbDB22ERmmBA1om
7WYfZtl8zil5Qdfr57DrlRcFGTWYYHXNNStPu9ceF8mmA9lJGtfJAAPNWj3st9ijLhblQo+Aa0xz
7g39imHHzJq7kQa1bCHsp+AL8Le4bU6gQ2lOHPs44GxAWkinB9lI60pclepDL+icV9GautLQLt2H
oWAUyErLOhO/+p0LWQ3MEZo/Tuo00CXpp1f4j/QNGkGhxpsvTNB6DrpHzRJWUluaOSj/cZv1TbFn
nsZIJK6t9BHJsvGxJT7EOJQGRgJ1V0D4caXJ4P1txg2fECGh3jYvA5O8K6eCmFudvWhTOh5KPXld
6WB3Ozv5q8RxyH9BpzaEkevvGmrUOs5MdyunHsiKH9BAP+muJSpl0+yejm+geFD3VkaUQi9dx0nt
g6gaiKEW24y5YRUhhnCnbbgVto+L6BM/p1XeSzsel2NnLXiz2YyY6d1R0TxSJf9RCdVfQJlwCE6l
h3icf2gTodHKtHxZJL9mZlihguH1sAkHBhJAwMP2YC2WHTJFXauE8yE+66YFNTw5sXEqd4sE6WpT
zvg+usaXcufObmk+cAafXFUT53w1OIL13akEqh7Zlvrt0K5uaaR3OBtVkvYyrzOzyc52qqh8sobl
RZM3Uix17HB52+dRr59wEb538g7oN2XFjdNFeN/r0qNXy84LZn983v3g1kw4/l107XJm0XvABoAB
p9W6sBmxYHcXo6tif0rFHJT9fWLzuZsB77gnb/JC2lAdxT8ZdrfFVUwRgTtUDCTYDuZ/8fS2B+j9
eTtTQfEFQig+jHp2mhdyQpAKYVZ11j8ljyMgN+8mmoXBfXnY8BWTD5ShFK1EUtiXm/8VYKLGjZeX
wm4+X08svFqfvNFpLrSSJRVrXraItAZYPgedS8s1HxB9e7PWNVjK+VR3yHh8uLhbtKifwLyoM16b
oXFOiUZD1ObEByo2/A3jgp9nfKqADCZzPzbXPyQT7q2Rv5p5/zekQKIWFR/fnPkLhs02DvUlC9m3
qVE/NMdVZ53QPhbW9KeOJoXc7KLU5Atr7K1bVxxcXY3UUYkOBy72m6o33lKeAhqleYGtDO/WhMJR
snQBM4krIMf0BVFoz9rkbq1qMbZMVN0VfiG+O0Gh+WI9G/B7XQ7dllc1eIZmyoE4KNFB8yO0XnC3
ST9MtwjlosJqgxse4wEi175B0ezJtZyngs0tlA5xt2zpef9GtnSzzps2PYt/Y9WLgEEd+WLFk2u2
LmO1ei5zjo/GkClhYRTnhcUaxFcOXfXM9xTXj5a8oSvOhIiKjcVbvODhL2zuA+OJleTif5rbhLW9
a84iKZ1DO/0isKM5rEYTVWuYpLD7yRw8zHarsjbMzvGKqmIUqt+T/eFVRqgDti8e38lLqDc6aBvz
C9uof5o5HAVNgAck6wuCNk4Ui9UJu8Ors9Xc5MZ1mpO3BmzQwUHEWOb3ytiohEh0nyqOIYgn/AwK
O4NuYRuu6Q82m5zEEKEYpGM98EKmpHrxu2FCgSvSfwx+KCJ4aIBNCQrS+vxbrqvnUSj6K/uU9hAf
NUkyXshN3gs2E5RPdD1vm+wh1UT7ueZnQOUY9fpF3XDMFV4jMutmd1jLUpbGmtHHB8cx/jSr52y2
UB2LeqfzR8CFLczcgChsxa2V7LlprBsp8IUXAtcoI+ZPC/foMDrQ7jr1mcBosBPaAf0xlrY2heHp
Rtgu1+nQ7tI16k0swNo452e9mcYwn9IrHsA6wsQcVOYiLplF8Cl5ruPNjkwWs0EqtSgzXMDrhOOg
wyQ2ylPjVuvyx/g3R06OBlvU8xH6KRwxjcGjrBqeYdr8pkmq5ma9skbwxXh8cEdmY6Ldmir7rEeK
cuhNKo9cJwrDYd2DZoKglFdXTcQ2S63RPiSyYK5bFa+DQHOjPu1ZGPy4uG6/yMHSSMMBYLIhYFZS
fFVlWKlZwmNYrRD7ANw6Hlw/FhMo/AecQx3Bzixke/qKyvqpaZIDexuiY4UZLsE0oQ6gPsAzdxfB
9dYhOBNKTHXP0tS3IY6R/SUdH2c9/psMMzv1dGawANCNiLOQnZ0bQBvhUM9/WRer2BecY1oJzD2y
APqnc6n2LysP5Uk3RszAOOshAaqeURmcbSz7iN6ru5qjJ6d4fVxYyV0omPgEt14dtrnN7kQqma8a
EOU1W0BHyrHN7F13ZjL7BUDrsbCP+DC/EONcp9RRH6Dwa6UqH7qh4COScEN1kMyJkfF7SykvqDh7
7mXeADX5PtzYT4g8ONsKsQWJKb1yDgXMhjgqLSC2VVn6NEGAcsyKz/mSXVNIeBe1MV9UExeDiUTL
3TGcTTkhnFcB0QYAD5d5u5bb9qdVHrCbPXlUmxRYvav98i2tpfaVJraFbGGxCoa95ZkjBRrSiFmA
UCDR2eE6K8hapgVdjOl/z9UMQbdawVyQI49RIfyenTG9E8XraksjrhrrwWFF9jDJyWnVsL9Lrf7c
DPJb6gg1lOaqO8kjj15rz2kxGRFQXT7t8qvjk/joYoAzqdWT4O5TnLat/iqXtyIxqyCjh/DA4TKD
9bvoN733s7kD8rXETjiDEPNsGisOpRgpE5XazK8t5WiI2vI0hdOLaNKwMpQLwMsJNbGTUNplwP1L
J3n2iFSoZ0kTZjmHKk5LJzXmG1sScRTcmU/YGcjuADNfxtH24cTx6jLGQyawJmkJ4b4JRaAz5z4o
ljVKJmYCxSFgqA4/Wqs/yMWGPrA32aRbn/CaMt16Bpae2/kbDo79w1tFZMhqEnaSiCGwF/MFF+pT
RTDsTO1dpG94NLXUeRR7lI/DjXVg9pOPla786O3UBMj5uSvvcWI9U64NKz8Js/nB4RVkZBWe0jwU
VL9ds0J9mUfEt6yY7zRUdA+0PrpbYYUZZ41fGJo0ljpW6/MRgl4lj31Ql8SIyhJznpomkC26P15D
xFHp29rPeZ2bwQkB3gXJeq6wr8P48loqopZFXyPN5gNViUf0zspRWdEs31L4cyeG5Io//2kpt/nc
08hmmwhNBbd9DEEcgoNqh3GMXrfv0wgsvCua+Z9umwnHjRaXGSnz0co1f8ADi2LJUWN7gHBF68DK
Zketh0jZVscDZ5oEYuv+aUn/pUEWRa/ZvjM5X714v3ocCyldnZJPRBbpZEq0ITY6nlWbZLun28jL
vc2zixLDh7hH/zOa2h9bS7+OX5WjDyf0ZjLQSUspEjvIkEgZWH+deTjr4+a4EJ7yTVbi4HEYwvkX
QgSOx7JubPqY9BMld+8O0c8sq7BRpt15rSzYldTx4pO4UYY1of5LxdURCbj3nEG4sj+nzI4vOo2F
crEGu5DTSxqT6RMusZgCIGnaXYe1n2A9fMhIQeTgHSlqQtou6JVdiXt7bZ5GKTBhr072zrTFovtH
pnuyk6fTYhmkcB0FOL9u+ELdDG/MhwHONL4AzRC+1HZUCFJ75igEasFo4BUzZB/e6ImTNdfEWHG4
WKRzrzGcO33sF7juPQ0xATsJe/BF2yG87H3kxNTvW6JGMPuLpdQfLYm2CCzQYNP0HYLngSx/LuP0
SxaIvoMJ8C+ZOaG1ysmW9d9O2f4cXaHqwLEPxg/OABo7Em0LbbouEkyTx7hen1fd3p/vx3Wt2H50
2rms8KYtKGhzPmEORwSINg2DTuOMmr8ZLccalEOSUJ66FOzbNus+tp2JXt3Yp7r893/np04B5xVF
/Y8rwHK1DnbunKcrgyaeRIe+OctszrTjoXvgXqaQOGNLoDcE6LjqdGZcYvpMy3l8pQ0urKEUHzh3
LFetkEPsr696I0xfzZiQTHn5k5yZFZQEuzAp5del516aFO6gpsi9JGErXJzQ4hZcyTBY7LY/Vupm
+WYpfZSGrp846RKg7ngTyZqRua0Knm5VO3qDSukvtmuJzI824rm28JQ5W4ZRG6yigpFJLyjiZePF
onWMaOiJgI9j1tTHP7g3pr9k1tuGxcWY0sXtJO0JYy6aKhs7cMb8CZSVV1UxoiER3aFhKeQPE6p9
T9TfI5uyUJzK2V5PcYMiNjH6vZDvo8Q9BTatNNL8blrpzfm/9TdlnW4wahE2ygOtKN6GIn/BmIc9
p8lT12af7lY5kZOllGkeTBXwLYl9jhv7l9M0htqtZcCrBm4kKrQYjst7LmX52c5+aiQ+r8aV6XVJ
rV5x8LOhpUNE7X5zfDM3xI8RwZOh3cIyMCrFcrDUqgEAjpSO0Ih/headJet6iLOwQqoyA6cS9+99
swVGNhvuSjUgPhM8cmqX6IzgQxPI2DasMflm/ye7m14TR9kWxJ8R4S5NcLnRbfvNFsvyut1PtLMs
afbUr31DwKMVfgu2G/JHOYUW1ZnCrkgl16/oD/olaRfZm6VydEH23oiipwGL01cC61poSl3iG1v3
wuOFOiMGUK+2Pm2VlWrKsBAp+g2/VPyAtWdrKBdu6Z6qaDr29Q0OpuosIDe4lMD57sSU7EgLIt3o
rN1n7LlajTm/L4+t3QCMr6XNi1m0IwHPYaEDq+8AFCvECg9EmrpgbvTzKNU+C9E4ApJN9gC8Z12W
B2TV1cNOg1lbi99qtsjRbNVuNmHtzmSL1kiKqIOxaC9zwxxAED8nBh2Se0f2YFOPgAQVoCgb35Qk
wkIxBy6HqCXOl1PSkzhIsuq/Zc4J6a5OtOpZfd2M8isD/R86abujy/GBy9RJlEr8O4oN4+O9pY7m
KlsWZkzVjvaKLU8YRL6yTbpPSrodl6b9ZGW0Iu/+W6jrvlYG1esIBe7CdOJOgJ3XLOuPEE43KBpn
eXxUaPS8OyQLYGhnvWvlcQ3BmJB0NtHpV+MY3Ioq2Ew04CZB2e6640DX5oH3k3DTbNR9jvEGFxR1
Wupo5GeGBCTxlgn9zZw35YzTlcrCFAGNtfZeFHdoa9z/XZHYVOxo062b1ZBLezyuO+e05Ch0H/v5
uMaLcV7BhVAu9VbYinnmQOGlZW1SC7GqgJWGlbJsTJiU0S+XGjAKG7uGV/z0CDVCOtXD3nnrYHUw
m7jxtBHzX7/lHdce2k7cr66Kf/e4NTwnVFC8wTLBxKHCqqPkt7ivpFiiZU1Hd1O3IRpaG8kidZZo
WFHQ9vHMn1gduWKUK2x5GobqZvzHEXw7E0eVz6RMfgolL4J+w0p0KAnxgbS2O0/uewl2dcsGm5Yy
cOnmlyla64yx8zeLV4PBzGjdVWx2qJmN4jG51nh5NsBaORlDRY+NG/Tk0zdh9uI4EaoWJVO3prRd
OFHWzCN2Tfy2Gk08wvpyI4RJfjaNk9/OmtmosG+zy5elqrSnTO+jXM2S97VO1EvRkJn6/1/GvWKH
jtM2bBz4uwajJieqojwKHjvYrKXmmraTQTOGPp0zzTylOONOY2pfJSnF8dAwF1RNnJwaeq8mQsXX
rZa+JZoF4F9kgTCOdNpuQRs3HwvGsUO5DpT96pmHMMjLdzLX9bYqyYNAQDmpPWOLuo0iUNqwE0J+
pWiZPqxNOwG252Uc1+T6YejrzblMjMETCo6sdV0nt+UARfBNkQ+llTl+RRmYP2bNioPQ9KYpkR9p
Pq1v1O552qJI56Wj4KdhBSJANrqjxbN6GRnXCulKyMtiQjpvUynebItlPqs2kxVIM2M8qpy4unbO
pO7jUo4lpldPAzP2utSUwZFgtds9b2bUCTTJHqPAl+j64SY3Uoyz0HwtuvfM/lzTJKjslwRdYkMb
sWj74wkVrgyKuvmY9NVlsuzr0GeRTj9d23yCBo1kmicTuTpzHgkTLLmd/TLHMZYH6jBYgrgdSaqB
86DFt5kV4GTubM7CiuK+qoJuhTliprCOYNRriwlgW2zPTPGEqCfBs1dWnBeFFd8wQg1YuuNCH3ih
EeVZetLf7AiWd2WgM3gQrm0nb7E4G/Cg1eQobRZO7eyklA80QnmChavVEYus2FgsQjsPE4kCrAII
UJeaDFuzJV7Fb6Tmpmt37w4KWAeAA6P5qcPEvSwe6pKW43dqH+bsxxa636lS1NWMgKw/JZBWyvop
2chMic1aaYgWYyXO1wTox9EsbwiF/WdqcCeuaes31UtlqiyI2UuMjFCY5ygz8kZ4F3U/XFrHOTN6
EMv4ljrzie/eM4TlT/o7HeQnevtgetN0La93FvZA7MSrIuF61hN+55v0luTq85i8GrQDwsXywVjH
0k8LdS8ielBn7+r6kYD3sZIZfZQxQmJe6Nj1M1Np3WXpWBM2rR+LfxVRTVzOYBBcsOO4qhavoONw
7hrMmj+W/Vx2wBoI5sTeMMHvcqRXS8G9VVwBHZQ5Ufz8y2a3oRftIRF4GzbbZbxP8FThPXa68UBl
T7Ahh5Q248V44jt2xdQyci/nvKfAPStcNhDvgAMPE/ZtSe5DoeEkqO9sc0hsP2CvDQqy8ZyAFvmT
nJur73YwTnqO89wSn2irs4KUBl+CfRLSe4rvYz7U5ux32oXQ12hg+taps61YyAo/a26VXl2X7Wuc
A1yILujSsKTsReZj3MxAqtpjbhmnBS3Mog+DwgYXAeyKwTLcADJsWNA3WiDy4ZeiZ5qIaDetn0to
wAJbYIXbT49Dq+jp6Gp8UmVBusSvrTqFEygvMR+kmIFTNwOgZZvyrbN6btFDi+2/rDHPqgKMnX6I
2JUonRhZ+6kT4dI+5b7nZ1nn55ENENhhzm+7ZOdSGQOZn1KcmjouWGi5BvUDDbkw9aBNT212JmUW
mRrnr+UD13mUcPoHnsFZRzs2WDYm8yfpngvlWxhbKKonGZG3cF5U8d9gZH8a12yd/xoEmeT2BOzN
YEQzxXcrn6W5xE/URyMflfnM8OuBwnDL64KjpAEwA7ELODv9sAn9G8Ox54KT4we6bRTrknEtFabF
8j4PZ4JtCYxjMqaq8zgO42dZMxkhErDOjtZ5PWrZmyh/cXwfSPjKLISz9iZX11ZMPPkIRNAzhw5K
WyugEG5042uoXyo8K5IhIHXdyv4NfFiE6+NBNk4yFtW4vttNGyrlyqrl2kknbhC3KC4pQsGkLm71
orfs1tfen7KGulTFHcyjXd7qJKp3YXSBaT9+7GvwpLhIbChxb8rGdYhDNslYXk/FUpzoCPQq2prz
ARmMny0lLN0RscwmLKbf2FCzTFxnLAjVHEystKdNdhXpgvsvrOvhoI6YZ9H6une1lNwyrLA51OQq
Fb6PyMb2mfNYlAgajyqx9SHKe8fv1t99HSimz06Mb4IEkjOvnoIuao0eucdIwiOMedMj0Bmw3PRE
ukVG/k4WudPFQUMzX8YunNXJX0YmqRqsR/9fxjbCQZRNnIfRxpnTACGcC082zhLx6ham3lIIImjX
ubcOGpPzwM4C5QHJmDAo3QozYU6Mz8UD8JKTNd76mJuuTK9Wd5SKiyBNq643uDxkFUbK+EJ8kj4l
DanRn0SJmEgLTSNUt3GyYNwrlxLG8SEYgWiSquQBHwzUEdCscKgLv/6PE5Brsg2QU/nA650VD9/3
EJSydeaMA3lrd9hA3YohSgAcwbLYzeKpTpvHDOwfb2qo1DgJNOxXxY3iKz51uhUBeTprTk18j1TJ
UMJidaUG93FZ80fSzKHMcIMFAaN+D/Hs1mJsxUziGfiVEgeljiB0bH6uC4B9angTtvWQkg5N+lj1
zLNT7OvYTHOs2SrnKwIT7BuE22f/KcvLjp7I8WWzXGMDEtTA9Iae05/lc6UtLJlaLKWl8ivH/H/q
907Jg7otD/pAakQQ+O3YgZJbz+OFceIRqM/B1CCa8tyq00cYBgwl3pbEQTnE1GUDbax3Dwz6xYpm
31CHxWJMV+CmSGCx/vZsAsHwa6MNRxu3syiUo419ZFbeZVIym3qekmfJyl2JYhfq666O/VxlgrT2
ED7t4XBzvfdUYjqa9ApJgq0ULxH7gCVs5lW77b6sU1oZfq6n137fau02q3GOFrw+WPZmoHtNhguk
qiIgJAck+rAH2FUUOpVm1XNSjidmZDdXrxWxA0ZivuKbdjeaq7yv7nMwDQGbDEZw43HiMb5wU6/D
iaXtWA1kokpPUhtcKhPnVgY0Fb9Znu1b6HdZ+sCsZRGFHuuwW4/UBZ0kwLHs/1HAXhL6QrvfePjV
5vesR797tRb5GbNakCbsXhjbRUrPeEMYPl1/9NXhr6Pe+WdMmMm5TekWJUo1v/Tmz0z/rtmgfch0
FuHr4E5NB/T0s7o1z4pxr+fTPKA4G9V50G545nYalV/F977NH206WJv4nNmZD/HLq9OWClgr5Gh/
qrOoNeSPzPzLTN0VNJo82sODiSGpthzca1TulLNrq90pV7hrWLFQvMmPy2F/7CJNIFAXLiC7U9u8
quKMqzKi6QRTPZIZjE37V6+vSj0eLegrZlkGyljDVEo5B+SULUa9/jC0RFCzHCKs8BNut8KK7yqP
+7SyHiCGfaYqdI7CIb7yM5bo0DvVdMV0c60QnImiS3YaFMX6OOjqSULAMZZTvxxjlOFWw1sVPwx6
gVH7n0SDD7ulc9l/qMN/NDSECfrmlEqYNz5KtQ4WbX68V+SpgMJaaoEQvud9SQg3DwbY8o2Q6Mpr
fHiyHNNTJuuoGYlv2QgiWAB4qtNxE65GKKsF489H13Nuwn6AwCZug46usWCYW96TgucUfrB9Owk9
5Mqw6Ss2D+FqqPwuJ4zYB43oFd5jzbHJdZ/r6dfpwTEk2pH5J5DXf4zi53psHlXa+DAjiKCe91CJ
wx2inwtuTiP+Z8uvGcpTl2unfvuYzZdS/5tjTIoSsB24d+DeGhiq1vZY1/bj7FBvYkt+Ekt/etKd
q43dqvSKR/1lRgphsfInUWRYGDSEV5iAZwQ1wAmv1Cq0DnFgnW0EESzmHN6R65UiJ4HQqQdmply6
lBYbnZz4ck4t/WtjGuPEBJ+I57opX5pGBRo9H6DCcB7miM+5i9BfkfaUribnZS0+cFNxOoXYqXPm
160X/WnFsriunHdA+2EfkfI37gpPtbtLgx9KM/vHLU0QP0ts3SgJseI5FvN3NzzHW4Es1DyDwsUW
quEuwKynUkc3pxdb306d2YckMg3j0hvpkQ6JI7EfoRGB2CTu/QuDSrg2SiRBLMxvPaWYZdRBV11b
4wLH1E8qDoSxnfxkuXyzUApYUR2Bj4a9/iGcByel34j3ksW033DEcFqJdyArnMk2glI04cg/aRSR
IzDxOV0kWFB2g+Olyb6dHgDcSb9UjLLaQDMeWcydlTb2aIQLjTXajMFvVVTh/WAhDezbmzfTbty8
QQNSghgfBheLVkXlpEHi/JFIQbe6+lLW9TOoU19m+AMpf6i43GWoRuYEukw9LfpRbhz8nvwseZFR
nRbZBkwkafQdEFea9ZJP00sMFGifN2Xor4PbyCZyOZQTHdMaavIOAh2PNNHeEPI5BM4U2d8miwZ1
fTsIjNWi/Mj3H1XcwZmxVk6h93XA3trENcZXTSZe0VtMueZtG592R4gyfZuWdjb23WLytWpMn3SN
tdajsZHVXsmq4XP+qKucZ/nq2ih4mYkJhHFpuLZEbePcPGkZB9LtuImHEsxjYd6nFVItq31Hem9h
ZRCvCXj8bM3ZkZpQtfv3gUWUTpKP8t2NqEHdVkckdz+WjUiFHky31GmVrps0Pc9L/ZQVMXMGKPSt
DnRwuWk3RI01B2NCZgoVO4u/emIkVPbQhIp73uK7Br7x10MBhpDjzWC9hy47LQPoqDncsj5QiP/Y
2SfAykuCvkd51zizVtTvw/DU9487/gXCsKTfLe1hY0DCtVBCYV84Jqc00S2Q4xKSQCz6O1m6mQ2M
dduvYyZggEzFDmylsFHFhS3n25uj478ZsWSVYI1lXLqy3oAkwkCXW3bEE9pfOE1wjKs5SbcxFUs7
KY5dXsbvpirHilr2lHug5dmAGBTQbuTN+Vuj0JGtYcZPX2MqNyUFwsgjk7rbh7n5PimhndRXSwBl
JbVvXwqOKk77uDeejd+8R/M9W0DikWxngg+14ynH5ylw6yTjf/1eNcdZg9+WgOefLC0Eu0CAMqsr
CNHj4idFUPcU2SmoROlBKVp/aB+x3x5tbd+h4mqbQSIcgBYfSqgJGLPm/MTE6DsIsmNzy0QLrA0H
/OoZC30sRk1VSX9X5Ih1JVT6E7GWc8ebbMioCR9CoHQuW5gPDvz4lRUNr1kAofRoxpdsz73K8wMW
A6AR9omTV2bE0CmIZLeVN+ifFDr6svSgkFigwIsjoXNns8tKWGmwZp01ST5Plsohj3Pq9pQoJw3i
lMwmJ0NYQSYMRHpn8aYf+oEmXkxDqeRZ/Ga411g010EfR5ShYh2nUFs8MSaonQnYi7JH85DJq9u3
xYua3IFEFD3blocGTERsfpHdwCYI6aJs38cFB8jT2CRnkw0Uqx637s6DTfSQVH1ZBF1GFuI91gTD
OoXaBk3I+0FGB+SbBD3210pU3yBivxb9bDLRlXUcqSR/LBqT5gSyN9Jn21jftK/hm6ojhz2s1UAR
Q2dpTg3JqRYtDfaOMO8OVDWut9ShSXXiRllr3t0PlvyvlZJIqgCFHvHA1JUSDA7HJJ65tvmUDM9F
RRK7RVy2AnaQefWfKQFD+S3Sr8Y5zn1zA6bixQj+/YZANaPyjLdJ4aHvt/Z3oshH4EK0hDEADGQt
vCbxCml0lX5ft9ku4hTIpWPRX4SIrOyicJycwAo2zYLjFRgc+0woK6kZpSwJWE0FxtR726CAmJ/C
brTBuDrfZba+bKoIRjJ3bRGP16Ke6DfkDGYa/aUB4unO+t5nN8rPWv9nTFMeQAY4xSrcKG1eOt+R
lSmYWsgbzmwMD6AWDmztRVDsMotxyoBKUJjgvBaGPoKfZV0MTQ9xJi6So9HO0UR7J/5iTWeQScEq
DuQlRi2XvXaPZFX0hl7gWaHuP0zOgE8x1YqQjp/nou2yY0ckOsOA4a/5Xrtb2Ho0pOrz0g/zDd9l
7ePnStAgYVvlesITFQ8nRp4ZH8fBqRvZH6rqD67CxLO8+s7oPjxIGhKLxgYtZ3tLbWpyS7r8wdby
h2Ra9FAZUeiqyUaP1PDozF4LAzQaMaweN9ZNeqXZHt2V7yW/4BXZ7m3Y/QRV71WFlJ0KFjEs8fdZ
kER153S/Y4ONJyN1rSdreoWA9VZT2hMIuxvPUo5oDNv1qJtDYG2MfVZJ3zJlVCIc9RwUUEPHs8nM
4AjNJ1Z+WzJzicDJkFmfpjrKuHKMwSHc4Lyzb3iifFD2ZEV+Rc5/o3ACK9T/ODqP5caRLIp+ESLg
zZYgQdA7UW6DkCnBeyTc1/dBL8bERPWURAKZz9x7LmkQkLVEiUi0y18Uk3acr7ucbcwMI9o30n2/
q3pg+hZUcPKtJ12C2ACp9ipGoJs4Jma8aoNxayGj0eV+q5KveVncDFUm48KArA4XwbxzkN/TsQf2
XAIPFjJnYj7ofwqi9DPQeM0MYONz9gfAIjprns4s8pVkBh07jP/Qf4s9+sXILQKSg8cRg5aSKdqN
Efd3EDW3zrSqnwyEM4StnSGUfNcTCLvqk4h9khFtJu7w8rcEqOuTqpviYkiuNjCvQdHUVRt8NAbA
ou1U81M1A1PuclnXkFbrmyDjV+16iqN/iiWxmJqx06rRXG0gUpDsSNAuroeC3xRULnIANd87jF9L
CIn6JTGgJs9SQfeaQPBpRMKQVi1cMw6T9VekUbwMOu251QN4JeFkNstrnqK5ncFa/JRp6/hKL/1D
6k1/yrZmZQXBezUk3ElwZwCum++yMXFBYuTiaLiZRsihQ5K6MyAmG1R5cKuZ7Uabtv+iyFkKn55r
ZZw2laxKa1Y87H+m2Ettie9Q63mESLmt54eNlm15Lure0f1ZB1CXK069bczgOUiwuIww29uReYhD
CVQ1YwnFiF/RhFt7HU+viFkuz3X8Y6nvykjJ7xZcQlJzUiaTOMk5I5EZGVWPnhMsNVDMJt3pJSPo
YKmIR8BcmmG+6M6QnyfFOmVVu1edlNMPP25ZKcwNoZATfIoqBxQiQt0uFV5SKTN+fO7NMTIVRg5p
vzILjH8oEYYu+gIHzoE1DuVR7d57COKBNnxnWu3bMTcfceHc7NIB7elKS5vdzFDRaS1PzNpJquut
BkxEM7L9JGY0whDWTCSw2kWLaoamtzxt11jv9mX87BJ7r6hikyJ6DfvMaywNfsV3Y2qQJhVETclG
QbYFO8BSJf7afwbA2Uat9naBrZTWLTkX8GXcqARRyAXtYzvaUK97OgPfJHwwusElPXkV91qdTejv
ubbLJ8YRDwE5KFwCZliLS3JxN+J7GTvf9Mc5mBJTLvFjfY/6D+kPTFE/i2V6wYPlJAO+mm2KTnuu
sC98WfZFaZCuOnsSHlhK5KuwEG9mlG4hSeHrqddW/xbOk6+2IJODH6ZpL2lQ+nVsHRqF4JDN1NQu
RiIvbgM+WjZbMEHTFP+VqR3iSN46ber1hASYztXsuq2qPuv5L1W/RvSeA1iqiiYyYH4cMLBW6snF
8HxWPvKK6uEsOfZGU151TDMjuPflYyqYs1T2aytTlIlTszUwQWpbWXylzF2gMTIGZ9+aLnnFPRnY
yXVmyKBFdBYgB5NmE3H4zZj/Ze0PNARydG6nESkX/UVM4xeTIknK+F7RX9IIEA5yqoGPG9sdDj/n
3jO2SYll7BGJi2JcQdvca8lKtT+tfFskO9PYZI4bBzeteR3to8lDFS3Y7d/CnncVJDGybGhWkmPG
tEqicSOQOaRqKKA32vF4zZTjLC4gWdywKtxqqN1JA1IvbqpuXAftaTvr2H75f+pr+bAymMWwYm4o
Nhc9hS1M1wnuPT4VI9VQdCAmncZTms/rOAxcy3zY5VnNa0QR817voN6kxakAdz8p8F94okbtIfyC
EWMa1cChEN5pCKcLdVcj7qA1y4IBGxo7OF4DOTnRaNPyAIbnvWSIgoaMvKEoZshhuVUk7WYH9Q0y
MF2zeNqRn0s7YB6XqZx97DFsnvJ1qtOaUOLnP4n+RrQIvSCYsw7+iWcODhKJDS+TICi3Tz8TdEqZ
9oZbfqvRYrSIlFeNJLP60aCsAxllvkhYZMn2Yp7wdRqMWSkDcpob5TiKckWRvQn1I9nh+8ZW7nNq
e84g/lU08QVipgxnwF7A7O2ZJ0HhdEd2zSkCyfHQ5h8wFuYBRZK9R3KBqW5R6CGDd5lNYRJxyxJB
HfRPRzD89nQibqPqC1jNMjoSd0VcStSeQwechHiXAYVXUq1tFnd5dkL1ZBv4CyLekXCtl/4cXKOY
tAcC3yEJB+3ArmhL5goUX4Y8ZzKbY5OMCFxYRAqs+LTicEsNbY0nRWLqMj/O7AfuZf1mVXcVmSUQ
SlfSPhrwXo2G/QmBmU0Gdr+TkvYI+J7N72vCpg5Q1YZVNcTg34QDdGwhSMe8UYhd5S+JCi8THRfl
p4Teqcu4OJFvjj3OfJYZDkr2Ujmbyledfea8InKwRWbkqmpJ9Ini1kA+SGCRBn72k8g+asXwHOqX
kVDGgKFQQkhyUgOdyai47B85xOvCTEJOow3r21WQNdCIeZ0MjDDQIppkCbFQHqkt8+WUdCHNoY7a
yzzptAPOqUusc0e/NMvhUc8fcP887hnmziCMYvxylYy+9dmr/a9S11dgwVGb7mNrfGkyZZvAdqK7
WDVd8N4nhWuk49msot9ejd6sZEmbYb7Dhzg4lFSRhp5ossTfCI44zkksAksSHKwREG9g1dximrIy
x3ZNdtAtwGArz9e+1Tai0D8hm9+6hYpJRRedrdD2LGXD4vxuCxx0geMWrYpIBbddsjKZz/f1eJyc
hFpnKP5fFfXEOQMsppquqE3xEWTdUyBuBPTyliLMUdSvXim/e7jIWZedi5wOkTs1D8XCmGe/FO8j
7VNV3swqvJpfSndrMJ8F7W8mHQIt+tZbed+qMZZj+2OQRk+dl6My/SB489DwyXCAf7SCYRM1rcXT
vNh8WYf0QOWDvEH8ll6JwMYYOjD0b2hoeiKLc/zqYRyvRYhgx2GYXlUOj7C5Cx19K4B9OnK1qxs2
MvqyKPmQlQyF8fQ2ZOmLaMu7NFi+zFtXaF8tNApDFXQs9mEevxQBqkeDGlUOuxjudgGewLRnKpaV
vCp/h2Nrwul1s43auyLIEd6S9WzZ7Jbj3RyBsq7uDfY8tUHBL6JL7kT8E92uikBF1Qdp8c7hvVWT
8QVN3t6phFsfXwad3pEmR+6lq6nM+OU0t5I3fASSRWzYJWdhyE4Lw8WhrIyXYGJHNH1TGCr0x+sO
5JDNUB2+HCtwfaY0Z8NqN+dG6olKiilYuxXPENy5aCEzViiH+JfOeU607F7htpdxt4T6P1QEBVZ6
FHjKfIkcVws2YU3a+V5uPzLHvsnx1pnuSMCpZ2PlMDcmPF3FT4Dxl8cILUHEMTuXP1feN2+KnuQO
rVESH4RpbaX8rysUf3kp+vgtqh4Gjp0CqFWYaxz3F4Sq8C2MaQPYyICieMrzS1N7LECQsVmKbxFv
yWRP7MwarxOcSMHdSZJeJ2O1WcPmxUpkcZFoHkcjSFTWWbhZyS3QANDcklcObxzrEpB1rDAGs0sU
kNxiriVvqVwL1MJkFTxYDJtHHoHGWEmv6q9Te8ANNgRByMJVqfPSh4MIdBUfEZywkVZ3yCGav0RT
n5lqANpi6K/CHXEwwttgSYTCXrm6Jmbhm9x2VgMor8lZUrbWrct19ydjExjZ8k5V+GYw3W7wrcv1
zo4ql/SAXVZiphIDQ1DuepHt8hQ5JaRXQwnXCqMSh8UPNwqDgqHyiffLungd40f3+TyUE60CmtDx
maKeX6MmzRo3CFb5Vfsrvib0+JcSNSaAEWkf76Zd+zI+MZzO6dqmFK7W9QdTAQc5c+9+hO/lC6/b
oji+Orv6Cnp3haVlwqR4R06MJ1vPXkJ0CwM3Od/jJYMz0OdIiPqJ1DcStUs8S2wTqSUnFmej8h0H
JaNzq/+T+rX2ObC8rdez6+wRCogX/ahwC6lYngk6c51/NBwOhHYkpkw+WI4AIfnNr0jqMM/R+BXS
G+xzVrvKtNHrk/koMcLYW762Lt2PFTfrqtlUWERxlqMOmE8jcuAJaPuq+JveoRKgU8Z3QRk6Y4cv
No72kS/OFZ+5L9rhcIUbt7BtxG88uxRBK2oFnnt+tH4mmIcfkB8Fz7mYvZoVYbYno67L+JlQHWK8
84JqLZUPPDXIA/BwDuExkzeO4tOSboZ+r4cHyT7k0YHbr5p2FMVhx9zYl6oDKiF0MAK+0b6EVscX
CBmea/O99LoTJgk1WLXWLyZf6x95cChmSyhjg8/mhDEK+70mX9fzWWGdHp5q67uxmZyOB1PAI1rX
8HB2qF0V4zxpT7bKYfYitw+t8oz62XB30YyGj+qz1H3DPgrjkpa7ML20NT/CiGYdZo64BC23x+lp
hLwJb3Li5YbfoQoAjEHVFvCLmg/BfyvVuzSecmj1JjJg5SfIPOmv6jxVBsa3acNVdOckQiDNmA0D
H8Vg7KJYR8XGtiX9UVAqAgGyN0+UBa3+pBnomExbJwo/FCetwYG1NaAqb9ke2PlJR4+PBxla0+zi
v9EZgyHVVLZBSiAiHaqXZh7u7Vo9Gmw546cSbJLUR9Opd9s689R2B9VmqF84KHi8AwwRPGckBbG4
YGIWfoPJJj9YGDz2pKl4hfZiC7dLdpaynR5D7k7zYXhTGclHKFPOhrQZdBKbeoTYa+cz5azFa4AH
TXvhESmqA99u2/EPn4J+25RwLFl2cdL6ZnWaeV3C4GSgoN7mzY6HGBUa4/Bb9hahTkh2TbP8ShoJ
iG8zUXe2a2xrg1M1+jLkkzkerPLQtr4s7W0iUbM9p7piu8ma2mdatI3LXKIgjWV68AvJEW3ceSY3
Kweyr2/r8Ge2XKXksqhus7W2K9xZa3PC9LJViQdKd0X5l2l7Td2D2QmgmM6XutvoIEv++Cj4Drkn
642duqOx1swz3Ba+nm43ntH+ViiSoq3uUJmBg422zBAL9TKo1/HsymANmjXtF2tcqdgq86Zqfplk
WxDkul0TAobcJKAwOIUSVgGbHqM3SrkTJScL2QBbf+FqfF9sDto3Aj8SylAQKIj1SraRbtU/WsoZ
55dyUG9Zu7HSXgPLdWoSB1yeb4XNxAXjYXjJ4GP3J+xbLLx5AoKf/nMm/yOFguWSmCWKVYVKT4WU
xuICgS6uOHdhHOmwPJmr7HuE6oSpKR6ot4Z2CDGDURDhhQ37kj7wVantgX8uQGxJQb9qTOYpa9Q3
5pv0F3OjzDtQERTwm64HyLLNuBHLB28Nvzq5NP2WuX4BNzTjG3ytNC/5XDB+7xokOWePXE+mSulc
9HY5/wX6ZbIiDpavGfAgny45Nw1eWDZWKBVeusHcdYzwOOxI+TJq1E2PcaQvlGm7mQoB0Fdvi6Ck
l+4WgRDoh/CxwBbYWr1PKHSN6AjzkYyC+VmoW1ZusdjbnMG8IBmcAmI3Sa5cN8ppYpQWy+eOQ0af
HjrLTGMzMpLXMd34SbltWo6PNeCD9DqsPzS6wlUaHkI+rPd89DiI1WCXh+sMieF4BXPGNqWWwQHc
ZrYybK2aPfNEp3aZDxBfSkq6acLXhnIQ8XYfCZrlPZyQ4Y5ra97UOQ4xBhOr4bh4tuaNAnCXOKdS
hs7Kie3hncuiW0QLARAHic1aRTHVb+OP0XEn5zTEVHg+Us6AlE59jVKlk12twv25Di0fJE8FfoQA
i9RTxSp8Yb5W/yhE1z15xyjg+GRBKNY2J+laa45adGl5cBhs53fnq5hcQXZ4gFvuQqZUupwHrtkw
4ifdzketJiV+hCzeOXcglzEEVi5IsTr8IsrRJOhM3Veyz69WRptU35SwCNjl/xuUNT/fBAOOVc1n
iEzyITVn/WpgHwOHwqKSmEmDu33dfKUxq4kdLRRiVlw8+jvRM9RL3Jnggjr9vSh/5HrdN3eiZnr+
SLMZflsyb6hPNrxOvBZ8be2Oh4cokuwrOs/Iz9hEkPXXLqctXBN5OKR81fMVWsSkM4QihXAljlL6
MPk1hctihXVc2ezSYM8iw6SH4NEP7Ivu7IHKM7ftNrnlc1AbBBdIbwzsxxzlrZewwa9WHX7ZFbu6
8cxpMDJ0Edi678AFWYJi7TqqSAa6vQFZSgreJstfEtsnr9X+zaQVxFi6L/0fvjzoAT9ls7a77eR8
2dauBc2uQ3ho/LYmGGl4aMUh6o6MsRKZySUIJaRlfoqgoLEeTN60J8fFcOFmzvF9xH550V5L4ye3
vqfGH3AEtxUjbv5PBegv5B9AXCCi2rsSRZeF9t5rYOM0vhnsa3vbs+CmVkepMZ+wY7L0HLgW8szV
kY9j31ipjDM2vENcsdjLWmgM2JnQhc8reoGSdwUFjLFUiep8wI/FkYY+tQa+whGJ9ZX6WHXTd0pq
canO1m3BQO7Md23fEauUDG42I4yE0XCXLB74DSQwOijqEguA1zW0qT/Q/60z+UKBKnrmP1jCV8yK
i+ofRUls/WCt4NbhzZfyNVlnqbNLq8vcgr6lYfAsk8wpsCqbgR1i8IX11hVkclyIumB7zvWVMmgn
Y9zj3qaiR9zYOY80ecKAilz1HRKcOTAVPID3aLjvlBN2hZCBSb9usrVR7BvEC8Vw1MnSQMhBnNrQ
narooox3KUH3W3GuEyOCa9SiRlKPCZqUlxkZ/AyzN7Q8HjPqqpIWEghzOR6w9hBjy3vBccdLV515
/KyBztIHHQagBp0Y3Ktt2JwimYzKhSfBQ2c9ebL25ViwCoAmtZSvPFZRsaWgpQKIrybT/3fdWfX7
9EhyJAcH/864hVKGl1zVWKU9h2FPlgYLmZ2JWRDntrXRlvUh82VXw8MTQmEib5fT5whTFKiPkm5K
FgLxjyPW4AVIRQp/xzO3Q32d88c0wJyVr1JFXAKyGji0NLesmGVpFZPJ1ATjLnLkXVjFezELP4RO
O1aEKtOcog1EYotupN6YrFXNTr4vaR6T8Y9Le0gGpAqEwoh3UsKpyiziwl9iGw3WcJEGZHjZTmfs
wpREU3x3mWiD6aSVjE/QVhZQGoMtiZEoGXiMw5ATjuTu8syVcr2adQlZ9UtbEY9h4Ah2irVsEdot
odGmQxD9Fcbnur5O9WUaBX3GqSi/CaTheEdnF90aTvay+NSaeVNMXxn2bbSexWfLyTuRP5WQ8iAp
NuoXBDLKp9F24Kwrzy75nHtlIyMvGHYGQ7EKVEIqEr76jDoD9hr2o9TiWOFlqc8zp7/ev3dWB5lI
37XERxk1u6xBOY3ZhJ0F4YZxC4kFTGYmTRqux8a42hnUIB4Ea2TmnFmrQRBgOB8zJj6seJueSbYE
7D70hI4Cbq3Xl1iwy/rlQ+5SzvL5Gas/RUPqREi4df2lQ3Bpq9TN+4HZFzQ+6ji+u5bZZ3ht5TdN
xYr1/Syyq24AK2DB+NPqJyb2Qf/ZV8aqcxjtXUdgU1n9LmufZGOhd7/P0SuiD49AxHuG6hjipOmP
/Vum14w7QwMYyBITrtPuRFSooiN8bCJLwShnYydqEqQMmwgFfbgLZTS3LNwaBcePrTvU+3jp+0h4
oU5joCaczopd+KHDxkUa25zd11CQbzZSB9qciZ1AyjLiZpedtZSOHDPY+hBdkVTPrmVT12zuGga0
7B7/2oLdUNervpVzKpkzmCtqD1RuqcR2Cs6HVkMKqFlR1m6oNJRxgc1YDPU7gdyzlHBdBRLN+MRy
lABtNzW2kZmlewkiKqv/6jiaPHrhMbbFawzVJXSMABWIcQsm/ApG8CDhIkQILLGdN+Gs1ai7TcdG
X6Vab+3/DJ77hCRJ+hfo2qk0Uz+w+Q5CecDkSAsRt28lUopS5KxkbQWWlnLViw6jobYJRsZbndlv
8rh6GpxKxCfhY96JUv/A9dbTDfWeoTm7bGrOldB/Gim8kQS7ccxgq3QMDOKZ7mcxWM2TFm0AoWD1
eC073OhB2R1kO3zJlTRx9TuFtl5DwZ0lcnhbi8HYJDtX4eR/Zmt992SaJoXm9VN2wIy9U+ruXxcY
mMlpIypWX0VhucMUYU9QaTXVfZslH5UcaqxellDB8hj0GiqbyibIdzyqCiSB5nfkzDSqckYplEKd
VJ3fOpe+k4rBfUmKF/oN/D1OV4LrClG72CZhf2W3D8iuZb+wxLTdR2s6Gjh219mpGNO7HAwJC/Dk
AGYDz2dL0dCRMKBWDPxAputeb0mekICHKYZuMm9lYEMQNNr4pRYaOZ0zTTRApPCH19Gi8d42aXNI
IacV1K547VlD4tddI3GU0Z9PxJnppFz1/QgkiM9RUV9kPbplpfWWjlAEBT4CkA8Hked3TRaHRR1M
kVzbCgnqSYjFvTk4MuuIWvHHMPpFkw6rHEAgI0IIaw2RNzhrjmwAz2STYLbmcAErSjqyrfW7aDgZ
DNlqYqiMgE+/tEye/vwgFeZZdcQ/s+H9t6T3MbjX01Lndlc1ASseMuqHcz4byZ6U+n1mI90eBb9f
tjEYgxaJ+Tc2xqGD8ytZw62F4ryyR06Voj8oJG6kyIlTvjzB6rZgtDvPl4rlUKJo27axvgEKYmEh
sAZSFwqnMsVOw1g/DbJvYQVvKafuKkLAxY/oQXF9AZx/UmaJ98YsdhAB2B+We60NPUOJd5VDSksE
kpbBYHg3BDJW8cfI8xTo40lM9gMfqdZ1N8DpZF1IIN4CekuVHp/HyN9oNHSUHr7NdlMGfqsxZtay
Ne3H7Fyg2T5shfF1o2+bjit2mY7F5BtUzBm7u6j2dclW08pPTWRs0/7QTL2f5u1F03BSGs4zVoJT
nbxrCwpyWftrqI0xf+Vd7MfaS6Nhw+6YUOS0az2DsuSYIpu0ocVNFGMmgeRLyG2C/kyQ+EhWVEk5
c+vznJljhkLofUy+0+FzTnp448dC+4G7CSdqXrWsfKE8+UNHUNLMXIsNIT4tFKkF6/R8NDYVBUjc
IhqlEu+xS6nVSDiRjb8kcBMMafUiS+BK0euvCu1Yy+eixNK6GiM8S2x3MtaMgNCIyUSnlTAfn1vT
FXLiBlLhytNeIc0t/rXCj6bF9kSnzGHmSUjNoA6ylWkBmSCvVkpXcMyGabkZh/fG/tTsT9BnRI1v
7OhRpR+EHjDqGeizUGT2+bFtY4SG+roV4bGJOWC6bJeB1w67i7rEWurAiYJ2m+SGV4AgKwWzSpkk
s8aEGAsZgGQHpXdYBZPSRnAroWieCsVaB9rDC9BVcFCmH5hcK+PZiu5caqEXG59FgRq5dRj9/oHB
JHMn2sI13BB1goZT26hBxauGkB001gggqJ2O1fgu285JyVguZy7O4WMyB/tUm/fq2BOLIkh7K+jq
2Mmpe30IvhTg0qwgjmU3szstiAub0G3IIOakkT0lIPMoIE5ZObJO2SbEyIZ4CQfBIn4YGCOBNRSa
8a5Ti2EkIJFFH5uHzAnMbng9hBMOCrADhbWhiWTQAgLFDZ3WVal3S/yBbpIxXTXkdc0/TeRXlU/n
PtDB5FhXlUV712HNHhiDDC29hkCGHogdp+YVEZIfptG2Kgo2EnSyoKauOsPN2Ob/ndnyVIzXuD4b
AOZWTixvQ4H9I5DPDWHanNFXdSaH0pAONesPI7f/1UiCpNm+U4AEGPdl1QLyBXbthCOaoL7SR3Cc
VcGfZA5vhBEdlFl9mNG8x4J6tFBaEncC1Z2UFgkAvKVcCxikaglZ2B79UP5uo1NQh94QSOdi6/Tc
wqUPsfSmjvnZybVtOjeX2WSkzc7GUZz7FDfwT+F99+Yxwuw/jkB6IHk+C4wrIdKcGJmyRtINYLWd
BU27oOkdHcz+5VGbU9AvxVkMDRrkhzNDleiGb6x+TDEUPlusDTgK0y7aaYPNXPlXMNU1B4/98FmN
up1U6GsjKP/kDtlwHL5MXeZRlV7o8To6kU5Cp8+czrTkp2Yq4F10n7+TgZT8J7f2eYont6s1IGqy
bwAoMUCtJa361gzVuxDt2RjqA3mYhAS/jykaZlU9QrskUH3gihQvpmERZwUyK0JZjfyrmft3FkWU
5lvTureR5sejRPpEeprZQEP2AUNnPXKWk3Uf3BvmskaOasnCfexU71X/0fXTaU7rR9HP77IanwRp
TPjvYW2mP2K8diSchuOrRBuX1EyR8PKDY85P6swTlDwSPtwxpErP47UVVXd4Zqxxwp79UXuEewVE
lzz5Lt1kQMha5cb76qGGOgncDhmvoRFpP/YYMHKs4MXE33LXruq49cIwvnWqQy4tSY+GOVwyxOus
kWmGBmxv5Ak/VaIYUAqeRyl7dLPzWsjhw2AMrjCog/azyxXrTxZ4SK2UqqoAIswICTp3hUVZhhjk
PHKhvaiglWAJQ9Hozm3Joj8hC5G9fJmZQPLjU4+sOA/EjxXzyMNxXbPisegn+FuXoRCgAWO8j4uQ
eX5AW74PjfXqNPFbY9deFWq/TYsyJynL9wjJAOHk3tg0JwiX5BObztlwmutkqG7MDl6u0FZZ86Fe
lggWd3jQfCCCkGXLNwzlI+rsC00YJ7p9bMryaOmLzqIJMeF1F1v3OizJeWY6K0Pgr0FMsotYXxDm
leIu6Mr2FbrsK5fXNsOwoY9PGFBvFbF0pcie0nEcmrNdp8+2Uvy8HHhKUZM1yk+VuVE0+mmpIwbp
2kcV3INA/FIgoWjsN/rydZOijnl6RNtWPlA2fU/6CVHidSjrvaGk7yofEphWhITbeunYoFP5wRwc
0omHbZJ/wcf6Uhij7z8PpI7UgJ3Snh1aEh/UJSXCQClb9QptQfSoM+VcCsVNB7EdmvEctd2/SRQX
PZO8wqz/l1IiHWM+GnbMnrNRI01pbQa0/431BcHlqi2zBYcwamP8UKz2UijFSZ8Qb8LxmyaU6+UH
UXMXFaSDN6d4p+z8SF0RqtqbOVfEXtnMLKV+a5dL1REcylAc4SPBgcjczjmSruiVTDYHiQMIIkOY
KX6D8qVhn1rF6WIj4s1b7E3pZ57ABVL/Sux+UHjgYf2K3mulw0AV0VZv4OaBRr6mGZMaXHEhUowW
wQCvrJJ9E75AWDcEiG3HLbiwlnMw5DSAq6FqvQZ7jcw4NUfF0MZsqOzXmsmUhJ1u0nqsNjBMYJaY
2Tpc8C0dlMb2j2BYSoUve2QGSxE2BT14MJgHHUoIA7RlBUETuyNzCQmISzqN5IshI5MjfwCxFBHe
N2Iwx1vjVzAjVQU9QolE9y1OkSzww9nhB1RB8mWnbZ5UJBmFvuh/q2ZaD0zLK0BkHfqs3iF2vmYb
yLZJc2x3njII+iRD6tf0EiRUjUNzAOuxG9qQniyA7VZjMWHdbBXo2/TNjDimRkGnIHiwyINLS2sn
lTeBFSvtn2N5kaDyNAlAW+nTYqrXoI81WgNlFF7SJSRkxLI9dduE62XC+dvpiMFZKyMxCzQwxDAE
sE32o4w8lVD4JbcUwpUd4zWjQZSLV721XInlWK12a7Iq2AaOKDntjRmGlyTpfalmhDZ0e8reTXAW
aD1TjpXlDQhgIbdwUmWMlFwj69nMf7XwyZwKad6G6nyc2H8z102qm9U/qmrckw/idY3PGUdfxYfQ
M2VcJIoECzRY/BNybauW8bDabcwaURnciJi9hgXLU/k34c6dCbniSNSNG3IJzTHZlxjbih0OBrKG
Mpf/GMSrVu9i1TyGer9H161+4Gzz9PJ3+WuGZVyKraRBwJ9fRphAKhjEgAEuAdyriDlUgSwH3mHz
w5W4Gtoj+sZVjq25+Z4QPMkhw2PjRxQUen3GBuQW5Dwgb6nzQK0xVyfQBxAex92CdlXTfW/+tNK1
E1v+pJY8If87/Zte+Gr/D7tIrXzjj03jD4ENLk0u5OWqLaCvO3AmzkSvrMip44bL2/iUVBwLmCqw
czY7J2QVWYtzao9PAE7IWKoTw2Omi6GlHMhLRrWDROEuS60P1pwa9qstf1vESfneYi5miDdbXGZ7
/r/szrIv3nFd5O8TElpFv9dxD3DdQfJl4UrYWMI154vJK+mg8zSRHzCBpJgeEFAU8bSWkew301vL
/olagWXRs1xo3tkf6HSWQs8KSBTCWlJlmY3TqyJZhqAAyZTiRmEWatQ+wBTGrwqibO0M/y6Fk6Yu
iijhrAVSMtydiCr9PkMpW706GOxi411CtY/tmfU7xBqukgZNUjofIxwmM05+AcGtxXLdRgpoDB4a
PAFwXfijxjqMbG85UIhZ3WjoPGp52NqIS5ivCkgDmnyJAofpKFs/DrSowVM+WD5tOFlEDf3oMUCk
2A/BvgfNLphgl1j8ZmgKAriPgSJUiibKLZTm6pHOR5fNXVszQGDc3QLCs8fRlZk0CTR4c8nWJ4Rq
WeO+QuY5qX4GE8ZEnaPz9xUEaJXsO4Y63duw0GwB8AI7bMhkFFSWW0aYcTAlB9JrjSx0ZEl9M2G+
xhMNJC5azkfGYIDaUm+WWYoiylUQUDjc1RFjQuS2yDm9KAKmEDMWxBRBtFcJz2ACk9XjSjETdLkp
YLmK9UD41FP8vwEU9DZm0ub4ccvUIPXblsiogYiTGAXBoHxMdnbixtjQNG4LjCWBXnjqgQEaazKa
Ea9iGTOH8xrQOzHCFXxc/SyRWwuzQsN3M03Q+gDVDFG6y1JtW/ErpAa7McRLXFo3UkBPpHTVbCGC
CDpZNqwXTWlcJQdoTZ7hLP/bQvCEo1Vp2wHblDPoh8WxS/r1vlMwI4ZEWZQ5uSEDFBSZ7CzksUiK
YWISU8uuDZ4kppbNDHJa8Qs0rkLp1+Scr3W0DegjfMJT8FrXK/6QMcmbLqphjEpr2skt+NA7ZBAv
6tAXcdNHQ7yDlb2sehPrtRX/spSdQX+zFikwZ6hufrbMmHnzy+ylxdLV5Av+2WX+h6h/Wus5/vf4
T4DJHGrhSfK/OqX7sl4mxkaAAb3ip4GRw0vWkWZgFB99fQNl+L/zCHWMCehS1unDqUWJIUeej00G
vjP+F6lgF/ueMKxDJ921nxI9VjS/hNJNnhH7cgMjWDpMGIbC9FbYr2l3NaTfMABiigTGsMgnexU5
fw74iMSuvGO3N+M2VW95+xrHtyF6V5t/RIZnzYfVvVfa68zAVmPt2khEKcVvoCBt+aOkJ+/RVI2s
VHLk34O4GuKkxNuResqJvyc02sAbdQsPx1YeL2FwBTuOgXwVo4c2URuqK0DvwwNhlZZdZfGY1fcs
+WfqUMNz2HkwSm+Czm98iSLSZT2SiiflqRAmO8AmsZCeVpAfFDa2vf2Ppk3P/TAvscJ1rpPwBCGM
jft//3F0ZsuNG1kQ/aKKAApb4VXcKUokJUpi+wWhFfuOwvb1czAPdtgztltNYrmVN/NkFx55yu1t
GvGoY+MtfE/M/Mdh2s9JAHcsjRS8D6+/xT0UmaneWpPEAAAAL8t3Ab0cE/uGCWNBPvPKIxoWgYLx
UsIjVvXkX0Z6XRwB0MeHKM2lFJYuJuKUEWxYvRlBsyJCuDV8VrYpm0SUDk7Smq/BR2KU6dWevxaH
MMBwMA7cV9J5aOL3frr3LUA7mCw5pzmPCGfRo3Rnt1xxkD3PaGHmG4E5JR79cuvWm3r4i93/EJT7
lkXtMt95qDcKYy+mGZDZWDFxl2M6nHWF71Sv8pLpo3ewvjrrJWydpM8z6KJBbgBEqnmbGujtDCc5
JUS8MgIqVYcnoJr8MKcivI3VF69c4X7Q4Mal/l8WAoF4MeOf2Xo1cMTb/a9jQYa3X/k6rfmWt9e+
/KsmiOJnpQ6ZWrfIL8Hb2Ifb1CFMzKu33fMbyaarbk7hUp8a+WBmAPWjVYh7yQqtNW5J9F5uwuRV
dZ855hgARQPhzW5IQUIxXRw9z+aLeqrcfWW+Oyzuu/JaMJNkjKC+/iiZByJrVYoJ78qXYontYsWm
wOjBda7cjkN7oeoTHwVInOQ1BUYyG+9lyaiNg4n0Tzjg5vYv5fDfYLLHzh/95uyU1xlHmwrhf6CF
tzkjp2SLS0IBbEhYLlZG7pJL6rKqrjHauP8czOGl39NLi03S+aKSfgUsouPezTL0yOim2k9+IILh
bnAvxM7PP2tcaI31Mfo/MSiKkpVIFH+jSK275GJ3z81yeixPWl+0dw3tg289R8mFP6fRNiyPqX3G
mz8KDDgCUDi2QptTOoFrLh488d4Si7IrFntMjQlWz2Q8EARC45s3rTEdbB2cleYo2g37BK+pN5Ca
LMXzEvKb28Po5W/L3wqdPs5RzY4b9yQnUc7q+yFqeOpOT0AYgKTTPRG9DBU36UzkFdKSmUwnGauj
TPBm2O5xTE/hSO3c9J8rzV0NEoJirK0eOGqZFjWjJs2J5gnEM/A/g3ICEwwYmBaA6o4JQjG1dyrQ
bIo57ZQKe2ZygZr/DCj8O8QDGkQo3V73EsfmlV3Pp501u3GJZJGH1Z275Q1bZfoQo20aCE5KA3vz
y8f4uW1syEvx2Rto4YhaHKPjP9mYL1j1SUGMH0Yo6SyZtvB/9336FluSNSVEoTJB4Cx21pC8UNV5
nAZxtJZy0XB8TBmrCtVv0gXQ3pSnKVsOazxulr6YUf0ream5MaE7PZ08XdOrRFxjSO6tHd5oN732
9FcPxMxaF5+YDHZ0fO5z5KtMfguMbANtvHARFn3NnJ29FwykrdxjATArSPLdnDqHgBHHhTkJIAM/
uncEfC8idUia7mChWnoy2ocBLS5gByNGPknVSImoDSLH6khYCpvV0zDvExW8Oi5JPCt/k3IUD9Lp
PaLPh7BjQVoMw9tcs5kM2frTInbtLX5JWcg3d+HBRhXCXcAVgPGIfSc73MXMxcNx3AyradBYRRps
tlQ2MZeZPxVNnI5czij1vR2gZMlraXX949LrmgeoKllYv1rCPrm625lxzRZOQEaxnvkhDwlOmZKV
4ao3YLDP5ZOdV5+t0e9nsOlL4jJfFkYLX2twOA5P/peGqDdRJfUQtlQVW+4lZdb16HjgJTCfG4vB
IoDXyBEcqP4aZPqJeON1MAfYVH992j+nFmvGMTL+eih1jLwV2ExD5P/NBReprT4Fo5v4ccF5zPRH
1YA+RkkT8RIlIuA4jF+qfkzfcyVuDua8APda01RnskyfObGRMqe9m/4rVoGsBUhKOK35PfqQutye
H7qOWSygRQTjc2OazzY/O1yf58EbLq1rXCL2hH0CXaR6lXr+qnV0IfDxWd29eGIWZd1fLC4JkJ5u
0N2g7p9GnmNWDl2UkzX7nkdbTS8tlH3PeRtUvA+63xRaWKXER2uoi11nLw7nQJwCG9fNHh2fiKW7
c2Z0+rK/zq51hit5cq3kNLH8a+HAtpquUONYo/IX8XwKmnlX9vkLVB6XMtycgnNDhIg15vgaJ9E9
UKxNtSZkL9GMC3DtOUc5r5Ab0iibamw2FrUXvrezYExnmGiyRD11eHljEe5G2nSpHAYyHlA9AZF6
KFmLkjLgwQ5i42J0VIHSS6958dCpBSy8e6iMPzPd+uibJLRn67sIAD8VKFOahUFpdvskZBD2bhrc
SJN+xf10mHHpJDZYztjdWGW3Xc6GEdAXNb+5qKwO21x+IWcyT0ZUXazC/FDpvJqTN7cXx4TtuoJs
NYWY8a2HdWpcLe8zARIGBpzegJiUE/tQMJ0gKPZu7p8xMXmvlW+TbEYAp/Cb4NHaiaGK2KgLAIbc
/Gmwln3cg4b5oFou8OG/wJ2OwHbxQZqbqNP7ucVFaJuoh5/2fB7xj1JKhD07gnHa+sPVCeIrnNBn
sCp7Ki4NzEj9HOBhxQDdxdRBRkQycr1VgjGKQWLs70nmYw2h8y/JCNAA9bSYtBLQ7BieixyRCR6K
C2mx2fPWlvsCMmjETV8peUn4w3LdS+CoS9bh3ge9JVOBgZ0F8t31wmvIiAt78gi07r+Enruuig85
Gwat7b0U1WmCJiAX9KsoDpnF8cyb5kMQe6ey/umw8raVQ1wjO7a+TxaBKLnhPqnROjn36OKG1bPk
D5BsV9oSoLdbVxWRlKjkZ42ruQT3N2bO+zyZH7Eh/gvH7BK28waEnHcvp/TZadNdpnFA0srluAh0
BMtzMzwWTvPBQdKOYBYdYuxeHPp7iGDeTZYbTkP8r/wFIBUAZXTNkBLCsFRcZu8wq8+AB1IR7uzu
hQbgUj6RPfkqaRisT+2wN5tjHANM43I82cNtLnho70GYxukyFQU8UkATBC9h/ZEk3xEgNYc/unxR
42PsYzhcplN0LDki+PZF5ocGqyvH13xTti+gomZq/exvTfyxupnW31TFD3FzSZLPZnxFeh3vZnGe
83+sQEaGe/ul8/Zob5z5qv7u+bvcPGjzINRRdIcSVE/tr7zgyZj+G8hvsl71in8tcoPq3i35oRsw
hwx45EQ68QOmicfZD4ErbK8/KZUHw/LjTlTu2L9Z/d1VmM/+SUBPpfxR9ovJZYsDfYmWbbGt19g1
8uucALO6NfofU7Yd32jrJl3GcEW60DN+sSCwLu3bbDMvkgXOwZQs4pAxVlbv/Ob7+ASJjrcZnqSj
LR694sX1yF8+dTTmFZe0JlpL6KbhtFT6ATGnP7ISm7k5wJB/plBuZUEJT1vuXP7Ajc3YCwWvuzvQ
IkVxluIEY6Odv3T72PT/vOEYMvi1PCIQ/gQr7OExC47j9Aw6o8bIxSYyfeqIwpJJlX+j5qOaX2X2
AWp6xkoYn7zuqeyeTT8kGhs/WOo3VuqYkWZi/g1A8AS2w2Z1Ybmu6DBkPU97D7b0GibqGL1Aelm+
Xi7vUh6iED8p6MgUL1aVQ78/Md8ZBFftb0ex7/4wmwM/2eA/6uaxAjztgSZ5D4ufTn3OkIn74cNA
y+sKKsfutjg1mt3ABUt08svZApZmNz55wz73t4Ieejqz9SGyXkL1zECfEeF2PGAP3175n8mxD5yF
3X6lEIbNS1A/2/OG2GYV0WzCE/xWVkje3a+j/ix9q/IXOp2i8g3B3gx+MvnaMUWzXuQeUCivXvCS
CZZK8jN3nkKOzU0Azm/6Ku2nsTujDWcOzJYVDNLGIZT5xk0zJ6Q3bqZ+aiWUe0K9C/vuZZiwuB+D
+b/IOeXqEeNV0aGq0ptzdpFt1Qenl9D8TIg0N9xxIwJ7kWHQOfugr9C5kHnOtv6c2M3nY7pRhAo6
kESsTR7MMV3Z+e9y3l6eE/zwQDYRKaaLXz5NPOuhusc9ePyvvP2KIcUsL7dnweMvePdxEdMchFsm
3vT5UzZuI/dnHD98+ZvIP9d71VxeI5K7VPTXEM+u6NyMOSJ/9QPgrmrtNpi8qg8ZnAS0GXcd48Mm
8S4WRzRRxuiibNAt+y44991BN8/Z/Oi11858Vu6z27zl2cVrPxIMWb5jPXhET0z/1qYXgO/COQfp
jr/IeDCaJDOKvyAEO6DuCupIDH3YREqH4QT45ylyf+vsSEe7gYXUuKTiMskbkGeOCGyrR5Jxb3z1
BoET+AcmX4ms3mt5s8Onhpi1mW0JbU0tvqAnd8B49B6Ff771ioDiEhzU9BgVXxK1ySZQaaO5Gewo
UZXg5v627WUMiR+U7zlCKS8B5b9O/nOV/NfOTxbcGvMjq/9bbjAypsaSfTOBp5p/KIoDAYvJvaWI
3WHxoLPX0Dra8qmut3P/zKZtJGQuX2NCAyp48ctjnl78CWPPutEfVIGAB8cY92iy6LTlo8fQbh7M
4MziI0Cv1aQMxud+ARcQouw05u9xrsChQOvJgtJdpyJ0qXF23mm0v4cKlzJGhss0E6ubgnvEgSCU
MZ5Lqo2W3mWOqZROt95LLty3ooi+RFp/T1m60Qw75tT+ekyaa7+/p6T/HiqJhqFYLrb0/s4UyLGk
Ny6jy3g86va9zwd896EBcSQEM648taZEhB7tnNIr36VLu0q8TU5JZ93lT6asQFGZgNrNEBMsQG2+
kVqkLBCqZA353satu6DXxPCb1hUmInjdnhU5m9JuMaQHxCjYsvxB+WAbFmUL6oDeeBJILt780dqb
HpKPtktkXJsMRmInHOUSR6y5+fKd25UHBv3gMUNBxq++E7q+uJZeJ4O1/v/Ck7oNXIBNzeoz2s45
BlyviyIUDpcLbYaPR5oVsvist01vHDNqVJB23YuhKtZRFdCZeeJsVY27zlHTMxxX24DY7yQIxt2E
Oz8T+NfxjvNhOOtAR3JLRfN6LONu22keiDLmAFXN/m9udnKbQjUrJUvcRBzUZMbgWNq1jnMoEIZL
ZNKOJu7hl7G3HnMjoqAxa9GrhTjZDFEsS3OmQU7p9GXyYmCT4XEOo1+tPgeRv1OFoqekpclSIer2
db2QfcJ/moh3N02fpSDP0ixsXKcoRqaN8lGleCXLkEfI8n1D6T8oyrkxLvG+GGqaxv0fD7HcKADI
OaDlagC4fO7xYUiALomWn3Zgf73yOLKNHeRlb5x4P0CvoNFEPEwmIRi29o9xbU/7rrH/GqUKKp9+
7DxbKB2VWOneiA4z1efbbKhwfTdI7DS2Aa6NG7lF6SyMd9sE2znjQ9COfIzM8qUemurF5AJnrQwu
lnTX4FTfDmwbqnzaR7Yk7bEvecXbHDr7MoVtIED34mRdRR2piNrNbgWuoLa5zwSCIssxd3Qj8tQ0
rXWEv3Q1tWW9o9ZoMxUepV5DsmUZqTCcLKrf8l6nIxod3iuMbeuaf5VEYdBeTR4RWYBfWbXkgieC
yrIXr47wz2BYCgKL9K4VfvGs8rqmIbPfBdVHN2Oq9BTI0Ti3i4Omj2vqlXiKYQoEhhyOSczoE5EA
hux/ai2yYpmXYCSPeNVm+tFspqd08T4YfYDftGp2tuAE71e0vOdI3mRf2M1ApKcKqo7kJmgTeDgj
oewx5o61UXfKGs+E1QC54z/MfBC5pylXyVnr+Z9qs2I7q3hnCNtadwAKycVb2cEvfHcXaYqpchXS
7oKX82Eq+UfcdmQmmi1Qy8Dg7ImZXeb5ZR9THbmpAoNctBfex5wcFDAjD1dNYlz7dsZKP7+MqHa7
rGKZ7Gjxz06DM4NX8DiWAxCWjvRIHgvWGJ2JwgfmbPDOkweAYC5Ba0nf85irvKNHJxYzSHiBw4Yx
vy0fuaqNlYhT6Pzpkq127Sv9MmQD0uypz112GQkxgqh/MYtkndmsmBw3kdu4IYSeYiWXNqGVKrAJ
zBrUupQcn7rgoRqHbj2Y8DDw464bH7lrsGe9skYXs7EsPxtryB6KklIJWzSkZ3D5Q84PVzS2YDbq
6eIokMIUFbnYTRF4DXbOeSb2Sc0xyel9KC5sjdIER72rG7BqdbCVyHVYpfka7KxgncBGWVcuO7Ko
H1ctZRzUIMabpndIUfjnUWORb9UEJh9rFSDt/tBPBT7aZL7HER1dAkz6FmXlNcndN660HSPbH8oz
wNXZRh7th3fg+xYRhPIM8OruJC3rY6WZBMyfAMKMU5LLoIPngLfqmgZ8x0kytdxA0SGTYkAlCv9q
SYCrndhKjlgQQE/plc3J19DdNcuJECf5AD3Ov/o5TDcREMFCt+DhjkExo1N6o2vvPemiU2CJR3Q3
4fGU9svq3g/2DaTQiyZE16bBepCmBJxf0yvKh+tq8Hmt4X9nsH13tk6OpcXiS6BN4BYKz23OW8SU
l1j2x4nVJ2CLt4Rn9solBBS61qbs2AioKTzJIUJMmvC2UCLPR9YQb2SVlnXpDYo/bSTu/K0s45OW
is/c/B6QkZLJpboesgMtw81GNuPfcp8O/VTzNzUUZvXUurF1iC2IApoSl4ouupXynIsX8lb3sp7y
6Aw+vAvctoEESeKDdQSPkwfLxhzcJpaxa+bifYHOQ1jG620Y4yYVVHOEvVz78bKewm82Ryjjzsym
FIvGqwNt2h8dxl1H/sRwnzH4QElf2HlJbt+zuckuHVbM0X4e5uzop9N3VGpJXQv6Xh8s29TMp3ch
D50t1FQevYSF0smjiejI9M4kx6XIsyrgJf1mUXVW2UsnFXf8tvFr8nWcFav6N+/RacOocrdD+8gG
Fxd3q9jIY3106+A6SS/fY2T3eEPSbZlvptbreBiy9u6zGn5fcXFrgy0kzaV+DFMqcdtzjKsXNtdT
ZzuA543uFnSwkSJoX9ht9clnBdNZREEWDifo52Bg+9jee6InLNrROp8wMJ07TlyeN3PO5f6yeMkM
jIV+sw96Tu400VnrIgdvOmN3nZI/DmS8Ox+Dme1nYPFpCmm9xp4Rncxh05Frlx6pJK+jU6yyyaax
lIQk2ZKXqy/2yOcou856cMbgXczmqrd4mOqIIkDtYrIuSzJ/zsR7aiJD7XEfB5b9TxnztRS25Gzc
nSZZ3mv6P5KxxzMSkcYVV+XrcAtsno+Mre7EHlxp7zs0/W0JfvZQJUaGH/TWB9nR6YgyDVGuuHl4
J+Da5dsJGrhh+F1E7jKWEt4KE/KpEG9Y+yuCA1TT4Z/i7irEa14AL7Db5qduF8hO31zyyR3WJmNj
IlxsRlDNSrq+0tzZZaoZEG+gz44E9jPvHnsS1BFxGOyyN39OSOsiMwTorOvWT25xrujZiqt7i298
3f4fLdKQJjbXRpl/T8S4wiEBnR6xhRmU+auFfzP8dCdLZk7pMRzY7i7huQvQJfpsdfJiG1yWvo+/
WzvrTuqE8NRrIAa1qr03PwEOSs/L7+TV4WHqwMixHl/4zAG5qBRp1GELwockkrOb+ksLHqD50aMc
gD1I4jhkMPqMYlZf+vSwWKeibz/7Tj9nyRva7m8U9vtY9Afa3/YOrhplvJo1gZmxG1geOzW5Y/3r
JH9+aiF8aVZKJRntdFENfFpBtZfdc9d9w0LBlcF3kVgkHbOy5FZNyIunwGdlTn9WD2yrJ8MDlsE4
asGyNjUs2N7TllACgGZWRX00HUPG31ZzIK8l34almqfRwa2ShN2bQx08FQRINwTr9h1DHkSZwSR3
wjqAHeShX1qIM2gqUwWl0BMWarL/7S3/WjFwCJhTjvaDvS4n1yFFQyRW4TBb51l6dgKUyyQ3LP7P
TqxyRz7Ndo9nx6Dkz05xGVW8yJOEQz7rXlpv6NW1p1+wU0QkQium3IYTJzaSwK4bWlxCc8e0D17J
smie99mNWhC26pYkh0GPorSJ1Kvp3bbrl6za8drfGM3w62VwtcPnbgbE0rv4MLte72XhPDozTeF1
2q3//0+Uy39mLpNLkEzv3lByaupqXt4W2fkcy8EYgNsHMc7WxrgPs/8ZSt6zNar4Azrt7Be8KmqC
udPQHrC/cME6/VMGuNikvUZV+BySgBi1EPK1LYjRWFPB/HXRAu9d2Op2ZRrVW1Qx2sWVpLE0q251
CybIJJ1TacoHXZHQziNJQIkUeoZH7WeeEyoru+TmcmzFh/OVTxy3oz/f8YZtYwE8jDhNtnQ7LQEs
WDWFe3S9eoQSVagtPeCHVujxaFcR0fUeV3fjomX62DDi4QShm4hBNdyMmUth7lxwsPOANd0GQuKS
3iunHuiuMW85fM4cKobvAHk+jHAt1TwKIoHdD+ZwQfJLhy+B2ysU1GTbqjzBy56ymY57TLAANTz3
rUuNd38kcVPQ0dR6+XlYim2CTH+0PKP4beN50ZIv0p4+ME0z4bAXBQBwGQzj2w4XB3vrnlIjeksi
tMExrDFOl4T5If2w4x3E1uL0+TD1mHGC8NVOxYcISIjHoY0hzmRLXNvetxMyTWHCwIrUAdYcA9gn
iBSrNguTnSKAKTrnMYT+iACBu7JRvv8wpUsiRxZ7o51hp1U3WpZXhjV/li2HUTpr0HTcoyr0To0D
0MJUm2sNJRqHOk5ThfMGf2MBCSAVxOKgf9/MkhpOdhEd76K7uSDSqBfDoCxpTgi8qyESvsrUJx4f
RtsEEjBuL8/f9OX0WLW6OOZVzUOYZ8XYnkBUwleQMXnsKcofyaFQANscbC7iKUGBaFLwrLRTaUIU
TrTv5+xntJiIQ5f4wVQc42z4LaitXPm1pE06PadV9mrKxlqn1jteq39dXN26t/zMVLLQamDvTxG2
Jo/GKcTK7eBhrbZ8CgQ54b1gxvpLxygk39+8dTXCbWavZesBm07ShQHNWwBNGb7dV+EUD7LxtlPi
vFX4t+ZE/HgN9mlHl7tC4rSYDd74FZUDecwTuhr+mSVqK+XvYCMaMezbzqWmRGPIMiYmC5vmdSXo
vMiZpnv4tEjdgvWa5debUD67BTTYwbRPdjt2q2PSRDeO6+BPwzh6DC1761WJhBtMjCC02IrEW4KC
ELNoD0PJKOtLb5skaQZHbeCvTXw8tMNY+buvUcsVZAlRU2SpVYjZpV9DYL0bbqm3wVKU2JAwnDNm
Dku/aSs68ZI3QqwKvcey0W7sDiMtaKJsWoxqDtKMLhS1DnCFR6Pdxz02Nx9yfZMHcm9mERyrjsan
AMzwYo4jS0qwpzu0LgZXAcWk49QylDFJHad7mUV7rrD1CYvSAyY3xK38J1E9mm996nX4O3TGV07X
ktm5RALgnyTZfDOVeQMey5GhiIgUmXi+nOa57kGduTHB+IxEVTvCFhTOTHWsnK86Y6qmopRlVOTv
La4TRmVxEBRlGyMs4ZR5rqjjLx1GH5zm+D3EHScM3qOdUR5qG3eMMClIjlLefcNCcym3oUnLyRTy
aw042lhAcNEj+Qk1vmZd/ZyI+bIY8dpw5GfgMJDoNDrE4lxXdOYVhXNMQn1rfO73Wun8RFP2qlQW
W2zPwzAzjsZDUWG7zdKYScMHEukUmBpqc+S3ScdUnXp73owfPl13nbCv81LvqmT0SsKQ6ACv9dpq
XB4JBRk2SSuCJ7uWyZ4bi7GWZrIMw8erzKMYT390iRevAVGjdDKHlbf8Sj7ZtqSnzS9Q4vBLWxlM
pLzrN4P/Unc8I7rapsTB+PBCXkGO9UkrEann+tEOk8d81F88YkispYQy0A72pCH3GOq+g6A/laEX
rry2v/BdRFp8+BSBOwSHWZJCYiQ+CegmX4RDRvgwGTklhRnOjPYcVnI7LbUaefU29cW1awmYxIZF
dNW8B5HB0Uvxw3Rpta3r8eZRZoSuzdNl4mKpyvY/Ap/1mg7Mb5yXt6aD3TsVRBxiSbXZLJlyEoWy
nQ3eRvRVuO5+q7K8WEIdHE9g3impfYHWd1V4bZZ0QLsyAhv3HJ0YQ+Zx2hyaDzuW87GTxISLASQD
WFeoEEaMDD1cOy/bO1VNsLBmItf5kokdiWRT6uDguF4LK/jybQQifwxfhLWfYnnDSfFH8YXaTAO8
eq+lJ9DGhx3RbfLgIJyIkCNu4I/Qmao3TWb/No/fngrZ2RlIw+lSHDKyme276J7YMcGmKp8RmJG6
O3Okv5k6MaAnKapMH154V4G9yD3oHAb2rbqS06rQ/r9o6pjEYpi3maG24caiKRjzIKNERY2KNQFD
HUBhoQjTupFAF7CT795y7QfZmV9DnzTYyZagINJ77TrvZhheUbWeKA1+zGOb9zXPGETmdQdGabR4
LTm6/mt6uUJ9/q91cgoieMKbbLyzBlbXcobErY3T45NDCGK3fRwKyvoI4MQPruoPU4VNqG1Zj5gu
z2Am1EVDXAF4gDSpwE4GOH5WhgggD9IERXEb2QJOM1mWnCNhD8cmW9g3/Wp2pi+RFHcHnUjZzkEp
7IIz2dceNzqiqfkuY/2VGt67G0cr+IEjniduQFUD9YnxVNPv0C8fsQScAT/606A2l2zxeMJutEZT
/cywObQYnjoijtJOqZ2tfUZpJpdZh8U6UDyGjcp9HcR8digR4AANktpd3nXWjkGuh2kS29sCT07r
UIfQUDsACv8YdMl/koM/VlaTgqmB7ZTvSrVRlIX1ORbXPEhzWs7i31Gmb17r/qmAe5BTe1sQ6C/K
N60VUXOmb9kDntEdXIg68+nSWP5Emwn8imLZiZL9Y7sPadR0CXA4cmdWWb7xK+tGHpZMAr6wYoZ5
QHYrkRQ5xYN1TPimt6MLTjIioqiShVVIs+IUE37rHHiai0eGNre/cSZphvnBn2GzGwG2tso3yi29
povwrORGGn9jrt/dIH8paJaXvbyCIk6erYHaE+HBdy0nkKhpM79YUYDeEy7qO/zZ6DhPvKIAy/rr
Og8+7DH/CBKMpFOABLiA9vIwhZIZNfeaQqfMA/5B2pnHr/BbchVMmEmC5WMek0+A71ag/5vnrMHn
zz6GZtiFQgaqxqLs+dxzU9Ix8pEs35uvAjpdICNax7wtujeL/YxTQgXvuxITa0XzT42OtLGbdFr7
FfuTwmbmqRyY7o0um+UH/Jom96Ol1IPUV8jmh6QFNdfNLvVAalvzzIY4/efUiIKe8i59WeGxEKFc
R+a+15A7c78Mn+tWtQ9M4XJfWvi10oQ0fYEtGf8kxmt6yeJ9T8EYXyXXZ2DV1qEtkCgnHNawN9lP
upMCdGkTocf+CgeJRuKJUVUUD0YKoyobJwtr67HH8ItoiXc5IaqIcMpH26x7BSq87KX/EFRdw8Ys
5Y0eb+uS7bLf+xDsJDthK+dft2woFbSRjAZMj5qKXLzxhrklIDlGmYYeNf1UGD6LcvqSSzfXIED7
ze4r98pPP7kGTt5MrjPWpDnlgfukmm6lJH2pRxxqfgZzrrA9FJAKBXJfK/4LdllEGzxCc/M7KOPo
AFw1Q5YnpgfUOwFaIwo1HT1ISp5Mu22Qd/fAzbNNZrNAKAQF8jMXaBOV/2AU3MuyB1Ol0Qn4VCoR
McDqcMnSXRQVBShsRKPyBpRLI0k/z+wbVjmlvqGj9n5vAaRUAAu182K1mbu1PZajAuh7xjt0ZWbk
64znobHMbaWo4HGZMN2mecfETxFNdxMpSYZ63iMh/8s8F1wYeTNvrODBmaxEzeInCIaj5RSCoZKN
eD/r55YjwpBydOzESK+fBwIqg6kCKYMwSLymZK5eJUIToOzkslnuaea+2tr9qEM0MFMAtgsmlw5g
sz42/XjQLihg+K7FevzLw9hbYeoPGOhMQlusGMWbqObuqaUTm6jouGstsUeYu4ipa1cNGiKxe/oB
qSxb2QJot0XonDvR3EhvePF8C0pXgB/Ym8ytFc/d0cqxTpastrZqMW0UmrTIbKNbOEnDTk/RZA5y
2MP4tQAwrayF10QIqu1pGm38kn5LtzZQuEexblgfP5od0k6JK6Guj+1EY2Y29svxlrszx/cRJwPz
g5NTVj1AwvCpmsrrEhUCapZlskQZvefMsAjJ23SAh5Fxywtu04ohMvNUT0Q2vTZlYF/dbnxwQvpH
3RSnNFooZTkejl+Ku2gk5TTDfq+Al+R67qbK02JtNUG6GTIyCwMgF2HJ/uKQOJ/iyzA5cu9IWhYd
REa0JNfYm9QUM+v6uDY7R1wTs9orKGgDUfVjNBXvZpf3h8wtT24AeMYSDk09pkVVxWhsKNCgbGRi
rRXW4hMl76/NoRYqt/oSkQ9Gqg7eFNAZFAE+7LShC7fjUojHCWap9CC1xz/aBu8SGe537xmUX+Pr
rAaCNFgMJi8AWK/jaeMk837gIExZkxxWBQGE2DdwUMMbtZagTwbmFtM3kQ8e1WsszYKCvMyWd07k
/1XJPILpxJ8+12x58oFq2c925D0h7zYmOOq20Ng4IKpxvqcO0LrI+RyT0zjxmrSi4QzHl/VAeNat
DcPVN0iQ9SFgq5695nx3ptqjFqp+p4DZXeHKeynt7DoIumSMyPyvdasrvVWoFHxgvLLRY9nRBigO
kIeABfvpsuQOlo9nrr5iZ3qJWqzrnV28TKP96kxzj/wFi2ZwzTftZAcGePbWPYnKGmcxv2wSPHEy
h7CPb4SCFFJd87XW/mvTfwg6LV13PtFMIh+Q7mBaADjTCnW38+Z+n7NsjRwqPBuX+EkFMVKa0xGl
KWRLT28w6iKnUbp4tEuTSIgqtgTqRgmEYh6xDFe7foanJx86tm1W0PPGpHKbrlw9TrsSQFqCfZve
Z74QgDANAYlsOLTclDNIRjP/F7E8CrLf0G8OhU6eax7F7V/q8/72NFpHz26qEUfZ6w7hLYMr1ZTr
lGX5jqmtZUzCsVGK/1F3Xt1tY2m6/iu1fH3Qs7GRZ031BbNIisrBvsGSFZBzxq8/D1R9yjKtMSdc
ndXdbCtxE8AOX3jDUkTGVRAk39zEe6ALiO5HS2/XAevkrjwS+tYe6ZdRJQMe5jGEee5ioZc5l44i
2T+h1GlyaYLTLIlT+3Q/Znd9DhdSoDldZndVZ+qglNFRdbAm0bCOdm1sS2iT11r2LYa7kxEDGXUH
XrE/D9HcT4ArqSCPPOowEQKtqeT/beSIw2JmJE9lcBk3LQU6yKwQYBpidnxaFwGUHzz1qNs+q7W2
wbLeZ4EDAxobFKEDX53LaWMqbGqXIIB4/zEbFhRbZgIp/qkWqKF8XpHUdaSmJZm1F+hzSKzaMqBU
nDgOUgM0hPNgk2JriyYvpXKzIa2kbEUPit43mqggCfUOpUjiQv07DjHzllagIIGG7LQoMnWug3VJ
orlR0CXKR/+5NigDp866H8dmNsSU8vBpaOfENJddCO0rwrGcCBCtSR8TWcAKsVIY+DcZCJApE+d+
XToOh7a5KZTHHJJs1VpQPIJVjilZjLBd1JCg59FhcmR3AMr2guTJjrcNPDn2tj0JS80z9s494Adt
+iSsW4PqaDx5ptoJxkQB5xw4aQFjRH31UoHesV082HWjEb5kzsrUMuii6Hm6rUp+7YKScbxoOfmq
TuZ+JqxfgXDLoADSRQ84pICJaEBCZh+3A6yZdE/tGWZ1sbeNbwDQEsM2cYUFG+mxtYUYkWgVfHgn
wpoaNu+0ZcNzQPQBmORQPap5/VW6bIuRYV3IWnvMQgfVfJXMCHGTXEox9zVKq3Ee0OtW4rtG11am
ki7qtL6pBTmMNiALqLsTcn5tSKQmoREW+OM6izzMjDuJGZosK/+rnkESNRskEWjmKtdVAmynj9tx
PxoghVvTbEAt6fU2wUMUuRf0eHD7JoV0OIZbTXnywqa91VqEZqqOHKd/4LARzXBnjqF39f4CMnzY
tURyrqXcxXHvH4TVQaMB2n/h2chZtkm/p0tS7EYVNSYrddN91tHrGuw2uqR77MwqyxNrWykNbAdQ
4Rgt2Mt2eK/nZXet1La2aLXBOvPaFifP3jgERm6DRspzDB54ChRj4m2eg/1hoWxh/wzfHEvaPFqt
21pek91N38esotMA45ruxBf2oxd3GMWebn97ZmHzqYV29qhX/rVSafpVVidQ3Pjt92+PkWnidFLY
y6Bt6H7VeUHiGfqbxABQXlE+uJukUqo0wR9Sa6ytJ1ghmjlGj6ae4bdUWAe9VIYV/e7swR/Ta021
7Eu6XcVdh57n+7ep2FDnz2H9pJVVzDXp21/f6/ph76abLoOg21sE6FUPQB5SuIO+6hSPDamxJK9G
z6pV5CoH3XSTZeiLV5pVM/OXfu/rL7LPKdbatX0dOIBM0p4KW10F3oVVI6jeNVo5E05X7usRuE+J
Wdxd0EXG3IaJcWPVIA7MSv3WVXp4oNyGSYE+mK+SGl19KRxDXNlR6VyEVXlpSCTSGPmhDBC7Fq5d
72v4WmXckah55fAY5ONzbvjFJdW/9rpIhguHE1e3aE+P3rpCFwTlrkHbj4qN1pjaXMf4Xy1sxXjM
CwC/SQo1bszLaG1r4HU00AskQkq1Q11mFiBBsRkAld8oeCVa6JH5ap6dVbLumTvoHmVRna9D07uZ
GhwbS/ed88FvvlpaXe0KqK3oMfVbRNp8w+MntVQODTt5RHHxfIjiGnvLfjtUsQQVFcAQSpRv8djx
lcmZgTYY6Bkvvigd9OXKBiuWBvGEiyhBqLwi/sVZAcHv95fEAiI0Rom9Jvc9NwVTXriy25lhO668
0UYanxl02evy2UOs7akH8odIoH7QQowLqaLSpLNc7RDAsepZrdSjqnZpunnMPJH6PstzYCCmWNkC
o8K4LL72Lp4BskcVfUQDdOCs8jOEecugxwxASPRLunGFEAZ6xmr33VTXekp0OBsDazXS4l4K3azX
Xcvj7C0H+bRw7Q8dZKigftKDhuVvR8PON9FARh8lnI+ouomZmZfVmYbOmzU1231KWKOXHRwVnDqh
NmI4CioBJb3ylapPjt2SUJWa0SZ3fEBCTRtYINnAuXZCBSAzynJJXH5dd6l33pvIYtsxIXBSDltO
DXNrRQiw+VY9fAXlB18uD1D+rqSDxNj4JGpZ3qY5JKSqRvDXtGNKjkLOO2rV+2HgHM+6uthp6Eba
iTsSFgpSFakAEMuQreA8Oyt6ScI1qDsLnTW4URcO/25tCcDOjNBbwrmpzix7i4hE+kBxjCggqr82
yNAD0KUejainUvrXQ4P2U9VY2dKnb0lLWNTzUKgolwPzzftEvZEawEGP+fAsZHoRG+FCGYBL64bS
nYeordCGBaxdDUpPOasAREOSs+Jtw22hr7TcNPek95BwFWktCx7HWawHZ7XdVY9SQ3tDQLIw2CHQ
EDLic3sSqDEnajvaBalFPu21NfGJERQbiirATDQRrs0htDdFr9OtbUWZHwYf+SQVkTPkPko6u+8v
sClQhBpTkHff6NcA7Kc3fQEFiiM1HlAYq2MgW9NLVdNRV0aQ5SBf7K02IGiNid95FgPpDJp2R8+M
PDIPS4wdW3Gui+CqyTt9E1pNdI7WZz3zizJbvX+pK1F0Pht1FKE0FslsRHBywmlSsKipDqaWxLZQ
qW6hEBaXtgHtT7Vj+GPM1ktLVy+x6oa/ZNXlrp5eRBGjBCXkJigSY2vbqnsGBCV8QSkAKlcZD9cS
zMG6q7SXWhjPUZkUO8cxa4gkjsBlJ42ISaozn0h2gRhRfYvJe7eWeV3T5EOlW89M79wEqTCrTEW9
cKSG3lSMGUrjhMMh6SUyF/aq6g37NXUBjUZyUJalgwqqV7s4V43auJL3oJkCiuDPkjSyUypzZ8ok
O3QN+azTa8TaHSwuBDeMfY02ZlCS7DQqOLmoT6lPORUmxKa4c7oJGmiiIp2RaG9LM2iWgZ9B3lGA
I6YKYEAFcb6mdHaZ4en3OX5ObcoMTN0BdZgQnsboUt3yJeJVTQczNiuBNXmVuGrcCTOC2a1QVpmZ
UGEyQhVsHO5QvhrtaphQu6hwVk3qdtO2NkuFZdKx1qOdp7TRTrQx75uQ9kjgPve9gc3OmKjZhun0
vUYL5tBLqqtmlSCxH3Hw2XqG+bzTnEWZ3dw4uZpfuqZNIugTx0feliTA35kxjaZs7eWVOOSkZTdJ
nvKnmFeBWhxmdmfJXS3dfmcrOMnVKHq9v9BCwFWFaq1NOX7vUYvNEcnYosaJwDUuX+qj7Gv3qm7U
naGH7c0ketT4WgPCS3M3dbhr2GTPc2ol9Afb9MYucDNJg+6SDXc3Qp48V/VCwrajkoMvV+yY5m50
FeSkpheuB5yKnw4L7KU1DqGQVI5NRi4CjeZbVghtn0wvdRDeDfCS1o3w3QZ9ab73/tOwSxDsCt0r
srx0YrjeUnBDtB81gMP7y/v33/9Vy/Hb0BB9H33//UtNTCZEssFg2yldGr9FEeL0SGifRIN9qFCg
hd0abjKpLvu2a9EaZgfIUhIanHclFBQJgsJl+dh2fjmaHpT+0fUPfaoARx8jNV7a8eSgUAn/oKI7
eHj/FzfA2alVhfwPm0dICLYrNUds6Qsb1NMDUH0l/ahVqyuo2PntQRGUzIxqWj3v4k7TC23lcWV7
cCSCNm3OY+qxhUfYUzYlCqpp6FyMUeNcpAaI6dCx2CNlcavDYtt47UNpqt1WKaNuS91cIPkUG19b
YRMFNo6LpkdonVux+2iq3OcuFzVyE/4VqDFC4ekJvv+rnr58/1cpKeXQrUGqkOvMJzpk1nhnQuYj
UtW8xFEEb3iErxeAv/CMqOB9anHx/oJkKBzbSt8NQpxpnptvII4aiPx79RalwTw2tH05vYRFWa6F
pLVlGOmbE+r9WWXkIZI58k0P83r34yWH5bqxQxUX59JuxaRxCtQO9QGMT9jWSGNoIzeV8+yICh8L
DhRoom994Ml7iwIZh8DUX3Rwq3Ugu/o5/A2/shsgOQ4cIbVQ7oIR2mXgI3ScdOXNhLBpSGR7xW12
7SCM8/cX2ivBUh8LVFVGL/mOXrGJWUJDF1uicJhipMu5tABVMkAmG6h2AJPIRrN+i8m5ygpCkGm7
6coCNbEFBWPvad5u7YT8V5bZRV62hxAyAWua3TTq4T0N3UCRxrgAZYwemwK6Qo9992YAxTmXNdUB
LSYeF4oRT8vHvo2clFYQLogodzwV1FevPRMpokSvkCRqONIQ21AyTEJGWK0H6iWYegkDxVNFexzb
wd6VceyAgCdTg2GJ/Jlr4rpmeflDKLScdUOcU6JgmABBWNG239Y2+vY9lHCFJGuhpqj9Wkh4LbAI
IlXUbPVMHIST4derR+K2i0B4tBSa3OFbARpmDq8jOJhIZOyCUlzzhw9haw9nckBJ36WRAyJlGVsJ
yk8VZakSpdali2bmMq329EYx7fYpeuRoViaBiZCiJWBc+Oo1lZKFmlsvoVOQ07SOdtlH+Da5URVj
uuEZmPFpVFt8zbkKM6wekr4krRLaObVPPICmSYGyT0oH1INE2vLIXFU+6yEFpY4ebtj27kbrC3me
xvZNGNwEr+6oK0snrfsVMk3BveBjLNNR4M6NX9oyr0OHncMAx+RuM+NFOPbkmjeR3lL/1ovkY2uk
dLdjeZvZqE/5WKNu+8k22JTZtm4gFyVSXFgBWZue4iNCVOevw4iUIRkh4A601CQQlmVbFQh62HhE
ho5entsOgOwqsAXKWQ3JcNLeCgmLXpT4JSIgmUIBoxzi66Z6cJNYHgoJKG903VU4bUmSop0DIhxQ
K8QgOERoL8n0W+xrPkwxx160ZtOfg0XJiEnBk47+BnaAWHa+kp/1SAApgTYZJtTDY6yIlaIU6o3n
tpM6VEaiAiP5ALDwCknMZJOpDcowjRfcdq0FEqMINp1rU+5u43rVqVZwp6lfhdnKm7TMwjtkgHcF
qsOzvMblGkDncOsPOlB0r3sbNVT7Qa3JLZ04IDYO8v08eaK8xm3WTuMPCy1G28xxMmoXga/djmTT
CDbRFso7IW8TH5RoWlCqNjL668pbl5/rvqwu6liBOxdPmwnR2ToIRHhtdxmFS1/E0ERQiQHh3m/9
oOnXwLBCqgGOdy9dtB8QefZWVWdd9LQ3rlG7+OqqSvssxZTUkq8bU7lgdOWDUzWUQ4kDl7USG6sW
DA6y8dikOrmSwdpvcXdp+1cMRNu/ztb3IzRXoNN1Hdzb2DaziyqNKhwSXGX5/mUyxPlF8qAiCbj0
sMYj8lOpWiqXeEukSDkY3mOK25A9unBBG3Nd6Ul1ltvQuOFeYVBABEKCgYah9OzwIKYXMCHDSi1J
9aAwIrqro85R0n28DhPFuM6sKxuYG7XvHkaGXtApkYXcOAkOhShEAkIBDQmgrMquRDnex53S3bJv
vYoeGZDW8L1NKjTvxlJmI2bTrHw9fXXyO0uD19XptbaNeoXAbwo6+0mH0pmNCvpdKEorl27mgZLs
YU9avvqQZC4d3bS+tAq0o7JUKBslA5lSagI8cAKGU61zdd26w1U4NNbeth99D+iyHPD+saoIj1Oz
x0KFhJi6ID4+2vC9CLsncIjWzdgmKwet15Vq6e4qrvzogS19h5eh8b0vMROxDIQpBrol4FgKgF9A
Ax8y00pgUWNQ7HXpcO0p1RnQ8XQRkEKuS3wGb/0SJJfXddUKRjO781hBtep68rNg9mQLxB91NJgP
lHjptQYWJpx+ACNJbcWmNg2IdQHWr6iCgkOAnmejfKpUHfRiJBvmViOGR2SKgkEr92noV0jMAbgs
whAMS4CmLaK4EgET6TyLqtbP7LKvllZsF0vFQ45kEqw/dxL4P0nwDa+xtaMjhgANiBwdbfFAD88B
zuJL3ct+YWT3GZA9dEOwcCiqCgUhW+uWltI6G88k6xgH+Fq9GZWsc9SWdP5BMU5/fKm6InkGAJpT
Jgoo9TvZpWAOnDn2RCsszWuRA1cAn1ltfMWX532C6r7p+foFmBG5MAwdoEod3pH6KojF6cW5krHa
ZWlgeFRl/r5zwuc0oaHf58jhUvlFRqgiIbXs+IYbnB0svSqWX/74t3/+x7899//uvWaXJImwEKp/
/gdfP3Pvy8Dz66Mv/7l+zQ5PyWv1/ld//9bPf/PP2yzhv7/9lfPgucyq7K0+/q3p0/z9voz+r0+3
eKqffvpimVL8GK6a13K4fq2auH7/DFzH9Jv/1R/+8fr+LrdD/vrnl2ccCurp3bwgS7/860dnL39+
kbp4v1F/3afp/f/1w+lO/PnlDgT2y9Mvf/D6VNV/ftGMfwghJCeisDXdMYXz5Y/udfqJdP5hWJou
HZXMy2SSml/+SDMsUf78ov9DarqwHFuzLMcRltS+/FFlzfQjRf2HbktNdRxDFYala7r65f9d+U9P
8McT/SNtkksogHX15xdDU7/8kf/1pKdLMyiLWIYuDCltVegIYtv8/PnpmlIav67+ny4ewkqazrVv
eQb+N30FDlYM76oZuo6zGdIVbXADzJzeIEA8kjGOGbVSg50+mtqV7jfFBXltciX7OMFGIfO/9jqh
aTb08tZtChuiHVpwNJidRakk7bKEQBusq7iR17qN4RHlBQSdghLhK7WgNUh/xgIb6jgq2gy4xV81
U0YwRCAtojQHzqnF6LwZyLoHYP4xx6G2hSSDRWzUWj6QwV4dsBAAdpicJRY4w1lYqtEDUmH45Xr4
dhZ7laMuyZYjchDCRzFKB/pH4BfXo37mWm1f3I5t1uLk6rt5TsEgA2Y43NRZbOdE0xh6XqlqQgTJ
eocx35fxxeii89FkNNOALmOU0XkxvF5nEmIl3QZOEKr1QbOcAX4he8ClKCXw4VpRxZMANbpgywqB
4yAzt3IMo7waELYPeZgI+OYj1cVo2HR4nC5yJQYmICIQxxyRy468+GtHJoBNSaNYcOrHWkH7oRxe
aukj5ApcRXloKbLNRaSj35Xgq+AA6h6MMrhgelETKupq2+MHAHdzwCt1Zqou4gO1XzvULgI/iRdZ
3xm03XMOCsyhTRPGgG4WDlKaQGZmhqNk4FhV57lNDWxZoqa1gKvTf+ReAFDbtMoIx6dza9zZlDHs
v6d1DjPP8JE5oLCxam1DZW54ZgKuz5MSHTGdNCoWep7PC5ue5K7KKuzKIo2I4GsjXYwKAT8vIz1C
tBtVVnW8CWQMwpIopLf28RAn2z6h4TPGoPJmOXzUZZF1DwO1X4CIfhufmVGt1khUwpajhultNECt
c9HV4RUS5oV+79H0D+eihfOKvaLU7geZ4tyYVDBpTczhZ1Yy2edGiRbtS2viUUdZGcGQR4vExyBS
QiP2bJ32eadPqEv6cYZPxAJxkVbmMO5pbQWPtCrTO5rt8colFR7XmtZPmLFCJe4dqkRsRrqBhzCi
6Ar9agRXYMOn6Du9++poGtoFNKExcad5Ub/kjpuBEEkVeD667edfRaWjqFBXY/AtShoY12Nmeeoi
QV2RJjsNykNfqOo6qLGdn1cTCzxES/dex5Ft0aUtWluBA+PdaoNZbZINqSDCUJEl5yq9EXVhiHf5
lhaz/b2LJ4fysehuia9B0AOgozVHXt3NOLftQykl8kXI3jmTPotfcJuisXpLq7y6Cho93qRaGH1X
SWsve59Puo7xu3mxq7qTsxZQOVoJldlSX27lNVW2iWqSp6MPcMtJu4BGdmupNkgVP44K9+sQeQ7i
qUkRU8CSyCwhfxV4osP4x4dDC4scVrlDcj1Ly9Q/mMGogs0yWtQ7IIa76zwC2qjlLV5NVaNMpsX0
cVHZoCjaj8UyzX3bxh8My7F5GVXDY+0USNZbaYOyiQnjeMTERvRr+i/Ged/gRrI24hQxS0PggEWQ
VNnXBtI76boLAKx3UZQ+A5up+TwB7UxznXdjE2zMqkc6BsVqE0i9r6BT7sUvTZNQEusUnRQrAAoz
Vkl8pfD47xtwZd9U9iKkn/riYLNmNxXwjn2Rmth0t5JFPkDWavWWLDCwJaArvfbRtwYfiLCcRnzU
VeLGhYA1kvn28NSSqlKfBLYFc9sEw6kEanQrxQPKio1P0gBXLDQfLDxh+hLDM6sJvVunRUbHLWKT
gLG0wtuEPtVhUKIBm+MRVkQunTdDi6Nd41P+UEnrdlYzjNcsZRVxgtxpCOsF5j6obkDEmyj99OjL
jLKEJQwbrmSgoKLRoDES9Gb7HOo+bSPLw5uRzp6DoK0LSSA12+YyUZjWnWLrm5w8YK+lvg4Y2Qv3
TeCBy6bWFS+zpGEy+n3afFMFXIpJag4zUwEaAnlVVnkR2COyxThVozDsD+Wb4Dlfg+epvjV9Vmx0
VeCWDpzTvAzYnb6PFVCezB5GcihToMaoeA8cJT0EAt96Gmss6nlIs5pKzLxM9O4+V0zq8aCYm6Ur
/OG1dEoYmjFs/lVtT7KavlEfknSwr1uKbrB8iraMkLdVbECuuZ9Mcvf1gOBkUKK2HA+R3zy4CpxL
POZKJ4Li7IKOvhY+dH44xVH3FGUiuux7P7worOLeTiVGTsyRS48W5MppQ+u+GdvoJpj0wpreQbXM
1av0ppdKuzFbq+WpcX7LpsRyV2retuxD716zpLr1tCT8PiZ59uDZCTdMekgrRDlN9NDEJVLVoIAR
Mfc7zafWNOPcgE6IEChytg7mes2IFrQRIwxiQ4qNoDSvwASBpG+w/6GI0Cw9E3n/0jQmrZZQgdjG
aqkbfMik5+DjEjT2EnYcoii2hVwrXYM7Ux2w2mCDxVBwmjO6C4eztvs59et6MZilvtMGaEbCxvNt
SLAMdSrcoSjBGpuGftkmAwK0GBFBOiel988qsOsXnRmKZZAXz1GE0wrUY3SjFTT+wPBgodPkzVYE
JjXrzFKubdfBgqMPB/GtHJE8HPuu2iBtzt4trQylyCGHt+42nnuj1lLfmCzz27pvI/cpFjg2unVk
R68Nz7NFC9oBXu52arNSRwf5YZQpUqSabPFY1Zm/8QfFvTKYD1dFxSFEuNav4mGMLwCKgfxtcveS
STm8+YgYoIaKGK8MFhnY+aeB/QGFRJFvpGwEKu5hgOKBXqyRPfX3rcnR5aR2/b3zabnMRsuZmANl
Z0s4LaJ77VWXY60yZIo8ctT1EGBUPGbaxkqe84jbM6i6+rUZtHRd9cA/mwFNEatCCc7s3TKdx35k
qsvQKMS3AdRGCCbb0VGitjATH8ImO9dylfpL1XdXNm/MuR4Q6CzBvCoeBGPdp4SUhNHO9XPrPi9r
9QUSq3Eg5KNhQFR2V6lCQwsqwITV1uSVqZdoywcRmL0mLJQLTW1zMPDYz+j0rsyZ6RDgzv77ydN/
mvR8zHn+eZG/pjd1+fpanz/l/z+kR1PmQh75n6RHN1nyFAc/50fTX/yVHxnkM6rB1q1qhgPNWJJ/
/JUf6eIfju1IlWaMYUgyJf3v/EhV+ZFFwqJqum1bpmN8zI9MUwqT9ICz1lAN2/rv5Ecq7/RTemTy
/iRwNv0OW1VNnfTtY3okW0pE7bsc3CNxkP0GGZQs6YCZwhLjEuo02DAD4L6rNh/u0b8StY+JGTfk
13FVFGAQuDANVU5p24e0zExl77s68lKi7sH1tQkqE3R+uhJvq0VCWPL74d7f72Ma+H6dkgF1RzLJ
Devn8TK942aOjNc+Dm9UXyCtELXCLdU2sNBXQB3dWX1tI7SLtQJw/GtMSNCBtha//xw8018v+8PH
OMpGNS8pkwCC+mRUNDeTvUGp7fcjTO/wy4Wi/eLQWkbjSh49UBPOWzkM6Ax4dF99ThHKwTMbhzvk
d+a9B/FnUE88S/XEmBrlhI8PUwuCFAQ2Y6IsgiIPijMzM0FadNY86ffFHAATfqu99WiN8xjw2+rU
ZFLl7y/6vQjwYTaB+BsR0J2e7rNzYW+pJ6+JzZO9v5E7b2Fe//4Wf75oftxjbfo4H4bzeMCVPXK9
1TJN5uHevCLB2rSbahXeE32Oy/rKX9p/Vaf+2lU+WTEqRZHfPVlt+vmHUa0giSp6FtOo8W1+Sd46
N18Aoc+jy2w1bNSvv7/KT6fqh4ucfv5huFoVQMsdhmsKvSCzjVUX8ncoSTj/dwNNW9SHgXwvH0Aw
TrOnfvSshzg1/0cDsPnCZ9A0zAp/HkBmqVp7GbOjQuWuya6lP54Y4dPdTPsxwtGybsq6McS0AIzg
zqKykQqCvEskcE6ttGlm/bq6fwx0tLqTJMSAoOJS6sW4UknjFt62xdmXgvsjgoQndqvP1rWDuwG9
IkGlzjiacVqauH4C/g9B7Boq9oPloKAODAhyQdAXtOoufj8TPt1IHKg9lsHpx2F5dCoYcM9DOoFI
Oe/hankz/c76js8DEnu7aN2t6ifsAouvaExIkvntqRX2vm6P7y7MNUdVLSrQUAd+nigwIuhmeFwv
ht5zOYflt5PbYWmvqy3B9FIuqzcMABfRsv6O4OsiPQyXUK2W5sq5MvfaFejJLdDacH3irny28D9+
rKPHMNRWSoTOXelXLqagCxo5u+652hPyNTOF9uAsnP9+SPnJ4repmTrUTgkMTOtoSLczCwqWlCeq
ZXJoxEZscQ19iM/E0nzNEHO/xVpknsz1mVoia0/HfD3e0yowN8ri5GeZlufRU/npsxxtRFYoq7qf
JgVcrbXyiNT8Rbn3XyKxAUlqrEAD7KZPUr+199VlfGjftDUxbg8Edh495utTs0T95N4A7bOFCetU
n6Kzn2dJlAC6hxRCt2KN8fVbdQB0tnHPphmBkF47B51yauv/ZH/5OKR1dMAG6DXpTjAwA3CS3WKd
eT2FLSEC3/HcusrOMGhfwyxHD/rExqZ+cvN/GvloRYZo4xSlys3HeqxfYe4G4W+TXiiIyc3Rv17j
Jw0QHhnkdXRxauKfuNHW0XIckd83i+mq7ZzyQaDiPRUY9dnvp/onAfBPF3g007VG93Gl5AJ1LH1z
87zT35LoxL726YVo6pSRq7alakcHUOmq6pC0XIgaxCDwiTCj699fxakRjg6gVE81x0Mag4fRgn0T
O0s//H6Ez2IsR3y4iKNpn/tAzvOGIepVyj6QrsIFy+42O8Mv7dvJGT/d9qNFz2i6oxmGIw26sD8v
slhYrmIrbMXI7y7zy14s0FRd0CN9qV4oCWLFuzhxfZ+usQ8jHj2kvnXKQURcX3hGfR8MZBvNM2zp
1kgErrQlCL78mwsNfH36nP0stPvpao8enx1bfYU9Dm50G/fK3aozMLtzcRE/GfNwSQB7aj85dXeP
niUed7ESh4w3bWHADayVt9UXWGeh7DqPFhimnRjx023kx81VjzewDJwuOBPSvW48b+J7BUQofHMs
oxcGAl4nHuWno5Hlian1J8n3fp48fefnVZkxGuAsOCoG9sfIZ84gIS6dZfEonutxDre9OmO3lptT
1/r5Svkw/NG+5WbCL8yO4c2r7IDz3QaO1kx7K2fTnT11PKrTxfyyUj6MdrSBDaPhJFTypoul9nfW
rNsN6e0suZSbUxvyZ4mPIz6MNW1DH0J1YctGoxzLOTSGSPEnQMmR1LUQb2djs6M3DyZ0rguUcNG4
kOHBxE5KuGdWATPZKOYnHvOnsxhlBp0sRRfvreePn0b2XVwEkk/TroqnYBezZlCoRAlxFs7EzFvE
JwbUPt0ifgz4yywOUiek4spZsTahkbBLICj7nGywxZPxTGzFMt7HZ9F1srFuuiX8xMv8FlCLu52i
JQx+KYkvqrPuAk/Nie6dLP14E8nLen0yIf4kcudB/X1r3ifNhwflOxWaOsb7J/WhM8PW1+f5rYub
yQ72JPm4cYV3mt8vwCkGU/BwYr1/vqPpRI4OIZLtWEc7mt52Fe4NfIBuq2+nUBpJv0tjiXfIE1jk
5cmU/PO58GO8ox3N611vLOJpLjyye5MgFefIZswRSRzn+h5gy7l7YjZ8euT+uEL7eEsruyhBR5lS
Dgo5Xvfdx0HhxASfPvSvS/vvi7KP9rEBIaE+nIZAq+MiOthXCPBcifvpZqKeN4c1OlwY6xRVj0W9
bja/H/3U9R3tYkAzBjkKBqfpHcwawHII4JwIjD5L+JinP65weqwf5ukkM5tW0xWCJFy1ZwE+M4sY
D8i3ir0aXwqsT2jRBmCQZtryf3iNhlRVAwglJVjj5+F9l1YkOGKukUa2Ft20zv73N3F6g1+e4IcB
jsIYwwHN1b0vgw7RM4QDjQGRyu3vB/l8W/4wylHoEvjoQGZTfBnu8eu7iC+NFfYKbIdY0Eu6e9Q2
Tx8Gn86PD4MerXDDdcwimS7NHaM7GP57xAhPHeSfbrgfxjha1WmdZjQsp+fjYSZLeRpqlVvMxo0y
x6IZHsmB6WGky+qyPDn/P118P8Y2jtZ3LsqEZ8fY+hq046rddKvqrFyfPFOn9/nNFDGOFrkWG1UP
CY1YbJJVxZ7ZaHHQ7ZSFq95omHKZ+rjSQ0j/4eWJafPpIfHhCo9WOEomQZhO00Zf+y/Ghf+SvoQv
6QK44tkz2FDQuzC5yut6fTpqOTF5jitLYBKAJSYMXeqvkbkvxIl19+n7I1uoUsrRHF0eL2w/a8sc
iT7QKagbyYdOPzHApwccyDYBvE3XVHlcjYUmg9CvM928c/SlzqZ0CAXIO21tbI252JxKTz67IFXF
qwBgGMi546IDaFctA17FUYCSf4TJh/H0+9lwYoDjEkMKAcyupmRbl+E2NmHF1+qp8+zTMaRlCbox
pqpbR7uhXdlg96eLiPfZQS7f05xls6r20LeW6Icu7BNn9NRd+2VxUcyjlTZ1RAzn6HyZLN3LrqZW
g67UQi/m+lz35/ZbcIg2KaqZ18EG+WI4b/MGXBrQtnnd4wU/Q+JhEd2O93iRrE5XtD47FD5+qOk2
fTj0pJ+pERrCVNZLiJ3IJTXQ2nM9PbF7ftbzAkQoTVvqpvVrK0gC7VDqKatE93RlParlRt/2e5j1
C2XJmgP9/Ta+DXJ2QD5lPo/5z++n1Gc7qAQSavI/VCOPi4hBWylgsaYptSYvOa/ZQdEc2p0Kdj87
JFgVNFkRoHHs42wPFWq1dKbChGrKjWdxsao1T0Qxj6P17y/os/kLOAbhPMPgxk5Y148PLnLjVDjT
hpmomE873i3YprPfD/HZxXwY4jjFqFsoedqUYogIvBSUx9wUc/v/knZey3VjSdZ+lYm+Rw+8iZie
iwMcR0+RolS6QVAO3nu80zzF/2L/t1k1rUPwNFFdEx3VVQpKSmyXO3fmyrU0SIZteWV5lHPrc2pr
cfOAbu/8GAAeL8fkWeVsjPl1sQe76o1bwx2v2yftOb0x3HKPWGXy9f2BipL4m6OpkUQFn6siqm0t
gpawAu2m08P7UjQsfiKefIB3RWQV/Qe0OHiZDA/rBdhzZ0+DHU+nyKBp/NfrJQQjEQHlEVUtaNqC
R21CebRfSZWd3SYnNhbnm85qLXNkYaMrfhtkm/6uZGXtzi7diYnF/daS9dByk8mzkpZGDQBF7VaO
ZvlTWqbEzCENnzQXdagBoHUIgfW4cv29QMRfLx/lIJAIoBCAKDgQiryeSD9p58GvJZZv0NGwgcAt
QAUvg10WuR4tmAnM5rlBg9SgYczw+775BN5Xmb0mGyD/mbu6NgVGypGfk0FNgDL3YYk+fV1OruQE
Pam3IBhHghDdpK8SuR8HvGohzaBtnEH9LQvCLtrXyLImDgDEMNU0V9IbWtfdhrA+hgM17Ki2e2oU
CYwT7CxoFELUFTZ66cWypIKyhHwC5mOlPwLWLQZ5G8+2NV2rnLmq8eimm1t559RDrlS7cEhmBO2t
eh4VA+Rka8c0UPRqjh4MhDGaOcBzpWoDcrezM/GvVtFjXt2Ad60aGh58JF2NAS353Q8gPd30eegJ
bh3EV3S7tTZWmFhGA5ZPnuzPM61/wISCzERAFTGOWoLWrgDnDRdV4FtFHyBEEDmAGHx7ou97A2gY
CcONZmgFqzBU0PNn7qgBC6UrGQXUijA9TgBN0bAoXXIpTAl9qVAoflAaqRDMNKoxq5dmqZX2rcV7
ovsKzyo6kmNSydR4LDszyxs7nifrq5/MlQydAeD1D9kUJbRmpIFQGTftcs4Q0BVvxU6CuJLjrDtx
xwhU+mG+AE4c5GNX6Cqoh9FSkvq3sqtiJB/qsrpNC3MwDlUaaebGnoRutF37s7PRCqiOt2yoqv6k
hb1ZfogtM4q/R1AqK+BYETb2KtB8CI819PdCpJtVPx1EIdSfdDPl+m8gXXtQ5ABlUU+bbKDes9w5
ids0tjx8lENzMOkWRD/jvuvGSr9qbLjYr5tijHlfl+YsuNLrLIcOqYWlyPxOfn8Mj0E++sZhGuSy
ehomy0IWVQnkrIXMtAj99jIyVOe5CAbrZ+tIgKzpg5Kzq7yI5ukmhgd/vAkSI6OnK5AceAUy+kkv
2sFvdPCVeZlYiJvVdj6jW4OCL0opNhqnO02ZM/OG/hyAcJOhTUPuZlIMg0WSF3mK/mpiy9El/KTE
YK7ulGpDdsCEg2onafFsfNVilFmLTeQPtrY1taHvH+kUoKUubK2puCf0bIs9ajravlShpYZTAOAa
yT5aDrcoBYwmmFbYKGhELFV0GTTDj9GDgLqq/KwgRROBtg+jR62bnLvBRqPAns082fvdwEsD5miu
y5vCGoPxoh7qGSFbU0Koayy1CXmKJtRtw9PMqskniKfYid2mTTMV1YjeEQJaupNluygzI9Nt5gZC
FD3uLPvQAr4LbvOKhl7kyyw52KEVC/oVDgpn7IJLHWaimSpCGhYG9DalWf9mgqoOQOGhkZgRKjhs
z/u41hXphyxVRYwucJcmXwojzgDfVjimb60zxv6XSfGDID7CQz6UzpWW9I3c7JUBd5Xcd3PKQ/9+
8K3UGK70DBGH8mFyEPpybvAZduKTrxkiuWOWIbSbIeFUw0bdZnNrVfpjS6OMMR9bUMD1Y1cWtKI/
VMUIvrWPQM1DAaRKdE+RdNL1dk9T6RSXF34+jRPJ7VkvvoPUt+CyktUCDgnBUSjLEOjQw9I8drrV
KpBEOICiN+oEktze+7kj1y18zl2tP8xNKUnpVg+S3gLz1ZuRWrS3aPqqvn8d5lVGdo0JtMJu5Ro7
m7k4vY4XL4LUgMqnf8lwfUOEuD42+/oTaCwKmvItubttuvU/rCXu1kKAReBBP8of1zOcW8SM25B/
adpuJbwRgcTyWS+anEAGmxQhloCzEGSXKYkMLLywWyBYomDbu9qFT2ujG5GbLr33LZ6NOk4MLvIx
GsQDCUlQHldTBeL5h+M/vW/gbF3jdEiL8Dcr7R71PhEvXpRHEMzb8VBu26eYAaF/sbI13gyH+ELX
0S6zeMPTubUIohDpAu+UOATC0B2bFQzW2cr76O14hAnQJjqU2KLGuAiiuon0DpBrsUQgCaydcigv
oyM9QFf4hlXo31vcwMLcYq9DWWFkmjDXbAdoQl1yWck22/euEbqt7eHn3PzHajHqzQt4YXWx22F2
bdSkwWp+NTwB/kd4AxqX++y+/Qo/97Gs3G0LQxF+BvWsdWTem2MgzENqwQucWN9evgFlujfLobbF
HOdXwYeeEw6x2kH+PG+r3Xp4/zYts7C32DbyBLGDWmEPBrmA5z2UR+RB4XTM3PwD79zVUssbb/Ji
0NQUuorO1BpNmoWJ1pjfxCmvuBc2DizgaI2/f/bOngaQawQNlDTflLqkthyCXDQVlMZI30HG3XX/
voW3qfiXgfzTxPLlmU0FIYI4cNXP6WcqXcvzVs68/qiQbG08XaMJyTPyfa1dCA/2F1KCC/uL12hd
aEYVR9jvIHb264shXHlxnptDw4JPw6aHSpZfoC4naZdhpg+qjHixDAZdUWV9gfzTyhyqS6fPGE5N
LHxwPwVa68SYQFbhqG/ng38FEmkbH2Bv360mt9YGtPDHypSiVRVgTWAkZvsA388dDSOPzmfkd8J4
I0Dclptcja6/8WGt+ICqZwVpOPWiy9U09srQl+9B0myw0tHrvSGRfDcfg4v0UlzgCld4tFu7woWr
fHW5vp7nJU5Q4dWolBnG+ig61v7XJP6uNVcI76wcu7fwp4UhMeqTPdMHaN4FPqSgKE8+BaNXonLy
/XdE87QzLC+2vfzD8Pj8J+oCwjG/GaNNYoQEmv4WIT800ALTUiiui+7J3FNb3pXgboa9/Vu3G2hx
9egFuRe4r/c38dlddWJ3MeTcUaHw87GrIr1lT3f0jr1vYG1g4so4mVOzDMoyyOmzCcZnrfmthN/R
kDS3KmGlUi/ft/WS6H9vFsVoT4wVXRmbOVQLLKD0rb8bYfOGC2ejGx7MwrQnjQfTs8EV0dW30VCr
g+zMGw79R3XejdWu/Lh2Tt4kbsSGIvmjkF6wtTcxR1OJR52Y3bAxP8nVVVHbkPVeqbLiWQHJkUje
t/8+APrFKOEUneQqpOQLR+HImaQaHUYrsz7anXxDIrPevD/Tb7cNFVQa/vn7dVtXlxUXvfUtGcpP
EGgmhFwylFrR5/ctnLnbX5tYBFABKixNJkykV/SqlD3hU7A1PeViQGfArd31TP3aoBbBUzezeyxa
lzdBq9I00gSydZ8iAbJbGdlZOyZwJQtmIPVtmaI1CYKhFd8geRc3R4dmM7w3wmdu/CSZxEpALLdr
GI1zkYulWOIytAD2LcNf+uKjNuzwbVJJs3NNh4aWe5P/dWVs5yLAUzOLVUN7sOxDqAc3lgK18nba
djfdPruGwwiq12xX7KLVt8PZyN4iQ2EBLjhTedAsve/BdYqbsduG38krXrQbiISf5us/Ye3t6hm8
8n5ZEz8/8TGx3NMKKWOtgZVmU9OZ6oqS0uhy3wL3eSRa2q92ApzzoqdGF4+Xig7vwmww2nr1lU/q
5+tIbG1dFtewB11M0aaWwQ6mP+rrtXrLmXP4eryLFXV4mIFreBlvhyD5tiKkHy+ILY7QmHuBt3Yj
nfOZFhlo+uiUMwUerfODKHWwR4bsmG17Xp3J3Tpo6i3oHTd5amd583WwqlbQ6lMPMffWZ0ffOp3L
jUE7kz9CngbuwPTgM4vc/oP/ec730CxbT/rn4i6/CLxuxaG+XWCT5Dr9ceJ9qljmIh6Wxr4OVR3f
I0P+JAOzHzW6ief7XD2W/uH9Q/p2B2MLGgrT1IBq6csOGcNJWxlHgZ8jUYWoSZJtQtPvVyKLMxvn
tZlFeKzTOBUUBmag4ciekYK4VC6dLa0M1AO2mYf/3v/fxrW4+PR4dEAHiDmEdCECq2ii+vK+CbHZ
XwcYp2NCCev14YdAQ0AoxNSR1EYfBA70wI0vR6hk3jf0tmAGevzXIrEnXluygzrUCmHJT7cGlOZe
chMdonvaF81tQXf3rjqKQi4M1Suz+BK7vzfGxcFQJBnywYiLF5lWbxi9woT+mdOIRtIT1BL6xgH5
ALeaQNXu/A10E+qntY84O3xackQ2weS+WuJxSMNDE6JwRxq37dH6Jiggt9GF5H5zrhXXDLkiRRrq
r5xCcq7iXoY9iP96PenonJHzLbFaq/HOnn4LyVT3H3u44KH1en+B397HhDcnphZuVc3iShuh891I
dDeRuHWVYKflH/9vRoTXObmr0iYerFLDSBx/zK3rKPwwGw/vmzjnTMDFEAjSB2mRAX1tQsnLoUkM
TFidkn0RFGa7SM7UNeig+GuWm9JSSIXALAXx9LIY73dOmFFIEZml8kh9YLgRDQkQqMGgsEGIaf1J
dnaBfllcZkjqAVUTyP2JP3lF29KPDC2zqFqZvXP+xGLawPpAS/WmMbrMES0BE8YCJeFvipG5UjpQ
6UBQNFh73L5BnuFQILgjy8qDhDLuwjtGud0biGliCqRys8/2yl7alxfrYfTbNP+LJc22aVen53uZ
DO/qSVJz+PI38n7e5Xf9AzyfSJTfWK59K5P5nDsvuF3LIJ+9bsC9/NPq4rpR+iyquF7FDimeE9tr
7mlbQtOKxzNstN/tdpPvi5WbdHWoi0mNlQqibDHUwYWk3/6pfiQBuf2mPzj39fP0kHjOsVlLO509
cb8Gai7uIHRmG4GC41F5JCCzog3qpjvb67z0Ofiu4Rkl79/Go4kVPXmxLGLezHCGOZA55LS0I/P4
TTJG9303cvYgnFhYeN4UxO5YCTfCIXkeDdj+5TvTDN0pXct8iuvrjSc5sbRwvE3fUNScsSTa19FU
4lUJW9q1s0+3w0E7/t+GtXDAFNCrUNMxlhOOROW41epPJlpR9O2vTOD5G/NkXIv9XweFSVIFU7W+
RYsmvhuuxwNUT/RHVG5EWnD+qbmQoEGRtRIUnfWUcCY5UL7hoZex6xyXlq+mbMhIofWgu2zlvdmv
5T/P7voTI4uoRI5S31EjjKQDREi885x+ZRhnSjZil/8ah7iDTm5LcxqqokxeDnN9NYK5p4ko38Ky
coh43lnJoXAO6/fM2Z0PlE2jt1TRoUB8bXVC5lFNXs6W7m/C5Fkavpvt5KKz+/5WPLdKYGMht6KD
xnyTAACk0pkpsjEbWU6ReighiAtUHwXDKVyZyHNL5egmWXddJt42F2cZIRK11yIswU7j+TlqR+OK
BUEZ+eYQn5pYHOLW7ie1JQO9sa/LY3PQbg1kQTjLMPsgnbvxYW/e+Mf0Qdqiq5ZuaBPa1ddIzRfe
+5O6NtTF+e4HC1nxiu8QEhYbxNR2PTipldGeX7lf87k42UNQWIUmVq4CQWqOhxGubhvNk/eHctaB
OLwGNSp3MNcsMc7y3GWTAmpo036ed3CTbZWD6GKC43JbHC9EP1vgGSvzt2pUTPDJmcskG00HEBkb
SkGTy7v7qkZ3eZftdd7e0GwVj8Lwehrn/ML9GuxijypShzBjiF2EJDcDMs9+uXJPi6Vf3jOn07nY
op2kdabp05sUzxrSNIjRpHtDGx5NiG9ks1cui1hVrN3KIopn4XtWFxtS0cqp1IR8LFTxoijlHx00
nF3jIt/me2ktpjznu07HuNiZXUU7DRg8xgiromd9lhCYvhPdwvUn6QnIMTou9Q1Exp5xtzJO9dw4
DYhm2afg9pZJ7rJH3isLmV39fvR0QM7z12gPKMvNfpNXb/GzBxAKAGhtdagqlo1Daho3cEJztfqW
cqnIQb3RB+Uq1yEQWhnWWb92YmmxacAKwZ0Iozt+TXZnz6D5Hp5Nt96GhwjKj7VL9WzQDPkUcHEm
EWjnIssQKU1jxjUL2NDyvNHbq+lJ9BJFe+NetQ6m6v2FTiIChFOTYmVPTjykp9AMCJNUoCE3DNv7
FM2F9+fxbA7j1MjiKpe6pogt4ZeRduj2YeY2zzXTd9175SNQgS2kohtf2s0yzNuXyC7+iTzm6twu
XJsStn2TiYFCtPdUfAAOuoW+/Fg+078H2dTqWp51aSdruXBp4TwpQ/37WtJTpHLnMVDBlZE+FwiF
/eWSCb0vNvgyIBH0XLxeTAsU0hhn7FdJJ+Wu3Jj24/sreXZQJwYWB6Js7HFQRUaGSyvfBNOEal9g
rxy7NSMLpxmEZh46CUbgvii2mhHBca8UP94fydvWbdp5RCnQMniBUw1c7El9ToypFlaSUJ+/91V8
Z88QscdqcTkO9nwNtT8qlYO576f+GJpy8nVKuma78hViRRYXxKuvEHNxcvyUJnUgqeQr9P1EEjZ1
1Z+8TF4OxMTDIdvBMPwn8B7nXsrY1cF3oWMMmd3C0yjoZs8BbMIbdI7c7Bk2o+lmoJV2a91Unv65
jqBvyX+sPVz/xaTjswmwbQNG8NfDTYOY6FPI9+j76tm59I8twSANOAJ/tZq0POO9Kd3C0qfxSgVs
tthHDmrUHSC335+WbXvoZkIZyQWBseuLPeH9nyCLWbO5uIJ7Q2sKXYQZAmcWADaUXWwCPhw8tEt4
zMiHtVLi+bU8GediUos6B7kkvdh0bsHFk+Xx0D8nYhufatsTrma9LrRmdZn3qJLJyGthtfb8e0iB
Ew9x3mj7+1gN+bbfTwffHVeeTf/CrK0baLJyfJdNZT4KjrmWsYOSnyU8VdVNdkguxoPjmg8q8t5H
ZEU8YyVtsGp0cUpbQy00VRiNj9o355ueb02qjNZWuh5/0okgXYjBrh2WM25QlUnk0kamcViW73jY
fSszE0YzU9qjBdw2wUp4umZhcfcPTWWmPszAm8pGzye/U2Tfe9+/nYlIX41h4WTjuEBtSzxiJBoF
+vCmk8Yt0iG5sgI1Ob9CJ5O1WCFjUiooCDAkiDiSD/Fv1QWKsl4FukShQ78CVr7K0HYuQwGSBBZR
gHuiIWdx3cb+FIM34wg4D6T+4Oq6oaTmJsHW2GscOr3Bc2srofbZNTuxubiBTS3Gf0bY1DLQ56Hh
NtLj+2t2BnfFzeiA+rVUWydFsfAnEhTyWi9a0+Kj/CRoVHRi0OAiuS63dGbeBb/ZO6rq16sR07nN
woE2HVk0pb1JXAXd4KfxPIiXp6Lx+Awuh33zI/oYueFN9Vjdqlf9PtmtgXTPTagKNaFGxgejy3e2
kql19HscUIGYaxS6Z1Y25zkLoEsUqK4EC89LZHpyxxdp0wROScOVOftXaakf1ClYCZnORbcqyTKZ
pjCaTuUllazmtOhkRCBhs6eIF9i22QviTyTs1Bf/v15WODuoXwaXFUFetrS9CYO9/1VDgkGJ/8qs
0eDm2IpBkmyJGLXDYgy6HANxmrkz4qWNOq74v38xa79sLG9ryexxG9iYLmjnyrhE3BDwSAtf+B6+
dlL3a3CKc/Ee/T+OpiuarFrLCN2hSQCWXSwCXXbl8dHoP9rm88oBXjOy8BFSa1moYmLE6jYjVPz5
VkcV9n6+pKnIsxB0R8bpErDIbjV/dHZXnAxvEXIRyup5JgDvzU9lR86Wx96u35TbQkAmy5v5Orxf
uybPuv7TKV0sYjepEPHXwuaWLrzgMCSbOt9on+yjts+fg2Gjf63hzFzvbxfX4zJ2PzW88JONUuRm
JNZSv6+emxvA9TGU35uQpHgOz09Ez9EG5Pa86W5DVBA2BQQy4511t1ZrW1luZ1GBUuIQdSvxHen4
YFZX/ng3/ZUkMtwBukZtlHZyZflakkq7alsJHyZVgZuTyupW3f/5vfPLhPj5iZtEKMdOy0BM515C
cxRNhJf8sf2QNrv8RtsmD76r/rvdwjwCT4e1uMHDEC3lSQh3tIX6HSXpY5/X+/dP4/nV+TWsxWEM
fVUaAouZa836ENbNI51oX2I1275v5mwwcjqUxdEr7VjqZjF908WUwmOCTvQm3yEOIS7tfl/cAWO8
WDt86vkz8Gt0i8MnUaDJQFEDWL6n4tp77XF85NlT+hud5ld0Ga6QwOAmmj7XNJ04exgPNNubP66n
kFcnYHEcayeHE8fnU7SHnpeAuhfUoI7b7NJnq3yhWfgTRsX43vgABwojYkD4vpfPESmx9GycKOOb
X8Co8ozuH43PcNXuRbXb1e7nAY5o7YnG1ls6+VfeJWe31onxxYlJsnBWUhoqNrrmHDstcJ0x2RrZ
WnnnnBkboKrtGAiNGcv4JZXtzs5kdha8fi6CErL6Hdm/tQjm9fEXmAsFBDPcJNTcSEgsg2nVmcuU
ZlSD92R5rG7mIwwlcO3qtHDIj/blegSzuP3fWlyczLL247oMTBQqPfs+aDbRYabEAv1B6EGUDiJu
7fJ/yar82i3Coor3tMlcU4gCEb7IuvQlMh3VAE3x4NL0Roo3D70WLD4SkaQJ+G8EsjzL9R+j47SL
7ni8g6Up92un9szIX3+HONUnrrZoOieNZAOevmfLvy0hFI49ZztfzLA/QL0PuNJ73zu93kJi4CIo
gK9HBcelgql8bVBu6jYuZsuG6wuZFilyawmhDW0NMLbAHr/YURQb2iH+gWJiuVXR+apRGulM7hBt
h8Yb+/U3Yzt4VK06uoCccm3Xig9/vaJk6xV4nEANUWF9ofk4mcmwKdB21hGsEjQr2iX6nJvsaO7i
i9Vs1pkpxMsIQA26fmhPLJ7Sc9bZZigjhaJ8G3hsksvyWDQ3RtfmyrkXTe7gD8OPsrx9f+nOzekr
wwsvM8U6KtJyWtCIv+nHy5amtPag3Wvytcwpyf/NHpiXNYRMBsJ42HrpELUXxzKZyxwpGOx1g+pa
8XXLcP/CkOhuBXcFrPnta6mxCjnWEr/8A3SSbaNtsg/2gk5X/rq2covqx8uARJSh0oDJpsTe682v
K2pLqV8uqX7E34NgA1YcSkrnBpGdFO8WPimolQGghODCm+Faa1cpxd8eeHBmLCKCkDob1Vw+6a2k
SgAfdhKY/B4SddHgMB6ifSekIfbhxRrOZnEXM2RTxRw7FVClEKcUm/nkWNQ55ABag6Ozr+39/zJQ
drv0hgCdbbpONvXm9sAgh8IxyMSIluWFwbmt0nrk+t/ofbtRYCvxk+uVTfPmqFPy1yHMkVlFgQxZ
HEDq/nYy0+YNxdHsyYWab6ggOJtWRqxQ42xkVVZtQkl2EUnbx6O+smnfXh4mSjW6CneXqqEYs4R2
tlraj85UVbxz6MCZvdxLRh6slZt8lD9GW+uD+YA6nDvlm+jB3/Yj1CXumh9fbiQaLWAU5UNsLmpe
r8Yi3gtkPepNzSBf/1n5VtMQkO158lgfpWtpnwLEl9cyGwsWMdFl8driIqwzVLOWzVxI/Ln+fR1C
+i7XG+db8gG4d+8poRfNEKsal5Uruekn+Zgc6aaJwj0c9G1yqD/0zyTAV2HZC/4m8VksgWnzP1FA
0pbZ2RDOGzVGOFKUaj1WxOu5RWloO+pe8kP3gDnWHOnk1rkzs83qPScChZNrR9yinGi46MBiC2q1
xXafBB2Ijrr3JnkCBw4UO9jLn0XOcT1oEfN7agoPCQoFGjMOlgXZ3sJUFjfUMStd5YYLDg3iLsNO
361PqPDq75lZeH0jyyrJ6DWeB6WNVKdBKQx5PUCcjn6s0zbdvn+al6dJXQ5r8Vwa81hK85hthdh8
c9nupi3pH/zyPn9AOd6kIF1dhRGhe3rgkruuPknH1VV8XSyi6LaY2sVhMpIykayGqW22pJ+sXbV3
wBZMuElRs/kTGYvltnkxiLgHBTjYGYkmXrtlLYHLH58NWt+z6PMGvnSRAbhMFTdt3OA6PwSP8w3w
lGnDRXjwkaPSNlW7WZNJWqRs/hj4yXcsQorciFsAAXxHs1V2uLC9z+H28ktjP3nVTnPbveMla+Cw
RTvqW6uLnVwm9Yigggoi99D9bI/9g/NZvzC+we9CxdX60H9qN+02+G3kwaw/VMf4AEg5+Aw0YGXv
LW/H39edhxTC54h+gct+vQxjQDw8t+z1fkdLR3rQuIwTdzQ2sKran/v7xPNvoq8rG16M7s0BQ5jK
VDREZd5oU0UpCrJkj8Wc23ud9k3nptshP3gErPPCvTF4IvZPdiKiay66rezV7nrG4PWD+WUR6J4h
RU2OH4HopcyLnhWTUam2umk7hXx7HhW3RYECqdXfITobX3TITHq53n57f/hnRo9ZeOfw3BrF/sWU
z/B2Id/EUTNKJ7pCNVO/tIu+2um+1j+8b2oZMIvlfWVrcWOFelMjLGsKjxl+1yFq4VkniID/HFfL
+Qn958iEnPhpqNUaDnxdCTfy2KCwnUIT0W9168tMyrXS7U3sNCsJrTcxwGJ8+uIV2wT0y/ZEKowv
NqH5SHfoNGyT5hj5G9kT8MDV3KD6dvPSIGeJPiACR80UPz+JJ/U2amBvYZA8nKHFgEopc9vNiMpM
dzsdwpURnrmLXllbuMmp63U/7BlgXthu5GtEc/HFgK5Uaq9A9s5ty9NxLRwhfFdqlXSMS82lS5B7
ny2TfDG6wmtlc3GdLU7/qyGJDzmZQMmG1bavMaTAZT48514oBEQAX8x4u3Lb08MtxC7WZvJNmCT2
yukAF9d6j4hMiVym8Dqxfyu4nEWWY1C8IN31/nZ2FZy9dYR1pKs39+o6NcbiYfByGE8/YHHPdzFF
P3hdxJUXPio0o9AxcR9sSxJL0266skHYbNdefGc9wKnRhbexoqapBnSV2K6jZ0FkC/Bzup3ZrvP4
J/pB1LUNu/A4EQrzI2xK4C9sN5G29eeyc5UG3r7N/JjcOKlrQ2GR70RNomPUXu24BrWJ+VqdduHz
SPvnn6iOr2y5Jamxnxhj4VdMQuuJSz7aDgP4ovagw+9Lce1gHbVN7obXq49PcTzf2evWwj8h90xv
2szxHdx5l90ID9zsqqtxKzIk62RZa6u9lEqy50AqIzAim1Ydt7MB9rY81tE+Vz4Z1pOmte6oa3sz
lbZS87EOp8P7183ZaaYDD7UHsOJvcOK+FsPkF2Ndnm9V/4dRGZvEB/cQG26W/iE0+y91EM+dJp06
M50ZKgpcywSmPzVjZUqzuomlL3kEVXq+lps55xF5byB5B5zYfJOp4PP7TA8IU+D/vs/j/nYomk9z
FD+9P2tnXjWQjuGbNCid8FGLExrpQoBZJwSLkp+z+n3M4bps6CEefia+8qWo/Sfmes0JnzumpA+A
aKOZIrJ4r51w1yiRAT2q2JjRTZB7NWLOT7+n8aAJ0lxL2maPUIiu49LOrZtBysB+QRUDvnttWR+C
dnbgP91YdQVnZOK1vbmSH1kzIX5+csP0XZYaWUJ0bSbps6SoHxLaWd5ftLO3yekwFhNIr1AyW9bL
BPoZT4coPma88UlDhDtQIs4DpNpg7YxpK97CIp+28gHnXMvpByyuM7uN9LRV+AB9P1NYh2QK9nJP
LTb+58AVeIG12u65031qcHF9pUoYTWrDwgGFsMmYKzeNIV3rzXyEInSfFqsX9toIFwejr7WhjGoM
9p/JsyRPQtRI6OvZ9UFxC4oia3N69vIyFOSLFLrLRebw9cbpOnWA4ZONI6BbXUUDpfxlbLdpdVs3
cGleqUCqSDPpXnZUyK1tlf4rByVqDz15ngYhTEjZaEr5i3N/8mGLQwMpqhoPsC9v6rnZFxEgl9FI
t7JdXfeW+tEY1yj6z671ib3FCXLmDO5gBdcHpfx+bFACyFKfihAePVdQOkyb7+9vZ7GWy4sSTwQ/
Jj1ohCOLsGGokjSuCta6TcqHwCyuwpCUUhurh8Gw9ukIkYlTdNv3jZ5z8L8rT1MNMqCvfr3cvZ90
el9QBw7DPtqhoh7QXT3d+Xr99a8YgpOeN6+skh9+bSgM8hi8/0AU32n3gVIcHavfj3l/fN/MWadu
/zKzcAlRM0NhOzOeSb3PJp7OQ70JoUIesw/vGzo3cQLyapB4FdWtxUMvNspYmgwMZQGaX/q1Autx
Oa9WtMQuW26KUzOL6MlMWqmvRsyI46h4pJe/hIlro+ckgJTFrlsnjlwzufAA1hAnSjSJkTW5p8v+
x3aQV3t5zq3T6bgWp7lsqdL38FOKl8ij7ta3My9mpJwEHFzbxoELwwt9J2sO/FyyR/R3kumhQvi2
j6+e8zqCvVzY9fftnf4jNQFFQWPDHTXInqzy7Fo1enawJ0YXroTe7Qoyxhejyg5W5izY1eoNLNrR
VqykCvM1z4JjPKHRvfr6OefHTke8OHgTbahwsWNctHSXd9ONnF6m34T8n7HP7pTnkbT9x+JBpc61
/wtH5GTYi7Mo+e3Q6PB4bIoiPShh7BVNs4esf6WX8Ox+PTGzuJTNmLxxm7OVAgPWKV3aGfpaoL26
bRb3cOv3lTRWTOLgFs9t54rce3ZdXip7cxNDJokW5hq31FkHczKshWduTEpZ9YTJsA6u1Wbm1gGw
V6xlf8/uTZUAH58s+kAWswfhvWKNPWbyrPvS2MbGGPIHCKg2vTO57++Hswt1YmoxiYOZRGlEx9Im
HqSdBCzKUf9gBvrPV0+i5r//i19/K8qpjoKwXfzyv6+jb3XRFD/b/xJ/7J+/7fUf+u/b8kf+0NY/
frTXz+Xyd776g/z9f9j3ntvnV7/Y5m3UTvfdj3r68KPp0vbFSPCjEL/zz/7wP368/C2PU/njH3/7
VnR5K/62ICryv/3xo+P3f/xN5Ej/8/Sv/+NnN88Zf2zT1V3+/f/9z/JP/HhuWv6s/HeYrASZlcxh
57JiZYYf4ieq83dZRtUayLzsWKYhwj00FNrwH3+T1L8DEeEdS0ocf4mkO1ujKbqXn+l/102w0w7K
LyDTyR5bf/vfb7v7/fr6fVWYij9+/R95l90RlrUN37MoBpB5BpBCxAm6nZw3InQLDxnXXSTJWvk0
8T68d+okoGSn+7ejr5TTptJ6TYIEJrI++2jO7BGmKC6rIc88wAQwkPZdf5tMEu2tthzXIJP9/Js1
tOEXQyutDF2QTtvykrU9pyyJPaSg2CLb0B37UapdWuiCY1ZImavmfXKllL51ibhDCYebNjaf+iHR
ttOYodTYZTZq6/JsI1QR9NMHra3Dw6xXyQcnrutv/J9xDLO+2RppYFwO/ZhYblrU0XYcmwE4qJ2V
H9FUj6VNoSAS6vbGNzlSNp0T7ctB98Kyii8DvyjvkzmtD06cG9dZ0fnPI/ewW9Vz/aR2tIZ4fZoD
1QkTWd0HapdDvFZbdKVCzn9wZsl/KByHrJrfUpru6+QiSSmrqegweF0/ITfiqL0jb/yiUq77spIR
FUnLJDlC6TzSU2sq9J01xeAf1LJ1rhRZsj7RiRfu7DifpY3t5ya6zV0UfEtnq9hmWWDRwqxShaaX
WpavtDIcP5l11OwDJ60/9hZKbjH6xR5y9sozOg3NU5tC0CujYnJvpwGtE62f0lvX6epeNv2CPkbk
Um+HutNyINmt8sWfZnvrT/nEpKAtYrsj1X4i8bTrnu228y9zWgoJ05Wsua7jCCiTbXYK0icOpIOF
IpPBzUxUvKJeTy86ffY/S0qeHDXbGTa5g23NkFq3DuL8slY6/z6wrG4bK4HmOZIR7MJq9DdTJM9f
IruRPkaR1B5mCuv93F2aRlf8RCQjuyhaNdjJRZs/lYx2N03Q5FVGo221STMvy2pqj4HadLd5K2sf
HC2jH2wOwr1kOQWNaGbT3reSVnrJIPmX6B2FnhKE+rDtOReZB/uL85DrBW/cOAq+VIoVWa6WaYO8
KUOdMpXWcvA3yhzOR3+Ia49KuLYffXm+1uSRVvM6taT7QWkNYtQx7J4qR460nVo3JFl8hFKmTaNB
dbeZoKY4JJBhulHtgG0IpWrezwUh6Cap7RKWoMiPQXM3WmLujMYOn5LKqFHYDSXrUtLn/FNbW/X3
su2McNcmxeBWVmN8yeWwsDw5nStxm0njZ3Ou5R3PKf22p+LawfIZ+wcpS3L0T9Ko2tSZbv1/6r6s
SVpdSfIXcQ2B2F6TndyqsvZ6kdW3sQiQAAGCX9+edXr6nL4zYzb9OC9VuS8kCkV4eLgXPhGbPgx8
Gc90KaEx7Ao9HHyfb2ln8P2o7LJ8tNayglnTqF6xFh4Ec0qQeHo6PgRk9J5JXYrnxZPeO63VdHEr
YC1rw+xoq0sntldtPFkDlWe/t/cH/DT7EU1vM6GjbD98KuofK3xXnhXZ9p+wSxrTHg4w76pmVYLS
zI7cfYa0UNebN79e/DdsZ9tn5QlxAvlIPu4ogg7L5A0p0bodIkMJYL/wtVMvGgMi0aI4QZBRTYpx
LPOCmnAo3Io6fxzhQWlcy+HLrSXJLTaZGIUx3edpHcjXMqv9ASFlOdPdWxI4pMzg8ZElsTtFEjmP
0+u8k/4zgL5COAyrAQJ+J2S++Qb8j5x++wH7ivpxdquhPShD96lL5/qjNrfpkZWsupbVMpWHDUXW
4+B1RrYYg06dspouwq/6WGhJrtWowA0we7SmQUct7gSdT5eNXji1la4PXkm3uLdN50C8HSY7le4L
v2zal32RfjHOg32YYVh8mFxinZQ9TcWy9ndsPpgzC93KcG1menTNBTjxzvVVw5NmuzsrM5yZK4UM
7OS4T11NIQDpyMq+0UBTEgfdsvC8lAQUzmkeJOROVsmGdCmtxkj6yvbg47hzVT4LinCZ+moXV0UI
X7qDNEY2JziEcjwrvcz6sDdwhukWLuMKVkyZbVTdXyDd/yhb+f8tDwmQh/7f85B0/lK/u6/265+J
yP0pfyUihu//C9s8+t4gotG7HtJ/ZSJGYP0LPy3MieBRCJtkzE79VypCvH+BngC/R9QqINkAs/2v
TITY/wKOiseD/ETJXR78f5KIWCgC/1vBje4Y0iB8jrtY033a7t9Hgvja8cXeYdVDB13HvSTDYTDB
sKzWmxH86VgHd2sQOrLOQO+qg/H15Le50fQvqxR+jg7LpSnnq+uOl/qzN4I6V8F+Ze1FMy8TW3cy
ePcDsxVPvtGLw4CFt1xZ6b/1pLEODCy2jsNGpO8vDYcpvPBUGaOOqqKZ6LAyl/IA/WA/9rRdCIhD
QmoD9H19ZPy1La3fbUfOm8WSaqZxV8GiS+h6OSytHcJapgnhENYeql7fWyAvZSmytsQLBjW8QUe0
WEN7cdK2F8/u5jzs5KmBrCCIutN6uHMngPXtv3qpM6N8oW7/U6zuJ4d7UgSVbgsyl3DNCS3Fbr6E
wrhQzXBYOxDAyuk4uCtGgeQKIyWYD5WW+LHV0MOHNijTQRf5dLs5shMHEAKgsjF4B+oNdejYTjSX
tohJuU2JbxvHQc+/Z3fOmVQI4A7JBp/+MvoJWRb2k8PYOLdNc2grDx+1WN5YU5WHIdhu8wanrcm+
BH3lXGnfsIJA5WuvYf9RLeYfeCkeyzrAnNlqPtOLoRQ0YVCpHMjs/5qxS3rDdtBNtea+EucemYbf
uvo4j69k9bPO5BA7cXEAhqZtIuaXKioXpHVyt4eHwWlV2PgZjNa8PwSyma2nYnfWPJ2MVmREwQ1P
upxE84C5X9/8gEg7LJ8nakSzhd2zb/0haqYem6kkY0iCVeVoHleh2aMxLU/uZhuhbPTRWCGKXduQ
fgQJkYNKZCApeqnWaY0E6+mhs7bzfVI1Qiv0XT0vPiYGJhK8Q5hsjyp3edNLCbOsPWrqrjss3YQq
GgPzK/Jw1oZNo3IXErwpG7RM1k7ealNeHHTYbJKu/S/qh8G8HvQK37mqR8JQVSd4R8ZMjskKI4ts
HZJpN9He9ppPAh+WyF3WE/zn8ootE/qfzonTDTxCbT/NTg3GRAcjloaMF937VxsmCkZEJhHJbYLt
k11M1InvKt0DuMiOvXeH3QchUXfVpTSVE+3J8OowZLbCwKCiKi0oOOh9Dkca9QySgMJUPKzt4Fc3
omwfqxubm1wNjBQ2k2lF6zEeSPNhssY/DGCujoI/DG59eXLc+jQ7YwO2jJ/6ro0kkOqMKdIXVBrJ
zMwnH6Q/Sx3ZqD7Krj4vdBxD2PaYxYDJ+H7AU4lxrX2UG45SeQOrPHeSTsKbBXulzaGBUlbQdG9u
tUKihZcCCjbXdSab8YNVewVXMHo2qoGk1qagDSH3t06qqMLJGwX1wbAtlbklWUJhylsHQYvQHf05
tMepeRyxL4ZLS+GKVzvHsam20EXCdHStpU1Wo/EOzQQZ8np1m4M2uhUnHdYVfLEaECI8ne3Iz6jD
bVjgaXY6c7V8kV08Ta3OPRP9bK/72co9dZ1FZpZXF762fy1oeuJUV4eNwzLLt8v+GNRzbM3B177B
mazntM4J7NQPtPF1bI16SUsikdeyJqzUNlx920yhlyYhPM1YNI3enDUd9u55u7pl+crcAB0HLLbI
bSSLAkbWxAzmeJjWpNyqm+MYIrRnA94YNi1GDrIuSiURbl15EoG9xAxmaKlNt7xuMN7RtspHVcB/
b9r/iThUH/wS2XiPTAFSzWSOYE9tY4XOt8bhOtJt5UfcmGOK5BecRYih7gxBbpU9gG6zqO/mawL6
JRBIOqvJ5GenIsulqo2YuHR9lDXyGpjbL/mM/SjjmwRlmDEb+npIzhDOZ8r0xzJ2JJRlaTxIk9vp
Juse4xTl09wE+7nthA2xavdmwPrvFeAmgq4hf6tVJ7Vl4KyAVNxhneHMDGf34xgw/7B4GSvH5p2J
YDsKntGAg9+prelswIkPv0nNQk+59hHOdex5GMeIBNuhM3b6u/fIRbu9ezX5XaCkgmmo47T9G/ZJ
cJ5sk2d6bNtom1l0p77Fxp1OY2orRFsABDfpjicc5wyrEy5Is8VPLqyvQ2gB1bfSNjEY14MM0Thj
tpjjlqBBBW6zDaf4kqjgDYSq56nWwW+9elFgic9t9eWNVyOU9CZOT8bkQMcXTcHDalivzDHrU2d1
p3HnbSH9/rmWfyofJsPCaED9AGCvzVlFZmMdFyx1o0V2q2UQb/0EXH17RLJaHiwXobVuORzm1tTt
hkJ3HD6AKBtXYwsH89y7qCWZ6kPLAviwdkMf1ZWNvauKxIhjNKhBHgbiXOsueCphLeWMGDcsZ/t1
3vw9uqKgKiqjezS25TbBBzaC+DF6FnY5IqxhLBmDEYXkzhM4ANNR746fyKbjod1b9nEzqjKzvUqf
hh4/BNxZosbl/itH3IxVZ74NLmBX4qEuCUrsykR8ClSFh8kE2M42H83SoLRfLH/rMz3Y4B7N1ifd
7eC2VPxJEbVf4OX3ZfsoZHnA6ss+BVu2ldDhbaFDDJK9vz3BFuaV9N3DgnV+dgbbz1oO0i4NMF0Q
jCnMDMXBADBRaGOtk2ovL7VVnuS2qHOjxvPmbU0WbLBplb1oI7iJbyn2LBjKGN4IMwafhUvtr+ks
9mioWLqIys4H0b1quxnitsIZYrj6Y1xWpGvzjrgorzu1y4sVrCRznekLdqLdEZqA+8EntZmIEZFl
KPmzHaA2KqF5emmVJQ/jOC65Ku0dEImDPAIGq0djtn8akCZ9QCKGL1H1D663XfRe/9ld8gYH1Dmv
/TExFn85o5I7jtsG803Tqt9Hi0EgkPQK44COTKDZ3zxaCmMnjt71V7+hFDcXY31kAy9PBLsK4rxz
Gw2uziamCB/m+hXepLCJXkmFEd+Rn6oJG047lvURC/QZa2fKS1hVZWUzfCJrpCdRBnbm7+RX0DZ5
yblfqCbcPCJTIEvOgg0Wxzq0CRR+1s1gqbdVl56aX7WsLuMMMIFr/tyObjKRlh9gMvsADvp6IKw6
j0NXxy3dC6/GRAc8JVPqLKGq3WPASQrxAZwn0LapUCiO8sV0xqu0rYLYbZ8I7sV94CQNtPuDYApl
j5xK43Ov2jnLwQjBAv4hBhp7Lgtli4nRmUuMo3EQnmF6itTIv2rXutYV6JMN/dERrBoDslexuduR
tYDKaUmAe2K417NWB+7U+DSz6RniFhnfnahZSNZtuwrN7YLiInJlgAXsjZA+brAqJoG+thAf4J/D
7ZwMJWxozed6Fr9Xp9cHZQ9jOi/qkQ/bfLJWZ04DxV53WPaeXNadtOpVWlfPfsnX4/efQBC0BJma
weneGh7948bvi5WgK0OXFY//x8W/njXCEhXtGiv93+7598cLVuNdLLuei93/9X3vXzfJTv23F/7H
rd+PGrfGy2GrHYptmIrh/qcJqqn4vvp9ae/3f972bw+pq063ILLiKX8/7/sx36+wWyaysn97zt8v
+/9090rEkGBEyguRnHfFMtV9wXeBeAujlv6v63/f831b1YTGXrJ8JL4HcQpj6Iu/H/F96fu2uaVB
3vXhfTyLH6ygV3HgND+/3+H7j7CWesd+hLdx4TmFl4KjSYQUZz10lDX34s/6NcCkN+Y+OllqKUXh
OzNQJ8P6LNdS5su2/+dHnO+f4vulWOC+LQNQNGPD4hMr6Yqg00AN75eMmuESK52QCxuWAYZNiu8/
tA/qZF3Gt++36kbGQkZnG7YqeFNDLDgo989gtCX8XAwFx1M9yqKa+nvu4EmY4DpBLYtycEXxfen7
fgvqHe3h+8bv697srNnsY9u9P/gfL/F9/R+v8/f9YtoxNde0LB7cBbvTTGUx1xVEfsa1sPayTzdX
wdiC3w+A8km1h630vHAbgAit9590LA3c398P8/f170ujUS5RsLfTX4/5voMOCvAmonzUff8cVPgk
skHoPnSbtWSjG30fg+8/9f1o/H31+zDJ7mC1SqN/woFb3w/c95/v+/6++v0kWsv/vFfu953h+/r3
Pd8PbMgWhIxcmGtHrKxY3BraDTt7hi22A7tvHwJ8cGJoVvspUNPJ5d15HdiVkq86IFm/L6cBIDSc
r3MIkaTltGWoJTOToZThRoLOXNRjf936MzbwS7UuCAHkRuYpG3vxgA7Msa9fPQ5GtxmkniEKWZW5
pOKreTQN6zjWWwZhvdTFuA7AuUw5Y6KoSGEbkI7mmsArYuAJtMkSLqEda5rXkQ4A3P6U/Z9prxOw
/PLNsSIoK0VsXS+y9AGbtfcfMt2qORk4SUB4xA4LJ53gatlbhFGdhsbtCMW6DZbaKjZ0uh4YK+Nq
Lh+23nhX4/AB9t3jot8Z2t41Sl7e9id79pJeTCkAhqiHf4RLu6MI5DFzG3XUzfSgZiSC9phyk+Ze
1+BLoILp39aSFt48HVfbyXY2FYCQMkH9kzth0ktZGWvIT91tzzOjH2tdnfbxy551DjT9RCx+wYZ2
nbsdFYE+LhPF+vbyRtKD3a8xFPlP86YyslnZKDQSVZ3MihervpcEl2XBVmKEmvCbee9dTgJ5gHdj
u/+ydOLR79pYVkM2o348qHp5Qh585t1+vX8Bql8Vj4XbomsQnGbt5aJbf/OWPEH96GUMzGtfmw8W
s8KRowLj6MNX6oYu4bG37V+6LHNzKo8tn/G/v0p/Pst6Dl2FGR2PPMw+ug5VrtWQmivOydrBzxQr
gDHQauz8rIF7m3/Wi104qj21hsqhqJ1K2PWwocyWGWZvtio8JV/LWR/F3sSYFYkoqVPLh+Wdvgxu
c4T7cUY7N1RorA+BfmSWvHBzL4jfFrvRnwONd6f70X/zFU8FsoDe9QrDeavuJl6GFVOfnY3OSWCt
c0Tz4Im7Uy6ETDlDjVtuR1Q8581+MRae1b51VKX5MPD9OjdNrEsXX9aCMytJ+q+qXtNmc+LRdOIJ
VLhgj1yNH8acQqSNsJNGQ44Vs+OdHL8/j3Z76n0rd+f6zH3nKLznjW5XtEgObumlNgfcMNXvc1u9
aYxNwvH7oLY2RyvqyKlVSDGeBt9OfO+jN+wIaxCSrHRYD9zdCxhYn2YjhNfbcXGmzKPlTVhezudX
qn9Ym53Xkzp5dZlW2oJ8CoLPBGeHLSxtBlR+ejD7EjGz/ilq+7L02O58N1fshY9dbq4+lgFSTb0d
nTu6t6hitYFQ0KO5erdmnmPuLvnelJ/aWi4OXgHwQYFX/oCc4w0V9cHW64kBBUTyEvJqfzQmv+C0
uXidH6mmfFwGM5Gtn8kxXyg8arQTOwSygeijmNI/moN32yUtGliDw4C7UN74aPjV01zO2b72yLUy
CVTFlYhWfZkiQqEonR+qjV94v3551Z9dkSPYbI9EYHiJhzi0mYGTz93Lx2pePjAAfbS8NiKDEUll
4RXMV6D5H62lM7M2z3AoDUcfoB4RtxYUpKHaHkXjvAVd/9G0CgU/y5TY3syFp4Atw0WboVQiHz19
5H2ZtSYQOg3IEWq2vroaozhwaA957Gell1e/Uy+oGzI0e1Ne+0VPTp6F5q0vTmrdwCcsb0w5+QQs
hI4neCZm9opJrNbOubMXgUR0b+gzN9SD1SEn3U+a4RCb/YtEccCBwMC//MHAIRYWziSDPHhNkzKC
eQsJ7RWsN/jbZW0XnNFLfJzhRMyhkWDbTVQN/DJp9+ou3g3p6wMj/uvC2DOFvKtX9pnYVVYaJGMG
Oy/ceHY4P4ihOw8sSKlVRfsM0EMZOe+CWKKRxRh0Quyen8GEc2+eWWVCVYUw9MNQLQBGSV71sAbu
/YvbW9ne1tFcgdjCAEg6WYWU3wQTa9j1pcF5VhP/MrP63Kw8a30nXYP5IJz6vK7NcaPu1TD6F7tq
gIq3NPGso3AwOmbJqLrZw2u9DhHUlNHBdWLIFyTUKjPG2szcRdbbwanVH8a4ZGv3OLC9kBZs2Zcd
+5OZfJ/iNn/d6urayhEdpiWcMbngjbklZkQZjGsuTdQSBcXi7UxwFrBly80G3ezpg/nVc7178ebo
HEA6jJn6m6iX3BZmujpu5BhTrp6a1smaHhJgO+KmMMKuhDs09F7VcZ2eunk9wqvoNlT07LprKgKV
cbFBVccMlTMVpEVdvnSnti8TzuuCrn3cKPYOu+1f8JF/dyuvYFOfm1ofO6/FOS0RurvbXouXBogi
92lyp7H2bRpYx6F5Np203hnckx/9H974svLrwBLfCJ01duRpL+2YqM8hSLw1BZxmeRdqtpAAtq59
cHPaGcAuuYrZvfFAPA5T+1zrMhdrh5LEikhzsdcwsGVW0gpp/B1xXaoX6Ys3IVlIuipklXVy6r1w
fONobc3ZRzzZtnm6w8JnKpxQ9F7smV26GlXo7Db6zogIDLL4jsCZvIR1DSM8lnhUfvp7fy2HOiEt
JjA4IEQjsVydM2QTLHWUONWOE6u899x4KM/tPByoO9/At7wTifOJLoVr11eH3kAdDXd/iqTgcctp
SrUVr1YbVwbUVSedox7LXBOdBScaKJDLClFfdSeTPbQcc6y8qLWbi0XebKs8lF37QP2nYPR/N8GV
KudqTGZBTcgZQuRlkKEFMxLWvm/o/JuVeQg6zABUazR1ENyoAR1uCMB7uLqFZj22ACvv5+0sR1oM
q/yY2PCFqrmlhQa7wakhu5AObArR9UQM32KMBoUsUIm7lAXayMdtwBY/GF+oJuPae+QQ2Br8KZ8l
hOI6nbQ6a0mbshp69UjdmK9Dwat0aIPUoU3SU6RfZT5XCHaziIglwQKB1GX/w8dMQ0PquAN6jlZ0
ZNv8bLIxtbo1CnyWiHZ/sBLbi5R0Ht3JPHro0QiH5WhtYytC4VwKmIWnzJsenIoftUDzYdM/52a/
uYbId/La8LHYKpLyeXuu3f3k+gBmgWO6jRvajXmsDF6MNAAQ4ORtOcT27iWrtcdAwAAzXxj45FS9
9UqePLtEPOKoJda47eyQojDagHIzQ+cCW+PoIaaMjx7G/voBKPbIwhIuDzs6OVpd150khIrEwDwP
uhgxM1laM55abhdRA+GbP+mOpKXBcrPsz+2A5LuCslEvXmY6pg7r036V11Zg9Vcvu1BXTeW7Nqsn
n3nAO6sE3b3I97yDBEnOwtAjuBkKBc+AfXFcE4NthVNh2MGH5K6JTBmRA2OZOaaOX8Zmg5nIdvB2
iTdmmXgn1pxTVmbg46Wu/QdoXmSb3WlrqqPdbLdKyWQv9QkviFZKWZgllgqPODgr7g4Nzg4twTEt
OToNy5RUoky1J6I1WCOl0TNznaSqrBAQToyzLNodCUwNnoJNEG2+TIb5oQWW3/Eh7F2I89r6aPrT
kftrMnMncpRxaLs64tKMobSDVB4uk7RGF254EdiM9B7X05IaJexfVA8C9x5DAzWSHseZ5J4aXR8t
hXZVny5rG3I1JYtpJubuIXutnrRek3HFHjVB1Ght0lpAqoe4D8ZL26BG8UkBaSvA1nM6O+hA2cjx
Mce638FeBrMUOzJ0oYRxUMuS7jaG6HyCvs8Qzfji/b4lK8a9LPHBLRnb8Ij0/KMz1YfWgL9iL2Pm
BCl6YUvlxIjHBZDKRKO/RtHhd/EBq1YWkDjPS18Vuw6DgCV2S5LJJqea7sn9a7eaovEg8tZURfe7
XruETVcGJw50wtJJpdIYMDsNYTljeYIS7bsQgFmleR18pA1IboVEFEfVCKWBeNjsmC3I1SedaIIJ
C2fC94BTy/asPagPYNCinqDxM6GP1hinuUOBM+JLwHveQJNx9tp4G9qUBudtVDlFvngnQDG6Xz2z
SRc+pnbrnTAjlrbOc9nrH4ztr3wOCnMc32T3MN/LI9N+apHAzwq4djAXzNyua6BD7Y7AKelV0OZa
1u6DWxlRPxgHu8ECapqzWBS+h4y6qUJon46QZ/k0hiZ3DyBdxCOxU+bsyHxBbQkg+6ixSNlysBck
UZWb8vUextwICH/W+ObZcANgGm2EwbmUKcT2u8Rg40aNXcfQTgTXpjyN9EhGES9DfXYkOr5kOWwE
c6sEho/Dkk6Yq0YJVNVWtlhjKqnK5MQLso2pDqxo32RUl2VatmXqWxqFi3sDFpDRHjzXrg57hGa7
2p7pQBPo2SRz2yaz6ST9FBy69ZN5dsqtdIbn0YyugeXalxXhtzfO806jpv30LTtfsWFB4TxRFqzw
wMobXaAylp3RFlSAXiSNBII66vj+43XKiESwhs6yJlJCsRiv7N3hnWUu6gUYrfEAOficVgE2VBXL
2Uwco08JMn22MpZ+gz/tODShnNBCFKBCYS93uCjqvmvM+Pvi95/qfmPv9n7kjzaHyBkXaMOCtgcm
wP0uUBHu7Qdm7LHbuRJ7tzmEMwVj+wBfciuFM1L6DX/8Gxry923/JxSlXqqvacYHMXxMY0GbnERM
g8U0TPxztCyeO5AF/RtaGYDLQ6gZgdJZACWRDYqWZqvTaaLJYsxe+hfCRqfpTma6gzjBXJ0bIXyU
Tf8L8/m+fXFQvLteP0ISyIiVIzXaSs5FbR3W9Tj5KDa69b2EZNKh9eR+XpfGfSn1FgbGsLxXIvDz
VbRLNLZL92g76rUTzACwg5TIlub01sgj0jZ22lfMf81GPRwFq8ywc5fxve4MnJhl7xXfVys0j3jl
ktdh1t15qiYHCyAY36sm8CNnaNv8+2GqpKmrWUqlkCG4eXMymlcU1uS6r+ojoCjYjJbwfGJ+k3bI
oRKNLtS7t7vpNvp5hWrw6rG1fjHsMvKks2feZAmIiAxePi17HkjUFqNt2Dc+tchX3DpS5cryxTd5
6BJWn2Sz5BuQgCez79uHtpQ/6n5F/2YPsCi6tUrtjmpscRfHETwB2shTApQCknUz2HmV+0iG7omv
jh2PgAigmJRwrY1ne1O/rXWbzhXsDaLO6dKRMPbRev4SNWPzukKEKxMt2Y+6W+C5ReAzwlCuKiIj
ZbHTTCnyVBZJF98bgc8BwFkRQKP8J99el1GHZYBe1YncKSmFMA9DedrMQz2lSw3h0BRIQY96546U
Qt4vZgTN06vvg4sQK+KgwZ1s68nBxCxDjQPicrQC/IAkYCiM+wgBAkYAgq3s01VYT7u7JbAOLwJT
oX+J7704uSn2B0i4ACrb8m08L2BktGNz3AeGwVXQcpo9prPK604kCuyD3kHXz6PhPVzJYSja5rFl
Ao3jJqLtCrfCPmoXnAuBkYhlCkFvzYlB0aCDn9VUxeaYTdKKd2uKtxnpCsQ0Ncq1vo9b9P/LvUq4
ZxfrVGUGkJva8+PdHJMFPRWAtYACtwzU5NT77aIaR2/lItZXhvXtqOnhLuzT7yL2uhGGum0keJC4
9Rb1I2ZhTPgfG3WueRXOcopE+UmVzuxBQOdyGjNOoNPToxPcJVOFCBn2n0N3UCMIC5+2/QCQw/no
2AdHe55swMaKDbuqmbsDtCJgLkOAAtZdtFqgR8oXYh2lfWYBHBKCwthijX5sjehUJbQDyJYIv0nM
52aLmup5dB/wWXAYJg465bs1PmNDHJCwrADRDBlu85PqEdnJO8ZDwGBxYh9uf63rJQqEWbb9Qoc1
bA14wdAvXCIvyKXbEbdcVvpiOYUHotdYvjlYV0Utqkzu03Ez/VNvbZEtPLCDXONgRbJR4R54yNSh
YKChtyrpD+1vBXDrPyiobPAjycmyg5f2str+yaFGyuV11U08EfWOHAn4CiDGAd7BYFdMGLYiV4k9
RgU+poMfNtCCFJyUaPcpuT60mbOKkIp3gYN5T/Mrjvl2UHk9w0IVSDssSOj1jNAEbNYM6gYKTLPR
w7sIQLVGSyO/mR852dFhtc9u915aPVa28QCJEhO5iliOfJpQGayHTUKeGlWoXcOfsfae/c3Ku3I8
+rsufHd43PoaQ7detjSgmFXbHAugsj7NBbrv5gYdMsc+B654psJGwQ2bZnNI2918LK01M6ejoEG6
czPfcfrPA+jnXfDWjASgqz7WWmHQZcvG0PJV5JZBEsB63FvFwUVlLCOEGU6zBimfG4KCX4Mjgx56
t6O6BqV0f1rmH9JKdytV4+uCYPof1J3XkuS4coafiBu0IHlbLNfej7thjFt6EvTm6fWxZiO2i92n
Si3dSNLRxurMxqIAAolE5m+Ch/loa/ouNfJV5/SrDhyA+gzaI9Dclby1lVvfBO+Z3aZiDYIs+ikS
r3+Sg6f0G1PuLe2iMa4UsSowVU5fIuerE3/tkt8x5wMy8Aaj2p1hWXe5w5kZwd7z4hhTSjO9m1x0
5N+j1j2P5Ogxwhpp+2J0/WVUc3BVfwuQa9s1Ol0SE7e1u2qYblrduU7FSpJhdIq/rSP4AZQaFNP6
kuXKJtFpnCTitpPtxvpqlSutwpQ9BpikeIYubgK9ufF750K1izs3Kr9f9qb6otnVN9CY9EfrW2lP
t0aiXhemekW1Jue26NrqqarSldErO54fN4ORr8uB3C7ogcxY7Ob4tgXL0IFHoO+/lpG2tyO5bZ3H
NL5pMwJ53d2j8aB09ovE2Cwx3OdWNMGa4PjLHyv30TH6+tK2OzQZdEv9DmtA1E62N5V25JGn9+u0
yqzrrKW0nInJJBOw05+ufZ05UfTDlU7PpcE/AIh9nQ2FeaVkIlwThim2pjcuWOufmkLq0mO9Qqu4
Cq78IhaAFuzwi5O4l4d/QpTAcSrXlE/FwFlxpBp6vZnaV1kLGMvWA3mZdra9aejS8UT3Bdm3bz+X
sGBuDXd8En10m6LE8OhWdbEr0SSgPS/Lr0WDoEjsVs8Uy9ObQFWJO51Rfk3SVnpZXmjXU60HL/ak
7rrRll/DpnxClrbd2anzEzG94DFoLOWBwq3YZPlFMYYqO1pJn6o4T5+i+kodwvLx8N8gaNBsBs1R
N4c/SzvhXMs0uFe5UXzNLi9Hu3Nvcj3lWTD/HQ819wZJis4bFes7HagfLWl5s00xJp2j/vxXFcjS
VT3a0S52omdHAQS28qukv3Tmvxz+LlASAOqlu2+VvB+4zbu/qzGgOxkL41JoYe2Z0gV0ZhS/ZU4R
blQV4KaGfi3nvxz+bix8HTPqtNhaVSF4+1uAAptKIcxVYEMi94Z9QWXB7MZLklxC2dR0eD37NVlu
miGQSRFUqYfx0W4D8yKh8e91WV89537QcdEoO1K76vnwX5EAXnTxUN3F8ZWMZf08GCisBVE4Xhz+
X13R3G02uDbxmz9FL+T5gHr+ELL7ucj4z5JadkRJ++9R1Xa/i5nlVS//Vf8HWWoHk+7/DA+/qL4n
r5Hhh3/8DzTcdP7Cu9yCUuaiw4Y8MXy3Pxw1w/mL7qdAKNVCMRWqGEzJfzhqhv0X4UYg+wgjkX9k
lqj4h6I2M9tg0SNZYuGyCqrc+AgwfOafvaJho0niMI6q6iDMEbZaymGrPHgbp8WRLAeeqCNDpTbr
Vzj5dzhwC58X+80QC7YspaE4CRKGIMHbGOuAzteIY0PxIi46z9jNnlXGRu40hcLcGWLmUjPnzdgL
EmjSpbC1aFEzto9Qe7ABhYXy9bjNN9hGmTubhPTMdBf01jdDLsigalRUvHwPQxroEcVbd/rRdL/n
QQ/TzLOVxaWNduuZkQ86Cm+/JRtDR6kT27UFpX4Ijcjqa0aG9FHtywzTlG3sAeqUP2cE0fVwYewj
/HXSK6CDnyLArxSydtYm/VRfm5OGJqS6xcp5c1aIcEHF/WdJ/v1hC+K9DoAuUtXxzw6YJZqAs4w0
4GpnQ6NitkDZY1+6Bo29Ks7T/t//IP+OPhMjXinGWGUggsRh9MrttyOw1Cgd12oZ3Z/58PPynlr+
+ai9Gifwx0Qd5w+PuLK8MNbxFjAjSJ9t8d+RvZrX7NRo86xfjeabWSU6nVn13ix7la7D+M5GJEbb
UB+Lb89K482rdGq8xSlWA7Sd2/kUF/RGhmrWM9XwC0ZLdDOIms1NbnRewvLdNYXLohPwEKG1F1ta
ouChhVLr1rOgdPg133aoHKLH8jXb2hf/k+/3aqzFLh2UJFQFUN31rEA73swG8c5TiPd3enPuqC5p
939OxCwSiTQU0V1dfD2AZnrVDHy9Wc/d/D38qPYz3MbuvWY/bsU22ZphaHrnTuLCR+OfWOwi7IF4
MjpeS+H6mjqsbdWHcYM99Jjyxr0V1wmOxHpvuqvyYfiheNqtldh813E7n8w06u9B46/pFpPSnLkc
Diz8N9vq1Q9aHJo+IuVT4sM2nmVA0nUqvjV38RPEpJukhcGhPNZGdYvNRYqeg3oTP+n3ctPHNbWU
p3TrfB3vQUk4sEh926MbevjJpH2Qk3ncepqFL8is7C5T/ayk0LtfESEdPBb0+S9L76hBcU2/AG/N
VzS21TWC55yHzFOgHq/cHc+i4azb5Lwey/V6PeTidmmCMRjbeUilRJNoKtZJc8YQa6m7edibr4cg
9XgdWTorlXk6DzFLTs8mywEoX0Qcy4tsK3+n5tlNcG7Eg7L9q1g2lJ1jDtphRGPb3Seb7seA2Dey
8Zts68jzjnrvBU/honCD04ht4Nl5PEU5KRFGi+y6bote5b65mAWnjQdKVvsRm97z6tZvP5uLKwUZ
HorapIHmIo4piFP28Mzatd848JD0OMqB+Cn1uTvo7U3LOLpLgujAILCWE4sz8CQigs2h7Js1Hp3b
+tvw2d5w7/2MitVsPKBcgPgp92di59sFRehZCA0eozvrlC/yLMVAeiZx3XZdbv4c49lOr9oou2zb
XinbM6O9s5pHoy0OgVOQssYmo83KL7PG8CwnhRPp5MGnQGA0fHB/nRnybRLBBG2DRXVNLBjt+Se9
2qKAotRAk8o8wRYc9rrxV3Ibb8V6upyZTL/Cq2w7Xp2TStHf3n/zsPjSYc/J5lnum2CKwde3oEfr
jeqZn5prRNg33VWxQy0JgVP2E9LR2iZ9pEa9g9OWrc7M+50NdfQDFpdiGMZNGFX8AEqo9SftZ7Cn
2YfnpXtre5rjAeGfPWyip3MXw1K7myjEzJGZ1BHxAI1vL3aUHg2oDfcseO+pXvhLW+cst/uIdx73
f3wF4iX3Pmycsxx0sbHSRpmmYToM2m+UFbWig3b2HNjxYb0Vz7M6nLktfsHWXqceaP7Tyz3/+4+j
+0GsjL8gGAJbeJGq5lEdy5Z+Jbj9AHnBxsRgy4I+KNEBFJayygbxEOfy79OjvrvWPP0w9NYNGxb6
IuL3sU7FToM0A2fIo5lFBXuHvOvmcJoCjybHOt3Zz6dH5Ym7nC1MMPT+MTewZtcnY6E0ZiOmkPqd
yipTiCepK02t2RktZJJNFZZTeNGpmev8rUSmNsBtDNLwwSp0o7qmy6iZPzWe3boX1IW0VmpdN9TX
GqCwWzsf6YiqfT0EW7eMQgEYxcrsSzHVRggcreJB8KRYeeR+cXNkxhLVhPmo9NjSUu/tkPUYBreA
N4/cBWIt/SZCNtArWsul/aHSIHLQMXhyezk9DVVZfR+ELG96qwAsjHAEiGMpuz12CslwUQ51guW9
jAwvaQc6DkgQ0qBEnXB6glnkx5d+64efanNMt6lRZ9Chg9ZdTbJovwVOXN7JNIoeFGVyobDQuk3H
zr+MO1+tVrHsYXCPY8BP7QCC2+tCa/zPBk+dTWkOqBVOrcxoyo2xcT2vWuO1WZzZL3XtQxVsfCW8
TBNDvQe8rF6psgqv0VwRF0ZrmVuYK/AAOPpfDdg42SpIhS857DTxlH7Ut7KfaulBsyn2qi2zK9vH
+rAriv5BC1q18qhnVDtA4+p90RSmcR37Zomb61jZzTodQXislFYfTc+PbLFGGhCHkdiU6k0bMmtY
XIHWXth52terRAp7N2nd8DgMcamuJzGpP/TSduVmCCHC7XxpVdCQxgJk+0NZdP3wCXpbh5pKWpRK
Fu4cEyQM7Xv0NKButfEV8t/Dp9wxy0eqpvGliXbMoxnlvgkZNNCfBFiIvaq37V7Qt7/qOKhrp7O7
29Yu9a0mGn2bGE23Q0bE9HRI8lvb7oedE9XDzg2S8HMzNsG+ywRoNqUQzQY8QbovIbhBaunEPkBR
5daIzfGB1mS+90vFukR/gka5wvH80Vm5ux87aa/tJPanzajZ3cXQRaaXhz3jh1EIfExRt0Jvx/uo
z4efBsWA23ACM6jLXnxp1GZcR1HRZo+BAup2HDrtscyLLlvXeUM/XzMHOJOY+24BKbjqC78fcaIO
HkCxQ5xlUjZ9IssXs9TSaaVUsXqTVUXQXkDVB+sYysihwxs2IchkVzMv8rIcnjsfSHIVFaO601w4
2nuLAm67mixtghQhSuspt3WCGvis7CJR6FwphUaXN5iaZyRGTPA4Cj5MFKkjhI10xFRWQdDidJO4
nCewqHoy99vN5oLJxtdwREB6wxSE76r5ub6L6yH/XiWOpMJbZmCD3bi+slJ+uIe4SM5v1RzYG2WV
214DAOBliIOBvjR17Rc7oa2O0Ykynzyr8oxINtuIM3MR9j3ChGUJRtCJI4hVhhibTSvTIl5bMd/4
GoaMvFHw9mWEaIijFbjr+mUIaQEjKTSDkv3QuWvhouwmGQyUv6EBlh7aNTZ0SkMBh1Ho2TSz7/rf
oT7UQGqyclfndRisu9wU9EHGNC2tNdAyBGlGmcII6kuEc/AgUhA8aqBiB8+KaOoZixAVxZWqyqCh
p4jcxKpSO7vYFty1+aYP9RKFUWgs42Wkodrtxo3h7sopd9RtkCuCnnQx1A2grbTLLxI5mbDPfIc9
xGE04ccPl5WMY3uTmZn2OVaob3sghrLSK9M2jbZG3Q10fRKF6ONDBEhWqF4EmVdNBXRaA12g6bMu
FAVtAKfp9U3bdr5NMuwm5qqqtfYO3BztvHowR5qEGgRUJKBGlVeoqen537kBguHOkFZP1lNMirYb
xjZAQsrJ9HKr6J0+7Y3INwHe2BPukLOclKQ3NjT9JY/XYNgQV/tyT+fAJ1bXllOsJ2C2OXi5Vp3W
gRIJx1PbRH+0fCvkuAhUv1aW2UzmBhXnIPIC4T+NeiSD365TmfZLaQU3oSMytoNpqfa+km5qrUdc
MoPLoHMy5aHlyvpbhfIZeK2DNgZC/10ae24Jp2pNZdRVViraq4QJNKOguuqFigAtiAJto5mWEu6z
qgaRLu00zmeOO0qcHQZgaM1patB6aVU3BY2l0XnSJO7Pnu3nUt12BvouK8vm3+9pUwljtdW7ukFZ
p8w/IZhe4D6ihGHNT51hZrqZlOh2aWH4RfNhad5rRlNY+LJkTTfcjG6ffQuLKIk924ZV5jlWXxpb
PIZV58GIXTvf4uFETxoRSizq3Dyi9+IbgTKsR+QJhpvALOxoX1VSi3coEmntLm1MMXgyGqxfOp1F
rzDt1PLiyUqtnTma0PzRB43FzgRM0W1gRY/Vr7Ry3GTDfB3xq4y03Lmeyh4MTV5NcXinDTkM1UrN
k/GiQswsAGggWxR7wjx+Kc0ylHs5BsW48TNtEsQSP9F5rkcGrVUjtBSNLqiZI7J+UYUubARQBr2t
f0NtIEVuYzDSqX6cckuDq2dn5Rh8CsIyRs4DOrfkEOpNY0NE1oj9n0GSBPavyQh8vFEVhR/jepNs
oraiS91M3fAgtCIOyyunr5r0Z9bkml9wbKiTFt6gB+oov3UtP/9SMczB/9tM8tAtVxnypc2DkejB
9FRoyTR8lbQXlPFGqQ1o0V7ZIiRl3QYdgIRy26MbpFg0dwupYthnoPqSXBfF6AzT/YTesBrcZwrq
Tgr9Suj0Nnj0lCYBG4U+QaheZVHSau0fH4oPdY/+v+kCGTx5/nPjZ1V9r6P0detn/uf/EQWiVaMj
CcQdimfc3Mbhj/60fhTb+MtF4IH014WphigPyfE/vR/rL7xjNGMuirm0jVSTV0D9jzyhgSqQxdsX
wShIaZRFtY80f44fd0jeuTY9H9SqbKzPVVLSxaO2QWjcJtFetU5YfnYGfCumcrAuWxfWsjPV8ebV
0tz/eci8lkM8fkQLhOfwIud/dSqe2GEsTXlaXS/yOMc0GphIOAv21RzEEeMzD/mAZH16sOO3FN4B
aDwKIiEmclg8Htpur1/sEJtyrZ+FKzB6jG5aP7A/uUMTwkJsxvvKBJKZJrU5Y4Rc7/TIi2keRgZo
h4mMQITfcfjqr0euIKNxRqcUyFYnfvUtTDcXnkCCorLbnhlLO64QHKaJIzCIZXbKPNri7SZJqp0K
fvpqLN2c2bZ9pBnrKO1C54bbPIxusXp5oQsGrEnUn9ykgetr+x3CjAkIWefi9NznOsi/L1h+Dp1P
9DMtV7CxNPxYj+cuK5HYbqt0sH2FdhG3g3PtRtDTPjyK4eimgwcrFrccr+NRrKRVkqAI8VxXkEYZ
G7u+6RBOfzw9yqJ7OE/GVPmGnBCOKTZ4i8nUo0FSkoEZKse+vXag1vH4K/x6XfIaf9RnTcdyvp+w
oCy3zlBoALPbHFCsdOB0RMWZtV1+a4vKHj0DfpdFkou6wrz4r4pQZWQaPKZJcfsqA/vY0tVjSwSX
oGRJ7eNtpiiQsFG0kvmwpaQ67skRxP70qhwHDfHmRyzWPg60CUAeXBurd7u7SNXSTdYGJbpDNvJN
ZlWfmfWb06TN/RFiBrpqfI5Z4vX1pIF09shSgLLuAp4DaZt1XteZ0GoQON18aGp8b1vDu4K6MLVh
qn2L8ksiMscqBci0yFZmRZ4Ctw6tlPuG/9lBEJZnSu3vTA0VWheZdVYV27BFVRhZZyvJZvqeDrf+
mwup7SJ2lXqt+t3ZvTP/9qODaem0f4QrDIHX7Zug5ChtU+Vorq/6yaq3OgrMm34Csx6as263G2aQ
zQL/vuQBsIqdVqyVNgKYCmDW37dFhbKAqPPt6fXW5grP6x81O3ti7yIsFVPut4WnyCHtdmeFMOSd
Hoph/Foh5QLnIrxGo2QT142NEh0mo1q0h/h0xklkeUEwOOrAjokw3ozAWBbbkhI+R0aEXE3CgLXl
J89DmP2kZAAkmQdhk3AxIP5xrkS/DNiHYal2uYbJxiYxPt7PZeUWaYVi62wf616ELdIp3tA4AAkl
hSySdXnT57rYSKEGF6YO3qjR1egCFdvuzElexGr2HN7EJt0PWAygsg71udfhZFL6ZNCRgujyTN6V
qtE/tMnoGquPfeXDOK5GtoEGoaFry/LiFCRxOo5OjU5JR9vOdLrLylLTnSPNdtsWffh97ACRg1xA
U0awEANwytO/Yb4FX220OWiBiSCY2yg+c2ksSo04SxdtnELhy4UFyarolXWWKOFmbPT0atQQggqz
TH1QAqN+5AWvnBl+vihODb/ICJIAmSlZNgxfxkqz6mKUH1edKKqv9VTkvywYR+KiV1xKiKfnvYgw
Flcxh4tERLcIbOaybREkQzYhUgZ0U5bDvi+wFG5nTUFI2dGZ46S9uRgYC5QFNHo6T/abppqW9g7s
UYqcrlspEnUdlQpyiIQOqYmi3gQWbNW4dq37cFB7ayXKqIln8SUdruMY/8K0xVAAUjbmJzLuEsUh
3bgjP0UT4INrAtZKpWNrOMYs8b30aERwznHH1G897P4Q4zP0ap/ZHdV9QZ3ww0PZdP1UWji6Q5o9
h6DXJ2xQa1uoiLDiQ1pdqlLQ+7PyqphWvUlB9fRgb9af7IDYToowvw6IDMeDISkXR1F3GCxATd+o
MOhcNVJX5TrORPaYCdMIz4z5zsZmNN4xgNFIDZbBTE2hzRa+BuQ0qd2bqoou47jPf0adndyU2Wh+
S1yrOufV/N6mfr3R5oV4tao+pg/CUMC5pjLSqWqL7Hdsau4+lH51xjjxzZoapATMjG1NWq+7i4Pb
RGpUlhaChUQ35XOWSEjHNG7gZMVV883seNttT3/FN0F5HpEnI665jolm8hzJXk2u1Y2kMlQyS45t
eMfrEopwXOkvp0d5ZwnxSMXdmY6XYGKLpKqE32YKHS2/oEDe24h6uSkbM1yLNI3PTOjNFmFCr4da
fK2m14C/K7OH9FQ9NQNocxTeM3Tfc1R2+uqnVbb+0+nZLW72OeodDbnI26WZ8cmScsBNahC/pyLF
iGyyjWtcYSNj1cfTeKEMquZ1PlWv00O/uWjmobnbZ6CnK8hajz8fLQknHRR78KIUmjn0Un1QkCig
qF/8SgXSBTeBVPwcmdeiG/bjOEDUyEJZlGciz3vbSOcTUiJwCAdiEXkSfGHNIBoGr2yAOK+iqNef
NBN67enpvrPSjo6jE09Q5I/fJDOp24jS1+sc6iCkKcR9AuQuu0vD9q9DW9XXRZF9Rg38XFv6vWHx
pqfqi7cx9/piT7EB6G7YdAQagTQ3fZkc7g28OMNJf8O+8h8Dej+bIuSm+/h8TYiSRHMNIMehX//q
dJZOlCrprIHZ+hoqES6c12hdmk0HA6esh2/w3CxEKR1ffu6BX+Vnhn/nLCEGDezXcOlXqMtwW6Kz
rBXCHLyqKtJt2Cg3xXQbUTH2+qoHSkaetT894Xf2M11heAA2+0gjXT/ez3FiJW6SlEjjOy416ig1
vRo9dNq0GSq+datSrc/ivVpROU8tJX08PfzbD00nnBQVF0MwF+Spx8N3UtR+FEY5Eg/+KFaJmqr7
aezTbTTo2g5BFQwcGx1XNtuKz9kovo2RjM1lOr86LQcUxPHYeD0UxPswX8XtBI2rDYTEzKJrRxgb
qTWRug/1JYo+9ej1MvA/0+abbrpwlnNMchcdVUNHfKc0x/GybbPswfdJAc+Em2WJwiGyklnTRDcN
YNz2LCD++rro0UCIEdPmYZzYtBWjkRabVoaXNRYI60GGxaa30ugb7QDItzofKQ7MxjMGpIqLvsk3
pz/Xe0uGGJc94zV4qS+jX9UlQotrYn3uhu1FUvUtVP3ef8jaLDiTbr4NcKQdLttCNShf6rMU++uJ
i7DQsLkEF9jbrbjSucYeZdMpZ7b/2wNHFWsOMiifO9hC68ej1K5mFRDkiG92ZntOOJjbOPepsa2M
NneKl6adu4jcBoV9Zn7v7HzeShQiMHWyeJ4u5ofXm4mhHPNL0lE3V5qF8KdfhtGTAVFt4zQCHIy2
Ql1vPBPSDx/p6LFCwevVyNYij8xdWURQckCpddF+EnS5kaG5Tgz9OTRC6Gopiuudi6xpiOxO3RW/
fKf9omeIQOSUc1NH+yHr6meR6Z+ki4BK2GEME0Vjg5Q24lZGMbf8MjyYKAwgvTJBdh8VoXvj2N1h
t3EmgVseEK6C49ksaizxkKFPJVvSD6WDzwwQ4sYyQ7Qi4hJYT6Z8oTQebNx61CANqciTazVSRk6s
b5Hj6L+ePh/vbSedpzb7ySVLUBchBRef3OkkIWVAv63apGlIVZgO8liiOMefrTRRZO6qq0d57qZ+
52jiRw+GTMXbCH/6xTq4dlpySJCLQsJ50hSvN5qk+5KHXK/6unXUKjsz13cG5KakwuCgh6zr+vzn
r65KdC+GoVORCEYgHapB3eafazdxrkPXbD9WR5u/MQVCB8MnrmaNhOR4qBl70ETp3HqspPNTk0O7
EmZTvGDGd66FMR+7o8PBxQ8AcL4U3kt46FMqeVYh1OXHRrIe8Ra7QEPDjVdW7wgvN2lB9xiO3PnG
5N/IXOnOZNPv7mfIPwCnbJz+VGdxI2phPySTgxTDMGnOzgKg5/XhEIHCQEq7qFpt5yoivEIsS1mr
EFHvYkqYz12HunoXW2JzekO/F4UhDpkWi2GBN10kYmXIb6nyoUCQM7VytAJVdAl9s+7Fmd307kC2
wwYG4EqeuTg56SRtNa8LHH+iVm3ui9hIa6+DjqeeCX8LuhKPWAIGPQUuUypGjm4vpmSbKjWHEDxa
aNs1kvDgafFkChRsLAxUrwZPy7Sq9iiPUmzvw0qkmLokI9LLejJOaFXrI16PZmYkV2mhO+jkKW3y
RQ1bOV4rdolCt1+Kc62Kd24LiGLg6EgqeXa8qSRPIJIsez4BPC0xkZDpkO2CDNGRu7KJgFCT4k3F
vWWXI8rABpqs1pnUdHHcMWKcS6kwGgSrh3PJ4tbItHyqejX4Gpa4aaNtpjmP+KWgiFpL0Z0J6vMn
eHUIBXkotUST+VI6J4ouzsDEi3+wWW0wekhG3JeuNWLXwBqYN6MSxMFPLcoi8cFUS2hUjUhqOHwa
RDnbWWyMKc1T8CMoosaET/q+fMdZEaHpX4qSyzifHieUjlZ2PD6EaBXBJilXQgx/nz5xy5o5WYiF
xwxpiQFiE5/tOUK9iqsEQEBnxCCwhAL1lnpSLtSJ8n3QhMYGOl+ANxCSnh3I3f1cpvuUDWpy5pAc
fwCHfIbca3550eCbK/eLgOsE/RBCzUA6uLLi74EBkGnl5Cr49lIPETDx0774UKQ5DImYFtB22kAG
tcDF6jfxWCsqRlmrVk0qC5EhKX/WZeQMZ/bxcaD5M47JIcKViicW3Jzj5XVFWFk21miIzcXNfdKo
2rPrAug8/RWPT8thFJ3eO2eWujsqzYsd7NcgjhA4ATkeZSpqJZX/7BpIu0WNP/36Xw01YxBe7xc7
tFS/MEBk8cKLox/aaLawOHqUWJ70MBvF7w8PZ9BOcKGt2oDll1XIESyOFRpIsovINm5bBaUPc1RN
nG+HZnt6qDnm/xsGDov4eqglfljqcU/6mNVkTVl7bVm++IbwiOkpfq3tMgdPrCSKz9FZ3/lyR4PO
f/7q+BXAVMsiKDFvlAmqDWSKpXopdECtCNF2sjmzUY7nCKNiDnXOfNbhBwOJn7frq+GoK1t24Kfj
yonCdENKqX4pprDdORYih5Hl13tkJMWZ471MMg6jsi1hNEG7pxS5COZWhUCTm2CCZiuz1GX422rx
iairF3BXl8jE3ERl/LmjpbBS7W6TaGFOMb0qz/yM46X+M3dyViK9gQ/WG7Kan0y+XvgstY2hBO4z
iKCYo1Q2tov27+mtdHzq56FoW9jz1QUP2uH5c7zMMlIT0U4xfkg0oe5c2WRX09D2H56QIJ+AA0T9
hnLKEhxBDZ2ysYniOsmauTKLoYKhj95S7hjDx/KleUIM5ZAWgwW0QQwdTyieomng3h9XuZ1p6BS7
cpIbMwhG98w79c1HEvRu2SXkZbDV31TEsGZthsHyI6QlA7PG66DP8ViJSzDmfj4iSHr6Q82/+98z
T7B06NrMw6kqNms0O47nZcsihxoCJL13au0rzns4YdDuftKLLvzhqwjMnB5vuTG4cDSXlgqSF9TA
DLE4f22RNCDAbTo4/YhsGlL1eDr63ZfToywXkVHoi5q8YnieCbo4i1lFXdkFwsLvqWjJ4vHR2rbg
9fARa9MPBpQ/Q7E1bPBnFgCX46EsPVKSqsVItYfyHXmm4kdfuQawfskCPAxXbl2IEOUfFZup05Nc
Zi6kpTQa2I903aE0wRI7HloLi0yOLTY1iPJXXzu1QwRK6TRsRXgL+xWSdUOu1ajZAmGxx+EFY9z+
jKX2gurC/pl/A68Iqqi0WegFH/8GfeQVoQWIcPSK0r0g2Cv3gpcwSuyZs5usCglZPQ7W2DUh3mr1
2GwNgppaXqZom2LQSO+484H5AJowIHNsTi/RO7sNRKAG2/mg+bD8OJLks2tnt1Cyr/yhRcPtVkK2
O5PJvrfbAHEaRDsH2N8yNkSlWwqtC6jpuh3m8JkGJ4DqwKZqOv9MXH1zk8zrTa4MuBCEoanrizik
B/WQZKEBhSQrEScz61nMVOkIgVqtz6Z406a2AftnmVLn+1GZ1PzLENMOscyi2Xb4J320ZHrYAuQ6
KhxXiOVvZBKaybCTYBTUt/DRvWuxC/g0prm97TJ0OJusU68iM0QVjdT284Qj882k3gw6UCsa2h+8
EObVYW1AsBE56fctrh27Yp9RxkT+RVXRKOWGM5E8GqOqWTtjjaDh6e313od/PdwiFQR/nhj+yIfv
UyNAUa4IwguoQ9gF83hK16cHmyPxUaQGjwhua2bYYoFFq/34pOWSTpmjcNp1yuifInvw16AcqpWW
tfGzEYkWPe2xdF5Oj/pekCGr/lOzdQF6LENpidWqxtqtAqtDKdbuUnx0JA3B7zK0QQz2yEimnpXT
NVg5oM6/g48In+u0Fuc22hxKjheAd6LFB+aJ6uo8iY8XAAJQEuiCYp9RWmI7FXGGvIVjpaCtGokc
txrEGyzw0JdTy+fTq/DO2pvIETOqCbqHVtViaMRKFdPFh9Ny+hwX46YdfkwuLxovLhT5I/Nl+NT0
Cc/X0+O+3WCaAb6HGwzapvsGbtIEOfgaaTJl3EJgVWjhxipCiQaxnp9JBObvuFhdKvP0GDjHUAuX
TOdEKm6b1Wwv2TUQOEIQJ3MSN6vGTdVtBZgGTUMhNiGWWTseWR9E1sw1FjLSGRIwn1+xrMMJ6U+U
xQ3EssGO7rDQzb5GuUJPDI6BPLOs7+wkkh2LtiMhC1T44uKEW91UveRasEc7/1tvTOnh5Bd+Qig0
91LNglSiIaNo5UjHnf6gby8kDWweUdICBmEZy/peYlihQPuZHlgsQwsdQTQlt5oBaunjUwSnBA4d
nswcFRc7tq0ifP2QsF4ptk9G7MYA07xs0vVvmj8O3/TQzf+OHK18KHWLU3x6lm+PC7N0SZVBLIMz
XcYMBEhROMxoW5lqiQ12KO1P+BfJZtPAWJR44jlK5VWZD2rp9MDvbGIGJkzRwgZjvNzETdfZVchH
xCETcxMIHsk2IRXELjGhsVr22U5RMIjsDJFv1Kydbk8P/86+mjcVydDcrGNDH4eJLoj1qB5Bt0SO
GX5K4aftp9hOMcZuJq9W+vhZiiG+yPqxeDw98nsrTmOX0vHhP9oiNhZ9jo7rSGxsUH+81nG8gOSj
xQ8Jlu2eAa3Na5xB3Zwe9L3pWuxlw+alR3VnMV0E7apISJr3sV+3m65yol3f2S6l+zq5ysvA2pZq
ZD0OVifP3UrzRb6IVhYvMpd3GdN+0wwJ06Yxkizl5h1VuMDo6n3LuzB8jPsVvobdpvZj/zPGU8Gq
ylwXa0iVXrM2BGcSgIViyZz+zs1Eyn7Ue4mcYpFw9EUMZ0l3spUS9gjpGFhu6H7zw7EQwwTS4Gy0
dPhWRfqVbyK7XyMWGydxtYdDF3khPllUXN3/QYiZ+SyaLvi/N+lY5eTYslq8sMiButADtSasjR1D
WDhzYywuJ5oGyDcAnMD+muIe4ex4t4+sh++GaKVCGK2hSw1RualTB8+3ASelp9N7bRE4D4PxS0l9
qdoAsl3stRZPyVjUGO+NBvewB8I2yjwzLLCi/NBAfFGdVxxNC6Y3N8QXCXZuTIXiGJxhQ/rZ9xBg
O5JaaRLXZ8Z5e3gYB6YFYDGAvMZy51RRx58eYsVUzMKHyX3g6/49e50qsIz9b24qrTtHlsX+9ATf
vPiZIM09dEbnEhCh6viz1cpUaL2chf/9eNjKscDr2WrQTxywqe3sNv1YcwHWFWBGFRduYvIMwlts
k1aNarWxXeQuKmNyPF5QMOxjWDazEPkskjtMYXgmEFPRW6ghsFGOx11WNtyqamRITraRjX0X1bZe
ttRRYjiJq2JAdNbZgrTs/ouj89huG9kC4BfhHOSwRWAWReWwwZE9MnLobuSvf8W3m6CxxyDYfWMV
ga2/gPmeoQx1E2m8HPGrQn6VGVsx0Vybnb/3xtKawkqmHoMzLEp3EyD22W8+WZdVFWUFml82aF9W
aGAUTxvXzUC0pjQgAXMn9eVmslLivOm1g20hatkgd7mTh54ZXriVIBeCmFErSr2QdK2uhwimRtpi
EYdu11tILNpW3Nv6dmvBTp5lat5a11ZTyCD23O16d8YlEq6bX02hnc36sstt1nMRkpaoo6V3Xnsz
p9fHAv6pFZt1Es7gXlo9g0Nk1k44LkXzvLbTNDJnZxsKusKmJ0sTbM9m24M4laK40OSCPD3PwVXK
QOy21kSlZFBJ9O/74BuTHSdZC+vZn3V1qQvkUxBQ233G/0RU9l16FPAndrm7TFG6pQ37pKY82b25
HpbG046KqlFSULa4aEMGiNqw5H2V2UFIOiJ9X7XZ/dXwre46CpmPNFCbUzZaLk9M4X5fcuNLWXr5
QP3J/0IfUT1s3nJHvAfa20bNDvg9LQIs9Mrrn7VJK14X4RnfZTvUsU6pEildXlBDVOPdnTpCRvD1
+aHJ8LD7ymle5skt/iCupb6xFMtrTmd8V6D/i2aoyVHp1GWI8VR/K9JNxq6h1cght7sqaG667sez
RHZasxlTw/k+vY8fZIYUCW+imn6suR7yMDDSbY9nEm0jX89oEie5jmHVjf63tY6szni6yOKaFDGW
Uuv2m+XLh0wF+nEy7OqxaXrx7iz0b5CpFxfGpFDLF8NwHdkoQhM8GM0/rdfLdzfPMuD4sxrOZa31
KzYFto1czV9ina33sKa0GVpVjaeoRn/tlJSJHWMxv9nK6h/cdJS7oEq9l7VmVLAHtL7PFvujWVIA
drqTn4JKthOI8JyssNOwQ22b/bXBsUh8rzVDH2o3ibkHmmMBd69JQInsP/GSWXLKd5qT+Yk5+8MK
wQLsSDc4T8PQBgimBjfu2nw4zFQOTwFgkhk/x9arDCS2v81wML12caKxMpaPth3cv81S0kve9DRB
XIUoSBgzs/JmYVBlFwKsqzkQMBn5xFK7UMZzuk6s/S3VzbBLJjnGf41RvdEXSKat+LvVwUF06lCO
9bkt+7e+Fr9y1f4jCHUijcIDNp2G7kHO3ra9Lk24mOK+hyNeNWd46zzm44tlmxPlrvIE1dx8sIce
TC0r1dKoodOo4F3LWz4Ev4KNPT+UmvWi5/2cWL0nkiUwlrsW076VafNY1wXb3qpJGIq8F5wUlT5+
Nx2JrWbLz24s3lhC/pwYXYGOm1WRNmgU4VJ1rOrpwloJvuRq++ase7NHuJaZgXdm9Vza7XmFNJnI
cdBZIzLN9ilwy9+taXHRF5gZuxRJutbgvu1oJNh5Azk/YDl8FjqvJJOirdPuTc21dlQbwRi2xR/f
ZqQLsR2/DdMVMSMebFWKIC7XhpnSVLM/UsOOGW6pTtsGsrLCM3rpp+nGG/2gLJPfUJpZlNKRj2EP
bHxdjdOwYVTbQHJYTvM85Mbe53mHgpIzhwZbMZrT2Lt0dqEOupsZFnNJ2aJZpYqD0SWhtGqTP3GQ
a6HwoeFUfluFta7ptH+M/6q88kMl/BZ1SLsbgZDsst4ubqnr4832FfNXLUg8IHhlv/eYp+vDxkqR
n1utvBqrtdxQcxMIU5TZbsuUBY9Cq6YypF5Uxp7/i437DMf8cTHSR7aSPzlGeLeZnghdX3+eM//g
e4za1mJ+YCDiphigiQTrc/thgUhATLxn8ycE2XVYUzsx9eoxC6xT76C+SVUSQNcYcxoi2eySCRH5
0jvsmKBu579ggMZoU9WeDZFXpH1fo7ucNjtnfcSpLt7q70tmkCmjbMjQlzdLqofe7J9YN+riQueX
q8ncxKL5kdvU53q1znjD4okZ3YKd52TRskc47/sqS38XkaKUs/2SqTDI9fTjkmBab40cvJiuRIE+
oQKBQaA8QeKIJlffwnwyk7bTHsTmfDZAEuqNL5MCxd2Jp67vooE2b6RVFq8SxZ96WD8DiRautHFv
6ujLiff7fHljCY1PMxNlCCH8N+vdLrbLIJl6/XfSsYT7QxcxfBqlbA1l43pxpsZ8ELn7YhT1Z4c7
Ke5cFiSXoHhWDXCdGTFZYBWHWlaHOyM/NfKD06uTtmJKaQLeZV/ndaRE/uO1xWXVLPItAoNw0/O/
Oron0wN5rVEz2nRr3y0aXsaxuoKhehhHhSXCWZWx7nWnwL3kjloKQ2Cw+kddBd3feiyy/zI3aM7m
hL9ey80PKTd6QpuEy81PoJZNLwPs12nSTltfkWoWy/Rd26tMqjkHtVKsu8Lh2yWrveQFKTP/Gf2G
fhi3Hpu4NqudHF0YZJpE1OerhpHX7Cw4z/i77GrwQ5XR7a0hfWwqqzkRv0Rul+/hjCR9afIad7xi
2HQs5BFd1TC8xdwqtw8qA+g+dPsf4L1FsLafV3tiqMm41npz81pXEIpldezoSkbIskF6KEvxA9bE
3OAkYr3M95Di4Z6oIA6UecMQkuR1UV7zLCj56eKkKACO4mwE4qC64pS2XdI7Pr8wK5Y0sQCNTSUK
oAIBaZBdbBx6YQUUB1Zv8aE3zB2JiUqXZuObZ3Gvlp9qdHezh0rArYlvaudv1qqo4J70NusDohjn
/Mabo38Z+rqr5/wN6IyiwFIi05HUR7fdiOvNn9fvoazwXQjtaXXdXaPc16AzuQnImDz0Q5mZ7VWX
AkKpYhsdo63Z17ZKeZVT8R8q9T+ZY747+uJxP8gihtoaUnxkHmbxb+nofRjWdh1KZ0IcZ++sQWFW
MZ7ZQ6HEwZtqQZHv1q/GZF3djjzIiH4dXDZy6cgx+mPp91iGyypcneBbVdPTbOfJONhxtvhxtVnh
gsnVN5FN9TgbYVSFcmWZDmjfy6LXX4w6ynDRfyG1f0wrfaeuTr+ytb1txnbUEFSn5vzUBNYtzxZs
NvMSwVr6Lkv/6tTddwDkiVy5ncKsLW6OTH/Z/Cb2Ws1v34DxKfIgLqR2a/F6Wrq872qy/y6MH/7l
vmW2s12+nGyORWrjqXCai2Ntb1suj9p9OW7olmuXLYwRVo/a+F82T7zBxgPAF+Ibjm+TR71yUIwp
ioSS34LltZ6A1zhNuUzwXBAE2rdWdLugcQ4QSf/Rgd7nTGPFjAkKMvbqt9GLPyLgi81u/luttx/A
itfQbcxHlmN+HVOB1GtwnnR+HHQjRiWeqNMILcRVzgdvoKPY6IC0GoSaGoXuMo+o0Oc8VhohFtjM
cHHsk1maMI/B78hyPZul7R+kFlzXqmEErsXIMN4f84u2TXvMpqfFVDE9oMRxt/0s/IB0YDozTfir
KwcQG7GVXXQvTqdj7pHNIaiL/3qNwF1Ak0m0JniZkQJ0VvnsWOU/a5ufKuQKdZ/vhNafU4IEOpAs
7v9ht5ZIy31h5/MbhONpIcaHkXPguwPqpYhXVRzGTKPQMcZV2SaGUmU4dt5zo2exxf1Vr8ueRa80
xBRM78o5DrObWGJMbE98N6lbhZ5bPa9ogpbaOOeTnThpgEdLHkz28nt2U9jEoYNkVxH0Hjhe5XDH
48y7aSxi3O8f/nr/ndjhRKLNy5Ii3+5kIrb56Iwl4Df3v0GkicE09tCPAB7eAq6uodaf9M0Ci4YG
zGwB9q5d/xFA0+C+kB8DCmlfbSeQb9Q3nC5iNvHFshz8H3J4oouO4Yu5RpZvlxBUF2s71hyzHc/J
wSNgL7LuXnNlPwvLC3VkxiqTn5Xls+IDaXoNqB9lBEsYBlvnFS5TbPEz3Nf96MdjlcVZIK/sWh3t
tkgyX11ZOIjXtYiXdKQZ88sXIJksi83rJcxNcSlB7dmsZukFgCD0G2xRPHVTddOY92KebEFOmzfV
i4OOumthkmkMnwf9Q+dJSOevbsZNa22vi/2pzT+d8dLX854+x/sw+LuOAGwsyKGDd6f/1tUfVVY8
PCdi54330X4rxmPDH7J2x7BYvtLqUiz1O5n/acDI4gkf/BYqkg6v0FXrXoPc541Z43mYw2xq47b/
y3G3t6ztqM86FyOuZwSwWvVIW6YOG824EOuE25zGk9TjSf3apR552G3aro8RCWmImqReX+0OVrx7
yfWfkVYsIWPE7OjLOC9XZaRJJcZYKuZK6VrlE2Bq8Vljqbcy8yQaRsiD34zFz9lVSdY/F9K7zGb/
qA3vKZrQDXSQSq9FrRK/fe9yhlyaIfEyZhbtYrc4CM9tGWPPJi0oWQisWT38slT1QPU79EdAm8aT
zbVc6cSRTXNUCNWH8W6TOoNX2WXj340rtNrITeDFiXUCQMZdh2VwwVS58s986ERLkO1ymug+yVtZ
tQllhlNpPdnDTqM7bEEYtYznTjsa5dtYfNUQNPygS0qR71YSHMHJ7+4MImot+69Beuds005DytNf
jfrBrk7M27DtZ8eYcFhAFl0MGQku9Pdk56EC7LhWiq6nseuzt8x+xCT13A4fAw5QG2653K39lySN
VJiSQ2n7x1XnHhjtRYS5+uu6Tw2prXK0/bhYBNrdVdaI67I8cQsBj/GqM6ggLFKfxjtL27tobQkz
alnisRtevTWIVvcjRTktFYtLX9M4XNNavSv/j2XNVDmKpCgxKqGjP7Uc+9baJFXzFoj1iNXsyWnt
lzXDeVy2H4ZJxBOIhPnkZM7AKKYVMfgYjYN2su8wnbULW2eM8pZbo64O9+3+yn+YxXHThgRE5W6b
1yNlLJayTcBa5uukoJZkr/78u1otYLeX3vncdDu2qlvn3rLxtPlbHKB1VKn7oBV71y7OioUz2XOE
djOfR3tnooCUofrk5DvL70+dmHE0KhIU/+Q58mzyIaR5k8WF/eL409sIm8xtZjaosiSr/7TNozeu
FJaKi8XLXAnrSZsPOZtDDNn9uiblGKvcOYTgRS3jQG4FqcLZzY1X1Y+nWTQ7MalLV3tRw2KOEyRM
zf5H0G+wBYAQug9+JhdqGTWNW2H0P7XePUuxkONTbe6BC5oaVvlgLZ8L3/nhLDjMtdZQbhyebBrx
crWI9ouMDKsjJq2Kf/nacYCbFD3A7Lx2Bj+sp2JCgO0+mKl78P36wl8TNtXaQ95qUaU/UHM6KEru
LdmBaLqbZNXEJtEbXS8MiqtYktnwkmph4py7LJKOczDG5Uq3ftc5xlspC24Yb28XOrfNlAxtGXXA
K4uiv0gyZoooKDxcOPn9V9Xe0qx4HVso2ukcwSQ9BPqCBUIlXK9kzP+sZePM+Zyg4NUpbjjhmjHb
wOcxJcjlhZxtYmZ5tPvmoQ7My7A6z3eNagvXLOxxWupiGaMGA8DgfinDPecbgLqSoR00U1Y6/jNd
puG1X83dnrWgTmpueGNFPDyTWcxWkk3WngwtrO0SjQ53qUbiJV6N6r+Sw0IOAZTNbb+yIN+OzvMg
lxMQtTD3/wrT4OkUD8F8QyQeksn1zUJlyoA29OQ1xL32yKduQrJNyz6RXb4baSaWLfcEzc39Miwv
U+adWtN/XTx5IgB/caz3ytAjUWUnbwpi1LiJHbxsJM5mayRue7D4RDf8xMhHYVbOKELFO4WmHXRB
RsHeCocfNQZxs63xjMuUamkQN6n9k7nmqysoIBnEoZU8aCU9DvCsZw8jELHFwTL7T0cnLrUAk1r+
o5m9ykqPgiA/NlBoAwnh0YFyigkWo2bvpZyh7NOBmaMhm7iV2LFrGLbtX7N39prPIy9oH7lFNHgv
Uu8ShZ9twODcdf8Bf7TSQ6V38Zj+QRvn8RiRuc/GEQRzUm9mTCoXKk0egO2ELZydARikBwgZMxVN
dtiAwUysiKidV98tP+xx5NUBQM15Y2/fWmrF6dxc2n64VG6eAJoJCddD34HFZ4SigLenD1SX3oNi
X6AlxDyf8w9Z4A+3DNsxyY8y/2M6MdQ5qyySftLuU2q2n1BSqBKsn+wg7zP/jcF/5l71v1o+nJg1
33kjX5j0HZ1HUmzbWWgga5blOLYVKjm+oFTP59IaD8bic6CbZL1FCyI1a6+l0C6VoIK2BMN/qcqP
CwOuiQxWI1aj+SxW9Q/CH3QpvbrSt6b6T3JMR/O/UrffLbt/ZtTxJUv5k67e/NjTLAUp9GxZzdXv
gz9ab+ClnLg1lrcx3zXTsAu8a6aPL/jLbRexYftoep81d4hUX47BQpHRxKlRHzMcUJ0FilSv4sA+
B9tVsWsw5NqDvqyY3+39lAc7TN+HVf4b0yAWrgb0qYgcQDmUJd1x5uD5203A85nC9/hb22HuhcvA
18Lc/pOn5i5zvsZpZnQS6kUZb9xmBUen5v0beJYVmQMTWC6XrpuL2MeorLfpvsmsUyU5ssSBfsDe
NcZT4Gr7TsjnrHx0MKOmNp8zQEFP463py8NQL6EpxwaS7rpemQWjakQxijMqWG68xMd+w2WPF7Ka
DzPm2GX7Kqr7gx530/YR0D3LsWuS4B9dDF1u9ukF6Wmtx3OZl2zlihBOQrT63r6s/gAvol1iRiXq
vobMW1t6GpzO8tLk2+tmVKeJiS+rPOVme7MBcDj5q5YaZ9e9FVCG5PS7pY8BWnSPcIll0ihbd5kY
DmXJoaKj8JV1vM3jwS+pxlpPJrFzZTLA1j6o5cXLNALtn1QiuwXB1kzvucgiOb0U5OodD7YoTlZJ
maJ64nUOi80P61UHbcRZJT4ac4ikf3EGKx5H0hUvtvNDrR3uQ5ptR+a//tbWq02VJy2WM3WLcECE
WcvfVu9Dd/vXdsuegu6l3ZqfwYHL1XhxabPJOGT/N4734IoJGuRx0Z3DhLqyvjXe61x3+3ailAkb
mRaCCq6t8+ZA6B3RZkzp3tOC79nr8QIayUYxvJdOWAqSWOpLjXP2p3ezEdd1orTl13HTpJR8Gczw
IEKb815Ta6KImMFn74tiOGkTTZSyHKnQ4rAX/nM6KwAhXCOd3+3TOt8Bez0yS/ZSD87BLNtDhfkj
dbt9Y9J1ztX8IJv2eW4AqJRzrrNPmO+lrjjrDJvONNXCzcBQTg+q7e0z43aHsm8rLu/RBX7ZFA+5
nCuAutnfCrT1ndJZDuKZ4d6zu7qJqQVJb2J9WbLTohs/4JdvG9WYQ5P7r1CE6XbodUGdKucGr1bM
247zr57wFFNxGv5O+jwde58YuZzyIaqAv9JL3S8NyXmgjT3jnFLu8c89GvfNCJPC9AxDdldJatJS
imfQM0M4BMV20GVO+jfaNUGZc7CX/LCBXYGmC1fHDFKE7/J1GnoznObgrbdn6ivtJsDJ1rvlzg2W
8rMx3Ed7INxQ7iMS3yzacj6RzuILqbnVn9YvaBi0/AYG/aauRjRvZ0qnjI3glo4c9x4k12G++Fa9
N3EaRhQLyOTTY3p/IytaY4SX7dVclzlqSrpecl5/6sr86gNWLvxAFY/QSUU8GeZFeOtOjNYRnv2w
uwMy46lsmPYczP5oBMDSR2v67l2AGHPnDOdZgtYfCOVVz2fLMhNLw6liMEJcU2951qXnPOV6e2LE
6wUQLXGvM8PScTTyQ1aWiSIkaI2iLgGZ+HO4pUNAccxy7hRgGLnR0qZ5p8IOKMmLp6/tmwz6Cqx7
MI/vdko58Q0srM5LbpoSbnZWMZPTD8G9W1GeCSXm4FU6CxBzaGo6vR5J0drJ9OMcIBcOnJQ9jcaH
NKvlpfPeeI2tXbYRDPuNUu9W/CkWS/p/O62T5c4e3IqSAt+Jy+Io60H4vFar7IIH3Z0ZONXpT+TD
oH8qaBKxOfgkpqQVCS2W/ESTs/syRzs9FJOckoxFkGd3LNIO0Wq9sGLbNQ9VYYmYHAF5bzOrJy03
3GOmbc7ZSsv5YDWl2lHd6C76xpypWTZFIsoRPSRhMsLYrW9ifx6fR7LaI4ZxF6xvbd0M2XVlqFNx
SzTDFNHm4ixf60kjCajm3zm4m7tneuedF0QliJezS43nsknOgTqlLzHW690WXjvzrkGCeqSs1DJ4
3Exnes2s1jV+/eottDP5Tq0hNCPKxeuYP5XGonuJ5vhkI7635Jc5twIOfLZPCe341VasmD0W87Y6
WsFCr2TK9Ce7n1RiV6Z40dK5feT9NWN9skZCBod2X25k1EVs+jud0cz7eWEG1GvbiUTcU4cqdWXS
bUF6QZjpRbabk8eBLy+jNc3Mj/X+is41qbRdISNujbK8BfX9nMMkFVcmi4KtpU2nXngCXAD45pq+
1bqee0Pl16baRj2UeaBcwjmOG2jrzVGnIJg0fZ7vU1NP/6SMptMlk456g9k9nIIixwzPtniyglUi
pFooQKy6SeNI9w9bPuB1G1tjb0+TE/prABfDCQbaWG5wAu/tIoYeuVB85aVw3Tsc35pt4VUFCIhH
wKAt2cKFLgs8SrDXzzNeKCoPU7/rt7ZKrIkIuGXm9N1xmm+nmr1wGOW0rx1Tu5cOjVfHmVDb4gI4
FtVUvZvDOABWa2Gv0dCiibPJrkm0dqqfbcZC/xXe1EZGrbJIsVm50/u5iUxByXIoh+mydiMX/ZAZ
L3XTMhJnTU0v91BXZ67Z0RS18bG29AEZmPYZ7H3blPE4VC2CY1FU+UOgZRXad6YjK/zCVd5beRub
+TIFl17qEOhDi+J8jyqZTl99tmpLH34CXQO0+sZqY5nR5WDjUxJkaM1Uf4i20e0fRtm3Re1sexsG
ccycdatpHHmt+Ni0Le1uPVB073ULpMt/yHz1UBPu8EFMH57XWM4/2xychWZLpRl08fxtwKjMoodf
PcG7NoNTGdw1XHJKnXa3etyPl1Fq9b07VABhMcJhCwoN2XvF4AIdNSa96i+jdx3rN7OZEvzTaZm3
/AcTxCRNsLpgpe3kMlhJGJxakyqypO8re/ih2DFi9labTEVsOAvRWrj66E9uRWc3wclwxdzBKgu6
pf/Qq97N0pDhNtOhyGMHMuMlknPZ9aFo7YDaHiW4tPmqWPym8MHBk4+/GtbtgUw915X+Hy+bR5WY
0RL+l8LeKwbxNdaiHZ/Qoi7BUYP7Lj/S1FDBsfYyM/3n8eqvj7hVl/UTEqqyTqXbpUOk4GyDKbbH
1jlk7YQymUSxQBjuVq3+3gX07M6uTXKRgAX2h1CtypY7Wh18ayyQ3t2Xo4SpnmuMvT2BwAL9oRnZ
CgHK4HrZgcFww74qIaQVz4IB8aRQY2oxhuJn3t7MVu1rNTv/S9m+R/bi6CItktLcVE4rPLfZPYka
cH+NfvSB01I+HOyuVTOeCs0nhDBqvRr/8UcWbsIWmEdjjkXhf6MOC/9XLoFWFtE2ZZP8apg0IJi0
F09vqD2k21C8afo4we2kasHHofe9++kHHPiU6YpiE8dhWHRC8NJ1NusVZW3+n/LNRZyX1l6eWecd
rf3au0P5GLjSbJKmow5O1c+yNLmC5GdExUOJvRq0mk2VTbR0tXXLVJy5utl/2dPGsSooQfOqUpoh
GUZt0ut1COgag/TC3rxBBp55K47izPReMk5BKPpy0n8B4K3DM0w/s9gPIrDEaa7ozf1bQQaC2Sxr
0UUCxU2ThgopJ9uqLBEXJGlA0aM+Gw1rZ3uK4FtO5lqe/bU3BA9n7DTxp2/8tth1OhzksyYciSth
2aT5T0ydt8SWTHXnPciQAf+1ZDU9eJLeyHRHYt3Z7wxtpN3dVVJQ82IlryXKsKsOBXNR99ove5a+
/+7qy5IR6WpU9v90Q7/pL/RptvSa69OYX2q+VPnByMoRBNVWMCM2bvU0/Gz8W+3Ta0uOz7DeplSC
DdAbJzIgEIp/qXKC6oWZrq04+C4kGSAorh4UknkjHGyUy+ZaHx9V7RD85Z1XFh9jTy/4M1u8xdmn
6WB5F59x6enV6Va3T/JqGG03LGUp+m+jmL1obkFDR8U4CBUtfCT/1SiNsz2/rIPWfa7KMrZTKjZb
qi9/7SrI74xI47NVd1emMnPzsNT5bB8D6fvnrczUybTqVIZFJpiIKtW2zDd2bgFApGnrX3O6o1cO
SoZoO2F+BgX9aXizaCLo2eXv0yKHvZsRq9Y+XoRkVitL/IYSFIDqXAON4I+dzeTaVPhX5tUIZ4JU
P8NXZKjNXquieSyrpv9TKt/6ZASRfoSmPO+3x120a/kqPjmlXT1bcCi/84rVLqlJCraVP1XEKxO5
sj1xsQ+9bqdXY5lWdWQFhtL8OvrLS68Hmk0+gpiZSQu6ANHIfAtTQnlFzbotMvXXZGliDi2/W/BQ
Nam1g+JiYnRY1VWIsWAPoKr9J3fop+11qGXHfG/e/jI+XQzxMNmlw6R1t6l4Xg3r1Cwqf4QXLR5z
Q8OVlqafdjZ+EX69954SkVIWs3eiz8LWZt7emOdLtqm94Y7vTrMx8sdSLlFJoJJmsPyocbQPfaHJ
5mbuRxF440ViVthlJjN23eTdaibfySeX9pS5w0+jZLvTu817S51B/qXknPFB1siO3O6HdvKj1pIV
asG83Tyvy88ALrY992B7cVJLfpNW5IT6qLkZv4uwVmn4UFIqVJPYwq3sUGimhvEuBqlwYszareQe
wC1V6nN99arUeGB4icdXs1FXrnlBIK/RI5umo2cb9ZNDle7PqjXzuxBrI54tvbIBWaWTcfQHvlUA
rETzwBwBgz0N7yMjrwhRnlfNtE6DO1pjZLiQf0LmW1ScA3X9YJhkCPtu+C2GDmmb6mnjTBsiCtv4
N7W9tiuDYKOU3lFXZWfn3lFTu7ZvzUjxYI+Lq+xY+PKSU9JyG8laoCA90gyKUiu70Ww/03ewlLAg
NaVa1PV+Ew3rFCRGan84UtJpby3nAUQzg9ZcozfQXG00W+LdFBQ3cdpvZ2mm2fMgtuIeB074662H
oTbPelCTojDSHfWN1URL7tphL4KnzRAXghrmA1KPEyxYtvdxRCfPSSuiPDV23Siz2FuQinJV8w21
Sd+MhSc+mvlt2wqHL5pjR0EjH21ZOWHnNlDF72MaS824KSN1LqNungDd6jtxP3rmeRqdG4HID4qL
MczoNvJaNmj3xgw4XNUT/XmE8hOTvKHjbKR8usFTLQncrNkF+FsixGnb7CQm6zRmHQNEqmojqQcR
VpSG+jRTGnyxQ8OvvDhodf20dJu7c3rJDMM0Ltw61Awg3bek9lUX4Q+tr9AJPdq5VR41XEBMVT4t
AfT9ngnvUKvupzvdoqM+FNXOXVhrBQJ1pjmZR+ZmpFx/zYZeRQ9iFl0+g2GgXkngmvg+c9t1Lv7O
9Az61lsuWmW/2gpyGtPV76O7WZHScycCz7Uk7HhUx4W955ibZoirrB/2RbUi4Ehbbc9AwPzm2ffV
A22wE4Ykzv00E3G0wPhFxRma49OSXMdRL2YzxC1/RKDQ7UfpHERO02PpmB0sG6au84LO5DDGBcCP
cJhKPmdtspLNNb6lgrXKpDhdq5YHDDZtiyq7ro/U1Q3GBCq6GhkhSVPVe8Y46BoU0wW/FY0vKtd0
YuXFThUdxsqxjrxVWlQ3hEdVXn6YEzMN9v2qzrbXfKn62K6Hc9doL55JD733PkuL4jet8QN4QCcM
vPzGgNfbiHEm2ub+GTDDZ07sfp9SwNpmi+kp6wSDb/8j6TyWY0W2KPpFREDipwXlrbyZEJKuhE9c
Yr/+reo3axe3pSrIPGdboulumZ+Nm6IXZqi39xajcgpGX75x2BJpknJApznpQj46xmC2IVT0WMX7
eBZQ1fwzHJNxHaRpboGcsBeVd164mPPf3tCdkI4zNyAcxwwT5f5Eor8a6fyB7Pa9rpuPtm+vovUu
adJfwS82kmF4pcixdaSmvaaxcS1dCXXoSbrLOw90qH8lreMxaXVz4y7G1Rhm8DLKv/6qsfS2pk15
FASrnvHHMKUQEZQXOrtTl+2tVgB4CGcJIJzK/VSCz64qO4vPrpUrJDg6j4VH8HmvTHszq0xfKwyU
4Axd+gg+1sErmMUxw8V/A2oYHnVUyq/S75aX1rKGRyLEqE/1B3muPV9tK7w7p2kQiQtpXqGBgtWy
vbUcs2Z+0OuOl9IZjXQKfUc26MPcFwNpDg0HM8ZY9kNHVTTMSgNoqC45ohu9O3e2uY1NXV8tQ44k
wbDUJZ8a7VXpzrzxUr0L+SB/Yp3uoMJt2SPJmN9TCuWj8BupytSbOchT1s8KcGddsQiEjt0T4nuX
QDkzLVqkxUIWKq9esXmLne/Hxymq3smWzoMUUelb2cKCjMXc7FmH63WvO+0xL1ns8zwJU/Qsm7Qv
YWPaS25PVmirpb2zBPONFCtrHWnGuAHT2cVLDcJrqH0axeg/QAwyT6I7ZpfYztLVV9Is1Q4Rt2AL
Kr9gpJZL38eca3WHOGIZAn3x/P0MTnrQCfE/dzkfC5+qQXx8kkMkdfZL3OLlkRl0qRDJNcn7C+gk
mm4t470bWgQPcfJgLZOkOc4q7oFC/IHOCdEfm7YODjY1I3J6sqZQpE9mKPm6fou+AxRfpqfFN3tw
PdpIs9xq9wZFRWFNeaJ7Bz0rA4i6reqMey6/MIKDOI2sXrY/r6Kx3tkTdvtI7XN9oAgs9z47NfzU
HV1MtHrpWxQZ6ICS+FelyT3tY18X9b4t2o2pyfxEjsV1KWFi7IZAUJejHigeCQ/oNwuPPsVrNd5P
T7RMNsWwGM39oDXzR+HHB87osE/ET9bVb8UAqF10y60nhCGo7Z4loKk+3LK2Nnll/xpTmq9n1/qR
CY/Q0jdUgU4c0Hbf7EVhYpaDZBruApJofI6jxF+z7uDZt1tjRDiSvNlKREGMfBMBuyxea9t4MrwS
9Vjuo1ac55M75G/52O1KwT4+9/oPDY9rj54x9HRN/OpEHNCIOOj3in2ACVXs1FQcSQvQDvrAwZDc
JSqjVbQnL4M3IQP0gSv2qOJxDmSuTlgHD9JkypVzjTChhXoTXXQoUmAsz/vkiQ4GtziLeQ7mybvq
WfRqzOOtL6adsCC658T4MosZAH/MIZMIDNyQipCEbk2efpZhXrKSjEjlseXnrKSPLrbPAtpfePIl
qqbUGBykLiagnZO4hEmi3LBd5b5Mbkx/ZO9E1oG5mgoKH6lA3zbnJvco/qLuixRTJKGJcE+lS9Ua
HZ1hWxP0BHqCzj/PX0EmUaN5HTxLuVjoUmrUoGRHBgv3tpGVrE3LEXCpRpY8X6dk+EvFXYtYIbbE
VDAEzsjyFNXzNWJmDcRoPNC3YNKEZoQNoDBKjOmrjYs+zDpFCqXR/0Z+7V7JmCd6Nxq+Zqk+8xKy
RqDcD2LFKto24qEYzIe4aLdJhMFQH/2nVM/AMmzvF7sfyhRXFUGK/iDo+zHjO1WMLWn3PrFKUsD6
z0ksM4zhifZNG01cjfdyOR8gp+8E0suiWQ9ubW9GvzwQGqMOnoae2oyMZa3j2Tmq2oCGLaw/jM+I
0DzxUlOByW8Hi5ZQYieyrZHZ5xpGHXcFcGYUJ7t+Tg7sodd6iq9dzCDUgatn7vjpJdFjy7q4Xpr0
n2RMB9iU+3YZPsRSRKul8UuOOKNfGW38oCEVo2Lu0g3uyRLG30TMAY0p2hf6uj3nIHIByj2LDHg5
yf01sS1u0M9YW7Fox037HXvo4YeaSXAx20d3sYg38n/MJPUDWHj88pX1Rhr6zSzy8+QP8bFL1Uea
TjGR/8Z7BlAGRcIi71TLB1aKgU/F20Xo5h+GeZw2PTGwge4Rmlump5Fd4gGvj3n2WH9Be+1AONNR
VXLGNgGFHoP+/b8s1d2QZbNteyIKOJr4XKT5TxfVmjRgbZsAXxoBBKN1LCb9X+Z2H/EikUrW5TOF
g7fKnN91ic1C11uINU09aPx3tPylW2pv9+6UHdUij+S8dAE+AP0Wl/5eakrA76WotAZmjnr0QYsH
OwaLHbP10CDWyevskI1qb1WGCIsSQz9R/49JVHH7C+83yscnVvYtR+M1MmjC0yjdpLDn3nAhzB0O
tq+W38cZETBwV63NfPjlGr5IWKC1XzAbjrF/MQ0PcZb26MRUeheVfHCVVEHRIKDtSE8fok/3nrDQ
80AyWVacoOPeGFCAak22oxzLgfupdnQh6qvILvE8ahFlvov6TZo0Do2p+VTauCbi9RUjGLoxcdWi
/pU55+w2zjeFN+zDY16tWw2ZCiCZdpIj2Sm06W1VVMK71nho4YnwqkB1D14i12mjuvPYLT7jVnbO
dfNgxwIB0fhjTOZ7LFmaoy6CF+BnQXmTUakIY4y4VQQtWzkHJwDWUKnQBQZCNo9UJZ/BEWuRP2eJ
9TBExoOI6m5VW5FAjMrj6842Wo/MXCUMZncVdCntdJ9knoI75vSxSta+WL0mlruDjUPjFhd78l5e
fK06aq21cxVSgFbs7SgK89Jj9E3sbVvnqNpKj6uhCkWhMDkszge0wrs/d3SHZbySyX5OAdgJIx9Q
TywbgBAnRMDy5DlZEsI2xWHbMm/o4y6tBOS0rx1jRoGgMhEq9IghVGufJse+20lm8MPsp6oMZ0U7
2V62ZPxR+qLvcRFs834cA66Y7OwV2q/l9Hh1+u4ZSKdZTSSpRJpz7JCiDo2JQxAdndkh7BhPvAJr
fLHr1vmOkvpBqDr01fRTmM1R8xSvnLh0onwcAHZ9NWxrsbynfrwGGltPcoEm7+Yn2WuhWXCqZaL/
tEWUBO6YHkarD/3S0rcs1A8EeWCrcrdNlSGhiALI1LWWi9WC0HOEC09JFmocl1QTjlYzPRTzr0/9
Gvo1HGdcvc+VN1E9OapgmOwnZffbTidQPG3uQoC+m8+Vai7NorkQ2Tx2TYlFYfrDWYKzEQ46iLPl
RWbz2+yJJ7tGOGB39tGis2E7VvJx5ikKyOvcVfR0KRA/3Bv21UldWLHy3MWoJrwEY5CyPj3pftvK
fp+F4wS2xcOC9XCN7XZHFgVVzgDDgMZ6uVNpuW9LgHDVthtRO3+zUfJKd4cS+iuz9J1c3FXTDi9e
IXfZaB0B1M+Qvjyk5SX1ZVgqZ0vTTI601jk0CVkchqGheou9wNbkzegtuY5i1Bt+Ol79OToqQ+6z
yD6Zdz8nkhhkRU77aSPxQoZ5kDEQfzFdgOc61D3dJuOJ1RTyGJlUj1K2r7U53CJDxUSg3J1LEZUP
I77h3sy2ZT8h9asYW7wXG9lALS7uMuwKD/1RVSA7R3+eas3eMdNTqw97epuPfOWQ6u6DqbIw9bV1
P8U3BmeMuYn3kNT9VhN1EHuoHqnAKlYsAZRhSvtVm+7usRRXgc3MV5XTZfKnzTxFGwDcgrMMDcJC
InxIrMk1jzFa6n4J9JH9uB0P1V1SgiLQp21ZMulFXUFdknGM8+FfneufhDWdTKt81fTh0V6meT14
rhYacbVf3PHJtPtNd4+Btsp3LW9C0Pw19idmdJVAChps1IZp7mg9RRl4t2IN69mxkOVgc9C96GY2
eCCXOt3lpXMZovFr8cdnsFw24vJYi/IAuXNoFSbL2fvT2eJWYrEsnMTUas7DRTmuG8jSveiuvnZM
h2Mz/tSE9TcN6omizmplDs4baKUdmHr6t6Qcka1nwHeLuQhjdIUkxw3rqjOPbYeum6TKg6nsZl2a
1r6Z6OV288282HCTeYBTbZfoeAus4SO2o32q0kPCIVM2AIa2C3QNauFRtDu205demwcxRQHPxybV
lj9SFUM2/ZPBRNHmIhxT8xoL9ofRoeA3HQ6ZPv/BKNqkSmZngjkgfdAGxt/jXUdWVuhcldpH5fg4
Cxq1izdL1xmrvZDe6N1dbk7N7c3uFpt25uizbnTIqvEYp+lGEE7LOdo9k8j/AE4HdZj1B2sp1kkJ
njNOgFJRjDwYFsQNEFAgjYtQcUVj34UD5dLAX99ZRFFsS46ZX2VPlogwQXTjxo2Wmz8Yr2NCpZ9c
6l08af+MTJJiGMtHX49Onl6IUDXxi52zAZa0squkDp3FYZAbnLM3L1+zY9/8HJAEgAJZF29fjQJp
NY0L+jbDAIyQ1sE1hj2qQvYUuRVSrUyERYMoSnA+oAnp1CDlkpG+CRkNH4mNDROkA0M6cpjb52QR
X3VsfMcVmlJfbUjOvD/B29RBU6vaBWBat7Y5pFTnGWtv8qFged/L6lo4BCzxcp5ct/DWBdSNyoaf
pC4f8aVeMqxx2Aea/SSikNaAsJu6V9qn9wRKtrygCUmkfUPUnZp2U998t5V19wOZO9xWOqosHKui
u+i9PHnYq031OHQ0xMWL2CfOfPQz+0Er088RPU3jw5Fm3tWO36eSKrWoPpbYMMz7L+pYm3isj11p
7arGwwSnPVErcdDqaUco2RkrdLJycADXg/UoXD1MrJah19P2jMNNgJ1bYbFDkWOUer7pEAar5VVB
hhpldPTi2lyPZfGX5t6zQ5J3KDFthO6QzRvhYQVlLZBBVYGI2fUvKc/5Ci0NXI9kfnMgXUBv22DK
QA9FND9hdsb1jV8glTk+JwsuoYnyX6/2LosPX7K46Nc5Y4rceBgj/+gu9W/vZh+mzA+6IXkH4V1N
D8dg86b3xDI3w63pyeHmF0KIPqbiI+s7qIuB3OBiKNeuh+MYczxs4d03hjSYdQClWKYtT5rR3Tqj
CtHCIiTooz99RCY2NdRKoQTFDU070wsv/rpM3upY3xbC26UWT5PHNpWOWxDJAJMnas/CIL1cAZix
yJbZtzDRmtUi7EwPc50zQkxENmZFXYbxaNEGLsfk0i0u8SgT+CwCAwfSkoXNsAYeWiOarkOCmcd3
FHOYdKtzE6cKbF/Mx2ZW5tZzum7TUP360NU4KzEw/wyxUyOzlHFgNACEha7LLxdvJZnVFAAWrchC
HX3PWRdtgawL9IkM2/c2oe3bKOM18dp/hVYdGPR2HM5rd/ye6pHgEmc7yOW3zYzABc2Iyy1s8b6F
9yEFq8cwgWICqyLnt+HWjBpEV2TiMFeEnDaQ3iB5YObnRBHUQuF90E1ihxRsX+OtyHMGIFkglIra
bmsX9cY31IWAyxVG4FWC39AeqrXtzjyw+k3SdBDxvkdlfb574UkeDSm4X5tef9P/Wz+Hs0rAXS0K
EnIZ5niWZD4FrjF2oZYVezRBq8xEtxSrr1qPtuNAaK+NQxOfTSmclVakz3JkHVRJdrKz7t2XzpmX
AzOfuYroY3ArrDE4P0yKyFV6jFFTeyxc2s8w6hy6pOTGxpkP65SWYldbGGRZDdDZ7zwKgFPPfCtj
68c3mrPMmjXYB2O+Q+s9KE7+I8eK5vEJFVM7detc+JtsEIjVWr4vIyQdbMNiSzV5iUQ3PU1wMJif
HmR846fayAn+Yh6tPy0z9kikAqX6s4WUMYr5wbTotYmh1IB73C4PR7y89rTNC/AjwB/fiV4zzUHC
+FKNz9X442cI4V1wwq4gqxlEqynJlpvec2cIevnbpe5z3DgUWLoUhKsXJ1ObaBl/YzVsTBTk9pCu
hx7DMVz5J4kAkLHYSoAZhrsVIX10KrntjXJnqoJ4GpSpkk77puUhrvuPND5LPd323Czd1P84lTpj
DA2LmFkBIhsNf2UHi9S3Lnque//u4rFQ+O4BnmTf5/128F74vcMqnx8HjLn3PIe5/+rdea14kJs+
PXptfXGr8ljFbGhl+iSX+Oz300GN5pGk7FO1zGeMskRHMyoCdYNiqnw+Wq5+KuOKr3M0D0x8Vz1O
15PnhXoN1ZFMT/hdsbVlh9rnvtSGa2LNxDzYZ/Q6BspS9zxZQN3acowW77uInVVMcYSPT1PDxdpN
+nOXGMfI+NOXYi8W59gzV9eAgPlMxkdDjsWqqzkC3eGTl+DXtzWG0GzDgHQt5n3v3OAynxJRnqOm
OxOqEtRyvmGzgGE++AAn3oI95U4wRmKbwhHMPijcWJuwtdq2dbub2ZovwmVPugOl3uh+S5X+1EWE
9812JGiA3Je2ccr78rvw6mcOpnAq+k1F9v38X/upQVmRt+5S/etOlPZRcTSy5GlOZ8xPQLbOWLw7
VfEmcs8IEESdiwgFqdKe/JSQ1pQvZl42dc8NRh7/5s6rIFbqVkwkSBvjI8EJGJScC1wqu0e1NaBK
8rw6VqTH2nUeel0PWAePRHlDhwGbr+fG43MqpvmvcAoLlgtHQqO/SiKiXKP9i1FBrLSlI1sh+RQM
OmnRP43g84SM71SMinR0l+fI5t5KBKG/TvTW3OE8u3sm7BSaDwN30+1StFkINMS2tsnDKzHcpeDx
6GQe+057MJvpRm3AOrOMB9f/HKwFb3sV6Mp+dVLvbi9HC5OzNZg2pytWQMq++Jehz9avRhV2GWaA
sUteWWb2JX6Rsn2M+vyLcKDArR9G3eTdKA4GCEpH06PezqEWtesawX2JXb+EdXWicePUydFEqN17
hz4zWF+a6DI1KLSGbuea8iXPzMOMGWJOuVT8fqOhR40W3G6kQZjwwa390kTjtXW1GoGC8lZDpG8g
SBtD+4dDJgAWwSmW/k6WdZuy8aQ3bwOxwXEe8yWmN70rDlgkd2yUF01fdstQXgbsYf5s4kKm8BmB
BUsHchkIHpYGvyDPK2b4zQCChw7YOS9+BlqDgMWbfQ+H0JvdD2PeobSYL0gNxwBivZnGsG2FQlCv
Pehi2TeJfHXURJAJFjr0u5pcT2ibCB55cNtph58LCdgeg47NSRlznpA80C5/S1ES27JsWjWta0mb
78IwWxyr6ZWL4sAl8RcRNCJq4vn1l9Tz0YuiEZzZIbCi+Y3/4nFxsTiHmT+rtZOJ13watok0dpmp
9k6fb7QuD4yJWwI+22P6MHA8ESKdpHaYD96DBfwxWbDw7VdWL2Ea+TzR3pn5ZW930SqOhrVVpl/M
Yiur0wITta2FoLYGNGuYBHOphXLK13ZtbBIk0zrSXWNmzasnaqx1/0Vp+i/KkG1RMiA7NNesiGw6
isLfJDHQeTPeULWdlA2oYyOyoSNgJ01rzcEXtqmL+Rzjd7Vop8ry3xTi2j6pMIY4/6YKc32/hMDT
+0wjKRNbKDgyrXGLfchzeMZWXyf+TRutdzNF/Ov1mDyxnrjaxhVtMBMBUcX+Bq4jxAEGSvzLVsD9
LbdGZ/4NfXRsgTw17cUjYSQU9XizyvlgIY+ogNok8tAVitHL6A4n5dQPbWatE5WfsgrZRWX+u1Mh
6SRuo2W8TYbcEaW5FZW5Xboesp4CJoKinKnbF6OPV1CuM6TVix0faL44dNFXNOUXLjhoPgIpasnQ
aD/4hoEEW675td9MK30EtPwg469dxS5AGu4XAH9rXbD+N1O5ceOOwOOXGUPeZJNvYC8oMMYMf4K1
JuHyKBpyuCCNu2iwGDjaGHUd6TvIS3OkdPFiQQr3FOJ8ejChJXRMmpmvE40kK0hgyGMeu+ijlli2
++td39Ri6JkFr7DzTPQTWitdBIiL1z5AgSi30m63PhNpD9YWRt5ZwAp06mzO5zz/aro/vZGB6f2Z
xB9ZnEtmVH2JiR1o7IxwMbIDprrPZPT3ZPzCf2XjtezM90pzGOlQNNBdg6loPlWZF7jOsdTExu5u
PcYMS/9H+tGlK6z1MLt/FZ4HGu7JlYFKI7lCtuo0Wt9Whs8+n9YZmQxzFK3M5K+vZyTSCi70jx0O
w277k2aYWSP35JDsrXUqLLsGACw5FwzjHrpv1v5Emky+JFzhzzqRYrgD4yVBlyNP5d0hYr3y3Hab
Z/tIT0IEDRzgvFi2OM7du2rLUGtx5RWif4bWs8I8nS5DYX47Ldfy0lcXxuCPGMH1zFHAiYDj1bOY
YJ2m/yrs9mbR6NHUTWB7Lgka0bcj0arZScNY5FRBT9qWb6P2K/io9aQM4j7Dtdg/TCp/KYke7ds7
Wp2TDIHcxUgJkOqSt4b/NXX217msTzEf6CiQYGNrR9ACpMFh1roe1ubHOPqu0w8upsC6E3i2B+dv
oXHibOkXfq6ln7d2mdw/1PltSo3PBOT9Xsv6azc6kln3HouB6T2JmaZU/SV1jPVC3Bq7+UgN79Pu
X4Gt9bWYo22U6ZvSTt4A3T4T7zrJ/E/N84sstx33Og4LwlM+CCTbCBahOn0iG+xDH+XJN7owqowv
lfr/uqjmFDtSxBK0RfSr6eZOkrhlu63Y6op4IocYnsCP/SLEyc7NVpIakZ/iiGlMavMFx1n66E1z
9NneH8m8VC9panqoCOEJUYzNwMMiXXuFVz2oWqMpZIEZoegmQaIjdPyWnXe0a8/ai1qRyEH61Frl
5hFVUyR4FRJeX5IVdxIDYdhYigwNl90etTi5EiZBH7mrcNIXTXycdbtB3q+aYDJMvCSaNSPb9b7Q
w38tcw6F49efruDLK407oi2qx7Kp8k3kzl+jbWDz8yECtQkvs5xca0UJ4UvfOPyd1g93eva8TE6/
bSwQ0C4jum80p2PSa/3e1lD/gDCQCX4Pc1INGaygdrfRgPYm2q8IYgk/4TBQDna6QTjAH1NCZKF/
vA6z9+gNqQuKWppMYs06EpgNk95IV9ksxdZLlpMDcMhBizu3r4bt0DlfCO87Bk46pNyYCmEL6Vzn
xkCD8puKetILDH4Di5RmDM4lfNNKxMZN5P7DYINd284uJ+MwIJ82wSQJq+71T57sd7XO/wJMlUri
jeO14aTknjinLw+cxAUOybropmkwp/Pd79ObJ7/t77yV9lwwTy6NG0J/dwBE6hsNIxzSECSFANXB
U2XJC380InY+0zgy01Vf2/hT1PKdT7ww7ZJM66VktR0NwlMSr4Tsm1oMgfrNEt6er+cfsVQOzktt
L53iYSQGanDnB2AyuW5dQq5MG9s/Ig/A1bze2KI4uRW4GKzm84i40c6nt7QDb8hQHgaTVaCS8/p9
mS4+RGzNPOg73+2wOLeyrIC9orYiu92NAyJlwoXjKCUkjNLWo6cztHZJ948cYdx9rNDBYhXPhsp/
Kaw4Z0WHNVE99kJ/0r3qn7XM91sIWIxmFMxjQ/3jmBrCeZnssRWEdWt9Rh7uC8vG/+5nkFRpY6ER
Ln+N1DGQCWJS6CoGg0qCKFtICWXr4FPExOH4y14kM/oBItD3hIFeayc5o2n/t1iGOLCVfvO5/pAD
rAdLgfXaEDdkcp93bKu6TyUyu8NPbZA0BDNQIp0Gs2tQcgjVMbZetCLCdAjGZEyCJBs/DbW8dfjQ
pmX5yu/O7ybqN42wyAmKoktV5WeRcsyxxKSroUwJCeqXHFFlvCEqUaFBIMKwNqZsIzLiJwxO5cDi
1VplqvpSkXhaeLklLzbfIiFUSvAyJuQd73sTLHhEsQ8ViPZNWiRwTI7+WyJYX88dZhfuyle/7twV
MjJUghlBMuy7ayVArnOytI0ZAxq6+t9UorJpRrchng2Pl9uQpFWir6ANddeV0y8AwLhrO4EPKxse
qJjfQXSzHeV7DXEikWpj2N0hTqvQwOaRhZAwc4D3+iosb13zF1j7UK6ME9OnpcFTFPM5cUsc7wbh
JNGgM3nfKf1RGCeb0KVwkcPIoSCw97I4uxkHrplrG8idTTLo3M6FfczsWG2juX6upuLL8/G1lrWx
LUhgX2UT8+UQX8yGBY6Q9tVIJkoQGyUrXz5snCh6WWbnqqTzI3ufS6oKi0Lehrb+bBTSx0qDhSQ2
OkwzVhwhnmoUZQToSCscO5sc4yTS0O9Xx6aMLqjvT+0kjllr7Eyrd0GWP6iC0DfF7DwROfcyeOgu
UP48yrn/yfvkOvdUUGTuOctAeErU7nfflpUYtzYFChGi2KZ1f1WG9dmV8dsyDq9GI96A9RlDdfMI
UbrRlQbE7P8TiG33ydhN4SxAedPM6HeLhxS+WLZmov/CaBFueo9zxLCN1Rnrpr2aqTnCzk/m4NTF
BANkzDUclpHV77uaTgzkgh8sYSYmI3x/jtl81Tnck55xTkKKXaaxfMyy+3S4oD7VBfl8WcvDkdnt
VeZeufEhIFMh9TB3uXE0BAa6l11yNrGVW1K3KlSKEtu2/Pst8E6wTrbCPvkhYhz3CwketurKlevS
eIZlwN3EbVMGc2U26zYZ9zynVgBB/9QID90DWKqNXWidDzyAVTTzSlOaq+O9juf4xkF06DLx7XX5
acpxAhBBRPhR4Q/rqJHRJqnRPesC7Y6Yjqkwr4ZX/y062PzsMqeSzolonbyWPXWs545/P3TQHp25
j2pn3mmD4ue0yfYyG1JP72TakpFl1WTA6ppUx5kMyzC1u+voqINJFtTCG48WZ0sERgoBORxL0ynX
5JZh1sla0u1hxW3Ne8wq8Y80dnrbe5/bO9MYQ6M79ARVsFMOd3Q1cM7OueJwkoT/gLum6952H5OE
c4bgiF3m80x2MD4Rgh8kU8yG07BOOv+j0+w3lwybKI3OmJd2bqo/+GV6sDVIhkorYHNpqlmx2j1S
0nwcCSpdDTOLau0UYaEqEhkEiE4DGIS/CJFU+tkgv1hYuLU4/tYHUoYmwYkFuo0OU+yZwiFipz59
Uh6pIoUr32UJKIo3bd3zq5d3je7cD2A1BTAs22HmzFja5yHbkIxsBkncqV3nk+SJRac9xfrABl4j
zBlcdGL2GLk3tOHuro3qE/V2D0JYxsaQzoufeTr2aELTFuWQRiiws1QpMZWDbPRQlVaG+Jvd3tWX
mmST6M/vyehhNg9Q2+abzAACxuCJrLG5ByIAgtY2J83Yapxk6rGtR5bn+DUDxakz57OewPstIt7p
id5YiBUCsyjPsshf0VHx1dyj/BMCL7RDb7AdmcgEEs58ZODLrHbK1Z4XT9wG13qlpmdlQ/t7i/4+
k1uVV4Ra18I96zOJ6kpuxjZfL0MfziWtDE52V6/fe9NNgh2bqn7piMerW2yQdqJ/qnrcU82zNxv3
vRnnD3q2dCJUekh5zXopc4JIrUwYu5QqAtQo8T0rdoYSMcxh7Y2C1BK/Pg30BDux26zatvqAa7gM
YMOrGJqPvD/9KU8YEGvHflmq7qljKrBkt9dcMj26ZXffPbMqfdYS7YJV+4WOwXPka6z36mgl5km0
V3cGgGLLuecKBEZdHQ2NAIjB3uIpXVY1oG3QkWpEQN/GaqezIzHNpeX0FVdPfta+kJG9g8g99MXy
KKuOTYd0jZwKIkcD8AWNKxWwJWNWn7gvPFNtMKJEFTjPgLui22LP714nR0yD9p/dEEMbs4PpYK7Q
EkQoZw4bvhXwaMdHNI7NXaT9MhTxdc6jYwJN2BPEQtHxikspdHvxQh3Iv3xONpFeXhQwguq/cjWf
LTKistx7AxG6qsJHtQrlorpd339BAK/SWmeOY1u0llNUVMM9IfK7AsgNNaFdwemQy2ZvyD6CQn7O
LnlXs/FiQ7un+niqGnVoXYw9ZH+tZI+YA2k15rBT1enfkY5MxuMStkz13FcOIcrkNBJJEI8MpH73
BwjdDvYegeUq8u2NcOkRX5CfTYV71DhMa1zMaLgu8VAc5zE9lb7cJkTetxVGV721CHCJyteo7t9M
zTkUyGuSQXsjSo+MTfs6MrAA53q8qx7jQdkjWZIdSY9tm4SRpXP397O9VTbrrFTbxAQQaLO3CJUD
reOHxFchgAk4bB1oUb1dRo8Mwk+Khx7xl+3wln5Gd8kRMvl9BgbgEvfra9OzhcLPkl86YNr/ODqv
5cSVKIp+UVcph1eQEGCwAdvYnheVo3IOLenr79J9n5phQOo+Ye+11RoRMQKdTl3gZ1g6JgdUzEW0
z0eelDniz0vPQEwuloiZSPluVxeXGzeKIs8wQCT03xXWVErgGiH7kryNvfHJgIbB8NR/UTU8YyP1
oCAHuPRune34lW1fmtz+wXwB0WM+1qP4pWz1h5CpmurcJBDBceh3heXyg5eeGU7bgmMYE+/iW4tx
sBgf0lpSNyF1irI/LcOiPSdoSxljLJk82lbD/qyUrw19FHf5TrXGQHXSY2hg2bLFxUA4nAt2wtmI
ZlN5Hkt9nQhzQgCaUAmJ2KXMI+CdmYQChPLUGxSb1eycezb6Y6VcIXViajUy1sbLyeakZ3eeeU3K
E8+HCMYclEilwwxcKMSWTv7rGyswxEKlKJZ3HCFMarW9aMUJA/RVIoSIMJCxjJ1jD6TnHiHxw2z3
2zlt36IJ8ZhS0HyMfzr1wNaakA80TbGP6/CsIibDIvZQudVD64JoDYueXpwQU/YWQ+r1GQDjjLTa
ja3ZezNU946O45jUgB4ab79V23wrJjxorEKAcbU8zSXm0loTYIvKhwkypafN/XtUtW9xPnDkTFQ4
RO8GIudaXIMoYy09NFTmhMUy44So53At2zpKd5U5I5zmzGe2fi+Iq9lYtrmVLpSHIps1P4817YGu
9cVUDTz56M+4eTA0ZdsYd//WXRDPV+M/o6wu0p7RcrebwdEekal2G60EtRc37bVO3H9z4U7bMQ1f
EguKTk0r4MbnesWSY3bfc3y/MpT2QtvcqPZ87EbjRtlA8y44VsXGLeRjBQoQF52tQpxFfCmFfDDQ
jNGrexX7MkkMY2V9mZBF6gIGCPqXhequQtaXgchwnpXiFQYEb5mDab99KFuafdaXCgqvOHvDfAMY
iYE2IDZQRhXdUqFU+3HpHhyrf3ZRwwEL0phlz+2F0U4KJSimYwPTNVFPMYu1XG5bt6huDDyrTY8E
dI7ThzKe0WHyEzExwBtYm2+hgH9bgQfrVRtSVvxKsbpVe90nO/pDpdZFecnJprs4d8ZGzAekh0GC
0H1TWDFOGROETty71wiHiZWJtzotbhCTJYWmdiV1B9SD9T2ryWFs2bfZIGFZdEtKMdQfsbTywHFa
f6iHldHI3mUipzgTybawf+Gac3pxyhjcpnWWHYeSakH7x27S79qU6eAPSH0CYuH158ppamDmEUdI
bsnK07bPoZkyvm7F0wKqaOOiT/HCeKo8RRveTFt/WgbUOaFtXNzapRG3BNVZGh5NFswDcl2vV52d
KxvO34Wu0HpWtPi5sBi31W0HVcQCXDgrNRXaZHxZEzczmmQPFAgP9qJQCRttQq1Y3YgoR5GtfrdM
6XVH+phS2Y5iW5qwnrcN/uzMeKwJtw9E6NzyuYx8StFLnDuBMiC9Ym3wEzXYz2Dpv7Qic6AvtBlx
OzFUGvLL5ZhcQ9N8RIQfpHFC9YAOjOlaFxgZNc3Q07clNdyXnsjJoZhfK839JSaCXoChU4fWqIrZ
4EYmn6yC7YVQ3YwwE4Olq8yrxdh2W2XMTmxjQHYRv+AT+47zfNdCEOtr41kr7FdCLpEs6THcp3YP
oPbJXhe2tJiczvmHK9SX2da/BsV5nMVEaRk+LLjKmIrgcpeYNKyaSIWQqXZvQg5OtYY56CgvyWC+
sOZjeRDjFiisX2t6xHgBPrjFt1HbMUPmMH23JvPaVPqZSJEDvkuvtFAZsicyRolsn8+gqG9jou5z
DuqoX5caXUvjxpejUSyHHQeeKfzcMXaKtMAaFPp2nhfOJZQopbcU6ku9YDewwy7Ak099H3qxSTsB
WFiR7QdKkIlH60M1wq3TOXv2nkagaQyMxig6xYvKhRgx0mYZ81ZyFSZqDJRvPuZhwfReu9lGxQOk
0PS01C6Ts5zjasWwWk+d0Z+GBqWVS5RAxUY8H6bflne5XFJ0VarC7am8dTpXAbOHd3Mh4ULrxSO9
pBcqAul83m8nrNezciuktmXAUa06pq2Qoye51FJ0wmE8np1EPxnS3aOE8FQD4pFmX0JD8GZbHM0Z
23PG7uPIzAZ5YcL0O2EuQGOh7kM0Z3E17Bz9FiP4j0YIIZpGLRva+h077hNjsvSEm6x6cDv3x5z0
PW76Ix5AvIdhhmUCBZ71rTdzMIXwyIkMO8gmpSTILvBQfhF+cM2L8H00UEpiSVm2fdK+DWF3W8L3
JmG/kU5vUS5vapuWO1sDlEGq3iXtJl+L0NllOnUzW3CpKA9WOxXM0zIQMpWzNeCIagVKdbwEXjiX
izcvOKcU99oupY9Rxp8Mm99OJn4xj8+EbideXbbsk4wY6X5X/OnWcOsiNQyacKKSQAyLFatAMh2h
06xxbIVisahZrVs0N99Kwm3AnI4u3Y2tDcrrnamXp8jpviINRZnrVNsusgvaEP7/rL7dsf9oBjWH
F6n5NO57RVWJAULhWBfFPyxgFIsN9SRP6JXp941vYgsr5Tis1YfO3szp97bqPqwqXFlqO8NCreKa
vuaW/wTyWKUfDrJrTm6ffDI1OyRVy0SEZReBWLGnCxnMXf0I1/pAvhtDA/OG/FLdKhiA2cALZcfs
4bdBikHATkUFWweDru4N9JMlq07RsvSt3EmFJ9J9DtOh1PCtqESxoy+f/EjC9RkPllm95XO84kHQ
0s+Eo2Qs/Bkao08BKZza7a5pnL1S74wIe632TTgR0z6IPnuGQqQetyY0K6ivsxToFyBWDsbzJNGK
98VjFMJNS9sXNn1o6wD14qxVw/w6TvN10c1nlLaBsLODHTHpR0s98Ky4+XyaJYWZmei/2HkRDMun
IaQh5aTfpTyqSosycK3wUnNwt9rMrcsvjoPCFBXVauwr5cJlQD6L044C5nnKByIHgZG4hbPRwWW+
NJ9kPRVbAiJWHnDHBVeXfHMsqTWqW1AuG5fFKVsB0GsFx3lSdr8m5zJrCO1DU4e/RgK/LcIX+rd9
v5hPS6yfBW4lwPmCG55SS+DV2arl+N6ujSmKmzerRAGEzeojGRmzqPlzTZr7xqrY4djjBhEZtcqv
TtfSpZEZJBHOp0lswwI7ki7st2omEwXY3VdX9b5MpJeHIXfvmBBbISp878h3wAj6cgIWNuL2jRvk
WfFXoSEzTAXUfbaAPXexaivbyFap+Wrf1lPfTFiDzEvPehrVn9m7AIJbtmAZl61SpycZYRSq0/mU
z7m/GCFdGTdwm/EjS+0M0uFgAIjRYqJ4kgzkY9hkD71AKTgblIY60SnMxZzPBpfQYIwPSIxq1CMD
OPp4VXqX5bCJgSo70nwuRvem1hzDUYwkmDACcSGZxKVOaE/Ap04m/r9KtsdBx1KgNChvfphlb4XC
hDtT/9Goo8sS2HjAL98mrf8u26rFVAxqwozEuzNZz0UtKX0605/HfIfjF+lciYA9tQKXonOD75xG
arR/cAC/Vkt4L9Tuew6ZiTFhOWrDd6szCDayOFjY0Id4JLURmUWSWERqaPKvLD/EgjHBcZ5LOhBy
EINiMR90+VzY3FMq6vExoSW2XfXEH7iFPTU8spWLpch/Q+7c8X2iKAI+EpjJxHOYKO9ppj6Nk312
uvEvJv+GU9qpjmZovtRO/T0pGNLrdf2l8+1GIaiFOH4oJEZLy907NBtDim+xZTdT9fouLrV7rtS/
uGyPmf5oYvMv3QeAQe8lcwWtt3/CRDyWfMntNB2t1Hibak7tNjuQdn4ybUZEIE67SLnYEXMIUZwT
ycKVMnZxOg9QMg8gA66k9ZTl1WKxTuhZYPSM78XDHD81/O9UFI8pNZQrcWKEe9BH65GHD9Le6kgx
06rhoz/mIChnVo8VotQCVeyS77HrYCmbdh12exmPB0KSvaijS0PXPKocWUvja0r+4q4iGQ45lc5t
wRmXM1QuO3aWrIK3ettvh8i4Kozwyzz10WvJ6HNcjVvVq0Z50iJdZ9J8a0hQ6YEo8sDclSk9LquQ
UBRBZqHD16foNCSfZspmmNeqIaaA2etQi709Fdx4TlCZ5dlYjLNj/GDG4JdPNznm1lmng7HLTWvf
U3YHlolsLvpxFncLsuplzq1PVvFOlK9aejCSZK7sx87e9S0uc6dnJKd9sYX20qkPMqYcSvRVrlBz
V3pxwZq7fxmZPs3cgJWw91liMqjJaE3CINN53kvqKkX7tLhlCN7ho8U4DllkMFW6w684l2W9m+NP
Amp3pm3vJqi0q8wboTvUgcLvmPsVBptM2115pGsy3cYZta02YO1tiqNgQZG37aFhzV+tFN/IZL4k
DiNxWy0jtsE5pajWVfR9vcu0BGKXZNnODg/FCr0BtVFdfpU6+oYINyYDoyjcocbDjBoFrRiOmvJh
lggEFn1TwU1KdLSR3YfQT8BN+flhAIwvM0aYkcMQAznl56GawcTiEIWPB0qb05krvlO7oAG4CU71
cajuhDtvcyesvTg+da2Bslb/aWauPa6VumAgL2i4WeTOz9pwyuVzKfcKvjZX7pfhkE6NZ5KsSrA8
0xyuHTsP0jHzq+jbYT6RgR0xlxuhFjtF0DestHTrCIPk0THKnYVYwY2jf44SneZS/zNAkM8u6Gah
lttBG7xoiOCUqi9mUTFFbl0SF2wUT8P4Y3BuRuiRlDH3CabjXO/nXdEwuJ80nLkt0Qg0oRHuwPoI
r+SkO87FLGYaqAxDafXTtvNTN50FpB1zDB80S/hTIrYazLGEHe40t0HH3WvIZ/qFVP9yppjV1n5i
NldLgypM9SVIO3psWDPUs7LBjsmQu+DFZpm7rHOgjuiKejgwjmT9QXojOkltqU8gLHtDbrIIOKNQ
PQe7UbWQtxzZ+6X/7F0Gn6Z7kPKa9MDcUDVlmNMpmJivL81O5S1yuuLUYRE1HqMYnF9Dj6/29hXD
NZkIT31zHJUXjXdRTTxD7DhwmNJ/phGYY/WtrQ4iJn9HXiXlRXSZutcye+wNjcSEdW/xjYBpU7MO
clQ/WpcGjuGrPQI3856yncERaU75XpOs6QuAwKniJYOxmey16SRLoup3XWT4C6RYDRV5gT5eAXMW
scAATsTr8m2MUMQynMorTjqeA31QbkZJxoF9UuwdXdIKq1fjr6V9q2mIooVRHTXkFPPtppCwMK4J
pFbNweGC0NHwS323zj/V4h/iurw51fNniYy6xuK1RH/Ov7DG6Zk8lnSnjIIdVIsqlyDEANhBWxM2
heXb079EgbD9xHbFmnZsp5mcYaQLZBvAcYyas70Sw+GBpeDKoBpaNIlmvSscwqlfrNYb0R9bHazc
hCO/O5nRr4HvTyeOrFu8USCBcR8dbfH7aDoSOrsRBh75rDxW3BR94ZJa0DJznPyWZJ5WdzkncPHg
SYx0LD4sYxlo+k3MXU/9SUwfRdyB8Bo3/LFM0vKyR83Vg8kR24IZhsP+ejZXlS+RfktxMtwD7xyD
Z8z/DYNAvAGa9ebGkFi1bI/K99gl4J6t7LdKxbav2t9BmIAHFTQAU9Oj4cM/XhTqbZ1Zk+kR04zF
MZyGRX4ZERz7CjApcWF4iFcifZ6+uhoCJNNOL+zzQQpAsQGjkWADqSZ7T6KcVzAuoOzz9ITezdmR
hhbP1z6UsJVfjBpVHkaEsdws2nMOpbJVUh9gNaZ/IJODdYw7fau0/cWmkmQL8VaZFAXsRMs4ORTK
k6OAcnzpzUs0nplKbTTaYrEQVbP8m9hIDYY4Z9XHqOKEQBqIKaswk7du5myvYbVZ9YM5PotU+A4y
SICDXp/YRwtJI7gy2iZPmu8KRgKEKGCMNgVNGrMWo9oX1jskcDvEjNx6JZPOsvroxVuHXkRNOt8W
C2Ia7INgeyMCqJT1LeO+iJ7r+G4q74r10IaPo4yYVz7O4Jt7XHs1WzAvhdqnzkfqVctmf8d02PjO
kGqvKw7QmCzwXop6ZimQHbrR3WkZ7y4JOAW2V5MQntx4GZbAcG8VsUfgRVFGVgcNA/dofKvNhPf1
0UhBAwXk2Jzd5UNiaEWC5AMO8xLo1QMNOAPP0nycUTomr7ZzyNVnp3qHYGqS4S2BPFrOPg2fLR5A
Mz0s6g65DmMIRB2O+k4aJrML9CXsVY+r/HDV+MpoP06AcEnAek3cR4uFOmYWd8i9adgxdjPTnY6e
V2flmeDl7W8huUsmQlI3P8UNmRJ+R1IMT6jEPhtKe4f96FRzoYKMWO/qTQ5tgVQ9ZnbmTk3nm1sN
AsQzlDFL5/JyIuedMYIkSYH3h3FkmOBcRpaLsdZ9XfTxqkDDVEeGdKI/Dm12bCR+lfqpKir69mc2
9UfI+ZcChk1cKdspWbawfBgo1JuY/aeauf8KBJk2FTDURwb4tmfMZxaB8HZV8hH4HTpQmUm7M0nu
Y1Sgt/cGXlV36IjMWsRFGqeoeZHd04QbMg/KvNw5Wv6dxDyooq8eJoElC9Ifm92tjvYyzPUAPO6/
mfwb4tOsXaZkQYm+3kY2746IFVP11BfZn4NLojPllcLuKMi2aXGvc82zjVL3JXsyyXQ8yk9tLY9j
R4iKYDC3hhIbcw+GuMEuNW35ew698mM4iqckFkQsiqB6/ll05TaW431xkrPaLYElGKiNDadupX9F
Nk5gOF9LYW4MAdmaNTsWFTDBIeeLTRyODBfkaamGje43EvVlmH2VMUX/MbHrtdxNooEBIGKRRcp8
yBu8JK9hTb00e/3cPOnTBAfuujbL8Gv24Zz65PcQDLlfCvlJACKyEzTPXekLezxm5BFEffHmKPNW
qoRQ7tNu5HiVm7YcLl0Kq5q39Qzwj0laoTD5U7wOtScL0/dCoPfXzWBQAKgav2P9sFBl28V5WbTA
YqjjzCeh1v7YPEUwY6QgBAtvA7vrMVWQsnaPOeYmUgtCDWrsUYS7iqYwm/UTSta9rJ+wyXOiEDPV
I45akAckpnxGSe6NpEQ1PaO4TLmolgzGvnkFc3YyUYGpHUJ/+xV/ZL4mVdLiaigwTF1ca1fcjYGl
FgVZqMX7DBxYKS8YU34M4V6qeqJELOCSEKNHqrVuA/GaeVhBt1AxARdBxBZ6FMc39qhgAVYiUBzo
CZip1jgww/cJICID8m9gKBl37woVxITFCa2YGx8N8V6yu2nFt5zKg6b8WLCBc0leAxOJtj6P9R1A
Pi83Zb4RHmVinTQWxVhrg1nCRWfiPjqcmcwvE7l1bW1Xrsh3GNnENm/jJYWQMe8aA7Hb0O+LCcd1
Gx+IpXpJjfCW9OehXnZa9MMJhAIcy4VEBrjQVVlU3jn3jDiZhnEowOcM47XnklCey9Y+8O4rzrdC
MVj07117r0x+u/yQta8x3viE+jMNcfI00UuI+jdHg4tEws9MiXZ8+CtXNIKMKaEA+VLdInjKoYu3
uQEM1Xfpy62a8HqcG3lteY2O00p+YOCMtWMbqVxF4oBlaaoZk6L1Nuq3Ob4vEalAEb1ITF9YXMgO
45/Q/YafGd7m09CjRlhQ1TvHjg4mwdWW6Pgasxu+OX6e3A/xT44j35ScyIokMEl1b5Ppzelrrx3G
cqZRv4qK9lQVAZRTHy2VLfpzEaPlLWjdTf0t5KtGB1qWX459dWD5NWgYyuppYi3o5veu+ei0xess
nuzpXabHDkVVTQwcywY+zfyLihxfgckJYu/XO9dJ2z3JyWvPRdWicnd3U+vNEmmzlBsTZBor2a3i
QpzCjZXM3a6GN9zPbPswkBLeiENvIeJH26+RJ6Godikqc1p9Wik4BE71kDl1ULdWEOLWV3TljBDy
hVsCepxgTzyj+0oOctD9LAu3Q8O0JW63JXasdXWFp8SjD0XPe7YH85rA3VZR/zjmtC94wStOoAXQ
3SI00mGMI261PeSVEwLDgxJSdtXZHf/Rc0I0IIDe7bSMXjO74GAY/ALKionMitt+Q7Sqn+SYMXjb
ao0JpoWrlde+Gn8Uyl0uF/RFXXiATe/1iH/SBW9Bpu5BFx/Gwr0q7j8zTZ5iUhIiKfa1CUy8pcTV
wRZww89GQe+pgJRVvAJzoZ4mkKVC3Iiz10TOc2pzNiZQWcI0wDF+wpx6sDBbb23kV09LyDZYLVG1
UHZZSfo+WjYjDptuoSE/faXLRJveyaET5tlvA3e2HOAcjsk506bXBWFVZpfkbDZPGl7LYsgDY9A/
RYrfp7y35vKS579tGSHWkm+TJI9Y1R8j3OGNnj4ocfQkZXfoTfcvmty3mB1tWyv8Juv1cQGn5kfZ
rSs4Lk3lh/3Jb6+OnmOp/jBL0v3qIzB9cEUN0sMGGcC9rJAXuut01KFo6xYo3/YStNngo8DwHKN4
GMfhseqbezu3jJ1OmQHVGMmACzHLtHaQ5oUYgbaUR4e5UlzNzzGTNJLRA9tWrgPBoAuFa6eMzH31
G66aAAQbI+z3uriMFmt/98iBjd5pVn1I5TtLSt+YxiPnyVeW8Bk5eCHH/cIyeMpivJh46w2dJ53Z
Q8rncChR8rHcD45xztTVVXhWpTvictKokeHcia8YVxTvlf2xIGnvtU8qoJzIBbv4mRHc5qnw4il/
7TlMYjX9ANDJIYinRInsTQJbzuKvTLU35EIMOH57k5WxndNIJvRipnUcljs8vf8bnnnCe6hmj3Ho
o/f9jfjq5aBsTS4x3O3wQ6itbTMNWnxWFRiVqlRhyH+P+ctEptloNTsNR5sMLSSLJA4YbLQc6zzN
1VNb5V7aWFgJMdxW7XHpOliZBpxKUjOm/j5iHyuV8FEuta8yS+VOOsEc9uyW+VodXzRGGk4hfhll
3s3sNXV/kuY1FdBNQ5NgM8DXqqTW7TxjeZprEx9bD7EIIJ2hfNY691mGVt1UcQ/wti9gPk3GByXi
DHtuvcoud41NgIqb7rlBPLmQFpiNpyTRjlmPs05eETMcjPh1TewgYpKvNqE+y3wESU9JjqB8IF+m
fU8UiALDROpbD7ZhHf5EJ5EMfpO56Hi0a5Q1e43R/IohCkc6oxlaBR5hTRylQ/Uw6EczYRGbx3Cu
XDpqKjQj6Yi5oRSg6Yfsa6qUTaWzs7jpBFGJJMf9QcXnJav9PLfIL1kSnOPHbEDiTqpQU0W+GWGS
gZN2HnITp3zmu7UOfjPaIZjpBhPoBTNbcqqn4srk65aFPX4B+8XK10OInSf/YoOArTOPJnM9zbUC
dVE+lHCFzJhsAGG0iJ4uP0XLl/EReoGWuRjUq2LmR2UYfrOlA280fmXY+qimQRnFE7KGqQApnOmZ
tRmH+RuY4NWdhkfJp9wWS454A9/nqpCnoBfLio2AhVMU5q6125kvIctfUMR1T+U8h09xU706BrHd
quGT9M1VXzTPOSAsko76f4MOf4FQOo6IMkSql+kvcxz94Hu7izj7BQZyZwzxOy0xtbfK6dlICDEJ
eXO+3VC/prX6JYeJtkBnOVTNcvD1RmJelksHwzwzA9hqDzMs7JCfum4HJNFmW9O5V3ngmtgPkunJ
itMOb4j40fXsQsJNEizJxHIrvBV0L17HF7uVRlVj8IjArWTGqyY5fGeJdxWupxq4MzEP5qqa1suQ
gBz+z8RBE+yougMGIw6IptP+6gxPW5TrqFdG+WjjqmduaWPpUCyxHSvVRZ9ePytMrNep0EUD0LYF
NMmjYpofUTIHThZehjLfRUt17FtlH2ucvqX24lBSqqUeaJP9iKvf9lQVjo2VoRU3bq3O+J4wro0h
m79KgUYeafcIxCt2+hiwNLZRUxHHuC1fOoreTaGDjcCvp0v5pqQZ8J5sftWV5LVoDcsrB4urHDRh
ArwhU4cHvKLATXt0jHZQrgHjmR09mQ7qIteGbcvCtFLYCZqFYChu4/jITiOptsksT1Y7HlnY7GFZ
V0FaLG9JhTsc3j3ON9sbI7rIUewQpt1kzugxrNEfm5+ObC4Yynw9dS/KxNBoQhACRz3Mpg8UKae6
6pjAIOZlJKnHNult7Z1ghHPet1dTpSHFc4kHXbFP2rSwdNR2E8nZ7YqV4ohjHvIqGbnjfLlVRg8t
QVH3TWvtpcG2gRkF91lT8w0PxbMTRdcxQWrSas5D1eVfccLguCOKaWAEEC9/7EL+GQ3ZynLwer1+
G03yrmKdWVpmPlf68jxPrMrgbRBDYWUnEXLiEInrWrpK/RW+EUx21dWZoXT2ZBXFfczjs+yjzxWt
pMvp1DL+JGXjEFVLvdOHYRdqjAIatr2l4neEh+mJ+lhr0R9zV3Bc08FUjEOHdBQraOHJSa83XU9J
UVDoxINgFKg8ZqrDKaTtYctgXUB7VnO/EnXbts4hZVNbiOkI0Wrfxp0HPwVhYE+NyhYBCdNJCHAA
ufXaOCwftAxT09rG1DRxxWw/zVpG65UEHXABsgNJ3bBY05aHcFaPRHPsnDoHsw44yQXnyPKHrY+S
3RYt3JU1RIzxu0kIqZN7NAn+VOP54/YjfXCTO/kW6sPYUvuiRmR+cUZqHpCRdKgc7cky+xfYT4dp
LK4kO3smVWY0FLtBFZe8+U2Ql40mKnC8OcGKF47D8urM+RMn015LhodJgbjBOkZU9n3IxL6tnu3l
3cQsogwviiJ2pBD8c8QaUGjfpHYBWPwY6QAJxvRBsumTKe5KWgJE+Ntltq+NnvmxVQDXIyHSQvaw
oBBKnfpozzPS32rruqeVYkVQtIfvx+ttzAbUgaWbBJqwKQzJgGgG7ncDGZ91ipIvbR3TieaoYx5D
hNO5X+VMaFEPbo3lQxzrvj1TYPEylqAOU5edmcvnYVhi3JaIPonNXuW+KayHW2YGDKF5ngkfV4xj
H4bn0tFJ+IKMwi06WHWgaNgbwt9icHdTbuwaXQRENe3JsfBLG7O2oTE0wqbuMgfPmNytvVHFLUm9
z4/2p9fVZy7QYQ2zgwT3rNjkieARhBcVLtk+CplNZzMvdv1H7Xho1VetKPeEVWw6C/FD7Dd5dmoh
vCvZZ1be607ditn40KfTjBMzwvhkkseeofonDGlbSkrohkEk2iKulh3kOhw1LwnA8BK9bKIQa8/q
pe+wJaQwQyqdPpCxMTTGWoPVlbfDTUNcpajgz/Pp6M4x7olpq4qCrq1FSIDgGYCTo5+c4sNhok7o
DxPQ0oe8EOVXdckDhbZOX2lla2JILpmTVNRoQBAr0BgTVW7ZabtVatNKDnA8FDPglf7bGl/VddZr
Pa+jpsEhvZFIuMh0T+Rq7HVFbBc3fmip+ytsJBE5X+Hw3agPmTS9DumeuXwTRbmNFPVHI69+ky6M
DNmuNSGb5R7KiFV4sxp9qVl8U03pl0l6SpbmXCzA8ibu+jY8lG7hOxFG7+QPyVUq66s1tt8iIj1K
ulQDKatcfCqMpoiJeHAcco3xa+ETPDi1Howo9yb72YA2BL+AeA4bSfq0C1FsueT8IKPf2bzFdgZ2
qP4c4rfCITSH+YqKqFcDERGvVcu8EgUYg4+UqAb+PKg4qABOwlCOUYzfe+RYned/HGEeN/ip6aKT
wop6WJ4i/d1VfCHfAJ6y6gNfq0S7qbPvTTp9lpZNZGWN31q/q7P1x+l4hKIMwEE5ywKgEhsrrbiq
8s9CrxLRygDJxF+9ahvc7uxiXLDnZ4VKq1p/1qral3PoIwH1c/OFnKWtvDUiImzrXDAMt3i5+hq+
LQA5RHSa+jqJ8h62ypfaNxip8cCgpeR/OjSgchaYG/hfBxe+B18WzJz9pLV/UmjfQDTmdGI1FTNM
JbWBw4KpWpoR2bQcOzzTzGNy8WSvObGIlCXasIbhYydwo3BeFwqSqi7fL8u68ZkeSmj1sw4IhM14
j0M71YuzguzMQSQ1Ni0WpNYjyxLdsEpiLZgZQPp/qeGiCm+ODrsQnvSeR7AgWXrA4ESiDY/6PVvw
BfPTJiy5ZZOsLqA7GTa8lky3ce2R702OZQPNIQ9G4ASu8drlN3zwUp6pDR0Uy+KhjvZJf0rR+8Kv
WNx9RpeDBpbc92Y+14juotTvlT2jy64/cFFLMB1PFugV911rXq3lvRgR1aHdXYz3Qv81WY04R8u8
2JXqMy3h/Erybc8sFN+X1C8AIRcBtAu+16eK587aYSNlSQiJBG62ys1ugwHIef2QAKCooZzr1nSu
addyKup4CM2vYn7PmZ50v2BpljRgDqBesuGkj+SU+LxLK4W++zZAtMPDZHU30xNa8ysYAXIHnhcT
vhUQ2/whNLCzUWsGBdu6xIoDGd2nkRIkPtvwu0yA38+O/jWlKBw81X1E6rfv7H8oHTDgagDSCnc4
RNpi+nb+7pSvPRcmkVN+Ao2MDZqJDWAKouhBL4JBHBmek/ztV2lNMxgYoAFHZyZG6oXKa2vESOYE
2hhW3P9Ee7WSv2q6NiaUS1hsMOIem2FjFJsmB0G6qbsfgaW9e7OKwFbOlIXF8u3kq44S9BKwEJKy
9JMsGVzWLyTcp8UVhUAqsLHIu6wRJful+ZMk9EQnE6ILaW9I97IgeQOA4jjgnFa5UPMAVL81DyTN
5I5njDut+aB7VQA5hg2ARageREO31R3Agl3dbJHCz6ZvOQAxBYWAOKtApQZDDMC7X2JwnP5s1Z8u
NT2V3TzmgHLU59L5XMXstn2eW/a/7zlqUEX6WrUbnKdcu/dr4OQraJcFMw8inEWeQTDWxaeypmTM
fsKGXwO+jWUiokkAk61g2Q/y5D+OzmO5cWQLol+ECJiC29KA3osUyQ1Caknw3uPr52B2L+b1TEsk
UHVN5knrkLTexpDObeJkCkYWT5wZo3LXzF343TMyl2L73PRAmok6xOBJSldAZbVKjXcvCDH0ALZl
W58pRcwfqpkNSSx0wlqf25pH/jT7iYvSPxEH1dWm8W9kevBqYcorv9Nu0WKkbFdNgacNFAa89fZk
ZHcM+1yXGcplTBQeK37yd1Fi8/bUjOyf+WdKSI/OyfqPJgf71HFAXeKivtPIecfNytTlo4rOPCkm
jhpbOzF0DnP4Z1MkihPT6OjUbR0YP6yyGfFDDND9pVru5ORT5aeL/EuU/TZAD6g2pLOeA4lHxuIn
jq9uwm5TV5euP+PP2+LpKsSKRUrLJe63CPh/AH0G5lqDVAy0nxn0HgfYB3B6dTI89t1O40u3Kf6j
anLX4ucMiCRASpXAXAGiJ/NZhXioFto/qEKStwWwo4zH3rpLLeEPCxRG/klCARYDN+fFwTVbkATX
AKdZd5JF+OShGi4a0y+FnqGMxkcvLd3pWMP2nCcHfJDIMFc6nhG7WbRf3vhDTkrg/7E6saR2KeOt
IF4R37lHUNB5qNYJU14A6tOThVpg0U3nXv6w0baVCnWh+lep3sIfELehGfGo9eWercMHHoN2eGvS
Z4eSJhO/2rhBylEGTmouU5LJB2thUYVV3kFpNgBiItSAZNtqPCCRdVa8nZLdEsxQNdSm4V+Y7kt1
DwePZuEAazE3/w1M201eaP8Wdw4uVv523zhZ9sOLHQkDJmPS7i/i/ScqrLnZ4E/ltcFCu9knyKEo
tGztiIi6MrsJ5QGUH+YDpRKK2eEwmI+AwHOFk9BJW3ATMEW2qf4VVy8zd1rvFIUvXXMCl4YbxNwN
Axn+wzL5GngyxYr/KxsXxEleXFz21sZPWbQki0hsQ3/f4r6TxLpHrjAqTwgMtc0iFyITATjWBsq7
2WCwZqYmq4MjTcpXIhNVDEToo8ZHCrywlv/JmAGr3aAfCFcnVXQYfjr/uybWgLsTckFmrwZ1jvDM
76jO8WmSYDC50d/Mw414jmk4o1eilOT8008WVgviUmj6b22wK5o18YAipCtijMG0ighBk+NvjM+M
tNpx34iFP62U/4V1zSh1Pr76An3ZmpfTa+eJtmRkBU4VkbXhsShHGthIp8R7JPkz95krs61pk/GI
rb2ocNUyM+SAtr23r37L9kcaAzeYbqNdxJ7Uvtvaxwig0lxOrCfJB40ZOHFyLcenx1LKlNq9GvgL
L7xM0UNBxnXTfle0Zt4iijdDeDC8tRWvIPE7bfPESoti+hUDnpd/Au0rKdBz0KlV3medv/AnYywB
nh6nTHbR/Sx7b6NWq957ytWnpAZbS5XnOP947GwW/r12j5BxloLfouUDyT78Hxbk1TXsu63V4vUc
ZlW7T7JvSqCFrn+N0VOwWEVclPwLfXfBqAS256mEbKhCBS+oswCtu/qpN1SHTaIBPBypaP3hQ7hR
+snv9vLal962y37sF3WMQ8xndILMW8d+AFWpHj9SDi48mbAVOZVJUSpQX7Eb7EhcMykg1KUH0T9D
y2nSRJUp+kQdNvsRyNeIbiXO1t01NtQTa4tMOqW6Iymor7S7EQwzUxzYWGhPU/4X8hzGuPFSDZ4Q
6lsYzHffWmKLnVnSt4kECPyLGn4YybqKNk18tsO7cE94iVBmxOB/lLtRLax6h9LcZiXUclxyKLLf
lxEuLT1O3gD4Uqk7qX1tGkA32p/CV8NAB2boTq1uMlLHVL/BbkRvuxp7e1Z0vZjV+h8fnh+eBJFH
wliSJkBF9eLvDfYNIZOIf2z36CYX177L2qXWN4py7IxzmX8mHUhfx0ueYjyUgPFVEsyJDfE4DuEu
oGWgQc+zvQS6oSQ/gLhgmct5rQ6L3Lyn+Uuh6PRseWHBtpSYN7I9VslrRoZScwdD0Zr55ratiSMv
N2H9J7VfvXcBZoG4agHNG1R/A2tn2epL1D4RVkn8WaT7zvlrhvgigqVs7wP9UzQEIhFhHlAqkbGJ
Lu2vYhkM+4vHCf1VwbdYbiQq6awyj9HAMBeAXjaXptSq9i5LF/Y/dnqaRK4uY+1p4XBJQZ0Fsn7Q
LAFtGSPQKlQowX5lxHvxuzHhP7GXG7+V7stm8+3r2sqod1b+aTBCkZdk4xUYy2jAKAjx5zGCEdA2
wx5ipLRKseNkuHKwopQIr8OTGxKtzQoaeg1cKbHyuTVGZs232n+qnzBHhMGmgrALXQW0iQ3yI6/Y
yde/Y3IDT1HH2xJpHPMen5CWECx/jhP4ZwhXXX2wjG+dS6k6d8M3C/W5PzzFsLHcZWxThnJPsEKV
hkfgs8qh4Zx3EuAOxkoWsDECBdemumn6nYxCP9R2qBDs/i+FaICwviJpgjWaK8mHgFANJtWIyBb0
OlBpBxviyLpg7h+wVVfQ3aPH9MqjhKB5kLGFDfNGe6AmC/z1FE/RM5/OSO7Oph1PmdMbYHHt1oPi
uMbdU14J/Ssaigb9TRf9JeX3iP1TMUHRgBJhycscuZHgGLdMmg4iPysQlH2DaoHHYmRusqjVnx5G
pJ6ArAnfHXOVQl0VnE5glHWYvOE6LD6sBktYvlNybs2OCkZsTM6n7hMHwUAq1vjJWAC06pZnj5Vn
ql18pnXF2ijeBjA+mzkvSKGXomBemf4X8JNoXYfbQObFSBkW5auy+IpCAp6Og3DGDjt7+8KfMEnL
8LEuQQd7hEFV9Z7ECybb/bwA/OVSxdcp6NKfDJ1+E+4bpp+lg0hjNvAYVDADo+iYuX8hdZ8SxY4p
HDM/a+iiIGdzbBj8y/qy8zjbgWhjA2SH/lmHUEfvBK4ODXJa7WGlL5WmFrmeX3yYyp+anysbEHw+
mzKqswJny7xCRq5+usw7sCGw4SPcJbkYxLnY/C8Wuin/mfzYQSCeAF3ok0d8mpyhL3KmRZAtWF0G
MmhJDA05h2UcDPMY4jhhCKW5Tq0H0fHMCw0++qC8a/2/BLqk+Y2eAAPWxXrBMzM8p4iP5fjrFVQC
JM1b8yB9xwha8/rh+Vzf/BQ0/fbYUT96C4krfKH4t6plvoHhxWmvOU9AuSgQgDQ6ZsitpyNjCIDT
LYzqT1TEfG0U9VnhJ9ZtFITVMTUX/RFb4nxSbypg+IFnelz1gMMafddzNLq0CIwsvGQXgFcYux9l
JDh6IQ37kGgjOhywl2Dzu+A39Hlk/7L0X46EhXiuTSR+rfHt/9NRR6jSJtbe2LgcPQnJMFp1fG3l
9Fh/Ive0pKuU4+01uVFYIte3sH23iImEjboLu/RhGE6EZZGirONJMl3i3RwZqTNoZY4VRf5jdRJL
B1faFhI5iDfakJYtdTkemxDHWUwWOkhf3V83Rb6yQ0JjoZAY+DroDhTl1yAFjD+DQY3dNardk4E1
DVOzNawMDz/YQ2MInZpiaXDc81dxjoJas8d3jC2rzH+Ev2uVfde4C5mqJIgXAb7kxG8PxJHL/EJR
tIug6Y0HAHtNt7Pzs+ztXJYZ7kO/opyru6chMW+7x1Dp9MFJfZoutrRfAkWUhTTOIH+qjm7FD9lz
MCz89ifDR8i8BwTgwUPgCilVfdCPNEATjLXlMhedgztM2omNMuvlt2L8hjmNMCuaud4+zPyn1D+0
cAM8cG4025zXUoUKeNPHI5R4O2TCe1BYCbiCMmT6ijXu3pvZfoXBFzkbPrZgrXX0zEFyBoaIV54l
stk/uhg+wUb2OdaXijXPTadLDno/Z5dcMejTN1zio4HfBNoIQsCIw5SnY8g29Kv4/wZ70VRX3Rpm
Rf8euZ/49GQO6ugAJ7pCHRuxjDVutHgkrUQM1tWWsdqWOFYHxCPKuZntO1F+QZjKRNdIdmNwdKVP
P3tJrcMkTUQ3P8Eklb7bmPXDTZbROa5IJoAXaaJcLYXjirMljq2yhMoUxJdquLISawP85PVvhLiu
xXw5TL4mDsiwDUhUWVOJ6+oxqvZD/avk0brkdgfttRhJFM2+pgMwSjDTBwz0ikc2WdMZYWrFNPSk
sU3epv+dK9HWyL8tRqxY26yWFcQ8M88pzQsmMPIU2ahzQSHFKB3J2hcN87510h3ChoBwkhyIbSOV
EZVx8wV9AVXZJkx+/y/a7or14eMZFIyvFwmmzIoz1+ZoMlBPg+BquLjbjF49fAgNI9NxAs53fD2+
j6N25k/ZGP+IAUdVdCDqV0vWdnaupFPLMU2iSstBM+xVUoMJELB0jvutahAbtw30LYGY3Q/knib/
HVWgMrDygG6gaQQRjhIBBXD0GNhK+D/j8GMiCmgoJpNir2oIUnuCmdh3NixSeWV5KldVdjbpMEP9
x2NWLYfYBR9DdI6qW5euKwU55NrVLqmNCgLTeKbNpBCSErdghM4VjAP6n2zR9ihNyVOsETZgNSsx
Wv42Hv7Wm+61/PSgCKYWj6mGBOVKrmRyGbwDvJWA8TsuMHtsD8qD7VLEy9dsJ/osChY6H9ypBopd
lgpp4ojfaV+hWYEz8TTbES0QKJSPyMAgORfRjkVCB6Wc07l56tUBmL0/bgiyy61H3GxhXKNeAlJV
0CknPRB1bSafcX7xXFhn9pRNvQdBNZCQpTXHVvoztWPwkFwcNdicSmQxrEJDQAoxK/O84q45wuci
J2GJ+4zGyqq47mYTPtHSgB7Osg8SaeHFBfNIYZczdXhEnKIwqNnwzCjBrHLNIhV3JgKV6Q9U6iNP
bpk8ufpwNyxr6WX0RAetfIs+A178wEMzLsgDSxEXcE9Cd5M8hNu/hb70+p1X+Shxe+6ZpWIQ84H5
++ZGFg4kkNpfQrvl/WpgT4ApUDC4xq6EcgqVoExORcZ7gSppNhxC64PEEmqIBaGrorij3iHXo4rf
GZYoeEIVnP7IGWM6EBjlK81G1a3RIRwbWtajFzl1ewERQjVzIEY25wVKr+zppF6HtU0bwk5acQJ/
k/P6+MPeN9+h9uWLz2r810tXu/tW8zVz3AY1NltNu4E9Lkz2rJwR5VtRb37tMmCaswZg4Ifw1qmK
naHruDAg1Z0EWzI92KY4eTH66CQFW/iWTfVms/8O8g0DDEJXIcTwD/5RXslTLgCaZaz8qyjYyqN2
a1BHKspEcS9nGGxmqrJL4NnEPxmGXNmh1FbQjm/Nm4nwpxPD2v8nt4eiPmZsAN3iV8P62zIgpQmX
2R5riIRXnnh07oyyNRE/fFyrhtfJsP7BnAhHLMBdjnL8wiWCdX9Udl1zDxtc8XwB6PogjdSv6isq
z0Fy7KNTOn4LxA0am64cu8rWZ7hi7vTiMtiYRbmNQ3ZCKF3aXYVGhdGHhsXwnIurZVGalWtV3+bV
0oUhUrPNbddefm797xZYcDECt2zaJfSslQV9Pe1+9GiNa6O1SOWW9yF6LHhgBHkxwQCHnQYfNfm9
cfIn+l0h7/2YT8t+FcOmDiz09Hj6T3L+rLJ8CYADBb1scWNsAt65rFuT5A5Z5RyFqx7RSKyAtyD7
kx/Bjo8SWEE6H7GxyE+mHYuvg4J5Rj+Jn1DJUG9e5HbbjoQnJruEJC83543bR2wo5E0yEoPDddSr
l04508/l0TnAxcUYfW7QQalHzXWsaGlGGslR3VyyPzBzY9OCipdRhXMnj0uJIzHH2EFCIRWTDyQk
qR8ZpwyyzKT4U7slwjSVDnzgkG+qakny9KzG/ROS7CP8OQrqmsSthN+NDoHg8xxNcPRJ0SSzt3X/
v+WXvH+NxqZP4brgFqum6X/OmqzSL4m+qGVr5/dfCbyHFvBwRi3ZoPKrUHbf2/4DZIdjE+4i5Hmk
L4Glgj38kdtvXf9IzIuBahXZG/USs7HyE3ClVpxZkbQTG23OProhlJSojdEIFoS9r5KIQQVai8qF
Qekf8DOtI5KCjSD5csu9Ht9i0FOMmUvOP6rFF9oVrOQBJBosZBZJddRD1ZppdwtkmuvC+zNwXto+
bmiP8dmBoBpSVczxu2JYEbs7pf0TP+ZwUgzHUJdVgn+BT+UX9u0AyDKOViGK4+FC8acxbBEfRrmv
Ip72ldGyxj8Z5VrROhzTyzpVN4BIaDkdL8TQh4Q7K6O1DSOyGssPNEkgC4ZAW3Aj9gQBhhXXXxng
puUsH+Zh+lWHu6kQ8RPq9U6Zpeq2C99hugppAzl9CL8ZxIMsTX1Sum358SrKNl1sZFRwGyI4KygA
mrXvn+QD6drc1vfsh9z224rPAGx0E+xTeIusk5I/WN4hlBXGqZOBd6EXo8fgK9jZyblsr2pG1J3D
+iiPtaXVnhlwa9aOj9gNrpZ+LRG9+hhfx3prymdJPrbc+gh/2N1YTOvU6F+nYKZAKYZy3MsPnQdQ
OwS62pyM6hgxZFeqU9AcBgBfLYMG8qfk6Uwit5Uh2nTHzupgw5jZsKhmEHzArlMIIdNfqp4zdAPi
wd6jjD4VEKiR8Y9FJXoxsgk35B062ClYHJJaRSTuLrPgbDzq5oDfHo4VS5hnDkcb8tRM6Hy1F0k7
2ya+NEZQmTgb7UWPLx5VgqrexLPQ72P3RcaRSjAlPUx29eOPaTHrYssUP8JbufXSz74DxV2nOgDk
/LPoH3567QjLI+XQoIHc1MVtcHnCl7lNLl2HHXk2+hgbyPmlGWZJLaEeRgHVnV0G2ulybFhkoi2I
Ny7TV+sSKTtpOHQ2B9q9EsKZwJQlUMiYov8ntBi7KE6c/saydqh15l6M/1HD70Ntiq3plsoIqx+H
pStona0MDWTmVJSHhYAC+TeNVdRhTbgBlqeYz4GzIz6b3TVUFoN8DsQpV/agwijmQiJ8Wa4kGnJG
kiHqeai9UEW72qJoAfz8JpaTMPSlpGlQhgtGOjmPvpJ/Es8JkXVT+fuU2toHW1BWwUy4H4a+tMZ5
hQayCp42p84wXPT0B3+63jkjUje2oyjq1fzE2r/IfITljyQjbWjlUiNxPldcG5Nz55gq3/AZ8F16
DSSiQ/szKsPMNsatyAkmn3y/D/7JuoKCUEF+MNBNpKgl8Hvjf7eYZAcv9Ck8/4A6Lffu2zuZL4jb
wofBEf7l0xHFW16Gv0n25kNlL5x675oxHGQVa9IS5AAKk736O2RsZLmJ0I5q6Dplls13g27UVdl2
sWLAtcTkYWvyhgmmaRcIoubAcYUXSvriyYz6FSElJj7jYm0bV4mBZanuimIl89JVeFYzdY2HL8L8
GJKXEU2j0P3o/lKIgJJmSDTXsnURoWlcoMQeJG4/Bs8egISmLdZaR/t0N/N/WmUQKPAjM9/oGUV0
X7xtEC008cfOoUh2VorUAZEGb+qOwZUdgnV9oRuhX4OTmzL3y0iK2NqsQ/ClRSpKbYarRMdowDZu
FS5mgMGKfWoahtMtEVzchO2S3YP68Kt6Z9tvJb5PZLNYAfVrhfPh6PunnH5bSmxmZQWo5WZZyqeg
bBZ9/tsgGFAWmrkJYSCPymeKqpCE47k0PkLjEfZniC526aRgZKpHHVI+Zhe/ZggbbQMBgDV/y6wn
UiI5jLre19gNQ31fmts8D1gr3cqIIF2NhkW+meyOw4fmf+CjtmSW7MdKihamfMpH9FNXpAF2ieP1
7OpOM/UZ6hmqKBXvXg4+eo4my6D/6JciH1bsBC34YhldEbJbWt7PwHyoTOMGwIkEDQzd0gw/Ze9o
Y7kpit+SUBg+AeYE7g62AP+WYXHwwLBsqD8ZwmVzCPjrILz6eOSS9mmyn3GRuxgPC50iEmKslFyw
EcVO9Ja8i1ocRfGw+ks0OLm16Y5hcqCBAQ/SBc7I/ZT9pWipsmiDl5EpZ5cs1PGS1JTlzVLGvQNK
Odqy3oqrtXpHd6YZ69FY1dlV9MtEodlf9hqrgorBMzLLrP1KUKR46Y2MVBztl9Q4saZiVNmy4tim
PTDchddfoCmo/UY0H13zVoGU+19qdHTjtcbk2ivunW4zLR7nXBRLXVQbQ5x740MGAiHbX1mEKeEa
JRQT/VIfGF/jd5kLgkMp18q/geI2t+5xfowIfeg3Wv+TuOvJmKIPxkIJ1kP/a+O7SxCD8jfgtdGP
aQ/ujLOZWB0Vn3TkfaO8IH6hNxAYrSh/JRvRd3fVYuTuBE7i/NGqTep/o4INzGs0tTcrYAWuOPYU
1nzAYfhXtt/oq6J0M805veTQAxdhauSbTt7Tf+MvxSvaxqfU+pC7i8tnmyDiF0jxl+hY2e6w4Wk3
Xufgf3GJrdUPNau5kJlyCfkeE/y7pjX1sT20xNZKoED8+Byg8oesKrKnBcU4WYL4s7oVavsmvJre
DttfkH9L5j+dJTaCQVb9guO6ClY+EfTBXIRrVdyGkcKxRj/wIQLsvk7zyoluUM89GuIaZYk83WwN
oUhO510KGNqY5LQfLcJfhZKVATj6ERrEJr5V/qFtOELshezemGEIsyA/9ZqgzsmxfjlJsMbp2Ffn
tnYXdnocDA3b/h9aqFXV5ai4qnkj7DUM9kXLqH+MrtYkUa/eYvJKvbViGtsSHhcxvnYFd/hP2Txy
CzC0xc9PK8uyZjZQgGsUMBFVVMJPU8vyjczafp+WZAwyLHt50auj5CiCs2SyRSXrMQMYyODRp3fO
lVd5VT2Wwo/qFofokcmO4CWl5+TyE40jyfumf0tStuYKoJiXOVTqFU0zhJHS/VWZIpnzWjsaI8/3
ujTgUTjDdzCuVZ8Sf3zDU5HY23f9tzDuPmglYguI75pZ5kmS9lb/mMJShlXQLiXdGWBy4xQRtzHb
MSMdxLriF9H+Bd2/FlzJFAEed7tOvJJwowxPF/ZIJQ6eQsr3mUZIwiPVYQlCOWY9MoSUxWkyYSd/
1atI+3mJAowFltrcNNQhOY8gTVccLEfjIIzjoG0j85mQ65yt0XMjV9DuzGjdFIr3AucGRSzgppmJ
pnzkvbSmrNVHypbU5LYfreXI82qk0K/YWcE/kUyMBUwFPqPyQ5gM4b7GGPyD+6cle1nfCYQJ2KFb
VIT+HU+Y1j9UbZfG1KI8AoQ30EyXJczug86LERmONX2dP1q2r6Z5XLXDRRn7Vw0bmErh0lPhRCwW
B+/aF7c80ilgv6zkpGSk2E5j1lXUbJGYYP5N4CM33rbX3koHzzBZGN8yomYYK/VwCjEvZvHTT79D
+6JnW/H06rkNr5IJMnw2gZOWcYCSICVHZKjyeVJYlr0/A5ngGVe5nqhZ6LRiLmg6Y1fdda2/bUHJ
hZy1BNMoCBInZf3kV6y9ZtHI60FzJIhm2SNDbzmIi44nIETxr6bLJN1JuLOgNoi5+q2qa4U2LnZP
EfLfVDrRNyaotKUJVPavaBbsvIeUugARH6uGkw2CrCPulPBU8sCf8JfMd+1f4lEmCQzgJjouEEvE
TzVd4lhDO/fG3SjvlfankK6kEQfqno8VBXYzrHB8zMovadp/tGhnGfwx2mx4ECwsa3qwsIp/ibs0
Oioc71fql534YXgcu44OwEFT6LnocHzlX17YMwPJTcMAQjwjdV74zBXuMVcE0nMHA4FyEClAsPug
oaHJH6b02YJYiL2rVZ2xiTGI1NsP+MSV94hMkwEnDUSz7lE2KB2UBlxwnr3w+C8jE5zOwKWEk7vV
vszqljb86PGhjQ6gwTqc47G71Yo/HJ2G/G0NC0GSLg4vtXEUiRDu0eWb/OmbE6jGtn20YGl7+6On
LJPUd6DmKyO+DBjtalS5Pj8KQRHziNGWMhH4Jrkie0w7xM2zkL1VFqZLWb3X7npiQ5lLMT4HZpkV
usWG6jXbp71j69g7kpMKU8Zci3JL6Bkn+M6Mdr44sjfCw/ddECM2aqyJiXkZlTMdoCEOWXPoCM1O
tlG+kIylh/dX3uE1FNm7YpAZWXdfv1nNH1CH3Dz32Q15IodBkey5ksuQ13g5lJTP56bg32HTCt2H
vFvYr4uqWKf+vuA9r5Jk4atXgbYcxuB0EeX+eqhvaX1Drw6kc18Um/qLa5VzKCe9KL57Pl3NLFYg
MC/QhiTmte0vDPGtEXD9NVEPXFHdy1BR7X2CoJoXN1bMrDRYYQbcYRl5GZw2hCZgN6/XiJ4EgSzq
tc1uyjuJrnXTzuvPlE2nzKdKEshLsbhbG1IP5WipENnFcYzKPghuKIgyfl9GOezH0fdaN53ebMp7
qBBqR7hZVdTlMdSj1NZ2WO94sF/GXrZXaXFqkM0H3s1tNq6ySM1dXNdnkGWLgIlR4MFDhClMBliD
jltlMbzCql0IBlKjM+nyh0dpekitr3iZ5Ziyx4nKJRdS3iyDe2u1N7ipC0Yz6ch2LTyCwIU757a/
cB+qkmSUAN0g+VraQRovegNcLLnKzaWHu+nu9Pg7AngS97+Zfo5y7mhGSaVjIaAByEugaclCtD1H
/ssdnjUSdg6kZ+D/lgKRqbUDbJeTVmz3iyK3VxKln/SiRLCmqxKLL8TUhMJFZrFDKYifPkNigxmW
jXfSfnjdJn74AZpYIQCUXVAf0RxLSGbRh/UwX1HblPrnALejRdlr2799uh3ZYljuTyc/VXVYetDh
jeZFozzkIDYt5CXQoXy0GIIhVBxwroZbSV+2dwMmKT5uf4tDiKFtHi+43HMIdih+Fab5FpG7y278
Zlyvtz8Kioqe7G0mrftI2abGvqA87PV7F+0Gad3zBakDZDCFDUimbzhmRj26RCljcGXOuwcqXuO3
8+vPjrS/uqagNaFA3YR2yFlXlRdpPIAzmtNUYyzhFEx9xwDdAk+JqG9XXrZ8BpNYWixDUMVVfuCR
S9kbMvbJzN+EMospAmSjyuAK6b4r89THR0FQVxPmHN2k5wA4Vr8GEwYK4/caxVxyUPOZSeU1oIZF
mlCseMBFeNTljUfvTy4lTTn0hGLGzKcy3so9CP+h65bkZajPZe+pla8i/BXAkGUyacdpAajWj7zY
2vBc8w+VGxlzf70T/ZkvGaKCsI8T6aRjX0/aOA1/wQguYTpc/uQarM6dimAEkLm9Nir0nIgF1y0o
LJiH8s7VydlDjVYtatRQnPbMFybJBbp/zpec9yDukR60DywqizK6RcboGC1JIX19V41vjGzOqONG
AgvrzSVxFeigRVbPBgkgf4+UjT+bqoLtP38d8/IgcRFVZ08TMQPZSefCyucZDOuWbHRSbxpdXgn1
lpTPUCo3ev3Am10GLzfVubNQm5qX1nw1AQ5OZlJaexuYx8aU0Y2rrEbkAkp4bKo/gg2XFaI6lcIA
lWDvDWstFGix/XNBeHnJx28zOARN6ldzCUhFjjBRUJ5F+jtKNk12LsuDh/UggEyshek9xvpvY74r
FEdyzzH6Ry1ZBhTgNoydgaTuWDWYK03yZkYt4tGDVyflct4BlCPufuHX6kzAVWlaUhCdgr2bTFgs
OtIWEhKWMGd0/way1fwvGxocq0I2ttW+JlQrrm4J8RIep6KlO73nhMxsgQHPOtaNOB7gJRGhg37F
Yg89hgZ7LBZDGP860nCBetI/rImU2rQjCVXu0iJIoWCCEdacYfQ4eJvmokNHwZhFIwvLLqLVIH4C
w6DsUNG/oFscnHJgVWKMOF+YuCxwVqZs+cQQoFrE4Y91ihFqD0PBwANrU/2okEgBr/MIHbCRLUPk
XWn/SWjMegyvfcBelYsjQv+DwQBxNdYxVZ+rCrZ88tCE2XzABj0hM9sKzUaAGaNvrb4VF95BWUUz
1hVhuEkIQBlsp5pM+Xdv+G2sCwYr3JUXt+QcZHMLm0ykF1t6Se5XYu3hLM774d66l1h5ieJVAs2j
OxiPaXr0w7eqXnLCKz1euJJbb+hZQbJcoRyBUDDAx/I5f5gZFmrClfuJZ3oeKh9yfBP1ewyfin2o
WKMN1kNGrcPKM2TVrRfu3LOZrKrMqVXOR597i7xI9oeMXMbROiZ9sfKZegXVYfLf5zIqrvI3Cq3b
MKlkfVIZk+CfnVMzwidM6aqhJcxK5SQTPmNduriZdd10g4H1AM8Z1SffyndEjtr+M0Qsr2roDiXi
mXz+C9QGbRKuY2aGLT4x8uDmCYNGFXWfgf0i1zXAItMX2j1kPP12yz2jZstekpbsFUB0s4o2aiaY
9C2FWBPowIWhIBf/15asyKra48TW9llXsLgt/mogcyZPBZgyLmqA6loAvqpYFk25huC9DBAq9i1F
TeAizVzr5aELBaFt0U0p/4WkOsakEZXlZ1F7xABdiQrR63XXb900PwUiwqtjzWSWU4VG89oOS4Ko
Gee8s+lHnz6MqlkOtsFdkLILN2wUq1NbBbQlYIChbnNV54uoAcLW7V+ihcdKV34l1Ex+979AZd4w
u5SsD804kV0AioYLBl6IrtUIT3t81M0iRo3A1NSwsdE5XHt+jfuOxUcINEoNfnBGANWkZvLRp2+E
vlPZHCBJdcXFNZ9Wuxchx223ElW8K54qtc3IIjnD9Fqb+tyL3mb7v1mLKG8JbM+ByO4CCWFbaUCM
SWqJQiegcuskf+bS9IyAAewKU2J3SyIuiHXCNM2w2BeORCAJij/WmvtKmXrDizDOQWezMwaMB0Wv
W9loaNpknoh/WfYzyhHO/xH+oFOyWa7yb9SMRyl8+qjPpZdFSUd9VlpOg8YX/WfgISxiKbpRSh6z
XV6DA9K2ck1uknqQvS+ZfXWOSkWeM6Q755p+GvTkkbKqoxER6bYBfR8jxxsVckSjve6LKRNhLqMJ
tLDtmNk/Mx+cpv8DMRNhjigRqDGOYa8/Qea1oyRWrby1DG0XpSaGq47KXePLnshgQAOoyawSWmV/
VYx/RLSNyHvg2eN/qepvDd0Nwbas6rdAWzRGh313C9UJwTqrNYZvOpm+a4/FnY/3Z8FLQMCP/88c
zhTIqvQZWhiJGIFYqGLi9p4XkB7kexaFgMaoteDkTulOTADcZJ90H7YaYcyjNEeIoi4ynqaKL0EJ
noXFdULaeZcilLUghTph/I342WuubX4RBeA+fud4biEHwCI3q02s8Gi1BRtz5pELTQGzv+jsJ3KC
MNUWGhvRlefeLQlgoLqQOb8lq3XgbM9ChlswVHyWFRxZkbVIoVD5m0j5j6Pz6m3cCKPoLyIwrEO+
Wl2yJKtYLi/Eug17778+hwHyECDJ7oYmZ75y77m7wHZAHj8GH/EZhE62Vqxjfize9RI/Qi7rtY1F
koROfqcRgD+TvyG+eQ7dZ8/TuqF+rfi70t9a4kWMh7TaD38puD531BYlcpG5l2XLptcv5Fei/iD6
6jnP0KC/TBOSDvZqPpKaE01T1G11DEMdg78hZGrQnOL+x7JLQMQYBw7SIENa50/7nRfspWdmWULF
2q8rhlpWOoCIW4KPxAwlbfmkME8lYlpJt9vEOvUUMcIpjEHUlPVqBK3vYw+YKSKdvUX+liINVCLf
SeM1RLo/JPly/lVShil5g48pujUQAtWmbI5ju9dc5km79DXT3lr1NXsM+KtE0GWuKn+fwsuqwcJM
dy1cI+VU7H5MXoELPh23uMoQ7SRM84pIR31eAYLUMoFcGVg5RuRI5PBdMHcefdQqOfuPkXF0TMeb
qfI0xfNCF5ZpPYo1aqh1gOU+wXtAnN2/kSag6dpd4yW41Jk16Qxjg2THN0U2p82ksnxRebtBdJnw
aiji9Q5McUdrM+cTAI8jlaoHoHPGtBSY64zsDrEm3MuLd8mwcpKXhARF9UwDQcjDLETGKK4I9+yY
t+NuJITVRZPJDHNY2gzuG6Ca97bYwHux4w20JmwjIwuYYjsaa8NEt/HQcLnfjPKcG4sCb09Goowf
xTB7blyh7YQq4ovfp6ujD8H2VYn1wKKFHTC+F5QZHgnQtfmV4yItmrPT7qrs1qAJGH5rau2q5DKq
3whze6JbJHogsef0jO+OCftQTdwWpHY0+TFhkV9zYAv5P1p0ND8mca5r9hTGxlDeM900EzqLs2IK
NpYVLstq2qBXx91gDhoKmYdBCxRHb2PUrfPqohK2SGpXkLEVs52F1JsKfzPYVA5nZWDZ77lKBqY6
eF2bq2DtbBFZzAM0eGAWuZ1sxlPGxa9F9zeBt63hg+N4JyLn1A2rxr6ViPwb9+GKivL7JVbPTXiU
1IGG5lFgPwfm2WtebMl6RRy87DHIZDnSSTvFh6lDWBUEbmNuxQlZ5qAVE7WeoStDckzNS2X+Bawl
NP1RzCj7fu9hebTTf1abMoPLEHAfiWwm/joy6cT4N2pSsIp/aUFoG0wGyqWTKy4JCW3Yt8O3PN6S
ZMQUBiHvdoyKPVM63X/J0UMk2Kk0+eNxSIw0k1V9q9q1CVYYBwggcxQ3UMXAN94juW5rtcyC+JaT
46a/DOExmD4QDYTePFFv7IpsMmupJKml3ns7XpR9KqnCYcivp2wLiwUzk2nj0EOqOiv0fHzrKbny
bxMzjpYPj5k6XmpFtmq80pxmjXqzg0QQMgX3M4pjvFuozHQDyQcca+NPB00T9S7uzY1e7MKA7bxS
exG+BP13jOrfKAxKimjj2mwQtLeGg1zH0uqo2cuJFGDmT7P5aKOzSCh81zjNdl14mvyrW90kcRBO
hupnWOv5mYEZ1GQUnrSzDSvuL2XNcySY6Ug8fkNjmRCT5L85/bHLkA4hCLI9gGIo1SPrqr17nrP0
1EdEjGfJt2JpC3RaxLM5FrbNRcnCL2NLEWxTuZdQd3PdOCiNBbZNY8G3HV1c/R6DbICis260iaDn
Zp3UQLsqnRkygEkEeJLBrG5WmzKqWLH9uDRCuPSfJKIFftZxgweVB17hKsHMwJ2E5nYFaMdBo+p8
WOB7wmHnO/vSfxuGg1Vqv+zPb1mdsYp28NlziRD7IMhFVRwFhKttHdfnfIH+lSOD1/ifNvBri10Q
/+jhR8sKbZDjru33WdXThHZrwjY3ncFeglo+xHfRMxgsSJzIU4jcbVp/RlqI+clbJuFL4bnQBm2J
NJ0Jle50W9fwdvPbW3zWzAZILUerXDAdm16FS+MtOiKr07eJ3bAR/2sR1hRYeFJUMFZGvYEUI/FR
vBXer9sdo6FlS4iJTQ9Y4XgrxJ3/QsZwvh48Nya6MsWAz4f8W3XHqRlRlgDkZyLeYqxQNvllgGl8
j5vKHOpD7/zfrZIFSC+mfGcp6QdbMrW0rEJcj4+mHupNif7EMfCpc/N27Hkpu2Krfs9gJuEPGHYu
sWiGboElwNEx8MeYnKfEqjbF9HCY81Iuq/uELMYjHUg34FxTIiJvjJjjmwYuON60xKz3CGCWsna2
4QQPCbJd2Uj00vNs5DWcwHQHcqVs4kTxfxvdshI3ewhWBBTSyj8GXn+D6WBHTBxhaI3zC4EBWEd4
zGLy0CO2NWnW/2GCY5xW+yy3yI225HrME+wnclwrx/y0cbQmbKLcm5Yzk002PVbTlMMjRnHvK9iY
OH2agfkjeGMTwX/o8mnLHe0Y1TlrV4wrPo8ZM9xCNhxFdfWuoUmrsIa3/l62X9xbCvFLjoEhyUhv
k+IRsv8CioarQq4mQuDRmvvk2GpWcckmk2Dp8g1nbTo236UD2X/IoRnk2JPIGEQUGYf+Umv+jQLQ
hmU+K77OzJ3Vw2qXcNDkdkpniOmBV7Ys+3XQMJ9nVxFxnXe8NHmFR1ztGmboffMvbV8IDjqTKr4g
EvtJYvr2kFnZ1XjKnMcMWRDec4KOoJ98TLvtwk0QujUxrCePcAkLqYfygpPDdkOW3/yLlzY3d2L6
7HIMncynqnTdkEzn5eMrRgPWOtlMMl6FCI18nZElTuS48g5uehDgy5zS27RJeC47Zm2p9ulWo/HU
AayV/wLWowovZsoAKzIXJshaLUJUn+XrGFO6122d7LlDUTGkOzNqly6fspi2Ct32mB81pCMewzsD
jHPWfxd07iMaG73D6Q0cnMuc/3dr1Rpn2HvrqcLgSwqDhPZcJaCv81uDQsKfH+/AbxGjTLdHBBxj
i3z8VCBIJ8b8KfLEPhIpKTLRIjPSfTIxXUErin4qb195DDuy7mBccZmgLjB1tdHSZ0JvGK/BMS/K
CUvMTORsl2GiP5dVcK5G3D/YZFoonY7TbPWe6a+dUfJWLwREbo3Zzmsk11QO2wKDiIWoMWdxazRX
h+vR02l2O7r7MiiIG9NIqf9Lx2R8qtruHAakYcKQ84RHC7eBWbT06nRJZ7HRTKokOlGffRG1Vdey
HguoJO1XH2uhX3OKhm631Evzmf7/HgdM613IDscWMjVF1NJD/JC1xcKkTdWwFKRk34wt5FqYbo4J
ErZxl5oJsx3DFdClFr61aWo7jc635QB5mP2mNbyvnibV512OLP1vYjfG3cG21Vq4hr1kZ475ZiGw
cOcm7YEZv0d28QhoMnUWu01qMLPo1g1WHJSXT133K+H3TSWFc1BCi2Cur5yz3kfLAdl3glAHgvN6
dmYzx1ubqmf3Sf2gb5p03+bOyo7ukrG+RgJjMv7YIWRe83ss0X38s11wNC3EazM6eqiaNZm8Ds7w
MWpHhH2DgfbRTUh2gyDZbTJRPEgUQdbe9zgZLfWdj/GhU96sj11mRXF35L3Jbcg4NWDsXEHCgPHT
XLzqVbpHaebItz69ijisAc+hgtPduJei6S82Ym+fK7vmHjbR2rWPGo0VYSgxrOv0tZfyECpvm5o1
sgBOtXQ8B5r3M5Yh5DykyQOSmCrAuXhrPcyaOXUvcCeCgQ0buaQxW6lueacx27b3YSO3feSzSUfZ
UIKOI+UB8y7K/AanXkjbY/3Aal3kEa3rLGrgeoRDbdkRHe67Yb7HTKeM+KuVjNoj+5dsWbonHbAN
y06FqS+st/FIll4TEMca0T+cdd77tgW+gLsjV/8mxLy+akc2NBX+ctBIQXE1Miw3mr1EMYKfP8u+
mZUPJVmR6U/lud9eOEu4CGzR+6XFMpFVAftab5UzXBuxsPU1imocaE6rETJybmXFz3qrofY1+XhM
xhR5n12TOevTp1wjZ6/rHwVHZdlxBp9ZYwrWb4F5Aylfes+FTeVSvXq4gyK6l+BgtghjCAPILebP
HxH2cFP5xI/QB7P9DlvFOuzoyXmrPeuLelTPv2P5VVkgVdVLGiMG7rECc17PsRj5CKa6BQ9CEJDO
pG6Qazj3tPsRnS8QjTJ0V71h3jT4GBMCKhjdy45tbYpfzeFe9lOQnn64ndhmB/Pylxej5mdWgfQT
oXj1MQW0hoCq3iPstbYRsWNaKZ+nMNrDKyRUbP64yfYG+3pOa4I/fI7KCE29hWNPeSDOuEo81a31
WWKLKIc9u/lbm+0TjtHSq1ZT7n508ZAyzpIbKj+C4GKWrJA7iUBz4EyjUfXsyxAwLGDwO0lUQbyM
BkbZIbjWbNf5D3kvv0ie2oUNHHDeayayGOb3LgSiqgFwLt4t+sLaWPaove2S7OwMds6tIoekxmpY
YEQqmw7upXwqsq/JxtXKeLc2PdxupKIV9drBuyBT6PruPsKBqLMeGtJyXeGJFmm1G+2IljVcaSy2
C+OQjBdfNYeaOOW0EkcTe4aVJ4vUPvpJug2JSIfM92l2zT51TSAYLdGo+3jOobOvhTBYBaJLZUBj
dOmfxlYxFho3DzT0dE4WPtR8Z6WNyAs5koEjpmfsGMbWtlfZrurQz5vjJkUySWbMKqbec5A0Gm64
KWrIWlX5OXbyLXFGRFrfORNIHXCt9I1F1HykuXmMbNbPHFaJ11yJK1+abL3bymDtOZ0Auj2FDChK
AQuhz0+zKj4GsJczcABXd4X4QQjO3bVpkhu2iY2+5DIlNNg8GG67BitQ5S+D0c6ZIz9zdvJAPVuJ
6xC1Lzo1TzZJirpmU3nOjjTuJyspX5ugp694w7sHejVZSaqWvCxXutXtRooTr/Ehpz1mqZlGVegS
t2hQ3XXY1uJC7XpnPFjC3RRdtinnrgdmHeU8CTHkB7h8HezISSeOQKxnsXin20KVItYRwkLRh/dQ
PVSqn20PGTAzvWYkYemSoAUoqQ/T8eoLYnLwUOFz3XkauDPOrpEDLcL1l/nGw8Bmy34ibMn+ZF9m
EAVLuN86i/O1/z8v1F5R9PKhdxurQGHhE5875eeIwZZVrVw+sUL716YvlhMBjWZLRb5pHwIGwRk4
ilNZMw6s0r8hntYFzVKj+wcvCDdukp37KtuXwBlcHrfigCjAHGXVO4pTuoHmysOP0EhZiOa6drpa
+XNnUYK4IbtriioNCplbUytm3qlR/tGX8Vm27jIZ6NtIRCwxu7LtieJqM5TmOiKxMDGitYVo1YvF
2tDlXoVg1GiDBQMBnZsEE7wUxhHYbF7fLQoJ7zUKsY/6DhIichwKmp6KP+YPyxzXCBc9Pvwa2RYr
xMVQ5ucep6YCyJP5pDWwNfQtVgMUxZLtxs5heVAUA1pB/Pu060IK4kryTVbvXfSsCSarAmaWjdsd
yAeU440Pl8aR8Fiyt4AGNaxirnpGRdxPWREfXFKpZKWOFJIo6vxTiNnF6rJVELKv0tRWH+W2bopV
QV0OaB+5bn1tfO21wn3bsBUYMEBPjErGlLPYb1cs+vuOWYgI4MzpKx9+ish6vmG2siuTf0Ik2EKa
yTawmKv0/r4g68hxIDXxh3IsrGQPpyG/AeknzyDW+Ubw3RXoyF3MqNa3X36SH+hHbzoTh0yJpQeK
IQMu5eVbKqNN6E9vnkO2VdBzd9IHYfW2za8KUFjANr8X9zRbxgKdH3zCzioX/URx6Dsvk60xIiCW
xgb+g4Jj1orIkSFXBo7LBETs9euWwavfqY+GpM04RdeYVnwKSJ1hQ/jAPyqEFcgNttaEkD2hFMOv
Y0XJwXa8H9P6inOqaqXdPNM59vqw6c0Bc7q+Gin9h0C7ax6hFE1zbPy/dvxJw2XD5RipuT7SD9LT
YKB91vZrNHkrJX5751ez/augv5jn9XX5Zzr9QiGTGBLBPNbcly59TlKtQPAtTZwmgjlByv+qYV4M
uORDyuaYdjLmiMDGq7HDheoGZK9FF1dDH2bfh/XHKoFqIk2qpi3N0N0JPAxhWHeZEtdeQifvL+Ma
aIXbT+8SuVOHabTVw+OIE6YIhk2gMdgsrb1uNrsiCQ42e9WherXqUzuw+RGMAX3fwpHNGhW7gwNp
CI/VCQfeVhca0g3vAisQxjbmSkpxFA3b1OqeFbtjN8azEGKcNVzMRBn5KP5OovXQBZLRNuM/SupV
lVT/pnHYSSYrbldunAlNmmy5LnjaI7kKgBCAoT+PXfmQbrKP3OmiDGZoMtxZ2MBzCMydYF45hYcO
3bQYiVp1QDI48QYO82YY3pQ73in6mJCKVexBqzWRQlg5HIjQztAvJDjQ3b0Ha0ZgfldYMFuf7Iy8
ArM4MAhSqFJZziJINmId6H19HZ1TS8+ckNIr/Oyvhpr+lEfmRbHkawkuqZl0JlO5yQrxEiNxaD2D
SNTvUL2yJd9IDbsEZMe6rFD/zrsHWDOdA03OPFT821qNdRScGGvOQ8PKxeKM6BH59gOUlUBHUh6f
6iK889Gfxil4c+2Ye8JwssWgP3Sm8kb5YNi0lTngVQRRBTuqFLGWVv7kBP4Q5rwF3Ps7Fhv42+sA
kV/QfNAJUr2qJwp9jEXITM99QKltOihiMlBGeGpxGSXQ7iN5yPXvUu0q7kbeuYM9unedNPYKOHQ6
8ATmKEO6BH+aDp03/DQxA3vsbTHZLAGZlLrilATfO1K3uPZnU4SbnM3wmONsHVgs6U9zHE4tuY3Q
8wVR+ZMNZHc6NF1JnaxHfAeCIXUXUI9w/LjA5HTnr2d8pI3q6MNFqCAdFKF+E/pM8aSlBhpnWzdk
uXhK44UBZr5p6U7REtjogyPxYyP4UkJgtSyxdsBftcyXQVSbeQqbGU67Ie92dmOBrVOwL+5D8ybw
1obwgPxxr5fUu4LLvoDdwmbzOeBLLUv7QTLIKyLOi9/gzXHS+dAOoemFzzQ6LzKChcfirzGXkkJV
I7SHFdmTLphbGYwMMoabfmBuhKYfB87jcAQT2cu/MJtXuPxiNhYIi7UzsIwPxUxgQNhX2ejbIe+M
2npI82vpMV8Kxl3E+tXDxJtG2V5ZbOaail1zumiIBqtxHGhOuUt1kvnwmI49vXUgv42sf1QcN6lm
UHBZ6N9M+UhKBI7U13msZtYLC7DyYKprBuckU91LMlkrtw7eFVBHN08OQ1pfOzYGYkx2WsXbNuc/
lOhlzPiVX+ZWy3/lNByDSjIQKhYA9ld5z6faEDkFj88YxlXP9t+YDULSfbMCGteh2GeAIsoEeYrp
/TaJHaJZbYHtyCsRhCGeNt1PHxXHDVEECMrD6dmKwfrxDHMlCP7KVkXvHVu8YmLq7gGF9zTim4rB
/xRA8vI1n8xODgrfQjNtiK6nYGf6rTtiLcxHY1HB6Qr/QcIL4dTo5YxKvEXVBaOZFzu7os/Rq1MS
JnpyJsXhxeq/iuTRd9OhtDgfS/vZMwV3z9cc5mID5SuspT5g+QPrLBrvMA3jThYlMDlPX/UNY6UA
y77qPLIC0CmKBipRemqgLHiJh+2Bsrksb0aGoCULN4KIvTpGGuEyP23agykdrhBFkklLoUbTYKNY
9bvsXozO1hEIfh0ARKW9D9KH8JGizCkiRCG00rvl4JLKfsRDMC/6KiyITKRQcCnTXsfGsZ+ch6qa
bW2apy50NyY7RzsLFroo9qUc1lbVHNImRwaExIyR5V/pp4e+5D2cL8G+xjucrC1CrcyRhYh01n1R
Pfr4n0q/pga4SZmvAXxzDLFlyrq1Oal9KvpdGE8vflGsPHTPbIGYfMcLa8L2hbPZnJ5NZmB+K1dc
zOibUthGxFzqn41Htrq3dKGTlkKejJo9SSy2LXKVNDmGPpeJ6sjv/eGlwNBDeh4U42GihYLOSLo7
d7B9UhGYSkjunbJ3vQdLkSVMDjGk1CXaHMaGY2xwxvZXl51/TzZLEIYbg6wlzBKWnLuG2eXq7Em/
AgDOSoQFYECarch73GXeESRN0+UXH/Egd+1trNtln2EnsBW7EUrfCmDQpH2ldKUGMkxLlc9J4G6i
yPlWPZoNUW91a+JAXLnRbe5BIlG/02+xRkhYtrUoST4LlHEDYu9J9PsirJAY/6oGRb7EqzlLERq0
L3rRnVOBPUUXZ1O6G7sqcHIN+8EGuR8HJEGw/dakfqw8f+ebcmV39VXTHYxzkDuYqMpRYUg7OSSD
T+6m1cHafWR6t0oKDlOUigkTw07HUptvVY0SlpLbLquvtP+skEhn3j+b0Tbs2bs3sd6W+YbwOFKc
k+Qz5kYOwhFTzhAcgp4BbdR8OU5wK1i/LxOnxeLjs4C39H62IcUYoIX9kN3ZLbKj8uLFkN7kbKnH
lOiGz6JM9ikO4Y4NEBAEJmx8a33P+ejcZtJJBucvjrZ5+Z5M0UE2FwuCTBiPR8wemxJPg+cM5ySa
sHTiBEA0blo9pu96EQ2UfzNYoHc/CiQDZtvfxzE9yN64GcRsCVU8rIAZ2eCsGvRAT6OAJwjU1elR
Q1JY+nY6O/6naxBMwDTSqy5LtIzFr1b6LPt65kTRt17nlH89L13b2mBzouEdlR1pSIq5UB26DDus
yieGyt9EIUFKpFlK4BV5EW8EWpSpPJVjdjF1Mq5Qn2RR+uIZcAjkMVYh+Ko6Jf4u1ihGrOci/FGZ
pJtF1BewpSntZM0Ebz/gkOxyQC6l/hakTDHHelYbA8GAeGvFKSEYSPmHn9Zimg6tbiX8di9Gh+lP
sYlHhSEeEHhjHMsav5CXL/1eGehoqNIm7xhk3dVCAhxxtGmiOSnXuRRxeJJiXBuxve2zlvuzxWEh
ia852/nr5L9oI+XMIM+Nq2P9x0WQFpcoNw9jUO9c3FsTGuPa0F40V2KVZDBM1KXZtecY4nQVwOT3
Jm83KmSNJmDreeZM9kKsYcGkm9Kq9qggK4czLRBIHsRoLur0EA9iUXXvXtJslM0VCT2ul9WiIRUx
5Bji92PJhIg7SA6zEb0sBGRfY0N9PiO+dY4utYnbdGdr9knjsu6V4q0n6hyMVJgClCQjyB7oDGe9
Opd8ZKLnFQwm0UoMEwVeYC/qdNaSo50zI8aLDWZ2DnBd7UrxMxIaYbBXSyKx86CgxACL4c+Q3m3u
WmPclhq/ZGpgskB/ZsO/8CXA3jEA/dVfAumqS163f4jwtnVovwZlWDNdoBfDlIs+tUfhCLW3NfKH
O8d6R4g1W2RU0dwH415qvP5M5YfWAnOZ7XF28Vj/JfRp9ex20dhrJLr1aWjNc+f7dy2vfzlKzmNl
n8Yo/7MkqqAMbaagV3QmCFIxe9OcjPjO9QwGPQbDypa+MeWGAKUK2lZO3NtuaPJBt1/5LMCuU+yP
hu8c2rgAsOviXAzK4JVB8lLlCm8WsOAn7rSntsA4FH52+ns13spi2nR+zJ6OoNQ+383RTfSUT6YZ
rKUcfxtVcepRqpZVSaQnVHQ9ozrmPukgoUMiRwNT0wNOIWEzUbrTi+ReyTfD5I2pKB5MSwJUho/k
Q2WSSESGmoTans5Vc9mGh5V7jTVAeUa07zirRtgOslcHKzFPKYE7YJos1Oz8yUNAfJ0qP8bCeFge
cdi0+1oqd0ljgSCBXenr9iZ1tS0DzAU19taGShW5YqNRCDPeW/dGf48yY17v4WDA0MWJqyX1PoxG
FhgOw6Zs2Sj2mUlzq1nwrQO+/Kzv1yNHqUJ6MNbWqQaI38j8X9v0e92h1U7t5ZQUxxRunsnyN9P+
/PweE4XHeBafNiYdIyPmd0LgQ+wRzRcDQ9z8FmpPrQHbiJszi3B0FtG9JcfHznPCWrN9HPRbt/zq
qfPbelp03c2htqFbwVmO8K2JrwX+LTypgGgebj685xNaoJ7Ic/tG1/uR4+kLdWNjYk3WkoJpTw33
GHePgivJfa3NQAU6rC58Vg1SsmgWfix7QJ2+RR6Y0zzXqrjGUX9zMv2qZVCHJxMoCbhH4dyHpP9n
q3ZbjFsXe2RZacuipQa0Sd/Q/I+idhYTu1mXgYPoMXsypopGHVnCyE+60Zk2JD+h5hKLNPsERPhD
EPm1G/Gft7r72hfdZw237CmoZ0C6foDFSauk4BpNmXlFOHuVEZJ4bcDRZ1Oi6OjVCtMBX+Xi3hKf
JQ7phAeY4ofN9QHm24QHpyxeaife66QbGdL/hgD/zCIe7q+6ephDWoufZtZfSlO+lCZxK2QaGYiq
UYhcuBgGJllMtDSUr2F6Tu38qjPXi8ZaY1Lub6wqP9gZaZ8F7WGONBqZia15n5WJtlqIu9boR9fE
wdarhoCjcGOiiZlM62Rl7kYF0ab2kBIh17F7Kq3IuAPxh2QEm4yJzWkQTDYzh8OhDdh9iJAaAuaN
UVe3qLTWunBf85LGpomHddUqakQLVRlZK6n96aEIwNv1G1KeED9ycdrAwUQ74n6GuZ5Guk2tgIRF
aYS9+wCq1Zw71IZiTt6GNmJFbC0qVb3qtXqxvO7W04Qy0AS9aACGG3Jk7JDTePabGkhTw+COXvic
IgQRccAUs372+FEXWjo9DR6BeK7K6Q6Tjd40K4eato60C1MLIgI72MJYAcf+La/pmTGGdzT4odEB
WaLsi20OxSYK6Fn6N3rNXzpUfEIozMqC4VgJMR+FPJNHZvTSepSsKxJ8l8lQ/xgdu0+DHJVyWgwJ
SnI1PBvsOjX4xTwcmuV0NwbD2sm8lbBsPIZyFXguwdTAKqDM6rQriKSXEwQArTWWDt4fCeXVQqri
MO5qQ3nru6Rbpu4cC4ZWpfDecxNcIGWHU9fsn6p/3LDOIg3cXauX9Bc4xcPBi/Cvz0hq2uIZpF0r
cesSNLuFc8KJR/itj58sB4zxV7cwsrL3rCko2cznyhoPdeEcino6FWlySbt446dwx4zK2oXmPYAF
ZDYIYR0GF0jQLbaxi7EyEChIw9kyGXmpA3ORz3NGrziy8P5NCjC4EuxWHpIMl07tESUnGvs0OpUB
CPWMAIBEc9lTIXzNOTtXU23dJOds4OfIKgs8o1iSMdylEYSqHDV0JKuDVjWXLq9PBN2tC0oJoFHm
e5Eglyiilg29Fi/yysWP68DXMFZ5V9KnmtnN6Zm29sWZqdgJvwtGAf1RGa1Ak8WxLlt6pzxy6CXT
f43pFGRcuOxrRbm3te4tH7MvL+qXU+YcGjO8MuJmpgSehYRJ4L5qjfv9u/NY2zclYYw1nyFmbf5G
QkSwZf5uFNNetfFvplLCzLRDjDbdLhxehfBidUj/+YcsL5hINbW/1iWjolQdbEqiyEWWWGosIAKG
7zW+RA5IYkYMqG4TWcF1zMJJYElTASWtSymW48rWS/+rTbNn9P3bihwDZSKHNYJfEfcvhQH4N9em
jR6jYPZG6x64xr/OBp8ZIecaKdOCTqJSpJIGNT5WzGPIkZKT4z0NLZPODFZMZrfR0hXTrjd7Iqgx
ldk1iwYPPjF+Hh+rWtlkJ8Mvjs6Q/sWyI+sbfGyuilVsNAT72eU664kX06J9Siwx102+p07F1YD0
Q3d3GT2NU30kaAPrSZ0rAd9aQsJivqUnpNYn3sKS0b2MxYagXwp8aM8Wad1lXd1ZHa4MGN6EK+FK
CsRLyi5xstqlpiMP0p2TIagv8xFLiVHueHiIyLRVPzuj4rZeM1469JNx8kPkMhSsVdYdDWHe8pAD
P82OQeyt00z8xRq6nhI1kOsQsm7UCld4sfagGSK5wSuqs1ujRulddEQSjSrTLAMRW3KxEZY9jexD
U8mijWkeAkS899N0HyTkwFppGPGFu56orgeEUnoUHqRkHRWz+RN6iaB4uIVVc4q8m24kOyW6Qxha
3+SFrXInOhSCC7kUR6Nh9W0SZCXRxwGnVIW/GNziI/CCe6lGVGn2c+yxpx9ZqBN7i+YEQAHicCt7
T+V0nx9V3gN/E/mazwB7LNYe1lYxo0ulBoy26q/yAS0UWn5ute4cYLLUPK6IyDzaUJyjbtpEgUcH
Y2B6Cf66HNy2YZkmBr+Bmg0tTpCfBs2+1+yxtJZliYGzcHAhj6CheMqThFm3S5/UGegRKLRArxmH
URcbs0UxNBIAZ3GTBI19aceYawpYyiCuhPQ+ZZ29ZG++dRJS2qiTnzKiOjO9BZhOFYOCvGv1N99D
oM8+mYhqD68dbiVIw6lTnYTNYCPH7Obb9LcDdTqma6IUG3sZFJhRxjB9rgVG6MZGndd0GCGzWQBb
B/vJla9pRKAdFs3Z44RIZVfj8KmE/l7qw711ZuVK7m+EN626vvuUjsbvHWykDE4JvF10i/qywtUF
r+eqtSzfa8e6ZX65bSb4W7raO219mXjuuY0qJQUGHVgBEo1v1wZ9FY4323Spu4yMxV7y2haMXB2P
kq0/J17NCZhdWno1BzCc6We3VkV34QT7sZ1e00ljEYX/pohvKdiE3AJ+weqaLQwjZbB1AuA9cXPY
OQEwYB3p1Y5gQhpcWDLos7qrjd2frmvtqpnqnm/dyF6ZfXK0CY02PKB5ovU+XXoQjUM+aG0PAhwq
zaH/rt03zox33W9vusuAmIAQW79Zk7MIc7rwXru2QJFGSlPbqS4uDiYnM96d0XsJGLmlhIKXdCko
AHZGdQEzi32iWpnWaww+hasHThXrIrSBxqidpgExRccbU6TyNWR55GBNcazyF4nWWyAjfJuvdm9c
cOn8mpzEeXhjW30qI3tnD3D9ww874ftEDpLb3Lwl5GCrf9ZT9C9hVh90czgSYoi79NXSEzacIfqy
2GmfIznHvKASVyF5AqSXeYJhu4UINB+/Sp8NEN5WE1qLhimQDfDLMPJSSWcx5A/NrnHdJfTS4OJK
Y9cZ/k5pPzl8wKbJt6MDFN1oa4pVKBBTzU+3gdXWua9l/j7EPCI1PsIOdTRTUh0QS/4fZWfSYzmO
Zem/ksh1CS1RokQ1umphb342z+a2EWxw1zyRmn99f8peVHl0IAK5SSA9IvxNFMl77znfKUhQxlw6
eTS26oScEYKbZk7xfsFRF5bQieCF5BUgDFDR66xh+ZFmyD0i/6d02CsrAFY5qEACBQGjKw83mP2h
qYZHPO75OBM73V/VOajxLrzG8HgTjf67y7HQjOJNtdWFhuMwqux5djzS2r9GXT8HMYDrsYOViRyY
WZFTDQcLn1OQXjnLgAMJK5kbooDIi5qeaXGuHYsWVbjSxXYNwViqIBDEJxxmyq4zG2SEpe2j5feg
FhllpASFThEkqIWbKlzq20yjRpMqvR9jcyNjJKROL0lH7onmZAbPDAZVy0Gk5jLFXRt4X8s6bPH9
W3wb3M8+28n/zlV3u9RrmxqFQZHIkIoIr1NLP2Ucv2bEzUtAxHlqefeN0kzT520EGcJlTAJj2jB7
dfEGdW36bZoKqSQ/edjPN6Ru7CfkanT7TzPS6y4lOYElYnfqFVT8m6XJxcIXViPvLGW4pi5aF5Xh
vChn/2oZ0Np2FXP6rjqgnrK3emZ0kjGJrhBxX2i3rvBvgJnOy5T9sAJ5A7vdsj6LeEZ6GEbHYO6P
dtpdhjYbs7BIjy6X6daaCnBHhpta+WUp376qGiZm/ogZuK7Qi+Yx+YFDaMgcbLBu2GZ562z3QRfm
1PQ4aAUXXG1+Ydp4SBrGrPTcCXoK0fIUeiCGoQ6RswwHLKF4pgrx05sxrM2B9a5RxHMF9MuLdXEo
6hwUD8gWJmAi1UBz03HpH7BNPiyVITYwuEJUgv8gSW/1ihRzWiZg9njjDc2D29Nqpy0A2qG7HCfI
IWMpzpw21CkzIurRZ84wivwG6FgAQAJ0+1Iun1bd3IpKPTQZjfm25T2j/rvPyuZKxNXRawi3Dsy9
J5OzRZa67PIXA5JhxEpUErWGNCD8IemGaa7sZrQAfqXUycqDDFz4PlYznPdk+61RDQ7MN7fje89a
6ACz3ZyWAhG6FdTI8t3r1C4fw7j9CFHJj4GNKcLFUweGywfgRZyW75IdXKQUGU7xDYZ4u+S/lOEn
tdQZQNnDNFYfdA/uCII4ZgWH85B9wURy933gITcD7McMidY250nIoCIt5Cnj8L4Yww8PSLOEVKAx
aQWy+fY9563PlzOdyHs5NYe4S54atexDMZGoatHvigeFPS0+54XNjcjCqQ6iijCRTZR1T7I1j64s
b9saCCW3VVQphBajHMsWotgxBUzoPUKOz1x479kQb9tCPmYa5fPMTWEGC5XlI8o6lKmTQ3aeIvvQ
wSKqRPsk0vC5ENCpVRM+ebb7TMTDz5FWx2QU5FRoEUFyAuJx5c8DHDPVn7W0TxMPf1yUV3GjrxlN
7ZSNzzWwbsZIbZSD+9zujlEK9y5j/+ZijSWVMtr33goP2Ek3Y3Odx22UUswNEiM3mjvHTyHiZdim
XQiIUUMeuxUd8zq5FHZ+OwvnNa+IhzPOnvgDiFQrDhGMqxvQBfaRGTSDvgl7jKrgA1Mn247BrQMP
caL/I8UaxGDr+z6sDxz5+2TyT9o9j1I6gEYK79p3ILZVyR3R0fNmIKuqq/q9mAoytehqokx1ZjRo
EgXuOGkyJeZsP7uSABqzm4r2ys0Ze/MxSWhN7voClmXk2jvMnzkRXjAuxUTlEI8gtJd+xXYRglbS
Y15GMDCtTeOT+8qM4HyurScXhc/sZFfagC2uYsQWFnfBhmxkSQW4FTP0vtxazoN2HmS2nCqH5J3Z
QW1jck1MpvwaenXT6f5pckCwmsr+IYz7pkrqwHaFhI8oS/0az1docrbUBsX3lNZHUy17XTOwFWl5
jDATTmXs7UftL9sySZ47JXC8sc0LOA3R9JzNxbNryBNhVs8mpKyVNsMuZer+JBP3fcyoyUD+3qbc
yvfOGO4XNiLf8rgFQHSiL1HvavwFF8bJP+vY//pXl18sb6lLZmy8WL/i0H9q7NDsagtrKTGYJ1VM
l8T0Xefp8qHsCJHLop5ViVe908mZfNXDBJmUkw8T1ATlrE6C117N780S39PjOxSkRrZjf0yo1RBW
9o+QjiIwptG2r6oJFj3MIxvTcu02D55fPlvl4KBGHN7p5pbHNWl+0KON6mo8xZrNdFRrbZ0h7egm
elqQi5m80Mot8xKTot2gmVvpddWyaUS067zxqS4zzOMZrIihY+7kVRgKk9J94E685sw1j6Uvmdsi
ZzLuZTqq12HG4hjl+bhGq7G3dc6jNh0/YAJLrImraz9XN14xyg0XCqI6ppFhxYxPBrSmbTOhDQaq
iGw1wbau85CElb4aFZBxXvlrdJnttsp/8Qfmk87I/bWj0r+wwvqlhEERjhAFzMSXYFuW3juks4Z5
QRjy2H1bJXbsEQcMgB5ANqpvP1GJPKX27G2tdoLiKB6sYXyvsgYNmEO97cXJMR5zmknVpU6QXaSo
3BcyCsvbPmq/PI8rTC5wfof1eG0c+YOF+skt1zD4aUEj8dYoKfhZJzXjQJBABpuU7h8khKfU64Mb
iRQe/1RhcfwX4NCCLEJVlgJ1EkUAwbm3B3u8LZ2Eu/sUJcwOaaOnJbiUqjpUdHvTNP81gJqzyPMq
+54sBnKDAGXaDQOmAOKzIov7Oq5fSH7cSRWezfCp6V5ENG6x06YR97/sHYg906aMIeU7iJn7mFzu
sKJ+Xdh6Lar3vjcMcSqWSRzvqwYLc1Ff2/38EZCAlgcNgPmeOd1t6Ng3kxn3dl/fWhnuFfRHMT8Y
f89jaLo7u5UXkPIbM2/M4NzP83DpByOU6Q/IWVt7lW4wxF5E8OHF5RXxwYcGU/xAtsCI8HYrSZs4
m8QpDy1aOlJHu09t2p9cinH4uWSyDPjJdn0Kq9IkpjpPrc94FCCTCvv2csLNeTc4CEw8A56MnhIC
CODiuvHnc9AV2UPrtw0G4hpNVkF+aXyXL+Bxwfl3Dd1aQgl8wmP7Fd4xscF0uFZ8Cs7EDh/sKsID
XItf5cLMK4ftoSGjALnCczQ/uEjOUGoxWuUrvZqoZtRNs0ru39l97PJQApzRb/647dubbrlxulV+
QhEhjxnB5zkqpQ1YvSE7BIW1g2S6yYZHkP4Jk3TBNKV9XoKTNG+uOrU1sQtlvVO62kb1Rx3DH7X2
AoD2RBJUEB+BTW6dvNxFBj5AuEU4PGIFJuGnD+7UeN+jUjDvuDKZlTD1uWjGF0ypNCDTbg8fremv
QVq5NYj348I4bo3OWNn/rCEEr0eBR4DRaVI9ujMDVFSqa0rCTTkcKNrx/OaoQqr4NYaGHfnosR8m
s1M9HDTYPQugBXg+dYFnFhlnesOFsaDed+X13HykeKuSKKTc/GUBnyRQgHbQzxgv0TCUmwx9ne+m
t7Q2eWSp+tlNA+Z8IcvXjbNNphmTWxwTHc+u1d0UyP58HIcpr5liEwCJgpqNpi/YzY+B2RbphN2V
q6EV16c25PuAPv2euOfOemVSTySYFV269xhHt0yv6b+TvcrofiOCQwnx1EugAmMKjE81SHMYOOnr
7PvHSSNEuxDv/DxOSwCy2tUILinh0MJfTnTGPQ5RRnxUWnV6uw7/2/alITkgYTLNlLEmsrfmfkhY
BqB3Zm2notqlHuok7isU3rhbOHSGtfG8qVD52uULTGeHZ4HIMqV/JMmZZdx3BzonJJ/J4TwNezQ/
F5oJWnJhcVeqmp/rd2sum+pKOitMq25+VNnJ7e4MlJAe+0ZKh2vTToxHmk1QXQ/FXeJMGzRYzk9N
Qxf0gXBvCbmw+89pQfNxY8b7HLStOMjYJqHsQJFx4XwHFPE+TWEnONZ6P6DjydYpDxLl/CaoHvC5
hQAFKWkTuK8VgReGv/o1R8/Qped1To95FflsJV/a7mFufzY5ZpLpZ0PqgaKwCOn3EC2m+Qnz5tRl
N1RmGltCFCI8AKUP+rKqLjz6L9Q7yE7Ky2weHxw4jHVqnX2KAhwyHIOYEy4V72h5bIvLKkRKSskA
PKjlc8AnCPAL+6+Y6RfvQSsYBy8GG6S1a8KT1Z9099UXt4t5WNxL7B/IQ3kqYm5vD8CeiFMo6blZ
7daZ2YMj2KMLzMTiSRBAAeqDASLdI4w/AXCLD8wNJnnhRrz2wZfj6O3SeDvVCL6PS3eYYm4yA+rs
i7GxLzCpUKWidz+swiymHoXP2cDqq1L6ysgXxVYYevkPMCBc6OXDR5Q9+sFl6Qj8it6xWpEZXoUL
pt8pJpfmZsh+WEVxWFYov9NfENSBVkaYf9la11hequ/Sum7gQLXhtV6XH/0Uf+vUv1z7Pq0f7OkH
HskSxypKBGBsBzZ1Qj7y5CNvj637TF9QspFMHmsJREB+x//b+gH+lxqhIwUc1o782k4hxOqrMiJ/
fWszVmqolP1B7UODGmXnoDC1PuQQPZbi0Ev+Aix+swfgmlsHrjsGTxfpfDMzlKIM25kEEd0ALr15
xG+7bW0cGB5DpJSsqYAMx4OcfkAi2QMM2Cjcb7HkAuNTS95peV+nuzg8ZEAYFnHvTqeBrseyJrWZ
5wiVbLdozs+jb61Djx8cvEn+kah9O8EXbF6M91Ij8LKeynylSeBx2JSquWhjnzL4ExpaOuwzwJ9+
d+lzxqxEM2Jl0Tu4Rwgf5NcIayfggwkgEdSOcwpmBT6/Onb1TSpeU/oJArZMXtwwFkNhcrYWWKb2
bc+BPPUkXXnbofsCF+p1l1NyzQA7r1Ep7foRAXzKcGbTsULL+wTdNcejCL/1dJXM38b9AJnaos2t
6bTk01VRP4yjQFl7zFYn7HRuZ2B7yc3U6/u4uWrGZUOi2yHPgOnDYoyuu/Q1Tr5DPA1T9iPmsWLb
GoBN2M1VLw7ABobkGT2Pd5vJO1JuQj45EKCw3jv4C2O+H+2+us4vm5vMsg3dN0pYz90H4tKebiFL
ojkop/1c4JG5G1EEjmxHPGJEW875q4hpF5L8Nt0FFXdavpH81FJWkSpSGAg2r3o9MOj80hu9yFnf
dbTnjneSRA0lxwaJznzTjs8O7Xj5aWHQSnpySx8h4F+4eoUXFAAbmvA+NnfVvJfc2CPAdfCD3TdD
fBMDci1QeiIil2dcLqW+0igALQCAwEj77lhgTS6XkG39nDiXnfzS1ntgnQbiMDLy7aTH5GXnvBuc
MTbqRnNy0m8HjExf3lvmZbFc3E+AaySHB24XZq8VT4VHcGbSnQz5sJYVvuYzYRvAMrPlGPhgo2nS
cnVO4q3jvWQ1HIKzVmY3ui+FJRCXnSr/rTN3DVkl9luFxCaiPNeEr6FJG4jSmVcexNWECBK3fCVI
cHmQab51oVv60dni4YUVRKG2dTlgiv4mEmiiaHaxtZR7EeqDqQDZs+LSh1VawfIUsYsx4biypHo4
jrQBsac3I5JmvA6AjstzS00ukh/Eq9XFOQDImWUPWfjcOKi47GcxrC0rurdJSOTKvQ3igTE6/IIj
cyQ23ndpF8C0XFT81zp9msq3IHzpNWOho8tQTrGRyZFzd3yXdNJL0PtYO6h2Gi6V137RIEDqt4TC
7TulN4gR2RmgWs5X/TwwjWkOXc40dG+H8cm4836mc0tVSqn/VrMO9XQE2X5YTHkYqxvPwzzs3qhK
Ho0FBNw9dh7CHWDz2dEL3lbefga9Dv2YDt6cPN0hX9wY1LC4cRfCFFXNzLL/ctSNxAKDPJ2GE6p5
LL6cfzikNNADMGi9erTij07g2MKIGaYQOCYcwBpAIc7rVQzljy8BHKcxCY6ibh9qJ3mPSMxRrWDx
rEYztE3oCBwk40oRgsQsOKpr/PHiwvThNVNO4i2ms9Vaj91AozzEzVGsfo3UT09wLw4JyXNOirIY
SApE3h8odin9SvigdgXeto4ke7fcSmYbNjHwCUdPMRY77a+mNKKvJt9urmtdC+iUEXqWMH9CHwKI
FxhUaYtNGoTHbpUXVUnyiGaZuSlaDzfFARsGhxlOA75zc2lLoHTTyj2wGBhv2sg9yCg4FCoi0CzK
fqLvemhqFpDqivjUy/ZpbpG6hXSF73ppopNI4ALPcUigfTOVWyvtm9esazFszdDZEbfO3LXCPv2c
wn91QKCPtHN4NYbBaXKblX+4YLCWPAGuxxPdkB9h5JJAg+/lKa6suyCI82NU9u25DxCtzaZCSCrt
67r1X5XjTCCLWHJj2dBii32HXRx+OcQBc6N4uxf56L8SlcyQMRi9vT/J6AWZA4MFtwOhOjGThYBI
/yY4LyVUf3SS3OeW6Sa0MOyUjRus3+bdWHv9pW3F7SbwiJ8KRmz0vnBuaPJSTy3XBV6H0NXcNsb5
MuWiV5QCs4y6dUMaiQlXq43Q+KkZLB4brMRdZn+4Li7KnvMD4QAVarOxtfC3Zcugpmb6UXo8siLt
Rxr50EV6oH8+4SlgBvJ6PlcKTOcsv5SFTh1YJsdsh1fctO5hEtI9Ijs5TukaTZSdpQwAEYUT1gqP
z9OWw83k5q8pzRO8vuq0UOzMCPRnp2WGhzNsXqmHHLWGCXmtAE/qfs0yyBlSNVAabd8nx4JcAgxS
CtPKDDQ+SrJfqHFJBSbFtZcPgiROK4PEnHYgzCpS1mYE5bKneVL/SD31MKD9S7AgbM0wHLom+Fkt
+VfcMh/hvTHRmaCfGOtjSrD3eQwJqs7+6LrVHm59iyz+mbjWcy3BoYRc7V3ruiD3q0crYIQGeFdf
Z1566hJ+cau8KVWybaaENEr2uMU9dVzsC0+9IN5B+hhW18y3BBN2HD1decJxuB8CynIVHzPwwGmG
n5pkNs83mDrN2Q3MwbXtl3JEK4n8B/FZus00YMcOA8Xi4y3xqxuKY4hwfnZfahLM8+4pNdRLJoSx
AnHQMhQw4r2IrA40ioMbvYsCl8RgJ4BWIA6Dmkf7J0yaCYOGNJUcP2039fyPOEeW+u0MfdszWwP9
79okYxU2wY8jhgZInq5V5IwiqnqouHTVfl3lYh9rr+Yk6ax2AbPE8cxoNnGbggGXCUEp0cwgaIW8
xIDrI16/OGkscZvUSgIF7soIdOHGrarQI1/SQNbgPA10gxaWvHlNO4sjrS5ofi3lKsLWgp/tAuCd
JvIYu6z2GGkuzKY/55RC55eN8pIQh2AxggApzxqi4S3iv11bA6ET98FDOwQlrK4yK5hZof2Nei4N
Vjk36kcS+QgZaIIFSXtLrTvAEa2VydkbAiBU65Cn56fytrlndRT8wEUpGjpmEvRElsWhHURXSXCu
1AMDyssxL4eq2LZBKUeuHjEX/WvjEv0Nqi0Y3GZj/JiUijEJvbPMx6zkFBqZUWyNcktYdDjoEjKL
EddWlKQ5csbi3YS0mOdNZSc17bEc+VL0GUnmEeUOM51HLz8la5iTqezTog+2cTFFhjAiGSHPBfYR
ExZQJ9EiW4SCw+gewU7W1ANB1JCvsQkUU8GShYe8E6ZCFwKCbeap/rW0whHvLnorkDuK1U15rwWy
XGBzbSJrklSlGaOXHvyJeoorFTcwISOf/triT8jViF22JJcrr6j9/hfU/poYDtOLAZ522akcSEtV
Nc5jV2tNW9jO22J8zjsES6jlGLwhs0Om/x3mYEXJ9zRJJ37Gjmgn8MVD1vevDt0ncXBYV4u1Khtb
MF5qyCuR7QCDzuQ0ai/vKeS9qbTV55L5os+4czg1FNrSiirbOReRrcpfRTXaytvaQ8AtwVPtJHJG
N0LTybVZ5P4q9LcaQtw8x6nUdd6PnXpCix8HaEm7xVfhIZnzInRpnHQSzrf0VB0C8A3debodOeXQ
PVcdx9mYutG0L9pEEEw/zp0nSX8og4g28Bj7zLcuEjmp6K0bshTLner0nH6ngcowoxrO1v7LR1OJ
1YzdozvNgzWvblYTaoeRmom5He6CBENHMhJ3z3gywDFJl1AMQ24QbDAvTcWxqzCUj+dAWDU5WnOS
BcyTe8tPQTCW8FhyAT/eDV2SYWwjHGvfh009vUgMHZhpMy/L/W6HpLSm25oPxmdG63QR8ycxT0uu
UYJXRTRAHoq7AeG0YT6DNNFvnGTHe9PqKNqlZdLS+dYq4ynxn8YDNJOVxB+jrYLJ01eaehTPT82N
sev0AFRPI8NnJBSIcH4plYmNdVmZPqumnbHGWJlr25VF6W/7JNYGp07hrkTQaC685mNQfbyksJ5M
6/0QvGlUro5tlzbNYeiCubflYYvpgaAr6Aa1E6lOxaMRUVT0uzYyte3eF0DFkW9aOAP6Xw6N/b58
rHyGjdVPz1gxUtssb8IFnr6dVrQTuiRVxYcXeblzHeeJ19LirWWFNGxsMUCDv3FqD5f/bAVluIb5
Gr9/ifIxF/Mh16MIJ5QibYLwmBvDQLuswe/nsSlbjX8bhdoTZ7tsK0IUBb/h0+QONdUstjM+dIDq
ljFibGJWQZlmcfuGQMjjX27RBg7XEcIXpGddvofyEjzFtiQdafIYgd4ndkKGxbwEFcD9QQBIZvtE
tBTO4Xq7THpafwjHysuqVwjeUdip4afwCknMZ0DQ7PQ6m6khpDfsZkF91C+tdn7xQMfLNZ+NpZAt
cZ7eA3isvStXOmvDAPAIZ3dmZ0t+SIrUca/kpDnRW3ZwLIaZTynUdpRXO1qLKru2PLU2AbUOrauB
gexygm7cATLkP54fly4tHviJ0+wyDbUcPgNHTMvJrtMCOFfi4FUCcu5H9zM9hQApROdUR3fpyxCm
SFeF/cGLCxtgWmFR2wZLmQJbbLrEp9U6Zap9wEdmAThUdWWn9MEW3Q5HNJFhB5Y2wzOES54Zx4vp
KoOl1ELyGO7olXrJ1uv0omzOEJxx7+HS0DhlCbu0F4SL0JtmxLxkvwJZliPmpzRO9SOS4JIm4hxZ
BEfFIlft22i8lIs0v5FFG0THy4hVsogiBCxxFY8pIyMkCsdyItoc93i9sHZoYa7SuqCrucuQ5CaL
jFeIlroYzjlgmsghznWgOQbXOTYR4/nC9qfrIKSNfeahaHzGFoPGwMvtGkkfF6tZzl9WOxAAH4fW
i0a0hz4vy/oluLS8KvcYPORVkUFNCqcYOfM0zTDuwTGAbtvFadQyHG3A/7Ck553H8A6QZQzdTxUL
BWMdzk2aIBhRcQhnpCWRop4CLzKEqnsWvNZSp32KPqQeCkhEhZ/kh8lRjL5LyS62dwnhCg4KJ4f1
OXEO0IAbmZofuoqAwCsrqXHhuyXnxFbFKeJNVTUwLAP4FdGVFXqMzG1b9clXiEG8Z/KSDNGhtWIx
X6LHGswzKSI5vi6dV0D1cDFOSKRcEbF5WJzMd3NeelCXHDJA6VvVecUu14icnOuk+3ZZ0NfCtLXz
nVRGc8nSUpT0bVzZ2z28JlWX+9az8YFZGQITJnJUYNdLCHHgzgxGOZfNaI3sF6zZ9lS5betdtvES
NTQ4Yqebf0aRDopj6i4z3Ziqixk4K4snSkedQWCYd54mIaTjGmt5S5U9J7qsumce1TrbjIaTG0SG
04837NhzdkZDEbFXT3JarrqOZ9yZgibemi7A8YpDpX+qtAfUJ1f5JMjiUbDIJuWnZA8y/CESt09q
1p4F11U253EayX0tGUUlV8xF+w6vYA24HMEiuhw/l+l4diWXxItJekFybVctE5qRbuWw0wMD/b0X
2fa34/nLeqgNyrtzoihHVt8MyHhAqfkxdV7jkE00VjQzO7vUwceSihzDRxWMwz391yI8lF4QIGIN
go69SecKQVtthWNxAt7WezvJw+JtctmwLY6TW0uWYQ0zsRVagLyf85w7W9iJr8TXw/cQ1h1vJ3GJ
A3DmIQTnUo3ODR8mu/WEl7QkQbHJb61uZGQyB8jsSF/TVoY0Y8zpo+dgh2gVLhadOa8DPzyj2Scp
KAkJ7hUIti6CccEdW9gBOsCZ7uh8Efq1RLnRuS3usroZ1dob9bMbLygnuWngQZPi2fndZ248jykf
bKg1lkOVBX0gJwsPqu2Ro1mMxZ0HkYoJiYKfh97Dki4MWB0H1dRtDn/lVjRR9gOrCFwVt8tioPRt
OSPmECTISGTj762v5/sgUvitHJPH5yAKaHTHbCio1ZDl0+J125pApTggcL2tIXFH2Go/ayPyYjOJ
uuJ/52H+RhUfMGNGdZ/vMzx5P2wRyY/QmfDsM1MmajdvxxRXScxGBZFA9J/wyBQMjTJBSzrTQ3qb
mag+AEZsv9KiIV9HNlWCnU6nNQoz7IWw9b2sB6mD2JOsXs9PCNlEJ5seXccDyWmFgQAzCUThUdv+
Qmpdh6EOIBKwufW6ziqwpOsVNCYVLEZLj9a8ndll+IvNWELJcfMOfYAJa3qM7OPzbuodkkk6fOzV
dowDooRjbQsOJEthXuTFq3hXccEML1IRShjz+CjsHdZO8KpzkjKSMWNGFr0PDAKTY2BXAy083T1N
FmqpXVkGIKkx+Ehrz27uq6tsCO1xk8m4Ck9JLLtvWP1DReI3NjMch7OkKmJdWZzUHlJUK0GwAKOq
OjelCuBDw9UFGTfmfvLA5cUDY1MMLmjgWpC2HHsSRgtip4CUyjwBQYgpkbuNtGmP7uehsNtn0EpV
t++owPI3FmRlbrEXVek29Cwb4W8ylfqorNHSH349Ep+qZjMm77rv8cw6MMTT7yKG9bevewfJDqiz
WVREZUDqyu9CmGms+QXJrqe4rgyYWJzcb9UR3OpcvITor3LOrcYfrjqmVuNpiuw6++L4LFgkywyh
BtXbkDAr5UZgRVdD6iMiuBip8QauhRpqGg0dJH8DDbKVyu3My93EjR0dUbrMExRcwy1+8KVo7pUO
ApeEgXBC2h62Pbr0HOHctKnhHjGW0WVic7kOoEmz0BNzjGD1pN+NYyouCG1qkRuQNAR9hV6KdD4v
Far/rlqoSLPBKh7GobHQlM21g2ZNqEneEi4RTAfIZ+VDPvgiePDcDnEsuOv4gwvhoncDUw3vWAye
Hz/HkELJtOlsu2Guk7QV+8I0RVkEVMyrx/QwIKyDCtlrH1pDWIzXsh76dOc1SV3eoGqlKZpikDzp
YnIaHvOAhrnsJTzdoS3z/LIdddAdUgQp49GeqjxB8BuXWNLideNa+roCZ7ZQ6VgMW/I63BTaHaNd
wyGXvAZoAkMsfF7JbDa3wqZ/RodiuLfHeDsYwUx67lCTeoGzpxPngcr1XIab/xGlKWbLhk0f59aW
HZTJ7lcbPHpmpUf2GwpF7mIKgDRerBxrlV7v+BJhRlKgU+g6Ovm6pbJlJG7XEzRomjZL/tLyHPfo
t4oEvRxqh9CbNv/8x//6r//zNf3v+Gd9VxdzXFf/qPryDptOZ/7zn94//9H8vz89ff/nP30eDNf3
lRJK2UJIeFb886+Ph7SK+Zed/2hEogHJsPnHWWdfsdUHxyFUzvbffBX+Zh7BMFAicJ0gCH9/FVgb
fdEkOK8LwJtwYKSTpNsyjzr34q9fKPjjx/n9hZT9+wuV8GlqK6B9M5Fek11qu4hK0rAAJm2g0FWQ
AUl2GZcKkvtfv7CzflG/fZESdJGi6vOkFDaqyd9fuYt9w1iZWQhtpBludC1tdS0dgTeduGLiP7XV
NgO0nsDoQ94szIoGfzJrCE1KWkKTtUz5PQAVn3/9xuTfvK8//MBWIIULAhd16kiycwxKGqWP7jdp
NSYPf/1SzvoZ//AdBB4SObY6RyjpqN+/g9hIj0kmQ0PjJzDhuIaiD0YmdXRdV5Az36VHgI+0Ux23
Y29JUhqYQpAG2qPm/Jsl9yc/iPQ9+AtSeHy8IPjDUmh12hoLvDJLYZjnCxzdnyh7Ia7oHv9GzJ9I
D+MAF+oL0oenJ9xpPGxgtzaxs7RPf/3V+H/2zQQysJVkA+Yp+P2bWbqxcOuANzPmi03YZ9hzZQwA
zmLHKlIOENXIRf3NV/AnPz0v5np0rx3peGJ9U//j2S54Vqy2w2QWaalPcS67q5Df75ASmXX/738+
ZohB6PN8u6Hwfn+pRTDrqZhFgkfV88H1JkF2MghRK+r7Wygs4e6vX89Z/8I/LDVlKx44yWDGA3b4
+wuOyLiEk6B7UKBy/STaT8BuWGxyIl7UXAYT6ibH2eLzIuevD0kdRHcyqQnkbTJcOsr8zdr/kx9Y
OQEqb+7L1GPhH5b+MLeS0gSzrGcZ9aMwEw7ezgtcaltogXQELTeM9n/9Jfz/mx0ridXNTsKaYkL0
+3eQ5JXfZC5zDKOd/isbtfPEFds9AGlFIuTV3yFt49e/fs0/WVO0Yl3HcWWIK/KP54WOpyYjw9nd
RPacWk/pFGC/19SnzedImsr8869f7s++Vul5IvQ9ljGHx+8fMZPsimMjHDBOCZC1xBrT24GexxXD
tOIKee/89dcv6Kxf2h8XFmpM9jDBShbOH55Uqxeq7NaHBpub81MFqkZaxkHdDNLeSSwABxNP+XZC
l742mkR1ytEx/t3y/pOdlJ3iv9/FH5aT5qKYFC6xhBKo/oUbdb9qt8AR04AU4Mr2pbEM/Yps2MNV
7NjHzAAzqynZ/+ZU+7OnzLe5ooah50o00r9//QITnm1mCuCit7PHhHnZzoKC8O8fUTww7FLScYLQ
dv7wIw+oPVHzVkRilYyx6iFrLkOMIq82f/z+1z+v/yfrl48S/GvLUE4o13/+P/ZERbMk1iEFtuOP
Zqt7y9o3VgSyqVIcyAnBZbQGV9ZX/n/ZO5PluJE1S79KW64b2QAck5t11YIxM4KjOEjawDRQmGc4
pqfvD1TeWyIoI0u17rtIu5kUhUDA4cP/n/Md8hzp/NG3N1fuIMUhtbpkG7olAdPsEmmrWA8eu+Zr
NpNU5XqQI9Kw43OFpj7IC3eDDyXD9ENasKPgDWuue0UF7YhW475qrQ9aSYUZ4PXAEuhvqdf96PKY
qqOLwDdPNOp9STfjeh+yyCHoRKPknOQGRXMs7lMUdOelhQyPzjrnniH5GqvyQ1z0X/mC4Sg1FiY6
IkkE0IR0EPfdECLCdiBTtNeRyJ6aVG6TPEENWhHHa0NUiWL9RoX1ddLYj5xTiFwV702Rv3u1JFO1
7hiGFJZpLNaj3Ew1Z5w/dUxbArqzH/S0HUJ0vmxuc+N6QgP9I6R6ZCBWSGJrxRlYZTt6q+y93xkH
r99yaVu6y7bUFiaj++UwsK0B45gdMuQMnGhk/zpJs0pZRVtqJpbxlGc1r/fb13w99Ngazf0K13Q8
4bqLlyn3hyHFJw4rQe/FVTtlxqOip3AWus5w9/alXk+bXIp9vWXrtuQuF7fXDYGra5T6EFZ29ZNW
F9C5GoqYeefrNMar4J3rvb61l3utxfVKC0dIWNKHUa7TIjWuQjgKBuSQGHml41z+6d3NXyE7M5fz
v+AWXz48nQK268OqO7Og9G9DZfUfplg418MANrppk/yP11k2bfTKTMdAAeE65svrCce0bEItsABn
xmkKaTGgpSonsq/QMIHbyU/0FNt3RsvrR8jVeIK6zt9vMnW8vGhpTonjRLBWDOHon0myV/s6ikEM
GRO4fBQns1r+7e91HoAvlz7HICcAMYVns9hai6eoUMNGHBWrsyZqESJWg76TdObkGLQ7HTNCs46H
FrzTn17VE6blEGmk27we9mL2L8awL+imcR7sO3IaZiNPmMU0nbrRuRhC+5s5QXV++5qvx6tn25AH
PcfwXGnKxavollFKSz0uqKA04U1WkL9HMdPZ16GlPf75pbiMLk2DvSEYtJfP0XRHujQ5E2pfd0DE
VIJBLFa5jewnDf31H1/M1V2XrT7zmmV6i0OoskqRth2n+bqZ8xLcsVfnGEJKYDvxe89t3oK8HC00
IQHicWec6znUv7wxOAF2SQB0BboRMw21UOmCsQiR2ahvbeXCAuxyPwxWhERZ5Wf8EthS//BuHV3n
BE1P3GYDbNiLT6A6H+UWeQzoBSvDOcoxgYccBx50WSyIgXN8+3Lzk3pxw/PlTJtayTwVOObijSSM
lmWt6cgVY+5+QBWmttS+itPbV5k/9PIqmDR59ymW6ParTb3TT1rVE+psJb25oynSfFAexA7Xb0nH
tEs6KHbn9n86cBydogWHRJYNg2C/xcCRYWNiRPS4quFmABVnE4edtudulY9//jWaTFkOkwxFYMNa
nFrY8cC4atsMlmUDWbKysktcNYhK3v4eXz8twZxiWNKWDFBhLZ6WqwL6fDVm0ZpaX7BRqUN6b5p3
6e7Pr2OzKMynFPYjy1FRG60LQRIK0gCGFauTIOEDk0Opqou3L/R6+4Trd64tGZYxn+eXy15ABdNz
ehx9se4322YsatBGXfKtcER8TBzUw8qO0JiPI+QtBzNFn6OYfftDvB6dfAZWXondVnc4er986Tuj
GAawhMG6BSvFK94PNOHXUzORrbMyqpxUw1XUcBId1lpHHf7PziMec6jpyvnY73E44ht/efmp1+kI
22yh9LrpDlaRKWS2Tvzh7ZtcLL3PV5EUF4TUGTevjoBy0mMIWtlcxvKGFZ1KfyNBmB1pXYVgR6zw
nSf7u6GKTdlmmNoApZbnnymwkZVhfiePHS3TivZMfzAwLL23vi/uyyVk1fGYWzjP6ey+lzWK3giC
pEewAOhTmNWFxW2GnwidmYLLVEVZvOPY6Zp/ulnjRWeGZoq2pOny5r98ZI5VIPOC8LEOh5ZAytjo
sLO3KEoqGPHpGO2zFlvOOy//Yn2fnyCzJ/vDecNmWMuVQaL1RXuD6NmoSEkgo/ROQ0y17mPX3r49
VhbP7vlKkrxCw3RwJerLAoVUMQ28lp02Rd+xWYdpjEvKHFvVHN6+0POG7+XCIFydsU89TzdsZ1mY
8DNvGqMC/W+f1TEqYMcuLyDpYE2wkuLU20L74qBX/YiiYLjAjKnfWmNTXikHS04SoyV2/cFCHpLJ
CzQM+e3bH+/1N85k6z5XW3VPN8xFhT+i7yj7hrKJSrLkmAeANUe3Kw/B6JbvrFWLOYivXBimJUzd
9XhpKJMsRxRBbHmGrs40fOuzngT+vu4UPiDTGz+Z8WDeJBKmwztD6jcvD7Qzx+XUwl7Hei43/1I4
KFunAwJHqmiK9YWkbD32ICUVWTZzy1CvNDaRvwVWrbe/11e7rMXrM4+/Xy6rqZ7yQsBlE7TDVyaq
PLZYCIKBi+rHrDPlD+iOwUlzVfz17Sv/bsB5wpkrb5TBuOfF94zqo+wpLyKHy81zAUhqPQ1IgcuO
/DDoe/gWUJsdW1NzryVT1slCLIY8yUbSrXlA7mg53qjZ4tx6pfvO17IYbvNUxiogBMcRvLemvdiv
pGWpVXjVOTRA0yTjRfNZc30wi2iC3llzfvcEqBRQf9RpU3DNxROw7WA0TZToIcqDMyoXwLpGDpln
k98nNxlIqoOqEk5NfRva7jsX/82o4wj4XxdfPH4CocCkcu4j27qGyy1EOl6M8E5OpmqJgog66M5v
P/b5Rf1lmvnn7aKQza2aFj3Bl7cr6yYGLoitKlJhcxRZiP+c0y629AKgkyLOVYYAYzqOojfQUc3r
ty+/uOGfl2eHwZbKplYizJeXn3xtnttniBb0AOweDqpgNh1TR1pageowgkv19hV/N52wr5rbRIZk
al0M89gIxwD+BVWpKkFF1xppFwAJGairF0lRtxgKrQqdS9YgNn770sst3fPduvMB36O6CgJgMWsm
pCdEQTMTqaGv71KU5zemVxGrEoNH6tKm3LlRp+3LltkFyWxOamM8vTPEfnf/HBppWQrWMFss7t8S
qe06HT4DX9mahQFaKRaSZrKhgJYSeKF0Ztqu7vrOO1devMTcPTV912BLS+13Lsm+fNZBQaQIakDC
Fruy2haoI85FIqON6f0PbpLd+fxwOVdR91sejK0KRQDnZR6pYDKbxPDRrItbB/PTRnrkzLCU7N5+
tq8HMmIqCs0G5U6P7vpihsrY7KCa4Gst9WiOrmv1i1Lo8a5K3fxI5ll3ePt6v9mImHNx1WTbY7EO
Lx6j1mQadng2rX2m8LEniVQF1WQBrPTtC/3mqUG60DkFm+zsTLk4v5XCQ1HpSZbfriU7aCQgFVTu
cBMq/HZvX+q5YfxyMmK/z5A02a9yuFneFD4PVBuCaj0epvYYxiSRCEJvt+kcOSejZNhB64ANNo0f
3RCvmKxlu7PnVp9u45Cb8GmsB0HCKyFAznlvjT+iMAD9L0vnnVf5t98Kj5lOCd+NWL5FowWRLOkA
oujGmG/cUrepmxXoHJHVvjOynu968a1gA3OfvxkD6dtiiubM6wDRh38Sjsg94aCNH5vW+tgMMHNK
M5arAC38Y5NRY9fK7HZIsMpF6SBpX0GQQZYHnggd0NoX3nBeRx1iFiW7Da//sFFe4W0LG+RTYKds
0RVB0hVFgLVbuZ/xmqCjR0YMp9bRcTD2H42OJj4c8nNrMOxZTOOc5QK2a6qXRM6kBtFFobGy9fCY
aIr8A/FUSp9UTO9C1fJH5SU6p9YhOJZm5h3JzvnIWXr2Y1fgssFrBPporwbdzC5yLA27xkrO5QjD
1NTrYKVPtrGqGoRzbw+737xKFHh4jDRX6X4t97JJ0JFHUCAHd3MJpnu0Za5tvcmilfP2heZ3cvkg
KdVxNjIpvL4qQ5ppgwy7wr7sxWR+UDvMP8RovNdVZsorTIKo3TXdfGe9M16v8JYn2M4wTNjasci+
nHZjmVZMTjpKlW6KkhU6T/ZyxKG0GwtN3yYUZnY59IW7dsM43CdqeGZlV3dTl7e7srA1UCkRrCB/
wgsWByK9TWSm8H7TmSQQ0BPXaVFm7z2U37xg7IR4IFTZJN2GxWJRtqPnjQ7Yh2Ls/UPYI7XAthqX
D11jQ0p6+8G8vhgFcOnOLQZ2QJY7j5Bfdt3gPknrcFF/dhWMd0TPSEdxGG8T3Ih/tpPlybPFNjgZ
czWLk83iaURaVIdepaGtrMxom6IcALuGGDx2tXL/9l29HtdcinaJOUtChHAWS5IYO4KPIhAJWdfj
9M+jfm3IznvnwL/YL/+8oZ+VfFZaXS4eVC05iymoFvgsG/xgVQXDaszQ/8f0NomKGNU242x+VStA
RH9+g5Q2uDmayCy6ixvUatw/acDRrzCj8RRoCUxDSg/vFDBfv7UMDXpBBq8RW/PlomQ5ozd1AYml
MY28eI3yT62HsAsPvi5dcQkRfTIeql7a92/f3evrelxStz1kCfP2fN5x/DIo6edRbUBhfdY1BiHl
5WRdZ5Q45xzy4Vi5DUImOgr25u2rIs97NUtxvzRJPcdFFUHp7+V1CWNDgFszQhsbIzB04d2oNdBG
V7Rr+HeS0IvsMS8/ZoJEsfa7D5Fz6MK1FpC47MI2IRQOzdk0rtLkir31mVab0AzWnQdko0dfHWG8
uKuBfkxTS/rHqgo+B/TGvVhfqQA4enqrpmuv0Lf1AHg9TzZ4G+ivpwg/y4MA+QgdA4g9ZMeKQ4ux
xbavR3vsE6vMuWyNAVBSRHSHffKIiQ/kSQMaLr90IE/ykIO0QxIeNu852AHcHCREb/bvQB6tiWMo
HQiUA80930tPvYqr8ywcPmnsSAKy0uUhjeqV4ccsm58DhBq1PxB3isNC2Y/Es/Tt1g337ALYGRnP
BdJTgl3OuPIUYBrfWk+4d4iKXxWwPABLW+Od75FycB9ij2d+G+0HvA/wb+6tDm8y6VMZBoC7lMBU
GiuleasUKnj3vCe+ua/EWTVdkQuDe+HMNS4TokQKDHXDPYkMRVgDNULYTaKXS9spxBTt+d8mAn2F
84NEvElckhA1ETwbIo9L4Dmw3E7lN5sqZNJ+SRSb5Y2EdJ7BMepIaW91Mtbzx1ZW55YEjJMkV2yy
zwwAYVNy0RFVp7JtjgsF9avlbjjg4KI4T4jPlZ8a2zvj0cLdAfRISq6mALKYe1P450rbWek2UQZm
z1PlrhzQHf5l6DeXQ7rrQRsk9cUcfhijLESEXgT3oE9JeDKmq17/0FdHqAK6/FqALUt2EBKBrKjz
kNyFtjuijw5IBAT2bBS3gwVLqrv2u10g2w22OdIKri2A40UI7k77ZE7kiT6YNay65EPUfyG6iDQL
sBIG8Kf+KZjui/ZkohZGmcs2uD13kltiZuz0xky2HRnuJVuzBopkU30eUEPW8dcaPU/VEocRReRB
HLoBSpZ7QHw+laCBJTbCCZT4rLS+LK2DmyarEJMqFGY0gg5wK/g27WdbXQLVz2CVRJgah/HTJJ+K
jn3DhxTZcZLkB1q3hn/lpZ9t0MVlTnAfTmPb1u7zvIArhMoYarOdDOdAJPclcMzWOfNj4mBUvC2d
807ehPj5yXvAlAc2YrQQ6ZM4mKo92NINXtFNrfR1ysGida4TUtW6zLtAFsaP2LXl1jbueErORvpX
ZrFG1495Ff7sV9MfrvF4b4x6j5AlwZ7mwCx7e7Zaqj6fV59fJ6t5Zf9lkrTNdNQL30eHN/jf83j4
5jORbyj230pN+zD7hkYvuxADrtI0NO6nAkKHU79zGHhetF9u7FzOtByRdBqFKGwXC9Fgx0FDO4j6
82CfrDBFtU8Uu9VcFJYg2tVtk42DIfO759vBKWwacP1Emk7I2c66hGjzt7+U1ysyi6I1t4wkH+rV
KQqLS9BnBhO4CILyUMsh3rvtAF40zesvWO3xFtVxR+qAILTk7Uu/3khxaWrwSMco/3vOYs1q8Oh1
eoE2KvLJ2FXkN+3LDOtF5jfvbaZf725oCdHR5590bajVvnzyXuQ3w1SA1AvpxM1no0GeAKDKP69a
cBy1PAqBdEtfF8hM0asa/8nsZ0xBAA5tfGP4XgxnxY/fG82vl14qDwLVEEd7elHLYtxk11mfByhP
inoMziNVTYfBzYkSG2oCm5E4MN80DSqNpCYRzCK4TveTW4PNLdYSGbDqONacrgZJYOqYZKoROLxD
BNU7H/S3nxNV6HyqsG1nqQolxMxB8QpTMEflDPx3GPRPveFZ97o3QH/FdUloWlaHof7ORv037zvf
ELtaj+IOTcllIVgUjgknRSfuhsRxtC03YY9rxmicozvn4g4VWNDp61RV/sYu4Emy4FZQWd4e5b8Z
enTTHMGJHJODvtT+25z8+w5/HgLjMN8bfo3HsA6Cdyo8v3mNJe0HHSUSR0GqIS8HOHhsETsBDlph
Yx+tsyG8rHwSkTBbin0ckj+ISc3d+w3p6W/f3+sTI9YN6qPco7TnqvvLK8dT6eCFCRCU2Nk9fvML
4l4eFYrndQ1c2dbcTxxi3TkT9urtC//2linKMq1LJB5iUWvC3ytV03LLE66u+zANzYvONhpaWfDC
SFrut/CZwy1BnO+1e5ZeBq7oUZmkKow0dRYnLY4xVFAKPVQs0aVTuqC0QYaJMy3z9WvLz6pbm8b/
16I0YlAOPokTAC3zhFwYGPaELctY/vEj4OPQjkEkxUz+SsuPjTmPWxs4dWPcwZytjtgbANXzP0i3
OZhSD/ydGULuk5ZZvnMG+M16RieVEjUvGRPRq7Z/VSo1+TOp2vfNB7sa4lNTms1tfVTl2B9gjQhE
0Cs3MesNlBUDNhRS5CQcM7J73hUbvh4ULz/MPBn9ssR7SoZaVFl45CdfP3ozAsuvLz0NIh3VWHU1
NIpoJeGm73wLrye5+bpzE91AkPfqpF5DNeVL1ysKbkm/1v0q3bSVjtAB2xddx7tAOdU7E8vrUUj1
gTWG9w4Z5+sCKCH1NLksVCyV0fQQbUSPIzAHiTnRy81wtgAyJLnLbwzo7dMci+F0FGh6HsI7m4h5
pX6xpXn+JPhDIJnQJVieAiOhK3xEQbj2aIN1B0EhffiM9NSUgN1GTZgkx5h8L29PAK9mHhN5KBd9
lnhhm5ln3l+e9YhBiogGvvO6doJdZewy7YH2MiOxhgZyGbRyPCO6QntHJv66McN1cQ0Jm64+Gqzn
n/9yXb5UrXFLB2QrtE5r5Yn+Nsm7eyueQjyQjncdlCMWIuSp6Y3nAAqgPQWbYP989//nhTuveXbr
fSvKsY4IeVr8639eRN/qoil+tP93/rV//7GXv/SfV+VT/qGtn57aiy/l8k+++EX+/n+uv/7Sfnnx
L5scC9Z4o57q8fapUWn7Lx/h/Cf/uz/8X0/Pf8vdWD79x1/fCpXDhrl9CjA0//XPj2bjIXW8XwbC
/Pf/88PLLxm/d08wnfoyvvqNpy9N+x9/4Wj+W3dt2lKIPEw2tLMit3/6+SPvb0sKliuQQM/VW0ZM
Tpcu5NeE/jf+q9mGiDQMceS8nYL5/vNn1t/859me6FA/YpJ1//rX3V//fA1+PpjfuyoXUxSGMzbc
Hmvlc2PRW9bARl2PRFQlYuPmbrNO/DkErtfaXRgAD/T1tP5QKbNd8Xmmd9aJ+YX45TX9eWUKu+gi
6M1Q5Xv5whRO21kWr/9Gw8uJZ8CCGq2ribCSX57HP3f8q290MRk+X8eeG+Js+Ki3LZdHgwy3sQRR
vCF6AtJdaWmgA8CvqJ2NIf9OZoV2nVlVePf2ZVnvXt7g/MRZBmdBAi8mNfPFukyMXVyGcTxttDq0
411sUopcVSqCC0hAhR/f9/kM1QtQoJItQsaR1bRNsMmAdVS3Rtn4kByN0gAfE/cNKGXXatyVN5B2
JfEvb3qP/PY5rhOZfqBJCjhGprfndWONFl49KybWpPe64aK0ofpgU9evw94u70RXQ3BpM2o6tfI2
fjKqj1E8cwzbRHeCYxxEnvrSeJ5L0m5lwUTQVHirqExcsifVvsYdtkmjqbSPTdMiXCrqMPgCdMv4
kLbc4yVpTpm/twgeZpvVOpdJ7X3Xetcm1gky1X3Vq1sVYBghATNwYYO74xrMxqqnT3RmmD7kMVoC
7Xnk9NFncl3kfeQLcR65fbZRhpvC/2sLh0zfyvLWA5gxmB3zP3dQhhq5b6qsUfd53VcYo71nl7RW
5vLBr5TPKb9SNUklOPUAOnbpYz0ENUUiBQIAewe7hS9IpGBU4ewB9N2q1j8op4UY7CFC3+Ca5DtI
p/JzAmDjs5la9geTkOXruBfelpWe+d7peF5DPdk/4ElAl0ljmLbJAMXCsIZ8rRcSECS6x7N+5nto
ordPkOYcHPdkFtRWi8CMQIJyV6oZ8TvEoUZhWp8YvRmu5xjb7mGoyT1WVmHs46QTO2dqww0IGUkQ
9JBfBlqa/yjLzIHON8BTMAGrQfXuVsJuG2QRY3hZuHmyFzADwO0lE6S8Soh9pUHBqkoSJ8cxzakX
mUAoQVBTDRhJiJOjGo8VsX/YFipvZQWjRkE0qcip1au7VoDkhmEZrznL1Sd3MpvpLIx7h5JKoY1X
cZaMOzLoTOjEAQX2ti+Kp6kT5ppSAET5kKwRkgK6DtjggCB23YSkKT1ilG8BY2qTF11oXmVctVpN
JI3f9cdRdKR4l850iS12vKmwu61CaIDZKs1Gd5hPu+kXEUOH2QRG0LAiiXoTJbXBSGrLe2Kam1s2
D/qN0Zsm6CmD7DxRN7AIWoT1aeCqdYmra6/0AcYYsobmvEM/9b2mvnyjAyi7VqIeLs0oTX6MVatO
qazcB4E6Y+2gyCS1ITQgZnWpd0QiJoEWFva2B79CPbLyYHUbFZS8pmo/ZZAzf/jPnALNcoqDSEbr
3gm0/Oj3Rbs2apOYDcPrVizmDXLxWLvXTUiQRhT2+6qupw3nfDQ/RQnQvTTTk9lZ8UWWWu5hqsp8
C4OAlIYs86+Y5pG+8ke+Na7Zn7rerOEp++H3oKqio3CBAOPfk9dymnh3AhERh54yhmF9zKr5zlub
beefgEqIy9wlYrCm3HYYLDO8mTonPJbM9VdjV+qfA1V6m15LhsvChh8wdjr4I4qK3bmwIusY4WG6
gzVJRAlO9bUSA2HHXuaxPW2YUgldBy/oNZMiYkXvCGodp4vSg7o7sW+ncjvaLV/oKE4JI+1o9i6Z
JSKxyGAt88eRzGn4SsjPryIxBzV1npeeN01AEo+yi8dSo6an6t5IIcWQ81fGDRAZPwECX5fw087Q
I+RfmsokwL4C+T3kZBidMd/VVMIdLXxskJAiaKtJ2xLNuAVJFGwcvhRIpl64KXTlrnothI8zOrwZ
kRF+aEuij2ejf3vytW7YUFOKiCJJ6ju3VTNzYRLnvl2K77JtzPMwtIxtXNbZxVC36pKMkRne0doP
MVP+NYPNPKYl79s4TuV6HD2maYc5K1GBDx8zyc9l0+fn7oisHC6ulCezaDsMAISOksPbrD1P83+A
YaTUJVAi1BWgc4vwnDur8T40iJf2gTBgs5tVtpYo+q5nYs1mimmDZHopN3Vtp18k0Zk7l4kbjthk
nFRbjtDzYADdtRUS2mGCD2L4wXCVZlF4knAuDwJ+zAkAGBVPChOgPRPz01gHKazpcJwDssqaPoJv
HoUBlB9morVSulnsLKFgstNSvUL7SxF30hx/FzaGegSOkh38sY+2lVNdpzoBhoXM9Is+G78mitQY
vSryjdGVw1YVhhlBG6y0fRBa/T4KCnFVe512hT8WaxZRvmu3hT+F6Fn/QKfM2gErmsVkgFfopFCT
NHz9W+/5/qrtCZtG8eGsmsLUvsPWLC+bpOivIH9F95bRY2GvimJHw5431DbydZ7rcjemFJi0KLY+
UZ5qoKcAQyqzoji0eg0/fCSSHvQa2RGAYg60Rrstwa80ZvDb2zttatsbIRXZxFBg5lW27oazorSC
+yqMVU8PKCKuvi9lciialLKiFRPWA+CXXg9LhHdmMNZuNTfOrqBZOJ8qlwwsz6zlZUbOy0MGiwzC
DARphgC+rTM2NsV9I1JVEInXys+pUdMQ44WqIUhbyJQDdgRbp55cVBUjIot9HICUWxmysH40EK17
wixrO95IjkUJtDHbyjbVOJotmXO6R94suwC6WEZGKFnuOnTHDF00T5BiBFQecrYfdVKlseg5QXWt
U5c7L6bGvM6KeJxWth8l0Srr9OqL1vqBt6OoxZm2Kww0ItLoaOf4euJtG7Au31skr0965iXr2kgh
icLzIQc0qdU5ewzrKqkrDqZNIECIApwhDdmxSEEZzaA6D5gG2wNoOXKSUIxQrCxtOx9XTjvgNRa1
Cpnfa819cINKH/F+5/VNK0lErzXHpA9pUlMYQ5NTl8wVzlhrZD5H/6sbWzcnQmjlQ1so970AGAjr
3Y2YDaouhShmNeMM8pWXKVs5gaoyUdOm4rAPYlc2wZ0dm1qy6Uor8VZ1ruf9JjVDgnJiPz1AUC3s
jcLkTuh6HIPWyQYYB7xdcmixc1UQN/kV3dkVYUNky1QAhGF9YaHdxvA9L2riyDgstyapoiQwNzzi
boC2pBWe9alkD5MxLQIKOxtrJycUQ5FUup08Ld9puktYtWLP6BCKUAyUVMk4umtin6hoBQbLPjoY
WvUVIUV1S4KyTLejVZVHNpil9s1STTFuOkQI+1HLWBVgqfXXbO/yEGI3noSzKY4BKGnt5AJTsOID
XCuPLmkRXZq9rcFU0pP7KjWdjx1a/jVCkIZ8GxDh9ZlkmB6puONuZit9LMa4oyhRG82m6hxnR44S
LOeyK3v6lY06z4vGHogQ8uUuwlYPErwedHejtxA713ld5APB6568FBh7NqMG94sI5XZ4YmGfTr4o
wbuLxhvGi8nD+HFm272NKVrLi2qDPCxfaQK+pdbOYKwg8ABdjZHgGbVGPZF30GrdJ+SOQt4y28U1
srBxrLa2UzD4Lcfz+xkd2TEvmG53rreafgTIlV8a0WAGa9Ha5BQnDe9a7jhzth9bh4eY7RCx70Ua
fAjrHGp9n1REwEt5k7tVdqCVH+2JNaAz5rtyPVbE1jV9Ze4TvYO+pmn5FgeyTb5A1GrA1Mz2MQFX
9XXCEb6nz4+1fKSRiholfbSMCCBank4tYUaGVqmDBuQdZq1ElLypVBBduLVUV2mZQNYN074l5DV0
ADwX0JIeLJQ9AAXMgFY7I6z9JGQsVoHr949TasdXWqZXl1pPZ6ECXn4hG/CHa6q+urF3BpcECl6Z
7pZFxjmrRAO1isdvfANKSuyEguF6GwJ0O/vf7ohKzM+Vu3EzsujKdvIOZQ8EqcqRA7x9HJxL3r+c
dl1gO+jxhaAyaom5Qrw47QrN1zWRc84OxoF9mu1fcGg0VmNjdT9bHP+/FvPXLOz/NzLqVSlmG+Xp
l/x79OXXYsz8Kz9rMcL4myoH1Xn4DTij6Q/8qxRjyL9tCvfUYfTZ18Sf+nclxqUQg1QVcAtcHmqJ
Oj/6pxBjy78pdFOJQWyCrdQGEvAHdZiFh2EuwwCkkR4KK3LcPCpxLwdIrEwD+JgFfL+OrUNle9eW
PQ0Q2p7lLONja5TeuragcunVfayx1eHMUG6rAJ1KpJoctcsAO1ZzxOGXL/E39ZNn4s9/Dd35kyH4
Ahllsy1BsqsvWhtqSJOwHrSQFRWefYuAlm3JVYYGocHFaknXPg4C1oRoH5Qti89kUK5jn6AkjZvQ
Q6mdCy3b9tVwkZZBtC9S/4fb6f5FwWYV0ccAhb2uJDFmjbfOmrrcmqI+6W4Amizshuu37+a5A7S4
Gxcj+uzoxOOFKfjl90xLcWayEpfjldq50Vjq1KHSyRAd6HY5PWKTBXbRhNdTYyTjWV35IduMVPuQ
RX678o1sDVPTP9bzP3Ipvk2Z5u20siUn0wqKG0fWt7jw6gdptdUaXEdxbaldprOZ68LmmxaXzn0/
nnLLmwDtDNW+7/rsLJaleXA8ms9Ql/WzKiSDAUhavjPKkoScZEzfqb0tmpHPzxQ3OQ4tKn9gm5dW
9qjEdtU5Mt6Qqp7tw3o89ZGSBPbW9rGQwKB7PZMcqir72LsNuiNHu3G9KCJck5X+7UeyaB3882Fm
yxj947l3M1cKfylhe1ERAZuIk01pjcP184CyAzu/lgQWx2y9UMpkwwUJxuQNWoc4LOSuhX7zTp3Q
mqfglyMDugb4UtrYlOvm9/nFx9AGt4rpmiQbuzk34xkn3H1sUQZSyBjTjRcU/SnNHfrTqps+lAS5
hQ2msZY1u3HdjT+kd+yGP5J94N+2ofs0mKa+rxA+X1TTZJ8c+dR5fXDVzv+w/H0xGLw38kMOuPZu
KrM13K32pBPzSxnI9y4hb9MdieaySOGHO7Z8mxFA3zpDr7Hri/EUZhRxzNo5gddozweZE7FXvef7
eO7bv/hSePE5ABnY9GdLmb4oYlaltDMxef5aRDkO04xKsU53f60LY29zGjpm7UNCYMox7Fxv63mK
qiCQ1GSqvHUaXvREwfeMINIHSUa1+qFbVaaeHZwyvG7nZMR5vkJqY4Iya66w8DxROrPfkUFSFl8+
WsAUtElNUFAklLn28tFmnJuyxIEogm1GxNOtHYckzQGNP4Omaa1iPZk+x6n4mEzddBukydpN2+Ha
aRhl2hRGl4Nfb9w2DC+Io53tw1OyhlQ6XvUWniOXU6ccrrHjnDkyLfZ2rov7WHWK7Wd97pQOWaxq
MteEn5WPBLVMhGDA+U7GKX14fu1IYotwQF/5ifeVDNXx0LluuIL9YG2gd1B+KpE14bKvOFeK7G4g
QVf5Amj2FCaXRkf+d+2lWU3HVQtXJfGgJ8f3gp0vU/sMcP0E4U5m7NZThz1kXsr6RBjl5wlL9EHx
NLajz8bWGqboziiq9CHJRUMabdseyozody+MmpMXg4F0+u9mqw2fypIyCaxybxeKmgxoK9N3eV4R
udtPj1VCshDdrv7Ues71VLiHvPQDQDmYsKvkAmNYeqm54GsG5RF4hbs+MdwV6avtdixduarb4JhN
ZMsYVUcdNGQ/HuIBuNDt/IJwzHRVVirdV9KOOc367lbx3+O207/mqcpWGee3wVL6yU/IRPSsy6qj
buUFbDCbyDzScX40awP0ttdfiIr8rucvrm5AXv78v5XXxZvQmupT0M3yylgwf6Okk1GpDo7bfapb
Uk20OpF7mTe0lOvpa9NZJB7a9BNWlp82VzFBIRQnJRjrpEtO1P/k3ibIgFA4l5c9cG1EaQMJDp/z
cap3MgnMdVmm9d4cspE0CJWdq2aMdjCKt3nj58dgFBytOONSNu+9tTAkQCQ7ir6qenpgyb4q5pnT
6cNqG8mpuVJauvfCgSxi3sY1NbfycSAQLR+brz3D4ZHFUW6aCPopKbPGeOxVdvf/KDuv3cixLU0/
EQHaTfI2aMI7+cwbIpXK3PTeP31/odPATJ1uzMEUCoJKhawKkdus9a/fDNaqXpMBtmAHi9RIdO0Y
95h1OWTaHOyhJ/a8nd8IWGjPejO2B6qlg74M5kWnJt9LBWAunYo/6P7npz7ts2OSlqWfR0/mlESH
OuuCtiMOjACgW45Qa2NN2JfDB3WOYjCJa591WKjQJhNjmLgg9fcYdtNnFxnvqkzsLfEQ7un7u37s
/0644/5HKv0/J0XcQ5wSkP5RYkNwV6l1/nkBEJieO9WSaDxfrKCV1SRSs5YDqRGWwionlh5k/l1X
YuX4/S9Jk+AdTs4P12p3i2rkPzTyxkB52IlWo+6swnIPS936o5r3T1IsvwmoLXyyTrpdXXOOEOHR
v3yvXfnKzANn1VGYpMJCYM1tIoABn5NdudhZ6EYFUoJ5LE/4NZFtaD1SUx81G/16YTw1xEUhcpnN
z7VY3pQFfIOqrt450fw8iNnxiBZQf5AW6UXWor/JArak7UxH2Y54Ofea8mYQie33ZhTmRaSf8qFd
gtpGsPofrvr/5SCGXQetn5nYw93s3656s1JRP8HP8KvCAPhq1GSLMBnsQU3WY5lg8VyUU7WvYsd+
bsroaCU6Hu4NlvWx8yn7Ga1STDE5tDMJ44PT/gfixP+47hgS6vQHOKfAG4Ci92/XndSVQg6V43By
R3rownHdVs18q9rB8kfLfYXHgGgJt8rAoLnfWU4fGJE67r6vC8JDfIy9y6cCf/hQWSIC3uDabNJK
J3Z9Fkcd+suSrbcUYsKOsQ9JSXonNnmLBuH/80F//yK0Eg9rERpJW//nWu4NtnmLet63wbi2GbYA
YZ8mv4xVfft+6ih4/Gk02quel/q5sosvdmbzGqdaWNgCtLdR3mJboUp1CRL7f3+4b3um/7uo4MPx
qXjUuFXZD/evf344oUw93pYWT/lx/UuYzX2VimMts4zAjOreNW13jYkMW2jUGZUoL+5jMxZmX+Og
U7j7oRu+sjJ+ceYhOTrR4vj4Xa++rRfVBfPyIHe7+FzChzjN8bRNVhMJgGxlyLVkn3vHOo5DCn0/
J6MQHBmYTyrw4AjEjnApC3MCe82iEc8dKOxmebjZDGgHGr1J7pOIlK0EQj535uQeNDfzFnNO/kPF
wvD4n4ABUluekS5UdJkPsiD8zX8+owoVPckuA7/ZYopQRFRFw7Qk+8aQBYbqA/eq0hQVzHOn/NeX
shLPaosoLnFL55D1hBC0trX9/if5+NH3d1jpfxprlB7WrLmk8zQ+j2pXH8lFGg+UnaqWdvdEVBeT
FJ6jNQz9bejqd7tPlsP3j75rdGUUP0dDYUbW2+qrneGUO1A93sZHIxeb+bw1lwZF6aybCA0zZZk2
8/eJjbvx98ttFWvdZOZC4uLjXWsCWF0dI7Ht1SF0pFCfKB6yAOrBeOwzmR1SnGeTzpCBW3QBi4oZ
7RKrp8mcpQfNIr0kLjZSLW7zYKxOunNqYz5WJKd3Ux155ACRayjFy8p8VWscbeuqM7oQo7WjQB3r
5ahoy3J0Og0T3u8PSkz5UZrFT3Ituu006+Qvr6BHSmLpexCjrf6Aw//1LiYyC/dtvEwYHc67Hsrt
OUpVMjUzbaskmXnBBZR0uI4oaIxQ241F7N1tnGtUbGDyL0a1kiycZy+rKpedmBghcJxPu5rpz1Os
MUuJ1vq+SqUiKm35kDQcLz1AbjhBC98RidNtqsqWW4S2X7FpLD9HbXX++6NlplYFhJKtXtxN3T4z
6SlNu0+vqmy2XaapTxzRnwrdFrQDD/ijeOkzAlQ7hQGQZn1LeLLk3bL650YpwP4a681Zq8DkmnzT
hzrydfRzXtST2ClpqF9Hh8iELn5aZlM7Z12kPhHOJPx67JAuT88J3uXPCuyvpwLRHpPx0c2KQ982
1bmBd3CKltYOld403m3a4EJ0TzbTbTh7kxXKJE5D14XLRAomccCuPEcOKc9pUTShgecFtmycXKoW
MfO0ZxVbHyW+L8T0xPNCK0/mrOPpA6cAmHUXzjOaK9KPxmc7JyhNaMVVHWV5ZTzto/Zx8bHqzPWY
JyhHBpdEUA3hx9Rde5FP2+8j59ExBSaP+Pj9pZmU7ffmIHqTlC2V8KaURKK2lcU5tl/73lRP9tgs
YRtjNp0tZXxuzOkOdUXdlwhyA9lQv86GwLShSULbmIhtqX9Mbn5UCfC7Ew99+QZKspz5A3DzQW+0
9hg3eQU0nklkjsMrPcjsTXBtTx3jBnK/u4UoLjR0KugM53GQ5p3zVkdEyk2pqYTfrdv3f9X53hAS
cl/QE7q7z3QokvjBkaFhUkGPoiZeuJ+zUNOQKSn49M/MNHGV1XZqIqRn21N9MObVvsWPhA6jkJgD
2JVJYWR3Oxwo0o3ELe+L3gmQdv0YHwAD4aGO1RGhJCoB4N9A98/NLDTwqd0UYNlwR6XtyaKLQzNu
DXBdJVhoMkKpxfpFqYw1ZL6qXyaBWmiy04SRri6hwlX22VSGejs+Nny8xNVFdlShDn4UU4nAJwJF
CABsf89lPJ+L9YyLgHXUFFWcR5Ki7jWQ97+aCrVWcLV1beKtk7+F0BJ/mGFOJLpKZSjLcr0UrPNL
hZv0oSCEDekROeoqTPhSs3zXrZOdKdpxz5Au4fjgOKCU+xAcvHRQxRwoorQObiSJr7S78eU72KRe
gQKW5Lq2uXk1FuOnPXX1oVs5q0tC8UjLinxZuPWPZTovVZpfUJQDM4wnPWuqyyPmNsmdS9/nfjUt
7X2eZElqOdX0d59Tps4YoDVvsaug2xsIBTl0hRXdZ4ybebcl1wv+0wiAJnTS2bZ2x/Urcio0PMls
Pilxul2SOgk6q+iO6DTMY2n21maOHBLzKKFDEY8vOqdxRjrq8ftL3pHHZPZZu8UhFSZDnS1B0RfQ
Y9yl2DLu5U4FCyHaO8ZhlLgMpFEqVZib/czjUv2ji/SPaUeP6Gd3pDF06GB7d+sYRB1+nx4krVXn
bGkzlNyP+lvluNvCH5iQ1N/WBkO/7/1X2yPCXzD+I+QzWjZoudaxcZQMYzDxPKk0ulWR7L4Pl64Q
BrRJwKZWNDWysJIgGRJgdhWyR19RFAm5BnRsZdDLXyGDy3gPaCRn2yRZPCcTxyi69yHbx4u7Sbs2
+XTQ92F4WN4AFKObZTw+qHSXY6eTDyeqZgxKRbEPzbRsB4ZR4tF4K+6ohNUqBSFipFRrVfRHqV+/
AYcqUcdwbpJpP9C1qKjXSlwGRnlue8gJC/EptBEo/gTyQEMS4JYTnnH77sDWXHF2xPswXSXPmN4b
tO3xWCLGp5kdGRcNtmSoK8bL9yPKDfNvlrSaJ400P6+rHS6GUI7f64dYsHGvOFN7rYUeJM7LvFL8
irJ5MuRiPUOn8WrN/95nxpQS2OQO+MEszItJWTxNTQaV5bEOOycKEwZUa6V/tgMjx0zPdW/sEV7K
0jhQ6zLz0mN1Z7pxthFazQpN5CPbNQYai9YTimSGanZ1aGVymO2R7Ers1jcPEwFzqQ96j6Askgsn
ch4mLQaelCY9NgOmjdBJOZRiP8GPUcy9KeDonGvYGYTb1vRFFn0HEXKx0IIm/iI5ZeOML/H8O/58
9C/8F9kMbag0vj+4lwlVKVDCxnD+iLtR/uCMYvSwcQCBmHbBjJ5V6gOmwIlK9J05/xwduHh2I7+4
HOOrCrEK4bt4EVDL/MRK6hCK9EnmCxdRiujUsORn16Q/mJz9gs+Ed54M68bZahFni3yEbZXaAeHk
3JGqTbIMrB+HkPd4vcFRvjDDnIIx6kl9Nuvewwq+3k8uqcNFzR0ubBjbjqsqB6fdTIN9WeejzT2/
n3vwstJNP8wuvzRJlG3bpS1hAixbq5MMy5MU2puzxGcTUobXZo/QiAinGIJXZW6tV2rqW57AoGH+
9V5GC1G5MCKUiDyglfogIj+yW95mLT5ZMUV+DTzE50lFuZ2K8rRYlpfVaubpmdFBsVGmLb6v6tus
F69Kp731+RjapthkmI6Rn+XBxlS2VsKkrYm5Bnnrkoi/qb7MNTrHfBXHFFh+SeIbB3K3MfouXLU8
mLFW1rSl98zeCVtL3OJCDepu1B7I7tnp7L8W4TiTWu/52V+1IbK1LTwtbfe13t47a3ktOn2FvJDc
pDXfid9pNsKa37QaAg7pbF/NKrmd3OmRda3DyIibg+IWF8OdeUPLyVjLIBkb9SXryc5kclJvJEzN
qzEZ00bmruNHPSJSEpV6ytEwUWguaXJCQB4staOXKrVfvxdKotRgkR3EnqRXIxhptXMg72UgQijy
JIE+u1huCS67KU61SzHBaKsIq5e/rjW9QNW5t/LTGqJjrjFyNqtrlOhQJwkdK5YAnkaN4commpRN
Y+qFh623WsFFGYsCKZfezVdeu5lqalhkuExNhNdtppLHYuhfrotcliOKuIPW/cwS9E7TfK6W4WlS
9VdbTxmctGAXWhMM0bAHPNPOU6JWx25edjgNEbFkBCbhXrb9YfVuv5mrRQZW44i70iPIbTRCUscU
joQGVX076syzvbZN3pVMDbCheyi8jSBVyR1dr664mtVfiGxYp3+KzEK1phyYFv+cm5weQzfPrj77
9lAHVI67RB93ZvNnQS6sLneTdHDFPLXuAvmTtGX9bw+K5gaVm2+JYTsSM6Ghhc2ehMFF7/TTdu7M
HzwugpKHOiU3ljg3vbb3FlSIdW3OQ5Qqu0V33nPIwkG7WAif82WfWz3ztEcnlc9HLS+gVqykJXSN
72iDZ4xv8rWLmC1cpLpXsD3WAWYjW/Wg9EA+ZJg4JH6UckBQl7M9N6b70WeF+ya1JXSVYn4tQOGP
smESrZKg+EOPQMgnuaiUFA9wcOxvRty9pHXW/8hGew0S3OE3Iu+KQ9kaBC7Z8ylruT/RWLWHesUy
gWb2PneMwQrSHfXCfrNssrYG0ytqczuU6zGyIm+02KyyRaUDc+mjUUvfoiE3FFiCETJdJMwT2dLJ
6OeEx3mF8kw8GSdfuiEpY0rfiRGBUAs9JSCiMw1TOV2HuDh1DhcToegvFJ79PsLbxo+a1mfO5sUT
D5EbotzOibJPmQTtow577EXaKfvHOaDFHVGnEL1tkz5s9TtIvPe+7blgoDUcFB5eKdy3JKouLiH0
wWjlX8tkXYH2GMM0PPJpDi1EbVXiy6XcAWaEJTibSTY2MwkmiRRE/RdYUGitksO19O0RoQymQBR+
oWO8aPUPdSp+xukrMsL8KWmKwhva00h2PB3v1UnMr1Egu22G3WdaKj4Wqr8iTG9khCFmsbbmPSG/
r8uF+kqMWefPmgg091dWMI91CEQupPdALGlENyjT4FfIpYXUqh4VYiO22AT+aQZa7nWHc8pLCTfk
PMQRGfZ0SxCZxk08NtBlnlkwwndYyPYVaq8IZwwZ9mVfjazjOYUxVZIOlJSnXDyMJ8jsu/fRuoPZ
z2KTNIuxUO2wd161CWpezXFT2ZtYQDDVAdj7MXFOVsXqIPRRY66CnZo7GNNWtK1n5wX6ukXPAPaL
e54Wn31NvnZVSfLKjUq5G1V7atSKhNDASk92Mz6aQBeq9ZlBzhMERuqC8iUdBGFwZ/C91Yy9vOeM
JmTTgNX8YLSxBPyeNahwxtUSwJpAU1JWPdoCyGoHhyG17cx+CW8JOYFCDT3Zm0Z7OBBVHNo4brRB
ZQwpWD5OOUlc8Gq41gu8HKBs1SH+Od7Iqg3ca5POLaHl3RPqwVfXzu8MeoH5wV7DXDO6HeE1GoYL
enY0ndTrGAf91PCzDHiyGgMgR988fo6QldlsLM8J8G5Gb9ORnfdWzmO7VyL5pxM6k4Y5q33ZS3yg
h/UsLY5rLqCnNiZ6M3tX/47TX825k+mJwcRnnoJML6k3WBogPTV6BPSPQoO8YDwdX5aM0zV2iLJ/
K4bfFQYbObcB29OK8wMd9MboGhKLCMqF9dSWdnrsSWPXJR4AZTfikgEVOoh7MnDsqE1Bu4eAoUn2
ZlcIFiT4SHQmSpY3OjL9mp3OWxf711RCQcPIqUmbOWxbf1LPa3ROXXE0iMwh2ew6tUBCRrkbRZWf
sI29W3NsbIpahiNTP03ZPj6WMxvv8QLs9Q4/K9tE5M2R/mNZd0qBbQkAelQXqn7MJJ2wMDq8Q2hl
SkNVvHGev0SbfarOSGPRQ+HRKSGJPs88wil0u2E7onftLmn2UYLpmi0ZnkwzXGlt6GGpV0mqdvfF
fF+W0etjjr3xtQfkTt/S8otgcyM2bSoCkoSLeRpuqRK/NWtveUsph8NaT+P7OKXnsi63qBLmC56S
+nNWTyEuXlu1p/rizs8O0FzOTioG2s2awtlR9fcm7m+mckJBcizXeSMc+bPtwDV7N35NCC2kvcei
dbL9KimOIouGHc4IBBXaRcriXHcdsdGSwCDmvsV+yX296IkT7eMNBLc8Ja4OupnLnRjMyiGjQimC
afJrXuXsC+h/gHrGkVBNn89B3F2DCo5gRnlvHnNUivu4szNfjbVQh7iW25l7KBlSomGtA0zd2leR
EMPh1IP9pYjfNbvyr1MZL3SFdMb6O/zHjVkcTZOmEw+KYJpBVg5i3FfpMUfgaiOFGcc/6ExEEUTl
JdEOs3ETxd5V9rb23BvuxtCe1fyvhGuoaBuN0gU04jEWPmKlxek6IYOZsKWfL2n7MUW30QBW4ebS
153E9Tw6xBAYh1ejepGFnzRvyFRyJVzmAM8iW/oa94ZUdznxWQodWDnCY+t+GyPjC7QzUfvHFoQd
cvNo18X5gA69Ka1fOiEsQzhbW7jd0E8n+zjID3lcGfsytsuDVmy5Bru3KD8Kx2cH2u07wAQ+IUl1
rKsfSf5MHLCabwSP29WU6ypi31b7wHU5/FVDoXAyd7Y2hEMhs5eskms4cEMGchk89EfOR23N5zKp
zQCTdRFAGewCzBceGSeZ3fO+KjquEoc1qXE4dndYlNp2EQ4yI9f0q7TQ38x+/SrVjO6ZYGqCtfE6
yroQB/7qT94/nh/EcHqkbN/H5BRT65i+sZjTdaZT2WK57OZKgCsjTiLx7M2Oe+uAooQ4zWyocYPP
GcJZbgP9k1lkGvZ1D0GkNUMkTsmpwK7zMI+WtTXm2Lyuc7f4VQYyOQzPmKxbXpK49tlVYbyMCh8h
5sDxhimqniITJpNpEiI5184RzlbjKUt9NgZtDxU9bHN5FOAGpHR65RAFy8Dgm4zd1UZTnH/MBN/X
BaA0uI8B73wI18Ty20rbRDUSzPalNg0iXN9VKIp84gBc2MvpdtrCt419Qcp4AbV1KWGrD4E+qsTn
WBv29i4z612VRmET50eKlZzjpUvvcI/mTdy06q5P44IZ7a2ad3nKjGw+pdW+eVIZ/6+cCd0WTQ0+
QBjh2uQORA2997rV2S+9ZW9W85VzHSf9zWgQ2Eqmtq01p1YF44OEFVhGgk3RkNOw17Tvc+5oh9Kc
cXCpB7qBMhSN5UVpE/DuMVDJzq3bka+8kmzWH7IG6GF2gganPUAC7i+5G/QxNKZia8SVX3flYRqt
c2LPu0l/xg9lGw/YNkWKT4bQAVs3H53S4fGcmUcEVYZiaGT9AU9BADgNj3fi1r6zsvSpwdJCHksC
2O0Kd3kUBomnw0vtyleiHC39ScOOGAITNNQ8GA0tKDnm+6ig4S+3ejthM0iXMKeEL7M+0QqWMLYh
unozucHSOfUVreQ0+CUZmJ2KS1B5B7MN9KQ+zXj8xHSBvb+0zbapzQM3VSCn1OtJxS2aM38nxc9k
ea6wpI0e0avl6k+DCiLxXEDcKzrKSoIhGDUNqqcRU2HZpEM/FL1TDe++33HFMqXQ4P5Aso2TE0UD
4GHt1xpYA14KP0XKHU1zhEaYXdptnVL1remN2p2byNzWaXYq0JwPuTxkCTz14vGlK+33PjpGTCfC
DKZB3ALUDuXQcJ/0fu1IUNJfQB0u2bldnigMl6edjNL1rLipRpeGWdZYZN6EaYpqZccuJx+7XDZI
H72agIaSf6fzG+WGjRbO3UD+BuNWAR4ki9Deo1XZlWPvC0vx9ZWIcverK8OVSRDOZdheAeFOLsna
KVWy468UYrCTcZIywoE1EssfRvKSNfDYUIsYA0VCuW6ssvCxuaYKtaGmwzqGZ5gtauAKI2giMlvJ
GIp/dOWThYUrnbtX2tgSiJeqQ3yhVmDIBRTw3FOFtemKTw6lRNxYB/ZeSDMOp3nBn1JxfFWxTqXR
olohbwyBXnuO+ZDnx1WP91QUDpr+G+Wjc1bYOJ4xZ2bQpxxrSC/czSKK/tJUQ4fZU87ZyT/lw6ox
ZRidDtnUZG0bkLQN5Hjsw5Kp95CfMxawN+r4I4Nn7KdaXfqdNeh72bb7MW/ac5Eltj+tuaQL4/qY
beMs8Az+w3TqttgLBWy+HCPsc6NNMxfoR6qm35GahqXmaD8nVXZh12/rZmskUO/I3oyc8jIa6qls
44MDdjZ0yYnY0gMmwEDQDojzmL1ELc1MNbudXzQ6nRQCO3abXV+7pnvFniK+6117nBtzuQzL8GFr
lfYyui+S0fmmVZ/bd2sor0rWH9vVvNiyP0bK1+TGoWEUW3xGtkxzjwrR02r820jo9uLyETcWGFkd
oKvxEFCH5IaHErEprK0TaD/nzXObiqAcRr+lLgOjYoJzXZovmSIk0J8UCfWopLKf7gr0KVlxpM7R
gS4mmFkB0XgHi6E32BdKQIC4ZDGDhZMa9UvNtvSslKNj57vDvB3WVccibAeRJrl2UfTWDARfGDQz
gTt3hMvD4oVSmR8as/5w7LTbm2OxbuyiRU7XWdTSznJPhuqzGBSVBGJZXcWoldfCbqprahYywOmO
DOvHz+rKnOEHO+hf5nK/kGBz6KI+udTMyCTj0+PcD/jRSbu7IZmrKe7N9tZVTGfbmZEs2O17ReDV
RvRu/dQ1w7DDgphS4MtpHGcf1Z1GIDN/Tuk6sWvS9mfMwOA6Mlx406tbPtvilf9pcezq/FaRpLgR
Y5dcXXtVvaTujk0VmWfWML5q66V0UKfB5ShvQzX2Qb40vjT1/NVZXEqh7FUCNRzXgXhbGmcZjEWf
hJ1uD4GxauHDROdjrpxXiXlYLPYy1n+MQPbnyOwqYJ1IO0dT3mwr/ehYcevreqc85UWFREHmoLOu
0x9iF8IVY1xxLJ387+RkC9at9nz8/q7HIHY7qMpN3LRk4lTi7jcbRNYDLg5+LgQNUjZvkAaQoWWB
nFom8OV1UNP6jM9CWDPaO5Z2vfIIdJPWyAIta7Zw3NQypKtrsupXSZo9vmoWjd7jCzzCbaThH4ec
h1otQ2Qbq0N5AoKlIRdGuFRTG2i9hpMpiilP9l1/V23l1hu59q6YPe7teFIxN3saFIzyokyQNr2u
GYux0DbZ4CZXHBB/xbbRM9h8KINLMHJZSBVYqO22pjjFNSRypXcRGQoMYwQ+vB4xfJgIdhReJUjV
ypuo0fdGqGLqqd+peKqmoQWmGsfduGn09cMeLrnS8xu3LxN96nnOrD2hX+u1Rot+WjP3lQ0+n+Gf
Id5K3mutuIshgXEUO8OuM2hHGwdTQLNThcd+Jn5hQPVaa1SPg/jVs+43ZoIxMs8pO3DVVBCBGQiZ
iZMh/2huIxKm8QeSkT9xvWaXOJWu39RyOecDrk0TaBT+iUA7szDfBNexD0xzlpp9FNPyKwEeomqs
+lD0eXYQevPVVEV0eMimN04yA/gtGaOvNGwH3QD9QBGLFr2Cth6HXZKLAGOKv1MaiWBc8mOlCIfq
FKlXNWmgRElUHL6/+z9fjMRuOTrSIRRUMmTNNlegxNFqfUCV0NLS8mJEXmIcStiPd/ZB6tETRP5g
z5/ktsM1zMwiNMdSY6cOtA+rmW8V0SrvUqdzV/qd1brrzmkZGIHQXWONvqfTHE5kSJqpQWEVK+It
d3Y0iN0LKsY3sCI9QD+ItjtytQv58NhxQfBfIzO9IantL7XN82dKcFvaTxmTLDoM9riTS/RU5Vm5
tS2HgQrOyYfv74SW2n6+utHmmzDSEPPjF3Od+4o55V6ZrPt8MtDmL5rzOqlz5+3huocwObaW5QSF
PJt15cW62BBbgeLrZ5XvpxTpwFutWBRPLurBADaTj641EFz2eNj4Vd+EKzsj7PJ0uFdzYnBn2/Ge
q1F+1MwCTGduf3IeLuFZa+SES2G8X92+vtvZBwMMpM7Gi62Vbmi0jTiDTa6oPGCe6v1JjHjMRUJU
wWi6Of3b0GPuaTQnWEbInDp3DVrdqbfCLY9QUcYDdLI/9iQnj+ulDQdMcp9MnqdTKS4DegMrmix7
09rOPC6lfbHrpLgXsHP5nWmuBUP4dxBkKG71mwukcMQGG6OIfONMAoLFU5G7xUvRomoGW3W3KDHB
QTvxaaYO86Qcla5brfvEDtfRSo5z4RghplEV1jtX/M4eEN/rpGk/5Q4JrA2YqnpFwysFfhT7canX
t6aS4VS4XpRo9wIvqQvuL/p5qpizxaXbviVa/WRK9a4/jKVnFHW7fFogRBnQcOaaJiTvJnDvBAXm
pNrLsztp+uVRdyayOPAOb2mU5D84WrdDNIJCkr+2iauYrmLZOVQSBAjACweLU/P6UjW4LOSgHsHo
qq0HWzYFCHz8kP+7tXdH49p31q5u89/LGF9w4D7orQFe9PjD3186FYZEV46UQia0kf40/i7b4q3s
2bSgQx4Oa1osP8yq+1nbShcU6UvB0f9QKJoD1ILApNAa7SkLVwd1slHaQT0o0QaaO2SHsXlfpPNK
QqYFA77JQ27xnmhMt/J1aE1ePmxyPdoYuH1hbgJAqW6SVWn9fJ4vcdFMHsa/f5Y88jvJPV5HzzrV
YKXn23Zo5HYU14mpGn+Utr7X48Ocyj9K0+6MrPH1HMxAppW35uy3KKm3A7N/rBgtS3voogH/REkm
aR6t6GszQ2N6CXgXa2oEdcKYfLN2pa8MwEeWzYjPPdfDOoWdWzsQWX/DCrsWraa+GhQcdYdTWFS1
94R6vEU+qbXqtlYyyxd1PG5skoXlPP/GsYB+SgWFbizsbnNIRrXYm2nCCy6VgL7fi8oKUnrqWT1O
6GyER1jFHTmB5dE9VUg5+cAubITaTk+oah804hDZS1Qrb2qFdnUtxo5SsSq8zGUQb9aAJGnvJjhq
gHBUhfZmEKLjYXh0WAw7nEZGRnlxKVz7hqeo/sKVw1B2iJhKJu1JWJBbxhSXP7crP5iTaczGGffB
7gpr/Ax8S6cDgFG1y5wxutbj8GOmCzdy429RFubdVddgxlXRb+do49hBsxRK2D4ydtumZRjN1ETh
Na7M3mlxKl3F4nTYSO0jWlSupN8m8wFhfKDh3cG8DDrD3OgLkUDmzc5eYnrZOD+rcJ4BNyR+qjaD
8BTfl5i84UyJQ8jY8cFieNFGyZ++4r2oufKW6KI49moqL9k9aoAfEwxoqSB+DsVnMq/ajnN4K6L4
mF5FAiPc0SJx4yC4urmTv0p8GfAWiD29TGjrmfwczNSuMGtUTsvqijAxzRXEce0AnXS6iCHS9kWF
RrqtG/leqKbLUbVa+6alea4s+FhtXZf7SUkV3JdwL4CHMP7BNPYHEA86TpM/iM8I400TUCdyaLuw
C0vVG3Z1pYAhXX8uEOGVwghlyrtH9d2QPDK+iaj31eS3zcOIM4t4uafFwpHE/u4E19KEcvGzk4D4
Ca44kaaASQpkKMN9ZDCVQYOzuAUw/4Hv9xTXOdiMQmFcK8lj3MhJhd6uLL20UfaV1QV6dkMp7g+s
wyH3ejAEm40k8neNprIXQdNiPmLQROGWY+xGR3jlKukIay8390ZOsFRCGMmtTWf3XGxtk0vHjWX2
q2VNOXJ+Sua4OEP6ggBSub2fCSP+JSNnPwrHfRW5PuzR1lIG9bZfVLHy8+FY3JvwJWIr29UZLIbY
3Ch0IzH+rWjh8bGzAolhq3WLsndnO41PSrN15H+xdV7LjQLbGn4iqsjhVqCcbDnPDWXP2OTYQANP
fz40+9TsOnUuhrJkeSwj6F7rX384hB4O0hYXOhYK2mqYXknoeTaRZAdt0WHGbKk/GetrSmLFqpFB
a0UfEPz2TfRTQn0jM91vUgBj7YsLVpn+zEyqq2QlCyZ0YL1DUqKKPtlFG26qsDYD3Rs1n9EZBtIJ
spEq6pxtV4wKKReNuCnhc16K8lEH9D0rXc1UNU03yRH7+YkbKtwUvfrUqcnLYJQ5EBkanWEexJc5
mwH2L0wbFlX2QwQLYTUQoYlDj1YfMPudgYyS8WOY3O8Y8vFD3TU4/mSMsO7PJ+ijA8nsetPkT4ps
zsMyCEXs5juFKj/IN7a3adNDJFgecvMfYI32z9pgG6fWmJq/L5tsWCQ4PbKo1t5pyqLpoQgHImlc
RhKhh6ezkhmPWTw+6n2yHhJPHklGyB4tiV6nV9LhFyMOgfnBBA7cXlovY8hRM9J/pU9etexvQPMm
fNGOyUs1GmwsEMRtjKaxkYDtY4uVZcR+iuuCmuqruZt8N3qebCq06N2bXt3pxUlDH8ecVcy/VqML
5PIZl2698DEB801TDfhI/FI9Wc5ZY1BcD6WvSWY06RvkA191MWrwJLU+zUEtcSOlMqwgFELP8k4t
EzmFcTGuB8HQAU0guCklckkvGNtxY8TQ95qgAoOz/oRYGJk9c7MOpJHE4wgPZwRMEPoyX4kTsLiH
KvoxjDHosl8LAt+7eIhDRNUYR0tYegBJKKt8R85+8j3Zk68Vil8tsEzPcCLPN02iBrN1jcvIb2bu
DqUH/Tl3zhdEraDBibYMh8DhRceWEqNN2FPfWSVT7cJsfyWUVwvcy6XcEsijIk5oy7Shb58QKfHO
w5XodGDrn4q7JG3eu+qz9xSGVBgXyJMmUniY7krYVwhKuBgU/swuE/aLvRg2TgbEWN1dJfbfLbBw
CJrmdiIXcjXOEFDxsKFvh+3KFZcGPYv8Mm9kmwgsBnN0pIEwLH7RMwyWkvl9JnoQeAjp2qNSASB3
HyC7jKzJgyK9jklgRgSyMeLbABBLjlAwWjdzxP3XfLPsfmXvFzN40qh3XgSvJHpy7OcoG1ZSBRFp
njiTq4b/S8OFBfsef0YCFrlc9ayaahjjm/YLvjkfYY+eAVn+vCZlaxmcTtlh4NrW+oNWGb4NAUFi
yu2oN9PYhDm4C39klnpMRoVfUcrZ2U/Y2bhtY1HAVQZBO3C8PzF/ujICuSz3E4M6+Wmbv4zod96u
xyRIxpe+Y8yqXFzcLWB4inuZ8OPQW/P/CBvlrAEltX2AMb+y68+mPFhuvsGGAIdPbaWoc6BTULfu
V6o2xLRwNus/Lc7OUDJWFfQDRfuuF9cTxrtj/DIoHvofe4WgEPGZwtnEtaThl5j0+vEI7WTwS+8r
tN9dF48YfovZGoit1rMhNnbOFZ9ImGTfrfaTjYwwLEIE8opKXF+r4D4UOds0NH0iJjZ030PKkNNQ
fIffwJtMBlDnloGZxcVj4Fw7xoHn3iZbgmYywCNRoGtkCgjPQKWAfbXBcTXelW5c4C/rXUq1Ey+6
Bp+kR+OzcZLQ/QjrV6a0BmT4mxUWMLObgWZI/9Znbz8zdnlGZSCf54R8iEbu4cGPL/qsGzgVZcya
mth7C0ftV8hl+JD0ZvtMSti6t9KvJTjjQWnC4dCODBd7uz+3prkbcKnasxhfutjLbmqWmYxrxVFt
xuyWNoX66HkBpOZm29khiG6nQdyM6c3ACxxnK5G93iATJjcIi3s9iuD15SVJhiaeluSdqBdFjbca
mqDb/TBQgWHI4q6iTKhnWyT1UbeVitHo6D1jp8FWxab8TQFMjWmHX4v1m8+9RxWqjv1OA/jZWaPu
PsSuXvPRdfJLRLxisJHTyV1bVdrBKo2fmSSBF6dvE4ZlFmoBadZnVZsBrpmdtKjpXppkRPw3hX86
O73KnguVKX2+jaRqn/8dMBaDZhxvMB5o/j59f+bfC8yI9boqq9H/9w32dtguAOMgwoZ5lsthxhY/
kvV8uD+Vij7hylm+MZYJuK6evd9f1iNHAtP/Hcq2YpAZqWfDseTESuS+j1NT7hKpz+f7N5q5Uc9V
Un41cdj4rSYLqG8o4GDyvldYCG5t02k3mhUr73WfPIva+J2MUXbULLAuwkwBnTQJtam10w/FllZQ
OZnjW8xviCga6o95lRbcZrqasGh3ojlM8YB/WvlhNYrzVl6H8buow2+cgeoVG6i5y6/KNM8PWil+
TEd0H90wbyE7YHBY6gkZmvtetu3N7M2vaqrD9TjJZjO6Cqd3AmfXm8fCCG/ShFoLniYOqQJIga6z
vmY2sKetaNvSBr7MQs38FLY4OLamrMjPFMc59aqdWirZFkqgfNc9GVhldRAV7Ip0qBm81OIKq9zZ
NsrMHAeGieplzWeqmutYjakQR2GcMwWFkp5pD2UUTsyaPQsotdvFlfjG/Xe4SQXgQhCjQ+JUim9M
yyGOQNRXYhyiHRI+Xd6UogD2d+EBlDphd41dEaRBgAxc2qQ+DKhFtpkx7wgg89u+zpgPN1sc8+mv
eGWKUw4Snng3ShSMi4XvYbYU42I767YYvlQzyC3jbPak92k1tlddLdzz/YBkCkRDx6ZGQtm9w0H3
gxImoDPufAIrRUoVWoI1t82sXdhhZqAvsBGaLiyn5qwsFq9LC/4/yNL9h7GBNzECN04YZbNW3/+v
POcXDY6Gh9DyuiqeoX2WqbJtS8UGRDCdDdQwl1UjGZGWM23Izk4jigdYxVxsVa9T9ipHs2q1R0cz
obLR3jrd8FChkwhE0WlrZjtVoNRwFjT3z9hy7vQh1HwzxketG35Km8F42znou5PHLHXyDQ7L3ToZ
Eee7yrLZz+VPtDy6PxV1N+LbwAyNGw6A47Od1kRbKO5JyALKY9GMO4QxSYB2rNzlSWw8t3mFiL9L
Ua4sD+0Mjm3rMOK9PySkyrtOnnasawvhUF1rqxhE9cltN3HrssfL9rUrkcrqZCAzDZuLj0lryMbA
iumgud3REqK9pvhQ+GotL0oJS3Gi3+ycAuZhgjIfU8S3qJgVhCmrfAC8nnoBz2x0NvAzFfpV1Tkb
g94xWjSLB7tMk/WkS/MWawSsdYgkXnq8exjYy+FdpCbAEEbbn3YFybjEe6prou/UtQM0jwBOVW6c
HRN9PKUUaqgWq9e9O+gXsTy6fxdJHsSIoefK82QJzzlv0+C/fu7+5f2HubAfzEaW+/tT/w73/0tx
DOUAkXnz//7ooHnFOhIECv/7xfcXtvp0raM83lZdtMUM6leVwcxFxx47uBYKkBmGUfgU4KfCyWNw
L5vrQvG6zsK8tKxdh/ujyukXfouu7JhBaMfUIrUl9uwHszwlzmw9VqGW76waWACZvHGze5fRfDOl
u76zbgTJ578G/LyChpUMczFi7uZqLh4HTS5a9+8597xL3HgdNC5u/0GhYElHcdByECVr7shIqDNj
U3u/hKlMh74/2yNWR3OEgeJswtBgoYeD2+S/W5Oi3lL1raPPl54K8KB1AG+1JpSNl/UtuhdQC103
A20BNQA55XaOTYhPBCNpQ2b4hhr+ttNsYQV0zUk0SbHy5npYt0j1CMIBfcHwPQosoJ6N248kAEXG
O1xKZRPHzgmO7u86s8ItEhEX9Vz3oocIa43Binz850Fi+wASlr53ta47JnFb7/S2ORNP1V6TORJX
dW5nfGbN0Z9aIP5xtK6jWdXnCgNLLO3VbYTDH1IhAVldh7VTV+8dS/TG8epT4dTbmcnph2vAYzSy
NN6n3FF1O5xQGpgnU5SZD60KVok5stkk4hK1hUctkT6kFXdzP0DPr6vIoNGIWoodqziH+O1UVZhA
WlwYCbLDf1N0VHAO3FY2MAXqTzyy3mS+k7j0daKj+G3d38YIP8SyAb8Zax8gUhFxt7jpOnDgE++Y
z5BGy1GB1VF9TbaCjb2hyHUoRbUrc2c/DDQZZd5ASo2eGpgR2KF5P/j9P0P0LTflSD0PTWxVov+I
i3rYO7OxTdGDY0PYaAeB2W2oh8Mp7tX8YqFKIF/PXiHppzw2ki0RyGIvEpVhcqcFvZESnISMhG1G
nU6iZGdMlRArkOWhPYbAAMtXndNR8P97jFRXDeSTTgBsEKuztVbN4UV60JGotMRGzHB1lCH9xMhy
9lml25UZ1VaQ6qWHNp5IrrxWzvWEXLKV0rzqvbn2HAF8iDpvnOzycaTFvmiCwVH9OHjxeDWAp4BD
laM6E/1A0aYPCWozTEfS/LkUfQwtCKlVGmfyrBGyMXbqsK0GxoWjTVYRxOmIDEzw+EyMm1yxsgdV
aT9rhvl7U8ObdWpOWe11Zx0FYe/G06EJs/5UAFzsYaYhlS2fddPixIyMvESO7ED2GU1t1V9nz9ia
osC6V6rvzbJfOkZ8QWS+whvkV1izf40KvAM5mNWxpCfW4xGEIrnmZvykDl6+k0RQ7sMy3Y2YvGvR
3F6HbKfgLsz2nSNWVmisTQvNii2fzGit21F1q0Mdu4Ue6RosxV0eNtm1HRnBGSxWm0wNHyITZ8YY
y99V5yJ6aQSBTn3jTKfUZsdfMRLZJYNQLt6c7AZhQDYOu9eEanQ1ebAObLa4VUQ3nTP5Yidoj+5I
D9Hm1q6wBhAl2RRr6MsK7arsWnH8IJ2QBEyF+zitCUbLwhQ3GQ1w1h4RPY3IUVpQdKdzfuwQB0/o
8RXTdy3rv5mhF0yK5ihR1oTwggPOSoeQwfxTyDQnzKraxJkJXwzuT9VD5HJzLVlNuUgCPaoav6Mb
csMeFVxosR8VC4kELDXpT+Vk38LGcFcZBeLSp1ZwymLfGtDljCXWF2OHbH6Gedw3mr4dh5quO429
dalhushfr0SAM6pmQtUtJs5iY9E3z8kGzQa+WGW0h+Bzzh2Vi6rAhS83MsKqReezqvdvhJOvtYZV
PHaeiknfjyHLOsrHffdJZqp6FpNxo+It33I4NKuqEM3l/rDU3p3KHS4iLTRaJ1KxKnEuRq97jJPJ
Omc2JK3ZeB4qab3K1gZ5SSpl6xEmzJQNNA5lZpDM6U1HKekLL/qAQIS22p3ejdQDe8XPPNAHPnE1
lhvdeXHr2VrFbX5u3J4bWh+veH2YCEvAMjpIcrXkYlZTr6NjVk9FVE7rTufmZIYLRJ8I23fjjH2k
KB4KqxK+N7qvpaTBZtBqriVQQRFjigycRoieu7foBQO9G4ERcV5B0IPyMrafs8gpAB3k1xSVL1Zf
B5lbfg5pyzgdcBYLQc8n4U5A2/aAxLOIaycO/xgFdjzmMo3O3acEa5bAmfc9JthBDK0b/nsIolLR
I5eXEdfz40ikWOSJTa98NiyBp7K2sKzGtWxVZvIylbaGEHa82sKwH0rDWbspAqvUBAUZJMDL2Gl6
wMIwamJVdupFQ4VUgZY6aYbW3PX2SPevMtHIh2vjJ82ev5JYgwzruThKcmek+rTjft51iRj38Nhu
WvsnpYggPh2YommBwwqTHl3iVayOsY5zBPrHqtFWYsLKPasYXUxcQ2B8I+7dIBZXrXXfEMm7B3aU
8SCU+UXxImi4iI57JPWz5Q1oWaeL1hRoMNUS7nSrvsdyzva68sssJiPowTrU6sMuPYdg4+lZbwEN
JhO8KGnwsKrq/sfUy/nBwCeMBMKVlrXykBVdvTFbZgQ1tJAdRuMUFs7MveMZZ31KnEclZUFVwmNV
kBUFDuA8ZGnjPtTN+OMmTbhPlkf352fEwAV0iXZoTo6X5lCzWZjzDjCyS/9zqJevbNRtA5oSkOK0
kiyqag0daDmQQvifw/25+0Mba7S9ruUMosfiIFIVC06pTX7hiWcl0fr1qONzXOfuIx6dPpY1Of7j
MCowfd7jIdOTd1cPx0wjgJjGD1hdajvMjyB72ti2cGerKe73sZof9QLyKIMVvizCmtuc4SdU+UUV
kmAsgSfLgG4VKCKWTHStuCnOVW+igdI5ySXL74HkzFs54sRRDH11bB2QMiHTkapDIaqt08T5/pXb
LHtrx6XoGt07woMUi/tkRzgoWusUPAfaQBVIXDNfNe4ak/vJYPj7XfD+KQLCrwHdTTceZ9eZjkWa
z8cJk5/SDA9jPgjotsvzCI7nv69QPdke1JSOYtlhYNlnV1tbzRpELBDZ/Prv6crDn9lyxeH/PI/9
iQWsh8PF/aen0cnPCjMXM+v1N3MhbabtG6rHZcwJOnZ/2kawvA2NiHDtUCNBS8H/no5PPdwPnhKj
0ghVFQSWzxSg4H68P50JkpEKIsjW4xzGl3+HYs5SsDv2pMLzMLQd8AIhNboasn07y6f7C0Or4KMT
JdaErXaa+5ZVdznxbt5jWNUowf2p+yG1GoM8AhhiiFuwUrddDH/YaGOQ8xRTbhKu6QuUeluVRGVa
UEFgnpovRVorp95mPy5Jh3+3ZRb6kzFHmN2r43v3hUp3PBsew8poeg5DRbxSfYqNpoRfeoYnPkSY
yi8jbXpzTSzwbcuzt/XycLYZF6CMdS4hhiOvErnQVE7QkKVxnlwIqX9fhVgObhUznrp/cPU4Y3Lb
zJDpsXLWaoRYhpxQATVmjGsYeu6x6vxBsRktTWG+TedIe0GBSmFOUW3SIUTUVdcspb7z4HR/CHgk
/mgX6I0Gx3qJ7Whzf34G59l6ng21HP3Yh1Z1a7Ihk2eneiOPvjq5Sfvfh67DKSGJLfgcJFBD2eG7
GkmK/3ldVaF6LwziHHWaJVplvn3/bzDsvZodEocOdmTfmQ6QR+Y+GKGFJNupZJBRX56wwd6iSIYq
HpbxdnKK6VEuhxD8DyY9eZm2NcNi76xHT6IbcWzxaFvM81XN20u1vHnuoi6aB5zIu7Fak+oHVg7c
FljZJPg0zeF3JN4S0ig+02K8DjK/9g2+MvilQ5PMRbgu3oTdVsepIjIqmjRopK5aPwKEgBdbMDZI
pigCxYNHcj/QxLRbHN05Ff3EB7wc/n23gtWszqlERv6/P/D3qz4egjhkEfv3DRJphouXB06ZEB3k
dfFt7vKbpTjy1C+PQDvaB7y0ge15dH9VqrJrd9CigFyGNzODtpQP/ZMVjhWIDeIKW5uatdd7GICL
OgtSFIwBzMRmH3v95k4guh+AvgS60HEkBt5R98y1felsRFV0V7JVXtymSs9WQvXkpEMPw4IEl9mz
TvzVxXrU9G5r59SvbrvQ/EEhlGEo1/Gg5zvbhMLdtPG+TOEOYWqJJbTD5Gf2XC5vmVoM1clmk+1c
EEoBsynHL9vHpPh1VvWFw/igeE4Qy4wE1ZxbFzKpcx7Sh1H5prFUt7A0cp+Qra+8M3614A0bZVYY
CUPKCGqvtI8elBMr5RroJvpRLb56ZeYepEAK2UBecscOQTDuCOdIRLs8yt2DmXGX4cf9mFKYwcKk
YGegeoC7/tgpWEpUNvnnWTsuw7AeCbbJRpfhM35s1QxFWMflUEjQDJf+eYWzQHJA1fthxNi20NBv
3ZzibQjBVevumyl/tjOTa5YNyDZo0deN61RBzIfru6qwggxQ7hR5b5HE4D2mnrCXlgT85FOdUDGS
BBEFuPMR1Vtaa1JxtdsQM67om+xPIqLh2WVklNpxi5gfwZw6dfrJRBt2LJFE6bE77arpq3HIDlG9
9pAOTw0BDEdbRwLWaQ7lM8myfSo2rlpAlhLYvAtRb6raBVrzUvWgpcWTQ0+85gOXO/o3qVmvdDYF
nfFQSN+tqp8xFozyCd4IvKZ7U2l1E9dbmNiq5XfDiKNmHTKQNUrzgM2XHyKXPxqGA7hRYhshRzM/
ahEMgx4PYTagZfoAieWAi68vCW10hOVup55VM5Jxt8UY3ONX31gcmm1UsbsrWm+9VKbYY1D9hQlN
tcprfLlCql/mSQrFmp797gx7prFHBm9LiG1Z+pRhVnfQZQIDjBUSYh0itGlC0SDmaBOmLBS4v+Uk
tHobHCd41QgZtWBBr5hNbKUp12mVMzV0k91E0vihM8LjZNvDrkdgSBk1vsPdyJiFG+qm1iT6w2za
gXuRuT4vxOhmqoiwJrqauS48KCfd1jiVnCvVxLgCCUgKojHBd9wQXABZRxXOteTtQVvU0rWqkYTh
UMD58IOsi4jRx/S45KxRzrUPpmFDWkXOvrEwxkIly9tE6WJeJsk0Cm7eqtPDbBOSYjFTmatjSLz1
sqOlDmhcWWLES2zGGkZi4/Nemp0h8xMtXu4T4apshonhaoKrl6A2ASXKDDyxYsGOZOllCS81fCwh
9WLZ0LzM/YSSSp/x/59hzE4d0KdzLjC1fxBT9tXmsvJ7AT+khK7KvbbNxiVNJUdzRie0iwmaO9u2
Ha0Bx6wAkEO/OBm9meUw2lBQoymkN5yId5fbsqeuMeAPKim+IQBZ8Ae73PWVtpsugol46swKCwJe
kbRfu1mGEGVjAdsRFPxhcqHAtnpXbYkcoH+ftKfaZrJMexECP6YP+dBCws90A/tLA1sgVTlbdjae
vIFWIJGoj2FePih4yMLw1fDi11h5oPrgHcTEGe7G41iJ32bjfVTdLNf1S6FBjrdQgKxsPCJM7zmu
Uf9lmeee07J7q0rcYZw4Kc6RE33KRH83ycDY6ggncLzHz5Ee6ebIRaskYKyVLQ7+XZ57R9CSYp+q
+amxBDZfarRlZ1wJauCPSU1+oTZ6oYVNzuZyILsLMhlnSbPA0gwdS5cZ0KKtJwtRFIIm/HI2ehF3
e/xni7WVHfCGYbBfEpGkSv5HjEZ3eIti0apGxdXEeUDtVO/gRc4lyqQRmJPzx2rU7zT1ImZ7iW95
2ZtiNdWDK/H2iGMyfua30YVx1On4IIHg37xohwSzPlBJ0tm7NWmjkK93ogEGE5VSwW6dH5jG/tbw
CAIUUk/JhN3DpKI9qefoIZ505Ga24J33AjwiFMo+Lr5G59TFWnOJbIG+GE8hT34MWgPFFFfXKKRP
IU9xW6GAsNoqRf7w5uhkZtlxtDDKIFNVkUDpGEKX9Qg5jOdC2xWd+8uaJ/tQT0RZVyPd4jLOB9I1
LWtYp4uTUNU8Z24GTR5GqIAWJtXjvGSU9Qu/BMt/v8HHhc8TrYKqgDkIrlcVT5mdmlVBYzPzi5h7
rVpTxKyB9Rlv7JHWpTP8zkMWTHQ92RQ20PPieZHklOxhy6AS28cDin7vUBsUwqqyHQFTLyHDb5M7
/lKjodLK09iE+n6yIISUUZwGijT1oz38jgujPjeq0Hyop1lgspkRXoci0Y2dc4yB76ELY32nE8ME
Pb5Zzz1zLvKF3kK7hfo8TR+9JFE+j9G9DhjxoJCq4e1j8+b0GUyEPPkDn2nYmJTebBDZkpUzFWuV
7hSQisQq7AnilTV121rYOKO78U+nk5MXpW2F4gRVcKzgp5e5YpVMyU8Rpe6mjsZfdAZiv2DexA8Z
AdkMjKdy5bFCGrXtOxRPw+ANfoSpUyC05LGz1F8mAj/IY/Vzjjz8JGW5hafyO1HHT/wytkoF0Reb
RD1o0bPDsN7nkyO38UDE42JAbGNNjb9GtRc5mKgG+3xdxpq1FXNFSKxeSn8u4fXVI3+TB2eVsaPy
qSixsVMS23qrVeeptlK0LJWCccagdXtTteftsMy2O5hNmyJyybQnPGpR8lIMTtq0E938WrfZgwY1
eIjMbj3KjHW+6xYPSmy8sbpdg0Az7gfUDbq61DdDGiRxvR4RMD02nXiypZT7HR02hg0ye/ZystFd
h8+bHWGLaVS2htqgqsPvJof+H4Fi0zw9+4OIzKOzJE1L0tXy2blYivvHLQi0qjvMFJtGKn6muuTB
wQFIagV3YjjNEpDlNpSq61fxRzbJ4TKihgaem4kTq7Qj1Z27gY8W2JhFA/K0zypiILxVJlSL04NW
pO2GgDq028gk3fHNK9MmKDKN8RPWIQ7jn1Wrz58yiqZVKN7IMBHwYDJcLirO22D9mlAobTDObn1T
6mj9Mx1DH2ms57i/zYzpGLDZPWERy0BWGsbK8pqfFJHRSrPr77piGVA76MXtp2EwOYfuLjZ67Q7A
elyGRNCdlCodVoZdQ5JLYrKY2o3QjGuZ2fGF6eIXlMR53VEJGlkfn8LU3esjHsJt4SLlUigE7wcz
cvIHL1K/a322D20LYFvXr5UyfuO1ofhmlY4bV+hbPWFKk6EyC3pdgVVaJbvQYlk2ioRhRjogZ7Be
Eyn4YyjAYBdXmzn6TuyuP48EZawblXdoZXymUFq3OVxdvRiUY85EBdejNX5kLN75H1OG26rWKKPi
8tMc9E+qkGSdIlBnNFbK41Axm+mTD2KEhmtLh6E6ZrQxFcJfvD45EROhQY6johoiuVPy6iKnMd5k
hDA9A3EyKY6mjWNN4brEEeNVzS14x6L/0dM+CwrzXLbNcFYU2Pb0C9i0E4piz8kZ0focwKJKkSi4
oQ9VJNDywoWNYv1O2R7Ax/DwcTl3RgPso432btZr3GjSEg+xbh95WDFCBZ0CNcICXmmgfyoVusOy
5YxEtOSobAOys/WD12i31ov1NQP5nWyiEBNvPBeMVDmHDts7JmjMsRhc2cmXV2gzA3mKRMcCAMZU
E5mUoE1giV85bvPEXoCP4kyrxqj8SQtNl/jBIgRVZK7PLV/RS8FRpRVVmai6mMyV2NqISkPsKUKN
2eGwo2FkeFCAx+qsO61NUSvkpPuq7b3V+tBtKmXOcfgy9nGPsALiD4a48VeYyDmwO0JXPEUiVuum
7iZ1z10707D1Ct1ew0ztz41XwBnHNMwpO+b7y4Gx5i9bz62tTLlSF/cJlm/1Kaughsczi1WGTVxF
diCvFKy1os1QHYDvZ2NBfp2F9x5iD3Szi/0fOanetnZqd2sZaPV650a4hvp0N0YTw+IXl1lMbs2o
3MTUUVtbEvAdTqDeZpz9sbHm3jqe3FcRE998YTVX0tQO0mluU25Mwd1mUSdLJBgaaWxMWOWZYfsD
3s5YjdrJuSiR/kyDhnMETO/ek2lgp6NydXJ2yKw28teo+T3iTf0UuQJXohDzOswV8WUiM3CHbMBe
lYVhB4nquY9RDhAyLH6sGn3utnOg9elSXHUL4c4Qb83F5dguGdKMVlxc2xwzV0xHruxgBbBiSUyl
2//Cre+Kd7x1kPTmC+ns7nDpdGoVGIhXrnZYfXetN7D5iqcmykvuBSGe7q+y4nncwC8iKAPRb+sp
tJNZhvHxWFN3Ken1bvs2ucrl7lJoGzp5HOgTmklpz/eTfjc793QBgW8xTvSaSsFhCav9MgasLvv6
ze0Ndesl+LiEdfjIGiuZ9UTrMjdgMDnKsc2yBOcCBj5NzUzXrptLJyL7DPi8OP+jJMO88np3Tweq
8U0Fj4jGCiu/0evGx1oN9kkPIXypQG3UqRZ/nc/KSXu8pAG0lgklvjGPSp1cI2nNB0Hn2dc50icj
Tc90q9U+RCqRmn2q+YUg6rsZFXUna4fEDy1Ea5II65izoZ0M0zqZrcI4Ct/pVZWEr1pVz6cZttKW
WJu3Nu2mQ2LZwH+ZOWyBese/HpXSSzwC4lhoSnbd0/0rclRx2rLr4nHsnHWkO8MzL79fRATmLao5
qrj7oWehKKt01eBSdNWFS3y0px080IfVPNDMkgCRcgHHgqmkUwcheTR9p4iVRs3yqCE2YlBjq0+I
QZCbaTEBKQXNZwESf5w77eCosE5nVKf7ufUwfUI25bKaItm5NZ6hvprztB9RRXaL7Wai8NYiJgQT
UoRVFFL04lQ4bdQOFkihw3vuIO5CwI4nHH+XyAQl7XF0zBaDLWfSNqOJtL7xogIhK7tKMhbZNVKh
Ukfp779+nrrx1/z/ngCQZB4ptIR47FU4RKRfICMxzTRYArnY3im73SH5QJF9VQwF2hr34Hl5NPZp
BCGa2e6UThiMQmdsxtZ6EpP77OE7fRHUiag4rWONeIghcx30PVAJ4tiRBpHkyllB3GEWuMSoGhpZ
WPwBVwL0jSVPJp35cctIk686IXmktjZaCFOmUFLn7yceJ7FHI+SuW5V9wkszcl/rUP0aI6LjwHRG
f5YxdhKm9/MvrkYpKj+ZSIOhZobk2Wj4PU5xNGxmjUDLMqqKACM1d+ciFnml4gEmHQ3qk7I2Svit
6US4Wzlvk1o+90I9TFnJ+zZgbo5SjTYps9szzUC7S9Rm34mepAsZfmOl5ofe6p4HEsYRtvoyc8+Q
qKa1ro7UwenUPBJYmr/WQwf26pbT5X5QjQmfe3IwVqOHt1GuJhdqVorrKbqxk+DeGs4GG6aX7/++
fyXKX1Xz1jAaobaEoOURNmTh/xrERLat4AjwKQpSeYo4zXcjyR5mAi8PvnW+wVuhXZdyYhlpFRh1
bbezyzl8lJg1FWiQrdnTPlk3GArMxrSdXeu77wzlBVD/fzg7ryS7kSxNb6UsnwfVDodDjXXVw9Uq
tGCQLzCqhNYau5m1zMbmA6K6iwymMca6zIpGJoMRuADc/Zz//AIToPl+4cqcABrzDkv54Ia5fRd3
5iFI/KMkb2SFmKyE3o2e3Q3U1ggTiEbM7K+Z69/OJ/ix8bHGaly4DJpEfO5pJuVr8b10FepyXuPb
5XbbeVcfluWOVpih4wzlmJzkBfOhrScZO0ONsMH7icEVsEcLx3ma3AdvbION3jv1fZ1jimREsA5X
IF44/teavX892zwILPkaVfYt3XVwgME7oVBV9jbOpNrFJkqagsEWvbVVHjT++gDtGOMSvKzWbQGr
OSam0k3QRa50LfqG5DndYcSyGWjFJ+i0lZOAJbT1tCeLNn5MMTk+jr2qLljkYtclxKZD3AQnP70V
sx/okkW0nACa7LnxyyaNDMs49U6xIzVXXi9ZMW6Fjm2wpbkmrcja6KV3MKpG22hh3W0mZNE3bq1/
56fjtsp9EIA8GC54g29tJlJ3HzF2AE2ujO4uJmPS7/UPRIf1d1oLKSTX+89DHwSnFGShsT+8miSr
ubaawsy96pvRPCPIddEAQ0+QIDs7zI3t26qBxB6RYAgpk8Gka2lPOKwXm95SBw6ZLzHk6g/TCI6N
dINsGYhU2LDOu3clIXCWTfqUMylpZnP0CTUrI3VKZ9TPpA4ZZk4lV4b5JY6m8aujaat2lBH05C8+
Nmg3WQvHrx18++LVA+zqdvYJ82rCci2m5eT5xgl+UPjc4nYFx7F0+EHRk8zxC+GfjWIXoh455AHD
Zp+22mjr4W7ZO9EFMWWIIqwFDQ0hz8Q4FsOF22w+kmUYNZssNLdx546fhhBDqCAzd6/vmmznbE2l
PlmzM3PRGrjdkGdNhcwMdDJHBGKa2x+GTH5qwz7a4nlB6ELantDUUWT4KLnEZKhTMOcCFqOBHk8D
WYrC8Bs32vggSMzt5rAqHUedAsznqEmzPQiRIaaPFbb2ZPMEiBMz6cm7LPPRDMgqv+sOmSB2RWMs
sbVpx0LMZ1bGRMKuZZgZQkShHbyOTjnvNagt8yldEBOChx7rYlCi2/QG9iB2V5ERC1RkOeW57vbJ
IJsbMg6idRmGDtbVVEopepnlbi1bIYCo+JIoGW3ceWfw9BQJgmW2p3iYnY6jdFvMvhTgKh381kl+
9Q3MWvvN4l3MY+etk24Am3cIrhtH4jzWoZ9dbluMqmxrGwcSYYobR9B9t76xzaJaP9jLTlWRvVMy
sd6VEm2OM3vKdoWND7Lpkx/guAdBVhMF+pexCcNNGukfl5+qS9PdKz0BhJ+3a0i/7ZUs5TbxWLWF
rldHUpZInBmdr36jHo3Wae+tjmUQegEzXsjOVONDfYM2dTbNqK5lNx5lkVl7NZjxl7GG5BhmMfrU
vtC3fpsUt2MG4SgUrXnddt5HDU/NLwO+xHAZRL/XeRlWfTWkOwzvMZeZF89Ay4QwAC1pRKxpkPfJ
fVzkRDTA0srMurqrOyaAemrdO/qIqeaMDFcBYlcn8y8t/N5r3Mi/aMJtjwUGZYDc5Aq1Bc4mox1s
JgwOLzGRaiBolN5Gx6HdUyxupD1LcwJnuF1uDSNKGFiTf1XNk/hciPYQI2Q9+zGlUOQr7ZDKKEfO
QMHl0gqcNTO/CkrcU4e6vsmwv8YEjIslTmSWNVwhZti0+Dquzcgoj6mO5WkV4WOfzEbNE+pedBe4
ZSbkl63iFIaLmkR49IlOZiySoI6dt/tStz9jFGk/NCabgsyCeV6JBbtV62wsuMWcShI4EUiQS56a
hcs4G+/e0c0UJitQx4hGsKh1rWnlOGV4aVLUelJPn8n3Hj4vOwDDq+I8oPjdtiUrY1RFtxEdBOhG
sv3X0UAiGEIcNH5Wcl2kQUdJzd6V9BX0ccOYThgpsSdLGHtE6Qwd3AoLkgIC9QT1cZall7AJJzw2
Rpisfn9bzCK+DHXaRncKvoWr4drUl+SgxeiRgrwarqI/GzZTK/5oV2N77YaZvc5ik7jvzkMgzbG6
cpEO3yuzvHIhBBhDrl8r+F/rDF3PjkvUD+DWq7Hst4FNW7vc8SpQOdJ+tO9L1BZcDGs3ZYKqdOqt
K7BNBHsCzqEDPrMtqqo45tX4DdTGXxNPXO2n4RvuwHAZO9IGTCx+Kkdzt54N74rpfIlQKkPK79ec
Fh4BQ7A7X5qqF/thCDs0nVPwUeDRBdGAF6q/n0rPvReIznZ5J4fb17uVdUMAqZUVYZQtUhlMAiAK
vbawGMeebTZfvMQPQP8DNQFuJ4XKDngo+OfYUZRCcw6gYKPd1JTu2+U8Rj/FN0FZKQ4tdFaWHr2l
CS27+RwIQNpgLseF2SByrTWIo4WFxHJoV8PIq9kk5kNYmvCuRpNr1+FRz3seht+VuA4br7uqSjjl
Ll4ASyTBpGitJ3LGDh6mIqs5Phv1ybNSMr8BIXM3lYuoVOMrtobeB9hLzy5dwrv4hR3c5E1/UI12
h81rxPSrw58khPyCaghYFYPbQkvVA6GLHaKjimCcIG3XS8PZBdGNE7T1xa9LaHoQso5Lk5rXBuRV
P3zox5vlXc8cVLt9X+D7Ew03oKT2eWlRMaWGCmbJi1um7g0rTd8AElckWGDM39saB+KsFFvio5iG
qq3WIE5w0dLc5H2waQb70WAZ3asuNK8QA9xXQm+PnaFfwGqLdQvh7jThAAd/UavPrek/l362LcwR
iTfh6xdHmh9ze+CNmEsog7AihNn6GbeG6lxn66xGceYr0EgsRuh8RIDfaTecstq5Jf0yJoZtxEfe
CHhanXbBejG8wtsPIAHyP3w5E7GLREMaVrq6hgzfwRKNtSPhLWpszUuQlOXmFSFgCGZjg3YdNfpz
OKaYInZJTZa9gRzAm/MKP4Kn5BxprnYTTAoxhTE9yw7uOgwOLHatFrJZ6TfISG/9CsG+gyrBT+Sm
c/BYgOHlnXsYqrDJk/nJRhrNMp+YXIfbJu+dLbIZBRGr347YdphVot0mUvFYHMtdh4NZf1i2dkLV
n4c0PU5RrN8MEP3WqY6qtJjIpjJN475o8ZmyPMqeCQjnJHztq5OLD1Mogi+mw8g3azHqgV3zCDeg
bKDfWHhh34iyfKKxGi4q7cq9R7gDrn7ARGOEiYsuuv4oa0UONyrsMcWx87XA1fLwo8Ya/ZCVzrQK
49q6AgPFOnQsPpYi6a+nqrWhKAfQ540nu8PovxnT4Bahor2VCdhYO9n+bXlOL8vx0Ts45bxu/rE1
eXtjHs05TZ1cLb+rW1SmHYrMgxd06lar8g+tkOFLDYfUHvqbWEHfJP0R/0IM87lojZ/rbMZ8MEH+
8K/v6fZ3fMXOpGCcubbhGX3hAWwoP7T47JyHQAvOdD8EPMBy6fTjMFXhPb1A9BxPdK2leLZT6xBi
+0bKbjOtJOiqTxLUeoz14dKbI/SGwR/grzWPtaPj1NKXDwhSmCOgNcXNwu+fgWCQOFf9MfIwnFne
E+kjY2+GjVXGGWEKCUbgnadWcex/XVopFVZfwuzj8pPgLukPmWJL7NuHIJqkyxY3RFfwrPeAS/qG
YAUmBhoDh8zHGWyJIgU2G64WAIHJLiYcvGyrlKDGC1mMf5Y6ozhfNtH1GBZL20Pj4eg48NkDXo/s
fw8EvINKxVq304epu3/dmANrLQ2UxcvLpeFPmsDY70sU/PB7Df+oN1QPkJrSR6TTigJ3bopGd5Jr
ShL/KmufmK2t/N6jt030T0GD9bk5FN+seRnGkJj2JBMYnLRt8IAHxmooKu9ChYUJV8eRHZTHwUSV
l5bmh8T3tOfRobAIeJpwD2L3xqYUxT9O+l+n6FkSw/NtathCRBNn984Y05YSRnlYNkdBLugHEguf
rXxI7oqA7FgMx+7qvK9fopIxOxIwf6cjtXgJnQEimSZC7KR6+kZIZPMZDi/5KsIIa1watPmXHIOT
Ec7GcWkDhSS/KMmM/koLRqyc3PLZQQuyHDNThN+1Um2lrWLSxPGOBedoHCVIpizwevGarZuE8MfG
JN+ZNUMhGsjtEnqRNJV5yof6QfqL/kHoaLwQ3HVFef73L0VKYoFg0HWGCXoDK0WCUwTxheQyfR9b
GZvziOEsJqIbx2NwuRyM1ajJa6rx6pAarlynzPK+E9+FYdlYYTdeE7XnB3gnOozVLyJXIYPloNpH
Lo8MHUx/kmLur2pYtbkbMtEH46J9UvnaniJYESDT9hlvMHdvNM2pC0INJ0oy3jJqiO0kMsZWBeKE
UBTxPlNgEHlO8e/NsGrUmznwVHubOJbcdy7fzYJFt5JW0dwCb+U3omq5vMEPP2UTzmRaBw8RkJn9
xmjuo6q6qvppusGsG2PeBN14CEvqxDRTPXLueBvXgHLcuia4yhwPNrc+1tQc/Dlk0xJjfbBwMwEQ
QSqS+9ZwqHskH0XSNed2coLNLOdEVDvgPJ2RlwAv7kuVa+26s4BJedfipzY5uUt8EVJOTHsiGxeh
QiG2wXnW77TpWOR98XrCaxlU2MaqUYpK/fvyMtUWDnBRx/ozRVfdZV30NaFF3RiAcGwIxofYC/A1
4tZysm4iQwQvI2ZTgTG+sJ8dArOK1n4szAfDnx4TbAhOwHfVAxxS77S8fKmFrVVZEKwqTYm7Olw9
XXPNfRVBs4IpTAbrNytODnhCIGgcrmao8HUigWYWn8fcD451pfSN11EJh/HUXBtRfecYeXzU/c7m
jHf8K+Vgf4PRrWtim9aRc7m2EFlgvGHUqzSq0ytFYDgbZH4V9rl/XB5DpUH4Ngf9wgSNubRjUB1U
PW4zoHahrry96FNvvUS0FSEFGhDCI/5QNkHRcbC2GhO1F52jrWxxEOhCgqBJ7+uJOVWYizvfyqxv
wqquWwOrlAYAbkPduaZTk7exA78rzylyI/pcf4i1x4Ih/SobIFfgnXoVF85taXRAjCEQ2IKl4nEY
ZLeqHoLtmHXfMLGabTQbYpgCFFHQqHro1kSzpUl31+d07Zj/xdDMhHzyEi/a8SFJI5m/hyPWveFt
a68znuhBvsUpKDIU+Am7Dd5OEWogu27rX5Z+7hVZKD/lJLrdV4qsoFnGrqXyvICuBgXwDH7avTlr
fbI/ATZJZ/cM92rsyQ9YXrKlKlp2R0352JtJuFvLf4vtEsQlse6m0v4wzEi+Svzy6MTIJbEA3tEM
PDOMdriJhn0NDIc9RoVL+PJHGTpEz6RCzJ6IH2P8CD+0NKWoKccT1L0zAtzs1iI65lbnsF9+3uRg
yRtGqtx4mehvLWGGUJMINMDYHJCtJYXHisbwPsyKW0sGiApTl6dVz6xcUW+EFTZbf+zyPeyLfkVo
xAtUedRMI+f8sqLN0rwqDbLDtOla11vrm+eld4ivWw59QqEL61zYnfEhn7J7JMB43fZ2x4wEO7Ao
buCxR1l5NMfoS9zk6VHHT+a68eA4cXoc0Z1ibStAP4gX3Phm86cAkbt3UBuu6tjQSagBiVoe4fKz
zI7IAuLYEbzZorssv1MWqrpXxNOCz41cpr4hFxl+lgT+LTP9EW8Vwukp7diXGDksX2FCwYsTfDMc
n84/JP8N0hVK0bCZyOWFj45peXjts3D3JADAmJo3NCuJP0/wsJY4qYn4hbKOye6DIvxiw1uaMz3o
IWVWH5ZLThkAHXrrJFQ47V6Xpz/74Ff4rxZpF6+X7R1GU3ExRr88J96MR0PBVJcw/17ZgfNRoCHe
FRDlJZEyWAvFuz6S0alLh4e0Hp4VJeXSxmTJOF13Gszyaue3JT2oGIxL0OUTbQy/TyXz0vhDgi3z
FaSgL70B5/S1TClcAm2lG/a3mWC9WE32Ekuo7FZI36hFeBMu5SuiXpeSwO52TfJgaIRTlLON17Li
MtphdPHA9GN11zEQOI9q/Boi2r5FxmTfpskUHmul43scD58LkVxhtcJcQSdOg1dVB+HkFxMl+XXe
DvS97kp2lnyaHHH7etorR14MvGQ6mt3rOlPVncWbspYOURoLaK4SuOM9B2WYOueWIgfkBm8Pwlut
m9+HnRq/pAoTKKssaRpKKkuJJejz62fWj1//4w/9f3lmMIArlPGWnKlw781ztXYKhnUd4hxPWX2B
RTMeDWwNLQajOz3tDhqCQhwYZ05ffD8yKr3X9NAE4fyWcWv2o3I9NLtwDmxM5fZJwYweCaHV8Jk8
k73H6ppPVF2fG3uwNkx2cel3bUKaAC32Iqq+OiExLDEaMHuOaAZonkCn5S0g/MPvP7wUpJT+mPQq
5jRdNX9ux3RtGLI/p5gahVCS+BU+PCpMCENef7JVdhRdmj6gYrFWLVTM52rm8qSDQ3QNpnp9bjwM
jA9PrcuMA8PZnrAhgrUcC5GjlAXMibS+SBxvrpvSrd4Jp9XniN+fLtnSlTVrI0xlIgFyjZ8vWXa9
VLWBz12sW8DaE5GgdkbEGi4vx7CjqJ2L/wmmOSvF0XHE4dg6uCWiKVwNVgv6HTHba9Hi6zIddkJi
caI3qXP8/b015nv39kIdpp1wTOFC6M587394sXQWsejyEW4ODtzEdTVDCWuUgQrz2EOfNo/C0Q5B
2xBIoWEWlrvDB7wWi70fZMOhUTeZ1Y57p0mCj/i7HGxNrx8r1GZXYdeYrGv+u5KBBkc6jgCM6l0W
YEE4qNq8hIP1WYssl/VuPcVtieW9jXV8OFAQVEBKu2qaH+bgxA++Jk8ZUvr1MmjP4tDa/f42yDmV
++fbYBiOdAxXn1NypXzzikUVWaVWOmFOxXae9+RXjG10iTKTcb4Dcy2bXai8qEF6yZm2ynCel3D0
j4sujKU/4UsO8auWGkgYXqSaT0xFhMglm8ALvDrdOhWY2//kqg3dkbbJL7xtPz88Rl2taIqOqwar
3U4WROvctQgcGZock6VqOkbwctBC9td17e97qy4uzG3uewcJwzhC82kbuHuubzyV1qkOOmuLgRoI
T3tVztn2YZ0074Rj6/Ob//Od1k3bla6lHJbyL9eMj0dih1o8s3QgCY3uV9il4dbGxWkdtojqfXwB
yaXB84nFlT1EEdUXZOyzo1nXrWYZ7ywA/W1EsrCkYegKNzBLQDlXb548nFEiTDm4Nj7RoJYk+znF
fLV1YQXjy3VBgIWUg1IO/pP2kteev3cLPdrXUsekTXNPjqFpO2MkK+D3D9ecw7V/vlFs9ryVhqVM
lFrmmy0kDp1iiBNHbcBmnYuXT+U958/DcgDAiZ83zGM00pwUgKRPuT1KktnmMGoGK5+D2oXcMf9D
p8XZvML+Cdasj0uYk0NamUamLSk8N92xJcTH7hklnHOZd+CLxEKW2sChwJHwosOwkeR0YNu8QMEs
7hfISO5umfz7fnTredG955f1IQ1N5wLkQc4r/TCcQu0Jh2zwM3AakFP2OO+rbTR41duyPnuJ/t2h
AzlMI87Fsu2KrRU66QUPD/XOMzZ+DYw3LFxxFPNbG7MW480mN+Z51tJdwq0PW3e/dGFoKPzNSAbS
BU7PAy/7Glbd8Fg3hF5j0Xp2oWNcw1RdLRCfZyUPXuYK1KMi2DB/7He8TvKx61nYuIi+2MI/icAi
8lsz28vSojoRZ0ugV/61Uleqq0l/igN3tyTDBjXCQ8+VEANIaDhjxk7WDlwaXU+8dxac/RdbG3NG
3iPJa04P5f68SWRJxmCjNvnwc+PMoKrjqYdlQLLqgGcsOtGVp/nBLg/cHACV8ZhvYHtQ6b7YC7N4
oq5tmxXSc+xk5r6GMYKzQ5oBj1UXDLWhOW9N3fsYSJhd+Rh1F6fUyFxbCksTVUYk4unTLk7n4EbG
y2Da8pDqw8MCvShoGIhVOzz+shJ6Wz9+xBP0nHtzGkA+5sesKD5GM+eMTHGxwYoz2s0ewdcwnm+W
+Vhua7juJN4LQYOwMwtiqD1B7BBBztUG6FVsELSqazEOX9JO3YiZp+I12LISDF/2Z0fFDh0jI+HB
LcO15VjiIrPGeQ4KpA26cTHxrzpNfgWDUzkT2wSuh7LvTr9f7s4v+yJbIqEahm468/74tsJLc4K8
0skItiZXgDbTzbZah8GpJbDCzfPuOzqM1WhrMfMLc4QyJCnczpY9MZ7RHeKrbMH9Rc+Ef7vzQY4Q
VaxBvpLCsFnKkXdp+mOdJi9yTNIdThWU5zpqOC4KaomGH8QrzIvCPVwv7Jl0QqObKWNv6BR+Rp+r
vYfRz+1wWhBSXMGPiJMSJt9MMweb9LW080AcWxjlxvek7vB1als6+4HkjXj2YEE2ppBAMD+AxYYi
vPeaPYP2lau6Yr8MB5MCuD2qicPSzfqumRH7ic17BQm/OOtTtGf6F++WbrjzNUaaMFMxbVB/al11
dqNVLi3zxSBiZ9WH3j5BfEpfk4DMTfE+6SHHQTZc9UxZz7aFNgO1ERXYQgdUOYNZpdXh6vdP9q9O
PNeicpWsQEl9MS/QH0qsvhtM5BugwK/wErRm2G6B58DCqkDyXfygFQn3EPuqYgedqThOc1KWESHr
9UKYunSE4p0C1fhlV+B1k5YjdBwDYPsJ9fNFlaVofSxWfHjQWD0YTEZ3cQOKPzJHHWKsBMxeyy8F
Pgjj2GBoxr2yvXCDYK+5ySs05IT/5HsmbFurA49vZFo/VYh2o3r4hLC3WLmyHNaJ48i7HNqGLMjb
ENgPrUVFoJkPzv0niQmJdLEv14tz1Zqffn/bjV8Odj6hKXSLVcXp6bzd9InwayfhI+t+3YkY7zcb
HQvgW4lfGSLHSHUmbFAorb1bddskKsoN3g64NjekWiVovjWH6I6BkYJdjPZmOQgMA5tiZL10X5Hx
sFAxpoZcWAI3jU0sEiJgZ+6dE8o7M0X0EXTpo0u0zc3CQYpjbTqYIJB7+J4DPiwamAs19u8/uZqf
3U+VA5/ctl2Xop7/W8tx+MMLh3oVqwcrohdMbMyePZq5MHJh69ZEfnJa3ZLUIBmKeO1WEBjg5ndM
F28yJNRsOfXFiEjBnASs7YXQzPW6JxrbYe0zxFmlQiF/b9wtQAPUwV4jjdCAoq4Tn7QZJZ6i3jy1
rP3x0UnlQ+M0X8bW1g6OxmAhDrA5IVYjziHjmEqkOwvGDMxui9wjj/FK5EbyYM1vW0KPhk6JFGwN
39Tf36G/KPclxHxTUVy5tm7K+d354Q71QTLqBj0alrENDuVQkm6iAY9SSkTI9jMBL8pRNr1SCiN1
iV14eFDE8Sjx0HPWssmOfh2P+0AjvzQes+DKiAlODcvivFTOdgtDK5jeaVOWd/anJ2sZyjY4HKTF
mS70uWb84boRTU1+S8DFRunln/VQGicmaglm8AwIWt269NHMvNdgUhq92ZFfFJZbGKYvaZk+WKan
rukknnShxDmEQc6JA+RlEVQ0RPGzNhHoAx1eP+NbzgFEIpipdYK0HgZTbMggglp0CT2VH5cxtxlJ
8/zOc/ml5pX09zTMXAEuqL/sSoGRDnkUVoT6uOjrhGOTZDaV4y5s4Afa9GfnDD3E1i7DF59KZvY5
6nYI0VBHkpkb11VwQyeHPUoU3U4oQBz5lMtsy5ybndUT0TnWwuhcp907RZb8qwu3hU11QCqcZNn9
/GCEXntDqhdo1wobeHgIcfXyXZxHmujGz7E+woHrm3QniGW4DJG8XOqSUHECClapRmoE+8RTLZ37
pEpBbacbLQ2sPSJbOS+6h+RqkJn/Dqak/3IE8DLR8Jhz40NExrKN/PAymeMIB04QQrwUhrJvw+ss
BX2INMkUKMw3LBzjiAdyvw/t7F4IdC22Fd2988z/8jLYpXnuHOR0Oz/furJlBu1MOEBgFEqxqJ6F
OSjGDkn0oA0PQYX5GFNeHbEODssRe9t2yGqilHLGSaI1TrqLU1jokhuN0M3FIovtuEt991HPmVel
Vv8Vs9rwnfPz1wc+rz/+RzUmkaHobx74gPFdFMYRdNaKDQFoiVRjpQpaignjuTREnxH3pHNH7fRU
6xpRyJP2okPouMIM8DsR1jQ+UWxfAg1JqzSZotYWNVBjYX/sUtHiPOSfwt4/YB49fvj9LVdzyf/z
NiIs3ZiBDgXn/5eeNxQygR/UUjSWpSQLjSlnwljTqsYYt6Aex1KNvB8G/Aa2wvi2LL/0Qn1eRgvF
mI/HKoA5gDF0xgsdq11qQ1qlsXdhh2Dz63XxeRp1eSyTYW0Murrp46nbLq+Xz6hxgz0xCKNCh985
Fa5EIHurzNKqQxDV5zhCL6vV3n42xOBUzeUKuzSS/mriRJjILNuycsVVZmfaVQjX1+q51CkfyfVO
ukcqDPfW0RmDB1oYvrPU9V8RM6Avk0rdFobrUND9/L5apKE46TALL3tIA93MEu80lJsLMQp5+zGK
i/GTj/mu6qIRSmu4hjlTfLQasYNZKI7TxDxsngHgs5s44jJ0TU8zNuPwv3/O8te+V1pgo8rmoBNA
+PPS+2GF+1S/YzsouZECFtcCbgTh8FnGTnuAJr5Ny+LD0tNpQ4MPqBNpvM7wexMzaR5SW2DSVY/k
ks8kgSQJPuWRf+XYkOwWjuhHP23Gi/CSZpMrF3ll7H2SelncC3CG33+SZTn9+MYCzwhsFyVwhMl6
M98sN5JNLGMc/Wore3/j+HipZgGOOU51WWoUF3qmjU3FN1UR0J1aCCONLj8rJeCQYR11qpX5kSkj
IIbRaFtMup/fucC3b8V8gbwMiE2Ua5hKvumyNew3vaYKmF6M7rgWZe8dgxokvpg05MUtXOHBMB9x
PytPRGfGNyF0cZ98IO2xbPBHp6r4RFrCp7FuWUvKv8IiwnnndVC/tJiwibg2Kh/opYZcqqIfXge3
zsd69FDJycGwiSPIsR+GlnTxw/Z+NMZDjCBts5ztGUreDWYy8srFiKSvYrIvmqsC+d/R8uAPQfK3
D/QV2h7WXkKsvRk9IgH85gvwsWnQoII0dXPqm8BeETrl7GvTCh9aYe99kwgCiHbGJqpsKEyaQvug
jcFV3cpyy0TzYzYyoZCKWeyCSC/T6ywY1UHmJf611p+looix+3fuzi9TBp6cJPjaVbRo3Cd7PuJ/
uDvZYEuFHMvd8GWoAJNy9kXIZh+QLl1h0C2vIdTfF9gjHZkKkbJpGsfGjeHlAyg0GJSlhOdU7cZK
58/rxpg3+WEIbUw/4FvK3YUQ9PuX7q/KWAWE6uoABn8xFUJ6YthM2tUmVuPGpKdbww/9MtVWdi4S
gGwm5tl9Sn7e0TMbjNUhXm8r7N2CWfWWYPWI8AeK5hDNmi3/4KRJeJjiStuZ2EMx6xOPJMZ9/v1F
63+xKSkdZNPhZjtsTG+WcqaGwMYQQG08qMnLXGrS8gMaoeeQwT/JwRgsFhNhHI6yUAxbf6pCDLNR
4boAmfVSmuc4HOaPG16/c2nzI/5xlxFURJyIhu0KpYxf2gKEClFptqWFLyDjskHa+07E4d6fEDiK
VFUn2llrO05mxyTCdg+FFC8WbqEn14D/9z+4GFMZwla6YAu339RFwo7aSKt0a1OmNS7H1cxAh0cP
lmuSjWh0NjnUtHFG1yTbfnTsQ5PGLtmPQXzMizR9Z3n8gmJIJlqwFV2pA2MIJnE/L48uNErIHL7Y
wofEh8Xvmi0yX30zzpkRWuFvrSD7BjlMnic7f3I0+UKOhlyXdNnr0EHi+Pvbs0xkfnxWXM9cM/K8
HMe1XPHmbIMQP8pCNGIbQt5c9XzFNoT8P7k30g/7HauZqtAsE5w8GdhQwI2vrDUIEJSHenTOu+FL
KG3rgChNHuVcCbUqDI4pwsVhBMEoC5FjmhhCPcq+OE5LtnRnDvfAk97eEtj98JIM76D+9tvVMX8s
NjclKbyFras3UDWKJK0UDfaX/VifhtaaTRr3Cyt1CAp0pDLexGOBCG+otQ3tbXdEEDDcxq4kurTd
eq3mfh4jEh4WFLsdYR4yQSwngswNbKgySnwce05pHhOwCBlY4l+4Rn2VP/kmFm2FSVg2rPwed9gK
ji4MBu2+w4BIuDlhKSkpfJpADQV1aregr7WN//o4BT7jOtO45hAXK2ueMWDKQR0+a8vQoPy5gCdJ
WZNspGG4k/WEZ3jI/xHubYlydW8WHYMdoCueraVlp7drR/pQCqBQ4GczJGfTLg5Y/PbnelIfdezF
VkUYQWGNkWtZwzc9CXM+XEZuOXHKi+ozR28B2wh9g0hxhsPSkNF2U+U7yYSeTEuzeAfE/avakB5G
sR+7rmCdzE/3hzOk6TxQJx1I0uI4WxvJS1YrIGbEN8TUmP3L/egEzqpwLOMujT25AU1CiRbBCkMV
pCF6TwmccGL9OvRq51RgjHvtAD+8s3Telv/gfsBiOmcGrSphf28mS1XGEq8TrMxIDOD1cnxcTTJ6
l9dmqerGQ1lEp2XQBL/yUkfltYKU9ZQWcA/aCgAgz/y7YhT9Dacb1i9BcZmtaxMoZHvXqIaDZtzh
t1R8RNilA+761JXzYkoScdGDSN9XRWkfl/3hnY/2S4mDxgOg25rHi9Y80P75AWRplJdhJcwNnoLG
0bF7BqI4WPMfX4iSy1dd7hHTU+sNnxhWXG5jmSJcG7XokoUniBcfnvWwKFey1aMDHeUaIpV5MUn8
0nDuRc7u7upsvAswxnhn7Ru/4HaWpIi0HbpK0waUfbPFjinp5FYYgUpFaL8tB/lFUfrlZem6BBPH
TW0LrJyaNr8101WELKLochrjHJ82Sre8H0hY9bT4lNf6qfAy86xFpUF9ZZwm0+px9SLQPaTJ9kGV
sdxqTrLA92xRQE52zMShFOSid7TXQ9/o+4D0O681SWzDvB/qiX3/+8f1F+vFcJTLdqcYu2Ba8OZN
nB0IRr2Y7E2Rjc5RI7nuiOXnMTZpmlD64SbsSMrFIKxO8Aw+6qNp3fIsV1Vc2CtXkJqwyqM82o0u
sTUp+tuXAeLhD73Uf3wd/rf/nYSoZPTzrP7nf/Lnr3lBMg7plG/++M+r8GuV1/mfzX/O/+y/v+zn
f/TP/ff8+nP6vf7tFz0S8pCnb7/kp2/LT//X1W0+N59/+sM2g4Uz3rXfq/H+e90mzXIJfI75K/9/
//Jv35fv8jgW3//xx9e8hW7Pd/PDPPvjX391/Aa3aMYg/+PH7/+vv5w/4z/+OAPGtbhN/9//8+u/
+v65bv7xhyP+LtllmLvybtMwzzBT/33+G8v9O1Ur1TGUUMfBJ4V9KmN2EPzjD2XwV9a8i0pgWptS
8Y+/1Xk7/5Xh/l234avYOq23I5mb/PFfV/fTU/z3U/1b1qa3xM00UKXmJfXvKsJy6VYd+njDshx+
iCPmivCHDdvHRlmgKC4PjPTsS5oWxOOQ4b0OqL62P9yYf/3oH3+UzhL+5afZc2NBPw6Jibvx5ngY
tSxmWP//qDuPJMuRdL1uqNEGOOBwYHq1iCtCR8YEliESWjg0sKO3Dm6M52a1sau6yX7GAQesQVoK
qxQ3INz9/75znGjX1HUBAyqeOTUKMmOL90Xs7KqhLkqIwzgzdKDuR1NhX1EkXXP+xAjSjOIndEfF
W1YJ49Ixd1drgugBFEJt7YGmDByNuF17SpK0vtGieIqV+IDAft3CeU2VjSDUqPy8zk7ixKwgOMNZ
5qOG9TjaL9qb2DIMRPDeAGmmPxtJGXchtdfed9WI/xxXiHEYrLoArQcVELhAbwSXAtY3dRtW9Qur
J5g8zt6my7Kzovs7wC+V4pX3tPNtxXG4bYaoIMuUl5CB/HGvR1VnSzfioTZjL7jPIwUgNRaYcXPV
vNZ9S5EWy+maYdKEdqYYzWSh6jR7siNVvjWlNrbC0Pklx5VHtVL47b3uzflhIpa6KcusemyLBFVW
5+mV5xMFRdmODZEJh0khBGZVRELZmB5jH37xmEjo+QPdU+SinvlgzpaDzpntXLxKun7+2XYYwQr6
5S9+TY2Wf6X31Y52/2S2o1wTZfIvvVNbT95kOFA7eKDyvnGKU8aZ8K40fbBCST7s4cEU9MBL67uV
SXFQlW4X4TSxGHObFO9Ch0bvy7IU9fvQukUrXUVpkCOcRZNEiAwBiSVHoNrRVjSc1qdNzmRUkkan
ek5JKAA22QJTFtabX4tuY0gCcRiTmuReJGZzZCDYg+hRo1zAPbC2ms/hV0zEBX57DgZUBnF7HqjG
MasbRPPmNbaxvVEj2HKN/StRO98jytDLz8htin2VDnpvO6ntkIqyu3ZlTJzHo8CzrF+octwDu/5u
5zHx+VU5McCGJLxVUHxMOlrl3RHsGwNgewpoOPamsXenon1qOya1KHOqkbB37a17XvrnzFP1uuw7
tWkLlazMMkjSRWdWTbWYUa5tUhLfwN0C03oXdHWO8GeCDAxrZb25vG+BVmbcIV6PRJtBStSsHbe2
ioXhxRy15ESiXslt1FjAtVil5YieJgavCSlhLKhlQiLlyGbsCg5HY9hHKneedMhVp7MiIcrX+2+T
gmET6mrMFuiCoJzQQgdEU40I1HsnpevE6p0aTPVIpLpGd+r1ExRfqHF7Nt2DCTEHnKhLb+P25aWM
3rf9su0K881xGsnqXcCBhuUwvIMJCq6BjpJ7pfrsWHVmsUvKAilWKEW+jhASHkqWyJSKJ44Z3d4o
Ubp2PbFgU9xFbjotpZs416JEH9kgVt/KsUSo0BTtjp8jAeFyNu2LXL5lLWafSfN8KnXrEOSd1N7N
82QbRaRIZ5CoW0xr9pX64/AdDrjFiyGDpQDHZk0xr7yPLEO/wIwfjkZjcvnOdooGYQiGM0Xi5IQQ
pIcCDZgP1Lml74FQj6+TlOgwp27On4MSXhiWMbfYUeyEeEUuvmL1XpIaI2hSrG8nXb/M3h8QtvvJ
Icvc8Rhw6nkARzvRV0tp6Q3V1eLp9FzAOEbVR1p5mVAB47BOJze5H3TLLApaJI5Juo8CiDqQy+zn
LI2xYBpwCSl8huepEtUdXbd5RQZhOpKVCXZAZcEQ1k0I1yuz83ZNyLp855ivO7lppMc1ky5YinSF
V1YloqtfB9MJS0PyEol5PsVRrPjEu/KZWS7So6y07tqyr3lGSel/TS1WAMEFEFSNzQ77dj0PhnpR
ZeVssEtQ9U8YSOet8I6BBAHBTFdsHCMsigXWlPbcdcbkLozGRTLixNAOPEIHcJZidRU6ke9Dafnn
JAgmSFdNNm+MpNeASqiU+JPjoi6qLeMtBge5NuuAQrTtF9OlEaJBEzt4xQqBrPVecVq+8bK4qjaG
msYNSR8yRiKk16ui4Z6CcXPwY3KfEdqAg2NZBVKxsthWiOO/fdtFiwsjrEKCkTk77DPuDgSFuzHC
uvqMu5I4XiXtncvDDnBIP+JXt7jdVViqDz8c55PMva3b1RwpumD4vFA5D6HMY2xqrMIgkFiXpHPF
AxeZf3Lw6qTwQTRvEqFI7aUdCw+kCzgh28CaqHrUrIslFYxLJaYEQ92QfCem7z6zS9bvjlNwVO70
IYrKRtuKBtGs24NvTPLVqHJ5sgPPWMpysGzOQGN3DbeUNFlJpbQvZoQVHD5qBBqRcD9L9O0PPD9j
e0WMNlhzRxZ4YGYLVEQ8Tfsu6er7MKhiOOA1lhaPpeAacAqtcD6/X5rB2TpFMdHxKhL0o7mvNzy8
Om45W8D0DJEJ9WZYbbKIIY7wUxRqbZO/eN0ELNXDMqYhIQJ9jsa4uUxjTPOs9OU5Ije40eH8o4Zb
yFhNj+F9mwXRIaqM/mehdXOrxzDcGdtuBy2YBI5qkHX0acicwPUmwq6dXIAo8U9+lrjhcvDF7QUp
za09j/o1drJubeUm95AwWnQxQXVILBthVOx3byQqu51Bl+M51IVxHOnevIisjS95rv0jg1NjWRtm
8GrypiFyZBfTknRDd+zbliOOvDHWBqJchJrM5kFGjyXja+15TyHQpR+tAwhSiHlcmFPJ0ioypQNf
rs+cowPt5jmu+hiodwZjy+uiCJFm4NSYO6yKB0WXV8nWH+L63pWMEZSTDHCjMmfY+e4oV8T38y3J
LQ2HLlLqkHil62KLmpqzOzkpiuUcweXO711syiNnY5lL0Zuu3OvgKt6fiUZIszErCpSx5cHE9u1q
UyfDeM2MFCH8AGrZQGK5KHqRvrh+eG17GV2bVumvfC5DWjyDql6wcfEsGgYLMZa0p3sfWgThHchX
q1IQnTa4lVe1G2lK3Jmg/57jUlEDK48M1c0vWP/dKnKE9vir++6+8/3i1au12MZhkZ3yTubnKM3y
kwkeYxWEk838U+GVkpDUQY6RYftWgD69u7KIIt6ZqmOBU/syXWkBRD5uQYSIZpI0S5M0BOia1niA
bmxOyxlMov1N9glTkqaYEDQdVhnnGLDhg5p6o99ZzqvK4pvn1sb5LpzYWQ5hEmYUvroCNI0RGR8I
MIyL1YTGT6bI0YnKBCjaMTU7d400aZ/3E0B1PubtSAaqXmSlSg+JNOtj0RoF1R1OAd0itt6oxbTn
KJ/nB6vw9WP1+81VDn240HEDEQkM1lXUXvTN637Y8MiIMBDW5byNCrMmTpdTbkJnWYDgmdIM9L+A
NV2Atha5G3/6SWuX64FOM28zZdz1cWeA3aupOQ5pue4Gh3FDpY0rWQ52+IQ1Vq3O6meNM/s5rVP7
W2C4puQ36vAHCU71gRIZBrVwEoq5uahfSPdHjyAB5IvWBZHfHHzkL+F0PkypgccEQd50IV07OdeJ
z4I4pTJj1EG0yZG0XmoHVxmvBdvEGsVgh6jIlJEyn6bXtuJQILQANhRChRvWCf4eYC0Te5Ajqwxo
8AeMueqesoW4MFUxPjsXsdwmkqJfAXZl9x7SM2MgrMPHrCxoUxWT5QEHGIEE9ykuoUQ0xYnaYb6s
7TqhcSSL+8GMCIenOARAUojoSY9ZdrVyXFCr3qnGHUm0bEtEtz9EPo3QcoidrVPX3k46ExoiM+1X
Osr7c55xr2R0uhNEHspajOEwbrkF3WNMGuZe10b26DE/w0EQcbhuJfaqIli7C+FCh7wxWJ4uR5BH
12kU44+YM9sPVYfTfehN7XcfuwwKjKEj4xGxfIj64KUc/TpcOCP5bQ5ni0cbNxZSqbEVGz0VA+dQ
Oe3TQho77aXeDsAliZGKjDLJfgmQxY9iElFNjAapM+S48XHerMQNTsxwli8sWu3+PZMl7WqTt+jK
m2vzDrVbBNZ0LFVDPg0b5lTBVEYp58NMModOgvJHnLyG8RNlj1K3ECEshE3JQsJCfCeTQS+qbjK5
TwU0Gtg0RKlWARuTd23OwToj8IJrIanaGBiZBBrHsiZ2j5kthzWWgZ+DKLsdkJ4Ikh1sm8YYnZ1s
CQNE043TFCfwWQZnDcLivfOT+24qntIaDwP7vmqtc684G5Gu+i1L+uo8NamxNYBhnfOocq8+oKFT
AzPghdgIpq2wSdAFBZCjcjiOhTEl69hQFSi2MrrT0F7IGPis+kZSUj6AzZOQbX0KNemRhWlraI9c
Qau6Dn/Yg80FQ0Bx2UIeWvYoMy+0vK+BGwRbK0uj925K9GKK6/ZijDW4hrLtrBMg3vzYKzs5GAwM
uVlSNziwAgmclU9jbB8PEKCBDBps97tGDpB/vQSbq6zGBnzxVHqPumGgWgxdc+LdlWdbVBTNI4Ug
M4F8fqsDBaUuNGsyfC4bUllgnQxo5i8um2XqJiWkazCL/dYu7WyHUqj5FbguK1ifhxfCmMGN7kzt
q0cvbdL89reCtV2nxPopfJQhfAG/tL4kZhuQkHMODWdqO1zkszP1X60N/5eVDnc35p6CNXNf1c9j
xEsouhHVF0Re0hOYSKRmXPveNSMlYu/zmozkkuUBvz19faM7KFlRvrK4SYGA65Itiz8O3t4dLRZL
lRUjamiw2Ou1U7lotrwkp0GkwDnQnxI92JXRtlFEMROiTd65xtXvRfMjS5S81NxmX0Gf8DeX81j8
GtIUzbKKWvsh8sgDbKrWp8vJHDiiXZLHNu3BMaIHHShQwwg4nGxFQaDCS0/E/JJVQHNKkl1qBfBu
YouAofWuLUr73UQWc2XP5mzN1KxeRGWoZWYU/sa/bealnuQDJ8XWVzWTsawra1z2XhmsPDevFlEM
KnUpeLVevCDyzqCULV5vodtcc0M4h8AfMO55IBMS/mNM4pjgVPyBGc3SJ+lN6tT37SVBYaU3dWWk
pzxVobnPQ5C9a0g3xhtj7InNt3Af7SK1ntLCaN+4rDt46Na4SfCwvYfMWfZs1En/Nz3zhy4O+6Nv
D8G957EBBQif6ntOzfSRiWJymIeifY67yvsScZOQMwyKTTMNCAx00/LB23CL+bK9Z0BFiS6j/VhZ
pZt8MTDrD8KphgPBhM/UYz1gVgCRPOD46NP68ACUCz7X0FYD4yWuvJo7kpMIVUzvGqD0upDaubIv
ck6pyuPzzdhlwjOS5UdNz3Pte0PBkHGeDiFvJtCUow07tUW7sXA7UXyGaYVEcJjyDdMuaxsPU3yg
eOAcK4rlmzCYm0cnz2GcZ1LcNeCAv2WE0EbbhvszKCE5SMFGszYVJERjDHFXDN1UL1yz4eWRsH3b
KSy0a0NoQsGObRsXni7+JWP9+uYrs9qPlo2KE4YPLIUR8mjF8t9boCqSYG2i9FG6Xfc2Ci0jUCTd
NC/HIGTAKnwbMP4Quim/6A67GGP4Tnmw3pQ3Z0ujsIpz5Zi6hsBES2KyQ45BVJzX0ybp5fCie4xv
Wkw4aBIFEJCjmoO+zW4WpmoZAUyYIR7MYsovnEn16YropXfI7AFJ+Yx3x8wI6ptjXS9msHs0s60b
dbNR8d5XRUa73CU3wD5x3boI2B2lrcfJyqP9ANnyyfWnlOZZo99H0nAXS6cD+CcqUk9JI+RO0u99
rYgenLyxt9bz7RI1LaumjWpHz8BKkmaVcqiy0kymIId7s10CmcDfQRZNIc+EvfizV0b5yOoOiZgf
9z/qFhSGb8BH4EBTsVCMwdXnC8WA53ts2gQEr5iKrWVF0yvph18e+8iXGbsy9QeCUEk9tKsk5sEB
5tfcCceGc57lxiUYKFqQEs6TXdJZFSRsfFr3nBUj8SJBvzKB8dw1cG1X9IYBaMys8CaGU3tOwuzb
vDbjs+asomULR+nnQU4uCmuRAn6zOrnTCiGJN9TGtfPK7lkbaryv4qB/MbDj3leZmvZsYpxlkTes
PmaWdDJhK7gmJmo9E8BOpmUUudYhJVC/cItzxKlpjjP1zo542WR4nFYANepXAM+gaAxTpHCS/P7U
Rm7xIVprOIIUbtKVtF0Bd6EwLgnh2Ks/D5LVYJ2fq7J0lxzah2wkURRYqi0Z9TkAljBAriPOS451
X6qD7WVyYaHiQtIt1MaNu/weudi4HcI82SRWIV7dGXWYxSLmyGIy2ymXMmXS2Mtxcshcd1N011ie
XjojgQFaPiE8KUe8+akTUjgo3mXTa7b1Y7y1nJxoIEcuj3XT+h89QfZHsEfBJkGzdCm19j/DWMpf
aQbCYeRk8cJxW7mWKGN3dQ3/iXxb5C6YJWW7KuR8cNGElb/rmGNy0HMDlJQ8ObpVxlG3g2yNsXgE
G+ro+3V6dkq33NCEVT8TADRYvKxypICDoSin+vZFcq66wHBJl00OAjunvLMZMNPtfcsQTy5Pwxe2
pQVn6YypFx0M7TvhFX7L2rpEGBYMlXeK59LZlcIeViHhjl8FaZoNv2MNx6fP8lU/A02xq8TctVNa
3U01WQ8bONwNS9ivDdW7J38EsAKBLnY2VjSIB8v1kajJYt7x8sluic9OfcQlWOlwSgLFA3rI0SLT
/cTH4PWMDMko4BF3LPYzVWntZ8PtVg2CqE2pcFzwFiVc1HXqAPKx2qDjCfdAhLo7pw8Sd6FZja5L
GzDZNKC/GAYmDGYRJvjmKRSqKOw2nNvcx2MUC2TMZb8cAuEsotrPwJDgTJhWYTZDf9C98M6yMdKN
fYMNZZmyNOROeOKL2gnyM+jrYAtgLWyWhFIFr67C/ZBOCCTbytlC1A1C2zir2L93EzZ2eBm4keLe
BOhop9vWaikFsZJ5MhuPiGpc1+mialxQIZGRms9NxCH+chjT4BP7G8cOfRBi6grDMnocPUmraMrH
L2PuQMG3Mg/OABEAnLWl8dpGTGsz3xB7B9HyW9M3yRlvb0HNpPM+QbHhrWjiUWDRYmF3b5ScXvXk
/U3+0pEKVtrUfJCGMlHnzVP7ESu7eMxaUNYdXSJeogJ2RVtV0SFrK+RDs0SWkwfjOo0E+DPPDrGQ
sSz8aUQVFBJOCsEChs7rlLn1lsGpSVw21vayH20XBl2EjWChEX6V9F+wQ5uFH34Wiegeia86nJgO
jbz3EKWvGxiIz30R06T3VX8MmnDY6uo2ocBIgNdSD9V0dqq6+DQHMI812J6XDhPnKTB4jCyxSRLc
iEbV/gioet3s7Wa3pDWuH8aAjWc9BBW0nXJasjYZXkseiAd/DhV11XKGiSiQBNxbpBXuGVfZq0FN
0Vo1/nzx0wpvizWUABoHMjtcxchhUz//UULK3vE6g10jqdsv3Zl9ybIqHF7ATQJLL0aKBOUi37XU
uA51r8StYZjcycpwf/RVhVM+bePvwS05AppMq9hjmJwewc76xc7JO4/7j9/jFwfTydqfxmA/DwPr
+0wGwt6ZPl7InTdYxolEhv8pM6/5qOp42s+9IuMfDfYnl3j9Brek2KZdETxOned7Z9+sBCCTBmJJ
4vKwACnEgmBKIzyCqFhHC/awy+HWVUQ0V7gUrD0UXzFA0ZPV/RT1Y7JTbcFCaPRuxyWeZ0sOqyJ5
IX3eHwd4O6shy6wnHr1MLMApj0hvdYNNYQSI+lVDTrs57vzskiC9ZbxDBO2ZQW7zxAcZd0gUKpo5
WszAy4EkGe2pSOvG3KRBGx4tVRLYczESnnIY4x0o2DTdS5zi4k6K8WX0wuCoVKO6dQtoBjR4mL4Z
TpDeBaah73Pdqasl4QdSOw7LLzMJcprJo7xH+5r0C2a5MOXQu21LEQ6XuNfJiSdXCRmmSx763m2e
w87PnxRkoR+MQwOxbDp4jXXgODs8f+66/I0MQRfzEcZttxy9YObvY+avFT0YlMjlbQhMyKtJBJ9T
KM313LdAXtkv/YQo3uTkjNPuQYci2RE4adZdVhfXNC4FxYMQP5KVmJvRCOTFao14j2p0OtQYpZYT
5qZNhgZrP7ZAI/H0eDnhEjkEz1OJkYzCi4n01HS3gz1FVyoTwaUjmXfqaGo9ZnVDJy+ygthakNeL
OGRmg7jMsBzejZkDl7JTsflTEyw8Z9ILdxJH2tH3zOxQjblEMONYH1nfNUeWO+wUejc5du5kQv/W
9bUOgviM0FDsJmLl28ZTzhoo9XRIZs5DDcx7Wxgg3es4FOOGgVK7ZjOVwR+WBcd5g5IRlre5fXJ7
r3j0FLA8Bg6IEELr5l7Cy8Gu02637MhEDzhySK5RG5Q/OEGYjhkDGbbDCBLLhR49dhGTryC61V29
DDQ4x5iO3bVxOvNeFgEaNE6jbpPrpOGLoKNVHLjjW9VWNpkFRxxqe9T3CUcz8cIIvPrRNut4pSzy
pH6ViGPMIdKZY3nnHIVZdih6WzLAhoC9Ioef/vLaNj0MeFzBoYXBK4R1XCAsFwneYWbXn07u56+a
Nyw5morULw4aXjAJIrid0bJPXHN0HP1gS4bBLY1RfTSRc1/kQ/NcZpleCp35T7yMkl/YXy044jZW
oYQHQ8gtsGjTUbx1VeIeNLtw5t7JFD3GeoQdy2smdDfU/CeDWB/uBCAPNInKzoQ5Z+s0XrLhbp5w
/nonY8zanR/0ahfQ7T7D3S+OtczJJcfxyNCEc3Gryr45XmfhahDO4xrgmao6N9oGLgZHmcs9Z+w1
1rGCo/IQ6donwupqGbJP+AmAya9vnOX6aFItvsgkhNRfRs45rkKYoX4HfpsFuPvVuVocAqez2Lhp
H7R7lYvgEmtn+IVUBQl6a3HQ3pl2Z+wqcI8hMmvOZZfgKp0vyQN2F5ey2zC78J+03VtbKwmZrkb5
iHanLbuTwQ34HnU5ol3pdMdOWdMBiiJnC6CthmsYcXnyFGRdobrAXY2Yar443VQbGZneRozotqQ5
WfgWB/tQ1WN9+ZudRyCSyflvnTDkDDAc6vWcYKLnDx2OOD2MX6arzR99TrS7L0Fdzp1IXoFJjm9l
m/ZMHkCLEiPzp2Q/uLq0VtA6qv2AfnE9tPG4dv3cfm5wPl6ytJ0W0Gz4dwepv6pa5RiLGmMCXuUe
l/ZklcdEYMP8mxjbIazTiNuazvW1NKAveXUxXHpGwEjWi3QjzSSNAEkaxffQK8CisTNu2XSGz2Uf
m0fQRuG6angDBt38XXfkx1iPoigxWOYopsJG+1g6VHp2TADgnZeNhK7WxuJd2ha5OqnschPAybug
SsB2UU7DWQe2PI2JmzzmsRU9ul3e/3LsdHzqKbwK3tx8RWN8XfclxQbBEeEP/gC5MZyeEijygIfZ
K1ntqtovqAP5DuO1JiKziSl+dsp4GaDhPtXMkVejVasn1eZQTRjsGvumG+tHcHcdaqqs2HccGi5A
IcYbDmla9tCD/eNvbZHmYWOpmBV+3y5tbfhgEbNkMxuEWmiBji+cqA/LgFQBN1gQA5ALZpR2nqPt
D/aR4ybWLXEj3MMTIPFBXmVtdo/jEE5bhkXzwO4FsNbf2iZyvcjOot0Y2t01CWL7yXAnJGN2mPz6
HSb6fxBHu1TfxWNbf3+3p5/V/w+BM5dU1P85cHb6H/81xp/lXyJqt//jj7CZ4bl/VyTUb3EuYcPi
vWXK/kibGZbl/R1HMq1S2lseyXGKB/+Im9ni7xBWlPTULQLGqI2M2j/iZpbzd0mpG/Q5B+cAWZT6
v4qb3eLb/8ybkegmFGy7JoVmKhBUeG4R0D/lzWqeXnGBS/BU0rRch4PDqp8CWd6N7UPaYNWoFeg5
Zzw5Kp7++Mb9X98Db878qA2N5TD32yk9J7yAPiOusaVw/Y6OuW1SRQj1hlx89jI4wXOYlesUv4hP
ZzkWJ2mp6NgKSOxDXrePniyGa04DdKwUKYKsh6F7+9OCqq53eCL65dyl5yxtnO8kG/c9Ltt3FTcH
t8D6oCI2uJKI9bZTt0q/PyNZ6E3QomNcLOPbD6Nu/O8So79z/X/5BPnCUYJWUHHAav1buZ3FPQ2H
turvYjeeuxUn8/pSGDW64Gj0oMTDqNSkJRbDzSYI8ze/Bmk6n/M89lB7JR2L2zhKD64bSpTAXwxR
PqIbzTGYRH71YS0fUD1s6ZpadxWU+Bu0QXOOww9jpytB2ycFpLleHdPYzOiKa/vV1DGEKzUvyJZn
b0Z8+d33AykS7/Xs1Wvm1tU6kbm1Fa30FioV1n0Psm6XtRL4RBRpBoQcLdPPwt3TtLtOSONuzuPp
OkX2eCU5VqwYGM9rYQzLZCpv5/5pCg9xGrckqxh32VVxsvn/1/HgH0NYoCfDGRGAgr15+P29uLKH
h4IHVg54otWueGkzEk5ChP7nELKJYu8NBwJf4c1/dQgMMv9VlsgLS2JgqAYgkGYqN2E/H6mtEqu4
fTN01r62E+oAaNAXba+aLVu9ioQ+mNmuiqf3Pgz3iX42gsr7drxuCU+f5huN00UnBuvXnDVX0nLt
z6zFMqf7yXrp45vc0R2H1Z8eE/+b+KX8t1uPqhFtBlMqk5L2v104JEmZPQ0Af+yZ3s6yziGodtqO
HvtbSbudEfi0XQImDi7h8TcgloPbhgweBpHbeJ/pf98/WXZoXftEbH//yPEtvXKSflzBQ6N1aPae
+5z14gdtxoR3OmvFxR81tt+mlH6t48T9Zk9ZLqj2iKd2vphxz6JtqOxn2637vR341rLHQ/icaK/f
D1pay6GlGEd2PYoPFiFMCgTgH46xrD4hplmKhBK/RX5zbrsOYYjfMjnMcdadpV7+84f4LxXCW+uV
rYIkTche9dYdvlUL/vT8sqcq43Kt8qNn8nTIW7U2R87l2lyAR51huTmJfshkeyD4256xMz/xfpze
vRAlW9bhr6tdK1nWyTjfo9/g0CAjV4kRslxYnNnf+0WW3SkPQ9isOdDomDPltj6L+HZ+mxbXf37D
he1xylOpNSLS/GqlKyQAxvmPx45qnpHABXsfws+KHXO7/d0CiVRGtS0HOCk1RCD6Ms//+eP5F9aS
NH1fSslgmK20Sz75X7vsKYZB9F6y+sfDyQpc+VBYVFY1cIvTnJnVSUQkH9vSue3tWQZuUWrPmyFW
5kNnoLKKYyu/hTVYjN5+Tn2MTdw+tBmP+GQuLqYOuYAFnNjaqu8lzVz+6TZPMoolP/0+zffiBrFM
ZaSWDl2IVVGwW4bjJ59qx3zDP0tQggt8HTmGfx2cpRer+p44WH1fF/ENMTjzmxXe5C+gADEoyD/n
OeWFY7Grtlk/lqJ0GJ1jrzdvXtpegzccx7neCzYKK1uF1WuXZBJFQyxwO7kgcm0TWdq86Aj1fxgO
B6vECtjMK2eXmmF/ygzq5Kj0vn9Ddf3bY/j390qv/2ZzP+1LdMD/+ev0u/j8p5cIhTouY48Xu29Z
NEZ8FhB/voxZtVqOMQrrGFi1hl86/XCGNv+lVEJZokm/koGlnufl8tFo8VpA8maL5PjVhq8+zUm2
TUuWd+xZifi8trVBfWwpetlfBvxejxS8rVXbQNGQTnn5w5am2+iYK6NAtOM8Sssu99LFqGQHPzTj
gQWcn+mMWXU8RCHnb5W1ox4SnF1rmC+/v4m8MrnzTWunesVPpZ27+28+k782mG+3tmdJ6Xk3LB8Q
Du/263+6tUmLBiPIu+EYZ19FZ8cnNzR7LG/OzCCGKUBNbmcz3KwOAzuJNaObejM40mAPAAmIh6v9
jEblNaqb/MoDalr4WVedshv7GrVAmhRfre9RDWoy4NEgV25Q9b48eeRc9rNwZ0BjnCX7vWwOVpnr
KxE6IF5u6n5O/g8V6uyDzQn53oYcORs+5ucmY/yMme/SLsrpI0dRRRImfydij525BtGF5Mq/Nwx0
9Jxfjh8in59tQ/03Lxbn1hH4y8VEhYBLyGUGKF1BJeFfPri5NNwimdqj5ZTZZQwE74pmzAoOsVvr
Y8oIUhGhNuhJjdFjzYB0yZuRSrGN/oqEUbBUThluoX2jm1PO6+CnxeoWEDlzcoC+RQ3+M4lKb+Ex
YV3+7vGw0Ct3jk5v6Y60Qodoz0+5nsjXGGl4R+IBilgnk002mphrOJAmAtBicYdIFIx1cvdbHNZT
3IPv3z+7E9vPEFwp1YcpXHXCDT7+87Ul/lrL+v3akA5aDJvFL2Opf30u5oVT9E0x6KPrsUWtWm94
8JR7V5aJ8SqGDFEG9YWVGJjpc8xBNqHkzZvOXfAZH2zHTL9qQr9kOcwYf0dU8RoMx03lZs+uaIhJ
2Mx0aictDxOLtZnSIkdv//lf8Ju2+KcvMn97+sDcGw7dfvfWWPrrF1kW/gQZoR6ZdbZyxenReJ+K
BISZbqJ3oCYn3pfOL5ZTK7MTzafriXHhy7B6ksSvsC/qfgVtrl3lfcEPGW8/9TXPGCXz5pOc6Kob
dbYCaVCdXCIcbHk7caozk3mWMaNKG9rmZ4P/EjW8Th4ap5JH0clhaZP8oBBAS7ssscbJ30cwxZVs
TUJYIGzmq/T6grxobC70DYeTMJM4/vOHRjvZx7EN5j9+VaoG/OnsURrleOhW7Oeli1G9uPYc2/ta
/E/CzmO5dS1Lol+ECHgzJeFoRXkzQeg6eI8D9/W9wFf9XlcNqie8Eq9EijDH7J25stv99+Oq/bsX
kZUEeytmShC0jDvbNuvfj2sbxSZdXpX0GASL4SzN/aO2aAn4J7xdIzkrPaONq6ymsTcMaQIToDVu
EvfdwUb/uRuGznrr8rTbizobXqQqAhsoGYQFTn1JyysLSUXXfqlIIbKiXb6BIrPoLRP5oyI+cTNA
DEFl0OFTIm7QLtM/kCsuPu9UHuamLh8VB8ujap2VDZJalcx223fUzFjv2KBJ//vhuIOn/s9lpmz0
Wbr4IPzusGf9PyyAkqkXGtK19mhKCtx95mRk52RpkRz31CTTrreXRNnEGTDw7Am9ltXVVyRWf1RL
sXeTTPhDkc5ko2EgeyoqwdayB5M0SnvLtpt36CkmUlHClEeR/MwWmgI7FOKvyF+r/+eO+Q9kB2cW
AKnFlhkbJishQCT/fmbhUXOWtKpBBDUpdLW/J1lbP+eqe9B6DAdU2YggTmfphKIam24LLziPqYGR
+FmJ/WqrzcFknMNKYV3MJTIsV1TsIP77AVdooW2T/f895pv1S1Eg/25uNIQG/wEk6NNmjmoJnZkR
0RpGZZkZzutEi7uD3ExBNxkuon6204bsWqK8LMVFTIcgodvpeXEdVfOYLPOxVVIfBDjtv+aSWXFI
R5zgh+G50xqiv5mA1BO/eh5U5ZrMgmJ2RKtRfKEsen2Ax/ad6y3OdaghKgauyb6UCkPxcFY7Gvvt
zvycGuHVuXktVNrELVGplf0x6AprNFwYZRzgPQ6SaKcO0blqlYvSPhDHtuuwfuZoUxtLAqJVe4Cp
j4n1quXlfkHvtirjC5IFrvySg82tsTSoTDKyds3V7TTroRjpSWmal3exO+W/newzsz/L5VWjlh7t
hAY//mDgy549aH/zM/XG7Cca+pJsk5JMePp77UNxq/mwyApT+aUz/kw2Qmg2QEkUxExPSf/YSQ+z
/iYRMg2f1PkhS89Rhw3KJhyP8LzS7ZOQ9QcwbewBdHSRBFtGYNNhi+ZxZ8WOr9mDS9ZEvYTZzMlK
2KzOqj+v0vvY5geZLF5kWodG5x36U6JOYbnKj6bcUgkvPKPWnoDvvIy0WJSlxJWAUlffbPUkmwlv
yug2M1cSUpUFstU/YpM4qiuUIlDedWq9wAzYjWu0W5ucHfO0K/reb8ZTn5C1aH3FknRL1Mq3yo8m
0i6FskKzEo9xqbsoyr3eYhMkCvtZJj1tnEPMLCHK3r0h03UFonAVqeanJHwiVGJVSH8EWVHd7OdD
oeMqUr6YF3c4A3eSeptXB6RguWviW98RE4IFxOl3gx7vrIQXS6ePeCtGrg9ookNdROfkFsXxW7xq
55gwoB3d+T+FoILkmD9Qgx1iW99JMamaNqVUbxbkyOk1hAWC4014VQ7mrWXhcolP0Vsfv0MPwbRy
nPVXoyGWDnG3r77q8V7Tv0uJ9gzJddLySyw1V4eFAKDe5RlyzRRLi/IhcJys4nnU2r1TUMOVPNr/
OKyG7jOfmbQQanz15m0cXkbNtd+muMDDxV6OsOfER9I1DBRYvMQ5Sk63H5KrSqxG+0o2jKtFpTs5
QwDTrC10nALQNX2RHukR7Ar2R9Gn+VnjStFuhfLJfAGNqv6inNvXwdTjNGt3hYJro+9YcGHGgb26
/S1RObiDhXuQ1p6GIh+FjJsmK+1BhxdHpGEQjyY3uGZAEQ09+SNq0Exvch5dLdK+7N8oywMU6SFk
GD9DWnDfw2GzyXCXxFoa5oNx5F8+Itq0Cqs+/H0OA4DFoCKNk1ohdEZ+KvWgdexlSQfgLg6ssvbU
xwKsT8HACnSSZ7x5GYYfyoDZI9oYOOpjAAJnn5mVN/fj3my3MCBxkArZo6PjSjGRRx2wdkLoFuXC
/vzQZ83VrpSbGZlIygRCjfHcD7iVYtnXB53U7hp+gR5sxZCpZO4mkGO7tWOJPFKkV2ZV7NbpjIxF
KPRhWs/OD9B7y+Sxg9TQgHI71knYasEqgrU9ZH3AkqeLz9hR4+Socles58T5mlAHFsubmv9MFeVI
ZAsd6cZzkiIwAOxBqNxqoxey4t0kart9R01gKUeLECBlPc2QtkI+11tp2UjQlSj6rIwySJUaCgOs
jYuOdJsgBIneman4DDPFZGieCjiRfov5WKay2Kk5Ts0yzgMHyZyPtC2zIyTSBesVMIz6AdGdcI21
+5HXS3FLFQg7iFsPLRb1c5Yg0WhGPToojgRI1S6PtCR1/D8YtPpIPszpah2kyq4hvyYyssKE2rCT
vhaWLh5ayzmA8A/QzbYfpd3Ofo/7MehqJz80XW/DFxw/KfERa4ECkbBQX1969Gc2hKbWCFRadR8D
i2x0SCm5h3SRP2RzNAiltDBylJX6VqD1v/8YYAPruEig2O/fxnPJYjDtEYIOxMqP1swEs9CPSob3
qerUc1lTnbGy6U2bzfKxnlnpsnhzDohbxg+d5fjUT+brbON2q2k+Q5qTpw9MlfbWEKtpiFnXWVbm
Jwj1EJkRGK9inFFgcFX0Y/yvBw3vjj+X2eX+fL0CjwcNQtgV9VIwPfZisB7q50BemoM+6tiJYrRx
qbSZTP5+pc5A5KKqHLE+/4pQ1dLSjghEsimudSKTPTPOv2sMQ3+98f0X7w/35/759v5n/fPcYtpB
GXODE6RV46NLZar0pUmbVIqk1SOKsTrGxrY7KUs2KlOdgwOxOsxJJTlfJNDwX+nfDwkMC1A22/fV
sG1s6t6c9rMQ2T6ztYrKLAJyNdWuplQFrZD9gi58jUe61rVDhjOJFy+T6TiaEmVUc6fQ1x5Q/bLG
pl4Xe2s0uCi8vbGBDwtwuI5x+6JT6c3eJTVnL9QFwZ/mwzg/yJV6kNRPOrNuplwmywJJqVxRimCt
Q0siArGoQZR8ZSoVjEH3R2IPVbyASHZ9PVle6lY7TGgs8bzs1q5h4HSIR1jBUyRBWyWBNjJgEDpL
hAv5dGAr9K323QUczLBvWQv05MCMQU1OciurbqmMO7MhvT7NLwQve71+It/svKgpqSaZR+Yfg2Dv
SwN2JwlE/1i4MX2NKlsvMtV2mkculSuPhNpA5/4t8Kd3+KqAfKEpzAPgSlgN9KABArCges8PcWN+
NcZwKqfUdwSplPQPlQy37yqBFJGYVyU3Sc1bo2fAtvWHxUSO6yAUlpeHxRHHcWjho1cXXdaex7X7
bilUdt17IZinovUtttYfRvEqLCDYtn3GQxeMNn+HqjwkqGnqtLmlJsFU9ZXNYTBgSdtOnoBbIjHw
jSXuj0w6Tz2zRs90A0t5sSxfXV7GufBLHDr0YDyjnHz8od4y0q2NNyu9gVhI2oNoDOHOH7n3H2Bh
ACXNP5wMWRMWYKXqA+KgkpgsdkwTiAeTqfSL37kMCpp7Np/1ICGiOo1Q+wjtbHWqT0p9gEY6sYGK
ABxDdXe0GNAMuJJkCbCYtH0JDfK2G65ZVxgO0Xsk6UmyB5F4Ry7vKrMc0lpPVT/Z4+4yY/UpCLhk
8Lm1rexkTfZAhQailnDLH6VKcw0VTTXcE1s+OFhh1TgJzGgMrFL2nUE7GjVj88ekEAFmAnTjDJO9
GEjcC4VGosqUPcOEJr+YW2jo/Qy90iwCdU4xweYna7HPilSgVqQF1DA0KNCuVRM7FH/CjHPJfpNZ
YSg1ki9ReRbp6nKn0OpJXXOQsEKyWiWQBhMGKeDzqSZ9uSKju7TmsBO3lWBgkm7dwWF8YP1t9MJV
i5zocLjMq+437PkmIPoK21knlvxo5LLO0MF0QYfuFoEzRy8/mLnLKQ1k1i9kxwSSupyduWWtKT+1
anrq2hpTGSSZiqGdTLCaxT0r1IP+lZNvb67NZY2XXctAaRnKKzsjjN3DCf+8L9C8M0576yQf13n2
TRXcDwLUZiZDHhOV+NqigNggwztNfCeyroucPLOj+JDr4YGG/ytCGeq2D2ZUkfTdcbfXr3XSuVSp
QlmvLzAQjhg3Amt6hucSCo00gaIEMyDh/pG9OF1CVa9Zwiv+MtAjGTbbBCDCaJ8RVTcSKzHGj5LM
MNUbMLqZYxM5QFpzNDp8lYLQpiUnmiN+qofmbAzv0qpDhiUMrfS3Ptqm/ShjrjUNhUthHxWBxWFc
WPSYe0fWQyb7YMmWMzWrF8wFQQWPbqzfzLk6jNn6FK/zT4SUB0ekp9Jpb5yh0Sp9ERkuJvxDY0QH
jdYcZ/OUdNYjqWlRMOXKLcnjQM1nTmsXIJC4pKrplmvsjVgCZYfKRfVjW+erakOSTuXi1AuiXMJC
tVfk1EcsHsSO5IMo2rNd9ci080iaRQIVGkQEjU3ldXYPZImL2Xqkh+AprfTdOlHorCQFSNFB1Xvf
LLj/a84jY/NCQp/sD4L0GvhGaqEfZwQQ7TftqM+204+1WC4Ckx84DeaSY2FCyK5Xby73WAFJZJkY
EfvA6uTdOkc7qfjQuEDKCsASkrkp8ztrOdaT9oBnPFmN39P0rFeAmXFH4ZV8WhLjkNqH2dQC6lSt
np9BSh06ffLX1HAt+YfcmSHB4FgOahe9uUcBAb2IEbSgCmS7dyUQTE7/ZFrxQ16JY9nAk4S+jKPi
CVgYoWbnTGdTQBWLloVOy8GP6LVEUFU03e/0MYR+GcQlFzCdFVtvvjo05Knqcdb3hdmw3Vb8eapd
nO87EK97Uy6DqrI8rTYgdg6X1tnobA1b1bZAc52cB1lGS60BbEr2Ol0T6ubv45i85rP2nOgsViKt
CfWJVs6VxFhXp95gZnj+yuyF9eCj3upPuU51H8547TyhJXgwZJSZ8zUmBHJiPvTV4UuOIQE0Z2IS
HIzQkT/nD3b36vyIpseMbaiyRUK+ROqpxkAm9xcZx29upmfi118lq3zqlWa/CV1ksh0YkA/AL476
UJKeYf0arfhTn5lY5eyYdIlfFEQAMP/NrThutYYCXW7jgMc3+WMS/ULSz1MlptPcPzeMHBLptuRI
10jTsKiMI2FOhRFisJH6Qw3geZWWQF+HgzEVT1aHQb2dDiKxPMlOXsz+U8kAK4zLQR3qgywvVEAG
P8WcsFqDFxnj0WjA8ZeeHLG3TPr9EqUPQ1K9Lep4pSjvSyONCtUOumg9zoQF9mNYzp+15pyVtQ4l
LAeGGoeKXBCLZ3qYA8KWxaalvRUv3crcjj/ZVk9VsS1dsnKHyhvHv/kwT9mpMdLL7OBxs40ACXs4
RiRaK1i3eOtuna/o0fZpmXqjEbKYdMeE6bOgQlKpIWWaKyluT7S2N2byUyPNt2ZIjrachNbTiquy
yi8SBrRdq8EHbiKPVumxIv5KX1KuPCdoYEabeAOmXHqRkNMmEkBRkk/tuAoNuyKNIHqRFJs4Xe1G
c+hpmE20dTgVtIyWq7kb08rLpOGxLB38tBg0tOFIrrorKRA/sy1QQ7k12365k/3IWIm4HvClLFdi
7F6XaH3Ms/WsoXaVhpuV6S9oK86FwRquIGkIOT/R7piTBuAbvsAtPlnxk5iWS2rXW474gXRWezSP
M6EISq2EctS+OuXwZkc/C5i4cU81ICbbxXTHeQpKeT4VVRz21nxC8XmYZnmvYwfBEcy8v7xraxTm
wG0iMH9NZrxTQX8s5eiV5JCn3mbttY2UqXwp2TMutfy5wdwcVnVGG7klcVMmHQjCuD4Jsr7FGMGV
oQ7Z6qt1fyRa/VEelJOd/Cmq6Rvyy3VtxK2v6iAdWVckzQW9pde0oTxV7hiLMHaSZ0HftK1BjWyk
wkY/Kq31hP6IV+neIPxcVTJo0TgQDnYYdPLUWtkXWfxolzYUx+LakR/Vp8pjl/XEMUBIqJczfb5d
IVdPcZV8VYl1NFnqb5e4nMVfBbjHHIkwaZdPotVPs3aQRnrt63wynelU4Ia2LfMEfPYwz68yU6Oo
Wr/iFagS/iTx6Ni01CLUCLXf3oDVo3B7OS2Z2Fbkp2p3FmTV0ygrxFujWhBDYiSRfSgiePASlfj0
zBTAKr1FOWqohK0Qi+VYn52t+cPSnGl+ExShnvBaUJ0f6t2SwdFN3sc+/QAQ9GzFViCBGaDN9NBY
L4VNNIxIL7WtHnqtONMbuoyGdZaBVUSORBYJAPB+b83SXpDiQ47yqJlepZgedtbA+jnT8VgmzRss
ExdF5nVw80Us3zJuY2xaXOjoTrQLqj2qlBUyxCYozP5Ao2sjEZ/iitBxO7ogUfTSisxa8x2057FJ
5sDBF+K8K/p6iuY2kFnBq3ZxLDBjSGpz7Zz5UbCRZY+3zzLqdUiokf1fNbhRThakMovWlepHup5o
471J3G+TmFypjbmvWAJKKuuc4WAOBV0FvFvnalp8YGIhNZyqAJfukaTlK1PkLUPLXZMc2PtKlnKz
CGtrEd63trgo8EnQnx+gHJwWRDa1pv0aq+GE2OEpp0zR5yT2oHqvU/nWO/KDpYGzKRTG6en3OFsM
sA76JuKCc8+Y3wpZPxTl+kCr7SLSkTocOBbsUKFTon0tMais9qtlWU/0Em/KJPmLkj8VyAJGLSyL
6zyD+kQwLWUTG3eqzaUSAozeKplnvZq8vNGJW2St3etHPFCnsVyfFCd7YC9+LeLkrIv5IHffc5qc
yVj/XMrlxRDqT2tQQ1NfwmmMznmlh9oojjVl2TEVJ1zvIEPeJTHubWBE2wdoNPoeAmFc1jNSDacD
KaMnSy9PltrQ77Bdixh0HXxUUVTnrGBOICcDua7hGI+zXX2uOGdTEd+kKPaorS4BogSPctc8b9ZP
r/kjjNltlgf8k54mG17LYqJl2EsX1kB6Fgyqyd5NXAnecdH/uVErhf1IsJb2Wyr/9FtYroyyn5Vb
z6UH38JHmo6Zn5Z0MBNFPke9r6gCl2dEghUMaRbBuMZO+WOr1980//B31FyFDpovHPzpG/fgiQHq
phImgPv7KZ3Y/OQ2UVcVm0cMOmALcslXcMVblRLG8RyqMzWkiqkItk+9jufMUUJD+Z7biGz28hIN
/TmfWKwsK3syNvUdBZRKg0kugZaEMcFfBspXoP4dNaqif5dW7tUQxxDUK+5P3r+/10nu394f7qWb
f74VAOlcBUIoyZgIz/6t3NP+Xfi5vwai6KiJxpCUNZSLakIpoE+oQlhLifdp89rUfVpRVuChiep+
J1Xl6GYSuLb7c/evUN87+V8/SGA5dcgUM0ajjKhe8mXFHRtLhJUJkpDYhc9HFuHtcUiTFtss9SS5
JwAsViwuVFQ8R2Xu/vXQZFaBjun+PTWDbWH1v/8f0dtH7DmH96d0J22Owmr46X9+5P7k/Zf/9Tr/
vMTak9sDfqF378fgXvy5HybczMjQq4wReTtMtTW8a5WT+rKkKcf7Q1Zr0U5nhtxbSknxCfMM/VUY
gvevCpSTHLql3VzI72I7aMN2qO5f4UCujtIYN4ciYqm5Vdjup+z+Vks1th6duV+FHmW03IuZCsqo
bk6B7djeX6BStyP612ttL20b2c/Ioj6fxC2nrG32CA+hhWzvuBpG+dfb3r+6P9cSSUh9CTj+ISvY
SfAS9xf752fvz2WoLpa/3ub+P1i5LLZu+XOfc/iHidMT6duxHrqm86UFGeQoObs1W65j0wfN0vpi
aXx4DV4EcmLCyZQhxpz+DOyTSqjEzjjuJWGwP1ACvW+90ii9TJkDMZGaNMz7fF5e2sX5ITUXcGF4
V3bxAyRpH4AiTf4/SMRuUHbZlYGgpSYub3WFfLkuf6BMEQayHmTRn0pYdNiPUNVTAcqPSly41ph5
C+19WmCHtbQela5+oDsbaAfw1iRyKpyY6lav6gkL9cmowQt2spcMVSBpcAv2I4YxsZj4rRy/Aqwe
i/gY95GXbVNQnl/r09TEIf50nGnbpCi7wlJPhLxfCRF/oZzyx5D8KapPI6y7nSB9BhHAUTScN9H4
qWaEXVCQ4DGQi5mn+I9HMno4HuCXAxrxp65bzzWLByL4QrV3jrr0GY3mo5awgh1/bYdhjaDvlLnL
FYn+jxrd2nrRAHMPLwaix2CyBQvj373c4e08UV8LM4y2WovXSZyNkVWjnLqFRHiCUbgalCNyxfZL
X7LtisPGkPYNS48ccWvT5u6wkmncer+A0Pn5yh6gXs9Cw+9OWtUUs5Jb7KBV4PuR6akPIPBYMaMF
ARMILoJS5mAtQTwlrt29ROyucvAUNUsY/GFsCY3DYpsPmUZvvnnSrPmFMOtQz9OXQR8p1YO3X9nb
Jspj1qbnbec4FBoHiUM+6ntge+lOlYenGH+9UkeeBbNOaWmdrLS09ME1xynUSdwanIIZAzYXpbQG
dkCCACVjBZTTaJVbCYRXBT5CJ2WidYlq9xM+3lgD2UaQSssmNKX3XsZHB6eLARpw24tiPynsUcbK
cSfN8QhRcstLdqCKTBa7ClwDWy5EOKkKU+lJn3SYfYOblr9S48Ms/miDtldtFu5zB8MfW3DlmwNB
LjL0T1wXUiHcFIFc1FJ8buBRlq0nk5OZavWpNScX8ZFrtY+1KNCMT7utfQpDn31ztp/rFlwUQuCF
fBQ+mSxyt46bk6pqB2s2vbZkh5gLtzJMb4qudAkTi0pmPtyqqP1MKyfoebMsGr3UsTw8Jt9rTfNj
U9oTZ5pFRCZG8I3X3E2ZUmJKemL9bik3WfS+TEQICgzuwUal3Phx9kINQUpSN3foXJo0oGNnJ006
RYSCOnPnxs4WqUBfXDIQ8JZUGNedIgYABMDFxuVoQWRi84aGTQrauHmzUssTdnw0RroEjYowtNg7
INokBmsFAaGE0wQJMtXjYd8Sy5rhccuD7NeSJbQLLmRVE2W3ek0iaFJe7CT3MpmTZXTU5NDLGsgA
6nMaw5mELC7w5VaL469mdKMf52kE4fHm3jzxIeADpHJoSzGEZ+qUKDpzVMUDOyQx/iRJBg8N5n4q
oFrTHQETHpNM3ud2ubeGPnBos1hkDi+CwlW0usiM88yzstYHNxrOS7IvoWgaE1cbMol8RepMh6Kf
DH9awOksXJxlS4Xgtyx+lArpH7z1yGETxaHUj/GcusoG7zFkOFK6P8RNmGaku+SghNLh0DWsQ6Du
xdGfpdN3pSJTOYNkCgIqhfGM4GF9wJAa1vmwj/Tcs+goz0pydvLF66kV6wbLKMbjjHpRUfwRUQMX
MAntdggT9hMi6o9jz4JbO6kFAhTKmAlopqZyrrH1oYH7rPFmwasLo+jNKBsa+Jbf0NQjVycomDKM
0cTFT89T0n0bzUptVUjGJFdiqOyxNjWWunOkEVNGeYjYvGAEDNhhH+OlDuzmZznhItCcnRAEYBJN
iDhVtNjoKZyUp8GQX5LNg6XKx7a1fZ1Wqpjjo9IPrHUfosx4VCy6EW3z3IP4pCzVnybM/ItNs/hU
Ur3KVyeABuzlGIbT9K2WcWEBUWkI19gGz8jJQwU2Jp5/P25v+tztSQnek29P637ZK06xeaoICSTh
ZgRJxt9ugv7pSskzDfu0mOO+Y2epUBC0RB+UDLxFonEN2MGKjDal5TPBI17q2K2sB8E+tI3NvZZm
j6BMN/YWZQPZ3Uz/baZ5DmZ6lFJsA5qwQPnj4GK2lhoDN1p88qJKFepAoTxKgNwSoWKnjf4k/SFZ
nrVmhOlnbQ0o4ygS7c3QBq8cY6KR1yPQcPR4Pb9+Iej2oDCCSN0C5zF9nYfqpun1Bwb/L23ojplV
Harc/qA9u69LRkSZ3ce2IzbzmGqdhpsCHBkfTFevdUIvjSndHEg9RezUKLd1lg4KWdpp+awC3cjS
5Tlxxk81NX6tHbug2njtYjbiDeI8OF/nRJWfesnEv1Luce3tO3Z32mOuFFcoHSxsWDCNMzs8+JJL
FMBluMROCoXOeOii+BMz4AvCPVRS4qWvsrOALKqmwocxRWHaLy3cj4OgQBXvDcbQBQECks3n1cem
fpvm9NTWq0sByIOT72ppjr939thyuhEF85pU5ylLAjs6NzZTty65XU1xV3FOSyYft8OgLgecpEdz
4r85+ama0XZGaN492qsGCfQQC1YIcYLkoTnjgQ6bMbugtLwwHG63vV8m0BCWG3WwvUZLJZ6XUBLW
AyzNQ5zmqLOkDUR2bGuKJuaFWudrp6rnyrFOkH2O05TuyA+/Zkl06mAld/j2HREF7fo1R85xqbND
qooDdKODHDPbaYRXUg6fKHznmcNK8pxJX5Mm72Y8G8WQuGQ+u7S094Is2kr/ictqN2oAYJqfAopb
fbOUt5IVelUgUcMGjRKp+zCVF2W9legSxQ7dzbK6BQWW7BRZj/X4Z9VvbSglNyF+l+y/2GvidISv
KV60KejV0CFiKHusrDeNRHH7sLwp0Y4Js3tR0z0UNvl3uY8e6o8UV37j9milwUL90L+dd8aUcq8g
Xrs2V2PfHvQdSdbEcOuUCtyJRvuzYKgkeRc0N72PXSL2058RxA3185z5iU20mXXMd9Nwy61xpdGW
66fVtuMrQR+NuwUtvIh8ek6njq62XDHG1MMTpeL2aMwl5g1T6XeEk5h0cpDb8UakGy7IVdPFEphY
cNkobVKFQ1LA3Nq+LdJsCbuKPwrs5jkWwvrV1/Iz9ub5CsOk/dkmgpVXpBHhsMykeulKLR1n0x65
GQZvwnV9aqf4UjoT6dTULwdXlwwWqVVq+VnO0jbv8oqmhJ1Efj5CEJo3P1U101AHeHcz8Nh6Y1W0
QRbnFaOelL05q3ouZGpu05rYnj0O6c5hTHvNl2X1GKCVM5hR9poyxJVsc4Qlfz9A2SX1T2HPEi3I
202nJnxmJYoApdvl/lwOwyfEc9sFirm2ZynBuFMDaPpS8+bQr8TNFrPyUtdb1tamq1Ed5eX+VK40
7jJUgLm2RjWm43rfCRk7PLpYZkLppFK7vN4f9CQHC2AgFVLOJtiEM/7HBbZjvF5VRVmuqxVRRWn1
r/tTdIXZx8LUArehPawSBdztzNzPFvtJ9q45N3+8Ln672ZNk1qYu9ro4nAeCGbNFQZpJPy216bnc
f/P+0GTfqaJqj1Fu9DuxyI6vQE08Qwjtz/evDKk7w+m9tmauHO+vjAiFKoMiOs+Um99SJhvPYmjp
BtYEZYJpqy86OLZss0VKRj5fkhG/k8rJHcHrHXVntU4T7gVfaurssZGlaN9MtNktjQTvDOSYOzol
P93ZRQnhYgAjkqzl+p0n37q5SJ/ADFcf4okeZg0QBtQOp2IGok0awJOsddGl0zUgoeqsvZclDfIp
/Y2aZRfneQHdlK/qqbtQkTdhhY/OozwrRsj2oX9mk5UAcVvLn5MdPemkPFJHxMXc6+NR6krtnI3U
7FscNbdc486Sejo8WLP1m7MAVh9l/RZZpO7gkQZ+LoFFsACI33MxEm2ibj2109kSSfYuFV/AidRL
1WHZluPCPJTAzvcxtnUvhoF1wqqpKML8JVoDEmIGZAWTCimEXadXh1xJk8tgPhJslZ9jWbrJAzCx
vxK3rSy71tHUu3M/p94wyahn0vmGol/7owlrp9OG+TUn8IT5tNByM+moyORPuRbMadLepD80Ui6x
0Wq/6im/1DJS2E5Q1CqBkyTJxa665LKCE2pK8NMqlqUS2H7+IAGMDdIBr71htmSz9F36o2keVvZ6
NPnV3LtfJq3pO3NWPOtQ5PwcyObunsVLgSG+5EDi/PSJmn/tOQi3z8Dw9XOedLkH6enL1Dtx0KwO
LK8zTYjRKKLlNalvBAVkNOaV7GbOjGTRqL1OU7E8bx3vXitFMOvkvBJxSW2y1v8kCjTzNLa+zaEl
P3chnwzCFj3y7Z6JwyyzkVf3qvZKjRyb+RPgaI9gdfW5pk48p5Hx1mH8u8YOcUmRNRlwwVXEUyBM
9o7eKsFKgjeTdUWbW+8wxAhlfIkrsCJqTXXTSaaXgQ4Q6AryA9psHV9YYd7QGJFtvUjjCxkguARq
K94ALKNrpnN0ip9yBpBk12TVxYqT6XtWVMyKpWhftYouGtkUTEAFDAdBcMveibmCezmUV5H9qrcr
shfydDN7BGZGA+oqUqsMcUEev+jw0FgQjQQxslug8p386DqmqRIUP0vD3KZ7N6UUcpXiCKQ8vVRz
S+JGL/fPa8mnUBFoDJaBl7U2eogKkXHBhYybRvQPdZwPD6KM0t1Q1OtBN6vZg82lUGsl8HPf1RZq
mc0SDN0aAQYKY6FX9E6KLR9UiW06d2BOss3McH+QY2L+enNY9ouNMEzrRmonnCciqOvneLt7Vsve
ZUth0TAsIG2TkLO32zK5YF8jNBo08WOM0iVuRAHCentnSx110Kpq/VUSAmmpE9m6Vku/YrK5HrUl
vkzTjEiXtICdRBzjtR+ScUfEjfYyGCg/Kkc+3x90WB07CVE6LHVH2UWb9XPJhuxxWtV3YBMx4bF9
T/govVBZ0LxLZwyFas+K4u6AxKCcg8dhW81o/tFOhv6uWzF0nNRSHoy4n0K78P8aAVSIB/t7dlcy
JvWJYg/aBaFfs3WdXbWjhPk/dL3HkqRME237RJhBQEAwJbUsrXqClWq01jz9WWR/9/52BmeSVkll
V5cgIzzc91775thKjWDm0JFt1WLaul26PfTK2KeZrp8d6SfH3Oq+salQbTOgpdKMjnnOOkjn5ATJ
l/MMXUf/NAEVWfvww6Bipn3rORAH10xYqErEmCBmjapjSADwqQYZt+GWat/SKECllMU/cWd99J39
+c+/nQktWNWWHT4pzR4vppT3ttmBoFgeWMiDFe5Ibd8iN9yHtp2vpjS513ULzWmsGAjYsnmkWbXL
CHq4Qm5ASRgb8bYQU1F6BdIOqsDZ2oAM45jjT7a7d634DFyABQ4AKUOzm4fTmPhdVSqfyJHiwRhM
2kASw1o5/XdpJBVsUw3U4VR8Gyed6j/SKud139jZJUUCeub/tdd4ZFyGsL6xR0cKi/+PUZfdjjlO
BUivmP6gEqoQj3aWrm24xUR+lP6EA7ZudzGKGlmP6UVnun8Jhjy93J7ePmJ6oqG0FPv/Xeqwmqyx
xZKRjOf0PMLVOXet9d+DZhaFN4ZODqXDmTrPaRb962hU07FJ4nXtqPxcLg+G1qid1NTD7ZKNM+Lf
9dtH/10TO+US6kaSNPtknsKb5zSRmbK6oFBqEL7LvmI0zXNyRXG3pD7CsBq+WVWDrZuZD98ewG2F
HBaIL/j/L91e4SzXC15/u27WeXMYCuIkej/vn8hN8JJIDg+3Z8Kk30G8OVC6Lo0elf2VZaK6U5wg
gfahYFoe2P3I6K4149+1ZHmFzyt67PqkC7jFPiWy6lSKjPpuSJ2PSNDQQb2Q39t9bt9VLuGB0fKJ
ALb3Chrwr12Diu1CvTr3U40mD+DyXeDUZ4Q5zr4WtLsMSsnHJjH0x2EpqFXZ9sd5uUbscb4QBIKE
0WRA+wxhHMckwFqeLav0bCbDJSTR7d5qDHVALgmKoUdmHoxig//Lf2hNasdOxf3BCZlm3a6FKi3P
pTtdbhVsYlTGOalN3sT69IOFHQbuagyEts3tcrzEIn7FSWBtK8vfUN/TE0H2vh5GSzUry3rtx7F5
HuY2YC7VQqVSSbJx6Y2cnAiwpdT70TN8q/uK4vmhDvT2xZ2tbG99Q8Gs93afirt6cnIa37X1psfq
ncTX+agaoDxWW+bbqeMsiiLJfHF9SEr/PY3WVjFmVyczvTYr+uvNqeYa7kYagfnPaatH+W9s0M2e
Zx8rVZg9i5RZHQzmSWO5ER2U444lnoM0amqVIIcXwuM4TeuEYucV3hHnJV2Eux4dHhVs5kM5rG96
nebiEM63pWXW0MmkYEhJ0XnJek/ge/cG7ILfrQu2md7a30iad4k1jB/op+eVW8wUqUPHlLmL+2Na
dvnFt1z+S8BlSWYXb4VJG5LUSv8ULU8TgrBzYruOiDFqwMateBHzfV4O8/PN682T0BKvppP6D2nm
o3DMs2Jfod95jab4ki6dIOyEzjGK9PgR6WPjjSYnckbXaB/UEyNoJ4faevtirn8/lYbacbKrtuGI
V1HkeXnVqjrdDxFE69HKGDjrerKHQVBeQTKi2nTd6HHOaZyG3Ux/unC1iyrLJ61X4t6EbPZSAla8
/WxJoS4EmotD11HP1mNevrUQi3fzkFQbzW74cZM/SG3FNplouzq6TuFu54m4M+YLGqxoVbnMcxwi
pIjjhRB++ygIZkY4LhLHuO31L1N0qD9FTSYO+93eJer6hJ5OoBnsqlNV5mJdBUiSdTeBvLFcq92y
LL24x3BUx0+QfqrT/x4UloJ/T42qw2mTZUhYl5eUMHnhEJF2PWSQB3dlTOiHnuGRyQcf/EMRiS15
j8PptisEEOeOVVOfi2WP0Ku2FJ42GXfDGGR76UtJtMXA3Keg8wnlDE7Ics0gXx49iJU8O/7TzY/f
5rUBrs4Yrn42Ev+kHScqsb2Qdr7rZKLeOmdm5tyEX8paAv38NT3ZYgfM1HwpRZ9tioFX3v7aKWPg
VQgWdm3rtC1ni9ZJQXLS7cFWqX+SdbaxmBpoLfnaaPyaMphQNQRLtFjd0a6XrZvTl6ex9uoWrRY/
l0LPDnK2ctxPUXyFq7bNcc88zEbcPFS6FV3b/+vS7NYHp+SO6O3ias0AqGMNxK7pzMHeGoN0dbt2
e+AX/yxmai8tt9JNtByekuXBCav+QCJPzCcm8176s36qXP0C53m4EKQizrW6DgxiL9PycLs8JWjG
uw6tYUx/Z7ILwnMCvSQGwLTY64sZVEQXSTyVQz7sZ73tNxhKqicmd49KMVgyFK2dYlkfa5cO9lBa
4WVsnN80rNI3plAZGVJRdq+Zi/3C8SOag9HvjE5lbzkieoA5gqvKiIrP0n3WEwxIo5vcNQPMQl8D
uo5FIUagZuYPYlE6GgOJYmW+/4d9KJ0GybdmArDJoPsh3SuYdCVm6Y2SQVC4aGX1xbDK4bA+EWDC
bJZaxmlISG+YVIIQyL/m1j0ZmEjpZs/VkelN9O6QD6Dyan5mPQaqWOl/mzyJ3/l3wDi0QC7oxDBe
j6H5yFew97qdSXYkG6mh3+S/IXrByhtYX082Cad9izDi9oziJ9vNKUTthe5Aeg9tVlw1u6ghhi5c
6Du3a5WDby6vo0cj+NDrIHsMw65/ikFkrvUlVu72dHZzhUwofOA0QJKzeCurYNoxwO4R9JvBB8nS
D1brdI92qKq7WALbTR3VnvBbAGmu4BNZMW382y/y9jBNfb52LTV5SUMD+nYE9OGsYELTFFOQNg3o
zi6HZReosyfG0XmTQD7J/ir30+0TdJCg7oQF3oLEn+HN8RFhLvo9hFuuVcF7aBf23uF0dSwq7EVF
mFoXVUe/yMmfm7SHdZ7YBNi1Bm85P+OYAlhhrYq8vxIX6sKVBqLCJhAxP680UtDKR7s19PuG5K2X
QW/Ot2ejNNC6dYFDKPRgkF8DdKUy+/xegFnBPQMxpZq7eq+mvl6hpWIjl35wFklbn6UCzjoI515a
obofa2dnTWVzuV26PQAwQSteQifyCRY919X8QncZC1I4JedwLsJj0A9qP8bVcHFUnW1DXR9okifs
1OCzX7vcXVoT/jqgpIUY3zQPVsaggPxAF0PzRCRN0ITXArjzRuqlfEhdM1g3la+9mKSheYY7iD85
raF4sp3fQfRkOcAoMqYyfJQx2vAyS/4G/aJdKYY/Qy8Ih7Hz7sVOqQz9pmdjU3LApiD2AcffY9yV
+W5se4taech3BebAfx/Ny7Vw+WwwSuvy/3xdUZBoMRvwHi3zzajnRzpu+QP0OeaJ2P1XQWJFHPDL
Gef5HK2D0pifiqz77yOYrf99dPvs/15X2A0oR4DN3u0l8/IF/n009fGj1U/YAcO/jdOzeetC7zdT
TZe9hM36OJg+SwWwum2XW5/wFeXpRpJhaiDPjA+fBrJWM3rCDYFRFNowBqb9bclZUiaR+SkTRZdd
PuEJm4u6vriSFijIIvPl9tRZnrYL6ge5AyXrEsPe+/gmQk4w71rHTxTXiOQGdsz3QD7VnZKHajHq
aRQRyXrsC0LgxkDvSBGpkLfdCFe3h5Fudk1rjxhCYJxz9PfWS8QiXDlJg9aRvmRiT4sNCOwyIIHt
v5ZeKpgBmnl7qSE//QFd4yJ3jc2nbGxm6OSZedFIhYUgMzhI2VR3TaEabGQ36M9lBedPL5T/WSPN
hT38xMimeGkNfLVEA/lPtVFTdxYMSzuVyFOjF8izWBefwjEU+EDb/lVM9mt6p2WS/B1yIY4At7v1
7elQ8VP3dWsQ5ZnmT0LKC/3rcDsWUQK3O563vdFPuzKpqw9D+Bv29OllmOz8XLt05YPMLT+yOnS9
2O5mBkKuARI6xOSaSvs8OuO8nQ0giFbb2+eZZinBRzoehSXsy2zBA8nloQLERlRngkWgbBxiKLVu
26WiDLdWWjZ3QTIyFZREAnc2CxsrNXL0Ui+o+nFs/Gto1g5Re4KmstmnaDmWprTl43nJa419felY
yyngtEq22KoO02k3GEwU/uvsEY9FqcmUL5IuK+7S7iMfwN/0zYSyeiXaRqyLoa1OQGKqEz8GwZK3
D+vCWsItCVXA+S4ifAx0kDkRNWc0Oy8kpBCJvly6PfyvsyzMsNuiDw48iBhD5UVmop/iwcEO7rf6
qf8x3bg70TzqoSkvV24vuD2gLJ48MSeMCefMOpsM2BgwmpHBRtwCXyMLoPPsbLFKZ8uHLjTl8+35
EHCuyFBzz6qTe1d3ry1VP+/SIRUXVjkFxZuonSAxo8X0YUH2ceqnpHn1obCHqwA2/j3P/jWxZFjd
niVj1jzABW63QxFZRGr2NF4g3/3rxIMHyMgFU8m2WY5FXUgX/vbZ+kb4WD7776lgxuCmQb9zF8AT
fquV47TlXbZ89dulRitXVhqXd7dnN/rG8qpYjChr6xlgZxJfSZMjFzbowo/EB1LC6NXixEBQWzau
oYA192MivtJASNTBOmhmR9MZjbfJgdo3X09i0l8tOKZbRjUG76DlszS+PQdDAYbQ4RjnWvROGDxn
Mk09g0Ms7nRaOt6/6zb/CEUfjetg8++XpDVFurk9v33DajIcpP30ESoCoTdxoP1/L7w9b/RoA0JR
o3TV7fPtAUrKfx/971pthmsdVNN2RvSGrICgDM6jFI4G9qbmT9VlWyOYViPMdvoxQFeGiRZDwfxK
d0SIm5rmp5vvdIN+cg6gHScwQWzzTkVGudE6d/by+TDWlN+BFRJQMiDRaDgsG/bCA4QuRf9322jf
1JdMP1toaX59Kqx4mzUzVHDSXefauO+0DhxwjQ3KHRu1Ip7l2pXmQ1oqQpvC/Gx2gcTvWL1pJvVt
6e+XhjoSG454aJxczbxj68dxSvXOIgyE/hNrVXPWBTzYuhIvHXnC5Jx3DBELGiXId13fZ3gdPiiL
5QYgFBMqLDQ6ItzCJV8jTz5xyjwySN4Kfy4YQpa4AeOl/4HyHc3tSC5nJvBFEuf0KF2kLkEkLxJN
IX8u5jNRAW+2ifu9b9OHCenSZ+pFh/vFu009gfg9hzFdC39wSTBGHxyx1Hh15X74RX0AHPyyrCU7
3XfXWVu82SMQqD7JHyS3nzStVZZ8NXlwPwbd1/InjU2TKhIOfa2jKmICGHjvrc37ebDpZUyzc40H
De9HJ86TchmyYoBNsOy5sf8698Zzmrt3zNiwjSQjBaIdfomqf2c9I9FBGx/wRhe7zDTWHfPryhK/
Zmj/aMV7EcDlBmmOR7F6rP0Yv1VDcFb/MxTdT6Wl57LmYAnnnri4tt3yP23tgHaKlhyanjC3Pg22
CZ0nr6bU9oQU5tpkxG0hb0wWGoaGk62p7eNABtdiefaZh5P4tdOTAcFz3WwzO30kmO/Jz+0rPbN4
ZdO7qiqMX+0YPVe1eIvcMdgY1nTsHWTU7XJzO5l9L3LNq4I025qgHuOh20aDfqfiEYa8eZcWDaqq
oSJ9Pj1NuAsQ6+C1UK9M4EhC+2x697e0pESIg9Mc15fh6M4qNBmfYl7oAvNLaXghg3xbmfCsWTJs
dHiEsAi/nigC2301Fne0jD5liKoSdSXbnBF4wZj+BAJAIFjee/pjHaqbahPG/Xsp1ZtwNTpsMj0x
Sk68UMUHo2yPJEphg8lIUko4so2LHq30Xa/sCHEp6QUUJRpqVe6Cyg7WDgkV3awbp0K/q8qULKop
3bljBkdkdLG3RNkuRGjv9bJ4oN44k9hiwEdrMSskc+M1tbzgiQwYOXfIuNaUou2iXelJkqnK+9ZI
n10ZGZupgS5Bi424UEudgnmAZGTj7rQJjh4M/mq5QFdlgwuU3OsFgG57DH5LSehI2q7ZPUo6ZBkr
GzMRYGBH3ssliweHFuIUdBVV2zIpqO9d3LouIRsZpm2UMdje0xj0gRPRGU3PfGssP8sEMEGQWbYB
Ev06POJVf4hr55usxWgdze7FGPnKOS21fP5x0bChsMCRHEJDaGiobzu0wp5db8yEIyVZP18CC/No
7CeJ2WysdGNFMqxJVrdfBuaKTLo3Lax/FQPXBfMwoGfMe+JYyUn61WztPUeEUgRoouz6CIJ519XH
brRPhcwP4FLSddEGTC8zzQaUbX3IhNUwFdNXQNwixkRdengMqo0RcjR3LOIjfV3jh5vZcN1gF9G7
ovqlMTknxKXFGkIMm4Q7yEtPVdq+UTz9Yjx8dEL/h8p3pwriwRTGeGskV7Uqa3dtf+GPekza+EXD
zVX3f2lfcsbSpIHUBGNJHK7NAqmN0FAsBQHW3yRmpmwWy7ij+dPVXbIdSv4oeiW8muTVrg5nXIrJ
l5U1n5MLIQRTtew0hEpGSa6Wzr3Qp6hFLOMALHVX1D/SyaDqZ9GDb4XbltXXsVF0JqGatsKu1iS2
tWdGV5+dA/5Xhae8glE/keKy6sGPzclPULZMr+3mzUxMsn5d8xcwhCQjft+NhBT4bk3o0Gxc+mx8
CvsGIzFUmMHcu2SOe5NvmxsSnGEEgRbQnZodG+spoDxtlfpjTnJqeHITZIDwK0wb0GMuf7VxekPJ
Tr/U4BUKKh78NOXNvX+X5d1h7ihWA8bpPXoObZg3Po2nxFqnoPrVR2dCVWHYd0fJeTQdicoQYoNH
4+/Z8PmahWsAcU39lQ6aQMXixzAQZYWY3cXSLq/ikTRpVEukah3Qz+PiCFB4gvNqXWGulEmQveyX
6OXZ+Zb2iKimbl80N9youl2SodrTpLrnzl41CZPE0SxfqnwKsEbFO8Npp42tXGJxwFcr25UbjbTk
NO9XhBzvnU78qAa9rmIBwqJM2A68Jo/9+1VT5KcZ6m+Q+QTM5hlkJ2n2EFtMA5Nof9+nw9+BRrki
powjYfZOqfHK3dNthVk/TOj9jFnX8ah3v4Iu5qo0Btx2SblSeooUM0XJx7TpiKD+MkT+lcTNVVqj
NDWKo2b3kFHraY0p/FekWrMeyMzSSm0bUm+kOeYr3wQERT1wBzU+GoEUESTKoaz5YzGV95LOeAVZ
mK0K3hje2HZfejMzVPWncz3Ed0GHYdhR5AtymgXK3rmQGNFq1Vcjn/G15jT9U/vR0cLumnd+vpno
wHpg3fAiY5mFAEWcs6MQAUvQXdQ9qHWQfYAQCWAVz2l+FTZG9TgZZ9p23XOPIOKAWGuYLb4HN7+U
TYYTvKZNQOoMeJjZfeP2BE5q7oUQzqotaS3Fkf6WdFG8Ro7JGLYcODfoE/68cEZeDSaiFaGX5yr0
WscfUc436pluzXqQIrw6afUdLqjrnOypo93M1/gGvl4eGObMOwQZrUcASXOFpqSoea/6mH8PzVg/
B/IKmoocajRxbUvTIs60b0BXWVB0NN9miEIFmzkxPZxxdZdjVBvGnBySrTGXP7kbl/eiNUhoiwuk
NRAFmiJfM5CPmCHzywNNvyaB4M4Ou093tJjU1DZDyk3UDsNVVNyhRP+w4JbuCdERGAwW1SSlDlxS
1BvfvM+WeGxVEiWJ0Dsys21TynRnyzCGK4Ocv/Pbxxp1CwasItli/fW9sUi/UlZuIcEn5fawl5aj
7/R6/mrC6ldNGEAEp2KvdI2FkYT7k7wiGu9hSxhWnHI7A9VqQodgaDbnsB0+Oc5h/PYhxLWNfLFU
a29KkSKQpb8+BNozqRkp3fCKGqD7SZE4eKEOODEEuiabj7HRfmpE40Fp5itLQRRz4uiuP0Suxu49
Ks41Lf3kgcj5OFJsAK6Y1mYf3beN+ReaWur0H4m7dAWbeesmxFV1Tc0uPyBXJueVfjsLhAUJx3HF
Pudk40+ZvW0UhXqqb7MyegoqbacCSBQFETkQ0JxVpOMd7AkDP06IwVEVgS4udGtlVExBZgJ3Z+51
gHX8xCjbV24/M0Oc1TdoL7WZtbaARoeIttR9tWnG8I8WDYv6ej0CcXS0gXTbeCaqvmw2moYAgWKj
BGm5LUu+NnDsT8W/6+dRP6ZOcT+WuJbz6mEuxI9OhdbOzqcsjR/b0u9KvEhYorflSBUsJ47VNSHF
OYgz2w8QZeQErXb+kUHOPqR9sS5i0i3xVPSbLOwVySPq1RlmbUW5dm+2lKazXf6EEw1uQXCIO9Pn
CLdKdUdCnTmMZP6nzLTZG7S/U0S8rE6wJED0YjEuUJH6cbGqeqd/sbChDvH0ltM2gcAMHLmrPssw
7Nd+f7GI+tiOrWei/dgZGsJkEuMWsCBqHZ2b2xRMDgSNfs+q6NGJctpqtn9nNYTqRby1PG0ZctoF
9bwEcBcWD27Zjic9yc5GGLAFq/4NXsJ2CmyYSwlgq1qmChwCes58fB3cfFo4HzNtBAMxpG1knm3F
b6GszvASzY2V1hKIVTXinsDoa/B/Fw0VrzQP9lBCxi7ByJPvlo8NoXgcFwkJV6/RJm/pR+CMCNB5
nGTIf1l2jCQ6i9i90YG83Bv0SJ0an4dsdHcjLPY5uEZ4dO0Zj2YEvCJpcFT0B1mgUC4kiyxLJH4A
SFCtSSachk+87zmWgT1fXDzIaZ0JyEeVR+dCN+tVY/ZbQmlOGFyzY1bwE2tREx8XNWRQzPSJWK43
KnhhmgiTNsFVqopyP4bSCwOrOSFL47gnOP06Sb7Rq9jhDA0GWe+qrV9aJpgf/S6eo8vsCGefOwS4
0afb1h2GbnqZyBF7TsI9Zb+jV+VB4GfzWkmzDm3CeUCqTpf7Yg8FMvmGVSxzo/XEuvbAXo1CF/YI
EUwgYBqah8x9B69fEjsdetYHNXEnyxbtuBvCbEMZ6qzq+16HSMhpt2AuyWGPW697YMVBntIcVS0Q
3Aqqq6zdw7HQYY74fwAAjkJ+GXSIVno71vczoew724bXbxfigwMKkPwUP29R+VtUQprXdTXH/Tb/
bPR53EwJhX+X0Tk0rYNIpYsRDZZU4zKBSuPqfpTljzUAkCpdTw9H3C8Zkx0NzVdq28YGeDq3hUbX
fGzH0ms1gcMJEIO21Gf50KZrHS6joexPiwVs2wfWKRnTlSHrZKdr9pXA6epoIuQdBP8KopLNd9Sz
sAIXShx9H6Hnpc62vbhz9BW0kJ2RYRwgZ/49YJCzbjNCmxw9e4Mt/ez01lV2HIbg0NDnlTubbiMZ
u7CIUyKTk0g33tJ0welKBHhuPHJmWKoi6FWET6AlNgM6kgjjNaTobOmvzBafqkjlG/gsOAxm1MuN
ibI6+BtPzsWH6Bq2rskBxaJxRF0HebbEnGag34a0F83NRTOzv2qMMQhnFLn0HN5Rot+hyqo3lKmO
JxzWTN6RGBqSEGNSQHq2sfd1bpiit37hbhymmhFCObXMKngL9z3Mlh4mUsHbftPWpvCkHgxE8zJ0
o/G8xIECKJPpg8RN0YwSAaGjflLBRhk4d01pgXJThyJw8VqVKAxHB7vUfJdb6pGU1TNetRxyM5oj
J4QrpV5Z7S2byVTcdIwjCbjyDMu9+Egz/OTaueJNDbrNwDQ6M0I8JFOFoZHgtsgV38p3viMHimWo
nSLHggupKmT0+dXtcdfQmOHNhGAdGwd5Bla3yn3/y0GTBpAOQPVg/JbLf0fKFVGHUfqR6JAd9YYl
tGN8T+1gfCpnwovt/5VG73I/DYfY5lzat+AcOcZ/plH7NNTTrkERx1CVIp2zxs5q7NeGsMaV6ize
E+ABXRzLakmCEpZd0IPAI6icP6WTJavanQ6OM4LCz7Aku1aE8GV8z0K6TE5WMGVtAW/npbgoUlf5
7lKfMvpvoGX7yTCzx9sDYbjNLkBxuLo9bThp4dUhZGue3OpAcbnLFCihMMFUBxYk2AZZbxxnvscj
qc67KpZk1U2spJjnF87OCF8gDY9hltxVetYe2j68K8LM3UOxey4XcWmifaN156jEHkGPnImEH+/T
uZxXbTu6HALNAU2BmwGOdrYg4ua1a+pvpVNq13xiw4304KxPmPc0HWO6C/Wrn2SyaQw8WeRkbeB4
1Gd8yroHybc79NL5sMszSJp3K59JMSpJ56OrdGCS8pxG2fdIQ6pvxyeA8OUejnFNpT+E3pBHTy5d
2I0Lk2oeyh2UEvaykWKEBvNHZmVPqVmdZCPwxMPp7kKmAuTW32lOe1XD/N47amen8dVyAcDENd5J
U2EmJHp121L/sk5V71Fa3APiWlvpq4HG8TJjfTc1M/QmFJbsPC6SrPqYNsBkI2YX6QgazHEguaje
IVE6xK5AZpTdOeaqhs44q5wKu8uOyA+uSss5DOvBxuePXzWYVfx8AU3RqxMOrJz0zWaIHvsYP0Ix
3lVF8acUyadWy5OGPGrbzCP0f74TBLNBGeyYlfkQfC1zrQ8OMhGo3KbT56u2UG+VwNwoTDC/BaJQ
2Iv04rKnDKn+yRkdMBrc3nAPnOrk1HO7XX6oziF9T9Aw843sIROxz8A+/qoJ8UCkntaQSYfofcxB
3RCVh4Rf0Wzgl4PVLeIkQ+wHw53hDPT6w49bcigLkiWQ0qUNyiSZR0zAwz+BKTYsAcc4yxZQXRGu
AyJ4EYiyJglMIm3ZWlgJQ3yHOnD9nrQyULf9nx4bclI2KMcM+7Pzg08Ox09R012Sors2BGwXJiFw
aQ5iejb6NxWmfzqSEzzyxn44rQcHIYOnPmgOsTV9z0QbratBXAM2U5bSXqwIKnfIROlV8GyCh9Rz
7TmT7Cba4n4czMc4uSN5IPRqnyNy4nZnswCsHN7hYD01kdxEfs643/xCcQ/Zgt7ZpmcElxCJOxni
k7seDKjbH5sqPSB3GlfElFynaBc4XbClW16uI4Wjs2nFTxWFW9iKR8YQdEbT77ogu5WkOGMDkex3
imlI6DUngoA/dJfV0rMyu8HoZp2Qiz+5sVzjS6FnYvUPQ1V/oaE8IifVvT4v3L2g75f7zcXQcZIv
XlaFTB/FNstwNbivjAa2wdB8NyWVelRXZ+4fevLBWauZqzat8RHOfopbzvUUd2rdXQ3RH9Qc4eCL
+W3XxoBYGAOqPkTAedmZ+1Z+6eX0XqlxP5jkMLb1WzYRCduCMJ4nNNnBxWdlsUP7SUrx2uqAXLvm
NbD9z/JnmsynkTg8yqmz5YN/5D3Cu5codzxAZ4Ja7ydSD7eAf54rlUGsbrAOVNM71FUoYvg6oSjQ
0w3aB2s2zh2/rMraVL9+GDyAdrvvCtaDfDkeWgwtFFvOWLM7+RAcmICtwxKl4mKbCaT1XMiZX0Or
5o1cbpAYo+RYGe8xB+610xkPQF8cb4pqkOYV0XiG+Qpx/I/1Udf2NhpD1LGUb54o+g9ZgVRLcIQa
p5YwS8+lfbvw4jikYmfPg+45Goy3MXnrwh+oFw9SJL53H9eEXQYjNEd3fAGPfMhn+sLYiIiGxnpZ
Tpw6WQ8QwMYcCrX2VersYmE0fYVoyraS+enGmIbzPMElnSSWAPpuCAOpjmrrszRrglvITZxxp/L+
Hk9dIl9L3JEoOC+cOXuvq/OrrzV/ETVt4yn5tMV0hSD5R903obtvzfFOp+FfKY13bcDZe1Ia3JwC
3MrUffZT9EM3U8I1LH9mN+OewbeG02QfmNOfkYV2N/M7FpyJx/mHGbHDOYJGZG5W+95czt8N49sk
g7KY++k5jH4SMrPWmgbpmRxGhjkWaCKbZmZOg1fkxMpMk695pZ6B9dzSiue2aXNPpiYFaOpEG79w
+dWZQ7Gd8gE8U/VtkEeuETO8DSd3nw7zV6j1OJdktCVWDxlTToogb4dBfo+lOho5olc6A7CtQVMW
/HVpIUGQnDgtYyyLXugtXBtnByc3cQeE+wqqWjMJOk30BVxF70RHIodvr3uXMUxBoIl1k7ATwnWk
BbGzYH1s+hQuYDcd/L4z2TGwarsNs8NOe9Oz8CdjVVgRX/zuFBb1fAPgscDcG/SRu8IbuIKuVNJp
3Jttd2f0GN3plzkcwYJ0Z2yqSmDerLEbV9/BIjXN6ePh90LdXbAih7nA2BEfLTW+pwIwAL0Ba2HM
DCWrYFAitDvEJDmDwVcZ9oEpotKjfq7K0NxAYmQ5p5RrhXvkD4tF4dIsMWx1t5NhRGPWPOYyJ6RC
adwFt7UlPrEljKsCzbLn2JrpOe4jaOf3ro99gBIMQgb54Op6vw78/lHvinzbZe6Lbw0vyEbxk+QD
UqLwZAp5FxlMBHT0cpQurZdI60wezsUgtRqXKM72mdLdR1mzy6LHStOfTbMM0du7H8ESGw7d4TLH
2SWig+g5kXwgVvxJdV7TNPkqW3IhyXrBd0dsAamlFljI+Q8JZivYqtys7Tdd7Q+MDg9DSKfRyPC6
TZr97RY/SM7ecxpwHIW55mtbq5mXihXYiV6QOlRjZHRDCVWXX5ebvdQF2pE4de9MbNJaVh4457yT
1tx4BSXSqpc1x/J02JuSxr+rxzt6BwhKZbtWUgD7TBimINU0qAhXERKldSyMR4C47kpAmB/a/GAT
fXtyCfzKc/0TohWcZ2dRirNE2SkNU9+YHyKyilaUuhBkFMhCWf8yiYDLkZh/O8KJKTK8LITn1NbM
hEttcjekk4ACroECTA7ySDRjMSoof5NN7RNvKAgkofllhc2H4Cx4qkB+5DNiG6Vt8Z2xcKGj0yoW
YQszK4Mn7Abak0NuCjqPrdmciqh9L2ImzMHor9pEvsmqu9QkWsKKhpMcjtlFDta1MxAp+2UFGMXh
lOb/H67ObLlRZduiX0REAkn3ql6WZEvu7ReiylVF33cJX38H+Jxd+54XQiDJVoPIzLXmHLNqXoS6
i231Sedr3ze04yiZpzgIvTH6k8qIwlZYDkR/Zfc0pM6BGp4HKCZMDGa6Ugz/Thg/aooYRJIctMiB
kojXfV3leMdlfKKTFa1qpsJum9N7KP2XSjqE6IAa1Wu6q7XUAOn35acwizuKa49jHXMZqT5AocMd
74PrTKKd8ODR6hs3sYK3gQPPI5g2a35rmUNQmXXxh5j37K6FFcAqzeh/+CHV17xkzVnhiQmBHNqm
WsVFcuyU9YMWmlt7l0iv0rWdVBXgi75ak3D/03DzFxY3jL0aNuCw3yOYG9ZO5j3E4Jn27jD8dKig
20F8DZQqj053pZcyrae5pWVhNqRkMGwNNbz4FjxZu5inW2lzqrcUtX47UApZZZPxZc+J9vRnuPBM
NCsBVxoVp49dvQVhTD6XJW8DJRcM7z8MV208r1unbq/uJytvV8JQX3agTyvPZrHs2/kr07LXhGmM
7bEi8LD/Iv62BxyUyJ19J79krr2rEJChpkCUEToTlZf8JyXx+9R8wTYTrF269CvWeH96WZ+NLNu3
XQF+1mgdAnCQdiYoFAjSfbC0Yl/E0dmO8bHmI193m1yoP/0qGYNWlPXxRrzlU+8eyfU99EJkSEkC
ohgpP9eUotaFIC04pvDZuFw4QlrgHlCPAWoWNS/71KdIEobukyE5QqVcrwyG02lA+tPI+pl6u3Ww
LOK94Ymc/V/+NLi3jHKm3T6ztraxGz4SZjRDF2HAZIyB+dMQDxnGQOzNvUFHLdepYYPbm/gdDgQR
9ya4FtAEXuAAW0ng+PfNm9TQFaUY+inNptGZn1WHUW4jOWncpr84WbVjCDJ2LMg2cwlJNrSNiqA/
TSFaTtdUVLmF99iE4hhbXXqove7FMCp+VQbzAdagv9HjP7sTAgS7C2CPxIwSbYCCJnU5J1oKMP0b
yGqmAzY/0xDyO74yojnQi4B6OtZju2e5ibhKbWsmmExkwzdyteyVsJn8SjSfLdzAVR4lZB1lNiDU
MP7ovTBHQkBqMB34T7fDXUMV3vTaq82XPqXlGytfAnum/m6I3d/BKIZVSwhGBnlnlRbF0+id9Wa0
CThByOx66aHHSxCNfIzKcaPPuNfUiqtUt04qppXtkO8osxU+uRrqICMJ0qWjVhHc951z5lrFhTPp
CQ3RTvqYvsZlQmGkfGNm1h1TMbyLAfUYjnInOdUlRT/L7yjs4db1ARnWaQdfG8xaFEU7B5LkSh+S
OYWGOUfkUoKbctY/q7bSjpbn7Y1psLZpMGNZu/LWkUpf54KoL6pY8GRYESN16FtyuNHeIb5jDKIa
5/wuXFIHy3wOBu+6W+s2/DGWWWh7Ut3sNuWETtiiuL8nYO0JVDA0mUhDJoHsKBPF44Rscd3L7Fn0
0XEITOqg4FSq6besQJzG6UubJV9dZHy0Lj82N9Vewoay7NSqTxlYn54BuDUebGgHI8qxhuRv00oP
X7LWAG1r9SYtDcjkxPZlI/VOqu8sr5nRsyTz9KnZCZanrOM/qBIdEjG8UiZaOSW/myB9jqb6c/wh
6oEim7aJ7b0oHJ2ee0PqNcZwr6B6COIKmbeLQbFCzAZvghbz1gkw7IEI2Q0gQIrxhoboTQ+Mr2Ls
nqeJamVupa+1Fz+3TYNr1l2xZshUfDcwTI/CuZ+q9EOkiJAsPQWyp0CRl+ULRgGaAHLvtpncW6St
THTaOjty9tY4nGRkbnUsMHugl2fN1L4CO1dkJxCARheS68SAb3KufGInRUE9sF7edDWgdxeg/uCD
jvVbSEg6k3/IvAhG0mxD6/PaRuW2ruwfuekcDa/6U6XFvds4atVktJu8o86iel1WMfy5xIaiRZu1
JLqnCtQRX+aVyTW8bxJyhCgfmM7Ag2qpy6BapnjHqDyQhiYbMHleZtLlnc5RBug0ru7VyG8JgxlV
1gjWQvDuIStexTo1dw9MPzNnwqxAU+97RjTa2WDLWrz2vim/Si35ldjy1wjSLmpx99iUmtu3QeF5
cGLj1mrUaOaggAYd94rEDfry+rTJFIJuux03aW+b67bJ3piZwLFCZkhRswM2nhKBm88vmBQnR+E7
n7wXCBzMWUJC5JvM8m/IRaKmwKXluOdahjBL9pHUq3WlCCsIsCoSI6xz7e11dC3xD9NtyKuJJKSr
etgYebet+5xcuAmrgwbmGnAMZkW6Mkz1N3o7Xo0uh9hlDp9TUjxH5Ir8xJwXHogupWpDCC6XXLJf
AdlOOddBB9yQFHwluT5csA0F6yH1zkWq3kxh3nfC/ihSsXF8409S0Lscx85ZN8G6Qw+z0e3e++GD
iZ7nTTqEoyY/eVX4gkkLUz3jQxp+CSMZWNW/Iw3/ZZgUFxDj/MjS8U0NzCGbkGHD1QPiC0pgecDB
spRVdy0RBSJuALn7OlT6oy01wbo8hNbIqssPClBdupqT4Sp9DZ+GnwElr3XhW+aaYNFXMcKek7Tm
jRYPAWpin65QW3MZaZPqpa8xsuiMcxWdj178yOvxGExes7XN6UG1tA1FSE4wUo4C4lq+a4gS29gx
0vwIKTfcrtcpTMudqFS3EZ7T7fB2f6U9I5Im6XtqrLQiAKOTDrg07J+RT21Eyx/0Y3GTvAGYP2Z0
dD1KxwazGXnwq1FgrZjeSwXXKjComzMF+QXWicsD6w6lm4iJ+k2HZGQ99SgURPCjSin2i8r9Oeks
ZoHc3fqKWW5nXXoFf6top57SE30gnCDyc6KU7OcRnBabcnuUGMwn2jc7M2rGSRrhRERhNpKJBoY4
21lNozaNzcIoaQDnUdSzRCzJ+GEZP46EFRvDDFChNr2uwQ2vS6P76jTHv6/lZ9FQRbcNJ2VaMv3m
atJe6F3tGgVMnfJupP3puJPvucNnGtCE7gPdXMnQYWFZ7vQcgYIL7GScuwdeo4vzGDETTd1bSArh
wZQ5q+FxKLdWm4Iu14c9trR6V2l2wnE3O7SMz1vXTz57IyAMJPOpsQLmlDCcHotkD2JbRca08n1A
i250zdrmV1uJAsM22OnRGV89BTFdSWpssQQiF2Dx7Yxw1uuU7YEWLaAIcM6CSViC+nqN+mmqw7fM
RO9t9iIkLEScWbwrrIgx1ciUq/+YxDQfvbOmxfrK672P1gFilvbqT+uOFGM5qTR8CaKkVgl9dA23
BSh4ax5UJSvWBDLa6Qj9Obf1eaDF5xCDz8vrpKBE0J1ZbelhUSB+mmUTAb6Ssu3ONpQog0b9tiSP
Z1cP1V3cyI8UsAeF+PoiZXokYPVFi2nVGOaOpNC5wAlWzjJ0ex3q8UPZAtA2KIYEqOf2E7SMFb4t
LkjBTs1NGHSmdJjqFl+q8yZtZthiYNno2saBmri4jYIWKkLLo5W0/s3A+4KYHTKZnQNo9yprk+vo
CNVIeQ3LHploXDNjPphiKsMznmu638AqVmHCUMkpNOk+b0bk1iob6IQ5VB2M0gPVlKrnXBe/CkP4
e90lPgMY2sh4yWfXFUwiJzK8QB8RvavFtLMbhzjKiBVAozF7OxmckkkU51vZjNVdLSGfLptl1y7r
cs7Fe3SpI8ObNml6W3PEzvdNnFs1KvUCGU+PgQCbHarUuh/ZToGLX9O3WLw3bYE8sTkjkNN2cWDg
Zp0PLRuk4yzZpHWyO2T/co7L+bsJ5yCceEnHIdf6gO113c3oUBzQgEGXWzMi9O9uMYOuTDjNjIAq
uyv5hSbfN8VMGx3njZ/5dL8xXrJKBY26bLTov7eWXXcGp5I/2gKxO2oF402ZAQ9k8szNZUMYBPke
srjKmV2bzNk8MYPbiqIlYcBzL3XZtH5ef9/KXK/Xt8tBTHYNQt75QaluVLyg8TObf3R1aA+wyNV/
NlJGLKqHs5mFGkYf48tLARw6vEKWGfraoSjGBMEDGulrouZF2D1fVapIm6IzIrOCamuD6NEfaGLV
NkgqY5gIDpg/meUNL7eY6vAhtPGD0CywBlhCpyAFCneXYNu+Q9G6sy11yuZvt5cvdYNoLAxQ4o32
2jGLEoZ/YoIFCCRtGsIRoeOfBo1PXUQkX/z9ZpZva9k08/fmt0Q6ID4iwudzOQ+iUXrbTpefcYMO
Pz9pv2VALULxIdn604iUdZMVFf051uKm/ouC6G+y6zS85hhdW/7KpHXNHfgpfF3VTH2O/+dzkbTP
iOM9LJ/V9930txm0LI9JYNUqevEzpLcWFvy45eZAyGu6qrKhITrR/vo+1qPT+b67W24GlV3cLZsh
m9nPlY2wYKEJR07rJvzI5hN2Pk0tY3KIeEvejIaF5/fJ9L/n1XJy+Unm7yDYnRkj/ep9OSXbXgd5
W0B80VUcI7gKjwECh/3ykboLgXf5sNU/P43v38c/u3mTIVVFhGHztWagAu6WW0UwUbar6TMijKAk
WjX13fdGeP+5tXxidBNo99Z08MOqne5SJk53o0rQMc2bxNJaJIJMSXJ0May4gRL2VRXd2nlDW6Fb
uxBydtLxWTeOkijCKmecBNcU3rwx5ss1qphGNmXdqKI0ItXkYKX07Cs9JOs8RONdm5nmuvPCFjUT
uJd62VDfD2lH3/99vI5ObWW0cXNcnr7cYYQu8RA5ZYLlWcsd5Ri1h3giqlqPdPNkmd7VF4F3rRyD
Ni2F4SznEEloqGocoK+mk/UPyyNCv/au0uw+kYHPEUr/fWbWwQoPSq7Wo5FuSsrON0tzg5tdDWJL
Saj9PjboKrhpbk7MS1UYaL3ZXTbE4aqTCX9medbyfKxHzcPIINH986jvh+Ixysusuw+z6OqKwj7F
VSevJFtiTMAWzTo5ltdwPjbig95mNL03k0xD2DjMxLkQ1h/LQ/4+zo5OECC1h+UPDROLY06AaYvm
A/2uukalZXz/k+UBuHAkKYkTCzh8klwF+XfCKt29lgaEpyKYRBcQookXhU+tPbK3qSCvapVaiXWV
WndXTb55Hufncn23rhoZAOsMM+5+ObZsGH4tpjgUAv4e08c4Pc/zwTGq/KOq1B9qkdGtdJLxWpZb
Rd3r5kLctJHf3YOzNa62PT7FichPbRua1+VQN9IVdEiJ2mhIPZZDy50xyvWjbbAYWI4tG88cG77s
fx/RKtZ8AUsqaRCP8/eh+dBAdyoVPfz5IcsdsUUWVWvLt7//fTkO02iV1A4hJv+8Ko/JFyVp+vLL
I8b5xWdtW+86WwMPVDrVFepy7lr+QzlvahderSR5rp8wALnBYF31wrGugivyurDHCukhx8A/WVcY
52omldIJm48tGw9SxGkOFQcd8ff0ijUrvbelR8PtNFCYWiVV52y1CUhp1ZMOiVz+RdlxfFKo5+kK
Ix7oHPrDipkobO/h2lZPMpye6pb5+uSoDaa/H02baNdq3uS1Cneh4Ydz6dy/LneIgrxlw0G2Y6Gj
xdGg0uSiVH9cHvJ9rPZPFWv+6/derOk3ci5OgyGNPTnr4aHUCNrAbjzdIwtYTQXxM3OnKyqGc1Bb
PxixXpuGiC2fZVasIpT3De305N5Ci7FSmh5tvGYgH77eTpH+HPeGtyoqerFKd19Kwz80AFMbnxfM
VWNl1fbKdlCSNN5lwJ804nRrVfCr9GA1RqUTbZrCXlVk7DSZ7+2itP3lD90x1jGMVZFfrzojqVde
kX6phJBRXL25oX7bVSoAgR+D3KTqZffEsvvlD+np5sEMIqI/EG/zi75wqbbuJibrJX/mkqnpZ6CR
R8pv/zSi4agw6XJz2ditK5jfDY62Xm7KeX+5x0oL0EKQn9vkYWoUl43lAV4a+/957LJf6qkO1JRn
1f/c8vNpvJuyX+STEDe23Pk/j/2+Z3mGGzekzmfiWGka1PW/j/7+px0UatQ089/m3bymZevvluf9
648v936/sAlwg9PGxBXPL4nCprmqR0NuRtf/78teHv2vP/v9xNhsy01dRnif5mf+fb363/f+/S//
vmMvjGssu97X30P/emP/+0lZYnQPkrQwtNp8B3+fo6CDrTHfAdIc1VNlWfEelLtVSnUryrJ/1CLl
HYLRd1akEcyMXYlkFZ5bfDRjvX+UYihvPdWYeWc5Eju12pdu2BPMiZGSXvXRSXt0CQ1XkMvYd+Op
LIarOe47wjpela3V94jpCQSOlfMo054ixOyTPVlTPdIFSkaLZmhE1dRkGT7WHtIjHr/R5NQ/LreC
HP0u3ef4hL69psrudTthas2jzQqP8hbgGRYaOsuu3O6fPFSkc7x3nerYsEqijHV38NYTUtL98qxl
o2X5Jmnk0a0gpNrE350NSXfGc6w7K+mTs8VveVXpLkkwlkV9O0cPFkoChXpPTccK6MSyR3rCRAMB
rUneYFQLgA88RDC6d/mYY3Keb2lFEB8H+kU+vT3Xo73UPaaEdT2B99SJfJpxhaLDlIcFg6Fz/Cz9
4SPMePNuzgJfCOSipdX4JyQhRAEatfOa5c4e9yppdZEi3GkwL7RcgzV0HefDNekT0wfO7mViazct
994HOgsfVeneZ0b66rv++CljZEC0N548lgWn1DJKKo2ld4/+AaNSob1S0nVu1TRWDzwZn0pKEYf1
AGU2a3o3ggwbkF+Zbw5XoFGT0aOn5SRi590MtdVBO7iz31qjGXspUqLuCJCpKJ+0CfDK7mQt50Aa
0brnNKSYiOX9wWJWeigp6wH1CXfLq4SIs54Mg2icbjpoSqOOT8kLtWyDpSMX/nMJqmBu0g2XgGDS
O3sUwVpm+q/EyscrNV/1vakSKnNEpu8H1fyBhlWb6NWVc3AEJZic0Gx/GjvA5bgvHG3cV0LRx3ec
GHxv0+JPQAikobf3iJa6/7vR5t16aK5Zka67GWPWAizBjRLRWph361ZIzihPXYFgUlQoX9IskH9w
O73ApGjeaYLCb8/LdudHJCIU9h5Kg9OsQ+ViIieM9mxg31+1I21agnuw3eusxE6+bfqntu/871uJ
/Bnng3YOk7E0NxUyNiKO9PLRmil0yLxfal/zbhU9Fn5CSPq0zobsWSkdm0PM3NL3XQtqDYLaPnaz
OyPzhwsFiAYvnb9DM9AeUQqVb3xgcK8JUjQk42aZSJhryL8HLa1ujVl+uWMSvkFVVBtk0fFD5yO0
s0raYGapviI0DkQSAFgJbWMnh7KieA5wdQipJBoN/QGpY4aJGuogY9J5D4PJOiuZmLaJeXc5Bvbk
zisrojJmHknEuCGb9mPwANynTPB2CTMqrilhSNWsJigJE9pA8ND1X5u0fgjc0j1Jj9pkpiRE2/ky
UkX8wvJJXFM7Li99FTwSIUAwpKDNdRpNoOImabAPBCM7dzSJo10P1elVi4pbEiFGhvbogxrq3nWp
22+dLPNNWRnmQ91ahA8ECWwHAxBt6XfnOlasgmkB7Yh1JjbaDK0nNyyCC44dPDfjMffCD9NPZ0tP
OtLMqaRajnXCvOgtjIkdc073FmiIjS0MyApvw9kzqVtJyzXuApdY8HRG3IT+b/ou7n0rmaKASAqZ
CTlOC3+MYr3UWuvJt+p66yLF37G2c85lGH2h9S7uMOGBZtFCftCgEX+4ykeOSenjZtYoblnUB59i
AOhQ+CaFSjs7hSWjorDFDxJ8cX5pYXvr5VM5uZy2Mk0QmzjNwOqObw3LCKZf3T7GZtLOF0XmtW3/
oif+yMTf/RpJ1yDSVO8Q1/DrtQsS5RmykuPyix57oz5gPutXauZqGhm8gkyO7wW9+s0YzRM40dc3
d+YNFFlPmbT30SPNuzg/rHtWBQ9e6juXSAvKFy7TjDE9k1gnEEdA0LzO3HpqJkc+mX71h6CiXCb6
uZm5BpYFK1sv+/xSzbvOvBuKSK0xWBBLVNjRPZgkTF1Rkn1Z+T5px/rnOKNRQ/R2lW57H6i/7xdy
LaTqtQYk9knjw6dEJbikdXnxB/3KLP5DiL+KrJgaApa1s+910S7sG/3JmxKTuOCgW/uNInxspgWW
yowo1HsFpym7EZrDkyCLDYw5P29NX+uiXruWNRMjhRPtfaF+ma6N8bJu6PNKe06BZdSGyJESKT/I
5GJ/MKRV9VbwEta6Uxf3QCbUzokQHMOvV0P/FLUgXUrhAQNnL2xof2oB/ueB0yiqk6fv63sMjP0I
Yy0A5Gm3H5VVXhyZQKFP6P/mec+75sxf83tEa7tcgbNl6w1ETwxURr+vhpg2UGun5m0a6X+YhKpt
G6yOt8B0zhUW1VdyyrBWZThyl12cPdoKdSVUrJhf7nIZrCSQztQzjnFUuPck6maHcAwzvBX9GS+a
+ACX4fFfpP0wpRa9ALOxEtSUk/Wc43mgZz2Xe2f3g23855YWjGqN+Q8E64yQcmEmHWqb9kQ8ljTp
l4OkVb1FItwnpOsNVtPtdBEy61VKX4cBFuswd/JtY3bZc45MGDqw/WtwyQXSg1LfoqhoryV6JZQo
xsuyJyqPHvJOU7p4GbI6O9sWFclixri0Gj6ewcD9PCAFfJjscY3ma3xva5SaiKTLYyRF+BQLhwDW
Md7FSuxl3yADX0ZUjSVrX1CfWI7JpgQsOIz1rU9Cb1ePZIJoYAqHKvvSe/u5kEN6J4mm2OUCI01V
2xAsbdu8LhvIMUSJUGxCNcWxUGFkcMlqXiZlQprOwdDDej3GHU55nVy8sE+JzMCYvVXzSx7sAolh
ykQKf6N+NQNM95wz9i97BEXZB19t8pJ2gAkK3Q1/diYRqPoUFY/GpKw7iC94A5cR06fvQKKbV9+g
l3q75Z0tu7qAIdo6HohSRKWCNeSTGZpvlsTdk8Ne3mtAam+O7lJwQq+8jvipPJMF3LaD/RTVVv/M
P/1ltLV/HjSilqMkcvvHIYnIRAnc5lJ6uNDyUnOePYOohzbKqwfCbNH0Ot1jnnvDg8Gq/EWXzWNv
jeph+YJbf3gs9Kk+VWl1BVkbXbsgYarTO+mXH1IZlbn+Ydgh/jYvyk+B4BG1BoCWsHGQTx2NBI2r
Gdl4fXcKzFT/2Tqs3UPN7ZF02Pm7X8KRV26RHLS6yd8bRn1HMjNIvEzcnFR/lKafvTOIePusSnem
jSosQuJIoF2zLSSX2SgvT5NV7AbNJ3ix6L96G11Q28O5yvOBlLQqkPcC+yM1GXyIUdU8jiL/9DwK
fIgZoEH6RXIPw/iV0of+DLgyfAa9pM07Nt6rB4hG8IHTE2rD9qmv8u4BjU+MDuE61HX6u0pvPqaj
3wZ/hum24b5AMd3YcpgtS1H5FkSCcJHMo+M07zbMAsBHtPS8KmywVluBCqu85Gw7E7GHKT7P78tO
JD2b3g2s/FInn7uMWYssu8tm4eeTf4n50q1tUJ9godtaORet9Ny7iVligFgdlsV8jGxQRhcG2ktf
G3iVkkSDmlSTH4kHfeOOkHBXmvYEl8V5wP/KntmNL6l00pNDaeHa4fy40/XpJ6VMvDRlDZ96HuqW
8Y5mYAZJsMSBwsBX1nFzMqvgRYi8O2fDrNCdhybj/+/+vVcLL8xx/vQqVo/N5NZHfaLDU6Kpo5oO
XW85DR0laPTHOuG+UeScbW0iySwy7o2StlWxDOlNWDJU2mOxNSU1sKwe41c/Jh0a5kfcOkhCRRNS
h0MC0VtxcW9OpcH8tTOYk1L3XiUFWKdvdJ0okNzXruipHHCd0mm0vSf92G9Q2oqjOe/2gXUgu3t6
zJMH4oWch9xiFcL6cHzPhuTK0FfSm1XWkzTMN4UYDQdf8BuFfoUgFCxZE9UFkmSoJ/VCLWsTOBQN
vcJ+dMqPSCTwTcz+zbIM9y4LaZpnKq+2yml7Jr+FdqF8vgfyUN/smMD7Jt8FJLjdR5UDgcqeGuYU
LAzRo6Jbl4A/9SLQL46go67lQfwccpkikMfdgRgVa9UQ5kU7hP0mLsXahvJ10zLOu+WDLboQkSyp
E2sbi+wmKGp1cTSiS6gw/UQ4gJ7Y+dRi//c/NzRN/aysSp6XvzTq4i0Xqjgt168G9RW231RckkQG
OO7xTBGs0cImKIdPdMpchR8TsI4blNgAvNya63pcP9dl8sxCnQjf+dDgUCqrLBOvyXynasoOHg02
0uXe2HV/kKSQ7soAmWoyExAzgdhi0D3nPMEkeSHNa7sct+aLPCRr73s3CKw3QdmAynNHhiSC0+VR
7iSLbQEok7JmW+3qyCLWuZfvAZDVX9nEsl+fB2CSu+rcQq6BufsQ2Zn1VXTJV5zpyQcda2qHQx1u
0niURxXX6EcCDxd619+nBh8FnaGdJHceVxsAdU913s+evNJYOk+JG7pf/eBtM83JkcKBRvaNuPvt
aUAw4tZ6J8mhJDAMQStlDSbEQ7BvbS3GytgN5xn+BC2KxnWKNgF0UEXcB7wbkGmAFtk4GyCyAetI
v3we3ozIpPDmuM2Dp3Vo4WvpUnEsmktRgtsI9colgdYxdjNRLgVFGSa6/uzZwwcZ8vplJBHkeYR4
sGbN7h+EU+4mzm1ovritbMXpmTTKfhWJxjJcxk9+gsEomxL09pZkeWuZxC8tDyGH/J4WZ4CmsTHu
0kqFT7iNmYLa423ZAzuCf8WlmtmTVbMckpUXPkn1J5gf5CZiujaTgSD6v8tT3gLoVl0H/juvVifk
z7vSQlGcJiW5VKbNJKvw7R8UUOlKzIw/4bj2VqttHI7z7lihB3JhoSZZnnyETvHckQMRrALgNEzw
/nhF8I4/5Dz5njpnSZG8qKXCkhpNzXyrs/HwA/X9/mGlvXtRFYFyXIX996b7GUad/sZUkIU3X7GX
VNHPttMe+ixvX3zDFIeq7J6H3sZRV+VoFqdUPORZKNatMjdJm1pPEAIsvhFeTiCUxiomM9YT+XdX
vFMQ/zntwLHs3KDFEQZm4YddfcUViwCAYPquZMjDoZ5ErzIc1lqrXyZm7qgEibVB+G9eXJPeBEG6
5BchS4C1Fs5IBTJMJiLPoj7IES0HMLREEB36DFE4nFCHKJ1SXfyCzKu2K71dqjTnvtRcajmG8VLW
NjYAybVec2bNU1Z3V9xPCA6dgPYvzn76ASidksrYM+9VV425+lV5fXJQOak9ojTl1g9cJhtW1zO8
awecbzPJb+pbcVBT/1XaNgvpYDJARi//iTy5rfQDUi2i1g8PJqcbuCi88soPCY428+Id/knRmwil
m3aXcSngFLWKe70dTDrG7ZPQy/YIBczauUVs31EZkojjmubWi5lxYc020OkJX2uzhUKmwaCxmsfv
DcB3TLUGOKBBVvWuiDcyInaib6P2cdmotCRAMmmnfZinP4Mkqx+DJIW6ZJa/wUR935iPBAnE0smI
fOT0xbhjkVgcBE7St2I4FK7H+suFzxGUNCf0mluKc6qo2oemdoqHPslaKFy++DnwPg5kpRKqFgfn
BTxLgAZ0MduYIBx00T3okAt5feGctEdBSuOjAuld6w8R8jK797X77+ppW4p0A8cFLUQPjYx1azjs
UMvtiYSawdZmQ11RFXg0huD4/VXgfR63UQB7pE2YuriZfua8TY8DsxGoh8x+g+5KrWC8NVlePM7v
DOdFMAj7a75RuKPzFSQD9TRIharrn21bzPXHVu7N0vFeQ3M8iib/1U+xedX1Nts3HiSgtMnc9Tct
UwsYf5y8fKgalAwLtNMsPahhmXUKvxBXqnuUgCj9Z7/49+mTi/RSRZpGqkB534V6sk6Bvp6gAHun
KMBluKTRlD44xy71whPkeHQcOfqbZOgBgugFWZqqTgjZ9MfxKn6nFTMC2lXk01ZCPyynwTgCU0Bg
FG4R2VD3oDKybHS4N2i5cXaZOTxh+ju7wFTJoznP3f2gxifcMrYZlkGA1LgJZmimkdXuPoKqtEsJ
PbmA6kOajbbbS6uQ/8tHoxCl0AW5hYnl/26HPxizwl+5hgyrbJBhfWeIxOh2axzB2aZL4uJA6tFN
6dz798WZGcV7Al6/LwOQA4VYDxE1p6TpmxOISdb1VhT9dPWTqaHMqxM4oK2IHvHg6o/0yDeeNWT3
rqueu6zvn0Mz6p8ToofgLz/5nlnfFQWrIUIoUmagptE814KRT7cxqERhh0Zy/hnRLtfpiAFvks0s
DJd3faGIAqwwGnRNxqVCIO8N3E7cf78xszPDPe5GB7WXp/YVMpd96iH4ixNMG0Vqu3s5T92phlQk
gGfy0hLgg9yusJOLGA61AxUV5J91MFJLe+sUpimWLsexmunHXQoI5v/dmRTeD3MS7v2Cka2Zflwq
FMML4DIdqKKiSDo7fVuvC7BeIJFStJyjSMkjCIzr8k3HIFhbkYQ03WpjPIVFNdzpMYtTFQ2/l19O
btJjiuP82ASud6lk7EKgcRMEWd17mxXagcgtvOa+du1AA3ykXJRw1YbeFQ+WsZeaeS27cNqY8zK/
EkR9ej5tYGMmaFcUXReoPJNYyCvLpQuSKYkGjnfXaFSMPWXhhcq7qTpSHs+bbmYyULHohxknwpEg
uYWZwxmLsXyjOXI8qSDAeZjgOqcgP/1wqVStugnVuuamGI9bQzvJtpy2rmdUV6CWfIX4LSIsOQCJ
i0Lneugmv//eSLahb9BpTMr32E+CbSknjOOe+KXyaNzGyASO1O8rLnFZd6BE1Dwuq/d4DlWajAYC
UUcdDaIlci0g66sUg8ZPI4h2njnIP5xjd56dFnsbSN7W8rLxgu8qWDV66v5gsk3kDb6jU+iW8sCM
oqAb7dFiZMTTJbpMr+3239cfUIAEG2RW9+qQ7BmLZPr0bSIRpEqoqvrKp2kv8ONLy6QI6BEXkRsY
nEzvqa0xTwxzIYH6a4eacjyWc3GEhIxNXYGBSOoJ8KTBeexE2W252FdRcCsa3bontOv/GDuz3cix
LMv+SsCfm1nkvRwLlfkgmycNpsnlL4TkruQ8z/y0fu0fq3Upz4zKBLrRQIAgzcwVJhONPPecvddW
luA6+xmPn7quN+8lOvI1XOhVP/oTxEIqqcHg/C2JhwGR1KyX7xZAsvY6pKSkGk7UIbxBh6dAxyw3
xDod4pm8Q43gSILQTSuimzDpIcN1+FiOZWyXK4WjrmXDPGNwR377FRYzj+Pfda6LD6Y+/qxS2N9A
AYeVH047MP/UO1qRvnbeS5+58x5eBuRP4Y/HQmBra/NJXAAe4D7UhufMno1XxEbG2nSD6hbCZgfN
qrp0aJbwjYDPw7Fe1cCvAn81DvaMva14skHE/702PujXWVt4psVmBIF7oam+tlTq0lhO2UX2aEwH
UouWTTM53onOL5m+1gpEQXTXWNnPr085rMRlqQcaiX51aAFE0AH6RV2urYpuVCzy3jhPdkp6XkDg
CFz0YyS4B6kas2fufmmQxes6AJmy1PT7njyFY9KbJ3vq6V4XZTQ8wsG3UKpm9SXDXnpDhM507+ig
ADMCtwsndX65oUScVY6Q0TMfgkVQPvqkHOKOAik5oaVC0QWT16j7Fe7rgMgdSDcCW81uzDG5zkNK
sGGOQ9jFMN9NrX5swxFGL6gmrHYjV8yq3S1X1TiAFCas+eJFjQEex0H8HUg4O+7sPc4ErqBJHx41
24t2y1lUm914TJwBOSQT4Nuv+2rBlfIyJgwhAEt5t7NW/vKoyymWB3CReUP7PrOODgFaj0khHpfs
H6vA65h6yUPtpQ+xZFgTOo13//UD64juSBDVW4No0nVk0z2juSE3ll3TlG1jBjjljzgKTm5gdIfc
MYMLnSuJSpdiBZPYTWLHzV3n2uNN2/mYhMgDcu5cb55plr6UXUUiwVzYzhqEB3M0VUy5A9cvKhhS
Ae0MKIkflgZdXAdbcFW9hn1BgE0UTWtQJ/oba9WfsckstUghRWH1u7p+47Fog0ScdtFxNKwBsRde
u6KKOrxr7MWy/70X/nNvRmwy6oX5/H9/7QCKHu8YLq2aC9I4F9ACVLgBUyQNazD95iXUgFYyTET3
scnlbuwyccDLX2yFqSdvkYryqoP+I+8E4vre1C6VK8kfaUCw0ZeRvpH8aNPkEI+sTNGNP+QyDb7b
DnreEH/ghTw8f0uj8OJjXD8gnmN2mnXzrdVCH0+auH0yw0IJQcBZTRpRpzQQtrnSSi11/7IBvMi4
hO4oNJafflXwl01J+rFi2A+mBnIY3QqL2wa/y2TqpHopHU6op8OGnmq9ScgOIgyaTTWXw8GupFvt
wtiqgDvDac/UGjPr4EO19YzrPivhwUY0WCZBk4g5sLgJWUsCScU1ZICsPaZZjqMLK8pLP6F+xroS
7JZDGFAImfi7R6xeCdHyIUY7jI11OUUfSUD562q/vmILMEHVe6cQA21/PIQTRqWTNbj+qfTV0B+N
+sI3011ZXJa9ZePTJCXcnMywsDKjjZBA8eRs6keBJXb5FZfNlL0wNiu+x8Z8ctR9SyJozuEYf5hg
pKYAkMM2F4O51nvJHdRPDzrBZXjrA3Hq1WZ5vMl+p8jlobS3RBTPNFwZ3HIGjSw+OK2WgLalfPfL
7vvYEPxswdGwEjO9x71lgTPucK8lAQ4EATciZIpW+B76nMIu9jnN4vNYoSNPNKwGYLbIXVA3muVi
MYbey9c7lTUxT+QEuhAbEOd2dXyarIz75UgXvE4FhC42uOuMU1OW+iYFow90N7EeNCx4zNe1lzAg
HBR4NwRydYiX0l8zzrY2oy9GDFyRxBY3o0zbf019gOQfInTlAFYaWEDOMrMiuCoiLjkDmNTC+izo
Dvyp4DC5JfBGfyxCBAE+G0MJ0KxwLLOH0UyQUUyUnWRnx4mTPWmuFa7DKUWh3pLwFnlms84b90Eb
0vHnv+4ElE6zFvpnk0wLBr4YL5fmlBC4D5Si+9axmQQEenbqa1sp+A1YZpaOs0Rb5upd2EQ7GdTT
9xpvwenrIlmJ9Ou0cnSJ/ivWOT9yPxy/zrp8HsZVW2PPGrP0NFZl9pzzQbHiNR2iC9wHIjxU/4Jp
tVNV8T4osUyEocnig6jQmwgP5jZ3x/Ju6VFqRWTcGgVDu6Q5mGg6NouwhCJvI2tXe/FZQh9iwO4r
0HkFpCqDNjv9QP8AXol1VJXb69hxXo2Zmn6Z4kiK8fuosWG9ecO4sdRhEupHvSmsYzrLZuP+zB1o
wlKVT46niWtMHF6Vy8Os8fAUGvUj48L9GJfy1Wvy6RjSWUQ99ZPQEv8kGhXQR9YRu/gNwTFHdDVI
kqSDlBZkSnSo/RalR6XMEny9iaV3QRLluhts7TxqL35Jn7qhnxSoOgn0YXfQKkaJLEKAlAiFVhUh
rn+QWkemf8WtHuHfYMI70M6NBDG42rSlx0iDPnc32sCIFtMprbKv/DMZcRnUmOeUcy7vBJ4k6i11
HVFz5691eVhmDu6NOH8KumTctp3OEqiSGRE7ebBGXc/fqG0Y60+6DPej7Z2tqqEeIRSyVEkpFufW
hYvGKW/iAkKzjHz8x/BrJPguiBT9tCX0Vjwvh3XoiE0KxsCvq9JfAfY458zl9ygLq13eNPqF7uDv
PU7y33v5ZZTQKD0tYa6rozrBKvFmWhq+RbXJvQrCVKokWlGVn4k1Ke/SKnnS9USh2doJ93voD5tB
3TGx5YKN00nH/fqEKl60cgz0EUBXtLXpheE5HwKT1UgR1bzPOLmYqshbbvdpSO+9LLH3dgBSEtPo
HnEAF0q5FfO1uFqGu6PHlqhP5+sjykPzbPbDqS/T71M8aXepqzUviXVYxj2ox7pbcZr95pfRRT62
AYRETPALY4VXdU2SJYQPrdBhTGTRu5slj3a/dUoj/LBqFv+Ix7PTMCbyAUfyDv040yiKdl2atyXY
XpYf0SxpbiXJkyaYrllZi/+tc/pi5xjSPJCn7ePNjOxVq1YKVZe7+8bP8FwuFR/j/gsUimrXWoLi
oo+1565sV9gt6e7ONQMnz+aT5r5oj6F5RBmBXGykswKbbKhwoyb6hyJbhcEmcIT+EXf526LiaOUg
H4lWcC3t8rUYLLyBhryfa2cPW6yHU7aBdOT1obx6nt3uqcXjPeu6nMYPA6BeI9jS78a1ka+WqTXJ
jtn9spdDyHONTTvb1NsJ95WyZolN+8+6DaLyGUe99SJ0E3xRZqLP8uiKgzTouIxve7KmngPX+ESn
eggk94K0vocoSg9P5pxdy6q2c6P2GKRxs2mpOg4YYyrshslukYoYdF1X9LF31Bfp1SByYBXZ6fQW
z8m1dQJ6wfFETZF0G0bv3gEVQ7IbBUbc2GPG6Q1qPUCTZ7t8T5avzXLoujTXJzPfWmOu3eHbDO+6
IUSKArUISintSLW0q9XI2y38dPc1H68nzIKBeefnldgvrffBGc0tJqZksxy6YeUcWyAcxJtzb+im
X+Q3EZGtdHNeHKPoDiLzLvZF86Dr3luZItTNau2dO8BpqBlqqp1pdqd7QhaS1aybvpqBE26iFv3L
JlmDxN3H6LA/gtp9tvPJeBlrW2zI77NPiSyHS5vPAuspZHRZMqrSDMdba0KLLr415GdgTtdMxx2e
0IV+0kgGpKmRkx3sl4exCVV3HRVEjeaHsIkajddAIzNJHJLN4r55EKJHqCFoVoLvogPLT9mBCM6O
bWs+LDfhpECp08jWYIGKHTMvih6IPl/oRmtOaLPTO5MRG/Rty1sLlRseEedyixITfv1chRu+mfnB
DGskXjpfWx2+9Z3RkEemj3r7OuV0NIV+rnrNPVhm4ZCCqGSn6D9oCukdqVJmeHJlFd4u98k5QxqF
WeW1GaGyLl8oq4Lw2GBveAkcScoQVtdwBqaZLF9P9UWtVTvl6wJI+z+6WqIzdiwnx9XyN3BH4a1z
JembgQJuiAbMERnZ4hkRu3WmIL8zWtKaR3eUl8GiRMa2oL8w0vQ4wzwTcbY6nFn7BgbCK36tiCDn
tluTKTfTOXToUqtVu+Cyv6tlh9Nb9dlaU75OuhkeUqXxM+o6O7qya9aJ4JJZOdp8RxprehfrnH/L
l2d5Aqg2TNAJgqRgeHJpNWgRs+nR8uFk6IfYeW41bhhZBl/ErXmzTmDS7VcaDALiTkYH0TB0O4z7
DjI6qSwWJWLFDoPlpaMsZjiWHTxySW9co66I22ZggOxvurc6GDSzk5JsIcDYITXgWaWS8Wc2U86I
vOjeAi/RIYMP2n3rWErDgXh11F4Mrbgun0Fe2NZjB2A+9uPqMNk+dHA8rgdfN71z4KCsbWOjuXYl
7ZGInur3JrZeCU9QOq3OARNu00w2p8q9IOux6woUibqo1iPmAsrU9B5zoNz30ST3ulGHt2NYbIa4
02+skBJJEr+3U/1AaEpl8Cql16y5bUcHPe7NNRky8aYmx/pWC/CNee5w+KpY4VliEkuTX1MnW+zg
OG6lMYR3f268kon2pHW//nwIk9W2ivrq7KagU5dSrRgYY+opFNSAcmadu1G/ixYvr9oLlr0pZ5IS
x3jZOD2GogYp0TWQ84buoaQjjWHa7J8M2umeIZxr4zbJIerdeq3Z+HgHF/k0AeAXx4IurI7IICPA
o8ds19UXwHnze2NhynZAzR3zpCZ7PtdeLeJxLz7WopU1OCW/6SjWyCmwLOC0PA0dBRHedePJHDwX
skBNjJnm3pSsflcjQY43X/WLQ+Mfmtbfv3RW02BEm8T4RwzsIEb30MtmL9V0Kafw3wO3LuDZc2hY
TA4r2j4spMqJVROb6Z97szlz5e/0fdx6KIwc4zsVINk8RIWAbZVxvIuRQH+fUhubhR5+NHRXUOi5
a9l63athGy8tfLxPxFirMZ3IMTVy9NouszGJP/pCj6Z8dWk+zjS/nm2HxrpleRX2CG33JeJpA/EQ
1ME+42y9pC3XHqWuq9TGn6RNLkq/Wy5diSX0tfAJyonDGvlGjWHE9VR7IMDzzHAP7Rc6R2Yv5m2v
jiICLu9TAfKB/C1GOepweSKIvRvyfodNmBA7trwNl1H1djk0VBdZET3oksZ3Wa0gGWo1BLkqvWSt
+LEcWVxfWUCjX8ppX2+1YO7v/tzTYtVXJxt3XTYxhMDS8fFMzd8L+oHXoA9fp7aNV3zvKqR47NF7
5jau9iL1mDaMv5+Nen61fCi/Xrs8vrxieW0eQalORuezoXWxt9w52Rhear7K2KSHmEKZHQr7flE2
xIOF+HN6GSRYeoPo7+1SOFXk1W51phFp4s4qIwpQrmpw+t5012kEPjpOVByWl7ZNV9E07xK+UwQW
+qIPT9FUJidHgL9INVZDEwuA574ttHWGV/gWiAf3vQyuTKg3H1bUNK+j5AKs9PpTr4LCSzM5ECAa
kQo8P3otwMusD9P7sJ76s1vlxPnoTvZSF8ZRQ3ds6W11Lc24eWFE5aSe9pxGMnh0aYcsjwY9KF53
6p5tQ9Qv6ZDMZyQv/c1EFvjzbN4GtCC2xazU2XbvXA2XKyhxcu4HzIfnJo7SZ+A12g6qk7ZbDsc2
fl5e0HpKUmU5Dpk8/PPlBw3VMCOyVzC23v0YXfxmgVsHW88NkQsahn/WxhJZCnkr75Hn3Y9z1D7l
YdEcxxYZZQm89B1tAQCXIPzuYUHcOxpuSzL9qhcrpBsVo1lqhzcJ3f5AbCljYXWoJe0TUSrtNW/H
7rYjUxLiJY+HfjNBa6iy80R/9dnIaJIh3aXxGlwqNf3tZqEdjrhuqYhLpl4Ctcahy6NuXwMkO5t2
tksLwWeDEm+9XB7Hjnqw1khMNJEXsbZrr1NqARky9ORXT0SI0NtPPltFAujbJzsaSRsKi3Y1xjqo
qpb+Rtp5/tY7IvxkrNIFdfsIkFA/5xml2texFuB58OGIl934rFUlrXyq/3s9nBxWGlp9zhNfO/DL
WnuSAOzLNFOMVWNwWmqLtKjj+4DGy3KEgwz3V9s7J/JL0Y1QpA8Cr4JdTPW1cWpjz5nv7oaZK1jJ
unFHOebsGrd3D8I089uxgHmVDprxksvxZweR4+8xkS4s3j8nNC03MEjCdAifB7NHZF9x8xH8nU+1
MxKVkackMhfci2az0z+9t1E3502fVNqZKoBattPrh47L8TknPWtdS1m/Z4ZxGIgAeYkwoO3po8KI
hnKBJDVgcc9pYZAWrARCkWshyxElN9E2Dd8YzpOMxfasRzGjMoscsQYDCGLG+AkfowqlMsNfcFnh
rUcNaSTyObBoeFoVlhLwpuON2TLhi5hrtOjFOjgxJyb7DewRDmkFjGsfkduBpK4W7QbBtp0P3w1T
z7i3Va1lWPS4KhvZzlJ2LI9V04vrQXQICyvdGrobX4dRnw8m3lOihxkiL4/VVfWjjFJ0fjl++J5B
SriBvmEw9OIYzqiStCnNfpeX3xdXUSfa8OAO2l4LDbxPdabkYEIl5lDEdIDcilVbpqeqsqdbgog0
plNedQTbg+Guy17KXoeEHldy60CSf5NAg4qmHO+K2FOiZYqzpHLN3aIIhgO3AVvjP9u2yl5wmO4G
gOuLJn/InER7sCvRnZGWXGsFxVk2nVnjHU/92xHs1Asn0CVnOPyRuyxZoyAtsdmazim0NFAkuZed
tWwi8mUovBuBMEplkepXGcYFLkvYeVViXBkiG9ckQXWEqBcPnlf9SB6XCpX6mczqS3qdy2DeiiyR
r7mExOgnrk5CVtvu2jFk9oFVc9oRDhkayHBK90xGMQqgLCc6OY6UYnBPOmJ15lRiHtLWWnNErP1M
DYJccSqn26Sl5gtG19mbeCnu40SAPgy4tQ6FSI9k1Re3QSm/h33k3/QycV6Wf4D+0HlhJebfMIJz
b2Q5mnehoggFcfZT0sNaOb1s79ykpcfahNt6DuwzkGZ9w9wsW9me99w58Xgh2rl/arXHGlrlc0zl
dyyivD+ngfkgS7c+8XZwwMBI6tc1qop1tkR3MxldUY0OD5V4z6QP72oMtONS/5jAOloLZXIkuCEl
5J+tnTQ04W+4OzFItKGO3uyMwL9GNdW5cElKjAsEQ3OvsrjlAIIShePaGKPqrSsBKfi9yO5SdScN
EuNSZsgsHqooVfqTtB9wc6GttIbyPYlsebYa8j4IYgz3/WBD3Syc54Rael80pJItexE9ENwMTrXr
cbXtQlwvPxC0FN2w8mYzhL6p/36q07ha1Aj8qBKX6xvAvATSl+zu+yIIj5owBLiwKXmCCBcmRyu/
ZmKe7lItzVFVjGCbZ/2Hg574YiKR3M+edSU4M9u76IdvkNEYz4VdfQZV0n1aggmV1ciPOWd8STB7
+ZDAZ9w7VCMNkVo7vtPlg16guNZJ3/4l5nVRSPvXqCFrE8HkIrBFj55A2CrgMW908KXv9SeQqPKd
SMFgK+ZhOIhOoZd7Pz9GEi6mU2b5e2dCUVYDgSI2t6gxfzBknq6Z2RO1Bo6GMBhv+h6ikiyaQXsS
FmJKe5pf0Nc257gxEN6rFkJZUztzq+ouHqQ00rws1oIOmksH2+A2GsAZr4iceXaNYU+fTb/Vhede
yglkAwak6KNKUa8W+kMrOvmYV120we5n7js1mhJ9e2ty8bqaLkrwLLMfuG2GK6yPxXFZvacavUrM
ZIlJwdtL/ESJNSTYQmhkKndWhgQDFwAsrJywaeC484sWDAEZg7X+kgcoC7Xinc8crbA9k04iUYH3
Bh7r0rPiq2GprpZ4sOeUy6qs/WM60iioIgrJ3KXFmooVfXHFLbTT76zjglPily+enlpnhAHUw2pO
mDcELceIKUgRCZ4rumyX2ifJGujD2tSd89IR8CCe0Wysb8uxbq/lzGXNnsWwplqnph89rr50H8BH
WBPNnHLW93nmI3UdDU/dSv2vz6vmq64hBrx6gV0+GKV8LDRPf4iH5GqLhqsvoRHbqItwMqTOpz5m
wX3t5tbV9/0LPsi3IFNVcYWJi+XHW1LRFkgSS953zPlvKoGYJENahJOPZWcZkVYCkdeDrasWpXAk
cGXn2qlJH7qhlndt56I94q/6jKQOzL1rmh9d6tCurPMfS6cQbOWDETZkb5DydOfXvtz1URaeshTZ
9TClza7zp/DeFAD3x55kogqI2lbEY/ZEXUFjMsADuRzSUuOtSqgxNiC/ZSUnJK/981BXh2bdZFB2
TG/Xza0GaN4nKhaT32Y5mSK6xLRXPXBYrXH4+tANQb03F5O2W4w6zYxvLSDycfHu1NxLyqCAQq9S
vUqV4+L0OtHRmtXhLFEP6rjiGSWUZEiqQ6HZ8R2t4UstS/93pwiKJ9nq4rgsxcxySM4NCW4lYQn3
WhU/88FqL6TfiGPvk4tXWfiKgo7ESTftP+h2YROZ9fqxLRv9tp3Ts0kVWq56QSZZY+v5kTZw/RhQ
Sx1FDR1SJ1leoJy+regTOBCnogzWejLtv47JCEMYQ1TVqrSI9Yk75OgCmIe5rXN4O0BK5NHnJmvi
vkLKUaYbrdDMR1G62m1AiJYHVHRZAH5tEo2loJO92ZqjBlssDJf1o1uM/jbzcDrOIxwFQpfSbYQt
LOpaWGOd5zkormjuJQ6BsjKK3DcGg3sniqDwKxWhcPhWe72D8bHfhDlTfK6gdA4cokCbtLEPYarX
6+USEhR0GdIwKk+NuqIYvc71N86vSDzp9foVmqbY7vau2fjrpVk/OgzVBpKoD73njPdOK38V4bTq
7MZ6ZWLr7mMU3NuvTgh3jrAK3ZPfzDmKBTTFZACZ+0XyHmVPE6f0GiKL9VKZpIXktmcclsOGSQwY
P9XZEZH9UofWpta7U2mN0dGgTL8ILoojItRNWXM/iFqCqMyIS4XLCY6SVjML7Bl1nh6X/pc3oV6B
FnpajgzVDXPhG699XKrAFM3jUv4sG6C2x74s69vliOC49jizKgJDn7bcPSmVYkMWNGp1/a7I/JFM
+Lo6VI2hHepaPpq6Gngq+d6QN3y7XP818ZsMoUAFoErNZqpYg/jMfPjBhrJ2ZDKB70wdLhvkWSZx
gADjzInAYE8w51u+SmkzXWLyv2+/vmaDx//ZtvOvJ5dXdAz0HWYjt8tRkLC4mDoSFaKZmawucqx1
Y0jsxsCiqGY22W2Q2J38kTGFqH6ffMsZWGBzYh475ygw/tG9IAsXIwnBHYmOyc3Kcm8Vtm5wTckW
OTsl8EkEutfloaBvuh3jKf706hXLE6aW6yic5mK3PLZsUEfcmxhnodyWKfBP0Xr7DBjeWAkmmMDJ
1jPeTEmUWubfkgmWnzj9jhrGKZZsLvEhPWkzAwOeZ0DjGOWAuz3nOlaUZYDWT+Zl6XUrhZmY4vpk
wRPGMVi9W54AbqssJKiv0nVUx/6xH8PuNef+0VXkJUS5e12E/1k+nPya4QFfpf7Jqy3KSCnbDUzF
R6cHOEzNiyQQOk0BbQblNXjmY+bb876yayTztLGhVapN3He/9xqgaQeA/Bgn/V3tiwG5OHfixSzt
EdlxnK3hJWqyau+SLnJTFcN4+ZqeKrP8sieq7KoHTKksCsKvh6KUkNmZxdqmNStxq94VVFz/Pl9I
RFbr3+tlv2mFF90ujy8bTTMiVqBUsKXhAwSJGEHoRuTR3BcvYVJoBwaV+odWjP2O8HRkhvGYvi17
xFVkX3tfjwmuvDRqbvS8bh6siC53Q7G3xbkVfceKfKikUe8Z8ehoHfudNuXd2xx5vpJCT+dc1P1F
Om63TsxGX1tJhXLBn3/IHIfFckHvYzQwsLtZ06UPUYmEc3COmeG7x6Gz5KVTm2UPE092scvd18EY
mxfwQAQRRUjcxOKejczSI4wDl+XSzaun5IdTD8XFcot2B5u735AGyHhmNqw1jb+Seb3UXybbc278
orVO8ehq56ysDVoLhEhMafcyx4M8yKjhCqGaSmFu0d+RqOwLGv0+qsR9bzPdCpvQx0XwUfcujXws
NPhpAu9gRndcmMtXC8G7x/Tky6Zvp/bDPKfBdai7LXF4xmmgVKu2YuKu0OjvrASICvFYICXQA26M
1kE8rDYmC+jTcgjMlLNsdGBeqHntmCc/gthMtp5XoVoX2EPBzhJarH64zrTw1PXdcOiZ8Pz5kPQI
ZVwWwnplY7BTZR8yc3kYIjqCS+G3PDYkLhmpgCsQ45A3hmGoCwp5yKIyvu1TIlPpHOmA/Wzz6FuY
5UfStG++BnTLMRcuOrU6f6o8DK294cn5bDlBTDOXmYaTcs/JpqE5mkU63FqQsutN47fJKrBQH1bt
cA8DLL0gdL53p1RezN5c/Y8ClyljvJ3v65GktTDyYKioGdTS4F32cldO2CRQ3Qi1mUiuXlu6p7Rf
pVL/ZFXAIsaPnEc8tOLZdZQ70fIerVyXz3P5+6hQIyVT78ezXfxicgV5wXGCWyOYc8BEHFKl3GWT
4Vx1tYTLCuuEG8B/lEUVHJMcYWHuK2BkFbs7dCn1KqkHsfHTGQtJL1QAmh5ZWyPVMFLYhUGhl+FJ
Mzv797FL3bK1SqtfGV3i3rsZC75M87v1SE/zfnkM3udw0GmlEAumHiuCkZoeeKQeF2jWuWXykV7N
ucLSbOrBPtG833vDoH26DCj2TIOaNS1B7y1kGG3kBBhQOPR3QVyeysEs3qfMcblfRvNj5M7wYaau
32pIZelD9PodglekApVAvWrCe049+z7JEtSYaL0JUbJji9CgClV2F2+RD8K36UvSkJCXnDy1WQ6X
zRw10PFn/x6o7XD2Wr+HK80eqZmQm0o5nvwcuyoPh/o4nDXfQVSysDM0QjCShiBtvULTX/gNmSj/
3LSJ1C4RYLRzy7SJMElokQp/l5cj4HnkzAC/jfXXldcOi/NMr+2r4MIaxD1Wxya2lFwt+bn7SQkK
qe+NFQoy+7hIaCqDgsBgNWcS7PfQkE+3PJz0Oas1VhleN71PFesSzSmMh5Lza1W4LiZCa9Qflids
Rcozq9Y5/PnYaM/3pht0dCoJckNgJFbF6NR3EjLdTRQb/hEFRLNKCiIVyZeTr6HPhDnJhiduRu29
nZFmqx6uSUPG5YMjHGH1VnI3fYXAexAgAj5ai4bRJN3gnhrKQe6TO2vUP8lH06Ae4hYaxiigRrgw
roKLuKxud1XRucfaVpd5VzUoSX991GTF1dSe3HezDYjUxRVmM6x0M6KRwmFkuG2ZjJ4TgsPHiiVg
YOICl1VybzhqECRzDQwPlX2DA/ZXkTyFbSs+GTCi8czCGnVwaW/sliY05JzyXLFE25DwNTwz3VQe
Qk98zv0b8JTglzBcbCtl893PWHWnTDKxOSXzgyS0eBOaLGdHpis7vkXe2Z9tsW8hMR6Zzo5H4Cza
njDREZGyXe1in6AHlmIuw48xfXB6VndhM6m7mfHA9BrAZ9job7UUTLWT9tOLyc4EkRPemIDi0dOJ
zyytXogDcN/0yKcjxiT4KXJbsc59L7yne4ZKguL17EDQO2K4Fnunv+SF5p+0GEngNJXmedmjDJfn
gNCg3bL352PRvz4WJJZ9pJlJDu6YH3o6WHsrtsfbaXSIs5mN7Dlkwo0YwE9+Al9nUDJCgZyBywTJ
aHyw6B1vhDYWd5W072L8eGs0Zf2djBmISwc3C18a70i/PNiDF3HJkAYSP4VeeFdhOJ4sHPFu045H
Wl0Ahh3q1AFxC+e/jlsIp1FbesFVrzh1oTNkX3M/Vj2DFmkP3/74j7/913/8HP8z+Czui3Rimdn8
7b84/klMB6pmltT/evi3S0RqV1P8vV3+2T9f9m+v2n0Wt+/ZZ/P/fNFTkfHfv79EvZt//lj+77/f
3fq9ff+XA0JZo3Z66D7r6frZdGm7vAV+D/XK/98n//hcfsrTVH7+9Rse2rxVPy2Iivzb76cOv/76
zZTL5/T1Makf//s59Sv+9dv1s/w///sjjX6+//HrM/1jVdDx+fd//QmB76/fDPcvtvRM+CPCMyxd
esa3P4bP5RnjLwaeGVNHXYnl1bHMb3/k4M7Dv36Tf0FepRN+gLbBMwxb8I+aolNPadZfSD/zbM81
XVsKlx/x7R+fwr/8Nf/86/6Rd9k9Ldi24dfSxbc/yq+/uvo1Lce0HLUmcy3DdHXDti2e//l+jaB7
8+7/Vx3XeZEC4JjKikvVPOfZACggdhENRaZ+CnWn3zgyJW6Z28cuRLOcEPcAXRSrLG2MTWRUXOPq
onJX88Tqd936OJfWsjTIZ5i1kaJJSwj+OFNjNs02y8LhWY+FI2/D0nsOtHl4F0PLsMKSjrmF/dV8
aKObJNWKQV1CY31SM1zNdWhnNSDhSf/wfdkGl4HCKFplJUODPQ3Q1Fox5gcLNwUT9IiYUTGjjgw3
+b5tUnKCyeUFaltG85vwO/DSM7FdhFQa06zdDEENagR5ZQBNWnd4z7KL4+QqOtOo9gVE8XxH+Gac
7aJgjEh/MYQ560ilGxq2klFi3MkRw4NVSKGh6J9rwNCxTbSp1UM+YwWcDdGujIoYQS+uY1AaKfwi
JFmBRQNlcGbvGDP/G6CCGHkZATp04UFeR8yI9lWAgqqCla/XEhFbnEvtOQAcI7emSWsV6+Vcmo9R
pDniM47hn8IdlE0y/HKbkH7zTaPlIdAuQX/Cv5U6ZrG102v0Io1OyEkDnS0M2NLW3IcqxKStM+17
TyB6eWo9i2xeQmkGJLUrTo0+RsVuc0PrbzKahMPIDd4n96sCawwHsMxmFx22PQC9Hmm/dH4SbnIG
cRCS3HlM+uImNeux6QFs9FhirZqKiInw4CTfdbtmjEXyBymPaISC+SmOsqL9mbA+wh2mA0umv8b/
ISgfMGsZmnGD88ATsIZavfhJ9hXKRjez65Zsdh0fuBOFXvXTRHSRXZKhKudHinLUsTsuMfQLEyls
92gFcdptq1LX6rfeJmxzY8YdJYSHDDN7xNcdp7u6xg6wMrmtHLhLBvuo0Qckt07SO0eMIPF/U3de
O3JrQZb9oWGD3rySTKYpq6qSfSGkK1167/k38y3zY7NYarSymNnF23eeRoAAQSUoeFycOBGx944O
/oy4tC2bKc34YZHnuaMs3ZqwBYQ61RNFmozjNBZVt6MlA8gvCKOpuM2EuVF+llomh38NoYmUskbJ
ADlM7oHpSUkhp7wRFI0G0zEU6HrSGzklQ970YXYSlQ6dW3OISshdSz9EZEVEK2zY+fSv83puRKXx
5rIZak9WBIP89ADUnhXnLhEfYe0V0IZQeIKGCOKktuIrZr+3+pS2hpJLBI3Q1sxr8lqdaEC/Y2iT
clTrgALAlEr0H0eZRiHQgEcl85K09GXu47yUoMTPpglKWgBVevxjLkloPZL5TSFSFISMd7YyTwEJ
KMISmuYbunH7Ga1PAD66S2wCeqKmLeATFRIZ7WzDgORXVSrTZcnIPwg+dADoHca0qUKQnvzMZIMj
Y05mqe4zqKO/AA+RfkSd2L8EQkUCqYUS96TDriztFWWW232j5YLLg1JuvpuWWREzzXpbgrgMYU42
YHAsl0bnVFf2QWf22Y2KFl/7yar9dt7lukj0IVZT3j/CrJ6ZUEwmND1OALpVDxhnXr/EMYw7KOlW
BQxPycDGlzQ9Ru1P6OXCMSCuLKngJ2EGo1lMCGHmvvIgIpIAeIYKG1Vm6BUlAhvKTXcSmmfmEfAD
5C2FHhsEa0pmgicPxVz/AlW/RsEbwavCmTMmheowurBQ206EpdkYip95wGjAcXW4rkJeBSP0rHWv
7jQF7KU9R2YhfZYyS5sPNIgOQJZm0xzcPOsiyqyhVoFa0+cBVUy9quDMz6JW8e+wirhnLYgwKLe0
Csl2n5UJyXbER8TIzkCLDE6UDoSHth+l4/DMIk3ZUbAmZKiXGm9Di6uYlo4Wy7gayH2j9CZUA0Sn
zIBaBVJ1fdgsXZmkGKsGoti4EIPqNJFmGsgJDkOfwfg4EfioXUHcTTfXTNEpD2bT4zgPzSehzVoF
3JVRCKTPq6TyZiGHwTkNslJHwVZGpLPzRV605MjjF3XkmtgN6JAOzkSzdXSke6iJwe9odElHAwnK
X1oyWtxANWiwmygutPaAqDQGFWFISl4lhTE8ZLGsT7eqwqZ29CxSkVFmlaWl2CZLO52USOkIMglT
CMJy/W8VSgDCcdI9g1vKNKeUbIpRVW/GVjdQIaOI1aIyr3Sy6YSdOnWfeuSFxEfBb1GBaWpeqiRn
SLLvxUrx2zt1lkvlRkrzAIwGjzJQBv6Q3cQ4JukIUqmZT4qAAo3jd7JqwVXUJKqTIhAOLSo9r7VT
y7HQ7XEIgXTSmkoM4VaKUWoZcEtwRkqQt9Bw64eJ5VjMw3Ti3UkfUTyWXI0A/coOKg0YMnhKmETE
dCSWPegSq46jU5IiY+xCkSdPx6q3ajruinCs75HaNAFYagY/1WCMaO6kFI4gonyFZs4OzAQ9ioOv
/T0II9V/HkKSsoMLig5tqRHK6MWXhBoJJ51mApvXGVKjjRRpzS/ekaLp9oZgBbtBBRJyO5D2Fb7I
odSWd8y5HxAZJHUB5XCkA5gc53aAzJ3SgSuJsi99sppYiHbUisdEtTVpKKs7RcjMyalEH4UkLoke
TnLC1CBAv1MsqyR08y5COYYEnplQCyjVpSEm498GotWDkRSB9CFvMhSK8z+P0x/KXwDe61+/2rvv
5f8HMbakE/LyGPlvguyH7P/87zcx+eu//x1Wa9Z/mIpF5lPRdEtRNIv/6XdYrRHg/mcYLev/oRGs
iZas4GQNxSSm/88wWtL/Q9dwqwTYOoUVMo3/kyh6iZH/xNCGKOqGKqq6LkmyzqdoxtsYOqtGOkjb
oQWL/qNNqYl0KkCZ5nA2+v+M3c9jdenSjKmLPCQIsCwa6mXrrZkYPZtpTBElniBBqyGLstL6B2T7
9H3I0gmCvcGJ4/QTWJ3+rqvNHffATyFtH7jt0dEz4BCNaI9//6OufRMNTLIFjNxUWJK331SFsp4K
5DEpy8BG1aLOmJh2kyju+2ak5f95O8XwH6qSLNKEZDHbq7G37YC0WhSnbnrUELE/4Amc1p4dmqhv
81Pu+L/P0++tdm2yeWK9Z1AS3w4MGkGhkxMMGs/6CaGag7ALjtVxvou8eMvWlUlcnnmGJfMK45W4
/PzsDaZI+RxP45C6zQ7Iipu6kJAezKOyb47pie5uJ/I2x8cBuRjfuU39rU2kqRIFmUVkpE5jb5fH
0gsf4r91m76/XXs37iPX2FjDZYnWS3hucXVKiqFD5GHCYnz098MeGIUbPbZ74/j+VpGvbRU2iizz
RDYs01h+fjabxDNxY+gIZGVUVStiXqdFEWKGgGUPW9dJcBKncUdE7dEasBHggGQTHB5UMooDqY9r
bq3utZ2k4BlU5fc3LT8//x7SjHVjQU8yOKSmndz1j/qttU93kSfcvj926dIWZN6mruogfiRcxWon
VZEYRei7k3k+RQeo7V1rp+1JsNniIdxv2LrcQZahiwbYYQwuh//tuEiq56qP2o8L0mhHyOoRletH
CEEd0a2eqcA+Ct6GycuDgkn0B3TFUFS87sqkoGuh2FKX46BMu/Hof/IR2d2Z7uClT+0Tyfv+Dp2u
rQU0LzbuW6vLRJwt4Aw6c2zAWbCAvE01gF2QldjKbfHBPNIk7Rkntd3VT+M9QoD0vv+reT4b9GpN
uxIZU6NC+HbZP4aX7ApUgu47b3Dp/wKK7Pq75PP7Ey0vp//tWV2GbCwvDtFYHO/bIZtDW4m0LqLF
uA8O1F5o5pAOkGjt9cGd3caGscEVHwR4RL/indxXT/zS/LQqZErs6bDlIS/W3RC5YxSVi4/MmLG+
ZbqmDBJaInSXPbHrVWpV6YzmYrp7f9jSxZZe7LCxpCUvp+nrLV2HbSc1samzv5AK3mWH1A0+gC50
JKc8mZ+RM93wiVsGV1tr6tRAp00NqVoYX0NqLgqihBuDWvzqm7VkUIZkUcQlwyeypm/XEuSgkEGb
prutO3/RUcCAQ1q32UYOf7UzEPaBdaJ2RRdIzvY9+ja/SGzEBlJYM9GyNAjO11OqBZUPAUKou+bd
6IZOswcHYw+e6qk3ubO1Ty7938raaj77lNRQMWJN/jC6wGNuorvEmTzda+82z+WVTWnougreUCZ7
Skr27bym9MT1PfQXbn473jKux54Ob9rVaApzZS/d0bUo8k6GJnbLDV44pOVQSqaqAsIF5ySuTie9
ELSEdpHxejqbvfUkfmqcmB4BO3Hak4/Qp8vtJn2MYOWj22nLH15ZUlNUZUnR6TKk8X418LIYq0Lh
dUYsJlaOuiv2qus/8665l+16e543zGmrSEyD/r5QFdikavd3dJTcAYS2UZX0LFfaiB6kK6flfHDa
am5Hsc8legfnV2fPDuJ+kZnEXXuic6whYtGczEv3wk8atzYO6nJ7rQ7qG9PLRJzdM0qRx0FhwNu7
hIG8zD3A13vDGR3VW4YqP23Y2xrq6jbVQ00s6UJbhjo51NycykE1a2TDVjj44IQMyUlA8t2wZeAi
mb1h/vpwNfhxFVjzzdeVOBvunIl6MI/Rsq7TjuG6wbf+QNJ5twxX4S2zsW+v+FpOqkU1xoI6Tlx7
IiMZBQgzdd1Fpv6DYAaw1szfNsZ0xSe8sbHyPwXSH3oQqrqLmo83unDi13uUbYMTf+NJ0GYeEvz8
afNpeHFf419li6ehbmqGfuHjQQGIvbRcXOMX7Ut7BFa+G38IznJOtJN4CxccXQbu1oxeuy/PzRqr
o1n4fUpxm6sFZQ2P4Jr0M9ybNiqYrm+3TvtL9R3lX5zQN0ZXJ5Tavd4ONWI6zY7ODHTDVYeWn/nz
X2XNg7C0C7f91dKraqPiuRUgXF3fP/NsrI4oDdpiRgc39/XfGXpVFKm8+QDR9pF48Hsmu4qT8ITY
nOeN5V3HvRlXqGiMOl4Bnm/KcYmzCAzohXxU6vCbpXoT0JBO+KaFiBWMn5Qhvq8rrzGl+6r80gtb
K3Dl5L5ZgdUur9VhpB7NLGgBtRpndueX/NnaNW6n3Ha3XAJ7c2Pi5WuHVzHIM6jyklNeH95hqKzZ
72C6SiQYOMP5W94lX3yodyLIjzUKS7n/OZ0nWygfZ/WzWnwtIaQup0957aX0G9R94vWIKJUIr6qJ
thek0o7GlOZ3sIni5not22DlyUlO/fna1QSN82xFJng7t6F7ygkOjYMWsGIL34bb/mN6t/mYv7Yg
5/aWbXvuSqEvH2JNnlz9jnaFh9kOXfREHOnvgP0YuN2/cN1vxrfs1zN7Uh2b4BGhejYSiHbAoSR1
91TTczXr4xHEzs432icpOiiQjgXhrajmTyrt4xvOdvEu783ycr+dfUUr11NnyYx6cHoX6nIv29MR
eJIP3UbmTd5azyUgO7OkhprRcAYnFwUKt7ifb8G5xSWyJg4he/qzpc+tsZu9sFNt8EkRu/AGvj0a
hYEUbHzLVZ97vtar6Ksnl0Dr+/IWOiEXGfp7NCP3403jGfs8/PDPFnzj9KkrP28YhQ8BJuMPlZjz
1O3GcGtYG1t4/eIsclkUAXFO7vygf4Dbb0mD+W6CQsFOcgr3Xz29zvewunLl4RAkvIAxCA+KY+Uf
dLnccFrXLgsyzIYpvyaHjdX+NMpAqnMA8C4ts7ZEJaYoEFaK9H8zdUiMkDo0TNUiAHi7O6csaEX6
CPUlQPbao2RHu+huPElO4CyP8+bm/XP3mmden7tze6vToLT43DHD/bfugKi54wcvC31VeiMkT21w
X9ROLtnzTXC3pNloVKSmEyhPxrADHZkouxBVvr9lSBntjE7du8D9V+7w/ANXR0RIgMeDj5hctXT0
2obLzSUTRvukU9yOOyTPT1vv+CunkncYr0CWwFDJmKw8cBUi3TllPDwXX0T9m8ZEiDcUe3liqx4A
1xSRdnUzp3q5xSQQg681DsvihKxiodLUfSMwgxEqKNOJs50u3paAc95f8MvTLykSOQSdJydNEebK
iEIB0pcz9Fp66b5WKBNCLvG+BenSwcKaRxcSL2lQ+vL6LdCoQpmgF6S5AsQTO/1U4stBd/k7Yw9S
ar+5XFfmjXeraloaRxwWk8UbnTn0ZGjq1NKmgS1s7osnedc4wU49Is3ndMfC6+/glNi6ri6fW9Ib
m6ugQJlmTewsbEINdZvZynH0EP85SAffDW6VvfCBpMEh8bZCpys5EUnV4BCR+MXk6qvlk9DdaCdz
HMi7C1+WiY0Ypf+l3W/nX65N67mplU/Nk9hszJwh5nXvzRNk7RASZj/e3yzL6X3rft6OZ7V2ZZop
YW4xniU3qdy0B+i0vHjzTXVl17+ZttVyJS1SiHIiDi5ER9DvIZIo7d4fyLVd/8bEMp1nuzCrDGhC
6Zp7rYhku/EgPrAyNj1WO9hhN86YfBkuvZ23VdCmphaCNDrW1L32JXnyT7AuCW51J+xau98lLwq3
RfIMzRZKNs//YB9eOeNvRru6pmZILeomZkJbFxbiJ3r/Y5zywLMYAoJ/UOHa2oyra4oWRYgTG8Zb
MmJ/Hx0Qdv9VUP1RyY+ViBs54S68e39JNyd5dfXAp4GGwHICml3zSd5PDkfuJ4o9pjMetUMF/svu
HWM/dV90T7/ZLrJtDHr9Igear8XROJMAzKtbaOhocLeI1krv/XFKy+S9cwiNlVMJFd+X4I5fFnPY
geV+Eez6QQptuIp20BQ7BOWwBH+A/8zdOv+btldeRo9U4D80LGF7dOsXFZIvzy895Ilel5aM9vzd
0u12X+7Tu82y18Y2Xr/F5byA28x83cYq8p6s6VKJtiB3sdVbqk9bTmJrpld+SAmnxCp8Rhul9pIW
bJ9ppjn5jzTF7Sa3cMv9dFu42cM/eOZtDXXln6K6rmNVxHR+m74kh/mmtakWFDYKJZSdNi/IyyzH
GwdlrByUEWmQCywHtnVhlfo6PgufYy9xekf2hhdg3jf1XtiMoK687d5aXbklRYE3CPawwa12s6d9
EXflQ+jqLohsbwkbgRHvo942TrqXf4jc4ib82G1FBtcPrWmpFFMtyI9WTkMyoBtRFQ4t4qiu7DQO
jD6qHXqQTpBR6r+l36bDVggkX99X/2VUWb3pZtDXtMlyjSq2eMow9b27p/3wBPenE94nZL7F2Y49
Mt877aQ4UET3+3Yfec3n+bvsxqetesr11f/zPSuP0qST3xQ1kxDM+kGFB8WEbgq1JGQMZHvDey0h
wqX3+mNr5UGishWhbba01wnnEY0+891SxeAJvUvHY/pt89W+fP17FldByyJSIZIs/b3EXL2HZK/a
FG9P9X5rIv+bsOLP6FYew0gCWAYDPJS6z1/Qg9tBF8ENn3Pl7f+Bl9ga2spLAIAOS1i9lygmf5Q/
UodylH14mJ7D3damXb78vVlceYgcZQaZBvbBBYkMhuivGV6a97fG1VNB6/fSz4RE4sWDqmkS2nap
cudaH50iLdmBS/pOAeMhE30NQZPqCdxYsrEhrzqAM6ur/ZigcNMGkUFtXf/L6O9HeFuL8df7I7ts
HyNDoCmWBhIFU4qycnTTFFXdlDJ5S3kp/1o5vpt9WxwcrDj74QG+XkAOG9N5/a4+M7rM91mIazTg
WTOIwKkVFroNxnpHZ69LmSBzlmdI8rP8NN22PPG6Q3XYGPDV3aLKaHFa9PgZ6ze5paM3Lk7m4IIV
kFJvCLxsF+zEx3ZX9HaeHBWne24/bh2/q37szOpqj2qQUUlTzZMcsj03g/6tnO9keEWFJN2Y3K3x
rRbULLtugNWF01ByH5sxHU5f35/Cq/vybCyr1csgzATjxmkIAdyXCCijRuuX8sZCXR8H/VF0EYkK
7QJv90iDJIvaQsHOiaajZfoA9637/jiur8kfC8sXnO1CP4zlGt6WwZVS+Qh+4gMUGf1NSxM/OdT4
0/vGrj+41T/WVg6xNLQKba6Akh+5oOU6D07Q3Ht07++39vj1BfpjarXZoglWHfTRBrrZn6MsttNF
9omAeGNEWyu02mlDFMNqvaSZlg4oeAwkaA9cuEwc+kcYVHuA5WA7S7NldbX70pKmsxLAlSvXiQtQ
ze6Qv/t/HNkq9FKDRFRhIxle83bx19naG958kzjRbYg6FOLr39WbLQ9x/YL+s0HMVegFg0E7dwKr
htCcB9NGMB5Cz3IoHUAp8Lz9FN7YJesE3ghqDskxJlJrToII9XXyWW2e35/JjSNmrq4wXxdSNqJP
GE3dBzDCZMGFpTZo3bXH9y1tbIulq/v8MINCMKMoZvYg9/889em3OgLB8z+3oVuqRFfCopJrrTZ8
YYa8MRVGE+Xaz0xR7/qh+xfDMDVaEYgz6Blfp+Vmq8yFSeQJKVvjUSz8H5Gcb12/1xbl3MZqUWCY
C1AKhA0Mbo67pP1ZW5D8QYhXSt7783XZMEhwcW5ptSiAewQJxDL3/G19qzrxl/522dzKYbpPH6aP
8w1QDIeb6glK7gopG7oR1KfEU75vB4mXveLLt9D7qqIjoshUqt9uELWJJxX80RKQxj/F14A0tXU7
e4kP8kE4bk3ydXu0S+KOdJrs1jFj7Bu1gejqElhNu/5ns0/2pCCc8l7ZcftvN0Qtc7mOgs0ze6tV
NQbDDOWkpqXum0jxXf0VusZT5c40Y46//kGAf+3AndtbrW0DdWnVFdhrdtm9/2lgRjMn/KHa6X3l
IeDgP21NqXLtTXFucvmk8ws7QfaG/u7BtQC2OlN3K003iCy1CqUcuqK4d1pb2FEddOGPsOOd/KN4
rh4sWPmglLRz/gEkU42tfWoexMPWY+6aO2WtQY7we+ltfPtxE8QW8PVzqiahsNx+UH+YRnwvt2a7
cTtdOb6AASQ6X0V6X6V1h2HUWaHRFYtuDZCqSRAdeFG9OnzJ4bV5//xeGRKWVGsBlpgSUOu3QwJQ
2IyVj6WMbsWyvpvnHmxstGEF4ajV1qWCRP1oad8mKFcuahEAItUhmgcVcpYul6HTqPzBv82jxs9v
gWz3wweYr7nt4RQTBHcR8BWRxjZgcisQyaji6HYIpDKHZLbXDW+YkwxdHeCeYPwcEUIgyA51vUtO
iUjIjSIrXEsd0PJMh3kFLn+a1eNRGSNHL4p2fK6y2NReKtWA6KpJYmP4HCrIk9DIWRbGQU+AOH8c
o7hBB7PlbQXpRxAkD6UF8YXdohEQ3qJ64H+e/ToPPsX0LtN1lCM48Cwh6RIffFVtyBj5EArtxHC2
Ok8dZoHEsN7Mn01kMyLEgowGeicINhE46+zJ14wxtX1hzvK/4U7uMjjIFFTVR4QqNSdNB1U5Qspo
1kgzyWje6DoaO27cBxD/FYPet6hvdbG/L1O/2UO52uyJ3ptqR5FQlz6TXRFSO5XE4mk0NfkEfj36
XEvIPoM3rxoOjknzhl0IzQy9l6VFxAoSjELjBzkqqo9anxSpA7RbGQ6WVY/hnT6oCwtgEDcHWeyG
Hwn4XJ5148Lb5edZpiKVPCKaF0VDPnhW1OWn1h81iDgVIfpKyU+iPhSOcmZT+9Nu1dGEx9JXom9T
Ecw3BZQsnyK0L46h1gZwg86l6AWzMJ8mWAd2iiDnn2eAg5GtZzn0qNDS9M+5BPPgAS2SmaYBP7D0
I2oIJbj5OlLHPUKaufaozIbcfYty/hdHFyojvTOrIINws55H0M5xP/WfsjzoYSpNwXHWf4FWDc2f
g9alP+euz2GQC/QuhVZOTWKA9MyqpD1oWrQoLdSJqGWPNRsTpTtFq9PDNMCOiSI3EYWNptVsPPRh
IfYHU0Yjfhf2kLClLlKtcxfaSTNB68vOCBEAFNG4yx1pruHWQaYspIQ9WaX5BdS+KD3BsF7/SrpY
fVGzIPlWQ1043hbgTRPbkMeHfhgzg8acoqdZH1KmeE/KPs0POSvXGfbQ9XH7dzznlfJBAq6MnVoz
hY90ZSZZ4Ak6TEYvgwDIFc34IpC7ZxWN28y06y6vVTQViyQRPg2dEgf7iPZ84KYWIMsU9a3ZSl1I
wuLybqLFcrZ7WFNa2y9LLXqQwxSiADgp+hZmgBlxgNqqjL0EsE3a94o1f227OSMxJ0ztjC4bDC92
KwiKsWshb42dOkduwwta+OtRfde1anKtoIaTIm0C399FSafldi80WvMJjm0IaSHUqcNn8Hm5fsCh
GvHdSAoJNXnFbL4YmdrmIbx2hYGMVRhOE8orkz59tJIuDZ4TsIXBR0kA22cvYNDSk/qhh+mptzQ/
cAxx9H/05qJkaAtWZ4gPQRAIxrFOgq79Aq6/BMWVtUUG4AjF1CLZNZ1VzyX6JXqqUO8rBQsFqmmy
Rmr2hlH6QNss8pKlQu9e2A4DKszQaoF9rhS5krPOhcU8DejAiSCCasasBPcu+X4pBs7/UmfNirg2
dVcPoypDUMLk0V4IcVzY0IHOd5Ig1B/fvzYunroS+Wq8OGV0SzRBAq1CA6hS2SFiGrrqB5yO5z82
X3IgZPReusLL+7aWqO086sGUAcBSlWV5IVRZX4a90mYpyx24PT0uS4w1ACL4B9nTdbRDDweNNLKo
0GTIH81V9ChLnViN6mw5SzI+/Jp7/aEFsLCgmtrXbrrNCs86nvttUQO0BUzssn8nstqqSyfJcuQ9
+CL62EL6vmlFOMleu7coObw/kReJwLW91bvasOABQiDHcuJjtytfJNe6ST1hZzj1jmqAo4CFPmxl
bi+C5LXR1bRC40LXKORtGO2BEHFpeaZr3iLkss9P3c1ml/ASBL/ZLq/L+F+Tqq/e2FVc5XQpMcil
Iae6Z28eVbvdlWAUoMfemNKLsGYxZgHxMyUTRPH6uSiDSaMflT0zQF8QSjQ7QsElPm2s27V9QjeZ
ptJZymFbW8nUHPa+pseKBZGK8qQGL3PiTRFq033lKIV+IyGz1afqoSwpyqYG3YmbQNxrx+P8I1ab
Z6TTaYRF2HKWVlPJrT6AAOGC+Tnfd254qCDU3n5grV8Dy94hAOZ4kB4EZ7zaO8WYCJ0eQi5AHf8E
QCHYWa+gHuVXudlpfJGxXowZUCEt0DdTvoBQmkMjmYiwW86SJo9uol1LhvyOjLVyDzGAoznyTfCz
3ce/0A1Mv2ws8eVIgdWQcBUtQ9Fp2VntWikvDFUvZoNTEh3q59CDY2MHMf3H7V6di5Y1BQwPYbho
Kaq+oMOWTX32xspzSB+RbjDc8i+a5PresT6HXm8rDXUpym8AFRYFZ3vTE6x30Nru8uo5swugCClQ
LUX5mGSi1Ns6SJfYFZyKgnZzlMYF0ei8P6/L8+XcGWCSxTQlyzA0XUM45q1JnhyKHiCa5/q94Uzm
dGMVxr5dlD3hy0V72H3f3LWpfWNvNcQsjyW0ekaa/7wFGktB94dRMMTGJd1jS1T+Mlvdcg9X5vWN
0dUbTjU6pLz0xHCtQ/R9+rTUWQSKLP6D8G1yQTZv4tYXGrLLaYUDCocHRNR6/fnZSuqzIs0VpFsg
gKPvkte/aKKN6MJMULLnveWUdJ9mot2Uu/xj/D08/KPy4zouYG0tkbY2sC+EIPK6+3UsYjm3iPOB
3PTu0urJFwRoexDPAttSbWtvfaDJl48RXqTAHdutxV7fNOsPWHnEtk6NvBFMnWxuewS09QhTaEG+
yQRJPx3EemMvX24uCe+/sE2Q27rS80maUKlEMNmv58dCCwXoX0//t3ZC2E1ud0ipbfZmXByglc1l
Ds5WuocbuKjqYHYrsiqRetLkHhq20Ksy0elCfff++bnooiIOQtBCpnFa03nCrit3WsJ7cQRBQcZJ
7L+XKgoWw/e+t3vzILnoqhH7mV+S6aZUvgq8ZbLw+7LC24nzzQ9ZHWQDJTy4bV7Xtjyqf9eRPe2Q
8ttBcyfafy1Y98BBM6a2Yar/HD1v+cpr0062hGh34fzTXoOqs2lPNOoTDaS+rmZ9qAA8TneZMrqz
4tGsfnx/zl+vlnMfKZlQJdCtTviikABaZ03ruoqLKBvJy+6RiDxknOHi5R+d2PWB+W0JkPVyz8lc
davNFAfh1JQDVAt3wX10WHCO+Y1wJ7o5lAhbU3gZ7TIu2F+44LBlgu9+a03LVDNBnwVU1m15TAKa
40NX+obM0tHaw8l/Mtza29rAl9Huyuhq34ySmMUqKQf6mfU91MQHhOZuRgreC8paOG5SFKw3yjKl
54NcTalhJgAApDLCJ4jO9Ek9LfCJwqlvgn29W5qIZHf8Ndxs5WmXYaz3zLnZleuDRESaoayN3Dy+
baARgWy17VpY+jYRR9f2zLmlVQg4ZhJPZqqBr06PPUP1Ubuv3OSxAIw7P/6Ls4AwNfybhq5AZLFE
4mfnruSV78sIcPPW7G+XlumAzQLN5CY8/uoEnhla7vQzQ12L0JBiLIaUptQPYRqHPwyZ1I1NH0Fc
3IYNSc8N73rxaH/1rmdeZWUUkL5uVAZepdn5e5S49jUqKVAc+DfTQc//x9cjvpyDJ0Fbqi95gtXW
NMe597UymV+PAurenvZU70xbxGH/g36T5dvPd+QytnNrqx2JeyPdt4CKX4NLDgH9zSh+AKJeXHXx
nH8EL7ixW9Z7c7HJs0xRQd7CbrYOg3LkqItRjI2lAYo+2OFuISdaql3Sd4jzD+9buwh3MAbERDe5
/Lnk12+htEx8eFlZvALVqAmOivHeVANHlQT0blsEmEW7jawNoxcxx6t/oT8RbAsgAsin3u7TWmsC
rSNhCsBQPdWPDcwyvDRPS/lFdNXDdh/zVQ+qG6KyxDlLlXTltgMIe2uEyZbrKDjEX5ZG0NSePOvU
7kHTbAY4V+0tY7OAay35rCXWPTuJle7jzVIcjLxXT/Ku29NOvBsedVv2Cm/6UW1kDK5et8bCCAyd
CenO9TpOsjGiOZcu46vuO9JZ0h59prvtd95FlM7a8Yu5FNk3VKtWB7DI+Est0ENG5n/oUf35e6L3
6zTspUP2MbjLbqH4n2Q7v5c+pYf8VANP3Xp/qeuXwvob1sfSmvBvEt8ghUGP1Ev1EIeg+yrlpYoV
r0/6w1RPnmm1D2pEiQLhstsoaemVhwhx50uDdkjKRIN+0XwqyzJ0BV85NE10O3fF127Ufqh+/ZLk
6h03xF7zzZu2pWIWhN1jqCie1AwvaaR968JI3Y2y8nOeItVWu/ZkRcpjnjaPcojWe1Qd0ik/Vony
qINqe//YXgCYmQGylgRY4gLUu1jvNI8zI1ap+KTtXKLto35FTOevLogPkcHIo8qtovmlUmizNYe/
FL09lFlwExfzDgUCp0bp2JH0fg+3pDPEKCj1/Qm8JIIryk3XI7STR8e+lDfgDNd26ZJrpT0B3Nfl
40puEUWbengNl2I+kf8p2Gt72UX8aus8rP3a7/n5Y2m1Q2LU7mDDiUMct8mJN37Q5U7yZelPTI4p
vT/uxNMZsHtsx782IQVrF762vvJvUOhGFHEY5+i1t0vLVuUIzvBo7AtXvNG2wov1JbWyts5NlkoM
uTMksG5H3sVd4OE0ze7HE3SwD+LrU30rCl685fm1uFiENtCgikwf5EVba6IhHK+MPt6tKBxRruw+
0AHCVxtX4ZVwxtLBCEqAzShMrsvIQHwQiM0wA820I0k/eqF30Jy25eb+/eN0EcNQDVi4AEV+L5jL
tfvsLDMZ0pbXyu/tQpb+5q/ZyeCT26r2X7kZLJXntkHdAZ6fi7sPjLmVStR08J8LKdTSgDDENtaW
8kN3Iz9tDO1yL2LPEOGgUrSlSL7y11M1y/2YzYLTutSdX5Y4XnnS9gjQ3G0HTFduhwV2APgS2kpa
nl/54c/uvTYy2kFBe5adX9zXt7TsuN2+uAv/AobpLvkq7TuUDgDZy48yAfDWC0K63DJLWCFr8kK4
pV10BAS12gXSlAeu8tCDbtGd5i70lvAJoO59aKcAiP7FYwKbC5EmVy9pq3XVqmqDGgx9FeDVxtvq
FNLOgtaCR93qAGnThue/6PZjq76xtgq3GxViaw1Gc8AGkKhDnibRDPWXtqc76KAd/8XmWTLkcLaR
vaav7G0YQzObkGlcDKTKF4dtfPYfNYg54qclY73pyJat+NatkP0DU7ok5Qll1kFaoox5H9IY4WgP
C7Wh/4nhOQi6HVUbog0Ecj0Y5Fo72Ew9XglIWTqKZboG+yuNOKsXmgqkvo1H6GUGZ/Z61zwlu/QZ
rmwC0u5n4m6iQa+tokbCDc9GjecyigpUFNQHxDcc/5t5Why2/9jbC6yiftrGwlxehpClKahDGPB8
QXe6WsU+EQUIqJNlFRH8viGm2SPAvAm5uZIbwQ7ehoSPTG1lXVOdQslQWkqgTnzL4X/oH2NvwdBN
HiJSwKDLxEYFa+tBeOXEw7GHwAXC86ZxEdlPDZXArNYo4ZzYNKcZlqTubikAtLa2b79Px+VhuHkK
LyNQC6sqNyAlZEpoqw0jFa2F3dD/XVkB4pU4wl14qO/S/aZ/WWKV9bE4t7U68bkyVEm+2Kr+NtE5
pop07E3wXAsni/5FCp3SviXU/gD69vPG+V8KRO+ZXu2cJGqQ0EXIwUmPC6NX+gyDGHsnediiWb16
IHjtLnc9eRLSeG89TUnqBIpIy3L6L+PCVvZ6TS01ea6p7Wvi6vL9sfYaqJ5dU3CvI8xJIy2bpj5S
MXKTO+tO2NdwOWy2Zy9b4WIOz2ytnoJpY468vbE1OPlxdjO6SuzyMP698MMmbndjbLG2XjWoEF9w
Btmea/YDFMpJNAcYhI2APorQ0W7844LLIdm+ZJ02L921f1kyFmdJBGtVZkyNJo6lhb9n9CQvgkUP
0s7xzkDICAWJRyRFAGVDZPUs5x/8DCGuf0C/ctEx/PsbTAJFWkgISldhjoD/7hIZEsNX0CN9CJZX
7dFz/4Ay2iH5ltxNX+Xnhfuu3uf74pDfZZ4YedWP7RhoHY6vv2T19BiLPkNDAboQgc64x0rTwruy
EKN8IziWrs/6nxGvTsyYNilq7IxY8dVPhU7jHEphVeRZenibK7oTWCZysugUG/kHo8/2MrCeLqEz
KLiX0VIr+unZp3da+r/sfcly5Di25a+U5bqYjzPBtle14OjuklxjjBtapELBASRBgiP4T/0V/WN9
oIh6Jae7iZnV295kWpgkvw4SuLjDuedIFcVxOWx4jrVbXj2FdVLCVFfRWw2Fpf6ZRyRWQwEl4s6X
LTSAvo7Abae+vgOQbdM1r7f/2vLqvCVDkrSoXTuBeg+t4mtjp/j29+wjEhTQOribLMJnE79rezIA
f+NLyJAAcAWtgSAXVqgx4hlgRYUchA+FhCCBmmeRdJCuuNYxOT82kZs8D9NRaChADTTU+sxPldsC
WOPesLzaBHmqAGPC+LLxPi7uSjkbgAQH/Zg15y3DTuisFD1r6Le3H5Ek3gsbZbdMRT6c7dAmd/4M
dn7L6urqKoSeKG4BzyAZ/eopFl8lTmdGMZONfneXlRhi2nJH8k56629f38ebla7uLK0zprzusFJX
/94sQO3WMWQ03n+cF146VK7QpobcFsYBHWt1/wMQ2vb5IgQSxuReLx+tz27yTVMO6BhH9hcZyjUf
u+ZLd2048ANx4uxkhfpPkBOtgwMAxpFDaqrmYDgBXb3Vbk+rlugVhDkCYWqtE6VTA73JORva7I42
WVkGJnQjlA+GzZsGkoWs6aO2pdpXNrpafzPgMnavBgtD61BdhtKNB7mXjnkdsfjsO33PSVwLWgHC
3epQn3n/KZ7lwvLLAysN0QUEp/JJnh6dsjXGVsxotvdRD5b6GpydxlH22GVfC57s6X175zvjxNz6
nmrrmuhUUux2ZuGbUKIpC+QS6YaVc798amX1RjIxVrXNXsexQCizw+2ztyN9t4nzOz9biHlt3PGY
vkVnaV1iJqmZjBX71bg3/QrEuZhluO6uOeCSGKMLNyOZdTQoX5cDeQuMpQCggV13+rrEoHQZBoAw
QLBvj/TQX9mYS4HO6W7Tkvyk0zN8amnlU5Wy1HtTNspBCcn3EjQ5fRmiOaTfUSPZvb8rziBa62Wt
znLSJm6JnFQiLoq7n51OYC7uu6hA5UBaza7gJSMD6PUvG6a31rnyj8rUFOM4gH2vC6E8Gc876tPX
3uA2M8U6uX5dJRouDqjPMR62vgAqQThtHZiyxIyVtEvuEYceoGB072CuwO7yDfba1xb/2Ut8Y3G1
OKcp6kyfYJGW3lB6bu3pB+1aA08PNMh201eQu/jOTQLQJgYj/QJIkyb+NuzVyL1X4iJEt3vDa5+V
+dbPYHU1sEYpXLUDpnmO6MMQy0qNiS3Mj3xTN+IsoXm1heEUk7yOja1LCr2SjYhSEQbKHrr6sZVQ
geS1BAZlv+1dfNEboGoCGm801dDNOz2bVloAGS5J6tDlCkr2GVNA4fub9ZJfI/jKqgqgxbmsiNZO
0wIVsxlMkQkoY/qdzM7Mq81M8NJKpBClrJCie7auVkDOtx5HXUUWiML9sMTDh+I22VvgbqvDVA0W
0BC+bFURtmzKaPZNDAfSlpkRDpszMfcdCDgTZkbvP75Llx0o00yUYIGIMW19laEU0KatKtZJN6NF
0l8PN7JsYIBuLH1OtyVZLtx2aEDaAOBAcRHqRCtv3S60T+0Ec3aydteWofqC2QRJ1yYiPWhmb36x
5j8Bcrq4Tl2X5BCA15vq69DWm2fZplPaQgJLzi+CXLc7SrQKD+ur7Fg+MPjvzctCXgYrP6O9Nbh6
ebmoZgsBiwyBPtPsB7RnPd1xPZqUHuY6PG7ccRFSKDSblpe17pZTOc90sNA36129V20xGlTF8JzV
mNynqFPu4VmiovfEHb12YiVuDo2fRpt2L9wdJ3ZXeSYIVGk12LDLAy0iHyUHjDyRFnj6t0LqS87M
giSBC4AAWnf2ujrTWuNi50UGV/5RRR1IyhNQcK2ZEdQzt5vnF+IMNM5ttA8AngYQYuWm+xJ4mVqf
JoyeNCgqNMgboeTc+ZbOQsXNg5I4keDm52ywP3K7GoONk3rhjVpAMqPkhE43mFBXAUFaM1pBI2QG
BpTEw4P7R4GKftDdJ3tMo2HaDJEBQqyqCbaaQxeC+RPD0k29OTqa0/ZNQ0bwL6CvtuR9ONXjV6PV
6pAuuR6YWrJ3bH7//7jc1eOemJlPjQaCiREMkjlUCfF2HchvgQ8MCBAo0Myx3MD5p/ftXvBPJ4td
HVsHqqVNXmJPges0mNh4rEdya/aT/76ZS/7oxM7qfJo13jF6zhLgaqMOUQaisAPlVVWDRUNlQKZk
67xcWJqtWlBOkiM4Dko0p+8R4+tdgek3bGCnOOR56dNk8hV72NqoF64tkHWg8K2hPQOx5dXSAEsw
uuUnDdTPXhB0fdMw99l+PNJA7P46RA9RDQYJwH+DuRE5NrJamVX0KDpV1IbC5PjRhcAlxlo/1SKH
rmoabby4C24AgigGoODQhAKadLU6ynXRE6NFcNyiaFcmHkaK/UqBYjPUJpfZK+EbRoDBp02NG3nA
VzfKieWVay2g+2oqJubFE2W6p1Oi7icZNFe0ar1SzZ5dK40VoVwNkEBeuuaet9A8VVrmEdLfvf8U
Lr3itw9hFdelI5C0rgH2AehT77Kmu+rMzVrdhQsUDWk5E4PWFzoNKxvUJDyHPKuNCpb7bLjdbiiW
K0V0B95rD7o7BnaiPpBMu9VpHZNyfswdyHq/v85LsTmuFsDdLDmogqLA6ZlhFecKEfgSYwSaMYAk
Hd/2miOL/kTH9uL7fWNr5XpakPWqDvrUCI3c5+FBKpuZTxJ9NtyB4nITd33JBZ2sbbWTB8xrWpS/
ri3dqYvXgsDfCRUzAh3sQ3YYPEPf8HqXPNDbp7nawU3Xg+cxwTktp8krc6gfi8JXQOD5/lu7kBPY
QAoDBw2hODmLv3pp7dizrs/x0lDwr+t0Z5VTOIn2ZoI6dVbnBti8Nd3DmOrn9w1ffKRvLcs9/eaq
XNwx5boLT57/mCGN8pMDryswWlk/SBbLrav50jl8a09uqTf26j4xXb3DA02zJ5Z/HdGB21iR/MZr
p/PWgvwGbyzoqOcro4IV2TcLhNlk3zvfL75sE223TS/tj7fGVqetZLnRC/T7g3o6YtIfqDBo5Ixb
Hly+/veWtDpnZgsiPwKJclzvzxi2b4cvM6QOJiderEfX5EFqgtq1eGzo8/vP8kIchTli4I4B6wHR
xboDRmdM5akjVme3dxTSc56b618hU+xNpH5U3XvInHx/3+KF5wmqdsw6IP0GdcvahWrTpE11nVtB
p/C9VrXBrM6Tz5VE2TjYl6pVby2t9atQwmnyfO55wLNvEkqnuaZvQOddlGCJdyAgbDQedTBr7FQH
aj4z9ZGTxuPWJ0e5GcYXpV3AsKAH7y//0nE8+VYrR0DrPqtFB8Z1OR9bZDFHvh6xGGOPgVXHwxKV
243VC0cS8lU6xsShmQZRhNW1lTeJqdSKbqGaY33WQ4ANHvJ0Z6LRCUHx2Co8zA5YWwq1F1eKVEi2
GDHueHZP6W5ulpkzjUhvZaPa2jGffJFoYjcGslfdHnC84BcctG0AqYD6NqA4K88zFYPJEguPFvk0
4FQsrhGKJBHbtxGU5gM326KPvPBcJfUQAlc0OAA2WhksHaVSagME/QoDOwm4CrTNy15+xMoxyJgO
UCZgJ5BVrrZLwZS8JJPOg/zjFMqBFikuhXQHoyXc3x7YvLiiN+ZWlwW4fxy3N1Mr0LvnOdU9Yfwn
2+JkRauHpg4F2BMNmJBVq843PrnInlBbXMIiVADv8eeNwPCCxzkxKNf85rroBMdecWGwGtC7cX8I
DoaSMfkPbqUTM+uLorckqTzelB7zawvyVByzgexa1mvd/eag04W9fmJtdWEAxgh2kxpbT48rDNmj
o7EjHh6hJxmiN4E159ZQZMSUGnpQyGnOMCdO1nJLz1Tzf06WBfR8MIZgUTn05rZC3vl1eGJvjToB
m0dR9WAIBAFToB/MUI4e2hyFTR252uazPN/0rwBdKT8K0qczXik9gd/Uqs7EjuR7AwQJzLkeQXFF
v0td4iy242bcb1wD5ykbbFrQnoZvvFC5Qb1K7SmHzaQr9qZe7TkEnLS9tVgfEHF49gCIcm7onjJv
BbwX8gepRgHsGXqh8F7rervFaZHrrJYP9xqq3lEpuab59Sv25K+r6EIC/sTa6vTB1tKg/SYfLqE7
WwOwTgNXfR+qmD+E1jaCtm1Kc5kmnHpN1N/glrFjVQkiXp3Fpm6bSVDVCAgquaPleBAwBjLy66T+
UaRbAfa5f8E7dAEZlvMFOCQrF00aYMrNbDZe+xf5TsxAnFEfjO2aX+7AJlT7u//gQDrYqBjRlS0T
EO6tjn9hkBHM1roByvYxKL9UoEQAgrAL1KhUgRbZ6vxdmMc9tbfKy1q3bRfoDhigE86qqLjL0ZCy
whkK3inG3ZEUwrKrx0UdUCDPy91POaytatEFMMHp11glazklbVto+BoSu5ReUTcwyMFsvVz/DOmj
/MCvjHgME0gR1oeRxoZ4csFpJm7+hKrGudNAHmfqryPCADesgw2Qd822WxtGUGE8KqwD5/kngeno
51Yol78tdiRf6umuPjW5OkoqLdK0lS8B5FI+WSpvXJJdY6mxw7ekbs/g6ZhXwPIAhEVrSeIO1pu6
Is7gGlhej5o5Jt0jYnwygmX3qqMB/ui7OlQCY/KMsIk5EKuQ8yFDtOEkz7OT0y+xikb0otNTBsAu
MOpyAqCNJVnFNKK4POIRV5Hlqzv7QR4BTMhv2D53Iae2V2GKVoNtTrSmPNVTuGCgMRVTqFSedayk
1mJQhNMn57uDaao/cd9e3lz/fvqrN+0uA6w5rwsnsfkR+rCoVeYg5JOqTH4JNYCtvt4FkNzpelcu
Ex1ooPHAXg5OCQlCa6LiFneuX9xKlQ0nBjshJD34Earz4aa0x+WN/e/lrryZ0oBRNsW4wOuxZkc0
DnYLtFSzKI3l+JEC1WzUnjclh8+jGiwZkmHQW8AmP+ueFEuSNhWH2TFqAJ2QSRgYxSTmqoaI9DaB
xMXt/MbeapluxpyilNtZnilIuIeUXWvDC44UtO3DOdS9Kpo+sU/6DQEmLttitbxw8SP9kwEOBrqR
tayL4OM84EOL1MRjxlaGVhq04uJqb4At4y/PQ8B/nNhaeWqtmdSlIoo8PgPYWeXwheQNrfYSBbNV
crqQahLgbcAzY8lJIWvtjEsQ7CGvsM1gSkDvuxsHxWo9ptlFupsonz61hl2EdaVc9XrmHAfA3wdM
bfl2mds2FAIdskPBot7IO7RXPukTh62D8gZqZwaGslSQmq2caN47eSGpLgNFJWwH4g076kdi7zSw
zH3HAML0UKfG/GwvmttGQ8pZAZ5CPoBHEJSAuVc6U3aViyyPQexpHR1TNvqS3LlSs8Y9WEYPXwQv
8aE0mbhBKd7CBipKZ69Yafeklb2CUeFKdyAKSqq7ukrMLw7v0k/l1NoPTdLMuWe19Rgqs53BcD+T
hxEzzmE7LcUtE0v10clcwy+MhtwLVziPPRMMFSJB+csEdklI0hgNPZZJ1e6NucWoqK1pz91gGIeJ
pGDaydDtBbE8yPZ2WgXNE1/YbLrLk8x9qEqSMPCLOlXcjaIDS6FOxF1hi/FJyXvcOH22XBucWDfQ
2aPxkLMuBQuJDsJBgvr6B3D1uU9J2gKeay8W4kqE8OHo9sW14IvzgRlj9QUa22WImfURtKWqUcZM
m8iVnXfsyAahwrqpzncKWolhPxjkC2nU8iUtiuEhoYobJaU5xRYshAX4PMPO4MreHC3rCE309HHU
xHJcRhND4A0pHqaMug85LQYfkx3VBwIGiqc5LRQAecnylKN8sLewGZ/JNMK5GSTDBhTdcRyqDBI3
rTrUXtYnmGmZeXubqGpxVWhTmYHUJy0+D3PqPClNgqJJadAjBcZtTzrHvjZcfb7rmzkrA6NF60Uw
u3zQFuL4LO3EXcNZ9t3IHVBgTHq3mxDEBUOhtzcuy7qdA5bVo0o1HhaOAIXE1Jt15RU9Na9tI1fu
gP5THltOtNqnnZ7fmGXTHhD/ArSuk2xfdWoWtyKn+y7tkp2useImLXj/6Ioe+CUrB0eil5q024uq
1AI5CnckdpqEnVlpgZYv4+epMnpoVKbJPsPM+T4p2+rQtO58Pzt43nN2h4WGELccske8Zs7jtJqr
xzTDPHLB0mb0Fd1WRWj3o9NS8KW29RCC99NGI0Rp6udJzWq0w9tWhURUPZnZQWVzmt2SIp2WSCSo
6HiFy7ZADmdXN848CJEsx8KUOTbwKlLWcwvzxhUK/W2JMUIH0Dj+B78aIsxlgSvnNT3fCovPpoVR
8TqxuXK2qeJWomthU4bFyUHb2Xs5uKT/dQb9taVVJXGuZ9FDoOWnpfI7+0r2s088oA395mYL4HQW
goEQQEWEDXFKwLHPtD3BxWQ2ejYDL55rUU+10BlSj5QEaNTcd5oy3gj5zhI5aQ+kbJi7lgwBa+xG
irF4mtejI+VLFw6yRM2z/khBR/BclBg4K6A9nELKZ+v2urBjMDWI+qFpuMgeXy+3N/UpHKxBsxIs
sxO6rxWfq6Ty3l/ZWXwlF/bGwiqcBN+mMlATFgr6gYAcwwb5aWICKrEp8HRWuHm1hMqUJJAA5/Tq
xhsAVAY5q3CQJ4K3CfPczG+Qk9kRu/3rjw2UfUBrodSL2+8MtVUsTori/kgCdUk/aw1QdoW4f/+5
nUdMEq6EepcOfBYGLtdZkKGxerFbgh0Rd9+s3bwbIhGh8nqA3pz/vq3zzY7QTA7kggwDUixrGqha
6MJsMSkMioUs/zBo2R/c7ozjaM/z9bLYUzjaySas/CwCxvoQdmMAGFVznLRVkoMWzKLqU0MCq/Rl
cVnG+ubtEHR7sHXGW0u8+DhB7IjmuYPuz9nuAJ9kyxIVr6ybvlZe7QLBW4lQKRtv4KCO/t7rxnVF
xnArmz0/YSAHBQgDWAxUvTCGeFoBxsQ88B8FIQHCLd8uHhjVNk7Y2UQnHh9MyIYWkKXu2dQIp7qW
joNFguRrPXpYkfph3gH//ZHtZbW+u9Nu1E9bgL5LewY1IGAXJVEEOH5O1+W0eVrZbCbBoNlxa7Yx
mDY80rc+fFtE2F/V1X5dI062YcsR2bOp1a6atQqj7CRoLQZJotIAWWY1gteAz0n0/mk4j+jl83QB
1sHZw6jaGSZzLOdCsjmCq8wABtTYJXvqW3F5lNratb8JeD53ka/8sajIIok4r3Bzoyw7W5nkScdQ
EkoqGB9VPHqwsRuBRQaRI8ouUfq4NYQlX9FpinBid13p1iDwXvFSumZUYv/FrvwnZiAunXQJPfi1
vnUqIiYiOmFjfTK9d6N5Z4GeTFIzSa7IzYDkkjUH0BTMVOJUAAp1ujG1Ua2XMbN/Uo2a/hSjfrR3
QrYnu/pl061ctIakD1kQ2AzOCtquKaDHbSmSV0vqcqBwcEvBqYw2o5zu2CBMueRLcLxRF0P7GhX8
1dKYyriljA6GptRjbXwbu83a7llrADteUuah/oaYAAj104eX1gZmj5AgSVqruyGW/MnEq+62+8Ln
8c6JobUSpY1On0FHCu9f91f6ZDzpKhMeZePT+4f5oh0ZEqBYCk6ps2l3qib6aKUkSJsfc40hYgB7
5nFr0120gkemwiECS7iO3gqn1rjGXcy1GpnXT8eyAf6t2iDmueRx8VL+ZWR9XNVUoCNaJ07g1PYn
pSpC3rnPQuhR12H6Jdu9/+Au7bW31lbRlEltoysmWGMtan+jiTxGC943cWFB4HMxcCuDzAX9vVVN
Ss871a4zTgLK1Br08bhSYqcZFq/rRHI/pd0Uu/aYbgQ7FxYGGAKiGfBi4NSuccsVNBxUWsI/UG3A
ZYmupXX7/rrOgdjgq0dpD4kYuAcQJa7OKVivenV0cIHUz/MzYlFQh1K/KSE1CjTAZgx/8TG+sSYX
/CaGr7KGNDlyf9RnwN2i0WNhd+GSq8dsZEFXbG3DM1YrXMW4N+BfTcy12Wdk2QsEJdLexAS55S2R
GZd3djiEAJVdLdESZCjXQ6ToSx53kRNX38uwvevvt8tuF04cvgW4OXQcN1RRV44KBKOOPXHuBno2
RFmGPrdCI8369P6bPKuaYqkYcMHblF7xzOEOE+p+gFhCC560noAYswnRhrTbQRfUU8knVWcbm/Pi
siTrOTCeQDeuxwUHlGkhr6GQICvENVWSD4mOPDedN0KcS2cArOoa4g3Acs6w84swrYYlrRuUhrjX
B/f7vIAd7f1nd8kG5pAQckuNoTP0iDGMhp3MGgnKRPdaqG8Se2N27dLGf2tB3s1vNn7GC6H14G4J
qlRfvEqZH2puRxq3Y61FVUmgtr+xpldM2ipk0jH1IDn1kJud7f2q1QzWWcgirEc7Tq+0KxGaPqbH
mz+eZQ+7PNBn82qbk/iiXTB4yflhJIWgqT9dalfZRAzLghkdNLtkmFE/6R+gIwgiXcV/7kMdkmqY
YT9szq+uY1O0GXWwEEP0RDLkn4X5UJNnKA+AuH2MUOGKtIDCmY07qRuxgK4JzPggZtQ2qtfrU7Ay
ug4OJj6aRqHA6ACsKAqmgMkVgVA3Dvc6/P1pRaKbgGdGz371TIkxL0XDUhn+JvEQjzseorm2PSa7
jqlgR47+ovOB1gfm+lf+WUs6R20nFVQHB4k/SIA46kMz0q9+VSX+63n+X+kLu/u5D7t//jf+/cyg
15GnWb/65z9v8meO2akf/X/LP/ufXzv9o3/eNi/1Y89fXvqbb836N0/+EJ//y37wrf928o+w7vNe
3A8vXDy8dEPZvxrBN5W/+Wd/+LeX1095Es3LP357ZkPdy08D0Wf9268f7b//47dX9v7/evv5v354
/Fbh7+6+8W/p8E2c/cnLt67/x2+KZf6OpBGVNRdFYnmK4Cmml9cf2frv4NkG4TiG8vEfQBR/+1vN
eJ/hzzT3d2DObFO+M8lITnA4Oja8/kx3frcR7Un0FihZQYBHfvvX1zt5Uf9+cX+rh+qO5XXf/eO3
0w2PDBrBqTxcSKUREAEMe3q8BWUQbLRTGhppCTUrffD0XNX93irc4H2vvGHpVSH+jc9sJiWH4BYs
uWV2WxDA7BTNekCBYqN8Za7k/ECzhtsFPhJJNAqACLNWxyupulZxOyMLazFAxwzjESXoFW2l5iFU
a+ULZYYW2nOSfiN5gbGbscohYdJCa2yQ2pUO/yZoydNoUBvX8NC8nLPQtkvWA0znMvCH5yMRXto0
VoRxmKS85TOUCXZGreXzlTIuArTDrViKXTcz9BuyglldyBNnVB9UwGCnGH2evorcdAZ/rjGyEU2D
sem4b5hL1uwU2tcaavWg9N65yag71xoXdhE1M7XtcHTqWgstZ2jENbS1LHNPbYR9u5akwtlNoHO2
fU1VeBWZBceXbQDBHx6XbphbHzwOM70GI4RYgrlN7Xm/5FwsERGTgRbYoKbdHg3D8oeYTLP0p6bL
eyDa9XHYU/BXdy+znhMR6suUNkFRdq3zUArg/0J9cvP6kaQK53elnQN/Ynd2Qa8ZVfm4eGWt1nPn
Kbyd6kNWGLN5Q+amGYOeDUz5o+b9oIQ6QzUwdrHUdLdUjk29obKN+gEsEMS80000DL1UlOp3u2bM
joZxHEXYjEbW+BD9ntHBgRgblC5IZQ2HTOWJ5s/64jhRjUHIHhVGak4HO2+czrNTcqf21a4ivElC
h6VC9dsUPZKwbEwlixNQMglkBKhRe6RJdcSVjhie8pGZNBhJpoCYhBf5AyFLBxCSMKvpkFlTwg5a
3ttf3RISOXGWGsNwQwh1B59ztIr82ibF9MFYbJ5+aHLKNJ/YNOkhojP1IkwTQx322KWq8rXoUG2O
INSVHRJLKBBFa9ii3NtN0/QPSl6J9kpFDLL4zGhbDFkvQq33FPqAwq8nxa4OppNV5lUplKq+s8rE
nW74aAHBn5KcodOfDAN4qnM9A+ius+lHKFQlplcXhLve3LG2i/jA2x/OYmr0Oh3xv91AQerpkYXa
0BJLTTRPRYP2aYBycTWHjgvZNK9hlQHdSMycVT74LVvMe1BIcxgt8bWyiUZWOVAUrEt7gCYirdlu
gt5YEXdOWT4thr48MYXan0dV7UbPKkTOwRqac8cr+NxVMelaE9ibEXwEvrtY2ueSZzaaqDnkDkOL
DYu16xPMwoFhh9mITEjrNlHdu+0PLU8MzReGoOleaxaihVWXQcSRqOWSHUoKfocndzJd5cqkJC13
bLZFdjRoo2qPhdlUia8ypIbhxOlg4+OXSffNzuq555RDXhxEmSq2744LS31VjHqgWRwMP2LsFnAG
sny6qRzRpHsVg1QK2ry87AKXKxj2zttZbR4n3o9VkIAQKtsPDqtw+jUCrVNl5k7h2dypLQ+9twxE
OYvdayj+mwW6uD1afmE69RVSO7Q466AG6Zzb+3xWe+Z8LBwL8oV3pQqJWnGtVijukB91JwzCQtRh
FOvOyXQhhhvVbHMN4OrMNvl+yFAHnVpPZXoNuTtsdhqkbjt0IXEm1/KpSpcM3MhWYt71zjzlPjZl
fqs2eMveaLL0oa8T/a7TIb4JTCkYjEIKVYQiUA00pL0Wz3nxMkdjL3XTufmxHfOiP7q0MHV/GSfl
qCHaxIDENFPI9emzS/yhCpe6HPeW0Ey2d/gwvfRCz6t9UkPW03ez2X2GBxnqYFDtBiz6jjFRv9Xs
/EkbyrlEC7lqa4+OhTCjpc+hQ9YZAM9NaORr3BoeFBXKkV4x9PTKUpiaYSATVLA+oTmO3mKaS3qX
zymZPZCzJvUnpmTMCFJW5W2cqyUfwnqe2/zKXGbheFqfEiOAeFZaeXxEQ9wjymI3YYtijQIKpyVt
D9iO9LtesfYH14car7h0BLtxLFIbd2i/qJ24VVNNya+IzcGfDc8GL23Xo2XvCuiUlh6ZJrCHD23d
OAeTGWqJvdzpgPIURQ+KqaEpaecBnqmVYeemY+kv/bjsaqt2PxVuwevd0FQNBD7ypQAfI1WqJ7yL
cl9W6WwfR6Jl4+NYzUINl6phmWdRZew9VKyR3RALgpF+3etglp6rroBOHbrblpeUVUbCqqjdOtBo
mdgHLRkaVDrKsv6W8iy95mpmxlZuZH8AsDJ+7bK5rLxkqOa083hRUiNS9CxNPVx3/KOrEHpDOU86
aL6kWhuYJk9bvyBJw1GIqso5cNRBuB6YyPUpcpbcxegKWJfcSJiFwqNR5NYdOmiYzh7GgROvzxJa
eYR3vYuLxxY76tS67RVWYS3ftHZoJj+bdHw6OMzVT06Tj8BdlJpjxuZAHBapqdH0YZX0kx1DHggc
lkNLwZUwZR0NKPAms1eh4meja49d5E2g/gC9FHMAOckK3rXe0qQWwNVmI4BlsHLMqOZZNVVQd51z
HHa3s4lvp9B8BKl+bkD9pbfQKWKDugh/cDHTGhuZKDFjqhUKIHHwhje8ZdOVluUcsmxooTZBRdzJ
itWhMzBcsIwl3wH1XyD0Z/YCPdssK9twdqZFvSqhINt4hpUN+W5UO7fpvZlNi3Ova5AH3De8mnjj
VQA0Qdq4ct36a83URrnBiL2OxDPrlOKzYWQ15DNHm8w3fxeKaYlE17JwavUCuyYvVKRPfacZ9TX4
2G3VKweF198spFiZV6g4rQGCjpEe/p7QCe+yQW0xy9VmOg5F497OFtWKT3WnizT+O61o0dkYzQoL
V2MaoBs8zQMBJVuIIOD7G54Odvd+oyyyanFhdFHyZwElh3tDl/34VaoPCHTbMeoWqGsZPriyhp1T
6eQL/JLrQXPzpiyGo2aWVzUrLXwDzMePMgoR2RSD5anxwRrieElrdn8tnJbfS7J6ASmAMgp2+Cq3
M0fgjhSzoCF1hDg2g2rdVVSbw2FK+UbtQcbL/y49/HoEkscUhSFcEWQFtBgBnsvNIqfhgrD7dswX
7llmQ28Ms0FwxUD/q+bc/mn0/6eUv4EZ603mJFPWk5RyN9Qp/z//+9tJSin/5GdKqeu/I+mTxSd0
5gnIg/C2fmaUmv07CGTwesCObIKfwsRPfiWUJvkdGEEbetuyReC+EnT8yidN63eMdkueMKlkAtK6
v5ROShquk90iNyT4a5DPggdIbhmkpye1MagzF4VZO61fjnRGjGg0V2ppfUZf6aZq2ltgkpJ9mRX+
QETv6T1ix7mFrE4+XCmMzlHeKKAMSejBrChKnTZcGjrMadAShOws4RFVB+Krx7bW4gJC1SEksD1h
Dapftk3qLXahe2aagD5QbUMCOWLPFBb3VbsvQ9b3VtDiFzQl+6iZtAo6x6kDvcdc8NgUodXXHSRx
WR8CUFgE7diWXl+JDFGv3u7TZYami6XtZpZBxReXjGeIsQ8sDRcjTfbzGLbWoHxsOvNQT06k5Fkb
Zq75Ne+UcZcYFPT7U46aoabPkI2zsqCG2oGfK+NjPn9IzCFQoegbQpb4g5r2PoTmQo0mVrC0jYfw
AnIETgaBRDc/mGUNXFWjKTGlbR8gp0z9PM2/5pNzTetsujJSBJ/dH2hKaQdgJwuIGk+7mQvnwNoq
283D9IUs91wZk+uJGCEzXTljrmYATVbgDaf1l3KZdiSjL2U/PRlwex4TwzenrDQ/s4UVGIOnVPML
bkXmCTwOn/bfqqRRAmi+/0g0dsQ2BBM3E3vXBCML1dVYLTIX5KKp5XfzUARA8H9Z7Ge005MwqbLY
SKz6wNzGWwDkDER9pSYEN6kGdoxqdgu/zA5a04UNtKMBxnQQzdkNyDC74R5ki5Hh2rOvWZnlQzjO
Y0Xv7JHH7/MpH/2W8canBI3fAVi/BerzfmqkUEHPnHtjKKk3ifGTYdeJt4D9JwVqxF9Il3kpciUo
GCyJ5xKMjFOgRXoxIVk1fphgFPE1nn3oS/2zlnwZ0KnSlPIZ94/i4WRA+ZWQEHdhD11f8n85Oo8l
PZEsjD4REdgEtpjfl7fShiip1JAkifdPP6dmMzEx0dMqUZB572cp1r6E49H22vUgJgPlPp7czsJC
UY4m5QiLYNhZ3qQRomtUr2VXNfG2Uqqsp+bor85vauVXRhPfimqzT21aFyNlMx/0Y093TFXeQiBv
eumKKXLt7br2c5WM64esg/lcz+H92hf/MOerZH+YGwFIjEA2ypxgjW2LW60QTrIO3lvrqurWzziA
y8OgHu3pT7n238XQmbEgRSlxwWy0z5SPksc9bmK+U+4v2+xZd3R/ac3GY2ExUqfClZJ7y5ISyhOB
WfSHPbc+qiavmZNBObZg9AHLfR1vY8d4MsXtuvwJgurRDhaRWPhp5pFNQ9t1TiITJSDGd5h1+7Uc
Goaa3uyTKe/ea2/VB23NIlr93TjYRZP0bFNEh5KFI1djjyx7q09+4ceWnl3CnlrE31rqmA3wX6WM
UzdmxL2E3RA5IYNc7u1LUvlWe9h+4pH3UPzxQvWSlW1wEMhTjxVBR3Gw1dEyBG08L2ERsydSjQIZ
5Djvbl2r8zgEESexnS5DX0e1Np/Gtf5lwhPV+yJ5lXwnrtTGizGgd2e9ekfwZ6VtXX9VRvVrAYWI
C39iZFz9L9VqxKvFR7vVDXOgx6/cdx8yj0aIYgJAooctKWr2Hk9aOmoLnvLP601cfcJ03h2GqqIZ
Y733ByOP6XE3Tk6Z7F5fHKzy6BdBlcxz3UT1omRUd3XDoPxzmrXk/7H+1Hsd8nZ2Ipq35ezK/reT
WahS2q1NraCKehv1ATUqddwvlRspNfQJ4MOb4YxXNdnxSlxBLDPMYEHQ4vHPT4EpPzds8NGO9pWh
MjhmNiaWiYMizmwMa37QXsd1vq1mNRFBrJA3b2yZGZTU/KakmA6dMXqxFfzZFQ5uOYQknjfdt5zw
dNf+o2dWv/zCOIeW6m5B557pu3diYsp5TnNIOR6e7RjaFB+4LN4mtyO1JcyIixpVlT5NdrnH3hry
Pigarpp5oKh2fc0nzoBpKeuopRac9qKnrjLu1zLc4lbaYdQb8s3R3TGv2zoKJMmoe218QFYeaz7S
fEn2wP6c7ZtjTcgAfBrCVv9vFvjlYRzPS+2fjFF00eiZwAmatJqyCf6RnRMttvdNpuadHOcuGvzh
fp8u+Nl7ZnavYw+vgFDn+3ac3EhnDcZoQjHhCteILNUr3BuWXG91E6K5nhS1eUcZxHwun4GY9tTI
+aq3vHpsbM4Fx2NXpabqU1WzlwTzntbBTpH74tMU1QRP64idfJuhW526oWS1OFareNla2s2AHS+Q
XlfuyU+3RsQ5TN9rps1kCX5RYoCQyAqPrd0C0pVTH49Zcekd3hsFxhZZa6Hj2pdmrKrPrLBegnKi
cn0xxmioB15HIX+OE3rV+vbZxvsbrRNpBnzClaniHXAx4jjgjV31eyDG79yjuCj09cxd+Xez+jLO
MiJ+JySmeZZ5EbrrgwG2UQQlbpBp5bDmTq/WnHFhcL2oNbwTJsqT6SInc9dNxmIa7qyQf+E2ym/L
DNKxxZI7Lub88w6ruMR5CAT8me8y3XR+ka16svlVRm033+qmfgPdCBPBxxUVW3/pR6qk4Je8yKia
g21VCw9wvnA7FWneiIz1zwb2lKeaSJjEE5OObCvLoyZcNPXIO23JS3YIivEWOPLF2J1/oV8+tpkT
MRrd5X3/6QatEZk2b6IKx+fO4LmZbeJ5/cPCnMBXgPG1wFQ1GjHsQp0s+0h8v3snPLdLQRG7SKEi
iNfgdy+qPcqruYtB7P9IJ3zAlKCTfcX0KeV8nhVxYFnLbquzqHerMSGutIvWuv/FcRAvs0y1MM/D
1Il4zcDK7H58HvJui4BYIxsXUpTN52wg+hyt67vfaTdqTHFsCpu03233kqKXSyTaPp6G53nJ50Ox
WFmkrfXc2NUWq6mD/2wmPh0DMGzk/O+tSznVbQThcTFlVqaov9Bcyme9hXtcDncd/XlR6GR+XBdp
la1d4ntzyhIzxiDOO6t49tLtP7yq4/ZgE+7VWciVzYxzHTR29PMcvWX4CFHBcBPRERYsTxsOlnYv
E+ZhE7i9vxnZ/rz546EYCzuWk/e3WTd+zxOZg6WFvSG464Bho1D/tqvywRqqNXI672bkpF6PdVgm
wEYHOIMfB69BtJUu4lGoS+Di681Uc3WzZ5drOfb3uT0aDQBybg+x0bB8ks1wF+722c94S/ftszZZ
683NNhL350ksUKfumt18wZPV+UC1yFYtCWEPPz1fKurPJLMLpqUeyaizW/Ggi8i1Xjshg7s6a04O
i+3Dbvx2OaniIM/fg0mf207sDByTTsI1AJptbuscF85kRPa8fQvQnSYcnkMrru2CMcLL/ikHZwtd
zi8h0DCQ6DpnvzaTn5kw6gvpD23szqJg7PXthKbRl4z+1rb8qjVSLZCNOfkZa+i1uq+L6tjTQl1S
cxVtjMU0tZAd7xVMDsv4X2j3qchJTjeUGRvtevVG8YcRjKm1GC75YuXQDhZPM1jTxQ5va/YqKtb3
yVVfu1MeVtM+Df72gY+nSQrHuueQdCLZ90PUVcjhKq9+bb7Cyvm3FS2BtfQbJcXIjaP1kdn9UGbi
BWERvdijCW/UBCepij0O9I69cCtPpTBu49DTxWk2n44a4sGpVTS3fPd5U/4N7TbdquK3Aq+MGaQY
oKs6clYK9NZpeHUa/YsSwQzoqDqw79iku/ipt7fquDvLkGjxac7E2syZisx2XtLa9v+q+ufObJMG
mVM8D9aXq/aXYmzyKAv27/KXWfkyLtbsaPqcjV1bNnxfcowKPRXxZg53NHtdh2FAkjLoy5zlftzZ
oPzZKJMh8/6tWq83hxfoPMB16GGNEPHGQ+UNeNE5Gozmb5Cb3x4IRFqU7XLQIHxbzj+2ZVNqSQ+R
gazuA1XLQ7PUpwYkJF40WfCW+CPwK/EYf2xMBjWG7gQMpsnO7RqFVpxZ1t4Kmt33qjo01cQdaVvR
lg9lElYk6TvJZkkrFoaWqeUXtyb0FyJkV6SGK49pco2jJIzrWqxXyDrnaA/LFUol5LF669Et28ti
v0LmeWlpZQG3ydwcq9pXiRvsX97WMF13zIttvcSlaSXdEnw4TL6ezB8Xw0sBXOfIFk/W6v2ndf9i
YKyt7PCyCVuzD/CNehoSBST0YeC3ENk//7FUZKmpeTm0wfKdGW6bCp3dZdiik2Xg4U2df87A05Km
52Dt9jgTuNl0rby4WzPemvG2BZAQ0rPp+gtJOrXlGjssl4Usn8qmepkrzgKnIRfYH/0XIN7HotNv
agmtg7Uv50CQW9eatxX0J1rzcY1mNZwqPd9k2N7sn9pA17srW+N18OuHZpe/bf4cehvazGcrKrRx
0G12IhSwTIaJb8OT8gZiKCLvW0vQUl/o74FZIg78/QWdK5YTDESsiL1Y/rL4ck6r5nXHb3iALfvT
L/6fNVipylT+28KJqMZmZG2rkgWl72ENwQOmLFenyi5o+SmvAHi3xbOKUxjw3Uu3Ls++EpyXcDpx
sU+YbfORUKLQPu1eFtW77A4hf7+o9cR8KO0cGN+uDk4/O6m92UHca49bz7kF7eQf3KEx8W3JeG3n
R6q+7vu+Jf1ECg8UNOCc0TS7+AwiBt5AiQg7Ab15slTIRTD0e7ToYz1z8RhFW8VbvfNa1daDawOr
N2X+e7K7nAjDhaViKZNimIrE3+Zfdh3+yT8cZ3GY2wuZIKn6dCcmnEEsT1Zfz7GPQg2fwXxebZaJ
GsA3JoxXx/tqXnMLfGTevToalTfxB/JG1OX8ZO9ule7Fs6y4MxygCe7q3RZxTyOqld2ZMn93nfUU
yOlh2OZTNV/xyh8LVd31TRfPfB7Fs51VTdSwktea3/eYrD0RGGMTc/49O9tDGESdQ+sAKwbaUXNy
UlGFp371TnfnH+4tqoV52PbsPFjGY2fM6T7NT4tFYIh4sdf9riuo8fam/8SUBjJ/rlRZRqEr8khY
pKEtxaFvLoEJoCOa9twGinBCMdz1efiqy+UQrkUyONyruik+zbX5k9ll3EBSkzoCSGCwC6nShksx
wj/dFDhHElVLe31YatZhO+KrTE0bo0GOuHAfr+Fq/x47jUMqRK3irNcq969NKf4LmW3dXacICq5r
oJ/qSV2MtrrM2PgV16HDTLiH42O/UTGUPbe+8dlNzsNUDf+YAu89v77mfvAoMrCnXul3sed3kIih
M59tJ2PDLY6GaTx1uIy4BwGIb5xxW4QggbvP3B88f+mjscv+uuF+QpvAtdpfCVI4d1z8SbUOh5xK
UnO6zlo/d2Z3xfKJf2PNv3Tjf1hu8dRs1mvP/LuXy6l12TBdCmGiLTDMiNBAX29RsS/Xts6vFUOC
6q8FjbI2DEzWBEftTD30B+ORbQRW9HP/9Shio8IwBVOHNqLeJKHKrd1DJrVIcTcn9aDqaOK/MVKX
VytbSlhY9azvOPL7ZPO3m7s8O3sHAsEC7jfUqQr/rcwth5unYTHg2ooaKQnnaHmNem38MaXxvdjc
pwLyPB458nbxDTFyy5v1VizhwZidOeknfVtqO+mgd+LAzn+1rn3xMvv3ysNvap9918bMXW2HovIP
djf+8+fgvFf1dR6pjOFP7Yrszxzq/3YTAIc+rNg0+JFRgCBGcCLvubZUyb85e2FUu7Yj/JxtWO9C
Xc0NkQpCxTsxGDwrJqgkE9lRt2E6G/KpUv5fvfX3Vm2cWdwOmQjmCAnCL9Oqz94Unis6KIV+W90p
1ZWaIt9wUqcej1uxP1Ird1pciaOpIGlm+Mg9qnALczkZAeLEZS5PhuvcKePfXn0GxbNyUJbY/gfq
5SXFDpgYe4Odh061eJaSI8gMXuwWZHJ2norQy+46mwaJYHpfRX7bxKOe21teMPJLUalL5R3XXXP6
Bvp9z2BBnKbu+aVTZVnrRGcBjmHSPJwf086G5crpojysn2xlvM8kws3HbmsfA51n0dA49gk5DOe2
+V84UWPUd95HD3eVaozODboudhSAIPj2MAnWz4lt2AoGtnK8NJHZL6TCb4OOC1zFkVe3JzpN+kO+
M3+yJx4UlHCsONgGK4TtY75uOnEceNcEDva5m2aUCrt33lfrbDMckFXpk0LycxU43b3RWjxg9rm4
kh8CCdDKSJA0w/JMKf2hsYCLhmabf6vsC0UCjUah/zQ40oyCjjIfeLl0IGs0AtapxjL2wSNDp0nt
yq6Tcv5Sq7cSZqs6DtBYOtV0kO4MPNCHIN45fydntd8GHd7XE8tn5v0HhHI1tQbuHahVEnxm+U4x
scs02TZoLsJVI6Xs8XpO/UQopuGNFHvXxSFbye/JpvyP2AdgddkAEvHrJ+ifH61p6riu229L9b9L
oNsTN0c60eK+hxzxj5Ux5Imsy6/SGR6FYAdQzmvbeWyhJhi3Drf+DPX9kdfbcod2ICJMf4tk7j0M
TV9f2fXwu7LLoywo5L0gBooLnawT6Ng7L2hwOtJKA7lp61OBkf/n13GvV3XvVTogsrQFWSaOxMv9
LV7GuY9qz0OjY1nbg9V54Wkw128JJpdTbX/oB27i3hv/oA/wo1miDrOG9m+Fff+IRCQp9+4yMGw/
tjMf71SZv+1e/mn0nMXzCghsl+G37rxDZyWLGdQxQh6H4GaWugCcaKmy/t5wmZ71tESlzVw7lMP3
Zlqvw8DJlQlxaepAJSbegqhSI/5t6caj5APZNQtGhTLq6g0EDFWCh+r1k0gJZ1VRndH/hNQnUXTg
kXOc0c9Yp5ko75jQ/ivnnxVa7YSP1gB5WbbsSak3P5ZtXyYOUQUpeDW/I9ZaBUBxJMtXRq0icxri
LmkbQJNFgf6vJimwhe1UabjuIs4ChlxnfmtU4T4ZvODt3l3dLb83CJn8+bvTCqVMApjGFmkTwJAB
KnNcHO6Irp2PxmhUcTdifQlIaipGSxyqXHzlnjzOYbYdqrb9sn3wRJM/a9+cOZLS/TeJny7PPd85
zAuIj8YeIqQGqdfK1wYVyKlB+BaN80wQg22mzQbUMFD17Qy8kVM1pa7K/3ZlYaa0Wh/CjkV2yPw9
kaXDsr7+EYq6ETtXaDYmc4ql66DbUQ3rOdCHKDlKOzd/CLQ8mm2Jw0WHvJzUcfHbGIJYGdsWszbT
5CW277DOaZ2YxbmyM4tFnK1Q+fRHK+MeawTHfN8rNs8C714pydIpk7qYviHC71RXPCwdg+Yy1WfB
7Uu3eHsZ2kXxEMcOdTwrTrP394OLMCgE4ksnEdw6p7gFpflAXjh/m17d076KJMJH9GaR2IPGLwH6
OfKAbGt3KZjVjcoOgoUwMkYewGrk2WHsqkenW+4bwgTynlyBgBOeTdbIkrkwb6AqSb+2H7KbLnbx
o37OzZ9ZOzy11lP2YMpgeoQ1+9F1EHbgh+2r0OhdqtaDLdndW+Opv/SABKclPNay2iIRPskOQZdj
yl+GYnqRUyQzjZm962P0Bs0FKcQlG7suljNqzLGy5ksnTHVShpM/WLt4tktLsp7R3ACYZJ0HXz6N
obsQDgSsn6NACIrfMqvvqVXabo11VUEd3Of41/uQT3/c4FIAFvrY2tDPh8gtQ7u5N4Q3RmEzE5fx
M6oGSJRkJsUP7OrQbcUMYfWYS6ea1C/JetznaI28CeZoFkk2Vi+WJInQ2bbLClbagqpGhbyzRt2h
4/TSRlrqLuD2QjAlrhvfXrewRssO1NsH/CfAf3rwjN78wc4eh0LdBpd05EYegjzZrUwdzbpfYlg7
WsqHbj2WBuUC3cx3OhXGk+fwrc41uVhCGIc57DGKothJCYr4moZwvuh9nvgLfeUOKDxo0Yp3pD/R
nDLHmbnB8q38SI7+DElMN5zNTeb9g+Zd0mpITgax9U+0vUMU8BJH3Vo96Ha0uaJspFn2F3JS0itt
8U+NYo3MHzmHhK8wRc/GE06PlUv+SLU0U7x3IKRE+H8HxYro8eckZwhU/o7siPt37b02XsP+1JeM
4t7Y/uJEMYAM8jBFRzpH1lRE/tDC86rOQqm0HEbXn+5mNGFojlAQySSny7xdO7SCFHz0TnvciZaJ
dr+KGr2Z0Vr2D2ED+yCH4luR8nEc2cB6Xf7r7Dq7ZATydsrgI/dZ8lzIj31rw9jKjftS93kMudoe
l6B4y/0WAHBGlzm19BVu7vMmxpnrWIes4RQ6Fz/LWUnyiN0Ev5U1sNxlvErNRote5qtbYWbtAUoS
zLe/m4xujF1Xs5GysUekWl7l3sUtUELs1SOhC/STFBb0dz7T+mdbPMolSFuwLrTCn5bgNigQvTQO
S+Q0msOl7Me/9QhqgtYtBLgZ3mRmgslYeYOGbaXUfl6tpGDQgjGGp5xFp685DIUeqnSrR3IfgsmL
nIJVgHc2NhQtNHn7k/8AMO/1T5QZgHR0v0K60N97Y3oNipyVPtMHOTE8FdIlHI0Qwmjl6z1RtHjh
rRuBJGvB7ariOuM0mFooCbMajrNg8goRG0ehMKwDnDTcgcmuinQsONAq+9IbxkWQZ3Rntu4/jGZ1
3BE9gtw2v5T/VxsP4tTZwe+5ApkNvLlO24we8a5HkbYJBajk//qRVC1B8zpX2YNnsRUtwZtdQlK6
21voTg9brZ4J/GGsO2h7mVMeQWrOWQgVxcFvoEeNqnC/z7okbMVz7v/ZAk9DwLAhG1I+KwZO3QGf
QKVwXiyPYZjKnkmvoBg73XySupFR0qQ1/W0GMopk86aC4N2oAcphgN/acb5Ou7qSW/RMW9udbspD
GBanbqjvbJs6cqn/tmKmtKb/3qzuF/B0NIr9xQa1j3IDTAtZdJd0QK5zblV3uQM02HpuMuKyistl
ytMOORcfO2Yl0kWjruM0t6DQioo6a6OX5tGpyndylJ6Umb+ve3sqAnVdUOBBBCwiGqznkkZAgODV
49GH/3x+r/bGDupAabgZu5nuzOPc3QOrvkz2Zp60YAZfV8PmdnZU1HTOns6jWCBaeuh43bI4CnWS
/nQzgi44xyFSYDCZpYmsUvjnwkFQYFeOnRbmvEaoDeXr0NnHGdrl4ug5TElQqiINMvVg1ZC96KyC
WBLSch2KIBJmMd5nA5OmIAT35LYzeJevZIqp5bNUpbj5lftqUuKC/ntmNXVb4zBuMrzPTRHzPyUG
epl7sXSxHsflUsNKHsdpe61217vngDiSq1Wfp1yT+BNmGZW2PwxcMK2p1vtwLlV7cGrTBahlFPcd
vd1K2e9HYsh+2EBT3PnmGzJKbW1Hsa0f/sacNPiZm4DnPsMS7QdzR++b7e5JwGUwlA6HUDNc7EV/
XKf5Wsm2ixrffFYFe/ziL8++lFNSIzrmrcQfVQozHocKkfx0HDKIQOB7eCoMfukWIuQEKmwndoeV
10ni+ova3vgqfQFL6xS/bIYjchB7kHa+nhGesGC2DFrRouAnG3BemVDJFEeKwJeZVMy/8YrQJbXd
4aPPDGKVXOA9qXIEJX1FgEAwfYaKIfCHm7JGWT9uzQEEqX6ZTHnuSJnCsZBVx9Uy6ytqXix1q9QR
HwU0ODdJ7E9eeBQZIn6m9p4KTWnnr3k+fuDSzI/lgio/C+anRu45YNH6CikDDAOBENTqoIsJpU7V
eCeSz24Lee+noBYbZbgrNdlop+ch1+9N/s8Q636Z8FpO3d4dCWxnw/0RKxPrRmj5sAPBhkU6gw/E
3eLa7LPVznFDfrwZTN0p2Krz2uu058Y+4285+NmEL9vw4yIYvUNvtOd8zboTdYJu3E/Oc4skvhr8
8YbZgi4LxNgJ3psfOB1VERm6WZormL1+JR2r1FbUDcRvOVODDLnL7Ou4c5uWk6XPOQGzTrmCEKz5
LciX73KBTzN281g0R2qPMYCRtBLBaYO6kAvNvbis17VpX01yrCIP+O1SZWUcCsS3uFdAzuiCNpbC
QCRTlIdqPyvHMc5t/U5kzxtxc2/O5DI8cahbuRM+563F5W1nXryIEURrnGLSOwiUZ3aoUG0muV8W
Sc6UfFJC3gNjz8e1qEk33Nmdyxwuqe2L9uAhl+8qhgltl1fb0vmdplz15MKy3srZ37EioNByHdOA
eVT7ZW64/aW73tpcuKnIJmCpAcbcr80iMhcdpJW5fOL+aGJ00TuStMf1Z5y1hqFPHWd7Q+G6HLJu
fLGdf6JXiudZNHE45Hh3MkoJa39LKtd4V4YPjdyDK5Lz80vRqJryXU2HcsnfRc6UbGB7viGtzYTm
2gevPYW8bSfrw/CD9yEX5Qm01+DzB6GebHmecxKdhhV5dgPqgys2MsrAPvR8/gz+ZC8XhL5V3YzM
aPEevbw+SC80jlWuiPsjLxxbULLZEz4K/cABUfKP8YMbmefHZgc83XkMsNRkxVqOC5SUdf1/Utg+
VfemoCpnHv10N8UZ2bxCpxsyWQQbgLKBWI9aar8zb9lSf60WzbybOK+wDJtrnLbAH05NcHOYCBFf
DV97+6M3KJyv3OJm7mYjtbrgstoM3D+TYWmUH773QUYHKJV3W3O1XpzWxe7UEaibM4GGP7IT2xvM
xPOLP3bBAllX+dHU05vLRtmCgztN/hgY655aC9+rNTyZfZAKH6kDim1v+PFSyKNrFVO8LXZ3qLy5
vORczkXdOvCBPf2gVfM2lG007rYkZdqZQP0CPMiw+GZjhEfYqdM8refK/ySN74qKl2uER8hbkzS7
SQ9yWegzTcWo09D+2cSdxeXcQ04HGwxy8RlqLi/bhZXwSBRMVOkDY43iWGzLMUPiFhfSmBLR/FhI
wLncJs6VXJLRsH4x9bfxkjn/mVUdHHNfPWBnAAff9vxcGt2WUg3zGyiutspD5gqcVaN9RLGzHbKa
N9SUwHp7izRszsN4NQ3gLw8Ib98BMChYBo4pp0uubsu2eS+Z2u77bTmxejHElA8Ib/Kkb8wHhxCM
mOSpi3I0OPWo8KsNj9BEDIut50FKjUcD9XztEVy/rcafCgID6Q8/wLTdNjejArXCtuFa9X+j4z3P
dY6Qy0UIh3CCjK/8VlTheMBhcbTNrj6TPINOk+OhEB+WVw3vhQlGihsR3ebqMk7YF9F7Rx+FM7A8
sSBFcD/0lURv3XIDmfvdOsPx6mHMTp1MjTCLZaDOjlvZcTGFgt+rbxx71/8Ifd4C0lruRE00oVcU
RDaOxUVJCGNRB0hS2lYfOX4ezZx27p3Zbw8QoFSME1rY9iXsrTppgFEZT4cOwVMvD5M0kMFAjZCz
eMUhceH/pRq2c8tRbOab8VQwUcRiXi8YOd+xPfn8Nlw2STV/hSFT06Tg5lDxRbYuPoIRIt8kxiNa
jIEwI3qPUbAdrMF6MAp/Pi8oBx1OvWsHXsLg0d5PK+2zU5ytqrqsqvwKqhK5Qsmi6zROBsdWvutQ
yZM/0g3FFJOY2jUPRSDuM7IKEcQBt9gu+n5D5K/MxW2snQGSeEQI0I175Iri2tnFt9n6Eg1hc5T2
e+Vnd1axFBHEloP6oXveZvOh4kQ9wE1fHGCpWIXGkPpUgE7CTkYznOMddyunkEtItqO/RwWRy4b/
1WTqs5eOlzIsThALjEpy8MlMdBj0jJC+jh0JWQgLG/b0+u0hl3iINflYZWRwLuzV6DXuW5BCBA1g
uW0IvaZBCGozfxKkER7r3h4SOco3q8vyDxnUz6YNU2wX8TQv68EcHbJvxdQCMPJrZxNPvZWjKSjq
7LoLWM/BKVamm+WX6rsiKqqfLM+pr9iQvCXZmAjjueEra5ShjkU4p5rcT6Wb/UbwC/wZKjh2yiuj
yogvxJ6ScJljr2rn65DFukWS1m7b3eiq+RDCWGCdoDsRQ0xP195xXcJ02EzkNtAECvuinfGttRY0
dZMVXuo2AsJGZXzGJIFGS0sqqj8RvujsZUzuJ1TGqu8ZpNukGk0g8vLT+hEaD0imhDed9jm7M9Bq
R1CwD6FuV2JKGRrbDFWdKlcvwWn1VRvZFpdH2AXLalLdB1BNHH9YaZ9df56Rzjgvakcx5q4WSfNq
FidDN9hRetg/TtqsFUSPFr+2rMMqlC2/q13KeFKITNciBpuXMYfBk5vfmznURr2GT7NgtK0WG7Wa
iXS7d+gb9EO6W/Lx2GbvdaG7my9BSJy5elBTY8bSglwDMZHKfWzH4E+j3DvYd4QBOLMT0aPB3RRy
qFIbR6h5ddx2ij/rzgZ/cNLVbl57MHZUTDUQKe8SHhViUsctf522jMXYyl2kMMTTCqs/NqH16E4r
nEO+4ffSU/mci/apJR0nyqU6VgbFnvNoUExmjjbsArCEzOvfZOBtyf+oO6/luK0tDT/RdiGH207o
SHYzizcoSbQQN3J++vlAnzmmOIfUWFczVS67RIvobjT23mv96w+R60L6scEORLZQg1PXxLuxGJ9M
tf1aA/YvBifcA6F9rcvR2Oe4qfLfHSKx4UsW/nBLaAxpan/Rc2da6LXDo+rWPSVuezfBelShPBiJ
5jXKUFCxa96UWfCTufGwMxd2U4hlUAIFJ7qyAvDi6eMb6iDcLQbV9DIr3DjDtAzDbFtNM6GpEj80
PWHeRsGjpSe3THlGp4rTz3keTQVKS76y1eGlsWqe1p5OVHd+UL5+8Z0UAh14N6bP3NeJeZizD2t3
O+riJoW7wkbg58syRofa9cyiKgLWkMweR+nfIuiDKCi0FfyLF9EhYg5AuJSYlTW39Wph7CpZrvXB
hT3c+cgUfXhkXeVucw25QA5RGqtasR+j7Ck0wg6RebBG4nQv0gm6mhqncCPCcJXKyrqkTCIFLquM
ZZrryV7boRHfMYN3IVUH9MFTAdcBhoGlNki/xwh/oJEqQzYtKyrk3tSO1nm9hrPkkKUH8tTOUQso
HQSSmIdWngzUp1Btxb2VYnVsoRFlIr+aenigoB8atJZsmbtaurIGdkJuEWpEpsNagebNgTLolGzh
gVkeczv44SiI6ZB4PAmhbByDgnrI6xchm01i9+OyVu3nKf+K9ciLrVCHyYyZDn7UW70PQH7D6iyt
7hkfr+sGr4+l3eU3tTF/v66zQVSHtgmKQJVmBG1bqMVSY9vK+6ZTOMax5G0C+ArcWWS5MGvrsf0e
VGYAx7Cb8OD7Mx0S7jLcbX6wCGd6szEB/rllT4VJCoWUtEEJEuh5ezLb4kdk+Ve+VYxbbRqoD5L2
bES5vnNaG+pBUDzMiE/dpysZEnlOfGIfwnv1u+S2ntC8wrZ+9rli7+r3vaMlKKUZfLhoWxeZyimZ
ZNAMXIPYSXvgllnmLqGP4KNS5DiDc+fH1VqZwlNAV9/nMPLVIqKe1O1tSgekGDue3AJq3JQuCws3
gJyZzzQ0O12Fr8+4sdtKNXgWPWoIOAAMuvRvfjI8d3AE4rzAxjzRD3FZvfiohhctt47xj3qIU/Ue
sgG28kV6H4ohX5ti2MMBiDa1zvRb+NhyO+m4N8zpsVGTYNOpyraqFPPKGcadlQqauwDVudk+uPCy
Vjg2gxV0UeEldetVPUzFasSNKEmYoiYispatO143zOZ0YemwGIGok0HAg2C1l6F10dIc07/ELbeV
ViJTCzX49QbMxSKUwypnQec1pEI4pso2GBnpuTlpG3X8Bf+gqwKsZmFI65vRqLQeRfSn4WSLTo9M
r5YUX05f0kNgBK064QmOKFhjYZw6PApUcSdzRtXERooeQZ/exhs8qKtFESCqqWlbB0A2RoSHqi5K
hrxgQp3iBVqxa2CBjh2U8xH/LNmMW19eDXl2NzTO90Kz3L01Z23yc1MG5pZx49xuK4emBlTW9GfM
UKxV27qPQplIvGkaDjPmTmYkUHszojb1yaM6LxmSjF9tozvLYXh2gYrg8MAHNc1hVZvWMRDQqUNp
f9XGbm8IW9srgxMvSuEO26hXvhVGThU5usEmHE3PEG58bPxnLTSnje9OjxGGTieMd5e5Gow7zFZW
kzhNIGG9z8J10FQCE0/7sIiVTSZs8mEZA238qjznpn3zKi77Rzq7u1zyz3s3lp9cXD50d/k/6Nky
+9x8bNmyzGsUdzfR958UdvPv/PmXZ4uj/WFaCoam9mwhgpSF//UvzxbH/kNxNQs7LsvG0AWLk38J
7FT1Dw0nH5VYal11sPvjd/4lsDP/QIwHlRoLBVclRvUf6eu0n9V1JhkGGjJMTk48urAFM995mwg5
tQoobLIRde4eWetWJ9WDYuCLXtUrS9OxxCA6bYH2JzxSXrOcKusuZEZ/RMRxAiAydppdnjUhxq0e
tY9jybYPx4amVV4G0xlX2Vh6zOqVA5yP62CyxJP98uaG/8uE5q3pjGqr/+NzuC6CRD4Gd5nbM+sb
3zpoWXmZ4sDQaOuiV9YmdL2lUqsjauDU3w69ds60yNgHgerhEO+cmkJiT6IOxI/U6VOsdKY3j/pT
TJT2SJP3OsFa6FxUd1UPAP8g5z8STZQHROgLYB2KxLA2V7bhHlw3ehJxhIVCBgAyBt1J4rkf53Wy
xcrloARM9aTDPieCRWzJ7DpqK5iUHWYANsPcuAW24SDXlnnTJt7ssp+53bcoqX4AF3yHIRxQ4gcv
Rm0+tRamJmGP/h8iU3GDUvkaNfnF1gNxnTFHounJvxm5UT8Jp7s3nxiDWF/FJLaRysCH1BtgEm1m
yht401AOHB0DObH1TccgcRNG+MufSoTqGzMYrUWjTsGxt5L7qNQf8jDhldk84pZdDmjsMPputUZO
piJ9EODtBgMp4Q31zAclYGEWl3luFHl5RqwAqUd3g0UDb2R5SIfbbRO4bFbtDvSepBi7dQoKQR0b
+IBdTj5Gmy6WyVJvw8fGmWBqS2I81MH6WsEf0XMtXGFd893AQHTr7FpEKgNv52T3+HCUffOIfH4J
MzW50Y/oQb2WKp1sI/PQCmhbtgiuddc/+wPcTLXADGGAUcIsPYDwObm7vAD7cERULnCTg7YfFtfm
xHDSHvsGZ+AKn432WPvJfW3LYzKhcNS6o9ULhRyfx6kXGB4Z8Ilpj8HwR+RRRZsDMkvEhX3DeDl1
crgS2J2sXbUEc9FDTnM8RgaDKY9IOxeJiZouu0a/+FP+JWn8aWEWTnqCS4CTT3YO1RZbBoGfmAP3
a2mQR6DKtsVE2Edy1lMccbbJPawVwDDIEokf7evYmI7EY6g0g7K7jkbk1Sbh0hls73MN26kWCWZG
YdF4zGHKL1ajbGwNgq05u3TqYadT4lebMJHZxpimmEc5/7PXYPWKvHxofoCC3CHjPetY0KBSBPGW
QbyJGjT7DHDytQ3iAhuKKf1eVWW2n5gJTmsl77J920qFWhvdXA8SlOeMAoC8EFdUaQ9WWJk/ItUH
O1BUz7TVI54hDqzr/YiF8qku9Bp+bGDvMtxEJLB2T8+EuegR2vAX1XBPeHY8RLV67+vNs6VdoWYA
Z5Mz7eXOqtLTaC1tfdz13aGaQjpJBDI0bsap0Gg3mgF93DC6G7utHvzM+FoYyn1dZC+KokAJLi51
3G2J2XjStOJct/V90KTodNImW6ZIknFVgrXNSFFPeWGbu12F/X1f9tu+ZfDuuB2hLiDKo2Ufe6gS
acUz4F6UlC9pDj6Au8gEujkl0roMEYc7xwGUyGjX5OOxAXqHa5IfFFem7FTao+aCqgm9vqkngAQ1
y77bAbyWfNmV2UMlxaUfnsuK2WFu6gj96j1WKiuZ+ctWl3hSodYF7IuRNqr5TY4Iwp7ULY4jyXLI
fHWXMylScL9aYo1jL335hAdPvgg153sgn8Oi9yofMWSsfYE1Qb1NyJOq0W8jgN5Orn22pJUttQpl
LnONIVUPsgQQT4znri+u6ZyYPOOE4VcxmCCYqN/TpSdxAyRT3w3C7hbtEumGh3NFjqLJMpjE9ces
HTYFOwbM/OJbZYXHUIMtgGPKt35AoMDxhOFUVi01x/gGNvCMz+b3XMYHmxESPEDIF4mVwEQ0K7FE
fH6yQvMs/PZKjzKiIEu7gMRbfykVWy7KVjI8CSd/HbML5aPQD0HSUeXWDZBA7E1GEdxpdXYjsMtY
TzkDuNeTUUXdsUuNAcEKzkybuIgaiIwGNXEz7NMol6tOaMi4rWbYhjqtSs78EihXBJu8SA953hBG
OfTdLR4+DltQ7R4TupJFMIScqUG4LEZQ7E7aiygnlrMAedwFIRwF8k7DZ603nkCEq9s8aZFD5Gwk
lZheoCiym1ZJiEzct2CF9GI72UYOXbIXTFd9fQNbLNgZrbonCSe5JFq6C6BM7LA3khubT5PKIrzO
JlziRtDpsSAHl2y3e76yu8JRzywm/Zj4024yR/0sg3Ary0K9FE4LTsnOvhBZp+9p+MRaEBv5aMP5
LKsp2ut6XXp2YxxDXzRfmdsri7k6uQvdjMkX/ikrOvO5vSv6a6NoEEA5efIcoHBYikmOBA4D5gIN
uiiYItLNsmK8Ngtd3/AMd6c07VIAzGg6qPivwP1wY/ojP7kJkoDdqSAtoDFA5oxc6RimKdNeKnWz
DhAUAJvlYh/52lXryAoGLqi7koq7ya1hifvTw+jT202p4lwNBqanyNLwUErPwqyac9TrBqQcvHbI
UipPloyum44ZRIyA0valemOr7LJDP4m1H79MTq5coG5oNwoOWm4VrwcBIRFUv76WuMAtyxZ7qr4M
ET460Y0WRDQ8CuC/Db/oguCVpJrMx0VTXgwmzIdsSlDbO05+jfVKBarCcL0yqgelCFZitHcGvi+r
wXCaXdXDLBv9GAsbPEkY119SZFKhUx2q8j4r+mgnS5Z3nYF0x3Ag12DBmzxxmPlqeCtMMllrdncn
enKQq+KKB9VZi1QeJx84csptTkWUCcuYSfKmcbC8KrpjEwrCkZgaLRWkKFnrhCtH9W8rhNbh5G4J
fqoWMgU+t68sdBdWoKwFs/6w1bnYrPg2IrlynJPqRLgsTJQdY/4Fydmmt5y1W4bqxmxHj8/ULgrd
3ZnhsOA7sxdNwBRsiCGwYxXkAi1kGtSAsU8rzl/7W621x7iYTlC0vmHYlizd4iVDGQHMgcSbAIa9
OugVVj/NJlNSqqtOASogUx0d9Utj9NOiC4uQIbIF6UYwUkmSENulkik0dQ6u5fGSsQtgbfrQdkg/
/fhWJdQaWjulSNv0S+yrgqXLyB5VkA1tI1i3KsztwjhWJRhg19EUlhgHJFhKFIx2F5aR7nhG78qw
o3R0ejh33V0TxVsD1GmohkVeAbXqUeg5MaarApAXHzgJ4qKYEK6cbdC4N5gh30poiot4iDC1F2hE
ex3WnrMT5BrBrFRe/K6G9KRlMPlhOSJ+OY2q/ZVZPtCX1hTMXBL1UNbPE6g6CVhD9qf020vVFsg+
bPte6jmMw2SbB7hlA3puWrPgjLHi73Y5h1Op9t2kUeuiF1gSTLJui/wBZgneBUr8OAjzotb9Fgur
x7EGpwt9c6+OwVf7psTligGe5XpR43/NuuEWz7JdWT1oRfw9SnkziTvc0e7AEkY1Uu8aLLpjoF2z
bs8xIUpkcDIajGB5YU7ABhFsUcMj/h2SWTbYIXorHpU6itZYdQHp+PGliK87pXyYbNdrU95uVqrQ
8SIUYno8bVUEpAj7ZlkneVyLPGBfSRuPLpHSK6FYTmLlUtRBj3BUPoB9UB90DNVx7ruxDPMSj7zJ
zt2UlblhloD8Qp32ulHvqfAgRqrAtZPPO4H9qe8LaEKmnfzw/dpYan5yNAh2JSYO2QYDoUl+RQKp
oOwhDTcbix0boEqK2jA/TobDDyI7/D4iQNzhTRiyJ97p4zCdkRZWnhQ0J1WHkF0pkxOVI0dbq6Kw
rI+KXaaXvgsUzBccC7Gerx8A+HLqg8p5bPQuYKgdR0g99O3Uw6+zC2bhmVseE0VpL2qenkLIDqNf
GE8pOpXdqCPWa+tWf0rE5EmZPUbpVJz6rGvOhak/5kc7yf3HNAHsNvE0hS7MH/0e+rJGY2LLEFwH
WleTMf/C5oNBuE24mHRxFDBL/+LjU7h3JSwQC6jr4k4wqtskGz2lMLKNYikwVekBLoGT8S/KYXp/
0KdeG/+0LL/zTMaOga21J9EbVyN7Nj6X5W3V/Zm2To1HAJrqsD33dlDfKv6U3bk3Q5W84LqUXI0M
su5tp7zTkJp4ReI8BqWV7/Gj419QB7M087d9H4H/axTnk58bQE6MA15/1oWE8KKeJi0ErqthxBs9
apSV6xtbhsjFlUFjPhPZj3o6bbvRfbRys9kG/iRPMN6v7am+dIb7vZYVBtay/1JkCkfkhPHz5Fe0
RJPyxUocFTke7lMaJS8z3RwSrOuvTbTuyOYx3LJqVGAwDHbl1GHuV2+kqJ5y7BxOYG74M/bisUza
dh13Bc2G7m5bFP+WcqyyhtFjZxerQsDsea2OVEtjI5aJcUi0mNPZHK5GDEJBwyMv8+sbwWMEg4El
njS2fkvFa1n9PJTH77GAQymNbleHKn70WXgXF+tcJtGmCeSVnTbDeQTYZeyCWWk5MhV4/VUUB4gg
2h9aGQacYzd5PVOyUbjsFC07FaHbYrpOtRYZLdGoTIp97TvrLsJkDd4TOjm8LpPs5MTK7GcD40gT
y05Nhgt7J0TCKalxBSSHYmFPQJ1xYss7PXpIgsHrMpzryRygeJSVz5jDqV/KIrMXoh4H2GJhfUg6
5u08PbO9BzeD+KIaKINxIdirBS+37TTJFNPSd13vQKlEpXRV4Z2lqNo1jgPGrhlyOqixupY8fSe1
TZHQk8OloTwh9xOaLAZ9PlpnRyDotdIeU4RYfXIcjb+RadWyix3Xc0rsO/tRfsuK6gWI+hAKluLc
r0obSn/dQVxsuIsDEuEjOC7iO0e9U5Em1zyRLWaz+7EFT/XHcxq4507ruoOPEeIGHuoYNpX3+tX3
I645nVmMKwdEG3VkAaMqcb0hUfGya0JKSb9iXMcOMBkjlLNGS9Bg8dn/+h51igE52MkhNvsQcjec
e62m5qESDlrRL5n8RZugss+vP8ZLuV4mWJ2q7gA9VOf5clxUfGoH+SAmvnEVpWYPw92njaqY3kht
acZYaeAU+2PshhTXErSdwSAQtMjhSptS9yiz8nsdGQzBxV1l3plU4MzCkLNaqWLhfFyGfz1zNcEK
u4bq3NQhRzLBm1YUh+m6aJGHo34gbWsWFVEqgD2VQ4hvZ8TBOoJLEWn4IPSCEqFMnwypUQ2mJqID
A9V3EjUHZEY4V6ilferKcR8KCGatjv2HySD2bM+twSCz78CR6lFhWunplM6KX1+7FgWDCRwwf187
hjZkVqa01KWrP2DMaO97NYW6gsdh4Gv7LAmcpxHPv7ox1bvRzfulauOH1GMj4EtzZlOTSEh+AUvT
Ru4voSQvZBUbu9ctQYbQriqf4N0Gerslf5S+6xxfFzkh8sdKl8kxBhgzMQI/l4b7WFTAZqJob0Pc
fxaVybCmGqS5GfuwOw1ITWnJbKZHRgPRIFatnRAZgjPev+nD4xGERkv5lA/0PJGNLEA12lvYuOLY
zmtHTuxl2NugJx1wTBr8kPeJl5dAWLUQWA0dyPOsZx0E8jB3uhNdL/ZVDvVe05VTrCubCNXDEZeB
oMTURNd3sH4g6VeTDgzEm5CK+y2th30yxOZKMyv3mi0cBkXcGodc3CZo5uAy1KgRUKYTPU6cpJPS
bRcXHbI3DlXjS9MYCuyzNY2HQ9BG4lwpRl54jYr8RquDm6ZUIs+crFtLMSQWXGy8zrSC9YyKwS++
v957nrNHUvD0S8oMgO7MX/iTFZ21sqf5RNTmo1pIhwHZjByvAlf9ERoObpTzbUTapW8VkSm8PfjF
pSO3jlvmJ6yEMNyy2os+4eWSaViGdOEaUUjmmekEPXZI7jA+gLwQjQSfFZifIUzw1LYmZSpoAm9S
ByZnFfOgLoW5HjfumQaaTiTfYk4E3DDv20aYHwgmpV2DbcaAn0k5XFjM1mKYgFNg+zdajeejP/kH
XUMLzBBolzjUok1fwms2do4ORcHHv0qp0OkX0BGKlB0eM4ySVQ1IVqbfHDkUBLOmHia7wwKnKPhZ
RRMC/qJQznIThG/eJSiw0A50xsEcTci5aAeO6fQjrXQULWbwVGJktqX3ig9FR4gCbqskeOUNWq0U
fikC6xz1GFoZe9C/6n5aXweI1LDXCo46jOYGvPICeQT+6nB+3ddT+HMz/9PjkClWmRN1XqT3zfL1
C31dMYK6Ou6TG4yoXW/s4tTTlfheV8AnA3RvAUGdZ5VzaFXMi8xssR5zDdzRJQUpuKuBNfdwbSY1
z0HXXpDH4hEQa1vTzTgHfQuGRigyIDDmib2vNAi1RLyTWdADJuiENUB7XZupBd0jjOpj35rrsCFC
F/BSp/ONsLIpMbxeva5G2Xac49ZA6nScbcEIO4xk4UOwxX9zRma7atqW6yjpi0fN3iMfwZi5qePb
/hvpR+hRMju88/Wv8Mod5BZqvest44vdF/W+4SBl+MycDryLjZ0HPBp09q/WrrwuKL7BH1FPzlwe
z4ouQMldOu9HGHebi4be/687KtqeuUDTI++aSwoRt70XjDBZoUw4PBRmvX/9IA7kUazkwmvV6uov
YTOAp84eIJxMwapPc+xhqgjghaHBoRQAb8hKw9uS55/HLy/2Qx9kO8GdXCh2lV+hYCvx8OCkENBf
h3hyDtLGEXaRVhYp4T3toW9qP8xMDqcyc/oTPj3pZpJYmnWW0W6ToEUfmOheWsHrE+wVN0iDTwlQ
Y1fp/bEK5g6f9n4ZVziN8Bjx/UT1o5/Uw5278+c9KzDUc5mvutDxr0KbzQRA5jrSbHs/BtONngBT
zcXLYFhfaNTbA5i/Dmcv7NZ5P1YXtoSdH2jtOezvgkJXHoDMiClpWUFm2qM0rOPxe9L/OVU59OOy
UM6ZpS5E4EJ6LeJpgYpCyWGl66DvZutvU6V4DpCpYVs4nLUYs7jOAmCu5TTtXw98NS895FrhKfqm
u212NdXYjI02Og9hkHWbKaAzblvgiGCIbAO9SuxdncrAwb0YxeH4XAzK0jeLygt98H9LxU1fjdwU
H8Q+u5LVOsGc7Gia2QsiYHWDsAYIKUSp2CC4eV2bOta9uJulm1TC5qlqnS+9gnGBPffKqMKHCse6
RJwQaBUXqDp3kMVQdyW9skOMbMNjIh446U2JURwcMbB2wOUoDw8ZFmjbpm6vXwvPMXbrAwMUKoGJ
Os8Sz3WDAg1MefX6mGcobY7uXDxi01rtRAC+6ojiIXYgoiSB3+yITt6KYSwJWuVYtzXtCMbv3+eF
xNQrlDcIClMmB/YKFYX/BPgOop9qMJ8q60rU/SUDk5LA+4dpGr6HvSt2keLSDqu5e82uSr0R4Fwf
lqp54NxFxYX34bY2mWN3jjVROTf2JS4SwEQ8Bzr9ERFZc/Hz5CXoGc/UKqSb1xJDdQP93ix5MQCA
8yuG2ohs5yLP8kSPR5yZqLbXIlWykwncGOuIte1nN9Ltj8I0Melrh2sVnz7TL4PH1625wWVrmeiB
PEJomJ02MObybbQqdn0SGgJ1maKn6Ybo2iiN4TwMsvdKkY3YS+OLouNXxTwB3hxN+QoffNhERbx/
fWeFGRgPbl/fBn1whj8/HaLYpPNL1kbbB8iKKZUS1/FSww1OzcaYnxXjmdnbcagn9zBrGtUiHA+J
yzBkIgIAaTuCdkuX5z5h7tUQNpmVBsHaxkgOdQRVB0ZAvJJlaXpSU1DAAyUCK5/w+HlJrMnG4IR6
q8+ttQ1t4CqTer/MI1rXOsO4v9Y3qeC57GqE/zPNrPcPbUJ6g0ni09KEwMMUcBSYMLk1gCXxEE7/
YCkF4gYUSpgC1vmmR0SOTRG24ImJ2h2fQrU6vhbvNoPuzeCsY7vHRtEk9kHzJayKUKcrrH/o+aRt
W8O+iYyq3JVZNK6MyISbD00v8yv/YMNm6qPWwQkG0X6j1/e1AM5g+2AMOtdoQs3DFVNKPIBLK4Al
SmnPEA9idU6eGs4ATbur4hDiI5kJVqeaDzr9Mr7hTbVtzWfQHPMeYTPFYwKupnV2uetohrxUDdId
ojN4UMFAYGrSngylNJDGsQjqBCZjWOg7tewvRj5eROoWX3qTNr4LIYeWNtlAqNjXnPXhto2hudI9
vZa4ISqAshuv9AJfs1zD0/N108r72D9kSx4b3SqbX/gnaz/n8JjMuUyVHBLXgLyqKTQRPw+7p4AU
l6Rz7LVKRMEwqMO5mm2vrOjyaqb6Wosio7iGpGSvZG9QAMwHcjcXMa/vUZnbNE1UgTcwvwKN1PfW
dBiLRt7gFv6X5fU/YoR8SPf4iRTyn3kj/wcZIUSiv2Eo/A/L5XXdf0V1FL21XH79lb8YIbr2h6rj
/a1YLuHLDhSM/yaE6MofNhIj3bEdbLiheUFj+O8MHw1j5ZkjQtAZrA+Sdf6mhAgyfHTVNjVFNVQL
Lqql/ZMMH7yaeYD+dug2LVMhds7SeQ8Aga7izg/gm2wdPejgDA4YoVuZ3UJxHup4CyyLo6aW6xQ0
FZbyqIcSdB8oVRdOYCC5VzOCxVuh+t/QXrs/FDMGMRN9LPd65pJM0U/JrkfQxl/HOqUx4ZLAWkAG
MzXfkrYbl1YBOt+2jnasITOBgbkNrgCNuxRUW2fCL26rUNPwDAvBCin4cvdBxUE+uYul5r9UkTrU
1F9Nmt9aeRhpx7wV4Yn2hOILD+BxiRdmeRVkTA0GNJVnpZrgWE1BbGbXVI7Swb8AMbE8abJ1ohfY
ajnYHGyqjEOTOJJFYoQzbN7jNoBKsenVUx6q5bGxfLQYCkpg/cvYQCTwokSj+CyKQMk4YBJmGqFh
9qcpthlbVIXOuBekM2fsxkwewC1i1153dZ+d3arub6RBOI/PRnWsaovOFH+GhRWBjjPxgGCmiHpL
v9Hus4nZ5wAjl9SGM4e7u2N6VTExsLV4UWnydhgU88LuZRx0yk2SPr42bait7W6iz2BCuHFFg4KY
P1703M02oTErDAc3cbHMRquQrZrRUIplOYaV+uhUwpX3DIoU+ir4PmZwJTJDR8v5zxlk/+9iveYE
2485YrvsJfqJHqbOf/+v3cC1/zAUjNZNOg3DgVnFmv+LHmY5f1DbwPZyDEVnAK+r/94NdPMPU1Ex
XrdNQ3cN5Cb/5odZf3AI80OIUDa7wZww8A/yvNhU3uwEQiMrj7Q8x37HC4ulrRD5o9feWOqnKhaU
IYYTeW9uwn/gbf0c4fX3xd+FhLVBxftuu8aLTAoEpcITDmVdPx0/v/xH7/3d8chYGY09ToGexpYF
7UB/dgdMgz+/+EfvfX7RN1vjGKpx7cim9oyxO4Spvs/7/Jpt8Pz55X/ms/19a+ad+c3ltV6JeRJE
5SW9f4O8Zp/Gyh2AFllbOFavf+9FOH/evkhuUmR3Bi9Sulgckp2ydZzgi5XLF4G+9fPXeI1y/vss
+fuT8IS+fZG20OokRAnk0T942DZS1qsaloLSfNF79VgiiidJPuQwwRuAHJECsWpxa4im9CQ+A39t
KpQP/5tcur/fxbuTrMeJgjKv5esKtWtQzBth2Hc1YOfnn/KDp2Feu28/ZNPrdVhYee35QodPbJ5I
Idsp8ldJtfNq+w/30HqXfdD5Di6HqVF5UMfWtjboy86vL4FewTJzolMNWPX55/hgyVjvlns0GX5d
DUntuQy9EmO8ko65//zSH92id4u9F5gddgXoTCg7s11UNi5DpVWgJYg1AJPfe5H5xd8sGzPJhiwB
u/P6sTmLqVmlofEoKA0+v/xHt2f++ZvLDzg7krPsV+woXb3FBITCxCXL/vOrf3SH3q15Rq5mVNHG
0EOqj30c37Arrw1a+88v/9Gbf7faw6EsEpKSas/UmFmstSSnrgqagpHA5y8wf5P/6Sl9t9INIpac
1kmZ7wziEkntjuSM85Dl3pC1689f4qNb9G4Zp5EJt7fhJWq/w+w4OCHM2VKCb3/r8ua7ZZw6oy/p
4iqv0u3vSueoS+FozUUN+ugXZ9IHH8B8t5LhxSgm/mCV1/bj7PWrHmAIUSPG7m9+hHcrWFKtN0PN
wL4i5pFIOe3aD5XrsHJffu8WvVvGTWXghOfyDbChHiAqHJIw8xwop59f/oNnyJzv25sV5vZB2sZl
UHlMtx5IlL4pq+IWW7ProvxVnPNHLzGvj7cvweOjDFoCkZFhuZmAn1O846Z57JF/f/4pPvqW363k
KjIJDOxF6dWW8whR8TgyekuT8un3Lv9uJfsDGTZBEXOkcq9QuoPN41AfLHGy+r191Hy3lBs9LkWc
u6UHW+Z+GMh00ZJLK9z7zz/AfKv/w05hvlvGilKGY4bFmEc4ByZFYYwFE7olefv55d/F1v/7tDfe
reOYKLqJUD7eflncT7Y8V055ikT9TS9FD9/Yuo9sDa5XiYM3KHeLgguborSMf+/zvc8q6mLT8jEv
K70JkTFWgMYVNvPTLyrPD26e8W6FtwLHeHMADSdXBCd4nGDKvPgTHnHyi5P6oxd4t8SNEa/2YMhK
byzqpvBUtSTJxPcNPAM+/34+WB7au6+HIfjIYkgLD4uX527Irl012OPq/HvL430icMcIcUg1VNjM
FbzaTfcgBN6EL8Pn7/6j2zN/qjf7xwi3xakIJQL3DJRglQw2+skWy+9f5aN9sEHNOqG3L6CC9hqg
7oUX+/2L0ECQrabGyDu+Uiql2Hz+KT74Dox3W5RtD4OjdAqmQ0l1b0YYtynWnBSM9vcXz+lHr/Bu
l2pSRizYzhdQyKfsz44My706acnXZBzI3/m9T/FunwK/sap+4FblhCEvGgvXyUS7gVl+/fn1P/qu
321UqZb3KEzbwqsyp9iOGDUAiufhL87qD64+o3xvv2hcgvWxSPv5i0aZSQoZ8TEQd5Nf3JyPLu/8
fHmdM8JEdlF4buZj9WS3Dvxj08+hGH5+dz54UPV3O5Eb10meFVhMOHZG2q7beFXl3OdEDjEs+c2q
WH+3G9mJ1EqrqXiMjOY2CmocMKZH16m9zz/DRzfp3WoO/LHHMySAbp65BFH2KJmA239xgz66+Pzz
N1tFiVmqIxhgeQ1d9rOwVG3XJrL7zcfn3RL+L87OrTlS1Wvjn8gqBVS87W7bnJNJ5pCZG2sOGc+K
KAp++vfpXe9Fhn9sq/puV2qPtMBaIDzr+YlxzMuQ+l2SwkECbsHuQdYAeV/WL+Tfn456XzmKGg/n
p2pWeGFeV229FVWnCf7B+n86tfqnXwoN4RcnXVKWpnDggLh4cBgpO5nS58BVVN7i5ge2ESoNuXmC
h1kornsUUIo9lDw+ar16UnnVnkXpbBKO6+f5MM8GCHbNA3hutovnYZkH7hzKhTnN5E0GKRCKSpYS
tR10gBEwPM8JytbdsaqKlyg9ySQDfwihIugD1xxnHXlFHPh0aL/rkLH0aWSBU/5ys6BSf8BmyGtk
Gni0P8DoA8IKWZShuR3p2M7xLCQED0J6kf8MZ2R42qUwqpBHr6VGXfEgWrKrOZqaNmlCAZDN3KYl
6s1CVKM9K61zlF32KTRAO6Yoby8cTiuRNfDyxi/HmugIkDPAvzj43HSX7RaJlQd8aA6M15QiIVEE
eZwD2wutyz84mdyYMCtLyX/Vq+/iSMJCPag8T+BoBb78HZIAnZ0fQSk/n5/sa88//f3d82EBFk1t
6GI+4kIEtUcOChNmXVx14HJdFqw2VzUPCleBCjzAoxXwiyWEyravJXs+/wKnnv4goIiVCmSTTdMk
YKfDNeBUqDuA3o7jnLDXkkBOXfR3ynPvz7e11llWZsBt7ggL4Qid5QMwhPLCrxKSd8i31cbLrDVg
ZQd4R+OQnIsukWMPZmNk/A66nVJ9x/lIdeHO4b+71XdDDn9Hb3Eo5myQNT7sbcEGehMq139C3O30
h/NdtZL/PWuBh2XvnDpg4CSc1X9nwW58B3il889eWXw9a3UXagZS0YQdvpS74HMrGvUKfWv3p2Fm
/m462v09387K1PKs4J58yFAA+8FmvY9AEaEZigRgERqQu75aYLA/FY5vdtBQ6Z/nG1zrNGvBR61e
7bka5rgh736oDoqsAliwy8LQsyJdhHNaLhmWNWpGuY+UF2DlnN3ksp9+eqV3k2p2jRn8AideoDbX
NzlcIm/HanC/XvZ0K8iHsoXupOvwXdOq8CZvqfsDH7lmI6zXut0K61A30PEM2MxVaV1fq5aD5OiO
4eH8b1+brVZMQ1qjouL0yccbDs6seMA26ActzFc1wr/zfBtrb2CtcZ70NCyUONY409I3SLeWtwW6
2y1098rjbWsBFAW0ZQ4T1gRmCpNzjQJMb++m8+zfnv/53ul3fpDEXSuijUvSNKh5mxQSfnZPKNEx
fJ+CJQ/71AElXdnQPDg8nMgxGLGe3HD40J40377fbcyBjzNvGFn5aoYfeds2Er/AoIgkcz19WMao
/Mx4To7n33KtCeslUYHeAtDiNQnWrAfcQN+mAUlQ7rFxvvrxIIWRla0yjVsemIW3SVQ67AqKzeIK
0qvLvkXCyE5NMBnlE+zmEoaCoMSwRX7uSjZd5aFq8428vtZBVoZike4ADXYbbBTact9H/ApGuy8o
+PxyfgDWeuj093c5SoKtk6VRgR5i+XzHxwi6QtjIPV3ydO5a/S9Div17iZ39bIBU2gNniFPoBo6Z
9cb8+fjnc9cagsClCz4IseylVJZwXtADxzGb7uGkddkbWP2/uEqyYSIolaBegY3sDK9eHBKyKdpI
Ux8PMG76/x2AYED5bUvQwJAVr8OIItZFfRtq5/dlv99aJWoAU8dIQZAvZDvsdUb/LqO/9dvXet9a
JLJ+8YYBsuBkctmxJtUNIcPGHv80gB9lP2uFQH2hm818bJNlBgwX7rJJm5NPQZ7BT5BcNPdBpf+3
68e8lpk3T5j7PvDkzIN8CSKE9sLItXo+gnfqNHtY/UsUH5DryIff1nU+lsxAIu504d9LBhhizH9f
gpsA5cQ0Q4gFjoOa3hZoJQBE3KjbiICPJyi0X/820DjF0E9R0SSkVs/Qth/U6D5nqFs7//u903P+
d6Shb/v3+d3Uj9yVeAH4sx6ARLvy2umpZ00MQde+706IUnYPYfhft4P7SrF1orHyWtxa3NqSc6ca
dR4PC/WuaDXCB8044qXN/XYjOa01YS1uYOqgEIoMNXCPQDJ44E0moqEwFSpQy3e+9z6OQKiR/+28
iIBlArBrCOFcDkPrZTHmW04C/XD+8ac8/b9jAwelfx9fhk5lZg0PI6iI6+xmqEvYj4SuHH5McoF2
o/VmVIqO3hhett5F3JrOUbNUXFVpAB/QySsfSe32BpDXU7u09kN5ff7F1vrNmtRD4AYw1W6DODdi
YiiFXMDNzRfS/Tj//LWOsyZ1GPXg+kQmQH2+APU4ckL+DDW7BxNjJDWdOOGCmpnG9OL5fIMrLxRa
01nAthHHFmhwQr2Cvulylao9Q4FqsRGnHyfkKLQmMy+W2R1BKI1hHdiVX9Iip8CSuBH4swdJe+Sh
Heyoav1y/n1Wtr+RLTUTYTNU/mDAAMsyiKg54QltNGpSTVQ735UKNKBBbIYvokLZxx2pXI6KIyfj
pNnYPK698env77ZGdWaaCVWgIGxy4u+p7P7mk7nu3QmWUDrb2GOvjdspd7xrBBTqYOZmBMXDDOFr
JmUYG+rWV+d7ce0VrPRQcxBCwT3wYcdaFG/Qq3R3w8DCHa7S4TzMxtYczze0OlxWpgASyRd9DmYt
2E/5LtXBV+LD5TmDIGa/RERgZQVzvQ4U5PfN/KUap8P5ltc60EoY8IMqhSC9H4+dgypEuJ2g3Ez4
Ec0ubMBKFURnHpgLZRAHAHJqWHZUTbbXflOkFzZg5QpSwqi3GwQQ3J0Jg6cRxrvOS+gwN9uf76KV
ZGTL0QbuKneG6V5Cgf9I5iIHu9qZ4J+6g0EvCl1nnV/l5UI3mlsZEVueBh9LVoPQkiadw5fmOEtP
TLEumm5Kzr/Px+tqZMvSKOtSPgsnTMZRkfGqDTpUpi6tV+sYVkqz3gietWas+O+xM0mpBkdLkGr5
XIG38YiSUPk0lF2+sctda8KK/rnSIKq5fpQQR8NG1uvz6jaaUQfwXPm80hcOyGmg3uWYHFciFQ8F
T2TNzDXcTtzHKPNgMX5+ONbG2w79tMBZBbiAiQpRE7BzS82+B+B6xucfv9ZHVoCrKexCfPgFCUqE
4RhYwf8NKytsymHJLS7sISvGVUFboFdLnuBbDwif2nB98uE/eTFf9hJWjMPmw+8jfRqCXlLYtwAW
48YFF2q8wfUCEDAXNWMr1kJiKIjGOkhS0yz3JFr6h8FE9N5Mfn3ZltCWrDUwqEPNdIbgYzAYBBEz
mMUnCepIdUv7JXJvRicHf9RkOLe4bLNmu5GGBl0GymeIunAMU5L7xhsPrUYN90akryyTvhXpujC4
UyYyTDwnA0KhIwqFzyKCNwYqTsnEYcjJZLHR2Eo2tjVtBqUgbjNjrvmg2YZHV8Ge4q6GhHQ6dFlY
eA+VP4XuHfdGT38/Py1Om8APtvEnF9r3CQDE5RR3NHOaoCwg9x46FOYMvwey5CJ2UJEbfDrhqDPk
uTof79ySCPJqUCPtfzrf/EqC8K0EYdIA29/KQeVhiJKY/ATPmAMYv5x/+trWw7cShD+NugAnOELl
O14mBtRwGmMOLqNJMliIZ9+Ew+YGjle89R80SioAPUNxQ/nKKwJ3xPO/Yu0drQzC29IX3VywRITp
QPfBEr0JrQH3Ov/4tRlq5Q8YDEA+o8swYbQ41aTPZSx5DWdB3i2JhpfWxnfLymvYUjm4iQW8LDOW
gO9d/ih57zylU51tpKe1p/N/52FPM8BRHDhjoSYcIBblcTi7qkKa4bLYssVwA1DyPtESIDUz48wF
HuOEfO0FMHxXbaHgG0SWQGS/BerNyMbIrCxPzModFBwhzCMZJAFPG4Va3ujEdqyy/m0ySI0b02ut
ldPf3y3hC1uqXgX4OMizuoqDsckPLVy5DrknLty22TqzII1c8AL1kgwKFAwctEwH0FbD4/kJvDb0
Vg4IPBdW9FggkpIUcIUaPdClTEcunFhWCsBXVMe9AqFABvAM3Nz71mZMbozw2k+3QtsLRMt0nS1J
AUusTzgvBA11yhw48V3WNVZs56WC6l6aJXHSJrp2XNof8T3ALusaW1WGCmRfjBWePqaE7VmD1cy4
8GU8/9vXki+1Qpq3ZOEop14SrxoOdFYw6tH3TZO9sqh60dyBfCI4hgC/kCbc2A6sLKC2zqxEHZQ7
pwMGW5TfXacA70zBRqWGZSUsbbJ+H431RlMrYWerzWC6lYPy6szJ7Phv+LwFRIeNJ+OkcYZh3/ku
XJle1AptOoWwAgNqOaEI8Odo7MoYVJxq4wvjNA4fLP301Oq7xDECTgb9RzAnHusBNOmXH05V3UF8
AFghS1+HrlYA7JUbk21taKwo90Yg6zi0GcngA+PQSeofMtT+V0I1h7SDzZwA4veybrNCHit+Ck9J
OiZ9V4IIJX0y7ENYo+WH889fG3or6mEWP8BuEOdP8EwUN2MQwDqm6erbqK226kvWRt4KfBzcOpOn
yvEoVQZPgNSD4+ydUG39dtEr2MLqyiumPpuIjnWmQCU0y+cQACs4JYVbspmVN7C11X4Jei/n6RT3
dY4D2kHBSDCK1EZkrGx6bCEZFSUjacmnWLTOd0jQ8900RI9iKG9GgWKN85209grW+l2JBQDgIfj/
V2CkP9GX4Qt72dPt4PY5KrZzb4qjOQLf/PT04fIOOr3Tu+Cu3EnARApPh8sG/NKEecpEAC/iSgFt
jWrvy97BCmoUqcN7mLg4w2HkDYX+PIanznJh91thXOmm5kWGh3PUz8JAKTdxNgf5Ru3CSj4iVhDr
ESdetanw04m8YpF80SMD/xk+d5Ng34bQ3RJXrzVkhXKTC9J21FUxbiqSeXAfwC86OQn/yim9Coqt
ys+15daWkA0LZLhdDoOqrPCONNV3vIquYB+1h3XpVSbdOJ/Yp6bwD326VSC18mq2ssxNfeg5c2eM
NeoyWVPCKZilu0EXP1nlvYSRvmyHaCvLeoAfSmzS4RQaRIBhlSdCroS3xPlJvJLO/yOFvAuVkMJR
sHCiMe5gfXmEYG3ctcsQPiIX1huTbSWT2GIyrRhp4Z2h4GoH58IdrMcrWKDpHG4r599hbSSscCc9
cGRKZPDPqIx4jqQfHOFPgbFgi7cD19G/bwxvkvONrb2NFfUeXM1lpxuVZOlQ30Dc78Fgvbys5gfm
Jv9mLgUwAAXqSSVjRH8MDjDBMF7dtdzZ6Kq14bYDfzBlY4wDL4HceUDW/U7T7FMlmk/nO2dlZfov
PN/NJjBMmtBrwzHB1Sf8pmfAfqcuf554dgOzqK16gZWXsCVmbTU4MuKAa6OC8L6X8L7EYdTjGOhv
599i7fnW3p24FN552KPHRBZxO6QvhfG+Eb+5TMEW2eofXsyZgy2CSVgKSDTVuCqu0moELLcDc74r
YZ+WSrpnEgJ8Dag2fCbllvpvZYRsYdCU+Sqv8OQEpmfpgzF1C8ujiFw5YAuDsF2rjS+EtXZOfftu
Jqi+Jm6ddiphRflYNdW0YwTvKgiQQLC7OT9Qa41YgZ/yog8nyACTeToZh8nlsTmRY0IinmoASs43
shLw/7n/vHsTQGFYAW/3MeFe+RYov7hBwgmfzj98bapZ8U5Qpi1HWSCbTPODNwC2s0y3Qunnyx5v
hfsCEFqZ5pVKXClASO66OJ27H3XPL/z51vLOZqbnguL53JmfqjY9ziW8/gnbWDk+Hl+gev+dRN2c
ptlIM6AKAucT3OPhd8Q1vjThsTy4tN1YAj9ePnhkhTsKJkS4oIAQu8XpdmxOeOzuSwreS9b3D4r0
GzfaHw81iGT/voyT45NDgi2SVAobunSJCUzB0yaPzw/1x9OU26JLJmZDNS454m6ZruRMbtmFlhSR
FcrCAKXdCXy8Um+8FkN3hTJg7EjVRjpc++FWEBeoQ80VPPJj0r24cCvX0dtlPWKt1HUE57kFILLY
6/hPkvYPVRReXfZoK2xVP1XazMGYmKH0Pi8GTPBS0eFw/ulrE9KKWg7no9IFrzvx0scqZwlcLW85
SgtC1/1EBnLhtLdiNyNj5oDR5MTIx59QCrZ33OBnPyyg67ogecEw8PzbrIyvLSjDrO/72sWeABU9
MMeKdA/P1fD/bfNWHWv+2wb/70EO51b08gEuX8wHuFEfeaKv81eQxPBFnP2Q4848TnEbd86h/iS/
nIC5G4vbaeZ/1KYVynmW9/AOM2OS93CxdIsffjbUu85Jf53vsrXnn/LhuyVnxj2iMTD2jz0YTha4
4zikTvlc5NxsjP1aA6e/v2tAKuXiehUN8Np/4qL9BdnGPWruLloWYMj17+PhwAUbIZRIx7KhTzCR
+FWT+n4I/Y3Hr80oK7C9uQgp1d6YREAFPQDeMFzBpjTYiL6VRcdW2uUDm2rswJ2YLgDZgRX3K1xO
IA7niwfC1YUDYIW4jhSbqwgJBBaf4HCDgW5G1BrKBQWTPWALFzZjxbiYGwAFSsRexsRPZ56+zX73
6qb1xnZ/ZRrZ4jr4I7syoOgqePPiVuS0JKO+tttRmBRujMZaE1Z4y3wC8ynS+KIg+Z1cwh9lAY5m
y79cEmkhtyJZLE7jpk1bJ9NS/wYV85Y42FwAT7Wxg/n454fcimRlICVT4M0mKA7j+R4XX+JHEfry
EWCEbrpolEPb4BRKrDSFAKdOFhn+8uvqusvzF1Gaixbo0I5mNrmwXMIJNu5huhRWiT3NP4dq3Npe
fLzahbaWFp61bZunpyGgJcBdSvQ3Jh9fy5l2cV2Bx5GCX3I8P9wfx3Zox3ZHSqUXiVdBFdR9WYCP
qRqJE0IPQjzoirZupT9OUChStfIfbIeNP6A0zJtHYFULhaV2xwPSDxctQJD5/NsAn2ZQOktwB708
MMB+U/Y4CIBJFtx7XjbqdmyboICnw9w7h8zLQN0pXc99ALrR3/pA/K+K/X8X0dAWzgZw69VBoDCt
8FHV4Pi6d32IIOD9iO9iz5+OuRbgXcOnya2SUqYcxzglz7tvno/DNlFnYBaFzHkOM81hKmKQiEYw
5COnfhXAFc7HWcygiCm/1L8p+KK3kyhHkOmBpqGpmnfREuVFDvRowZbPuYeTkU8yzRfzmLtYfx9K
AUzIgTZOPtzTjkpQREnaTb/PT8SVvBBaA+imUZgR0VfxoAGUPZgaBO2/AztBTooZR0wbg/jfYeQH
nWwflfj4hMolbRluxfkbqWf/D4QM6kalafTcDdMrncvvSsiHQC4m0fmkrvp2rJ4r7JxjBT4JAJHA
s4I/MO1ryj7RKADtLKq2DtPWusFKvyBz9OR0mQiWLXxbJlipgqJbNlczA7/ssp62MnDulHRapqlK
xtL/OqQuKM39p8oxl0VieHqzdzsp1H6axgnmKqHLIHY1YXD2Hl9PEJDzP38lO4anFPPu+RBBNdky
6ArVvW1NcGpj5BhHBtZlh6XpneUmxE0Zvx4ip7zMXCwM7e1VH/kBm/wKJghOELMKTIWsb45BAA+q
EQdTG0vjSi4+2Tq/f7MclfAelbRKepGBG7WcyDbE3Ii2PQbzsOUStDbDrFTsuVkBP3fAooNaFS/4
UmCPPM/0T3AynI2PwZUXsWXE8PzK1BRADJQV8Mk4Kl97cGvE91PRLJyA4LxpZbJyzRHaEuIsR/1x
CiBr4jZ/U/6KXWM8LvSvKOlBS3FdeTyGl93DKLcKwU8nLR/kD1tS7GgB2GbbVsnSOle5lx8gTdq5
o7tf4NOuvSYmQHRofuFoBVawhjSt+FKH0QE6oXC8jurBP3ZA6pg4yKba3Zh5K3MisGLWx7ODAqKV
g+6UuNNdwUAJ7dqnGpViG9vWlR3AyX38/eSGuLQvQP9DcXgI6GVQAExeOO5WMdDa060InQoU/lPl
5UlgKD/KwhT7ss7+ns84aw+34tINhFfXYZ0C+lXcuCkF4DXY6Pi1R1vBeCrgGHCYkR6WheEECZVl
Xp+c/9VrY2otqAbC6mJA0c2hKsitzMerqH+S5WWrtS0fhh8o0AABChtEOfcwOVflURfOc1aXx4t+
vS0eTv0QJTSwTT9ohdor3oKrRR3Xj2snfzvfwlrqsMXCKEiSqQ9VUNK28o0U/SuOax9ww/xJanpM
neBRT/m0w6HGG2jF+/ONrmRGWz+cBWHmTAR4qNqQ+jh1qb7xemTHAUi+PQxF+EYGXslStnTYMRpW
KA0weONIbyVl9+mU3s10jn1KcXkm7jDvFlAdLiscgKn4v9GtS7dXAzzgD6iKdeYj/PpxFmFaoMXO
99tKnNjC4ByWs30NLjOkgMFdNoHo5vffL3u0Fd0m1zprMuy46lHhYlG1SOW1/3z+4WvjYMX3BKfv
pcsAkmxE+DWdw70zvfLhR4OaW9qS58mAPgiy+/nG1jrJivgF4r1hGsGPmU3mAgxj1N9UttFllQmh
rfiNYFvMwsoHAI4B0wKebN4fgb77q6Z0cS57BdsAUwVt2oY9jXAFB1ppBcbrlgBpxdsTrvT/TlEW
AJbgwjA88YBfn26bqmzozzDQsAuDk5a8yY0Pd1oHlZ2ofAIqMPo0j7LrAcnJs/FnvsySJSN2znJj
H7syWrYcWDs94BNkPH1OyjG7rqa2KY5lWAtnI9esNWAt6m1RjAH38vCgosXxbzhAtfqIolJc2p2f
bys7cVsHLMdKgRYpVKyAIIyrdHoq0uahSuWb785H1W+daK8kTdtyEltGnwraoB1RAqYMQ6qqzMAR
V85Vw8KLajhDZqUBEU5sSEc0MqkZgPnGA6qzuDaL9y3yho1Vc+1FrGzAcgWxioKpdUmWY9suT0M2
vYaB/4bDnl/nx2Rt0K0cAJo63AtoOsYTAZybg7Jx6DVzN1bllafbEuGMm8plDoU2BvcVu66S2UMd
0vHr+d++smOxFcIMR4HA1vRjPLpDuysCQBvFGHn7nLPLrq5DWxFcyBmc764e4xSXwF9EISFwDNwl
3Nhznc5gP/g4sFXAi5/P/agm1J1JTFA1oFjX9e9Jwa9awa7ajH87EfPO99baWFjhjdswulDuD3ER
eaBzuW27h0/Bllx7JbZtNTCdCV3qahzivsti3/OBiIZlcDT0f5UH7kJp/px/i7V26L9ZWc099LOh
GeLUq5+LAEy3MAf0rH9kg3k5GdtvLCxr7Vjh7VcqcGiPkZk971HCCglWQs/17FS7sE0PptgyuVsb
FSvEnUUAmQfKdpzBk/8QgUuxR5LfkqCuRYgV3Qss1NNikkMcCvKrqNkn3Pz/7US2sWtc+fG2DDhv
8qbrBAOnM8qBlyYMHtQgicfnh3ol+9kS4Nqr4L4JKtKxS5XKYyOVQVmKaormaAJSyyOTgmxV/q6M
t60IBqkyZV6JV0H9+m8UM9/jPPN1In6G0wd+LXT55bKXOr3su9MokafhOAKtGTsNTrt6f37QQqt9
lfMrDkvIyxqxQr0qkVj4AmwoF1ruxhJ0ckf2046P5Glo0g2d/Mrksp0mI1x9j43vy3gCTQtMbU52
hRPWd5nx5sui0LabNA0NgkXOMvZwFrCDVfXvhZV3TZY/zsH0y+vB1zzfY2vDb4X7koND2eE4OY6i
ut9VjrhpKvAuAVB+DMf6b9tPGx/wa5Paivc2NOEY8lQARjvlO8H8bFcuot3JYJI7qd2N2FmLTCvw
U8Zq6ZUBmhn7fF9nIEyrBkTN873lrTzeFgsrzyypkhlOTuAuG1Zw7TH0WGXAdaNe6m6eQT+qHP3N
Z/oaWJ6HqGD9EfUgcuf1/nH0wdU+/0NWhs1WEKcUTSkIl+O8H/8GlBdQ9wrQsr17AcV00G9dcq69
76n9d1GLKxVcXJgoOjLH30WT87ur28/nX2FlC2DLhyuPeGlF+/DYB6rZMzBid9Hsp1fp0KjbacnU
V3gHk6Rq0vx4vsW1l7Gyg1fDs3OBqPe4pLr294Pnjd1t4NUt30gMaw2c/v6ut8TAFb5VRARoN4+7
od/V7oUbyv/gT+8eDWVvPxqCR0+EJEsxHqJwSzO09qutFACvjCLNwx7dclJA8gwm9Q2gfxszdSVZ
/udR9e6HQ40EO3HTMZBDy4PfVnetFE9uEG5E5NqPt+Ld9WFXR5uGHSBXOGqfPLK2+HR+uqxkLNst
shVeX9aqC3Gn0JavdV/jXnDxFjjZev0Ng37h5bJ2rBgrnEowPqfBsREADgL/Yto3ouCRfpU1y5zf
j9hZbH7cB/+dPH6w9bZlvKEhaTuVfR3ng55bvffqoiYi7sD4HYadrH0PswDs4Ybsc0mikO1otRjs
0l3BUgLHwbFHEX9XA2TbHIWXlRXKP/p08K6Gugj6H5TOsPDER3Q5Vjsjs1nOcO8uqHcb5bDHeQAv
d/aCaw0+WA/3P38W9RcGG/fuc+e1Uu8mArMWyKNclEHQsnF7sZ+8sdfiaBbhhdnB9NMMhywWddjI
p0Xn7HTIyxta0XEPPYD44uNMY1fXi/wuu4X9RXU0SEDh0jvhLQoCm3RX4lNy2UWt9robqB/zGzEH
7r1poxHIElNofFQ1UeMMSeunrPgxc084N21bskztwk4WN7CpDJK5BUxYubl8JIPBNVpVwKN54XmF
GvkGJGXdhaY54vRUZfsSfPKj7yxsV7Dius6j5TWHYfS31pN7rjPQtNvrjksgf30S0X1dzFof0pQ2
+6B0+Y4rd18HLKYkKq6hs5sS3g7kCPvSQyX8P0Kauxxe7Hsv1Pd07o9+B2vqdJqBr6+TnkT9wZ2k
ty94uB/cEndxpn7OA7KX/R8y3Jbd3O86MD0ZarVgOXWLQhQUYR+jPk+Gvr7R5hlCmn3rAVmpb5sO
KxoK4PJqVyjo5+cOK4NCpWD1gy11UhF32KtB7YbhV4ac3kj8q358lGz5Fag/gFP/QfX4L+r8gr3+
/dKTB80F0N3t3szucazRV9ApKnjXiR/T9AdfbIF+nsmLNPIG8q2dlMV1QdBjQu4C82WIxCFfhjs+
fZ2z/AF9fg952rWvm1+yGoCjHrA0S1Ps/GJ5gst5vzvZK+9HCDZ03RXP8IOFoDANuisdAVijnWl4
8MaR7TlNu4ecZGkCo15a74KqltdM+NQAzO2CdZOV2PXhkE+OJkLHD+Jglj56QNe6uxmrCt4B95Jd
x35TQ66HVr+UpQp2cvZvGlnfpYbtw5I+gHt8dA2/J+n0XU7ZFyCX32jg16jQO2G5G2Bboxn4Eyf/
Rkz2WY3Dk79gyvU93XFcQsVtnf/qFv+n1zrfWMR+DUt0X4fFvjPzrXL1IXfIl5kGKDVrzN51czcO
+/yVA6wIdM6hIuNDXVSYF830GwzZYQejp5iBcp2ql4YDr47SHgGZ2eSDgWTolVsMX6vIewGE9cCE
DHemE890Qd1MpO998s0LwiNKx2Nd+nctCXFRw6Iv01zfR279nMEBwZT6rg557IsJRf39wWkqHOhf
0yA6Op73UOeNQEHf8DAAU5kP8pDl7nXnllcAn8UAWl/Nnk5AtbsFLnbXl95tn42PMJTPDh240SrP
ruHbti+q4jvCbbfU6SPY599SdzjAtmu/eN8jEz1Vkz46QbiD7+LeYD1FGsxhjdjiv8soehB4tJjn
ndc+sq67Ghe4slUihtftkxqcowrEQ4YpVYg2hsdIPKMu3hui8iBV/ZgBNa/qtzD4TWj1FXb6SVtw
mLhjV1b5NyQdQNpl30iR44sx39HmWkTFC+Hk2hUw18jw2YIa7IQwWR7AhLgj1D1WsC/Z9QXGlMu5
vhtmP98pwn8ZrzzyqXuiCmwHMdFfqMzDIRb/RYR4WE6l+3q6ybz2zkTFUaIeete47XzKGJ/h+/PU
zstVlpKXRkOskRvgHkABwXaZRFnM3PAJqxHYgbNPdx31xTFQbnoV5jAujAJ4eouhQe1zDci5UYcJ
36YHHUzFLhshZ1UOY9+XKm1f4FAViV076iWNlSLtZ1XiPmcHKU34NBLOXkqtI74L51a9tB4o5n3e
YfgrWe/HAjgek/7xjZT7Fli6YI//V3UvU2OcJ+YplGkVfQef3dLxENeNO4CilPMqTApG82+sgXvB
nvhRhxrpvA77XeCjc4CYh7XiDubVKFssShY2IC+JdNxxOqrPbJrar02UoaTGY0iphwXqzW435aKJ
g8EtalTCy2W8lTjkf0pRiUNjk0JPdON3Qf2T49L5lYc4xeqkpA+Mjc490R3bp3ONLcrU66w9DlpJ
J268CIIZf/GqpHH88Sd14PkaGlZ8R9UQyfawZe1euzZXJzoU2+fT0t6lc8H3pmna65zgiQeia7e9
pnWv/EOToqDiOijNFN2JJvWqt8DxB/XslQ170eCYFztSOzXdjcIRPwed659pStqvvBpdpAnBrjXu
Je+hHzY6Flj130wtJu/QDyK6B/vgtWoi53YM4TkWj0PvI8QmJ1KHeuAgdUCLRW+Y1/nHdFQAvZf1
GCGXK/K1ILz8vqR5h7CpsWC+jMPQXY+hV7zIxXd/ZxlAZTCYyTW9m5qo/5s1A3VjONCo7yAG6Lei
KeUhnbPqsNQtvZZOwB6qQpM/lExMYBxpd5V5rnkoMIo/Kuh1oFId5cOUcfI7deeRPS1tHSUDFqYn
AJ/7Z7Dd2hfT9P0VU5FEDLKAt/uxC3CGlmrpXqWd5tdLnnm7iTX8W4FHIUpDiX0DG5YvA3QN5Q0n
QXjdl31xgA3HD+mxoY0rTYvguYtk8f3k6ERgCsj/j7MvW64bx7b8lRv5zmoQJAAi4mY9cDij5tH2
C8OyZQ4AOJMg+PV3nazq7rIqs9zRFRkVqZR0xHMIAnuvvQb2bfLovBtnOdLjNEI+fjtD2LSmesFB
3LuwxfMVygYHkwv1LV/bMfNgmnRfWmY/mchfn8ORiKd28s0JCDvbVU1j991UVjsI/uhBMuFusGEu
X/niDSOU77ZO1TRFh7DANTkH/tolEDmRMvLumYN1tOM1jF8FPkXsH57nEhxzy/Ow+k2dtrVjC0Yt
QgZXW7kYlogtVD8s8c0dq0cHKeZSnhtrxScRFCbxytJPQLMMEsv8Bn+lxwmGDquMYE6oAqSqvrMN
4rAygfpRILHN9v0w3FRR6K/J1gzYet2qg+4BaXKrlyBloX+b1yUiCPCGXfGnQcrwVVc5Ka97eKMW
CHKBldRbAxlclcJzzRdJRAp/Oaq1oixbGxQ4ebxu8DE4rMjAcdkGN38v3pa1u2PwiR1jfxXriBR0
hkTZHVSZmGaWihRFLLrS5j80Fqr1YqI33ReguYt5mTNnOkB+Rx3aaR6yjiK1z2gL9pEssUHcVYim
NYniSu448hqTlq/WDAl8tbxxSfrOK+c4DBmlKHib4KGqa/pFB8UjQ5pkMhW9l6Oh6/NH2OgsS8yC
nGPvs8I8rSstGhSAUVH0xyIHQ3fjJUMBk3uVnwnmJi8hKLH1OWiCoUtn7IIPzVDk1ZWtFUvkuq3D
zri1cwkcTYn3FQXP7K6JKSTdy4ghwjyBk3gTXkXCyvl9nmHS9miVB5N664+TPDXU+gg7JxMUW1uy
UCOrc6VnJe7bEB6hbdy10zxe2YW6a+wxkdvRqvZ1ZivjyVM/W+alMLMLyIPtS4vEW3zYnztAdRFq
RLoQODtNwTN0yvWSFCqwQM+1qb8WiEc3eytoJPeh6Zs2rpCtusWkoc0rUSgt0rXMYWVr9LqxdAxR
MBqCQh70zKaSNxLZxi5t8o5t1/UAe5+7pQ7XOQsdPHizCItxxWe+FmumTOREWtpgUIcmh6QodW1T
vcOqf64PnfHr/hX3xiFjEPZ1cxJUJZmTHA/8kpDeInC3ICMKLB/UQPBo4XOnMENceL5DLIwYE0Tc
tME5pFOkDw3M+ecUblBbeAMrOfGmxwabT+fqss2ajnsmXjrEFe2sXRYGvohS09eejqQjcWEDX8Kb
g3H9rRp6JGDCvMG45hHJPa27RrbAGCU9bb0QRmSlL4+V8v3hSW0IRU8uUofmbfabfjgWim43sKUv
gFyFuXoiUdWVD7KDPfgdsc0GH6l8XtkUpiNWr38q+qEOviuQe8pzzfvA7TtuFu9AgtW65zoMQvoZ
FOVQfvetym/8dvFO4Bht36T2ETplETFTkDAHaQqewPYE17BlO0DCEHzSAMgwwoazEL9vxKq3m6Lq
+vlQ5WAO3VFCNvlSF2702cWaUNCkFb5aeVwTOapYGj4uJx8Oby128Y6jkcQ0KZQ3TVthN0m8zpEI
1TqWFMrbFrzeTSBN6qpu3UYfy5UMYwKf8nDLGhyeER4k/NXlXKlR5imOyLxMkBAA/WDtmc4/kUui
4qGr6869lKWsu6RokHRVx8oNndjrugu746jNOKXLzCMUiDoKRLnBowKWlN8YdqlPIlqxO6B5AEuR
Bj1fzyCZCqRZT3rzMleZ8KmAwjcAMO7ADMmxAwm0ugVZkwIf8PyClHiGcwqQh67A9FEbZq92Qkbf
k4M18ZCjc5/E2sT+1lnQby3Pq03FNV4ID5Cdl4C9wERtQIcL91ilHmoyjz6sRLvLtjZ7/UTmHZM0
n74Sb6L1Gk827NXZrmNR6niFE6k8IDoLuNaKiMnihmHP1A+ymC2/tiFkhPejxro+LtNm5X42UDal
vaW5uwrgZHiHNPpifGq7LgfI7DC0DJCthgP4W1mFhp+3pY3IDSCBId81oUf7U1/MoY7QRunJ1rFd
gwiruyoqfesHyPo5riDkDdctBHUVknJgsYdKVrq4t4P0j34gx+mWjb3XfKXVGukrroMRqENTGl1+
7+wwtFczJuYazG1XbC+559fTvVaGlTcID6iDI1T6XF/DNQGWq5maiebQGXhB/r7BMmJFvzEs89sC
L9gK5UHkh/WprCd3WSYmoEUMMvlCsrFDXFq8TK6hj40no1NATdAfMSBc6DXpKji5JoPvKZy+oLLb
tDei2GKI7e07WkaDHRGedFMXG2TdBNhXK6q/KWpaex92EUwAi6jS/iMDNE1+4JEp6ZF5IfqzacDO
8FZEoIzXsVCtqt4WcGc9HG5Br1abjL0Ih6PvLWR7gwyqnI55V070ttns6O9hqbneiXZqjiMQ5uUK
5RsvvwRLy/NXMrBgeiWrA3sVlsTejA/dBsUGrKPbOkTOxyX3t4HEfdN45jYS07Z+92CGFoCP4DcI
PUlz2VRMJ8IWMz9XeUPdmxpEV5ymIIJ4AOCbbWRc4F6pXaOrInpn05z7T+hu8nW3oAxa7ojvRd4T
GWmUn3qj6+FaVkxtqVhK0txruUWo70Hngo1APHLIAaLrepsFsTGi3fWWtpZsK0uiUUIvsPq5R45T
PhKjMZgiEQydI5ywCzpd+EmhHgwAWYWHglneHFaQS8OUl6Wn0oZEXf6meWfRgwYrMT16yL6kMoaq
fO1AlOMTV2AC1Z1/Zn4VLrd+QyAz3Loykk9rRxE7GvmqnJ68oI2w7ATxwEWreFnvFVqwDYCWEuN2
7nTbeitQFzbAnL4rVI0fYOE4XE/VgGu5kP9Ucd3D3LN7QtFAiy4OazHKE/Jy6wnT6eayExQDcCqe
wHeNB9lActolkL7P6rVWmI2bq2bOBydjEmHhvXR40IKXoR5cALCF4EwIEqGDlrwiS9PpIC0mwYAc
Cb5oqCMI6QA4ectglr1a8TR8ZmSwy44Kpf0Ep+y4nry2mOqMAeW/kihl7BQHfmOWU6RtVLWJ4Qbz
NAsW0pQGke/PB290Gztj9CbYMwlkN5N41rm/PPRLXk8msSMS5q5Cr7/YcGHCyN2rsqiCbGJyXWNC
Fzh4KO9xcuPAaSYMAG57yvPgugwKae98WEbXIGqwsdQgOgTYUMd4aTpV7GRdYneH/qeYvuRGj1O9
Y6ap6ibOEWGIJjRqTcPaWJe1a2D9PHIVxXwKbU/gFs+90Y/NBjgXPbuaffGabyaITjjdDbmBTcc4
7UzLZoV7gpAB/igCIujb7M0oIOPQDaT5LpcyqpukrtHL5jEzK2LUkmayAfs6gJgR2jgPvAAYFS4j
VGWM4IVZH8VGyuo7rBsvjPhyihhrYj2iDsD0NaibbVf6G/N38Lys6nvrRVLDx4oPkiTBuLjpBe3v
Nt9AYRP4qS9XJo9+jWPyRwUpl7mltWw5EvbUGK6fms7Lu2GHZ1dv5wDA7ISaMGLDD54jOwPRxhOe
00PZCOtft7UXkZe19aR4UUzJY9jODXyujBWfS3Tiy1c1NJVI67VlENesw1ajmhY5oNN8XhTMnoZ5
BeCAFfzKbehNL5HFo/op6kAZ1akHBHiC2F/qxd6Dy6nal23RgHom6A9MIvNA0xsHdJe0qPIq5nZR
vVbFQ2EAqJ6nVXBzXA0pe+C33KCTCakp6DO3hevCWCqXhyxeR62tREnSqXw/0KCLoPmpx9lPtqXD
LUiRhLF6565hdZ+4pbscDn5Fy+CZ8ajV1R56ojws4oVVuk/X2ih+ZMNUBllfbtIOaQ/A2xRxgGAi
iC5rWoBj27XtuHNE8GbXoJf9hpBy74Qtoc6/NUaVZbb1Ll+juBFDo19g8e2bo2v7/KotKLoufOth
oA5jSnQ2QJfvndY6HmCXHS8EwDbQRGIGmg0FeqRT363wlQWoQTGinebJjvc0AJJYnl0ngwpOd7iB
+WmM5FCLBK4nYtxB6r+WbxX+PIHolc5z/mBL+LFhmGzr/gSBUucOSOkOnoMGQSTXIWt18WVGrIN5
GYKo3narJGpOCxkKciQU4Cq8P0u/uqnGoSdPAAHb8noQfk5vISnzkZ9CWmx6MIrZaugnYjWXYRFk
WL6MHtecEv6JkRo+jQUnbr4hKly9T60/LX2VrALg5g/rd9rB/mPRYbkXdmHlp9Uu/XalylZNqb92
YGLEhldzNSZFpWx4wmNhedYj6EQnSytWHKxt7ldpD1uD8MtKWzMnth0gjsemjBiluMQmXj4tWx/N
LzmSEKP3diqtwsuiWiBvXtDBpD6RLbovB3QYtr5gRlwY3LJeB+8aqpkRIHA3tJ35FG1tUN7mmNDL
Z9G0a15BOg6bPpeudsL+eUDs5Wz2rS7hauO6YrP3dUCovIcubGsPGCQJ8TkqZWGqzOO9ys9283hb
ZsoV1iyZB/ktv5ostBTRDpuN24aEMG2GY11DUxe7gEWPLmLQf8eN5bN49upltLsihy7u3kZzoz5T
BKHKBGEWWt32MMiMnoFXFlhGzG4RatEcvdV6z+vJGx67MQiaH6wZYa+w+oUmCSj+ZqxjlE15830D
CY1fNZuo6Y9BbzPCbAicNl5Ctc7tlaPW+M/LwhU5bd20ToeuBZcS67sL++6MjrOkt4Emc/FCt7wZ
syYnMBqcAXnQuxDNYCti4CuBOEPG67qdDZAwvitbuOj0MPOPmuaI6Q5HrcAWjKREHOpcVcd6nLj7
tiwSORBxK8bVf/LGop0PZWgF6Abo7TmWclMW+cGFjahxtiGbxH9G/J9sgHGzUCFMJFgX4E94sp5l
RLTpEk8iDaE5YmBhcuDXTk6nvApEEAcbgzyxzAE73zPSdqju+8jkARAFRkUFa9NQ1Q3NRvA8R3aj
kUwg7bWTBQZ8u7FEhnS4Y6LS66tnHESOcelPQTvvUF0tOJDbjfvqS1lekmiScSkCdV27vChunfFH
6wBqI3EMHjwKBa3AOKq9RKLIYSs0hiooGcDmAXDbdgDYy65GXhJqqTm61VLWVhwxsutanmxBLYYx
LRY5ExcD2IvmOrMinKMnKCeNwTE7hLN66TxMTe5QHAz9fT3UefTuT1wuj0xVAXsufdaQp87Nyn+I
yASHf8SSIyTuLYLx5rpCcWhwwMEvEU9ZkBLGp+hsu2Ut8DyriF/54Vb196SbkemosVnZTOtR92ge
CclJoppuHs+uilx9LSig7vucdXZ9dXNX1sCaxhBw2mwioFfjBKWRYUQsT5sG0TO5kDHYVVmGG/ke
+Rfu2aEE71cATMzdAABZe5gpRXTuDn1QsXBH4Tlk3+Row3o3NTIPz32uFgDMXTAyuxwBixeyOjhO
WB5PC+ar6AUAgA3J0I3FmgzaQQqBxYHZ1QkgbzhfOzqqprhtQBtTVyMb5uilHxDhEIercW3Wz9Nk
M+RmNk3WKEeugL2Shxp7hY7lgCFTWsHo/ovxJrSuq0U7ib6Y0/fc24rHAOjed69xBriUrB68IjQL
WgpKLeZojR/EFHPK5lxUbMGUTPYOOaZzqPYW67zHnAVk5BNKu0CfHY3UeMImHGBv5DmdUu4sBpkr
7Tx0eLpgLFWXau9uoNhzbiT6WHnXGVLlCwoqiX7hdmOFGMwVsuq469KqI24jiU8d956pLda3TmOd
8aSccAzdeIxEOolQBrQpZjE2jz1RdTShl3WKTTxS/CpqS4R1YPOJUGIjSABwN1+2NSES7xEeBQ3/
jhSggtyjdg/Lncbw6FVqiOpuC0Bd7Y5hzGFTIMUN5oqDa8KYLiOlyPXOKeDmuAXzvwNSwCofVbte
rfgiWam2ZwAiaGZGB0Jn6KRdngo/6C6mIO2dLCSuKRxrYW/qTTTRIQAnt7rBBFuoZGlwOfstGPNx
r2rRsyvF8X7iwKLIeygb33NxDlNucsBQFza+XTU2Ii60tZ9g3p7ra9Xn/uugBUf/Vo9eH9c0n+mt
305EX/VDGTZ3LQlEvYcCbQDsa4CL3uSyDPJkGKu2+66ilqEzWmEicGj7SkFJ0feeuwau1em9mArG
77wVpUbCemExRQnQgnZpy+paJiDQGeg388DHJqwYfww7QT4DTjQ1KryO57G2KJfT2QOlL16UIjhi
l03WieSbewyjtm+TTQSbSvIR9VHssErJ0cmcvQKmRwhZGXqo4VF++96OKY7ijPT+8qkRI+rDssNg
Q8R8dCVO4tHUjO7ndm3to0JyYBFXWsNBLezRbO1KiF7EPWui0tsjQxzPa7XWMGjdqqB627Z17TK0
aTmJGYRS5NDoqdu+Yduq84SHeMcZKju5nBEk69OsUPAbu84RG4SgANebz9xNo8pyhudGEwMYFhQH
grGr8DzMRcsRNrME9aPMcGysIh2aaEZZ3U/hNe6aKhODk/l7qH0+pJhTwqq55kwhDWBYXJNge8tB
qzKo6xNKxVCfnGSz+LHanp5nXgqcK00FCAC0D8fvowW7YdqHlpYpQp/a5cxWvhbp2KLwzVpXhecw
cJjvS9Vu83Xfj0Qlc0B4Cwyeqj5KdLMZiwtGS3oUvuZrLFCej084eGidlgPX4W03YOaRaAmWK4kN
foEAnB+Dp20cQpEYZBkVB9Z65C3S7fgZZ0Hg70KNuXCC4OpZZcFUdOd5BccgbSdv1QmwCHmLYZ3x
Yutv9fvcidbEquww6d0wNv0eligVUsFHJTHoQdlJoN1HKbFHrAYy5NtlJBjZeaInD4GB3Ai8FdZj
vu8PBL5D2sJd4mqm3BGwjLD9ZeEGB/80mCY/TJE+Mn2ZylzVuyDArrgX3KPfyzXvN4yf7cjr/Tyh
t0xgJiD1eUDoABTFFjSltChmj2bG2g0NGlq9M5SyS3v0C8+9DU2IMsC5vsaEGmPW8hZ7PPLiWr/E
0WZ9eH+nXoAhU8yjVU9YL6JZbz1bIdHWeAozOVgnLddygC+nSYeyHrYvpVDQ4cOd4J0XK+gAcQ9S
rkl8kDGnrzPAv+iSdcjmeK1YD673vGA6lqNRGZ4WJQk/5Wprgf9sxkuGehQLUPco4I/gcQNTa2Fp
2qjE9tHWrZ+9FedS7KGGHF1c8GrMr9Zu7LuXtQfXO4oB9Eub+YahtYyHiG/wHOcT4JU6ZjiMpy0G
YDyaJgZvZQbH2pK57WXWrCEvP49sduBUtn7rVz0sH7A9b+lQYLiW78NSLJ6P/LRSLS79zwytP5jX
f8aZ+sAc5KjjTNuMOpt2xQGEz4Pc0ReSUZ6EGd2j5ovDGFzdvUqXJD/Tc3RAw5eF37oEKxzZwr8g
u/0Fl+5jsCnTwbKOIy4jLz6RCB9AeV4wgvrPb/KvuK0f3QrbVVOZV0LsfDxnGcesNECHU2E8CRug
uPT4+IoxrX+M/H7OUDWgKWlAQ7dwW2ljgUn6YVIgwiLA99fXdKHx/dkH/4Gb2DcVvMYcSKLoium4
01MUlnctDgh0tBQlfGxlv7ED0q8RF7xMhZgTQL6lTACStb9ynP4rIuAH6nKxbohD8Qaxa7Eb67Qq
+XotcvAUcB6HBwxFeXT8z/fgr27wBzbj0I9uDIOA77ai7MUjHGBqk/oGMO5BVe1gfyHh+nPSJP9o
jggQspfGUrbjEQIvJkSqZn3VVf9fb4J/NEXsBraMMFNhu0UYILr+S9QXJhad+4Ue8M8/JP7RDXHq
YSnRFTmkrbIEAWBwx1zWN/BK+pWVwF99PJd18C+U1Qm8YEzpONtFYZ+BHgxaABj3v3jM/urFP2wl
+bpUSAuuwKoCkBpHw5LH2NKXX+wQf/Xql//+L5dOVRdg5IzPhm6Gx2KSsLvc2l8QVf+cdM5l8POL
88E3FoIQLJtSSPp9bKrLWc8d3IN8lAtg8c3QExygDmTdL6Kx/ur9fHj+kbNmBbyj2A6mvew17Ifx
pvb5r+w7/2BP//v2wj8G8YraBXxxRbib67wX2Uh62SaF2Jj6zk2Dgzbvo2KKlexGeuuV1VZ/9seN
5HCCqYPiXIZ1VzyFuKwqDcvWesU/buP/+smbcPz7f+Prb23nhqoopw9f/v2pNfjnvy+/839+5uff
+Pv+vb35at7Hjz/00+/gdf/5d9Ov09efvsiaqZrc/fw+uIf3cdbTH69fvLeXn/x//eZ/vf/xKk+u
e//9t28AbafLqxWYkv/2z28dv//+GxbCv2yFl9f/5zcvb+D3326qb1+Hr8X89d9+5/3rOP3+mxfR
v8GhTzBBIEIOqbxYptj3f3xL/I1HgoaEY7gRIY4SSoOmRXGNv8r+RsD0IjKkAWJNfYqnbmznP75F
/iaIYIFkmPT6hIfst//97u/+sUT+cUPwafzz6/9qZnMHXtk0/v4bvSzI/7uSGP7HI5RCgZS4AFCA
PpC5hQbaFup+3JGO78GPTBc5ZGsukt4rk7lywJreiqJKSyPR1fR3vr9e2cibLqMWEAzt50o0x2Vj
pxZOTtq0Ny6QINnO5imff+Ug+LPW/o9rlYSFfsjBcKKMfDjXWh4g86GSw86K9tib6b7uYEbUICm6
uIXccB9ud5P4ldXNBz+py1/FvYORL+UhAeUIn/dPW5TqSORsxYYdlRCD+W2qvTlpA5gVuEQrfhqn
OaPjl8lv0g7x5/O10sFjdOSBSuRWQfKKuhJbwC/3gJ9LjH9eFxYU4RSBUvyjFR7EgmxwM66L+/kO
GWeZKbwb7P127DNgGGj3lqPHUHFE4S8Osj8Wxc+LRhAaCY7IJsHw/x82VsScDXUTuWE3XmZ63XRE
QkAMNuXtDGgwcXl5mX2YzHV5xlun4z6f+rQK6z1ozmDL2PI9cityYjFTV8N4H7n+trb2wV/dIwLc
PrfvQBCfkWp9Xcs1CYrqziAnJRYBfQoIKP9oGVCuZw0E/nKEbTnxzxzFFqnrhEDnzeAxTeRz5Q+x
uhgRzjlEwV26bOI5cojeFmBgLX7ccGhRQ8x/iNgbx/ed16NxZM/49YcuSvKtP2N0A0pFy76zsTu6
EhzpNrKHfi3Rybd4BWKvHB9u/WJ+wMW9hNN05DQ/sslt8MBz34oRYZhL1+8wbVYx3JEEmJ1+G09f
/mXP+ZOn2Of/thhgSUUB7mCVwp6FfDRmqimhPvAeOI/wB6dA2E/94mFAP1xAkbf3hlTALgYmgzTG
CkE6y/gM/ap74SprJRrUU0iSy7lRxO7Z39JNPXGbIMCAfh1k7F5BCMZgAJ4iAEUGH+ZPB2S/121K
51SGt/KkyoM292Y9qg20EmBAYAou2xjDVTqrG53RbreaT3l4U1VFTGw2dDF3t36VGZ54VZHQ6lFV
18gEXNgtMd/QKE9LAv4A/uJgd2CMQTugmyPC28phB7JGKFBCneS0c80VrSHF3mmzhzLBq4HT7HkB
HBBTqkPZ3s3Rca2Podp5cH+pkq48zu1tA5os2cs1y4dMwpgaLVmXQo7TkxiDNxo9ddVJB3s6nC40
JuPOg84gN2oxE1rS2iUj5GtYZ6I6YBKHmTZg8zMaZi9/8MU+r+5BVEASEdr1vrrFoqu6G6qzVT4M
2yezvqzlY1EdL0jZAtzGx5QdbjvbxZyJggGkMd1C8VlBO3BP5E4tN+izOXz8whgS1/F72SW/lDph
N/t4ClyWj6SYMJEQRxT5ULasRTnTFiF2O8LOSr4K+yh7CGphkBwhZDVAqwtwQEULqEPXzOgUUGFS
0e0auN9D6bzbjar9Ag4Ed9h31iLpwwAY6jOPSOytoJAs6drTnY9MxsuOCIahb1+5T6ERee8XloA0
fpDzHUaI6RS2iWpJ6sbgAFpr7CHEpAfVKMB6XfU7RiWxwyRegrEOWy4TgZKgVJr74DVCPQI546Kb
BKMwPe48Ba+EvRmeWH6nXUrCgwe35Ka4r6e3rd0TmDw296t59MSd1HD2OsC5F6ZmXZHNQ9KbNAKZ
qMAUHGQbA1wIygQMyEMMIBxLaUMxf4FporwL5M2S30XjoWUHo++3/plMj6F7DdXtkKuEURsL9hpU
36AJguN3nVrRZazZTi3vk4mgk2GHEtodNnxC1kbc5b/STv0h6f9pu+ZcyIgKwnxY3IFf+/MJVkVl
XTJhzA4mel9XMw4XlbnIqibw4TjK2DnvoJoJKw/rz5Bbgm0vXXMsYhhGZr5zV7Rs78m0XstZgrMP
fHxQ9kfO6HyAE+WJjfk3DRciRtshCQaDJBrxzVZLlOlwq/dTOUZZFBxCu+gE/gLFHmOBN9BgUjN6
5S/qbhRJP+szL/UM9lqK8ohFQYBj+8NaBvLchlUFBUE0IRRHQicSz57E6NibSrAuYT9TzN8N1WNc
LZjtCJiixUs+7zBKH7Brd6cFA+50a7H1Q6oUwecuafvwzSv9azLaK5mLt9XqIRFmW2MQ0OYEg4p4
8tSxLMQdckZFjCIp1o0HMhZSpGSw7buq9TF0lNmoop2jn0EgFHvkr0+Zam563hg8UZ5JNAACoc0B
MpGM9eMVv9EapVazmCHWhXdYZHsgogDyWFZpxPpsgatvsgZ1mMjwqlvxRMHZQe/8RQGFbbFnkxxE
osKYKxBZcT/MgFSiGcD28kSMglsJbCUQDA0WXrDumh4/MjVBHTc9UNgW5KDj2D9X0XCG0T5m9xxL
02MD7NIC6d0M4UGBavLWUggqvLGLUqMRLSbBCnqEbOOeeoSeos6EyQCj0vPU+i6OKp89QbCGa5q9
5gziiOGO3VES1Q8QJ6SwfCyvEFuQ0LCid7lm9I7R6JkXXB16dM9XuoF+RYD7EM9hN6VTrcMYESk4
rsOoTmoPCcGM2eNEPH7CJrTjWxhd6JDznZ3dC1wYMZ21w9Eh0AjkkW3KQFiUWReQ2yKA/trg6bjH
4O81uAx112C+AWul28GnenqAIG9KKEY0+x46s0bV6rak5LkItP+Wu5Fd4Q7FhSjmU6gOrR8M4KaR
JSlrTBr/+Ld1pl5cVba88uoRdclUvTdrPcNqKSdvE4J1jhqEuBgyg2pHlR9e1dEASW5TvC/1XCeq
qzDtLbgB88n2V5iGvICyku/qGR7aoi2/usgh5tmAbwH2OtwSGfd2wJ/6JJIqAYPkeZAiOoWDrZOg
Gcy+GeT3vF/EUQ5tu8PmP3a1hBE/uRB0T6Awj6kpx/zkj48o4vaDogOe8QDhaGt5Kvg44nZpnL7s
DSPFMN5MfYCVyDMQZ0jOfBR6jWse2KKWVLQVj5UYkM9rYVPWsuLIGgYpJ5CLDJZZ97oDAW/S8iZg
xZuQZEICGLjntV3BTSVG7r0KBKBLKbmUTQr95wyiNOb7a34frmHsU5wDVTi/jrk8NiAApJ1coK+L
+izyggbJgDxbvOlcRv6V1Tg/c8j3ELj4P9Sd2XIbS3ZFvyg7ah5ea8AMkOBMvVSQIlnzXJU1fL0X
5A53+9rRth/9cBXUDUkggazMk/vsvc7gJ0tLWsO8E7Xd+FXcTyGGFncD96jwRPaNO2Hymyhrg2rS
N1nz3Y4ljScdR5qWd7sUOTfQCvVnUaS6zeR4GgF4hxEG77CvdTUsWGyHtDa7QzFr91oxpJxRY3lU
Nb08mr3Os+EYbDb4tu5mu8f829ScZppJJa+QCORzIoW6zocil72XR6J8rOvtxE3x4tLuo3pOeCQN
Qg9WunzNRpbvy9mWHtvCoZbKkbaHGuaDi1V4oTtci5dSI5OoC5kH5mj4MuPwrCJZb6NIPhDLtJG4
g9am7LHqzaKn+7hb1y1pymUTjxwZeDt3ia5lGxwVwybFBn6L3lKTY8zZ6rkR0vDIdnUpW7+M21fH
FNGBZveR/VoNVSYu40UqgyouODb1p2xl+4naV5krVMbxOau/8YOZoRZF711JK7CejCOZ0pE+hS9u
Xk2r01+iejIppudky1O60Csbs+00PORpbpGMW5i8PNSYkNdipqm3Fn4c5W1YzGySE3KlZ3ZUgFnT
BLc+Gx6fQ1vJaqMRRcsEyYqGvrhfRJMMJpYA87swyCp8TGTX5qaJ8RU4SZC1iAKFYnlNuxS+pfEq
E+u51Zt1a/TIy4lCCIwIPOb+ccB30B/XqGwCrV1koDiz9BZXu2mBhgMOqf9yMg7YeHiCWFB4qj2Y
7ONUo5nV7Ws7ZmydeF/kkAdzRYmOQY4qOWErafZZ+udfWCUNfaz4k5t5nOPPVfI8NyC/xTQ7oW1P
r2zbCbpd1QUEm3VaS9ZGw9+7E9lMxKprwRYk+3TJk208j8+UJANNsUL62HIz7HBNHVj6WvnmCv+m
bk1fGjXeqIqAMv7YWLMLqLa96QN+ubpOFoi1NrxsZksmIrXvu5RtTWMImmVoj/M4vRXLYu5sV4TN
1Ed7kcchpmoKq+5m3W3wf1d975eD+hQB9FGETFibBOtiEfT2elWsKAq5C+GiNLr3ZSV4PbTGxZ4f
CPf8XpVqG2GooFk/caMQXCGnwuBtL5NdNxDkz3B9hkVnc3NM6eXFuS2DstZId5TnvNSiY0G9rXRK
TKWtpGET99EGp83eZZ40KSjDS4qm8ufVK3ERqLZ1SrsoDlunvZhjFwiB9argeSUalJvhqD0zdGrY
y9LoNrrTbLGIVjR/h2ifYAU6J4i1vaKfDSxJPqReMyDrM3pTrI9bi/OXi6eRxVhBynolkUb3OcGP
uHWM6FcnkRhIjLk7PVWp0b4VtRCPGWaBQ8Hb6tWxOOTcF+8KU9p3luVax6VIj5mDdU60834uHPUQ
dat6KLNV9cuKZkgh1eQ4OF/uYuSnOF+j4/BlUYOcsPmOuNH5ijo7WxNx3+MNYJ0PNrt+qBeuco6s
JjuYTXRwpdKEzL4my+SKhyiKumNVK08JNsB9UXf25c8vOeXqJW5lt1HVXngLDhc0FvO2VIbyzLio
8vznqz+/tNnyNJMGBj790ho97UxcaD/WIlXFzzrFChkKoB2nLl4DF7eR3zIZdjMoVedRB+2UJnL2
0ZKl0BzeJ3c2Llraa7ik8XE4tR35IOWVjX2bOki8rzwkpNq8XK7RYaUvGmptme9dwwitNK/PTWe7
GxO7GM1gm5BqxpF7Tm6/FEq/BZFcnxKcid5t8iqd0zajb98ca0VyI3Vrx4/jjDy0a95FmSt3Mh5c
nyFvqU8iaN3Z0C18WWbXgkloYVrb7mMFUv9MbOHIHDVvVur8Y3StyG962ox0PrtdNuHn63g8MYsU
T8yMW29tJvnuxM0Vd0bozJWGR6nCXERHF5N1TDqqnX4pseyucWKSMGtwuso0Hy7sRvg4G4HDTsmu
NTXPU8Pa5SeoJkIyBIB4D85N60bhLNiq3Wndp1EWH7CkzTeA59fcJ9POrZlQZpf4OwYNGITWp7dI
st0ec+wY7hLnVEsF57dZuKc+4pIpBCbM2SbQZ67VdFkXceJGt55sIA5BUlRUyt16KRejO8SJxrDA
Id/andpd4VaenNam/JrEZ6mU625cYudcNj3Jelupdlmm/xrxdK/OkHK1ZJE0zZE3yXjoRGY+VOrc
B9ntiOzH8Q4fQEdmfWGNR+uGtvIYlEsjH8dWf+orw7eKog3tAcVkjJDhM46CNKnCdCXARZ7tYWnX
eF8hiVH2RxZoABAVhpG+YNWbtyk4+QBzNFdYAhQzRoTdrLC3RIQn6lZ5UbEH7YzkV5638X7tUibV
3QkHmXFmUAAtnsWnBtuafX3SCvs5JhhOelr56FPqYmV5XeeKSMzoCWW6hyH3J/dymWo1DnV8k0bq
BKujb5Ki3GMBxoQXdVzOp41KDMJzJgWk+21WAFEgj4fdt+Lk3BMUQ0e83ZJ6dbNmi72Zhhn7tlV+
5/jemTgUt+u1V+8TFwmly4yCStSxmas5nTDybRYb22PbvsN7w+Y2mUFN8t/jkvqKg6JBjmoJoNVk
1KJ3x5XXqJlLryqqhWKyQYBa1MsMOmaSehKMhWjCXsL6iIzhZ5Ybs1cdz5DOth+cT71b3m3tLV5y
+iEOxstIS6+uwo2TuNW3nBh73pJSvkUFNPhN01J0QZUsu17nj+jqdFKGfrcuiQzpbR2GQr41GDNx
C+i+lk8vjWqZ/PnhPua96hr8Zp02flKgdpJDURneKfkOLBTHWxV5mMm/etlrUeUH9uqFPJX2uxoH
wvXLqaqaQ1Lpn0qT+elseosRgySw2iufJprXrJzMtI59ziEuFTjtcThrczoHIlYex2y6wtV7ZHgi
ZUMefeMzpqk9cQTrRhrmUp7+vLS9xElwi2eLJvJWgTuU8AbfUVZkPITVO5XySZUGTFyt+Vm/E13F
k5K5XGJb8zBR5a8lPbPSUwcFYZkV3IviaukpefziOV7nt2wxXq04A0M5kKZM2BsdJ0hN6qlMfI/6
zHWj/KD+vRgqbtqqvBAfxcoePWumuSOC4WOpC/Jprnf6tD7pavSWOsVv7PvUGitcd1N8R6Qs/GKN
Jz9bf2sGg+Vt87ObjEcyssHYVYQmmu5FN/NrY6qWTwDqcYKP4Zdy+jSUipRUJQ99VO4Fhb+XpV+R
nV4jVb9n1vBOx52MuRFMQmr8NlRMpWm+Fjsr6V/TtE+8ScuqwK7Et6nhodexC7WxGXLp3s1V/Knk
GMWhGTH76ZOJC4fe5BIuSrm3Wr6RxzmHbjvVJDYjchWiutYuLsnb9ARPybiNo1js1nb9LJY68kf1
0XUxbqEJu5QsRTlMGyJ+x97iJDLKveP0d+v6UAgThYvXa5blznEo1RhmrOSLyu3J+l2X5KTrl3aK
0T9ldScWF7NNnG1sOvBOI1mBg4uVP70jjH5vxsmTObBm1tXoMKxrB2jRHkb0C/6sWzL6eex5DBv8
Y16vwGws5jRUapJgnN6QBBmwkcmnLknxFhIF1a3Bo8i4qN3IX9KKF3KNG82ibIYJgfjdLeSnrGND
OlNnegtyGuVNYlgvbWH9Npxh9mttGIMxv0tFXxCab09Y6WOvVKYPfbCCYYkx6mrBtCqr50VxJUMg
8FciaG+o6pWX9Z9qT2npOGwbCwwr5nEtm9yiUcB5uqW2HX3TXPgcib8pJNe9vE4cXKvTwS1JJmIR
32IPeyyK9IljrSYKnhFw1x4mtUUqV2xi/slrPEuijMPPoJpMKJMTP/8Qh9M07aeofJ5p+Xhpn21y
/svElARMnL63dYNbvlFtMGVfrAKwS9nnp3Ioe6/osg8SU9+ELDAZC0QMxR0tP6YtIdJ8S0KIRQhO
dmSWs5clZekBfT2lpjpgvM99WuSdB2k6nofY58Lu24JshCWwLcSjdsGfRZj0FtzU8mXLlhjOi4ZO
E9GbKQj71HWyzXEE+6XzUkJIZtTG+vnnTY9I+WV9c+/gOSP+E5/7xVRppuy5ORe+adfxJo0Bn2Rt
f+QOZfhKPOfBEi8XRcPRamX61VEXklWigAkCL4NbP80SkzioSUqjUuKcXdagd9N2d8sivdKuvrGQ
fBCFu43+xWoqCKQjdgj7zZqWX8xS/hLKsNVd5ReTt36Z8sKqP5Sr8ogdPvOn+VdaKY9ZJa95ld4Z
9nKypPNhVkL11JxZOTR3VAmoJG9bP+rwIBFH5wJcFJfcwM6gt79HvWDfSrh+ZP0ht6PXat11vXWO
DRY0Ui2X1crL1+Rr0LhYm8BzhNu8jFH6nd3MiiM1Y5/3p56xVJ4TJT9OVb/xmHq61X7IlZ8xmao3
LSGYkGQHvIS/rF786APh/omQPUNdE5oc67Cxhb5zm/a7VDeZlhzE6v7qHT7+TZV2CEU8EnqTFqRN
5k85DxezRKIA2VIFs+xdH2oHOaleO+stmtmtAROX8BzAEBD0SjZdV762mM8pxYYEZ7W2eEj+z3HT
f0Gmfs4ghKVp50cyZapAfIo4bey5YaUtFtEtIV/FJE6NeLKhywcGORCf+9fOUpgEvzJL0SIg5Ofp
yr0pItNth/CRfvUFAkulkRsi2/k5ETDkfUflxJiOv7/9hUk06HBR3xmtciQ9Fqbm2uD4vdkyZRR2
2AmjOXQi4wUcVxHkCLDaQNIho5AG2YUmY7ItpHRqAB7dQ2N6YD4NCm/6RCDkdAs0hHljITW6nc7V
q7R9NyOu0G/rBsRB4tK+dai8ulYe1SW56XukNCHXsAE4u8j5NAgU+Ik+GmHfrXtrXH8mp7orrOkd
JMmuYq6Gv8L2CiybugYZkcJkkj7uDG7a/fpoaPZ5KDADOy3dBsc277N0+XSbatdp9Z74wuLhdEIR
FIRKG9mfFZZDEtUP8zJ/YbjkCddjeE90M8v55nJ9KfIZXhxXnkA16GfY3WteWMzESpdnbaRFwVRZ
34iiHbFGgR9WfYo58n1RTB89btDQHQrQCZqkpdkdZwFUBpf+Thp2smnT+ZshWw+AQve3/USKHOhW
1qKlVELzVgbV9CPh1rW9tO2hJ5YVjoZ7nMRQcL+KXqIYaVOhNw6T4SmPuOqa/TT5k63/ilkBfoKN
m2eaKOMcxYcmbeS92Q+k7ooDD0HsS0wtDEueXuqxf7UVIwuKCEKSNldbMTHO1xKd6a1UIGEtul3e
TXeyUe71AZiDA5HZj1+brqKpqCSvtemcHe7f9CjkI+MMX28fWARMw+thlripAOC7yWb1t21nYYdW
UcbVQxpNCp+TjZTY5BtjvrUunQh90rkl6j/cqflZpCO3mUIfOZLDodSp4N2VRctqfI/i30benQku
AuUWxrDRGOI390QYYi3xadjS8tigYU2BQXSPwBvoDmH3B9yKYW6o5CWaXMAtEUcbt/846oTjarSx
fm73s53/yGgGvdLpZWCWcvTKr1Uar7m7LYneBraCcA1144CL9imr60+l3aVZ+WhV9Dys/MuO2oMZ
39L/BuBwjdQko8tzP7XGTe72hOwLOlSG8U1iNfEdIMe+3S/P+pwRbkBYZwyPJywnvRIw+MoHKX23
cbHQUty4zfKcdGQq6z14il03tcj/NsFalayAp9D9poccdBMVQMp09/iniqZwyfsP04xPWYQrN6u+
Sn25J2mb4y6ZMWT1A/fm8a7rcEYSEDgZdv80FuPPalVY97Mn0u+fiezk7e2MwSuggzE4ohj158Gs
6LTZyXZyOko5cW+XunrQHXS+/n3p7UDH6bJJTE6t0Uz/gNkQ7bR9MUkkbaF/Mvj67M4ReWD3Q3AB
wbUMWEKhJnGhNljqD0lQuS/1k3UjsI1cy+bK8uIsUIEfrEXYkR1iIPd7xBhTIIjLZipA5xkE/Som
zyuE6zyz5mCYJAnuyhoemPB6ylXlSHz3S6oRFwn1lzlL5g6K5ilxaTYXwHrDVKhcnmdis6VifULc
OsnE/DC7bNoO8GM9JdXfKCaeM1ft2A9N5o1o/VYmiOj1nONVR49sEU/xZDjrtl+6+3xcHsu1QUuy
0tnP8/K343RMFMl+xq6paG5KCNepte8H5ezSPCGv68pQj3n0F5R8oaUu0iKH3yx5J2LQFlHQlUOI
Qz9jjzC+pBFf2z40zK4KIlHBOqMq9Ny54pEn4K0vaxrohnYgHoqJPEpCo9FIo6zTIcs7y1t7G3GZ
ReylNlAjkwRZpSsTLVIJ6SV6tygQfVedH5a++xpnTmDTGF5nQhy8g2taYi+3oiRAOj13TsRYRZaX
q6MnT5WDD76D5atyR9+gTNEUJd8clnp0wI+lbvlmx/tsUVyWUlmfHfALPlHqq0kswDMh0gGXgWjA
P6r05r1Zj+ICuOnZ6lSOBEkPUGO/LHQqlSh7JBD2VglyZ2MN5JCtixO2SDaOqRu3rs+pr/jWGVLf
bFep7/GIntecU8UCWBBUxkCKnKcmZMMWdVvS/x/tzW2ifTCBgCQS82F1zTuZyYEtRl6GVlzYYp8r
d7oSFfvF9cDhXvOsp/BLtcgKXDPlUgG7z0OguE/U+BUMj08E0gphSby1ysyzJNSvcUDvWRw+aLBc
6XFytqvZHCizwrbN3CMBuscIZ+CGNo7n5O14yKLmYI09EW4t6beLoj02ECN9HOj3qWjv43VpQjuf
iXaWjKdp/CYfbdrCHEBWz4EeEw0Le4NAiqqmG2Wy03NmZuApiuy3qnQb1ArnXMUcAxqtrVSbIVgp
174taewkNZ9y5UdDTG7IpeaHOhtqeVGdKvu9TGFO0Q8/LjlmisH96PWoD2hlbhi/91ktNLtKNd7M
eCsGtwhs2kSBnVEnVAkPIWQNdIgli8mmmE5gFZ8D/AfGwukEh/SqDGnDbWvE1rahnqjnN0uZdIoN
+83dpkqlk3QR4agQF1Undd9NKndYLf3K0+zZYujxhmElNus0vkKlzIJ+FWgvEsMEQi2L0gL+KU0k
JHflGVPWJmzSLN+iW3wZpvvj6GFl0gZZVloWdQT7L15W4E/OblHVMzVUsed0zMO5q/iQOo7btbgo
AldEpN6X7d1ik1uqE6V8MFOmbht6gAGEx0aqsCvFWxNBThq15OoOU7BY2mGNVZOtDk/mrJyxDPSg
eFr9vmu67jDX4oFY40emdcfcLKajusrbhSX27YS13yjo52MWOyfyR3W4NgMjZjQsHkxcaYMxjWJa
PA1PZfpoqwNi66wvXgbKjMsiWZPBK7A072PxkXVzGtjETvH/dVTr0a1Y7H/VMhLhqs9PpgsdUTNr
/azlzsmWM0xJBpZ6pQHnb+2pQ0smHNTG/KHI+i7NBnknRzhWirsclvqumK2U0pWCVjU++jb7iQvO
hExwUqSj9rlm8xvtq7xssvtxvtGdjAKl1kwznxjpu1pZcq9ggSkH7WPBIuHcmCLkC9RdVCFHpt19
zwd4Mgr9qmSgTwdqqkmRn+D3Loy4vyGHypqKNPpQY2X1rXnmxZbo2BGRapNPHcTTLlXk6otF85cU
YcJstWABdeF330Svn+HNpCFxiHMdpU+9cEJVx63APMxe7d/q0kSs+lpt+6mqcVqr1vCcZ/MjETKL
9UMua7XsR7E4n06mvel6CzkRIweWidXD0mb76m20Mui1g2rj9dPw8dEDelotlF+SrBtHrM9J72XN
8uAqSJCrk97QZvt1lVtNpE+Jkgn6lz+2MTwMcdpvDZHRuVyiB5q+MllqzDXLzuhkvQMmc1VmpjFK
pUB56qHhQ8y0EdR1ddnnhVlBlBN9OJtZ461OxzVczYeDumI6nNbiMJiKccSWB+ymR2KW2iCPTaOx
Wv58SSRr5TGq75rMKijocuStPh/eG+Usy+grlkl61xAs21ZZ99PMXcDH7G61OMbFuWBAswfmqfKT
rkl9yiqGNK9dv58g5twvPUUzHkC04zq91zBLuK0+g80arH00xtM2AusfAkr44VY7X8bcCOq8kTv8
KmqQV4gFkTP3p4Uz1OkS8TRwyHGRjo9OFb3IQlODaYxzH7QNyJmSnr6RizsXlvsJBugHzvNqFye4
FdxeOU0dfUlp5i+GnmkPz4xnLI9u6lahXRftNhuG735qy9+jWjyvc2MdxyZnLHAaG4coTugAW232
bk3lAptsTjepcBx8cLn7xEy7cGGs2luKDFGslRKYhVk+OKrrr1pFNHY0V9D8hhaYxk4qyWFwHT5K
8L6eoZqkxWWWMcF8T8uZggNioCfTn8zC7udAZbICYS6HuFSOEXORwSQrO1Uv9mqiePqAq2IaFmPT
pFYKFI2nwDI7dTeW5uuQafOudtkVnAZwUeW06r2As6zE7YbshfG89kO6c+enaW7n0OJY3tsFDf++
6e4XEeukh/Uv8p25pwF782hKKKFOPtjXlbjZSRJilPVF8SLLGZNJOTzVWWPu5liAOXSmx7rr223V
QklZKBIYQWA+0xKksq61N8fMlAsb9NlZs9x3zCN6Pna6qOYmX7WfVbFQgNH0Cc0b2TPp2l80Wh+W
lY+jWnu2FvuVaAdExJHWYF81vGvWemmiwvK0FDHLAFRwE/tP2ZoHjTSmI4sLrZfmoq/kR82kgLKm
QeJclS9OWmr7vDNp+1krYDi68XK3cLt7QjjL8E9XNsejG0KxhmWtdDAmnFxjjAMJZ2yRiyrFL6NB
tXYyJ7sTuOxMlSrm1tlWV7f5xEBHW35+6fr8LFeG0sWDZm1j+Eqvg3Ap8fvRCWAnwsbsdfehF8NV
LYV8H1swGKpw420f24GmKNrzItOH2uEWLiGseqM64MiCxaeb83RpxXhLYGaBlohixygZ4ymLmClk
auZD0TiEg2y1fa7GkUw73YRAj7EKAaiNjg5x+l5fqk20aCN3yVQ5FRm2UB3uia7P3Z0xiTJYJv0H
NpDxUhH1YyLV1m51VK6EHAfg1+glEwATzXH8ZVOjIqNaTy115bNIbZBXVqveCdLFvhDjo6K73V2L
3Cgot+9qaVBv1eUF98fturfUm9kyM681bjQEpwF4YbNDIHakOy7CFgt8iE9z9pLMZvmbQTcb2PFf
y6zlv9J0vetv4ztWIHTXtMJGOos+fdBv6WAT+8PKafJgzwyKE1Z6kHFzGorU3K91PXAgFDB/CSfz
YAYElfs3K5nfpnbUAyhxcpdEBWpYN7OCq0o5ivKPndYMS4JSgdrzsy01z6rk6PLiOYG7iVdtQtnw
W1A4zGAZA0nW885qi2LT862Jsl7YWBwqZ2pgLzWb343aRYefaXCAyA3rrmSc3i6N8YrOzm/BwK6D
MlJeSvh3wMS7u9xQ9OMChM3H0hFBMObEKLHiXVhR+MH4oVypy/tRyWZPOYIdEResAz2Dk/Q46AbF
vlTxPk0jrOqmAyK7vBnA2xu1jW7hRhhCwQIEuchwPodSyqfGmpI9/XEvnyzVU6SibopEZZgRhjjb
RIkutTF7hllVMR8GFUIdytUD8R09LvVUHtfxvaN96MJG0xW32Lv1LH2t6atTMejkf6kMhYpcopnR
ZuiHEQ8ggmWVpOr7FOEfwKm15eNy/UVd3pnSgAQzxl+6Ml5pr90Jdy3P2NIHWp3uq1asxI/Xk066
1kcJay5IZjstHRRGjBP+nhhahKtw5aKhB3JKM4CyY/awRGQBhcpt68//K4sqAiZZfIsGPoPhps0B
v8OrCk5taznt05y74nlV7fwydfmX87BGa/Uk7bh/5L4ELhCY6Oj0+1Z+2wstKhIkQHANcEwEIowl
PplWJLcQN7+rPjW3+DQAiNiVe22n1b2ultJigkIqH5hlt3VWqNNmLtwrUxbR4KtoPLQkfOGj4bsg
LH8pWGJ9NUhEDQxhPuCjfaTnG3gpGp5fNXodeqa5gmeKz39+G1/Idr/GnTXcL6nbADluXvta3Y4Q
D9+sjOnnN0oOmQ3deHOL2oN7fO6zWF5NZm2eSC3XvpyrUK/1XRfBcaVtGIdu2TmvvaRv3UG+Pyqk
ggPQWsoG4mdxLbSTO2IxShbY0Gubn1uZrX4hBGMK8qTbassM4N15gnbE6Lu2sPdciH7rztLsofwY
J0XVrM1yTCC97Mu28yo2K9Sb5kNUEt/JAaA3VwylPI3qbPiFWv24MX4aRiMdKgvVcxxjKnag0oHd
jIdeXQ/G7dkj7bgZXZxbLh+Wrl+ndnqoTBaYaiHcMCfqpe5vTbdMuRq5LbYA6Sxk2wHfyk1pQc5u
x5achUC907J1l6QaFXar0jwsFtVfbCCKSvtSZ3fIqFcm28SU3mkajs3rNCO0ODPALyenalXGeGem
x2S1Cz+Ls8FPJww1UDzu09w4N3aEswvr0HQHFeKOIMhTUoAMi5T4dxs9Q62klpgfU8v+aIm4bxtQ
E571ABXxg6glLVjCAu3SvmLZ3U3CvBZMWc+NqERqq1+moQsHusu+njsgLt0nUeDFZxz7b5KAt517
3hjL5HAZzHdw406tbT/LkgZNKaZroX8v2d3C99L0vxCu1CNMkMZXzQEPSx19MHrsvGTw0TJdq3xX
9l8caF9kvvGxze4+pg9S4EmsZvQr9AcIu07+KHr3YRXOLiMABTq9KIEJc2AqTu+DbMaqmdAQ6mbw
KeiYKSXUzB6FJhE0ifzJavFkGgVWMTsCsdkSU2n1n1Eqn207tze80GlQuwvjLvHe2yjqlMoZwyEo
74fJb7UuoCs8oLZnj+h7Xm8UL+agnVdqF99ScCKnpfcnsPL3vN7fEyt/CQb+5bf/m5zgOf3dQZb4
Gf4aFPxP2cL/R2lC3LH/lOz5L2lCHvb6n4OEf/74vwcJ1b85iqORP3NdUGGUbWSu/p4jVP6mGpqp
ukT4blE18oL/yBGqf8OLbfI3KB81gxFF/5EjtP6m4jK1FUU1SCZaNunD/0OO8M9YnH9kDID8GYpi
OEjZNECh//81mWrqmLUdrnSTb3vriTJ3P22MzXqOg/9pRN7/+FJ/MfgznUIuKy/F1Na9e4xDHPC+
6g+X7JBt/+nd/+9yVbdE4b/6qf4SdEuEmDQKQF4q3lWbcrukaOqhthm2xbbhIf3XL/ef843/9T38
Sxh6nON+iDF4YmfcA8nZkmjcdNt+969fhUjKf/NTOXzsGKltshLmX3KUrWN3jp390LI1oUMknRIu
hGlu8yjINSliCdYyndczF1GaFGgYtbqrZsX0U5AV62WF/+VbXZz4DIU1Q33qKWZE7Z4kiwRh1ej6
ow1i+0u1W8rLNLFf9AhGdcp1dOfacgxax5A4qQAS5IXi3MHf4dLVyk5s4mWJQtHX0cZqk5bLo2pv
ZmO2iFcVSKauSsNvMLHKOQnqZK+2G1jLbkDRWhB1w7HFU5IFbTzloQLZaWeYKotQk82VgrTbpE5r
bavV1b9ThM4feK3yq8UItVUZreqVEYwTQ8TtRY4rAAk4UljncK50wmierEYjh+iu35ZFI6xQjYF0
2God1gEzvuhptEe6viI75jOzUQAP4l0HOWEMU7nnCy3lTS7SOz1W2pBm0XyIR9OkWO17heEoHYbJ
EhjKe9GVzXrVJsPRn41yTsf7toIjGDjqUDB+Bilsxg7du+UHffpaZ/CAm9LIFrFqPWPf735cvYAo
itlpYJRJUedz2OldHSOljEU5hVXdqCAHabTQOqsMgrT4Z2S+s0xus/64zqJ6452T8MMGOFbo5CJd
tpRI1esYJWIJdQVQF46yUXBtZt4JEtm8thsjarUf/Oeu7vH2x+lVjGKJsemmS+cuyBtzsu1HSByn
kvDOFHRRG2FXKnKF1i2DSSIMWvb4VKiQ0ygN1jQO57ZMt0AibzNjwRRykKo0NgAtJcUN17YwX6OW
OVQFyEpmYjeWsYE+jaUjUk1uIOl5zShor/Tj+p8478dNnILjBVBV1fcMdooBCpXujzmm7UFPVLyq
UdwID4QkqURTr/MzUn9J6wTo7HMWm6QlE4NgT2Ll1VMtFmyNhizSF+qm2PEzra//jbkzSZJb2bbr
VDQBfAFwlE1FHYEosyCT7MCYlyTqygFHNSONQxPTQvA9vULfZDK11IFFXtrNzIgE3I+fs/faw6qp
pH3nyOzb+7xNM7A9rYyvfjlIC0GNbZNdovW3TBkVaH7TnGDc+1q6NVJ9eFe97QRNn4UfBFYVSKil
fXAqA9gW+NhVQ37Otpvo6Li0D9e1Um5Qz7nB2FYNn1WRh++1roYgR0+AUiCjxpvNhrwn9MbHqBbN
NqaJnGzjCcI78RVaQ91RmsGM1uA9AYzkMvAYaIYNvm2CtOLv9olrrD+6JSs/srYWgKzTegDfk8Gj
AkyTYvzWAf/g5DXl34phlC9Oi5Wxmr1KriazmYxNlOABWSd4Pba5o+G5tEBqJsDjwLUomeNNtt1v
Ust9uv3G3G57S/OuQ1Nbh0HkM3PfZkw3IJFIMvNsKFNIFb1AN1O087pf1O+6FtcfDHExdzre/D7B
g9P4Tkn72mCdJ/Em5mAfzRi24aHq3UqFdo4Eb1S4kFOv+km1BQYt1wfKNa1XSNrzCkQaoqpvk+Fr
Xwszsj5yEgh0MpGj5Gpiw95hUVcY2hr0DzOjz4lW1B6sYfIFtrD2ajK/GLZWGM+/WlRaJDRl2lYn
+gSNe9hNDY3OQYdH3Iajicy70pnbJ12/Z86Ob6ru679GY/D/gpKF4YXNu9/UrSl/jJ0x3AvboeWD
801eZFiOCCOTalO7ZXHPncp6MIOpgoo0sUNp5Pk6iXT9QVGZ0udqw8NAP58wC4MoLGGNgSwwJYTJ
GH+6wNwCE03cp5031qNnYqV+uxz273bnDkGSAmkc6pxTv4ttaYQve5XeLLYpqOlfWRc2j8iT1kaB
6gbfGA8/Z0qEvQK1u1dhau0zQ5qvTi/8o9kOya4hlQEIqYGiFNAb3ggAhq9tXMVf58pVL0U0QUfj
6CZOcafkq5J686GJwvqeGIgcx9lvT21fmVe9t8ITjXAzqGAPXpjZQDjMi+xQF2b/QqBZcZnEWH8D
VojGj9565WqQ1IYIn3LqhaC+QeDma3rOYutrUO/Qm7p0EzoLWNtqtnvnTeq8mlLUdEJa4orSt3rD
bIdAAhVvc0mTSrFINP5fk91z/i8SRMxoM/IumH1kVW0pekb+mcvcrZdMbwp+wGaIR+4P3Uu+osgu
gRJC8thZPCKHsfcEI+wQB2AeFWekHPY2HMvwYkkE2awKDaUO9cjRziKOnzoNRQwsst6jMnWDzrax
CjKaPdtGUW6xggwECfWd+hHGbWautMxvPkovClG8OIL5cWfCbDdteLIxlryHVtjyfZgRYQEkmk/l
1GBujhieMyaMnYM9RO3BsAv1oDGfMNopFQ5LJ7+Oho5DqIn1TVKJBP2Li10efDJNE/+b9GQN4Jlj
6X5qF3cz9z2tChsmYe2O+Ysnu/box5FpoiYA9Y1qib4XcAGi+lw9fml1Qg0sHuWTGCPnvY0kFJM8
bG5z5Y3QrOzSMRnrlFpg9aH9a0gGgZo96p1zZbCwc1gdk3yLjJk/T52Xsj1kQ4wVJpsV55+m7cwv
TTvTG5ZLw6A3HBzWCclBBw1Wov//cOr5vzvS3Opf5Wsnf/3qLj/qfz/8LKes/0VW+f+DkmKaAAn+
69/PD//buea/yb9ieEz/47/nP6Lqv7z2P/LPH/Lnv5x0lm/w56Qj9P+whesJNMNsNWgfsCv/OekY
+n9YxEjiZdYd2wAADorjb8AUb/kn3bOB/AhAJu4/eCmu9R98SfywaejPf/j7b/kvp9T/nJYilt/q
nw4EDh4Ph59imZawhUFLZPn3f+IVeayac2/j2k48lCItgYxHzyWhTnnG+0iYmAUHxfE+ZsZ3e5uQ
JAzfOua6sQpC1Mac2uP3tp6HS+uZ7eolrQr9UZGy+6DbRYGIeHfrxTQUIJq8JoAjkV/htewFCucp
Dq8WUogXD/jlkQS4ZTv2200X9esES9kdjWUhRP+JW2sn9Wpix7Lw38Zo3+Hx41KBhRClXl2vpBrc
XaeLL9nIkk4d7YTH2hVbrdTWovdTkI6yuhbw8raZxmKHElU8wvaWKmXds4EBe6HCOw0xkx4Yo4uB
ucSqF0l5tw317jkSJsRY7JldxLfZxydZTkSOofO1vjdtflNlOpxHlRqrqBfmK4REwwgxRnmV2uqI
7vZmC0k7l0I/G4DsGIhHzJsHN1dBoxcj8abviAfUKWQKf6ihvY+usjYIbdyH0SAv8B27fG2i5LOm
Et7TBydNZqKNmVmuOCkCL/GyDVDvJNPFLrl2JODuksGWa78YICkOo34SZdysW87bG6PGmPb8oGM9
Lu8EUBQrKJnptjMW/bgIQ4eZxxjfZXUyKuIBlDcM/ID6QxTesIrH7JvwhmhDahPOfx2JVYru83ph
0aKP2MC53TWSJvcAWXc/L5/7iM0CwqkPBdFtvmm1MR79Nio2nd16pzhOMhvzQYGSrnVVUCMByKf2
6irmq1g2zO3ovuVuKBiSmB3IaSIUAVcGnZW4O3xgP6Tq++tokT/XahqWjbG/JLnrBi5uJtQHQW32
v+ElenTxxm41jGGPYgA1ne0n4S5b/jp65/2aETxfsb4djDp+AR1Zf2PD61cwvfExogkNbSPd1rlZ
XRk9NRBzqO0yD+16nJEjQ0TzWy7DS5LFnCQ4U6Es3XodrvtMM0Hbs2gfzAHrBRjz6YPx6ASkOnw0
GRvx85uautGue9g41BadOpKbZK75TR9R7dbnAXXOPRTGR+MLACd8L8OPxLuLD4mE0jVeCy+w9Dy8
jAabAnEM236s9Nvz4iga2RWVKIFc4UIgttPvCdNvv8uu7ly3b4THFLuQdKxDhj5+jXTF2PckIl77
eabXG7pogGO5LbkLvrWAS5LaDxgidy+kIKQ00pPkCqF7b0ciPJvD8ItEB2eFnEHt8aeWZyRs7Lnw
3k/ZOJOP4Dn2VyFikjj30Cbih9Q04zG3ob53e4vQHdjd0VpoMa6u2oF7Ual3u463oNfPWmyNWKi4
ZBWFAqpOe+OXvo4+2o0CHuBVrR17y1YPXWgtrBg+TdM21wXHIJaEvMJy1leXMbQ5L4xoJeMprq76
coeSo3eie7kZLOHcZGMVL742vMx5jyzXVK+8JYP5AylaZMfmSL9yY0d7qL2VbPn4NpOOrMTARtJ5
wUtrX9zlVYMRrh+QAZcIvsbBeTV9bnSR4LdDk9pJ7bcWuwheqlZjlDzysfNZI0VGnACGZk7vfTWD
Gyi6a5fBRJbLhRpv2llt/gOLMh0p+tYrYsBIkWorUkqbttk9P5CRRo4qxBB0gtSPf9rn/pMOkvev
vRa2I4ttir2MnB8ad8L6tw0DMJJRhVXT7wYQofhqQL8vF8Me54L5NIXa5MXqlBgHg0C21NoQXm5f
C1Jqb2SpGkfHR1RJHLW1Z4zTXlWUf6VUPdR2ZVxU6H0wSKkOqNdQL0wTXqMcDuBRTRT+rRjXPRPM
RDR4+HW8jMxKxI5+frUZHWS6ljtsUtoHd3vQ/MWqTvqs5zFPdhKpHRvtuwtS92qUkxtoKKjpMfqP
UOVbTaUxNvHI3fWZU+I3tE9ddS9drztUVneJVFnvEwZspxhoKs2TttmIMM3uQndRHPqyWxcxjfDQ
SmM042KTzYZ5jKumDKqCEb40bVLb4kycHLf926WKjI1Wqhhxsp8GJnPAQC0ED7k4yBOBklGD3wwa
qJNBSnclcPss3+ipQN5jetHL//mPanlLDfKvdYDtINKjf0biHPFS4t+QiwLYHoIr+FYWBlADJdel
j8N6G0GKxyYhi+MwIsg08XGK1k8fKQlEvHHOzlPUbnLTRlfZAJiMj61Zsafmsw3tn185EdnvpkR/
XptmeLXtdEAmhUgZNft4CfHQuKDc1mlV1usJv8RFQt+50JqaV0LRqidWSu1q7AgnZdsfQ2ppO8D1
/cnUvHFP9oq5tWPiaEOrPi8QlUtY5yw1fUw+KsmPayC1H15LqEFW2Q+8PoyJ84hlThIh98oime21
dE5WOiZMLQu9U1YZ3mlkdGWGmnnDtKKfNT1RK1mAteBP7uzTBsu5+EvDD0BedegHrGhrB6bMzkLV
w2R+TjddUSTQp+CawPloXxgDrXL7L8WZlU1MJHdqiXcpbOM4pOKbDyLyAxOsSwMA/r+MBE2Wxsq3
VArZznT7/M2cboCmU+y1LTTJKUb0i07pHmnhOrSH324XxxejhSxheJZ+dH3aSwon3KnzBhQasZ2C
OBq+aF2TgrgX+M85ya5KcOKQIp1302u7q4UF+WjnfEcGXJ/8DuF2ztIk0CJ1zcw4DUqtHM8V5zZm
g91KqxIzcBzvbspSvCeM3vlPg7vqMdzv8uUR7B1R7JD4DDx84DNsX30x0/qoXDjpYYLRmmbRSJ1k
tYcR7chO4wktCc48JQVr9mxV+QVxrEDjjhNPd/EQ6Sdd78Rb5A3GPrbUsCG0JTz3/fATAXt8Jefk
VpRokwertu5WUXgb/NFakBSTfooicZn9rthEbVW+O1r2aDy06VmTfNLkPI40thxztC8g3b0Xw01C
3MLooTmFovOEexONVbiP0+xNaFl28TskctPUBanf7DJzmGD3tdGZ/808ThDImCsYCN9nA6WBRzZY
3BzmTvdPUwQ9DbQp75YIqlvElGNjGTw/HvaffeMjDxbWnF3s5TJjXOpmfx+lur7v7Fi8dWpvMVZf
qdkdTwmRCAiJh3absxATNQKqjw0kh2/1KqtwfGVeiK/V0sZNITvoOy2awVxzSQcrNPs6jcJdZ7Yz
3k1vwEMUT/Rv51DutMn4Gle5T3pRymJQlHR88wETDc6PVxpuLzHg6VOKyA384/wmKwl4hD763gnH
dp2QbHIrEkBmDYdN16rpCs7Se4MaT3tsvLpGGhSuVV0dRCr93H+FXTp8V/6swMJk1sqinL43PVrp
xsbsl95He5Q/c8LT5HlwO/dC39a/TCztKwQNwOn0vt4RMrRwDNl+yjIrAgRhYl9Bi79OBt5LzdKp
j3FLCGLEr4lZUrMlpX8IyZkEt4Dk0DYaVGwAjDdRNlbjKlXNt6KwtT0+8faStTSKZFk5m1ro2Zki
HssbK4jehIEo+QEAxpE2RSo5R4idkY5w6K9p8W/nwYzPum3A3y7Ceto6hoeQQke4NhK5tRkchMv0
ZqsryeNrEmfrc+s57yMZACfadNEj75ujP7lAhBI4VLqRto9eH/27q9GjxyZQC+l+Zo73FdaLCGwA
OzRlan7Pap4vFQnx2QL/MdPkQi7RvGohFL31BccWx2dl6ibaBYogHm2O25tWyC+dj4PIHjwGp7oc
d0iAFkNt1qzCRm/fiTG84lb+TTh2dZA+KVXFCDCR9jrMBt8q1yrMfquCBJloKPIgn4oHMRjxo+7C
vW3UbRDNRymx96HEY0ZsLyLEjARXagHTOvvcB2j6p7/SDjdlWX+HmOmesBBXlNmpWDHE8XGVhcwN
HHDT0NuuXuP7fBA8V0P5xayexAgeYXPynLWB+AF7TsK6lbefcaIzdRHSOCtWnnOf9ngz8APqbb3M
biLnpEfxsMvS9ntk1o9xUtqBdz9c0sUbXnuJ2jYI+IPnBWLWyEZyhy9DMBMH9L0x2M8A5e5saMUX
IxrwMo+muIRRhv5vYSGxhqC7seJb53/SElxqWrTnnbG384WE1dijv3veWN2uji2bYmpYpHdI4v58
WEzmDiGDlsCnaA4gIl1IrwpPhVI9DXabaCrlnitSWrrS8IO2HbVjzXv08+lU25F5ksulD0XHjxIV
WsOyPjtR0h2ER6i18q2TP+vWqQB/va2UBQx5iZAhwjKOSyzSOA9GxHwhIjyeOfob/rmE+ATLj1Ku
kb15U4Wx7R35S8RFd0jHKQM5j96KG89BnG8kYou9FqAgJjXwR6oO6ClsAFcbF2TMw0pNuNHZ0rbg
fcYzqeHjWUK+U+jcrmVjWbsidU2kXMP3ZGBjqDktom31P/xFpafvh1iLA9VB/+E0zelPoeTIchCN
E89oqxt3qSF9zAf8dnj5X7Q8nrcYk9s7GQfWLhvrbs0UFGfd2TWn5AxdAnwOEFlajEM7HZFpePTo
uExwHRwnHm7lmAT9gAaGxt6pHiKEdNasmv3oRLQjsggTzgQbad1mxUFPUUavOgeajOOpcV0Thnd+
Xsj/8XaW09w1SV6EcnBpGUXtr5vKIfQAiysFdSJL1vV9ThggzMEkv9YuZKbSn7RTl7hfJvpOhwgv
GWSA/gK0qbiVE5O73qYZAHcLimCt0ez15b6c4I+a6ovTDe2lZi+byOE4xHVOt9WzjkLzyYqsk27b
gzZBumVpW6NehX0LFRFr6gXA3VcQHdVBCUuMuGL0bl23xDgPWbdtqmG8dNaEnI506s0/jlboXvcl
kAQU/5VzICWveC3r9iy1Zodot7zieW0PHROBl2hki42b9J1YTexSmRY0cqjBXnKMnGzWy4ydeu4n
L2im+jorLz54/V96VqhrvPcAcn1r4m95yLzVJIFm20dp9O5MV7vMry4jhccQl80FUv63XAOvuWxn
QvnFK/YKMqyRjhSqXM/LwTrOFGXQNP3ITA+GlufsgPzF3LIZtwG2w8qwvC9wpO9EzIq7vn+WsiQh
MCYtq3WcSPvk1LM661ZDDCylw0HiA3nQBssw8x8HQY5qPfTla6UZzUHntLSurGhH/vV0dEXXBp4n
rIPlZsjHx/yip3lx0afuE4fotM+WNB/bnK1trNV6IGRpbRtJhANQLs1a5UiE1l2KTcQ35Vey5cPd
c4GD158ce5ZPBkTemXAP+t8xm1U0wr6kCsRaXrmnjnkIaAGaRpKzPoYRqa552qDzKft86xDrch4T
XF9qrKY/C+fzm1dlvs5FzD5Xm1SCHoDElT9QpScTc+h1Lhty+XRbXDH4FlEc3TTTOdPvg3fUUe3i
z80unV9nF8ryn6JVEFIXjbsWdV69MlngRwgYB7/5bGXDAV5FFe6ZSGz+fPvWKWisFI5xR2Zr0nPE
VVh3uTjkmR+tKr1kQ0mBDZ1D3W0hOicrR8aQhFOe3HCOLmXjDijiDjYe0cfzYtVsWZE3X8aqKlCA
l3JHpdegAc26MxwPmxAYB8V/nbz0zkCnvkvbTULkyp8lzTRhzXZdJrehw1sULAKI5nQCbbGsKcPS
X3MNuV8HGnBfpMaPfpxbVlWc4JzR+qvG1H4JBNrVxLdy0HQnc+UAGrpqy3BMcRrccHAFz5zOe94I
jrCphWalMQmWlWBpWS7PV73fpwtxR+OvG1pA9Gh7MUuML6UbmZgJ+Afbc7IbgaXu0SuRehdGchEe
zyg0suTmupQQLQ8r+RPXJpvGKx7hm/6Rp3nz0c26HkS9P9C3eosaPv6uj/QH5yYQqR0kF4x1XydR
xa8hQoNb1tuH2SIfu9ab/qhQD1+gaKHE86trSlW2QDrLG2UpjOLxxHBqwJXTyofow2HTxc7Onlz9
DorL2LdT8anisv9lckI9eU7zV9IUB9PLoeq18VtJ1NU9MsK7VoBw0UzSYZtQ9y/gFY8OJ9hTXvLN
JUkWewhL7wWAgVOja+apbEbzGNmfEy5iaJFE1a9FzlNaVA2dy158xa6MSYVdCY3/CIQBFfOF/ELn
MmsMdJnGTBwLIFSQbw7SbpaPXhrZvRjA7Oaj8VAIDw7cicYm9wrtBqdMyay7MDCgbVnBiMz9Qd95
Fd8fmRtAWh2/6BozNuoU1TC4BwwbB02MZDHiM90o1bA9Q0XD/j/3zc5EK7iPrP63RZDeWQwOuEMj
1dbWpMBDLRcHse0uY2daha6PDTOqThQ8HMjMegpq5Ct4ZB36tVzyMO0Poxv/biqtWZcNPcBiCNMJ
C8/KqXhiYigH52ftNufqmhSFccAwoWunHBhZFgLays2vahLsU1NC13qovuRhXQXPC8mS7rpHF75i
69vPeMPPz0sYZnc3lpI/pCK0Dn3wGesbwk7wa5d0IC2WZ+KAzudKYq2+S4wWUBVETPrS5rwbSPmj
xKvwgwDJQbsgtJ0bc4j09B4RkEMQ3Caqyqze2DqDx6T7GDu/2Ie+WZyXgn9lEDe4I4IlvVezXuwy
elIrtwfVuIpbwt4nAQ3YADd50wfv9xCSqKYYZW9zMU9b5U7eSyvdo6xncEy4q07hbOJDcV+6cYoe
dEJJ1y1ym5IwTr55AhO2vsOq6n3BYPTd4ZnauFEoN16boeUuTIbedchxwhCXUti/zN7BRFBKcTHn
u9e0WG6NBQCNxOrq6HF3BTMwr5nQeLu6kgbkg5YSNJ0A5KV5v3/+pWLH/FiKv4PhjdUurungmRBO
LmHP7ML0aV0geoNsoc3mcdSmN5yPFWdtPX61pTi7XTgfwfVcrcQ3lyoPQXkBpWhU2XfVnSI78XZ6
rqw9J6AsqOqvpBIVl8bCv9VqF2v0/T151l9r0xCncrmkSjIyt8w3bbbCAK+Wty0xsS1H5PLEgeiS
xFp/1RkLXAzxMmIiPnOYas4J2WPn0pRZQNLyqqtScsszWLeugKXqkOQV5JT4sWRbEbWVXMMSH6md
3UPY7JuCOCamQHyJTt29Jv5XDmM9gAhsR3lnWOuSVvqqr8o9iezZe5LH0WOEq5he4k4OP7VkXOq6
Ee8YFe2qMrLmrUu84cWU3cpm+XJJI0SYP2FgCQG100XDQ6l3zjVZLhqFQOPP8cmQSL0qPsLnaWnE
vxnoo5Sc9epqR5c+3ppV2kPi8x8IOwZiQqMh8LTq2GpGvIT/rgdu7VM5Oug/lksUgYJqRlS8TLer
3fNNDYPmQANXvzL8VLBqsr1pxNPZDuuCtwDGXapKPExrAFo1w/7Ni4J8sljeF9c8PfNyfrej4Uas
72tH1/4uzAy/pTkPmyhO/UNvNn9ZXZTeSFklaDLV34ciiu42zLp95eCKpO4GSixYlmi7qEtV8pe0
Easg+wL3WtpBHGvbtpHtLYtjRkpyIOdZWSZwc+4lDN/ii6YG/B/Rqcmc8afIkx+ZU0CEr41tjBac
06AjvogOoTcsH2qWEftnTZOPFLINO9ZNT5r0xaX0X4kx8RkdUd+lRplCZRQ/5gKjs94j1TIyi1sb
7cDK4YjmJkVzaaE2lgNdBuBhDegxzHDrsb55RuvvvSn3sTpYv9xmLM+6H+9sEq33bh0RX+sQYafR
CHaMek9IBlDiBmQQSvv2mNrdTmLvDECEzdvG40Zr7dS4N8sld6dTXqivVecmR27i6nWGpLDlCcaM
W6ZiTyTaveGwGTwvpeJo5SSmgyliluekhlDe01kE7O40q5kowm2biiZ4Tsv+XIY9hsDiz2b33PbQ
GnAu1E8duZsBVqwMyEjPYFdhLA+1T3SLYkcqLTz7YtQ3DAOT82hlA8v76KIrc4rbCJ38NjRpdLb8
cR8Z5TubufvjSCh9ffZotuyj2NlYldI+LHgku1T4885zOF/Xlf3FyMYrw9rsgbsxDHw//93rdn+2
1KEmFnQjuMXXfgzij64usckeOo09tMXXyvPUGY6xOqO70DaWyYlVG7QWHD8+fwdTs6MydWDJBU1p
kNVVRBjM56QCCAKHaz3NDkCPLo1utgf3yjbBi/R0U6BF1MhE4dZAGfYvzwt8TJz7bhwUFuH2fRh1
QEWmei2g+W1kzTqhEa98LfARkykCfdaoMzdoNIiKtC4fJKgy5EAOxVPjPfzF/oEKSOxL1wJGtJRv
yGMQvFcmKc1liH+NDxS6SHGj2akCpnCnJqXYlJVDde/mBohERjNrBCnQV2Or8dYetw+WT33eRiVH
a4Ojb9CyRgZuKbb5ct8VqGZwKUWsTGYK78JZmBHS677aU6Hv/IilxV0uYdVFwC7G7YBJSZdWELs6
S+OyPj5fPb2ZWUL891AD+dCX5ks/SP/kqZkmok2ea68pSYYEfJd8aphpLl+aDnBZKEL756lXJ1BK
LYm+zjpsGBnLLvXPuLE9rMTd317FidMcGydDq7WZmLgtdXpu+dGFj+57J+wwKKWXH5WWA62woA1k
jXZYzIQl7V/aqCltJIIUymHtJa0Pk1T80ltaofR//FciT24RwODvohqDsGWrGEdHv6lR5ocuVMmp
Lv38UoJXlpN4iTX3HGtyJJocvJmjODbIid5UkukNHon6Fd9XfsxL/y3NbYcTFZUHG7gDCD2PXhzG
vW1t0+LLgjrLu1dpJQ5tR4WLEBHAK9nGoxeD15or+3Mwd16LFQP0d7cxs5FpFo8WOkfm9KVDUmEF
g31lRhV9ecyhhGIMq3wZOM6lb21zj5YrPdnkAgOEmg8Ekcz14PkqdgSvjOp3a4pyZ8yhHczLJVnm
iLJPb0ZcFfukHsVpTB1xQuw3nUb8ih3JugRp4m+M6PWY2sQoX5gGARN4WTnMSOuexrT3Z5+WCt6q
jIY2pcUYE1ujLGpCf3DsFUdN/0GNPB3AbLbQmhkvVb39K487e//8yqXnSlKyi2iq645JTky0b07z
3Snns+826THzLGC2y8WHHHqwkviD3bq9lMulg5Lm+DW9zAm+lW5P9luXKXOXgi7esjunF1xCgAid
8dWObVaNnk8K4OY3cz44GYeZKvOZ0RT5l8h2siu0i7UAeHwOLb56/icK8jfEMbaD6ANWb1jp4RnU
l3Yu4fK7TitPcRKGZ8uq04MeWS8kURL52tbRFDwvtpIJjWXD37FQQGwq0+TuaKo+1IcoHeszQuPm
/HzVxfJWxyi4GOqCjs/d+Px8RQJlvodc8DlqQJSVZbwhMBivz8WHPnS7iom83FVm7l80Ofhsx9b5
+ZVBLwKToZ1s8mW573TTWXy57B5VZJUbieAgIOEe2la3vIRX7a2aZb0n+5Ii/lnJLxen9sOgMHC/
WeGXYRLxbjAAGW8HSe6uNN7Ndo4CQxb+qzn2kmR44mcKF/eRSnriCVVXnPPGR9od2oVzNCcmF0s8
NNwYL7BnlOOAJD7TQluGV+ScitASwQBCkj6bOJInwS/okjW1zjtFaEkX0blcCne0tjY4egYbz9n3
8xKSRnzOps9J0rR7rhvPS03E8jFDghn7ilqvnB7j2OZfDHopAA5OU9rJHXHDDoQI379yl6+6Mqv2
z48A13e9RQ+/cAUMD052aajtFEtAiQZBM7rjuPvUHNqbXdfuGTnjaOwSPdK3Xh/5f7qHzxYiK6bb
9mbABl/TWxgbIlPA2SOLTDeuUdfB80K1xxpe5+E27rPfGNia4B+Xth8B2Dj9S4M+GoNeNrw8L8LT
3pQnSGtwB+NhawCLrf4Bpg/yFdqAtY+j9RPK/AFpr7Fp81pALRumN9cGHEYf8MWzkvWih7ZiZyg3
yk37bah17copO/ckZOaeIFyLXTHWHzo/8erBL/pzkWOxxxv4HYf1d0sL5Y9OMgZ1o/G9hJ+xNc0U
QYeJCXc08RRm2txvu3qyHo3LgceJew07Q72JHBQ6s7L1b3BpTBTFUXzONbHVU2eRXpe4ttD52CeO
phDspFtsa1Xbx+nZIVwuzPmrs8aIrBX2kRVSZ2qNEqbL5VLQAB3i7UJl09EAtSqs36bQaokJsR5J
R+imBl0pn2vz9Hz1vKDcXluENQek8yQjK01ktOkVVOqEYHbqdihApwuU1Ssq4eFF94DfYiS31zW2
5301MO3wGzCdmCuS/VhJgaBo+lvzF4QSMLbCKxCx6OVxqnOIbH/fXBr0Eod8mIPk/VkoQexz7mCp
YF1KoncV2trniMgqfsEGcPaaIcx9hFmfIVMXnfg+MrBidaQXEl57lPBPrPTgSf2alKl/y6SWHsOU
nOWyjsydC+t5/xwwVXZVHFxy42koN9rNoLJIlvNfkViMQ+OSoVgpw0OjyRZ8br5BoyF/Juqzs3Mo
2TkD/5J+HKj8XgQCCktQNdnXpEEGOPVTcn+Ohus6PEblDxGF5WvhzPTX7VfXy3XYhkt311TeT7uZ
vWtWAGqaOUo9sJG1G6X7D9UO8ym1o0UqSNU0ikvvuF4gx4j6g9Rv0NmU5Zs/Uz4nfTWcvj3RM+Yg
EMLbqPQ5xp6tmtMoRXrqXIC4pGBBOVxOEDyoWAbo2SaLMOgpXcsyhwl6VwNNXOq150XAX6+pluiA
z8C2Y3PqWERDurVT+Ap/PUswCsfF2oljfVuhHj6C6fjsU6+4W/0ytva15AT7H0QXbGX20GZh+OUP
WYSf4INocQzMoiqFC2jgPFk3S9OJSfaPtG/ocpXOTQGWXZlLHyJTkXPxjK//uHP44KeTXiGYXNlD
WnzQdaAiHQPMElR2+dR/VYVPg97hxsiZ50GWb19cGmkrHG8FG6FD2vrP5+TQCpNwRc+HDztqi6As
bEYbcdUex5FJemdO/VECMl1b/5Or81qSG9e27Rcxgt68prdVWVYtvTC6JTW9AQka8OvvAKvvVsR5
QWRW7y2VMkkQa605x5R9fw8EXeOSqMhjRpcHtnU/vZstnNnFd7nX+Shma/beetX8o8zMOIWM3I5p
oUPJ9WnAtlR8shi67Cqz+d7hrN17Bv77PA36m4M5FsxWMz/DYnhCtFm8WO7wc86KAb18XrxEg6A9
VVtEQwwk/kL3eJ0dWX/g4CfgA7UW7O9lgxwieY7swHgiyr68zogUexntCw6krXZDy41bmf+S4NHv
WkGgDcN4G/Z1NP7GaUDeUYjBRjfyMRWgN/OZgNOQuph04LWz3OEQLEpYkEa0jexzrJVp65JwDrrm
GcrLJCpfehOmssu86xutjv2yFNPV5Vi/67StIfHkdG2GYLyOAfWbO+YTNEW7xbmaiLullwDwXhrW
9VkUyXy1Ynu6ooT6jMbJ97cje/0+1k/adfE7aGWuwalsj54rPjZh1z1Qsct95rbYSGz3VbqxulRI
309fQkyBmOsS02y85cV0GOUC6NUZ0rd+IGnKdAtxlDi7XloD0axFOvhJFCM3XY0PeajAPOwmnwoi
JgCdGALD3Aqazh9dmY5XqF7Qp6ABjogYzusRer1q21KS56L8ZV8XXBfLgDQL4nWxa2gxXBKrOHte
HAO1o6qRAujiKvHlHN/v+oJ5C4o8XDDtcvV19dDFdnSLBPcIHZijkpXDBLgEE0EiEQEcyc23TKYT
TSeAz6kmOFKosb8Y6PmsYlcKIzsRd95/1p8ju0OdWeql1zx1ijrIW1rzh5W/OOaqpXsLDnabSYgP
ZTyqB5InIpEE8ke7gwPdqoHTZEpfLHCwrI2MktLAApZfMQs3OxuXQpQjqGwKg0QWYTo3cKwGnmWi
+sKi6C52S6GEt7lZLrKa3K8LLV+YHPegJDe5zRZr60OSmDIIbSJ9HQJsYoMXDG8IXNvXYYEZo/yL
0kKePKFx2ydheHfYpp9hx23LCn93hKEkb0LjJjDUD3HXQkWult1cxqQ3wfh+ja3gTNAaZ4jOTe8+
3Ipjp1rOl0hVnhRX4c7Kf0bAMx8uWX7HkSPC2Vw4fMuFxwsmKHGWQ459bAiH187LdDqHfzKNRrKP
ZfJ1CkmKx6FzQnkMld+s5Vs79qiIHDLm+qWzkDbR7rU787luvBzM3DRoqeyILkUPzyvBpMKLjTfw
ALjoGqCsFgn2p3UEGUhI1TybnC+xZzS8T2qyCO6jfWGzO4bSIS/ciL4xq5MP+GYFOSVWA3kb2k0+
g23tkl8xz8Rt55vmY6ncad+i8rFTE9Zsl5xc/MsgB8bhlXnk0YM4O0hzek+X8OjbGuYzypBuVuw/
uqGCdjlzDmtrd9kvukgpGBu4FMNf/xJKcBI39N2G1PXFS0cJqzBwto7I6/0gbRLcuqH+7dnyF+2R
zToe6bMgfPSILwavuLXJhDZFVf+96nsDHg6znSPEjF/O0JBrasfW87oUGKhJyBgJ+zLTX5BbrPes
dfzXVoMPOqLpJfEnb77twhqf2/Aj8zmpmZ116aSwT9pr9c0SM0+vpf+QDZtQsHhPhtNeDdH0GmgT
vJaSzrSY5x1IvXBHQWV/YLEDFDb0P5RvVieGQzjerOh1isvlnykyHo0Z/porxc6jf9HOGfhDrOZm
AiQ4FgvXbMIX80pj9ORE9B2R99pEv5GG4095fR8LeDf6Hh1MhL6gSretwUxmqSZ7twrVkC7VjB1U
h7jC/hhrOz0Upjs8BZBHZoUaMNf67Nga3tD+gveesSk09BioYOuS8/TJsdxm35ej+mEw4wlSF/dX
x/O/7Sr0OgaGhAhJlT8j9lGV/Oa0EKKsKB13wsl9WupNwwbJybyd7WgnCVvdi9IDbT5NwYttFqRB
5eJghqj1REj6xmRPr5IZ2iU0QNA7w2HhtnkQdZW8NCO0H3xWbBfyMsscwXGSAkKGsPrS2u2vkeZ0
5/rpmwNxazvFgukGlJ5rVEsOLUjSzoJO7BnH6HdL0+e8yogPSKTCF7oN1bWUxt9t5vqXGBMvw1yI
SkZV/Wv3INik7aaXmhPPFootlIvRdy/+1Eef9Ag+S7eIn/NO858KlrwfvwUxc2Nl1c1bTAmyzYmH
2GSmj5hXpen7DJX8xQjjnRoCcowi6zSXfPAbL+7cYztpQl1gJrAJBx6uWcb0uwlxIX7VBFyVuBSG
kq5Eak1/pTX2FVT0w8MTPTMhsbQnNUioRdI4rnul56PNCI2UBE3UAKZlc0JJvfKHE+Otyooc4n8S
8IBGAf+q0uWFVkn71hvD4c/oOeIUTaZD3tHDwiKw3oaN7flHE8TTBhEdWPTQ+0YeLKlINmj2W60K
uoSgEutMkRUV+0iWijI/cKees2Hq4T4z6Wxa4zmfPY1NQeiWpsM3ffOcPBVnHPbVv7U042fRGfEz
YylYaENJ5oX+WcuAEOGGfbfb0H9uXWKWUBcwTiij94DZE4fapvpgALRsJ5yf33NBIPyLGh48lJa/
U2eod2bWtsTtFa+WMn4QiuijtarsTwTmO2BG5aUcQW8luQGqvy5Odj6pm6mXMe2rE9yWN/4yZW5U
EQ67oqL2S/KlOtJaY0fXG5pfBMFx4NkLYjbwHh6JypMWRK+Lp1XRAqL90e06/Oa1wUGbhUmncS/T
4jPiMd/Mqj3m+pOZq9bQ0qMEBhDC/0gvZjRfInRPF4c++yGxYY7QJYJTljrFe5U01cFhJLDnFNie
JoKdcOBZ3gMe33cGR+YFRbf3WBeCIO51aQ4nv7tZsEMkDGoapqCmvg1ORZpsMWRXf2ixg2ZY4qNA
1TvIefGmZhvgeKyl2pCrj5DzOnKOaOqA1APfmg7BqSw7iDwRCOQ0lDdXK0klI3hB1t4ZTDKfwToU
K0R9wih/LMvIviK0JIVaL8ZkAroq6abl1dHrzI7Uw8hUt3XhqZmQJopcZi1bGZj8V8U6M/3xJJRU
4j2e1uvIoeU+j/Vyp51nLgk6qth9cWixHNc+1TIyCaYN/KYiaZ977DG3QWVnGdj+c0pcsEOGXs+J
+q6l4LidnZ9lJOfruhS589+rSr+qRUBf1CHd0EDht0Xt6w4opsrCPgxtFT0kN9pDWg4StiV8iwpu
Fsn0aETJ8RKMuToS5IQ3HqSmQVjFjf+YP6/TJppdLucr87vrKwY5jXEZ/Xm5FVrjsS7rW7P52U+q
v7Z4yUBuNt14c1wFiJHynLb5L79T03WcA+ieQzqfgrE9iTJZuBYooFRvk0G4vm+tNyQG/aUNzZQB
eTLmzHXLTdqQ6LVBbJLd/Lmu9MCDR0hAFmc2N8WhTiILgJCEeaoXVE7BNXcoQSsC9A64142LYy/P
UV7YzzGKz+eE5vHO9xEkQia1j2UkqE70ZMx0CueJGB0JSYkxuwbih88+PP4nsP8zsIfPJZcRQ2Vb
njxv/MRo6J18O/DgBNDlwYju+dlOtrL4qwrM+Fj1zd9lBwjaDZL2Wx0x+ZVt6N5qF+NRphM3Uk81
hL4xHF7nEOucp3e7F+pP5+gPgpFDOs18iMV06dHcSOQH8cDksqJ0Fow19Tjf1Mva/c/iOjiqmbAS
fHIoRv7/0o0xIjoFUNWdTYoaPWqYPNS1MUAp/cZ+QxNiXNUqjPMJISjqFNLZqkKQdtLu3TbRuN/5
IvBcHbEhmZd1aRAFXga7PqKUZqoo632ZTAxhXPO2LrM7mDeppaD2TDPH6e5ChvWTa1np1vbzEGkm
b8sWFLWcEIZGsBptAkU8jHxcrtEownOY0yf+X1t0fYUPCHmEdPP9/7l1B1SbW2a0qKj1DGNVHa1L
rop/kzZxEVuXxWvEhOxkO9xgywSnogyHv6cSpQBN5Tf0V5+JQaM4qwklKTr/1eiN8dQSbg82VZIC
mJpUSXbkEO/EAfDPeTCFaUXVbp3XR1EJ/nkXZ+2y7zr3nzj1QABoYYFt+P+EpnsncK+4DHWw7Lqo
hk2iLRLhwFRrPZeOVGEbp0vbszd17S6zqmovSao5zmaeXpIpck5FHDjIoyQhRL50DzA8UbDBb9PZ
QObO7ezlTEvkhZ6SfDIGPz8gQgAbNajgyfcCCKoh9sojyq7hV0nvuMVU8WrkMF2rkGigig/w0c9D
dFPxv40LagDpTfphJ97MPUKHnyfw+sDJWhxm6D2SXRo4H4sJ73Z9UWTmDjAcESZhzofGrJVg7TFx
t1CucbpDrN7N0wQQspxhoLj+zIxOQyn1qdJlJGk6QKyMgkRuUasEQ1bQnWZfXZgWF5pmgRMpZJ8u
Q1V8KULCpEt3qo9LwGNV+CqrACM7DicVqGznF21y/CrdHQuaw9rorwHRXRpUXyiMBlCoWjawLhhc
6WbP6uAwTVnxvFU88SVJjre4kLQuJ6L4LXlCGa2GsqGhwxtHTan/mnImf7EMc+OOuXx6dwgeV/l2
tfKtfjkAIva+pRUs8R3D9TQYRvaVE1xfckic5/XGWe+ZumN27XdZTzJWm1w9vayvJpEkV01qPvSL
TiaYyDEwK0LFFxGZmPLy9g50F4ulk6pL0/xcBYwzm3MODJPOoPpR0CjYKnTlm8htJtwEfoQGhGUm
pmrntgW047nuD6A/IQtXCrSGFYfvINg+7mcRefnrunQZwDcjKKjLu3FnN8yc6WkvUFEWlyQUlNzr
kjRYOIogAj5KpbElQK2+TqZJQPn/FkjN1ykhDVimP9FXVJSN/D7Pcd8vxC3NBltQ5z275BVdopHu
RUEn9VbQRgLvHJ9SWUCCQ4mB1ogu1brYaatDklAnlyWZOKYJjGlIzfkxCCu6i6b4Rf/aP/WaDoi5
0njBKXd6EaJFnYkf5j4NnnMvErc6V2jQzms/OrvFVhTfbRHp1MYC0Tsmms2cuQUx531Io1bgZoxd
++hM86xl9PS/1+aFHlgUIlQnID71wcMowmwrraNLT5owRya0ADS/4VTY2l7Ip29G1j7A1f3VfsBo
QBXDv9vVgvV1IavBnolgkeZbt4h2jwzSfVLgjE4NeP1wCoMbPzfvnaQ/ZtQfgmscmLC4MUxIb7me
ea1LrN9mVEJ4RjNgIg0xilNjwL6rSSbgXKe3Ae+nk3iPFrgjBONSvLdG8yScqX0lCiPaTMgXkO86
UG9T39p3dOUMXwWXhmpok69dP8MlhNBJnVNrOn9PAqxeiPD8XkT5bX1X8JtdTYugB7iSJLaNDpZS
6XyIouJtEDnHwMEuw+ih0v3hVVwpCyJY0uGgkGXyIar5n7l9UvwVbadrwfCNcY91Dgb2iqRJ4fI1
dKCziceZ2R1nhkPvtRlf6twNdILu+C5Er70yHeY5P9iv36VEmfaQy0i321JHp8alMGdNH2y7PCEr
E1zS19l1Wnp1Zgs9pcjHj3HX/LMUPYENMybmQ9iiGnamVFlgEEu2ZvRDsf4Z+JfwsJ4w1jNHk3WM
CtGbJ7k3X0OeM6cyiNhtFNvw0hkBtNGRiIM5DLb8B9rqk0dYbpgFe3w9zE/oZGyG0o1fqAJwKyv5
PBPRt7Uah4TSesx+hQmuXH0fVGN28kq/4E9sna2R4D+hZiD1lVdqSNHjW4n3ZniAYAcSdR3UF3zU
cmNhtX2sC23ZCCtS8jGE2albm/tG9CqM0L0HrUtYuG56iH9hKVenVV0mjR+VLQ2iK0Do9F1cvTmR
/VcdIKGaR4wBboePHvDBtF/ChclgawAZbsbZ2ZmhSC60z9L7grhpnza/l3zwr40k5GZqwC+6xdj9
3TfBy1gWn8RruidSNWbSUsyEIkk/JrUUCGRed5gI/yFhChQOdf8LtbR3sozsmQSQ+pTmcbTzWkf9
ZfrVrnH+xT/hfx/xPh580k1PuVNdXHCYL3jVf7qJrM9UMsvVGMziYWoXXlX5atsgXn6sP4OAfJ05
dJyaOmLskXpOCV0S7T+JfLuhgEO7Yl/LJu5uTRb8NhfJPJQ24cDQm6kSIboQyZO9DXXlbjNvucuZ
VI5Q2vMhEH17o/Zub8tClFkajWCXU6YFDSGdVPhdf6/Ct0LgvRi0Wjhz6GW1yuF0ndR7L87M7R/z
nLBJ9GsaHq17rl9xXoS6x26hHik40o0zclkieS0uIrBD1NSLcbILi9nf/4buYRq6O2kRNxBZPTCD
TN3Wrdby4+KGPe+G6ByMWw88c/15QWwjLJz7UDjaiArSOFacDzgex9sKwBr+jTK+IssuYRXYArk1
359V4T/0PKZpeihZFxZPhkH9Rs97/xJElL2eItQQKei+yp3h08goGlr+DUOFwkfOjRfK2hMcwV6n
d5HiS6LNK9OFMhEFJVo2XRquRSIxcq/MsK2DMUUPxo/N0R+bqN1Yk+q2X1yKUHXtYR0NZHqgkPba
U2xUmpcQF8eUKxiPWC+PM+3FE1ZslK4UQoclq8tT5fPgFZqpYDpmtXNVN+/Wt8NIqPI0QFxNc6nw
1mUKZ2jJCBfHM1FLDMuZtqVI7Pg9bMFkKRVldaxSSGE4isIb5Y9/G7Z2YNP/1svqdWgkU57Fzl+S
iv8hfWCabU6G9KWEJIC5V75bhhjvKlusQyBz0lQn2l7bzCjKY93Kz2qg8wJyDL7ogsNgnEyPAyvb
Uz15RGfW7K47I7fdM86ac9XQIwMF9pH0pB1l0gHIFfjlR4FknuFPg2qVLtceoUMODLpQVzcb1DUA
pQtMG/e50tqYVKtkyjhzL11ffo+K2ARLR40XxyUiq8YlqzY8Tugc5tmq37Kxrd/QjBtbuyo5q0nb
flOFM+5gfGX7fhC/jWF0X0czJzs1ozuqMLy8KpMZl+38yCw7I1Y5vjQOSesJ2XGYo/zsaPFoES2u
J2FKWgwq+m1ZXBKebjisS+W/lLjjL6Fpo17GFgRrPzBGhACc0cphMC52VT97awe9HqrkmJf1Ye6U
+dnl0QNlC/BVLqiXwI1+d+iYD6b224fcZGfSbXA4GUybKp6JX212i5oenZyhsv7JXh8pCAUQZBEf
lrclroUFLzgY2ls3Qjx0MBccVv58RVg25at6qdjzHmQSkuHcfw4hU1tnChGc6sUl7PoicM21Nqfq
2LIxQqGofWQRzVBgdX+zceWXuo8/DBcXsfpPQYeMLrDPcizVdYrVB5rl8ahp4HxRxnDluA2yNsfV
sXp1Ri0mrOL8p58Ob4B0Ud7Vwc3jeL21AVC3+myJsImNuzVgWE7pz0plDMmk6K4Wrmncbu5fDLzR
NY7zzqnxm029FV9TwTMv6PvmaC3IH5vUR3iO5ekMIdG/d3h0pBh8wh6xgNo2pHo4Kcj5KxALUFmG
+jpMMBFnqf6NGwU9y82qeMsDn/J7yXJoH6519CGlXjKtAysL6HBYqqtd5SP16UxcDa1eatFSQdGE
BtvSO+jjtOkBGzEZTyiPNzL13IsnGka9ljkiOI5IFBNMAml1exfqLPKEWjDH1lo0BbmH7C/8jZzX
vpQIGi7rK4sC+axWhsHsv449eEqGnUTLkFu2Y+Zr0m1Bcb9E/gum8d9Wh4VVGLE6Ew60bFMJ1aBF
FeD1zsOG+7KJAQ0dVonPujAbFVuyB9I9rbZtXqrlRk4wAOYJxN6WDA9rhw3QvstDtQQSItc/q42a
E2sBup+Rv224DyoddKwo/bie++Qp9nPqHWcoT1R6p9yVwUs8Ke9MF7njlHEYW+Ec+tb/AHwNlkRk
ApBbZ1ZXgbqy87Z97/1jW0l7hMEmiLQK1IdZDcy1tQ4TQ1kL7Vq/gonuCOdm6gGu0gtQTyxmSEK3
4Fxan7Tx+dgmFr8HvynHZBQ8ZG1gRsjQZ6AaadhOjDH8pE9wsiQjJ1g31gvNvWLv+96/TFkF2XcM
7yJ3Kp5F6J3DNnkIYxqeKs1wN1MceG5ncodW0Z4pHNsfdPNj0NE5/2qlg8ubzzRIK6AV8zEoG/cj
CjZkFFWtl9+MofkrgKf4Gumlz71LtgDrSQA82kH2PE4LmXiw6zYV5dXtz5L6JGZn3YhEK6jc65+l
RDG1EQlynBX+vi4jpv1bmon5GS7WezIZCc7A3HkBHfoA+OAf+hlZWqd7kSONbzIfxsecIhCPbNN4
RTlIFyRmVocL5S7Xbo/u8QDrtqjly18GovYz+qP6tfNH5tCBP5PnoLqrw9GciburzgMa8fWXb+Ni
YJjMki9qOZiV9TsFs3rtGdSC50u9TawtcRb2jZtAzEDTAkf+qxwLhPl9VXPVY1WLMFXtJ9F3jKqD
/mWQzq2QHskGvh+RFKyP3ubMWUQKc8sza7muqJc0ZRylyvTC2Iunt36EezXOn8b2uVkyaZybyoHM
zqyUcpS3OI7lZbFIyXCq3js1NlkKKxUA2OIrBhxjyvt77rifvlqsy59F9iHJo7keJQb13UD+j+bB
mj7AlSX7fBw/cdcrFDzmX0hxJwTvYXnLwAI8dVY/MhttfzMKwhVLPCKzvDA+jAz/viuKRcJfA1Kh
Rbnj8qM/W6AkKdD0flg/Ym1hXhd/UECVY1LS02ypkV8iUUCWvzFLl+7bOIpPIepbivLuUGYNU3Z3
yPY+ova3iRqVQ0qu/qIHubEXYFKlRAnv9VERboy8zeA7kgppecc0C/xrAUKJRmqJYEa/YnZIYEkX
B2ynlnEstJmWMG7jYlUgRDdDMlTEAzGXWVWDVhMxSytUnd5df1dlYY9SkHPAkKavDgrDQ5tgWAJj
/fCcaOLA2WBA5PLuOTwtahcx/cWM46VPoV7WV1bz3vcJZoIourN/UjQoTz4afo8Th0WASTW8isEe
Ea3RY13f1YVt35kh4WpKjYu/+pT1ghsfFRMH+60o4l8TjrB3bQt7B2PlJyiHCCZwLo4hyTaQaqvC
wfsss+4h2oE7u26elJ8lWL+8ZZeZVvtsH9emM2DZ7om0M6FPuHSizkxAQOo6gq5WPWF9bJhprlJL
Ig8gMBW0J1zGMh2zoE3GVPkFczeJeHkLh8dH4FmMeXuiDnoKtft4XeZCvBUjqCK7Mad9INwBbeWE
Ro4vQeG8WxzAA5HzLepR0obZYtz/G5T58A7ZqdwBki1t6T4lii5yqhnrZ/TRGG7zarpV+ySyAHsZ
ds/INOllJXFyGsG5wqFH4+/1NTRmDZGJbZeWSO2pU5XXf/ukOP7tdmc1tcWR1GxvQ8GX8UAKolPn
u3iZadkjvuKbPnWueiqV4Z2GwXlqij7YDDQzDngs2LL9SpSnGcovJS5A/g2Tyn9GhVuaswOSMt3Z
yQcbBhhzMm54FF8JYjDkBkjYlRHIc2lx1tWzM2EBW1K+fISi/flV0jKJGc+LZT9WQfToZjXMqaG6
S9JnN4pG1SY3PHKuiqR+DvXSmKZz74nZlOhPyctCq9difW/yonrpAqu5giLQI4Uq9SAV1Ph3qEPV
E5PA+WnuiOwjKQ30Xw8lBpFXkO5AG8/bsJ/pPqjiWz0nNkjkLFVbjmDurq0WB9VHRmwIFV/OLmMU
4XyeCvFf99tLLPeqol+WrgMcvYTa+DxHQjNAWrD+xtTCkGMnIFPwS90wkVKLDPmPyGHVN3w1Snsf
3TUBCP2MESgWdwPqCy7U5R2UG/eA9NyroZ8/68KwStLyoL7dh5mkTUxr/gbaiTxqQr+qYRyOTgvH
ovEY2Dzb0iPLKVL927DY2ZVtmnwi2zKu3ty+Azb6T865WhuWEQMimCikXK6VZO9LRncyH/+GUjBv
mpovuASj8FRpVSZ5msV+zH3kutXC0Uqm1j+DrH8QDLqAlAaotC55hZMsgAofL9X9z9L19rLzqY0K
pGurNCSdKKTCFG9GhYz21rk1uIcwst5oDKC64YqufIhGs49GBruINXeXbKxfBz2FWxeu0/LWd/kT
xxT/4ekBqQEa+jG7B6dMZ3ZMNzqUkL+eatXFBMmQQCq7UpzX4fDsGp8O50RAcdbzwGmdELSO57hW
OQd5TdM6aX59+QcwmFvnhOrd1Zw3WOTFlVR54MhRWn760GyPqTalNobh3vzcR84a+Ae605x20Vbv
oCXTPcqa6dtU5+ZXncv3Q6jw4jwyeyAYXTUzRvf5Q4BgOZBhXIJbh0mCToV42rjumJzGWbMZy3Cf
zH54gv73n29moqNwBkQFxwv3oKtBPEmXTRhQOfZjEqNNXHbJG9X0WYUuujpnxmg+jupeCeNXUuS1
Dla9Ly0nLz8hv5Xtt71AexzdEa8xKKkorZ4aY2R2iBqds5E1JY/iKAMLxF9J7xkJGsLJGbvqSCpb
omN4Biaob55HRnZFAKibiT1GufxeGNX0zC8wwY7N4V8a+D/Wn83oYL7kfDSC0Pr/j1+xatFR0ECl
1T5Lrv5us9ZsBR3tJ0qD/qlb7iX93YvhlBxEi2b8bvXeAIuHaanA+36dUAHMo/VcWLCHUuyRT3FH
3qdZZeI+LP4zgfTFO099eppLxkgj55i/RG31NDgEYHMSIZ2IkDrIYQMBq5wB5LYTtniDN/zLNYdy
QzcJqZ0eToZz9oRz0XwZqM72dWWV+yXA9W57U7Mpotm4WS0G0VXW6MCK33fhtA9bh+8sG4urlZQH
O0OT6QUB8wX025xLKsg/U/RtsudlP1CWbv6Uf2CLsO7kGNTGCONcywN+W6Ilo+oAOhRpRxiElINo
hL9bTDk+4Vh3duxR4XbJZjCaay0kRkxrFckR+yKAWulW5aFLcbc59AVJoKzEPtF+vXUp26i7+Wb8
E/aUcxQyy5+8UhtWRYY0NIFW6gEpijD+v6xLmXvnfBzm664qgImxVY33ICSQRuumO6aOEOCRQzcc
zfa5jfcyn5H+iYm04vXVuoSaQkWW2bKztJje0UvEdXIqiiJAmFaXR+zlPHM9ROjnrx+Ozvx1GFqP
QVlSztdRt6v0VF1ZKR4xSExfrxj4pHuDr98PsPrkeuD5x4EB69rdhAS0L59hzSh7/WeY/bBVRIPe
VkQcDiwCPlEenNYnVxmWYmNPMcbQYs75UpyrJHX5aV3cdjTPKAhes6juiJZKXMZvEwljejFnmt9j
wYWjJ3XoRZKrr2dVrl66sBsuhX1K9NCY/HbzEgYgizYB0pEd/SP8b2OyXGfpBcy0O7VzmLLyi4wK
1QRaTb8Nc7AMHRsbOx/uI8BMGGhoxJ1zEewiNafXQC+gyXDu90ZP0i0xlo4ESWoPPWJsT79EyWPp
gTLZf+jbtqWuy5Fgk4aUMHhuupBAINPegcxCw/C//7i+CqRfHb6Oselsn/h/SSQ6GDlnTBvXqC+e
C9nJIx0P2lzT7JZXOprBxp1g8TvaaeDpZWoK2FyClrTbopaQ7XznglzOI9ySp8LB6VJ1KTicRMDu
dcgtNARGWJ/+2Qdjh2DrIyl6M7rE3hF+Kg4LYX37r7F/FRtXi+pSCwFSx/0bOVJ3sLE28+9ngWaN
vW9MioNfpz/zyZpjTMjIoXMwdxgIiNpYJ9Y+lOSbTCvEVMtcfIMQT5WsPcQ1B2IvBw4gV29xnqSE
ZOqH+pylD6XN4utSYqi5pdoxLuCdHRuVvSxH5H1Yxox2WK5NXi7QqpKXwGiz4+pmDDRZan21OhyN
yS9OmJZIFnH8SwiQ8mtxsSxjmYrRAvBPdRzzvwVtAoTkhbR6TIZfz7f1Ibc+7khBgKCPKtcKMmgq
eddfGu7W9V2mkQpLQi5ozAGw0J2VVclTL5hSfJRFXium06rONokf4+4y/H9ngBun0bC9g2XTk1ac
zx+gAEa65FI9JxGRsCWJz9Br9q6Vp7fRG+jRePCyLhA9Nv9HECGUwyXCYGv3Z04qGkiwUer/GIEe
niNPfUvXrkRH3/GA29g92tAt98IH9jkFjvNwstx9gHdOGaE0dDQDWKBMAM8SaQI9d2s5tHzlrnY7
NbMD4V8vo7Y8oQVor1yw7KCcZXdAq9VtXbpuWU6z7J7Yt3J6WpJHYBNcqyZjZkJ3hlB23pL4Z+zJ
Jccq7OKDdM6FxUOiGaoOtbcom4uBEkzTXNuNm7fyijqUOwXQ0sXOQWolAJeQl7MCK/6H8zyZfyhh
pqmgqcliadNTY6W6W9knr33Wa0jadE/CbIaDpdrDohA4ikgUh5xR8PvokkZX9Gl1GT0a/ojonY3S
d2dJmQKlXt+t7NXDLlw4tvzp8a+vzA5B2aLwFH2vSqIfaqeYrzzcZoJYUC35Xm0Bmo+wXxArWxj9
cw7sAJlFhc0fM+JLj0HkiLBwZpImNDsKvFAHRxC3DPYzPq/T+i4JnJeZPA3Gtrl7H/SMOW2d/gqh
cLfa0BpX/edKy+v6md1WopF2fiTJa5K10LYj+oGnQqQo9+CW7boitI9jP+I+Di9o7/1XkdMPLMvm
J49ssRNt/qNo+OB3jWAG5oRsrhzkhlfRIMpQbzADxnuZOfNbM+bmtqZldCI+RRwMC3kbVn7xsKyA
YAD2S+hVcXWv6J+ug4515LHopkmUY5TA9WJncQNuEt2MCj7h+5f0BK1dLLdIWKfNVFlTcwRX6J6B
P52JGXYviy7tdRFzwbpDLMLADloREFxpXHmpn7pxkCgcHJk4rBoe6abqFnZ7glrg4dqiPyS9LZ96
CQ8K9qBxqAdl3dDBpCf1bZCz3AcUvc+RXiw6dZi2vXzfB/GD52X+re4Eya8hVJ02Sw9p5C3PU9x3
4BMZvoGDTp/p0LC0oMhauyKuNuqfGy387oCc83ADERHwiHqK6C6Re9R/tJ5h8WcPXrxZynnbQAEt
/RYTPVjqfdu6yy1zpXe17G9TQUPK0pfBqjJY9QZzP/ybZpk4G6ZvodhdAANKIN0wIf17MSHMCazD
iO2WSYh871VQv0ZpBugzJUYQEdmlzy1owJwFAfaFGdMsw/uarawDlrEx0E76+IaZAsA91DvdSqtb
j1UVVT/VML68dMXv6kU6znCaQ3rpiw8PpGV4FdcuB3TeCasPzjWB2hAAYwotCmzr2TOYaJr5RzN2
7ne09AG5eC0kSLnIkxzRmmRlSZps4/i/huw7xPv3xdI+dHTQj8CCxFY0yH2UtktzuRmYbBA9pwLj
dK7sn2g/zWMrkgY+3WI+R53bQELs++3aaUL2l331nEovaTdZ4IWHZO6OeeqWl2WJMhQxPpuTi58V
lrdGxK1iruD/EXZey40jW5d+l7lHBFzCXMwNvSdlyqhvEF1VXfDe4+nny1RNq0+dmf4jOjJISKqW
SALIvfda39JFgVJvedXlH69ekEpqOguAQqd5PraLBy/ITqG1laaB6V1x58CV1uc+rXap293fN24A
LJIdXBS6026IRImZHNJYiSZVi93PFNzhVDDQquuDQMa8Y/TwBH5jOuJCAMYXZtUROeEfEXPzO43c
esvOjRhjm7ZWky7sEyGcGOuJyftazfnCskZpU3t7o9N+xjHqdYLDmycxR+5mIId3I6Dqho7RfwnY
jiiSHdlH2kk9ymUbrnZBXFbMRKlWh4OCVJiRr63GYASSJHdHnBy7Oh6zsypcVAnD6FMcGzN9ykaS
FoeI+NHFIi11FWk0iFOdkpNuU7ECHmCsq44xCjmtCIOmwR6RPLqo4g0a0m34lMNWeLgOG3/6rC47
ykicomURJxq5rpSmwTRbyHsmRZKGq5hfubadPRAoa+pl72WO7ORJa8cNEAPvJaR9gPfRdddC+qcV
GEktsfsWhzGTvXT4AgfYO4AuH5mA8mG8OfmxLGUjP7Xfag9XgRrch1T4wLXbbBU6CeDbJtr22kJE
OmC6z5XjvImsXbaJa/B3FOn4ThNjcuVd5DTJapCKtd6CmI3u8WFiv+7Yg3ZXi121/spv6mSHe9Pd
jJbNR9yG5gd3EWn9aELFYOZ2VY/KtIb5N4q1rhncTRZ3OWJ9gv7W68VIM73FEw2Pb98LaLQtYy69
y6u7rvuPLiFIiVaU/n7fbKoCg2y4LDvH9syt7mLB8umsPT6PY4BGpxyr06TAk5XVvMmRx20ZDeM2
dCTjVONKQCdbu7IBiQ+75bqKeFXhmdTiTf14oH6KVlof/aj00Nm93+8jJz/9Oz/bIZDwv+jZwrSx
fwjToGT4LegusdD7jrPhEyVOQRwXYXbHpf+aB8vcY2tG2qc482pYCiMd/Qn6EooW78R2Wmx9s/6R
w8I5+XrWcbeLnk3EIATRwMwcbYfPsINi3ucSfm1b8zb3nkANVlSnvseAl8HJ90eDFF6ciLNcmI4w
NHIhQiPELM9q0SDrb9yyIeVOXkaXNjdgLfPIuBEBPVwVcp3pUMseDl65YhG0bFsYRs3apihBF1il
/rWV48QFbNDJhT25nxZU/1njPnT72DmafoLqjNNyijXG/1wizbH+06TqpaPmOJca/+2Jt6pbw/Pa
8KZn20If8qM6IQzj5d/fFfFfTHO0Xa5FdW8bwnZ5f3jX/pFtsnikb5lAokmHQ6yeucMWxX/HrJ2l
qEexCwMmogAZfh0zIINy6ozBSX2L30b9Xf5UlgGqy4nLWnetJl6zroVnOkzZbpBPOy4zh2TQSGyU
Ty139C5hnoUrXVq87FnTrwQWPMcW89eNUhaHQYLSBr0SdHR5UGHp1UEk838fxJq2Ik4ZRF7QcMJR
ayPKrtonNZf/OKYurp28wqpjVjM0OM8Z3atv/vg+dUx9szoW6U71P6Q9mpyQv50Hwhe+YRl0J32D
dE8Z3PnPV9w24579oRXuNYC9+1SANFKLV7OpjoQWbtWNPJkmBDMAsyIPT7CFVUfZs/TgS9yO47M8
EFkhfAXPJMAlMBvwVzGCu7glEn62loeBZAimMBDLXkek7Wb11ZkxFBd59H2RZ0CDSuE4etOvzgz7
1L+WhU3DBz+MVLNo1Tg0CFvKyqkBsOSIJT8WdvadXvT8bJIjvvZwG154vyNoBsOzHwYdkEpbe45w
h0CTVDVzqJHiUJvlSe0RCjnYtOIceEukQy5qUgTVsKRMxvfTqqqUXMX6WuY2ZVjbA//shclQWjLS
YFz4G32moTQG3XTLyxMtGGA1MwMuhDIeQR3zlziMsnvTuxBDwW1u2SUsdEPLGuQWg84UuLZi/elh
gf0cr9RKl2crW9riGDvmWm3FgNu4W2+MyXuJzeVkyCXEBQ8dTXCFIBOmOHhj2e8bHx6EkxMLmTiw
UsLU6TfYUiuYbtth0V3st7jvDM2x74ZnpLeBzQwhisOdpgPZm15mHvifDvcFu+HR042fCw7NPZ43
DclyPN9N7q3K/xBDkIFapU/7vKY/RTtx3FcYshi0xpUMZHauleDk8HM4t7UEiblFrO3gWaUrSxKJ
+yWDltfr/hH88R4pXnjuumiTyKamJdXmcWrsPRAu+6kOpt1SDM3V8Mk+NYz5Vrt1vi+ib4VWkwxT
ivYOfiRZBbQS7m10JTppbSVt/xcUw+9WQcZbDL30aIm4v4MmYuSL3rO1DUi0llE/AifAr2R9mSs9
2XuybwhEixZkZdT+ekjNP8uy7KC6MCmvasi2VUr2SN8werTsUj+VVSeew3JRc+IAqqJ2jXi/0ITX
5R002V1AhSbau9UuPYquS+KPGQU+292I4GxsrSM5LmME3ntEFD53LV1YBPbMQQJKlFEvlv1oNMDJ
UnrwbRgz3hL9sQu78aWPpCIhcD8z/9/VbhFeaMQsAN45AXwKCBXRoPn2vGGPZGx0ySQnaKzf91X5
Y8npIXr/F9OT/ny/dYM0BCcdzQRHFFODkC1mJMU4xHNIkmEGPh3mqT01klelFiWbwIX+5i+2s3Om
LLnUls8ZbRKQKu1u1t3gvXmMXNZJq/rc1MFPxqUPp3EW5g0V3QiHlyGa4lfHx22rFZ65Fl1o7T3+
9BXX/RxCdvaWSn1LjiBovxh+/Z3WzrhWMKXOITckxmO5RZRYEiwDDRp5c7Ji/mbfHAr3HYkgGlo9
RsWtVV/UnVMtrjNMx5J5Biis4PSx1OBForKcD6rzlbnpsDcQBZtSd0DuDJaxhIaz5rxJkl1P2d5l
Zn0HuDARONnMe4OG6TpAcr9GkR/tBtnkDXo4y24kDa6iJT3IzGM49DZOlxOJhWNams/28FoOCI4B
i5lXIzJebJKYVmiWaj49TBZBQWYbfyTSBrHEzS2D4XkwoNcgxbtyF2Mp8acRYt4R1JDYBGBoP7uG
0KaPpY6MT6VuzTtnMDDG/b0g+7bA/3kFdqagsraL570lOsbug29r/sYzAX7gr/JpwjajddCZsi4M
ORGhT16G6w5+6+ckIuLURCVxUssiuBmMCXXAVOEzjqWyJvbciApTZ6jbYjZuuKxQw8I2k0+HhUQz
G7vlBld+UWIzmnCgljOCuti7z7V1wCtRX8qWVNiWGvvQO4H3vKQ1CYm5D+8iOXNVot8sNR8Mna2z
5PoV0GyPLfwPihBrOPXyEQHETwH+9YOOWIJLMExs/Oq3KIm+5Lbf7wcJNLKlV79nCkk9Zr6Nvf/Z
zkEtVRHtWZSI+SWh7bgH06G/9nH1ZCXzVszaN8jB9TaYX0M/7PchuWQM0OOzELN1NLl+N1KhpUmE
u0OgOp/zs28QM5BElU03Ygk2Bm41cEFTF3Ojy0h/rKqYfugS7xqZGmS4BvkPaEkc7HkZuOWqmS8u
1wgYoe31AxKW6TaaFKPYL9G+CsbXJrZxqbTc1gdda45eYxoXMkIQEqb4eYrR+JoZwfeZSRbSeEKk
tMJKkKfTCdIy7+ql+bwOuhHaQmN357KEx6dzAd8WWuutOriZyzICnOfCS7pbA6q0cO9dk3QPp++Z
hDuHLI5gbcMg3sVMax4QkdHGo7jagDIcGctlHrbBWDz1Nh5SxzbOdg2avjOw+YbFG6KwOV0TK/JZ
TYobe0x2anAs+vpLFaGDWdKiuXS8WBuajb9GMGYXcxFmcFiVd3vsjbewNP6oC2j4NOQvHUGfRz9d
9rh9NxD7o6OqHKeqg4MdcsLqof8IFvqAEKSgujW4STojx4YzchEhQ2ytrjdqGdLuc0BKLuGz5avy
02mu4+4Irv6OEss9Onm7x/I73+sity5xZrM/NVLYcCPWAi/GoT8HE8S/keyLGvjaGuPstHFpt68Z
iDkn9lTxRmhOth9bcwbJIbKzDcHdJ6HpPsY2uHYmZ7tQ0o5GQ7aEdYwGXQtmLDGt5J1eWMlcsDDJ
jkIKFRdm+utR3qIVX5l+18QY1PtCYG59VP6pzDX7FQYqmz1W5+0XLifrIawbaMpldgwY3oiwzR/z
jPlMN4GUjUv2re7w4yn2lE+TuJ5Q4FlzJB7e6P5oO0ZQtTn/4evWLcGYDLZmOJHHwYkwpA+42sGh
GEJQqtmyo0VTHUo64OsEcvZTmRMJmnbFPZ+W6biYZnie5BJRd5r6UlyU11ivvWfHd4y9QbzVEb/b
5oOb2Q71d4jQ2HNd7ANNClZ7khGKPeEZ7P2DlauZnKMy36mEWLArR+8Px0mnSyD7KrVZMG03mI2f
Ar8zrvSwmtuCan5TZujllZg5B0R3oJ8vwe172wcEUvVpAtwQjXJfsK+0klHDBAo3Q5WEXgbxKk3K
lZppWHr8o6ELugs7puZ9jVuwEQnRjUI8DT1bIwFkeoe6NVprGrY8bynDi6fP+xwc/xfNctFQx2X6
qY2KHzAqCQUi5KMp3ACzTFtsC2eg5y/FMZWDYxK51Jec/ujK68OTJubxaDLix0CA451tu7txJkt/
mgND29BG3sdtJCldhJStPIwJudvlT1oGJCgPJ5REZXpQnCpECLARZZYqObBIy0f9ZutvGA8YBJil
QCF3I0p8lOJd0qml1WGC9LowXtEGCxw7w9J1FRjM8GiDH1L6GDtCZROSE+OBthTzj1YQLQTjQUIR
mCVnVfhdQ7azbtiZs0NCO5M6EMTtWsciQ+xHlnjic2wEz1EeHFs5co2LZSHtGRaVX4QEwofFVzS1
1i4h3mtfWcsLRBC490kk1hPjm6ymL91KeE/hWGR9U6woTJ9eerrE9CyQD/IUsgufGxtcMn55satk
356hHRD3QvvTgm+D2HE+6E4qLrnTPEQuzIMu+4kj2uqTi+nONo1hWk3aV4szduc34puKqdQ7lIQx
zEtN5omkMkMARWtI1dEmK90YMohWzdNCd+nSJXmC3o94uqmexH6YibsWk3dNSgsELH2HLXptFUXY
yjxrMwWFRrjRJiNeph+Kn+DPUtiwT5E7xF/buj8xMIu3WmoPh77VpnWRE0pPi0/nllbEAN7NTen2
BiUzekLR9tugMox93udnrmDu1S7rvxgwULIgOFjnDc6PfLB/JoVlX+ohpUw3hxd8yjSi6DZv67Gy
PnnosUipry927uvbxOq/x5MWrg2wa9yt4GSaJV1DfGK7ttTLayi4YZoauJU49A+lZBeVeojQfQJO
6gNjQgAXr3NGVediHpONlfXFxYIbjxgSQIJaMOBt+siwOQkYcGYp4UESFwqbB5vP0LcrjHgL6Jvy
bjmIjAJBwiQztX3HvOIZFvxusJp+VyNa2WpeW2/7iv+RvxjzOofTw2w6Hy6V5N8mFkptPQiPxCfF
oCw+4dgF1UXHmP8ZLPIFFpeRDMuh0Qv9RFN0OZGXlQ1/WkgJD6MDiqwup+QFKdfwF7M7QinIJTpg
3yCvSNryhT99GpC5vuQjOn58a3khvkb2K77ABwiOjdI3kN2IZcdK0F0whRuK6k+BAgI1crxcNVqh
G3vwQI0Hw3I23R6dd2i9xqBWrmQPzcBy0uHQ5U7PEDjItjQwEZlgUMid4UXM9KJKIGpAnvtvDUiX
tdcAaxjjKHtJapxR+lwM6zVTteTayyVtSUBMkrZFDU+2Ojcv7ZD5AxiiqRbfksXm96JJfxlas9+r
trI7gNx2NHCgtrROdDKxI0qseBd4C0pOvVy26WKL2yCR+O7kEKtB1tWO+mHTVE57aQVXXPkxUXMp
ktaSM8qAu+W+1YMZ8XmCHyqkkQgDBoaJEDdhJ5cQz9ne0sU3Rtr05yest8uQtutwjlN3NZMqiYKE
TPg4DVPuUjTvU0bdGw8tPdTOnKFLIoqT3pJWJfK6frHd+LtJ9t0hHwbrIvrhU6qRHsTv2PFDvs8U
2vk2lr75FIfFrslQ8+ogZ58CnAckED6E8JPdaDGs1QVhElyhyQVfQm8TV+azJrFVSUcCWtvZV0wo
xrmLElfmtu37CIpHLkc37N0/8wL7u1ZOYhkskHPfLdP63RLrSl9shJJuyupu0/MDF/oczYWwKRuH
36Y0ai6P5kFz2AhrXt5eBgSF0g2qFqJH5l0dhUiJpKJQLaFFvFZorfkIa0PHBGkxx0fYYTBWew/u
ViGjP1ReS50zXWapaP1z9ySbwvNPUN4RaMdlda09BByDG/tb2krk5sSpGRxzmRAg6wy88GyLHZvE
eqeTxEPNIBcZAMJJl6WJepT5D/7A6qEVOUZnrAShlo7rgo0BA1vMdzkb+hW+FGvXm8zoCYqjHenF
aNyK7EmHkn+guIM9IKPFwQ78qGWTVe00NMnfrZflbNtRfepz/SygDNyz3gfM75uvi4spS46D1WCY
pPZpmxA7vlLz0CHGY65Z3qvuISatkdJsBofMHzdN9COAbJSmeJMXRxqq3fQtdas/onJKL6XVxF9s
Lz79hQC7u1VeTbHQgLv2bDZalhbvljyAuiDaL+qeUmjQhdlZec82g8HFa8/QLNMTPIXqGUmTi7+V
QMfiPDRpd/Xcz9hLxDFqlibndJwe5IWS05DhcuIGR7KnORTr0cDk9YE8Ncu0Q9/nPCJbUByKhcB5
KWZIEzRlmswGU5tOaJKM1VQ5bycB8RoMs4PEno5QHe+qQOvK6i1dImCRzdTvCU26dmwscqnD0mX1
6RHpPIOdVDA50cOSnFu8AqkxDGxYw0+KxdykiAEHuM/Ec5HyMrZUCLSlim1D/PLO6FPvUZYkODqE
s26QKGQblE20ynyM/TE3hEBGTQrD6QE6U2LsoU+220X2E6GX+fx57XT0vU9EXzKPyWjvq80AeEbU
JE117RH44B7wSsjMjb4x/RBVLjJ+jGttIeJthRSYVEA+/rHlSOkHmLvBsptroNFO66qRF7ubHh7I
xm3EL8a79Uc8Tt9qo5spCrHH46b5s2tJ2OEjnJCqx8+2jqnfJg+DX+il2jbqWrx1kJArbfrqxPmx
iib3GP+kaROcBbxO6JhwMqFofU98QnQ8j8ZWP+r8QcBKkFgsV9cfvtdWf4yk6qUwnBXW/uqUpFa2
C+2fUA+ay1QWhbatcy166vT0WzNyER25I60W1whvAmNPDTwq9Zz4bC8J1zZrAP0/3wuLOTBeHwNg
TzFzrjWgN3QRPbWF9OAxCN6lWXp0Ao3cEJCxdUUQc5cP5aZzeNlqchmbYmn2VP7DZtGSUz8LAijj
6Ru/irmjNt369kQGyhi1V70pPVK48z0JoiW4rg6Ts96RSxF39io6OvJ8tXW/3ZNjwRZLNWPpDp5S
YF9Ij1qyH89JTZciTme40zrAjKS9e+DQ2B312WViz3PRG9oScZDHlML87BhBDhxtpopU28O5KG1K
uoOycdiUw0c2z8u6FhDssFYMW+9di8iY6gpb+ZNow/lqmePXwI/o0tSLufVkZHHZ9y+a2WUHc+nj
Yx0GZ1UEEbX9wy9H7Wg0ur5h5kEGLWns2ZxqbxESMJDyvFI2ykidf26JEJTFLf2ytsOdVXjVgjS1
9fYkcz3qYAj2dYpeFDbZp9akN4Kb8+fsae0XUfZf6KjSDBFi2S2ytRhYy71ENHI0U/YCloT3YrRa
Tn5p4FeOmN0zEvX3MdqBm1oK3sEFugepEfk6SmrrPrW6CS4HJFWmM1EejfkvGDfJSctq60ZdvsYZ
VF7B2BjbcuJUyxEPrMJqHGh9s6XQa303S3LtqOGJ8ZkKr5tIassdOIxCypNSM7x6mj4dAHSXlyyy
re042+hTJQqqQQWw93T/c2p141VbikNssrMiAIZo4WbI4SsY6XOe2xSKYURkjY7HOcNBs6PT6lBJ
P7stsDLNmsmAmBrxciDh7zkMMEvy8hPHlNPhnsEn43kh/tIxpFU+QSvEo8I8T24/3lSYNJPuI95/
A7HcoO8pFJg9mLzR6ZC/Yvljko9NMkkKZ+1GlXQko4CojepIXvUrlLdw2+xop0VI96Rqr7gFfo7+
rMirR+aUV488GikpIn7UdOE76Ya1CVKTCq9MxqfQyz95GOJ3xcIbO0lpZ9P1fyrlGTqofaAzmJGh
O0DTSRLS4BXT8uhOJsrJtZ9ARZDC/q1n+q/6ENn7GEoFJhFE+8hucSQFmOdKcOekwyPcPCmIcKda
pMRj7fWZCkSg55nBrCJBK9eub9v2OtRc1KIOgAnUyNyxRtQzakER0xxSkCcf7Rj1SHcaIpgCNO6N
S2ziyBDrkDULSYfJc+br4uvMJyehvNwM4y89GkBtsstzBnlISu1T4nkMHgj70QnLOPk2uda4LNZj
yTbW72ByqaVOiCOtBsTHStdg+hl5M6HLzFRP2KM3WooPqBl32XRSnQyxGNMBo3q3wh89gfMZKHKd
ApcBUxrFFUUMTQREm+znghEUF9brFOftna6k2Nu28cAJCB/Y826VNfk314s13tE33QNvLGghIce3
7avQzG9ailGlyPMA3JRmvxAvti4APG+QXeA1qCWgUha2qSxxhyl4tQZ9Fms786rdrI/hzSdmYFcU
EKb78AWxMRsroT2lAmlNHi6fJUlwb4Upf4gUCibJJywH0Cp8Lb207P93/hwUFy8YgTHYw1OagKkc
ck6NxU/BdKTs/rO8/KOS/haQmsFJPZqGs67kCXJEAv1r4tqObQj25LFlR3InPDUDk7nUZxJshhea
8rzKBWM6pEAjOa8kVk9BjNa8x9vXZrAArM4cLyPn3qlK3K1AADvYvr7vXTNoyL0MXCZz+tdmjvJz
9/ey4PHkHM4qXFgp3qh3y6hVIIHQZs2nYWd9JmXKehC+6jw3SbZq0TYuVtncvDaob+pRZ4hVX+KO
9uEv1oiw7GiFGELsAseuIHdMqbttfBrgNlgrKvmg3RM1E3BSMUD529K4YB8nwjV/+GCADyYBZpNp
Q2eBnt4fS4vsSc9wEBLN9ObiaEz3Uzy+jtj/TmppRxI/Unv6XAAq2YXSXaCWyKFvW2cZ+hR5zJfg
+4StaZQk9LXlhUNdPQyp/vVFfvMKespoKgT6JztMdnYAcR+XOoUAG7y1kkYrkfQMn4mKFlMufnGB
4mPwUP/YLxpUQV5hvaeF2OfpJqUcJ94mSOKD8mnWsnGPJI2cXystNzB7fxlyuy7z9mxRb2w4bf7v
UZ1fo6z7s8nGFtNRLUDsFv5t9tHD9WI8dbol+EBjJUKtEq35IIxrhZkM7dLYOSOcEPW05xPYtMtw
KiqPAFZV+gxrXPbilBoXe0jzU1wFlo0+hllrF6PsMOW272MxphQm0ZyBj2FGNcnXfFDuSAO34ShM
d6/Z7tzzptN5t312kSI7jH4XPdtYQhjiLR7lXfenTcbCfmpJ/AQ46G4Yr0Dgk8Z4WlT5renfeKu3
BtHP96To6meG5z+LNrX3DfeREwODbRl22JAm/tqMBJtN4mcFeJfOIyyFImeDU2M++S2ovL4eIfrH
GkMEFdLTGDHO8gzfVhpNm4mO5pa713AyojbbKxtJhKOdzXZ6nNgR0WVgYlzGOhEPg3+a1OAsSzRO
QaMlwsmLL6VcnL7aOpAcj0IKd0OJbuoNYm7Z3uPXodesJza6LgsiUSQtlEGILq8k/rBC29JC+7/S
pV7rST+e3x1iuWXQAU+5r8oYD4p8/t9tf5x0FMN94flYCu2GRLhpebhjbJ1jU7+3XuxtwJcSI6cD
UW6kRmuBibFBLOutFStJIULI2WaSkqFJisxceATuuNUZAKV2nMxxyA9yjKMq0l5eHihuuW9H/DP0
+8aTWpLcGU/OMj7XYJ7+MQRj4+ivsYSh4pH7C00q/hKLzpxRRl/HvOnItjDFGhXIgpVXs2+Dn0+7
ALn3thKAzGAdMk3hk7cLK8xIrcRlI7VgiCyXzHSHjY0thNO+2rtyT7gUEOYdi17dqrLGz5hugx0E
zZNjZOHDkwucOuAb4aIfioUWXob/dUOKjndPUqddM9vGnTlZ7r2H5mu5tAvAp0fbuEP5oOzOHohZ
pp7K/hy64z515mfHLOxLki9ix28UrdwJ82aumc8hFdnZT0cWd3KZCX9RUR/KiSoAUpP0WftbgZD1
QO2witwwuRA+Ze2zyHqZ4csPq1m+waNcgglxDSyGfEsyAx1jJmbKlWPILkszmiPjInDviARO6ZJo
xyADcyyZuAODh3tbBz4TdbfYFRbnItOP4hmxX3Qo8rFYB5HzZTCbJ2j2DRkFF5N52Vk5y0lwh5/R
k2rplcHXWPOM3VIjhHRDXOlYFQMPwCeoPCFnqWoxbH7XovQYryzoR01pl1QAldhCQvJ+S2lMMkSq
GtcfV1Cv285hTXjwEON1G5fA2AfG+FC8tY8Yadubf2RyukLDrAf4BlZbhJwGakEww/VrGnHm9twp
towWcM5kRKGnLppzPBUkIWuWhXHB8s8j08yzRcoUM+ytSl3+EDuGXkKLLVjidaCE9+yxnE1Q0seN
OEG4gTsLmAM7+wpEiImMQDJEDSR1lh307ABZVRo0fwTcG3aV9J8BEhppypSHqbWIfOOqQXfMw/FI
UIjWZ87WNJFRunXVXUNsN6RzkJDrDDbRFB6XGsg0dAFdj2hGusqfSIx0d3kVkqdn9wjxO3hFBcmK
WfQ9Q8YCeiN2bmMZm+9ytqhG05a2mJbr0QoPhjQ6aNo+tuLnzF2G+2gLGlKj+cmkpLwMDh+MMjDD
Ox/bT11Qf21C23h2hFlAzNEd0MN45Tu0EWsvjK29WIof88yndSBpFyV2jZZ4rqWXqwn3hsa1QRmn
s14nhU/nLFUbkTgKp0sYeRinR9PeLH6PtZvR9HapcCMt4MqQ6LoVBvFhgoSkF7SH7LJZDoEb7yob
cb9aHHmNEk3x2ehROORtJP/InG9b4nbLFM6/tABsjkEcHdUz3qSnxAY3pqj4sSlJcnRKugXLQ5dx
0mdaXz0MrQ/uHpFPqBSRVNMur4heXLOBmmjrYkkxE/oCsnkLDjU/kKT5pEgznTmTqa2XWxd0xa3u
EcqGVQJcHMp4M/QvBjTFCBgLk4tF7idsVBNnt7bOIf3/g0LgWLKjOxnT+d9Vhbb4L42bZTq2ZUGK
0OFpGs5/atyQgPHrNnW2rzADjswCDi4RROuerIV+rtpHZus/irB5ZZ89kPMc8ncsgJI2kZeRWF3X
Z9RP86ktYdf3Ax3legB4lukpJzZuiii11+NEv50KJthRYfKS2pRlQYRdhY+6Y0xHa2Tf5XKKrhw0
zJjRQZEjSNpoHgxmejf408MhO6XJoZR2kdTXmbtGDsne5OueJpcaQPpswFi0W5+ZD6hGLsv/w8vk
//YyORAP6GALH4CZZ/i/iy+TTgdVLSjNdBKIVrBAN4OU6aklF8OvR+op28yZXL4Tl1WyCOW0Qi1O
aXZckoanpJP96jaq7mKw7QONHa7ueozXiZkAN4hKTvuKDB63XfFxRHTC3J58hgRRTZ1DOW/B/IQF
wrFcGxvIUtysGWT211lHpOaTyLFVFWIrDSCXxNCSt44906Cd2jY5M6sSr3Cecd/S5ubj69PAY4PS
qda35gbrf3/lTP13FaWjW4Yu5ItnOlzNf1cT29SXpkjyYW+jR0ViON8cuVQUi7fF4ZKBrUDfqS+U
rvvmt2wXHc1tT2rpjLR7f6Se2n9/IfMW+hv0qDcGVu/3XHFUpVgqSGdRh+y/88Y/nqpHiM3EZirz
dq2eqmWR/0ibHHRG4ydBXoqzjsMpPqsls5mfAHnllio98ZMENH8sH8eMe2tiH1VfMpIMY4CB9MTS
22fOCu0OycLdGJL6op7GMChdxNDZKbdANKpjavG73DtORvUH9J2Vk9Avz1qNTz1TOuPSt6hh6Fvh
fCCtoN5qfhwyVrgELVAE0WAesnA+qohhdUjlDKulaSCBu6nx5bfjEbTu9zhi0yDkEJIneo6/j6kf
VT+xJA37SDrIW4UkjlCOn2w/Q4TXo62fpARbHVNf/XiKHQvbtnr+/vC3r6unaskXSMfq0fu/U4/l
MdOzNXVgcvXIAJXdjWbZ6PgB1gwYGZTJZTZpQG3Uw9CU6qCM2fkgf+bje0zJJ/94iivzOAjaqmEj
02okH6FnxHUB7MVMN9ABhMqnLpe7lq1vhvowwEqblct0oRczXQxk8Gt4dqSsyGMfX/h4msgvRMIc
YEaa2SnRvOhmZs3NLAtuuk10LxAFcW/P2NwaHXWpsAc5JdDr92zSUG73tHg5EJ8ZHxfJ5n7PLJWP
1FOKhwJwoUfqnvODi3z9mGmYoWOkeix8qAGIh1vUpnMC/kQuc5dRigRdtANUeQYpbx9CABhnNeQS
Ppt2SSi0o01wcG41asJtECbWJiP/8JHLnAZSIiHMSBm3OkYvbLj/+/XC+f2G5Bg+mezCFYbLFl64
5n/ekAz4TYbIKd6MrHnkgJt+avcFsOALG9zwXSOAtTmg4uekl4oBtcDmBByZYzcn+8gMNoTK/fpK
NdQYoshITHbMwulppU5xoKBFmTDrxmNsK+MBkn+56+aLemLiz7+OZbQ1ZHNbLa2cYIWyVf3/fTri
HF7FFid4nb5OnpP9FVmIAnHmSwEeU9ao850bAV2/lipC6dvBAlSHYJ7/Om4ha6Pry0wnr5y7I4l9
ylpGe8jE/EHTLaSmEOcMKkteCjQfi6yL/TrjYZARGvDv74f1/3g/bBuBkufalscW4bf3Y7a7hOmM
EPuYzeYt9zzzKRwxDqZwVDI0N0/qUAQc6FyI5svHoaQMjEM8oZxM5Q+1ugt4gp0/d3fGlINUKKip
ZcAn7jgt7cks8nQiq5ov1Lk99ZsE7vWqtdku/uNL3KHbHVEM017kY7KtwTUxuwdOuYpkFpzf+Nt/
fwVsaawo8UiTIPPjf/8vKYjiP9c0Dct3LN8zfnsF/JQbl+419r4A1tlkP/QBjpRaajtLZWTi/Ou5
OuimEWERaLNWHtXFjhlAhChOzz4hcnT36NLhx6mncakdwaETC8Z+Wg8YtstkwjKMGWXmavXUAWca
MWuHO1kRIqpuSC5UX/jH96iD//h6kPsB8LvC23ZWEe9rFGt7O+/GtyxPMb5E1qfMNsXZffwPL5V8
KX57qeCVGbaBfk83beUs+odHJRBzaviDI/bcIZMjlV/2AkqChGg9+xFGjVGC0OaF6QUW1qRokEgU
jCfhq7DnBwDALc7V2PC6cF7x0/zJPpBNXcGI1s8sjL9ORYzyFG6miXAEzg1x8+RizYlgU5HczIl6
s50Q8neilCIo+VXjKYq95R/fKf8Fn0RtwZb9XmTJpyhKnGOUjxkByhxSi4FsYfXvr44n99L/fHVc
09DpN5iur5MqS7zqf17aqg6d8hAG6MC7Itl+3JjVzXbm+TrSaLjzvoULeeXcz9X3RFGUM20Y3vT/
w96ZLNeNZVn2V8Jifj1x0aMsMwcPeB17kRQbTWAURaFvLnrg02paP1YLdM8MkVKKFWlWgzIrs3CF
00k9EN1tztl77dRCdu5g+I3mL4THoXZJl+GWUFrIsknanr1+aSEMC8y4LvavX9aycYFhoOJ9/VLW
83KxfhAmxeH29T910dPrh+EX+fWH5en444eBkPvrw4gFWy7oqn56/ZyJjOC1XRt2R50ebuIm7W0C
LH8/euwmJjW0t5rWIw5U8j5T9ohYYr6oLLu5ef3RvnWzTdYoUrnXH41SjMSzHiGJXT+owLKFqG/V
S6/fNQcg42rU939+UKl7B1v3yqvXn3Vr1LlxPsnj65fLNJMbr/Vh8PqlFAMIB/xPf36SIRz9hg74
6/c0es7739917/3wwcjhONIwNcfASqcZ7+76ejhnmiJFHFMJF9lFcPL6R7qKp1uRPHZsDahRoTlG
rJkh7iUd/rpGBntRtdgmeJjgK9ld9XmIQ7bWTfrgEi52gvnV9kuxHDy4wLYO2B3xMnnjryKG138b
7JauLgkVeooaLwvzG/QSw+XrHzB/xkvamaZfyhwC/voNlp3DZbP+0bX1c+KoIMGVelRr/FXDY3Ux
KvPEo/wHgpr/VOtVwuLbTPfO+t+ISSrPE+FBNHHGs0yjo2yuAtF/fKmQDQZ9Wte+Wu2/f/r1BJbg
1y/l+m9a+9gtas8VS9mDqvpuHizk0bKtg65ebghsqc6GSpkX6I7YTXRhc8+GsEE8RU0wn4j8UuZw
j6h4v6LYHyn2uLue9tC+bUgzG0pki86aduytf7hlTJHKVUCOk5GcxAQNzybRSZ1fvLKjYABW54R0
n7/+KBME7q8Px788T/8jeqmu/nz523//V75+ruoZVD9Sgrdf/vt58tygyv/e/ev61/7zx9791G1V
8L/3P/Lmb/DBfx04eOqe3nyxLenPz5/6l2a+fmn7vHv9dH7F9Sf/T7/5t5fXT7md65d/+/tz1Zfd
+mlRUpV//+tb63xpsnX+lx8//q/vXTwV/DWfP5v/9T9/+hsvT233b3+X9h/S8RwDUqDLQKmtI+j4
sn7H/cOEjMhcjC2VUoU0jL//jd1cF/OXjD80lwIGWEzNMU1e87//ra2Q/PKtP2yWkSaPpGvpLGAc
++//8Zu9uTf/uFd/Aw98VSVl1zLzG2+3so7ORtVgF8thLA6DM+ztAJ6yva1dPHaq1mIrMJqI4Jka
iBDei8UpoIpNk5naQWraWOQsw+UhtnCM0H0fc/uSF7CQ7HZrrfB1SM2a2pR4OXAW0sdLz5PeXeLv
QoWu5S9u1bCZD71hANZIiPVwDbAgp+NvVlV40XLgXPdTsrer2qegTwjchi2FgfVugHD+HSdNDTVN
pPF0uuRoZ7c2IUbOQUCoN04S5IF1wBKLuOQs6VgQb+jcV84X3WoA06CtxL6Le4tQOtpBDp8t9TQh
1gnat/21KOJh+WRj/M2JYRjQKIVxFT0pT1jygUKXqM5nO4tLDB302D8n7HmGXTO7LtVcmjKrK7Wr
WqdA8RKhbm26FLgbSP6lTFnjZ3VIakqFZiWsW/TOWs7wlzCyZTVEFB2lDCM1A/y2H4fweQzpCgWD
JFMQk2VflCjw2DI5/f2MclUdBidFD7KpEUpVxBc0RacjmJgBbCNP4x0/jfphLC9BC1KMSmp623s2
cDVwPICFG9hNtka1V2rRgP/CGKUWhKUuyiPY8tkEiFGqGcQEEeLkbVS20fjUXo3hTIVRUz95BQLu
k7gYOiB7ZmGG506W0S3YxIWNozxwZ2nNj3qU5CA3nEbPSWkw2nHfpdBCv5nJqEriHh2YB/RCI1cq
APNGTjBt2VSm2CNhbA0wv2Nrf5riJUKJlTYFOTP2QqKFo6WTQoWchPYjs6g5s+9jKRY0ZuuOF/NS
sH8YGq1qrwwXGMNzTGzMvcBGuMCuCEtCWpI4zBEmqyb3yYR2qU+OGN6vW2QK0veaME83jifaKFCG
ptItuWBDvenhYIIVnXCaboGv2zhLB8n2P6Zy+GnWSxF+mcLc6XZuYarPNJbN5Kwh9m7ZpJVECerW
tJ23Alx/7S8Oc76/dHOGvo4GyD1pCyO6+Yju7q6RRGCTstkCJSopbEzXKkHAYvgOu1MSqFv+j0Ta
1nOnbZKwOgrSfvDGboMcUPafIPind6ylmm4nvdbVVmcVG6jCM93oSNwN/DOdmFrEVtaIjmnUwab6
Y28a1Tn85jwDfD+Fl1k/0zyK0NOhIQ5znLOWlizWkWGCnKeNaAFCjb5svR5P10K22Xc5o3jcKlaK
PXplzfIiv51GOvOzKFqD+2IY8nTuGs3bT0UPJHAx0UOekMkibQI53RyAeiu7LOi6jFSTsJq0+bZq
XWRaEOdDLFCsI2KyrtAMD4Cx0+zZGwy8NH0jFJVzAwxagDMRGyTpvyrfmpSoaFvQrcZOiKR1rnxJ
JMDyDWdbjICzb+e23Yq4dMPDiHFpvJosz563PfYReUTwH9qfhKbVKYgp+KbU1skQxWVE8+wqq7va
PB1rcFBHGFANxIawHR96u3K0INMZo/w61ieTUnAnbpsZYvpWoLaD6AiXKroBNquVpyIikv44OKXU
cWJFJcNIvUzCebQnzy63LQAgZ1tTpLEueFmKeDu4eIGfyzYi05ENWiQAlAr20XgGwZeLxab3C11o
5HYvjg1pMzfVGCDUUeQLl2xi2X9PxVeka5jtEYk4bC2xFc6bGC8FyEPoZxrCiDzF2+FlpMK6MEvQ
vK16t17M1JPY2pB8Bon0tqWcCTvEKOfvaT5RcYz0sLxsC4+/YhdFDuLBXWFgIIEnEbCIhK6s0GBM
vr4Qx3aeeKMxf1aiasKdjEJs4MRJZt5dyY/UdzDZh8mPzHph9JOppl3OPKH6LqVLhiNaS124QFUU
uj0KwTwmOZMdSLYZUys8zQWyOLXNvGWxoZROM5lOeaZyfLp1KhKaF7oxnSwKhbFPpWrQt4gSEWAb
aa4Gf7AGsQpfGkcc09lg86oy6UCGcsyhONfH0mDlGhvh6JEKNBdY++hVx/G+k950N8KFhc2JGZ3q
dUPVu0RemVxEdFUEaeNDH8wi0w2MaQ6Bt17Skc5etzqpHOkS3VFdxVdq5tj1cFOjPgkqxs7F7yqM
L5six9x5oEHowarNPPssdtr2XBTYokeCB3cmAgQkm8wY26wxwVnkqjrB/UG4kC7EaU8WbeCMSgYk
RNgby56bmz6xmu9Zaw4PVtx1J6NM0ycTcT35RsKmdT3LG+Ag03mdDObNGhbM468BQp1QrzpwLc5J
BhV3mBmTAz3o9LbqFJoHtgQUReaJVrqj1oJjVSx6kMWOcV4CKg4KYlrAQvUvRhQRrEpufZA2er0v
lTfvrDjNL5pcRHdtWFQFddcKVHEDO+jCHBIorL0GlGyDtMQFzJUTje4D1IPUvqTG01KamPVmcgku
URIYl27TKpZLQ/Jkd1G4KzXjW1JHD4VR5Hu7EHQqMRGfEK0dPrp6mF2LoXIvQARk1iG1uk/KqOQZ
t3F5toyVEYq2foypXg0wNnqgWNdN7NpH1qSgwkmqsL4m+YBqyJgh94ehjSfEQkPXRQAeBydEjNWG
9jYbLEqr0iQJQdgkS8ihPhOy0ZEwdZP2gjkm3Iu4iw5ZWcqvVVqpk0H25SFthhrI0mTaB0FE6rFX
ZNEY7qjcjeWk/ZY9mtyMzNuHOHJmiX+wr89zlgoNVYgivV1Gfd6v5qWH0tbST6UruFVlP6FjRNqT
btSQokfT1tyQ6pXvUiNxRgw2cC6yMK8JBLR5wXp7uNVTAW4HFhLvZtuDm6oWlVyRpLvK4hUImJL1
0c3QUHLiF6ZlK5Z0DohfmOwteybbI+6K1xFrZdNfuRpN9Z48okuVesRElo7OG0pxGjk9FmrWwIir
bKaFWNmr1DpHQxV1B9ZUS1BiAEQTr+W3UFycGyf0WG8phWnUx/3IkpQePonzFBjVAfBofzI0usuk
n5jDd6hOy1Xa1tgFa8/clR6NMmRjFuD1BT2yoQYhNnjDdEDlxWQF7GcJMKknosV6rTntMC0y1PdO
vxVD2SH8VQlvWmRDTC1Vod2WUjSfUeODRy4pyG1L0l0vwyEydk0ZkxuIYExrAyuT1Q69JwYPBwE8
ZuZQQF6aEiS5WH6z8qVPOmy5Hm3GbBOKAo/ZIgvMsXrSJHfzRPybs2nStSS5EUlG5lM0k1arDQMz
/zJ2+UabUChsWtxQMRK95qHB0lhzSxDfyLpCATuOZmZsDAyGxOLSlv02iK696syZADM7MRYA5S2p
n4lOQFU6d9gJk0iYR6EaD9/7GKsvYymL57jo08FnnQdHs9BtEbQakazF4Hh3yN2XfYq65arnqvuV
wj+0jGDpsDKpBy/MtBukO0hEO2pkkGLkd/J1ptxPFk1+aVwjulxMY3yYo3q4WWLLM8brpEAFF6Sc
wDdDF9Z5XZckKoXmsFzJBSVY3WHHZr2ZvOSG6l/QcIjq+9I6lhWYJhSRcy2aHHLhR5ccq+s+deJh
a6WySu/UsHQF4WdgNZ5nM4bamFktMm5jgHVIqLQl3NtQwas4lkldkUuiDwto91JkE1mKnhv7tYjn
W5wJUV3exgOsqSBZ7I7tjOcqPLkguNovcjJafyC+2dtbsepIB0ngXxbxjEIT9eRwW2SZ/jXvh+Uh
K1gA7Xu7mQCPVyTPLW2sIfcfpOx9go+nmrUctDYy0GzEu1GJey8b4vkLQibx4g4tebhM3HG6U03q
PuuJwxtnU7Jod1QRhXXNnsRonoxinmmXTqQ4sBJf6FhiK0uFKnZxYTX9R93TtwVVh02mQ53Q1nUN
zS17wrUv/UNBNQ7DWkMSHJh7dZHH1FEDnbnAt+9MhJbdRu29rQq0HaEZ37qckuJZpIL0VDu4HxTB
33YB/vw9aIBTuQSyLennvv091CTiacm5jfPlFFU0GqqNPrUfFEjfVsp+Psi7ShnyHmOuOAhE/zI8
DaeXHyoNf+3nf9y/f3QO73bvMiYwEeNBAExkV1rpjgSNK6TIH3GauBL/KPL+fBLvoEExujt2Vyow
x0vR3cXjpdbf/f485PsyBA8FSRSGrSNH0KSmv7sZzFxRZBoE2J9YOxzCsJl99zI+4PYDvPLBPXkr
fHg9HQoemonkd23hG+8umoJzXY+qCUjYO8FzvDf28QHi3wdF0l/ceVPXedBNm2Mwh7x9vNqmMPsK
T3LNxQumJvqie3hOfn/Z1qfn3Y0Brkrx3aKXRf39/ZnEbTlVDquKkVSOPjHBLoU7VvefcDTe/v5Q
8i1B7fWqmQZZNQY8Op2y1Xq+P7y2Li16XadZ0W7TW6aym/46OxHbutmww91Ej0Rt+MUuPy8f1P3v
j/zLk3QMzGgoLgx6OG8PXFHCMMoJrlTL+JB714UzUdy/X5KPdEO/upguY5PFMWzv/Q0z8jB2WTUD
H+1IN81pB6sPhj6pfXCIdWj84RpmCQFsq0XR3M9bSLAn5pHE4gB30QfP3mv/7qcH44dzobT444HC
NHXSjHMZfc0nPYT6TNBtiqPalV/+W+8TfdR/XLh3T8bSajW8jPWsWLue0PTfm7v05KPh+sNzevcc
gCic8Luv5zRuZWD7gOH88uDsy228tT7o+slfDKzMC846Pxkm9dl3b6+Zk2RWDdnrBSzygxHA1gqI
jQO0u6+CeMu2FwRl8PsnXa5X6t1te3PUd88HhHKTYizv8zFD6RDghd3pAwdeT7KxfT3zgZB+9FCu
H/r+oKZGaxMqnGHhdXr7rFT0WTzCkQPvhooakOqD8CPQor7hN368/fAcfx5HXI/mO1JSDaGzZq/v
yA/vADCPzl6sMrA2Q5Ac+hdqp1iMjAsVLP581vnDZ3jyirXQNdCY4+8v8M9DCcfWKcS7rkvh+P0r
bvdsZ9OhDogF5+yUccJi5ztF3xXp4H10M9fB9+11dT0LUw6WM1dSxH/3vPamkvFC0tB6omje/Xwn
LupLYgavaBIz5dQoRjfj1/SD+6n/fD/fHne9CD9cYIqZeEI5bruVO6wQ5xoyaXeTfZH65+SLGyBr
2gIY3kIq07eQQMsXkYJM3nz0e/zqPltShzWoI5Ojm/H219BLyKJug7G0Ah65kaYRnS40wb94Rth9
0yO2CcyPlATZPZz//i7/PL9zAXSUedras/fez+9R2mBhq6tVvt3lDwn7KGrZyHRv5yXqXyom7IsR
LL3JLzUTCxI5+Yfayl/degMWBB1SHdDuu1eqzcs009wqEAwwG3ojkm6J130gY/nFbMIkxWTsWAYT
Myf79gq3ttJGragCzFILKoPSOTR20QVswybCUfvvMLthJ3okdiTSycge1avpg4ft52HSk7rG8y0N
3H0/zZnhKJGC2LRMl5oi4WJPrdo77thPwUzQQLb7/Y391dHWV0mSl8hez3v3SFFVzsCpMQN4uiKK
isiji8SbhpXI5uAS+v3Bfh4r4HBZDMe64VqudN5d3ShtEeTy/KJT189NEUJu0SYNdE8Sp1/6YTY/
/f54vzw51r+Icqk2g0N9ezfRjRnU/zi5FKgUj/B8qqysPHcj2XxwGX+eZTgzm+vH8pdVo/tubotD
F/aUXgQskss9SLOEFXcxnv03TmdtL66jn0Qx//Z0Giy8XifWIAvKuV1WlDucJe02ApOx/+8cidal
C84UoOy78Y7CRe10YwGk0TVOx1hotyJs5u9lMVsfHGm9BW9HdC6cayB84Jm30fK9PafIbYhx8VJy
gR1n1yya6vyqy7wIxDvSfFMnAjYwYqv+YDz7xZPB8TQkQuybefbfHTaOFCkCdckmT52o9DnF9alV
9fb3V/EXD8Wbg6y/xA+zhiagwHtVGWRZCAvgudajf36oeHOAd7dpAjo7kSGNyzslfpiKLoQEAAYe
VdMPbtMv3lyOxJKGsem16/72VHJXixcXeU4yQuEiyy0prGMSfe3C699fsl/fl38c590jXvXCstmB
BZh4Nt5AC/pb0XwgHf3lXUE04ErNcWwWZ29PJQtjqdMmDDqiX4tN5DVEVfFmfzCT/PKC/XCUdwPC
2NDn7zmKp4vdMCb7HIMa0oWzpvnyesX+L2hDLuuX8qZrXl6686f6/wGJiL66UP5rjQi9yCwpn/62
I07+R2XJ61/7Uyii/2FSiGIUczxpAdnTuEt/CkWE9YcFs9n1HE+3DUoWNt/6D6WItSpFPOQghkFK
oWbzEP6lFPH+MNHmOZrG42PxMjCD/RNKEfd1Yf7D6GfwWYhU+MczUM0a70e/HA2o7JWONqOiQJvn
hXaB54UFDvEcxQVcaWoQejF5OkXJXni+oQ/9jDZk6r67OGue+tazT0EQg2wqoDKRrzaY7bagG3i0
KLxJv5FFfJNayKP8qii8y3Gx9QdZ61a0EaI2+KwJY5MvrEYnJ6UnkrUCU4Ltfp4QEcJGOhrmWEwE
GhlTQdy9aV2WsxzGoERLgbIqAvMEWUR/bLs22bvExHXYKPsUYHJeYYpGyQAHTiyD+joMpiMp8qND
kIORn7jWNLQ+bUodnXvBRpdG8gPcix4flzaEQRSBl914dRE9Vi4JoRsDHuZ1QcbgFYG3GeE2fant
i7GmId+g/nhqiprNFtEudPVp5VzN8OO7u8ZQKaIOUICi25kGeQSWn8KZ8Pt2SFLfKEf+VfQCP2uc
yC9O7IbznRxBmhJ3s7aZlHbJVRQT6StwcLdhE9otnuNJbCzSb7ArRzlte7q2sJGy6MqSajqJOtJo
9Q67/QYK63SRs5YnRKqYT5bIuXNI2M5OoI/SA86k8GsFOyE0QKyabSurjaQFBCJXFvuwcr3PBE7Y
j52n6V8tqHw5LVxBTbVMoUPpZZmc5XgOiM+2UjoCIm/2AgbdMdVldpnXwgX6DBQjpet/MmSWhMPU
qvtosRTalnEOvxp4IO+cScbHuO46Wsydqx+nyVKHetY9PiIvOy4NOQqmqtOryY7i76NTtKBEY1zA
x7SvrDsTr51t7mpX4U0akmw3ScP2szh3Ly1aN1CJIm9qv81qhqIIFnXxrueJvvwW26D+oA+e3BWJ
ILMdNcFlJuaUJp/Q3G4zxIDCg8FT9hk2Fg3T9ECmVRiOZxK64SmIe3eXLuDScr0ptiZw2Ac1oB8O
13I+2gNrp+l6eD2KkjYUDhPnJR2z5NweiuGTmY71rnfyYt8kXnbaqnF6Tpux+JYK7EbIqaj0WPQq
QoO8SZka4masiT8Hx6xtTcJTt6U1dLuqnKyn1jJoGc1e5zzRhhOPVqNNZ+noRcd8dqhGwQDcZ7nl
PgKOQJQiTO04ETEGTajq9oO+0kOg6/o1fL+t1SbD18bidauMQvvale58oSu7uKeLGl7NGfSjvjLV
iZeFxgtZN/J6MYuGZGQ3JxpIF9MmycPirG9qdeYuQp7DRuj9kCBlzBBptZ2V05+5Qv9u4EffJHQW
vzZxnF2aNab/cLa0G942c8sYWPt2amUQBF9dIDRC3MwaAOGmck+ogdwlluvd4pjxSM6esMvbCO1p
TJe4ILv+tsAejifPTI9ZVFvfBQ8ScLmoPyYkAO5sxJqB5rS13y1pfZ6WC+i/Eac516G+Ahg0nle5
OVwO9RJubS1W91YzikPh9FVgOnV1NEj0Pe+8HvIzzgDDj0MZwqa1tSX1YZGAda3tatxFRlrlW0gP
Bo1AK/mmu0W/dVvXYz9gl/s5EdNx7IzmOSq9JejSyHnJOhpXY6fN5+YSgrbS0uoSr10a0SVS6QXY
LO/gkiPHw6MyK3fpPKW9h4EmK40LU1jhrmqz9sLz5uKChOZ21/ZdTqYHRSirtKgi2Pk8+xVJVV8S
ZVXbperI6ta95Zk4SIQizqT156pAlLRlp5GPgUESCg1JJ2FjGmkmjLZIr+6HOq5R4SFpu8iAPF6a
mTQp/jRVCSys7SPamrKJ2Udiu662baLX8oyGlzaqfZkB1PUOaTX1boAzKI7ukbLo5P46ZV0eejqz
NPlzb43fiq690S2+1iMgB8BSoI/iPkwu2OjIbJOOM8Dc2lMv6A3IX9cbOMhdHsUKIROawY1VKyAu
iGaiajsw2a15dnZK7zSesdp6jnRqxDfCPuhGGGOeAQVBi9wr6VcQbDjPQQzmdzdmRX1EVkedJU+7
g43jw7zo5nqCa2OTlhoIcBPX7Mo9xLF6e90aZKuCf6qWwtdUlOIE7XPoPzHK30PYUaFJbA9Hes43
D33E5AOJzkIpYFtPVhGqL6jTl8Y8MH7Vx051zb1CTp+CIST+LCBYI2+RAtth5M+eTI4TGzMDCWeR
Ig8osU3sbDOk9YlhDJSPrqZdHHvpI7QAXhDHCR1FAoznCPns6hQ1jp1TpRiNKmiZmXEQg4jPtBSP
Tb9hMpH1+Wr0jCSy9HCcjmHpAdFNR5gNW6+RywDfYZHwAhRwgIZs5k6NxxzF0nSTojchwl0rY+fF
CntjOdPGohSfO0HqIjFT41nXmctBk1gq/HDCKD01LuqTEqTVebVAhtkNOTT4Fc6iAogYiPRLau3h
HkJJQyo327Nn+Mr9Y1K6Pe9hiv8OBvtn16vUVdR7w0MHrPdO17jwW1vN1TaM66hAaJkRQppmc32x
RI3+zcsECYFDlllfyR+mZ2miJRDXna0WWu64q08by0DVDhR3mfeRUbmINzo6zJssj5vrupw6SuVG
vPbwG+8Wkkp0zj+EdVpO15ubqTfifSslTlaIOo+1lCWy/swCALxYuN12wxRNO7SQ0S5jkZjvyd1V
14giNQg16XyThkiqAtRwOCjsKWp2djLpR8KXWt+CNP2Q5GkLKiVHWt1qzdbUUMNu4gjfFuZLYVyM
mtIJg1PAJJVVw6yNp5PcG6MbRQLAOYHA6kGqsX/IcSh9WjRGgYCw+fxrhwTrE9ks0PomifCPHN5J
EmwAzAn43ZzOJ4jDajCl7eCMfkS8xnYKUfRqlfAqVGaJ3DO+KxyJ0Ew/VYhQALN2Hgx/sg3KG/TN
hfKhH1LYdAgxgIBaF0cb4wZmSpZU6QaytX5D+K/3QKUATp2sopuwQy7voydFkIJWUh4tB+780prl
vZNGHmMEXJpNAe4RAVU4RU9eO5s7bAvGCl2Qz5wjnSCLgKlbCXlu58qIwCrXi8Pr0tXs56pEHM9c
7aKjSQS4k2lchmrvGUu9slQwdp2mUd1fp4oku43RRuYj/MvuJkPNc2aNcaHuOy4co3MhndlfTJ1I
wap3DHujcO2ydO3i8fPo6NkLmN3wBtRFhLLNjLfsF+PviQkP3+iRxrASnsnyaXRfZxLeYhXtbzWr
QkELwiPy9ZlJxpGlfReOBZFEvEUnhr0Yu8yYm2NP3fCzZeXGOaQq92WS+M8cL3H0jYvDk7gO9HIF
N4vMU9e8cQ2hbUp+EAYjj0WLuO0211v3WoNfdkmYouV3HTSJBYPOhbQUOCZCVTbZPIqdhZ38QBRO
ez9pobpf0kScVH0Ek8O26Od4QkJCsEI/ii1A5oPmfWUNkl/ERUxg42zXO5kWiW8JlHD4ikwyyERO
CI2kAwl8oQiNw9wmF+VgIrsporu6KFiis4N3ETknam9nKbvaiRWr2czWhTXk+Ysedto9LjTerNRL
kHs7E5H0s6uar24vgCkzUby4SmfZivzHPVW1nj3k1Ty/ULEZCt+doKyTZsMi3wLyBZms6TUwdl0H
SLvo3DN0Una/gZ5gv+TllA6BIdlwHw0RGV/N1gPrS5TYeKIJHK9RScYhCQCKGUHo5m1qh8UXm9Da
CwPvVLSmM4unqGFVFJiVUz3KRZYoS4U3kDMd9QD3kceJjat1NrOgNR5hT2sHlnDeoSP36WVG9ngG
z4PQq3REjQ2tVaHEG9P+cu7KGhYwVDP6BzPfRkyTIs2/nNO6WcMpxAUMqOIh1DV4F63Z7TRtBoKF
9su+LDRF1LZVC5LQxfyVHaH7UqFa3LeZnM/gkbE8ayUhA7hCWSIM6O+ZLpIzVqLlM5lF7VXB+741
bSe9TPU1KGGVf0lLsusQa/APdbFLwoFdFhG2Ge9kK929VRZkRs7F/JndU/q9Y3AIIghAe9ISWY4j
ZLVQhqHdNzKpfQqnpQIQUFokcMU901U8EEYPzq//XEBE3juR0T0OJDnt1pyNO8+rPdADqvcOluiT
K9nnw52OnBfqCmBA0zcwcT42rEO3ZgL8To8sc9flab5bQtSMoaslnzUpvZX5pt1amsPADTRvG82N
+7kSOvYdptMzmiQMYAkro107LC3cpMjb52ie/D7FF4AHSJwWrJsfPQ82IIGXEenUOSMMnGskvNCE
avRea5XoEwhMOPDJ6F62gyu+hCwst0OOvNLiVPZGY+lbC/bXaeUAHjbIng1IrBVBP1nOo5brGnG+
ubSjTUHd+0VvxPhFTIX2oBfOeOPqSfvgwvu7A+VaHzU220iS7CR+KPW4+SRCezkZEundLKWE+WZq
VnvOGi65yb0p22U8DxDeqRI/Ej5t3KRpY107Zdt8MQhBuIq70kTwChyZLYv9qJqeuzfrHedlxIgM
29BFAjZ580loas2xrPqGt05kj12+jIdF2GJrxYiqmqWLLyu9p8pckLs2xXp7N7E9ux/DCCdzlusl
XYPM0c4olhDXggDsJi7jHlhUTaLPBq2aHRg6OQWUBQx1UyuYWRPLxMdMiPirC6PsOkN89pW1EdFN
JYPA1p1VyFA3eMQqwBqKzM04Lxrb7awUx6IMuwSr8OTd2S02m82gBHnNrTOmd51wxKUxu+WjQIH2
qLu8mhtvwlBHWLgHWdqt4XP462A78GZF3rlVa068CR2ARqgGI4m+P297ZB+GvV9NA5cYnvGHYoE/
lzZh1QFxHIRpmIXOFM0bQQPZzSUh2/AcKn4XGTYHPa6t27hNKO6AHUytbaKt+Nf/X/Xr5tUYpjsU
ZP/rqt8525eX8iVq3tb81r/0V81P+8OgtEvfjIAT17RoOPxZ8pOYw3BlUbbDWuCBZ//Pgp9p/GGZ
Gm3NFWzDv6xymL8Kfqb8w6XeZ7ITWXsU7Cb+mYKfdPS1n/ZDxU+nFYUjCvsazWsame+VemE3jHki
QUoRanEjsCnWU3aqlQNi8Pthsja6Y59L4Rzs0L4rzf7gxvUnL7d8UezQjFIhsWF3G+xlaNVe1pZn
+qkidDbBuJtpJVYZtbdsYEdRWh0iGNNQtz7DLuYpHNJyk4vk3kWc2ZuoAqMq/dz1s+OPHXUqYy4v
FqFYJC3mDTl91N8VdQN95ehIMZ5WRf1Z5Qazn9pUMeuYuEgfEJC4fj9owWhlV3Y5fUIf+eJ5JrAP
Enj8UfPOsqUCXJpU+8SunvIIBX1emhvXLU6cqY99BtIID3D1WLaPU5JdQwdON3oLdbAEf+RGoErh
4T0Sl/ZEysFpNjQP9lDetPkhTYrHCG1ohQgM/NQAYygk7dEt0uExjizwOopRSA3JWUrU7qa1EEbm
SXEfdWV4pwHl9ScU25cSKd6OmJz2vAud+hDWJcy0GsZzexsn2RfRlJ+VR1pD1jySRrTWCjUWCjS7
waMTuaZIbkjwzdB/hOs9RBuifz+Zs/4Zyb7cTB3Q8wGgziURVYEGpDjsPVYIMowJBZyYMQU4UQAS
y0Yf3Me581i2euG1xLqCUvvOsL9iPSHExsyJUbRqfyInjRtjZv4St24gk2vBT8nBJZzNand9VvUE
QWAryA1oxU2+Y00pYOeF19biPGHiC9ZpJGaBBfYt24H8o8RaTBO1nDIIgbkGXZg/x8s9eGtkTuoq
yWr0BqOkTpNN34wxPG07PBtpbu1b2yKqKklMzhDXtVFdUlKhEme+UHXCHFuE91Pbnf9v5s5rN3Ks
zbJPRICePLfB8N7IpW4ISSnRe3fIp+/FrJ7pqn8w+LvnaoCCKoXKkiIYNOd8e++14RSumww8l05f
umlMb8Rx9oHZpt6YvmaE1vihxY5ldbALzR9LS8SeTWROBZztha2+CmiuZEwnPhw7IzKYLvPAf5EN
4rtqt79LzbiIlhoPlGRg4/7v3oYxFZdB6qlJ+1zJfCGjol/0lJwQQcvfpkbnKS+fCpjkGGnPiaxe
64bmPzXbgqc4Cel/GCkZq2p6ts3yJGKNZt+YsFFsquTougM9aInXjPqO5A0YsXqnT8HFmNMKvq19
9VOxkBqPIBvkWlpO3aocGEM1wammcLqsUp75EdXaRfZh2qeKSmwvY+XHKssxFyq9I/OL6dPpUYbx
3uQDmpeuZDRyR3qj/a6GeF0SjmZklsa2Ld3PgfN/1Xb6a4wlpW7I1ovhoCVrhru/JeGKyJQ8MKOG
8VUhv11ThXb8PFXu0a8qEnqhcwiL7gARRaunG7DSteDaYRr0aiRtR4ner1pXfoL5h0AiYnCTbvpm
eI6dakc4emnFQwvEmyRMbttXzS5I0+mc2E1i/07GL3aFlUcy56Fk/dkd+0cy8jb06YMs3BdkrofZ
Mq4ipgu7lhxW9MrBazNaRasaKSKlakU6n0KNV2mef2S5Pa2VWv9owoAON6Ij3lAjfA7OU8l0QBs4
qxPBOc6gaW+lBe8O4K90Xu3ioIrilHVHoVWeqit7S5VrFzpz6+R7Nkcrp6gW9KJvpS02rgjOJp33
Y7UpDbprUnNVBcEaQvLSdeAJG8FKMcyV1YPqhK1IYcmimbIFGFJ++zLQx+1QXnWbusA4eI4GY0Xi
59iMLOEU32M+S7NRTlCN6oMX3/XXGRg/LuttaKh7OVlYCIh3sKp1rcxzemtJN+VKH+MNbaAHW7vF
8KwI73itctGSZ9v4ZRKLobdr43TNkt8PNw0n/5tU8/0YqteKUtocR2RHCbE1ROeOxqkwJ+0RiX3h
U8AMKVztd6YLTpl5Ao2rh7i312qab82S+1vOCjwJV/MxARVIBwTOOZ0Wdtmeu6Hx/I5CbK3ezD8O
29CKksASTFG+n4Boc8VcuoaiP8U6pjCjK5ZjfZadRP8zJ8HseBkk1xIupjkGdy7zZWwN204vdmNR
0Gbm7FLccwU3M6ffh1bOOaBu63hY1QkPkDJYT2H652j59HZnFbxH/s3w7IPh8ZnW1bZ56yv1ENDN
qwbBswpkLnOHlQLpRNr+Q5bNJujsjRu/Dnl8TKqB1FfkxehYsh29+TiPYljJzmIYY1ED0cxxVk9l
a6qzJiYm7ffOtixKSAnCoS1BP1R0Hrtj+RUWNOE6SXGNneAc5vSwGQLK7NwZ+nuSGyaHp8oaqKVT
0lOQvNFKsiW+c6q4ExEaXVDoyDSw6J4LI30zhuHZSNv3+fs6Kd5Se7wqqnHxbeO1LJQHn4pn1cay
brNTK7OrKZNrogb3llaxOq0OokHSE8fCtYEhhE8TUbRGUCNTjs+0SJ9L3dizzeUmk17rXt1nNgz5
ML9K2T+PbvCUcBMlS7gs2pYNkv9Lj/h7Uw9DUicbQheJA0rFLk44h7jLxNmusxZ1pL2qmn/S5Wdt
c4q16gY2x3s7pp8CBLDU2VNqwU2uez1+o+zgRreo4/R3dvUHRQ0Jfcm7wc9Qev9hoFM1iXK2vuDW
r6au2Why9Ige7BkmLcvcXRiayXrmllNrSkQcWQ8QdDLuRKluq2lYG4E4MlQ5jdnedOON3nT33ogq
r+CSrmHymunGddUN/aa3uBT7Ke7vU2ByEw1eaLWCeEHtAQF3gq8rMykOWT3AGQUfFVJMR8H3lH+r
v9wyudORdc5LWuqq8cM0h3tK+WrZfihJ+Kqb9q+6ScrFEKlXtn+A2VqIx5WSnxz8LoG1pIWpHPc8
qmcn9uvoxrf5mrGRSOzC/EZy9KAAgyvXrpUht1M9HRKPNNGjxf7e2Br9IsRbKvkzgEPy4+lYltOL
U4dAL6DGmd17CvAcQUkEUGDpQ6DhbBYMjZUfNTAu2oXGyR0O48aBI1mXwcqslGXdN+d4Ut+K4RCJ
D6p72unk69xhg8azyWtmYLMp06g4KO2o3MdyPNXqtDcrd8PQOGBpQ+Y0o77OoYDB4bR2ouAiTcTG
JMG52cufJPXfq/TTNQj+a56rHVAFyG0zrDG7R6PEt0Cd3tB/dgPAzAULmJ3CqGsgWZDSooRuZUoo
V7H+1IYK74lrzu8FK2Nq2dCQt5PZ3aMQ/kEFJlQGCv3e6ERmzWrAyMIWQSX5rMrnAauqVuR72x4u
3MYnBks6+/rA0VeRn7wFodgGTXmhpWxFE/Wx8e9m9mEM1NiFeves1dE96pLrWNtbUC3cIDl6odip
jXaYEtozRX1WNJfIdnIdCnuntA8eY0cAx89h5Z5dk4+bWtXGevAAfAbg91zY/bMpuSjylrvLD7DX
B/3vyzFVtnXoHEXsPHMDeaQBq21H7uwy8Gzdf2BhAoM8vupufO30dG2G087XWbLF2VUO3DsmE8dm
cIYMAMC+gapUll9sVtQdzYkfQ8QS0mpL2yNMyJIj2WjNk+5ThMKgKaBbj3K4IDym9sR/c2+1Obrk
HZ1jFienprsN3TYpwt/hyJCtGB2b7FbpLuPEXBc+j2Gm3utW6gsZY8FrDX+nNc6pHiRHatpZoNh9
2Cx5YN1UTHTc+ewUkB51GG55lxbNXIwdKoKTqmQq4zE7Q4iKFFh8hP/I/VL2RSHifhSsdRSK4Gwi
fkkAuHusOtY6RP2Qw+gEqpniiVYuiGEdJZodhOpagRFaYzwb/UVvoSwj+h5zLJELv5QTSg+8bJVT
qc4Try/zo+9bR62I+iUoX9ObrEsZVL86K7g32WgsLJAIC71+lmOYLtiCigXlLCsnEL5nqenWtIbn
xs5PWckl0ubZGbwxxYyT7c5B3W2BvlRmzD0Lwi0qfrtjS24xNKKznLJy7Zpptja1+pBrTu6x8Vr1
Dg/kVmFvE0b4ORCBPsjJriODNTrSrqe2FalEQbdI6NIImNirQldXat58NXDajN6c2yjzc5twsYaI
ODWYzcXEbGYj+Jhj1R23bgGcDlPeh4BMMvPQTyiGLkWPXogcsZI81NMqD7eqU6yl07tehM/Cozsv
SD91AzP0NKrauu9KLkav16uX2Dd+EKu+0dDjpWNT3unSXiF5LJOLc66Tk6iLQpnwdQs9OyZtQCdl
XQM0cblLgbicloVE8Ghb5vRVSi1JNV0G8L4L3olcDL2jbcpShmsHwZHPl0GiMzS7mDD4tpYModiU
RNuhyvy1ro2gPma+nuuzz80qdMbG6jzD4B5ay1K/mCPTs9rKVo4PHt5whpU9zfPcoherWMbRoTL0
pxQUJ7YcI1rWRbVSq344RtCOyyp5LhqEx8SW/dZCHVkVMa5TKxuT9agY3dKpophwYkeqMx+pxItx
3WTiUyk5FfEmf/tNd0hdat3chlZQJTMgqkeUHdsm56KCa2WFWsg7cOZyz2C8MYLEM2OEsCiCSC7V
gUDxkNBlovtrdWgGoPAZKdgkPZaRP6wMoo/BIJCkKZRxtandJcznt9Q47YhsY97XbiJTSc+6UbIM
BMIq8vKiT4LnqWeaYPQK5OXMYD4g2DzqggF563M1qu1GtYPWY0doXGMm36EBJaC1zGbn17tEn9hV
cQPCipTIIOOG2zNrB5+5MQlkZG7jEa/WF82Qf8C53TsTEgA0H+LiU4pvuC9PrCt/hO1pPiW5vRv1
r3XnvNil8d33cfgBlJKyCrEL/RqLrOyaSwzfdlExo1s7srCOuD/GTSqib+6p44VPI2frI9ZVt7O7
2N3/qS2s6+Y//1TSObhDLWQF6EZ8/Gq6hnrSP0b0t7YbIE2QFT72lCcuRKyMB2bhFLqEBieJzDxj
nqv4Qdi/WHm9FmGpc5IEJAhIAD/i9GpnWG04j0dPGsUn7bnM1sXZUn2vEhnPMTv5Ugq3eAkYqgd6
fQk5N/e9NLmhjap1j4q6WrhZoF6gMwSLSsC8LoUV35loTVsQkotoNCAooMsux079CqYMpTxm8YGy
tc0KMOlZGIvDOIWtl5jmekK6PtlaMtzZcTHSp+xT0atpLfLqTWJI28ZB9axEXXlz9e/JmZQbP9pg
86PX21aifAw+OxvbqDwO6z0MXwe9tDepE37lIhW/LEt7MVopvyt98pjMv9hGvBtRtWyb3nbGvSE7
FH+fVwm0Y/0QhXPincl3UzTvNg+Hgj6SpMJ6kr6DrftmrbNQk+wdQvdLaUZ7Lm+MF9MGgHLjJUK7
Daa5AZFSLpr0lPT9aQzrGC6itaX7YOXMJGlz71KvsBCNeGrmPjVqGNeZg6uCTM/oKUMDaa2wKC3i
B9Bqb7WodQBbbH/MNwgzX76j7CO7vIu4+YaGYlMKWfC7OxKKGRRaCZJh4UMuWix6v0npaI1YzLLk
7FY0uBwtwVUzcUvxutClXwA23Xs1uOu0iH7Qb99dabw20ymaaLHrf9OI87su6zceHCszt3aB6eyA
7jxSue1H/30kRb3QGCZpGXMHhXS31+nBkz/Ji0J/TDilR3wQ5dIqhieF8YInW4x5KezsXiOwAciE
NtWNbk2riGZw7iobe21EJ4ZRKz/396qlvlbNJlXiHyLkZ9OpPThHeyXvfncm+e84B/uEGKX5wZ27
yVaJ0/cglip8QpeTl5mIqPGNpQZU9NK4RQ49OfybSuZF1wZo4zeziD5tg+Ub654TtS09zAIKr2BT
RF4S2cRpqA6mfG9kU2otDDmuM/aeuD7hvHyWJX/Lyeu3DF6SVj9Ten9sO+eJQQx4GGc9aFg8WnFy
rUs2cNWIGC00q4MfmCcYl+KvYjA3qZ0z2p+mFywBXNkRZ0+RvqdFu9VnBnRoMUwlsr8K6vBTB98T
USa1gB7zjk66LFz9rE28igJCNGakcVWH2Y4mhGYpVOJXDHYmRORm4pjkWVrC4u6fsLhRjqaD7Xai
MFz2oEoCiQXMmPCGRdUMuHM8nxZqTqz0MXVi16vRI4yc57Gn4xp6jFLzYQyRDawl/SRuiUhqwtnL
r4gqjzqr34a03iqB+K2N9q+MD99DRNl3DkaOiEGn7j7JWtn3HKqOPPvCLWykOkZ7Rf+phcqhz8xt
rPW3Pl9POuec0Ld2pazsgYlUk2VHRgRfEIRVto/h5zBY1NGOPw5/ox84NvQJrek83oHA+PNnl2ZM
Kj495zLKYF2N+7y2b6qbcePBWIFkFS4iy9qaWc5Ozv1Yus1wmlw65eg1Beu3w3N1R99fWciajd2d
8s64+ZZ9bnPKKnAy1UhFkYo+I3mtuR6cQWvgUkkoyzO2eA1WInsyuJ5dd1p01Ay4vNB89kUa/OYh
z68tBOaFz7xjUZb9VkmDp9jibjnQlukoiwLPexxJLJ1auA1zQPeAnz2R2XA2OFNT7pLG4CzVBP9B
9vDNlHG3vEx19RaonGW5kj2KwrglmPf4JfOs3xWPLuDgUBANwkt1nuqYzYlMMWjgeNyOGm24aNFS
8vpKae8Smz1YAfndlZ9OxPqhRdwvS/6fqNRSj97BgML0cuKwW/miGt017LGjgU0CAmLltRrHCicP
aAvMrGylxlBnKiStc122b2OT/NAKG6yIBr9INb0wT4MzsXD1/aAlPxTZLgelP1Uc+CZMf4wWPAiI
hiVI2l1b85JHig5wEGwrtTaXmvjGf4IEUOVXxw0/m8+sQERTaDZkwBsq0SfRhTOcipXZTi8a4twM
pqx16KVUvvNwaIWyDxSxr7r8PYKBY7jKKmBSV1mcp5DjPrHnormG/elQQK9lb03JCjGIUlNWVLny
gVrjnXGDp5jpse/tc+fnj1o3bzwPHyJwd13XrVN4ZfnEPU0tPtwBsgPntJyQWeK2eoMFGm3ULvn8
KQBWAFte+KayHxP9lnFipyp+VXqMe3YX+s01bQkBhK7DqfvluC/Vq5aLXTYblYZsKJYsV1I0hOh3
2slNb2Hhc61d6geHeizf4ml4MWvnLMFuNz77dOlClY2N4mqwk7Sj4YUoFuAyAXwmf28ZhEoQRhge
0APiumQtZ63qdnpMTf4wO2MbFQ4PES7x3F9BO/rqW87ekdY4o0IDl3BFnOhE0fU+6nGLWlH0yZQ3
M9ivOMbw0odfdlcnawcoFbN5+4mqmoOvNbve4JFm+yHeCBhhlsFzzdL6o/I0jjBIh+IBnWNdNcoq
Be6Co2KGq5rbilGEm0wvBTZMw7d38ylb6MHnOBHFFTwupYWBaRxwQTt0sdm7MnCfIhgd8+M78tuT
GVmU2+o37vGsB1zumEq/y0S3tILiqmUMbvGistPKr2NobEa3PdlDhjW95j4vg/GV5TDXpE3HVde8
ycr4ndNuDdSBs5dW3h5PeaRP1x4iF8NJgDYyt9Y5dRdQEnzJGZBXFnYFXqgFT5DFaAQQhDniwmS+
wySLDZa24tS/KIGaLPs+Odax/WTHwbDowGuxeAp7ViC5F0wJjcsA7re4FDYWWL5r32+joCm8pCwH
IDI5zt7EWDYz1AAYlL6K0yFcDjpFyazKvv/nCjJuSP751yjIP/Ci/z3s6Oa7mMGdzb/+qP8PwaMu
eaD/u7y8rj/yr+jj73mS+X/4S1oWyMSIl8I2WZrZqHXkc//SlomTEOMgrum4OJRc++/gUUsjTqKq
xB4tzDUGUI6/q8usJB2bu8P/i7r8z/AU8UbTdB3VsHVEbL5z5/jw3/JmSWUxKSxzHkXZMG57A0KU
35InqOeSgoHyqWPKpHiNF65/FC7e+/zdwJ8ZsXXjceHQWnaWYzkcQVv+O6rGv4T/eTWWSeIfsAYC
NnK6mHOAf3ttagZplIV8z+KHqyig/WZp+e21Ckf1VmAFLqJRr/ATGzB99IkxF3mNbV5j1xCj24Er
bd1l21kJq1hmMn/7iK9/qe9/J77Mn9vfRPk/L444qgmlQsz/OP8Sgi0q6Ou+mgDtm3VXszEsT536
+uznrrUafw2tGp5jg0aopJSzs4UaSCT1ZW4992VfnLv6o0yluabCWzvW1p41ifGM6axYOlpV7Qig
UA7G42onS+aczRB2qykdABmRhsCYFHiOMth7A9PbRnGVXT8vFEkoFCpPFDE/vsPLny9CBIy4AHos
FD7rf3MQ/kSb/8uZMB8EgXcKaIEFnMHBQ/HPT8goOttvAwP4yJ9frQYqku4S82XxGjqFc66HaIEW
9kT1svHsxtoBcpa7Uxmf7v68m6xReapgRKSj0gdoH2r/Lhs4h//+8QrB+mLC0GCJMDzDlPbPVxh1
WNnCWkE34QlaeEPUiU0QzLNzk2WRTsFx6bjLSnVRJEcalID8pave0qhkBku9xp+rLapULxhr09o5
NQZahIT4mCejxao6+xS1fUlNeTWhQO9qMToUgKZXapy0u8BBHAwYQil2zBcUEDcXqLJk+ixkq4Zi
kFCnRLmJp+RcRrGBTw0NrKQRb+panc3aVB81GXiBkWqfVTg9N2EOPxuyIrGwaE34Z1r+2buLRIRb
M0jrRRkDwjQ6lqzdNP2bDKT1f5zxMxWIIwkeXxfcreZD/bfL0ZRmkQ02uagwrH/3KOz3ZiaONhGz
3mnU9mNpXf1cy691HRoLhI/gUibND7aJ4dLZzTYlJFHBQY3zjV+Lezk3vmW2eOf/tTfdONYnSg0+
iylvThqdZSsCYLUXDAmF166pnIoCOv///jgGg0Mk4hSFr5LhQ2LYXdt1dzRN5ZIS9cHYbV2DepVO
VnG2JGUorv8Eobj6NTmgXLsG6+MkfSTvUgcZOze3JzmGOqW5O3Z963uZwyvPHhgjoOXJqDwTMWVD
LZ9TV2r7wOqCf5fUxv78j5OVAiMbGoauOpC5XCA7f6J/fzvCmUvEQFpQ/rQBuN4obcCLrThLqd+q
xDAXCnkmPNxsukm3LRFWxEqZzn4C7jBoj1GBTq9otnEcS+3dzYRn+X12Kq2vmhXIyQ8z3cOtOpcG
T6s4Es4pJbSz6DSFtFSpfdaBjrdGjiDfQ/0nnC/kSfd/ySElgDB1h0kDlBHS753kQ71wVJp58rkP
3q501tSA+/24nH0qREaMWj90afcUKnQw1ariTYV1d2MXnpkKiF55Jwtko1ToLkim+LlG7QtKLBMd
yyQbjIwFojO3MuRjOgrnbTEjowjXvqMmJ1Dp5ZJ49sGE2+lhA5/M5k5w/lYK7EPjVB11m/w+6Z2V
kbifKe24qZs+EgIrABCxv2BZpk8XGFlJG6P2jCvk4WgPnOI5GhUtVWA+F+HUIZHq8S2z+49iZFbf
brqJ2y5GWnnJwh/yueaLhindybSFynPiMAlIvYoS74QaCa/sc2M3RGwA+sJiOJFTmBemRuLFRZPf
8vyks4+/W8kFAa+drn7vOstMw9m0yLBr0TLFi+AuoC0VJXI8JFHgHdaor7RgKK66GmxKV/kYMlWs
m3q8JMmoX6js+c8vlq7WHD/nUgDS3+KOnt50Ue6dqgvBRurm3pxmM0RgIkKEiOMdc8aLMwbxxqi0
Wa1oxDZnE8b0zd0MnRVtrK70r2TyFU9z0uYVosoPQRf39yCYHqWMqG393ChaePnzRbSkPsC+skEj
74LViHknkpCxsHPTXvEDMi8rfayT4XzLLSDJ4mgzv80EdToIQ+KrJeSdMfhd+umvWHTFe2TRjQa7
2XzxkcE8PHyYYQl86nlkHzszb87q3OYEBvGpqdktkC/Sj46/11LTeQrV/pfZlfKs9baOy9hdpJNx
cEBWXNs5dUbt80q3K5PqiHId0edKaa7B0FAJGjRr8dJQxbgB7oH8VYXhdeJ5L0Rr3WqrnS59K7Bx
yLl7Lze9Fm7X0q4ZxxDD2ol+cpleWKM3Q3hBrxvhmuo7/VFTd4xHfIieTZ+KDEcv3v1KvxWjFjML
tmD5zh2vRd5pbHXrnz/fNTE07b/+A5WVfj6Y+0mFw0HAyMC9/+eLrpwrI6Dwjyguno35Gq+iMtoz
Hbh1RXTVAUBcAr2bVSu1x1wRilfhn1O4vyu1bP1VIKZ9YYmWmgbb9hDiBs+U+bg2Gr3nxKZly4v6
ofYcQtTHv77ARGNg71V40vqCepSqa0//9aUB67rti7CZrYHZU9/4m0BPhjc6SBA/eSlelBPiUvrK
PyYmMShBgu/g6NoxCUP1Fs87Zp3oxk5PO3+HRfIl0m5K1H47GZka3H+3fBjri5NV9sECAY9jTDtq
laZ/2P2a4r7+M6pcFLZ2wupmcgFsakNNELsp8CQxtPjzHeZjf0m5o7x2hrVW4r65uZgJjnFvnQp+
/K2tzEMTte0uSvAaEEIi9GNN1bLuCn2rYXpvMp0IE1kXBkTWK2ySRzliLssx2qBGAzbVSUnSEGyz
QFOZ7GyyGt5vPzfQaW4/blXY2bnSxPSjTsO9iaW7DFpT3aArwVorf6nt8K3Vzeef+kjqn6hysbDZ
KLqa7iuXE88vM9qTmnxfyrrFHm2Tsqg3QpJsS5Tl7Ca+p0F5zw2zWkXI99c+UNsr1dscXl/3t7HI
xT4iy7hmL71yzFjbw5TJCXVnXwUP4aOMfX2nD/5KLfbqyB7aEx3J3z6K3iwrzmnQIQpm0sizcIYg
fEt7Mb5jlmjzJwszx4pWbmXVzt8mWcLSfXKduxijb7Lp9SWbpo2WSfDooflQ+//VgdQ5jk5fb5Ui
ARC0pM+nOMo6bb26q5tl4IhqQ+054AekEIQEs2890PJiY7r+B2l9DCZKy0rPjkzuonO5KXbxLZ8y
Ebza7O+6Mxb72iTpYyIp3ZU4yI6BSF+pBenuhdJ1dydj6R6ZasL4QMGUaYbVDuqsdUCrQDyJM5Jm
LD4PQ93LzRjyuBZUpBwoEW+KhTL/8c/3f/7k5nmHaJasJEGba0qxwvLPW/Mb5LXafCVz3n9ocdOu
YIyvGz7SIaj1o1WaIFWiRK4zFi8E6jR9a1SsN7k6xCZMtBwvlVTWpYFvBQo/oWjIqFA0x+FIMrje
BPZI6Gdee06YHVyGrQuu41WvT/qJlU69mbrshfIs56bIycE37Frzk+73n/epBuUOiSu7OjxIPKfB
YEceqb5NBDvJdocbjZgTuZXSeA6Lcp5ndgxs0uYihr1O5mgNnwAzruPmx35Eqyyp/CbSXhx1NecG
Ow7ZgrFwDs4VaryG3dgL2pCqdPRvTwmhgWYoQ48AjBGAq7ti5e5yXGXc2xcxrStc2piT6uLII62/
o/S2m8wVODlj91ZKhk4xAYFdWOUs4Sej2wxiYmqplrfWDQ4Mg7tjlNmriWTYr6xP9la/MnQcTHSS
703p1usWOx2OnYonsWukZ2dySLsqZU7h2vgQbBegkTfFPci/21KzXxNzype6lJid9LJcTpmKhRFA
wDKXwW/VGur1n7+e1Xq0D+x59dEMn502Rceq0qtHlGjvxYjtT7TM4TtkJcpMsPaZAIo7t7ipLEmX
tLd+uxPm7c68xDFCTdUi2dlskXmqlGPWfE2xjuW2CJ8I6fer0DRx5HbWvhl7+mAZbzla6Z6w1hTH
OuHRxQZkjt6ug8H5FcUgF0sd+Gyb91co1eIwlaoGijbfpEZ9N3mQ7lmiDGe9KQgqMLdSRamRy4sX
YRnh1UgQd6NHjME8NN9NGQfYcFx+J3YRyPpttO7dizF0gi5xtloyJ1GdZdFJFSxN0/o0hHHyDOD4
1PTFrdEULpahwdZGQE76BGNIwr8Qx7GODbtrZvwEn61Gf1BA8mJw1h84dpSGrOlPgNeQ4pbCZ72n
WRZ+n9OX6saHM2YAEccnqTExnXpsopiaA5IdGcHEAG/glCkZ/j1l3c4oen0xlL6Cg1hZER6QntNl
PUByh7r0Vo4UB48X22XBbE4KLOzY3pqdie+4zbcNSPJkqPy1bKy9MQeHRSckVkqcPxpOAqGwiM0J
tlD6cSgNV26IeNFIgkmxCW6pkw3ERC3YcexhjO4hg55ckPxRYtUgYLv3VeovDA2fHou75Zio1I5V
PAUSNHZ1HN9VtMe7kW0UJESzuDMEcPY6CqmnF7yULhxu1dSsZWmUhzYp163uu3sbE+OYqhvKGuda
gvzCVoSnYc3Asj5UEK1XkbWs2c4vc73PvUj6DztXxFYh1h+URbu0Rfdu5cLxrCz97vANmbDjz8gC
Xi27fK2bASoaPCAMEvh71Wkr09+TKJdKEKpHsP5PWPCLbVW4/RLMx6x3yG00pscObkSTcVo6I2e7
G0oU0nh40rqmQNf55fBswT9Y6l7omC6A/uI1TsMBdVhBBgxZxiS1sxjqd3joWBosP+Z5+IudNXfJ
QVn0UYOalI7fYgQgPQyql6nai0XcyovjqD7QJXHqVPemD6qyJHJebtM4w4IpTn6tPTvwlJZDYfmb
Csd+TPPkKtLtHyytdOXq/cjvZbU2ar8oP8c+1sRv0aiYfCb44Mdy2iNR+GvTp5kxN6d9hXVw3pv2
xzEdrk3yNdj1ORJpdhmTT4XShQ3rOokbTH1XnzvO+60YwHSH+E5z0RhroBGcsdV0PPm9vpR+5S47
p4mIKNlUa8viiNOUwph4+nRx6kCu81daRSbAjgJrj/C5wtKJPSdlC5W0XlpayboPK7kKW+OujWzQ
EjxwY2rM63dgFryl3RBqiZeXteM5eG3PceKeGq18skRfre3KOFtlV+3JkJD75XQ2YAKyNxrx5WpM
GvPxEAStpA21WMxkCd0cKLYk0xlHyYYon9zRhoB/FhtK5Yj60BiM4CsWk5A1ih1TvucoM6+jLCcM
Q4a6zAvxHY9M0UfcYyrc7U3+hPUY0kOrvwcFun5V4Ub2Y26nwcicpcGHPWrunrY5D73fIWcNGl4H
I79ELD+kU/kUJLxbn57W0mjco8hQmSeNqvbeirFa1vss67tNVsbPNNCIh+iJe8dqc1eSgOoVbL4r
SAgDnuhFE7iGZ4eM7dBrF6pIut28J8JaBgJedfjwSR+yOYYgoinrwcVmNE2cwoLbEY5VH5M0D287
8O9Q1aeDXVX+wioxKfXc/8NOpf5SKB/gx1MvdwixgWuh3RefLmwfOlm6/CditkBoyMJ9KRWP+PaR
XouJp4Fx8Km+ueWlfWNRhdkdact0b5IdnF6kr+A5b3FDJtGQFpQ1mifQTFiNuEa+nDDQnpqUQWzW
pBU1KmymJmjzpAUYBkKpCPvqqxADj0Y2VJyT1BpRvO7lfl2CrShiUpdd8h9MnUeXnMqaRX8Ra2EC
N8WkrcwyKqsJSyWD9wEE/Pre3B50D56ertFVKQsiPnPOPjeATIi0xYfV+hI/ztRRLCNTyKT63evC
4UDoz6WbjtHW1SIavTu5z3tmcvNHN+yXdG3xDW6U2I6FWN1rWQcztKtCG3se5XekLBQzPCFjKH0+
1iwxQ6NtH9B+cEQ0ZRF5yJDnfR6ROBmpn2D7ISryX3JcFlhNfzMKjP1bWeImKsV5XfieoTIkJki3
2WvZJrujtLlY0v5iKIBvZfs5wqVA/EDktEy1c2W6ddjb/jklViNcyNuMG3LcO5vUi6Z14m76KB1w
Liz+xoO32c9eQpmcUseFymyQkptEJgEjoVXuDc5Gww7LhfXnmo1rwNCuCkyF4abR+QzqsWbwbeRF
bNZIu1rO0iYTc1i5OYmXyxounjoZc14ds3rfoYomGrx1CCcdofKw5p8Dls957kC1wTyYNPPgkIMV
WlnrHzoqdIW48KxZ49nzl69Zi8rU/rvmYAGQwrWAOqDKnNuBZXni/HC3jBZmKVSIe+MsrHqNOsSL
fbaYyL4/KrPER86WPCy98ViA6DxM2cYGmFgXb/WTg1OIo8lg4cXt1ue0YMvllaRj1A5HgtkUdrQl
nGVLHgOQuqWEzYRZmaCoXxix2z1Xkae3MaqSPcSFnE8cM0XsaCjXRnoWwgu4xwQMLAR88BM6B6nj
4IXOmmQnM7FxkpDg5WRMIFk35F6fXArsWp2dVW+LgQR0BEHhVVZ3BDYDpBhTTLShjNaX7jaMR9Mw
xsOC1TZWtR/RFIxXRkPOjbHwMHOQ5qbZHmxwMJHQu4v0MkJdDLS9+HsuXcNnNw1kpXm0aKRMRWvn
IlTRkU8upvOwiQJzmDXJeDCojMrJXGObshYtR5B6nXcg4xi1gGhRvOXzjMOKp9JpahV7Yv5p1jOc
xOpnk487jUjjK7BxK1W9uGWijeqZnYPn/JCrIQ7Cw7w2EgS/odUzx40I+P1AY2guzDFaLG8OCT8b
w+LDsbNvXWPnn+fytV7dH3Lq37NmSlDkNF1MkxTZK99hVNnGCa2lppkpV0NyE9wPBy9RJ08u7kk0
RJ6srMnjwta/TUZfyFaMFPnGXtbpjLmxof2Qc3KgOCV12fG1WynpHTbqoKCBmxV0XhkPi9xCcq0Q
R+QrFpfdTNKn9FpKMTpFzjGS+BZJtUvaGrBHhfmmZQB48V8h2llQoNe6FbKlNSMD9A0XEMqtOeOM
I2CQd2idrqMCa+iklckf0N2hT9ypdZ7GXjHCzcftfih1fo02v5HCLi9ZyntlbyhTjbGED0uru9M+
UtvBtONqpxFNTl4u6BLMYsZpg/1qo6x+gCR7H3VJCWkje88tfvcNwWsMmSKu9fROpc84UHC0Ly7Y
LNnmYc3Bt2zchNI+dUREHVC4dsx1R34HDMYwsiLRrV+9tzzpHdOVlJkukxj7mdigx8wrL7mNh7ND
yhdTb66JdqzMzA26UtycZLqyJECKYJYjJo1uDGyRq8BhM3UwnE3cGePHtLOvUDw35mncJTxKPfHe
LNPIoCK8KqTfGy8a8T7BNqAuHLzUuRCK1eIYTEUIsbi54mdsrrabKApzDkDIvaeUlIXTMsmBEmZC
H4EFOzMTOMotjutSJ0Me9UygD0V1EbL/6vn+3JQ1nUs7Oyca+dC5lpk3VW7hvNbFBWIpppL+S6ph
vRhSQ0vtoNcxdPR9mnGhjVzfrUHYkdsZO6tHHpOJA5joNe2J9jInl4QAZkEMF/FCsUua2N1synPr
r3MwONsUsEt6Us5TuSHcmUb5L3XQH0onu9sm+Hd7+Yahd6c5QC8eU/befY/LD1f4r1E3pngXzVFo
BGptD768ZZP4HPvuFyHQqNtJT0xsArrjInN/q5W/ZVX1yXPWszct52nlpHZaBFr2b6qxl5Lek4t9
rnaN8CljM/AFtuk2Yknz0vmdRDu8Eqn70Nd4S6b9D4kJ8pUVjxG4I1klIJtChWSCS9n9KsiwCzBw
HaDp/EV6+7L25gNxlQ4RUV1ix/NaMVaGz+oaeCg7ZpPO724R3+NssLbEZIzir2Ve27ysv13F+1RX
6sOoVyekZHiVI22LvZ7NtTJCuvgVu1YdFdRlgUM6C3Y540+GJCLwjVdGYDx3nONz3cfpkjThoqH1
yhy+yGJFBjFyCUlSA9d1MkK07wl+2mNf6m8SjBVCwP3FyB/F09w23SUhLhzPZ4KUs6hepSsftfq5
SDoqWyyDgUQAeCi82T4nvf6jKpv3ytUYJavuTjoW2AMv3yj9aCsAA1qBLkYRpYn8XfbyHQwX4996
3i8/wbky/0iacrjZpnbKjAnVJGxpLpLdDmqQQQ6SzyQHrb0suBZp8Yx/fu4Y+8AFWxpBRct4QJxy
Ggels/4q2Q8Ld2L6nXJ0IMaSvmPj7RXf1DrqgPKQdVJsLZ54dJHx75MWR4pzxlg+WvMyJgsV2+5A
Xaq5+/1a3KEw5ediYQfXcLsQWpRw2leU5mAkkjtIsb8Sh42jSD/DE1ks9rtkfs7X0w2YiBcHhGPi
cVQnkOttjNZ1m8KoNNtY5wB77vrEjrKnVW+nW5VO9rHn18rVPPCnrR+aFvtETqRRohFm7o2P+s5x
VKL6u+iME/TyV0J7SnGuPjv60wCpO1MM9vRxMiI3XpiVRz6a2ULm4LeZhYepQ1OOXZq1vInceky0
D/B8B9caqcESLQflunyIZb767toFWpvlh6xkBNxb8mU18+6gGTIlSX3KA8kK9mHEySbG9DS23mHn
SrjyG5Dlm4PI+kWHhcZAoXzvx2U5buZ74xX6ow65jFp14JIc+UyqDNPpsqocfJTH0MyY3jNwNmEy
r49Ms/Pjhih9YJ6KpKoMkSAHFlsIF5Hz0UyWPGJhzEOG4f0B9jlpbnXskcKay+VbL8zQYgSCnt93
ombIfiQmL87YFXPA5+39cN3qz+ihJeir7RMq1xVAhcfE9uq1F5OxYqBL90FhsVMrYa5y+CErm2Ag
rMFt3mtPYsvbAE7cGAns4aM5zVfYcS+tyQKArMsmLIddY0YG21wD2VPqKAxM28NoMSJo2/qgdVjM
gd/QCZbTBfVIgUWdB8tyRR3y0V98Z0+vMpb77OoXZ3pzgfIcjBL5rnA8Ds/UZ7LgUSzNMpJD6gac
WOQqMVLxJlQXrIyjnuNXJN2vfc+YiE8r7fKTKeyEpFPS/oQGmE0lQWlWe5loRuh2YNb47aletTez
ce9kPqVXlu4LBmpahKayHgftBt4JXaF+SDE99Z3So3EgGzLxDk2NmpidX+CAHYlqFwH1lHyiYN8r
5uRfylhmMbnnZ8wVQHSqVySpN914rmf7s0U6DMNMqHCUQ6QRXk8BUFCpMz5LfPuwYhULvOek9RF2
GRxCfHNf1pbhM3Xsl4P1jiLY9UPcwXwQL21pVQGKnk8xMrd0bkYuZOD0O1TEYoq14VjvuyVa1sVm
JLEcTOl9lLr8XfXDe+l1yAnGEVSQXiA1hIyz5N0TIfaRymUdweaisyDSNgD/fsU48eok4ws1KRS4
PS5Kh2Eo2dcd5i5u9v7JKp3sYJozVZzFpm9ZzLhBZEk54uEqHJA/mJY7R3Be2HmSQRC3foU6Ugqb
7R1iImRty2PaNUzHClzSJvGhm8dMpuHQVVtRPlhjcW8bIqt0eBQ4iTDsKSL5WPYGJaPVgFyuNmwD
sYBtSN25Qn7ZR6v/kWXuM0l1xqllJMFYYiLdY2kpMoFRBj60gsEwfyCASC+1xqZSIOklIY0ACdtB
M7AOsS9Y8hkSm2AO7DavLPScCHF4fzEs6aMb8cesIp1j/mYw2NMyxrjlyKQRR5J66jCupCp52dyO
D4l0r6LDWUnqDTdavn1oh3pEacLMzxgzN6QdeRk196djyn8cDYA3ENKGMyMtGAzGZ8VcObRlA3Gz
uGLyam7KCPDvMErSX1ecTZnGKMBZ4TaQe/pVbfODDVPucVmDulj9BwahDVfVlkQt1xUukTxJtkv+
bXYVrii7/efgt+VC0xHRqvR54kgcK/arvluJQMq9dXH0c+ZRvbIR3UlRHnSvnHOzvhgEyFd2/i+1
uIX1nBEc2ZmgszidcloxlUnnRPimonPl5e9rqAbW1k10HexSkqfFTL7ngX2Z2zJGaxwkAVW6o/zG
5WehN/G0sO3z7F5eqg0SK2zI2OFxuKhJXVoIblCz8gQxMgTG1Tli7qJIAfu7ZeavSZt40fTqPSGB
GeIIq5Y2cubx3JNfGa7yNwq4mbmEbzP2nd4y3gwQWJyT5mreTHLysqgt7Z8Vm+n3rO6felgVAaxJ
cSwYXMZ9ofxosmbUK7pDBHfOihCiq1265j1F+Ult/GVbZD3PTwjHoQMw4wJhMLxS8Qsuagev4OgM
oSPQU3XCBac/KP5jjXZPdUxQthqPgBldekkQSztFI/uHXj4eTXhsqYUgeJDiRyP6q4sZ87//h7VG
FTNm0TAMH1pf0YkJqCCS9ZE21/Ji40U9Aon8gavwuSxrl5KJ7ShbFmx0nREbhAgctuvGSN6rPZZi
bYHWomCVPiHLGfwSfy8g1VAmeXkZ6w8qqOY6LTNOYgxhQFVpWbzisC0aBuDtl90SPp7qFO1bwBIn
AKdZf5Yje+DSvNPR97N/q2ge4WD9zrqRO1BTMe51IJzce9E0GPmBLTYcksxDCdUJnsiaQkX8peWO
RoMJPqOQVnvunc8iNRx0g6g85IT7Epvh0RF86ITfHfzBZmjm/MhqBkKO28E8Rcfny2Y86RM3+Yoc
ZPS0V5kkFTyDdgZyt2QhHWoTddXwt8MsLxVsuzxlqwgzd+Rf/zSk18YGfMrj5M1kc7WIIIp8iTz2
vefhtSuz7mZ2/hlI4hBVEypvniYOk19z1Tx5QF/DZl5otgZ6+dLhbWOECXuKNwWqH2qNRhHYnPU3
dGF4s73PfuzTB7PEvZYlMEzKfnqsFnQcvvOnJs7z4g7jr9T/kWEuDJCVepcK5srN1uv3beC5BMm7
oM/I5jux7M/ZsANp9En/LEwwYzZhoLgFjr5k49s9CequcGmXjXzV9k/ZRISCfowakhTsL5bw7IvZ
bVeddAlgwhibp+/UTinksFoi4OFnY5L/qSEl+CjyU8fBGtnMV+6fh6ohAVgvOavzcQjtVfwj3BXA
dLWBzih07G1kZtr5fG+we6geZXg6LU8DToIAyMuGU08zTsAWrt20DGcBV8ivUABYwMflqv1aS0Zk
Xko9VdY2HAH/mHsc9yyI9Us55MAihjSJLaXiSbpXot4u9YTofDYRRojxw2mYHW8tzoBN3hHBHbq6
tQ4N0K/IS3udmXTjhHPDRJjkiu2gizljoqU3zwYSncBwGmwHziKZOGmHQaPtKCsLhkXm3ySRMAEQ
wi3Ka3xro0uMSqPl58b76lkx4pN3z5ZNe9WZGUgFYMzOpv2ripyQuey48GAf9H48YeXug3bpeTeg
IjM+swIJoBtvrt2f2deH24KTpvc9FHEtDJPh2pXqJ8fVjiI2ISEQ8aeXZYkJwLaisvfM2ziW9xKO
zv6/yS5Oi53jIIBOFlo6414n4WovqGlHWcFfUOVDUZvqwCQhica3FUH76lffq5HiSpzsm8UkL0Lm
hFqKGXE471NZrRw3hvsBQaDynNnrm94eVsDpWLFz5uKeHyTYnxokh1WhfTcGtlUoh2xiaemy3qcq
WL2RedRFwQ2OjMrFq5ao50yTT+yNsab1xa988x59xk6MaFKmtSa756l9aQWOlKnMI0vvEZ/grWLd
+a1U8QTpDzQVHR/CYtpB3eqCrFjzCGfHbRPUoaQ/3HVNv+rE2bqZYH21245BON9RSr1YWXps8dzg
xNw+J77Rbabrgf/p7r3sEE+9BghTs9xb48w5lj9ziIy9VZVj+Q6u894TUtnuNksgom/adhmn7J1j
Ygy8wYwlK8RLM0JJsUHUxkrnsMonD6LNTQj/UinWtmMxcI2tN2l0X7lmPeQVtm8Wfq8bMC9IC6BV
1gKHSOn+6QWYKMOg0K2ZleNkcPUQgQjus3T6cMyVTpUg+aDIsZy3g0KSl6CvSa353OiMxfNSI38Y
+A3SSuTFmnixYba4WP/XLWH4202nFueCXoI0LpFtneh/gb+AgQDtO8YLvGV2lZCX2JJgosvbp93x
7g3+L4ozaGBOR/6xXyM2ougK0p57wNj07lALl7Wehk9Jd6KhWXdjlvm3cnLtlA/oCwf/a+l37dk+
OUX53cSC7mlClNegg+EywrLn1hP3lKs9DQ7JrwoZZLb5e/QAkGPPv5CREjBu1K6jGD7SFFC37qeU
qa6H+dRhfIIOJrfXCilQQqYJfFjip+kvqM9qX2ZoLe2TlZ08WNBR3Wu/gZ8pHCzdURX2leFOQifA
jdajqg+WpcU2BRkmb3ywXnZ3KBgOXHMvf+eb3zD90oH5zOJlIePBaJQeMiUXoY30gfYjShJOXnjl
ODlVlR1ZjiYEqSdhoXqf9XnOSyrqa73c7Ak5gLP9rXPjthOKox5xJu/Az3J0P6S9gxhT65xN9JbS
KOJ0xLCTLTUVYPbDE2kXeV3z26vtJ0DaAt8hSyfcYjIqrXsPd2OWW3fwl5y1o2AKSQZ8eWTEU+va
v2RsnCcmskbvHmvWpbC7GacwETZmMAJ1uI2JfYelBeGKvL2h5uaQmcTAXiTDcSWJ2lToocxk5oV3
zQeIP0UkSdqlg3s1au/XNlV/WcHs1rZmQkFSRai4L/RRImwXywUP0vzpB+fVVR07ZIsHkKXnMct+
+QIpQj7pbPIrT3IMpdOpcKwYO+jdAqBAiAOTQhtPZVWj7dmdp1apZPx3ssyDS3TZUToG2wpvEuHk
wWIwmSKy+2EY4esDV42PK3F/XUVPSobOSM1Juhj5OXfonITS5WuGWvrmpMsQuxmnd892XVuS58I0
UFvtxanwvgdLPWR7u+qjoI7daTu1+nAtt+pf3lvuYVzkYZPXMUvuWYdkGonLn2Zqj+wzvyjMkCgt
SwSKFztRMzJN659VUXyn+6yA66gCKKCTXQxwdcr8u5nTtyL7Ye9TbnXsK/Iuhq37ID3+t56I5mAP
jMexNMeT5a9hI8kOMcy2Pon5IxlyzKSl04JmBfKSgwwCKXdVOWVpzQJJuvocJWlPBOZkPpTO8gKo
CdaZHEA2Tf3X6rOO6lb8ZZYvH4ALx6PG3FOzKHxm571nSc6K7LPM/plSpadl4Uqfs+913LBDuZgr
LDf5vefAH5McH5pfgeroULpgbS7/9Z2rRVnrHGsxP+Kxi5DdXrVKrw/Knl64Mjjoyv3bJQi17Kzf
qwsWgcaGnhcFuhIKtcdZm/fd87S91TKbgqwnjd7Oss9ViC7sBklVZsRs6Z+lmf2d8MJueFhQorj/
GjewBx6ESWJArkSLVsGknVdcDhFrX0xe+xBZb36L5nl4r8HhbfJtWPQHZ2HGgb0MobGX/mKlt/gZ
Otpi+gn4j1JVVUjtgdAifvfHaCYvQKLUCzLfKqMCJIRgZckIKk4Tj5dmsH/5GaUmdqQTHOcs9LQc
IzcDcdkUxmGRIF2lq/6RXo0qDpKNV6XO6eBufME2mHQaJS9o/f4bJNzXOKRwwixFedHtdAska63j
fINbBN/hbB9bj05AMeUiNH1FAgIPZm6MX5OSjwlSRGNwh7PdobpiDNQxBcvek2k4GCifIo33c0xY
v0yrep9m1mhYS8b4BYnzZ2MkPtE2bnnoFdo9VzF2XXVxYRaf3/NCezFVHtm80MHmT8nHf/twnPo/
DKl+VlPtBkbhVrE+DX/Z/r/zqVWRRH8TQuHFjlkUOBT1NsHWAFIuVO+d5T/C87vDhHEJqWd813T2
uSVvkaUgD6BFuPBxc2hoWfF2EcfuRUtZclG3mhQzUAoxeQX1Nmdnsyzem5InghgxQjc9AYyAyuQ4
8vVQHAI4Wp1Pv4IUCM+O2lN/bYb2z8wFTrANAB2TNn3ycVty1AbrzbMAXYyk9Bgbux3LlUCjuiw2
PPlEOvnotS+mZL421YAFW/DqyTz92Qaars2EXNxz1Nzavr1uG07PRRMq6qyJi3Uzg6SdVDBP98JL
/znp8M208GWZ9I33Hm3xYAHiBy6infqbbhX7aDgpo9V2FAtfwgoUsqSS1I5AtuLbNl5BGHFzu+Mz
Gy2gKdPykgONFk764HnOIaEnR4pNe1diwE2W5o3c8ydztLMjdJBwGPLrMqG4bkoSWxyAb5W7AeX+
qJvmh9caLlPnbffO8/Yn/bXYVjQyVixc/gQ9vv247x+aFDun0cKKKEd5GtLy6g8UxZ1lnsyux4ff
01OOfu8HvgnArbWfIGqDMPdhGPDZg8C46CD8sWXmTNkNZr5W37+NwKRQgXG0ZhCq16Fh/wpDsHDY
RSQ+51pe1MSqzYxONVMFasQRXOf9w4xaTs75dNb8ZV8RsYIZjGe1A6582BpHnT7EKPLpmFL+h1Pq
vGSNYm6R0EO0jvvUoL0XwiwiQQwVJ2X/xgCemenGaz07373s6SfUgCyvN15xClBlFAWhQcULlqyX
nKeI+n1giri9JqYVzx0cIFMxPcGldFvYIQOeoL7YWkYNfZl+9hsW3UVtWFeL97aM2Y9WZ/w8x42t
23XA6q0bjNwcfArUKlyujtdfawk/RNvqoFBGsRuo8nCcti4y3Wq4tg3y2EmbHztk/QdE4xx/2mXs
qZ5sfX01+b7orkLMq4BNtmmDKZ/7v3VRvg69/7h5GkUM9+BMB7VmCPq5tolzgTlbsg4yaSj9Zvo2
rM05Ll7ZhGpFFj9ThXK1Vzq6a/jdIb7In306Ae/TGsbeZQsv10UOUBjT2WPOdHFs/SbSiIE1u3vg
KtFSZNAmkLd0e2M1mPJJGjRdHuvJINnMJqpHtlaye3At9QW+Hi4hPrc5leu5sfvPPqnvTuXvQLqG
uvlAseeuxq0T83TwtAIjYWHExQrmF6kI1Cpt+Nnton40vsA+wBQ49tgd2mIKQTNFlb/G5raHQzXv
gkCqw1zwQWM1eHIGZz6WLqRJq/kz4u7BvkSsgLcREUBsGACBcNp0TO80cQga3TM89BMd9KsU5o9t
G1LY3BQ6wPs+5OofVT485j1+Dq6EOFmM98yeP+a+Z20HXxtEWnfu9xCfeU4jwFnvrln/y8T2xYwc
HkUp71W7PHoJqVnoiA9YiJLQ44EMNMU3oUf5bhtGmFC0hTpsnKIfLskwfdiuPd9QRfjhJpl7eO4c
GqI9tfVmxaYvFpRRYx5CzH6Z0Q7zz9fYq0ghEnhEPUqIHQcXkYbNFIXqgJJMfVBJYRjjIutSbtNZ
R7xdYJw7NmpFJmn8Y/HGMZXDiRzFh9oh+bBmEEktL0bOsJNxUfNQW/5p8e/awI7LmXDf6d9Z1Tw7
pSAOYmHKOPdlMKzDDoIZhjjBSQ9QV/twcDcdhNt++xnlteUV4HT7c99aApTesp1sxep/E2TccBkz
QiIsw+3hNNvitoB7CuQwIRKsndDxHSoNhweIMHHDLQw4urSqk80LNrciZ04Kqd1xsQZKpESUq1t3
ahASpJBp2IntnZxl/bakdy8mHmlH7FPGK6PFHc7BL1iQnsKZolBuYSUcq/3WxlVIcNfkMoPwFqr3
BQmEVTJzJ25oFx8/sb3Jg4TZXegBVPM104QQUzN7nX4rPKyHRuu+rXrmkv/nuHCI9dHIwiHJBObZ
HPSCm03M9Smd9vK51uiVNMUmYyryiweZNpwIPzqm4jc2Fu1Wj+q20r+f0Ou/sbhhseTGUpaIE6un
bBnvmbSpAvWwq9Udc0r1XG7589oU4mJ1xY9ZuytfvbjT2tIB5desXOtobZIjPYN77tr8c0Hcclbl
ENdDeVvLjcd0yPQDegv3qrdFcoTktJM9OBY066M0s+ZIuXmEQRNjMHxY2SlXIy1vZ98rhI2xXWZv
EL98zlVmMva7jSvsWFWc136ehl66pDjn1CMwZnTTfFJgtIVMeR2dLRoShJW2U+D5N+ZIYFMMRA21
x8vrlzqz2QUXWNky92dRWSdR1iuDIOReq7fd1GLN4aSgfnTHxPHma1qll4Vh+v7sv4g8zZ+ZBPH+
eedGPeTOBHWpGA6Jz8BmKt7Vlo8xyILCFF6YTt6DpRBXVV57hlfw39IyzrJ5evDq8agVdXF0cbIh
NHVJlsn5iVGlP1L05CtoWn1PwmHUz/A9qy9r+5Zvk8aqz4m8JusfVkSAxgQBSxv+M2w/dsRRHAVJ
H0LqV/Q9IDWdQjLnK+OcFAIE4YxjFbkzmQA5u5caALwHwpBAqiW7urhXvThUBpd94XnkYqGdQRZD
Tsm+Fujm6bnMUMyyTN23pQSacQYQHodRgviCfMWLg7jCpHY1rGCakp8N+p9QaM4Xphcf0bjy/7l2
bb1L1mtW4Ub9QsZtNSEfyLf1tsdU1LpgujPkQMDr5VFNdqCsmpAxT+oH301/1FXpnK2O+qa1fpU5
vKPR0LWDIQQgrCk/13hFY+CvppJtdBywGcQLcVm8dxOkJnqMUj/UaXHRZP5UbX7O7Vjs+0q+YZ7D
B40dzLi33S99sf9UFqblghGpBl/myteEttI2mxPExJUmH0OKxyBA6SeyEeYrypMjcVG/e9zqZwXt
NBWkZzDB/I1z4kVS4R1GrtZQp8C2telX50bbvO/WBxc4VqsIu/A1tMOKAtlgRhKs9St7NHz6+y6z
X4fvAYxYBICaRVVPdWLVVSyh1IXG+k20BQE+eKOCHlUC24T1y+6GBlHX0DPAKy/J1CE0sfWTzaXd
SpwdLUPweLT9ASoie8aipTyzqzwhrmMijG9DApxpUWtIOjCfCSxiQuvYLMYB4MCO8eqQDhpCP2gt
8EiA7wRN9diVxmpmbQanr3X5zSxKKhO9qQnzhd+NABbqEuIcklSddH/EobMudIv8boFh5Te8LVWH
ptEszT9a2rdEZ1waDh2ete2oW08t0z7mSwAm0VAsh27K3qbB+ZeV/RMCDF0ViOS1ebhvGfQATgVt
QWDqq2u/0EPkA0YkEWcjaw0nK0FzL/Kmj+ZXN/Pw6PxrWzE9GMn0sGoA4CpNJ2HdoRQr5fBptCBJ
Bz+/MVJ20U1NK3c6ykb1alDrhcj5M+DU/YvJuuGYCBflRSmAf/V/C0tkZ4Fvil7YPK4mw3WGqbgP
F5JOCqilPuN/MInJl4Z0DDmRZxb3kjEIoBajj/UyK++pwcpWldmToaW2IDQMa8uwu0Y34YHCd5iq
lOOQPTYOV01JAos9t3xf/bJ5Xma8InLWv2caTYZH2QW1CTlw5MrBoeufl8TzqJ7K51bIW6LW/tol
cuy4YNbXCTQt233mI6xqL1yx/UlLNDwl6IRWQ16rKmsvPqwlHWQeRBVEEH5Kw1oT1yiLv3Xp5mfb
39TeUZYny0Ze0Mj5ha5nQBawNCGu+fxnXy4y2BahHh3M6fdSWj+BCOoEr/EsV2evHH6jC0zPq60e
7MTXnthhfHeOwlKz/9UM0ma1Tf/alp1+G3M/PcxMthMWKyeJob1XC6JJu0OaNTDGyRDcxkxAUCgC
GIvnTWsusm1HIjftFEqTIi+RLQbY47Jv79b+w38/mw09vQxzcvu/v0+0ZH3EiE88wo0ua/zRO1h8
NhT8IZy10ECE8wIhWiFmVMeRuE10MGZ6ZJ5MOl7mJ+dKDtmx96keUKFjUQUJEdWGOT0hKPSwvvLv
4Txi41IWv0bfNmNKfjBVDElha2oeLsU8ORHZttOMCatTdsT7XH+j+uesQwBXao3zutYbenlr779H
1341G//nkOd7/WNu7xbAHuZcZX4XDeyghtNtyWv5ki+u82Z6x/+kfKw382cLLMd/v6T1DO9hIX6T
ueywQh4cjmZn72R3VIjG0Fhv/+8vufbuWu++D5M5P9fD2UqN5sXef0DQ0Z4R+3zrCCWsdRL3RPfa
q7UuxzlVyNQMH5a5Awm9lu59tiygGCo5NKgwr0njC/CW+mtdbpYTZLV3WbIGLf7mVjdfCnBuhn01
tsS+8sbzwSrOXVKh3Ov//aDm0rvOhYeoy823Pf6IGaUn5BlTnnhpysm5G65z8vsaPF09LKfcaaq3
Dnd7mSjrRS169QZQBXj9QigC+cB3x5zf+5VvvKNPxmmQmnqxIbE8N8lHuW7qZVztKhS1Gg+rWbg3
zWyx9GLmGGfvpSMJsaPST/4YvL07fvYiwMucy620A7f3SGVyXBk7tpec7F3K5KIbiSXVyamoyv6r
K7gIvaH+wGB2gZlqH0uMHlGd5cZXjlk8aIkTw1XrIhD2DcD5CRwtRMzPlUVW+s7QQKC323zf8rLF
qAqkwMVIzOh/9ZFclqbdnPrMKE6TFPrDfz9IHqL//dl/f2mwAgjyvDsZDMNO2uL7SKFQIvv1/Oav
WXrzYE6iuJB2NInRRr6nlwesETpiGmd5N/shRxM99WdHyDibuulaW/b/EHYmy3Er0Xb9F4+NCCQS
SAADT1h9XyRFUtQEoYZC3yb6r/dC3Xi+fs8RzxMEi6KkYlUh8+Q5e69dX/69uAEf6qJeft/iIEi5
RyPyH5dwkaeCpr006IYPxcMijzJWczSCZqBIK1xhpJo4CmCxzIa2PaNZ2pAfGF3TuFt+3eqkQkaO
T2aJkcjxUYwjjcqis8r1Hkt6uLdl7RwNHQlv8/iS0PRVjp92pX2AEcQZpBOLIBuEA44FdvXzlCG/
KypQ6MPCaTFU8AuKULUTNvBtb5jFKTG+w+z03Y3fD8EbG7vxxL3cPnNgQ8eSLLAgJFXV2ZlOU1AU
cIppzpqjRViDU6Q3V9I7m5k5CHabxyShjttjjluZRIHqjLC++7Kkc3FzWz2X0L1La6pWtHTMF4/1
DXm6t8nH2dhZzhXmWfbOL0dIijMOZ4debp7YHyLtTDyrGXYJo0N3TO7oyiv8n+MQxScH2zjDhYlR
YWBt+yKeDj0WAsqGiGNMvsTGtuIA6ge53Uj8WQVAHrojlTg5eREEyRz93fI6PC6hiQSnI75T2ybl
x2IW7i11QVFvHezFAx4G9GjjGHueEERqZvhVtimJZ4/FIsM9MI8pG3ySgXCt6RMsFJgaRcHanIEY
P955cyZvqk9ixVsoEfhjJapPzK4avbca8Z7iTGL4JeH6Gwh8C25JKiIYfuko8YinxSUxkmjjjdF4
MvHdrIal46oZzyI18U9ofYOTsHC9zvCR14llYhFOuxcE5ADca8DVKOYO4xiygftzfikjg9AMw41P
BqqKoXPjp7DZVeqqGtE8/3MZwN7Hbol8uBiQANT3gR7IPWlmEvr82N/pef5UlSKcxAmKnUXpR6fM
vecabPVgdgOK4bk6zwMBRX49HpJKZu+8UdExtIxoiycg32e1OA5Smu9rO2+dUxjXM2jKICEno6mR
K9qfaTXQIFRyYO6kvjUq7N8qt0nWaqaubG35QTw0XsGF9144BNEx/HwVDmMjJgtxaywQetq9Q5+j
ecny75Jg2LXWVXZw2uQ9lsTa1ZP12ggSMzI+RCG8l19zZt8T2rWHUDDd8dIh/bCpsTbGpIstMjkI
b3N2krOXcRD1sPVC2EFpzkOvBq08D+3eHuWqBLZyGGbOQMjdWbVLPDJd0WOimqx16rrOvaxtesKD
bmje1s2uQwl+zRB5XjGR8Fw68w8Iq3mDDQGhC0eENSPz/NwsfGHHhSH6wDGlmRfeaevhKKXRBTN1
cr418UhgmYdtK5/y9FwbObEUsUuplI8nQos4o0wVQ62kna6p9455cbgUJrRCQin1Ok8NceYu1H70
3pqlcaEQ7b8t4cSrunruJ8/a0DCiNlGRg6lnGtL92GmxenzsRTZ3DNfan47RwrpP/gwdxa9DY7pC
dAHdB6+chRCSdSLCJpcnHHTLhKgrAA/4UK3TP4tPCn6hW3BFNA6/0XSllRgMGjVOVN5sgeq8lOYT
CrDph0LyYUk/2zTLUWLs4ETNlHZHPppZwI90gnnMcIjy1LwXRvtHZMiyqlCKcxOXJhVj47xadXqJ
cF4jzALbYGNddWsHtwcBfEewAcV9TiJiq1HYoPTHaOCI9q9bSbRY/JaXySzySwcxYt/k8qW3sB1p
iPW7puyDUzTIQ6yyhw2ZRl4PzER5JnSY0qGML3xMtCreDDHW/xKNyRMWMmv9eGMDr3+R5oAPnozo
U6AmucM8mVOluXLDgh1gIPI5AkedcY5I9VoWB9qgpp7Oo00FRv4lkgld/dYWm3zIIeCxQnWshVsq
4L+WiP11lHjgSmYXr0HrweuPCmOF4wiI7TBggJg0Ruwo/gwhXLyWIQ1sij8XBLBpr8xeitPjYuQk
GqIGXJjUPaKkm0ektbZZ+gxfZjjFBdEqWUbsTUaHvIKqNkaAKwQtwcfiP0VzunI094GXIbUI/U6c
HpeRPBwswWQBouSnTE5FzJy+MZxdZA/f0XBgDmsi1hAfnnECWBb9jiWOEaPEzaTG+Twsl7H19LGl
1ekE0Bk4R7vTMVlaeqlMrorenTKoiUImQzc2eqKPTNUcqyT/nsEou+AuKY4FWp8nLZXJTRrl9Orq
nk0WBYWD22+XaT1fp3Ipo4fwDuzH34H/tv85+2gIcG8F8IvF1PgO3MC59ELp54I4A0X191hyxkgf
na6tN4XIbsEUtAdHDjQGo2a8EiaNnpilaNe2nrcz0L2aZFAOW9phjGKCPIUmKSbyratzjR7gBQm4
sar4qR2YeLTdRaGAW6qnLKL40H3Snv1RDZzFstechWeNoWl4p6Cpt1kzR3SnoHvG/XTG7GLsqkA7
Wwwg7kvvsUDM6XKmd2IOmypaK2XFO4vEgDbo93bTRy9FQP2gcReXiUvERNycdUPmqFzoF/888zEe
fozLCoh89z47FjXmxAEHdEQEaGcp8QzkwXWCya1oKgD3yy0jMHLss+WhzPpoNxkEuyA1CU58UaNZ
T9dNXSRgL1A1C0d3VHwl7DIdoN1saQrGpoVMI5x3qkL0jfM5PTP2TA5hXXyUNo3KMfLkMclVcuZf
5PhbEzxO7miwdrN2xAyUv3s45fa4BTOO/mBwPOInV1VAAHUCwctXsGeHz2Hu3JtT0r8gfHQdYtS7
Pe4516rEOnFb9xIMdnGMTOutSazjYIzmx4Cgatt29ism2uZm06m2lALzRVX6xFMb7yrLs3Vdl4uK
F69IjgJZ5OGPfJ5gOPlECnlmzZ3KDUtDMBnPj690dB7Vr8ULNKswvuH6UndBWXoHyg8xuDiNWSCQ
+fzHt5HHAWYCu5bBs0dl5myStMmPBLemT4N0yvVkGjszVvKqWgZjnBTkPulB/wtdbycOZ+DLp52u
k+qcLNwSLAjByW26PQRxSh7YFuuib1LwemF6WYKRWc7Ws5zUN7PsvROmH0XSesbZvnfX7HWb3C/U
s0dXete1mAUaVVXMK+PgPDldfbLmpr97SZkfPGp5eOhhf39caiEvoZl/EbX0bOcuM2+KS1+M9yyY
g1M/aThUDkobf6pOsWpPZeIUpybp/GdHDdvHZjDMNejkx13WlfZ32GY3y+DjINo0/VY7Lm9GaHlr
tMD2jnRJohd8x1mPAKDQNU/QiZpu5REgfLK6DLLOyF094306lZVgZO5rij/oecglreIlKWfjk+4n
MwtHhTsFo3gV5JipgHQvTqomvD4uSorw2ob2dGzS5sDQ1VyXVQPdJRngfsYSlnBuJcYzdx61RBq8
+AKJnujQ+pbuXDMwxDOd1GJewwg3NkYfpy/S/pYBjEPhrdgPoQW1TEl3VunRTCHWghI6tcWpE4x8
EsFe3dB0mpKoDLbRZIAPZ9F+ipbPNB5YwA0gMDaKsqMJG32cYyjE43JRXfbJojCy5cTpqXLLeutX
M+ZudBjfJqqGzukYkY6e3lZD5++x3TwrLYJTZ3ECtJFeHzXe06d4+Z/kIsKr3fpHAWju5Mgueo1x
m69qK4/2fd8DskE8tUMyhDLXdPGx02rauiCAkL7K7D4o+9qHmUPmLTnDDaz+uw8r+wGCSvux28a9
OZ3iDtFWGdvurk2ZCahMw1hrive6q4fw4DhEYTpjX67yNiOryR3Dde/PcH05Oz1VXdtvKzqnBdkL
1zx3+mdsT9VuQcMgHbIuQew80+LRr3KmlxEn2Rel7/CZ4k0aDPD4le+zs0JTMsTE2cvK6qMY/L/J
kvDQRrWL44K5FfPd+VAEKM3yRkRrQaTH3damuzPxZx4bFQG7mEJJ591YEVqR34rA8dZGYgHsajzv
6fHUOxratCmzaP14iMGGFa2I6PO2SCsQIBEaUnAw7BS2Jp7TBc8x7XbLX5eDY59S4Zb4pyVSWGWg
nQ4k3FQ3kFeWXdAPNbDFPsdmm4yGvvctRDEZ4vSoWv9d2pQVLae9NSh91AmLon4lrUadKdcId5dB
fBij/FXV5T4N/PhONHL4TQ4RG5BOjJ3IkAyWYm5OZtTW2yhymMd7at2ZVvwdFSlgCgSa12k0fiYK
UHXuOMV9cKPdY0E1wE6mQg00IJ6rMDRPiviRsxGpC1L3pZ+6/JYxphOHPWVNxKXYzp3U3x50pTo7
DP5oXyEl2We0YHAmXDu82FbMbN9nWowqta2nu61SeVsCTR2D6qUZVq5lqH0Wd1chcjpWLf8HBkKG
LpxeaKlIeZz0qcoTBTrS7DBZPJtdzxR06WpxaiEmVRtX0bWvfhWkLJjOd60mWPkRrmP+xZ5B+YFz
bUAo4HLQsoqGaOUYUersh7vGyxbNpp8Pe8Hc8jRaHpsa6zTNZHCNcv4xzWA1HhiozvLvlTTDUx44
0VFllOqhVgcrzL7qrl+HToJOGoSsJhI77RnYlv7NCuLk4scmAA6Ovo3VA2aw5732UeUgjC/XA0eX
44PbpqT7Wc8Nk0Lc2Btde+0Z4uh7hAHySsI5R1CtiA9rimMNT0SGw066mXPjBhhADC2NTHx8+bHW
ipZjrf5oqwS3kA7R6/Srw86xzQp+kvDW+SRUt3F79pgKDufUCuO9lvTIYD6FzEHFe9Dm4R1IUvyx
kvSbTzWpfFsL0cGWbBr8zosVuZiK6NKxrmXFTxe6B2x9fn0tYu/270NChfqjDZrpH/JZavb+rmKM
i5MnC3aRWhVdW70JC+2tYxjTpgPSwhtKGJtttt7O8tl8dYosuVwKij6tQ1AECa7XuHozw/loRAmq
sOx1UaxeMfjH98clnSgIVFrJE55kg9Re+yk370brRr8AtjKCDfWXleJN7I3U2YtypM1m76IhpH8E
4wqKALa/dUC+F3ewX29Kgvh4Xyoa7vPU9cfgqx7K/tjUbfudCTX3qvfd1RhPqyzIX32vOisz4hze
FPM2SH0b5Xfd7B2zb56zYj26YjmnTOZnaUreLz9+8XKG/K7uSRvs98VsALOrkQR4kaOPnUeKVVU7
04VjV7gNbfBwgeqCI6JwzDguVENpNN+bsOsPAfqqW8zheJVlPvS00SYoLw7+0qlCM05S0T1i0WQx
Rn9GCpWHdqgrrsZ4dAazBssCaNkwMmZDVMPGk2FbZyI705dcqJ+FW88vTiyvYFbtm0DZL6Di/vMo
wyArRVZuTegE3+fihRaq+1k4Js3UMSOCcNTuJ8GbW9iTzhv9NGyq9gcYvH4JS5OveQLV0GB8foJi
AAaWmSfRCZ/SmOpDg4lnXbC+F1B+Xg18UOvHV3HCoPDx1UDLD3/usLFbZMqJE1vPj4sdNygGXVRM
y7e60cuuy1y2UR5Dyro9USzmL20+m/eYHbtLNEBTdnCq5WYCONCb6MSWy+wDGKAX3a6oKZ4HlZtb
O2X+D8euRKKDJd9DM3BGYuQS+AmiQQ2kFuTRvED5ORG0g2T+awyX0hvPYkbQaVuUQ2N34HCanOyl
mqgHjj1+k35TEI8+YZB84DM2KAZAVJCW3V7Siep7YD6/z8BOb50aBbuEkoIVwv2qsdjce0rpKvxD
6zF+flwY29r7aHlCbiH9u/l3dLF8xkbYPzsST2JEx/4Z1TKny6UqS0f4KqUgdyFM8t8pWlh67Dq9
1ZgJ1pxrfw+lqr71RrdBLQd8OgvIlWyUInNZ3h2UZ27Wd4iay/Vs+l9g/gnecMPqY213FFMIVr0X
1fIiViNIh3K5Scq0fuZ4Ff7qe+qxBg4U+gS9c50qf6sTJvcoDgQy6hhRIbgKc24342hgWtCuJ+gz
2hBgZkJpQG6RsDUh/8h6cIM9ysEN5FXnPFboz1O3/p7iblvJ6KtBzXxqqBAc3TwXJv7fRx3cl/oK
DZkDgNH5NuKtSrFRcuAyvZ/YlpHtuqhO6b0Fm340SW4d/QQ1vYvQeGCV7qv8RM1xYiS0hRFL+NbS
LSMctNw/Ng4dI3EJqLw3mVEe+2yYvttmQURY7jPuoLhIDUjNejYn9n50erPtIzzHWH7EgmXx/3+Z
NaCQYfSbbw5qScgm+ckSuQGLe6PqcHjKTPQA01SKby7mpE3SarF9POytAoZaI17BcMFD9JimO9Ho
/aqr/hbLvnwfdNXstOEhwyan6VvkTT+lFs5Vpw5paULb13zC3URIabQvZyR7664cs006mRdmwThD
lr5oXWr9vIBkODfyPcMJ9fNoqewImwgwWezyI2Fr7PuctzM3urPljxNgQXqhedY6P81k+kV9Wr+0
qJr9Wd9Y7qo9AE8ig7NK37TLAmPMcbXLLXrjNKJwLC8DEltzIAOGjAtxovM8zN57YshLN6v8t4aa
FdrWFiSQ+ULdLl4QUyDzN1Fe2z4TBRfGwHNTLjLI2k9/irLb9STbrE3J9MFr0vnc2y6mo+VlJZX0
RBBTtpNI6JDDdta2kvUvbCE4A8vwwNLjHSPGvOtwdvtXk75Ng4n3gyEuAhaxpI3rxDrRYiEXHDfu
fay+PEZgKzghwwdFAGxq163tnTfyBsdl2W07q4wvAI7iixeUTEr/fSy75LWhabF/fOvf7z++KqOW
mYoBVsnPg2ELzMbB3WTO138vrga07argT2KE7f7x/Uj1I0MC8WVabWrsJ5rQpxH18mlS2iKz3RYv
MEj7t+5nY6EQxEGAU7NppzuvNNM6jygtVrXmFhQgk/zWj7/34JHWYWSnB7Hw8ptW7zF97c2R0gIi
ivMSBMGFzWH63jMIpc4QwMdK/7VMkPJY8k8p8VWEZme/WQkbfDzovRKgvx7nVST59qEbl6CcRHO7
oZrTPi3DR1OiNuF+THhiXmpptM9psBPv8Km739Uk+pWV0E0QqsxOSCn4OCi4kD0Nu8dlMEc4Gwhs
ecHfaAsc/LLzL+5yMXqzMtejtv7yubTB7luluf7nT3BI7/RgYgT/Pz8N7msGFzBThvS6uo/u/IeG
h3V4PHpcapDRe7ZDQnH7UlTYodByNWok4rop17bEddnj/EU+0MgjbfNnnQb27fGtxyUrI8HND27n
v/yBG7RvQtW3pgK97bVRdDFmGUJcyT68ue6OvdmTxShJuCxi6++QTPUn7iW6/3OoDrWT55/TOlvm
l6WtxMFtqjvFKp1h17JftOw5fc/CfkcxwyfMMKu32C1e5sbbll01/RiUrzdYtRlsw+s7wKbbTjh6
X+ehZI8OJrl9VNdJcUIlvSrjUB7brEbv2BL9k01NQJxTw5JOr+qP7REJllukwIYTMgk4cn/hWC3G
u4bIz0o2H6ZpHowQeJYW5StEFr2SFY9AjjL0BtTECH3GMvaUNPY9TcJVbcq/o/qg9c/R1CLiLWtx
AVJfIk22E4lgvk+O0kI6bZjN0V3cx4y0fHSE2bKmolElSzVook+OFSS7jQ7tYLsjaJWyaEyDdQ4P
DSPo3GyN5JdkEryXsQfojsk4opV15EJSVQnuc59y00Mzx3AbQ0cFTBE0CxntUt+DoUXSpIk2Kie0
1S03SDkECzEQSbBjyKep9scnhshyhVoyhbOw2NPo0iF7b59VUDMMX/5iAfKTFkW68Q3vd7F0P+0O
UT4j/lUnGrgdHAw3taZmiyLOyEP4Z6T/7VBnrvAHM6UBUtz0RX3FcQXTmPZe4N8maSQAMT3vYKr0
ENsgSxiAVsfMkTsPpsrKI2UrVOOZHmZ/yzGvlQlhX3U1txhTXQsdYR5tZoejdYcczRcaICaGF5VQ
QLGT/QwD2jYh/VikEIv1054+A+RvT4UpqstUIVUO7bbft9iRswFbKA3I46jt/HluWS5i5rmVTSts
scD7dkLQfH7WpHLVoR5WLXX60ywlFIyYPZL+G6mQX01A4gg1NYDdMrx3hvTPJgEjldcBVOk55ccV
Tm2qGTqW5O/GHTbeyEV23pWHRJi7ciT4xPa0sS0dE6xPPNYs+Ji6HGj0qzavf5gmAImsrwG9WBVp
gnbFT9DaNMQ1dtNqFYVoWBUq6VFJ+4dh9qvA18lKzwnwYKEPOUqOfRnj0OzlPWJ2++ZFCt/F1NFr
Q7ouXUSLThvc0QrT/F6IonNgLNIrdjQOQVszHfxD3Vs3ejDZjmHkkwGS/xCUcXzol6BrzjRrj5wB
jF7g1+YMCMgUeJ9Rk69aW7abYbbdfVyto+grwDf+EkC4HLoqPswdrADb41dusQceixaPQpiIp2yR
feOVcVrsU0Bol5Sp9DxAZGxC8lFjTEf11IF7Cd0RcCvj5+mpKccG9UT6At2AyVXe/wFj9wMIxwRC
Ubbbqh5vY4VJDoNotnAsBcqs9eSOn54dQUZMCWJH5Xz0nPQNwZ69gXjGWkQm3DA4XxyiNpbl/FFo
ItbE+1LSjFt7TsVW9rpdhqTpWnEIfrK6ysZKlm9N2QfHoEY0mQGMY9IHbhEEIaO+mSJO5m+pwei4
kOEnDlVajeUXeSz21h2s7ibRkbo2tMS5ar9wnDvvFQtl6cvdPAcfSY5ZtJkYVDoYMY9jbH0aLja6
Ujn3MBY5pjkM2EZkf8WuyysdGT98GqXbYuz2btQ/V1CFKYuzbdrgszgK109vPiekavbPgmP/Dxm1
u6RN3I1g7QUVxefNrr+0138FKVNIMkO6VR+SiVFN9Q60wM/ILX6NTraAQBYwEtT1VYSa61Iut4Jn
SrFx4MkieumbAzDgj5ltuSdkYkNuYkX/4CYTCPyhBWoBiv3Wikr7HMdESotmBKBCYg0bAEuVRYxz
J+F91ei01YQjwuyz7EmXZEYMNkkG/Uqr6hfRMCTjqeoOWZ2ecQLgiK4GoMgm/aMXsI9ijkgXV9Rr
0bhIsJ1DaxrdsRvUbSrscyWQwTMjunsWnHLbn+NDa5GwiLx78StTcgAFRWnQk8uuPEItkX6bff5C
gg6e96D60dfoMKYaE2gw9zU55wQ5N4V9hH6I6Dk5FaDHFzXPdXSLu9+18aZS4SmtxV+D1s+mGKp9
OmQGabpecFTcejR1luhm6Qx0dghOrMsB4XeHGhnw+l8D+CPoL/9Ut16MJt384JP0UcdwC9HObT0F
B8XWwuVWGwrwrLxiWjTr0kLFZ5co0gwHnkiX/4G5BqswXhV1iJlaWOB233UFUDbLu9e0Jk2wDW51
g9Man0i1QlWKCslhguGnIAfHwb1lNUSaKRzQwLHubOXd0Owd9JjCl8ZHK2kxkKfesw5SG9kBkyEu
/qg5m1nhXwl8ijeBR1iD/dKFJEBAVr/MFveaaKbkYozG3zFrbxXus11lEh8xDeJvVRQfdF7QRQXp
36rr34pm/t7M1lVGeNmx6FQ28mcqwoV0KuHe+ByyU0jGTf05tqBpOnP4Xk/KPQqNN23g+xhr4dpm
VIyz4N6Jyun47M/EsEetWexzl/vDbfdM2DfuEIsTt9YrQB9OGRkZeeOEoQBCHOL5XTIZw5GA452X
FCTXs1kpd7gq1P9HdApwwYP4mPsjCRUhTpPWqItjF8fdNi/4LKW4UceJc0ZQ59d0UFuMDH/m0Ly3
fXUTYWldPJ0e6ybcq7gQH94iD0GmkyGXjn/4fsyTio11wp+9DkFY0LRiWUczZ9HCfSqNONmOMjCv
1vQ2iQlxaXR2XBNxYskaTBz3ij4NehH46Yb5gg8P7zpu6P0YF798OD6J0bkbp81XpmnRbbbKdudZ
VB61MZDFPYXoy1pn0+FuvtgV5/cCHJRqLOQiSEb6Mv+iRdhf+xZtq02GAg2slb/Y8RFZruGzPs+K
+IvZTZ57TGDBeJ7bX0VFiESu7K3OzV2VhT8Cs/pTOCNqJrAItN7hQojkWph2umeg8JQaO8MgbZgZ
c7ax8F/smLQ894b1DqUu8cpfVlL9iMf+dzU6KGuw5Gxp1g6ImafL0ICIdbPqL468v4ksnnFD4URg
JrD3RirCvvUZ7/txdRRjUx2pmRghX2r8L0+VD+FHNuQLIER0th6zim/VaH0I6MJYuYtmTXc5CwBv
F2kZYHmeXxDX4qBOi30aAyaNeu85yRBF+6UPkgkYxcbyBkRgDgoyx+5WbTUe8p7urCvIhwkoBF8I
DC1h7sCzHNdpgq2c0dVzLMAhdLRPV44TntpG24fB6HdKuyvVePO5yVPUVY2vbk5F93a+RYhk//SD
8YwBfDMQR/PWsnI1C4DSUt/4WOtrjcx+zqD8qp7I5b9tKNqNZQN1aFGRlCiF296vDpWFWcUeo3Oi
Sy51uHOxx874tS4+xdVTm/bkW1RqSzo8gEbD/OmFlbhVeWDewHe3nhHufRiSR0EmNWoqSp9pfo9m
CKONnf7A8mO82kK3hxCxy9MYqI+Wsd06DcQLDQSFGM3J9ihNnP2kPXAKROK43CV7BrXQjSvIJIEc
h1uOqzXPW3nkuPw/o4HBkJ0uCJW22IK1HA41XtQkJNVnMumCwZiLMbUbNEScAaE6MTF5WF2x+slv
qqxOvQsNa5Rr1D2WRM47ihu5s8m+iN0DZ+ltmfkMVxhl7sOUFIVyflFpwEGehGBn2v73iXxC/df0
LE9aCpKSL1zLgXy3/Pn/lZ6F8MoFv4dBu5lJmvE6wDlRarsbj0Qdpl/oSlx2RESDYbHRvNSom1EI
FJ33ak3Or1CvPCuWDM1QnqTxeP3vn531/2R7edIx+Q+ExA6pGMH+52cHKoazz9Ty7EL2jTQZofWH
WfDcOVvMhbyU2o23Tm5u8tSeXoRsUTbEH45gbDBWxlZXUPXovp2xDgjQLKwkhUVnOTf2xH+YHzM+
HrzI1f8nlMwWS0BemU1hWRz+/K//QdfN90zlWa6rpGm6tNH+8/NutAL9k3Wg9x4DEzi06RW/N/oz
f1JndFr5C4vTT6ykxX6mwvpHEwMvBz6YYZMchHuOwbUz0Idrpq0xNeo4eL4+NmO/QY2UfrOt9Fvo
T/k2RDfM0Krbsop36B1z8wWLo/nSYewyNAy6GbM2KRaQEczaA9KYvfem05+7IhnwEmsL9oMTrZ0W
JChmJWCQNnEGZQleIPDiM4Lv/BSW87iucVFQKMlNF9Tlve2EfuUFsAF3kQBhVIC+dFIxCxd0KDOz
iE8x3MMV+jkH6+QQs2SPMGnaJGZVhNa212C5YMjhfaorj7Dq1IHKVmND56zVnvoCMlEai2XAC3ez
9LsNCDbWBotU4xBDIMRZkLb8G2S2KsvYJaXUl1mV0c6OpnBJxG236Onro1MZMPiXy+MhGPX3BB3j
9t9vZVERbemdvcNqYC7WprTR2CTSzeNHHn//8VfdSJFjQG6MHczRTS2XmpB4qrbuPDcVFoySo6kA
0732poLxJmMm1gDrdz1o747g/6lemolNOHivdIcI9xDAzi1OP2nfTkDSuWQa7kTnoMzHwHZ9tL4q
IaeD6JGShDQyNqNRZJTgHVEkMSnaaYk393FRQr2hR7Z3eKWSDW6eEtJK7e59bfzWSZ/jQ4b0Qehl
eXw8tNP4NjGO8bQ5Huc8f+lap97Tq6WPalznllysWVqX3kcKCkHsu6AWPEyRhNguKqKh4U+vRj2p
Z6upkG54JD2AnQiIpuZS1BmQCleDNbUj40w+OzWxSTT4TJ313AyVfIsBKvpGQpxyUVgICmdrHVJL
iSh0fxCAPuDbAoEiQzJ6rJFRU0uosopJrsnoeDPjROE/8V74s323qkvq+d6ttUr7rqerm9rG1ula
/+iNCAqGpgVcK9XIkdqRR9JooLxXzXS+j3wqz3iUG1TOTgg/QDftlhFI0D3NbmyfW85lxjIsxeqV
HR86TDZbOjDzaTTC4kqgWM34sPkCOkqWqZu3eDKqlVUP4jhKHy+pNRkvdEsYi9INXdGiTGhUE6dQ
1GJcpct90i53R7HxQ5XtSfIrP/qqSJ9CxluyyasXG6wgnIyZKIUFJMBEyT87GCA2A8s5iVo1ZHwy
xgDrmt89AfjC7i3sWXCs71mIW6AsSncdqeUME2fQ+rSLkG3O9cp1x+ZoYbd9InlB5xq6bONhpE7Q
VzCOjY+TF/7R7BCoU6bzPNsoeWHVW1ZNUIYqD62XNAfLryjN6X7tjSnW1zjQeElLlGRB7TMxWb6X
sN6QX4b1pNEeRxVKaBSgXl3zvhry5Br+laC5lGdbRWc0FL8DJx0ZZl8oGuxzYDvIV7Pikzm8c3KD
IYR21GAITHW+aWwskRNnz2BJhJWVzfHELPQmJoVrN+YFAgxDfKGmmL5HCy7dL3MbtuDAAAdGsHZG
rMaowXOkVOg8PT/6i2vX2jO3rA45FMn1wHKz0pMB03Mwq3si53CPZfbkZr6+ybhxKFar9K2LuEWM
9ljaeXZGXJhse+2ZV8OlzeE1fnaULipem4B7iQscS6ok1KVMINtMx9RLks9uAThPaecSY0DAvIXe
ATs6Wg4r6H49fEAEvs5PifFB3MAIo+roTYiC4Mc63Ttq3xMNN3/v56O7i832bx/1+XOcjfW1EKb7
1ErZXVEw2puplfHZGdJp31v9Z9nT+egHzMKjO65zjJlToPSHLr7HNpLdUHLGaIaspD6BgJn119bp
lumKUe6wa/Q3T/nHIBKXmAiVW0Bo+2EqvIZAkejJDCS1A9SsK7UUE7mZU4cYCgP/W9Nv87JbXtBl
VEmiPFtesab/r/5UsIXOyQA1qg3D4dgsF5sO2qrrLWcDzYQd1K3FnmFb/m2Gzr13OXD8b/LOrLlx
JMvSf2Ws3pHjWB0w66oH7qRISqS2kF5gWrHviwP49f0hqtoqI3smc/p5XpSpiFAwSADu1+895ztk
A1Eqmj5optSAMQQacx+Rj7HSaBe8a/0OxE5+Q6+m2ma2Py2DEbUSPX6U1ll2svgUnjPlAzT1/eHA
oNb4Z+Lv/ya/O/gq/pV73PzjP36f5/2Hb//x8P9jAjjl2v89AXz7lr3/IQCcP//PAHDspL9Jz3Wp
nkzDtFxIMH/7rwRw3fnNNRh003S3Lc/UHYqvnKFh+Pe/8VOuYRuW50jdQwxsEtyNAvBfvyUc0yN0
2uW3f0aK/7xgf7yA//7+lyBr8Wtl6grP0w3aD67pmaZre+4cEf67ujns50ZwmV4aYT4oBWK8Vgwy
vYo0WOQS6PsBiy3MQHsRNXrBut3X/aiWiQllIemL97hJngdhnAUy1kVgt4/G3BHqtUPip5y1JDZu
ANprtzJ2oR2c0DvOFK2gR76SpwsvAtBqR+gB3Sx6x3kYLiwS2BZFi2aj0yKEDtUnnSisuoEB261m
/qfc90FP36EVrmxLveG0+kxcIMea6jgBQU8r0fVHLX2doUXVbVdutiwy3bqxQurBKM6tBwh9WFtJ
t37vzBkJTOPxVjW4EuwkyZ+dEFYfbS9cb1oJLI8IMf/Fb02H/GbfW1ZpRLREkWrDEokSiZhIls9h
nE8Tbr8eHwbZcLSubFnGq762h25phAoz8hRR4kcuobMrevrROqG6eQxn5atXG4xn3LF9CyA63iM4
i5GN+WnUwygg9GQXVTa0aCex33Wv5F8Z4fmB8oJ+rTKJLkavWm+x5Hg36PDwEpsUFX09QL0d0ls3
J7p6URleSGNUm+wnSRfxOZKz6cDtoMtjXGZxYdocniNDA2cRlXj3J4w35JzWkOWsyU3eALZl4aIs
pp9TA1SFIfYnhguOIRBCAnUKOJTcOAg8VuOMFYbWqUXPBS/OAuUGoAfJxo6M1t97yHkWjkgx89hg
7fvReowptfcuLMMXtinpLTrcrgFCkWw6oUXMNmGttJXsY7UvJMyxhd01XrwolcaJvNHUS2mP1V0T
NliipbAfck/rifPhC109ZL+06/FqYx/hjgUArgKcFKMl1Sq2nfYW7X+4jxkC0Bib0gN6UFkuMdWV
e7cOe3ycOCDCZMq3IG5drlNYzv7ubtqThpKcMPIR4pRR8Xdhk9xMDnsg5E7tuWx0nfqX4tsDfH1x
RghEq8a2n5VvaJzsIvj7sMQQ7xDVsEfgwojbdYxnY0p9eI9JgU0qs6rnMa7kPSY+/yUzR/vF9HIm
oHbs9HtvEmR5yEoyAWKth+GRWiZq8bRXw7d0a3k2uZ3mDcXLe+Q6Fo3/Pu7l/G5QflL+9fQM5bQb
HQFUCZ34Hc0fk9Nx6QLIbRuOYmaoFpaZcD/KLAxWnkf4A2Z3/5wZeHboMzAtSIaOXDfVJNqTqhkS
MJ2dxSmIZmPLMldmlQ3XoTFbqNpG8xKaQHHtWYDPfjg+urUIbxxBuEJUl/mdMDOmLmXjn5JikHe4
hxm9ptZrPUrCdjH7hbsmaqODqkciE9Bu+NYxThFK6crf+XmLeAm+Faw7weARVlhFCdTp9F7zbNvW
ctzh/NahTpGJjH3gPFZlze2EeH8NJCv4ovOC0iR9Uii96PV9k/7I4kdW1RKtx43oWkBXgw4wBFOO
ATbWKNBsZF7UQoMT5r1ZJnzoLmG4SQM1d/A96PUFkoFiNMVH4xvJrUV627kb7I7HpPQPidarFUbZ
90APvkIdVB4vb/Mq4BqzXi+2jkqNqwV3YZVY4tJBESRmU+DPsHOICyOzzU3jICswCfSBkzrw8SC0
L9sG6JPsI05P0F+HFOS9CKT8DhsYuVYYN+vf7Xj/Kgx+v4/o/4dtBOIUhkEC4udWB9vc77cRvx37
2vfHS7NuCf3eTLtkCVsQ/voGau5K/rMQ+aUO+eXlvF/6Ej93rV9ebu5b/G7X4kGxVBJMF1pg07L+
MV7Nj+nocO5fxytv3a5t8gw5D8JJWJjLehtv//zt/tXL/2HTHNFGW5S8lwEuQdlaa9nuseey4O57
kEpYGWnXF3/xmvNb+ncr5r+/5T+0kOqC2cOgjxdT3vo9ViM3+KtrOP8Nf/YK8tcP1ff8Me95V2jw
V6xR1jJ/qZZ8nstmlXy68SOpWAuSmv7iZf/qfbm/vmoY4Ta3wukSR2vXw4wzecufF+t/VLWeoo+6
aIrv9j/mH/soyrGOmIr/Wur+47b8yu/b+uurPb2Vf/yTv/wgVfG/Xn/11r798g1UiKgdLwzCx+tX
06X/fBHKsflP/r/+5v/6+vm3PIzl19//9lF0ORTM61fAaY/K8udvzf05XfxpYbor8s+ufmv+24/8
qzZ1zd/IJ5amzdHJogiU3Mbqq2n//jfgyr/NT7Fr0a+UNupAnvf/qk3lbxbQAF3oDkHrklnmv2tT
4zePQlJQlzqUk7Zn/e1/UJtavz5lNtBWncaj4xm2a6KMEOLXO4PDZZeGCYJJoiEw7yRrq4pW2LxC
BYliIKQ+8HYzwSXOJAC04uj79U3v+TvEfl3u3bYivpRdctvp0W0UjbD6QckzwuxzYg7BhUApIUrX
cOO7LBnXwRQ9d6p/YWu6mg5MN9o+bua/lvr0YnkDjdn6vXC7raynmeG2aQzoDvlTZM+SgXCdS5v+
bXrxogi5p75p0U4Opz9fddz/9oGYNtdLUvlbOLdM7w8PaCQbZbRWH2yjkUo4rGV6nHrKAVGeo0AY
n1gI0YUr6zpCRTpNs99U2PNu1DVnjXTSlW4F0b2d6Di4++KW0czTQFvnJRY24RAw8Pgb9eWoteEl
IviZTlJrbAVHhJtR6Fgah3RXExRFJ6yqr6TCEJmrDgQDHk39m2y/Hg+VfpfGnboxIms5IoY8DKP3
MDiWj91oHM55EbGbHVLgCGGp7X0o2PgwzHhb23PgSk+qaAGKYpV7o3ZAAbIuYX4SfCaZGFq+xdAJ
hiSxj+zF9RzI0zn6NXMieoyx5p0qX3gnk8mwXTohbQL92KQJMtaA9hnb83TwG/gMdVVuusmqz3Kg
iPLjIERJPseVlkh1ujTIbid9egsj4j4NB09D7eEeCJJev+376dMetFeT3Ii3Ymx/BD+oxuwbrTpq
llXv//xqWzxHv1uOuf1Nm4YvJ0Nufd2Anv/r7d+EtUnNBS7EiZoSY8IriFN0Vz4lWCkAOg0IH8YC
LBcKhhfXAASXxNmr1w2bNlXl1Ssssc+LZjkJFcBE1O6zVD42adfchY01K6XA0lb19NXP/1NEbnsm
FXIxGo137yphrfXMA5UdEAZLmX+NfAZaJItVq8Zo1yVz1005OdqC/HmkNxFR2QDTtpYo7FU7ESuC
93dc/PknYsxbwb83qJ+fiLR1neXn53/mlef3uz7UPKMXXhSCHANB7M4W89xsAsQ8zUZD7b4cZpxA
743tMQKQhMHI+jCFjM7kw29iwK/bAo93o0HQSUosdEgTwnVvG82zFbZwQCz97Gf1Y63pqI4ysjWU
++GOwj/YNXcyx+S/KGMMe16wf31LQBo85oUmakspTfcPaxwsTCqqOjA3WUCCn5nct0mYbaOounW4
DbeTNHoYMIWG1W/+X3RlGP0lwFSoOdYNPoAUFa29oK3QHjTOgGtlw4TDfE02XGqTKKuPe8bQXMf2
VrQKzckIWw/f+Bp1zcWC37JLA7HrQg4Odn4rjeAewT5ad2TECKX6a0yIkcDbYKTpg5j6rae3+7gG
RVzCkssbcUVaIwrj0TDHTV41wSFOH/2xglWiz1TDQRzKEpxppWJCJAMmwmYNPTKOm50XGz+CyX0X
jrzHiQTdfyjwFsfDfRirxzrCaKxF/kNPNw04eKs3P/zcWoXdeHQhTRdJ+hBLeeowNa8h6D02X0jb
CSKpyLSQtrWoOf1XmZiWcabyXaTeTQBZCYnnfHrQuqD5kxwXvgfuTOhi9LqCl0Jcdf8eovFzM5yU
xZyIyLnmCKDyrgv9kxtZOimV6HQiUAS+Zr0JVFJDH6m9bqYvONBQOzlltCRXsuBUWMZ3RLCM8fCj
Yu7w7sd4jrTEfK+r+BsK0pvje+tQwLCqptuSft2h7kjLkGZ/mzTVrVUxWBM+XUiJKd4Y8SupwFi4
/RAtTdJ7MdOaJ+ZzsMXN4aHsfW0dps1riTJyMdBqdDXPIXJr9pO177bV5vvMhTBS94W5gKrO6Qsz
eDutrTq6tyDd9jziN2piSIIuWqxESSUfmxGy2jhwj5VoSNkKU/C3dJyNCVVDyqJ9kxj1jTWJN8LR
7nN/qg9Jrpt3gETbDdL/UxiPFxHosJ4cA84GvFwjvFQ+uuTB0H4gQQVzgAIeFiYhCPbWsrTsOjpM
ZRiMZ+FFQJAk/jA/u9VwhzYQ0GaLRDMEbrFHD3dykz0++AAnC1LCEdz0gqO4vUi4P0SAu9FtP9uI
5DSczeshhsnS2bNJ1dHkje142abjTMnEGDvViDl41TvRpZISWFwXjJs4ih/jNv3MTadZtYGNArCt
vn0MmCNs1mVJzK3/Aw0j0QjE0ZVQCnIJLsJQ28ZknNb4ZFI3eWTT9af1jW2SVJ1gKWBlLKYAySkn
RUlyt0+cBSGHdMAXAxD6TQZ3tfOS97EnLcT0CT1ugdUk6gKW7cZv82iTyRc9SfNj2Y5rCzLDws8L
scvpTFdhwQaX5cspFBfGaiQ85BtkOgWtOOJG7HmhtNMP9Jw1aIk05lfiDZop7DtNPeKcURXqAjBw
cHfk1iV1xWyKI0KOi9VhEkGsfGdk5R3SDm/p2NZ9L4tmOzJS2msdl16O3UHRxOMGCjZC1feV3ng3
yFDXPWjXINllOIOZxmcOIkFUqmx/n9EgeLlO/9HnibPW8myZBvGzzOs7XRnuAvQ95OYikas6rO8c
9SiIb122pNzXHFWSQj7SmLoFEXsOJwB/si5fbD+d4T6HtPJqnmohNzAAMiAnS/IisD70ereLPLAX
ZpZBDrG1E2zEfZfUJPnO2SN06084Ki2ihaJNUSm69rZRbaRbcPMPwYvlx/eJGb0GBo16APF7zIAl
Zg+BeiTWZvbbHZHriDI6sbaIu0GEBq41Di7SbDjgyKw4RaMg3iQPujuOufo2Nf1DOWW43KAwbERZ
thuDSmvRo5tbuWYjdh7Klcr1EffI4FQ5IDXzjggnjd7IOEcatc9Gxz+9irvP0MZ3ZuA/VSJ41RWB
8cA/tp1N6yCk9RZCpl5Q/LesDUClqe6o4QDBQEEN14OQNwaYTGOcGLgxvnCHvAVz4NDW1HKy7tHT
rZCfT1Z00UL52TogGyFsrj1iQ1DwqB75FlGci1hkHqI7LvTEcI4Zilr7GtrXthU4l6FfYuKnPcrM
rWvjb8+tt8SpEkWXDySQQmvE2HRP2MKd1rnTtp7QcomeAZ9VYNKP426t/HZrGZ6+zJmqrPinPwll
/wjRhy+IqlfbWsi3IG+PRuG9TwN8EDhFPdLa0F2TDNRDf2ge0oGH0OMTVLrPfB8HaGncJMI/xl5/
DXIDtrqj86zWKJFrP7rQbp7HmfG+tLEpprp50pLXvGCenVC/roeVBv1r4DM1imk5T0X94KRlqdrb
wvrWuuHgATDvEW35pEusMH29ufRl/Kw9pQJyvkL1SDGy7wld8A0W2sBGWVurhN5Y465oCb3U0brH
SHFwwvACj2Ln4ERubMxSSYe31zkqk4evsKqAIpnpVFua75aZPvQoVzNNfSN8foid4tiD7uRZULep
07MhoA8lTBdHnyHueuMz8tGmwRE8OgbulWBcY/D4BsReERunhlXDYwmU1gVXnDh4INuOCx21u2os
aYmi4BOPlYy8xdBr92nbsyg6/WecFbOyDUUZnLFJYZzrdcGQv/KXWIPCpSpQOhqMASI4grMIBHVF
sjTRLmJ/xldV5iVO4epQOcmnzeAgjDMcWjtTVu+yih/0LDrkBnL9ziS2XSQ7TTrP/reH+ZSFHdTN
5ELr8ET+LTRG/xBkOTsQwUSM7hz5eSTqXkMAREqkLIBZ60l7qHmeyNILrpqZqRUCKUc61GWkJjTA
3Ne+2FYclBiPMjrFuX7ygg/YQSgsjQzkRJYta2G1h3wg1cOI1dZX5beTx28cw5chD/LSHtiDy2SD
DtlasByQXR3k14acBpeQ8l6OH/imSo1mFoE1Wj+QP+OoF3cqnpukv08yHB2kcJ6kCJ9BQlLyPXsx
mko2Qvr8pbhLipEKot0xFVak1ZB1OIHVW0Dm2JKeEK5MQUZv4HTPkT4+MYoEEh0hN/HaAzQdeETk
F97pXXQQo4/KWbB1Mo6yllbjvLYu37m9Vm9END2IEbB7wEkA/unzoCHd7y3vpjVGYqBJQxBnBkce
lWKB4o/1sosrk6BeQg9tC7573O/Zhq7kJX3FSRRt4qoDX4CLzKrxlmOQxuhCBklnOGsOt2+oOFMM
8PpDldTaipkD6mp/ie9qwAYjHoXSRrbc7jk0EQ8HdOBLTRq3Y/rcdTX/yqrb+mZwlcrCwz4O3OrF
1WXQoefdCW0aiAaP4qb1iCnlULX3y1mhOL57ILa8aiq2XWqT+WHIE73/+xFwDQGcWKRQD3sLW9qr
XrK01MyykIWWu/mCDS4Z8oXx3RCUiOvLWmO+hXhef5jYSXZxSwgZhoiNDREu99UNCn4y8WAyLBUo
DEO027DZT2i2l5aOF8hNoNYiZArWdh6c8HM+QFECYWZcmxgKWNuY25iWuyq7alXrRrzLAk6FjnGq
oiilopNPTjCteeiS3l9rScW9aGOfo1xdB5p+Y8JjvnUqn1KsfXXnvNQmzgFyhDzmkfmeGYwN6tRv
4aTlr6VcT3PObzT1G7sHzDsK541QZXftSmtnWqS2AbzgMmgPvkI4o/XPMN65oEA1lr4c7pPWB3YZ
rkLcR5FeHSKZPmpF88lx6bEKHGRbyMTzEC/3tqozMmhC6s+ZAom4u5VsdkZl3JUAY1TB1E31DQRD
E321lYXoO4b2rLkDUZa88QyJyyLD3bys3d5aMIl7jQzqA33jltVXD8gxjx32Q0VeMKnJ3aJu6ju7
IWjN0V+nMD7oIQGMKv/RTaTLkqHD6Z8sar36kVjJtzty9K6T5thSN0GoRgfgR/g+yqeUYx9POxjt
KfzMgtljX641s2P/Td1TLHcAsH8QG4c0IEQQKDM8uu0HQ9YFaoDz6CD19GoXcVjXVdDgp20SM8+Y
5jTqCC9E776ZcjzGeXSbZ+2FHhdmwNcgBVyfdeN9POoHqz9nVvQqO/OVPJSt43WfTqi/Nq3/I0Kq
xhRzkwHuThnz4Qp6A7H+NfAWs6q+RRvqYwmhaPME8eyVjcoHpTzxuPaiBxhIRIuOUym1L24JuIgB
zTkJjWQ12bBLifC5QXVDKGzWBxs9hDadZAeU8cbWl+FJSJRIZlXfZaQmQDPgGrv6e5qT+JTiSG1a
uQyIUhtLAmeU4odbf3ofkjlXcdz6A/junl15qbXGmQxrdHghEv95PVEcgZcuNfBU4NIu8KfbervU
SZaOQgL22pDL3+fdTMJDSExjB48hp6DJWQaIbhYDQi+igaJvjn9veZs1rFtQ7yCYkOYkAUzmG1qV
4TIbk7tEU+EKogvFZQyRhUMVRKXHQhv2SKVm78z4ADnVWUEG/i4kQTZZ+My5+9jrqGoDXVzNliaM
YxRE7EUPDPzuB9PeuhkT88KcVfQhJprC8pjSDmuLSEQKdrxquIW2SUrNX1XDiDkdIycDzgWDPrAs
znsWGRg9+gKFf3JB69qvV/1EdosdGquyCyGJyVUu1NvPDx0B7zFGpb/qk9vSaLuV7cLAqVPnI7Kc
p27sEY81vDFOZnMo4E0MKAzTCounztwLd/umMNInbN5AgzQb3FRLUAI0qyqMLjDZH1o9s1Z1auzd
1roPEdiu52lfkVM7ZCVPQZZZj1HDPh+Y54zIllEah5HWHIc81DR6Fj9MjnPnMTZjZvooJA8d3EeO
4zEjPE+umj6/ZTofk735VBThNZu8j6aw9PWI1xeE1J7H9JYm9js0cx2w1VWSKB5YsJ64BHY3U8Jb
tek8XCGY50P0YK1+n4yQRkxff8eJt5tiElEcwYkt96J0iWjh4k4UN/ZQrsckueT3snKWk65ofVoa
IQwDMnD7vec2IkfjqvLgvcZrT+jEmrAMEJgc8rQg+iZXNycXEzfJ2HbPI9bvHRwDfVkR2lGbrDEz
kylxo53HYTpzE85ynwF+RZYWgChlDjZaEEgRT+99Ch2Abem+sKEZxk52yab2qauICdCNaoXsBHUr
wgFkGdH0gZlUscf72lKO0bc2uetu6oCuD8VHnIQvhpoeYjWQhk22r4gRKWVE0/n+YxIDxM+zs627
j2o0z2n21poA7zw3/K4CwnpcuIphspf412xwCFQ01nM4DT/84dHJMoU0Kr1MHWQYAwY+AF+BA0A1
7ZGZ9yGBrciuBlhYfBGT903YBCeZTh3pYL+w4TPqjy3JcwsROvdbSrZ264wBT1/BL8d9fzQgGxD2
xgGnqWFJJf5XbyfuolXVfRurS5wZ9yYQqVXXDMbasBmZWu9OVKCuLYxjGLHVVrK5jNM83ebIQlLo
MsrN9yIvD6oRR7wRT7phfPguxIEkTw7R88+X1tLhkI4ohpGRHLwY+BIG0GVIPTC8E3bFg0yoUQxR
rNBhzPjd+NQiR1/CQuH42/9o2wEGQUgEFl7vGNpia/bpsgjH3TCm9YoI4UWQZkeFyHfZKTiJgfxy
8X8tMzO5EAMzc8CTgrr1RyzFS92672bvbq2G8bvqN8aovumXE+VGt4QGicvnFXQr1ZrnMSvVMktx
4RkZj6H0+ov3Ms7G/sTArZTXtL3zwqErasKD6x3ILm7BNKB5GWRxDGIKg3I8IuNBdJ5KKHKhX65E
cCmIMrLWqUvPyGey1ZOPRPdrlBs4XJsx4sOrkb6t7QD2ognuFK9K4sM0kEgSiWpB5jPhdQPszdTW
tTbemO9H19z0VjQHAN4gLCA/xx/PLpKGXSzGO38OqgLLVwb6cx1BkfGHN6tsvZXhWo+pmR2rxNji
lRkhkejbuhNYSLzbnMKoScZgHyi8pqazs4TxlJODRqaKhrRSE7vKyZacMwiGhD+/MiQTJ9OKnqKG
O7hugwyjD5EeiTOUm3bClJZb+h3nN/OA600/2iLcisG1LrjlPLIv5I0nCyYPiA6fFIkFS37pfvYb
bOqg6MBB6XdwF99cLDXHKOjaa+YCIB2+y9QL7zP4fDyUd8SNcVX8OaGmCYGUeZiMevKVwA5a48wm
Iam70+NjOfJ2idOaVnRqup3ZgXZ3XODRqog4e6ad9jnlcy+gQN7dC/rmKIDC/C6It1rCeZyCnzqk
MquHSiDxxBAvtjki14eyyMn5JgdIDgU+V7PS3uaguCDM4k8SylZ6Z1l7CYLkRjZUyUN5IlQ3PqaR
N14zX3Pm7Kt7IitJLX+Bo0U+JVNG2ibkhsYORYcss3PgD+orGfutb8SQpzFmL2O3HXcq0OPDWBOr
5Xjlu8chnQ5DK650GNzNwFp2E0apd+zHkX5mqsJHjIwFQfGReTSdVK0RuMdMb9QM8wEANF2qXh93
mddVqGDB3aUawfNyVm767Dfa+M8/qde2utOnaxAO2Z4+FSHYPiTgyBW3LC3Zh3A1+AwVjsV6pEUD
i2cLz+NKVll6I0hLWlYVtCMbRdvRSmzv0NArp9WSnvT5y8//CytiCjkDOhz5GN1hr1GuoPHa+OF0
tvTO2QiTDPcmu5qkuJ2TTKW3P79Iq884kncQiYhZxeTVLZxM6deyBWbWNPF3hGPuiuUSjpCdH/uh
Z12b4mZfmxE3FevjSQ/1+5/f/fwy2uGt1wffpqKRPPFJ8px01Q2dBYZtQkCPDeYvTXlfB26yE8pt
HvIxeTMU0BhYA9M+JodnwQjRxzAwhjuZzLc278W37eKeHiTjKgGAxQMweHLRQy3HnEAsDYXaosNN
tbaFC7k1HfkRFU+xwxmQpydOjNs66RTUZBePf+TiJQyujrYtjPs6T9Q5S5RYV4lZYwynSKOaq1eu
ksNaA32E/j67g9ZiXCehXYsproD0GB5Bx0X6A0DpZ1SHM/6DihPgcXTTVFDeMI5G/tRcK61G1l0b
r8xelswu9BN7o7h1aWebSHjPfThMC1S68c4dx345SZN85hRZux/V/gFhLgFSJUqiEDt54tmUV2GK
IdTDdJhX4bmzl9JtScBpaL+WZBHkhW+sXILUSx7sqxYNLUirbGxR8RTMEVgyW631D4je4f2rZpsW
rM1hRSN6sJs77k2ffDy5tnRYWl7YuWcbRlIhfgBMdg5OYMHHkViymiz0ViY6vyPHandXV+OcGYy/
2DOJz7PLh58BCFQd2K2b4WxMGna0gOiuVGKl6CG541HJSeD0jV2MnHnqhbubXG86A1D6JphtpEcS
gktEPr/tJ/poXTAUZzurvkOu2CIyZI+OHk+3Hlfj1vSioygTWHJJtldmS2u+as9+ElTnlFiOlQxS
vOnUyT+ZNAH5fPMjVw1Dd6rqkcUUO9zKYac8sErtSSPK1xFjjIWZpVfK/2obViDcZFi1q0jFNXdd
OJxSr9qSkzTuCmS2hyAf6IMprdzMzuLTwOhypIN5E9TdwW1BzdDMOngRZ9JSU3I95qSJ+k0JNUWI
/uwV7RNaQe2BMK4vPmtSFVXx1DqOvbeGSd6Z7CR702XXL4djUPri3Uu7l0nWBXZoPwNdmI/Ln2lv
Td0whnPpgbsFfUh//mIkKWpLjjPdSESYp+H5GqM4ufz8AnToQ2cHnwQwWNOML17JIwBMf1GUXg21
mCjfAbcigUPsW4N96KulVQ0kcAfuS6amdksDPR6gZYNlvY1r2rR6JEkoUeaxiY0OPwKSuxhPzKIn
9GsL/Ui/QzB6mw0E1EiDRV0V7snwBJwqLDsUoCy5Az2X2R6DFNbs7rg7cItnFR08C0J1Hk/JbWOq
Iyx1hRQAZW6kRemhnANGAQ1u7KE9ksZC/CLZPr1hjZdopJ9rnZWRRd/OrWM1+T5JNJ0QKKjygx0c
Kj/3D17dk/OoDVtH1x9+IsQr1PULNILOGkZotjSMUt8yr+G86E/2Tmv1bxzxH+hIWQFAu5NCFjkH
2Cf3EE2iOjOuouq1Lef8fZNqJwYPt0lRhyvNj4lLLNE5k5e5QbwJ1WuLC6Jcto0LEmsoAdDwel3K
BBQ9c4iSH8q5FRmbaobXFWzGFtRabC94PVyb9sfMK+qZKXB6MOtN4pSISiASKQ3+jFnwEHnDXga0
d2Rts1I10QbuQIDcVL/juauZTgFYGrB7n8omei3oV2zDPja2eN3vfBtio9AUGGnVXnU/uXToXA8t
tz+phvpTOqqMhFgWmEDeI2C/rduKbT1uq0VPkR2H5mrIqhnmSTPJYgDF68f7qjr1GnUVz6bKsHe2
XXmAVLVFEHswAbqtTcEYuY/Gy5QTFjJnxDYzy4neftOLG+TFLRVuk+IF4/xmzixh+ys1aFaHbnKA
EXk0UGscOSg/ORq0pLroabsZjnkk+pgRr6VKbMTZa4pwN6lD76up4wcL8+qzV4tx1fkDQ28/gT3V
DfUugEihVAvVHt3qFUtXuIyDNjlmPfZkktB3vaXqY1OKbtOYMOIs3SDib3DWTkf3swrSFUy5BIxK
hjWjt7JnBSx90bjwWWH5AZUMxDkrE+trKEFb0H0rYOc+5Olg3sQziBVUis2csWmIag8IUHG3HeUw
0zzAT9O064OZxWHpyQ2pMt9ljHYhKqHI2ViLmq4vv3i7z7A3rCfVWteSO2VBfTCdbMundUrfSC89
Y6sbwr+TZkh/0cRbM7TTiTZrBcaS9WRIg2XmNxZZchHaYZwzRIS26oIdZ93qFeOzoUpOStOOfjZO
Jwf97OSOB6uGbYIGC1prSVo5V3/deO26naQET6EpbFzN1ZSescAx3K0YKhSLJpbByqHlSA3rfmRe
8pWkLVUmQt0FjzN+/cDewj7t1+Pg32DEIxo446CCOBlihO/tU44Z9Nu0i5P1G5fImLLq1YbFmwTc
bqxIeXNoFpjeozuo295rt3Utu503+D7kCUpSaUIsh0lwW4RET8Jcgqcw9FsM78Na9OSu4rKN9uNI
r1rvvLcybNfCMCmnTLdd+inz6C7VF3IwP3UGujbdzV1STtgRsw9H5Js6HfZiKu4hwLytNXAHHIlC
7HUji003DTtpcKRuSrYgpWVqE7IK0xcMsk0PHp4LCxa0CobghgCEgXA984aHKFo2euAuLWidF1kD
8fB7CiRryK8A/fslSvR2RyuUR1CsjLoByKaeDVwSq9qK9O0Umic/pr1D9/9F0ZfexTrlFkr+nA/j
4gxmcizhGoGTrrEWTBGgChoBLcOQSpfkNJseS9vM1PC3U6zEobMgHqkuAFia5pvYXZfuEG/13gt3
zHtISJiyLSlAA4d9et0BMSmVqL9dD/DODKExpNHchALdAvoBKvu6uncsArAlySuDv+5Qyj0ldkN2
Bi2NMKCnj48SswbtSDZsvBlCPaKsPGeSQE+ZuasEdC4rcnnNwQgBQWVg51adQcD8uOlTI9xGg+au
8sb7ofXJeC/DeG+RjnZs6Jns5zpYfepecaiSbK6yl0E55hs+nRutyP+TvPPYjVxJt+4TsRER9NP0
RqlMeTMhpFIVvfd8+n8xdYA+VY17Gv+d3klBUjkpk2R8Zu+1vVWVMmowjHaTWAYaoiA6j4zjFqUL
5XAO51jEfTPdRiEM9yBDGeRkFmCTfOe3E1yAfleU2Y/BYOAqxNlgUOx0BS8ONmSmvNnB6mpk45bz
qytD9gURBFMMhXYB1U21Bku+sFnhbL/kqu2WIncIYpg3usLwD0E6PP9qEsNfFoYyV0bh5owH3JBX
iz8mXVbIUDO41IhcxgM3btmbtHnjccywXQLrzixk1Nh14RO75DAPl7YxtTuTZpH0nSBdOWRi1Tk7
zrpok1VuDiVCdzPjNjbfozJ8w5pTrxgdepAps2eNlC4acw4T9DhkDIIqgidmsFrbkHS+8eqJ7Mje
/lWpkEW8MG97MuRbhgUek+/G/8lzqNtTgdorA+bayg4vwmFs3TGM0L3sya87HTVhyGMV4ASR8Y9M
1hmVq/SrpqCJGgSM/Vjf2Z6YJ9DMrhqQAKQMuDuPQQWAXpZQOZ5xipDiPiBIIAdfySCHEQcED2Z8
PtsDEeR7h8e/HfmkAGqRtQ78vENd37EnzpFgPBEiwezY3TTwROXA2qr3Hn0Uod2AgqDjjl7N+9+4
VA3Z1yuzS/xVmaPAi4b3ND7hpXwrvFItMDroixJu6DJvozOS8Cr23plhvoSiKVD5PEjpDkg5zGMq
CqA7VMUPUCuJSrQAjlEUyKHtD17aPg6kR67coXwzB4xCkZds+hZZpBbpNY7AbtpiwOiJdwUOCVtm
p7tMXX3ap0QWwZPXNCumKpDxleo2bVqg5C4yhnlNvuP1e62chhNteCwzGN4y9UitM8OVi7X3FIRA
MiekEQyQ02PYpdGhAqWGPMJAF2DClWRPsJyb1puq4CI1ZT+eLOVAr8M0bpEFKAKckc1ySiIeEB3K
rFTWa6/kfxTlnguMzQiOKtuaJ1Eap1gOVM3xH7Swod+GaaZab48Xg0R7O3kzOlZoEoelFMGXk+2a
ZJMZzXDujC9XpHc9aLpVHDsvpfeiEhGzqizNNYnDdyPuMFaFrNqiwF42lXtjs9jHDctWxxBzKIO8
sNuM1lmCGFT4xT6r9Ye864xLOL8hCQj2VSwlJhFHvrVmPXIBG29x7lfrKWIJQjH4S5j+huqDcDib
4qmOkLO1WDKQ0PqLxDUgdyfDyjJN64iqzG8Rt/H8dNig6voisHhZKeVZcQwdftr60JkTYgBmEoHm
3+sCm3EbQ//OymPr6xeyuMOFZfvMS6J5fae8acGEiQO+i6cjF8g+0ls84kW3F6WjbZkokue6r1v2
mmZll7c4RytWNlZ3T7oiqQfAvjsn4LxqKQN1Shi7aD+TGhlnWKPIKPE0xT1maqt5Qm7LlD8t9/bU
vpap8Wg7zrTQ9B+CAaBGe7dmtYbpOfgZ6h41T0w/ytSPHZbcJKWNZtDMbnX3PnHThCeRwNeGAinS
R4SBTbOuoxJNbmUw0hc6yNCThSQHBml0W2ugarrU2FsZFXEwqUPmd/hxjU1fjK9jHYAttF/H3P9R
Trw8di7xQPvvfSvV2h6T5OhewKbembmlXgmrjVa9nUCqwsC2kBppAKGoD2Vtknw3GTUIOMJw0qy4
jWP2obUVb+IgYi6im7u5fb6RxvRU96QRJC0cyzBh/xzXH4UViXNpa9wkcEl5zxpakslDpFGkX04h
3Lt6VudxO6JnZhiERNPbCl370QrKc8t2tY1SAsFeTQY7V9yX3av7IrGYahg5g5Q8J5KHQmulAKgv
I5jZyyaa+lMQa2f8N+Z+DFuq244AaReps5RYLzXENxAamurkt4y8AveOx7++Cw0RPJDyuDKTikmo
hq5Uhz3ah0LjNSI7M2qG6FxUzc9cAlgmUBbkqn8Sg7EW8GQuWm38kKNVwa6paKzfdLKpHtmge/RX
WycjEWgay3pVCOLInFoOYAES/YBXWl9xxD/Q4oSXNlOw5zFoYyZHDRTG9pmMzfvKzMtzEh4gf4RL
AUhgHXjwFxpB4nFVNJ95UE3bvHdfRlvIm0KB6+rVQLeJFmkSpGSACStXmUwPUaN/hgE7Ml/D52Wz
cT50bX4MC8KJcH6+xtw/GyTYD6HyFfSleNqwyu0d51DQ8ZpON76g5loG6r+ZeeR/SPkNXRo0voJz
0FU4gH+XMlv5YCWUVNRhebdM4uFIWqu/93oHJx5ayNQd9d2kz6UBWQvLdhDbPh52Q0KT6UexA96J
k2l0x1em/fJGsgh1BVHhErLw/8I+83/R9K0U9or/2fX9+BEmH9nX78bv69/5dtdIYf7LwlRt6zbd
j2s5iNm/zTWu/S/dMC1Gazp/yLj+zl/eGiX+ZdD0Y6SzHXw5uontpv72ffOvobLBWmMLhZQE783/
l7dm9uP9W0pvO7hq+O4MRaqNrtusQ36//qg4oPig1tkRLOAuoQX7G2a+kMw0GPU+soHGLe8HmUVn
s0naAwT+OQ4RsHU8edbzFGsnPy4Oc1rt+9A460kwU0VlFADcouAUZh2CT+ue/p2v6YwVT0VSaSaG
Ntuha/ttSVTAe/zQx3b3qGbB0cKpDIGBc2AoCf4QmNRwilSRH+IBzGyg6vOUjDfGUKG/pE7dhLGB
OVr2h7+9kdS5M97o7+5C9fvNOb84OrYAnZWttJVh2X/4bEwMPV0286JzxOU3LYOAEwqroREaxDOW
4v4kO6QV0XgJtWzbqFkZBHj0Pm58DxlC327cqkm3Vcmyxojc8SHAqbox+8YhHG3+OaPIN5hROz7p
DFWy/U6jAIK4HP2Bg8nTehIayEgbrx/VUNP++SeU80/w97ffNoXC9GVi7lKCXdofb78NKsLmSThs
zYlfbKsrbnRKx6KYyUQifJGOUbxNiXnMNeg7ljl1OzNi9VN5Jck/E3hkE4n8Vuuc2ZFvqSOJxb/+
+Xv8j3fBNk1dYenFBiOFksYfxsDYdUfFmNzeSjcmgoRExkVNPOA595Pupkg0fV82zRkLUXqirqBj
VjK4H9Pmo9Izd1OZbEQw++Jxmf+oOwYXxyrdpy7ulzUyoE1NTbAmSd2bBaEoosxsvDQDdWk+xz5Y
ERu4ucdwRhc1opUYd//84+mzs+P3t8A08CE4PAawq/J2/H4HFjEb71EJEzNLLiTbdqZ7TSrRrlRh
8lC3iCmYo/is8bXqPssG/VYA7z8BCRPLTBJUA6YKE7ro8UEN3RcUlfRYjS7tE3u/W4Vhf2EjZrrX
knqDsSI+SlPpextTMf4t1z+NXWQdtWDI4w0x8+4xVDFLQFwl3+fH/+zV/d21w4PMIjVRd8AsmmiZ
OZJ//0H90jDJgoq7raMVh4L4u7bUgwdmzeFDS/TOyh+By/UemXfgWr1yfHVqL/xqJ/vcqjKFbQYD
uHLoo6jlGad5jOIDKuD/8m2q350412/TVGiEbLADrmX9eUtIF5m/UaAQJN65XxeStNbKZ0aVoJPb
XJ8BVqBQ7ADk4lqDy/AegGbo2XFCs+mGi09KALkK4eH7FifuhdgVlqXSHnCHj8mtNlP+W5N0ewbv
D0Cuh6ViGLe5PgfqgTL1n68w9eczHmibtISNLQCICJXG/BP/zSStSvAaSPu6bVs3cG8YOG7LISDX
e7LSH3CfRizaV7q4QCS3mMoOSXWWDidnCh6qdjMeG5elmlXTXDV0Rjvyf6ztKCdG9U61LofKfLCL
sPwvvreri+u3G2M+AS2GlYKcIwB0f1wvvRkwGAlEu814jt9qOtsxX+tuPNN2V2nZtgfNaaungOBB
NYez5cp6roYs5A9kn54GHipC209g14T+YhyL91yAk7OSxXekiNEHxzIzNoHFuxHYaJjMlD7H7a1n
NVbpj6RjZACbSWqtfJKIPulX5X+51v6EFXJLcIBb3AvKcSHT/3nAjGE6FWiTq61+PQ7K5ZWn5qYn
1Y/ynr8Fh3l2b5YExe67Gg9B41KRj75DkPFYbsvMIWc1keQ5/beTYS48f3/1ufyVbqJJB1jzH6Zb
zEaT0eui2nLYg8+EKIJMoqkPgWohl2WxfsysYq9rBvOvMWthQBevQ2WzbCcIEEg6yBhBPtRQvP3z
1TyDcv78xqikGB/gv7Fd16Y0+vvV7FuulHgFmu3QU47DdK3v6iFDTgXMF8zWBA9+TiwkKC/H9LYD
/NewpUWLb9t3OZDWYxKHRNuCWfuwZbxiaujOngdGIeYIj7d0KloJ6GRBmmdroK3WUcTICwN9uESu
yvZ1hEAu0kCaZ4gcvsj0wc7DAG4aTsgbxeaff1yHi+HPHxiYJd5r3TA4qpni/1GFBD1+Vt3Ju21F
ykfbMzIaD+GstStE5B4yApY6E69cwUC0by0bDf/4nJLtsYjLdG8F6FOM9GKxFUPfAhQM5ne3LBRx
A0B913mOYUqVKLVENz4rab0GBnpE6XOw9OAVkbWjeUxFthV1hz8nVN0yDHBGpTlUnr4R+6rwSZJy
rEU/OvZCU+iAYlVAbIXQuelsQUACudU4DKMTyoX7OEZ8ogRqHxN42YLwkpcgvIw6I7Qh0M4+dwu+
3Witk+u27I3sy8yLdwSHu1y557ab+sVQBgxu8mDtVcTGe0WpLTJW8fj5zGGdoDdfeCO8+ygtow0W
Zuj2aELQ7rQE7STmxg39S9DxX5spGuNGI3pjOvhcTMvE+LJ0ciXd4UUbxzlsTtuFdm+czekiac9Y
mdUb6C4j7n6MmBYp0lsnkJdBOzCcybRzD/5blTWKpjH09qHCfz4Po8wBIWHnitlqiXdKeYvkYIOg
XE3WHPrnFfPFFrK8QCYFUJwGvFLHbMSdl2OsACsZLqJgalaDzyZuyoAvdKFYdtRqmRYhnOw++8li
mg41pHMY68MPmQ173RYiZo49/MOrJGHjEHYhshYbHZtvGokTxdxmzNFTmu4ndMhNm/8kW6Nd+YpR
1sB6Rcn2JbICEto7Y1owdf4B4HwhuWEWFcfWopsvubjOd5GdPQFhmZYe8BTWEsj7M5PYJL1+FkWl
dppPDEZM6+6pfo45YA7nmJFAlokBc8yeo5bNdGEcO9E/isBmkN5eLMfGddyyPDai9gPlxMGKdRIQ
brJkWddkWUiCHKBBF2vlcwljBT3ZGYYwr1cb8pa56BOEwX77rghZXlh6B+IOZZcwme7jVCGcD+kT
wvRlRdpUFGHkRxHBpvmxNtCYyCJkiaPpb54xyWVYE3GBbgAx8t04wkw2dcCmupG/jz7C9g5LZlD7
wy6PO7WWFRZWq6xOyhheagr/of6BMitY6mb1UvIw8trqPTSam6qEa9yE2ROmi3e2ms8VfGRasTXp
xukGlVUHv2Vf5sWnHyMRSYf2xU8EvoLG2VmjRYhXyd4A+DyxGBqusJ4tnGAdjrupYcsJiIBje1p4
kEZRLzOgyYZjGhIz03rebcB3cBiGowwnoJWWeEQTGKw6HK5LrUVNidcA3bS7TJ2m240N3z6OCPT6
3Ja7gTVZCEkaCNO2VjPyyJpenSRuHq30GZaSDgqecanNtD90XzMNgK1hxugToalaBZ1Rbf2gIh0I
QfRPbp5diJ4G2NKjD7Ml+OIZ+2+Ew36QU71FnUl6VSLtj/Qk4PJ9tmmWs02Y7ENIqcxCYjpEA7EO
GqbYc4MXYi8rUe8yTxOXslZoUDJhPmL8I1UWL0LrN9WummuWuLIe5fwg4rkBVTkMcSUB4v8SAfha
K4JDNtx5OJxXVj8Eh1gvLEye9xmIphfwBfLIKA7+JdDK1y5kYRJEMegJ2RnPrYnckSNsg8mxIPDG
andFMmlrPyzk2xTKG62NgsdyDOwbndXdcvCRbaKx44avFLkhk5Yca8/ZjVjLcDQyjvXc6g59aXd0
tBqaYZPcCGDv3zqYOaUJUYuxHECXwRo62qGvbgPV12fNZC02JcETbQLbmvnVG9EXuokT4Qkyhoub
IQXJ4/AZXUHxlvh6veCQ799sLVqbnZ386MkPQ5EZ3sRjzMJRjvEB2GKFWQ9MPfuZdcl7h4QQA6o1
VNoeEPVnYaaHLAzMRwByp2uLYbUm6k2fsLjaJt8RjtKBOLSKuBGjwlS6xhWII1rBq+Dx+1Cz/1mn
8KQLItHMXMXLGP3GY6mzEiWsFhBDGUNukNa6Nxyy3I2tHgj1lBOu0jJP248aASV4Jd2Xpg/vOeeb
n5q00VXX3jE0yI25qjB8OtvFxMV6mvSg2DpseHaqTSoAolz6BNdwWcNbukwDkaFdVEPXnGwOuSBO
H2NHPjtkqnyamKYWDj78i2OQ0+FD9V1l2pgtq9TOT66HjB0cGZ7FHqZpMdgvtM03Ccu3RQhd7K7J
QNe6sLc3bmaIbcPphgp9XLYqzT6IuUjWDuXngZyE6DHTtPvr152asIcobdWqDNBL98Krz9ewrz5M
om0eBohV5ygwEhqTG1ik2zbQm4tS6G7onqxN4FXNpZ+/VlIPHFg8EG+kQxAtcrQZpe/cJvMv148K
qKS68bcvYJFmlWfYZCtPJPTkQaHYj3nRuRTTX79MbkqioAI3df0NOW8miUIf1iUyqxuu9xGZdlWS
0QvkHUAfgPb5aw23//fv/vtTlGIrN+mLk+ZufJIbLnbCcQvyS16Khmk2pTMQgthABdr1FbVACwM+
dlbXKjqNJK0D8bPrnOrgFq4sGv2sOQFsuYGgYWOOSULsun1PvpHv50sMWPm5xxbLUkuFd26OW7dM
02Ab54DqKuLaMJGRCDLfKuTYfc9t7DINTnWjnQavLN60WJxAxBkLBbZsL7w4WvesKbe88Lq1NBO5
Kst23cX29G63JHG0U2o/grBayG5sdwiG1DIVTvYESB/XRXaRxhM4o/rOME0Wz+Q5UiFGIwOJVe6I
6PT9WdSzBEupBJq05WFBlAvXuaPIXWg49jvbQgKXI44KOosov7E8ctckCTZmXJVhUSGSJLP9eP3l
+tty/jNOVdYHv0CXwCI26FJE7BOvB6Dq8EfuVeSgMEu4RC0cu17Ljj1UDWqa6mca9M65zMndIZTl
wZs9ROYI8a4veOkUtOAn5WBF80cfgwVJiXL6fhJdc3Rh4QKPsEm/pUrO1jRkzL07Sz0J4qFBWSQY
z1l12Lpe4J4oYX0NHVEscXafRc4s6KPEBUzSECCMA4nrLK7vsWxH9wolCH6xhh7GrRSd3KBW5JLX
d3Kwn3prVkdkbXW8Br1W7dN0bR/I6aDrnSOh9RwZgK3h6E21wl9fHzeEAP2k/mVW1koLfVX5cFXa
kXywzZO5pSwVKThEty8jjFjrIO2Z98WjhgZgolvp85KlXN08GVUz4dgTPw1Z/upaPT6PXVit8Pl4
t06P8X6o3eDcshVcd4UuDrmbJw/SUO9+FOU7A0bUzur0h6YPglet0KHIVfKe9RRBiEU3iy1hJV//
71Lq1aHPcxQ1wsqolvv2JYvPZLj6Bz0h9UGR9Xbfe/CQioTO4fpp56dP339dzzK5JuqSbouNHy4W
l0TQ1uqoL6NxnQQFZvY6/GKY122vnwnHJIJzyIw9Qvp+hYuKOr1J3IPuQBxvqpgUI1JsAYuk9wKB
801DtChbjKlbhI5M94mxtMYhfM2sL/JQWfTkibWjbAwvgdMNS9KVaq0NLh0JLhOO0RPmDLlWeds9
Sr4HgntCfYHI0rllePPXBK1MEfmQ4PZleBUxACha6hZm+aritLi9G0JruK8bf2/NKr1It+K/XjmR
9iESSt1e4myyzhL1Mo6sPW+MepksNSw7M0q3ZpMZt03jGLdBxlhlfkp0bsqylgv1sRuccA+gItoW
ZV88G8lwgZevbwwYRjd+vOehDoqHD4xMsiiLBX5T3NiG3T8hFqpP5G8g9LC5YXriAnZhLJr7OsOF
1rGD7Kny7Tmv7vqLaUSX73GCLbtNzHdJoc7Nx471jHTG3xqkyO/H0vyIXJO/bDnxtmPKhntWkg4j
GBEiF+vQ/jB13Nel+6U11SFoX6teD99qD4sSybKkQJbVFwl05nkaSGYzfUL/Mg/n4RglJzwKOORt
cXN9/2Mlfqn+VNiNeq5cc7zV52Avb0RMN4+XqeL0BTLARTyH59kyHEGmFwbBcdgwa5RkZN4OJsh0
BIgTlPSNz0N+5c7hmNQdCeVJb+6vn14vz+vX5KQZ+xm4A6bVG/aerpEiN8Us1LWheyFSiNdkcF+L
dDP0WXMYS1alvDH6U849/f1plTfQcP3kru97e1l7fQIX9z8/YqbyZKaZfbyewXrrSLwRZX0ceNlV
iD1f5ifTh9bqx4OP1A4nR3HW5+Ir7gkngc+P14jq9DilNHt+lspTWo5PEcn0l8H1SuTtqAAFEPNl
rtnGE7R8YBxhZzz1bGeXdRr+9dH1d0/fz+akjEmOJoeL0kpn/XmdH8dFPKxVNuWbIM9AWZHjE28K
w6QEmTcQY1c6i7KNYUX23ljTRRBD0W/DlCIjqXTeSz+QN5lA8xh11U5vsD+nRW2fSGKf9jmSUxup
C5qAMcq3iG1+ILyCJ+LTCp9UiApC5LeSeBr2rCEYobjMb69fU23lHGLcivVY7oaIVEVMIjG3U+Oz
GSJPjG2KWF0Hr5OkBcl0tvpxWODSQY16MZ2YlqGjCylom5c1+1a8jF19bzr5Oy0x0uKqZodBxnAT
m/5t4m3wmo23+I3++gXzN+OBeU5OPWGchDn+vM7Js6mKtqxnYZJnzcPAs2pFrC+pPGF0iKd+fCeX
J1t9X+H0jHeEuDUrJjVYW8rCIU6NEQTw+zwJYYGU2k+RVgROxY44jWZY7brczDAosj0ZwOwTe2FI
QlKChIujZqMyo0HTXvcXvR0VO40V1y1iuhb3jkXwTBXYCgdmWW9Y/pN81bjTo0v6fInZs66/4nS0
juZ8dMUdQeJ5NmIhq8RnP9AeRmMhDqXtBKcMgBkDlFTfFcJEJ1QHFCc91q7ECBC5XPcRca7ztJ4m
95x4ZrXFpmYuSgautxPLEsewhg02tmIXtZr9anQ/uzQLHzF2Ak8r1RZYHoKJ0SVHq6k5JiVH4eZ7
aKkhl2i6OX29dyKkaRp6Yn/2H4HDLtemnHv52S3QJeLoRG52TmSTHQRjd8AWI2N2O7fh0kYXkBsO
52Dvr2SPOjQr1fieZD7uhuQQN7n5FFVDiGADR1Mjm5sk6OpT8VNouf/J+GDZp11z0xs280LT66JL
i7MfeWvwySE4rZzavc1LUg+d+XGj4V5cicQYsNBaPLAs4qMXEncgMnq+VUQ7hGnOP5ICy5Lh1vOc
OLpMBimg1+UT5gW1pUUFpcFoF7EdunbCDZ54O39qvmk+ZH2ypQzFr10J2npw9TD7Im8fODXH3fWf
Fv3U31QA6WNTjQ/XqlMAnApWUxShZ82tg6yoaBs7ju7ZISMZVcm0icCNrK4XBInm79cXsJ/ImsuI
c1r0MsI1kOb1+vv4JfygBks93Bf2mC3StMSZeJ1CEyi7D8vO8o4xfKFY2nnM9V/vI2W5J/Yez0BQ
YvagwydalvpeJqNx02rjfeD43VKvumqLyri6wySUH9IJJeT82cQYchEHtYIc0wYHF48hcLtq31U1
MXEi+fIIbN5NgRwOw/Vtuq78vi8dL8fA5hdoOq7/VKV0mtHW8XY+BOR3HOjuanCbfGmoQbw1lrYh
n0sAFAzas+mGB4m6+UXCtUijOHvwcv2+IwZtK1ovIG5V6S8jtN9gdKg9NPcx9aaD6qFQoMfrj4be
a8+eAdUh9ZK7zhLj2rUrC1NeHh+NDC2jo6LqJf4VI/znQGTTlsfRZ4kS+RD4tbH289QBVMvk9dpb
MIIiwwDYZO8kPEUxvACPVS+5RbPYS6u8dxG275LUf8x4osAoIOUar32+9St+rBopag9ufH/9KHPs
ad/PX7t+pMFIw9Q2eetEMP8q47FCMo/Y1uOt3XaiLedpa82Dh/OHXi5lSdKPYfIU6vN/zl5uPRYF
6986ZJTmT/Whb6zxxm170tV8XOTPLvGj+8bqWqabHyGhyfcm1if02+iZMx5BGGATAX+OHspKMTPp
SWxug3J4uu5YdTO8XI+g6y89VlarSYvTVFdrtpL6jT9ZwzasmdD2GVbRnln5bdlI7WARv6Cuvf8M
5sijhC6GdsVBSbCpbBsTZe3o+wRpnJfV5hl9YcVEJ3vnVdTPCIQtKIcmzoMgst40A4EvmRPBzRRp
+bqHQ4mianzXuSI2tsk4CxnCd8+HsynZIYj+6YSKmz05aAwNCFErXZckOj9g0pPp/fMAeTpmFZ2l
hb7Scjv66yMoaMS5euwWsYwd0kib1gWH0btL55mzl/vE6YbiNnR2oaP/0tpJbIooqPFG0UYxi7pN
kwi5bEB2VeQDnx9Rq/a9eQgB9uCkMiirxvSlAGVIIe10S6edp/u2S9SKIQ95UlnruBrQwm7sKK1W
zDtt4Fc0d0alohujf/T76jjp7TMPuQ870mIi4nxGNyLYmWV473hc5Z7NlBXoN8NcuArmLjAqBpw9
MKtkGmn5BmvXWiFZZrNhROo0ooHvv7F0JqndJVkz1T+0jIjLYPT28TzQ0Humhbqf/JiMDPJMvHJU
EpFQ3k6LJIT8hXVvrRKnxHgVdMcK3UlOJnYGtt6tCeKhxFQLw+4YVYNfdut0kfHZgkDe86CNakmO
jcPp7SP076OZgOITsWJWEUgKycAtHNdl4f0s+G7XpeiBFopooWnE18gKXCFZa8dMjHDwg4CtwPDQ
68W5IqHkINOl5kFwHwpHETm1HjXSSbS+MJECb4XjtBS1Lv9m6LOdYkwRECVIE8nwFs3WymrqZMdl
+2GC11iCv5Cr5ksKgsNbE2dPXdtH/AeVx0aBIhB7kFOuJXF+LWG/O6YI8WYU26gs0rUlAMJAgAOe
GjJZiWxvCfKlo9xoUaVawX74SkYhNx3bEWJTs7VdQRtAJ+dxxS8qrdyaeKFr+RwyWZ8ElJG2ZYwb
T+RR2tRcynmiTwhhSNSzWtzaYv3NNm0HZMjp6icblYRwB+22J7EuDMDBwDLX11D/D4j5loSosoAL
P2l63706rLad/pFqnEgism4MYsAWQ2I1bELAyOhWt/bm04qt2kuHGHqh1QOLnGxfoRR9LlksLETl
olceOEtH79NsACKaIUPubPKxa8lhB9b+pjDNH8MId2YMG1I6HXPFwS93CSAYUvKgLAXVrV4A1ilG
hdhSkZbTyUNhoX0KSGTYIP99ruti4/vNbW0oxM97oruf09CUbI6SdiEig5xFSd3kU8PNuXt03V9j
kO3GIa/JMyhvzCJ9IS8c0N34xiAOO9YlcwNYfEaYbP0xfkbV/UkCwLjS7PojMoInGPPlIrRNEIua
WoP6Jjs2TZNNKOShlOFbNHgYJYkEVJKXPq29egtQ59RFwSc7rYcx+DnfKy0HouNpJHPo8SuPTG+F
bxRjURduC8a1k2x++YnNaqgu90E3fvRh8bPx+3ipkWaI3LEYMOIO1lL5Gv7GzCXVptc3kxOywRui
tSI0YmWl4xZExKrtQuMR11S7GFQ7A/3fhOXsm8ki08suX6KqwnUTV/cAv/YOIQoPuKBXtum+lR4u
YXJy71IDcoXsfllI7AvbZ+bJbn8wzXiuQKMVCdpvYkbYIA7eeMSaRp5zwh71YFXUjhO1Tphgcvdo
XGTuPYA0Y03hc1CNfSyW4XW9H6RPZWXAO83luxY5Wxg+w6JOwqNFFOlOV9PeNTKiGEs5pyfxFCEs
e+4n7JUVeHvlEPWgkvSe/j1bN4lH8TXSng9Mcja8PCw87Zk9aRgrDqhmK5v0B7c3eu+4oUNvEPV7
loVrlqk7URx7aRpv5Or6HwOSEvrgOeF31sDnYp+yH3ImTaxlOY9WWFAtbe+DLNN+pdUFkw58np2q
QZ5g52164PYzowF8D2cXi7QANt8yyOKdMdg3iinOqg6jNxVb8SHIso9a7LEGQtaLYhDYQMNVFbM2
QOfNo4ZFmcK5SN7I2gVIUSlF3VR39a4TsyBcxynEBoxpkUGDGu6o9J7EoUt0uVV+um+zuFzXbIzA
5GnuskEPwyIJIl2jRWcikdeZr/NgCuNug5CG7RxzSUys/YPHWmmVILeZBvBsaX0/mJyi+Fy2sSCB
jJR3TMaLSBkMbsfHscR7iz/DWXY/4ON5XJ0gcNKyPPtVWOOdai2kxoRlClzFfTp7+chYJPXdDLcd
Is01wVFcBv1onSP3LCvjl8AVW7StySsDSRorW84rUz6mtb7P64THu8NPTbt566g7tn71LrbzL9OJ
3jMRZm8DppG5acatHo8I0ccR5XqnYYag34gC8wmtT8vcM1ulvB1rt8feqZgdl6699iztiYNkXFUS
h4jW0MFU9a7IC+2ur1jAOLEQLNpCeEuJ8xbCSV1hF1vnGpthGyIDwLv3PmhI34rnxGiBqbUJjPeE
0BXlCUoe7orBsjjtGMRa6HbyadQWZk+wrO+yk2R12Vf4Q1XGqrPj+6CyuyVWMAXMR0WhsCKSsm1R
UmB3YxBZQ6iDUIs1Crwn9q7wuUqTNTgfAqhq+62KoP7BKd3iOF9PjMRZYUtocLASI1v/aU6k/wyw
WIFNxht9IlZIcxjFtsXFR+0JVe42THpxEyRKA9GKVrJwzW2JQWjHBbOfOuLWw6o+ChNmO8SULQLv
XQE+k6Sw9GQViX4eh2Y7cQQyNq4vzNn2fPftMpg8tam7fB1pQQ6wZPhJ0uO66wDnxn22p2kMVrHm
YZYk9hf52l2E1ZNSVxL50k1LfnL9UI/vkc8KefKdk8u3LjoSgaukW2p67yzkwMguHbG59mZx0zT5
tAlM7H9Z7K6SYDwUZfOe8oD0TPpNfUarN2Qfc2z8P47OazlWJIuiX0QE3rxWAeXl7X0hJLWEh8Rk
Yr5+FvMwE9M93dKVCjKP2Xtt85ynlQj9Ts2U2Y+2X5IA57mXVsoMaCO+bZaK0Yzoasfvfd9iPNqt
ck5CDR9bYYYEnDPRAUFMyrK8Qnzes8T+x0Z0c0K6eLQkqSCFgNoWVNgtdfZMMJzjtSseZjNYdrot
zk7Ru8c0UIw19O+2shSjeqZzK2aXyFQo8axa7NQQvA0rv4i8L76bgfmEgcCw1Eg501ozRuBPoGBN
tlHQPdabUGYFIwDQlqUxBouyTms+X2+J5GT8h/8oiwOlX4MCtmU15L/6xj3RCNO2MGpt9tACTE1C
i2OgVun09zmgHLAXHlXNjoZVhy6iKPl6Vrc++OvT2qHByTUEhTzAA0kBYSF7Dl2xcMHq+V7rVuM4
cQMe6ppbpXeNT7vJTtzqybHL1xhEEFNEWmF8qOIFtfS1XSGK+lSDuIAobSRBPEm7y3zcKWqEqFqy
qQs1QPui/CLbi4hNFGw7v2BCtNAoEUJg7xLAT7Gn6hiCIC6wWn8Tk97scygHqdStfaAAls5qaHaL
XpIqJEiICoLXVRjzU/PChO5tmdcbCQLpSN2fOI9jZh1cl27aXkxuUJsw9CT98vGOclIOl2JhsOdJ
/eD3TP3r+VobugE7ynztA7EZbgtKTJOjFy0qETEpT1GLPtk5a7L+wHX1AvcRsH6pnZzsB/3QOzU9
gqlINM7V3rRvdm5XjwY4FXSnHt4q1fSkUW8eqEnsBlBd+7HOPzETuTuHNIczFvzH1KH1cBVXSjLA
7u93rc+Vo2PqiUbarjCBQh2quSUSev5aDMydgUVaYI6DsLA79oiSvwR2sx8RB+/HTMKJpdMoJvgt
XJFHilLKV314qqrkoqX1ZyXAm4+fGnO4UC5griFX+HCxTAYsNKPWVta0nLeHwWjHuPLyM6kAag/g
od7X3kiB0fusKWYGzGSchrbbMpXnOSjSAbx4WXRHc/j2V1NFxIxUl1vXLug+MdhFtYd8kKXttiSz
ziZYcacr0oPrJTQtpEXtB684WdbwwkDF3fvF4J801/k02djuS7ZB4WwsM2zSD92Cozuq+V4sdbmb
69nht4fV3QG7GQTKj7KcayQn61qK7MXkkt2uGyamzlPDo3TsJh5IxqIfblvasZVMLjnL7VOf2RMz
JHfZu62GsexpNh1YJTKrj9yhcWoSe6kv98UWPO1M7Y1UhOtsgN92Wuo6mhOCHEwmOKvZ7BPpQTIG
4AZewlPHjCCUvWaM5p5ULmDEpbpZ5D6nqn83FszYGG8GkV0CdNS7boGT7YPraIz5jbBcLgQ2Riux
YxtQPOqH8X203dAZ/O/cDD7rFDkJ1s4TkGSTENygZ507HZ0+F3vgh6B5ocA2yvomQutSrmPC5HSh
29Sqc1p/MF2zbtYAmd5NWUGRsUApYBwsTtObM3Y3J7jX+kScR9P+c7qXkqr12Bs2JLcJZ3mTMAeS
7hJ3Jh7lqVuxONdnqD+gSHx0TKapMb+fYq2YvZ0FAz82tJQcYvmfrRDk5F9lm7dwfdl+OcJ4M/08
tjekCKsw/I64H5FZQHDRZq7DBsiD6WtRFVRj2JycpZzCpGCP1fHqUWGsGgwFUMp9sG6Yw685TVAj
mxAnOyG/MQ2Z0Yq4L+8gdeW2v+5xSf1pBrpQR83LTs6Nhync+UPKDMfxV1irOqVmOoaGO7s0jNWR
+22+Olb6zT4F//cGRLN/BhfYcrp9PViGks/MsChmrb0LmXTNSHzQIYPS+tWbkmgj1EkUCQhK2L2o
zyTts8s0OiIa54wNEcy/AAEH071ir4bO/Zwr/sGhRrDQfS75EkTOtR8rM04si/xcLHhtov0pNij7
oHM5Q/WiP6up/NBn9lk9Zed+Hdf7sgQeLmYj1iXD5g4mFl4tqPRB/TsX1C++WDhZE2zuS/2KnqHY
I0D61hzgn5Px5iQ1+YO6cLb3PGqIOAj9BhzzOB2MDE7YxPfnKkqP2TZ6ziCcoOgK6lCXFL15RTVq
OnoEhrQ+WBNZEutk8ro2T/DO+ihosA47OMDzbrgOY8c/nc8/hkOlOQG2DAPUzdR9nwhJyUJgmgE5
ZNrplUbtP7Oe5wRsKdfFNMa6BXYqNy0GMbjsc+NDKtXvTPych87aoM2gDMtV+9cOCgdcB8fm//+F
GRBlPaz5CP0YHxkGRQdC1t4FSbA3hDiqCR4mMDIsph47BMFY23HVL4JxfecaKxBZAq1HHaZ8L/qj
M07T0ULTslVUkILdKzUZhxWjDU82FusPEDysCbsADpK/zu9M45nrmKdB5zJvB0rSqVliE7dfzFAP
4h91rFH3cUNm8V4Z4w5oEYgIwYgCJACOgme5QNOsj3Xuv6Eg1DxXZ6Z8N24b/RrZJAXOeF6Dni9R
2H2cGLfeIjhmO7ybAqKETFyd1wIUSBYk3Aa1ETlVPYbDJpfsNa7f1nIMRNT/WjnBx+v7NGxxAw6w
kFH7JFe9Fl+N0Xqg1QQW0QSBrYXAS9cYx2JKNu43ctChI32iocXcC942fdIPurOCn668Jx1fIprj
9WAJYyvZuEBtHWCqzP6zjK6Pxqx7lc3Typw4ZgpH8kotzoVTveWyvbPIwwjRWr46OlRhEgGe0DXQ
8EzFieRCEZdtmzDhgFLSt/pIaUNN4eP2enSt5TBFfWXRFVuZipu6/Su62WIwM3tIPP+B5Ymrjb7X
9ZrF82lRPtXUYHK0vX2FyBvNKZ6m5qUA6c1W/Ik8wrdAZ6OaAN8ltTZ0yoRpnkuOvWHJNsobD6QL
HWBoG5DNVv2VXag6mP2Iaiu1D3OlzLAAGLIntSxnj0gBONf8r5aiwkXa5a7RzIprX8v0gKN2CTtN
uqBq/S8W0uUCY8po0KJowQM5ULRqK1C4Pi1JWKYq0AsB/1hSGffHuaGKNaGQLI723ItBRLVtPmi9
eO9T0AAK9zxcluJfnWSvqO78U7FWR5EkhIrfkQkw7uYMrAI9Bt56+5ArHruqkpfKJPkSI91rE/h/
wRTs4YX6uxqX7W5sjbDh7rAt87oAEwVxNx39tHDAN4tgB4vpnzaOe1Len7VsGq9mxtxV5uZjqhgG
28Zy0/zFjjUIFAy/5IknFH986lVHWlUvmpqoSjvvIDgXIzAM3+THfMppQCmtwxcqm/maYVQ+mPjo
VJ9FhScTVI1cMKJ77If1aTXHHUSz4WhagAghq7Eey5wnMbWYoBIK/MmCKTW3io1EaymqRvIfHR82
3cC0OOiSo5hL76Ij8VwrcWh7+bEwMZPpVESdex06x4wQPwNj4TY9LvhGysozDpnegQH1huH5FzJV
/8xi5TUQPZyUGuaQpxlH0xvZIuZ3BHwZl85wXoce3eRA+R3W/jUYRkKrsJacBxpHpw6wMmfdpeid
8iTZG23GHBElNlBwA8v6gVYoRKwA3XzymDrpRnWwuIiHlGUxyDeP5aYfkYZhxm3J5NwarL9VOtBQ
wDpcoe3siJfHgA+SY8kJsNQgZAHFBFlTamZc2e4QYT0uD7P3OBFVx1xYAwHKhcvpoMUlnpTYyT5L
dOZa0MCOQvuTpFZ1HKT/2DZmaDs0ciKQXQyM9F2vBA3R2PwHBxidUbICIHayI9UhfRfWIulpx4Y/
yyGbNGpWRD4gNthfqPIpyYHTFWPPfT+O0P6Fe4Qv7vF2ecRbwq5tRdmf4MAhLGdUB5+LWAlEbG3F
kH6p/Du2EbFOeuHegkQHR70qr1Vdx0UZWKjT8Ne3A84PWvsvcAm0f2AeG9WeGl8e7W7LVFkI+mwd
uUeSwryyEMuhC5iFSy0VzKSnMJtk8NCKscZp0HOUO0ebOHqgeH7DmGGxLuhDnzXdjIqktB4pGy4s
kGWseue9rb0VWZj/WuHl3mvuSifBiJdge3UGHvCh6vq1crkc+4E7ifhDoErkHekDf5zWYTxk5+o3
62S6X+vpHlOHc6kwFYSd6JbQd1Bj+uzvYr3HcgbTW54EjzykYedrLZLh4nAn4tyHHCWMB2RUjEvL
ZT3W0v3VLfMpCPiEyomNEIaRXBsuFYkYFNH3lTf9uMjwkXJal05JtLB8NL2XW4cVp9hurLQpcgHr
QZd9IAP+afQgKlT63Eb8VAjQumyiiKRJHhoN/YRgG5v1tKxshRIg5+6Qra9QKFCupAHz4mwNe70e
MaKa9P/upnUKXKSUy4MUANXnNbkvAzM2vMFlKtCYoONcyLsQboU/EetaEh6/BPtuS0m11FJHFjpX
tBvvVFDqIfCQDQgO19JACJ8HYn2BOFxvJ8vbpKzgYA9IBSTBNm06OZFIDECQaOkDbQQg+lNWtGSu
OhYiO2WlKl4Rod+Ewxy/K9qIAML/p/G2kCjIJqfR8Pdtz4Pa6Z7/vI5uXBYtLZdqzoyqzQeqE58N
pXqyGeZi71yn99w1rysZhDunScRF1bd2tlJyZuuD0BPvlBNhYgj9u0S6FRaU79yM1huPUobPOX2b
CnbbuTWHTSZAHfS6igq+xvSbVuz40jILjp6gSC2DKWPtIPVd9wj46Y4XFayDz8vpqDW/VGAc9O4Z
IzTdUs85MpR3Pltd5kDpcmm04HnpB/MOaQzMNvuWj/ofJcRtEazM/NywQ5POFjBcauD06MezEi5G
kMk/BSY7NDCie+mXxnGGzb+zYKe/+H7ymjYYs9dx/iiZMMc89GzoRz3U9Pa4tNNjMhrdXnATy17T
oAWjGkpPej4NF9yGj43DzMQr9fXUZAhjAXR9kgrBia89zkt2tikI4ro1kkNa8G7bw4rwJOPNyUSI
ZLPbY4n6oywIwsEJXuDzsgJygzffbFK+lgwtrftIzIah4GjFpYUuYlm7kxy8MpyRwDL5nffuXF0r
rWHD1FBqj6WvxRqS+D7FhmW3T4vIXKQMwqNw00Ka9PyCzWcPFIMgQobYVIlL7VCimRhU3WBlVCy9
mbEfImGEcoCc1bfvKo06gXGoJbp3Hud/g/pkI2B/rfLB6u0a5YxjXoT55YHbjTExsXvynCvDxD6k
VPjxXKvbsa35T6FzQItCg9Ck+rNviCNCGBoojyw8nRtSzUEcSOfDMO3d2ANDmcv2P/Bvzw0TvIvm
+PHoVY/20A4Pg7zZyLlCdtaPdc/A8Gda+uW6Yev8nQCjuAduUe1zq8J8k2cP/ex68ajS9uzZ50kF
5BagWnNtAJ9D/jSzOGWPw5J6LiCCURmxRxAOv93hywXV/qBN9GVrafKvVvRMTixBIGYeCUxuVn0v
RGGRrMIvT+tseIH5vu7p6EmqIsyxV/d4LHnsKJ5X9tvpMrwjJnhw6w3n6yAz6Wgfz3aK3KpZfaTg
CjNgPmkn/KPv7XInRZs81EBr967wvoiwQWANjDBxHzHtcADNeIfouJe9JYpi7zXrC6vU9JwH9WHZ
onNQtqAZ/c5dpzxUjeQxZssQBw7wGMQRRH58beaoTUVvicO2dUrH6gen+6kat4qolpHVYw5y88Gh
ReCRm4R1hTlzHdRonYAx7JJBCUYfQxZjWrsrXKiqht+Ye3vx9zzMzqEaxwd0S6Ev2pg/pRGD7cyP
1OzxYsy/KXKPEEKVftnxC2JeVLg2Es7yWCSjRJAe4M/Djo13/OLZlhW5QjBXsT+FO3b7QBDZYsn6
QGmQ7i1bI0fa9OAAqja2RYcWo2zVMxA+Qp3SuBqYDaO3/G5z1iLBKJYjLrKBFU32ZBOMfiJdjz1/
yl24cMHtlZXfg5UI7Zz1N8k7eqkXL4P2pSE9BlmO32byyM+YPSskYZxeqJ2SvQ6BG2EZ36BedO7H
St6VK6HNHevcfaPr2cnZUHbJ3J05FXEihHmhZrAQ9XOfP5Opw2SxZn2xjmwZg+DSpCQHickz9waw
XUZZWWzp8tUqqe5xSxHmXmn37n8MTbO4UVzu5XRkYcKupzlpNuu7jN0EiEzeBCtoP7TiyVpNHqK7
nrSMXDIqO1m+eA4YUhD+xFOIoNCxiMaxcqQrFAe/UA1gXyOj8AC9EVbHZVob52xwP1YFpruoFSwg
W9GpUyVjB0tL/+ZobOp0QP+hU2ye6IaIK8L5NH1pz2miX2TvPQekAsBfG7+IfTqjPFsjX+tHkvFe
yI910AoBQ9MCb08yavLSL/ltLeq7fsXDMkw1Hy8ymWZstHMtUcHzgP+1lhwuRle91n7mHGBi/DMR
aISaseJzJ9wzUTq/0e7LA1pKSo6NrHbj/oyE7OyyqfmgtgPXJRQxj0KDXpdeTQv9CVO8e+GxoPDc
9ewMjL6thaWeXbyxGKMFWtV0ZcZ+JzUXlKRTxSzQqduNV2/6FShK3Y2im/UpKPHGOkg9vUvTo7OM
+PQMPaxY7+xwhiFuqDQEYht3vKz4gRCKrfRENBj8CFacLUS0uUxtT5h26UgglEaON76xVszjUtDr
Lz3EXugDFbEL3TgeOEWerTT23fQ42vMrPVW4VMmEcdDmxHKMv7H0rmzR7qx+eXXAex2MlqUJFkGe
+ArzjZ3IKOEt3Afosm1MF0RKtyBv6f8dQo6PA4Nj1QHhzGxh0Arqz1Arvly13FWtd11wRMP7hHHp
c+rkzotVOGdPpl8k7+BvqDgNNTFG01rdB6U4jAWVi66YESMQenGLChlnx9xEbzuCnrgTNLcQURDZ
xkXaLfE1prxatvWeV8YtKDmal6voxMMq1XLqe/tor0VEEs6waWgfRCXTCBDqXSZlFVU2BVEFkbfE
QDUznJSahi53QTRqmNm/AX1zB1oFST09PpugG3E8D3K2mwOMD3S6RH+ujsWZNM9DRAXIz74i7M1n
5sVB+wTYguVp84hS/3EsjH/FW6HzT+vp+ujl3iuA++Uwiw5KMvEt+grCJUBXHXp6cRamdlAiOJT4
urDI4sY1U/9rHU2xo6krGeaZ/BF90ifWxyUg8BI2RDQwIs4zPQrw1bsIWjPNfzALbw1Bc7I6IVCp
QcCIvZykNNKJN99yBwpnx8yBN6CzX0q7soCSEVmWlcu7NObriK9HWoTlpR68WyysLdDZ3drmDPTW
8gQsIOQM5PWcyQNxyAPO4ZeS90mUZD0ch6z4QyBih5TZ2h6xqtp3+luHIzmz+ovWYPFEDEfxVKRv
bpcyUR4kokT1M5DE7qP+Z50t2QOXusv4pHGjIisZ3ACzKMl+kG1G+AEgTspWPLCvmanWXf9mmfN9
YBr3zWhCejdSsNIdVtlgE/MoVE2MnV5/3JkfQ1+hYQJrw5HUOSzFlr2Z/Zf7OIcyrMHM53gWBJ2o
PgSfme2nh9VAAQcDys7k42QnaFIkKJ/lbDJ1HBF8JcTpDWL8gDwmolyWH8CB//T0wSPYjy1JSbSn
iI3SCUGSprugdB+HQb2Ws/Hu5Ihrp76ifSMLDrEE4awfvgfW0emcmFfvjMfzIj0EiX3w2iZ5dcyY
uli6sy3qk4B5G6pZ8143J/In8Q4zxqw77b3dyLR6wvgboSP+fJjJugEFKF1x0fKrsfwiizoAh3nu
XRSXMnpdY+u1CesA+v6+rD8Z+RCFvRUMvhjZlKL44BombcvFH9Fb56+VLpZOLLl2vfdfDwsktPX5
MjluHvdZ8dP4+i+Dq39FADlPy0jznlA3iPmWxCAQ/9oU5Tnrd9apyRN3r0DVKwCMgVhM++Zgt86t
xm86OuaZA3kHLXfY05+zIMb4paWsSIDzbpv/YoExyLbN3prntcRlOzLaB493GMgOyRs0mmt68BHc
A+gb4579cLh9BFZnvqamepXF8GXX6Q86JALP+/sUGOgmRj66ATMDYf0l8GFDP7VOUFaft6e06NwH
tfwBaEAmNga3lVp4Ueaum+kDOzUS2IZzncwUjfEStx6HZDXzrjglg/muinD4PropczagQOXODbo3
r8ge8A4go8F23CD1ebV7CWqZ6bPnFjNjWVzvDSUWMpllD/QNj4iZv4AhZK8M2IMDxN8Npsk0wWV6
AMs5alSNQZjZ8G4qVRNqKGgYgiPGM7LX3Mg4xu36SeWTG811vpzM7JdhytvqEtgItn5nMk7DpAsx
N+O8DMAlLFfpFb8Ia/81JqOcecZFJsv/Vm62vZ4F923ukf3X4UvNAejjxNqlKsvu+eL3/uQeTA2O
3VTRjoGCDtI0D/Mq0jYDp2JoAip/59jDb1dk51XmxGGmj7lHDzAF6b8kcV/tRzvQkye9//bwmR7W
HGCPbQenopqH0M3r+lpnmPk7lWGud01za3FIOFWMQYzkb2WJHAvNHcPJJr+EIkW8KwSb4VAgTUhg
CrDDRUw42O5pWDgrlXbrl5J4v9VgmW3ewSFoWTc475LkvCgg6ZG2Uh4l9iseuvZSsoU4Vg+ug/E8
ERNLruaT1RoJBIbDsoDiy5oZoucWh3HtMhVPWqpZqQ7eQla0tRg7FjeCrB81JVEjyOB2mxlQSABW
GUJMOKGPnvXyv66jITY7IKrl4kBAf0JI4FyMTN4R93Lj/yDMR5H3kKhUYw2s3ycBU6OiXiikVUV8
UnYZXQK4ENqZZv0BQYfR2PBt+D25sVTiMUCJsJPy0jq0VxOvz2H2keuwHTzmehHWI/dzvVTOjsLb
DqvA/QW9/2xo1VfLYc1+zHiGqUfUjEucCWjFr07YBLofRQ/mLJdTHRbO/A/SyZaVjjZkIf03BBB1
W+pt9lcmlLlr3V+c1YMnwR4p1z88bzoOAdDxFFEMnefRSEXxaBfqq2iwF1tJ9pusBTFtls3W1Tr1
tT4yD1fIuJBiw9U8mFPSPmjOj2dUP/5o3ZSlhXpNnWSUCH8NkzTUZPDO0xP99m0SpXPkgcyI90zK
Q5LWhzahCzA8bopuZtxFrgKqCXmuTV0c8YrlEdr3V2OC7jBYxLAquc2iiSFiymd1V4Lm7LsAfW+J
2zvyTCMW7MzWtLkYOKg4pgleCK7MNINW5MfSrO97MosQJA6kLfUAMBsGZ5SVwNp+HKeHppzTvI5m
eWoFs/ZOHKeSMWxAJGjXchuVNGBs6DD+qbO3GDeG4+xfl5wlaN9iHwrW3WjjBk7X6qUyixh50Wut
6DtKpfBLA3SN6pGMPUzPLHW89GSZ+fuin/Jtu95nOvFFeG52Ik9Z32iVvis6ulcCj0OlIY8ELkee
ojHfbI5/1GjzV56lV4MJSWn5e4Cj7K1pCWH55sneNSsvNOf20mXn2p7Sg5C4XBZLbJ90o4eu7l6W
QTZ8SIvHVg9TryPdnbBmUKsFlkwfYS5TA0Hg1a1e2nfd1XRiS/07oDs5D7p4dgdAudOWBcosCrPR
8pZ5LE4RoE6RzO0+JA+8RrSQQi6bS3Rj6KrRqF6C1AmOudOeshZKNYbdJGxl/pnrqJitVMvY4jqP
y8haJmkFucjdwyq2oTpfdzc69hGeU8rSAAFfXmoXp6xQWnWEiH25jXMvcfbFciCLNveHsw2mAX1Y
frXXEZSUZVrR4tX3TJg0ahQdrRrjjlCgCz9KAAI0YawH1iHKJnsmOKB12Zn+oBAgMoy8ZRpj1IY1
TiZSYmN76HmR8Wjiv8h2gbkWnLzaK5Y4TrQ0m/YG7sjIC75h8TOmL7uL1eHJJPuOEXZjHIhY3Nd1
ckf3SEKcRyhox71fmZtBpU0OcMcu7KZHyNnzp1m0uLLO2Qisf+G5xHhHNrNlEO6Xj1+VoX71Zktu
WDYw6kICU19GKDS+fIZafEJc83b3aCQAknv91o/Un0FbHnC0j9TpBDw4WHP0laHWpqWdBQsNwsVJ
PLGmm4V3gqN42OoMtwhFKnCtluZu0VygwhNDGU9H6l5cbOwxCPyCewHECAVF96g5c3awymdvVnQ/
/QKdqkkfQPNDFHG7f/06PpG/rdjfzSgP1yVSi87Pa91cnwbfkoVAQMJ8wBhvQGgJJGnhBfX6UdV5
+yr7tYrgSa83btL3yZcqVu6UY6WpLqSqQ+vhxV7JdGlLHzoLWZ4p1wsSJ9s+kHgiSZzni2dleV+1
COzIa40FIsFZ4FbxHXs5L4ZFMrF4XbS6ROoVXHMPlSQU5F4jNWvxs0+tR9Fq6/w4WOJahjNU3bxa
fl2/caw+e0Nv7cjnO8xkvIM+BgPcz2zfKBf510qofmtAhEmbR3OCItSbrTtrSKPRy5EteNYYFoCs
2bKD0q19dPgJjwhD1r4jtKoIPuGa0b8Go0XtwneoFvmm++zVoFyWoZ2y6xkeSg9um5ex02R4Fw99
sjkxeHtgDp7nPCXYN4Ozsy6dd/ZTPGWtD7EXOKZy2F1OmfvkNwTNT1VHVZy0Lw4ob4Tnacw0ml9F
YPkkI0+nwP3BX4SdHTpTSJryG0PxzS86oUjrcY90dnaclc/AoRoezRyjBzEg38YmUe66PuB5IlZx
zcGZsfWHyGJnV+JwH7o3jvKKqis3ON0emfa297NnUN0xRzK4oBJmC5zIrn7IF168In81AEN108Vf
UG2bY48FlVKysd1zIr8HLZiui+GDoHb/KH1Y3FsN7CjhnnzBL2YhfwCoRfnWZ+a18jVGvptDTu/P
S/YCtC69Qz/Ne4OPd84wJSBuR/PUNQZQCv5yHFZcXooXNO2UeVOtDwgux1SE84XOsdjpfWmeQDjF
aYOXFKzDHUdscBK+lzNJqfDJUDPt3JJBrspbiX6mpG3xvRcQzkR6+w2byfJmuit7AC2NmsAsIBoM
wDs4woZE/g3EHkRJ4b76GsKKCtks33zh2XOg4QBT0g4uQcAJ7MLANqgkq7scwVtIFVAj5KABdlr9
x0fiNM6EpemoKv2p70KsjhS3xhfsqG7ntuYNAHoVimYzU7AfzyoCUedEnNgrDOSGEYyx7ZCqN7da
a/pqXgyxMAeaGWcghOM+Wq9p5xZ74bQec5OLagZktu2Kkj7tvrUaSo4/zT/wSP9jJo0oyrL3/pjo
+xVA5nmB/xGs+oPABp/r7YdhdBzpa9zZ3n+lhmAV6VYLpXBiGo4CwGzrgeLqLGso+vVGukcVQ27P
f9WcGJR0ybdvAX9WuLZtCeOaAfSNs6mGJU2wsLABN5XNHboG+gnWkamPs27llzb01DfAjoc4SeRe
ENSCT7RJ9tMMB0s30md3ycyjtflxen/QsJMy0km8BKkOmNBdB3LJKHXw3WXI4jehI4fjNmCfZba6
RitxbSqPrMl1j94w3pKkdKJcpyYuu/HJ1TpKioUzeLIfAA/tiy779f3iXQTEERGvzu3ogYEq/+v1
9rnIRhJph+q3mIZ5pyX6nesU+PWdM48nQUDmg2yHr5ERx9L8I6wtnOcyGtvxTin1Mi/2AT/Bldrh
oUmnjxJtqJQ6s0D33lfmaTG3irXzbqlCyd7lz5sZp61olrUKhxyJXwg8xd5v5IdrYdiptfpznonv
tj3/x9QIBMEyuuTpOUV9o3VVnJVdWOsrehZcc0avXTNznPeTbzwb6rubeMXy7MA29qMctMcShaDJ
FNpuX1VWnxBFUkd6p2ZpLfJe0QiTKhfmvePtqro5jwYiIBpprV7psKDyAcou46ouw5RBLM3xDIyk
1jAFBvfERJBZGvxnzDp6/fVd21YfS2+vJ2f07hiHHxLJkMDoqAG8imEEkqfDqEm+XQARS+/AxWPd
oyyQdXdU1vprdPEs2UqwkqN3Y/1lzs2p9lKCvVJR0UFjUjQK6jbH0IGpc+gSUBE2RtUffS/yrKDZ
BlVGOJf2d2ANj94ygGFlP8iL1YmnFP6VDe+kZXLHI06lZLXoCxF1MdGyycMd43XO5JGKbAnHYe/3
clMRnbyyrU5JwtxmnQcV6jbRcvWKHwdive/5kbsBl30blkuhrlri3CxpznBPn61SBlcCf587Sb0V
+OWzUbtXU1H+lgYfvSKl/IDX/XNuER6nyRgTIkMOMFoq5CaEsaZieax0plYemZXKh5Fi1+WhDowg
DIgScAqUzqJd77xKnL1Ge01sAm99hewFOw9jx10jW+3A1cF53jFi6V0+KssMHsuMKDjlppGRalvf
+ytTdU31frpIfYYARWT2/idgVBUCIk0j1ceO7V6JZBtiIRDY6jM7IWMh69oxcRisJr6mpYtFsv5K
0MMsv8Ym5D8IO4bqpWaTzlVXy9h0cmqDzIg9KyeGgSEL0T/MRQLsits4ew4mLJ72zKpHHUen+2Wk
8NUzzr95Xh6xOPxBSvRXdtA06zY4OMNv08q3wV3KaBn6J1g9GIOFOCSQipruBm3qgbOJVsehF5fT
UXb9JR8pmkWq9pjDXpoBhc/yTXU6XaoVtM7ClgZ3A3sQtqRQPxME+8Y1U3gCKsf5HVYXlUldLCj+
XNZqiG1csFPUt/pLNnvk9eQpyHmT+ZCvoTZnWcqAdvihnNTDaVtAez1AibL6ZLAJLJG/kU0ZE1kq
mNTZ0H1yuCaEwOzUvyTjnMSlLW5+NRc7cjh5mls9i2tYO6bLH280PmRGkYolmEAU0P+NfjYV1seU
Q97FFHNCMHIHcw3oY1qdxo5aIJia7E7Lu6u2dlrsC4RjfjGFJuIDfDD+Xgj73U1ADfHNLf0V9586
uE3MoIYNH1wAVuffucLNaPt5vjMcBNQkRDkNcemVJNNvquz/kXReTY4iaxD9RUQAVYV5lTetVnv3
QrTFeyjMr9/D7MuN3b0z0xoJlfky8+SpK5wdduQtBCMTLWkljMbchTmaR2brY26xzhdzP98MYXvq
EQcvaYWUy8l0bcbwW80O2IqayAaTgClLOos4H3C3eW1HPWzSFsh+TEwcBGCM/DhTXTbZ+yRiTl1y
r1+Hhpw27UbokOOkEX4oTDlDjs5HhGOT8hJ1i1GcuAgy4Zxle1nxhBTBG/EkZoB8WfZDZ++zJiKB
ldOqZdtsenFA5lNbh5wh9w66GFFCHPEGHId6aB+qZjp6jgGNJW0p54CFQ77HtwYsbaNzMSI6zLiv
QUEuMH938qlElaebuFg7BpmtuBnIL+DNWWyObgv9JpkZ+URT9coFe+d08bP2yWozT9mnBGaCvraP
Ntot+Sd+exKzzPW5itDSMZHhDuj9hoBYFrDK8i3Q80iwTbl6H9uP0VhUB5lYz5lnMwlywEGNhXOJ
jaqEBeeIne9TuuLgpuy04GvNFyDuwRtaLQ7oJjm2FgNObSKbM6vEOMo7hC2LHF2KAWLWzVqmyULN
0p+Bmg5e170mNfF1hsOc1oLgpux9smeS6FxCc3yTc9Jwmdb4Ka6BEfwPHqb8KSkE0yhraRSyD36b
tXtN6B0q85vIBn1p1Xc+cFwml51gwHUz+35E0sQ16z4W9NweeDNo2JR0gvJdwKxJBbEVwgHj8+cm
9mBaeIryudhPtAsn2eRy+3i3Qh5aNQ8fGC8uU1SBVp3bO1fazzJEJSAa9NPbAfMCQmFlw8SAprfq
UHiQgzR1TRivt8XkbTzMFDv0iudWTh9uyGCjsruHNrNQiO1I0URNeRkQ3n1gRtM60kw1ikGGVNcn
rwmvZ9VLABbgIx70UtMsFG9C5N4GTg3vFoX1PHfuTW3fULoCi2qmRFrCTwvGYsbgzFGvje76obzm
vnFRdr1Y/Zki0irmZKG75a+6oD2tG2dsmm0l5G/H7RzPKDD7yPVYbcCnb/yIkU1QD1cn6P110OXI
5eqAmYRs8WwlKyqKPW4COBMrqMgbF4cl3WiHNP4sxzZgTWQZ8/jFJq4KbEnhIxQtRFyJAGq67m+S
hlSQM97JEtYcx/MxuvneiWvTygrrw4DjaM/HCyx9RHzD3rQYhTJ6tubkQCDWZSDdPCQjekCUc9eN
U8wprqf2Uo63DtF5PEyEmPJg3NHy98h6Oe+TdiRZ0TPmMCN7MSCdnAGTbpNzK6BYOdlEFmDv2tSc
AjAjoeAIfjxcQJQJxINo7q91EVbI9/28Ne0kXdLW4M87XG+EOvLGl0szpsSVmdFfCd8gkN4WQNFb
nQbPY+K5+JUjrGNLyao1YZ9rKIDSVntKS+Paj/RkE4muD7C6VxZjo00Fyn5VHeIFems7mM4sC95L
xdimcLn2dDpC5i8IvjUOSJE43JiQOCunYfjjVidUmn0aOs4eky/anfIvbUg/jOE8dn5tM45n71Ua
N20gUH29KH3wHfuBkTeBngR8ABVvLDz4IjGblklwF3EAJJNet/dBxZJblbam4y2r6XqfHo0l/NWP
2uZc3TO0Nsz91MONNXDOEMg6Gg5WtYa2N8r1go0V8qu5/FULGaSgW9gH9EwdXGvO+96XqEDCv68S
A4JMQcBJJIj+NSO54DqZcfnERdrLuZLX6QhPDU+QnILyxFSQiR0M9o0z5ZveKD4cc1CgPycgRs1J
CZ9acnMp6RtjyNxzf2tq9Y6o9UDAO1mXfh2R7eI9sbOPxCu7Y0MAJk7DHz0RfmbD3GUWS1ceeUc9
pdk6abFp0/lJK3dy04bzX1ownVVM/le1cUTDR8ssgi+zBhbVJyBcTOdB0HSwrrS+0KzuryLYjbuY
7dzF41q2Nve13MGrkmLKqp+ChquZW0XsAyaShqOgAiRPgd0dUVyvFsBmjKUlEjBhL7SQ5FoMLmzn
aIJ0MQVcy5BuOmUFnNuSLxyi4Q3epKgGTJ+1DoIccX2IS/s+iQmKOx8Wgd5tJZOl9Ck7cNT0V63T
FNC5jJcwnMylvM86MgPdUGmMXx6bwWpwQUKbwy/Q0Gjr4XUZYnE7OvFFJCQgAY6uJFcTjqWJR6TB
9vGJim0VKm69Y+KvGzVd8hbEMCvlDzz1F+nMHvxdMn5WM98UtBttIrowV6Mr3wwsI1s3Sv88F4sQ
cLd6W9cnpgMtVFILJoSg7sipGnQ7HiDBmDJ0GKzKiqmZOV2GOLgTkOOalHw3gj91Fyq/KZUC/OyJ
k58CGTQX3ULT2MDy6ybMwlkr2kxXn10mNybxJhLi2yrNH0ObfEk2YP9141+7owcVKD1T7VNbJDg3
Goo96N96zyUCRCduWSWHLXbip7kbvu3Y2jkeNmYpgBXMKritSi1on+K5ibzurTHBp1XUYixEgpTF
GqNMDQnEI6CMsEj2sFJLXzuODWMKKPsicz0OYH4t5gxe0wK+7K+WZhzaFBD7VNp9iRoGkqweO/If
qzm3sBdzjQPKgGnKuPNx4K6bBiZykhUnCaQiZ0XnyE5hdcl+K8I/1nvc7k1f3AE83fQifyI8s85t
Yzy5uoS9Fy34qtRagcEmNMdL0jUIUu11jEgicIq+guBLVrOgR50FzH2oPKIPRX8vB0YafsooxRoy
OljTlMt2ggZkQefTiLCNccg967XCCt6nNRRDcnjgqPyIL0fe5Gh+JDn9ybnNcnwDtQP+9to7BNX9
LAleGVKBVQXfN0GpyDBzpZpYCg62VdIwkWBs8CwpAxGhBsPbE0I1FBRPJuGW38AH4Tc5sCa3tWF8
48e9VdH8PdRcQvGsUh2HK5iaWAcTdnUufPcPbxbbkSz6rSdfWoIvm6hQXzTGYp1W5i5oCJu0LGS2
Ni95GjymY/2l3IqoWrtCQHxu1C2IZHzjFV8fwtNXncIe7azY3/XVSZbkURGk1tEETyLO61t3wj1h
6uCqCwNPTZacrQS8X+bdxXOF68WL7hP+ssxBp32xmKG4Z0KlpCi+Rx1bDB2HOvKSjS7Dp3AqJyyi
r4zQy2A49eXM9MBjeyzFvI4rwnqQBJ7zaej2FJFWx0YzHZNMjTcqSD9GckFrmTC30oQdXXdBpkYx
WWcQEWuJZ+JWdoR9enOt0KmvZJRSBmkcDkiP9kX9M3ZVy4EcacO5jCX78RDEH93YIW/qo8FVs2/l
u6f/OqaGiH9+vmWxduOpWssl6hUJ2D+6sq6pZXzB5V5FPjE/8O4fA8nJeYFedDPEbaUo9xzObGhS
D/WmtSe4h1FF8nLCRdiVtI9w6cNSGc/nmetlN7dUvdsAWvXJFs0vuYInhXehn9LvyrWX38zqRJFh
CurCv6S9PTEQFmtdBx+tIKDLReSvD6kLMjxxVytyGqWF6chtF0ZKDVW1Agsx549u7nRHBWNsFb4F
il/h+QXubK98CmIieHmT7RA3rwpVQYDNcCqIOK6dvICP4C54pfKQoUAgNxE+DeaAsF5ECREoPLj8
P0tPKM2anCW6Xv4yGtSoLgQ2fqa0vus5WCNVWNc8rQhyDekpgzyZ05o7mCRq26bGTFTfFjkHPTBI
u0p3QP3x3dSxbzIcmW7aMvoymK3lRGRxAp9T+6mSVFOHGI10RfABZZKOzuA9nwJ7hZ2brvToGvBC
AwwdRjNi9qa8JmH/j4iVbvBRrunB0JucXhKc1Mm9sxAgFObYFMhLJllU+ixlkR6tK7yGV1DnCE1h
91WwC3RztdGReWnpbJ+5wCfOQHrWqn0+FOfXn5IfPyERRVwefpLPGFkFX6Vobyff3GG9PGmwrn6u
3+ZkjKEQs89ZO9vxchIFBJW7yRUr0U44HIsGQsp415jVpawK3vqmYd6bP+ANAA5Tc1SNgn3Kc7gd
k+GOOM9dHbFCNo1lUMCgSNDTm0CE1DUxMzPPQs3huWTgrfYq6Fg2O8kFAAnQ2RtyCaHp+I3T0JU+
T+4JsnoKeu85qUZzW5lTsCVPQVmTd9Ix1a3zizX1x8z3Ii4qnElMmwnsvJos5ipRBkPIwaEIYv+O
I8y9ikcmui6Xkmk4tgD2xroBqu+ebcu+xgQA4mlB74vmKZ+6S2UUX0yP7+3unPvZc1A3p4AeTJCF
xQaSG17i14Fi1tgQh64ed12NdNHRwdfQ/MDLwKB5aXLnz3E5VqPBb+N4+JwrffF77C6d3GZifirg
X8gJ85hpQXhQalvYdHQTY/eN8TUAMm9aBj9McVHD820XDyNr25TeE/w4Mr0c8nJT0YO7Iv/01Ebx
xeg7rhgBrhhULUrhk3Y+9Zl65h1/Tpj5jka1YEcLeMp58uJg6oDSwvrhAoY2JFGTIIdWNUt4ud34
2jH1gBDK/TWZMVWSh6y9dtwYRBYH/+i07Qbn7iYPwb8VfE3NEff2TExFAV1FYl9enNkQWu39Sx24
63Bm5C9DRpwembfE896c0f0I/JBTazz8FlnxZfXeuEnC+GrW7yPsA8pD1nnrHdI2F2tlY4nW6s3V
DgFTKHKSlhyrkGfQLxvUhldfNxuqexE+DoMz76ZgeA7y8i5OxoMmaON0qsT/Vb2RcsT9Kt7AS11K
M/wmwbmsu2qPDMmJFnUAW1KzQQgV5fhRzXwfzfZiovzwnPErhghNxQ0/l+sUkp2CAUY0csYJMLFY
WcaHXwOBHWwoD31ZkperG/Y2Z0sX69bETcWaeGw9MBcYgKLIeMgT2O74yk9JTvdvk1qvhjG8/3vD
NUI1fiwsrin0DZmgE9BB64cNDh6bMRRZQUT954YirYJAnGse4v5vhsYSJuWjrDOYeyvqsPEjR7B2
pcvYbWAJ6MlQsxJvjGG+aSL6bVOyxCJKjolG9Vs+6SGPP9IxetZcsFZVRwCpv426bxtqEvGbYdMl
5Ysl9cH0yCBILCImIummH2wAZnV1svPioS8TqlTdQ6ipRx4Fe3f9KLnGcyP37F1uml8BpipcuMLZ
NWO3U6iYl1qMNziW8AjXamAAnd9TGQoPLeUYGEljC4QEKZ0MT4VLq66nu6DPibtm4SXqBvokgcDQ
E/5sJAimrpRIVfhck/tUT9NxbqqrBDzJKa7fORLnxL8Jx9Dl76YMtlEkblWAlYy53gWt56v3+QIM
5VuL2pT3vQsFyE/g1lvADbLpCUkr8dqXUGlQ+m744i1CUCPgYFK8h2Hwzo2dPYHEcaXFRANoT9bg
H12OhmJnPNahc59EU0oJ4Foo/zds+cKUdROvPU9+Gw2MA2YEzylXl3WL1poCaxT9JbI9KjUa3N9C
JLdOu2sasjKjGzxW4GSYIXOBioIfqtUwgZ+5FdOzYq+bejwgP13qHMpdHN0PWZNtjGJ8LZ5axzku
KKi2h2hRteaZJRumcpnD/qNMAlkm/TSy4r5wnPrgJg9uWdwPJsUK814l8iJH72vwwNmNkoC//DAp
n9tSDcDDKfAL8sAWY/GU0QW9sRpgLSmVAGZUb6rOeq5VjgxbQZ6gK+ekDJTPqADji28Y/471VNXW
cHYcRH1IitNG5Bza+HpjTChjcRK56Jmy6nfdV0cPpy9EWOplUHr8ow2fYLZn0CZgkVeW5mCVm/LP
7nh7IHZaNxhCV4U/nZsJdwyUJGeVKHGAV3Rji+ET+xXnzaj5raYnf0yY5jPMwlzR/TlpCCa71EjQ
jx1TnXVkRu0Zm4hZ2z/KGI94tNEEx7bGwlb91hgkFzfs7UBQCqcr9HpeBwZ5C6EkX/r9mMl7/0bN
0QV7fn2IZ+vJbsdwp0ll2s2VZRlnfcRpsfmKUNM3LdvZtmP6vSaZ99HORK5Ic/oy9A/a43BKhjXQ
I52sfXDjCBgJvcdywb0cekS0zzLYyxRdJSyH+LKy4C+SPBJYDlfTyEwzHNDHgpQRtdOc0qZRQJiA
x0y28Th1za1WtbFnM79Ppngbuepq1I3eWobxMevsDM33TXHQJl1Zu1zX3Qsc2aV0C4oejfLecBmE
Io2Ut+dg6G98D8dk27RkIIiSrjLk9Hkwd3QVcKbI7K8pCtk4MD5h3chWMSeLdVFQC+0W4lLW9P2g
rB74BFKTq6K0klOHrI5rBs+dBX7R62J7M8cH19F7VsxsVbsNQUbgTLEZ/LlVTj03YtreMrg7NZN1
UKYLuKU1CGxLRliydp1bcz77PZb3aIo3QkCM4KniZ+Bp4oRkEuXEN8b5971IrN9K2Nk5FwM9M1Gy
FkzzV6VD9Bqt7DSZxrzn1Ef5ilkRucbWI90G83Mimf6BRMKWjeBgzTcjewaFSz2J23VjxPkFGySG
IhQvYAiMNNhnKGxZt17nXDimn2qPFgXf6XjC1fAZmfZT15GLEk22mOIXNuVVkEU/uTYHflMNSDLe
MJPZ6+7MYRwZy7jtBgL+XzuNuzLkbihKeUToumrXfuTBt4AJWySk8/wRLshXaZl7yBAMlnJ33PZs
pKs28eID0VD0ge4WGg+HURPGHSmuq2dcTZNO7nKybvo5/BJtdttWQ4JtjKJOhO31lCJtgC79ljgm
pHHoWwqOyLgwWk7uup7Ha26idh0r/xybXPqrYanzcuSfMMdnJ0af53qCZbo5GgR0V05WmvvKi856
yo7EItatbbS3Y6B3DVNgDqJ5y5AKD1qGWafgdFq2NdPaIpBMBQgmy7F8hTKq9y2VU+hZSIt0S/vb
pvI2omiupAWeWs/gTDIgpyYyardldEecEm3AxOdvCM2nXgHt5ZHGD7aiwwsHklRvvalu3fmqSdjR
41Enmz56sN0FHMX0m7OL3koEQjppLLgF8K1VX1+DLJ/Z0MYjYZESp6BhrOdzajAqCNJhTTs09sJM
TWi8xjemcorrnI8IhM1WLhZBR+JQz5ENYtVlRw/qH+0TSKITLMi1kVUPPWQvOCA0sSVtwa9nDydi
xkFHO+5rIsB+FGMrdzqIrsxOHlXtivW0N2vvOcYkt9ZgKikfrbE1E1vgbIDDZ6jdjeln8G8A3ge1
wOKAB6LxW/DlBBKqcSDO5WTRDgggLRoLpNUwWBqBFfu5lWxNiwxwVt5m7YD71nU/mKjbZEFTzj2y
Kxg+IxGp0gNLBFFnUDei7aNDgm9tFWGjjSYicXRgpUTV6wfHBlBHv6WVELSqCvemqizSOz4zAx8l
Y0jze9sj1VYq/Vniml2ySOdpmJ+9zr7v5xpGRrDrWq/d0xn4N+nwOkyaBbt/Q0a/t4YOdJvq1sEk
ir1nU+gL3RgCPt9dP0xOGv/TQJg2iJqHpe0bJy1MRh3JdbVGs3MZDEOlgV2BKafUP2QJGIyh3js+
HXmYpCTPgbHmUJfyx/n+Dp2WLjDixrSW730yC9KD6+ki6vsPssaSH7HSYhRXiKyz8Wd79adwOVDH
QYP5Uhwsu33W7FEbLburjgKGaAz/h5bmdruxSKaFvyTGcRrFn52A18LeCO8n7J445v+gaO1VnZzG
driraeuCUpZ+o9DxbshfN8uveefWKEHzJ97CcGdwSwdslsTxxocoeq8ClLsmPNAZ/qOscNhLM3q1
Yt7dyHgxqxo+t/LXs4Y/1kA8W4na0DvHL7gokvhdLQ7OWsXfrdndF4a48djl8Wwx6sFx5eIVdQmW
lD5xeMf+0EZwblqerhDNEwueeOuJ6oUZfE2R4pqp0Q1XMeMinLXjI74giLp7n5s28l8789Gw4bXI
7NXks+tgzEdvOf1x53sxlgh1bbzP6fjAkkMlWoBUMwnymiMzHJsfnmGLccKAk4lX/zqO8cnWCdnU
/m5mNew6S/KtsKM9dtO3ggFCbmHJKoweVgZrXK3gk6r+WXYz/BBkziB8t4L2SUuubC4rA8ForN1x
9tvWGch63qgmBQzGjf+5gQQTePHHcwndfOW7OO2wJrw3sdPDZ4i3Xb4MfUYgUKGTHyt5V1d8uZrR
2xeAUhkQdcxGE5YDMoHIMU9mXJ+V37mb3ufYUOfhzhF5uHa94FNWPDJ0Rv05CPd8LPmJc7Hw4bba
Azc6Ai9cZ9jbeSTuICc0zOol/lkwU33BTcJIx3Uu5mPo4WDV+eDvMlBf03ILqpnDuar6cNyByjs3
YIUIgr2eiR1jeOTMy+YC/Zm5xjxjsY+i2yJx8w0zFtiKFi2Go0zfKGTik5mQg6t+vHYmOrzy2B+p
zH62AuSmiX1kRf71z5JUu6iYkDj5gHW0b9zp0QnHfdRjLphmD2XqPuISuqPnDQOFTD5tE8ForuL3
eWHqMfnjIYVBkMfpjXJ7Jut8VQqcjLmnjwhVj81AkZ7U5V3i1rg/y1tfYKJF/CIxbf4ErGGDBepm
dlLMux5lXTQR36RtxXMbH3qgPaf8mwjJu+iJwSbuIhGgCYJgnIMdS6AT31IOcmxshrgM4xmmlvpt
4boj9K9YEp5ccNQcHhjQhRwh0gCZQ1fO4prwd/jqrlz89nXu3GUZQIOAp2yYA1DpkrCextv378Lr
UWOO2MvIyWBKaPdf+Rgd66qD0ln5h8YZxi38xAWkyCAHBYWPWhdrqrK++8yGmsWEAHSY/Z5qIXF8
fMSpNe+8lhRV3b2XcfPtLztQJGYBOHY+19lHhkZFRxd7o8tkeIsT6krQdhT9BucukI+adhlb/oTC
wpvhZbdBeKZyhpKqeUaRt9t9Ajvf4k9BFlFHiynnDqD6r4iPTYY/w04ZhZu2gkvSDSere5h4OJm5
8WKTlct3muu6mzNpmrmZRO0ddvWzM8Pg7m2LxANny5gIBRNu+6vk4sWXpu+Y3+ThTVtQlpy1ioRH
ngPLM7APu/l4XwnYIpmUAFw6jlshyd+aQxHsX6CtiyCLfTJiLVkDbEkIifGh4b8VCZ+d4Q7YvOKb
0Y+c3TB+m4LAu5Es40/BwdB3DHR1xVo0yey5EsN7M484pL1p7UUDNqqRGvYMrwkeQI6OBANh38W0
ZIwKy1Lb3RRpHG4nu3glMr5xsNas+1c8768FBBD4f2O06cPmPDmINZC/wB/WPThuRGeedbT22iUr
AC2TlEyGeQG0x3524dro5ebEtdAMIGF7PjP3PoH+m7ryUDbTFv9qtp5GO9+wWvGjG4y5JTGiTlaH
hqENR1MeKphlQxNv86F6UFBwrDS8i6LyM6lTzm1N9Q0ha5a+2iozeSFCPd8QNttkNjcQKpThqFDX
MCVYWnrVibVpMG2XJRWfVfjW0Ld5HfGX247x0Db6h5z4vEPr6zadvKWsO98MU/jJTORF+T+zhrU6
BJjjQlNqKk/IHoyBceeaiHMWBykhumfTbB4GFXHfW7JkdqDfl0VD5lACp8h9zJLk6oT5txGZPzPg
xZVIEbSQkzoXTT3o7Z5Z3KulGZRlYIKDeHi2CeJvxno61Fn9k4Ey2xaifHCb7KP3YsXQNIVZSNfW
JlXFWzsKB2BZ+6UY6uKgC9kfOWkppgde8Wq5UbvxHDJMGqv3ND1TIDZyhEqP0fhpsQ7Hhb4n9/eG
NfAULDP5xi4/g5yvRCOdF61GtifDoyCTG0mi3FPYvtqLI3wqRxccJXOmRWZD+uzWwEmSmxRLtzkX
r4UPvZEjyVdu16ekQNS1A0Qrj8/IND17zVeR7lkeU5p6czO5TWltYfLJsEWTW1IlKHtu2cMcF1jF
QbpIET8InzFca2WfYzTdjm2erOic4+46u0twK90GHSlVkWJjqh3WxDJsdzJxfigqKvYRkbgp7w6T
B+V1akmKMOcn+/EUC+iLuvyWOVyw0iKRUeMDc3tzQwUEpItCPypYI+iQ3kMwdG8tk3swOC7GwLWq
YpdLB08ihv94XXdmvsWmHoydv2Jk+ldR4pkWuqKOhG82B+tupVG04ZQL3q34u+BUiFW+5E9vmkPr
Ak9FTDST4tNuaZ7Q9HvExk+bQdVhQrK1HKS4stJECEsoQi5xy3YYvhUUvX//MkQKn2gDFG4sFHNT
egFCWd1J3CvAmPGBxtVNKbjypxO7WTDrV8oYt462yLjWNS5fXloKaH3PeRyxPttXBd5+Q3hfWLo2
ScuISbhcRxg4jfACiCihFHLtQIMS8xedlWt8WlA5/OalAZNst+3v3KHuLy9UViTRwrT6UBwRNrNk
nTWKYOuX4tK0qPe49A3PZKRNitly4TymzPYyfPsQ4nCnLy/YlN6hBMdP/MHid6fVXYpEn9mnKOhe
puUnh1adb21luBtXb6AQrLQ9P5ZEeqDXoYvyUJxy0FoTEfFtHVsPEXcIAslHJeCbkZj1yf+IvVC0
+ITVr8PNceUMvIbEJYGlqnM2kS10h401sitzCsdV4mdrs5IvA/Z4RoTD1WvQTZrbbgw/yHhCiJPi
W9OPMhfgm4Jc4WoZ+1dAMFuYYmy4DPGMoBV7m0rJoFmoikjTZsi90qgrvKOS+GpgB2cmWyRTBzCR
hREiZyAes3cNjHSxu7Zrc4k4BF5xpYCGWS99DllKu6ReindikqA7rP0rd+Zqy7nIYPNRN7VY26as
EPBxcgdhiVCZMKVFSBQ7I7T/fDEdmDdBEOgjuUOzJJcNP8dHSFRAbxknWJB8ySO0Mn5hLhTf1Ho/
FNbTLDT+pm58VKWz6YNM7P3Gz9l94baNgPXCgqSoU0FOUenJLMZsrTjQSlb0Tcwwc+/PV8dQ9IZz
ZQdJDmiU+MBqpNEHRAqfsh9zGJayeGUaMd2CChpXzfzRlEO1IzrZMLNdJsjLJ5Vnr/6AuT/oFoWS
rA5Zu1GuCUn9wd7lZpyIbTOi7ZTlu/DKY2BSIsx+sgk7Xl1I4QQzM3wDIWQVuKuM40Eb4YTk9omV
c+9bJxru4HFQQAQbPhHr2Ww2JkS7VReTcLVZBqDSvAsZ6LVm7qx63nvL7V5LLzOBeHN0aWwGAfb8
RQntdUrmemP2AkI0cqdRTyzS4x9epa+oqBl7jxF1EAyouppX6lM+RtERVUhrSVBuHMNjXcuHNKGf
llkmZVwkuXBpKFLfEd1VTTF/gqNRO2ugHEUOv5U5VIcQF1FpznBnZH1kyFTwrBMSLTAV4Slqvlp0
rJU1+8WONV0b+OpE2F3wDEEkQmlDc44n+kezoTvzDxemVLjQIF+z99xW1bZJSf9HspfALNi0AZFi
88lDDmzn2mMgJksSBkGdG8hri9kos/i0md7HGHZX/iJIUE/0JIq/ri8UajXtRBFVfngBIYOPW2KW
885tfFRX8FRQkpx1P85kKvgmram5Grax4Kris4uxQ7n7OngemIyKHkRI/Cx6r0WIlY82Zi+ho21f
YOhhKvua1cUj9xLcsLwLdEuNk7uwLnb/cmsJVSdTBeOAWAM+2d66iSP80WpkLa8U52GHqTtnrd04
hzyZvnuXW9aWVl7GbcTu14bNCNe0nufc3CVOXh1yIaBZabXqKjrX0WmnVdidqdrF6xe/9jE3izn4
LeyW80O3FuT9bhi+vDoLyt8il7Oau/KbCelXqRcHqQ3umorAnCzADgN3n+EBj5e8mx4R7LmOk3Bq
V1OGwoU+4Q18P0OuA1jtaeEGU0DuB33QWqJWc2owqkria5bAVLZJKK9dbg9c14YCBntrPdSD/ZNL
voFePtGBM8f1nXAy92DOBMKcigS51aru7PmiviMi92AkJGedEr2qSAIUWgoc+hrieT6x6EysOM6E
qEy0+5lR+rDRqfb2fegDpgviT+qvXhrt9U/hjFzRefbVDkr91PVpytcLBy8OxiM3Qf2KsnfuO6Nj
0uXEjwkWXTubNO/lAPdt9lASGoCRtW3vSSePH1TYVtusZURCCe97sFSnDW4vjwpoAA8tNFhijufU
SdqrmlqGjXoJWMyAFE6mk3xYc5/8NIl569Md9VpM848/oihtleI25uJveA4dvQy9ugffG8ElZjFM
1EpXzVYYndoUASBXarvEiVhC9TAjJ7guSq/lRV9BqjlsgW144C/2uXTY+rYZHNGlkKQSSmyRTpOb
EvfvTTRN76WeaT6oO+84FYnvnAxx9payxH//Y8nwrf1XykYcF6ur04WX2IZWNkwcyKM5RDPxpQJS
5xpMMs1+RmZ7swavJQkD9CDIGevgSGdgY9HLGVRom0lcbiOV53tPD7+aacLBmEV4sQywIo0kRpzV
4IiX/5TahrEHcflYU0Z8bsY8PReKATUW0Yxv4n3gNYfAmslx9HIvLWqjVFmegpqKqsmBu2VIWI22
SYWhWxvyngVQ3duu7a/DOLZ31LCmAOLzZiudSd9mha9vE+CbgNwCzvbDUiQYieXE8e+j4YRR7XmU
3F2Pe/8oLSpv69YJBbNH2MBBVgbnCm4LITzu+v8qlIsQAl7B79vR1ljdBhMo55m8yTp1u+WXZDiz
HXR0oqHxhn6k+KtwkMolnNT/3/TZltP5n0dGuG5661MEoqZoOlSdcfjXBNoUtG6ntiZn7SZcM/3o
MigH9PvyT1LOwNPSriBVN4GftqAi0aPxkkZRt6mFGZ6twVk2pAzwrmtTB+DG5KppRj1Y2YJYWEoI
xdLjyUcjbiI+gL2CycPMXrns0OkbG1NyHB1jvjfhQh5iaeAUYrgZWh4X1AZD7gQNEX0nKZ4m5YdP
+UO9bGitTV0WUan+dVaE1lxq6Z3+1QrHWnCH3FlLZ2rIv5LJ4EkM7Sg9ty3myKVgM4RntsmbRB5N
QKpwNDCKdxy8TqLLMaoYbVjfyXR66WQRnLr/n918yaYsf1RKou9Q+fIxdNLxImMa6JzlycW2ktxM
KjFus7F5wRo93SV5G19cL0WdEFP8NaCwrOIK3w4mwPKg47Y5F1DsSBrw504aZGxOrGTgmAooWoDV
YPTHwSOJdv9/96GjgLS38CExGU5Y1kxk01Bf/n+JUJ2C7b/aSMsOq1WCWWAXlhiBQPr/5Jk9vU6w
I8xqJH/r44dpyYtc/j2IjWowB/1H2nnuOI4l2/pVBv37cg69uTgzwBVJUVJ6W+YPUZVVRSN6K/Lp
78fsMRIlJHt6gEbPNCorg9vFjh2xYi1VSjec5g6U5yHeUocimaSP0LqoLa2RefZDiBu8vBiqz//+
f1mwB7QyzRoHAqWyYCI+kfNm09flDyNUdDdFnsmWGKVFC8E1d22GGmlV2iMNkJuwCsydJr1RxDjc
DEqRXqXQYym5Vt+Fsvz0vkaQ3Exd12QeUK3Ir0dR1J73OgC2sJC+dEbeOInIMzICAqg2V+yInOZM
w9/GL3FXqS4KEqyXGiN4DohwJYuZ9nxokPlTYZoFtO6TimqgmwpT2dbpir5DbIGkCMyrplLuKthO
79KW6MO0ygeaVB4J1PX7XDeal5InaJgWzihV1Js1KnTwqFbXmikm14hDQV80rIEmQ/x5GMonHTXT
Uii+R5Y1fC5FXaTU0qN2YbRuVAck+pPD/kpTShIwah0/GFZ5K3eW5Uqinz+Q/6Q3AFlaJ6in2bBG
+iLFADpvXrs24Kj+hj5SgZ4HdIrpUQ4fq958qDq0uoq6f4QZUN/yZAecte+LT+nhlx+OrgpXyYHe
i6fAt7QnXTV5sGjxV8ivRDsWeAIHTXlrSrTfqyqcT2pzDdOrcJfhMyfRKWr6sQzpjSpl137hA6iF
UeMWrlDxPqBxmsB/VFbQZnX+GumhW9IdvEik0iggaH/rMyXcHiqalQqdXsUuQLtJp5+b9yg8eKIR
DF/pKCG0DSsvN+GC6yrDlYcqfesTWG2hvJJuFClDUeZQfqLVDwLIGI7BQAOeH5OSfYLiAwkAIY1/
UDvwhkO4q5pCfylB19oNbFv3/b59mNCp7r7rC1ieaNc38hxFzRT+mvdj0cv76NofRvG6F8QD5Rpk
AiHrZ9N0qvUYOQK9R1Cym/tbclXIS1ZadK2FCbqNJoyD1YAiYaKovD564ypXiaHpv093DcmWnTIA
pgmfRdJkUCLrlT2Wfbk1NKPysgLGWy1Tcxwl6DIopT1qhdpm3JumqwUIM9FAdtNKPG7iUMLN0zwY
mzFM0R2Miql8QAiWhEAP0V+YdXcHkI1QqAKVieKM5LxqocuKUwe8KNwqNPZoyt6GN/tmjyD3JkEG
BGBRDomGeN3hL7ym6UX4PMc7Rcx7jiG4zYhiqQuGmcPUwwTQH0YoVCzDLiuEeGsUid2DTP+WTrdZ
LFT3xh5KeRMILhTEMDU07SYE1w6t4mMFvQR8K73TQ6JxDYbL2uy5R9GYQ7QErDrqlxH9HtyoEWyi
/bUJSymE4cneSSlhqUmFGI6ckhOBcZUUToiSbWFsZBRI80NFUJuaPIU6/6U1U9f0/el28r8LVTpO
VFoky9raHUvtsVKswJN1S1tZhewZWW1smkT8ksnqK3FESuhamPZoAhC0ZJh6FY4GnSkQyHb7Tcpm
zOJAuokOKLoMoPUpppkAOsUrfFvOuwx4USZE31JuKK0GF2VKhPVdnXo6m9KN20by8iQHHxN9oQ4W
rXDq9CjRcAnz9FObCl+jyf8NtXLf4cRJrJZ3w16/CQcK+mIojo7Sia8K2SobdPqE/TL2MC1egzw+
vPI5VAVB6+QoXwxwd6KupN4b2QDbgr7jVUMFRuWXHmD8mJpjyBQBGKSrR13Tc+AEobrfJrjcjM4b
IxV+5QK8hZJWQgLSJ42bQwNwaECCKlGCbkkX7A5d9KUgUAccDaMBzQwvhyKHd35EMHA//jpIqYFc
JWa5ndbwWfgOoN0bUaaVbKL4QD4s3EZiT0/huM6Nnmc7ZSdbVA+U8EpjysjYqh9XVxa6zweZxkZT
LB9LRbkh4M05NdWPinS9kWhk1UAiFbpAKzU/pmmhibJ1amxHyQTeWn5Wc/+ukfoffk8TaV3rXy0e
bntTu2JFG89X9xvpoAD/NoZXiLCQDN33d0LWlduoQbyym6qVTSqRrwURXJEIbjTUNuKO7gNoy0Ne
+/WL1OSmC29zjvwrYZcuFdemaYZep4nIqVIegTcGLKxCgaJW9mQ5i9ThQY+0xPRLm/LwelAEHsmJ
pDIFVY7sHCLkaG5WqrIZs4KOmTz2lKT50UCRZQfBY6ofmutDpBYOZZxrNc9QgOgpGAn6VbeHrbsb
79IUiH8lDbuCsqtn7evXQZZ37x+yH+GZQZ5h9UDgIt74mZQ6qobII2qguIlVlNDcT0oWHfC6ezD2
zLJgVjBRgglIy+6BZvzEoT17h0zRqwQZxErpoDunixQRxUF8ipXhS80mdpqpb8WIATKaJMSAGO6/
lC2x0SSjou1V0P7hw5CL/Rc9BvCSvcUaWcBuD+OWMdKorIvbvdC9oiD2qg/cl9GNCQE2ROAFvFwD
Om144un2/UwlgLzwhNkeI4i+xeyqKeO32oBlbJDWak+7hipYry0aZZsCpwZ4nlJICWAjbMOHeGy/
qxVJLdT8Eocu4S+ZZtAklkr3+iC+6AIwVB5SZHzy5CtgR91FHlCr2m1GdLAqcxJCuUzuyofCzdQ0
ANAmSXX4HCFti0nexlN1eCP41VtNJ0kwaN9QnIcxpX6fP1OTQGZH5dpS6DyrGeu+KElIGdB/UXd5
P2R5VT5QQ4HHY0xRluB7rFDcZhm4Zi0dduRi/ceA3FGjRz8LlTeE1QXPBVw5SJfzBlFzEbAfQq+/
/eV//v6///N2+L/Bz/w+pzcmz+q//y///ZYXQwXBXjP7z78/5yn/vP+df/3M6d/4u/czv/2W/qw/
/KGb6K1CIupXM/+p6Wv+9Zux/o+vc741307+w80aZJUe2p/V8PizbpPm/SsYx/STf/QP//Lz/bcA
Pfj5t9/e8jZrpt8WRHn22z/+aPvjb7+p79P0+yxNv/0ffzQN8m+//b8q+JlE32Y///Nb3fztN0n6
q2UZimLJqgmRnCwbv/2l/zn9iWD+VddNQ7VM0ZJhXlB0/iiD5Tz822+K8VfRUnXFNGUVoIFpSb/9
pc7b6Y8k86+WbkqqJbFLTFHX1d/+OeyT5fv3cv4la9P7PMqa+m+/yQyk+H2Vp2EZiiSDozQ0hXet
KNEzyjcUb98eYbDkp6X/4+u1vqcK/8O80T0Yy93Dhv6VG0J8j4TYY36jbilXe41Hc1d2W96FO+k+
WPv20XT946uOv0Kaf4XKSExZUkzNkFTRUGZfIRcIVRb07q6EjelJTnFHNBl4kPtsOy+AjWwVegsW
ldm45xbN03EHppAp8XS9wS7oQuDtHq50csDbfh1vqhvwH+XVxxaXhmidGmxw5+l4wCDizVFD1060
NInsiZOlnA1JFU8toKKbZlWEl6NzxTHWpc3T0hnW+rrwtO3Hg1laMHX6lqNtcwgV0wCwSbeiV215
A3bfuUYMg9ZbmGw32UMBNxHkJosbZWHZVPnUbmE0OXEUY4QBbU3eHfT/Sv1SufVW3gj3ZM7jPzer
pqwZui4ZqjF90dFITbnOcgQI/zmriYOUsGd44CyvljblxS2iaYaqqfAeqdLsFGSBlRRGTA+2Jd/X
KRdkv1pYtgvTJ4mibhGlipKsi7NNGFaaYfgSpZZpi6AQYPeo7zrqqnX6a8WNnqT7BYMas3PsXtiT
kkK3tCyLmiQziaezV/dZk1gjBisnvJe/AZrOvb2trqjFbEmSoyPpZDfpwlGTLg3z2OrscPtWAW2b
BaCqt8Hh2jXZ4BWkVVilp/gmWCsLx2Gatg9Gqc/2yFTM6yuCbU5DsKGLZ9Ov1bW8qTcLs3lxXLSt
G4oJS52pzOxkIIr6ivLWqjC9YlusCed/ZJ/Eu/a6uQ1dUATOxwblM5ciaxoXjShDgkL/qDot79Hm
LyFzpbW+ApHjQhr4NXuix3b0eviz77O14EqP5pP52dwIW3oaKodq2m3erj/+hvddfzK50zfIEMWC
r6NhwZy5GssXaRRoaStBr/RVdpO1ep88Ca7qUIzcjba6rjwewD6NxQujP9u7sqaD+aBblX8bmj47
LDBi7dNqD6P1WG2H/iGvSfnfLAxu8lezwXGDs1cB23DvWbMVbZShPIBH2/9jpyZO+rPZ1A7onnV2
k39asHZhOU1ZwTXrnETJMGanUYxMCAEgZ1whQHKfuv49VWS7fG48inT2x7YuTJ5pKppkUEIxcZwz
U3HSqmYLq/YqBBgcK1zn1Q3SigtWLm2OEzOzk16nPnJrAWZUr4FDxglcpXANl5SdTTPSz2GjboQv
yrbf/Oc+RtZOLM92Ryg2HTTLWCbPsJ68TMaNqz3ut5JbPwlOu+C6F+bTnF3uvkHCqJw2Yyaodmje
pCilgsRZsCJNv2a2H49HNT9seQWc0shx0xIwxnaA40durwQYYWMRjvZyrUfN1RBZ1GyUhaWcNsSp
ZV3ROGwAPjRd4/Y7dTVhd0jaQmRvNrxcOkizacGQYLoYtB8dFBMf787zG0LGmqkQf2tQKRL/nlrT
YeLUWoSEVvA+2bzo7+iPcVGL87JHZO9f1McFe+fLhz1LxJOpU8xvznaL2HdqidbftE+7beY0gn34
Ln6pPikeemd3Ahp04kr4YroLZvULk6oTt2gi9VBJM6fPOvLfQtT7SST4MMOt69c1LXKkdFb6PUrw
9uQ5O4+m8nTJy5yFMcztsdHpo46MJqjwaF3MWJFWXXdbKshTx93WspEjdGD5JxXdrUH9fTxW+dIU
H5udeRwIVvyWhvt/Lmn2VEHoTjbxZ7MDwra3KVTY4OPvRKiJ7f2T4kn2FH4I20Fype3HHyPJ5xNP
/GZKEq8r1TwL5RqlifLKZOKNJ5qh3XEjbyWvdxQ7dgMn9hasXTg7J9ZmXhCJ6ULJUmhAFR3kMelB
IIQvuVXRIH2ftBujh+8AQpyBGUnD69L4dhDoujHvtGYdi93CQb48du5NSzR1FfDrbCGaoDvUkB5B
Srpjr6+jHWmi1bCut4gbXCkLEeaFzaZKJFdoKKcFgXvtdLOldVxKgU4BJZFue3B+ppoubKwL++rE
wmw7h5lKW/9+4lgNb/YRTN0ozcnyUmh3wYqmENdNkZYI7mzm/pIUUnGrAu8eXtMtvFaceE0F/Jn8
8ZZODNtw0PBwP942l0yqoqRIYNpFQ51PXZKlvabmvHrpl5xI/pXhxoe962MjF7amdmxkNntZAsRw
yBiXhtZJ2V7nvAkpqdnADwz508e2Lnl1jJmSCe0Sh06fTSK6AHVGLyGVbvf3uD90TGIc8n5b4gBn
ae9dtjftO3pD5OmJeLr54HKk0t5N9iDBcVBVap6lTYLkCA8qAegwyFnPWHItF2f0yOjssPuhhYLD
u1HXpwq4Gr4ZG2mV39B8u/GfDE/Y5V+6m/2dfrswuxd8mqYeGZ7dYRAaKWaZcMZ6m7Lkde3tPZUb
E8osZ1hMlyjTb5vFAxpBv64pIufBmkfGSRwe0r6Eok19AO3tBo/TOw4u82tExO6VDZlydSWu32jt
d8S76cUluSnNQqZNidmm/clln23Hz+3G2mpOuSY0dPSFAyRduF41TeIhzbuE8qg422+FEZQNVLnx
CvgyTMH24EJBbAMF2sClfP9+3aEccVcvvW8vbQHe1bpCpkA6v9ajpE3lXpyKBeAxHQiQtqpd2pSf
HN7zuYd87y7fCrKHnqm3sAkuOQ2Tx7xIyZhI8f3FeHS5x2Ok7Gs0wgFpr9Jvh+eOuqxr2XLpjHb+
DNDXLbwJZbngRi64ee3Y7LQ3j8wiWy+IQUnbgaqSWfJRHoVO7L8cmnJqQzMjUekLhkZbRER5xj44
QEdg+nKzjfRLq9aQIDrFzdIz8+IuOh7bNPajsVVKoo7CgN3ss+4hONF6aHi6ZgPPOg/BAD3tlUXL
8Kry2qVb5+JGOlrNabWPTaOQqQWHaVpJXPQ30ZX2yXLJDnkwHUEMuO5eUC7RoEBbfFxf9J34aJJC
ikIqW555kzH1B9AmIO5Vz3+Q1qh6rPz7N3Wl/DI38GsuLe60eHN3cmROmb2far+G53faQP7LdL+m
LnCJl/4LDOU7FG0c2BkXdtP5S0on3ibPRupLEmmMnk3tPmpV2HJ/95bSNZQAHrirbX63eCFcOpKW
TvJcmq48dZ7UQ+041cH7TLdeeE8haw2Z7qp/89e0RDvAkW/ajfL88eguHccjk+/PyKN9E0tSG+cy
kwZOj44AsLBQm3xsQpqc53zFjm3MnGsea5VcjhwLYVNsVTfY+Zv6mtNgLycrloYz8y4HWaT4Pfnx
OP0qyj9F9W5hLJfO2fFYZq6Fij98sRkGpoQkQH93/1VbI9W63tvQEUb3Gu+C4ZP5KKwXDJ9PIjQA
FpqoEPPohvF+Co8WCjLxECV7nwZy8iM92RgHKqUt7V90fjlLTvqCJzu1NvNkQ2MOGm+waJVd6y7U
3CMONHsSbN1R76Ao/jw50PBhMS26NMiZF4Nu2wwb8X2QAWDcXfSgOwiYborkCurGJU8ybYbTfTm9
52hkkA3ufop3pwc7o2NAag26GLo1DDLW2t/ytuS+5SFPkP4nLtwTc/OjlpMcBKzJ4IYHhAgepY2a
g2Vywl/ltbqO3cKWmrvEW1rKc59iqjJpX53CJKnC+TU/ymkMKwODhElg1fSvVjHREv78eHeeh0+m
apAUYRKn2pU6m0lN6tDnVjFipruKTuq0oz84bmlw0hYW7dJwjixpM++vI8BsFAmW2v5lbG7b6FH3
l4Kyc4d/Mhpt5q8ay0KGBUT7qt8VW/GFBv07OPzIjS/twHNvdWpo5q1SUVJD6OBBEw1XeXw/qC8f
L8vl3w99Ce82MuDvOdcjn1F07YFeUH5/FT9CX9ZHXz7+/ZfchIZTUiQEvBXZnIfNnQGkhQ0RcWEh
LgmbqE3HiqPDp0C5srrt76K1thW2izHAhV1wYnc2cZrW04NQv6+Q7zX36S509rb5ZPFeGxzRkTft
J3Xh0bRkcub4gZgNAD4xOVFmSOJj2MBDEC6FcRcc4MnAZn4XCoAcBjkmNNmiEPwUuFO2Czbm+/Ru
0R9d2B0ntqYRH+0OOddHKNmxBV0x3ZR2cw8M3mk2b0C6MxoRHVjgg9XCjrngc0+MzrIIqNXTHQhb
EIUL63PmJHfdhszpI7SRLwFPvo+tLa3ZdJkfjVCCmz6B54btSc6smZqRzO+5+PixkQvxL/gNWSHz
oomKdVZaUwp6DpFj5JSRJYW4aEN3skdbpd1SiS1uFiuxl/bIsb3ZFFaSXKhmwqim13uzlTZI0KxS
qhXVIjpAvuAKCTiQDqS3Q+KhOHOFhxLI5yFgbBBYs1EMxx9c8VvNG5VCbOBpoW0kK7hFHg4PCkwH
181j4S09q+RLe2aKhk3gJBdy3x0NbVbkT7Tbb0T8ra2tp9q94eqr6lXwbXgOHdQbnCn6l3nk2JW9
HBFd2krH3zCbdFWCLg70DR2P/g1kxHBUBKsUfu6FvbQ01NmOHbVysPRpqN16AEMDKbATriMbxi7L
Q3J3rT1/bPCSDzge1iwFRb9Gk3cC9uTgeYhfjCWvefFwyCK8XiK1SrpFZgOqeTYeIKOG9vWJBkq0
/9g61EU/0ycwujErtoTOuWxRJqFCJhTwxfzS09sQylQZwefeNr39I7Sb3/MbOFRBlmjA/d2l7TnF
NrMoUuPp+y97symk3zglIsIeWP+1srHcCTJAl+PS1XAhxpqwJODEKFdCGzNz12po0H45CVk3nyHG
sqs7VMj1loOgb4e38Vf5g46i2E1+Dos+e7raZiMkeNDAvlGV0aX508Oq9xaNQLB89yRSYM+ye90W
7Ag0GewDcJ1fLcWsF6b0xODsFizRzyg6DV2OJP5ahV9FY9P2D4eCRyoRH4fPBBDy8Tm4tGt0sC1s
UR7epJxnESy0WaJlhIyxcmCEtRUn+irYb/4dHtzuPy3tmSVz8zA2axQL9gDMKU+dMzpTPlT/ojxA
pLeKd4m9dBFeqAZTwWF0LKNp8giYHUNzgB7Bpxf5PT2kXYUOdN/bePNnkC3yqaXZcei6uC6pyUbv
wKTKX7Vfczu1EbN1hJFsLgQ1SwfjgmvmWUzW1iJ/b57VChChRV8SRQfGBpLsJXIjL36C3eYdJGRe
xTsfUMlCZCFNw5ifCZ0ChUq+T1LpmTsNLbQGveO8w+j+1fisvlrfw7X/3G3oZKPflJMxfgNovn9S
H8Ovix7uwqXMMTThZiDnBinZzBPoIXdECfsgAz6QvJ9i36n6LF8tTu2FUOPE0uzWy819lnQalnp7
sIMrxEiwpXn6Ot4t2rrkZY5HNduiZeyDZ08OiPHcdZxBCdJ1Unvy8zhVew0bmgJn4cxf2jjHFmdb
NTEVet6nNWyczsHbmAlk585IHWKCtVk0sNO78Uz9wV0wvDStc2dTpCOMPAzVvDF3kKjsfs8o6leQ
sf/njs3i7UdNS1YNWlXnF3BjaR2t1lZIRNG7pKrel1C5QeFzna4t509gBixyKgZoaBmYFw7n9GDQ
dgbJhgXxdbu76ZzJ4M/pTGSv/gqdBmdxEc+3zam9KaI6ivFD1OYg0MfePxGCaLWtDBfZnW3jBevB
+4/X7tTe9D1H9oS8jvrRxF5WuxXIPcHVbqMQPIRmL4e+F1Knp9ZmNyEdKX7WSQjGTDDP7L6lUveG
iN3tH6hGnoeep6ZmXoWmH1gycgY2mZqgNNNr0F9Ppz3c/Yl0JtaoQerUn0gdzO9bubGyJO05AtYT
mjU2PaaOfj2BceOvS9Xx8xjXwsDEXA4aSdLnwPiDdihLXSdPGslfBDre/P2XhT1xYeqm7AcZRLoD
KP6fuS6rE6oumPbgwRm7CZyzMQDJIBLEHvxTZ/rE3sxxtSa8WLyIeOuwVIiRC99jssGdfXARdv5D
weeFU6YopJDgX2IGz7DTMHNFCvDSgJSY75Hl2WROtxnuIRwD3xjQOWP/iSk9Njjb+LQDH6DPx6Dq
1d+m+SwdJEDJ7fAKWnQi8tLwZnsfqhwZPkKsdZ8HN3PKr9OjKwRtUPMAG698h64jmsGeBwdB3++G
4eZuvCvF1WLlculDZhcuyjYo+JqgnKAAfmzCKwmet5X5A9lhpyWwKbZIDf23Uz3bvSQ1ylARGHx2
PbgEvjukmF5aR12Lm36l/VhY2Isj1KcuFUOnIWaedM8jaBrK4X1hg40FLTCVE/Xp/axQOfme2MJS
Ovf8mrcUziRNMbpmTR03px4btoByn+9peqWh9xlO2OgWKv51dJNclW80t01INrS4lqLSSz6BnBBP
UGjwzlPiQ64OiZADmYWu6hs9HIDl6U/MXiVX3Ej31vXH03rJxx1Zm78nDhC1Jr1ssG8G2ssgyiyX
AM4XZ5EMjKxqRL2oyZ3OItI9oDrh2VgZ1cFrctSXxWx7QHz244Gcp5QhiEIMQ53+hzrXHKiuqPuD
rKHNQEoZIkLAU9VGuBVs5Sba9g7vTS++ETaHpSLv2fxhTpeBVwJXBdM5x6hYWi1a8AkHyA81zwEq
BW0nrRdGdjaD7zYswKOg3w1ljmmCa+QgphY2ol8Q5tjCqr5J7b1tPEz5nfeC2uLZvmhSZRon8B7k
L7OtH1D5QRgOIWUJOlcIE/dPSbdUET3LS0zDYsVI8gBAOwPXUzNOWEoWDJnGVbSJdsldSCYeovcn
Wsa3tIXA6geR6sezeXFk/7ZqzOpAyeCjlluMAVTOT2W4KeQvpr772MT7G+7kjadZgIJ4VeI26Keb
Lxi0dAJKA+TA/a/wkKGGtooetc0E6UjWvqPdah5UGledKzqdV9igQZc881kehA/QgeCaOkjC81c7
JCBQ6Ev6r9qV1qX2zHm4VtatJ7gFrN0u9z2vFKBBwycrhN5jtVghOHtovtunaCizX60z0HHuN3XX
hNov1Ys2+wfL1bzpAkRSdql54sJqMtB/G5pde8Ghs9pBVX/9XlTPIAN8j2cEr1xD5O0mXnitbT9e
3elWmy/uscnZrSdYidBIe/2XUe2a/DmHGZgmhxUpotXCNpIuDW5KFBB54loAypx6zkrtsnRfG786
+dWJAL8RV69/evJdeXg6uM0feNieZ+1Zt2OL8zcRKhi6GBu/xJ2yzhzpE/9eRy9EEmG+BVm2Prio
2Wq3vP+2w24iRnY/ntv3dNJ8co8/YAoCjh5JZgxvZScZv5Q70Jt0o+p2kT48ms7+2rCT28xFpw6F
7OUDc2mqLcrdomgQjOP0Tu3GCIvKfjgdmN+Bt5HXuM1mgkmIG9ONt38gFr+0j45NzrZujrjeIOU6
W5c+vE2PY2+9brOnBDQ+INlHwhnu6EXHftkq1whxFK22c9c0SqHVwmfwKwH060vbKNjV0Hr3Xufn
CxfyJR9kwQsC9ITGAzqbTqfUb5q8GiPtV7ylAeDFwAf022UPcHb/6rwswEwDhLRM5QzBHEAwRKVA
/ZWKX7P2W5s8LGzIs40x/f7pgtL4h/0xO4NZAJ5Frkc2RvgsfJ5afCAlJVMvPCh2+TTeRIs4tbMV
mlmcncGkzFMJPoBfgD8nVATSKytUj0Bg3CjpQvD3Dnk7OW66SI1OIs6Evmjqgzldo0YYYplm+F8i
moJTTskz1sr3G0iJH7P7KeGTe5YN1W/LGwblZk+w27W41uzuBhbda3WzfxKeF+b7LMp//yIawSdM
CMs5866jVY9BUOk/1ZvDOti0fINyS4e2K7xXsZZe+OfpbV2WqFBONRiDkz/PJqSR1WpVo/7s1vnt
dPwUOjSoA3pLN+L5NpW5C0mfYw+U3rwSQstmmeT1+HMs72A2XfXSy8K8nd247FFDBoJOSYmXw/y0
NVZzkGur+TmdtuQu8vLrcAPgeb2Yfzl7npASNAEzMmfahbockj9FKGjmj2QbbIaXqYJMHZcO86mN
ZmnWzrNYGONGov+SDD1IkdluiJXQ6sYcwYhtB0mzN5XjuAl27VO4W8oHyu9PndPDcGpslhyBBwNN
9T1hKOK11WurRFaBMkOayyLUP3vD8uPQrqABDz5DQq/H1QYNmK7UnWq/91NoUXu5FeLA2aMvIVc/
B5aqQcoWXsHIF+8lpm04XAmQ9aNNaBiBiJRf2g4QIH3VDlbZZV/CKrFC5MAE+dAfVmUD92ewrbVw
f7juRmEsN1IOjTSdNBr886/IeUYjKrCKlqrGahwgOO/tdDBDo/nc9HkJQNpMBq2D3SuXS7F29Qj2
MfLiSlNG3+WkDOETKQ2/a7/IdXOgdz8NFSVwkLStM3dUocu80lMhB325j6tJsQymzzaEt7ZAlqZy
AjWWNHoRCVuiL60aCnvRHZtYOETbsFImJalhHI36iqJkUSG+LOLYIrum7c7SnBGmP3S/kzaJMw32
PhUKLNuMIBYXVlDzS8PdiPSuptkR8uM0MUVRkdQT0a7eiD/iDBoxFqLY9J3mp5+gmzJCr9AKcQ+T
MZUeeCqRKggRRNKyXtbWsI3toaeFBsoQ1kjwiSNKLVIu3x66rEJUpla7kCoTNE8aahVWqG6gxOur
J7M9+PpdpY8ShFpaXu8P6IlpgqoVq32jqgEEhrHcwswELaaov6INVx+2ag6LGbTocS/APlqVQQAi
H5Y0T2lGC5m9fVlOjEVW2Go6VJ1lf0h3rTZIzRahCAGhVg0m/iRFVNfX4x8GokHS/QDLnPk48Bek
ciVm+3K4U7JhbxCZGVZ213WoCL9CNBuP8spqigKdgEoPTE+NhiEdN2PS1E27QoPISlHva2PIJFdc
dSkpBR1SyW0jxBVqlYawH5rIzrVB3sMtqGuBhJQvas/hW4rgCcsQ9kpxB8VvF9+OeSXICNTCrqm7
sq80wuMQ8du2GoSehWBXgmRllNBYOVgCA3Sw906UTDR+V2nvp6LmaHIsCPVExhso0G3Hve4qYZOi
2QdiorsyYXHrXkrqAjBkpvBFkmfKgpGGTcRX/SJGG1qAZcosyrH/ZdaapqIq77eN0jtQ0U/MWJHU
IheJc8E3NWEfPXR12/lONtSNABO2FMIKKPpJ8pQYeQCUIdbNEUXcUYdkG8p3SQ4/S+qYtLVTVUGM
gEuiWBboptCoPndlvEd3S9RTUedyrFFgu25NPcG/95HUTxRfTRVt94Mo6+iKIAiQkwBhm9d2nvaZ
8aMtG6mYgJWHjI56mr/82jVDvW6eMq3OjZ2+R+RduytFQVCjh0QEqne1DyHDEVYjXEbD4RnJFw3S
stqECPU2iE2luo6Kukp2RRzpsG6Feqbftl1nxGsYhK3gF+StKVzB+zg2jS16ALH4q4pYjNs+qpRK
hmsPBqMQan5km2BKNps4Dm/bbMwCFSYojo2/NtXu0L8qoWiGbhMavu4eRlhRbRMpF7ibNJTj0k0f
i1ENz6RU5Ui01AYnSkR8VT2E0BHH/IZ1dgD3ZCDDIg4lLElJYJRQzqldEMONF+OII2prkdTRMbse
THkYMmsdmlWRH1o2ZAvTbbW2BKXlR+AeD+NIo3g6Bkp93ZAb0n8ofojqHYDgg3YL3XgFxS5Km1Ab
j/DxZjcQ71rFDXR1LVyuYpMK8lqV+654LBRh3D/lMObA5BBKRVTsIhgZpV3L2fIfxKC34tdYDOrs
LqpoabvNy9oojG0R0eGQsOaqrL740ISNtJQiLYeEJwp02ZreA2SyVn0UcVg+vvkvRBakURRDom9Q
UsFanIZwYzSqhRpyRebBjRWOO2kxT3MWyOsUyI8sTF9w9CYLo7IzpWHPJQzP9526U23559TiFNmN
S2yKVKknrmGuo71qMcV8Hg6e2p69y4ThoAhQJP6gZHYt2+XjVNmlfRkB5FWxWwZrnT+5p7GSPCRM
m/g19FnwPWjQ5fbYU70itcXbZCu7/Ys0pbZtQBZIKqj2frmj6jzkxyr9Ywp1VpUU6SwMz4pSVUo5
/FG6uoc2Qmdn2I124pf08wTiLK6mRhxxsxheXYjlTuzORltGaNBkSfBjolxS3YmWBeYEb2qJ/gPv
3bN03zS1R4OcbVTRqFolUWKWkkLQN1FfZbS3Tj1jggckUd/oa9ruvaV03zneQldEzTJk6l6WaZ4F
xpAOq0EMt/yUITJf9R1tP2vNv4Zf0KV57j2XoJQb/9PyiM/PzYR/JOpXFawb5mzAFcS4cikAuSKP
oWwEFzVXbxnedf5ARWoKJB7BOFVEko6npzOxMp+eYfMNQanA7ghsaLS1cLsfe5klKzMfcJAOEQG6
8ab69+gcQrp3HVVP/52J2VHf76GaIfXzVpYDXCiB3K7qEmWLDPms1ceWzrNM7AnaNyzZIE3KlT0z
dSgFvYCM9U3/OuXT1Vfu5H5DV6thI22U36sb6qHOPiMUXy2Shpz7awBhvGlEzUQf9CyZnwhVcBDa
/s38Kh2uEBS9iteSATURj30i0XRtfvJvF7Ec5wf91OjsoAt7q2iiqHvLrrtrlZro9GjrXlE4WC1v
+3OIGrB+amYqr114pmgdOd2RQxhl1HuMtwllLLqI+Y7kZK1v+y2QOM/SUMxZWs8Lc0q+gNSdBKnz
OSZgSFEEjhrjLd7S4aSuijvjtvuk3fZreY0kDw2UTtQs2LxwuMkrTZfT9EAly3U6yMrkZB9M7U3c
BZvam5qPgeAt0z2dP+sVkgWQBIqGRRprnp8wfW1U4ZjGzO8cJYY70OVc3SxeBZem8MjQvA5oEYLp
o9gT6IMMEFJyzQh5cSJu6CDsVvIm9PTvi8itJaOzneIbkdpR3AKcLa2rH3vudprhPsM+DdugefsH
0JMXzoGEr5RgJKLyBBXv6aq12iiO0nDAJVurqZkc4F20xStzDSwO7uIOObI1Syf4PVmaSOsZXPmq
vsoPujdZ9O/964ncqfNGr6GmW0GIsWj6PJ5g1xyZnm3OKNq3aKVInEDTG6/zr4jN22r7NrXr9+vR
1cycmy9Ym7fWf1y85uwfWX4vMBzFimifWpkVIFD5GUWL7rqg3AUfbeESr4WbP4A9unAvndib7aAq
6QVo7qdJNj2kcfduDr45B2Q8zXH0WdPZukvTe26TXCGVbBwcDgBo+ukmiruDPrZi9U2t1n7+zYwe
R2WhZej8XEwW2J7UIvRzWg6tjJKwGatvqfAK0S+Ck6GzcAOeW6Cvj75kSsrQjllz8iOpqUsya8k3
HyKwZ7QXn6Kd6XS24UVgw9ech/VSTfKyRUvSyU9KMCDN9uT/Z+/MlttGtjX9KjvqHj6Yh45TO6Ix
cRApyZJsk7pBSLIEJBJAAokZ79Qv0LfnxfpP2XuXCLINV/ftuXFFhSQmc165hu8fOCN1KdGnGJFe
9pCO5cKBfOHaQZcguCMGTUe8bDYtSavg9Ubok5zg3iHreg8qxL3pGlsNdR30ZjFUJfbvqbvwtL3Z
/q46sKygPPNUBR3ePepncaKUN+JZJBolKx5MCNItlw0sdnQ2kpOlDGau0SdhVwLLL7LtkLTMd+Kp
0N4mW9l6+PVqOV/wWIUyvL6gccBbMo8ZQcCTOkiDexoU8xZAyniE0KjMg7/diI0iBQMvTQGWmIMN
mxaxgCirHzW+Icno5vxIx4Vwx/nrzpJFmAgvAZQlwU0+HzkwiXrOlCPSn5E6CA0cZCbjIav70Mbs
uDsEIhWzXQqEnZNS0Sw2GiCCwiA622xOnhY5HAXHLtRCK0zDZo1o2L4LBJY18qT1YlT87JqbNSj2
4odTWIb9BRHD+mjdKMAcQGkArzoFcqQipWJpX4sxO9kGFlKVNOxpGCgwUebbjmqJBV9bJsZ0JzIM
2rDf/cZBL54xv2pmttvqwkB+W50dhVGZHPOgW/Og2ile7stgRSwazGd216xXs5VS53SESEl2TDfS
AfQyGMyTV4OSuHSXXFqSEClDVd57ngTw0KdTZccIykEU5wA9MFSP1J49YAyhTfxZgEpxSd8rPURv
F87KC3MmKBEGNhtwtudhPzoACx53sCpFgN8G8Riyv4sxr0vr/qQZsUw/LENo2DY2KBEvxhCSZwQ9
sPSTG2R0r+0hFGasvF4K4pwngWGHKbqGrBucIahYmc2bNlowfAryormyJyxmIHEAk34n9nqkcyMX
KXurcWkPnIcRT5t1xHL60NOoVgropZOXZANpCLg1aoA3IldfND3OwWqzhmb2DmVMG5QmfYmfjIPI
DbQCDu5UoAQqdsHiOXJh06FABqVb7+SIs/RkPox0HDICc3no3O429UU9jrHVOxfJPL8B4bg4jh8b
nO3yom/rKomjZ3GYFGDbdtt+B0ESX1q6Cc6sEYS7kVSDlxvIqxo2wemE8WQqQctznuWVvZK/ZoCG
Ui/e2G6/wxWAjKylsp+l9mYdQ5URQ3Wm9sygS86h/VFufn17XloYJx2aLXyA+OoBzqFniM8d4KZF
Kcq0MlbWVqQJLUbNxSqbHcYws8CmhyUn8gNnPqfBMjNZLURj8AbDnQAFoI2onl0etzPTA/Nk42ZB
BjnsDhTxns5TpLE4UST52QDaNbqzyFbXF1LILs0M8jYtweXHDTYPMY+pU0ZGPWFmABPTaqihLaUR
X2gBtV6I+yMZBojCeZIFt+Rpyp3+2blvkeqT30Hn2lOPZKPBMoUaZ7A0PUJPYD49aBAUcaTeoepz
fgjKFmKtU9Y/DwctBNjUH74pVwKUHt0KKAABDg/xbDjvwW6HePh2XKcePM/X1kMVLJWcnSfIw3D8
8F3mJ2MzjSrLq/6594pd6w1htH2GnmZA7gqfBJFfXrV+hVxELNXM3Q7wjy56NsTWmi3Wk29wtoTi
xpBY/2w+pp65smHwoT7M9pHW4mZ3SfhifEYW6PY3qsQunJ6oY8LtasEwOvf0OWnPKamrZ+EAIOvM
Z954HLzk7j0xw5fvfn0CnK8ylNsjr9XBDYG5n8Om9LEuHW2iz4oF/6/9zYjvf/35588O5F+gEgZK
FsiG184YU5AajSI6WE9NOIUTXtpxYG7iFSRwV6if3yye0OdnjKIhPw1haLywDaSRnu78xOiQE5HY
T/Z+CnXQU+1dei0sIsH3W+jZqbmMbBzoHSLHGVWZKOrDP+IQ+nB7G3UyRVPdHEQmHmwwbM9hLUxm
qLmES+C+0wPtvS0db25QgPFORcHrbDU2kQEVYnU4QJUslKSrNO6CMrv9+x0CjFBD0RJOGwN0tdMO
QZ1SheiNfHDuTVQJKlfDWncnKGnAWL5aZI9dGL2TxsTC/DB6aVpC1RCNka98YwKjDOvnUG2ygN5k
3qJdLr75X5v5x/B97Nlsqho7Vaiey4d0w+40pKf1+q2zN7ZF0F9JD9CvNpZycJd6N8vS1JuxT0cq
H7QbcwtAxxYkq3sxkMl2+Sk122LnvZtZJSjPcgyK3ln3okCw2kuoRZb2IvUt2f7GI2epbzOjpEWm
T8cL+UARFtPQN9tXb3oAilEptQyNWZq5mYFCGJRaIwykaKxdkS00NHbQTwSjnd78xlAu9G2uhFJD
17GVMJTkq1BJSG8EgDjfOStgs7aLW2Chb/NNzYayUQc0Fj9x0I5/NGaskMSLxylZPq9OI6k/l4ko
yYdZjptlftQPlcqcLFcOuY3iajGaheRhOL0U+mJYK9mj468TIFMXTpWLvfyr2XnlRDNWTZfa8kFf
SYfoa4XifP175rJNA/afK22apdKaUzPmX91EyBgEMBjp2mx5Mr3lyoD21Hyl6vcpUuZ2yiDEu2u3
HbSlQqjZ0/FnczA3VUVxYCLNLxykxxpF3MN6dmkOb7J4O9IYnYToN8e4Nl4OH2KxzP48veh+tCve
PLCSEOiBf+30/GymiiDhSocHQDhr0lBrw87rfSWA3qEdLszhqZVw3tjssEZ+PTIcZP3QjsAjT3gY
pwVoPFg4tqv6fP87AJyLp9rHDs7ObGan6UAG/RBDBx2kk9pDLh7gpjeRK21Fmvv/00L92ODszLZN
lhBJ1w/jyqb3nS8HogxUvm26L0Mg7vQlI/fCoJqIKEHDHjFI3E6zY9tmtVGYDTlyqCtuBMxONtt+
vTBzFza9QA7gKaQhdoW3xOkyobRmCeRIjta9vo+fhKEiFgti8VDmNA8itJoipLN04V4wVxB7hHYZ
3hHQ8Zi/XfSk64omNw6TtR5QCB1LT131uNCzC/v8pA1xlH8wICQI4+pNaxxALkIVKbyV2mbsNvYu
30CF/lG8KqFLCH0Uuw21vxk1eN8QJ43Pdp/SJ7wipnEo/RYeuHfYb7QRVCyIBzfeuJYXoTgXbiaA
VEwV/jc4H84cpoOekXoYkuMYBWOgwGfarBGaEyCA38EcnE+gJQuMn3A9o4xv7ruPRsVuZVodTftb
qfm69UTipXvhvENoAoytd5oJHCqz/Z1SVNVMDYcHmF4D8C4Io50LbYVgevyNzX1+XJ62Ntvc+Qh1
rKQVrYkDDEpLV7BtvX6Th0u+2fN1aSmCf4kbSJBp5q5ZArFr3WkwdM2OKTuL3pX56OoQspKbpUVx
YZbgOkf9EbCOICHPHSp9l4xpkvVHm62i4bYcAitZCCnOHERioaNK7kMTs5N/GuOujGmPcYvXObSF
QxHvk/JA0DwAmZ7cX+/qSz2CwBjQBlBOQHxgflw1VhcNJpqj3yi7MxE8SpdeOef2CF6kgqOji3/P
GJKpOSg87VC+BOhLDK5AHMSvQlgM9jIqG42l5oQP9/TpgeaQtG+K4hQ4i2YnRdbZkP812mPm3FBI
QuegyiFb6KYpuVuhpIPbXmarwa9H8dKs4QWnYeeKGqqzhVGiRZ1H7bHxTe4Kh68DN2V6HbkdasMW
L84Lk3bS2myNJE3KaCa1R5O6sQUbCB57HxGdIxJnId0qQOTc6+Et+nUn3y+R2cjCSYKyGES9od0w
r7EypUwe9aY7okYBJz7gXbdIRoTlhbyanRrk23wFG2yjedGVY3uOCQ/+Ys8vnCqAdItvACIjosez
ZzmnANPgxYCv4LwIj6bjdRCK2TCQ87rjr7t7aZCRX4ogBdwbyNudrSNDyVgFtcujgX2XvjCKw2Up
OWmpidk8Kk6dF0rTH8d0E6XIcsw3sbOoNSk+ZD5rH/shvsSHa3us+6SEfOb7gdJhxtJQZF1A0Di9
Fi/WbLV4plywJC3wWP4autnZzzpm8qwQTWphzbE+6AqZjiLQTgsUbUVB7vi/nqzFJme2nSpbjT1U
mK2fbBtZ6KO24UDXI7iR/bopwv/PFmfPntauYieq+/dIJ1nnw0bk5UJs294onoYWlWIhGHJxIlEP
iowWOKUgnXI6kRyp0G2PBrX0LoaIeu7YC4N4aTmCj4CyWiGEhMKx0wYSaiVQShuO0ngF5Jo3VHcc
degLwya+5Xw5fmxktjbiDsUXcjweFQeiFPwBBR7fmNddCajaqAEU8iNFPbpT5eVy90sj+LHt2SIp
rL4pAVc71rAf/farARFdUaom30T3iPdA8WkZenZxTCGWhhsWKQUosT0dU1sD3qkpxmP0xV6JMxLO
5WGbJGCsRcjt6l6hYe/41dJRLQbxbJD/anWeJWhACL5W8vFo66MvVduyBN4NKURTvmQ+zESJ380V
FQQ5iDohUfY8yaqQjWKYJBW7QDkIoRkpYChYBhaMbLW7PkTdgZc9dgFHJJL6Dnws7VvymS2Fbi71
9+O3mG2NIidwo6rqsTmkCEOurXUKepF2rSOAImI31W5C4HXJ7rx45nxsdTa3NJ3g9ulVnDlCKSCB
Tpwwa2ygPlhIQmXJsLm0ej80ZwrD58NBLtkqqSFbjbvvXdPH06BD500rEcHuHksv/bIUoFrq4PxR
QoAnzKmJYQVZTg5o0JXbeM9hiurrZHAN5OMsmBiXdsvHLoonzIculoU+mS26SJTPUh8m0bdUWzi2
3x/5863xsYnZtc6RdMSQ83mUFWlVms09QcrxlH6j1Y5V3B+n0o/ZAEzECnVjLkMFovMW99dGDoRZ
O4Zq9ohyeTcbq6DgXlQDHWJvy2Y1lVe6c5spuk/inRwPazKEdfoVQloW3Wvq56Q7yhMNJcsIektd
GLVZcsq/NiH4zdAmxf0wz5OXms5gaaPC58BhDdYTmFYiUJ65QDaTh2zN8UBeWv1icZ+P419tzs5x
mnVdOWEcwVxYK1BM4RCTXo4KzkgXP7uGGgC4NsQTZb4EFbPjUzuqeDzQa/1JfWtXcaDfdp4ctmH8
mSO7SFqB3I/YFjUWpRUWW5+txz63BlQDq8e49/VtGaIipQ1RCpmjQM3D23nPNgAW7TU33U1w6cSF
W/QLc3tx03/o/2y5Skpcl4gmHnuqukbzRJIFo+LiNH74fNH+hx035m1tKK3g5o2Po3anq6FTx0FZ
kkDGQ1rRPHt8XbAALm7yD02Kn39oskvUymQY1OZFkHGF/5bsSSBgDXiniSRQ4qt3v25zaRTnixUx
XkVFLxWAf0sTpbX1wjTNSlV+rNN3erlgHgoKxWmnKlKkpmSIw1koFsHG1m6SZ9NVPAPZnnBPo1Kr
xOPQ8dUlh8Glvn1seTaDVDfTKGYaNr8DFRdr/Z4puYGiCxLhUnhRFwP1YtGf7nz0EHwwQJQNpG7N
TRoDMQ3eOvb7tYeiCkTp6Spay2ERjOvF1/z5YrEFKgFJ1jiYhd766bgOLcIAdMofId2bhaaJmG/q
W3edVwLL6eWhsVURKFqiW5wPKRqFaMy76AVQO7PJzDsN2ssNe6wsVA7ztWHe/3o5XrhYTxuYzZky
TBwlzuyRM7fNAE1X3NQXfh45Q6Ttd7K6Z+V1Yn064FvDQoMWMmrLzNkOUFjTFjqfjsg7CuGS3qbf
f+Tf4zxbVTshw5ffdL9BSTmfv9N2ZyY3qtE1avTTcUruxpq4kfbKk4dfj+b5iwJNvItlI50CBYSz
2Ro1PR4HKh+Z1QdpVXpN1u76SQsQkLs17fSuTiBN+OsmL9y4p23OJrBojVJjiXw0kBRzMwbZUYNI
g/mQ7wCz22fXEpyPa3PhELuwahxFBr/ORgaEgQ04G0t4qR2dxzLeEuYqWokW9QeyQ5EtHGlxuBRo
uzBzoAEhXqLZADmeeXscXvCx65Rj12yLClx9K6T2wsyJUTo9SRwwbZC0DiQQkkfk2eZmHZViVEsf
1fxeibDVWnVhnsSqPmsAnkBkcYAZo+mzVV+kTSIIGccecidV9zkyV2m8B9jD//vLAVkwf7Uzmxms
wAyqMepRUwDJczguNVEA/TLGfvZm/5gfyNcEv271/OrG6H1odPboYVYjJRYuNUa/KeQ2IZEXqSgy
kK71Cv/JtyoS599b/I+X4X/Er+z2x8jV//xP/P8LK0cOlEoz+99/7skLZzV7a/5T/Nm/f+30j/55
U74W9w1/fW32T+X8N0/+EJ//s33/qXk6+Z+gaMBJ+Ny+8vHuFUouzXsj+KbiN3/3h/94ff+Uh7F8
/fOPF9YW4CTdvcaEFX/8/NHm+59/YGz/4+On//zR9VOOv/qfRcyyp9mvvz7VzZ9/qPonoXsB3iNq
LmCgihh//yp+oiif4IFGOSCMAYQKDJG6WjDeJH/+IemfAKBAypSMOw2VNqhs/eMfNWvff6bYn1CF
gLghwtvIpkJA6I9/fbGTCfprwv5RtPktI0VT//kHXPknWwDvQVHZCX8tSi6R4mfOcaxS3EiynHXP
uCEStmJtW0PutgNQu34bI6eV/ETvSVW/Zm015OxAshyeF5LFRHprSrnIB1ebckON/ZEYjOQ+H+AJ
yODFUDWEc2JlzIpNPWl1A3iFFRkoSu+z9Ett1q1lIEnFmCqp2za0HIwxkBI9c1Lg6AhC+KgibyhG
3s1TqD2hrDZpLPiVdRQaVveJTkQEp+nqDugMRG1tPYxUdSofpLLr25U8lcb4xLPJiApXVbjUXTG1
s/InU87z1CfV2PD1ONlqvIUqWwEMdSxH0XQEEVAyIe/US2mmeNIgT9pRjzun/JwVWp1uiVqV6Cr0
fhBFLfWa66uRVzxxaVf3w2oAx3EIW1rqETCzuS5PlVsbKs4kV7ITBld4rvTGtTlJtOzwC1I3FJ7D
xiJbx7o14NkwAGRzVQ/WiAKJVi8fzEbKtLXGLCVecTUfnMgd1K4C6DV1tCy/YUQeMYCg0PaV4yUp
akNlN49VJXsq8jGqWpebqHAFc7SCV23fqBqz2xfSd3WzV3V1rA0X9prcggcUTzpbaQw4EgCP1amx
PYvyUf8cVYqa3kmF3E2HyLKaeA1mjiS5ad1QZz3qUvoWU4RD91IOlAwHSsio6x2LU9WGL5cQBZEO
jdoQLqlGQ2EBjzOSbNOawPXL8z7VD2kuT+ouzmUox1k1Q8tFShtoUo56Z7dracwMkJDHOhnCSZ3s
4SYfdFp7g9kkTTgYZTOCtjO0WoBBBg1Jl9rxAB6a82iVpXUYCO+YXzo2GEpxzRjUoODkg3o9eI+A
dGukRMDYGCj3WS+1zTqu6wrAVMuWABNSgA73KsehkaeCWze6SQxpmWDorUh/KAotwZuPZjqCOozY
1lXP0StXslK89NVEaofNCECgHKLQugSpO7fIm1I0rYRZURI8bFhRSb7cOlPn10PG4jBVaVG6Yx8J
70lcFkjoZUx/AEpNbb0GYW5wJSY9Yp4xcTq4vaV130bVSOCkmIaJ7NqWaIYnVZrcr4bWhLkjRbn+
2ueodHZ1LuVIvGEpfeNOnzhwfxvTo9YMlPkq70ZlhVK4qQxZqeosL10tjqwUpIy+L3vEjfpGi8IC
1DBUZEhyZ4d2BOk3RNFMZ/SUHEJCHrWtxOxRh0Xk7kbiNBo9q0sKlANjmcQPLK4o8vzqTDY3XVTm
0hbzNlmrhoJt9KAmU1xBZ0ozJGkVF0ySrnuatIU7dZojTS7gVXQEnQaxXmaunCROnAEDSbT8qs5S
OzI3Ri8XhnqdcoXEQQL80DPDPFU5mFg4BdcOiExIkBltQoM0HSt5k2JXjn7RMCaDUDlqcE5qfVZV
gCw5Qp/BKUq87dspGmJsvD6Drnri9MaB6lRGIiFkMju3atPBaf2aRDnZdpKc6at0SJrMVbXU6DaV
URZFiA3AHdWtiokk6z4jKsA8elXJEHiuyNBVroJSnjHMKoP3EIPMLGJuIdNNbRgmYzQy3zQyS4G7
hkUZNLYMMlnPPUhW0MTpGqMkVWiOVLNrV8vlzECSYUU49Yeus6U14GB9SqE7XFLpjUuk0ywM8oiR
8ga57jRvsss6/WIWONqf2oFLyI+qR0pDSktm7zRkxeiFWyVplL8BfGMMuduzmLUvclslOuxLu2fO
VzIk8RT0Feh1UHoBh6p0e9ob5K0CoGcsPYdyKNlys0y9Fu97Z2WNmi1tC6Wgzi2qkblz1Dk25vcC
xlp0bHjpAC+CU61ysbX60icWheaK2xulVT6SwWTqWi1QCPjVoLwr3nrwHSOUBWUZZ/c4/2jnc1lm
KAkc0ilzyrCjtQF5lrGQq3wLaJbZXKdKGk33OQIq3WcpNeteD4RtrT8nDtPMawYsXFLwK6coOifx
s6Ts4TDHIS9p0jVCoYzs5Si18EaKJXPIvYzrbYtul3KkjUHV1cXfe3miEgD0chgLiHHC14UQ5yy+
aaZ1H0u6emNIfWG+JYpeW2snZpOzAHU+tbxFO5BMADETydQqxEPmT4lGH4ceAKdrClaeilPZaBay
hWbB4vMWZtapkyXmYJH4Gg752Par62pyzdf6i30EiC8QcsfdKn00n3ntRlkoAO2/kTh7aiH/+A5Q
t4NyKcQhYAPN3hfQJbPT3GDX8RueSz52/Qhlg2/ds7zp4D1It8Xn5Mp+0QKCwsR+MSR5NsaWyOkG
7AnuC2SmzC2vqcigJpkU+xTUnK3mp/DJNlem3/r0O6p94BBa8p7PshDQ39MW38u2PnjWsnasJEvK
90JBuP7C9k5QBvGDKF9NvtBvH0zgn5bmR8tylocpGkM6ByiggDDh+XZWkMNU1kp23u7rQDAEtz/q
+FJICFd+3b4nRrJwvFriBJ2+6H60amHhOlChMkWVw6k/CKzHTi5Vti8QziLjAwMOrm2uWbIQUTp9
/P5sBjkWMO6RM4W41mkzaeR0OjBme815AqTO12oOhYilbKIL8yVev4aCx4AKf9N8hTSNlso0LffF
jm/SA3ygoGbacIGSQ7GYOjFfjTpev2ILYONfkjDRsqKy2kgg0CKvGjqvzYy/9diGb0604ADCC+wa
Gpl7zQzHTsbRNjeJzG8pVfZtTvyJp1tQBDe/XnuX+mKjbkJ4DlB3puP59NGDjMxiyZ4o2HhMhYnk
WJPLYnvhhJwxTX90R6B/8AIT/Iizw6OAei/yQjaKHoGbmZUuEH14E0ggZRAZL4HixrLyXZ6Rz2M1
XGfDklTsfAmK4cTqs6zLqhaT2kGAATZPambZrVbX9D5HXkXjGQauvF+P59lC/NGWAGVc1LIYen3o
Msfc/Ev/TwMAxdeRWGOuqb0Yh58VvmFooVQH8D5AWMCe4sEyu+XyosiQimWHRQ/zBUDRPktIGug0
N50rKdYyeoVdWeINFKMuTUc5q2PzQvGsmHLnc1G0kzb4hlJ0lWdEnaRBMjC1m7A2cm3cdU5Vt2+y
ivebamTDemQZ6S1XViV5XHdVpa0rvR5iUKtybqTXVIffHszNcQJ11ZWI0rd3elzKxlWFZ7f6vDDQ
ZysXuUSA5OJEwU0PdPLMV+kUooqyUUN+gNKLp7jdc+MaK6Enh/qK0PEN/73B//bY/IFEtA9jLzxC
Jz6b6//6X/Er/+izef+DH14bxfiEIxf3h2XiHkH26L+9NvInBXWY8MiAPiuoURCV+bfbRtU+gZ4A
fgKgJaLmTRw7P702wtmDykGQypD0DTeLY/8dp80Pl/VffktcrDhG4ayBkLKANpw5RgmvRhJXLIhi
UHOuckBJERZAADnzAFOtzLBuI2hmaoUdt19JbnCgUSEYqDcux9br7EB1uNZRP7LkPn5UoykFeniU
C4QXoGYqC1WJnFuTETi4fpyNppgcmte2NVg8NByu0uvGzNNyV9e9CrDnVI7WrtULqhtbPJi05KYy
ACx+BSvbATRTLpO0qFbKSIiz0pVJ5mGTRkP0SIyh5wdEUKdicpshahPFg5+0450rJVMNymitkHaa
3LLEc2KVdC0OuYqbehRaZjs2sm/ilcD7ja0k6n2utZ3cu8RGBfVG45ZaQx+DWL0OPnNuKHg4J3mZ
pSD3jj3NyHqKzVp74vBKlRN65UR4H9LalG+opRb8swFLgvhmOXYg3PKmfem1lpqrcWocbYcHLFJu
pygG1L1GkeBT5RhT4esDL7fGlAxgd3PSfB7YmCjgNrdK4UJkF5CXEaRyJBQphDVumXdWtDXatHjT
Ifl0k9VOkrim1peZm9PWgusGbpWDVhikd6vemo4OcrTveQQytQc4k4y4MkTIr2JwhZSAZUZeg6yc
Z6nXSVZNwriP6HfGYyX3WClXb1oL78eO1SqdnnrqRCVyUSI7L9Z91KimvR2HqkZuqIkkzi864H1p
mHYy2GG9Utj4CEuW2IsWq4UUZH3VRx60qiblqzrmvJtco48G+iw7HHmR8AuoVomSJnmEMt9VUjPI
AXpKD81q68FuKe13Vu3EJMXDuzWICdhhzpwqxJhqLXtTldZi+SaxnDZPAwvwYhChypjJygp3uVVu
mFkJIHBiwIl4pctVM1gBILuDrawGmTqZugImjyLdh8SaQ6frPFNR2uE29Wizb2mJYUnvMzgze3On
1mmSwyOOBHFNdyOIL7PvtjKa0oMjKwWvn3TwWOsKofuMO1Zg6Z3JyQHhpFb2AV7uMwlejqKgKDRt
KjjUQ4XkbWUFldapfPScyTD75hZMbVWKbtJxquRsh+erNX0HStiE4wDE4NKyO6QEToWhuSbh/XSl
GzledoHeRiO9rVimSEifalD9urdiVEFvLWpqzV7GgDaBA7Bx8yBlZgmPKUFwKA1sO46A9hno1FWh
SowoW+UO73qBRZz6JKdYN2VSQLMmzgbb5zF8CoML1HfVf+96eSS3PbWH5lAWLNFCJBik0lWVYE6u
0DzBukxhxim4/GnL6yOGK6ldq0w7fAjAHcT067EcGDgdTqVfJ92QMLcpJC29GZla5nt1VKp4H0NB
lcBPjBDTFlstN9zYjPrYBzrbcpA71OTPhfBbJG4m1xy1YhVIzFUOCWCmJOMN4NddGyptYfYbzUor
nbpGXCnmC1FJmoe0HWq666vYBK13KMpy3CGE3CtuYeiEB3LelvzRLPMeZckt+Ng3tSbxFJ4MkKAA
FyYsvakipUPOxtRkJbI3e/Zm6SVH4MaET9rLNau7tlnZDGDJOtBj3ZeA4OWxhyiWWh04QeHSMRna
bFplU0nB2+iGGLX6NYOL4b+v8GYUQRcDJu//Pepy91r+1/9+BrXk6R8eYjicPYFy/fJUPH281MVH
/IzEWJ90WMribsazAEVeML1+RmL0TzrArrjqRc2G4Hn++0rHvS2iMIIyBaQPAiR4Tv680tVPAKCZ
sFFFtjvin6j1+BtxGLgcTuIwwMsi/ojcLGQTyEDp45NP3yx2I6cQU8tWzHFS4uu9zToUKU4WxdGg
SdYU5CXvwNrR8pauqoYldIX9MLESnuCOy6u6ixx7U9oSybdGrWbJphlUoO0jzUjpPi21Lr8q05iO
d+Dy88i3RrWIQ4QUqP19YlLmPJPBmdguY3adbHXSG6gYQNaktRl5YspBpuV9fI3DshlvmtxMqFdF
DSVr06KdtaUDr9/kRjJDW9HZRh+aCbWIRmqT0DGqDl7vgUjDnlZ2V35v0jECO7jkpX0bUZIii2Io
zLy+tztKlKCRtThdVRO6F2bZECPGoCAUcp0CKuPcVHgykNxVWdZKT6U+ETPsYxHaByC96YGGSHEo
eEoNhLwvVySN4Fw2CDS6UMjS3TdqjfRoszdVauOAYoV2S6eeJPssi0XkycFpbrnpINW6x1rcYi9K
U47sO8t5Im9p0hhZ6jYWjpQgRzwivtMqpUk2yqQA2z3C30ugFZAM9VWk52S8i8sxh1RD1eu92yLt
wvqCMEAH2Tc5KuTbidZ69joJb/VhjOScrjo7wyVuVlKLWty+MlDlDOfedCO3tpAn0CQc6J0DMYV1
zzQ1uYbUQ+08NGBds6COkIDrx6SQZDjMy5ZvYk2KuGdiWHpvapHgsWo0rqX4trzUHvFWGuztUEcx
8fjopKU32G1E9lGRRu3GHhMZelGSPlDNn3S96PbVUMnMbyL8G9h1PIxXSsd54/e2kipbLZugaeEw
cP79gcLa2eU6rxy/1eFjD1vcnt0G2wnWCemqfAppE/f2HTQF7YdB6RHKKCUEFT2HjJq6LQolJR5p
NBDk+kwbOEZjqjs3iRTSByVpY/M2qQpjvMph6lLPUWodNOOOKXsLd275QOxIT670smJ7k1RoNIb2
gu2DsSybXmQ1zYtcJInqQm+AKVhMxO7WMLmh1mhPSm25Uh8jqFdDGXO4siZEhdy+75XSs1MVhXEI
vbQysKraAAxnOZamrxZV9AIABX7Y6hr0xqVa6QuXtHzwxzxXkQzIcxANuVRnz52ZkYNtThpy2wq4
KLy+afp4Sx1+UCe5c3aUNvhu8lBIjzBWKghrTNFzWhkwJos2XtkFYkm21GjC7xR5eWx18qoFOQic
gVqKi8Aah+hzgsdNfWtMVvGd2EIC0Ij64jrRqinxocphVG5K9eq1z2T7sZVowq77hMlW0Fl1YvlG
xSzyOW20uv2Gul8N6TK61ZcgTzCFNJ7OmyEN8ClS/NIhjOb2cB/5TCqG+HtbVqUdNFVntvDBAcvT
udCrpXtHlfL2pkWiR7uNm2RQg8oqMkyehR+scfxGFeKBmp6GORZ3hvycAcIkWpnCxqi7wfJKM82+
xVJ3k1Y04y41LOCsNMY1TxnjDIIytaYVmwppGHzDjTGJXLl0MiWMrSmXoFgQ4QGEdZBC1EKhThPY
WlxEKNRrifOAGGkmh3ba24ObFireMATnbRP0ec+7fZ5qneNHSqYhj1stdegamgUZ3FhX+uqKMwov
xZRwZuP91enYuwhYpJ4cWa0CU6RAlOf/sHceWZIjZ7beyjucow7MoKcAXIfMiIwUE5xIEdAGDRiw
m7eAt4re2Ps8K8muLDbJ5pzjFB4eDjf7xXfvLVOV6kPbtKrfL2UyX3fMdZt8SDJ+35wZVeGd+sSW
Rqw2r5sOVMkK5spuzTWqWqIcLgu+is4xQaxTneq2Ld45hdM3D4Ezjvo2qyeZE3Barrl3mIaEiUjo
5GXWv08VusgDFIBpPSyNV3dHRcTMfANa4YtLNdg6edgme7COVPXcC4vor+xcN3je5xVNL6Pghn7D
WDMm4IPAXunsugnROlGg2OEfyETxpouxuHZ+U/BlGo5uarXec7KMdBOzIdgLT2awxBBEgXVQfee5
X0Y+ADTklbE6977Yhp4sXTuwH2uhuvLLCjw1fmNVno/jXT0ExRREq1FwmrN9bZLtHVZMS/1ypc8H
GaeGKZ5tMyVMVlVq3fsZI8zPreScfXQ94ssuo5yTdLdM2lA7o3ModCOnccxvMk2d4cACeFnvOz7I
7TxladkeWz2k2Xt3MLmmaJEGLz04Q2cbe2cmkNEPxVwXn+ZO1sl5spbFOPVLMU/xxvmeFWHTmW4T
1xjaztGoyux1Gjhpzk2mXR2qzWzdW4e6vt8XoqrBK9ymf9tWb80O9JNWc6jTbfE+sHKjjE2UXiZK
4nwmNiEYyXpbutVOnxw5b7ibN21VP5Pw6Vk3zcy+/AhosFbHSfsrFN/YjxbAW+L7n4zCEeneIT+I
L1S/snEYG5tMED7V8V4Gy8S3Saf6k5O0Kg+9juAfkpJMzYEzltVW3UxNZYj9WFptGvmNkTbPdqBl
cSFVxm8uY+ca1gsntFCvqVjMcTlmzWIGt6nhJSa20yMncdSarbVeMLywqzibi9yK/X4wlrCpM0SY
Rm2nt27p5awwU1slNyu9XBIVfn1dec893gaNbzJjzypU9WGTuWl+mLjnvg0ZVuyxn7Nv34m10EM0
dpP71qx1ch+YRVmGCT4Cz8HqZt2+8Wtd7VNrlcmlYB5YXnTXlNN+mlLn0RvK1Np5Pl+7c1s1+cza
2i/zaJZBXd25HQ+HE2J13Xd3QdBQvWi4evHZb8xtOtR5k2IAv9E1Yj7f0XJ8sZPSQPM+I4+hmQan
CnZFpsv6nsUoiSi5cHX1rTG2kaW36jbBNTI1PHK5V9SPdlAasAQ1Q3krbovVqe9Mr8q9LLRTUc4f
rL73GgqdzSAjsyyN9r0cJ2CbijVleivF2hWfmtGsn4a5S/SZHKh8PfeJ2t5IPspzvkQMIr+oNNHj
CZB1BdzwO5+MT+73iRQs267xiLV17n5mnck1Ela2XtbntOqW7hPvq3OPvjFsy64zeFcXw2ia8ab0
C29OOWzrtoQx3hp8ug9WkDvuFmlD6/b95opK7Aq7zOZ3ARXVEvZr75i3spuX7ciu2a3DmWVus5Pu
SmpVlvBfgPqUhYcFXsnY+Kd5wH+GoH8hHPKftVBho17z/vsfG6Yf/+L3jslw/d/QfNtXh/UrGcwO
6q8t0/WPrvsozPBogoAzA7qpn/SakL9ZLKZZ8AiBqg1dxt96Jv7IlLbHgolGjFFE4Pw7PRPd0S89
ExkkAc6F10gQuid2S3/ehre2bfQGs5J4S2UAid12oTXByRQpAI+zXDBN8MJOX2cRWlwGXwcRJ0MR
+r711HkZj2mOW3DShWPf78T82mRdKNPrLZPdTKAG/tiG3uLHrv21m6pY9Ns+z/OPJWMbGy4mhzWC
cDj3ctv3FHNy0I+La7z3RPFubIq4bQ3mVsV5a/1DX8s40ZfN72IbRGCq5OPWvdpdfsqreU+iUtwH
QC89WEsBd+WcYHqQBWTt+6avgXuQVkeq3948dJHkr7z1DXFVyarn82AnQzy1xbnSeKQYT9bITzbl
e7fHtihvDujrQ922h1kue25X3uD7UcGDleUF0UOEA/R+5T0J62B6UKm5z/mibty5yyIX+msOhn1T
3ObT9Dxvyad8TW6wpH9IzDwmlIzvNHbSOkY9sW+x/QypL0kbcKCs1WOtspvOemmt19zTYT2Ir/A5
d1SKftQK+Uad/iINiklZ83sP/Om+9fmocGd5UELss2V7l1JaNLS/YVeqOFjsu9ESh80eiXJdyt20
kTeNCY1XcRupxzyV0QpHBgq5xiTynTDp2Vs6/+jJOuwHyYh7/ZQX44fEzQ+wVmZIdFhoWW9Tfh7o
VSOfRL9m/Zi4dkxVeRwNedZlcHaHKr5GvU3Lust9IzKJcff6mrO+83e1OWBk7LakgU2hpXGo8Y0D
PnTviqXdpxswoLFFSs8XoxuI3ANfkf0uLZb7gDvrCgxRyh7saeXOWt8x0YwL4kMsZt6pruPWsvar
i2MeH2Wr85tyTh6G8r2fmWC8zcVtq3PhE5Felm/Ija/NH4FwRtJGQzpHwnjwvGY3Vd3XNjMf+jro
ooTvSmEaO3vpD4uR3/jDaEVZZ57X/snMko9rP2MBVU13bmvosPSru7wH91vEydHZZU3XxyRtD46W
N0GtnxvRTmGgNzdsTPtgGtaO+MAtaiuCX2S+vllZJ3YgmNixVurdkq5RTiZKlocbT0Cyof1cip3Q
46sIpo8l6ZHUr1zwZlXdu/N64y2Htk0uxvDZr+ZQsH4rjI+F50QbPlmTVM9WUHxPFFbE29By48pv
fnqdRGSnaR0+r1x1jP6Gj1luV8ci7UnrXLyPds7REDTuR7dyHzzKZuiT4ENSECif6uyaANdZPBfc
86qun3xje75O+v9wyP4PaATH5rXwSht1nWr9PLbwI4GMIHD+75xj0kXAc+qeOCr5KcnHQ5V3ZDx+
/Ocv8j+djVe5H6/BOY0+7td5UkNvbmctL8LWI2pA8+zl5Z+/wp88QX9/HySVcT2ws2Q1fH2ff8BJ
tir1B3e2RAxl/Mia9Fbr4s7pnJti84+NE+yqrnwasuDEBW8DHwbvet28BGPAJ6DKV0/ZaQjnLENP
WyDFznE1gm9O6zCH9Zqzqto3azV+/93/567/i2Ci+I+npWEzDtOfhqPXf/FzOBr8ZjH35N67yt9R
U3Fn/xyOBqxC4VuuM1McNczrQ/BXTF14v2EfzE1PdAdAOv/6bze9Id3fru5rJh8fzuQMNIN/56pn
o/jLdwbdDhs4nIkkOABSJXmd3v7xWVv8MTX7ESZ19RKfUrKHPbre3079PumKwRahsZqNG4SBM/jT
w0J2Ys4Qw1hF3Ii0QPBKspJ5W2Nj65/qblqu2G1dJpcpaz3vmVuf40+41yYwn4Qejm03FOqmcRb/
28ou2PuQLEaYaN9+5YVXMkmrIqOuoK4l3XSsrBe3F2Z/m3UMMiOmrYWPlUzQnM0Fq7GDz4yxjaQi
VeOSjF7qRLKvErap9TZ1+8BKrDS0SYi12LIGwKQFEkji4wJndXYs8CzOv21ysSI3S+P9lLaud5qF
Tt09fHL/KViG9bvwquwTDQnRoOPU+QtzldFUH4erCveuMOl+d54mu27HL9lcD6oEwozaTpXrvt7W
uY+oITZsyARvOR5YxNHFCMVASONVDoRhswkJzaITT0M66ea0eEXjEuTe47DSQ0vK0FWB9ewZWTt/
kEPnH5epWdSu8jpewjMt821IuH09sbCM8zmfZTxaox8cy5Hh1fd+bCtsraraUTdIA5b5dWtmxzz7
cyAzVGH1pNaomI2AH3IsjWX6Mgh6iEMNEklZUxt+4YKYC2nNp6y9Ru8mjUjm7gQcXfT7tFY6e6wG
T02f8McNnXa15adAzZtDwq0hnN3UAmkfJSGs2zFX5MHds6QGLA7ZwG4DcZFyg191+CwSY7Lq0B1b
hsizXeYvhPDivuyNHlssn6UnL711hACgf5hiWY+qCj21jvK2DvLN4JdRDPtMJyMxtXNVhYVVoa4d
pXrT0lu/lmk25McxLxaUohtSift0UjKLUq0CFWLNUT7MjPjAvEUGPqlHaQPmeKJbwwp7cjZmg5N8
qqrSTD50aiw7yhYWCXeWVw84/lqN9AHSs/W9MMdgiZxlapmP253bfy8CNBghW8G2fVFmBkkXETMP
xc18Cdl7ElgaAZNaGjadaI9rhklV3ZwZIIzzSz33AdYDlSz8cz463T41zTF2tP5SFNPmf2tFtamb
ah6q8j5fGkedfLavzo3i2wLmWa/e7KEeyCkPmAEUPOPJVlvpWw3L7NyKUZhuzGKaoNtSeQ4qKlsZ
7zW6DRU6KhlfrVFlH/OFsXckC8OmDnLSzJ2+jWyry4Mr8gC9q+py+0GgIZmPDL0cfekWZwCnq5YB
wceyzTlRTquZjAdAg8LcIy6oXOS6/Zzdt17ZDM9V1m9LlOleG+8IYOjbI9ZZ6BHCUgXGSJXvrt5O
zlq0JyDlMf9st76FEKB0xy3ik5zsmOZi+EwzDK/t1ZhTxOVMWurJs7dNPozCgKgM/SIlb7rBOVNd
8oQf60xRNrefurlO5F3uXafiDctLfUP3M/Q7BhWlexrbvF4/Drr2BhE20mDMF01ZZhsXn+zb+SLz
rKGstVrj86b4/pz5MAThQePimwxY5IZSwk/Hs4BZIOm0zAZzy8IVa7X0lDn9it22sJL2IM3NmUO7
rgk/bgpVLmexBkTrFtlQ4q4W1FmzMwfH754MFqJJuI6bfFqKJAkeNs6QOlQVQEhYjEa5fS1SoPl9
UAaOQZviFbQbZW0x9Msh7nf1xDchyk1ejL6pLPE9Ux2D/WZuk2o3cd5kR7lUjWY+R/35Gky57S5n
ok5yle/UzJemu2kZzyRurAevS4V/9OsUt6qneshqhhGG3+p14qlRKYHW3CTD7L/ILlu9i3YrTq8V
TKF+TBhdfLdr9txR5VaefK+trp7DYE1RGJh1s/k7il3jDSmW926pi+6ZC429hFcgnorgb6jELPoq
rDGyKTVvs3QZjHjwcuszK2Sb2yQvHOtptMr0md1J+57pO8oKTdbgfKkYHObx6MGgx5bLE70vWSMg
dgF3p5omj9c/Yj8n2z2rFtz1mPDpnCCXlaQ0Ar37dTsAXVBTj0Y3Z09VIQs3LKA+5+hHXfGfCusv
kqron1RY39V//b9fRIPXv/97fWX9xoDiBzZG3ALTjyvx+Ht9ZVJCXUkzkoyu/o6s6PhH/z1JwZ4d
+pfChyqeCI+/1Vfub9KCDgx8GFA20I73bwFlf1IOoyK0PIamHoMUinkJ8/ZrdWXVdgfLAB4Wm314
9euoo69QpFcMv9oRMPf7I/KLTPQXNvxXD74frwfgScWJEQKufz940z90DhwVI8fkEF7NQZwj7k6E
91X/G2tsKtA/tFp//0LXP//DCzVdCiLFC5mP6oTLZLwdaR3385sZXx0XftKU//h9/Vql/v3L/alK
9ZrOcEYOdYOM+5sW5dRRfm8CIhuyvYclSTZ+/V+G8l6x9v9uKf/+hf/Uiq1XcZHvDKF9m1HvhBI9
gbhcg3nxhnwE5i5wQi2O8l+7xv+rX/D1N/KHX3BHkvyGMpJPEtf4nIwlY9fvJBjUx6sl8L/WbCCM
/bu3yg1DY4FiFSMy1LO/vmI2UY6A6dBPksvdXsshxzRCq+iMGtWeU67GHlMKtQ8Kc2N7bOYlg6pF
LlGVGsHywnaoYgy/udNbuVjrgXhv+K9ZW8NByjYvEClOlmII4bPqaLRwrRCwbn3Js8Bme9+K85LN
za22FOWw4G/1d77mTg9XY/HySOSFdfbXxn8CIVju8WZJ72kYTJI6lnSrGI74nbz0GqVTOOW0O8d6
qod35WJvdqhZqK1hUHa9GaLMXE9kkeBVOkxWoaIs8Ivb2Z7XEccCeMSRH1pfCrVldwWxn3FPZ3PI
y6U5IGpv4gK0ro3rBpAjbJyJCXqjpNwnrkm66pTYO48l0XOhGH4VymLrMqbFupucTB+6OiCtanas
wdk7hdnGw1LIB6NuJtRTMvEP7tSuH3TjQqoFDDOTfADFpGiwrEVctnaZT7lT1N8df8WkyajbXdWP
5XPtVuJpA3zOQ1EKDHm5lXLYA9Dy85QjTxxTMT810zIfzHkMbk3DmU5tZcwwJp3zJjJTfAbQ07dU
mOUtGJ8Tg4euexBNM9bg2xEEzRR1YuI6zmhGjo3XeKdls9sH7Q31O3Ms+9utmPV9UpXe+9WvxcV0
a++ErTVX9+zDfGQgpAjyEN/NW3NO6jkjsMbIXoWdTVEbmA2VYmW/oHRWPNxeP+/KdS0e7XYwEnqK
ZnkdjJUCpmhspmB5pbl9J+W4H2wGG29WYQPSomlNrdjZiivUyt6r2bVIl9ewAODHiswYKODqhonU
xAn6ziw8+x1vtpj2Q+t1X9AmdyKaaYe/TM5Ml6aZt9n83a2sD9AlqYrsdPOrXbd12YOyqcajuhXs
vskJWKydibT5u9s7ODHDbm5WLMtgqeIgW7BJF0PeycgybOHtA514n62kqJ5Tc8wO+TiJ02wqWV22
zO6s+1XbG4/NMqg2djsqqnNbygxftbHuHs2GSrnuvPJxk85QQ16Y7HICQJ7DWBvGfkZzeC6mzFtj
tlqmtdPwwwcFgYLs3NASIXIpTg0s36WUXed9Kltpld+zSYzbHprV0+8bnOTtfemldhuOciQ2e/qB
1wVmHpxELoMsFOSIfepoDE/AtkxvSzkf7NazgJINbT/P89IzCcfVMI9aoKYtTLDGPw0meGmYzqa4
N7U57dzRrdZoRo5/Gdux+6jQPV5YJ9rHkhF/EbuZyNsIJJMTw9264LwEesBG1sz8LxOb0ci4EmTh
5pq6CoOubLwoU+PmfShyU73Y9pK9UEZPWCmNMbBlG7bu+MEi2hPBr1k9FP5UvzrITcoIJijfgWnm
N3pmN74EogVvQIsZd7gz7jCy7V5GsflNWDRN/wXfO13iObX2dxXznX3vJh57kTW7sboUWLh1QI2V
aczfTTEZd662vJd5pilIYZBf22TMbmz/yhN3m47qoS3BkLPtbNgpFq+z18eJn6hY+g2CjDHLo4Vm
4uiiyM1CPddMEbra2JHz4d0S9rZcPL16xzTlb9uVss90PDZD9qbcVzC+p3asUBSzSAel7Ps7Y3PK
y1qy2gb6Zdog+zFaeiUPTHyDHdgCxy//FYiJRPF5V89dcbeNGeb0egJjs7Yk3y9Dt94yFLaP+dQ2
sTMs7nejDraY9Mj+KwxLetL0+Qe+n9cftt12/Rjol34ytwhZDybmeaGqXWubaqGsVvpsuny908hx
HcYsk0xcmvykWe8wA+9vHa9tTtLildx+MY4dC+8PxWQYO39ckp02vfK5XK3yrmptI57TTbHBQN1l
rkB8uTEP8TDU0yFJ8HldhI0C0LTT9LoNL06VYC+z9mNxO8m5PkzKWo6OnoqY9b59xHE4e3b8vDoI
p8KxezPGQ4B0lcxsO78g7E/jufFUbNLH7WAuzKdlXZazGiUZF0AfX5DHYmGwqe8rUoKbwp6y3boE
wTEZeuZIdR3c9EPtHFY14K6UoDm2+tK9mXzFjdC6foVEP+tjRWv1zi/x8MltBrhTw7ahdMbkgQDB
GorIcW+lR1jbxmIhnG3RfpVl2e/yyeemrbSzr8yq3XOYyWhY5XqiJ3N3Sgr9OgdBta+XcoulO1on
uzf1zQgF9Bk1tXgdHSsBs8eA4pXg4nFvVxnTHDMhMCDxshu/ZXdVz+kPKbyK52JpomHUbghrXX8L
tsz9orO2u6RD1Ry0bJMdWybxyIwyuwV98b43RJ2m4RAY6+PqVste+yXLQHy4I0vm80cHaG+Xb5kZ
B53v7TNrSW8BfzADQD/MAgz+CT+G8abbyhz3wHXidk+9jH0QHhPZvcoNFTbzpO8LoIabDHX7GDb8
zHHBrdLBG3lBnIF0exE+FtlhmLYM9z4qHb5wHm+tcsAmWWwuZvoEOZj3py0fMmxlyBnIQi6OJL24
idR3/qgtyLuNk2xxo1JtyUn5vUzuB2SS2MfNPqIorxrWbr9kQ//FIRJIh8IvpbMbk8xYdy4n7Aez
T21r76uAh594p5lFZ0Mg90uA5HOOG0fM5bH2B57LwdM1bhQNPnG72nc68quTMee4nqqm1EylmEns
VWqVXww9436RpMJ9v9Sd9FRkpAtr19plVod0QGuUW0U5gfvAdE+nXPj1/FX66Wo9BZZfXSaL749F
4dTutmEw743RcTRD8VyfZWp20Gt282C4ckl31rjUJ9/N5q+GC1tJe7bcBpa13RRVoA/ruHQ3PkTL
mWnLeM5ZW4Sy1N+dVuYPlh7aZ08XMkoTY9ttriTi00i7O/aYeQxKbGFZsSSHclHzNyeYx1c55GMZ
YgJBbuaoWbXKuX1kUmDvt9yZcc8Q5Y7tehHbacJ2uZ25XQcRxMEguj0Yrxsi78/h+so1lmY3H5Di
uRe5rHLfDet86Zcs2Q/GODCmVemhVAX7V4Y13YMPDBVmU1aj9UdYUyi1HmWS8VjlmffS2hXHVNuM
37i8hgtbSpmG61x3t2XFR2MDkO3G1k6jvLfdaO1IortrtOlEJlXa8T8Tg98JdhuK+x9PDKLs9dsf
2Yvr3/65j7GuWxc2KjTJRD6yvvvrvEBYv9keWwKTHoi13vWf/JwWID+zyXG8Gu7ZP42B/sqqg77b
DEexFOLw4LCCcP83WHUIi19bMDrJq18RX5lrIB66iT85zTY0T3hIuefGaFYd7Li019UL3Smwk9tu
yCdwQVxPlhcIQ5bCVo7QAhOPSWnzUri2Oextdy3EXZY6cltC9QPl2pjSWgTKJKkX1Af+J8qSyHQx
CLKOBdPI5cVSXSvLHeCrAe2BTYUy71hPimQJBx9Z1fPC3HZ28EehZzDv28TNLLwVS8NCykw5IQzs
Yidhv69/QHgDE23xuacmcq8AqTdiwuwp6d0bFly4cV1I2tOdCTLpwOkO3JgvtSRs/a3e8Gz+rvK0
t+D8UL1hHwPZrJ+rmX3zY9p5Em4O2N85tBDC34BkhLXFvWow3KoqK0uLSFm6EyGrzlw+L1O3bmAR
eekUMTyUOX/OB3bbcCi2VkTsYv6jnozSt8fnAr3a2IfCzDdr309d1cPsXYG1qGzc3nzHpLRsPxn0
sIB1GsMjcr4n28YuJ0SSopYPCf4gMkUV0AQDYxHHyuCfnZnTYIuDyRMGdaq5YtJieMhxDrbKKvdz
Wol2+VjkKyQkAQ6tcxaV45UKXN40+2NHd02jB0eIUN1DyXVCk53NhMjpta0+M3etjKe08Trv3lrW
mokongypJ8PRoiZ6Y1dUuskO9KBLhvHUd3WOEhFHJY7++V6s87aBhKWGAnD5bE7GpMovXd7Rujph
n25bnT2tm2WXFr5HFK7NwhPXFFjr0Pz/UIMBFiUWJ7tYRWHsMkEj/lkKOSzy4uiqGr+CCBBnHrWp
Uchtl+h+Q39WGXng6zcG0Xa14twKNC/TwwQ862dvXIy6J9htNNq6iLSVVXN/Hraym5rId3HK6pDN
6dHe45JnQhzgEWWX1K9GMSGfalJV71ZXJKa4s9iGLTxaSebjb+5kztrD/S5icQ9tZylw9yatxqYN
lbxmt0/+bFEJyI5P487apiB7hy27yG6VwWjh1qwd3zzMva+TL83CruHBRcE5wQKzirg3ShYMd51O
NvVRlrJdrLBCZ9hmUS2GPu0jofjO65jf37KUTI3mufvGEkelYifQQGZjVJT8iJINUdfxSynYfs4F
8GKp/L2j2YUFUe36AIGh53RanfrS0RQFNOY1ACpPo7Ls2B8sgeUiNaIxjre+uxrJq7dQSn3Aj8tf
b4ffGUqGHBib/eeq+XnVMCf7x1fNH8RS8fe6+dr/1/8dr8qpb9+r/xNRGDS/3EP8Vz/n1uK3a8al
w9KXwFuMKBi2/eQC0D8J7BUCD1nz1f4AluDnReTgXicCbhrp2gij7Gvg29D8dK+7XlKI2wNYA+hA
y5H/zk1ku7+OH8ECcLl0ETLAt5jggH+O0Jt9NUPu0+lL0KOW2jhf2+YNAW7nXdgzGcbZM2byvNn3
NV9t0TnqzOgmeF2ddJ6Os4c/0bVXLQaPMF1XQHOFprd0gp1+l+S2zfJlaFvqQRQw98zyEBVueRIs
nzn7++JVjzn4ii6cwXjLDAO7tEhUHOA3fIm38jjoIrtShiWPP0CiHEvOhdqHxqH2h402H5IBP7ZT
2eBzgBR0LdGRhPMgbB05XYqF6AGFotNiG08DweIZLWqOna6kRmWk1U3qw5RJlFoxpk5gViNdXrt8
L8uSEwCCt+zY8bTzwGwm4g5BPhGapgGgHBpOZ4ksWiimOxUbhglTsOs0EVMiFGrDBArttW3n7KaH
dDQD1nUySDGHou9dQiTmNMahW9UL3i5j4JX292yRyn9QV9WpZM6T4ZwW4nlcuWs4e2pQjFS1Xpa7
meNGf3O4Cw1+YB9ZxLssNwN1w8ndKzuSBm6te5Qktv3NgS4iEEGa7fYVKyYmh7txKmv/M4KXsf2q
cfmYiNvrapueDXvA5sVuUJ7dXwVfqGhSt1k+XCWkVR22vd6sr3Uy5cbXJE885+swNAmGHbnbGMNl
G10xPibTMgEvJ2JqVMbhJsW2C+hixSdvu4Ld4VqvvfeyOVkw3KTKLsePOdLUNC67hprFQgn1EDSI
0TKqGgPXn5tZZut005Zr7R0Wn261DdNcgm6aU5mvx83HmZlpyDZBPi+tCD4uDBvR/titVaPTNfLC
BA/c/LLBwNxDdXUsEGbxZE3snffeIpj64BTle0cx4aaFMJDQkcd1ERW6cFG18iLcrW9woZ0Cq2ZH
HIzqYbQ2vR4T1S8VqOLE+49xOBzwAGrn1Lk3chsynQ+5a5pTminwB4i9zio/68Lsh/NWV938xqq/
8D7WfCuHS4tnGuIoJt7UrOEEJ9vdgDDYfOgIhh31DB/odTshvW167IJ6Ko7L5vY1pIGXuCG+XSa/
YdPWB2N2uEi9klXw55GBkN7XSGkCsq8VhMnOslzf+DBmS+U9GIHjpU+4GRqExmRYAySMb2cTKXqN
HhwzMx13LGvDebYTce+sS+Vc0jr9JgH6atw7yqE4sVz3nVihkbZPQY3lwC4hQ2UaIxbhitESisYg
uBe9HpvHWea6eG9aCWq6pk365qb7oUMTaeOmM99nOSZnwr/oOHEoADOJ7KT2rR3mgKCZPGujusmd
MSC5cE0F3IWVMjOOzGUt1dOaJ6WfhYGsJWxK0bHMiJaqt5g3y1SnHuYHZsL129Smk9+bg0yWY6uc
ad7Jyhh0ZI9eBQQ6MmPcObUsUsH80u+9L8Myz43cFXw5YUNxJmu8KxpqWP7J34phzENftDVBURnf
WIqX9ofosUan3ey8CvR7ChG9T0w+t6Qt3+mgMhdiWNKsrZ+36xSzjAakBoPNEcR4aceDl7l7RILr
8lpMa28t9AIc3lsYJIoHJ/QXnAvvAqSuA7qwZWxZHiXjOmP11SU9S5m2Ya5jWApRQaRFlZfNIceu
IH9PXpyX41/APj8IK+GkzhBj4bCZH7phc+05bBG1iIYP3OV1Q5kNWYP3g6il+yWzRLPNvJUW14do
nbOGQJda5i5yCiV6d0DwsNaCzG2QEwZNcT25JsJC63pU9EcIsh45j490amPilVL0zeGI1dTGcGJO
mIjEqcjX9aUoLReLiZxriNnLVLUKnVOfNLZTHcWyLUhD3LQeiT/VeHD0LwWzsP/P3nk0R45lWfq/
zB5l0GI5EK7o7qRTkxsYyYiA1uoBv34+ZOZ0RzCjk129G7NZVFllMUm4Qzzcd+853xlfSrl1uoOj
zsOIG4KUCHs7tNacyh5mB7w1fET87JwObgg6UU1az8iSa0b7O/5UHz/p/G9jK8l153wvFqcw/C4c
M/tGUrs+x5o21eElMYsxc+jXy8J6KbJebnZWDRLwEsXWYF2Gviv1YLDDWQ0MEWLslfWYUBR1ruEI
VpFKfgg9dvvSKyOvFJ8VfundGGkOc4lE9KhnzHBUpNwf7FaDM+hM1KYdUltT33Q5H4ret+mE0m5Q
xmYGPdhL0uCX9oL2Ppalht5C3LRSS8iGLqkp5qkEX4J1mAqnt4c9fc5aNCQMx73UHexBmMoVswre
5kxbaeAL3psDnb1BjthTOJMUE7eQaZrIPgRaf22jTlpag6quoTMZOY3NQ2Ov0FweZouRk4W5y0RF
FbFSboSsJTxCcx/p0W7+Azm6KFlpZhsGJC0D3Xg2+m1swJSpMM+uVNMyTiUQp06y8k71koKq3Ypx
kdu3Weon6KamnMUnc8Cre93jmZZuZLAYOtQ7jSEdqNO8hA9xJVS5q7d0FGWQrEokhSoK6jwLV7yU
ZQ+BltWTPXxw3ZT0Jq8Go//QLDUqB5dRt9Zg96gJqHX1CT0cynjeosMr3BXekUGHpVD+mJ1xir/1
UBLUgQcP9ywsUUTK/JMjYfYtPFvSCl5g/FYTn9o/6bVzjvN1X4F4NE91kojiruQ+BQQ5Ss3Sey7u
SBHYmBUfqHvqb20cp83Wbngdc8M3suOFDb0kAdbFYtdrZE7hmVNXJWf5T9IufBd9BtPZgql9bWVc
snQiHSW8tGmKVn3GhWDt5DwaCV1ZZtNaHsIK2hN/0mTWe9RbVBLsZlHlM9DI4yx95+5qIfqV9bBM
r3MFrM1wDa1NTybKLOi5CWw+r0hY+d8WlqTQY+zLxkoHJzo9CwGiF3JcJmVsI5sRjdu+gRfavvIo
ITA3VLNTnqoKlzd7uzpLmsEr5km3z2PdTQhAxaSgQqQbWT5VkTFhf5DFOGckrzLBQoAatkrqFaLA
se6STFYxh8iZL7mQdmmxpwLJkOzy57GsGwh4VBwQtjzqV7BEI+NKjqXMovWnYpeI4nSt0kq6qzfk
OJUsimmcNM5FwK8qz5ak2tIZ4Va93PDibq3Gm/RymG4gv6jyVV8iBaOumVoWwrkQSXkXObVGFBO3
5bBjDRp4vhutYLNrjEUuPrpKStO7f39X9v8aEdyg6fVf77d4EVftW/fzrmr9hT93Vbr+L4PUWEgg
GpbXP81Tf+6qdA2qBIsaUmpE1Zir/lMMJMGi0FbRjEzT7w/090+7KhU3lmry/8K24Kfoe/6d/t6v
CgtmV+zmwDT8wcQ0NPWPLJOfNB1swnNl0mzT1bf2QXLhAYNWc5kf+5M/7HMyQ7Kvkg7/UPz8p4Dl
/x6TcksGtsri+EnVIelOakgNx+yC/kjnyO93ykV48Q6EtFd8QW9EPfVLB/Ovw7H7RFWlgG3WPtE2
WBBlyEAcrm0PBtLahbIM3fVxlf/Zc+07WbEL8/qQIQXB5HgZMVFpxXiRi1un3vMqCZJRPyiL4yuG
fjSrs7AvCRZ1tReeaRD7NEAugOTBiH2XOq9x/wyXazfkh7KN92C3N7yZvH54YEB5KGLdHzvp3VDT
m6xrgmaMgkq/chCuOq/GVHrDkHsCNbLDuK9Xnkc12o1CRVCqnoZ4eKOEv+DtPzUhE94lA8zdj8d0
TLbypASdJT20ufaGhegO2HYQ09kTITatlv/8gAPEwKbwJCMNkIz783TfzsNtOxT+EiJOEJ07mgqJ
BdfF0HpGBTknlF32rcCOXWGiaTKyGzsDL8EKN2lErrNxMHiPdo55jhMcPzmzDF7IG4vgSj3pLlbr
HHLbBrXtnET1Usl25ObJ7DGAc4u8vI4VdRvXNntyHHmoK2QnPEBLd/vi2gSgM4lxO6cjgpKSIZrZ
HbXs0tc/EgV1fTe1PXwfwXcerjQtDnoLo57oxksmxX5j2e/saDdGVgfV/Jbrt5BEUO6vWYluxCY4
zeKNKoarcVUriGaTMdFJMQ70irUra80zo/tChB6W44By1e8wghvVoY1iZCFoOpTxHdcqg3caXW7r
mAHkgUcRSrd6RPNOD9OLmvWFFxXCk/T8sUiQrNNLY7dSUK20W3vIFRy286bVoaLo1rehd5IjqA/2
t4k7J939xDjfG2CCRO2uFIgPErFFKv5D1pn+VadavwlN68gd5CnRdAHqtStn9X6ZnUBJUYaI90iF
OF5IO2TNxHVoe4upvtM218CvcUkWJ2ENT9z0Xj8WAWTErvhWSBZlGCFFtbgs7Zu8alzQsvektTg5
DVfLiIIiMveS9kySCp/yOOprT/FdU7mpyvA0py8EPdNimUk+m5VzJaEZcALc367p0ONNX5yI+Hoz
cXCbLYiWwrc6iV8Lvdz3xszm/Y2BGRbxkL7w0PwYbXubDdpuVXw1yvdFfpcLe8fzsTercJtyU06r
E2SRXoucDNOi3faywH6H331x9lTMvhazs3VMP4nne50hqXDAmZUh33dws2YdJrKBdOadiLv9qtpS
5eHKgNc+ZePOkSIENj1altBHnhzM0laZTd8qmK5lsV9Lg7cgnKoXWulWv2Ou7y7h4i/WeCiE7DHH
hxU+gaePPXb8dLS/MdbHj/ktlZOADlDQ2jkC9+w25N+scp6sOr9ui+WxksvLSPiJPD2JMrkNwbTG
BHCm0/KYFtRvM5p/nd4Tw1jERhTEeugvXRbo83CnqeOukEwWmw/dfBBthcsKxMzSujXD+76CZqIM
rszMGecmX1nzoG/zs9htyx9h9AoJxYsQwSGj3gpyDNAuuVb7bWn6DV3zE0+Ip2LgDFJz3MSVtoP1
96LYy4U9IeJkTQmyLt/oNU6VVhoRIktsGvTojKD9tSVNrK6y267sNraUn7Q02ySS8pzMKiPpxHAL
CnC3Frbhgoc4k6y1L1ikOWNpEIN3UWU0UwjNvDmK79nXBGjjSMR21CAOe49aNdANetRMa4coQe4u
A7dIPEOqqM/wKWKu8YrpvDQF41XnOR/FkyTZb+MSe1aq+kO77FoxXeKq+xgzcVt340FtKTyj+E0a
DPwb5iMZwCdAKP6SjRy4ZctnQn6j+nMC2llumXxkInltsJqGI5HHSnuqzZau1+qnIFYgfsMaA6Dn
tow/2EtzZzAMFvtYfdJQbLJlZQ6PYGPtppvqZhLOrolytmRYb7PwCbrPtheKNy1c+aVex8gcP9Nw
q0b6Cb4dZuZZvCokRySD4B/UcU8ytBcK50WrlnNH/6WJiXZaxsuswhisFF5CZfo2yWy9QcMZ0FuY
t9FYXKLveYb03/iCAr7qin9969PC1RXkNdh/NGQq/PynSqPnnE9mz34l5N2pQGookzeFpxJkjsvO
xM8Wx/2pDLv582//Ij3+e3HDIenc2cQWaRqDhl8POeasUM2A6WfypkD3Oi/fCNJlPxj6E8qJb9f7
5wN+dbz15z99xQ6AV4KVGcfTCPLfhuHwBYj4jwj2v53En77Rp5PYFmU6mB1HiPdQtbySnDfjQz/1
vrYR++iA22QzHPfFNodsrvvV3t5hd9mXnjibT9ndV6lDZLz97qLSkkffrcJH+5z/tmabLNE4G/SH
P6qlCJz02cbUPGTf87oPVpXVZE9u4RheNrya5BbaaNHmxTr3zuyWPeJKRSOC4sNkBzaSyFcJnSXj
R6k6Xm08N9wlTmQGS0lhkT4yI9qiIPFx3yLeDHdSUx7tsbsy9SddGn0tvFFDCYDVzMJFVghaSLp5
vlSTd4L7dLQiupLyN5R6fkjoX59F11i0tmOPR4PqxYHkVEUxRprELcv7Wn7TpLs4O4FKmfXbRXuv
BrwX3YtZPwCCcRfzlbHqkyC8JdN6T0vJbWtEYJHomVrRMa2fsG15Y/w0T4bf5/EBPd+dmqzyH1aI
UvWb1YBX3tSqspH056Klaa7Bg08tV1g/nOS6n+9kSfFmissxgWzIsy5XEXEfNl1gCsSDzqdgV+FG
GkvsnJ2yMQ5YiFleS89WzHvaO+g6RdAbjyLZ02fZ5Cv6VT3HlC6W2qNhgUOPJTE0lFPniIC1gk61
qxmgWPI8aI3k2ejFsGOfvKdAoUuQsGTlj2Sz7NYSACXxlYKCJu80V9KmjTH8MLsHIpiCGecNTcBm
R2vMs9ry1eRXkUTvU436RcmPvSJuq6KPIVEeoFRd9RmVZ/FNKbhbrIkacIiW48yLK51PSfzAS++6
bMvTiBVvAWDTEZ/RmbdjRZWINXTR0oNGBqtOnQ4AwFMsaeuMqq+r7xNnnP6Hn+FcM0Fz56vCp9sK
3uPKMPA2LT1SKYCXZG5kfJPrXQUT3Uokr57z28l0rkLYV/00bRcCvOTmZRzhO04KYDPLz+FHVmTN
6Y84Md0F7hG9Q9dpZb+f2UjRG4RIEJC0t6kVY2vI2X1X0ZdEPVfprxW8l4zOl5w+d8303VQwIo6F
T0uSjQHtR7qNM623nE6JHTkuQ16aXs6uHY2AqbsXK7IPOHPbdjpBtP0R9Idpjx7ltdtlzaONUCK1
u8083abIdEmugCLAs2A+9s6jXb/0PEJh/mOipRUtjRuGN6GW//Hbi6W7RYhfwmJLwlzYkp7DhXxA
M6hlYBJVQBOSE3FYDGKaqDvUCAVZaN0WyYAa87sTnRo0blrJT6vG0+fJBb29SZNxr1hEoGl3WvHI
fNld9NekNgIFZIw1DUHWVl7P7S6w2M7iqlK4ZP0ISjPdNPpTYl0bwJFKYTEgMb5PUnSZOEER2Th1
x26gh7RhhEFTNp6Dtiw3YNuiJY/COQA151oZhaF5N7aTH8Mv7aqZyVx40CjJ26jehUgOesvetfOd
Pud+G7KWmA9g7bYLgbKy5UWO+VB2tO/s+ioyp6NB5HqkTdtkbH36lG5sLNuuP0el4avp9Gj2PXKI
V5F9yxx700MVdBmtHsz0MSwRa8bytjb2aCV9s5S2IqIYRbtSMO8JnWhb1OURcBY54I5ft4PfzK8t
eSTg2E5OVn6LWwaayoXxkAtqK2AiCPR+2ko4iLtW0Dm6yrgXpQaPILqW3pRhG6S7KH8nx8mTl4Tr
NRwFCThKP5yNCVGLvC1lG2FO4cPh2wzU0LJdbBLIrW4e1gFgBxc6Bxbrh7x/VXLrJWSBTVhY6WQG
9fI2D8rdUOI15cYBHH8/OeqT4Am2BwgbSenldLekadzIRbkfNeobBh/fhpr9ydKpT7nxIbGNDaOX
gs0MUtpzUu5iyBuErPil/BR2YMpkhM/Nt8FpmIPcIo/b4Ee4V7FsO+m8Ja7Q66OCCUxFKxQyi9Lf
rGL1Tir2MgOAcHhfBTIGkLZEehok69w047dclinaO6J4oBUo8r6WB/+fi4HVYf+54GEiBixBltc2
y+dcldqcGEe2bJKVu/Cy+MUh/FFeg030SraRP8INzEqf4vaV3nXo9S9fHP03b+Zfjr6WYz/VIpUx
J2mGi5H1xu1mt97rgdjlT8PHGCgHRH+7r/06ym/qH5kBPS4cQ0Y/8JnRYy4yLF51Mt38KH3E3rAV
V2QeedqB6OBN4bMf/KLg+hsqAIQqUApgaxCIVAhBnyJAwtquUYoatHsd/TiDblScA00OrL+s/jSr
B/NbTmhcKh+S+JszP0rIo9vxlXLaA5Sy//fP+R8Chb+qobUL+PM578ZZM8eBakgD3rhH9OT0brpZ
GeAuyyEOWqJV48B5sb641f7e4Vrr3P+owoxPHa52wGFjO9TwyHBca7ibBcpPQ2dRm7844epvLvEv
h1rlgj/dVuGIZAt9HLj2ILplEWp941n1Chp52j3b4X29KR6IvtuIw0Qmb+71j+mVYvw3Lv1v7u9f
Psin2l4bzVrD175Wnk8L0EUn38fxt//BBbVNbJwORCxwWZ9ObEgXQZqgnJDkGV6aNx7iIDlkHnUd
nTvX3LSe5H91MX/THjUwgRIqsGbaILz5dNAkjgc+S72eYm3TvULNlLzRMw5a0JK55jZP//wlf3NF
fzncpysqqaJso4zvuACQ1VKoGpX44sFYlaqfl0LSY2WLzR8ESvlzyEepY9OIdL6SFi0AgloKRCNg
/ufFcnmwzEcxdltCBm4d58VoZbw7hPwtIhhRh7YoRJRk3FgIwecfHQSrzLqfaKnYyb3jbLIcNrle
PsaG8xQv827W4HUZJMEX9UGt4SmDU2p6om4KFtwatj3kCRiwMn3B2VWaYb/WYHzsr56Tr77xp7Mq
TFlhyslZnfpjvMR7xWTdjYZgTCKP5ZNyDOpUKaRNOYaXMcP7EA5X7GR39oS+M4+DGmVtQWep65oz
qvptniV+VX9x7T9FQa+9ce61ny7Mp6eIbAsraU0+Zr7vzsVVcl53yekdPbO9cTC40SefcCxCsb68
y3972xG3YYKMIfj0czvAIa+TagC5CSWULwd6kF3WwCikWS6xaydd/jJq5qsjfrKvmkgodG52g542
zbBS9uQo/+JG/82iZCkWJlSZfoMF/e7X1bFG5GsjhjJ44XxniIocwvKK5f2fH9hPDu6/Lho6Youk
BqgCn6Oi5kYVfSTxNFkkEplKEOdE9okx3JndoaWT3VHyCqDdmL/IJcwfRIxQhO7/P3+M351OxstQ
DZggqYjzfv2uUsogkWQ61sbsOI+El6NV/ucjrMzBvy0bqo5TXaa5oJM0/+shMhw5Xb5esSZ96rKY
B+cyGy9tB+cnnnd61BwMacVIL9fO0j4KYz5yYX4QaOCj8ApSRXqwS+3ZMg2vBUKuqSSV9iwBwLDp
2C93Ikp2Tmpu/vlT/64KsjDzGiqXCEO/9qkm6S0scxUgcnBz4kQLKpjDwsvk10Hr/EJ6VSU9MMrK
K4vWU+Xq2kwMV5HoIBjTF+fvdxXoL5/kUw3Yj53ZEqjEJUqSfTFOm6IIqXjZlw76JS2qjbz6u5xh
ZCZWPGA2Ccqyp5dfbvQmP4BV0tmMv6GGhw4o+ZPx8MWZWq/fp26WZVkQnlBgr2n0n+qlAUKTNHWc
Kb32lg1Jo173fV0CCIVdgt6jdfXFPav87o5yZAAMrGw6qT6frk3SL5STGgZNPDR+f5MEqW/7H8JT
PNnn7bopt+n2iy/5u+fEUUyTtc5G0PX5dZ4roVYPDZujHJH/fbLrtsnDAgzdo0bbpZf01ATWt38+
JuCtv53Z1bKBIlejklhtIr8+OQQuhsWSW1iUUJOsilZ3kNLvXRrSFYDDBykJYOdGgAhheOgKedob
UntTT83GpjmMRIe0UH1j1iX2vBD8iFXvlFlmuqf7PdxtzWo26FouIl7ckblZzBDDoQGQSEjY2+mo
LHeq9L1gfqiKBuntI7Acd6zlHYY/9tb0W8h67lTTq2CaqzVzZzBAck+JHN+15o92fEInR9TBDvef
P3DuzLA6aMnCCEA98Ml9qUchlXebLu38Ss55rkjkNJltTOMOsRKO+uxkT+9jmXqG/rDIuYdb0BtL
M+hk4oXz9m1t3EmU6Hr4vQwx24NQ8lU0RXigvWzMt1IsrRT17UTcrq0y1YstvkEF+OqhVD7k5KFK
AGqmnTf2y1YD6jiFj/L0oMCHh9bUVAgH9XMxvCfKUcRHZ2J3khL5cjaRx01IVgaic1Tbz0TqZYkd
lPV8Y4iOZsfoASNc5jBI+O400lzDuE3YOJbmscW1PNObUi15B8NjY0d3awxsvoJ86sG3+DSmFt/E
9gc5L9d6EeOAT18rARg1dNyaMdIwzf5sG6uIsr2e7PZqcsr3smafgO/tFnemizfba2vw9fGybHJE
csJ87UZQnZ0J8pHQqbmsmMeFZ1tnASMN5Zx23QadEaEtGVmxxM5LZbZX+uiMyNNr8hKO+ZWOdre3
71s9vixIXyraFiEvLbUl+aaiX7bw8JHxtKyNJVEF5CYHDaJOnYCLES3jDJRy/pjXvweQkwHCE4up
l4eg2UqCLatqU7QgOSXHG5rbJbqVwo4G0OzpcImlicFwqfh5xpy37oJFzeArfEuFeSnicZ2bPMcN
PSOislKRXdX2sq0l5zGC1ETmE31AEx0dQkBM+2s0R14UFJXTSyLyU1rkW7kjL4D7A3uED6jOQy16
7GYKPcjq8iL2hSnh47sS8rsN1lrGPx9rRM05N9H0TqaH35sfY6QGtkJzLH2JeshA2ZVkxp7mdGiP
xAa7xg65AXPR8gS7wE/oUQ/lzh5u5xKtI5KBFABQs4+q95HPsOgLCIDQLcRIG/u2z26dGbZLyZ0s
3h0pORX6pY5IQA4Hj7R6P+GGa3AO50a1Q/Z56pu7LJR+WEMVRMbTQlO8xYze9xeNhpsUD8yA1/75
g1y/Lcatmpyh/gM7fVDllY4E3HI5GHR8iMTwGtyQco2NU0dLej/lzt1o0dm1cN4m8m5IT1NVb6b2
nC438gSuLdnqE337SRx65ZZIp7B+i+y7Zqg9S7udlJDmIJpGHRjAyIy29frwNBan9YKAJ8AkVp5N
vJF5aAZFm3ut/aiHOQPcB/6ib8fPGSazdIp2S09VzmR7qm6aHscSr8CRixszLZ6McRMJ8Hi8i/Xh
A83thTCfPST067l4qqvuh11mYExXnYMcKAaD3bHaK8ZuGT+iNTWa9GvdggI+3424nYW4EcW90K5V
7Uc30alHgkt0tkcYwXaNwVDU3mObAKoVQnwyX5edIFo6QjZq7dPyxlDek4Hrxt2kVyTRs0xoA0nH
yx1wWczFe4P2mj7I1EXSXTk/ToN6VMoz6lQk8B9O1B8hHLgrKFGeR1dmMCwp2UaOORhudlgIyabX
0+s2Eq4p2u9Fatya0CH62iE0Idzk5j1ayx1OMW+1Ek9Gtk/02ZNuWw6rttUBFgEOK7FfjI5NnOkb
5XAdRY+dEgZVMgdSacJmw2radJSn1bRJocrVBbLYxSBtnXVM02UgCNGHUc6w3rvEF3S5dRmZbggo
YLGfnNDYrF+nMhhhwyALiRlg/MX4osNVruT3Ejj/sYroWKe3cld6oRru80XDCf19GumaTtUh1YpX
RYhrIww9XfrQKIGsxtnqVrvVFPZ+nYQY5ZlR9xX6wC2fMbCk+lnHKqcY1nmokwvJeIFkPDkzk3uL
iHKTVnlMI9RuBl9I+0TaGo1yg4Edx0V1Nym8CyH1Nsa1Ne+kZHjsoX70K7yjfwyvJRExvcXRrsIj
OSTysi9SE+d369x0SHN7qwfXWN8LgJFSP7zbKFldq5p2WaafNBiTHay9RjrWw2tkLD5CVG8xIlJc
7T/G80U/wk2/dLVyIi/vxg4vtmbCU3s0QF3XIvfKRGEfTDZC/RF3KSf17JT6TiFtSFtffoDYFNyG
vXGjdA+EkHhitjeh9TJK+TGmaaYiEnGGd5E+WnOyWVRuDfVeFBrbWSZseuNWw7NMQRfKW3u2oT1f
1czH0+4ocrCFsFqEQhpffiMTU2QIXjo0uY2ZVB9YA8ZlKT4yZj5CHXytuEux0wAWAVcMK9NrO3PX
Ad5u+bayuIsLxptOspOkG8zUrlLfWDUJMXboLmnvAe8PpqTfZzI5Fib0ZlP15/CtRHpSj0mA6sst
LQ6SM6ZMP7LpLu++1dxSipxuy4FYIr5RawDOZIxVF4OnOsrREUpA+vimmpm59q/h0FB5jD7hMW5S
3I/IGEiQKNjmY9NGGrAKqVH6YEeBERD0+VUckhKixAwMsNHMe7Lkm+kavfEuMRTO6UOek5+W+LYt
bZr4bMTq1YyrnYRDokh5HJwsgVo5brBYbBzELUOFgm18T2CPjkq6X5A9FY61DrICtEcnJmbHjCD1
GTdoqG2SxvRsca0VRjCVi2ePYBt0/DCMCubqY8jGrcoal03Oleq8C04POnf4yMyeYFHEvN6EdTZt
4Q/SvZbOG7O/LLwqnNbFCLhFn0EBgKo2y7x6fO1Qr0fxqc/PQ0kbHjTOWIlbtMyuOTYHZbpC/Ud7
Q9uFGYhr9P2D0jwQ535oyf4zwLNYwy7rBr/I8gC2vOfoiHcZN+qhjizn3Etb2wqDGkmSon00q78m
uR5WAEByLaofer2dbeKQ3paCxI7k1II1yOkGd/K2Gg9ZdSU7u169kwBBxUy1ELkwHqE8aFirQYTP
JtwbFv/82sEXlVdQx9kS9dpFE7zEF/DVGRVRtcmyfQQCytQGL0ch2Tjp0Yy3OakjM30cYlZqGafQ
8GKmL5q4msphO3Y7Np0YyNoN/rTCvGZMJ2NLlWj0tFQvJJNctT0QSibjKxBI5MMhIUaylSOek2mj
63urudhQCPpWftTwd2WQSpbsnGnbWSdj6DVUTxSZ3xdq6nq+L8dD7RTnseiOJXN0ojta9M1G1l8v
yXDODPU6YgjaAWbExQCZcFuoL7yjSdvg8jUCnUu/Xex4V08GTSpi/TTMtsP7otnXU79Xott8uu1V
A/XjMeP8rejIVpG3Q7+3pWPhAGcqEaSN27A7tZTKSJddPAxR3fMYxMcWBbO6V/OG+eOVcA5Wcxum
B2mtbaJzZF7hebrv1bOlUOgIwI6Y9ICgN9eS8lTn7eZ5sOpzy6OBuDHomCPL8nJVhQrK/2pntycH
RgslkB2AIL+knPJMm+5i0oIAWO1lVuqpOjcmKTwnyS5PZgL5DlRWvjMVhG75OUV+XUQoIO0pgLsP
LPO5dOaz1BQ724BFY0bBP+/YftM0YMNmWTrOfdnGxfWp6StX0yIViqa5/WYIukc1UKDX6W75aG1Z
Veiff7kV/vvQYB2aGPRWTJXu9ucu0iKbQx0qUIjFpt7P5yQI0eH27sviIXils5350274qiPx9x0/
W2/bAOUG+4sDr/vzn8YHwhlbQyC7d6M39qL1zXiz8vKoL9lbBAk0pC+3/H/f8SM0JsfXMpnEaXzb
X4/o1GWs2wPOzUZcNyrwj9dEnL+4eGuf4tc+Bq0eDCq2jFRex0X76zGSmhifJI80Vz6Eh3Iz7sRB
2rYe09TdF0f6u4jq1yN96mHOIkdDWXCk6ke7ZxjxGl1lXDhGBK/R0XRFgNH+OxPbefdXR/v/oz7/
F+fwvxb3/+/8nbLg7WdxP//+n9p+lcRILCcI2Gmiq2tqyn84pp1/kZ6OL1ozLYa/Oo/BX4ZpXf0X
yZQI0UmWXv3SFvfKX4ZpzfnX2rAxyExR/oiU/rf80p+ap8yqbEAU8ooAQdWvEcDy60055wN6uzWH
WMuRT+rJd7nsj/lsn5a52KmZddS04kaSYUIbRJv0IS2iLPkeNt1xTMz3Xu8cwnqOqRldAJGX6CpC
27Mq8+gkj5NmPpd5rvL6MwCXieULqaBC7NsvjxSfnmXQlmlhrV4HBtmfbvQlE8JpwzxmWF686JF2
rJ0FMSq6yXTeQRY4RWwIKb6IbS3HglcPimOfVEFfCr9Lc54dGthmrmmUvlik62aILlaZBqU8fQ9r
WFezhYx3qV2ZVDivrwwUGpgtvKzLHu0m1A+9hfrZImUXDJffyKQJVuWDk47YrOzS8rVR/ogls9l2
pCnRnbDOs2yedMd51xWLXomesbiRuOdOI4LuHuFEbLIhlhwqq1ZC67bctTlCY4zZ/iLZvYfC+tYU
XRU4mWEDRim3VYSKFDQRvoj5ZrCtGv0mu/8uTb/BPRcklBCqVzPpWgq78dj/rNVltU/RiLkzcLij
6dSvcnXExRxv+qg06aPJLLDMloi1Ms9zxLlpMgBpYVqdRsgaQUascEBgInOLdzVDTzVSwHFSJZDV
fM14HOxAisI7ACLnfG7r26qsTove3oqZ1Co5TklLU6Fcz8jK1AzvQE2RnsZobmcs6D45fneTnsQ7
yVCOUaElh1EF6pwxwscirWyJkzzlndK5cWm7CcUzllWyYkyq0DYb+K99GZU0GWDPkNrZbEz1pQ6r
HJA3xMyORCrcYhStlMrGcts3iKYWIhddYoqvwnUwnmRo7Naf1SqNRanZtiYb01FadllLiGekEYcp
f8+M7pIOBhF2AOu67l3OCpPvr2+7Dq9rotI5MbWQDoz9KOvYNjrBmD/ScCgo2yiD/Tw70r1d0ZMZ
IbDk/pJIexVkM67gXNsRLhZ6yaDaATi55MqEENlb76XWI7weSUA0KiRtpl08S5nYCk291A14lGiZ
8RlnhTu9SbL1TSEFcUrCD8Bwb4njkLaCYtFynoqTUaz3Viu969GaMd49RcP8kI6HPqP7oCzJE0i6
jQjjR0gJ7IqwfnpSL19Venpo8M/macjgtRqPZken05qoShugjFVIyU1usloot5qAIJ7wKXFi3oAI
uEqn5lElzIfDaoS3LfNZYEnpk/o11NCx0Wv/Uc/NCT1R4mHVvY+XJ9MBjNLVqG+0GA8fzHMhQT1s
4+OMs1cyzCu29hU+53wHt+QYmvj7FaiV8+PYhT/iSeGX69j/48+Q3j5bE4JsNjZwztHcv0rADNly
tKC4pJHQIJt0UbN7FHZxNdbppVbOZc82Vp3lOwO+u2u2N1N0zSiLBQ9CfdFWH1IkunVGjfSyOdmZ
7mlCVr3RnAhORTgV5Oib/g9lZ7YbN9Jl61c56Hs2yGAEB+B0X+ScKWVKqVm6ITSZ8zzzbc6znBfr
j64Cflsu2P0DdVFVlsVMMhjD3mt9qzN7nZvl4dOLL8Dh3OSe/5jkHjE8qbUMRHc2MbngKm6expwi
YWFZHVtSDoSGdanbpPNJF4Kh1VHX6Pp6aYv2qE39PbFn8cJqHOrk4zeLqggZUO4+cMRrU3GGKuJZ
9Fg86IG7LbOIIl+wDjDCQHi96Mv6zJGCIZBnaz8NCXXPjo5IUKs26PAyTq7lXC1EAQkBZ3CJq/eO
MhOHjvy8hV+jrszdeFy0FFVs71Ebm4vWLreJQkKTNOhVgxZtLsf13L+HYY5Bt4/OQVqSwc6s0ozj
ddVWhy5M3xBfHbwOUGFSsnP3Kl7o8JhV2mOZiecJp9UaOcBiiCN8IHaaL4pAHtImTNcBRWlmM/si
sKxyNQZMQlYU7ZTRPRZ0HfajtseNA2VvlOUaNxchk9arE/tPsWRXGQbivpwtOhGEvkDwYIkhRQSU
RQR02Mt2Gl9RjZy8FNhtXuz6kWJO7HOcdd+5O4x486LqwFyUdYpHIm1o0xv11guCwyT0ZKfDVrog
5rBea6ZZrDvT+nAoE0+qUlt4cvRCEn88BJrA5hLF+6Qui5tQu4lAwWKboYygQ+gfNNYsXNgvWtbd
cToDh6qMs2l2WJCp10aUj9pysCgCYi7KtcNQyfdGu/ZUsw5TyHDkbcVhcuhkDluOlMmW8ONgREXI
rc5Xeocm0onh7gpvkqseDLAu7OvAqr5lVvmaRcQrNZmFiDohGh4/feK7d3QAq4ORZus+1qaLshk/
7B5Oo5mnkiVTXkKRVQfey1c7t+W+wOu1yGprWQWh2Mz0p2VWc3Cc8shdhoUxkc8B8vZEEDOP6sPs
mU4IV9A8+76IyCRVGMhX2E/zleDo65BRu2iicFrVMFertk+WJrmwaDPErVTdbWShYnWIlc8aDohN
xfQYBDblsBVdKm09Ldw+tjcFpvWllXUvPomxGL+UqDCkoPy2QqwReZfTb52puLbG4Vo4b66fIU2P
YHcJt14FU7fG3PIsR96AoBSEusR0fKbswyuLy7Qs70YAMQuDzkXRiXOchVemWAMsqHfN2H/iMSKK
Nm6XJkAuGKtlv8yUndJU3TaWvytx5Jm9u6i94l7z9mbWAq3Bx4tc7bnI7fdW9Cel5y927X8UTjcB
WdjLLuKkLYkyqXhzp7x67hmSS47iZa4OFrECHeYCqY/H3q5OABE3YR5n68pHt821vYWw1420UbMb
aE2Ao9QruDpkLA3pMj+70LAP/RS9BiYue4ocSKYH8UR6MyJvInKZCtQx9nJYaVWyqdtKLXOH4kGc
WLuyAVWQgwJAwWvfVByT1nomaeP0zrNByVHqDbV3EzNJQcilA1FtnY5pRrFOP7eluc5xBW2mklQ2
5WpEsEVb2xkXHOGwpsfarihpO/riHs/TLf3zdoN2aEPcObaVqD63pjq2k3uZNuom8OKPzqw+4Nqc
Pcg+WVC2i0qmN9poPgElvTdApmZNf+O2IHGwXWF88x87gZnQJEYZ/R8/rxBz6SAj/dZGGC6mRSG7
fpUPYEFAkZULq2/vbBl+41SGM9rDGehOPWLy5K56smOII01AQFusqChEikRpq4uPTa8fR71G2c0M
i3SnQXEYXACMM2kSFeXKemWUg+x09XtLM76lWdIsx6KiEKpRvmjwobX5B2c8INkqbJeqLLYtZeel
qMePoixP2MlZ78fbsmDvCvTYYV31VlEagm/F271sevgZJUVR6L9LwlxxgClE0uKeojndRI+NfeL0
Wz8Y7hOMzWxw4PbG7ZoIGOLrUG/WrihWA52SzBq+VS0F8szp9pDUjGWm0UmQVR+Si1MuqWWVi2mo
0k3k1/4SAZnEWRaTwh6mmAdRWmW1eHfNaD3l7YgLkDZLIovb2EifBrZDywqyAzt6Oq7g8FqO2Beh
QUN0EpqzCrRqJUDRkLskL8i5yJZqoDaqynXQmGqtytpbwAS2l4PLc8zc5kqvRtoKpr7OHGcT2Bro
HNwUpZFqlOs0HQqFuh1c7+haZUp5/DnSVb0uuviRWfhJS/VHNUJmaqgdO1NMfyTCSGFdqySpL7hZ
+yB5SuvoWyjNj6GlRpZjWkqmSWOSdnaoddC/F7ShkaOeKmc6kelMN9BhLsHm5YfusUCpU0e7MHJv
zTx8iejN6Lp4ywQdHN8pPySM66UBTh6Wjb6beUuL1uFuSERjXriKvf6bV4xXo2ffVazISEoy2ig5
aE/2nWtLq7darcyV5saYW7xNV9AdzrVbq4jKXe+4Zx2CgGQXuxJTUK4tz/2MZX7HTIdunkMH5mZq
1TF1Rc+pARLEFyTPska4jb7oRHGMsJK0gfmIjqohqVYuYon1Fr7dokvLt6QFp/X9FAmQ6hDal6lt
DUeSWF78fjAujbp79JULKNtISc+Nh3WQJ59aVl6PSvvW09D16isryTFWpMYhcZt5eseX6Ca0dAt1
h0mBLRUs9Jn4sarU9EpI/OyriF8HDJWFK9+kaPbkM+lLjIHG8jl6VAlQl6JtDqrBbzc13a3ojHdj
aF91MpTitrnlOHGKmvq2kRgHkvG9ia2PrmBzOjhhA/FVXlsCY0rjlM2qp5Wg1cUeufG9q6Jtiasa
Om2IjEH7lnjPAKJavGzi0aNXJcpgM5TDWXqLRoeZ1KiL1EwguU/WZWbgzJmWdtd+xlkBknz+JUbr
EF1uf8xA4qK7ALlMFR/TMdYmzzQbKv/OG4hgc1fHbb4wAnE9+48ye1hORYmxOHPY2gXRoUfWVNfZ
zkADEdQIJ7JaMv+4XYLI8Zjl6asLAInWQ/KkBVCLo/BYwnPsM61dc30KR0b23NNgE718j0zchqIL
r4y02UPPgEUh912mxcv50ccMUhnlUHQiozzYsjhO5XQvE/MUJMGbP07HoCqQL2Y7AIKPaGxPBf2B
cLjTMTUuKjN76pNi7mriiRm1FK5neQ9BZ3b0pBUbJPXh2xQnSCpbUE68cqLqww3gFlaG/QBBiTc9
Oba5/doHWr1pSJ+k1kJnyM92FFqdQ5J/y31H21W1yPctvuJSPkgQlSAbswME4CcjiNdVyt1MgwF6
eHNkD/yoJeRwDTmSEB1xvneKmC33XumR1UZ626azSU6te6oAtnMxNO1H5zGzRnGRroLyunFJqzOS
x4Ge0tB35HtyxFaMg03lKhqbU7RpNAY1IdZHq49Wrq9e29a5CQwTv4O3ZqYZF6PZ26j24pZ+x8gX
U+yd7fIhMM/UOZxVMaPh6Zs3C978Jf0pc2X2Xr+yq7eOn1IdkfbCuhkat9h4mnpuDfJFG6eKZjc6
A9TwgjVBTiVBE4KdXIdeIIiuDOzzuFtwpfulfh+H01lJwAYdUYELMdHX8sfbsfW2/M9sQUIdO058
eUtSmp6t2VDuhPdhGL+42i1Jeh6cquRWQUTfsfGujyor1aZpo+EKgTAZJXXmPbBAPFacvi5Caz5K
0pS7pC+2IqSdRw9w6Tn2Ip/2bVdekGDeLnOLvfIUPTvudqySW3Lfn3JZXoi6fq1iMs9DTnp25xyE
jtHVTCCtNH54U3lPZZM+uyEZuF1PyG1dJ4dgpFvpY8kPrPw1mUNzJ3K4O9299BWvSTQ4E1jU6BOE
0pkj+bU/THj1ODD6afSUBTZATG5fkZj73EvvVdVdUIohDJdkdRj+XcaD0W+7BAPUJJNT14CBq1vq
TVoW3XMQQqkedECQ/EfiVjM2hVKtwbH5ruuBgMt5c2d5VFFuIz27J8wbOKHOg+5DtaSWf1XM8R2t
VSAFwe88+ZuiQrIbEMArW9x27oOu2bs2VMfIkQs3fQSIvmq88KIy00uw+R/TNIdxJMOnE1T9PtLy
XdtbL6ZPvD2wQEyKbrQZg6skh7RDevuOrI7oMgRYex1zilkMyh43UiAbcwK1L6jQ8NG07hhQ6zIk
zqMhHYslFcmXRpK/4vkuzVHxaTILUgnaJ1Ul8cuTEeZWH1X8yE8/IPZ+KqaBxsr0YjPHYwmMAWbL
3RSxBRoKHd8Ova+q7XaJKKdNja0XMQxuByMDZKgPHLR8WS7txq2XU9cgdriQqq3WWc7WuQrkyfC0
T5mg6zF1iuaCj+qBnqL8QS+fWASWVq1mH6jR8O549umo0y1Tj4ZbSmp/9RVYwCfEIVmUoVAIUhvw
GWVA991pIIW0RuhvtKnuFw7giFj5t2T0lfMtOEHBP1ftRF5NDi2A+DNORyWiokKuqso+uoa9QEnE
A8AgNii+bJXw2Vqv348tUWh2BskxD1Ft6Bx//CmylsU2Kxy213pz5fX1lQpp9XdkWjNJL4LEfJvB
8RSc/L1unY0A81Os5+EKHpKkoRs8NtTj3J5xahkRHA9OK8A8rJsYKh0aIHwqvZdf1MZMqvO0grfk
KUUsdqR7gnIs0faEG5JwprqnKec5sRlBIsVXwOhIuHW4Ard1zqzwXFNOLbkrstOuqri5JhKN3NeY
CcVOYaxMg/mQwKJkW8wWBw/fZWurvT9hArT6hy6oCbo0913UXOEmeqon/7URTCVYyyw725iifyC0
5Slu+13IFVdJGn3qQm4KKe574V8ETvjpQvlc5uYqoyLITpFkhXaIb4eyOpocYdq634FYA902ib3W
N7SN1U3lIkm05WMbXY01bXpBGEjj6KhA9P7dqvHt2ShBzJUuaFy11LjW7hyNDOoiJ42tqElzCMOK
SgYpkCUO7v33a2tk/8LDqlAnEnXHwYOFPTeutYJlRrPMckWrbAvJ8z6W40s7bVTQ71D03FGKRWXn
4qT0W8BOGWuSKldFZ9IvBWMT6LvGjCqku4y7WNpz/W+6BeiFZXC8U6F+cpPhQRotZ8cCknT/rFeP
IwHH4xR8upGBQB3M2zL0YbKRNe24xiZ2aQtkpsYwpr4RW5lcCQozpggvCgP7ZDDdzULwBTA0nM4A
ihHp2AE6EqqSMEFXCSCWkc7Bcgj9chXRDlno9fBEc3xLb6FE6Mi9Ut+AVx2kVwpgLxoFXe261BSv
TaXfs0fJtm2q9oGeAj3o0CbUSYI+jVcZWFyyKuL2vapo9QrhLS0V3YXZQDXA488jBG+1S4W9t+a3
cQBs2ZO/nbfVpda+9Y51W0w8bykhcfWqQksQm0vyOCtqOD01ZgJnV8A0yRTH1uPWfbLRJa8XZOS1
O1HQB7/yqFsDLdGBUtsoolNSFv6lYxMG30of84ZzXWmWsxCRdQL/oYvD/JoJ/UF4cl/L6nJKwVvM
qOxloHH+0rDJUjLRcfA6oX0EeXYpkoEmfmhe+lchR9/aOlsREkkfdycpt/UK6q3YTP4+BelycgJJ
NGxAclObf1IQP3g6T2+uuHjbzhhX8wxBhtM1PQ2lU4WsanM/zxi6WxaLLta2UcSl7aA7CtNkQxlG
57RyMBcVJu69yb4VzQn3E3IU3z1rFBF4f6HfoB25AQG5Z3G+MMsUroCcJ7Msg5HiS+RlA8BYc2VF
7Em15G3IMipJI668nqnYjoqLwu2OXnLftUzvVkXtd6yviJlZlKlzrNrgTOtm0VY0LkrGdEw4z1Jy
uUidpiw4W5MZIUtllypMnk4zXhVUR4XWyZWnhqfODfNFbmvHPMk3neieRttaen0Ogg/AZoB/ty5c
NKAmm2cnRPOeWvYKCUcWfrayvgxg1bds/HmpiJupkHEtB4LQJ96a3DX3BjrRKkMkVtiUkvyLxJ+3
7Rb0elNHaJHs0Ms+J5XXrOM+psafqRewufMvbonhXCwsHWVUNlDC7nelxk+M0YkozWbrD+nGD7S7
yAjOGaBXwwhR5eIiLjKEB3qns8RwxMOWXlg+ReFo62aA+RrO9yWTBRf0s/I27e6ySb71Q78zk2xV
jDjLhXrzdPVmJPpLF8JZqgiXRUjcR09292xp6npAk4K/+YWelr8sIpYqdy4BAco8B/ig5UwTgsDg
sAOCmLCxCTXll5h7n+mtb5JPr2ICzzjCZ0720PJGsKYwIRnB/MgTf+3H7gZe/JNn+5+glnc1G/5l
Fgfo0+otkcbnROsfZlsGTZS9YaB4gxXhoeJlCSMhJJpemlr/+9ON+V4PgjWSDp/N2Kawa6SIIx0t
N1DmIt50MVKhvOaPtCx8por6TbOsfIFRFYtg6lhAdwbO3ioE9rAzfMQ6YcRzDjOiDWZJR8bSG80z
KadMckwM8156lCOjCESV/mIhz2CNTt9JKTp2GQ/UZrsy0Hu3k/scoL0oz6Mzr7XRjI8aE87vKtjm
kf7uoVLTI347cIBDF+UaApPpyQqtdd8iJMxYCpjkEBkpdZ0Z9CPQ/hhu8JkS/UDmithoeEqXzjwo
O1tX4JX8W5wNxwQ/KK+yGSKGP7q5WroEQ7ve9JK23LxukpSQjfGQhSZrHNcp1c2EPrhpBpqotUbY
SPDZ+OPGsEwaOebe9MqHhuGIY3qK31i3jqZVneYn0/WI/uryKouGG5ZHZT7b2PnLqbo08uASON4y
dlsUXbxDWr+jJ4txr3/IwQx1GQnH47QqjPDTKKY7N6sfcsc7Fq315nkMNR+KQzP0Fao0661q5FNH
wYNBe0twybH2qittem6afC1MeVMRKG1V/q5nstRUv7M9nhahLzChxgdoP+9NJ4+qpZ5vW/4xtMx4
r0WUOzgoXWdo0HWQz0ihfAzuIsPoXoJV5abaQ8J+h+V12RWbktzM2Y5/l5jJpW7M91x0ZO9m6LqY
CKSImh0Vt3Og6rfYwiKfG8FnZAwPla5ufNmsU0Y0eRbHmHa03vXg46ZuP98ay68vnZKBU07dg84z
wvSSXkcdOqqA3pKp8ruKlCFD0++y0JvLEfqdnbcwnowXyw43nSa2LQbCfORDDTb3bp6Fojh8pgoP
KNMLltB0kkUwWsdE8aKG43Q3GM6Ro8Nn2Jp7t1I3NBOXQRqdLeZK+tt8VBhYq6i6Nx33ZrINGihJ
vnCS/sGly+VzRARAt8k06gE6LYV5EhgTsXfVXa4UAT8IfDuxr6NiXDZ6WsKWEysnba6qrH+aJ4po
xuNFJmI0iGrgQIw6OIOtht7bfgv5zTW4i3UbyZv5myWT/jIN6q1OxLZq4o2V1ld8E44rvHMuATqD
yQw1/3pFMx0KzPQCsfRyULTY0wklGlzMTWQuJg1jZXyjaBwE6lWj7K+G8Kzq6Mxh+M5W2mEkMT32
+weKXauxfKuboaZHIG9MX701VZqvTDBZgT4dva57ECPl47BU7qrP29W8NS1LBm3RgIYYX8xheJjv
cFtzR2kvsFAtYw7g8cAbz357Frv5F56XI9JxlvEEZrv002PnQ0DTVd5sqlAhkJXovtl0dqmLGcEv
Twn+6aaNV1nogB2J2m0zCti79OsXU23VRyNi1VC+zeYrq7UNO6orO/tLrPVvKX7u8pR//u/8d95z
9vOYC5rvuMl//dcxfK/yOv/W/Pantp/56TX9rL/+0E+/uf7v73/sf+ar1+b1p/9Yg41pxnP7WY03
n3Wb/PUp/v7J/+0f/p/P77/lbiw+/+s/3vM2a+bf5hMP8qO+B67m7xRB2zbMPl/JhKn///9rf/l7
fymDNKJ7UIKhYEH9wznOtVDf/IX91AzrP/GICgsBnM6/2LNJ9G9xkIE4yLEEwiEpFCG9BirAv8VB
hv6fjoUcBqoC4E+MZP+WOGhWz/xLsIZMTSBCMlHWzEIkmy3ez9ogp5OCJkJ+7Lt8W/b0kPUzkoWV
04d/EPz9bH77+0JcCeGdiTH2uzH8B72fAbY3YTmi8lhSzXard2Vphx/u/vVfn/pHytds2fvluyjL
gis2Y6i+6hjHiBIP7+yxbuRb7rZ3FrjHMNce/Sijclv/wc6HQusfrmcJx2HJQcfFU/r53sVlYzut
lh85KiCSGMHo++vWq/UnQ8baplZ0cZTZ9Pdj0brPUQE/SdgS7JFl1CkKA+mSoljo8WNdF+25DjtG
2ohsJHUrY2OXpB31Tge0Uw+pSjq00y2fWAGsIyphhsRYIlvoVKUYM8g+IZZpJhpxlhSeMoAmE2qS
OGr0GPh11/uzJJyUCRYHt4Wn508xclzfMe9rmRTJpS2K5CahWgSWQs4tfEOWqb5o0GYATqrp1qTK
RQKDTHePpTBa6zKRQDW8HKyTaWAWAduX5jSYRK5OcexRb3QBMbtTK/dNFqardKS0aTQ0W1MvK9Zj
Woktoh39ZDD0Igpetrulz6ge7FqF7ymOkrkVKg9hSl01tCHDNF6RI6Qsa0iGms3f7IhZfRokxop1
o8mZp5rWGYXiOHd36agwRGSpT9jDiBjgusRGv2pSndp+33BMiRsthess6GF25CmsTNul4UbyqMt5
RMwZviXnTiMkDogecDpLg1V5GZptv06F5x6jIrEeWMHRPjhE0d7kid+jkTPEJkpleHRtpX8D/z8e
3KqZnmrRWCtX1Vm6MVwf1jq25LuW1FYURmH3rlVUWRcJAUHPMduVEwRO+RykGkocVXvhC+8oB4nS
Ru6Tht0EADualTMu6yCeyrZsqmUCRtKKyTSewp7KKXrfetdKW7OJjROhPFheMA0bG0ZOdxtKH0kc
fCwj2CCFjuCayqyQV2bnB0j7ECg4RDWYyW2aO/6wCzolSDp2CczdWPmYFjuWSwQHbtY5W9OrE1b2
fuAI2nQtbfPUGBAoERJAcr3fSIT13UTsIM/P54RdZJx8J2/Ub9JYD5dpXM0q/qy6TpQDm77GKlQ4
sfFQukl5KzhzLeIq8JfA5sXWIy6wR1RjbrIpdj8oqFe3BbKlA3g5ZxHHoXuP98ro7rWo2tOt7EfI
ZE241ar8gjC7fpVJI8EKWFzppXEaCC0h17dylhlaOUYJAvKytfAjRkmFjLA9qsnuMXGSc2xbLdv2
KqluvImDaj5W/bFN7Gnruhrlhb4XBVUms7sbCru8Lj1gV+Aq0k0lMmevz7uiQJgEcLVYagI05ZeM
PO8xm92JOpUeNGAmuDZ9GO+TzA/WJuxPpD2Ft8XqZb1XCRBgMVLy0VUDAovgmFWeRNm5t4viWGiO
+EbjSs5qnGjdQ/R6TEbCF6uxK9diEu5aQ/cc0RfPxNnQCxc4m40bi6TK/lg6fXUMGpyztuGx8zZB
8wZmLG41oZoLQ9Yfo4cs1FP6AS6jeBw7ytRVX79ZkxArqym1W02mMDBLvFxkNnp8vhKyvZxA1Vmz
bTRUQ7vOKI21lSfY6uCGiiYSiRPjDaEIGRqMFBCX4rIh/WzNYSZFsVJPq66qLxFyI/SnKDlIh1Up
7eUip1i5yqpOozkK6tgnEHxp2tSwptZJVw2OWFwy5mPMEa1DQ7REzonxrG+HuzFr2n1Fp3kmXFq7
0XbMB5JdNJiQcfUN03F8JCUsOhhene8JxppevCYNllEXyidYR2TDZMJcB0M1IugBYDsYXnJwW0+9
af0kKGfG/jdoFgLM/IQSRtQuDerqrS+t15Qjx5pAtHYd+GN6XcQNMpfB8xEJton1OJmivUpTu74H
YWAehG+PD6NfaqSCW3geisLemi55Rx0JjQ/N1KaXWjYl23rM0hfuh3EX2pG7i3UBi6cx+2spPNxA
XJwmUNLxclNBLKAgmhbTC0i/MgOGChCF1zEMTDrjoTXxpz6aTk7lEG7jvMGtUzfOdGN0Kr9PrNy4
VGNn8kSEIOs97cStJdwQMUvGY1kUCPZuQAImV2Yy0jWMBgkkN8wM8eKnljGsJ9+sH90p6Z80WffW
umpydLKsNTYAW9JAspp9AYASBChShdu6M6ZDYFDzMPjkS6OOyXWlPbasItjShcgOwRR5Wx+0E0xH
5yrs5+5Rb+4bQZhB1Tbm1pKQjnUnuh0CSXGCnethItB01uFtvaHHu0rrYulH7PBzXbCbFsGV4bjE
OcQ1CDmfovSyKmvrLsbSRPs7nI3AUx8h6Ace0ZOeZj/V/kjTxg6RU6ROoVYmyGTbyNNrWatkn7bW
hUftCtQxSaD94DuH1GzGa82uCbPQSrWtSt+7iiM//mj8fjwqJzW3OH+rTWbZT4Uh0pci5NXjhNhS
9Cah/cKJq/iiBYZLEQst+s2cpeMf2iYu7+Q4xrTOvf4WO0d6lZIff4hESjtyspJiIVRR02/y06pY
q7DhNfCrgGHLRJVfOJNWrCUBg2vSWWJKToQr/X539oUw830HiOUDvIPC2mJaX7eashxJRDG7o9s5
/nvaVIgUonFZk011CELgzChGvXXt8hL7ObDzJMSiXUsreh0b4kFMmflvRd9F3gXcBlp7g4dJS9Fu
erbaABPr7z/td6DTz5tJB8E+m2/XIWJK//ppm8wLq2S0j0Or0Z79tFCNsMNZ9sxOzPZLheh2Sm7Z
xO1GyM9kG2+A/S7wGPllzVR6b/uPg93BWuS0aHi7MYg2v/+Ev+7cQdnOrFVMBTqnhC+7T4PUdRHZ
7hEMobwaqCzfjMqD8Vvo/qlCGPknYMbsEvh6Q0xXQZAgE862vwNpf9jAu2PmSy3Sjtllw4s6UOrT
b1Fpbjj1r4AFvMpmlxiAC7ei3ssN3tXlHxlvP3te5hHkAPG19JlVJOBHfXXXGI4UYULZbWOCGqth
vr+gQPHX7nc8kf3QN2vwsqv+DRKj+fzv3+4frz0/jh++PvEnbgI/4VjL9tEQHsLStJFABvC22uRR
Ln9/tV9PSz9/0y8Pd8jbwppIUE/bd58l1Czuf//7jT9d4AsQJjdbdusNX2c9rvHhsuHHlH5wl2ob
7EYkb/fZVu1/f81/GkCWiRPGoD0NpO+LsU1yPnO1yTkyB3wbLcF+x67tlYWdZBfWPEcM1tkq6DT/
LrdpA/7+4vPQ+Dp6f7z47DL54fFplaylaJ0jivtlhiIuhCDvO8Uf3knjZ//X3yPUdAFbS4hMv1AI
e5ayUiTuUcK9yLurMtZYYK5N3K+cW5Za8qr7RI47d7//cv/0MG3dsJROMqOQzpc7m/ey4+CrHSe0
5ruI27xyi8K6/v1Ffj3twlY0yQSaDUWG+mptq9tUaH2OjsFLNsJV+1Rrd8DNEIpl2zHw/nC1f5jd
aKni/KHWIRSMtJ+fl6t8koGa9ORhW2q0t7zJWZUhm9p/qBn8wyGe2swPF/oyMKSThH4fpidVdhqo
l9F6yzJdux1tWe45YDoLC87y1tOocCpZorDPA3VrR4G99IJeQ/EJCGGCWpQUFq9pZ+zcLKDPkAXO
XpnpczUJ4hsM0eGCd42tE5fh80QOzKYYshpmbdISsjJZBT/ttOqgN0AgCgn3bMTtC0damFtHxyxs
5LU8E+adPk6wsLeBMVWr3z/fXwYRtjVGLCGegPlmA+PPd1yHbVCFRn1q5bjLUMMWo7j5/RXmotXP
L+H3SzCIlKkci4rXz5fo6fVLsoNP+kFtHBy72D2ng7Vhk/rnxeKXATRfizRSYZss4/jovlxLjpAK
gEXLCBM/En2p0dk231pL/Gmn8MuNmw1/krhFnffD+gVpOPoVoLYyPQH66i4m0AdIwTnnO1o13ZiV
HfkL00YJbfmm2NjhDPawhuoikFNwTqKGYvpk07wk6Hi6qlN6il7ohpdsAn3gG34dADKu9ea6B2N9
cE0Jz1qvy+PgmDqtTFUk298/pH/6NgbUVlJeTaQp8ssaS8a05vp9fQodiDl+qN8Ty/gnduifrvFl
La0JidMTszghJX8bgvHBMto/TMT/MN27ApmfafAlmLK+jDTIaonV+dWpcNpLOxpXqV/cJr1z/v29
MvR/+iZCSqmbAk+f/XWU1Th/tK4tT5ro63WaNGtXxFd50BnXYzbehAkBDlE2XltJtg+G5lxWwy5V
qGTavENlGCHKLs96KyBA9VAdjRqFWG0tvFK70NhlmZ66CvVknxgInUi1QKNMj5BM6JaCZorguXey
p3gML/BmlSC32p2Zliu7zK5cLblLO3UqyF+OhXjsJop/gQ38G77bkWofjVK6MnRpojXUPUpJJo36
yes/EHeTLa02honp0Oz3xKo/2r7cUSU86H238jQnRSA4gZPJ+nPYY+CXBm5SQExKo0lYnKGuBOA9
78MZ6ABqpU/6FzHh6IlgTlHp0J0rNB3NHEgzLdG1gX+oNdw0VY9k2uxtDG4+x2fgoWiFnOCmi/tz
oembnGD2xBlPBEzugnE2L5FGUg5+tfAsqFD2tJDY+WJj6Ja5wH7BJuS9BUrjAbka++iiQpJtBdYB
SfFLUMknJAwUEvXoHsnSH3Yb/zz5uFhuBYsLdfqfJx9nSkOjiadTaun7cHomrnCN8W7p4/b7wwj8
ZVX+Ps3960pfli+D9MUiG/XThOYd7fASD6IkR8vZW7fGCW+adZXuibN9SK/Kxz9cev7VP22pvlz6
ywwbTFJ27qSfwLms0HVfhNt+Y20IClthB/vDfvgLro/V6MvF5hfxh/2b38Bq0nr9FOzbh/B/SDvP
3caxbG1fEQHm8FcilSzTLqdy9R/ClZhz5tV/D2s+TMuUjnS6z2BmMEAPvLQ3d1h7rTfcKV9x7PJe
wHIf8DKg9b5KH7Ltrck929yLmIujMLGQpMcy2e3ib4XgCsbx+gTe+vOLU9CM8krj8KBke8TWGM+G
GxfT+YOb30+3haQQEUrKXIsbnTJErgzZ5KpbYdw0Ac4gxSOOVza+Pvq3EOVi0lJuJ3M3Akm+u6VQ
cLYHuBZl0nxKzUgugAj7/MWaFk3mEk0v8EgrMzZAOj0WAUbb5S1x0Itn/d+BltqReVmaWS5WiLl7
NgYwm954wo7i+re69F6yVJWCikZVQCEl/TyaWAhjUeJCyTVf0WweocG2SWDAYN2LCKIZKV8qKSx3
kdYr9zFCW3ZoGe0hAUt3l/moqlSjFdzFgG9er/+w8zrF54+8HH1iZK0SDqLrv4UfcHabl/DO2BUP
5iMYu62Zr/qNhCMTSrr042HWPYCWsK//hPO5WfyExWknQwao21pyZ/1eFZKK9lVY/9C2ktPdY+1k
3zwLLm2cWQkWK1AZVculngEUpsRPOQvgczrx07BH9HE9S3EL1QrIxv/m9Dl71s0j/DuiNf/zk9PH
7IUkM4goANwfmocMMnkiv4fQgU0wflYmbYvsLsUf5N/M7EncxcyCyxjjsFHdqpEK7qqk7CFPNiMo
seQDbkGzE/wI84ncVB1lII3uSxTPhGIEU6IHPmyixi/8OzGzbmU+Z5+AzY24MW0q0l662ouzf4bD
qvEUP6iNID4F6dADlS3VGwfkpY2tcnJxfOCcSYf686wjHgm2wcScIn+oQHaJ0mNFY+H6FN+Ksbg/
W1DVltE0biab910N4xTJW3zub11f82H36a6c54suPoWLuQO+fM4OqpxVIneluoXxkZg7Iz7K7VEE
Omv7jm6PmyLZZTI2ItsqcyhNDOEa1YMbqf2lExmlEZTkVR56Z5rUSRpOqRdIrsKbA2M3NPTSWXsY
Mmd1a+FenNaTUPP6OdkwsVDElcSGqZ3ORrXcwTDtDq77JsdtS94Va0r4t06hsz3KFGuqbqDwoxo6
yr6fQ3aF0nUiXzISYrtM9L0iFn8FyixQmFSHIRHfy6F/RW75TdNunYCXJpYaBXcQBUhLmyEep6Mt
hKA2rSx7CFuwhOGzVfxKcqeDdf/P1+pJGGNxCqWqmeHe20D7LJwh/JaNUBSmj+sxLg7FlBgJEli8
mxazKGf0YSRVdBXrA7bZrCjooFYKGuzbv4kDbkIFFmOePTNpkaPAYOYQF2juQC2erGiv+R7Ub+XG
Wlw4pf2pyVG2BhPCxa3o2vKNFhtyJuDE6BrP+gFu8fhX7cJ9pn68xQTyrt1YX5S1a2JJwjVpHjuE
7pV1vsHBdS3fK/vgr1ur5TwvY6UCtwHbQ6VQMpe5BKUlCQPR0sX7Kyyhigf0sWrpEQBKZVf59CUx
8TUP/CbeVYInOJFnflforplzy0Y3jG5dUDGj1RRKB0ENBdvMkmPbNf6NHXXpjD/9mfNSOdnDfiyZ
g9aXrjjxeFBBhYev19fArQDLtVYJFqTo0i2lpnAsAbW5oS5uKHLdirGoc09FUCTgglwDUmodfcjx
y/UxXDro6BKB6wIEZHIffp6kLorrCVUft1e/oaLuT0jD3rgF51lYXh2nERY3lDmKqDQYjZuHGATh
z7EK1QipQQT2pqjf5VYx3bgSz99a8/o8GdPickdfM0caNnnoD81RWOnr8RcWXGvU9Y78Clvc+Ztb
Kd3Fr3QScf7nJ0stNFAloqzlSlDfYsQuQu/L9c906f49HdL8GU8CxCm+bAbVwFFD21VZB2axVoM3
r4KHR4e5gSBS37KbvnSSnoZcbJ+a+6hW09odPTRKNGPjt19l78MP5O2/GRrVLnJh0IXLvlyNZHsR
TrVb+CjlDFbqFEzlOhuLYjWF1S4aJaeIph1M+K/XA1/+aP8NrCyuo4pCYQlnyk3HbzKUNQMW7fUA
l/fW3wEWewvf+hBqUPLgaxuVDhs84KISbi32+Y+cbS9Fp7Qn64YCGPLzyhhbFa84rXZhnBlbTW9/
ejRdYcfOCpmi5oDwdeTK/JUP0170u7dQFMwbP+HiPJI3zP6kmkii+/kXiNhw8wUN1zIP+EbaRuBt
rs/j7B9/PkYU2CxKXqZIbvQ5AkCvvOizxm0wBtxGSYyvXysZuyBAwwq7xmIfRFCnRNoZB7/U7sW8
CPfjLONdWlVk915NuTGAviXGU7oVxQHcD4b268LyKxvigLBHn8raeIlmOKguoEOeCtKWrj0SKGUf
On1ewzcuwEhO6KG/XR/c+etzPq3oluJuMJvIL5vCRWIFocDrs3aqfexED/RTou9I8jg6d7iP5/Wv
f3NaGSL3NgVfnj7Lx89sHQEhvXVHLBbj9FuADPqNMV1a+acRFuchwI1GQ1MGHGBZP0SSOdODVaN8
UNqyeyxSP7Q7GAS21+TIhFLf3Q9qHjtpQUl38ofeNfvyh+550yEPzFsds0vL9fS3LTbMYAwojwWt
K1jR+ySho2ndqp7eGv3i5PRo/U952LuN322LHPkFDQenyttfn+T5ryw3Pi8ycNQ6uGxjeXOzHMUo
GyC3tdWmabpH7ofXrhmROElvZVIXB4SEPkDYWfFxeURLhtBEhTC4TRp+RJgw9kHwnKjdjYvgYhTa
wCItYIMn5pxInNxxphwpQyCPODw/CzCMff97rlc3HrIXP76hADmhHHKOwBiGttHbtHNrvCibR0n5
V0P4+88vvvwoxEaHSIjbdBYFjN9lJTvt8OP6d784TfNPl3BMApm/PAwb2YcQMroNtvaChBKU/tNA
w+R6kIXhzn8eHXNDUOQ9yLG7vFbKRBUmqVVnjDJaBEXkPSqjbNgtcNWDqaM83pQdcNDf6BU8JJEZ
P0iREth1GWCdCV75vZ267MEMAhP1NyVTZx4cJiOtjKpLZlav13/tpa1w+mMX025EA+8Iqiz4wAbG
A1B3ZIYMJN5u3XTWpTSMxx7qxhZ6qQgnfl6iFe2hAty4C4Yh2EpJ+J4m4Cjpopk7ISt03JGpaflx
rFNPm5DZSlHXkSaaqRa8251R5tgMjCjoAYTDqSfRfk9wtg5dIGVrA4yb4zX6r7Ix5UM1pZBQrdZy
6avljiclCWSyotvigtMhha78krUJw7nOFzB+tZLHrDe8L94giWBbAW1MCDzbOJiEf6EdhQ3B1Pka
zrSosjeVJcEtNX0n9qCqqj1YtGnqkfdIuVyNEZ1qfUB/ZICo+USVbEQPTrZsXQu1V0sWMMBFW932
aAvvc1Ef6aV15k9zqLWt7KGokBbpTzwr4helaefLFay/WPvpNpsmHGyBP+OjIjVHpWu9/TRG8v2M
RbTLJht2uYRWVdP7KEpWyYCiduq7plblO13HnqEwOstR4GG6Ojt4jSCiDr8VbQoRnUABPm+l4yZQ
KdjPRqY9JRZc4BKpJlmOZ1HRQn0ErWNCCWgQ+cK3pke2EFKCtzc9/DEkFAJXoeIV29qL+2PZy+W9
gWuUf2NfnZ8/lkqRhVxprk+cVVqMpOhFwxzcYhgORlg8WqAvru+FCxAeQpBHwNmRYOAscS4pWl5m
pHb0Le5bsXcgyGB8NK4z3luNgRQkDbbStNEhvRH40tAoCIBt4z6Szy6J0K+MCgddhlbiUFOvhkm8
MXnn25wWxt8Rlgn7oMAc7LzBVSPtp6QbkFOhfibZBqjNjUg3xqIsUtp8CPViNAa3w9hJ1/cFEhLX
v9J5RstQwD3+uVFF1sPngyRH76GSfQ5xwN89GEw2y6GARa6PgSPXw2HolBsR57/4OV2YI1KuMnRs
tMzlgS74WLZM1uBWg+rQa9uI5m+1G9epDPsRrfrrw7uQsX+OtjiRxRGqiKiNbscnEmS4OvE7rlxm
KN+xdlCqnI1cShQ4ImQ4AvQ6NODAZjiBH9K3URO9xH3yNCrhrkKrw4i+V7q1VifdaTgl15Es/TZm
yv3ozaYHifF98MjSxTK7ga26UEj4PIrFVwqFSbd6VXG7TbPXdvFdSKkbmu1W3khOao87a38rNf8f
QuLSypNOvsBnq4YuT+fbHbm89+pFHGz5A8EwW7c7J07/0tbFmrvCvv65Ltz280D/jjrvh5PUawwk
DZw30vmQ+h0Th5rGwWbK9hAVkMBXVnaorKfZyW7b3uFk7QibGz9Aubg6//4Bc9Jz8gOUxIQMxrmI
DIRt+FtjM+2QS8OTxoHxsA6cmyO+eJacjHixQMs4Kjio2Q7v+Yc+oYhEjWPVIzlldzvlvj6q03P/
kHzxbenbjaGe52+f53qxqKoW8W2rGl04yuPv5KeUbv7TQ2ngSdyF6RqfDLx4by2siyfayXgXdUQx
AVJScaK1qLhU+aOZaje2/K0Ai7S0i8sCdVi0UoUc0KOEsV53Y5HciKAu6jVqr2WQyQY3QyUN1JKj
i0//t0+z5HhqcVJYIcwq7759K34C5t1A/Ie6tRLuB0e2i635dGvlX1wNAPRV+HSksMvbWp+EUShL
/8Hqv0YpIk5ZhQhNfuNqvhyERy/PBeToZ57u6e6SBdIrHT3rEQtDScLkqTtq8tcbk3dpR1H+AWQr
WSoNmMWdKUJqIC0e3Gjfpggz7pu9cmc9kWk4jeVmb5MDEPbVe9Kd63Evh8UdUuPKR0hise4SRZXS
HvMnXXjM4PGIELPQXb6V3MiXDihauTLyAUDlaA9/nkKtbaYhaMOHxoZvuZ9iiH+rfGuipvcYf0Hz
L/te2hkoBQVPesmJ7WhYCREVbjtR7esDvnhY09eA+KwovJWXN3kup0KTjioo1DqbD+vRwejYLlA2
2fhH79kanelNXoUb/3v5Pft16+S8tAtPoy8OTkFCxjfOBFdHpnVV4Le0EofpH5Ot4a7AJVY1fB9E
yJmLj5qCQg+AoqD9BLIoU2Z+HYKJ2xsTeTaUz1GW0JOhBDw3qb2rPMdvzVHbdbvSttCFcYxDboPD
uM931yOe7cM5IA6qyL/SlReXa7WTeqpbDEvP2/SL0WnpoSlKmH8FqtX5Pz2PifUne9FMi/+5rJl6
Q5hWfV66tTXqv3wtCN+tfpRuHCzyfFl9yipJJcEnQ4fH4p0G8uJkGVCfwxcYJV9T/9rRlXg3GtF8
V9GW+6vkNJ0RQ90DkM3cCZW8eE9U5bEqzXQzGVF+zBDTfsYXInSUSMnfoE/BxmmScLR7XfV+654i
vFaoSdyp0qRuVb9Pf2EoJ/yOey/43bIjET7qmo/UGMcf1z/U+cpgWJwnKn1Og4rX4o5WtVSoZal0
Nb2DSpbfD8zJje9zvhYIIc+IdSDr9FHnf36S8WR95AuqBfJW86NVaWRvdZM8Q3S+vz6SS2FUEa0F
EbQfuOjlB4J40Oh65kpd5Oa19JB7uDAgknPr6jx70LAQTuPMM3oynH5EZ0DqM4DE62w/fmi7+j6w
wUy8KNNKfpDW6eOwTZ/7O+0xvHHxnF0Ai8iLiSzTMmjrJnPHXj/6XpdtogLFU7HPDAx9w/8vJYIq
CAocj/9Z2qcaDX9W9HLF08kWMUni45293NLC1GsU9+dU2dY29RYa5qbdtPbkRI5v36L9nL8H5tGd
hFvkbXFdI/BFOLGIfuYjMo9epGpr2UQ9Tk3Lu9RQ78e+OqbJdJym5q0qPLermmdrlpKrqu88+gL7
+oq6+JNoHcFgk/BKP+MIxVElCWVQoOxivaYl1iup94G2gS3W46veyn/1urXrlOF3JMtveRu/S/n4
JrTFQUIxs1WmG4+0SycQvCEJUxsuCnkJRohkqA1pV7iSCRgUGfOaFltT0NgwsIRTXq+P/dJuAg6q
GjJJFInA4l5S9d6XApAPQ/llaJ+tFDho/Xw9xMXxYLkEJl+GLry83TW6eRWOnu6QfGusMXFqs3kd
kWYIhSA+WFa+uR7u4ohmMRZooqoO2eTzvpWsLI1gaWAhh3JHM/q/QajfBWjx/YvjDnTTf+Mszoe8
nXDFnVW4yh8J0npiQwUAY9LrgzlHprBb4H7MNE9IQCyJz6OJU2so0WZxhdETNsFUqDstyZD4HTLf
iVLT+h7XCeaTqa9i24Dk3VQkJaagHTKPmjgde9PMUM1Th2pHpzoO1mEyRKjH5ZoNK024AYy4dHAB
hzJEeB5gBJdMFVVtg2psAA2g8Jn234NmFgfZtcn79Um5tKCoJQDWwcJLO0sXQy/VdS/BWkFKkKyA
I1Z4L9KkP9Wq9c0w4xvr6eL5qCsWPl2ShnjbMu/oxcGzRrV257TuGIPqRBGxKbdGlyBypffyo4xI
iolPRofiXd8MOCvUAg+uBF56iCXhsxCO+JZcn4MLq5xOBmgtULA8EpaHRC5gWzFqgwv0TnJ6RSJX
LweaEgVEtuuRLmQOdOMouxoSqd5Z5hqnwYj4lOSKA/XJ4Zuajs71ABc+JwHmf8NDZ9fOQz25aDu1
F1qdAAKC0pE5S+f49UoLUSbRi/ghRrz1erxLUwcug2/Cu844A3uFGoJfUyK7WlL99CW8vUNjkDet
Ev/zc5yqOEeqykcC3bkYV+GjKRD7nQtgd+oRuzT6X4XQGrQQ0hqW4uD7v72urvfXR3dpNk+jznv0
ZDbTSsKUp+1crQ42ORQ4j/Kj+KLFzhTdAnhe2O7Mn6jyrOH6OCN/V4Y3DSjO4MP8qOYfIAzwFEbq
Pir/xVrHew90858n9/JEpw9Gsl4SJ0WBNBWjHsDViMmd+Pv61CmXljpYXAVCvQVxbxmIR2IbjuAS
laRTio0ZSOZdqSX1Ex4B+he8Y0SopJHqSFWW7EUjlpy6KPXXbrQm7HTBEKd+W70jgNB9eHFjDes2
MLBDUqpCwHC4S9wqAnXEQ7BZk4+ba7OOk01pmtUHWEHLaRWqwLE//ZZULJ9bzNv2MlwzZ/JMVPHF
TEa9lhd42OEXlEZDs74++kvbgjsAeDfSCrPOwueFI6Dm0MZ4Y0yWsBlEEsDa2gBcv7EpLk4xLxEi
0TU6wwSnCJ76cSe5YV2OaEQHmaMI+cf1kZzHsOZmO80o/gVgdt4iJ1tAQIQr0CfJDXJzLyXely7O
v/zfIixyWG1qzA4yktsoyKcH6Dq+XP/7590G6A0wheAJ6djOnoFx29zi1OeLi1+QR6reQ5zQKCHP
PrDei/ioPgpPSEHdmy9znm5ttXXmJAcEpKiz/vE2/ce11j8/R6V+zG+hhrHIqcqqnOJck91O0g/a
lB9insP/eJPPIzbI2UAGz0+rzx9tFPNp9EXZVRF+0lHZUitWvnyDNHS+xgkyM1DhSdDQW1ZhgtL0
Fa9T3BQ/dWnAbwSH3eKWke75CUwQUCVIlIg0wpYpdaaIkJEk2TXLEN+bLID6kZctPjfsiXUQdMNW
YBfeSLK5kZmgz884wlo6ciAEJzVYTKCvemEuca0VODlgU1WGa7GSnlJvQk2/DP+KE8sVUgN5X/+L
YFhPAlQzzxTdsgPFALSuzhsbRd+1FXckOelaUI1Vpuj7OtQQWCrstu0BTH7LaLZ5ZbRB5v2L4KNY
is6qiY5RVNU7GR3aFvueNsK4GimZTZih2o3t3qrogXmrfQc7xxufO3kCM6uXP7CjeklL6xm7ng0r
wskmbFkybHSw8hiRsUYhT1glyOGmVX2Pc9veD4q1Qk00QscF/wd7khCBNr8VUbFOBf8JWSoUflg/
jf416eW/vCp7EJTsLtbQQDV4eYDXX2k4WjcyLLsSNXisHe7KEeP0JnlC2hwTmITWev4kCJSuowwJ
maClJtjvrFZ/jZh+9EXK+xKLlQ6g+Bj0b31HV6mMHvshudcq6bktBVuZDQ4tObxn8tGeTqKNOSKk
bQblc9Or8kYPs/bYJq3rmdZhwEShy+IdGXW5UgThGYrNs4X+EnCYtRjL2wjbFC3uvliWhZcmMIzV
RGbZB4OTGP2xF6iDldoB9g924IptJQbOqb2TFOjhm6h+SsN95xXIl+t2noprGWuKONNQQ2cKi+FH
OCFEbybdS1jzP1LP+1qH8jERRh83BHIw5NO/DmPpwB0O7TzjkSzPBHlducsn1W36esNlaeeI8YRc
buVQHcsW21ZUcqnp7pgpLFjCDUJWa6P0HanwNtyhqz7tDvz/7nwNnTJBRP1DkA9Y/Dm0WXmCmuGt
hsGlXIXklee9QiKPi/fn44U+sm8URuH2PrPs5+K+UfPXDK+gLE1uHDLKH/LZciue0Dy1eaueXECl
qmaBHKLGPGROhmGqIZlHOTcPGOtg6p7s0P2MsU6qYeKYqeOLTs6iDdD+soLvSGoBYXwZw5fYwyNC
q9YS3DY5+ZFIPX6pyOBJjwbeA0My7DTdPDb9cCgEfL262k5QcjeL8Ql1+Z9VgF1nXqx0lYpR5jew
wxV/2xnGtu0jep8GS6XR9npYftWRVgJ6UEirUixsL283eSfxquqi9agYvzGs/UCYJd+AsDxAhLBH
Az1dyFKe9ogugsbZ0L0GovaCeEse71AO2Q4NDXIcupCZvO/a2OlivLt4HWXZmxgJttoeNCTck7jD
YR5QobAux3bdS1iK1NAv6n1rio6RvioxHgmBa+JJFCpYZYSOLMAn5xDAoMzuw3014jq4M5IXKXsV
kyfBf8Zmoa1NiFSjLXUJLpSGnfutPeIDitQ7J1ixhZuOcr10RHMfO5oaD9b3uqtRy8Tw51FMMNTp
Lcznvoze91BGe7BDsyDY6FaJ1JRhl720L7tpVxU4hjYvaQG3XRt5YuNfG+ClhVpmiSqcyE94lb17
r39UUGNMwl0hvZn9Y4rlknSvGYeiwSLN/xiQ0xbR8hRadORfvOxnYTV2oA42LEGeWtsZLVTBbx1b
47lrPDuNckfKtbukOvqVukX1baubxTH0WvTG+1UtKThB/ZKVcJObAICxyixkWg0YaAqYkCZe/s1T
6WJFeoBvEJKGZtGgbCqtkUx/LcKItFM+ZtWAGmJxKPz+Pk7lTdWNaJ7ilYnHSqiwboriWCtHr1V+
YhAMCzDap8WIIWjsmEKOIJuwUbQfiTi89LK1TS1sDS2NMxw7YHw4qTvAokEIctIBAPhf2/ZN0Y5W
hN5kQ3E/C77GlnyHxoUzWLGb4Bvn5Z22IpfGky1FGAFAzXsb99wMoAZXfVXDnzaEHeU9AqHrT9PQ
niIskPoqDmfn4miGVPzoteE5CcYHxZyOdZXyuzGWScS9ZLy0MTYSWnrUZdbolOHph5ldbEHbt4YE
zQdxg2DsztPDt1Q+SsP0o6v0o1pn+zy38P/Jlb2hPJZIQBYNSvjG+BXdfBBgqa2EIpDgeemK9+zB
b3ju7Mz4VRu0dYD9s4QoVgQYgI+nli89vkdlhLJcoK96BZMg3Q6q5g6V2GYtlbqdSfo91swHFS1Q
ETVxWcG3AVm2IJ7sVPtpFcN+0GTbwKMMsN2drnR2OJm7qVVWso+1UT2gVIsl2JA6te5z6WNDpnm2
GXTIKr9Rw0LWJMewILbF+Alt63WH3FteqrhUVFjNWZsGXLHk96hBzL4pzWOYIfuovVnYxzXeftbX
ScvfCUKANQ59wmynYwmrIPcPUfioSc1abzF2igInt4CrxYVbydJR6NNHq8XJwJvEbSQXezgTjugx
wpqkZEANltp+8o07Zh8bybNaZS9y1jpI6Lux2G06M33GOe4rV5UT4TizAZ990AJrcCrJrDZGYs4t
zfIwslKi1DVz3Ykn/KYtoPHHGHeeNGgpM5e4BYftvgHXuep9/aPEtWsq37XCN3d5GE+APc0XS+A7
8xNXI5Y9voFLMdVSC0MHPf/ZgQXid+6uPwMupaun98gi7bYGxL21IX3I8/63qKUfvhjYFtpH/ybK
rJVC8wYo1eLhNxWaGRlx+GAqNU/3UgvSvaiW6pNZy+WNq/GcGvCHmP53rEV1woRlZwiV6KIIr2oY
BKxmUE4AKKdUnf693DfbeHNLNEI+46ESVALdSrkHlBissM/X8dSrfStaCu1l4x1kDF4UynF8pfbs
avfTodzrG+NNecVPUcXt9l6w/3GDeY6P6gI4SLDHZx0r6ruhzDsPHux95RWbwLxV8r5QovwcYX4R
nyQcguSJpjeoLqYTdvmUbbqd+WyuRLtaI/i70ezrC2buCSzTGzwzkRxDSYLHxuJ9bZQjXh0C49mH
Oyi228CVHHF3a61c6MQyqJMwi0c2GtVFQcWEN/DkO80RK7W1tx8fBDd4phG3Uh/CtfqY3jcrOJhk
SOgM+HZw3+6sY/RXfWMnXnrT/embSioVvTNQSxDLhRYWkBYN6XvddasWn7vhWzqp0arWHq5Pr3Tp
JSeTE0rISVJMXxac07pTrKKX3PHgbYvNsBP309pjgADltrde9hc3x0mwP+Dbk6VjhZUgTTEcBQfN
mPrFGEEMKMh/YR5m+4fCiV/MCh/xQ8XhbRW/QyyK3JKWpPNvpvj0hywy9L4LClkU4P3/8OvhS1LA
a0QmCOj9nT4ONxoVF3XPZKQ6Z619WZaWBQ0K6n4lC6JbWGN1GBOKcXqulhuxbPo3QwmjvaQlAwc7
3ub4oIzCK0mwtyuQaR9u1D0uFKtoY8/CaLNA4RkMpx0Atke+6A66QI0YZ+zxFnR13ieL7Qp4yVBm
Nhvtt7OnT15lpg4d0SsS3GKxTTLq6KdSentf4tzL0ZstRDLsG4v44riAhQCbMkFBLhex1o6R1KmT
61dNeCcJwbTTx6x4qWXsPs0wwIsq79K7fkysrS/W2VuioP3tlf1A50gx0I8mOUjQ3bvxuy5tZKpL
Fm0G/kO3+/NJOfGDPZ2Tso7TO9U4hjyomuHDg4sswOG9PgeXru+52ASGbEZeLCuqXhHFUWDh9zaU
K/TdV1H11Pvfrse4MM0oW8JPxysJ/swSbVcMlEW8TnWLIH9quvKh0W+BFP/8zMX6+RRicWfHmKFh
zCO54NM7W3QACODdba4sJ/uNf/i9dyxRy1A39UPxmn8dtwZAo9QWbO3xFn/31lgX945cmri794xV
w2hOfI+oZFyfTOm8SgBM+WQ2F1dOqzdCzwPMxVLYQexPfWse/EO6NtbxvnpDjQC9bypXm1sJwgUA
AnE1yqsyPTac5hZnH7aipZxWGrBs9SCvTdjdwpqjd5/vkddeZ/fV9h9rQZGTnEaUP+8Ds1TKJPEU
l15GZZdhi+e43lk2/gTpRo8l/fXfzOwsHTrXXsA1LEaoC35daI1IhjJtEry3f85YbKpx+RFn2fVw
X+9xK93m36+HvbRiVA0SMUQ/g076ImpdhmZY1a0bj3+F485r/zFEmFk8/fuLWRwlineSGDykGrpT
srQqyo/rA7h0hNB2MkE7URWHFPn5M6lDrMfVpLi9Xrtm4m0gxe+Uov/yL6KYhmZIqH9YZ7YpAkrK
cRGbboWqwi7FnnJnpJlMem6J9vVIl1JHYDao8cpAXAj1eTzIKIohvmJ/Usf2vtnN+nTyTaGzS7PG
hwGGAIpG56b4HKXy0zKZeNFMqfZiVNqxxAfBt+pbx8Wlu8SawYKIWl7iOZezxTZhoqgO93Er1msT
4QwHKSzT9vt8E6E1eX36LqxnDnqwdUCegUIuSTbAtBKdyshDQ8a2FXNLwt6tMcf6xsV16TwiJ/rv
5b1MCn0BmUScIjiPvC3uHw9I+iO3h+BE56ib8qHAju/1Fm78wmwSExqZyn9rZ+AREyUpCmmiG5bJ
utNlfIC/QJfxeoRo/zlqFU7O3E+epZlFVC4+rw/FDK2+8KKHVjyk6UGz7mDtXf9QlwYj62ALoLQq
5CqLNMMskrBSatSWdNAinraq4oNUfijda9XcOlkvhkJ+fcZx0/pZNq3DOMmkXg8eZtFHmj7xLt1F
9vTdtGu7t/HpaI/UjOFfWDdy6AtbGUrc33HntXrycKCH3KQejHgvdxE8XBtYwgzVD0VtV1LdO0V5
5+nyjXV5YV+zKnWRRJln9FljdwC1C6WT6oHaQv8bSNqaLJYeNC+5lbpd2mjM5txKAwvAEf95cJiv
JMgK1q5CG4grZKMX1j9uhAOSpSAggqyBv7tM3LIknyyLFlBOSa7OjgPKBdeX4MUhnARYpG0jxpq4
J6YPlf4DnTH8hx6v//1LHwPCnwpgEiXqs7MIx/FUHRAUqxprk8vjbqKuauLodD3KhYyMjvPfURYZ
WdH0ExZcrYv5kE1p0unDAulYDIKCX9cDXXglodei4B5GpgCoah7uyXJOU+Q1EP14qCheZ8MHgC90
OA0Kk8NUrescIy2zim8k7xdj0vCeAZh/TOU+xxT6SC0aPXoY1agxZlnidq+JuCMVhozvhtRa76KZ
Vd6qn/T366O9sDigTlHym0sMrMPF+vbQLcfLBB4gnqt1+ZcuvFz/+xcWx6e/v/hsvo+CuxL02Ls/
NP63Ktnf1v+cU4XFs4SHFRojYPOAeyzVIqTG9HoF8tTww8d4ZZ09FN/lh/LovZu7eOM5043lfult
oLE05mMWZsAZBsKq5RCCq8CdODrdY7aJh7VnqxSflLX2kR2KrbAZ726VZy7VglgdDJCUGTmcZSoT
hxUGvUQdtxS98WM7SDvTNu71H8XkqLtbNZgLuw07gVl7A7lxgJWLZUGbwvD7HibfYNg+zkqeP+4b
od3nXvR0fYFcWPpkTbOdImgrYCWL7aZUWlHIlJ2ECe+x1KQB9kum2xwWvV0kb12U3DgNL34+JDIo
p/Gf/5g+nu7vEivqfiorUvW60Fd1a4Vfsqj3vpRam9vSWKScKx39vvsu16JD1iT5xwySwsW2wMSa
zF4U74zBjH/IvpTu9amyHrM6Hm6sMpbvhWV9uszmnXtyDjWDl/W6JLjKkK2Tqdx0I3pvWndfwwZG
LzzeGn33DVML7PumNXCaR03F921oDmNf4tDzne79uqmifVko2yAX8avytnUR21oe7OW8gCoZ7aPJ
W0XxU94AGsYhsUtKx4i/el6ynsoBO+NoW1g47UkDdrv9Ni0sEAMUX0M0IZKvYlZvdHHcjsBNQezQ
U8IvWqpcsQ/cFt/KFGNwnFnucdpGkNw/GEp5HxnFF6GTntPwh5IrX8pYB/KQbXXPxOWk2ErZd58m
m0XHOGwPxtTY4WAeS+RTJSE/lkK7ko3uqZVz2zfhL0pkG2bhtIGyKigNCw2NTWNcY5Nk44lhq+p3
HBW2gZzvJ0m1kyC2mzw4eEKxT5XBGWQBE0H5gIezHWrdofGpIAfN4yD8xhb6hcN6lWTik9j5+1A3
73zRI60fNgJ+0L73PkTdkdfAkaJW1fzIZH8bj9Wr2f5uJ4CkEpa2xqY1Y1Bt+Feb4rYM3tHn2Zix
d4+L3wrHqg8L/a9M6baWEK0Ven0tRhYlFvFyHP4efWrLpb6JZDrmde85qS4E1F0BSdB0UqPil6cZ
q0H6aXb6U1b7ayF/5+WxnuRyHWI+3OOIWIi/ZTnaCnKw8fNqa6CC15WoAwnV1074npTxQTV8RGkr
zHbHmMwD8PpUrH0wNWItr4X4I/eGlfz/OPuy7khxbOu/0qve6Y9RwFq3+wGI0Q6b8JjOF5addjEI
ARICBL/+brLrVtmUw/F1vmQuTxAI6ejonD0MSBnBEYID5GYCn72uXnWK18W7Hfyft4nyQw4Pd5Uw
XP1mdCFYX0CASbd21tg20EDy935NrzX1agxZbBTeXonicgInWSvGWPmb1tG+9fB/UdLa95pciQQi
+aYTSn3YUgJfZ6Vj43MDp0o2BWwRzVwGULvakvS5boeozMuVao8qd4NOi0Xy4qgXH5AjNQZV/s22
3wb0mAp9hRQl9F0/Mvv2gnu3VOWB1bKNSrPQLhR6eBU8Ph9Ml64aUUWMwklJUxuiiWhwchjBAz8w
mcdODXuj9lctiIEa19fI6YBMaLaZ9tJCbiTvjFU+oJ9ce9DDrSpnx13ooRveeI9N/QklQhHAM+Su
afOwpsgltNm/LoOQJDJzJ73O4D+c12z2ftt4HFjyxDqUhrsC2Cca4VLI3GENmf4gy2K9MoKp1CMD
Jtwm3o+CALIlGyAovFU7F8YmYKDc37vsKW1oIGVhBmC+hEBkrEuPHArRb2k9hcXgrUp5lLzd9mUX
uSP+Kocgo/3cej8a29oADbrOaLdRfraFV9nWp/W9Q2CnYKCDpt27Fds6sMAuhb7q/DYaaXftACPC
hqsWTOYC9WZwdKPcVOsMbdaU4iNwa90ZMnLAZ+H2EGUUzmophwM627VJ/+DKH9R7ShRsNFuYp/rJ
jhO+GqHe3UD10E1fYdpCIxP6m02CBgEdn2T/CrrjzoHRYu6OgAxKqAXfDtajYTx083tHwccR17NP
KqSRA8AYMZSzQx40mqEsCphb4MGbq4GWTOCyEom4UV2MsBEFf9GOVKFdubJ5HNDz8V3I3eUKtrWW
qPYJGy+VgVMwRX4f+LPwip11t33mwvi8izjAWgabwtFPnoyyuMx6uG/avfuqmHE003Yrc+tSyOYe
5AVIDcmtLJtjbaD/LuSlB3Nyz2fRYHrfdSROZsZCKN7D6WutAdg3gmKC0wnSebWrYVcB0et6NhYk
ZFurXYq2jYHDupTa91w60UyRn3FZkcm+9Q2SIlluzOE7K3cVaCCkEVGV8k1DAA7i2bZItCfYBk1q
Z/lJNGkPTByR80RNryIljG0FABcgGl0CA1eIbKAxfl339dbI3DOb9U8rt0Vuh5IdqKUzmcT4m4Ic
/NPc0XPNq9yetG8ZNCgv9Ikkl4NpJ2uNQhlWUrCQad8fEonoD8gycAJpJSYYOkEGD26w/BLIJnFp
yoZtrJwRhIccmCa7yNYJd2lkMU87ylYgGig6RprJuhAAD7KeqGPvqjLjR2a19MLJKCyEq6G/wftm
V+Cu2RvYg4yroefjOeOaz7O9dznmIityndYohkyDKLXc6fcQNArbiN5l21lCnT1+nYF91jT+6TON
Mw/gb6hSfMw04NHuGQKs6/aP5modaitYJ0azJrQWZfdnbjcX3Rbv9MPtFkeCBpijWrO0n7V1gLH2
Hnq47qbYNvfnVLU/z/VQJpi5WcDgLsmuQIeOo5UkVw6rrqwW80YbnqCZDEkpjmhkRvBleTadAVaT
0FxhGeRA4Rl6Tc1iBMyohFMH8pgVcZMzRaHPsutZ7QfHTLTF/mYK5ghipNk0XVdFB+PUB8OQ2wa3
zCAe+PVYf3L6ct7fyPz4ZnW7zuym8q+KFlo8VAcy66WzzsnvfPY0jg3moO3MzL7lWSHT4E+JxtB1
oe2Ffd/oVlAXTz1AjP/9s7y/zWLapObALHQPrkmx7QoROf5V4vhn6kqf5dzv7kFmAMm7nDsDVKux
qvSaeR7AYgNR8rErVPMd3ULzcbD16WggZb6nXTqcufOnKx5EBfR+UUEmYJ18vHUCMIWR+uk1AG4r
7Vu3YZtpk9+BXQxtDnJGefmzafH+XoujxWT1gjeQrigUZ48KpnTILIvU3UzKMdZfv7W/SzrMgsVQ
TsW5Fc2Lv5VTQBLoCm3Mrkk2qEubaO2xJIpvZOvieOBAS+nNTzQKd6TEuUv0vtJDmDObIW1SbG4E
mGkS+gjMDUB8evHNh9HttVMRZ+8wu/8OF9ZpV01ufa6fM4e8RYzCp4aSAfhuPyXBP74Nvc3lKCx1
TdLUWHlTYgZ9MqartC6ejYKZceOT3dcD9ck7mSkPOAFDPsH/GxnNAuTOdjt5XUjx0trGA7LAVwCs
zwSET54LUvyzpx68+1DNXIT6HK7zEL6T16U1XfsVsJeGhSyr6sttORkXbv+HIun/+0Aqb//9P/j6
Rw32X55mcvHlv6+bt+pWirc3eXhu/mf+0z9/9d8fv8Rf/nHl6Fk+f/hiVUkM+bF7E+PNW9uV8uc9
QWyff/P/94f/ePt5lbuxefvXbz/qrpLz1dK8rn7740e713/9hhbhu1c3X/+PH149M/xdWIu353+8
vpX/uKqFfPvbX749t3K+iP7PefpAMA4lFBSmEDWHt58/Me1/grQB6MGsYgGRE/ykwpWyf/1mW/8E
PgISdzDinOk+c+2xrbv5R5b7T8ibAUEBHjhyIfz72/+NQPyfifufYf+c6j8v8L+mtwaXCbjJ4985
lL+Lb0Ofo66SqvRGGyFQLpVnbwZQD8+El/kqn119nuLvru6SRNdbdPaOdSPWheVdeqrfMNkiSyyn
9bsx/+OJ3osVfFwufz3BInShFoqarcXSG6o39y4ZAb7UYRngVvnL1zc4NUSLOIwTlOQMWnzHFilt
QJIc6W5a96tfu/piQ4bueOmAtpzeAMreB543HgDYJmf2klNjs+h2+g7MLqVWpjcwVExW3QA+Heu6
atV7MHL7+vN/jCN/Df9igxxwB22acIu+zboNdWB5p0x7O+aOv2ZZf4SB3pmHOXEn62+NMx/E2MJL
jtSoUcJp4B4HgKiHE5ip4lSj58haJybtzzLcu0mL82Yxjeh7Q7QGRbIG/ca0AKx5ppiGXqb/2rRd
ptiyVmqqiO0dQT6ZDngy51bB6PuaOK358PWrOfUg8/ffPUjpWZaSALAdC3RJ9EYPy7LcoR94WyZn
wVMnFoe1WOFokVWoaRD3qKfku1b2JYKl8/j1518cR/6cWz9Jue8egHqi6dy264+wOVmZHOLkMKv3
kp0pH7zpvrTtkPJiRXttBVPOkLg3dnlOYXQBcfrr3otVz2ujhQhj2x871CimQe40djMUB5KiXmq9
oNobKG0KenPXe9/cgQYVsYKS832iXzKfRn/8x0FPwO8wA+D6Gkflodhq9e9W4p9JhRfo6b8+5iJ8
QP4rYSrr+6OlZTvLegGdz4YMQWKpC1GtDeznDOJdmvCiPLX2bqlCGAHuButcGrEAi/71ARYhpvRZ
oQlzZEedwdAM9JgB4+UxuTEIhmYK8fSD9y1pjkm6NmoFrkczi7WEiZ0EbpMECXD1+FVK19lwDqyw
ID7+9aEWQYmNAK13WpMfs354zZzqMCj9mwe+ArUKFCBLuLGK2gQ5118PqYwaqzMCaFn3ceIUD67p
NEFqd9Dy9a67YvrREHJtjtoBjYFvqk1hsqp9Nzoo1htqP6AsKrLxwjO0g9uJNFBZu9OT7lb5xRtl
ejT58NHLHVCBPQ+xsdPGME+SrfCKPQ58V0SqWyQGe11PNl3nXmjolWcjY6D7TVdt3wF7NVzILtsj
gF/kFT+QroafYrexTL71e7HJ8vKYE78LuOatnRJ+jiYfglLRlXCKLJQ415ql2js9QosFl2JDJlvL
qG7KEvjhrvCDStYPI+rKZ9bsPMSfbPlLeIMxMLgSSMrjYiJHNWWoU/CR4vDMoH6fQlykK012QHiF
z+fY9+u0hyHk1/c+EYt+MqffhYtWTUClj1DvHkWzFij3V5xtvr70iY30JyD93aWLAWJVPjOhZjCw
bx2BaZ5kO7NpznR9T0RqcxGp7ZpRjzQWjzkHiaR0mt3oNhsTcvqpzM4QLU49wiJS91rLisZ1eIyz
AIiUHD2Ho2hL+7rgBC2dXxunRTJmVRYMk9KxjUcJTQOtuRh17ZqT7BdfwyIou6I1/Ja7PNbmzs9U
1jcJVDrCdDT/q7PXn4EDOfWHLVNzlAf5lLSNe98bUH+naAi1VN9QqZurXxuiRcBU0B6BNIQhYqmN
8aRpKrBQ2+V6dq6veWoZLIJfhw511aeTiKtSwcqj0os16G7nXsGJq/883b9bCcpTRevZZRvbU35L
mAogWP729cicSPB+Ch69uzTzszHXs07EfpH8npg9vILHKU5Qd+4z53UAI/3r+5x6hPn+7+7jelop
+wEhqkwMO8S6QzcSTLVfu/hiKReWVtW2L3lMlf9DumA3jvV0JkwsOAp/Ts+f4Lx3n7w0xVjYdS5j
qa9lLyMGaIjsd0l/qDKJSnXyktI64hMBaU7Sl197or+tabhFUg83Nf1k3bTmFMJkZox+7eKLFZ1a
OSgmwsN2weH+3BUZfLJ7m5wJR/PR4JPN6GeJ7d14sZ7hQJK3EjxCgM9QeVr3Jb2FHvJFpZNHXTOD
mnnjFavOMnVOza3F6m4JGScdNqAxstKryWhvB9s+V/c8sUssoZd+7aZ0sKWIW99+7aoutIX7KtBf
rG37zGnuVDq35GZIE+zOHBLwyIRE8Q39FP6j0ke2rbs2WVHMv7AEIP0KwrgAH/Exmdmxxo2eaOWl
7McaoThNYE5kgDrOqmnXmAWcZQvgAeiQWmsD4kpHAqmQM7PnxIjoiwqwpMxVcLiR8VAP60YDsBBV
rLypDh0Wx9cT9GMh+M8lpy+CRdKxRPiSYfYj7dumwAEFbqVtO8t90O1+BTUD9UzyXP5XGMC/brcI
H5McmF9pYNDCBDMwBNqHhszO0X5OTM4lsBCQ16QSndbGpVuwqKUtD1rvrJ7tiQRj6RdiWBqfym6U
seNl0INw6gJj5hYRju3nzDVPPcAiWnSF09oeYO9xOmtU+MlIQmDjyzOv+tQDLDb/hFuNBLqkjV2J
/p1hVd8Y/MWC0jXP4GNPTddFcPCUNrI8F9h4etHvPWH7L6Pf6RB9yOihtdvm5us5e+pBFhlA7ZYd
tYgQMRyG70olNlLIeHKr469cHlj9j/snBOZsIZiUsYVutqNlm8pXKQAi/euZ638+Tqh9f7zBkCir
S4CtjYtadTuDw1ehsCofEnaGtYWChvXUp6KJXM7ByoUd4UqatAmQMPihYWWzvMg0dxKAFEltv7yQ
vcEuUEitQ96T8pLlXrIeZple4YxaqCUJC22rxV6g8XEztI4JcXrd35SZc8f7hEXGNPBIY565gvOa
e1XpKP7Lsm0jXw3WmrqOWKeM6Zd5k2A/zmyY9Da6c9m00H5seqBTJU3owTJGdyUyyP76deFfWZwe
OVytNqZVp2v4sIz7XsruXlgaUFhQo4l6KtNV0xtZZDbQz0cVUp5zaDk1wIuZ3sIiexxVzeOuti4r
pgsgmdnLkMMSDuear9/i59kcREs/vkSSNZ7d076JBUiFO5959kXlWONbg5NU0KSChim3rTNL99QD
LWa8b5epFOXYxNCXvZoa9Q3lmCsx1hcu3tXXz/P5ovqbnnXeTK00S+yMdpNAJqhrzMBPUxdYL+R4
v3SLJYejF/BmT3XSxFDvbDcSBYMAm1oaDV37q7eYB/BdRmR2ZUnhEt7EudFeZaBAAIlU3inPuf/6
EU69iHn03l0fkIvWawcbLwJ7fZj5YoC4T0tCkSfZBl5L05lE5cTb8Ocd4t191EQZEKlGG0Nn79pP
AFVQxWEk53znTl1+sdGonCIv5AOPHeEk3zOl0bhwc75Ky7z6tSnrLYJcZ5nU1UdJYij5+ZcABjy7
E7RZNdcDRRJK7b+050DI+eNAdZCVHMVokhhp226s8ps6AZ/bHu8L/1dvsZhTk0s4DKJxC+ZqG2Di
b9CNP2hlcqjMPvx6Wp14H0shCjoOXQoINImLMjRbSIWEmTiz6OYZ8/czgu4tZpKLHHd0bErifOov
YMfzllp+/GufejGLTKUIF61OYjiIeeGgVZuxa+B4CTjgmQ9/Ish65se3K3xtSkb0d2OtFOja1lo8
GPodk4Dp+HQ7GtmZtPTzLBjsr4/3sVAbhdwlI7Gbaqt6di3zpjfY0+/9ykHt2zAjINp+cWEsYrlQ
XJodkNhxAXTfYfKB3019kW/rMveg4GSdA9KfmFPuIo2Bail2pt5ykKUCDDhV6iXRhXEJdfdz5gun
7rBY4prvU3DNDCcGewTIyPYAxa+1ZvpvX0+vEzN32bpPc3zURoxO3I7wmUppxlaAa/Azr+HUh1+u
6qKwh3TsnHjqvMuSO5c1l7derW++/vA/T62frDt3vu+7CE5Bf+dWTlCmKurA5g6czeAsP6zdCbpJ
rbfh0FtBJbs579c1T9bP7rhY6eA0eDDaAC5eFZcVuU9ryLh7EHpSa7O6Q5kpaptDJTQIEcJzHkJZ
L6X1qNvTBaQOkcIE81d8n090PSVngvOJ4zZ01j8Ogp2peqQFc2MwVgKiVOgPv0/+nZ3agYS8l55c
ojdid9cuL3a0v6oqEdaQhBps6L8Btqr4uuBz74STcwzWBVLu/06g4EF+/EhDUdQTISVsk6DqPGR3
GsTf0hRYNLarINVIphSKPE8Qbgd78QnVhw1gdiEHvrZheztRZwL+55Ub7OQfP0Vly7zBabWOSX+c
uh55PSgNNdprpFpnRRqZHSSY2PrruWjNz/bZzFiEnCyBobSeeyyWfZGsRItWGQT6gH1thf2tmSB6
YnJn3Km8eQEk8G7wPaghZc14LQVclWsOkLDh1L+bEARmqVYHTSkguKYb0M7TSbribLpTzKaB01RF
SAscuRXtScT77JVwyQMB27hQ9+GLUuY2j7wkwW84QKA20HU/M6InogVZhDsFHIPTQfYy1vQMLIAM
koJef86O/kTaRxaRbmI14UDrstgcszQYHQspLK8jZfkiNNPhzJHi1F0WuYwymwwcOFXGFmDPfte9
Eb4lwwOZvDMT4dQYzTd+F5Mmt60trvUsTpnaDbZ2WUAZ5cxW/bOH8MkkW/KacplNPJvw6TvTlrtM
TcYt4ZPYuRqQ2GAFpzgktU0T9ppXRuU4YQyb0rosHCb2ttIgptR0TVBgpz9OKBZcjK0w19BLwUk1
Z9NFX0ge9m1nI9OoBwjEDZbafr0+Tg3LInCm5ZTIDpCwODFcCPbJAGeI6NcuvQiA+TRVVilSGqeD
sbUreefIc54AJ3IWsghk0Psc2FBKGpeNF1hDGhpeFliOvHG5fdkXB6b+O9LmnyFzyTfU4YLs6h3q
XVMnXrMaIqbVOK4VOBV5yyBI2XzLtPbMvnnqXSxClVWWVWZbQx7XbelGRsqNKOfQwf36dfzEbXwy
SZ1FlLAqzWkmQ+XI5de9wyNTaWAOHatuR+SaOXqguWqf5m/gj24S1eyoMUVZ6cByHhKk5MGzs7WD
plAKAGkCFHVt3ELWIZwySJaCUdE8unKNXB7kMfM26TlYLsVmwNeOXP/nFkbq/lq8cxYhaUB1vzDs
sozhzfpCaytsdRCvvh6mEy9hCXAuMEQmNJVpTJh5MbRq7Sp5JgSdyoucRQyC3kZKNFpRRNCY6de2
0YZ6EvMiD/gUF4RApPS66c5E1FMPskjCrHQooBHJSuT1UClNCxCMlX1GtOxEAunM93wXTMEsp9no
EBY7ZJeiJsZ3/BxE69THXkSNmv0UNlA4lPsQA/Ux+tsGpbkzr+DU1ReBA8W6iuHcTGOr5ofKyONU
T3/82sRZpjU1h2WxsFlMs7KJLBM2z9C+4quvr34i4i093jKn9ojqTUQ8j92jEiNAJksfOkvB3tm6
hF7Mj6Zoz9zrxCAt1bKa2iQa4V0Ru1l9l/eQ88wzFGG/fpBTF1+s3WQaPGuAGGesxABKdfbsWe45
ZcRT114kERSY/TE3OAXx0G9X/YBNgfmJuf36k5+Y9Es87YSqVEqMnMWQyXxkRfViwxQ8M6HT/PX1
sYF8nqsuJSsTcPdoR6o81k1twyHzjWDgkIfB3Dnc2+mlCHKQ5hRohkOkJrnK5CPBIJojBNfh3z7a
euQz7ThCu8Agl1ZnbQTgRkP7atE7XATEYkgfO5cmLkQkLCpIt5UEKrRs3PXD46jh5GE5IdWakLoR
QSpr0dloHEoiU4w4TwYKid9d3e16fT2H9tbFIQ51bnxnglCgNuggIa65leE48b0nzkXi2pec2Xsh
D/gdk9qQrhVR35RlYCRGYNvXOKRfYuPwku4lN25ckkXYLzS8OIi2hhyysdg76o4HRmZv8BG4K2+d
FIrR5k6w8cIRzwVo2e6Ny1wgCiDSyuu1MK0AlzQUjbQEGL3igN+BoQn0tncO2M0efhfjqPMkyP1H
XVgbKMlHTduGUDgkyVWRvBEH3GjjAbse3H32CVhnHTR9mZsEleB7dOj9JJ079PNeOKKAz/ryGrbv
FyhwPCZ+Fnb0QI0boxwjk+MrxwoMlq9SkzziM6Q+zqFZG3bCC0zjm0B7glTOE6iA29oG8ZpXOFpk
qyk1glYeTHLZdk5Q4STYtSAj68ZKTSZgf912HkJoUYU4J3b6ukvqYHKKAO8mt77PD6kPI5rh4JIZ
N2rsQ87q+WzlUXJA+QKUUT3CA389d0+tvPn77zaEbED72nedIm6LFPKuifMdek9ndvt5d/wkb7EX
OwKsiFJfVTiA9Lb/gPL5iGGHEHg9Vni0iuhnbnMiwtqLrcGrBREATxcon5ONBdkoSMIFkz6FvNU3
fdes9cQ4E0lOjdZiq+DwGKZV1yLH6DJ759WAydnKPccyOhWnFmlk0ymfpPP5GiDB2yxF3Rl2XFSy
M7y2E9Bd0B0+vmuOtrzjAGYaV1gPmcpCQwx7LLisgzCgu55zppYeB32dEmtdW3psyIevZ9kcxz+Z
CUv4dqkkcE/IK2Pe2eQp8dvmrrFhDCGmhN9ZgKVfed14Du928jkXu4nwS5jEKpLHnpPrFwM0fo+6
IbzVOHX1xq0JapcFB1Ij6WC2CisrfzeJYlqx0ieBOxrNKq9978yMOfXk89p4t75cgsOBKFkV60Xd
HEAYKa+0dNJvR2q7kD4AW6krynMY2xMLbgn89qhmw2W5qGLLo6+sFQ+txzdCd0K9zs4stlPPs4gX
pbQmJgDWiY2UOkGD8BTosyFkO7R6bA4440IYpT5Tipsn5mfTZhFAXGWMiacoTue6fKnt9mqAUjjM
Fq+FD9YHhR61A9UKlgzrr6fpieX9sxT17mVBcs9kTjmWMR3qp6pqnplufv/60ifWtrWIHFYmWs2z
uzJuDGjEdzj4kv67R+SZaXYiBlqL0DF2GpWFbRaxNGyoztvzBrqTJYiKHMXAyfzuV6M8l+6cyHaW
cOK6aIWEd2KJ7sy2nvaM7zIAfPFfMx7M4YdOUL/lZ89eJ2bcEkFsJF7dlb6dx4WWubfO1JIfpKj0
37XKY2pVFVVjI4GBgwLLTDvMWsOBbAfCGRAFzQafxbz0BoFyaV9P636o+wg6RFKGrbTzMwe2n/yQ
T+bpEoks2rEfjMbP4g5a9dTBhp+m2wryG6o6IvcZIf4zZ2Hi2bbTaE7NHGeXulCHngv5NJjAvcLm
305xgxNlgdN9WdANvoOTuiRsRV24jtSPmbBXc35RpzlyKBYwetO1PapSDUqkr3oHeY4zO8WJybqE
PhPm6o1T4HnQ2ZMobxWh0Z6ZPDa80T9f1UvpLuHXAqL9bRFnHuMHU3IaebU3hqIzt8TS3KNNBm9r
EvpErbZbQxxYrKjB9JUxlOnGrZwbARkCEmRgk28MTx9CT6o2ULkGQAZUFncFFnEdcKWzB2pm/kpq
fXpXQ/wx0KoOmWBrsGjKoLThFiP0LvTR29tGX1+NHJ4LhUPBe609FsDP+Ec9OvQCBjXwWoEe6tav
25cM6vRrz1TVvhiIuRFCWBChgHKfsrVpLw3If/YO5po5td/aourXGfCZe8DttHu7hefARCsBOHkG
Pf0J7CW3bFC1nzKBnKLuNpruF7BK8dHnkM3KcyBCU/RCXwMxnK51E/Ylow0zEGpl2gVxxw6qCpSG
owmtNWoU4mXs9fKm1m12cH0TPkvwlUmPemkWN0RPHtMUphsVI9ZDwTScgQzZhlArm9ZKAyajzUoN
OYFqV3YiMUmn4ThUGlSG0NAM4EOyk6zOV7VlHZ0M+shal0BLK7M7GO8O7rb102oPmKLLQ9go5mh8
WntQCqC4w/kz6tuvFKLcsMgrgY0sTOOO16q81gdpXfpo6+8pK9OdzooetjPW0F9Xeik3sOfstuif
3SritVE2QiQg0wTkizuN7GkyVReF1kB9t0z4A85gLpwivIY8F5k0NlPj9usc+iEbW3b2avRSCDKh
j7KiY2eAwIsG/5DbADERge6SlNDWSKdVMxSPmsdfIEwFET4Kblab10HLyrBMq4PudlnIITYDFuwu
8/qt2bu3ILZsurz4PqiGrUaKoJSmsPtTJb91rWLf8WI7ZS5ErMwe0cHKH9O+X/kNdv6Sw/3FQuXN
r1c8gTNF2b+2s7SNK0Ll49wEEXODuSsvhyfXeCgqZ+3L5AZSFpu0B7N+lBeGklpIs+kV6C97MyJp
m5J1aj3raFRAIV/BfmVtWeV6RIBMbRYis0twazGAaVKNUcGvKrfeti0JBAgIVgXZFDhWZfjNhtYb
3S8DvXtUkDyq1JPsUFPUEWh7ONQLChzVUze5Gw1H6cDX64iZ9mEa0Bur2wh51M1g8isbs5hwsuXW
AHwmSy5g1nhjogpOYEUZ5X0+7tK+oWUwon8W4Gx6mWSQVs+dKbSVucVTewavA2Zlezt1wq5+tovy
ycRS5w1ZTRjnCYgup7rTWyPKNFg1JloIlcjnvs9DUcJMd6xXTgJFsPHQG3iTEBaefxUTclNCJEYo
OPlY6xYpTAp9FLSISp/DyKXdNEhIx4IA0AtdK4PuePHEDGhSCXREnfaA0tnQi3gszagtzVVrWdsG
fz3xfYWjB+yvAw0FNpVB/MS9lQbehtUHuVo3Cczbhj4k7XTET5zsVrYvvjBDBVImnkOyR+FlFzp7
U5qSILRloWOtG/ONpsUUoWxXtf6mJ+1l5bm7Xo7O/PEdAYz2ZMAlLaPXePum6a74eJitoue/Njs3
gBTStEpZsu00P3AxoRSB2F/OzUBhAEu+08E/rAmQovMbI+bB03qU5m1thXmNl0D3GQxv7KkMJsZC
Hao1SOHAHHO/9524FNWob1EGjxrDvkgKGhZND9Jp7h0yG7MFnS30c6cQbQW4zDnhQMpr6KpAsgiT
rU6s7egNUd7lB5V4iEDGtqCAv3UIoqm9LnIRlXX5u6R0j8/ZGHT25VgpgdWv1lVq7jJSJptknoZ4
6Lq98M0hsrg84h3RGhp8iQORNbQKTX/+lqu1V/gvKZyt3jfNTZI3K1C/Lw29mefbbGCX2yV4c203
vzDPTofILYZXmSa/oyIbDQa4odYrVxIcCPfCT8XFkCMsYLKlHdZPru0ylqya/mEq+yTw4MZXygbu
XzPFD0dgnDx0iCFxcwM179Aw8xDKPFm+m+fMoOByBcoUnHcm943Y7Qbme9jxWWilYwgttHkGDMI+
NvI4TLFbNQjiw75RiN7jDkoEsG6z16kLvV+kEXpJV2Nym1vwggB+P3N6eFXh5cFmDkJsFShgPewb
IBE25GWQooqEjlcgIVnkt1lUKVgFMmi5zduqelLMuVD6cF9hK5EWQMqZ/jxPeD7d97BqSnyUpRBh
S/0Vl7enR2reg/IFDzvwC6EBi+HnmC/zcps/ynwTypEcaVFVMmzl2pbiMK0gmeRyZ9uyR8tzv0ms
E7xiOZEX202ijvW7AqxAQl+hJhNMOAMU0/d53CtI/hlNcdOVd7ASPQIivC0rc1d77v38ijzpPmnW
9Gwa+WXqNLCaGqc8ajP/aCEUFL6+yj23wWECvgoZ5LQ7Utxqs50bmlK5JceVnVXfKiisDXpx7ZrV
tTCKNZA3D2j1oPTvqXAWgNsNo8Uj6Dbs7bHfycr2AIBrtRuuMEUrWm1dChUt4UxRD3Gwg9H3IWzC
dTw08kNo+/QBzfqHapr8EIBzO+DU6YKOIdAaBi/vnBQVoQzzz5z8rcZSEuV5Z67TzNgMRn8BCY7I
670LiO3eCl099nV7M1kakLpi3UxQ/SqwfGmaxcOgsNZznHHsexSknkp/vG+zdF/i+93YK/QrRXfZ
EO/HyMYrkSZrVhlP4Ene5djKAHVgYW/D376B162jrCwESsOFxwiiNCFaDoZmc+M07QP2zeoOFddt
l8u1GmDzUlrurhqw+4yKFGtq6QMczvxpg7zpfzk6jyW3kSWKfhEiABTsFoauDdXebBAtaQRfAAq2
8PXv8G0mZjQzUpMEqzJv3jw3/+OA6TtubPUDpumtIR7Wpk2H0Mdb5s32jeo7RjMMp8Pi5VVcAuwD
iFZ7UeD2XFKE9q6Y0LIuUaG7HLGiT6k17XY8qtWP2ZtwL/3qS6I9m347sAvkXFa/O2P55rGdOx2J
AVCX/ekOIg7t4qzUWpDQ7q2nofT3Fwvd7Uk3hbzIcBdfo1mKBwsPDtRFHZYX7BkuLozVki+5avOj
uQYjc7TJhxq0SHFP+o46duUCjNtrtB/xqgROLaf48Jui/FzZmLi4HdPkugUoGfcSjRfrbPtYFPAg
T4slvdv7vdV3E5u9fK/9bT+bonWvTdZPIjUc44+Uc0hCHcy1qGVx9W3C5GYfprHzXniut1NotSTO
dkNpmdHesZi8FzaK36Da/YVEZNCAw7r/Hd19Q2hteu0lk7uZ+kDdzFpfELQW8NTAoFWxud+fhNfn
c9SV2/SnMnysEYNy5/c5rNtfZq3Wf70yhMabbW0Ek9lifgpo3FInz8M1LQenSWdnIBOO1mw7Ba5E
V65Ws+ULXKqz7jqN66JWHXHLPIuOP2L47uT0AE1RYv0ObuYfXWBlJU4+7Hd5XHQNTrELzCmtqpKW
aVrrBHTK/GQyhErE1s6Y1PfuDUeJfMsVTsXa7/4LNolE264cweJnmgiMMDrp/tkKWZ/HZmx+8kJM
99U4k9NmcA1oD8O60wVOkmW91RA26NmSC76d/7qD4R5GO7efs6mr/UjsroccfOsjZtaBWtvwUpLZ
7aR1gi1p4N2dCNfCP780xE17ZpsAUiBwFkZJ0he8GKjnhUqcapy8R2vs7Njlb7+ndZo/1nlf71vs
f2AuB3EtVVlXBxa2jBeQqs5f21H5g1MP+12r7LGJHLOAU2kQ4hdLlCGga1wXRthMgDU964e+yf6e
GzeLR3ez7tvcnJNMBUE6A7klRkS5+JEdDLC9ad5vG2ykSGfr+nvxZHYwReWdC7XII6l89gUcT3Bn
qHzj3BH6hbi24Zn1HHarbaTTiJcgYla0+0RPhnjMMq2fFicI42ZcyzKay9n8tHzokiNUwnPQTOO7
t4EaNYuuvOaV+W2V1R+z9a/SoinkxY73TefspPAsFDoWmbdmwWbOLqY6bp0GdscIknEJ3Spxb35t
b+QKEc3EWHUMr6ySPlfBkjhUJ+4KtCDYX017pWKS7LBAzEra1vqVKy9MsoCbjm+RDuuH0OkO8059
3XjyqYJupTabKBxaqdFWL9XsPBRelopQvJIXHRFITlW0e6z4UnZs4WmkuDdFTf5d+Jw324OSpIn2
+fpEAfMtnW6JBf8ZCY7+0bbNY+Grp8DRRFwu1HuWhUN/f1z88VgZJPAV+pBpCJRrWNxkH8Y8wQSm
FBIhY37zv7x3vn2TkMd+XPUv28iRTpaPhoMgrM3nJSgPDiD4SLchm/RLNt0eoue22eOWZZWkIWru
YE4Br1ocwiB8D4eGan1M17Z0WYXw00Vyrk+Tx1tIGqhyqodx769Agh8CX95Nff06EqxQ2yFX+9JZ
iQkg+xg4k/+oJfGmlfS2a5ebwZmDn9mVkwkzEiagSRvMLyVYZlgXKc3+VTAuaQ/tPl8bn5ZBE7j1
ZwmE8ziLnu7ALh77OnskiPqZVaQ6Lmzul2K9WxBXI+kaD96260hDgcVh+hWI8o+suz51S0thMm3/
DrN71Vv5UI8uab/I+zZI1c6e6gg429Pa9iw2+/Opv7kQJ1BXA2mX3IWTnt81v6Fa5j9ruPip2/lk
L7ZIC3kHqXSf23/1MpAnCr8x6jNKf1mJf8vg8RCtD66pTzcj1rzI1GnL/2zzRjdV6q405XkWBU/p
4B9vn3sABjby/YxSqTeD1zEcsrjaYZ1WYsFV7H+uitfncaVES+gfAfIfgS0cUL2fq0b6h6xzppRC
6d+IF8TudhndVvFDz/8J6+Bwe9Wm3T+1Un/tXneZWp7fQprqmcWuCvxs7/3zTbs6mUVbvfYc55GX
y3M+G+vZ08HNsTm95oN577rhxSDh1ajXn6lZjsEyXzxAB6QpL+kw0+VR05eHKWssomvKeLPyv808
A1mV4pR1BgcC+Fy++z+BjS8BuFfS4VcAhbDU37NqgjuPzR5yKnsRjV4QqbUJYhqbWPa3Anar7gw+
L8aitwQnp4MSulv3yjSATU7t19JO5zoY7oJif6z84lQu7u+tZVPKkUcA19BU8+aR13Qg4LJKLdpi
19vTZcr/gDkhJgGUaYT15rspujsT92Xq7YVz2HtZRHMwcpiKm5zjYCavQ9dJpzoAnuttrz2zhoCT
wKdX3uV4mUCRDEtzV4f7Dyy541gozEldfg0muiqorEvk5/5TMMz3hMrfE6n6KACzB91IrcjT59jb
tbWtS27J23bFzxaWp3bfmF0s4VfFHjv3N9PS2aX1bOe7Gu9ExLfpSSPsbJ6VLCq4X0YHtKl7YaWm
I7k6ODdG+OkDO+xX897Jt3+V5b2uvo0UUM9EmMKkYFHkvu3Xty4f7sXiPuAR64FoIA01fnOGHPvk
TOHRrId/QYf0aebTL/Sab7yHrDb417GZv9yQWpx3otTha+u7EGndc02VGW3aWvjY8tctN6/50p7K
uj4tperxZAbqiP/S5bEVqU+0NRKKevGUf50o4qOysh6CZfztrjUBy6Gzx3JyxlOLVHVi3mzGuHkp
FIYBMkhxmSYK4y078kSXzA3GVI6OhMFEqQK4uY69zf0t+B63nm3wLCG2jnw6cSCz/H7swvlczq4k
G9oZ4nYa1LMRbm5qdHrEOKXJng29vv9lz5V8KQO3SAkK+Kvr5X3eStLGpay5AGz7Tt4caLxKnnVj
E/a9OYest82WxXdEy8dGbOLLmDr9uVolfspQNxeEuvB9WC37nNu6SUavn7/91ql0vBNtb0Z69orf
q1pr8tZ5fnqnWX3As2F92ED2IYM5BHiPXJfesHV1lFvL/ItPdfiRuAQYpZCCy+S+sobDpGV9dRV1
TD1Se4LRMxmc5UBTLLmDjRineMYInA6Td1usC/Y8mu2AWGhgN0+Z5/Skks9O/knZsLyQdSNRMmdN
fvlOSlwZ/FBe+M8zeX6f5kwsebQGVjNEq7Kz6txX7gDYxxXZHrH01lzoU+h+yU1PG9hMXJtqXmPH
66pjaUmsbMM8Fnei98zLoDQJyFMVnP9vtFzdpnjUwrZSCZk3ycelfhzacD5YS898vfQV0cy7+bjP
vR+b1mLGXF7Ncwjb/k+5mr+KbNcaPDTIaW2UYZnW7rQIqjNbHUJlOhMViwX8mY4tRPjtU9vDb0xE
ob4vArM+WVbGlFGGHLQQrVPD8odDl3t4Rd1q8U95PZdviqWWI25IHQ1jaZzUXm1pUFf4+/jHpPM1
s66BrRSaHuu+tjaCuCenOYuyAX2cseb2UYy59eURl3Q/r639Xol1IPmn2uonw+8y0pXb4VGr7bcg
533Dz7f097sp8mRk9+EL2MKYQNkHYtln4/3kTu5pg0b3qAhkesR07V6qulHv8yKcN9VN/f02wmJW
OZHbrjMTPczibBQU3CzmNDSJU0uBOIwLew+cGrGeHTaESw7oAVJ947Ob59qzTap2v0ewrc17uY4y
DfJaJrrEkOJpBeJ17Jo7k22T66okHnpnnFKHr3AiFdV5O3TwsF01xJX24WvDYowCj7DhIhxEF1Hn
qf+wKIF+0lMGV3k0aToCdmPejcbFaThKXWKKydb96rSZiQlmVCDE7ULJLVKlFZZxKLr+T0UeFPZ2
FcTYplWiu3Y4jnU+XqoGWbgxnS31O7Gko6khuat1qX/EzFqdKQ3GAgpXVyRatW9Jpt32RUL9+TQ9
3zpwFVlX1RvMoyCJogDjaw758u7LcdjDv2tWlGlrFTwljAASmMtdmqlF89zl3RPC+x7tE+nlltX3
iVfzjspqmmPkjlttdMv6nH26637r4tCjB2Bqor60bZQxOc4bf9paJpr38TCWfYDdZicsPPOJO8rz
8QGs5JKEGNwfwwYxwzADDyx+qS4D8U8ROQQBEp7wvt11Y7RYmUDzie2KBUOcX/3YFSm8AX1ox3WG
nqJ1ztxozFSSjSXvkMVtH7AQcZhIYDpA6SRGe5Ay8o3e/5gIe4jnvkOdXXJecVHM363Ot6Pl6J0W
150BKFFAEeO9RSbj88hE6Co0UXj1zs5q23j/GW01XoQ2KEWz7GEd+385LWwp2wfZqmeCxx7GwX4t
GQem7V4/9dV2oYV7mMv2H6nNU9wO1peoqaSbepXJMOSUET1xsWsDRNxw7T6p18GJCHiub28Xl55j
vtJIvWjDuBuLomRlpf7dBAP7PsX4CouUayMoLPK7uz819XMXKjZpstT17JNZzUVkNe6R5+ePkbsp
EerH2iqvbaivcnBRTrMwXbmC27U4bb3DTATfkbPsHwE2JlX1Jybj58xE8VS3utwvX1XDakRYl+9s
rdzqnealp8aBYu/RYlr80FNxn+2Tjm8DfBq4kR6qeW/7/M2Ynce86d8bN/i3DuLsBvVHc4Ok15lh
xrnH4Fjtw8ANtX1UkoJ6WCTClFc/ANouYgSEPgptrcBjyZKm0X9Z5mFKTIHo6vXvu2U9wun7rev1
u8u3z1nvZ7WK07QjSw7af15k9cgu2b98M57txUUZLw+96rw3/3ZxUDnruArK/wZLTpEo+8NOVYsa
ycQkQKrYKQvGwH6zqxY/mvE5MUZlFHhqs+FgVdl7KMrXihyzKAvtE08VA1bRD3EPUDDBy58/mJX9
uRn+B3HaHyQtrGzSBF7Uc8+j61+EEvfZgvJS7kN+j82vTfyuPfjS/63lpHkMBhfaumJnF5pnqqH0
xtK4MdQqSgw9TnfVQkfatm68uN7XCC3cNM0qDgtrPpNOMR2452wQZO7zyoI9UwBmPMHI5z098Pu8
5ntxJWqyirdRjqlb+UfhO/9kiD7f28nWkUTbIxaEvXetg6BDNg7epr58GwJtpkMdzslebt83B2JR
rtdlEUe6Dtwnbp6G/ArB6PKoYNy39vxi5BmdrQ6eyqCSkbfiMJw6s+cokw8OokYEldxM+D5dJrmk
a82wxTAem4oPiFHkMTBsInjl924jo3qrQnfvzQQBqkfgZoDsrAXH/RBeXEiXaajz59KbPglzbxBE
s5vgXq7HsODOnNTsJ0tn3m7g4nWU/Tn054ehpLzs2zufpz0f8NtJ/5/XF5fc3t+Y1j2aGP1DPGBR
bWUNgJPwyWms55Edydhu5u+sdPzIa8on/q2Kq6a69FbwU7DLRn4dExyp2me1OFevRsaWtvlIGH1P
JT79RSljr3z3vnYz989isvHR62Y6uEVWxr3fi/hmwG9rqoiys7mxF/rTu62yQp6C/N1Q+zvZW1Wa
bdARi25Q3Lj0Qk2ACdGrp/rRqVvvsPlGcWh73nSUdz8lhuFcD36QrmX9z2ztT+qmMWaDtEl3Er3/
rF0lT11RTI+gVr1ETMt46M2xxrM/G1Huhn9ysaqTXYo3DiRic/U6XnMLb0ZXGQy7ttuSgFfuyQzk
/G1y6RZIeNjT1RnGV9ua/7JBHN5nvm9HainHFBOduMy+IZPGczEW43Z8DAx57fjUCnpb4Ua5Qrvy
UEWOhciXlEo05JJR9oXpfh1bE6kwUd25Emj/ECbcTaCjV6t9NV29RYUa/quKnHt5yeJ8FepC5b5d
ucL9v5Me3Re/NTD8qMzU5D7QQqky6O+8YeDXaqM5jSxVp0HDe5TbiEEm48EzXVYWu0j7v0RrfA0r
g6Q2L+rXEuZB2pk+iheJ0gmix3oXZE2XUJ7nh3FT/kO3Enua2cPfZWP3ux3zln6kkEwuKo4he22+
DLPfHq3Z+ifXtmM22zHpXosgDpy+x5sxLKm9CBMxp77TC2Ll4vJ8MdHg6eboFpMbFaKgRnFpyarF
USdMLqg5IZ7ZtVqbyAV1GM+T5ZIzXcnU7BicI3EVaVHYHPWw48rIbFvjMHnZlg6dv8R5ANzQomZ6
Nic9JYoxHqNtx4z8TWyJ2gOTm5EnoF4mokeAnK6PEgzmcXXxcjnT9tmNGFh6COdPQ2jQwpMpZShm
jfg19rPgCTwFaiEMyGfESR1nMQQswl+ZU79sTeOkWTWPUdOL7kzqUpAwpBmuJX/BKuBesN5snK2S
qgeGemxXxddwW7ErrcG8MMHz6FLmJc0JfYjgHTkx7RvHqJAAGvtmfR7q/NbSoO44nlulEkpb0jsE
g2yB9W9QRou11hZxNWGPgTW+cMGYzLsJdC5LOcVcZs+5u4jIFB1vHM6PePOMx0ooHSHFYVRu3TUK
y948tLxGbvH5nS7zh9ApO3LmMjzg1v4V5Lo86rG8iLJ7H4r1J8+RH3uz6OO27OmUAYQzECkQIpdx
j0da4diy/O2Yb+tfy6Z4CCV6O8RrmspFpEVQLUxDQdotPeNW1Zrb1d/otqeFz9gSqxVpwRuijdCJ
K5lt9MvzmArVrfGY5y0fnZsng7/9iNJ0U58wnwi8Xwa53dhSpzHfaqK1L1g8ZJK3854MIy8gq40n
b7CRHeCZdAe3CopYm8OfUgbLEZLGSrWtub3CEis3pV2CXPJFpfyJQkTdtDXo5bn9xzJQt4v8RpMy
a4b3KJKRLTgTp9KRp0n5H4ueitgeybRUqoqVW/dk8/Fy6HqQ0PcQ94rFbzPeSVtX0RSUD0Y3vhCx
wy3dryeCEZCtdkYxPSI/vcEyQ3sw3+um06kMTJmEQ37nV7Z5MbXRnOlZuidFAAHGK+85dI0qFVPV
pOxIXfvO+zNNgoKp0mY82egehYchI3PAxu7d1iZdt/AiLLKWNsLQOTDD5mC7iDhZ21hX2wQ14Vc3
CdGuRFruTRFt7ZB/laHRo6YLRJ1e/1eRpM4MUX8UYd8i/nZMpLAJJ8gTXSKF2985WYPctlhEN/mG
k3TOxnViYI1HX9jeXUd9G61pPXVZlqfOlLVP7eJw22f2/GD5xXj0sJQmvudNx2EtcEKuwR7VOEgO
67YvLwjV6loC7Tsao7TffKRbBh9KJ54Da8LIw/BzrbwAhiXW+Rmt80HBAkknqxXnvqnbdO36/Y5d
55tz325RsSoSnzuTL+xKDZh388s6lO1lWmV1mGvStuyt4GF2jDFFaasZ3uUE9rS7Svyeu3gcR+ee
/nC7moVdU4YOi4on3q3XrfeGJ7ma08UIFyN2ajvHvOEP5zybwk97gkPq1iOBYHlB0vS+1G/71JqH
Og/qw9IV4ikjZTBVrBRew94WZ+LIxouR6TApAIM/tgs/RzVN9b9CZV5k63n4XhgjHIp87F8UmisM
on6uyPMasHHohgG1mG3O3XZVh2Eg0IvI+/Fotjch0TCC32ZYeLhDpPXajTCKspU8tnXY9D1ziOrH
zypMa4NdJJuUy6+6Nu/wRDxmRYi85W9Pg6AydI2FtyTIUAm01H/yyQ2vumWA3WV6PCsUVUqhufnN
TDzIL95or8GHVlbNseajp/aYDOez7Cr3S+Whd4c2KhYihTXOAVN5IjE7TzzlE2g3qxpU4oX44Mqt
y88eTVRqdSXd0hIMw8NoZXCaqKaZ0GeBTxWzho/eZv/dc75jrgWuOGTWl9STgJLQVbDDVI3+ZpF7
Opnc0EJhNmmMEu12W63zArUxIehziTZTrnEmlEoCGyeNb8F9HXucmauxreTWOcFBK2YUW5ER3mHV
0r3fF7kfPZI1UxlOQY7xTJEwbuPIq8zC/QVDdiTfqp7eKxXeZKpMzCfZrfurV1TyvqfJ+2vtZvca
0jF9su4ZPE3lXqRUke/Nyidc23V7nKWyjnbj7vc8VOGHrhSShXaG4+arLeHY9s7BNuCTcXSZarPu
Dtk4zE9LCUeDMhplXhZz/1IxcXtuhzBIzJxAOGt2BGYY1zpaniOIIZX2AWthkebWVsWeYdD7SmBo
I4OnH5fMvWSBwp5UeVv8DgY5nuja3KQRRf/WhZVKVyQ4WNXV8lIR9Jau2ii+TH8R13xuvU9dEo7e
hd2KjUV1tNaCh6S1jHRrG/eXPy/+k5Cd+dqPhf/baYX6yXbfvxeYD57WXjhfOrTqqy49rGatyXyi
zcPXrJvGL8fN9yOmxu5E6AXFhltMB9xjy+vQyzV1W6aG0LR0kGz2Xt6bzahIwXKsRM3d+Nmx43NQ
swuFO6tIF3Td5n01zfFM3md2ZKXXfmyZ6aaw7ub/HNmM59BDe8m8of1sd4av5jxsibms4lnVE0JZ
4eZxL1YHj063JrlTcEzWfXGHW6JmvWlG/FAi/6x8N+O8WgURgNPoPrpjzVSCbYI72IfTJfC9PC6b
cH1dTb876sDL+U6vhvnO+H2/Z91eXm9mM0gwNrddblgkvQ3ByAI3WcgPleO7BwnfhDHvZOm07v36
5I2sCK5To5jXd8bDsrh9FQle55ctAzaNMomeY1fD8kdWwRwXq1rOAL8Z5QiQQmdwdmSDTeTDJdTP
4gPiWXFvut1K+yiARzLEN/xYcw4lotDrL72K/Zw5lg6ipVsJlWOK/rCIar+afU6PUEvjYdfZJ1/v
BSVg3/ni99l82pcSe2DPnkUsS6+H8dgv/8adDei40cP8tk1bdRZuF/4XCC2SvCqKu9lD/kK5YcIP
yHd50G5RHIn78LDB1FWK+MJXvDDClkN2sn4VkxO+uRm1TuzqjjfJJFHYxiucjz+yxU63UuU8OIMs
74te9ndZ1vkUX+M8/10L6vzBrnuHLNEN34jtdRgDC7F8VEZt/ppDjtdut8gg9KA7OMEqCJykp+tF
7r44lR/83cU6pe5UWRe/y4Gx3b4nVg6mEYGslXHRL8OjDzcT6cYiUDMom+eGQ+lb6iU4tm4gPrZ5
HR+KwulPepztO7MvPQDJkKTbYF++88UmtGLs3f7QC08fQmfc3wBNyoQEuv3JDzmCA2aKd9bumlMc
ttYWRFVIDnCFpUUymKubxAOUn+wzelJfjtvFMGsXAmeRHxqnZGZt6+mKxmiSsLdjxyBg+lCj/VwH
abRHF2BaAtqsw5PnFEdtc6F2m8Bg2gf/TR6Gno6q+GGY+vB30YRHzaEZNdq0r6Xo1sgQtRvb89w9
Mkg1E19R4DatMeNpYRzZM8KiOzGx7WxbfcgzRvOj3dfHAC47Dk2eg3ocf2eNL77HgWE4fCpM9ovn
g0No8Vm49U7+sYVgTKOT5hU1U2e0Og2XZWD6vXpPZVeuT954y61RC5uPaBLTLQRo8V+qGjspOREi
BuKxJfm+229TuH0MFW5OOhisIJI/BGcrhVm7dEeHTwgJqsOB2vjPxd69l21pPxummO4MEYhbOmSR
lN3aJvOmztUt6a1tUMHoXf6Krn0t8DiDcKhcIw4lOjWiHCSbLrDtb89DP4EnPa9/jIAG3s8yK9GL
1RzNMvROi+GvZzpL1vpnuc8Y1nBOhuVOIW8FYvkNWRXvgC6a66Zbm8zJebrIjDMpCsToXZpdnohu
6WKVuwSM2sKPrBDABy03teYQjlY0N6JNymBjUxFK8VOVefN/vDn7dxW4GGYMb4l7F/RMSMppgnrS
xYjGy7l2ht/ABxmHbe7ys+6hyzJk9jFr928m9z8hHxqdSSAj16u953kJL+z5veqOFX+v/RdS6MRF
nR30bj+AcamiYmH2SHjXQAUv4Opo33hseyd4rltrxB5fN7/zuWM2bLrOMfT3dqKTydCozR22I3j7
eB2UGWN1N9GwwC3ynXvIJ1gg7m3M0P1ubHnscalbQymi2ZybuA/N0+TbZ242gwoY8zZF5THTVWwP
HP2FeB+LnSvW2v7jED+rCk9VIPe/2z4kMEyOtQzvyTdlCei2zotVUPgZsZ5L7FfqQmrSL5iVl8XM
Xjp7vhqjR3pi7RaJGjBh5kwf2HG4+NUmYjUBHQ5E60MgKvABjianaYjn7xxOLAm7jf/AJtztKONf
rVNcLeOaEnXI+udMjx7S9K+MzhcnK9KwMvkhZHBp2+IqJv8KY+FoZs7b7ukH3yp4wMOLM1qnshiT
uS8fa8mv7SLKbewH3dCRIuw18TaXR5ufeGvsaw16XnblqZfqTBuAjdPAzT4c2kqgmuepfRtm7qwR
753NXumsHvFAHFa+bnu2Xq0tI6ASB75Ndp3CUsS3d52R0cP8MdB0ZZ1w7grmkMgF6xt2Kza71gff
Y8dh4U03RrJhW2KD9c0k19n66OvqazDtd8VxhPFuB44QsbZ9IN17waSw6IoABocaB+EzygZmtL4e
voyOczjcijtPFHzkQN3f+qwIqL6z+yLLr7ur7EgUwZNoBwYcrfcxkuRM491vz1PluTyR+WX0XSy+
w37gmn12dY6U1xNCHfjGyaxZ4i2JpbU0ToB9OAtdUioW+5PMy3Q3vLfKHRn3Dd+V0D+NXVztcuxS
c1hZ2cCCa1MmR8qc7vpuv59Fk6edO6U251VkUylao5kIQkZ9ujd0+PzFq4r3RvKTKI8m3n9r27ll
1tfNcWUsdwbRo9HU2qQz2/4FjPxH3kmDCnIwcafX5lQklHvmu1TFQ4lXmwV1xds072To6HsrwGzt
2Xa822T+gp5yg/K3ruznYFm+mX98c4keeku9baDZafKl5CRlRtMaHHCL2vqrEPnztPeHZSi/auO3
AxKW91HuQcKEOe0pybG6Pljo57tlJHZefIz0nWq3EXSGL7nrXyI0mPgSvBn+G5yvvdfJWilMvfpY
s4xeE7YbKdf9WZ36Dyk/v7N6xyPofClCY8sK4l3RHzc+2qnan/Xefbd8Tm6G1DHqf4MA6wq6v+6a
F4//Bz38ec45hXfm3uVc3C91RQ/gpgGRqHo1n10IbTdu6DhlDJWUddjH5dHNC6T1ZY18a2B6pOVP
h7yBpetAo3Jv+yYQB4Jhd598X/Xtts3zbVTnz27cY6Iq1Jo43fyrExh+hJt67v6fP+YlSwe0z7So
mxbfhvwM7Dm22Smndnye/OqFpX5iZY++iWvHsGK2Wg9tuVwcqQ8VLh6Mb8/7nr0Y2PXqqnial/Ju
QG1uvY1lXvsqN5sNjteNpaTZZ941lDrJfBKTpuY8bXtCUZe4Flsbwq2wfIPytbLtvsWxiPNpa8v3
hlF3VYcnu2BRvVJPle8fbh9VqfWROd9dQOaOKmZK7T0xB1QlJaLBWe6m2j23TXZukVBLdz5rN+da
o3Q1um9Gp3c7W+63x6GpltQNoAzAiylNNhb0ljPqDGhl2rgVO47UFwVJ8rYrj/ch6XmcOn7o28dj
i/GpkHniFtYH3ICcjfyQ/yx3u8f/MXcmybEj2RXdSlmOhRQcnQMyZQ2ibxhkMNhzAmOLvnP02JNW
oY3pICsl5f8yq5JmmmQaPxnBYATg/vy9e891bdp0JWMmPq/JHN+7WjI0m9bz+xbU1dbws2sQ28GC
COGVk7NpcgnUvfY1v8YkdbaBFmzHIF7ruXyQLCmJFcXAY+jdhv1Zd7KDmdWfGICORtdsPTfdzQ+s
045m1fg4L7f0iTesN0svKFfA4K8YUy1GgyO1KrYJwBuPwMq8HtHatstWJ63cSg808D8m39oNfUZC
kGUvikI/A6xfpqzGyTBs7ZgSJTaQ34ESGNmkRz1cVUN1JJQo48qa3+2ipWZru30ZMdVDKF93/omd
U/Hq1UowI0sD9ZiU9m05+DcTVDXTMhnklnRTy1sM4A3twftQWpfRbh5w0czh4fGma4zHPq52QxRP
9Fjmd6nQr7qoJYXA0oFPye2I+G1BTWwj5ks/EDoFCz/CpTNq1cqeNI9JZ42QXTeIZTNX9Mq2eYiH
Jfd2vTdarPVFvXSI8JxkeGsG7i6O/Edqshs/YHrNH/COiOA6iNNNWkURR6ZQ7ezGE8sendS2TKgK
HATWbTxLK+MFaNtoXReRu9Yy+5Kr7pjpzamyzcfSJAep78u1Go2vMW0f8innHauu0i56MLP02FXj
G+PdR1UWDyJIzYU/tY9kH+xYwK+KBtuABgV+svwD55LvUPjf5PLc61p/O3D2q6zmWpuabRo7mzQ1
TrQl6fKprjriPzsZwjWY101bXU41dCT8hj26i/ll06RGBdpZ145WIbsLKTT8+aKKFJaVIeBENvbY
i1qhUEoX9whr7kp7OldegIJ7wKMXDe02jrRrpmbajsrqemCBwytnM31MpubYDcV+SOmveCRqeFC8
Ku63UKlL1XvschA12JWXaNrRwFbciZrD1JkEe5WFm2FkduSmmDl8Q2SoFHkWt964fXpIyMaltXyP
7nM3sb3ptLYwyzCTCyoxIs5giqu3JNpxcbqth1g06Q6OPlwq0TJJpvXKyYLdG7lslScmf6F5tDT9
uptoVMZKe/Twg6ZtevAS9cBgB+5IgZBOsIDTE7qrdLW1a+OtwmPEkmT2iygNDexd0VutaYxe2KOM
mvYih8YrP+U+bwP9pCvjYlo5+3BPOHidfvmURCZrTuja7XIa5bjK/UlftEm/0eB1EO060Tx2TB6g
cmRciu1jql/8rNllmfHKDEasQx2vzXwfFiR+lX62S0rUNY0059Z28BDhvQDUejat6jtjluTXAVUZ
lX0l+hNFGG4V0R36tgL51Nz6WfKoaSnui/Yj5pG2XRzBGqzAup26MgTT0o+cs5S21qLuWwmGYE7s
7UVcP85Dt8rWGjTk6cyB+ypCFz2h0o5ZPx2MUcxi6S9Ew9skLGfx8NZorF1u57e0una4TefrTuT1
UrIhtlF/YDh+Z7PqW+yo8/udkYsDZXiho90vtTsnefY6trtgU9Te0uM64N2n2EQ61fXLlPQpACRX
M4xkLifJsdyYo3/rZdYJj8LBKNp7MYRrW3orGy0ZqhjMI3KlqXKp5f2qx281zBXvwdT8Zx+dKUo6
K9vJrrnT7Wu9z4GeZC8oAtajmjMHnFPB2ZQu6zMP7bR8JtrM3v06A+uLDzHvDyESFeK8D7MQBi2S
39CWTv27kqM1/scV2fIQXRL4KmmhHsdE7M02foWosPPRNeUoK/Imu8rp11Ty1hc29sz3Jj6FNuFe
OQ7amjHgUDGdroNjMnpLyDIOtqRhcm96SilK1g3wGi8yt1I2J747X2bFfPHz5rPk7jo6mVnFho9G
C5LyVWDW74qaHG9cft+xRYZdceJnA93APzdrQq9oks8+j5UhaAZq+6Ir5gtalwt0ndkqiNylNqiG
KWgDWpJruaxR9ARbLy+7RernaPjycmFxB9hs5Tx1LLOXgBh3h/2H9Ppd2I6nAIYH4uonL9TPgdXz
PRo4vTwi7FvJprqf/2/p2TZjYUcfshoYRKg4+Qanf0xqBPT8aUhotSNx8dtGptvO1Y+VZe2c0VrV
EpF6od2lBp/nHJnnPLWzJhT/1Xy8cO7n32ZTY+VdcWA2jwakXxnKvI469+CXuPJtX38p82xjtt6q
zO2d6w+EF2cwhLVdyC0kKZkdpLa6H9+lLCyDyykbRA9zgTpoZiPdtZK3hfWSddeIQtBZGYvJeDIC
/6Ql/rZ3kKl0Sz9/chqaZpyyNX9fmSfZfDM7WeY0c3n5E64++uBLlOCrPPwGArrCgP7gMD1eTHFN
H9pbq4YDpJ8vTU5enlntp6j5nY/iNN9NeTNv6n3pr6iMQ1Lll7RUSY/jTh3HZwMSnJjyfe02Rz8R
sAVYNcKyQbaVeOsyIKs+n1tx5sjQm8GXk7jiiu4J7WL5wt86OPdzNApmcsLFkMBVzBrmO8rhEx64
aRuWMV9R2Da2ufVRn63wXhUESKHcZf6EHLSOlz7pi2m65StDmtU61fvvbtYz83bEunVncVlZHqYy
6oaAO5c+HhKJiw1CF/UfJ38GMhRry1GT5trvAhQm+jpFXu0jnE656XAaLSENRiOqbeT8HurTrUqq
nvlRoS/UyGImAbUucEqBLvBQHkRI06iytlFcwKAFN8fR8LHOHNRC+ATmpcwDI0ykxFYaDo4de2sH
8eNgmDdZbtzwhwwUQk5YnmdKTZgmm6jVDvMCxM1lM8Wu22ijM7sgtQYnNYYZTjStwfHfadvbQLfv
IdSmJNq4xmdKExg1/yFg5J+wtM5XqQgGGi06Fx/nfFCI42x76ftL4HQ04+gTFAVdR/WVWbMym3K7
YgY6L3j+Ne+pKOW0dFSTzcQraap85ScmajJE557evKVpNu2MPmZRyCRulwr3mu4Hr6VqfGbu7tnL
UMLqT0UKAQo02WkMKp5iiJ51VmyyRwbEi2jc4o4MeEYjRzuwL5mOO9uRl8REfeBp7bdMsosxq7wj
/WmcrH2aPyj32TY+ky7jYknWnbmqzS7eW5Rp9KH17r6j9bvWmD/cRxNgQRkY7Yc70onMtAmV31gy
Px5R3qaOU9/7VR5vVY9H2wibRzGilxss8l1JCvxgpGUhjGy6LcG76dtUldNDgSIUy305Um8E9H2d
wXp1Jom3RCTNm6iC6lWzaoRVRqIjJQtancaK11Vnx+ppI5SqZerSUKmgAqvW+ji2R6I1+sU4VyZc
gC2jNpIp4jENdhOvfDskZYTitnLjm4AR967JBp/TuGgZdhecwmxQtz6z1bXrTQaAhsl6CWiPxts6
KMwPwtWndKXygf5uLEltbI3myopb+35WebAHjWhcREAVOsk6XFqpwvVoum9dxNKpyFMkQgEVHRLU
II+JOmlfydT9cP0AzoKiLl20bQAS2in7b90gcHFRxo65DTWSBC07yheZ9DCDcMWa26yw433qBgya
zRZK1sIIArNa5l4i7yppiWOaFuzgdpDsEP6hoAwrZKrT6Oqsa1FBdMootvjzsP+iNID139nXkdsO
N+yTNB5lpG7rcrLvqqGLmGTlFOxQWPeup+ydmZBoOT+iXhGEExz5TrhCQJFurL6nGTD4RXgaNbvY
tqxSwZA+c27KFnUxnKHAHAaaFTk986WdKDyfBrdGSYNvOuqqeLQs/zg73wa/POZUwBMdGkNRCUv0
p564yV0RktCKtaaT5S0tDtoKrvsoByyqXbqf70+R289mhUtX6zZY/7Ykt61s3d3OFGyFSQ9ER33k
PL7rO/vKd4Kj5rjPrtLXXhBvbTCgWhKcncJZCJwqYWXcKUc+4r7ZmZa4Npt0Zzra3qFkmzrtbb7u
5haBh5h5YRg04xGuqby5SUNSesPgFTMObiGPjc2LyQGtQqpTjo2LepAtm5KiXa/bJ6NrmxujN65J
pDlgj0i3TVBt6lQducRxaNrVSxdpG4GUdWoDunqht8e4gbBIBsWqDq271A2h5xk0R21QA8RnOKl2
04iYM6m4ySwQ6BVah4jHdnbaHHQCDfbslZxFrPYzHsGhdPk9sUYXsL1QaKzbJKaX7w7HoWsesnSA
ZE45gzL6uvPwQAE3WVp6vQ3T+ha9CsJUzLlZHW8nt9tAyfGW1WirBUbC9e8VmGmeAsFehc9iD5T7
/HtLgZ09a/BVpIqpTHT08uzB08uXrkj5wLjfo4xomXi8ced9YqjaTR65Fz9pr+dCSLXWuLSHZhX3
olgPUn+b/+qkEg/mCEovtV+0Id3oVv4o63n5C5urzMdZ30gN+pPQD15VfPp2de6r4NDH8kxTGGFK
KpGQcX2M1k1VIiwTtBU49VOZADC3v0beoVSqp5BpNsfNM33qU9d06PCNXT1WaDosDXdF9My7lYOF
MXDwNlu/N1bNFD/E7OiQCHYZF8cMEjQh+2SoCjhfdRg7zVc3Ge9iN923TfTgR/k3qryC5T7dpwAB
R06DqNn2ieS0LdOzaND+40fBGOphG+FkZHjlR1UNYmXXvP4wnujpxPmSgegemuNyZrvLMEFIS4iF
I9DcAOU49HpKW4aTpBfVVxK5RuuyI7MjvJduywR+mJ1QeMAXomfVrMfnbpRX6I93XQuMMOjXpqvd
6E3zJLhXA06Y1OOMg7SPuQXjJLBrNLRqTb5XI/lOje8i7Gqf+ya4ZD54AuQ3t6UGR8ccXQ48rbmj
NYTovirecuQHkGmSY4yI+ZAbxbkpcaYOiWCAm5DQm4VnkxmZkM0zqjvK5qq45c3fIHQJ1ypxk/OM
b64Z1/CJa+WinEJs1iWqWuxA2Ccj5IYhB/Mp/Gps99yENJ8nyG4qzw91L55QjG8LlZ0r540SY75I
k+WAoGwYI+Yo8tAL7ROX3MP8eeISvWisbUjc2p2yUfZkiby1VHbt8ta3M1lw/qRJUrEvtSxOkRqe
pOIYrjmhcWtr7UNmggHNndW8DgURmc/0eQSm/Ey5L2E44a734p3QEcBXSt0affDSqOQaIc19WhXP
LivX/HXJ24SG7coERTkD/cu2YO6QD1f+4K0wlxz9ycIBbD0XZgSjZO6AM45fuqX2FRTeViYOB2Mo
Bll51KqGCyEXN9BdXrAfZGuvwBelQnWIyOf2p5DbKWusRZBrMJC02sWO0V6jd2X2p9aaN96G5rgt
y/qqDIalN9Vz3LtfLv1BfOiW480yIJAdPtpyBzPffHAZXfcNTs5rhkmvidp907iHVNiXQnBTo7Ze
2DGLv1Ujg9O86UyXf+OJPOH1h7vG4w22Jmurmgg9tIURmoqYqTbCVXuT6CFIO31XYieZn9Up8wsN
240W0HbJdBS9EnJDgVkBrCyTaWFgILUAqvb1BYQcYl67vanC8Mvu1VnCK5VlshpEv8xD/2oOLGo4
aeTK2epjvO+S6TOwnBdvPtq35qEqejaeIX4XVOBZzu1nhJRsbFmT1+1R/TELRRxsmPky9qOdm0ha
yCkTz9A7yrHZB7Tr+eBu8zCmVSFdConC/TbdvH1NVN7dT7WPXsRucVJGe2m03capAhppxUGMVbqs
DXSFhRhuoqlfDKhVtu44JV+uqK+MKtiwyn2ZGWedtjJuSvTqCwT8FQqGdtuDWlCFeZk6F/05Zr1D
DszhLq8LeYtckxGwHG8bgXEoy+dghdx/m5o4WGYyoM7pfc6XrcBYQmVky+JiRd37/BrA0mwjTV6F
ApUNE+uPECcclXfPdaTGYBWReD3VxrXh1gLvNyb5OhxWYxDuHWe6r1kvGKtXeHnQkiFcwSTkvUa2
dkmzfg/xaJEVkmmneR3wb7o2XFTIAFHZlN1h/iDjCDse550xA+LSzEEhTGMgeQQh6vfIWqNZlXRT
jU9sKesgik6dag919F6ip6wLTLMlGFzT0q7nFXViOTKRWSSs27JvN43wdk6Pslnm2m1q+FsIAnSj
jPjB0tIXzNUPeZexrGL8FWrHiegGZ8RBz2gyOeoZGsipj5oXJ2PQNCP1t27KddVbA/Dq/LXykT3G
DrL29kVP/WYdhdW5rYActjQ4miA+uIFpcgpO5TauE31j1DTIY8ciNTA5VhJxet+xm/otFYk/zvto
5N35ZvDQojRmooyTIZ9OqjQJYHNLMgIUKLJJ22j5+ByO4aMWuvA3utXQe0dE+vdJOz30hktjZmIb
Nq2y2vm53zIEM5YO5LpFQTwvt9gsIL9yc2h3Ot07pdDUIsXL77ROVZuOwfuqs8H5tLY2bLsCYNbU
dOSlqxK0l+8VzibQKrJ9/HI6+DhsZ+8IZC1kp/h1ddvfSD0DWaR1tKdGgugdyXvDGDzFIcz2NnGm
XuJFxOjWTe9S0fbo0BlcAGFML0HjIR+ybCDDQy/ZsH37oJC9fRW22b95bR6tLEf1j4qTyi2YgnHn
FEl96FRPB03Gcpobg4eWKM5dWE/2Dj8f/UCfKejGsTN/JcIqORg2rQI7aZG8dn5f7iIdEhlxLE23
wpUDF2xkWJG3Me44TmrVS9JQBXJCtqgna4hShxIPEGfGDre+iKK11wf61m1D/eghPKAeyDoEOyrY
l/TBnhkzf3ZOVx/lVDbLItL8Y5wAkikETY9JBNFdk7f91dDiwy6zBu1dxjCejjG6jh4xFXVIfxWx
2Bz0nD484/wXosW9a45PzXqSUrthKmkeAjdI4VELsXcqda/sgeAYL2leEBWUy6lALKhTb9xgQCRA
Qem3o1kydG7RE1aMRhZFD5yLV86h13eKNZcZwnvdcZe+oGsWBkBvqr6Mr/vUBIVcmOmTrrkxlXRj
vhdC6nz0bh1CdFDReqjjb537dsFEbLjnZAQeOaST53oA/XUbDUGB3WBJF6JGMBPSSc3cGKOuC71t
Hu8YfREsW7dlOK0zhxtKQOIhkiy04HR+/dIERyNc5w1JHrd+Ffe7AI7Hcpj86GAD99hWUZ/s87mf
Hk3e8G2UE91KnWWSYiN0V+Psoio9UkHwxOG0KxQOKa3uEDDUMVylKJzqHYLl7lDYwfhETS2Xmu0/
C2GpdVcl5t533QY/5gC0S8SWt7ac6tWmYbdClBevIRhl4cLyHLTtYyYlZmZoh7HSQ9TJcDiMEBlh
3Ec4121Y9Shq20UVG9kuTYyL3tnWrSdAemkTpwEZXVuWRziICN5AYd1zyMAeHtiP9UgjBkEfGpXS
jTcWX96lWnyfJOlLJ3RrF6s5vbqpLklvvdld1rIyYjfDPghTLigfzcGI4Vro+SUxctI1pkh/Hgkp
XrilzLncB9RihW2RMmhV7vKfFCdSrbbK9myU4jacxMq1zf3cw6EruAuy8pRG+E6m8DxhkbB8nNtM
zTg3h1UA1DxZ/lNp1mUYJBiXhTBPc2OoGuyvluar8rJXl1br1CTMzqlKx7n/yhWAH65fDxnut1ZT
1U0TI87Dm/qYzOQxUz6aWJoXjaXqFZ6MdBUY9M/tsnwIS/gJc6/Iq6/HLINAmG/zqLy3vQJ8JyKl
NF0CfF+j+31Imnamg+EBQ1oSxKsE8TV4hOZVhgwHQTLc/g6Q/eeP4V+Cr+L8N5xo/dd/5euPoqRD
HoTNT1/+9R7NUpH96/yY//qZHx/x1+1Xcf0Gx+vnH/rhMTzvH7939da8/fAFmyW12W37pcbLV92m
ze/Pzyucf/J/+82/fP3+LABOv3775aNo2YB5tgDw0y9/fGv/+dsvYo7q+Oc/P/8f35z/gN9+Ob2l
//5v/+Pnv97q5rdfrF8Nx5GE0eqWbVqeMMDq9l/zd2DW/GpYuuHqwhYm3to5yxGKWxP+9oth/4qm
gNXHcSzb1qXLo2qUWXxL6L/i03PJz0X8xX+IY/7PF/bDR/PfH9Vf8jY7FzhIap7Y/ZFx6uKR5ZV5
MHtM/i9N6yf8syu0JmCj2ED+1O1dS92m4UZAI3hmPuYFF1AWmT7T86d63WuZU3xmuEvzfdRpA2PX
oTTkqbN7W+0nuzWG1wjerXcL0po5u0RZBmLAcNtdVMnEOyiEE/3GCSZM131X+OJoTkVYPidY8+sb
0Vn0IpfNgCw0xYwr7OTT7WkeBIumcSI9Q0PkqmS2qffRExRUgi+LtA78YzBFlX5Blz4VL6JQEx5A
L06c+ybGgL6Vlf/YY0/HcuLnG8sU7/WA83c1uMSoXcc9BvdvwMpFPWcd9Hm/A3kQExg4lWbH6W+S
c/SWb2qDtUnLsgmODTru+tXSYsayYNxL7XlwoZgGTKIo2E4F8xOKeqPMTPFSUD9WzyYafQ+JPEXQ
Aw3DoLvOLAg2V62fp2o7jJYZnN3EG4jHKa3YfMIILSdzmQVGGAPpixt/Jyvmgu9ZaSTWLrODNn8D
fOGNVy3zK/VY9FXOyCQE5f0q40KMdx1O/Z5Wts+xeKkY+mbAlWTgRegrWjsVX00F/QUwg6o9dZ0O
rOwGdWhq4nLQaYlmDVhmuvUcFmoxJSZYoIIIG2IW4kTfw/qKjA8qH8nq5/YUTPupEo1+M5kWJrNN
pGlxw0JuhgyjgZgVeYfI1fMLel1u0zBqynNZ5pzfDV+qjdm1ibtCH57r63jKWoYrZVL3DaMrLByz
gTA2MGmpGmy42QazF6fWvSi91s2x8PKNa0Yt3IO+JL3ZjlokjAJ9dhyM09VU2FzIiyq1QmaJYwIE
amlniCTOemXE9t5qbCM89DZOw/sMBbX5DurH6+uVZSeDznTRC3N1Nikt8xutCKb4yVfSzGe7BOLe
tm9Tdy+GgleNIUcOyZ1t9F15aRuPaBlYWDREVpPn9eZJRwxlXzll7IEsxjkxggmPtH64lu7Qlmsf
iFr3nQSGqV21ehhHdrL0NbONII/Ioo3GmikikoUxbhFCaBbKfnhnfeQEz62L5CE4hy0utZp0jrFG
jAbMIgp94S6YaouGyt/IMaTOfvg4xCVb2Z0K9TvdEEatD3vYcWxFlu/E477MyjF4t4SE3RKIIhg7
5MJjoqhFcdn18QTgbtEnQ79SjVtueunRIENIRg/+zbW6Kl4YVqIX6IPa1qsPrqIGvo0EDvZm1VuU
f8uxDtBML+AAoG7Jw7E01+moufIr1WBqbVBAhtmdgABM68SZzFD/SPFRk1lGEHH6zYyi8p5L4VTp
dxe5unYjR4AVUE/HNDs5QWokZ5RmGj0NVUbCwMhQNfZp9PGv3KSDI92HNu5S897qBoNCxOLX4NSK
6UuchrAwYCtqBReLO+C7vRJ+1+ufUQVUBUlKkcTdITWiMlo5PkvQiTMcnAWhpyI+JeUgtK2JK511
jwNfdMzpsNNi61DtoOrJKptxjWZkY8/kOqIIz5x6R5pZDDZZ00Z8kTlKQOvJ4KA4PnEejdwb0TAZ
fGLA07t3MQUKk5HKybTxivVO76KdX2otDe4uE91F9O1YXstMd9t9EttNfRo9Ft4bUCitegN/6UCN
ofiALy2bzNJOhlZP+C96Vxt2vs29eEYZb6VnFdZZjMcNTkFwG9YYNz77eOz8BzcsPORQSKsgb3Hw
cnZJnIKbiworbfC+MYDnrxI9NBPTG7N9a5YdKWqxlnPca0xiy59xmagcaVIfDzsRynY8y7Sa0UiR
Ke3rzOn75FVMtSSyEq9EUd90cQ6CyVRtXO9zqWJthTbfsG8GJ82KJYivFlDB/NG38LcPk2nmAf9c
x67JmKer7ENqm8hZ0onDDYWuWcqb0ZcQ0Msuj1i2m0Bow6GfIlgu//da6BR9qKIuvpufK50fiqOb
8iu/a9TXV3N6K3/+yf+HNdHfL4mWb+/FXx6/1OfXn+ui+TF/K4s0w/jVsV3D8VzKGNYYi+Lnj7qI
4sd0dM/0dLyL0qU0+a+6SMhfDd2miHEtnYcac5LKf9ZF1q+ujo/NM03hSZ7x/1QXmXNww3+D8l1h
G8IkdkPqlul4xNL9FOyA9iBUem28oypYoSQlwGepr+2jvs7W8R2ammWz65aMF5acjtcwzdZE5IQ7
XPuvxiW4I5Boly/rXXio/0F8gvl7KOZPr8zThc5f6Lq8R9ZPOQ0ccikbh/pjDN2NFXYrHdmK3VuX
rAieBGjYPGBXil68wjo6fbVuMgVAIrlDl7JHP4nOyt0XxJ+N4luPPhPXgjWU4dPJ6MK+B+VdH053
JXUHDpW6WxhZ8lRo/iaJIVPjO3yRJs0UXK+MFNp1gSxZcx/y+Ug74Q0KyZ8tHWYr6adp2C91tKO1
gZ/MPfXpNd1ctubryKBlbjiHCZZLlPmnoXyuMk56uWffOeomBbhU9O86HbSsuHOKe0murVHtJsMD
9L/V6D2PD25NQ6ewlu0EuEF90rhC2AzGJ52utVzMM8l0U/nFm1sV0CHLZQjcdOZiiCLc6xgsC6gP
LTDrEu0igL9F4110IzoqU1tqKl5NY3Aj/XKflnIV+NoqzpGnjdk2YIbqtlvpfMOJ2ZladWJjQo8J
pMd9N9qzRdcSQPoNmHlYFgYOf3jZzHnYZ5flKCFKMpSkWVHUBPQO+VUzRpfe/Qryu9BH0znk66EQ
n01E19ZHMpANM1T/KYmPoBAuynDXCGEWCqZ4JVCDX1Lb2knOtWISCFnklQO+emwYhpGnXmbiFLWN
hAQEPGcEdrrr0AhO0Ss2K2JkiEu4xr+NMveWSfFORS9SottXJUB7lCjgFxH5rjB+Lhqc6XBgt4b+
pYNpoyU8etDoZPfVpMnVgDBIoxcQxc2ikg9hhn8WLktgfTf9Szlbjx+EHWErAA8vUJkUmCcjKrkO
wF+UkCFFjRgisklSF0mWeWqiEGP/tButK8f0kJu44pq9Zq01JmrFZ5EdSMVdZMDSdDU9J5D9FQYk
KCVwKoLs3csxhAnrMxkVol9+xyi8V08TTPWKQzRgtsj6g5ZbiMZRbfa3nv2se6+KE/EybGZggHbF
6PoBGeIi7+/T/BO0HTN0dXBT9QRfccV2uVeMdAdyojCFQeWhTZLAGLGUt0rFybJvsqrezmwzT9PX
ZR7c9i3Z53RVS1mtEgmuDAeyF6z15M0JYDEUx5J85AFHeF80Jzuyd9gWdp0BFo/BWWXrl3DI1hb4
Fl7HepqRgb7zksnPIepWoE2XPR91LZrnfFDLCtVu4+BmqSzgPpl17wUffd2/WW46Y5CWg4pOFuL2
3oceC+7Vg+8oOhdgjX2jzxMAJ93xZmw4sm5cLMHCTl96iX7ZHVdu+U3vZ9GX2ie/tVEsPJu+zS5e
GzJCcJi2Wegc2ksaePvB+86G7Dv6GB3uanere5Dc0SIwg1yIkFZMcJ+IxwzluOwpoZmVhDAUxvNo
DVvgj2fDVQy0Ubrq1qakz+b5Ax+hzVUb0GTrVoGj1oACEYPjXwC34Wvjom7uFGo+Vbf70oT4WIbL
lFSMHqKJJp97VNKKeGpNWwmcXFgzLliTeGSGf8IfwdI7XEfVpTX3Fjblwpj2Tqmtc+ZxCaEfurZJ
8waEguioYPsDFc7hTy2DP07mfz6J/3QOnzecH5b1nzLCfCObqEZhFe/tjblLtv3G2hi7ePv3f8uP
ETXztjbvn+ygjsmp3/w5GCdTmgJ3JT6s/IyMbzmjAyVtyFmIHf6jAJUfs1n+9rtc6AMSvZOLSnv+
/p+yigZi2j03nt6LEUpPN6xoV68A+P2DmJYf84T++C2uhzzMZtswf0+8+dNvCdu4zXXpvKXue5re
IMrdeZ5PW9DejMnJ7v9RyM/vSTk/br8GfwuNWNc2HKHPJc2f/6o4M5NKU/a7baBORAk120tRzecL
0r7Da5/FI8FWjxbIOwF9ApmP4zSdtkNZnAjcBT4joMHAk2PQPUBlQZcK6VQgEP+Q9H7b5NKqywS/
9+9/7qaYy4KfX7dtYY2zHF04vPQfX3ca4vKQhv6WjTkVO3ofWSFpHYB+zKIPZ6TR7AU7Dt4HpRsj
NyN8pfS21l9JoVx2KcNS3BAjCl1nfNS6ilnsO31qujSYMJ/D7uiKFw/dX60X29j1F6J6xSto1e+Y
TZeNfeNUH6nO1KkfNkHxmIz7DmicZrfbmnkZJfjMAfSPDHEOpVlVyzSv72NEkNAv11k8HqMMuV6b
bpDTbQRMeZuIBkg6DNnxfLXaBgojtBG5QHREGJG7jMYHUWNkaul+c+QqKvTiWXQwHDb+5AP8HjE2
66q0N73KDpEf7uwRhnT4MmF5cYoHXP17OziLOtzAHdjaIUQSdE9VmaG/3YeT3Ot2hMnHXfJiP8um
XlXRgIitcqEP70hCXlPakGXBJGHqsD69x5BZgZJ9DPUZDKmJSLmrw72Qn0E97L0IGxn61gLqczrR
2HJPSv9oi3yDSpS17SwpigzBsU9cxa27JlObLnFU7creBiCxfW7cz2byjuN0Moczenf0Gf7GMfqF
zlQk5hjV+B9FhrqY+Iv/IOy8dhtH1yz6RASYw61ISlSwJOdwQ1iyzZwzn34WCzOYalehjHNxgO5G
qUSR/L+w99oq2McBe31XY7IIZXbwGus0NHV4kgXNTbvnAmSCjsY0aviVCSGp0tJekJyJZDnqoEFP
xBsd3JXiuzRfjUW7F1gO24VtT05QYfVrYxSPXchUomClkYfEI7BprsKvaCZ7razX40jiKD/SDPMA
8wdALMDKOKEEpo0xIR3TtC8m4TUVlLWqR9suipbgDkxsn70JoLbc0hDvmZSvByhvsbEXyspVGF6J
rUXigObUI9EL7Ppp9iPl3MeAbVPfHSmPxNJa95i6I8ME+UDTLHzG5nON8S2Yv2IcqlUh2n05X/Qc
wqvFpp/YgUzcY5Nepd2HFeH6n1sHlgGWnAuoLV58wMe8kWVfGAibiV9eFkqyrQlvaDO8jkmNXC4E
EZCl95k8zAtUDrDrkIMYgTEeWe6c4faIdDcwouX8RdHWuF1kkMY7ngZxfAn6aFfFFYu5whVEjAXI
RSBLBtBdTPBGGkGuRW1hRB8htn5VvXSfj+KhndEAqHlFBdl4dSNSTn1mguRa2XNgVsdGs1Buhjx6
GrZ4ydErMp2C+E0Q4WqIKYroVn3WIXq4WVd6gwClSRwdGM7yWi91crFgRxSN+ihMQP8G7dL1zT0A
k7UinuWo9hj77Cm+V4Ev2+oENUjQGKdFL1VROXiitgIykTj231ixAusL8JvokY5YQPQf8qS5xmX9
UzS5tJyf395/iixyxlqWrpqi+O3914J+DCy/uTTu5KLSXOsfhjvaTMPccoON89+v27+9bfk0Jv4c
spy1+nLa/3YqiZqZ+0QRXNgt19t83XvW+2h3BzDnm/CHI/2/UYC/DkAosRYcZFNRaIy/fbGEKVgn
6c0lS5sVuAk4PtZP3+YvZ6yiiib7CHpikXv6v99GGWtAIEj08HDYs9PY8SnkJMestVcd0PdOiJ8Y
jxc/tTOef7iSf/5uqmShfRE5uSw6+2+fLVQ5EhjTv8Tbeoty2u1X3brYIp6/RaTyQ2Sk/N+8wOVa
QuYylq9pGTqLl28lyxBM2A3D8Vo7wZ103x7kx+RWdqtj4qXOuG9XUBef6veoc0s+Pf7h06U/f0k+
nVG2oXGVSY/5NnNg/ayIsTVeG1dag9Fy8TWitbfpDBzAQ8/LWfDDR/5ZdKq/NkxgpzWFovDb940V
iSI3nq6LTHFokR/FuOT9xe/gr0QAKFIDSwB1yb9/U6Y5fz6MqiZJtBE8jbosfns8FIZ4PqKfi4Xb
smFBQMDqzTAPX1lpgcfux/dgwPwQG/4Zk/t7DC1Sj9sDizYXveQGteh2sFTpJpnaJzRuvptI6plw
gWs34dc/s4zZ5go75aSoASBPj0ovo6AxMXo2dmZZJxnAi04qSQZzLBW4wta1rd467WUI4RbUqPWp
bCK9XjchY/Q2rHGtwssVHthCsS3GUTmPmyH/qCKQYNCn+kFxZgH4YCFt9IYdTnUXNNR9QbfDtrWC
8sHfUEezNaF7rPeEmyAYxDQUv0fSbQBOWGmDU2opCDo/u+516HRPZTkNTXeL8u5uznnXzxJBg0l7
GaEuBnpAeHe1zzg6kDRySmbUBzvQQ8+WNiErS7eVOl/LYtgLLeykLOMgMKJ2P6mBLYT6vsjwEaNm
AWLuGuWzEKvrodAxIvvVp0CvpnPWyHWzNdtsCwB4g5DSIVrF7bXSnUvrqMqY+sWKExcdg3adQ6bu
Q+MFwMsEjbdDpRxERiOR1L31PvapQwT4E3i93SMRqBmHkLkE7iGmRHqt1dQGILSSGAXII0mdMlkt
io+fLdTWcbwMLujQtPwGvD2IEOKYguiht6xzHZPbJD2kpBHFzXCw5gQvyAdaIRvOHYueFm2PdgDc
zFoOAR3noegfZt0z04JdxXOSTfcQLVlV3LeB4vXTMoloSbRAsZg/D0ugC6A0THWo+UfCpC5tJCyg
j4cgIZ6FAUF+7cYXMej20lSg3Ex6V1X7E1II1j4T7lZpuKsadDQo8SK7kmLEMGY00gls8/Yrr+rT
ME03vFnJS6yJvEM+InwECYlRJQEokggKTbHR5mFFH4QvQXnE/3MH6xfTYHkYesTncnsPGP42UhDO
MkPhtLdLqTjHFI5qle58RHEQDPa9Ptz5CpPzciKqIViHPvkb1PwqcTxle6iSky9/CPnFr1DwBI6Y
AAnNPobkMMQ7Q6JunU6DuWvGKzwsG3erXUxo0AEHN6gfNCAYmsJtKLLfQzeHLp0W3efMZ2h0bKdN
bvmrmHmcRZGmGhfs9tsqZFbSjljlSkxMRCWRxeB/hnLnhAK2RbaR+pQxXmAIsJg8MUYtXm+wbxB7
yMWMC0zcwt3ID6erCELjHjg9MrF7PafUa8LoCdDTAcfVuoPHktzoAir3qyRa+HWOUNuYExJKGQie
zqxvwOXTx+MZ/rntWzfhdKvONHTBcxE/QjK1JXzKizkrU590Xopd/1waxq5j3pEJ0c3sW6cw1Zk9
9beBX3uW8FRlIhook4gC8qRCpn3iGJ/VVHDD+R3U9oOk9zXxrzXOgkx4ELLoNTUTBsyV+DzoSotq
KlJuq14VHOhz7SpDQm1I8fNQ67c1kDOFUl2fy9cl1IZAq5sKGWlGlQHY7JOF72uUiDkPP6DbSpZq
VwUaZEcCpYGFM6ulwbCw2U7p7FW+ATegXalGe/vv1/tfTlEZALEJ0IGjjGLr25E99UollG1FudA7
+ZncEhclzAar8dp3RByLDl7h5DVxUF4+1zc/jTj+PEWXtYGk65KucLx8HwgQWySBBKguYOTtHCMZ
LvMfmmlWCX/UkvzJkiWLdMyyKX2fARQUmILRXaIvbjgCF12ydyTfjloH1hohJB7qhl0bb36qEH6N
Z74VsUxSEEOKusgu7Ht9YqkMo4xxvADwdZjQ293gtd6M1GoleXLrgCoFUYIFxDX3ogfS0TZezLuB
4dat6ZKE+hhD92Sq+8N5/pfLYUqypqMkMdi/qN+qCG7HLs+n4WL0ezHdC+lG9bf/vqX+Vr0vy6Jl
EWMslei3Wypg94nWsLqom/KhXGcb1gArf8XFt/27n67ynzeQKqGskSildRZK3yc8UB9UUSrryyy0
nBx7SfwhYPtvRRfhrJpCkafqhva9zCMJG7XrdFU37bbZREz6JFf2TPffl+zXeO2/9wp/uMjVWhZl
VDffaqxGJZAimSeqSfB464zbBOujw2jsKX7N3NlhibVJ6SM3YGbd6szpyYAW7neOFu2HpdVffr7/
/F2spR78rR2a+z7tm3piuJmewc97LS+B4UDHvgqc7oe78ddq7h9f3Pp2r9R17A+aOl2XbmXka0Zv
iX0lqspJHGH709vmx09b+pffvlqkax3/m67jOvZXqjt7DNV2wQMbmhW0yBvD+ffP+pd3D5dSVjVe
sKxg/pjg1rI2z2NEj3xQdzA+dvE9UVVnxuArMBqn8rHb/3QncfP/Wa+rksI/R6y2DHS/j41lMweY
p+rvmAtyODpqDKxIuOjp54hiXgwHOyNCrNBGGzaao8vIGhnI68pNE9zni5VWYAY4VCQqkZpCZVJW
KTMF5UZRRGJLPnCVHhCP3hMFFAwGuBn1PPbGraYmG92gVkOBjehhG3WMFn3TY0SGpl5o/WME2kEA
AjDIr71c3aDHwD22l/LdjLUR1etKwoLRac0B6Sr7BFw8YvqpRcGxawC25zJyN8KrS21jskvoVfKV
cFkYFDCKRWlJBlG4kfgLpWwphy8tPBnKp5mxLVG/xJR+o2HXlZ0ZgdAvNZvFHmmSYJsNX36BO7Ia
tjIVqtk91RptXLtv5g1aG0eqq1UsM9YknS9WFIeVl1vKtTc2s2M2I9Oxp1SseZMTTtCkaxMcdTmZ
nt7JgLDwKmUAE5j7sREZ9GkT9bpTTXeJPm7HoD9oqnA74rnRa9COVMGmkdlNfciM9zS5yAnzMQHY
i1LtWpP1AuEYhOwRoPjVtIRKpcMC/N4YyqMR3qFwCuT7wMq92bgV2GIyC1+VZIu0xFmb7VvSM9ox
ctAkUErHBGpjsJoHoALEY9Gpcs6n5TnQzkkDZ4oNuor6VE58qC3bxhCeJr900G8BUsu2CvvJ5AU9
ht1yb+SEuZpHNecFn6FEs3KIR8mxaMo1jA+3bQbSF8fVIOIzHSREMy1Lvk+QL/wtTEetT0mOoP6h
ngmy6MuN3/Ir4kXSyPzy+xuJrRDat1WclCsIpXY2kp2SPc2QjKVWwuIH1EwEqrbvy/tGhgWHQWOo
/RsznZxIfxZh79AfrYL+rQ5PCNS2gchYWNiK4tuUm5tAvG+QXs+L5Dcm3lEV9xFerm7uHITX7vJ0
TNADWwmVGi6mUFqWA/CPknqD0dOT1XajcY6L2XU2hnU8frXDW16ytCYyXkUuVV0L08QHt27R2vRt
6xZjuaJgd7ux2pDPCXK6s5NZtrPkbMYiw2GBsTjewOAmGF6JSlulmE2q7toC95PIca4vKpkhFcyp
1CK3C1+pmD4L/DZKu+21GVIASUHk9EbpZVGXSz3U6fBg8N24KnaJAZdahRG16hYGHvgZB84ENjp7
wM5lS7nAhNV0mpKrpnLncPtWJFpnwS6KQXX06rYz333dYvV5jypyiaqgb7AGXhivLRZTETtrByCk
wr7o609Vk3syrxMD90VZegu3eJZh4lhoF5Q9JMjZ+OgE0pSZR8sqbwCDpAIwJ4aAkmnsxkM1l/wG
1mclxLepqp0h7qwkAJrziCdCsM6q7nENMe6RlyqsaDbcvr9VJxAtWeTA3UYwQJT8QAoxWmyjeJFg
bAjDJsy2wQLKwOAytu+ylWwqXGhmeSPTA3dDtME1ikmtB6QWQNoAVIJRsJ3h4w2D65P3kmNNFKLt
IDzgyjWr3TAsdELmPmN1DFFBKGxso8X3SURFkXqaArfbEO2mf52yYpV3hlfFKCLKhjtIJh6zpNMJ
HlSNRMgSfA4pD0WDwAABQKscjBCEsNBuagtfs/jQ6M+xQo+Fq6YTYydn2Zt/Rda+I1eb231VBwgr
+FM0Hy9ZeKtPjdOLppPkJ1nIgdcWeHx6WB/v6IHtLpqPmbhkKFg25gnHCBFJQ4EgxiMhD2U078ug
cUoVEyrzDVzVq1aXueUTZAaeBEIHEgOJQZoddpAcRKKdU9wEmrmVCfmY9a9CHCA1npvlUoKkOOb4
E+u09ToU7W1EBU4WuYmDXVPey+I1mUTiIrdAM0mT6Xc16gkVxUAogwxSHkdejSMYyAEhf6SpK7Wq
QI/kLiOQlGcQKaqTGqz1LADvQ7odhQsrbXvOfdvUJozg3KU03EB1bJV0uyWs5rkCGlRxPuph6iTh
vdovL2H8JhcorSuT1ZLJPWSVdMs6r1tyExh4kwIJVxTTLw+n0JPYyCY8WfQpwg30TDtp3hc4O+Zu
ymO8vC2MpIcweW802fUN606J3xpCCEyGOX1FZknYbUrxPldKVheRS5YT5kjg8SABiVGJ62ENS5E5
6wogAPHvGnu+59F4SMW1LnygVyFHmp6XBWpc+KsGzJfPeqEk8xrpKg6SSxo0mCKfJRrVsuPfsg1K
/Lu8OYdkVqPr3irDMeSelKCI++GHrISIa26rJmaUqeE/o+HWD6Y62qDg8LyzmTPYF1l7rU42Sfda
JwEhqbmjRCcx9l1rHjwQfLV/HZgJGbx8wNU7NWIS3z+j0V7V40nwL1L31fAGRRTADASyPrOQuYkd
FIHg2pcYXVhhdbeJGP+tmIGuqvZOnR76sN8Y3VEv+a152mG6OXo/OIlgItVoYc0Bi9ZNWK350Zo/
QfEhUTKJ4T6DMBCYg6GtXZNa5oT4pSa1xEiRbwTlaVSxlij846J2M/Nkzi/zPKArh6skHzS2bFIc
OhMdf4nppNLvYxGTGXWMhHsxgheamJeE4ZQBfsp8n1LirY/G+KIA29PCnnhY5DysuHyp5bk+subF
3ciLuHjpGnVfkVIymNcatFkHocuHnDGKvC9JIPHzwK61iDkBpBYO5zlvXZrnlawxydIgllqbNjXX
S947wD7V2lDxFKBFc3Z6NSHAscqrXiWqjFJO6iET/Ypr81BMckPuS+XE5nFsCq/w30q1cwff2hDD
aQuI9uOxhMbFRxEexNISvOZKYVAkSG8YiJxc3SoGVyN8VYGikpCJ7L5mNQjrFWu9bGw1IIFW+WVl
W7/0kIA+Zs0D4rWGbELafDtQ7vEorhANLdO/XgK3I5xUxGUKAdrQmaoh8Yp2p7ANHiaVUWnKGQIt
phB2QbHwUNB8oXgv4nHTlNGOoFZmx8Nhjgp0f2TI4nIzhL1VEs+dXmomgiH8PoAj0DuQ1MAC5NGO
BEJmgBabzx2a3oGkbVC8XiQgHhxucraSKRtGoTgNxqs2mBuruxLaxoPBPtW/XcJs2wSaEWsx5smJ
cKqVOzkMbH+iJdMOAbIY6WKNRHTmHCVl5qSzDPvoM0aPskR4DCigepQvPjyROFI3g9m8NXCmx65C
tpY6FdGIQ3AgctOGduHVg3UXVTXbwbi/S+b65FOE8irZCDpedTbcIPO9XPhgV8Iz3r7OA0z16Uaw
wCFpzS7I7nLzRYz2ma7vYqLW1fZZnI9oim1RxGvHqTKTnowEgeizq1R/KNALCpmDl7W+Ht4ZKUND
aMxT9mbx9mMG6AzgJAUo5QNePaY23MLUCjyno3jTcc4H8nOu5E6SAiWZ45uxZXc7tiwmTf7cmB03
SDFLvwHj4qQF2Q9EkelQtieoXvpFYMzVyogcsXB0i8E60negcG1FOWZK6OiMMVMWH62ZcqERNGUF
1SMi4ST3rKl0oGLcxcSnZjK8KnxWxEnx1xt5Fr8Kf+QOuSbaIatvo+hqwjyJuXNIAMQl2hwapAmC
/MSkMov9jUAsI/i6XRbmt5FYITWL7TBKnIZOxQimFRnDNuUThUxBPqLuWcgrNPRuygp5vovr2jEQ
O06kh4rpWzjfCQzUs+FZS6+4Nw61cisOu6I9ihxoaOU2C7VsDJW1CQlPZcDemFd8NquQUBal0t9E
jVclprKQgKNWfNPjfKsSEKN3oquOpJowQ6qT4rYSz2PGPfIR8J2kghS4PlxbhBKJvXwUpjcNCX9n
RY5E2lxYzQepgyijXf1iK8heiiVxggOtdnfx9DVYvp2qHFTpC6FhJBArBKMFhy79lMW7ZgicNldW
ifyOnAbRFSF6GGjmVvdEtgJpfxnGa6x+CNSIguGCEHXD6SaM/bUc7/qp97rkS8J1oIOJBntB78QD
RtMYVgj+7ma4B61OApjfkMJIzJjxYhCrEum3pnLQ5HuLUFeJE5G6M8Dt0iMBiAZkvQWHfnyshuqM
leFs8f3yTiQZVncYltMxEFk7OlBoGPciGqmJBM8+JXAEajd7Q/fk59SB0MMTjYhBguSs9E7MiQOZ
M9to6o1V+AdfunalsK4ikq1i0syz207/GHhzJ5yOOWeKZj2DbKefeDPLU2PWPN+zM0aqV42l1+M4
IbfWFTDS4v2ksUw3SooqmTpUoVDwxXutPs0Ja0vq4kjHH/vWj2uj9PwuXwddR4w4nhqE/zNyhVa8
8anDupm3bh2GR8LkFkDJKsDK0PQjEKv5AAEbiSocmiMDPyzzmV3yBm7wtKvSl1FnvIEfh/wzKUk0
T3QKkpeOk6TG21Jy0GXvSpcTwPA2M4aOsAqbcoIiEhbI9NAmb8ZMtTbJxKXDPdVA+ExQLELcQlxh
KbsvYXer402nETFMBSsqvRPTqecB7L88oZ+l+A74SqSekwrkduSrC8oZLqpBExERhc3MHf3xV5KE
j636hfKfnhww56zZivCGZ5KyoLbzhtumvw/Mm5Z6t9aP0QyuhMSM+l3OuCDMx+b5rLW3HedhbbAU
7DBz8syabCH79AjS2E2bN797sZTnkbNyyG6jnkRHtBERzAO585L+RSyG98zSNwk/WPSYmKhk4KxX
/V2KL1VlbFIvt8sjJjUO0NjJBLyyAqdIN64FWv8UnXU2ILgQ79E0YOQQnI6WTeAJ1tBjZJm/rTOs
23JoYyjS+vlgsQDVBWDSOVqEyATQHe3aCSCeCu1PfjXDAVQNjSWr3nbSUdumjjCQ+Q4yptNOPqWJ
AqTQAqIR1VdV2801tb5+G8sHiclAp/o2BGOeozb4zLVrDiJ3rP1NQOyan+WuFHb8kux7ON4g1kuD
lw3TqqLRzjqYYVa7LgvundDfWcWjUp0NmroFhmnUnwqWY5F37qj3Z1WSTiXM0bF5E/w3PO0ryDWc
WNRs6Jks6gG92QYJTQ/OaZTpNUWaEnRofWFS4nsdcuHwwzBuGSV+GzVKCAFFdh2iJeGf/O/wT9Rr
rWBvdcHW5GqHyg4df51tcze5/3HOuPxR3z9KFTVm4ApSUf37qh6Ehg5WZ/wkHBfeqOSkTrbhWbep
ZYx9vK69QrH1q5WyfdDv/v01delPAQj75t8+/JtJdAC9n8Ry8ZnPxwiBELkCm0V9R97CzmK4lcXP
ZTQfoibeJvJHjaKMJS7EL2VT64kbdZ0romcHhHsTyDCzWJ4LpkAg3QKjj10KjEUDdjfzoNZAL4Jc
JJ8D4AAJ5J3VPoLbeOxGHbJa4ZEJmLMp/oXmtkczXev9W4UAuNJex06wK9G6iZb0X0Y8Wi2cVbSL
yfiawA2toUn4NOYfifhSh+9p9DE1rZck8SHUdbaL3DpS5eHGuwlyBcy0MXLwQHHJDchP6A4kEhNq
teaQ5S2hg4CV40vXHGFLeWM1gtTwaH92bRGus6zmKGidvBw+4o5lUKA5ZE9ATPBFnJWjK3b6yYwT
Xr8sAXHSYSS1q0o5KmbjkDu1nYN9PEW3Zv+k6usOTnmEPUAIOeW5w5p20WBfBQ60yuoXvNHKqBMv
zMvDVIpXCdxjp9PZE5aDRa0J+zsxISwZyJdPwh//B+3A1zcKqIsZQiW4Kan1CmBarTHwwxI6JsJF
6aM3K+aexsRbzpHDIFSkzkWa7apC5YWcYeG4I5JqjTh93baPBQi6QgM6GPDH5oYNHB6fYOyh62c2
DMOwP1hDeojkozbrbkP1C/ptFYaTp4FJrQdvQL42IXTvVMMOQtPuyk2b7UpgGX0mu2LwKOoPJXGb
CTto/PCslO8C+HSJNm67Mbohh5xG9NVIwPOVO7EH5oBQkkKKapTkF1ALNseL2D2LGQkbg+qmkTeB
p4gHTK7RbVMX14zJyhyKBBoQmSkxUmuQeIRAFzYdiz0fRT9BknvdNB056OmtKkQKjDSbZt0mtaNM
6DbJYNW0j8AQD/zxqT/se/MaF9ysCgpWONQq3GlDfZdURIMKglVx07Dw9ps78kGVjs1z4CZpuZUn
KDks6WNy00wDKBrbW/Ew9k8y53Rlyds5DO7ngReqiKWuYaCXbgqAJVouHiI0ifpZJjPSlOp9Sdna
5PWuhxbbMqDtcSlJQ7YMdg4hcYghOyiB5WVUvrXhRREJQdi0ZKDGYc7AkoinisW9eLAYuDYpiPPU
jlTxVLbblkOuwyKd6AXZaVC0x5HZ17Rlan3UX4WeSQoQW3+0c2B6q0FnSufvYBDPys1QXCTKIQO7
Qdg+F9K9VWxESfAExrECuzDKxp40LdizwPM0N88lR8xJ+cCPoqJhzQS4Yqa2Hn2ylZX0EIY64cTC
dpDlVSJ2iDZ+CVgb1g1wRVyBnJ8qNdzYnDaDyNbeGp1CtNamqt5U0OtaXXkw/ZsuY4jo6+MaSKIz
QG6XDXqIIawZalPHiYL0tMQWrIqWFQ8wJ6C2yZ3VCFTb04dW39UFw3uy5UTeGuO8tWDByHn8qAgI
1goLkjixYwWmJGZTw/iuJTGwVYZ6ZbgOShTRWXCXlC2Dmmr4QgNGkyXu2dLsEeM5uFOwXptu2Vr7
pGB61o6uP7x0ybSO2n4FBO0JbCUPPCKTxNzmskGYcb8qsHg2zN4JlnXKkJ2vtggyU2n2ekpVS+hd
cSbXKCwPgXoVsuWlwIaeKU5QWm6Dh6OU5jsdgmGKpcXXVnpU24V5kgnqK2QWM0R8FCXTnfQhGunx
l4CKrl2RH2in7fOYvIh4s+WChIQbaXpKonotS09xiLw1709h+VEBOq+JR4TaY5f0tAun3oqSK4sM
x6iexfIyzfcA3zjF33LeB6YQ7yYTQQxvsTHFCCY1/JYHOX8Q+s2AAa2LpYchMS6pau6tqvqaGSX3
/j6FOwacUsi6B0vTyVfJtnNzX/aPDS05CIJVikI4konReQ6thzhimsdFXSaTevClErU55KJXzaGn
sKiwxsaN6pPCbNkUo41IfTZrpmMWsWNQd0zmncFwuAZNnC7Vs3IyGIFYIxWpv5l71alBy5jyV9a9
4U32ErKExzepP8YRoFbjoay+TOtuboRdyMRWtzBtEczX+i7o6xKzXzKufVDuKQsDTKtOVp5k6eP/
npjpI5OeI6TuPgsJ2vUIZZY0zPzqZPDWksNWfjaYAxCnkuVeRVJ9UJImO2uk9z0PhXH2gUUi5jk0
BI0NKSNTWR1uIMox/Pxg03CqWhYxcJ6YgHTLxirAoIbKpI2XR6QxXDnSG6LDA8Z/R3kGNzMw35oa
Yd1IAZhOJcVprnqkUq3HaFoX4o3m17cEa2/IZZX5MP4yLOCq8h1R89GHETmRaqvNOClqPE6pCNmK
nshguo+zzgSVNegviEYXyRxyfs8sQPL3vZv2XFXN3/WKBL6O4k8q0RoZcGPX2vAQZG9xxiveQvAf
Klst7dVVRCYZaupxoy8HphlUH5JGYRXkG7WW10L2EfcXMhhuGUl5IHQ2WnqJoAFly9SlEJ4jLrJP
EpY4nBNsXUqpP44gt/5dgRnLFvlb9ff71lf5tkBvU6FOhmy+5rxac31aZc21jp9QydEMMciN6nMi
nVIilTQ4RmN6u4QOmdl9q71J/mPPEjVX72Z/pILpSUxM16WUuylRSmbwAuehNT4yBuwtnWfPXq1m
2hIAkKmiYyMRF2FSSzdA97kpoli06+whgtVbCS70fSa9ONqHhGFysy05JKdqFy59EYFlsCGT+iFK
A8eaii0WbgckkxNLlK4sN+bmtNDqB1rdjICedhczRo8VJ28xhh2l4pEgz5DnY7xNzce5ZhORvf/7
qv5Fpf3fsvZb+T72VgHKqvhsXEbHxnr21G3SoYaQkWn7P9mh/iaC+E8RvRTZvykFZNbTYRWbWIoH
11jTA/sOlFybKObXyRMefvhuf7ljECgZlm4gFEKB+00FUSZiX46JcJl2aPfeGNvYKTricL/opn9S
zPz1Qv7+Yd9EEHX0vx9m3UvrYdPvr0ScP3AeO81PSpJFHPPtQfhdDv5dWG/oslyUpvhJMsm6/5DH
VeCaDmS68/RAtxmdftJbKL/EXP/4ROPboxfxLlRj2cKSvGQj9zJZIMp4yxziRUpwXpb1veYju59o
NUz50fePFXASMH5D7kXBfRY99sjd1AZCeT4Ml7C1VpFWc6wdov6cq19QNEXhXiseW/4zq9U8dYy3
Yi15JckGDSBTGUcP6Msh+ACcxYCV8418GlMhkSx6Nsd3USFnp7wtp8KBVWaPeUPHWx/abisxIjCi
PbAyVQcGWmH5oGkbqUHTh6A8G9CPk8+gAquoHRVNsll+x9hVQNVADmVKC+9Ee5QnNuXIwhtdu4Fb
uRvjBB4DZKnyXS+fIINzxASH0kQw3Z6s+jZnRCkLwFqb+zG8I+QGrNp8LBuUEE3iAD1aN1rp1Ckq
SWb8aJHrdlvQuw9S/I5L11M5gk3lrEQDjFfS2dN2L/t0UHGGBF869NR1E1y6KMOXT7FFcIKrTpDd
xGXCHntpxhuak6JG7ilHwTaiSJULplnUOkBe5+wGwdd6odDI7AwtKOa+oBEGvk6SN20MAJunaD5M
tyYwDx7HIYvDXU37xRiOo7XaEEtR03eQBc9W9MgZxrYuUrZxYB5IJicuJ19rDVOcxPQkIXHT8QRG
skl6e6ozD6jLJkgYbBKwpwrDiR7ojNd4n4PgKACxjhWLt3jmbLJ27XgqMyqqwtSek9R/xCp0EyVs
IqyzWda7bCzefNZUrAwO4D5GFo0pQTyhYes05MvEJVWRL5gqpaqi7/qmZzmA78tOyiXg6bFtJNdo
us9+uhgLmkS5hVxTmeeebIuMVF1DAHwqZnTkqK/DJYuOtVgRrANZsAMSWAYUNWyRGeSexeolE5IT
fu2H3gzJgRah7Rn48uIHllFaQDvGnhEtRxx/xjiWmqZegdpch516n4u7RYpNfzBG+qkfKaGjUNiq
0J6XYS+6eNojZMmnkLO8mZ+U0N8WE4Ux64KQ4dFMdKTZaNuylfemlT2WYvcQVAbRshZNY7qV+AYg
Fo9jpRG8l+zT7pQYLbFzdAMGKM72PDEbnV8A5bIADuGVoxLP0ZunE5VzteoUdROLkjeqMeOOTD7h
HHus2uxVmJaFeVbtSf3dDxKbozgZzlFs7fi35zDttigdcnzd041lhuCounuk/2sZFfqUijfiHDwR
YYorodbsaah20WKT6zAa1OyVw+FcMxGLalYe3WjcoRbeGWZwbMlvVcrkmETiQ4VBM85HW2Q4N4by
OrSS/RjVGMKEDFVkbe59qz3HleFgc7wfpegHv/LfhW+apkkiSltRV78dMDjiyV03S2R2LcwulIyC
zX6OHsaenGwd3f/0Jv6LLBOx5P9/3rczJp2iSm/yCj97uxKJFmh+OjF/+oBvusw8NobQBGpN3MlG
oQRY+1vLRn1tIuVL1qkrOOYPZd1fHT+/f6flr/RbSWCmORMLv0SjSSdCABsCzfBEFgY2UJsYuA26
8/0PdcGfYl30g7qsmAh2FWqDbzVP3vQZZC0uoz3Zk8uglXkaw8TQQbFxir3xcbr4P0hR/1Ye/Ocz
v1U+UdWEXdlVv7ztJ4Ilkbzqa/FHc/vfb8nfvts3yavSD5JWt8t3k3cE1iA0le56m9Z2Je+JGvrp
Uv6lxPr9a/0Pe+ex3DiytulbmZg9OuASZjMLggRJUZRXyWwQcgXvPa5+HlT/c1qC6i+eM8uJiV50
dJVaCSTSfOY11iIyyNDcjlWG07f+jv7kBhiSMxDPRbvo7GT998R3+waqNxU1QzmLd+vWVLRQYqAx
4GQP3m7EFhIoNN1ee22fird+U3ZGDmsWGgRIDJN/fqxPKzSxuqEDTwsjbtygR7wdDtYVII1GXs1h
l+KAKhgAB9D+W+kXJ5bqb+f309iLqjM2MoVkR3T+9gh8EZ17br2mE7EhvHJPhrC/nd9Pgy32henH
QzlO5Vvn9htiJie67R68cxii6Hysqm1/oEB99ecX/O2B82nIxbYoIkvp1By+HzUKK31qyhPtCeM3
wfKXj7fYD3GAWPPgD2/YblJMHLm0iQ9B0XjGVVlXoLOwca12Vqk7AYK0KaUYSuBhDy4bgF9WniX4
uRVys24wSWzEGwVdt49/6gAy1PqmjOl/UxQugZXZ4gYdUexIoPKl+doqH6UYYV/sGkVxFdVcCOJ+
IEhJunE9UvA173pKgEWVOOaI0E/1UAG8xX8P0h2ZQ0lpG6mZgU0LgbwJdGeA04o+e6l8ZNTKM1na
mMNexiG4086kGOX69unPn2ae+kXQ/3nmfgGiPy37lBaUKYYBx+VtHYcbyfLRDr7pipdA/VCJZf88
2u9Swy/DLe7SVkUQsZB6NrfsqE69QufRaVZwyPbRWfl/dWz9s+zsxUVap3RGarbVfJLQP5qP/oti
Y2/xTdqfGuzEErcXd+rg9aVZa8ObXR47mowwRU5MnTofAt+/lKFjOgk43RaLEbQaydXO9n9OOh0I
7YCAOqtMpXcLzCqS7YNMuagatBuECuFpUhTMw9qAramDU//okuQhpt1hdnkDKMu4kkrt1goAVmX6
nVSDNugoiSh4JKF8PlLa+PN3//2Z88+zL67/cqwhqkP4DdC/z7FjipRoi2/h9s+j/J4yAD3clDWh
I++zWF1qSvRaxTPhxN/VW1wpYTN7++l6/uTZvQX55GSa/v2rCMKL+cqQFUZdfpVimgpwDCoUsPBi
JirNYgX7mT+tPwY7hKY28Ay3kvvnF/0+nQzKC5o6hHGAfIsjXITQ/1Gyf03zh1G+8Ps7JT9J7P9+
MPBeMhSkmXEvtF8hyKeDgZSy4ZYokBFQXKiEDSYsiauth53tjC4wvolwA+hWeYYSdeieioHnA/vr
Ymd0GFaKqaqWai2DgDTGaK0V1mvnzqoCyGe40jZ1T9F1fjcKNHTVthR0+Sggfb3zTeyV8JuTXuWz
X+vl0LvBvxHR6HN49PVlDISVFZ1xZJhQy88VqVqN74n5Yfl0FfGf9VoPa0kYBhF4Q6mmLgauQlPA
iOJxEaUKmLz2vNeQQRu4lprGEVF3qebXwF5aGKll+CPQEP4AXlvE4w/VbI4lnMcJ08Cq2FdkRqZJ
m8S4SilLgmYNJAkV0Aqb23Bw7bFxjLI8k320i8NoV6nSiUjq+0lIW52YG16ZoavGko5lJVObCQFv
x4Y38IGQhvPnxf+b4JcBIOEpaPNbzOhilxdy1tZeM5G+zIJO+wSNQrEB3zWvR+D6u1MRk/p9K7DD
rflUQVdjlrH+ukxaXOSsUJ3eZonE8SXeBLdzIpFvTWeuyhlQzeYNb62oZWxhLLjibtdDUvIegs2p
faF8P2++PstiyWICVnCQDm850RqsgLX3I0Jy/sNadw6el48lhf1H2NBOfeoyPTXw4giHR5IGvVT+
nGVF4l3pzMKQv7KpTUch2XeSZwsDjBPfWjW/rSb4WCg3sEERe5w36te5522jyK7qtxxGiZZeVukz
WBhEpA7RdItAjJ9SiA8RewS8QFvDGSIagzQrLQw0AxmvQhgiBTWdZj8q8prS1Nq3r2h90vlhe7y0
xcsvq2tZ2tJS9lGtM0Fwy9GdKN/b+C7Bvl15mJUMMw+DUaPdVLWCtv2ZZZeXQsE0hv6PrNeAyR8z
H+yEKM9DTAyD8Gris3T0E/KMnnaNMSQNTgVWaktvSqniNwFcCGgueMv4h4HjVGeUrgQOlBL3sZqG
TdRRMFSbiyI419TzfpJX1NZWaVMdlRn5CAUAhW9T6/clvjJ4He4zoZ7pZg7wA5Y2SkhKIW/G8MGA
Ph90paP5MF4m8uD8TqiYqOevQQkaRE/2lHv39FxWiNU6RQJHw+h3Gkh+NcWCId301GjGZLbLfJEA
qoXBa9dg/YEBVuI3Gy0qwM4a2wx4XMJEKLYEMZ2DqXuhld5Chw8M04kTaaf1xl5No6vAsBDcog1R
iGTl4VsItUrRtRUinBjq/JCBTsl09wLjGCQTtg0jwLzaabpzY7jw5dylRb5XAjB1uXzQc9AvyNlF
HGSpoA460jAKLioVcJmqrTvrSo3NLbQiRUYs+adVXzfMFqrXlHKxwe3YtKN8I4lsl5TlTgZ6P7O6
FP8y0vZh/GH09Ov5Gfs1HtBgQbigVG9B+K4aRDLUfK8jjVhTwarPM/3CU39G6SHld6TG0aRhLMdH
Wf8ZFNoKEfeVP8dYEdBy5Zau7rqvz80Mw4X2XtdexukDZz7g7iy4bSuhqZW5BHTZQNOv3nbNc+MN
LqQbfryDRyZvAl+DW/Azolyeafdxf5i4hKUm2Bo+wBH1Y8huQH1j0bCSAD52sGo8tVp1yU0jngoB
YWCYNm03t5zRwmqQ8krpttK5lxNcZaIRKkx3LKPqQzVvVdQ4DFxMyqjgiqLSDRME6p5qrBOkJ005
2KXZu1U/JPWlSIBAZdU6tHfJ8FjiAZKnW9b9qsfrxc/qY9GF+xEJMR/Qo8EUEuXiUgQs0XoIpw8A
F6tsPMayfSIsPHWELE6upJn0oZiGN2H+bLKPYJBPROa/UXlZHFKL2oERmJVQI+1nVgzbqoKoVgJM
lA04e7QMldkizsAeznYzy3sAgjozKK+rWaqlTACu3yo0RERRb9s+9ShvQ5dCyjVVZvCjGW7EIHaj
HON6Ay0NKcPUns47L9lUUrFVWgk8a/az05M34mG64Ak+tFa7ttiLvQnWvlP2RWjt7cC/alGYh8gC
lEq+yCXc7ftyhXz/Rd9pm6ZNNoLK/1TcKcR0QdQebF37sGFJDIb8o01bBF2A1gz6Vg8/5tJ+5suz
S4dTA4pJ+LGMVr4JRLrRxUWfV2sM83YN4F1NK11trt/P2x6PEZvlYumrHsXVqn+rq3tZPZcHD92Q
YTXT8yBYSYicynJJsgtEntpy0V1ImonyBUYkNIL76UeTh+yqapeCuccG/mcdApZNm43ANzyP7cfA
6KO1ZE1nsyGexvs2RvGk2vWap8TuJ3Stma5BgWAqWxBz4aaMjHVrIiTAprTp2RphgfJOiAXqRTxQ
HA0edQlNm7wF3AefItHcEgpNDkywEOGNDZzXSer0rmPKjVjsKU1DxBNPBoxMs6kPakjJrPYdkw48
JDB3NGH3tKmbND9CqbzWCwD3sFetokXq1VbhY/EpC5WKPJxJFGPRfnQmAkG9BYBl4GUi6k2uxJse
CKDphlzHVCxMpk0dIlcqS/xQ6Qd4Hk6Prbcd7Xida7obheUNxgwuzjw0qYlD0WApyRozCyhdTNHJ
AtdibMHYKwnsSkuAQhycvCLuqQCr+Ai5AAAnXr8s+aA+GvcdcsDqi66ft2Nz5kdILsAGS7p3OQCe
Rm0EYmEVvBU9x4vick+v/dzfDCWBkwQ3rHseIdiV0MknFbISKig13LCoJqBpojVShgTIFzXg3pAN
InP5y2dpj3/12IKZPvMg7Uyp8ZzF3nlbDscmNW8wbH8FHHbMqfCE4bNZ1a5Jv68erGsgjbAAMCCv
r6vau+wDHxszzjUA/AYCUDiUveIDBUlAg7iDkYEZ7b2s3pR2cDtOV2Xv71IvxZ4ALzPjbMCpLI+6
HdY6ABKBbavw2Jr0gc2+Eby0NvlnFciEoKUBCmai9pHX6sHZgUQoEEycOa45giwmqETTk+7TGSYy
IzdSHQ7osQ/eFSU6i60PmzsQp1pkHulOmlLuNr4OQQTAvKzisL41tNDJIn/lg7IbOvBl4wduRfS3
/FuvGbh0gagF67T/kQbp1hItMOVbs5JQaEb3CmCWbr5HQnIxNivWvjLum8hbi3FE99/E9ra8Rf7j
MQXMH8rviW+tA+VZ8XGYpH7VXERZdmXg/mzH4blegv1CERtjTNqqAGz4oHnPgWVTv0V8FcPxaDuf
Wr6WQr7hzk8EztyduVMHc5/n/g4C91Yhmmg4CzxUApMKGasWBPR0ZTSGW9F/lDXgHb61MrMbTKhB
4eonborv0fV8kFuWhaCKrCnfsnncd6dhSIc37TI797bKOnMDawXu2AFCjtTnyyzlot3957H1YtjF
/aHVo6V46vBWbszL/EIlG9XW6Vm+lTaeG13owIFQsDqZY3/vViyGnUP+Tyn+gEBjFqjWz0L7pd1n
7XvczlfDhgbqSTl3dS62fUmCZwQKpQQkHXQVVZdFidaMaSxLTG29sd+AA2NJAC/SHV/mHAJIDmfK
fsZu6KRx4kcF2e4xAYt5Ijf9Xn/8+hTKopPhl2MpehSe5qqGgdOhKz8VG2vlO+UlONRTba9vOdNi
tEXyona5lZuW9zOJzgfSfV+CJHUu58Xmzxmx/S1BZRyUMmbXJUNHEWgxtykKn5Xo85+WLumrAbUx
NcU5sbhVwgJDrPim8QV+mQJ6YHDVAEuGk8r+8lHvFvuuptcBKA242E2pNVuM7zYxkvMGimmIZkJU
vkSXDHyeN52rnEjY9VzKY7DOdf7dcYYBlDyS+IBS7rG+7cHjlorrh91Rg8apVh1M88C1YL9FU3Gw
5Zuw0t5LoLhtZdyXoJB6kgsrkfdDZ2wUOcBfQ12rqvcjibGWla89iEwA3AFtuzLxo2+IrV4/pWPq
osk2H8LEyBqZjPoDMjK0J+l+VK9CqXqwlFeZCIeKzHUfeEDI6DPKlRvFx3481HBQlNH44UfDUbXS
my53EjVAfM60LxqB87Yt58ALIwIxrSsumRgLarl9VoTdoYVTNhpvFYqeddNtAsNGeK6rfoICPhFZ
/m79fPqu5mL9ZGmXlWjpvw0EaOQ0qYYe2z4e3v68fL4XVL4un1+YvE/nwBiJCK1sUNPzrhC6E62H
B/kWXvNqvAObkN2fSuvpVP7mNPj8ZosyRhWi7GfoiJzrUC4ADUlndR6iYT4lM2yi3Al824cek8UK
V3h5FtVX63UlPubylcyk4xnkyD6AadhVvl9tRQuAN/KUYwtJN8Y/UZBzpzH0HIRGylYFVvSa2YNr
DbrTDaVTgVwBQOTgE+2Y1XoAGg/R/WLoYc2Lp5mr0OePWn6saeeYtgslfQtuh6qaKnY45F5q6fDB
rnIk1NU6EO1aS78uRlaoBA0+GSi5dWsbxnwxU8QhG05dlgKble49+anxoIBL2W5IozXbGXJ3Hm6N
SXsqy+w2i+PHAbuv2AvfRNZelKa4Nrz+OgVpZKqBqxbBFh7VbSibCBKmZ56ubAy0/vECO2LdhGV8
gs9zC0Ya9rbFD/ld8+RBMFx5PQIiEDF19P8LD5EAqAOgFIU+0SSY1kGzldJnucNWZjyvwhcvZPOE
pUbF0HTNoDtXh3xj6NjVtrPuh8Set888kCl2jw0pRswqPIc+Z+cQVmjtJV44KDsbxwqg8ATWOemu
tb2U5C49INzkj3gU+EaM80/uIB7Slu9jchWqOJ8+DSqgLvXHjC4Lovs8P1aNtdMJbvNUHKYJynd5
kOwfQ57u+u4dk++Nbahk9UCJKbaU6ZU1EgQmZwk5/swGNEiO4bPt8qJ6xq/g0hbURKt21w4ABdV0
5adYzs5MYCQsWsdQDqLFSpcgc6ChXlzJLJEerFabwLwABTbCogWmUgjlXIcbHuJP699b5O+aIFGn
5B/dFyLdjtJtpiAfqOI1NmOTBnKv6KMnJuoT9VAbKRj5vQivh+AiBZiZ30TQ1UBUbUMbtmfxUkhI
Ter9ObbixK93ygSfMztiuOVqI8UTkoEKfwDZCi585anAWcEvjq32FEO4j/0PL3soe0TYuwSWOOIz
OjBvpIk5xh7xIVu1hb/OtHf0ZTaWDww7eUwRPG9kfau2MuV+G8hTzEEOik73pqtpAEyPGbGvRs8h
EC9Dq9fT8BqM+jZpKmisBKBRByDqedDujfjZL6iFxe1usu5jHE+QhF9rZGZZDs2cQoRUHhQonpmX
XA9Dd1cEsMp1Wgx68ZaICf1AyTEz2lEmZpg+fs4x+qPeRpWt7TTSQH0IrYdRbbYx2p5aoK3N4Rkn
bsfrqPeJbCU6lTpNj6MTdHrELYW3jcUH8ecGeI8zsmXCt0C66pVda903UGnAVprDu0qlSSjcJlyd
Bp9jalSnaNH5rBPuMWmCezXawVOaNJfCmH3msAhRoIkUJNaliXbOnBmxAzhYTEmDQAyAUFsHAN1Y
KRsRV+d629w16bMRjGcI/XKMHSR/WI/qB/5riK48RKN+ayP9RLK9KbHuVTqwMeDqi67ZWPyR1j/0
XbSrW7Ln5g6zK26kh5602W4l8rZjJ/trCSq6Ob42cIQH3McGulDibtSu2qxwIvReU++H7P8YpKsY
g2CPCmZpR9zE9RqBVLRfQQCVpHtDZj6rFaKltOvQqYNuEjmVwTr0DxPOz3q0GvPnGHNQTS7WYQtg
DlJJUICkFE9jcKNCbw9LHOkF/1spDqVVHnLPU11Tze9V0Z1z4czALRJP4KTCQqGV6UD8w8yCCw3k
mpDQmaeApwz2vvcrN6QUkifoqAjUrKj0y0HjSmO3qqAXGyV6HAIq7rHCxzwl8SwicZ0N4WPXcdsn
6WUaymc5DiZqSH0Yn0Obi0ZFfl3OJ/w7km3ZQicFZRkL/SiRJo3SdSEAekjDk602V504tuoxH2/p
8mVeh40IkgtsjNJMMYujlKcnG4+N7FXEXvFDQrHLy1UX2kQPHH2WM4hIiMJYu44160bvUFYqarZJ
gblX628jOK8w0M00JtLAcrXCF0MqiRVv5OgmFOSOA/wxzp4qK3eZDvwmQ4zJUI64Ha7jwtviXlI2
FjkVxpRqv0017VDEgeNH0t4YorXWvlZDfkhGZD/1l0kKjrqX7yS8n4fqYq4X2ogWmQjxmugPZayb
tLJQc+dWgsfRhNrRhFSHPotfdEBXz4vhJW6PUiagzCGyZMUupKN1om2TcF/huKjDusO3D7lThHUB
9hb6YfLxQKTyM9qvtuLWVF+b8iD7aA4a07pvQd3iNAm7AvuhW0HBXkYfSyrfiuLG0BQHLoDH/qgj
VIcn+dUPLvLgMqku0IPBf37VYpfUm2+9X7pquE+ZwNHHtzbft3Y+55eAMQeBS4a+qk1YXDQAcJ3Z
5039XAik24LsQS45aGseedKttYd/UDlJSCRUYOE6UqKauAN6nwjug6i/js1pI2X3pTE5/uBhmqus
4vjaPIeiNa6Sbcxi9BXMlPT4rLepmeXa3gTAHOQjcQT1uXBMd01u7vxax8QRw/LxNvEihNeCSwVl
L06TYwh8oJGC2zA+hqO3q9X0Ipp9eX3tMpeifdfYR6wo/0bozHZq//ijLrxrF//5v/7ftG+bk6H/
3tEWSmP28fI/Nm/tS0Od7yX57OI2/69/u7gpyl+QrlFZNS1EJk1t1iPtf5nbir+4NfBusxS8a2UZ
tcJ/ebhpf5mz55tt02tQFdOc28v/5eEm8fssU0d93ZZn4zV0Nv8Tc9sFvFKgo06IM3vk2lSMUOJf
AAL8oDLx43ofC6fPtn6+nYJVudWABKrNmZD36ip7ho/ifJqpq79z989GPurXvvbfo2o0Reloo1v/
a1I+1w8sdC3CuHjXyAdX4Q1wHgja/uwSdxm5SKk4CNutiJ83CDvfmvs/Dz6ntP+UE76PvahdjIjT
Icnw/re06GwiJG1PozsWRYvvoyzm1axHo5qK9xlABJbkTnX6o0LtYuP9ardC+HeqlbrLXUww1wn+
CqcACieneM78P6VmDQYobVK/WxXuotSqu2sBwBtHckW576PhltDJlbgHrMbbqhCdy1iHHUBtcx2J
Fhy4gfqoEUqPYVtRFwQun8saGkp3RdWbJ0orpz7I/PefnnTSrCKPqvfxbEZIN7u/P8gpcOjXhPi/
vociK4ppmDbW54u0sRtMLF2D90g79zJ45y2FBHVl6CcW9qJK9H2YRceoy3xDkhlm3+z1uUg0o13H
tbiHFuaeeqUFaAkTBk4NVHJp6ysIHZtL4GnWhVHZWYDUFDeh6DhbP6BBv64AqiFWfyutT2Xf306L
5YiLvVPg6G7m5pv+nL4gbemUz/HHDGCofiQ3yv2/Md78VT7vVY4mA0cmGQA4nXyxhBIptu1bungb
neJcc/GXoeI3XiGLsCPCPA1Wnvfkt9HoVQkBVA5I1mKNUI7RtUR/g41NNxgDGEc75PfGWtsSkAI4
l93pB0zc7Uns97e35ADkqLc405Eh1oxFscavbI+4lUUz65vtph2ClOvhp/8OsdnxT39E42tb01Rt
YQOBoVCN7rEMiGlRNIZLMVatETt9PmDpVIdwh7NG7s/zptBvwykW15C5xxjyZ1Rn3cFsRBlfS8jX
XxtCTYmBp4q24maM1R5NrajuSpgYY1UghxLIfnSuzSbDq9CEPxNH42zAEGOetVKGwNtIYFHfaUb1
10jh97skTCncpxWV6tDMyO2rQH0we6U3Vho8sLuhl8tNUdfSS0Mj5RyZFfRwE1AswRTTuCF72Nd2
/aHJeAu2ZYZTXtPja2YVnbHVVUlgN5zr3G4Jwl84S9tafzOaVnvLAdE/dhiVX0aTrDxbZIsgZY1C
+Rk10rgbQmjzha5PtyzO53QIiaRLJSDBDzsEBz2RXykJxF1JbePHOhGo06iGtDaK3gIlYE4NWrQd
wLc8j7O3oA/KZ8zDrYMP5BSpVzMfbccmcgvXHK00sTrYKvpaD8OoPYv0rgG7lhbpXSQSTAAL1ddI
gqX2iPQiIog9sGSpJtRD0Ig+0GhOtMjy4pDArimJhFXlRtKwweG01hFUFUZHHdTO/ACMQjmhjRNF
TR6fGZ0XkkiH2mM2VRWdZT0cd1ps5xed1/jvyTT0b7guC5SNcB8xsykmHW/y91b2sXtBJn+fYyZA
IiIGp68xEetFnF6PE3yc2BxJ3UAWnNehiXmSh0bEmBreWrXNty7TCGZVgzZdAVgtVtJXjGQhp+P2
mWlkqGWVnMeVdoiGHLhqBqMw7IJxHYRS++yNUrBNasQf1DKXtp3oGhrUCHnIMeZWU2SSSsR+Tsrn
i9VEO/MIIwYN+DoAH1MUaAxPpkC7lkhfxqz8rfVYWZWfa5sgxcNB6jUTyQFfVkLUPn3qZZ4RDk6X
IurU+zGlMZhxmCGWCBZcmpFv48ecrILGpEmrE+hj6m0HdX2iSP/1WGK7EicSmJkQiECtMcLX+7GO
xtKnggxjbbqMWnGcctJFU7po0h6BK+8E4PbrRflrNCTRMSUkaDUUMIdfR6usXNghYglK/iRJeM1e
J9oxC09c+YsG0jyKamicp0LHIBAV+cU7AZ6flMymIjsLdG8iN3XexDbaBdenDtf5cf850+eBTFpy
3FsKNsoGmNSvr6OINq1lX3dI2ZEvPugFSeMgnbr259/ydRQghfNlJTNrrJFFCFNkhtr0FcknTM1Z
wYE1iLQWbutG8lKEhWul8XZCN6vugCoZJ8Tyvx3nM57RAPTKVOK3YC8GH4MAmUITAWI5Eo4aYVub
R0Z2/HPU/H0e50Hwz6JYBrjXWCyLyI5rdE99Bww5RoSgpGRMWfLHPw8yx6SLaWSlM4A+w/bQcPr6
sSrAm2EjUAsz5OJMSTU4uJ5WnLWjFZznhuG7Pa4PFHHS3jwxsvg+iWRZtqxqhIhANvXFJIZ+XY4t
oofUY5DWGs2IGymovVLbIokyvkdTX6BmUxSZq0Bp2jS1r1NF8qijVTWThj+gYQXU08HSu2UfoPHh
K1H1kmEJBKiS7GutcRPT/onTAKHOTEZrjsPoapQ1c+vFnvKYljSphxijt3jWccBovn31ZCPbju0o
YX8kho0w23bWz7GfZKNtXrMC7x9I1F2AKDPNe2RHdN+4s1suKUR5tf7I1dMdEL3T70rTptaqW031
ODQWym5B6wO7rG3LnmmcVmtstPRK6OXOx8PI8qR9UeDBeFFgxPuzVPGsPHHOLGLJXzvTNHUayUIH
7/vN4yFJ4tjMU8hga1Bha8PRXu0L+xfZf9jmt9nJlurvBmRVAXrnH1r1yyUcxHofpfXoVOu/nUGg
rB5mDomxovPoVsdT0mffVzNZvC6riiJju4r02dfV3CE8PkgVnEGcPPGR5oZaW/FNFlyKFnMHf3D/
vHm+r2DM3cGiE7hSaqB1uBhOV9RCa1HRRlZQz+8AxP35939/HX6/YeOjBxyd6sPidbJAdKwe8laV
399Ax0S80zA/lODB1NGSHzd/Hm7RW5zXhwWJAIccGwAv77QYzw90uyuF6pSb6pwqH1hted+RN8PT
ghpxqiSxyNwYjhWoqDb1FBwCIWUsgn/c+0zT9ollzqC2rqedsUYS+Yx43/lX/eP/18z+pwF447+v
mT2Fr20TfimU8fN/F8p07S8dmTqL/FymKAZV6f8UynTlLxNTG9nij0nOqJb9q1CmqH/xNxgCYr0h
NBnS7r8KZYr8F3KDmB4TXMDRUIX1n9TJ1EWybXKvMr5uQE/QWY7U5L5uL56s17IBXZlJQQinlKwO
1Tpdt13aCuF9kaTqg2L2MjLnmQyBHUXtdVajooP4uh/t/aKhr0stDLa+Cv/hI5xkaxcVPZnDOFub
JjG+n8qkiejQeb6qnalmjgsxu+RmlHTqv7racAPhyYgfR2Mh2TNaOVKDWY7HudCT4Uayw/QoNTJI
ykGo7V6PFI9schrarQJ6EL11T49p8SI7gQrOOknDFPnNCG2nGlx4HQEzbmVlWkWV5t2DfytWg2Vg
3JX0FQ3jEhWDRi1KgKNJt6W0p7n9FFJqkOkpJhKMEl/JgJ0GdCC6BHQvyLyqOQYpQsdDZWfXHSnV
lerzF/HcWh09quyIBI5O1wsgjkWHgqidaW/QWdPzRAGb3QYdatwVUugozuuVOIpJD/dKdD20NjwC
5OF2cMPVjS1y5ThEzfAyKF5+PwYRnC2gm/S/1ImKUteCOMvzcB1IfbhOaqTxR21AHD/uPRfuPm0w
0bRuRmOOS9n2pLOojPzbwgrM4QB7Yea340o7VgPFyqZo140Io2urTmepvSkAkklPNM5G4zwRmfTa
FsIGFYiN312pz1pcqPsM1xVRw4dq0ODvgCgephExgyiry+sil33cDShOrTQrULGMKyXw7VM/lhdK
k+CyGPlejVhZoAFxJAKNdr1ligOhEmrKtAQ9d5g6xJUmrdr0XW5IWEVq8k8Q+KXrezk6ghig1LQ3
JTkBMlBPQSPWaS6qh0AITHMtY0juOk8pgk2l2KgBVqz18DzxfFgLeZhK0lk15d1liXgf2hZ2exMO
XDUrS+g40feJ7lp2nl2VmhQdqrBBQMnuNOyaWy1PEBZp1c5tmKboMdWTGQFPRfimNUJy/aZAk6Wy
5WvVpAWtyLk4DJncOaAwWrDgRXQ5Rcr00RXldFTjykBFJi1fzDhQXrFbGO4zqyp+akqJf3o5fEDo
kB3qDHMTshquGs8MfgBLrx/jWgnxsQyQ5BobvRY3k2RM9jnYaSpnGeZlO6H6eo8Ck4GeozpNXQ96
1yyjXWf3mYV2Sg7YVNKjAbArSjc0hFQAGiLXUzgQ0UDXiyWMVzHqbAELqU2b8THKJiPYYMeRKDS4
QljCKNklNyMXa4Q7dGvTraozCgUyi9LfpgiH0LtWuwCbyta0m5dEy7SLpBz6j3ywR/9Ca6fy+tPh
e/V3YP25DL+MGBSBXS2lJxXLe1vDGP7rkaaiM64aLVyBPvkhlSqb3DgRk6jLbPLXEAoaSyZtjDl8
+DqEUKwwxAJPpdO8CvbjdsRuSj6CNN4goXwFhXw9cx6hx9crjH+dxLlHi21fPoXuydrlfEB/Ti5+
PQp+cDg0sYC/pZyDpxtyCu91pW8FBo0XYE+evX33qvcr79zcwpk/A8WcIsi/PsW90pb54XLsObb6
VOJG3zppVESOqTiDxnej63qHDjNg6EMIcnMtLqW36jz8wQ0RbKztrHGBLsO2zS4BM/Xrt6FyEVxb
6QhCYAR68+dVMMdR3+YFaQQAlpqqcsF9fbYM8rEslYa6UpEI1vs7DcRE2KirP48yf+jvo+hwT6lj
kKMu1ppWl2FrVP08+8A53G6nbet9tT0F0/z9y/wzzLzkP0101hWRlmi8jD97JSWeN9Jl7bvrZtS1
E/Om/Xb7YIisGAY5P8fW17EGjS2vtYKCEU2e+iJZ+7P8gzPsEpY3Yv734mJ6aFnssYOyNY0mb4VO
Oo2AZFusMeS9jI6RWPuufXdSduO3s/3p0QiLPk8D2NEktuB1rawjnG+EX/2DsssekminXMf72Qct
XrcPXAMui/3Of/jzt15mCvNqt4niBF7UlEP0xUcwkxx9oVkjwba2bVvv4AIXIKawMjCVzgUt+Ofh
fq3Q5dr6PN5iBXu9HaQRrJgVKtl7w6mPHjaPH9JFEDv2jbJLj1irbXCkcpojskhXYMZe02n9foLn
uHCeNAkZv772fBZ+WnueD6IOVzRqARvZ8Q/BE1XecNddaYcUtP0qPkoO0D3aQcmu2KKjvJYP9SXX
FY5BO+Mg/ecpzfKBFiGr4NqxrIh5MS9ngvmYOzPfNLgw3OI+uT7VV/2WX/89nGmqGkmiihn51/cX
EmuBugSfYY2I84beIrzk49wBmxccthM7+/3PX/5XmXDx5Wmpy6Y81xHB3i+ulza17Mgsy3nKwYes
8rNy3LYfCCnsEODQyex1t9oCAfJQnducGPs3V9vnsfUFILxGP6jScsZGN35b7eeqgr9jtTk9QZar
nenudBx3wYks/FsewixDPJHnnr0hbHmZp/Z5Xou+5aOG3gTQBAH/RgLQlcGwHAoCtiZBXyogjm/G
yzIaXV2/Kf1s71EXms6NeHg8MQ3zV11+gs/Ps9jsVdEVleXzPPqx3bT4lzizg2YHLmqjOc2/cZku
lNZ/7TNydcTkaX5yky9LumkaDURkrDMk8fRrBJPXoHGP8lP1oMlO+Si2qqttimP8alDvf/3z6/7u
o3OiIfVnWOgbi8VH1y1JCw2Jt7Xr4NzK7Pdyam5DiwOmqU6cJ7+JV3jNf4ZaXC/y5ClkMoROk2+L
nbB8z2n1AqXsMU03MWEz7iwstT+/3+8HheXPu2FWu6zL/2/2zmQ5bmXLsv+SczxD6wDMqnKAAKIP
ksFenMAoSkLf9/j6WtDLspSCTNJujWt4pWvygMPhfs7xfda29Lk2UpODI6dHKpJRn2XyLjT2USk7
rSLuPx/tXdHl92KmMKUSfXLldlnjSXtpJsRlOof9vDbX1YZbKw+ruBWc6y/3ww8ORe6Rqchp+iJ6
0S6OCTlWw8K0qdXKKtYchpz9KCdpNSvFYzt36ykebu28Q5utfbFT/C5bX34i3OFwHrNPWZS2/94Y
h2mMQjXhYHDLZ3XTu8im7zVuedOn0MWv6hqPFxfr4Uf8udbwzL+Y4+WxLkanL4miBbUtWaiXhYs+
jii425PudHveqdjna/8Gu5fU0TZesav34f7wlfjkXe2OJ/1rzIt4tx1rPU4lMovGk65Ht9vM7Isd
HUlQOrlB/+ro+eARKfPAa+OabKn5XJy8odH61qAI3UkaapKYJfoJjGlV/uJFfrRcKX4yEuVCjp3L
r7+yRhH2DeM0uMSlmKcKPCXzSnEyuu9QUIr2xY5ULgVxHuO7keha++JlfrD/kEoJxV5iDeWdtW2f
VhNLjF+QD/11DwGqR985d2Idc0+a1TQNd9Vem6Ftyj60AAkFOSwrtIypSl9ubXpSY22++E0fzb5J
ZUBDVkM96rLwrKAzSiOJtHgBzra7zNslAswbl5Re7kUuon1s9VafD/rBPmVTVKdXkYQZOtBFrDGM
8tyXy5h62K2t6oi/TyMffcwoFoesz8f68PlojlJw41iIEhefb54VuWAtIwBBQ1to8rpSzOvcVNef
D/PRI7GCDYR/yHr0y4M9bhI9EyE+XLU50KzI9htUnmD/L4UCQecrR/LlXP57W1B+C11kLmG5oLp8
a52mq2o0gUFI7W0IJkzRYvfzB3o/b4xAtVQBobiw8S7mrbTMNsnTEZ0rbRTaAPvSxlan+Yo39OGD
/DGM+vfuqo9iDKSQYUJr2OuwA/Lo7fMH+XAENhaLw4HYS78YgaZZaLTZoEDHoV0BA0Ek2f8vc0XY
LBsKwey7W3e1VSaj1TsslnHhoc55ZRbznaZWXx0G71MzGv3kZQtbroopT/89WXkSd/4kGKfxRldx
sb+khZEGDyc6256xgULnxrCZ/BWUrc1XILJ3t/7kyn+Ofrl/yl0AHNpk9H/zvZufyCZAuNFC+PIP
xXFLlPj3WBerT0Vv0oX+77EWCaZ2oIGpv/Ndym9vkI3X2brob74a9aMlD01B43bRJHS7VNOmjWan
TY2zjo/h6BD467IfV1IcfLFaPogoeDhbMYkm2JbehWmZFEtdAQHbmc79s9goa9gpq4bKu+Nz0GrG
Jn8qPek8HZsf9Socds32S0jqMn+X+wcnrcymj3JY/X2h/ke2S73dp9pZLwWddiefAk/6neg1N/WX
WtYPFi0zSuUOzZqtvf84Bl0qIpNZDZI9LlffKgUPiELf+EG08418rUfzw+df/AcBDOHEH0NeRBQj
ZqSjbidY3rkmrKSGLgwHCzc0gLkXnoMvq5MfLBzGIzRVkGZxYXVxnolmKovE5xFLO9kx4RQMBKwg
+Qvc5YUq+PdXoVk2t1eUfKnPXAbc/VDnmT+y61fe4OEs79F1hz41vBY0byFFztxorRb77KApznhj
3hs31n9B/v//5ed/CI70//ny0wuisi3+uvzk///35acm/rVkssuNN5pWlUjj/15+qvq/hG3oJhei
LH3OB1ZOXtRt+L//Q1P+JSirE4jqxNuIV1ik/9UloCr/onmAJczfC2Sz/LL//F8fdHT8d4fHn/cE
l5GJviSDbDXEQEQKxrsMwpdxI9VEANAFetKobfGB2pdwIlWjXNl2s/ljWm7+vYf8Odzlcft7OPCE
HLg634O42LmhhVlhPROzdqV6CNV4s1AjPh9CucwF/z2GMMhTENcRzv99DgrsV3rfBllKc/luhgSv
uuKXjxgtcq5H56cOk62jUdvZ84C7L8a+3DkZmw4Ok9e6JKPvRM1hUHbTmPswXcpvYXOd+hrMqvLg
Bw8VZBG9hvdyTiUaQOlT+2Lov/suACiQ6dFsQvLA+JweF4+NsWOeTxJDS/l1357DXNsDg7lSen07
9v4RpNLGEi+pOp8/H/hye+NNQt2DpQ1Ymxf6brorXwzWoCY09WWWEweh5vkSzNtO7bQvXu3lYbEM
xVU9sa3Fd0Sk8/ebjXrDyoKOoZqSZt5Y044KdpaRPJ7LIH3APM++bTJwap8/4AejLrpxinKIxxV4
qn+PKtN4bRZRjGB1DmK60RX1e0KLs+ePyW5I6PC29/pgSv8wMOVZGRVVOsoJ0373OivFwth0CuKV
rM9Fvmj/ijclqQL9i9RkOe3+POuXcSwiDjSbqAAJ5/9+uplObJySc5zXLX/hznmjmjiFnB/w0Pxi
It99/FhFLsrTRYLKjeS7lRKHullW6nJx3OFw+xqGvz5/Ux8PYC/VJrR+77LVRDXRN4DXWsVquclT
LCGzOvtKsvt+vfMUQCapay1mlJcT1slWlMqL+ducChsAW9E6qRjxZ1enr1pO3m3OTBhyScqghAXU
li7ejeInFO26KaZdvwNOsJ5xpVDtWx9SSot6+59Pno6/ABmK+gHlxpRyZJt066yGwLjjY7+FhPeP
1xrPszRCoAumRexy6qRB6UoZXQrcwUE6tZrUJNsBH4tXmDNjusYrsLn9xw/FB8TsIXqGOno5g2NU
NjPQsGSVYMsYOG3mD+ussPwvhvlgTai06wFTM5c6wmU6nEmKFjSBxZowUHeKzNFAkel1/cUH9H4n
WpC7lIAWtRQ6wIudqKWxtG0irH1Bh9t0UbSdgkBHSHgq2kWABJSu1l2ll6vQ0tHEfD6VHyxGlD9U
MVj5MhWhyzDWDPQUw1yecbqTkntJPEMQOE/aw+fDvN+PjKV3kIoevZOLjvzv/Uix595ORsBVqlni
RJ7EWlnspaLp3xpTISUJ4iSMvliXy7/59x5osBjRIpoKy4RI+u8xs7JR5alrsEwWmTvJxati2RS7
hukVSlhxzoK02Qozbr6Y0Q9WDb0adI8S5nFuXu6HZio3fh9DAkz71KMFBWRyJW9Uy/8iM7jcFgWB
CKufZiCD9jhKi38/XqxI8Boz3lw5BdJ10E2FZ6tl80Xsc/niLkdZfsUfSeOcFL6W5dzLonZT3VAL
zFVazOKg9lrlpSBVvnhpl7N3Od7y93+MF7RDo/XQIFY+zevKYa4e1eru87X44RAaq53LGm5NLisq
ZVfqUWczxFRfTXTaZFbk2Nhgfj7K5erjQXRQ4Sx4CtDGuzsvNUm6JM5lDHGNYDgSxQ1eVgb+ryFL
gD5ngwr2NdV3/axBqEXaHZ0/H/+DF4dUm5vW5Qug6/jiixvTSckba4IK2IRIAANpjQoS09g8g4Zo
f6UNv9zDfj8tUQD7GJL8d+UNyxhoXst7OtRw0cYXFcjQalTz8CnvusEr/XE80hCRnsp4mr5opvjg
derclbB7ku1wv3qxYii9kW3oAxONnux7qGLjXI55tp2zrnv9fE4/+OT+GmqZ8z8WZwxTWBUJu9hc
qM9istfA7r9YnB9O5B9PcxEcyPB9wmEmGB4C2zpGZTVhUdidG7FrMYLF2Eb/AW/yq3aYDx/sd/5J
/EMsfDHqHCUtYgDq8KpP0XQMLRPI0GR/0UDw7pNg81dtWSGlWJ7QvJg+1HptL8VqDTEwLTB6K55g
MUyOr1vbAJF9GSf3fRdi6Wl8sYn9Rr39eRQQAVPGpIxqo2tbNP4XL65qQKCFONQRpzwMvXmYRqwY
R/Vnmlb3TPIDRCq3hXWc2enT52vm3fK8GPpieVqaX8sdHXmrwn6yTfy28rcIPvPng7xTclw+4MXU
RkNHN7gekonm9Wr2o7Wk5Bt4f6+28CuUqAntfMpGL3XXFtFeavxdmCgcu0aCLZMffGFycxlU/P41
qL4tY8lfISn8Pd1i4IK4bXnRWm8dq7DfN/20r6P8qEXJvpO/uuL/aIqXTx8kAvuQuGzbqJrA7LSJ
t2uJ8hhVwabCD5mbjq8m+TIXXx5r8ShA9C7T9nvpn2Jrku73Ea8SNtLPwRhv4gRKHEAva1bxaB5a
zS0nS3UMG+oIOeXn7/ijSTW5EOY30IWjXoYzSWQO3dCCmZrDXO/uA7vRi7WWxdV801Li8W9THXHL
ekz70rj9fOh32wMJJEx8NgbqH2yzF6GGmIF1Fi1kcWO0joqa/dL17PvnQ7zb95Yh2LxpyDcsamcX
wVqBXXChjnK9insci/E5lKcEx+bWbWrlMZCic+tPq8+H/PCp/hhS/XuVZtDQ6OLGAbrNkJHSLbuf
s69ijXen8MVjXczcaOkhefq8jNG+DIVx7kR4qBD1OHAZv3oexXy3w5JVagQblIrohzcuvwQexwpT
FP1OLSqk1ZU6K24VyRO3Q7rcm9ej/NvFWGaC4TvPM5qvUuBVq6gDbbFcWwz5qm5azcCEUKls2+0D
4QfOKEQy3xoVUvlK31cprlw4UQQ/Cg39fcTXt60zxTwJXzPdHjGUq+dx5enQ4pxWF8lBszrZCWBB
ZtIknEJMr7lePnTjeJcsVoey8k301qbUf/jzfWao3oTH+aTnpxS1R6ST75fRSirVczIcJWlT299F
U3lj0DmQxg7YK3o6lqBODJOvBA9olG4F7VctOs+s7c0cbwPtoVInBE4JDciVF5rFoembbV5D49Xv
lD7fDn691+kGNpS3AqCZmtJJD6tezve5ppzDunY7XVpbkCHR4JwSyXRh9bgCwXgXFeuCu+ZV0bXF
KgyHg16Jq8IKt7752OXzcTKK4zA1q3KIrsSEWVVqZLJj0j3tGFisFr3WrChE3ftttkVCDguaMkoc
OQ0wfaQNm2CmB7Hpr/Jmq9rR3vDvW/EWwdkc8GKXJFPsCiCn9mi8GdQr9DE6Z9a4kYwS4r+6NWYO
m6Cuj2aYbLQIr2sR3yVR+6QIHEJxO9BFs1L7b5qKEiGKPLMtHJ3t0xwWj4IKkqC2EXKP/XS04EVX
Qvb3PlTqEVydVv6KJclD9096k6dr3c7Og8alBJQOsF2kyrlTzQ9+2O4rtVtVVuz6ynRSOmxVBwzP
dwsAEmwUXY1t5Ol8g/ZDSBd4dDs0ToZevzrZYt9p28XQIF54BDi/lxxvjtYlmym+AqGuVq8hikxr
8MLpSIt9NG2AeTaQJ6StEq87SfcavXJrWinrYuNnOWYphtcGT3n0Y0wh4ONhDrjKpRPI6ZT4fsrk
vY7XpJxjBmcmmxAV9xw9SUn/ZOInX1ZwBovAtbJwZdm4pq7kxEnjjY1YNXRMfTfCVGzuFzB8TAeB
PCLLOs76fSClh1Jg3t48F/J5NBSXeVX0X4PPBaBd4gyz11kLFmj+Y9r5Oy0OH7LWX400j0s3ur1t
y1s/DF1VnA1cFY36xuxu0/m6q2ieiKV1GtmrMKDpPurhAo0nTRh7+AY7TX2Ix18zPSIxxp+K8n0u
d6k/u5OyUcPWreYCjOtjadwl/XMPk1p4pp17Y/QQ9+ZaT066+jDrDwX3keN4z6XTOO8ILgS9saY3
T/c4nAGQSHCdOmXBbiC1sOsn0AL4LVgO7bB7JeivFRMpRCuanRVA/I7zXZ+tcV1zsmmXRt987LXl
eZf3NGYg57+JMHqpfYzVDqH13VTvBu1VUjCSAhwLid7K9QPXGST0jf1UdGvGV63VaF0rsQbb7ii6
3g2pwhv8l3wMS2Pd8WYsThXIdrDas3XcbbJ4Hev3wAqN+xSWe/jaG65hn7L2alT3JC4avL9qpCiX
0Zd11Bsacfqf8tBVTuXTjaXY/hsSGtprpp95KVZoHh8XC9hWBrSW6sO8TvFuIIv1DKvpbyZCa7xE
yhx/BPqRWq2dcGWdPY0Peqy7qyluN40mHFp23XROfvRWuuL6dmtEgBzHfqJ1LRPw5cJtlxiP3axj
4+7vjRCtrjX6Z1sqrrO0ulZTvrhCFme6uNZVaAOFkGDyRngvLD9YhGJTteZ+yCfURvoxCcWD6IBj
ymDHJlVZqegx7DHYyC0rspDWdV+/6iWA7tTYs6HsYNc7sfLSqYYXZOOuye1tTN+6L19jC5uC39fi
tcqbL+Z91F3r1koasW65p+IS2Brr+75Wbk1rbeF2FG7BLwCbpGJYe3K/Tu2HMtrIw8EP11m6Nl4T
Y12Di4w8wHJ5uM39s5qxTQOKbt+UhsWUHMr8lAM0wdbQOFv1I9xOqd0mr0W8nrKHRoKICuKWqBdo
iolvpkozC2dVmoGI2+rjqmoQ7FzNw4GlZoHIa1zJPNQAS+nmGXNUcIgOJIB92bQJtHZtWd9ElH4P
gvbOGPqroP/Z8jNKIug+oBm7qc7KNJxUP9sM9nSttUW5qufAMQbVdpvRWEuFOVG+i57LrFn3qXzX
6pM7CRAqFXj3irW5OLc8dMlRbbGkhDZvZYu1xKkYnrXkMUm++cq50U9i/FEWm0Rs7H7bRpt+2exu
+tmL2Bwl5GXDwzixyKtVjk+yz5k4WE+NsYW9a6c/MioQeB5KyY/OPuv9mx+OHDT38E1H24uCQxK9
RMohzSHlRQO2M98C61lTV2iWO6jzyQL2n3+FOOFavwRwBN3jRKNrrl2jnMiDJ64bnCS8lee1rl1J
zV0Je9SAI2qsi9LxrVU6/OIy0heFW9TVjR08laO8Dhezm/lxUK50u8ZjIjiQ3bpJbB3zAnojjYQg
n/v7PB9RIRos+d5Mvqf4lDRD7taRAdxRo66iQiPhYqOqtNMQR57SP2KZ53ZR800Et8bCzO/Mk2ml
u1EiWq++oXX0lAFtPaj+eNqacr2s22KoNmlxrRW7JN4HNuRIMa2aFklBcWdkeNVQyuDO98EvpUfV
CK6GUbkFISvbr7JyremnqTVB2htbhR7SonyoLK4k8ZiQxHRtD+G+qeKHvI1uYtU+xGBwpunctuzj
oLsn3sqDbbZXdYGHzaTc6bKJT7PyMgDbidrZA//D1ip242yy04qVVb1m6lazSNb9q3y6G3V7ZWrX
ldKs9CjDeHdvg7MeqPunAe9vstws/dFDmAQKybrS8IM+NcG3VN6CoTDSdemvK6lyM3o/8uxOl5Dc
DlDoq5dmvlLKh0E7ifzVz3q8LGcXFswabo4rS+wjcXFVK9FW9EhbjO+mPHuDZPPiI49QqM2eYSLU
YEC5IN6k1XG21rF0N/jfbAobE27P3Vi7RTHjHw1oVNavsxn4dT8G8GSV3QQsU+BQECvjWgKwGWb4
cDRsQjOQh/CU+KUr99ila811kY7bJODAKcttHA7s53jXJckm0gsUU8YdNmJracZFnAsRV24nqL+1
/1ILADxSVrkWVp1Dpuw6WbjDEqswYwUhQqPvWxU/qb3eym4yvGoDrqZRdJh8YxNWeB+UbBCT4ik6
RipTcqfNRLtd79U0GmZj/k3MJl4OGURlw7gN9UerupNmBUx0slawLZG76BiZwW1tDZtB6D+78Hkx
QioPc2q4cO+ObabjpaGeJH/YdKG8C7q3IhI7wz9J4+C2IJjHpnmJi3MwmE9peKDl8C7lmq+blkOg
9Zoahb+yIpyg4/FZC1M8V4CP0i/tzKI8j43lKWbEvvIAk2ddSM3DFGhrVZZf8+HnjGGzlTZO23my
+kr/cGhWt6EVeBHhqIFFODXgfSpf6eX9AqLWuhBgeYDXjz13TsYuqla569s4POlp/2JZ7ewEvXI7
Da993e06/Sj7nsZphyU99gsGmRiAjZGYhoRilvhlammjx/Inj9KMuO8GTnVDzP66buZ8neiFzWtu
CW9p6Lzj7qlfF1Gdn4wkkB26bitn8FP7ujezYq8kmKNnrXnIY+0gF5HqzbY9eJCz8PkwAAdXNVsT
YYVdq3fyLJ+suIUnAO8pmnQvElm2IWtYq3XwWE40ZFsp3P38MWEyzFC+Lsx+l0PWzRLppmnTK7gF
rVfAS3i0InvYJlwzq+Cz5QKdqHocFRaIKV2zDPkQW3VvjtapXyxgxmBB0d5UWJrUVnysMWsJ8vug
+2GXOpcmOjrGdRs9Ds0+H0/xqJLkrCO4vO28yzgeS/1E0/tRwplkzLnHiYuDPlpOUupPtCbcW5gq
U5F2a+1m7HyMpAQ+tA9zAdp8on03BxNWmuRzxa2S5nd182oYP4ty66f9MRgDT863TZMjcjDxBsng
jneAaB/GLnXLBHP2rFmJdnDlhrPDurEkAKussjKWuRcsV+1E+gG4JGM9TfZWEz1HDtliqT4HRbzB
0HeVTeo9n+xTltbrMJYBdtv22bbz6xRWdUVYYgfF9zrs8VJb/OzHVQ1BL06dwkekKgUeIKTrTpac
kpNXwivGGNZNfJqUftUn/gpADJus5dbd0RpeoIo4BYiwQrrRYMKbdkln32PMLtr3VMSAVwso3zKZ
iU9+ENl3hbz3y/aYCbEt5c7NKrFX8uOUcOxdj0njjPWNltHBFCfXBoZgEqU4qX6rh/pgN90uiijo
toEXFuQuYbDT9QA7pmRDozjpDKVrIe6kPsL+KK7WZp/uuyipX8dZ+q7YCv6tIHTIvDEzrjYF//qI
hI7N3MtwCVb9Yp2O840veCcim+/rfPoVAHHWH+hvLpKDat3YU0QLRYmz8REDGYKfHyVxrEooxoqw
xMKjNRwztPd26RVsFUlSr0vzNAXkENFmOean4C5Pbwtd3vIehkRz4q529BzunuUCfS+EU6bXInjW
1ed52Irgpg/OKvfacdRv5i5481NcTQj/siD0UuC3iGXC+jQaxMokw1W6McHT5/kumDeQtKc43VKB
oxMS8KMF2rpDyCAt8dRpLDCeCK6Sejfitl6dycX0bIt8X0Dfbxax0xNuM5uKXh+snHAZUlaEWXlz
NJSdmt6DZO/tnUKAqlWriSDP6Ha933utso39eZOa4yt954o3ZzhusaS9RFJh5T+TNRSSa7T7Xt80
Fn5Lctmsqvw0mT9GVpaD65Jfn3twearFNP0qazxTm8jRRMl0615QGqt6ATCPvSvCfdjdxJIHtbnH
mEQhbc3581QWoClWnXnwI55VI6l1Z6S90wONRR4ozMjCOYubvivff56lHwpGoZNjhRvMhIb0qs5s
Jyte8fx2Gtqzox9SsTKjK43UVJqfcKVuyD9NQtvxkOQRELa9Vd/I/lULDrmZiMf727Z7kgiCuag5
yGl2QIh1G5e9k2MbRcaaU+FpsUesHgch7yVg1z5eIlL0U8ruBooxqT3tk3Zbd68ThRiY+r600tT7
Wmb/jDGompzGf5mEtK1q5DUI2JHloi5fzkeYhmxfxrSWETenISA83JngLiMTpZAyzzQZ4VoYYcsF
UeSUK/UeZ64IF/O5um8C9q0BZwg6C+46azUnr9hCQfpvqAg5CcTl3G/WwACcmAzJJjPXFQ5bNwjW
xnCOp5uB72SwDqOgRj96bUc8RPTjTvh5NcZ+zFTUGcTz8UDTiHYl18UhBylYFreFFWNF1sgEhVQF
ErLSh8GWGbW+n+XK9Y3JM/CukOC0Vtp9Ke+NQl7h/+MYeeuZeutqQe5GlkGhQ1+nQ+Wk0XEM6tWo
bAIVW0hWddxxGjckOprioa3Ti+va3gdaeVKVt8Q/aVXjiZLACB5sn+BHLPpuV466l+T+Wym1v0Zb
2RVztpNkWPVdbbA5fgOs6tRJdNA7oLZCZecWaKyjKwmpkCxjBrbYFygTBQzhoK9ACZXTF7zr5dcE
1xe/uerqbN9XT616tjWwm0GwSyk8x9FPPTg1dXNDuMYjTt4440KQBHd1EXuzqA5ZGlDeSnE1WL4W
Y9VYqemNcTKuMO8mk/OtbtUpxP+2XUeA4LHJ7CwRH1uYQzx0NHtZ1HSmk8kwj/WspTY2+NyvU/w2
vnc2sZenTmJqnIZE7ZyKSftmlBD6MMONZjxdlN6/Vyx8qOJAxdrQt6qXQaWQJvGH66F/HVQ4FW2d
QQ3M51Fng6gC+bbMJQOT76nAlg1wZsqGPUsvdQ4DczUky7nEM+c3UxANnN5jJGHFObAaU62Xd40W
JofIiqGIBLlUkQVVer32G8w7JYP7AnPE3LUWXFg6Zq2kxbaJVCqRoo5fDDueD1Zimih75RGCuhxU
W00R6YMUjSLfNaFe3mWjKG6ozhaLG0FUXze+6IBgGOqtHExw2IZmLvAmNTSvqJphIwV15VWdOj3q
agKjFfD+Q5N16v1gKd1bBjXxZ2f7SncXDWwnKx+bMOAGc558t9DK7qE+hrBEaNJ3A6lOX5W8i9Lt
HHbENZVBh5XcSQ0cQq6a2oj3ijMd0arbj4niaRVv0eVyrrLZKerqmzCjBsQedcdhkjIUGW3+LPpe
vmqw+bwJ8qLf+iiw7+qepqHIoNRaFwmwzqA2FMp7hj+ucs1ozwX8NyeXJMT0Jq2e32KKqMdQqBQf
2yjLrwy7qW0qflXg4GXE0QV6UAxOn8dDSAWWrUnOJTgOuj685TWUF2foNPq0sjaiMt6nQ/EY9Tq+
iTIYViD/cd3tZcuPiNhS7ZxOVXVVTdl4k2lq8WJh7dW41mJi16a29jMzNJsiagsg/tQ3sxGvy3kA
+tfkCbD5UeUYRekwdl4mFURGaqCMtN3FeX81FRYbm9m2ym2VKNqpU8ySBlodx3d1JOUv6yk5C2Kn
fSckyVEkLbmWpcTk059m2rgHJaDaOGgrYXKKzpLavAStIt/J6lC9Wo0fHsM6NqnzF4VNvSCVh8em
mum9jowiWPWjJW9maliUWXW25myQu3vfHFNvkOv6xVx6tuIhZccYEmu8LZv89yEY1ldSmeg/RiOC
fITr3UnLc3tR4BQ6W2a3jbXRUQzM/BJUCGaeZpRtURe6XY2t9VWVq1W0iSud4LGCQqJChA1J9LsW
DBMeUOWc79o0VULXB7yaOb0R9D4gph6zy74OzXJXIQNyp8zEcKKf62VMM7bjPcFcVn7LlL5o7oxe
yjATxgZon6hlwU4yzNqpSGQqf3KkxbhvlkaTksKSkI2CY4KEPTuandm/zd0oM61pbkjQkqyhX/ea
Hu5FGIuTlRTRs5xgWRHnU77KFDujKKHpnixnRIYi7iX2WTR0K6MjiTYgleJSRT7+aA1VtbGmkqar
nJPv0AuFnVOpcxCieV5VOzBLBeFGmeqAKZpexj5U9qli2SyScxdl1Q9c9LK72pe0UxTEVGAMqiCs
gJw2wh7TH5nV/lT1E2W3GPMv6k7BqN2B2TG39MRE8yq0KZYrNKivJy3hAmIMIs1fWUMw/6oRU1Qr
dTKVdY1twnU2BkbjNkIyuRGo0/JNTUQWrRuF1LjtwRA19S1Gv/2D0opntauxmF1UNjC26qOflqmb
6ZhBNiGVgHHs1kGhlGioQ9UTVpdcD/CXxKnD8t4ij8zIYrqZS7qVSLncsIOgJPlpCezl8jvNndUb
CXa6rjva1rBJHL/LLVXasdWw82mRRJ3bWcVtMcZwSW2ooosw6jZjjtV6leXqdDSkIr4nPuN2oJpz
jv5YqcrQbTqFGqUhhmdrkHvNsaemeZR595qT9RQQq3amTz5qCTGSvjLZaOaUcApR7tXcy/W3tE4R
iUxyG64pv3CJEE7GthKttAIczZWWak6sb3Kt0s7HcCUbMX6vVVOVeJg20fdptuMrs4ryczDmnIl1
2ysPmpbiPoQ11q1IJ/jPoY9LRhimtbyypCx44Z5ufAqLMCZ6DpciWzdK1wmajo1qSuFtZSWkp3Vc
3uTWJLtxmU/fEWNU3F/P8k0P9mimUBXTXFI21gsQxOhV8eGhFiCW2HMVaXoZtL6gqFoVMSn7kMj2
vhv9Xlv5apt7cxNkbquJnKogEh+1xVWDg82XciYqsE5yifcFN+PlnK6TrKh/5vi2tTs15s25dW4S
c8TtnPdcvXXarTpVNWVQMd5luu7fGTOgqFofyxUezxaBUdZwtpRV8Jib1J3KqgOZEgfs8pmtPhtJ
VCwmHtgq26l+Gw9LgK4Ham3iiFkMA47YhNrqoZL0sd72FS1ujD0az4ERpRhswz9SnMiiS9LtYC21
uL8IGS9WBCSxExUiE1eqkaTVQStD6MdW3U905xmdUe2jMJwpxba1Fl01CNeLm2wyfYxWkl73q1dm
HS5x26NUoSrdT6kbq+Cvruw69OXdlPlGfa3oTenvLNRj5SqJ6rY6mZBSIGME0WL5pAVxS8ogw/kG
fVRls0icvNLQO7VS3vfURS2MhjoiGvyKuFJMtj5KWrofo7Ssw8zrglIsBlILE9cg4p7NlykstNe+
kffJRJ6lzK8t+BlB35FbdUWdrawgGL/3etiHK+YkeWuqVHnUCrW7SSF5P6NLMk8xqNRdnGU3o7C7
XR0qbMD/h7kzWY4by8Lzq3R4jw7MQ4TtRSaQyJnJMUluEKREYh4v5nfyU/jF/EHVtkusCsm1c7QW
pRZJEMiLe885/5SylTwFiiMuYxt9tFZvkCGEVWPDcZXHeO4qAcrMtNX1bWoF2tnO9eY11OqELEIG
I9CIhD9FdCacYleloXgiRpsNQzYbP3GKs9CYczCneUza4XNOMF4KBpYqpZZmAaWY1rMsF5tYGMdG
x1GmazdqzfTTHKq3UqpGT5MH0pUmWg4cMQpOTNtPafxzcPJ4ks+mRBGXqw0Voan6Bl6zG40TiOS5
YPQdmcnZVEQ2uenicQjmtSNMbxL6R4k5G8hRu7eE1OBNRmiiQfGGQYPFnLwmUx5wZ5PNL0XNNuaQ
V9PkEOT8MZ6Orf44GhJwbLLuRewOoQbiUd4UeeUFWHo3Ep7mTcRgqb8bSbUR2gOcbz/vji0lujpU
W4zMtlYa3xKTt26zcGNyGi4WekHcXMJoKxSy4ofPLrZv5VrxuumBpKZn2KoMtNAk4k5n9blvgNqo
TzPGtaqi+akuvznJzdTJvgWCWgLPV7hvA+x9F+PW1pgyYzphTdLdEKT7MO+3cDhXektVpB0ibLaV
jrCpwRVh4svVuHfa5j6Omv1APWbV5CJJLXLAb5Mc3iC32JQzLgsdbiDd5A+9to0V4RrJwMiUlg2S
O90z7luzuTfVBW2n/pCIXjZtL227ZztI3YrY5DFUtmZ1BXsaqxx4N/4WCubLVshzjckf1UkrGeNz
EEMvUVs35JOLUAvOpFw3fFXrmmPkDdbeybu9Wdb0usFethwvtU9FcLaDbqNMlByWBjbs2PdsVFvJ
Jua7Shjd4dQXAh07XqPw7g79yVLTqwr9M42/azjbZEzUROGJWHvXisZTgHVsLuskG0Chx15cR7O+
lfsjWyzELRD9AbvtlOLVlh6yEZfG9hF55wp3vZWWnSLHWDz8XnDcXPWBjI++dhuCNZoqJohWdey6
Yq2RTtRjcxfhcexUCnGgMcz5yuscAG3d8JroOgtiDpFrLrnsubWSumto41dfzCemHX6XymuMjfn7
/QxmWC1jr0n2CthPIIdt5OB4UmCJ2PlGox3jeePkd0100xduKz9hFLlO5QcqVUI8LiUNso5yceYF
z9A+9IZnkU9gDqdqalehSfhXmzKXfWsyGisi4stwE2JYDwlynZvXlhxHIh/cofk2lUyaa7pYok6Q
PLacb9gautPwYCCeDeaTLjEijO+TmLcondd1N6wjo/GHrN92MVWJMmwqvP4mCYB3tvG1LFTC6UV8
LQ3LlcmQy8S8lpVrbF27+VpixpXdzsWAi2b3OivGGsXwizYMDS939KnG+qoNwLqY4IxTTN/rRe2L
Yz0MtEHtdG6zXd+/9XbqanPmyd2pClpk9upNxyJSVP00j8jLSrfVPWmSec3EpS9kd9bLdcxXpMMl
6l769ElSZ5hmpy7b4+2oaJ9j2AJyBp7THsOqvo3oU7B9XKlazIaguExX0uGQEE4JiwdIGwaMM11n
8ElcVFZVcD8sXkuQn6lG12VOCqjdU6RkzG0f00Eia/pYApGDgbGlltZzr8kXBfOKWqtdayqfykL4
md4RiwhEj3GmcbVxFw7vRX5eWkHBCy8kkFIQrk4/Ne3VGonH3Stt+5SUYkUVfxJOcD+2yXtqqh9m
jExJG9epeahUNBd0dtpiSerOMlSTy/I7l/FG4Z/sIl6VNAsqbwIh67EJxugcrOw1krZZ+am1H6VY
shVIOFVflMzv55PU3DvWM3S9wNnJw161j31+mJxjmgo/hJDadfqmIGc0lC/DfN8muCQ73+MoX0vR
oq+fhBcZBMJ6JYmc1ZWprV6f+q5eSCB9eIxpGafypNkvwjg3aeNpsVtZTImHTatFty1TR3Y7JQxP
HbTzNPtUBeXMqG57ZAIVmZpQeXZSeoN006ee3qr9+zTsnIEwA3PYWFSdZuZQiG21YW/SH5UhY6jr
kNM0II967yiAA3MEIITuZOA2gim4o31G0BCjUnHBPk9KvR9K5lpFuTYkigfG3/0Skaqy88Q3bb+X
m8y3x35V0+PMwa5lV5Lrx2JMbxgRB/pjPFkPWHtuquhdZqmo4ba3Z+asJtwmXzODdQ7NS26ZtzpO
59bjS6Kf1MHZDWQnmoJIIlMASlEeJTiNldr3NjHXiun1Mhuuk+41o9oo5s1MzKMTHvIp3sG2ubHm
+o3GhwqtoGJjww7VtRXSTRNboSucrgwayQvWxnmPhd2+oD7UBx1AFNTXkrFnSLONpU/fVKPZZ0vY
e0dkMuyVOHaYIX3W2SVVCEwVj4j2PE71Y2zqn5JDAiZR6Kbmz/IV140nzH13koZeXyI1m+ImwTve
MVvSUUKcy7SN0XV7x87OxtS6Db9aBeiNlakbLnvYzK+sRn40LLwkPIExWb9mSnOXUbMIjQmAwGnT
AmUDgskia5/V6S6MoH9RiGpa5Wkwk+eipLzMT7U0f6SMz5OG/TR/FtodtE9PDT7wLHIdljESQ9ds
lTc1X+Ax6RDkll+M57m5Dyxjo3cgDnRHecR4y3yYW/0WDtdTqr8lHF4i9rRMhsOnuFjbuqlEiahT
rQziac7f+oTykCq675iMtrUbJ/JRcnSi23UQJNnvB5WWxcipYCIA/zgeDT7c/kGboMxV9q2pEEWg
ZKaAaZYSsaifdcPxMupKPcAJX2jbMCMksk63eXEvd2/kua3SGJx8XmlFfCsINcU6dsNM/dDP0TWR
lU2thL6tRtvKvkuafBvMbGwjtnVKu58NJFWMGNZGSz7vGO1zOQe0i/AOfu87WCvbnqjraZ4YZDya
nM0GnZYKPZnI2porcpOmSWJJx0FJrSVf5sqk2vjAdoYgz7dQpy25yALsQMxuIktrJy7PGjnB6EmO
IrufjOEQi3bTDJDslnjZNvMFZjGFdLDlx354mgrjkExZ6EuNRN3Km9eutJReRdam26afOVzFPusx
AczpcbupXVtKvo8s6TGL1b0cpeKC8sFc0WHStTRx48510jKMpr1lmlB7k9xgFqy/x4Qgd5gO4fjM
624v027fYsa7Ky6lX4+bIXK7++5AajH+a0TrKheLYyrat7ciPTkJ3YQX6tuQ+kDcKxtNWiVHUM21
nHg2yZUD69wj5FOSeGf3crlRICEvJe257Hyq2OmQWMfsEVgilbbS1bIf1c/ghegD+SrDCbvqzcp+
EiYZNG5YcWC59YaIS3U1ebz1w+3owih75H6rvYQXceviPcJEF1fV9tS1mA6v8KdZ3Hp7AbOhv430
bdCvQa4odfszHmVHQoU3uTdcUuLGobKs5q2KpVZ6DL7l9S57IH2WIr+D9rXR2PIv87Oxa9f9np6p
5ivhJtRPcoxbs4soeVuW644J4VacQQwozo66T820TIxvpWdxT1UDpypdzRv7KVcP+biqD8ju621/
U+i7MDkzF0swg4N+0O7VBIfYBJ/85D1pSM+zCLXdRIeIc1H7tPJ71hIaR0a9IaxD+Rg+VJd4Hy5C
hTtrX+y79wHLNYghlGRqcmRSO4EwspdtSNbB/SK18IQRb4VLZ7Yr3OhKFccrEfk4bdVeeyWmM3xk
mQB3LYfiuKlID2QiKBRiYsFQm+bTGd9K46MJ7q3pVXHuhXh25lPBJWAWZRvV2XWxq+RuDfDabHHC
pkey8DUH5zLd0diL4KP4pLvQCGflJdcQUq6s7mk0XYZLhlgBkoGsVJyOGkM2KJPggNFO1teMzka4
NPMWFEEeN+1wTDoooeWmdrm6zaxoIygEnYeCQa7lyYw7XNiBOYnVNVK/tZJegP+JBYOyCe/VUA/U
7FYCysgr4IeHxgseJMiSXkDzcZdzJy6aGjS//YNxpx1mkk7ftYgTgL1+FT4anxa26aCrawmnXbEy
/djtN+MRjCdeO9YPotl9hA0In0L1UMBin9vlMyFVZk1mcooagXcHXgv8mf1YbPv7mvM+/26JY72c
zeu6XGUjm8g2J9G5uikADng8aUjA7dksb2J4f7B/cWJ1CTfScvif74HlA8YPoy+oRJM1kxO5Aq7Z
UqUfcni1dNFUr+EdRBy598Y7Y6vNl0Zx+9iH4hteMWYPyUy6N/xqP+4heVOhkHezRB3jx8hhzR8t
3shP5iPmKc8smPHwI5t9rVxHm8L3CCZhcoC3q4HuubpvoZeTpfMtkol2l4hEWWGO0jxIoYttQPZd
TnY1NBrltrHfGg2LdC9M1+U7Q7jpQ4k32kueP5cv9j20f/l2SHjYJ60/ZcM6VoBO/HZJ4F6ruWeP
q5k8eEF6lpdwnxiKfUQXtnlCmQes3SGkn8X0aj+G89qcV8Gpar05dPlOvmGOIBu54mrcONpKu1E9
w0eqcWQfoeRm0CBhHe6xkAh4pXEn57empN0QLM1dqObBTO8D8U4QFoPAJQQ6ljZMpldmy0lJTPdq
AdO+J9KyQ+C5fkdLEbBqnbNeb8zBDYKjBrNIeWibnSy/RCG5WF7NPgj6mZGT62K+67RrB37NSOWt
livtMvWbSFnpT9wMzGdSfDhMqKDS+sIEUoiNerJeaBygl2MRb783Z4qwu2neh8wWKVCL9QhdSztb
+SWDA8yKDEzPINEgj77R+KI/7IYdaetZxgDr05hfnem1Lc+GfXbI2G1fIhNuff5Whr7jYoEPfWxa
9VvCgIcPYHuNPzfjaXiD5sddV162n9/nFlnoGlhD2sryKn2RbuVDesmfxG0My+sjuLAPtfuGxTXt
l4mFvFKvMUluHKh8F4nyK84S5sWCyh3BCYfCO8EMTEDgLzdiOzj3VXUrj17cb6htcIW8V5C+DCsb
0tlJPWS0uvyfGOdafERrQBB2pSeJYOKtetBeytAD096a1i4ChgN26dweiut40+af8kZnIHfX7lOm
oEz5592cPLQVA6u7IfG4R+mtPPFuvKjmo3PQLXdgh2CLFmt4oMPkOSOHTXjPLFL6bh1N6qv9rB0h
WjT5Rt6zXfW3bXLbyysJBVwGtxR3geXTBLoGidtbAcfvaWaeapKAvNPj63Az4zxOKCWpcxM9+Uo7
iyNmkKZb7VKPYAuxD2/ikGpvJd7n6/SWyrvuZA9r83uuuGOyG/OPigeosiLp3h1WaNBdK/aPPi3I
13qUOfLL3psIaXFcrdy3Nqmn8CyS7jNi5LTN5BOi3wSKx4O0azaaK++tbbdGEZ8kfjB8h1Ki4QtP
AHXrG37jo2k9Oi+w+ug0++8VfAT1QT+JnXgOvwdvKWy/o/QKpI/gdaW/Jh49S6WspSdZMNNasQlO
ErHaBwhNqEK+Dd8GZ2+ou/Qh2at87brwwqv2xMHejeeW4lZeQ/Yg4eHVkfY1tdM3UF3xUrg2lbXL
VPXA43zumTGvgbHQh3hEk6fb8BrfWT5+3xeT2dkN/4Ah49JYHuKFD7uK5t1Enmq5GrdwkPrn2Z+8
Ot/N38xz8z1+FUfpAneTWTanxdHhaE2GTb2NLpyrt/Bxz3Sk2tW5y5/kR/PZOSf5mp/P/+IVZ/Gz
+sJIrJdvqMemYOmh4IUYGye42Nodjk5171kabdUDjYjqPOXyoW8fCyicTv/aG3sjvSXQIynOSQqr
w7rv6Nrxqac5X2EiLNnnYqhc81khHdbw4faPsz/gcK66KUOx4kKjUIedW+gxQRsQ9FMfjPF2jI9A
wHhPrMsIocaNQoEbdkfLPMzOttRel7FxHx2MiKeGKIaG5aMbetkdWl6WsLspc+b4pvMpFh6dhaAh
CjmA8N3FY7cIvttq1WxjbQqhs+kXTe6fiXXcYYh2wPOVfZ6agOATCAXlNqwfNfZsUZjnWPpQMEie
bVaSoW0Cx9wMTnAFaFuJa7EwRSDqmhsD8lyfgp7aHsLWz5AfqDNCKQNnbU4YaNuj13AaR55wLlNz
sIb7mC6DJAfHb8NxxSnUvC/EyJkWhMWo+wNWD82jNJ7RwoD8NFAiet7Rg4qouUdXtCuMfVReimss
c4LDE/8MmRDI6qoervQWab+CEkiJHQU+TD+t2IwsANUK1nVNWG+yLzoIpsTm1vugAJbjmA1umvIm
tM8J7Mlunwpvbn98mIQv3lffU5bP6EWFD9WHtrLDmDWnIcA3mgRG9pY59HraZ7LfM+HKC70svdMg
ldM5Ko8t992vJQIbOqYOK6JL9DtNY9/ymufmtu32HECdZntIZ9dG3rs5aqngkmb2jcqDos3RXfld
PNPCTc1zr95Q3wzTpaovHdRpphbi1cAZUDmYjxgCy+qpsuF5HJ2PSVuLKxxPMPQKau1LA06sa5tU
Yns2jzWjx8qKDnbxMnTZThHNKs209xrSlwYQobyxtXbxWg4+NfZ4JtiLdKG406VzHq+J3mGqdC3f
9M4bht1c7EvIajaMwCqHDBU3J72r1r1En/M400u1+WPMx5FWDc0wsqZxsxBsjHVbvdTQHszblL64
Xk0vpuNNH7z1EgbcDna/Su3OrxxZNtuhvUs4kUhbWA1xvovQOohV5zySH+PUPoeWRo/Ww9SKOEWd
pQqQnMzjFvTsQ2i7sPEdwPOSZpOMnJi5REN0fJ1063F0dXHQ2x/apWiNAYxmbwLpksV+rfhOjWfe
anCeS9IyQY2L0zA90uEz7JJha17nAnjTlSppneuFX7OqWxRCdeeGFiubobPUgRnYDEHre6vM1iMD
UyMnmCgpA7euqptRiw9pOaAJYopbaVnrGoUF+KI9Q4I8NL0iIQfrqsMUxcomolKZozQ6SnbnPBtS
AoUf3VUmA9+1wT51NAZGXATiUKw7FJKA84jL4Ep2lj0dVPjs/SikgyW6NuH8q633JqEMIAH0LW2T
duPIMUAporcx0ezboK1jY9tmMHpdBA2MBWtbYYhJ8gWL3DTwv6rHdn4RfRi8jIkK5zyEK8m6D277
Ps78sjGGHcSg9jnIo2qfBWp2GSCPf48qW910cxk/5nNP09EP/a1SDZmPiQiMTtmY98YEuSSLiWSc
zWDcKZp8m4SMy1IjqZ71OA2OcgoCBI3bAuXEFmucDmauFPUqFGwCuYHlAtYjynRj1DmjjaGTtKNk
5ED2bRMapAfW4UM0MGFwIrRPAocPGopwmCjBUqF5cQE9xBvBLOBc6NSaEsJDYRY9mLICY1C1M9Z0
3MfTrRpynsz9kmdEWNBDbUnZMyExoRvGCUxRYiW78pFsKNCpiFG+icinHaL5e5da0lGGk7QzUbS4
klJKEHQTgxKzENDJYHjiLFd/5qOtBMxRCyioaVWgaKjlet8Osr5NjDw/jRayDKAOEmq3SldnFneD
u+PKtOaXNGaQTA4jocy6pASw68JqC0ObVypSw4q/A1GVEeBZaYrMn+1AoacZ+mtnLp5jNsuAaRiF
SMJA0jQahhcBU9bYAidbEoGWVR4VJDCLsXMbe6aJqyLLs9sMyUOX0RSKYvoIBySRvRyaZNtW6jqs
FLFXxwilZaIQpV5pDFfaIF+4WBCy4qy1YahP8p0YDIqiWLdrNpymcZZeQ2KCqSnVRIUWm934LKAx
tDehqtVkYal52tGhVMKCMa9VKxMmznro6f4iUxPXslf0R0UyYLr1pTWCTsVh7WZNAFm2rkzfTPN6
mWnrDRHwSAqlQB/eS6WQ2AXGDDV/L8pz1xvtMUXV9aS1iU3TroFYz30BtVNt5+ooxRX9aVf2vIqV
ZYeOq4ZZTmesqwgtJt2k344CR3rLxskRr5U65umFqDCzAHWbGvkQlnnn7ILC6JzD2FhQXyOnU8wn
kxG+dFfLRmGseocJ4pPGY6dkrCPSudR6qpx9XTtd/M2aRqY+uWP1KgVxFkw1TgsFmG1gZ5JMKVxU
dp+zSSjo6/LIVLLNDEMuOiaOzZER5fay0MtEI5U96GpUAXPQpd0LkBtQ+opfzVnK1khPkA9BspKu
Bc4mNttRIxvnKcCPF4yHCeg+c4q+3Op6MZZPjrSIdfMgnY3XmbOOMzQtiSHWsprDPgoVCEIosboy
q092MQ9UsEoPA4T1lma6EUxMDuZRpaovMTmU25ch1nSt+JaxvhUFQAfoylY2RWsN6uhssMk3TERF
yiBMX8/SAVmZNU4P2FI30rRSsLAKs8JFbBWjjd7MdTZtf61u/2oXYC22pLhK4bjNLotH8c/q9j6v
JegzSws0XMcSPixktgACQzE/OPrl19f6KjtfrgVoimP+kkn0Fzd3daxbR4dvhexMdPgRCTb4unhN
U+NhVvrcjdB4wsclurOhp/v1tb+q+H9c2/iRD4X5mExo4E+eLBFW2Yhrp2YdVxkdSBumZ0nSxW+s
S77q+JerGDiNQXCA9/OXpxm2EmcruXrrTk3Y4cLQm2Gzl6FT7uJo/J130N/dk7E4WmD04EDP+GKG
UGmaXAQDRhMd9DSHTrjLzd88tr+7IVPGoBdPSWvxXfz5sfV6XuBqxmNT451uH3o65oy9wRp/5/uu
LL/sn71XlkcH4RTXd1s3+M/lZv9kmlNlqp6rcDCpomVPt0bKb+Y3cumHuqVvjH7YUfmtLMsUtykn
aCJ+l0v6N7dqUPzjnYHzsk4n8vMvkIykMdpZ29CAyyDTMwoALxT0AIyufr0W/+Y9MPAfWTInLR2n
mS8PVbaSKcTMs1n3z4tGYC5f6uxgyD7ctY1t7Eyl/OefIqkN3BwrAvfVr7cWNzDi5EBp1pmICjeF
23yFd4tEUy1sRoLS72ye/mZhYlKHo6wJ7KOzvfz8KOGuxv08s2o4q1CVyx1NbLz99UP8+2uQ+aBi
F6ca8pePywgQxYzwj9eWSc9cQjaA5IM++tdXUb6YuWB6py+mJjiAsXFxrS+3Us6zOal6iWkMJU9V
ohw0g7OSVsiITgU4VcnAaHY2cqT+5v6+utXwPhAChBcRDnFQjb9683ZI4PC04DOTMHZAIR2rnxE3
+pvbW379L28dV2Er1nDFwQj4i+1QKzeyXSUL8OMgGM6i5yAyrjVECmXod7aTuTN9nyRQLkJkh74B
BSMSIJyDH7QcZ2QuJnkCKT2dAkq+9ObXv97fvJJsB7gNYveCP7/9ZYOLYE7CQid7KGiUfAsrbnT7
qSp2RQWpVCr7+jfP/OunrS52KKpiWoBzGKOyqn5euJiyAkTWvJmcF1CYmX3ksAUUIOAJBB5xpdlI
N4mlICcH+fj1zf51Qesy64z4IZ0kAtv4sqDnOdIn02IMQSzunW51t3n2z9cUl9ANw9DZCxz8ZX++
vWYoSRSZWFMaFXrVXQQfXTHYv7mRv64pTiTVVDllHVIPjC+2TpQ4czVV7OQ1NB3Vvqck3Ld56XbJ
uDYbgBf9dxuqon1dxtQuGmnjGEkZ+Ek5y6/0p8PDHkzoghaVRafQBzmRtrW0+sOa420HCa42jG+i
FFvCX71ysFzIY89p5yCRRRX66w/xL+WUTkoATqAylQ42mV+fcIrctRnhvoPJT7AnX3CkXelpBZkd
/eL8m+X6l3NkuZjB3oBJMCmF2pfVamRBhcwIhRQWi5f2QDPtQie+tv4/v6dlM1+8Rx2NlJqfH25h
On1qwrFYy0ORYq+BmtgKprvKkB7aTKZkAzz49RX/+h5yZ3++pPrlkoVm57jOoMuLYbSVnwzk+gwF
ejqs2uqeApOZySOWpH98ev/Iwf6hzPnzX5fvwcNnauIwan9YrP/fv/kf5fkt/xBfv+in7xH//cc/
Y8TuvrVvP/3FQ77fTrfdRzPdfYgu++Pn/+cr/1//8V8fP37Kw1R9/Lf/8q3sinb5aWFcFn92ol88
uH7hXN/GZfU//8fb1+/4T3C39W/2QKxRMQ2lcJCXOmX4EC0G9Sou9BZZYnjrYq7rLAf8f7zrFR3D
e1bKkklFHAlb2f/xrtf+zeIhmYRER17TpRr5J971GBN/eelJ0zFxscK2UmHTpNz+eZEk2TTCIoLq
SLiOcB6ccKrxTGkHVZj3USUP4GhjyuRlrdaoOCQkiEOi1h4iCaV90UItTV05a2xok1kYOEz0VVsq
HkeJ/EugyRHSdxibtbnqtEKWb4jYptLWpHxUzg1TMACPNBDSzdCrdXJCOAafqydsN7xOMMQk3Kgw
YLBnN0T/A5rfdKoA+R5UVVixjwVzMDYHo0ZXpt9YhaKPEKESzJhkLEB0+T4hajl6gClUJPO+SNFv
ESNtGGi7dVg6hIF3t70looyBcS9FiXNmaiQ11b2GDbYuvhN+7KAtAGzsbFF5dhmw758hyjiYLAVB
Vk7P4SxbYpObtVYdhqYW5daKhiZcG1rWk+nbmkPSXpC5Q2XuzKZstpLe6PklklTsvJjYZj0skHFM
kiRYKSHqcHd25qp9dUZHw4MNkwwn3jqRlObbeqLI2TaJoQ6eHjajtelCI5AasIQy7FeZbZGUDYsF
NCZIYsmXYwz0kLORmbyZdLX6bvWtJW/lMCzkK9uopYMH9bm4DlWVgHia4+yQczEm4y4iRNHe57C4
svu+m60IeUDMwLQP7EL1BtH9UHEOQjbB2xQpgoOL+dmAqtCJHekSGVqPmYzUJHLuq1E8GJsY5Ui1
STOp7HZBUsrKh6RW2vDaDgrWCGu7LWeqw3rGOedOQ+FDjl/Zmvg9SO0YTOcZYQ7Q7IA4wOQRjT0e
GQaLrj/jC4GsG4wiggsyGBPUILmBvHfOWlGJbYoZPsHiEqY6a212+uAG3UVwyZmgvVozmiNzZDxx
ZGBqcJON3jsves+DWAtn5gd2etTDfKtzAeJVRejzuzSEzJWmzE3ckUDzl3qUkZ0imJ7yTSZiJfNG
8lZNEPPetFa6USsQJo0sr3aRHutINtBONERBRoNawvFPlKnaGY0lQi8oJD7ypjKN4NiRag1GRjva
45CQB1F5LcsMDW6B9Qpp52mVfEhVq0i7kU8c5lauz+SmBmOmbnBumZPvdtv39qVTGpQgbdNKAaVK
0KqwT5IwPttZXYefE9MD25/VajA300RAK/BopXb2jd4qDN/J0IzheIWNoiEig1SI51rbT/X4ivn4
wIAbRaNl+KiXARFiuHPwj3uGgLz2EFtLW4mFi41rOPZrM5KcCG55mAMeJ1MMBcnsif2TV4o1OoOr
B2nWwnNx7Nxa53ETFNtmMuLyQYZ0X7n50KrCr1ij0xkIyNKB65mvhoC6aTW7QzqZjZtr2ZC5NUa4
MApEpQO2IuYPcH0ou0achIxdlw/xMDFWMfuNvXYw/uAbgjDst3qNaelbnKEdeC5E0OAfwPbc39pm
qSYQjmgkYJWQORT6rYE3wiu31ZpvJqLPfJ/gYBSVK7krEAwgohmn2WMENnNjgWF+y1L8cORSC745
WgU5DXXnYp+RlmayEX0W4W7WLgqtrEOwnyDwBDqQp3GxRlCLeG30TpRC+qogiVvzNPfHKIpU5dzh
J2pCTZAsqO9TxthJV0Xz2DN3bjez0GcmZKYGGmbL9Sg2cUgul2fbIaBENNfMUUQ+kXUxKhRwYH/Z
9BSPET6ihLrPkL4R2kg7pEp1DsaYyQ+9TeQoIp2mDPzJ0ZvqZGR6m95UjRqTUT6lc00AAtLIdTHV
zuSrpsitjcB7T1krNUi8XXTBDJVenfOHSWqaEBv5JpNvnBZjopuqT/Faa+dG9PtmmsPgbhbRYCPg
cZRgp4/lpB+XfmM4OqZehk9DRc9JeFRUBD5zYOk7W5oRIoREALtKEVvWO3swBgigoSmsDJsj6bOY
w3Z8NsKqmrY2fvN4002TKruTsMZxm3QTSmExBhEYcqbVLfrxwAClgdiUVPVOL+t58NQ27Zu9IUda
e5iyeYoPbZs8j+jPPAUBy8kk3cDwcxO9+rfUaloshpy5hrQYIjJaaXWaJv5kQO2WIO7OzkK8by0n
9Ushi+ReEuVYW0dLh158yQo0n1taKSp2BgwV3eVDrndD8FpjTQnz1ywl3tqVpYcJ6EnlgCoGJoGL
blQp4eNgFkWz4j1N3tRs5D85dHhHVrqJT4oLuV+U2DkIp9uMlZIWt0UqKZEXtg1Wb0lZhW8ypiU4
tmgi1nelVg3jBuvT4Y9x5j+qFk/xt6YU5Wf7tRb8qXy8qT6K+7b5+GhPb9XXr/z/sGpkSPursvH+
rfjXU/yNAvTjX9O/sjfxL795K96+x8Wb+HMp+ePH/FFLSqbyb9a4TRnJVJQGbckO/6OYXP6J9o2U
I6pNnRGjxRDif1eT1Iw2sVmyQoVgkotMDShwyCQkSVH/bSxuzcRwMJ00aGf/STWp/FxMLvMdtmOs
UJd8GZWsi6XD/FMH2QxT1iec+xAHBwi08rWFAbaIxIQ9HmLY222DpQ82T0O2K6USAzfnN23WD/fs
/zuL+c+vsNwRWT5LtNOXehbboTDBBSZxcfk5pt4DdN3I/abfSKfJfYT/AblK9ZWXP31ylz9+/J8z
mb60zv+5qk74AcEfBNl+nQ0i2w4MzuzEbV22CA9oa5/7AOgbc2O+h7/N6v25Qf7P5Yh7AwWwafG+
2rCPLQK7/8XeeSRJjmVZdi89Rwr4B6aqgFJT48xtAjE3As45tlVLqI31QURKhZm6lqlU17RFcpAZ
HulfwT55795z4c1HuNZwxPjRVQOTT5EQVcXtYlbO/3x536tofw43V5i+PFaEL2xKGoYbC2zjYmFB
DNEw7P3vRpkv+ssoU28amT+PInRl2QHSspsGFZ04cyz+Xg7782L4SL8Og4ElrROfR5WjQ5JpjjUK
qEsjXEPzdn++otNDcVBTaS+YYIK/D2VGdTFmyRQ5CdxapQ72OkLCKENfLb//PNL3Isa/L4oBmBks
hbbJ0b3TYWVm6fxCILjd1Otu06+CDc7Nc18X88uXSuef4xzdPMr78SRzRnDQ91/F6NZsmGkxzBWR
F6tey+/JDXO9UN740+BqsE7wzNPNRKlyLsjq9FwjKO7SWTFk5bjoCh+vFwXsJQcyywrz1QE35kFZ
Yn6/Qe+3/Pn+nv7AIYGTt6BaRAMePcoqskjFovPuxPl1QYhvvta38QWWklhbDm6/jVfWmZdHOfnV
fRlyfhZfvgejirp2LBmyX/aubbipO2w4htzYh3KrIt1zQmd/NoP05Az+ZdD5R30ZVE5UC7cwg+pr
jeWetHo0UXux1lwDatnZiezke/tluKOZpekSy447hou2/kbbWNt4K63VzdlMgnnW/2NV+DLO0fcR
J6o3SiPjIKpc4ccKnHDJiXCpPMRX5z6Sc9d09I0EZUOW0vyqyDt/o2zidb/SyVMV259fydPDiLnn
IJPLdBxWh+Kn6aB5//3JpzsgoTt9BWLyzDDayU+eRpqg7sTW4TjbBOcaB1XBONgdXyT9QzSQ7Hxw
34V8m6jmztbi/VBI2z7M10Xyq2uivZd7L6IucMl7AI86QFxQBe14BTUI1q/YjeabEaeOijKrt8o9
7qtrFfHwIOp1HUvO1HM0kDAmULbsUcsF432BI+Dn26ecnJyp47P3MWT2CUevRFoHeeulRuSEj63b
3SNnHe6UTbAqXJQhpUpvdKFexKvscC5B4a/J+Phl5D4Km1ytvzZf378x8A4G2bvc0VG9wRYMSBiZ
2AgneRxQWhYrToS/iwQrUPcRoeQyY0wHCWALDx1rAndD6oaVUaSruq3WZn5hYWVC+bFQRryBOCUl
ndAL9KV49YpY3ebDb6/FaZcWFzAKrw0UnHZavDVlhrWvWarYTdWm3XeIP2v1UdKs+7bvnSgJXGGW
KLfBM3qQ1kxj4w8o3qp+EWgaAjGkZ2Z3I0TAyRrFoQ8HH5voZDz5drpK/Wxr4jEO8tQFFrn1DQuo
y7hRYp3HeTFwi33Zvrfsdq3FHXe8QDwn3QE+ug9wgUyB6aQRAczdtLB7+dxk/r0d+fcq9uUB/FU4
/zLJNeAwwDaxdEyFtrTla9nfdaAyBJi53vwlhvZKxTVJU/bcwPMq8ceT55mrNpB8tqjHm9N66pRA
1+dtImrEZbLy8FRe40vHgtV8+MB0zrzl81xzNCAzhGBIee6GHS+SGCm7pm8Y0CvQZPONIT+YvHoT
2fdaZyzj7lwvVD1xicLUCQdh7qGvfLxQgr82M9EzIii/q9YEbbxAPA/LjM6veI435cG7QAoO7ImC
6gJguCFv8nd6ha7nmmeW0BNT17ffcrSCZlYw1VFNcvuotSCwcTvHZ8JXTo9A9hQhZLLxR/CUnHiZ
GiYoghP1cYyh3oGdODNPnViRuYh/hpj//MvLmviKguaKIUh0XgMmddODt4LTsNM3yUE7M9uf2ud8
G21+vF9GKzREc8E8Gg5TR2bPUX74DyB7F96ivpJ+nV2YT8zC38Y7ekTWmCRtUDGexS6OKUR2ICYu
p93waL+oK38ZO9IWSum5Xuc8uf/xXXy5qUfbnKHw9ajsGXZqIAEEzHVA8DwMRJ2ZrdPk8PMzVE++
JvRUdUQQJK4cn4sThaJKmIjIqd2D8datlG25J/103V8SjbfONrG6SB8KN1zXDt7c92KXHdTbn3+D
dvKS55kAUZVBU/noyQamTdaIPF8yxysp2Fflr9HycP/F97nGERWYKgcWsIlbU17LE6qy5jNRxk1i
VHBA7lJLuGUPwLOWb5sA3zrOKEBxi66EI5hhbOQkGqFskDxtbRfJYkReBPdpEYAlRvx3C5ifP29A
3pO9GHbolz3n5ys8sV8mioU4Fmg6bIeOT/4xEo8k9uebrN8QibRo+31P4e3nQU4dO76NcvQ5dkqT
tI1mRY55U22NPY6ARbMYV8XlPIXVm59HU08/tH+u6eihkX9UyCO4N8csH3ExIwJe9thH1KqhnN9h
CbQWUr7hHq+riP5DPkNC6PUC3huCwbFU2TUaKKX9Jorstd/OQRkvU7SVKcP3RbQcAowP+rOMefDn
H34kRPtrif12m46+6w4kFXJyfnhFQQTi17xBtXEn9SQ0nj1FHOW2/zna0eeswuWdJPoeTmvM1q3w
Nnsn7mbTXaRutDK3lYszZVrIybJ3rFWfUgU6t+k/dVoTJqFKgiwXmSzC459gpJ6Se1yw90IfDNc9
hldpWTvtxbTzrmhkOjyE5c93+cQbb817SHR2fNfa8bTid2ZgJ4RuOhPmerNLl35MSQP8x8/DnHjn
CXBEZkfgH/pWcZyGJYoZKTgEGPa2DXnNC9/F8bPQdopLDIHvnDuE/nlZGql45nxhc6zycdlEZ5pS
FJ/9cZvcVbZYaskTv+7MG/rnzuj7IEcvqJoNqJkBl2PQaW+bkdNHUsF4flHZ9cUVQd/MID/fxpOX
RdvetNHvMkMdbf4aPShaH5iYE9SRIxFiVIERKvXu3Ax1lE83fw3sMBHaUSHWEGHKRycb2dfUYYT1
ifdMrAl72oHQvSugk4lU286enqjD7AmrCX07FEYf7YlEFyI5lO393O8eOWx59EBayThozXQzFTQu
Enw6RrMVxk06JNR0NY5oQNuHclOCmy6nZpNXT1P5aUb3U05/5zKve0ylkgP+a+ELsbLxbhqeCkP7
XU8fW913pTBxM7U/1Lrs6MUcInWHn4zoIChrFhtiRAnwEJetaZPOgOEemWWnfQAJBCdbgKPFaZTY
rpR8FjEUFAAPuh3voX/ua6jxpGuUnuV6PoSJimSgxCDRAB4YYR6WCqxGNdey/aIjdKrj1uktoH3q
cjRep+Ehw1QgPChhdfFp50i4VR0DmbQcld+Vruwiukx6kh3s2Hv30mY1FjkUWrHALrDWAxnizbRp
eLsXhVT8bmnT0FRkWYR9nuO5CZ1EgshbK9sRqzPCyEcLT3A+WK4xSe7Pb9yJ3RxvAkI1a1aKU7Q6
ehN8tQcaKLEBLp4RDSxrxl9YTreclhXrlbw/Nwue+qhURuJUi25LHG/+KUI2FRE8fx+sjBKqhPJ7
xNQdKgSYkLDjk5hy5hL/XCGZ+VTKgCSWo/lT5zLJlw1rM/nENehMFmFur1PduJLT2A2l26gJnRDL
cqBzt5vAKfB/aAWYhOqKnJA1uDzHzN6aHF9AcS4HfB7z++5y/k0UC2V07Bw0j35TXnqpbfvc9r69
KKDgRRM27MuaBrflyxylP4fy4efbcKKm8HVI5GzfbwMk3CyleoM1UQNyQLyLhn1SlZWNyuJbT29T
fpWrEmlC+CQwy9HBBmqz6SD6RuO+MvSlBd8PU+lO0TqnSCxI009WzLJZjktTJskyJkYNjHQRtvjz
3yfUnGiDyNQQT0Vyq3aYdHodC7a/TzxpTUSCLrAf2VcNLiDLBj2BI6b0X/UxuKvpj4aidmtRwZMg
6WOqwFGn+7xSV9SZdqK1VnOSR1Q0TzoqR5rqsCSrm0BO7iXYbF4LVxfuYIh7LRvXBQgBTu6LzLBQ
ZBIdIdO3DT03FYgWNIJRjJXikZFmKYC+ElcDkPDzvZ9Xiv/+aVOK/n7rRTqVTaVz63tiVgJut5+d
OT+cHoGNLSJeCvx/7C0yPyTdg/cpKGER0f+HxfDzNfxlQfjzIv4Z4qgQ206yqYyCi2gcax2stcV8
+quiVbyTXOZbpwmX+HIXyYt0drn/8wjIq4tATtcRodMnOfpahhCKcz8fjnLAo3p414R8scaHrrz+
fI1nxjk26WSxliJx5QBUjJCjsH/2qK3bckXz5My2HafKiXdibgXqGipepPVH19SkEVNRlMVOyTQ0
+DLmfGmdIX/wB3zOdfMcSs2F7quuBbaqqj/ymTwgKDoqqOY84KjPMxVb1cECxta+1p9TOJ4d+KQ0
UUjrbBeTTnU5b5ZlDDGw8hyl2SvmWxyhlRkQbCTUOzJjNdEORAC9UAm60GxwNjetYUDIrl2fULSs
8JfZfJQjNBEutdNKuWP4MhoPXKrInkAmDxCHJL921KFwMu1dJ/4xNoDSY8NXJpYvCx5N6K/KwXMV
A6SgegfATxNvrfQ8iNukuOuUcTuAreoBdWLXWNhK5QZIXXGLLZSivPSpI8qav9SGuyD5JYEaGumR
4albDI3AJ2tDdMaqauLU1o2lTqZQCFKQCFqW1Q4cW+sTiME/1e3PzsfVW0xvhSbt+VFrA4oBSLaV
B6KPf3Uzjc1jjg0ugFgrl9FKn35Ro3P7or8cGvbOYbOpq2Bp2yRBh4DpxoXvJUuarySJyJdyADxH
B4kZCcQ17VIMwXWhatvaUg6EoeClybHDS5kbB+EDVqPrpPGuihLOwXMNCM43bvHdur6JW1LAzBjN
bRtJixEcVAUSXK7hJvr6Slf8XZVayxF/sN8QjAWcBWScptfrgbuUDewzBqL+AvGe1E/4BcoFiiBM
u9Pzzx/LqSnnywt8/LFIaa90qpLGTm08j9mrZZ/7RE5tFb4OcDRrtq3fa3bIAIIMCHzciB2DZXSt
OfUyXTckqkgrNF3WHelScxHIsc4cak7txr+Or36ftSedNpeHIZM38aq2rv0Op297pjp4QowwbwP+
axo4PslY5HrZSsYgFWbcRq6dbDDmyMSlDF7eBBsFlVlpbnW2ZYofr9PqYUCvRfBEbgMzUFVHSOfu
+3xdxxO9jlRLRX4h63/PXF/2S33X90NZ85MS40OqgQ1uU/giyGydML6gMQCt+tPTdzkTZBOeuR9H
YuO/TyZfBz+66W2JAdWwk9gJYDE2ZHM1VnmZaASKlONNgdPUomM0AHho02AbEgQrN4AbJIJfTWJX
lHxbhd11Z+tr2Z8usxCxHcutRtIIyfebCiyJKIMtqqdlWkaOP4S7CpAthGmmH3uVduTw6sgL2x7J
7e9iQ4j3owxaB23eAinbWiHOMwoPKsSO//nHRJ+J/iPyQlwjR6tBr5QhctYqdvzcTZnhCXH4341w
/LnmMGtZwBlBQ6ZbwGkpkt8/X8Op78VAiT73GhVLPm4DJoraZ4HHBsHMp2UsWYtk1u3a50x2J/oH
mCT+GefYPKSRtZnXFuNYB4AM5G++Av+F/B3A+tt1Gzju0C63zSUNMRkO80VxaB5gMlN8+58LRWbv
HWoe1PZYe9X5jnz5Ulopiy20Tmypoa514WuGujtsqNCaZ7Z3p6/5y0jHm6/IHIeg4Ng07vC75GvW
RhKi9TWTw6b6XYAKtBfa0tpkj/WbedG4pKwusxegS0O0+Pkpn5yxaGUIYatc3B9dZUSbYGTrnIA+
spCWFvg246JeskhtaP4evKvp0Viqm2xtv58Z+MR6wN6Ws6ONiBMjjvb9btdAKpQ4YGDzAeG8/gnL
ayfdsiMkPZBQsc/BzR15Mc4MK0SJ50pO+Hz/nBexNGPwVPkBmjwr674+bb2Y/X19GzuK3biW1mws
wohb79m0ry389FJ5jxgLStxVq8wxQITu6NCYYAEZxKnO+yKPPLOBALawyXYhyKeYAxV+3GVRHGyl
xcBk19gebcRTj4oyuD6BsVMLJrUG4woZo+3qPZ6CPRmnbq9O0NP0BYk/8IT8nSR7a6+ApsW+P6p/
aUZ23xAA0feAI5q1TuJ4GJdPqppfD4RRdoW5o3SxGLp9L+FMLUBijghvyXGUOYUptbENohcRvukt
uzuvAQQLpE6QY0Iza6EMBDg30SUlx0UuyFvzdiL1djrYqMGMDmUiPQy5f6nBH7Kldmnr3qdMiSmK
1RVKaULWqhuPGAqtKs2NosR7y6q2wTiik4GbNoXiFbP6dSaX72iF56iZ5t6I1Y+pB2kkwUKIuOSk
bPdePSx1FaWGL4qrJAGuOyYfdkniAUjyORRS4d6RtqZDkhM5CDgOtF70WYFw9kedNo6yHPnHHabM
ToDjInqQhJ9seJ/83wZZNNIEIM1iP82HNkBqDxrLKaR9YwwL0eSuTw5DVDcuu/uFUpcrqyJeTLv2
las+wL1VV9g66TCk7UEGsOEX0xYfCVr24jJQo71vPfrxuNI0qvXeI/r6ZaKHTmA8jHD1veAtxFTQ
A6NqFQ0AkLzIjcbNIIXp8bVdoH1QPtCVb/vWIgy1X5ikaQUFqVxA2yI2qJZkXks6zWLzQu91t/LY
C3eeWMaBQX5Su5py+yZPrfeUjWMVcwhXLjA8wcRiK4UCPAcR3g8fFXkhM1Ul9VdN86njYQz65CWM
eSimRto3rx8Kjt6+lvXo4KnQCmPLuvUjeR1maConJb1QlWltlv7SHC50INd9iHNOln6rTbLrDG8V
zTcNcwpRXdNl2nYXNY4z+uwLlcysdALNM6/UuvxcAY5szc8ppa7W7Ho23k17Oyp7TyfuF/8D7zIZ
oiTWUUiyKodoV0dQ7MEOQBYyHPWJaMPgXitvNYD4Gr6jpPsF6pX0FUT8wUVsFWviKzYahci4ehaU
4LqZ1xbZ5CitYy1zO2JKs/51IkUzHvZDVi6BF4PmLOmONQjZzUVG+LFcwUcMcdoU1kpVkSpV4J5g
EZrTe8Qa5YtHHZ1/CmZWhnLLIAVeF6/fjWOEJwQYZ3ijkgXVPmK1WBBasUoBr2TIz80B8nZGpri4
bDzhVJO58au7fPD26PQJI6hXgjzoXHnAiTn0SGgE9zF6U6ZhGdqomMLPhOMDsnyPdMW2kxxvGp0I
NjMlwUWFoSbIb6QkX1bx50RFBE7HgjirBewUpzDt2wYaoo+kxBot8FavDe4uX+yU8iMBFdCJzDFb
ZjntphWvHn2M6Y29krtvvA2ok6p09F5FYg8XCZKf4b0JKGjivqoufYhFwDgcRTzKoljZtF108rU9
23MySgsT51gFaCYtwqrjpJe+9VpwCLpu4YdI1dNbNS85fJHEazyRsVr03UJWbuX8V6FeRHpLHgjZ
hKG1VZtnmgXLpu6IuH2Mx7speJPaC7O7G80C9usAZcZfTayqUXff8QaqGhzzX4K03tJ4NkCNRACB
yYV0UmNDsu9CNq4Ucj7oki7AUMCZ7299P3LrBGZ9fRVXALOLYmXKv6Qg3ZcTDFGdoCQyVlIUS9Z1
oJGKl2gLD72DOr15Uv5YyQXksZF5SsU+EIJHVCGuBle1hEiad67NP2sZ7qfKK2AkOxoiD0F410fs
5tgsIuh+VsN2HeAhG2L4vfp71XwGjXfRZQQjifjMVvJE6w6jokoLC2eiSs/naN9T2XE4oZBNaFZ3
iFQA6O789bgCXHvVnjuNnNhVfhvraOfT0Bev2pSx5mCIRbhJVhbsXAPQ168G7mxF/uOqolS5/nm3
caIUxBJPQ2vmqLDbONqQx5EqR0bY83Im5FDBpzEDna3zfaDEZ67w1AV+Gck6qsuWE9abbB7JjHcT
S6zQ7rXi4eerOfnEZJOCuyzYmNvW0RPzR0k1gn6MkYhAbdM29uUbmKf79pqp4P/l7VDpK7EpBmWC
1//7PsknNa4lDwCXISXCblsuaQZCdlXc6nDuKZ0o7eP//meooy1ZBOsl6gqGosC1GHLScMPbQtKd
JGa9ks5swk/1SqiNy7z5FiwU5bjJGZpmExLUQ8XDRQsGiHbdbNo3EJFsZtjyEn329638/86X/2Px
JP97v/T69fd//sc3f/X87//tcMH4zD3mHWbm4Swww3j+9rdY/8KmbM8ID/7cAlLwX+4W9V+awmHF
tnkZZ/vFLGD9t7tF0v5l64DobGsWeGKoxpHzlwsdl/j130URDOaYjP75399cHjRwvp0SmDDwcZuC
/2gKXhny57+//dk4+zHi2EU9Kb978jCVaz/AXLv0Jn1AhKHY+ZPq0wZbTFVofvieTOM6NzWQmU2l
5WxdMa32REUCctR9UB9tOeZPImKZXbYGle91LBp7uJSnLr7qIJ4RdjyYbXfwgzq+yg1Zygi0kS2K
xm1qUUdkcbuUcpE/2WCzUlDgvsFEIzr+j0pMsBd8VqMBbavkT4lESwhQlQlcNu+MzxA799xcn/8e
UXlxt9IbWcCwCiXlnZgTfJJpw6hmIrGfZZNNulFv4HXVIv+SELWe0N5IUAXwwUK0t3qhyPaqNbXp
qYoRn+SgSi8IxIs+0sJLgbvhTr0s6oDfF+ALv6Q0k0LAbTo1dK225b/nmFU/Sj8VD34VdED8ZZ3k
wlTEXExD5eze0wsEoZUmpqeoVqtnf5AR/U+Vti3wCHzacVE/N4E6PIZ1lL/XcmWhUmhS89XWW2Bi
ZSyUd7kzZI5z2N7pKhm6iTtXAdNPMj1L8Ra0T7/FBlcrKxvr8c2Yqj4I8iaHCZdFIw0e8r7HS3hO
PQeNflSvJkUoEK2hqb0lnZU/ZSrhu+giiBiapBxioTVWya2cyVLl4NnRyG4RMk12IYn+Ne1TCtVj
mmGxHvPevzSbNvPnw0x8z0wLJVodOPBao93sVUmw4aKLyhtViTZ/6qvRe4Hclv7qJOolBQFfAXWD
Vt6oXjM8Et3Hm1XJw1VidFXjqDmhj1Gga2+GyBiEzp75bpKMY6DSBXlNGsysItJajrKqXOJjzn1/
AwGOjOppKsfUycNMe676Nj2oVsffUFhGz1EL3JS6kkQh3ozQnp5UJRSXU2INj7Idicux8HhQQE8D
F2Rlv23rdCg5Y2GJWbTy5H1oUmyat7qv2Q+pXIsHWpmFvIJIIGlsuyeKezo7fHZKfiCZy6kIPVac
RASvxkQwgjPFQEtTFsDPwtSKa88P0Q93o8YZVAQmDmRJoeexTCQzOfT6fBDy/DIAeZ3l+WOjsweO
irrZZEmS7kCLEuchonCbRXXyK+MkQGhy06bPFl1tTNvTxF8e+H19IbdTc5XwXT/amV1c93pIYIWX
JPVnXw01+QAt755cetmLEfF1SpXhv+VV533YWaNtQynu4o3cKqBhm3Yk0BWU3gOObd50xOpwDNRx
AsFoxaV9LUJSUeM2qkviRetxLdICw23aRhoBLURjf3oJv6XCGvhqMyGRh+X3dk5wb6xc5Dl/PjQW
U0Oda/1HnOGgbsaENoQd1v61kcf+peXziIiNlp9iPR6uUI8823XPVxSn/IbI1oMtXn//smBnSA9G
xOPoqHUgY7/NxvkXxz6HXogG9QW+NM6EKGWVxWBoAeebSAdGX6t9/lSExLr0bWM/aoUUU81pfC40
NahXkIpU8+vDuN8qmV6s5EGTnsBm4GnHRq+8K0bRXFlkUD5mUUUY3KBV8hMsFyq1jdTDyk2pY5f1
KN66Bq+0FgUpgX5DXH/mUxzRxlLSpFupiQG/UE/s67Y1OugnGLGfFa/nUFAAM6YjqKbNVZYoxTV5
ff6+H3SM5iMYg405cYvTcuyiXVCDRHTDKFUuYIzJv+1QUW8sUIa7POTv94qJz9QbhM+pNUi527yn
FKjDWGambAfC9kSOQWqg7ojdYVD6ckmHjZddFBlybCFqa3KDriLkuyBARl10VG/mqL9pQznfetTK
ITYw/M8vMYF9IyuEqkiZo+cJZ3dFqnl7i5Hsj9ALxp1uTn0LtlrKSSvSR8MdJDFeRQTOvetWYn6O
aQkX3QAOu5H7yXpsJrP6zNhefVRqTF+x78cq2zGhc6S0dTJ5CS2IiCT15YylAvO0ca/EeRIuK2Gm
pFp4rfFJcBqvkuIF20ozegQHXdhwIKL4MbmD6OpdbA5UQNqc3BqrDYzLIoy0vZTLgI41yLdEG5bb
SiqIjapK8AWxXVK/isbU/py0tjjUaRoeQq3ULswEf3UdNeZORwaAU74iv0Jq1gkx65GM17loigcl
DONlLYp+r5e05pvRNB27lwbw712z8U3bhnithk7bxJCMp6BeWUUHjpokR7RuWarib/G6ZD2y+V6E
E5vDYRrNy7bsZRQlMiAtDYKIldoTKqra72boQvA7DAlw6GpYC2pWEg9F22OfTqSCeANhWaCw7NH1
A5uQSK01LvsYJuA0GuZL5OnTc4INkk4BIGIpN7HoawP4TY961tg3qFoNLXSxr+R3dJKV69oQvqNA
gLjQ/LC8jcJ23Cp+S0aFp1ebvmbM3G9tZLhSR44fNnb9UPggtwcdLHYv91VKKUxVlnmYqjuKP94q
kbxux5wk07/u63uybvO9IJNzHVkqBpMyN3aV0OOtYk3ya2rLRAlaEqaRkryI7rUgQ0Azu/jQiCi7
8D2RX3VKWW0Ugyx6u8qgz06e5MZAXRfsGoK1n+nGqo3Cp8IS1VqWknJtRj7JXoY00P81aaP3WnGb
lAnfdpP2JNLkhLrO/WRTHkldTEmVIwtTrEdTC1ahnKB9afp+1WbeLPOqSD9p7JRGcQ0RJR9ffFmp
VxUdQBO3jEVQehOJdJtVRFjG5lx+yEmQGjHfuubAhOoxFx/MQmsdm1jqNTHi02Od+d5VXgO/zpsw
/NXK+OPKgV8eVXK9rOMyvZlS3b8qIntygHPgfWbL8tAGUfkaljaEX6ucAbtVXdLF9+n9h62SbuXY
T7FKgJo3M83cBaZCpmtWeRulz8zdpHJ5VVAX13mWvxQNrPUQPdwrrBiqabGUuoAozKU1IXYJYbru
2PeNF1k470sQ/V2MwZS8anVFBbhvAwdsaef2NluEaCqDvZTSem9iM95PRPQRWBd5t3lMPgrgAHMr
GXbv+uOQ0FzDaTSaU7MuMrydpmAX4ElUy+rWSrdJoOpXql9p3XJI9WQDXqvZhj5hTJikod1Vhb2t
0si/F1U7kShI5JYY0TQ3UqFtzFGmLijzGFdTwjxDVYk4LrQQ0V0qa9HdpBBv5eeJ5hiB0G5M2Us3
KqGeO3PMiZJp6nQT6UrBjJoYm4BKYUkJVanuREtkIJV6jsdqKZKtTFbuq64H5qFQ63bj2bS5B9lW
XtFB4GadWDBqkhnGuGG5NWjbJWkwI2cC+yLns9nLnc2XTMnrF5VJ6SWKaloxejF1D5E/oUbMhzq6
AvgzuaOEJR/uA3DRPPGbTxtL8HMAxds1jZqfkylmsfWVWmyKSmJ3wqDVavLQPaZqSJctFMlasSzA
ZLpoXKZQ8ykgRXGDwiS/yDy1WxpDGbhd2edo3BqDPFiVFAXCm1dh7uUOlb6QqrKnPAkvmzZWkSAX
aA2J5CM9umyR8b1ohkh2RRqF12xysJ9NublR85zdpCJSc8c+U90ZLJgOnAljzflfuelTkkrZ2TQf
PWZHvhKNWvVEdVsfksQhbdUm1JcMarswftVmXi9ESp+jVEvfTTQWMbUZEGDkaXWZT/3dQJXe43ni
wGiSPQ8+P6hyZaOMqD8QbaZbZTT7QzoMb2nXommvy96n9m14d34cDlvR+Pa92Ss9kWFc/VPA/pZF
otKpzWF7Y5MU9xutrfobMSrKe9wqZNFoLTksEYtKvRhJ4yQ81hiTRSj7xArx7uaLrGGLmMKcS9sq
dDJjmGIXhlxKgKbPN3eDojSPb5RST7o9peIy1rYlYYA3WVPod5FZ9hdMMNwQQwxk8dpBXbsGQcnE
uQyJtaumVNpUVaet9YEfRBG7oMk5TEmXO6Xwiojv0pJD1oSQqSEvNLInOM9s4yyt59DW3FhnrVY+
6QGH49VQcVZalJoUjI6QucP7mnLGYarNpFiy9/HvoUHJ25x6rGu3Q39fgeO+zMbWv0mLRCNiWsjV
RTqm0qFkIwSta8DAV2SeFbqNGcNuRQ9LDyvGYUDcwqD71wTY6m5Gh6h0hCjTHXiT6SoadQL/rIIe
Sd2xiDol6L6Mzn2k9/sJXPwbVvn5YKtka7/LCgq8OqAWr9fK7jovaWw5ECSoqXY9bB9JI/NPmyk/
ptXnlVMERXrQdfIIx5h+Q2X19o0ltYOThdmcAyB5t0060w8qKZWeTE2XHhHm1Rc1gJQr0anaRhNM
vcuYqtOuLu0UE0r/4ulJcKHJRfbgQTb+3Wr9tIlE/BGmYMpr37ooFGJfWCbf2ZINW0/V9nZsPZJa
Ly+KcWsn3IdOIn4oMUPrUHARnGuYxLWoeqkjPdhQuO2WEd0D3gIz3SNLmvlqxlsYjXetbj+wYJsU
oPNLPEggrkr6nURHgUVdA7i/88wgW2iTdGt5tQpTG+KTMEvHMIUEHwhGooc6LFMlJJYZ6czeoKOl
YpNZqYOrawH6lmAiQTFJiBcY9F2akAsXwG4YiCOPtO6Q4wmtA+3JFxVd595H3mzYGwGmk2ZHu/S9
slrZtCSWU5zPbTL+RlUhiQE03YSVIiUUoL0RCihytSPtV8VnmEzYO9Oo+jXo43vbIufqumvFyt4R
Y99NVfZWBrG9juKaLCXsgdP4khnJZSsTcwmRLVSYtAd8wAsbsaoRF9t6+DXE3g2924PcRreJ5RPT
mW0SEnZz8Wbl/TLr451lGBdtNm3RGd41hXGjENCmd9JdodWbUQucJCk+M5T9hJez7Nb0FOe1zl/S
k3YmVSd80DP2ga2i1eqSbR+Q4JzZLwrx2O6oZXvZ7GZVxbRPavK9AE0JqkckjxT3udQ9lGOPjiQu
bzutIfusO0htwF84x0z1q6FurktLHDgbPei+4YySfVMTC9wrV5x7FtYEbNMzJoKh6F6OVQVwLKCj
haY96Oawx3CVVVQkI6VfTJHEH6nsxSNy+5SguO5S4lF9dmvB9JGNMtmVnnmletJmCIz/y955rLeN
pWn4XmaPfpDDlgDBICpSyd7gkSwLOWdc/byQ3VMiqTGreraz6V647MODk/7wheU4YaYQDrwn2mup
RC++79+nAX6eQbTSu3JVqvcpjhnE8vQ0tTshUxS7xRvRNWJpTy8lqElC6rssHVdtDQqwzN6SRLzL
Ko6oipiYFpcAteacEDcOukSMiUN9+yy03SuKNa4XvypR9D3P4wlb5Xwjx8W7KeUV7S7VDQTzbii7
hz76UWExTIFo4eXfZYT0mhsRR/XZmXtqQpxeMAaLZCfFVTrO8cQKkPtHRTDDaVlGzJYkYcTAAClZ
TQt2QEeepCnGqCl60/C0bOChscN0qyKM65d5Ul/Xwwv2FWsrHlzL8F2B11QBclGNxTITezJKfY/O
EW694EPz7Jl82461J0W+slpEs4zY1fEqLjuD9l/lbaYmc02yFLN/SmQooEmWrSVZoavq7dQhfVBA
gKrARoZx3q6w2YV0FTetA3CfsEBwUy1wA3NvIduuV9HaAgkXF7cTRkOokm9bKNoEwOtQxf+mmFwN
Kz4YodGiC8UHS6/RvaYQrxprL1BWyeg7RnllyVBqMUX0ZDgGAqatwXc9tmxRQImXR0xsQxABQOOJ
NG6VzlgjNISRWub4kgIm3ry0wEPlEv05/3rMFLdM2uuG6M6jEib43k0jcmbphapGesm97hhac+M1
oy3o1lPQdE/Idl7QEFxOWvY8xvikTsBcobpk5rsAWS00RifDnpzQWAVtGUJ4nLI3PcV/2QxWAqBc
vX9C0OpWqNWnTitUvDQ9QFkpMrg5nm5yiysj9wbT9rN2NSaI/TZKChA1aUPQY5ZVmnAcxQzQClJA
L7kRNlse1/RGkRLvuzhRzgjVBK3mpz5IlmkFmEAXqMGIOB+gtiteCM20r2PsrSNDHAmw06cGZ2zu
11RdY0q/9ygv1Yve9OME/KpHIjcFVvycjlr9vZtNDKauXktp0y1Q1Za32FY8IxCN15jktQsRyBr2
eUqyRBGPjZViPjJGOqdfwu5SCeVm4/tpqDhZNx/+pO3h6pVmTxSAZEBMA1X1tJewoIWFlXteXFGg
A4krhMMoLcKsHPLZ98DveQZG3tllLZTetKxjqUQSBnZ/5jtZI4Uvepfj9xchw5bOOyS/D/Ncrn56
LU9NklFFHh1Jpt6zFzXyuWAx6H024jmZec8x0ax3X0wi79bYdY8CVwYG9DHmnhn2szxFhBRd96DF
YRfc9MmAJWlfsCc9ADiw8OSofPzUQPhdqf9cmT/sslGWh3iHgpUEBURGxP+4KdVGmlhM4ezSRakd
t0xNugoqjFc7M43PseEOe4enYx11pTpKEjVbnT5xorud0vkgnwcZguZYrBrLA9T5H8xtRpHTkaXz
cEwbS616iiQM97oM3mKp7dMcipSq3Px5lEP41e9ZIdyNKgUkgxPlLvBSqiFgIpdb+R1HgsorirDU
KQzEJRpqMlJenxlx/k5/AVE/RpybzLNXwcwXOpaejzBXilGAXKR++6pFDXgvOT0nf/DVGIia0SLn
C53yrvmgaTFw9bSeRRYvoMfZCvt//OHkz0McbQczMMNxmAlzIc58bb9qQI74wmtj7hWoL9nZXu8X
Wx0AKfucGirb3pibpp9QiTIRvY4h3ELcai6gFE2ys4pOpbJCa3KhXzSyCx5cr+1zOjBHJNCP9aK+
qGkwMzUDTaujJrMmlWMUByhrwls31tN6Kp6qZe9UW5A/iz5+/vNnPeppnw53hAyorCHuSn8eDuPp
Lcliexna3TK6CLbWOVzyl3Mz0MwTCQ4xWzi+P1TqO0XmgwhbFRtlB8/Gydatg+D4Jaa/v9q+/3sX
ce4RHm18FYQlkj2UrlRYeYcrKAgZ3Sr6WNEOugtenitkQJxmS78LiNA6ds+10Y86278+JfVF+qOY
fsNJOxrQ1JtywEkCx197cBVXpjW49hwVjB4et+31eeSs9MUdqX4e8ehQBKNn+PRuFsIFzSUc12wD
XLkzLCxWMCeZfuydcR+65z7tEZD2dKZHe1T1fWVQh3lc8CTpXrV1lHxBKNyAeLR3T/hcXcSut+xv
C+Ueacx96JwDDUszdORkdT997KN963Ue1Wt+gria3Mnpbtxpr6+oAC6ltWAjkhNv0Bvdd7d/Y52/
uMMPvvrR1UCLUei830PDuLlrEKB2RJvoK7fDrbZkvTmvC3g1f0OtbP7H/zTv+cd9upck/ffgZArL
cUljJ4h3qq3twi3ArQ0NA3Bo1KEdmsbLM1fFlwfq0yc/QvPojdHi/gW3KrCBS23Fy9z++NQEjO64
KVZn13imKfxhruoRqCdMpaorZgAp10V8UQKPFjf0sP4P18Vfszv2JzJ6CqZIUv97dtYF4nvwmiDg
i67JdXF2dl8eXh1UI/qSQC2O+YxYe4VtP99PiT3LFFnWGr73cp6hBD1vKd9D/OdePIss+nIZP407
f/VPO6gOysIn9F60W/asTXY1g8G89cS9KMp/A9//1a2PEIoGJQMyvgoF8XDAydcGPcVyXlyp25jP
iiPtxySny/NX01eX8MFgR+cDKyvg0kD4fm/SeRnj+T4A5b0aVv/ZJiW40mjcwDjRwKUczi6SKnUS
B1DituT2V/Om+bVJq62wEdx/dAQNXDogFBHIYSL0EaUeHcFYzsTahM/W8b5kbuBGeNLutO8mWyZZ
9uspOzPg/OP/OoG/xrMwR0EMF24GAdHh5Fqzn4YMbLZIuUmIrqMhXVTp658ndRg8noxxzKlJZbXO
zIQxpLHaJwI5HWhe4+HPg3wxEdR6LTYgTH0+4NG2wAcIDRcmEnUjzrlkjHhNCvQr/zzKh4nJ0fdC
TQMzCRPVOYK3o+8Va2GUTKq3CHaNMyJP68cXGSB4yoAewACbzmJua3fKLR00p8H9pL7GVRDWKi8k
xeG1iUoqlBMboLahnMlvDh+Oj8+MaL/GMs72Kyf0Xw00IW1sWiRAK/QpvvGpREFYraOFmCUzlVt9
/PPH+GJddQMs2IdoKCyXo3smF+VEbVWTUuuFIPq7VBjPGC6dG+Ao3tLjGBI9JqJyTJ2mNfIGG9Bz
ykBHIdavz/Z5FkchlhdjuzxE5gLXy3GhPRe7XzFGt4YVsK/pQN20++zh7OPwxX49+Hjzn3+6pHUB
iM9Qm4v4sXysNjhhu926XNE3J7Iz3pvbbPX7Xfh/mOR/zZKdf4BJBqiBfxYCn//z3yjJf0nAEKFL
ycj6mSgVsoV/y4Ar/yKVNuZkFwQrl7/I5vu3DDji4bP/GrcAXECkKfhbv4GS6r8MsIwWqTi+MjPg
9p/JgB8GogZNG+4ZE3ikqc4JzjGUFneWNouie3E7weYNKRItC7e8xPDI9vbBU0ui2th0FKybfxhD
/B4Zqx1woNwoJ9h1oTPBMAz7HuZa/zir9MbIvEI5mYXk0Dg7c60eiT6dDjeHUp9OgyVEZacOe2yZ
vVtvpTjKOsfsvrPNH21rj07q/ONA4nTMo6jFKwOxHihQkoaDZ1l0+/lpLx3oVxGPoA2YZ/Np2938
eiU+F9eOUvHTEY/eqNKHZuSLe3XVbbL9sKAZeAu2yR7X6t2ZkY5uzl8b59PyHT1TUeaDZBg+5jY+
SC4KmaTihu2jzbnKlvQMpeWZEee7+K+H0USuC5kpgMNUNqgNYsN0uIINpglJo32fv2a7mhW7VCfe
9Y60nPOU4czDcHh5fgyGI5eJM+Zs4aQfh/JTMSj6WL2M7V0fv8HlB/J7BsX+1QhwVfFOo92FcdTR
B5SaSlQn78Xz9mL5UIgbc3w788EOl+jXHD5cMGWDfx/c9eEHw3BYk5XmhajyuX+pbfpuNyobAlHf
DWbpbnlxZrz5CB0t0BwAIaTzwdTQj3QCjEbz2rp5qZfFBjnKdX5bog6CevNkT8uyXXhPwW20OicO
QOHnZFhCZhIDDcIzNODjMltnmTSbk9dw8Ntt18bRozbATatrBG70BlGLRWmB+3aUPDAd7mf9wmpV
RLmLOryRgbeB+tSylyQS1A1W48GLaZbGi5+l4h04CohF2GEATE0j6qqZ6ngBJswWWubfpqmuhEVW
WIbTgDm8jL3Z+2OQUwHvmFS+7sJafmmkJpVXkQhyC5BWbflgrRsdALGO9Dl4tnCJ76UsOA0GYneT
QI9rIYWD+BIQVaEHQr/SW5hmHpsx3EJBLa+qBD0AMW+s4DKT1eI5j2ZQQ6v16QvGW9GPRDdjt1fk
hKYcplhvGWB8yMcG5pp4r3aFo0Q9v0gfGjVBVqMQ73sv6a4HNUrujLiyXL2XIX/R02j8x1pJt5pR
PjfIIYmK1V5gf0c3xihqpLxMyKdZ3T95Sls6TYIpFx1gXJ7tJp0saKMTqsUAyiCNKbXXIxhBzJwh
QYKf/UVqIiEcLQQ0BFZVr/TkIW019jdFr5hAJYGgQqTLdfM915PuPTT1ANiQJNbBsvKHNHQksa2F
tR8EhgUKpzOFdabX6rdIKXQPmBbkO+B28mMytapvJ32ALFGZZFW95kJOp4U05XC5BGlMenzAO32H
ryptIo228k+aA8H3sEywVhcSBfRUmHjldeNX/oXvSekbOro4P+U06BqV/kunSqkbpLVue4VC/7IQ
iAQWVtXUm2a0kjtqmIHboUqym2oBrc26aCOYUhUe9FInWt/EShPXihTj8j2sUsWjUcmr4YySOK2s
Rk+ulNZvcQMGXyIDb7kd5SjYFLFgrfqgaZ5GRJtehVBvkEIW6gcDwPNthI0PoOO+Q9S56ZX4Rw5q
eOEnVvlMrQ+JmUgM21fMPyIRC546W05tbe20xGoWJVfiFuiejPhnQuOkxPnpvi29kstW6oRlZgnV
pT8BSMTxqcGrXJcvwItTocMT9rVv6gnf1DGcFl3blc8t7S6nTcMfoyaKezZHSOs5k5CsFi0PYP+Y
aVtfK5QSubqOZWkJFH4UudRdiY3e7dRI9US7bNGoU+miXE0RR81PPZAGUts8FkYJdLoY0aBaegIm
87baS8py9AuODAcHoE4BCKQwIAfA6C5z+o3Cj0kZim8tTueXZSp3dx4eQes86DDZ0YoClLBYX7QA
xi/wmBIukyJttmHthUtPSdXvMnTHZ6vXq73gScq2LU1BW+Bf1941QR48TTHxBb7n+cKUICVgiwmJ
DM0RbloPvnQiVfJ+bratctnPN3EnE+UoMqDbrhs9F3Mq1YnAEGHlnhjcX2ANlqNUm5etnAuLIdSh
qkZ47oGn7C+CvHuA24HDN9tQUm8VpaheocoGFxbOUK9lqtUXflbriOrJDbrZRQCFMpTcwVSmDTi3
yO61dkTXq1OdSi9Q3ykTc5VAn9/hh6TeJsDQb7ouzJ3aywYnUaP6MsPi2VrQuB5uSvCRLyrQq4FO
NEDeUeqtH2CQix8GdkY4zUV5Fy9wV/O/jY1SmIC2i8CFilAUTgM6Llj20HGXYmo2yw4axXPe18qq
NZtRtQshaaBwloojpegMIaGD1pjYCZvcl9O1iYOgU4mBQN2ir3Q78mSQA6WkzpgCPElu6w6/Qg87
BpCCevPdH6wCFYbIzN9MTfdnNEkvbk1pqppFHsSdHYDyBMmRGCDQcEHb63GDaOAYyi0Ysdq47Iui
2E9CUDzX0lQ8YLyEAkCn+OYFQiHydy/KUFjAdtHNVYWlH8pCXfeqYF5NZpQsA7GQwFqYmvEt7IUK
GJvlqctgHMZ1Ic93BEycEExLCTRW5XquFgaCaDCch+oOn8Xp2kAQ3lXBuL/gsFVGM9AHDKyIAVWG
SxdlhAVc8m4jYmT2OkHj+ZnTD36Z+gAJJi1u2/s67AwKCK2OiFMXjksxzNuf6LSMPFWd+qSlivxd
lMtkhR/NLLwSBkhEigjypmzLBw/6zGviSeLPsm0N2u1CChZBix/HBH56owAx03JpcCus2tYaP8qp
utgDVDKYF9EwGveJBI4tleUR0FVL23yDmWN3bdZStCs11mCsa5rhEmpOV2kdxdxIMZWyVdjL2k0s
I8c0t9I9D5hnMaCGmcZmtKBEUe51AdgUIg/a+DhGkfoQF9wGTDND+DHuc1f0/IKSXSCNS70Ny22K
EvF733nCVlL77B2CTDou1D7BQEu0IGYYShTvw8Do3/GYs66tKZCdptHEcBmoLXI7ZRa6QSjKm7Bo
gAsooxVsVK1vH9Mx8l41yrCwjHQ/+l4pvXbJKy9tikY1XSWo4muFAHOt9w3lSw0QV5FT5QFYk4W7
PDJG11JrwEW8VujjBUEqv9bxpH8TctN6mDRThXUUiG7fDPRHWqRrQdvhTg8GInUjWc1WZp/JMMmU
Bl9q3DPWWiyi+l9a/ZWHxHCxyCdlvC5ls4JiMDY3AoIQ2x7dCyx7krp5a2dN0RHKhroJvShdVWlV
8HRI42z3LfeluCtQ4hgfG2USvxPze5UzdRy9lD+P7BoQEx6aBbAonIA6oXHlAjMsQP1w5NA/F2Jl
eECcGiYNURDqpGosA8aKBxQOlSbh1tdK/0bG6/qOEBbZ+07My+exFBGhDsd+EBAVskzE+sbxW4eT
8ipvk75cjumUMIkOaztLiqMlEUL5Q8kUrh0tycGLBkEbtY6BVWAD3ilBr7uWy5vRSCF7+VOKXilK
8yBiGnQop16hKomEWzrYCM/Ft5mYqBdJmmEPCsRoXPmhMHgU/iJ5A8ocyasCX2z0OYwK9kyWpta1
4KutZpdcWXtVHmpqqVavbAZ9CNcicjEJMJxSm5ZNbekXMdfHix4Nzbssc1GBD9Jk2Q6NUrhAplu/
D1pY34vAUtMr7EsR7q6bUIptvRCBjreSmb9OHWj+BUTLYlPxmOxiTxifx1ryr2QBcJctVYayqrUS
rQO4DV6NzmGHXhsmElh8+0Uo0H5BiAglYsFEcg0KS6WsJrEWvxXpFKRMrxstnIf5C4t0Amtq57wh
iFUCEF7E8OZsAB7pjYRJwr4YUMz4ltcgql5HIBdAPtO4DzY5RA11G8GIBB7mD8vOb4Kf2dCmFnug
D4wlfoXqowc1YFsUHDOhBwsKxI+gtuslz0BmQxHfGiqy1UJGLMoNOjEx3Wo0RvRu8UL/KRsN9U7w
pQ+hpnkbjToz8bPgxfW01cDfZ4tJKZMLWDiDsRniNCI8T2H+LOpAzUCE9jXyDQWum6KT8/qSmPPg
Pcv9JHFXjnEQsTQGIDeUrNprA7gToMlI750u8aqLscL6dDEKkfXdUs3Cnvx+fLL4BbtQ1sl2BhNK
ll1kUq5dlxgvTtdwoHgg/AiXc4V8YLoivNCsp0EsIoV7Upjia4l2M6G3NvA2F7VkbIJMTi5w623s
SsBh0TMM4GtNi+ryAu2fZJFCcsAREnaWPeTDddn1mN+GBqcEzlQnbsLwTmpGXukBeRkszFm4ztTd
NO1E7rDYHMKdYSFD6Mi8tQXxnik9SnkRXdIhkJZDFY4uJ8iytazuLiX8JO20AN5rzYderPvWiWA3
PDWKRNcQ+MiPQVYhGwayv6wnJBNMsfZskD0ionrE4DC8WhcP6mIBlLjYeUMADqqKkwck4j2nMIcW
KxH+RjskwtJMK2VdCO201XsrWmWp1AKITqy1nGSovGTBsNZEIV0AKYGzkw9oEJl37Sw+ZgXrrszR
ER0Fcac1mXVD+A5oUw0sHxy03C7MNETEmMipfzVbvJZtpHQCeq2gl96Mis/XY5/7TCjrD7Bw8M41
H9BbC9GN8aJ+avcCyjwyfN02BVsUVfcxoeYVgroRW53MZ1FNpbCr9SL6hqGHvM7HEBRIkgeXgkb0
g4tMGd12cE63Eqrgzpk0/DTtB+RCzRCOE2VCegiHaX85CXFgNG8IR97pj/WldTUX1syF8V4tqgdr
o50b77QuczjeUc2pSUdf05u38BFtFHlZXkp38W6ysyvezwf/n4oBUgU6HO24qKFIftM2b16bLFqz
pGbfLAv1nIveUbVwLp0cjHLcNvZNIU1a7YdAkAVhPLDzO33brnI7ttks+MHzBjarv1GlPC2hHI57
VKXMqlDtEKkRVyOUlWWfLCRnfPABNNog0WFt0ZSEaWpT8fpVH/3/0v1/ybN+2P9eu8fYPnwND6r3
H3/jV/le1ijSS9RVJQujHMmwOEy/yveS9C9DxWrL4hXCnURRWKrf1XtB0v9FzV8DVU5iS8da5kj8
W+dANvkzsEucTP7PJP/7JzoH9B0Pql8ccgXZBEw8sYKlIQAg8PC0FzGu2CSmMCmGjNrIIvMkMtfU
T+UaSZ0qt3aD13sRHsaaAc1vrBrxImgGNLX7uG9R7goTU0T8qIhTd2irKL5Q0qgXLtocUqMMqLBO
grrZZ3WAnu3SSEk5xb0VQN6TzHWeQlzSHTkg11GgvI0CIxW65hv9Vu0CYXqR+iSfiZ5BEaz70Wii
paSMrbGWjKl4DQy/9FaNbHmQdwLV7Ow6hd++1DzqK3av90VyaQVGaq0MxQt1NxPEbPoRQPZ+6yDD
DzSSgyyChiDIe+QbMPTxetiue5g+Fb73Za6QIRgaGvFSyK/fAj3Wq2Ul6ukODGWeMMnAUpwELmC4
MSLBFEFSRlzZ0qItS2Wl4xTROWE4Cp2DiJiJI31ZID2QY1f8FvtJWq5VJcTCuSAn7y7I5XxxIQt0
kZG4Vgo+ujnKz1TUjG+lhacy5QAMl/F3Lo3qLSAKaZbkuY36WCU9+efoQ8F+rAIxRnyoUsvODdu8
GTAL90P033KeOmss6p8ZFBYdccfA84BKxh6fa9Gklm9Ba84C+JhK/OyJOJQvxF6slPt2RLzAFnu4
P2uvkkT9ir/Udg91janxOjVGs19GkVRSHoD2H7yPdWeWy8kSvMCJTJIrNxfCJt2KCoEUxtaW5I8/
MBdF0B2SLSXZF7gBvbAvm1ZUfyiRpbx1jbHByuBVEKN8wOrMDyZtISXYNhsUpQIvo6a51ENlRASe
Y1dDdsOs2Sk1mZDAFyuCTSDINDCdspN861awsLpehEUqWw9dOYnZCke1NtqmXmMtJgtewZq4poeI
0Y4ZBAJHHQXdX5eVwWXNR/GT+0kofcWhJOTH+8EQMvxX+phaohqWGYpTSmF4P5teH9pHWQpKxS4F
LeqvgimQxO9FRnCMtgICCtQFa6yXxHumJEybtkNsE05DFQnhLqkxJn0hNTGhJxch1s4/cYsf65XW
DrW6N0tqbGijp718J8r+KC0FJakJGoI+73GgT4smqsRFj6Jv61pWJlDZKCyE0nm4DYzpbakr4/rn
JCVIkyxEDmAX2gWp9/A0inplbidJmhAPs7opGu+NcbJUDrZX9c+ZbqrVEuGGuNRAnIa4VNl913nj
1TgpdbbHUTAUd9SGzPCian0zZ49BkdlkQj77epd6Fa/gvFMqo/4KJj4TI2GRj37jb5PIlEjdAq2O
i4UhlmZwOxRN2MIeDQjgxAnE74U+iWRcUMEgptWKwb+HwZAux5TUPOqfAzqAHr5nUpE6oq8KTUTp
Ww80fHoCEtUtXhS95uSyDgMXPhFZ4XaIh8DYguv2s4u8y3RhV+oCYrg6JOH6Im28wfgmNFoTL/16
9KQ7LA+TyJWkkvwPGYu+WtLhMQHHGoPZX5hCE05OiKxl4QpqI5E/DFy8P7nY+hCitJ625gqyxIRY
vxDgAzKJjWTeT1Ffk8dY0JkpqjaGuVYGqyT2KVKh/0ke0hXX3YhN+S4F8RFgMtwnureMwewOFM9p
2wR2F+BvQFgZIW/eZ8YwZotMmKL4Tu4U9rVjeqae4k1Dyc13DbPzMTAfSMxTvHHLm7Qw8/RSDCqT
iaaJOLkGbssYDSMkYjhtJIlIWhrBJNr0UNDk8FIpIGzJKG0vCt40kjy99Ty7qrugsYW06Prl0GQQ
DdD2DuWNXFNH/55mSdYvq2TqcasP6qm+SHQqFNiPFCS412wEf9ghPFijgBjH+TNUZg2UrBRlwYNV
D+1P2U9GZEv8oihto5I8fyfgOQTyiOg1bq9hkLXBQ2+QKayxRazLe4veCAiWacRW/R3VsaZxzb6k
MDf4Smid0To+UtTnDQU6Z4o6ZBud59o4hiihwJjAMc25gbfZTb/st7C57UGwvc0P6H6UB3/gdIoZ
kh//047t77HnFj9dTZAAx9F6NkQZqDdM9mbr2ORbTVPa39Qb6eFvwJkPM4OPsSQcj+i4o9VlnHAv
hJEKji96wcdYqu3GyyRbzE1w0UUMfT+eNRk5bM2dDjj/oE9N92DmuWceA85uRHCvNsoqWMvrs7Dp
ubP4V+fx9zgqhFRcj0ASHKMYtNrsxrb+PU6+DcDr9S4KFpfnHY+OUoPTsY4wSXIqhpkpWsEi25lb
xUEdI3KsZfOqLa1VshwvfNn2zzoMf7lynyZ4FOUZJez9SmZQxSp3gknuHlrrT2HvV9iBwzzudGJH
i9XknhBBa/m1O8ytbvu38WUBqBOi4fW4zp/+PN5hqvPv4dj2M5EFs72jRM6r+7QeQmIqfbiOixWK
T7yvr/rw+Odhvl4viPv02unonxiwR2aGwV6gUfBzxC0sDDeb8e0X+qZ2KTfcpC4lxDN8mSMTwV9z
g6FDNA4VyDxxuhljPYDKxi1dLgcXLp73vdgNO8utHxBONa4Mm1jUHlZ4py/NfX3fAHmJHlBQPLek
8148PheffscH1vDT+evkQMn1it9hXjYMP/s16gv12Qd6ktlnET2nowF0UiWSIgXnbUTUD097MsF2
ZKcixOlKroydG7RriCDcLtFaXJfG4szKnh6Kw/GOCg/iYBSz2QrgyLW5knazvqF/Od3pGBHQOltD
7CvODXkI2pgX9nDIo02beagkBBVDRptqk20ggruzvXjxPnsfEMisguU5gMORY96vMcnxIKCoCB6e
4BusSA4KfNsBgLroMz9nBDDOPPg8tHEnb6RbUq9lsm4ofcsX/dM/BBL+/gHziyHPW/qE1kZbG7U+
g1yjc/115nobhL7goA627MoLlOWvKEsH+Mo7Z9b3q/2EDv//jDv/+afdW1tpnYQx4wa7yS1upLXp
qE72Qvxp/w2w1kkizdLOYBzonTLW8cd4nAo6aCXrkM/EbbhuggXiNHa6GTfy61kp1dOr72Ao7YiU
kMRjqw4GQyU7a6duwU7hEsPZpD14J1xKNjJCl3+D73J6wR8Oe4TPSZIq6tqKYetlv5ScdiU9gQh1
8k2xjW6Ty3NC7Sc4+vmw4EPI/4LZ0k/4b1M35oVFhI48Pq1mu7jGMUKgFmmtcjeCYfTtP4gD2J8i
twwBlSlz8x7umLLNraGI8ZgRgUNjLpZ1A6VhONAgL1qo8jKEfWVFNuoO5+78r9aUFwY8B1KY8xV4
OLQlp8iBdWSH5WC6wpC4GR5yWbsJlP7cufjqEvo81NFDHZeI5VkxQzWOvipu0mW9wv3JVikQIkW+
i7bn7Su/Wsu5/aaizEmcaoE6PTiLMHajpE86XN7twSmv5jc0tUPb38yho/DNXJ45+1/MkfFUSyZd
of728Xs+nX16M5R/xmaeY+dITuKkP3UH5ceV6aKT4ayHM0/2kZvCxyWHAxSNWEshHQA4fTjBOMlS
Sh3tXNHQV4YvrLyg/Wko6cbvymfSnQFcE4YlqQpkQGhf6oai86QXW0PKX9K4e0vN2sIbpb1Mx2x3
5mN88dAd/LajBe9jZAApt3CQLlGpbFrbWxUu0oo27oi0n26jdXQrnBn0qwVQ+Aw4YHKWgF4efo+q
imur82skCnWVNpOI5DkkraG3z8xtfqQPQxQdlNDMVsU+1FCO0Xtp9SFMiMrJjOuUaLAg2J29BmjS
O/HDcJdvknUp3Ne9m+oruXOts55mX0308w84iiJQqesCPeUH8LOXiXVfW9GiSEf3z/M8XUIDd09I
IzC28fo8lrHW5TYVtUx9F8dvkfmcngOTHnEM5u178O8fi1cHaMppXam+d665GnblXbrNLwWbEuYM
bkaAA5IxfhhnwqHTtZtL4KSUDE9ocBzCh2NnZXInv88KnyhNmE1Pre1aNr9nOE0U2bmtcrpS83Am
H0/kRVHl+Qr+dCcMwZRXgqW8K1S/0FnbDoOwMyS8IkvKRpkAuGqppvgeRht9Pis6gSFGu4Ol2JKU
n1nPLz+4BDyY2RMr0AY4/DFjF1uB7Mnvg/wO7MEtc3HvoTUCT/4qEcIljOiFmKNpkuhOhjuU15mb
PAqcegwBvhUoyJ1Jp764wPg6pMBwk2QdqsFR9D0WVtZDJnjPntVb/27GY388t8FT/Zw/S1twkbb4
KrxRDP/zzv5qYA3n0lkImpFPuHltgBNIoUnv1PsxhSd6wR9QEUEEGOhmFMiKXlTR5Thcme1zRxFb
S3/mxWZULuXgQhP0M7/miz1y8GOOTnMqm2iABfJ7mDx5sQHorVoM3Rnk9pFr78dhYxAMokAL6yqn
+nDtYXsMuZlK76PdOf6F+hPVfS7jwcYb4y1aVg/nCP1fTYpuEvg62aBOdfw2GREWhWAP34PortIu
1eJakf4ZdvtjStgm0Y3SmQ5J8vHuqbHxGvrwHYGmjfxo1Q4Nfswd8bQDCUSyOsHUxvfWhCEonyu/
nYZOBmPPTz22p6dHqZgKQGBTwNhAEFUwGranuQFs8ObVWMY7VD6HR1otf4N4+cWtfDDy0cOKnUAd
+0PwPgvkzwSYChjO1lhixewO8Oyuz1Nnv5qrZmBkAMWfs3ocoaatFwl+Zf2cQG7CAnfiEPiGJW5S
ehZ/PpentTdU2U30BjXCGom45nCTDkgX1MTfb23RrKUA0ldPI3kniFudKG6Qv9Vmc+aC/iJTPRjy
OK8B/JUEQWK9yd9xrlxZbrmq1t4mjxepDdLPLe+zq2SNpoAt/w1S8skhwduZgjV+Z2iiALU/mq/V
ZjHiddarPNN21TU13cWIi+efP+ppqZgAGCALB0WGK3DCuFZCVUYrNH4ZfqBWuiy3qLR6m2JdLPW9
ttRhsSfL6nt8bUQL/9wFfzrBw6HlwwWlaykRdcYvXmHPahSZE1x/kEFRzHVGh5t04Kuee+JPmNeI
9RxM+OidM1UhlRBKemkcajoPdO/op9nGSll2g+2fZ5af7Nqj4Y5OZBMbSlAaMSQSiAAFvluoY99N
9xOY18uZva86wI+Qep5eotHxXs8Xyc/9gKO7HYkpkNB1/IKE4+M0lTciP6LDRq3UNwb420brF6HX
PP95W53cQ0ezPo5s6trC/jF+keXb9r/ZO48muZUszf6X2aMMWixmAxE6InUmyQ0sBQmtHIBD/Po+
0d0z9Sofh2ld69mUWZk9MhgBwHH9+v3OWR45Lfnqtr0u3/9SZX/6gE/L+2DYmG2T8lVu4u36iHjQ
hjMx+8YxDTmPjdQwtXwEgUzKpz++2sv9vRvKh19flVcJCUXw5+OVaWAwoKuvt5AM51P9oekBeVT8
eVfROQjSh345DDtrO+6tnzCLXYzWH2btf43d+PsC9a//ks858RSqq22P+Wu+T3Z25LR3PRXrPWPP
5/JYdHfcWoSbg6skxbg2mb5GjvzuGf7LT+F8alC4Gr6Atbne3kQC3WP8XLKR1u61g7i4ZjCIoHmI
L19lH7/60E8LR9qMidHlxWvOyD3nMedM/9mjpP3zLfz3gvjTb/tpoSjdQR8cL3/FihwlR/Vp+dmd
0XaFBYrQkh5wE5JCHDdf1p+/e3b++pN+WjEkN91/rsgO9hcSpVHPNMQXX+13T89fP+LTmrCkC+Dl
krF6FFdJmI7bRImgHLZMuD02d4VJjURQwFxZht3dcnTCP3/+V9fv0+qQaZ20yam8aj3T9pKWa8dc
Nny6P3/Klw/HpzWCKYhyLOb8tSOE8LDQIOzvrplOXi8bL6qe9P206fbtxd2Vd96tfv/nT//y9vlU
uA+GYFK8KkgrTtHynONLqf2ZCd7uUNxlOK3UULRvFGXFQ/9V7Xu9/z8vjn+9vJ8rh8ZluigrXrGJ
kWMdE97oZljt893k+l+/YL64mp936sJb8klNi9c2UXcWyPClFYR9+i+u5lef8mmhUYce0TT3zJCa
6O4us6wQFXz/8zX74rFwr7/rX/fjzdhbGJNf3SINTINcRsKMhzYFEBj9CTPonz/ti+fc/bS+VJVi
6zUPoRWvoYqKnHH3L+rXr36zTyuJipxgLbX8NWs+tGkjs5e5/OpWu/4j/3Crfc4wM4UNL5IXfRfx
RTbaDtGe7z5AWqRH82/eapw+wtQzLQhBn36yDoHLMrX568pAtwo9WwVDPuhPf74uf2sCXdd99he0
HhiS1D8npZWpJU+RZK/qwpQxSEWjyQ56ln8H73iSeXxmmCv68yf+9k5g6NHijPE3OEI2AfiieYnq
nR4Ukwvn5OHPH/A3ONm16DWuUxLMdhM4/tyUhHs7uhl1gg0gutgtym22Ro7YG6R20qvN0r+egykR
wcUgqxpfDKdBiYzixWk/0C6iQP/qbPW3X/kv/6BPq2PL0MFaOvkrHalgIqqatts/f+Xf1vl//cqf
FkFw6ypsruJVhMgpYd1vhh2hlUA9pUwTfUmu+u3S8c/v83kRdIUkt6Hkr1WPM2gErGQPgTO5YZey
LW5ev/huv33qmGZiipcxgL8dC+FI7lRm0ni3GBSeROEh5IZthKlxfv5Pc+Huzx/426v1l8/7tDBm
VlcuDIa+NrNNZsb2JaXenz/ht0vVXz7h05OtponCTGb2WprqwagvI4OuYGD/nRUXBBENVxuAwOcO
wqJ6dpHH6avoHkvnR5a9/Tvf4f/+9Z+7Bfaq9BVZjdeO8jBGKN/YOlho7Ysv8ftf6p+f8ulFWFc1
cWc3fSWbuGn1e0XFqyO+usF+ezv/85e64lr++ibMlM6zVr5Kul+/dc8d+LVTwfAMOIy9xMUMYR/k
nO6nkflF7+xv7SQWKrQEdM3U65nV56bHYMS2QcKaEyjLjnrb2RiIjPCwkY5IDaFv/qdX7Np/1zkO
4iCDSbnPv2VrCnuxxx+Zg967f+pm0vfuVwdxf/9KnJ9q16n6KzmVhtK//pbJqnkr0Ww4H1c6IfkH
GFjrLgvyZxkxcACVMNmk/7X6/f/0w//SVIYL/t/ph+2Y1T+523/WTK8u+4///V9/4L/CD4rzD0Sl
OBm96zgPiZjrcOJ/w4s06x8GZ9B0wmCxcon+D7hI/4ftWJDlCEaAFrJ0/sR/Jx8cSEgM54GMcYHc
mUCH/ifBh399rAnocDZs25x4XP82nJKfbsXKiWVhGM1ZzA8LZScdmdj8AgGDU/763P6zXPv7p3xa
Zkn0p1mh2hGHxgim5QpVB29IgPEoO6e5myUbIA76Roi1f3Cv87VThpGuGlrjCa8hqf06B0NvczCi
NNoY1q6g3udc+6YoDbCuVmMdC7tHN4Fbuth5ufSe0jafdyZPQMTo6/poM5RyUwmyupkN02Mx9XZL
mEHukqbVzyjU2hnkAaR5o7DUcDbINXYDigYtrtDY4H6Jg1YVyo6IooVtrirNXWmt6QmF0/CQdPaK
sbC1ow4Ttuv3zHA/6ySrL7pZiBXmTemeS8eb433VL82HLFrrl5qDOw+7RO/1jWY0xgrqejR2azk0
KUYBVT2VGNwOQ2qRP3CmHI12ZYCnYHjXGzGKOKgQXuPUpXeZGOrcRaabWtcAgi1xKFnIW9U4fqzs
ipMUy55LX81lct/m7cpRJrrmLIAEmR47XUw7UZbps6Is8iLmigFMiBxJQBS1fDd6pTwzh02oMXdn
6zK0S/e9zl0lWMfYPvUGiuxx5u72U9SaYNUbmElrvl50J8ujsqjxZDV9u6VCFN80q0P7LT1U20u9
HqYkTY5x6yB5aJIF+VtGkPLQoUY5uk2TP6ezhSRJ01eV6Y/F/olWWNuuWT1wKewuGnQ6b8qoWa8k
dfr7ycGoSYiY5DSUfPFK7hcdx2jVF1U07r3eQdS0qnyJaAvCB1jrOv+RJp53WgYNbMcwdm/wPQr+
LSR0bN+rLagYplEiQ1HmY28t/aM7mVZY2lUd2N2gBMIoViwnivuSp511RgOqnmolGSLEVSlCMbwr
bCiybZ7P77NZKjdLo7MGZxZqXxaKC/dze4Ze0951iZh3/VBPP4quNwmI5PFBm3Qu1JJkx2VpxzDp
TTuspGlH7QBlYLKt6aOaNbHJGDy42JxekMeuflaWlj3GpdJwcjrKG15eydZxY3szIGiJkrH4Piko
8qbymMw1mzNhM0CJ4eRD1pgHh0ZWG0NcPRyZpxAd6WOs5+nkJ1phH4bGxA9B4IKbY5YOQIYrheWn
22frzTgxXucXg1yPGZCcCEqlchQFSsU2nua9nPEfIhbSQebANtrpaSE2nZnUD5WhWMU2txvI+kNs
uCdTEyQgGn1aoKghKQMZZUjGxzhWu3DsY/1SRmO8q4lBH2om+p5TeyJtXs7iZiFxizNuwZmxJsaF
Tmq2VwhgRCPl3Q12pPI1kwML0NRJuMhVSf9HYIwLtSHhjjBkJW5Gc/IIzorK3SQVvky/6DRjT4IF
UPvkTijcUofGmG7V/CqqXld7TquXy9Cn6V1rr1DKxwmSzSRQoysVAbHQqRQvJ0Sl2bdWZ8UsQpK+
ce1VXeT0TfOz711v9WtTA4tdx0XtSyJWty3nLoz127OpRooCBULL2mXkkZ3iqO/z/mVUCybelHV5
yMnXBmJUoOusmslLPV5MbCmx0n9bsgW9LoK0M2tH/zQvJZBo8kbf4DQuIaCR8oCAcT32zeqGSmfX
SEL1Pj4YwsphJ3vtTW8l7KfTrNrONt+gYbZn6zbQXQRWoA3yBe9oI4h/kbzNCJsIDhNmzC3qZDNk
GNv6JvekvLHNJI20dgT3XWly38B62BKSsaDnpFXoZMu6UexY3SzE4O5MxRPbmsfCJ9i13Gj50D0W
rTkcO6dRTgXLkp/0ubMZr2sn/Mw03ct80M+pUaU7RPVqsPaWuDN1YUD0JOF/HhtVnut69PA25cXG
04vpTfFIUgEV8u7suowz30o7855b0X4akrUP3XaqDms62+dUAnoIyGakCcnvxC5DVU3jU9et3g1u
S4vQj2ccE2ktA99JyvtFW/WdzEc1qlETHbC20a3txwKoCURUklPt8jorDZV65uYcdEndNbaaVVpO
sPIAHhmqHN5qb6J9LnOQLlk+AM4pFPp3YzqCcciao1yF2BPfWiOzK7Le97rqysBQyntoNjUCj6JU
/NZZK4Y+6ZT1kTk4SCoUZarBKMeqvPcsZcp8DftYGUpDT/YcxSc/2s4tO0wIVXmFgHjLd8UxEK26
nraVUnGuCiSeU0OrVY8slTqfyiFXDpnqVIfUHaCtVuo6nQdDZQDMTr1cRK7V2b90EutMMCSFfMvp
c0QO5o9XFX7NDyPOxbucIMxAaVFPJj5UMCa1AeeJHDiEptg5VqUhbxLPGY726DnYXVRRv66FpnGI
1tmD5nd5spzKtHXfDIEUA0sKabIQ98jyRPnU7GJ1rMmaJzVkZ9c4ECdCIUkz3wyceNEeBmXV94w7
9KehS/MjQti4D6ZCq066dMoqKE3MzOmSxCzsaXOTTZ64B99anFns56ckd+bKJ+DUH5Kub3Adobx6
zyvD2lsJgcFwabrhPnbdfLhJmqS+E+Ssb3Ppxk+Nl3sADNtaPMZGoXBQ36frzvNWbaPIZdkNqpUx
Im2qpMZMLpxephPTw2ntbGU7qScdrYhPuE+EE3XPz7mclwdNqZxLV5We4Y/rFB/XZBzfYFQVJ2b7
uxu6XGY4xJ22U3mnh0M+irC3J/4aGF/o+mx7o0xOtVPcTl7cVJchw+FjyCI7hOZMYIIG+hD0AI+2
06BxbfJCc06iUhsD9SfyCbJ4vUBCZxv37aJqZrQuoxfvpTIvvFpZqopAL8z1uMwaFK6uAeWal1p9
ybvc2C+z229bBifPqbLwzhp7GRV4pCAqlJ15ZKnlvxGFelYXnRRAqaOd9mwrqFNeVGltT/t4LZQy
KISTHDp8QT6xT5zeSklWs3HVwCD+8Z2YLwYeiF033lA7obGoAAR6JdlUSYdZukrsu5J3+baa4Bwl
cWUATcAViZK6ZdTYQAvbjFp5WKxBhgqQFJPQWm1tu0RtnktzYIq81Qa51WtLSQmmjoy5i2Htea6m
yXwGatWB0osHFRhPuuJoMlsPlVddveLBJdrTz/p2kJX7kOedcxhwskN4c3AlmQiTdnWvdXcDxLcL
5uXygGa6a8KsFPYWFW/+XicSuUFtKjswRCk/R1JsDTky09/jK8qtrg89Gtp7gwcpzFWyrobLepLn
UvtWmoD3xJqwhq+Wh92IjBghhLGdL5SC69mz0+Rcx44e2HrnbdSs0MNiUrID6Vh8GLZXvKSaLCOr
mtSgdJv1RocQFvBjqTd44LLQNmV3N3kL4cNOqQ9ORT9nAhz3ZHSdvulV7HOQ7tQH2tIm0LBOfpNK
LDj8arT1osypHs1Sz7fCtcYA6Jv+DX9vejbJT6IR8jrlzaugDVkxxabvrNTvRFr7JCqEO56Ea1hb
3YMaZ1cu+ncYyEsVeetIwElbkhd9iPG+ZMJ1kDMZ8HQo+zjhVWpO3iwNSoy0EvsHzypkvEzJs8lf
0t79qedJE0x9XW/sRBShVQvle0yVshHKqDzOSirv13qil2C0vUI4J3FDxMTyVgWdR+3tLifzGsY0
7UkJPaexTk4/MujBhCexQFE47p266uWBanQ9p0VLUELFbIvMN51ujaYzDjFpSjxQabU1vGHcDzak
lsRUs1eryZhJp10z+zlJ0bPMEpmFaeotH2s5Z1Cus6EtNj2awf3ICx7JXtKelalfvtdCJkEuhe6X
laex3HvyRLzYup3cDNhdi87sFRqMEialgsVJWfo7LwG7VsZNul1bZeERV60wH9KBbYMDFm3KQWvX
5Ugzou+qyBrzfgf6J/s5tgaXtrfHjbRlN/gGsdn3Dq5HG7oEuyFGoOMLULrPQNZW1wBhk8u9No36
Ddb7O6/M8zJED5ttbL0BXWJXBDJLbQ0q2b2r7Cxwld4AxOdEurLtbWr2cZS66fBUEEE+rKra/eLu
VUd8eYlAHrGaglRIbzRawDhk8jA41DrxmLuRJgEi+q7agrNJO4+attOtiCALBBgK0fW7trjZtGlh
qxyxjV6Tu0XiPNV6Nn2QR89zH4aN/EbqTTF9lZL0hqyVRLnqEsosvVTbuPnCbHC3oA10Rmxcu1T2
RETcoh+e7DgmWJzN8+PI++m2tdN1QzVuv2A25GZlR0o4IK6yaDViuleawHCZKJN2rNI1uY9723sV
zmruhGYb286ZnXdPcfU2cJz6+upP2jtmtXPYK2lxrqoiroLcHZOTsOUUmootL2Vi2cGYMdGWuGP3
EypDeVXes7lti1/V0i3QPPEv2mvbhYT4a8x6WbpFkBWHtjrUDGvWQ+kXC4lwZYG4KPpS21uQtYNe
s9LC91asym0XWGNShGaRgVDKdBE5tg2eXTUvc2Z8N1rm6CrVyQxewiKbflq2HHea3Y4jQ2BqPV6z
sjHmlZioNy95SkF1kcbFKDXrW6ePBGXx+I3vAxvEO710DKS2otr3GUAo3iaNDY+E4niCS3RiQL15
l2LMzgUiAKh07XTyFqnedwbAsaBoS/tZn1TvXLCtpqRU26NXu9W5vS4vwVBaFgB5R6luenzee0wC
g+3ndefw4+i5GggxAv31sC6HfaUu71OnMCYhTe8WWZpMwQNaObDIovF2JprKHrHpNWyN8JMewBCv
l6HrFTZgS+7tDQiUPI+ud990jMJlHpZRIHnxoS+UhkvaZe9KY1jPYs7irQ5gDWPfxF8xV0Lf6tbQ
RlygNdK1RQn6OqvCtKmAuHpdB+Fpsr47emNhTq1w2grRAlMZRwmNYCxHiUKug+Rkpo6zE7xr35La
6GCR9e3yVifXddhcqZxgRA2wYrnhSvyHq6sgNGIa/6VqrLnYkqT1RoyoLdzPfF4l6lGzhYoxK1kr
8LWltXZbApz6WddsmMVapu6r01nQuFzzV1KWbPLm5KxISKyjgdNes0Fw9rh+D+AI32sAVNsYZiY1
dpKHVsf5ha1+m6z65yLNHfCBH3Oj80TB4Ru6m2Sdfilq/B2V7laxhm2n1Sdqk8fcac4DsXvh0ode
lrj0TT25n2JtK0ak6J65tWrKq9GqXgQkg6Cs1mm3VEAONQcuVgF7r8pYYRS5fpi2XIPUXdNw7Et2
cZrzas2pCB1bngEnHNrYfiyrJD/Ho2h9kUNnVfW5xW2ZpqdMxYxmSGQ7nNz65jSxj4iXxTfYdx7J
aLbcYerP0shBtbXlC5MyYKKYJ4yKJRWbArCtv672TLRd/KgVvvU66lngueuvzGSLYwKXFQXyFWNd
90jiWdxizDaJtWkL9cZJmydnNsIJlpVuxhup1Ydx7nZVKrdWO+9LhDvO0EXpyIJse/cJFWhc0NQZ
pRFk4wx9zJwv4zCfWscrwkEvh5Niz95lbtVDPA40NtjjPA6jnW2qqfshTWt+k206BU3bJiHzwhfW
ft7AvRQPw0IxOcKdel0UDIeOO2sYC11EyAogFDh9tb8Ii3pT62o6TCvzJelc0z9xjCABvBgU0n3S
ZodtdVfqRyeZ7K1HRy3Q4qvoFpN2CLmY83inLnw8l0pkwbMLG9vqjhkbmk03eUpku85DIXlhDllL
KTDMmKTrbH2crRSCm5QRYvue0n3Gh2ms6SHPFtDsrmgOSCfXC1f3l14W4kA1NW2GDCTHGBtYoyDN
b2gaMPLptY8cWryN7Mq3Na9UNIcC97kjHvpReWvS7sqt7MZQXg0S8Aww0VbVI62sGTkh5QoMlsbn
POJDy9UXjdLNzxJT33cekz6dC2aLm6vas6oaoaqNaNhNJPGzmr8PDvm9XjW+GVn/3a28H81SHRWY
eLRNOpc0CxQYTPCCUihvgy5Wv+H8YPsmUmDp+vJAyd9tADlYIS0D67yQIQ7XFMowG3Qb/FPlbZhS
vOAT/kYloQaD3lnRxAhJxElaseVokzh9PXt0KsZxB5iyDfpy1tjfGXeaaNm5AEbVug7N5WCEDXP7
fsEAMBs2pdhiZyo3wpLMQkMgB0aijkeqJkRClWMf56Qh7TMrt2zrykCO1RCBR/5R2Ca3mmmPZyVN
h305VQ1UuJmZq279Ds43kp1zvlorM+rNTdrpTzHmb1KcaDuaqn2YuvrW6WPaOd79YkHO45G+i1dn
p5jxUzoOu7Rmr1Ub2aasyFYYw/IkB/1eVuk3Mxf7zJs/5rGNA7dqYJGYNL2XGfZgnv+aGl6cY7a7
/tl1kq/uZACBtM2buckPchiBNjaRLJRtr+8oKxntKCrfGXDVxeOpkgNYQjSZzXAW8Sy3Spnc1wNL
e6JuDQcRbK/trLx4Bt+9qdN8syhtsWMvvREZgsSWhpVJLYZM/l4s2U7X5nM+/Eyy+IJsMHBMAY6o
ETdAe4OkaHcL0R9pmiUds6vTJE9w7Tr1y7JQB2eNPKWuF5btm5OCXQVLsx1T8yi6YceLgKGAheam
M7zE7cr5v+VstSor6Ca0lXZvj8Nhjq29US5sIKs0UmwYynk8HSGlHNbO2ptsTKVDKlI08tm0eqrB
ypPb2CLFMtgD7zY0q1kMGbrVdrX7sabOUYMg54/soAN1VH5QR56xEJbRiguV5Wh4TlaynhYtLJTV
Q7KNxfIc18lLHCuPSU7pkrA79MHZFaFyxYSOQvtV9LxNFuvSIJdXCo+uvAq7Xc/eisWLXJa5TjHA
QLvth+bCvzTcJ7UYf2rd+qNtpcfzq1zcYuVHHh9myDx6M5zWLP3eXA+nzc7YKEa2nb1R83uh0oZg
RnvQ87Axp5Ch2+0K/c+3ONkOR12+eFPi+k0Tnz1PRqMy0+jXQt0oX0t6mr3TB65SUEmM3c113zIU
7muaexsnc2Clg02nV/C6dOAQ3eFbb+hbzVaeNKjnPIUN2EGXGltrHIjc4/DEvdX7Td6qfjMvFRp2
L9BayjlBy14OZCLm/k0b7OdY6RAax+Ztb/IH8IDam8YwLjAGb0eTdz2+e2l8Z1QmMOzyQe+vZ0Ew
G9wkHEzNhx0c6CnriYymxDmMBd3ngyAcpMfJjdkU1wUg/ylnMDbamN5azXITEzHiwc/7relk/CL2
ZRCY+iZjNwlzm2reYbiea6htBHjmYun1cZ2zQ2uCkc/l9S3yUEPOuaqXXUfeVTQWYNiyQevzk7Y6
j7Oenqc1u8vYSk8Z0qlW/w6okWOsKlBazParUy5gb8l2UTiIODs2hvdUqHQ3nCqcsfuCINoh0QNs
dSfGD3u9TMldVv4ypz5Y4nZb5dAOkUHX/OdECgPSQ+pTO00OulzH9eGEho6SB3FR0mvQJIDNQd2o
hC2TqrkpBvc0anbgcKxBasI4ttVtb5c7b4nDBb7UrEUAfXzPfMCbu2mqxzmeKeG+ZYseaerWccTZ
bTlbYU/KOlCIi2bP+8nMwiFzmSYc0W+Ou8G51FPz2DTThlXGN4UCDJIes/40W1U4ueUjPSP2Z/0W
XNBDjPy04N1GMR8A774jHvS+lFjPOPsSy3bJAaopTFRr+n2uz88YjnejBntbY57YGC5DbQeGCpmR
V8va6ceZ9gVL5YLwVAajkr33OvEIU4lEAacVhHI8Bg3rZWJ2YMt0vxnncG4Ii6e3jKmjdXYir+D2
dpcbxYGaXOh36vXGdLVvXeLtm14cu1p9HjVzU+V5oDKHsLjzrhqp0NhTcrQ+3RuGAHqdRiQ3AprL
d27OKHjeBDngX6VYgKmrZkQMboSPjVGB87656A99MvLX9JuF4txnP7WvCNPQ06tDZ3pgHuKKIp4X
v8741LXlcKAQL2vlhb0Xs0/pXoql/DEn1suQQE4oiqOiyxuHHmdamUbQOu1xJmpgziq0Q9vPsod0
gUu8GxBxqOAQi/RW1Xfq9DrmkO3N72NPxfVS0gjRxtWfx/s8OSeVFlLIR13ScFVZFNrmteA3TAZl
rw/dZUzE7RRvZi3bg2OjV+M9Yqp+s1LvZWBj7Xdxs7XyFG133T8lk/YwGpAO5vRp0a+WqDbSuhG6
RaEeY8UM9aY4xYP22FC5G151osCO2jl/cXjFIDYu4fD2EQdid3oyBbx2Q0by75KVhcKaQx3GW7fE
50FXbsT6S0LfTkV3lyfddr4y1tqFxc4+xsZCn8utTmWcZLxq6ztplbewyQI1J+CXsUJXGtxxb3+t
FLqFs4RCAhZaKSWt7FkuAN7oMOSD9qF2bG68WkQ91Lea1jlfklPQ0t0lmhsguj4sDnrvMuv2ppiu
Lx+KmbE+OoKd+lJsFkPfTKrzovb926R157avbN8R4mFVWYrbeQwsd0yjeZH0ADkg6WdmX9KeIyxj
01BAJ5W66fp1L5rlsdKGYLBfvHW/1rSvxOAXrRYU9odVo6twx1BzGl6jSbDy/2eL3V1F244ApQ4T
IyvyQLYXqXIC3n9M9RghlH/p0uKCG+I25j90Bf9TclS1ZE/MOYRj/GOo08dimKHh17vEyG8LaQd6
U74pQ8x+Pd5AJeRwhzspnzg1gEofVUr8PWvhUHjLEYrvhSPn7TirYTblG5t9Wq96z6o+hugFNlp/
y0O3A9nBhh3R9WjfQ0WL5jU/1QnCD4QJt+qs0foz0tvShp+1isbPh/7dmHrbB2akBFmv0EBXejek
aH9kBxOBD7vNVbVjqWnekBzQSUwosTimgFFqKTfpEH8MjvY4KVBtWN7Z+5K7cu3n3KLdOfFxaZbf
aZV2tHp9vzo0GtC0xxxsj2r5XKXGuyFxe+idb7b07RTr0BAV0MbpIen1SLXle9x0d4nq0FinrJhm
69EV6QcnjE7IPxu3X5fBHLbzTW/br+PC7LaduxePnvLWvOqql5LjgXzWnpSiUjZsi+3vxLIZboCy
uM/rPIu4UNneiC3264MivfeuE1WY6/bFdTk/NzMEI+VqPwDzxyxSmGxa17c+hkNf0ExD6KJF6yww
FLBLbq+Hg5NSbmWfPTC/8JElXEg1PXjT9EtbO2D/E1RxfVpDq31vtP7GarVjXi/PptuQ+yn5xepA
M8Q94JMwc0GYswd2WWAK+Ouyo2KvlD60vNmf5+GbYr65BedHS35R2g63g3GKs5KthZQvs/rs2Sw3
hnKYs/VX77LmxOvOGrvjGJtHmUv0CQTf+4Tqj10DBfnQ1rSSRiOgtRhxILqn2mAr7a35S5V6YS45
6XV+6CzapW51vk4TvehFaOcp/OwxFNOk+xIgv8jnA2vPWaMgNS+Lq4QWa5cxzWGmc/SjbOi1srtV
Ast48PqWnU3rTzlxwWunf/bokcw+TemdypsbhzoJoeQwVE6AF2YrNJWGuXnUuUedWDkny0q1Jm8s
u/a9vr9kbhEK/BCVkkeWXfnjQphAHGqATy0nD+bU0q55rAemZxP7pM5vzQw0u+RpJgKUQQCMqYfq
5b2avxU07T1jSz+EA4t3yQmR3g7haFv7mjkLod03iwgqg4qWBlg4Oz/7eHgv86faPLU5y69jRYNS
cBR569gfk/qqt7e6+Z/qHp6Bp24IAVqG/dgGc3dok2Pl0ESclsD2rGCQm4G2U6dyN6m0PNMgTeSz
jcwrlnSe53nLBAyd8bcyfWn4lUz1NEwg301967mND+GbIvPNlHNI4S0ZgVEptCd4+4rx0JaR0kCV
97QbzB2BvgBYjzeiPckGADV006Z4qhr6KP1mLREHWVSDUTNwri7w71SoVtJl37swWjs9lD1HanIa
fLorQeO0oTWqzCl9Xy0mKswns+12NsuFyJzA4xZbmfap1Qq85DVsK3bXzlNK8e0wpMJpPD/3Dzu5
T7VzZZ0sTOKruwQFB7QLCdmyVO5wXbCpuB9wfeTjdmxzRguEzkujj+rhbqKGpgaAFe7cqLyqVGL4
oGuhZEq/ZDbBju2d6rKjJQeuop0GRptAd9UJG9c/rue9ExDFuX4c4iyk9z9RKVbxSU12bn5w1se+
fFJX7uizU/U7R73o5XPWUp540cITUI+SNTRyTF5lx1qcpQe+9ALstRKLrywVN9bN0N0OLi390DRv
9CxiiVLZUzA8zIgSF796F8rFKg5em10yknIzKUQDJKk2umE+12EtnuL1yTJe3PWkxm+QXE9MPDDH
YvqK3oS12oVaft3KfmMmlBIyhK12FPbTClC1xa73H5ydyW7jWLelX6Vw5wTYnMNmUBNRVC9blntP
iHA4zL7v+fT1Kf9CVYRthG/eRCIHiYykSB6eZu+1vlWFy7QJ2b/IfakcldFgF/DLsoC8ByqxCmiv
rXkVlsfef5cCncGQ4GpKXCuPwI0DFauOPhWMUZZuH910QFI5yCxsgcs+EHhJWFkuU8l8MiOdHs91
Jd6o6qGmKt3Mv3a6V6PoVoaRef4AToPMDaWJdw5P2DLyTWQGIP/9hdB+sFBvip5Md7tDpE0ceIC+
oJquLoYrN9Gr3diOW9NGBBIZlLfvHApsozB2YDKZXF60rFuEaXKSQe3a/t2EsUaGoasbb1Goembz
1DTHfnie9JptQbrN/R1KLRC7WNMCAaZt5mBIQFbF4bcNo2XZq3ykiRcZ8w5ZjqtFymXPs0DSRPNA
9eYoWSVRu/Ez/cKxv5E1r1eC59Q3VHVv0IK4DQ1ZUb9Xc3MY+ADaftzQHVjO+bifle5Cs3QNpVyk
PaEfluD4F+6JwjrXhC91qADNPF92irIZxoo6tU/IUXHFeWZpK+G2HZqtaZUvgzhfIkpk9tMJSvry
6dpKGTW1X990k/NaKMDujHTb6CxBvQpbNSLEw+ofAADTNjYf0tBXyQ5oKPhrV3nOwCNpOV9EMt8Q
QEsrjfyVdoRr4NBHjmgR0OGmcJAsJyHPGvuYXNaHpAYqm0jkMrFYq2zGDAq7UCh+qKbksKhy5OCI
TSsrq5hrZ+Bh6c/SLtHE++l1q7XXk+D/VMuGuNJaRfkhdlbrHCub02+V9z+tuLwzqM6TD7GlSIUg
UYUTyPaBaWZxMeNRPZ9dM40PeOCPgxod2yC4cUqyp7RYjF7UZE+ov+77CcbnKF9HkhnyXm70uXCn
ftgonDw7+OcN6GFxOTRolON09jMkpri+RZtBkfm7kxQHVqpt0CnnlOJKr4XZydRKPKw5J0SrZmlU
AudJZaVwp7RuTx383EXahe+5khfHcqRhqQX+dpizB4VDpTvY9lU81GyBJuDJNUEQrjKKaFFXwZ2V
VesyBZIaZ5RHdM3y/DqCG5zWD1kXXdUZRYXG4dzcZ9qOhCX2Vga6Eiqhloui8Sb2QVKlYKnHKHvK
MoMqUseCadN+nIV2M2iC9hxSSMC4qadPzAkxTFaWTlGtapGnu4bT3mLqqh3Szc4znOKkBqj+YEGv
Hct/U1QStHKt01299C/RCFawik3GT+j0xjagaEnjI7PuNCdOt8nQEFkz+65wxHtUTwX11D52xSAf
x0Q7x5N/ldbhKZy651iFAWSWDmkHVrX0G1gnhGadS4dPskJ28ZqVSn/Os70TVDuOB2/axIKZ0aLZ
xCRQMHFOKVHEQfEgiEDZRaZsUVzUes6kVWgezdRns483kvJca6LsSdA3Qnem4vwcizK6r3Q/oTSr
d86BeBfaTKpdHrOqZQ9qMuufHbQtV73PGkXyXbitDOQBgupd2fQrip6v3RQXayOpn+NK6SAt56dM
R08xDAZrrHwZw+ZMY2dPflHt+X63bTQKGg1qu7GYS+BHmB51eQfEnNop5zu/i4jJKu+6TPbLViar
Ptf3SlJtZBrs8jIYvL4X+0LnuccZa3p6DORwIA9w5fjkuKUqUXnU7ZuE+mxx6bbDDCmGlzZomCyH
boPnYqn1IXzGzH7lmHcKuv4VI8ippdXUE8TSReVOQ73WEVkCNw5XV2SNG60zvCEc7yxBz0gaiGyN
9SijZVd32zl1aLzU+Y40s0PZUwBEFblQk4nwsiZb5hPVxDh9ISvSa4QGgj1JGA4KvW/rIvp6oUW+
Szk4WVPuuynRHm2TL21eaiWqd6vsrhAVnEzLv6JYRQfFILO8N67DSXg0Ln9WQt3kwn9t7PAWE/3e
SoxNLvNzMDlbzVCvuxxZYs4hRptjisTGbrRNt7Vjg1Nx4eHDuhIYbimMrWIqWer4PFDhNREvTHZ4
hSuK9p/+oymI7CK1LWwyUnHYoJn8p2Fy4zS/FOdJBvSG8qbggKGfs8JfW7Xtgbd+K9v8ms2F14bW
xkyrozGqKz59z8jj9zocr4fAeJlya9/r8jpUmmctU7V1O6lLPxLKyYjIn7BinRXMOlRD2NF76J6K
vrjV84rwMONH4JAUpWglwk5Y9nsKYbZFuhsMbQSyzWTTLxSFoKkJn8WNJpWSR56HYbgsNNMBna1Z
K0SX3aqekrQ4EL6DnMtS8/uW7Zc3ElnVrv20c96R42igEehMkVdJMtBJhCO50mppKesgCdm7sSCw
bQ4HkW/acpjo//stooRJNwuemIwbrxbOtEW3od3XCfGWHDMDez0VA08u7dP71Eeyqua1mrm2TrBS
W3f6kZ2gfXDSykTKRk/Y64EQAVSXeYRoTpu0K6WjB+Sj0qCRVCbOwW96LVvERkDOb5FrwalKHGsl
87TxAPeADbKb9lql+6h7KC/CXxyrE3L/9Py90quxX6Cj0q7ZOlksoK3hJqqDDGtoA2UblIXlihxL
9tQKQZIi7QYLtLlXgt3f22FivM52Nu2cVlhPF+GwxsEtGq9aU0JiKWO7PwYt7xNhHt6ZeqAFj9m0
vqXUPW1Jd652ZmewJeiybEnCmblpRNbAvMQ2dZOnrfroRHl9UNA/LUWbG7sgwt5E7aE3lwl6Qnji
9H6nS2LhpTd2a5BFvB4IK+AkpBtFvwgq+qTIByvg3Pb4aiLwPlmzFe2mKikBfqAE/FFU7GWjIkjY
yoWIs8bEJxXE7xufZkitU5e3ANcf085ozvmgjxQETf8tU8eZOM7YRFCTEWFKXJjUfGLblF43NnGf
sedSZF+cy7nu76JYN/Z1kdf1JnAmpKDOUBLW0PeHBDmSlzR6elaNbT5xPPHpoMkwju+1ZKYxJOZp
l44dZXylyVdD3VMiLSTw2Ug4wY1a6/U+b/NpnamOuqKtNVTLweydN2iyxc6sUOspuQy8md/xqPUj
RaZMJSoyZN5EeTChx8qrX8LXp32JhWDjT2VNHd9K7ZNB8p5bpwQ3sIQ249GMLIk8LtBczZ6bs28U
+V3KO1wOWahcJ0j69y2FtUORXzQulhVAi2mjtalhqvcDBF9hr823oRbLpUB5tyvKFgN61Rj+gl2o
sp4Go2PXN4if9tChDJud/poEw+xR8CkI5OLRvKtAS9Rdod+0VUWWhZ1Z+zrX+lUyBE1E9NkQClem
1hC5YxlDrAxtgkJlxkZ+MiJjxEQ9W+8AmxC/pWr/K4sG43Wy1ah3CzMDpi9FPnmV1i9NRVWXWUTO
LTl5+ksrJjlQQZMok9JLK7ayh103jPMayP34oBaT7ZXKSABuOhS7CnXwuUTAg36OAb0IUTTdtblC
8IOhkJTbJNYDjdCj70+kOhpCkKumToehkvgmLVM7ClqwZx6roDKiUMgRhdks4zSy3cRRiebpdPMX
Ar9yKzqauXPum/sm7IF8FJfIBkI8HrAxaueSY7S+yICXPwujQRrSJeKWtIfHVkcyvDBz2Z4MZ4Ta
H7cZUZq9vpXGRBZW0wTpme4NDZB8CChgW7Ruo4bJnXVsAPGBf4gCakLVAsEeLFlSnNifqwEJqoD+
NTTEU+J13ThbaNtLoDaZoyYrNFXze8EU6+WdRrkEYc8h7nJLW2RxYd0YGYqfUTb9a1j3+gaPhPqr
q/L2rgsp6drQNsjq7KpzqNLd6ofBeRlwU55btdCWPi0/KvimGj0H2tTr3jz79WUSzpszW8LoTXfm
eVdyJAv6Zqlm69lJ5jOdANY4wlamRVCTLBdRJ4to+Peh7xaqjviPBsBGU4rnKJ3psuM2kY8Ej4Sb
1g9gRDqqZGdvAEQyUW9fT6THHqCv5UfFoK0a0fpCo992V1qr0RS00dWsipFmIOkXntr3HWLU3LQO
cUEQ7qIbiRFYULel6tqPRUYOWSxnV9Yk4wkNi4CLWC55HklMO0ftqFwTOsCRZqIOuBoCmoM8IrXb
5VGDSLGzx7sgsOV7U5fFpkr04tT7Nggc8o3RSSiTFmKaanIyUXwzBArR4VNb1nGUPJR1Ue3o3Fg3
TlSPD4XW+uWSo1W1tYmiudW6dNoOvVF7pgPCeKn3E2oDAoBpciQEJjR2VL0UGFfWI9/UEzXRhP1c
NvYprSCL8FYDzTeD0urug0q1Hvw0jx5bZL0slhWHEBGklqeNphfo6cKXPRKxKVb9N1aubmkg1rpL
oPAjhqqnnR7q5YYXGtD6VfSzqCboeAwMXM+U08c8STyDbfe5KIN25TfFdMgjYqsXlY4GGkt0HxnU
9uy8WcUc3B5B3MXwiHqMIn04eEzlVCkkBXUCHuPrkACT5W+2wNN/PG//K++yExExbfO//+uj3w7+
EMY+G1anLYWQH3msWgtqzFTr3djNxk4GjYTSmdaulRT1N4Zd46Ppjksht2BEwsokl8T8YACNWkwe
dmzuBneGN01GAcVHL4cdNC+FF0MkIbmV6f5VLHuX9WF5ULxhRZKwi9olWHWuUxyqzfQ9BvvL30XQ
E2FPZOTY5sUE/BvuoicriAjjy+/igS8ItIYij0kJFJby/B3yxfzTBQvYgIdgWAYKTymtz1ENPu6W
1LIU1sXBv62EUf9MDL5YXzyEWZRdsyu5HFdMUt0R/G36qZ/WlJV2aaRQGbNs00tajpdGKqjvOUTv
kd8XYEDQKXb6w0TVFs0aYU/MGxH9o7EVb6Y0dvo8ooAoyZXu61WXj5tYYZ/RNeo1S5y5Ngz/qRL9
tulqJCnGwyVWbz0q4lwIWXlovVUmu/RXNo8/OTzrj4nZim2a0nCOVaxkMwFISkBAa0X91B6VndGk
667OPTlgk1SUGTtY82gS4+Ommn9E2B+9AOrejg0h4uDqpoUz8VXaYdWeQmySXiPbf/bTLyp9r7+P
96+ev1A1CrUkywuUbH++7EytsyAcEc/rdrep+qq84TeKZdfX4qlEAPXNoNe/GlxCB4Nra44GEPfD
oCeWyWCZD/cRGpg9jimFL1+Ga9/skZ7NwqYZlKG963o4/p3R3hFHlC+nyoyo7+QdCVzICJq60m6C
XGZ3QR1V12PN4pPVsXgD+ZivVWxmtAhEshK5MW7//rj++f5/d8pexqsAiecI7gFA3genLIUfxMwq
vx9VnVfMCs0BqgkYI2rh9RoHxjCIkvUQ53SKiIwtrGVjYQTD/sdmqGvVdwUCs/f3H/XVO7Q0SyNS
T2igMz/8JlOfIPEmcoeOLL435QVQEo+VsooQu3G0L0Xx8PcL/sl9+M9Ha4EwNi3syeKTP94npFg2
ldyNRnQDhupVauG/Y9R8vsRlHP02CUk50DguJMlHaIb6I7vMRZ0L9+/38QHG9H+vQjCHsPjqTeMf
PsrvV9HNBP21ucveqRickv1wn63bRbcUq/wquKu2yJF21eM3F71Q7z8OISQz/++il6f720UnMlz7
2jB3dYuDVeuSFxqUL1lFZDTcehcA6q09xBt6cBWejeD+71e/fF9/u/iH749tvRbFirlTyGHr8vOU
3uv1Nzd4mTI+XgIovW5omuSxflxCha4qI73fndQekuqcNB3du5tWUxcaXcR/fze2fqHgX2awT1kG
JOH1bBWs3RTc2f6bLNYZfb+/X+LLL54lCge+CqZBkx++rqnT4lGU1k6/CU/ioWI5dOBNOwh6STOJ
lt9B7L4akw5JLQaUWiif2sfHlw9GoHV+uNduzRd7fdkJKG6+J4GaVaVZDsvcywnKXtA5/OZG/wQc
/fMx/HHhD+MSi5LW+E6IlXqR2K5/A7kPamGxjtb5Jn1IaGmli/8uwemLMeOYusWmSwVb84kyLTjN
KJoR7ykR5KpbZolyGGUwH/CmCdw39WS8qsQRf8Pg+DyPMYFB5NVALEEc/oh0SnE5BRwK99IphpPi
YMoKRlt9/ftz/fxYYXtcKE6XTR4Ypw9fnBE2taa01o7FqV+ZDS7DrhjH1G0LJdmkZtMUiPo1hEUT
gdx/v/QH2BGvVJcQsjknSB6tQTH0z6lmGNuWRHJtr9Mq92RjkuPXVeD7cHo+6iCynrExdEC6cwcl
XW1W0u2avFyVA5vfIc+d229+z6fZ55/fQxioZbGL/kTaCTXLYlvW7i+ZvajWDZQJchnBlG6W8J4y
MpMJH192r/M3L/rTO+C6nPwAd5mQPnjdfz4HmyO/A71734+tT0FOjd2BsLWjJCVsU9uTWS6rus82
A32P717BBdDxx2yomyoyX8JRKfeQMnAZ+b/N9lntKNpQ6odUAOVEpS6tmwHzya6iqbBXrHY4qQj8
VmxeidSsKIs4EcA3B83PN7CmD9zD/wwGB4Q7fDSdvJKPeNICN9M/k+WFcFtHy5U/uw2zGWnfw1NA
D3UBMuOYrMrd/Ot7ENZXb94h1B38taXpjPU/H0NsZV0GXm1fZMANCtqMZBBU938fXvrnZy3/mT9o
YBO0pX/cXIayaC19VPcOBy+sgqPFymMKDJWO79EdazddalXbodM4UNEcWNhD2SKo8INlXyrleijG
ejmpgeWWWqPfxIkc9zjzilUVsvWsCt24b8IRGXKJ4/y7T+PL3y5JXdKlpstP+RBaatJdtiR56xWG
b0fGNwUCodvE0lOP1Ylgg9ls6NpklLraqHb7lHbIoDTzNw/xi09FqiTZUNE1VVB3H6YMXSunqe2M
PWVFW10EksOA3imCcOhG3bdBRe1xopm7EWTM7v7+/i5Rwh++FcksSUlUaCQVYnX+c5AopTV1BgVE
lNP5Br/609yMzdGpEqhflbgSDodwGm707xuT5gWb20QtKXBP9nuIL3AxpAaH6XC01qWZYU8ywNhV
7RZw/71jAMVoFCt3jT7HMpmH9FvEo08pOKbogPjEeAnaSxlE0CVswoImvk/qOucjJB9zjihK0N61
KhzWlD1Xf7/zf45Zf84SlzvnFAx+6IL8+ThLpHmjRL3cYy5GA26HjRcKtbvhEVmr0Or9NTWrDBtB
xO+vU2XZt005oB639M1Uz6bXXRqc6JMRnPm1daWFxrydwu5f78rJP/j9Z14Gz2+Tmcw1NTJ7C4aw
T7IwrX2lLe8rx/7mccgvZos/rvNhIAyZkfqdNPaW0qGyjq4GrJ5r1lcMBTMnbSd6N3Du46vSH6dQ
5Z2X2ZMPU6aqunZRy5z0BR8T7qg+omV4pbD4qnfjVrHrcx9puIr15oFt8B18ryv6N6i+gXsgghT3
/mT3b1YfmUvQiT+MwGhcnPMYMnWmaNvf6pdWtDOGV2Marjvd2TsXRhgdnnelhCyQz49ml60cTKiL
tsif8MKdUJUcIofKAgUxt8ALAQkVl6FN0kACI+QpLDCAgPppvjnZf964XsIqiEuRnAnZjH+ccvUi
pMhFcTvMc0orcZr3uG8mtN5lgIZu7g9NLRetYweuVoSTZ075uNLnBLmemunLSElic/n3Yf7Va/39
F12+/9+Gz9yEdRIb1t6kPFjj7E9KZWsqz//6InDi+MvgKHyZ6f+8iF5U85hrzr5JILyg0pFoqyfn
m1nS+GK6tpgkiWziE4SL8+EqHZVk26FYblxT5TWekPdJNP6yoYoxCqDX+Spbl148Zl5vsgxVbrpH
NCUBvVPlf0JrgQTgEJJmNZKNCF/5WK6/C9T7Yib/4yfqfz4IIr1nJTQcShVQfofxMSWMNzP1pUPX
BcfkGl/4v8pS+meHwfMgXJZFXmUR/vDZdrXp071MDk7brPXRQLNhbtsk+u6g8sUycUn3taAR6SR1
fVyichBKeX9hm/REIKMBJO3aaNvr0JHFCkk7+sbMMW/N0O527dAUoJlU8tAyGi/j0CPfFg2wfV+k
y06dHYp85Xef3qfTDHs+zhPE1V/6olRK/nzyUauOUZAkB00PDyFxzMwJGwzgnqooe01Rt/92wP95
tQ+Tsj63VazP2mEsBZdjp79Tx9B/4CNT3L9fSftUurjcmE2CiXrZyX06MFV0IXkzLMBNa2wso0qf
FTLbX1DKawhS6Z3/UNowPUoRj1dzP5T3aRNzavz7r/g8i/AjGGFk0hhcTP0wytq8T8VgGAfKU/YG
YXrMpD7VGxKalM2/v5LBUCbZD0HAp/Gco0+JLJEckI8tbMj5ljcAIP37Nb4aK/zfqYRyRLTEx7sp
7SExVJO3p+P7w789g6oD8eQcHNGlWJAae0Nam/XNl/rF4sD5i8MvTEFu8BMq1mhChAzjeMDVu9Y4
guFmWgNVW49XJYDm4psH+cX+xiRuxzQvqEEWo49fBDJ74Q8BS45XPbxAO0Ef0LiXg1/tBSfXT1di
dQFDf4cT/mqoULNRL4RGpqWP1e0grqKcXuQBG0dP/7G1kH1mHQ7KUF///TV+eYcWBW2LgHH++emI
GaNakb3GB+gjIlM0NXtpdCM4OnTya3ampXIIM33cjrZAesyCcjDNxN7iOZ1PVi2CV2oHwp0KmslD
iQisr6SdLNqGzv43I+5T1UM3aTvxFnj71udzYF4RlDCX4TGSMC+CIj+XY/D096dhffHgNcFRRpga
9Qf1Y0k6F42do2062EE4I2oTORpHPV+UbOFQl2vw67LaX/lRf9134XLKMLuMQ3fy0/5oALRxe6e5
zQXgjDEee5fuwLDSrY6E+lJ/bRIM2p0Ii3UKxW6ZO+0pr7q1AYdroaTVKo2cXT4aj7gmsdOXTP8j
7XANHF4g+IfZpK++mHcyH17DsDkhfdsUMT4RcLB3PDCgYTOWybBIF5bWbfKwP9HGu6tC5arMs3EB
UYtzvONTD8PAtJhbfaGj9vOAq+zbHmoQZghroxfjzhrN8VfH3tWbhPZKJ6tcJxf/dhh0b+M4zF5n
YRkstGErwnReEqUUrPwyOGZWfRZ2DAIsW6m1AoGDvbBH/+q7bTbL0J+HDlQaoEpt+jFgpT6Wv4xZ
Bjb93aOZtixPmMZ1cxtU5jeLxtdD4f9fRf9zMbT6VsylbR0EKJYHJKi8U3iVdyagom8mte+u9OHo
atqj3hCKeoRL8xMNQA1x0yewSCrOv7+lS941I9ukL6aZHzZ/beIbsC3DI3i4RYvDRAlu2ujfb99N
ElZhh9ObYLX9eBhmirEIJDIP9kzpLtJPrWJ6cTuvgwyplS12gRNClOvuI52NxaCfzMC47macG3//
lL94qJKyhOT8oEKz/bjRTaTNeC/C41ibyouhTpg7fTu6EaOPx/B/cCnbkiY3zd8fD8EUJIscR+Zx
iGbXmoZNFhOBnH63Xfq8e+Sc7aiQ5HQHJOLHemwZ8S9B9GE6SA6qXqxpw3p+KtcIEP8H98NaIJgI
L/uVj4veYOl+00jYvfjXEdy3nhlcdLHxz78/No0V+/OXTJVRtdkX8Yqsj6U9mZpapjfhsfLB4fVY
iRNfuil6ZT+oDor20xGpmzd3zmwfBkpjuonAv/zZmM3VLEyyp9LbrsPaEsbmbVBbNKHn0lm38D62
NpSqRRqiCIsnYHHiH6fClJoQCDCIOdavSRmx/hi9q6ntTgVYJdOwWhVVvW2l5vkFZCLwJcOMpKgL
5DZukD+FmTfn9SYsNlaJocM5Fs57nWwC5TrCiWCuwfTUgLiqahdib5YrXwmuKdXvB6Vf9vMx01aB
7cHJ8nvkldGTiqkGNhDIG9pBCwNwsH9SQhT2pLN1dP/d2V8ioYOUoyZ4LxdIM6XEKG0v0mpXV2un
xOa77H6Fvwb0yOEuVDaVuc5yf2GOHqhB8FnlfG/ORHKtILQuLHtbzojxlio5zxf2i3W0VSi+zpPh
eDk56fCf0M3V4CiXOPrseFMo3thVxwtpLpZvynTVDR2HU9ekEmn5GBujX1lxq2IpUTCH3AeYkAWP
1xjWzcM4P0ztm9Mna1Epa+E/tKw4QXZOQb8Eyasy/syQsbEFdq3oWVe2Mn9rwh8x9jYfJERrPrHm
catheDZxvcjrIV9IC1kDFptr5cDBVXRu1l2HP1oQvbvcoLgDe2Y9t3sj9ByFzdnOeYzVsy2RjPHu
PGIZWCQs0C4sXnhQyoUz2AusMRhYpvIYYr+SM8zHU5G7o4VBK9qAhXNTI6NStwAlGqkeUt1MeYKi
OzkYWp1xqRnBwoJvbT+Hc8iB3cVCFXcLlSBN4Xh1iVvFOCjGoXiJkxs/DuBTtIvYsty5xy2zDshj
wpkbatsc80XSLM16M2Hx32DqXooBAGP5PjeeWq3wIi6H6BG3TJ0QB2ZuRBWecv2hC6/HfktxEtLB
jzrel63qdnkKIwFJjnErnXAz6AXVNmOpZWw0hvqYFYob9mJlIGnV7XFrONfNBWDttOtSzz3demJO
uTLap3y+wt6JI5tEOcVYQPNcQHBydVt6Wm1vMeCjnr51hqONPjrTnit919UrErzHAZsfPoSHeN4q
MFnjEn4bkfQRoI4wbxa9RZ7v2PBKE1tuGmBvXSc9Nb/Q0OanIJmuB9N3RzwRWbaprRTLJUbDGxkc
xhxn5nbQzk0JvO6ACjWaUOtNyiIRJ1U8xBdIHJYfuGy4vrC8FcE+RkE4BquWRk0emtvaKMFVMgqj
qsLWgssmQY6KzlA/Jdmgu/AcF6UOEyayArfKOjeHDBB2AGXzuDt1KjrYGA9Kl1xMVQin+fjwSF3F
6eMIx3HU06uBENlBHsZgq3THOlpHarDT+sdUnCCYLZ3qPpnerQRSHu20snq3y+dAOYbQWBUdT91t
T+BCVAeI1Va2XMsIonaxDfEN1i9OedU7h4YU3dC/tYGyjPAxkoXCnRXHHEI4htL+UcEzleCSPxUJ
5eD6DYhQKDGxJctw3PX9c2c/99VtEf9UoRmHu4E7MKuFVFEXbmN8Lqq2mevj0J6BXqB8XkPynke8
h49z/RbKJRPtkK+1eVVaZP3ycqK3IbytlF9+8NANd2qAMg9JNPyR/HbqtqX66oit4+9TZSMHzH/d
scG5oNxn93btZXJpVoeU/rccVtHMSXJdIuTv4UMiW8RdaXsF++L0NQqgguOgX9TzabbO87SqnffS
OZr5HleN183XrWi9SnkczbcylS5c1o0f3CaRgPZymMobDXcZGmkiaXZOdYs4I7NOIGC4GSm9KNk6
j1lqB0DPw7c4kksFg04mJ4YBROU2HhD8PEQtKqoCRkPrAgvzLP5gEgXrgsFSYlij575UnIS+S7bo
CYvLlc7TBatanpEKU3pNhH7Z/FVAWA0YrNqyxRXslKcW/ulcXtXaOs83/QVzqmwUwBgDj2G4qsor
Jz6Y9m0YeAaED5RhYFMyGz3dfXb5k+kLIjSiYCkWVVd9hES2/Tla8WaW4QG39gLjidfPzkqrrsto
3DXQDozmTjKpFJ1yZY1ygeKJFu9DHDJ/+YaHNGHbhsoBc0k7XteGBCFYrBzY1dJqWHlgxWACVjlF
4I3NhpWF6a4qtaXRSdTS3QLd2qJnCVLPouS4jI2w/mmNLymS+eZkjtGWacFxbpPkPonPEJYHnLl+
/85EUljHrkuQY5/noHXBleAk3LFwYHw/CHsbaKfI9AhC9HE8mMAqVhr+YeXJt3iJ95jKIvILi2cR
u4GxNMs7LAtxtsze7HqdbRWxGTNoSssZX/IJjkidQ+NYR+Lk95uJbnb4GN9m1c00rnDsLiTOlvap
PRssUNYyau6EPESFCZidlDfnPYYL9LNF3SMgg9y1VEfJofxldidOcGHIoZ23/qOsH+nUTfrariB1
agwa1KaHqN8oFTZ5YL4FH6prEeVj/gLxxrK0y9SbuLg3x2tRXlk1GLlrrAFIUNCpYkYAureI1Btt
Wo0WeVHieWCOamClRxmGkztdY8jfOJCtgv4HiKMe+n5gLVJREcC9z/wrWd+o1Ukw26fmuhdr9g+l
c5VE+4p8VOucFGc/xR2YpU99scuKeZuq0zoI4zuEMaCYYJombAwu+ZTxfdgmi0a4BYwMHxIB9n8z
gAza3spoU+Hj8k2CVYgQAkwVKDsbwkeabJmD2zh1jQGJL4dQ5Rd0QBaYO71xA3HdoKZn4nFAJ4GH
2fvZjWEeNesMHj/SVlF9w1w/Bs/AaLB3BtWeKARQ0zB3j5jSvLlt3Rkb5z4J7iSD0y8PdklgwKmc
7uZ01/8aILXmJ6Xs3bQs6AE91SzV7NRdXIjRhLbZC9IT5hN87fKW6rM9qLtCwzU+YleK+lWXIvjG
NNjHzg3f9naIjNNU3/Uh5uh5HXfX871R+F4VQpkJQQAldN+0k56uAvBP5dGpyxXh8pPp2WCO6moF
LSVVTmOxL0ufvgtQoB79N4ZfjhNuij8jmuUmgzbmVyyh0SLWthcOYdI8jyg0e43d1oV+P/1oao/T
lq55uXJpCfIBb0ZqF3FqM7HTCTpl03nAPl6G92W91dgyz3QUY8AbiX6TlbB/OlRcL1W9c4DBV+lL
alyjzlj42SEpb3zYQk79MxUAFCtA9PlNCbgy29r1PkI7miMnUpkJHprysYU6U121neeUXpGwAV5T
N6ifoUksBv8UAKeI1hix1JT95MGsdkOzKYSXjWtmBNZn9r2uDVem/dWj4a34Hk7/h73zWJIbyaLs
v8webdBibGwWAREqtSS5gZEsEgjIgBZfPwdZbVWRSEyiu2Y7tWizMnbxhTvcnz9171V8NwWoXJgQ
jbkdQHWF/5iYzu/vS+VOoUyjjInbFAwZQUoeRI+J/FhYX4fG02nVW/v63G50EJVcExNywvFLaTnn
4VslvaSxl8NmbskD5HESs0n2iFjCiWvMPK7Uf1dRE+v0a3aVAZeuuxJrLnjfXp3JRAyKKgTxuFwZ
rgDryUg6KJYoeMA6+ssqj4PgBSoweXjIskcjhqHAOJTQFUQvhLRm5FkQXBqocRyIbfp6qz4gmjdW
IM2eYUjN1M1UShrcqHDh/EfeyZLd4LlOt9XwGCe2UZBc7PvxATgk4w/Da8FliBw9vwLJLQKqFd1o
dGtuYe1Ghq1J1/ljDBxwSqDgzSLg35cig/REF6C2t92w9yXiVqcOdjXTFKhLGNrGJKyIMpqSKBM8
nYVDYELTdqe1j7p0IEWAiNTNfurT6wKnoP+UdDcIr8BSHmmHU3SnRzfmcCByLrrWhp9I2VnFdS29
Bt3tSGzK7TulB0b8oVeipMoYEkCKn0H0h3aSQIA8FVH3BBqL/pN2jFpIJCiUPQV5/90wwWao9QjJ
b2vLbJ6mHa0Hi3g5NB8LmNg3SQXIpTt21qHxf4/Dz6rjdv0+C50j89SLjEuMsAUOQLpEsNqjeacG
tKo7YyOBu4mcAqW/8ZvkvzbSDbSlQWWPwiE+u3V5o5hupdyV6lM3PqSiY4G+DpkFCm8j/0ZNDmbr
mI1XZNvSqjYq7AX9tjY50D8KJL0hl++OQenKoSPUz4nwUlUQldGILqvXCPoX604EiQ5qO7gDG8ut
QGgj7Lys3nXcUWnfVQ+6cBeciFy20IoIIxTrFcrkyT6IHsrsG9xXWzrHY/kIwzUaqH15b4bH6abk
d53pRaTWVbzPTzuzgu3iYYiPaXXbV18IiTTNgSBl+g1e27hAB9EiV55iQrfsgek9hdC6P4GXpa2x
0fBTcPiUUF9M/NutPQXkX4LTRpduEqCIGnRqcKKORyiLvlhpa7gt3OpuCl/ZQT6H0ILJck7udm53
saySzuraFs7QH0Zp1XbXlcmR2hE2gYGtlIOmZtKsZkgOpCuM6wMQ0Oc1wyynKzF2yTXke8mDZVAT
MsKegreeBNZXywq6ZzgOrC8mCMq1ad2FujWmmV+SNCAT4rxTImdqPAxjfA2bN7TaQZ8cw671V8SQ
FkbmdJ0mBR0upL8m2af35Uqow/NyHIwr+Z6yG8qVEAfY/uOfaodrs55Lm0mFj7aPTDnxw1BUZoq6
xfj9dSNZAonXAD3L2Amhl0un+J4hPEjF+larvzdnAdaqz6tGC3U92gDM4FGhn6Aus3WmPnTSiXm6
ls7UFcsm647wSyp7VVGj/74/+c7SrAB8ygy565LoWtILAUkP02y+i0xeMuqHAMlac/itxzw/oCh5
MZ0/FU1NcbauoAiMuEtYF+xPmlED4I4O3dmw0Xx09fhnx02BFtqzQAFbQuX5ZUPOUvKMJhPOnkCs
J6sebK27pu3mdUa3U0gXqV7JfUc14WGwkOFJ4MqvoeNQURFQSG8GyIsrODZ5ReFYgktReIT/KIaq
ZRS2otAQWIc/A1UnbRm069TPr9oWyNg5fQnCQYb/rXsQzvm1kpTeGOlXiRAVzDFx8KZCqHEdTrxZ
VWsD43ygvbQ98cJbvWkH0X0LA+vpKjXAdMP4iO5p2jjGiBNI+b8T2JgDbhAJKkFER0WAiuO+y76r
412nqp6V/eqa5hDASR23/QbtZacYKQxpGv2VQvklxdGtRYVHycYrISCli4Ehr/gTXZo+yPyDUeng
vomSJIvzDwZfdVP4Ojx28AVGZUoodxJ3oVzbQX6DhAuIL6emwCNel8KBb26fLFJsoMKyAgX96bGj
T8O4zVaM/0i6u+4l++JbIOCeLWYs6vJ6FJ77M/B1bVfwsU3GfX5nyN+AXu6/l3whNX6tDCRjothp
hDu/f0ax2Opucv0GjZWNAKnF0A3A8zX7BPWCpVJujyDZ2MbVi8BUgV95QWRrA+SXpX/XtkhKnwR0
wNs9ZSy3JWaKm5/iKdgIZ1he49wNzOzZoCMCt5YARrb2pPi+V26VkIfS6Wr0x1zUOnnaGUrqXCXn
LXwac/d8Yijaibda6RT3erNLUGtVf/W9Y5FTGqGNxpIbk/hNYyWklGX8UmY/mDcKlWu9uBZD0e5+
hs1d18AX4WUWVbNbLaIyee/DFqttYOfhfw3Jg1KeXzDwrEiuee/r0LNstWs1epbboyB8MeF+6G7C
kwtDc0oxVNtSs8thCJYnKQI7Q/28UpBVhZ7pTO0W9lG3lO5zOD5PeyM5jGikw2kW1VeFeieM19RK
K32vxUfSmM5/irJDNlB8JvhrN33r+NBpRaLLPF7y3aJmePoJQedQQ/V1VE9o6Hga4YB/ZWb7Blb1
4lYzXuuR2b2Nrh94FIvqrjJBlLs+rD8UayFipdbxJBMVHqXeDpNHA9Wc3BmqQ16jxLCTzo8lMzva
7QA0EcJB3c3hQQqgJN9CgqEZXgEcT4ebF2GXgxqDEaRAHG3UbwGKObGddb+p/mT1vhGvteqgh8yh
2CCJ+8oGrNZbT778BbqHId6biN8gTaaXHjxSovHFLz3rlZrpMN6WuRcHTtYTXd2eCgSBYLbulA0F
5NyyQRvzn0qEzd1jpNspObg5wjKChAZI2JPihcFPcH0ASAFdMjR4FpnzhfH9qxQlJHzntoWfOb9r
ao5Enz8mZVJuhHAcNgxUmvtc03aomXxpxoIqmH9dJecd/CVU938PBlOf8By2Z3gyY1/wAKldVVIJ
vvgmVA5JhjCwZWdGsfEldV9qHaWLKQPRJ4kMIlOOe/IimpnnNzfw4sTJ45tsQCy4FUQu43CHOICD
q6wMyRWar3meeBbSawlRY7EDW140P3zi6pgbOVLUr+5a2gvldZlcBeLtWbwbtGPf36jDg3S+KnuX
SxEotgU5G5Ry2W0aHC2N5HjfCT+UM5hAJt6t3Sl7gq7MD17T4thJe8ioGdRLy99d+wACHe+RtVCP
Rfsg9XzxRlVJgoQNDlounoSSFIZZVF+MkIsjYfaPsXUtZDAWl/GmoaVSj8g7jd/S/jWUnsKQK+cN
7RVxjWu2TP3LEE7z2DDdYfvkS/qA1oz2DVkfK7vTzecOkYS8+RJqTw2ev+lqWzvBPg8tpMgUkTT6
N4y65LQw+ivr/Fyqj2l0GxVXo9zCDX6rCl9SHEydfi+p7oOwBFZeuico45r6tYe9r9mbGUH5q5w+
RvFzM3wzyv4wmNRJh0193qXZK9SuYnALjgxuSD9xVJJfffSUnDl52UW/x5JuGuCMFrQI17V4aGRn
xKcoaOLZUXYF5bQA0jtKd/l4FZ08+CIR2inodXfdDlpQCL2hyMwEcuqbkdeSnFG2YW+XbqC1QFkb
DU+QzN9hZWtJDKv+CFyKHhTp+1fYRSkc/YzizE2gkx3IvPzwJoQPPUmsDSASdCpiB65PvKmCzhak
dY2oezBxxu1Bh+Ks6gXIwcqtBGK8M+m3q/vz6bEF7J1DqZgbwCCyx/46KOWNmDtRQ04rea0AzQNM
BQJ06IwUU3M/ATCHWa2KH8LWgQwJbT0w99zj+utUlo5sWtDl4CH4QTmYt5xRjsAHpt+4hvCLDlch
eho0bax7gMp5+GIYe2OkGfeCWAOECgx5t80+9d1z4lUSMyRu9aM8/yoj8PDw2v0oUzeSaGyoDyBg
jWwXD/fyaRfGD0JAZcY5DYeiP3QFdP8qBb1qQ7OiZL5G2sY6nEhbRlQH4VBBV6peUR1ow0ehdoat
WF8NCLoYmybfQacD6zBfX9oMPGI/tW5fmA+n4EY0bmW9po5wKAQo5QUIX8ttkFPR+KFK0Zqq8VJj
k5loE+bLCTQqKe+j8aIbmH0QOWSRgk8pwh9QaMEd3pYARQfODZPiK3HxQntYv7Q4ZSEXM6rKRO9J
0Rd5o4lqPZBPjwFqJG40aGc3gOvy238fhjMxZBD6KPKEMHtvrq9EPYIVmgYipE2k9GP7I6Nc8bkR
aSHRMCbsEQ1ixuY+TEwmViYPBV3V6kDFgDZufBPsLC9x0Du1mc+ckniKST+nLAeq65UQbyFvw7il
TeOaExRmNq+nxJnih012rSH6UFpHCLFXDCx8sksDc4HtAGwAk/35daUNnoSoQiEdiXV3hdT8OTDz
/+WT/8cb1uL/Lp98/JWdvr9TT57GUf5UT1alf5EsG2AWgK0AIJ/GNv4UT1aUfzH7xeQPaFfgOFzh
v/STtX9xqZUpiTeAxqkMWP6lnyyo/wJsSRIuSehvg4dheOx//6+f/f8MfuV3fyYO1ezfLwkd3h8O
EgJLYSAP1k1LNRE+nqcXYobIji9SDOrpIVMX3hdV6CBcdV2V/n+V6P7bFAg2lTFOVvdh4D4SDbK0
kvp9o+96mNITmGbOcfTy+W1+n7l/NDOt+MJDNZ2mdOmAGVUMKDIJDA1W28JcA2HM8GIf7Uy++cKO
r8pdb0x2/G+9I2wqd2KmON9NmLF6VzjFlfnF37WuZpd292ONGEJaW+Xk0i6sB43Z1PFkvXZON9DK
OoUdUrKnGpPuM1c8ykcSiRVHMiv+fFzyzFUxEDmqVY/ReEMbwM6caakoymAx2+bHz7/j9Jf9nfj+
2xijg9wDZp70+YxkiKAaAnEU3LXYLLwh04Obtsq1nSARjNMf6nf6KL90HUBJHynBFetL+2sxZMVo
ksnLMycysAQkbromiyAxRm2no/2RnPdnIVvZ0vfO/22RDEBx/ZlOAoIpzw6rKlmEzT6hH9KtEMcl
4Z1edl8/38ilz/bOyOykJkh7D4WMkcpF/Yoa/yGeEKW/IdB3/oNTsvDh3pmbHU3ZP/WBgrLdBq4P
JzgWmBw2p2P8DSVjjxGX5IZp5u80kVwoZ53Vm4FrnJ+bd+ZnhzSu+0HPKGttWi//3l/JIMThKkyn
WRx/I28Gep0rMdGMtePtK0IhoakKcm5MD88PS8s0SAQXIX0ccOHRXfUwXBuvieIqr/0j80772oUx
4Ru9ltaJv6bRZqRV6VQrJ3aGPph+BdVHXpEJ7E+11JzQCRcuQYF1EzpByIG1DXNg+2obb9MrYRsd
wuuVA/VxizVKo8DvAZiIkNNMf35hCRE3COYKYv2zQhdvQ9UFKLznQ8ST57dQAWzO29XP+vGmvLc5
Czz92JdVeZL2ln4iwCm7RGn3gUvvcp/cJA/QZIfums33YeG0oZiEa4yHFizHh1o3AoNxPzQUVTTh
exF9CdG9q2rkYGD3rFi5RG1hZWM/vsbvLRIRXG5sOUpq3bZY7H/K2VZ9adGqteHjdbPvFvLHA0RH
+V3iVuLmv4MCfFzr7JNqud4Yeo7lmP5wRLk9rP5A5Pjz9S1vqEI9XaJ7AFLm/fJCBWlC1ecbDuOu
MCAJg8snLH5Jaos6DM1fqpufG5QWT432l0VrdiegN9NBHmAReUlX24273Nb3xjVty23goEW/fk6X
7sbU/+HVIpj/QP6i0oXNmL6fbqF/X1+pLvIh7vBltBGbdQTHXMldlk7MpbnZiUkHODIYlKCI0cb0
rREYajdn0z4FL5/v5NJGXtqZnQ90HHTD6rBTnEYnGyn7RCsrWfCiQGAudm52wyNLb9tYwkRpUBvQ
dQF5QBn2HNgLVR9NyJQSe5O8FkzDBJpOQYGiidU+iBSoKWYyBaDSBWrpKCoW6OU0e4Eh9PWUSFe+
r8A3t+b113ZkiiAunOBJ7lUJ+sYT8ma/K/UhRNbw8y3/+I6+349ZbJCK0GkGk8dTt8Gu2dKj9cKd
vFs7QbPs98+rf7nvs/BAVugTVpM3ZyIsROKe8dmbwS3vMi9yTHy6TOr9IkN3ZWffmANeWeXCs/V+
mbNwwexVXrRpmdmVv2226VbaQuZto+26/3w/Vy3N3I91kgurrN42VPiSee2u8eK78yFYJ6lZcQJz
t5NbGrp8b1vqlsF26pOm9k+Gqq1yQ5va+2+RXB++oTVr6yHJrMqtwdLq/EsqbEtpd6bg9vn+rZxH
a+ZqhsYXzQD9mQ1F3920fcpW9epttP3czAwq9nEtM1cjjfmoQ+I+nfvmu/xbpYzu0tdy2x/lrt2p
G0T6To7FCVl13gs53buzaM1cUAwbU1rQWSRSVjxaG90zoeOG0ZIvYK1Od1OEM2V0sWc5TP5uS2PF
B74V7N4nPe9/wMypBCay4/LADygdtG7d+JDa52N7aN1oV24Zt3v9fK+nv+6DOUjRRA3ynX8DJy58
WHC2BCuDwn0D/d1GiL/D2e5U5koNbyH/ACJjUV4DZEjUOK9SxmV2PqeDj7aNO7iUGabIVN2ke0rM
GRnAWiiz9OizHCh0JlQJ3EWzyxAnnQ7LNFC6KRBGNw+tMDv9FnrINzgj02ru6XYtVJy1ad8O7Tub
s8uhQbBhRYhLbMTDZDG7FWyqwFfhcdgpK35s4eF5Z2p2PyDoMNB5Z3mFCGQw/UNsV+iAFg1AQ0Nw
b4kGA3jvX7bcMjSmvWFsLjL1bsySXcyg7ucHb9GECYuJCKeWaRkzE60B8rIHokWh/Ms5/5nSyvwH
BmCuUihwEYmps4tk5qhclyVrqAYE2iWBUalxJeFaXIOlUTJmlzSivffbVIpRaOQKJqIcwcgu5+bI
9uermLGd/ftYXdiY7RNA+VApJWxkCH1RZdJp29njEWntzeCd9U1+JzskPnf6iiOSpzsy8wy6eWF4
9ipLsPlmqYhh87oxnJbw44oJOsMDPOAWTnLTwNafHIL9CS3OP+Cxd86H7qjL/+CYUBWRiKOpj38g
xEo7qclb4neEh9C8ZfIsrYKVLZ52cL7QCxPz6rhVIc6oVixUlaDR79GpPMvIMNMzVe2iH1cWtPTC
4JYsyBR1FRq7eakgEUIUslvUezpb8mh7GU8NThH+1kN7Gz3G13Vsw+Nq9645ekCH1pmmlp6YqVJA
rWLCT5r67GbgMUvqXly9iGgBRELuGjtgfo6xBdcylYTW46HF02RBpwJ1EzScANzfX5VcjU652IiM
HnyTPPAI512jOcX2dKgfgwNlIeh7lV/6jpF8A8XJb/0vdGlWHMKihyahx3VOMPQP/F6dCr9oUI5o
0+/DP85ezy6jOf293v6jEhgP3t+2jFna6XdV0rakIVRnW8TVtzSIZbBXkJ5QIrnyg22yg4YfkYDu
qrgbnzN77Q1cPNUXP2D2BDKqhsR6RtvV8P19AVRPa1D8Gq+qk7ip5cBZcVOL5mgyiTQkeG/n6H5/
LLIIwYWQmlvLaO5v2Mx3gPtuh9ANAOz/7N3AjlymJMTXtZd3IYTRrQvTMy9sxHASmSkuohkbUHZM
iJPDoGG4dnymI/rBT1zYmXniLBXMtFC5uK0X3Z29wEW3jPlDG0SlO+xgnFyDay8fWBguAbbTOYIO
+P2lGTRf98sci5Xr36tuv5P3ZL0bpNZXE5al3FtnKpAekGTAEfd2gS8CwSquT7mvwOY+sVo3N4mT
AqM4OylU+pB8xYjG2xaL7V2km5CK/1VSR8mdc7CXj83u88NkLW00RHzgxqe6+PwsDcEYar5EeKNu
85uKfFDZgllaTzOWnm9c+192Zgcn1yCH06GgQQoZ5ApjdZspqzFuxDsGKPqJ45bMcM0LLVTAoBOR
oN9DwQdPOPumXRvD1RAj6mkoaQm+tv7Z1BMis8h+aMGALHOs3ZZVtbKlSxH4O7Mzny+c+6Ho4bF+
y2vk2lN28bZyelR6tqV9ctLXzz/hsj1ratrTqqSjPvN/UAjmCGkR8U8RuOE125EEuCZkUVz1dW11
Cx8SOiUmrnlORRqqs1AFGMVYVQIegOriAwwHtlacV6gTFs7kOxPTn19cD4ZKeyM4TUECpZgpfekm
RpbVM7ngywi3NWOiBOH0f2h5nQvlpA3Ankwr9QrhcShFUF2Ks/J1lsxM1IVwu4oivPKzr3Mag3js
dDZsWg3ImnN3I4eP0nF6iCU3TNwMORHt+3rssfBMwJBATZTsjJGHeWKhJOfQpBkN7AWVZYmx28S3
hwypehjjozB3P1/n0rmQJRY5NdjkD/3mzLKKcuhYZsl8V1h1dlu0aywUazZmTqQvJdjsxensEc5J
TuT1Sm4j6OShxYJGpD0B9aLj2pu3ZnX2Fll6PPJkYDWNzl5SodCadivv3fKn+nvz5pcq5yuWCZ8q
wNXXmWaLGsoypmkj0+OE2ffPP9Watdn9YvL9rMQNCzoFtxUkBd0Z3fADY8KpvjbYv1Re4hD+tbK3
KuHFXW76Cii1hq3WK/dA8Q4GqCARZnFnKu1EbiwcT+0dTcLxvEFIvljJGpeqE+/sz0IzCtKNjlrI
dGR6J1GvFGfcgZOEfNCu6Zfa+jFYLYlMx3AWvLyzKb/3X0nhF9rZwCbCBV+qDm7Xqk62g6IitTCW
KxnV8g5PPK1MlUAlos6i/cSIgzyZQrLei6kkZ18705mYsn/2tugl37Ob7mmEu+l6raggLblpgqW/
DE/35vLTygpUrNpbxMScrotzC2zQrMVWrkBAOdVWcEu3fUG7nplRuTnG3loxfXGjGdeHo2WKSucg
nLYrChXuPJIMqXY0s0N5ekgC9GxhkTCC1bO86AgU8BymovJuzMsoVqkFAshzzpJ5fh2w0bTne4Fp
xdy3YB8FXp6eCPp9wuKuhTUAnM0BTsg7CRog6yStENQuLv7i18x8BjJWgq6M/JomLJntFX+bBbQN
hXIz1sr2c4exuHAaAyLRBWPB8xIfGr4oJZJMb0ID4GdXASAovc9NLAYxMvEhlGxQMutvx/ziNPmC
qNfq6S0QTW/APdMuQM/HZvJ1k9jJ2qWZruCHK3phbbZ5QpwxtWsRMiE1va9vu18hRPoZE91b9djU
G/1hZXULBR4m0qCdEyeqcWXew5fRjaw11BTgW7C07GCSwrUbCSDVdadOCnh5G3Xfz2JfoYEejijE
xHV8/qEGFsWuxo/655Xfs5BfQcf5JiJAw11Wp8N1sdttUiiW308C6G7v1E9gTAqv2E5PqeoN5eG8
9VfCg6W+1zuLs1eU3hoUxhVPHEAFJSHv0TzB3KBg8Ji9Gs/ghzoHKO11e4Mwlrc2rbF0Vy6XO/vc
J0miHNIQ6sGdfZSj/jYy9Cczd5EKXHnJl6K9S0uzt9VXLMmXTuQ55wFkhCRcVTLSl+lp5bosm5nw
cvC9Mp44MzNUpygeJ6df57epDseA+jKgL7pySlaszB/vTo6HWpdZzBS6JlDkgTDdTnV9ydV+pShn
w4HXMNS0Vk9ZSsY5LH8t7+3PL45nqMYVIm1vx5Pe6NSonMp0iMe123q7+pCtLXNyFhfWtASMp+Cz
zClGib5AygS5X3Y7/oCvZNO6iitKD/9B42T6a+c+iBEi/J0KgduH+Yx4lMxBnqTFp2h2GpwqW5om
2ja9k3cUb0Avf/45F5f5t715migg1yaVU3lX146SDoAOWEmqPX9uZPGmMVw9wUghEp2nh6lhpGFc
cdPOxo+e0Q9T2AzVeSNHa/36pdquoVxYml0BPY3kVmvYvjDf9I7oNtfSqwQbxyucFML33qaBuEHF
mYIjDEkD+upovuw/X+zSu8hAFk0PZmyND/Py5zCDNMKkosFZdaz2rkIV7nMLS/VjuNpg4rcoyBsf
arlqddb8yOBsVi7CTZSt+1049UjDh24PpM2Lq7WncSk7uLQ4C+voUslGw8zZNKDAhEtqC8ihe2fI
XJzp6vub8FhAhQKsyD552h+fr3fN+HSGL66ikNV9qpQYNyIkvgfVEcwHI1V/9kDXyvHpc2OLF+Ji
b2ePYOqLyH3p7O3p/JIwiBEHu9YanM+NLF6ICyOzd0+kMKwlp+lCFN2TLNZep457JYwQa1NX4OJr
65m9cvqYNlEpYKqA7KrPNIcz6yA/vuJHVs/k7OaNNTPurYkjqVzJ6/+w6k3oxDguyYXoQd+dvLX3
YGVh6qyE0sd921RTwZs46higNx5VdqVJK19qzcosVWxrqNDUkAg0L0y5PyJ22RKnZCj8MeGRt+e1
i6Yu+H9Kk9MMK2owNGffn/VcRxed3hTew1M83UYw/UFSt+jlkpbGjsVEL33UNb7dpeNoWIwGyBOv
AHH2e6NiBFHUGDN5qKjlTslzzw8apwFEKRQPnx/86bTNn7dLS9Pzd3GV/fEMeeMJS1WplLfoQB+7
qN+dz+Bf4WCsTCnzxKpbuQKL+f6l1SnwvbBaRJmm5DVWAUyf93FhDxDx2ZEnuJxX4z4zHflK3q1V
0VfNTt/6wqzVIdTSTKMs6hZZ0rDbJE70OM2QqR534vQV57Ka/S6en4tPOZ3nC5tiXtZpJWMz6qqt
kf9hGvU/OaJwgQOJkSYBg7dGxoUJNEfqVJniZhB5tn8gpQaYylhOhyajnTNiaa0CtBawFhqsoQrZ
JgSiH8e781PUNLL0FhYh+3VPRcNLso3vTBdDdoLzpt4K6y2ZxQTtwursA9Z5jxDsVCdK9smd+SI+
w4550u27emNsa1s9Cnfo4ToxzS4XwU8b7HO14laXPieJL//Q11O1+c0s4fP+s1ed+YHXjl/RrVqx
sFyxuTAxu5JUGFsTytk/HbfeO5VdA0AFjvpsvAk/iLvgZ/d6NmyGHPbqcW3WbMn3XK5wdjcV9Xwa
y2yK2HywvSdmGgYYymtn7L9+7nqWa2ImNSGoxVVktmaPLprkvZWdSDaTfQ4cHqjASwOrD7U/mJO2
IfWplwCemzMl3c16Y2HxgaTX/5f52UOs9mVfvJVm6CVuyWIGFLypLyDWfIBy1zah116JRKcnd+5s
Ly3OnmQrh7E/mqrvI1r3o+nVrUWx5jbUTTBfaFpHTg76eGWXl77nZa47e0u0WKqN8xSsTZNmCBIN
N4a5gaRmO21y+b3bZxCDqv9B3W/R3V5anh1kZBwGsZDY2dbL9v7vqNvGbsrTSY8t2atXAJjWB3cX
Q9OLksns9FpDPPbBFC1SMroaIPnNt/JLukuc0DOotIYgrv3n8Jgx5r4GWl08z5frnXmnyKhKGQ1S
mitMOOQP8OTBhjFhQKAVH7z2RTj02/K6+RE+r42/LdblLk3PXpnCUkYl6ln21KueNBhb6M82Pck4
BG14x5VDtXimgG2qGl0DCmazMyVrEVTHZ1ZqiLpdwFmcKMPWFMAx5StdxuVw729LszPURlKbjx2W
huS0S0fGNaykAjTQG7X7Ty7KxaJmR2c0q0w7T0fHvC73lZ08al5CRKJcC8+jzYzBpoRsd2M9rZid
/tq5U1AuzM5OTSzIQXAeWaG6ba8MqHGNTeRN3VQcIGVyhn/+g6rGFLV+ZnR2XqrELwY/w6isnzeD
xTStVXZ2kN5ZQFDqEbnwEpYNK65RHlwL/hav6MWCp8N1Ea7kgiCFdUqeMEXU8Eb6Jcwqj1A98oij
axDbRXdXPzTqrivc9WmDxQNl6lNJDmCaosy8fiqjIt9NifO5g0+qLGAUzND4g7R7LVNZGlTkGWfc
kqKDaH5gImgNIUEzlyg3uTIkJ4Nl2eVAAUc9/2ZU0PxJnDLN9K/PWi3tsI5mJaHZNGE27wTUqpZk
Wksdu4WQtc+hcLLsWrwPkMwQ+mHt3kxXcH6WLq3NrqifjZWeTcnKcAgeZPcEklJ9jG6mviGqJt7K
dVn6fpfWZrc078QatgW6HPJ1cjV6oyP+ym4D93StbsSfOkWmbezFa4q+0x38bImzO5ryrLTZgNE6
PduxBQdUd7eyriUTANvBxesyM8DzccDoPJpnq+ObhXv/vnyaINOx/RPZKYap7CmYXvPhiwaRc0F3
xoC+Tp8HI74/SmMyZX5C3o3b1ITVcONDhbqG510MtBC0VS0TTR3mHWeWZE3rR21KgaY2xindNAyL
ZMNGmpyqHR7geFhFZS8u7m+Tyixrn5DFUvOG/eApBohuK9B4U7elTmyPv0zJDu/X9nPpYF6sUpm9
iVrpS7ox5bRSLNqJ8bWD6yiiX/75OVlb2OyyyUkMOW2IlRr+3AYJXjVdQbKurWN2wQJDj7VzhYXW
fC5kSMmh6x22n69iMTS83KxpmRdvQKmFaWBNrlHcmohJgQUCh1i+noi+R7fDOV+ba2Mpa+ua/vzC
ZGS0Yv62ruo3VKuDC2WttMnhs3YqL0kdiFyxCzE8gf/KN1uzPHvwyKWySAhYLIIOkKp/M5lxDtfK
pGu3bD5IxOhQL+MXJyiS+ru+S9AAn6bLWn0Tbc72+kO6dhJnD+k5ifsons6J5ZtQojMJU/9cOSVL
YeblKZk5Dqvu1aZ9O4qQLm7C1o5fWgfKZXyjDnW9g6hq9gCD8rOy4o2X1sbrqTAgKAIcn8+Dpyp3
GNZnCPWQOk6S3yKCGytrWzTBVAbkH1ApfBi9VpJKCfwIE7WXfs9vVEDNoSd+7W3JrkiO/mG+ayho
seKFoY8QZxeg6GAbC6ZjOEBDtjXVDbgFgq7oJeOFUbNNeCh2K4tcPPkXJmcnXw398dSnmKzc6kW2
Vbf7Zd20wJwYh96AOXICT1v5dIsdp8tlTsHRxT0X0kEQeUfZWCfb57upbYdqSm73dJZe8/vQqcmL
IDO7Mndmvl8vUi1fxItFzy5GHuuCX00Pq7YZFfu0k44TtGs8DCcmlSe2pLWXZ3XJs3vSFJkiBm+P
gtO4/qHH0EG8Tu+r+/ouOGg3lQMnWbUxkRM6yjtrvzbhs+zOuS0mVE2Ghlr4+z3PIiPS5CkEnNJP
YZM5JE8/rBuDEiTtqW/DD+GPz0/W8sH62+B0uy4+chJaetNMFzQCjnIan/pSO7Qwrv6/WZndmKYL
G7+clsVINMSqh7SRNpK6MiG0unmzS9KLIEH0qcMAZcTBPyA4GDuwQG6mLl79UCBwtFm7mIuO9eJ7
ze5I2bR1W03OR/fv2D3gYhu12sto9Hy+gUuJCI3Rv87F7Coghixr1QTdLAJq/I11r8o6gkWD00e/
T8U/Ciom3UaKrhL8yLMILBuHs6n/6W3OsiN/Z77ObjcqRPub6opq2/369O6SF2ek7S+Ts3AsrMxY
HCaTY2p4EAU6abhSAFlCaBuXJmZ361wbWhpPh7AP2yvYpzd5JW0bJXB19SEdtZezpuxNH5r7NTan
xRr/peXZJRMhGxLDP2/1+AWnAoLlClLQ8cjo1UQAVyIA8D1y1wrQyw70YlNn1y5kNEcRJ7salErl
H81z6JG/utlNc4fez05diQyXkFjsMHOZwKA0+nyzdXbodGjgDxgO3I0eIwpb5YjUQ35vwEn7KtgJ
6GoeyKvqNjoSJ8JBebMmdrrozi5+wWzF0WCURVFM91HiQaYxFVe7Rt1/fhmX95WJSAIbFWnTOYrE
qjO0jadnovV6h+KWU1yHDoStbrHPDt3rWlFycVEX5mZ+rcwC0cC1cTf0vZRdt/1zI/34fEmLfuzC
xMyPQTfm+5VO0lyejftAJ3gqZC9Bqg+RjcD53NbiuBOY1r+2b+bMCsr0UdpzTNTtea/ays7cT8B7
8arersE31rZu9qCfRkks5YkUphdvTLPcpAqSLvefr2fFxnzQyFSjoZemZqgyvCrng5Izo1qtDHYv
use/t2xOwZAgG39+u1k1MzcZpcYo8FfeaHnyf/PazMVnsWYuOJc64dRMt7ezhdvBsAUm3q5GBLBw
VPr+tBe/iD+lb80v43XqPcCF7CLZEt2vEkBNn/+z3zHz03qYxUk/DY+eXk43o3M6Krt0G8cbiLHt
+CrTCbLLg3yELPOhX4l5F1uGl3sw82CxJeZy+Bbag4gOvyZ39B5O7p/UDDJd9jv51thOXiyFbqdd
Y6lZjmAuPvPMfQU9kJp8IkoSD2co7q+AygH4UG/TJ1BqD9Dgemsh79rhnfmWREj+7cr85lnVnsoz
MEp9xV8u2oB8HrY9hhw/AK2b1BDzdCJhCS3r7JR69HhSmmqjxIH7+U1c3r+/Lc3x1lXv1w2dUNz/
t8Ztr+ApI8OdcrMiJAb8T1KGxYv511TLB8h1KdWFppVYZPTxIVbj2woxg89XtWZidiaTDj2RdloU
PtpGUDtnPuBzC8sBysUqZudOrOR/p+loNtwr6OGME/+il9qFE34/PeVP9E/+g0R68WBcmJ0dPlTq
cqhYWBnTKzQZf4uoxj1A3cknY/aO4VRko215txYXrZmdPXb6cFYHhuFhmNOa2EMM64g4lcOM9MlZ
2depOvrBlV0scPbShW0CteT00sUv5qHa1q+VA1fXVeqtvXNrZ2T2zgl1nAXGtKTx/5B2Xct148r2
i1jFBIZXhp2UrGAFv7Bs2WbOCcTX3wVNnTEF8W7MaN5UpardBNDobnRYC2xErL8uy6+SpWxJQMr5
f2kWca4vbkiRV/wFwnPPnLVeA3krGiR5+5Z+Ed1ZaDl9Oi9TJlJ4hmRW15QZj3vKafSj9KQvRXhe
wma5d70qwefNzEhrjYuYezY8z+BDrFP60pfprU5mHwh9IKRFTwFm/BSd3KWOBnBwJ5NVTLnCiWqy
/grB40UN04pqxt5GaP1DFW1+imKAaUaAjTdLA/x86qdqTWuRfO9X7/7YahgzeNDyV1oHoO8ZjhM+
B+B1bha4P89vtMEV8NwS+Z1cyZvi/2XpZhBs7aqH5brF1Ef9m7cCgp30OIIgFNk0KygfWYkUngY0
JpCL3TujTzAkAtw5fB3MkekCSuhAOtDAQflaMHthsMRPDnhTnGTZmC07gbFfRwVWCX/UCN+MQtKE
JiUoRzqkgWndD6i1zGD0Pb81W1q+liIYwWKwqySbuRSAwM76vUrd3XkJsnUI9m6wXLDR9gioNPSK
E2s/0mdXBva0+SZaL0MwdaaF0XqQyfDqu4a3n3GgB/sKM9k4NdQC9iQ4vya+K6I+rcWJBq8a1Che
sGt9B0T8tDc9tPr7GEy7NdX786Ik2yfG961OK+COYGVWcaqN7iVlrwBCvTsvZLPGvVqQGOFHXWRP
mcktEVgTPfoc37EJ5TYevqhfemiH6VPgicjLD5tBEzBbOAKOjiS6OKxl6VTNMPgOGp0btG8F9SlD
1Dkga4aBCaCtYhpNBlSwGW+sRQrWpx/AumUmvDPvd//YX3NIq+QGoS6K0a/9Q3Mqb/qLXOJNpEKF
62xlOmEFv2jZMT3EdyZgRLDKneZbOw4hApJcaZ/lppautla426NlAyiKw02U7WPngkhDee7AXNuC
8liiPluPN7QogGUAMAUAABJ8ZUXM1LI5uCt6BxS04QHr0M/BAoM64BK0P//BhBt3jR9uIIZBwA8B
DEVTZE9QiyyawB3FFVb1dR/E5BRtq4NnnLKLLPc+ZYwxTIiUJGo8tohttEwpWOj5UKbVXJfkGtTR
Zfl8fhM3L/pKhKCV1OBIoA4uehnfqvljPc54o/w4L2OzxOCuhAhaGAF0fM4jHBRH7wGbSY/3JVyd
ij+Asr4bvPIyfTD86CIJszxsrmQPvs0nrmuraP5FY4uJpvj3nhjcGomdM2xkFwxB3nvDz/pb/7WL
AtR1TCRi6mP/RfX0H1BXNLDLiyybo5HrDxA8hTJUk55nbx8Q3zXA8O49dwd6IuhOeZwIKrqAggFD
D4Zv04CAAtc/fwSbiWA0wmkWelbB/CEWJVVlMnMjguYCa/KCA26AvQ0g2t1elrXZdoorScL9byKl
jlMuaQhU/60ymfsKoG540Ex/FXtXkuPejCVW8oSzZZNCc7fG1qrT1w6DTHP0cn7vdP4LH249uCGQ
98QIxwfGuDFC0rzWob7mlfGaPHRH+sx7h/ST+tu+MU/khgHBiM8vKt+d0aseHcNHCrY9MqB/NVJM
k831AvMRCG4WfLBYidWXUWmHN6OQpzcVKEgcRXaGm0ZhJUI4wmhijtmpWHAzNR0oZjWnBzPb/Eaf
nruWDDHuzWx+2OCVPOEI+8SMSsKDTueKPGdo2b7LD3VYXSaXU0ADG7ymF8muOWi3oCc8JR3S6Qzs
UZcFeo+lGOXb+rv6GOGqgnyniBKCj+HlyOkh8eNbwKT6ym1xAJDL3n44r12y4xSCuigpB1bbcJcR
dUvQYXGK3WbcnxeyfaCm7QBGG9BXYomVgf+ctCqEpIYCpKSDUtyzXhbhbF4TDmGPEXgARYoVNNtN
o9bF3nkLfRkTILN14VgrgYqZFeDMywzapvNfSeOuevW4MvS5K2se2ZSP4Lna1fD9fZAfNZ8gqpGj
3W3v4J/F8c9ZievqkjhWhh2cUPWMomg31t0I9sMk+Ncn5cDCgE3UBIWFLk59951CopFjL1k6+QU2
tl9OG/2uslLSR7uhdbzBE6lJzOFgvlxYTqsrLlUy4OkZOtCpdQosjf54fiVv4Zdwq8GAAxwptKi8
DfG+37K2UYwmmmCYs0v3YO05iqvx5F6zPdpiUBzDRDuA43lmuwjng3vZxYEicQ1bYb6D8InTeQEz
yzIFJel71D6B+c2LgfXj8JCHPYgi0LviL69AF18e1AGeFkB+51e+5WzfiRV2NwYCXbU0uAnMnv3W
uClKcNCX4IoD9E+cXcRT66mYXElk/e6bp7paLv//SkmNPk5IRiHXrdAr1vzu9CfJyviXfzjTlQQh
kktisx7pAAk8hTLeaYD/dwLb1595N6Z6oWWeRCA/oXMCBVc0NwaBr4NA68oC7je5iI6g6YY5xmzC
jGEIiTj+cx/EEUCuAG9BxZCaYI1VOsxNznfwr1EI5GQAXhQ9uuEQagAq0Z8iB01xvt5LIai2/A5a
XP8WLXadRrY+WBZ7E6360zFOjhxElCN5qiofwwMvUihZ7YbFfidSeECNakObLoOxMcCqtweJaWj8
UAC9u3eODZiT9+WDepm/FidcE1nydutN8E62cDWniTVuxyNi5UI/sQfjIj3Z1+QH+2F+MTkigx+P
Xvky3qRBFHavUvGbB40xPDweAdtmiuNjvZUDrZnBngPFLOge8s6fyq+a6eu/Ss6CckfxiCwOaYlk
Dv1lYhz/NnN9Z5cQz3jMdwNSL4fzhyH7ICHsyBHFdYQ7GDx08QK4LLWfjPdUN/fn5WzaCFtFDx+g
pMADJWh40tp2FY+w/FVyPZn2oVhSidWVSBCz5iAUb4g7wL7ZtNr3zPieE6WT2AWZDEFzrcRuSiQG
0GjR42xA8913/22fbEE/85KCMINDd6RjGswGbI4lkbB94/8chRiVNd001pTjjse/jRtnD2YTHw2G
AE9DvRWwgade2tm+aU1XEgUHYalTk8JZ/mW+tUt0jd4XF6gUHmFMB2n6YqvS4KgrcYK3yBdwxw0l
dI1fMhYAGy4cLpqQz5UpgQyAiV+QD6Z7JUzwFH1sWMPIkUAnVlVPc19Zl44WxX5S2sD2LpvkyWxr
PVRTq5Wh6Gze3ZVobmdXfpdaZEyaFhrf0NlL1cy3YLwMFDEiGfQ/v50fFunAahmcofQDh9sCajPH
4DPMOjigx/yxMmJvtp4qQPV2vLw8/pio+Zm7tpIpKE0JwEzSTVAa0528BYMJgy7p9OB6cG5Vgp4w
BYhaTgkJg/3Dma8mdtXIoApkIgTtmMlclp2BI5rsH4X5dSZ3iRSYYDM4Wm2UoAYusbp0iiCDj3Dy
Fik0SD1xJEIFkEbF3rw7b8m3kruo0/xRBsFlVEs0EZvieum31n44Fq/aYbjoQuaXX6ZrPfgkGRyI
plYyBfeRA8KtrUFmjCsd36FZ5IUXrnOUpVQd/XxJKEuBbr8i8JgEbSdBtkN8VXYFG5YuxSLZvVLe
tNnR0vbGzgBTYu7HR3cJbeLpI9AtQz5Z9Zo/6IhE5VNxWylELPzPdwj+YAbYl6XzeXNzH530HE3K
7dcoMNHMCCxwzFhV15yz0ThWX4vTp2KDlWyueCv7YiUDTcB0i4N27bAlHQi8G8AtAvE9k+ViNk3Z
SpRw2dsCBzwziKryyqs6zNPr0S5D+1PV+ufVdzsCXIkSbr3rwPcNHENz2s2PCcgov2S4Mer9GCQH
5yn9qf12r3iRArHvS7eXKda2912JFyzC4CqxooxvvvCvXH6HFxlG+IFh/8gRIKS1mM2YZSVQMA9j
FTvZPL15Q1B8H9lxqrw45AI1f/7JANEv9febFslVAUSO1z7QLAWRoBd1G8KDbP1qCLojJ4MCiXag
XC3AKEh3siF2/nMf7PhKnGCQgLPdKZS/JzTksQvwmVOMvmTtvItHLVg6idfYVNWVNMEUOVo893HM
b0X12ioU6Jw/G/C35+Ov84q6bWddQJ3xwRfzwyguVXpzTDi3irk3f2eGV7M9JQcr/+LMnhUYpypk
+sXSgLn88Ilee554Bgoaik5ANxfWGBsUsOec9yqqzfLg5G68n1qlu8qHdjzVo6pK8kKbIdtKoNhN
llsR6f96lmmAb+eFAuNKu+N8m+WuuNIlLmwrZltLE8J4LWsdMlV486ps2Zft8KRrEw3NGrAWBtKu
BrjC0xS9D+cPdOsi8uIdKnhg24TNfG9OzTFPRxO0iRi2fEFNzUh+nv/9rbo2umL+CBDuAYhColgr
IWBc/AWgxGw41N8AqoDS67O7dxyPfGcF2rzkPVHb52e6fAYYjvrDJDBYaZd0QTenN6smgMjVHojP
7iXAoDN/npMnN7FuCqUDN1WHK0qM/FunoPQ20OP5LdiyBNrqMwQ3UtJpVmqN383OusPM/F6NrQMg
WY8ZGUO7q9tPxKiY3MDEOsBlwcIi3BOqMyCW8yghTTuMiGld7mHAN9udX9WWxVlJEVM0Zqfb88SD
nyj9lRsEs3AvavWFNrJM+rYcB/QfeKBjVaKCUmdSG472PxjG3VAj0AEceZyAG0OVcS5t6qoOKiDg
dwOPEwLfXwaA4wMwVYcbJPOMhHZuUi+PxmQfxe191KvXNFN2ZqnuF9XxTVYfEmIdDPQpJrV1183k
dXbTa1QcZE3JG54Lo43Alsanobj35r1XIc9Qq5pe8GxYF+TX2Yt2SO5df3mursF7cut+kbXWbDwP
3okT9HWel3rJeV5T6yvfUn4X7FvCpv159dkaAngnRdjrqEKZf+a1Hp495Qx8+S/zJwfVUw9sCP6j
MK5kqx20FLNN2h7C0gQ97e4uPgFVcn7llBHw/JIxGL4/gud/tzJBY93Gmq2oQbakHm3PSeIAlUNJ
vCjdPcGqDhGfkec9O0QBiCvn/rEeGADDdgPqPZ/ol8WCbEROyAPiCnL9XO1eP7DC6biwvmq+jPb4
PKXqdUvKh/OntK13f8QIete7pTVZHC+L5N/q5IESx0sAM3ReyFYZ5N1iBL1TxrpaKu5m0f5wyesw
WUB/KP6rvdcDyqmzZQmRzWXpDhBE4AZxJoI5Jg3LQPbOBSZ90JBTA+pZF1BRknVteBnwyf8tRuxS
G2oy0GHAIQ3BX/fJfLlzMi9HT6fhZxec4NHw8h+J5B5vKvtKrBC1xKO+UIcfWtG8mGrjxdL+yK3H
ybuV6e/Vr1iMWi1jrAzsAo98Cpg39KcPytWnO/rfiRO03dSnMe4JzqvmICjaj5h+plnrnQhB0+cF
NCYJh97sUNKP6wvkK3ZJUDyRbucuKAJmJ+szNml1TILWRwqgMQ0FEkmEaEB5zmxZ1LGp5gYBGhCq
RWh5E04pjnW3QSEQElTjLs7iZ03Lr9tYeZXouUyOeDxqT+rpbe+sw6wfzX0KTLIoKLPABulEHNSX
S8DhJ2V9U5uKvlqfcGZabUcgHke8o6SVh4DZ11Miu8N8jz54jpUM8ZSQta07rukcaRaofTeArPKt
e31X77JfsgfxVs4B7U9/TkxwivGczGqnvFlC1Td2qEgf2EX3ZFxP1al/5h1RVZjvQNi3Ly8mmEcp
lQc/qnPLFRxl07VaVi1v+TN18QgQ+XnfqfKNd0fV4DGWrVh2hILTpFocEQX06V7e9FeDYx8H15HB
ymx1t73bVcHc55k+9AtGDvFAjmmQW7viocGyjphqRkXDuI7uNfuCoY4IDp/iSpZ12HZvfw5VDMsz
2x0ypcSeTjvyrCa+/dxeW/BxzhFgUoWfWTtTOk8jW7OI2DNZJbjOcugtZ53hPrVM77MdLxSzcIl2
6oN7gicC96N7+anYZLVeweywuDRbpYVoxaiOZUWPrZJfLom5O292uGqcUVURVEodZtRNORAYCK8m
A53g5pAHM7Hn4hA7QEs+LSozXPDZEevFyCpdAiW09ZR1dQctmwBFB6WyWB6zyikGSgyWyT2GBiTT
OPbtEE9XlI9iEFsG55e7aWTRowlkazRio23lvcsF96+STPBRnr68sPQBT5+8lKFZbd7GlQzB/MyD
rpg5HxggJXBT9K+Ja/jnVyGTINgXO2umWs9w32mDd/B8RcblUxZ7tQjBpFRtN7ZLjpzUcspT395x
rR+fORY/vfoHrbN8Tz6o4UqcYFy0tgULBsWKsmN9bUx+e+K9Agq6vcwew+cx2oeqOewvZGP1W7PB
IJb9WyHEVNiY12oMfHoeXdawW/llN56Q1sSEIOhkO88GLtKE0ungo/Mbpm83lIH1HPsd4JJk7bsS
3SRCxOkws9eSDnnchGJG1myS+GAxG8gs/SxLjm1lO98tW7Au2mJVqcb3myPbssvhy/J1/EUPOGNw
fasPVgvkHakJ34wCVnstRDh1ztyx5DplXqngQEDe8ep1+M2jGjnUvOSKEP7/1dMumsFTSTiTtVPc
T/PvSP15/gputX+5gLYG5QcYFA1DzF2ADqDVS073PSwZ0ENK3UYDf3StsTrQFcMORoPEHi3ZVTG4
l5URBeflbynLWrywPpJgLnLiSf9KVS+I/j22MIVMicQ7bF1LzM8QdNVpsJniA9npFLTbc054N9di
L2aV5jlGDCCorj4ZGft1fk1bLz14AhcMVcA3RKrq/ZnlSM8kCd9S2ifh1JCDu1wq87wfKAl1IkuC
b64N52Y74AADer/gCnSmp42m44Fn3EyBcxr3CSDDSsAP15nHU+EZKn19D4Tw84vkByNaOq4u/xPL
P2ulmBX6WaJy4cmAqQ1K1vplJDm0rSomVPKPCGEf0clNk5lBxLRTfZBCqWj6mE/sWdtVQM6eAdT9
FGPWP/8yYUhiL8PQ56b63AIFzzEnxLSXFtIxhHDgEBgcPL84yeIj2T4KHsN1jb4fZogx2Rzmjo4G
oVxyVFux0WofxZCTUpbQkVMJR3r2upA4hL6ELC2PVeu23tSUu0zPJe/ZrTkEYJ07yKmgFo6pNeHw
7Gmap5KTf3TBEmK24lSWQfagkdC41A5OkP3moyztcbxhITn1uudeoTcqBBNoWCF5EMgqqFvbrHNi
KkwiAIFdjA8Hjfas5zl329lTIwqJKqPG2ZSAJkw+4gXuQ7GTbGzduDUthEtFvAR9ioHosZfdiK27
DtqDv2UIrjXFcBKxWliW6KsNkqEOVA5AtksB3JN/Sa5502cepPeyYFO2MsHJZslSO3kF68kMw3Oa
h0j93EvTBpGhg6olMvuCEVOMvivVGQvjzF4WGEAs3zlOaGvkb9z6Rq+lb6LtRf2RKNivooJPQMsS
kuhKeTfR8WGY0+N5E7n9KFitSrgDRmqNLOIbxwcaJ7TOhRiiBsxt/pKdxoMhiXW3VrS+5oJy5FbW
IzuBlyXa9SeAR81DDohga2aJxJ5sJvzWkgSFoHWpmwnmQ/GcVP0K00RKaN476C1RoX/FlSwtsFX2
WTsC8fJqRqmYmsI7A9D3qxyaowI+k/JXdMkxJKfrBdB7qhxgf+uyrVfJ93vl4XrDRKMXT2SZVw2m
iy4x5nOb7YaL5Ut5WaNxB4RT5X0cyDqltsWiwqUaoGc2PvBu4ImZMBvWWiF33QCS+bwFXFESJMUn
cEuwrX8kCcdYpIAWJA6ugDNEAVO/00yaSOU699GJ/hEhhMqK5ZatyV947v1fgy/dgbffZ4A7l3Jo
8t86J0s4L13LwA3D6VBTO4j2DU/Yql721ITNdw3M9cshVz914/6sTrBa0+wkmUKwgaDvxAQx6v+s
CSU2ZPNWo49DB4cdpoZFViYlVuMalSSoAzxLDRSb0ED485Z3hFwM1L1y0GxZE9f2lVuJFYxJA2zP
GoOZ/D2p/7ZuHWRxAV2MvL76Or86NxoSj1bsyYJKvmEfjpAAJNbUVfC6GsIRYo5vMmzejT3lIHnr
WJCkFpAbZTMvm3sKSHwV1TL9IxN5ayppXCWg60Dzhp9jE+2yv5WcG788H5aykiGEj207ZUQbIYPb
SIaEUEn96dAGvJ94sHzZgW2NJbrGSp4QR2oU0I2AvOfBMg2mY7sffbpzDxOYCPNwdNDLTE/JAVPM
OY8SdnZoeTyNO1x9KqD98yEmh9xZmc0pWpZiJgzvEe2OA8mbah5I9nb7/NACgGF6Lkm4d+VQRERj
2Nsh4BwgeZgmJxvziIC7ZWEZDK2XxD6RFqk3tdMCJbCJPnEeHLxfmV51RdWC0gHJBj4sXAUD54Hi
0NNGiDbHH3Li0e1TtTkjG0o2KNsI17DWp3gpgMH0FkEUmBRMDrkTMugTCNqmYBwD96n89hfcW+xP
1HOhZfFxvtDTl7H3p9rPG2m5edNDrT5K8Bu0UAy1mHTYIyW6j20g4iDjc5ePGEhfNCJL2G++w1bS
hF03STUVmQ3FLo7Dsd8DZO5oob9LxlgkW5RgekCDPDnDhJ0uVJAwIan0GM2YPc1UdELl0/N5Dd5U
4NWaBAW2RtfpE95bMSjxztHvprj2z0vYNuArEXy9q2s4VqXe55rK7wiQxGFFfXJhKXe8NMt8QBXf
Lm0Ifx9lvswAbHVBu2DsVBEfaRzQVTBFKW3mvq9hAXiVjF1mCRI7yLz49lO9jwEQbe/bBzzZk8aP
9ADh/f0Iny0ladystKw+4y3ztdqBJjcqODB8Bm9gaZnXp4DlpoeB4J2p+cOtQTHwLvNg27Hxn8W/
NYaspI40y6zKhbqih/XSRkMQ4P6dYAhpv+PpVnnRTLpO4Tr2Bk10ZYJE/tKeETMCpQLjXwjIiW9x
7fX+gdBNW7hapnAro4oWqUYglM8e1uCa6jzzkdd5jW/Z9Xw53aWjJ9/d/8ce/q1ab3ux2t0mLcaG
9DhT9ZTemX59m99qD2wIQVn+F44g81GgL4AAPvrlMyBLMViQBmm6Q/LoH+DjbTr51S4I95gOFuoL
Ez5nwcyQDo+g9SgII+1/tA5IY8hulmzThTvdUX3smApxGEg8sOU2Nh7nwgrPW45tQ/hni4VHq9p2
Zsp4M5HuKqc5Qi8W1XfqvOwsUzY/rvHfEoMkE7CTJoaMEfSJmdK+oqDWbvn+nfK7/i5qvdqvfeMq
+sIpzLprsOFZYDH5B4+FLQu8liyEZ5WaLfBV0F+OvDzheh4Zb6gP+UQKhpUwnb/7zOmtRQpmUTNa
ME/xATN3AUAkpp5vbD3ySaPW3vkT3Mw7rCRZQghGO2c0Cwrb/8aTHhhPGCPPgWrSH0F2ilLzJzRm
LU4IUkwWW309Ih6w8/SkpqgzWb+q7NbOJT30m011a0GCpWucBvGggx3MEApUAeB4gskz9uauvpFl
f7duwVqUYN8wfMXZYhG+Kubdotp+b6J0br6QWtYXtq2IYBgF3DKS6WL6vhzUanEdKOKgtn5VYqTW
PUjUQSZCMBsZM+eYZlAHzotoBOTijb+UxwGRN92pT5k8YyMTKRiRGtGN28xYVadfqsy3HrUDn+VI
WDg5vv66BNM+3cnyRJtCefXdtcBf/IGxdK6Hjqo5Xo88l3gEoQpqnKST5Sq34lGQqgFSyzFRfBfR
KBx1SR1M+iNkqS5U0Fs6dnMY7d8gawbxRu615FG3ukByhB8tv00MDnGIoArNFIawn0lB+rZz0d5g
7tEyTlxPQxadexqgTKuvxonjUkTXskruRjDzXqxgJQ27H+vagdishoujACjklw4YWN0Mbks+leP+
15UKVjI1mRNNfKXZMb8er/lcIgfhN05oPQZUYQKmtUYm86Mbf7dM8cnq6JGjlVxmdJXecXiWHBn1
McXQwz+pj8t2VXzUAefDpSkXN5+Um/aOLxHwmaH2W8MzUk6BKNEdEVfEbsZ+YVxcYd1R9U5ZSm+p
ZDZGJkSwl3Zp93XDhYDxyb7hRDStT5/yE6ciQ2nnO/n6D9CPPl749+fG/7+KBjOnHVyXq+cQRLeJ
CQaadu8Exj67jkafH568+L8l0jVNMJA6YH9xVeEilpisrEs+VbH0P5Sk9XL35fxV3xTAsUw1gAWC
5Jpv9GpNakqdknHOSLt+SDH7MspA9GQCBG/gpKRZUt793kaXSZ3vUzL/e54XADas1iBsUq7WbMRw
BuIPzEfdptf8DVQ9AaUjedRfgeOGkVcZj9VGJ8h7mYKpUuaGVMlbGdw+FstdQWq/SGy/iV8tJd5T
7QuF0hvuhUPv27Hxx+Wagi+SpjICxa2LsF67aL9SpqLlGmuPMVww5E1Y1L8JLYLPaAk6zmzTxCNb
bGiok7jt8xZOqB8Vr01Lrxq+nZfw1g/8PjbnG/pHBNejlSI2bdmOA+da5xGy7gSOHfTXGMr8RZ7q
K2CeHstLjrM/3zsAXBk97Xv6vBxqSci3vZt/PkK4DXo7tGmb4CNo9i0GcZ25VKHT7c8v9WOs936l
wo1gydLWhoL4lWJyIlG9JD9kmJZMDEmToEyOcC3SuHNnAwRLHkacAqN0vRo8wqn6S2H/PmeGRyko
X0E3jn5HYGa9P7t5IekcG0hmmdPw4CTF7VzBVhl1HmhG8xIX8Y9iKcNOdUaJXr5l6AWtgWSAkIN5
TQU9lrBGRVNyo9ARa/KeDeTvfXYgoGeob1tgL00+mH77YHgyDtav4oZ7drI3fPsRcWiIw70wQFZt
B23jw6CHlSyBu2H53n2bYCLUBUQHaYz9r0DE2SCSKkdJ1m1TAgjRwMoEslFTnE8DNDkxEHzihMEl
mRtwQZG0B51/pbjDaDBVDTghooHd9/3ZqlFLZpZjFX2o3Di4gmBYfyyvy5D9sF7aIH9waq/8SSgy
H8snquaYQ1gJF7ZQh5llOhdeLeSQZNURyX6J99i48u9ECAYU+G9dlvYQUWrtAan+ozP1QTcYh399
6YFIiWllFYhriBIEy+LkpWv2C67IWDg7qpr+qGq+a77Q/PG/CRKsi623fW81PLFsAVl0eEjYa4Op
Wq2XkW9umBesCFUCSwexLqAT3yvGlFIAx1TYuA5wdZHbeXPd7uJcP9BUl1zzTR1cieL3YOUbop4O
Y6RjTfNAFS9WlgvA4HMYQKfAnKke9hna0DL77vxOcs3+oPkrqcKRJUqrdgkv2ylZ9NBYzVUUTTky
2G6YqO5J5XMZ5wVupFah7pz7HYVXhGRiLb7QtGkyecKtDrPjHKYHs9mxg+t3YX85P+QqKA5lj9jN
rV2JFHIcbjNNlgngf29KL+l4MTovgAAKSgXwofZTF5USi7UVN71boqA1jaMVxGaQpxxGEEfEF/N1
e5vd89c6/V3/7O+rX/++n4jvKoDMgbcEqGhDWGKtooG2GrnIwd2VhXUZJc5nbvdKhLAqumQ0a/jB
wef6CmtPsep6zmIBE002/Lt9YH9WI9wF0uu1GnFR5IaTZZWn9iv4EwIOlsH2HBvOvExfG98NZGxu
m4ZytUbhOgxITWDeGYKN7LsJeFml3tNpklwBmRDBeplul7P6LeU8V76agbiH9DuLSlDYZFIEn4aO
2SKiPI/ejKeFfJnBCp7/y+DLBpA0JrMNzNvDvSA99N5kaawc28LsMo8qxQ896YC9Ojm/KwCl+k5b
y/BixEDgTZqJlB7gTADGIb7iaAvwRIuiA1fVR+USGj+cEIN2kuh4Uwoat5E8x9z5B/OkznVXJjp6
T6jRqn5Ny/EmTp1R0sopHg5fi66CtAn05QRtGUIwWad1NPRzCt7FbLoaWRnE3fWssfC8rRW9lyhF
MApmW0aOWkFKVKcHFwGaMuiBqSVBFd+fl8QDiLUbESUJtgFAOnh6D5DU64qnpQWQNS5jWzlESCwX
1Do4zV77eV6kbAsFG4FO5nagPUSqTe9ZdufpzXM+P54XsqUN63MSNNw1ltJqGwjJ0tI3CPo/Utlw
9uYhaYCmRdyEHKsYNKGcagxGAhFxcjUM7snOI891qmDWin9pwN8OaSVJsDuZMpWpUUJS1Fh7mtun
QWOxN/Xke65RyVN383RWsgTrUzb26FRcVlGSo5kV31yFPKPxT6Lhm+djYud0HW13cIHvLVBZjkbT
j3kGwCE7DzumpV8zwtTb81qAGYMt/bY1A7CwhGeoBP1OnTolpp5AD/RMWXx90cpTY5HirmnU7Mms
u/ahy+Lst8IU5Zvap9ENGszQaEjMiMZhMlvVT82ck+fOXfyiVELK8vqXm/eVFnTljAJZCvhXD3CJ
eeNXXbIA1I/0yfBrIBmoMyrs5ggCDYOkGDsqx0gB6BhYjGMDsAF9phYeOMejafTiulJG8CQuXYYw
tWV68aLVbCK7LIrm733lMN2jVaorvq25zL4j3cDYDavrpnyO8zkj3+PMTUG7V9lKN/tlnfY/Cld1
Yn/R57QPnIiQsCpMzJSxhsamz7pxobsF5c3F6xsUJf10oRTDC1ay3ORgCX50+xipoQrsUtYFG5U4
89wmMwFB0TBy3fYcTH5WnNhbJoppqsbS86sow9OB9i5zj3pkzSnGKTV7hCw2NkHaAdXUn/V8SI+s
yIs8pA3gyHeqxWZQt9mI6kK9jAeQTOBZ2l30ZV4/2HFi/+poN2Z+GZeW4i2W0qJbIjLgCfa0sJPR
T6u2pFHspXETK0ha17HmDHcmHdvMjf0264CBeKT13AMkFtmjtHO9LldoUvpLbOM4wVIXWcUhz6Ne
uQEIYw5Tq5RUu56XfgS6rIFpnBtAD7WWRxml3cEdFUDXNT3eY18ibe5pEyyl2ZvfeJNW8Yic/RjF
F3RsYmL5mPbsCPaYZh0NI80tut6LjLhhR8Vl0U03zizdO0afmkdVyS0kr5RY+zlNg2YA8TCd6wPw
qfLq1iSlM+7GCs0kAS+cusFgF0tUe7HagbagqBv9t90nRWgVxKz3auOWU6BYdVJd2UitoDTSObqD
gSLK5oU+5+1UlnqoKW7ntoDAoi37oqjOhLSgatvsdsrNUomvrIw6+k+n7vsKnoGaozZ4+TwWZmDp
GrCSTmNvTQ+LDtqIy6SZ0594hLRIaIwKUfyyb/pbw47mcse6ujCvElDRW1eITNoCIMG2suxUjcJ+
puarAsZtQAECnrdKl+x7ETEkzJOeumENUHXrwlHcwQntelGmy8hRFuJndLTNnW1lZhOqipMDlQWQ
FrPnpEZhI605p/mhcbOEBIZZ97bXM63O7vECrTHqi/6s9mCkuT3tTHU083AAH9RyGJQ2wlnn0dT7
VjMbnVfkrj0/mA1bpgNTMMP0k8XGPPxippKzAB01ZpX7GimLcV93NTFOcWWjXUodTLCATdFQaDvb
nh3H76wxpR5ii2m8tihjy2Vr5xbxykZhgA5pmkW56It51h+mxeyrQ9JEzM84CfRh7keGCQqHVgaM
wFKlHgxnm14rZWc3XttoanvMo4jmftMqRenrUWTC6Q2RqmAEuE6W8XF2ZwxyV8XQLvd5VxKmhWM1
uPYY9HmndqFdWg78v4smUV+3U6Rz6jCeamWgOyUznNYkvlsn3fSgTZ2WYPx96eIeyOjONH7JMJlk
B0NUuLanaV1T71rDUdSjBf2mF8UyxarlJekMA7AvF63JAA7YLs0QHc8b+01/7GhIBoFwB00UgudK
HNB9gBAW+gQ0x+VSRymSZMWO9IYkgPnQTvbmj1eSuNNZvfjtEm4DaT1EMCcwwXXLPSdLYQe04J/U
Z+dVq0Jc8vlGXuTZ9JorwUI6qNYUVFa5N1P7/+Psy7bcRpZrf8Wr33Eu5uEun/OAkWSRVWQNUkkv
WCWphHme8Tf3W/xj3kmpW0QSl9nqZR/b7WopKhORkZERO/ZOUKB12+nl9h6uG8CMkgJ1LWhBkJ9f
rGwsxLEbDcR6PnrtgV6EtpF128JqfqH/skB+fmFBF/smkWRY6NUvsn6nNO959vW2iXVH+GWCSpck
oa7nXIeJpoEaWAO6iPqDlu0zjfGKokswZzcwRB4Mp3jagK9kuRTcoBCr62BnzgDQNjBWHWNsq0/s
2BBQbFbd28ta3Tlwn4EoDYP1qkKbk0QMUo440nnCu3lVeGHe2wMvMt5RSzMaUODgeFQV8NBhtAol
NOoYiYFWlH7SfRtDVSgciSOxpI2F1LfiOcxYg2JU/5eYI8omioGUU4bAEc2T6IdcNGW58EUZc18Q
X0chHnFJpb1efCznTotPCaDGyqPhtwO3DZtChYgM/l/5qZfUabKVYOoV36vHouEGs8T9YPxUMvg/
X8f/G7wXxx+voeY//41//lqUoKQNwpb6x/8coq910RTf2/8mf+yvf235h/7zUL7nT239/t4e3kr6
31z8Qfz9P+3bb+3b4h9Qyo/a6dS919Pje9Ol7dkIflPyb/7dH/7X+/lveZ7K93//8bVALCd/WxAV
+R8/f7T99u8/IO9x4YLk7//5w/u3DH/uqfv2P//v+g+8vzXtv/+Q9H8B8kE6mxo5zTJpmQ3v5Cei
8C9d0HUZrMmSYoB7Ezl3XtRtiB+J/8JxQScG311FuUtH5AQaivzI+JcM/nIdJTBZBAhOBW37nwtf
fKJfn+y/8i47FlHeNv/+g6rk4VUBWTmMHgo6GCGgykL3BIM5hVBAXgDXD0imYKd2tDPuNYfMSNVm
9ZR6BVN/iIL6XtukgqekZrMvw0PPSHzJNysvOFQA5JfHxiqgVyrsQDXQmLMTPavutAFCvGWqbixj
3/XvQIXXSZxyMVLxOyQfMGMabAjZmnSABoYTbcl8cHpfuIHLUvK6OsU/thvCG2A313CMqYupLnS1
T3WYDbfpdrRlJ34g9Nnzd0IC/Dc4nekgRdmjp3h9rpb6pCyhbbX3d+2eQJmn41E1BUs4ZO6wOX27
cPyf/nXpT+T3/1Um+XNb/1qfRD1XtSALjRTEiYAcEdw9uFUBtBM3rMEVCqz40w5Coo5zIyhXBKeQ
Nw9BEQM7jUMSOSfatRn2cbAVC7hwNhxm3aCMQiDGZVQeI8HLO2yK8WBMYxiMt80bdBGhbdlDM2uw
M0j9MBXQKO6dn+uTVRIc0GYy6BxNEXKjLfE2NLud9JDDU5JN8znZQbfDkU5It8Unw8ud6Yt+n3y5
/QWXmc1Pywr6WwpeYZpElzx9oUn6ocMbTkr1g55Od/E4/Fbp5GyCxBqyPMynXd2cqKoLo19lOARC
DWrzIN7GJWReJa5k1INWvH9hiMo/5zlK087HWjo1vW/G4pHPjGe1qRjNx5UtgxmZEKRhSBzOv/SN
LJnVuW5gxjeeuHi2gyqzb38UinDjzy37ZYJK1QIJDM1tVBN/z+5LxCoytqTtZPbJIieUOsGk0I0W
gSRKKpgElotRg7IETyoskRG07p7AZetNtpUccRMy8kKy/VemFAwEChCtlFCPXpqay0bTeSFFuSAN
HwyU0yPdC/VjDjItvXLSktEvWKahP/YQseJPc3QsbPokz7gO5qYgsYvwNUpbN8kaJ04TW61aRgF8
zSkEBcO+oHZSoHJGpYdxUgV53iNgTGkEwrDHcWYCLVkmKPf2taqTM7TCznNek2yGLp9bYmsrDgoG
EFTqwMZceT1n3nbGtVN1uTLqs015raWgtMUlAmmOVIzNLkbmyxTAWblKQL335wZezbA2GFzIsgar
CwRp20y8PUQF3pBf1bq3/GrcxcHJ6BkBg+rd/vQRTcXbGJOk10OCfRnyBVclxPv1EwZjvNjlLEJg
P38QMajO1mleWyXeD5hIxDTDdXE816NUjGIct6Dw91oWfslb6TtUCdwglg9DFdn5GOBpzgrBa0cP
DDqgr0EYxrOCOuWDMg0QpiYhuIgxFli6hrg3Atlt2t4EK5TDFEChYPg/dvbSInHmi/dsE49tEmnI
RMj45fjceO2GcKO0p9+FdF+bouKx0aZD16IFYAbxzAPANAAnD+uMY7AakyVoa5HuIDLnc5p7saKw
aCY9KHOS6zT3uZt4BBzP7SA4y/DKtQN3aQgviMut42oxTPCSUE1cMtbQf5r4CLPOGms95JvT4fjS
DOUTviBk0qDjGiuc2VVcYdPfReBX4V9ll980dzwjQFLsY39+JgwxoCgAxiOaQjeLjVFrcxxw8TS6
KrSlP9eu8BDda25yKl5qALi3sp1tgUySdn5nKsCr/51RuPXd/evXoCl2VcjAt32Fzyhqvel3hxHd
tkRwbsdMamjp52JBPo7UUQXhEj20BK7lwqhJIi50cUxqz1BINKpc2iY5XurzmFVuVE1oYkaa7CkY
XTVRIZw2GYjRvK4W/Q8AyAWETksB4ePYPEdjLJ3CbJreb/+ia/EIzSbIA4JWBYMK1J0yhkEN+Cau
LX5HxBFAMInB2dhhDc6u7selHfoSSRH55Ra7TtKMuLcUyJzyVgn5w34D/LKd9BYWCYIE8FEdWAeK
Ikn98TVkVKLQ1sd/gIdbnqi8LoYiK7HKDP9VbpXX/Jjb2Qiuld50vupmt+2BSbLBcfSZ27Imn9be
EvKldeo8K8WQSBgUIsnchDd35PCD1SJ2IBoCfN4P1u1PupYmXJqjzjW06rRMIebEXt10wVHI6t+q
uP25neDxh2MroAygPmaP2QRFJ7kOmlnOlMbeIPSPYyY8/pOFwDNlYMJQAqFSKl4NelHqiG9O1YOa
D2gjt1PD2C2qaP1jMeinAcSMtZDnw9I39HzAYCxZDLmo5n1opU/+lsyJtphBlhwoJcY79kt9LQpd
WqV8QjPCsdAmWNXnbKf7+qZsW1OuWBCTVd+7tEM5Qzwqcx3P5FMd1N10GO86138gLIQAG21ZsLQ1
z8PcEdRUoXFAXhPLrQSNazfzCHDm6KeyKevcFyhrMbL6tZIKiKnB0IdkhkyQU9+rmcZwSqCViHFQ
sDluKzJLiwAyfiDktIPJWtPqDoIWECcYjz2UZalFTRXEJJQUi1JP7dZoMXxKpiRRCPhWe9qRJZRB
8dn9cMcLc/SrRc7FMit6XByiB9bIxGwRGDGvIni+iyXbEOx8JPdi9sQd00PFqHGvhmlCZ4QLQUBG
rBK3vchxkkhOopiEaXIYmsYEhx4mXktH32rg2SIaS62XPRnH30P7/Vw1RDVI0RTXBE3ehBL3oE0J
coNcbaCK1tttHbEcZzUHJpechKkcXDeU46C1qGjn96DodeAcaJ/Lb0S/Uc9NUh9rMeef2dURXuSy
6PXXk+EL09Rp56JM0CMDzwwykwp6irt5sokPFfa0mUJGdF5dJ6GxBHQSxCd0o4IrNU7IJ+wlZHHe
gfZFZzbEyIJyhCiJYFacONl5XrIYJskxuMomL6xSiYRUAg0w5DiWrT19BxWWehgfJotQLAW7FpRf
lmwWgaftSuidsMem14/NhXnqlA6CwHMpyepqW/e6++SuT6zo1D6cR8tO4wcDlNaghrRk78O0YfE5
rAVzIrwEUQ3UstAfok5NVnMlF2PHQw34oBH5ZPeqDZ/+wW34ywgdGPpZSACDQWCAAviTHvSBWY48
Cx6+FsEB3EK+iscwIMTUddGPrZIMOrZxyH2zaDEHLDb27XUIq7t1YYP8DhcxBm0QbU5BSYAIl2+H
ED5C6EjbjXQwPusPo5NCqo5Velq95aE+RIZ+od5+VYPUarGX+gj3IOEADq3KyxsrbU20wr3zAOeD
uMmt+ZPemP9ktSr6PmC5BOsj3ccrALpAcxo7yu/8Xe5qX4D5zczYJQfC8BRrLKy8YNKrrH5HFS0H
XsdXRLhb7jEaQEbhcySpUYAOaUC9ofmMla2V11DS/csEVaIcy6DNGwEm+rIEm5pu9dNnvsKCFJRu
5GzL2EfWiqhkUAsxhpEnMMdV4Ewh3zD5nLwYoErkXWGnVRabuWMtkF6+WajDAKWNmc9kmBQCPFEG
XPkiJEGrO2OE0Jn82LO4H9ZPxsVjjDoZaZz4c0SaDjW46Rpo0bd3wiN65+SxAP5Ca/ri33fMsuLq
ebywSvlKj/GvRO5xHs8kZHsVbK8gT/hJ/O/rZo4Sh8Hkg1i9Ey93l/KfQE3hP2DfwYXR23Fpznf5
Rwx6OXNlsjmyWGukvCce1A4NcexsoPSQtxmM7iGpOv9REzE3yHhRkF+cvgkvsmCa49WfMz01yGUv
AkDoAGaYWEUaAvVYp1ng9gY/fbh9NlgGqcSGA2eKMMnYyXmq7tM2uQuEobCMXv0spwEroK2dw8vV
UalMUVWlH4u4530p3k35uAlDxlEnt+Wt/aOO3Zz3eajz+FY/OJVJ3TDcsE+3yFoJddpm4A+BN4Od
/mu5lezkxL020NiQge7ZGzykeINnsYf0buj41vwglCag36qLyU9mh3z1TXO5qdQRDMS642NShia8
pQkG1BOPP4pPiGxENH3DBGqRLby1xdTZ64OgKtMRS9ce4mN0B15uK/w4gukDEM+/wVC3cvoUFdgc
XBbQ/sQ4/vI2Uot4bLoJDgoMjVnkb2V48idmi3/Fb6ApSgA6eH3ipqeOwQg9YaPyY+S922g22333
pnxVd/VRuFNtxeMmhzsIFtq3RF5t2jBny8lfT+0psiaUNQWocAJSTX1DpeBykPCRY89BKx3J1Rcu
jRqrmQvIDkfc57pptnypfcj97rWV4q2gRoy+5FpIBZgb5S2MTJ07X8t9lsJ07idskTmA50Cfi0+a
nN3luWBxpQTp4wkgLNHSA87GxNomZM6br5XZ8ObA01FHf49s99J+Fmb4zSDPY84P0w5Cigh52+BO
uyOlZeVROQ2fFK+B3ten/sBvfIc1B74SBxWdMKBCZJHA2qkgX/D1MPRtpEH4sfR3cHDdS+Wo3kTB
DHaZQRvd23F3JT9Y2KOePI0u5BhtDDWzBF2CCV2ufZ74x7lEkBjnFxWEIWYQ1G+3ja54ua6hy6hg
aJugguhFSlygNYmqAYH7eeRH9IrCTZS0pphEXpP2rqjkD63Ae7etrsTKhVXqyxaSVA8zushI9nA5
t1t9iBjp5KoFEfISKLXo1wl6wovhjKqiZibiNk9fwZ/BMLDiHYg/GvB0qFBdU/IIJScrUwXlCmFI
AdYH4AHk9gAJY1ittm/vFvkGVChYmKJCgVaMU88XkQ6xQM1VOcVKy8Tk9S+lAER8+nzb2Epw1cEL
hVQKTNAa3H556PLGKKtWKXWMUxQWphJwwNE8EVh1sNXtMyAYD69Dj5uuDPmxFEAVEWYyeKBdyJpV
KbasAcnVciyunZWDpesgT5EwdgAaVbqC0dZ5NypRoptzZ7iGgSVx9a7qC1uWEitGStNWzPoFoTuj
v5lOaPlhTkHBmfpmSIJrf9ZiHNlEtjQOlCdJtSuALI9y/iUE4lPuAwuDCHbY8r8fRwywRBEuBNTt
rxpjaV324xBL8MxZdVq8zM005b1cnSGbAZoAoFJ5DDUxtVtJpkatmNTWcWdCqFAFZGHpOKouxjn+
WoSvjsPoRPxkhPXJr975ctyKWmL2hX+Q5PJtrgS3Tr/KGqvWee25UAHHkT+7FHCJVFowhGEKmWM0
IONGskA2A+aoqtyqRcTAH62gqzBgcp52V8g88bnqeVFxKDNfypru/NQoPsi7YbSne/FlOGReBAZB
zHA1z81xPBAZWd/53dMJ0/BjHahP1I/ph3iQtI2QNog2elRgnOU+kY4G1zCi8wqMARQvgoKkA90t
Hfn+8lNOSTb4A3mLd7v56w8l2SK38o8pKDOGLb8ZNJNjOO3KZY9pUujk8MAna4AVUDaTJoj6mEAb
UdjQLfzvyLB6EO6FLqh+zbKy+g/o2Ezu9MC7CtCO2sAUOLu+MyAEgZcrmgAAoFxVjcsqL9uB5JU8
SkndbBbhwLg01lwHJgD1QmAACzid0iRDIdRZfXYdwiJdgje7Ke4mInQobAIPOdUUPqI/LzmxM9zN
vyevRuriZIV/maffkjPPjfWsIqnUcjRsGsDo898j+L82QaXN6O7JoHHHCpOk9uT0U6IK1u0zsP6Z
fi2CBKKL4ycRfo25QoGhL0pLK7+lNYsfce0AKALKlih1qeca7NKEqHIahxGrH30L0cEAlwnMxEby
yrcfKAKBMdG/ErtgEGPbuKWA66XnnaPZjzHyiDWpk7HVdPBIgTkqzSJG+Li+dbWFGWrr5CrqZA6i
hWZqTCcQnnz3u8Eu9eLO53nWJl5nLbAFGCi6XJCRlej0OWw0NdVT8giNQMasxJYkGN4g7cMG7B0h
i9b1Oo9dWqOS50mFQG9M3irpUGC6Uga6zLBKENWmYY/3yWNUgq2XZ1EPre0nUV/X0R4BspfGoHBZ
EMY8QBVmJwP4hKFAFTwkwVHpWZQZa+FRwXaiE4q4gTNMXW51U0fJXGMectpxjRMe/TIwu9HuwUS/
CXYEYqbx2xpYC+GB0y2g6X7gzX4/bdMWvwY5mxdnT42FotZ7xP8mxaRjWVq8MVuiARE3jFTePuZr
ewsSFLTq8SqRcB8tTelFqM5FKaBcWs6cpXeCuk1RgDqlgSju4qmpHm/bW/FXFW9diWjn8Abq60t7
U9znSdxhh7P4YzoqEG3KoLHx2KWlJeWslHRlcefAAtYqHvO45wrOxT7GfsxJEMnRzEnjj3Ir3IVF
+oz+9F2WBpvb67rOfjUVrE3AgSOeYfqHWpdYhlqdBjpOhijZ7QRkYnScR9kuE9BVa98b/uW2vbWl
4bGMvhXGm8CMSj0g9CoJKhAg4W2nKJuoyJyO7zZ8BbzSxGKkW2mmA2dMHimGhCzlqgfbzFNd+34K
Xaqvsys6+UMN9A9RJ8kwDcFqKl/HaDKEg/QY4++YqqErMuijF2FloBxRgkKt0ff88FEdRIbXrxnB
1XZWDCOqrtTucZFUcVMtAdeuYaAOk+ti+UnkWH3562+EwYALK1S0jOPZaIZWBmXTCyHOVFOTSN7n
vAmJjiccAaiNm/KX9JB9vO0bKy2JpWHKGfVyyMJShmHhgXRdql3kzHf93TSYPVLnwi5Q3H5iocWu
E4aF0XNsvThsWjZ3VYfZWjPvdlz3PiYsLCfjo9FQTq3JDHFGSmu2kc0BjBsXj5LE2DqWDfrqVvkg
rlPY0FOgbQJwlMinPmKNjRL3Wj7illtFXTMQdmylnjgGJsvB5eVJMgRsh00wHXX/+bYvnHflli3q
LpnEjE9bVIGIxJCSWgTLJr+kD/qx/AiCyfwu35BMv3gqXPlu+ljlZuqxwvB1bFwul2z6hWfwQKxC
9hunTU2eCv/DFG21aQ94nyUObqIw6qkriNWlNXIqL6wJUguOmRHWyLAcjnb7nG14J6ss43W4j5zC
irx+N1uaVxyjb3jjEXrLxGXiB68ry8tfgwoxuVSJQVaSfd9jhMwi1VTDAtU+tlnZ3v7GK33ypS0q
0GRCWfp1B1uNI+/q7ecMwtRmcpCPvWV4hVuCoVf8yLJ6Lq7c8iwqymBkwjD6CRsN2Q2ssIFioQ81
JNBBHqMDh2L+rrMHm/seO9NGsZM3/yAemo8pWiO3l78aeEj1HhVCUmKlUhhN1OU0RfJozlEO+AMP
GhLWc2slMcQOYxAKQFTgoDEqunSqOQApJqj3FTPez68TNAWmQwpWUYBTUKMXHA3gMhnSNVxpdug1
jSaeY8MdKy1ceTAtfwvKtdsaIAmBxPXG6e0A7Cxe8xIS0KMz2d1Tf/+PZviWJik3xnRxOiDdIadJ
cCU7tgXNjJAHg9DaU46sm2vdpy72mfJkogubg3wE+7wd9xlSjWKXfuoO8130oqCaZxPQl2i2L/1j
7EDqEy1vL/WgCjWxD9Vq1Lr4VSj3VoteDJQJvwppdROZr+oFrBJSZorHElISIJzbGccAeNNP0cM/
SII0VBAUvEQgAS/S75DYj8AgkuFoadK+4zb51JkcGpm3z83KXbcwQt0MSSL7oBcRsdfSt1Z1EuO9
V59um1iLTAsb1LkBn0jeqwEWku5LKAW9jtvkFNravZGgsW6GjxAMvOPvii8a49pbuWEXdqmTIk5S
HZVkA8EzYkLadNz4+b5SMQbFCoOsXaQOSKEmtdqX2MWmjaysesu71BxrxhjGSohbLIc6Fk3gY7Se
3KCJOFpqiEt6+v0gurBAeXs8gS6njmChTVFDiJ4L9f22K6yF0EsLOiVdgtDVGD749Ez5FB9nV31p
bQE5lktkB0D2MlnxW3zfvg1QsoekvT0xHp4ryfjCPHVLiDXX1xXxxKhByJYcTj1J4qeqYyT9q+4A
+BYGI/DgxNDM8qKQwmZK1JlXzFp+rP0TDzKNvHRvbyXDxnnm6SLDkY2uGXPsp1krMai3HpriuZxP
t22setyvdZy71hc2BrGRg7LGOtA3Pohh4EWxxKgwrrwrsUWoEMko8xO2SyoN5nOIlxjjpABAAURh
vc0c4gl+haxBtCOXFVRXABugakAwBZ0W+pVX054Vn4J4roI9gpOWLWhaxaZ+NHB3c17mQi+Nhcxe
i0KXBqljC5G2UsTAkALZnMDWoE0dqEe5UWwjDZxC0lhYafI4oRIylK00ggCVQXlDY6UjNTFCLoG5
IfkIZjKHExMPjVnUPJ+5CL2htnvB3+eCIQxIh3ILYB4TzrGS9WoauMkNBTO8oJGh3B9UAJ3qQ37J
HMvncktmoH2wLgLCURwBvLdv++iqA11Yo9G1bdNm+ljDGpGjA1oiht6G+KR5ou0LUCJg5l9rG3xp
j4ohHJi2KhB+KCZfu0Q5PrQjq/yOi4xg7P8Gwohlj/z84hBWedWGWksOer0lxwNP+M6UHhtbdFGY
ZAOy1w49yE80YGHIaA0NU+CMjPPTDIcexEwmDwhM1zASgpXQhcYaZMBRKyPDa+TnFysSjD4AqwBK
SXk02HjMf9BmCNWrk8yKLSvhHiVNzLRgAglNIDph70H8yOU6DOGWcYF15USzSjAV0YOlfnS6hzgw
lZd89zeizNWhh8AteY1glRhYuBqA4lKJL9GXwrPoifDkY043y4BgPOu51875y0E9CSzu49vf4KQg
MXMRAyjrVMjJkioUWjTLgadC08tswZMMumKSNk/PiQvWaZNxBlkGqROfaQpI8yBjfA6q0l48P0gg
SLaXXchHpBZTDJqs4P+/QpBVLV2o77JkzDCUcn52Gq/zXh7NzHBiV7cbe7Ln2Swfey//rL2zP+7t
b2vQEbZQuSkP8AYF3kD1jP59RnbJDZNdDJMpqizZ9+v4Rj4mRtwA4CDoKLpf5cui3wDh8LOU4eQE
7uiQCTeC+GPpol1fj7CGdiyeuIokIHhTmWwCzkBuiAMMggU2wVYGuzEwxeckApBZdUsvtfy3f+A8
lyYpb8X0BzelIUzWdqO47ZYIUUfodJjxfY6Rk9pjlmXWvuClRcpdE1+tFD2CRSG1wiMQzK1gxl+D
Xf6lt0YHLW+3zHaEdidwWfKLq58TLW98SVlEk4xuS+cRxAJ0CbrXqIR54af6ExlYjGC26S320/0q
1OJzosUCZCVMXZNG8QVA0xJEzKGHUe+RlN6HUYm7P2Ako9dDPJQdcqlchPRcj/VwFOCk8qlQXCNw
6r1qCWbmhR+Nz+LTAFZcbxJNwUFtsffYgqWsdVJXSmnIgxhNxH7UbIUQKaTa3smVwagrrh6Py/0k
N87FOuNOzco+xH7me1QVZeeHlli1FwnQGbc/az7putpDbSx1HnUt9JtqxsKEh9ktIK9iBQ7Rac9C
W4A8T+IGNpP6ai24Xi6SOpClOqTpQDaTXJvSvo5saUO0zZHjzKf9Jx80St/Td/QPWN2Dq/sai0Wp
A5AqBYOiAAUsdzePMPCqyECokxTE8v0ks/humiyhER8FPmYEnqtEB9aAFwOCCkIh2tWkjSiNgV7W
ADGB6Ws3xkC/DO2n27GNZYJyFyEGSKscYKIN0ieAqWpCT88zbt+1XUOFCPgzwjx49YLSSxksJByM
ZPG8E/rwuzGnHzBVkJlKXo6snGoldgLvhicbshpgMen3WpL5hTbg251rgZDo3fXFNlPs7L0Hz9Ho
TFuxtDPdnAQLbWrmcVhZ68I6FWdCFfTk6Nn/YC0TUDGI3bDa9WRKkSCmJMv/GLafe8UOmModa2df
5TUdFN+gwIBAPOWdMjqQNT8L8JdDvSUEfDMkGsmAT/QtxmgB690orMQ0DIFBhpJHAqBfTfT5flMU
Gfro59FTPdzN6UndEiIzwZlfutwMP8eiO/mQUrrttGtXFHm2kfwVt+TVxJ2Y6FpeNyKZuCveQHwH
uWnhpGHiDVPad8xPupI7LqxR0WbUQqOpZ1iDKJQXvsaudi/b1TZ38kO6Sy3FZqyOXO5U6giFCB4U
PgR0Cy9eBplm8mUO4kAYg/kMxcv023TIn4qX6CAeUcDf5Tr4FFsMabdeeBpaDPkzTuvq7iLggCAU
YxWknb60L0jjVKUJ9wPw1PcW4TMkPBrZt+oTO1ldOTBn1SBMVxCEAD1aocaNnjQ+GGn45is37ML8
eeBCF7D6ze1tXXNWok70px3qlQpu6ijpZtgpwlPCfSukYywx6p/XkYcwtoFhk0zqAjdIfThoH01t
B8AD0D/laOai+oC2JtbVeJqBJw50+Rif6tpTcOhQw4B+NaiDUMpbfqlMrMXZjzrDHKTsAXTUb6Ms
Wn45boY62o4VZ9b9lxq44ts7ef3FYBV4BFUGPwegtZRVBPPA1yRYTf3yoGjg4JWNx0bUtuDf/nLb
1PVHkyUMDKsyMDiENIAqZQjRxBsxp0FuNvnc5F/GrIFGAqttdn0HwggGW8joPkDSNCimncR87DoF
cnhdawqg+k4CVs3r2jNgQkMF0QDmEqgtah2jn/h81eowIWRmHSkuCHQ35VhsxHqyguBbnRV2lbwD
iGQGkmGCiMJO8X+L+mMzyF41v+d9wkAZrkRv/E6E2FoApgqIGeozFoBkh8oQAL7l6N7k9FsNvJBk
eFjysqMC9DKE61ljNNdjROLSKBVL08aQAQGC0drWvorODArRbBtYKHGwr0PyxF7G0aUt6jgOaSbI
3QhbsqdOpgayAH2fv/VgCWPOuZLvR5vCl0VVDWpdZFOXB3FS5a5JmlIzwY7j9PNsJ0mzLQt8Sago
iFns5QBqVJVuyllgQWmC8S2v4RPYVgOc2PhvApw+ZwYXWb/vg0WkBcrynBADgYeWq1e9o5SUWdo9
3m6Wspv2GkTYX/tDZKdWvE8+/v5JxZ0E9kUUzICboy6NWkfSJXWtZgazI9Y5ENsg22XYEFYiD2HH
hAUCu0Imvtxmv21xhWgYK+jdarYUN3XbDak7bqJ3wJeRXOGFk5gFbzJfHCsx4tKyQpVziqzpFehZ
4AN/0L15n9vClwQgDc4ixHNcgIfV709sk+r/r8UqVMzwDT4D8AaLrdEH0KDoNTegh2lBTIsk/ZC4
3NbYsupk68vEfAySK5in/bjz83Hm/FEz+RwakkJgSRoL9r4S0rGsXyaoCJCVGMVSAphI8XgqoMdp
TKI1sgCcLCuUp+D11mpSOgEFIMUeDxnjXPyE8O7cdvqVjJt8o78WQ6PJ4i6rgBvCYhpHeZ1fNZfo
Pwsn9Wu4IYOgzFYCY1n0PVKPUc+XA+xJT3HgqF60Ic2EKnaCZ38zwRVFk52hrTkFevzAwgLoiGNH
7WWmRBCo1WaculmzE+SlXfLp9j5ed13hbHgYAgCLkRYyZLk82IKUy3KSwASIl05gJ3rsoMA62/pb
d8jepdgSvD6z+VfRzezyYLBn+NfupcUvQCLPRQCdUj5Wex3+Mlg9ZIazHWFkFqwK/SDmwV65LBa2
qMtCh3TQKNWwNcGW5jYvoDw1w3uiPVuxIubqt7vYWOq0+bE88y3ZWELAQLimu3cfqrcolb7CHhrY
0vPtT7mWVixWR3mLNIl6oEhYXbqFMqxs5Xb8BGWhV0ICj/B86g//6OULtJOMuQL8R0QGR21pxRtc
isSbXAyCa7jQyEwgDWVmWxEsSBh2u73GtVNIphVx0ZKRT/rJYuRG6LcGh+k2FQ/8xLAK8R6SPr9f
yAD0F4Bm1H9kaPnSXahMCjg9nTGqWEFByk024gsAmOGrWJnIZBBlgudKtvza43OzZJagVxyHQI4J
oBojKPifywMhg0MjM8YOdZK42k9Tu1Wqt9u7uHabwwSmn1RFPZ/8pYkurABWnwb97JsaQKzfUkx4
oa8uWVWN9lfuBA/zMd3rjGfaNfaSTHSpAkDwhL8Gb7WlYc7nBXBgT7oJNS4Hcq7atrN0T3QMwUrC
c8mkd3h7QsXmc2Y3W9FMnsrTP8CQ49c4+ysIpEifkbrgq17jiinGJDfv38t84bbCq6GzvGjFVzG/
BxgBRqHwtqFv9LqDZkeeGLrZTq0lBJA1zITNILMousiWUQnwwgwVZ+KoVUPMM+FbllZSu/lWdMhV
GPtOBzQvuCZ49mW45qI49ZhY11FavBqrzYYol8UONoEz3FcfznUgB+WKe2kngtEmspmVoJUXBSaL
CLySzJZiMnrpOG1RFtGUYzNl3LzdQd1OrogrF3Gbgc9ZSywWlqj9hAalUmoZLAX3REuj2vnbPwt5
icvGDKwk1kQLl7xQecwC0PFTaMFUXXRQhE87JO+2PAFuCRJVJTmhxg16kmrGLIrDOP8rPgNzqFtg
OgR65fSlDyUtjtPG2DDzSnORdIKD0OA9oWi20fBeislGre4gir0toyctAHV20FiyyHr8r1S7ZB29
JxS6oF0Cfg8qGExSEfB1gOWGW3VH+iXtLodeCBmZYu8zufyoY4JaDXwWwzeosNE3R9BAVFBNGuzz
mayP8M8ITuux2hQrh16HtIsqGjzu/qtRtD4EE/iMZhuy33zDda9NMN5lYBu9/QFXzh8ZKkf45qEg
c8VDDEwBGKuFwYC8w7xNNdHqhJLlI2uOCeEKvGmhiCChJro8ceDclaphHFHhsobv5b4H4iowq1Ph
lZumMMN0V4OZMwB5zkdWmra2h/hEuOcNdGCuinnc1MRGUU8GQNJ4N1eRWYaCnRksquxrM5iPwt4p
6J2TKheVLg11rIF0zzAwLjI4OsfZYzZYHMT+bn8rEpmWjgczYFcQUH1CqZ5uDQyQvIPIporVxLuy
OCh5ZQmT8AZROA8CiM+3ja2cKVgjdBvg8cXFRk/fY8dipatQtjPEYwoSrF59F1r/1Gj+i9BHIACE
1B9kE6XGsDA//yL1mXv7NyDhkV4u/B/j+Kj4iljX0m3iuVW5sMehbttwPyuazZXGYAWSeuSF6dQO
8VbqekbMXvuSaEfoGHYDvP2qBiQNoQIQlI+4Wb4ZFVr30G/ko4px6NY+JO5yVVcEA0Q8dLiSEijQ
8zP8ZTTUU1NkW4C9vJL3D0Nf2XHCDNLiyk6SPgA55PiQdF0nmH214Vp8ysYZbdJTCu3gRfAIFLH5
yCIzXftsBsiqyGk/j94vP1tW+Fk6AZ1nggPE0TP/JZCOmaybUXffBG+BXzi33eQ6gqG9cWGPLP7i
1dc0qtphXgufzCig1Agyo95nHLyVLHdpg7pfsLNV16E5itLclGz6ziJc6JwjPk+ppT9Evtk81wQF
+MLE5VxnK0vLZPUXqxPaKg3bEA4ZRfGXnMOsjaTslao2xTE1o+wTlwgu35Vm9ntS53iAgT/oclvJ
Sbk0LHX1DFgbDA9oQeDgFdMOwgfQ5lSs2x9w9TQoOGsiCJtxGVEJ2QAJX66f4J2FhpM2taGtTpwz
TbnFzZE7dN9vm1s94hfmqKwsQvHKRykE7Yg2dCJ0yPQSdI0tw8pK8kf279eqqOgVVFzFy+n5zM0t
uPNB7Xk/e3CVoTCNnfg3WOJWDgKuOEAqyHQ1GgLUUyQdRCmoeFjQe8UKjOCgjS3ruUf+DiomIzbi
r8d1R3C3lFeAKzycwwk2SO5TPxB1NiIN59/FzFmrc6ftli2SVlx4ICgRwVjUwlbvJo+STUAw8330
ApGZbF98NgAbPUJ2HRWJFHiAGuQ7docyq/6Ze1K2+WF+ClxWZXWlxIUverF8ylWVAAJYfoVfqXaz
CZQpKZ5IfGEFO+0xe9G34pFsRmlY6SZ00nffYpGqrPjuwj7lu2HqV7NE7HfJdvINOxQf+JTFKXLN
aQIYIFoReEVIRIyDfm4mkxCcgw7yNRGktLoMpkqI8uk2/zD8L3vfsh2prm35KzVunzMEiFejOkA8
7bCddoQf2WGkM9OAeEggJAFfX5Pcp+5Nhz0cdfq1u7kzFUEIaa255mO9eA42ECQtwcYdpkuXmM/O
J/cHTBEQcwjiGqDK8/mAGPysMQiVjul3tep35uB6G88G5jVU0EVV4WpxxoW0eO0jdK2KEdP80m9A
B/F+9LCst7b5kk6y/frM+IQghebifz7U+eiAZVZpjzU+1KL0dJBNWILJj89h0mLrb9tNduPuLiz5
ybGIYSYMkMiiBUS38X77G6eD23qH/Gm66XdZH4trbz0d2BqMs18cNonDMirBwiaPL7ohf/aaw2oN
YgnQs1HYnu3zsOmiPpMFyPv75gYUu210vwS/wLjuyb009vrs2Pp7rbM9rYXlSlgi4tHu+dbfuCUI
byEi4FPwbcDoA8k+CUFI4Tu+tlLvrt442+rB+1GuLyIDn+y8Jb03WCjp6FbOnziVkWp5yZcfWeMz
bHzoNmD4lcHb3vmJsOy7hdsMAIbG9cm6MF3+IyA4O+0WjA7mTIsU5gOeNZQe0qd7gVICZiBDiZMM
juSrav+KfNx1nTaJ/8tKMJNrDsuRu4gwy5cfcFiF9demA0Ta3F7c9J+UjWDm47wjC30ee+H9DnTD
ZsTTwkda8PT6Drble3q3DCjkQ47549f7/ZPt/m6xszJuREg6YQ4W66yn2kOg3VgkRQHnaN1D9nrJ
zu2TkxyjR3/Rr4QRfvFz/kMRmqmwIyznxirxbpsCR50VV6vMihXShqpE770VsGd2Beto//XSs/24
6ZH7gzyDCN5sMMM8720mRoqgcOB1OeY/SP4WdP95+bHYkeB3+1NRfei59WhHAUIFMuSZZv26R6jA
kktRgFsZgLkOg8OLmidMq8+KAwx0AVUscDC4wCGGQO/3C4VTyICm7RlEK+Ufi053cP3OO8ZIfx22
TR78zgl6ZXi5t7MU/XeKaGIHCmfCp+DQmNx32KprmtAuEgTnNrrbZcJ1B+fGRYvbOmtTU6ndDS8C
hZT1PnPt6oGN0CKJVFlla3AZZAzZtckYujWM8fJRhv5rnhVsguqeT60c1gYnbhVsnXouyoRHFqM/
MpLlJgY/HNSXTVOw0l3hblWwmwu8iXcshX1H5p3mfMS1FFsVC/aVDw/XejVkk9OnVrWYHqcjAuTy
KkE1GZCDVY++WkdmVF6fhEE1Iv+4FqjhY1YNzdjHHCYn5baRrBJvLhh4PFVKqCJCNCVcO2Hv2wjZ
JFCW+EIlCJHKCK6aIBPtW0P6ULxYQ4kQqBFaq+h16vAxb2VQDu7VYFdEgbzkh3m3Q2ziBKilGkxI
uthz2tD90dSjyxFfr3wNfXXvhuM8xRUSKBCj53W8YshgH/sSUUTVGMH1S+IxH+vZcrwxFVnZR34S
zWGpOWITja2OpZW7I5TDeKxDXIGRro54rabZ29p96Fnfh0i73l1rXF79rMq58a90Z4mc4V+h2tnl
onSHbo1AGFlcFwN1GzfRYJeESGpRLcu+ewEsFtajO48jcn9rasL7orOy9tTaUV2djKQlZ8nE7Nba
WJrMzVVYuy0OyhDYj7qCcdnorYDCutm1EmBAPnq9o/FMjcRqdRyqsM6+NQHzAU6awB5vurGnqDR5
ldG0ChhdEhtC2e4rBAypTVsAPUjqsbTZlWMsP/xOpajEOugFsssSJiuS8bR1wVSH02vbYRtWRU7l
LpiZfzv2/ZDmFsncJ39WBmMLL28t2Dd2hdOHW0ixa/dQTVU081jnsh92RVfUdZ7kBrP+h2oGd43i
T4K6PLi9bhVssUrTtxt4bgrse57ZiEfLCAqoQ+u0BbTrmNS21xAuLZjNDO6cAclbt+OYMD/PnMR2
TGc2k/RqKx7HyvW3WVC3vZMwKsTwY5odlD4Twjf7Ui/WxeNkZFzQQNivEYC9udq1zMoXv++6LHrY
3XX2JMrEcJJjKDRbXJd+8+zZQg47q2/NSBCuEBS0L45+zgoUoleuhLM1FPZDQKs3Bxn3gYOAID2O
z13fse5V+7NDvhnTgQhXFUFDvQR5CQajO8laYh+K0qYVxDFt19CdNL4MN5ZL3fxpCGs57zvfsyyc
HUSZpLFaC3FqNlQ9idB6goFRbQ12x5IwI7MzxbRyCfaxwYeWeOqZ0/JngBc1/c07tyQuACG4ZeFb
ZlkjXqSKBnIvzFxmJCF4payfZSjLfO3WwJB6aNqMpY+MAeXsZsttH5yqd51VMfUZGGoDRGP1987l
nt8s2JY1HPqR1fVjIJWEudlYh94Akjqdpu2gVDHdI2rTr+q0rUesG7tatkV91QVVOKg4goV9c6eD
QVdZIqfAmlXMgrHNDzqaO1CI7cqUW0QwWf4qb5ljvfJqLg1s2u3CkzF0DY69xzYLijsjdMmuG5jE
V2+IUpL1sPKbepvhXXJSLmcpb7krCvfKDTWoJe7QmD4eiJPzFz1r6apEKVVLFWchm0UBd9bOmv9N
2/j/6fL/hSnKX6XTh3T5R+j6fwzq7zz6P3/jn3h5UAH/BeJ8tHC6oT3+Y0j5T7w80kX+5WF2iBn0
4qLhLoDvv+PlLdv916JcXHi1GGHCxhKN57/z5S0H/+BiOYJmLFi8DNEb/ScB8++LBBiIBS6m4XD/
BqqL4uscK5+gFFZ9p8fTPy4fdZrT+OeYwHR9Y+3Y4SIa+el68PLDaqCgfpCaCVIvaWByPLUWBqdD
5bxSd9yB6cfjIBpXDtc7Uhe7EiZ8lltd29o8cpQiiRDz2ySh9m3krRWFjz2F40qnzcbU1WMluu/Q
k4m4yMxWE+cbb5tnF0VlwimXa3C+MM2wR5YMXVimE1M/NLc3wkdYFynhelr1/Kasyt+tFZg9iA8V
zOmGX6FdIn0waOnGqasBoj8ikkI3z2gj6pQSTEjswek2KFQessj/OaOySjJ79hJP4s1mSIpx5NDG
zgSZ4jy3I6K0iUpsFC4Jx7wqEWUNsUTRtGtDEUKUafU4wZDcnbI67kLYrHiLoYRWWWxx7qaOaHc+
6htShysvGMNkEjUQ0NpS8VgZTNt9+840M7h6MLRGdRE9ZnYBpe34s3D5HUxtL3QIZwGrf7YOtq8L
vgb2Msxyl5/6L0BIMdcp9OSZUxk5jwgnTUYlEqTkpWAlXdWjhUeuXyIgU8MliPI97vLPyvDiWYyQ
QaIi5yv7AYMReG3pk6q3PC/j0L4buwsuxM6CZ/1PB7gsgtkRVgFqDpd6mOa+/3o0c0o/R2V1AqTd
J5hCcBSolRPjbamh6nWu4bH+4kjym/d660XTG7yuHnISSLgQBd/k1L7xaPRSVmPiPA44d61w1Cln
tIhh0fbKXJenUsx03U0w9PGt8a7yiwN8Z57/Oo7u/vnE/6vFZcLLdpD/+7/OJkd403COwC8QowYK
/3ucNO+/SNQboBkWd47t9XBNV+M2v0b+HqaxmPJd7toXIPXvx/bPavAlRbIDaC7nkGSDy7zuTeMc
NdqcaluUm+mRz4gqr904Kx/cq/BOrvO7rEBNveY9/38Qs5//cucf4QyplIZrH2EuzrGogxRzq9Uo
g9/OyI7Q1jz8hw/XwZNFO4dj2llO8vOvy/ISPa0ou9P406zc63JfIYkELsrXOQLqLnEVP9mTy1Cf
uHCmBr0eiOD7nxJh06jVq5CfpgpyTjsLCwMJBFqnMqfFyqoXh/xsT/W8Uo6P3UWzNA/ZRhonLbho
Upvn9xhu7ayi2Y8hWWsNDf44IKp76vkus4qfA6Q5K2+sn7VFw2+9cAn86UAj+Pqxve+3l3cL3wOm
rovdAIQI5xOwnouZ6WriJ2rv7bZeI4x99fUKGNudbUSssXCg8MsANwVkcnY8RTxs7EYM3akpFUsh
2bhr+pHGPpVbW7K7AcEXKTWwap7EUgiWCfKO7+EBcdSRanZz0JiVRVkZj3PwO4PoJCFzSeNyyFa1
tmU8d3SVddGdE8Jrrhjuc2l/45bT79zOfW5Jq7b17K/NkO07gZiyvuzXVieuir57c/CspcjhMGhA
Fmx8GU9h+0qp8g95hasq196Vk5V8C2KMjULaS1UmIDOfym9+MxwRXXfLVEXjzJHeJmNDtBoC1seo
svu47LvD3DpkP0TKWcPmicPVVewGQ4+4yqbD7DQ07kcPIss62hR5t4Hb1bU1k/tR6J9uSE7eyO69
oi6TWosHN6v7FJ0EpNnd+Eh5cEK7XCdUAQHFW/abm3lIa941cTFDl5OJcOflUsftGN5Z1H+upAdj
tNJ4256BL2/5PYKTayQJu3B+CspsW3i8SSfK1hMvx60lPKDbJgoQ9lYfVOZpoAaWWlsuh006aP+s
v/IafAhN/GSInPYeNq83jrK+TaK7kQF5YVP95EEwtK3xu9iZtYpa7qzrwZ+u/Cz0fndSvxa0fMyj
MM3yNo3c8VelysfRmX747WwjxLu/6eV8LccAl7z1DK5nfWcY23Z8eCyZ/glWZL/2lOun6K2aFUHn
6SHtL+278Zg5gmzCrkXsqCRPMm8e7Yw+ouihSY+6fud3/re+tlpQukqV9ENRxCGrf1eOBZWdP+Rp
VkZt+vWbcH4g4z3ABQ1OHipJEGXO37WSzB6BMRE/LWGWCwm3uUayzZYdvl7mbML2551GQYehIe5j
eHycUys9Q2c1VF2LSjLcNPdmk6+GrXNELbPDgKKK/fsLC35yiLxb8OyYL1lDmAVT+ZOzgcx9Va3s
LWbAGEItwavtCpaAF0WS/gJ7/n274WGiMEfoKRAviOzPyeKm5HaExrI6zQ1gpTkPraQF4PGqh8FH
KdIMMIXQ1VU4FF2KYI8dELDnTI5sJdzKiknObaBtCPtC45dUTfibs+Y7+ul6Nfd5+R3ErsPEvbu+
sca4DMNhXQ3M2ugwR1FVSepizGz1156BU9ek8YYZepO3/bO2hytF61Mj6yMvin0Ldkbp9A+kCVUy
5qgg295Ua8d4QeKOVpCCE5nHeSS/MZqJODB2u9ciHE6zZlfIIAMz1vGy79IuHqJyevHRrB/dwb3n
I/1RO8XN4nJs8+Ea+2Blu/XjmGFLhz4q6WyK7DSiOCKIYV1cOEON0QjGrrqc+5jUhGzb0rkv8yyP
S1r424gPdBOR7mniFkJxAO8zfd0W42YeoxRCAHXrA3g0bQWlL4nupGyPqkNqCu0QWewqds0NuLrW
GD702me39pytNQlOdVDLmHT82nbEXjbN2lRLcy2tMEZY76aXw7w2QTglA5XXOOHNtochYFr4uZcK
7raJa8wY22z81jr0G+WwMQjq4j4a5mCFnv2h8awyhozunlh8C8DFS6QW5M4iql9TNs2IzoKEvSMM
TQBrj7PXw3zGa9ZB3o9J1NCnoivXTUhhUNPhpIXUaNsuPvv+zOa4Q7m29RiYya4NnLUq6PA8S/jW
VIAhkyEM5xTuQN0d4JpX5vC3OhTP+XK5dE19z+re/6ZmPuwm15lTh5YPHcOpxDL7UYtgjKumsuNK
zmgr6gnTOcXxYw4kaGKVWzlAqQlcYdncOEKG669f2fcTnT9HBEiOHqTNoExBm3pWUteVV+e2isrT
wPg1C7NVRxCLCgUQI/dFC8P1yL6w4pkI4Z8lod/CCAe0ZDTNZ1UArxWpoTEqT9PeSawYlh8p3RmY
seIE3Hz97c5o+staOGLBu1yCYUBuO9eqapPnzKqs/EQ3+dZ8V6cGCmNyV+7m1Xjjb50t8E9+4XT/
5Nh9t+i5E1aT5YPpuiw/LUmpzeJNARKAWnubxbhFbskFoveHrg/F9R+0AlAGyrcPDOvBH1rmTY17
lCT/ljtkW/d2qlHhaPrsT7CT5K/NfG0NlwbR59fYn3VB0EKdjfCdD0CF5cmxUrJ0j8apnlqG88bc
R6DccdibzdaYiFwcHAznLvymy/74+8Bfll20shQADWgW55z9eTbGIpzaxwqJqWm4r9fFmu6y9bCy
Ew+BaRelLCCsf1zSQ6oRxjcB+PTh+cSdzKr2JAaAR16BlwkQVtjcBSLKixjJxetReFnaKJGt7Akn
u6imPXcy0Hjx5YUcH3UwbULL23sR3LhbTNL8ET5YKsS0MoBLbu1eu8BKkiFAcFKbE5S8NbAIU+wz
AJJuxKo1qUW28QugCHpBPqs6wpml62k1UGde1Vzd1TnfWRZEn9UAcmW9Au5wwLy+WGncFyvPcp5Z
VfMaXhScf4Mz1bbiusEOKayUNjCKUQqoru5KjIgqkAaCmr6Mg163ZXZltdVGus5JTAjF81vV3gAB
3yE+8C6ym21YFIcmjzTK+PzBdi3YoczeIyYMmNCqZutRjdTCgT4UflPEkXIZKtHhJg9KCGV48aOr
0XSXLdsgQ7Xd+xVKw2GAkS+QikNtQF4RIWjoEmjKIKPhSpBpK5TXbguR60PnCNR1IAEntnDabS8X
ITpQoVgF/c8CaNOOCVBOepVEAQY2kT9jUE34U8P8fj1XEmaktaiT1oagnLvUbCIZ3s2Y38Xz0EEd
4faJlHbsgWWQhCQrn/I66GPXArcBVWq/KV0/j/tG/WRFIO9V1z6OIwyHUUZjY3hZuO5pGcVzRn43
M+Ia+dAcqqC7aXCpxU6hohTziGmvBNqJpppSNjXfO6qgiB7sI63nNbEi73rIso1T+A85eos7+Lde
tT6Bcz3NUUhga1iDgn2Zsss061u+RXZ58SvzmN47RA4bTIN4QjHnjIXiJ0wF7sd+wFDDEHnCmQFi
ZYVfhBnor4XS19jSr7ZfzKtSAskyrUGdmJnnNodbysT8G0b9HwJDmz38kzL83wa0A7v9oezwOFVl
sAE8/4MCLDRDDUunMn92+hKzG98cyjGKkmoy12hw7+2yrB8iUvLbacwOcDkt45yVaO7gIQBGG8j4
icKwNEbGpkhGV5KbysxQwBbZtaac4szO965un73RA6uJ4b53HPfQUPzenX/wqGXH0lmquxkvm1Cl
TgYit6MoN44qxa2jQIMx7pYQ4EZRwfBWeMCGOv+HNTUPjShhmtKxF2BQt6P0Vi1sl+NauLs6Q09Q
yTfdkJVtDRzE13qMKe2uWyl2XbYn9KYQDBuk+MYanYJ3CQNqMCNjMTZj0oSNgMAozNMhkrBKgYQM
dz0VMaHFnJbS+8/o0P+GmZBCRqF4gMz1nO9GYS8BXnuLYwsDz1qjMHaiNQjzp3J4UvRSeskZB/T/
olr/gzOd1RJeC/gRc1znuPgVZfvxl/KgdKpADQEdLO5u4WGIYD0rvYRgn3cdC7gEKBWjSUD3cHk9
g2AqUlWOgyzJI7E8NDW2BeAat+CFa+fzVTAXgGkYuOXB0of8ha3a2dDk2vg2UDR3re/kjeqgOxer
flUdl/CIrltd4kCc4yX4Yj68kVwMKZY40j94yl9L1holqS9x02W83rbmzVHOrlSX7DXOS8DzVc6a
thyNh4Ub3j46E87JvtyAxLcOJAK69IEP9zNtL9zgyz94doGDs+7AE9VH4wb+zPsnqY1gFnFn+9i1
jsBL3V0Z3SIl27O3NusvNMGfPsO/Fjv72RZLDCvMbPsoW9iFh+20aUtyTVh4//X++HQdaHqXTvsT
JaHuiYl0WdjHyXmRrsDUEPkiCCX6epUzC4Q/7xi0mAQSUA9mvxBnvX92QilWSTRtx9BoBrVb8Oqj
rYzhfqn3mIrzeAZS003jhJlD9jBM9BYl2ppVMPUkTYM0Oa+9QgmZdhSB6O6UBMXYxJ3h+2zuyAoD
j0sezB9K8GV7oVRb5u4u5gPnIARYHhWf82g+kj1Z9TomK/U7TPPvfyKF9y460iuyvSR+/KQ0BZUf
BHuoB4C0nIuu8sAFY4aH85H1oGHmNUgFnWAPxvOaOKvKNg2UwAXJDgO/RAv/ZGm4ctlLGhB6nA/u
DSXVE635hAscrMRmH+443Df7jbygwzgjXP7ZCQF2GhKSFieuD9U362HUULu1fZz7TOzDGSFgfQCv
L69S16LmoMa0dZGYiCCc0WmG1GLeyeQTWuiCXg++wm8Q6t9fb89PXoIAscnLIIgSkPSWP//rwKpI
rTKH4CWorGvbulURqo0L3Y7zSS2ONQCdAfOBQ8a57WdJZ4+PTrWcwwQEgj0Ij7vixU9mhAmC6AkB
eHhYiIEIFzwg02reD28Cnmw7krIVIfElWuJnX5kC9vegoMJmO+epzcDUuWn1fBT9c5GpmIcMzc+l
y+e9yOGfHxtewKg4cPMsKZXvH+zEQgdmb3w+5kjALNoSinreL690iOCJPjOg0CxBqxnKdxPUb4iZ
vcTs/nS/ga+Piw9Rjth4Z6d20HAv9+ZwOtJv02rJF9ESBN/xW3W9OJIiVWQBcy4cdx+wAhweixn5
fy96dnpXBYpyv/+zaL9Tm+rQPc8IWW/SMo2OX+/dz8qXRRyJI3ypJz6QumebVJmp/OlYlE0HBK5+
kNG4gJYWcKsAhpmejQlCzlSs7WItycziSrvzqojAbe7NG7ZCtgZ29uhZ4sLk87M9//dHW67wv96r
vg8HO7CC6WgmMFt1D4/bJ0fsah0kubX5+jl8upaNKSEae4ySz/HUqHNFOLXTdBz4eBUG9BZTp2um
goOxszd0DJfKxk/WAz6NsDaysMfJeehdwW3td0ZPKD8gniG+fww6qFvQ2X2vMaJPiYTm8uuv+EkB
AvMykDAxLIcHTLR8pL8eZ17b/bjYmB1nkoepkU0Lk0RLrj2R7yuqLmVlffYNcSNAGIGrG65FZ8tZ
am4lZkfTEVX/FZMMieNwY56tKUjbsXoFaXO+sJc/uYNAbsE76kKf8FE+B0OzbsgLa8QdNOxa2Act
/j395qJL8Sc18bt1lj//60HWEW+DAsj4MQsAxQDfPJVwRQWhEw00XlP+UgNJ2H394312JuBJLjvT
ARP8gyB3Dq289CCpPsKKeTWt/KT7XW6anb92Xi+t9dllA+dHAqkebnTgPsuD/usLRpPtl4PwxqNC
lZwWhQfK2Mj6pGMDjrvCRsZ0sRE2OaGBnkB6pAeWDW9ZU1I4LkRQB8zs9Y+oPK/5BnRnluSgqa3H
aoDxS2lD5E5BEJXIPuj5PKbZqG4GVPhXWlmIDSgl3Xz98D7b+S5cM8GrBpf+w7BEOvmc28wjR2z8
FaY1j3VPjsHc5DHIjk9fr/XpD4VqeBGe+/jvnMgUaKLATnTIse0zEvO8/u22OfjqSF3Yh4FGWFIQ
/QIBYN36dAZ0VvioYLzThU/xyQUdgtiEMCZ0G7hJzq5OrbXdRoMkxymEKKQCx9TOZX7F7LkI0fwP
YFuqiKQKGE9M9KzWctQ2yJ0dmD6Rq+MibDuR2EwU34SThZdu9s9eoQBuQ/AHiZZ26GyHmRIpJW3l
zUe5cp/ntE3L701iXhBh9byIvq10NhdOv89ucmQ6/veS0VJs/LWp+xZMcs2w5OKWwxGIBoO6nzQe
FsvNHOai5PWS07d74Vuet3wFJyHowsF81HWo7mD+BzdVxOik+aCfqFBPzljAyxn0rzW4yeueSOsm
WCjQnbB+K8LsK2lGPwHr5wWo834S04H3xsQgKvPU1+6dFXYytWbfwKiGPIAh+73F1osxEXBj7pMT
64bjxKzVWM4kRVYtYEC3DdZa1t8gdLzU4H7+bVH5Oeh8EBl1tuV6J8upJe35ONnbST+NIBB8van/
/AtnLTTeX7xTyxTF+TBDCQoVStHM47ERVZCqyphESRX8yseJJ3IetoGn1KrsQfmaO6XXYO2eZjC2
TyHD9LIIMEkDUxY2jNJSG8KiazCOu2TWhhxcX/3gVK1b6Nd381iItTWVQYyjSSMV1rlwSJw/Kroc
D6CCgJgE4uSHvDjk++ZgU7Dx2JU8ycBYLuyLyM1SJP79sM7XOCsiGyZLzsd6POaef5opEO7Z3lnA
poXsY8oBUXUjeuanPIJ+zhtuQMK+4Fe+3PAfPgEMKsBbw7UFGe/7Nw5CKvyJtswxc8vbGRxGhBWl
ri/ScGIrjmb96+2B5/bJgpiNwMPbsVFSfZixOVpRZhxzlKFzGDToH25hQQCuMN81aNBWrghehXRh
Ke5jKOCAIb0vZgErzJY0mxxtyD7LwJ0vJus09qF9Q/sMg+WowSy14Wuv7JD47JA0cHJ3M2WzeRgh
9E1se+TA3qObeuzsBLqeOjFddtOWyEbqolLsSNa1h77v2crP8jCBIwTQ0hyqFuPjVhWR+kmcYsfg
WqCM/xNXxi3IODQpqMxWorOCGwH3gZjDuzfGEBoB1GG9U834qIC9xJYMT52r4XDkQbSsadPeBqX9
CJMEgbRLG7q0uXlCFf3osr6IZ89qUqZNk+h82NaOJkg7Ym+D5NO2dTNrJ8LqmTKF+WvQ3QrXQXAI
CAhJ2PU/YKXyy/PKtTfph8kTfhpEjbOHJfirEaKMvb55cOZ5jqd6wEnleN4KngPPc8keiZ7EM28B
EEW+kLFP6t/MtfaWa7/4Lv5GH8lXpwZjU/fI0jOQw2SW16LRwFa1MPpJSkz519FYhWkZjG+mFy+N
062CIXPTtpge0JDAYzj3v3s0mxLXsq5nOeH68ocDVESwfAnNi2tQmfSVuM45kQn45zCzdoHMDg2C
v6oCCn7J24R7zp5WM5AF71cbkRe7dMuFiSC2ftSUa1gnPg2efQMWe79jA6Q4QzQdqCqfM3yu1jCy
Cns2xhabdlAz3QQWODqI7BjiMg+8HeNF3sYwR/cSouVOhyDWBlMNdbtF35DH+vvrN+K8CMAREIGh
hxn3ottFgPL7F7CsIcruilAfc+Xn4Po6BzH1kOzS6tfXC31ynqHYCeELAH45bDrP3nQ5sGI0w6yP
TrHXFdyQIX7+eoU/4uKzwwTfALJXoCB/LH3efxcDFNiWkTsch04hiZyaLDGNfygyCHE618d8DW4B
r9PyswbwTV4FmJRADk1NPDg2kmU9TPdHjOXivKzMXY0tmnh8Gv8zryxUWjDXhkM0bI0X6A/2E+8/
5og4sbbWWv2pMtw1yvSkOSBsOUbxty72zgVc6BzFXpaji10q7J1A7j+HJ7zBkxmItvJo+YgUpz5P
AqVvtetXseytb9qggUfoxoWD/cOsf1l2odQuTYIDM5izjVUFSnEnDyWaEX9jX8vNMvDQyZzgGtlE
6UW66TkQdL7eGRIA4SBmOtSTxxbCPSqqF9bVwNpgGtUUNnxAR+Ef7N7oVNj2sKqC8nWwgULnTOir
LOC4X0Mz7IVvD2nAPCvRIy1OXLsT7DXNj9ILikvblX7ykWH9hieECHHoH89Fw1NQeATqxP4YMaM2
o4tCo6/hiDpTDp8OBpkOcOM14eMzVQFbSx+NUNgNSDQn2Q7lYh8zCkERDccTKp4utrrxRxlZ1e0Q
OGvpGVD/SGXSAagblElhMhfqjReYYZsquw9GPaWZ5z96XX5ol+8putBLg8oXe3QjWdJl8xvPRky6
C2MlxFbeSbQl28qA6m1eiZOvIAir4ROIoVL5NrV1CyZv2Z+sMe8gUsz3EJn4GynrNzdrRUqy7FnO
2o61ZT8rE77oztDDIKed3UJs6kXjN3eariyQvlazyktUajaP88yHgHhhs46NjWosy8Sqmh30Jm0f
JIqNeBDiqc/bXeGgjGVD/gOIxV1WVQ99612Fen7zsBHjTtE34kCdN3UFgwuScwgc8YTp9A1hwoDU
So4+yLZZdov3k8eoEJ4iMWL4XZrbOh9gwliA00kz34lpP0LNzeWzq6FgIMhx3oSsL1dOlE/JGAXd
igqtVpM12iuTCYyMXf9XJaynsuBQqDeNi+MVMu2a9tWqcUiJ8t1B2S/GW+biDsS9lrR+1m5KNbF1
HTXhjoVgP3ltdK0iHBRhb+G5WwiIzFGzlR3SLFjgwTfR9uNZ9GAVdGZedy2i3O15+cB44GNkWIKE
zk1eVWOicKHvVZiFP4kkZOc4KHsvHMYfCy3MfDCHwYhhOYDOEW/XHWk2u0pg5glyMhI02drfeasl
6dm8Xnr7l8vj/cmPxXC9oK2ABfUH6JuBFEcE/juyXba3t/3W2yyWgxdZU599KRzeBL5WkAV9yEbC
TF6GGa3Fn6PbSbALYeXzT9RVtb44yFgugvNv9ddqwVk7Wv0f0s5juXEty6JfhAh4M4WhkShLSilp
glBKmfDe4+t74XV0t0QyxKrqSQ1KLxIEcHHNOXuvHcpDiTikZArtXetFd4Ayo0f7J1lLAT59EaBx
cgBmEiWc5H/vzzgqZZd93iRdnJeUx4bn5dQdOnOLNdpV3d7rDlnrxDDFL5x0zr28rxddHvqXU7cc
Q3oSkNnTB1viCtvrRfJ2GYp3UnU5vrmjdTfvIlPuDG5uiUfJ/2HEBlvjCvPYxdXopLf339diTKKu
I9rqePXTstEsu5qBYnVset35kFzlLEIHxFE9+V21023kJXdufL3w2VnHhazlypj00GThWjNO3Ptw
D8JAmOvygOVUcFMlfuskoD6DXu6R2b/EY0N1nkKTiyENiZUcvkhiVtthhhVajERrk+ly67RZgvK3
mx/6utgrwjx7FmoianQCYlc5Ifqhj5xaHraRb67TUVuLY7Adc/UgGCje6ykj5tw3Nr087nUpEdZx
W3+oFHRwaai7ZDCe5M6/nYTpT1pR3y4KcCiRwVkjfFIDlgg5tu7LCT3uTFqQLidPkzXft7l8i2th
Nwrxi5X0z+2o3soR+BxTvbOk6WWwEJuqvv8ZTcXKEPQ7NdZh9PrqjV/HxGCGeb4Ke/9BVfXHoZN3
Qzgh+LXUFz/pN7kgXlVYrDGjlsh3jOcgHF9xUz2W0rxFLP5X16fnsmoJKzSjnUqemGckOalhXTBw
r/PfOPLXuKBDu0BvqAzSHrPfTTc3t9MU4BifaC6n79OAf7DUrvsGh4cy/o7q4mPUoXhHuK8acgKs
gIPULMufsAB0zxxGYdNKmURoyQjGv1RGpy2V+yJMyb8rMOzVY4PVq2ebkFisek1x2w255eCxnrdm
g4hAzJWnNJY/az80bGsU7lSx/Gs0AfFItXCXDpBxarnRvVQimUIyWGeF4jps8RTERu1NMpuEqcX3
THsdlgZJlQGtZW/K9Nd8ygfHaoaHepQ3RIGTm5b1bzJ/8hLVwrqbak/xqD3yC5+Vnn+YvWfvhM18
A+z7QewrbiGefrdWKbgFrkaUXhLyYgzhqzoLUrciQHjfGwLAgQbNYOoX8g0CjMouBeNZwsbsWqNU
OW0dsLoP82iPnfA8KhgizQI7/aD4hU3VNPViKcyf+OkldNMJ26NeTA5+uXCbWYnvlrVheYWJgi1q
YY1rKNtIUQm8nPVmVeZl7sxSam5UuU5WOup426hM46PXx2sQB7Gj9Wl9pY5yf0GdceYzhtzJBMIe
CX7hcZ0iLpswRtdWHdQWsoMmzu+qla0jy1zHonWxm3h6OFvi/ujBUM7HzXvcOu4lczAN/AmH2Vc3
RY06W8p3kbiWiZSou2Jfqf7K730H9eCj0lQhKaXJ3RBVz4rWPF6Ywc6seqAe+BkEEIkSP+r7coAo
P5TaNigP0xB55IY5Ui1SzzS2teBjBijdgOgSGxklHnnYu/lVrsbuXBbvP/+Osy/gyyM5WpX8shlm
HEzVQUmS66hLf00iJ3FK41iq1AuShTMr4LfHf7QyzWM59ZFRV4dy+pUSMq3NldMluYuyFnMsaT6k
lJqXBO4nbV1Wim9XXQbFl3W3yoVKivKqOiRFeV/NyWESuncNPJimvgUqjYciGUYnYtadY6AXEJ5t
UUk9tc3fSlV6iyTjGSbRBZjRpcd+VCHulTzuII5UB2sgGafE/Gzxxa4z5cIp/OyI54QKgRhS1skC
HXVRaGpGXh3AGW4mwbgOZ+3h5xF0IklaHjAHO/qaiwbixG/Z9oWYmENS0cEYPHyz83YIN+BFggdO
Lq70rFx1hwJAvX9buBgZYxtEr7b9+UecG1pff8PyvL+85LJne1JIcXXA98epSN/6pllAorGuQktc
qQSMkGDYPajiJbz7aWWXm+eAiiwQ9DhT2PcLh5KAzEjUy0MtWs+l2qwAovwGrE2ZqzdY3CPn5xs9
LWR9u97xZjntYpOinsXWvEEIyObnU4SBYikE7/x8oROPMq9VJ+iH0s1S1qCO/P3OYgv6TbJ8N0oD
Rs0aNloj3mhtTLmXllEXUmANyMTKUDULuxz0jB+F7s+/4aTN8c9vWKIycIqA0D8+XenGUPW54JeH
ZCb0sq97fP/KTgvEu94k9xM6hyvgci9z48GYhu0g1Led1P1N5/J66ienC7S1UA+3EyViunzDVg2I
lNW7bQRvZJqEVRGpd2FteOmUP//808+MC1rUeE7Y8qPNOpbeDmUty6w35SENO1dcvm4xXY9WueM3
OkFxoYt4ZlR8u9rRLN53mpRmEaNiEiwvlH4xra0K8fPnWzozZ9Fs0rE6Q6hQTk6FBcJhfGMtQw98
TTIRa8NhUKTxJFsXBvmFKx0P8qqowkKrOFQHdWw36aeFUayj2l9pl5hq5+p3C/SC4wsQcfKrj79f
WchyaZiLQz3hPQ5V/KCl2xe1548lZY1kHc26M0yCC5oKfVW1iZPYFgvp379jZE7ojoCmL1Wyo6XR
qoYwMEYr5bMu1nHVOEr3HDXzdmouTJRnRgriiQXeB6VhcWJ//6pzX2qDViyyQ9G3u1xpvIb1bmDr
/fNYYZ7gH/p+qke6DKgBwze9LQoJ3y9U1NkwFHMWo8DE7KA0Ukp3vfA68SqS85VUw8iog+x30yPN
TDVqOFGhcGYUsnpXUEvL8pkwh2p4NLJQtI3ZNDd0fXgFAh6YKWtRlhgfY1f4q9yf1dcmij/ULNbc
RMdw0ce5ue7DUXGm1rrXCBlwhCR0qVZfyX13l9UimblJaLpmZIR2CSxjFQ1NDdOQrHJhvk1COraK
GD2NpX8TqPMmEuB7zrG2T6Z6hB7LWYnZis4FDsDMUN/kIQtcUePT1pO2t7UR9/Xow7Eda7/HOdLO
e01Osm0pZInd6pXsxkKLWZ2SvZMbXfCBkYDYNJ8D191SQpvDgLiVbHhUZjHdSm2MTEId7jgGavbU
5SNtru5KzrTd0Mocsst5FUkcYkNjN6rjL0kiaaOvaq/W/ZoDhlw6StzDZMxmbSVH4h/qSM+6NeND
CVZBqyg0EWj/MD7fwlJ8HItgXrdpCKlt8O8Mxb+29F0s7ypOfVHj9O2a1tm0icrmDWUvzKxifKDf
95qpye+fR9HpJAoDkNxTPgy+C+r638dQEBuVYnVWcrDqh+WIpoktWY/vcAI4OtfezxejD3QyZFnK
MRKQKYC6+iT3Qs3BkWtxWxzEYR7soZkpPmnyW+BP1zLAMGeukptmmvbhmO5iqX9rEul9GCcwt2nz
3hrWUzp2iROXNCCzbD/rFkRQnqUTCUNmZ1HxMBX1S94pLJ1+pbuyBGGnz0aJmm9x79fDDv9EdKdl
PZC/vH3XObK5coIcoidwuvNVfPgKkm0pZkcTmytLELB5LdsAVYs+/vGg+hlgGykCZNBr3b0chw/Z
RM+rNf/KwbDPuplSaTuk12ljDm5piI2tde37PFWAqupwzb9sOGKo/4bkRU9Qm/F/jv1jwuK8y8sK
rJmeWOgtKg6lcEIdS5MDRxWEv35fgvOxzDsqinYqDYlDC2rbJrV+BUPMdKwq7lzoLXtcYUgv/Ipe
b4VtiWUdhOk0/w79bBv6+ibU8rt6GAEuyGa2gf1Dck1avpCVajqVCORHL9Xr0Iw3fFwk01HHs5tM
RrgjLiihIrwSKyxvajP4u0IV3gUwanavVMJqGi34Y4B9umKieBHgxsJPLKIQYTCN80KP9Ufkw6Ua
eWUx/NG1AGez0XrtQvZv+/iW/zKyO0m59eXusWrQbolt9NuIiX9SQv81T5TWtsQa9A+Wh9WgqChT
GvVP2xsPVSoqTjunzUZOtMxLMuvJ12dkPon0KxInIrhGfrqiCOY2Dcq7qQuzbd8XnePL0kET+2jt
g8OxzVp5GxpDZ/FN77URDHg/VZanWXCP6jS+q/AcrIbJIHnKCgNv0bTZVTH0IdatGolwmcgb+mSm
gzztD74vL9PCyusiMb3OB6m1VVl5NfqKJnSMYGA2gtnuKzCDahcbBPASsRiXnYtx73HWYY+Xg2w6
jUYZrW9IMUmTzZyX90FLYTorfqkGXEW5rn/l7fwKZjS2TWSlCOL6neiHH2PWPRVqgZ96ALtQVQMt
emCYm7hNsXuXZeZAcb6alNG3Ldo39jAz/KwoRVwdigAHc+s+rufbMu/drsj2qJM9tY7R+CSyY/Qt
Edh+MtuxVt4ZAqtCT49CEATAf/E2jPTKUdR+vB0aqlCoapOw8h2Lk+goq/spxHJdA3ZfVZo6Q/Jr
13VhfgQTRHs0a2LfSPi/69swMW9VjR2DmNPDshS+rUzN5vt+0AJbTdUrVDabsdeLbaWZpC+BZ7Q7
RGS0yPoV7/vPTG8la6wBD2IyOYA4SO7OxY9MW2RP/dvIgQtNQ5L6q0YtqeAI7b2lZrLdFq22qsNo
cgfNbG4KPQ+ccRbvLUX1tBA3X6sPNFQq/xoSvmjHhOralEMBZIFL3maG/2kNABPngMfQl4nqFj5b
56ZxwyEYd20j1Fd9Y7xRQ9wpWuApfrhjm/+q1bW0SZKsySiwKazXc6h56Thtx1GwbhJfUDGTTK+R
MG1TIXkA4YhTcg5TVxonbWMNGSvM3MhrOCXC2oiDDbZzy4mtxsuj4T6wSo8m4h+DohnejGux10Yv
XRQLqVJDDM+b+EXHgL8ejFJw0ml40IOavUWLkDaLn30QEXZGl2dTt3XqFSLisLBV0l/RskzXymoe
rSupwwuCkXUG+aQoqwQ2TzAxXynqW27lT8Q1svWY2QbIwtqamVByiIQrvyjkvwGoX0IBK8mlIn1d
atZrRu/OLmchRFPWP3QxFkGFTtla1bs7gI/le4FNwsnZc7jsFww39YXeQ2nYP6i19CcLy9JWo2FP
0WPbp8BNtSy0nEkeENdYU+MAekidKA1embOo8kGnsEspkF1GNTIbK9iGKuIaOZV2JhZLL5rzX30H
8V2uCIGP2kVJUtPHKC1G09TLe18obyuDuq6QcTGpKa8KBW4vcJOrakwPSo2bDboq893iyfLN8l5p
pt9io36KUiY4Uxb3rsqKaCeU/N28Cp5Itw9s3+8lF/s3GSgzPWi0KQXzPEVSS0Uen0X6b1PsvGzS
fM+3NHxK4qx4QhXqpKeaipfKOKhx+WZultRX6Yw/wzC6lzBl6YVNGrlCXb1Zoy6tNDO7V0nQduFP
8+nH9X2ra+tAyzZT0tyZCtNX0hYyapY29rKuRi0jG798Sd4EMzQbqbiZhualifwBrGd7qQ0on6mz
fNs6HLXlBz5YMVSa4qCEeAL9ZpWWCIcSjpZjpF6XrXETp9FDF2V7CDNOX//TWlhLFaOAavZqrtDp
wYwai3Vm6vzcD+ZqBxjsYx5TFzUU9Q5N0YUzx7kTPj8arwN+Dvw0xyapqsvoiFZVQRtM+KDQKP1W
Xy0nwsnd2zVob2e4UCo613gzICVqGDUx8Z8EWSAnCrVe4wgZ90TJxggKA9pDSrOSUqh9ve+1CrMt
+A3GCcjd0B5DkN4yOTqmtP55u3dGRrMApjmjc0iXQC0ebS5TJEHU9suUkhEMQdv4KA8IgpzkpmfX
Z5OEJGm2crXEVabOpfjIU7HKsrFFMYIWiQyBYxdfgW24DoeQ456k2lbwO1AMnMAPEJ3BDD4G/rC6
cLPnTmNfL3g0PnNTgD06B+khGe+m/relt1dVEHgCUwSdeaAAzMLBDJlturCrPj1vft/CL3//Upjr
/TmpE4EtfIBKjZwfzkajM9fNhcucf5tfjgpLSeHLdaYuSCrQYwk6Ut3WI7TC6quY3Psa8ckdLaY+
oWUUfhqVNnlZyIkHxtMkA7MC5H+NOGVBGNuj2FyoYJ27fUPGqrnIoRT1WPsCctCfG7YiByzKEKYm
NysJN+n6S8ftc+8XWamiAZTCY3ncTdBQLaYLt/sgDbnXztNW6VLaUkQwIJpJH2QUHFP8S0z7CzWh
M/UTnTICgQAw95ZrLxPjl+c+l3NitYWUHLQJ7nKpsybyWVfxtM7YctZj/yvOEoggxM5J1TaJ8OjJ
/a9ULC9UwM59UUT3ggOhSkgwx1FdY5gAguhyQXXfkEpbKEVvLCWKRhx9AWyl4VunypdmkNNJH7XZ
kueLG4WDjXU0g7CMZb1K6/kgTbVH8tc66yNXCkQ3qPq3WUlepRhW3DjsxtbfAa98n638IZg1JDvd
pfG/3N9xuYXaO/bjpc7PFPv9PehSL1izNMQH3y+2gQZ8XBmzm2EYvKIGNN4VHyhT2TgQ/FkottG9
XphgzjwLij26SYgcP0E5rncSSNIKRjAkh3Dbu5OXu8GVRQonQQymDYb0KX265Ck4Pa3r3654VPNM
A7FFBtgnrF4t8H5923rh5l8Qw5hnhpYqU34wTVynIiyh7482DxSpTia+LW0K9iQ+PBh18pj1xu1Q
GlsLVq9tpSlSWfXdjHzkjViDqUxXa73zvbq1rlIEW1oDTbaSr0clehuTMrUF3/8AH+aEQ3mla/ln
hFyMijrknMzIVnHXhCjTi02uYk1Tu79ykvxNIiVwyOS9b+R5h9Z8mwmVl2rKXSsB8sIrq10r/dB7
k14/VHLxmpkzrAXTfEPVt+/FZq32TD4kBq1zSfuV9eY6bMHZ9HJyV5T932Robuo53fRG9FZxDLaR
eIbQP0DqZEI0rOqCCqgAlXEFqmPfTGyi1DzfyHPD/z1GjyD1ZtscBU5FELJHFGV2J5h3g9otiJv8
9yizc4XCVpJZUv8lXdh3WvC7FPlUqp5AL+cBzIwPl6/KqoMgZw9l3L1oafdgydmvfsweRwVEG6SZ
TZaEt0ndfOaJ+aYK2WsVSQJF28J8MNNsD5RGc/s8Tb2gGulrT5zMBo4VRYTkotLzT1rjB7oo1UZL
tYLqSnirhtZbLTX7Uer/WmGJPf5ljIjL0RPNKQpUyXOhDE41N+Iqs7KVVoGPmtPdPCn1C2GdpqcP
Mwu5GV2LobCFRJ4CX0w1p6zNZqMI03US0bsYLHm6LnAjrHzB5KSS1L4nWOFHnoBeq3Gl2FGW3Yqk
JSySARxtpvQSDVHNuSpWoaGZsWP4iD9KNf2bxMKebeTkULPuCBqIb/tcepvneDeI8cwjzm4mQPyc
t6NbDn8fTZts9XG8UVoDDZ4lxVsKmO844M2VGIMsnUIgQZr/pJr1RiXkzxaHAtR89ELOESGKVj2u
ImO+LiS2p4GsvJDviVhKE5KVImh3oRXcxhOFxUG/q2XrIzfHbBW1pmxTcfscU9W6sOCd+/iJB5Sx
+C94jGNDRTrBlwja6P8+/n9RCXdmWqVOiL0bJwUtsOPrRA1ooBxNNfK+xd+IRWZjeUuaaXF3yUx5
7paYOOlELBjDE1hjl7FljoQwZgZddFs4IFbNtr0IszozUbNKEplEOdXEmnS0aKViw6jOLWuP+dfW
aw7ul9xPZ1RhhN4s3TqaKmxKjh9aLaLHxe0THtrVvFoSkutflFQWBq+6WkRhRGLdQMm5sAKdPj9D
Jl+U3gasFPrdy9+/7EQSwHxt2frWvpZHDWUXUqh0alZyI3OQyfu9mpIJmPrRbShj767E8i4OYJYR
AWd6jUQdXyypeKvsXNIoVzbqYlarIB7myyfx8289/akLDIOuMdFVZxAGWq73UVXM1l7Q4VEkMTsW
deLANyh8iTmCsKWes9cCdFpibZqXntTpZhFMt0xqrsZippwQOQJC3IlgDc19KyS7pJpHR2/NV1Po
ifjxU6BT+Xtj1JqtitmtEk2XJPOnlwfZq0MQ0DG8Gictt1Erm0lrK2Mf+v3rJJUriWlsBNqj0I4y
swyH6FLaaEgoHg8/P3gqRif7JAQ3/624gR9x8kFn5HeERepre1WOY5fB+5woiK3ytCgh4AZ3khHu
ijS+zptx40tRekv+TX8bzSrZTuVswfA0VEetOchkY6Bxwq8XGGRqxw0riLEUUf38dmDb7waWv5kG
/bkYRtMtZfE6j5aYkHkAPZVdo5d4JBtER7Fv0RAWgm1lFLs2loDFq8obYSwfY1V6pdzLsNRlp9Xl
yhVZbxwO0YI7VWJvl4qSbawx7jlCU0dBtffZ0r5yJWTKblNPiJpE/y3KKHj38vQ4JpSvBF+/LY3y
Kltqn40Z/FEhKlMnDSQvFsuMwBDzXaKdZWNyUWy8eY2Dp0axZ914xl/0BInizuJA48ZkBTliZb74
Wes1Ajs9NsGwJNcBaTTY6HrdCaJqNZdy+jSmwZtkMpiA+GoNOHYj0nf63H8QX6N4TR2/dgOkzSkU
bxdmi1qWvzIystvYAuQpymDO9EM+FO/GpNxjrEQDLzFiWM6p0GmhO4ktPZAcsOqF0XI6WBYowSIU
JmYPv+XRoWLpFxSTpfn7mHR3x6gemltqxJsWjUv5nNujV7jy9efFnvTposNlYbrQo6WDSmni+0zW
jF0QAnwA32MxH5gqzSiTjAK3tJRkBR8O27Jc/sHEmtuTbG6y3IgxslmPF+7+/M8gR1ln7ytRJPn+
M2ZeZAcxz9/nu/i+XI3XlFqd8RkxmnNJcX72QWNm5eTKAnhSizHrdsqBo/n7ZChXVfnbSmcvU9QL
7/PSVZaN/pcVQjTqNBPlzN83krLtKul6jtKHrr3kr15W0O9HMV7fl5s5Woi0haSk0zneY7Rfa0b0
mIkiAl1slPaQSq9M9BeWk9Ml/dsF/zHgfLmvUq8oX2u5v6+az3l6K5Snn0fChed2XFwApTEUNf2E
PT0eV6asrw97CSvR/+8q8ve3gy2HnXFc+/vU/F0iwhbBqc+gHH++yrmllwmLdgCyIs7LR4O6Cg3U
Hi3bH1HubwJN3UdmDwXZFO7pm/1OVEyJg97emsZFCsiZ4ie+NA1FEMHWC47vaOfVxCXdE51ygbHX
H/x17gr5tvpjecp6cEXXSryuufhhnSppjMWbQozMUnalq/39oWZ1gbJLjuLDSK/UMbVwI436FilU
SyGdXMyfH+7ZW0RewpQBYkQnYOf75epunKK+GaPDME+rQIupfGiuooqH3oTD6FelLQ3DJutyLKHW
wygFWwVRPs2d+6C7JKlRlgHz/Ts0RRS2C/qQfTVlie8/hh1G1mA7D6C8CGg+As8oiltdGtvHzFCq
rRE09Soc5seyEfvrQDfw7gl+BWpTyTdtrcp4dqt8PVI4ckNBb16HtG/fNdNCiGZCK5hardiZZRRf
jU1ZOK1SZrfGXBVeEQrdy9jTn07kvLtFHFDddPESg+Nn4kspNdqLxjgsLzz801e93C6nfORM0qk8
SxDaUiYKOzwkxrhlc5O4VN8+jCIfvZ7twb89l3I1XWL0sE7hLz8azNJo+EMo8nBleuM2arfNGMoo
LtuLld3T7eL3Kx3N2sieJ27YDA7+jXml/TK30Rad8K+ALOOfR+/pNLdcSMPbjh4d5Mvy9y/TaJZF
7aizEzsI7KHkXrPF9iDmF+bqSxc5qlMrVEpGohqCQzVObkHjXk8FV5fff76VM2XZ7/dy9HryeU6k
YQrCQ7o1aRbfA2V2DA9M/HNJlMK/EPByppn0/YpHr0n241HJSgbEgsc0TJsgSCzh9sRZWUg8wfX/
kwGI8Brh8mIDOm6hSP1olBMt0UMr3w/Fri4Kh+B198JzPF1aOSwrBqdlTuWmcTwmBCsO5XnIg4M0
KxHiiZZHaaSHmYABV6Mfifigr53WHJ8jIZ+v+imiiscqcm3SWMMlmYWuWtWXdLHnPnUDs/OSBm9q
LCXfR2qgDMVopHFwKPSIyK0mIPTebwNH68ZtL10kOC4T5fFECkBHXCqgZC0cz+p6UPSxVRvCfmAX
jGXGiSFuw13eTS5HgOvqgk1AOl2jeehfrrdM7F8+RG3oOjPHErPvV/MLDtIcsrcbefR+N51rXWF9
ab1pNXvirr6aNpcu/0/40k+3e7Ru1HmUsBUxBZJT1W4npBaFLgU1gtrSFFUC6GtSERtIO/pfde3f
F10HytJkx2J2Q3Ez98qf1qhzJ5sG1Qum8L4OUbGqgaWsZKJQNjIDLqBcCy5jarqitSspm7Zxm9zo
jXkLJsQdfO6trjLXKmBjp3pdvwRFJFwa22dH0ZfHvIz9L495EkM/pKnBY/4w16pjXc8b1LwCsdJO
/lza7S0/QLBJeCm8n7+qSxc+mmiFvpVaXIqMJyCZkBho9lONyRTlwoR+5joUADAmUGhYdntHn8lk
iXlEXrSwD7Lkvema50gTMwgb4aYXmsPP93S66Te5FjAytj24AI5rXnoTZlVKPXQ/FDEaQJXMvKI6
mFMLcjWb9sVoXfhKziwkEttIgm2VJcT4uCvRTlaf9MYo7EMzsYkfUil1h/7zz3d1ZkPHyY9aqsqJ
xtBgmn4fI10xd2lska5BMui7skKYFxO0bXith70CpcwTWrMLE/u5lQTYGkAUrocq4WR2ywcNDkAg
7LU72VHRpto4whYniQMNpVwLF97cuVFCHXnpjyz/c8ynbbSG9KBZ5+wZlbdSjoJzLkg2zkRhNymN
dOGrWz6qo8lF+nq15dd8+ehwqwMhEjjbK2kIEHt6iaR/F4fNKZpLgNwlYnp5a0fvLGjUoJErxYcF
M+7U0lgViX7pHZ19aOgHKSQqROCYR+eKKZrJgpYnfz89NH+DTXZFFQaGnUGDCN92eD1trB3K2btL
q/7Zx/d/1z1Gl/kggAYeL2frXj3orbiRce1emDbOfVkYX/7n3o5ZZdmk+Jk1U/dACe6PD1P7IpoP
/8F39fUaR0ucMcxaEuQMA4QXCEhlh0XVpVxg6cQAIipvsb1n6DEuvbfl3Z8Mvy/3djQ2RDSQsu/z
3pZEqAVXwCbFzq9np7THdbm+ZMu69CiX1/lltPflck5puJxAPzFAuavkruQ//vwwz4xFwldlk5YJ
zX90298v0qSdNdKl8vc4OldKdz0rJRVC3xnJOPpPrqQvfOMltfFYMDUHVZF3NVca8xwVJFYe26hZ
zNVQvJLCS8yiM30UE4EQOAva+iKdgqP1q5xipi3SA/f+TbjT16LX2KARBDQdFOKCe8lLVoTdXeDo
nNl8MdvTgQKayIbvuEoh4TpQjKnny67Cl2Es/iDmDOhf63fKLMQeaZp/upD2cYQh/Oene2awAPTk
KEmELtCg44m4isi11trI3xvaxyg/pcqrepE1cfYaVHJFiPpoVo6J+lERDFBjKP+MNE2dUbYXLBGR
rLGTIFUQwad7c2VfPlvCXjv98mRY88DfFpUMbMDvozTTS3Oe6TLuLUarh82bfW1S/IW6Y7iCZf2i
DE3itpBJTtN24apq0vG6yqVtuqRtL5A8cGpdTu89IYU+AUKcSoGrTQnaaukxnjWq5nGyNnt98IDb
1isUA5VXkk15M2Yyq/eQhV5iTdeiLjzVAMpRn7ZeriSPcZP/7TvFd6Y8fGM9vm+C9FpXhhdzUj/J
3L4fw/xuAlkzxdV1aiSOFiHcbyYSHYrwuW/lXYbvJZtMT/VJ+FLy5k6N6BgAOauQH+jXzTS+ELAt
O5GIfaopsMClD4MSOWyXVIdxqIB5GccrUyiFG2XC1yeO0lsrjrvAN/5G5KFvNbihIHrlxJ3V4Mao
+96tcloywdDLrzS+g98Z88wakTDCE0hC72XcEOoRqu9TalKLydHaV0BWyc/SnsxiAGwnj++tFk52
3UBzEK3SlluYRPEofNI+DLw0Ra2qqcUmKDTs+nm4baPB02vUmDmev3Wh9j35wI3g9UH4IdbiUxSr
96UPEiILjF1Oa82BdQnqqNSvmjz+Jz65SWByNQHLZGbRIZrF6mqUysAeB2PtpyUHdB2M2yQxWQqz
/GlVVXjVkb5zIxPdti1Ci6awJhM7W/dvdVVdCS2nDmY98i6UHAVEU73SMkDyPTVYb7VxdqQIAJ0c
dIVrkoO1mmvzfW7J4ZHMhFKuOpEPKTWhlxfpsAWPpqw7cfzkZxL0Yt00YdE+pH10i47xdaxTNN+T
SSUtu5LEcN0aJXaLrqWNxNnmdSoqt+7TfV9EB0TXpCBhpXYA0U82EmDXquvf44j4dgB2Z05PyTwH
q7qaHxXMmnY4onloKukDewKm0lG+m/WR5M34VaoJx6x03kFWjOVmAEC+0guS0UyFenpfFZmXNjz0
tAMToU3TzkB3RhQdLbm8mhA415pkB2KM9Hge/oRJrdqGr0k4C/XOJsU6uw7zZShDNFyFWXk7pnwj
DcW/tGmpy8TVigNgvholDfNT7AcIW2LFVqLW8GElidkV+ovkZhj7Tx/2kp2beWerSd+vsxZRoTWZ
47rSYm0V8tXbbT+Hbo6MB0h/tg61xH8P9KG+j+pm9KwUZllYpdKqVRjkVjzFGxTFui2rlXWF/YtW
NK4jO5MQg6jjFK+xzbZ21tOL9H2SpupRazZDKHE+LkbfdCA7juvMQiKNcL3bNLFcOXRkB6+j2bkt
rHx29ZBrCgMXUapQe5lFP3fTiYhaUq+bu06M4hU5pJ++YFHLoQMAna+WeZIyra+I6GTSLRvXn/hp
xhDICGSKHtwqtNBCNRnpyqjYg6g/WYP0JxajN3kOckcNJg4ssIEdf5RxkUi9uZ2Rn/8Xe+exHbl2
ZdtfqaE+bsGbGiU1AiYsbdBkZgeDLuG9x9e/idQtKRnkY0j1uk8dKUUGT8AdnLP3WnN5uGRExPwN
oYNzCPJQb+8n3CGrQXoggu8h6oL7VAKWMiJL8QB9EDCUmZei3x3TKHoqlNYTLLRIo2WGTjS0P3of
kBSmvVU9+E9mRd4pp8UWLP9tzImPrmGCTDVuT90P75qwg+Uyix26Hb3FJBXvcF4h9YDuMmX1A5YL
xAEJjglzRD8XGkXvtipt0klBOlCTmqrGAq18X5u8iAnEkZFAXPRtSpjuUL6JgGovErGbN7GpVd8D
oZ1WadSYawkw1n1oWduApsS1ko3WvT5YEWyU8DqeiKaUhIQwRYNAixfJ0jsgCcGwJQP7Pl4MFY2F
lEHHi7SKc06tHHfXeSh4tRZdiR18r8Ac7tBp9KDQsmItBmn1YKFYcwcrBgVT79pO0K+NyU8upywx
b9VSBtyiFrWXNiPSrUrAMKmGO27l4kmoDOocGbWmzvcpdgggrEVhsi4gscw9EIN+3Aw5bpUpKVK7
6oPoUY2NbF2JCvlUapO5zaDiZjLmlULw8WpCGIzYDcpKxUUdUlLJ/Rj5Q9g+dEmlEp6OtzBMBgT+
AnMqwRWjMAw3WOq9RhSurdrskGhzY0qUaTx6YDoNY3HfBmLiGHkNyy0vz/msP12SYUdfZCZYWlmc
vX+Lp4HJm08WzGO6LMhs8UF2m3XsodwH/u0s8OR/YUP82dLh90FPVtGVpRdtOTGoepM86btu7Tv1
Pj/2GxLMCUhb9Rf5Wjioj+fihz5BZyzL6n8e7cmahUBebWbLZR4bN3kSF1Gnq+f2uElsLphTr+b7
aU8AxTnM2WdVB9QhyzoJI6b5QVhL5yYyeqRm7FIGF3HAut8wbd+Mbr2CeeAY1+dK/5/UHICwoO/E
F43a60OdtxSa0G+agpqf2Wlr0C+CYwX1+J2EYN7FcIsQFE24j8eJIOWkxUaIg9DT5klnZaW/fr0Q
/uQuY19Nb5KlMM1CspLe32XiRI6zHnXGsVmy7EP9m4Qp1J7U4aEuu9eyJ+YntnxrnUlTeYjCBPh+
h/I0D/CiJnpuHWW0ZC8IZJVz+8eP+2+k7BIldxRxoBxPawtGZoaY4HvjONzk25xCoVNcYMdiGgR5
WTjjPVfH+fpsnBty+flve0gDjhHhi61xnJXpgBFqM6nRmT3Px13B+6M6uc8J96DSFkwGoiBK2qVO
56/fINtdf30kn9zXyziorkC9Q7s+VVQMZLQMLarhYxfa6FxDGwEvSxSn+IZipnUBPAkO4tBzF+1j
B+39sCfFBjPqum6QGuPYKrzAQC4tzjKgk1MJ/7kJ5utUkMG1tOPTpGjXSqvff33cHzfojC+ThoQ1
gef5VHI4qWVbsxkwjtpgsdJaZSB4B31eotDP3CufXkidNCTKoqhDT4uiYqVWlczkfWzN55SXSWPc
jvO3r4/ms6sos3dcoB5EbHzoK+uCWetNkhpHFvWbQPGKNZFpP/yr4YAP837aNI8Qw74e85PjgvfI
mUMuK1ELOLlB00oRp7lW9CNhQ4D2BLvBGjqdFzx98qwt235KDuSioK09KaWMsxKas9TKx4zp/Rc8
UCC4tkSK2rsKKT/y/lzCxkdcIeU66srUGpZt+Qc9KmB6cazySTou9Ee0a6viDUfqVnEj71yl9+Ms
L0scGqgi/tvEiHYyr5pRoxaaNivHSapLux/JX8R4BvPDnFlLCcKjNLmxQBYo09+wHztj2opNrDqi
0V5/fUE/PBJ8A6jBikWnnkrHaWsCDRS45jnHl+mb1wSFXKmpjCnA0jxlRgj6vxnMNHke5E96EwEN
dHMcc+VY9YeYhmGaIHgMPNziZya4z4/qHwMpy0T021Q9VQUM8z5Tjn6ZXgR9e5fEQMaF/mo0s3Pi
vA91quUMGpQPAQ0g7zhFA5n1mNWoeZXjgmAi3HJcN6T3kINMeHolNU4QIniRDAyVaX/39fn88JQw
NOJzbqSl9/Kh4KiqCZAIZZCPqu7T00s2bX8uRE757FQijAHcxZPBnXLyJGLaJsFDiOWj3s8wEE1b
Lgf6nYSEbkSf+kCbGS2I9qZd6Urkg5FQjPUYPvVZPNl6M7/O2oju33gWxH6ipJX2Kznq7qt03M5K
DFKkx7Zv+SGpupX6POj+w1T4uuMP2VPfpSTmZmyb6hyzuYxSu8xzzW3ENtjoZNZcCGrm+grFzwGP
69en9sNEt5zaJSgJxC1W71NLFcb0WM76VD7C4TwOrfISSS3QTIibX48jfUgkwTukqDgomAkk1Jan
r4q57ISkqhSZuQDYcIvT2UZk8DoMykgkPGD1uao0t+5NYWU0w7ZfGkN43J9rYktWfZpvu0HRCa/s
bwSzXBxVCtW3KSRcIicMycqbO6mQ0004tHspGTd1KD2Gfn4/5JPpjH09r4omuEe3l9hlGfoIWQNy
iJvq0gglwmaHTrFFsfEGS9VtZFv8QqBfy/4Ea7S4N6poq+cJWE9BZ6zSulGopMx5am6pijQrmI7E
9VbaC+Y0ghJCcQDcIuzzZPyRzbCLsgTMN2Ll0e7F6mAkKqENevbd4hBrvX+Q0uh6iMubqul3TSc/
QlUP7Uruno1i0OymEg+laq0TtbzNu+FNExA/pOrGT/VNP0wg4HQ/8ephWvcpaAdTNG9DtfTkufwZ
5+3BN4RtVhX3cdp80/zohWqGMytyuYlyiaZ5Pj0FYv/dDCxwdaJGREHmtZV1zWZ5084ZG2bloTK6
68laAELkI8VDeD20+XbQS8mbU5zlQ0SBq66rY1BrGcAfI2CfKGwkpgyE7oYz+uU3i932zObD6QQY
Dy0JDLEKGXRWjcsQf8BFIhUJyQtVsZnSUryeQWWuuijWdqNIAYpC7kDoSkVFlTRC6gJq7+SSabet
vOvmtnfP3azMm++6NjjrNFUnZR0dG7X5k/cWid2FmU3FzD6s3lp77Xnksd9WjrBOAXiuxmp1duu3
rAm/GvJkzThVOkHVI0OSyLOWHDyUEO3Wyo3qqZvp0Xg9c4TLEXw1nPL+zQHph+BIg+H40ENQ34vV
ywBhbG6vc2TsWWjYycgGR508JT4XpvPJdP7u7C4//+2tpVdESgc+YwfyRT1e6cPD1wf3UVAiE8Om
wu3DQcSO9rSPIyRJ1EKbno+Ewyu2QoWX3BO7FYLg1o+i16YZa5gdxkGCb2sKyowdvSnXo46EMhC9
MlOiVW8FMFBEvXDaGu1mOuxGUxW2ZhRd5KPeH7rWYj4nn3E95DOBqq1f2ySb62u59X9iRY8eRGAg
F2NCmVgJizP7p0/OIAlbLBfJuNMVXNzvz6BP7GtOPLJ0FNvOLo2bNDoHWPhkhEUJv2ydUJd+2HcG
olaKQ2qJRynDsqjEYgDSGIbw11fqs1FYXyvIRQzkXqfPWRGb1qj5unhMygdRo0T3v1g50Jf/5wAn
T1WFY8OQegYoZ22rNqFnzv4ZgeG5Yzi5FqDURb9kcX9MJ3yAsYh1I1fy/8cTtXyJ3x6ZGSiS0eu+
eDSiJy2ybJJpzozwyULg3Zk62fEUQ9yC9ORM6cNwaBIZq82Y7yM2qWdWHL/2NCdTDyMRsA0fB+fY
KcFT9rWQzEdNZHI11/Mx3Mo/VTt1Qqd8BNtjPUHd8govHG3/zLT+yRLv94FPKYdRoWMFwCt3nCZX
nLIffZA+shi0xfkMbPaTpbJKi4Y9nUyB60N4bBWbbUS2EI6y8L5pFS+L3sSgXbFKzGnYTfO+bb2v
H6RPTqqioVDEm4kKBTf+yfJ1zodAUpuiO+rlcJDx83RV1WMzGluoJqnh9CStspIwYvxLtF+mYiRM
ifLzwa/ogBog6FjwFh6UqG5naHHr1UGROl9/SfnjBQD8yAJesuDXM0WfiFgwg/TJQEXmKBjdTWHA
tkvwTttiL+y73qoRcuPAqvryh1gXPoaodm1F1biSc20bBvKNlMbPRRNvirA7THP2DOMs4BXl+xtg
XDuznO8Rm++ioLuuSGtD6AvkkFbQWTvfxydeJRWYchKCeySqp3qpti3M0Zyz9hhF2nMtNvAPy8Ct
tAq6EUyeKSYUOpKyG9otR2r7El0DOpVNTJZUpxwyX3v9+rx++n24zzDLM5N+UOYWMUTploDMo59n
7lhdd0N25sp9VIjKHPJvQ5yIjf0w17uCXRgKUURpd/G31CnWzY/AtWwyS+z5KXfJf4EmtsvX58pp
v6Tt7ycMBkcgjhYWDy143PeTX8rCt+otsTnGE+mxaWPEa4JZHsuIDmQmCcHaBOUXKCUpD1G/oZlq
93LcrsWl0SoJzRKAKT1oZatQwQkfNK25UNJ1makbii8AJMsaFhmrHnvsZMkmNjF0krK6HAvxTU3K
K7loCSeW1DfyzAuMrcE61Mt+1ZTC0ZqSzB4DsXZk2R835XQuSe/jpKwujBGqNCp7J/n0TtMzUaIn
WzXHyjf3YExdRJXrORlvv76BPlbYuLy/j3PymhSCJJXmnHGWgMr8TnIWjYZg+560M3ZkBG+su69H
/PWon17T30c8eWuaXRjHYlg2vAQmN9mkV1d4/j3JSVyWm6GDrZOGh+YuTZf5Jllra5DIuzJxwx8Z
Ht21cG2eef99MoO+PwfLU/bbKzbrg17MMs7BEiyjrvWd+JTzUiKh0BFu0FA4kAmu8vW5avvHdwXD
oiC0IENhET4VU02zH5bVHDdHP4otd571RyEEB0XXFJnTmAqraVBiAolA2BQxIfNfX4dfK8UP14Fa
MbJdFEgfJE8FDK1pTsya1UtYXsRAYGltkPjXTEG0HaMAzQVBTjatQ3cSy++FjwiAx/FolsWuh0Os
JMEhzFPPCuN0lZriC1PjFa+nByFpNNfvFWWtDYO81/y8XmO0vOzrOlrRKScQjwqKlpaXatamTiea
HnKIG3rykR00w63YK7upEC6SotuAtb3QumBrzdZBleJrKW4f1Mx45oSGKy2drtJaGr2srl/mAeNN
WTMXyVk7b9QpV7Zi1G2U0g8pgxvBmfP32ZNDeRi6Fk+fCdbqZG5qzVxsK1+qcZgZxFCtElTzEXNi
eJtci4ceid+5G+bTIeFnMSUgRaaYe7I5VSHX9qz966O4btz2QJTwYjaxbHUFmbTb0rDz/hzzP1/G
/wreiuu/3xDN3/6bf78UBPFFQdie/PNvF9FLXTTFz/a/l4/949fef+hvV+Vbfmzrt7f24qk8/c13
H+Tv/zm+89Q+vfuHm7fIZG66t3q6fWu6tP01CN90+c1/9Yf/8fbrr9xN5dtf//JSdHm7/LUgKvK/
/Pmj7etf//KrDvWfv//9P394+ZTxOburn+an4sMn3p6a9q9/EXTzD8L2oNfSODXA0S9r2eHt7z+y
/liKahBxFmEfry8WQ3kBbO6vf5HkP0BckHi/8MjANixGOZZmv34k/WHh7mYBx72Ed5F34f98t3dX
6Z9X7T/yDv1RlLcNf/j9ymBJXmR9IiIlZ6nC6/NUTV5WQ60rAAadJBwBYpbHNm1LhGL9t6gYriWj
9FI5ctRAJQ8NxmeiO0NGUqc6Kz+1Hhrc15MNDQbm0H/ONn//Pmy4WPfzH+vDm9wESxsFRIc5faTc
6AWaIcWcVkFRvFggWmNTdROhJVyv/abPMVaIaF+a0HAK38nqChHUeFQXgA4pcmYR/5DAbRnEKUca
zVCldI2qWfOiXI9if2hywWvTS6uvbBHSnoAvSFD3zUz+sh+ti5oQloE2M0BXQXDTOEXmSR6JrF6b
RYQObVE4dYlHHuh1P8ARRRaTuGY7F54Y9T8UoEK9YNyKVeIVVbYRRxgDnbArFetgZtB31Auhvg/i
di/oFfQxmhzxz6BDAiy+JLhsh/Im8ukM8HYR8fGPP4MIDV72wx9vLZg/bZu4Ld2JWv1Zqk9ce07E
TjEupV5hCZ+hefrei4o7WtdhcZE1qd3mSCgT6CIiKDbKxHgfArwwPpiHHhTnQhDViMVUtccm3aYI
O+Sk9krRcE1tCzrH6VCa1ULg5cFD5T+m+d2cgUYdYOORRFNPu6wiIAkSpcjbiCafNj360c6Hn51r
2IaFZE+urdv7T7Os2GC3URfKq9rLTJaKke/4Qe6OAY1yoXF0IYBZGXzLdN+W9KlY6WTh1azTmyjY
SVJ91USEwQaXpT5tiySAeBSTXVG8CubrQHtYmLNpNQjaoUaXazU3dWyspepBnm+scTlpmRW6gYVO
qsd9qgmgZ80S7RgVevJpQ/Zec/RQRNwDUJ3b2efdJt+EEiown2W7dqfx2q8awwlr6FFWXd4C/nms
kS/aliCnzjQrqJ6CC7FaqGtqc12qgLibBAQrr03AnyXl65zrFyUHazACN5tLxVbVx6JSJ3Z/tWbH
DTcT8Sc40+Wx2HTdNDtKnDCjshKl2rsqavHHXGaDKwc+6kGAhSAaakJwFS9HVRql3VWpkVpOVs8s
zDvVN6/asnZz7WfVfW81HYjVncFzFXYVBVPlMp5vffIfk/Q5bgYkgt16kLKt35DHZD51E99jeFam
l1C7HYhjN0wydwfuxXbyqNo6Q6OtZrFdDe2479FnTqmy9n1umCFhZzUjTAP256OiTW3LfGqbi2pu
rketdcqWPASuV3LIpOYhy4YbOXtRfXXbJb6dlTmg2gdllKm5Qfjg5I/5fJUYBfX3joJxE+qHwpIu
mnrTq7rkhtF2iJ4Q1a3K7qjwwquF5yHlnBrNc1Dfyrm0a/ydaYZXBpZYVb2LFWtd8z8l+v54kTxl
Mu+yiYfiDlzNKBmbRH+hYYCWymhvjMHnbC83wbWq7IysXM/LR/WfEXd5RXaR+Gg01r6Tw9dBPgj+
WlULT+IG9AmrEZTruJN/iPlhKEVbaueLbgJH3hDsPJkXSq5ukvKiDbd+C9a5kWxBl7Dz8/3xwHDU
nd0jBG4NE++I6sS6fw+X7DnOR7vE75MrojPp5sE3bxXCiJTpXgyUvR74u1ZVQJKr94DKXdGPbL88
6l1zh+rtR0tLpOXJmWPFa7Pxu1X2F2FcufLUrbL50pxwUpuKk9YPyUwLWEarBkkvTQoutdRfmgKm
8TpunzXQlH4/u5oF9rp4bnvlWCzUVzMO7wktew2nn0HSb/UwocA/rJfJKTOfNODXmvFq6fdwVF0h
GD0xeQxUpJ6yrUulkwI/qReqLX11Q3rNzGkrt9GlCmLdspq9PxOdmlpu0+aO1hCL/sxCB4gtD5/6
6vtMK5FykSuXVlNvexWtYlG2tmpGHiEje7Mc9vLYcaJLpI9ElUilGa2MZL5rJPUgG92KhJCrqbb2
ZEvscySBRVA/CWoAUdpyxhQtZTiWdhTNK8Bjh1m/HsZlMrvk9YpYO3/omm6dduyI6mAvkkpNTZMs
Nb9atUJ+EQ7iJjDKZ3OwtmISrjsSjuzMmjbT3F805nhL8Os+jqJnM0dZF4k3aW0BNGvf9Cm6hMiz
LpISvfQh51bKKkfNRVspWl5uJKq8NgY9IJH5PBLVbTBkuoP9zCBwL93UcXKjiRpDbfrxKldLh4YK
GrVBv2w7TjK62Uxutr46ODp3uhaUt1bn30P/YA8slszq6nZsox15p3s50+EKv5pDZ2Py2EVK7DTi
rqzvVGUmHy1x0+zOH5DCWzUz9sQ7U1uVwYRn/yVFmIobF+jAbQFHuJnUddNmGzSma0HVt0Z7S3z2
QYtzjxQmu2wDz6QdXs83QfUsdkJpq01D9F/rFYb8kzyhxkjeUo2ddy56iapBaobXpyK1Uqsnq8ch
Cjxqec9l9ylVoKlKnDKNVj47JEkt7DEZPIWeG8BIWGqRm7LMyOTSG3RvTHU7LMH6CBVbhuam1W5D
Bf16BwW9cuigrSiMOyJQa2m+p6npWqi6mDgdANWuZpCarR3muqCCuER2XRTJYz1oW/SWXlWAu0MC
zbLMGXrhUCH474mHjpCPqeMt+rGa/lxeVNs8VNamwv8VBbQlJjcURJtHKqp5Y5EOP/L0Bco3y0Lp
JUtvfXNLlOGq0AynFee1yfTZ9+WKDbQ3AcrR0O5qPJgjPON+/E7COdMkaRUkLSrhMWy2pvxE8x7i
k3w/Rd+j2b+SCg3B6MLQ/J6V2Jhny9VxvlqxD4HouS3StTXdN2XmSeJVNGbrmJQ+0dzq6nSJjiHt
uDVrHlA2pk37szJvrZC3tHxB7ZFM+Ec0a57EiYoyMjVUwZGlHynRDDoO9Slic0RFDDDnSsvWbfaQ
xD8U+PJSQ2VnJp1PnMlBuNf6RyWJUKjL7qQFbCzVSz86tBZ3YeRTIrxCUOyape+GUK/5nC0oJG1o
2l0x1vcFM1Q66NgduHAjU6ggbBPmHRV2eCPWBzm478QstWsj+TaOG6IfO+m2EK4zUvjmQCCdu7wX
quuiv49ML/C3Y3w/Bd/lQnxUgxTdlgDlNRa3kfE6F6LTLdA/S99o0fWki6+LnaIhHzIBVpXOws9Y
fZUDBPdLhI8u3LZxwVsGbrg1q143gC9lE61r2Ly7XSC1BCpfWVDIBNmbeamWSn1ZB7M3DlwR47Gn
zdONrGBQ9A6AXSPL4/W6NSRj3XWURYaeprCxKXvBW+i/qhxuohSXBi9Y1vaeztIGJ0e6qtAUR/K1
oJWrDk4v+0FWhNxAywMIvK1Kcs9AqSYYF/nA5BbJF1ivnOXsN/N9NV0BM1vVPXdjuB+F9Ko2aX6H
hhOF8oopgIVZtZJKXup0jA392WqEdc8qoDUkW03HK4uGf07pzsQD0qPtLuQKmOcIRDhyNSKuxunB
T3dmUtmI+51qtuwqkg+N+kNkWkrS7xVeR+FKKBI7656b6ugHnmjldiqmHhiGbcYHxVJxStr6c5it
Wmla9ZgmchalVR8B/wedESme34kXaibaPnpyXQLPj0gu6Y9G/qwrLwkcem0onbhrvS7imJt1JD/o
cuRmWbMzSoh6CmJq7VWZ4/0Y7xL01SI9sq7g0NF89HO8LkZQ2pa1sfiUJaC9pmEP8DoMxFXeiR4o
eY1+a04sXndB5s5OnqqVXJLGG6MhCIqAVA1/Y5GqZU2Ro9fm/dRMLmjO20rIcAj80Frhp1lKx0Qj
gS1PSzsDtc9qtzq2Wu+f2bu9L1P9uXNDJkJHEDSjdqqfSsSgjLAekaOzXcJ0BVdZC2v5bBLy+4Ln
34ehMyBZlKPYuZ52buVGTwRDShRH582klhfGyPX793xvHwc5qXb2WesPtIIUR4EGb6lPVoa1RDsT
BHhST/w4Cpv83+uJUmuoEoGhiqOthp/mz+om+kEo2UaE3M9Lc6W408Zwul34ZpzpPn226f/9HJ4U
Mkcq4nrJ2t8Zyxt/Iim4PXMvnMj6/jw0Onci+GG4aRQp3h1aZ7ZWM0eB4jTu6Cy9u0hdLXY+YZ15
w6NyRrp30nz4ONxJ8yHXCjGX2YE5gCA83QZMoaxa4Eq/qtRL5KHqxbtwnThMB409nxv+03vyt6M9
6VpFnS6oo8Hwwsa4GiBjFDfkCptOsu13kk3pAfCecw62fCJJ/3DQp4wxcRAVNK+c42HXuZpXrQts
W7qDK9+t13qzRx9Datl5zMu5i3vacygydYZWxcD/ow+NHX9ruMY6d6f9Ob/yrwrUaUVII8hu0fei
ATgdzYjIp5nTWHEgAChc3Nip6QqigS22qdu+dftzzoNf0t2vRjx5+olcIWQaLCU3L+jXNV7Hb4Y3
PKh25irPwT3pIBC0q2vF7bbZVlmnt7kbOYFXnMFJnHg9/n6Bfz/yk/lBbvXetBqOvMH6thkdf0ff
ylwVa80lEUK+MlMv+V6vu8f59esy3KdX+PeRTyYIf+zHXugYmbarq3iLvUW67LwFLrPMSV+P9r7n
+/Ewl6frt7YKNryI2Z7BxmFvssxNZ8Dc8bOm9+uvB/q02Pn7YS3f5LeRyrbqUqXkwsZbAjofq5H9
k+MfRlv2UjfBQrOLTfffBBZ9PL6TuVBv8Q3jB1McE9r7VblV8OyY8CPxCIa4xhXbUinIS2fpu8tt
+tVtfDIp9qI6FL3JuEu7aumbMQfDMvg1B2vkLp1rdHy2AFg8BQsEGlGQejILqlqiYl7LmI+wCImu
bhcXxj67CW4Mt9jGe7wxDouidXYcNudUzh8mCezxOuNaxDVSN8cx9P7K5kWgxPVQK079jRqLo+zD
o+VaF9UWzebGvz03RZxI5MHXvR/vV9Tib3eSn3TUdSTG673pIXPZp6xGO7lWN+d96h/m+V9jLep4
EiuQxZ5OgHKrDaJV9cs0MLnFLVHy6GDyxxfkL6v6EgWEU8dnHsmTqMg/j2+JmEX6a4i0rd6fTzNL
ozaBbevEB303rJOLxotvC+9fcNItU8nvd+lydCpye4BeNDX0U4CDoIfg/AyRp98DY1nfUXeyvPbZ
38wcno4Z/V7YAo/+eiZYbv3TQWmnanj+CUigs/r+8OJZrafGH1RkvyN1qZI6Grt2mFCi+GaJGz2P
N78G/P/tMTpKzDv/9/bYIXp+q6On39tjvz7xZ3vM+AMNFGGSaGTANDJXcqX+bI9J0h8a0Q7M1ywi
JXw9vP7+bI+ZfwCRBOik0hHHPQFP6h/tMfUPFE5Lbiy5uDIUJvXf6Y5B9Xh/o2Cns1i/InAEjk04
0ClsTu0IkSvaGY6dmvdehG8Ld2FkLPvLmDaKX0XofltZpIxWNYpIvJuePCCWN9d6oWNYS0bjp5mn
1Z1fCM3ab+X+FRIQ9bVQju+DqYqvldmXNmmOsMktSSnc+t0MR1od9WELCkTZkJuaPYyR3NnE+Ik3
fdqNu3GOMmxOkXbZm2a/Bg4iXg+B6XsBWqNL6gvKVpjm4icYZ+UFdUpLZNkoEXMnES+ZmQYlr7j1
jQsLWcGxLEQC07K0iW1/HqrboRYmRxx7+dGCn/c2kUq6BQKreoLmU4eSBW1NgYpIgnSUqZeqgn9R
dprvtVGt7DLRQA+Lqeib0EnWVg7y+VBGtRWvupLkUiohkJMDNtZOLUqDQ9Jt5EVhULEB1zJFJt40
gaowCKGnVSIiv0FMD6nZyQ91p9Z7dA7y1sxzfK9S498YwZjs6BMTKEGr5KkzrPmYZuV00ceFuI9G
U7xOWyneR77UOVo7BCqsg2XXbGZ0gsw6oHKRi8MVp5ncupZYBD0eyMhI+kSkup8CC1B6kHB4kW6M
PJV3fUJtiSSbJgzJJQxGV2jDyktoCD6ntTlsUJ1D0lbxgNqDKrf73jIIS6T3h4OwTTAVVoG+bui/
ObIeC1RFmmabZUnhmqJQXqQGjvTRlISbZDJEL0r6+R51WbkR50GV9lktx1tTjaYjTVLuE1Fo7TkV
o70uTM3j1BH1ssqFaNq3vjI5wqSrW5pX7QZ+xnAEmNju1V6zPNkP2g2xUyWR1yHscl7Y9S1yy+El
lMp2I80RPACCMckEaOWO36qi8rsQd1QHh6UmqtbRZR9L4j41k/oxS1IBRHrbX/tw9fZx0covSlML
6cpKomYtq8jeBgz2F72sZ+tM5uuZQew/A2U0a6RZaamvUFVHh8iosAgAyip/GjVtHCsmL7QLaVey
eKI4hTjOBQCqHJLQanfAbsGBmT6WO+Cd+V72QXY15UAn08rFY042Bm6jlIpSU4tki2YzhSGKIolD
RJ1w22RFGbKNqMNbKTdowghV/1Ij/cTdO87rbJJJZqG2+oOUN1AOpTUXj2VJ+HCY0+4oTKnbKiXV
TIBR0iXe33Bb+Wl2MKU+XwdzLK2TMQrvO2MUL2RrUi5io8EyIcw9lZ+QnBJBOdIfyddJVOlbsOqK
HeimDzAjMFAChuNaLtQKNoVcyNtBEUWnUJLUxU9Slk2zF6G/QKVQu6vCANEew3296C2pdQ2xzteL
Q8oZ9cpHt64GbkEfhDBa+A7Ml7Udw/Jfj/FEQTIpEhKHs35XzXr+0iAGdSelG9yxqExHwMlpW0VW
34mTpODfMLUbJVGWyvekOnpu5DmtXcXfEn5YUpO3JDcKqcWNglQfGskvKTPVWRbbQtixMDLaaZsF
hckDM49cDhq1TLsNBBSqUm6sd+mDlmjJFsEDBGRTMIvrJiMhECo9+bBJNNYOCprmTmtabFNl3Xev
CmYb1yBdwqZ6Jqt2IU8B7UhBBrbis2A6RJCWv0UT6AkqqRPduTSrPC2T1G0Z4iIhX0AqVADEYRq6
KUGICEWbqXgNhXbwtxjSjYvOryp4LTyvl3Usj/e9VMKvEmK9WTd5W1FWm8ND0hOBudHMUltRgm8g
KeuC3VoF2ggtSobLQcnFVVFo/o53Q6+6Ql7CV8SytBlVuVxHS6hkXudUx/1avirrab7T5kx2pYGs
Uj/uyaU1/HxTWdyjtGKRKKSp4juDjPBAGsPQrke9cxrD8leNX2I7GVIwuVKWP05mINPST+VuI3Z9
68whUbFlPMGFa+vsMRbnSzmUg/u2UqSNKtED7wgEowdHlO2kkXQ+51NhEyA1uCZl0a08SNzoFFIf
JcPMG88QyxjNnRwLFMXNPKRh3BTToZ213DUQeh2l3o/Z6UyJF4wDhf64Mf4Pe+e1W8eypOlXmReo
g/LmtsxyXLSSSEk3BUnkLu99Pf18qb1PD1lUa7V6MMBcNLBxcABKSmZlZmRkxG+CiDLJg45mRVD0
Q30wTSm8NUfaKmkyaWe7zyUPcx/ppYxkkBi1BWHQRmUUbvFO68yBtUR9JjDDqv1UDtLwpWrD6FOS
yItLHZsugbUoU76btK7EFGmxws91AyOpt5PmKyeLgkGxrvdDMbWDTzSaJr8ZB8CDuTMfy2kaxp0j
R61ysvFhel65w6g5hCbtk0LW8p25DgUdlCSVEm8K7Ug0MOL6rkfu5zCFrflXDm/lU5vBICtZlisr
pENuqMZEr1WX6l0craCO036WbvO6aR76psi+RJOQctHbHllPxaG3MVcFdDYnoT3ATq+fJqtAsmNO
5e+h6gB7L7TplIKtwB9FNYM2NI1dlg3rDigCyJxC1epbbmn5HkRDed0kbX9WV228K1Yk8BFgoo6Z
VPn6FUNfZw/9y3hK85XdPw/tFxvRoZNcI6qqhiMMt2YtkfmRmkk7Vp22YGBmAySJ64lnc5SrO5t3
JCwtL23Ug4ZA38nJ++S5zqrxyW7yPqVhluga3tpF8gXSZz+4g4yCij5H4UOLXMLXRFZTH+ms5kGW
iRZjvKoehFlOei6Rio+lSr9C1b+MqhIiAG2b95KymAqDZskZctbsT7VuBSqvMZCRWnGeoOXsHXAi
Rw2zXzbZNNwPXY9BiI4IOjI2yDi4dqTXNxPOXqYrTWv1sR5bC7/gETOvsTCbqxHxm3tlQO6rWkdE
odtkxDm5ccLlOyJIxkNnddXH0GxWcM1rqAKtMdtpn+C3qu0dNYq/9b09DD+GqhpIB0gacMtUjGnf
VXGPIo3l9EkQhw3C9itmF24zZP2XRTYL34YcCLCnqp8WWC/HqpnHwESLFpxjprhyaGh/AS2vh7s+
VvWbShsTOAOkkV/AU2XC356TnDRdfCvbRIG4Bb1BbosZcZskxAbJTPJk1xiZvS+TWnpss5G3K0Iu
gJXjPC29CR1HfOYt5alrNdy9RkR1yEXrxoMtBcZUXSS/DUHKaHUDz29QuLOdfCQ+qnDwwmEinYyr
Ce5UqxSfe0R4PuP1I/lp3ea+hQnYubf19hYVsPKDTmS87lKH3oxUTXuNMOQPtFiOiyVhAgSo3j5p
4xS+0KIJn6womkWHGl/nBVzci+rUES/8crJoOeOb+ZSUsfEMBE/lM0zr+EAmMbTXhWWGyZcy1FLY
FZaudqgsWVk9c/1IM92zBnxUoybxcYqq+Szn+nS2ON03Y4RggLzMnxonNR61kQC4K0rd6L1WN01M
UAci5J2srlzoruFIKC1pTZtlj1Vep9ct4EtCRpaGR7NPdEouVjRGcGZi6+scDdbnKTRm+dSPcVQ9
ZLmGiGqijXXoWs6iYoxs5yRQvHsiCHb4jNWP8FGXa/zb5gFCa+bUCADr6u1C7r16qSGBzsMTa1J3
oZEq/jK2s31ewwjsHhXiM2Jz2XClSmWO5lwo66GX6DnsyHAsAwSmdYxjlhGdPdAN6h55oJAE2U6Q
tcGGAddZqLp+VXSrTXjnOLuhNjZL0MTj9MWap5RC5JDq6GOGSJMh2j+1u1ZqwRCi8BXWh7qAU+dN
dhU9SXbR3CmFidCdnaL38tTguDSfWu7ba9KPTkJYL0aIzVb16NaU+ohftxvQhavxAgSQpTVBpTU4
Q4VcBK6arm3tFuAvLjRHVEGJf1UcQCsYbCWWEAbq6RaUmU09EsbwUletBqLZHecr1Rs/0jI4tN/t
s/o5P0x3w+BJ1zoEpOX7ffhwSQ9000v4ObrJQ09Hd8FC02hT9DW4QmI0Oj3VvmnNFyV/WZcvrx7g
d3/P5DXm892b1pQ1FE8wofil0MEKUI1cS/KSOQoSFiPqLgywrcaJOehAXUF3MgechTdzCLO21pQk
8mNs05pT6o/usENOD3XiNMi9S8W49/OxUOQ0qFTpuCi900KnfgwreCK176/14Ygs44Vm1qZYxGwA
olJaNHTAutjhbGphnZnaYb+WflLSMNdOo/opCvf1fB2SWRvAGn6/OtvS4s/hkABnC6Aepr+TrU6w
BdbbpvR5Vh/h+F717gCruDz9FyqLmwrxdqitOESsLMQ+hmr+EkpSyanwyKBGz9lXJBOXNaQuDbf5
kLz1lsJQSt/6sHhN50IQ8gBfTljQVYPQkPIvfMlL44mfvyrSGmXa6c5Q/mwKih7keFCPovytHhz/
ogzZrwezLFkR+tjvxC+GrF21BqX26HEE7cbk5iv2hkmBX7iT6Jfp4O8DBZQC6AT/HnDTzFDwTka8
r/Ll2suPcsBDwEYJXBIo/8lXz+PjuM/36yUB91+c7bfDbkqnpYFp0mSVvnyKVpILN9+RmB07n5dD
9Dm//y+0G391/l5PVPz89TLCO7FtoYJ4tP9KsHsc3R55txf8e5morrppUH8CatF/W47Z7g9Z98L1
4KcvuoKBDkxq82ez8NXoDXKmupaB8zjO52EvCv190BxbL9tNCPFf2LHvQxmQf3ybQfhjcfFuE0XV
Mo2N1dCxKY/5HaXGe44I4v9jUDz3+ziw/4glLib3drzNHpLAQC0IUPlKDk41drO+dS/MSIT6t5cp
ARNyHlcZDk/Iw7xdvGkZY6NDwmvcyd7sgwj7Hn5BXcJb/O6WjPSSa9nPxsSb8WwyabxiMJ5GCOpd
Zd8aHQkJ9zkAcHta/ekmO7BxPoxP0xcdbLRnYOzUuhlKw9/DwH7Iv14ST/rVLwA3w9QwQbFoSG2J
91GRjuTPK/ywcK/twN562J378U4i6igeIEGActpe8VQXkGfyI8P06Vtz+P1X33awydr41ib61KgX
o4sj6uOvj8xEubrVwmYnoDjoEg+z2+xR4CQ0RFfCB1r3+yB9QEj1qPrYuvkoZMlu/HW6urSj3wWp
zS+yCcEj1Q70OptdbveeBUGgtK+K9GKgF929t4tucQjFZnZEQNxK35dpbugL1lGCmyh02+d2X6sg
PVzoebc9QoXNeQ2cDAnSnTF/RG/2IhbjXfRnnoR9hW4SwmrvaCvDZGiF3rc7fT+B7gyqvRVQYpJ3
vLz28tU/u/x/ukl0kwhBv+kmvXRV/4Zr9fMv/N1MUp1/oegB45qWkiCQqyzS370k1fqXjKrXT8cM
hOI1Ie30TytJUmkmcVBFmwk8GeGQ6+UfqpWkyf+iO4U3nUH05yIw7D/pJkHwf7NPhZEVbSQOJxx8
FTqgIHy9PpYNyp3ZRLnWVdXa+qQWqW3DKXDs3WCHbbAWCTDLmPbCQZ1boRNcDl/Dtl5OMNZ6RJEr
IMopujMtHB/TODp6Kd2jI1DeYtnZXEWZAWdZUxM0ixYhPRkrxScoS+uxXOIVOdTSqc9GksTgn6sm
/DyXmJ0C14zwR8LWM9rnTqM+jbpDapbVLezotJ0jVypjHpmtNcdXUlUoASWp/Fi1SOL6NUX64lzw
/5/Vmhg/00D7S+kdFeOJSN0PZYLi90TFkFaCLNleudbxbmhSiqixqakjbAJVB3OqNIeur6rvc9aT
QOh5fiehMpDv8JVYjw1qx7yiJe3zZPYFsAVZn6+carCOWl62N7Bg4xszpbwABlLxTXOtR9dOFJ3m
jYmIQiPJEY/SIX1kiN7PMsQPcIkKQUdZhIq+GcGvp/XVRDniPEUDcqOdLNDnqX00agj5fZnkrd/a
DcjlCC6a4toDtglGlIQf+yKMT1GeKp/xXpTP+pohvrk27U3EY8LDRKfDKjQ0H/Nw6o9ToaVHhKcr
P56A3rYTXIe5zwcfz4725ChTd59b6/jBttPqk9oW6ikpZNzIrfmbrUTVvurG9bueydkDRiLWHi33
9By1WXydh3YH5a0aqkepNI0AGV79paDt7avxmOBXa6ffKYAmx0QhGdbkyfqkqP10M7dJGiCQ0Jxk
J45pUKhJ902bJ+l7lOOXCeo2tYLJ0KddP6fDlWy17dma8mlvlEq2z3i6XlXFXFJKaeen1Sj6vYIW
+4T472If0GKdrhiveCk1K3oeUmTZs9oACAjt10flwbqWSiv0QrttvdiAmtVGhYquFPj9Bi1H/J2y
5U7vo+GUK6G2r9Qw3pfRKOgafP/nTsqza6PowDjLCQDiEjHwIilbz5mI+1QPpk9pYnW7MnfiT4U+
Sk+NWplnQ+4lf21QZZcbKXqadMegE4hwHOCjWf5QJGP6Xcul4ojiYnNo1zn/3DqK/NkqR7RI8jym
3BFBEhoxG/VU9v9tKo8TbvBGeqrCBhaLznFKQju+kwpsBJzcoDDZSta+qWSh81MPT1xtNXh+s0Yo
inZiolbOUVMKIM5jTd9xmlLfTKLle7as3bFKC/m4WhrP2y6pvBZ/4c/RWDhwAx1lp7aJcbarSt2V
uC5ehR3g83Ip22+ZNWbghyFAKbbcX1dKrp2iMKw8k6IWZdZu3WmysuyytBx2qryu34p1lO7LeZ6D
roiMw9oN4L0s0S8WONg2U4egn5PkHCW8EYc2j89R0WWuUsrxAbnq9KNDu+gO627JswY4B5qSIdw1
NM513ubWrdxrENJGc852NXLgvg7VmnOaqciSpWbQRX3rGSM18MKcOj+bOqh3aqMuwawu5nmyoZmJ
3bTv8Zq515qMlnU7p3tr7SrKUGFxatpcecxHebqS1Sg7qlZouaqCxFqqRl1H40mv95qJ5PWoK8t1
otC9Z6GnfYvmMR6Jy+TKpY72HhyT21ptuuvVarugzgsLeHuv3yq1ZAV1VzqftUqZ/XGqJEr7aX1K
hyUSO6X/ROrZ3zg5R3rMSvvYpOkYJPxTV/HcLwe7JTSrY2UfysEpP3ZdagR8FX03yuX6lOdN/sCB
z4OJVi4tVS0+pjAIz3Y4qBi1wIZ+MOLauZWyml5bZTheJ9fAhWHD3YZpkR3UJS9Os6rmNyR/GUiE
KL8q8bbeabgR3zvFoL70VQc/gABqf6B2SAdnBq0/dYXgOU0d2PqyM6/YsVTvJjlanvLOVL5VMWzS
1omUb0lBkAt1Nbm2EjU+YikBtpdOSxBK6+SFejrsday4oM3iqFrrMHldQfX1tWqR0MvSyvbTWEvm
FfW85Y77e6HdHzlfzXXpzrmmF16iKtCpUsTsA3vAtKBKMnBHg65+sJOY7vLSqb46UJ+7Qn+4cuds
1g+SudiZ7Ul1qe3spbJ3Vqkk30DYK8Gcjfle70ZoiwqNNYdeaqwVAXjS3JMdjHM5ELZQZVfpIsiz
mzZFf1RX5AQKBQftEqWb237VIsldF1h0+tymKNEIvha992tke+xDgy5hUBjFGozF6hwEJ39n9qvu
hU6f1kT/OJTdPp7HfVp34VMBzOvQaoPq1Ri++/aSS8dKU6N7LS5TBHkSR9CZwF9kC44eElLrP/pF
moMwjYnhijJdDS2VSWTUldOw1E6/M7pmPjp9D26jbHIOjRx3tb9iMhFiDNMPO73IwvvWiIsgSaMm
SGGM7Q1zSs6xhceBq6L5vh/GGgm5oYtkD+Xq6KiHg/LPS/B/clbI+jx6//Oc9djl3/7X6aXtXpY3
KCjxt/5BQamkp8JdjdzU1kA1WTyj/kFBqf9C2QVYo9AWFUB68bb5J3XVnX+RT2IHROdeEfI3pJP/
ZK78CGkBBAQQt8MJFsnyP0lc3xZgDN1CkQkdI4cn1k/Q1SZtHYa4N5wJWndVUpC+TSClIPTfIQgV
5o6rw5h59X1+UaD+1XiKjhAvxkMiWRdVklcllwy0bNrMIVzL9Lyqz5N8u46Pi/o8F1CML1E9NiyM
v2dHwxr9dUXhya5vRrPMFk8F2RrdhSZ8vj5GB6m+TYvKDVtYdOZL01GBpcKlf+BOwn3+lJdwDOQH
TY72FnHt93MHx/b2kYADkixTxQYTicCDAKC9nb0ateUipfpIU3H90MrnqE/51RwvbuNdDcE7LH8Y
neY3IVbz3VlxCr8Ks0MoT3dtXz4WgEGy9TtV5MGtTfvI/UxPXDsJocwyS+4bw7zRhE6nY6KJYn5f
ovK8IqzVVOpVMzv3uOGMGcTfcTkoND6Gv5QwcZsVUXTQWVhteSWSEJolufILvSXPgkdajd/h63jx
AK8d5IGCjQYc++5xqFM37G9x7HMLjetb7/00lFwJp6BIKTwb+UrUUVXaKTFyDT3tUS4Mg13VrCs6
tqtbVihR9JYn5hDzNxdMa3KKnAiCpTTm86oNBliLocnNkTEWehC6wHAVHgR4N+FNUCyDvwyDnyq9
H2PvJM1Y3yhSoDIph951PT/Dg24rfDrgwFjWAQrsCJHSiG+H7taEv54vEkKtheckt1xJYEQxg2pW
epCPBqIRLJWbxKkb0RhE/APQkw8hdRFtQhAJyB27mfOcrL2HAIw3KK7RPIKO4FaUoG/d9v3XhCfd
mjlewVDamh96MwqGCfq8xVMvATK+KDBK652dPSbUcm1IYSntJ/trDZCg5OT11SNzDrM7aHjJiCWM
VZKhvujzEZJcHsFSZ+oSNGgTnTeH1NjoTLceO7deUA+lcdjy9Va05knukwlCImIRReh4qlQH0V7h
ZTcCbay/LsYzQht+BS8ciyKuFqAk/Ap6zVIJSVkIN/W0ujIaxsU4+OUw+uhFAcqo4E/tasgiWgfs
XZcOPEfuxXRX9gtNSvRaBz9JIULTy45HId7wnK/nqvvKHeWMD1lzDyGqBQgC1AgGq+YnSROEzW09
lK7ZlV5ZPo8r/jCL6luwDkGiYAN3q0k3avXVYPWQWnSxU/HX7lFavyKk644lO1FpAiV6UVh2s6e7
/aGjNJeyLriGeiiikL+yVRMDvyDHy5veSzVq+PxsagtP/DmxDkkPA6YhyxkeuvJW4kSa4QNbImwM
dwCQM6u6m2q4LUdxYBZNoK0KaTedFYWDAnDUwtVqRQUCT9QgtLMrzIHWZj04dXgADkUfu/Abnrw2
H1p2HsQMlfQlZpU7nc8MPiMcpUDmDVTL+YG30l418ASSdjri1DVntlWZT5T7wFu8DiGyBUPiOuUo
pC/4PLlFt5cmXtTMMhlfFHglzfPMwspxBMVdQ3qaUzLdNgL+kgONKPmYsoEGL19iDYPKqm/6LENd
oPVTPT83hv1IRAtMZPZqaf6htINbDcV1386ftEr3i0y/7iN936j806q6N5LCT0HrO7KP1vBqRL7D
7yt+Kit1UHPwW+vLVINjYHvWMHVH9SUj0cwoVtNvb+vZ10A6js2joqCGMGCRUz1XNew5vigYQUUJ
xN00z/eW/kFhuapQBoLDLzW9qD31yKnwWqCwCQy8hFWKO92tmn2a0hJdkKJKgCYqCt5qPf9i4fH7
DWZ2H0f2UW4UT8TFsZAJbeKWwDmOL1TSrW5q9iK4xJr6n9m8ZC3LrD+E6tc0+xaDxKgrqqGl/b1s
9ZMxmjfrQBgi4IU1BZLua97j6Po5x4M4LYiA/OPioHIOZM3xZLmnHw/chttJqYh2asE+hYeFTLNq
ZoeWPSylj1iIdR3QFBQ6Dc5i3jxbc+mG82MzA/kgMhJL1eJl4QBa1jHll9WBR3YyGAbiuBwXwOKJ
YIAPyC3jOQxyCSAhGvg2hkapSQQsVybFtTj1JJCrS78fkNBtM0Q7akg7XtI8xmMktqi47WwSc7Rb
dm0+/2g7aXKpnO8QXjxNOoLONprTjin5AygBS1hFWSxKjxvGUhxQdQTzQvwtXuSx3U8hO5hF0fgw
hQUdO+RefkCIQmxSlDvdbDH8uqECALiMeWes8YTEVx+ZYNfyQwkhLu8afzYUT1xAZTz8XLmMGGae
Boo1Nc4yDrZnFdUw4MxQ9ueDDLJoltAPaJ0vtUHpotfPQxHCPc3E1o72P+///wdp8seq4L+tgNYb
4a3/VJBL/Dr/oc/1/4fMFpnqq0xJyHi9kdmCR7BlEfDn/yn8Gv+iDEyKaqq06IFs8JO/02cHGS1y
N8dB4AqrExLi/8ieNY0UWXQM6LTTIBEtlH8rbFFHFhk3apYos4qf/knyTPX/TUJHX0B2BBqC34Df
A0fqTQtM1u0cuVdM09d6USMloA8exugNO5qkIagtZ+GI1pTqFDgYoGtIAVYpp72kZHmpfQYv0wGA
BL+ltsjCgJlErE3PNUjzMzJvR6dMw2k3Z7YdKdgxjoROpOrliXMWA/aVMGQEtmOB7pH4LX7MK/6I
vQ+ZflSuIahPyupJa9hF6KYs1FcM2PRaIFXpmt1mUqqo475EcI+/MrV5afFnSwE5MpHoC7S0gs42
FUo28b4mbQ1oytlfs5X3u9vZZnEw8sSUv9k9sGX9KpJy/AhlfewSxatrY1D2oI9z8pZuMjOa5LEy
omvktwMWFbWP55llZbvRRqmGVyyPZljeQAx1Hs+5qJs8Upax+3t54CVxEynKOJJjoueP6NSYAvt6
AnaZwLwd7CZryV0tjEbUwFRHa6KsKUel9BUzh2aBgYcbc2QEGWXkBnQ2tedUuwqxolSU+xV8YSKd
NMUazBI/PLVFkaEPnQFtchOXNLpqeVxUL+qYGSOJ+ZQtN0rT5LrjR91QLutOHWJHJu7ik4jaFZuu
fSkzzUKEpm+raPyxAuDU3VUYyuiB2soZfcE4tTJhumctA1cMrgVlo52mBuDoUylbi/PZAMc5IJYx
T916BzNgsT9DEijIMudOmS0IhXqdQwhYwFxGt21XDt1D16dL9j205sZBo0jtscTE0Up7juKoM3AJ
Xft0hWgaS/MadJm+kL6PCjJsQDyzYVBMz4zRWjLPIS58aHrEVph/yg1VjtZTMy7jTPCX6wLUFLpY
dhXu2mI24gcqbb2+kA+n88jVWwC88vvccYBldBYQDXwX6zj6IiUSAG0uPXMof+T2pGskOkZqfsEJ
Ue3oNYzZiqgFBfOxiT1NL40m/SKpCTVeD8wvBqCuhtpbmXsqeyQ+WzFVLd3L7EWLT8wmn891PwO4
OwIRp9ZLacaYUlqxaE3kxmeYBcOioI2WwMzJ0Hgx0KS4jxNu1ujL6uAjKdwwKx7xC/WepZJ5+NYx
5q3pXWVmpoG5ZhZPbUdyrcQI0ow8lGpOAxBPzKvR5rnQuN/AMLC0p72NPIBq0ZYShEvReH31RgZg
rhldBP4CZPx1tAbRodu3VzHmqbkbPQsidvX0Kt7+4lW+wcX9HJK+Ou4cdDkVrOA3Q9pmr6Z2LigK
NLUVP6evngNEn7wB90WkPW/SK/SNfHTODubX8UtX+Rd1GTbEZPE7EKrRS4TZBUYPmYm30zYLZ3Yq
aGOu4JiiJTTspUBQL6dzWmBEf7Gz/Ba+8O/xWFYgDEz65zK8+sxyTWoz8/1ddW/uYT8hLWAoAb7q
0TG+ia/q6zg6/f4zixn8n172zxFpYhIGaGeboC83rfu0x6fE1ElzcrzchuY8Uffonv94DJxy8K7i
QhTGI5sxBj1qKxSqTDeqb9r8Xm+PZn7/+yE2rNWf84DmBWmVFgqHaIstS9febNoeybDwE68cQQie
QM+sDwpPI/LOU+pm/mUEzdviyd+jamQBMqqW7BJrc9cOURuulUHemAI9zE7FHkD2ST38Yb9fjANn
kboYE6OPq2+/YI/EWQQAi+fzvPogAj72ifIdCc5bYPPgaMJhF1qxq5YYhQ/rHjEl2y2G7uvvvzHJ
y2arCMtLCyKrigL0u8mWVHzrOcRtZBh5WqMGNzcoMUcfFh7dKo6r9Gi//OmIluYIhRcol4jabjdn
WSQoXMoZIwL81nHGiczTqMuuaR8mK4FhlQW/H/D9aWBAYesmhPLfW5+3cjGFWpvrNC12hfZ5XKhu
2OuFmts2QQOZpMucNl0X6FH+extUMAPJFiVmMStpQjkqRbrv0hCbqp7YMKDLDTDrBFA+3hYWhD24
ZsNQZyInY+c8xT4Fvd334bHeRSe86q77RyWg5Z7snLuLxPy3sIOfY4s9alEshhb77rivhoadGxZz
7nAK75NDcsrGawdzSH3X7u1mj6DS7xftF1HashTyZ04hWDZC59sPGq5YrtBN07gpwr1gx9dIvfkY
FO+iWxS02ougxF/N8PWAm5ppx+qFGB5pLlSfY74br2btaF1Xx3lffsKGtf77kcaj6D9RzX0fZoCF
4GTLWSCv17YGFePaSWPeqpo7Owiruf1n/VTv0g8r3AMQE4/JcdmhtIzkvEcl1J/u9QvX/y92rAB4
gSbRZQ7jNsw50+JYDqbL5DyxJ+cPc/jhwhJuRsB9gzNOY4FFFJDnLQx9SlE56woZQ24P0+L8rjhI
4659QgXtTEnk23ydT0H1/cKgIjq/uvsYFOMv4DGyYcDcJtN4u2/62mpRImNaBcjqD7NPUTAQcgc4
Hn6Z77nlkbaZ98uhuaC08n6y6FZZrKPBS1DGEPPtuMuolJLdsC3pxM3WFxMxgAsz22xQMTMNPBAa
Nj+55NvPma2t2swSYFWRt4hpJaf2YLrF0dzFp0u7Y3v3vhtNzPdV1iK1qKfLwNnd8kd7VnzniQLX
ScgvmT9CV3ls/xuZ0rsxN99wlOtZeETzjvxHgkmePCpEKC+1+/DGuLsoqyK6TpvN8uaTbrpSCUjk
CgkH8UntvfFh3eneeKccqNa6Na4ep/ZG/S/Mc3Mh/TNN3vHEUZphW4MSFOR5AS8qLnzU1gFcJSCP
k/JwYbts0k4xClhjjG+QRCDPtTfxjM5JPjslrZQW6RZjVwTZvRQ0/rJDou+7SLF/P94v9j+5pgoA
zhIOrdvdGWUFmpIhTLTUfNTD66q4kAz+8t+3VcE6seHqbOU2zLGlLcG95BZN6mLzBgvr9xPYkCYs
8cEcSN827Tz4SMTmtzveqCeJp+yocL2ivutlQeXVV8opP8iHSwhf5Rcb781Y4qy/Ol1zE1bJVE8K
bwJe954aQFenBnoT7bvd6tU39iGxXQj6FxZpo1707zly8RCafyGNPqHdXEOIUtjwyq7/OOzNuwUs
9cw93nu1131HLfHCZ/3FwpF1EboQv0Ch0twcaikLgcDVneKOVGBc6JLRQUHZzwiUU48y+1+al54u
Cn794oiJvJpSGfpxSNFsNv+C1ZDZOCilIkPsCbwy6JjOi66V++6MwpsXkXriNWb9dyb7alxjY5Wq
s6yFujBumLnz5/xO8WUW9qm9Uu6l2Os+tpAb/jhX+rlzX4+62bmSPuVqIzEqXg3llX7Sg/i2Pijd
Wd5Vfrb705fL3+PBzyJBwPf63VlvysqapawQu8jeC7C0cLsuD8WxDOLTJSD6L84lpVdhzCP6+WCk
N7OD07uqCPpz8ltMC/WAdwoE0mAMMBy4OLd3u9USIVmnf8BhARKx2Tg1QETaLSDZO/lrnANxuhSW
3518cnig/SrpK2Bi/SeU4NXJz5a4s4uq79x+Vx5Xf7ztIX8qXvisfUWtAZrPt+YWYeOOHsruD0+i
qihUkoltOiVuW9Y2qVExVLoxFzjpdoGys6u9Pvt0727CQ3PGepYGSqeSa16qf/z8ZK8vWYblpcsb
k24Zedm2zLSuMIDlNRfDhvvwXn20H62n7LAeUg+5AF4v88HyrP1yhsfgoUiFtis6Uc/mof2Un2gW
XYiB29Agcm6ocSRqpvBS2SaIcoiwQYX+uoungyTpvk4TDs7MhRLMtrhGnsYwQnGIXoIhvDveRng9
SrNJrRlGZGvlnaCqgVc4W3slGD/lF2e14YzwfH873jby9I2RGLisifHEjdKhcWiPwXCTkSQ6vNT2
fWDu5EMTejneWU2yWw6Xbpf3X5ZY67DENEt4u+nbg2qoA1wdXGc7etZ5b+3MPDvYySU3oQ3aRkyV
vIanNorDwsNkm2qMQnkrwhqIG0WIOSpX2XWzp+3r/BTpLE/so70dWHQULqUI2+jAyNBiuMZgaGBm
tN07raVIUm/FzJAThIwkWGN46gdhxQNfzq/3MkZyf8ZN/TldqE9AejRH2CdvH4pqJS31CHmNtu3d
XD1JNBL/ODCIXJGXqEWBBPbDZuGaUuAqE8Syk7+Gv8yTAuclQWGYZ+gn83Plq252e/nSEtHmbVhg
UMRvZAhdKhWhzQFpAPlPiQzSAunRv4xdt7f9tfUwmXDjQ7az7tYvF2a5jbws3usBt8aM9DcWDbHw
EtCP232bP2Zfw2f1GUnl5Cz0TotdjAz/iwaP/kLV+xex4O3Im+9bxiuEcAEq0fcjbymYh4gWuIJ6
qATyAduF5wtTffdtCfFcLwDDBI0a1uHb4FOvVplUGNHjj9Ke7VN2osZukXIhz3MubqcDSi7/jREJ
eBDeQePyv5sRxZWjzlKH3rorHqdo4tO1gCtm84oSHDH54cKA6nb7qDrNUAMZARRN3rOljBU9MTmV
Co6iyVP4QMXmQE5p+ZoHkMC/FNu2ZQU0E98MtylHlakKfqNmuLUEwjekEsCYlVRu/FEZuSvR0fi/
nN/meGR9jCKxGNC6BR/pYch36A8Gt8f86fKd+O61D85T+NeCGsXnF726zWhlldT2vGgF3iu+kfj4
2gwIRUYH2pV7LKkJBWLodn+Ja/kuoDIujSeN+4KWO+W+txsVxfRwSjXchhJUIezqflz/+B4WI9Dt
oY4ouk7bS6muqfRH7VS4TWDe/x1mZDy2xYlPqatdzFbFRngT1jbjiX37Kr+Ts15O0p7xphMmd7t1
Jwc5J95Cq9+bUL+NH1CFQMS0u7r0An8fZjZDb/I7q571xXZGcSRkD/ceH4VYh4qN7dL1v5LuLl2H
l6YqFvfVVGEzgCGYGA/fPsSJ0OjRgE1iKZUXfznLPo2UCzW2d89XsU1NQMq2bEICeCcKUWQLNicp
I/a+mGGH1amfBJL3Q/8Bq2y/4l7zZ7rc3L6qANKSaYjCt6i7v52kU6W9IUt0BvXaC2EF7a2dsK2E
l/8DzKKQ3hXh5lLSvC1/i2EBcyPdgDW8RqV7c2WouHlXC5rVxNP63B95u57MIxItnn6+fAp/sXN4
VlGIpplHCZw20NtJmnNk6bokXh870/Kt3XrAVCCwb0nFI888IL7j/T68vbuLRX3l1YCbcKonRjdO
5YDrmnKrm3iJkTVGK2rUzYWB3ieLm5E2kQ2Im9ZoNSONu+pGsg4sH5lGG/RA3f4CbLmrSYeh/fIa
+f0Uf7GE4hUpHnug3pntZudkBplbpvFRF7TV5QCNoRCfz7+1kzHKu2R2+u6dLAZ7Pd7mOC4mTZrQ
YDzx4uhulEN7ZbrLTjrJB+mCvs0v7ou3Y23idjitmPPoYsP8iB6gKfJRx8PoFtJuDERfVnbz6265
lGSIf/VtbBWjilIATAUbwZa327SxCk2qZwihqKZl37BAib18hwiNl4GjrSgU88K5Sq+tjxdW8le7
9fW4m5g+IJEESJlx8YWz7/83d+e1JbexptknwllwAXObQCbSV2ZVlmHdYBVJEd57PH1vSK0WWWSz
+sysvpi5kdaRjhgJF/G7b3/4tgICKTzi8HKbHDVvYt35Mff+TSL1svdQqKPILoiShYZ64sfrDae4
M7OOSnS8M/HfoysFtnk77u2r7S1F/3+7sPNuQftd+SpDfFa3CgsqS7t9ea79wd8kNQL/YoOV90cP
dPkE3j/Q7y7QfvdAAXyNemmyXrXGRLBfia19jzsMNMeVv2qdaPNhZPxzHAeMCZUMBwhCqp+sP7o5
MPEfshK2A9+r2x3p4xYvANtp10AM6JziC6xh8iDtPgp1fnF4/bj0+7fIUEvRFzaUEXfehJ/oaZ6G
BZWzuDvEe+MAd/P+gxf35w/GUkEPo89kNBIH4Hf3VzOrUiwTW0vi4UZbMHEOjVSmXeRNuo1ce+d+
lKz+Yhf6ccl3VzlnQmPIClX4Yuyw1CGifbk1vSU5/rDK+/Pr8+Na73bYYmlgpj2XN38pdxIVFum8
4HL8L/SHccv48NqW3/7j68p6VJUZSCMW+KmSlYT4TIUl8kLdC7b641KIVL8MbgAfvnv+8Pz45dV9
t9qyK30XXjGzVit1xWoLkqK+iS0OeahjOre61TQwP1rv52huuThGXAmuqJ3/dFz1KkrOkgen1ynz
goLdZwtYtDomJTXsLorNZ2Tq9n0vqepHQdYvbyyF0cXDlgbn+yC9QNE+zxJ2j4vVC5rHBZKjr/o1
4sLW+/hB/vKz+G65d++oL5k9mnqWS2tcVbeaeBEfjWAtW/P7V0WjDYYaDPfdn6qMQQqgth3av14V
jdRt2PxZ1th98IUvO/JP6/Bpa5gDEy2+Lydnql8vk5fJKj8uaeJy6LdrfaP+3bL6Xxgq/3/NnPnP
mP4D7eXpbQJx/scP4sslFfhreFwX/4KgTEON0UbEf99RQ/g3zD4s9ss2UTzoYT7iv6khGDQvKA/K
buj1iA8XxN3f1BBF+xeOytDnSYwZk0LO+e/Mj2s/vvB0TRczDeoydDhlhjH+bEd+t5UoYHOqIjRo
KSLzF9WzyJPRGStzZxXJtu0TeMj2dN8P6VOsjxWGtU6bIO5Js6F11E9DFmUreCPIqtA4VM2GGpmG
H+OktRu1nzxqpvswo0GjVHO4yh+x4WEbTrJvbCFXpuaPegNA3SqvhXmNjO7L7z+BBe//3SewXBxj
ldxDm79QmF00AN/vk62fKhYD7NaqU6ZtL1+gU7q6nB3DKL76CEcCeLCzG6eNmwcx2qvXKZgfwDff
sqTc63X8KA3mduxwfw6ReuvKEQlJ618UJN2WRZ80ib1aPNjqwZQUpFGw5vONFqpQMNI7rWwuTVfs
p9Z2K7NZmcW3qDCc31/hj3vJf14g9V/wgYxCcvr8eIEVpsnBbAPPVEZCIzW6hJO5M8zuNGn2Po90
r0yLC3PLHzlpqz9uLn8tvLT3GBGmeSMb78IHH8xB2YyooRTtCRNTT2nzQ934h2EcXK1/mtMcDGjj
kKlurJmTPpcPchacMgnDIwuW9VDv8Z9zrA5Qbu8m1cPv74vxy9+H2tmSoSUx5vAu4xltExpy0to0
cnGvasaXKp+8TN4PbXgS03QcTe0wGuNZHjPkneGGIvvJbBJPrpEkKt7EyGMxttAXXlIt2EZT6nWF
gcK/e0naijMhunJVsw/mIZT9LW6iKPF2coz4rtRu1WSf0U7Zs9IhXWg/qV2eIBQd91UoPSt9fGji
2FMbyQ0XE8hGB/poHkZ1WJvH2cSw9lyU2j1VhxR/2BAxsPGmRtlznWV3sbA8xTfx1U1XujScbSO9
k6NPv795KLB/8d0g7kYbByh12RZ+fK1kK0OJkQxo3ebqLFrzCoHEaUNzLyXdSVWKQ6t/7mT9KvXR
o2rnX+LQf7Un/SUY+jucDLWivGVy+CjkjRCAvmUTOrhybBP1cxuEW/x2ndoXrqwh2zL016RRvKjZ
WKm+9cvZSRFOxTL6UEtsFnBGYEwHfcRCte3XrRHeZMUl2XM6HCWyOgATNN9Co3+Lk/CxV7KDLtxm
RKaaDYCOJHQSsU3hOZ1vRhHvIFasUln6ZHUYaxafbSSQtcIoX9ifhgpLVYkyYFye8avYN0b0kPCq
+q3kiaMcmFtDLo9Qka5yGoKb/yQFAN8a9cwUw8VnjXulML4K4NbCnt0RH0UQHBtGttBzKGesI3dV
0e9sHD5sIKWyuLPkwrOSZG/EmBi31h7p2+d2SPnfhYNH+pY5f0eVJa9sTqDD76LG2IY1fOUXs+4P
TVhssBk94WvpDfheL8byWmw4gPLcVsQoZotjgR1CLtkeqsi1jnP8JrYxEkPBY6TVPlSa1SgjVzML
tLH2tiqygxVNd5DoUc3N+6ArHLtVdn/MQ3nC/egc6bEHE3Klt8m0wurqJEXWm1r5b/ZKy/NTa0bM
MajHUc2eO82Ci+LKDTp+ilX7EXWHNChH0P+HdMS60U+8PgefHdR7fxjWKf5jkl/cRUPwCOYYrM0R
Ncc+w9k5i6vtEATrAL/pP2hTX2JZbObW3IlhfoqN4FvemTC87/VSbIDbWDcExRdf1A/xCCJvLh9M
I1mHmu6ZS8WsF/LVNxMnaYqVJMVfzd7Yhew/pp0AwrZvraE/18pjUOrXTMiYLVh4LYRfjU5404S4
VkNEaWbHuaJhY+rmrarEOa7Hldmj/5iTr5JZvcwoGmfVuk3LrrvIR2Zz1zfPnW6cAV+ckHy8Nmp5
KabsaI/BWZWdpAh28Uu5VjB+wEVixYSiZItDDBQBmrtO25Av3qx4oGjL66p4MFBf1bM3ZcY5pvmn
z9lRkR5LK3SU1rphofG59fOHaoZWUgsvyZFqN2qz4vZu9E7b4lG8liQ6/AyUhrP8hJJlW1TZZwlK
OWAxPkTMB7R0HXThZ1WvrlmIrDrxb6MdfY4BjuRahidx/FmOjXOFdoiB9LfAt26l0Z00wfzOpFzr
qsRlQzTnAPRTZ+CjbrEPJxjBlmnoZVbxUFvaecBJfDaSx/5t6Hgf86F08spcjwjdO8jX0lSd5TTA
rPebUVV/ZGrxUOXDUw6zazUEEi8u56qFK7Is3TCHvh8OuHd+Hqn3SLV+Hcf02KXDqQnNs6irhybT
n+o/SP5RxNZMow2HwDrrdvtsRfY1QbcchVSt5GzVz0uhOq9eiij8GhZEN7mfPMaiBjOc4XBrwvMS
1g2HnG9jBTqpsDGt982trBeXtBnWdaQc+ih9xfvhaBTinOEjnIhdnRcPWhdjQ6LKT8nk3zJb9eS0
9FA67yS9s1xTn0JcrgkldOIsZlvQAKvyN5xQkk3Y5J/9WtDA1jbRvAB8jYlmWmodTAr7K7OyGOHL
UQD7mgvTA9WwqcNY66oV+KXEDWknWukDpiTb2J7oA6j6FZbcGQrXNwQvG7k0bmPD3GEpPktNvxsS
dUc/G7lTriHQolKYSnt1ZIehFlU42AY38RODFF6HMU0BQSEosF7W7meEsrFJEUNOEET3jlaXD6n+
3JjxcZzr01hKh6FIXabJ974eriDMP+kKUr6g36lK9FxI813f4U6MdTDm4g1+6NbzlPvf9AhsqVld
wWWdGmT98WlUivsS5Iwq11hrv8GeJ1yV7pSpuJF8rSWjPkhaD9xCEe5gRedaS2D422h31Y0s4m2E
NLCtJi8Ko6sc9c6YfsJ5Zwthal2r8p4haAdf6PtI9FvQu64h0qva2wdI6Ktewe6lUY4iC09lZG17
P9lFqgeuxDPseNeVsyf5401NjYvfZfuWc+D3J/S70vVf4ReJA9MORLg69b8fD+isjAe8TXp7lSJx
95sna7BcH1NqTBTmenbVsVxNsOw7I1jJveZY7Xpor7r8eZBuehM6ZUA+Q97zv5AC/n+nKyYk/+8z
xNPb17fgrfnyVv+QHy4jP3/lh0JGDbxwd5gnM7RlTPZvcbGOgpjZIDCzi76Xf8t/81/5ofIvm5FJ
wluDgrfBzNY/+aEq/kVESDKg0LRFECL+nfSQNb5LoARTdUwJIERS+buhy+8DwaAQkpbZgeXEO22j
bRNv2Eje/6DLRGT580oUeBawOykvFYslT/0uD23UShYURUwn7ceCM40IcBbOoGQRxhWGpqUxtX2l
Fl2KycxgT4BhAgiV58FXA8uzRhgp7BaDDrpBpJr2WueG+aZbUvuHNBJub8wIeSuz1FgveAm1mdKZ
8sA8pI3fwjCosWTedKM95MDa6giXULWb28c+H8Mxx7Fr8tF0VknZjwoB0ERDHDrDVEXhKi4bKHcr
jJf0uSJXVvQsW2mgtehal3ksFxccpNLkOUjqqD0EatOC2ygRD7fjKkXQK7N3J3XMP4z7XFBOa0Gp
jFwrxEPYuqEVK9jWV6AbEUFiaFRJFbxvdWLPD2W5SdQV+2gZYbM0puMWQS7GSzjbD3pDkOAnNvl5
pGPQg1N7FYzGH3NUWXDwQAVWTEvPUATFeizrKd1ordGKbVQrOT7gAeiN8jR2Um3tbY7rkBwl12AF
xqo/OQBGNfuLJLqWXR+Ti7jehz2jn1uzHNLktcRQitM/BGwPq7MYetefJoBLSznkCorTxoPNMDxh
ddOTjQG8S5ZagqbrVJGg08Yqy21x++zJaFViFD8cgxMWVcMWls20L82WsBFDh2yV2mp5LirTPshA
OAdHDbv4eRpa+RbUvXAMohIPpW3tYCQh+3jfKMFnptGjTYnDyVHKZQTCwQSOctUbdf6KCdtAXXow
4JkUcfRJLyaLgLfSLP+Yq+1MUb6UXzQmaM7mUNNpyqss3/fDqDKxCa7O5lg1jFcFVAmymXm4lygl
nkBNMmOT2SQDE/9Hvwo1ddU1DW7tkiQollDg9ENXrucsWUmWsN5Qm4/wKoZQQPTU+8+KgatNrMRQ
gQwxnhee2tOkpkwSZLk1BatB6MlzXSwfTDHhqOGqWmCNq6Yi2Fz1tOM+peQepkuFJX9s6ogRZy0r
ARalddufg7pT3QqW4UYYcbXHsU29pmOiMqas+D0zXt0wn1GXh44tN91DXNXTZcpMxtu6qUr2RQ8i
pM8s5TiVaMdXcwwKT+vtTOULVfK1aI34ModCPVkLO8ksiEL53ITh6EGE/YtiBhSQusCN2qLfYnxS
vfqUU2DUidJa20pTr7M8H6eDrExh5ZaRYWyzoJy33Gt+A6MpnSMQ2JNWzeWJlob0auUzZaY0kuwz
qMzId9QpJumK2iF6xIlwBr7Vl9qnJJKHvSHBSLK435c8KxnNniDiHXx2H3traSKhhB9Z8adWQZPv
JKE6vAojbPbQFhVqQFPV+56Ep899OGlj6/l9VyUrQx2Ck1zo4TkaR/8uMLOUKn1jSwb8u9bQnKIR
8x8wcQ3cSFGcl6s64YPlxI5l4L2W1OWXdgoHpxg686BPJgBFqQ6D5G2ic2zjSVdSuiqq6CtTULTG
ysL0aXRWkdgi/K8OmQn/xFmOlcqR69ZHw2UoCUb2Xa1LTjOG8c0WRf9QGhD9RBYhI8sL/VgmYfSk
jqO4GFZbLE/Xj05RSMKBq19nbPAkU9urAdzhi9m2A+t2fjy48ZhMRwSWuDcXgFtjQ54v2Fransrx
5oyhVGynwIzvZ2nUviY+taKxNQrdmW3RrXU/1HexSI2zEZbS5xn73ZXpW+ax0HJYREOUrm2YiOtC
KOFZpMm0N7VAbPBDg0flN/O6rmNzy4ASyV0qwegpcjs/p/3cndtZonsYRmq0MB8V0treRF1DImpL
piPDd/ECRDAuPMr2nCtY4mQRENi51WaXSB5ERtSAVFcBHnyF+WLvutygctgGytcwNfUN872Np0XT
8K1GzH6y5Vrd+YYZHXz26seUCd9zVfKvWHbu72wrYKxYrRi6Kdv5EPC+HKxS+aJlFj8pmMe9GYAG
cMKh0zcmXnIumVmx6+mm34VxPm2ysMvWAQZWV7OaeGPTxNwbo1q/wKyVVhmQto02zbo7KHkBVMiW
tloRaw9yqBtfoDUoE2O3Wen26gJ8M0jEdqVUgz4O434r19Jw6bECx3lolKIXtc+CTVaENlNsloUb
ES9np6r+Jg4K9kNFTa76pOePJtHnRfgivPmDiX7OsIPHfqrljR7xHPOmjJ1Zzok99bje8EmmUNSa
THkWUxGA0srIVsYmKTZJpyGnCqVuD8ykv2Vhlq3T5M+J5QnNbxlqzVplLW+2aXyt+KSF2/mT9K2o
Jh867siLJAVwoEWnu9ijik+YKKEEzaa6vufOW4cqsIduZcBjumapYAyRWna2bqnrvXAyQKsvhypy
bIuqVDsH3bFPc9219dDeBbRPCa2FtEqUMrob8Q3HyMlCN2jX6gOxQLHpZDPaGGMBOWmcJEclAvAS
jpJjWyQFSvs2j29VSQIzVBiO9bZI15YBQhsRdfMawhf9HEE+IOc3bSYHIBk3BYSwLGNDaedGPQ2U
5t1yKpXVNEAJQemd31uFXm+zsWgdw0hBUPvkdKA+tI2kNWA22WfuMlkUB42yljNIcuxRsK6cfLJS
D2TnG1q62Ili+ZyWbeFSVvQ3GBUzm1nW5iWMxfRiDJZ+AwLLBCVJKG53A1bfhFmeTH4IRjTu3CIJ
LdcoZqgYaSlvSC7HyySDV231iBHWMq7vdUPEz8MwyFsbkPXrqMCm0nKRXfAhoiY+D4JsywpPejtW
iwlT/QXMunIx6xGMXx0PT/TpDbcw5gB0zZheUBKJA9QdkGV+vO8oUdy1hjRcOSf4wrtGilx8n+ad
ZKr+Af+n8r4AcLnhDlI5GxtU+5VZvBGFxush1SmH4ZXl6sWIr0lr9JciK+Y/7DaECyvJ/WYUIzFN
aqWbUoOJFjKy46ZUg76WegZveGAP3keqMXiVnGvHXCstZY0lJ5Z4fVm7YTIylq0Es4BGRz5J5Fhi
6C0geDPbUYR8HEW971pVfE4GuQNEVynHuM3DYFXrQbmj22p8mQCKPKhyPjlzBLpLlfCj47ga1pKt
1XjbDdVFnhs2l2iSsdmj3VM50dxVblVo1hdLbmbO9nHw4skAsi230VvbYLk4B3ZztXofZ5wk77CD
HLXVbETRNoRhf7BLU9mArFLhJgYz/62tvFh5UkF6VvRNZczScZjxKF1NSZe9xqIRlTOkU3OvSPCc
V1bSh90We0u1uuginhSPEdqRESdYI25ZKGHhVEYQB56uKWpNL8kKZXdxaAMgqxf+q6jT+KRPkr8N
fE37HGKq+DonpX4oaXOoTgKm46kEjHKIpjh0kVGKCyFXjnWllXumnkdrvIzr9YAX5qb0hXW1p64M
CbdBethznqNFGurShfmNM0WIq17KyBkupNnwrBACrQQvI14SRuJUQals5HbIPYQ/sqfRE9oOYJA8
vJX1x2QKKl6PwHcNHKKuFEb7VSSXwumbzHCGyrDdtLCRUWu9uJ8gTXM9LS0CKyKJCaPkwoHTOYbp
V0jzbVRMRmzu4XAH7tjIWDOBUPta8RUamtS4QMHAXLRS6gSxhhVE3IlVFYNm0xtQdGkz+vctpqbb
QBaNN1attjZEkJ9Co8ruAKSZa1n09TosRtPVKwwyAYhbINiMPjzodjAf7VRtNl2KxhLuT5dt2YMs
0IGhgodwpuxw/MvZCoK83wEYN72kVsZtP7ZtzyxpJBh4Kjq2BbVKGbmy0u3MDueltVyemtzqXm0b
stFK1+bmrZ4V9YskNxXctrH7FDRFdMgFbohUtIItxswY0aZmu07SMVvVWtivc2FEO1Pq/W8xXgQP
vda3sCBjIZeUYsz6MRsxwsxnke16UORnaKulJ9GhpEgIxDuD5O36YBg20zzjGzAWDXcfkaimtMFd
TDu+WTGxrThp1xBF2mrvDmmXuVB3hhU4K3lv9lG3y/N4voHdYN8UxMU5QRW9mrjKy7ckSJSdH8YV
Tp8zE5+S3nqq2Vdub3YWUVyUPGf0hvbz4lOXDYO1poY2Z7sM8849d5SzBpfTNKWDECVY4NV2+DwY
ISjPiflqtKZarq76qZifk0SGsT9r2paRafl5mmnBViHuzXkgeVllZ0BCu6a7IPXiaKjkfl7ceb9G
RFN3FjfPi0dO3FUtaukxBAx+rfjqQKZIGTchNQ3MNkvGrl/NptEvVhn2TwATiQDoMW5yig2eiC3z
1Zz99kCtsal26p9ZqsA1E6fHPH319TKDmDenWEvSli3RsLXZGoxDsVNKIW/9oZqcsbOjPzgUymeN
6viZySsj2YyRZj6DmlYv5hwy2lIxs/TNjyweDMcJysyKXCzkUayTvig35WCnzxWq1dQRtWaVHlag
UekG7PFAE+bU2oyyDTpKhPM2LDDGriJ2YDNSzWyVq+VEUFJ2wMymKdpjVI71a5Fa8xkLjcCl3geR
UbL12Hf0aNB30WhGX1JtUlzViJK7alo0N/aUJJh9ApbaQm20Vrk9R88pmxsorQHohhUS7bVFXH4K
hR9vLd/WLkoYGdscrf4GLFQIabWLDjgv4EcQ1M23LNZlNwkNvMTwKP5ijD2M0rD2Y8zZ51QlCeCV
ULQpvY1pnBzUIkRvIAJxMBDvYJGoJ+1aG8zpqEGCA1jYmlbJ1HVin4akrK9lO5oXqDnqdDWCqpQ2
kVE2kBWb4U5pTb5zJsLQv/Dq7POenJDJBIoN3egHwYouWnJOinaCXNjo+QY+jpDuysZS2n1ftiRy
ZQqKvsdOdyVhwEkDDMSr5HfjOjT0fFcXKQQSw/bduZkREEzs+P7cL7GhHhx7v/Zf5m4ycRDipHDr
YpYfJFuWtmxu5J2gxzExsXhzGmVaJ7FOR7AsrTuT2H1LmRq0cpxG08UK5qxy0Jc1HgfAuGEbLqyV
bCXjYt0dAslDcTSHe7uMxKXnc38iRB9eJLswb7VhZruoF9aXOg1qN1gM2BsiRC+uwCUNHWmiPkXm
QzAIdVvZZnoJlMm+9vZsYrwU0+rSErx+RzMwd7zKOqkn9DvRlH+i2gw0hVFKf2ZmNjQiE3aVZaNp
zXS4TEPii1Vh9GBqaxzQ3/R5BlxbRe1eMhrebN1QziaIQgYzjFpnmEfTgmSj5/2kuaroh6tYDGT5
LEDUJal/M0SWU+YPrftcSJOXKhV9hcmw55NvDeFXP2KSofWtCrZyf19HaDtsaMeQh6ftODFMUJlS
7iQz2xIUbhKrwjjJnXzEgQHaiN3Fbt5Kt0BM9KBnbECVwWjREzVjvGGokP5GHwdH4mSq9G1O002p
8BnFd+WYNCANmmbMHVHYumuKRnqbhB6tlSrA25wqaFi61Jq6XaaG9V4obSm7VDsKinU6sburFjpw
rNYYUPjVvTWu53y2tpx6eY5usY53clta1t6U7HSLDat6jYMknh1ZLnqskzigpG1APY20W9dTT+t0
f2/qfcIUHZVH3BniWXlMO6G82bUkybgkT+Zxogp0VBJ8Glcq1FjmpnO1rykZ9L4r+qCrnWKu6e8z
bCD4B6l9I2X0r35pjo+RNGA4rsZGuVLpfpPjmNEuoOfE2LxpTi9TFuGBnUZmDBQuxjvbUXoTI7i4
VS74tqQvkjbyZAc6zgyiVllRbdUsn+e7wDCnR7sILEZxyX8+13HU3aZMptOjq0P7xDm7GB5oRno/
xWJ8UsH5z4z4CNCukz4TEUdloswXRa/IUPpJJAbvVpnSqwjjO7sZm1ur4TntNEaFqzj83f41RMl7
yZpqOGg0V75o4SCtsduOdxZ24N5gBkSCcR1s+yxOT4rJj16xwUjdTpQhiD6aeXiado2/rrrU/EJE
n2ylGn9VpQji51niW1thfj58xaVXeYplfIGIaaPoJndsyXTk4Vy3VoEzPKbqlD6i3jgmFMAdqS3k
I9lYojlGbIw0zY2MinU7GwVM5FSdXiTehxZDzWKq9l0vGguc1CAgl0eTxfOofDXyyqDA7Typ2rbZ
SBAzK1qBGp4+ZGlW2L8UCZqMJ7OVeJctW9InymLgJemw5VOMGzDjyg9jZ0z6cxakC+5drqaCLbgM
Ys6jKcp665SEYUXLM5L1bTpW/bjr2mBK9gmW493K5lqlL2bZLQ3PhhpF8CnSwkoxKdKRZlABGjXT
uJP1TO2vvjZ22lXvZcu/Zh2HyMNcNbJy9GWyaDcMaqA6cWihQkl8s8U6URJtdomZem7dzBrJkguV
V5NxDl9FmIPtWePrdDnHtHhMq74Pz5ZEznHx29oy1oVahgCL5yHij7XiRuWUUDXfmm4YgzDWBSSM
Uy221dzaB4Plh7sZx/DYbfxkUJ5pzBJIz5nmv0h6WGW3tm9a1gzaLHhOexIASHu1sW1oJeN+OBrU
4Hk5G/0pGlpeYjWRGeHpu7qnBtqLMPSWIDpzs7TKSPHTRoFWTFGlfSYbHqN9Hlu1xq8dA/4gOYG5
EDt2WIjkIdA0Nb7rgEaHV+olkrlXa03Od7w7zbSedL26RXIi+W6hVwa2FYqiNPvc8Pv05Od5O3+u
cipGn3q7XZ5RIMZOzlyZ4dRqZ8YMPwFo9gV8Yv7k8GhRJDBONOL0jFGwBaOslrVs16vKoqGy9tUh
mqlYKEQdEL3FrMgPdutn+X1FVSfYoE1pX77rPF3+mvz83ph3cYB418zBzYHOEJ0cwwD3+W6qx0gJ
UETYw/U+KRt/Lz9CptbBrV5q+r7uiLgn2LO99kiX8B8v70wYHMlKw9j7Q5HPO5XI0lj68be8G1zD
cSANk5jfsmjSleheddBM3yWO4gViLQ0ugx7r8vSRjeqPc00/r7rcoe+aTHTgyoyY3HdmmG8j32cv
f3STf1QR/LzEu8GzgVy2nAeWqLmji0yixFmUigNujYsUJkTnUwWM2lNRc8NtzBTGLnPDa3aH18zH
Y+kfXfC7rpoeq1iZRdzmZt08kd+pa/jvaOEZsyp8BFzxWvoQ9/PjROnfdwCTTJS9Mn3Ipaf43U3u
IqSGYcsd0JEyWdJ2RmxsfShpWkbc/5lu/mkVZeknfreKHmZKZC2PctHbhxr6kPgueiy32csipSxc
Ua3UrX9u8w8mLt+h9n5e+N1XlOWtVXUzC4sHxgnX6lOH/lZ8np+j07Cxvfq+fVJdFON7KAMfDeJ/
cGv/1JV9d9GRTT1OrVhbY7win2h42sKp+svvN4qPVnn3lZjFIi7yWSVIakabvtrNlxoXit8v8nNn
edkA/ust+VMS892l4FhvEUCwCNVeDyDPJYwocFp+eag5LtD9OlQ8N60dur9f9x1f6efn9+6T6Di9
bXXZeWTPP03f6p3YJOtobZ79EO9dAgtwR/LhI2jae3PG/9zwLFr9OtPWpvlOR1lKk69ZBdfbus1T
6EEvOy54k2Q7rc3FwdUNPKLke5xd3cxTMZKmFrxfpCrGWvtSuNWuwEb1Q7HeMify81f0z696N0dC
/5gOVsKvWoSB/Q5Rl4t29orRs0NWtsZ0cDscMwQ6+v3vH8OvN6Z/Fn63SRT+FOhtw5lJcdzBfqSs
9I8+1OU1/c21We92CHK6WZlallhsaikOxxuK1SsGQy/5dfQ+3veUD27me9BnqEUi0xkkYEuaUZSK
Dd38YN2voPovTq2O2Gv8lUj/Q638f/NS/9fttN4dp3o1cbBpPMd4py9SmXrX3/1pgO5KGNCsw7O5
L1yfIeX/25v8bq+ICJ21yeImY2ZHFHFrEEAvcIeeDrircqR9RFt4N9P/9/f7z6W+O2BNCli0PLhU
/9XYyx52Ixe0noi+rTVGmkefT8sEJJZjHB4xbLiSrpIjTjEfeYH7GV7XTHe7zaV2yEL/wMVwVTrV
8+9f7l+/CTBo8JeCz8KM74+Hk98WlCyXN0G/hjcF7yfKlZFjHqI1fkIb/4FeyRndODNukbb6H4zT
LI/7p1f/u/XffdYJWVwZhqy/fNbG0zK4s/A2mlsGF+tDD/NfhjzfrfbuWy5xuOt0EjsHinVIOKmu
oYpIq/bQfaqO+VlAjrKHVf36MZzil7vIPyu/JxsxS0TlbeA6e6rsUrLvffuDY0r9aIl3x/3Yi3yg
R8at3IcXcqUF7bNskuPXxZpeR1PY3HpPRTJJiYe0Zp+vkYj+nwVVDG/rjDotZJN3PyNNuopRb+7x
4h6Wnqb6KqKn37+1v84PALSoBnNYTKK9WwOtjqzVNhgoscIpWKNcT7Ro7OS7zvM/YTvjVUfJWzay
iMvDzKm7GeB4PlIa/zL6+O5XvNvKJpo41F35FXMRE+M8qVnnatIfH1zrL8PH71Z5t2/NcWha1cQq
C+1Qqtm3xLO1B260tvlOq1MGUTi5aV55X2NqulJOypv+uX2q74uHf5P4+NeOBszcICViaOAnd+/R
nut27gvyR0w88KjBYbiCMfkfnJ3XjuPI0q2fiAC9uRVlSmW6uqp93xBtSYrem6c/X/Yc7JFShPj3
YAOzLwroUCYjIyMjVqwV8lPoTMc+EgEZFFKC63d1jlx8UzlSnNuWIsXJog6opdhuIHVJ7pIdvaz3
8RE67L26dln8caBbxqRAoVYqEI0SY/2e2QlBBcR2705b6s3v3Lf6MTmeXhkb+GS/Du9PO+/t2g/4
wwp/4wf8mRo6SzoDtWWWvuEHiAnkeUuweraPiAbfO+8hIt7CxcZMsuK39YZX2d7Z1bvkPRnZXX6o
7tT7Ylc82ytUy4sPYcZqGeTTxDS2TIE3KpFiAKcTHwAkL0WnX/9coNq9vkeT6pAyv+mvXaJLQQ3G
cJTCkX30oN67vJ+a0jajuRX70Lj+6D5larW/fcCkkfb/79RnJsQBPNvqsBrt01D/2er427Arf2rk
QhQ8jmT2IoaE27VFLb0ozhclX7opo4Cak3Ppdq+ANyk+UussX3MEPVr3wQOFT7lxJf9ZSvnObUrH
x+sBXSLRFfhdPu8C850NAF374CB+0360rRVC/rWvJh2fOognQxfea8T6D4AKNGy0FfaOpeBLxgIl
MAIRsCBIYbFBDyeNT6wndz/U+htnflKalWtmKfKemxCrPHOMKmyroo4wMTFuYhSUa4XaZLtzlXzt
7r7GFLvMtglwtWOJopfk5kxuZDYKQiib3Yd3UC29a9+RB5KBueWGQYDH8K3hV7zUuWiq786XtZts
KSu3gHSbFqwAEP/L6GlnGmmPhaM428kbdNDq57Y4Kr79ON4PFH+MD/nXFA4m2GZX2JAWPAUeFJeR
eYh04NaUPmOq98aUwEbmu/ZDOf2c1J8rp3shwbQQ3iAVgRJZv8KFZ5PnJaei5qxR15qeCp+gif6O
YMpoD80dSJa1byl+shS6bRM9EZOxeTEaLZ1utaBNaoak/erBPFg/7Pv5Md9a39VkU/DkENwOKa2Z
bcYrufaDH5D3vDCzufIrJOKeP1GNcWKQizZMaAhVSEcwLIFCeQgo+oP5h3C2YuHFjynlWfF/oZz9
U8W6WvW/9mRiwsLJPWtISFPaHC2+BKqy8XsEIoVhP4uryyiMRwZejre/7kIQYJFwoOoWbVxUci9P
qI2i19yXLDI2Xqbolzd3mwTwxm0jC2EAWQwDF2K8iGl2yUg+qUFXCZHJZFa3Yf+a5rXfw8UUJX95
FpiQ4EvBMs1/uI9kGgQN8JvXes3sh81+ogWbonx1eynyfskWpEvAHVsLzGCR+hOI7MLoEEzkdgv0
lbvmKpwIO8gXwAzvMpSB1Nvld+FNOVIfcykg78x7Y8sj67Rl9Kz83kMyKsjG9HaTP0FQDALj9gqv
/P4f0x7D1C4Jqin4CM6Dtm1NuT0580z1SkUffGfuRurI/c5DhpYhwt0qI4583GWD0i0xAO3u4lKd
KaO3j/3RekheBEXWtIeNU/s/NCSWviHR8n8LlPbWSboS+JmXCC/pAXeU4UsbrUTNNRtSSmTl2hSD
dJv9PP1GtRM5iIfRWaX6EwfnPGTIOycdLDMfe8VOsSJaOpRtW8oP38ICkrHs0EOmjPqEOu9pYHXP
yX71u8k3j1C5gJmCK49nOf+THGXMO0ZD+joV9aDjGG+H0S8OiW8dgs7vjsjkurvhbi0sX28srL8m
lyzqbjqcHdKSZ9VIR5Afox9MUI0rJ7+tgq2Tzrvbp+B6Z1HxgSySZyNKpVc0OE3CrZD1SLpqaktj
lWdaCdxqqnYdst6ZtnLcr15LbCXsFRDvwNFkM38lPceTzmbOx0t73/0av35GP/kbrNQwGZFG74r7
0168DpnwJptmYnq14LAQbTDPkxRmTGgOITW6PPIxT2QkCwHMD773nL0ihfbGPs7hZnwQimiAsqjc
bwJnU3y6vcsStYRFhQM1I5j5DdgH6CDZ0jEJkjgviz6jQr51D8Z7Hc76+OW7+ju47w7Fk7NDERkS
sPin/qg/QEy+cl1IhId/zMN27BjQgIuJPLl2V3en3LTLmPuC/Y78sOggWAwP1guyroyFMcB8iJ5u
L/kPG8XlmRU6nhbGPZ08UaZfV9rGGfu+oKeTTJ8DpXwfdRash7rF048c3PKe86F4VBh6Q+dwN1gv
rf6hNxz0F0H8hMZeZfzFcJlrnjpf4/8rHYHA9Hddhnez8q7pnhXlsVB/BhGvbSgETPWxjDNUKil+
1P1dGSYM3OmPszpsm5S5si7y+5Zco1EfXP0166O9R50y07t7j9Hm22uX8wDbYOm8fFEGIVVFvePS
zQDvZlk5A3EDLwl+Xt/BWvA4qe9QN185vteh6cLSVbEwrFV7OHmqDwCbqZJjfbK3t9dyfWbgIEWR
igPLRXKdpJYnSBLoiPbcWtm3kYmjN5AjZNQ5aKjsmm1oPI4fTajWg5WlXQVAya6UgYxt1DHao5EH
zNnOyKxNoow7GH8Ot9d39a0ww0sGdnNQsGRUUnAH79aaZcDyos7btApzJBNMfKhTj625lnEsLMmB
9Itj6KDuAPnwpV+g3dnZljb3fvqYvfGao/V42sKM6c/3+rQvAeEg/JM/OWuaJMLdLk6ihRDCmVnh
RGevUyWsOgQZp54SVXvM94KcS1BmrT0Nr3xRMiNWf2Ymt8KZ4SLMtBn+WLzVgP3e/lbXKZtkQgqj
IdOspZGwgf2+2yH2aO6Kg72N3mTvufvXy7ZX1WO+xsXOSZdw3vVTC9UAH+yYNJts133IKajlWxTg
Pja/7Pe05R9PNAPqA5N3P4utgYos47MrLrr2/aSTkLXKmEQWvwL2j/sc4u/kiBz4/VrN9vpyllYr
ha2YEezRMMae2zF4qY/1toMSe6RqDqGzuw2PgvgzPCqUzIVM2/p2r31euZQ5aB0iQbzT/pQyyfaG
1+pJ2XV7OCMi5/+gTCVRDnA1Xa5YzgeSEQhVffrjT/pvAUb+EfwWUhKU86iVV4/jN/OHIPZZb27K
ZRzZsn55WKa8GNQkdqH7QER9SOttWTJxGkVAZI8dmuqxOR6qstjacKLcPkQrx9SWglBWBUwjCJ9G
7J6QY0KnQPFs5dZYiKoowGomnNUukVV+1tUM8lRtYZLnZbA1QEwEgBIaeVBwqbJiaimoUmgmg0VU
VohVXO5kOkzgAD3Wk5S/ezUGCP9lnNdEOHRx0uUYyuQOEp62Lmo20vdSaoTRFXEG+731eXK3dJK8
B6AOfvMZ3sY3sFRu0U5E2QVx8MP4RrxC0seQzuTwoN+tBYSlT3j+Y6RPGNjJkELzQVhyW58JGGbj
VnjkF2PBuQnxE86CuWYPratPmGBid1NsDPcueUPOuou25lZ5ofH6iGyzz7TilunAYXOX+re99Dpl
5Wie/wDpNml7hrtcEepPx+Q12z0HR6GVA7KsPaz3XK8AUOI4nluTLpYKDq4568TdtS0fmVs8PRko
aaX0Tgq//p74ytfojbrNdz1fdi3RWfua0iUDSPvktGKlc/q1me696dvKVq4ZkO6PrreZsxpZnOgQ
xXc1TxyKi8oTc9koCnvb6WGVz33pUJ7vp3QoW72GWhnyevYzOKAEduiPMEdlvuBzDX7oj/WT9WVN
i2BhmRSSeGM5yK5RIZc8Jo1O5Wn2hsJP+teOilGtrLGrL0Q1yu5w8YsqMQVw6floMoBZlaD6/aoa
XpQ8fh923tYu1cMQr+t2i0MsRRweTiavRo8XFJLllycwDQweTmNJD493sr77h8bdOIw7w89oxq91
mq6adhyBC3vSiVfqLNWMExyHg98D8mwYT9g05iZAPWLYTo+MBDc+jbu1rHFpT4GTCDUOQxVNmstl
OiYY+ozpIUiynkb1sbBI9EdUAMK15HHJEHpqJhpukBlfCdDCFpG6VlmOfpZAXOhAShIEpBXlo1Ln
29snbsH7kaH8nym5wh2mTA9AHAD/khdsDOe+9k5+Z688sMWplf0DYm/oKumzcs/KYUMduGSzLve7
4NHIQGFRtLScF+pX93P6NldOu79dFM8kxNwoEokygiwV55E4hExJj351UopDpZfloSud7MWZyzVx
4uv9uzAlC6Eb6LOoSKP2fmONvhMOG7MHuMGUxO0VXXsE5wsVFtCLLAwFvEvXg8aKzNoouU7gEWnH
eR9Ak8D0rg+Mb8XUwum6tCWdriKEG083Qe7aT4JpfnrKvkZbd6s8jTvNz3e1Xz5FH24v76pdbVt0
O1QPyXU6n6xUbPPZHT44hWqQTw8gtrI32laQ+JtvzU31WB1Ft1rZrgGYF77bhUGx4WcGu3CYMgYK
Wz9Mp6PGk8woxRFr/vp4UVBCXA96YQEbumqBat7MqGlIpLLfKYw4qWnOJFry91YM2kU0jE2qV1dV
38QqK31KKAbodr8p4l/G8C3sPt3+RAseiA3KK1R6Tf2Knp9xKgY3vL71+9E5HaoWIgM6Jc1z21rx
IU015W+RGbgEGticYAeaNdAZUrTti7TTPQWaY6Fb1b1B78gH3+UrT8D276N7SDxXHH/BJTDowNhN
jYhKmBSlCiu2e23gVtEbT9+NQUy5KMnM4xyHa6XsK4TiP4v715aU5wxaMQS5E4mcNYfai7kAlAeE
llR2iF9cVF+HLQzr4efkeS3fEdt2GYvFtv5rWdrWyLKmqh4Y5kqhppqd/qja6s70Xufid0C907LT
x6GyV7b2+gLAKO8z1eDRw3iktLUJk3ta6bG1WkBd00Z4NfrUA2zzlO1onLahuSouJYKUtEzamyi8
8D8bsjYpoDAzWaN63LZsMB2zHeLHW4Zty0+a6v/RddgptEdWgPsLRQHKyGdGpaBiB8HscZ22qNbM
e2svEIr6zwQ0V32AgnfF2toKpT0NA6rMjF21vul99GYThZdid/vIG2smJC+dp3RK1ZJpMQe2bU+d
kDTvlAMzn28mtXrnmtMuNXuoCcIDBALQXkZvihANLfMpmihQFOqGjMCvPdM3WgZuu+44xfZbrU94
ZnvboExjcDsP5sBRBnqXzwd46V695Bi43j6GoUY7OX7DCD3EGyv+uHTH4YzUuxEaEWP10sqMXAnd
yaG3IJRPs532ULYb8Mm8kbeaX/xUQSWHW31N53Uhhl5Ylc4eGN150FCm80+dMWxmDbThqZm/dL0D
lQfDfH//MAVLasERLspHhFMpa4CiwLFmRj388UcP1dWOi5XqGF1I6ATJzOP9GsJvaYHnBoVDnd2q
KdzRPYo5HYxf6MYk2aGzm32mBDsFFe3bzrkQrXndCH55ulSAGKQDbjBLO6Ymz7YufHHz1zT9lOgf
/tYE/X7P0h2SSCrgsu5GO5+A6VkA5kYIVsv0tZy+ds5aunV9xmwegejeOH/ANXKhXY/GwkuTiGnh
onp1JgaGc/3l9jpEJLiMhciyCQJ+eB4QZZVN0PcxYBOCgc0KT5CG5KoOWYFuRE+nNPCemjrQHkwt
WLvjrj8QPK+cWJv2EhTwcrGrTDJeHSX01m0FpVFRvGYh44z5OP8lZg5ttHM78iRa4vRJp58oTwbM
LcI4AJdH4BdQG9zexMXlQO+mkhpowFikcBtBK6Qmgq3b0AMmtpmpmz9Qdlrx6mtvYDFUBgGraRq4
LslK0k4nvuHQ+cq8F4wtbfL3D5ZLC1LkSyJQ17HKOuIThFlFu2uaJ8ZIVtqKCwn9pRkp1DF2bdZt
hhmapqjIBXBfbbkDXpnyMg6g8O7hR4lXwesL2wd3FD17sGHIVpriI57FH3WC9kaLksKfu0+5fd+u
ziMsGSCmakD7yEuvYFNGEKROEVNW6WP7R+KmHyPj3W0/W6gmkpydmZA+UBjbia4akNDXW43EMNtF
MHH7HbON+U791D2spb2SLpS4GihIe5C/QndDUUqGSSrJWA1pwetcvY/vlO+FL/JPzW/enl66u9uL
W9g+EetMHuWUwa80cXJYcThZdDC7YvpihbAI2on5/raNP5Dty3D3J6D+z4i0gXYVJbXi6qI6VOub
9CgE/qCp+gInKnWi7Ml+D2vPft4B7v5V/8q+ZHuhEjm+dbPV+Sxh6uqn8JIwkZkxdKQGL/3RMEca
umjvMn/f9fdekJXQwvXxXmu0edPUhrVRMudbN3jNSlD88y9fWbYEdoUOrkqv+dJy3UEcXOVQfYgB
7yHdlBnVacgyN80BvpQRYexuq/wedJjTgW0W2/Jp+LRWL1voxzseTUnHEUpnJti5yx9R1H1W9SF1
mNpJvfi5QXXc/GqnowUDaq6MWbSL3byLtpqVOumDGegbV6/QCrW+Jd7PFDpN+3N70n5lduLNbzT+
rq8UphaCuseDVnR/+EJApy5/ILaVwGx4l5RN/DaKeCUU0UaN+u+3XXLZDBK+VA2pOshDBlZl2BqM
7jxl696vnGoLIrgs13CQC49K5N2peoF55pRd5StT78TjFI8tSW38irztITi0z0fek0fznffyrf0m
aujhs/t6e3XXh5oJFhFyeTMvjNbaoYLEkhFksLgwBdZE95DkrcSN6w0UQzJsngq8jMq5dI7Kcm6C
TsUENMN+21FhQ7s+Q6jh9kqu8L6kQhd29Et/8Po4D/Qa1gutb+PHGMbTfXZycMtG615MC+2MToma
OyudrDuQ0j+VzguOt3/D2lKlnL2v+i5Ja5Zan15DIqVBlz7TPvwHI388n+kTZiQlI45mek2noZEz
te2W9q0dDkjErOFxlpZioJ5lCfSceVUysk59rLQn4RgwAWWAqIGLdLW68tHWrEjfzAgK+Kgy1jKW
T50B79enk7V2J19n0NTVXEtFLZZ2jSrvl9UFCGpM2FAispm9+RvKSfRefPun9trfGQf3s/3cHYFU
OIO/hihdXN+ZbXH8znKaqo9RDcvZxQpuP2pwX42OhoNSrdTb1syIv5+ZUaMSTxkoJ0T1UXOmV1v7
hUDYh9t+J+Lp5a3EQ4SKKDMhwM00+T70zNQdLTXNGBhlul1xN6d58E+D6bd69KaBvTqFfDPS+pXb
cClCnZuVXGSMNC/xgoQ6Rp0mO3oG0TEq5r9GupNHOQyLEeQNbl75mZVUY+zFKa2AKPpQFCF06+n2
9vYtxCdMQBwNvBc/vGIxiBXdRlNtojTvIvdhweqkau/CPttNc3IXn8zPSdd/L/P0JTHiFf9Yyugv
bEtpFQye09S5pL7zj/axfe99QqEo2NZ3ypPLtb2BsnNqN2sN52uvvFywdEH3J8WNmPqg7xG3kO0p
81sjrz5FAcJQK1t7fcQvLMl0BeZkpFXeYgm22H32pnkTPzSINgr0NPWT3fA8f6ue19v51ydCvI1V
FA94ToDskyJxVOSeCZcn/SPo3Grv3aCpzGBoG0Mtt3Fy2gfT8zis1AOWNvXcphRRlKIcvWkOB38q
finqj0yZNuZay2/pGUPpXnRqNYPZL/n5DxexqSgZXST13kAQaOM8RO8U39zMvve7/breFF5cFMhB
TwO7TJtR/P0sfjlmkQZwyVHc1V9V5Tj1h2B1aGYBhEWGdZYvSs/zwar0AK5znn/QwKKuLYhDZsY4
35x+dx1eIhKs6Je7G39QYrntoNeltUvT0vHrZyt0ewgdfQhD9153n8QogZxMP1f0/W1L1y7J7BqV
elCftOSugO+REoVjNzXgZmk1bbNEn/wsT+6CIABcE4x+U0KTr5xcVKxS0z3cNr6QxF5al2J1krfx
HEJT/qcyS7vJ+J4Nx/ah2jaPRbafn073JcV0NNCc98D/V8kUrt3o0rx0HpWxrJDYwLzr+O5L862h
JzOrm/hXYqHTthE89wy4xUDFTyvBfeGSuth26VRayAU0cUyxPct/uOODM3y5vbNrK5MPyMmq4kQT
/35Q+jxKt46hHBIn/ftUnWUgVmzwHnCv2nZh0xmVXrCBtfGYaJ91+7Wynm+v5DpUi2/EQaS8CCWD
3KiLKhA7is5KLCUx7xVTC+9LTXH2w/xpSL+0xWR8u21w+dP8a1A6e4jAjKNeUgimavomSeZN6J1W
tm1xTUzQ6BR/VM2WizBpUTWRZXaYmBArOPbIimTmr859ggT89mLEj5VyMIo9orXKCxGJW+lKrVEI
7FQxz5g63WM6feyEGF80HNzo8d3QrYWt5fMsxoMIzAK9LoVMeqn5YMQsbDogWPlMGXjXPOX0Vx88
5OSdAxIYfsKg//Owqpu96PFnpqXP1hl2iYxgkfmz+x2CHmiJv3pUHm5v50IrCW/E32kycqleYbnM
QGtjSi2ivtJ9VDbR5+lDvFNYG9dP+Vp+VR9Cyku3jV57C2ga6CoAFDhIgsuFldJykFcCBuXns/Yu
LqAWBXkyhZPvlfmdC3nibXO6CLqXPnNpT1xOZ5crAIOgTCoOtSC0mbfaxlE3RbLVUOa13o7tgxCm
EsO/M2TZ5T7cWj/hn46SQ7EOR74+i5c/RfKnvhnDUZ/hh8ap3g2FBkNlN6/t77XnXBqRPCexM8Z5
eoeOSdf3W0V3y8ephR449UJjJSwvrkdkSrYJj/AVAQUsKC7Mm/R/4DxXkbI8Rc0LQknK8fYnXOhN
s6QzO9InNBSNp4nF0ysI2vbe4nHmo+E02o+pUveC3V0QG1QBmOBI7V+GKW8egU3bT6eqcz5MaVWu
wHYXtlhA2xhzxo2vSxBm6eaqG3E4i/RT3Jr3amP7lV6vBLtlK6CKgO3pwJqkwpHSanqKMhZOEj3p
PN7H9M7sf61srcgJpNPBUA6c0sRvh8FLKWdoFPj6Tt2f06Ht/ySFz8kTGlZbOOEBVZurMfU6FySY
nhkUPnV2HDMtc6kicvz/wT9qm/SZ4raJRjCaXJsBsprpbj5tqvy41iy4vjxEGBd8KZR1IJiULo+k
C+2s0mglqrP2nKqTf6JYtdXyGI3N1PscQn2765shWAmyS5+RdzV0KRRCruFvLvPjcTigqqRGxySH
F6NlZj1bCaoL5WpkADXg+VQaGXyUnWXICwN2bKw0u2EHGfEOiHPf+Mmh3SmH5l2NkNELbBEQ86zh
gZe2lXNAh0A8Qq8GA4bEaxDKFtuaPlSdeR8bT7qD4h0iFIm57TptJRosORDHQSPHF6PC8mNJNYZT
2KK55I8QI2+God97Yfxo06+g8mmunPQ1Y1LkoZ+JNgpU2H4HE2kwHgc0FDq1e2fU5V/XefiAZ8uS
7gZkENQ4T/TUnzXNR+p5k8BzsnLYl1cD0g4KAJpYV4fdzopadf44iUe96r2+aw4Mi3gOjM8bZydG
DVyEOMzNCfjpSld14a5gff/als69qxhRHLbYDqOnovimjSt30UJ9iQ0EHQYEU4VbRMbc6bOnWC6w
Hx8ZGMJ/cddasBYqzvyQJfkDVD7hpoUrujXn17CkxHV7b5dOOZ1BpnBIFGlFSsGlgSY+TWpv8p3K
eGsXzYsT279a9695AEhF+XpwbEA4zfNW8pKmdRO6AMzIR8qTF6MwDrK1XgPsLtQ/Lq3IKUTgGqGH
hJA/7mHIVj6rT0A/q/AeXauD8Y1YMpT3q69XsUPyTWSSawOPp9BKFfLyYhhyy8izsRQRDCJGEuwv
xkP2NDEkd8cwwwas2N1obcsP6l1+H+7XKtULJULWLMab6CTT/pDLu7ZiVQBDMW+/aPsc1UEgXM+K
Px/UffKFTLh98LbZyplYCp3nNkXqenYXpkUIfMqD/SP7nWpvwzRENeLZLIu9xgTzGm3qUhZ1sUJp
g08wHtMigM2EKuFnbT8e57vwgPaEYBhN9t7Pvz4QkPsIhhbB/cdL93JtCQlbH/UZYoKMxW4Aphxg
bLnPgvGvC4LeuZ2r0ewGUnvnxB6q0Pf3Zr+xhi+ButpdWwidF2akZAxhV7BhKcsRZG/qLt3O34MT
b4f2Ht0UH/rSp/pXG96vRc0rDkn6uhd2JRfpyrE6eXWegqhwNsO3avZNXzRwEP18Gz1rn8Dc0g0H
jQh35F5/FAyxGa2Jp7XkaSF88zsQfhSAvOuncJEWblEErN+O7Ke+tV8zTfl822OWjuCFDSnstAhr
THqSwoi0n8hhmkP44jBv7I/M+mV7Xr/Ol7VlLYTtC5OSlwrNTasLE0waOSKIr6hkbqbAWbl4Vzbv
D23F2Tm3Ti2CLR0L61KkJDVQKlq3v715iwshdIrzRhovh684RjEusxUYyjxCVxV3p03RjHcGme32
tqWlOKLDuyS6rzTOr4ZOq6ZETeIUwMwCuB3NW2b3Mrg1imMOMHmV3+L6ViCzBCIJu6WQpJaClmO2
dmPlkOsE+j3dN8BY9crNvfRxzi2Iv599nJmZDgewfuJnvXeI0+nequzft7ds0QQ3GoyJghjFkbyM
hjVshg3sSw0sVdn4xhuPtw2If0C6O+nbcXGh3A26S04LwrlAFbRpE0bXwzvjrr2zDuY+2a+Nri8F
QQOpFro9LoN58hVdVRbi2QNfHnlFxP8gPbeeGFDaoHyyu72gxR07syR9FFhNRjDXWOqmD2pwFyU/
b//7i058vhRxns6++tilPUJMgpWKQsnGva+ZfDWeEB4ed2gq7NaKMovrsW3dFbxlNJElD8jjpDSq
SLDTqyf0Wo7OOuvFsgkwS6qqgpqypNRQ12yld1NOSg1pQwgdaw2h9rOInuMO6oRkkz6NKzD+xYhN
1vs/m1LETmsqfIqCY3vvnM/jOzHRH9yZz+4mfgu/79Y7rj3+lsLcuUFpHymcpy26gjPjaoiT5yOi
sPredFeC6cpWygQJpaukGnURItwQHdVM/d2IvvVtD1w8sv9unQwLyrvTqCQ1Hj65kPEl5d7yqqNa
UNA27OpTl6F6HDNFE6TJ4bbhxS106PGDm0TtVAZ0QbPlOicLVyxGVbuzEJR6tBRLQyV2MFb28ZqP
iezFOLMlAsrZKbPNKQ0RTUh8+yuUYgy1c1uctibaiB+Kp/DQlmJW6A2YKDEoF7zWymodfQEhKn4C
aRTgcV5NMhAeZr8qTNvpn9CoNAhTvPXg0xEZRd98XaMMWKioe1TqBHe7zewOVdHLFRdVqXalxTiE
yBPr98mdKHC1d4JCPXlr7NzvFJi3tz/okrdSCWG8jSuAF6h08IuoaZVJNfmgGRC5Cglfxnxvm1gK
/OcmpHMeoSc5J90MfSCEjrb32USodM7hL6/G/3AbmxSxLAqsOKd833cJorV2rEEFECMDPL5x1mbz
Fn3y3ILYzjOfNOI2KVs7ARqxF6zd1aF7hRDtzR+iJb/dGBMEzsW+POjZJtzWT2sesnT8LAYddT7V
Ao8GR22ojRYHMZrkoUA/Fn3lYP77CRNSQeZmHGAZtFnk6ZnTPE4t6CsyTie/y8sZCcTkcaq9lQfs
4mZSUGWOBdjdNUq2ouLW9Gkt3H3YWft8Oz4IaZLm6RXtCmDfBYxV3pd0d1eucrssuf25aSm2zF1o
9LPe8B0LD/3hF63pdre9fqkOApqdMU6dG9Vz5VtbsY2IyT9WJxidFM234Mf8UO5glmS8sSi3w/e1
PGHZpBgkNpigx7JwnzPvROCtaVWba6HeUlKN77Q7xa+YX07eixLI+tSTLo6unDr+WRy1AdvjhXdp
kKZ6k9Ya/jjy6JpgsIcE6H14FxGjv5627UN7zHY9P6LZThBzlAfUGBqSpPljUW7yDAo5ftQackpE
rBu/yROsPmeboGtVW6NuxiYwvOQ20cZs932i8fb8lq1SPS9uuUNTWQf4RoVSDtmNEVn11LEDgrdD
qbfG9k+lC8XQneBHjFENXInYSzHg3KL0qJ+iwj1pIRb72YPK81ebmXTrypWgvXBAeDeBDNe4+Ewm
Vy93UY30oVRrnbOZe+8QIXzbp9bKCVlYiKVScYVUAv7Tq66D4UKwhKwoDxuw56VJhUKvERP9efsc
Xi0ESAFjJcQXFSQuIe1yIaOtGDnIe6yIKwfh0jmKV/bqzwvpwuWwIWq3Al1Ar1++d6Cb18ourEgT
oEXk7HnHKN8XL+F9iwZP/zHjP4z1N0ehpeBtlZVE6ep+xTrtU3j/KJmBbJA+VT7Y5qyOJJzVSX20
+vsUhwjqYlOi0nt7L6+OFm9QJsS5EmDngFpFShbyzrOymMvAP02cXj1T3Z0Wj9u5dz7Ng/rYpNka
9lL8dmlnLyxKuQOijBrVeIUX/KT7QaNunSJ9TG1jgzzpY9rV+6EfyCl4fMEqZZkfFaEl7q1Rol55
KuvmAU5WRsVCu6rP55MZtFWek1ekyp3W5/vJ+QlEbGV3F74jHOOA/KE9hehQ7gKEWTWmukKe1FSk
L5AARJvEdj8zOqtuOnt1/nLJHCU5TUXdhXKM3PQ7Va4btxF6bolR7J2peOl72jfq9DbXh5WVLe0f
xT9ajDQxXU/20NicHFIJTnpcQausIC1KKSO0yt1t91w46jpTqzQBTCEBKMOjvGAIisDBTARdLGrS
m3aVy/M6RRfCFbx+qF9ws19R+88ohMIRgg3BOr819j0KLnFycFSyP/vHvNNGrjQVXYaVLVz6Wgyr
UTgj+6MhLB3yFMVUzQu42pFo/mHY+edT5cDWFrbvSAOOt/dx0Rb1BjI/McQgO2IxgLecM4oBYC/v
tIlL27aPfZfRD/P+y7Lgu2V8hwfIFeW7q7ZaUBU4YXlCqqkN9ZcI6Qx7qr/NlbI2J7S8rn+NScHE
ra1OqXQCZRzkkbsBTx52eH5gBfdV0cSuH2VWph5ub+aiU4KPUukK8S6Rj5nuxUMDII0qR1LeTTPS
M6q+somLx+vMhH55xVVNmDeZionSM+4L9KJTR92OCFHeXsmiGT6RJSZ0abVJLsgUkm6kES6oNPCR
1cPW6l6NNR3T69qa4MoQHVjazAJWJlkpvSAMjImIr963j/88+Z03CFzeV8/hdo3BbsEjDNiZxGAm
5HJXejQ5JP3KAA2Tn6iBto+V6J2bZvNGb8xiYyLVvP3rHWQwkcl9C3pC8kXpfQ+2pNCTMEz9yu52
mnJ6M6bG+zo3Vs7vwjUtBFDFMAY4R+o0l/4Q2tM0Nt4JzTBzfDadZofm1rEi/5iT01Gf18gdr0Fy
NqkVnGsAgDTjekLcckoTlk4QVubhBJcWSjTw8g276tXb5/u63zu++Yyy82cXQOKup+Nlf1qfJ7hu
dkm/QjrdxuCe2kFh1qXZuYd5m28NHlxwvX4NC7pBp5/lPh7QDkB/d1dsM2VrU875MeRH5W3ybrUf
vZC3XGyJ9AmMCFyZG7Ml9VbgBkWbQwH5KXrg+S5+99eNjsu1yzMc0ekUR7b4AlrcbUbKtX347rbr
LoSx8wXJOnBIC4+j4rG7nhr59TBtOu/utoU/3i/lehcmpDAGyr44xS4mBr/66N11O2Of3TUfwq9k
Q4AyDvPHDkrbYsucyH326XS/NrW7EAx4xVqC5AC+sSttmUhDvGnSDOARXv1Tc5R0YxnId5LUHN2+
WivhLlkjURAUHrxKrhKJjrd6o1TAH5WyqTZl7n2cFe2lq5hsKFLIZW9v7lJI0MHtoHvC8NSVNrIZ
pCFvxCD1S/1jr552bT9uq/GTk9h77bRS11lyFRq9VNoJqtbVrNZgGokTnLBlZ/23IaYh2pp16/+X
BfGZ+AZ8MhnINfZtM9S5MFK8ZXR0kzGDNSU/yM4e6nhNM3jh5qN1/a8x8S3PSgqnqnHKfqKkcnKP
AcrA/fQU/4d3qskDkvqvTjJ0dbt2fTxa+QjydtJeQu+Bh8+KCywu4syA+GxniwjCxGrBT9Ktzvo9
pS9r13swLNoFZDy3v82aJfH3M0uDZ0yhxuS7b+czouPmJkrvir9usxDyzvdL+ialp9SOkfFN9Kn0
2+h9U/+HiHduQHrsVkGvq9PEKk6Cg3KGWjyeVvKBxRhw9kmkK2sED9m2Am2tdAf9lO30rtio6eRz
r68clzVL0n2UV26RGnANELo/jc1LWjLHo7842VopZCnOGBa8QbS9mbSQU486VrJTNViAv3i9Vm2y
GaNimzNxl47HmBGqv3c0ShH/9MUZh5E/UQ/bs1sDC7QyHg9psZ2FL6zWwpb8+dyM9JkMqzbUusNM
Kqac7beB0m50dQXCuWZE+kLIUrlMwGMkcFU0NFDo1d4mp5UBoqXQfLYSOU+Ik6Yfch0jSjA+qm3w
gATG/vY3Eb9TvsXPTUg5LgM2paYreAAUZMkmMJTPsXP64uXhjyBtHsMsD/aeBgGOtiZ+vOTi54al
9MGzUy2PhOt51H374KXtijvdBc2crI0sLVsSBUWR8l5NXNZFGg5zyS42Sn8I43FXZ8YjPFxzusaR
tWZJ/P0skoZ5URVDw5rayXxsnR5x3HdpaqDtsVZfWHa/f9ckHSV9tt26FJ/NMXeGGftK8bZTi/90
XtGlBmMu3lvG5XIy5Ea1vCAKhV5U+KqdxYzDDoYe+VBhNu5/iK5U4ehg0d0EfiZ5ommUDlwPfKYo
VbMNjrcL0h8wKE+bRK9WbF2Tk3MdnRuTvE9X4qEremHs0XwxfkBg5GdogSMHqp9AR4su029zb9+l
L8MnAwGT3e1Tt3iwz9Yq7axtKTGjZuysY/ye2qc4+i/R6ezfF/bPHNELM29Ucv59FOeYr+jL31WR
hX4X6yuvgLWFCD89M6Q3J9riAmU+D6dtFeZbNz/e3qrFKwpGGkgcAAtfTXKEZe0OYYqFHC3F9pT/
4g5xN12Q7rU2/xHWzYp66uLJ+teejDH9f6Sd2XLcSJJFvwhm2JdXIDfuoihRlF5gKqmEfd/x9XNC
bdOVRGISrZ63siorekbAw8PD/fq9WQaBWqdjDzSmWyGRx5woXDgbVtb37d+rMhbO7pQheCSxb1rO
QJyqebpfbmzc5ZjIbx//x8bCx51RmUJufaIRBF3z/XxTvhiKFx7Aj7qKp+z9O9CJALu2ut5ba1s4
N1PXGdVw7BKQKTo17pRvOcWqCfHug+OXrveyc1rJWmJXoQi0cv3Bj4Amlvrhut+tm+C5wt+n3LTE
v0mzrxp+IkxIkadUP/tgi0Nv9baAbpyBOorfF+AcdTSa3Gh4E43jlyG6TeLU7evHuPh+fSEi3Vne
8Nx8JHnwOl9y+GtDGDYoAOPQgzEd4kwCcOGEs/Q9KKXpqVH16nNcRmHNqJTvhxtXyGqgZUaP+wMC
NyhnF3mSFPZJZhSMugxe8NjfV6/mbfzVflVO/lcHuFokWL3M3pU/6XfbRabLdi9HgMq/6LLBLnYx
BDNoYe74MWsX7Lr+MToVt0D/gPlrHmJnm4T/a7ED8Vdqrppgd1heYQyecglXE0gMs49nd6qquPWk
rHFolOaVYm083FZCI1PDVHfhBQPlIgsXPgu+Vi7ps9kFPBGV7ljV+cvgDIHbz/C2Zfr9hOrPhsG1
ai9CLYIbB4elFbwI933MNWJrnZjbGHfJKdtXf9NM8ZxjhVKktxVIVrfzzNoinbJCv7XMEmsqd3T7
q44fyuSv64dj3UPObCwSKVAlclMY2OgP/lEghPyd9jFCckaQIVd//fEAnXDIM3OLt0mfMb9WjD2H
UUpuOgazGmm4sarH2Kx2pvY5kLeGBbf2cHH+zDYHf65jsCZts+273mRyotpIN1avGhC8TNWI1iRt
gPeeWBjxYBjhb79IP+mzV7SHVHGTZ4qoSFjT4GbUrE/31cu2Rv26T8KFxFg7YhuUsd7blrO+iK2x
4bl3370iIMS8/nQoPmn70tu2tradMNiLrjp4SmdZxxqqeZDQW+IADM1j6ceHrBs+BVW4u+6Wa1fD
uZmF5zdJUluZytWgOfUnNfFPeax+M+rysYO27rqptRXBfEZDmRaiQJC8375gZqA67wiREXNyQ6rv
xhnByOzt/2dluaBM6e2hxkrdGrtg+Ktz9H3XbRFJr7Y2bAc1TsHmezm5Us1xNCkhw2wmFXA4NYu+
Go51agpiSWny32QD4mJbrgF7yILaWjeGtnYLU8k1INSd+d3wtZL/LUve5Cyss11VBOVw1Gfir0s7
si9OVafAdVsXTnDT2JRoDnMmlXsmF5wtjcGVL0NzjXq1Quv6cuJeC9NiiCQmSWbtNZEpo09/za21
v/5hVrIDQfUtg3wTeNIlICp1CiW0RowYeXmSQ3oS2dRJrsornCFp5NOkGzmKjteNruRWoPl46Anp
X+WC77trjVySfZqGVvXcZT+scWuE6xKrKGa/z67GRX6d1Mmcqoq4Gg/1TdbvNBB1vhugZnwUPHjV
p2E3HKL7bseQtsm/32W5i6rA9WWufcDzH7FIwJnjL/B6lunE+j5WPhty5kEnsGHlEvW8WOsi+DJl
P2Z2w1rlNsGZi+apgJSnsoovSa3vOfWdV9hwAppt9MGq9B8IMP4XrgqEkZlcigV0zZd1RDU3Bq1u
GKhEEPc5CsbPST08yUp+uL6hlzMIXJ9ndpYc2sGQaL1fY8d6Mm91L9vHh3DHc/1eiClF8ONuEcWv
drnOLS4cSRnntlKG35Oqk+21hVtXQARF+lN8tE7ZbfBc3pn3w5sTwkqB8q/QgNn6EavX6/mPWDiS
1XWWnYX8CKHCEd/3OxWZzhyF5+hovljH4b5iAGirv7a22TweQRwBYRG8MYvUaGx5szRFzBlyaBBn
jdt4FUx6P8wOcjTrlxgk/S8yPmCMCpgjHiqAABeXUW+NiAwnQCMYNrmdDLjY7PhWi/0NPxK3zeJJ
ZAh6Z2jDmK6+GDQrp6jMsl48iWot6PbTGMK6oymt/JdpNXSnpgQF741juhbzYDCQNYOHgXYBF5PT
OusjjbdXUjcQ7Jbpt7IoN+rFItVZrItZIEsMz0EvwDvk/V2uhlrSDv0EEshUQm/W6eeYWpKfjKk9
jllzYw+Ja0zFox7XW2xNK1tK/0AcTgr8FGoW54R5NMMIeJZ7jL+hofhzZpi8yRsktP6L7t47S4vD
oMRJF08C6up3kYeodROhSzfa7vVQI7ZquZWweGggx4DuX4w0O7Wkp3nOeuawe6vL+Sj5vBAq82U2
i1NkZJ+um1u5KhidgU6A2iestsu5jrKm/jVLgHWSxt+Z0MEPoe5O81ZTccUJ35lZPD+KfK7zJuRG
yh3re59OHwoFxPX1pVySM5gQz3IREDHAUV1U7KZCrpJEzL9F2fxXqGancS5/xpA0BKF01LryEPb6
XSaZP6dR2TjYa9sIbJjWkg4g6QJby2yiWvsWXy0LR1SyvttJh2jP540Fru0ifV/B3khh/IJ4sA8a
HQ5YrMDJYLhC/7my99L38VY9oHZvu2xpcNiahls5YAxeEDxEaBRd5/dnO0OtbmxRpvAmrR7cYAgT
T1X6r3IUvilFs3nTrvg/6p0a6ElohCFGXpzntjR7wMWcMuk0Q+d71wKMCT3nL0j+jcwtT8YzcVJ7
LV7Sh63rbnV7Nbg4BbD2UoTJYGICwQ+Ata0xnPAT16zM5+ufcNVPALfKQnsSzoLFZuZxD0hZB8c4
OfWBto3btF/rTDr+uRUuMcSdAGYC5liEYwoLUjDUBiO0vA1oRE725MbkoP8/K4szbRaS2QczVqyi
cOmuuynp9Bz++HMrVNC4vuBdISIukkwzrlp/rADSykHoydOnAEm6EIGs61bWnJw+HRcYT2z+YeF1
YWEBqBFepyG81ASNmyKrVHQlAf7PAy7TcwKbCzj4Er8RJ30wNiPHqUmySDDajvEubHT/TbNmfQNh
s5JJKfC4QDMpKEd0Uo/3Z3eS40mVxkhMTsmecg+6pjkWR1H/RNLga/ektptF+EsPF7BPwUMFqJCh
rcVOJk7rd6UdQjcSUqlzpBsAyJ42dbvrH+wyTPB+YxYEJJgGRdpyoqiviqpCg5qMA26hwPlC0wFV
SdurJJCF3UZ6cxkYqOAiDCRSKMrZy/M05Vrm9yGzIV0b7doc5YU/dgoMqMDRUWOzRfR5/52qnGZD
YvKdZmfetcVb0zS7EFbV63u28mDDDDhtIZFJyWo5lZtofqDnkJx6lfNYB1XgOkMEAnMMjnFQ7jWl
PKDALYG6T57lNPaGYiu1X93Isx8gjuFZ4bhEntXJJQZg5nTYcQnQD9jK5FeGbN4vchH8GpjMkzDq
QTm/TdO+vtF2EJkc9JsI0rIP+RcGPnfhST6N+k79uLG/Kj//fe6GaYGa45akGrksadVcz0qTYrp9
KxFxZagNNanAVceDdVR38okS6HWLl2ELg2JkidSNb7oMjhRvulixxNBS9nfv8JRo/i702u03uc1F
oFiujDYKA1JQMIp75f2HC+SxScyK46YfZWlfM8wQ7sydcisZB9hJd9sdlLWVMUnNhCJtFKL+4itO
uT3pkFmQ6jiTG6F3PWancnqczP/iaOtQi4sZVmCIy7Gvee5pt6JP68nZaQpUtLi2BjzXAiJJISVq
EkQR+t9vXasOuWLyuAQqwSs9MHZmcm90+tbZXv1CAp8uVPsuX7Akv6ORtgUZduRGMG8zA/+kfYxf
FQ926M/b3LHq6hci4UW4h1EkEN3v1yXVsaOGLetqd/2u/yQfZ1AM++QW/Yr4qYf1abyNPmTo6Okn
ZV8fKXpOruwat+ouedk69GtxRfSbxdsTHqhl/Mx6rZfKkN9imVQKFDjVxy2w4kpDkYoojGgAVcnb
LqCxVjqHYZtzuKu980JkmUl6vChwhRQvpAM742H28uSGltt/VoxZ86Mz+8sSlCVlY+3YnPUxZfpe
RzZO5+aztiqY62bYQpqJHIylu0ZZHA56FPPKbXO3cZ6k8ZRm36+HrdUYLVRHIaukJnEB8Aki2Z4k
n3AyedoPs3arj/mTLrnlF/NlenMepp3qMq2ePIWf261X/EpNCzkQ9Mkhd8RfLuA+XRzRf2YaQvht
5AoWKGWX3GafrX1+mpH1St50Bsm3pnFXukXCLM82ZpioVyypysKxLyvD9GmCvdU3Jjh/6+OMzpug
9cq9Tbnota8oRAWprcMXeMHVQyPV15qCDdYsqs+S/VLMxT5E4LUrP/YWfErtBFevcwrrfldlPYlA
ihxHvKvn2HPqrZrG6q8hbyJNE+CnJWrCIrefbXobXqLeZAjc5fGD2f/Y8Km1AMhs+W+mLS7F5dAM
/RddLhAk8pTpzs/722kyPCOGeaEu7rXg70DHpwJEaUILXNLHuTs1frmRb6tbv0EkCGf5ja9pGdBs
Fjp45lGa4H6g6LBrT80b5+lrcgzurX1/V8OWqjwghPC5A/YFgf7p+lasbvfZTiwicwkWMMkldkKl
dhpaf0s6AzWbPfktKyImn611LomFmdBkTZn8qxqbWBRBa5bs/3+LET/jzEwXNLUZ+aLLmiUvAzPZ
XWd6rRk/Xzez9lQCJPKP+yxS0z5JJxqSbJr8HH3n9ki/Kl+cx/m5/1W/lh/H43TKvmyYFFn9MqmC
nAc8A+W+SzIlCFwSEis/BtTg/NDJFVvIQ93ipkB4tv963diqa1IWo1ktNAcuQD9yWfpmWPG52kNX
u1nlDb/gR7YO3YPkBcfoRn/y7+v9vDfvNC+GfOKx9cr/oKVw2fZTyLX++RmLbbZHabDLkCcISkcH
qyzcIE9dDRqUSja9Rp/cwdmCrK7e3Oc2FxkYA9tFaOUsPb63S2/sPP1Xf4Pk4QHiidKr70Yv+aDU
rnSMfsS33WlrzG4F6sGaQSKJmX/kQpbSBU5W2lrtEIyrffZqMHZ2mx5IkG5y5SgdzVN+DI/XP/Za
akbNjpeIELXVl9UMpOYKqgFiwTpqfdPXoXIOBXzXmrJVN1l9UkJ0zTUOYSOguMXxHLLej4NOsGhQ
N6vzymvsD110VEqIFMsR0SO2+HOq/o040kbGuxZ/zi0vPEmd52mcFBJev4Er1ug9GGg8KIq863u5
YoZqHYkCSA+Kkst8KB2kvrVyKkOlob01lfk4dsO32W62vHQlhSUjAUIg5o5BcC2ctLd7kwa4mH2f
hvtRGV4meYtZb2UoXdB3M6xikAAxYbr4WKk9S7NWUn3UnhLT1Z+H/bRvPGh30Yb7qNVu/BGxz83k
/P8wy5y4QtMLSrDFfZTOahpUOWZJfe7jnyq0XJJn7rRj/h2F3ZN5lz39+aCjWOk/JheXUzzITRCa
EJHr4XBb6NqtURyu+8XKGVPBR1jQRsKIeaFq0eUMhGs28zGVPe2k9Dl30uMcvsyRurtu6LK3xrsG
vgdyNlI53vvvL8ChVs2IJiyH+Sag79uehkN4Uk9bT6g1P6fwBLRVlO0uODuMptHt1CcwK5XyCVjq
SxinjUvl7dP15WzZWVSNYz+KmiGrYNCumhtnbN4CyPXsctzK89fOEyN/IEt42ZMULkpqqVbJLVrH
AH9GKHckGO9qeePLrAU/VSfVRB/VtgQC4f2niaMqCiSRZcc3/X13zI4/xFUSu+VmSreWnrwztYh2
vTo0VZHiBYI/SAwKT2JSOPKST0wxhnsxT/BfpJFCwAClCxGX0C59v7oZ2QsJlCeP6jl7za3srlCU
H7GZbmD4RGBbZEHibqT2CY8QY+iLTYzgfctM0RLpwmH+mJVpfJvXWvQNKZGCQqVsuu1Mzf/PvRDF
HWrwsAgA4VscqtCPUyPVWFtkvxXh3+30fdqaoVo7t+cmhIOeJa4aHCY5Co6xZzFI6VpVW7ldakE5
npRfQqt4qHIEDKR8/Mxh3Dhja7GJ4pmgICHoXkimFNDBKHPLWa5b/WM3Zi/Ayfd+Mb35yvDHKD6F
GV66TOhiw8+xLAwqetG2jk0OO2W+Kwe/ai5jdXr9869lMf6MpLgAcy+Rlsag2AmP59gzjPQwOOoh
LaMTHbbDdTNrIcNyfmsd03wkd3r/xYCyA9ouBUGSAZy5lrKD3zHPed3IWvw7M7Ic89CD3tbytI89
VDI/Z9r0UoByy+p841StmNHo6QN+hyNDTFm/X4tWmGHYC6qpuoBUrWLYAmCJapsbq1mrpmg0xigV
GSQtF7ltzbxP4Gh8GvXoPKm/6k/WvxQhbwvN858MTz2lf3d3W0T6lw4u6EVIbmkF4xbLNqod1IYv
pawIaWWwCj1vitlruh6SaHN0biyrDIONR/WqSaS66b6TUF+0aHq5dIZeKB/Lkgw8tvLT09Qmj2QG
0jcGMod5Y2e37KnvP2Bl6L0+zyxxKuGloDPtjn00Hyj8IV6dGlsI+1VzRBq+IPoEF7CTQp31ToFT
1EtKZ3wd2kB31S71DwiLM8NThFsPh3V7ECQx+wt/yzLd5UXm2GWlQeWrheavUTbah8rwlHHaQQTg
dBvhftUaZE8EKdEuWZ4G2Y+sLlWBIkJB5rxGUCIBpLbyAB721M8eitrconBZtSi0soWjYnaRfkht
P5HQg7tM89LVM+fkS1oCRtKWd4Pab1FkXp52Zk2EHgklRh73y27oNJhWOBtx7t11sfYKyfnrRqpz
+Wx/Z2BJlihJNVNJSJx4pQ+Mq0NecNeBKftupWO7i7UJXkcAFb8Q3YirjW+38nymyYt4HERanD1w
KO9Pgp84HZTTbOXghaD5d/KrcRfT0EsRq3LT2ZVPW8Xay9UCsQGdR+Akwb141FbTUI0IxmVehxqP
DleNFP6Uks+6Vdz2cXNjZFsgtpXqMEtjkMECcE2XbdnIK5TcbhW0qz1l/qD4z4711MSja+fRXpb/
zpHTmP2TNXxMiQW1utVLv/QejFOaoIdIfLsgWExzw/H1iuVW4ze1eLF9neneLYa+y8v1vZFFPIsT
3lJRgRHrpb73fyWn4aE4Rg/9rQQSG2GJ+oECxfWrds1z3i1scQlOlZ3HndoDLf+l/9K9+iX7PD+O
XtfTouk/S7utIZvLVPb9GsUenKV8mdO1lKCxF4E76zXPkXRvzspDnueorXzfWN1l+fC9NfFZz6yp
xpgWyYA1E8xZk+Weo0HjCidIp780Msx2BDnLGBnS8g+Z+fd16+uf06H7h7+CMFqUK6oBBsLaQmJU
b6VbJ1O8lBm/6ybWDwUF0v+1sXwqRmbc6QY27Idhbx2qY3DUjsNOtNdyb+vMb1pbhJlCD7UxnrGG
TOV3QTMveS1YAYsJjtttaPVKPVZ8vX8vbkmxgEJjaacT5oyn7nU8QJ53DA4xxsMPBLhD+htkjcCG
votuKE4O99NN+tz9cVLDj4BUlfhqARFavr2ykslBteZHNEXkOtNbH8iu5eyhK964P1bd5cyQuC7P
fDXx7VIrbRQApzFz7fRDZG696FbOHvUYOpYgFMBXL7EtjUk5plW4JYI5/jqDhYgi1SuVZt+bzg00
tRuqBCtXhGgeUvkEy82dtPD/ujGDUB9H8qXIeG6yWzoh+2Cc9oOR7RrK2n0xHa8fh5UozawMqBKY
6Cya3Av/lDKpifS8xGFS21V9GJTHj2l/c93ICjsaadJvigLIYsnqFyEzM+vBnErEWqXTeLCPKjy0
UJNZO2YUD8Fe/aocjdu8cVUXqfLdeDvC0vafTB6s+AvYOItHH/VC5UKCrFaGBHpxGhSBMh1GqdvN
yp+7vopAI7tJH/iyAuAYfa4FAVdPW6e3MyLvTb43NN8b+01FvNXFgNbltINjvED9QzkRI9qGKTRA
novvyQkQngdmB4Swx4DuLtoe3BDO8L6owpvszKT4SWfnjft8LvUSk85Jve3v0w/5vX8E3vXU/2V8
lG+Sm/579aG8LZ62xXRWnoTvbS/uJZ0w6vc1tuP7/IYOJKoTd8Xf0r47qG/DvXnovwkBKWfjwbt2
2YNOQguMTJHpkWXTo8sbpZwdNKj1Z5iqxHXh7A1EGMRErX+3zR++9lUBpAqZGgFtX6al0NPyQi04
j4FEEYbWdqIqB9BXZrVxD14+JagvAikTOhoAlZZVRkaoujmKeHSWQzJ8rNRQP1WNrN4VVWy63WD+
OWMWqTr0A2IGQQeesQgBIKAdPxphzEqm2ToNrTof0MIcNtL6lQAqXn80PsHcOhfkOENvlFPKm8Ir
SuOu1/hKgXwq48bV5uPc9O68pd14GT/BifLcpLgNxJdOzvsjYSZDgCICL87Al+CCTiG7H+evVLy3
ZtIuHQOgLTEFeQl4Ii6YSZ10bKzORHdZbhS59+ZKDt4k3w4+Xg/Va+uhxMObnT4HS1q8MP0sHoY5
402rNCWQ+GSwIDQobP3vdgzaDWDD+pL+sbVI3ntVC1I9ZkmN4ZvFDr3v4id1NEfeCMqrdsQ8MG9Y
Hs5LNF7mB0MxtRO3KlrM7S5LYpSJuVar/fW9uzxSfCKN6VNEyVecr9SnfmjnWYwmzvt8kkYEs3Ln
bvKH4WYOwnDD3Oqyzswtsh+IY6PazlkWnR7lQ5dL0sfIN4qt+YVVjzgzs/DwfCThrGXM9J0pMe41
hLd5PCWHKq+2ukWrKyIXofQmC7D3wvmUiYlky+I1V+Rtae36XpJnF+K4aiPNWrdjQVrP8BpFt8WS
gqQvnSzjQ01DM7+1gV2HbhbL8bi77hDi77y/L3EICkP/a0dEq7P7Mh3lfggatq7IbtUAivikPGYz
a2rygU62Zm883lbXRXRVddJuWiyLGFsZcW1EJfs38MUemDUZD4m2Sd2+uipY9piLIve4gERRT4/S
QecmHnqo6BC3kN2SHv5eabSjaQUoYZtV/McNAXYSXnpok2wk25dhtm7HulfEo22up3CvZSSreioF
bkB3Z+NiXPF3MehFRmUzUHGBES46Y5gLwTVrmtPJiduHZKjuhpBB2evOsWKHNNRmIh5Xv6ylI4yZ
xUU7wK4SDNZRkazODVsYuke/+3Xd0kruJDLef0wJvznzwzpWkBCQBGvGznkKUshto1N1JEl1gcnA
VA/fdPZBdcvjFjJ/1TK5hQ0XA4jeCwgtZ7mOdQuhurbIj1Y1hm6qZV+00d7PcVq6hdO9VOH41AfP
9VQdGwidJDv/nOj9z3wsHgU7y67yN66dFf+1KYjhkiTpl1hUC+SXk6Vgv/r8KS3TXRT94Mnlanrv
dckGEHylw2rYYnaPuRXYKC6AHshbpQVaPBArPti1W37IblFsQvZUqX5rtPwnpB7KZRKETZYGdQTd
z4skKEynyDDrCNqIOT7aRrBz5IYnv9w+tXZ9srMaooJm50jyrvdzN1afwkg5NDqq9uOwDwy83bJu
KrNEdVpqNvKLFYC3zS/TBcgBcv+LPGaCwdZkrIvhb1135wlCg1R2HXV8CEbjrmq1g2ST3A/jQ13V
e6eNnoOoueUV9Mlxfsi5c7KDn2UTA4poItLU8GBV1Sdfh3XeoTWUDLsuK3a8sSW3D8uNILTizWJK
gYSFPEzkl4t7IwcIapg9kKQ0crWfRrCncszErhfsJU/S76TPYLUfQaI/GRsX1qblxU0iRWptOxGW
/W/FawC1X0aXd4/og1s/yod2P+3S2+hlq3q1CFEsFASKACEAdIDm+Pfj6CxuaEok1VoNHeykzY8J
tXwkWuPxpo5x5eshanFzCUvQDpNB4xkM5y9nXKBEzAZ06VQv1Z1dOFT7Ua83asWLU4EJXnGOOImc
ed7Mi8txnMy5rrNx8hq1uEPj5EsXZHs9G78Xav7qzxRYamOLnH6REf62CWSIOSuq8GQai+qKmsLV
GeTl5CXK8Jg24+yWMs9ImsxIW+pmsbGLl99L2BGtKIGJvlA6aXs90uxKH724r1y7YBfD0Oshwfmz
jwXOixNkIJQATgms/SJN84cwy5lsq71Q6wMXWv97Res3vtZyKUsb6vsrCx45ux8rbEAAcKcyZR13
0Seld7Zu4aXj/bbDJxLsLRqlocWRjgpN6vRJqb06s+4C9MsRc9/4KkvHEyaIxSAZVf7+RTO7h4YG
eei59qoofagt5cawpKNUTM0+y9ujUpNmIICzYXRtXedGF/s32+HEXCpGoVv6GBnxSUvHj9fdYAlU
Qkfi/cIWJ0pBvDGrZmzYiXJTTe2rpQXPci/vkhwqAybH0+agOXfFND+rUfJy3frWAsV/P4tNvd8U
heqIXU1Ouj15dbTFF7tqwUEhVughgZUTLnpmIYrrEBTWVAP/jPLYCwu/OCp+3WxNPC+qar+3URRF
ISYB7YIMzXs7kJtWaTqWtdcVqVuED37V3patftOazBbo066rm50ybA35rR0w4qxozDO0Qmby3qoO
n2qCZGvt9REU6fkb9+k+s7dakGt7eG5lcW/5htJN7YCVVpZvU8is3B4+g//C18+NLKLspBtTroQY
iZvuVKb9DyvJNvK4lTMsOBAdk1ld0tllH6CKYrXOZKOC0KL4oNvBzdi19TEcCvlQqNqzOjK6qNGT
v+7jS4y5cA2dugUNf+rmIvd4/5EsqNm0zkjhHWEazkxvzcktfVc1XYesYzz9gGXvR6Z8CGc3+dq9
hLd/CNYT9hmUBIHNi5IiwjI6hpmWtrFi154+2wyt97sifAyy+nR9mctbUlihTQ15Fpck0pELV5yG
NJPqgjGisjceo7y97azgcbA1WMit8uG6rZXDBqRISKnBp0Gmsbi7ykIuNBXWEA/VEt2r/Npts+CA
RN9e662HxMweJVP6XLf9Voazct64KzXKnxQ2YKhfGE7aHMhbFQGxVIPOBXf22o915BZZ+vX6Ctd2
U8zTgtDnjr4AWNbzFEx95BAY9ew2CorXsp0+0ZA71rn+9uemHL4bAAPQWBdDqODmqG74au1RyNuN
bGoTSSdbfrGkm+uGhAecFVLwQ1ESUoSbCH7ZZVVc10fFSsum84Kp89ImPOXq99bUbgIp2CvJ1gzA
5Q7ajOyCsaFezTtqiQMLDQrwjZV23lyYvAljpbqthqJFBVALd4akpcfrq7t0jXf2ljOYkCfNk94m
nZdn91P8OKvHMPp53cTyASF28HxNv+/ys8sMgTNJqUNs7Iyn6GP9QduldN4sRKxDx4tpFwW7P5w9
+JdJoB/0FfGOC49XZievTbSXPbip7tJ4OAV2sN9YlgiAC8cARsz7mpo1oXKZYAfREFhBEXXQ0lKA
SpUj4xuHvBtP+pjfdeq4iwJ08ngOEEriB9kqn+tEeo2LZmN/L+85tldwoxAsSX2XhEdSrEmSLMWd
F8Na4syhy3jz7vpaV73kzMTiKq0Df/ah9eg8xey/qpn9l9RWJ0vNtwiPLiPk+6WI/37mKaM+D1S+
2FJGfOJJB5mIbFb/1JjDLkm+Aubpky3m37Xdo14hCA6Q7aB2/t5kPHD95YrUekryDa2Gk+U0G0ds
w4K2kOU1u8KKlDbAF2sr3GWG9dTPdu9d/0KXSQKTDv8sQ1uE+HpMu8pqMKKN7d72w10I176lpg+d
/G2YbrIo3nD/tU8FL4rGrYkm3gWlXVdHnT9lTuuNjcJ7b3ar/EsbfWkH26PTDeslSpCtuVE+W5a0
fp/rc6sLR2w0yWjS1G9JSpQDYg0OYq9MnvWedWTU52fRudtaz2vOT+2XkSk0l+wLmELlj3UumazU
aLLCnWLGE/p0vs3RjdjIudaC/5kla+EpfpiMSS/ZrZfM2pcxMU5p4Nxy194V3XBz3V82FrUkpSr8
0KAVwaKiXHWr+nNimq4xbmFw17/XP3tnqe9Pl1Ims43ARguYmtpDcAe1ADgB46G6t11tD5T6YSvy
/x8mBecMpRYe1ouMLswLbeolVhYoRx1Sgx1C3F+gMXuzO6TbjiqUDdvgp9U7DhFAQYJorLBuTKY5
GhOiRp7+zXkad+On6jnejSf7Hj3b78mHwBs/R09/KPj9r9NwZlT401m4nIzJaC3xEVvHeVXUyAut
7tGvVB/17+A2VevDnzsNkVJwzQJIuGBri307tNqma71uKD6D+t/ndg+Np5X9vG5n7Rw4CjpqEIox
o7hMgoxkzMJBals4xQzJbY1klw1N7rbx8NY39sbzai08CwVWOEag/LgYExvlqtMZxiCQdS9t+CDF
G/XTrb+/CFkdxOvdBL7Yy/xHu3tKgtfrm7V2kmHlB+kq5sIuEG+dibQRPtB6s/LDHMDbUZ6N0y0F
2fVV/GNl4WqDA91B3mAlLKd9ZhAzcIPrC1lJtCGk+sfE4uCq0tDq8cyf7Zs2zw5dF8YyoUlC2KDM
tfA5VNrwq21M2hax+9baFl8olEfdUSfW5jT150i1n+O6HTZC+xLM8/us8r4E2WCIYfFllmbbYdzm
Q8nZmVzlMN4k36BYKV1r8qD3IhI6sTv/vL6hS8bdC5uLhSkKWhSKis12p9/KDMZOACGPxXPhOV7k
+S/BB98dfrZ/t0f/SbA5baGHl92gf/0AQjAUY/D4XIgcZObcVmGJ7/eH7DH90epesvdv2t9Q1Pwk
ONuM71XvUXN3dls562oQYbxKUOgwZrW8BwoaSxFTmdgeUM6MnmtH2xd16UraVu61euXQU/q3qcU+
q3LfmjnlCi/4Pu7A40wPEHTtggfdlZ7b2Q1+SLs/bY+IN9W5yUXaiuZXVVK8QBPDaD26a7X8LSft
uu5A69/vn4Xpi4RkNntf8hH38syHfte8+raXlce428uVmz20cBc7tjej6aIdJdsbj+rJ/Hj9F2x8
xGW5P+gH5jQSfoCiZ391dVJ5Sh23bmY6Ofjs3DhcN7ckXBUOy9SmGM6wDWZdlrW2aEjnoWy4URul
MFyg6MwMDTkRqfyZ9XXkNXMV7LRpLg+lH5qhq8flVqdvJZ6r1Puo1wgAM1WA95c6GsZWlgegiePq
eW5HN6cqq/51fZ0rEQ8bkLoicq6R0S5CLXMZylAzoQQvBi+S/LOvb9VF11ZB24HKHXXLyz7NpEuw
/DJK41mt6DqY5lObO7Be952y+/O1OEhj0XdmQRcsVuMU90GS9y21GTs4qmmZ31ZJuQXuW9sxcC0A
FgllJvXQ91+lLsdZCkFwwcmguKMiuZK/Ea1XXF09t6C+tyDnqd3mwoITxZ8Cn26TqqgfaHS0bqht
abOvfp6z5SyKu6E6BbWucdfmtbWTJx0wRuBy0vfXv81yBOH3eaIGAw8EDXcClvgdZxkqCh9Jm2Vc
rf2B+rF1mNGhrnYQ4EF5/h+UfVbaQrao+fzbntjkM3vJPDWm3mNvSOHwS8HMFygjQUk+lr07ypDG
zt98kCBlWrsINm5kMKtOcmZ9cawqJQJXaGC9M7/O2ic7+XR9O1e/Gnwr7KOoNy1Dg10qc1kFcJ6O
zHkd1OiV40vb30rrje+2YgiRdjJiA/wY7JoL9yjyQppbJSdnHbIJajbt86BUD5lSf7++oJUNA9CA
BhKVTu1yTisrxnQ0M+ICUOPbrCqfrHmrmbtSpwBszFQtfXDRMV54YFLKk1TMmHDaL3n/atavUkvj
OP9RB/2Oyr+b+NnG7q2sCpNCjoNUDyDrIlYM9pREUoxJqicP+mQdzWAr5Vj5QLoGKgIVMnpoFyhC
O2mTKNMD6sIFooSV48lhh9zMVid33QwjpvCOCCzhwg8MzU7lvpHo98hddt/TDz9GVWk/QUoW7f7Y
FUgRFdHrAfhxgezLmbgyYjqrkLj9VaqfxnLjal9dytnfX4TXdEpS0xR+ACEsWVOdhCimFTIUz+nb
9ZWsBHKmTJg852qlz70ca2nqwcqHgq5caav+DVNCN2WatofcTH6llfPnCZLOLK5QQsDfKGK+D3j6
5ASzmYsWYH/M8vucNqFlyTtf2Tipa9t3ZmdZxAxsvzRyeJ69AC7dUzfoL6Y/wsKgJKfru3f5UGKk
hAoDcj2AVsTa3q9Ihn7Env2hAvjj76bU4l1UyNP/sPddzZHjWNZ/ZaLf2UsDuo2dfaBLo5Qp+aoX
hkyKJEiCIEH/678Dde+0xNSK07GvX0xMd1eoUkj4i3uP8VkiZk8v9aeqYF0I3LuN17R6cBP6g6R8
O0DsKHDibgUKcrKV8UVQMENkjwQB6kCLEz2umwlJfgE7Ervuzg3ePbdpQzbfd/lkweCoQDgvlRuh
1X4CndH6gTKgcrlvZfByT0dnO0EjJO0gMaqu1nVPzsP3xoATB0kHglrLBVOaRtPC6o77XeFuGn08
0+0emnp0ehtr88rlyCCMGcGTMSl07/t+nqwhaIQTaHhAyxWkXNTsPs8sNXq1s4yC+ZnCvRGCFIpx
a6+qaMnf8qksY0vOvw2xEPCsQJuR3+JDCDBbs+kOAszxrISfTDdfACP6DPvCMM05B+KQTn/31pcN
EhyOOjJIYOwtDsnKiola1jHYET10JgH0Aq5Vq1a2xRdjh0YAAsD7BHCQpQg5VSuwSgQamQcn9zQ2
nrPWfBR98/D9HJ0ueGTAQHRAogIyBie2DywGbMMZbVCdNH3TUvpsUOPm7zeBMg+q7iqKZ9AP/jxB
pWNykSZAwHNRoszO3RvGlWLlOjndU9LnywZwG9A9qPAsGhFlMRtNire4Us5a2JXdXu+bu8ItrotO
W8FmfjE3UOlF7I4qCOAZyy3lWGmZtDzDAijFWa2AP5jT1NNb9rfbkRMDXrvU3tORSPo8cI6C469S
YGXXFeQmZWo42z+JA57r350fA4hLeT4go4jRW1wpQ2k7bWIa0JPQmKeObgjjkZXL+HSVIRsE/f53
tqLEXX7uSdWJYtIZlO5Srt7ZI1QP7H7tiXMKYAF4VD7ioaKMasDJWz4HYVAoDoRcmlH9OQzlzkzF
kZg4+bTyfurpWQ49VTprD2Sam7BgyZWt0Wiyk8g1R8806sNc1peUFdkPnbInALFW1ujJKMDEAExl
OZ/QzznBnujalPfl1FK/RBaQtYcpWTM/PDkL0QKqvRJEg9QjRuLzOHezbbZqCo0tZmTlxlBAdOra
QKXaftSMDEKK498OTHFLyrFG5UXSM5Z7QaHUsgZeU5Qkkm0mYqjTDv6qOc1SgA9QKMDVsBskOdo8
5YGU3O7yOcmo79zxQ3OYYKhSBP0ZP4NoQLZLt+VlcWe/fr8vTra53A8adL0A4UElcAlI6nMuZt2l
mT+6sZf1xLO6OlCxT96b+Y+X8T+TY3X1x1Ul/vu/8OeXik9NlqTt4o//fZ69QMWoemv/S37sX3/t
84f++5If2U3bHI/t+RNf/s1PH8Tv/7P94Kl9+vSHkLVZO/3ojs10fRRd0b43gm8q/+a/+8N/HN9/
y+3Ej//87aXqWCt/G/xX2W9//mj3+s/fNBNHyX98/P1//vDiqcTnzp+apju+VOLkM8cn0f7zN0X7
HdwYoKeQV8J7RCbTf/vHcPzjR/bvuFGQYQApCJsewiq//YNVTZv+8zfD/B1ilwjEpZoneHwE21BU
nfyRrv4uH9OIuHCtSk0G47f/+Xaf5umvefsH68qrCjgwge7IJ8RfkQeuNGk4hfYlrBEC8stX86CO
VE0M9VmEWmT52haS49YVYCFhu0n0cC0DvMg6/9kcglM8MWyA15YpqZoO0lZ4fkZpNTIjqf5Kgvhn
6yHrvCmjxPHWGDW4ApY9BHkW5C4IXuPAwgW0uFVnU1HacUqeIC3sTmc5JHTS8yI2Kjf1cjj0JPdu
T00emFRN49jYcasci+mR2D3tdg7cq61NYVCuvHQscdpbOhgKPllyN1fcXWuWyZR4pcHsDnurFm79
kOh5VRgkqDvspOGMVgpsG5yghwFBpVznRkMqOMoDno1KSs/bRisjq2NzDWZHztLmsmtYJm4bqELc
c2ccs58w6aLtTeWCghNOJevjX7Vbm9qemCnOYEA5e30z5lZeeAmUjTKvzS0D8sUuV0y/1uoYGEhE
l2NUGZo4ZBb8HIKpJ6CDQCoa6mp2rxg7t82p6eG7Juc1SYvxXNX5gNmwnA4H0yAHq1HZRLawr2O5
V6tu+aBaqVC9oZniX40zN0/MsZInWg4d5Gf1sTgnKuDOgdoUcKMcwHbyccYaeyiVgEwD73N4Rhek
STyTMAZaHIW+nCecGZj/FjSbfdHWc5gXabbNtYrFe3AQqR25ZMqVLeIIzrwO9YSLfOodKLf1reF4
beeCa4mHAsgC8GufN7o1sSRspjbeN62V3U2axq6NclC30NJDldYko6g8eL62bqBMidanG7Vxq+Qy
A7WCJtI0dnQprrmq1HV8mTm1buypKATxcqARwaIBSEZNH2hWNI2nz2MaslSSm0HoTmCAbDPLSJAM
h6RsmMJSjgeGcFAFgCueASIREsPXJKnn7D6m0EoPeQJ3G0/vBbz6oBxX/qhT3YY/vMjrPHBIJ15n
eODckIw5R6gpYx6LwuLwL+26KfPG1qHPnTYrt70ypS8lGMsvDGDNOBxte24D6GBpmU85lrHXq6oS
B8OgKftuxKB4Nh8QYmYx5UDcI1oHlQna5S65KXrkQrlX6plQgtYoG/0QV6hTtd40KpoZMrNIEdyX
dR2/6naTl1edZifuVTnMo55FetUrMS5TkJT6bd1qsb5R0jIvt+B4TSQQtdbEh9aucrZzk5LQMGky
jb12Mdd+kjTX6htk8wYNpniuUFIUVR1AX31eZ6bwEtGXeqAZaWyFqj3r1SUcnRLzctRa14gmBgjp
G6x2DD3I8pixQyPG2PBQ1bahPZ8ZWRsKKlrXM7ImsTYw7Ujo4OWGIeqDAXicwFKqJ/uKKqmZPjZi
Tk3AepnqXLWlVWLxlIyamTfUqNndZFXtmA/gKLQKSFpdFwdzBT2wayxzU981WqxhjIaUQVhGwBzp
kmhja24ZEIbsQhCrLi9Ho6XmrVpp8NpkToM9k6nzQTgkm65cM9fnzVhZ7s/JbvMnvSyKRwVeYv0W
RGNGzmoTQjZeCx3zl65DlWZLJ94AOtKV88+BGA7zSKNn5c90prruVX1XiK2rcFM92BypAm+CALoG
zjVvI93O51fwR93MhCI4682HZsqHysvVjmRBaeS97uWOiIWUL2/5DvohVjhzWEdTz+VtC59dPpdu
/lCpBi+4r8WKZeKbjJZXtgrqqh6gf0MaKqULa6qhKWMR4clVCxjwUguqoy1ujShzYFa5rSradZFS
Zu6AN0qP93CsuMIE54QplW9mjWsCp5g054k9oQiRKzMHQZArTtlC5bNwih71gblT4F1a4c1esCKa
mpiVk6cbPe8eZ/AVKLyk4qIHv9gdyQhPyTbRlVdY58IWzprGygxi5OaV2VPgc3VZTFN8oZWElIHl
gA+AdlwbGANPFJZSnBmjNUA6AdRlY3a6LcsYKhR2ank9lqMnEmuvdPxitsa7OGYXXWLf8DYbQiXW
fnCjZGHCVeNCjFbm67N2DSTxIdWR7zN15Zb1Y7xRJ905DIkjAj5odDPqZIuk98HpeHpjaukmFuUz
EkJvc0N6r62q6l5zFdxzEHENLDbl44ZbahUJYaPu27sHF5v1WmnqO1sbQlWY25yzaJ7KTV6Y+3E0
L22zu+MKMJMdgaMj1eB1iy3g1X0K2Ka8SB1+kRkGxHDLBvhft42qDkbiSC34aUlAY52rDQzW8Hnb
eBqn9qfQyGPfIfZNlYBluBTaXHUvJyWpromFFEs8qNhmcXJ0YnbVgW2qjNUzdtE5z7AgR13A2BRS
7rsii6cdIeK6GfrUS12e73EpVNAaKjei0KZ9BxLpswbbugvIr883+ZBrgWMN951Jr5Qad5TbwvxP
gVOlN7o19QajNcMSWZGzYa51z6V5HSaVdU87BACdG1Zad8E7C3bYJexvXVxc3VRYvhLbzdGVwBIA
ZbWNatdDqIOWqQSOMeWPYlCLfW+zn3EsknqTmhQyVk7u+FXVOEHT1fvSbfpXyMIrh5bU+lmm5RaO
tlyQnW7Z2c5xO3hTg2mR7pEAg7DSlLnFLbJvcenZsZZZeLOrylVlT7gCaj1PXM9x83EnbznskIpA
mALy+sPklrpH08n1ZqcAf7mthukXG0cwTYg0dWxsHsZmDD+bOB3OFJbMh6no6wA2qHdChYsrHMtQ
gsLL0mvSZPRQYda8tKS2h0omCcB7rAJoSVYebZjzaBpjt08Zv3bNVFH9GjZFXtPHyR2tEqyj2lRM
EsHJqlV2zG2ZCKmRxwUmASlFz5JKAyqyzkY+Prda0RRnfTZZg+mxvm4u2ABEqtHldK+njr0HWyx9
6Az4sVPVrR18eoj7EBBrARuiKr8weVKEulX212ZC7/Qhtr0RvMWxc3600KVio4V+2+dNnG1T9ba2
hqjOjX1fiNKbBf4yctXXne3iWoM91cDz2JuEXf3U5yH51dj57dwAUumayc5CCn07k2LwOdcGiIBU
6AoESC4Gq9wUCvZ/OhRDZDnmHFg4ogKnTZ0QqkTbPqc/ixGnEnNgKJRbSnyuO30c9ihQNp5mFjWo
1wJhXDZBuNiEOQyqaocOiKMQXt4qHsqd5dl231worfoDUqz1GYGRshuMOGUAf8h6vmv0BpXErMy6
XaY5W8B667dBZYbvTIU7ehZzIJLpJJPqk8pCSDsTe6+lYtfR6rpws+bVquYaAH+enju98TgnKFt6
QHjbjxSrGIZdKhAOinNfIUkRFmYGc2qqiJ0YlBcVkbI3IjQ4FhYryaYbClDZ+6HZUKU6Zzw+WIIF
EIA6z1Byw4EgrrtyCFHrOqC2jHJoaz5kjjVCACIxgnbISEQ5MXcUHkJIfyjsZSSAWJt90UAWYND9
RHRkO4tuR6HmAIlutwzLDLUTCJMlZ2ZsV5sa4ejOivlrP3XFL3ypLa6650mSDeekhYZy2mIeHWTS
/Tirz7LUAPVfYM83vf5mKhbzWDKUHtGEtZ9LTE3e17Kvvmm3UVEaG6NBgDL0oG2rWm56iQp9XDfu
Yp+MurNxHSjs4IUL8Fb7gIMzx9OBswCZ9C6wCachsJGjPwgxetqkijCtK9gA4uokOZ4ZUHF74eCH
YdJYdihl1MKRmdohKkmCCjSevY5zIGhndavRzNpA7bSUUm/5PZwnbKB8sEM8NyuemFXmQaU4VdAB
OrLhA9jKXp23ydaI9SRKM84fwArvr+ZKL6F8C4SeDrVPYd+VtdNf4rTgV3XO6EWVxPYF1uNwACox
EUEVa9aFZjJ3Q6lofDUbusjSKvVOAc1gk7WNsuEl12fErEUfKYrVRKQB4sqeAU9xG3D9QaTq/Wwk
aVTaAC9Mo4C7GZvuHTFgtw0qLHYb5THVgHubIFOUD47rE8XOw8bWYfXDxxu3Ks5YM9ym4EWFBPf/
No01t3gUjlZUntZBiiNLwPknHEajew5dHR16N73RXYx63DxlMbwRRZoKy0/MsfZUNdb9itARPm5m
0aRHZFfz9srO6vyH2+sJCbjZTi9s5uWrWZnI2Old1ZCAWjPLw1Y0WZiOqQVxoKxqpxD6vtkrTVva
7geh1MmBcx1PAiWB9ASWqIvGmKMlCAQarujSFgW1jfROSZsUWnewcA7hLUsFXh5Jm/l4ujDnQUVC
rTyYQEkPd0JAdQR3Ph/1d3cXq9R3hQpa/BzlJTEGBikDRJ37QZvN9ICJriAFinojPXRxp5pnUEqb
9H2i5qDTBUrNRSs8MqYjgB1VLZTxoNRGVozelFZTyvwYbydSwPnY1RPPagCkgeNJ3br5NjUUx9zO
aAx+XmbHyjMO+CykDChROUwLnZoi+ZC1CNk9p8lJWno5Kez+tdf6GjlWRFBUbJWCVuxaV0yoPMdW
nAdd0lL7JbF7wgqJnzFJ7DeN2idHxNWq8oZXgtkACKWW83iOWAFJ7tIUk5p7CjeG5xavk4sZtqmD
V2UE+txloSexhzwOYPrxiPx85dNBiclNUyd4IiC7U6Y7RMYVdBYQZds3up4q8TNinCzDK5lDIrIY
WQ4xU2VStPNaFYMZKnYPl2GfNjOKw2Jq+3pbMZIqP2A/X9LDMFEw6hEFC3Gf6p1SQvVxGMUGt2pH
BCLXsppAfXerMVAsRPg7DUyS4m3su9xJ5IHqDs+qnrL6sbbN5LUHJ4SEH5JZf6aLvk8PIXniytQh
/onUykkytksUe47ZEw7DDUJ0Ho3bzO/D8b6/TsO1XM3nMp8sryCjrIK1iZKidItYZH5h9ttQMyVP
0mJD2+abISIRLonNSp9kbetTyks2A0kcKKaiPnriOkBiO9ZpZj8Zl9lFfxAwgWu39q8pmsMiZOuS
Ll80B5wz8gn4JyoUS6mGTOtUvNKz5/+xjMhzaJoCPxrAj/EHO1/L+J5m9AgmzAbqy0bxDRWxxSjG
U5GNzGqQ0ZOeejQqcG0EfaiFKtxKzJX88gJt+T5nn1qT+cUPlcuxzXUI/DbP3R4Iy5BFEqYrak+5
iG+bUPMTaAqzX8UdroPdyjR+Tm0jYSmReqCAw7AX1UVwyD63bEzNwItMO+obLdJDGjGyq4Yf+m6K
UDvDk8AMhnoDdYw1QsHJAC8blmW8D11WU5WRjmtHumt3gxkgH7C1z+092U7CR1S+pif2dXtAAYEV
KOsuy+Jw7HRIQ+jaUezTXQO3eWc3XksYMngw0VqC9stB/dDWom+gyClaa2hHYj3aHffUHPDHak1D
4iQL/D6CH1pZpGTNFpe3sLWjdjnZQTnDvDPZo0p8oXee+8N+G27YRlvFBX/ZNfB8AVoABugk9Wzk
Tmunrna0b+BvhssqLjwLlsTJnX2n/Mqvauky7kF0Kfh+nX7RLNqCjh58wN4hup9Xi+m2+lgL/ajO
57O4Zc2zPf34voUFZF7uBOgCvYu0gO+Fzb/YCfCYmM2xTN7IpmjDWffgAFjtmyvA1gPbz27dfX/N
gR6Ep119Sw5kq56t8d4XGMb3r4BTG/cDhNPhdL5Uq9TjpLBmy3gjgMVrSXqZqsk2RyqDmv5ARETH
V7caNjlUHtV8Bbr0xf5A6QI8eBD7kOjHpf15hGsOG1PsyBdZwtCCegMBUPgTyuN1kx5z7Y9S16dK
18crEZWXT7cH6neOTQyANYCUg9bAYrDpMA8UWogvFmQ/c/orndbOtbUGFltwNNNOVfvpRd30TeDs
Ux9Anj2c+ryuCaorHWTBtSV60iIuXVyH0jjG0pBVkDfYhwPNVOyaTDx545rrWfw2jtdcNE6naNHC
YtBK0SKIaKajssWDPNK2VqDfTJEawNvFXyVwnOw46E6D2yzr1IDJnIgnGzAqGBOnfuWBe6OXZ2xn
RzRS4Mi8A6Y2vZBer1CcWpu2r1qFaBwol1iJAFwvBjHP64mCi/tmXgb6XsrFKf5LfNNBJ70MtuvO
3GvNyTn9MGdOhyxziTnr6a+qve/cfeGsASk/F+KxpzGOH3u0mLQEKRFAVZQjGWvQfQb+AJZe0BXV
3rFyJHfWECn6shS5bG+x8PEcn9K0St4QuLyBI5vh5Y9zTDsrNx3StoFvPQ47/hR7VZREZkDO43DN
0Ob0JF10eXExpd1kKRSjqu7zzDciiG3vsx/PBK42GyXs/WrnvtURBprvm7sGevSrItUo+X4+XRZf
QP78w7Q2eDPVQ568yXh7gljZ1fQLtatLcZdv6mB+48KrjaA/T/eF795+f42sTbeMzj803Q5pxfUk
eZuHwcNjo4AD6Jzt1PkNT48VtM4CL3mytJYcnanCq1FOdXGgt3/sFQTEEcXepGEW/F+ndQndGWld
T0hpviF3kEBWLBDX/BJ6IpdFIG9INQKhK/YEaFY/xnvqoQi1qu0gB+/jm2OxtskiTFZVCKjN6LCM
Gct9DgcFd99sVq0lv55DSJkAjCxfUIstC9WZzJwQCYiweqI9zK2Cam+c5QlM6ppQj/QUj7iAnLm7
5u+/c/7o4l9tL7avXcA2XStk2+2hMCCFCDoZbNJhlO6ZT9YcJNHqvC5L+8smF9tVY6AnGtgtfUSv
ZDra8MqwguC47ZeHeudE7Z1xr267bR1xf31OT4Oe9836V48Xm7UvWzzqXfVl8FUfZt6egHu5tqfw
LbdWIL1fn/Z/tbTYm9OoljkcXt/a6YZnPzMEeJyuNLGgkf3PnvxXG0tVFcha1W6Fs2/aNzvQz7fz
ZjgABBKssaz+l0P2r4YW8Vqs9llbYzfSA0FTJuiccDXot+Qq2SVX7h7E0ocLba8G0tFAnFVrcgwr
e+Q9Vvlwzk20ncwBWzG/NwNYAWygauTTQL/Kfrhh4Tled2s9/BteAF8EWbhN/+r1Ij7QkMHmMkh/
P9kB/erOxzMZ1Wm+fmA/klXzAbndTk4cqMhqCFd1IF8We2OMe1heYzuSEjL8+XWPAnQMkV6DPX9/
bXyxNKGcjMjfAQAe7I7FkVOOooGQC3nTGW5J8wYVXj8zn75v44u+uFL7FNAgPHAAV/58NQ11mTSi
JG/c3o7jfUdQT6Z2sPKMOu0IGDeIeIBpBLvnRGg1t7saWVL9TSNgjgw33ECRdUy33/fki0j4cyuL
uK3Ri06fiH2UjxVo9W6ah/wgkzN5VPiryRm5kz6vAdkYFPkkAFDCyz+Pm5uYqZua+lsLNTRX94xt
v+0iew+h2nz1EbGAN8rzQxINtXesm+qc+FexUh/6vtd/4Th+4YfsmvggeETZBglSw/TsDYnyaC2X
98VZIq1DTfADbIAbAUpd9JATMQK//6t5TC6MiIT0pokDGMafQX4dgsHthQ0Uh2/6qpchWCPnThX+
7Qn9/A0WlwAp63Hu8Q3AvA1RbPVo4ARANETIe23WAPWn+wCK/JIAAbN0oAmXb0/AuEobavxPLL0e
0mOsvyrFHLhzvILZ/uJiQztSnwxp0i8guHms1AyVnKdip4bTXQoB5tpF9kAPlB0kcr4fwJNtJyXz
YNPgACUO/WV7MX5qzNUsZ/VTFXchbXqvosW+ZPbm+1ZOF4psxoZ6I44R/MeS8EAaiipm2yGRPSAr
WgRcvY4hNvQsA6MxpKrMp222g+e+8i4wTH/12vmynx++wGLjUziTWKLpnrTqvNjBWSpqH4xr96l6
1Exw0s1/y79nASfHnpRKgcTESY+IELoki4PTrujMs7l7Iptki2Jif0Ze3esetUzmuX7xlvnlTg2A
xSGQafMANJnc4PtxPz0V5DfADoENC4RmALD+vEEh559brB+eyHkBdQHhzQfLLy7jgJ2hRGZdGgC2
e3S/5qi1kLb5s+Mfml2sqpLyUuhoFkrqjhUQJFEuqj1oZpAtv84PU32eXcm3hrKq4PBlhy1kasFS
h3btiSO5NIBMx55gocG7ZULsG8m348A9mG0r53NYReqDBWzBimLLl+2ixgCKPCx6gZ9fnPVJ3nKW
FjbalcFo6rPLBPk/goNXCyFV7xfna+Wa0zQuTiHckwgyJH75hNBZZDMwfLP91EdI9oXsEvo6Z+b1
EGl+41U3tPKrh+9X00kMZTkEVGWIKYNQfOr+2uS228Ok8aUbrhW2FwpbeZee7lEU8sD4BgZDchyW
r7SsoEVZ6+JF0MYDrDZo68lT8jWq7WkMADLZx2YWU6UreoUSuHgxLydcGYg+YaNpXToerqmtsbYu
5Ab7FAMsGlucOzCOZcAxNC/5fXogm/7gRlLngz9o18am3qF2fyVJ7Ws2P6d9RElGbgBQiyA2b6uL
1yAe+IQPhCEpG2/aSxrFAQ/7NwsxgL1T154ucsA+9RHq5FgUqFI6OsgOS1R5p1UTh/T+S/sIYbAR
HvBxAE/2g2169a4Ksmg12Sef68sGiRReQvkQy2R5riYAB0CNfDqWb30ga5XvL93GA5oNb5a1G/Jk
1aOQB0K2NFnGvyAx9fkIdVHiTydWvBViNxW5p67qXpxu5EULizXiVJBYBYXrCOxsoPvTkQZwePXr
A7+WcVOxWStpLeMY0OcxUfD+gbMcSPRL4b9Odcqi1ulbxZS9Vb6O3WvdaYdKWXvqyVP+4zS9t6OD
rQ9/ITCIl3LAMDY2XK6JYxsMoeVnoaN40vCth+MK9oB5MUVTUAaAdAA8YPrfn1UnQdR74yiJOKgY
oOCkLm4+tSgqQH2bYy4OzkamoB1ARM5kdTKPVusvX40oQY1e+rPjcCGLNTJqonH6GqpIj/X9cF9u
M+jHqdwT0RAlV+0F20uzt35VIGq5D2QfPza7WDh1XfUgS4gjO/Q7nGOOBxeYQH2UZXvx7L6ujOhy
I7y3hu1tmjb4TBjYzxthGq0UoO72WDWRcC84shRALsJsNVCdO+NXtWNhuk833zf6ZZuQtgUt04UL
8fKB0RkcxiBZdxxzVNNL1wew6f/WwCJSaWssHUVvj6Wgzy4D1L7X7dUb57QXODbguYbDEf/XlsmA
wQAGhfDiDeC0nXKps9CN6GV8UM5ZsU2kO/z539/iqM7rKnQe4PyB4VtEnhkbO6vDuBXJk60eCJDY
sCnLtJXX1/LCxnsdrchTBAALcKnkzz/kctKyVrJM9EcHSY5Mvc1rPey7n99P0ElktWxkcZVpdVPm
89i91/vN8odj4QatfLLrAmgWmuG4KawHQKBWzo+1ri2OD8Vo9cZl/RGoschOlCCN2TbR5pVWvu4c
Cn8Q/QBH6kSoXRFNymk24oiM2+uEX8TIF8c7O7TPi2Kf53fxezp8bXWcFADex/RDs4sxnVzFGbN0
RBoEoPYZaFO/28iseHU7iWBi/4Yi6mpPFwOqQVBltM3hKKNVWM7L3D9EVfIN8fpQ7IwRms7dNklX
BvjLafzQ0cX2pqAElkbfww7whuhnvXPTDmvrU57tn285bIIPTSy2WgEl4KKxhqN1bt/Em+7d1dT4
ZXlqpAf8b+MZFjO3FNVgOssBxR6OZdN6jbNPEuKReKVLXw0abm3wraEPYp2YKjIYqampjTYYhDTi
Wxega3tcSXJ81QYiEASoKEucPo0dBywVhhCOuiDjXHbDGU9uvz84Tu9kBB2yCPOOjDh5kaWTXdkm
AEqxfWOa26n+BTinF0/X37fyVT8+tiKP/g9HIECNMOc11GPfI6Jxd0S/IO1aoeUkmgfvHWotwK/Z
UsIJTsCfG0lTtSrpZL+CyRVU18YWvOyNGhm+TFyvieGeDNuiLRlzfOiQCsQpnu7266gfQLb0hxbW
W6XiD3xNQnO1V3JjfWjJ0mKSkVH2agjraxblm9Yzkaesb9Z7dXriLbq1mCdVa7uMGvYr3eUXWmCc
ZUeXXPKzNgSaPczin/Va8HsSmy0alAvnQ+90vFB6gd5J3GF/K3sHCEkgdvXlerHh5AWxXCCL81x0
DeEdFojpqX6FobyWtu3M+6ls+vN/o7llYvuP5iCXDLldpH+X0UWtxbMNzcFXda/7tafhf/LyUCDm
uJZJOomcQB2GFSqiThRU4bm1WPnt6FQJc5ASKGHRo18Y/cpRt/b7F6tdm9xZBUvpJe/FWT7W0Qwu
7PcHxMkjaNGDxSqfi6FI66x9oc1lZaDA5VyNLIJrrK+oHIrrj9+3ttafxTKHMzpvtbyFUlm9gQ5H
ZK3pyclr+tNth+4Y0lNbCr1BmWdx2yVpIwZRzy8F8HsjUfeq22+L0Twk3Tx6SC+vbaOvOgQXEhUa
JpB3gsbl523klqNptpX6AvFBryHNoeorWNdMXkyn0AVsAE928KYnr0FO1W6HKJ6B0WAwjizWQgl9
We6GQgUekn99lcUma92sHuoG9WYFUBQjCdRhn0AbyKvbX3T6NYPhQoEZqfTUm82bKodTI8ikrLwV
RQTvzx0fb0VneDB0h9DF/ffT/sXx9vm7LaMrMmaW0qkvXerrUEoErfsBlRAQhx9jLQAh8Y7dOWsw
ki+mRmrJQV/BAtvixLdRt7hLwe1/ceNz1579IV6TFPxi68A9Bc8mwMgIRBgWa83pwVdpleGF5twK
wP8HE6L92ZjSAHLeK2a17/LpZmUgT68/6LH/1aYpF8GHY1trjLxu6xGJMwgf+0WUsiYUbXaAcG6Q
ARIvduoWdMmwHuJt7A6RsuLgfhJPQAYFlz3ebPgXwsrFgUdVCxQbpr3YveZleBk+SAznSh/luC32
8Kc2Foce0WfOQAZ/SZ6cjSzGgOZ34xzdBxpZwei3927hTTcdsgk3w9laDe0EsQ6AI0E1GcrHiGUg
SrVYqaDqKUna2cBX2pfNTg9ZMENQQNZDUIdJ/OJC2ZdRFhWbtVTCabyxaHnxFjCz1KxA4XiR6Sip
Kl1t2i3x3E0VsLs1TOfphpSNgewlbRwBWF3KXjjUplquWlhHf+S+uLmxgcaRd6QC8vrPPwtc/18C
5jcXW+B/V4DZQNji6fXpo/6L/MCf8i+W9jvuHGirIPkCvgI4J/+Sf8GPpOwQSCjIob2Ly/1L/kXT
f5fpGtAnIQAqK9tYKX/Kv2ja75CDgWqwiYqalJPR/5b8y+I2hWkzpKPfBfwA+0WuZrHbB2NMlFzh
NOAa+JW2HdCWhkQFUjwFoxlkXBj9eWPPvNyEzkQvthT0ulHRoejwkPDupremDdf49sMIXv1xEnyD
sT75VovzwcmV0nEFvtVoPdkD84x4tS4pf8WHI+jPJqCig/y95WIWPh+zsCWM45I2aCLqD3qYhTH3
5msZjTebma6icZbZ4GV7y2M9A7V2skB2C4QNHAJq3Sqsssw23kJ3xUfsucndSws8w0x/dvPs5/fj
uQzP/2hdoiSwnCyoQy56O5p9TTUbAwqQi5eQZAdnJKDXoUvA5utiSraNnYWNK7H77bYriNfG2X52
1NBOk8fvv8vi7P/jq8D1AbKmEDE6OZfmpiOgzmHgG/5TVM+F/cPt/h9759EcuXKm679yY/ZQwJuI
O3cBU5ZF75obRLPJhgcS3vz6+1QfjcSu5rCkWY8W0jmS+mQByPwy8/1e0/qWfQ+O6Nk9WtZBXn09
5MmW9seQJ3W3FdjziLBNfVJ5Rfytki+78vbrIU4bzn+McfKG6zKOnBJfNH/0enbu7DLaGBf9gwQX
sfcLPrVXXZ1vDYHffjaPf/W7acT+qf1A0SiHhc24utbupM52W0XbzEv3DWMWBSedaW2NihdP8tpc
MEKRvy+97GbqqynSPdPQnRQEpdnotsO8ao2bWCQQYhvrsi6VzdIYeNo6fmIkB0lEeEc0myptD6Vu
Idp9qdXOd4gNa5fXMn3oRYrcPdn09ujDV7wWiQh6NV9PbXnT4RkS6+F61u+mqr01cvmKeEsnsvad
U22GFk1z95plh2YMt1IiuXa5uP1UobzVfySTjQcELWW0yUXfbDtVvZprCK725BYpGc5jcXDMyp8m
zt3NeGfY2bpXWq9M1Y3cUdDKZdP08W5pRVBlxkNe6+iMjQB+sy+hnU37+mogXoGgYYAsRJ6aducU
xnWiWxssw1ZtM+0dbRnd2XwRgxJIcQJcqfppjhOCPgZVUZDLXYZv1qhdZpUZuTVpXGFsb9s23Zi4
kspxeUAC7w1NvUtjZx0qcoA350US08AIE19GVOsI0l+LmhDu2Juz2ieEeBPr6gWm2rd6U2hurcD4
lk3PdtKtXj/afe4bBem7FgkGsDYqq0HsCi6dlJtGlVYkdgXYhGzk6TGG7rUk79kybhAJ19C6Qxtq
ZW1cm6Pjj30epGEUjDkGR8P8PNfyg54Na2ClTSr3XtcK7FYqfxblmcbHKd//ryVD7DIYHxf5P5oS
ejSWUtJSEm18z2ubQxc12Oo3aqleOUa4HZjAc0V+gd3vx7Ta898Hy1wXbjtLN3gekHAwbJrI9svm
Jukj9PXzdxFVqypOz+xHn67uY/Ek1ZZuxh83DVua8rDtKFqGG9/rP8vrGEVAiHbehZVPGIq50h6K
u7Oatc8K18dhj4v/w12g6qfZmieGrUcFCwNmwaB5OXYbZ4rXZ6eAj+OcHImXwc4nOaZAqjfxvRzY
j/Wl6VXwhTa1b+ywn8gvpwezpbd9LvDklKH0axKg9MUd78hrM07FjTGeeTg/jNSvdTe4qOTN3bRi
qZtBuZVw4PG0J3sIkgv7B3XAjvbdWdL8Zw9/pJToWOHSTjptrw82c2oeptSfzdInKM3X9Ww71beT
jADCLNdfv+vP6vXH0Y532g+ftMEjpTA1nneRRSAZy0aaIYM1YqWco+d8ttFCF4AASq9d/cOheVTo
H2kqzxMTILMIMjPSed13pMHBBJttqFgzx7z0/uvnO/7+03PVx1FPni8TVavNY8GijlVXT3BaGIOv
R/h1QftjCIhVUBThlP3BbJayssfTDzMq4yr7vtylW7GVXHFnWK71MP9QKzfeoMYP0MmdebZf/Mo/
RoZ2aTJZbPsPs8SjqZwDQJP4DRov1TsyXKnb9qO2ir0q8pIHCfUz9EGvvTJXxL0HBdlqr7TeH/7N
7uCvZcOdAaYSinlUeycrdlbkYsp0E1LrMB+SOd4kWsD941y25aeFDwsAPLzUo4HiKfw5YHc29hoV
iIzVa4ydcOag81kAlHdB+YhLJA9Zw/M9s0qOJ7LTF42d75G0SFguJff3VZJ2fTpw8Oc01Sgbo72P
iskzQQUyE0V7d5tGyTlI4rP7gGFSBqDWwhI9Df0IizjqxzTj5I/hNsYmW3FMauz3TZ0FWJUAmwJs
xztQ5z0WVQdMGc78Au2zyoADpwmLA0rFH7kFCrO602Bs+gaOjUYmXgo7a49mYiQHeRK+w1Y8uKYu
Npoyem2jBFZasa6/66LYLmq7Vsa3QtWDYy65I8LtVB4a56mRciziyu2AuXNfd4dUGthEpo1TwMmO
DPsCCGhb9j9ybVjplnjsjicrCw6QrZ0JklaP3+z0m+KjfqQDUI2cU+CWyzEGSQbnnZ4KP/hyYGwM
2Y3Z4wMerLgtNoqbXzUbbR1dN98hQjSNl/1Ib87FM316GcI3FREvY/K1j7vuhxI8TJLApYMSNXrZ
Ja5Lv+Que8frGtShKsTt8wrbT7e5j2Oe7OR2vVSVVRx38qAgbwseUsCx8rW8OzLks8TNtt0j7LHb
NMDao+v8r0vmZ+cIagQ+rzQxDNz0fn/iurUHNSytxI/K1rWqrRI+xfOZ73vaX/9Vkj4OclL5czLR
uyRnEH3t/IAp008uJlDr+ll/JjLtUXbtzpW+ncO5PtvlYMeRIshWoJB28PujlQ6WXJPMi+173S+j
YiV3k6dIxs7gHmJMmjtVlotl0blN6LMK9WHcU7UU7jN5jpEQq1UYrmSmGPTYbhiO9MQx+sNWJNvb
eeRF8o5LhWvjddTWj6wLTy9vDUtaR1xZFAwjvv7Qx3f8xxqDewwLmLCdP05TkqJnCza2iZ9VsTvg
HjQKx/16iM+Xz4cxTqayAzSgKBlv3LgKb6Zf/ilHPxPrpr3411jsn77qDwOe7nXH5BUCdFO/DA9d
SCfYAiYpC7cf4lU9/9RL88xb/MU//Oo1Hn/RxwohT8oyE9rm24dwXQ2+wrkfV3AaqZDAwMJujmxW
a7d42iVQSXBUlFd3/Puq3GnetD7y2edNfGaBnfu2JzO9EXJnSDM/KjQqV8YJfaofznzaT+vEP9/0
KUiFqL4nf4ohOn9Z2Wvgn82wP271s99cHknk53Xs6mePddzj4ZfCxEDK8/u7bhZjXqKastH4VMaL
7lrWXWPf3tQHXEwxJry1yEmGhQRlHtlze+fQwG4OuJ+dC6b99IcY+HHb3AWw5D4pklHeSY0IOVJl
+P+KB0Wca1ed9u9+VUjUEP8Y4fgLPkwrJ60ttQEj8evoJlOFG2cvDVaQif6jG6dALKartIiGRsMT
4WqZribHV/ooUIcuiGfb183F1Qpna8eKP6NSO/PxP39+TOK5iAEEnzZ+DBvbv6Li18m79jK5DeEN
bJNdclhuNKxe38J9cXeWtvrpmHRicDo+hjecbsVVF+pW33POg4+lchDgAraSJbfc6wgx89vKz5gB
b18/KDl9n1RJqG70cvFqAPc+mXL4+3VtbTmJPzUHGP9ubV3K04vUbdJ6dBXzbeZeX9k2RpemH8kv
WXxllbZfdN+JWL3tMuc+4y4ajrmrZbOHVbGrijrIRjx/J86OfeHTL/REz+UgWfzUwTM0ai4WmbOZ
SioljuPtWAQifrTktyE31tGIK/F43PcbfdUKfCKVYV1ZEc6PP+YFKZsdBcN0U1VXmAmv5P5Rr6PV
2CEhFfgD9mJrCuUuVfJAm0rPyJPUtS2SUos1fm04FkN0w8MaWAeM9wUC7bpUxa4ub4VsHXRkP0Op
+VUvv45Ms3SML4aBA9lRKmpnzQbvVx9v8W1VWEimLO9oUClrg1sWeHAOkq/iB2o3b9GE013yg6Oo
q/YXtnon46a2OMuK85dnksBUDxg55pZxV46P0jiv1TjHGEasKkP2R2xUDTU9RLXiRsWzFHJU0Dtf
Ku7CQnK1ch1aYFDNuKcziTHmeCAH0rXpdU+7IuGMGD8MVuNpVnc94qyumjAK5foO63CvcPgeXXGf
hE4wYImYWApmn1oQK4p/tB6XZbgp5bzLo9437DjIwU7HUd9m9ByQaQa18pLpo1vMViCgltYLPr9o
d6oic7Ve2tq68IaU7T6xX2SDwAoDz5b8pZGnwG6MnSZPbiJRvqzXsjGDpsBzts13s8iw7cRrPzMv
Mk7AE5dY6zW2yjWe3i4W4G4vhbsCa+s8fyjxHZf0iIDkOqh0yZ2mJ0nkazGwYGZrZaWOj3HwPjUm
d1GZESk+WDH335A8ZY7QM+jN8qQQ00RvwFOxj9CVep11cGba4rZXJTdKpdWgXGddG2TmsxW9OZ3+
rkV7TbSrQVfdHtddkT9IvePGCy5C0mOsXUr698yKfGaKV6jZqtAtt7PSK7CIYDi2jYcJakTKxbBe
R/E9ByU+PQJ5GRWSOeKHN/pj/HT8ONVibZqJ3z02eyz9AjtVXUni9u7sQfQ2vVr65RS6Ic2oWf4W
Tz1Ub9sr5diT7NDPocWOw0vtWIE0DoGG0Xg7IlwvWm8c6XFoazGNgZ1D1hhboNXJo5GOd+/Psr3p
kuxOsVGHRR32vhCytLdIBrdvLrJsCiYwryaa1r1+PZC9lJm9n0rLqs6hNVmLj/GAby8YRBdK/xoP
6l2WmFeRYv3UmCVa3Oy6fN6V9ndepdnae1Hfdql80xNXmffRIZ7e8j7hZjlcSYb8xDj3UzTtxrr/
IfOJhzha5wPZk8vyWvTZu8BZt7MXykQfkMr9pEhmYI/lt2ZYro1Wu1m6bDdipGxoC/nm9c4Io5/h
HN2rQn9Squamxxm/lQhs6V4g1bszgOkMLtNU6qZppqAdmBWaubzbre3qg7OaammXYgxaNDnTGLyx
H3f40F8okvB0uaPCKN+lqjt0dkIQgNb75sQ8x7yQls910yabPK1dMytWo6xcFKJaEZO3mshziRvz
Vllwr60zexMu9b5SWxd7TE+SnAiN8FAfzXb3VlaudKm+LGd8u+fU2Ook3Ix2fT3M9pM5EL+UluJ9
rtLnpI0yL6unzdQXgc7Zv+sAY810bwzFS5tV9+D2rNQQ1lNnp7ulK90iUwORzw9UAZ+Txz4fXgvu
fbW904YomIdmR7aTq2CGK41XvTR6lWrfG/jXHhMshTl59NX9sFwACyN3WMZAQINt4wpdfePVEbZs
Y3856tLVOOsXrey4Hcaq3EJ9DdxaGTQ3NzRP5JBzG9vrgIdCq8VIWl/JaumZ0Dq65V6b0zWGWi6O
w0DiV1VHRIYpfc/1aZ+G/XPoSJ4JAWmoiHAowydydzFQzz21zlcJBrcqntuuwL8GY9hgISQgLOU7
3UFZi6t/Yr2Mtb1NnGEbT6Y3UWAFzY+OlqCjYd5d4dK+sJCx0JoMCEbaTZ7QkaARjGknZ4J805l4
tGIrO7sxIRKuwexoFXkdtc8Nyx7/6ZXRtBsWwk6hIzTN5Qrzelc3rrpBC1phe6HxsyibN1yHryzY
by52upupenLap16Vdwyxmg0oQ+WtnOue2X5v03uLZWEYxFMRQHG0sbVfeVjXaK1dPQ2+lTx3xbe8
mP1QfMdWZlsZzwqxFUbTbCNMVQ22Cwwn2KVtV6kTF3/QoG/FOtJMSpjj4iPo9XzapHhsVKyQB0jH
fFEbkNaWLipczC0lC4yWDKvhXVIqf8FArtFiF1NTwpQnvw3ng8XLxuOBJgwKLdzVc63dKEnuluTG
jhjoEMPl5R178ODmqcJula0yTMONvrto48Gb9XQljDMdllPCyV8HTprbEBe5/dunesZeWjAL76XE
lzYLHonKRvLaFQcOxMbJ6iyn/7Nj1VENZMDbxnXrVG3VJ1M9EgQIysBDRmRNTDgcJ/3ROZnlSfeC
VOztPMuug9VvWY2rZFw2hrB3Zb94KQkjnBKvvj7rnZqa/HoDpLWRpaYf1UOnrly2UU9YevMGrKvp
4shbpmBsx21+VnF8PDOeXhk/DnRypsSvWelSh4F0zNXR8VFfC68Z38v2dUrOeV9+cmzW0bschao2
uVWn9NdRrZO6WNiEakm4prwnmeDcLf+Tq+DHIU5p/tkI7FsMR3zjTv55vAgu+3H04ifdVVfVioAy
+18wSfmsJfjbqCd0lLrRirnQf90HZqKX/ehKc4m4CYb7cR3ztBt5O3naDhfBi+WgbuZXNNWrr6fM
Jx/yt59wBIo/XtIypyukEQglNn6U1lvZNK7oe08v7uvxXGrduZd8cuXUo6SpooWXnBpv5ZRyXHuP
h5uvn+czvOa3BzpOpg8PRGSpHtdiTn35prwQ15zFPf36+B7biyUgc+nuXCFQPykE6JtxWkCXQsv0
9H4lCstsapOvqLDJR3jhNyZ6dB0RRwSyjeBfil8j/rLJHsjo4AZ1a6XGPiZNZmnLVS29L3h2mMQe
JPVT3M5uvZBdRr+8JcHgaEgaJp7c/T3o83/5a//xizTy3xPYDt/z733ykb/26w/8RWA7BpHRDEHo
bwDSIOdjiv4VX6apfzPJ6rJpmAK+/sVR+3t6meT8jXAycCSqLvj6Ubr8D/6apJB6htSM2sUfgskN
U+rfyS/7nRPN3f4IV+DWg3sI9f0XU+7j7BbOsIRZ6cC9nhViV+I5qiAyzFr9Io1V862eRgvlbzlb
F5Vc2a92LZOVOOZacTY2/rhY/7kD/PolmJ8eQyiRCUCxOgENk4QY94IAcs4bhnZh1gTQuNhejrdz
U+RveVFmt31kYBSupJW4yfuqvQvVTtuOWrlgxFENw10R1/X26+UP4/Pkd+HiYpAtR44cDsLsGsci
9GH9F2GaposKOd6ZbCv1gL6K5UI38mozj0vxZCRj27jEPE2b2NabVYZT5662x+ZmTJ3CL20sNAnN
K65w/ulXfZVNuzbqzGDu7Q7b/Dwk3KAVfm7onHbmSjRUMacKKhXzwD5SND8Lh8RXlHzsvTiSINKk
dtVdzXIMx4Yk5cNolrjlqLqxjuUlutNyKVwhWJgSt9ej8qELjeluzKRk5xCoAg06sXq3wCVmJXSp
9XNFiv1Y1UkMMHRgYR4T+OYy1VrdM6pYXQGOlFu5beNvckSDn3SHab+YtbXp61zbasnYkWsjF0nN
oTq2Lgir4b9tOg3mNdEPoys7mVX7UzX3L2MyT5QrNZRvFTm0LS8bf92qpbFwx3RenvtoyHdlpfd7
nQyW/aAq5TrTun7bVOB8OrfEi5wGjde3xvQi1+G4XlggN7VRWxdihsJixzJwDTljFwOZC/m2GWJz
RTAwh1a1tJ7KFgn30iycUPNFdnacbMu7SpjEQ+Sjk7/JS6esdTNVryujUcS1NrV1hxN/VLV0A8tK
UsC6xiHzZHMib8XNK6OP8QUTcatdDc1CLIemzYnxY8HyQK6DXk4cWhrQdGx964RwRF7ktDRHsKGZ
a9oNXHG9vLIUUdTfWHnQrEhvqJWCbCCxhPbayEpY632nhdne1K3aIDNVJRznoCPewe1xKQbD69Ip
jlzSLYoiICBsnN0JF2zjKZIjmfiDMl24N6TDMO6NdOEPky8QER4/mmMbXbFXEzDRMaWVVdcTE7CK
q9aKPA695q2oRRQ6UFcN6VKPR407MrtR7Am4Yr5dt9qbrpTJTWePnfgWy0biz7aQn80yqR5kEnUk
l7Y4CRRT1vw04pBrQmsqC9+CG2S6Gfso7QG2JHEZxaW965OxTODLEpDhpZqyFCSEWdpPtbH0XT4C
+7lFnDt+SUjPQW/N7i10IqJBuqEMwYgUQzyTKMFtMNekPMB5UFHcJSr1y1qeiI+TW42NUy2nyALe
i+wNp33Vp0UMRlxZ+VrhtPYWseieM7Vuw808WSy7ykQ3mcr0MkgoScW8mww5e4/l1nmoJqeDGT6R
l9Qt+Av2yEgII2QtjWPuNdbcLhDxiqFMrtoyHFat1bV00nR9ijbDaBmOa+Tz8paEmrk2zCwN2mSK
HpbcDFeko2U/JS0cCncSDYfHqnV2splKj5EVEw7YqzV9VxvqlGhxBtPB/crKaoM8MxAcOEa+Renf
g1UVzhJomWP3BGPoKlm4qXPRVrq40dvBuoQY0VypVqRvB2ElN0OqSNtO50tA9XMWgpKs+lAv2bxx
qqF7IpMGEXrchc46HuH/mTpkAgCcdLlU+jBdOTF5j2mlOuTNdim2WqoQu1jGxlIdpln2NXOaVyER
dasp7yjtlrRMpB2ZFfcXCuzdmGjlj6RUm7cJc8PXNJLNvZjKaAjSCFzYxwFLxeIlX7gkanUiiPNp
Z2xt9Uqj1BGgiJ1tYorrGdO2bVrWAKy6qS+vWSqhzp+L9kWkRQPkZEswMucQp5Nh0dNvWROBFGa5
g9V+FIntZC/yQ9iqiw96Jm9aXW3W8lhrLxH/yJb7qNbZQcK9sL4qKkwHQJtDQSUuxI+CUKRnK81b
IhhViAeeFM3qrZQMyUjXOOlAPaZS2ypWJT/bHUQK0E9CT6g9eXZD/nbx2qitlbmphYe1K1MRr1sd
cL2p83raOjMt01U8a1GNbiYXlluqTklTLc/UlbZoYucYi70qFnm4Vq0+fLcig3grEY3cIs1x6emX
SHUC208AN4RZ70+qk3eXQNXdRhAG+K1pZ+WNLM5wi1ALi2fdENdOIw3bZc61zZLMgmwmdU6vrXHu
VS8cWu2RRBN9jQtys654fTGZOsmwGTqR3SdJ02FSVYfv+SBKVjq7vx2wB4TsilViEJdpF+Oj3Bhk
ko2KkLEsnurieXbMpdtMdgt6o8fKY+YwTBJn2L4iPUFHNtueUYYJNbpMfsYTaGisTuFOr5vpyrHC
5DKJJCIMlnC5mm0Dq5Is0ZanzkTAh4OY4xudYUGFKRtokXnRvUZCn0FDiKKUAPpM7oL8PVFvUzua
1/Jo9parC1siyEYh1nCVzsY8reW2scA56nTK3E40GLaWXZnVzI8Cnm65HBVtM9GwN1WiaItbETdp
e0rZLFsWctm7nRkBZ6ZmLmiYTUUPhUFv5d1EWsEh6rLuxq4ne9rMalswYkJJyZSs+Jk7Tv8Ytpzk
XEue4A/VVav7MmlSJOkJjVZ5orM/SZ3RHrI2Ux4B6Zwg5sTwU2O3u51tOXrNOK5u7MlhbVlFKern
Jm+RIsyz/bpkkX7bzbG+jeZqZDtTZyYakKpxY/R5sXUKszsGXS3NWo2SPnSV2J4OU1fMK8Kosqc5
L8yLPuH9EzpB4NkkGWZQEA6VgWp39S6Do39lNs6UeZooxZsea+FlNZI00TSaIg5hJdPcoMtXBGWU
Zd+0MbR5zX2+rJclRNKkhb2yyprCeY2SWQvkqhQBsVe6tyAafJBabmrsOo2zC6MGXbBk5ReLpePb
qNjZ2wiEFfTOMF2a49hB4MmT2q8We9iWuaw/KFJafWtbKbnoODXPHm2o9jCF+O/3KNwujEGir8Gs
V9YEAPGqDWVRrmSn67ZV0zpugihsK5Ha2XpzhN2sq7Ily6CbOkeWcZLab2LOgLJSp61ezKRRn8nT
lFu3kMP0Ci3FEfWxp2xDNM5Q0/+qoh2HJMXmxNIMN0aSFpdplhTfh8ZOsUbrGjiI/TJ2nprL7bda
OPPk1nXRbAlZxCxYH0rPSu3yBbfW4rWe8+VF47C3UVQ6Q23Sq7pPcGu8GpJivMhnseys1nD8ObLy
hypVnLUlC3QjZcUTu9PY9TtjVsQL8bzduyTmfNvPGaUFFeG0yeuM2NTeHFQ6UWa6VYnjeVSUuEm9
hSzYb4s6OQ9oUqxLUjpp709h6mddkXtRJmZfmyeiF4wZh00CWUmxqwvOqBLJlGuqvbwneC6+MZAg
PPSdbL85s1TdZUqur+w4i+4cq1I0gE6WOwuUvhdBm2tFqSXi47AeWeWV1h7okTX+iA5VvkrSUnqQ
SFiKdl0h9Mto7ugdOtmcP+qNSV5VJTFxJcUe/D6RzU0UqcbWsTob3r4JTdwu4mV6LevZuTTyQSUd
Vhk3wG9T6JG0aj2P7aDtQjHW78Vi93ckUuqUvRIdphfb8nA7lVZ9KbX0QY4M0uV7ZJnSPpmEAqg3
ANBKYTTtiZyLae6Rd+cMs5x7Rc1267J4rA2ZPJmPJWAZKFY9wQCLe+OwyPTY2kmVEuipjbXP6oQ8
yaKSMLxS48J+ov8XX9IqSrdcVOd1NU2qTwUh6z5No4Mjhwu8CEmKPKOxpk1YWOG20IW1xu5XDuSS
KhfOuvrDGGToSE5qX0ZWk9DC1OSHWTcLx204zMYoeEPzupNkyAhRU16FYZ2twZpBssmJKkgMDKWD
JqO/FbltXIqySPCAoVze6kbR6C5B0fG71vftdSUZhBvIjbgSHe3kiKvXPtd761taLebKAGDeFmSC
bw0OpPd5tJC75/QCmUXbXpqkMdxXmiDS0I71696MJc0dK5sYTU5yFftp3d/Z1YgRvjrTtZb1yQj0
XqqhaEhNsq7sKt4qmd1Irl5XmQ8LmDREJbS7Q5lWyX2Rc8hz5WEyIdkRRvrIbiYQS9jpXhpUaoSU
5f39IhZ93/Vm9qQny3KthDNGlb3cXjZWTWJdsQhz8WyAfnq+YQwQSQGV3CTMaHvOkWQf1DBV90Lt
kuNNilww6t/0Lg1t/4P42Y44EjrPz1a9NM92pOm1FwJjbm2rNYPE0IvD0qtEeFBEA6aC+tgTEbZp
cn25aKKxeArngSRDAknfrKlMDmQUlB4psOZaGU0C4OTeuIxLq7oiTAzAOVaV2K1wj1sRgZmtzW7J
dotRxzcSZ1vJjeV5Cix5Vj25zbMNopTle5YldB2kain9cE76H4RT5QT22uaeyGXxLOJweYIOPHjD
ZHTBYCSqSyafcYlUON2r1lxcW3VEx+XXdf7fQqmuxHt51zXv793hu/i/xz/6gyTxJoni7v/9/rft
X39PFLz/vfv+298EZUfA4E3/3hB63/Y5f/SvCJTj//Nf/R//z/uvf8r9LN7/8z9+VD16GP5poAHl
b3CSBeTw3+NPHGfem+T7H3/iLwBK0YGZcPZ1oI7iv4UHyX8BUEf8CeUeFA40GVDOjyThvwNQivY3
6NkwaYE74HdwsP4H/qT/DQ0HQnqgIoV/Lklz/w789DuAe/xVDIH4nL+C+K2fthfIPRTU7dxPU4X9
dBhyjQ5fOdILjCyD4K0P7+X6Lyzpoyzyk9GQSvBUCBX4j1OlQqykdcEVALGc+aqWlXPTJhEhW8eA
7a8H+h3A/fVYEKF1/DV0/vUHFSiqksHM7dLXSJQDZnGS9aBLChH2ufAHoznbbDjC+v+EzhjvSMMl
YA5LT7jmKIJ+h6jmOoqcOYz8dk7sB8TMM1gMt+3EEs4B1RQyBTvWdm2ajj64ix3MiWpeyhZxUV8/
t/o7+P/XD4EVLMOfxBkIDuXvPwSjDzNerAx6wixt5yVMg6rPnwpF7tepTBtZKrh2FfXws+v1dF0K
66EozDcRRcRJZaiC8obos3op/LmvF5R3cbupJJJkU0WL7uIhIvwhni4F6Rdu0iSGB29j8ZKYNyrH
w2Wmcfn8+ok+fSBDwf/XOcK3p/z9qGuiMjaPqlOSf4tstIJMEZCqTNFYPoxa9WAAmJ5hKp503f7+
GtEnI7VnEfJ5f3+NiqQtw0xKY57rhKgMpbOD+dfsuyirrkAgTFebsnhnt0W8TruMhlyS1LdfP/gf
a4UpxdAaVQN/SW5mv/8EUmJJXl4ytMrdsB4KXbuO6pkcmak95wD+2UhHfxjLhNgH/HvEhT/gqzIH
zmSgvSLYVFeCJPUJzrHoH2KnGM98zd+h3L/eqyUrmFGoFvjOKVfSSdN4VNF6No7O/bovolWF92TG
QQi6hUUCUQH+VKsHsZBDzP1tQbj99Wv9vfP4X7+AMoxUwgTgP3lYsqLDoppwjNXydKtEdbKLeit9
+XqQz94oxoH/GOSkY9U7YWXHQ+bHtvpGuwgC6jD8FPnZHLpPxyEyDK9fhbio0z7VRJaXrGt0+VXh
bBez+Qnp13BZ9s76f/BAHwY6nYx52+bAsr6sCjrPWYSQxhbRAB2sxoPn67E+/UIfxjrOoQ/TsUyy
AoZQite2KvZ6P2V7DWr6uWyoz18dfu0oOfBVPW0qqE4rRXma+XKDdlhVmem1DqUGAk1zZsZ9OueP
1gn4kuhcUE5mnB7FbQVm488dh8lK8QZsTSfrWZND7ky7RVqDSZwZ8o/tj9pB5wqE9ajmon/1+yuU
WGd9rqe+uWTVdazkmady1pY7kR4kQLUzm+1nHwwyKm0jkvMQx5wUyz4bDSCuFG32MnhqqwKGtkm1
/XdnBXUDRQAHHkR/+qnPg2h6TV4stIBLtrhF0i7Pc6f1d18PcqJyOVYHRoHhfLTLQYRwqkqrMlUl
d/dIHx/8ozhO2VR2UE8eTouE0a81r9nJGzX1pCG4qc9tdX9OyePgx2BHXaHqnSq4mnSSI51HrGYU
TFIgS+8WmNvXT/jndsokdOiP0kaDU3JKvAg7Q4y2SJmEZMeAVHmgbp4sT507JnXo0S/99vWAf07F
44Acw3A5Au49NTit1aHnCpqiWJd3yC7cMYZPW0HUU5bg65E4/DKtfzuF0W079nl5hQxKdf992lfx
oDQFkFirRYW55/GyzB00CJJ3ql4JeQVQ0WUbp7Tze7N0yDdftFI+/H/qzmM7ciNLw+8ye/SBN4vZ
wKXPpCeLGxyyDLz3ePr5UupusbI4laOZ1ax0jqSqSAARNyLu7/Kg6Ednzov8bjSLml5js0jqOh1D
mkli2T12caRn/jRl5W2Zq9ZenlLxue8MVE6qPA1PUa9Ert5Uj9zSl9e6VmkBDNYpHYTHQigGG0bd
cx1066geHyRhiJyoVgJbSNJbpY+Gm3yelJNWTHd1LT+3U7wVLEF0KfmqJ6WyuNKikJxBQcjsJMju
DXN+0Ufip8+og+RUVUE/P28iJJuBLudQpVPaeRmkUgDndZHJ/UFakmVvVtnoxVWIa1pcaO5M+yYD
+8nkNdeM6QxyjmpnDwIkjiHM73Fc99lx3vtubiEx0m5zVLl8UpQs8EQMZe+soa5S15ySraCUp6GL
DVqVY36nl2I1HedlhNvX9okJZQIEsDRH8SgWQy5y4RbMeNXm8I1cqY0DrzG44QuxmPixZdyguvXM
HPVANx5llatzMbtyo9zmQnFjWa03ydgICEG+kbXSz1rL04faOpF550dR8YBKuzt3/cxdCCDlC4YI
oCXpgz31NN7LSS4PQV3tQ5wz91Ux6hguFH4chiOqpvagRngJLFU5vUZGpQDHZQ9GlL4ojf4tr7I7
uad5qVZS5kZhYjkosb1yMIZ7XPdpXytZXXwtpik9FSkk1vOek0MVzBe3LJXFl1BID/DJEZL3L6bQ
F7NnAmjB21OstTXx+gYgKEmec7+mW184kIFZNRFR8lYU515udArNBMh4UyjhET8ULkUydytTvgGK
eNTmVj4Ogtz7k2V2R3nSX1NSlZxYCYQHMy3nbZ/J0mlRYmU1Kup3qxrTM0sQsa9ojac6NiAbw1om
LBcrKXju9BVkJ56lvSZkt3qQoBztb+JxQl0fSggAteERW2HdFrL+sAjRsTPSc/t0WQPJlH4s5Jpj
jPJWTPVnNVDgUJvAgaOxAuJ7LJLgHXDlxKlWOI5jMbJlxNZ414g5PaZYd2kiWdxG48Hr8/gp0uW3
oVYjO7TCyg5bGtKKUMaUrKr04lEhoqeI1U1WScyG6SGoqjtdr63NbEWmHSfVOl/oyRr4AcwRvPK8
aEVHZ2nYAyH2QP7l8yzqENY1fE4C4uwh2ktcHmWxKD0p035oafNeFRbwAf1Cvw3yl7jPN1mAt0bd
YtdgZG4xVn6GD4jfgxq6XW/dQkWY7GoOk+M0DxKZ6GnlyoDzjtrma5lYSt8MTQvVBZpnC6MKe4jb
+1gSTOBoaAtTqMgNJITmPRr0H7Wp6ifaARN82AoxjVm8SUYv+Ead9k5rSNw8xT6jZZ1mdqXjbmQm
4fdAg5U8Wqm3GN1KVfKHoawfY9T6UwChVACBs5XOACMOrefFisCcm1F1exXcLJTyFPmEfDQCWA8t
mIibqnlC9q18w4GG/FHVOHRF/lTVnbXqOW+OhugPA4EFQJEb+g13UyYDNMLkXYT+ax7q342pw79L
KfiMZnwDhlrZhaZBPKjnebMk5vOCy4rTtdErzraCV3fhkxBrj0sinwadprQZ5ok3jfXoLlmK5iWU
TEfMW7ccAcOnIA7dOQqD+1DOkFZY3aGJ5smtDGlAgdHAaRakH/Iw6Dcgr6MHH+OlGjGl0IQqptFV
FQ6IEXz5Gay2niWdcneegpqYPWkGPoVmJOA1M3JpoK+hvix/8HeT+D0O8TVBHmPYaZjseG07QWg6
lBaqn1mcYo1ZfVe06GtnNrusw1hFGDXpoIHqOkvX07w2KROyzAqI5rKwRa0W14sFYmCXVU17E2iy
foXmUviFaTCI1IrPfJghs0ehjeHoF+GbBRr7Ag5RPRWJycE5k7sThvpKiQeNEipOGC0wHtIuLM8L
RwTt0zq1PkxSkrzpZmSu67ErfvRW2f6QgqC5r4Q6ApImZzIFc30Y1bncGvQ3jlMXSHQ1YiGk49jz
sSVNbg96bxIAgqZBsctoLrp12qXjDzUd88XplykzyTFP6KyOqRG9mXQBn2BM0xYvjGLB17EPlW2U
ZoXAnicEwaGIRgv1Ef5dnVuXXbRW0uRLxM0VeoESRytR0GK44OXcgXY2kjVRfBN1nPJDGbc9fHm6
S024nUcoNvfKkuhoAatlRNcAkoXcaS5rtA2BkOXrLCiUsxSm5u9YWUiELNmP0iaF4DcVGnBAyMz3
QbmFaLSzuhSVvcY0Cb4kYSfEjjxxJ3Is5OZE8fViFD/zoq1okwLiaz550TJTWBNG6ZA0MroRgdpm
HoUs7h5CZem+anmeJUyeQS7sCH3zKc4mpB+mJsNDSZOxklaUueqh0NO2d40zTIXNGVVBnVPBqdo6
b7fNOFX6nZrhzOVP9Ereg8AsZ2yNyoK4IsMMWrrnqVbir1CNaGxEyBYY+kgpUijJKJKdMg40rsoW
QNrBgtQi5WxuwV/SWcN8qGnBbLwuiQrtqOAAnLnLEOjtapyWRXiuUTVAuUlrCTS6CY2i32SWEgmH
IClD/bXWlErD5MacJi8Ui+J2MmUregmUMRIRAIbmiwyvSXaHSjLiTTSUcr0buzkzbkK5Kg23BQEo
vGymIf+WjVEjPlf5jB1H1SaddBPGhRms6zTF8E3gyMeGoPdj2n8trTDH94eSYhSIiExkLj3GU2eC
BzJ2h+COIqfMTbS6xDYEOekNtQfUGigVADzxYlu1PFX3g9XM0kapkIzt9UW17vlNmmKzI7Bag8YS
EzebKlKZM1EKBzyfOpNjXZpY47abQLxBN012BL1Qxr2cI+k4gZ5F8hGmUEuqaNQOU+hAJlgmV8uM
5Fw0FEv8gSq4TsjKbsI7FpZFgVeLvM9MO5pkBAGZXHQGTAIJ0ZPIP5atIgTDKRSMJqMWjlp5UAfD
jByF7CxYzlZDtAD/XwhyWuRBuAG6B6fklBBK9qTISeeH8EWeKqWR+ls9bEwk9uxvQYPf0xiHq3bg
v3uJqvbNAXZEX9FMzaYmnR+UGnxNtbGHz4e3RbYU2zAaPITCEH1VaI1ouapKrH+Mc0mRU+W8/tZX
SCY9pItL6oxNnrd2iOOU5MWs9h37lajYbZDO/O4kFe+LItW+LHlpjWzjqvqlE5sAxQat1czuCwlf
KA6X+qnukuKH0WEBtE2A2zvUMCKHkTRsSoA7fYLLoUeVMNtpE3e3klKpzFMTq6zyrCcCJNVqFx9a
6W2AnhXYUzd0phtHhhYezNpQp1UL9E7WWjUPmkvjQKQxqCdD+h0RQV2+CaE5zimMMcDuHbegqbnl
BFcrb20gmGm8tgxMeUpbXtqZX8LepfWvpM1LKI8SQxGMyYnatJeqrYk6qiM2tB9nDigQbdTXLk7S
erXoFkF5tt6J/ALUfMvQDHYPjSIIHbNoAnBcGrFj8xIt7RC89qragsyPhaWuy740UeUNVjaopl3W
mVUXfqMBI36fyk6KToNapKq2XZYKiikJc8H8Q5Fh6jg5Fh6L12qt3vgLqpGFCSQyuzeRxazTvJza
OLEZi4WI4uXMI2ptobEyZImzJoRQG6egV4klyDnLqN/6ieqxDbHoSm8MoYeM0fR6N60KGH6oZni3
tQOKhZ4uq4WaiApxSTMnS5ZScZRFj6WnVlzkeNUJaj/84OxcmOfzA9dWO5Hr2vhyNtx5aZUilFaG
viSqnSyDnryoSjT2KzVMKsOTRzL01lViqmeRS6TWyqkD95J2maBV+k0UJNW4aZayB4sVi1lx5XhQ
Mq+GIt7si8wQG19qO5hJFsaLC/7TeoTn60KgAE23bIg84O249zVKHudU0SwbN82XhTuJMTWt8hAU
GcCmviiTtZMD5g43BEXSQ1cturBAepVYCBZpyKooB3v1q2J00/g2TtbU+YFhIEWSiiWFfjlKyTNI
YqqsWpR3XGcxcsDWrQyMpTiNSTeGu3ZMjODLrLZZ6RTCJFbbrNARPaXwEfFRl/RoPxdmA9OSvUPe
pVY5wwZQGiHyehRyBKXHeRe+KCFeZZNpCZGvGUkIgzAcMKzOrRZEum3Ac2w1rHBv4Xakn0llcsMB
r4oziyuLWC2WI1qwCXAYM7LbhIqROgGfAb2ylGTgB40KW8sRdRbeV0kehZq1ChEGMu9Q55baOBX5
Huz3XasCy0rSjMcc8iQoHnpeKeOKy95cPPM9Y5V5NxkZ57dRX4Tqe93AEKicPCtD4pPBQ2I3h53h
QC0Z1gLdM/3d6KzkeywoUfkyJkO/ykDdvDDorMCn5VgcakPJrnQ3YYf/1KQAlaFdCx+L66FBnuNl
AzqdVGPSCwSxm3DNqaJemTgGT96w2PL6WrroL525c6AYeQfE2BD/Q3/u54ZITPUoafjbzUQnRB6D
L7E8/dl1+Vt47iH+2pRt+aP7Gbz9A5D9C9n9f4f66nS5/3vU9wCEnr/Hdf/9J+D3/If+BH5V8R/m
GTsSQVXO/SiTr/NP5YH4j7OhGZa6SAhUFjj/5V/KA0n8BzgXNjCWop9tBc64T1v2XfSf/yHI+j8Q
TBHIQVuXKUSX8u9Avz935gCXOd/JFv2Gsz0WzJ+Ltq1UaPCKRwFhYrCsM1T7Lbyqjh0z6dT1hzfz
Ce778zz8dSie6WNLX6arqs0wfuxkljJb16HGmtNyzej+5/bfn6NgOmyAf2qK+ku6VhD1RdlVXGir
ZL7Xs+4bvBMH/326mtOtMI8bNRHu9b77MojWLitzVyjn2BbU9JhinSDHkl/1ymEOhre///RniQkI
G3oi9Ren3lavhDiApWFmBMt38on8mdXvh7gQSv7r2f89hnZhut72aQSxmzE6V3QWHMkTv1u3Ptbc
fuhfi2T87HN+eCDtAl5QOelq8CAF+vBDiS1Qc2DjebnyRJe6mPP0xNAZpzq64ud0rJ/nDAhzA8Gb
J5pk3WmsnlusQbNp244RmtXCLVXT7+RVJnz7/cCfP9y/x/3DA+UD/GSFkPd6WFK2rAiP1mjd5Hp+
Zab+3Oj/18f6a4iL94eluyDNM0MYiMEK7PFTWkLVZPi/f5ILQ6tfx5F/foWN3LdTVzJO+nR2Jmlx
HSLltPKS0h2c0UVFu5Jwi4xPHKqvDH1e0X+14v85NDgvmLKKwuqS6UEHtE/qjLjCydcbG4Wx3To5
hiDrwJWOnGG7HMcwPHGdgU42t53qChjw+bN/+AHnz/zhM0K1LVMx4geMiAb11bSvyOzlknYSb0bf
2HZOfLq2214Y8//60Ofv/mHMbmg6oSwYkza1O5NEdjZZje6LE4cOe3IS3W7uIo+LWCva1zSLFyrJ
Xwc/l/sPg48SxitRyuDiqnOxWHH07y1Mdl9wpFW7kWNCG68ZDl0d82ILyYpFC1OLijs6kh/ucq92
BCdeNZ614si1Ck/XnvIPusfv5tXFTlIvSd6mMU8ZbfIn5BBVdUItd5s7UPmJ8D3HphJGz02i84Cn
6Zhj+XrNse2CHfLPV02bD3YRvAl28p9fdSfIc4DUgck9S8+SJPh9AUVfNTBboNNvAGg44ETPnJrd
SdOvcFM+rU8EjuN7D8IFj+rnwdOCj5xWCm8gzNdFSCQ0vNffr95rQ1zWjUgL6iRiCIRQviytEe6s
fz/CZ1s17oWQzkDFZfESFYSDPOXZgD5nCd4MlLBSt9fNW7NfL9hG/H6oz4rtWTmowqOBfHfpHD9I
cjf0BUNp5oT15n03xI4+3fx+kIuwij+nxIdRrIv9NxeW0LAyRoFHTaSOt6zP8eTGSnYjwjiEv2vH
/+uAF9PAQhaSBCkDdu7k6k+Jmzvh3lgp3vx+ta6d5/Plovv4cBfzYUa1Byefsare0Wev9QxbfKpf
Ze8cCTv6Pazd2CmeSqBO939izHDlE/5yZRKjabYaxpeU70slOEZx33OO/P0n/GwQ/Y8kHrzcCNy9
qGVVaUqRaP6hQLmJwx91t+1QvP1+jM8W1scxLqqXGRcL6bc9pttgp4H+iFzoygifLayPI1yUJtjf
SwdQJ+A9CpM83QUS3LHaNQxrI2qr/8XTQFggsl0FpbzkfeiV0URJ1zLn8+OoPw7GNafGz24o3JD+
PcDF64oSDLoUXO1soRIfSxMhqNRVOxot9Laix98/zKeb98fBLt7cIJtBGhLCbeuP1R69ap+BNNqi
d95UwhVYWfSUG+tyY/rFAS7e8++H/3Rm/PWo6kX9WMIeiZDCu6zq20ICG4n+jwNc1At9iWWtOw+Q
SK0tW496XF2ZetceQf55YwrmWjLnnhFSCPUU9DC8xtn6tMp++EaXIdGlXsnNpDFEtonXHChfIzKA
jddyr3jVStEc6cvvv8p5gl0Wvo/jnR/5w5mqNiLCEWj4wr/HJTufV4N19siDJwGCHAhQDah9vx/y
04MrzC34kQSIQv8816kPY0r1LFaxyZiDb251p7pf3qvONh8aD7MLcGYPx5C9fsVo58K35M/t5OOo
F6fHVOoKnVAKpscG8zyYTxqRDr6yCydwSL8QdqS0QS3wal/eiYBDrmjeAr9ZiZdfI4l/esb7+FvO
Ne7DG9D0tu+JVPnzVGk+9d8JtzK3HC5r3reru+nmbNd6dnEJw/1w0GP/fxDQ+Nmehz0uxHzZUs8c
/J9/RKGGuM8vCFD0ygnXPVkJVuNIua0/AOyIvIzQWxzJyTxro0OkwAmuWHfXaOyf7kkffsTF/KMv
j3xk4kckQkAT79uo6I4RJlem3LVRLmYcXYvIzKXzKMT3CAEM+RbHumtEsE/LA/njCL8hDv3CSUxj
sVVhV54VKVzD9HexvVLhPn+Mvwa4rD9CGCaixLSR+tqeRH/hvrmof4s/96918tcgF9NC6JWlrFMG
MZuvifKoTidOIvtkPtRwxH9fCa69sIuPr4l0OvLzUH05baa+t5EUXznoX3tlF19eUFtY5hrfZBwf
k/KlNx7DTLsyuy7SDn59ZRelBWHxKE4JzyHgXneO5UhtJFHDGlDkfDz2xuf6XvYz7/oh+dobvCgk
CQy4rj1POaOTHAKs7LK/Ujc/e4HYWJ1buWcbq0u+KF4YGUYQPFtVanYt6LZqzjZeFVemwqcX7Y/j
XJyE6mGK5/C8EY2O6MgOVeA9cFNHt9MHchpW2Ur9Pz7YxWko7M/84YAB9Wa2l1zxTcQjkdBdmYCf
7nYfHuyy20ZCjiB2kCns8I04HFd8wj3vHGYmeKo9437wEDrp1UbN+btfbusfB704C/WIVNvwXCla
uTyCjnqGnq3qVvSiqHYzjET//kL+ONxFYUqquAlGmeHiFJrtfOysawzsTzsSFrk+f7QElF+ow2Y0
aXBXzyV8E6wKf1pLq3rTra6nQH+2pD4OdLGYgS/LrGwYaAhFX1WxDVeubUeffB0LL0YRDrYh0Vy5
WLVZFMWBNpeBXYYvg57bonzfILYEDbTj7sfvP80n6/ensS7Wlab3Knnw57HyZ7kgieLBCK5+nPM7
uZhuPw1ysZZocMuTUDPI2ZS89Bb/zCzPTuTXkdiJJRhYoBe6/4va/mFURby4UehZOJKozqgGhhbY
r5I9RjrXOFwp759MiJ+GuVhLGKQtsHwYZpJvjPSlop/7+0/0+7cHfPrzQSyUwyAnVQQDtclwrCzz
DAHvEwLA0lBe/X6o388G5WwV9vHgacI+AFhmqKa5FbF7nM01aqUrz/PZRRM+PE5Wxrkd9QsoC26R
QzcskF0fsDd1LT9z89ErBj9cSdvmrXQrZyThDg+DdfZ6LRz3kxvNT4NfHCqkUNCkxmLwSXnKw3tJ
41ghnTAahv7cZ+OVZ/30heqSRrLf2TP+UocyhGqll1EeIOqSHOTf+Fi8CP3m91/tIuLnjwPG2Yzt
36NczJBBS8sqzxil2EdkGSCevuGMEbjnTr9OftPiLE/Ntr6/fkv4Y3v6ZWkbYPmwyeHJX8b8hGag
JpaU4MKBQ3TkBqvaq2K7ag6SS+rOSllh4kQqij2GXvY2cX/Dx9P9/ePLIMYXBQZ9BSomSChoPjXN
uIwgw5gCqosxhiyPKCzeJh2HHTtU8EC7z0pkAbmtGIJleTgWQX6yu2iMCj+p0zBYWYOhGk6TRXQ8
qqGoMDIP2ln2ZDUPMcpI0woGldQF7aqRyXJ1sAYoum0mwLB5QH8avAh52XIPnqsofyAMr1S8bo5V
0SuldsTLrDaSFh6zFPV4za4jYPJYtSuzGhrFHXQtkd8AxntpK8KH1O6sZcaygbC4JofgqknVXH4N
1EjGZbkR2lWLacjo4euDmUmTJYJ1M+GbhEmKFUe4NQyLrqT443SG4RltLvNVuoJLOmeneSsEGAet
RpKGN4IESQg/kOkWWtMLDqQ9HE7tRP7tsJqlwPKFIjP3FvIAZ8jTbziYddDQU9Ev636GGEKLelwI
k5Om4aXLyPIIG+HZwtdGgjyPJ5D8PdWGTbUUj9BoVlwwN1yKbpq4PUVn6bGWjK+Gabhxo69Sc35U
mnI396SblckqCIxbkaTFVEl3lSbvCybyrD431mM8JFw/8aNOOycU8AyG5qan1huEOuzNipWcp/4I
r6+NYKvdp8m7Xgu3Ut8Bhj9FENTPlsQjWglsdgYsyYcJx+sSBUwv7Br5oajkA8Yy6FhhQ2J2G/f1
Bg7qXByx8eDvnJ0qtdYQosKKUD1JhYv4Fli3tXVnQjuSeYG4jUCtb1pf0Y6SiHZCYk1sJHmHbbBS
kwh0U9a3grGvR4wI0CGPXthuFuOh615VGTt+3H5SV20OBa7//Xuc9XZMutH8o6tb7N3IiyCVXoB9
OgdOtuCoOph0A9ONWhyy5rEhOR5WHQxj+gIiYQ/SU0CCQWg8pupal/fx0Dqtuh/NNzW+WdrOWbRt
gIveshIQgRp7dDGgkI2tSzsocxpMN+yq1su4EIhzVyf4hIRfRC2wR6wYgmY7G+u0j/zE3AXWodKL
tSKdur7yBdjuiVZDnYVhu7Oms60YTvABNHtMUU7lCDW4/TIEdwlG8pNo4Cfc76Zgbzb9SqxJVhhe
gumHXnGndOoSDmS9hv6cm5seZrgpl/wPTmfue+M97w8CMbxKBJFT8af2XYClG5cEt+KsExReoxv2
HO9kAl2EG1OocRL8WkU74JxAOhTSu9FuRdAQdT1mq5DNBlN/zqd40QTtRkhO7eQL8q7oz0GrN02+
L4O7GEJgcjMPr0P+I1FXrewvieTK0bcxeQ2XF324n+ZvUuPACLbH4MlsIOzjBNS3bxpK3uUMQi+L
p7UPBs2TJjsYSgcg+ihhdj1sWhYRLF87DAbeOLkiC9oMuBk5EZ5NAz84htJJf0XyUiIcKuEWozmX
Ze1oA60xpDCLAdkdLvF+PmtBHKt6lGPoCZnTFu9T4MHDVyYwSs2Aankfdl9GxR0pRFqEAQnl5mi0
r0XzXdS2uLo558Ayglvq9EaUj6q8kyDz8eaDmL1lcJZqZciPkxUzO7ddvSvmwZYCyda10umLrUkZ
1G4mUn70FHOS4W4UTLfC3Z5UQaD2N7m47Ydjoz5nnd+2rX/2hNWGQz2Q3RqsyEwIcOFJq/UYn8rs
lMnfkuXUZR4BBTEvpcPWW+6OguCzYOTgYRF/IBqEt/2O/EJt38f2IESPQvMgT/sc03lxrWh7khOF
ckX829k73KjXcnSI45XQ7aPyQTEhoMs61ur78wEbzq5dKK9k4kJXN4mqbH2j9JNi1YUMHj9wNiqT
o545cSJDrbmNOuWuQQCxdKucut2vu/CYoKWwpPgYiH4fqIpttUeyDGL1Wa/vKCvZQoOpWdXdO3Rm
O8jfoZN8r3TPANhZzGMHo4ToBVuilOSV5VTha1+1rhAs23CCAJLf6GFCkO/sNe17pn/TyJXLF5ks
uXyFB8xgiSRQvyozAirxMV34NiExvLnqFFENefNgNEThJU9idBsF9yM2eCnRWqF0qGQUFcFh1rVV
oTSuArM2byp+UenUpIrPSea2FkWTWJE/vLH0/TgdKkpenI5YNBEiwqGtrTezmbsqCvo5OwqWl3Fm
zSKaD9lyWjT9GIrHpM3vcwX/mU5Jb4rgSUI2AoPYzXlfIxKwRZcxvhc9VSqdSH8BALlt1HErzLMT
8YWMhKgQQ9HuxuVJYZNUu8xPRqQZU09iSu2k0wsEUiekXA5UNFXZmNNzs1AO5OxpEe6S6Rklk21E
sacbRzl4U5UMQab8YoXf2mCT1N2zUe6mLLzVBOQV0UGcA1uUbmClE+NH4yH7EpminVtK/2wmTbCm
ukyeOllySlGfsk0L9xf3phrbYzNQ1Cdl1LjV90u0MwWZAAO0C3e9cD/m+TauxVuddDOtGb723XAo
ZTI2yBKONH2Ca1zUWz2tt8Mi3afieDQD89QM9aPQyb451GsEQq+CEn7rLOrUhImWu9RZ72TEXEit
hLxBGNlks+qoWcqOP0i05dC8KeOCfWJ40qNimwSijuybSj+VW1oAAy6sWGnajVLc5OV5pyPZySvK
hdI8Jfu6Xuymt7BGbb/hnbnSCupbgnwBR4Y6aN4W3ut4ToOYlOeFiBpJSfaDsB0IgKmXEyzjNA8e
pY73YmTrYNYBeVS+0BR+S0Vll+gVh4cl3Dbtvo2PXc0rSI4iYvG0fmsL9BXxl0J+7CovFfyszl3M
Q3pzDb3HkYdtaXQkMrROY3gFRI/+O9xYu8rfqXqWdrMoz8V3IdpgpA14+l2W9oH+VGEWFb9bBo/9
NPUaTksOrrgt8TjF2zL4Vu9HqB1wycWQFrnfrfpiYLaYZGhltTvBvGfDqwZOKttyfGxvhfhWqO6l
+JRiH/e1eCUDKhb8uFz4mo9sLEu+svRdZPjWvMrxBHuac9ek7tDajF3ZuMkWH4MkbCQJG3CC4k7S
biLVTe+RVATpa2HsoLFGEMGmXWWekn5b4iq4VleC4ama3cgu02/ofRnKS0WQaROwNm1yTHTsN1cp
1OoXNDZGYxMRohNaYN6HNUpQW3jC/ioTvbPkbbY7bshxss5RO+keSklbKm22cDqWWKirpN0SrKF5
hUz+9+NCvi9SXtjnOV2xSLoN1G9nnYHiZS7rTxb5qfeytMWXaWhy6Pku9wqUHLAfvwuqPeICLn2J
qtvCeCubXR3iPjV+qZpHdExuV7xXzPPgTs03SeslgukNIxWbPW7Bp3AJzg6urSuP3ZeWQCUhXptg
bdXZ/JBfyr/teJOS/Jio5OvAESFDqPHEAxWkwgcz+B72b2OAEGqP4YZdAq3ObwlxdFLvGO293PlD
fzPliEMMP57v5eXV6tejsMvalxoVfGF8L6OYHJzC6cEQdfIn4YW7ZZI6dcJaRnOI5NfTCQwUQpBn
/KTnYdcaJEXcyup2LEJXGGgG9wSmQUoe7DZZkY6uSYTT2NYu0PzxoL8ObUWK0Kou/T51tdIbn/TS
wyLNVHCllcgZM2K7m8Pz6iHpim2N63rXa65h5bZgyraco5UDqVHVB7NhA8CrNU3otkS9V2p3Jjpk
3M4oqJzNer/o30VOymypUU6QJ6ebZvF0RduIyFWFQzRK6/oUki/arFTJS6zdtKymZyQfUnSsYJUt
exKtW/SpLXrnsvVC1B7D5PIRVHMlk3gdmViyfSPBhfspPsoB0SMrfac2azzxsAQi56hDK8oeQHmE
s3WnvEb3anaDX6mBZ53hWtWTaaxr7JG/DpmDTIm/kxtnRHrH6GePHDkL1jnd4YY0HF80vJpWiYj6
j6p2s+ScqQ5w7gjk4gxZTrdG/qMqyO+6HatTbq3TE98Dozgc2txCeMpoE8EgG/wIFRgAGz4sVMLA
DXAENJ1ocMneEZdjyJp3VMETZOrlkygcsdAQTUcoXjq2ikp2hJyluJJesc8PFTu9L38EOOphwO2r
y7H/EuHhUzPsel78AU+y/aDdMakxQheLNXZE8o+QALcB2czGehmP6WMgfSdsRTc8M/VU05WqU9ce
QmkDe1nbF0iIQk+TH7KWTcuOnon20biF5uxtvtBu0QiTc4XNdaq/RPmbxkFex/fS8szeIwBFdfNb
5mFc7ZtxVWdrdA6dcVClnaxsBms/zvuscLPCS0QHZwv6JIl4w0IZCdlWUXLZ2ErhhNq9mBQsg4Wz
4rWz30CXOeiRp/LyxIcywaqcn3AswpuYYMu7YuSydQy+yN1rQcl5jbCyvc/aYxDvkmrblGyl9mx9
UdVVL5/UbLsQkMYtLyK4JVuO4s7Yg7lzjWrZdUS7ilCcZhgMuPE5xAevJL+uHupuhTLY1ZYD1bH5
poy78s5IDzIK7ecEQ9Vym4QoX2+GWxwC1WJHVo6R7sSG0CTXmrf1Lk+eZXa2B7SDUrRCFtKIfhtu
mmLd88cP7ff5R08eq7AZqOvNf3F2XrtxK1u7faGfAHO4bYZOklrZsm4IW7KYc+bTn0Htiy1Rghr7
XC1g2fDsKlaYNcP43Km5T2igzS5DFWz1oRkv1OQulO+UwDXoc43+8Y/Lhwp1EdkOFSfeWqQWJtTS
n3silSo9mrtE3HHRkmTW5pPq70TxWrryiwtx3wPXy58M3esz16Q1Gemni+VSCya7Se7jXt0UtW63
5R+92qbcg8SbZp0NTotX85aVIF/H02ydUuOieVsKfbJxQ7sZ2m6mgEShPZRkmN1mEuxYOtJopxOo
IAg37BLWWObhDgydV4V2D926yneS+q5hOBvuvIhRZaiqTeHWQvsr+2PS19ehd+UU4WWI2lAZw/7V
93PxLI8HkOzBbCNDBzW+5XHzGpd7kdLQ9ggQ1H8EU1aAs7/uxYtWBR5P7BbmOPx5uxXuZbzy1BGS
B1P414X7eXiDT9F1L2p34pyVnhvkf7TpVJfbRVHAbG3RuI0qbyqv03Fras+AJZr+Ty9epeo/UPl1
wNq05wcAUOAhnVYjD9Pa1d+83QKZlSSQMbQxvVb8WzoBV50HtjveNv/S+KKZneYwPJb5JrjigG3b
k5LemulB6E5KpmwL+nDLJuPpvzP8nRLFduD/6hpvQkmsvqRTmPZB6EtePj3q5YM2/Iuah6T73Yf3
wjDbBajJ7FIRfle6Ezf3UfArFrZW+hybO7mYyCDfS72bVHcGJyg6sbn52lyWw+soHIvsVm0dH7Ko
xF7DB+iszJ64QqptRwRFQDk+6x1LvLbYGFBVzX/WcNP4V0AP4nSn3hkTfDi6bl2VBYygnhbYafLS
0A2vV7/yqaZJB1YvjteLrjzOKChm81FInMnyIm3b6Q5LWLL+lsZOD0+1eFG4osaDGmrFsCkeRbSi
kis5e1C4jKW7pWG1/q3zCpqKXdIcRQqcwEUIqIXy/pqddjr1hqeMkIBv4v7RlPHRCG5M8kUz3OUW
LfkyUth2FMAWmoB06ActaBFos/maFejNYhcP9Hv/08hJ6vUxKY/QyMHJq/qFVj72V7HJG+qUIcqp
Gzcmz9SJqEFU7pGtblFFDAAjqZfWU2WworPkyt8S6WiL24zjnYmA3UXfsU9KYdd3NzMP3OTSV2Gs
IFtA5ikAc9K5EbpI6GXz5HB5dCfc8q88DrrIzfK9VDvzXcx18rfFzbrwM5d2qBgNZIQMzB0vZiXe
wdunF6+2OPm540TUGt15OJbBS9UAOkA3qF1uAK3k+Gv2cNKU15p/sEJt8ER+yaUBPQ92Un+iSAVR
uqS/0GEOyxQIb9CI7UWbh6h2paYXHXi8kEW8SYX7xePOnjv9n98hR+iNCLn9GZpD0dynuG/DeN0T
m4JgnuBsX9EvNtbAvzeIfjYjtxUYauCqAB+Kdmd07Bsky/5UwX2TXmbjNeGoQtnJ/cTff5pMcxvK
v6zpuukilMvALAe0kaJVWbvc55Q2dzNiCEehfQqTWy32lshVRCcXDxq3V/caRWlm/jcdr1VusCVg
qr7GgW/nMpGTiuIcFeT3lv0CFCSOXofJpYVfaXe17HYgjjQuupe85ySiSdHhZM+fx8d5Jl62aSwv
0TyCV+ou/FVRso4lXORQPQjCr3RwFsI4UPZxa3XTJq9ar2ZG9coOdAeWyxw4snWjlifhGkeopjQ0
cRWeRUjT5fuScNFdJuMr9buKsJ6wT+SjCYcotJlCQ7nvkLh4nkx5r7eXHaFQpYQ9vjV5wFsXKsHK
VDpmo7/v64fmIA+GLVR786jR8NLQQ880PwfSnYm6XB2cKhDQIRGiBuRtWOM3X2kV8dTO1eKdgOBm
cztZ2zi91i0nFmM+NkLYOTdccEiQNiEOvBR+bWoNuM+28NGsdAazs4nFMaaCEqkCEUdbA3PxSAf9
GO5ol41e+k6l8XvjyzdNcJnqXubvFZYWcpawW+dDqt3kyTXBL4oL8XkJ1WnHPnWlzs3UfRM5Pr8j
2/TGvojv+z/qNeJteuYB0+nF7Rzum/RYEHm1ee3ruLPRDu5WYRCy3OjDxrKoiLIVjXIOREW3HTH9
KrmSAi7bqzl/Ighq9a+zuLWqx0G1ZcRPC0ePln3JgKLKHfWrqHGm2pbpS5UeB15VBOumjJbjV8GS
aFd5nGj9R9C1vhRkxZ1nCnGJsxk+iGxipRxC9fRbI4hHdJ5j5q3tn+MZ7hEEYLdh2/lvFB9Gmtv+
03KIAK8CDrXqmjmKrnYdXg04fPcJfprf2mPEPCA4Cw/Lx99qwAVykXbZvbQo23UIhjpSNgOhdBN5
N/xi+Yyl11X5hanxYnrqi12HvmfDScaz77KAK1hth+e6hxjvgNLVb1HEm0+x+SL49xH0FaLvm+St
EDfKi1WeOJu6ZJvSFt4Snbjsy6MwICP7mDWuCI2R6oQ7FZ5A6NBzT3YgqG8k3lrDHto40nlQedFH
TG1Or8rypsKp6r3KGjTcQT5N2paO7yngK3g8QnPqRrRXfbydpJekIuhEm3JiaijwDoClVTtC3QVB
G56jOYQg5IUJb5bxSeb13vA2RIt3LGSWL0oVwKSIuef3XR/tUD/VyMpkxBqW7u3WzdX4SorHv2rd
OkE3Xg/8f1ME9IkS259gSfnUwGJ3aqMd0Iv5Sw5nsLuWudWGzkcHpX+IUI50QY8Cfy46CGI0ToOp
0rM5tJNklvYRUHho1XV8WwQprwI4d4RyNdHsweznYnaKJgHwBkKiDn0NND51PFFSQRUPNWjsy1mL
g1PjqzzN1ESdaIedorzZw2eHCtPE/uBpWpwc1KHYayKgBim4o8/PvErSficH2XXblogOg308qiIR
e1/RUGbBZdJyCPNQjmO1EJx2EF0NvpqYVl5CMzQA0atam2B+FeYDbfobow8PYxbdCYa8R0jcSRSu
A5lofpOxLutEvBSEnGI/QvNNoO/SpJe9LInvMylpL7JZP9G8+btT1Ie4aQ65gpADlNtuJkiZzPi9
8bAPdfMYica/Vlm8iaTWPIiquQOEiyyJIrwgwfMWCRXHVRARorfEgzWJ/DkywLtxrF86q069DCJC
XVvByWi65pdhVemTimDZhRQulPU+Nz1ayuLbJuMiqmOfV9cw6buYv/gQCqwKPRqGk9KWSA+VXdXd
mxG4fe4J0odONokFaplNkcYvBcqDwcUQAG46ZIoeq490UxQg1EeJ7yQRt+dgkn1+7ZQOsnSXJ5Dl
t6OFHvGxEMRSeqDELO3QYFWrurhOAGoICE8nU0Dbitn/JUXQcekLUoDFcEwOteHXop2mkBo2FD5m
tI/Hifq3T2OZd4rUcFlZgqT9LQAndMdALKLIy5qQyCrsoZIkyRw1F23Up09R1lnjbm7p49/36GhD
6NJy6ifVQkvEtzoFJG7r9YwCbyQmBRqguix0rkVOsrCnquiG0xCMDdizZDlHcySIezuVklLiZum7
klSIP5hbuOTEftMOhWduhVHRDktzanocgnpWM7eb6prAZFe0AfqcsyIWy1sdNr18rcghUtJhnme8
tgxrzKxTnY69vzcgHMq7xJj8W7MK5egvzXQjhKlFCGzTkq5FvRQCGnd/NnZqSXF8DvjODqcIMVzw
K8XihvjIi4xcUiU0m01YilThEZMdlawiuJHOmbQ3fCtHrjUDUcF7SlAyLfwtlehP3Q6R7Ne/AkP1
05q3ESwu0839pn4tIOP42zAqCKzmUTtUuyzum5e5T5txW+dq9K+X4v6t6SMyhNT2wCtAbkLMeWr1
UbGQk5BGjjetYFroXLdK2zev0hwq/d6HS6+8wtHRBNA1paB7pRiW8TboLMFrR5QsQC5GamcPsjqY
NiQGA/VNDUFwTx2Bvx0V+txRHuqFQtvXulTupDoNTn1EC5JnmC1VjfqAFyYCmxI9s2n1EOh7ZBFQ
mFjRcBXoYkRxpyh7HxVcJog49RROTqqyEtw868dwC5Juyo9WO8vxvTYakHLqLEbeWmpiOfL0KPaf
M7RGDKeaNP/ZFDvptRo0bv4MVZ3RS7OGHHwpmYqJsDmoiZ3SipV8yvMG8d6W+3ucCtkuMhCAUM+s
+OhHiZC5kKYGUgFZi/TzLPQGfh40+s4tdR9Vo2CAdkDlLsR9F4CO7xBMj56qXAn+lsqUjhuUBaLC
7gGOyK9DbrbVn7KExGKbol74NiAjymTFnv+6KNHl6Y3VQbN7QXgY9xp5Hs700JCEP0XOUU2AQRBv
G0QwVDutFS3aATQLwaZVQ1ZTEj0g3S4BWfjVTF3aH3Md7N4G9fQRvQMG1LgFC7C47hCMg52jApJ1
8rnLqFhI6eeppJbwbcDPoD08lXiCdL4Eg1xoyxbRmCAl0FLHQjsu6mr6i98pDfCZBp7WbihEPyTC
upBiYJr1T2JYZ6VTprF/0McCqHlSow62DUKYS9sQLkzvkrhr94ne15djOElXZLign9WoFnTuWM0E
drWsYl0XMVUH2yZbpI6yWpqRAO8RPtnWs0UcT+IAUa5TtYmDnSE34+xokxrda0Km43lVPVFloavz
ilsHgYVN1IhabPtiVgs2xxbSG3IDeHI7AqJ7SmHmdQTXKT2/l4W+7LatlBxksJZ7pSu7eZeMVGI8
1nMlExJqppSMvtFO93kvOXqSCDdW7E/PSHXMV5RRtf4/s4Fp5WQjfOmtESQhCNNRU0tnUnup9ayc
q32n5mon3+jNCJ5JK8yxqhw91eYqO6gzGJffQQ0Q+q0JuA1ObaL4Zb0hucZ+SjJdG8gtWvrfUTGL
8YJOv2p5jAdzi0pb1eHGFmptVtS6gbzgKarxt/RrC43AbEeLUtQ9a/Tra7d6pUSio2WiJbgRe6dH
xb1romMfNAmIPUvxC1buvMDaOgP1Ytg78b3cJwbhEqZT38jqQo6bSyvjsk59oHnEdoRgdGFxjFRE
ymOHQDEVeP/adrKKXa4jKGb3SdEXdp2PhCk6X0whOsYjyYhOLAfKQPsoNTYVnOJpk7Zo7rmCJKeT
i8SDRbxJ8Q1lp5gDQVdJmOOc8JulQIvVETvbBa2vmETDs+EGNZ8mOUxKFETuWBhz4VH+sTDUzIxj
cVKsiLKGeKLIFghpFkxHtEU0+IZ6ttRpTAEFkq9tYGaoxlUTf4+QRacYXAGBXE3CBd3qyyKm0Tp6
ZVqD9o+px0H/Whv4kbscnAxSdlkH8enf4JPWGmzjXfeu0NDCm73sXRevqGbupwv5XTivRpEJMF8m
V0bgAD6Mg4okTWg2v3Ot6sG+S1QADc/IZRSvQaKL800Mt4/MTzLGpRu0LVh2IH9ta1tDEYmPaqzE
403wrkSYVKYSe0VekwqvgN9bv0lMSiyMgAImBEoKISMYn2rxtMlqX5+cJgAhytsoUyavlYCtUfvQ
N8OTHuXWL7EbCdFZYmJpbsMyE8k/pmV+N5hWSeYIIsymVChAKfJohMdvNGXg5XQP0zbCL4DYaoCs
tS3YRJUtDYBN7bEy9dztELr5W84w9jcZmLOUDETqIyUuTf1kC6rW8oRsawvoezj0zVb1Z6LR7VTF
sZPnStMeFdmc8tu2QvhtnypFYG7imH1/kYOfa10fjBfisB0fxy6mpDedWU/j1GU1kqyjaAsAD0VF
5nwIG3GwXAF8FSWj1kzSpQ+zsb+gOjbXtuYUGplL8T4KNGLbjgjkTRVhnzmiiutUCUVc7QazqIS7
ck5UE07UYJoUNkhhSPq+taSOh7peH2R/YOVTZGnYk9mHJKUWeZ4OfjljEHur+5s3QhF4QBe1QxmE
NVl3cW4WYBb1HX4bLw4AZ94pqmsleGvQohvwhQwKgx0/QT/RE6ROyF05CQ2Ux02ITV4NajDoLgxl
6KByiXkiBgN0trGVZLcJ4mZ4NcRZ0JobC5b5KF3QwzsSeJ3LASVweBDBCTmWgRwISkzDjR6Xov9Q
tKNpkhgedIkVE4jtXdfmo3LbgKYtXREWCKk4GI285UxdL7N7E0Jr7+KTZNYtIiuD+QtCl3ETl4gt
Gpmv1vgMkxRfzmFcli+lVVk1iVX6Kx26pRA5ZAffQl+lu3kzodOUB15Q1Jrhdm0Jt7YbBYXHIhjf
3kG9NFf3JhusOQQBcIk9y3jyj5OgqWiDhfAwU8IKk58iejONMQQ+vJntXMa+dCrFpBVOnTH20r5U
FWRqykFSb8vALF9Rm4BoGKXqWywPd/MUa3YYtVR9y0Q9cLy8tNNEbUcvlZTYHSIVxq6Li+7eSotB
ovolqto3NOn83CtQoyEHnviV7nYBKF0nDkdBfRo4YZIdHcBzgYYfj8ntjKZm6xRBzbLRFLBtLm0B
4QxLTav1HXw+QsKdHrU5rzxDuZ4E6JtHAyrKtB3nEndJ4DOrx8hMdeNCMtuEcqDBUAF6oD1aORa+
rrLvwMYqrmWZ4wQT16gJYEn82g2LWy1tK8adJgyn1i+DUcakm5uFfhU1mlzvxa4zeMSwQWtHGsOk
46M32u8GgKy8BTClmc9ylpYKtW9TkhMWbpu03VIoLVoOgl5jiTsgpSjI5hzOOyuLda6zXAHD5k5Z
hPLEmKST9hfvn6ELWketzMz242meALFEnoGnEOqgu07NRhxYH1Bkuy21qbNQkKtmmfD+PIf1C3jN
OHseqbqpb5ugnBFPhZIJGhJVx4pwNG8EXXjqeuQf7oC8L7zJpB6E/iG39JKoolQrHeFOUc/1vRlK
uW+jw2lah8RKCA2XvUVoMY4RAjpNgix2XpF2wD6KaIr726kp4+KOhVdWWxFgc3IvFkY88rzwQ7l0
Gq2bcLV1s6H8QxZHXj7/91+d4uVAn1zGPPl7c6rMi1rkr25NQZ3km//jjvfrmjDEhkVdWeTgdTZt
NmRpa/dqpkAkjkqAzBFnq3CmFPa93PZjOa7KirBkyF0csZKsrQthQQEDgEzpfu6fzC1R8MYO3KVX
MJI30b3sJB5hkp+rb783CarJAMsEY2sN90nHicbdpUsrpdLY0+283go2+GobxsgNGYt/5xAY64L7
9zH+1+Ca9MOBykulxCA1pQEUT/RbzzXlLK0BX6ZRU9A/EWENq2tkAkpFjaIvBYExogagg+nmIzad
p92EUxMJd/Q8dQKhL1W6kus8IMqIaujvTsuS2ft5etfF/+At0O8xLTgbFgQlbVWu3lITk2ZglTcz
dVeCP/2uWjS70ElUNiKBvnMfcz237+ZQQZF1VUMZyVo1AEylyGZfzFGfuQQgaE+zqc7f9gSvMbid
HALw3rlOjW+tGpZpiMSk4FQsVfQf+l2HrE/6diywSpB6kI6+/vrzLH5pH3sf1wcLyzR/sNDgQGqD
WKobZNairPwriSHddyGVXUFsOHMGU2+Ouz+1H14FcnMxNyhII0VLRfEQnZvjpSHkh8W1JmUgJNlY
yArBqTlEu+KZav2NtrUOMCS2+u3P4143O7BVLISDwEcheAAuZdV4E8PrzSvOzA3JvgIxXFo1r6ww
3woCouWVf5DNcwyyde/Sfyxym0HvFEX4fp8neijHWMBNBh6Vto5FXcokXs5UhymP+lyd2RvfHT0M
77/GVs1L1MIrUBQxRq7owt/KIz0HPqUMnVNRpkkWyzOcnyd0vVLXw1tN6KxSoEuMiuqdsr/IW+o+
h/+1WU6jlRLhLjpjzOWTSasZjOKp0Kwoply4MYy9kiTZBZd2faahcv2dFivAe1DoEVX6FtYXxTAq
Y5fmSEXIs/TsT38i8SmUE96LdFSSr/551tZdMGtjq90nFxIBCAtjA6UHEbHrgJjnQGL4ZzNfmgDX
dlZT17YmYZcJO70s2I1MebhIsGbQ9jmFK+QiRP0W6t42bIdzK/HcCNcrEVmbySBPsAkbVzgRrrdj
Z+FOUVxj3kl2YJMQPonnaCpfoAUMWLZM7igZ2p9urAVT/Lysq66icGSB3i1WKfWYd9QXhzCyt6oD
s2HZB/59b4ue7Oho6lJ7tj+3K5bv9/FEW/+M1fdVjCSMxWTwSeM3tJxDpX4VjVbcAtaVnMCXjO2Z
D/3NdMM5BGe7sCARnFtdUyKPQ0QZGHfjKk96SOPWxvAq/I50Q6Nko7mx7uHxUF3zs+H1rlmuEXkR
3xHRJzC4ID+fbkSjopq/QWWPmd2NqX8v9vU/A+3oNt83ysPPxr60Br9bo7FKNUzau4iaf7aW4RD4
dSPC8b0wXX0bAWGIXP+1P0xeuKtt8Xi+n2t9vq1NLn/+4Z4UVHMIgwiTPoDummCkXEpnnKtvTaAA
qGkmqSD0jD6bmCy11IAaQ+BNKRuadZXSw+Lu56lb33vv1/0Hr2k1c6o2q4lQtirufF7idafWYZAz
L+lJ6uPwIWc05LeZZp0Z2nofvJv94GWshta3WqyYix9DWzW1n9dV+9vS6E4yL34enrJ2Id4NsSRY
jPjcTOPnOWzKyLeQqCXPnjmDm13JxCEus6Nx529ppDnU99QlkQp1CHLvhcsWKWc0nok72eGfySHQ
7EsOQHobEV/7nC+3CHN+Ogz4bWgrWRLgXW2BH65+W5Ly/q0FX9lkb8qLeZie9TfjqXEnV3anf+GL
tCPj5o5vVEQiKKPa5RVhGJcyYTzL0PXd6cyWXR8V/BxD5IJjF2k0m66bqdt5GsO2p447b+q/6B84
3cDbMVPVM7yAL5fP2tDqCiiQHZCMBENtRf9+Eh8KxTrFuXJnhvUx060diV/KnypL35iSec76N7vq
0zBXJ1OwpBELGpE30wGVo12zpSIo+AfobbNAc6jeshzj/udV+LNJQoWfF6HPK4nMESZBaEfar0Y4
J+L29bRF5VU00GdV0FX7Is06RbrqC7wYYGUSWaQyoac7M6TgoUB+R6ex5ufxfF0p6CGS5bJUns8a
LIvP45mDUIpNWjLRFxJ3iBbvtDbeaMTG/3czbA5Dpw0ZSc+1RldW17wYybJSWbM1ssbz5b9iGDo/
G/nmwbPEABQdvVBDVC19NRgelGFnyT16zzUtVVQb/O705liRvRSyOT+qiZw6Eq1PVi//igaLaH/6
MhfRdRnFb4U1/vn553w9GD//Gvnz1LYtQmSKSYvFSB1kYowbqjM8uafBg+avn019aYbW8VE/jnx1
9o+RptfE8phfas+2FNnaC5NT2VGr7RT7+I9iZ07gmWe+6tfNIOs6SVfaj2VE2NZETMTn867SSkbY
JwE9JPW9IZvnUAPfTCPVJfh6OpEdPL7VR6UhmWxry4ZIEu0o9wYNAhT/j+FJmM5hfr4zJZuWZGKF
OPDa01FH3VJqjYLLQhXpIRwR03hp+wspuv75c33d47hTgNllwhzcZV92Q5v7WhposE7oF+pbQla+
JJMa7Sinj3CY54wK5Z9NrgD0mr6Yo2Ncol2dr/VFg7XVSLAHvYJNhOSFx9J8jHMKrISLUXFNkuio
KPH4Kjxl+P2z5a+LRMFdJ5aDviFY+vX3i/VJbdGaQGTeJyFLS1y+kTVhPDO+lQTy+/je3YIlJAch
db0WDaFVi8aa1I3TOhTb74Ed0IIb7DSvpuRlY+6VrXYwn0hVdxeaPe3VY3WNjtrWBxX7eob0vNw7
H58GC3NfRMLXQkSNcNKaKFHH4jDMMr9lLBvqiHI6FzvKYsmlF/aA1Fs5dPFuMNC9TwLEnv7n+WZh
WeSx+OaIba/8sSYIlLA0K9x12jaF9o/f3v1s4AvKYhke+1GG8CwqVPYud8oHf3lstTKjUU5dio4B
BdCBLYc2dcL2AgalQ6xyqqeqdkQP4Uz7PPrgPRiwnt6P9pdt/MH+ECl5IieMUOnIftmkBvK94S3o
8zz0UA+RX6wttfRu5Fj7andm8N/sXQ4iYDh8YBbzep210sTREab4HGQX6020QxfQa4/msB2PySX9
EY5k0wxwJwg7GpV+Nv71suZuk9DEZqWjCLC+38iEDiiaaPJGmaCunIzuwTzHGf56BHLsUc7HW+Ud
w75yqYa0KY2E2oBNrlKma7GE9YPc1IcWXdmfB/OtJcgV8gL9QZR0tU7bLg4rScRSMiMIYpV7ypAg
ZjxXunKGnfyNX6As0wbh9R0uJK4WrGz4ZV8HM/N2J9qow0kbFGVhRtODBTlgAzLAOSfJ/s2nAtWM
LjxvAhlPbnVroYFF6q7nokckbqNKwi7i3Zyee1Z+M4efrMifd4I54GbrJVYooPhtiJNX0dXU66lj
kRL7+XOdG9DKwwA0MmYm4sw0miCQ19UbTf4jC9n2ZytfT04q2dhVuNEW22sdFIdHomaClcl08h2m
/BCKF0My7rWR11t8UsrLqf7fp3CxyI0PRsXUeM98nkKC3zJiPahCTjJcat24rI14q863FEycWfBf
sDE6UWkce02yeCQoXwIpuZykcYcTSuQ2vE9pF3jyH6xTu2/swpa6a9OhudObBOqXN6SRrtrtuUjO
16v40w8wVo+XNNf0JSVHhcOsbFPg8CLkkp8/4Dd+xmcbq/mUc2MS02WQjdtTWOstSGxyRcaWJLV7
lhr29d2NrB9EJR31RWIQa0+qJtAb6RJtfUn2ptfXnB12kj9QBOpIFAWRRD03vK87bvmCJi98U0Pe
Zf2yztFRNKl0ok4ZiglFabsGCIQ44NhExxymR7Q4dVe6nv8ztBsjpVW4i+4NQAQ9NZudJZ3ZL1+y
AawpjmuSkLCACC6tAw8UEfVNO1MLqG4Vz0K9E0iLZ9lLeEGnPB9QwVn+/3dToKDvQBiW0+0/eswf
rl/WTg8KbumyNYq/M6GmoKtf555yRLLxZ1bT11OHr0rBgEFWAOfx3RX4YGuw+mZKNOo1/Qf1ADVL
sAl4uvJJuDQ3we9xSzCn2py9489ZXUU1jFwQOsnAqrxF8naj7TRQA7ylpmttu8S11V8xPbhnk8pf
J9bkKa7yPSma++pXNVo6lE2AWXWrH6x+I9JvQjftqd/V7uhSDNtCpg434sX5b/r13P1sevlpH+Y5
zU0URQdwceq23Us7fb9EW8ttc857Wm6Jz66bKYKCJcOsI0L0hVgIEFGKJGlZO9tgh2ceO5atnzBl
2/nluePuu0F9NLYaFIgL5Em1d2MM6oiInKt74lm5rW/84WVQLFOL2B/85tWRh+RI0IQ9dhB39fIL
+a38XdyEnu5ALHfaLQq9xb61KWCBH+v+vEG+H+J/Ta8cgIZEVjZA0Xqfz+QQbQcPWo5n7H828/Xi
+DzC1eXf6cAtchUzJsievjgmTX1up58zsfz5hxVY1slAcwEmek/xQnt6wL/X91ySrmKbXn85/JXP
udPfXMifh7WcAx9s0t6QKt2EzcqVvP46oWlv2i8HDEX7tuykVykZh+RufCDH1Vxnd+f429+OWSFb
rRCqVfR1RmcshyyK52XMtF5M0nUyvv383b4eZAzwg4HVpKZGI43JMsCxEW7qMd/VLbwYCvt/NvON
g/3Zzmoi0ToNh1jHTvI4OvQZboMDgAQmkRygrXo03Z45SM7N3Gprx0lNk+D7wBR8eFLf9EaeGdPX
h97nMa3eJ1WeDc2sMKblqBIvoxutBs9Fh8LmP4sS+dnfPk2yjT0YG4KmP5v/dmN/+HKrK0gvAsrV
fKx3U06HQHiR5Y8yT7KC3khJuVFaVuvzzya/mVNT0wjU6EtF09cyKkqnFSkc0cE1LiOYHjJNMj9b
+GY5frKw+mrJiJwE1Zn07yVB76TU6Xt1rJrHXB70M0GK5Z9aXTQobRGCIWFJ3Gv9/pJA6YmG0KDG
q9IQaEZ2Vl22dBX00rlr+7tp+2hpdQSn9TzEWtzSC1y+JsqdZZ4JFn6TEeUh9GEo68N3wEUyQwzU
jnAX7HIHVQJxH3uZXTmDQ7vbiEj6Rj+z/r+fQI4lvgkn0zrOoU2mD3qTCfSrV7TVQbBQS6r8k6Ly
zKL4ZqWD8SSTQqZKZZirs2Mpb6AjaIEsjTp9zsrDKPo3Bk2mdFVrD3LXE74LW0cfsvufV6OyfJkv
a0QyTAPRBWT61k8/0Vc7qthLFjwMQfprLHQ/pod+n+8XdR0SidwEVE5dEijwBkd5NI/yTtiqp/wY
PvLAWKS1bg1HPJ47Tr85eUwDiSlZJfDNblzNCArAkw5NfN4McSLsxNws7zI4YS9Ic+enMKTEFCRL
Pts/T8d3HxxYq0jWaZGuXMdpAwJqlHWG3BWW3t5YklBdzc3QX5amSNPzYNKm+7PB5QhbTz/EZ0Xl
LcUqW9dx9K1VDoEIbzTSLGgaNL5agIQMWit0j2rjK/oyvJ8tfjexPNt4eos8XtDw+nzfB7o4hoHI
ms7iidL0OTSO7Si2V02uim+hog4XtUy++P/DKBkpRmgRX1hf8n2mkBvVu3kj9WCpoCHW6rGD7qPS
+ZkQ/vrZ2renhfnB3HJcffBpgIwJYo+UMUGGRRJSt0f5XR8NAsQSjo2f04fw8txh8d3BbjKzpoLG
g0Vx+WejtCtqlUT7FNyDAZhfZWyCoeu3ag8o4OfxfbtKP1ha/vzD8NpZk4dSxtKCgirRtZ3J6XXp
czrc/Gzo3WtfL09UXCl+4/izvkB+o0jTyi7ldDAvq8doV7nJVRGRWIs9y11yCcLBIqYR2QqtUe9x
7nNFBd9dLB9/wOpL1tTNR/pyPMVA4wJzFw36mcn8JpJOgPLDGFffTVUG9l+GCeMOGofylNwCKLMF
FxKj6gBQdtsbXrxufTYS9e0y/Wh59R3RMQv999ldiiQot/X6o/y73WxA5PBEExzaIs+5VN8t0o8m
Vw5dmMxdIZQMNgUpIECSa7UcvPjrz+vm7MhWnptVKsGcVpgZUDYAl2MnB2pWBLe3zY2/iXflobw8
W5D+3SW6APpJ7pEXIMX+eVskOd1P6TK2Wq5+d0S1A6N5rIzshb48z4d3nJoZ2NJzlPbvjnBrSbiz
5xXyiivXJOgoDh+WJVqGghsUD30U32j5Y5zJx4DK+Oic4O2X2j+doPBHg6s9UebznHUTBnuvooog
tPWDbtrWi0YhXOhUTvfkn6y3VieAOjwJN9kr6YWz9bDfnUEff8Rq1yjRPLXJyI8IJ22nt6ETTnvo
XZVxJm/x7Uf9MLurPdIHVFQMy2AJpV7kXrbtFgnTs2+p715vTCqd2cRQKX9fxy/6OY6aNH+3IwFq
cyvKsxObNpet8kd78EHk2f9rO8N/vuN/Tcqf12vU1aU/CWAiLRX647SLE/nMtfv9PvwwqtXalMas
NZWGUS0XoRK69X1/rRzJ1W1SIMmQg6DQ2lB9nTP7f1mCX+6ND3b/H3tn0hw3smTrv9J296iHeWjr
2wsgkRNnitS0gVEShXme8evfB916V0xkGtFVvX1mVYsyleiMgIeHh/vxcxYuytAppKTzvTEj3cXc
ST5Yj/6OMbttcRtdBS5UYWW+YlS+7Cq/93Phkn6rhVVUYVTdjbBTWU79qLodvIKvGvwFtGXhaMvt
5ha+x7mgMrdlE2fcFTf6lXwtPJRPw1cYGtY+wdpWLBxYrkfPokA8/1bl7dwA/+XDzcfiVvkIdQAa
L2to6MtH8/c+LGI8vbhoiA38qhU+ZcaNbHTXcdu5UVit7PiFwvsciX5bWoT5dmSKuZ892LvRj/FV
eLRc+aA8yJ8ru3GSG0qpK3619okXId7U+1xJGOxCqdD7Cs/yLt5PB1C5UOy5sLFeKzf5tfRTOEIB
5W+sH+9bv2icZq0mqVQ6Kd2enlcAHrC4pBjvujzYZoom7xk5fPL76THsqm+9xSRYXd+VQbMSA+X5
mJ4dp/l5AO6T0sQSORsoA4VH4FsEQUgonOIuuIMFcg9vAiRF6efgVtzEG2HDZBCMT3sAUHfaE6R9
awWnC0hHvveb32PxvSfkFWTZ4PdQdxB/ImRFo2cLF8QuWFnxpUfKW0OL7wztg9zGIoamoId7xp8e
hxZMUCyhVDSJwl4u19RBLofK32vTF31BZMnbIJ33uPucvzQ/kg38EU7lal+lo3aMruJtciOuYTfn
CP/Odz17i5ly1oYyNive2rN0ve/qh3or7BK33yuH99338ml9s8LFfTPJuWySAs0dHZ9aEGlu7qgH
qGH7jWdrz+FqjnDZIhohc7MXhJyxuH70KfX6MMEi7FabeUqhdPKbFKz+rNZbPK/VDC70XcnkeXvR
y2Yy7ww338VKqBtFMjEVIW2Le2UPAZh4Nx31LWWKcS36XYjsFpBnggH1NeNsVnCMarB/MNZwKoeN
d4TZYQ5EgjMgjtg/pfBeHv+y7Dg5A5VykdFEECpwRS1iUNFKddzM9YJuGz9K9rcBLbkBQUhXo7fC
2MPK7XXhuXBibuEyGkPRWZpRDynS6sHy+33rvU7CmtitdOEcnJhZ+IkKmjhAd4AHbSvZqQevqI4Q
SH4zmFtRvA2GL4bxOUFLQcJ0bK1JTV64L+fuAzPvhFbrrMrnBXXCxDReIyFkkiGzpJWVo0tAVqDM
XDmDF1c6T6/QktAkWvand0iRx5KRzfoy8o7ijivtDTe9hiWYbOSv62D9cpbfxpZQh1qKuJ4JnjZH
xWPjqBZENYB7Tfvy/rIunoQ3hhZeKct9aIBtJlzXkYs2BKRQK4ftoiO+sbBwxKmrjL6OsQBDEwQg
PQTPV5P/4X+3jIUb9r46ZvA0jXYP3bguwQe+EoIv1VOY3ZkvcdZyjku0wiRX/IRlhD9lJDx8Fzrc
JL4ehXv9p7ZPd5AAkDoZm4T3HOTPoxPJRzFHWzw5tvv3F/ur5ra4fE5+l8VlPg5qoGnzlhpAweRN
AR/vRu033RaitqMBgjQq7lRtO8tAz7/Y9DNHjAUZK6f72Xz0GWNHKgKm09vkpe1I9+Lt+kjJ5a/+
e7sWp0XvRn+s5g8SlCijUGSq6X8yqrxyKi+777/NqIurH26vGHU/dqKE7j/IX63x5f29vmjAIGWk
MU5t4lfu8aZgF8gGWNI0nOB5YfA4TMNPwZCvJBMXo9gbG4t3xszxFxUxNkapv4ZrzG2k9BeVb2Ou
Fa3XTC0eGEYOBZlZY0rQ0k+6ziheGu9886dX9d//dxu38NGoLcfElLEEp9xNHsa3zbCW1M4/4uwY
vNm3hY/BUT/qbYmJnrawKtZuA2+QFtfbDhbFUoasTVo5eZdqDSAiLRmCFC4epnBPLwEzMRpYw3Br
DdUIewBrkjrZlXyn29oRjqcH434NiXkpuz0xufAOwMqDylNtJG+QmW/ZJlvGpW39LrmVgbmIG+U5
cFerAJf85O06F36SNVYXirNRhgk+AoTz4j1QYXp2FIwf2tRhYhNyAcYyVrEal4q6J+tdOE7XJG1l
dfN6Vbc6ZNtuH17DbXM7C+MVt8VHUPEkTNFztTpjMAeLpT+9XfTCn3jEhamUYDkO06+MykGAHUEZ
R/vVzesE/p/qFSLvz4JOV236G/2rGVepa1DYqaCzFjeYUocW3IQY9+vKaWnzhhNyT8KdsNYZuJhq
v7U0h7w3Ic2QoOwxQ2jgNER5gja7riYg8P61CJtvjyg4BN/woHfStEklY+0AXboX3hpfHKCpRHIs
NTHuxbaobdWf5SNCWPvsk/xd9nfZi+TCsvM3Jn2A+r3Z3MUZCqasH6352A7hTFP80MEL/H64u/Rg
srAAb4OlWRrf8XRXzQH5jdDHhC73X4W82Sp1etBF+PMT2q2NuoFA5ljE5i4K4w9JxBohynIgdPjr
AxSsVQNtaDHfMMep018kM6seijfY0ydf+5KF3WESo+e/s1gmJ6iokHXjrqc2OCei2KosFtZmd7ju
DjMknfcvDX3jo7xfC/SXXfaNvUVM0Ce5ZvYHe9GhfSm2EGkDzpk+Qn68Oi5+YRbtFyzUUqHf4OG7
7OumCgxFloGt+W3YPuYP3V3sRsDhEBLYSB+lm+Rr8bwWcC/GW4Mxxj+NLhx0EIMJJAZGhzhHkiHZ
lNmd538z+zVI6rxTZzHujaHFl4NBy4sqn4QJGs6jDErTC/vNVBwj+SmVM0cbVzgrLj4QQdn+e2WL
T2fFZsVoFwYFI3uqINId4Ze3pOOEjoqW7CqYtKz2pZRGuJmtvVXfrbjqpQTurf3FcUgrMUzk+XMO
dyTk9OrCBzRF78mKnWgfudluDRV3+cL+veIlV0wQNUweRb8cyNshc/LsP9iC09hfMqanzW12szpY
c/l8mLC0MiHCGLe2CD6FKpgJdE7jL7BXfpz7H3PjU92vT4ZcqiQyYqhijWrqXCE6PfsGHHsd+poQ
L+9gl+d6rrflYbYU/62Q+sbS4uVYVpLlw7mD9NgN6gjKtt3Fz6gIOcaDf5/f/72u7snSFnewUDJk
OM5fTt31rupEn+eaEIoadnE7Z1oxQrjy44p/XjyQbxa5uI17Uw3FqMBmONpGaxeHYuu75o/mOBy9
68GBvdCdaUBGgqq+FsYvRp03thduI4mNVqbzpxR5Df4IGOXfKXtv038JbvXPMKTzeHWb23i7Wu2b
N/IsCr0xvAh3LNdr6hDDzfxydTKUEpn3HZho0pzutf4U7N7f5TmqvWdvEfXGRm2sYF5oCzSgNT5l
KSxORmpXyNqk3RribT4B71lbhLwsUCRAT1iLDulj6nqH7+0meYRNZnVMa815FsENtEygJRmW6upR
TRq40pGLMko3UsddD1N778WH93fycnQzQVpBsTbPkCyOfyblVpRoJHAiuhOqi6DmNRHOlRlXQeMD
nwlt7SN0cl/6NbzzRdNQCjD9CzCSibvFV0ziKesgKEElY4OCKNNGPF1dbjCGFkuVwRkqcU0OaYK1
f3/Nl3ZZ5a3H65/paaa7TiMe8D4JmQCI982KexO9DCXTNoMV3A6gTkI0OXRvZQJ3PnhLDzIgeGIE
V2ZYZwntM4U4GaJOI79qsgx5spQ+uh2VLROTrWyYm/fXd+mKhNcFZilq4eczZKnfSVYB3aw9yQIK
G753FcQo1bxv5GKCbCpQf1GpZexnCbLy5DoJ9ZCvJx5RLUVqA16cXyBr7Wd78D6t928vbSKILkZ9
NFVhfHLx2dDGaI1CRiHALD1XnUhzEqQbwzVil0tBlJMw34TQmpEPn3pHF9SygOwmp91CMl196syn
Ma6hLF7JpC4tB5ShwqiYBEJu+cCohUT1dQv22iJDG10z00NaFB+UcS25P18PjRiRSUJeM0ydLjs/
wO8KyGCxE3k6Qmpt8eRlfnc/KL36YuTZdsUtzoMl5uBhoBctgt9Y4jZHz2Ni0UOUFPpzB5zaTrm1
Hma+h8D963wPmII+jHYBY3cwbJx+KclXYgmFMUwF4n5MFLQNhW/vL+f8KFky1Ugwx6Yq43eLG7XO
tc4bJiR3g2o6BON0bKpuJRpd+D6YwLFhC9V1UFOnq5AZuNC7DgYCT6bi7Bu9HYtoANU6NNcwUyfO
X1+RPjfOGaoGXLMMRRHKHamZotEelu3B7PV7uDSbldhwfj0DRSAA0aG3WNXyCFVx2mQtpD/wL30T
u4c4Qa9HNzdi9zxlf+MDzfN4OJsu4w2L3WuhprX0EhYTRf1pjT/LYc3JLpQIWcwbC4uErpCrUUoz
LMzvxwz+gO2ENjKxrobaTURcznLXB+AuZOWnVheOl2tSW2QzOwudr4dc3qdtcTWLEiUNXEKxdxQz
IETVB3QG33eP1eXO7vqmmhQbaePxJEBsk8EnU9l6zAHv4t2cyyHOh2KT9goTyWpF4Dwanq53kQvI
StPWSvTnLo8MlcjghP5lFmiU8hHhXOiI1zOui6765uvOucKb5WbFqKG8gq5k7qfXXdchm5sibjm6
OcIGSqGvsIZdeD6zzpnwUVcV5mOXx68SjMCHPwYZx194aDgKTTuGHNgCaDCKqwN5F6ofp/bk0/Xp
0zQYpd8OcPI56lGeZUsn/ViZ4M7Qr2UgCth3kF8XBpSya0WQX9Xz07Tn1PjicNZxaMaWjnFIsLe9
eYUKX0d9/YeIlB3SVC4yLHNHax4ntZL9ALaZWXD0OGvuXqemz2QwpL32W1328DefYHGg1cSshcHg
E8weXiHdZd5X+p8DmZI7mfeh/vI/MDsv9r3NWJzoDFJz6LfZjBliLCEmHzuhOw/ZDy505waY3HXE
24XL+MTbFoc5q4rCa0yWmhzCPSJkvgva5FBuh9d12sJL9xjoi7lEKRkys9innhapUiPLVc7HjuVw
E6Ms1dqWWcu7pmyTa79DCWglVM2+u9hRBWYtskEJDpSzs1SGUBVJKQKq1XZm3cuoIwafEGPYdbt1
Z750crHG2eXdoPDPMkL18gQ9Glo2kem/dr75EEaVI2UKmo0myr0IbnZF/MMn9d7IQqFtYkF8GtEI
fH/RF+Ik05kajyWGhM5RC3kOE4w2RCCiBDTciyoQN0UK6wwqPs3K/l4yxQQU2B0VGnNxCXVTWm2s
FdTaGKTPTRRV0mddCp5B/KxVuC/EYEhXfhtaxOCa/Nf0PAxpsLsYte/UZnvdocdba70jG9lKdnLh
3WnNUz4k3yL/nmfEUtfXY+czp/bVsmwUI6v7+Grai/feBzr8SK3EP3gyHdXH9z/dpcCjkEpqvwap
oGJahMMiabMij0JyFarsgg1JUXwfbOfKJaCv19E4rl9vFw6lAigKeh4eAOoZq3c3xUzIyUJvd0J3
J8cwNMcmSuDa+FzUg7qSyV5IlufFQZU+T4rhh6cRIMtDYdYvI4HNRBgXEa6M6j78G17Jg5PJJZDh
8lnCVylSWWUSCktapj0pbXpUOsWu0xXU4yXfx8TMV6mbTL8tglkWSmYC30RvF01lyx0zPT2CsHry
8L5LrJhZwoImmkxJWLGYNkbiXrQrcXBKhM7ftzKfn2WcfLMYY74l3uQ4Q1jAiRpiZag+x/VHoVZv
rbABu/Poh5/61brOJZ/TFeITpQcDd1jsHeKNnp+3Wm8LAUSDlWAPKBJ2Sb7jclhxhkseR5eOaSge
NEwJLkxpaZ0oVUXW6JkmHD0oKCrW5v3Nu/SJ3phYVv/RkdJ7XcSEJaBDG9/w2rBh6dm+b2VlIcsq
XI/0WWs0JAeBCUxcKnatJqxl9uftcEt5u5L5On3jBj5P0KTqWAn6XTu17b5OYnbHhOGuqPWtGRN3
9ab+bvTFoSnyFeOXfOKt7UXom1q9ai1kSmAWPMY4uqBUTkVOnyndyk5ejO4WZGS/CpqMVS7u6arM
qrKBOhmOFi1xpK3qpHvpSnB6KsXf9e/1U3nnb62nv/P9fhtdXGF6pWVClJJoeYOFUPEeopiV4Hop
k6eYBxUVk6K/7q/Tz9f22pAaiDPa4kOzUT4n9zVqXXYVwA5pmz/i68FlRFdH8URyVrlgLrjnie2F
67TwCE1DNttGzyYbXvJxDfl56bOdmFh4iAzLVtXlmJjhmMMGOedZR8ByvA/DTxOw2wOwzA9/fT7D
OjE6r/vNkZDaQJD0dM7pkCYKVDo29aNeI9Mmrtz9FzeQYEhRBCKxszqSHHpIA5qkOKgObnr9Gvzr
SpC/vIFvTMxH8M1aEKoFr6BhotlA+3IfXgXfZ2hRtu+34yb9Lr32V3/nKUUu+ntZi7MWa5Bg10FM
lUL7jCzeS+NXr4Mg34xTfjXqAFFoAAVIASj17ZBnu1x/7uUK6W/B/cvHj98D/h6dd/V5DS0SjCod
c9YuWd8t8tOk+/K+gfkiWVyhJwYWjiI0U9Hp42wAGSwIke24A+udhodcrDdKg9xt89NU17Bil7wG
Qa4ZowqX2BlNsRc3Sdy0aNP1AbSAyEF7f30KlSeNQedOgXR5rtcubtAiqGOzK+Aozj1ECnpaB/TT
/G+TlgUrDnq2GCxR7tZ4rqkMhP+aGXvjny2KgLS2GpSm2xSdRLlA7dszn97/Tud1MwgUqG7yWoE5
ABa9RRgxLErPupmDY4nVD5EmOHL5sxPlwtFRwx56xe3HnmYFj/xA2azYnn/2iZNgm5YLVVzYpER9
mY1IhZGhWopQea9u1aPq0vfdVOOm/27alZ0d/W3+6X2LZ4kduDJwaxBVKzN+cWlQ9FEH86NSs4Po
JdS+GsJNGbyOvjHLI9qluZKsnp0BbJgabGCkxEwELQvVqlrBEJTHcMuhRbcN/V6FdKzeZLr33PrG
MesQoBzDgtkgDYzw+yuVzo0jkkv3gr4CleWzbtM0oeWXFqMJRXB/LyHaNUwBmrrtPk38o9DJLJdZ
Rt1wjbjZZZDUQPy3UbzHxsh3RoH6eF1twqZzU/9K8tZc++wBC37Ugidyngqb2dIXTieMpubX6WDa
ZaAER7EoUPgQkE8u1crbmoPf7STdaFdi3llKJaOBAQ3d3DSAI2P58WMlmnxViykfNvkPWfSOiNId
Bx/Z2iGxSuf9/T/LgmdjvJR1U6P4cdasKiql6GiTGHbVStlWrUUPcdBY2acIoq4c4QubOZOssJeK
QjHhDJJrpn4MFQayp2UwBEe6pKMbqkkS2FbRtY3T6gxPMVOqmmvQInl5fpmYUxFyQTpBZvh4abmL
kGguIFKEqjiarGcrLqz8QOO2fLTg5YI52RImFB3StCsQskyBONUDYiROqAtx4WiTlsNVjyqKuJLS
ymeZ+yzXDaH5HM/kc25a8LOz1Fyq2J0FoaoqdHstlZ68IBqcsAhFW9FqKARoS5Qq2F7mWu5ARxz7
iDmvIj9mgbWRSkPfBbHxtQsFJ0j8z0Ycb/xuGlay1HOnPP1NF3lwo1tRqE38prX8FCUqOoUa7wvE
cBo9XNmVy6a472kzEQCXrTkUPBFciDDly8LgDtG00zw0A2bh2FErV5q1F8IPJIjk9yQZ5N/LZq2a
jKkAQzBs73JIfh0kNAnG8aiUnmpnQreNAhHkySDs8j5f2dJz0xDC0o3WNYIEd9ri9U6LtQ7kAXSG
lAZ3vR4gA6eV15msbTsx+lTm5dVYVnfAOD68f+TPHxzUqZiMgXoH7TLljMy01TUZDxs1OysjavLt
V0lXHrV+uE28amO2olNF1lVb06o0fmRm/dTRoWcUpUSJdbhvCUySsdI9Of/kM2EtHCiEISqGS5gq
uouJaDLqDDXP147BIEWFhNJPHOAUK/fNWbIy6wvNj0hmGBnzXQbXaaBUl/UV4qvxp0L4HGaf39/c
858/k7aScSlMMM+d39NkXVGCuFO8FNy/p0hEs1Jp24MkRX/jljg1NMe8N1nXBOzEk0aeiKTlwcZq
x9t26J/lXItcZRBXrqTzWwJjiAfykUBN851OjfXxmHQZ4qh2KmnJ1STp3n0DRc/OyNQ1ioHzYioK
m4gWkBPQTKMevtjBNqisMewhLIoO/UeJgV34Np69zXeNeVakDITVAczzewlFEir8EIPpMz/X4pKv
tK5A4reQbUFXnbIpAlsdgtymwnlQBSgUVG9YI42Yo+VJQvkr7kMGTakRtZJlxpXqaRbmLRlXEVq3
WtHdF8AhQPIX11qmvwZo+qV1tYZ2Oz9khHCgURJMX7xXl+vsQlMHvkxcNcait9WmdNWs2gQ+NNDF
JB+CMoaPOniMYtUtVPSbkzRzVVKBLsucTuQp1Fn6naA2K7nuuW8ZGozC5NUKx4YPfupbY+hVw6zB
jWxQBExCFLZ56hVbSfbqlVh//pJm22epRpSdgIlRITg1ZbaKP6LNrNgbgi5mjspm2McwZvg/xMBt
HNEuXtfIYVeNzp/lzUEtw5GrK8Go91X6LB/9/Vz+CB3RsqNbyYG3UtisPt/PE57ThS72VJuSPBxk
bDYbwxY/UgPx3Rh2OXVbz0JQa/YuedY8X4C2Kbw5Z5U5QxtQ/Zg9S6zlR9XPSqfMkLo300FxxkIf
t+/H2PMRz/k7vrG3SEb60S9R4cBe7Qb3INaHaZsXjjfsldBNtoIL/aIb+faQu1a80SDpmRxpcrOH
9TbMhWg1/yrMH3CgZnDUwqWk0JSKJkSmYaaNaGbqkZmxwbS7l/a+vE8ehFU9wPMb5tTiwp/0LpWb
PsGiWDCtTbQqq7+eIJyaWLhPEtW+0KSYkISteUuj91BQGHFnbilQetroND8nt9wGx1W88WVP+r2d
iy8bykVbVSWWZ1KrwNtVzcNsN3Sko/JTUbaFcmyc0c6e16bw13Z1ccPJqjZ2skdEVlMU1WmdUDDZ
vO+2l0xACAj9vzhfocsuoVcXfSTMgaANu8DOgiG2A0ms3PetnLezORxvzcy/xpt4k5SxqOTzYQT2
/4BY2lHfDMd+I27+JxopsycsL7KZbpBchmk4oC+nxgIKrfU0sW1+y7xWr6GNeVNMga151/qkrYzf
Xrop3hpbrEwsO02NR4zl3Us83sfh66z09f72nTkgJXgqTBR8Zqbks3KE0SYaQpT0B3texbdNFHvf
PW1QDhoM2Ed/MjxzxeDZon4ZJHKqiF7S0V3soM+zUhkzDJpGtzeBuUd14oh/+a2xsLLYOilIrbQu
sKLuqsMM+1J2M6fM6mU3/7Yn/rCwswiHqaiNYQmH54ypC22FgcHYoY56lLf/EkRcA/GdnamFvUUw
bNU+RoIZe5LZXAnoXpb+KgfJWbI225BJZykczDjOxZpIGP2uC7Dhf2zd/DFIHWkzQ6KFj1rhjD/y
a3Ej7z1H+lGtJg8XnWPmzAACqaKFsIhKdHdHK4eRyTYVYXoOrSC98tW2iBylSPzAed/1L+6lITGO
SDI2y6CdnmW/9cZuDFVcPwtt5FcD8HnvWzgfGWYrEeaDmINXHpTJC2fX4RnIIlSruLPsqLPLlwlR
ku4q+aZmWx0pX/DlV0UMGlD54r28b/vSwaa4ybglEAOe24tnRZbFQy/q1IjHVpXDg9ZUviOYRlVv
45TqqA3faJj/9R3lnUlhXAXRg8zR4vO1HuQ8scyZ7tXK38haou4sdLkO76/sgpNQ3CL9ACw75/WL
ldViJkxxCF+HWAhHYEqPejgdJit7ft/MBfdQqZHMNMaQP57BmadJDoUhRMsNnMZL16d3vDXW2Pkv
HDVsELXBgYAyWPo7Ihx8v5zXSVbrRev4UpTaSt9BY1mAuQwhKQfeUJl5dydlBaDZ91d4aSN5e87M
P/x7RlLDgE44CH7S23nJiMXUVE/11CD9qsXRWhnivAaDkgwvnpkImQrgmfxm6CeBD0i7YzCXOe5p
o7rzdHX1iWsNrhrrJ3ySG+92WCu3X1gi4w8STRTw2+c99M6Cg7GCOdAOu9wVy9IdDM1RujUs+lla
wOpkZg+Bv5OMnKU6eSaNilxixpSYkoX2JxC+RbJiY30zrakcXtzLt9YWlxs10o5yKNa6bXUtO/G+
fUiP0l5w288S8grSTfaQ3v151f2f78N/+q/5/b8utfq//4v//p4XYxX6QbP4z/++Cb9XeZ3/bP5r
/mv//t9O/9J/3xWv2Yemen1tbl6K5f958hf5+X/a37w0Lyf/4WZN2IwP7Ws1Pr7WbdL8MsJvOv+f
/9M//I/XXz/laSxe//mP73mbNfNP88M8+8eff3T48c9/0AV4c27mn//nH96+pPy9Y179eMlCwu+/
ftq//8rrS9388x+K9QcVbYY3kJgxqX/NL6L+9defqH/MKFJYeQiIYLxMTn+WV03AX1L+UEh+eD6C
9+GFzt+p83b+E9n64xdrNwMNnBKe7Mo//t/KT77R72/2H1mb3udh1tQs5fQWoKGNxs9M7weGBNQc
LY/TO45ZWUnoJjAq6q44qI6EBK3T7MsBrVaISGcpGs+ACDl3gsFeeyX/S4/xd3Z0bn0+nW9S826A
OqKWaXUkoifLx9aHQmMfiY1Yg4TXzYrRsbpWOifrwvFZECRvusvDNPMcozcK4zDlvZBtStHTYE6J
ywhezRiFz6Mn1Hz3WwpWEXrcuREpsM2ZtVqbG6VWrdBmOtcU7GJQYiTHJD+Lk6OkNE1/aKworz2n
T2JPuROSoUIArSj6JPhq9krrRd+oxY1uaWpDibL1mI3CywRpoy87nh7Www1cW9Vw6xl96xZGEMRO
VPaS9VWty0y2877TrQ9GWmXF0YzlSpqcVE5KRbwO0ok8YQMJw9Ts1crQsk2VieEnUQpKlQ8hepn8
cUzGAIFtK/QehRrlb7ueUJyzu9CLPgRCoH2iXiR5tllb/qHQVLO05ThuXywvmD4IU+krzERl9aYj
n25s1Rr1R1+JvCf6WsOzqJcGU5GtGBs01cYqoW1dyUDB4lg8KlbefYliTd2LWt3fZKOsPxSxyKhY
l8SW8Cj7SHNtweXOCr+jqR/a0RI3Y5P3WyvNq10y88o9JqFauyqjdIMjFFUqbRnOqb5D2Gq8mp0X
b2AuqB8sy6sfzTolEMeaL3i2XNVVa+uQmjNqmzLYZRt+OSpHdYIBeReoTfjctCZAiL5N4V73EATa
looXfRoiHp2woRvNB0nws88gbFXEwPTKFOGuGIH1qEJqNk4tZMFVZETah9bsbv3Rah7zKvc+SmmR
u3GuvCii4G2tXA9cURakn34PRjLLvXZrFQbUgr0wOr42Tdtej9OPhWg112MUIgA+9NABeto3RU7z
vV6PMBIqctgeZbnO3K4NIF9ktHfXVFGzL+JpcCXV8w4zdsGV/TC4pjrILdg24s6S2Rkxi0OnHKzk
OuvM5qjHgbDT/NbcBISRhxyWCTttw3if+kKO3tmUb+gaUc4LA6iSahEwk6AaNFOC1A1zAaXmUMm3
U6RZh9ZMNMi/gvwIg0SBUKwyHpiU9bdpYJUbQ878HVqAtVsqYbuRcXlHjnNhHwVJta2jyJHKxrfN
rFWfxjoZj+lYFE5jCMM1LOowwMWReUQg1r/iIe4fAmCtt8mUZIck8fI7TfRr26qsdu+NQ+PIchls
DL8X3Iiz50ZmoW3bQIsOpWclrmdOdGQF1bQHM6JggAYjsxU9/N6aUdxnTcuQJNwkrpaI2qErteG1
TUTxm55JA1tVtw+qIEJzlgq6ZQNbe0zUYZNqDfirCE25okv9HbLm6THJvedqasbn0e/F7ZSkzWEU
/K8pdS8qIZJ+UyqR9dBFunbtpV54gO2u2TZeZl3J3lxnEAYzVxwPeEE4C+O1+vdCa0bfkTuCy02V
ikZkT2XJEtQ6M8JNOQh5YEt+qH1vBkMoHHrrkmF7XYyoneEL2bUXqdMxMs3kShgq47OXin7pTEoj
UCcfm5eq1apDqfbeA3xc+mffk9NNHyfBvehZKm9oKd7FpjpuaobzNrLSGtReB2tChlAFX1DWmgYz
nF7gD0FVya6qemJi41GauRESIuImmErvi1BpU+FORjcVPL/EeAeVu7FF2rA+Msoq7isro23e6VO4
DbOsVzZWL2q3RZq8FHrRHca47L6Z5iDdlkk+OoMxtvdi2ZqBnQbsyXFEFzE6eo01ZA5hp0tdJWbX
hWAUP1NrMD4Yk6Tuonq0yl0yMMlki2qTH5CzbL9radXsJyumFGZNafBaRL6VavdklOLaXNNp1j9f
WbOyMIqV89zxOV7aFHTJqgsuTEv7LmsVpZefb5KHP6/okytZPikZnFlYQqWDoQqBdGCh/4XpTDae
YFOycoRduvWiVUbwRX3MIP8QLeo7UO7M7RDoP04vYTHREpAbM0x107szb360FZzwep7TynZ/Svz9
/yzxH7jDmw99liU+ti/Zj5Mc8ddf+DNHFP+YpeSQEwJ4NOdhpGH/yhFl8w9EegyyRw21oZlI9985
oiD9QQOSpuA88EwVhjmBf2eJgvwHais08ucaPJ10Usi/kibK+pwH/s7UNB1P5yGK9uYMzpAYFT51
krwLvLGxjA9Rlk8/mllGReqD+BjlT1MlRc+y3KhubenJbaCFyaNUqsVNL2nDNzFrIMaIPGVjBClA
jBaAZEx4cQTO/LUY+vnTiMjmk2pM/b3Rp0pKbaA9lNZTnf0QJH96lnoKO0NQ+w9e0k5XaiNqbjAK
Q2crnT9ux1CrbgwpZwZXCQPziH5AWMIwb9AHSNT6YNSG1h7SoNDujKkSt/Hkp59isxxVpn2Cwthw
2LSvGoo7DolFL7oqTHmRbTAK9IkhL0b5Sq3SidRm8NHM1OZBjZsscjJ54LqJGBqSZn4gM7J9oZx2
niBqsa32NWxBvhDuiyyxyE30fNZ+leTuNUzJRreN2LYfR9/UrlorSqlNCEjgVZEi/Oh9HthVlCu7
tvLKjTgF00EfQi7s0IM0cKN1iaHCwB189jTZZ9C42lplF8Ie2BlD7fjiKN6QsccHPSnDhyry1crJ
23Di8pTr72WVG4dW7o2dmUzCt8Qsxs/0BWN0rGTjtYohiwPj0I7lXNOwUqwZ4m7y8mqrxjly3+FQ
6U46x9g9yKh02velhoxPDN27d+zTaEpICRO9/ZFoWVy4dcpkdz4yGufqaRlcF3lgRY4XVDwplLbO
dUoX85BV74fGFbMT5h0AF29vhlVRXnd91/rseyBd152vI5nb5scpSPQvSpBDH4rqcvBFD0Au9FPl
cScn+aMp5OFegEn12MIX5WRJ2z7IZgbuAERQ8zFK+MKUUlpSqSg3zKOfCT4/OJQfu3wKwl0tpJ1r
CJm16XvZd9MgNA/ZOMhPkji09wOEnV8AiySPqS9PDwkjOzdjkeWPBZQwgO1k2rUFnLHMWQ7VTdjo
TWvnpD+RU+T9JOwBE9Q8sBi4AaApVi9+gj07TQTvTg1jkpmxHJC1gs/zwU81/UoUOiQYpVb5qMRF
eZXxtLkNpF746ldK9nVM9ehKaDwqCHEi5p4bezV+y/ThvZgG6oc6lYJtGsqWXRl6Gj4Vcqh4bh8b
6qeAS+5ebOpB3qS6zw9QJ+n/svclXXLqSrf/5c11H50QTLPvM6vKVWV7wnJzjGgEAoEE/Ppvo/J1
2nXvO2d98zfRIkKCajKRotmxA+ew11GyH3gwPQkZy/yxCXtwwooc5CLLBi2cqgUrps5fq66S/box
aVotS29wp203DMW019TLzX4ag7xbDonjvbpV1e1Lh4C4IG6cbiZfhLmG+EcM/j6DF3Hr0izbFWFV
Pie8izfoHOq0S3ypwcgC3uUQWGA9AEbd03oZdU27bjPVHqkkJSgKQrmJOpNvaqdINqZsi7Psq2xb
46BD56U0STZlz8dnNyJsA7dEbyR+7UVaZ4CJD0qfcyeYbmAudL9QkjL0hU5hl8esPrQ0dz+TzPB9
CLtzb9yc70xe80MBXNylHA3ZSOnSJZMoh0RilzzTxDNIUgxDiU4oijXbCtFkhOCZfOha2G+Rl46f
Waaj175h0yOdYLd3AXC5KkOBjSSV+ySydlxm4MzcK3ecvtmj5v+fuv9njpj/338HQP7j0EWh1V9V
iYP3z+jMfNPbwUtc91+o+cQeh5N3RlLP1tHbyUuY9y+GsI2L8xfAJaDSEDv5GZ6J/H9RMCWgkHNO
XcK4xdTP+AyN/wV87FyhBfoWsLfQ/825G8+212/HLohZANGEnQkkOQ5eAMLeHbthB1ea5gZtLT6V
KgUCTvryOHm5XvdECgDWmgoowFlpB2fM/AgQA8i8ApHC/R6rM78W3m+RYbjxVGfgV2q5q50hXdRD
hSPA7yLn+HapxOQc8wqdTAocktjXZ5FI58gIxUor/3b5dlMZMtQiUZxiGZydTVjGahE5IzvZgVKw
sb3JogG5xcIrsRcW5Xgsi9qpD66K2IlkUb9ELNKs7D0NSq2B8kSMbe/xcPf+OV1lKH7YEH5CE4Bx
W7RZjVO4AT8f6dtTBhokE2XxwUp28DqtAY2wsxLcMYsReYkTKX8udGZJthEm7BraZJsepWvYgMbx
MnnhKXf02Um9cNlPufycBPl1LDL+YUij8MhYna465dafw374zOo8f+wi3W4HksDUgH9zJAaucUmX
cSaQxpo1BZ2qf8L4WNPsz+8QsNrol4LmzzOY673pBmRDruKAueew8IaN8JPuUMyD6j0fdEbc6w4S
LCbw/qG0or3KxDSu4tk/x1sgD3bwSkceyiKt0U1hVv52aeW4luEiGrIO6PPBudACnmBaXu3QG7e8
1l6ND0FGewPO6kPU9QVd5tlJmJRtY0pOJQjd1SIdnVUgQNoCMOjnHFWi6F3tfGxHU+wUfPtNn4TV
c+hNm9z0X9ASKtjyHIZFiuJqUGuJ6EQjHZ0S4NtOd9HqqkrSbSC9VyvdJ+9rCfXGmVsyXZkcJL5M
jBvq9OMBbSzGg0MTvHR32e0NKjys/DZlVyXKHw9adv9e6s/332+yV7+t6WJR7rssWDrA212V0uJc
IlKJtz64dlWRA4obAuqfTxGOQxMN+1yjGXk5ePw6TuavsHXbh04GaHQ0JchTDmF4vA8wN9lvIsOZ
tcxGNSztEjP5aCvNpViHgZ7oEuf156pPC7ysMOi6PEgOeh7ArtUioFHwRYiYzJpVrHjgY5mvh7Qf
H2iA4yzKCvIP6afgT094TpgAmRbOwDSU7QASN2fH/ggPOywZqF+eXQ/vbWhStUV3iGMLfuWQFQH4
FPPPqZHjUyFhXqGpZbn00yReeCH62Bn/S1N69YUCqOku1Hw51UrspqT//qaL0YQqa90n131Ix6x9
cmZ2tNFxEgRz3bhcTIbrw9QVuBwa311blpqhpY9NW3ZnPx34Cy/Sj6oUlyowejO4eZduBQvScyb8
Yl/02dlK+IL+dor9lxiBLe38453Gf4bNmAzE1HFEvT8X/LGBwxOV5VmP7S6JCT+BCbn1i6pbdHYs
GLCTsKPk6U22l6n2X4uiaLepL8EMC0toyUggF8GY9Zcm778WWQOelNH5PiDe+WEg6mgIU9d08uNb
oZtlGY/kIAjSqm0okmphL4eZ3HNpL1XixOAKnVe9Xf62wK80OA7gpqG/IoIZUdde6jFvL9oznbsA
YTVdThkcItXoDUom+qsL6CddRHH6DBaveMfjv4pmSFD0kQfVicuC/LzMHDBBu9JRG6fm6C/WpvU/
JJRt6fPv/+4APF9wpcFNDEAm/uPvvohJ3uWAUZv44BjwAokQuYr7IB3yUxzqmZrxLts12irfLX9b
aZVI+26ywa129yX26t1jxr72336owi/7+0+BywGOmc7312FJupPqCmAJkA1Zo/LZAYtrT5FBdSX2
1bmg46BasaREqWJlZ/IxwgyNsvLnooFU1Z6F2e5NZ++eh6CR3c977jNdWsDhkuGV28cg4onHzKtJ
TuJ1AHI+ZBrqCae5p0BaiS4UByuHs9KKeCW9Dbb3bKG7qXv2yvqQ0O4YNiPxFn4dtQtWZnQfuVO1
6pFoebVXVtfL6QWWdY4UyHjtQ3/ddHl8amuDRIXJr1aCPx6d7JVCx/fl37+G8Z/BQDBAOMjnImsW
A6INvHQ8b2C/bVBDTNPE5D56HrajWFWT8W6pNu4Cnl2xYyhau1mdO7lmA3bmaelUU7foU5+jvUQ8
wOBBAdmlj2AUcYTt53KyS5fQAg1p5ss6qPlJwaapdCovpvDkdqrTH6LvyaFv0vRor8BpGaMTj/Lx
av45owONlzSn/QK5qGnvitRUi7AWzop7YF+LQbYdLNtWRYd2DNkh7GGPILKCRbp+jb02PhRITB1J
KOOjUsgteV7urKx4H9oh+rnkroPtEB/bbD/1e0eL8USlkYcGxGiIiQ8n9CNBPbe97MaCBEiTqOsw
1T22cD/lB9RKDafKUcVWusHndkiQpFPNK5VxciySKTmKJA3bxV0exubnzF2X88FdIkAGquZoWjmj
K+BCoj9ZLBPxQP2eP+khgU/oAN/TBt5eauTnN01j/qnNNnt/ilF0dQZWCbF1hFnBtDHXPP32JUE6
JTND4iPwEipEvlfwStEUEKj+ba2MABMUaLuR0SCnQRZghKmny1xK8DK5PT2q0STY0SHmrOu3XRSO
67fZqqlWDnea/RBrULTHU7uq26h9nBp+wI5aXaxEkDc7gajnxUqg6FaPI5Uz6Sn31lZnB/g2aFNY
jxfWBD1fRumqbUV8AxkcWq/8dwmtm9uHZh4wb5wBAQWE/PU4xS/Io/Ce8a+ZqtK125nqGKWF++BG
CFPVvuJfI8d8L01HHkHc/YFX2Sk0nTyLvNjGEx1udkiAbLyhcdgnlsjucNeHqAdaM9Nlq5C4+frv
X2ggtPFh/L7TwweMXIRNEfBE3ed/xDk7wMpaBECnvSxGuU5iT5zqNMIGay8JAoag7OrS6kTrLFnL
Gi4Rn0Wre788yr1QoV5TVicvziowr3G+eb/I3mmfoYOGwQhUOAhnzyOYHH8HLOkJbdrhplidHYTJ
zE855Jk68UD5u0yK032J1fv3+6xsp8P5qQOeaqVqatUJQS8kXqS/zhOlLqLyRndRoi1V72q8a1a0
M8ACFuex/GGFRiKSi0SIulgReaJgX1Bz8x3evanuk0XPko0YEPq56+73w5l0V0iD8pWdtRP2mVYc
PQnOIAab1E7UOnQWQZrrQ609f9WyNtpN0ujXMYs+1VrG17Zz2XNa/bBa5vWIDmcAUFkxE8i4yqkX
Gyu2QUeQ4q6K1aiD6CCMx27eYMhiahtnq2HckkXBNFtntC5X9Txt10gVVAvUjR/CoGbnqNTIPHuF
2++J8a5vop3p4pGdgRhg56nz0fIYHfDCpO/XSRU7JztE8xUzLqtXtO9BgSyicJO77bJKCnMUXtKc
K6duzxMsG70yAmVg6Bor13bGDl0Na35hL4fRDbe0Zp/fdKPP2p3rITlbZg5/8EbwObrc+zCNtftB
U5Qj4AB+tJIMwS6Nv7k/WbEkjVglDU93VkywcW3dTjkrK3r9p6Qx5TWowwsAJeaINyUC03gbwLWa
0EyNO7y6aYfMyi54WyNcVd3sxG/r+uxCRNze0AMxObWyN4sQuIwX+EvlzskUX1sx1nxaaRhmOyui
GTMMTyBqzlaEf79yHW32sUnwl87Hgx0au58rUWdHwj/07oQTA5jARx/IpuklK7HhIfHV77PGpUff
VDVfZT1lC6Mjd4VS069oDadQ6sPaa2/MzwGt/Qq3LK7v1EzsnaHxLsOfqwf56jVwO+z9pTEHTrru
MHo5iG+Iz865e8gDvFJlYDp8gWaVnUyrfly1NQUnIOvYz+maI/uBhAOQD1X5tu6nal4D7vcH3mKX
osVwnmho3oY0hBjQ1mwZ3lsEgHcNvg/7bHLxl6Pcnh4BBsFfXqKp+8qT063tFSi5C9d5tIMzKLTh
aw1QqbMuMUFz7XFMqqYDH2iSuN0a3ZLUuqbxKJZDGm4aoEb2AdNIxRcfsi5I/qr67i+KArIXl5h2
zZDdPCe5Wx3zNho3Hq2nJwB6P/YgwfaTUl3toDt4HS5S56AqKZO11eHDgycyD/cJq7OzdiKoES66
31FXXnqIY1IXX7xY1ctGhSlQEmAe34SB8WCBZHm0LR33YCr+JXMQcOIjry8Oa+tLHMYr5QzhMah9
4Cjk7D/Ouqmpw2Odua2P7tNYPOv6eZ2VxvlWez8vzD+2LKTvyqN9FIqjXNtH4JvO6dr3oRxC81i0
mUk2QwkLEt6KfK1T0KXyrn7slQY3IDI9uQhrZLiy8cTaBHU4QyVfqy5MtxGrig3XHPnzos7Wwfzv
hr39mqVpsK8R9qKLX7q4rYM9n//bVpXPV1VYvmZxSTaT0W9zVv3rHvscM390VvVLj/8JWn7+etYv
fQhi5r2VfF+Nu5IYULHTsTvQDF2aHEcgoVPo6jHW3rAaxQA6/1m0E5QNN40D/ORHYfUovQFZqMnZ
WcmuUqIrtnmF1MX9QYA3uItCpGJvlyRV8WEO/26duGiOdtBp3xy7eegLnaLcloqVnVC53xwjlfBs
b2XBwwnbfb3mgcOfgggdAoGjcPcjSk2egkn4p46PL/koYXYOo/AWLuzRvV3sdAnZALacLxLV+Yso
y8gDjPzkgfZFvJLuNK6tLu+95IHlfbMIioburWgnAIZa9YVor/YuwYcCnkKwY6wpN0YLudJJ3D70
bd+c5IAYkhvCivsl2sluXlFG/tsKkOlgRf5vsQYB/4NdZlXR5F0DJdXDAEutZW4BL7gu0JYEz1ih
GjtaUtRn4+tYieH8NqVAofE2ZZUAvA311iqVmT5oZ/pc5sjfXOIeJj3tH9IpdKuD7lv1D4ESf/bM
f7PnwJ4O8I/joVSAIQCKUP+fxrekfgbP2dObXtBpA84C78h+DXwi5z7O+EGkfnzphUkAXEqvqkOP
LIE85qOYWLVJQ14s6tBHmUM3/OUDlfNCOIw5EAVPAEsKbU59ycqVRxAviWWhgUzygxOYFEJA1qKN
SUyyjWPqviJU/L0Y2DXp/GwXhXp4sEOafjGTlDc5wS2q8LXf/b1V+z58gX8Cmg4AQeCBjAYmb/Au
i0DxG4D/HFlcX8mSrFrgqJbjHNziYdAfHOTNF9VMzZ7XgBmFSMLveO1gq3b6s5YVrKxw2LKyDw8e
98PDwKJzy4S/1VExHmM/g0FWS73tBd9TOkVrMsMS/SExhzzvzCHNq2AZczdZhnXxXAzxuJ+89K80
TMx2kHV8Khvnk8n7cp1yph/zSEkkjb1VwlT06KK0ZEB1GMjafPT5qoKd4nCJPPeokQW9ynh8DCri
XalHoj0rq488b/yrV7nP8aCGg2JBfXNRxYvkXHkqedet1CC9q+S12COr/BmE2tMZaNLpTOchQZBj
WaZdsfDgDiFVnJBXrhN8uLAcD03Sph9BU73VPfZaHz7cbSrGT1Zt2sDdAuMdre1NiMWhX4DyhrMY
SfVa9FsRGvLa50m0geOx05KmT12D5kLob1n6xPtUloyt4U/lq7//9N+7NNjyUDiAQggU+fqown/f
VotFpQKmdew2Y+6IjYnYeBx/DWGlouWUxz0yuWmJnpwqXyIu2K7D+W32Blada1SnhIQd74PHGT66
If4mgfM4Ji4qVCo/eemKEf/esuGXKSHpBbSu6aUN0Ov57/8gG9z8/Z0G8xDiLggOg608nssi/nyn
u9IfCDO837RgLwDUw8vPduBZWiAdgxZw+KKFG6sbij49otR6TcAy/tQAL7BqeJ9s2mYQT77m/TWQ
2c5RsXhC9MOcxkoX+whQYlTP4mTPspid39nyoch/wO5Nti6ZUpBIoQ7jXOrvUzZGFxgR0cVe9UlG
tjCMEUaeJ+xQNUmB9goxeg3bW3k+hcvMTNgnDOUX800FObhE+3C8wciLjvhI0gcT9/UmkbpYNFo0
TwGo9/JuborqarHv/RoOajKGxcpe2kHHQb700LDiN91sUQBTXeX0H1xm9q60AV8vBEXDOMAGhibx
AXv3aQD1YArjl2ozgcPgysrHfBTFSRRx/jbIWLfregqqpUwB4tFdFJ+YHA5i/uOcsax3bHLqdUjA
gbCEA+rvgmh0QTWzqjhLXjwTRMeoy9RSNSFeaHT9WnOZHNF6CES2IosXY5QugVUEfCJfkSFmq2go
xTanA/uQ5ylAwh38hxgoyF2qYqC+572+loztuNt97VLig3Vg1tmBthHK+vv+ZCXi1smqaEKBIEih
1im4QdZ14XnnkkgARZwmX2Y46k6TqJbDRFycBkUyY1KzZesG47kS07IWhXkcfNR9wOj0V/0YZCfT
6P6xA4iiYoB9AMyItITovHVbgVKic5N6o0cQHNYZjss5Q5cu4k4722LsEcvK5+9kOZJP/+vXColT
VE156NMBeEI8f9C/xancEQjSuFbtJo2abT5H8Nw09ND/dg7wWbkTbbvFPvOh0bncmSI/ovNjC8gQ
Z82B3S85kDAHq5RRhZbWBbjBSA6iHmCImoO9soMiMQPt/nROORBSi7eJjtNtjET0GMgtD6W3S1sc
tePsB0yAj17bRGhEdMd1L0ZxssPgMjS0rj1UO4rgWI7OPvPCr8PYJR2637b6RMBreuIMgxXDdt0B
8HpASy1xvA9T4qOwOw2Q/iGsXiS+7gCERhTRJP6h8VwfedIEXYrwgRuAuk+ydKed50n6D+e1RXj+
ucFFc1cJhKaxz4GH6t0nEXSBAzBZ2iAv4GWoipgQr6BJtZI9SLApiQCF8yMNZ5B6uywO1ZmMfJvS
sLgEUpcXohK8LSlv1uGE7NHCKltelpdatCEgzJouwc44LSkFwZIDV+Haxai4UNhzn+EOUXlCnjQ7
ND3+o25UhRsdmfTazQMTrrzMUcc+rc9929RnMaXjsfJYc5V9uQITivngAWb1wWfZYUzrdMH7sFp3
c7i6nmPUvQ1KTw4nyBTN8WqrbUp8mfwQXI5VHl+Dsd1GqnIBIafx1apiXgJu6A6vLUhy2cLq0MUo
XenSx44w33Vf/Ot+BothxqaP25F29U3kzj/QJ/+HbYXtDwU8QGd6oGeHf/bOwORx0OdeDCwSoQBN
g9Iq2bhjYD709ZTuSYNOmQBEmQ95mp7rKAJIGtEgbBXemowpOhO0AOtzGhyGiNOD5zf0QHAyHYb4
Eyzb+Gsru7XjFuQpLDOys7lYOwjOyWHwRbABxj5dAPcQP4LTJT6WWn3lTrZXo1Pv/WnQ+0HCkZ0B
G0Xlb2Apti8UHwsMmm5VgrttF2rkLyJOQNY/9voQs/L3oSo6pD/vSrsm6bI9Sp2mbTbbj4NNk86D
Fe+6QhhWLu7yfbrsih9cyX7PB3SFyAecaWGHzqMl2JqXSsRmjdadxbLvXF1v4mzlFvgasKyoVjXc
qnXEc2fflR1fWC8F7iXI5zKAypsQlp7r5OGeOVVyAZnlRwR5qiUME7Z3ZOQ+hgXAoXX1+e/3TrAl
Re/C/AG6F7LZtkZlKzBBQO38uX0mXjv4Jhb5FqfWopgkP5LJ/Zq2GX14G1zjbtOgRQfgAHVHyyhB
S8kiAFYiivsyXwaGEkSIA7F7m3ca9qJM6x3vj2izaGHqmF2tKsgLAICiyN+5sr7myg0OPvfUlc6D
alp1FaK5ikEFh5qm3Zvqlz6rkllfDmC1+vdaqxt9vet15u4zlydXQNzja+9UbBkEjb+24n1iJMUG
KEVyalE8Ctb1mu5TqZ8c7btHO2g/9Y7KVDne0/kyALyiWQyA/hPUDG2tDhVGIBy6EZ2kn8a5IUmR
VM7OirWIl8RX5Qv+6pkJTLXLqQr5p9gbmyX4KdQpDYbsRdf5CoVC/JM3yHEnB+7AB8HThgYxkPA7
gKLdE/G67mlA/Yf2vOHGUe31FIWgU0O+11nbFV4quhuncm0nrarSHlo2gyJrb3WsHBBsaUcEJ+ZH
vg2CP3RGsLP9AXQkYuvHCrmZeUUSBs3TtGoT7chlVYhyRb2s2dqHgVsS8FFDYQNhZexV6xCh0VtE
yecJOQ5kUB365FS52aRIva2MSsOncAjaa+kOh7aWZbtELO3Lf1trb/W99usUuQzFSlpsokB4LwHv
H52pz7+jBdQzKsCyl5QCDUmRpT+0rMhvsCrqpV2Bv1G7JvjmiJVfhOUyFiK6TeUw7RQJpp0VUUEE
VEg1ll9DQJGVibq/Ejf/OqAJ80sdahDMuCEAVPOAX2Ra2wk4m19zJwcCKEtBwVFk3b5ywUvMCeA9
eIEbvSomXW4m0RePic6KxzbOXqukTo5WgtGtwbkGYqTUXZpCrIs4mh6cnoonBKz3pAv81zQi2Jaq
iS2t6BTjsArdvNmLlF+AhWqOgSZTcos0cQ65r5r8x4Bf0p08/QT0cr0cAdHdWbErlDrKDE6MoW0i
l6qSlyFl7WVEHPSJMzpuQIYaoDcsRK9A5x5HNOLtlbIvInZWd8uGoMe3Htk07F1/yhz5722P5AFa
EP77vS1I7a9bFHiDMYgeu6ShN1eH3vMsoe1AcKOV4z+nifs257WVb+ckouRvc93o/y/us8905qf8
3X3zT7c/4dfPs78Zwu7y6oT9l4k+Rn0lvwIoUq4mxK8BgS4CIDXQ6GY0WfC5Y2aJLLr7Lc0iFAqh
nunWjSQ7JJmrNwmKw19o0d7sCjXU35nftB+GhgTbsaEjrHWePXk9qFftijrWB6Z1+TEIJrr2Zfs8
ZQZ2a6CHI2lzsnGwkT3QInYAIGyCj8HUvXhD3aSLj0lUqxRdIMlzOOjwIw8aZ0n4MDzkhMYbEovp
aB8T9lHy9pgm4O79McgZ4zHn+2Pq1tVL47TxEbxWzhKI9795FrqS/XwW0Oov8zuEZylCkpXIS6SU
SqDKyzh84gXef/smI05/nUjYIrBc0Scvz9BGgwFyvKg7VEFlccxPTZb7z20EMoLSOD9FO2tFxcDY
ivSO3lexSvfj5NOFR0dUYUxCw1XhQu9kU3ePdgimpW/E1yAGggQsx08U+9MhHJGiSCUJnlogoJ4c
GB1Ok9SPJk6ypzYTn3LtTV/AV9AvIlE4t7jl3qlVBV/ZicJkO0088jLpTOzqcCi2yPnEH/sYx+F8
Z0AyumoMWHJolZ/f4vouKlJZ45xtbP+eA0CIHKASx8HmaXB62YkGJRrUjHrZkbzaAXeCnZzkyCcB
a/SFOOSH1MDpkxiVHXwyAE7gy/JUAC8fO6Z4JvOQG8Q5Ir96CpMcEm3OUewlV7ugrxCCUjxPz3ay
Hhu0NBFRe7AiIaCNM962qAFIU94N5xfyhqkTfiMlgrfcd79U1SDhAimQUrRNGKxKSdvPeYc2a2ER
fqNp5SxErf0H7rXtPgkQuobnVD97efXJrgj58OiLDiZkiNZyoD9foKjD+zz8ukop+WFVvy7sKk6N
9/mX6u3iWgQqvE4i4s9DwBYeS5EfkNKcuwrZ6mAWYSH623qyhnUvX7ueAeXYpPEeVHgt+HkucyX9
Om6iaUl0MydRWlS8Fjo7o5Vbsy/KXIYXR6bV9IJEi0DKtWvPws1/DjKvEQt3u+NdX/r4h9sVd50K
p1PooHRQi2jOcf66PzOCoNTb+YFtJbnZYfBrd22cvl0R2v3UkaQnu4r1iAzM6+xEjFP+7JR8f1fZ
K1l8NUK61wpE028rwfb80pRNCo+EvWqTx4c48T5GlIeHoMfhIVEmessQnl9WDsm2Q4RGFosW2ft1
l8O+ttN2IZp4AwvYaNDqyiAgCxERdc6SYofal/jtMaQxMPvKLkB7j4sT6/5WWegFJHQ672/lH5KX
C4PvX3SJaYEaSjdXD+M86PESTTAyC4J6HFi6UXxtfF3diqqni94giJt7RXWzgwLjyDGh8cmZQG8q
/WWgmPshzUP1SFGAGc6SZL2LDVjsGB+8m5VSDpaaoW1wJs6TFavDVRmX5daKHkM0xwEKb1W5zack
Rdl9QwV63RZqQP0J+RGi8vs7SuR3g6fVpzj1wxUQRuQUK0FPqPbEHohi/E9eWu3tUpSU/tUTQT9E
mpFNmRXhPsqa7hYTGPVDlVbfq20ZIWQK7ipvg0Img65K3pa7WQtvahYbz98OoBY7Z3U7nO0VH0bE
Zn8tRv29ogdXRPpAcNbYJW4zbIJmZMfW85KLnIdEg/2xdiTqnwr1U2evKtSwAhufbd/prUgD/jIU
zrDXKqHIPc633p801pxcrO5twvF/e9LYp8Gm4dTbKJ18EfWQ/DW61aLIEvptwr8Ou7/InybEPjaV
ROGbrJg+DwHoTvXQTC+/buqqetHhy/ktEfF8ZOCmCNh61FVn6EunvO9+63gveQ2S2bQdP2ZlXh+c
QssVckrjx1jCAs5KRU//ZZk3LxN/LjMD919qNDyxejaE1UH06St1uxZbb6BeJl9Ui1Yk5luTJ+sa
SKEU1WZqlRRV/R1lQxnAi0P6ik07W/XSp0iLRPmWOXQ6otixPA4V4Nl0yroIOcGov+VNecvGUP1w
pFo1aRd+nbyELnRU5k+DR8YNAI/6GDiiP3myidd567cfHMSFURPG1XeO0uvYa9SPMFWvDq+9V1OX
Pbr3Zfya5wHZhNWwy2kxbqrGGz9H9JsDat6PIEWrd2OeDBuT1uPnXH636oTH79QIk6eLaZi6xyaO
FYjbjdq5iVN9bEvngjB5+6jGUDykQ/YsPSo+xiqHm+jpdGNFAOckaqrJcNFCN8/wb1f2brRlm08f
N1uBWqL6GAtnWsaoLz/qwq8eVRbg4HEHxBVy6b/WgdlOTDlPwHKLh46YR5oVwWuGtPc+kz36ELLq
2QXx9MGkU74WlY/m8YzqAHkWN79mdenvqsD7y0qq1T2ooHWpzz7K2azuPgBcVlxBRgEE6dgfrZ7N
KqvXJQepK9k0DihXm+6Q9dn4UfLvKTbqF18N46kpO4RUZ3WfcrHy6qk76NKMH4vx2/9z1ZSwn8/K
xm++y8kLaA7I0m9VuvNKwh5SFvFtCH9xCcQHfoBMy3IlOe02bzK6nopF2iDWRoaJPTRJxR6yEZWV
nnEv8azSfu9eTdcv7Vw1ASLCpulE2CS3KJVUxy7U3RFF7/UWB+h463gvVg3e0pfERUEob+r4W2hA
xlkn+LrDg1xL07JvgpXws9QOEEHx3OYoxs+cukaYLnX2mv0PZd+1JLnNNPtEjKA3t91s78abvWGs
kQAagAYkaJ7+JKtH06PVfn/EuRACKBQwo94eEqjKzFIVOO2K3flTl8We6Iu3wjJfkI1w/86qCyol
RAuZZJCzkFBXkLbV7ozS/E9v/Jz9n36Gdt+AylaPqJT72vlT/aBFZp94mYB5ayPSLDNAtCGA6Z7r
qcrvnTH8C7qDxvtojxwSAeZ4SFD14nm0oh35+6HrrxwV+vjLccv3tlizgLFvEMzgWyZx5Sy0GT6C
o3lGunI1eGP+Mk6psXfTtImhnxi8l2b7M0PFsHvEgTy8EqNZPYOH733XSwRkw+JUJMjg4Cx8X8/+
eOOJFX7VadfayALa9U+XG+67gOZpGp6HosU/R8JcZEScADyA2TY3iZO6B5bUwNViRJO+pz56qoJU
TKq8Yku2K1CzSKd2I1rVXne+raPFtgMiE1L+VdHaW7ca1eHW4JnT/u+hBdzEYZobWlGiVP1u6uVK
ROnPsO/NE/4rnmdZghmFmx9AVS6eG+n6y8Buwi3NsmGUq3QaozXNekDwrpvGlSsa2m4WbkMj9Jd8
Jlzik8+A7oN6JM3Sz0A89ed1VPcdYFn5gVxHz+0fWZNfPQvJxXNegfGM0Pc6YXkVu0PXPOIuYS0N
PM63NKxVyU8gbr7QCHTp5rHwUMRJd5F5IFvEVbGTboGzzAQA6NJz1LoZG3Z3XVF3fM1qXqzA0bAX
XpSbl9T0H9wkjd5EH/lLhi//XSBkuMmMbo6Td/ZJjW2FDGxZPQc59PFlDrq6gzsj/dVAifTLchzG
pjtg3j6WGxG+8nP5m5Vnpd3GafDnZaTcOwYeLu+oAT682LrpdyzNjSXqsgwvAsp5ayBb2ZpmncYb
4sxj05ZmtWsEQLxbABzMzpVq30rJm4s9yOFlAOSxclX/mNRO9IRD6aKHzAxqQY31dvJLeWYNfmkC
KYJLb20EiOUrH2fB16yeVWeCuj7Q7MSrLQN17hF4kObBRkiAzGlqWXue46ZJi8DUlcg5GkgzzVjJ
EkhwBPb1ihVD8ZBnXO57qCshAfPPlXOaXjtZDw9kGQTqIIsi7Ld0AUUxgg//1OMC9HLxOqT28ODl
/BHle2qjAG6N76KImatUIo+GDKjnnnvQlo4oWbP8YjPwGkLO1G6X5O3iAz3bc0MTDYQTj8rxlmS3
dG0e1MT2fc3l09B6565rw3PjtPKJVSKNZTJGG5qszSlDOQtEC2l2zAX0YHwwnN2uzw7IDQXrwigf
p87LDmQyOvnRI9ttmERhW16XkfFPS5B4Mrd9A+Fh3TzZaW+9N3lbbaH0lq/decgsfYBaTPXEB2ki
azS1S8lT671jSM7Uozme6ypJ7ovSeKXlVjQUyyr3Fe5QjYjLivXLqs2KQz7ZzquZ+6u+sounoWmd
uzGfnullHoypvbUgzIPwGbxoUaj8/ECz/11EXkLin2OmBiDp5u4BgEEzJyJuQ+o18yz1bM7yrW9Z
AHvA16tLfEtvzv/32t+2oh1+swV4q6wqoepFpFl08KQ2m2s3HMKpWdSArk+isnc+3oYpikTNxuvU
lwXCGSHQUOs2JiM1QDtP5em6YWcBeSLL8KGqjBjIJcbGlQeWzkKlYAEsxqg3z4KH0zmE1AwelQPC
XuLDRHblluPWZ+XPm/26lHf4m+8DPMecViCtX3VVf+73Fg1oaQDxAiR3waVA6gI/rPncGZmB752V
u1va9LqfY4P4NzL7Ic0ZnuQtvi8Q3MrPyENM5mImhoyJc7qOaIKapq13lmTOPp19b/YAmaSz0O4v
XohsC/Fi7HFz8fHhLusUAJYvP4K6qkt0DNGSFDSDfza8rsadBnKhTmsvrmP6CbqoizNK3T70kP1Z
dADzrbRZtA+iG9qHXEWXLAlAXJtNDip2n1yX3dMcmbgF3D0tanlhFcumCy4IQIvfFrTzclrg9261
aoNQrW6bfP4UP8NhJsNjdSx3GcorrLMqak91kbylQ5Jur6NSdidIc7kAVsyzaYCvT5ljVzXPkI0a
CHjAZzIFkEqmLZaOHL5Ok3c9LwGDLtykmfHtuivZaAdygUpJfeBFFpP9iwvNKndE3akeGJEWKAjX
CboDn3+rxEhMFF1EdOQUzo03jn9XI74eESBLJxQ9c3VMs9Mkw2VbhnVMM2TzAzGLuc2eYP1567ED
FeNqpPmPzVNAYSdcfcmxZ/kLsp4AtrKxekzL5IisZXtOwqJ6bCVApJYxAy4kFNyWunpC3SrE62ly
CPIV6H+oPel55WPryf4ODCgo8GElbZb0JbRM/R7UxdkW5nxmTOYvNEmLEgNZR6N5a4Fs3VJWK5IB
gn1+aL+Pyte73zJaWnlXO/lSQovC6Z/+X/Zo//G9uVHv034LxJNdhMF1bxpdfw8bdZE6cUlrkR1x
CGvuKQrT++r+D6YpDFOkc7S6J9c26O7JRCOK3OD6+qeFtBft/LlQ6OmPe9E2n1637enHel593f7f
ew3z7/VvEy2kvT7/h6AO+Q1yOThTzjGmTzN50ujz/+AP+/2vT+MPe/1/fEB6MIHb8Pl3X5cbrw3c
i9GCv5tEUqx95rIVHSAN7UX3ufyL5sjilYa79Dnkb2io86Y8leP4RCMUcWkeG4li3BXj3fWEWiPs
txIt50u8jZcJonunCsH0YWGY7aAhhuccVY5vI82MgK+erhNtCzg8jq14mZF70Vr/rAShflojbVQv
yCjnmXAoT/lk6aNV+uapsPx9arfRfcBTNB1O94aobbAX/rENBc70kCARK3KhicaXqJrFlY9o3bxs
bkC1PEDJZTzRiIeIFtaQsrZbGzXd591s6LkfgPj4cTMNwPKvQQP2l2SjlZ0SICblVbi+2Sb3ARor
py5k8kLpKHcan2hEqarPEc0ZCoCI2ZNSR/MIepjy8m/Pa4pLFw+tuRggWKMKPX5LQwcCecYUHqzS
mu8YKYRaoq/2HLLHSTTlJ2gLZ2clTMjHGW2/YpbKztSYOc+vPQaQwYq1UDL6fWJ2rpoUp2/P/f5l
wWynYRUBBTVxSFj9ad/ZFilUIdP4k6Jf5OrGCn0wkNIskbAQi3KKzP0EYZ49ntGjv2K4MX10yZpl
wrCX5JW2xuQDNocFVys5MKdJ7CXwAlv8H4abYd4qJVsAqbtFoDI31n4QHqhRRREdoK7VdeubUQoD
8ZayWye6NftdKvHgXnQixXGKTVG5kp4JYXeyXudol2u3SEAN5m2/bXFbODeVj3umsA+102RBLJqp
23RAgi26VqEGWx6IXxWu69vr9NAC2G9w86RR1M7fDKycQXUsWl2n2zpPTlNzqMBytRfX/evIXbnO
EOAPss+Ppd2n6yTQxaKbCcZkAwLso2e49qgWkAJ6y7Pe2zaNxbe2WSKswwSKT7lQK7tI3kcnv33/
YgKfj19Qh/ypk6O3Iy/UHsYCbY4JIBkqiDsGvKHfriBRgYI4WdOdmcJ70HNYd23cQqJYow2U5m8T
5Bxaxin30wLgnt61oNyFDSK7dIHZ2tEeZLntpjyf78zQfemDOt3l3Hw2lOmcqGGlkYyLKhh/2KmR
bL7YqNuM4OvlQ76kUfS5jIZGGYrYV6Wx7BQO0AFi0lUysRPqBbBT7kbsRMNbQ252Bibk7HZrglZ4
Kzxlu6Xfhg1ShhuLyLUC+h4rE8e1FXg7/JEm++FjEp8ASg4z9b1Q4/Kav7Ah13CZh9dUBw09Y/o6
hEjZ1+FvaxPMWhBmWbT4+94jtzc9IlmM0oCiy7amA9Vb2xbWIcA7ekGzZOsLdcghi3MhE4gH7spE
4fMVT7Cec6e76L6Gyi5G5C/6Si66zCwP1+Vu1G6TDFekVr97COBbCx8Bn7Oog/LsQ6U0Zm6F8DEb
MLxNzD2aLZjuYn9Cviymac0yEaNgLIyzz+/r/r1hjnzUEiXypi7OU8NZW24RQQx1bHVsDV0OBdl5
zLx6vEzVNrU8Aez7bOqC8cOFkj+eDBmKojnW0gL+FJExQ/3kfRiuoUmqjhm0J68Nc1DnLsOlbCXr
niNW50FT2K/d10nKYJ3bYb+uA+28JhM04l3FxlOY9uYuDLNmUYSIBmU2c5G+LbxzieDDMlNN+oPN
lNqyQup7CvNtygy16W03f4qSn0QooMZNu/FwG/7JdnPpnKFfhyX7bvoATwOl5Clcfn4/IdoTdGhQ
Lud2QqTzHJLPX+zIKogYRQrkXpbRKfPD6jvoCyYyBFb+bIEYGwOE4uO7Uw8be2wgsFQoeUCwb9xA
yNq5WCKBplqC1KrWMza8ccR3ZKPPPLOfTAtEn66xxrWAKOKaIvN+4iIt0unkZAVD/xrcXW/rIHaf
oCesgSPDXZ7WtPizW6fz8LamrIz+NTwjIjYtLF0l56wQ09FLIeEEWooGBlGrRxMR/3lwbZz60UiZ
mrMJmK8hXD3ajb01ERbfQ8fWjvOoumeh096DdNUiRV5u6RdF4WmoOHjcW9Kv5A5ggyrtFjsaemAT
0aJ0LNrHyqm2ZAbs8GORhTv3sctyELwK2ztwZ3jlbcgexrTkD7WnpzWKpKQx2ahJCysD1dXJtzdb
FRR7JxrCE63KQlB1AANY3TZKuGNsbcZtcLKxOTV2yK24qfCiudnawvx70hFShKyCBIpmYlULxY6I
23GA5EeLHWmMwDuIA5C8RI0MmYLJPTsFKAU87W5OTpUKEA7cZPXFyeQM6tfkT55c4FVc4nARxWL4
ppyqO/Su7vkqSvMDDaGpg/uN2z1DLAhlrEQt76hJpCXvIIu5QjCnP5Fparx2z4b+vvLS2jv5svTW
HDi30MnDOFfWNvUgPwFVXXtdzjmrIHwGxrZ4hxhlvkWQ8sMss+cOVRhNJOZ0GpiIjArrARySDt86
M9n581B3Rng2xnxLHq2+tA20jFobFaCX3aDxu//WgN+y9XK96qEa3el1ECjnL79/Aa0KkJt+kpdE
NvKbL5kAQt4+msYgV4P1lzk4zYkaA2fYa49HLI09S8yMjaI99AWQcGDhfH3gNhHi5RCIWmeNzo4g
3izHQEcn8DhwUC1O3BvdbiOl0S9r0PlWNFm5Tm3GZmp1wLpOO7IZzI/wikvtaREmwJIHXRTjHOR+
68IGSs46wm9qN+wB2ZhfJTPcb0OEMyT4txDVEhKAgRRAV1qQmV0EbawC3MHOBVqLtSbUraJT0Veg
2H0OR8WQwi9Udp3NaJaGXmWcrsNP5xSpyXvWZyjozCD7b6YRZCt6thrAaXjqEpcfxkxC+7x1rKdQ
BeVdZAY7moTcKpL6qltUQ+s/kEnk6a/akfmJRmELIjuWHGRhpnGAJymSYz4z17wrymOglUS5ybmr
1WYyC+dwnWWZhtxUauLFkOOVPTSZf/SKXAJhU3+n87kNsN9Sz/ZGg+FdOOVzIZ0en0MCqqCklrcI
DWUJyqPTlAwsr8fxdToW4AQs8bfX7VqWNnd9ItTS1yL6gZT/wrI6/1ekoP7jOn6JlFWN5Oanr0Qy
bolXW0i+tdO5z5WJIKVU7VHOOXQAmXYIoOhvSB4AqoUSP3dmlffbVIbJ1ofA/EW5SFAXvdT3ia+Q
5AQqa0H4Kse39cmWYMu1iXaeaUizrbDt6zCBmvxiUE59SvVcz8fOm7WBqsm7BPJn9xPCgVDQSuXP
ErUcPSdxXv/kIbgHhsqkJfIPiI8X/Ss+AOQm5gE1FA/3bMEgQNEBIfvvCQqgD9YLLcIhiUORfPaw
Of9Y4KXId7Z+ZoAyM6eHG7x9PS+5U3yKHrWc1sX8nnEhobkvTKjmZPPQGMYgBvsmQNr76yLHEdGj
as0viwYI8xhFc6lmIqmnQB2NfCCH8gil5DhxTWvW/HdsFErHtKaf6akIkjorsnXzkGy3fSCDwEAN
hAsYXhBU9ZR7rlCte8+hyHmJgjr3UfuqA5St7E9GBdt1wqicczEcr4sSVMq69E7Aj0MxbVPe+OkK
2qDWTkX8vVVNkK5QH2PYNLmB2NvsfF3nQydl5XTghtDOQKnhp4XItMUghvOVyMbhQu7UsM56GSCW
C4SA2NLHQf+TppkGWAS8Gg3pf9LRIligNrO42siZ/MhGHwE5g/v14Xf9PGnszOtun9VtHS2hveQP
hUf6Ns3To2s3/pF3ln9k44hA7W1MPbv0y0UajvWahgMT9YdPuhwE6NY41ukdsB84JtfIHbm+p8/+
3BQGN2IhkVoYaYaM1CiAbqDpFDmbRub9ea67c76udoL3ChSUJVT0ILxh2ulb090p0PIAkGxMyGfg
8yfzhCT0SlV1ePVCFP+5ywsDacDJeDBZcSAv0JMkSKbmuGiasIq5LtRyQoWlO58L906ryDqCY7Yn
kzubyA7F402viu5EdmoqI+TLaBjaDbLCqKSTdtMamh9gS6omh5TjgK92GiBL/WnLB6HuxdyQTakR
qjazCzV5kaNcQZ5EyzBktX+eZRKf6rQ1IcGgTFAtB/vg8MFbQXW/R8UP96UuHf9XVag9QAni/X+6
Vr3/YkAw7Rfupojhth+uzLG/7ipYoF9m13LetfnvrlXbR9DVLJceUA93dubacdBouaqrEmfT2VaO
absFi3hEMuYfmx/16jRCwtGZPciNmrQeYsM1qnPtJ8GdIzg7DGX+MExOsM5yCJcWTmKinFRpnVRd
TyNkPdCNxj5aOhAOjxsUDPswCsign8gd1TXYArGAYUPeZPuyuiuQ88wiC9JJyKwBiD3vW9ggL2vL
XiOrYx18hJQ+sKOBdyxBP9wNTO/NEEoCeZvJB6evE6Q1rGhJQ5qwbHNadE5V7ciGM458KKwDrofq
PpgHoBSC8Ax1kAXNkVfBIiu2u8JYkQtNCNN4sMwIj6D5R0UleCqgBq9vPx1atePGGvL++tNpUeJO
Ccgh7bi9/XSwixe91WR7M+JPvLenEzWNC7zMoga4tx5mWYp5wsaHgH+KYJbJAmPyOhwHZl6XZMrw
t9HEHyH+ap6UDxXNSLJj1DnQYtMeVLen4UyN30XDOS2RJ4BsKMJh/7L7NcS00zyAxCJikRTOk5mr
DyPEMlDIBfDyNOn0IRF4dzssK46Dwf2jPT+HutL1vgwTqaM4SKHpSS5/8rvZGqQb7CkC4n/ejho9
98IuWENTzj9D7KRfeAhS7RvX54+8T8tjWw/frnGKOViBYjIIeuGgsCfbp0cDtsJjxKJ2l3KBMmjQ
cLhzJTTqUXhw+la3gAGDcl+ci1YZ21obbZgsEkTGF0BoQuzUAVM+iP6igRqK4kI91OMrLqC8riFA
Vh5vJupNZfa3rrmz/c0e9nW3NBLnHhVSgN0GKQd5yQrPy75HDdiZfANo2HYswXz1o6ZeNp4PwKSX
e3c+6727KEMRG1dE9RJsNQh1hpCUOCY1uPezCzUAEmYQG+o3dsFAxnGcHfTmcIclEc10ljpxshTM
C+3susKundiCrsfZhDPZyI0DKQlpijpcUihNt42/SxP19HvELa2/TSa+5RnqXDwArFEtGjXZLxDY
Re0lyC3fRzPxC3IE8sSzrtw1iWIbE9Lgo55wQReu92vE83Q+crTHWyMK1h2B9IvsdaYuYeKYB5rE
+dRcp/b4owXFca/nhiUK/4zU9cfpwyhEYQPpjiF+aUyPNq/WQSFegt7BqRLh/4NqajBaGyTOP7pR
846sL6QRZjUd6LayDep9QogHn5elVf4SdszfhKkTbVDbIXoOreISNEz/iCpcU4XKh7sa6raHJIT2
B7Twmx9sRfMsAlUzmFrvUCLhgGwTah0ApdAftemBxtq+Sz3qQ9Qj1o03I0zaVx+TN7fEGNoYZahQ
qWl2uU1kLqrSmt2+MNLsECZNBvl6MzvchmTz5wnqUSOSCWAIQIgRHk2dNi5p/JsTxPjvE5S4OiCU
wh6SIv3LHKNkT6Npvu2DSWFJPd2TpdfaPKRZ9EZTV6cMF70MpYTi25rUkXzZNwxBrXlXajJL7ZAz
T880Mv3IPycWStjMP4NM4MgEW6iEvYpAbVpkMi/N3FDPmw90yGe514lwSOpgMeVvwL7ZCNQ1/iV1
eXCBJF27A1np52/LRwiAxYEcoZs7+16Xo3rHHQeFev+xWwAxyjQDBgTlUpcI5kJQIi4VNFpI+Qul
vj40wIxQWMfbEAmlp4FfRCqhcBUyd4ql+cvNTOsokEw6TYhxTnEZllbs4UW2IkhOpLzkLKfxgzQ2
00TCJHydeFKcclzBN3juzTyPEbHorsQhUZU/aERNEaCw2oK6Y6KBDrM5dBBC43RzoV6G4lEQjJ3A
zrSg1lpP6s01Wu+xGMPF2ITOvT+PNC+CZQ+izZYmm9bwIBnbn6RGfYqqEvVa4AiBMhAhpGLx5ot2
jedhrIQBILOvz6nbBvcDSkJcajxfr86oR8UPYZ7/zGkyT4N7XEIKqJ3VjzpJX/IAElYLM++ALgBH
mMjC4zwiYjBRiSW+BeBTSIG0Cwim+Cqz+LqMfAQ3/7hsphIHMsHN17N3dWJHuOi2gM0njY1alXPX
dg2g9KW3/WqjaXIPLDyOIxnZMXlTkzAA4a/jSpqIx3Qljg3zZtQEoMoAOYH8BVTi9mnQ5acQdJNt
MAICN48cI8+BU0CPzc2IDAbeXxDGjTn4nksy3hw1wqtXb1qXaSD5OpYFAGVi8c2PepJDAHRR4ulX
B4l3MMpZmmyC+jEoSiAWuWuDu8MRiu3D0bY4vnGfQ8nlXI0v8rMF4JH66hjN0+QDHq7oABf+Z42X
uN6qGKHg0ZqQH1/QlhCXqpO6vECBJ7q0tvnke5Pe+1AZulAzqqw6Bna+AyIR/+Bk066AIF6H98IX
o4rsJ46o0F7PO/1pLbC3seH0EGw/Z8qs4gncjOeAy2ewqutL4jXGMzi1J915011VSZxbxjQBXEss
iCDp98JfoECGuq+12+zqoS83XZBZT01l/yIPMBEPSK6JN9Sa1itISTgHX3CFSIMfuNsmidQWlQ6h
R99DaNV2EmDmaXztkrVBThFVN4Acv3r90d8PFMLtPML749+OUxbUqzrKWmSnsmmTtd4PA3JvJ2rC
Sn/0bjatOrAVoJF9M/3mGyUocgPF7h+0PEWMHbnwec/bdrbdA/IJRQuyy6Q/q6GDkLSqrLsWxOBY
lUm+oiEoaNadgLQPSJj195uJes0wQoYdp2MOnTko/pQTPm+AVzaVSMw7cmFifgTgdrekIU2YAq+E
0HBi2twZxUZAMBkwP2ns0iy782btfuhODec6lEDezQ0ebHkMbWQrNuu2shc0TY7OWO3lUIZ7HrBv
I88hnUYCtEFYb81oRKQKeoPjLD9bk96gEIkGM2mG7g3cG45dxd8UskonD+jYp6TiqOQ89WJbZ5N+
SofR35QikDHNSmgynOwi+U6TNR6PR8tIv1sNtIxtw88u7tz0uJTh8e9X8W2CekMzym024m+bhtEE
nULq8cHwjxPep7QJhIkA36etuolvIHTBj0AXeKcue6vkyA5hEbCDPzfU+5PtTy5D0YFZmE3x/710
6HpwCVCghaQfbqoQtyH1riIRNH3TiCChCDFrSFDvNiHMRkN92bIWtwlam5kjCmWEHVh/g+NBaMkM
yx3XJdBswg+WgzkJnNm8zNh2Uy0OEPIVB+pN8wx0ytZuAAx3ZPkKIpOQXasDaETGUhb2GUyzOaom
mjw4QpgDIoWVfBit8clAAvE9DywHxXZm3mqPIYLxi66IahDtNDu4Is1jyFNFD3LyNm0eTodmbjIh
x2pHY683NTLpdr9Oe1TnDmhIThb3k2pNTtduo+SL4+fjzrJq5PqKKkEevkchzxJn7BCnGinvaiWg
WOslh2EekenmR0Ov81CUy9fVoRLhTlVe9wLAot4a6UwwUq5+t4F5D3EQ+d4DBbpqzcbYpypxHvC5
/4wghfJdtCXeFXwo7pBrWphS8bspSEC0N20plz0zp5ix7HjNmrZzhpTSnVmJ4z+qFhxpRHaGK9oC
nKVyqZzAWjo+K7YsT8bH0lTTAXzdbCHM6C1Lh/wCSId3GKHzvYAiWPuC4EKK9C0TyMFimKOw6roB
CwQY+MJdeuHorAtiYZkmSJRStFsUqUrOZKOeENYrcyMoxnKAilFZLLp4c4NCrOHFS4aXQvRyf7ND
trM/Gkm4IYcK0qg7bUPcz22M6J4lABVmEMBBoJChar3qIeA5k2rblOdb5hrvIJRfoPrkBvFUpf7R
gvYrsgzJtMYLg8f2TPuuSgeFLjkITN7U2s9jAsQGDW+zGjVBjzSkWRqaLdg2Xenn2d/gUNRgTchk
6xn2FHOUhnkNQ9HHABJlkOsE5bNMnR9DGjYoJN7lr3o79FP56luusTJxTMar9ecUAD9EyhMAp4KP
5E7rmzRFi2TA3u6BK+9HBnULCLNVkF+E/EkQtd5VAaNgvR1LlkFomBQwUGzSw7GznyDxA5UMr8Dz
j3H3bsgiDjou2OLMq9Jn4LUgojLbGGPD8jZLPbKViQEGRADqY26Xcwlcu1+OwzSsQ+jXQZCJQe60
4VMKeUkD4/CXdqGbhUpXDTTlWnvXdtY6SVyoLJNNgLvULlAEq7n6kNHyUHZGw/E3e98EGTDL+KNH
KQ0o526cWUagUtP94PNuJVCsEzpVAT8BPJSvGCTxl6ipnp58ZSBrjopE6b7NUwQYZaPXUpjF4yRR
Gc1EfuJHZKSrpOXD36jifGqHKAPOwHXxCsFPqEOQzpGbbLcZkoinzC5RfK3lMoa2PuRjq7zyNiMy
Oy4OyiiumQJB5s/vvhDfCKC8E6iMh+O5D4XcomhQPvULcHh63LJc45K1rXEZAv6WygyqO/OI7Fzm
/j7DzRXigCVEUSMvewCYIX+YMgj1WwMwNBPqN+TLNHxyisC4ayRq6pqeteWzzG7uNbg8U/dLw8tX
GeHefDOhkIkHzXAZzNSGA5TCp4vieLaEmdFvPDPtshUPx3sFLYh9Ns+SC+5WCPCZqP+LY+1ZtGGw
yxni1I49mkiOcRPUjenJ7RCaZe0aD0vj3kWJ4XtoXgESYlvfaER2UafueiyDZMnVlFzdPD3opVlL
vSE/XavkosFtxsM8fHQ9iIpmHFWN3TGp3rKxW5fIsP/gBqSY/NSdzkYUNSewh40lXe9zHS5yfBvf
VQnZPwcST/uuEN0B3JM3ZkB3SbiD872Ezo2i1GkxucsWlch+tWmB7FRSsxcrc614BKwHSQmv2066
ciE/mtogsTnPynX5AsH9Wb+dZ9m+BdJjcc0VRCMiYb+P9TxvuLMOKEo+Z3taD2yyv6qmRKB0APLR
qVWcQ9xKDtLK8WLxu8TeNA3SS12QWgtoc7H9Nd2EMg2PPpjIu7bu/CCG+BZCw7WfosBdD+ie1YsY
cpzQ3sSBDFHGtgRg03be3MzZ9Sjy/Es7CHK1TORPjcHGDQMgc4figiyuPFwuAoPPD9FhwklceOae
xtSTyKd+GGlMDXSssxXwPJcahPOxdMPmCpxyK7OMDSvLYjkwaOWN4cXERXhn+roFKgIF7fb93FCP
msiBarSfcVSwI7Hc2kLQsgv4VUm3B3frKnzbKjzIZcBWpHk7kErBp+3mRsq3ZJ/3ALQgBFSwW1ef
hRxM0siiMTXXMfcVJDbz9qc3QcKshi6EXNg68Pc0tnAc2dv4AD+M+Oj9fVJrfHYjlB6BdkEBgqCy
Ynfk/UU3qofYFnoZwvyoO9wZK7Kx2mQ+tEjHcdGCr7e5OZJ3xMufUuVy95sdkaZT7Wp3w6LprvSr
b8qSLS7HzHkOKvmtHPJ0EVokvxipA8vYsClQ9/eC7JgXGzx1noAnAApCZP2m15a5Zh2qJIfIL3yj
ngSR/Nq72aqbzVEBUggGhHW7yrqP8uGMOhHqNUqQ69cBhN1oCDEWyPbmWbZthKdeAaJAxU5AMc80
dBKAovLwJWpFdUEA7xetaRwfz7Am9GNyQsntLGYJHnc0VFb3KAC453ZlnFuUsrnLRlMAJqHeaESN
VDIBEtBxt8zQEaqYudG+mJsIOUW8WPQGJAUk8BHmWkdZNQNPLOvJnZWrQqfIlzQruemdJTPvaXRd
cC5CpZ84Sq2voNXWr1wouN11gOSsBdjOY8IvABkBmJxFmwbIfmimorGnlG+hNV0uBh9FuBYIelYX
x8yGndLmm5DQdCFTLaNoV1jONx9Vm2NoF+YbD9XZAe8z+3NhoTYnEviPZNLJCLHwMOT7qC1SwEmO
4I3k9io0a7WnxvNcf4O7NGRSZLYPm+q1b0y9BkpILTthDHdQFhjvUErlWVZWBD4STNTgxdWtGGp4
47nxj61qILJc5faOFk3zSpqssLwXyX+WI13SxIhF4pqcQd6zzSDoTA3KyDXVouYogyPwDw75BswA
9QYZ2qBjmLo6kDlAdFPbwE8SiqzzcrxZoHiBS+g/2j2/TWgGrnToGLteKCi40Q1jUmmtj3T5oHvG
5NQhnkS+Xowt4mqVyBepJ8e7OmhA+pP/j7LzWnLb2NbwE6EKOdwyzZCc0Uiykn2D8pa9kXPG058P
C6MBTcuufW66uldoUBoSaKzw/5B5ZzaNwzvwt8Nnq8wf28mJAF33+6/1zIloTSWCN6eerVQxvtoc
XkKztD7ntIG/TLryp4jVmUAg5RLGcTbH6ajlYXxQlxh+DtrXI82iv4LITnlN+IaBLgo77X4VM5EL
DrrMROmilNUN8PniLkpgUPbB1D4CSjpcaI0eLm0QvM60brxdej1M61EcfXTr2fEeFb4418iuv4X1
VJ1Tv5/el/0nclj9iyMnOjuiPGyuZh6/k8vTzG4+NWUeqWcCj/U5rgJSkYUxnDqKcngymfGFNtUz
9QfBddCictcCify+6PxvLo2W36iUnB5oSuGH13rRt9DR212SZCGtiUn7paKkg7xp9M0tvOk6hmFL
4TJeHjgFh96lkHaKwk+Gn2SHSR/76zwW5LyWmboMm2xbpnUOLfC2xt81c303c9hv8vYlUcqSx32V
fW9GoFzNafyNYFYMzr5LsQ3U65PDTz7t4M7xfQoO4iboPyUtlXVdplKtJlpQfz9mUN2LUkTaEL1L
Uit751PEBKCsFdfVA03uef0BPq52pxtBdXQHUqQyONQVgpvscM2p+m9Mpep3Ctc+NWo7fC4Kym5G
SGkeHN2ooW0HdquM/5hdO4GqxgteeH9Y6mQq46sxd8NDZuTesdXi6OgBYHfoZyd4XxeHBjzEF7vx
ElJm9qSdEqXN992Uhe+dLkeo9vHXalQKwng4yKClpnKx7f7D8ofMj3nMs6yu84u3p55OCT/m7VQ8
DFn7e0CR0VWrzYfGXb7WksKS4U0xy7e/9H9kuWIOWNcZD0ltzXDRPvau9cf6tC+b8jvXSc6DRo0a
jR1/XVb5pa3MpgQHh65mR6mtZ2sZZJa4oUVeG+Il4GesfTrM6bwT4WbYu9ljHVJlKfIbE9CLnQdq
J/9QY916Fu2NSa9V7a62IdHaNIFJBmWcucW26dztCD6rT9ZYPo4FoPWyMvrJLQ6rwoC0g5NU8dhQ
0XXmhh8/TepDu2J7Uk8N4mcHOgeESjsRgjzFFKSn8WmMntaVKCJz+gpIBqVbwHdxzE+6P4vk6thV
/Ufo1ASdYmf8CNnJ8OD7kXWeTLd48bl5HdoqDX8znOYsPmlcfYDvmN/bMBxTP/mz6qaeRLnff0wM
94+cWMpVRBbR1Xeu7Z5lNcXV8NG3gQFqIDc5VmMTfwAFljpc9YNe9/5RIz97kKXNqXKnGFD0RQvG
fvTMAd36kCzzcciVq9aaDxBRHzOjjr4O8excrGbgV1/23d4LNOtCzrg5WZBagGmncFKFL2ClD9Bq
8q+J++IDKXHxij4HMrY+WZZmnv0syvaq5pdnDfDBfbEAjwNjEj+rCQ2h3mNjR18m06mP2ZLUpH62
fZp911nQ2qOWyhoflqflJUqGeXlD2pabLGhepjIJV522WP2j6Z175ZHTLMMlnhJePcV553iKyx2c
AFhynBbOvXgOiyeZ5YVBDl/W1JcVT7xbz1cnv4jSbz2qBjfl6msZvEVYyu8DHfR9kHzXYP2juH9K
XoLKja51qHJ/yOz8K8WWL/IWAMzeN4ev2ucIGodTGMT+GSCCFgoCCHu0dILzJ+DuDtJc9exPSv81
t4Jd1w/25x6ovpeun34VK8NsvMfYAYVOlhYv1QeXdp6zLPuE4iFHKz9MTksX4+StVqRb65Pdhu/z
AMCymKjj2W7N+F1eBdFRmQvrM4cyaj7LMf9zrD7xzLP+68bT56p26281bN4H6HnT1VsdVeNM+CZ+
xzHz1bvWo5T7dFAs3lkKpEcEyfxcfk3yLP5EszJY+llsnWqLB1I2gypK7/J/yo7mf6fqrXcamJPP
CazdFNShaPhFqnlQ/DZbqglKZ1lfHLf2HscxoTsq1fUDhPf9S9r1ykMROCMBgKR8smHaPXkUiHzI
PN8ADlj3vzpJ/Z0qrOrPkLL3FZ1nVMltdUZ0MYJpgVUpOCPbsLFe+9EZrgpvUCSCof9eVha1WxVN
N2VcAW77w2ZdrzqYMcerqBpNA3omBCBAlquR7OKX4CM0g5dSewswugz8msJ39viiuFH+LItNHFKa
8C6cQZdoMld/uFOI8Wj0+mH0YNhyly0dq8pUslFReK6TuAfXWW8jY8/T5DmNXetLUMTNUxTQsTMR
h/ySGlX1aBu9cxCtB6TXsYxn70G0UVvTdsF94iraxnHf652rv288GI6isEgeE4cvTQm6b9Lo4XMf
nloLUB5Kg0Ln6LV0k+ZJ3j8FZf3sAXAVAM8MSYHvUQpSRR86TYsIdjAkoGTEoFu+W61yq/xAcNC5
RnlD8/asAIupNEZ8FmPx5SUIWvHWNE/bLgZJrOPQ6/bBnkB141YU5g89X/89GcD2mVwr9UdLiGke
UvcIRn199AEy+MUBqPf9FPRH0vfg9k0WGbB0cPWzGCu86l0MFRS9EvjCJ7+kgRq8jD9apwrP0moh
g5yUF7lp83+/iWT2Js+Grr56sftoJqZ2lWFuQtI4P1kGZqzz0uNmu9XOaiG1vZ/eOG56uGz1I9V2
2U42VwvQWypV9aDoA5daMgi8Vtn7eIyzvaQWZLjHrv75WkwlW7EmM2StZrDqpATYiygg7etaws9p
PFtd49UP0+i0O22gWEUjl/vsJxrtXjKFU9N4TnZjkOtUFtfp1eZFjzbwV0C94ItOfdHf8POqAtg8
3bZaWq+S5rQB6G2eIqNhfz4VIz9cUdQqlMujV2jngtPuSxc5n6V6q04aHg+Wua5E97YS3WIpZV+g
pq6W0v35ZllHmX2kwsI7Sk9uCLTc1ETji/TfGulQnTwj9A6itLMs+wgolujWgR/X3tCBS5VWXdvv
+2ffjn4RpfgkDoTWuWfmV5hcf+Pm+kuXGAqF/c3rwNGOIHnzLOJc8W2VeLSm7mK/bRYWSuVZLwyg
hkQP2vBwakEd5+i0Mm3eBGSEafNmfROgEZWs8yWUs5Jw3uhlSruHv5uCzOYc0QIxRiiqAq+yqTjs
7WOL15lIswGXgRTcKRyiKTL1IpjCO3VaSnNJfzut3YK2QsY94TGoT+VOUITMBXdIoIS2pcg2BCJF
o5gqTUIHThtaKMSYajafmkF/Okhbt5EZ4XvD/J4L9qCs1PL71qUt+Z2g+GPFJrReraUF/S/+dxL2
WPv/ZEfSCp3mAoOh9u4pclqH0gbDoSaBWZdELvzG9gUK8eyyyYfKgglt0Ds4VdVk3G3G2wbassvi
S/wko4Lix8a517k7UyXKmTmZ/w7qjXJPNosm72WZtyPFmMss8yb1sbaTP+l0G+nZWWRp3u6pFQ4v
uR9EQ7Ir/TB4F3Sm+jHNZwhvKle/lFWifawXRahWT/WyEgvXhNAmzX2AsBYHGUhp7MqOXHY/pu6+
TvtxDYLYjf45CQBlL0qILmg60vujWhnVwVUBNd9RqwNWolefSVIQ4i3gdO/9isIswaZZp/zfxCuy
jcDb3KPYiPAO6UbgbWyamfZFR6Nauw9K+rHAhWy5sRTGgpH4YzW7sz0coLfNOOR77npfSRvzyKul
dZFbyM/gPL14avctBZkHuenc3YNENpNievQL55OsMC0f4R5cSFOdUE92Nzig4j1P7w0qlp7E+meb
gnQL4dfUe+u9spEbohgmC5goXQGwUVAgXav05DnJu63AfhEVi2iNoS/LUBmSd2oGoKQfxS3t8Un7
NLXNH2t+T8vnx07TrRdJ75k8Sw6gEvIuDpXCjjSK9zIv9UjZRJ0a7EQi2cS22XkL72MIOhKmMmTt
9PusKu6DFOAny99eDeixlaUU7stMhrU8Pw0qov9afbiR1RUwYYqpcR6EQxjkMA4CS1ZAlmGRntag
/9tyzRE4tMM+BOoIGGPLX20ylfijDBZko6CLaPpDShnRKrNp1IFXIHknFqFhRu/oPT7TSOG/84oR
fpiloZwjsABv8thXr4ZBS5Z8qd6WTtr5hx4wqH2jaOGLDMYURC9JQEi4cHTrdKfI0zA7hQZ5rzvF
APoJIQyyGG87KXQv7bzRBBz0LbxlN+2FhPt8kfBWJnEAiWO5KGISMOdi+J4uHJwyEFmp15ksA7X7
XkDT8XAnl2VmqtWz6XNWGgYqt3/mX09FvJ8SIjqUDQX75Rjy3fEhrh/T6dfMSoejpoP5RPN1+l5z
8v/ZwvX9g13AxFoG7rMym9SnZCWpxb6Bi8vX1V2Zt/R6xWNKir0GY9RccBNksGrLuNatdVDpblhF
IgcstsePzvJag1F+XW5udml98zuDBpe/umkL7gK48QkFn5Z63Bw2u8IMyuNANmMvWlE0mvvepXDy
vEG2FoNNljqLLyuy67KEMC+6rHcigWwNFnxXXltXBVRutJmJTLS+ZwL7W+69IT9TxQgJjR/qz7Xd
as911hrTbq5AFwMDd6+6BrJFoYO9CofXstZ6LXzIRp2iuJ7g8UH0soWpqsa+dqHFFkMZxiKNpgXu
5ls4FzWPETYTxbrjui73GgeYo1GN3hleueCj7fqf3HJIfy1Myzvq41hQQRWlv05FftBIthCHjGK4
sydytBAFnDK1TB+qImj2RTsqVxjk7a8zAOgLeCbIuApwxcaXzsw/jA6FqXoUwy2QVvPZzatoJzIZ
/FBt35tA07ZACqxyzfa/ewNJQjHQIPVyLdeiAYUwkhDWWkVIoxbnJdD/f8hkRuCfWJIUtMpaDH3X
ejW8q3S9c9521QkWniHze5BwXb4F6Kbs96EfY5qlCVuLUkJ4svyhW6N9m0Wq/T5WlLaL+SYWR3Sy
36b7+36DmpNLMPIHzXRfA6MSHZVlojpRcJCp38JlBEHkeaQUtTptYdSf+W1ayGVu3awx4e1F1G1t
0OImU9+MxqNL/gMyVpfoPq2p9dO0DOAf1E9RWSKUtZkQV6AOsziJjag3Q1mug618mfrQOI3ETAlq
M+gBXLkyA1r8b7L/1S6E5wekDPtBtgta94/ZsdwTFS3Zc9dwcNjJVAaTQsJCy6aH0vay500uM5HN
tc/5OwseRXTvLyZtZAPfT/qShBzX2HxlNsglOU7t0thUrxbvHKTCwK5zp/lQGSmvCpQGAmHCjMIV
r9jJVAayCmCsAB5cLNpN/lNj2cZbCshEve36jzI9MMKdGlELtxmLr3gUhpZdrP47h1BV2QN5M18h
MtuNcdZfdCkB65aSsRS+0PIsU7HRecofrIoKnHqAXIEW3FSFyxTLHordHQ20xXFpyr5spFbCbCVD
sXBcbcufyTY32UVM7mQQRS6phQx0ooU4S/XpJIdr9+/X3C6nuHVxBLtg2DkLCoalGI9BBuJ61br5
O6o8FiiFpV6smqEDWxS3ssWma6zHphldQEAXs0UkO8lsUWrhCJJOvbP7hBDQ0HsEphO7jRYk2uRa
wXv4Ok2DcQYKG646sGJDekibGDQFFXhxVZmA7w8LRaNsJwfCLhvH6cE20v+AMo3GqDkpW8vwatmE
Ck1FYX1cfUTvmDnIzgtinnw+JYIBUPFbG5iZv39w0QK+aAMMyr9IBnNaMEdMCiuo50ezrrd/8bbj
vSZVYig+qQc+gVjdXuvGAY52SLp1FpeKXu5kvU5FP9uxWfIc/WGvWN0frRWnJ9GKfDWRdT1ARrFf
p8vu9Cu019GNz9M0RpfOc4JD4PrVYVyiGf3o0USoSIyj1vSLkZPIE01X94AaLhEQWYLWOJ3dlKP4
Ii8iuklAzjxW2mBdt8HyLarV++QrxTDBw538H5eUuFtXcRUTD/+QArbVf5PDUwd+hE6X7DAnwGJH
Zs93wLHqh7ruKafVwzp+oe8dwkj+Bw83Qo3Uw2NqAjIuNpBHxS/GMujkFp+DseL1E1+R24qrXoMk
f1jv525lkS8i47TfbtvAcTXrPV9k69NAph6tlIcpVuL93cNhLniZ04q+OkxqOT4ZXAA8gMreeWSF
L4BFjRwq5pGcD1qL82J+kDVVBe6u6JL4GC9qkd2oxXxUg/IhjcffRJs3VK+UoIkKNlO+gDbJjLrO
saG4aEFomqep3oO1yEUgvU84NdHqsxMzGQTRiV6yfO+aOsTkikYlKB0hUHZoSnCV2azrwZX81gJe
umhupoWbx5T5ipc4KIEJsZ1Ku3bs0OxgLo0TC9zMOhPZnEX+ZaT1/E4eLg6bVzkaGU1kKbjxf1WI
yeY7kRshL9CXx+1ig1XGjzQh/yY1P426pOHs4ZvUB9HoMsDBtcjUYv4mFrPUDL3Z/aNMNhCWbmK6
N3uKw5SC7jFpMRxXwKFx7Js/teo0AFqo/le6pGFI8U99MswnNSyjbz4IDrtSI7pM4CGneCA8NHkS
f1OCwLyEXWMTC4iVz33x1UsXJgJeHpYx5HjkLwN9CH+qTWocZbXaOOQVrb0ItsEWR1mT6H/13tQi
WzffbJTEd9fLbLIYPIYHhWZ+EVk1xJnH9bLeCGXZbp2LMlW6/nGy7ZNSOhCQBV6nXY0lliwzGWD7
+Q0Gnvkk8sEuftjduPxt+ua02our9dd9t8vc2MgVW8/6jVQVZbTLx7nZ+6cuq/fYBQEtir/oDsVX
ijJ+yms9eA7J0e3dTC9/BTeHBLqtWU/mmNufaLJ+FHnuK/Sru6N7gLCHWqDfBmhN6BqmsNrhhX1B
Vil/9WP3feUCjAucQwPLowblzyK3m87Z++VAeqf5JXWM5KDksXqRwQ0a9RJl45Dt7tei2iw3dQLI
x6vPZrPusa3F3DGi8XXjzX3bMtiue2NeJYG7D+lg2AcQGMPWErv0exr5IbAbC9RyZDKUk+1cBrfq
8lUoa9HUi0ZmoQan1b3PtoXZdsB0bOt/3lJsYGahmkglXLL5bVfdtrm5qnyUO5tVPdtefybxtsuC
Tr+ktq5fIENvjL1MW1WH0XsA1jhbDcQqX6xEvy1lVqmKDg06G8mw+om1r40Hs2uMR3ETUQPgBq/C
by4idBqrpsoOXkOVIkxvKdKUykyZSSWmzAqr0i7bcrUupXBz8/Flj1V3b7vtJ1tty83dmY2Hqq8D
6q6pD93MAt0mi++Y/X6inKbYDURLScUNTXT1Y6UE6LvXoqu9DCLUorEqdqDegrIvAp1o8ik3+99u
PDcf6nSMV8N1/5udS7oUr5SmGJS4jN/agNRW41Tv+TkXz/QUQ6Na85jcbeucHylxw0g5bbIbG9kB
tp51BzHxpERDpjLMPsWy3FV8GFC4QNp0f2bdVD24bZM+k9WjUWhpApRlr81zeyDpmD4bNU/7MTvL
Qlskk+NyvBU72r0zehENBQTkcuKYjFqlrAq0Td3dtYVaPI8RoerBGq399sFltn56+SxL+MJNjaft
w958eD+nlDKOWmt/I5yaquoOefYwDZP+pEPy0+TjUEG7SrH4gezndM3qrqh2MpWBgujpWmxCWYtm
V8bGeN2M7nxkuTqCiT2thiI0jKCsdjfuN9K7TVb/QOsIyaj9Nx3oxgdj6elJZmo0ZDCXokELGKBV
UQoZZw2A0Y1QDNtFdqfYZGKy7R+m2rGd6SooHTenWILBrufXgV7kYGGdZU2of6ZpSYVBvYLMWGRT
1lO6sZkDVDkeWhsqVl3OaT89rdHPF3A3n2i4Wc55cozrur9AdG5LmuGsM8F723wccigualI4TxNV
PnwXbLxlGgwtR8O+BOY0r9PVhhhmAs3oD2uZrS4m8N7NbrFu0vjV+n7HKKvK6WTTcik2bpJVdPwt
WwI0PdKE13727I7GsFyjJDaqARIOemeGXrT0wndz1817PaXDNDRAU90lWTE/9VNgWSciLS2BWpPm
isA2QPWDce4p60Ks1LolVTn0X9ZNRNPmVnfJjXFBiWRjuYYoyuxXE7QdAMOWXaKFpW9Kq3NsjwAc
LEPvGRDiTlRuN5AstDsR3ky1ptOQ+nTOaCrR+cWnKIpX74Q3MYABews6gUVojO847mlXMRPlq//i
tl3UhDftsQ2Sqzit/mJ9t33fghENu8GJQkGy6dlc6hcocHmY/HUgmaBfait4VVSZ+8P6311ESwWU
yVNHfNa5bCe6W+mYmFfb6bUHY7mRF2nLjb1Z7vGyltk2bDJHngCiWX02lbVsNHmlSw1QttvkP9tG
ZP+Dyc3lfraNm4KyOnTJf0V5Y/zz6c+2uPdU5Wkm0npI/Z03wNctS/m4//wfdXPJoaZTNndLZ5en
IK7Q+dxdLAg1UpALgZOw3wb6UBBua7GcesImO5mKu6gjHXj/dTtZi1pm2yW2fW72vbui2NzJ7i6l
daVzsmoQHpbPuX2Ef7ykmKwfUFxurr5dbv33312qIVMPxoDamEG0MxSzeoSk2L7aS7xhVqHltq0B
8AhW22BEGu1Rshbj9s1D7SM0f/VbrdWZMPxp1a8SsXKMft090POi3vGSQA0IbGHH9ascaJx+ZCpD
sRxOqmXQ5Tsi61mOSJueOrvwqKdDvTpO2x5FGzXhSSxrrbDs/eYks3Un2fRm/54CGBsWrL1ROdQS
xmSnZKhs7XX27zKtCgHeFBtj9P8nl/916zu7u+X/61Pe+d4tt61UOPz2UaSqBzsOTgS6aXJWe8Cx
MounBeDUBTBt+Y4KYBC0vZjeeJmKTQI21eM8eJ/mBNCrXT+lpLQXZxlsCzLhpgH2aZOtu5KL7mGq
0t2D7KUEjg6BkVyhyf9LSCo/5BFkD8vpUYZmOd+tlcAcw2rqcPQ/RdYtiirmzHOwrP9wbLausRHR
kEtMc2v0tZfYbj33PlkkMCIWpVioEuBtwDB5slGImShkJsjK4vXXLdc24jfF0OXzgzFk38FHIaC7
DFqiNqemsb8B+w8PjpIT2BVFmQ99dJImg1VqKGG6+ojer65+BclRVxnhL8RblfOo9NMCLQx6VGg5
DwmoFg8AJmVPHQGrp0CpiEmm2Y5iO77LIhMtXXWvJiJb1YPjJUd/sPWd2HiTAu3qtpn4bEtxnOfy
P02SuieRJypBqM6gyHuIHSoUDS/t3lmky7pyLq8qoOvvXCrJ3ok8aIb+SQGt+04uStVyIWSLoJ/a
HGqnt7QFqlU/NDScHFbDZVPHsi5qEIII/Nec0ZYuEsWWR5Kla4JyS80XwLzklzbbO7PN1cryF7gI
24ewL6srVM3VVel+zEY7AC0KMqRPdpX5J9GK3WZyI2s5BrvQBRujZtLP2ignXe/9dam2gfUiCrto
MpDE8+kky01hVOZ5SPXgaROpTjw/uVA6khbdJYXmXiQAJjMZJFDlLdEqmW2KO7vAdGcAPhdDsblz
2bbZduWAEpIADEuaDKSd3HCV8iR8zAPQWc+lrQFgNEAMr/sAUlB299JVekrEIR9OSueZl6SiQEcv
aL/ayVQGODqoS30bxJBqpFfZ5lfUEMvU9RjuRZYrZMV2m3rbi97qHxrZh/qD4lJG55pHwFUGfylL
sN30dSky3dDrUzFM/9Umw6qBUcNEFJvdz2Rvbv9uu16RsDcP2OW6UNd1B6+J3JPAugdZ2T6VefBd
VoL+TlfKiw2eHwiVQMlnvD3yJq6GK1B8QhPCe7rdV2+xDzSqR1XFGi/iUFVxdK7iFmySxJ5/SWd4
7Zy0fIDCLvng00/7Evk68XA6lH4Fr9bYN0HDx4JP57NbAw0w5NqvSeJOp94EpUrMeDPYFcVYfzWb
tqPO6qBZPXTbb/06kmguoonApQiH0PiRS75JK1MvHBzUTK32YnSj+duU95yz39jB2YJo5UkG422m
a03U7iiYhsM1oOxiUWiD3qbgUr1NnayFcKB01X0Llkm7C2peNW/0Mg3ph7hA6r4PdStsdyKrgpnT
qZirFQ8/Ec50qO/0TisBHmCf1Ubt0vlsDXVFnTvMhM9e5VGJEul8Vxe8q7y3oxNVPvYKcCWyFfAq
sVL/ibYBEclwB3pFl0gM3y7trzcIWf+fTV0SyOqh1cLfey+jfMschs95mxbXyvdCyAmXqQy1za/6
Zp30XXElZ9bu4TymKv3NUBSyLH0gmlL6FdZ+ETsdPPoEl64RCo5i2t+q3xWrsrxzuYDitdVo0N81
+7CFlnG0GuaLZrJ0h3ZsGruexFsGl87Tiur8h1nw9sRQ9onBmjxpxhTtViqSWchMlmFlOJnThuCf
8JqUDt1joI3ntAOhF66SVS3rlftEzF9dZZc3hhSxB1LjB23Kv9jbDjh/qQU2j1aPFxlMq/doL2mo
taYwM8n4r1p0dqO+GmymIoMgAcvNZl0vJJPaALLXuh31ea/enqUb5nE1+sc97y6xLdcPBIDhCM5g
p8KUMpxzeWVeXo9lJsMgL9PbOnlTN8srdC1vwptaZumyj8xAJeLlekp/B2LLWPcXN1FuW915yXIz
iWeoFZSig2nUawmuLYUEql5STbAUJMjMiSKiWrapeQ+22j3fmSST3b+WLxiZPij7daN2cZ+7ydw1
MchosRFa/Ki1vgNDY1Hd2spVhl/dcUlVy8cQE9li+xjTlNnA4izOIpxiIEQjM6K4WzYX4d2HM6xM
P9YVyAe1lYfGsYxiQOFNuDRessZuL74XR8MfIqVNiNpyw6JL0rTT8QCFeKsHL6KjLqu7aGbvnSel
CfuMMipQby5+WRnPESUQz20JVE5JY/RK4KJQHQkIFwOgZWDP6vqzkLVEQu+y2nShEUKrym1rCCw4
qKP4Aj7yziKEXO4MR2+ucDQ0V22Zbct7tdhEWjrC6GRElNGqZPbu7zNx3H9NAgeC6+U2s91hbu5M
mdyPdCsod5veM8rP4NZnD2ClB0+AYwdPMrtbRinP3Ljt5mMa+dArbDYy8wdyjIfNx6PA1ZwmUD/Y
dPXoOPPgt3kPHOWu5fTYtoN6IdOnAtLQKg+NZz7ISuT9m3KTyexnS+K0ALtt6p/Z3Mlk/+0TbL7/
Lls/ltbB6WCoFJhShgLTpERzJZArYV7KjUAEUd+JRAaJFcf5lU7ZeRVvAWA2cSGFedcXNfUCWn2R
twQnjWiFhGZ7p8gbxvYusr1c3L1rtGQCd2nOofLmRebmzWV7sand0Li66kkkMuhJCl4ZeG5OxIvY
XTA8jLP6nFcJ3br/EHgXB4nQc3dZkFeBD5J/eGoVn/0R8Db595rVQLK8CutVtv3/iPbNVuTb/+mb
fBNBHFo/6B0EUYDpq1c9ha53v04rNajOMh3a9CkEzuZxdOqRnqLFcnQqS9mDsU+pRuX/kPrlMgUq
w94bUzGsO4U2ALTjUoAlnnAUR9WZyOTCcD/7j7ztxx/hK1bARk67x3GpsRZZZ7THpKjTF1kljRU9
p4r/TlZQb5fPYU/vvDc5z3RPO88yMxVjukDdzK6e8wzb8avcTXuaJbS0gEFZ3TsfPEMltbNQEGcd
1a2DMrVP2rLkjvvR1J30vQ4b0hfNUndpbXefNH30fwlCFU4FjNI2heNGGT+LSzo4wZOWzAYvVCip
7wFvdRjrg2hNf350O/r9C5Ad+53WuM4TSArOkx3zRhrFtDOwELFl2+2thWg6qsBAlvH74+Yqis1P
ZrqlFI9ZYn2Ulb1supnd2WqJA6mP7j7ebWlG2iUxIemq5Mjo5MrzHIEEY1V0ZoWAo+aLSIZBg/Te
oDjgJLZAmdIvJFOghklPtQ3IK+PJMOL2xY0c4CK8sPoAi23od+G+VeDNttTq9ySYNaglPmSwh1kP
bui2pywF4ZDOgumdDClISjChJcS8O73RHpSpm65DoV3AXbe+2EV9DlS/+AjWDD+GDir2yP7ipqH1
0s3aF7FRKAO8KlMIYXqvWV9G1ysfWlOndGrZAf5TCntbxX9ULfVlDObknC8JERnAq0rAE9OeVJ6j
jyIaJD9zZ0IN/6uHKEJrfiodp4Pz7U2uRz2YzjYBSEvta/oYi9x6dm1+YjUAFH1qNocVAEC6+1u9
fbR9fXgSEIBmQQJIq9x9nOhdApdxwQQQYeYCcm66dMZvyABGPjvPhWbAM1WoD5QDQlgeFdR00/+Q
XGUol5mf1pUOhQsUrHamBPt2pBCq+j45C8IrOSDXnXUOlJ5+pWuqCw4yjZe1zETdOKELhaMYFbxK
Jqmm7G6EYrT5WFUPMd79OjeDT42RFw/bvnfX6urYO1eZsZ/apJhOZjxMxynxOISkI13Q3BfJB62J
0EHRzgZkXxm1ROTyeU9kOneFcblfryqR3jjcTEUlrpY21UcwEMLdzX43/g2A8K8XNNKjBVUAReP+
fDM0y+N5dPQ+o7gczev6ZzY/ZP9uYsLSs+7/73aeb1GTsl4T+IGDp8OR87OPIBsWGsizRur/YjRO
ekqjzHi0iXcd3ciy9iovwhTmue/KyHqFFA6XNp0+zTWamcDCavvwMU3NDCs69qRNT2aQS9MDJNMk
MWhlix+sBXA+ctsPFe0hz7LSqj4680SibmxRvlkYhfnnaA7zgS7u8LohccpMZDrVPED4vKn7qvsl
Lk3eG/t2urpFMtHbZ1r7zn8MGiJXNCe13U6mWhs9QxpsPQLJHEQXWGlaervz4lAvLFdT1HSA0no7
WW2DuZBj/eNSFHwHgchMeyoMo6UnChwKQA5HmFobgy76wbnaeTY+630bXOh4huZtCF7UMgte0mrU
H8xB5SXgTSYzBcYaSK+f7sS57oZHLQUcSXoq107Loh3sfTbSsbuupR0TpjMqCJeuXrEcg+YUepzR
Aabuzr5FTTg56WedwkTwbJfpuuayz9ZvN+JkoWKOlkEMUg72TqZb500kFqIUmV4qJYSVhUbl2Y9t
RdFWbfhUp8EXO/6deBedYW7gvRiz5h8Unzdvr5sccGwHdZ8MaXt00rYz6Kv3nHdqSZfXWHpPshK7
qI/iR0C0vAOwdN5DO/bzpTJTLvCYKS3JgmauVJ58nJ1SzXKP2sLzkC6UGqIYtNbfW6YPY0sYate4
rLSrzGxaS7jLmtFxk4kiSgv+SomMIsic8aEtzYtpjjb8U43xHmzZwLPfBzPcCDu3SL/4oRtcRQaj
gk2hGR2sBLAOjq1qx15AVRybAIXu2xptUwN0aDb5InABHYsfET2O/BInoBeea/eBZDMc3fM8fYXL
7R8TRTc5IrG5WScjbNf7O08wO5NDWhgBLHfAWlCCnD8pelKcaFNOqNz4IRNFDRZES0E+NjJYUV08
GVpApc2YPg6D71c7wwcEepKptkzN0gB9fQTUcCm1apqZV3SZbkOylGgRQaVOa7GRpTEBFtB5FAi5
/WDuBjdMuScE8Z4zo7Ev0oA/99tgAF1FnvxtLTPDK+YL2AAcEhv9h7qEcScqDesx1IzmoqgMCTXt
AFMoXXOZ+OddZLYKRS+WIgzdiK7XdXrnLkaR7LTZy3b8ytl+u1wQntSCIL1fJ8NFkmMykz+LzMK3
vOCm+EeZmBRuH77mBe9ctuVPDbfL/1QdNK63r8zKpbjX0x4VhwqVAB7PvfyZTLMqnKNMK6m82/6g
N1byxxRNLSV0P12T/ONbIapMyvWWrwHRnMrYb2s7pLiEc9N5tRbFanPnmCenxo+d6/B/jH3Ztpw4
sOwXsRYgQPBa81x7anvbLyzb3c0gECBmvv6GErfZXe1zz3nRklIpVbm2q5AyIyO8vIbaB3QXIhYd
gFEe2OdfQ0NESfNiWM5XO1Qo1nHNFEFHH4gwzgLEF9B0Jqol5nEk43A2jokNatpBIIQT1ngMLu4S
/BZqHhsqhRMtmv3tLnV2fl99kypcN2MLuWtUuHcrpgnw527VQDzBAydRBj7DI40MJKsuoy+sDurb
6JIx7Uqx5kEfbobQqHagacxa5DD70FhTUSeVc1JP4s+3cwdo4S0TSynoMrsQnEGepTx0nJfgH4Z8
6jC01TY2/eEpt4IQcXyUBMrQBtuYN34m5uC+Dl0U0mk6YQukPhYqVS6qKP+x4ZcZta0t6kGIbJjF
zg+/UeUOiN7+NGh6tE431CPbw3BxMWzsjYoYrLM1j9qyw2KL6uzSqekThJDbC9hmICepFUfqfki+
J3nzNnbO8OaB3W/Xdilfg7G9AN+N8aXHs/YMYkYAAtIC6MdUK4TQeGnIZ/zl6EBmF9Qq6bCuqiJ+
3pt4vDxTl5tT/IyKgyMq35Eg1rOBNiWq/hNP/rxRxR6HeBa8NJ4P6TfE0eqC2QA7pYrvwGYvtlWM
qDUeNaDanO/baRht4jpHOTFdr+lmjkMSBNV/3s/1VX2eC84owFen5QRAD//lGODU5p7ZWXV4sM+8
Dovfw+mBaB0elpCtTfayYaCj40zaa1ZU4wm8IyVOkdE0gkZCVohGayuNPW2c58m4NHkCdprZc54n
V07r+egMB6HcDdlooxGVKZAg1dvRmDb68B5oxnSVsx5NyBcjeN/UE9AGOnvpaXB0o+qfvcUWOnm7
8S3DRGoY93lQf8EHTJ6Gs6Y1H6w0nqfIy3JSLAhzHDpxvDC2zLe+en6Q7u3KVxdgD9a2gcJgJL6B
wamiowTsgEaKcwOMDZUhV9RtDLkzrGg4+5CxEQAMXHDr8cHej6MRNSmztLrbYG5oGMqkY6tUOcE5
EYDV69PSfHBCqgoY1WLkawHsTe4B4oqMSfVETeYHyW6QoAdfbLIAOlcOgBGb9p3Mdvm5i4P2MtQg
EPGmyN8m0PcALLavr4iC1leaoB7ZkMkYgCH38a2Cx4Ob3QzDAGGHbt8b2Q0Kit4+svv6nuiGhRlY
vOr8BQc/hS1+b5fEQUu+YLTHFwj/02lEDW2k9yA7dOu6dV63zqY2wugCDnprQoFtgNyDO76QDUAw
o75SNyw8aJ4LeapbKB45OeLM1NBQSVCl4BD2fc4USA4sn85LVF4DTHgzI/q0gVIMH8aQjLZP83j2
pWW0Sy9HPEfB1zhtOiP8kTnee94K6xMY3MtzZTrJOi6Z+akzB38/8SrdCr/96oDH+iJbMP4N1h+s
R9E4DUqQuyFfH/5BoxpEWi8iLacdb3qEmbU72aLBMEAVk9aHyCzePKBeID0/QnRSWPkqhEDgkYak
pgh2rnwlE+unjUgioE3107ZwRoyF+1II3oHZwAL4JY/UudVcop3mh/OISnQZ0zTN/M4WFG1VzlsI
o7fWKJDr1gERlS5r5i3/5zHNlNB65nZ0dOweKgS1IcBWbEbbrkrrzTyuOE8gcM08SAbred9AVVsv
7rbrI+qahvcYRSAoJYgFO6XUdXUxJ42pmYdKMzB9GGt3Gn5Ybhm2d0AJ6mbxg5AtqnJU+BIajrm1
WuSS5lz9v9EBv7M5lM6XqWFu67yuVoQAeHT0imkzKdCABK4D9Ulk3iVOm9BDWVM30Bx9KJ+BQgmN
E5/Jk2/4bNp+cB393tkEYItZN6kF7RZh9puqlM4nD2Go7Yjr206BGOspQtjvGRIX0SoLAIpmqk6f
qcn7yVhVoefsF5tRxeWGQWZqK8eYb4AvDSDs4YZ3NzEqlLjH28YTxp1M1IAjqtmCIgB8a33kQ99B
O4+O9VT4oOwjZzeQ3cHxAr4auspcgbymu5Q62ldnxsXKvfbZKnnxaUL0VYcEm6kH325sPns04jI7
BTL8I4+8rcPc8dIU+sD0oRtFoQL+uQ1XyvfDExQJp4vFKthwypsugW7InYaqN74MvAXh9i/7hx3n
vdIWFDxuzQGJpr0f9pn9OfgntmmfIOS3vK3Znwz0upNh4E+TobRv8Vney4cXtm/gJkNOnP5xy1vL
PJHvBXg2EW/sr2rk46Y1BxsFIwJ0N2RcZqDyY69dimP0OPj2jc12YJpsnhCNaI61Z8UrcKRbATBw
MHp9f5I5ay5JUDRPuHw3T3WOJxIw5cWGbNSwPJluZcznRaWFg+Zq6EEGHwH9vV/8mtGEiHHUx6sE
hKlPy8TyOr/sPJf/eh09YUhgmhSIMVBw3SOqL8O/JBSNX1PDGg9eLIb9xOLuj7Fx3sDBk//IW/5b
hxS8za4PVktTrrOh8/6MEqTrwVoZvXnOmOzjKQLxcdVbdx5C9q0emLmKM3BHuImOZfuITrUqbnZJ
Xn+n0WKnITVxWKLmgroIrheb0gtBlKR5vcKR9xsV58baMBWC9AvPVwB5+5PvuCiMh99ipx7ZJnu8
23YxHp1CFmucMdIdBZIpuIzqHEB0XIguTWCdJVMRJ9XJTr1PZFqC06hGlmvLZ0iF6Vg1zUZFaN7r
fj2HqwcOxgMdh/s3ZScNq0l90aXcSM/+w+xJNJzLkHoPSxebXq8yEIUtpiHh4T42kJrVosm5Pbla
Z3czk/4Meeje+r59HM6kPyE0f8mZHn1OOjVnK2EvlI1QWtS3FDhAPWYokpS99hnrj4mDcqA5gdFk
GRK0Bg41I/hBPDDAzBFAKWOxzQa/AAwA3zEBRqiN7LIRugrA+Ni6CRm4VHCEB+2xHi7gHxoSDMit
033nVekFCEDzHrsgLqwr0KzScOSTdaee7CBh4yK0yaPSuge6kWUdAIOkxjpYJ3ECMmKgX0tgEFCX
zIpzXQMOiVLpN1Na0ZshB3GLreoFP7vxbOpVcRQFlOkQ4FLrpCu8LYTm+8vgQXuR1BVjkUFCKwMW
U2s1kp0aARQC1M9wngVL+onlfbtiidOfh6749P9PGFNiedSFbFXZxGuzKOrNB56VRThw5BAE9fN8
2hBJC7GrUCPAPLzH6fQ9KiqJggiEqac8Ror538MPNgP0xJEh2YZs1Ii+F7vA70GKrg/OfZrp07Pq
ty5qfFFUguMyTSATF9wDc915MYj8g1qARgpKVEvTJGobxB7YLn/ZXQPCVhXT4tADJKwfJlSttata
wDlogmdxs5cG71eB6qu7AzrorccBlQptUYHIPuHVPS0za5d00ph9yNHndbVFNfKIR99ovkwya9ZV
q6at0g8xVUbmxUoU6naWMfXaAZjkuoP85kTTnmnD/dcau4x/9COTO7ou+oVjQUIhT1oU9SLHhiOD
uxY67uzYDjIJdE0cVRscYnPcuIiWnqK4H07sV4+GNEG2PmkAXlrGNL0sWXZYbNRrBHSITPOvB/Pi
//CKZh+P81uhFcuyZQUYkf95Kw8+NPzdeySb7bfe0VR3JgL8Q3Vjdq1aQYnZC3EJHcy1ZZnNGuqW
SBhD2+A1lgV+egdLrcrYnF7JphwbRFWGQL1jbb72E6iXaz6WO5o0I5mtVOeDU9sws1dh1V+tJh2/
+ThwrWqQHt3BzWcChnNxctsEoLP8PjmtcWBWH4ON4Z+mD+0WVWeoZFts1ItZ5x1sJ/yx2KOSx3en
9IMbogcQFztooQVQ8CThk+E24VPTdwZYQkwLGWGboat4ucUz1tqUUeMYKAnJ+4NX5GDA0O60EFKi
40XJ5CLJhWxacS7HV61P/T9kmmcHCjUvkejkV0za9fET3NngH9IRabKTW1oKcDXTOC80bbMb+S6O
d+CKHZosRK0g4MSRGcsnahqQ9p5YVn8KRjufTWR39IXEQaz+EOIhBxJF0BZAaUZ+yqxaPmVeOpx6
iU8YFT4oMOSDOuEXFXB5VJufszH4no5lXqydDiDQZbYYIUnWcn/LwwrHVog3g9eJpIOXJnDCBClN
xOIWW6w//V7/JBTSSDcPE7XE06h2wk9k7wcW75xKAADx69SxnC4gIyPAaVxn3iargHsnn9Lmw3w8
GT1r2k1h8qUd4/w8VpDLgqqGSldDbI/biETlaGogeYdGq8h1usHX6QKKSqDeU/2DDWr4G9fAA8md
CLzNSXyFGlwb7fVE5YZIcFtpE+2XaT+Dnm2d3UsbtBMTuDO8DfPK4TzF5d6NVADduBYnqcBxq42H
lChYFT17uhVTeZAj7ptjywZvYyJdcOA9QIA0lEVs3qwe1KMQlpW7pp86iBDrddQ4x5a73e2DOUVw
E3Dvfs2sIjvirzDe8d2NN6DmBF2A6V5Hqwj/ivoa73/wvoZ+MazTzsWDA+piqw904NQlrvCsAfFy
6EJp4LfTZCTy8K5DkC+MxI7JfMPHr75TTp9EFfpIpeXl0S0M88W1S1BQTOCDG+OsWPM60fWs7dgC
VgUy8MYxLwNqwi5NklgIe9jg3g8y/L27ygdhVgwgSuM50WoAJ8YuaPPuUvk+MLF6Yvbh2kgzrdcU
Jz9gCDXBtNhpxe9s0IoDnVwFLoL/gzO9JH4ONuMQV6eHt7K8BPWMFlhX31Z/WXUH4cHYM94Sc1gx
MBae06HI3xi43LZBLc2tDfzs2xREyWWQFk45dumBvnFceYivvXp3x1wlCbcPhhGJ97QyACiGQJOH
/NEOErsf7FAj7gGSCiSQ405Wfp7yBqK1dQwaQQht7BFwVwfckT/NQ8tv5LmeoJqeTvkPqMysIi0h
4wCWpWPfwZknHRiPSjZBMw38kLuh5u25HUR3Bmijm3uLTQVmESIfAaYF24b68DIz8ZEfUlZX6d/Z
APZ304CEFmvc8NVNvSdomo1fe9uqNmR3tR3hztkOxdyf9pBlBhRs7EOoqr0y6vbq6Sx82xjJsbZB
ikeq8WRLw+GZPMhk67Q97j7GiiapiYLu2cFz5HGPEfrLjged0FGHDwse9WDQ41m98uKw25lpA4bO
qk3ldgpQbY1gVX0NdMPmQKHudgkoXlovPMcsxGqvV/W+y6q/cwaYEjVC92SSlDuUSnUr1G2B/3mZ
pl4wyfhaBI/mTPOh1q1mfobMWLEKTN/akbF0u+r6YatM75/p/Wk/8qHevDpqh/jauI/7DyKOAauA
xs5coPBAiucOAqUK6RDvwTgQgR1bFzE81jPMTg/1DjSELtG+KiGjREtkLgDdjf2jX4GvC4RcF1zQ
rGtkxPa1JbbHemrVEdGue6ZiBxTbevpnN4wiRMjAE5Fo9w9ryCnR8K7QVdGehihQgzJGDvj2L+js
SChZr5zqrdWAcW3Byy4+1KOGgLUPLg9+84aLz++2pm0e1tEw6sqvkBsud0EuLAieDk52nrtp3OaI
ZpUB7tKlydednpq7tX7WfbB6FQsRINcOTt9l57KYur00i9ti+s/2NFXTznNX7zlABRtoFb3R/HIQ
WE0ny4JMwT975wl311FUq/UYGs05Q+leuYrTsj1bPs/kjqxIJkThOujKU4kixUMxDG65ohlqPoxn
T7KmepOU9oM45bTGYX5az+Nl/nH9h614C/ovxwABSGmmBtg7IV4gwrq+GcDK3Gw88K1VGIt25dpR
vF9mEu1DQ9Gzu5pcfqQVqmQ/19KkZX4pW1RR0tyyOpgM74z4/nYxzS9l1Ll1wH306zJBrxS6KLaK
kedPbKCoNaHROXPe8xKgqcnnCEPoZvjVq6CHV61mN0CPqxXN05h6yQAygXhI7suSZZsPbvrFhqxD
FHaZXt4Ba5TYCL/M1zQ7O9I0jWmf+Z0sa1q3z9aAYOEBN6FKOLCAICe15lmYGQqeNsJu8cYLVX0h
2yzebKKk4tDk6feUueU+FJV1dXon2o085EdP+fKVRewHuI3kd0P1GtPvAXfLXOvUhSkIsxAg+8ZS
MMDBAarPOBcKyzoXpQSjfQBMfm7+mNzRfcuASHzp3WRT14b7RqbSrjdmDC5XGonJRCiRZVca8WkY
1szvxFEZysMzWRlbw6iDbauX4+Akj1FlrBsc/U/0EBdCZlszbsHcW8XyrUsTD9WXHvA4+pnuglnz
xXXfaUD+Sd7/sB3pXeiZP6g4204W1NXIAxFlCAR29rCizfA8hZYtD1bIgJefmS8RETKgd4fEo3tI
UKd57MoivDkFQzDB7L1PtWv+WYxD/3fwVIje+bvtvG8emI7ntZBrKe+pEXkf1lr+MG04D+a1+E8Z
roAIQcRSo54TJJ+3fZhH2wX17HhAPeBynaMM3IaEaFVvnSAfn2lBM6DuPFXuN6tLJ6Dniq8gKou/
QxkHZKjBkDzjQm7j9yVmYPDAhIre01oZb6BWZGtrMtUrKD+Cc1Q6f+W9VtEY0vpdjoVz8YGafzUZ
tLNjBD5/+mqb3firvO2r56z2q1cjmhA9AA/WlhZYOD08pUJt3bAR68IMw61bTu2F66bXxVSFPkhS
j2yhJ631qEuvaCL1A6gyONHgNau5T17Iex/HfCiPyz7UW/Y2Y3c8Jsgb4h2XIH5FcrTDr08SIlSW
Jbh6UbfLOtFAPX0oLzR2tTOzZbRK2xrgZD0k23/W0BSqSXHKchFi+bBar2mHDiptjX0g3j3i4UP1
SnSmHtkWlj7LaUtI+/H3Bzv5/m7pg83JvuhT6rkBkXePYLqDsBHQ76teVLhBOUEErYYggdoIGLLn
8eJDNivOcOUH3up/Y1Yj+rW2DT4hXxruoCmfADpogvDdMYHUzEdxilIOcT59n6XGKIyvwEfml4z5
EeCanjiBIfSnBzeyvekVlfhmQi9nVQA3CuHEMsXpSnmH5TZiZwyBXxr/mqVrCrSrIQERMx////FN
h1zrzkYS9Im+uZHRIHg6WAUY1zGZ9szZRyLLAPzDj4Qd9tYNKJp7BxR2vf61lHwl/r+vRdMUx/k3
AN/jvSGqbFNYHkQPjeZUJHbuXnFm2Kaq4/vCn/YB94MnakymQNzVhF/McfhpYkC83TOnW5EDZMEQ
2DC6Zh84Bri49UryHSANA03moDgWkDGcdxtDkYFG2/aR/AI1Qe4n7ZaKmahkiSqaAtetcBI0N4uJ
euTGqRCKxiZ+RudqKDPFT1jnReCeiWoo0IXpFjHkFLdv8CeRjaprpl8TczkJ1dZ4jpNulQfl6riX
68qr5D0QkbyDwULe+x4yB00EHnrG08BZFXqaleAolzL9Tn6I0GLCyJV9NprouKylXq7rc4S/X8zz
RtAm3uTu5F5ox+VVDSN/TSB+B3FQvIfFPk6yXjHLBT7010TchWJv5FA1tJhpnHNRBttINDnKSpQB
pn3YaIKGS0M2miUbDVujHNdO1AZrsqEEy1DzNjRW0En6OV4WVijZVk1V7363NdiV2m2ZW+BrFwCR
O6XXvNu+mazDKRvfmiRoEeuPkmeGA+DOU4F/hVS2hNb7BC4SFLEcQkvdCyvkq5J18im23PwJfCzy
yau9M8PV/UJ2Fz+2W6ghQZCL1OwCTUseMRMFx1D83M5G0bj1VpkAjBE4okWhzE38gzzF096/oWBq
BJkqMMV6VPIt8J181liBeus26advpKOyaKZ8GD7or9BMPSEeg3819FhQYV4AOTP5mySRI+iiBCKR
XTnUa+Yi2dzZyryRjRpHz+LtdNwTs5kcJJiQb6AGABEpGEJWi23eTe9RxQgUCqhmki9Ai8maI+uB
SBDY0KiZqkCUu/qUjnTVdtJy1xW4AfhemYFOuHVuqG5CVCoKv1kpqJONRDi3xT6FQD8KlvwgE02S
P/WaKfrO9KLFRG5FyXace5BV0KGvXAfBVNxFc49s+OPsCwEKYJqkZvGlYVDan+2i+xMPInmc2ryA
NB/bFGYqXkG1dQJ9gHeJkOe6IFLbHWrLeiLTYqeeMYw4x5PflEPZM/XACUQzfZRXACHqbZY1PGLd
gZvsf9urrgSqSMFwuzEMeZ7xlJOL4iVvTN+VgxRXNIQIm3apnz8N4Hu2Q7C0jELKpxYUl0+C82JH
fuVkIqFMfkXrzn6gRXA3oTHqWNw/TBgLOwZ+8cCJ8cCCUfVltQ3DEEKMmkZjWUf0GKD1fREharc+
RQLgyciu73Y0VGwTm4ULOVGrPXr4STn6EJ5AOZPl3KmZNGeGYki7VkgFbh4mDOZ/s81oPJKdW5Vz
L3LU0rb49o7sWy8MY185OMFavV+/AA3YvJiOUECeu+GebNRExh+jiMQz+AUFiND29FHQJxVHHche
eXwkE31uZK/6MAEMd/qPL/gFZ98eBW3A1YsAMhg836o2qg+eSthnbpnvUFkvnpTNrTeooiIq07HP
Ukljj2J6SJ+MT20P0QuXiL0R3b7ObN4gaMiugAxE+6mBTMpsnIm/yZWaPA6R8R6g/jbPG1PfnpSs
z7bL4ksuoAgZox7wvQgDdxNHQhyLIkneq0mDxkv+Ytp98tx04g/yAhIo3KcWJJVpyKpiAlVd2187
MeCZZGThkVvSAbClFPv5nK0P24AOXWMcZK901vYd5t/yptoJO2yhKl02xaGK5E0G/Q3s0aA+9yrQ
WixnSaWqydzRQVBA2HVnmYFcLSfIRhhJ+bJyRxMykOQKqN1KRp57/B8ZXojrhZhgFpcRmglGX5kz
ucxi/50v2Tpo04Ul6M7BvF5azpk3CPGyARTjbg0UIAI9/NYxxm8uhGhWkClt92OR+DeaoKZqhDgg
1JTOzsuKRi8D9yaKMDwtqYudqKH1YRTccH2aanttAnKJxk62qBlAAWMpIKHmkAIi19qHSTVYkBMn
cztAHZGs8xhykDvejsmRbFVe/pyd15A3GU0o6m4RlkOcXkf3Ai9Jj0rld7DRTeaJbJ1Mj9ye4tOH
KN3ctTUNZ49szoYceZEg6mr6rzYucRvBDXUE2w/7HLTBfSg667nrLPHK03I2V9ysT70zgElDe2Vj
+XFRPvB7oHL7OWzKeVFkFMkKAgR5FuzBo7S2EFb/gsK1duXVjg+yw758SdP4rZ7M8guEtdyth3jz
YdJu7tiuIJ9rPkdIMo443Q6suQk+7XqgNr+GYCDe9ty1IEXe9J+kNf60c5BXoYjX3NSx65xa3XQ5
1B3mnh+7H4d6onuwPQx/uTxs9X/YnlyQra3xkns37Z07NabhOfemwelM4Fp1eJiI2J9lW3W3xQyh
pOo0KP5GphbR0LtXHR4kPEQmyr2S7vvCBz9zxi9+SmmhEAls0J6l4TtxxJdkoy41dtN1zYq65Nhb
fHZs9LeqNrp2PxlN/IxP3705k7VO8PR+HrSJegm41SMEPe6LyWfJM55TkKT85SpMBzkZ4SOyoG3U
jIkTrHGVKXY0pFepxt7fFi3LkVTosmiN6lZ1aD2U2zr1qe68c5e2xd7v/ei6NLzKY0TKW1wRp8T5
M8qtYk+2wvNwOSRHVYjPlL6kVCXlNdMaoFJTiRjoBGQ+aWIwgOTgTYa6Wpha08BjuC5xVk0rFUNT
VGc9vREgZBCmHPFlwHQ4wXPZC7kpdW0ie2OJ3L8EukrB8Tv/EidlCxHg/qUtioP0vPyOMKq8U28c
suz+52KMsj6fZ8wp2E81sMyLidyAAvnB3RC4ab0TNeQxNEg5g04IRA56YlmVRPGwga7FuFls9AZE
NvY71XTRetkq02tNzw4PYe3+6HMXKXRyBrDIO0Ns5PCwyfwPcNoWlWzDeKx15d6kq/l8mxu3rhIo
dy+C6sBE5x9Kp37rYiBDqYmSYMIhmzClHeFHHY0sXRxG+zh4cZGZCAxZqAVwCvHcQ33uALUG3DpT
UzyTzbMzrTpTvQdW1pyEcH4U2hUlKMNVhOLg1kH6XMdj+txFvH1q1AGiq20E3CHsOQ+BCk/FOq87
xMyAWOucEZTqcXFbikGoaESwn3Mhe84T9cmrfO+5dBP+VE1PTtY2KaAM+L8PPMsf87APK2+vmJRr
8lWh5M9KRWwTlh3b0pAmUDk7IF3qZ0cGsmWAr7NiU7StdWce6IGbtm4gxYChUbjWPS7R+H07bWor
YxtXQlTHqkHsoXTtRB5GDGlMzweSRY9xhsoPMetfgN31j4k/VZBoEllur6okqs/ANg0Ha1AHIyvr
M/hNgPCx9YWFxtSQX+MPQzkv+d30YsvN5zJHKUIGKZA2RFw/RMbsGml0uWysn70oyQZMtGsjB8UM
ClIxC1weuuSjIMyH2zY/2jUghtDI+oLS0Pi1TMTnaAr4KdBHLncSqA5Andw0MHV1OWuHFXUtPe4r
K1r7TNRbFCVhhozISSLLpRuwOhk7aIAJlEb+Y6sd/VegcWwiSybjNQ0AtAQy/pcbDVMnRhI9GTPc
ChE4KCF8v5qsuLvkheou1FuaxQZaPblLRI6CSEACpZ39DfwBDiZR7Z573VDP8Fqt5FsCEyhZ4qJq
UDhbFwEenKvMDHSe2jg3NJ6XNzGmqEtTDT4b8Du05ZbqAyMj3Uup6f6qHsUlZLPcEIUjVBUY6NJA
6jlmO55SfE/tHHX3C+LFF8m0g+ghAHQafUETGje/heR2urGqKVunZWIfcMKPX3G5C6/AIt+olrm2
oK+JzAm4u8LxAN6tFLDTxDsHEvyn5eA228ljUMLVNic3gEuXV3ruBzZKuLugs55sbuMiHINCAYzp
41ea4FAmhdpSsm9qHzR3QlP2xAiuo2RWd4vE7firAi56NbE2wmU+NsA+i4DBaWnGpPVBj6lLqciI
a2OykpbVIeFSFufSjz42jZOAp2sxPvjkesnUcR/4duBcUI02nTKXj6e4aiZw1GC42KDdgU+ExoUo
7k2MUpHf+S02oSp2LPxvpeTttSlkezWHEdcpGqsUAXZPgfpYDsg+6wZPZnkF/Sww9RDDw888EDoq
RhMPV0kCeRmQMteQcXc/eMVznXQ7Pxgh8ZAY9WuH0wIEJ9P+SDagxCGJ7CA1nI/lNoPQ6VU0BgSS
WALd7KAFCD8QrplsQ4HT9wC1RpUP6gYEFsB/bZetGsazg2mFCCuOL0u4g8IUqJxTJ29i14cICA0r
DQAaBvMw+ojlVKBDQXY574s7am36TV3F5qYfOf7AwZC6Wzz3+7UqPNT5GY48ZrnhvrjSjzZhkWSI
MCjvxU0j+3nq3mhADimA3VsB6MVWdRUe8AFY/zRcN83dHN8p3Y01QtfHGWHvsOZpMeWuAjVvBh3e
I+5iO+IPpSYW4MWdx3Xpv8kgEqfUzlMACFDzBAXxWtOG/HwsCekDuOCrN3pIkd2S8XhIAmg2mVGP
S0wVQkcIUW8x4qeJek1mf3NZ7RwBOgi2LABfq90Z4hmSpnguFrm9tqP+K+K2JWAoYni2PKd/5q5k
IH/Mbo0VsAPqAvu1NL1859dmDjRC1Ft7sLyHx8AIT7kazbXnBG8BzzsNYv/uO9x8lxUoEjrbsPYQ
98xewkScoSdsbST4cDZalOUe62aM6+4OYQdUwlnKAkwFttRg5VkYqB/oUuuYG2H+Pk6AGPHYE1cz
ybPnOuJiFds4M4PQBFUr0rkUlck+NA20PC4hPnTX4eq8TJKvFVlhu8p7XkH3IdrSb2rgT3+bWYjk
sf6FpR9H+m0d6Rdz+Zl9nNbeSng3pxMbaJVaezvy09tU5OJGPWpw00UpieiiralnWa+AYvVcuUcy
argWfd7jnAt0VkNfQqG/cCRLqRRK4ZjVhvdS5jq9O4VnavwBwKEjdaHRDL55c7Yn2iNcJlGFHJ6r
COfTdkjfG7N8o7LSGsdtiN0JaK+ORbgXbWedqSSVGrJXIQvWPmpCt2ST2pcmUJvKjo6n3sg+1KwP
Nj02yfUm5LHstGxS+d2mMoPmxS0sFHn2ECCEPqzxRwyE9SWRxbjK9RBVyMFJGqAPrd10QloDFDuA
Zgy6oZ4D5DaIwtJ8u9gSU2aXAlUYYMr85UjGfPCyS+WMzzjj8D1NLnbqOSZ+Lg2FUmbE5do1Kue7
DUg43ItIUfBqgiBRloEC3w0aqo6mHr77f/u+Ye0e7Pjf3DcrnATQ0lSetl98Ycv9snZZknhsO1io
bKaKkWjscIORxQFItuFKpg8NKJOu5FH6+WG2A1O1QcZebZZHLf5jIWEcjSWEmfH4NYwsd1amg8Kf
1rTPPRSqHSQG+p8PZoOn216DrBdTnw9f3SFRR3eAzlNo9e1hqRSkIkPI/f6coAA5zdIErUDv54q5
8pCMQVj8Zxua8HmeAQrQBVBh0mw7bGFfpl/HgYh5/AoxRmD0QeLhcfz2MoG7gtXWR+igs3M8BexM
Pdy1PLUrEVkFG5c6kM0Dn4TaufgvO/t0MsGHhsDGmgoxASk3twh/8NVca/lQnVnKErrgAvwkYZmE
t6EKtogHuieoBuG/CVVrUt1mnjjTKqsBIcWp6SWy7fLAuhEZPcD4oYYa18AbJpztFCprj5R2CP3c
usyzpIZKY5r5t9+HTAXNbjp9sKn4cET9jIlvT56f5OcOtbe71pdFvm0AWimRob9aWkia1KRTn2VH
6JcB6kguIYu6tSkA7SSfjENkbTU6CD7jsfnbdZUKxKZXYLOkepGMO801a6zjXBFCQ/wUHefyERri
gH6cNaMBVv2Ps15LOwF7uwIv7mrSIW4vG+WTieRaNfHiRiZq8qLyt2bj8jUNAc7Ln6jXl9kHX7Kn
BYOwFZiauE7u0Ec2f976D0EfcqqQDS+NH/ThLx87DWdX/afxajD0cBd5riD8HkNX8TqOhfU2VoDn
RwafDjTk0KiCRs2UbGlohSoE2GhANBdokDfXMMVT3zdQD8eIPKZKQisyvFuuQvxcJd+zrFwXeEJ9
mbqy30VZlh3xx53eQit7IwcQoOAOZlfB3ZE39/8RdiVNbvNI9q909HkYA5DgNjE9B1H7VpJqVV0Y
rrLNDeACguuvn0fIn1Xt7om5MJgJkLZliQQy39JCI/feZNHNFH2IgNFkHKute0elzwWQSFloLDzW
x/u0LmJQYRjAhPc4DiFJXjff9aBhVHi369M/40JflxY8D3piz4DjhE6zPXYnsBHLIE45/xzNK8Wj
7LuLB9qsCCsITtpGBEi1Hz+OlAEpgAXKQm/QUh7Rve8bRYZnKwctZAJSt5rnhSVVzA17pSN9iDSx
6x6zCZ6tw5h00LwHVyjQjR/aYnWufIZNxL/2jXTuPq3Dg/feN+oTP1pBQBtkm9ao9004Pg6/rczB
PGih+SSgct+pLgtAHzRRMJOwXpnmaH9z1CNgRJidKSn4vpta7N7Iq4DUmdg0U2iZhbuikZ9CJx39
+KSw7WMs6gcdmfRqJ6a3SrNseLAiFs9Li5bXXnkH14iMH7kn16OXu++FTPoARVJj6cOdGveD3mUJ
eeN1D6oeHqFJ0q89lEdn1WCDP6iT7gjyEcFyYhAh5sDByZknlHtzu2nUCSjS5lSZ2CPkoLYJWi9q
A92CqXX65dBkq56Exr40W1SzvNeSpq8wnEzfUpW0aLzIdIm3S/KWjOgDj4DQHG2hxEuMpiZw6Mnb
pA2/E4BzBXoa50Mzpx7I03o09ft1Gxk7m3tsTsfkjH053UMFke4BAEYVwtFwbZ2IeFKtpznQtsAj
9Tau54cQhubYLMHxxocL15jt/YzDApV3ZnKEaJLBvjOLPtTMjE5OAZCzR1R+gG+m9VyWqO3r0M7J
11CP3ieTafI9jEMrW2HlOM7LXqpLSfoOnIWRbIhl1Be/A6k3ZO96DNqA9SXrohCicVHlHB2BOlQS
FwsolLZPdmg1u6gF6FWHcWP45044gY4SabdPSQWpghHMNDS62qfeSnjQ4KGz/tV1tqmDL9vvzq0+
oxWk9BKISSzAWRp2cHQCPRLETZQTgPkyYHznDYvcD9UshqPrQR9Kp6oOKAW0QQy5xrnOEfyFD8N0
uId2Tt1Nbhkbndcz9OAfIag5VzjohvBtxn31jPs99FwFLbXlWOOD+2NAh6EoIeIJc7YeOFJVpkGU
2/kxShpzbtB0fBVxjL6kHf5wHRj5Ybf24ScRqnV50TwMWfLeseppmF6CWoWNTGdFVuawJB+Khc7d
B6BsvcFTKt/f8oQsMt7RDXQ16G60FVDH+vQW17G5s4gDCPTIJ2kOTJlSUTWZRv55yZ9XdxUo2WHF
t/oaRiO+mCjeQVFDegIgh/camJxlBmTGWocRmvhteI1qs1obxCiW3GyS98yJlmkXFy+Quhi2EP7F
vmrKF/b4FA1GdUzGYSXtlJ6qEODDykVzkRgNPRncoScbugGbIbcz7H7/yukz7JQbGFid9JXEYdgb
FgRkjqycKxnB4jhVdDsJrnzDugmFM2jAPVqQvVtSwBX3EG6MdiWsYVdWlpVnEbkkyGnezglogIH+
YLA8PGVSoMPrwnGsMhusVwYPr7wpgt0Mn/uTzdioHcZE1IoFNOHAydGGZHqWHlf4bwIfOBZzL2Vq
3ggrOjacyJ0Mw2iJDkr0UjUMjpSm892pRqyoPevaS//XVJ5ICb82juXaNNUO6VVmZT33KlUv1CQC
xycyHiUxNEZEbcFlZTo0rA2/xqMe11NN0xYrAJAf9MT7JXrwNs/u4bYu0vjZN/wf3GjzSz8mdNc3
2Bh5flZ/62u17H23fIUkSLGO/H6yXWXsOsp3Pd5a4FHiXtDBSlr1FMnw7DZj/W2Ef0CQyXGV5rYC
8Wb8dKBxueW9qM9aTDPJzM8hdFCDk5KsmN15KJ4n8JVI/dzb6jguyZtppu0ckp6brJbxw+i2TTj3
h/VYA4F8iwYFaOaQC4WvJh4feDvJQzGMLybJwovq83xfwHY7MEyLHmtv/NTVEH2wM4GvqYlK1r1g
knBLzUs0UPHBA/A/GQGH2v1Xn6rJG06f4Ulf7IbyUQdl2fJNZ1vPqqDseeAGNOZbM/nZvSo7qX+m
DflZwcniBQ3bGM+3wTu0jc23So3jSsJJ7xw3+LRolpjvXQtA3nQRGCDrEXYU3/B5FEHVRs7ZCmPw
9nIT7dvSgFkt82pQljyw0EfVy5M+eG1i7XI4bhd+2PgznQPRKEHVtKo2def9mgfpdwntNEgk3HN6
choK2P2O7v6ez8uOQGucQnmhEvKkB7qCfIyyBCwM+gEbuwVuOYXg6qNfg7hg22IS6iOqmqNL+txI
25yVAPRi5xGLh7TKJjLZaKwB04gfhMzQ3SFu+NIq9mmxgvwcg9wrjJe4oVBnhyo0KkJ1fR4VBxh8
EDvDjuqzzptO/iUFzlmJRgu0qXWboR7o3G85TB/TzHwIp0MWG8OeosDn2wVzZnoaZA5R2HPQTdTz
dO524Ggax9x28HvGtbfJ3I7xL+3aVdGBSeezDHvirDtWTYuCsQMGGlQY6KbIkwsqKb9S90FJ4Ent
QkokGK3KgBjv7zm0RYmcoEy4amwBgeUw+6Hf0naDP6sSYJrqN7g+ZPD+BDrMSbY6bCEbeSKmNdOR
vqqCoccKPI6vV5UCMq4GCgjQWk68FWjg7qqkWb7p0VCauY5dX/RhRGcmKCpgKxrC1S3XyXXqcvOs
J6CrLjbmiCegA4ohD8Rg80CZ/NcFfEh/pCVM500WT2JwkwTcl9Nykge8xY4k4L5aV+j3jhehGPa7
LuGfcZcEIAqAm0fUW4x1BF5N/GTGcC6CHlxpolCuYD0+hQnacAFe5yy4/Si106OYfrSVJxY8hwAb
zOmBodA/XKqHyxTyoH1uBWUfhqBy5d9Jg7Um/rPpcXA4PeLrTo+oIDTL0BmxB51yt7l5Qp5drzp5
NYXHIR4UoGCigVYW7qmMywHdVxMSyb9zdlbylfSjs+mNatWhqPzKFEQhGzf+sMDvC1hM2AEK0tYx
KmuIQlp1/FF6xq6ClG4QK+VvjYpgO0Hq5CE0DfzGxk3a8mSBBw7LArihwP3I6aGChR33RRSonYbl
WU6BzsA+S0IxOwNTtyJlAEcBcrF+jiYbfqQWxAOy2OmeoJydLH38uIKQDaI7UjeHOnBhNUtldGJT
G0OHvQF7GhMCcHppUlQl2g78jeTtVk1JbCiGRDbotTclTFRA4xkNh3+N8Q+5hDaAMk7qsr0zFUjH
ugQdK1c925tQRxN+aG3LKXKx7S3neo6enXpYFrrjNxs/XZRnzLLaDmabbxQHT8w1sA2tZLEgZg+1
qCmsGrB89Jk+EN5jfVWoNrCyqjjS0ILW9yhBwHW8YY2KUj6nfmQ9w2Hya6hiyIrcR2PQvxdpM3xr
WtnOOteyTjRJ2UlkffTQQ3ngnrKmfFXZjyh09WvFPedAHSt+rsSyIp75nHRZ8lyIZT0FsE8dL337
XNf5zjEy72SPynwejeIWma1jPuc2/xL9HjMyK3sawIIogJ6SlvFSDqX74HSov5Asem3buNl6tEWh
dxrsirSA2EvClmAVf5iN58wBszTO4HR/Ejca3m1mTFWoLjrovFNln1nrf82PPlh/Xe93eJCheTZ9
aHmUGxeAzedmTMznIXJDHYG8iZ3LNPZ7ph6bIhPr12eCEth+HLxV27s0UB4WQBFwaG9kLaVSb2OT
D7sSasAY6oc3pjIK2QO7Bq4eIRoeWda+jWbS77I8G4OIZ8ObaWDL4tEoWlm1gQ0eXDfArwJCaKfj
Ed+PXQkTajhRTONfYmXGTxxvPzj3yKuVZMXhfiDAe3wJQYi4qijGQ/Sf89hRJXhZwKtQv7BQgGvB
Jh4t1Of+eondc/e32NhD2NjN+4BBD+Qq/clzwpTfOug3LpqkkVtY1BuPsV086SVXXHVFQByHHyFg
LQHwjpyZHjBj4wOOsuTi4HPdkRCM/XBaw8EvfZGG1kmNwBQqlCoPXWP/OlBQ7g+pxI4WdJBhyWVp
wJ9PH/WkYlcMEbldoC+VFpZARt3eHqn6sduaY7rf6dP7AunLc/fLaZX5mMoH8WsZdZ9vQw/GJQzO
LJF3FUnXHooUjS4RsxTEJBKtqyn0+zoC2wU1Cz3qJF6Ddmv8rgdTmuYHNhAsjoJ8TOEl5sL9amoR
6EOrNS5HiapvPmL32aFzO9MjoYLVE0vSeKHDolUuMIYGGFWM9EHH2nQdmS1/LLw8PrKcHEGj448+
uoKPYabcWYLX5Ubn7DFW+zHK3tEMmNt17F06H/DFvIVhgVH51qsjQrl08a9Y6RBUfBBWowF4DZa+
QbM4gYuJV+0T4q8dWvgPxHeIi8dKWy2AY4TB8ZS8H8BofY4Mk82TFOr8lmG5h8RVLgAJiXc74/lI
IHyTufOusuGnoIf1RN6lbwIax0EqRr6vIbS3ayKTLcGsry82ZEADbtvpN9uxNi4r2M9QtEtpVsXH
MFnJ5lVPQIG2Wqgua8CJPmQWoZvWbk939dI7GqVJC3vdGe1PJyryNJv1BG7Zbe1J5wgwSAqaJspt
oCy353CcQDxjWdnb0RnPDcWSqIh8vq7GEfoAE5slxIMso5w9aCKL4fv1ahggynqnutACtmf42z/E
ExlGz8gtEQY3OYff19/uxsx69ceomzog8KFJFtxhvAZFU6wQllxqCO9tYLTbQ9SXizu0V59VkJi5
zdWhETdqDexFG8AfDPQZrBZnSZeQRwdl/FNH243XpLuOFeVL4471Oox4vOq8kL15vhtUvWN/cyLV
zLHuiPYjJGTPkSvlDBJE0dJBhW5eT9UpXZHSB0+km7iK2829dKUmUQE9qHP3cJrLUdLY3FN6mr5l
J+lPKbD9Qyt74nWUCazn4OXizkIXFAcbRDB7FvtRtartjGD9M8V+JuUDrFzZCj6c6hZ603Q9UBgi
Xyt4GM10ztWXJAM1sbFzoq+38DIiNnicfeiJ+g/Ud1C1Y25Qdn2931Tnc4vlW3uMHm/31Ll2SKFl
0T2gKCLe4xLFC4CGvjcM64jWDu1HWzX9CusAvunboTij/+PPaJXI70RtaWNXn6jUNaDd5faDBb3S
rQEFHXDJSPvsCvkeTTfDxm7fibF6Cx+MpdYu0aolo+dVa4Ua+V315Iv0tp6C528O5A3Kc7MYqOpZ
Z0Gk8hbrIUD5qmAYfXtd8eFR4d9wcVUcHooe62XXGMkViko8MHJXHGxv6B9jKIzq/GACHhLXgq2h
AEavWAIUNMcSVDoPskbRXD/fm+lNcHvq6xjCNO9JjF/a/RVxexsUmU93LfVul91yTuEsS5uE+1JO
awLDaAOtGadV3WjhQldpbg8Oq1BN8lUQGwU+Ny0tN47S3gJz8qwF5fT8MOfJ3ojB2pzwRffD3Q5A
5/4I77lepjHwovzZC1cQQQyErWpycsqCH7GUhB+cC4EW/D9h8ff7rBuiwAFHb/9HvuJmcSw41BGm
QT2fl2FEZ/rUdiHO5NvtbUCy3lgI5tAAWPbsmIT2vrW4mQdZpUxg5ypz1duVf5EuxS6Gk/lttISs
3Lyw8xrPKIxy6OZeBhfURQS3TNmzReHJeGF809Iu3dSM0Idb2EMs9yYu98ewnuNadg36g18sWgN2
3Hj/7+JJVBYKI+7RMDygxCnUoQwXGEOdE5M+rT5LIt7ABsnHN3K6Qk/WAzrMCyNwIS6zzyoLcBk9
0BhpPk+9xAKFBHdmDX8YlOPty0oQoIrKTyY6eokaRi4Zgcqol7ruSodRLJ1zDI7RNKYPFtDZSzjI
8DmAOvRCfGh5tzF0dmM2yr2KoZGKRqmYWt86ow9hyLCBj93hOUKLjUIHk0DXKkzLdmeEWOfpM3g7
TotBEyaSPhSJA530pjk3LbV77FDzg5olYGe6bWPC9wf8uGLdwbJ6A580QFmAB4arDpo694PO/Z4W
p8A3sJ5WCyjxjQFp0OTQXml3DzV9pnMShlQkBcpAp7TzmvZg06GnXGc9tt7jPU9KBTw5IDgGERG0
Msfh2MGm8qUHZIGSLnzyILFz6VEvHKa0MMH4xBoJGmNTWILWvfJ6r10YJaBRSWh0Gznxi+E5swdD
lD0OZu0tGbfIvOql/djlnfHgxO5KR2B92Y//PD924fCr5+vBSDohVin+bb6+aJqfTffX0X2+O2bJ
UrQFrG6minzuN2U/A2DwE3PJSucEI5DxmEYZA8dg1pgAU0E8iM5aYiLWQ/eD04FI9WsZWNhblecM
DaB0+FXO0+vUL/GtKgA+M0RLp6l6/LZkHQH5ydCYhx6qgq4MQDXFxmEQh4/stI2xo/rnWHVxucFT
Ws4UdTB+nx+2CRbYluGsrak6UNMoOUQMQkBT1HP8P82mYg33wZHT5YTKCd0TT8HxHwVEOXVOT/aV
6Oek79VC53qPHgrA9E5K4fVWeM/4gPJzD5QFFnvGS0MqYFV7fBF1SAbIfHNnCMEtxWjMeweybl28
HQQDgHZQ5S+FeQkxRCz793e9eaEff20EfJwPEbk/0MV6jTcN2qIi+zY0+QrIVVTm+xRi7F0NWfbp
TB9CwKJvuT4n/Srp4sN98P+c+++meH7RL+MmEwDI+Fi7NyXILgmp12VCUeWCAOS+I7lcZmUZXxoG
rJbwc/kWS9iW9Mr8wSY2UCXgiAwE8masPbpicW1u/c6DiAwZrlXrwYUbSs5QTrTqp0RWzyTKko9U
wWPMyv3qVIRtteepIed6IMTKoSBiuFoweljWllOA3ZKq+5UeowQWi6iayZpUW8Oe7JtJJN7zUj0o
N6ojGIc8gykL95w8/16bRL3WvpPO47CoT5Ipuup7g2yxH4CSXGxsI+GjoZjmJnSEY7JLO7AhWQ0D
8ChR3aaMYDVVTmy1JCM42FaFtxS4bDqnD7x+UjmeI+D7oA3XqDNEpaOFTAYJNawEC/Ac4jQLFHn/
iu/jo+0AEeZk/YF0QMu4FE+Vyux6uGE6+YqhpfWWmuVlKPrwXEIjGV9o76rT91kK0o9vJpMXY+Th
2UmGY5xW5FNCK+/BsYh/soPHMJTRC4SSqoPpY6+rd/8UtYE5mjP2hnRWN+ekG3eqIz9i8D8fWTig
5FL7/So1iHp2DB983Ux8/psJwmGTUSpBDR11vv3APbBvO5Qy8jaE6sEU6gGrG8ieC//VIClM8cJ+
WBCs4MFWJvajaIV7gL78pR5d9ji6uf3oVO3JIvg+llopisCoaw1T3BjON15Wz6AlFwM/hgOjabw3
ZehBELdn8z8GdKin6Mmt3QAqoWPoexTbyAJgtHKglgxSTe9m8dLv8vxJoY++i0zU8bLMFU+VI9hj
SgM9pjMiNaHy7ad8r3MGiYeFKWSMFh/m3y+/3W1wrMcRdhdWI55o2rSPSbrAujHbt3G9hLTYsBHT
hh5ftmyv8zoEJAGPXNGDIQz+TTurpqpeX5vtHM/JJoA9D9tTA7jz24g7lQRvce1ZZ4DEqrXO6esG
XSZ0p4qhjrlfJFsbqG59G52K+0kID7YN83LMAQarjBASfiUQ6mZYoCMQ8/OggN5ssE38buWQr2u7
T5c0KsgHAFkiBtDSmIR0GcVUPo9W9s0ARup7Wdc7lD/bN6evxAKSWXKPfqOC1EB6Ch1sOEdGAUat
MnWF1huHBsvVJn66Hkp0znSY1PEyRVXvpa0VAzAV/LV0mgZ1zLcucTnAh4N98GwVBXo+aKbm5Lc2
Hg3Qyc5A+n/XeVnCbTQ1c7KkNMVmP+8Bk6nHdgOvi19n9pSDPGK7gSrg/zdqT/P0XYjNDrwyIdIy
1bPqHJ4YadpDOe93FQws+Rgybfe4+1DgYO51pkkB9MmdMtoLVVgzv+TqVLiK7bCrceZp5jQfV9cN
6w9FhDfHTsfEUrQAKpeDTK6HWe0DnCqNZ4hceituKsC0R4VCZert8kE9DKiRn/TBjgU7eVk1p64q
Ua//K49fmYXlahev7zmUkCvovrYsaKV5KPlw1bQ+zqPXtHDss4me4oNvUKjoTrQ+v2tKkMhbcyva
0X7l5lWnmajdNTedbqHD6WrhcueMXZh8qMDc/3K1i7//1q86uc/M8WqXtH7mbrsEWru69mUKy4Ss
NZcG98trl6sdxBEiyFQz4N1lBP2JKZ/WVAWuhc61vhzUZpRqcXmVes2Xy4Gj30F4IXoaaY1VMQoH
heFCs4Rkq2ywoqsn/R3jNnmshVke86QCI3nKt41VzGsr7LeG27G3+kNnhTuIrY8CwFyHSeiCAuBX
1nHE9xpKKtAU0xVNOGp6h7QcIMmLjzrAmsU7iGFc3WuZeoZ0ycoeBzAeKJtVhVdCJ9I8OVAK2gHb
8+pWbCJDpG2585h8rXMmz7ldy7NOhUhVU2p0y3AGxg9gTA3ICW43FDvfjsFi0Kd8DPHQpvX1S05P
/BLfTnXWFpn0Am9wi51dj7OCgVDhj475GTdz0g3JZ2pVXpCg436MII+0DwUIAaQW9rWmENRvpPlZ
hO4w89H0OztCKQCF6ngF8pXxpJwANl8SYGE7PQMtF2EHCDgR58r+JiCiOCSR/ZYR1HNSNPIA0IhX
jU/Fs0mSCxTxyg/fg+J9GPvDKS8qZ5c5kKHUA/i2xADefnN7LsE2m/hDWKOeU4VPQU/gmXl1mes9
4i8iNwl+lMu0bo03RZvbHURYO0HYiuEAB2gIyIaVBCdWHl08eVeA4YM4b8PibDWUaCo6ouTwlZli
O0K78BYP6KKurCm+rQLhbwZAeg9mXlN54G+F4/jQEcEfwJ2iWEGijXAfAFSCP6RhQ2eSt78GWFaO
D3wa+OMKPRCFLgZKSSFAh86DvpWXKDqX0JzYcJM+D4bhXCkw9HOo3qAghabNKwPKxkoa99p0pVyl
XZGsEuG513ZATRDWbS8SAslbqXwy13lW9W+lCqNLXeX8CPKBM5PlAF6aYXRrYjFjDcLbEHReRZ8M
1zcPLMyuOgqV3T8SwKGmIX0oLX+Pj588GMqiTzlE92dF6sMVDC/JTWN6w/R07A+0df2d4wHiPkU3
vUlQBmBIBV7DLfznecw2ugMsTl/rYVTHvkvYOpl4KgRknjeKr/BMyLbbm1OINliofMhMwKsV5P4Q
COspDYhFvUCpqlrrsO+8c+y4cgmXtnYlNJNGY/qhuBpg697tWkG7YpUUoB860BwF+gxbjbDc5QR4
IILy3KUD9wry/25xwNacbrCVZuumCusjnsHlAuhN/mQ78IN1rDF8r1Pj4PqAJs/ksOJlWZ/4gBIo
KIAgRrahPAnfK/ddmdXz0RqSj9Bxsb5Jxqvh0V9r76hOrdP0KQwR+FJFTIEOwedyP0RpNexLG/i7
osfn2/cg1Dsc397p1LE8fPU6LtF0ztWMmo1xVmbPNqEPBqkPYMGr6QCF7knrI4XKrwCaBqrp7KmB
Ov/ChMfCXhqR2Dfm6C/SWLhPPi/yWT+Jx/7sIaP8w5dxMTMNB8boMQBYfWm88Cg0XsD9a7cFx5dI
h3CugZZhl1pLHWZWA+33pKmWqJvwwCS8Wxi+l1xTw/smqjQ8pa0/ntw0/26ZLL2mSlULFzW2Nd4a
CNElcluRvpr4IsPNfmSBvtrvSm8GlbDu0Lh589S7v+YraalVX2ZkqS+nhD9UeOk85p00IZqCpplz
GVBwvMRtyy4tjGWMtnb2OqqiAjSZESLROjQazOg95uGF1cYbfVXfudAzZx4eC3/dA+t1f24oSJwP
tctuN+/h1iBFtTTjGFJxbHxLx254J0luB45TtHsoCJIL/ys/THnvd36aH3rh8N4D7R70avg1v8Ev
mcMbaYvFupz3rYIvGfOguW11xkuKt0gQ2yze5dP/Cdz5Lmj7j6dGVsNLiRXXlC0gkvQwhN7t/60f
2iPN8Ru2oR7z2ngkAwHNBAaA0OElT6HBalqvJpXhPm0SEJKmMClDYL+gmQPnb4TSBx3g/7ioscJJ
zxm31hfZjVPgLVL+u4vQ8nAeQ+quc28wVq0dQ/8qFcZDW0VW0OEF+F665jLp0+YHlE+fy6YXr02a
QHQhy/hBFMm4SzlLl3VmJs9+XyUzC43+H5nFZ01pGAs7j9EiMVwb6tU42Kp19gB3gZQGikkwmNzZ
+5GsqrkeJlNsEBdQfgDuEmY6Sx/1rcsoO/BJAfD8YEO/IICdQNE2O0ogEa/SgDVVI7r+VNo5X1uW
3QNjX9NjV3TmzA/Ts8dz+SBcK9pA0Z6uC1RSH6CMHc/j0jHfMgorKTLUPzuKBq8ris8hxYWhaTaP
aHHhCYEi8ow20CIa6siLA5f3wYhnE0yopjBzoYFXNTC36NqzbcriDN0/YjfnJOPt2YIJ6ykPI2y9
pmjKpwR2OlalsEhz1ox48glMPflUM7WGeEx1uqVG4LsNQLo2ejD24M8HkJU716PMzbGRJNFPPeiA
9/L0XQ/ArFXiBmIXqnADFVH1EtO8W9dG6k7aLjA56mqwIdT4LYevLRRCaLjFxoJdGHbEOu+PAu4G
fcSBV2TZBiALKPeo/ulWbyKEkZ0g46+wVO0tvFWrYg+dummy7UHdpu+6uWWH4ZaTge5TU/mLzOyN
R+VgJcIqCp6+MOeOBcHE0scPjUn57ntwjqBx8QP208Ws9rBzjpkFiQtKX43WsC4T1WWv80VTDu9D
47z6ObOXbt2J+cB9bH5S572BdwPsysIMe/7WX3ZwMdlh+Ssh/I4fkUW84dFXEZsxg5iXPiWwe899
KHibqt1RaH2BVDKdqklueRCglytuNLO2CK+6Z3VvYX3BaOuRjBA1B2G1CXR4n/1Hh0yHYppsmenX
yV86bGZdQXcyrQPNdtOEtrKFqvLUQUdR3KiNeQ/e443/poejomvgyT5R3/JpjjfN6aiA4bDTZwGq
MtY4i2PHP+hDpeANbGRuv8DeOjykRGJYnzbUrTcQzD59yd1OFesuqMpnmz9vhgUtA80hjwJ9b14O
3aFNF8ak329BaAfOqtUPLdqvD6OCk7v0YhAZLP8m8K/zlZcsiiTNj/epXQwrnzJPnY2+mb5AWKjm
utwulzpn1gxFVAEpefD7HXAfp48AP6oQ6yDsNF2r8n+RBvUI48aYzO/jXy6CErMdFF7NwA1sLKyv
63BXklicmM/sGagl7YdDy4MF1YsXw0HjZYBM1prJxnq2y+ykJyjQOmceHtynMBcQrvFCY163PyNa
mwvTyrxlL020+VICg2dn3BKA1LY6tGPmBdRPf5bVkM3KJLWee5JnBx2G+Mk80f6Msg+osrDWmtMk
j69jFNYzKEI5R9fqoMCY0GMIzti1k6WzVCYRKx1mbYcuCVY+JIQ96e3DhRdKlBX17aPWHyvLQZZC
dSzcJGNqT3oZHgtGfzIh0jH+7jaFVl8/UPCW84jDtiJ0AyejwPRPOX2gbsUfojQblnHvh7P7gL4C
S9tsix3oRedDlduzRubDssWO5+jY9hbEEbrtp0in9Nko4FQkirkOEtGrY4LC6VGHnUiNTYl+kM7f
ZvwexCdjLuGjCCn33zl9pifjWZfN/RzC8vecPuM17FwN/EXmsAbIZw7EWVcaSUlCSBvPUJYDDNPN
Z77jJwcNvrwNgLFqbtB+PE+kSnuuR3CbbGGzFJBaH5onf//bf/7Pf3/2/xX9KE4FOutF/re8EacC
DuP1P/5OHfL3v6GhOOU33//xd9vyHM+lJvNdh3kwSfBNjH9+uyR5NE3/j0YOfHCV1yxFmoeBmzTW
WrnA/y0qy9vBGAeNL14W0Od0WJDSMUYVF1rBaVt9YqXSbQsvkdP68AmuXN2WFnG/jiSevaIeLgDA
QF1mqLZQIoy3MaiiDJg4fUjMolm6VXaNXdUfVVmoZQYGFJor48Hjo6CB6/J225FkCyeZhikgRMw+
mrVOP+6BnP910KGwOrw9R+hw1F29HyYrXsuWp9hIkpWjbT07zi89hYIk6LsJXJUtuuUU9qd8ND+w
3eoXVAbVBBEC92KOlam/ieAos8ZhMaK0YvPcWXtgwvOKO1uHg3mKxQz81UcsMnrs2YusbbeWIO0B
rIGV2ZTjNsJSbx6FVGDZ6DeLvk0g0pwDHxXHBVaqIN5Ki2T7W36kzYqyMApCkcp5k6CNq70RaWLs
sWIUG5WpXsxhSFXDLgFw8ByM6ZVTwLRYEVPiu2/lOwUr8ALsWezi8sjct5BbqQroYA0hBHYUwBsi
8sNtHoEm0cYkBgRtMuubDjEwZVvqD2jheVGQQDVux7IIrRbpKrnLprh1B2sjFR6utls//S9n57Uc
OXK26VvZ0Dm0QMJHrP4DAGVZdE3T5gRBcjjw3uPq90HNaIYsMlg7q5Cgck24ROZnXhNW0i/JL8ql
sdPc17OoPeij8yZgcqDPTxdO4i5fDLWVOEOjNaUbNzUCI3J7KStGfTc30NsRqrBcNNvQC7aGOxlc
Rj0G1V1goNvWhs28s+GCrikcerAkKuz+2ESqqPbHt/aQ3TJ/9ZeTmj4xIQKKTcz2vg0f88VNiIFK
5/gvY7zZl0zyQ/w9QgPp+yATF8dNEcPz+/qJUvWPD5Sl6yb/YaObmvX+gQqqSQJ1rlN3bqbmpdTm
bwSE3V5eNnWbd/vj22C8himgQhoIDs1YrWScbDZz0NMchdSxQah6cAo8IS7D0bQuR7O3L49vlRlS
sgQntoeedpGPwhNGNa0Ls4Zj2Ob1qor1eKXJkMAjE6hFN9vbaNajQzItUh2lSdNaxgfecs+ctvLZ
aVu6oPBjWMKw1fen3VpFwOoGJheEaL82Zm0gL5ijQ2zWrxoqtnpe4bBtJptYmwzXlkiSjxtzeTVL
mrmTBfQ4jMu0hccdpvIzZRukExbnXQz0lF07CuthhohAyZ5Bq+MY0lLHPyhJCj4lMJ6ANcYbQSEJ
Sg2bAEO6M2epGZ+cpWnKlmwikKsxT78/SzMXrY8YHFIUoyJt1FSLrvRlU029uRkq+7n2k+4wJWG+
hl+ROce3SoDYdWGpV2VRy65Ki+gIInW7fLgdIH5fxYEqbTOTFoSuzfLOnkHuF01rQYthE6jhhU4a
f3F8V3YTSoRwCZ0orbLvAwyGiJrRldrZZB213jkhzJaHwZqUq1m+bqJ1HNlPbS6mx7Cx4lXadwA/
IrpUSsmu0ZgrrsLK0S0Cvn8+JGyhKQwIFaVH21qWnjdLS6GmgSZZQ4ucnIBFkQcICC8b1DnpKQIj
W+ewePYlvH8HTKmx4WMYn+aqBNJ2IY/U7DHqQU0hi7EgV3vrRutAHvMlEXVzoB+OU7iqVDcznj03
cY0A+1hzVzS9cEu5+2HFP7TFrbJLmmKlIgoGQurMOWrL8niyfNp0S3RNqKrMyNfen6NSjSUWlWW7
9m3b3AhKJjopRzXgRU5tqu1SSt/LBp4d+XbHOf/9GWLbiivrqXCDIUsv1NFWVpZlsth2dXO5YNbz
ygABFvnwK66mNNZBURp0vhEviy4hePEA0GA6KpGbOdpBA9qgqCUieSeCqfL8IKd7vvS8aqPIvdHs
2lVigFm3q7bbigWyHQbptkiqq0DzV7Hk6/8fz4ttcJE1XVVkmQv0/vIUSdLl42QDIaK+dQAoLQ5a
gdhYUym9O5jK9SxVwwW2ZYWbmkZwpdP13rZ+9h3J1pAOdobhvK5mFfIn87Wma/iDKGWGYXba6/vI
SiiGWtptVtIT1MeXIi7Nu7F9gJsxEYvgBT4j1Q4QUnloEujrtMvaraVIOz9sVtWU+h5SxBTrw165
yYfxZ1zpK+q46Yum5GR9lvbaJ8VVJUgJMXbdS+1PMlvLdFLNO/OomJ8MI1Nn1hSaBifl9FGBOM5Z
hUOzpiAYIOHK8WuLa528nMTx1fEzagQLSWLA2CDZGxCj7zpgMypTinc9B0twlszzNgd3dWEZ6crH
e2B/lGsHOEVbV9qrciUI5Nt2O6TavqR9eVFi7rTRivyefoixV/TiRjGHyElryiizVG6FZc/XNS64
kE3Q+2+xZNl+ffbi49kDVrBlIRRbtkzC0PejZC5zuaz1lMAkgGwN9tokIZ8o7YrkenHzuaPyfxsm
CSGQJopdnRXhXlIxTajoYXQK/gDH/qrW4Kk8FOPGL/rwKozS8Ire6JUcdL8PItYPedP125A7CP+i
GCjCQBozxky6soB2r78+p+NK8H5iAMWlWqpgnRC6LE7CgGhWolrMZbOGCqa5rWat6ONl+zrV1UNT
FNa+gBAwYuB2aCGqHrpU/3NjY+Hpqnq4k02dHlQmjTczpcCbuonEpRQdmAzxeZjsw98bq9NXs4Hg
m0BKRrZxRkhwYwlRUwQQknbO8SWo8xG0CRscP2jzRONGtuEZLfBKEFXBYdAzkto43fdlV7lR0F3q
vapvj+i0Jm1MrxMFVdBaK741CQoudXJYEJQrWwxgknKV2kdjuqHfDsupovUmS2Iv+WaGkh6s5zBT
w6tEUtCwQjHeCZUhuBHdHP+xqbvwRaEIcGZ+Vpew4/Q2CKHxX8uy+L+T29Ahygl7DhRAwuUavSRD
uAnldoSBUuR4+hcx9z9Cs5YApwnpytY0fy911iFqBtCI3UgNYrZ2M4v9DlWL57kQEIKWzfjXq65F
xaqSK3OlCzXeA62n7NLFB9Th4kNcT/ekxvElkJsOuHsdOm2ubLi9BSp11e2ZQffJ2SqGpcgEn7Yu
xDHZe7Piallodtjv1OtBRVC0Dmj9drY5UBO1knVwMeU+uo529vsUhLdTvtEztTrEFaWAiZEgASbb
xZAPwhpxpdrcDVKRXc2G0VMI6Ipdg9Kc3xe5G2RGt0H4zwbMM3434xQTHeR03byoa3fue3tjq1ns
RcirkyjKyUW6bIRKj1YFfOZOKIHsh2VDnd5emwUdi4hs4rgpqEZeWiXs+XlaRPdLHDWGFoWHaQKE
VyffAuS4zcHqb9BeXPzO28QrlpzBsIfWM/L5URGYhkVzUZJqin5nhBIChUYRXRWlaazyCm/6BCDl
mZGmfQyAbWyplosOwE7W9CVSeHPty5AcVEOScj0PuJ0tEDJ51odtaBjrqbBT126UcWMasMGVsXxp
Tau/jlQ4foa1hu2ffc/RvvCqAmPOpjSfSrVQl/DWyeVevpRmCuKIrljrgWahrVeNY/pYJErytOvt
GznyNYwR7J2K0eEOgBFeL53c7VW6E1VfqFtdGlW3gp2m6vZqKgxsDtKMSyNpXlUb+bYfw5d/PhSZ
9UwTypjCRTmtK6Bl2JdlmdVrcMccAIYwddY9JVoFpFPg+pHK1iHwg/ha8VPFhSJobSzbiu9QkOkO
NZr6gZxvj/qjbVmFWzM71uUM49DY5NPznJfuAMatKo3iQcex1MGCJvBGKLxBPj23piy2xzCApnm6
p9s/RZO6N9Xi1k6BRZEnx7VT2Oi7qUlKAbFTyCQhbdCIbDZVg+hkk4Ko9QVs5CW6xIX2F8bweIoc
RY2XTTViaQ60+jIqR3UP1ExawcVLHLuSkFoQyrQphrJbZUhRrDpzsr4BObW+zfGqgVRKwiAueoA+
lyjnlWfCLn2JOk9mPV3RFIUu8DLvnYZddhlPoLSlpY0FhFMfs29mUP+WjRD0oq5ktg7pymh0FC/p
ZMo71Zcv6lTrto2paw71nehGr/t7enyHKLOB4kUZpnS22MqDMWwRdoqpcVY/8PxLPNaz2YuInYSm
3uU8pH2uPWeFHl0mgXyj0y/0Jgu0NmvQ97pLzX2fmjHNyBKHtKACDlZqCNfOAURSy3eNoGLtz561
MRlBVlDvMBOlOVhTYF/MeX8XAn062BRJzFhDLNDPEpBubASUREpGKuVGQXnm67F8vFwnl9PUDFm1
dJP4m4nq/aMdFllXYSTCo90apNMDtlkdZKauq2YK4GRhUSW9jlb1sxiUmPwj5gr3Zruu0gVQwz0W
g31PP40puagEZaDHII03XTb3FPryZK3w74EE1riwaquGeNfz69r/kZFWOcVcEYbBQFWVMWS1Xlye
2tG4rpLmslXBedeBwl0FwR7V8cXXJ64vq+O7EzeJyxRVV23q06Z8GpjxNBXl2DOOjFlfK1ifXmDN
pNIHw/yniqJ1SwPETQa7d5tpwNmh5PmMQYq7VIgTrxqh7EIYVO+S6X6mH7uB45tt2wCiXzLIzgBs
AxHpFIU2MSA7bCfJGuGx9Wii2lzRgriapHEd6xQutCDS1zivYgnJfNqWgVbR0EObzranF3Yovo+z
wO1EuDpX56WpzVsEDyU0BaZ0DY+1X4XSkN9luiMWBdbc0rO9RmNjiO01ti/wuqtw5Y8FKedYq4iU
xgjBW3ZP7am4r+nO7mkRavu2Muszwa/1oV5EbmyYx8fV0Jl6TjLIpbMdg+1I8bSm2qFV9mXpy/al
0RFa+ZTh3eNbIhOFamos2ZegELRLAV6VX+FtKWZcmnh53Ph6k8JiyYfVH58hF7QqiR7dSI/z21yA
vfUlvVuraZ/fHj8D50c3lZxxRZzvX3ZKl4WepGFAERdAiIwun28SG7IIcaf8ogV7VFAo1VW9dmOn
au8BHAqhQyHYK7eyve+H2t4fX3XjfJ1YRrz5+3NBYxkNgeV3k9H8LnptuJ5YQhwU2LI7OnX6us0k
ew/opb0MdUzWcn3uH/Ogey7aJtnVA1oSN6QQrF8RaI1SmbqVpMbm49T3iCNBQtrWmW8+oo0HsrQX
+HqGY3EAvfho1bK6CfQ8dlPJHPc5wCoHOYbi0tL0fWlbCkWVvriENZYkG+4SNp+LzI8RtsAKCWKV
M5OKon7IekxBu1ExdRlEjVCtk9AUnYxSUo0sWk+TFgK2p8XaVul3MKw10lRg5SbW9Z9G9aACNXqy
jWxGLq32dyXwg3sJL+xGVesnDXylqy4O3CKbUQEo9a0fhyiWFg00ncrMXQWjtZ9kjvdTHeDbm1bc
6QXuYiUztgGK/ssII7C9sgjugxYQlynZ5YWityANjfIuhH2rZVGFSQ3vaDUUG1tpEZwZivqaYHPd
dxAs4Z5o0QrXJNktF1o7NnGQ6yUjWMWIBytYqd1T9lIflnekS8kl7rrfp0qK7jFFeLZGmDh/vBuU
jiQWR8zjW2ns7Qs0VhPn+HawqJhVWe/a+aTe2Grg+0RFTzpezddBpvIOqE7tqLUdAQSTQItShf8D
Ma2nA2lJGKNoccRJ2xSInH7G3rgTa7S3rFsEOSuKEHr/S4qki5Zx/Xsn+Z6RSNazSoUAVDfVhbhp
pFXCcn5ofepymg9fwURv4uSfZ8ni48c/D+POftYaoGJW5qfbrDEkUAIRfdUkD27qKDIocTf+wbDz
YCe6JN8Psz1eMKebGyS+uqvK7I2VjgDXLc966qlNVz6kOmpIWTcVPyutfAnleHqhR75jOOC503Hw
Ev0nTjT1FCR5X32j+obUSH0w1O45a8I0gyIRjftIqcf98VXy16sxgOXx9SqiGB9GuqWAdSMcpFKm
2LZ2UgjMjRDdZk32V4CwBk8PddBJEeIeRy7zHyznJqLfZxAlMVgohHlpNkkI8X47/mQwpnBXVdZ9
syhX/r2plre2rTZ7f2qdvz8/altCyfzzt8e3AnJy9cdvju///vVQxqELlqv1Tr6QS9t0IBxPXrsQ
2/q/Nn+L6Z18lkqB2JfdfX9kvmUIsXuKLp5SX8TbGoH1dR9PRAlle2MJ4X+TzLS+MrRGRrCXz3Wq
na6awXJQh2C8KicWuSBX0Eos6um3oVf3o5IL+rWMqZdQDYrNMQk/bobOQETk+DJbYqeyEQ1C0uTo
iDuX+6ghtlrq6rjmti6yhL6XCBOGY4IIG4QLNNbmAVYjepYkDxMZXrPOERFx/GB6LISdH/pFasVv
Cwmnm/aCulwLBouPWgVjiamFvR2Xitj0k2ZDT1C3mM+LX36ENEIiV8oNGWCzbSgv7NS6Uq77OAk8
SWaiqeLuCQBps60i+VHuTYPMUMZ3HPKRQRuX9Tlt0e8Lgwj9hYUikdX3VldoT6DNZM8f2mDbhzHA
N7Wgmkl4alKLHHi82nhFbw7hPbX9r4Pd4mVXBOaItIIpmgtl2Ry/NvN2STaX930a7gdE5rbHL5R6
Bo+f5fRiuejY16n4m4+GWl6FVgTS3+tpPtjrFo97Gn1WRRE9SyFfyqaCp2Zp0Hb646WC8d0u7sz1
nMV8YyTU849fv/nN8WWaRH7oqSPNgFHDx/34oT7S/v36qfy4/FiKKhTMCS3VNAwC2/dBLWtlJJpA
xsBNl+eVAufoWoFXrzkGNj9yLiyadlRfT7VD/ZUqfLFOK7XbIonlXxw3iTQB65YkAoYIi1ygeITG
x5dIkIWpU4qRYjUirPvjh8dXo1wwA+uml2rphqyM3uaygXF64AoHd3K8iFX7uniU6zrz6JmPNwq6
H5vjhfjf73rgzbEn/lKUU40hR3vy9n/u8W0vsv+z/Ju/fvP+X/zP5rW4espemy9/dBm91EVT/N6e
/urdX2bvfx6d99Q+vXuzylseidvutZ6+vTZd2v63l7/88v/1y//1evwr91P5+p9/vRRd3i5/LYiK
/F9/frW0/oXMHf8LK7D8/T+/XE7zP/+6e51ewtc0fW0+/KPXp6YFOmD8WxB1qkzclqaZwiArGl6X
bzS+kVXVtg2duIP0n5CX2k8b/udfkvpvwl1YUTYTHBtZY61oiu74nSL/WwgeT9umtKkqpmr967+n
f/NHVvLHffsc2qCeJMGargOf0BVZsQwZgIOxFGzeFGTaKI40NaMupcjf4dVf5342r7MxvFcy+5fB
VHPJ0/EgzxmI2LgyvLCzf8lmGCDVVh1MFkJnKMSuk4YLK1VvZSvTrvLGv6zpKirlN3MyLWzBsthJ
1exXZE07vyoQiJDvZk36pYzd9yQOtzQmrkPB34xF8lijL/3mlvx5zu/gGydFJyj/KH7SWVqeZZnb
cdKPnFDlTTspTyAgJKtWjm+Yl7eTCGC5mRdBkO40xXYaXfuJPL1X0YL6ev+nmTH712xFodZo2ibd
r2P59c01jufaKLMhQj6ybWtog8Ud8oi7QiquEjvYBQhptUO87nX9oKGDVVAfVbVyZQ3Gpiz0n5DY
L2xImFOguGHW3AdBeSHSXZh3tAKTpzgPf9UGBqZl11zCbPi9aVJC4MAd7eqHZthrJPGvqCFkji6j
YBMi8AzJrw5/P3OS6vssmJNcsn6GpYWwrGYa9vuBFLUFnJsR12RRV9th0J9G7E+cxih9rxrM4EcY
gp9vAB8HuDLPWbiZUXLqsEAwZFZVHdjIptMk1zbtrcBTwqkligep1TvZXK4a5GOo6FHJoqKFNFvu
IuIcqdOPwaw3FfaJvnVbVj/S6DfRhmdu33Lgb9L75cToumi2ID5DROuYmr65e0mtxFDsOTGEVi7L
yX4AjrTBS8orVPTLEAKoAvtAqngm9VlWltPd0g4ECWmzV5pT768nTpj4GKhYOxvxvtcfcXTnAZzX
lfXQ2TUCW+e6a/oJxul4nm92qJ7En0UeBKDk2GG9eD4a7Quin3BInqGMvU7UQUVC+xEoDsgQfQvX
qc8q9Ezy4FYZpWrV+qXXAwPEY8oD3+Nksu0JZoUqCrfgeH9LwgyGVZTR3qXkQxHaTNBYU3QnqFoP
HSeMAJIH2UYJrVa7mxnKKaVpyx7WZTXcVJLp6lh1z6O8ngSyjMCRN3qvP6Vx9xz29nWJ55ZMfqZV
jafDH/Sl8cwkslSvvrgd6sk8aaJYhMUrVwevANH/FF26MyZtg+3XmR2dVDo+3IaTCjnwdj/RCBVd
OXsWhunZKB3XRniml3o67S+DGkosz6pKK5Ht+9EFzb9oYw1oqq90zkhCVNi3X08IyicTAmsb5SVk
BIRunq4sgOsKBAqzxG1Wyrrs97TUx+38TXMmxO1RxNhL3rlrp3x6WrqpaKYqL8/skmO9eVZrX05n
O2Gfgyu7aMXCA3KnZNVvJTBWntGuotaVSufcfk9St+M9Y+6ziBCZ+CiAvt/trFog+EKuJprSTpQh
hWiZXivXFGrsTZ1cnbmyyxB4PxZZzGRT5X9LdeT0LHFXxnWcuocLTcLT1/k624gdNLhNsZZ21Zny
pvJx/nu/t5MQeIauFeDOG7nK+N0iK6iRMwOFbxhXUe1fGuaDRIGy0n6jNu70At6abl5mmn5hou9a
ZV3kRGiqzPhA52G+/fpKfHxW3h/ayRxpW+iAqh2HJtEXYy+dUq7s4tvXO/n45L/dCT349zc36FvQ
F4v2Qt2weBtoIqZIG4lfudDPrDTK1zeW1vjJrpIA1L3NrvRpAcI0Ps2V3HxQjXk1Dqjf/5qCC9Ov
PItkQR/quzZK11+f7NlDWA7xzROk+XLdzhAa3TpNsL+QH7QmchC4dSJpJyUXql08luGtbCBIMsC0
O3OtlY+hGhdbMcm0DMJm+fQKJE2nh+rM7vEy2uJ+tPY9KKxrddW/NmcGj/i44L3f18mpBtAjG9Oc
Ite6VF6Sq+ybWFH8SD0Sy0vVdJjq3cEThzZxzFdtK2/13dfX+uOs8X7/J3MwylSDkejsP7aCmLtd
r2Y8EnJ0JM2+cKNUcb7en/Lp4yIUwhiybBo0J49L77daZc7ssFlpVKid8qZyIQds1Y28Drf4LW+j
tXlmofk4JfPE6IpFx5c2FnnQSfBd5g14QC2KkC1INhRXno0WBYm8/NEGSogzbPwwFRKVLvuus5CN
7ieWcYpnI0yKATXX7h9fBII5ciuZoM4yEGU9OZ4hVOA2mzOyL0X6LTa7FPjc6FEGpCUNYKYutlQo
1rJSbsIIumSebZpC3mYl5usJDslZf2Y2X/K897O5rQhLJ0cQLMiUuE+GAeUeAyeaAs4TFE0Nc21H
1RWPXi86SKXb++q2mbWVr5YOSgOLdfu6lr+hFYhknE71WHIny3bNDMU2GTWBvqZ3WG/MSNn543Cd
dtFdpCRguu3N16Ppw+jlsMlqSK1IRwHHn8xVk5UoE10N2OOI7Wj9z9iALuOJ4EHN//GkAECSZFhl
6tNImU9jr0rSjapBJNftKfXOUbppJ8mt+4rG6U9YmzeYGazCuNhQAL6Rs3r19YnqH2+QIE9ix4au
yZBIT0ZMVIWQlauBelWtU/LO1qZKfpJm0W2EGloraWAmdFiDsmdaRU/nplgTR7tKJdwBvg45PHgw
6QGqgJerT2n6sxlVZyJBHhawfWoCPZIrEC+mo2AspAc31qx7Rieh4NB5mob4Rvojln/55oNiZk5q
fxfxC9J3aCVXrlWxTtSbXrccFHXXvboy2wcJ4d4ADHFgbqvxekD0F6iKZPZOA7gnnfgt5a7Lr6/S
J8+50Ai86NCoBGDidOauA19G6QkFJN+fPC1H/03/Acj/IpmEV4ypZ403QKMQuKwvzHFyqLatklw/
dFQNzxzJh8CT4fL2SE7m9SSokcnqOBIUcD1MscGHbWIvcXt3XJnozmz++UpysseTR9geexE0DXtc
ArI88hrD0agua67xWK7Ttb/Lt9q1dDs+xhddvQ+AFq/jM4/jxzBtOYZloBrkqEjqnIzSORBpnvqt
hBQjRrKRiDxFCpxEogmls6LJN/6CInlAZ/cqzrR7Wx42aZOt1Eq7y9DbMX3wSzNswGxjSNaZW/Ih
hLQFpSrmONUkf6bQ9D6oUCs/7+Xelpw2kHbzDJYbYYoeuwIdzy25HK71ElheO555cj9EbuzWRolp
yWoNovJlCnsTy4RWHPQssZJjYtwUqkDiKbQXZuTYwZlk/ZMpwlgKPDa0Rtm05JOVFdfePO8z9hRO
qLsNEEgHJ1GHM3v5mFLZYIS4z1RYgIorp6WIqSgCDIXtwJ0KGTmNxH/y51uz/4GpvGdO0N79pn1K
bET76xJq3nytorWP5ufN10+Y+JBm2aybHIVKYsOSdZrvhAhU0jlcorQRyEberrBMzu0Q+f3Jk5rY
BZrtSjSHaxoeWrEUsL9V5evUPMDVBK8NzymjzTMJ/HFDzJ3nWXWEmt2nHRjbcWYABg9fH/EnV+79
EZ8kMcmkjM3IDHVMDPuD5kamG6/rbbILkbL1Iu9s3LP8xXdJ2sk1OhkSvV7PUdUqf+yRMTc8Kk55
3V9ojniRNgizrduNsYYytz7HMjl3sqcAx0zvtKBGN83VNtGWOmzrdJtiU297t9qlK8P31DMDQvn0
ZA0iS8A2dELMkwmwAoeOKQZBXhvobkqc1JeZO42zU4X3AXhJ8Rwl+drsR0RbOiARsNmi/smPqo2p
2z9yu77SrNRd+ipf33f148zDfTdMcnIkhECMn9yFCcm4NjL9kDhqZGhS5p1UGieJN40dgvy9N8XV
Vg+nm0TqFzNmL7VjJ6AnPEZwkybrVlevDdN3hP1YaCG0lBay3v0sbSDWuAZslnhCrMpcdYH/PYaU
EAhl7QNoxKt2l4Y0xtXpulYDcCHfxjB0jBzVnvpbNPz+9Xl+nH8MygHLIwlEhgX4JEc1Z1kCRjhH
xIIdDF70pUPkrP3ozDz+2chaFhdVAzpLcec0mFcTjVp2pYZuHDnWRvHK63m75Eml4QRu7Qbe+XD9
Y5y5tN1U24A7Sb1LPxlaUp7jPz6zyykVzijqbTrKm6yekO4YD4CJL8pm8Oisrfwg9Iwen7UKeJIp
rUcVi9e0CBy/pFWnjuDviAUQ96KNsZ/lxZzqp1DUVVFc9fr1aD6OFlGlcWtq8SVNvY2uRN/b0ros
AXunbXrdDBhT6frKlycn4rYX8+T0IErrYldk8yby8cmdZthMLYo3anTRg19I8W1NRbZB29spouan
JjcvUCbWRvR70/00WgPiQOXNNM97Iz4YQfNbYflOLk2uNETrZraBsamA1Guc/SL5ttaU1zaGx0oN
FTciKLPFxoTogWTgbSH1LDsveOW6taJ5Neu7sIttvMyt8Dm1WbmHxfStTXQX6J1n1vPW11lJmusy
EzezJf3IKPCGnbUKg0dLsXEMUdfI8O8Wl5JFvGIubwwMyRIRX0YYHBvkrHjEOwgZEYu/pPxq1Lkq
ZXNI69nLSnhM+m92D+i+DhwZxjdcXrcaxaoIbU458HLleVTA2Geur/8Y+2EFnu9psMX1NCOAHyRX
JcwMD51L9B6HzkUHZVUBP28NCZc16nkRBBjfupfnS/qqWzvBjwRyPpFve9k3k4dTo2NmmK/XSI1r
lMxLdaUnxZNPv7ZH8DUERUeXQd8Eo7aZZUyOcSv/+rH8ZPZh4qFIx5JtCLpH7wMQYSZV0mvMPuku
2CpbLN3Is+uz8ednj+W7/SzTw5tAx6SVhLCDja/talgt4W5Cg9ojhb7HsMcdnsefX5/XZ/M98RR4
lUXokm7PSfIHWzotQskM3dYbVvq6ccEioFeSwEl1udTCqTfDFoEk1UX1XvJ89+v9f7LcsHuLNJ5c
g3LRSTxZCq0bOgnih6YDAIBoUPhG6U6ssmqCBWE/R1hN1mcyHLHMNCcr+ru9nsxEgJ7KCqJA6I6I
NjnJ1fTYbfoLCPyb9jvh7IoHd1W7uavuYK8jOnno7vLNuVM/pQEtAf67ozgZUxGr2YwaTuiKjb8J
akfsu23FbY+2oVu57UW0779XKZWr6YBHJ6icTb6JN8m6eiYm86Qz9cJPIsF3R3My8ooRmhFCX6Fr
WDTmaskrz67hH8tWJ2e8hPlvRrdcIpQh03MmdtP2gtEdrSR33pZbKg4O/IWHdHNu2TklJv1xla2l
UEa5Qdesk7ihMuppHKDEwMbV3YHeVtrBJYeECGDQ1fu7NIi9KUeHBW1KNFESLAGy51BLHKmwdnZg
XQIZaS0s7kxE8OxNMz1b8yrsM1fWoP0HA9iyxkl1c1tUutsJeSNlte31CxbO7L8nFfg50fxQ1XCT
jHdqRtQRNt8m9UWbFuKb7CCUuo6J8e1HnUJROf/S6A8q8W86TYcy1jbol4lsN8gH6OX4N3bKXYhe
SmIYjijtfaGlWwG5Jo2Kyx7FsW74Xe1GjEXNb18/qJ/fu7+vo30SmGhIASp2JC0ThfrS7tSt/xMO
0AueXcyDFI6y53JzNvT+UEReBsybnZ7MTlaQNH2tHQeM7Ma/oY20jQ7Vrr89H+aLZao5nRRIaGVL
KNQ2ace8H5yD7U+DsAgN+7W6lr5DuvDkh3FrlA7Y2PVSdNBrJoN6dtTXyEtd7dK+Pzcdf7bMUF6l
ykrwp4GOfn8MTTv0FQQ7QqRsW9ThDwuBkTKlhqgY+9C6ryzUWQCbnbm1n03CBivAwuUhKT2G3m8e
S0nLIYmWXOVRVqh4BJ5azA+EM05tiW2oJ7/pYgfswQGx7KgNxguGv1YARYmIBiBKP1mQ3Q5mgSF6
9v3MoX02K705tFMoJYwgfLhadKOaFdis3mXpvbSXcn7BjBHQtHYgc59rAirLZf4wFP6+IEfu05sL
kszWKDcpYz08GJv50NyOW/3Kij2ckmk+Bu78Go8Oj+nZ8f7pGKTzuBCToP/IJ3WOCh8kmHaEyM3K
32CdGfzSdhrtwO6+Jr5z7XNyKJ8thNSrCf91Jkjj+Ey8OVGGoS/Gbqne02WlxUrl2Vn6NJ2nusFL
uSnOtSA/SW8WBRbw5bqQIVmcrLyNaQz92LJDeWKP8iP5h2f6Lk0qPAZ9J3lBJ3tdnBvg5/Z6stJm
LZjQGLsUFzgmkAPfKSDRuWDjNQe91pX51MEyYdSvxzPp9Gf1laX/ZWHADnbJOHau3lzgDNlUjNPp
URi3+U21wn3KI/e8MLWdWLH4rSiZuL4XuXCPV1G9QvobV10n3LBOnHmSPhtaJv0b6GcABuAGvZ9a
FIxFAeAxtGRLp6rdb1MgHGl+PWP7kfnricJPOoJdp3KDfs/GkrLd10fw2dz29gBOboIUqXJf4UHr
Zs0ztQcv0ZsVYDbEhQsnqpnYC9vpCtv7eq+f3fq3ez0Ja8Let9t6Fiz/2t4PrxpzE9VnBvUp/ewY
YiCSoS+YMDJ262SVas1ECgLkGbBz2fnkM7jTuJL/0jeXdv9a+sUGrYZtK1oPIq5TTOY2Ucv7rPu9
HXVv1kAMh/4KqoyHmvauV18asVObYCd12IVU970awWY5mPxdeZJuUglU9/zdai0ig5dZUR3JkO5n
n5I4mJ0Qvl/yQ0eCLcNkWFZgwUcuzQ7HDvvdXApnivA7jfF4NXLwv0OAy1l94Zf9qikqIqJ2X5Na
f30HPjaiWcSXPgL9HliyEHfej7wK+b0s/r+cndVu7NqWhp/IkhluDQVJKsw3VtbKipnZT9+fc6Q+
iVNKqXtfbG2saU9PGPCDjsDwcqihp3conN6WbuRNseGqefl9tGMXBuQ1KpqAKn82s2hwNSiKsuHm
+UOuDviTn3qdY2cmxQuUX7DwVExjtY6rPkRK1hBpO76SnYDX3oQuIi2tR+MGaLkdeqeuhSP3M00r
iTyJtpn0o9EJ4LQcIV1yiPjXqT/b+aDZNXjuMtvTWR2D8sSe+dm7B0lKQiYShJCb8eG+fzFhbC04
rhhm9Oq/KQ9cWbme/WlfQSavNIQ2huKqtPKbehI3+GicOCeOfMFvg6/mV+9HMNMKy0VP7kKELBGZ
PPUJj5yFlqghv6AaZLygpr6/H6pYaLrqZLgLoAlu8Xn1IDh/lbP6rP53qp1z5AAC36vTz4FFJarq
cix+uQHaPPNhUFZQLgokXYcXJEqdQqud35f9sfCcNjjYWKjYFtzU1SZrzFSoAzQ1HL0ncFu0zdJk
idgoyUTNmTKhypbV+1rD0Khvz4y58vCT8wY9s0NT9iapuv/9gX6+tgFIVuTeA21Jp3UVyeAOIPq+
RiFDrB+D9qqb76zuVBq/pBzfw7TvYyz75svUjnjaspBDTrjtuEkuEbyJvMxR3fTyuj83nN4bNqPX
b8WdcJ9daSeu9p+bchlcYacvkhc/eskFcjRyV1G5kPTR7stkq8Sth8GmZ2qjayXDTSjmD7/P6ZG4
dBkTBDqRmgWefLVu8yDEEXbKiJboTo731SV6N3fmS+wKTkbbbeOfN0AuBFs6sSWPfUx6YguhSaM5
tq7c5k1mFX3Cu04geU10VH0Npkzq/f56Pze+sXyvJS4E2qJKqyWTTG3fTRpvV1L+CaR/oHJPbfyf
gf33IVYrprS6QQ5NVuXgDJ4kHFSnATcjmaR3o2PaaXkeOOIOEalTxZ4jhT1GpuBuquwKsCGrzC4c
+rit5WXkM3Ob7LSnFhn/O1SpHMAQ/wTFPlX4kI7sDsAxIpAUcmidGOj77ij9Dr3agKwOty533Eu7
8hzK2Sa88U98tyOTiokkNyG4SfqzxuqEC0FtK0lJ0ioX6Hhll3DbbKHE9FU7seGXBbDa7wwEINRk
x5moyX9/I30GyzwPDBSlLYRMgcwh8iTSh1jC1QLF4d/X45FGPGN9GW+1WvSCq7ipWfZCGyMAM+4E
THFHodwEUY5N0/ygRZVjAf/IpuuwrD1BHzYqTdM4UZ/mIbc1tGpx2LxNlP5Jxvrv98c7Pu3/nY3V
tOsNYk2lzNMNk0Cj4b4CbiULEIxvfh8HkO/PeZcRzOQWYykt1Ivv8z52QRROxbIxJ3knSK3bBbgq
DclbBjgk05Ef9SsC3oOU5u8tJOq2G+y0vaswDEmQxFfFD6IXZN7AQxmza5m5XSepB9Pazix2QW9i
I43uV9pdB3PgNEGB3/GFjwtxlWQX8aA4eNOV2sEqfeReq3Mzl50pBoiBdX1qxlfcihe9VDjIHZ2V
WraNJDyStCsWyzbLaCPhvv0ajroX5xnN4gVB/NACx8amx2lCKPhav8EM6arpacUkRerEVnWhieGD
VeY3qX9fUVYzqvCPjHSBLecYiinWjdn/jbr0Ts3uJ66dGS20JJy3Df3BkS5OYqXbAtDszAlWImtV
GYNdolaZ0RKKI52uerZLk5skQaJEVBBI2BO3bgV4lrZYBZiZoVFLurGX9fw2jsqtoExg1EsklYeN
EI8e/g4e9ZmNIMmvopWelePo1sO2Da/noDybi/FxDnTXVO/7ln5T6l8lxqL9BfE9CwGG9HaNTHUJ
SiMHX2QFKGIIZ5oZPOaEKBL/h+ZfFoK2z6XrFGyolhjbSbo2ht7F78r1cRoUW2jL8XCG6xhUgMLL
MS4sUQoLVXUXxIKnS8Gui6BzAqzPhXpvobGN6w/O8Hd9698E5ltnWnYob3VMaKK+PkCv1OTrdvgb
muZjjU1YDiYsfZmV2rMsv7NV8FlpRjgPMAPTtpyeV2lhq5AddPBiPKLuzNJkt5Z4mejlNi7vJChO
U1A7Wvog6wgrY8kcqk7a9XZHRjUiLy+aroQpgdAYdkwmJCaXEHHMNzlubaWInT7CRNW/izLt0C4+
BwNHtT5clMqb3+NsU6JMJp1bremEQ/s5ka1ybeo3fc55kO278k0AYSzWdCxTf5MUF7jn2rn/B6w+
TcUcqQZ9L86ykyXPAfpQ8fxgFQ8KrEwfZhHqLbiJ/NPYGmZSXqsZFf84Ct00lp8LGYsn6UyWZ9uI
WFdlBF/fcutWuOgQ6Q44eArhddDfohQt32A4DwR/mw7A2CYf/C9gqu5cGJt9xf5FlERLWEtJ6IoV
y8I0nUZ/Dws2U10gNPwkYt5aDNZmToIbCyRiV91YaA6itkpL6DXzzY3sJ1AOul02IMinRU4yhR+Z
WSyKxreQq28DPXswx/5BQJbanK8D7QkJHU9R/FsfDxKnQRgvNHQ3SxsHGUvHqrpNiTNCYYZnc/PW
0gE3Ju2qaAUnrx6b9N5cFIOihyzMvGHhAgxLjZ3MSHENreX60R6WL//5gCOECDqWhW7YtG1xVQHG
7+cHUay3/hzAQAqwqi4wW9C93gi3JZ3khMVUjhkCsMHebA8GZ/4ofozIFKf6cFtW9T6mFyO3/b62
gJ4Qa6VG5Qx5QPf00PXZZsLSop7rS1mKgE6MTqChIR4kHgphrjBlTj/3m1ASNy2EUezo7DbWPVP9
M9SNK4u9A1l238uqXQ4vOL6gz2BTu7LHzjjTguo1RiPRoM08lI9hi6gPlYIQS688ecgm1JCs3Mvk
HM1b4dxshx063V42msiMD0he3wfzhZy/pFl5MUuxE4jpQ6D5h9zMb7T+VmmvPjnlOTUHUElFVduz
Gtu9Qn/DJEMaVA+dkAbOz+BGGHnKxkcOYDEsRLdBiBMkEzGwiHn33cQ5BzD4olTVM6TP0XwzbUQq
NmlXbTMzOuSIGk6GfBbqLwJLJ0ssTNPyTSieNShdhX30b5Zkpiza46UUUOdVjCtOcbhirC8kNkbV
UYropUcZ0/TDxSfWnRVrO82SO5h/JeR11aQ9b1D8nS3fqczQzvzqFvuIg2XgrmZarsi/x2AT+50M
1WeE2wT9ujd8akMy7tLvitn+GQYd9tvb0NLXqG6kevHlJMUHHIAwtC037GT0+ixhcGehwTdZwX34
RUW0ddayTY8noImCs2U07NoFneCf9RbVNkwbNrH/0ZrQ5kI6rcOApL7smb3v5ilu2WLnkZt1Cm8m
NAde2G3GaW9p9Jy11LOwIkwLycuEP0jj4nUpveHSiV9XrroDRqKD+phNNSsAuha2D1m1gLruDd9y
gmByyj65HGu4OxMLW6etEIb3g7AsjHk3lOJBQf3dBNNilsMFZkCIwG+gIaLdQJM78WlszSfClyNF
BmIXGTaRDsdQoeT9PaqYUQJF0ZnSfh28KeKdnj/KEBQa3FOR9DMNzRXM2NELFl58InX7yRegUvcf
rSh0rdE5WgeSyJ1MWbcgUapNFsZ3Rl5CWU041PoqdXNBu1NKdQ+Qg+BKxXaEQ1we873aiw9CJV4X
mHek1qWqJ46F/YNYIvshPf8edR2pmi3PiI8RUCBgM5+N+y/JbQTSUQEyQt0g3vnbkiITXCgwMVuK
tMhSnoYeHM0Xvgy4iidDCdgBXskMeIhuu61w2236R3UnnEYCLb/0I45XJQWJKVr+0ieT+curzbiJ
YNVBHB/UEBGzW5w8AWehnmiEGpxEVGsb7als7jtpsDEYkScYox1GTeNlLUebAFx9ngTAY/F8+33S
P5lsvz3ZEgl/ebJiapJYXVKZJn8CxO+I5QX+Ro5WVo6h3apc3aOMfE/d2eCnXTS97NI4jNZDz97U
Rn0TaX9D+blH9QVMpR22Ite5TsPheipucei2re7SKEJ7sm4b/rkEwAKsndPj/dgKM0SgaWsJDYGs
6eJwYGcC2KhhdsL61vB1BwlL12/fmpjtGMJKA7JTaK+R+NqE72VwrgcGT7TVqXha8k2FzBBTbMtE
SqlwHXdXU/YqQ2z7fcaOZ5nw4UF10UT60UHKrKQtmpKGThj3F93Yb8PKesQi96Kd/lhxdWv6w/2Y
dA5N8ZcTQx+pFygU1P536NUBMqnUQ8Ckh9hF3mVF4Q0JmVo3PrfGTaR+COpgQz92+rgmwMhds8rc
oMcJWDg5B0cfhKatuMDaRJKk76smNmYlNjF/ddpCPJdi4docyr1uXYcIAUbWBmaHPdWD3WsowZm9
4Grg6tMW6k48nChwHGlic2p8eZTVyVaZcyFpKZ9DgtCXUw1qksITh+I2MjQbqTobDvmuU5utqibg
8KobpDwOcP2hd9eOGlpbTd4gpucNHXJRYYv2HNCrqb1A1v33r3c0lzdBdcsiwB9NWT1oN7HPAySF
nDZ/Ea1n1OBsMYdXTLABFs39fbDP0tGPfb3oIoA0kqiPrjL5WUDROu2ZltZta1et6fFPHqpapg3Q
Zoe8K8ee5JS3hQsi41R95EgT0AC4jmIBpR+InmuspTmBmxgbRsf1eErZnijCNQC9qxJeCaI344Tz
1GwLKAmEDxXQPtPkfuYS7uHKJ9Lg5KLo1bhATeGlNCT32Ww5JNeXUXMIg+nEEjqS7POwOirWtDYA
Aq92VTJHodWKS3tDEEGAYYKpiW6iWKcOjuV31p+EX4cYDu0IXMXqujHzKdTncqKYEz6NU76Zcygz
+XRWYLs0IBkTie0+CQq7rdorRcSdQZWR0IukE0vj2N5delMmXXdIfOu7SInKTMtyvk3a7QtJtxP5
ZGn+6Jsu6DpFh2hFzfj78dA1nOG1SjcFb+xmD8Zu2wwYy9rSx+Ri/UiOsDkF5jpWblQoof7vmMtr
f7nIOjmM0H6jZbQU/yQ3dXuJJnvrgV+x+wdy0lM9lWPVKMjaxGWwQjBFWL1kybN0cbUM2GNsBNbW
wrpcEpwKs7YTm/nICv1WSl1d0jI7HKAnpdT6E7IYvg/b+K5s7Yq4wR29RRcRhQnnJCrkyLhgP5EQ
RIOEtth6xbbSHKfSQAN7cKLZsXbmdikfV1SrMpvMLfdaR38KXOv9xPsuh9N6pwBH0jjWoYsY69YO
8mnZ5AsdYYi94AfI0CgQeIkX3SSYe1yShu/BR1/Wjo6e/glOo37knGZjycbCieER1lXkWjBriQQA
X77UtJX4XM66+zheVF+fC0M4z9DBIwCuQDyHNxjYnpVtfmkV2Iz5/9BgOwtGcm99wD35oVewpNKx
zCowoGvAl0wY5ZSOEJJQLShoBU2MPB0Rn0j/4ffmZEqAzF5LpmpsMPI5Q1H1HJOtQ4OhnJhg8xeY
oDkwW8mr9AOJudsQ95m6AbclDl6VWV7WX1ONLtsXMw8f0mLCEk1HBK8rZljZ/GedYfeIQVrwBfD2
IdI8DBJWk6W/z8aHDGCo3PhX+VS4LcncmD7+/lk/q6arz7pkHxyA/Jlts9oxyBHm/qTLALeD7Dmc
oy0qwYZQgYQVbRRBXQ3bB9NDXgMJjulGK00XgxUH1AaFJQVTe7jlYUzHKbcNbIYCEnNxxAZckTaJ
+aZK3cYsSO0tcYv08F8fAHqB/cJgmCcO0GNNKZoaKBhgecG7rDUMjGHuMrGqAweIzblmRSniP9OF
Hl/3wbwXMhQI63QjEEWLjXapi8PTFCuuT06OOCKSwcLdEOXe73N7LLdEDoN4jC6SxXOtogsdWctG
LjlyG/VsLJDrKXFU7BKHgqwbJhJp/vDK3YSzQbovkWY7MfzPEx+zTYlhqZcTE655pkVU6QG+CgKF
kPS+sGYYvdkDZoW3ZmqeQ2a7muX7uhtAhFqXAo7alQILg33unHgOeXVy8FHAWC38aHJIsCmrJZam
tTXPJUXnPnwAaGxj8UDMc4PyKcrRXlFjWZmwPW+F4IO+yolzen1sMTgICUKJz54Xd9/3KwhxTLk2
ZwYXpHdVHp0qQ8RxuNPmN39Sr9DTuv39bdcn1Xq8ZTK+XHmjXKYKqgtU2C3c+ABOV9lbGpG9U35l
0594u+UC/bp716OtpraQBCi4PaMZ8a0fQvQ9ZbXy43xYj7A8wZf38cvcbFuJEYJE4WDT4lsEhJ9F
KEzUaa6xJbzTst4zlfK5tMRNgPtg0Xg1jW5syGate50k9dIPn6ROdHqh3shttM0DVBH6N6xDBhFB
/MT2ddwKqs61lHQz1ZKTzp2dG/fomJ+YrnV4sH6Z1Z2t17pOeYWXUfC2NG+n4WYu/lEz+30JHB1l
Yesh0CWTj662vQUtBjvWZRT6BiSrtm4+wDpxS/nq94GOru0vA63yiQACEu41fIo8ScGM31dlsM/Q
TDWjgcIbcGz/xG2xLpl8zt+XAdfRMv5YEy+NOCOdlsYvccwovT4MHLTPOW872BnzRirmE5/t2Hsu
RjYoBJALkK59X4OCn/Vj2uqA8+srQxAvRBhblfRoIdqUowNZ+ubu94n9cXIvL8qZQTlBIk3Tfpwa
+KxlRamCk0M+rMKJtyreVSkFtRjuCusxQhy7LT5ia3KCrv57YvBjs/x18NUR0hRDjk8DbDMV2y5H
PhtSu3mjaeTGV5lTels8YLO94nRLoFduT8VaP4L2z3dHZWlBCACZW6t6KHU4ybUm+6ixxLdENhUy
wPWz2j7ibem1Y49/vHZW4ztqZ/F8M5XhSxS157FenGAnH5sGk/nHyYqESF5TLfW58H0Zw2taPOhY
VMEmqFWoZtNuSHoHu9GbepC8Rb389+k/snsZlXrwMgWLUtr3xZb2bZz4jWpRcJAx0hhdXbzWe4pw
cnLigjaXD/nt9KZw9ElEtIhsWWirgyLvy7bB1M608cw8YNp9ADL5LMXKvyDuYV90VAHqwHxHxs6m
Y3Q1d/5dMXYD5M9MdSx64U47lwc5fZtVKktBfKlIjbJFiHrpHmsAcIrsFXc/p8CjqxCo8nEm9aX2
2uYywVzmCoZ8KSlLx0zKUL2bt0OR2sP0gLPiWTbHD9EUX8wguZCLB+9npBPVGEPEwDFz6J+guIYl
VKg4iTwfBhXp+UHLdxZC0UoqOpUvENcOXmMZu7aj4oVRsC93SPhTHos5PWbfyy3ZDSTLNcpHpN0O
WV2/66F1m8iPWhTZZUCp2Zp3U13QTUHgsO6rs9agyWJCSE+sc2A6uwzqrSWM2whJI1yPNxZw9d/X
ww8hCqomWNjASlc//1gDgmodCi9UYDIIUE4tPfE5eDB1iqWFWF4N/j89H1ma92olAx4A2yJx93dN
iqjvqWrFOvVbP8nqvNdztNGBDMLELf+lCSqGlkIj7sQZ//PsW73v6pAHzoE6IkgAO0YySfgTeJaj
XyH/fwjPTgldHB8Ld2+UB3X0RH4klUjf4nVNZ3QpEAyXkH+36Lkhz1Q/nEJA/jzXlvf6MtbqWMXF
rpZMIBeIaswb2VHcxMvg20WOsU137UN4AiZ09GN9GW51jpgpMPM4Yzg1zXdpRiv5XSxOyWv9EPtZ
lgRpD4B6EN8wmtcfSzTLKaFQgNsUvu3dELiqX/zJpiDeTbrmIelji3HjaTX1/WXL6tr1KFBP/WDB
nyMVtOgkSDSdlMc0LDSbsbazou+6DJpH2xwCSmBhbjqddUr/8EecvDy4uci7YOhI4Wt1p2OR26Dt
vKyyjlaG+XdMqYEG8jYa2oN66iqRj41G1QBqKXhFhKPWH0NUB7Pt+Rhz1NaeOrbbwaKrMz30mbIZ
8UFBSpYGJYKPgOH9PD+fQraWfD806XbE4gv5awkgfJlANEMatRJCL5Me43GgPvkaWZkttcou17uz
Wer/r+yY5RMD9AaOCLL2Z43ajCPgBMDX7cbDvKx8XwTFdDfZdxs4mdzSW9P7/cT7cQMyIAwCcOvc
T7AxV9cSUaQwTc2M7XT3ZilI6zB2pwIvJdz5faS1syeyit+HWp1oVjjgEIyoL2x048JIxU1NSUaN
3tP4VYQBho6vqpA0xNlhEOBZxXyoAAiOLmzQVMCY49oIhesqU2yKq/SSX31V2Q9qiccNhXwjc+Zu
Qt8ZNzXtXCquY7M5TyXDC5CHDdL8fK5UTCBRGc9vw+JPNSIgqap2B3CwoPoCFaHs4r+QRZ7m2XoT
mxqQzsuJCfgRAagA3MHtKmTqOpW178FGh3+L2naLN1B/AbSDLGg4McXHjqGvH3N1QPRGa4yGzgyP
4Vs23pgAcYrn31/iB+p79RXXPop5Y+k49TBGvO/AlSJRdb70iVU7fxs9oKwwtk+VQY+/1tLIWNSJ
fkgwz9mY5siaGnYpXXcFjdAUeYz3E+/1I7v+XJ3/HWTZKF9yXwXYWdMpDIKi7KawnMwLN2K/R0LX
BuWFH7floXzfndh+P8jw/5nO/w672n+TkI1KmrD/xr/tX+olwRNKBF50Rr0NMBt6C72nboJrQC0P
0+7U5v+BSvgcXdVgx0GuIAFYFUwoZinKlH2+tLltPApp2RtdKoddkTzgIo/mS3SvOMVGccCiHIz9
75N+bM7JQFA2pxip/pCdAqs1jFUAy3+oLqwJFtOk/j92xNcRVl81N9omFVWmVxssdPrkLbDAbW5l
/9fknMVjcHJTf1sEo9Z8I1/qAwxolk2hyrukVu6jKncHrLr9QnTkebhPjPvfp+4zX/ieTxDfUG8g
DFi0pdeFh7grMPkNJzSQA/LxHmiJHZki9iWtRYmmfsuF7LGJlYfIoPeoatST6zGns2qJF4n8Lucj
XhEzMD/UAXHySUe/BQKbYi1Pp8joqyvTeIxCUL7mXaaAr8LMeyvp1iEx4me9fo6G+HoSqnPJb9yl
cVtmwoMph9teUD3TN060BH6oJyBhTVGTTA22yedd9X1zqpVlpXqC2pN2p28N2VZ28QbgXu00KChs
EA5BsGBRqxD26i3IA6fyzoFqu79P+Y+m6udT4NeForvKA63jLxlHvDkwuDUwx7Ij9aYYiV5DaP1q
vQnj1AuBW8bztQzGtpnAjya3Kd3EICoXK5qtWqOOnRuOLP7T+/qKiRvh5Vjq6Mij4S7l2N8f98hJ
zaT993HXuj4zQvX1gmnnRFsWoVO/iA/zTvC6Tf7WXZS33Z3aOKe29KfS92pdEnfRj0OtTYextjrQ
FDWZm6ZlklSAfX4Yb6WheWrVAtNAN9E1jrRgO3bXpdZvVeFKzjPbhALYaU6QPoiIvgMS0wHhGCKS
ieOjnNOK6J+H6a+MLImppHjKPmWEdbmV2P2iIjP9+33ajkTZnHrosOHZwaH0QwY61k2cxkEV2wbm
pIpQ26R8YvkPigGQWzwzFRQXb6Pxrjbe9WzamCZq2zoU3yj1EpBbKMNsjECyowJuZEzLdRpRuLzM
QHoOFesUiO/vD3z0O3994FVcBWod0e9IUYkZRxqvkRc8+JzWMKolB5ykM503T/KJHXlk0O/BzHK0
f7kuCZLq2DQLyOmOtFkGxfb5utmgObmJz3yn2AUnw4Cft8X3IZcw4cuQtdIOfoMgpZ3ootNqgKBO
BRo/oEXUnr6FaKvrwirmcFZDQrRwvwDgxp2/AyhvY4J9gsB76l1WuyQSokARIgaSaVpPU+rWenfq
uPoEEqy3IknpZzVDJwNb3e7VNPemFIsgcGgXS+NzUX1IMlZywkNu0M81X6uGejwSonOHsoAW+a/d
pLwo5DtmMIKNsWw/+5cDWy4w+RkAyiWR6lTIOFlNeMEPbxHXcqxZ20nKdbEAa8GBDWF1hqj2Xm7F
XSIVm26qbobeFzcKbqpznl+AIhZ3flg/tGnraSU5p14Ne2C7O/wOdx2w47LuHuKgcA1jwITyXm3q
izzF5ylUMcgeck8PoC5xlSeWRv9RuhjGaC80i7/AO2JXXu8/1YtcfD3ALmdtooOdJNdBUsBYaQ5N
qNf20Pfkc+Gln8WO1OiUcoZLBEjtwto32rmI6VEl4v89OeMICph61tDkuExj8MSPdf0/X9yJSuno
DRyI5EIf2AP+leH/E9P7wLpuwdEF+nlblFi//pW6Dmz9PYYatrJ0XimT0anzBN/aFCIOnq+tRoUL
SLpc/CvKP0MHKC8sHGF+iuNz/CqjEqUw7c4sD3n+OKT+odI1V+n2shS4fcWm13DxrkYQfJjc9+B1
m+dQpm6nXc/h1lczsmCvBSiGsLzSZJua9gug8I3U6U5G0Q2XNlcrAA2G/kYFCCii9xuYUDhpg2f5
ndx/tPFbNeCA2Md4C99YizMpMOxGnR1DPBeiV2xXFEF3sECjWc+kgEr45Edol4Im21L92sO4yYwD
hOLNgNfT0iCCX5uBB1EhqyxLcYyLs7qtz1VoRf7wXsxXIhgOXbqu5r+BXxxAjpGOA7U37lMVAjl/
2aucvq+ZKnm5RMV48nGzHZcIxm0WKHHxIk63ErBFE9UffREaA8eaVZ7ox04+lDgX/ouSl7Z7VsKP
URX2Ss91xCqfkyttOC8UA8t6jN5YQ20aAxiASwTW2ZR2Jgj/gfwza55oUNtCf9UzOdJwKjL+pLB9
37y49FECIOzBG+VHL7PHXxG09ohagzR0BymPL7Eo3eToJxJFaM21Nqf6fSR3Ibi6GrGe8kwyzcva
LDNPH/s7MWqvfdm87mPp0FrVuxBqj8IYnrei7llahxuhEo02qiOJ3ZVD5ehtAv+k1ME2iOitBATV
t6o4v0n7JI2I/hVoWFnztjyUbao1jn46qhFCUOwhiWwMDT1MIdvOFIPT4NXo8VF7MDFJCyLFk+vp
DFTFCGG0L68hIbZ5dI01I4TOEV9i4BORYjpRbm5pHXt+3OUk7NE/5EFze1AE4k8ZFovp5Ajmafxm
bj7kRLKozI3Nw5w8hMmfmcJ3hPNiW2X0x/jqwWWHNbaQAVxun7sFPBKy5Azk7MiqVF9lfVu4EL0W
0TbKz5RaQaKg2PrizRC9QXK3Z6O7GAX6XMm0HbrC67WG6rWGIgphMng+oCP2qKHPI5/VlB+0MVnE
cG2jtXZ6Ue9qS/RKY3K6GPud+L2CNBgWHx1yE5l5UFC7pvDqDeYtkbTeQOXR8E0O3Ca4UEysMCGG
od9uKJ3bKuWu9a3zVkIMbQSL3SuHuheepS44QyRyRPw8bFl+JftcKQg2CoFdGe/VLrctKcOf6CyW
dkY1u7nxIqaaN4r3RgJCduQsp+tQ11eyaeACCMeKWe6KeBdPsGHCQ6IWTpKhyWhxxpVg40yMtNGN
DnAt8ykcZi2cs4EZyspg26TyXaegsqCgCV9OW0Une6Rhk1bxez7o26pXzvGLduM4dE0oCEE92zXQ
d7IbV4SjpTe4y6nJDQSnUdPv52bmfI3dwEierZTA1Yg22FFz77d2JD2LSO+plO9ETIAzprQCzMFd
gY2EYvc1xjB8ZiN/VHzSA/kyLPi7jChyTu5zFN8K0XRkDPUMPXJj8w7CKsdWbZtLIhNgnoQi4NTI
N7781BjFrZw1bh7Cl/M7T25jJ2IvgD5xM2NC0eVSRr+rRZC60A9YouCNrnt6dDFpHyn+K/Ramuij
Fu+LRLbbdt6YyHep1eT6zRZD4WHEHf5Qyx+BLm7lTN77/V4Kb0uT5w19eyzDrTXdal3kqXnldItC
Y1g7afNBcTlrTTvJITWikipxT6n1s5RINPEepfRaHZ9m/z0X8Qy8AgfJHhRY+i9+cLvIdWXGRSg2
wJwuVUTPZx9mKa1cDZ2v+qqh8gkhLa7eleIp0x/z+ZZ3saikTeDC21a10/hGGB4wQ4WAiMdfXnNG
lrbsw6C5luqnmgN86BCeNzuvbGenp3UsR7IjkpP6Aj50IQKDYuyO/M9tSueqvOzVzuk11IfBXqkL
ETAFmQ5fMA0QTk2azZiam7FKN6nPodvCHuFj6YOIUFl2DuiGw+iuw5WlGV6iinJU/pIToRsUfOv6
n8LjhMkV+idQD6ONJnslaXKrZLeDCDnwFhgUENjZIb0kmtjW1pNvmAC6MRrCA0jMbuq8dTMVU9sL
Nea6FU1bMF9KVm40XA0qnqx+z235p6bybpmXVX2l+49ytc/nf5V6YYbnOM26mUkTD8PpJrudjKeS
6EuV0NUl2MnHzNUiuHvqHc7oWOL+Ecd7vX4PpMK1jDP82ruyc00DVawgccv+uU5k4gFocdVfCRur
QLyEd6X3zzPTLHL31jjU9Ea0kxLFlfXgXO1QcC8f4II6TQu5TjdRsEYzJL/JBMENdWnbR8FLrQkS
HLrMKTBOUvVtK74YoCoNKdwq6kduvWhB5xWYK8HIQy8eoabM301zsoui+U6d6Gj2cCgQ5dKoGwdV
jgVri18jftqx6CiYW8YUChHP1kyLhmf73gujBcHA33DvgAiv9D/TqNyKWfYmdx2hXYdwUQs+eqDt
ViccxmOaXEetz/mEvVw5Q/IT4gvOvlNQ9qU8urpyIXpz24rwgxRkf78nGFKWK1FWES/HKG422x5v
i0Vp7lRz6ljsz11MAZixQI6sYn+6E8pcdT2hW6UT2Qb72TjVRliedP0mX4dYpYRjG9I/LhlCPXQo
4CResVVuk4e/qi05oovuLF4Lp9LQNZlnyZ2+jrkqPseVJE5KzZjhvt0329DNnEUg+/T8HamZfhtJ
X57kSyIYCnIlKxUjte70IXv5VbINP7TY+btoiBVufyidmGqmRfDz/3lJ6AM6/Xt69T+KA9lklghF
NxSi2nDTNuJZ6Y83UlC5gZxvWyOmFAAvPfI3RWGdSBmPptxfx159VEHHKrWSGDud78oejk0dum0x
bQoY0YDyHEOFxzwHF3gB4/xTc3KOj9iE0gEjZFZE7/eyw8/GETWwpRBGmQTgxho5YqjVMIRZzUyQ
K6nRvg57YHctUXR6ooZ7NCtfAPtEwdSzUHT6/r1jvZ4nY2Ko/IKzbYexrqNtJY+e5u73dzrSNual
voy0mmJJxrV7lhmpsZ510RtnWNLtRW0cjHCwQxSKS+Gjat+0oXRk/Zzg/8T48pF9+3X81R4SgyxO
C/p/lHKUZ4I2JOOyQ/whbnIvr05q/x39hP9927XSodbJZIPLJ8Rcy7bUh3hQnb7/EwanvuCnkOX6
PPryXutKhBnNs1FVjCTfxPf5vbCpL6odWmxOtMs8kl2H7Nx0/04bSGbRtqdLnz3HlyCyNgNUUacx
TuzjY+fj1+dZvsPXE6TMrVY1mGc9gZLT3Ney5gAjPzHKD0LlciR+HWbV8fsf0s5sOW4kTbOvUpb3
qMa+jHXVRewRZHCnKOoGRkkUdsAdjv3p50CVXUmGaIqumZu0lFGiBxC+/ct3PlOC6058Htveti/t
llYuFBHTMnk2d+V5scD82355yTaGSXjdAIw+LeWmfoJrRMJo3jVGIqTkaN8+ziMGW2udf/Hvfj9Z
PygezVlwipkwrRj1VGNEDwEVO/q0eDpbXB0n+ozW0dpdOVurWMiVvmmp1tEau/Q38Tp41s4ccvZH
5+jb8U+SdcrzZIJ/M0FAHuAv9zqhzXeNR24yaOuvY9r2plwsfateOSj25Pgp8F7y7JvKfwTZFhnS
mru33oarVu8WTUHiQIbLsr0bCRpLbigdSecSpZCSrI5wIGRpq6PoqKNkw3IMy4UF/qK5dZW1GCpv
7aXadtS8XUs+LUd6N5EFsrmihJ53Zj8899wn22FUweApHHKHuA+k0fNgn8sof7g63nyxJ7sgAQFe
9xoDuNYhazEVd786zXimZebjvRaQ4dxrBR/ytBzeGcg7/JJRiHw9Uo0/8pU8amtyyMMF1Ijleajd
Bx1I84z9a8j5zb5Z9q6vh5EMyCDPNV4FhK27mIAC5uvk+pyrxcdf0l9Dze/4zVBpko1wznk62MpL
4QguBmdaJuev+XS5w8ujGY2cD/De0xGyLGW+sfzK4Dqhy74pwOESWVDBWwqz2/5+tX90N37bvHAy
J/opd9xUzpPu59242cEd2py/2338UH/1SJwcgKYVpXozTwpZfdJJ5kzasSa+lqJbOCQ7fv9MH07B
Nw/1c4d78yVpvUzLCO9hgu2j2Fur6GDcRYw0F64W5meSQlvSXb8f9KPF9XbMk6R8P7aTL23GFAY+
YNFFBbo7MDa/H+TDk+ftKOb76VfHA8JjmpoX3aZbRTtvU9yGD9ZtCC+yIsY+Qzf46CLxdrSTc65z
zXhMQp7J0m6jUaxMSC6pD7HC/f8sO/0s0b75xvTBHItyHim4Tx+my3477Dy1qI7OWu4xCp8J+t7e
+X7mbX4U2rx9vpOlFo9a55vTvJi3GZwCfz8cANIc/xeOJR/edd8OdXKouWbzZ5NQHn5x9CclnINT
kmcECm1iGmP6L4a7VeZDE3KPwIojJH0BHmfZ1c+aGW3GqjtUIHaC4CVJ7o3y0fO/JZpNqRm76Zq8
o04pX/Y0lTbgSq/s0oAm5u8GZPuYHK2CeFxltDDqqbXJqd8OybU3lRBzJvJm1b2wniqyOo19b5nV
OojunfBRTx6SkZyR9pIN6YKK6HpW/+Rasy70W3oUaQ2w1gb1Ja26MapLz362xmoxZJuqxn/vi6Yl
TyLrIaJYywJbnWACWtPIG8ORdzQD7zuRk0Poj674TsJ635fTckya9VxzSQPkRVQSwAFtqH4c09Zd
CDda2yL/DgCZdBEMsUUYkNnIDK1ahYPa9oa8abPoFargpq3of0SJFfn0QFbWc2Y9TTBcHN5mMj1W
8n6k9FJTHxkt8wDableK6qIY5euZ2TWvxV838n/veebJeS505YXDXHScxZbNAwYc23ptHTDCu8i3
50qcHzQxvCtxnjLnO6+VRjCxgkD400sBDYJK4FVwbS7VYtqRhGviZbYNXuC99ITTxb7ZuQYI8mpF
WXD9+0f/6JB0DMNGCo/7GV2P73cp4TdWYnR8Fm1slm1Gkak9c0n88Nj6a4TTHgjPx/zBdhjB3tYY
CIDM/F+ldD68C795EudkV7ei0QTrxzhzb3N6Y61mc1R5m6zDlbN2tuOqXIujvZlLyeVZxPmZ1+ic
bPYmJTcAngye4Q6UhdXKQTH8+2/qw3P5zXs82eFFrTW2OZ+UrbqMa33hRiZehfdR+4Nmyt8P9fGp
POsogw/1ONBzCpVhSrNovnUr/2DtRLKh+GhstW19sBsaDMt0dWbMD9fgmzFPXqFLH7QxVIw543ld
3N3SacW1YOlyx3HwADwzLT9oMmEVvhnv5H0WYeBE+AnN16n8AVjuc/TV3TrQ9ZY/ucBIfnCE8S+b
tVzZ+3aF/fimuC6PZxmh5557nlpvztO2SKJazHuPextuy9UMlnZXBpa+1jq5/zPx+V/fhv8TvVY3
/9rT1D//mz9/q8RYJ1HcnPzxn8fkW40h7Y/mv+d/9u+/9v4f/fNavJb3Tf362hxfxOnffPcP+f1/
jr96aV7e/YFm36QZb9vXerx7BTTf/ByETzr/zf/tD//2+vO3PIzi9R9/fKvaspl/W5RU5R9//mj/
/R9//Ny6/uvt7//zh1cvBf/u02v5OrWv+csv/+b1RTX/+ENzgr/7+ux9hzAC4Rv+jH/8rX/9+SPP
+jvxPMlGmrNtc77t//G3sqqb+B9/GObfSbyxtA1uDKgCuCso3Lv4if73nxlsbNbI0KHEhZLwx/98
unff01/f29/KFu8v/BbVP/442WCwv6ORCyM8Mp7EajR3vZ8lqRmClA5rZxkPTfhZy6IoQ9TZ1Wdi
jPka9eYgpGPMoxUVYDsjzBzlk0XRCSrd+dQg/NLw8131ud8/S3vAukvT6unL75f8HLC8H4zWNxcr
TNgR8Hz8k8GYuyrSqAgvlaCtIRLOlSiAOlvo7iWAfJg9XH+mc24rvz4iAkP45rM82sJgbv75m/XW
0UHol/AdoYJa9d5TITyevHVwAsJc7sxGenIrnxvwGAt8KtwxFGenPlum7JRCCGMvBzNW162TqkUy
evGNBrYShsTY7X7/Rj98NnSEwBSZkLhPvH82s6JaNWDivXSDSEBAcrwBaICpxf46S8b8++9H++jp
SDu59DjO3sr2yY4dtXYeK03S/JL5IS1KNKS9cJXN7kSQIv0GV3Vmdp5cJX6+Tg9huRGwpMinnxzx
ZYfFSGsi0iy1/GuoRyvf1NJ1NTkxdVB3hLKKDswysJawhXNm7I9eLRAfPLMx0kCgNh/Pb6ZNM6mh
SuOG/oPSaBPcb63+nn6a6GBNbbv8/Yudf9f7hYFRLF9fwIq3acw+ORLAt7qdTGk4MNqwiC/QsqPY
r+hUwYZUthR2qc6G+Fv2ecJ+9+9N8c9t5+0288tTQjjhOkZ5BXN18pcn10FjsACtaaW1LIWZE+y4
JgBgr3aMV6OJSav9frRfnpMdd5acBvAKZtHEyXPiLqBSwKt0tDWpuh3TCKOjeoov48ABmVPiPquX
kToz6K+PyB7O1mZCcGfw0520H/0mbjXWP2gLZ5WaHrf+JFWXqh7NM9/jr0OBTyc/hIooAA3nnVTJ
3AEXSM1g+dMYGOEDWbRRtR0aiZamccL4XP3v4+F+4ptcZOGnxYRW+Pg0QHJGSlbkj0kSVP42bAyz
f0yEA/nrP/vy8BzACAOEEuJdxMunmu2uMZwRXqENlbm2Vk2nwJMqrYBxZ5sXuFqm95Ba9cffD3q6
5ZwOerLliD7WRdvSAJNKP4IuCj+2wg6TFkjhb6hxBOvfj3f6ShnPgXFHJpbzG6T0yQx1vI5Nu2OG
do2JY1vZ4mUidHnZgVr9DzeYn0MhtrfQEpj0ip7s3dUklVf4JsLzGA0vUVO4Lny/vfHjqt78PzwV
NQNE/jMd7adQ+s1e1tnDvBjpJNXMHJ8Zz62SQxb207QbBmznfj/YB18ZvmqzDwwfHj7KycZZJEEM
BVsnjk1iWj8q2xm2wpzildPb9ovm9+dku/N38nb3nF8kxVQXCgy7CtCo9zt1XeWRLIRt4bId2/Km
kRCKVgB0Q+M/nxw4EvtwkgAlcTk8mYx6LYe8rgqL1FCb06FKTeimapzxxR7r6Ezp+YOJyMqFmjbX
sxAmnjxUWHtFNLSutXRF4h/jEnWZgRTKAcR+pipwuinz+mi8Rz+AStj1cZx4//qmKMmGnI7IZcpr
XJtGE621tIq+lC1thaJACb4wMSI68y5P06UgiVBcUtPHkYyrC9vl+2FL1w69wezspVOM02UTWNoX
mbj6rWCD3Vg+ePjRrSHg0T69KluBiS3b6S6bqIEtE988V578YNbycbCJwd7A5/9Orhoy8vVJQdbG
LwwL6F6r1D7MsHd0zdH8avmjeyYc/eD7ZQt1IX5hwD3DMN4/PmuQM6TSbSRCk4daRKdzdNnLJDQQ
nabpuRzUL8NxKIHghcDIrLL10yRuW9gd+K3OWTaQN54SGTQ4TYr+O0bgyZk76Twz3yxHNphZaQ7d
Abt5ckz+yRfbhiqtXJl7Sxcc8yH127qKVonWZe0TlnBReJnl7TBOi34Q07BvkzyVZ06qk4f95ROc
XGrgqSujxmBvCSCHsEl5uWxJn8TlTjVnmzJ+HcwFvYTpD61FPPnp8nESZ8ztiqCmSkwafZteNMba
o4/4W+2155Qy77c6Dl8YYsAsuLBhcgqw5eTJRFP0sjdp35TmEKsrrw+1aimBn2ZnNvH3X+I8EC69
SCQJZYB3oot+Pz01dFdO3IThMo77R80tP8eR/UV5OA+p0kF62sS0kfvemaLG+63of0ad5SA+Nq4E
wO9HjZxCjnWuURNORFltMmDFDbouLwINPLrDbcXulIDZ0JxzoKf5xf01af81soUdFtdEVuMvrd8q
tmSEbR74+aHQj8o01d6K3GSr9WiolKH6bZVr7rXtFsEqmZxq/fsz86MHn+VbNDIhaPwFioLYGovX
KdeWejNWoGPzKnt2ateKOKAD2hW9bKiapa2P9v1/OjAB8WwzxG4DhPo0HZwXWdKPvRetjIDgnDhr
aHFY17wkfRwG1NNr0rkaJMSqCdyH3w/9fsedX/k8NBJYg/QDdnonU2yccjQuSRCtpJUPt86oo0Sv
dEV3PCmm5CqqLf3Mnvvr6plJfD6HjkWoQ3Ln/fTKOivCFmiIV2KgC3c1jQYNC8Dvcdz9/aOdZPzn
ZyPCIZzg1ZIQ+OWuLIo2sJIpLVaBlJm1Z5HV8XZsjRLX6ym16BRpyu5Zl2kW0ec/uFW3KHG6CHax
GdXDohFG0V9HU1FkywK+WrXBwxNvvyIS1hezy6fp+9SLgrpSl5rIY0J0r5dm61bthnamssTksoXi
KMuiqldR61tnvrr3e96/Hs/l7CLlwP3kF3xT2o0NTS+ioKk4mKyVj52ksaIu5H8B9lue2Yp+nSez
RR2qyZm5zBI52RTwdRaVrtU5TieIJRa90Bxsq3GPcBeTEtmTloVyOlPo//UB6eghFU7j24yGOMWy
52lqMivjYoWVNV1gZTFWDyIVVPohwm1+P1k+Gmu2InbY8DDsJG34LtGgm8D55VQzV4DiorLxcmMr
qoFabtaH+fPvB/t1CXAFYNWBH+EEMX5iHt9EAuRQZJClBq3RDUh2zy3iF13WyZlHIrT+aKAZHDDf
yJ1Zlfr+qXoV+VqvzG456WmWH1PybvHB84rJAHaeFJ+CtDfHTaFNqbepofTDq/a67HMLimy4yqbq
FqVU8yVNaw3ixMR/1zFyqBc8A2Hq9vosj4ptlG6HRKiQ3lrpqOfcqEw61/Suta/D3ky7i8zysPqw
CI1ZZ77XdI+6qRCVaY3fJGsr7a3xkJJoKTduDDCFzUAGzoMYm4tpsiQGrQrG5D7OujCDyaRJCEnJ
ME3GYdJKKQ6WCMLh4OF5BA4mEy3IIG9IkKIJfdYle0p8G0uqmVXuY9yGSLndtBlpsmUxWUoudEzE
rU1VGLihqKyRHZhsJc2l7Qrp4drqGyjwrA5zC1UMpb5FFhQVl6M9N75Oyi3kttdUGy6Qv8AbDzzh
PIytHvffdM3ps4ssz/LwUFVt0G3m3PW0EjageGzmJ7xTrCEgjAduT+NAArmnoofcnZ1vEppXl4Bt
0MixdQS4EPB4oMOFEbYXbWMkCX4b7J97nehYXAyOMaeM2L3JsOLsBCxfj3Us+oSXq8teGU2x8FCj
FCvPLluPym7Vf277ANCs2/VSrpVKDTrdIzfW6udcs4MfXNrc+Hk0Sk+/SoqoK+8D2ay90Ol3paHp
xgHjVJliJpOa9h7IVZcfhRlGzqr3rNQCxJN5OHdF3IuWQpugx5hhl/JttSn+QEGdNzHOSUNpEcH5
osQ+yTcl+NckhdMJTrnZe3FquSu8DfzoxdHb8sEXkgq7l7JXL4fAr+9bvmIQKI3Q2mODi9KXSMxG
QKqznX5rZ0aORZSSXJeSKAJNiI1P/jB2Q4p5YRy0tMllMu8fjaDh80YBFtsXysmEv6vLQd1rMIjr
/RRqXblsUU2bDxS2OoVYso9G/YqAotAuKt8c/VVJIP7YS2XqK2K7Uh5k1DnNYpBmIZemMxr5VsvL
3N/rZoyJqBTZA2oPG6mlUupGRnV4NcRdBkuxGCZ6fGPY5EhMm5A2Fphx8SbRHJqBmmkc71OOI4xI
yCw9TUR35W4gzuh2xhiX3ULVWdQvAle5eCm5nVpmbKJII1v0EZFpJ+Ka9Wcf6QCt43tRT1qzj3Q3
19dJOkpn6+V9Li95JBtj6iGKaHaSlg43ajI8d59K3gvY4DHNtwXKUXdZMQMdPIYLN8f7SRSfaUzE
MqdBJwg1sQcH96Oty5rWC6+ofG+lrDHsoQ9zp7mtGk6ZJSmuOqGJOwly/aJMyqQZtmNdplQHLJlo
x6IxxCOZjPQbxPriJsboch35k9Ojl+qRIumJ7d6LMmtfbTnF5XqMK+M2CYcw2lZTJRVaFA/iftAL
/aU2FZL1sexozgztvjvGhE4AkfUpuZP6MK1FkSMnMxxXXPkqw6bEwL8Lc54pVVCRinBiVtPe/tV2
W09dWqSmZ/VcN+8YbL6Peh+nAUR/s61npZ0yDx1SuPiyxHep+W63+KltgqTpOpSCDhA4cq5i7cdt
zLuSlkna1RjAJORO147LPpkxwkqjZLagb2FMVwaHkY18BIr9diSW1++UCkH4N1Ec1Ku27NjyMgPP
ng2/URZLo5fisU7Q+60Rd7jxWtOd7rlwK2s3amZ6KLpaXikt0Z6nwsy1jaYiRKf+iIJOViWNibZs
IeVl45S4+LixLGzMOMql2RWZXOZeAAsCruIIWqNoxaOXOu0PM3NAHJh6j2rQLl3M4wixoWlnRhN8
12jiN0hxdyXb5BBk0y3TsJK3zpQ27tqqWJfZmjDdbKGuTumNU6RS58PkntN9tUoL6RS4Ef0b/Uj6
DeUGTOKz0R3lXVs0jo0FnpnTh2vElndAKhwGoGQam6lKxoa1OI4ewOlQH9S6G4Q54mNmj09N0PTt
lk47PpMvBheDJxsK1WXUqfFlFDmyaj0RbKo0CUUPZS2Lb7EmzWAxSR8KB9BG8ybiNOv3lYMmauVF
psIeyNX0g5V2ETJwy+eFdoZl3EyaL9wlFHyj2w+YVFY7T9j5sSuDaFpkWhftTcyzdbnw3bArFvAi
k0eog2a0ampX2XgpTYO9H4o61WbDN7kL09GAZjYlXbbKEz9r17FhDd5F0ch43E5pgo6K4/kwtoqr
rcpTPb2wsHUzDwZnubmQEbhoClVelzwZQgbmddyr7l5ZYlZkl1a1mKia3oydCxA7T7ziCvBv8+Ch
hG9/OCY3Y9xVOusTtlPAEnM+TKHj12WHkDN9pzI2XtZiVuVUSR1dWaqt3Gs/7cdpX1CHyQ9tEAy4
dWieVlt8MwCFMd5qIxPUqdFUG1UYbn9VAOkRx7iJlFoLcEg6hm8Uc5ey95xs7VLCNK4S9Iug3MpR
Veoy0hN8uEPN9wFmjZ5TlRiUifYlQ6KHfaFPmNEk0MvtrEseFQfAXWJ3zq0QWm2CmoyZC86mK9qU
fqsisgyx8AZpiIvEFZ52NZmqHRcq0sv6oFVJW+9Q6Su+1ZAM5CLvWzu6KZB5obQusiobN0mUBdnK
DtqUhoesz4zb2g6DaC8IgsK7ZBzdbpmRFPns6Z1AW6dFBdYyYNUTwL1hdZUKS7+LE699jaxKR9cz
IlboP/GjIV/ldeuPX2xRolb3oyyPPuspG+4uq9g4dr2Tj6u+UhMNJSnHMd+mTT94HkfQDzIvZ7L3
XmJiXZVWpb8mu6vkQbNQLGz1RHXuspat7VyVowGSROOSidF3m+JmaJeN/lT0lgUogkjDWwbkeqqn
wKms6VLTQ9DAhz5pQ1T1zaTTfbcs9EjLNrqrfG1ppHWLgtLsENepsPAX1aA656q2uiK+hlY7BQ+o
BnuoIlo3bBFEa+V2EMEgH8cWvWHOSd2hiKfFsmJnWozW+GrGABi0IctQ7TbV0rLjG6Wl5Yp61KaL
sR0TA1ahboqTV4OFnzAqFqaZ6DAE3EOax4+Da+8ry9yTRULUW+m7CFmq3aO2TEz/MnYaDmXJjhIo
2o7jNsT6y87XIig2tk6Toe7E1oZM3s706R2E2VVuBlMdXRcrvgmxbqbsp0J3C2Sfw400bLFgC9u5
qsT6MXr18qBH/U2Wvi7Hu77C6qrzui9DmArafyqIKqG9dTqT7QvVo1KIklXYr9HzXg344dDthyKs
06Nd6HC0+93G9uqDcsP9mBlHfQJDgSh4GrsLEzT7UlX1XdBxtFe+vMyy8lMw6Iii4+xIfe7Ra8Kb
kmB321rhi+yiB0V1l1uq8+ToI0dhq+31rn51nPzOm5JrERUvbZrg/QkEIQBN0JfD81i29brJESQT
Lx86mgvw1tym4/SdfD40oCTZNAac1hb6LmdEtBg5OJcuMAunVy+Tpn9lijS0Y0LinUqwMWXMmelV
XXuh+uI+UmULHqN6tZPqMIdt2yCMjXkDTRZJYFDrj7UvTWW82MpYd+i4OCGrH1Htf/JEcKQyx1+L
YLRGgaLb3ugOKpd0APZwzxyi6C59JPvBAiFZsOh9fWeEsM27YddFw6Yz6w2XoC+S0j4761Hz5J6r
aoYvJeAjV6Mwlvmtu/VT7SGdsv6pGX1zYY8GqAdququ8guDicozcj5lmX0Wp+S33muu+iLxdFlvm
MjStTQPrIjcz4LKs86HZ2bXcuNWwGgnQMXeI2FoGOkAtK0XB7ZT6I7ao9NrXoUlMZccGbgrBCPF2
YRYuIlWtQULbJofBd6G7uYUmXoQD7IILU8ANp5Y739ZustpPCNHKZh17/LDnDCBl22DZDAKCcipy
YXMP9OoyrJqtSNWqtaI1E+9KaMVxzLUt8q0tt5KtwH4H3GX3APTvBlnpbdlPdLlCe4pjHCyFezlI
71AIbUuKFpGIea3KMF+0EotQJvFVUc53O+07PPsvRj5daIb/VdejHxRw4SLnx0pMD0orb8lkX/vs
gXJslzWXTtsIV36R3fYZHpKTfzkOWbtKoTItuXtMiwjrOTFkBAdmc5FXyDM5pbgSb6Q0H5yqvuz9
au1L7SuGo0erhMw7hcnBkHSAViwPn0006LGHFNR3V1nRrEcs3fUp39A52y3s1sSol5OhSWXCDbJG
1x5+rvV+bw31tjGzdeNVOJfhDosbIrwYlItWWj5JQ97lXZsvwhpBtof+I5w9db01RYsjkfJOmMax
cNx7vbGvaq2+6CtuK5n1nKfBUU1y1zX1ti6zXd8bF3QP7py6m5amnl6XkXlwPG3nT+M2srsVZI91
p4YrTKYuRin2pdBwq22LfdmXWKeKBO+LcVnNxghNEdPk4O/NoL+Wntrg/HxB5LqsLBfBj7mq2gl6
Dvy6lQvD1Kz7+9LEUNAxrr0qfIpNDX+ycTXk9rM2qguunjAI9PDFquYgK1/ieHqw9fyy1xPQJf6m
bczdFEYXmVn2K7Mrb9MINweJm0Rg1LtoxAdSpXu/rS5aN2ePrLmXUCkr2aejg+6Nr3nt3phday6c
aXZeHZyv3F9vuLDGy6pwb1LNmO0k3avaCPY+JtPQYKM7P6Yc0sgrTGC6WxWz/IFVzYyLKEYVQ6lu
rRwNr5kixxUZTEhu25d6NX6pMrQSs7NtlWkXfRNtmjHHqLopadsIZlNQldx1DUlU8suXQ+RC9/J7
IHwWCZZIbHJ4JtgtmbOXKbawXrnX4IZtyw4XqgEaB+eJOuolcIcwNOSqtPXHprD0RZC0+JEEmr2p
HB2ugOQkuiyEW9EVWljNk9DyLZvaAfbafIkm92IxX+XXkTnITB7uR1viSupNj5meCTrGs3VXJs95
lNwNkK4RzePOWzYNtn+TW+66ku72cmqzQ1uV1ZOAXnpptM627fiOaHEvRoyp6fL0d1abSedZlpNy
trkyNP9zlMF4uibgs4s7YSdjT3LIBKAxREp2n2gxConbjKAe8h9xMpjDN6ci1r2jsJim38pWq7OV
1hrSuuiLJAyeYW0hRJWuP6w1Pwitneqi6DkyOmh4XiSaahs1aiwXsU43C9FJ67gvaSgy8yYmpyMu
O402+avCTmV8YwzmBF3DaVG69YmLiYCdlj6qNy2Uz65eFseKKQt5xML1eTGaZVmvqoYXdRXYI+o6
amXcB4tYOM4qsXuBu6ohoNMSy0DnsYsYYoFvdfBgyLVXj4aRO+XKkCrtVyjB5LgGXjhoXz0A20go
sAHV4PLUeCnlfTKWNzUeNYRpRT49lrA/dbytKQaXy0AvAfVUmg14lyjpmc6yonpyhkjTtxr4wC++
3dg7Xh98hqntADWMHXtuUYfpZmrYENLEqm+bAKXBVMRhCMRDzYYUPt8kKCIjuwKzwP3MKorhwqQ7
uV3F/uSLpRFLZ2/QKbskPP9MbqL81BS+2spC+g8+yct92xveSxcM5jW/QO1EHpkvadNEV16YTvdc
L4kIEtpYVmTF3aVnxuLT0MliN7QpKEO7EHvM3OtL4L/qpTVyzPpE39lQSYKS/vzatLIXs+ogypUT
t/sV2WC033apIddIQsJhPjxXs/bZ9GoYRiluTdhqZMFKxLGLfEPYErV6VxifY8MtL2VbiG1dxPqy
lZa7jRInf5Dc6L8oW+BUlCZ5nuynwWvyBX5a4iLCtpYtoMuWXt/Fz1lBxDPVZA6H2sstIOh28oMo
GmpQ4ta3Iy1et+FIenVpd4HcV2WXTTy4YVDSSZpg39aquopLy/qkbPlZn/QC4xRs0b/CPKoAY5gG
ht+decnVOXkEASz7Y975Y7g2aqSOI+nX+ZV5wTJTBfaGdiqw/8Im/JjmOMqyvRjxxi7CWC4LzY/T
45CFeb0zYOrsMw6NY99X8X0Y5tpd6FvDD9GaeDBR4NTXJot5a5LFWIksMR4bt/k2ej5XnWqnRH6o
M69a1HK4ymHbSK6uwu92XgSUuEk/ZdhDgyosbwgQ7nLCJqsBHWP7JWgN42CE5ZrOqyflBt+MzjH3
uKWvW25BQ4yhcGZcmS0cCJKCi3py1kQd3+xmeqR+dG+lzrQMk85dKd+6VMnIWRA96bFylj0z9z7D
T6pLtG2kd2usiNclnaVQlcUFnJXbJOp3kr66DYdKhRmj97V2qKw5o3bnesWnULisAp++YOmUs8/H
WoraWJg5/Kuo7Ol7H/FtFqYlrrQwYo91S/zHi3E/pvqNLYK1nhe7rG1+aMq+srVq59bZE1khQre0
vnBqZ5X3hYEfZjDcewo2Edk0/A+rhi/MAjmjIvXD8O113BXf02i4yNL6KQ7Tm3g+jKcSolkZi2hV
j9Wmk/UnN9R2Utb5egLxhLfRJ8tNuXwMl+ZE9p4a8YVMxXecQPNVVSTXuec1C68HkYNvB/fhTsCu
4RHLErSK/4O83mbAAAy0DQSbeBgWfZY9pjZEyt415JdkqvKjM0EsEzCWlhqNdou88VZRRj+rlatb
FydBn2z+BevB3Nam4LP77iJ09COP3hFtmd690X8bekA3XXZwsXJYkL9ZZLNfDOzbYDd5drZyvbxe
ea0YFnFeHZNB0ePi1CC54MCgxnE3liXvZGRfREFwrNL80ivGpXKKnd6Oj2M23HZIs6pEPNJWtfP0
6vucElJhRlEx7OBp5zg3VNEu1+ND7tqHqJCfnCB88OdEN6vlqFf+dempKwqdl4kgHM7qcJtorljI
zkxXU9u4S4MrY+cG4TprbR4/T6MtIQUTbQABKJtsl/r60guNFutr7w6M80a5E2rrejlU9bYY7KOo
00vLLDeGk+IiSRjui/pIo3ewSPIA8dFoj4uoE18sUPGb0B1v4wGvOQ3bF6Mn6cttiwqjw9VPL79E
klkaacadaQ+vFYIXozRvar144Fx7qokkqqKlsTI0P7FNgPu17jNLlQtfOcfOrUCDGQ9N3H0Lff8p
7B16hcEYSuUe6tmU2fMpVlb1HjPsZe5bwGTz8RMpBjTtSaet09JsDnmZPtIQ8eRjM77U42nCmx3T
tHhypyV2lt22JOqyVnXsEKVW3lyHgI3PdhuwuCF+Ld0+fSyV2HbK2Em9uqjBiISkahfNSANxmGUj
nnQEyZIwJ41Io2Ct4RwbpT0C1evwGvRw/EgAJNjExMjf8zyDiS2fzbFPloNX3Nk5R3QyaY9JHR5b
EG7kYrmTkzkAc/XdHr4oOREEeMuEXrXZNdiz+wcU2Z+pUawy3d1NDkwhHao6IZgWm0e7g4KtvukD
Mzx+MQmOQrvcT+L/cncmy20jWxp+ItxIDIlhS4IzKUqiZEvaIGTLxjwPCeBt+ln6xfojq6LrWtVR
jrttLxgCaRskBWSec/4p37DQPUAMOISEn0EPXzLUfB57hsSNu3K5+waPYnqul4ksCWUL9yE2E1yI
C8PBV7Mpj0USr+s0P+UtbkrTZB6xptuOagKtq9au+dwhxpVeu7SoBN2yfh7NeVpxzRfEVOE85EU2
BuRKnpleVnfoJX50Lo2aZ8VbqcpValsbuPUPNdHrgdcfqKa/APsAcb/jdOdDFqdJSZkQamu7+l5X
LaWLeBCaWNs1oyzBQp5iIxBlytfIGm6ry6zUOcsfCJVZ9iNu+RIjMe6xasIfXI4/s/QSxtNaBGeM
3k7eGCxjT3wJRLpsM1yKVX1iHUdkuBBTQhuXbDVxGov7igGsFdp+HD2Bo5A6MC4IxDk2RbjRiu5e
tS+OIuX3az1ORxPn0yJ9aPL2SSncFYLu4BBuitfVcN3sn3AKhFb8yHIKg4yt24z2UqlDKoJ9OPQr
Nw22Na0XgrWlO1CsmXO4na82t2O8FAM+fEV6sdyr4WJU+Wkg6Xr51en1rukvWWKt6dGxNhNsS8Iv
GDcZJJJBWlkx39sbY4mnW3mWZXaXlcVeE9pLZc97ve0Y82y8Wm3MaqPJeqeycJvLjqjV7zhJG70i
UWyTeePRi5U/ttPVWtQv7UtK4KKuRV8ifBcAN3CUKHaY9K7m8b3CjdLS7E2Oo58eTdtBZzgS9Y99
U5/HVGDIYN/Bd1hTOR7CIDzVWbVvgnobp61PC7OJKBWTsCD6hyZZk3eJxEQtlEuctZd1L1dVE/iD
7rKvqz1I1yZpKbdrLpdIlcvCrDXMP8eFU8aSVaDYz8Yxn5qnzAFwvM5BdW1ey7E7W9LCGy596Ftt
o/JaX5lG5SwtPN3W6Kath6FJ5b61gr2YvRc5FEdbMFILQKI3uRZ6uGhh7cHoFgxs0Tux2OQhnURt
16nvkOi7yzP9Pg2sFzOmeKf5vqEobLBkNA7tLNcR87XXXLr5vk+NZ5Fh8Udnke+zAfmr44z5ukxy
nMqZSqMRniGOb/QyxgOsRXexT6usAa5NKnXvkMYFeD2WXnsQ2PEe+mgEvm3Amd/02RCW344B8aQq
0hH5Tp1Z7WMxDQ82F9M6g0Y1LGomVN2CGOZgR/1O7jOmUsXEaLMMXFJcW8Bp067Xudv4WmweKjzC
7odAWbuknaZtmjIGNUZlEp+gqnlHBUC2S9pouys3G/s3it4s6WoGo/V5ztpnrwvcc9eX0UPXuNp2
bMb8MZx7lk5+ERQLcTydpJek27kzvZWh1c0pdOjpYdYyL61cLjc7LL+igdhSxujmXZVadbDvPMfA
vVqPBeOfiXnpFzEb7DcV6BQmzKRqGcW29pBDX1iER3spFJ/Bl7ic3TmzluXmIWeizB0w6jQ9j54Z
VLAKXFHsY4b82KEGWbYeaCkwxHZgmWKBKs4orKcYIIEXQV6ktYndIb3HiY+IkyboHqOuNPulzaAF
SJA+/oO7Xz+VjQnIP87m6yyvOW7Z5E2HRk7BYejz8ZVz5K91hO+htKdr1FtJ32pTweB8HVMSDl09
b51kBFd1glDbDUweVpUI7AL3nNE5Qk3IzjNXwJM3B5lvaOV8kJXWfYAd1t/jaZ7BIQrXvCTOteWN
9K6/NOC2Wya8LC1BH8p42eOrfmepLr1PQTT55pMxfstUwOUpqmJLeBVo+cCc9gMaAGP12fHWdZJY
CRNLpm42WMl1MlXne1CRaiPqLt8q0PVzXhvzUx2F6drWiqtIYPgZy/C1G/V7t2O3N2xaXC22Ej+S
Nh6SehCuRiId12TeR3vmh+7RVUPKmAruBiTkemUbmrVMO/27SZwINWMpaW7Gb0HOrZd7fYSrZGqs
bDxUll6RcMOOOeOatv8Oo7jZ9lRSyyGsR5zD+mwdd5G2iQR2MzJydlk7OKyz8qV3sfdzXRJ+dKyP
MYyULfc89MoWvsXKyKPSqrmTph5D9RJY+8Fi++63rt2m8YlAMablRuCOS8fMzuaov6Lrv0SolPCu
yYlqrAGZvXxehhaWOSrurvUq970T/tTz9OyRaLjp8maPgVyPYXF7V3Te04jD/bIaqYdiHQKiLmjX
7eASDR4mTTP3eUMTOzM9dWh1pIGdvchMWqScjhJ8MqExgUeiheOrnQWWX4m8XptGry3zKG1XQRGe
khYYzu70j4bu3Uf9ky5d5cL6nAFKAoaMi9wcnB2nJqbGwFQyHeiTq3bcjqbzaolgOtlht6vy9lmL
qpv7aP+VuhEH9BxAm3LrWNEsLxydUlMGtFW2N76Npvbqkhq+mhPvhxVqxyylZXHnkMjeAVoFyQOA
r8GMY27uvRdJFRw8r7ZWNJvawTKCiPbQtpdRXRzKKD71Q4ABnI5baSjB8JKu+unF+XF2KI3lkEjc
SY1v4xAxP3T618AtwZFY0mkQ1JNZRbiapgGpx3W5YwqC1fysxWuB3W7nMNwP6/CkdfrelsObgKu8
yIbkO8UM1qrUpqO7cd2MGqjRBD4IdBOjhculZi+S1vOVlWOU2Zz0wRhIUCGVzYrHzTyk515vSFAQ
eMAWkGsYWpPE0TFxMBv1LanqS1aZIUKoOoAtuOirKR6WBK0au9RugbSnCak73thf9XaSX+IaeIIA
Y3pSq37rmVCcizb1XrJRDYRNwYfAX9aJlkWO+6cApV9Fte0sk7yOKfLccmQY3Xgv0N7tjQeDxxeg
1OCr2sh8StRFsAOMS9fGUJOAFU9Ju+ynobuYOIyvsizq92Gs3GWrOrmNBeLAYDDcC7Be88W1cvvB
sCKEzay1S9BD7126k76BLhZMi9y2kufeUDilT6gVydDrhsBjBYwquhx7oG3LDR0v2cTxWI5L4fXP
lZW6e9fL1NfY0uQEfUGzIc3Y0IIt+O/sckRJYNtWhhQDdS2rg4jNnDDSPH2LjNm21gR4aC4MLZOB
pFeFpl8y4B3rRdjp4q3WEOBhZT0AVOMjec2gi+tvXYWZKlduWBwyOdcM+JNILt1SS95NT9N3jlWF
q6ZR2rud1mrfdFr3QDJJdNJTYWFcak/zSxIzY+c709deFDKDjefKL5vZ/Toyu8Hw1KOqNVT7Vdbw
kpyyGH300Mlmjt4k88bvUBlsWiCTdVofIKQs+PbL58KL42gHaRxwli/BHy1yuVno5/t07kTOpxx1
doImxxgM6ea+zUVzdIok3VQgNwzKi+DOiHMHe2Cj006BF2U/ksoJDnmpAtCLPDoKIPiz1rfGe+wo
5n9Ys07UMZsKcsKuYr4WLuCdsKZ1ZmZu0PbVS2fINe6wqzGCacVHVeG/m4hgOOa18k4VV/z7NCvn
pZAzDVygMrkVWWuek0LWHy2rEcWtLT7CuST/uzWaYBUbJf2YOxDeMbmjgVwYjmvvhjpou2r3mP3m
P93KND9GvQgOI60s+wu1Kb3pTEctIYNciYdeNemPbWoY23wEcCtBUU856NHrdS9L8Vp2wfJ1LXEq
f3btvGHqavWHYHDHnQNJ13Uv+D64GNwnZukCY4lWHWvqWhsmm13tcrfvIDuNYTf5UxUEqFIdbdq5
uYvzS9RGzaU2G2ar0wyde6H63r0zWpOrVc5pvu7iITsaaeKeR0Rab15QMDXqRk97rAHp3tpiECBt
o+k+TWbVfuCgUgDven1xE796P0joYCqcttyx64p7lZ50SPqLsMz2NSgcLfZlmkSnAW63tria8bFH
VFV4oAhL4hVsBHnuqIetjYOXbLKMXJWzBVS19a0w3Pa+GXSFhXEJhL+KRVP1XKQordalkbSMi2cm
bNeNE3jiSq8vNsVcstrjGQ3oaQ1ZAp3OlMwaMbUTF4Q4wbyGzZZp71U5Jd5TrTRvfI8CtCLfbGdo
KCJVEq7lFOX4k1cug4a6B1usKRDtbtimBACn68jUpLmDIJ24y6FuRfkaUXcW3+ByKsDosm3FWpsC
IUgSsIbCx9CW3Z4k8vAaLjW0Ib5xTipLQuB7T8vWyhmqaGt0Ee7DRoLkkPyiodYfI8OZulVDBgNV
ajrn8h2aE1Pemh3Y2k7D4LQtlBqTMWkc9/nJngZse2LkRouocg3DT2PUfvTyKb7mkM+RL0gNc1Gk
MPk8+JNbZsEyHaHGHUcd7QzZAA297rayQW9WcQTgfcihzll+ofQ53pKbBuRsh3MFbGM7fearrmBA
TwJKNjYvVUo2EK7f/CbgzUws9m05SR2mOeMYiI4MYNajLiOa6NyBjwZrNIF1i1U4BIymHNHiD1Uq
XjIG8MHOiuqQKJ2ohUJk53FyaePeI5E0r5RD38DY7KSHyUZYymGHDkT3xjYty32saVN4n8DonX7D
CP+7WgLqMixmy/E8B4r2Jx6/G+RWOjaQY6GZmI991H5BpQLJUsDda8KaCzS2i98wwv8uiPn1nJ9Y
2q4VtCItzMyPIXED45sJiPKMwTWMOqiSstwqEUUHDw7dfxbPfGXbc2pX8gct+jVy/lcqdYAkyOl1
Tq2rzH6wLIf2FwTWz+qpWpse0bFdC85sRbbc/jNb/P+gplsMDuldUVBbfOe/nnlumsmKXCvzBYvT
umNOtWIhLun9W3P1z6f6G8sfwj2h0AiMrwIY97O6ONc7Ewnb1cgMMmy3Dc0RMaKExuwcjKhp9Z1o
8zx7+OeT/k31g94etw4H+qxOguFnabhLf1hUmXB8NL/6cga1oyCq5Morp5gFIn4rpLkRpvdqyP77
P5/6kzEiv9XbuZG90M+go/hs5tvHFbwuMGCQBFhQixluLjZcDNXgvGjTYRhcy0+c3mH+0gbfRycV
T7BmWYJTMf/GA/dT1he+GAI+kkDbapEF7VifrZQ60CSzbJgNMqLdhK46I+6bFkaCmYTMCy53K7pg
hB4sM7g+XC2bMWx2lLyXFuo2o37KZzGVBHgU5WGAFbyw9PJLNFovQ05+xFQ2JKaZKLeruvqNuP9v
XyOyVReuJ3MOE3mdLT/dl1BE8zjO4twXyWgfG7vWD/AjKj+3O7GX0SguboJit58NMllYwr6P8FVX
dp10v3knn+8V3gizCFQj2Dfgmvx5USLnYIYHl9W+F5tDSe3vwNqBilRa6xk+XOf/8/Xzt9NRzZp4
qbANeB6n+6SviG2IdWLGGX4Mcg3oyKjd11mnjtokTTVpvxF0/O1s1w/ncqGgysMOR5q/LgQ6o3Cz
giYHe7ZIl4D16REWe7EJGFs+//MH+7y4e79+sM8aQMSwqD8ya/Qzz2qOaT8lh2rs0E3FQcHUzaWg
a1Ww+ueTfjKH4oNxVkTryBmumi2ivX79gGVJzJA05cgmkq8jMaxrS90VZfJoW+l7gpGtM6c/O0/3
W81FyCCZzZHk5lpqLyJ4yASGkLqR+5WZHGOZ3Jt5+M1FlrWARH12BC26MRbvmhr3ojN+s4h9Xjk/
vXXjk347GvQ5TzoYwIGbJv7UyP6Qw+kIhQx2o1P+Tkn8ec3843QO+mSLZECUmr9+U9as2TMGCaNP
AlHC+DlwVqR1xPvQebbpDpeuDdEhn6AxpW2h/Ycb0qeTu59U01yZegSXWBEQohsrx1TJ2rJKEtiL
rv9NkfH3leV6SZiuwFHa0Lmtrwqnf5NKwWmBx8W0D2lkNg5rObT5/WSY00ukzPxQG5b8KepY/uRq
nO6NQiZQ58HPrjqhVv/xz9fnJ4/KP69PxzMFSnEur6vv1L+/GcrXdoiyCl8DiwF/VBGvk1ZStCCW
Butc7tU+vtrlC5U/oJtmN34axcNv1pzPmi6+fUcXhkDzZzCeMT99I73WVRC6O5zRbFA54oqmtxpO
9H+6M3Iajx2RVZ1zCGKSf/2sEZLbQkeVyozPdnx+QUiNp3gT0RN2lYHtR5GA5sX3UEmPUWk/tTDm
f/NJP7kT3L5vAD1oRK4tPMf7bM6hQRVymqRWfoXAm/l+FDKa9QZuaJFV9HU6/acdBd9MGZdH3bT2
pVN9o8lilHFNb/vn3/6n1RdQl3eCUQBvBC22/HzVa47VQnsKXZ9bbz51VR+8K2CLx8SYx9+UAp8W
E06FvQWTEh4IB0fC+ut3H3pV0ddG4vpG1Omv5TzSIslgjvYena/vBlb4G/eJv50QhzNEsvBxdaw7
qKV+PaEI0ibRRTn7Q5ga7w0TjQ2gZuxXjP/WheWVv/syP13EeKmh/LUcx7BhxTHD/nR1Cb1AVqbg
S3iMkU5BSyoLFWL8GyX757PwzVlCNwlPQLhqep8X5dhw4pb5I1Eyqe5uFdqod+JXwj+Wwz/d9f60
b/pk5/fp8P+ru9/1yvtfI6ure+Av7n6X/uO//+tnE39//8Xe7/qP/rD3M91/CXGV73L/XlfM6y/g
D3c/3f6XRSulu8yrryJf9q8/vf00A3M/Aw0+NngIZIkN57/7091Ps+x/kTTMmgAp6RZKa/xH7n5M
Na4X2l+WA/IaIuy6usA0Qnic7fOtZsWtdOHWG+Rrjf0eV7pNkQXBpcMfcj15zaVEAHsuw04epbdQ
2ni23Kh4GlVTHuYk6/2yNqa3nudtVY9wxUGwBfTF+1mMzR4F5dvtCIJ7sLWyoSPtLYPLU6U/GCUG
G9XmBvNAKPD6AMk0nKMQpqnqdgXTwkvn2uF+ypi/qdvLdaiIIIPCH+rO61AyXMoRpd2NgaeWAIDm
QjSF+axlxlrTevfgmtVTbInowlgv8kekaxvdCuNLAbftXKM5QHf40mkqG+7SEnJ/6AFNQrcMn9Kw
C2CfYMRQTa526Q0rXRmWEseSUGlmZmn97o7OUhLsK/Aqt+fIfhRhIs+9d+UEzBgP2xmExpmorns3
y5NjBl8qgcO3b4avuZmOB7uZFF2Kow4xqTb7wGB572V6LEOVHgs5IZVTeDPPmlkBs09ZeZCY3bWt
Jp+aqPtad1p0N8tJPiVxk4ErGQ6tUGM/ud34c0A+dcItJIdGiXQfRcqj2xTFs9LmY1BLtCbNS1s3
7ZkM4/YsJokOgO9oPXjMcKC52uu4VeqRPpjeF6/kpsispRMP3tYtZbbIJjgtYNxtcZ/P9gtdTLHv
61Juh9h498apPjjXB2WHFeNS4dSHiFEWlO7hEgnrlPdjcLk9uIZ+NqoKzq0TmnuL4mJJh3+vqcZ6
DPouPqs2+ajmj0jic8QlF++nuQbG5COvmhCaR9ANJE9Dvnrts0vuDfmKGBexYhGXs+/iUwq9K4Z2
oJnOiQy+s5YQCuZARfSDSou3VMPjF2T9z+5YPrbDqlfT8NhYdnRJe12SunbCCWK4g+qCCt5uk5dW
xIDZhGDmdDpfYn3y1s4orFV6PQSjIoGRcm7JiU86CWIFdK7S2TOWcfa4bDlbrbDQrlUAvw9FM7d8
C/aGdzx97cM2PxihiVe32b9jsGdsohJg6fYwVXNxmPKoOIAHEXc5IxC8Lg4rT2YEA+raQGKCgo7V
q6Fa/dsx48dqZaq0gQTSX+ZubO5vDyP4CHP09M6t8+Y+G1Zhm9mnRrPdbaerxykw1AEnoD8fUP+o
Q5XC0rv9dHvhr+fwROr3mvujH/J4l6loi24zOKTXh6rGtAAaJVQIJjWGj+BqkyXZuGTEHq+tKLfu
G01XC+xjUlSA8Xtv6gFcTtSFBOY9lHGt3efXB5mNOeRgEF4OBisI7pNW1+4nc9y1OXF3hiAwUiZp
fWxb81mPrHFTz3Z1vD11e6hFV/9xyFWYbZy5eZ3dZILyM3mEWKZgTH04Ity43YOyIlJxLbToLZ7C
lHVLJb6hDNSNrZXfkVOZ3yVO8udPjN6i1TjqYlljSiMWt5fd69/pbf5vrMPhsl8Psy4wV00ywwm0
zOoqYQ4ElClSUxNNy5DCDygvrPoCw3khrUI9SLOP+K3NNY5zFSKrSc/LZUf0NRL2P18d//dVDFvc
fZmXH3Y1TXdpoXknI96p2HvI4KRj+Ug4K+Lgu7wKyKiuMoMfHW1Y9pooVsJpOBznpzl2nUOXlMda
z6I7ALp6ZaQkxuuO2iQycr9ZIUOhOaIoq665tpMKn/i2wCKkZ+9BvonfjBHE1fqbMoEqFmJ2sRbG
EW6pZWO9wWKk3XZdOq0CSc6jrteeu+jBxe7rMllEdQJrJ2a8PUOf9qPADOBMB01yyIKZGDtXzZhS
hHCJvGQ1Ou3wFEO3fMI6aBdqVXp/e6oyCm0RIoGjF0zjrXcNiiS0GoAWmutJG5qOUMIWucr18K8X
3LTWt2Uw3AWjHR2SMYkPeu4wk/+3H0G0UWyHIltYWdWek6g0dr3rfHWDDD+eDI6I3nd3aBJQX4i8
fzbxKGom8D0fBZRzsMmp5WuVK20u29diAJrN5+CbwIBhqZttdx7cOj7W9F0+M6LuHQJ6Oa10N66u
0Ls+HSNnus8Tm0PVGfoWVhBxGfA3/ElDnmJnA/SUoUPmOyRQiqw60yUUXH7UNfPRUTb8dPDbk+25
+omciHhf6sY+KlEz+LfnbOQIpzKwhhWrZgzUyN+7PaTFBKLisSklSsshaUSWBV2BHEoi2apTimD/
2BLYbrFtQ34r1yzv3eMgsu4xpuZYd3YD7BFlOjuVFv1UqsgOt1dbTwzLiaRmn2DoN0cn2VYkw/w4
kknLfiqfbk8BYHKJxukmqxnv3XYued25LPQjcGRRPN6ec/u+Y0/vnbWE37+I+1lclCenje2l+a65
arEsLSJouJ1PaarESXfq7AEOfg1i3pW72+HtIR+TdNkb9bS5HcZzvo+6XByHvIHok8mXXC+GdVxB
PLodzmFxyicd/p8toKeGGXoL68PQ3ewltNgkiqLS1xqcs5cEtjhoYtSdEbSoJzHEfzyv53W4rwtG
hrd/5Q2NWtaF1R3QGtNkF7F2h7cBeclV/WUKzISrjClsiHL5hfFItFa4mW28zotfUPS9zobT35tF
Nl70VNsKSQ5vWOUu5gxmfSVgGHcd5hB7W4vKTYmr3qOrIE4aQF4fvbHHJRY43SWPgRmCd9cbYpdO
0DmWupqvEilD29zKKux3vDusDnajCa9e1rbuh+FVGSKrwMeNDKZTWOb3wm2dxWgOJHZmdgaXmU2U
t9zvpnAMnuxrXLGViHdbwBFwyqm8a0bLvYvTK8n6+gKOJk9eqMQiKsR8Z1IGQZOPow2acO+pKed7
xzDfkAGazxlfykqXY7vWB9t4zlPmA6poWngU1IV/HRrXw9tfvr1az518ZJ1YFzVEm8k25L3lUq/W
jpdscb8OHwVJDYjF2uHD4krNm2w7TLq7oe2qUNPAhks6JFU987aFE+vV+5Shxko7OZ+1oAEaLJJj
OoSgNjg3vGiBfd/rXfoTvdMqsuPsG7YQ+GEiYH5sIlWjJNTbfdFum9wO9sqW3c4OTLU30gC/+F4f
dwjPu4PdIdMdm1DBLK2sjV2DhmExHaxh7ck7w3QyPF1mck21awFkxOcgIIM1LmZgQ5U80lPDnq4T
d9eSCu4nvWofYgkxaRSJcRpVKPCSmfp9HMrxINvC2JRUvImAg2VGcjgM8BzXEAvjRyr4lImUD+TV
7ru8M78wvKGMrPOXzEIZ3prmgtthehFEb/kiGwWmZs30ks/OMpSu9Vz2Gcg4CgaWIvnqVl9kguRU
dNCJunbXFLX50AmbvNtmMr8bc75ychW+1WWo+VM+QiXIk/QunohFZ9WyFoFRzlDMZnXogwIP7LHu
ThSLiEBNopfrNPxa5GO7y/v5W1VFXJpBXz5XE5JXRwu1H4iE0sGo3wZVvunmx5yI4cJ/NFwqN+zw
uAXQvx2iaTUOUY4Qdbz+FbjskMaN3FeOPa8jb2f3nCA1+sQ3ZeacUreRRzfLfqZCpgu9aIcHrogB
QUHpnFOLi5SRASzmvGo3vZM5xyLNhi3T3OFQGIFc4+lRLqvGOV/l43e3B+xZ+juRcjtxIaKAtqc3
ExH9j0HUSwWiHy1CFa/iOW4+WAZ/TFqifQ27YVrGfdI+SuEGKzqp6eQMbbqDT1gRryDxnujg+nH7
OwfZR/NmCHrnzpiSeTWWc/6ILwLE99j0nr0QoMpxhvANh7WXHF7Mh+mmGwt8PV6M/ojteLzozWlt
B0L/iDXza2b31Q53hcBnt4a67WEjk8oQUwZVJusgS6ovni6+tKk9fmDUdBqSuHxJG5TJyH0G3G91
RNpDIHGqEPlrodSuserxg0nRN2w32udBBOM6mtthj5BlYJWoBz8DnVgk1lC+KcWKkiDDgBc5qIc2
lh/lGJVvBjbsNJ1leQwGW130xnxINa98GzBp8EUjjT0rt3huQ7W9PV8jhl1FnvpQEYsdM+/gWTnQ
DxOYU9KrKn/AT46l7ypt1cOPP55v0XrHli3vsA2Ozhm4DISVLHs3hPYD57voEY36NmpNer8geSMO
2fjSIWU5TNXAKBe7VQI+O7Hpygay9fXVIqCLsTAk295ebfOGqtnWjMPtMBLyKdBb7Xw7sjuIMcKJ
HjK9OQ4kHWwprMxDg5Ejl2nu7DPJ7gNwq+3mJHL3XBXZrgb5PjiR1W6FqI0jkix9UzPIOpWyD9aD
xybSfmnnAfKCKOKD6knRWCDWqXHCKYjYQ7n/yCRD7ADuIf+2QXfEjINOH6naXga9WI94Kz03U/hd
tY76MIN0J42xfi2vEQBlgRgxGDEInQInX6WwjV7QsZ4mr5N+47jZcfRyIpjDlh4h7AwCzzvLx3gp
46Y+K6Ttb1Zak6UxhcWe69Z7HCvzx+11y8uo9u0pfrQRxe37CasrL9ZWjPT7Q1QQ3K6VurNGF6s/
kDU7LVPMVF4k3TSkvRblzBEWJit9M8df7XSeXyJTGMtokM1DZJTRpg3q/hAPrQEtsDWXRhV+hYnQ
3I3KTTZ2mKlTnrbmphOdfrS0EMrGUDuHMhHRThvN+OA1rbkLHAuTr5IFOLLMGZFsURzcMvW26VCF
R2vKEaY1yQAxcgbRTLvsYjaRtSEb2frj8PZcOxl+NFvtfZLL7OKSZbqm4mKbfi8QAl1ip5jvek/d
N2ZXPIHP5k/6lKwL+qH7nvDDJ3P2MCghNt3Wg3MBf36jQls/jBrMtE7BjNZmnCsYxlerRhjThaFP
trSrMH3VsdpJ+SZ+5KpfelDZogWggK83gf1R5Pm3sKj1l7j1KHFB1C+Y9A6remZlTC3lbIpy0DY4
1eTwiUu5j92p3sImj+/mIQlWHn5LD4FqQl9W3l1c63SATlS1vkt7rbDT6LOV4+UEWae5uZkr1rSi
cz2W/ehbBuvznMyResL1iqgQniYVSu4DpHI4HRvQULPhDUT8VbZW86hBVjlOisK9s6L0rX2sUGru
rdbb6AYOs5soNoYtfd6DN7peu5js/glR5Lwx5jkiV5Kv9Xh7CK3sXqGR2/PLjbZ6A09dDOlw7kzZ
n43rTzaE0o1tmhIKG8/99QLrabZ2JzSon16oG69e1Z3DcmxqC8r28N5UIn8sSM/yJ97Y+nZ4eyDQ
6gz7NjqVZVg8GrA17iJpbFpZsqJfn0p1KipVHfiNsz+09fiYFcb4mNDCgjgE2v72XKF1/V2OF97t
qIdC/2gabGKDNler2z+4PaApOGjKSu9uRxqi1ED35IEww+BI6qrWeMc5noM/Hoo6mRq/ykxt1akm
P7St3IJgY688XykRcFYZlHY7hFc/dPRbKw+a7F5DArAYO6vxeZfdPs/IHa+4E/DiGxeD22SbNpyO
ThIjDIlHRETY73XxwpufWwc9UoIJzDkWhwg/maB8cwqG7/uh2CMPj4N+i0cAxiPzxoS2aNmra+iJ
4p953UcvsYGuLlAsVbjULHmoGip2geqZYykf4mRcasZblnWQ5B7dYws9q2p/QmTtqbwlxOw4+iIg
5kptWNiFWqXOl9BlAqDmZdR/GTH2Kd2fyv0xpuFWOsmuGM8eb9y1Vxb1fiwIOpv0e+ychu+8/wGD
NIvsef2rMTKiwEPPqZCJd1+cKYMl8X59O2bwMhvV2razVZu9m/NrlX/cqpYR6mVEx4/esMxYYfam
ubF6OL1BicUCsW29txTlqR0OHU5DvZMulfM/TJ3HkuNIkG2/CGbQYgtFgppMnRtYpYLWGl//DvrZ
2MymuqorK5MEgQgP93vP/beZffXq0wIWMTN6FruPCCGQ0jFXwFGWYKqR99XU2pL+wSzTjfqPqB9c
1Mr2CIaDaz3xQkPUeBbq7JW3K9AJuemxaBM3sednxYAVKfoH3i0DGTuSTjXfZ1iwbnecnDqWvE0Q
bGIrfOjKTZx2NVuQLL2VlmsAqcDD4cALdCLzj1KHQdlvoTwaQHjWRNmF2VUrv5fkC4UGMuivAnph
W4UIQ18yzSAo7qbwwWjy4MScnfP5EQophrJDPn1OEHSGVCBAj4yYGmwaQpUiRI092sN2A9C1GpSb
UH4rnB2thvOtk3HNFiW1G+unIxBF2JV803WV/6Km/DWZQtl8AGO/4qtjeC803lRFuyh+bcdvxLlc
QmAajlw+q0yZM/TrVtHafa3AM3hnaumUJSfx4pihMUZLjKjX3W63ES19nzWWjeUGR7qansbme20B
cTmc3qwlwFCMMtb8kXt3/kobT1z4uJ1egJ5oq7VfT34Oxq/2MV3BZEBRsnElYNmo8h9UvfCgK14m
2MTltNVhrVyMon1v0xTdvA6qdLD62YPZ9Trg8qSnk/Su+rMgHx8DP6YSs+pXOEPECpKjW+O1agOp
2KmSPVhM+EBBdZ7aHdpiFyNYqQCseOYz0XTTuNdMfxk9bFm57NU05ulyQGt6kzNoJK9pfh0iZ1X3
3a+gqWwRcLDRKt4wnLGVd8arPuyNlgapvS6YdHw5OXIua+QnVT9BIyrZOQcfnlnb7NYy6LJLJfsZ
2KiGXWiH507EQKRwFtxnM+ZYzE6Tow9nczhPumXLgoD5YUJY3+k/YTWVey+18TBolZNhOzQ9UuEh
i4qCSx9ZwcBjOk3swR0VsoPY3Dscp4Mzhh6WRi6E1vhmcU01Dnh0B7108bCbWtJz07prdVMACv2R
0De0AY9EQeO39UGM0wweqmsjHGThEFbXskF2+6/uejsj4Sh2RfURNedmva1NS0dov7LtNu8yS1v8
qmh3lMIgC2y9uw5oO82PRuDA5iqXEb2pvaBvN5LkWYCbED6vEneX9GKAZEx3M0Bs7VAnk63/MBfp
lQDPY9k5UGo0CgfF9KmZ9fnQa+clOpg0nVVbTJEmXTvhT1SeVOHRi5kdQa/BNWNnu+xcQ5gRjkn9
r6+5gDQKiKm0fABDTHRskxXEuLXYIRB40PoiYpLrpV+tLx2eDV22zNvu5HbHkq8LuF12oEdogOSc
Wa0j8FR7nE48VhRKmOhrg8vdoIsfDjOrJh0rGrNnvXwBtOfODfvIJuQ08VDs5pVJQuaVgLnFx8DW
g53drhCX1PoOgmqZXdWKA5WtM6FGuw0nhHnRFOjqk477XhMfavc5iO/TsqOJ1Y+3eLx0sh9miVOr
/6TpTx+uZb3nsBxmOzMKBuVo6dckd3sZA6C7An4QMmctUV3ivbXHeh/Pt1br6ZzmR3o4bjOXMv21
EPx7SgNKXOJjy2vz087uslNnvRQCKjSsaAwULnrmL/pe+xzTgwBVHKlYDv+AnQOKAwuSw82BVI0v
2Swh0zfP7kpvG5xKemj6nQCfqQhYD3CJa+h7on1auS2TqXAvlydCE9IRaQQpU/5U4XLY6HHQZ0i3
E/hirEs80Azr5oMVOlHkbPdH+p0+saN8VRlPFjcsfh0Hd+f2a28r6l7D6jFjpmKtEN0Cllz9b11O
YVCQaWPL0T6Z9sQ0qB9984SHY15cXrdkHSEqpPCvbMVylxmfGJ8jA7vjMuPxofzqAYc4tKauU2iL
FoYac9l3dbs3pOghKUvkcFwqDCqVcRG1M/uidt64yIrp4oo74IupvCYbkZ5tbipLPOQLWaYslK6K
iB6VdahzvwMdkly6lKg2dJnm2KsqXsSu2u4pK2iRliKakwIVnivtiJF+TakfVzrKbsLMzp7PsOiU
Y4nh8DAnT13TxIc0BvFCf+2Yd/WXFfWpbwidS+Vq7OdujndKrl+b2UqPaopODt02bnhDAwLZRBxA
sK+kM4xLGMgclSkiyDLX1eM8P2+hDPEUJvbS9dWhK/0s6gzgedEuWXGM4HO0lZbHED2/Ju2N/hVN
rJ0XRBQKqT9K/Y3ZqZ2gwUfb7oU6xdK/KkrSg7mG1YGgLo+tgG2XqOqvWsCgSQBstUbnbUMFyElv
gQptWIrMm4Chi1p5E5oOwuD2C/21r7kwXxGV93C37fwILQ0rH9ntGjtPOtUXBTWkXQ8rTM/mG3iZ
U3PGVsR/axUPDnTzfT6dln4R3JZNdh3lo9k/gy/jodNtbvrQYNmRRthdPF0QLZwWZG4IwpIZma15
mjrQv1xtkwgZrowUvodbvxV3NbsYWGT26qIad8p/KNJAIcompKAaEzy72aBHfmMp7/B7l4NqGl9z
dRDWuxQ/96JDRVDNPg4beyvdTEqNWfQUw7Ye4z7ywhjQ9Drigit2kXEyE4y33RdL8eBKqsj7QQhr
jkwJ+n8KLUDXsFw51HVGWnnpSKH2s9JZFYKFxhvQPsGIvEj4qcESyMzcSpN0EwGdsWBbeRzAYtmH
00DJ9Cp/NFuHpcr2Qy4DrxySi3rje4trvC8j69Dq5HFqB1GqeEAH0IPSEXjUMVXq49R2uMn3kR6d
+ZtFD19BKpwmWaaW40vC5/9+2yz5iTb8Cdg8GxmWM0WEBKWvt1F6UerkgXL0A8PkR85/x0G/Dsu7
Wkkv5k+rNc/KGP1rdJ5iHCxC8owhOL/DG4qCauHuEBiojdp328ROnzPRl2KW2JK33FXMM5o2FHlA
8vyuLcBukG8uXBir7J28R/4g030yxZ9JTgzPZMYNwFRzWabrrGNmoLUmJ7hbVjBeyTSrcKaCi6vF
Krwis7exlhw6ynzVtGxYeFSUKfVDPkzYHNkm1VKNsQR2esC6N8Xz66gP82s/AEmYWnz54zRi/H2u
gHfgF8P1SJCedNAGvlqVyy+phFbKAdsrZod5gJdVu0y4KBm3UDrbnXCh7yhkp2hile72lXg1gQ8y
vLEYPzxHEBdMeVdbAf+MST6hdZyGaNZ0ze8aEbRYtlwV6RnCpDtl015DPlaWnwjvPFEGPEaz10hK
t6SZjhk1nS+a/oq9hFneUyd6UuiLmI719K+V3uIWBxv3wjqxCeGZ5xFVXL39a+LnKYEnine/GwAk
TsshrBd/STDwZ151jp8qh/OcHdkWt7urcB5PWMFsneoMpWO176v9qOzZVwCGiRO+kIMK7bcR3xP8
Pspe4OIONzIIRp4uBOCLa/6Yhmc1O0Pyosnj9xWMhsqFCC1AjLTUq2D6qeA0jZ373Wxjg9P2uW5Q
Qy6ZCzOudtr8F0JIWPqmdDRHT9YdU+MhYIekvN7KTzauvPGyierNjSio+PBXHs2L0F5i5crkXXCo
jYmfRn8VyseGOhAMXuVGkg8pIRyDkrVofqWcnUM30+ApOBAXdZpTUUoGBUN14KmBVAOrXexypWfq
VZnHHcG/i37Z/fnbFkfsvLo4RJNDcuedGsqe58CU/Ny8W82bjA5ddfPaDScHllEz4OdzuBpSyT+1
nC59LUwvVC/dtAdioQr7TnhA2k0VSKFu2F8NSqCmv2rZfRL2lnG3KOu6CjveGdDLbPpwRHvTX/P3
OHRpLkkg8CEI694E2lvBonc0oVNqQdnRhnHBKIzNLokOKlcAXC0ljRYoiW+m9KH30Rioz1iqdsql
36MW+VmP89F4qDdGEtuHtBOxvcY4D/M5nU9TP9gK2pbck5ZG3EF3PQBft1sF+EIZe/SE7qrGRzUS
cEvHFEIGPLP5yPRaKf8uYn2et1r6uax+el0MBMOliQ9tc6YDVVbNzBsLU7umyeT0uoJTNEKD1I94
Ai3z3EtoAkFu7CmotZbH+is0/2XmTpIOaDzAFcvFtV2uUcpM9Er9Xg1gxyBS+Jx0QuqzLD2Jgj/U
fpG/9umHlV4pWXESJ81p7d7IKfDoEzdbJx36L+am4izoZzF77VVoZRSdwPPN5VCVX4LkDMlvbJyB
JqlT0GfXNP0YRXKoU5IEDgqticYOt+NKB/uBesj4D3qxA+aRrM+DDIcYS7Gcu0vzSBAwFPXgFAZm
LfRA7UFuHkX/gnrRBqtkCO4a8fRbn2No2GLzsPq3qLuxJXurtld/h4Q6UOUO/20HiJM0EZPdDGEM
13hfkXQq/grCs9Cm+9g8r4IrhPcu/4ES7S3rM1w5qEBDDB+MtTEIYc8sOvB/+VuMU6zluj2s1ILy
XuJxBZaghBBzBlCh7/LyAdmvgx4N55pK2fKtkRHZUYFqQ6xAKj9q6zPmXWfgSPTdWrDrA0dUbIIK
VC5Ix2+ZmI1kI4iHqPw2tusW4EGPilvJrRauzzLvQIXUWMjXhHZQUu/+//dCFuAOKRqLe0axwF3P
Rq82RzxoTvvRgNKU9uJGIuDE+g03S6TUTvMHL08oXngp/H7hADLGF2mTu0g4+P1W4bnk9psQrrsl
CN3eqWvRMf9Jurfk8FrdFhLbCj6M5kt86QaBZ/+Ywq3rdsr03soXhXzXKbLs2tg1+gcCKCcfAvJQ
hdBuZBZOcmYg4yJ0c3ltqyjZUv2OrdSCcMvsEcNMmfBBSDRURgk271Jp/kIPzYihNxpUOr2xLBDG
E0cId7U5XOo+hRmUsh62wwgSa8r9Qls+JEIUdq2psVsPil9+oGLClN7hxJyLwqHWaD0pERpuEBPg
bDtYQSd3tJeg1w86TYvKMUyh5lOHxqBXv+asnJaEqq5X0/lcN6Jn9U3Ps5/U3pqX96qmB1YK4odc
T7ul9Cxj9cHbBdooXPFndndoRT6aYmYgN/JtLgD2nmRmapBhGXwJRvo+ja36NppZMJXDT5IzAizV
ZabvzPSugzssh7U9aURchuXwlWp/bWAuaZCs2StpNz9WWtDhIDwjmQ7VEnlLFt8XtC/1BLlMjqln
FYkuEqOdcnp0LU0pSGL45xU/nxcnpz0qAKRhhZ7IdUDU9N9//+fPlXKIaYuoz9v/6CyGdAlrjjqt
w9Zyj50IIosjz+FJgDIGW+w6oqny0ugY8jRViknLpd4aZ6CumLoPl3iyLmorXCZqhbkAOhEaO7gK
7/Wk2dGKkZO/276mKeXjkO+bC4W5FYOxUk8UTT28/YIbaG/ZghLToOiCkaJhzzgkA6rHQe1FgplU
NTfZhAqrfDDQGuZ/IbSdanxAC7BReO5GxCTZqS98PikQF/4oLKDR6L1Hdya4TMnfYedyOD+TcGw3
/FbJXprmpoQvGtOo3Oa2t+ygD1+MrLTb5zS6dM1t4sIuVD6r1wwnpecofFmlW5gf4vyFBNu0qJ2M
9wznbxQvMX+iTCLqKGkufE0kXAT9sXiK3whPvXCtlN3cXMMS5g/QaV+JjqPBRSzZhEc7j26x6Muz
m6mHznqf4L6+q4U75AGtpgdfxNLDaIfTYtLeYu3U94FYH60OoOgx1T0M1oSIisphiBpnsRwgWlXF
UOPes+W0ETTOMBg5rYlvS3IWdQzKX7JwUWfFHh5jcxWloCTXJA/gBYf9dzZ9SX0wd3ex+zGTsz5+
yc1FmTV7uJQKxC/fwqLL8J4BJYDgNAz0atfjBGrl2wp0qziY0mc8Hob2t7T2C9+bF8jrlQIiHwCF
VTTWhRcJTlDvN48OqtZRjN9T0LJSOpA+4byWQZVLd2iTf4Y5QNSqb2DRvrtk9krAJHFhBsZMHd1V
3/XIxTTp5v33C8EygWqN75Mc+nJd/04Kq/DAg9LXjMyF+alazWPaTd8Wo0QHx/Eb4pf9iMxFjbbB
soDUxhSXvQgTlC5/wVnDGHdm0r6PjII6MDSqHB2Q//SOCWN6Vy1UX6r5aNuk8HPq7CQ0EFItmh5I
sfaSWyP/QkiuiE9IPS6sXaxkS6Dp+2Sx5gse9XWnl2PNX3kzP+4aLY0ZpOAM4Ku7VqccMjq59A03
9PE8fqQw6Bki3LI4JYWg7Hzo1OMzfq4dXKd9KYaao1auOcQXUmAzd9F74qTAoDrEBz0gUDiSVe4s
5A1encpDUM0cVbYYDNTOunnaUK2Dpn13CB9NNANuVxYPzZRqr8Fz4K9dHvkgD+mFTfqHGiYeVuXu
NbEKHRit+SLiEmQXaJv3Lsl/qQD24zou56UkgqVPxNk3qGRRxJSEzRw1vR6eaHOwgvNdK4pRlHM6
EjFu2nrKP1SiOZlI0zPryDotkbmM81ODUYjKT3iaIoUTyFHcuswytXnOifnQdTRL5UQ06AKrVNXo
Op8SHUVMSunWDbCFa8IoYc74Yl0LjzZMqjsKETsUjKOFFu2i5kt1NjeNnl0aPxnBY9dceCkntbp2
aGlmY9XI0Ch9YVwQ4gyQdqdIIxGFssIoDT/F4mQL0tz4ODfhsY0p0gymhj0MEdrQFcA7Yl48WD9g
1VROMzhIUS9FopsosXVSsOGHWpH4UiS+KoMxeiuNBdQWhuwlLchxKKAQz2NV+I5LIzB7Y3ItsWOj
nvwy+s6OQ0n4Tk0/EpYA7Ye8OKnt+E5U0Wgncn4TVTYXEcmaamGs1/9DXdiwx31pIAoglPeYbynK
Joca23xdmyRQsye0xSz/hB6ULsP1k9XQ0ii7t4nNSB2+yE6tPb3iDM/ql1bTI051+oupxpNF1IzZ
BL1inpP1XzaM1iEkiq9fGpBUjL1PXWSYRzSKmpLyIzV2x7g/C4sRuksOgl3KLXAWYeiraD2PktAn
QYaEcRH5Rv/9ovTjqRc1cadmE6DDUYFokV3ldpR2K3LCE2IFAj3qiAO07OTAzw5zrF0Antb7JcSA
tcKpcpo+61EKGoVbxPJL3XpD3qu+LCCcg6jRz8f/fhmHNzUj7RqQ1lkeFekolMP//cWY4NloQpV7
7dYk+99f5KSnU/vfn//Pb8FiI1jhDX8hZPMUyGiBwQ1FOELL3tSpHswFGmy5whFeZ5euv2S1/FlF
lleMS/vBMg6zNNXnXq6VIOr7ZynDxJlGChLUqfvoS4L3hnIBVbwIBaF5Vv2xZut1swHe4jzmbosc
BdJMXy7EAbTAQk0w22I1Bhmd7QXuQGCW1U5I84LjkBxWYDPX1Jd6azyJcFxPbcouK47Qa0Ml+UC3
hFopZDQxjuEt7Hkkq9UKGotOScjSYH4IUKuPAyZ3h9wS3FLlx4xfJeAPjKe9JCLqR5XF+b3sGEqu
46WIn5KGfJd8m8SLaQhpgsb1oAxBZGnFE8GO5XHo6PGYmOg4nTR+BM/r0SNgsCUyCd3aBL+aJabl
zoIauSGjcyOTD0ne0EYowGCogEv1QgEYMQ+nFZUuTR0JYFhLnANMDCjWL01Kl0xkTl/KGtDSpiQ5
WH7HHgzCMLd6wqPq90oy1wN2ug4XlJBc+h6+i7SqGBcrEHSAfxxxpsllTlbvEjmFWkHf+keqETRD
tRwJr/LMPo0vDBtPjcgB0EBQnRV1fRQa6UMayTxMU+TuQ4V6Vu2rwetDkhHlgbZfcxm12qsbiqDO
4DSqnVpiHYDH9hA4usX0p1lf97i0y0393rgFymVOSkXKkGJ8kmj2uXk0Mf4hRuLGvAtbTnEIB+Ub
YJjod1B6bKPTj0LIyasjcgbNoxJAHI1cM1VXVhDzG+g2NPvBI3zokSQRZ1hSzMS1/KGPKh3U0Rzu
88L23Q3i51pIJ9w3yXG05E9S25p9L9IBI36CuceSCoAq6we0D+U+zal0CdWFrsPMfEVpz0oDO78u
TZzvyfJdzzrCgblRD1O6fDd9PN+hl8z3hJ08qEIwkwsW3ntVFF5tUWaJGY2Maa445ek98Bqp8+pr
G8U+IljzjizNvJNE1XJUzBIOWGzjQ+dDPE52ed22TmFZJCVr5gB5o2qOirK+Cl8pFFvXylQ/BMxj
8Spi87aoGsERzApC7EucTUmFKP8Z254oC4CDmJ6V1nOq4SeK/ghnsoucIVXEqAfzoUBYckUoTP6s
qJVDVKwdF/clCrIGwvt6akBWl5It6sxty32rU/GpjCraBXQ8vcYZfoZGYZCEgLpN+VgnV7T3ttEw
1x9KYKgcAIoNIu0XFqhkssxigO/Ne7ywXu67LvfUJljqs4CGbmL37g4icQNQdv2ESrutW1dB1tw+
yMBZuDVUhtHow7ARTbJLPLhtPsXa+8LISjVX8vMi4Pn7Nb5yQWmdSFw3Gog0T3PaPoN81EvNb9Lj
FIsBq2i5nKyVcIWNGXZOZV7JS8I0rtf/mVlR7Csod34yPY+ZbPlwHOxVIXKvfltMEurEo5W+1/Le
4oxCfEiZHjTxhUVtFA8j/CHaJNkT6n1HqL4LAyFmJNv8HEcwLzEtA+0wl68Qx10p+0tgbnHs4T/Q
ve0hEb1pAzH6ZvKSZ28m4VZpICRBpH+l0n3AB9/vZPkkpaEtW+dZYORkvqTD4CBLUgs0E4h7q2dx
Kh0dtKLBDM+Qn8f0ragRCL0RIEUXG9ohCyuD7Fq6Vw1U8afWuhiM0TOirtZwcLOgU3sP6pOrJQHE
OXQEfKakfYwt2RwyAq+JEwbDStBCiAoWmjX8uMzJudRdxVn1whzddAvq3GFLQM/PA8h0q4U5IrtT
+OhpfVo0URlYVv4i+T3Hu4FhFZDt0Obmmd0aqKRDwBSQI08TZgSar+Gp4h800z2kbSqHj2hE9Xds
JU/A7LqXdDaMpdoUhevOgMUaEWcHyXCnLIlFXZ/bHoUN4128x0mw5B+mSHtjj+CZU92tgzq+kQID
mnkDw+84WhxxOIv00XqtZXTyGEBML9mRLlS6/HXYP/LynCdV5RZGMBIH26rvc3pgyOQoyEymhru6
mHeKgWRoGyFYw2/Ymbum7DxDflH4nvnkj5udqG+DzsQNIF9ENmxwVqifGPLuZCCM0YTUpH4T54rj
VQp+mUtcEUYY33JGiTxr273YJNSRjcqV4POOrwstR7ZTqS8Zjz5F5j4ljaRdr7l4LsIrgXlMtH7D
AWWE6SB1cRPx1sUPiUP84kvx5JAkxr13WsD9mLtQ/qbAn4YzLg+Iy8IpHi7RgHu7RQ57Jn6TTdra
GRFFK+DrtXvg/D43NSlLfFRiuC/n6QDMIUKImRneNoZnVIMxTU2qI9OGkRaNrlo2di3XoAsj0x1C
5c8qlOznZT/nEf0dPnPpTxf/CLs80AWN8fhMtNJbDT1KKVP30O9K3pYIdYOCP6equWzIcIojIVxM
3iZ4tgw36rPR5Uj/dtsXIUaI5F+pQjvQfE2M7KK6cTcv5iaFmQm2Cckp+qkJn6OVxMtCX2VMtLDp
dap1jFZ2pC3j9wx4ZZZG+luZyq0x3GG66P15kk5DdxjXgEc1U34YBzqptOxiTT/15Y9VfifNhuf8
FYClS9YNzU1Smo6uvwgNhMT4xSoVz6TUVOy6o5dPKiPvKYkJ/gnJHVg+pUF2LOk+a++YTYOeee3a
UjtREm2H9E3ium+7Uxrp7Am1vXIRRQvnqnqwkm0Znm2RkLmaiDm9/sxyZmbhsVMuinLN+o+UQTgx
3IZUfykzAWP8MRrO3bDv9JOcyK6kcYSu892IMQA1ktoWNFjxMqor6+2nKJ0ECzcQCDE5PoNcdbnu
axR6c6/Ysdj6enqy1AqPj0cQIJORbZmmsSSDFZfI8VJgeoXEz5Usbu0zrxYqDB1QYJv9I83fpDWQ
iZne5jbVpQni8FJKzFtSUHzvaUS8zsvIFI5zfkoDs/W2l5Ke0YMrCfEBnO121XgvxoAFKNXOIYfX
8hGbd3k+LNYrGo61fdK0c6O+oZURezTsCk9bUE2BlUk2mdI4pxLkB7tEvxEd3WbPwILtJDuW/RE6
cIwVFRjo+ijbp+SXqcSampexZwuRfFk8dlwllHjCxBU6VuFPFD6yAZPg3owJCQAmm5275JhBrtTv
LfsDM9cYMdihrXcyR2rCDf/W4jigczB8S9lViNTW9Ekemfw6unXolstCgFBLqsC5LHd6v1O3epK7
4wgAmrup6Q6GcEqlQyb99uVFnmkZ/cbhW2LsEdrQ6ZfD89R5KN2H9GWufy7m8qaEl3h+0dpvTflI
idAcdr1+bAfFlmB9DuE5yk5J9z6OTDlfSw2P5J47nv4E3ekT8qOoeDTjXR46p0tuyfhMOGYpM3YY
zqV2TqSjxIc+/mR94ZjzuyITgXgZUVCVxj2FNlgEvNNQ+JZAshXNJ4qmkgVuW+Zha+uYLilybYtt
2cJR44QKop7hNd4GCkeuMDP/Ubmaw/NcHmb9ebAewvgtypdJuSWk5ah+KVJ/1kihzjIYO/U8Ivpp
gHy0FDDbPGsz+TkM0iLTWxRqotGfNl60elWijzx/JxcXX0G1qTOEIsjg1VgPpWTkiS2Q1Cxof/vW
8IspY027x8UOd4zS4kCr+YyCwQimJuiKkSf7WshED8N6cThEZfQaQvmvGXhd+0p+DdWHVuE3eimp
AbpTtyKSGWkWBmJ1HZrzSSuPeneQxpcZUnWodnQhaccz4w7fJGbKbRC2cH3lv7H87eY3tBgxQShZ
0GvEX4rb3ZJWF0EVqTpe5uzQl8xFAQKbCzvpHn3rYrxM05usUr8Fsv7V1GdVp2bzRiqXEsdkdzBn
X93eH90+3S0XKoJnINWldB+7U9Hu1+q1EBAaHsQMDPbONHYaYj4Mf/D8b2t5W7qDdlFY4VtM0CVj
VqId0GfcJC6g7g7GC3oxKWVufdClU9p+1dxkgl97+HaIbCuvhXU2pVMc3gyV5qPXyac5eSNfwk7S
02IEM9pAh5O7VWM0w8vGBqcdW+stSz8ZXg36lxJ6BelecFXl13S5qsulXvfEFcfjvwK/Av1X+Y9F
Z+74iB65AVWW1nn9LPI5hLeiCZriI9eOXc326FRD0CSXAcWPkr636i6TNRwRD6M9isN+AHCIvCy+
skHnyTVVrlJ7RLJAllJ4Qs1l9aQMZueEUaF2UOavePpEp4t+le+K2GIh5gs1T+QpM6mOF1F/sZAY
GQEXTJR/uuSTq4DwMBJ83rVeXBPhc6iJ2t2J1xbEuuot+gtq4BW1pqB/DNaPxFOhbronOnFdcski
dOrJJdS9tbsU8lMbb+XyWx/7kXScklcmBXZTPPhfkn63vCLNaaFfW/2eGK/C1vTiQBfe1tyl6s3Y
WNleKEy19Rwmpq0PEg3SIJRPGYenRnHM5i5H3mRdWxn2GlhybD7lUSMWkHmjfOKdJoMDI8XmuofW
QUne8u6BzquLX0bDWap7m/3F83WMr9LyNQsVfmukmuMr1kpHBwOPJCvD/di2T6gc9eqkp69qujNL
KsYqmLPnOb8X3ac8PTO/VVT6xxGisZdcITx0183P3XTOmP624qNqX8r5t4meWOQZWjY4AzSi0b6m
9qVWC4ZQjeaV4YB2Z5OT4Evc9PM7LXSfkQ0SD7E0n/pwVtvex8dmN0OB+O1qMoQmji29EDeLj5qh
RRWIy6FU4eaaTpv6Lf0R8pokqkgktzmT614hqgo94ybuDSueaAkF23PJ9jJfK/PK51yv55z4hdmj
9pjTpyxnNGBbzFAaX7UOa7aNKch08WqEBMY/UUIMDXNw9msBemww9eeaWmYqgXh/VKSI6NQTHKC5
F4zXpHzZ1LHZH0tWys97FxDshvGpZtxUgAE+NcttLi8cFOp0n1F+qEdoZnZR31fEnualKz4i8x8b
DwujYb5VlG5sR2huEcTK49Oc/yrWjaWkAYqX2TRV+pjzrXqQxdeB19k1wUr6AT2A8W2dPrflxNhF
zKmtGz+eLX9QHxVLi/Tat74xovKsbpQv95KVrhZuU/pJlHVMmqKsslkrfxni+tjjzmNVVSUGPtI9
7N5V/jLWiHhDgUkCjESxto1FziuLYP2coZ5PAtqAyAUNhtncgYRWcw4LdKCw6X2pP2lQpAwOkm8Y
dWHx6LvjBGDN+rAkz6BFPd+F+Qc1wzr9Rtkxb3diROMK6azCeXuu9lYpuf4EIRd1O978GiosVRoN
RoIhnZmtSWa/tHLzxVB3ahM9apn5exhfqzb5KvnBuGtoegIQsaXENwgwm2CtjUvKYrPuFzjFc20e
NcQTvAOxVw5W3PkF4qYp7HZJ92kU8VsqoF0kSWcXMvDBevAu9aNOf+ffZmqD1XXuCyaaPF4Z8lxC
uJ3VJCc9BSzN4tDPj3arhgvTSZCz6jloQOTldC1pOSAmIpi1/DdqBmFbSLxJjWkha6JvU526Ce+Q
hdBLC9VBUhORKS3JJSj3dtn4ofZp4vYHjZ4+ORer+CElwcQdD5y480zIvY0RnNLu0a7/j6PzWIoc
2cLwEylCPqWtyqi8hyrYKIAGee/19PNpFtfMRAfQhZR5zm+PyOdYiHXxVlVORX1cpXx0yoNDXiZ6
Pn+n9nvMPRcNXLezzA1lL2F/h+CvKhZQB6VyBDomr8Ba5C2q2az5RT0dKKg+ZvFLz34b7unsRe7r
MhgAWGZIA9uPJN+0zdm82OMNAQzm5wq1sHVF3kOcvhNZ1E3ZJf2UyayD1ud44i3EedektJpcS+1n
xE6BI4QUTYJXNqZHN6OBvL5dB9mpfuUJ7PjSvPfdPWc10fATZz9VcNaQ/dfyPu8XBrkxFF1Y2aEY
b1N513BOM1TXSHyyA/ksy5Z5PxFXwHL+mxk/RKYXHmOY1KdS3m1VzOM//1Al5LFfDAEHJg5pc26j
U1HvC6yuengR480Yb0WxGxG98rh6bHDFG9JhSdoLG7fCaMZYVaT80OQjatjW4qmouBOzrmFBnok1
jYUmRwJda+E7bjX8wMqDuwuhuIh2LK7FYla1lUuBtNP41oO93m61ai/SLcBdGZ2oiJiP0+6B/FlV
72NCYKG+jIfdpG0TbFywaB+2jtj4X6ejkSREAHSl6g8dht+UTqaT4MScjtSEQPSyXK9xNOghTI07
qJsEw3O4Zm6AFretNU0pT60tPiJ6+2SB+JCCc9orMozMNDuxQTPv2vkFi6tOx2/eYNHyiBk4g/9z
8ljjiRlp4Lnqn5kM5bVHAR8lfyNtw8OZyapvXE69zLrPAFaU/WYFHOEM1OSXLiZM4tBXVzv7GxPw
w89q5khhKh5K9dNN50ZCVb9OEoY1QuivyQD2cxDFSSkXmowcCvbzYoqfUj/Yf/jd+Xd4JrtpxVFT
DALnE/Kftde6Vr0lHDtI0WKdZd/F9WxIXOD3nhlffaj9E8WqV6LyWIPUxf09UHYieJTA4OqzYwaI
jxbbrLIq0HRJ/3gXbM9Ykc29I2eHWCVizqU+/id3DY9oKegPXWSO1L0lCgnWG3k2NRs/ev3yagQP
d2X8TKM3aW7sLI92/i8K5v7ilTNbNWT7C5V3pVwn5hVjz7rCJ2gOp052mQnbj1leizN3URisGcP6
Z1A0t+hZF/B975LslHklh86h7p5tj2o52gz4EkaMieda+ZMtl6Zdh5Fc4t+qH6l8sbsvf3oOw1th
PGaJc3xTctdrtmT0xj+msW2CbWhsrGhNZA9Ciizc5Fxl4aYq0dFvjfIQFRxKLkXdxJw0bNLIGb1t
3mxjmsgujbwJp2fqvYG6R/qHOud93nTbVYsP8qcC1TXFJpEuZAFWxUUw8njHOZww3XPtMMYp4o6V
CGOQaWDDg1Vcy+nB54BFL6LSY2nfFJNup9uoPhkqh8JNlXU+kDeeQRAviB+35ZUfXoDhqToedJeb
Q+hHajEQ94XdFmHqGFIskjSr2Bj+ZV64idGjLMYg4vAR4i31qLymT/eT7uwlCPVwzGIWSp+7JlvK
9VEUN5Il2JUzSDQ0sszdmeyvC72YVZ4L2jCc4l0EKqufh0TRwueGw4vD2is4m0BRH3F7VUcFt4J4
F0a6oKKEm5vGrdL412oI/x3KdNqquHsWsDAYGNXhy9TON8LsVwxBWvRUididkHTQG7nNUtamk5Hv
vIbmI4Hz1Vj62to2XTTkOocxAo+Az1chy4fCl4ZACmVsHbPfg7jK2LIC+U3+l1bGAk65ulpSw4L9
ZtXynyfpLnjI/K0Q/DVVeKJlgYaBIykU/ABxuhCGE1Jy6wTKowSftlTWWKy+fvjJVAcdTnXQY2oR
FaBA1CtwKa5Rm59bzuslM4jlfykp4vHvIvtHeYqF751Dl6MIH4fXgV6sfOoG3iWBMEQj7MAhN3La
6CpWDbJ2EOCsubxriF62Ml5k7h66qn8kbhdYIkdCqiX9+hTZEwBGj6C2mMGw2j63+CqKk1wdq56S
EqytxWXysKKdIt2t7AvzUG+5lXwc0NH6mdPj2FUBjUcCy3yTaj+CGmHjzH5cKFyYJNyvTc1EJMpg
wouWxMRu8b/eMKzDNFp0MmMrkhTyi20+996UFjXHBz6SXSnx6bfeUsYXVKOYZT4r3ssWHfgFT/UC
EzGCrJMtZnXqhMg858NZq7xfkfQyFH89Ue2Sde9tdy3H14S9lmrNyHiJ4iemfqJ/luB4Y5wtg/E7
i4+l+Gop8EwoGlvSduzxALq51hwrnx3tbqZvI8lUC2XoD14sbfGQ7TPOCW4ChJc2UDwZhAtRfnsy
16MsVuihnFjZd/oxGVWK50acVggCRqVY9uFnCc+q8jiASeWCoqiHTZQSWrWAu5bRUXeJBEagX+Gv
/2dVGzOVVykNCj5DSkYjmtgXMOKBm2FQSAq3KPEU75vyUoZfBocCbhimfqbpRmD3unNGe4g8AyT2
tEHSGYmC0p1fcRYpZHqCsjDLwcQ5LlF9BJobgijF0rLRXjHauzoK1klIy1gUnXLAWWF8+PjSFmQs
OQvBvYVgf4PGDWK32vD/5/SedcF0EgjgFErjbUxhfrMKP7r02SEG8VrPpedjBSGzCLJmCWDRmXu1
N+9UsBxKgM4W/AMcHOiUgs2+4glOPKdrDiLeZOVpSDYDtX3xm1k+WLS3uMA4L4vyAvWAHQdwxKOu
crYBpYxI1o+U3vvZuSbsjQLqURiCnu9onTQEftTr3sRTjaRI9N8W0f558xCTBgeebvWS4neILqQt
aCSUZ2WN6Oa7VWt/TrG1VExilaCVWIVGnIlG/t0N3pG27HWbwiiUSJ3LCuvrgMEq4Y/LEb2P9J0H
o/1PF+a9q3vmfr/eDiH2zJwA1IkslLYL34JgwFVHBUxNRYmuErgN84aOKvd+VLjywrh6erIqlHDl
oxlLoD8UhGadcqTGl2293Kb0vGvWXs4eovLWOaqJDAWYYW/5wlqnVawG5bZDmzQYeGP14KvHkjLZ
xtpU8T6iX5t/tCkmk+VO8eXSZGa0MiB3j4rDlw5yHTMcwdAO4UPJaERlsmVsS2aSEfVkvqikiEy+
HvU0O5KkLWdXRm1LS6XzHEn3joxbWs/vpqWpnfkt22qc/3TD7aEbJItVH7m4rCwSoezrRt6NusR5
3bPWvVPqsGhZ1Kq0WQbVjywXWErIJMxPio9F04oWY29sWovMwRptJEKGEP22ns8GASQ0achUyJCg
vRUE2wawl3L+smryTaJL1/60AgUmq8AokANq3DrM7zZVFY5uqL+m3Ow5IXnMfxry5HFhMtnVsfGo
pHHVNBqpJepWVzmlPBbWATn5jLTVne2U9QsoqVKNdd0oDhCbMuPxw6mWVSdlcKznVxJ7Uc/GBN6c
/ZJS4Yjh26rrRSl7F7stQNlqFOyfBulfRluwHM/2Drs9oMhCfy06GB1p0WGw7PTVgc4sB8m9xolU
WffZHdYnET2GEi+5vGgM605E2rTIt43d8vktA7Rn2bDy4o8R3UZdX/GTbGwctjRLqgEeOi35IMHs
OEJjlkuE/JJ/nvqDQewbNKkjKEuv4V0N7NJW94y6xs3+DDNapOaw7ARHRkgEQBvieJWu0syJG7+C
Ao3WvEVUYkAAdijD7kWX3CoYSLkNDj2EiQqHCUcF6eVx6avV2VLuxZ4bLMwtfk0VT/xO1TAxogeg
xv4y1LlboyT2vM/IJ7AQL2ksAsiEi1Tj4+p3EdmWSzuKlEWD8DaLeLVEjxreSE02N340r14Ik7+u
19AzcqLWnQ5vMk160wUfJ2gCJbfsllADGphpHr8XDaJnJTgKBCfRfKfZx9hOnE5NdzUCSdXW4Y0+
E+b6ILYXqGhTzjKGBYf2hZXNTJxykXjKhqmc8Pdtlx6jWZruCyQyRWonFF/QS0dI/TdRmsuZ1ppx
HlRCX9ShEVvGjYrt14++2ogjn1wOHxzmOv8qytlOBjJavWR9wqSwl+SH1ryB7nEuCuw+VlYf9H9B
TUQnWy8zurzTVISbsYWAM9dgiyxyz9G9/tYFp73WVOiXyUjBcweMFSwlC6dJ9GXh2s3PVR+vEmlV
SU+N6SXiYtCho0hLgwQX1cGQdwV3iHauNOH8Yn9aytSxCkMZL2jbJBLOFhlQAIkFKI5p9yXC4t2u
RwITK0evHy13a/fdix8xnVvUtj2i7TTYW/63zHWYJM+0OkYG1RmGRLlOU90TAYXgS/2CqChZXYLN
QVWoAyfMUfV2Cxq3QL6aPKANzoTCgsA86hkevCn/jqesWEjIo0kpMs4lLYEtPousRCVsEEwhvued
HIzKTiHEW9foOdhZqNAHcC+nu77lB2KqDInxsYZ73L5QJ0qYP4F70I7TH9x91r20LPmJ2I+Z/3SG
ctRIiFpPuf4tG4Rl6iRo8XHb/eSolrQeiLih4ov4ByqXPFKPy2UrV8R+UjuErbUiRo6sM078ULh8
CRqLeWLJxslNNkowQ7YTGV4txt3pVLClDuHNxbKR+/5GNNvWtpB/RonCxU95FZFoAat8hKR70JDi
QnLJDMCDqepLLssGM6pDLJHDS0SvKgYt1MFK4U4NvU7xTm/VL0sngyslThv9JIVKKcvLquN5Vqb4
aCDqtEE4I0bPyadLDMt8aOtYV9KftD8x/n6nbFXK99R9WOk1M0HA5IPU0iCK6CCR22fj40Qsw7Za
DcA0XW4DohjxzLyNjyk1xXasaLKaC0g7v7Ov2Tg+SIHdp4py8HpJXRg9iof8adPhLrRP3jtLthZj
qa60UHuEqfqdqWKGm3n1PalyB0x4yJYocOy+ojllSrTC6WT2rGgcPsgbcpSG0C5yCcwGtizHJnj2
GU4ocqY+CnHpb8PkIwyYKtVaztmYU6Vv2EtHzBFsHnEgAEFoEZJHXiFv7mjTSCxABhTiBwOYAwby
15Ua4Cg1yx+eTn3t102wrK3q4UemfgKjJcm7hV40NvVAsIn9MSYobKJfj+4vc+DZe4/KyyCdsIMb
5kk1z1N7CP3kn2TJr7w6Ch41fX4mhYybixDOH88fNiROGDg2aDycAcVk+omG7piW450BIWkx8BEJ
zLIOWtosJ32JLsrq32PpAzfDcginkx2Obu8V67pDqgpabnwNySXDfPxlJ6dsABIcVEdUNXzNrR+n
d0MLD5WMWkXV0zcLkcN60OSXQjvZ0a8pw1CRkXwRXaVp/WoI/wxiaKsSFfmr4orHCvpmjXtycBdy
jWKjJrasJAh/GcbNi64GB6kinsSxVZEfFLTlecOGlFwiEpIYca8MPGBM4zPiruwH+WOYFEoGCTJf
mn64VePP2Nd5tbyBBjKN7aarQo6MFp04xdY7vdBHGMPhNRrsrTA2YVX9q4fwvWbsavNXVGabtsQ+
pPLY+X9+ey/GrdI3TncK6h8QS2opl0nJyFMX+U6foiP9F57bCurfNN3ekhOL+kCun7mvMFtHBVwa
7RCtQSpRLOSPUad3ODFRlSu73FMXEyZSq336yimUzkX5zwNlrbvy2ijbvvKnY6ZRjNdz5JaNgaSr
RxddE0ZWGCXKXZblpmWltiwup1qSn4FGjvMYtuUu9pjrdBi2lihEfjKa7ymdXKbJTaJ4FKmQP6GE
95JFXQGCeUsN358oLxIVcOjfvcZfmPgTyE9l+ZTwNLq2slHbZ8ZRRQ/OOipnxUznLDqWTk/7axLA
8YRHL7q3jRuGhCq4PUiBb8RuqYdflonffbAkfI8Bm2MnPdOh3GhUR6Mep9Yd0ehZo/SWus1NzaKR
6s1bMJCRTBRWa1FHzn6sDGvTJsomfYyS9GNFLO3KPNJHKUWnDARPeuLggS2w8Ki8GXL85ffBSso7
4YaRfUwU9dzJ9R194TInYcj3PWdcySEi6Q4suyTBxHejEf1keem6nWClQTYKuWAs1Oa7jrb5X6/E
l7bDDEbvZLjUyrWsE/JZp/Vv0VI+/E7Ksde5hnY1vHvMV4o0nK1zG7ZJUSpfrt8n87G1aOaS6A8p
uJIDMD7zYPieRpsYCGlh+QfNf5q128snXvwFuzSYENOBLp01srui8ZrFP5I4hEGGzn1bVm7d7n1z
k5QX2T6GfAfZDeJd2W6s8EehHqLKboO2l2s3sPY6uOepwsnWq1AZ+b80EN+j+a9izxAMwqQrgC21
uEhn21nyo0yY830mT2gksi3Xuq/99gw6xPwp4S7Rrbs9qm+x7v9oHRcVt+G9JnaS8yeElAk8sVRq
/0uPGp10s+BLptRuoVj6jwdYFQSHUW0cApvD+DXA8qvnkQTmgXltt5jinyIho2Vd5bcOg+15ZMex
vKWOVw/5hcVGC4gbv8r4iqReCjaGwtXd0DEqUizdUvuV8SywzUJIGS2/WEPwrcz2xUbthon6IOv6
a6pwA5P7TqxH8xGEyiHR3WY6mNOqjy+CLJrwZQQbDs0g2VnabRxe5O4cJmmfesC9v6G9pNwyq3Zk
jOKSlDFKjnCROzu+2tMtGgC/nlZC2Ne/oLt43nugEieByMF4WZ78mGI37fa9vanoxjTwNyxJBlyH
KuLkngOm7GheTD1Q8VZZ0ER6rmppT4Le9IWDjW72HowtGI3zqA4biDYCoUKo7/+lKNYadwkZNi+s
pVDmibeCE46HLXHehcEeLh/j4gTHdGMuAkftM4tnc00K16vo5F+57G/8rXNeVJPAEYInKJ/f6z0F
lqscxX1xKdgz/XdBS7P5VZnroviTpIsavVFWyh/dydo/mAAtOsIHDl/+pfD4wd/6gsPuQS1mKp2Z
kdTwYA7r2NvFA7IJfsZ128+eYT2JTuTSnYewMhdTUpC1VpJ2LEhJKAPgJOFfrFR1a6Uh0NxZjtl7
4BMCdzQNeBi3GlA9WxB2aIB7dyKuQH2rgt/adKXYJeGvwXQyaWCFNWnFpvKVBFi3imBEIfSQlUvW
Hth1CYSAjkSMU2jEY7yrgesnhxSKa17Dg33drqZiH1SXUDk1MjjXRioWIUpR/8bf2ddPQfnUpFfb
OpWN1KgxigVQ6Oi9If+wIc5tkJGJTL94ThYCJA7zc+Q9rf5uINSLN1W8QaEjG7dQfEO969nZjp8w
cpJyrTEtEcaljqcGhlb9bRCNQLKTdYUmpu1do3Aj6DhjBzMiZbuOl2kOXtdO4zjd5ZxQfxjl8MNj
tosJAipQcaM544rHFNpeNflp4kzL0Iv3nIR6sovVI2ZgTT5YEnnYR/1dUm+ddQz893r8wosP17ky
C3tJGXpsH6fqxq9dBX6D8epDnC1EvqY6QSoKWjd+ieZwXVfi1kuXQP1TfYAVLUqfNLuV4HfCDg+E
CMoO0eQPy9c2dAZw8fAa8sIdvWgdTW86iTPlGlhfmHshwJ9OItz00pGPrKGENSRUqR8RgLBPpSB5
DiGCWrIFHtMoThnncTR3qIK+RyVWFzN6C0fSgEspXWZG38F/51gzEam5QiV3GIJi4YO0McUdI/ok
6CTVjiMgr6M1n7kXAklcAF0H6rstfk0Rt4ARn3T9bRjJvLx1kxtUh9ja2OaL10vY+zDKP6vU+GeE
CvgAGFbfhOgNkxMIXWYhk3v0+WtiBwC4KoOTx1vpE5Mgyn92+c+a4n0cZrdCmO96iaVAaetrJHHx
oxfKKIdkdlA3nfUqo3QDZgi9hs4pg/gLIZEm7V6QdCKuASxjae91md/txh8OY3kv+oc+hnc/rAlE
QweHU3Y8dsG20PZjgEOkPxXhrvWukYyYASHidzLzHfgMCmBLKhEV+k4DdDA2dLF6WLV9gqg6+JTC
jj2USD3MkzujLL77pKEgMg1zlDsZvoTMfxqqpy0qI/qWzP4QlnawkIzwI6K7t1VsDrAmfuVFCuvc
H7RUtAtMe+GqV6uamE227GzmrhO0zHUBmO1pJXD4H4kokiN08ESfB/0ATjGat0Hedplb5PsY1+f8
R1eILpX0D6VWbG1jFP2AR/DxiL8ySccR3Mv3wGq5z/D+Or1enJBX6c6UY2jIGXNETdSQorDBRX5F
lWiArgfuntfa4ohq2OaLLD+1xEwEC/1ThEtYAvq1JZgepCMF0l9bv8xse7mY1BteoLIihm9p4Bal
bCgm8Gbt02ZJ+LeyHal85QtR3N0e84T9aJfnW5P1R2ffB6PbpNiMSWmON0BCBnLYXjtY9aYj4fDN
0t4oIyv4W9EyQnN8vuSHZOCDbDfkVdS924QvrONCWS40otEnJUQYW8PyEKmDA3Djp4dBdal/BHZT
m32K8z64DgJrBR8a12m/H5sXPBzqkCCWD2ntPSipAKyBaZRj8ZVEPjpwR+7XzodsmWdRAxa1jCdy
xjCFJhHZknkR3WdsELyLcAxKNM+JJVtq+p5r1muwgCdXLyaSZkQIvVY0pO+Da6hbp6DXJTnh4pK+
RXrib0fSpd6gLyTycDPF3ZLb40VAQQb1EF0Iucbzt9SSuzPta4IB5mUh05lzc4PDlToYxDv6wMkc
ZPcp/0ptQhRMJ1B3vXcevKcarOQgn6W93Yhqvdlwo5o1xyMeWSbP8qh31wTJOmK2Bqmsz16EcM0h
TcIVYi2/fKqYq9rBHAKeOrwJeJN5bXSM5q/NF2uNkbFbbxHc5cc+aifivBU49hzp0XFhncNghW2v
Dd+1Y0KxvK1tC8AoVi8SVG18epehe4d4HuOFr34RyrYqKc0oP3FdqMMdCvw38YDyqTz56IHnc+PH
n161f++qu1n9quoH9t5x/i2PHBeSvB+jf3l9DrIjrAnn7PwpWcUZBEPeTlZF5suPJ33qFw7ER1b1
n0OzNIi5UqdL3MLPrgc87oH2lJBAN5vCu5T9I/gLCBljL27PcbtNxrcczU7S7BmfFENyTWv8E6tB
Jft0rQBY8B2ytUHHSzTR8v5nz0DKB80iakK5bxutCSrVFfKXCKf3N6r9qqqjGe9t/NfqP666uCM6
0LOHewiJmIKTKC45M0r0K8yTQnIFUJREYgf8R/GWtH9y+o32HsWHo9u/TA6OQLXVF+vEpzhmmBbp
j+g+CvvlKX9+deS+k4yU/GsuFCmFwRq46fsuPmRqjMCuye5RhehQLz4o7tkgz+HuV4f9yPsi+frG
1JGHWOQPNB5S8YhHQlEe2MlmFT4CSDTT69+2ImvuLclX/nif48RqwFICVt6lfKX2NOqsAAa6gGOo
vSE/rQbEESP1vzOd6gDBP3oT3/y3iTkJa7D+aPvLxB1Y7ddBsS0FeOJJwk6UB7cKtcW0maSV+lF0
cIiI9D3QqQhPs4YrOeEbls2yJjxER6QefqVIwKv+a9GpBZTmtEQxLHIYY6Yf0R8A0yPtX2vT8HHQ
dEQA+j2p1qUZHFpCXpUhDNZ4hN88I96CyL2byVeKpEA7Au1ojlr28FS3zHKXVX/sm1dJZnBH0oUl
LbW2D3iNkDDCdqEDA8VZGlQ9GeZCiTnwWO5JrMoA5u3mT0TKVgKlynDrN1OCzHUfR/1KAiWu7b+U
iY5aJLkjcBlN06y5wliiRcRcBCF7QG1CSE22tvHLhzAIbQ4new2K6xn5chHDeFr+MBE8FXI2UTPo
gVF6lshcOTaqmzw2xSZN6ZqvWuZ81Q1zvX4f7eQHdGpVtd/pYP3Obh0njSdWQcK6ouYK3YLknzYR
P0KS8cV6G5uLqv6WdVp45YeifSmDlK08RnGTLC86pcm/pzmb4IZFMpv52HDbwjqy2S17ZYk6SlGH
2cC6YAnIZW40GyWPKTpi7qjr81ParLQex0yGuQf76K7UgxWK/1bNuKUyol4M8he1yFo3OKIdUyPs
bgzGV6iBIioT8HPZ+MmMyaYlUZ5qLZHaJ/zPBraED5F4u7awF1K0w21Rgr8JS1moZLm3OEEAwDA8
qhbPe/vm2haXVpW/EgFW2YIOyZbOmSuDOJA0/G2yKRR295kh16hYzA/MJ3jHFOmoxLirgxhSVPTj
OtXFS6nrE560VowlaSYmQlos6sBCENoYoeuIOrAGzafIZ0QXyzE5vijHUmJ6amKjLJNLvTL2lhn8
SQlZ223TQEoGlZsb9nupNxLjZPfRjOwEVkN0S+GMWt0uShvacJp7283xzctRz8qdhqWaBDwI8aBT
MWeQCiTITy0VHgc5eJcKqsSRJVJl1fX2ffQ+jXA+QKTUCQ01WkgsTWQyyGa7zIj3CswigK5mPgkO
yLzNJc4gKUFcLWF1qn3w90Ky3bToWALJGdLgCMqm4Xu36oO63c619dkYWaHrCMp82MfEYnjeSNNI
3uKcpQYqZGl2SlHcgbyvUz2IRTPC/ZQprWtk8NrcnrPuXO2LhVGPb1JWXJVEVzaJ8j8c0DA2FJF8
5WE2ZEHkhj8hIbWsnW8ju6Jd5LdvohKsiyznoWC5S4BHtRLDQlAmb5X1gtxlTFeLZ64UyjqeIEUb
orbiOPvlUc2wgcT50Zj/i4orWFdS+aEVOXAAnfLoqhITFhkfSRcS0cl+O9X18kQtNKftqCeM5ua9
HLSr1t0a9ShKGxmEtVN9ahxmAM/KRpY5bpzWYBZKmb3bQUNyU96Kmw4dkcUtUTI0bVEVwUBq8leC
ylRCPk6visggRlSP7SylgIvAFCOgglgiGPrNU1XVHcaJu2L+xyQ2Q7c2lDnqOzqUdA24krKTleqb
+PMpIXvwqJef6CXbCd/Ad2mqzkj6nHwhhmbAUXtp/gYKSbDk2Hp+9PgRSv3XEK/mK+m+TE11rEBa
xWgNu/qPL1FUPzEbq3owRuQ2SKtL/N0lTg5YWHBaytIMltIGnZZqmfuyUldmfOi6bw3204gYq3L4
8UdqQ0kwy3QlwAWOjH3okZ/KJQUKia8kJ80H9mA11tvc7giIVZdTB7af6RuWJ4KymyUmt/kQGpxw
HHlXvgMq4mL5YhUPvlkKocIxb0/bOgCI4Y6dnAkjkLnU2UBrcwPIVCJZl/VbyzTVJ0R1tQ02V7il
/GRoW8qtyRPtWeClCukc7tICge5f0pBddc16Qf5yzO1qsUxd4h4iTtqq0t9ADqge/CNhl+8Mx54D
cULHqWhbNIMILiuBb7xTYIsFBEGFgkx+Dd6lrprxs2nhE7K0tl1pQpIjyfBiQuT7jGKVSOMfxlk1
I/nz2FaRaqL+0yBBfvhI4T0DzFRC2SEYYCxrC/qw+AqE7KKpxMuh+/xCpq3BAzY7K+L4s6186oPR
//BLyZHRJeQRlRh6Q+NHSpaM+1H1g4Bx/thC9bcUeDOBNVa2T04Vic6GsUaW6NN4nMr8/ogpLop1
3wW0u286HWsdXeVYTgP4Yp25MdQarMycMjLGC3M/TEecQpFy1LWDPjxrnjib10UN34hpdAL7zhSF
LsdQHiJDMLPu1E3ZbbVkNU3bwNijVvCdJuKKOXjDTmr/jJoPiZgwzUny9zLH1rjJij3Ky7y79+VW
i++9IJPwUuq3vt+j5ELCKPBOBBfsyI32qTCRSfynBl2RBGUq/xIVbWS9TwR53y2ogXlNlbuFmwPn
KoVlTo8Zf0pLNC9ftof6/VupDmNxVK2zmT08GZmnqyCul69p9I0DoxjOnKqheRDqpp/8xYjxqyWI
mC9obkg1HdVDbiIqJG/XdvNwlnI7BI4on/Jwn+WJ8gPBslV/eBO5BWTTIOZl9879e4nLIUnuXnHk
ZSx/nDF7S8NTav8xMAn5Gpq3VZf9ef6XSP8yjwRc5tJr0OsLrfs3xMcoOEc0xzdvOMpwJ5WckNhr
VWmmR0k3HLhcHn03e1h+VHPrDSdfv5Xw7wQEOOSxo/9qVT5hrCY9tgVCk7VzLLkaL2ppf43jSZMf
3N2rDhNGRddTav+mkgslYusvNK4KJuSATe4QqW7sHdXqszeeXnjR1C8e8qB/598Ibz/7tud8W5M/
t7HKDSjWpOxwhRftmnxm3HOqdlLx5v1GuXnm+TAtD0FRJ/ZD9jvnhCP0Ry7W1LcUg1H7VhcPcOi0
u3JO6sHJL66m/MuCRh1PhfARNaQGq/Vlm5958ZUWPtsi7qijalxSAopb5BHxCFUkripMwgfh8YiU
LehizHX8jIZ4kBP+xFUIt6559PZsymZX+S9ImG2YnTU0qukhzb7G/mr3vCWY5EUKzYU+WqGOFMw4
tt2w4sLdhxXQ1GESBYv4GRIN1/Z8PGY03He1cAKWWV/D4JU/A+sxmDvyciAlnIjwR7z+fj45vv6k
gVEuDhqGknappevRv6tG70Q5ep+tULcFElrQ4hZyKTwbI0H0u7TfGv1a5OepZuvfNdqqlp7hyUL2
F5BAckYtaeTbND/o0d5UT7BU9qoslyER3/VuTcDVrkHP6+9ywfXvlhWwmltFj6J44pkJrX3pb2uy
HRrSXrdTdVV5VTVOd3ewtoQLNclB6fdednkI0lYT1JjIufyjHL1p/jGo9o1AkHwkcaKxrjL8ZuAf
Te2nlNaS2OF9KsINIONKdzAb9oCSA9aOjTHx8O5G4U4keaPYGN1Zs2ID9KyKEn7jrNCEypnfoWTN
D+vUJulkHvf3kXclhCqlp9Q8Zuk1IIsjPck2xpNlTxFjfDJWDbK6n0sQEhUp9hE71PBkgfpfEq7b
Z+S7HHXhuPfpoKq2afZiZtwT//bqlA/i5ZPngEA/3+X9o4IzDfcYHFWNjMZVYLwYgjFBxa3bKgce
rdjj+jnxM2OztqKTZx1IrOu6JcE9W3xjZnYT3X8cnVdv40gaRX8RAbKYX5WjLVltS/YL4chYzKn4
6+dwgG0ssDvd45bIqi/ce+4fJHjahJTvAr0RLMp4bTpnecjds+n9G7I1hh8R7FDdsSWzi5107qHa
DwyCYMiaJ8dbDeMeN40m1nq/Qy5L6hYiyi7eMp7jwWS2ZG45g2TC1mybJNjKNmhQwEDAhkPJFOQn
vK7CvOFiGyyqvl28Rlgnlo6q9gbitq7HPo++c7Yk8pjgTastjOx4Lo6Mkg0Tg8VwSQ8ReBlz4na4
ztiSLjzMMX+dLy4ZSbFqZLsGKZkKkhG4yaAFlFH+bEXBYSQQIuzAYTlT9V6GEiVJJh/D6AMPBVKk
wbWBfoGRYWIpngE4iX9GKFU2wt/6gG8yYyHXZ9M6zv6tsPU9N/FrH55bMipqZjPgNUOv3LlznBAk
lXxV1Nl63nJEjf4Z5C7yf+RLsaR11Oo53a/lG0ot/6MW/e8YTiCJU42Rpqz7w9h4/xxaZClQfRQh
NIuK3zX6Xx2eTaTIVBy2sY3/MVc0uC+xSvTX3gLbfymJ8p06Y5FoubMZhT2fADE4tGELdy8kuRzN
eb3U2j+dUaDVPm8qtnntM23geQzeMw9FafLpD9iFxkEBukqjefoT7QTyWt8lJ20o2xvy/b4+md0b
OaNBeOjLQzysbd3MFwXrfunV9a6cKLPyqxYp52jkO/SHmA/wJXlD728Sz2dMkfCw4SPb19UOVYjV
7wx/Y6CSdpbDq7Ke0H8PhT1uIx+ELjbgavKMvQvL37S2U9FPV6HL4sVqRHqwBYy+4KfQhjeAiRym
Z9FlW0xltjGcy4nf0+Ky6VPQxt4X6albpICoOQzt5mOXWyF58wOKzxD0frZtaaxIfxohNuqgg/z9
YP/6cGpCJLUWc0+FMZaVals8peKEf7xUu974DGvGwpBS3wqMvqbRvgyYV51ALdraPAf1ts2Ootwz
tCMGGRUpFHsUYDwFZfEDsI2BiTkjbFuMQ/9U9uI4EQwtuUepDpiz4VLl3WNBHai7P+EoHvnqtl5/
DDG8ZUSsms82Dky8PIW20bVELjvwzcsYX6XuvaXhgZxDHnFmhCyuquHdR/TNcsSH6OcHxkWzNOdj
Mr6aNkay9HDkeEXlMFRsBAEhh295e01bggguFoRBE8vo0ST+B65hdugYm1qoWTTGujbMLbX35bZD
9D7vCdNN39Ub36c0Awlo2CDNA442LPsVZogB32yCHVuqO4rcIX5FgoZFM8/3mb21o3eTvc3grfM0
Qkx9iVW4zRBRZYxagFDlbIY4czT6w+kuQqyHu0rfWdzmsJdIAkEm7rHPwVPcLmz8AXH3mbj88EDF
ybAr4vQ+Cvmijd1LRttZDYJ2Fn1XuRY02MADibz5TFEN0tgzrHMBymJtPfNhxvmJsmaTzC5LSWIw
U+LxrxvPqSRtg+riEnXrpnlzu5JTDIDpPhLsuvbuxHOryRcfmkvh45DEG9577+zJWKDm6iVpoPXs
x/ZSaT81K6TS2ZfRse+Z42xV+HBcZqfg+4RHr1OEzO66AIeshfyhaLu9AxkM65bZHA1ObpmaTJW/
+uR9VL95+AqXlQRFkkNpwQyCZX9KpHJqQvk1bnrUihqUaoerYS6/2DXVRxubb8+W+hDhQSyZjC5s
71pW6xz8yBAdZP0aDPuaGSl83dKJ4UKrJj9WkFNFmm7qOwolc+3Ua+auLBcaJzj6U3n1jQP436Fm
R/TOxRCEb1G+G+acAZltAgM9CKb/9nnOv+BVSnoWuiwknFWVbb3i5jNFR7IpjX3UXA2ENXn2ISwL
iiOSRzTt4bluulOlDfxskQvV0Pxo0Rh0xJLm18S72MlvZh0Dn5ntriR7DPUnS9RBsobzJOel0SM0
CNzh2KQkL7lNiE6vPWVydn76WKKxfxs3uDsL9uKrIX/RwhyfP7JAt0X3i3/WlsdBuyq6D8gJetAy
qjpIsJu6/cOSkb5VX4/DGSA+Ae/++J5zPhWMy8iao40k1481CCPHQK5Cahplg4WnEXRCrz2MrGhs
23loWQ5rRuzqmJbSLiRPJttjyTg7GNUHjrPltLSSD7f+cpwdN6oMdpQ0iQne5ayDJdJfxCwTuIYV
J/oN7asboIfZMiRB8wOR6xibW3RKlr92Pl0dtDkC4HvunQsXKtEjR+tis7PsV1N9SEmVkYj5zt70
0U75sit/YMOG2GECJIGYOo126yuHO47J2aFrvtgIDuUvmqQ89dGBZc+tjxUWGT+btQQSTO3exQg2
aqy0ZeGHx9HxmYyrJTWTHT7y6gdVBRJ/rT5lydWj6DeCI44MNOg05XDeCLhae9Ox0m8awFZEeIvQ
cSCMvMfBArLWskUfmfGjtdqpC7/5M1LQDcpHAyY/teBBBAxYw0UcE1t3b8hANSZ9lZt8C/GHjT9s
56VoJfNlnJQrNWC2ItkmyFA5lpCFEprcV49QwxlW1KovnSO+cW0OlHaZ8vfDLerEzDHrpclYSM/e
KhRDQ/zo+ODd8Imp0hLTGct9+Mn5emhhS5lYENIGFhXZX0yn4/BnhvWYFECCFVThPdHhiR6HGR2I
R1RI6twheJa9g2TnUnTfGRGVWcDHInGAWTGTagz8DCwXSWRb+yrTtiNFfYgnVutYnVDg0MKDzi55
qbvpnwGgZyNnjGSNLh7ahGa/JGW/NB+uWx0aM9uG4R8pmcHC1PyZ5zUtde4yn55Dp9lBek2jmWJP
KX3IC6G16ULnNDnxUqE3M2bjOQD0mNLQZtdKoByZWT4jwYfXfSnN3kh+Xomau2ZjVXCkj4yZaiwF
sqmp2Bo6ZJsX3FlBKF/205OYEDzGPJck9OnYy4ABNEbBh2ojPQ3D40B0JJGbTHfzleC9M+HCezfk
rFswkyuygFcwGGI14yKhKuQ26C3XPmO3TFEF8tLtN2GYk+lo/GSZF6I0D5G/gukzSXgZCZ5C7Kyv
SguU5lvO2C38f3UQv9s1/isvvzqhonMD2tsKjTk9RV1oPpGUp6u1gAXKClnuDC/i3YXamljOPnGJ
LVL5e1Hv65SkSug4punu8p7votfXRYkwooS50ajoO9F5jkNurrErfvJkOPZOy1azfUprnm8asKlS
4Ie8U2ykr7oqgPJZfyDvXgSM1Fpcc5OJA1kGm4V4FjMnLcm7DQg/HsxlML25vYHRVX/CdbZoTvW6
9kq4mj3nqLwT+QoUEBoiMtVTD1y7BVUMYzmDyD/xK6phmUjI7+rXin/1rllH8tla6yVDR9HzTeo8
5BOmD6Kqhp5v61Dpx7F9jXm7vXpYqeZ5YLjXHBNmKmn2VQ+/KKC0kdfB3LCCDbK9cyiYy6XlL2HW
S8Vt0I1EYLLZafkV4RfTsKa0Lk/PiCSjfkPhWgBAVa3/EIjIaa27mDpQBQf2mpPDMoFCTCTqKSpA
4uVYD1MsoBSCrrbWyYxgHjYYI731caCY0NHHqD18kTDGMR79s5FQwY2ckn91iql/HpKgl9PnPS/t
RPFopms3ferILOrs0/Z+lG9Rg83jrX9a9+igu5oa6e5xTs0Q/inyK0HreNcJu7fE4RB60d6GiRCA
sulZ/Qt+g8XXlMaPFF2rlka7ptSekhZ4MNFBtoZFkc/pFrjGu+2S2mM+O4C2HH9k9AUE9TPqCUGr
1IeXFAvY2qgfyZLBsz8mzwCsFmbCaOGs9Ab7jbfGf39wYQ/o1GEVow43yed3cD0L/1V1jgpjbTLV
TYtkVQ02Ph0XYglEhJEAO2QKHjjf/rUsiVut5U6nsiLXr08PsCda4r175zBEP133UTvronoZI2zM
C5zLbQfpwTRXdVQ/FdlPlD1XiJ1V96wizmjXXVT4cST+KsvrjpB8iXgwWOfEJwN/nBN/R4G3GrNH
D4guBrTe73QYTTr1EcdYaPdLpwrYGbvzlJgD+iY/WiRcXZDi3cHqXbOCCg4RV0dqouJk++UyvpTW
iyIEEbnv0p78pWl+Jugmag7bIAIx5Syq+kdSfVsokBN+dn9OAsu5jUr0+oWtdufCuo7Je6BBO5v3
p+TApCF4dLIADVJFpLhT2YPPyoRxMRxSKMLvGtNM31wKddGxhg40B2E/ImR7bVl4q5D0MpG+mahi
e71cFW68CAWVF6kFYbuLfPsRYXawVAdbwLtFZXshbvlECOnWoK+ZmCziOqFEPjRJtprNsxI7U45W
LCeusYLt4UaAtHGhmoS9RKANLNz8DUJFtRlsA/PYv7JjFduxrfz4Ng2dRNUAx/q0yoBREBnXY8oI
vL9axEsXE6ohMYOgImh+yV4VT6aw0dvYK8IlB1IKTchGY/8TV+Tgud7S1r/7lHgMUeyjcNyqwlo9
t8WjaNp/lPZaipiTC3ag+QG2WAEeEdrewswTKxD7IKJwe9tgO91GEFLF5TawHFWzZQ1yyp05r2bi
2oDIB+cqf09pl/sWpzJ0pNI5Mnf3w35VgvxhxkZamN7ffeXuXGZoFMduvAyR0tn1tjJKPu2UcTaP
BxhMkV50zpeBOh9eD3eb3X4mkhPFDjacv1nULg38H8QxJePrGD6yWaH70To6swZ0XnPPwpak1AY+
1Amz76HgmQB7Jf23wccr8xVEP0WIX/9NEm9pQwqdzdzJbx0RLQmNo8kVAdz1SnKrNz02uVRdoewv
Tdypc/4GLji2Jb8jUhAQ/mTzvLNG7zp7VcEBgsBDSvt24B0FC2RQfmTptBl8SenMeJPX1Lkj30gm
nuwDxFBIm050LPCd+i0ODKagCBKK3/9nOPyxWfWtU2gGipC24TYYv1pMmM13lvEP+qAMCHTE/kG6
AZMqUK3MDxqCuVL+u5/fLtvazRNV/j9S4J78HNNx8DEvsjX17If0BEm3qpGDadkv11Bl3Mb6NOkH
mb9mUCVhDUEoQm3BXziLprVNVqyg9fXVh247h0kBSqbEIbK5ZN1k4z4z+eo1p9/ZbHEKf1YmU2mx
a7K0z2QmopxTobHrvkfVUWavofftsSxpqgTQ7kc5v0lskN1w2HrVTPscRvJ0bNYuV51hvMi5YVDI
jbAPvfFh9KucWmOoNEzFzxVr25A7pmSQZPbBqoPNHQyKISWE7+rJS1/ZwcP/RO3JwknuI0JXin8T
bm2Mijihd2SbhpRcpvncI1hDRyCogSr0P7ymUXN3S/QoLnsRYl/QhjE+b1GZzeRj22NFAyE9ZUhf
sSMwfqO58kUyrwcMliLABFS7oOdHj9SbkiIyvfvJnXVSNkiWZKR+MST27qY64/6pG0xdn53DzKL+
noFwNIkmvn+WJRP3uPOZNfa6CTACNj999OjCfqt1RB5M+TpEMueJN9SnWm1SRf4xXYmrh0kyCYoe
aSAT1LbtnDwpsSZbF6VdIa+EVDAyJNKTpsNZGPqXD2tQhGRaE1EE+hATOQoIVCdeSdQXHVPJcW3h
8dDdi+/8DtE1ZuwmCKuTIRmhBy+8GgQ1T6OPgJYPyqQqro4sR4DX1fRbchfYG67vRj/o5pHo4o2H
f96bPpPuHpUV3zLrIeINQwzvtx4BBNWUU74ybujct9K5drTbkg+XuXUcfcbaQTAK0vhY57Vk6oNP
ZYa0rYIvZb3V8l6SANH7mCFm22YN11/2G8p76ASQFsm59xjMafMWg6lPguHIBT9GXmdGbRyW70og
TUz2+sPjIAx66iuCOt0NmVL/IJCrOe7J/8eoJHcw4vfDKkOfVxRsm0AqwPxMS5So0a8bowGsINwB
cAlRWNXY42iDPXw2abFxYcL08ojsEF1CqdufGd7jFsFi2JLBOKdbHoSGD5Deou0+PJfFqb/KEW5q
6VFrOlat3jIyCY65E+Y42khhJlpGakPz2BO9IlDes2mvJ3dpbZqQlQ8YQARsaCwAAfxr+OltluLg
P6HSlX+ifhgVhQyDV8IDVtj4Fx0PgwEfMd52JgxRf0XyM58KkAhu+BnIS/WqqZ0wVyn5Rv1Nzqob
8ZOxfLfEr2dB6dF4+cu0bZE48k+RVTeNu1ad0XosRy1g6cqDEjwH8Wfmqq1QN/lTELIQB58Y2CqU
OvObnUpkqvn7xOni2molq6ulM1ph9OTF6qlGWaswlQzzxT7eyBCn36kWDOvZvyfVm8YqA/4JmlPV
HjSs6TXOFEWdO3dgUYAdnhy2dcMKqKYlTr39MD1lyE7Nv4BPqGRiqZVvLQT1edHrmD+cn2HnrjKT
atkDFvB/akGy7Vr7n+Ekv+hWvQ5IRCqenbAzDsr7prq8u1nto1q/FoNgYfXRBa8NT+/IeVVR3cTl
2FOd27tJ4f3AjgaxE4RHEvW3sBxeCi1jIlDykGPjwerM5qUYb2ZzcjBJpktcEIsMcBDzTJbtgGB0
oa8nzaJFc95C+hzboNWClCd0Smu32QrrYo3kaxbFTpTeM2EDE6qM/mih7mcRbefMjDTJ1ejRuxbw
Q3vhvJkDz2iNozZDmOfHwVeuUze5AYOoMasfA3CW5GBZhLMEtL3Q6GAUsiKZrarpPeDDkMzoK8qs
sqy3fZSjiO3zo+4UwHKq9n1EZi3sMN5aLpxZx4z6dVb2Hx2yZhg3lnfN2Qcr2nruis+iOY8T9wGm
LZ1rZO3GwTrJ2cRCY/NZs/7pCKWMAY1O8FFITpK83eSNg4U2Qse6iQReRiJjyihk26lsWAiEGiAF
nvEK84Ax+/ICnIIYJbzwPU8mXmLKtaJifoF+likis0Mz/ywgeqP40sZ+4c2OpnJYTlpJ2b8edbSZ
bpS9Fsp/IgNIA9qBvS1CmjfZ4IzaQVsMBTP6KfnpDExolqTYnQk0ntxY+q+hzg7JUAifYzisEonX
IkxnmYuexyshOrgJuf3atRPCsprFpcB1XF+HgMHUKGelNHhsFCqp9+eEhLYmPNf9sx41xIiM26RE
JR3UFstV0P2t5u3K6Dsaty6M3UKPyLIkOAmQzaC9e438c0lvtMpnZb0aOpmnDSEN1fANt4HRNrwZ
DxqKMdlrnfwBXhVIHSFD6h5QWdTqXJRxxmFCdo7RWjf0E3owvSbzsSOcEwsc1oyk8TFHzN3shc2L
ITqMnZ2zGcA6UGQZG2kA2x6YMC7EEJ7kbFJypjdxH9qbSyZEIC4IpOvyK7OY2zIFUCPqXpGzHXQm
hI6mT5fQDekhb7u1NVlbUxjgBSLiOqRjkKSCcqVzIYaXGjtMJP5B9FWZcufwKqK/gv1jDPYx6rg4
zczbpGP68Dxoakod85SemFXRUTRYSxuSCqxNEmQn60slIYNXc5cooNnAIbqA3GzJJye6ceHGWJty
eajonxz8o8DtWZ9Yy5xKasxIBhXu90hcFD8WrURpoIir58WaE7CWlFH3QdqnKAjBrsNh0zT1BSvo
ocddiGORAEBMs7B/IaqjSew2jo5Tt/IHlkqcymrGQ/btrSBSnkM/NW+k2LyKwX/QCdZQ8U1uuzSo
1w7xMux+CBXUs1ufpMzAvsJOu+RNerfM6aUIkbJ3YhOzjncfYRs+lYMfnS3boA9ZtyWHnai64ayg
R0FToNg1SQ9UEUJncuVMfCrqUTPCCLpzULwG9Cd5uBqSC/K9nJmv77/LX4Pfwl/rmEmo93360iT0
Dka7yDVjp6kvdBU53PnB/MwVDiBbA+FRBu8gFzCPtt+swCh9Bv7SeNSPTRkRRNRgS61rLEmdrp0t
pVkkI4vFU/PPLY8cdtYJIRsZIhngVitfOTp70Z+g3sF8d3ADikUJHBl5xUizJLsEyk37dpCIBwtn
W4UnN/yDeACh718KxoC8xfinVoehzTZVZsO5kYycOVqIqXge8SLo40XFq0puHIc15doAluYGT3HA
H6dfIGBEcuWgTDf4g4aeqYJv/3ZJTiCE7DDn2lccFHOdke3LPuS0f8umdAdBkGf2ZFEha8PeqpCH
oxUqV5W5ToKT37xSCefuk9lDk3PvLvF3E0oKbCRirvoQCBPWm7RvhsPg8UuNBNNAqkh4iwocyV29
n7qXEgIBZa2XfEzcfgZ3EIy//Kka3Oe+AJBS5y1lUjkAW3ARAjmSsqqnksXc9wfe0djq6gnFIzD3
9uDSVNfxpgM9T7CDv9fmyIHYXg2OZCCLASLPCslUjfFs5iTb9F0jj3Ii28eIoLFr+R5bLgUkbRC/
oTuYuPAb3LKONM6By5a8cAhdVsyF9GLn4KmJHTTJWY10i71OxTLH2TRdTW3p77AtZZd7Ona70SKE
K7Bp8XIsxPEuZczayWQXOO4Lc7iQZilnESAJPQzMYxSUL6FEQ9F8IbES1qkro2rZUxFDv9kl3O9p
xGtkGt5B63PC2puPeoD7zMqnx5JnzrOCRzrWLBuJeE/pvJNReitqrIFDMXOo6uIetVLdTLdwyg5m
fu+i+JOkmkML76FdohPjfouJHnaL2VBrnviLnaa4OnRZuM0xzmmo+QZNfaRVeQNcmmcl/keMDZ4I
z47DUAKFgcpQQMfB8BPlKChzB96RsSm19DOW2QkR9l7nBE/MA6LDVPkrV3jotymwGaMwLnWRo/pu
P9KNIsTx5TWeSK3qXcRpQUUIEdCq+fQMV8BIUsQKyXpwaUba93RyAN7prKqG7wlX0ckNKCGJropX
Tc+YCXI28CUixd0xJKIYgUhS8on0oOc0V7IdrOpxVYcMMB3ftcisZIyYGT7OuxyDomG3JK5gsCht
7qGHzON7kGnPNWqNjnCx0I8bTqwxXfVReEqKmyKUCucFFqlc3kptJMWiPY+hItjQOQcqIlvGOeiz
xKH9iWMaytbAWJkQg0oud+gFfx18RHYG0DqExAEBW9cadi4onJ68qaLQd2Z+I2+dccsrWsuLwQYV
uAI5foIAL2qnch2hx9Vb+5TK5BE39snhYbWta9gWGwdRhoJ7xoPps8YmZ2FM3J1uGiQkobi1P3XX
+OnRi6JtMCnxSx2DhXHuvOl5zKelDcEd06MLx90x0BrUFWMR0CwJATN1rMbb6FDxJ9qlxwpPEB78
PPE3pbeKEJNkFZ/NF+ZXWkmIklVftI+cICnMZ4xH3BTboO+fjSIT+yZg4CW8D1WLJzzRCMV0+8th
tVEhVmd9zkfY7wIfTZL6pj8eGtjqkIv891lIiqYoxKHNlDt7DtdZ1uDvKYA70+fwssHuDM9pignw
5NU7wRgt2zhISRA1ss06qUcCuwjDm0vv+hP2a+biNa0cbibQOHLvsaxLVgiQpuFNgMTSjpZG7/NN
9inCPM3KVp794rhuv4kn+Vs40x5fNvPdv+ROyAEzaUZlaAlCxmJ18CzjbweqjHqR48EoDqx9wH8Z
1nkI6J6whgiGToF6/J+c9Qp+vfY28/9MGDc3niARrSlOCzeXz25QHlFcf02T9xdMbrYsODXX9tr0
YDQ3I7AFbyT4ASGbzRLj2+307jDa091veQjCQf3Z6rn8q8p/MSHDlHlolpYBi9UaLwjvdTLh8Tx6
Gs3xKiIkRX0hFKH3Cv2XrLPXBt5/8J2TIo5uOVlHRRsSkR8s9uCzYHzgidsZJB9oD4hcen5iTunF
b0SO+AgQOw/sT/suO/9fxL1NW0DkLXdlRwY6eMNyF3RzH6YBbh1H8HxTfPbUw8009wIREqwSwxkH
34QVeGJpDhohZDVPdZuLCn5VfCOEIX8eW/5FSDeA9W6aQn81jWlcWiM72Gx2QtkMsaL4XxWgD1+5
U/xM1DyQbW68ge683Dvztj95K2PAM1ZICHzg19c6SbuDlVBR2EO5dxOm1Z3L899/ssY7muoZRfw2
V933KMANtZl8clG9ENYwqyV5A9DcYUsFaIJsx76444mUFXQyPAFDv6t5pg17O5YHnjj+MzGmtvZS
4kB4IV7TspoV48MWLby/sKx7ElVXOdgv9EOr8DDFmEYGvhDvOnsbQ2gA2IviDYaWwX4yJObgle6x
f17pwy5K6EfG38HRYGMba0WWdPXpG18yorgYzlZ0mKwd50Cj4cXGwbkR1pOb4Ziad6DJE8ZRM4ov
uuTwHorkCXmyQYc7iGRnyjXTWtSjOpGkHMi4OYjFkMuyZU4RLQFSc7PXR3J/RfCTMZhDSSoZoY2s
Mq2zXd7b8cRwugstWEMIJxYO3q1sgD+y78Unic2S2n7QfuLhanIg7YsOdwfUsqr6gOdtUOPZ4rMX
r6rHc8pNSBjj9IXPh2Hogz/DTc8NmPHiddbTdh5iExve5lJiHbeXPOVYYRTb3vgZcgz/FoKzY3pi
bV9oiOPPM2pleiHwgWmX/g7Dswp2lGNFsCOoJrujuLM4RuHbfs+xCP1y1LHbyAEdQ4C/zyrav96/
jSHmdNXarIPOYbSegosGow9hscTv3RVgOLxpt1BI/F0KYHTtzEqTq1mN61J/DUs8Nj7GMl3Sv4lS
V0tZXK1gE7l4WvnbrFsH7xutcu4B1lr6cg0SN9XohOu9jZydSTbhNbm+CSGNWpSWwxKa0CqggzJe
8THRgrE+nifEKUcXf2TSXoamvAnP+PHLn1hObNsQEuBFqhng/tMwy/rbMb1TxUGZAVLFwpNVJMFi
DB6IXDWA9exxBXNdfvmUv52UIUIV/41rzF4SyPut1cYud1gvhwWXlxgv5ugxnSUFsRNWs5w6egb2
imFInPdbjSnHsHv84lQeSKP06qkD7G8re2GW/oJR8sqegQ5DcZSiuhl5/zJpzc3AVRdE9A+1sbGn
IyDLi+bmHxKXYVTr3B3lxs05EOiajRGzIL9ICYMKl19zMba7XCG0r0X5bVsDDh2QkHm/qUYYAEA8
bVwhvX5L5R2fzyLV+cwFcLtotCGnvCXW+JfpzAD1eE7yQj8B048etmZsHF2VoUG62tnNLRueCDj2
iq3Z7EdH41M+dOm9S+HwBW5/s9AAZefS6tK1Lh5Thugl7NtN6E5Ea70K6q4oxYVvTvc4ty8mP0iP
Q6hVwYC0oUbiUg3dsm2Nf70N+7O0VuygbjlRyDkJ9QSPr31y7DAnsXbBOudh/7Hr3UAp0vMHM/TP
PHpAihmZ3RqWjjrenyWwXwe/nqQDBkwBc0kYnxOgeuU5zKAvOcgHkclVO8MDcq5qwfH2ljOySMkG
LPDfaJiD6/4xgJZJ6Vnmzdr8eIz6jy1cwo0Y5Sw7vbcYT/q4mRwDDXC71i33njmCfqBj6SuEdihq
AcWkPzfLTHLBgnlqUp6D37aO3gcbJX9qfVjU1uHRtE6EXpMrGQH1RgQpmn/ZmJ/nDXFun0jVLWh/
nQE8onkoBc6K3F+HfAlYofVVw28yCFZLwGc06mh39xrBOZKStH8xu21kkeJSdPie41eEmSsa3tr8
VVgmWiTOxZUJaGMRhANfSKgC+J650SjSTAAqNnl3M7FdP4nA2elD8BOHw04V3Y80tV9ANp8yAOJ5
iRqWxhV8wEbfaQnSYstYNUhvpHtUf0yjvfSwCtk2FNdUeyQcc+NLS7WWkd1BCwAfHUyn+RKwb/P9
Mlv6Go10QiSsbVnLIDZ2lk/wUoDi74NHMeCQVmwbGLZ6Y7pOBapLLwXj32AH0o567b5miPUw2W1s
3FMd+M0aJ5Kjf/QeUHNQCUGQHbHW9bSp1m8QM7yz6l3Ry1NkaUvH8O4lPrkwxVpmwN5ig8qj5GrS
gVW01nXWh5132DQEfOZsSCfx2zQnOxk/fUC5YVNh3QAzzT7EQdZuRREkseAYWWiZoR0N645P0Cvx
sTSkaiRMcDKEjz1X6ttkJhtYJz5QraAOfgwMd1YUA5do9SfvLU888lzR1Dfo8e2nRCHTMbona8pc
/kLWV9r63NnFasCN39mI5VJUwHMx+YjitdFB60Zlm9bYZ4Zdlbl0f5C0aagj9dMFk8OTx/WhcHe1
COkn4a/1CsdTJuh7NU3bDK65j3gPR0ZMOXLzMSRJbmQYodkOMxq1j1w6Mzdltgc0gJGkOTIAYr6j
XEbLhLIAZ+fi7ZzgJtzZqUFJ2SBMRXXR9oJ2EplIGu2nTPgQpikwg0bDB68Bnso3qgLmUwJH4mQR
H0q9duVfXRCgMm0CugBnzlCC/GAZ2raUGLi1/uAzNuXt3eJfXBXjzHN/gVC1UTLZwqX5p5tg4d12
UX9Zmn2KSl6TwD3l2ciSxHgJ60/VvjUgSbR+WGycMUZhn3BWUgxmUOQzN0BbdQrCeddRLJzq19UN
HJft2mrCq57GxzxBQ24ST7wWEST+0F31imQ/VF8uYK02f4ztsZ5Otb0r1N4JOXmrd8LosKkARLX/
ZhVLC+u2BnsRAwEMzYPBKNTEDWTxXlX0k8vS0J41xZdaP8XcNbI81gVhCW258epiKf4cDAtTxP6+
GDQCs7CgA5pdaL0PYdLDCw0+i/UZ2k+c/qShAxktjqWwlpw7kpaxSf6a4dnIiTXTEZlyjkauvxTV
Z+72exGhoA0wyTSfNm1EZP8OKLISYZ0jXglOFQvVybTRzAisG31l1bPRkqW657ViSLHSpnADtYIz
rHnxse4PGKY8lrtcfBPTsgBkei2n59xjxZ4PMF6q59IxD1EcQOP8tf46EyWf9ctQ4NvS3iZkssQ/
rbqGaAu6+nYXo8MKxuxJ50G3g2nddgQvTId0EnRb8KTFa2aDDY1rihS7XxUCoRe/zSvxvEMjJWN1
L5Kvpr92wYubXnEgd9SYbkChkArikm5ue9OGS+t/JJO9wD0hKbgG+q82YuidvDh2vmv5Kp3yoo/Z
YmMyZCphg4z+3pm3unnBZ/NnkQhhuWrlV1evMDaa3T2lcWytijRde8JCdBfS4KritW4lXx7wabji
En1swaibfLMLo2bE8wxI+YaG8qtvadusdWlxI6kUI9xwjlnxiUxnAt00Fwm03+qH6DXHp+9rNMJF
E6I8clHsVRbhYGr8mxq58tAz1hZ5YtHCJjeWRg1Zs2MjW4ZBfROvPuvbAr+wEZ1CxeCs2lUf/xF1
Xkuta1EW/SJVKYdXKzhigwFjeFEZg5Vz1tf3EKe7b9UtLgcMyAp7rzXXDPV2+hLC5Jw1F6uan6tJ
thNkBnQFM+qZNvzEY/ypJ+JCoPyKlH6Nye9LJIU/ATViHGbbYiaFPQ80CIjJVurN/ZgNXszEo4BL
WQjnmbn0HHK7F1STJXoKpWOq1b804VOqGCfVX+zcKLca2dMFEeYHm4khXgLs3RbEOCY9KOZ9CrO+
zxCATeepd/zCN1xGX71RLRaL1lejTU/j2IxOX5CCKWKRPxDyXpBLJrWE3xkosYgOwkultLCYDTM3
qt6F0i1+TQiUFqYjYfOaibEI1zOovU4YzuQXUguIp8zAIMxYNVrj5IMVL2vTWWDOSA1GSNQ2l6CU
BizXYqHhs4O8q2uUNVG6L3MQM7jn4eJkDvJXBBhDiYJPFqAOdEk6VhrjDpLcRBxZscpUtsX8XtCf
Q8tcpp/NQTaxhTPyCB+ntT7MTy3NBFr8I9Y6B8WniQ2LtarS2eY47PXqUdVNsBLsIif4BYxlDmhn
2Gt51othHeAfDwmLehCvhkJhPjDxeCHDDYCrI/asioxNb6jlz2GeKR7yyMV7y2YxHzGLVPNtU/6x
0tdlYtzzpvlQF8s7a043Td93DmrT9TzGa42kQp+gqQk1TKBjLiDD5MnAf1X16EvNhpYapnQefUsS
B6spBysPP82UeIYBwwuSRNEc46e5quDGlfgo1lCKfX4eFToqLRnmUAL4Q4me7yRx10DiC8kslYLB
trqbwOi3z4Xfpt/nltI46s/UaKRs9J7VSLifaSxi1LaHAZ5ZBy2eFHawqhUZOVnwUvXkr9OuM01l
6i3OA6ayPaQBOfpKWnI6LHIaaC8VgS3DYlmULw1Nd0pNqCv9cTAvut5RhZeXJgqepJJBJ7vskrtW
NFwR/ysbPlp/cCoEs42E93t2iueCoZnpIotam2Pq6Lh2SISHGBEWSwih8t7EuhgVXS6QHpfcCgCB
MkXSYxYzKVcNGljbp/eP8Eep/SUxFdB8ik4hLTbv35N02nw8WI38xfJfNKbZ+YfOLQpdkAr5In0E
LXhlMTmEkw3GxcegvjSLvcmAtV641F13HUg8xup2WBei/gZrz+zw/CBQfc2s8qOfBU+iv+ZKNvV4
aZQP2ZheB5XxUcN3Xgz1imMWyuvFS4+VfxXy9EmR/p3m6OYyqPeR5e/E1noK2gRuEv1zsFNDpvnf
PHJdDOQw9jPaEbwRP3V8nmDa0OWN+SkMde4jA2i47nDACEi1nkXlMQk5MCPK677zRl98VjRdhROi
XcjRnvGJBwMvzRe9l1j79QmWkXmwCIMIAeCbAlOugrhQ/RlBU6bLzEpUp5F7W1jCOuKfugiZXgRu
m7IyD/HWyVuS7XFZyBhjjNycEc4Py8ubAgmm8jMzPmCGug0LYVcCDg+qE1usjNpMHoJAB6OTRiqi
8163SB9GHjW9qdwS/01WcNWKXStItlHb4yIR8cAmiVONRGT53UNnLUoadR8T50Eq4jmk2iZjxyvG
7g1D7CeFHbz3AUWjVwLH8C3oHEkBW81iF/kOV6BX1wXOp4wVJM8XRZhSOHJFHm0i8kzjTInOhhFj
hQv1IKyY74kSTjajXL7XIwsId1Y9JQ5vpYC6ugvL7KXFqDbHOqj/o6z5u5YRuzh8pqy7sUQ0dYZs
akkliYluy2rkRIJOZEu8H4sEh/TuiGEFNZfdAkXlWOYVxMZ6lm+whyS7FLmL3u50C7omze5e1miE
STCq9fI4sftpIaB+V+MMmk/Petx+Z1HkikTNWpF0g11hJBnwEQqiLFm4e4wrYMkaxX35T4G+OZnW
FzyJ4tBREdYxuiEc47G1wXk32ahJthuHlkG2T2yAeQTtxoMz+UlxV26S5jue4HQH1NkZElNt8pYg
znl8EnOMMf12S960KeGWX0g7/KDvxEpDT5dmN+0JspJZPO2ZIg7dzxIfrZuA91h1DlqtYiiPFchj
6FR3KASnM6N11abrAXONkgitsc2OqtURhvYxWyhXSuztzYgB8zwUr3XOWL9DLZAXr/irPM2yG5ii
W+Pf0jCRGIhhjxZoR9ZwIj8rAVYUiy4+AKjD6YToJGTxAi6sg1GQdBOtc+rwIkbzBUVr3jNUdyk/
GV/mNnBnRuMwbCwJapCRNjOkSyIuzIuFK0+Z6tCcmbQKm17/CuLMRaNc5qUbSOlaZYbK+H9TQFMo
e8GbQ22TacS+kcSRx5/MLhbab5gjJSxH2E09yUXkoubzoeuFyml1ee/BnHe8AJsw1iipwegpb6J8
N2ga16xh+JilAi1tgo3TiH9mRq7n3/dYHulk/j79+2D9RgyZd5PeAkqkMp635oRFgSxl+Q4bUKyx
cuM1nGb8fIQqJwyaz/77p1FVZ5lB9CAxZkmWF/wdxd9L4dmnEPC3fqEXNI3WickxXe1ySGrdFrsk
NQkQXf6Jk+6yDmUcV/FEEATD17/fUCSkvE2Y8cJW7qpd36T/+yFopYMiSWS3lcOighd0viHKBADL
DHP+fvbvOP4+/HdYmRGgCi4sh3ifrofSLIjTN73FszjD6p9MGp5/5+G/nxsVwSLtONhnkYmgl8jT
BGWq00f+qWxBdZlaCBPpL8IwkZmsCoonxmScDnBuyuV6tGPujOFHVDArW54WzZwLnHsvc4s/RpuZ
gH8V5Pa5Y5itjMfl91EEcoaWD6nAUCOFzhIn9cxMFuShViNjw4wOQY4VPYcamYb1Ivax6gCDDOkQ
qT7VvqBt5OUU+/AU81aOt3FM0TMI3fHvfP99SBTwkwR3AxQuNFTaciyzGZU7lJ9oGJPHFI8IY0Kt
lwEh5U/1/y8B/r2mE1iretcxxoeTXJe7v5/8u9JmCwNsCr8apWaWFo27pCIUOyeMOBWU7X9nJgtT
3e0U7WMoklRy/y5uLrEDZArOhYUTD+wn6VCPu0rPSNrsEJiaZsTN+/c7/j7kPUmcksXa9fdPUn5M
QNzl5P990HsCAGJTG1Zq7Otc9QznmzEC/VWt25DPzU4wjWb391m2vBWU/lKVhm5Q6jN7MWChhdTf
BJiT6L//PTWmzqh9JFMIES/XF61eOpn/3hd0rP/9y39/vpg7pH5W7ZWR+H+HrZkG4FxCXf73JA15
fcj8mUTvbkkTDcKtaBWv8KiyXaQQZpCVrFt/v2xU92FabVTIG6BQGNnBgTmKQ/ZCmwXBXT+LnMpE
ZGn77/0L0SvSircy7iS3rVkqegyEsgACAE8e9NKLOMkeKStEFIxrVoFXswDWrno8pqIEgMbwIdH1
i85aAplW+ITs601ew/T7Wy5iLZs8e1Xv672/wYUCNgBDei9YIzmFHkRz0G/rTbAe7U99dWdyOErP
k+KOJWYmgR57eQ8uF7cncUBroQ3+5KTEx6/90ww1J1vrgoetAC4JZuBiF4DZICFps+EY5GpDj6s9
+Cam5GAZV13Jii0Cl7k6Ub1LGh1NTu1U5hrbNWJGsJIyWxu8AZtDkvdkQEIGjaSKk12mYjkA35b4
B0cxbOTUIUQq4nlDGwE7cX0NmlP6u+azuCtfvS0CtmQUIraGK5YrR9glksdrClMH+SS+9AE8Qvrf
fnL7R3jhfS1MOOY1WImCIaQQMO2UMTA1trK4NQrk5MgAtVjY2EVmw6xT+xX+Jhq7v7N8jV0NZJ6e
SYf8CxMBaoENjpL9TMj9QUbAUH4wOEOQriFbxEfMNmiVVmRVhDoQHR5E9ngj4eqQj47cugpPNLT0
HODbEUMSgNwSuwSL5ZDQEQc/NMhEaMQBP1hHDjhKULBh+X4LUM8t9fgWSgHHj4NfPNsS52hwONdB
tBLoz7F+IP+NiTAVmU1QWU2lCfOXQUjtgk8ksETxZnbionXGi4+ZFxRReAjLn0OAzd8xHuOFRIEB
YIPgwc/2RumoTasclzAQehvGX/RjPaCztbdFn5B5qArpnDFdQgVB2ixDwcjGYby+cepwhxIMR3gM
b5REsDqaH5RIvuD0XxaqA0RamFTj5BXYTAUgJ1q/oKaV8UQuyjKKpk9hPQD/cTRItr9oKhWyBL+C
qwr1aVeVDkG5cL9e+i/paTwy2Iz3w3a8DTiAbuAYw9OWvZYgQzt6yy/5jSaZRog34N/rm3kv3ngB
B5qftUdM/0II3XIW5IV6tqrxIcrs4Dk8z4/ijX8V6A+sVVrZ6Y2Lyp3A/VDfluHUbPcXpkITIvGV
ete+5PtYr+YHwfWVvPwYr5kv5TF65oZrGRdgC7l8DQMKE3sqmqHOprhlglyeeTWHx3Es4w+olbhw
3ahr+HaIJSDy05nZ8cp65OBqrYvXPnqyGz9hXvmF/EB9I6Kl7A78bsEkP4Ujw3Hllp9hGdJbxdBs
bxbJpqvomYvDO+Xyc/Bc9ImjYoBgH807P5y86fCT0pV6hSrU35QH/1Ov/IHgh9YqW77LzRL8RD/t
ZeB9csJHWOU2bSAnQTS3dct4+JmbNGHcQubJ5PIJDrmwaRHAYXNI/6zBz1oeU1C+9CKny51s4MXE
svOFGsGX8LOkabNZe1goxp32FVIfWCvzNb0oL7yifEQHBnvNNb3oSDbgLLv6yXyNttNdf+WJZ0nB
En456bxfSPcHOJ3ym4nN/zmzVhOwK4pqWO77SMC8zq6Z/SKm5cx+slHEjwTufr4Tn+NvfE0wDHg3
zuazuqVCjRnKivb0KWionfCM4N9AzhapenDGCnTECt5V+WA+RB/vfHTle0OkC68axIIa1m5TJJAo
ibGPPEIfaDtznaituinyjmxZ2uc1UXWQY6x77TKOQdB8JhnphTeBvITyDAeOX5QgjFIFSJCL5ATY
EWLjqkpt3jN9gfbE/rHFJJ+pFAfAzbUioQa2JSS11fSW45v5CwDBP3wWsN4eZk/BpxcYhvFU4xgj
qx6MipXClatsqwJIsLm62KFx17hxp5B5aPyG7ZgcZexozCI5SnUE/D6EnG0OsB6Sj6QBjMza4cfq
AB1mlxuH/po7p+uwWGbK4koZoiM6AZt2AcoyVkQYLi+CNAINWKoxIkLJlp8W8wSyohiT02f3YEK2
iqh5QlbjBs0Sxx3qO40pO4BfMLfo+GPJC36aqcVmokHbp6QNgrzZPLsN/GmexeiZBbnbGg/z2l9Y
vNHtHfAR2uLNftWvLaui8Qh+WNi5cZYl4hGfxdrx79JjcQl1kmf1Dq7wXB55KqArLgzexltWumRb
8vmNBwiqKzYvJHWC4NhsQFWN0omsgGUnYmcwvoZrfLG+ohDCla28kFQda1fCtQc8L5AyzC/xJb0k
W+pqtqU53jIW0+sr5lLt5ABRw4qagCYjsd5FhNasX3Eb3bQdQr0V1hQBqUnkIXPREwe3AUAzDR6N
uGlzN5OeeeoJxvgqOlTSr/U7wtgJbqvgwKs24HYyv7CNkVW2pwGgFBuJ4QbAx6dzLQBQoEoi2Raf
OMS3kB0u0oVVHaFjsaxFGH2Hjupln8PJB6sF4jr5H81pfpfesf4Hfs9X3QkuX8NGhnshIUQ900IW
4PqWo7hflkT9Ol/IlcWxjeWONwTNdA+Rt3tjde8DGBCpVSA8R8TutGe+gb/lj3IRdtKledP4ORkr
/Pys3wfNZU3DIe6cvHEWFye/C49DttWglrqsOvJdvQdvrEcUrmwM4W2cVvLdxHfsxLDNY/MntZtV
paVgec0fAtIXNIJ3Hdo3QUUMKk61pTbbEEbi2vKZL9cEhfWdDr1zCjemWmBC0PfVEfsYRvElbiA0
WaNqPitZVyIpmQnjMYkBlGe4SkXbfOs1jVZrirGtKN1AujZW9ERUMZPZdjqTPSiT0G77oCPcWNtI
jTqvzZBHQtMMFaoXFimSZu4L/jqbl1569C3YXzx1GwN6bmET7Qa5GqAC74iEoei4Qj9EhvjO3Axb
Gfpnv+7fEXQB4pVOnzjkp5h4ZCM3le3ojnNr39zIDoDvbemrm5hWR+Z5VODqtwJp6CN9ARaNIEB+
szfLCK3dsaAJZOiFHmw1Q7Vh3Xzpf8d3DB7SFxEXP5KDaK7n3+aVv1WOK53alt0/sft3fkf7rn9D
y8D+lBsRxBJ7Eu2XWqF67V/mX8Lj6t5pv+bfzFz5ked/B9f2iwQk/SPjpo6/1A9IjN8RRQRoPiQY
cTV8BK/8/uFDea7fOUl9YLe/yCNJZsM9A9oiFvicEo6ifBI+fYJNZgfpUoFTOyjqL2hoy6k34RlD
KEbuh44AY5LlAONkVf+GX6gWKFp4BUO0gTcAdQJk1IQAxwAXc28uiy3i9fc7kWbMRS6Z91ofsO6p
7WCwiYSoQtaEYwzJZNVfxR1A2xfkZ55XCiVk52yYfI+HlYRb5BWf1ltPx4pVENLFtxpOnmgnHzjY
5pxaUjJ/C9L8PoQ3ZSHcOPEvsy7/DCi+wJXkOAwrUiRInEToxB0Yq3iY8DPpuyR5+Jz88hIIUgXC
qdI1g7+XPM2MqX5lhHu4UfMntdhhvtEh/BFs8aP95VrX7yMIC+mR39xsrU7TvOJB0PEJQw07uDH+
ItO6QfiSOJG2DfS1MmyRi3M2uZsqwU6weZ8O6eByVWTmxckeMfXi58ypS+yY2XLpdMCrX/5eAH9N
yd5bLclA+B6hJe8RtGNquiLph91LNU44rys38S2a93ENWWAFvTvCJoDKSl/KVYqmWPdYgeIzpVjy
Ez2nx4Qlg/RM9E9UWpRAebqh1p2xVqB63M7W/BOkX1ZZsXDIsALjREOdMwQqUvKRWVtcvw4k8Vk0
UPQ8qOGotal0NBxY7OE6UQrW8AB3bAasLcJXX42ya6bKb0N8cXYHR2U5hbTGnsLxhblTdSh7PVSt
VKiyuTUVezA2RQca/szCEDee2KH7cZbt5sIRZs/1jRaFSo0aliKVTxT6kQdlQv8QJ7bq5RsUiTMA
m1V6c0e3Fw6PrDbxyPe0R0/lHy2vodwDyqF1ulKRcdB8iq4nvCH1IesTQ1RKTN5XaGOVRnuddWt6
JLC4qXFrIBx1+ThP2Fo79CFkQ+KcDB+zfLDCBrXDFl9OnDeHgSOVCzQutXLEeySvEJBi+GCQ/cxv
R8C8WNYeat9dukDH77VNWgvkiCZQr1CU3cVTB3nwNbyQsFtTknIKoPlLy0dL9fgF0CxfSloQOsvp
RFHfLfRZDpUjpz/j4Bf8sIaICHnHAZZn9+U4uWTCV3ijkRXGRXpE6cgnuPKgjpkW7RMF4oC7iLb8
Lb6Jea21ZAPQzUBCgBa0omUlf5Hdg6pNrBz5tbhTTkYSaZZUmIzyZUhymLn+8A+srUEzl5K04dlE
F8XN+hN/ZwezEmGInQJLZ1dHo0E4+l2nFvQhoNk+sJGllM/VGGpbKUEvhoUZdJzouVNgz8aF0R+i
kYlizDIY17jJRQZ/pDOQ6koMcvJDnxjkvYvWV9v0P5UqPDK9lB1zEPaVMYmOZow6DjZYMSi+tFZn
dIFJ3QubRGM20YPUdkG2lSqAqzaEy9npBXdnRwkoMU904U7fxTyOd2X8FkdMDwQDjZqmBZSwCSv1
IFEJVMZIJDHKGDnrjqNQ9q4Sq999BJ9DRL2qMTIs1cAbQsZ1hSZv6liwbCmCaT+UHZxZ8h3nzspd
PAmE0ISUXKsEjM5L5A70sChFS1TN1Ja1T/jdVHGTpDPW7FULYJPkM/aQKw461vc0EvQIEKLoVZa7
QoXtNz8z7etMOOsWAQFxasl7IeFPtzHTaG2mMpM6+B1CAsEpu0D1+2jBDreG/4ELFCEdOD6vfHIW
m5L7KPfV2hEF5SX6M1KY8aIRMUZnNIjthEahG1J4FWNP+9zG1gF6+dkaiGkQwb3J5aAer7+UEdaY
DzOLGbp00vAWVBsNzgIhcW6qzxY8A3/w5gkyVsgVCGdKHB1I2RiMt0BaNFXVvG/jxTQ3I0Ry1NIr
99yMBfBtWRVgwUE9efB/ECwx2NfHkAzBCbhuH9JgF/uivS4QS7NREaxMLlEc5JJY82bAQbJbw6xX
HiypSbimxmRy2PFY4aWKR/O4P4ySiii2vowGRGv9zpfonliqaeBCR5pcXcVWzQVfQvo84PxIyxBv
ksU9i9TbDoQVF8ncGzoX1tKzhg2vUd9zVpdBifL1JGwUM+SIfKpTFGyo+EJh12NGPisVzJvJx/JG
zxwhkKYPeZtkc4dHtKa5kY67XjcxRu7RuyDJXEUJpdoYqA/JbJkHYOgiJHK+53bkUpE+6TfYCqQt
tGmIt7EhXTt1pmWCiehYwYzFNKSYzAfcTgdQ3Rkmr6wO28ZCPC7U2Vs6n441+nUaTY8Wng5fH/ck
9gCucAmAfZYW2rSDpZxmY0LPR8+vg8U8GJsCQLB+AZ7RpWLvpWE6wlaL+Xyww6RAMfudNIJDFSpx
7kaEtxdITR7csoSiKsbtsm7E1qllCO4Tg1otMdGMmjDEUc+tesyyt1kbGzACebTFcR8UnzI0845r
0laAiuLcITyZcf6MhHUYBmRhhD99jfBdr6xj9sxjmBfrIjjOjJfQokAruknIshPUx/vKPyn6nu6J
vcL0d752Z8VFI8W2QpwWq/UgmO6EoHeqJhZGXXufoc0hpKvcNAmpnczuVMn1R9NYDQnChlfTUYbu
MhWkAzOXRpLkGG0+JW9T/O43LtiDBS6mMRBzuWMbGrj4IEMato6jvg8o3kZ2BbJXEVoFT/hY+yUX
r/kQVJ2ZuPw21hKJ4WB6y8JOo51OEPa2cvHUGx5Wk3Xn4W9btSeD6QBFUuzArW61YXzSxol+3qUk
gIuboi+ydj2EFAEB03rusApr0+IAu+pd17VzN0DyLVPAtgCRHP1mMLKEawE+92aTjDAVtJee7AeV
VBglxMluEHH8UA0Fb9mInXZgEK5pKrvpTQz8nVaiCInK0mkO/EoQKOGFe4a4aOqG+tJeeC7Lm7FT
r9CC2N6ZwwHLlPJuHhz2w/qBmAWkL8QCBu7XDoiQqG/1UziP6VP0riN+UYo52g5C9FaXgzcKguaW
YxF4eo8TR8opR2OJXwFwjs9EDHYmaXgU7nrWRutBNN57n3RvVUfMPnT9LarkYDNK9XuewrJE6ttp
CIzmcbipxnOsywAYLRpf/J32uDUARBFcgaJF3ULCJQfhL4e84yEpCf5gHekF12xc2nZuK1Bd0CMp
4w6iQaJchsvtUbWwEA93FnrAAuVLYzLt6TLhiHaGsHs84y3dYKHamvtQhA1eDZtaAFFpROR3uTht
tWz0qhqdS8UOweopbVUN53pJNdd9Pvwakn4ioDOYLNgoWKgjFmsupVQX3B4mQeEkf3QA02ZtuBho
gTiCpF+JM9tJJmYUCPqafSp1XDH1mecP1EsVXmux28Cb4M4E4NRRG844bNKZjedJEjGvpFbqJKhY
lamQslMl+rZQBVdgpkJXc0n19xCZLYxC3HBrxWWiEb6Yi20jUT0aJuIhTEbymbGJyOWBqPqaCbXF
/oHxXPwy6pq28WseoRBLGVWYWngaIPqS2a/OtSzmeyEgVilPzuAGaCGWYhnOK1N96hiblROzdhYP
vkJRJ6nYNTr9AxKXfNXvcH4AVlndjj278yU+ylcQJjDK/kIRCq5yEdEg/R9OT4POs7F8+SYBzYDA
s1OxWHLVKXIpfvlIdxz8VOReXPBnotUHaVKvxUF/pQ4XXvjC+ICjASqPMGYlPZYNDz9NCsG/2tY0
17zyTm3rvxbyUkxz4D8V2QT8Mg6bMj4c3sMjZS+1+zIPwZCavxi6jEE4Th4zQCXwHqKWgIL6S3eY
L/HG2gER6B7zJtAIqi8OI75N11TzwB6W6QYzP/ZpVFmulexA9IEFirfgk6oc8JxQUtzFAJWpVNnq
KMSBaqOlfHU53+yb/Dp8Z/giB8qUhXPLa8CX6C2SQ7C1Wk/4ndfggumDivuDZRYIClCU68Sf5pgX
UO7FfwU1RQl8N76sd2QQwm209iijRAQY9JE07khpsdTMVsV9+gGCFH7F1/Axnv2D+cwOtGTt0HUq
G+2MgRJ5TIjcBHOBHXt1xh2QZOYL55zCdcdfBfqFvg91H/0XS9NS57P8cOFgOsrjHnJYoJ+XE2/h
q+FSfvBxCaLTvMWoSSODeb/Q//8ec34r5wyshnusf1CScFXl618Xk/jcLJwQbh1WAu5NPhe+mJMw
quopwS3K1xXVBSMnU1o6DX4F4yrOHB0ADz03a8jmBUcYCQF3xWm60gdgq8zYOlNeLHV4TmlBtbr8
hFD+Vn9jZqQlAK+b3t8PEIWElXasP1C6ZRV5Fysmm9hDCPTLYB6cUgFv0GX7jqFcsM5/N0+8Qtk3
RAr1noQ1CVJChAW05QJzOEimTFaWfybUdie/pUoH6bXHj/SUvQvnDK0DRS8UHMzqAKlLYNXl1SHS
/sRVqxoxd0rZywOmh+M7rr3rHqrMSZLyK+zaHz43HHMEfIIlKjAOQyINi+rUB7GxLafglKMHJYie
7QCfr1WaC0zG4BfJenfISe0MMo6X32ibmBj1wdb3Y7zMFqYZnCCCZodQf2nLnaIp74MMoDzAfoVb
xHDQLKHRTiVQXmFuhwaswaEt5FQDwuO/9YG7EAIVK9hEb4m8PA3CF0CchQt/+bQs63hs49UN5j3Z
ov4tFBcESAwfpcluFkvkTrzMosve0ngGrn77nDG3KAqboZd5IFsokYlot8du29/GW8Wwm8bsgJ0L
eXIWO8sR6i3Li/GgqWZsQ3fMcGuZn/wELURYl/ENs0C+qT3Ebk09uwzDrDWvqN6s2a3P/8o4HjO6
TvUushu9sGxwLz3EK8+f3tnSQ78GPy1DFlYzudksuES0wgUMOJPcpeiT5cQEmFwWR0aFFU8AX4Dh
vGxm/ELWEv/VesovbOU8LXxzMAk6s3nOABo4ZzQ99KMr9BHPmC2eu7i56+hpbD38GfvcR/QuupQK
2qO8BZ/1MT5Wb4Ayb9ZLdeBP5m5yUu/gplQNg3NE1c7wiKklgecP9c6SFs8uAyGvtoHWbbDO5cc8
AD2bFYPMeZYoY4cg1BY9f5mtqVf1mmKF6NVHjbkEURZ/kyskR6vwjOX9NnljaXxRdhorbs7tZnPN
/4a1bcfmk0TN2ySxyLabejLNvdEPT7ollMztmydW90hzmSb08RYfIVYWuHV054mCGQpi1FV39U/M
q9J88blhvWac4dd4U2HTxUACJI25cnw20t0cPlm0FSwJxAbkbo9vB9MtY5Up4H+ryendzkOZemau
vpt3/ut0h9ANyHFnAeIK/Gtj5CvyF+fd33Map6vwJb9aRNo1LssPsy6WJDaagRKYWwZk13S4xixx
XQAo5pQmcBG/Zrr6VMs0WlTLnAc8D5cbDHNR1juq6QXXnm2mhRkKgr8BNXcLUFOZvY5oIdknufj8
BKEbdLcMaP9AL4bcjCX4wSWNBg8lbvTa7s+AZzyGDAnzMy8VHrK5YQbaWd8YQWDUMnQ7MdE/GQ4k
8NNjTxg2avYU4CwD7LqAoq70C0gnwtZjraNDx6Fs8IaG1vbgJyeUIsMepLH7TumHNvx5+Gtno1op
79D4FEoY5F3jav5l0cD5toBUEtjVa4XxEA4BH/J3CUgIMvZuxCvt0zxX3+nTz7AhdP1Dr3lS8JtZ
qUeLIuYXj2nEx/E7VeTgqv1zQKhO855Mv5aOL+IRn98Qygi5lpG9mI60F4vCaDxiplEXrBU/+j5l
eY1wJAClRZ60MVJ4iXg1gxSdUCk1fBIeLRnneZnQytwOGCFCbFrltE4mQ8wkwzbM2HMLGUBcwPPi
k/FC3dCNe7ndyd2aUUwjPY/VcxI8M6Jpvxo0vdKZ9184aPwdY+ff9au1U1wDiD32Sv8wTy+idE64
oAzKY5KCgaIRtuBxFZD0ipQVwSnjkFK0mw6wfoXzXZ+6hHohnhEerEjkEmDbI76pAh5VjHSA3kfw
+P6d7hDbjkhmxVlxMP/mPWO2AZCgHVxshEUH8QIvA8fnegDuy9+SzvLiDJYnaye92FjDE5eQoJ7k
DgCEzrJ586/cRfq1vMXM0DXNY9wHyN6vPim6sjeZ90dZxP3PosqNSpPCMsonPJaQPhFEMYsM4Zks
xcwcIoTj+Vjue3CdZvLYzZenHTKBBLq9xZCDUoLVkBfzeMnqgiSwm7DZgzbywIBA8l0mcTx2VGws
DewZ8E780aNLfNGegIEoAlrfBXFkysxYDjIN5tGPmeoCw08mD1e6hn94JcSUAGXTAPixTIPVZxVD
ALZnhgJIt7mVC5ttvmb8gWcZDnp2aPb5QeGq0AIwU1LknYaRI0FDkj3dM1+1g3x6nSIuNl7o33MU
0ZRjy0PpIW+MH+sHZyCYYsJb0q5G7kz4od8Y/ILC8wURpvIGyBUoDGMgyjaMdiRPlVzw/6D35tjB
sQQqaxQRjeBY/abxaSPZQrGFWg3fTEsQcFNSWcUt0U5dCTlevNZgqowZApD/5a6gYGFCMTv47YRf
7S94PaMS7obJ2FWyC5qPQUr+ldzB6QduE84AbxwVGiUOIxi4SqQE8Ff4+Ms9Qt00veLh8hzduVdx
sWiP1mW+WQ+oDOlxvIDR97OLpJZwNIzaLoyf0QkYD5ZnSv/2RqQQPBtpLV+VyaXVA3Pm9pgzl2a+
cajZKAYo+uhwqZG5Zfx2Tfsn1hu/wrbAbYa9+eqjjFzGzPorl52iDhS69N2AO2KJQ7DZLOiDc55E
A9rVTyAdyuGA8X4L7opbMhQrxs3EpM8ykz8osWy2yBEVJwYMZelBBhpRQcomVy0NEVC51Onjg5aF
/psauPGglFBKsAaD9rANwdXw78BCNEE8HrR43P7sS9DUm24N1eTvfQeNQ3XAhL4naoDcE50/gJ4G
hwOMtby2x7KLZJcnC9uYxNYSt0N1C0MaXqbmcE0ixkpPTQT1e5S/dPzEYyt8rTG+RvItwhuyAZVb
RjytQ9Su0AL27JFLBoxhCLdEXDQ7EjAH7gcFUw30FM7Yb+PE1f6+RfY1g0aJqhe6DfHkEsOeZe4l
MM/4ZTXOcQE8GVttO+HEhDMEqav0FgCkTJ1wg0Ce3zmoOFpqWnmfJutZRkPpZMhxVTwKD53opJa7
DATZeECPG5H5v60Rw3Oc3XDPdlMgXWK+jC0qzu6BjSOwMjJyc0xvnt/ZuhlbSn7uBMpZxcmtXMUb
yizWxFx0ceUVRvh0bq9/qj5OCSsGR7D454a7ds3TSSkogteqNhs13DDyLNXMrt4Y1BjobTBSI0EA
VUSzYa4EAEfRJy0sAAZNDKSxYsve2ITpSBitMJGJfhgqsUkHP9ZLeOYHaZW489sL3Q0lB3c1O/aV
ro7+eKEnyAs3h3Iual2qyFTcUtQhaqEkYGvpH5AIWATTeMtKBzbIlIaHgUqDHpyuDgP87ioyfDGY
cdjUKBWOIRhq4SqSoRWzQ9Ce2h4+qeZ3cLC1mp4kVZleZBp9syAku0KVXVASfhHPFGMY4dcq18QY
x99l6nQacXtxyNwlv3GsvIPoTXpZDvCOk5G5WWoKgBDVpqDlfHPqGwzOkLiyQUY2Z5FTOwIWwodj
xMZ4rAI0dSm54vPS8V+qA1145nFekWNSw/CIUK40nEqa78Zp0w0mkiwOCpq3eSnP4Jfx4t4EjbU1
y4b8wAWJci+h4kQ/JzE5h3mwQhPAi+PJgdTAIWA/xf2BdXuBsOrc3qKf9Fy8NW8JXkIPtiMuGsVs
tKo+uSem1+i+ALylzbsIwQXJsCvxwcL2YsPnzd/vMvv11DimemjQj1twKmjcZkzaZNRFOLpiJ5nF
XiaCqNk8wWy1uAvzgFaDx+lWv+vfNnHhcpiySy0RYw3S2IMMnOWp33qxHfQ1DFHW1tJE0wbJbRlI
szgzNs3DXaWdMnkZodbJXlNfpe6EEJVQwqcoe2GtXl4k75mKpwmLvpcnFzxieRoD2c1hqLdErWHF
4CoSdfT/UHVey6lrURb9oVaVcngFhMjRgO0XlY2xcs76+h7yuQ/dVbe4to/BoLD3WnPNgPgD5whc
7d5DK72V2U4wbKNeQILl2ifkZvJdxiIARzeqBDhxi4QgHIrkivTkmXJqtsYPkzqctoWT9aMfUPKn
c+VU5HZ66x7Cj3+LX6wGLALdQwf47ObsdHyXfXvXamselA+m0rxeeGu2wpv1A42Yikx25/pF42WZ
uhcP/2Zg7QCTCi84ZGt7/s8rwLPKaBxpQopZ+NmI08FiGi1u43zJZsXOROnU6ygl16yOfs/eYGcY
JfWQnabCKqsfBH+Uo9PoThROJwVUbzpZnKb4OAYrLhzt3u2omBG7enOoBVABWJMox8xH+QmhgUW4
MqfRdc/yS2IHidIS5r0z74kSE+rFa7L9RTjQIO2fw/BQUNhc/xEROLm8AF76WHhKQALgB5/41/I8
0ZyxlFOOwV9gYzXxA92y2bL0YTrFemjWM0pyJbK7fMFGfeP1YCmUL125cXSMk3cUH7wuJTLHhsG+
4K3Cz+iKUSCLNCtx983BM06wAx6osIRTvW+26XRM/X7id3Tf6S2T5qz25Cw8iu+IaQfSzDdoCNh+
UR5y1uGYMJtXZrrB5GniFySP6MqTeGFOsAqX6Dvg17iQMOsIcVFdUIjEmKNboFFZP9UjurKSwpMV
Mq1YqhrTIDyMIBski/SWM2n4RJDKmBarI0Z9AA79fLDo1hbVSNjcqrEcHw+MEYDahk3LfM4lIU/5
oPQGIlKn5RieFtNy6JYZ/oVoXJ8mFhS4ZC+wqZ6kBPrwUHFLhrUUHwCOHW3T7CbUkQXql3fhDktW
YhFNENN32u5fTD1Z7xiL9Yy9PIfCNZ+WLhBNCL29iomU8296zzJO1k+cHvwSX75phA4VcwI8J0Qv
hTRBrQqqxc+pW6hwmZJQ6qZ3+Wmd8zvw6Vv8le3+8EjK2OyNJBBMdIUlzQW4X3Aaf6mAIRowiUYR
9omN4/AJOxfdTTSz3ffoZ4ImThgNA8qli0RhP0Q2Q4NQuY6PZ4VUoR6E0OnIMJDxqYD+B6qPkSMR
KfSGIOg+1iu2ce9hm9YwBUDQwyVRNUJkUw/2dCt83SzUbX4m0sCdODw+jY/MArigcaHeM14aGzNx
R5TUSB+BCvDIZWSBOetr3CuY89Ob8Ht4hnArJilSxqWMMC1aSLggRgvuW1ZJ8rC4vyAKG/IyjE9c
+VBDwn5lRLYSOWJha6yML8zgmd/C6eESST9LbjBKB+rqfKqQaDRNUj3hLcEo4b2/IhYZ0x5R+9Hk
9HOcUVip+Tx8KkhOdFha5PSvEmYL9x75aUSV+NNdzjuF1eTHzvRhiyU3p0lzxqoOOZmPenO/J8um
emrQ6J59hurEFNOb6YTKz5sTVnxUEjrQtYUac9opqRq4rCqo4lybQDPeObYmXjo/nE7cIZcdeNYD
vT1wMaaeJ1CiaYSo/DJV+aHyUN+BgjDKAFZlTA1HBBBFfwIDUHDSYFFS0Pp3PBO6O//ChWgs6M94
cUaGCFEnVvPkiubOQjrfaShp/brvFDHcJdOGOGENbJbr4Ic+OHHg0XM//APTJ6waIt6TOkQ7gxzx
8t4C6kaxANrTi0W0k85w+wGvEJKCShMO2wU764/hmVl03XNmGtTnV5+ZAC+G7/SkRYCeTWnwN2hI
pyECJQ9/wb3WAxm+Nn8RKB4qH2+W54QT8ovrBehatKH5ZiLgAvDjPj3agPUsAZWwx/KNohwgmQKN
59OpU8CAHwX5EeeJyfQTXITBxbn+BXRhus3RADlJTuA6IJHQcy7KBuDmQlgLQgEOOC/NQcxTRrHz
1CBWb65VMGuxdsZIcBEDL0hrTmStLwmRh4vk5sfAO4A6RoGNRxCDc91CA+JkcPHA0hJMyqZTzl/T
/YX1O0AlpUGqYPkwYuU3ppKIM3lqxAP8XUieXBQFDpYMJWTkUXB0bEY18NyZH0+IpPrMv3rCJd4I
d3wy0G6/RLx5OFmUYXTgGIG/c+14P1xenE6gLF6PD82QlU8LdYjrIhPx5Zxadi4rzoaJ8Rz9V4BP
D+sxkDCGy0Cd06LIF6AjNHNvXBcRGoO/aw7gg+LO+KX1Nz2H6xyyMdNnqCD5BexV+OXjmU8AL1Y3
8ym+Z9qlB0J5MiNBtcGKCd6fg3iSTsiHf+eyBimb2rons1yoPNN1Li2YVtPqM2AZSHmwafTqX/Lh
QAjkaQYBNsrQBXiRthLwkY9NExqs+bUqnj9QsfhcmL8xU1Pq5AifpanqZV1+CDdr79/l6boyWKjg
SOD6xjDujbWEfNBGmYhAYBU1BbyS4ELjAjMVtJ5+nwrw32jHOoOkefmjyNqPaAc3EC9tZDcs/V98
MK453g1bBBBGtkNDyWc4jwdm0JMPbTEV8MAUU4F/546AtrPhW94YTwUuUigmbCj8vOCO/YNLl1dK
xT8sGAYyNBLmcuBVvCiJQXDaSop0JnE/k36E1yyIZLf1J4MnuuviHZ0M3QRHl8PI++EEAJfwQ/HJ
fcy/lLzaNBIBH+Fs8DNQE477BMWftTOHSL3SdvDueI6EcyGL0nF4wqD9A1Ga9/JXhl6cOPxpngk+
E39Nf4lli1Xqb2WAPKV9TkbQn+C21/gLRvSOYR7/yAHjY/A1nQ6vXRsLMgomfUWyC+/sg4yZUD3c
xWf3DvrNkeiZ9ZdTj9bePfzvPACo4MT1xRzyD5o9MRrTPqFq0dkz/OFJQAOAtIyGeDu8xZatntnL
jE/wHn+51+AUgVIDL3GAuNSQNuBTOx1RaxYy3vBxMZpG6vmdNdM684wj+zkX1X385QU7KoJhyRc8
g3dNnUCaz5lNGw/Qu3ntluKTNyQfmyfgBH+Y30QgEbzxiuozm65UjhOKrOm9TYx7pHEzSG4MMadT
x7bAualwvZ0Gh2NYErPMLljC5hegzE93KbcaO/rUKb8ohqkHKUV9rDFuAYzJe8eKRIN8CYQ9K+Q0
ggMTY0H4krFzQhPk/YR//RpbwLQ2cWZBn1khoLfvMtJ2Fuxl5F7kmU2vBo8bxXm3K96Ab/o7S5pL
POQ8+6EaAFoK3o0vmiaBZQmfBRXqgU3DxvMywrpc1gD1Oc2Lua8ZOiB7ZsKq2eyJNHk9DHn/UN/Z
AWnQaA79i/ukoeZi547nuDvVLj5gYNH0pCFqEwkxHzQSeGNaUOGRYzyj99CjxHhIToWFpkUra6y/
+3NtcAOZPAP3oQg7YW+hwVGYqSNLntKEMcUIRZqXp3s9Jg9dxp60V6r2EBBBwelu6X0aZsSjK7sO
1kCwi75Trwrnpaevk3hQN7reWrhVmMUxwhAAD+5GfRtFwtpqXmvT+JbPAS1evlTpu7YyJ107w0lN
JcdedhlP4abFaAWC3jLCipYgOlR0LrJtoMVa25QSkYtpQ0oqeWVTgrHnnpvSMrdtBlfUtKLqKxYq
xzJ94Z5onZPXNHlB37XXClPII+SwdS6bZHPFEneJEuwlcODMDcDvshbDUFesXvk4vkuhWnx4UoWG
TPA42jKGBZJCzMHfA/JzcSUbaGh0pjhWmJCEnMjyDT0q7bBaC+s8CJVblmf/fYu6tN2WlQ/6mg0Q
s71Q3Au62j5AEoNBx12r7709LmxIFyMuPE8Ux3VaYeJr+pZF528ICLD5dsDM8ozTaz6HOYeN9vSz
fHqwKgrR3AyV5d/P/h5qsYgWZlFF/+dnY2INizGClvb3tL/fK5MCUB3erVTGIuQfX7tWUTghU+23
hPa6nKvasO7LYiBFoNauih4YIBb+Vym1YNRx0R0TV+yOf19ZffrBqRJRePy/nze5vrHapCYa00CR
nob3poFLixUWe56vB/eyAcNNiaNdSdO/VkEHqVYTS6ygjAncbJB2Gop/yFSXmAuhdP6+68lf7E1X
uMkB/PQR0wOMpw2IsXHxmauB+9EFDXpATTE38OpIa+3qJRZC7kcvSNXSK6Hx/f0armldUAKCJL6x
srxCt8GLgCRcz51rdRHtiMq4pQWTgkEr8rUloeXzMrlnHcjUa6MCwQ9hqn0aXXTAJCC4pwU0ckNG
uz2dFM21hNPfQ1AnKjpJmJUN8X5tZ1RXLfW9K/X+3ze6mNbXPLfYiSxqWKVGJV1lhrrF9z/edh65
Ck2U478hEGdETshZkwJ1VRhScfMK9Y7PxnCopu8CzKbRWZrS7u8fx1BklSzxZBr1Xl3ViResDXIH
iDEVzW1c9q2TimZ0LLAAsI1W1S9lDCQcVJJ7DxoM2ZoA79QokE+GpfeXNOaaqU10NZmb6yi8yFKA
kPpDV5AVPb2abmzzOu2eCqRyI2yLT8kbavIaleIBdAxijosN804IOWORW+c6NNG7GlZ7bIrIWLIA
ZXtN0esVKFyyVfQC6bNkFGtX6KPdGMH0FQpwD7frjHNtRca5w09S1fJ81abc8kVptPcswFImaIwP
qy2NpWHKg/P3bUogFR7U8SZpyGqzRrm6NNEALhHL4ebv28jyLacZ2p/MLx9ejI+9qCioMjIB5mTc
S2+xj0m54HXoPt2e0RDXi5SKrCDJUUbT/yYSncobrn49Q3G3o6cODvL+i6vzXVA2uLjWOWzcqCoP
xvSQ6GS4jSYgWGrIbDHTz/QOsHL29y9JrGxVvwy/yD9xWi0fMCmpSmilSr9rWyXcxb1d1xiyJtII
8aBNz3Jskj+VJwXI7vRl0PnHMgc1xM6NYOEiP/t++8o0P/o0LHghWqwI+JzjA4NhQEZwhnxjKE1U
UVGQngt/Yo/9grbOyvAUNzhEwczOcbvOhwPOVx5maS5sk8BK8VEjpqPIyOr0mqC8+oGnQf/OB1a2
wG2w6hJ9TEJbFBudlX/Dc/6SA6k+yQoN0hAPVJRFCXOSmN6TaZ2TMsM/a3rolVBbuyaNeRW24J9Y
Cfw9yD3+AOL0YFZcfNyz0Kb15QC54oA3YOrg4NPuXUERGT4b5i70gqsRee56iE1xV/GBtuaEJKWW
uMcUyt0kMWY+GVRjUsdSqK2Qu6mwvPHmov7GJU2Xe99u2yA49gSCi4Uivly9furEzVISgZ0x7HIC
TJEWYljjXGJ5jIHbVOLq1KjtPRWSXV+PjpBBF+7CXiaqPX+PVCUHaq/Mu9mTk55Zg3xKuLZjnejY
pME6TMGzdRlVsohYxfJXCLLkbaeKIgT5EmR/SKqti3xQ9Qt1pTfV6Ege62BqEJTLicy+cdYk7IHY
Dz78NQ18nMd8d6W4o3/8ewil4IM7HjZsowvnpKJYbN1E/+ke+dD3P21FP0m+4HAeMuNV+w225qJs
rFVLq/eqakCEKHv9KhoCWHQfSQ4rbbHNpweevq17+WEWuXfLLdPChJK45srvhDchaw8Go0NESyzK
lh8sc0WM76WVqxu/lLblkD6rVggPYTpMVA5p6CkWKFu8kbG2mHdnFkh5FRW1YuMa330kcXHuFYme
vEa8A6EXsBVZ6Kjp3Z44RnEpZ363GVvZO9RWeBVTyXurqtgZdAVNnwFWQ7Wg3YcgW0P7hOHgMzaU
xxpUXwghG+s4PqVJlzmWJgobbNPKHWtBtsy1WrhQBQH6BCFxzW30EQ55Q9YrNshxSHiTmgbdqXRp
/2qhFN5IuNBWg5+QAyyqwluORXhceVep5zh7ncx9yZVKTtykXdiPpoZCw4IOkIyitjUEiEBpwk1V
52ly0FEDQGSTukV1LTO1P/hhTUzn9CB2ynDQLfGaymm/tvLPBKptQgxDnOTKu0bQ+qrqdAuKBbeX
X0iMTbh0LxxPmMlt0zoaPouK11B2G66JwYeYnLW+/ekyJHAB45GVOSaQqDyDiMBovP49ZBjcm6IY
nocu+Yx8pIOVIHGZDV5wxFIeur3Sbv5+9PfQjxK2OwnxUtXQ6bu/h3hk7QskDIL/vvW90lomJQi5
F0Uknrn5LZaq9OSJ/n8Pit8A8RJKtyrT0t1qojbaV5eb/DiWqDNg5YL4E3jr6F6dMmuLGSrRCSlK
Je6bRq/3SmPGi0BktqeGsuyo+LKhCdR9bIXd/76CfU7F6wUrszPxlSomvr+lWEuhbiCF6Q22DEoc
TaZj+ngxKguuqaEd5TERL0mRN+um74AFp3/EilBd6H0rzCuMT7ayPJp0rtOX47QaZU0IDy5XpYWn
ivqhM9RoXfWFstJL/SzFMHuq1DAh+g1+ixkheZFS67WneESoNnieuNGUnBG+C5UqDXdUj9y6kStt
RRTLD6kFY2pk92a0EYrjDmLE6JVkFkrA2q2RdevAzaPtMOg9sLmRQLBjyMjm0ePQqaFSQwIxeso7
C3maZM2jD2VhOzYxec5qcfCGdBV2rrLPWubGUYEUQJEHdV+N2X8PUSUmFFYETQb+mO6FGnCjUlpz
nbq0AwKNRKDJxapU4D4No6ttKYYwRGgo8Me2ulmWGb4EiKINEmgwHXMWq3S1WRVkuz4KjHOvFuEy
UIIaCrh+VBo/v0ZRRXZm7kWnriBoSs5VfCnVoZMcAi0QTIKK6dSsyKDKbMl2pO5H1qMBDkdW7sVh
0auKune5ttdqRCsyerkF10UXHPz8zIMXySvKpO/OS8CRCOnuZv9TjG4Rdb2Bt0JvXTCqnecjcjqA
M18MyBmvj4PuP2WDyCE3RoPDRrwOu2RXl8TAWDI86bxZ4baYMvDQLwrIlItlb7XOiM/GpWfeNLIj
iJHGpuvIgnzNlRTF7RsnBNeBDvRHVpgrYiGMcLMcy98Wdxo4GyOQL7VTGutfodd+543KLE7qv8ec
4Z0JLko9KuEWekC7gxY41ZEBN/gIc3dnIxnHfbeVGn0GkC19xEDa1Qmb7LpwEu+VdKyjx8C85dXT
r54hHg79A7VJE91C6Uw+ayzdguTitWc5uCtsr7FyLMuLmews440KIIfQQ0+BpGmCRhVoCw71759Y
EeTvC8UgsKHckvBLiTCZmyTxEujSaxxqWnA6BpUgNMluqnCpVidacrXj5xOFTJlgOF6tZjCwtswF
Ly++C7+WA6KWvQfB9NKYNlc7UcE9jj587k8RRADTazxoAGGAzIYfTqJ+VJvJzsW6NWQqY0GDBR/u
ZejchA1OJBrwPpOdFc/mHwUWi31UvfNkVoakWZs//A4dIx12f8FgAdeEpJ8NP+azv1DBnkCU860S
IiyZk3rUmEfeTgqgV+0s+Yg+D6UQTH+hPECYhbzcnfjbmJoBkeiYjFf5OcPa7gu0XBtsT8BS9QXC
yBvGoC3YwS7C+17W7QBBDV4Q8Xz4wX0BnRtXFKO1vTDvL+2GPym8oM0mM14533YwKPW5dWnI2iBs
e6Zq84rxFlI1EZb/snsHFmKSg0ddd+IvwRYxYVLzFX8CFzJUw6vspZ/6S+dhAM2ccj4yAw0mQunI
8Y8v5jM5GY6271fWxfPm5UP+6C/ZCwcBaKUQQCYrmwXHsyc/2skwcqBU5I3ifYYkAf8ubArTVTAX
YK+AzsCFvGQOmD7eazPovt6Gt/XWn4cfZVxTYSv7FnDJDBcGupcUxByG1oCh1szPodhgv7DoL/kX
s69RJ7h5McTL7J1oRXdU5qm11f0LLtJ8+IKTz+dpV1wFBnqKiQLmdPKhlY8ySnKuNfgNIGTWVXIf
JWoMzLLAR2oHpSavCXuXalvgmg9XZMKwkOP4IS1j4+ypJ6jn8KAgCIYLqNzsBvOg2KfhOv5tMPCE
8fMmp2+cm9BYwATjqm8Ce0iWDAncCGM/YjjXefHUx1O7AYYkeYlQYc/bGLGNs5RU0AItLTKnIbLw
B0goZ1m4tyOVyE0UULrOfYTWgJrluiUzMlsSldrEd1c7wb2GwXehvCN4Cg9KmMd5f1FIeyhYEQkk
lE3QwmiPXsuqDzGeh+k6qo9uuuQ+4IYj2FS+zohwiPS5fh/IfpxlL0N1evmrV4/TStY7XGqaZGMS
2bEM73pYa8Wc2xaFQHmAy8At0H9z7ROriR0+Xo5kZMAPx3yOSG+u4aS1reTUpZx+RMfAhEN+0+K9
ANlFtP1yK+IXgHjnXv7gscgFQtJ3A/ZcEf8AUrghvMPLbphO5Lkj5Q9LeffVdVjY/AIXFr+vMc/L
DBJh5riwci643YvaSdPDgJY+ROFj5Y+sPjYBDB2UDigvM77UeVfMi5uDQW5aYXfwyRjvhVtFQ0I0
k/uVStQhc4SZ/NsGpKLNeghSULWMfS7MPab2kj3mm0B8l3j+t8RErlvq0R0f9Jmun/DYippjzLSO
29R90/SjIH/DmMfzl9pOwAUQAxgwcyTD/kOFwCHaA/yC8IhBeNAzo1rzbsQW8+Rxl5rQ9bO9f41u
RAEroFoeVtHbSiZquSJjYq402yDYGFx0qbFp9b303YBGky8g+z9i9pXHZ6iivGohAzk9mAVxXmfN
8FaJdqvYsmljoF8SkqV/LkVr18XPQdmS06z7wG/crRrG8uf6QbKGGC5i9Zg1a7nATsTgohSv+m4k
/L198SfQpWUZHn23WvvkpOc9JI8zRpMRpy++5KR7pF9ecnHFpRCdqRyzfBlra2Or7KD9xf6hDbE8
3JfNbyspfJSPLPo22leTfVnllXOiKttOIoZ0jaliEWMLwylSGADAlWEMxBSaTLtqJ0C1MqiB0KJZ
M/cuPJobh5IkYRLPcazBH2OONphUYDnD/8n4iKNzHL/rGCaoMzzKyvocme9a/kHfV+QnlzFlO/O2
2WcxbNryCuMS9QQJ1kRBR/EhCV4ottUVd2+brWqqnOHiD9+l8dZouAe8jWSM6ifAJNNlgoJrP3GO
a73AGvI+Fg/87buQ+cS+JzCI3bLBG3ISkkvCLre2dbTnoi9gKgwQyWzz6PoXUGKmSeGXgUTwk71E
J7dsrwrYCj8MdW2MCxm8JF9r0kUZXqnu9FAiI7Jfvvpsjfsz5pyTy6bpvYLgRxieaoMZs4NFskWZ
QQyzv8zZ4DBtIDVpMmeGKbSoGSBhWH8a/aVhbafbyZ1YIdKSu1OK5pKA/ZZNbNrIiJLTIK0yAO79
t/YY2yUFH8zoU/jwQoQuc/eNF45uHQzWGHtM5UoQVyqee/GjzZ+o4XVjLUgfrrXv21teX+JoZU7u
snAmZg0xi8Zvxb2MtedneOxX8TexPawTBYY98MnCWfrgDhKMN1HjbPvcn18NLhTuAhlIyuy+WxvM
dbQDp49Pm5DHc/EpLdVTKa+K1s78n7jDCis+axNiNS97qr/uqcEGuljmkspQh0NiGju2l0pZdqDz
/P0i2+GPQtYud67ZotqRr4owUbOX5PsJD0m2S6Bkqh4dEyrmQCTN5tsQccxFZmg0OaBBwpkj8V5a
BGm2Jy7ON9nfNBSNXOMeHAasDBqELfPowOLIUXfTeeRt5KtEwz/DmkHMEUlSj4aCrVcbgguDmD5C
X4s6tJkdIKuH1K3fDP2ma9d4DBdUlj2hsnb/TYifr+9rdTXcSEJA4qMNu5C0Nbg0tT3AjqOAwegO
/jepkCb2Dsyaq5FghbA9ycHZ6n8Vya5g9XBjVsF72IYLTbvH8iFsSVOyRepnoWNYAhjBVsSOTluQ
LxP9wFE0PWSLm6Yj283Jqs+mWwWkM7JWWosMOhB6QPl9UDYBxp7tcem5JjDsXWtOalDOMwSWOm9L
Ht8Mv157/SpxuScrHBfcU1rv/OzJ2aZIJDxpVtyWxOBG5Ni3LJd6N8+wzpGFR0RoboqZR7szIBrG
1irz1lPLI6qTESKbBbkVPVQhHW0w8SD5Efqs+4gUmIg1MiREK/3GSNgJSLv1hJXHxD9iV8GGB0+O
d0G8lW3i5DjiCLmTQDdKo/dSPnuo0GO4rlY6Y1CxZ66N+0tyk7WrnF2RPc0QeGM+8KsKL1k/yWgU
aT2b96y+mNHVzYeZ8q4y0PcgvPTJMRX2RnQRY4+ocBz4cnFhQkQOsEYQUH8b3tYfthkWkyoDrkwW
7BG4a2SYlEH6SNVv8QV80nxWuEHN2uuwH7+TW/Lyr8jA2KfVj3JYyOtya9n6ol4h8Zlhr2UPh35t
LLtDsQnfrS1MhxtTLVelv6XwnCkPbL80bm+qCJJVYSuGS+OhfXcvToX2qFHt7sfV+AiPobAwXy2+
TFSca23Zrkf6cAQaeO+uc0ZNMLuiWY/zebvsNSfq7Fi2/Wv/6IlZpu0k/rCaynwEv6a0NZQV26Iu
rEzKP3WR7FPqK9PW2c3NJRcpX5vtyots6i7cdv3mILZrSl/qHE3FKmaRQttjK8XdpkNfNYthyfek
Pq244SybXCyKQiKeLZbAYUEFqKJICm09ov8OP3LdEUggE+Y+VgjtwZW3IR9atgWYcixc8PPjQxZs
PBaNnHVieiyiE6uxBUuepC6kPdLSFJyiXZGogA+yv+QSGXFTryYJJLTppnOodgEpcDqje8+QKFEe
jnto42KxGo0ly6QmYnW95deI1GLLrbIb/htMCpCRoyrAgkoql7B3UZdCd1Xp6sV9ptpJZVONCmSi
4IFEjqC0EVXSnB3d3eBqDNXFQO7NKA4wopSP2Mx/iFcQSBHjN1yO3+HvDiTtkJfCYHxPF+Fz3iEL
grbBn4LBqCHPXwtUVN2eU8i+yz9RL4UNFg1zLwaInKpe7CNaahzokfwZf1Zh5zBHzs2XXEQUIcgX
pQdpKYQSVpxyc+cbRx/bOybJ7Dpm6mgIa1lJ8w884TQyGMxFTI4injQ/vKKx7W7JJx0dF3X/TfdN
UrfJhCDEemku3E1/xqQzwf/fW9CXAYZj4MBPsNJBzo39AfgmfUNVraD2IZSCXeD/8UFgDcFrhkFU
a0ieFvRaU19oYQswoxrnHCTeSkK5ldtqOu/RTHRTk8Vfpm2iTdQuYHkcEVLhdW0hkly3k78wfg2I
RvtSxqUJTeTXI8uUtCVv6woHsybehUQQZBGoXaf/VMvWdlQ1JqIjiKJ4R3mQ/6fbTtTZN+eufqJA
pFpqQDO1RYtB+oLNiNRJEQdC0NBuzrWdAXkF1F6I3xcBWZfpErf0gstbIBl4XoeswIjmEa5sWBhY
QMFoeLyU0pxcWFzWKaSFjILKRh5KKkohXLCu5l6zXJQLc49aQZmZP+l3IW31D01z2M+Mb5Ycbg7r
mx2dPW6ERoHg5Ev/YjkoT+7vwAAL8zcayMYxcPjABx2X/m4RQxxCtMYVjEwSxsfEupzVb/lpXHcM
+JbWtvocw2UTYS8xZzuFA/4Vp3OTl8vB3KaYhWiL73YLsRTkyElIkCrsKLarfs1ZoAjWgBc8NEiL
GtuDyZhhTtygSFV1Fb7ZjQC/6JBIHuiJcqO8DD1EBFD/QB+4kxfU1eG7uNcE9MULwlXZS6Nu1x6V
YCE8AKE1cdHhp6liVgkDaJb+INrH8F4zV9MkjcwgcY6WmSoXBX2szHAd6JC4Zo4Xznl2wPbdLlLE
cBM/0M4+uUnkyC5uxYvOlNGXwtpGThICmQzq19xjP4WIYDKMtH3znGNFVzgsPHQgWCXW6HfLayP8
mqQ5a045LkRUIxULC1ji0tccmQXpxc8E7MTD7ShRhs/zbJEDRxJYS0WYOy4Z1OnGIp5RpPOc1iHm
cSxCWjqVZkiFei49lxlStR7qDSRZtXHUeCn7C3iBICLQ20T3qzHX3G0wat4E167iydsJih0UN9f6
Qq4OlwZ/S6yn0FBiDwzAhPBg6rPLFVYZLGFs4GK/xLOxFnZKuGFlLInj6GFAOqmwmwQ40RLDBVlc
JqCPoZ3B+gZF5HJHUtJg04DsY8YyipFco32IMntaS1uxluQNxBqNbNNouvmZniMkxWRGcB+pvJmE
3k/eJOC1i+BmgpIcbVyH8mawjsQtq/zdyQGEymZJO+92W4zVjWpHlcun8GCxWUfsRiOsvaXNKJ0J
GIyGJWgB/scJhR1rLJ4uCwhDfrRCDbTIIGwpc7AxWEBKtFG9ryJesmRBBFJcG7ZaGq0yvJOpATk+
QJuDHZB6nGDbNxuOdJuFMsuiZRDanL/uBFSEmozymvWISlj9wG/0R2TrgB7NKXahLIJKcvl8qB/e
ixWLn8KSoMhmtyy8FfEOLCYsI/CWv1nl6EWEkkh624SDjcoS9v85+Ayvxat5dd1K+S72hB6UR8oU
7vtzLbxxvLbGtj0aW22XUKbYAuASUXfUa9v+rbtIO5Vg13l1iYx5usyvxne6JCFs1a8QsQPHmOss
sim6pEfwyaIXL5UHgd/78FjsMUZnJ1+3D/+onyYrVQbGL4AbGG4cruBNj8xFI58xuoSy1jjWMUuw
23PUaCNKDiFwPWfFWJVwMkvgmJlw1EEL6ex/g57ugJJySbygC6+8mJeVXcOMhoWHD1dK/BqO4hMl
WPGJppl3Ioxnu3bQE5XxydDnNSL5T7R0CTI+TEUkJCIA96e6XJvaVjNvPm5HGFkjDkGsa5NCLyhz
A9JTDHCUqo7PjRHBPkZvvBj1z1r5cts993REkwFYNqWyr9D6F6/kk+qOhathZQAcheU4kjnpCDKV
41yE2K7ZAvTxxukRe8kLGcYdpsyYgyLt4SOoTm3YpbpQmHhY6LBsSdq6iLNwGKTopdjJJtlFR6FC
8KS/HMEe2E0+GOJAPkkoVGFeEGgJ/fWXSCASu6VyAxlFnAiuHZPGuYK4xCPb+sqixeQ9FvANmzzK
VDZId5uJW7H6kMTJwExVoLOvBPwmR8JKVtizkWEJ1Q9UDINvoJ7J9AyGGgjA013GDyAnF4YnazZb
JEkN7RIEZdr8p8uWhF5bjCBroMgmp3lGcQ9yAU5JzcdeVXGxZufsDGvoll16yHqCrfXb3mMbOvbm
OvdBWWfKUxwY6c4Hbs+EWmOmf6JKKp80JVO0rDH3fst3d+9jpogxHyRKGicTy5i1Odh0fRH0eESn
KJtgMCK65yaFaob/BkB5fhmtp3HB3IcduSYPhA2XtDEKB2Dtl7vmfqMn1T/oYfmv/mZPpjxC+WlB
46hnxblj77smVDng1nP+TFbvqt9AxgFphoahkDeqvsUIJhc2BhsoUgVaZS5fLg4Xxc6Mi6NcF4fo
Ep7aXblOT+2pvlK3gy1wzCp0SqBkH/TUJjAuWMBH+T3p2A/Nx4CGxZoE8P8sPzgdzI+BPXEGD3+V
zxjWx6dxE+7qDwVY/p29tG+mW+9skQQeAb6I3rz7lICmrW1JqSva5sg9NGPTxejjQTXdaCDJ2Hvt
GQEomF9QQ+ECQlBBBcUKyGzlXwn3OGTP4slSObwHb4YDCRhGIcOJatfe/xm4wN7TNtmbsUFK+tbf
vY/xLi7qeb7xsr3xInUYApBixzgS/Uh32MFQn+Grj3b0Vt/1J3Mm9ibWYWioVMIhhOnjeNYB+rjJ
3ih1PCfY08WOBojKQf6g3ou/ATz0n3olgW1iYUmCqr/koAU3HvRT/e1faZmmOhDBz0pTV1bGssQ0
kzxiWAXzgRVDdyok6v2suUn5YlpGr/JL25l3+a9Kwq0tY56i01QuWLNCePaEdUIaZqhhzTre49/d
/R+OCZUeBhMqjk0YLFzs5omfmhOdtYs/yhMGKgBq6Y/mO1RNWKlQaLN+dMi66fBAOfMFyHVLs0SN
0BxolgLqOIpE5GAIgr85ExVbAtIgzg0nE7SFkciNTo6WjkKfdZoPyyfRqis9AB9Fp5jCsZV00Hah
tGj+5v/L0Xktt21tYfiJMINebkWiEmwS1XyDkSUZvXc8fT7kTJJJfGLFFoG91/ors9iXBmU3oas8
qBu71dXqjtWNiWl94/ea4AMDlCM5g2XgUD7zDzQYC4ndXig2VLiXyXRMqemjrpbIlYP4r0UQCjtF
MtdGAtkB1LAjCl/0d2gAC4I3YrLD8DA41Se/exG9avM0/KwX9XXsX2fw2N28sc+D+1sm20ZrW6oH
TczhOr6Kv/tIC6KC1ArsC0cKoBc4YRSiY+IJTlrUnPtvUKGJFs/6L/NmyrDOdNkcIZU4mlhyIm5b
vjHt/wvP3+I6vjbXDfyiO+Sn+FTdhgdxW4hSidFBBEykoP4UsflYbvMQcf5355U06O29oEvI2vGM
jYztwd5KJ1GOzMEqcv/4qbkVEElPyjH34EAtx3yTHoDa2Xf0xjZ+2x7qK1pJgWfu1/jLh7TqB47M
+Ze/VcSnPvabOBxjn2cxYcTF62KGaKja3NWiI8dQzyKn+iqiTHx5/E5A+8nRJ5r2hcE7++g+edS6
27wcC5KjsSCE02Pz13PpUR36pv5rMI+g/sO0nvtxdWxgV5ECf/ADxFdx78I3cJpgw3wyJZfrUQdW
cgp/jc9cXZWvfXOAalgiPkDrOWbBrzhaudW54fibFn36d/0lfMfPmzO+CVceDol8Mn8Ks1t54QSs
HvK/+W386sj6wfXCN+2fjBYBiHn/tu/8fLBSNYAQhN/GQ8bWAk/1AzLGqklPIHSet16KT/2NLUYm
C1V0hh8++UxhER1u5heBmjwOfCvMt67BD0ZR1/7g7rsAZhbKZ4P1q7tNfvO5bpzk7SvoZQaWj7md
j4FMYaf+1s7ZTlNqvKNe9nenh3908nN+eyAYPgmIz85l8yZKjBIs7tX9ZCELBegGOxRJzKAyHObA
HXgH30GLeXRBhMc7NwYqUyrwJHYmDDif4lv1sD7S5//pD8BwRkJE4QjOA+mbTvKYFy+yO867v9oD
AYwOwEeo6ExGOIFAx/a9xc731CtewqX6jn0PP54O+js5/FWhNJwgafBB7bDPQdxuF1yZhsJssLvD
c1aTzCYcaC/ZBG88YvXsYaAmG+elgNEPFlHcTZdEcPCTsHDKfOn+9MN/fE7PmVD8ZIvltPcISR9C
5beYlIbhACj3CcM+739v4ov63mSqOXlb8wUzy37YMXoiz+TTGC/NZ/fJXTq+guCUv6C8WX/iXIdj
VNBfTnY7HGswCFxpxhPkdDs9QMz+wqJRsWaSSUyWBR8ZJcaFT9uuQZQUeAwy9C+VXPa3mWYaDdFq
QP1WuYSZEWrpqdQD5DDkIev44jObWYra7kQ85SXOxRNSjH67FnwijPmUXmPTF/1kO6HLVCzPGLwm
Pca1XQIEqcjped5P4oLAwyUiVEwDfin7Wf9sEVxIQFjvTb0vysEIsroHtLu6dho6Om5uSvoabec8
J9/9oANq9M8mgUkFvwUiZOALn1Cwl7gKc4cfYdJLSUJQIM+P02BLiP0Ri1T3enPlhb0b69ORZVqH
7JyO5hcP15yC7dgtXbc5tXpevvmF8TqL7sK+yKSA56Yj4uMkScex5DHmm0yly4EhKm5JEAL52l/a
jrR3jgmDJAbHil2Z6YWmy8GP+LLP2wNMhBO7ZaHf9hY67uANecVcfilYHyeWnOzAoPenfe7j+6bw
MOy5wYdWJNPDiYt3vh+Vu0Pzg12RsEDIxWxD3DFcc9Gp5BFkbyAefNTxnip93EeQMbJTDIDFqtFG
hw0qyZm30saiinATVb+N15NkdS5Mn6R/9rqHRPQoF4tbDbShzTiVgGRz/sya4VTnPwauyZKcCjQ6
tJdZ50nqrkk0B111pkz8d7PSi04DIB3BQQdfYLZY0fnXMUHTKjHl6nlaJ1suYdHU7a3LyJzhT3Im
04qa++x3NMjTwCTBN8nUXtRGwL9YnMrNFfmoZnv/v1NwqKUzkLV+VcKDn7P1XGaYiiz1sh8bUXrI
xz9dajIEZ689GYAEAjv0oMX4expyVkaL8H/RE3XjuKsmWAt3S6eEaMfdVKhvj7+KnXpSi+c1+Zaw
wk6MFwavcwy3p1CnTQX9quTn2WTQ7QEVUg5sQTtbXPft0u6aDtE3VnBgTeJAsqZ/Uz11xJiMIgdc
0IryzWK9KlTr0Zcq7jbl0pgcVCzzuty/wY5ONK+OA5KIfEhxMuDeIS5AqddbglCWXa4DecpSe94y
oiMJXsmAovGox4p0mAQWwq5n2je7YnKaBogv14O56O9dYTldCvrQVguwoeLqbFKRFD+3EUXFxXcy
ZZE/5BiE8IJGbB6iIDtNT+Rswq8/WCkvZ5Wdo+7Slvl9RHROjA92x6ugk9A19330sMQ80Jf8pqxV
c5QsR2Jq/IrRgIK9BsCmLDgJlWNGsjiLKnHSx+viI12ya1Pw5Y78A73bk7kbPP9tMTxWYtCzdLyt
dYgG0KlWwtGk4rpmuEep3FlVxGfAt530rMuiWys6zw3mwCdZ+O3UrzTxkggh1XngHhiV94ESPUqh
xeeYKAhuHUxd5AZpPLE0PMgn8IW2eDaikzl9buJfKXsU0st8bswgqr9Qw42o5TLh1K8fOSdNUf+q
KuL2o9WFfXUobioOVMnnkGM9ZiphxSO4Ay4Z4yxAHXnOlTeVCNJ9FCArym+chQAs+CpO/XTW01vK
jML1onj5HmNgAzxjWpBTLwJqBWEFm0ZFfTFFjxGQzZVOVYOFt2CqAmcClN5gmP1kIEMljNdHK7x1
0Kw9i4bfl7SKuSLaZtFbQYzEc2f6OlHl83FE+SMHOmjyar2kwi0xSfKcOJPRTRO3Xd8GEPYIFxkn
ImIuAvI2LI+jUpEVGCHZwLgERImcBobkWBff8vJQyruyU3cNXmLd3fRriRG4hXB16sKuMBkLcQih
PnM+aX5Z/RXoHDHviRGsfAwGexGtxDC//YwMBjjQLaM3rQMeTVjTz730QfbxcsgEN+7guF4qyyeS
m5LzLHat9bLLyhc7xcO4IoeDWHIa8RQn5Boa1w3dEN8e626Jz1MezmXGLDzA4AvzxagSAE8ZQ01+
TaV+PWqy8Fl0mmeC2jmLBVXmFTFnAnWGvq48ssFjuBXFa1WyBA2+ooZ1SYHbU4KLPLEZdvPa5dWM
USN622O4KWK4kFpU2BSjsymJ652kWLmhtB7NPNZBXxGxCB6S0eOeNxkm2XeXkK+zHNNn/tEagqx7
FN0DSDYfYHzQoTz0Mtgsb1ZccaME6lmefW04TTjI5ROcrVT7GzF0RDn0x/ZZYraUCCl7HjdvtGmU
loZDWtLTcu3zO+lIk/IyssAbLQsM877eG6+UX9KCPsKlLRkhTtYYMHFqwEob77FSDz70IALvIr8y
bpv8x+HyO1fhsRtPShKWiqvIR2ey3DT3pxiqCOFYkOsnhXLr+Kw1DzV/0bUPsw+ZIrjaaZNtefDk
7TzmwWRdxYDHEd+FDJRB6lH6JSghNYva6EZy0AjnuiCo2hMo0umdxvLX6NIWXi3zkHgmuELnFKsj
0YBqut18ytKwkI5m6WmG22f0kjixxIKA/JehqgVfEs30e/nAMsS7KcqvOW4yJeB1m9tLYnktDVTc
BIw6hCrJYUe8sPToCTiX7kYaVoaXIFp3wEpihU0y0qFD8pG5BlXvqEvxJTfXZwElxvAy8dRDXCJI
Mo+4247ZyHPjV/WnYfix/CipSehpXDzQS11Luj+0dy0K5JXQ53tSw/8euk54ryTrrb6vpq2ggCMI
U7FFeqcI52PPBkZEfrj5pk44nZfmQWNdEefPp9F8aaSwHh2rgjzw4p2PuO5Bbdn6LKvrQ6SwWOJ/
KCrJuTD/RrF2L2l0nlyLcDKIc+gIMKJjq0D4+IgN8sVb8IlO2DQXj5Mc/WdfQM09Fq4LCyEMbJ6j
cyji/AaPLjwUBpsQ9KJvIY+iqrWn7qAgq/RTGSmcJ7nD/EcBqdyHTQR2eEZwK8jgl1EQZ75ECToy
T4RzAR8eP875bxPUwHNkTFxFff1tUTzp6qiu8izZ6GxGX215DRLGFWj8CawvNRxdf5nGFw71rXM5
aQ09QG6wa6tmz1jDQT/H+rto3JACz3giNH9rPP66wGOwOlOIvEWvEHsbuRamZ3S+1Z6n5d3K//Rv
4nadhHOqBJJ4yYzntAxE4ZLpdic6CfG3+kWYLlIbaPhSGAAJC2f1/E5Pqm04vOzp4GSJu58xWGHa
ywolUZ8i/VQJQdu+xaJnpa91zOFDrNRsUXJNnBCpffF5yF4Fpv1teamWl7T5WbCd1lJrn9XqtxmC
ap+K4+SQLadVPCumLwq3EtEszlQaBihzOFHXuFqXqbfRKTWDS2Fmgl5QVs5j4qiKj3gpcSICxpVr
OxPH0rYsnpK43QxxPGuZcm8DyTinZFLR/sUcXc5XSncqFesGgn5v6F84uiFcrRIx+/JLo6z1/w0B
XsYFDVqzFWel8gcOLM5FxGC13UpeFGAjP9Q6eTP8TAcDxQoikRZ+lx4Nqqxg81soYhpO4CIIVH6p
hE9pQG7m8fitCiPLvVwJoQ0Fy80m2rNcyiIlok7M6L0UzxJUdR7MGGTZwEbtg+LrevON6d0C6LNa
SFO73s5qFtSyJySn6FeXVi8xhbNJBmb23KwnMTnzbYwgZq0XQQ6V+V1YEXm4b6oYMItsvc2zuHV3
SfvRICJ8syDQNMwtTDUuZ7JhPlOrKabo3kMOmUYFTUWfgs3W6StXJoKhIiXT2ED0Oy7WgPJji5oF
zc4GG8SXQ1X+/y7ia29jwNGM2ClfPbpW2xb8i+nvFTKuN96lCEGOLaXcF0SWuQAcEawkh2bGL6Qq
/2iGb7L4NzgYnpDssMeyB7PqGTH/Is4+f00+i9c6u2olx0bf1+gSopyO6ObwB0isZ7HbXJQhCjw7
ekJ0oiTx5zYT3wNDAUKbBN6cvX5UHAUJCq5MqLn+PpORUIZ1/5UBbpJCDyK3R9lrsI92a1HB5jTV
B2nBRnbtsqsh/i31mwlDRm4bxFoDKDVtz20VH3Xhp9EBRls3yt7WmZ4TtAlpsJ0iGfM2L1ZVPBaG
i/m8jBfB+KPhyzSuOHjA/XvsS7l8nXSSnPxSvc941MydRomfZzJAYjeG3qsfFt8owdezezZ5Ld6h
9zljyyo+eqLVBiplIdBFrXCbeLtXCbGrE4YLbRI+B98MalgmJYAPXhFSacKrNL6P9w5IFqx5K67Z
+L4vNJkAUIfeQD6NpPv/rvFL0XgL+Muy/TAuVZGDaY5hrtIpFn3gL5GKUNljXJ41NTSbU6wGfBB1
+sFGvxZ4C8/gouxM+7rWaOQdOUR4QtzD2cf9785mdZC86Mq7aEflNlrTVCz+LneHSBI0xyy3xniw
DL8zvIXTxTRYVfeCu8uqQ8mRZAz/sFhXWB/lmllP1UJ70POkPKfW+zS7cutgwo34MDhdP7Ms1KTQ
AGtTQh0fkV3FKTwIXeh6oJNDUyhfevWcbKRh1nDXyntLyAzkB9o2qGFUNdxzkcmg+oH6tT+UXaj1
bozSHLbweYvfhMxROgZdZ7TetPSx1bYuX5rxrY+8QnXV0UfwMLUu6480OWIS6A1aYQ9mHa8hSGis
uAOGF1Dbr+YTbKR7oUW9OVY5fgMEgm8QCtpfmPtaP0KDT4/x/9feQHA0uBl6F2gXzksjIxJQ9woA
eIkNikFQJWsm+jtahIRKgZqSxjoiIxrF/LcOJvkAEsHWvJo39hCAkRW+k7TlGxgyYhE+jgovA0gf
CvmO5Kcd3KAQYeL1VM/JOdFuYDRa/8lRM8UsC64wv4wAcDCfsxx9lfH8x4yJvgSZ7dXPGrF6QmeY
apx2xRmhpDpP5yj5WYFO8HmUPy31eQPHJTtgnl618lNZ4Ib/8UM8CcCUDDbAInN9MaV7QYYUDLF0
X+ANLFDtMaowDSTnYn0vLJ83By2hXJ8ajqGKCClBebPIX2YoGxw0D/voIxI/SEYFiBbh0VCjsNfm
QcDHIQcxcnnQx6uaBFQIaNq5IFOVubQ/4a7L5zu6qHkJTEoDy49y8dkyALUq8Vgn3mzYsh5W01u1
cwOYuuawm0NVviTGY7BuiuFoVIj8UP3BwO0KKNSjR73cCan9m+0RR409jSxFe+JFDGmNIUQFDz9Z
GVtboIg+eS3R6JZ9Qy7cK5XAVupjdK+0IAM6aNxxwuz7t9BoEPZyGtCRQ7DPQtPVV1X/UJRfXWe1
/EqImxBINjgDS2krvqnXvmS3OA6IUi27U73FvHPkicqL2LzqRohUF7dqmfMtfa5XCrHtpAmS7CGI
BMh4aJl1ZqclECNvShx0+huLIxnyAAZAezq3q8PnV4r+FAVq5i/LO6PmOoT8GtgIpYUB47zKbDkX
FgNRCubNT+PzXILS2LRvWsh+q9jFPYPniPfzKCssGdds9gcOX1E7R9axJ4WuOoKbUn9Tryah7+Sy
zhSLIWWSW1SVJ3kMrd6D5e3HMNlvYxs2W5dQ8jklNSSd13Vez0bMwAYQo7DWBqp8N5vbRK/GRNHO
Dkcnkat1Z3P4a7YAtP3mK0uC4NEvlhNg1q1rz6O037vmvZYfPV+qDwzDXYR7BitrmHBZWnrZYIWU
9t5Dqc6l17fOaLxr8yW1TpynI+494TWdwrG9MHqw6qnRRcyxzIYT2ZbpIWOUo/lC8pxlDErB7ukP
nk9FhMLaxdlZA6x0yeZPwMqM8cAxub5955X5NsjQuFKRBn9EckAVqFY2aOQF4mWZPgTSwzZYYcQJ
a+tM5k/fhnAziHQl8rrWUDGI3KKB41Qii47eGu0acxnWzygZZtmxGhsVzDrdy8Xlb+Ls1tAn2L8s
M8c2R4qVPyz1OsYvKUK15Aet6jydl/JjmiELWNSpBEXRY3Tumnq65uwbVecN1hXkEPnA1NyziAGP
sxles5K3o6E+1+PXjEFAsSfBNWWCxL0tvczqH924i5W/SKcq9kg2XFmjdc5itkIbgVz62y6rK1qs
r/nwV/6KZHcgfH0My+F7LTxJuEIKoQeo510pZJjOPFwLhZEm0CNPt6B369eWpz9zHJBbJWLdILfT
XVRkWpwcbl94Wuz2/2McWWJrKHLYg4SwQ0e5Va+MOEN6kuNPQz1ihSHs8JJ37wmDhnZT9HBXE2Q1
8maklLxr4p41M9xyYwuxWkgbaTZo3vVLgu3BOFtx2CWnrT9P/b3JeC3LpwEaUUufGQhZ4HFdiFx9
yWeOQTiaAJeT3wnyD8RDVk5r4WbtNabZY/iraRREx/tuyUhWRO4mHPXVzdafcf7U8ofEh7QDJMKJ
XWUr7mscaAiDgPurcBVPVglafosjb1muVUTfxrHqnBZmVaKzDJD+2OnnqQ12AVjjQiTm6VknTYmD
eVvfN+tV6+2EtDC74t0p/w3pq5y/GAiHo/kP4QnVfNrlhiDtURiLDcWyRLmopOf0+tOxML0OnQw6
IcFOySxCqKTyLwMfuWVr33shP4+meNtQaStBJNiGeBlzLig+LbJ/uS+W3a2Q0/ANVZe5SNX5Rw63
HVCg1k7z+OICp02gFwF8Yp2c68oeUScQAAZG9L8KE/92xJdqW6anFlG7Ny4XKf8nwagN1ilNUCCm
J8361GsYlDS3EwBtA+LGKmQvjt6M/G5Ir7Wwq5qq7U821Bw8EUSAxk5hoMAIZd1Thp/KuJvDNckd
eTlW+l5AB00d/Y9graHRvhjI3UrYNqX4F81QmGmYpFcxDvT5c6FFRnzJWm/v69t+UtL8iCfBhkYa
shgisWdwmX/BTuAvFSZfnJr6qQlbMlA3CYM/oUbz/5CIV9L+OUP2i/44vsoElR1Vg7ooD7OwTrCR
bK7EDfYi2bIE/qSSzE4F0V3gAgFrLufnjE1J0r9iFIZ9GkDjj7k7dEy4p7EOOwkOEg4gMcDrwXSR
VqdI4nI+adLYz0ZzNvB3DohsKmRgkg1bdmjUl2zF7x1YGLGwp/XXdrgMwEkld5pvGW5d2hqPInlG
1mF+Bv9Ll3NshRgP+tlG4FgWPhRJ3zslLSarvUUsg0dxL00T71rLI05sckOYH5e/gnP9b41oLCKW
rubiicq/zIKV+ax3PwmUG2sZMMU2uSnDXBkW1D11v1H/xnxrjIiJPsCHEjVsmmtdn4YhOAt43Rmd
nDr1+y4sqrAlm6738pGAZmwrxkfTdUG97ttgPDx6C7wHQSQRntqAA/YaFV5v0QjwkYgvSGAl4dWM
MZ6EGqrw9r0aLurki5lbqL6onLAdFMJ1yF/16GKQ9TaGgFRr/DBMb1OQ5Z5WmnNlT18wHj3WPpC2
89x6+Cx5ohlgccUxBlk1zHnYELijseKe2y2QLJSTnpl4GrmT+vuo7EQJANzAu5Pg/8b+TAoS3jOk
aEFqvqiyt6T4Zr21Dtr3KXru+c2a1skaPcovTMCdlUzi+2RwpnixhwShG6ASjoPpRaLXmmiIQUxu
EnbZbruoRDZEQP/fE3NBOoY6IsTNmVba0tw8duCngPVBNHlR0IYilGsTH7UpCEwr+dseOuhG0aVm
dynos7PRDoMRbPPbrF5aI8QBWVW+ofhSeuVH0NjDP0m6myHj4jHNv6aIgf88WgcBphitkB+vmKo9
hpkuBv/cwd9lZsIJaoTPmZexVssBl0TeYqQDrCMQyulrnhVnKO8ISuvJzhdXr0IxO2E3Sapz/ycC
ke9dVnZIyWj10/o4m84o/u0z2q1CyQhj00kTB7S4I2afC390U3jV5TjMdCv7yGOV+AQFaKCFgNzE
R+orhrduXiGHyep0PfCiW3aOSNAZiEGE6dLZ1tOs3kVwzAkp3oIB5qQI52UHHtyI9rj9++VVrGnk
E9G/+KTVzrCXj9vVcq8qUjvAqO8qBA4fX7spfnYUtD9YuiAgqMMZo7fyD5w7rxZ2NStxmcoyi6GN
LZGbGOL02lJgbN5n/Y+VuZQ6zuOFFhtSmQlnHMTqXFWU6vJOi2MIAzUWO1u7FkG1OdvooryCVVoD
czg227PQnRTCh/XxLFWetIQqst0RH8sTLjvKQG1jdNF7xduVeyRufhQ2nHZ+nZIvXb5H7RsNj4vG
ORFM8YlRKdUdafxAttY2F1lzkF0n8YnvDhBPkvLMhw2lVuQ6lUCy13l9TbnuiZZWEKI6aWEjC4nw
evHLEZ4cuFEY0kw/99p71njp/GmSxB1RTFB5YsqKdpK6UCRDbv2TLy9C67AasF9oZBskbAF3a2c7
r1j3FM5/THbkrbbHOmVT9oTGU5OXpv6Yuy/iPBp24cFxIvVuLj7oP5wMTzFoqbSdtDx0NhPqwG5Q
aIhuPqLSGx8V0MZUkZkp36jcRD2pIWBNFmohUjn+irt58pr5kWcRDoOVbYH+zKkyz6nslpvN8ZJt
DisVm5S+Hsp/spK/KvnV0nxnkZ9zzmaCUlJXmPYFuvgZ347dd87HT7EKkcxGOI4XRb0cyYaOFG7N
jBOzBe0oc5lXZpZe1Qn3Vm0gB1or6V9h+uhJqM1ps/NsAcs4qHQs9YBoHrQKlaKJ9xVsdgXMtOv1
qBDLHx9r6zK056HmqjhG4nmmF3F7YfZDwzKhVolPXXwhS0jgydIdcFEtvlSjx9dfEx8l/AguOzuz
4qCS0AenVVweJmQ5rBd54alDOEcvY3PpLHcAWkdB+oaFK1UcPB2pFa7aJbMYMZ7lCQ2vS1MBrmoU
m/N8QuWcy2GjnWB0vWnFB3HZZEQU6W3JHmJGRck/TJOmvP+HG2pe+XULeHG/C/1nVR7zhugVoNZX
2nO3wPu46IIUk7PV5UWbyK38giDGPVAlx+OCk5pEHMp06XZs3AzrwquCcCcRxiCbD0XGahW0im+q
vPu0BwA/oe3XROSkqB+U0mQmnetQMr/xVcDzK8AGy4YgIRRXuKqPpeOAB0+3HAsFpgCCcsSuVVEE
kGn/6jFUkSdovxKJhcZyIt6lpekHbpcmiT3JHm8mIf2HUT2LyjXnze1Oxngut2OxHEQjqAoWcd4J
WqbrH0Bnoz+oK0CBiyKlKB743pjc2D5hNywD9Qe0b6BvHp85l2+jhAAoqPms/h4hnWfZI1cZyy4T
dnZEt0umOZ0JNYgwTifTMVIXDltUcS6FPG6Acqrq1B2fZiD0x5y3AmkF+B/dBDH/QsD8CDik8NuD
dnhiB0KOt08YCDgsHb2uI6q7kmXXCVMFsh9yqr/FXhNzJ26GDQWiL9+j6QzGX9WMwkplU6S6y2Cx
U3i6svau9tZnMbZMPwh3RZq2bUCYPvW30TNm955uhD5x4YK5DUzXLqi+hKyVuzhE7JVhzsEpuOuH
7OiC0mj+N1UWcsVYRokHKrURa13qX9sCXXdnhAJ8zARngnISApWSWVw+BL+uH0PGSRhs+q0AuaIH
Ymtbv6EMi02ZydCWTAcrhU6gAVjsjgU+dT/o1vKvuISQYn3g10poqt8BwijC90inAfGlSEd/wNEW
3MQNTmg9EFnkSFvflYNaf17Hv7p0VhuUiAjw69peCHLdjl12ILVYjlGqjD6WHbxquDnJMXLQAqL2
XOLnokBJACriMT6p8nlYaCWPnWK54WYRkMwW91H6QFi6/MXXQ8wrrkUKEAp25djypO57pCwIZGD1
8KPrFXUX1yW77kauFByb9AUXKA/BJPyebchvfB5IJKyPmMJw2W2lsyLehAiB2j0tPKKs0o3OYIBc
9k8UkfjdBzS99GiGqeSVyDzR9yGt/9aLo9YSznEsraNZHRMZoeFZ4YTNd0IbggvnrP4PyY9AEzm1
lo29YaWSTpTJ6EElnazHTBq2Qlw2b7+6kfJFU6LXlKEhQzCQ4XuCduzQDghetsBnM5BcGqLlFRnQ
56zUV3YsibAbkoIZXX/Ydak/egIpq1esIuEm0iJlkwhvtjax4cTg639JL+1eyX5fUUpApKjdTRwc
EccC1BKwFQEdsTMWNjthnmMHTMjU8bIWy6urFOdhDWs6+Uix70+I8WjeBGzAwdf7jAkQUiaCKkxs
sjspIVcM32/5q7/z0mu1N8HY5/CjUHh0j1NC/MTIF4suxENWOZlyYyo1099Gv5qK0w0+QzDmuPqt
T7ANwqEc5gUKk7MQLpPgEZoG/Hq7igNxom9rhQjgAgyaUEs4oFv309LuPogotRqGB/VftCrkiaFJ
BQ0xHyY9wGbIYoVCGyCQ91+JbYRhJBjyUzAzgHVpnZ8SVg3VfWw3GzcE/Wc7wsUU9gSHhbULgm1S
bVRguXlYALAz6v1CDeG8dLPWF5OKVYwZ8lEnMvijoCOSeIMqA7zZoV1FC0ftbhWv5XrkfAbFIa2Q
tbxD+JtjoiRry5+x9JPZLh2Md/OX+1JHVoE9kMRo1jcdH/FBoXmbIpGGB55m3iDLTqMeDOz9xE2M
JGGi2ycrSX1O6+IG+k+EwhExar5d8X4g5jAPHftScmh7p4UY5oFmeYHnJxsFG8JB0WHYpAOs4Q09
Kjl5+ebp5anBXUnUS3Hs84Bds4tP83O9+NkW6ogKSNqQHYXcXRTwAg5umgzgs3x2gY0Zl7sb+VsJ
5ee2sq+y4RmMy1c4zal7MO1lwlWm9Miy/G5zxOZirRSq2ganm+HpkgtXA0shmkcErRDtun4sSAm5
MMDHuPyQ3Yt2xr28OGla3OdYcobdsRk9MXajuRV7J/nk9jRFWnG9Kb4AMtsmTg+dO4nRwkcLUkHW
VL6YOMPuK0TCcyXvFTGoawByIDJTHP7gXKrT81T+OQ4DeLKTALmjYMMgzrsM2ygcF+a9zNlqPwd4
wmXMxG+sDteSYLgoASKATGw4yJg+tpZfO4HSyK7dg9y/KPLJyFGyUrvYwdqjzZYj/dgwAUbEiPla
7vCZ8WyQXVxz5VKfcE6BV8hbRAvYEd5z2oiO621uTeRGSc9PJd/nCGzAAF6tPNmOyT4N4Cr6tegl
Ij2vDlpFzPFVdZAoommOqAHrl2LNLqINVI9+0aQCkVSAtMCjFxiTk5KjktpMkKxDrs6BSng1agna
zamFyr1qCGIBdnT/z1O15LLvpfGH3r51alhSHzc4JjcdHIGBsdkD/zdf9UX9HrrWL9I/yUIHXkhS
AKz7TMQDEY94vVbH2m4aHZT6iTxV5BlU+kJrFKjmIFG5QUoNmAcMmoEGrYxOBzQqccxkFskrj5F3
G7QwP3fK5ThLeKaENcOAIZBSjY8TExJ5U6J2QxsJ6sS3rJ+PCIRzyd6hSvLHNczd5MLnUczlCu5l
ZUCdrfXT1/PvntQ1DutjDuSvbOT+AqVwdTLA0TTQlCY4S8rv9rCSeiuiAn5Ck8odr5ZuS3mGyNJ1
pEpGV32pCVeBmGVwOZGBiegm3V8VtylxDz+3w192YEbGdYe8v3mlgLIRMs0Fdk+0+TRSXEzCMqdf
vqSK5LV5ZCqn+yHmnF+GuKA8C823KNpjOpzmZD1IGwubuuSVQ4zlQspY8c04XqLTQ4fJZyDh9FC8
6gUIKitBs11uN96HpNwVuE6MWYb0uCXcBI8QzWdSML8gfQHmQJGIQhlNGxHz4jvQS3w8eIymb2Am
mSV+fIJM038hZRLNh0brXqwTdlH1rb7sDyV977i5dl8r3alP0zvxMF7psVA68ZfyssAyMnFQwIUt
eXJy/cx0JqfOSqQOMyEIlkAZBFPdgcVyIbsMQ8B2VDAN94fWW26WiDj3CX027F7nEGN5EmOdoqQ+
dlccsmzonLNHWQzE8hSh5jT8kScbUxi+HvwzRImfCVw41X8FT3vhHxHmYu3Y+DVjxts1fcNP9gkP
wfeI9w8TE1Sp0vm78+pF+oTEXl5j6emFSGqwRP6gpEPC0Eq0BXpbwN9IRVlfK8gA9SE/YriAp95O
/WH8M7MLP3UvzGnpaXiMb9jcvlsvY9bgpN0r6tj11Qm/KWb53Gkv1Q0AoyAAAq4sjO5abM+2HiDz
cIRLJDGfPOVu6ip/CEVCWtv8JWgJtZvBuPFE4WeIucCpvtdnhdSM790ahjD5c5Oc/zg6r93GtS2L
fhEB5vAqiRRFKgfL9gvhVExizvz6M3jQwEXjdpfLJZF7rzDnmJQxTHLhanDPpu015dagvzC3wSF7
U/E84KNCH+YSCyfbQekwHTnkbsfE5WP6iE7Dw+Qv8eFNkSVxkQ854KV1YVsn48e6ofWJ/0Vb4xw7
LDuC/6P3iOeTTYeiZDWTlr4q3jbMzxFEMEulF6ZbItrhHWbJoflDKELPPqouWsPSSd3mixlI583n
FJ0+mKoPc9o0BkaAtbTrenLgpGyHP9yNsaJXV5479a1FOuKml+QE/D2h7SMvGiv9qnwS2hzsqHgA
JWTIWcbd9IWYacNX+FTPSEYtO7YtH/0P2s7OrjdW7jA7ADOPrApTP4oJW/7HULzvvHxTHeAOIX81
/Nc5fWPkHRzI2sHmsKIwqbWD4pa/bHhDyELlqj/LD4c3wKZ0cNNDcOa4dUontNUz+N9zDKd4NfxF
P+IDjwCVxHf3h3kJA+VClsQ2eMFh48SubJNwaOPaGj6KZMVIcl/7xVZym+1wYPzynZxIb9uRjnwo
Hh3/TXVQrpAzneBENs853sVbxljb/sbD/av9VNOKpfr9Un0H4lrjlfw/R0o7j6fpmn2DdMfvhoyf
qcG7aSOQo/n4C54vtyUhSfmIHrxNfDL8wcLFgqi9t2eVPFR+WfEQ+0xJ9ptyh4Bv0/nyU9gJe+uu
Hzt/4H/S2+QGR6p+GqM5hvtyw0J34ktzy114TY+SQxybF19A+TnKpjuG/owXEJXFNfmojvXuIJx4
F4MLwoTz+L8nqTpWx+bIW9Lxh4Ubi3kEdsFn8Ageb6JuYedZyuQgvaQu3xB8l+oPcwUP4EzJyy2u
2WgeAtpmmCkOr4a+AMzuzE5GeZ0022gAkAZsjnnSDhMZzn0T4Ky0Hr7CL9rZYlo+Jui2lLlEnxU8
L5JDD2pW216g5+TCyWKuNagUmsXixzO5EjEvBG9KuOfASrITYqfPCU04VnLACwU2Xqdn11IC88R9
xE4S8z0AAcZ9VPP8dyGLi8HGKSU80WmhNNR8hFPZJb8hU0HUrZ5Nxkk8SgUow4kwnzcGSFiKxsYe
6x3+jTGxyS80PsInlgq2rIPktdGVtbBBJABXNLkc8h6NKh7DPXdcDiyoWDnzO2ZOJBtvtPv0rrPl
RfCIjJV2h26Dsd6U36wJbXwezlApjMUwkyn7gSJTZ2JvRDViLnJA0+9eUQcnrTOC8wR8nGOJ+UFJ
no20BraMIyAFr0Fm7BXUomv5qY/gyM53HcKPVfAPZyxaW9RFB5SxLqZAF2yJi7vdn47ym/j2+i2u
wxd36WG6ZE82C0StDctdv3r9afi2w8Xns4SoscJjtgowwyFWVysO7f51F732fWivod8A9rpG92iv
X/NDitSuEQqgAwzyzPheDErmytJwa7vuXUkL3Y5i1pNxJdzKkByvmMP2o70BQeN8q++pjzaKI23c
sEDnHBMV10SgiVJ1RkXst5R4O+Vn/rUMO9qW++G4yASWHPTgzhac0wuiDTK46rrheG5/KJMZVTQe
mRMnPEbQLIzvzON4eBOCE/KyxML4sGrxs9nmB5bULTK56/gukTWO4yxmZLy2Tu178DlNNkaQBXyC
vG6mg9297uU+x+aPt3badN9Icj6nf+O+Y6S+wixSnrDtr2aJPFTCcDdMp5GLRQ/2v1ypZOSFpScg
vv+Dm/es3PY92leaDAvGBCfTfxCzxSpdXvFefvmLk3hNe9V8BYfGwwmBP9MtbuoeGtZuqoINpsij
/NfvJIf8ou/hmR/EJ8run1A1sXDzGGX6fIuZiIA/JEt6wLgxzSPjmZgvORgha0gSoF9R9ayazIPo
9dOXEQwcHcthoafhMagqVmpNSgbow8yEQ6k3khPG4pMpVSo92uqzMj+agkRIToB1IpHQbKNGHXhh
aLv4O+CqoPTe8oUy6sm19VjbMZmpP7m1wi6UTAxjAaR42jLTOCYVjmyU2EjjgIp6RvSAic6iTYlR
8p86zlkQ7xiAzA3L7RQBYkSa25q1C8+r6A+4fLQlfxissmkzQOvJfoRfmO8ZLwLWlUS/pI5QAcz5
6DVGVmUvdmJTFpVHXudWeK8YchZFbrmJ5INigqJqcZVIjfVV4/TA46soG6uUUWvQPhSRgpEK4Wog
DV6paU+qoKE4Y4vqeTiMNeWWOnFDrvvRq7oz1jjiE1usxb/iQkNbX1QZ6lNU598TgjMquWnWhyNl
G0AJ3D5n7JeIiEB/k+90MbJPth/1dBOVe6je83478s+eMYiJbrGMEKmv7YysWJuRDv4sHXNYsg91
XyrxyWpXPmj8LMssoXyLU8iUN3QnZbgVcAbRE1njbZyPjIWC4tzMB5osDWaKtu4TPqltwbFJ4hGI
ax7w5eJnBsCmuwzclDoye1qD1+cOKRSI4/v02A62qNMyrZrTDA6nWDeWM6HZmK88JeWGJrAnUJTj
izP/BytNoOxL3cFNoav7NNsL0Q5rdx+7iAqZGCnGXmWe1B1YfQpYQ5kKaLnTYLCsuDfsAKzmEhxr
B2vrt3oWz4h4MnUTBhsQCKxp9YYt5ynUaAz7HcO+jsdC4Ljg3JBdUXZlQHSdSh17ogXSwRpoB1Bg
+OK8F3HWcOoXnceGqMqzKj9C6y5aHyaV0+SlMQqRFfDdFRPTqP9QlKeSHDvsqHmxp0VlhUv5bgnu
jC9NO06db42HQNxLhHUtm3pwWU6juo/uFBJdM2CWv6DXBB41MdUDM6vvmbeCc1TZAWo4QJhDQH3B
0MaxvMu0M8usf12zq5pDrnr9a/dSkIhvSY2r7o2J/fBkKR9JdRZ0f8y3Iyy7zM6hB6aHFHsckejQ
A1n8/QAESPDpPWPceDyCTJ2NG59smkBC28/9hUsr+q2VGwtfMJHyQ0vOsXmpetYOrpZ+j/3diBlK
nrv2aFICh7+kaxjdnbwYtuP02anqQrnuU19kv09wH5UrDdFE8PO+ko9CxlrSVTiIj+Evss+lWd6o
4cZkHggayxpPirCPy3uTn1LgI82VUJslwJvZcwjm639bZ3Jmj8jjiZF0hd+9LL0AkCDvsROOwMN8
YFlt4Y/CuYIXQ7LgjnnqjH6BBR2YIaZ+JMbjaX22B8a5xkE9ZZjtzL8mxJn7JhcHAU4Q+rZsCwnX
yCEfbFOyVaS9JjKD3gxk2gCd8uLcbSZEeE6j+bT6mgyYoqFyIShnHx4bYkvS5cTC6c8xRpNGTVes
K6cqT3w9ZPb1ho9YtjWJkff12VFnpz6a/RKHNnEFOCDhNvUh+pPOYnpI4mOXv3XxzmwfOvQzHtfC
4+Mma8cc94F+eT1evY2GxzxWmJaWoDbwukvgHwELmRMwXrLHg/DBWzP0b23+RedQAzmDOrUErq7a
A7vzI0iFCs/66BPV/i8tVyQalTqIG0Sr5Czx0KTlqfwyzR3oIPN92GU32DLHiZOYE+tdPxQ2vMAV
zd0KVsORFLlI/x8lzaDxd7qNj4ZOtdgYpD2sy+3I6Qo5OXR6yjcaV95dxcbEZjDUlW1hsI0UiLFd
opVJkYKulkynGdnVlB6yRi8claSZZiISC54HPuN1c59QESEiYbTKHZ8Pq8rVNiPfLGcvheEV4Zyn
0LlS+KL5BbsLcl0+i0LEkNAaks08KL+vg14Jgi0VIDUV8dhyGhOo19gMBV6YFZTrWL/P5aVDoyrQ
TdKpE2II5ghlyOzmzBC0n1i+YPip6LhWjP4YDNX0skiEsecRXA2Pes26EjEPlSPDpwWJEK3795pw
JHktB5SFvJZMoYZFkU6py3j4hThUdTIVnxL6GxvwVhYfsupoWVtU20wfqbsFon55ySF6buGOqgXU
Mk+FDsOQvN5ixWP5mrmIIqZ/MAcRNiBZMKSzNGFWWlx75tdCHDjN9GXIEx2geyoVvMfF6ssaXHWn
AFYULKYBRg4byr6E0R4qNypGwNyutMBiNQrhLAR54AUXRcYASkVT/0z9hsG24DJ7CFSHhRVyWv6T
fwfVMzV786VnG9Vjw3g0bv07/3RWXjmITKJ00Tijst0bv8oHsjGQsStCugd1LT2iS3pLDsqOxFnU
2Rzv9FE0uphhV/jQ8+EilgiKTpzujUFgzpFmux63EaAHAC7QZc6DZLOzUFGQBn6FFNvaSGflf3s7
7VfJfBKB+Sp8jwkJU33dXAUIiuiNmLx8oj8advND/k5vMm/RtjoRiylwwpGbusSBqt/cgofxWJxf
V+Efj1m1S2nnMevxWLQuLzw/YUaQNjpWgS5pTeKwJTvkMBsF0yjIkJsxvE3PNEdhv+64kJ4U5Fwg
bsp661o8NbDRDGYLj3/tsseDatezTFxc98aAou5PIZeb7pRfrliucVdGkgnFMFgzkFX/L+8RaXJT
ConPXyJ81ION6jz3wPvTFLWrW/JJWyDsQDWr3+3fkkP8iX/Rxsx445JX3vrL+EVlPxER+o/0zyvY
U8nc8DoXOIWBDDED4O9iroSCxGlaXwghBIFTtXOMzOAe083QO/zq+Sc//9L+EU/EIcS/Mn4GgImI
WkD1Wu3i2aX9HAx26vuJTTWVR4KbmlkK/1G+5z/aTbzkP9SYjN6W9vYfbkGG3lQqjaftom3Dpm/5
ydGwi7oFWJA8+KgG7Afw9ayN8MsLhhBIIs12jVKWg4QCFp05/Ttt0PJwgYmAdIBWKtgYBmhGpsV8
O65egfG1E8oZ/huamN/Mj/bDJX2TfhKc6hcebDTsmobowQ4NQCQra1XemZjpQJ6B+1B/IQNkBbLi
gYcAmpSIEH+pLqlb+YVYQNMss/3eAF0mXZkQ5iVHuT9g3YEn9F2ZDoUV1RrTKhYFHL8iBi+O1t+K
ER53jQkil6IG4uDdxB5Pc7qNnxowOMSiJ7lkSH/EXa10tsRzRZQivwzKph/xsw6vvJp8jOYhfJOP
85mfYuPEsqfd6/i6RteWQeHklBsCIpFwk1xEygDELHCP67TewDnDV/K65l7+Z6EGWGkPNdoYET38
kduz1BZcZsSNiOYTVBPdyg+jTB3t27J2syeuPaiU9bY2CbFcBd/LcwRckzoU/QjW1wh5mqe0Jyk5
juNWOA+3xAdtBHOteO8EB4+78Y8Q1RpQ5x+vIg9aIazHA2dGNvmYJLgZouqM8d+SiYR1Y+AfhEfy
xPDcdoM/Rn+U643L+l2JkZ3ag+GkzPYETBMHjkC1/JEXmtwKZx5DAOUnqi+zU4Z4WoQzi+9FEw1w
GIcyN3G1zVVWLRh8Ll3gMxIIWof9lUwgHbFm5rYymChju4az5CDcstg25gBF18QVI7O3/kXFlrYP
ss7KfBZsFpEgtK/tq8g3ZPwQ+0a7PBPUUuPJRBK000AfIDfh5n1B0oJS7AtMZAj5Sn/JQCLdmPgP
HmGVMUjmTrLbG28xaHbeKUhdnZMqu6z7kxoKZ8alWzJXehboAX/XVuLhETfVBw3+T8TEj4tNXTGT
1vNdNbzVKeXBWjedEPWrumsJpuYYg+Pa27zhL2KkAJ58MGnQUWbFeHIRw+yDwuP/ws8Oubdkugtb
Bnw87Gr12UQferD+h7xTxYJiOZSfgXkv5qsZ+BO0/GSrolTqnEL3Qt2bGgLufCPxq+yg6oe02DFn
4GsfZT7TXdGug955hbugw/i3Ism7gu32BvoYPaWQeCRdGfkGFAL0doi28FIRSrEqYbYgSvBlaAeg
QmwKnEKEUla8qUQX7ClTKUStdJW/FR/zY/7/w2DrApZtAqgiLFfUCG2B2zqCUcHsGqkLO/0lkD0V
KPeQL+9lcZ9Y9vKMgg9HPgSisYc3sp6No/FHxB7NRlp4Ruei3a6oy7OrpRyDsl5tch7516GkqW1P
A9kBqR+Y+CddA+4KIu7SDhXEZg79H+oS2mf4C8iHRwZRFyxLdYXRkBnABoG7jK6OQgQAir6xGAy0
Kyp5RkK/ePBYDjSGEwc+9lSelnhGAuu+ttHkRShfR68lt5pWDyjFEkS5UeGdpXaguG3vWgLyn13S
H/D9SvGPyZUTZOyScR3bfH2MB8xiExUObtxK3fKQcMHwg1jVDD0LyxXnw9BuibplH1WEtsn2gdYT
3gQ4mMJl1s3Caa6xfO1YZXB+QmahsuxkMDsIjJ66sAHsJ83b17wNLMcorjKKJ14QOBoCk6fNaNkd
fOD0SGeH5gu9lwqkHQa84POc89mLIzIKoDMXciNltKeJX+IvKJCfI4U71cKWMMMCi4C0ofDr44cQ
XqWajoSfTIsLcIU2Hr/GDs1OoeKa8BQa0e5o0CWiDIfcSWUF4z/bMj9nxc4LuNQfYLD/b8eof3TW
QpASZNqULbvbFwc9n1iyjXuHl70+UIpIk9eUHp01Te8LJUzq8/nrjPWiCBv9RYNNrh8y/VROF8DU
ZJ035moomRzsWzCOhdto9Ej72Ly/emjd+5DKZqkp7JhXjFZ5zvdlfC5Mhxu3woEF3E7gmS8O8uQy
Mesjlj1eC8oif2SEbcR+gpAj9GbCH9pNwxFi3lPrnsg8qpeioz9/VgInvC/CBQxgr7T+ZHiCfhYm
whHW5P3IhZe+DjWeS5YEBujZc0brGYP2WmjSsHQ3fIjWmWs80jbJ65hPdwVwY5/8qwTxN+AVaEPU
MR3juFHkaeCD4L1kfGZdBhAREwY42Rnyd1k/qCHcP3OvjRcRGkLEZW6L4mZGpPiTYn+355jpp5l0
F7lAummq5NDqdsJb8nLRNLGqV5n3M5EEsS+5+v8zKWQEw7DJJwenLboDFfnGZFuhPeU+G9FA8oRk
z/iFMmlypsLHBPTqPAXLEGVwYyfMcnS3BpffEP6ASAq7AwnwW54uxEl8/GyfZQzKhpswmc/4BODr
ManeA8iZIzsiwxzdBn2PucFtkBb/sIB0uW+liE/WiCWYukcdTG/5ZolE+NkEdQqxLQP/wQoK4ie0
i38K5j/YQmxP1eXPios9kKrHZutm5M5vQXIMjVrOpqbxc+2sq+hS1gZO/hdH1U4xyUVgvlPTFR/H
4hAS9FHHvsnUWyoO5Hm1H3zH6utggDyxCyiBiV2GLoUVU2i+qDJhDLNlvQmTldJlo3wYOxYw0aF6
sgF12weHQ8Y61+4fIg3mODIzWVGDs35AOTKM8KBnfGQFKs6xwcjXlmq7nefwU6lDL98yLCQEkb8Q
sT5VU3Ac3Ox0y9B2sbbkbJnXVOhMS6u77JhOf1T98TEiJ+KMe0QhvWe469iTkdJCQ8J4TI4+mthp
vrmuLIJRpr2wQUph3cPs8MKsCedj0+vnDCEQG8RPCB70EM/2U0WmvSLstrMZgUHS/WlZKDCr/xwh
Bnn8Fpa+Aj3l0HoAUS5dGXIcbxVwDgefIYhSsUd/6ai0I/wAlSQIhrgrPOVbrjMThO1ifuHOKVpv
WR0I54mHA8Ea2hNz3kgvr8IJW28M/PMizjhQEue5dYaaLe2KfyUdQVL930sQF8PH9jpSNZQxRsSN
9ffKNzWAq9RVaqdlJjIgZXwEnW3xxfDBESrVeUuMago5Lxeo3qgviwlnba0eZ9TPAeIL608niGuV
TZU3z6qv9YUPsWDfhMJPkLToOxpbkwwnKPpfBLjlTtXjzzix3n5jhWPhJKskQT66/s3qDlQBOPMJ
VmJva4IEgUpdsOCOTzPRBhhtesmvYBsYiyyNLi+LcVdR0BEzT2iGJ5NjA5imcLnLZA0Z5Nec/FYz
ErCtQSem3Wo1XI/jPU8pWY8qx0m6ro8TNby4leWjURODfibciRwlfmeQ5NSVEqkkZMjN7Dw4kB0d
mgHfUPawkOpXCPn3oUF/BTiccRc1QbRaBjUI8NSN1e1QI4rSFzSSPgD82J6FbqcwuchWEz2usuMf
jHFB6nc5e42I8pQpBwFRyFW3UNuRoLJjSNeFwGTFifVdqjF4OmhQvtARCLzRSxtB4beIQDGSLsCB
nWo6ZC8Pbmd44vQbFG4V4tC/vKy9DLin2dbsUWO3jz2OxgjOU+2xch2YMp8GgC245vi4xiU5gkEO
aSs4CsEguXJEYkjrtcVRLO8mY/z8bbI8qfZxNBShi/20gla8n/9qxenYhMrCxogP8bDMjuvxPovy
Hv4IkbQQ6SkLqHXsMj428X2obmb/FkNjRyH1KvbMvuRs16rnAfapoO/RawjxT6WSGcXkdK+AsMWP
JV6b1/2Vf8dI5Ril7iitSxboqGisS9U+W2Aew7knPGH2ynqtsb4MjmnwEBmyYo7A3v9T1PbQPU05
vqbmcJDq9jkKUBDrkBE1zWOElzzhw/99iWW0YfgG5oSwCMXNyLcRJB8XF8eaANN13bEeGjdZAL5O
s4kxH7fNjVuXvL/ZukbZ1wgOA2s4zVtL+h2/LjE15KrMe1HF6brLKlec39jx9OMhgvuEnifz1SWy
jiEtmzxjld7id6okObJ1zeYkSRuEHwv0Hp4BI5dTkmh0diCj51wDmnUL0+xNJy/rJd7KeRzAy2cf
QowUtlJNV7GAx2gvHPC0gk3+DLOIqjGoORAUgeowQjtW1KQOqLQ0gopCpGbxyLOUvZfmHhdcUjJy
5DQdnal6F/WJTbr7eqP3+kHlOXVnK/TGbX2MfwsBoYvd001BK/QNFDQalTXii5r4E6+GTimm6ipB
PDeWv914q4BJooUlCu1lW0gQ8KSCZ29Ce7FIEZRg+FHmihqpKR8Wwvclxs6Yp00LRYZ1OQo6LljJ
wROCxBelcE62EyWA4CLKImVGvifpEzshBT5Ybj07aUhD2Wy58/io1DexFHjpXQP4UX/NETik5UJu
9QTGzUjNUCe1bxowljzezOC/ectD/RoHp6K6E89tSF6R7l/xwQSjQSJ8XWyJ+rLY9nH1o+bFiC3w
mzJXFrbGaJczMXI7+S7H2zi4Ctmu4gIfftRmiXnHdU3n2v+OxiWmPtVIB5qvtfZZ0b+O3kJYCFf6
Pt3p/38EzcZiVKpA+aPpfi3pE+V1TA4p67J9sx8zZEpuKv9jjqOBZA0A0vsj9gJeQJbYr702rSaY
ufxi8RZEOU9V3iEMJLCPMMXaLvXjNJxbiDgvX0NwZb/+mYodIlel4U+FT/CA8TNhQAoFOgM8z66U
IiSxq4pAJrqDLj5H7ZEYD6v2NeWkFkiOlOnet+JNUgZ9W8W8Y5NEpko8v+kdW8LWs8zsVEEYpniE
yM0Mgbw3NMto0mo3hzD6kRwuDH8YOy2MvPTIlGa+sa2K5bWhs+m0GwtSPZI1PHxulp1K89kuOJ5t
V3svC8idLcYbyYKZRRYkwyL6BY+rdXrBilixuWngZOhIN1fKRfOG3XSbUJO9tmHgtJ/Nb/gL7XgA
dBcx0NjjZAw6hrZsFZjMfL7AWJiuhX232ApQrMgD2bCj2oagZpAc6Q+GXiXT6pgF0KFK7n3PQfnV
hh4r1ZjylZX/N68a2W0sW2g4sRrn+1hxuQil/hLzIHV0fKsRpSB6Ywu09jovSRg7chAhyaLCZegY
M2NntlRShm2U4oAhK0f998M0lRPIWCJ5GLY5dEs6LIffqrZDDD7IJyF3Yfgl1Vo5JqPH1hQHPNP3
DDsl5I32ZsHi0rcyt8GMyu6i46HRpW3czm+TSnjCALlEJr04xaofaiWIEgv91dCCnZNN+jt9fq0m
eWBb9YJvbtb5Q6oo5yWxhb6G6J45JsPcwzjbrJAY3BQf1rw2MUCMm2RytWpflLTTpNBgv/BFa6s3
Lp/7dGvRC1pEJ22n1/4rrE4arqrJr3DxvRC62sS3xAzCy7OVbwd2pEiRuPOQtnELRhj6mI18KOn7
qz0O8q3VqXSW+IVO3fCW8WbojO5Lep5DCzaIZ1ojWBxxL+6Sy/zdmDbhOtkhHS+cMXi7CbwBWNmw
Y5yXFwGNmqT6sQkggDGXl8qU5WulXBIWW/x3sD7gb6JyTD0TTYeJqYoxMo7vNUeNNyKMMVytOIfy
3iSpW0RvzM57zR8jXSHPzwRI5gpBA97cnJXonjVeSiQVfJ/TmG0JdBRY2eicaVtJ3pVU2vMhMKGR
eT3uDg1Fv13ISwYM57P2EJB58TnngDnpKJdVnKC4CgpSg9En9FzDTBARqphoFCzb0jqTztXsRNWR
XSe4IeCdyS5OWezfiszpfg2kfDj1esrpjYTcNji0UPiCo7LEi++C0TcjgBkYQdacugZNaLIPGirH
gxh4pDxqoldAvQAJ1R8qbpMcI8KRACEC1aAhlYY3axjk+eY2FkkD3Qdpp+JPBGGqgfrvlQaDQwYF
jsyyKHNyPPQshnh40IUgPJHcuvRLMLGzwzYuO1tIjpnkN67CTcbzzDMiKU6Rah96S+PRx4Cx+2Bh
0ZqWF0p4tMfAjO0m4keOj6hiDbvCHj4wvZxIV3e1adt/SrAoyTl/2WQr2vjH2Q+zqOB2p8ADVklN
BOtRmLYtqY1ocZB5QCuKUYeumbYSFgTXvbGAbAJM4siTpxdE8Y4XOTubL03aViGLkaTHYtgLzTEP
RWRWBoChecGGqlL4Y1UAaKMA55pGh6TLuKdrPtKkHIp1Vwd87zAe50b8ZxSTk7wshIK9/k9Jhdyr
RxWlGG6Vgvhrpy6PrVw+4WPii2g0jIQUPHE7NWBtm79y6Gc2aKCu034SnFhuYTI1fi0zCg2Y+bD3
9XSNjIy3AnGuzjGF/LzFXoC0mX+xLOE14c0r9L0CbYG9Gc+ePuPVLkXbIpZvQglRqjxf0PmLiumR
MIvtYcBwOTe4C9pMSGm+pX2UzcM5nkxMcq1v9eQmv8Q/k7QlWGBxfKVqSshslrW3VDlnxWfdPlg3
mZjd7gUxCFp0yOufTn5TB/aN1aEKDsZkk/xBwCcppTBINP2eKjfBApLNKFv0DbJYmo3EqJLDvL0K
dERy+SHq12G4Fdgeqf6GbjdY17J84z2RdZ7ObbpXw6ssMfBbjBMdJh2c6sl3EgMe5hWbBI/vXtWv
es6CLPhSC/aUu0i5q1DlGoWhpjuYD0vzx3lHDlWbwy59I09X7oBM+CpDitEQYp8FCU1IRINRDe9J
uTVJUvlXJqSerwOqOku6K82+x4GV/xZg/ELczYFlM39mgLGuQw05nexxdCJ0+hsJr4rN8LstLYs/
PWASCNQvtWQ1EmSw5E0AjjSYAzP7rIbn19G5hpncMPn7puclAwtejRz+DgLExUlZXKM0ozFxFHrK
H0+iBCEfdVJqoZqWRTgkhC8IQmmyJKb7lCPfmD+LDL4+akRyjJl66J9QNKfalQ2q6HS2tM003EaC
FohGtuKSaYr+rYUcQuULSUpkkfwoY/P/bqwHFct87MV7iYBCDP7FFPnS8CsndpTtlOg5JGfRepPI
cW1IK4vOfMGv5ipYZ63GJXIs6xunO1FiReQ1gHzQN3ZVt0DX6XH1ir7DMw0u1N6vke2FbOvMD4HS
B/yOPDhJZdI1aMSEWeTyxTIKDr+H/tLyzFP+/Vm5wN8rwggSFusE61EDMstRLB4MrNuJgvSSIGYZ
LrUMFFokp1GHxsWyqWzPGaah8bMGlMHZ32PFAF/0PmD45SOMQ0hJw6VJtqlyjKOfKDibXCxS8VsJ
mDmOguJwN8fRb6wdFfS0Q8H/+72rP8nILcVveYl7UdiFC2A1UUHo5ndP/T5htXZydMa5eK9YUWXt
B0OMqrxrlSMPfIVzC0vPTrVzrjxEXts4+oeVqjCzesWGPi7yZyS1nVubbAOjiC24AHglmJ6BJhzC
ZoS72pw+5n9t9VYmSIk4TUssD5r8UUGHlcAdCT84DVhwBkRF1L6g3yeDSf8GZJsOwDESH5mkn8c6
5Ww9NB/DdOzL41z+0RQpvAPQEZjMsOiOsm03bNuSa9BJkvvQ36u5xy3x75WTT5L4ee3LSAOt5svK
jjmkAfUwUBTUGbnvxipgG4mluiQTmsM0ObSaJ8V3+Zzm11Jp3Y6fu4TG9/M3KEpL71aa9KV3JwVu
jYHA4T2SvyzZTQcvb/YdHL/ah6wQoZRiZ9FJvsmff1Uj6SMt6xhgfa95VRofGWIiYJwqOPqBhcUj
SOMHSYyjEN90UmW1e5ZeR+kgZbdGZvT8FQePFHlZG77n7PpAgrX3iO8Bacr8mR9DxICJS2r2fEzv
Jabjgb9Q3aM+WrDaGQaeeid5UvfgdeBzk+EqQ82Zwi/4UUZ3rRVvjG+oOsqSANZ1fmT1ppuPHuIS
auOspHhgjuosMCfrmqXf1FsIdqlcWk7OJL29ip80iCNgwS/PyAfC0AQAwwpvMqteVs48jyAdTekc
5bdZOmShTyOdwX9T2I28lpEc+58pkNct72PQ+IJ27qiyOEhH4SaV/gvl9siiDYEpPsfyEKGZ1suD
Gj/UgSJkJWmeRtgXknrFfeU7M/4m2lTN9gSyawvVdjeu6Xde2Vb+jYfDq3nm2inHG6+xB298ETT2
DPbnfZJQ03Qy6/6uBwUQwKkj+UL5VyJr78Az8hXJylX4C0Mbb7Xor3QggIl5N/iyh8ELB+CcE6IZ
7tH8I0s+daDYKZNlNj/7hDa9f07KVc4drfI1ZG7aWe4wMidbIT6Z8k3LsdVVTpN9jNOupeppu4di
Pl/dly46aQxn+sEtFzfVTiL/oQyYGPX1NTO3xWtYDLklKlApEtcm7MwqsC2ZikeMTMI20F7EEyva
nOlWk4MHMXPpFinWNZVAwokC35CcW54QozjrxQrV64dUjxxiOW4xud2FuLAoT/FcxmL73urOEPpU
7wrk3OyWxl8v5TKOX/Jrn2IOM+ibB8imIGEy+UynKE2fxQQ12dE+Obfq4qeLWfLDFYZYpu7Fctca
Z10/CLXGEPXCXYLOInKt+pGicJI4dgLxmtSPHmOB+rrXEcCzjfJyQ3X/ohjfhw0LSsQQ+YZngQlg
Xa5r+c4WsFB+VOEyRef6uzKckCUQiHy2eVuyEAttA5Kk1aHcvUszYnVVwqT8tKZvqbqlNRiu4Ucz
PtIBBYzDjLCz3Fw+xO1dDZYpQ5Fc2/Aw634JaE7c6qzXWNNzW5ZvBghCLXuqwS7rfaXadzDsy7/h
9TnNR6N6SxvAvN957hnzlqLLeDHcALEA7QZG4b+O5XT3YiaGtoF+uGPho7sd3sDIITrSMI4Ju3Rz
PHPCEcGG7Ff5F2b7jnc65dxBZI+Wh6VmGa4Tfo0CfQSFI10YaeH7Fm05om7Zk1WbzMUgcOH8k/ea
LqZY2uSg+tTkE7mGJjh6/VwqXygardzj1TfyvwgKX3BuM8QSbhV/BrBnXgn/237eVoEXfaclQYmy
SFHUxLYqHOSa+otE8Oirr38ag/rKeO+zTVYfYnWvBbdA/W2zf/9Rd2bLcSPntn6Vjr4+6J1IDIk8
se0LsqpYnKs4iKJuEKREYZ5nPP35oG5vUyUGuW1fHYdDDrkoZmFKZP7/Wt9SWOXjB+Hdx+h0a9bX
C2vvNKBQTRBXdubkLniBvQ/kHIswZQgD1UZ3wTFQezKaiwLjaIqRoJqRKlOTHzK5rQvtbjoXMqfR
Rygw5cWPW3nI6LylrGYCBL6q3rFnCcXlOHZHqYPAw/VvAO2n5Tnl4YYdhXFmEmVHocxF82LUhAn7
jzSw5/p+KC4H/6StwKejFCEDiQUOySFwM+aLJLk2Vnn2bNq3ItsjL415e5I/ornIULK/D/Bqwj2V
Zq+poFvu3ItRMgmdpfG+bwDQO8+8QqLq8kE3FH26kO28J33WSSDN6epNZ2hVpbdtLnj7Isr0WMM7
dQC69HtHAudQnnrlo8SnR4LDWieL+2frF9fmeO+CV2yaE2t8rOcTWquNc98Yd5TNC1a1zBL1ypyu
HQOTQdjToN4LjLvWS2Af8+FgXgnkePmKg6mCcwFFGMRtTyke/gnK/HU1QAjb1QMBYvgh4XhSSakJ
B2SW+LFHHotP6Qxj6nMBw7HYZaey+cxcd6TnrdJXCtFQgCDevJqrDbexO9wGztceH9ngEZR5PLqr
aDizrV1hXYW0QVG7xR3AbQH37diulsRRA0unsUvTB4IEPWQs/i4AYherVV+ggT1DbJobuy5CMgD/
wzobsk1sbtkg6ie+ZO0aQDTOEY8KD1R4eLTM4E786Hb9ronVWXJNV7sFH4H5GVEw9brhqgivgIzq
GM/xDQbAMvnUl7yAnasUc1009xSRH8vuelpaQjSV2tNMEEQKPfI0D5C5AW/FZ73mVktrgNnHIr+z
q7U77mx/zxoptz5L+mLuVQ8o4jvXhhOayrPe2seUBF/m6XGuecw6Vpr5pcRTh/cnPAsSOpoXGXMZ
gSiJ86VMdpWHPgT0B6vu6Gycz+KZ6u9+El97Mg+2U0XAJrrFpYAm9TZVx+0+my8mlPYkGuGwb49t
YqPY5vJdkxK/LkylC258Cjg9hiSypeb12NPCOEqrG5mxhPxUV53EqfGZuouJAJSLMDyxzw2tR/p/
VDc9qmnVMYdkOBv+daFuJkwVnxsbqMnJTBRTRCLC+gjqbtQSBkZDHNjI77/919//++v4f4OXYlek
U1Dkv+VdRt0kb5u//W7L338r//y/T7/97XfHdaSytWW7yraFbdrK4vOvTzdRHvDT5v/xVOtZYz0R
2pZsSg9cwPH0Hc+Jh2wqJQeHqEGQfRuYJEmOWd4E3VZP4G6PKPqbZCXbyBR29KDmcGs71w1BDvnn
cjppfoA6RHTdI3sXx1YOO/KDby6dn765Z3qWEJ6EcS5sV9tSuT9/c39whkT59PuTsKrA6y2h4U63
187CSOkN2g4IS/wwgCXXOxe+Ac9Nzqb1WZBOUVi1/zxoi0bDMLPrr7WBFEnRuRLtjeIAu7i+7hNP
7VrXRpkHeX7lWYE+aXr/+v0rINXPx8Fpd9ltmLZjmcJRrusdHIdH+EmZkZpUhzi6RQnRK7LRwcgw
63eDwkQUNMgJZFrY+4pqv6iHXWdlzaWWyriqPF+zziufq2Q0rkJv49CCuEjd6Db2vOlMNwELVUtU
uE36Ac2H3nrmYNwqN/evzCmnGxC26oNL4+hfD0lqbUlLKsdVlmv/fEgDRSW/cDWYaxe5TWe5N3Xm
9giD7eg88FPxIAL7ZLDG7rZqiBbLg26+8sJmX051+hINFXAChRA0S65CcWSNpn39zz/yJIXSG8X3
lUpv3bTVFz/+mDvTvQhv8gb2Yzra/bUPh2nVtEPACoOEu6ooKQ8qZO59DyB0yCKMP83YbIuyIX4z
a3e1QBlu42xbzUUHD6KNcfApWm2OMaWfSsX909tIm6idsR7tyvPYWmTuJrXjNAxG8mb4q8oLQSEv
PdN9SjMmA+Ke4Yb58bfUIfbsx83zXz89v82P5/lrwdFHQdge/PXvd0XGf/97+Tf/8zM//4u/X0Zf
66Ipvrfv/tTJS3H1lL00hz/0029m9L++3eqpffrpL+u8pUa2717q6eal6dL2H/PQ8pP/2w9/e/nx
W+6m8uVvv5OxmLfLbwvYPf/+10fLvCVN8eopW37/Xx8uB/C3329f8pfgKf3lX7w8Ne3ffjdM8w/L
drQjTOm6ttI29y90gB8fqT8c27ak53raUQ6rlt9/y4u6DZkM3T9cbWo+MJVn/3hOm6L78Yn8wzJt
W2rp8b9S6N//ceR/zcB/XrK3Z2RuoZ+fHqFZFNuW62rPs5Vrm8vnr6ZkM3YckXURHJMIdlPqsFZs
GXmgNCNpv03pRPNdxxOATtC6uIQoLRXZAq4uk+DOlU4pjkeLvJ6VbYwdPaXKMhHFCVF9j3VDHGrl
WbduXSebaar606aidBW1hIk13jejJhC+GVtaU5KUlCpENzK3MTYIwcrMGppol8WUkpKgJH2tN60R
NSWiPK+ywV9XIkezQM02+Nq5C4FxDlhBtaW1UFyM6MXuEATJyqPd5zq+cddXRvSQRLxnLdz2Kz/o
3YtWknXXTxKeYBpg0pOEQpjTaN87vkdSn0EfrItbde66oJwLE6rzUPjJdceX3JjU3o7HIdaXwo0M
sDGVs3F03l/6koVnOQ6I0EK/elBhD8SuRxCXO05/OmbZonC1xSkb1mBrdCQ0zVU3wottNP1FmZif
rGqOTlRpiS868azTNsIy6MogPDP6pLm00iy+mE1c/zrz3LWlR3rk4WRcG2oOMCinZn4WWKwUszbz
VqM56uOykCN6Y6/GudlPJFSGGkCy10+41y17XIsyAEhWlSMbuQrmQxshCxmj5mayDfs2rDtnS7kZ
UEwSt/IxcAzvxjBL+TnNjXEbRTk5JX3K6WzZPmcZdIdJwquaUgeOnx9MX2cPDSDbhOrcKCQaWa8W
uGSasiAxwVNsCVtM7FVTeovfuAwobIhOXwkP9Zkd5hX2lw76CFtc43o0iuqqt3V1obvG35SRX3xV
cTjdTa2UX1g6ivtKWMWuzOsYD5HvxZuq7b3tMPYxJ0zA5HC8Jjh3q6LI0LYPtIKywp3Os0pWL3YF
GbQd/fJEG+g1aPemFFLc1oVBxcNTN5g9WnftMIn3tDOuDa9Tu9obqekltvCRqDUB1kOfpsMFnmT6
7VE3rq3YCb5ydWlJdpU+6016u71HWaTw0pSEmw4PfjXEL/EwIRQrowwiX5tgnmwzW5z5bkNZJE/6
4cjVZKAUY+hfdDZC4NZFnz7yrl57BHpdGjOBAIEVW9ugnVF3q0ZAsjKjS8drCXmKaIZOymsvyZ3x
9/U41wQvS8IMZhGShtLTOfTz4guW1mEXu5V4iFRI5yf2u8vABAbbx4IUkJR8hF4MCxpyDpzTOATJ
2cZZfZWGfXva+jJEEpaMzbe4K7Py2Mst6A99VtyEPJqfEp2UhLyJTAcbnmfEbn01S/LMm0pKWhq9
S3mqaNhVd3n0pJLKfo4kJbyNHsoBc1STdQZbxkldmnz/L37XxJRp0zqCKm4PFov8qoTSnjv5i9F5
bOmDdCbKeR7K56zxQYwMBQItR0E/c+QISaZPqD/rOhgwCYPdSXglRsgxFAYcLg47zLyZY7KH8sm9
LybpnadSgISJRZ1/mt2m3QVxxl4/s5WPmGwCHu1mnn/Lr7U1rWK7pVOfUQDN0iC+DGxCkszEykkG
VKKL0TcKsbFc3e+mGUZcObYxIsOhEeu6xcQaTlGxGzghn72yccX1ZCmomFHaX9WNxL5jNwX108SI
AdqlNtCAyiyo7RZGmLr4KsaKeJ6m6M/bWfd70P9QF5KstuSmdKr8JbKD+szN3fF73qDYcFOjPuHB
ciCOaArIqstTtilhwK/SiU0aJVPpQMEkm28bHrj7RltJs2qqAGEJbSISnFPK+baBOLMc1YRnwulp
64xzMJ8bdgYFwLMcHOrVXHrQkIOcjXlhJyiACxlfp3HWnEeOWz0qr0xXpuNFJ9o30aoGFdqvpq2G
73kqjWeHV8d9mDDXG01lXfhpWd3PeUyRk76btfe6Ut5PARoj3AwLZFVGKNrMQfm7oRb1ZydIm10d
z9FF57XO5zqxsJMZ5hSfDWGRP/rt3Oy5y8YvgwyRgIi+6m/dcjTPshpP5ZyRJNOxrHzOJK1hfndF
gyMjCE0kPVZ1sxmMT7Np1PQgRz3clqhdHjlRJrPFNNffTCNPeKGyww/LRUAHsmpVjmF6Xbi5PNfu
RP6Q8rtTWwUovDwvh78YsCGTVEYxwkA2nNNUnbcKH7oR5wBJE5tpOapHBy+4CJ272Z6HJwCg9tdu
oMtkhSmu4tLR5OZVhLnMHhbuGBj0U5XIeJ82nSaRqonyi0SoJe22iQizGMJJ0uMWY39tpa2hj8xx
IvtY+bjkkq4f7psqjdis96wHjqNgBq8YtiScp8lAJzlpRiPE0twu0tK4sQGEB3h4Z+0mW8N1w9s5
r2jjD6bCml5mMe7TuXCQj9jiypzpr5tlpr5nQ6TstdZlsW7ied6nA7sqXPwJTjLZN46kCdRQeYrp
AKHwTEx928axeZM2M0+Fn0oLT31u+4vNsgmwXmYGKhurJDW2NZLwLpFmvGoi33j24oZSxzDFZHK2
Y5195wkDym5a2C0m1vII48hHvNYypDI9iLjAdVIOzY0IF5a+dGoHFU2XiKfUtLEKdqqedkEd9Vdd
XCFA9Hx7xKjuIOgOBEk+VOsT+i9ls+vVRPHKcqHriVIiH6gmWy3v7jK6iWTYWmdTYlvc0zXvwK/e
lLj2NisCk1SYcmqIBzD9SYzdcW0JXW4DI1AGrDvTxtZkDVYxnM2ItG/rvOgenLyT16x82f8HTrwN
nSC+HZnyNjy/+pOOaLTVpYOBl33qtvcitLxFhOuoryaJVRjkcZqw/mINadFjt7GwiB7lbZUgMeho
6bZ2sWQTkvh4VMTd3OLUmcEvztncS3SU7jCepJMfv/hxtQAlrZTCQ5fbMQDOuFfErkZu7a1UoEa5
SmvP1QiMO/b89YRuLesm/1GMYtiUraURvAcBrMso15eTGQgJnD9Ctp5UShfIn+MKr0gvzkfuasRY
M3qiyMrz+9zLcHa0BQWipMguEtfsHqs4nlZjD/8+bURAtsLsl7Cp8rm+bgOfIN3O4vIzj0/fB0fC
lGq8XH9PLU0sZcyCmadNUxzte/WoEnicgRPm29EY8ht/ajAZ6nwU9CzM6jnyNalRtupuu7EMT6w+
8EnljM2CTMjIwtEgPB6FldUWBSbhBPXBUVO7JvvI0ID9P4dmfu7FlqmIyK2KBBjVNItP8TywOvJG
gdSvr33Hhp0Zd7d9VZa0ZjrLeDDCekIZUdc+aj/hedmm6rvptEhSWj+m8KLwtDCD5H4qZHitIo9A
ApUSOlOqqQs2jcWKFsiENcK+b0Yq0D7VHDKCmlYSACJMo8C0NYcQalWY8T0TX/Ioea588MWCng9U
mWdrV00jZFqjjpzTyB1RyVhO2HskVrUhiOpQslyIDVWin/LSs6HS8Mzj3jYedDDg0+6y5X0svNiT
x9EU0X4VRAG1xwSVkWFI5728TW1ekMd217kaGlOo8PHLvPg0mT1q/RDtBU7GOqraDWspE5ONlYAD
KWHio8dJQzDcvq7BZoXzIDpUJ/HAkw5f5i5XTH+ojKREkBAFhLJ7yWiTNjEFA2QZJkQSWRqLDPWy
ZAUz+4p4KTVN3QjEA6j+uZfFAICscXjxeRW76NLIgRynUlUbp1MeIXhZQIPB4r7CaWr6BnDJLjdL
7GOBT/afi6OctjgR5K6EYT374nnqjBxaWc9CcaUAb0er3PBrfZcInxfXddKGHk0DVe5Lgy82WJLC
+oi1VlnZtGVqN7dTzn4pUtTSxohlVSmjCnKf9u/nVoeUrgJia6dJBLCSmiaA92zpJMRWmuaaVnZi
qNMwJc5gtJZQXisX+XUv4VYEgZwvZopcIJYcm2SONur4ATOaMSmZk8IkwfMMyXVsuG8JorZ5QI3G
Jr87HnsVrVzHoKvZxSzgV2XaKdwMpiSmcfJRPZdcrvxT0DvSplNTROMW2UR26xpW521jobDfNWM9
0zxjeTnlxBmbueCxMAcWuXVnVdf+MIQePIKaUqrvEBczHCW1l7rJlT3lIZKUVKjIug5m9HOS9y4J
BdZz39OmZ12IKi2168emJQ+2E5UJP+2pD2vWdnFBOV8EDsnuadd8qV0HwY3jYZae2P+fqLkAFTvH
nA4/g/449PmNa3fkYOW5KJbps3ppI92gVBQuLm23v7IG4Ix6UvqsTkRIY3iy4ks3wNuY9L636wsa
akMxIH7LY9t+7oPIPrEskOMSAcdTHs7BjZ255nk8mlADqoi1VFRAUFFBZp9Qplz64DHZAKnw4cSz
BtuVUSDvswFEimYTck/L14CP1zkp7cTJy7/poOddK0206k6tF1s5FcyjphoARExcL6QFOalTXp6/
SNvG8jAngbpH7hbhC9Ndev6qxPJGKfmXsoU2Taldx3Upq5jej3rtq7JFYkhryC1714N1WKKjQ4Bb
LHJpGc/EA5Zk3b4/3lLf/Wfl2hNaU2txKdRYLIAF9dOfyySCY24L2927GXV4bzqtR0XwUKVPugmV
2ftjLQXLw7FcT3lKWoIyrW3+PFZDabCdOrEfPcvF/OdAIK8S7X1wBs23hlGSM+gJ07GEt9RVX51C
s+mTVDhiD0wT8nh0Q0XlONxU9AlXQLaaC7FCW3Xy/qGZS3358NiU1KawNKUt2zkoNzW16fh9be6n
M/CQAnQJKDrMqSv7aPwe4upd6TWxSms2IsXFh4O/dRFfD35Q/JY6tF2HtjHu8M/UfYbL+Ty6xKxw
DT3qwtuGZzH4/qPw8t85Zks6ltau1L/cq641pIrF9h5IcQGT67i8iLbVCWWUSxC+R7zmT82n+my+
z4/j4/eHfvOALUcrR1uuZ+qDfssYhmbfzXI/Kbiw1XddnHkjhrnY+agG/9ZVfTXOQQkeEJpgM4eF
1lS8muPs2RiJ2/PL7+8fzpt37KthDh7CgLmwTge5Vz3tzK4wMFebTvzB5XpzENulxuk5niX1wR3a
mrMe8sDaZ/1z5j7r4OX9Y1i+4y8PwKtff3APJq7T2SbhqKWyztKmYgDvkzeqP0v1P1XqX3fazJ87
bX/OV7RDHMrHSlNMPJhDpqGM6ipj53Bpbuz1uCXLeFOcsoY6wgD8wXz1o0b8yzG9Gmz5Mq9mEhWW
lZ5za0+1d5teEztM9cBdlrJH+hgNyrFzbG/YuFj3GDXu3j+db97hr4Y+uMMN1oKNX1r7eaaq062J
741jf01j+4MnyVx+0XvHeHCLF9Sg1cAJnQj7BHSab/wVK6hm3a3cTbIhmuDmPzuwg3vdmCmVuIm1
7/JdAD+GciCZaUi5IOu/P9DbR8ZbQGslTMsRByOVGU9CaFj7dkVRPdhCuj+Wp+n5tOEFsIdJsPoP
x1su6au7Jcp4dVqMh9fyq7dfpkKEfo/LrN9+CdcfDffm4/zq6A4eZ9GoaDS0hQ9ohNsI42f44IE2
37wFX41w8ESz/w7TPLD30af0FEr4ujkhGnKtjqfPw0qs0Ckd47396OX95vOthEXVgMaRd9hJH+ZK
t/Zs7zPqsBVaIY2tl4wDP+0v4xG4ORpNT301UmzYKrszkee/fxWXxcEvj8Or8Q8eB5nnY5poe594
zS4MUMekwSa0OzywRAMirnKgQw60et4f9c1T/WrUg1t1cKnpJhx1GahNnGRboyB4HiyBMbT374+0
3BYHx+dIVigueyCbRfrB/NlNCRXBzN3L2hcP9B1y7PolDnaaJVS/bfxMYsA+9/6gy9c/HNRiMMeU
CCUo7Pz8ZLhuFft2p/aWTwxMB1RxPRsp1RiJMuX9kd5YhjmvRzq4fCJ3vbRQLk0AI332LKuP2Kgn
SySDMF/syM8f6xAebhZQLHx/5DcuoWMpR1DfVogRDk8s2O2yt2pvr8sZPE8WNOCc5b1Nspw3IFv8
1wdj2e4K11Wsct2Dq9hHVmBPjt4nlYX38Wvo0MfXZ4579f4wb51NlAcs72jvSvdwUTtbmqJLrvei
J5ogg1YHCZ6Gr7tylXzIg+kuHEiQeH9M6b4xBTjWsqjTwvQQdRzMbFSjmnFMvX0IpzfVzaYh5izD
gic9XC7zfFL68qSU9CoqHDNcCLIc9Hk/endGOqHrA9HtB9cT2gfmxeBCT59q7JpDAbwbGqeevtWm
dS5cB8aXBam3OM6LlxJukq2jsyF31g30RQNxe6A/R+ljYXzV9acya8E9TmcKYJ1nAuyE4U/dC3YU
BMse/3vZkG5Gtg1pULJHQV3ad24bfQ4hbWlQhNn45PfEtjgoY1N97HbDVo+Y5MLwfqqhVOPfbEdW
sFwCVPKA8pC2C0EMM9GwYUoWHR7NOPxGhAQwRdOlpQyWPsnR889mQIAUOtwMtJ6XZANCxPyBUg4+
huJBzf5pFX+xg8++Ez/BSFiPZXBJBANOJcrjDum5NNIRbOBoGckvGagPOPUnk/pWFqYXPWrqqvGe
Cz2SR9giPbOXfBhJoECKEaEzb+34Pu0nxJzDzkzAI5nuRtD7MroK9hsatUBdq8w9Kg3KS7mCfqR2
gfCPHZ/Ll+EUK/xvPr2VnIxcxzAhhYG/GzXJ3/E6qb+pKeHKyeTGTwqqDbhiiFESPWYlv7rsBn0t
2Y8H410lvyu8sFPGyJjeW8fZStg+5mWtHouQw6PoWgAYUptwJnFYYDuvL1T/ZIXftXkLKLhq6JKS
RQTZN5zBLIaPXvmVjSQhz1xwUe4qi1QKYMBInCBH0KGZSdOZEct5+yyf4DnZNzQRj/rCuc4K+6zF
ZK5nbEVx9yUtTFzRLhSGALuf2aLrgsMRABUSnw3/VOTlRWcBiixxq5sNa8syv5H1oyrmqyjwTwIT
d+UAdRecBrm7nrkIyd1jLsJnCwaIpLuWKzol3E+n0q4uM/PZBswcUJ5ym3jfjLde8tRR75Ie4SGo
TmvHXlENOq6hHtkCfkRLSYrXaomNa3E5mbx7QlxsFrXSqruQFFkbmreF94ne6TrswNJEzTZc2j8G
VZ7cRAI0jtSQXLCWOOjybkfvDdMDoRYuknEa2spRp7QB8CLD0OlLsMxTJILjyQIJlFjAzRD6Fpsw
ilvoDoTAoHxN3eKDSsdbbz5mZi2F43hKuwdlgTg0MCmSk5kLBhycvrvvkpR4mLpKUWQnblit2yh0
/41X36tRFYqb14vC0KTmV/b+3o/1k6rMC6Md9+nM3PT+rPnWvsih6OEgE1tmzcNJM06LyqiD4KZd
LRTrbF1dRidfSWdZi4cPyw1vnslXYx0sDP3BtItxMvbJdxA2y54fVf/zuAXxf8c8lV7BrLyhe3Zd
fbA4fGsZ8foYD66g26c2jcPgpjOAQMVbDTgLxd/+gzP5wSjewRWb+rqmQRrciDN5DJrJPjIhupwt
5xOg7ioinexs+vicvrV8eHVs3sEb3TGMOaJITAlnWlM0Pw/OknusmBgvgLBt4jMyetbNB+fTfPNQ
LcdbtFoWcq2DQRWipdAShJWdZjdwvHbBpb+hi7sBH3ACjvEyvfyocPPhkMvL/9UmqfS9asaFeqNu
E7xmHZ7tDZPiKt20W/MsBcjOHHv88W7pzdP76kgPVqB+FmJAjBfMYYA21wUbGU1wuKKJVr0si9v3
76GPRjtYhUo5Tfk4BDfTQHyWYVIwYPsZJ1+CFB3Q+0O9tct1WKJJT1DSMd1Fhff6hIKPqBo5hjf4
rDeADc8RRWyBkh8ZJzjGYV9+NN6v9wxzjKnsZRJFdXt4z7RN0aZ90N0sSSCIm1lgq81ShqEPAg5r
Vd6458nGW79/lG/NOByjRKNsafeXQa0U+YcF9CKWRbiheXiaWP2uD8ddnlefe218eX84+eYSVDuu
R0XXsr3Dkxq2c9qkwtuTbmcdwxuuT9Fen8xX/l3+TFtU7NJzsiiP8WoeRxsdr3Gw7z+aZpeb5HDT
ZNMEcqXyWOoflrE9u9Xe0Hj71EzEY61UcRcgBJw+eHF8MIo+mO2ctkq8wvH23WK4BmwKZBi9jf/B
CX17lKVIvNTuEGj/fJP6aum++XpPteneDq1NtUiP3r9mi3b14Hz9fGMezCxG4NLfMdubdN4JE/kL
3DLzKhhuk9L4JGo8s5jkOu2vPhj211uFa+PRz+DdYwt9uBWzZO4G6ZTckdR6StLZw0Dmw5F7BLoZ
x/L6o8fvYGYxBX0NT/OncAWHe7iTziY9mRNEmLA1L/MxukkMsZItkEKHRMwPjmyZ/V/dgMtYyqRU
wMHxGOBx+PmioS73pziwbmOObLn9WTVtjBNayetq+8FQB/fHj6FQ/LIqM5U0vcP7IwzmVGW9fWuf
4LRekxexsncXJ94RNOU9FYMPjuyj0Q7WL8rp+ibp7FutngPW4Prz+0dzUEL682BMl9vCNLVHh+Ln
8zbOE1oPiV2LqnF+XW+xkK/js+aDc/bmQbwaZfn81Yu0d6dYCmHfmmm+70Lz3p1Bi71/IL+YQ5Y7
QL4aY3kXvBqjCz0znTCetZ/L03ETbIFKyGNzlYA2SXDQr4h+vp64J8iStrf9TcKUCPHjOj/2P3jr
HLx0fjmly2Px6ovIqI3Lmi+y7FWT/KIlERxX1PtHe/gm/XMQSfVIUMRxuOd/HsQx2qq0Xeu2WeN8
t/fdCSzGe2Cq2Mh32Spa4Wb/z0a0DiZfJI15GDgWt/20Vs3lMuKwy49M+BOXy4jJw78xIJVwV5k0
fu0fkv3X55GyC2J2qW/Zqs+b7Ebej2B/HpKTej2t3JAVw0cvscP13o+T+mpE5+AQW68eakuhYCPW
x7l2z/pbsl9WFJE31EFiqI5Ldsz7RymX5/dw4no95sGy1prttlFC3+rb+lQ/cCqxZbL5PnLv6E2u
jWN5q05mWOOX5SXN0mNxTHjMXQ9O7AFY9Wp4/hdL9X+dA+XYlrBZonkHE4LuPJH3mX9bxHRhYVNu
Y0c/v3/Mb9686CCUXKZqy5EHxxyJSSSe6d+aaHar9pNLJ99pMfy6JxNMQYKVKPp8TVIbKgVBhD1c
MNzyH3yHt6ak199B/vwAjWFFngffAVXnGelU9a46JrqIzLVhNd1BDP2w5fLG25DOs8n6zBOO+0sb
WMdyrpJc39KERn0CFa9+jtRNC0nrx5H9Swah/53757p8ycFKvby0l0/l/xcWIG7G/7E6/moBil7q
+um3i5cif/rZB8Q/+4cPSPwhlWT34Slq3x5N2X/6gKw/sBdSPJbC9Vi1L+qSv3xA+g/Nf7AcetLm
Cio++csH5P6hJSJo3pzUflnu84/+BSOQadrL4/VqOhBa8MXY41KxQAbxizlTqa5Fn56e5PYcPdZe
LL9pTZZObCM2PLLGHvNCmqmtGIl4XtpqK62s8nNQOfaFr5DvdiHKsdLun6emEYSez8Dek4U7Gscg
t+Km3tZq0MdIZE9rU560RkO+6BxeICLezaVNPSutgYhWQ7omNkhSWCafrk+DfJWmaP2k1SOXaAVm
oZDcCCvqn4HUgMHN0PKnVfZgFtrZgsd7os/5bFg+UQsZ0GtROLyMuyWTAMtdNgLUjX3nvhuoQ5te
sw/iaC86CcKqtz303QnBsA666or6Nk/OVvi0X02bKjN1qU9R49+yJjotfN9Zo7qUD70Q/gm6yhi+
spxJfTC0yNZzJY1P6IK9E4pYAFatLkbHiCANgURUT7D5oFAhL0Nz2VLR3aowgMbkOaV+Qv4bt0cN
lcsrJ1F1t0MYan+fiwS0nplNZ5UIC9ipOrxyQrhSk0McMRpeQG7t1D4KIan0zx68Wi/xu2iNfoqC
tBm2C+1bDqQDTPKrss0sJk0x6cOnqtGhdRKgfDzJ49GqyFhIBSsU1RR3kzs6aNXa+bmKegT8mIAm
nF6IrM4KZ0xvsPZXUKw1dQKMcOzzfKO4w7eI/UAHdnmFcLcEvBv1aJU9A9xqu5Sjg7lNz8JYh+DW
pQFrfbCmZF0EAHrbDk5gHoUjATKOr7EMqJn8IMzdYFaazCepODLLb6y3e5LWcyghnczKddsE6Y1r
ITA+ysye9nWQZqe2Jl2tSkhjcgKNHaHK5IPKbOt2KBN9Kgl9e9QCY+lRbbTmTZwq59MQVfOlQWsP
QGxV0LuA+6eTTL3w7BBQX/ULk5bLW9nEz9uVIA/EHhvjxmhEeFmktCWrogeomnkEZLY+ZvDCf8hD
eGpNbgBsY/V+hwlxIbt5OD0mE1LilA4A/0vc27qaoA4YznyfOcTC15U3nMVG5GyEOXWbjlYWCFRl
gAv3Zw8EXvo1UiP7p9jCvzp7IgINGQ3WM7qu/qUt9MRG1Si/mVVfwwWtE3UUeZCBpxI70pGbKhzX
dipBDZSdwCOhcrgmlR8AklaYg0ePvOiuAklSuEW2SwUEmj6BM5ZmkmRcxLTX9exlJzY1zhPhO9W+
wUP3laSgblX1wjgxq4Y05sAgatqxQCWnaQlMqDfnWz8k/n2alhTzCJZ/XYtgW/LVv4UppF1sAPW5
75fDBUtQixVfIK9d1JkP9kRGi4qUs0Kshww6be2YYjk5AW48eiADvOH/sXcmu5Er57Z+FePMabBv
piQzk5nqe5UmhFQN+77nG93BfYrzYvdj7e1riUooT3l8DBgb3gVXZJDBaP5Y61vU543J+FV2efUz
k1TMNKHfbXWzA0DKNtIFYha8IXQNNkYFA62v0USNem/9QIg3ANWvE5jJbT7tpFquz2LVCm6SQgNV
OiwhlXEic6kSGxrBYvV0SGWt3yl6N972cXTf5/G3xEiQScspQNzE3MhGD6sB55IX6Fh6miKvsVzF
snJWzXV/H0/g98PSZ0Wm/F3IChcrsQQKo8gRaU56FY2YyqToZorMH2oVzsYu6zv9ZlaLQrmYw0EA
YxhbeLziKuWN9CPDgOsj2LiZaOwCS06If0tEyOWzER3QcFvXWPXGtwKLNpneIxEezO14ovKanAa1
V8ddya3ZHYlPED+suf8Viglhuok4gcopVJTqba4cgg6aSDhxYZGlrfiUZ616Y+ZDDU8vl3VP6TI2
5cII/1GUq0NhlhOENWG4Fip8+UWOI9pu9WEGliARr0c1F6rlGI2XltbEzHFzZTyLJhNdk0ryW5V3
8ZliAYXPFSUi4n1E6Zqj1w7Lgos4X/H3ytBnI1QKuMGhoOqEyCvSFeInAhMKloE3Lke762GWA77i
WJI32DzaKwVdtttyGbCJuCRFTFsF10ipQIsZhcV1pFaG2YFxMoEt6a3yfs4K6VKVpJDUqdzMG1c2
K2tBJujxodIz9bYv89zgwi/FBaSFQNFzfw4ua7PWyVZSUu2mRWiAfF3JuTTqzLAONnVdDv2mN+eR
gBrcddcQY8S3ILGExeMZneVxmb4u/hO8MizKLjckiUCYcNqeRREQkqAlW0BO8/A8ivGgEpsTIxv3
62ZfpvGvLlJmYqUAa2bSoc+w3gwqJN3cy9ppr4vjVd8MbyEK9WEJbIzuCrE6ZD18ahN6SQAQh3jf
cLzoiPeKi/JMm/ULH/t6XhBwCFs0odCP+WnuOBFgarJLJfqp52BtmtaphvCxBg7otyES4W9DRg7l
1LoCyaYoDLhG67g7m1LcRpLyqidjC1XrKYAK7Q8jQQ9weHMCUdvAIlKVC4yIsEktUXj5pBuwdppl
T5ZBfd5CtzWEErZ25cqWArqoPeTDAnTFBqPLtlbws6QXn4yHEsZGrEEerItDp8mHjDvQhJetpU8+
aUMZu/yJTcksgSbrSMwCVJoCBomJXpSgt0C6A6gYAg1ptvISMIEpog6TfTI/JGRyVgiP66AnBQU5
d/BzsBh5ZuMMAtntgnluyUT3qlysN1ShciwUZFzlIBrr6CGuC5yLivKDqWKf+slWiAhuSICjkxaU
BfGOsis4lYHLRBDREuczfFhT9wupv5vI9+bcApSKD5JUfu9b7a4PqxuMdpzRImra6msHI7NpCi7e
R4eL+6smZhcXvynydBbV7BOm62hgryGJ+yYkf9Z4sZhwMwGEXAWlXQcTEgJ7xqy1r0ScTUIzGVvD
YiWbkSzigAPR2l3pdSqh92etBuESa8a52XW/hImoUnAoRjA6Bu8fTyHzgfZWV+0l/YGs3ew7ndGf
N5FTBETrsnXSrPpXpxgVpy62VW7SiRGydiIRez+q3nD+Rm4kl+3Gqsr4wioz+XuewOvJ2EdtpK7O
rjG6dhZMGV8/78P7aDeCoBOJzJAd35i3SoMLBBB7lk4Os92eWROq/0DECdyaOrw3lO6MT5I8ecvp
sNcqBtalCg/gEkiWTxabWtwJgSzdyRBwS1+g0sOrFoUU4QU5zMpt0NSbXMhvRkbmVEP704PX2ngt
1QaSThK4Ys7aIJOWVwt3yxwhlYsHdHJDuKAD4zAHz1PolyGZrzpxrUmIQSGrHrqsJa2OAR3pj33X
PJotco8qMxFAQIQJiVjJm0p1cckQXFFthfZnDptnAIGa8DGJfuQMWLvkzDrgtib/4Rfqrb2cEMxg
3AxkSlQEH9TmUwXrs0IgEKhAuGI2B10JK8vY6sJ9YEzg7E0+M9NmLod2jleKMKw4M7ZtD6VPLZ1Z
7a/rYKwdoSx+COY1DoRNN4gXlarcqmG2hYyKDsYJ6oU/9iNCbRJJLI/nEkHaZAhI3DfrxE5oJBRF
vKjev62a5bO8NbXaFSWSenhCrV9tc6KnZTAqbhfVZzUvjduBq3GM4MM01h1e9wMi775In6ShdDOL
XMw2OcdnjzuJiCsx2WSy7+mN+tCb5FRnvhvWQEZRq8UBVsXBDhRovwZ8wJbgURPjUjW+JTO5Atbk
RsQ0NWZ/UevZTSBz4FFq7GhPYQLWWBkdDllX8hDAIcWELajXbfDYQ6/rlLtEukiVu4lgglBsN4OU
3iQKPdS+CQpSnLK795HngJgBB0Xf9fh5yIedqAn84JH+1BslI3lKF7aJKjuohwnM7BYoA/an+9BS
HfIlsFHC+ZETr6rTJ7FoQCwT0cYCz4xw3ZPxVKqYo6L0LtLpTR2jJzU4mwnjo7JwyvQSe3Z6aU7S
to8bV8AsNeX+MxXAx8KCmRQW54YZ/hhwY9kFGPC56yJHkjUQ7TquJVloWpAJtbppRWmx6Bfaj8jP
IDIODoN2QFSiEPDILQru0ZG8xQrcSqMRGisVezNTXzDZ12fqjOKhqw3J1caw9UYzid2hDMctjL3n
MOjkS23SbmGBBk6xcO6mGRh32pBlNEsY83E48lUM1vUsN9pEzpt1Nw/ENXH1RwYEHmAjTX3HLyCX
zWNsXA0syheRhHUstSpUxBJaljgR9pj1tV1MFDLUxdo864eqPYimT05UCP9NR/8RqGycI84zpMPJ
ynaUql0Xq0w7xM3EqcyVGOWYO7mSqCFJDXETLeOeA2fGMTp6KS3pEgme1xrThWL27XYeZVIZh1je
xV1GbEfl5WUH24EU1Ebq76UhuRe5Cg6k6buJLmnLzRAIx1S0IzJypZQUjhBbleqZYnBoOQhgDYeQ
LniahrcjFp1OuhVA9WGBsI0G6CK7LkfrQx2YUn2tFOIiIRXuZHEKPdMQbmstbR0MeIckr71BCaZn
S+Wmz53UKLyNak3fy7NvgavtizttSol06fGGa4xHR9KYhnINrEIcECTSj+iI9NBnhZP42SnW0DrX
fgaCjJ3IhKcri/kvSZmejER/7a3qFdnor3ROtANT9E8ubHhs3aCPbl/xuQ01N6kp51Gt5RQsBqxt
jEuAm1p/y6Q7gJBXriYkQmU2X6ojsXfaXHDZROKpHJS7OdUDG1GgKxkatzRmftHOyHoSImuGgc2Z
GiNKy5Waz559RuZDbsaONicPQW1cUkjQnLbQ7lu5Pvdz5ZEDJsdamKB8SluB2oiB41XRJjZuCABL
JO/DCNabkAuiV3IA7Xl9oU6cY0k58gPij/l02lIl3/lt9KWNBj0pDb4VPcExZg5ZATqhMvf3paCl
nlwO35NpPAg+mLG65yRDLCaFJkToMDc6U+BkpJhXGnUNzpGC5jTLIaEOY+q40ltBhpDkD4/YJ4gt
GZxKWEIlEaEJ38e+2+MctYeWjlnPfmG2tlCxAGgDJv1hhlqcEKaCFEALGic28eqp/YgcIKr1WyUn
u11bwmAWgH3Yh+ep1Y1uk4kxEQHGXpvHi1JOdmKa3cuzsReUZLKLGay8gIqv/zWU1VkagZ6TR+sh
k8Eh9cA3mKdeOeaSGX07a+ENpZQtRsL7WZjPpUlPORh3j0ZdeOaYPEuivh/rDvx30QLUmzriICon
EfiZY4KmTVZC8pyzuCbyUzvHBH2LCehCqZ5qy8dg+zzFs+YUfXnXCAUB9djULUWBJQFgMS5F6HMi
WR4qk3ajAL1vSU6EokIpocx3XQcThqi5XkX7NbSzaId8KHZVFT8iM71OY/FhmqtXjRFiW5b5quTx
UwklgwW0J1W2EwAh109B2e3qlogquThXyYbGQX7j++I2CL5Bi9h24+wWaekUkgERZmI7AC3P6B4z
nzjZsTY2BpvFHKwbhm6sr36qKIe5j42tqaPvhRwz34VqytGSeBJPWwzicUms32TVrhz4AHmwdD7H
AUs+G9vOhGMoahEhTFJYN8tWQVVzUhPikUykPJGzQ1bqwg6SifVdyTRoYUYm8UFGrWrevKugXv9V
ePxgYVldZlGPtDSVAic6aDx3SLY+lsn1QupznOzeoqDAd+30hZcOP1FP7ftNeQugOyBQiCzSPxXz
rppdXRhS7stAD8eeGgIWlzL8/aklVOyg9e9p1sUPXdnAb6uH8dQd0KpK/6m/y/N4d3nH+bLF/Bt7
SZSKu6TpsCpbvb5Dzj97EQix9sQ9xOoa4q/2dFmheIyqiWLyx/bMOegDoUg8TRbO20xyxumUnOHY
G8SMCwjD5B+8zI8tUIqC4EBcXwHWXa+GQ210PxMrOvHCTrWyuvRUjb7rqiD31OxM08FuWGcitcKv
B+Oxd6NRAoKSJYqITVbPyqdePhcW0Tk6iS6+Nd0L7CANYS69uZxOyc2ON2ZQpuaiCtn6SgUSU6Pk
pJR4g8M+202J60SXS7jZbeOGt75dSHB2SRMmKYpNxvV/0tF/t726848tNcoHNfEi8u5Syl4lMOey
pYIkuF83dPStMfb+1cnVLXKkJUSXGIw+nNdgLMJ2Z7URvIfI/I8mEjwH/2pKXt2t1qMvZDW74vJ7
S7wRgdqO4iUX6Vm6JG9sOV57k5c6REV93cMTr3H9fVUpuJBZSbyZUnwU3lhEEDdkyit1fWLAnHiU
v1Va7yYObYySPiZ8Lqu0lxHGnQNXDvBRYyonevRJXsbUiD3FxOPA1Mzd/8fvOSwTVQ0IevTl+5ht
xqypTxaxipNJUsocn5j/j01P7xtbzcM1mQpFXqWeVpLEpQXQjxXzlIvp6JN716Hlz989uTCQ8HOE
qZeYqUt9d2P2C9RmzAvn66Fwqp3VFKWxpuQcPDyJRJOQvIKiujD6/ddtfPZzL2+HiQiwAPqETwqr
2agVaCsp9Ve7PZ/d8m6UHGvTI43tdbu2SZ12iML7utGjL+ldm/LHB8htGTX4KSUfeHiT5OjOEvUT
s/upFlZjrp7DzjAkkOOtwll7rxS/vu7B0a/0XQ9Wwyyb23CUeGpCmJxFgC4CvtZWgi2d/Ccz67uG
VmMt0hsuCHo28o2VOmLUXvdlmGxijrX2KP1HHw/8AJQUpi7paxMzlxxqUWcY5AZS/SjcX84E2f35
g9PxiyIsQE0h/VZavPt2Blkq/L4svEQkPBS4fKZYv4Qo2Ee1+fh1S8e+HtSdClo+BEcM74+DDCmS
LErs/uSkvNSoGzpTlelOZZQn3tDRdhSDTsEm4CZ+tSQV7HKrdiqo5Qnaed2mRAS2nGy7xopPYHiP
DWr93y2t1aRmoqnYGAvYkmRySfWlNbYnJExH+6ICj/jNHPikJJ2KKNBkrDrTaOF7DTXIPE2xrUpg
81+/nKNdMSTu+g08i8raLjKFSLNY4Tydwh8HT+N+Cqo/deQzsRnm4kUxFf653nyBEZQqoS2RD5jn
lAET28cFcKIbx57X+zZWExmVzpQxUXpjG+30RLyZJ+1gkBr89cM61cpqMgNQ1UudQey8RKjJlHGa
SgPw11p+Qlp5bFJ735vVpCbEQVQOHdzwoHlqi/pWEfqzIuvuVOrIX/foaEsozhdXBPPAWgGumpau
1EVFpOf8ZuTjk6HAyYmJU/CXXevXbR19ev9ua62RYx7KB6GuvGgqf5ktWxy/k6DAJvWJt3RsSINf
kRT0NSBx132a24miExivuupvo3n6aQ7lKe3diSbWXWkazg+TkXmJEnHh1YY54MpwOPHdHHte7/qh
rQ8tBfgjNcu9mTsvIEMvStDvhS7/8fVbOdWV1ZeT6H5VjOTLMbfU1F24CjKUfvd1G6d6svpuIknp
a1PLPMQI3xBJnedC+x0xwfbrVo72xJRQjkuLTH197mryshrloGB7q18YfrHXperwdQtH+4H+Hd2C
YUmfShpaXlRoUgoP34sHsjywO5kbHqtMT3z/v3/qRy2XtUjDDJXjKubntVA87YKxy6zcy0cCx/VN
6eXzjZhdlGgtcIINAgZf4obksrEHDnmVgUuWfc9cNTcmVUFjPPH+PjMSmMLf/57VsVItQ1MTeiJS
NwQ0NHYgvpj5TjA9eKqE7G0XnevETRKoXQLKTjT+W+z/1cNYresU2/wxY4SKc5PdjGqD5zeqojvV
V35ObUwCW4Nl2i5HwK6uGCXolw3Vryqb1Jte4r6QmyaYZ8qMbycfC3BmzZy9VVLbVzZL00RoThIm
hdMOcnvbKTGF78qPlU0FsNAxgmDJKNXyh5ojqrmps9QgjJfAwwqIdXLJLRWpgdw/GeLOgCys2EWm
NAcZruKJsbc84g9PQZI0lQWUEgZGSxTrH3dRSjL2OoIBL1S5OxwpFfI/SQ6rN5kq8NhHf0dZ1/16
vH+2W9IooDeiE6CBKZ+Wh9nXkyw2RU9L2F1P6W0vQnrTMV8G6rbRelLjA8ey0jPFnHaxrzjAek+8
fWmZ5db91nQklMQ36Mon4lRqNkJsSbIXm/vZujcHQscm2e0JkxsBGRMpZgg1lxnqpppOmYY+fe5L
7w0Fa5S0ePTXkLI89zVx8iVP7ybjTMvNAX1DYj2R+JM9fP2gPy3Dv1viOwdygLF17aVQZi7ftGoJ
tEH3M1wlReAAunT6U4eYtX5aBLumYdUA4AB7ROa/H0eRqTbaUKiUk0lbsPt9dCBO9tzYxfgNTrrZ
Ps9ivxvDXKMzX4r062NjcDZmaw6xTGyNZ5JU6nvyQcofC87IcHpSdvYjgaVO4gankUZLTejTqMEo
+K+mV6vaXIqGkhqKF4EBcSQiCLlxPTRBcI/t252nvZJLEjxeBBBa6H39LpcPcdU0xxyTgzzjlfV7
GVXvDlYpYoF+pmI/IkLZwNP8VhE5QtVPWSC3/kNAaXDzdYufSwcSoBPsWQsGjuLB+uRTTY2PjUnx
TFRZIfmVVUGZ+74jfScW75T2iiuSqXzMK2Ku+h/CvI+k+cRnemQA66BWQK6IGlu89ezkBxaSPVPx
4E/aDTlq0XWunZnpn38mqKyZBURE2CJck4+Pth7LCSGp5mkEGuxNKzMuJ6GJn+JCh3bci2N7Yge2
tlj8rrFjQyM+xsIKik/oY4NKMkxFlRV8Lv5OBs9dX9bAOq7zrcktIEgGt7olE+8uvFO4brqo5UvE
z+mWMFF7doY9K/iZaELsOmWP+4zhYz1+/7uW1/FujOWKOOdtxfWzS15Osyck8ll5xnxrcyTBB2I8
kBrYqveqd9p28nkKWbW9Wog0IZxbFCK/y9umcbZ8zhGfM/liGdm9D5F7yleyPOQPH9TSoEL13jBg
pYDB/NjZvmxbYokKL66Fb75hTm4Zcs1Xy4NyYgN5qqHVLsdvJoTwPccuOSGSbuhuh3G+mlT/1Os7
3g61JJJ8ZFbz1agiR0FCYFwS6Zzdq0TYNuaMYq44MQ8daYVvhI8SyiZunHUNKddIO5j1yvPbN33Y
N8ZbP3z7et45suHWuVIRFUqwLCbr+V3yOYIFtKBlEKT02CoPMkKgUzXKY/2AY6yoMj5sHF2rp+Vb
WWkAniHQOCV8ugF35O+qVN983ZdTray+qDggj8HUay+sITzM/o1lmE+ZUf75cRvgqabJAKIUrkZX
fclJcZ54LZ7vt+0uBLSdEKXNCuVPAbnPA0aJEzu4T/PyYtUFCKCwqcDx9/ksHKpimbbcB9VOnFc3
YYZ2pVSvS314+A8eoEkLrHigt9Zzcyb22oz72Rt1EhcbJdM9GVjvT6JVhD99Vax2JrWxZa3TFivt
x/nAjLNU1UvdQ4xfbKde+CZ0NfBdQhi+7tHnmW7V0Go+EEzkfWqre+LO3BnbYpdDJ7/RbcjBm8FD
oyqeqJUfW8chUIlLPZTy4ickVKDIvpAOOlMrEt7b5KzbxdvEaUiZFn2b/FL3FGrk0/CQsD3zTZn4
9azFV/7xUUqZn1ph7nuK2n8rO+lcrtXB1loUsroY3nz9OE+1tdqShcj5Z6nzvTR+qec7o/1Vy6hg
2lP+1k8fMl2inI1hjqHPUX11WuTfjMKkWl6T/YzS1p7IudSI3P66L8e2trRCxAvfFBu99SYvatuu
invfC+ClOuN5+6O6SV1hA1oyIsTWVQ7YALz2Ao3TeGLSPTZIPjS9mqlkyaokqQaRVG1Jlt1LZ8mO
+3LiHsnKOBCq4CJ8/XGiu0fenQWVgmMQVwV4pVefXKePYdwpvDvw12SGXlLKuYgO4JsPHZRE41Bc
q0/pT/NEwfDI8RPDnYRBjjtLStPrY9E86DVlGCo5N0Che3hk2+yC7NVHMplbT/ROgmKWsfFhpyF9
bG9Z8N5tq6LQV6OR9pLH+D78gUpd8eKt+E1YokicyNoZh3xj7VHehI58mVf2H+90lvY1XaHiA+UE
zMLH9tMqQV4nl3uYa3ZZ6XY635vmKVTTp1WbRhTqSmQPcDr5VFvSBGKs6rTdN6iEw4bcxuAEgerI
vClDvWYd4M5nOfmtVrmRc58+9/XeuNN3CLs9wUnPCD5xFi604J6CF59sbvVBNAAIMfLU+2XWBNnG
9ZKdvACEc9E87ephcwpJ8HmGga0lcobWiXO0OPB8fEty0E31OBZ7X23IDPJjvEG2Io7fZmKHTn0B
y4lmPSJZDsA/a3wHnEE+tlUZ42Q0IViC77CEttNDcPC3ZG6AF9shM2MUfv2hHxsb75tbPUpV0noJ
Uu7esPL0HMElTgqh9R+/buTzZMLze9en1WSSFyDzIvpkdE0JQrJ6k7XmakQtZg+D9fR1W8felSEp
isa+kZLHWvKQFX4RN3mzH9XcGaZrX3gNCID/uo1j/WH9BPguyhz410IRtil9xSFl34mZPeu53Rmx
bYSHSv3jSy6+3PcNrVbQSrNCVrxmr8v3Yw2uLsVkqZ448h5Z2WhEhhsAN4FawvrIKyKMndqq3fdb
PPUb3SHYjctaJ9v528adXFTwh/TlNOr8c4l56dy7dldDL6rYfi9P0b+oLoWn5KYhc+uh9r5n57Ow
mfbpDQGd7B02X7+73y9n/YGBa4RZwDlJYoB//MBEode5WR334i64hOBo/prP629otuzEUe/8e5KL
t+Utgmv/OT4TPfMyevv6B3weoBoVDTaxFnWbZc/ysf1ozOWAGNL9aIndS9VJIulUqnXlEzX/8HVL
n4cpLTEjs5wqIIrU1WfnU9i2knnY+2iIs2RK8EcMV3hZv0lFfWoQHenVb1YQGHYWaLazH3slEzOk
AVVlqYwdzYao6milG2wy9rJAlVUH2bur7f+4fxw/aIwvkaSHNVJ58lmOqnzca1mn2qnvk7c0vGlD
cz0KuAK+buto/5BmLEnCS2lz1b/cJw22Kol2nRS3reOtXofbUMm2X7dy5I3Ro3+3svree1UatJwA
WdhqhsvXfjCFqdz0mQmTtAhPLDVHu8TTYxqjyv5p75HLY1oX87jvdeqysEJ7TT8Xtfnx6y4dbWWR
aECnXHQay5+/22HNxGrmYDn2M04eOf4Z5rUtxOmJrhyZw6i/mhIbdDYfFAtXraSREhLDovBRR69S
YTeXxYFK92361GxzjgMH9bx+yS/MS+HEC/u8fFL81Ih7RfBgqJ8+5pI8nUzrzH0o1rfWjKRfIFry
z4cebZisZzxBCq2rz7hoaw5Rs7lXBJWkHEnJW1inmDu++Yk+/fUd/y8Q5L+QVr0buJ+BIK95W/yD
pOT//j//mP5xXf/3/82/R+XPD2yQ5W/4iw1i/FPlcELlg7KOxS7DYjr4KyJY509Ers34t9xHc8rm
T/6VEPxPOJgWyddIojipcr75/2gQQfwnJH8EM/yHsyVsECbrP4GDfPzqEEFAjcC5RmwFLS6cno9f
HdmruZEZ36gWY6P/IeI130K9zQ6tV7mCfB9d/0+yYtSP09ffrcIpYTqhfM5H/7HVJIPeNurfyrnz
fDzjusZVLZ5uQflZNPdp8lZKygFvAxgO3UnGty7Jt03eOb5Clb0tbTAktihdGcGtEL8qRu2MGpYm
Cu1y+2KAqU+qxQaFjyB29DDDtjm43TBuq1F3phbPtnrfV69YO7YZC04/q67sZ1vi0G5yZgYNzHBw
MwY/uwz0lXoKvbY6kxBSwwZqqVhzXhaPnFzbwcLoU9d2iGQz7W/MiVDx8VaLFbcUMrfLyCjrDIxQ
MZGw5GfCNS6NzbsRe/3XHua9AWOZCP69s/n7J5DVxAhk/IGE+fj4dbmZo16uwYanbpBETgqTIxwN
u7curPFUSXu1ffvc2jIY3k3sOXnBgiHVtrqTtuwtdADbZ6Hb26odhBui5jA0XYGFSt5OBW0cedTL
uQheJiVOMrc/bfErUkGjkbz1PtwkZXvbAdrGWI/7ur9us4NOaFnewwiVcGR9t8Jf0ti5Xz9p+eO8
v3T+409Y/vxd5+EXKFHb425D8d8d8v204W58uCBpFOZrdADo4PabGqP4eXzWQtdNvflndPdn9NC/
fwX8ISYMXeK1r1446XyWVZedLRncjvjeNA+uMB9ifKVC+fp1j/kbP40uuvyusdX7rgnNQG6Cg1UY
7+Im9MRcvExK6UzDHJ0Lz4OvXTSgAqps3PiSDHWNdG48xvr4QDg2HtknsaKqkoFH7+IlqdfNM9VO
lPuwv4BvvzHjeUOym930b6YQnec6QdS5vgHki4M4drMi3BvFtwFgt99ecilkE7npytWZHB/iKbQV
/5WQZEdqb3K/s6MW358xHJJBsaNM2lW1sMvqcmtAOp9M6gQzIj5cdeQ6u0aq7ch3dGelBe8iwioQ
7FQ5z8LkoEhk8SQK/pHRA3rwwI7JUedkY0F0N7hizhd7gpx7pHVsklxHloMuw7o3mKdqGbpDbG0E
9UfT/Zyor8q5fGth7bWo7Fbkt+VGuCclDGd1b0ua4PVC7xr1uJ+6xlaD9iYtcbbC/wjJvFJehCj0
kvrMCngB+qs6jkhWSpua+S7J5LN5SlwO8E7Zc2JL31r/+5QAPZ8tUku52CKNwhSsy5SI1GTBa0iZ
F/rNeW+ZW20yLiVlcCvE9IH8EiBBZyP1rCe1MwFqmJK3MQocUZJsKGy83MKuI9URFKD0/ivPBf8a
JXn5idOWO80cp+Jo3+X6YwvwnghwBxTEVirkfSTPmLJRAdQl0Lr4WgxxyQHTF0rpQpX6i7mTz9XC
d+sCXrr/KygLx5Cuiyg9G+HSTsHsDqm0JSEpxMyYbfpZ9ORi+BnNLkHSiuygR6UMhEkP+p7hf5Og
r9hir2xC4WUui+1Y5PAesPOTZpwZ45mklw5251sCAQ55Gj6mMcmZJqqhGP6FWNlNAbaDCGCL+3WC
Cy+kTLmf+2KXmZqbtBoYLF5oFjuBjlmYjAGrJFggQBMVPUtNumW76KrRgyWobh6pyIcI6DUAOSRA
W6S7JjiwwBVDsJuT53CUnapt0HwXW72yLpKw2uX8u6wJN5rxDRDSNiGbd2JEpwOrhqTc9cA40v57
puBcL8eDVKiOpeTuDHiCjaprjP7WmvqLMIw3UqlsZ1Ha5q3kqJlgt02GFiBEiKnBXym3MhQqXJfO
TOZ2BoE/rS916ZfVPE6gB0KlvOr8/Ba3qG5RgrL4/4DZGPXrzATFAGJBwnmqR3tBLB0/gXjQJkAW
gkM0QNaow2vNyAhQzTzTTOwu90hyFEbRrucrEw19md32UNVNrbNFOXHLrr2t/f4cC12A09V4RJh1
2ejd1jdnO+lHL5DYXefMqv7icu8uhNzfl8mwq8v8mVDBb50WP0Rh6iha5+Taqy+JV76cPVCj2xv5
DOEk2WnhRYXcsWkJOIjirTIk3pQlh0AbIYg9B6l6hRpyO9TZax+PV9WQAYLObYJdz3WtxjyMux08
hyaWgDECgmUzO67CHcZl/PnVoQmx3471VkOV1mURolp0azLxHtVl3GmXiqQ99MLIbAbmkxVB6i/H
8HvAVFKVwpaERm8qflpMTo140JnmBvK5C4A1YXSWWL4T4iIzh8kmmwD6huoM3bybx8u2op6rs93w
r3yC1g3cw5l8LpovoOs2xJtW/kMONFjyrwGhnVuIqHKN2AoF0oZYAlRMNoqSXBSZCRZLcNQ+8Cat
3HRZvKG2eeIgI32stv9er5CqsGpzRS3icVidZEQiWMmrH1g1F5Y/UsbRYcLNqvMeWI1dbsZN4dYP
8ehhfKHzqteduCFf3S8svwBbo8L+e8nr0dhAfFy347kZ0qR8azbC1XjPOn0PM0xyAifeTB70nK/X
zM/7MW5QdBmYMU4IyJWr7qrhXIjK8H2MWQXNqzS/X0zcQQGRZ2hOHIDlU22tbi7HPo5zY/gOfXra
WFt9g63dHjbEpzgL9bXcSmeZEzktjxh4y3m2h6SDbHQXOPXFqWr5SsD3+yFrOIBN0O3ceX+S5bJz
60E5/YCaAu/1Og/ErRFx+O/j86qc93pOJgjCEbHS9lV7qqghf96mcJ8CTd1YAiM+F2oIglfiTn9Z
PMjBmf8yb0suUqGwbRDv1oWrn0MauPTfAhdKzKF+rh+iH+LzcM4WItie3CMvw+njjvzjj1nVc3QY
a+qs/f1jFvpztBsIIZDPTsYHLu/3q5Y4qr7fkDaoVOdIe1F3JOM6PfxEosbd/ErYdFu4MJyvnPAQ
Ml/Z9cWpuMyTj3y1Ga7lmXtE7QWRKLv+zi7OusnWnkvuz2svnzb+uXFZPWTOcjSYtr5tnhGDcN3u
pv0fZ9X9Nfbev/7VlliDqBNM+kuzqfeNk93IPHJnyQzItqnudGcn3/DR4UYSH9IOpLqf9LLpEBEQ
6b/4F5Zbu4v7VwccUtnBhoD5HSQsaE7X5e7UteFvB+z6dcNH+31nqOGnWnVTMgqlLNrXhfG7OO3L
uzJx9uxtTLeeHOPm7yntjHuqMd4o+5Nc82U4fWqfchd6H0CnyI0+DrdBb33A/bRv7vrzEoY6wKJt
frlwj/8H4rejrXF3CYRV51y7LpmjWRgrqeCljq7kNrtOd0xXtcVtDl7UHp5OPd3Vhftfg4h6New2
hNDcRa+eLngScVD/mkMij/SoeGu6o0MU0LV/pr4Ro3Ri9l7+vk9P8117q6MVueG1JGgvsXZeocqY
M17a29dL0e9bja+aWK1FQGHU2dBfwDI5Cw/kMdoAt7T1u/hyOm+d9GawT/lATza5WpIkoWvFQn9R
uXe4qR5VR7I5xjnELM27gPpTeXN6wv3tnP7YzY+H1FU3Z0xhuglmiRC0vfzaNNxDNLvhkpxk97t8
598Zk83dvnSQHN1rcQO8+Bu9ObHsHxk+y48wFQn9whFhVNWABgyoMHWHbjM8ItjwdK5VHXhTz5rz
/9g7k+XIkWTLfpE/wTz0EoCPnIOMCAY3kBgyMM8zPq23/WN9jFklScK9icyqbS9K3isJKaobzExV
TfXqvcgZIMn26ePtvVSOAETA4AhlYtpai2XrkIllSUWU056G5q5eQ6Bc/PN4VTrfEBxQc3l/27Mq
ZrIGnBA8hp5WV165Vsi4kJeh7ATYj4YY1/yMQcGARTZJkKtSpIcQKvyu+55rsgvX5SFTNm5Nxj0G
UHtNtjfxgEnXqneMNly6gtZrcwfQ6Rm8x5gTaZbNb1M4QNYHYZ8VnOI23aq0IktF9dJ63CcM6sPI
RqlJceRZdlJBE2YT15SvcfQjyY9a8tMqs23JI3mTpLDl8B+4cerY3g3+iw0lcq7wLiyinZ/MW7nu
t4MZM+Yp/bGRoByqkyOZpFtpk9Om83Vg/7LMbB9uJi/LYEmNPyHM5sXGr4Tm1mj8LKiATf3AwxH+
qFi+K6HVSpTWMdE5L9P7sTsIAjFIM08KpCRBJV/5of1VUsAe6tClxdRl+aGqDUeiJh8V+zaHDDCo
aeDx2Iegdp+imq6V7YMeK9uys3jPQC/DmlMZipUhfKk3x3zUn3w9PVqzCQsnHFZS/6zlttvKz1Cw
Hkm1vTn9ajfoqUo3DT9u5id1kOnW3dM0/yqzxg3bwYvMyIFH3qvgqM7J05JGOYZmfpMhASvDesw7
R811+E0biqkU9yZairAuhvkJJkPKm7vMfkRc3qv9fKd3X6T5LjMHxlbqbTe1e5VZoZEjk21AR8sn
obzqF63rx1+H7FYxsn1lAaVKOrfqv5dgvlVEgjPmI9rJ/NSgSywzcdRXPoSft6NWO0zoXSe+cehM
oatGImM/TPAmRzAUaleGPDtd9bOSsk8RUx2w3aQS1mOI4qlTUD6hDjDsyrI+2VW6TzefLWOztYJ+
WxkWJTzlIYfly+jGbRgrx7LkPQpzzTyiI/ecR18GDSYCY3OSOzhNND4IVMjW+B1Vjh3CjI4cQX9n
hr5j5/nR1BM3a9ObTtPvRy17sNJHvczdYuz3rRXvhrj35Oh+4hWvGqEXh9eakexm+t5dnUI9N56M
Tf88z5BRpT/lhiKcInnW8AyF20mHbCccrEPT+Z4PtU7VfBpC04uDztMzWPH6Q5Texqm9nQb/OgK3
UFs+1Fw5Y8D3kFnvFEthhuiurABUGsF9q9yq8fdQu7FS1WnUbyocXUP5xOndRjoHv2m8vB35bd22
6OyjPkGdBh9oBBeo3d3P+cvGtPfzZNwVZr2rKv0K2llns8khHv7RwiVYjJSeNLANUXnM8o2rzn8M
AQzE0JjY0m3MDJXeDD8nOd1THWLgB36MDWYlcJggVMr0WxhRMIqumS5zJPOpTKN9qySuEf/O9Xtd
gxFsQL83rykM1Y4/3OVV9B13DP0F4qJTfmzHp7CcXPTmvaT8XGfyNrYeCh6+sUo7L2idRJdCUeLa
dhtwn4nqGKb/KWkyen0yzZHpqWk1rwsf2hghxbTepf5LpT2oHPi2DRzbZHOox7WG7Gb1FSzREKfZ
+yB9VtTAG2FJYXjNa2LEiRSGA6TbDexrqm/tRjt0Y+pYvXVT6s0uCju35FloMbTf+sEuLH6l/bzz
Rx/e+BaPp+3UEN22Ho9nFJANjjvG7RxgDo4qf7LB5wX5+JmyBGNa+W1l98+ykbiQXLjMHB9nKEnh
5nrZ9LdZ/LVrh12QRruB/2uMfAGtcuIo2Bm5vothQSl0aWtC5Cvp9c0mKfc2HazCnLZ9vzmE1fDd
pDyoZN9h17wPpfBzFDUxoxqZk27gircf+kr1wCtfC3rCAOo2Kbov2me660d4zg4bTo7fAFnGpSg6
LGxmd1R768ksh6vKzimO9eNdlsWP06heN5Xi6XJ7ijaFp6vDdd20p0Gy7lQ5PHVadB0Rj2IquVbm
O2YbuKliQCWf7Woc3VwGV4UvCdqxm6gq7otRvq1xsFb6sxmDfZqiW2lJoHqoz4Z26bVSe7JT7ngX
W48mDJ+T2UbcgRAgsNLdEFfQ40zdaSzQZB1fUkm/S3X9lw8kIYWnn/7T97L7w4daMk2BE0KKUgSZ
Q5nUEXTjma5Dqam6evQVwry9JjefZnPyEqKZvVH3Db4k1q8iEG1ADXYA0514079o83NvxY7d3koa
zqWeHHivYYcMn0h+ELPcnPoe7m3f/hkXP5mUhQmy2LWS5mTZdDvb08nWi1/Jxj5V0OH5nV151Gfu
At3v3MyGYJ886SXvoTG1VIaXgjgQbM3RcVann+rsfxqoU9ZUvNrmU5JX4bZmBCQxit+9+PdEuWsp
P7o9w5MuuvL8SvQC4FANW/pP/twJWs56Z3cN16o3H5Ro8y2toIcunsX5miOaDsQ6MOyflBqpwMB6
boyWn5LHbt5LtxJLKVu6HJXySxmv5eGz1iX7nrZjGclOXpPd1SCVDLhqQ+iRSTu1WnbLLHWz6bEI
AEKm/nYzopY6KY6m1tdhzsydqMoa1F0o4srpFwQR9nJTI/cruN6ZMCrQkOYOSaOxC+P4mCQvaqMR
HVsIrjXPmqjWX0nUkWXpuzlUd3bACIZxyCN0EWpjO6npNt407tjmBzj/4m0cNaynPvR0G5V43CX1
/GCrMVzuMEIP4bbVpG3gazD8FkcI6O9T1XIbU6FIPjsWo11G9pyOaKbimZL6a9+SWFc7pSKSm403
6niPhsPcOWGEPEvxrRRnNf7cjXdxc592N+PwWUbQCGY9BHrVYxDrNFBiyqNwQkNsWcOcmAcmNJiw
1xc/avk+iiuK05/8qoau+fPGzvcNZV5APikZlRwF0FYg1c4hrcZHZuBObZIeGjn26uFH3vxQ+2M3
VV4yXatUXa1pPhnZC5IAbMjgjHaCekG+hQnezbqcJOxRb+GOzeB9D16lFL5phfJsRPV17EveCGmu
DjN3vRn3OpUNbSCh6drryu++9FLvABd1zfYuxal0nIamphOTuVOdbvXukGe3kQBoV5RcGFCvDdQf
U8EE1tOveOBZv98ozbbVK0dFUjbo7vWu9RIIb1sKy3qTnNKO5SLQacv4kQm20Z4qHlz15tBcR1n1
AIP2r9nPD7EADk+Kq8VPdX1PmuaYM4+N6SkZoHAuAs+y261qHKbmSd58L3uO0qg6uvU99yFHI5Nr
p+do/tpu1iqtF9+0UNkgsa2LqVCRcL/pkPaRkkYk1M1W3iHEcRV7m1uoD/eiEhXtQlDBazn8AgP0
r1f7G4uLMlSXabU2WVj09+OzvAvd1JufxMuPU0rRj96Hg2rsj7Vp9fPHEZgcG/E/DXHw88l98qxU
VTbf+lFmw76Z5T9+2ikM8/AmQfyIp9ES5DYWWV13zYtRAjFN/zC0f4She/1otI6ByYLeuzDx3OlD
XE8tf17eDpPqdG2+H4aDwVPg4xfqheOAHWr+MClo5/POWW60cze8SCUpDyJK1dccaYyPTVx4d9Nq
e2NjcQASqzLGeXzRbrR9dhsCYSW1vh52PRpgPL0Qfv0v7S3KRENr13M8vsTH7Aqq/J+EXc8YnNZR
9+rvzYkB9v2KwQvFxncLXNSJRgMVAm2knDxs/VPoGr9Vjwb11j8Wz9rz5PkbrtZqMUw5fxm/M7qo
LWyUMk+V8aU7qc/6rtlvXOloP8A96vwNW+JvvS/fsIOCDE0HBmWAlXrvNMoyt+tppJIc3TJAflR3
jRtsjXtC8iO5wnStHaSvvputzOhduMFvrapitPyNq5ptpTCt/mVU6D7V0baGHX1l4y6e/r/WpS7K
pWkfRoo8vuS8t+/Hn6Bjt9G2P1Cw4VGk/NR29T539V8rRi9u3Buj4t/fLCtNm6bXxxcBUWluM+p9
0PW/KLtiFzyu1oMv2zLhFAKqKEZZ3tuSO7mUNtJLv8tu4T+n0ZG5w31xLDxYor2P13Wp9m2AJpUU
Qe0JInLxMWezMztbe5FOeXcKrKvoaj4YnvFYXfsHmIO73i2BeyY7RC2OBl927RZeOi1M3WtkZNBn
8XZ5v1TbmNUyNV7QA+FV/rNZY4K66MXe/P0l1VgeZuWQ+y/xNWpDoPFjD4mk3qHZ605efYKC+M/T
//8hn0A+2bv/twbc0//53/kf83uEJ/+DPxGesvw/TPqA6WOOhNAIX9a/EZ7m/9DKRdHVQiKMcCwC
8r8Anir/JP5HgKT4XwEH5pb8S/tNRUsOQKYAYzLZw1iK8k/gnQt3wq8RvSYh/QZeVKbm+/4ItoYS
hMYGjRVkNlPwUPZzKAX3mdau8aEsD+OZpYUP8W0QXoEC+c1w2txVn1KvcAkAd+p+3MrbbDdchSsx
7uLSyBZVlmdTDV6EuF6PU9+YUzK29BhBPBSqugtowHmz0fd/RpS3SMlFIBXLYowT50G6SJ1+WdBu
Qj8NskDJ0LNQqDruAEs4rf51bn9+bGfZj3g1BLADNB1U88S2RWgJTXPQzZDl9LvwSbo1UtRCVS/e
tYcQ+nwHabptuJNvG6+7bokBpidRFlr5pIug+udvIEdlbpUUldmo96fFjpgwbA1U8nLKrd100xdf
53CkdnxqVgl0Ln1Y9g4osMAw85R/b2vqDc0OW2whqubCkucjjKQ+24BRP/6wCyf855re2BH//ia2
dU09bHpo7h0dtbOELq8yKytnZNmTOLOxSO82EWIjsljLcIpup+2wTz1aE+oeTZbHaBUrsJhLMs/M
LU7+PHeG7I+Yizt3eOi9iaI77V1wMg9A6T5Pd+Ze/xKnSKN45Rbl0y10QavQDRG83iRgZz9iEcc3
6RgUIHuRPd5XW+th2gZX5R09iqMJ6Ud5BS3tF/V7slPhmF5taq/ZXvQLB18x29nkA2zk+1FK3THW
waY9Sk3plJsXJPm23fjj42N0wduAVv/ruC5iuR5mQehXMo/0MNo3VGR86gOZ0a49hoVD/uCzGgs3
oBYGrY5uorFLK+thaCG0yOW+8oLRAASaT+64ib6Z8nRgmGSXz+EzOpXP/3CpIK9Iq4lmQJKYxlou
lSZ+1Kos1YIbX9NOrem7XfL0sZHzO/PeirlYKGQG0pCVWFHvuq2YBM6/hl+oWm+lg+9KK7Orr57r
3WcV1pgrsxhtlmTkn997galL4YCAWsVR9vKzsBbt0RBxBk8AuqK7fxybFuYWlyPLq2zWOsxpY0ZV
UnFjBJBqWgkff0TtzLkt7CwuQiGhNFnLlPRRMHf6VH5kTpgCfKd4LSXNcRoOShV44ZB9mrIeGhaU
QRTlqrNnN7Hqk553lPYlN47aPbpIhlFQgPc9xfhjY36B6QHCZFhBVDLlJvP6IfR8P/Cy1nQCIZGl
9W5jtTu1Yvtaw7PmvZTNkEhVjlCjbOVHQ00ckzITCBBvA8y1steGXs+DJuuH+U7TGBcj8VIX60+a
AgyhjhNCEP2ps1xojg72Lb2Y8Sp6qMHTT561I/1OjsM1hdR98zV+WGUGOLuyix+xuC+Vr0+zXYgf
EUl71G0jZGv46Hb/3drwX2LICZRG/iy1COM2MvUFKR+OHx+EM+/0/idoi8skxXpTJhIOMUHtyAbW
ahVPhb7GES8y2ffOSZihtqRD9qCa2nK0sedEzw1M5GyrE91mt3PmQjPhZdvixgY+JsNrZZ6y6wjK
x9qRb8wTDG67tchz6cy//RGLRDM3gDVkMmvNVcPtUQFr4/uPv+YSj6LyXny3zkVuYkQgcPSZddae
duqP/j47iPKC9m0URBpfQAD+DejS2rrEv79JVLLJl3p/xOh8p+1H2AqQDo8df1ccA95zf6eIcvHU
vNnORdqiTxEIX4NYU8ZsZN3uqu6hSJWVkHaW6Akcr4ZM2yuMFiTa+3VJZr2xjYTEtkSX0US2EVZ+
dIvuZX9Nd0JctPdOHksmTyYUScCgLMFYQ1+oAe38jKdAfp33M9MRnb03+KRoUR1yKbuakN+M6tRc
KQudhReAXwyIMxjL3B7kzK+cbG/2bmjTojBGBY9pufpP40TLwCuvKOtXkTNv023gbZ5WzujyLlJP
MKCyoULKkwHg8CLEmBupHcIoRM3UUU4CvYv8gKfcTzt5KzBaq/DFNXsLVzuFCJ0m4tqNsseFIMlD
BrjbBffGrtzDdTEd1oKo+Itvt3O5woVfLYumamNVZHlSPDsqozJjkLjWmN1rWuhSw+c/rffxZ11e
CWETGkFSBfCKPOYX7+WYbmONMnTitLmyTYfsIbeznVTVnz42s7wTSzOLO6EVOSMAMWZqg8GGNpT5
rFIJ7MFP/og0fWVRl6zhs2EQ0C3g9Ge0R1026XM8ExWHR9vfDyrTK8axsL59vKhL304MrCJUoUOt
vQSxx5sxQUJc8EMlwefSv5Ln6MpsRve/s7I4h4UfTXNjYcWy7w35UG+uN2tMbMtnsNidtwtZHDy1
o8eryJhALf2goXMboYypdwXihzosvyv+ceWzvRYx3/iOWTEGa1ax9ooeap7oKXv9KsRSRI/lZXqz
puXBRp4ubhJkvniupfcwAxd7xj1RPbtPDxIPRSBqTnxaG6JYM7o45nSKzXJjYpTarGPAB20PK0f7
LFQv9uo1ZXnz9QA45madE1Wsl+p7cpXuBOd05M6n4CgCp1wRqtfqysuBVqaWxQFBiEWBVZXy0yJw
xr7S2uBCEgf41+1wMje74Xd9zA6p5wMiN5PH6lh/Sk9rmc/Zm+nVrgEXG0Pfpk1x8X0o7UsIGBrh
g6VXj28k+3BnQGWkbvWEmtBa2+ri9r0xt9i+fsqMik4yF7ps7hX7CNbwn77LXlcEWxJ6JkzJM4P+
fkWDKfnZlJEciN6DIGjidZvte9feF0zUffsb7L+X4pj5xuLiJSijJVhpG42JyD0zuPjdx3Bnu4wX
uTQcQa/l+zXM9uUzCvadZwoklWdMerD2tfEgSnv/lrsb429/8hwrHuOZ08Zt/xMw/J/H9I3dxf4h
BR9s1Oj1475OUblR9FsQspp7dWuMv9fZWC8emDcGxbd/cxmzqVUisBOkeHb3rDLJ1Pp/fOz9L1qw
FTTnFHhcCNPvLcxy7hed8Ch2UzlGsDPhrvzYwhIc8OdXe2NicUB8QKAIYeJRjBdkjIvfkqu50+fi
BgDZXeQywogO3ey0+81xLcdaW9wipZMby6yVUGTISQ1m1rztMmX/8eouhrY3i1tEz9YyfIrMwl0a
5lYf6CWWaIsBmZSK/TQmzsfWxG6cBZ031haBdKwZa9MDrHVDspVtOt4DFCub439lZVlJGlD2KS1h
pSnth0BlaC7RvwdVsnYwVrbHXHhfKPQbqnCcPetm2IKv7hy09LaWB3b7rjkWKq7jXx23n+P/Cv4A
xZdO1Ejfdh/WTC5uMLsVWL047mYiIdtJBaZcmwe88HZhr//apCVsZALaY/aTCeaSiQ/hgoOt75mu
xihUul1f0sUgZpFbA++AuvmMTCgENJ/r6RuXP0ufNtvGszEX2Q9r827LJvDrfX5jb9lYGYJOtUe0
HxzGnZzgUN8hN8d8SeQ2z4w52zfj9vupdNM/4IIX+iYrV+CsLyYiHNMCChRmDBnKy0dpE02t2eb/
Wq7oeKuJRvYFdtJT3fLFSkyv/bzWyLm4qW+tLpxYXKpyN4Z66YzPgp+WMXK3YjBp8OKDqCSshjhR
YFre9Lf2Fq7L1uahimtWqe3bowrt6LDTdimydGs+cnVlCw+WBVE0zia5V72TTvoOGv99sJf3BPBt
vN148opzWY6o/uv4/LV/Cx8md2lkVRUrE9agqgkYixWP7I7/dxWZJv7Y4jMy2CIqCQC2oUdbBFBU
qajaTXAEis+YwMFTXAtizDVqX/GNlmaom0KFC96V8uliTanU0j3K7NQpGpS1ra2dq2gKozluH8KJ
Kl5rrPlO8cM/sKgvCpSo/dJviLFYe/Nu2uYeaLsdBVqnOIZX5c2a37wUxEHa0cKgMEJXdZmhM2NR
VShAlaBNneq3QEeoHJXNFvoT+B0acubuSGfKTT/70spaL/hsRqsY6oLcyZLP/FtaxAnCFkwTKAqz
EbEZq8dGqayVktOF0PrWytKraWrn29ZAY1/XfvdduQe1D4x3RVfmkq9G+4tzCA0ijenleQwbPwsl
Ro9IzyW3+oS2wRHynv1mL4aEV583l74cksLsGTP356RQJZzeZjxOnP50y7zoqSIhd/vDlO9Eel47
sCT8DSUSEUMXR9N6a3URY5s8S1UdPJnj31h71QuQPYGY6B49DMp2/4n7ArOmW2IGj0LJktjAmMdK
MQqshUfR3xfWekKB7wQuNDbr9s4dMwPuSLhx1UFUnhGQTsawCaBniZ1JsZwAbeE4Lpxs+KYxWqW3
zATHu9pUoHpQ//nT7r3lxXdV+pQhvrxiNx/kneGiMyAe5uKxOmpO9JMh85Xc9izUCukPRXQt8Z/Q
L+oLt6YyeqVVVkDTEnbSbKteMUTVt44PslPgOiUGOAZ3baDyLCAtrC47tmGRl3Xc85I0bhCpp7UI
eG5bb2dXpbW48VZD7fLmv9oTMGlgvniXJfF1Ci27FYtVxsfooH8t0PQYmBN1DEeiS5AkLmNh27VV
XjD6miWiUABl4hlfG/J8wazaKgN2qe8moP2z8tnMPn2cyC/vPyt7Z2RxYpq+yWw/lmAesA0ntkpH
Z8LpYxNr61gEWAU5WDmcoJeKismR+9bTw5NRfP3YyLLe+roOwji6JEiocu/wOG+ewbo/NGWl0Lzp
ik3vFmlZe12cX4169zL1nfoP442wRtMDKSrI+8AoLKxNSjXLiYLXHIptljD32K1xmJ3vC3g0gYCi
p4LCzrLsxOxcDMdQn0ER9btP92X0D2MZp1gwVvL7bYB4yJG8/161HseTXHYZxFGxl3Sxq8xXslqu
1FnPd+WdlSVaMgpRqpulOHc0M7kZffneoIuwUfMvwTyvmDqr+LyuCMQdFKNEM235pqrmIabdKwoh
+97zfzduuhsPPc1D9YuyE3nHeur4ugtv45iwyZkzyR7JIc+6X6afqYjfkPJUW1FKSwB751ctbMmI
oz10qlMf2tSZPEG8EDyCKInk7drBP8sXxG8wsa7J0F2ir7XYyRB6aLNPc7SltG15LHeC3GKC/4h8
q/DC7eozZ9l6x55Ml4ZutOgvIvzx/uQUedFEmWgRiXw5v4N1iQCj7UTkLtb2VHifxfd9Z2vhndRm
nmRDFH1FLqS4houeloeIEwFtc1yLZeLSLo0hVvlKkKyfi+tlhdnbBr0nBpw/SfGvWuqPs5Q7aszU
dlDvPvZXF+63UMb8t7Flcm62mW9HKsZaaN82zS4tvn9s4NLZVFR4rHXE5WA8WN6HCbY5q9WZcdbv
6qP9NX1sf2jf4LNiYr3yOk/y4m35GYiMYTr1gwAAqb9oFn/8Iy4dznc/QnyGN255Y0GNq2mAQ/Q7
wcW2jU6J256YFqB4s8v3a6pBFxID3NmbRYtY9MaeApC/zSLePA0XMnS7fUCxCIadbXXs993V2pvn
wi6SE4CCEW1LiLUXdwGvFjPaDABXG6T+DjRpc1T0KVt5EpwHUKEF85eVxS1oZU0upBgrOWPOEUSA
j330n5iAEgpNERwJg0fvv1s7pVBlpHC880p1027jtWV1sLtPHx+Hiwv5y8pylCPT6yJu+xZYQvXN
6h8q+0dSreQBayYWOzJqwzBbPQsJVNRCNabrBvWoTY//wUIglH0ls0ZGe5HSlBlaCfrEQpLqj0a/
7/sfhr8SoC8erTcmFjcH9t3Z0ltMmNO4j1XtoM7J2nPhgsdjBYR/UScD+r5IY4JaC4yuqkVPDTYy
yOyGfUhJddcfGETcQioIWUT1qzwVd7CxrAWSSwuE5l/wNAPKP5chlxtZb0aKPIXNQC+zrcPKaTtr
GRKp6P+8knKzuDNy80aN595m1t+Jr4PZ9eF+zR6iU3+VXgUZ3crBY1K7crrD6nNh+QB8NWwJ7nH0
YWEtWdymtKz6gsliDB8FSgRlnqO5VzwqBmsBUhy0Rcyi7w+pOuzmrFGMVLz1d5MeZ5q6yWN2cPQM
N9oiRSyxdZTLtJ106Pub1df0pRv21qT49zcu1mrKMoa/IWZxw1baUigoqXT2EDAVXpx4CnEFbpD/
4DbAyQ2WVDZ5Ci3T+2KYInlsi5h6ROVY8nWWfPv4Rl84jVQGLMoDokIOLcL7VcUpfJFlMsaOBN1I
AAN2uYZwE5u+2Kp3FhZblYxNa7Wi0pIe66N6EOVaosU/HkMU1f13dhb7I1Uls1k9KxlOSGF5yaG/
hoVS3wn87eYleIJuvwcfvnadz2r+S7uL8vespY0yiS/YQbL5mJOJMlXsVqpTmk7xUzzOfUdxRKJR
batD/scqQkC49o8+8MKbqUE6x8yiQ4fw+CeUL/TUT6JsnN2tLXZtL633p0WobChpiamg+BLAm6vO
X7L+qzU9zpL0yr2x6X3v4wN6yZu929eFUzHDNi034vyIXLjvnSJymWrdztQ+9p2XwGRkUGxy6v0a
/dOFq0E9F41raLOEMsriu9YlmBK4ndB/sRBXV791w5qk5KU0EdInoeFOEVI9Gxr05SBgYISRG2pF
NWkiiGJX3vt3k0d/ahVLciHsvbO2yKdUyKIT6N55KRa3Zhr+7lKTCZXbjfUlVKz9yradeWghjMgD
HuZ3sNJnD+2unfV5CCCqrZkGDnkiZm7+A4IGV8yV6vfq8WN759fw1Z5hgDnjWQgl2PujWcxtpDY6
T+7Wg0PIAx5jf2m/zrHbw3wP+F6Eoc0T5LhQ26CdhjTLZ3lNxed8Pxc/YnE/zNqOg/TPRQtSwNSz
C7JwkLxbiCV/yGtUrud3A3tCsEd0HWiJLVsPVHiDwA7y7PVuRIfgk7RlFppjZHnqJEoAbvMYbuXc
/fhjnx2khdmFy5MyY6gsk29tp3BeQOG3S1vpe2xHp0nSD6nafP7Y3tlNFPZ0W+OFI8lIVSyCFPTW
flOnvKYKYK8d/ETz9J8cV4FtRSWB4dmzh8AUmo091LxLxXEVCUWs7ymXM09Y7+lJ6LGzWZOnO3Om
TIfA5IM5MbOLEOv7EwtzTWGTyIgScnBIr2faYo7oG8lf4cvcBs2x/04muh/vKaLshoePP+lZNoNx
TaSJQIRsxg4X0XKTj/amHky2cBqCLylgyq0db2b42rt0+7Gp8wqVGIOBAQFxXlbJQ/X9Qos4lo0o
gGKwfoaDNVc8aYs7AHkVGnDDOR0kAS0didXAeJaOLuwuMo8htoaNFGEXSt0n9YD67FHbjTd/g+RD
eM53IXhhafE1lTzSiyrBUr+z0J4gOAmi1eCeew/5wRpW7pKbefdBF/cvtsJOmTZRhTnBtBDu5m6H
0AM+LjxFjas+rWzg2vIWvtUYI+QHfIZ0WshkDQglRj5mTgEMwoXDtErILc7DR19z4UUTxPKmIqAE
NbiQ60ded9Mf7K2gKC7uAugk/zGbhIoiwbsPusgxEqa4zCr/9/6pXsXdH0/ZcTgKBMPaU+LCxWfg
2ga6z3gbtBKLt7qNQr3Sj68tcdjBfCJldKyCCYUoCCEgFIo2RpC6cFBpn+dOhxkeqfN6pfBxXjGC
kvPtj1gkAwE9FimzAWrHx/ZoGbfV3nhlk00PsEjBMVnu1+qMF1wONSo6ZsASqR0sp3A3VlRnwQDA
qK6Ux2Ec7qe4pCDWTCuu7eLS8Gi2iRnm8JbVKfQN5iZK9fy1S+afUDFw7W34pd+qbraDe2jNv104
r2iC/2Vv8SmropIYg9NyHqP+PoT2GEzT1n+UXQVea9tTVsoXF6LhO3MLd1pmRpBQjQZOSv/iehi6
4KSVkJI6H9964UQWt1AhOiAZpUGV9CpU9fa9O5tzousDvcZY/zWav8vmy2DdVdbLx1YuLAbaAdAT
SB4KKfKFa+n1vNanhP5bHHYw5FWH1Mp+fWzikrtUBY3rnyyxZ7JTiFslZqjhvuChD279fbcXLMMT
s7y45/Uu/4XsiM4I9USmkDQe7YtgUMP3ZqvAEZ3chmAtUK6S5n6zeZR67hk8IB8v7sKlemdsEQqM
SW2rKAViHCudejvVRv2jtzfSVzneJLuPTb3iPBYnAluwSNDyQcpWWhy8LJ+VPFaGnJe8wLaJjwg+
41TfrD0zLx0K4AOkJyKf5w6/Txi6QKq0MmHDbIg1ayjunj5eycW/j+sV4Ce26AwnB6luWUj8/UDV
55sBglZKgLO64hcubs0bK4utSaqoGaMcK1XwMKfPfn00eIt8vJI1G4vro8obuRkyFLVUQfs7FE6Q
vkTxt4+NXIhX1MaZtqHYL5Dli3jVgn5oUrTbyKPm65QqaXYtAn+8ptZ5wY+CE0Mxk5SY94yx8KN2
NMah3WJnQLsqODT7kbCv/Gq34vmU3yhrH+8Mb0fYJxxRrQSTA5WZsfh6SV0YjdG9LgxG9QdUUJzR
5Sqh6b2mCnrJCQk5bVJtlmed1UZ9PSpyv6zEe3j0BDZzBrmYOqI+mqzOhF844AKKJjJuXktnVb1h
Gq2sVYEeVOlRJlIUsbxy8M6jAyEBEXYhOcbTbFnq7e0wjTcVBJNmBB1DemXOgWfMX9v27uOz99oQ
fO90mGRgLdRhBL3N8vCZUg+JbZ1kTqU2RX6EiavfOEYTeXGOQI41f+ftyEcFdvW7hHT2Wp+q0VG6
str7yTRrbjCEsMMoEO9aiWVvrSYUFKq1uo8yxd4hjPmSdmCE3aQz9AO6f/7gJJvmt2ROt23T/KTP
7yLVrHtRAxUpnOOBswnKwU2DiRQRSlc3qnpqC3Oeb5M+KryhUYpna7TsX9pktEIGCUyeJDO2Y/c2
UHi/flLkUNtLRhO4ZlVWuyDpYGtV5f5aavuNN9gg8TVQECs18/MzAdHCqzadKGdRlHnvVNVYKurJ
tykT5oOnp723idcw+BcOOToIsFDRT8NfnG2WP5t5b7Wcu/jaODHLv/ePP8FhfhcsMmuvoAvreWdr
4S06KU2aXsGWoRNhU09uVwnSxJ94f/ZEVRwtWsF0yCj64pOZPk2UGVZfXuj5cfYEg5gNk8Pstrf1
fm2A7UIxh1cGXIow1ADnYSz8/QalvBc20YS1ficE5JHOGuHH3QvNPtQJDDcHIa9b14KP5+M7du7f
hWFNhlEKUBtTxe8N4xh1PadHCSoRfZJ9eyXYZNYpyi6cDmEHQBeARDzvcgAraOu60G3s5Nc6nHOv
gMTGM57/Jk78PDZiDuAqSiQioiyrRoxuDlJWIKWk7e1neGEZDw0fDa/dMkXsTgd5hIr7b6R/l5f5
xq44uG8aRXpjF00rs8wZthERxvoDHKMPoqb7N0b5z7NNVglqFioC0RFbJtAjivLmJMME22wbi76H
mOXP9vB8byGwdeFXTYF7SkwmrjKbirC/vB1vLS+e6W2R+FkiLNdUXMXtCE4pEBUU91bHsy9/U3g3
CDnUd88azwCd28qvyW9aMN1+Sq9WXAxpt/mtHdaRrOeuRUdhRaeFytVn+Guxg34XtHoS9gW6hNMB
AVNP14L7j+/chdyDay4yaZBU6FIt49qcFo0ZBImAVjImjaOU98O1Alzrb8zTn1/w97YWrlIxg1bp
S8ob2p7xb1f7bbjVXlRw8i/VMfsWbW6m5/AwW9SLa3fjrXnq84v43vzCjRbNMJmALSsnK2795Eo3
nmBbXslHLnhPjIDOkqgzGtZZTh/mxuCrGkaqLQKJHQOXM9mjvs+e4tv806ummLvuOs/RRrwh3ppd
JPlmUquFqWJWtB1U5L30+9oL721kpgJuYbhL3OS6/p4d0eREbH5N5erCxRDhQoPgkgMLQeMiaDSG
0nXhzCMD3CddaZQrHvXbHpJJGLdXW42XzpGmA5zlMc0rcFmxTggUVa9plDlBeHtoFBxGA+3AYvS/
SBso/6b6VLZ265qpNP7jGCWI2/4yvbiSWp/OchxRjRDF8n93kaXVLvJ5WosVXjow0mlUJZY9P3OQ
qoqsunSi37VCRdy19GuZpH3l8p+/dN6bWbjOjbqZYj83SkI9AcKVv0KrVHkI8wKZrD/7t+bTxwYv
3UDysf/L3JcsR45j2f5KWe5ZD5xJs65acHD6ILnmIWIDU0gRHEECBEiC/Po+jMyuDrnU4V29ema5
SIUGOAHw4uLeM+AG56Mu8eHlgF5ICSVoPJY9fp/Id1ZtXHmW3PcxW4J3Ia5vgQ0LbfND/uIEwm5m
5nd/NaOwJ2kCt4+dlYDqnJ+NKp9sRheOpeCMgNywakW/P2bJaCFMm6hGrHjMIQt29a7YolmzOzN1
n6wVKlOr2Au0OpAinYwjG9mO4wIspsWWvIjGdhqfurbHFqnDaQeZEmfX9zIEPMPv5mQcmPjSDTgV
0W2FD4XuDPSPRjhkLpN5DXc0j8XFKOB+AjviKVocd4k7e4YKf/hlreENrpiuqj4AapCKeTAvK7bA
OmcINIVFTiftrdsuuo1nt9bHwoEADeXoIUMi2LyygxIm5L1sSzgtD5BJEarfla4Fz7tuwBVnIQFM
VWvbHTclQJgN6mEMkAja9TdhGXh7NdFyQ6YKqkq5DSmKfhBlSsuANZvZWFgawif82apduu05kWfm
+SOjAnzFX+f55A3v2mFpucAhxcMrmq6yRF7swy0P57xp3a8tovOF//Vvvk9hEFNC+N4jt4eL22ny
lJdMdaB5V5EJPfOtI1oFNxn47/x+C31yNkERBfBhJC9WCPTryfnrlbKFwQ7q+zINr4TcMLj/wb6t
R0OKvmoB45jof3fyrnHk/fO9H/hk77Zq/KlRhxQNENeS98+N0Aeat/E0g8cxCXpo5jNVnI9Tumpk
QwcZ8HDw/U5VYEfcI3zXKniEzPCZO91D25yT2fwYzd4PcTKdgGN4vZ4xRGA/A7rHuR2FztOZNfvs
OaAXCmX4VQDAOs3P4C+tvM714B2JmnG+ZSnADj8349pVn6DdMLMY1jDpmWE/BlHI5vlYFctf7RtP
D6CmkJbmFq5HFSpg6q4AlGil0vLbNYUXZ0oCn3Rm3492cg4FjBh1PWC01RDBLSOrAQglB1a5T/vH
CSJrgBbMB3rmIT9bPz+AqgiMCVYrw5P7ppyGkOc1hR9ZHzy08FHpKUshs3WuHPHJOBa87oAHCaHM
/aGnH0y5MJsBpitkuJhrFVV1AVDWmYf5pNsEZXFQSpEQoRAKOOL7c6iDPhzpTcyhdbNszAuBbhM8
mjb8JY95jDJV/Psd8ulD4VayAhVW5uLJ5KEawXuiEEs648nXb4H9wyq+/H6IT5JKuBFjfWwkDAFA
lutn+OUGK21baWsacJLv1YW/WRPpYVMdV/1KlNH+DxMIEwkcrcjcsUqnEQMpZbv0wc97er6t0+b1
T2NLGO19CZ7OX+4+mcB3w51Ej8FaclF6KLOocEw0JBKrLlktR34/h+dGOYm8aA3VylEYhTR3dfjY
1Rd2e/v7IT65+WNvo0cHGg60nE8TINq1dds4RofADoyacZzFrfKQJAw/BKA5vx/rk4MEhX+C+/fK
yIMV4vsdsYQG7H+GnEe+9dZ4VuSWNx5yh1HFIz2y+Qw05pPJezfayRIJO+hLUWI0p12+AWqEa0af
wIXwzM77JMSjw+SDxwnMD97h9WP8ss3BEZe22cLZCnfx2Oy2lq/OvKyfvUkouuLAQ4yAft4p+52W
hceUiTfJv4PHzhZN9rd8N0F5ts/C5N9mZYCp+ctgp9wamDbZAYh/iEQVXACcLbf/LzWfd0Oc7ANe
OWOQWxhCJbCQ263Bjl646GGos03ATyok7x/nZBcYfKVwrmXJ9gIucXvQ9WIVBVF3rc6CeD87CN89
18nrqmpTDMrDc5G9uVl9yY36BoaR6QpWNGEddlncBMdzXKjPtvkv6+Wd1A4M1CYRzFFmkv5TnVuQ
Wm5iUdfnWjWfb0LEVdSbHHS6Tuu7ftPmk4QYVcQeNcp0ZrQ8lRm98zZ1Ut6d691+ksdj2X4Z7SSn
wD3T6tv18IBTXDrDKG3XbmAwaUQwuFuz+FX36rxUxyfFyHejrrfFX97lUGqT1yEOkeDS2w8ZuwTK
81L8hO+cBe6tG+99Vg2W++qkEMBMAeCIk82ia3eGHWW3XnS7x/ECGi97C6Wfn0JiFQ7J7Pex95P1
w3gufK3RC0cEPr2lkH4kBle4HP4pXNYk07QLkjFeXVPGaXtWZPgjbu79eCcraDGhZs/B84V3qE5A
v8bbDRt+/F9g9teZ+jCTuIF5uFcT8uFuDVuyWrgeDGgmVK5J2iTj1tuBmgc9oD6bDucEVj4GfDwY
sAv+auSDdTvJnYC2rnraNQj4476vRRyitPv7tTo3wsnUTeMgTYtiqfLGigDjSolQZ06tnwKvHyYN
XRRQb+Gz8aEKx9BDYdrHVl9eB5SMZCQz7AaYiTVH8YqNCD77ca02Ctjcwsvn5fdP+LFChjn8ZfR1
Bn550VhAHa+x8YTChXQFzIerErZxPIxLdeba/PlIqPCgK7UKnJycNXU7lGHnY7XEgMbtMJD52EFa
PHWqodv6cxeeO6w/GRAVLGQCa8sPVfmT7SGDmeXC6FaZW9DCoE4FIocftd+sKxDqY3+PVu1dr5L8
6fcz+vEYWNWK/3vYkz1TGy5pwUaDK7IMNqjlXLct/L+bs1WIT/bmzzQHkicrv/60/RZQ2jZFgJR0
7tfnS/1vvYKHDyyGvajYyqsyQQv/nELNZ8Hr3agnh5xLjNCmErt1BcetUr4mlFY2Q+KBpjVszbff
z+UHMR4AVRwUIHHfA9LQ/qh/OFAJC11YSMN/Vm+QodwgQ3mbbAA7FsC51wKr9bR1r+fbMwN/EsrQ
V195b2AeI5qdJJOLL4RbQ5sZx1551Ml43yRFAhvjLMxMeFOc69lCGeeTERHFcNR62KwAsa3f/+VN
1GCIw7nRfWVNDm+wqiItu7dLbi7HkZP8CQJyDdmGrGlux6l2VTSRBX7RsEYMy0xMvJlgD13Yy41b
LP6Vz+tx3LTISABaXBphbyzUPG+pKWgBhXeHQTOmhUZyjFsNhKcr3asytrQs4cDpjuWh6DS7QsLZ
AlIOL9zePoQBm+bM6Vv4T06LMoxDURDyZEMEDishaTXANXOYjTQ0zfrCL1rnyqYaFtE9NbZLwwlL
6FBU27zuwzATbYmUQnNZXzMSLoeGwSvYq2acur3O7zxDvlS+WWwE0m1wH5a1BDqrGFgNNyp12yZl
s4wxNWGP7QUNehXaga2zNTkQ/vBehTkXz9TLqzka7VW/DVQBzmIh+ZRf8TG3t7LRISoWaOXZcBvV
EOpSD/7QF27Wd1y4CXEHwqNQG0a+UWiCBPGkOgud7XBCobUp8uba7EA8hd5IwfahtBicVZXntAl+
jBtJP8qZbQR3gzybnaV/ItwYWTIQmqsNo9y90qNCxJVtUPWbrlZGeVm3PfxwIUvA/SN4PfYXoWAU
AhVVqLKYC1x/y5re4Covf2Cd5C06/7mCj2LY5tHUT3WCfhm/cRaHXLSTfvOFOUSTqhkcXq0iCgJt
7lvMUCqWYN7QcoL3dn+UC/hXEKPyNpVZodIxhvIqtzUsVc11b5ig0Y70CxTaMhrye6N08QwN7IOs
fL6yhUY9F6SDpHdznpjSLVPH0rfdLAoRza3O4TEP5LPsFrizeq3XktgwdbOp3FHAZllSJx5m7cWq
69uvrm6r3Ti5RlQpa8/pakdqCRlL0ToRUWEcBMvO6uElqjjE/uRj59HYHZ3vbDWHMKz2hwzJmBD4
G0c9D0G3IgVYHo2C43U78Y2t1CVV2jhgXDurJFp4pZ2ibrWhssxYAeGyTgY3ZOyGpGr0E2tofzv4
To5pgNifZ5X5Pm+ozorc2+Yuea3t8MVRCuYUAJtHhcl3AeRNRl9ugoFe5ahkTgyxmFu7es5v10GZ
Ye0bGNq7zMfNux/UDqTb25BzCDq5zIS6fW19XbwgYDHKbcAwwa0gwTLGVm1mZghjdZt78yUEuavE
7qEyzgun3gDzZj0L+MYPdEzp0H7tFrohYQVvyn64JoNIWOjBmru7mP0W1U7aXTNV7i3t70xWbwH8
2XouTVju9XCqqi77sbhc6gUrVmHmkf5bO880+jgoyRzXnfw2hG2ASmKznXr/rmcan4MBkBa2s53S
YLozR+1tfXO4azgUf5oCIUQPQsIfGv7CdB6uA9/sY+74S+obRsbnOZM5zTx7fPTyNkNtwnqaJAy5
dT3qi6ZyvDRg5QOtlq9wItvCum7YcWuQmVjqK84NO3YUvA6LIC7c+gnNmm+dM95CDSwpCeDbeXjX
1PpiyGkSwHHX7eilNkHnMho/tmB1XA3OGzHQkymg+9SOyWRTAGEd95u56N0kwmtJeie1bGOKOrvp
Y8HlELXLuIc8bh0htN4WrYn/gRyWGMkdM1XUUoAc2wb0G8t4wj5FZlXqq6Jsm7hXoHE63rPVGllp
8eueQ92F+9mifJgR95LGBauCo+5FmOaz9bjY1sYjVXc5GBbMBnMT+ttFke9MoYxMeFXWM+9p9Npb
7RTt1mlB+e2DStzCdLiAW3TRpdyenhsDthtCN3BTLgI/moFcTCV16cGQqBLDm+jQtQWJPYT4lNnB
bhB6K1x9NzIjruu3rjcN6L6vHvZh7NkolXtNkw6InCYAVVtA4SAZ43dfDXfMOq/7qguxNZf6Fnov
24blzwGvU6GWLKgsvCVmvYcE3qEyWif2FiIxdTNaGIrsnc4ZIg58XoR7dLwE2PoGdBOLcDkurv/i
M4TqCpTRfrwsICywKbsA3vP8aXYA3suXp54Imdp5XlzZNVqwxeKuQv9OuFka0qd1S+6XGol8JTjf
E2ZjkRyYkxlmmBIIYtcqvCQlML1UkttxRsGF+oc5aF+kh+YEPN7e5qrbGp2zcyg7uKP5LCEZBssa
48Dm/BFSzRkNygtH6CMvHUT1JrwKauM55zbOQ5/HdT8ffVYfWi0emEeeOzMsNobbbmqBF90abego
qhkBhCv3ioUtEBbgiLcGhT+7UcDMmoEAyDWIc3PB2vXP3S41ufBEfi18P3PKgtyW4NYOaRWML8ia
8psGU9Kn2mdFdVlN3YSjsLagwCfnMOGgqyU9g0tb2I44PvJw3ojcbWOjIrh9VPm3oanbTDGLPCKc
5TZE7OfC3FeB2z8Go6KAKA+5edUbTZn58OdOCgt9U7ednaSSzbyRPcxsWNWacVHJ6Ti3as6sVlKY
0XV+WWS077HxyNjETlc1MZQ5y8xhLIhND0ySoHe6dJjNBVWpgOsvplHDApxMNQzUhzZ/sVH/TyZl
zqnj/7Q/NwHwWT0RGPeHI7Nl9QD6jZk4pGGpryayY5YH03dBn0wyUBE1di/ipZ90NDAGNnLRNNWh
zBGbtbDfhnluAUzKPbNMvUqECTOW8usShsYTSoNNk5T2IB5mRsHxY8NcRpr51rEcRA6DV2pDKluj
SNLmBkMTxsMqRCWM3pZIGFUOHeAxcDJjyVencpsmrQhg2CfzOevzuk5Hyvq46hW9CkM5vNWq6t9o
iYQw5vPS35aIJPdmKL3M8ZSmcceGEt7ADm/zDS6qyA2JX2sedf7MVGyppQQMdQnqeLKQK/ToVEVG
Hby2heTRBM/1wIeUuGn6b4NrA+1RQo+4mcwLqInuckMexzlwIu4tt10dXgcLVopz/5WVXsY7a9o0
c7gvF+LAfzxwo7Dyv1lN7kVNAz/6rpqOou832pb3vtJTOhi4L0DIUB/Y4Dn3+ZI7O2EYNPVFqMoI
BKDRjvIK1BRk5eZdMAdNZjvhPXIITA17o+6wy4m/bYe6u5hCQ0B1VNEt1635RhrS3Rieeayc6qZ0
goy0y66SblYqmg41QgHnm1Ya0eigXSvGHXjo8Kcf+f1YLD8GE/Evn4bM4VMZs3qCL7AmQ+ap3ryR
rgO/q9knKU6Ndl/A+T6tF93fQTdwzohbzfjjBU9QnL5fmP9ieP6UlGVIYyfQK6x5qlJtj24Sur3e
+8vwaM4Ih8iCs8HKn51+KiPmCLLjZPhCjXE7VZgn1dYxZeqmsvmxwgkYaoTXxsiIKkg6iHDoYrZU
TygUp2HdfjVXREgvratyzmkEnR+JkN/LrT/WEDMl81Vu+nSniNMjEwFR087Rr55aZEb+ZWV4MmJV
Y8RGIW88nCCRP3Y9FKMKK2atPMxq2jZFC19H6D2EIsFRe4V+xSa3m2zmMLv3MUNLn6d6UvEAK5So
rLzLkK5SnDDSMYNHsFpec8q/17nztUcyJQbjyrT7MfGGakjbmsqMTfTa6rqXIuyunbIGyNhAL0Qi
MCfT3HgpSp9DBLNynmjbxNvVOO3GpCKrPdeDrPtgRNTU40XDu+DStA1QGxlAGV3BLxtaAji6Cuqo
so+bChRrOIBYHc+mDix2O0jHMERS5gxfTEeoA50rFYeUlOls+e0DAhnNqItmu9WloUP3Pi8Shw7+
wVL9cFc6UCprOoWbRofCM4/aqb3xakpfctdFiA/UdceCtR8Lb8McMCRlNUFU6XzaVrPWaN1X4cDi
SnVlExfFpJMBUA448nK/ZckyU8h3T2I2oDPUXHPtZ7V8W3qxDxVuxLaMQ7PdwnUqBrP64E1iP/XL
j7bKV9CKyvrKkXArmMyNxZibDV6DS05VH7VurQ1wTQkv9a1fevbBNucfdjDHk7/ImLj9LoA5Yjmg
jN2QoftqDtI4VIRCjo2ZS2pNU78J6bLzJ69ET9YtE9NZ9FEz+dZq4m/YIMOotJYlzmtc0RY5P8/L
wMJIj74BoEspodHoFuOMGjar/PGlQY+eHBD7qiVDruptidfb0VzNa4ySSKoiz9MdFL4KH7kVzkzy
Ddlr90WEra+Tirs0phNlTqqlpzc4yU2OKZ/cLaFyvlwKV12wqkdyPZpemmutN2xy+zzCCntgJPgj
NEchoM9GZOjUKXBlGSy8L7hoeiOvXoQKq6yZOM0c0tIxaoxg+C59Lh4XwtgSV3NDX2ze+lU8mAb0
Ug3qNVVcDpWJ92XIg53hUCMVvBhTXDIhIM49L+uEC/0CQps7lAXsHRzplqiUcHFBiSCIS9eZbVwM
pjmEM8I43xBQX8vIYCVSHqUqkseOHKcyZWTm11qbM3b4MjX3KHb3u6YQths10p4eAyMoDozI6qry
nea5gd3upRP0dD1/200IRsmVdFvje8fEyr+Y2OjHrgXyuF/YXQIwWA6e2Byo24DoIPLVAK3FylD9
w2zZE0M+rqyvfg5VnQjYtGFKPOXoF1KURo/TsAObCfR4/mBYsnrKK00v5s7XUW/y684Q+SZwZ9x0
pXwI/NI5hD7TlwO0AGFO2OhmZ+CCmlbQB1pisw0l1FimWR2QCpM3u++CzCuLEeFMams/EA39p6KB
9sYgi2NZ13jPoOGe5HZtHnq3cTfBPJaXloBg9Sx9CPa2Rf3QT6G1ZXk7Jzm2X1p2RXMFnjsiWY+r
hceK4MDHcuCxgurGtlA+TwbTA3AZteHiYpxGQODBG9nAKtkEkJIYc2T7k/hh1V4AWSEnbzZ+240X
YIxNzgG6zrhvsDI3buHaVj8GJcVdfS6duoQSJzZzRGZks9Dxa2/rDg5hUegrD7d8DxeNDYoCCMwF
aegcd6AnfZWQjWgiswN5BQUODzlN4XTFZS5w7MReN3EroWtLdOoh0N1P9K2ve4XzXoCWUHbycqhK
+uBOAg6M4VyTDfOkeOndYD7IsdCp51dIW1qyqDcLV577cSyaR67KcowJbszbqQugcZJ7KMrNQ6gv
pN2QSzk6ZcLVjFiIC5E5oQgQzhGywDnOeQ2H4HAix5AadDs3obFVUlhDhDxmBA6vWMRF6ZthXDUM
yZmaRJFINdUHZ+rKrWFb9qWb1ybEBldxA7/DP8C30s+/OdQ3trjbIg5ob6ovsMbIRCFYdDT50qWC
NBDOF4G693hFr4Q/8/sOL+rrINB20aNpXDtWNeypqgHiK2SdtG4He8uynLIRUWgf+kPxHHolDHqp
66Lbhuzzom94eTXLuXajypb9Re2G/sG2DHI1aqVIZBa8y1dxMHgjcGd+atqpR01OGuDDlX33ZdCj
ndC6KMyIhAiZKIr57td6qYKLrs8JFnq1kZqg3HmnkZpZMfQdVYXcDlfhvDL9uBumR06qejMFUn3v
sOEOA3ccEZtkJpdlqCRaC0zL18pagoOjITcQu9ofviIkiMcBL/FV3zocgKRaiCKlNjfgm1ZKuUWq
DF3gCd9Sto0spWXBNWQ1pq+ddMgu92ApiwBnJnApRaRtyop/WdpO3xutz17rsONbXUNkKxIw3F4i
5HLz85jT4Du36xGXBbO5H+QwPSje6Kua0RLZS99MZeI5s9se1vo2TjSBpoiBQjfsRipxX1ROq2MU
QauDC8yBuoDOL3uEe8z0XAYDLEJy0cAZpxLW3kNgw+s9ecM1WsF+FviNhG1rw4usQ+0GQc6th0uL
q2JL+qB7Bk8LqWLo0useSbSP22OL8o3hw+TVryiIq6TYWx1pUjds+Q2cKMbLmprOl8X2i1vXaNqH
rpaOGc+0W0IceUHwVtIa3ljQxUUuXiLLjqzW7i8qMYdD3KCxJI/G4AxZqO3qaIUmZP6MuionrEFd
pfM090bmtJM8tiUUIqKRTH1KYH9BUKfTkNuQApCXaVR8W8Bi9YcLrOkrG1EDgKcrETXqjDiF4qIW
A85hAVfDaFmcKWZ5Zd/TzlxUjF0Li1MQZkm7rZzcQMQdgg4nDjV8NBKUJbx7vozIrpDuV+WurEWb
ObDSwSKF8ASzQM3rcBRWvVHDFowTP7+2cyzRnWE6FYolgAL13r7JgTS+8HjPrKsacgHtFHEc+4VK
UGa3qo3NzRIHV8ChegjXLUtY5l2j8I6LrFGt7yehMkGL3k020uIfv6/0f9KueVd2P22AzV4XCIZC
fyufh+ZVOG+5cQaA9ckQcCSHCCJU2cBdOsXZB47dWWFuQu+m/0ZMJBclcu/Nv/0Y+OshNKMdnIYf
xOFl67iUVtDTAQEmGkYsO44UOz8nM/FJTw2NNAcwB7RdYYV10pfnxeyOtgmK7UrcAT4uqVP9LTwa
jyurl4M7jlwxBor59w/3SdcpADqEmAE43pAXOJ3BusknW5c4b1dwuLqDAESMhDIuthCf2Z6zuPh0
NDwh+jCAzMEK4qRxWNsBNUeECxDoVoCFTSIGqApuGJm3KYvoHCR9bQi+bwAHQCyDDQXxkJU7dNJq
alhrCBME+QhBq6vniHSXpnqrgf32rYM1Lmf6ouunPxluFfGCKjd6sASXwvd9JsseZ7xSgJT1DHoz
PD9Ql10GHcSttEBFrbv7/dqtO+J3w528X7XyHeoJ1kY1Y/4PMJnlzhfTkrmmMd0VAYr5bl3bx9J2
230+oF75++E/mVw8LaCIECAAj/UUjVjakwz0gqdFUSEbcS2oCSKe56mkZO5FZTZ7bfVnOt2fP/J/
j3mCdKKGJN1IMeafVAa1nTbFVp1XzfzYAQYNGkh3GK6j/Wud7lNiWorAgxe6Cuj0pOxWXYOhlDiJ
i4Z3sjx6W0iknYHyfT4ksLeAW8BEIDjZq/Ziq6HJ0dx2w6tBghJif/v9en26O1dw718DnPSXq9Gw
cmMGRWeA9L1p3OvcTKTYe/yGzc6ZN+GT7jIwvuiTQXYcOlYfgmZfONZo0ZxFJMuPc7rs4MAATFqy
0rv6eCWg1JCZ83fGn8H6/70z55L//A98/drxGdWMQp18+c/L8rXvZPdD/cf6a//6sfe/9M8r/r29
U/337+ryhZ/+5LtfxN//a/zkRb28+yJtVanmm+E7CsLf5dCon4PARmz9yf/tN//2/edfuZ/593/8
8doNrVr/Wg6Zgz/++tbu7R9/QHzhl/Ve//5f3zy+MPweLrtvL29/e/ve/O3xRZWvL2334be/v0j1
jz9M6+/gcuDUBKIcuS2g5X/8bfr+X98BtQSC//CK9T0LOwgXHlX84w/H/DvCNrjBICXD4Bjg1j/+
JrvhX9+CYCh+HgB1O8C3/msSrv+MVn+uz//grXYCqbJMqNcBdoTjCBABD0fF+xiqOHbphBpUFJKV
V4Nq4w1VLxRFZV8lst3OJPP1HQF0J9xebRi/Dcsry8YNoLAS10Z6zdCQRJHUWHlG/X0rHm3+6M4P
xfRAlmMhrgclkioL8R5UOkOjcw5uvO418I+5vvDprWv+GaX/rR153zH8d7rJ3m3O/3HT/n+4FbE0
v9uKly+NAlbqz129bt2fP//X5nP+Dlh0gOuh44P5gnPjX5vP+TuSECgvYBtBiQpQpn/tPtv7+4rn
w1FurbxVOwTA6a/dZ7t/BxwedAIgeqFM4tj/1u6z7ZOEErwjkBZBGIBtgb9KGqxB9BeoCJlyZuS1
odDgQ3taADrIEo72nPSm1F3E0ZF9rIPXKrB2vDbQLXpqCkDJblw020yObheqimSoYMcBnQWpNxP4
u4KIuCePMHg8LEGx61D/cfaaPnSOEwGGad4s6D8GwwufDryO2wHduB9E7el1a1y7cxx2++Y+B6KB
ujHBJwuNFLgQ5l+E5LZiVwtEULu3hYMi2W4qSG80YQRT9QXwtlngM8GzxUPx9kHLrRdeO9Au88PI
DPUGNobxKhFSoffVl3bmBHmKLk7AWNJDQcYANMiGnSJBqTePO2ijuPY12CiRRj07EH1cQst50vNm
nZ7C0EkAQMyM2tw81ltay33L6qw08AiBmU6QQXLty5qwDepWaOg8B/W3WBCIgmCevYBGHe0BA8TR
0BpR7uITzXZMuREt1gwqyiXxqoRaJqpCVRKA5le6aCtNd0FTJQCCpJpOm8lCdaArdqyx4jHMN2NZ
Z0jCNqwrDjmu37YGt5B+N7W5Cx1o5KG+2s51AswKOtnFBggaVKznpM7BBxxFXJeoXlzkaA4OKhvd
yBvDxIRrPaj14De5Ptq2kCYfZrStJTrwIT5EXmd06aP1cxruIxRHY6u8maont465QGkgnaUJuMjD
MD8CIuod8/JrR/adfPEHGDIFIi5NE9UtK266R3SvE8sAzGRKmPXoNrBIMx/xmXDNBbvRjg3xuH5K
VGSi2YCQQQHXtvzVcAzAdGREO70RZh7b+L2lGdO+sFCeNzOmq8SqvmJX9S5UEDs4LqKcYWGj1rYZ
GyGa5oANoq/iqTjHo2jxuv5LCOwI00bqeiQaJchc1usI2EFRSHS5rFgY39hiRpN+bJscPU4gqEoH
q7dnEtloiT4wPlaDZZFDlRQ1GqIejRzcxnUIiHUIuhbAwC36OpxtnS5ArQJ1kEepXs1CooEJ1ImP
DYHthU5ptoS4NGAYAua0ZwMiTWCU1ZmpU9x6kHTtIK88ftEw0UL9ZcNlEFnki5J7s8eiLNg82LkL
pB87DaKtxK7N3SiYIFQiwFLzHnllxSQ00Lk2AVvAp6qahKCOpY5iyCN/QbIdQFrnsfaqyOd5uror
NgCxoCWZCg9sRZGNtk5w9cad247zQSdqxEOCFTtTK7aEiuqyBqxHJwugEp3QyTpnE/bK+nWp8LX9
yvFhvWVOoMp/ga5molE+BTYdC4VXDALPQuP76GXgdI8b/9qD3y7af1GF5kKxN3JUsdHGr15/CeJ/
HdW/2p76Jxnqn7ERfEX4TEAkDlyN97HR9oHMLFQ5oPL/Q3bwDLwK+YR1teN6wpajTYZdzxhYmu36
ZMFBNRZeNdg/BjvHR4d10ZsZKz7ipg7AW5W0AYIJ3+DauxlyNEIVINSkBhQCPoS8zgJ93ZMtn8dI
AZzUmSi/EnTZWxPl8tf1JdP65zsguxtCrinEZ0EsiebAhNkGeD7Fa4MXKCCPjp8xy45DrDy4MrE1
PFJggRuYoFHy6lRf2IZiNM/bCwZVov61FzcoeEdG9UoDlAMx1yWAoFCGx+XmSha3TM0o82W/n91T
YsWH2T1JfAZ0lGtU8we8rw+1vhe1HzMbPQi8o34lI2KUkRI/bOdoVMfZwNHjzAmKom4pztzrcGS+
u1f+/CTOquaBcoSFgsSaov1yBrajYQRACWGdOxx2G45+NXY7ekkoTWLi3HAjRKzovguOoUoo3GLk
taRpLoD/cNOuS/+TvTNrrhNb0/R/6XuygMV4y7BHjbYsybohLNliXMywgF/fDz5DVWZHVcW5qeiO
6Js8mce2vNnA+qbnfT/XOToWO6OOg37V6qjqA7N9LJt7yVyi+2jta6edNXY25y9CMGFkxEVBpU+B
Nv03nlh7tP4PFfJ+Jb6OlJgzk6vZU9M/XYkoEO3pXjUxAT70/vs0VnCC7Ahybxo4qf/6Bv6lNP37
3yXooKAcwWbiL/evNyo/yxZJvcheBezKkqiaD9N03L233of/zpHNF/vP+9O1sfdo3y0Fgo1RAR2H
P1+bYlqkmUk2wWFylhTm2U14rTJgm9Y4LyZvoLEeyuXD1LpXTcNfGzGu5sfa8owRZjiladwsJkST
cWfMMIUMDFctu5rGdLuf8vCMecAAJS3acNHa99R60eXJz7NvhSiONS+5yseftmack+ypz8fz5puh
MZihWvowlay841PQS34YPHWr/A5+6sNdbIDTQ+9xWCyP1hRv+o9uS+Nu+lDZPuY+6wTXPY2gRRpA
bwYDA+gBz6or4fV21ZNYrTezFGc4JpRuRWShRnSNAtQGr9QpPQjnQcxfEiGPg/ZdWgZrwZmA8M6v
3UexdRezOnGEhjwpQZEskXQfzIlEZoYo4LzP+dh7eDBdYtnMpSRUIUS+/WpT9WQyQ8K+YyLQ0lEq
LQxgiCcceXvWwPaUQNtfjh6aFA/s/aDvk/4yvbvIsZwqLDInmteXeVSBUwEgKDNYsqNJ8LO0Ihin
JbC0n/RkX4buYdwOgMqHovCC2p3jliCRkvewcrNndL0OrCShfJmZi/jbL6t80No5SGqG4CMpDByK
Ub7t17UHFNm8bBZfUne7sXPVI4M0sAnWuKnGd4+B1v6ZO2LeyoB9T9jmLo+s+2ntQidzY6tkQOFd
ypQEuOGHFWaQ2Robm7Va/A6T08IMYkwBPuWL3fUnQ6jbRp2hjSNd5Ods8O5WSzs5bgfIHPLZoml6
EzNj6UZGFQKuMc/iJiVZdN0QTGFpTlZegEbCJuTroVHVsWiwo02xMHKhQabjJm82FxiHsDITNC2T
n26RVTn5sZlJVS+Ey9y5/R2XY49xwVD+GDI72G1gE+fZSNK4bX5NXEVCtuksN+nQnPZwLVRBjlNE
bVketbo/KV6aPSLZDFzmg75VzzufYxT408s2TKybpn3s8End+UvT5lks0qeyFqSK15mNeUWansc2
fWIYEZb7A6E9r5PFe/VlNpabFsBqtufbMSU3YOnnPHwo790kuza0NBzsG9e7WT0W25PWeu9CgUUa
TzUjrP1v8MipefAbPtwyX3x5aIZ1f5Z3UnlmUWOTlhE7ziPl7oOry34OzMo8pkwcNcs8TsV4cjp1
EOvLnoqQ3fjpGu1vJdhAsM2osQl5ovvKExC0YHmC0Bywxi5ICYctjNsEuQL+fs78BwSd4X5euF0a
kxYxev4drTBjxjkvoA186lV3kkBXYkx/57c9j8u6Z9XLkxzf9yLCZby61xh9p2LX/Ng5wv1T1JCv
7fyR6FpcMuIT8nEaPvYkSlln+AqPoGiRhWd+FjVbGWRuFmfaHA/bW5kvv5Nix9GictXjUQbW9ATg
ENUyDbL2ox5e2rI9gWxnoj/h1bpPsmNnNM7gcQ9DQTbA9WAxiOF0MPjxDK1tjtXuCYVFC6jpkABx
fvU8JMXTs+zuDgVe0Puv7pXFAK7E0IoSJhLzHFXOHOwHFUj+3woLnoa9dPCJoj4PGsuXwtojmYOf
ssxHG5MN19EYa/3UwI6NV7/iJRwfc0CyndlwITNMcOWOIusDVPnskmf6ao7nHdspscqgooIsuXdd
6rluJRhtgdXZYQWXWJXHCRuNjvVG9UTFYmCFlAxMjtJjwymGx2MyvTW5Q5YeQoSQYLzB94Qz2tIi
kydua7AoJpvfjPozr2mGwv7YDjq7aY1aPoM+A28kkS0V5wa4QL9FY31qSekhuAzQMBdE1KX+a2Nt
xLlE3E5kkE12qbYpZA4BAlw/MAEPG8C1BMJI1+zQLMoQvo8uOst49dNgPHblJclObfXkT9cqe7fA
ncUxSd5y+yPPQYKfMNCDo2auDwbmfK0gUSbr8x8ftinp645fGEqXqop2qUbuagevsakriCXmsYMt
UcomyUOW0VXcRdRhQ9SLNUrqIuxs7dDtQVc/NsanXt4wgAonGO+uu50rdSDLMFlLQK/YdF/Aqnqj
OFjs6dIH57bO3me+2vybNz1xsqYMsCcT0YtpHh0O4V+ZLQOvvOrpk7LsUA5XjXMzaVF4jN8a8bQU
PzSOZyJAwutDsTrelEy/bCSIvQ24497U1VO3xOl47zBFn09JhvHOBcp3bO6ZA3IVexK03zJIOTce
G3AFt4osdAxz3kWpdwNZx26KQG4HV/3w7Spq8gle/mBD6pbWHJYpyuKJkbyG6kFFvtufDTHFZul/
09LuHssdZqFmtJMUpqEffX06jB17ItaVlQl8zCmL935Hp9noYbgCGJVM+E9lKiPDR3fEO2XnWsx0
9jBw/BnVcO8XMjSqt5bEf2Q76JBdVHZqOtYma3k4eTc9AcHtq4PRO6HFHWmj0ngBK9NgRct+f4C0
eACea9yJExX4QF4XbeCAURy3c5Ayrq2MU7K92OZTbVrBfv28B9b83TW/rYzkqikP03B20ijLZzYl
zwGrXRkVF+Fa26GTTAgkawa2UJgscjaTMbQhJbbVJD3oI68c4s23HkWNGfBCX4ZDUhY3o3xB0kw3
Cf4I/WOiER1Af7qK16qZD+7IUUXeaBmAo/5M1sD/V2dwO1/3v7inFO0yG6Z9gL6tYiZroaaepuVz
ogeiV6+DkOeM5KXk8U45D4fy09heZXMS4knTUUFOktTjSfVsdjU/hTmzPDANxKbFFXKgkmVvg/25
PygmZ5ORfC7qScGwArpRekwYDh31rggb53MTc7B/JS3nXL/Y4f7vzprFJ2RnAb/u6EzDsR2d8jeG
4YHlW2GfsbBg1YPKeKtXO0xSnomeMRnJkZyTuKDVgJVb2Iv9w2yRviVxz3gQUjNYtjwUE9ucmY3X
4P8qoU08U6uYbexk2e/fX9Gu0fiOipaxJm+bO8ZepYJ0lRGMJqkpj10Gf1hNvABpwKqfsCqtE/N+
xvZVVGBdm3PaaZwOmbIpu97WaYsGssf9kNBcwC/sSxzeuwWZ0n68+9PBoiRc3OVRUrvvv80f7BBw
ApQMkU09H5paiyeb1wyfXN3KjhCdX6yhOjhO/bZuHPQJqfF4sLvP1Va3A12pnOZBIdcD4mqOAILF
at74/X1VgRJQ7WNhcCBHWRLJK4EbCH21TWinelCx2kh9bai0UoQT1JUx3/pZ8Tyn6yEvDlu5Xqc+
PW+5/parhFNdxcVaRHu/Y7Sn25p8bNi+OCUuvISzGQQ1ob+XW88Dfmh70ru3DQcBDE2eNzaPacvv
sLBlbJMTyMZhTzzLgVAMB7i3feoyP+w6FuFqUaVtsaJPv+VTpAxgKF55CIxCB7UgqSRkB8pDk6ae
nO3K4wCRbKss+t2DXMYLSq5wYD0Q6v9jLowjPlRVkkEs8joWSYCkTXVXwTO9qg/4GMs8zxX3IPsJ
cXx2x4RIqeKSvs/ggPfPz9vW3/kyO+w5e1Zuwc/N/RhStpDRJdyTrAqOatzKI77e95rq75QYztvY
IVUqnoWJcW+mRbLO/6aR/B+bGfxpsnD81ewjouGv44f/CwcL5n89WHj7Id/zP00Wfv+Bv00WhPiD
dHKHQRgG4O+4L5r/21jLNP9AMm+x5FbsRkBYiP5zsqB5f5gwF7ukflei4t3+74MtzfD+YP5EkGJQ
wegB0vlfmmz5+3D63yt2e9/kgbiJDgHtAX3f0PTnin1sV23SLJwZ2dAEOJwJkVe0nfHTr2HZPHuj
weho+k/DnKEPyeFGC4DNq8GZUIbUKVSypOtpcJ67ZspMQaYyuxulU+GB3JeJ9w0s3uOknd0tl5+5
L+32xhK47J56WazraVZF0iLDzDncpdtVw3VsTWlE7cxbGxsiS4fTAK+QxF5aSahFyeoGn1JfWLz/
aevr/bWeEf8d9IQPnQd93fjy61DVg//emhnMd+/0Ev3y4M/1rRrbfA9Aaf6yTASYaJ10rT6DuBHe
+imR6cGce089KmR7fdhPavXusfZY4Bs9VnVTM3mohq5b2xe1fFybnu4EMrdN9o8J6P1QBV7tO3BT
ZaXAPwPDzDxrPPilmgBaxty13y2GR+qEK3pX3dW2o3W4k01tEi+OO2RopHroXwPDmy1YdD3T79MO
7c9hNVuYFLMYAStTiwij8QO7COsacau6ovJO3dZ2/RVl1vRWYJ3/uFl17e6t70yc502fvaBF+eMF
EtHJdzObGuNgTL0u76i8xHYzpF2DUHDIS/fGym3DP2VF6/WXucFMHhGwbL67sKb0xJoFtJMWMwcV
NX5jHUW7elsIVznRvVnpvp7cxsh1nJlE3UFn9gZL+CZ9UiqqM1f/vnoDWV+TGtI9DytY8yOaK482
tIEK4VI3ssi+rV6bFHeTIzcQ8F5jHBKo1RrNwwhg24ZGgrfiXTqN6lmJfMZj25igui0jceRHkifa
FKGUIFGtTK8wHnLLrHsUlAqg12ceK0K39FPriW/Va+Oxx3iCKkJNxcVorXq8KxJ/Gm57X6eel6Xm
/wIqWDH3xTguC+eyalkP2Vdue7YFCzhj6dIlP3tkWjWPfe0TPZBy5z5S5HokiczY8XLrtINLtMhs
wk+RskKI8ZUylyIuqta7Ng5tSYn3xRcQz50r9tBixmme4sCXOHtaMer1Mp0Ne68qx4WM4JBhl9F2
Afj2QqCdt5R+s5Fpo0a+t/pJPHdS0Cx1h9X+htF0uj24muHKePWrZT2D7lbmRSZqly4qZfSvZoLS
l55Fue2e5Ytu06YwHO2QJU22MD+sUctOfZ6TDdqQuaG1SC8u14JtxX4/OhCPvfRobzhO51K0yBW1
VMEIFTA57dr+vStNtav7K2Pq7uaNam2+1djcpofozXPWpONIPQYiAR6NM+pHgdomm6fuweadoKKz
e+HH5b4u58FN2ThBjjQay0paW2bsLyhohC57ClyN71me8qTWuaXa0Ku0dojRrlRWZGUWfa1Jm7gJ
y8hH4zMbxXZZ+PqGeyMhJ6D1kQrsuEu8BberhcRR0Z5bNcZWQ9nMt15Khn5I7WJkjKCGfIrVyH/g
/rBKGHZnMYfTavsN3F9jm7/o9SU6gIuq0qPRb9meE60JsltfGyc9pMGvocNRA52Y1NOT+q1qLYTj
GN7pc3u0B2ua486joRcbxqC/yykDAGpy2qlBqWkIocZMq25dNmHI+9It1jI2SofViUyVbRQoEDx5
x7zSGIsx6pd+eff0xpmelqqeKbJaAauMxL2d9RNmm/KepeAsIjcK17wkyKkhU3ub4kSiMnncXGfl
POiA6UlQWLPXJNxiAx29yAo9cAAl1rjWhwnre13W0702usOAR/UAqh50g7V2bHbkR33BNq5vGX36
CeZdytx4Yp0idaPUzpanUmVQeF1jMpwxZTajzBOZaQ+Hjdfj+1xMmoMuKKfsFalbu5GtsRAGCSqr
LrBnLUqAcGlP+ZeMJtKvEuUrnKReuHlgA1OKj6xrGzfMZb4wYmP3K+ojd7NGkrjS04dwyXLdOuTK
kO0txque91BmFuumKyvt96Ne27TQXDEEjeq+WyuaLuvWBUvalPnPrOwzFoL0rnpwC2PJQiUL+Qxe
srxVdo/YwUgn27/2nj5b18WQy3ajte7yROEIrEb+ILbzqlzaOt6Kc3y4DJsJ4Awh21wHYioCbASE
5PaybKNEQ8bloJH0kksnWtfiOXQyEZWLaSmE1TVDjrUALYjs0Wd4PmpsCdbcbX1DodPd97CrdHn1
lqEzkjQe5oXhNkv9Fm5TYGLsMp/1WbSEFD1XXjRmSZ7GZouJQuzKtrupBr0St8R6Nh00Xt+KH9ps
2f3d5qnEeqCLqw8yqIVA4pLKtfUvjrkaIPqYAMiDscH/304musZzrg0eVZNqeg+Viuj7izZ2hnod
CY6//DKpjHNbpJT8G4Zsyw1i2kkEvQYYT/3r8Lh2+aaVkaHvokI659ODmzWUOkrVAwIcJ7MCy27y
/n1YNhNxd0m92NZee9tmZTveIVvMFfKvSThPPOvLekoSr2OKNDUTrleTZ65EEXu1Yq3j1twy8aUX
LYYKJwIPIAktibDH/lazV4xakZKhB1mMDhVLUho5isdu87ewNFppxjMag4R1zSmqy1IXhRtly1oa
p23zUxcRUw1GMWqm2YSp1wzTjaWNHB6IY9rXxXTMJNq21l5/aGsLKaSVe7E2WX5nn8RkZenRykTR
PlcMOK2fUwXV8T6uySCuZdnpMnZs5HOhlXe0ziTSCMTPK2uu3Ki2TJHQvfeLmNcceyDXmvk4EDP0
9q1qGaqnkju7YMMpJI0WRLg6MWc48OFnpJBsULEVMbVzB226Kat5+FWWa6LdaVWxFKceEz3mFGuV
IXxEi4MlNJC/rOevbQbYEvVFm20vSa/b7UZPIavcoG/0jW6WpyTGoh6/QdzTwJ/SkkSTaHmc1omA
a3QdnQqHEWXjfDF6q2P5hmkiB1rSurCehb5zIXmaVta3dGCJWJx1LtraXvTY+CZawzyJNEV7T41U
vEpCeXGYmpIpLguTMj0gB+jd67CxdubUzV6V0Jyb5/5uRRCBFDwRtKttj0HzK7LzUR7WbG3Ny7Zp
HCVujpjFrZKpOyhrD0XAE7Qr1nyD9F2mdui+rrmam88sFaqLRbdN0/n39O9fqtj+U4TrT+XY/3Pc
oUO59G//QPr+D+7wLZfvP96nX/+R9zL3P/LPqkyn8LF2Y1l4Q8xY/1mV2X8wl2UPx87YghbuPkB/
pw01w/7DgbjHXsryYdKhSP/XP4Av3sc/9vkqBR77SphOm+JfqcogG/9SlbnonSgcDTzC2AyCHfuf
q7LOq73VnxWuz03pUSMlvEVFx/JV/HiHKNWbzHtg19E4xgix7PFHowY6jw0a+S42NC3nSNz8xWC/
oPAknOsmmuHR0lOUta6DhPq4rmXdHfUSQ6Zq38sr9c+0sQe4h1bSiTaXrJwQGTpVH3UIeZiHVAbN
inbU7AcCrJF82DTGUHUWY+o8aD1qdA64LCcO9mY3HRLfW9ZY4J7AqHDMzPzSpjPVSr7KbR9irkTS
PIXsvBmzGleuTUs27RY01F9xNyplfzXxITo7BeZhkdnWjBZbfAjQiM4y1485KX12tMzS9aNSKuR1
c1L6bKaeW9siuiZdv49ZM/vV11Qvo5kla24MtTE1l27Raj3mczDVCqpi1XVEumb+bSrHzD3Rb9l1
SP3I1y4McbFzzrycijJIF7u8NjSYp5m2UacDKDGz8Nqf/pjZXzpLaIjZ+sXUz7jhmvIBTkYt977W
4JJhlutSMD9VWUHzfO1IE7VtQFfE6aYn17Yb5zwSi28rVF9zO58LtLg6LS1CeTS63TQfLJ0TPEgH
hhHB1ibYAB06DwAAAGRhdvqwFLlJA96IDCcbpqjzO78/tL01Ju9UJVgA7JOG1mqvmD+RmFqQ3dB7
rGHC10FWbtZjUeT6W2wLYviTzd1qr12ZmOsSDzZCvSdZuvnyXRs3JrITXk/2WXSU63H3u8Z2Uywr
3rnhfv1V70ydQrz5XZVbVrv11+V3ta7Suirb0BlFx3gOdXNJX7XrB7ibSs9NwmshGXH1zjBDDXD6
Mn5zvfbopYXdnpzGLYrzWiyivdHSVRhvUqglV9GYbHb2pHUkypEYZZkhANT1nExG+JI5T56brXWF
yWrSg1+5ajxuTTVVGlCPPZjPkoFk80qTT/+5EAfoeKDU230cnInSgAnJliA31ZH74TG/n9Kdk3R6
1BuZQet7/X2Ub7+P9XmjBH6afx/3RAuOfmwPGLrr6EZDPyu14lr/DhTO76Axt8L9KXVbMHunWUBg
UZYELKi9ZAJSH6jVb1fkq8ulKGxeY7Pd8vYMhON3F9AwKrYA/ZE9pNFqkTZHQyWH6YWgwqTLxoCq
/S4s5afndOCqrzYaTOdhLh1pzIGx1b35vWqH3nvngRk/0euOVrSUzohnUOuJ5bxOeWu+FtaalRd/
cVY3LmoqFrrVwhi7wCl7xY+mntC+lMzUEJotnTdgUdIY7c26rbI/LsnYdycdyed4pKPA+xq2Zoo9
BYLETR7rBYuQa66JAf+YejT8h5bcLY/dnvToWLFgp/+ZkmfTGVpqGrFx79q7LhH2erQG8hWtGb1v
Wy6QtvpWLtUp6ZMv44amOmLPhX2jSpXnF2e19hKnL1N9OQ96a7c+WFc3by5OIL3CQ092pX2DEE76
R5vNHuljY1RbjVxE5qwrL5piWjj68kEx8N/yZ7fP6f5aTm5hQb2y16gJBUlN79Aqs8fpPLTu6J+c
nIT5M9u0oX1UvqEVDP8wfnzWcPIna1+2yqiPVS1J2OdeDPiZsVdHx/Wlzsfg/ycC4/qb4rZpaP7n
icBtU/38Mf+5PWvsf+TviYD+x070W7phIzgz9D0O/7096/yBScUefrE0RzC4b7P8h+zA+4MIv29J
2Ne/O79p8X/IDuw/LKwgHV+gPMJLQRj/ShrA0lnxF4CL7i/rkIDFcELZt5f8dUHQppa0dTrE1UKp
9FoWQovMcdbDWqOrRLq8k5lFdxiMfkCoOlUBxvNutFDXMOBUA8chCBQdAyNyIRmCGvUxFbXNrDDf
Rt4M44CVXxJwRVRkrvriYx4eZwozPKFNtw4+GKHrDVG32KjK15Hi2ITpYKIzsjkSx5UeHwZ/vO1f
CeXOBQeryPGaJEos6YbUYqbn1ZFnAwEM83LWcJK8YPV/MLUkxd+FLKVxvRft65ZtC4iwa4eCuiLu
yBSo4HE9M9u9NVFlIffp7I8aK4vK7jwya3HmbbpLvPGXhY3BQUvUJTHqnw1ZSuAt7an2q9vSZdzc
Lep7220nNL5suEQLPvqPjjE+5zMaeiPbTk2RGLSO79ptfeX7nKm+epfVjvm3oh6cw1R91UYWwCwV
MLVmeaeUhSwz6VHYmSkjoJ5GbGlgK8UuBhFYvfVQTem96Q0iEg72CNpudtJg5FLUr0OGJ35Bv05q
yHldo47MbcBYS59f55YxW63on6fVdhG+Q8tNJxgv3RoasxU3kwmO9IuSMt0YKFoprlATbpxe/4x/
GOpl4PjNB3CuTdUDG+tPU9tVJ9wEGV52ZuRKqsil7n8aSfKVBOhT4CgXgFe8I5D/gZ7955oxeZwy
iD2dte2EdybOeJj0RKGIqomZ4nxpagT9jAQQEzYrvEJ+8P2Ssb++83UjHdRC6+sIOwidRgMIYBXO
DQjPtkiQHnnNOlsc9B7RP2UxNr4y3Y4DFk1oE8Kmdm4rJD6BHIYxqEjzjqW5nKdiE2cS1iYsUBjH
SymLU5MCE/fJYMdDwT5y5ZIR0VFnl72gRWcWW3rntvjp+N5pxM0qUg0HPktdH2hz04Hfyu+z2LZL
5XoHzWpIGk22X2lcVjhuNVIA72Vdt/faRlUxGuDARb0IxAS8SJbJlDYnF4ntzCvjnh7TAVvHJSzc
/iQrffzW36RWfm1ZtnwuHbgTuKYXtS0fha60e1xD6ItZSxLRhiiu4Fv9F1xl3qzirtugKMoCjG+k
RJaaP8Co4KiUmTVdgcU59pSir3KUrxvIcUdfHeC+qqBBGNjL5AXdtR/pa9dHNbp1+dilM/5qGbCg
Xvbbl3ZtTqnHrg5LrfVZAmTdidl8bHTgpkR+MZR6Nksi3YxH4mZiS1mNbnMoE8CtbJkxlm3EjdHO
N33XfLJa4qttj2W05RACGGTwAjgKyzN9OCjHu7CUuTjQIr5otlef6dTAbKKpU1Z+h/yTjoGNrL+X
ccW29QbV+bSVKDTVgCd9zRGFEHe+tJU//e0fIxOqwKUEYZjbA2i5PmhU822ss2f8kLDsaRjai89J
tt+MNP9VJaU8FrPdkftB/xS+F3vKTsNSR5Mge5/vNqneGLBjmpM5gTnYblz6pwkR2cEtyznoWObH
Mw80QMfPWpjkOuJ+a52vvodP1DqlNatr6aRsNvtkaw0oSTpvAyudUJTcN376Q7PZVakvN5vR8OVV
+g/sJsKN+ijufhaDiV6AWVaUMge2M1Pd5eyRHVr7GQuld5qrz1NuwtxM5cX1xvTiWvZ594NAXfoq
RuPdJDlrKANGM1suLa4l7Zod2tRuw4Z6FQFlcpKEJswzaUQl1Gnwi1nIPEYPMGdUsBtc2tZi2Epv
j0cOdKGeWC7ZWBffn+7VYBNNcbHqAxtDlaDNs6u9zJhw2vKJIu5N0OMBz/lkXNRwgpXnHtWmoptD
nx2LB4Gzazvemmn6mFcebU/kCZODV0TFu2Tw+emwWQh4PjYMkBhRow9Ja9ALw9I/zQ7izRrnG9PC
RYFeZKV7B5Fr1xTHr6Oc/O8kpStTG9CFQroDhgnojmhTPZiwA+EgKH0RSkyhlaLaSfN5u7AcQsW9
U7wyVw+SDfRKSGvdqUs2Recf7Lqjami++f7SnBN6u6HlFfeVgr4ptpGza8YMWGxgN5rjxeYoP5fc
fMIAzvGX9Avrc4+JSBjmCSis2byRFIjBKKur1WFHarWddRrc6rTK6RH5YPHExOFGKomdmjVIOMhk
u6Te+NLMGSxhbdoH0sbndpZ4oI5rHlpd82jglAqZo/mBpXln3H0fpl+panHZq5Qba5MwsER1NdAt
4KXVHL9rM7ny3JVP3WZ/uG3fRU0zvJG8dwFrzAInxzgOcvepZXFxQxt+r/zaI0Pf19WwQRlNOFXV
Po5T/83Bt6rZs4VkvO8WEFb2e4eehUBh5pQIaI+dR8GvMy5oQkpz2sP+C8SSNo4P6G9S3s35xlr1
D4aXJ4eLP7kgF7BHzWHy+3e039cyu7pmgZpG/HDSoScP11+GzvrejrpELfWF5RtzLH1/jH8Wiaed
mfK9YxN4FIWWhF7mqLCwkjYm+Fp99mCPZn4v/a8c/fJ+QTlj6dh/q2aIJB71EXWzz04NkvS6mhiZ
eehjzIxl0gy6s8x9zMzt3hbJi18P7mlpn9beMANj/5smf1calArggglcIJZFx3EPT6DaE0k4a+xs
7S15IxrydiHVkyyUfenG/JB3DwJborMDu1imYo6zbWVksz1QmuFaN3/NtzuGAoDdCr7SmdcFXDNN
YpOzVygrzDGIDdMGM7nWSrD2GZrzsE4nL+sfx3GPsGn20nT5++hDXRsL27ITH7UOlrMWoUdm/olO
tTrNVYbVnrk9pg5IT2kIIy5MFACtwJyLJ5feeH9nrIYB+cnAYgDkoyX1pPXGE2ZTMsb/iEttD+iX
3o1c+9lv3U3pzQ+m02DIlF8wANHpEnHH8/5e29ovDUraqB6hJ6ERsRCxo7JyxnNatg81t6NIxhPo
5MnEryo058k8IVy7FnNqhXy1w6lOlnCuvbjDUiTIaJ2G6HJJb+ll8NpwCgunJqBjoTkUcNcQfsoN
Zi/7ZDkxLhVOMx0MJ/3eJnMk9eLX5pJceh5Ae6emL+mKUL/J4Uq3ZvNiZTGQyKume/ByWDf8bJOT
VeSHJhUHhtQxVZ15Vr6NMq/jabXJBDVVPN3bA7uHFsO6yWWfIAG7J+j1hLRc4aG3WkccK6ugNIuf
ZYUaAivd/GLDEsDM4tbea+rk1KCnZsNgrlPf65zF3gylvgnDKyki99zKRM0/N220FtrPpt5ZOReN
nnco6N0L2b3743NqYh1Mzy/BDAuiX1oRCD5EGmvbygW9WK/cT1yYv2x4rxwWF+/X0WXGhGYL6RfG
6jVPSSsQCtb30zeq/acBd7WhfFkqEh57ab9Cqt4nnfm94SXBnkn92jBDdEYX9lDHs9zPf9ruAvVY
+SOJLi9IV+CRiw/3a1uK/lw0Hyw4rq69wexW5/kN12W4qaQRsCoQheJUX5hqXvcuXozUDwc+JI/W
bOvBoCOo0tzHxITRLfSKOIV/DcsOXybT5H9zxQGxdU+Vhu+rzk7HIw4h3h6TnGYNZ+qDrZwM4FwF
MlFPxyJlrYhg1DvrWijW6YdeADW2T7o1Exm86X+TdB7LkWNXEP0iRMCbLVx5S1aR7A2CFt57fL0O
RhFaaKTunq4i8N41mSeLrc4CfQg0CxQw6+SRqanNpu5gLrE/pXhn8QdnDkMlRI7EjDIMhBASAmKr
++AbeUR+mBVD4d+KBW2concMAy9I692k5lCYe0XwGznhh5iW3O4h5hc2yT6orQfA+6MWglZA6vE9
q9cR+Qpbv6ll1De+JXRpnLcgkdORrF+9eQtDU+IMSS8Mt3caWEs70qen0AE/DVInTIZT03J/dibt
U5KgjNMHc1f24b2bKFvsmDEg87AB8BnihKCrMHLO3zFJTTYjOX+sJdC+Ct/3GPAzq3P4QYVl7MR2
1VWP82ukINxGAstg2UovQqN7tTIUV62Knp3QT/tFk3aASU3fMOqJylnfywIS2Qg6sm1GE2rSgVKp
j3H6Dulfj/fXmr9Ar9rlAh6qQajaMqB2Q8ymohyYjiEkODF7rfMohJG44/3Vs+o1QSLkWoClbM1s
Hsw7QYzVQ+NYUOgV6MJdgYciVF6KlsshXUICBJJqN83o+ML+JKAa8Zax3YXNysXsI5C8iObjjDDc
hmpnWKzPQXxP0pWu1yiLPedx6scVK/UOS4AAhAp3xfAc6ugKb2q2zWx9HHJqduInUSkrB+QA2yVv
4XlJ1L/l8b9fITXjL6sHrxo3mlrfF3N+QqNgTy+/z+sfs0AT5J9Shw0rEyylD3GGhtIGPHPj54IX
qGxx1z22Y4kpgvb5F65aDFdQyxEaKpBwy9AVwlAnpSc9KHNJkk4onUK5BOtMvJSr87Rh7UyZSheV
C3yVoKlZR/pJXImraJdylDQ0CzTuXWF9D6Z0rxsFFiU/UHsFISJdWBexGk1Fhw/CsCaCUbVtVgKb
hdzEbyuHx6ypVM5mc+oMpM5zgSw7gnQ8RvMeQtoeQip2wsZvU7jBMhWbbUXLPhmQxyZBNjtKHn6K
+Kyx4DKHL0tmnPxXh3ggWw1UbLaT+oBG+D5bKyheEfbRCp2PIz6KFNZHPfkL0/7X1FivdThApzyi
P4leO924Tdq4nceejIJxa2XBzyS/GnN7TpvisxiVY2rJFmduhp2WNF4s6vvZQD1GkSavYiH8GEKy
2gUZbyN7gj1OfBsCsVjD1cziQ0dfs0O4/8tAgsOlfAYMdxgM0u2gtU9aUXO15oNmNHDFMbsjsvlM
VXiJmr6Rl4bXLhpUnxHuBg3aYzKl3zkClh+NcPqXsvNEq/xODdklVNYM8thtmT+65tC86y2JoG2S
I6AW8C8ZFn5v5ohiKrxW3fLQV/VqVH3A3HRYnQDPTUUCiAZQlKaItKnu3RQhkxdRMZgCxu6+u5JA
N+7HpP/Jc8RyM2VyxBMA2MxuzZoHTuWHMYIHRoSFQwaNo1uMIk0NZ1TdhmgKUs66KcqByncqvzQA
uxO81hzkjgr7bheagW+mwTe7/tqZl7DD2nFkHhv6yWs+lrnP5Sh4nEqunjTvXUghKWGPYzF7w/jz
URphTRez6cQQuFuCuiPI2db2MTayxChBNmnAfYm1VroO5Oi0pgNM9TVHBOSMoD29LDoIuWw4isFu
SJBx98peYojRMVSUF8bRkSNXGeb8Aw17Zddz8hcs0ctq+ooBBeOALjEhpVuNpRwWYPLJ6RVNY9n1
q8oiQPUyw9Rn/7CEp0h4C0ZsYWK7LzTrBDoaOMB8YhR2tMYJ5lQrc4iJ3Ws0SBUm8FNEKgWL+Pqi
NswwkkzykFxHFDAreBtVtYiXbkFHZktEc3imFO8xhiyykW+NmryIFSo9IKfwQ6xqU0tqR6X7xcAr
Tc3/27PwLiTqjFIKfchyuF9Mhfr/tSsoHaFiUthXyiMd92o6G3Y7rtyF9oVJjYbpge9xDGBHjwyy
2Imh9QvS+TtMi/2snlcbTo5g/prm6ntiYZqcR0D6CV9mPmk/URsreyurnHBKXnQ45p4YabMthaJf
QdHAQQ63Ep2Rjyh28kqxytkwECaxFM8uUcSNyh7CzmnioZhHbNdzVlygLYZMDTZmhlmUlQFVk6Fd
KfR1J0RuCqARk8igA3XF5JLPxd/E6s2Tm/mkNNNflCEIHOrpmM665EyN9VdI30FVfrI1/oR//S0B
M3TyLsX1Um3Dpek8Q8xIQ4OWnvb4Lq05PFadynhMRxBTat9FDQtWiOfHLJaunvawpsRrlwtuQoEY
VgOchtzS+A6jfZS21aYN9O84oDqd6aDJT2aDW46yi2rW5Q2yEyO896P6qhn5e2KKyUbibIiDQ5gE
h642npEGraCuR/o06OJBoEvchvS+uWbcipRKPx94LLvmpobTtsQ/MTdz4HUzWqtGRmZCk/aXy8Lo
LPQoaTIjlQzyhYyM8IZAw9rphF8LjbUnXu9HiadXKWNmGmagF6f6opUKoWmp9NS56dmUBQwa0+Ev
jZNNmuuPUexfmkKP/JnJps8U753BU2G3mAp2Rq464jpVsHIYzKFsXApcRGgePeYmazhNPTnBxKNI
/85Hyop36LfpOpBeecuBb/SUwGKjsGu2AHFInXAZJMqsnvM3n2bLb+aCbTTE+VYYJH+AvWyACnHK
pqbybXKCKaXuuMyKvAGVm9m5XH6qkx7joaFlgXipcOUwNkzRM1rMZYF5VJTYRbnVA/GOUJfyipfV
zuR+F/O1WrFF/O5aEbNZdU20jffa4PafkgMo9xPLxX6favJNjDoWuElasGMtRewn5UFHp2azY7oO
AcNOlACMfjGdiiUX+QJqeJcs2mUIGaskNYEhOe2mSSdmzY2y1uPBQUuDi97jK2bJbs9lGW8yabmP
7WJ3Uy/eGj48q24RdqsRvsP3BKzLFNLbEc5xBUqMNKAMtqGoRI7RYkVcSlVxF5BSjG2U4kAINLMn
5MybxVCyHcO31QvKL2EyvLoPqJuE8UPX8/SiR/rRTHCIqs28QBYJkUypEAqGCbFoN0G/b7kT8jqS
PVWlE+hFpsdFjCQAI1mOgo/EJwPPxiaUhmCbwVRY31O20P1BiC65kRjrT2bN5YHBKszJTkiiq4wG
ARj9RO80C6eg7nZJrhY701RhMi8FTqfqre1oDvK6PrOZPpdmxujF4mKRLOHSS9FrNWeD22rNIcqz
u5CBSufWkoaGIV64/MlpJPpghJlIVwgs2hwAQWhl5qZpY78W5nEXIypCK1RvpElGlN6v14OU3+Db
SZvZGil/y/dG92sxebUKKE9DL01sbwQ6n3TE5Y2COuHfjDyr3c/YRBhVGBsVUylnrxNYkeXJGZPm
sanusVTeB00+iMPyznFU4PsTn0cTTS2XqRZvVYliKopY/haiWfhEpkS7pUwFp1y4HUX1ewBkvesb
9U9Synmr9/VhkZLMm5Bv2O0Ku0iNaT7OXX8YguJlQP3N9WBOBA5YxHEFc7xjgbWX8uguMR33TPKo
KKJqlf1QKcAEAnwJkcHaKaFISExIoFKKqVtueM6LYtq2KDbtcKDUFIThs49MFgfhR006iVeJnOBq
k3itriKxVAy45eVFr6zwkMOJHSukGpaCLzlTlRWJol+bMjgaPZEieWqN8EakwyTfrMKaHDhdOLqn
iFkh4/A0JvwmFXaVbEwHHS5t34myjyDvV4mTxel7IdkkMiEcAXNbARMxfqdcw1+4zYnW4EzR1iIE
b9kYW7QSlt2iBMZx01O0zeauqBj8tMa0WSb1WvUc0oo175W46326Rk8uGXziDMEU0FGHEkJioAPw
s6YGN94G6EilBloMIg9N6dEb1ldY6KkxG26rcNJrXbkzBT3fiIkm4HVKWhdNf0lEUTnxRuO5kvpJ
2Yqh6QdirdA2ZSD6MejLF2mW/7SQn1JpYHAXJsShcVGceP5Z3hT9ryg1k5clsepTG7h1iq26Z50V
+3JID9BJAcspuVJcvo1TSuK9Flu6p1p6CnwKcVGYEd3FxBnMOUCe9ec9QvOn022fs86QrI/FKyrj
ZNsli88mlUpxrR4tevAqflc0DKxQVn67RfmeeL6DFBaCGHzmsvpAJH+fEy+QRjjKOZc6g+fUjhd9
v0jae40BYK4YoRk0k6Y0v3e58iRWS3OqLtFdWEtAbZbqJYoaCfrTYjpZ/jlF32XzUi/oYC+m+LWY
x2S4pOlFVYlsrZjDmB+W/BKiURSDayi/6uleCTfpcBzzc8qk1Dj04lbQ70F9TrdEAY36SyHdMzpW
olG1F0W6G9HRYDWghzdM7fxe3oKBrZKk3U3zZc5nmI1vUfmQVvc6mwr4+PmiOlWMmz4mJqIq3Gpi
91UzKf2y6nupn5beU8obon2b7QIDkQ8zkoHc4LZ/iqN+CtBNM1XylOCxBIhlJEeFZTgHwIPvLUPQ
8WUuzln9b6Acz+fvQsUkvbwr42uhvpjzsVcfwfIXqE/NeI+b1zKNttbyTx9Z5ul3wTiky6HHVjv5
i3XUyUdAcQ5QYxOZx4koh+CwEEGbH6zmvVHvIvKVVeWyVJaf4i0IBidpd2JHL/YWjbVvKb9V+kDR
ZBvpEcGHXF1F/SDX32L5NKTfguFRWadg19FV/vVYikWcK/ew+kPBiT2GAySyF+ncFf+i8KsLWLVS
QACNdJBq2SPrpxnX48gjHX5o+ZcYvMryV8AIKFAfsnQnAAtHz1VOapcPPRBjm7LVklKZhhctKZqt
fNmmJo8Z/P2pYAwv8cWyJYCCwXFiCyLC9XHmAvgnEXDQxY+8Wj8Jbxnl+KT/FMKjzHZauZORokp0
/P0hzbfJsFG7e90dZ+salDzgJ1N+EPdQq0eUW6bgFPt09PkyB+WtG086p3YKJ9mKSGHwjXg7xVsl
3BXqmd+ZanvDuCzmZWBCxCBgcFCiWAuu+rrehkOFy50UHwYrsLp7OlFJGu02sbAz0l/ULLOFfxqn
u8jwn0hSJ+SCVhlf0/sR7KYfOjPyZTNwJQZIS8ZVwMzJoPeQk20GaoAK2O70T9QSVKQ80vXHNKxB
D6WNQB7CQeZ1QuWtw3aLvM1ppaQgZpGxbNe8fLwEJnpDkCrMkDfJco3UhMkatTxr+0V67+T3iGLj
IqaXLL1mzb9QjLCsHuty101eHXsdFRpJY0l/SZLDEJ/reTdKr1l4zzVe0thJhG9rkNxgsYfyGE03
bXrl56zVLLVftlqDH1t+F5vSLZlKREmEJ/ceWjaiM6cJ+D/2QXopbiFciFHlXMvhWrxKySGvX6Tq
n5m8TOJfnv1J8k/KOs9I/jUzUzaGDZmCpXtm3+PMym0eP6e64orlO+FCjxnCrlgSiQwXvNHWvp6/
THUlDzBawDacIa/Q9X/zeEV8hb95FVBz8MnzH/ogIudXbdEpl+/cb/YofhfssEvivTjNcKtPTqxE
G5Qr9D+4x5EiptLDcHPzNZY/R/Jq+RrZEyMrB0CFvmKfMktcMIaSOFIIkd3NPPLjL3oSL55+zCEA
ORns1QqT0az5oeqvT3nFD2l9L1vOnI5/ri0CJCX2pcFRnCjNsIGrw0+A66R5GPWfZr6b4hvZAln9
rOZLJb0mBejKNzX4bPguIibUk/VWjfIBYaTbk+zRunFIKVXiGSluPO4M6/AWfgkfbdPYhaZRZS12
9TDYOZFHwAiUDEJct9iLeCkjF1a73eS9PdLX6kjUp4Gn+HPsPtnBe8y2SCTO1PtsVMj8QYdEKrse
TD/Ft0lw49BsRIwTTmOZr7VC6gHv/vJmFrzzPPUNQXxsIim2bAONt5J/xt1fxk4kk3h46q+hAd6T
EJYBZo6zx9SgERJ5N0/WJupMhgX3LvFSupegHR2Fv2vB4Y5Dit0mZW6i4gUzXQ2eDB23HcW/NXoQ
1sul4g3ngRE9hi1YPkT8lCw3uJrDLt9qreLBLuOIr+ERVk420dwWgU15wYNfI9GpqGTg6dM1RsS1
EQlo1xnVEl8fmYoltZAOpTRCpDB3uDwmn8cOlQjm7xYuQZLvYjIQOmMN51n47mqNkBkt8kSRvI95
b44Fj/5il+z7VXRZg6C4PYy0TnlLy86JVN5zpg0sizwdApHOrRqUjReRWDFATmhzFehE7qblB7qS
hzoUngklsAw9DesjfsZdQ88jiFwQgoEklrQc+PPgC+rRMbFflxq26mhE6fQRaitTZfY6uNmE3YEW
eWoYC5e70P5LzZy6hKtICoA1In15Gam79AAACX85GcmdPB3nkP6bHWDe/1jxAfmxmFxG7R+qUZad
PzMbBDo1R0BqslAxYTf05+VjVg9ivIDX2AlLtGWa5/Lwg6u3u6r3rAXav4XSUoNxwwfmoiU7w66I
YZhC5k3tl4ync+YpYdCKD9+zSAFTpMbGGOyvNUIGzc/KWn6N7sYkMXewx6o+8kcTexMTGuIVQWHy
ohjnlm9ksu7rv8fM3kkRwNz739fbzZBucnXb9QZ6H0azFMYlgBALQI4gn8LpqjYvKdVrQill/TT9
hzlyTqt8albj8mCwD0UfhDY3S3PH4pHSWAcOyk9VQZ4wXgPxS1Q/2/wYVTw/esgjEfzlyJuUNQSS
MXLP7cB4jjI0dRUe8JguJlvqTVdAYmSFHsa5j+vkaKKnTCXVL4P+JhIMEsbLTeCqYEXCUCfDx1d7
aqCs5ewRQdXLGE7nFHiomb/L0KlibhyaEYbETy3ei61w0rhTW2QRGSG6Y42QJGMYGWLzC609nLAN
YaSnXteuvZXwSXLzkZQpd9D6zuEkNbRNVzEAk1G/aVBISR4igHNfIoAQQxB/OSadCn5HiU6MGBnB
KI5lH52bStyLebANCBIZpPdW/loAdHZM3WS1It8hPgSS+JrG5b4ceYrmaYOWgM86eno4EblV7ytZ
JOHiHo4RS6XFMSRfj0nAzMtdpC2bQU03MxNafCtMadSTmVs3E75X0Yw/Yz8fhEpkRRWATdGxxBm+
2JlOl7/QqZ/NeLyQFf1SmsaGuIpjOC0bbMn3dKhOciQcyzC+1gHBrYSOoRHaoaO965a0MbT23Mnt
GX+XdCI1w8nVxO/a2Uft7vas/7QFy1yAyEosPBVkqFrMRykx/WlaR2oJQruWFQg6g7h8VMF475CW
cxN2zpJLj0js32vZYFuan4q2PYZ1eDBqw1PUbmNGzHtN5a2WxA8xtc5Nq76gizyrhUb82b84y7+0
ZWsZ7bmudq1lrAbXA+m1OAQYvFOYZmI+umG+PHFmXLNC/JuQ/a5NwEkVpKvAWjST2m22R4v8rxGS
v1ozz8UIBUt39Qonom78tiZXfjgyBUtOYTDvyDTuWIjVn5nFFJnjI2MMiEpt9ZqtZ/tofsC4p3v7
lBj55sgrJYWfM9rsEgbMl8gePR1UgsfOE0bOcvhtkkPQHoKFcFY/R2NlMbA090WGauI2W7s22sTL
S9yzHQG3dk/kV+A5UntsUsLGvmPYsnVJzFh7HLT3htclV+GwhIwOtANSdoexj1n9U8ktiMZ/oXpu
42cB45cgE9AWDG0ZqAkOWzimKhPFAv/QyBed0LS9TdKs/MF8xiUf0wmi+1D8kunkJCzcMQY7Mlb0
B9XKdBWHfSFeEuXGbhUO2ybPLwA0kEeBTbsP0V813aqRW8pVUk9UHkn7j7eag/ik2JhORF8+JVza
UseQWzlb8ZWUV2/ehO2ZV2mzGsnVkUU5glI0n16BwbsEejNQKpjolhS0GEr4aOWtakAvY9cNjK1X
HnKzlxiQpjuk1GT5IY3jP7Fy1CFnaBNwHnEn+rQj5Z+SvjUx2k6vNLfIDpZkF9VP7kq7qFNbv5j1
iVh1NyKo1lkRf3soT9ztJ04X09pwpiGK9xuUddJ3xugEMewAkenIxEkpvMQr3QnAXIhSzY3dJf3i
8nIFMAgM8LBXZNUJixc6zpfVA8nGWkbzEc9HjNwOUCd4et5AoOOPzMzbcosWh8T8pQw3MkHt3PiX
clzEt3Vk0PNUiOZ2mh7jctCDnSVdIg+Von6l4jcxL077PPqY5Bd1eNYLfeBrLnzE+pP+qFm8TtzO
1qOinC+kUzO5fEDamS2bfcy0d/7mfqRd8/QEuAcb/OTDJdIPZnnu1HtVrWF5i9/OF9HpUMHjOPDn
6VJXm0E8jMOT35Yqu1m7FObVJHW39bX50ps70UUMyotAnZ7vEw9XuexnGx6cYhdHx4ktZYW3t/jO
l19BewEAlzmPGRHWbxQ8W+kexX8U66OFvfiWdpiq7z211CNUf0ZAfNaDOhzA1QchkESrCdMrh7Fo
3gx3Rbr8YJD1RLK1d50vFBdogyF/F4ehW/bCn+l01iYsf2PuP6n80BmMT37nsigmE71kn1NyZffV
96i+z90vyTyQ3iX1rE17TBxL7Rewl3jM+/zU9wcxuBXOI9cyKECj17X/Ko3qalfF+67/HijUjO6+
xpkUaOHM4SVRT3K9Ta1Pvn/PkFBC3yC7rD+KDbFOCJeT12jeZOm6HTqYHgjbwgfv46Ts5YM05Tp6
G3wNCMd1oWA1bM4jQsNw3OOsgl0d2I3+WwwwN68hxWJvveG2d4bh1tLlyhNyTCRJAj3kRhdje6iP
msVCmaR2qrzqSXhmTp2I63IdUlib6i8gga5mcRQxH4mHt4DgRqYSKJdt45Y2zMHFi5RtCWK3Wcfp
ObA1/usEe6pi+rc0z6A9TdFb0X6uT1oBk9iMI5dpApU7Cy6H/5WipKr/yc0hVnbMxmzN/kFVTmPy
XqhXnCUxnlv1UpXkks03a7y04TWSe9sQPE8mdLE50RLRNxHqA3623lXtOerOPQrL8ViKh9m6d9XE
UrK2G0SN4BzzcTcLfwZajEZg2h7/jMJvvEmxnHzMVJi9cu3K7/UDflxF+dnU6GyRWE7tHRBcXe8M
tu0bSduYFkvLQ9O8gsckZ9B6R409QM2od63wjFwOXFcmNcoJ+cTngVM37W8tgR2L9EEqtdy8I7lB
77c69G0qF46iMylf4FlH84HH2zaVZ9ieEqYHfF8OdjA6/fvc7Jiz+RltcR3sIuHMtxDNn//tp9np
AYoLPk35uJJQkuwlVP5AOA33nhBQbMTvJbNWZlbdIbZ8sZ3swIt9o6OQjq+Bto/XpQw9NVXyf9iv
cr4H8as03CLOF517r0fARsFNsVfqeyC/i+bmaK4TPHfVXaEXRFFa6ruu/5Jzp+73Vnjrl8Nsf4q1
h7SB5mRvtoecxducvw+QyT2OVuTmfsuCyi1zL6WzTNu/1qvcJqocFcUGKdMeKll7kc8Lst35KGhn
XdvpOS3PvqaLHNUfeiUxugecBl1/N8NNJaKDZXl4MLKDFBxL7amA/Vi2U7GZrLMWvZFrLKL5GLzR
X8pDUm7Q/EvDBSQqc6C3tFnX1/tiOll88aVwENsDjms7Sb7D5bsQmAqpb6tynAbFCV2ZXvyN0zm9
KYCrcCQiR+UDQE/cUN452jHjnYDGpSFHXUzVIxPZyYnZxE7grN+m8qBAD2NvrC4K291hekAqi63N
p85MnKptY+2qjT67M+e5vvmBqIPmdwemzaruVulogmeMDzCxdjgiqd4M1bVtIBvuw3BzvvKpQ4cL
vYO56BeoMCt23/uq4r1bVQybuNmYnuCWKJaF7RBuWxzWy7PWAHqQquxy/FLn2NGNAR9oNQ2s3z8W
NGyLgSe6UvE6lnte3I5VkLbv09MUb+CCDN8IqWwsEP4CTtv+Ml2VpeuFMrrNIlszLlO/HRTG6DvB
eqYWQK5rwpUTkn/rt0fw6LZItLETsA5yGdbRWwHPYmx0lUgY4CBGgcU3UZa7NGNYe5kMpiBlbSva
W5dd++GsUPAYb7pChWS5Q+er9UfXUc4ya98gOPn/NKSlSjSHJ0mmzAFnRBa93a2trFDQp23i9EJM
LMdi9mpQUW0B+eLmIFEdBYVGCicdhxv6ZGtz+XIapAe9e8lKj4adJgY59zmbbkb16P5LzeG5zL8C
vvJW2ZbypxQFZ5MpXK/txfjVnO8c8CO8Xl5yZdeYTxSMEydGceziK28m6vpcgToYP+U7ALVAdMyF
u43XY+WaU2r0xoewHEqvzHdgpLXkXPFXmxNO58PERRFwYM3cHqeY1xccxCr4dFKhILAANOKrAZ49
20XZW/ekjvEakuhd2S7MYxFhot0REamSwUX31ZExkBN9TfQf3ey+1/cIzOtqX0TblNMJk0J+xszP
A4nzXbsqlL6CeIjkl5x6Ry62I1ggFGC0u/KGhzHNffQmQ3kwp/No7SEkMATYIArg4Yz5ZkkkRtYJ
/3H6MSbSGI8hLKEwcLHT++xUoH3zj/qq08MkhEE4R4i8cFDVKu1sdirfkKBb+nHlNbMSVbYKf0iw
1auNOH0XGVGH7Hcw3xKLZSKXABHbO0QBK92lJ4ReR4XR0mLVXgCP+lcJvif5rQMEYcbmHi0g66h7
Pl1g46HGbvBdoayS8wPykYbPkH3kApEMmI1ZcnmRJ4Q/XOW6tmlHv6h9NfZaIvXgl0TDpzm+kShN
EcSgjM2Jqt55ZYDvb8wGGh7blXRriKfpb+I0jz7b6UVYTkbyNrs9SNOXtYhb/oXtzYxYwfjEGNgQ
W6BK5ydZmu1ovOjFO8elpu7XF14PPsSe8Yf+b32hSBAgdUBDZpu0pr3evCRl+WrAsGt4s6JjJuzE
+a5q/4Z0rSFr8TyL10Lea+FJNy+Yp5R5mxWHxWG/HJxoE+y2YpkPZiZ9A03JtQdrasPE0+Q2K5ZL
0nC8yifEhpTpmSe7c7OhGnQzxtwcI8ouUd5KWkaNJU4fX9beymD8TpOQhLhozbdxPpnVy8QPewLD
Mx3N/qokhx5MIisn9Ce53/FmQWycu5olFso2PptFAx38zcMN8CYt7Faud9qtAbQqnqtsu36BauBj
tACzRZX0YQ03bcfbKBd7Y8VH9dmu7X/X0anQf6TLd6+yDZ4+WDA5en+m7VHlRyXckSvgUeKpdDOH
Cho70no5KMp9Uu+6dkj1d1V+hddLIspH17zX479E2C09BybJFMmlHc8cuNS44CVL2Y3YzM9OP1+D
EIrNi4WbbnYAdNARXQe6eOlIM9gG+wl1ohG9waHuXSa4DNqLy7I3zc3QHct2xwzaATQCDtDl0lgP
oDm+jNl/FbLc+zygYYban2+g/0uo97bsUmV22RpVxVMCFp0dRN1bhHPlVDCTXiFOeRwvOjVpL7zT
8NIrE9uxIl8XYW9aZxBHTX2rlB+VHUDGnmCWGPEhfJatF7U8yyXwsvEQVF+Vek0XKuo3JM7F6Enk
bBaM9Xax+dWIPLrPKdnX39CLcO3sRIMG79BqlEq4EkTll1HiKE6Uez3u3Mi2yt9c+y3Ds0UWSuXQ
rOEE4iq3wl8j+tHV7YTvbNhnFYP8W9yA6j0+1i3pKey2zZqTk9tpRqorI+L5GA9nK/pBCSB+qdwQ
i+RbBRsZhhlcEmpLJ+H2JjGgGpXkkVVimyGzuBDzMVGSLtmbGh5k4attubo4Mss75UNtVcxREDiU
R7l5UcR3rqhCpxydtmq7yfS3hOWwINzXWwbNQJvvNDp6lgePQcWFgyZcZJQtTGdBPI711+q9S5gM
Tix1KvWuTspOzX5rCzrJd5PfdZMy4RRYfqxvGC5zlH8qOSpqb3FGGh93cNj0YkTKPvFgk7lAZbwP
WjezYwc/E4eGDGY3OmHw8kqUa9HLFO7IShX0a0AJB17FNnmQVrsz3i42Eo/KwLLg6wmatwPTqq4/
5dWbbq1RPRyCIqIAhzkaBNZU/lhcxCRKytr0FntoO63XIPtK60ff/TM7v9f9JDwoyt9Y/KFVGlgu
Usdqys/asOXZXrAHtwg2WXsa870anJv5JW2/tPq97Z+j9OAHQgYmZMyoOcJuiCGbkmjv0NyzO1DF
a4w2oX4WPaal+RF3N1qgsGRsMoqeRqxstVuq42jsA/lTsWNMPahGj6By0eN+9x7PcfKAGcZtwZmh
3OQocmpJsFkak7UM1rn9lYcjXk8W/n9jfqAx7nWqU+AZVoNQa/yJG9NT+tJOxx+6K2fp+EbsH0F/
gmhzE/k5MQUJt/rGsnZk9KioTsrwBaOpE9KeOJEr8hsmy52Y/aiXgTeW+4S1WPo5MYld/xr8OKTI
w7pOFNDXUn6EwnWUbhpc2JkzizIfO649MDOWlk2OQyZYRTfZNVJ8CQCp8qWb0fq5EWZ9pTrvw9sy
MaFKSy8q71ChNmuzpsicrFHvgAvY5PafNO7BbRVEHyjnfniaPB2lDhdkfJoY9MPiIbC2yI40Bcjg
uJZvs36hzadIdmew9+uTVLMNrOPXXD1Z26Q6GQwXKYMRXOiITFnKAFqO6hMVTBkc0glgwlcxvQoM
6OivNeM6K67wZy5++pHHm7nattougzu1TiH6Yy2fO9Nd/nITTK7dKCfeBEneN0A6ggtnAKfCjEED
YNrafVUaz2z9LY8Hw3zpo7tZnUZ921SbjCvRUN8bRq0aGh5aOSGnl9XeTTZZY3kJpgN/2EAEgL6d
6eVqStDwr/8fR+e12zqSreEnIsAcbkUqZ8lJuiFke5s5Zz59f9XAOcCgMeO2JbJqrT+CS0e9vTQJ
smisI4BNtZqt/cTSX546IElirYIrgmdksgrg6aNsLqaGE2hhuUF1dK6S5aHhliawfSivZV0f/v/h
GL7GjyB7i6djmP1Uw0kMyUYQoakeRGKMOxbvxrBOoIDD/OZwwRhx5IopH5a8Y1i31sO0aZltag4Z
ul01csDIgXdDn3OWj0na6RkZK6dIYcrdtPVTjZCzfOrqsurXjfP+ouqrOnOikEOI1/DKFumVwWZI
vmZIuZyz0kq/h41pnGExC3OJLllLtsmbma7EZw4fFNk3zCxuKPcM7TR9bPLgbvb/Wn5X7g1XRc0G
CBCaXKIl3vdPh38c4D0zacxLth20zLQwn53l2i2SmS+VWLwa2HxRdBvu0JIuR651uuTF0yype0Is
P6Qnp7mRblrlrDUMmXQWQFxYxbot0AEeBKxpqYgXVzZpuuk9VB7MCsq0UaP9VBzy7oJuCer2vXdZ
FevvzvghqWyTwZUIAgP1IgHRrXYV/2IZ/iCeH3wzUnG3nAN88QQFql1H+YzGnE8EyEWcsu0KxTKy
q6eFoKdtn1yDo7XPnG0wr0L4n1eKFWtboDNgVPV66DrS09yIiyWTb7p+jst3AOXCQlk6XjAbRtJ5
msDjqIM4lGvkVL5X2FcBIVXJF2CdqR1L51goDyV/+McC5KC+pqG1UlBG0lEQw8cq9ZudfErO2WrX
6nSs+72Mk4MJeUDjQ95/ZgTiVUnDY1z+TnrEJ/hBFNoibb4rrJwOaK1TH8xF75LxNT65pVAqfvK1
m8Fe7HjpadhEq6n6FJszweMjswFFZy5aMsyE6hZdGcfqrubSy8ZnE28yoAQpfcX5y1dRz2DM6diD
rV23mHjjNv145brmh4mbs16Zy956Z9nB/6tTjMzmQ5h2IJ/F8Wi0m7C4lva8TMhmd96T+Yzeh3jm
RN2YInxtNUWrEolk8m9KskXfHQTqYoS7TpAB/jGLHk23gDSTmXWkV80/TqqHnT0RJ0NH7ovqnIXf
JgqrMT7mADRW8NagcNetH0neFtLZhNoL4VGYVOTmKKu3yHvRyAZqzGZYfTb+ngxzzw/OfbISd4I5
bzOwobkTAd/fs/bPN74i/9Ps3h1zW6mbNv2muEK2dmP5PXdPiWRJTCh8NQLLHhnW5Kfh30MM5wId
SJRPscpr+p3U3jq4AzUTN79nP1zaQqb6QgJGzj/FLPDlpczFw22bUdA+jndw+SLbU6gwVWs/IA2f
IN6S5ybi6D9VSr7Fh+pmnNRpXbgWzuqeSdcH97AyIbn4E5xCNzIOOu/y9GnKVFfFhxqxDcdc9T2E
ZCyV71unu7TlTg1R26RvEq8rol0X+2Mnrdsadea/xBaMrrowaCSPSZXw/VkkqYp33ZWC40CbXbZS
yS8naQqj80ePBr9aYY5i5RDP26Q/1fKeNaci/3X8wu3Y3LLkLssPAz+fb1x50EZEP2rAL5zf2uSS
3OP5Sja+A9Qsb8apwL3jhWLnQcKAxi0AzedfX6qwIcAkyNY598Yf1MzQqsCbCBfLeK0r750AimQ0
0/0nyi7GgjM98pGMk3CLB2KZ5tfQ+059DCL0gwF49Bzx6bKWTxaKp3FMl7oW4OZ1XGJ0FiRCJDad
QGRVXgCG2HJNZ5+yb9cm4/iAoZBgjumoaJw1/F3jPige4k0s5JPsAOGxazZApsn0SRap2wQn3d+K
lVssCVwTPIjc+QA5hOehhMRsRFnjw6m2s7QiGNcVf4AKKmpCNw9CFD69x86mn+5IlRdaeZ4nDg0k
vlv2goycn3ipkL5lHzIxEqBNKDuaIIZFoX5ryQ+wvaXuq/yYGZsQo6NMKLO4G3qV/ONwOym3EbzB
XuZrtsNcWaXmQX42y85VmxvS3aXDUFviyMl40ZnQLHNjTtvSfO9r+CM+/iS7au2HZmKSXKXlyVb/
xCdhaW/a8J4HX/UrMolUp34KNpmVkJOKAil4H/UzkfaAkx9/Y4TN6zr5xUIaelexWDyC30Db1Hhe
k/SLpCA+txjmqFNhABYDAsuDNXxV+iqk7YqALofBeq0MJ7s+4XtExWct8L3B7qNVTE41Jt92NUq7
aTdJqBkIrrcxoycYhfToyteroOFrWB/g4mfEl7n8FThXv75DMngmyuV+05NacLSPTrMkMrIlVCr6
Gt+q6oIRnxwzOj8gnUqUCY19JXb0PXcBwmQAWIQ4zZpJyVGZyGRsWc+svY/Tm88IF49oDhhec3bn
dbUZONjF9464UGB7hUXSJUVSFtbM9moZH7K916O/wv3OBxbfCXhhxKV8rOStIfx6x5BFvrZzV2GR
Tll3rODsm2t7308Fz89HPb8k7dGZf6jy/X6n+t9aiStkAfpnfKoE//cfgs/x/S/gYc2EeUOSsizu
Ub+LqTOsfks8RkjcuUFrHZGAfWwdpPUcVbog8947u/a4m/2MUXPVMcD7ez++orgTnI+VrAx/Ny3N
NXo3mUgV/W3M3qvoT4MaRvvv8IQo8DczLEhS85qzfNd0+7a5cUNi5tbKocO2rVynlKF0ma507ry3
gtAKS5uXJrCZPNNIkj/z8iEOV7N9KVwww1UlC9TPERtgHu4albkxwK96sw2QaAp2YnSzpLRFSKBJ
+uUEkzzL/21X3BHJH2ForBAOZZFsyebGHs+h+ltZNH5A+xydHuLgNYdMUxxdEyWCIkU38B8EuItw
MJSGqesAWGoTTu/3wL8yMsw2PAaOKey47VaBmS76hVT+1eGbMxz5vaH4AJbBE+/jqvbGJNoJx0uP
STTj5ehIagl2SbtPUNMRXcaZKONrnwbKLK0fUrjZDDi6ylNjUR3or8dkK0FJal6LwBPLNcwnmfP4
GC3ts4OJiIReBdQd0QX/BylmxYB2wKayhthkvpGP4cNm9QapxtuUtI+cwKCdolx11k7df0rVdz1z
TR4Gb1jF3UHmUuT+jlZcKMb/uwz4l0F4TB6fkv4iBNp+27oyEWvmR6/M6NCpFxw/U/9z6tnh/xzp
S0q/8mppRMguNqO8SuY1I/MG42uDeGnaGutuJSE/R4yBfYNX4PPFoWv8QwUIZ07xB2avTtioJtxf
PVcFkiS9/tRl+unVlzF9ib0QZyKNGmLvrOrv5i/hBDGAtGa0QnVx1mp2SB6WvVTclGqf1v8M/wQW
VZAKlJ9Jt178f9faA5db41XWDfpNqW42It4lJlbgB4Aqy07BJH/UKnKVoF8p1C856PEHYedDtNRq
SP5Ey9XLdvahpmBy+87NE58MO0zEWYsD2BPyH1C/eF6qzvuIIi3kNhCJBuqOkBPC3T31M4tWunYu
u6Mf8BORpvrFZ4SHPu8LYgAYx2VusZAJUAGCLLDOTgfd3Gnq3q6B1NeI4nT0sjjdQRK17E5FkTaw
2pk/MFTERvx7R49qfTn9KzJ+hwrZn/HbMWORBuNOPvcXzL3h0uAYr6eNjeVfWuspdOsShJLhitig
Hgm7IS+OH21XeSUYmwWn4/fka1d37EytdZj6FTS9glUP/Vk3n8zwxndqz1ByjEaxk3tNe0wnbVE9
ck6skaS5qu9X1fTPRBGTgrJW3aVm6++Q3ik2RGz6qrOzn10AM3uGvJA0ihYp1DCiX8t7SnQugguL
31rpT6tec7CNuRBF659Hs5CUMG5MKcnbrRcr3NJJ6OY8fEHFq2qMbqAAku4b+VS8MQcliErke0Nx
mV9SHvcgoXPhsz/kJHiIiyouOBgfZuF1JcaBXAFzn5YxJ3VaMYHQUZmg7C2XYbABVyeLKySouMJh
gEJNu/Zhw9kesH6wOwktrI2mEsI5bg/8oHXkr3PbG9JnykGy8PGmUQmG+93YNG9kgzr6CoDbMfbE
J5vRxcKvNxtHh4GvwituDjtpXjCcuVa1B1wx+V1wxbjoTxnsdJFlwobhTyeluIjnnUoUVtI32m4X
xUDODS9B6fMsrfnyg7u4l4XeBO5Knbbiy+/8z4YUtKhgkw0HEApCEEB2nL0qs7KHfI0WoA7TDle1
6Tzk+aCVt0p6K4ib6XZ+/uBQoCdUjT5muI2GySsuPNkBwixDt8BO25aMuH6BnfZBNgLLHgJQwEzh
esFBq5UX7Hi00e3F1BV2htvxO1vc0Igz3JlMMSHCHmphTeIPLwi6GSDp0V3i9jPyZKMH5lKOHOBx
aVPq8zpPmrXeZBCygtRD0AoHlJPlQ9nRnHhqqy5qrgKxZZmd4+YHjEkAY6Vk7n0wVIeZaVw6sscB
D/wNCwJnBg0pKSijb+rKWqvBvjTe5Bjdw6uq1z7DTgsCih9rkQPW20lLnw3pcOKxAVGUrO3Txg2k
Fr+mcq3mI5FNOi1iMYnzQpSaqnxHqKAruohSChYPfbxGGqYTXEOhCDbqeo0jus4utU6ccrZwZG4/
84fVAbWSKDzu7Xub/AVcC1AHxiVIL60O5opGFS9TaD0rLPoahhRn+hayqKFbcjqzP68Kaecz8vJM
lsF5zjbRdB+d+4QskZ4B12EfuCQcAdhVEeb9za7DibCflI+a8ra6/ikeWvVulEhDQNJE7rmKPNCY
0y2FVlRbdK5skwmR8JbHuTde6hB2yN/3YGY9CDGFkghTOrCyS+o/DWDHgZIPC9TU2tGwlXW7nG8Z
Y3H+z6dgj/+k+HdxmIpf1HvJTQ2hI7uyMsPSOUCGKKNQV2Vw3JylvNl6QarRiw4OTyrO35igKeVw
6ToivclrXDu+TMmHrpwnWGZhJwntv5ZsBCm8cOHM4bgJtKdCp69TPxt/pYmoq3uDwiMiAEce7pHw
E0D322gkQLZcA0m8AMDqqF60rroq0zVD+nIyjiHMfq1+8hJvKocOj68accaUMs7RJqnyikw2v2RM
jZQTLdEaoEj4k0xm+O8wf0FANPqG6UHyoZQ4XFJ524zE3zMLuh0z8asSkJ211wKWrtol5ZMtpEGO
/aWb12r44U2WUw9btSr933uq5e+dRYdhvpaJZikx1tU6w+icAgMPHm5CQnwwdsHVWRm8w7GxiHNB
rYJGl6AAL1z2/RKNVu0BdLbrwfmsKUGVGtF0ejKajWXwSSZPhsho3szhpTCOQQYZxdOhMdE4c+dZ
ZfMTIMi2+QaTuCSi8Jdu4lWUb/2XIbSU+xZsmY8zRuaH7EW2JPCSh4S+2Ar4C31vgz3B7aRsW6L8
t/GjaAXMtsYNA0MwLFmD6NUApESa+MUZSLzwB1EsKoD5hWy62RtXPYlIvORQ+rOXC8xtn9CUlbEi
KzK1ZEyHI6Oh1B3t7oPse7J7CNBdpAploJWzNCZpqQAANpXkOrzFcXnIZ7QmP2q4RE8u1acYR4jE
zZmONwOzQ0nX3s+/urlAzPKzHikOkL74mJxjgjMtuYcIr2zUG2a3E6e1Gq+4jhY6he+YSnCoO38a
UUNEXTKsB7TMOv5vIb8LdEipJyareuUU6rLTuQn47WTaW7kUKEINi4PVAwJeh1yG1lxNKkg04ZD/
cuuR9ctmFay1/CKOgjA8kudISxjL2KqfdqTTciyokSeHJwGx4bEQ+hiUkRuqNpnHllFGcDaifS+b
6M3dV9ZXAwRMzZcTpDsHjbadfzg5igS+fCRN/i1EiSxcH/lRta9msS3Sm1rTy6jcEsuCuEZ/gmh+
0Mo9gZ4ui1B41tc1mvON2h74k9hUlp16zDgCG+ZJOs619OUTq/FbcaWJ74Eh3MXMNpVfisKHmRG8
4imM6MVZnBttcXeqg/hgKRO3Hjxv4gpIu2smX1v1VNYDQbnzNiyLrTXLy2SmuwWXQKkWq4G7a/E3
J9bSzwkBqHSGJhSBQnSq/07LcRWjAcVBOv+rUZFZxrYJvgLtrUbwnLS0m2UPWXsiOvv/owNXQvHq
yGSWTlv2Nq14VZhTSLCQQKYjHxoPbGm0Pic6RTEZFdmbZbr5mlevfO/6fxICoUljXGpXRflBo+Ey
AXzDS0J2FnTpuSzlxWjedHCN0jkPABnVZxz85R3nPjoSzuhs/Mh52VOyMIksdscZqbuyqXOaVd6L
ZqfE17D/03DFF0FLpgTJPQpRx5uYVaN30TJp0RqElopFk/TFkaUKcX57qAa0KzOejhy2rFjn3aG/
Frz34n6UbFL0POgaIPFmSfiHsuj+qmZlyhsSzWyWuc4N4/cq/zXDtyD9oi6BMQrYcXiLR2J9pivj
g/NPkZ/ydKrRKZTv5AOhFtzYhLv+6cE6+urs6y+WHu0eWFeSejB7nJrpViRXgimpufE62NAIfXnf
yKvKBFNY/BpMdyaOlPyDC0CRdsB9HBYryDhsuXvbo2QZIUzKupnMOwI1Cvnp2Gc/vtN5qUG8Y1vG
7MJ2JiPEuvs+zniV1OStWm81KH9U8ghVE31r8ad32GCd8ctQcSRAgYnHa7KNnU62mWkT9I3J4/+N
lwo8lOJIIQ00E6FrUI9LM2emn8HgBv+thoUuH7p0FJiVY6KDEtvCBRfbopzPPs0+7v9yIUldBSGZ
MKSGXsUJZvlP2fRQtS8SYfdApMGaYTFcmXjSa47ANP6tx6sYiMcMALHugR4SXMAPuFjnX+m+zybZ
OMuSiYneMehlpA/mPoBfq/Tfar5Y+UeO+bGSg0XDS99zAuZMPVi8AUiZyV2bEFVStI6qaApBd8HX
IrGu4nT01yr9odYe5WSt7izcUTAL3a/dPCD9HYzvdJRtgP+bsndfNmfOkaAqWh8P0zeYLfUciKM+
RbWoTv0ucjVqJj25yqgz49Nn7TCbv5C/eG7ggCTHDeYtGVRY4NDGcLl24wVbaHrTOhwdqDvRBpJ2
y8BJHoMFIWw8auhbcQj2FeYyxNjmjnsmiLeO+jF780qtLj6mIxFpRo15Vf6oGd1xd5vfpAS+xd/o
18eechhOc1309CAFRfijllsWwTjbtM3PjI2yh7wlC1D7cXAjm/VzKG5BtDGKje0Fy0ZnC1pQ58qe
vc1HhEUTQM//p9kIKjIWzVLCrBftoOKSEbVlxzCkvFX2OdIvFNWMQCMruX4pBLykzf9EqlHsTE9y
O5iCpe6VJBHV4NT82CU5ZOAHCeotEvMw6ywINUN6w5CDOxlcdWQm2RrIqrJiJ2MJTo5Nc0mU3TAc
CAMmL+mdZJyjH11HjtWqdC0WFpsB3cFFyChfKMhdOwxhkOgKePdhblbj8I6Nf5HC5hPA7uvQEKsI
cb7uWtkqXWX8e/85y3AVBg+xCLEFxflGWxtLXVr58aGRVnTKUw8Bv0/GSwiAB2QEISp3MI8cW7Bl
hb0swseHCvzMfsK210YfVfmZpV/ghrm0EcuusuTio9eyA5VRav6UCq7JZHYhaY+2GvQqBNwxXKT1
z7uJ7zOn1/htYA979cMr0/4cIt2mpXqeAoK6NlL3r4HEi40nf8mScCnvAC1+t4Mb4IsXWl+qvaG8
jUzSpfwJimFImzr8I+vGHdRkUd1Dvo8qovWLHOW/uP+VEdODAWXavTIvHYM3n4iXatvxlulLDjVA
o9Uob4p2I9dXYuNI13ybAD/ErOioR/J53aS5IxrhbjTxXZGbK78b2gXwj0KNCU0uubyEJ8shCqLw
9aJcAX+L+cP2CjJFO3kKXBadgr8WinaWRr4UjGRoGtLpK+tWvfNBh2kY/rXmXRpuuX+gQVZqztNa
WlXGvlQPXYb9kvGLDKQa6N1k4+zgdCT4HX1ZKocIayr32rCRpnWZXEz9rMq3oSE16FKGf5pzANwq
qp0IOv6uqjWxXRjrNoyxHhytGm/tjJO73Fo2wfcNrnKaa9PT1N9IF7Htz9I6aKT8QXhCK2GxnD9K
880ZN6jbDFoeALmMcm8ML6rh0HhfrGwn/nDmsSG/CikfCb6lfqo1QIWbwvE8hr8qVCpVgqmz9Ety
EuAlXJzhNirX7sPO36T21S/rZQZkmvQTSkpMYmzaOs9pRGBrMhMLpx/nkdBxj3iYlmc7WHTUVSVH
OGq6ZbfokGjWUD0xMSYsZsAtQwlIcR7TDRopnnIjugg0fiYcgOFPC09qN2G7qpcRNnl9r6pnJ8IR
sNOIiAHhbG/ExwLy3mPQiVl943PwJPhoJvx/c3tOo1+VmKde+nP6DUJpoYnOAWzs4dfPQJiN5wjc
jxZQH0mb4aLwjafTP5SjoS8cVDMO8YJHmbRWJC3SM8nFW+LOvNVMmx6wHFIGLyyWgrrv8HQhoYql
v5TpAGzWtZzfYtkU9NfrpDMfS1kSswuKUpUDQ8TiUSr0ot+IQ6rxAkLShuRds7+ASCLlM3pM02qQ
VkHxHpOGHv8MxP842gZ34hKTHAmk/1BpNKtyUyAVM77ArtCFNQ6zaXjM4cYYd8g1a+ojQlRemJHw
DR1JFDe4KZ/4T2RqDBUT2TZ2Hn75iuffeP7H++c5zT4A+lS7DVCvq3Anr0psYIwA+EhFaHu6EZgn
r1D6lI0j7SwuWzF8XUJI77rSUjdkug6EmFTxXfJXkCRu1fStqjkyC3TP6TnqtoVxqAhgcfzTrF35
9ZSjhUQezUHkXGUYdWVwDoL5LSFoQCLMaq/CTHChhQIHqj50mCojfjn299AzNmOeKZZk4mY2mQTU
JR6RYvbGI2+5quUP0qIWsbLRolDcXYq6HuojIQJIFff5Gvk8PV6beA3N3h4trb40yjuPC8x+rO2E
iN9wThelvJTyWU6fkEiIzyWObCvZD8D3tfQ3yUw/EtZILhYFnXFlv1nSlmxPHNGYjfeDZqOMplGC
XDRjNyTXsXDrxNM1hM8YrcbilR5T5mbfpfu5T2/iCJjiz94/NuaXU28NBzOkpytLAmzAxPnb8vpS
vdn6LwBHwtHT8RShbkFR6hrpjlVBONDWUNzOg//6OiIlsEfHW6THStXIwNlSMYdZQCMywSGnW0rB
KmfSeo1sbW1Z9Atql/fZn15c1D+fo9bZI5WcoisI3kJT2JOcaxL9a9K9Fi3p84BhCYqPDIH/PHKg
V0zHIL5IU+kXCEC0rR8fuiGvsTXj7NWNM0k+4Tpez3joW6RviNMRmXhQDLEKya3SwEi9eiDfcoY+
bURpNqwIhFTA4PhEA3b7m9R/IKzgJnxDG+lp2tPpuBdUrslFY3wPEV8w7d2dtBITxpQcIJy87ldG
GihgjOmHhii387Frw14yziZ85GD7Hp70ZMUMtG71fy0wgMA8uT5woDcQ4oSJwmKiQA/Vje2/1/3L
yX9pEAQAbVxRBc45gNa53ZZsnkFJ3d9fp5OPjgqAjJfkSjxXyETBYNGjZphRB+Pq0QnFl1uwyKBe
D+o2It7Svibqt2JfzAxfMXH6dg0C7PdMHaDXyimQP536r7MX3WbaDOOBcJ1EXg/zsfd62IubLL5a
ZrqeQAM539B7yHFjoB+mVJwNXFkba1X7i34h1QR1o/vnmWExvU/YMgJgBXtl98u0/RQ+lyBD4R+A
DxxHfmuQoVlCCHcaPCijZttb+7TaV/EtDr76AY7AXGpEjPFZ+8GhHRCnhLRfu9hclgz+TB8xMYyc
VMO+Nv+3hVDnyA+SgO/vVFZyYghvAp852pGjs6VJt39L4yW14xEFbTzr8jEePlkC7WIpmQRwgAqC
uRQT3Fq6tcwVaipE1aAWmkIsOVeh1H2ArLtmtWmXFZbGPTxfjzE5YR0iarhF7BDUnGCF4oVXhPFd
u09hR41Hwo0QyvtxugiJY8wdF7YSjVR/0PBhuyP3nsQLcNUi36oInDsSXNh1IweLDZGYOVJ01DRU
zMnWphlXY5wLfTKhau28bey1GbwmJBWRdORKSbNPlUZLZYMsnu0ShUfGvLOIqrvdIiAkY7nR+O43
LNjp+JVF51K6deGjT08x70YzH0A4ms2wafS12A+K1EPp1VdH1UXTnq9z7Z/NKlO0r3aAj6z3KXlE
TPHNxuzVpdnQL8ofV618ac/ZDUXOs5muHXn1RejxQgKU55kEZ1+EwTYkdF9ZDhTzAncNPXKN4Cyy
LDTz5JjEwu0SUSBJ7J2feRYtRHCIBifgSPZAwUVdLj7b6ak2X/qKPh52LxcsBjBLIHEjEHms7Cdj
19foF81safCvx04Lrww2eq3ZsucqwHy5CYYd8IclnfAaA3LxyJFUETdEiSOnag/1Bx4sgg7rFjXx
KtFOTUckFgfXev7gLhLDjwk6XSBSlOsQUuAfgxcu5eIz3vK/qr3wt8wN1/BhXBGQYalxkP60XmYI
k+OvMDER+Z8dp/4SdZ9p/0NmIOaBAAiR9wxdZSP7VHI+4/Z9nDU+8aPf7pjj6yt52QOX3QCbwthQ
Qv4ni79QQ43HsbhW1wHoLdWIqyD7DDhvGNyQuJNS8R57cA9II/tLbuJblTZRsyhAwNiJ4jtDIzmn
Mf5F+6NlTx+ouiQGvb9o1gVDoCh5oVHN+NemuxRsRWGjEHt1hgUKMo2oEX+CwEXWkvsfocIJMe9C
zji8Re2zwoarrUcM8ty9/Bkh8GS2mfrlqPLHsXAVRNRfwnI5j8tAsNwL3sDlOMLFwn7od+o9hMaj
T3+qiqE8PPGYDwrTbD8uxmZ0nfYZoI+RCZD9lY0Nu9NUs6kNXudsGBPG5h3nJMczLwAiMvLrvEhy
wxKenK8RG2XZVevUPvAT0Q4pBFICZNkvuz06upAx+d6kXdhwZBhEPFfMGgIUDMKDw0MgRkNSHb26
5pIgfiQCxu2LGzmCJJCcsu4+Ptt0zZ+vxzeGBrXZ8j5XxUNiuexpPI4Pgp+yERaQoL9gMMjCPc+X
2K3V7pSYFmARH5f/L/qm20RIsKSJ66O8jnpMy0lIM/Cu6S728IdFQUKkEU/rMFm/B9Za+Cnn5qmS
I0QQacd8b6P3ZmhqzL9eyxepReQBu5BwATDsxpS85zfV5gAiQriJHkLA9TKjzCVXO3PO9HzZ2WNk
6m7KGG0DXsD0U6AOOWQxn4QRY0YNPK0iEm/o4BB/ZB4HLq7qDniMkz+NPqnXWQxOwj2GVYG7JsJt
pTxqbq8mZw0JrhSVMXnR+4C5XIycggJDAqmXuxhbsNoDq9zi6l1V36XqoNj7Gc2lpnqMVVn6zJm4
Z57+zLiVkEBF/oBvNikFdBicZS/ldmIQRWRQPmH4jW23UbpN4eyBxXIkUmCp/a9WAR0YFAnBjc0K
SIoYs8PyFJWsAIqOGZjyTo5AthnT65rMtXlmKtoQKQFZzOYjs1/l+MwhzhZwEQ348eRZuYUmBJZY
4zvh9MyOpokXaTiKU54jT5iFC66haTrAbzHDEJNEr4+6ikfOlB1nTqP/w7QpPDN093r1NRr/dcgk
eV2JPIrKO2e0qzUWXjaHueqGTQPjXzb/ibcEFWli/zNoWJeIlGl5uG1Sf9BL10zsAy5zNxn2Yb1n
TphozC17wDvwLBH2OolcvaXvScxuAOOpchVbeqJz3hFuFYHGB4gISiqlAxGLjJoD/4fLPxYIifhS
+w9+RSZG/5tbGZ5manevBu/hekR0AqzidwAom9jcyzwQE1cakgoNl5PmQP7VV97k6GIgAle2zMsD
xkHUUcTLm4cigvO5iTknBtF5E0JP/XMkO6/JN7a+09lfUfEj6iRgL/aQsxhrwKMKkSfDyhisu+JC
mHyrrOboJ3Jw9nHQVCd0KDLWI4TaebGe7T205tDvQkxuQlwk0fKzEUsZsxcIAmZEVuN9HpMQewb6
h+XK11AFnewpnfdovgoCSTTk5KobOl9SjXGCWAYZlSP1dgDOIc8FdQEyj/8ltt46EuYoiFa+fZv0
9FW8agiqh+33BKKhRqdu/JICUFpmEGTNA7z4g6NUyJJ5UrFGiiNOspYfJh0DLf9IhNZFHzEVESao
W2jcTfOsf8q4AxRtnxEiFZMGVJa3kGczPuLkriRsLNu23juVKXqLl9m0tnWvii9mtAdPJDt5Maws
F3iJ3wv29T7m95i/Wg1ll0auwco8PRbBpdsoOJkAZu6L4dFAvmGtOustJkQHmMAEgSTfgfGDVJx2
pZo3KfubDTbvbEnKC6EUC42je6Thj2Rw4gui/73JM97VwzBtnVlD9ETMyLWDcWO5AMVe9t0uFvUL
lF1XF1u6yOaXD/HvnCEFKExxxt3AcTZRpi69tdnJlOHk5z3nW0DvPecMM1vM5v0/F2F5lvVy6NUK
BnBuYmjKtd+cdG5WljaRaugp5UmKgSmUbJnpBBUB5WFhRhnCo/FeO9KGssZFNR9iRNwRFxzRbuGC
PTkIb22DNZomA1U96MWZVYtYOy5SFQ3vWUYdlG8JJhCPmA63D1VZ9hywBj2XtCuC0/jhSorxEUIC
7PS1uQRwNX4mw1+VpHPEYCEx8WopxER2kwXQy/k71HcZiC9EWHkj5iuQmGGSXx53uTwHzjnx35vw
u+gbitlWJ73HKwBAZVxyUJakpAyB36Wb+f/xp8Hspu4N1KgNHQANO2uFApztHntfpR2o00bu4pVr
vETTGtl2N36Lg7Wl1iGszrmE64POipwRsUC6RrvLAc+tSapAWf0m2keF/fjDHD4rC902oRva/PCh
zIz8V7PgptXZO6mtsrCmp1hUS8tY1erVkXfgG9Y62cJ3tK6+Kh3bZS41xu04PkRsW5qwIyIpt1fs
AIieeOE+hvzDx2OZmaxuCv9aLV2FJCVIzLrqJhyWOWHeZuBWzG55+1Qti2Ax/kSfw3c1yB6uwJEp
iN1+NDNkJQR7t7ucxYTKD34od/c7jxv8kojz0oaHoXwRzsNb57NkokVBitbdQK4XLHkcEAYpXvwp
DRNGC75q8SrYhNSMz/8R0eweS5RxfWdEgE9H09pp0wOVaWVvcfob1j3IssUUAPuJnTB7BdGPJpDd
4CNEAtk1Dp586O/snHXXrlw09AkUJFiIH43PBcuB3rwlE+oxZsGpJawlQr3y5eh3i8XJtN6EztfJ
zrr8GMg/stYV5b0YeshN1vojNXSSsoY3isyflDNtimhpxzKSn9CyZFutZ/SuPs1fDPU6af1NREMQ
u/UQyDw0jUeBmSuwJBAUiXFNkb94D8VMBoCB7oP7iWAwasdKTKiqBQ2DtmuOn6X6R7qIXx+apuFK
28z5K4NwopiW/w0wBtAhknbKam5gZAyLnfCRbnt6Awu6d54qUoPI+DHjp19dpwkVL+NVx5wsr3sH
OIVONvw3nxH7YjWQNLyA+Ow8okNhb2aOBD08VSZfffk5Fa+S1rcYHaLalmel/xgEP7IRp6MCvxMO
yGGtP2AUWhlRg0T/UXceS7Ic2Zl+FRjWE2BoMUa0GSu1zsosvQkrGVp66Lfhs/DF5vMLkH2BaVxj
c8fuFW5VRWZGhruf859f3Ii3BF2/j12snzaLUSeYADVSx86663r4/NRax0fHT+cGRA9+ixMFMuyt
Vu5qdVaCxTjBWvnwKyoYcsn8OXDMsCrqTa5YN1XwnsceNTEkKQj97VrMPYDRgxyDefgkNOW5MD+1
gUQ1MsXMbhXSo/sTU8fqLnFX+tnsbhvzVOTKzTvp8tTNUsek4+3tPQLa3YjixCp39Fu77rDMA0O5
2uV2UOB9zRuxzdrXCru2LCv4njAPhzdJqFwhxeQLVVJid1Z7j+BDapi3j8zWpYbfRNM83EABZJQc
mC9MJrDb9aT4asvQ1eT7L4f3Ckawr7xr+VoCwID/YXIdl8YqoMK6I8ZLjq/j8DPqz6m361Z9jL7T
rhDY0AnddM4CfEgk64FdNrYp9VeRdqt7ZzM/0vIY0FsgMGOxAOvD5PGNXJ9DG6QLqiOEeUZBeFS7
eASy6RIjvJL8LSU66Rh7kZ6ZwPNAFwWNJnnpbrAfeQPS86t5NS7R8+AJdDZsGtf6MzeeigZ8V22X
oxItIhR+ENqwiKA4o+Dge29RntXSOry8KnQdqrozdA3F/oQ09kFtcPffKW+g8JjIROISFO+kU/JS
3MKZgyoNz09QtebIlIhrPpTZBwQ4KAakLil4SZ0CmAw8TNS+4koLLgfQfnOW89MA4GSI9l76Xk53
v+N9IbLrMCYfb4VZoZK82QZJvvjRcihoz5TKxCyvnPEIYuox/JlWob0S6Tk3vRmpunjLtRMYF6XV
KqQ71USz9Lp+bqd4Wehn5G2A3hmAmOQGyclRl3HPz3DtC4K6ZUMxRVtXQr+czG0v+PbuFHevpEfc
Lph6SrEz2mtzV2lXHfLpBFRYl80ihhCk84QEBBFvJF5DC9ayBr5NCPuljI9y5yXGVQpk1BJ1ZlPJ
BmlGE00NxNggltRz5R2zXAjxdEBMgzNoeo5LtZ8c01sM+FM8QhIGnf1V8vjAc/QE1xJaDvZjKcAS
zLCogGFTGByA8W12c0sJYZB+E73jEsMR3iUOdE7Y6ThBcX9lXQnWQuzaXKnmlKuLothJXJqUSuCl
1H/TKxb85zA94o7LVAgnDUKBGck+adW9Rl8nCBCYpCSMgzvFaouJa456cK9zYfdItvrSKF4KxJnl
nonuUHxaAiHniqmJ8Keln70kKlpGmj6mdA4r2pikdyZhYTbSYsygugHDQ9ikGmZYTcHJa9OwQl/R
OXi+ETBBM8NHmnD2cnYJHLkGR53pJrUYSTsJM53Aey2L94giUuwa+5CtMPDKN8TjLTsHI76VnMUB
xWiAr7LXy2gKRsx7cp5QqILaUipzLGWVGZupOaB6RyfMfK08YJ+FBsQuFrm0esYSYa/YUG2WbYWJ
wTZF76FalxAFEG6nEEq9WTd4NLqXCtcMBqZAacLZ4EOFKH8hxl17RTfq0oalzhnb9hu/3YEuWYiQ
XPaadQxtS/kUvViHZTIjZwxcB0Y5Gg2kDsWFjaXV7yL7KU/djc4XGDMo5+EELly15d5UgQmslckT
4MB+0t2HCKmKx+D5wt6dRNmN4bCfrO+n2dBdwhAr5jcXN+1c6HMivRaVzm5H3IFqs8E8jWIN7hS5
J4PDLcHLoC7eVfek9itFg+Y9T9ynmmK4bXnGjD3uc8sK7I7ycJkT1rpgXS699iEur0RS4ITXzEoc
PaeYOQxeN+syP/SeAn8UlBNzroqtETvnjafeT99YXPJEMb0To6LRh0bEpion4xBLHemcqu8CFLHT
CAxc3EZYpLo1alyk0yhB1EMdrw3V4QH7SGgBFVxn6pM9PIkcZ7kn5tpKDCHb/MoNom0AIIGnouCp
L4/6a1iusdvAvp1jgF6kwBpvKZQQIGyPkOfG73bP0ATeounMyHBkcC7YGr2IaZ24HcuTm9z37kfc
vffqtCYcgGKtTKF5ORcrYB/QsGU6qu2KLjvzKcyJDzFRBEBZ+e2A6fj+fE5HssmtJQ4DsTCwyuXk
i7WF74Yoi27bJdWef4YJnhpA1tT0DB707jPDZjTM34roWcEErn4FIsU5ziK+uARNuHVuPkb3iKNa
qH1ZZLh611id5tHwYuF93hwU78tqD7q91dEE+A+ecTWULx7UKb/ECaSfjYvq9qTrC4SEBvpwfe6Q
u26kFAGwEAnTnWM4EuUnw3kONFY4LCJ13CqLeFnFKxpJeaDKro53Dh9sofjXCeKG6NBkwde35Li9
eVKVpRRJ6MqW2b4OUqMlmPeelFvEvqU2MEJ/yvS96kD0wVJjVw492y9jIQhKJE0w5d1Ap4tmxbPO
SLINiQa9cZmY1BgyvKjR3uxXBtaQWfShGQjRtYtdtwzMUEGNdwNTomk1rKsV5IxyzYNob3rm+lF8
L4GzkWI0Yuzp0F6rEzRaE5eyZllCDcbKt0kBOyKKS7sBeb/H43kWacdeBYQCZPQGHA6uDidBwaOS
op3jlIRMQ1lOuQXW423GNXu07IGMfIkyWhprCpASqtdyy5nQRWtA+mR6FAIzyUNu3KbZtcVLINqj
vlGqpcXjzjhn4a3oymVrhJk9lYQorxkdM+E+COdezTyBq7cuabc1HkpmQHNMKKCrD/hv0tSJ+B5z
l6H4GkBFHPoMqVRpdNC+bO6Sn6Ox/iy4fsZG7LJxXZPHhu1P47J3Mzfxm7dMvHf2JZwF62H6CEMy
VFAfJAvPes1g0dZ333zudvADW3kAUXa6Kz+l9thBYiD4ASDyM6RXc8m6bI+Cpso110n5FA4XbSpY
eduKhy/u9lrwNIUH98n0NuoU7m29XngjkViPAo9bOaBmksxGK+0SVQGb0j4qHsRa6eTGTe6l8ZMk
cDLTIkGKMhJnzuA1I72szqhvWpvqnG+HCL2YAUW4ZFprEacJlp1QWmC1h6sA6n+0MN147mDxF0zE
ynoNYmTpS5P5TtbWZGYXBCuCfIr1Pb6g7YKvrKzOFgIt3NKdfQv/XOeOZjTxanenYosQwfAbmwN8
11lHO+qfZfeCO7KkN7vdSk5bakIha4vnkPO/1kpgov4mgYQvYOp6zGQThYWJ3RNw4LTkVuFFYIqN
SURh8VGb2GYoEK84viYeCcNhXYYmKenK+h2EG5h5gQXkbzY5pvMmeXQNARzwScChk+aaUCwFlnFD
l4/F6kwYCIQDRET4grQDBAzaEMISmu7ZgDE03BoYhgcEe/TDQ419f4kieGM8FBiPxVdLB4cbz3p5
q9GDl5QKycuEZSAcX+pOONz1w0TODnUOOLXBnu7Fa7NeDM3ZlIMIWSC6z2dezMBRcdcxxNWfPRYZ
ijltLQcHCQcY9o+u9UAgJPPmHfM8+qpD5RI3P6/wC5XIhW/S1dLUGeNdau4YPqgkW9wF5fO3zUcd
YXvuA54kTzo80D7zTWEvmJpLPQYExWCx3/iXGkX+Mld3sG5b9TZvN6Oz9Bu8JdeVz+Xm+AGAMhnp
1neSlVUeS3qRwVBhPy+BXyf8svJ9x/0M0QIiD6Hp1ubqe4qrIB5eOHwfJGVDkwb1oQWXz7/z0qMz
HLZqv8R4V9q9QM6EoRGW5EQ+BlQw/m09ErO6zqCiVOvpHnyG/KRhDvrOfkQjF4enlqUnkjenf4/i
eYdwSwA73NXhQbUvonzOK/hSK2ly2C+p1lpmT5XoZ8WIJVm1KtwlflVVCel86fsHwJA+eTGk1jpi
0oz41lDZ5L6s4TL12G0oDPXeDIYfGsLQTeJs5Ex7iQVqOsyFXlMyAF6Hh1HcuYg18FIn8dTnMcGY
IcVFYhvwIJoHwTG4wKczfAUcShkEEMGBZAiaPpueyThXWtyUW0QyUXMntONoPji4VaDtgx2a+KuA
BdsB5W2KcjsN2zx6MMd0bZsvhX7P06lryKtgcsoOdoIqVHG2O6hScKkZpjW2t9iVnJg9cZrKlmtC
C9PPSA25GfW3WkPXtWzLW4/U5ki/DtqrDtdEsLajdj7Z0cxzn0cKwYTQpLXvb5vwYJjPWnCL/avq
b0vzkNrbOD3Y0YPn3EFga/GoeJ60DWTkMLwm4Piacw5YAcaWx7r0riGwSgAoar0zKxrrg9LsLUpn
/CRUf4OYuZrI0Bq1ZR5APTJHIFFYl8qTS3TqgDpxCdBl4nlUE3Y7N2mIUugypvEwKOdp2ijmkw4Z
JgW5UhVQ2vR5KB5Kuq1ih2la0sr6oguDBePnWX0/QBdW+w9uqNKSIrHLoSOpmNfXZEG4EU5gxV2o
fpHXjYWjsLdduParRWHOcKreYguZwu4rYHDa6tnH5LbZSOKXb5+i/jhBNLFWefE6aovRvStMKvE5
hywTLrfZutpevWKEqYtnI7rTi/sJKy4GLMoqMhcp3sPwZRe8AMVuG2BS/gwONaUE+LX+quC7zkCS
R+j5Xvfmh6yExZQS0PHsYktgz9Vs2duIEnifVYe2DysHEK64v4T1eUA7BVOzg0lDG4nZsD3uB0Kr
ayxHAFaVFiE9gqv4jL1B0A5oaRee86SllFyHMEGxhUaiwEPDRboYvJr6V8x77RHgqc4bUAsROUu5
5ksHD79zCkMJsHHhGptMvScocmzOGD8L6wCMNdlnMhRBYNFS4XX/jbgdfqU9i3nCDPa1GD9SGj47
IypDvUCfhUvTHnK/mc2F8oRREiqRvLio+JxkD63zMfEUKFTwmaQw9vfwE6KISkfbEpSc6A+SUudi
rXrPS5LDiccyQzlmAgzpMWEpuwUW63O/P8mxRWZks1j/lDkhsfYwhndwqY0Aei4uAIdOO9UpsMjB
bLZKQ6UtsbriI0PcQqFvO2s2BznSaiMMO+89PFG51dr0lDU3nugJCmJAw/4dhhwGHtCuu/ebHTk0
fFtmu5JNvX53DDM8AnD754qJsWflYIni49V4kj5XWGI1ctKQVjcCgCwV1qzhWImtIwjPgOmR1j9n
sXWTSmOM4IvjD5+fISabJHvA+jOYIjIajnZ6m6pP5oTJ13AXbxU+XL8tSLBliF0T0r6nvAqr8wiW
1dDkFvaHR3HVB8dvDw7QX7PTAoB8ljxxl3cpVPTB/8z5WD0W9nLA3SgPDO4rONNuBbWFjhyctdNv
Bq0DaMC84pot6+FQ5aRJLeni2K5aSqtvMF87b8E9MszwMMLFbGeXMN1gVu+XG4YeZKNO5bnu4fNz
EsK9TtIXtF9ZChl7ReaOb8ovqwr2Jh4QEdpvud8FjJK4e7p90rS1TseGThrRSY2nARvHQVc/JRCM
MVwdPxnukb1NYCKKx6/3oiOlFMVTqAC/Y9I+vKcmQkOM38J1DVzt7czuyeWdaU9yNOnIvdM6hc7M
oq+2dxnVGvJnse119jupuDzymEzJhukSGxsmIlQ0pOUC5oxYaZJnA0kRj+EHBG2YfWo4OrlsOR5o
db7V1B03vBgeyE+DChRy159iuPBU9wezf52GnVYT17igAHRVgDjiHhj11T3X7r+qHjfTFSCPX8Fe
ZEC2TSgYhp2FqfZ+GuApUD4DbQKUeJAM184mZMl11yL9tLTr0C3wPfE+QV6d4rMqTkl0Gezd2K6a
Zg/TvoczKOCAKYfBvPOAQQmIE3cmywJNbvylqQCABbCTeJjyq/9u9XM3YtK+d8MziEmXr1NqmhbQ
JCIpqHgnxpYxdUofxRzINKEk4ivNYKPDxwpmI7YD2SYmdDANl3oGJ3Mbk16i3TYjcNFyyleIDloF
Cg7OgVCmjPsccri4dsk5ip9HqCMiAXCYupvaOjYKpKC7HNoDhn4FA8qrzHoB5lGaSzXupFk7Rc9A
QNGWqZ/jzN2aqfgpCi6++tBUb8K4RPqHEuGVDtG+3CV0X0teMozPCnq9ultM3Tow15XDsk1wiz/4
ObYt92kFYxKZJph1t2FB4hnGBBzLYuxrR/E0UNDXmLK0K9QZyOODWSPfiN2F2xobC1e9dNjksBmN
oDNHn3yCemOT1c33M9w0aCaWMtm38Yd1TrAjEBEjSEAYxLv63iflQT1EEdxRYkqctaPfxcqjx/aP
1aykG240UD0xsGj61UiYhvgy43JZMy+xxzVzjgzVYY850Fr374Zi0apk7qySXsGs5+BEnxN8uK5c
DiOPwawsZ9R/aInKdMPua3tvPpPJ+N5NlwS12NWW2Pplw1kc4SKADyN0W8hgRG9E0WuF2w3C/b46
RO3KtOkW94hR7ewyiAyVlqTqLfNwWdKdO9TJ432Tvfc6B7Fj0TVJayhm/VRbMRHkoK/FwemuNgp2
Ub8pxsIdJE8TskuN54XdnW0dJk18rEweLRe9J8KovYY5QILjMtpHpNVYT7HofLjwHZR6c4OPJu2D
Sa5DB0ESKQi2LnLqmJ0UJSaDcT8wIWnRCkfdfcPbnyx0nHN8q7r7OCEIFShQYNE3OasOB+1q1Q1b
zLiCeJk4l9aj8qG+0FCWoALs8BALIWMiarEO2PdmzsrA+aHr9opxV7ZvmYVh6H0vtsqY0p0/MTCM
UcdwPqVHiLCNcbDg1zgXYggYkPTsnTiPZxGPGjXJjiAXc3yvy70Lwlxzs1b9sDOmQzmcRuVdkane
b6m7BL8ng35S12b8ClfHUTE2QcaNh+vJG1cF+2OOyMBAwO09VOI67qL8qQe0AKNWQd95oOzmC09I
G2PNesEBCn8DxCjFSX585EVBPjDCjVRax/7LLZ6Qk7YgYOGb7/Ggb1MMMkyYXsvS5kr4aFBYxkfy
Mx2mHXF/cobbobov+oecFSNKnI3GN8XBhRH9fRq9Z+UCx1qH7yzc+s1a0YFmnHfXvljAivDIaRmg
zxAvW9LIzvXwMrWvFsYtmnZH4kHj7Ipp5xlbMxczeLKqmM8gDxElo0K+l5AvBvOWe8K4hqchh3JB
0EsDSeJYYtQbANeVNHi2+dCr1yl/J25PVjm9sVY4nKStYIwsh/l1zViUj8T4PQ/uxuTedt7kkgWL
jR+ljpr4x1lFv8KwCKzdqi+1tdP0W4K/JrlHoJFximUUPbdQrTJO+JbuPw3BRaNnWYWiOqD5xeMs
aGFcfPm02bhcaMcueMzGz9SO530EyDK4hO6dLBZxsRgw1EozTMDPpYVFsVtfx/FCsmtGgEfyxjeA
nzZBDj1zmoHGClUcrBA8Q2Fu2qsUo23+ioUNXZ9xLT4NpUuY7qYn1piCNAnePKh4VKPQ3XlcaYj4
UmodfxjHB/a8ctMJdaN6ZsqR8Zlai7mzJSMlXoV/izNvJtjtNol3X+G0hYuM/lHnDyVjCgc6rXpH
31hiAslkvdjwgJfmI+8+jXakoLNOq+GEj3SD8DB4zogA83FRZop95wUo31EJ3BqozTG/lVOU+F30
n9zGtj877i7K7lVvBShKtelGl0w/c6tc5QBAGgYYexxyD1frA3JMZVlUtxVYr9/vWuUEqjeCPrn1
Iu/8pSIuWPy29FbFka2YYGxwYMjCtZDjFsTO8sEJkAWyBxgfbIN02AExqdFcWJimVjetXu667HUC
kkSSFKynHnuFfWQ9aMApLQOGHnMeNHEOJxiuaccwwVLgSbG3WVAAhtDAYOprMGlgMLTgE+HRqjT3
fbebVlO85aXT4V5WX3xAPCik1wkjvQqj/Y1unmvCkrtPbdz7ykPpnEZvL8q93d0yRMAUNRnPkf5p
JQ0r8LYWl1hcdPWhzM9pP0/AqXIojXPWSDCQEfGl+Q92dtdz3IUrZVpjMl+Xj0XS0XYx1gow70VE
0jADNO7d4jK65xLEP85udTBIeLzmW4j304SGGlgen/2XbtokE6SlNd0Pup1CvcbVUWbyWiTNTeBq
VFWwmXFZ1mAvd/iNrlvn3oLHy11mO02zrTqcde1IwE8Q35v+tPLKcqknMWG6px7qugGCFlMp8Br8
ToijWF+BPuocRdG2sF7TzJn5vXvUxUBnuNUwxzY2VvViYGHvmcrGaUHmnduK2XeJWI7Tj84LrgtR
vewkTHn7r065YNxlhqcRmgky30VVX8s+nSuNy+C73QCz2t0H5n2Qr5Ju2YKNN5h/rRIMl5S6gcL0
MZQfpYEvxLIxdikKunFEivVlQgTIg09Y+YqP9P6lK5/bBhyYjw4ke6Jwt5hqwZRLVl74pOLPp4MO
U0wupnxZx/sGxy2XpY3NqGPTWN8GdKXjjAHFgE+yuVE1mosENNa/xVPTSI7IAES9T5030yIqBR5j
up/KTW8fK6BoVX9KsA/Bew/HTmORWm+5YIoFuggZysPjlnI+eR7SB83BRR2tm0mVP5J9x9hEi4Fk
odFrl7B/7vW1N9AL3SevhQtJq2HXCTGLEu9WS9GivE6Ijk04JY40BOp35BJDZnJryDvLiLds1Zzz
NcSfd4Hvaox4aM8GVJaw/uBcssmI6RhUtwUmSYpFS6S8ZMkLTDMalRLEAsoeKIxH8gCzOQR2sBKq
eKEyP1KrlK1r25Pq1a8bYzm227J/rSR208DFay+YHBpeB8i85+zzAa5T6rfWePWBwSZwm1nTM4Cn
jQqThxFNhr9zs3XdrklX4VDkUOX8CnMIGgYMD53HUHu0RgrF5NLiOMO5xWg5UI9SpJhDFWFWyyLT
gdiJRF9Kg27OTbm/BnD2Jc8+szYhyRQUEMaWHvnS2w9SFaGu8QrD54Z5KJ8sGG7tYVtWjwWFidJB
8hneJLUmFkvCFEH/ORp8eO09IL4NQbwLpdD3UZE2Gcp77H85wFkF/KND0T1NiKQU0NSW7cgfrqb+
4DjXQgXN4N5pIDJsgCSPVhDlGCmZR7KKpU2Az8s6XgM5BxKydEkiFCB9Egq5cJs4e8ymR4bVxylb
B1ZJK/rcmLfUVLCmBWfvNC1NdvsQ9wrgn9AjKPR1qk+RveVhkmRzLUDFbXPsknrmKmSOQz+tyRfn
oTUaaaRRAbl99cFLHQHdQtDPwJW9pUcAAJlO93DW4vFpGLY0bq55Uvrbfvyoq1cv+vTpQSqb7AJn
m5fIO64FPyc/pPMweFb55iCuylPMJqBi1US7oDmq2iswmMTEiJ6+0TaF/LlvzD0zIOYsgeT2qNQa
tB96zRCTDgWwiJkIE6v46eef/uVv//ov78P/DT6Lc5GOQZGLv/0r//1elCNvPmz+9J9/u8NIoMi+
/c1//c4f/+Jvh+i9LkTx1fzwt1afxfE1+xR//iX5bv7ryrz67+9u/tq8/uE/FnkTNeNt+1mPl0/R
ps23d8HnkL/53/3hT5/frnI3lp+//vxetHkjrxZERf7z7z/afPz6s+7Y327Ub/dJXv/3H8oP8OvP
1/bjP/49/+njM/3p2tb/3x9+vorm158N6xfPNHXd03TGdLZl6z//1H/Kn+jGL6ZlOppnmYZpOaqh
/fxTXtRN+OvPmv6LbtiGp2qa4RqqZfM+RNHKH/FHrus5nqvZpmE7/P/n/7wBf/gi//7F/pS3JNTj
CiB+/ZlX+vmn8rcvXH5CR9d5C6btea5LiiJv0uDn76+XKA/4de3/5JprF6i7H4qwHaVjkuEPoE3B
6DroF8pOyXes9G6A21j0CrwZzk8ArtweDAhznhJcG2OkPRxqKxqoWurGy+C5JsVDXwvFWCc48nGE
WJ0g8CSsKLUj0xJYRhZqMPazuhGqyf6s9SI7NpEq/Gen9Q2gszjSVVRghMHkU4liqfNQ/eZ+b7co
p20l89mPE8eAoj+WldkW69awQe+sWrW7dZq0wKOZZxbMVaxcGu6ndWNdAsfHjbkSMSTEXosHcIwB
moOyrKsIOmKglB2Rxl4cQunMcuxr+1FM/K7vTR4OrVXbOaoCs7ROkTdaDRjpMHaBOncNJsSrHBF5
/I6JSd5tdLWjiO0Mn1I5TCKHUQtzLETgRQVZV3EjsWnMKa3lPC5h1mjlY2gwW62tsVuTMijQlnkV
g7W6LvRikXT1hNuKW8Kq0CxSpoZhjJBnirEGHCRVXEADaq2yYHRsWD6RmyHm74NVjpg1WIKZQhl2
TFuUKvOavVL3VXCIAjHpG1stBm9R9gXhC7Goe3zZPR10tc47qSSwHOLa3BZvgEmp62Dp93HsXM3e
qZmktR2NgWGLzFkq6YAQrssjbZz5kYEpZ1XrqNu1wK2T0+SZdXnoyiLX1rGnqQTiqH59F/cymD0G
Sky2Q+5KlyFDHTvIQW117TvbIV6mFT6mMa3L+RsKofYwZ7U+XGL+PeRLW7T0MKowORHrTtHJGNFF
jR1lyPxKSYVXowONuuGsjHqXn+xpnLq9F5aUYqJuiWdMI1YF0/Juem3zXFZumuKcldalYa8w/Vwa
iqVGM7MSTszYtA3oAY1yIAc9UB37vRPoMntNHRiB6qFRQ1KyYtVcVKoelV9mpOMe34hgSB5HAx8y
MmNzDaq5WaiDuCqhmeOOOI4REGqQDTYOIGVAgElRx2WAgXGa6lsRVJWI5lbZy6tPk48fnBoMPSIv
Re/DyprZiYvuOuLzNBk2VQZMGX9ynHPslZ5arLJh4pisRJFYL3aZRozBYktLwIHIRoCOppSOMiTE
ywjXfrNbYltXtp1FyDb9MkqYSyotSaUMRrOxULx7Nagr0DihCcdmYuxPTGSGagRyU0rDwCgnMV2q
W5aFPZKIlmWuFBG5hapTGcWWZR3zqohpur2wsGnncEJkgpwYtuesq7jF73tyiS2F8ln1JUZkUaK6
E7GDSmlq/TzsWHnBwm/GEnpxOWmQ/cZUz7o73EhC/XmMcys/w9SIi2dHK73nMsn1U5CMNRi8Ksdz
5m0dTtRoYznusFajkm+FRRliWpPGuFfKeS0DVXXj5RhduTkkWN/xTAyMYSjpPcs2UryogJU6dpjA
dV7VbvIG0ixtd6lAKVSM5NbPTILM0zTIkUhmAldKdhENCYRbQX8PlTjoqbB9eEGxFzPTj5XJhdCp
VfVzPLjkVhNIq7w4oYPMr1WVPtzVk9Wq7MteiH46jqeEkYZr4q856R7SC06gddgMrItBNTxCMylX
gRqDBOkg50iJSlzU2rIYp77eFpMLnGHhoVUuRm/EUtzLzMlMgeVHu14NZgOqoVYkll7ssm1xNa/H
wTn6wITDupyaQX9VAoug0djE4XzeFoZ7SEI7G1ZTN/TVwxQOCJ6nKcU5zNPGFKszjTVwsBLSc1eW
jdc18HPYqfEm0NsAHEUHk1u0qdfBj+/zIfkY80HJF3Y35NlibAlIWSeCHuYcitDXdtnkeSxj3c60
l8ZLE29vRklY3wfcnXLRO2VK+10Ebuys6sgtQ5THdgivCIWCdfSMvHxjC4jTTWc5vrUeFVQ2G2Pq
yFRrEp6Xm3KMvAynAhOHXJ8HztmkgYcQUCRpojybtegQVBVlXpPAkQfDCqdCiNO2p9fHgi+dMRD7
Ploy4SINGMO6QMFeJArz69xq/K3tlbKD0Uuzn3taalC3WTyJoEYp6hP8MbFmyjm56FWjWBqvJy4o
L8dpikV9N5WX0Fei8sCIvh72uRK5zcJMuP5MySOfpAsb9FfkRqItu94FKxvj2gEuFoaRb5osQi9j
Rr3cNYsKFnzrTHRk1dSRrpT3zJKSgsYEsiouPfqA2+iC2mWS0FCMrndqRlZEqTawhEonT9Fp1umE
1EGn2F9GriBfQley9uQY+L4YRpUCvde5S2oTxQ4ocGAoRf/m5I2Dqygj3y6s1fGjV4WrLMQkSvel
H3PH3abm4CYrzMjFmw/pArcZXrpfZqUbdtDsRfnqax4MW1+44WNJp9TObL+RiShehhl46hsgjIpm
s8ZaT4c+0Tl9icWt3XQCGjzEyuVoZXi3BIqhVFJt2mb7ZrRLYxnomkYcXVt0yTETQZevUtU0xM4Q
MQ5NqUde45eYTDvbdqbSN2D9Va7y7VVkKrlTPzkLTdNNAvGMzCYTyy00iz2yQD/ke3Q7Cz1o44EE
ENNGtgoV+nky2okYM6Zp+GZlOaIhW6sQGgvCKCuaj1IfFlOi64jBE92sSXwWSrEaW9XCrk41cRAq
9Sg0F1OhpuBMhmDqXQgb+nnfKJCvQlNRg+1oClSVhaFHMCH1wGBy5OnJMLcDy8VdBNFEs3M1JzXm
pdLBsFEaPexmNO++AmG2JhJV8yIyp6e86Y3FP99g/Pe6h1P5mV+b+vOzObyW/wtaCApsCmvVM13H
szVdU13vRy3Fv72Nn9H3ncQ//PvfOgudK/3eSTi/uIZOU6Cruu6oWAH/vZNQf9Fs/ue5pmW5mmpZ
/9VJeL8YkMQcVbN1zzZc29H/mU5CoyX5QyNhsCowhJDthGVqls27+76RGALQc6VsXti7S3thdqld
IQ+tA5XcrSFxOObNws7LTSigutTGWOM5o5nE3SYwy92LSKwgxSGt7tKyfqHNrDmV+yipHUIjvQ5+
aT7RD73/8w/e/7ZHylJ/2JX+W978x7/XTfTx+v1z9O2PfntuNMf7xaPh8wzNdU3Zkv7nc6T8ox/9
3pIqtvqLYVkaTazlWTq2K3SSv/ekimv9olpyV7Mc3bHoW/+pppRH8rsnSeHasiPV1T89QXagd3Sj
qKNb+g8zU25y6HUB0oPvVtTvPfD3PS+L4R9eXv77d51uMlROZ1QKoHpw6SywMPMYVSZG/6dhQnDc
mbMfv46m/sULOX98IccOVb9Ugm6V5cFSV1/05KFB6Ce6q165MwMqkWXjfNbPf/x6f1yAf79t8t+/
+1x9Z2iREHG7KkOEElG0GISztlKxycrw8ccv8Ve3Tn5j370EZ3HXh27aMVImcwsagYMPIOu6R6sv
2UcWKrAfv9IfYYm/fxj579+9EpzPLNDyAQNgs16nKD9T5qE/vvRffYg/IR22IRK/MnqxSkZ047r3
QtcMnY7A6Fr7ar10OeD18+OX+qsnGczn+09hG1qPbpz75ZbnQMq/7BNWND++9l/dIVCj768dBpkZ
qTXXDqDHT29qsP/xdf/qPcun+bs7n+Zaquryump6LeAyZAYDot3/5Nqa96eV7Y+q7WLFjtBu2KnK
ZVAeibT9n136T6u6SKuy0G0unRrUbxcjXwXW4ceX/sd3WvP+tI6nqVcZTToCKf7/4+xKduXGgeQX
CdAu6lp76S1+i9vLuwhuu1s7Re0iv35CxgymzC6KgOCDgXdIsZIZyS0zAhXbKAQrTfO8bvq+s61Q
xiyfxZBiu3yuBb2M5INVFiAbaCJdZX35+81UNnPg23ZF53PIzcgWwUNu4PEoSDb6RcIoBAqmrMlg
Po+havmcsE2owfb9z2EX2MM01B8R2W5UpF/wsDWBAmubwyVEQoOubKq8hkvY6zRdi+yvuNzoDgmQ
tK+MqQrhjsEIj25THoLi1/qgVQEoQTJpsOjGKQbtjS91/ldWfFu3e3/FsJYt6W184D6K9DbDSmiM
72Z5dlgPnpbjUG3KUNhk/GmekbIecDkxn1swY7g46WVEl8MVkU0kSII4tIzZsKzh4TXo0dIPRcP0
y7pXVLYlTNI6h7ZgiWuMlHyqq/cJ7a5QB95mW0JkF6RQsTExbg4a1+JbjWaxflsCXLZlt5OZoarE
7pbILpO/GegqWPUVl5oa2KgiRYIkD3Gj7WfYyhTuZ3RX7gb/beA/IZa97hZFgBMJlTg6BWE8wy0W
+iMF7qMcFNCvm76/2ltEQiVOGYVlJQhCM8hx2+x88MR4DRbW6tD7EjLjeTJErdnxqbwk4bRjHnNK
Gz+DkHezeCbOT2dG4/Pb+i9RxGUgodXwvEFkJeYgGZ0dbgZ2WQuiUDyHbjMvoVW485ylPgafZ2gx
OJnGKx+3hWYgobW20DA7Vb+j/o2hjgYlCu30uj5sRegsL3W3YW+xjqKEAWhtXDQmJw59yqj9vm5b
5XEJrSQv7WEkxXymAuUcnwjKEell3bTicGAFElxxEGBDVgCupAkXhTTQD6KFMaVg47S4cWALuRf1
3zjUwtAYVmjQoPpFEo4dkXPKHcyEEX8CfXYS42peE56K4Mctwh8TYaB5o+jB9XqeJ+sQs39HG5UY
YPdh47blJJCQbGYpbjysErPhMegczYfJ3jh0CbcmXuTsOsaFYpE89eD1n/+m9RHP7utTrfC5fCHC
fFz2jrjOPvvsOS++jQ64yzUDVwS/L2HWG2IjjX2khHxh3Q9Sozy0Nfra1geusi7BdvapORgd3GIH
9NAyVEriI+umVT6RUFuSogrsEe0PtYV6Pce91E198sGnsG5+SYn//6j9f6dHy5eAi2fqmIkcI49R
9MPRC1HT/Yiy0B5sfhm0KP+GkuU2RPmL82722GPqTaM7Lp+yvg/sVOcfEDhf/xUq/0tgNb1mFjWH
6do7GekJ/Yvb7Np/Dtm1UjGHDaLGM56M4a/Z2raK+xJALc8UzmzFSC7pW5BHTqKZTZUfJHgObd8G
JsN4RyhzOhlIK6Bxsu4KRRx60praemktWq9tzhaoA3NciBveLgs0mz3FuD0JnbnlET4vmz1qmHgS
rJtseG2L0fy2bewSPBnu8Q3TR3gw+qlFYXt8GsaNI5fg2Y3YSxYpPF4vVeSD/1R3w2l91CqnSNA0
7LrxuQfTVXlGRZndaYJPsfx4y/ducBiXiSOCcekDRZWehRLs7G8TT7uJZr1WmZewaMzgtpqXTDug
WdA0vjIXxdioFu0P625RBaKESTxZ9eZE+ubsDHgRC6E9hQ6GuBYbzUvQDOcGxUQevNOD1GtCTXP+
kYwv60NXuUaC55hZLhOFM55p+sNNfpXiaUA19NZ9qStBtMT7c9MvYW5kjyi+MNEVlYZf1oeuCEZX
Qig1S3TPDfB64OTOuaXN0kk1pZrkoliFXAmgSZz/b54FRzia2vBGavyz0MTkxqNhgLyqeHC19xqq
X7JMzk34BzZqfoYYv2QCtbZdT0fHcTQ/QxGaroTYRuAJwTAS3FENbz2oUPKvfb1ta+Quv+Zm1L2o
K99nFTQaQJqHV+6dhzolgY7C9elVjVwCLSqqJzGBtvHMBZ5zUTI5VOYxjONtKceVMGukKPoOi2w8
O+J5hiSo85THzw5qNLeNXsIsN7s5z1CndiaQLEjRSGa7YeRn7LjNvARbHkMbMbbT7jxW35sM/C/v
JD1vMu1IkOWicil4lseFEGuuL4X7NuuOe4opdSTEho4wPSjnNufGw3Fv5BNKz6uxBb0rNT+2jV6C
LSkYK/EPrGijBdUAiNGDSZmDnnvdvCJdOhJSw1YMrheWHe7X0eyxKJw34I65poFm16jy0PL3G0xx
C5UmYwX7o/lMqke/fUp01zQq0xJcWZhORpKODWoOqqNBwMNG6ovvJad1z6jMS3D1SkbavIb52UGP
dJKBicG8xI77dd28IkU6ElzTbuKj4bAGtNN4qbLNfWH9vc2yhNSstVmWZJCaId1P3/KR6ydNDlhi
7s5BxpFA6gx+kIoaab3uM7AT/apRPZazF9o89zpEKdyyVBPcxgup7KwifoeVg0PtADWcECIm9G3d
M4optSW4CjcOWTvP6GclY7MLgjyB9Cc6mcqh023hFS6yJbjm/liOAsS055BiTe2tK52hF+ZM75Od
nQMfPY/rP8VSOUoC7uS7HajrQVDofiRvzgnFX6DMyp4gvfqIOlLw94DNCORC619TfUxCcWiOk+kZ
6LQ2Ud6FRiFIt9TEP6wbt1TTsnz1JkeETTemjs/ATfYKlpF9cZwv5am/ZFAhRssbeJPB93ld/5bq
h0igTlO3rcay688uWH+npXHKGomnmROVcfvP32HHdW12SYr9W5w8tJl46kFKsD5ulYskTFdlXVc2
K0EhYz9NHa7pr+i3WjetWAFsCdRdmqMcI4nRttmB4M77wnEPAolkvM2t21d4xZIQbZq204GxjJ3T
Hq2EoQuWWV0+UgzdkvDc+cLuhxhkdiD6DiBZa4KaAbRDWIq3DV0CszGESW1ClvzsgnTJTGLIFdga
06qhS/ClQQK5oNmqzzNawyza7wfyFx9A8b4xYn6D7QZU1di0rl/CN039D+OgegB9wYxmtm2ekSAb
5GMSoIK9PwvvZ+y8oHxhm10JnxCWJKXdwK7ZvVXGWx1rglCVLi0Jm1ngZRwdJVD/XZgfX5zDfPGO
qIAGZ0yyT4/TJd+GVEtCahk2pM9DztAk+zH2D4I/Jb7mRyiSwO/L+5spzVD3JFA6jFN5/hGA9Q1q
YIL9tcnxcpVTEhBDFIPBwJ/r7GmTRgY44ddNK4a9lAHepneBuim8FQn0IS7sYD/a/q3Me00cqmxL
CK0YY2DBhOIr75uL1ZWnkXmRMEfNZCpy11Lidjt06JHzzqwwdDyl78uiQrW2v+24Zi6/6GYyrdER
tEMT0blrfnbJe4x7IrStt1qEKhKMKSE0zzmuQjzYL20wtz+kaXss0FgUQAp627RKUB1ibgxFhWgc
wLBZdeC/93lkg1dt3bzK9RJgPXOkPetKjL86CYjAEs2wrSU07mxiTQmgaEcQadsLhAyYPZf9BngZ
D/kh2SXn8AwiqL0FSQN6jjUhpIpQaXk10ZCFjirMQwMesBEdAPX3SffIbi2+/u9vMeUKJnMwJ3Bi
w0ndEYwW+xx0Jjswq6OB82gdzQuUFfpJ8zt+J7B735JgHHPLmmKjWL4Vn71H6wIpEpAPPfsn/En3
fnF/1k25uKmZuxKtE/hB4DsJm5PjvWyJJlOubPIgFWe1JuwmeJQSjBxtT2gCSjXkZeJvgFwXA64b
jQktKuWj4786uDdaH/PvtemexyUIMxZWzOpNbFbP6Qs7QSsWDs9e0AqyR8OZbl6XQLz3lSW2bsZf
gCmwZiO+kl+zSxX1FxGh0eYClmbN77gPODOUkJw30KKYnQDn9KCLeMojr2bnXEBH0wZjT412xXV/
LRvKez9EAnZrTKZTCfwQ+phc6IlcnbNx7iF1uG5ecUwxQwnJTYNidgptEDgK9g/Fh7EPwX1+EHv/
VHyCKvs3dKdpgup+1vhdnn87KQ0UH2KDzi36fcBg30euGx7y+fP6L7m/NJhyJZSRDQmZyRJXII/o
oDA4hmDf+kjS7+v2VYOXF2VSBjZ1Yd+JnwxQPfjVR65711fZllZkWhdzOQ+wXfsPdAbFTvOU4L/1
gasQR5av3mCBpT76TnK4PXyfjsEJgvAPA3aIzh7KPVCNXP+KImHIpVEOddE2W0JtnqNdf8gZxBB0
BxZVkiYSmKmwUJgD4m5sc6FUCxSA2eQKnkdcBnSXbcOX4Ow5ndMyn7YQOwaxVGU9+LPuWUvlGQnB
hc8N5pUgSjXCTwZeQMbDtiFLyI0nSvsxg1fwdB3koAnR1Fj+PsPeSTlyEZSdi5ZTa+xRvL0jZ9xC
gnnqFJygkw76bmgZHO0TNIhC8CieEFNXQ7M3UgA4kJbiIizDnCwRFPThzi9fbB/3MdYLhEs3+Uuu
kDLS3LdmDz9rEteQHcE3uW5XtV+Ry6PQogFy1xq9FO0B3Km46QlARAySyewFAh774TJ/0nxoCcZ7
EyMBmVY4KI0TZhzURXzfX7tz+CzOUJ19w4cgEL3+GUW8ylVTnmXjQb3EV0YBeif0yxdCdz+gQnIg
Ibmi4QBqJcwBuhEPECjbJxF7qK/OkV8azXSohi8hebCTNo4hqX1OQyTpNt4T0O2ue0aRpuXqKCdp
CjxHwTPM/WnTQxA/1smm8j0zkMBstIGTVGXSoPiz3k3pu28WkFneZlyujnKcsUbgmJDByv9qgkcy
v1fDy7pLFnDeCUm5OspCT4DRW0hujv/Lr4Kra9BLFbd/LWzABi/QkqPrmVDMqy+tv3M9jEXbwvmx
CVoqKHppwl21PC78H7fLY0scw8577IDSa/YcnEDfs8cr47O3BznzwdMka0UtoimXS7VBPSZzi6/E
T/3VubQP00kcaQSmWU1wKjakcpGUlw3tZKFZ+RzgMjspL178UILWu3mduvf1uVZ6SkJvkaHb1UaD
/1n8ZFdQiubvoHg8zv9iJwFWz0Og8ZUqpiQEszA0Owa2DRB//Vtaz1b2aPvgqgIHLMiaoe6k+TXL
qO+FrrQuO7ad5GM69ef+1D66R9A3QFEO7NxQxQQrkXZjpEgavoTskhZO6lqIW3SWf/Km5rHycGkB
iuH1n6EwL1dXiT424nrKcZnjf+sn3IhaTyP5ss32MkE3G8dwKGjsgzEDz1YfuXgj7NXduJv2JDTb
ODW5PAaOWz8Em0q6N23oeAdMN7kqt0igZn7l1/i3gDq8BJ9INDyh8fol/RcaYWfnWBzKc6W581Ik
pqXr99ZLptnP+chtnMn8S4EDTfl13fuK/ZBcbTW1rVXxClcT3P4chKcGRTktxMVc3TZPZV9Cc0vi
IegKxL/9Kr4tm4ngzYRgitg7Z7DLHCnW5PS87cHf9CRMJ2zOjNTHxwrxuZ1+ts1b0/+77ifVVEs4
jo0m94gAwNDSegRDzhMZjH0/x5qXJNX0Svg1SOKiWgZ37AYI2TPr0au2GZaLrlxBcmr7ojlnNeiv
J0iWQqVp3SWqTC0XXTldjztkAXen12VLituhC7TBztbRf0i0mU3hGbn2qjW7LpgCfGQA3aN7Ai/U
+uh/82HdycyuBF47JTxNE2yo3XNvH+Yr2OLQPFxF8Qs5VFcDNzkt9rvePscZtjpADRhbpZ3/Rral
VLkYq8ynccx7zLifQo+s56CAhJgsRB/Wf54iXuWCrLY1wAnVIvVVoEE5+DH/wWPSnMIw9Tb+AAnZ
Y567pEmQOcLwyQOF4Py1HT+vD15xHSXXY4mkHFs3gG/yq3Oip/EynJbrKN0xXHWWciUw56XvTPMQ
wD44yQ/spYiMffkALkwUnB6LU3KwdBdfi8V7QSbhGi5aCofxS8RPHEWOYGv+7J2DCPpcZ91GRpFh
5RqtkNI09Gv8GBCG5OCC7F+E/5A3mhoqFcjlOi2TjSCXqWC+/zYd+6uFjas4sy/O7+2L7iZVMeGO
tFAbTd8P+bKQ5tfxmkXtJUAW2XzvIldqMWcYbGpOwJrxaE4XnPfX41QBMkdalG10/xtzhWEXEI5P
q28zJN/LWbN0KhLfb56/m32RifrhLqc4Yo6LDiVpwEFaaKCrChkJuh4bUKJpYk6zxn/LoHbAcuhQ
z8axCbPjumtUo5eW4pyXVopLRiTQArryvX9tw1azpKnO9wvN4u1eiPdWluem158htnC0se4kUXwx
T/RIz7prItXMSrilVV/QPMPweXERKUQHnv1i27zKZVq0wuti2pH+XGb0xQeDqREyzbwqnC4XaVW1
nzmOjYsP6ARDHGDYCYTN+nwqDn5ycRYvSROnBNFYJK8DlDmd4ORNPzzvK7i417+gGry0Hsdsag3L
xYoFfTRUF6QQAigrobmcUBmXkOplmR8WFNsgk1Sn2oa0DaRH1setCBV7+eQNTtFES7vGAphMlkET
4NS4YArjGqeojEtIDSars2qHQ26qf7OzF8N4tMnnbeOWECoGaJSB/AsIdX+B4A2czJAyQP3bunWV
wyWM+oMTZt6EgQvzq++NBxTsnLZZlqBpoDvEMUo8GubJOR6eQHS8ble10snVVqx0OytYdgXLDau9
p3jZTg/ek3kCIf/J0X1FsSOQC69CJ8BhtMVXuuPyFDZf3F/F43RwkLxqXVOeKkP+fsC/iUmbBgZP
PXykh+xudskP1Tk4QnLimJ3SbWnsN3vUzSfcfq7mtsc0YPPM0lNanNenQRHxcvEVs1pCe59jbUqe
BH8MerFroWq2blyx8P0ucboZtJkRxyMEVWkj5D4yqJJNwy7hD7muBFc1eAmufl24Tk4weBdqbVa7
d/mj1esgpTIuAXagg9O4JVl0aLOfDai0q8Z/D8qNKfJ3LN34BoS+GQlNkH4bzvwjrGJnz6yMa9KB
auwSaEGIDLbPehl78CCKbxmE8RrNDYYi08jlV7Ru7GwusZ5y8zpm1yzU5BlVPpCLr8reHoWPB8ez
9w7NbdTV+i/0If1SX/0Tv4DhdT0kVcOXtr7CmMoYKyuubPnRTx/ANb5uV3XIkQuwPKMEsWe9+CUS
J+9kQWFYvC03LzjYokRHfNd8Zwm/O0ccuRprZPkkBgI38cg6oW/27D/2R37oURoY7+uj5iuKAJJr
ssYGRCG5iXQznqBCtBcX0Cnva2iXzq+/d37/YD3QZCDFYcSUQFxZoGnJwauKi4HkAnIpSAi7p+qk
PX0uF5v3HCbhOKmHBBsb2C8fg0/QYTuBzjc3d95x+H3LwFBBBbnAQ3JoHnStJIoaTlOu3OpiXgUZ
//2b3Eigamu+FFAGH49QFUVNDEhfNeGsmicJ6BZrbJd0ALpdPwyobu2h3aK50riLFALCuz83WkPv
dHwysCc3OD3meAYC86VmVb47aphepuom95mcoBKCIYZt78FkJ2Z9bviWLh6YlvBdZrwAuXbCzj6k
okbvI6h/9brK07vLGWwvf78Ztg1WZKMTSNlB+42Y31j7twNN0FTzEqzy9+KsG+tmU81d5/Y4A00/
OmjBUVPXB37/8R8DXz55Y7op8ETbTd0CMX6ERPVHekK3UPdU7wOgwD3R1xaalTsUdX8NXnQ7FtUk
S7gWZW3mzA5xUWJEDkv3Iv7iDBtjU8K035NmgFIOikec19S5EF8zB6oZlrbRogzbGATj7Jz1b0bw
YTbfKMQHqdiCVsyDhNbAz1OjcnCHVyYPxHmeBfrPNcvy/fWHoLX0zzmuswBVrssc407ngJv/fTLv
yXWEujDujj6mfqcrJbibT/EhCbwxznVe1w+ov3Z/tfM/cc+gmtbvs/IRLepQzhyO62vQgtj/5G18
R0ay4CBxnof2XEBxA1opQzD8yFsng15MUzEIyRlirg/M4kmn+aICgXIxST8a3eSPDiq2ag5C85es
1hX8KbBApMyReeGcjD4mHloOvfGt9i4ue193k8r08vcbbKP42AW9C+Z9Cr+i8XVfQiZMm5NUxqXE
MQ91ZtuWgRsO72R7L2YfhePr+rjtBav35lfKD7nbT3yqkuHcHA2sy26E2uZTe6nOFM/14fNSGWwe
2n3+EUb2rn2Knzc9BSCwpOQBKl0+pg0+XEJDz3sCqXavY/K4v/DDtpRAEreaR7QbL80bzs/qGVfE
n0DF/w7l38f8gk3GyT+uu08Rq0RKJXNGAuwyMO08fm7Y51G3G1P9ArlQDDXgQ+ZPv3/BeMgeirfp
jNMsBAl2xQtEq6B0uvEn/Kc2rHVM124xD0N4hGRg5WxaHCz5hh6CMYQaUxxeva45FAMIoiYdldJ9
PEBb5k+wZSVJpylP42tog4InIQenA+l9oIvM+5NqyffyVcBG6GwXTeRCRT3MoffMdVlbZVrKQKDa
yXO7dauoTrsHL7MOM2SX10Px/qJpydfyTgzCFjvAqNNFZryFWjoOWQdjCqAFryulUg1/+ftNlptR
uxhD26WKnKE2d4ZfPsWJeFkfv8q2lIim3u4nFCLRyM7IyeLuxdeW6ariRUo1NmQkbOFCjNgUEMca
QUlG/vZ1j/0q41KuGRs+jnYGGn3q/JOieLmADnSb6vqV7i+/oGD/0+OlURhlhV7XKIY6sscbNP1U
HGKd1sGgxjlJilizKVK4X76gDyyb2U6PqcXT+TstoV0IPZrzpqmVb+jzpDIn8GXRyBu/QZnmVMSW
Jsncr/0ilnxDP9eiYL5PiqjDpRbI7iCjhOpB3kOj860kOTQszgw7+IzqKqYV021LCEb1yzAX3kQj
2rzS7sFmr+2mnhP8luWTN+iqzZjOvZc2EepT9pCU2TOh2/moZlcCbiME8asEo0Yp9g5CN1ea6MiW
FHlHVt6akrIE9yVSGk6RNYQXIbvJy9e2/74tdiTstimkHIiFuKyN8oyMCTkVzeuIauAScPOAdLEb
A7huWf8aktfR8CHv0Z1S3TKlcrqE3bk1wUCXxSxyBwgExzUEyTdxOhNLvrWv53zIUXRdRZM327/K
tuguQc7ir+s+V8S4fFtPw8ZAARmSDjWbayDyT+gNhkpS9rbNvHSkcCh6qypSxVery4+xMV+y0rhy
axN9C3wjIbRLDGi8eTSGcu64d+f0MjbJzoAI+vroFWEjX9WLabaFkQkW9aV59GyoQ7nsLxfvdmmf
/lz/hMr/ElpLSKi0oRmyKJyHfleZY4q3tfo9wK5W8yMUofn7+HqTahIQxBhVHVSRl3nXMSDQWNMc
hFSWJbz6Sek5oElnkRnUAqqdebEvUECrWaVUnpEwi8JSq6Aj4r71hseG/rSwBbFEqVmnVNYlwNZh
VYk+cKrIaiucqIPvrah/TRPVPB4pzMt39hAA6gZhBywqCD9kcbOPg/7YQyhuPWoUnpdv7lkf5zHz
TRoN3Dm2iXWC6t02t5sSYudgTOuhQBI2ewctGMHZJcOLa/ev6yNXQEq+tM8T1qH/Aot4OgaHgZkn
t35yZrzhbTudQz5GWlmrkkNZAilBmChpa/khH9mBQsJw2/iXGblBk5s5Sd9C2i+ixITcVZwe2pJ/
J1W1D0mu+cZytvnvOd2S7+d9z8znoQvho97aNcVPOvFdG35l9mcrjURBD9t+igTfPGxsswBDbRRW
n0bLTCD5/a9wm48yaE/bviBBuIltxtpl2S3CZ1IcJmgm980Xt+80saqCgQTiquj9PjGXpdGHLCA0
iY2WaYZ+3/R/uqe9OA78brJZxI3n2E2PzBw3WpZOtAXmtghDLCqe9YJzz6EzKk3cqMYsQZejr2Cy
RdlEhL5PZvI0+jrixAU8/43I/7RIt0NMsrxCqFgVRM/8+SGj+cHNbU1SUJlf/n4Dqho6wXPcTDhr
pgspHRd+9x64U9ftxOTb39aDUeEd+XbTEeA8JyMOzZaAnnmJRRy3IOum7yc1SGf9Of40ZdXgGyHk
1dDbtGtSXOLQ+huZ0wMxhaZQRjF8WWrCzuy67Jy4iKwaUjNhfRwhy7k+fJVpKRH0aVV6oajaa9b6
SfI1Sx1Kv5IUsgU6lmPVF6REwDI7tC0QBEZjDdVoa+x2MU9+bBu9lARIbWTQ3CKoa8bV5mEGs+81
CyxLs9LerzQh/+m2piWecVjaVBHU/Q60dvYQEtzx6dM0kl1ZG3tuQQAcp09fGIe46jWfXSB7B3Dy
lT+mo3DdFA5z6YuoTlUa7Cr6qc6OdrKJkQo/bAnmG9AVgUBnWZeUUdYkR7+hh67gGjzcryyAbQnQ
SQZNWro4LTWtx4xiuq1PqKWBeKCxD3i59zPz2FrzfqqsXelzaCbrOsSWL9xznATFGp2WDhNtfJ3A
aUS9+BBD8CmZdeS3ikCWe6jtxAhzsDI1kQ8+Xb/Hqo/u3vU4vr/qm/IluQEitdgkc3z1jOHEsh+1
64FHMz36wXic+Wev4of1D6l+gwTGAKVrBhQsksjC08tuoIwd3SlONcubagIkOGYiz3Aa6OLrSMSp
Y9Vp8PHYX1iawSu8JF+WTw2UgNEtgQOlOx4n65qV5S42q4Ob/Kg4KGwGzZKkcJJ8Vd5UCe9iMiyz
Ye9jt9slcaFBh2K1kB+9nMLo52xADDXJDOVW65rz/BPEsY8mhTbx+hwrZkFupi4gmGzU3hhfU2of
oSF/8Lvy6Cdck55U3lk+e5M7Wtxf8Wa5gOYu2Q1gsqvIP9sGvnzxxjKzp7ooOPYwbT0cvKp6Hmcf
LR665kuV750/zccNdyFPhJV6qtLkNQ/j4ZBA/PUAhWOyA6mKrppY5SBpSW2gy56kM8K0RPkmIWnU
pKUmfBRLg9w+7TJmd9A7b6Kqgao9JGMdkLJM9hmPe8c+/Hd9GlR+klBsV4J4QYtkhHdO6BX5R98S
hz55NRyiqUhReEjupm6SLhTO1GCiXQjYj/Fn23O/rg9eZVraYYvRoaPd0Qan4/JzMnCxM0woO28z
Lm2y3SoMepO22GSX7DUQbrsbeE80xhWwlZuoDUobEBMg+t3A3DfC/hrOwa5wc02xhcr88vcbcOW0
hix2y5potuYd7xPIXdm71DQ1kakyL2F3LlqriCe4xgfz/FAPIC37MJJf2/wuIXd228EOa2TNjEM0
PnQj0vWaSkLVuCWwDgMb7DKEW1ryF7V/1OlbSDWbU5Vpaa11wyYpAxdRnqNoHm2tmXAwrxqXKEDq
SyB1ra6fGmhiRwzis7vBpd1xBE8c5ZCET4P6vO54xVfk1uiiyQrax20SNXX/s077PZ+T56SdzwXR
bbIVi7osP+EmjV/mHSagMV+xj95BM3pXDg8Fm65+/IPrZO9Uv0SCbjzZ6MBw8Rlh/UPZJW9x1LQP
nY5xTZF2FpHaW3Q1RsOosURoyb5BFyHiuaspsVNZXqLrBre8tsx0IbBCzBdGss9DvFajgaTXkT4p
olTuka6TMiWNNVaRX4zi2KVmvcud5TwoSHpcjyLVJyT4mrHlzZBGySMa+MgP9MFgYCLwmsO6eZWH
JAiHDl6mnCbLcamy3MXNnjVboDQ1dTOgCh0Jx4wbYGVqMbdhVu0Hl12EbXzuZ3Pn+NmXbT9BQnM4
gK+hc7BqdQ3OS253Fr2ODV3hHblHerA4iCoLE+92pPR3SQ5Ga4fl21Kc3CSNo2maQ88E7wuzc4gt
VDeaw2NX1++b3CK3RzdZiAeS5eqgIvVrx3GYcHp7k3ABMeUWadxz2zgY21WEZqFnkVXP9mRGXlFv
u7ORW6DHipSglOTAFTqV9xy16gcrTHU03wpIyR3QZd+6YVpgua3Yl6D/l7PPw/hr3ekq0xJasyyY
UdwI09ME+oKuOqT1+DAmpmbvp0CT3P5sd2Vm53RMor61f8RsBvsJt90Dy5ETeO/pVF8Vy4rcBZ0N
tdNOSY/1kX4qvJ2TpYfAeerbn1b+07E3qREihiTcUhpX6A5A/KfGfHTT9mQZ0DTpdaTxCuzKtVW5
ZfFgcHE3ykX6PLnW57LcpF5LTLm2CjKZU2o0WFa82n2LTfHhjcGO9a4m+hVBJNdWQSCwN4MR1QIQ
Dj7maXiIE+MylrrKP0UQyT3PTdpRc55y5MvZ2BletSvIJzd969JNjStwz/K7blbdzB5zwZMl8yBp
iqC5DNPGHafc+lx0nkfc0U2iyu2OTlhdwZawtyrvtAm+jgTfljp1a6ZYSsKk2ueZt0tE/zAGOjUZ
1cRKi22Vk8CiJU2ikbdvfZIffCv83EJiYH30qomV1tqK94FBCxyC0oUqZPxu2Z8I/e5Ay3Xdvmr4
EmALG1UJ9rJPCzJcXnjgUOPGDoTC+03m5eqqYnSasTSrJMpCCCtX/nEW/GRBI3rdvCIfyAVWkICN
k9LBpj8exQ4bqYOodAVoCsfIBVZQn4XqpgfTY0EuNXvL8+lUOS/bxr3M9g2awtJNOzyI4/zmtk9t
W/qHoq914uQqp0hQHeYmrkPRNZFn+MXRGmL3BEYnzQ5EEY9y/zPtQKRcUJzhkM0+8ibc4Q242mVN
fO1K3cFf9QMkxKJ1sO/DHkvVMA97p4xfBxJqhq+aVQmtjhl0KKvlSRQ0RR8fecJRL2DU1K1OuTCL
aVvOsSXUlqXLbA+SONHIunOH19Jx0a4ZdU9sKgdJoE1SnhNU0xrXriPNP4mZVOmOQgltU3DKNVah
yKEP5PlV1BiJ2E2N86M2thVdm3KFFaPThKejpo6KuXtGtcljbb1tG7V0nuWzM7HOZ3U0l3VkNmSH
rcK2JCYXVlV1ym0KmrWI+NOBgwY4WP4vwm0pWC6s6iAYM4/pgD1TSr51XsJ3tv0Sk25T9Y0pd0HX
edcaDI2tEUv5cZiN7/X0jTt82y2aXFDVGCIt83FuIuql/yap/VkI1z+ERk8O2+ZVQmyMYp6hKvCi
2XtxdrBjz98nTa/ZlSmAJHdBU6+gZlvhyGNUQd7tfaM0x2PCaaK7IL2bb4L/tEWNkN41U160EfrR
PiVFdczo+J0HTFPKeXdTD/PS5S71x5mwuWujpIiC8rH0n6j7lLW4zXlGcaomPu86CR+RkIWdWDak
wkDOnJodseuo5joCTpV7pHWwH3uoM01Di6qbeoeuwwcHtXPEzY7rsXPXPDFlHRCvzByCsiFs/fJ4
X6T2wam6nZHoKnoU5uW6NiZGgXsnC6FZum8+Sf/J2LjjpdDk4buTS0y5rs0L/YIGJscNcurv6Pgi
8teKvc71Qzu/8vx13UV3JxcfkSa3KMxJzI7A41Xb7dyYnpxcdyZRmZYmNwt5D84wpIbGAbGzE/r2
qfKT6rBt4Muk3G6hirBLs4K1EQ2nPW8b3CbrHp9VA1/+fmPaCh2SdSkcX9XJieb+vvB1u0qVaXlr
kwa+mDiOgRXutSaeXno32JbLTClRjiV3Es/CAZZmxnsDMsxdYYZf1529dHHeKSSQG8qduvMa6sLZ
IfnBwIaY/WqMa8o//Pgvl0EB6/P6Z1SAkvY1Rj47hVU1bWSXWA376alwoBod6ghC7zo/+E9LOedx
XJB8aiMfh2Sn9Xe+/bZh4LAs5eGC+rHHCfLYDKKn8JRND56O2eGuT2BaAmhG3CGZrbxFxfv4UY2C
HNPSfEzwOr5ld/M/rH3bkpw4EOUXKQKEBOIV6tbV3b5U2x7bL4Rn7BFC3MQdvn5POXY32pqm2K3d
Bz+4whaQykxd8uQ5eIAVpkY5LY4M2B94wefEe+H9jzLbOOasvbsVoyWuQjOdYmhJz6R5bJuHedqo
AqwNbcUomoBrvcyweOrJiHZoyqo+5PPWbcf12//j77CJFaZh04CUu4cjkrSMQlxJBCzfdVWOQl65
UWdbc0YrXHWT+oY0sE0B3MnUhg+mv+tCBW9vnT7G3ISzupq9Gn5kpYn98ru+1+5WiJpspiOtYHcp
6sjt/01bL8qKrQ71N43CQ/tufkrroDdem54dv9yx2Y2XerrHzTG0FaKOkB03BufUWrosIqqVB+0T
H5KT7V1AEDzCClXPcU0maSrPKfQki6HfOctWl9qb7o6hrSANynKCvC3UxvJyOi4t+js4+EnLjny5
ncDWDG9FqhsARuFPLm6xeucsEmih9mp3e+jr1/8nlvDq10e+Wk2LWlAVtpQ8LIxG12pFS9OIFXE6
AGjy8/Yz3oxXPMOKV00N87Mmk+eegV5Fsno3VwadOyUIxf27MIJ4iBWxFfSKcd6W4Snr2aUE1DH2
UIzccM+1CbBiNg3F4nfoEXxwQAyLeuOjnLf2kWvGsUI2Z2SWS9kHJ7RO6UgUHvZLqksghlH8Oy/a
3LOT5KF9N59oORV15YoTuoRiz5i/wlEV0e35fXMrjLGt4M3kxLOuh3WUflHpx7l+ytnRR0OA57+b
/Y0P+C3k+Yan2nf0plomhja+4IQbLh0ts8aZJPOWp5Yvzs+mLf2DP4r6MJqh+Mt3oKM5OPn4uSe8
/zBWzo/cH8BDQXu3jZxUg9AHIKQHL0jlo59O/gdFuLlMs2g3QnbNJtfpfhVXCwmIT7uAn+pmOpD0
hwOtQFGC1tjJTq5Mo4b8c9v4K7nHvvov0yHkE/EIlFQf++69VxzdrQ3CitfbV/8Vl0k9Gwfz2qiG
vZNtTp2PaZn7W6eEFd+3L/8p6VVr5iY4zWqojq1XKBahCw+7yqLJP3jw2Y3d95qRrOTQt2QgVbfI
86zyMIiCQoOSvyRcdhHUt+lWmlj7HitN9MCGTZ7xAEWD0KoyeSQrdu4LFjVCHW9P99qcWOminT0v
mH0TnPjI5Y5pV5xFv2wdyVdGtwsCg3K6UvZCnGSQZ5+ahICztBhF7m1kipV5sCsCQgsmOuGCIkGk
/5ZKQ5Bc/kMavbGjXVnM/lMVUOBXn8Y6OI26PnBxTln60TTlLwOd+Z60auMrVmLbbrYOq6pVmanC
UxPUNHIlyAXVrOKJGEBdSOudyCAPvE3uqjLx0O7AHhVkMNSCXFKUU7CHBzSxDpIKpK89j4gHbOVd
vmVXD8SoK904ozg1pvCe0wG7PM9w7+/bo79NNIXPsLYBTpoXuDBpzCMUbwKotaV8XOI+HOUDU0X5
lPqZ855OnADR49Y8noAU5WDamflLUDvFQ+niPyWuU/81a7K0kUrr/kzEXB59xsWlWmblQX543IIB
rcUC/TODq2YaZFgIfuryMkp0/V50W9DeNw/ssISVJ6SzACjiJuLEnPZjjyWtrcjjQhPIarrAHPXD
/MT6ngGBMcndbeuvfY2dN8BelKQoEwPdl6LtGAT6mzeQK0FtVyTgMy3j1UwekrHz33nzMkXak/17
KGDeRW/AQ7swoRfeN2XdAahm2KlG8Qwt4Ccv8093GcemaB0NGemU5em5KF+CqotYuUVyumYbaxvg
u6lbhfVAHvqaqaOH02TsChWeJh1sLaIrzmQXKEKfs6R1Mg3R2s+596ULLpl3crvPhfdvxZ74FiXT
ytpmFypmUvlAiI7ZWS+nwntkTRUtxYm1/943BVZyGIAVR1XLABVH3jNfnMaAbxzl326LgvNYgdwU
fZjoPjCP6UP94HzODv5u4NGwpzvnNJX3nRDsWkXbAnUOUc3snPu9OdIW3Z2i2GruX1nX7JtyFnCQ
2aJXGD0MTozFWLMPE513AYP4z8tt+79NWcLRx/9nuiuzcChCmYanYuGHqvhV9X+DkTrO0CdWqvY5
9Pt9lUIDc+uqYiUh2ffn1PcnjiXGPGYJ+hDrT3RLCWjFUe0785CVHMeRxIBEr/qYuCbC5nLnN+ah
NWR/21grGwC7M7zA1RDq7EScApPvl56fRkljkbHHQXdPtY60zzc2rmsfc80rr44RY5v5Pedpfk5A
P8SNE8kSUoBTiIWxuYsbATN/naFXzzCVGUungutKk0WB1vHYb8n/rb2+FdUVB56qvjpu0D5rTEXt
nILxIxm/3p6HlexqX6qLLG98JhDZffkOdeCINmPUL4f7BrcW6dFpA2gih+aR5WX25PL675RIuc9F
OW6syWvWsdbksRzCIOFEY9kh5xok+EXW7n1ufoJlbaO8/HaUgVXyz7lV3sxC2mXonJTdaShdLP35
hmu+bXzQ2f05dC06v24AvESD9X7MvjTuj8oJN7Lp2tjXRPjKJWU/LSUfKn1m7RwtstplIHkcNjXf
16xynZDXw3OvGsNw1ueJSZzIedRuKkauDW0FrBpmf26hmXfmgA6Z7kyIs2HvtZGvv7966Zy38PQU
yh1aDVmUNsEvEIht9VWvGdwK1GIAWMgHw845dZsowdawRivSoLbOfWvvbi3BoPIveyOlOk/ZZend
g1vrja3b2otbUUomAAgd32seA96DVNu0RUT7nEShrtWdzmiFaadIQEeVpOchEfvSreIy4IeW9xvD
v50FhM3N2itovhWpk51b9dCqZ6cod878lwuw3z15TNgohBxVXtAfJM2j7BiuV+rkV1H3824RwZYi
4doXWNHKpsrNqoJm56FcHtKi+NCTIY9qSiLp5ls76bf3QMLuAXeUacSEFveTkcmTAaCwgmAUz8E4
ObI9ztu3jbX2FCt8c1J31Tx62TlZHkAvFTnuCK7lTx2ZIpLfxWYCjQMrkodyJhRXlWgwqT8pdQrL
LyQ/SbHxCSsRYfd98xo70Ox60qv1ewbBA3/8lRc/bptnbWwrjh3cCoG5HIeAgWWRT37l/eeJ/3V7
7JUcYbOjDk1VyNDP1blMPwTueRi/3TeuFb65F/Ks9abs7PQlGkqCfUa20MVv7wOF3eHNq8l3QGuU
nYtCocQZEaiKURM58wfaPAebbIsrVrcbvNO04Yubudm5WXxUDUFKr7Knjm6hoNa+wgrfpu2HoO4b
nOzm7yl/UoAPgAmB/avHD8P89a5JsJu8ZxL6Ks21Ondlhopw0zhoh+fjh9ujrxno+vurpXEcB5cS
H19Ay5JHGTnmdZHtXMYvt8dfcU1bIBu1hXRyzdScWq+OglbutfR2t4deSTi2PrbHmskp+zE/C6+O
W/Yxz39lXR6Z4lAP9y2RgRW0qhjrRUxDfu667BIqGQcuj8m4dURZM461Avv5YIKxwdSqUh48lqDI
smH2lXXFlsjmAP5OHqvUmaK1ZzTi41yGT2pJH+b6vlOosFu70Urbm7YnxSMI/z6PRd1GQdf+c3tq
VwxjK2Xjgi0fCkhAn+Ylf7fI4ntSBxvb+hXL2NLYDKhxnYaZOoel80g9GssKNaUuewbf14ZjrsSU
3d9N87HoKlPlZ+P2UVq2L+hgObmpszH8mnGskO15e6XQhN+jW/Sb44TfZcju83dbF7tyw7CqTanO
sgB2A0AIrnAkv4s1lgvf+zPXOM0Mu2cwPRSAj8rTD4ncwrWsmdwK1BJEec2Ylzk4woZ/6245taOz
T7O7Wurx5nagyqlqgUPDtiOBqnY97tM2jUJKN/YdazNqrbOEV/0sykKdU4GlsFO4qvIYuutvB9OK
bezW7oRDdbGeMXozF6fZG957wddy7l9uj77y7nZX9zynYuy7EHuEIflJqwCla43y3X2DW+urHLok
nwuB9ZXhBqSO6y090JUsYHdx+6VI8xFiKWDsGANwIoG0m5WQpYYofHdYAr/c3/cBVqzi6rGTSwjr
FG0XLehaMcvWQX/tE64T8mrllo6eZcVJhn2B+dKSLm7IfFbci3zOf95++zXPsQOWoo7TO8g0S5Pu
tHcV4d2BI/X24GuOY4UsUajyV12D+5XyS1klO4dtZbG1ka1ozZK0TTI2qDMx40Oul6PXbIGtVu56
BbdCtRjJ5NSiV+c5rXiUtzjkZD3aEklYzl9qBjxwUYUp2PMKHY0sFPvec/3jXRazQWRFjToXDyZs
eGh5GlzyKO+j+kFX4nWD+8qZUJIFt5rEZGTs50h8IGz1fSFsY8dGSF7RkF/PVF63lxJqp90WTdeK
e9rYsaHs51ZVyMrTaOIu8GPW9adsZHe+uRW7oOotdeViMWwLeRhDdhzIXcRBMLcVu7NXgQigxoEt
D8K4pN6DV4sNJ1lJCzZirCoJqrlzigu6+bH05CGU77FT2zvdVkl9Zdtto8XcesHNkQ7aU9PxKDV7
44yR5P/MxSHfZL5d+wgrgtHmBxGOXumzCXrA66p4EuoJAhF7Uft3zq4VyFnG2gmoHKDKHeFFRNMl
yoJ8qzd3JQXZmDG0400+CHb1GYrl06Se9VJcbieBFfPbiLHWkXLUqKefxu5Had7XRbfX/G+T13E3
V4fbz1h7++uzX2WDQfOBFkFRnHNKYlL77yd9X71Y2P3cfUd1AcAqzD5232tlyLHR8q72QQ4RzD/f
W0k3zaSL9y7zAWpGAnC1+25CbDyXOy8kC3E/d9ZDECdav3NFvlFkvabY/4LzhI3kanKy9B1BV+KY
H4dSnrj2Y6KSCLw7Hk0fXbnlkyvp0qN/Wgc7ZJdOCUzPpuDcdG0bpZrtKh5s9futRK0taD1O8wzG
2wKMxjP0q3R3AKbrfd7+LNJmf59jWkE7JL4Ae0pTnENAJJuk2rvOFtn2inVs/BZQc56XqFqjh+KT
07XxkD6E7C7iGi5s8FbQzdoLPJhe0+/lkgPk7G5YZO21rVBtswBEFCzXZ1l77ieRBSaLB5JBYasx
qVvelyxt2BbaxTuQv/BrqYBzNwWpLtcvDqsS/v32xK5kNRunlfup55hxAR85raKQxax/JvmvfgCp
x0ZfxUqY2Qgt1+1cH43v6GmjIMeZ+1gPzy39OYIjbUk/1t09baOYaWvLjEucpTM+PFS6+sDMvGML
WvRSkAfvbltqJTf/lv16lZsNxzmRIYmelasOQgw7r9m6XF/zJWvVzT2fi/Ka5AQz+6lnx2aAiOQU
bKwqK+nhNzr51Zv3JWDmflkj/wTtN4iBg1+XfOhxnjDFVgZa+QIbTzXjgp0oVmEBSI/lMEdF/pHx
j7cNv/L6NpAqS6u5JDkirab01C5DJEB0wmgZU7qFBl97fSuYazp5fgkiHrQEZ9GcsH2ZhB9DUJ7f
F8Z2v/ew1D5Zrl3BvHL2XhvEqJ3Ft62z4pY2lGqkWOo1CUADg8aiPCOHQZANj18z/PWRr/xGd+kw
4NgMiYjqUz/uK+VEOQR66cad17We/8b6azd6cxTBaNLT9pEdvUN5GE7ecdlD13xj+DXDWKsuSNwW
CjgmEgJYGF1DI7PZO/MbhvXWq1sBq71Zub7Gqzc798BitRcP5eNVeLQ5hrtio3i+5pTWmssbQFxM
g4ek/G/qfaMSjNhbKWFlbBs5NdZJD0UOQ0+O0fs0BdVJOL3rzV0N3hwM1X96jkp5ygvcep1d9iV1
553rtBs+ufbiVqQmqvA9zq9pvliw8TZPuc5R7uSiuC+ebJxUnUD5Y8mnay7+ZMbgALac+xzSls6o
m8UtdEPAl9WfwnCsofomtrTdV0LVxkMlg2FQMYdZMpFHwfhSTehiHuJ5S4V4JZhszYxu6YhDcKGA
w898EriwV+FWI9ra0FacQuyzrsH/go0UahqxmReUxvWwhVRY8xcrUstAl1nFwM1n/PZjlb4EFFlm
2OpEW3t3K0TDoZoAE/HdU5AGh1nyY7UJynl7RtFz+WcI5cOw0Blby5Mc+N6Vw0cNAESFC9OoqLfw
CW8bB0QMfz6jwqWlLAvhntyifzc17yu0AgLPuhGqb+f3wO4zxiXOnIRg4Hoc6k8h/bBAlqC+qga6
j0V70gGogzcS5duzENj9xgBGZTqA9Oq56Gmc98ND0Qz7e1bXILxa7tUSOOQEcrw5YpYn741ndqZY
NqyzZvvrx7wauXN52IwFXKfJ6tMAfSHDhi+LN92VbAK733jSpeoAvnJP/UKOlKS7eZyOt22y5plW
wPKKd6JqYRMWvLhD3E5fMZ9iS6V9bXQrYEM9Vq5aFD2Rnj2bjJ2KTEdVBzUgVd63Ww1CK2wFAmvx
QMl6ahRqYmhNQUHihDyx4TQrjm+jowY0APd+j6mdm1rGTIgP4TLsgrE994mCOAr+gOjwefK2FsUV
m9lwKYBQXNV0WLMgE/sDNa2jDMznxPfjcto6pa/EmE3ZouUAYivR0ZNHWBU5KuDo55H3lZsCGyjF
Bz33XoidJTEseE4S4f/og/K+DrHAlsvIBQWExiXuyc+97r3u0WE1lPepMPHARkbRMEtxP82AEs6d
CIynB8j8vfDqpQoA1LwdcW/vN2logzkmSZy8WXRyaffdE4vzgz46L1PMDsUh3AWf7nyKdYROZuXI
bvbE76e4u3x3fUr7e1crN5/yZt7Dp1jZw5XdUoadl1yW6r2Lk2IexmrcqriuGsrKHiZoTSHS//kJ
dA+KhZPz0u+u54okLv66bag3YwGfYKWPpKY+RUEluailj3RW7txis8x1NcN/ThY0tMEdnkomoKXY
/5oDvf//8AE2ykPltQqH1oSXQM77JVFPebB1ZlyZXhvlUU7hUoFKm1wUZMKFjlG5EVW6sTdfG/ya
/16tmT7XXU8H+A5L3tUVZJndj1CL2wiytcGvv78aXHYtcpxHxAUVFkbfKbXDAnTbYdaGttZ6nBYL
Xcw5fB6qfIPy4xDkfXpTNWdteCtu/Wpa2klm4SVVSXsYof/8MLpSH0TKqnu2E3BLK2oXR1SUoy3s
t8t7s/M0uvXG7u16cnvL462Qxf6/BUN9lVxMnev0JCfZy7gf2rY5NKYSSeQ33Gn37aiWjY9Zs5cV
v81UFdUiQ8RY0UNiqOMvo/Llg/HRj397wtfykA39CNqMowc5DZFK80/ezhx1rMKIRW5Md/OpHO8L
CBsDQhNWuwPFY/7PffbNPQUKxdZBe3acMe3mPLwketmjepHtwnE++EkQ+6lINt5/7SFWQCuiA0a7
JrnIMPbEt+uF20SPidvsbs/Dykzz6++vYror+8Iv/D65DOJUp++z/OS3H24PvbII2KT+3azKckmQ
iwK+D8IPrtoYd9V1rGjuxFCNU8Hwzgd18XbLSccAiP4/u44V0QmSBqMuHnMtKLfv0vLudMetiHZ5
pzj4Ksj/hVeuWseK3UCPTj8kKblMv62THXScBREIpGNvP6M3+T7HtBEf4GOvQ5phdgupd4EZgJRO
wNTe7MbZ3cgRK75pIz+WqetNX0hyqVQaD11zKM2HYNpq91txTxv94c9VShsukos2RJ2qhabNbpiz
0N8w0NrbW5FLGp7SBORHl8E1cT3mJ6ImMMHI+1K0Te0/9aGiCqfi/wsXWrPM9fdXOWEYmaK4eg4u
M2QFh0UeQEixuysn2BCQUIYqTa9GEWqJg5FGy7QlPrqSKW3wxzJmAkz+CQxCyXxs0+y9E4zsyWmB
W9RusrX/XDOOFbr9pApe1UFw0R0kEbssXtTP27ZZi9z/EPm7Y8paNLkir9UP19PFcJrfTzFwCEe5
czey54pb2vCPgPuCd4Uil47FECMAKVTmb9Qx14YWf/oNlQbonv5/D33d2GYb+8MVq9s0QXUIoa5k
nopvvsNTJ2buJOhzyIvwLpF7GtrgDwUCJNr0Slz6LIx9XAro4k6rXK31KppG7S1jOw7YvZVLnHG5
9+oZKsRbeXjNMtffXw0vAi/sMlxkXWo6PAgooEjHu9Po1job0CJM2hAZMnW7OGMd6LrvuiyBua21
Vc8T7jPCKbngDp78dV1LgrN0CnfrjmzNFa0onWQ9eqVMkv/p5f8nrrg2tLW+5mzwR7mMycUxeWxI
tZsURQdStbudBVbSmA32KJvalwOunC9hg75ewDfFkj5S/U1tbr1XjhM24gObeFKoJPEvKnG9XR02
JfSuDFDGfZlGvYC+kJ9pvfE5K9ayyXucPqU0IIN7aeusfacFiCDmCkeZsprmb7cttvYIa6Gty2AG
1V3lX6akI8dMgRsfN1z6AzPNFl/nSpDZGBCZTUkvitq/pGISaeQNhUEMd2PxcN8nWEHchQsqdmPC
LrW37ALH3VPPjzpxF9MElI6tQPZIqWQySn7x0zB22484aT+FDdtlrY58r7/c9xFWTPcTSO86HbIL
M/Vhqbp3c50ci0V+uT38WmBYIQ0qEbA/MtgIrUkRKdOHLOv2VOijdvONa6u1yLBCu8WlOqnHiV/C
OiVNNDu5PMnQbY9OMwRnXhv9pXZoft8OzkaEJB3axJhi7JI6XRKlCTpewUXwfabJct8W1MaF0IC3
WU59dvH6/mTGq2pe/w6kGRsTvhIVNsEOFWk7ZrMAMePgjHvNlDkkSffxrun+DyBkAAF9Naf8Amas
I0t/psL7JEY3wrlvY3lbyRs2LiQzfU/dGvYf60H8yp3M3adjOcvYa3OzcXXzO8TeuLuxCXbo4ErS
OT10dWWr4sB5CdQn0i8RWH+NN++8/ux333KB9j3jR4Xe5973muxHOsfNPB87Sncdmx6dvtpzGcSS
LZGSzz3fIn/9PVdvvZ+VGqDnpyrEVXLhM/2Fks93V6RP7VLtM5D+66J/uBJ9xKMpv0C+aS9RrIzJ
5EVgadqNnve59sVDSMRzwb3D7Xl/u42B/ofYB/yARdcubv3Dc8fa7KoprY5ePs7/tqFHvhGjGVap
NCdfJ7BVP4AmXz0nuF7eagpY24XbnD8pjpzdtOT0wBzjNn2UNV4VmPfhvCQgUQupUn4DReOwpjpS
jLdzvZd5Hdb/iCoBK28sUKWpq3ikJQWQDDA4LTeUB1ZfzcpPQZrXlCFtfJdg43Tb8uKwKa6D8cAU
P/DO33FaxCScvixDHhfNtE+qLT6qlVi34TD9FNB+6Ir8b+x0TnWB/jsxiq2ixNrg1sHBLAsOhh2W
axCABiBpx2e4APC7U7oBfVxJ7DZ7EHNEAhkCYmSEBeqdZuM3SpKHonSihDe7MhEbKWXtQ6ytyFw7
yi9IAo7A3g/8/NkME1qwIWnW8e7H7fhYyVo2RqYvnKKrgxQJxWFfk/rghGcWbmxDfiM138gGNkim
GnlWO+04yajJq2gsp8j/MTSPtPjFuuDce1lEin3qPbjOp4x+8rK/s67cCyePF+eYahPr5pTKuCQu
Ljx+dFvl9DWrWjmqq9EZXE0N3ko1/zgj7rPkvZ5n7VmgE59ni0K7WmS67ljWJB7GLQmbtde2NixT
XrCqX4RzJaMJ/+4q3C9VRTdHt/3g9yL+1lxZyaCpB/C2KeFi+NC9CPmJF1joR38/GxDIhM4/xBsP
Y5c/Oh56WSuBerculgdoQMa0Lx6FKrHehI+zay60Uhsp6u1v/g8zkbMwuUgKzDTW6Qk3Ry0oztL3
jUFtfMNH155g5QrsbksF9DhYFQNi0r/ducpoPLBk2nKJlQVI2KicyfCkLNsE3+AujKgoLVD7c7s5
FkYchXCmk24qCAr6KtxXc9LHBELWtyd17eOs/EFKbHIJirMwn0+fWe2cU7mxt139rGtCeX1R0FSE
eAkEdSMnQAOHolMecdbFDnVBfj1+hE7Ii+aFF6v6Qeb5xnK+9kXX3189VWUe97UCcXMU9lnyCbtR
8z2QxN3whrdpAKmwUTxcpEuVkpnAYqO8EstDyOmbQ19qx0MM4OaPhI/cRw+kjAZK97en6e0cLEIr
a2Sq93hbuw24yWrJomD22kPVtWYH4t6tYuvvs+V/41vYigIe6Oh6Z6F4SABYcbiQ2HNJXEpgSwZQ
AxRNxIa9EdNRjS8i/8RCdHVCbZ7+qtiXMDSRyQ9eeqr9z8o7Qbghwt3KBKlBGbvph9tmWJtbKwMV
KKi6Re7gDTs3+FplyWHKNt01hIO88fk2RGiGu4JVeMTgJvxQzi9dCp5Y/d6DHZr6mQ6XIL2UkOZh
n5usjYxHozD7p2FfxXh2OPBQbntI8y+3P/Qafm+9i5VzQrfKg2Ga8S7VUu7yIIlGGXM3BzPgRjZf
8SgbPGQa18tZcX3C3BfRCJkBz4kqtRGEa+9//f1VEDalAXtC3yBIumV6aemjx2hcZT3A/FsitCt7
UwBc/3yGBGFxs4CZ7kpYARUMaOJIWcUu1qCgz3BjMh+G6mcOccF5GuOxOgebLYFrtrNSzFIpGiyL
g8poWRwk6Pb5FJnh5+2pX/Fxm3fJ6HJ0uq4Ywe0+eCNK7TNyUFSkeosqZu0BVi5JsyIPJhqgB7YJ
5LfMgQ5EoEGeed/rW3uQ1PWYh50TRndbE/lTv6N8C5IGsca1l7cyACuhNUVGNAiPjhjrztmh32uZ
HchzSRR2QtWMzaNu1Fw33UsLquc5Z/mhNwsTE/4Ndw04vJNf1BinTMUuaFTnOL/UDCZ39zlhgFOn
6lh7tdupr6jvjH7/LZlk5aVRDeRGEB77lE+SRwsv0naJRz/Muud6ypeiOss5aYMqltotuYzz0Bhw
ShtDiizd+eDqCv5qBwcXYdHC8hbIgyDMs7SNqpAKnu4yd6Tps7fg1q+JUCAMUWDWOY52v8jUZfMT
7dyp0cewTyuWoRdmnFS4C6e6wO1pGbjgM77+pX1X0J7KQ8eqkLzP0RXu+F+F15flgzNmWd+cvGGE
UqVyl3H4NeHJ2WeIRifzhdGWi397N4EiRQ8CLQrhi6ZpySgjrwTn8x69OCjmMlCOGbRkCjUfSm1m
77GfCUv1o2NANbDsasfNcEkNhinnpwYqVcmddljv/XA5lhekM7SAiWMdLp1eIsqaQAdx4XpzeOQN
uNn04bp4F7GrkOvnqJr74UtgwhrH4F44ybulrkJJI79zSvqQ9uOQHelcoFDgi3zWdZQJbJueKzPT
8MkrOIQedjWh/RyPpRvmfTQHrJi+LWQU4B3mDWXiwcu7IXkq0j5Q37MEO3MvUkkh0+LQ4iSNo74D
qa32pAyubj5ntcncv1y/qXDshuCJA4qlXCX90Zmquge95JCXVcybxgeKpYY7tTLCfUctYhcdiOT7
2LgK5Bfo9ZWg+vJ4R+d/wyAjWQ6WAVPXh36gV/UUzio+gMvJ84fnEgWioiP7qpiH/AtQrAaK8Kg7
LthvdLW+ECBy3fGUZdSXX4HUdbTZdbmfkw+D6wbupZYQ1Thk3OM/RMMY3D6jKVhJajpfofEmFVo/
5hJHEjR6Chdd7NfOYVDEViTrzqAd8Zxj7zU6uKRNP5BvRZpRHbNxVOxDDt4pwnYdBB6yiy/72n3U
pgXjRATGVrp8BgZTJY8JlDH0P01IsuHzAuVRH2+epAb8ECSbzfDQiyUB4LdxGjGjwNH4tR+bSU75
h9ZZuDksOiiTE4Fw93TKua86FdGC9ObSgi8w+DcLEzA8XQ/AlfNUB54o3MiATmc5zxAbAwkICIkR
aR8BkgmHTz0Pxvdd6uszejh9YLOqzCy/SKicIqaZHOhXp3WJBnniMPIvRcDD/O8k5DJDZ/9QD448
QYM+yQEfGpFd4oEKUF5Gdemoca9aLZsIHJjiqjcLYUIVmcCZhr98zfJ62tFA5CEk23LfFc+ezt32
NI/DeKk5rvp/FqxR2WUsXN3udL0E7JC0XZqeE5Fp9qAyQkoIHSjS/6PrgPCT6eps/JQPoV8d8zYs
SLfnIRmKi0x9t/w2Ctr3D34KqfajqssCl2hD3U0C3I2AVlOn1nvdNE21G8GQCjUTLet3sykdKAMU
fXmYQqWQ96ZFy5lHoieL+5nnHgNpqFsAcXy5av35n8FaQt05mrMiYC8z9M6h0oV72WY+tSWUpg+M
8iL/7OCr6j3YxZNp2HGUbDtsKoVcQLBpfFn99MqJiI8TyHLoR8PnwXxLBCYKTaOtl+66/0HYtzXH
yUPL/iKqBBICXrnM+BrbsZ3ky4vKuQESSAgkEPr1u30eT+2q/Z7YngEtrdXdq9tPsRSddfQTwEzt
NO/ICFW7u4VVkJJZPamjF5c0JlnxDD//KgGJhbjr4U5JOpisJhB9Z6wuYXSaPOyaevsvc3u+7xiU
kySBWVfkrUM4fHwSLnM/uARE6WtrqaruyBYxPQD/P57gkoDTVptiRfW9RmzOmuW6LSjnst2LyIEW
a5b0x+OhkmT9hwecnHudZpirYNkzmw0t5T4UC9xoq9VYgpDZHFEG0wPEn1oOl7Q8l4peBS8EeYYX
WjbCQQhmKtiA75k8seJT4LEgWAEzyHINIske4ZA/we+GZ0qvBNIABMN05NSB6iYMVY7/KapsMEcz
9TYVr9vqYDmCxMlYZM1RAXjBdHakMkciqpFrKe6gzuo3USsHG46OJWGiWzNSd6a3wu7AsNg8JPRC
yt2F25kRtYuWK7gOX3GURbXXVdB7aS+H7+PwiMQc1wiiyCtf6XmXkJBDFVQOefomcZ0x+MjtA1/r
z23M8wWvobMvabX2/RfbcyZuIAuE/2quxg27fOMmx8ddmIjlxFiRKUW2oiTmOloWddZIL87zbhX5
MN5ZUaT0Tkffz/d4roN8CRA25xZxBePp/pWscGq9qCqVtDXHgoJXHwUUh805yCJgaXM5sFAfYQPY
05ttSv25vjAB7hUmJRsZnofCi/2SSrQKv7w0rh8bxxW+s4b2kR4I2eRjpr4P0YoR422Q5wtPnJXd
gMhcGGVjV78s5ZO1IKBrXFkyxwM6jin/HbdtM93JhRS/NDuT+QGekxl7mmcVFLw/nDmQkICgVim7
dO4N4ovGfE7WO+t34Ep1Px7UfhDYdqnQiET1fG2zIdHoRdJpm9Z3hSSjZeqWko7cX/dexNV2KKnl
2kAkrLe7gozbPjTGmbXXf9KNHmdrd2HdNziE4F/Uw55PqaynvFKJxqwIQATjj5lX8QO5xvg//tjQ
VtXoOoZdtvToB+87RdXBs260I03aDSjo9KdExPLH4mhV3JjNT3XKiuNxmB1LBWr2xPqxXqte7w+k
jBIz15CwnCG4Pp5mhKhB9cMbdQfcCGMo99juScLOcM20ZCe99By36nWlS7bYS4XAUwX79rI84exL
nXfuRxEJyzX+IOayX+WEmipbdAT5frtTXcr5lp0zAqGbOXKBydYv+FbwVRbVXDWkGlwBPVF/DkN6
I+eBC9H2wzrSlkd38ieNnLK9zoreFncL24rteR1FkdX7LAXss+1A1fh32yLNz7ZEIZIPWYRQ5rEs
YP9UNNFicBkesDxVHrL7BN0Uu3EFViT6Ts/5eRUwe/ySTcyFx5LArzy9lACVXfLgoBLNvjidlfsL
QajTEpGQBtOeWyN0Nftf8Aje9s5vpbGx7ksuaVqbBbEM9oVWJbwSG5WPffaMDeaSThc3ZTDRbsBP
9Ov7uqILvrHbKR/CXE4Za1a0mAaIDgpIljcaKU/7TYLTuHU9JCgs7ySbGP+WgmMRAkuQnpukyQ1s
Ns/GDEuCd7RcbblV2L4mliytyrxe12ZKs2yPN7gcLAZUk6O/yU9cbdsXJEjlq63FoICRRbhewjrf
sSTmRbts6Ook9niGZTTtcKAxLNqhmmb6npR4457XrSLol45RoyqXx6mj7WYC9AvXRcZNfPQMHd99
Fhh4ALelayxqvAn9cAD9mLWwjdVVop/wTOT5O8N53ZZLpd0Bh3EIRNPPzaJKBzxfw4q1eK8wI/Lf
iM626Td0cbz/glabjb/XaT2Sly3kc3GfUk4xLFVuPY5bWZTFLJs1jSAPWtRYKQps/4lUt24/D8aa
0w2it9dEpynygtczZfGLgjnhjpWNDJTGEx1CmcDknJUxxC4Hh0IfeXHu2z1PK5eh1E4rhpHG93B0
Ju2E3U5kcpU7W/f4dVPITYyvFVlpfk2gscy/WZqC+7pJi75aLM58X3rENzhPxzc+T7jbb+PEE3Oz
U/RnwMsROkOxD8lnuCfejgX8wPhFntNBthu4H6fZZ1fs2CuPxbT2F4wvjHWZTdz5dTqMJ//4hGr+
hvb7GIA3EbGTpIWHxNrTBz+Nk+o4OQs5tvnIF9jH9TQbjYT+YiG9Hxu/YVomd2hK1yStszRM/LoV
i1ruejPr+WlI+JSFlmcWet4G+5Gm+BWVwrZr03+aTF9w4Qky3yi99Wgi9E6zLdbbXJwK+Q9Ezx0p
iDrcNZkisR/LmOBl1V4Q++DlaNZ0QXXy04ZwhWzKtmweajUkufyi0r3M3zYjfP/DYAve3c6i2JKf
bNQlEIyksiXYWHZoh+kvlsc2tckGA4q9+Twy3DdBiGp4gwdxqgaQgSJ1N6tSdniHAfcnEiFoNveP
2brIoQcOOQ/jKz35wP5hHgMl3KXpssW84XGTcWqD3hgQ0sJX+YI+p3BhPPFSkdJp7Eql/WQ7WA0Y
9wjz23H9qKZQYlKqDA1ZO5/JmL8jIKVgNwdbQfajd1HDcUm2cIRHHaZys7dO48qBPUTC6AROcsTK
Nj2OOenEaIrpKzGkb9BmqrmBv2nCEcK3r15NtTxPjQN0IN1U00ey9Bu6/VAFhSjcZaMIpTuKHlgP
nIGW+LNf4Pu5tHO6Lu4DHd127p2zE4UQcKsEeg0ID5fsJpvDoNebUIkMPGWfo6Eca6nmYWrPHSmJ
pN6meT4f+qTcSZsoUU0YGWWY/Dc2ucT83eGs3v916Cynj+PYmP9h1kq5b3J3znxPckLpXbGKEo7u
FXS+6gnSO2/fY1iq6dLj5K7hqx8Gxx5WG8s9qc9Z7sVf7N4uP7ZpiCv7DHwR8r6Py3iMSOVA4/WL
uPIF+V+fcOw2W5wmMip3K89ZgBQXmvSrqPUwZge412L34cKdI6vu5JZz/zqZBclezUqybJkfdjSf
O2TBTtNwy8OAG/AWmWZSLag3BRurpV4Gv8jvUWSlTLpR+TGY27M/eX+XpIra1zFOy7R2FVig5Cc5
PLZjr2VW8PLFasuC6ApM5NAPSBTRKrYxbCVZHvg8e+luCCABmD4ghyuS/MpWWcbqFm33pBNsMZjB
3VbFQXLXDg7l51KMGeYxX+xZ+g8m4SMFsj7KOdlwos4Bs5GHkWFS+T9U0PO8pLvhaKo0TXbVbOmA
NPtOeMiDMG3sDsNdvZHMlt9PX2a1xs4B8En9k+FvWYfmGCo3h3ooIFbRDUJlZbJ93vDj8YCu1D84
wsblNWSjL55ylaq+S6oJNFOrdgkYot8hG3hL1j0zd0c45FMxHesliZiT0jETW50Sz6d2HJnf38nu
bGC1w+jXEkhZ1q9hKXXRkqBe82lwd0gcZdmPYQQyUvdi9i1nbO2MLHGsS3Y4/RCYmdyzWRikr/W8
Fcx6BGeUcRvbc01X8nfYzXmyuk+sr4M+s7yD3EuIvSZzhIPCQdEB0us4TkQjHi0dl/KrsAef0rvP
YcrLZtzLyvGbuHpUrdeN441GqCshLGNdivcIXVN6AnDJb72JuPLbw6abQmGgkPo1qYwZMS0p0lXa
S4ZJiKJvPcaS/loMT/SXodoFEALrCujJ8QaNQfQdgrXLKdRGr4X5NCg3snNe5JCfiHPS1bvyGKr/
LRTGY5fCnr395w6qkDBDkikv/tMZITF2wmlRYH8O0j+Fb4DCDQB0mo0HyuqW8W1QDdlJbvYG0McW
5OUMEQkkX9UZ0/CgcobxqdntgJQtSB2wN4eEM2LkIKfXfIh4O3rmlnpF1u0NRqfs3O+U0nrFjJfu
B7yUBpUDyVBBA5WZyyK7i2m2zXkN7byL7byx7XeeRrV9gf8VcGO8aMddlkjOkSBFli9cAluc14K7
7Mo2mmc/S9AdoX8qyriELivGSj2Mud3U7WTovohm51SaGmiPkx2Fhm+e21KeBUf6zr6M2TeOLwQI
SMmTCbF3YUS7NAGfgoV6rFmRoYZ1e0AL/3MyR2rvs2NIscmK8LK/WGES6oL6yct6zvf8EpAfiCF8
5Xz801OtfwJYG8+Hg8T0wBCDK5W/A4QDQgoXjdH7vxgWpunDG4s4t0U5jS/uGBPbHRWKpqk9YLK+
b3mvlb/Nqt3J5W5c0Te45txy/ctGh4bmDnBlmLdrnkAbHJsRsA5d/lTKWABoAre9iK8EUIRnzzwr
k6huk+PMtg9MlSR1z7nmgLQa+MrlOOl63NPqX448Hu5Ap1imm3EkU8vHeH7n27Zsr6r3kfTdEbn2
t2c88qUd1xxx2N0+7lkg7ZIdy9DCRRjwaOu3MIEH1ng8GH1Tww78tE0AKiybPA8+z141+ujh25RQ
Pp01Z25Femtf9GV8sXHAdNUCgI8xQ0jfYNKk41uPxPMm2whuxyZNpziw9vBnsT5uTO321hCi9w/g
lbakHVC2lb18JvKB+vZJX6BMWheZuJeGp/It0YBTf+Qu7vPYajeO/ikZKzy9lqpkP0LbB7XPLUdw
y/ILwV1GXos0GEzkC0hIc48o3B313xUpLzsUdbH7CyIFERDepTFYveETKTdCKbXmS4eu3kY8y4y4
+ROOkXsYHpSOcEGpqUln1reIKKY+AM0wnJOGLAuMQFBrM49AZLzRc47qhZWEp2qPbLg3xx7NWStA
K/uFsRGPEFPY2X/jdKbjVU7wisZyJccKUr0nzLruYHhkXeo2FZ+H6RxAQ25Y64mXo5dlyGtK4bl9
e6DPBjR2LnatLsrMuI+rquofSfDleT8iSrZENLBJyvULvlS+3sDEbC5/VdLIbWoMZrSF1gjrzpM/
CDMPYzcta15pOIQvKDZIjP4UQWLPFvaUrq6Qtg0og0wADck1GMnX73mF3VZkABxWVT8oNMpoVklP
z63G/UwsBNG4jM6j3jyAnPtg4B/+UlI4S4OSjGIYp06sIqbfldXAddpBuHFfOjgg9ywBnrcM4WYb
JpM9bFbQ5VmWbjw4XIuHfHT4nku9PyqK1d0HtVdzObcbSc4sbQrwJuglsWaVcNphnFI9uRK4AfIV
zVrv+dbiTCv5fSAQjb5LvQoxv1WD3A5bYyIcPY7fjgb6b3RewRlspnAbgr7n0FeVB8ZqusGG1dik
hOdWOsoTXeNYwBC0O4FOSNkW0Niu6RNsQln4iZiW9HiRkip3j4fBGEZMT+b+oVDTWP7C2HNgCEIY
c368MiQjD7djLKlC/c8xEP3LiStUaGnJ/XQ0OZX2SBsg7tVs6+hCdq5NgWYxBS6KTEIEFgHjtudT
hVBu8g9B6Zt/RJGGKRCYptk9E/Tr262MSmcvQ1ir/DVD5oUpG8AmovCtRv5F8QbiQ64Xojnf63nc
1rBB3bkifX6GUyy/mfoqzx5LixbJX/iyx7LdUmUp6ypogemLTMiBheQ+GbGGWeOSmvqiPsMwIQ9k
XdHXf9NjQc2XkI97/zDD7Lf6huYLc3xTAecTt6l3KR07/Mo8/V2NRyjcFcj+qn/OJ/iax6XfB9Pt
yBxxoev9wI6f3oO8mJoE6aHii0dXQS5KkvhE96QwNZpMAT4BiMWP4Gz/o1Iw/+y0Qg0HhBvS7Wue
FsWiUZi243okhF36XLh1/bELpHXYptiCtx3R2zn91ut82OzSS8TLVPfU8wFxZQcMAoJ5FV5U1Xz1
Z/QMTRVH/ewOIcfpL8sW6ZZv60yW8URoxszGd9PTrfpqqMrk32nobfVHlHSv/tMBvMOV0UItz1GH
M//JY3mya96jesBuj9JqjXe7lBwYl1P7ll4cInbXH/2WJ7xZ5XGObyNeWI4JoZh88rYPm9rvtoCd
FPROWMRG6gWok+RmOFOZSawyeOzDQJGg5YJOq4D1R33uypwfKsPwcavQ/hf8NnG5YmkN3z+S/wLe
Rsl9PxtffusBUIEOTNJCVM3n7foywtGCPYHUC27FDX/m+xVyA+mfODZY6NYRtvu9FpZzmKTiWnzE
6+cVgFzlzo+cTjTE1pjUJMjwPpLHSW3myXq3v31ef/B0ivGpQKi4IrhoeYk3FJQw4+cNlz6ifxgl
vNTroR8r+RmPtEzsHqGEcr2ni6GmzRa2N8S6U3y2cPkCyZ50pV4aamKVPQKa0CcaPsAG7AVEUipe
Ss+rCP9BfHv9wyL0DnMJEBnU/SYSt8HZHp9beshW1r1b/skFiXZ/gJif/IKak9DHIqNq/kXwMXza
jnjy0r+uuIv4xxDjtKbwiln7sisoHUR+PZkeI7LY5qFafu69k6a4YlP9hEYyDAUw59z3Ab6dckvI
1sw5wAyMzylHe1tDhoSI5DobYEz6viww6zHNCQjD4s4GvQtOIE0qsCIurjOEiVGkHgLYctaSdKmF
8q71C1Ks2nw6lH0C26vNfT8dBUFxwYzMLhIWs8eXROdLcY2jh3tljeoUymayHF1wnx4MSLDBosej
yhZF2TUFLUihJWJ7kCC57MZiVaPgwEoMey6VfwS0xgPaqakE+sgyMvnfsGYE+1LDFTMzIJp7Z6bs
SgqMzFObxQI310smUqbNtRjMOMEsfHZ0+lhh1AQI2bt8zDq8wHxRj1g/qeRLGZmeMW0QbMTVaGGm
GdhTDn0PJkNgPxZWT8ifctmWfiBQqAITi2Jg0B7YpMdHrbcgZmRIOTYEtOAucQWYPoGhAKMBoM0e
ZPNOysU1Xs0WYztAKefuIlgu/bUfc+eWFrICv3wbxj6hY4MU60WFp5Fkh+wBvO4RlSoSWZ1QYvCt
mo5Wb/jPf2FJR8xUj/Cn9C2WE1y4EXk/JHUAkTyfF+liifvTnjv7f4lvkmJQ0Ct+f0uQ4JV/0ANg
N3wtYXKBpKRoyplbUJGHs0U3Ypf9r54s7Uu8wpSyo/3M3lhaSkk12qsp1x5oWoVzU6eg6dglKeOh
7yoMY26+AHG20C7WJSCzpUVFGMUbcONKv4F0owO4hDlMQjwYX/D5NhG7YH9DGhLz6jjlWdFQWSRh
u/gFV9yPSZpA73yWc6TRH8Ia39dAFor03pXA/e/Hrcf2pcCFPH5JyT4s1xTSZ4JhQKf7FdzOEDpi
1qy8RV946luQGQd/YJC3zHeIlA45ZAE9Lb9nkcFNqa5oVYX0AeDUgJdPzstKMVRtWG+4Dwnf1y8I
GdxKqFshxvEgobII47sThcB9OyQgpBszAvJvhxI063ghQH8/fz8O4QaIMpXOhRpN0oaOCD5iKvwC
LIDsGzTEgQd2M8m9PJ4j/P/VbcmFiw9uP9ReQvaDD2tqY9NS+6tjxZx2pVf5jwqH5evgel0+DMdi
PhhN88s4nDhG/Qr6sLaYg+3DVrrp98kx1HZ7teXzCw+S0W6GpMB0AMj7+dkZHv1SjxjRE9ngAhvH
GQpHTIsQ3m7JCtvhJ1H5LXs8K1puv7IpkA8CoTN/GEqs3yyq+D+0NilAxv9dKPb/R4dpzgZpxxK9
J01Lmxl4ayqVgiP8VMTMuNdGBb1Fti89DnOBwpYWKwZ8gBVcgoygK3nBqrKpvk/QRCh5uxSYYE8o
4Iz2H0U6lZ+UG4zLor5Mo6WQ+wWxQeO/el+kczsFXUTVnQtEebcOvXD84iH7SJdnihWjmb8RLJmV
uLNLquffpu8zTBgpFkaLHz1bomINtUpNWZe5udBTTbhfhtd8lglNH5Aeb9Kh85xgIkLlI7I46kxI
CwIJs+G4bp1Y0Ad/zGwC2HGLnn4ZfoFPpAi5JZhmMC6ACQrkbSoXZm9VHtETg7PAKuIPyqqzeiIg
mM8LHrEp4bO853JC7pcMYDtqkF85MtIwRvGjAREIILGZDSnxNy8eNiL9vw3dgS66fZuB892DQRvV
ewJuevQdKONofUO4PGJ/PQhTPkD1YkFJvBKlaZlgo2w4c191Wh+liBdi2Xl8PT02/4a2soEa2iAt
xYTPHVtsZ1YXkMGylDfVjEQWbJmjqQNvITB+0kbG6nD9l/KsgPw0x8JBsuFojf0mH6ckGPvTJ8kg
fbeQfNbZdc0GjHw34lzXYqxVuY35Xk/pyJPqxgski6eIN6lSlt0UfppCfE7A1JQ/ErRtuXh04ph8
8W3RtOiH52nQczrfJLAMpw7DFlDcC6M66q9T0c9F/HnOOItkqXddHUohbDGBGmF/TJMoejgssD5f
HwMrGQQWxKTWmAaSS5e87tCUIt7DmFAig80c6zOmQMyW3bIEmi21WjgzKVQ841Thn+0+eV8ABgtX
6wo4zAXh8Tv/jbE/2vfFRpLeC+cyCuq9ssf5RS27YR/YTk+x4mU/JR11wD58BoNqvk4YkxQJdn/f
9xQdHZQhjM+xjizgQPNAi9fqxNMFvL/karg7REIhQiR5UdkOjU8yUniOrxAUILvS5vN3zTH5PsbU
03NopA0rRD4Vy3teXmYzz+DLZzDpuma4K47vztEh/bX3FXwosI47lecBtDBmCV5LntD8Z9qHuf8L
VtSEpzxUaJzqzSLW4oGyjSdfK0u3+Buofuq+959uPn/HymoGqNltBD2oCuws2hOD097ItQ/JA7hN
0j/gw3L6mykQCjepr4D2NykybW0BLcGUTz8rqh27RSpemcdWDGQBLbIwrD1DIauz4gX6qVLPQH4d
W8kdEVKdz6tfCv0TGH/uX8LKpw15Ub3yb3OwSfhzSJ2ufwAUfMIoE75F0BEBrqz9v1J6av86tZ3h
jsZinn/JpSo16LA5i9C8adC/4TapVgfL6X6UIf0ofBrwvc7k2NSPgeqT/DwQWTo+w8uICCxD5Gm1
Q3TETnG8EUBD9GYS6F1jM6tx0PBpToY5y0GKucnfhoGO4RkRE9IjOQSwRP8tL22R/UkF96rBj+IL
ArDOnbDYJVwwd9TqhOX/I2pAXqgrZFexuIGnZFR/qJUT+iwPikjfgYIq9At+lNcJvBrxSUowrKHS
7/jQB9pLWEUN8GGzo47llQqMNBf4Jgf1N6pkXm6YKxf/eyYTHaDhg5DkUkI7Z3rQjjo5O+P3DPot
npAsZzeAZzCa3Mlkkiv4Zxlc3uThEDF72AMbdP7IqSIZ+mHYkwwXdxax5G3kQRUP+7pkWXkJeHoE
OJWfBcKnMnCXKMGo0+M6xvQJItVPW9tjxJBWC1MUYMyyrYrFu7Vb4K6eiBDiNy4ZwB/2ICr/WOLh
41fIMpbzj7OAG/baF8KGEqskwP+eONRSeTsjoYH+h57ixI1UUBhEmksozAY9QgH9RnZ2i0309I64
EkCJbVwoS96NNPazbJOyWr54cMXxGgWiGHSLAGu0812Cn80ewHcPFHAQ71fmbrfgJvUPoE5PXwNb
+gHvOIFg7hZfGuUfh0myCGKfGezh4SUkv6eRDxYkf9yNrhHVzOINTvixf08/gaKsWTEkla0PwJPa
CdKrZKkBYkL11Uikp00a2Ylyla8bdP1oZoq1wpaOG6D+BDoDCaJ9mCckbH/lyyns8yfIAH7/yLl8
SXOEQr/NrNpDu+cj8f8NYinHPwaKKv77JLPQj3pZrbgvzoT6V44lBfJfrJDZC9FnWNKXiIIgOsHQ
CT0DCcc960RR4CoEWUR5g7Wnz/AgQlPzPqYgm9/5OuTl9TSrhFl31ecBDnvcIQt4anxUsUIl76vq
3+RgIzjVGzg4eptNqsw+dL8cGJCnDV0Ybv0BBOUKeRZ7sOFg/luvyv5EOTbFmbVJkMX4dZ1LrAwA
KkJJbDcI0OSvo5/zcuqUDXx+R0HtYc2qXeXvBlMd+eOSzAn5CWwGpBqbcWdjOPvESZYumeCXBRlj
uQjeuKPYHaut8mnf7gvwowtud7eszerApD0Fe9j1yX3yVzeDg1negPbTZMd3fOipfIZ44gjf1zTR
3jcTDjz6UoKdoLPVTFl3KwAeQHReJSlkFxwIzPy4VsU+bo2B1f/5I9dnND+BshXZ89zHeTC10Hht
/hPDyY83GwPiWrpyPiLQ80oEdHI18eUan8Z5nR+HweO7P5NVu4+w7lDl1mawWAmpD6CU6aNfzjV5
jBpykP8sQUb71OCUmhsBcKB/gcrPFG9rwLyHP0GE5TvYIkFuRIbaeAn7Vp6tpFhxu8yinMf3PdEL
1DhOsD99nos7WL+iCkHX9jQV6fMwKBPfvD/JiXnhrH4JIyVG8AHn41kFSE7RgV5ElX7ZluE2Awjc
QnCeTIjLAGb7dUMWSng4Ie8191Tve3ar0/LWgotSskH/EkvZHhjd07HmsFtOLxWEbwhQ3iurfk4j
Oqb3SgaKUpMOE7euZiJZmGoB3pfAJYB6KPsCwYXP75FjRIXvwCXp8amX4M+fYjxZ9kLPdTGQEBzT
mqPfUdR3E6QwxcUGgiX/CuBafQLrKn1rEC5pXcNG7C3fHWuO1qKmAotwP4/Tn7uv2YRV5Q/XGzdg
2TojWOIqt6XIrhhL8OpiNWAXkEGmnhTiy9gXCvtdQJG98VA1wcy8dlkKulonztfQR+zn3Txk5rhH
U8/TDnBQntxZuhtxf+YJRbeZASzDyhHimep4zpupIUcFkjNAyAgDQ+XBWKG9P/T9kTH8m1JAoA0R
ISQWV+BP8FU5oELH67eusJvvdpBxRdEVpIigJzCCRn0vPpWJDAhN4c1rgMgt+QOvKp+zzhwQJsp6
tEdFj7rUkZ//OYo15f3S4ypA1yztehb/AFyo/YchenVPxQDF+FZv2GmAcTYOGzwy0mNiw20lMLQh
0goxKmG+puacoFTtkcUNVXUOYs68kW2bsEWADBfmXVsqyDqAtxmxoy3Csj4gg86xbYTqYlLrDE5n
YTySBT5Py87/4ufj/rpdC5TDl3xAEM/n5qIM8Z9Rq4o/FRYx/avls9z6NoFq6MXiRt6/cGX+h7Mz
aW4bCbLwf5nzIAL7cpgLQRIkJWu13bIviLbbxr7v+PXzoU9ytUBE8EpbBSArs5bMl++Vkfab5I2R
OvsxBfD321ampNjPwDT7L7XRSvWnyJyykrMOrSDBF2B+IFhiAwrpmIzp3GTlHXVD3voSBaZfP3aF
PAJLVlouHzFY0Aj1bt+Tc9bzFNiB3urfh6gbTMUtgCGODwb3TnTDVao9BVhImsvaXd/lVf6qQRhG
gWBK6VEYXfL2pMV3WUy156VhEYt0twh00FvMPMyc8k4CIkslSXbSqjYODnImtuzGfipNOV6n8dfI
GDZGmJ8AjSdNuB9ZsxuyRkWuZQtO1VbsF+ATVL2OTpn642tPBUr3jxH7IQy7Ptx4nzsdL3AdikVU
MmxrmLVT1ibm9J0yztjmu7GVWDd21ZTOiReThdT/pqSYzGTXyN/RIRhKU0iLOWD02rmYtWmVHPrp
UtH3kxwk4698zPAro3B6g1yFlAEUmBzS6Na+I6Ft/lAUk+2hJjsy9LuaJoVp+mJLliVBZ9CCVf9m
NGlkKftZyymm0E4zKvZXimtZ+xl4hB5+4qY8mtauIk7fwsnPYLDLtcT2nzU57kZWYK0GetgYcCOe
MLMSWoe5ATBHnWiukv43WVVDPgLaqxykSqKxm+EEbmo/99hL5pLzeUBOx6EKXcMvsAsbqWu+heFQ
aJ1HGchvf05170TxUbfKrEcuKivVTv/sB5nKXqO2vPWJwo9mfIlGO07vaU7WoAKL60x/0BRC54Eu
gNw4meAB0kvSVVbqDUVDvmGnShkFk91g+KbzI7Z8Lou73pFlVqJuSjO2c2Uwa+lXA8AUlEAp0yXg
Udyr1PTO5IoS1CdUk1WUKOrUmv+RrQgqtRDKPxsi4ordiiP3TFr7HCAKg+RSkjVj/VpNQyn9dPoF
zbQzwUvjdlFIjTqn+JIU/T3/yRg92nhmENiUtqbuawZ8KeoB2OcZN7tiAUR8jcrAQNcNDHVd2IfY
HwYSs13kO7soS9voKzU7FfYsXTU75Rk1B7W7pHqlza7PzaW377sIi9BeUjW09x3qhg0VeFFUJyNX
8AVbUO66XAmnc2XnlfMTXUkyRacK3NeUwKBVtZV/5CQ6h/dFGqgWvfVJbehcIxs4A5q3usub4T7h
iK1/BbzAzVkpJ836xUtVeeKOSazIkWvzDoQ9N//Cgi+6Bc2BeItDz8D46MixYYVLrqDWsWTV6455
yEwrMqYz+EY7+8Ltv6j3ttRL2be+ra30V1sRxfm5lQNVS/d2i989Ewyp43Ho0atnaol9Ue9S2i+C
V5jIg9DY+/1sAH419abX9F3IAXYhdW1IhpNPNSVO99Slo1SK9k46p/CI+8kCTN0BIW6zEAEInyXB
VX2pkgDFBmWjKC6LNf3Jd1k/1BALc8eY4IRQmjIYLS+iTbJELtXXJbk9EYTF6A0G5fzANQMzpRul
MErlH2Mi9fNaBn40X7I28PVh1/VZG5n7mOOS7LUx6+F3Wa39jpUqkGJF2eeTZjs/ksIsqzuy3wbJ
3ypM65R+XIWs4zlNSw3FO9gERw3UqkwHzk6ypLIoD1kcGUPx3GKDWAes3hbZo8y5rxld2D6k/NPM
0YZy55i3ktSA5VFryTgUlRVXh7klMpagkcseYH6rB/0n7tBjTLdIYjpB5xW5n8qnjlA0XmibUgdt
H02dVD9ozgwGZM+NeUju9USf5UMdIOYLnn4uiqDjwsKm9ZV2Fb385E+BL/+tqB0JJuDHoApA7Nly
T0/RYFRLXaeu8k7fW102gjKm2GTZrporsxLdB4Zc1/5zaANvDl2Et0MUoBLJT5zsZFdG7SiHpiIp
mB3sdmI3ZWPJc/Mwx5YzPc+drMW/tTQl2HYFh3jnV6XTNkD/T7qg5DSQgpy8RjSIktqtbEeinAR8
Sc13HDOs6JzGetQGZ60d6yY52IXONcPt0mT0P9tykadHpee+1+8pg5j5HZC3UXmVTb3Mv01ZLcvc
FQ2yL/PjnEECA1bHiEAP7Qt0NpvHKHHI4UTRqMxuSZGcooikB3FiuE1AnYNjlTPUza4jjWv/M6RW
blMsoqA9/zNzuKkeYSFj6bqf+fv6UKEgASqhbGo6yTj9tk3/ZQDDk2c7JcjkpnDnHpCBeeDM78vn
BbBr/LJG+OhsL50NbXrL1cEmVw3ziuL/bLhNSWgB2emgUy8OIlqeKAvRcvrY+20Be06vOs2EVstk
zkV8pBOwDYKdrgYm8rUw9lgzODGLfrdHw48s6gWF3TVt8ikJxwTIQcRIwAZABQATONBagT7tbpCz
UX9TtNKQH4omH60vWk7B3NzrTmO11ICnYlYJiYiLNiio1nfyxItaklThA30Q5F8PddFK8nyXlzMM
zKAyfM25o1CZOrPnIIShkQhoLFNOD5lqSmpzr7QmFUM+cFL7i5ORz3J2QasbA6SO7KMddSxliKv8
vudE4yduapmG+dQUIAQK0AVSSB0wUJ3aV6g5thzSdtRhbYQLAHWmfunaEAZInUtPQt4mf+mhlOXB
gcYNFWdXhihlxnDE0dg3o2yqsUumPJ0o1NaAkKSdhKBXtqDdllL0Am4FCQMCVFaqT1pDJQhpZXjb
5sTtajlOIThuDR94wJziUTSkKQ37mRrH6TMXlsKkwRG6CzALJsCMjLxx7MxgBdR8gBzWBqyW/LYq
ck3c/saqLCpIHJXZtvc4kRK4Y0A8+68TNfP2uxNWfZvvqzTOjUfwXYayd7rJIWFU0kOWfjUzHX2K
g5P2iQaay4cmr39q+rLufpRjrdukPyjaphcFpFXBJXxGXKzYa8Fk0YBhDyptrJ/yxhq4kvUaqeAF
02J/Q2yvfG7rrEFmribYlcEt+WdujVPZ9pXvklDo42Zfy/AIUSNNqDFHLocaOyFYuJ10tGZWTT5c
eplwhmJmmJrpvgxp8Cv35RjU4V88tPb5m3h0ngeKZIN06C0jCcY9O5/afuckSbZ0p0RjqzJPpiJL
xMxgqWHG9S8oHICT4USpBBj0YJPYCH32sEZVgbgAWzXy35Rdc8040tenAxlWbF2pSFnURdF/rws1
bE909zVNvi/6KLWlXZKRT/8SZfw3yH1iPZPAeIXkWf8xDWhCuKGM1HUlyjdLjkDuKiWOXUqCTdy5
yuzo00/QeLr26FRAb17oQpLTmQIB4N1f3DpxqV0oF0PzBFwI4OWeLpQheJ7A/ANhto0qCx/JBSTc
J7Q4BErZ+IOafuLWVEZ0UY6FNNMSKJH3Y8GeWWbPzaDVxpds0htjOBjUs8J+b0NnYp/AHUAhT5tE
TCb5AHu5Y0VuNvq0BI+Ns2S/SJQSCqizBPFdEnGKTc9Wqp305ALJ1j6rBw4TO6zSS0/5AOD1MSH/
XTxD12JDaQUVBxcin7YU52tikylbGBwCNjAQNf2Ukk1UO6f+p61tOb5TWvpAAi9rKjW/C4oaMAnq
L3JlByXieems1Y9p4qdGQwcc4Cpf3icpQC3QH6aSRgU9MMR5v9dzCEeAHUw+w3lGD7xDguUknxc1
HDYdLmiWQ44H8HvjN2q762YziFIKTVPi2OM+xtCa87OnhIdm9CEAB4EWLVfVVml7mMPUwqG85SjI
WTiHwUpq83tg9iRv7yhdgnz+ajQk92MUymTuGy/ULn05Cn9fb33/kPQAFheB9GDOZzVmYeY8H39p
u4fJ/tsPPKPc0h39kHWA4QW+A9+RSs4wWuvJ1p1s3hvSIek2eDXW3nzptv/590uUB83//Y/yvxE7
NDSgPm0N0jGlqhRSOTOCZ8Xe4i/5sG2fdxcIlZZisUNhqfVC51znp3je0AteG1fgMqCTkEImcGtv
ijipklUBVgwz5wab4cdcL7y2QGZQKz19sz0mJ/fwV0CaQdb+KcrLGHzqw5Oqns0vG6x9a98h0BoE
tHgbUcwEmF8QzyibrQLxyriidIk/5z542bn1FoJn6PUu5rk5Rp9ohd3pR/nkPEU/bvJ9Ub4koxTP
uWn5APOoc4/3TxV31K7Y+JC171ho1t45qMOxNQ2GvvZq+SHO78pgg81nJaZMIWTboGdbyeTWyzLa
C+txl9dfZ3Mjqhaylv+QuNjgwv58adrSu2iYwsbLbXkez3LR1/Z3uCgqi3auIc0X8TU47PM78IMx
nLitPwM03oiMf/keP3r6Ysp3JrMC4JFKh8n6n6CP6JQ89o/aKfGkL1Pn6cf0IO3DDRKpNSsK0W1R
wNJm22g9Vf5kD8+dxBUh/Hndsf4lx/zoO4QQHxKzUVHeq734LL0ab7qr7NJj5qnn6h5cxufA5V82
vmPNy4RwV9IyASAbdVD6vij2a5gcrn/D2rhCdNewSSggL1ovmPSfnU2Hn9WkG0SDK2OLqia1BhGI
4oed50iubj8m08v1d1YW+35gd1HHhKq9ylmTpUN55GByrLz6FJyHvebWrrTfUspd2XhERZPGj0JA
UsRfYvaXgVYqLqD72lfPpOw2lo4V5zSEEC/7NEurhEfM0ZdcP80xFfHTdRutDb38/i7ERmAOAXi8
ypNB1/Wf89KDBub60P+qiX9kfiF8R4PsmJ3YrEy2S5/BgaTHfjj4v/VDcIg+dW/+cTpqB/kOCa07
eZfvzHvL2Mn7+DDc2Vvb38oCZghxDe9MVIxUcL23N9Orz+Hn6ERP7mG+5LuDvA8fiD03Om5xRq95
shDoCgxH8C6wl3f9F6U8cQHc8IC1gYWwrmotdXK9qz1VofhH01EH5YG9pffzMc2d7RhCdLd0bcgz
HAzedEEnwG0862E4Qqh96jbcbOX9ReGTWO2BD/W4QticLfVkhBvjrm0RotyJoYaqBiNj6w0ufCW7
dK+7lRscnMPoKm73JJ+qjSetBIoubN9p6E+wC+FIff5Nnr2y/BmOGwSoqx8hxPeo6rmeaTpcmvfT
odnlx8KV3MidjtVZ3cEqs79Jb8sGnPNntENiMReqDZweBLwc7ytoUXvPKKbgxkOyLoR8mo1tplrL
IXm865xLVB2uryVr/iOEcUbTaNrrWD8cjHMcKkdKBzcOLcRsJxcN+V1CqyiSfdA4ezimNlafNZ8R
olYuipkeuq70TOM1jT4jrKIPm1SmayYRYnYOfXaeSl08f/idP1Gmx2mQkoWCds/V9TicpON146/t
o6L8CRQlwRzp3Apljyo62lHTk8nxG63OI514++tPWfkebVnB3+9EftJUNXdgTy/0Ex1JjzbNYdeH
XpkHUQilo0PC0qF28rTgxaRhTPnalRvLwvJ2H+xx/5FAoRIRQCcDC4k0Gne1Vjd03EW/pT70d4aS
0RdQlsDUwJ7fdtwXKd7bQQezSXO7Z9f3qnY35N/GYeNbVmZA5HZHVdk0YzOpPKt5C/UzytbXzb82
7vL7u5lNbUsiD6RV3kBOTYNDil6DDddcVsgPzK8I6wJkBIk9wrnkVejDRMPjkFN/fZmzLXjymucs
v797dag/gEUkBFnS/d2VXyzp3pZuuy9rglWaJgI0S9OhB0XFS6L2T205RBsLz4pZNMEsQJSzoHWw
uNP/RQt41J+l6KyZr9fnc80owoppxIEV9opcea36VY9/OMVDm73cNrSwYqKrrtEBxdC0qU3y70Ta
t91tXqgJ66XkzHZaWtyMNOW3T0+vvL/+yv/62gc+KIrPyCqdgLbPwPVbd7AvMOO41kNw3+0V1z6V
3tZRdsXqogLNkMGD0i2mMbJj3H3V52M6vm18wmLejz5BONzQgZL5GqBvL733PeNkn2ePPgSX295+
S5Nx7fUXV30XSeUw5sZo8wilHH5wGT5P9nzqIbG5/gkrHi+KzaRwVanOxC5uS68+nHVTdRibA5Rg
14df2wJVIVrBF4YpBIHcq8/yb1BWnnUgezwdDZfryuYhcxnto3kQ4nZojGiAw6zzujLaV7G6p3l/
w0Br9heClj6bENS6XILFvWiwPDiPc74h1rVmezFoaSGDd447pNF8avrn2X4IqlOhZTe+uRC4QdHY
vlItWSDDPsCZcvHj4jgPycaut2IYUVGmoSyu0i1bemr8GrXHOv9qD8frXrNiGFFKJhsKoPthXXtl
Kw+PNhnSg5JqFDpADL3mBmCh689ZcZt/dUrexdag0LeslFgoMV715hxaG+OumUbwmUwphjbI2F0T
7VuqfknoSqL8sjGtay8teA1E+3VQJjGRFDcuTBSur/99mzkEh5kmyrfDsj/Rn7MDCAby/yZ5AmiY
FuLtd5bWCsh74fxCW3A25xO0hPG3GmyxdptN5OWU+W74aNTrhlZXImmCfPNAZey6RZa//2BdEaU8
IijcCpphK69Tvo1jQ5cIKOdy2PfdSxvHENWZG+nHZcP46EFLJLz7gF4tW1MdyRdbkJ/kMKTIKbAt
3SxOC0lWncILdP2LVrxHVPQYQGF2bdlyBpE+NdH3oN4426zdxUU1D3tuczP1mYL0Pvo7ODVA793Z
K+6re+Ugn4xz7skvt32CsNjDjB3C3zSWXg4lQukEe4fe6tuGVv+cBu60WU97O4FbPnXtI93P18dd
WdBkIWZH2B9kx8D9gYwdANX+8AFzuA1oNNos2g0fWptaIXxbM4Ulo+blSxtIWZbvE3XrhvOxe/5H
aWNIIatBXK3yZvXroD6q80GD9yWyz3qxcT1be4IQwXRDh3B24D7ddEh1GnBeHOtZG77Ew7dbpoCC
3p9Tq0JCBBNeWHmRUbq0+BjDfTfXOyvdECP5eM2n5PPn+EpPh2wQRo1nOjWcYoneuVECpIg19LaV
n3Tjn48YoJaG6s3H8Wt6UMfK7caf142zZv3Fpd4tP0VAh86EDJYX04Kupuex+KvvAbA39OjdaB8h
aiN9aV6MJM5Ryr0R3AXSd2lrG18zvRC1k2k0dRyppWekUCMUf9sQz05Ke9Oa8B9pDHlMEejrsY0f
BBdgq26UtofrZv84YtkW/zR7mrVqPzjL0OUTyRVF21iMV6ZTlLOYC1krJYejWRb91eru3D0Mzm96
KOgzv80othCutVYUkqEQrlmjHFq4NM3O3Bh6ZTZtIVCluuo0aEK5ABZPkvEJvo9ha5NaG1qIUdpJ
ujhd3BxGpVb3rOTktxvuvRxk/ruB/0eRgt26UFpjOYE8akeyWnfR2bps1wFWSqH2v6II7yLUsmIl
otOJfXuvHGmpcOd9Q75+3Mmvjlcc4+/BcevCvHJnI134p1syAUPf6zyrOXBfPsRH5+/mTT6q++kO
KPHGYXP1KULUDmNXOKSMl6dQ2j0UHux9+/YrrG677SLjx8JVtm0LO6+htDAnKjwlfzOfg9PgRZTQ
XvwnyaUdzi13bvUPLJ5e8tf1iF45BgGA/tN2sAc7udpgO+XVerTerGN0CPeRq++lT5zhNFc9bVWs
V5xZbP/vipHz1rJj5jY4uF9x7YbT2/WvWBtaiG5ToUN81KbKCyt4paJ90nW5IdHZOSrTm1k4Y/B8
24OEWK87Ouh6iW8IklOUeEpyqbZkaNa+QYh1mvVsAwraytOVZ1W9i/NftJ1ef+uVzBUY1T8nWak7
tUGflWCP+yOU6DvThuTaomH4Hxg3DwOETfSQwXJnQilpoDzx2Mw/rj97ZcuwhJ1aVdpKp2zH1EAS
UNh0kqsbZee1kYWotyI4Sezl7OvIP/rZVbqNg9faRAhxDsDF7mmZbbx6iOhdVCz5bMTFD78vjcN1
m6zOhxDkmak3ILR49eYAOd2+IiWxK+/0fX/QDsnRfOi3AAXq8tIfLPP/cnG8W4bpclXlfsKrBnc+
Jifpp/wpPUbcdigiPahP8k/9DaTY55IlRT6ZL+qd8XT9G1dmR0RzwcvipAi0cOuHMjjwx0uV+htB
uGY+EcClQvMPfSvm6y7oWJzSo/kES1O7g9PypN5BjmNuTNTaRwjhLitorFTlzJIlPfqVsoscaXeb
eYRohxCkmnxa2DxFcYJDCV//A79op+ujr2zuIppLbsmgJSBMT1BN7VSapto52ecJDXvQiNbxJ9DL
plNsGGntYUKEp1U1QKg9UOxXvgb5Ga5pN5limIv7g4TWYhpd5ql3r3/YsqB/4M6mEPMj/W1RXNbq
ydGzvdXQKdPBbZaDAGjtlyyIvGacztcftTb3wjJA1+GsTQmfVVTJvqCtziq27o5rQwvhD9t5HapN
p55y2/KqCWYi+Byuv/XaZAjbua/qUD/BRHySopiWyX5f5se+fdDtZG/nuTenh1xu9jc9S4Rz+bAh
SU3Ks3qYrOz0dZAQVRl3yGN4lvqW99965fX6k1amXcR3jWUbVFKIwWR9Qmj1Wyr/YyXRS+o/jNZf
E1Sa1x+zMi8iwgtiach3ykaFfDt7puGg2JX69Ov62CvQG1vEdunwC4zDBMF35Q+7FkR5ZqNtNdIf
7euQR8M1I78pfuPSl78RLGufY/y56/tmgDyPSrB0CbzHc1cXbj9vYe6WJfCDSDSWh77bWCiXmlKk
yMqJjvr7AUfYhXNwqpzhLs5g5BulLaTJ8rYfPUgIeXqv6EixYfybA3oPkkE7B2aTe36hNRvJrjU7
CZGOuEAkaVDknIIkf1Wz+MGYso0pWLOSEOmFnpSd2QOEQlfMhqeYlhho5QH8K71/53SmrT43kaSW
b9BiNvRrXve1NZMJi4AW0OS2MDojnOT8bGAEd+Fuk900H4KNDWbZpj6YFBHmVZRQ0HVQd5/UJpOi
xySn+e1UJnlivTbSpMh/d4C5ta39frHWB08TK7r07w1qNozVGZ0PWLBhMKtezJxOx3x0AydxE6U+
0OvphrF2nmk8vG7FlbkTy71FOZcp9PjVuYQsGzr9nT7ANFRD5mAeJTPYwIStOJ9Y7aWpflYKO8rO
JVJTd05iOw9OH2Ubo694giocYFRjouUsUorzEHwK7K+QoevZxv64stP8CwZ9twBknY26VRTU58iR
j9roe5B/oGnn034Q7wMN8fnkW7AlUb525BPLvl3QoBIzO2g1kE4w3fRYtY9IaACAig9OvO98V9k4
uK7d88UKcGJaiDRCoXemk1W/aHva3J+0T853mRowma/Dde9amxlhWev60XEiJSnPUQvleIFS1GWw
OfdrMd1M1x+x4loiZFINoykac9k8adzyf8LFZfcHlRbvG/cXESlJVxNFTza6E/kv6TAldgp9q99v
uO7a2wsn5BDpLMhL0O0oZagIT23e18MLAh8RTfC32WeZmncevFAclYElmScjcZqfqiEnnPWM5Mf1
0VfOLCJCEhI6SCKUJj3n1g+zck6K6e8rpCDiPNlLZfkIFcj++pNWFipdcCV7jnzEXcr0DLeihviK
Yr7RP649OBE6RxmdtHs6P4MNDP+K3+rqn0arJRBHkV3k58aUf1V9ph4NIz5PmVp7179m7QHClqnF
zRxHKM+focD6bDntk7NcwPt0w1hrbiXsjWWipC1NqPARDMiD6V0eutFAQ81NLy8CKH1Ycipl9ONz
q0H22aePY5AfY1vdWHNXbCNCJx0Vjnu9i5JzX6FO1icnhdpQHU8bu/qKbUT4ZEHhAPL2KjnLdSnB
yaaRinfs2xxHBFAW0tAM8MXy7m11hNrmUA+xN9fD4brl1959Mdm7YC59KDxMeIvRmwsuoWIfIdvd
OAisWX155LuhY2gIrVpPknOH2Etaa1+Q9NiFerqRx1obXgjfDk7WMUfTDYcvPGmGya5EC6jdcvi1
4YWA7Rz0hhBoWNzRQigv9ZJxhPtlOtxmdyFcJ1OZpbIxAnJkcEI7JrzgfWwlG6b/cFYt+T9F0FiJ
A6QBJmiI83PURLCu1t2XG96csYUNpvSNuISQQEcMqVNOMpzbz4hXzhsX8Q/NzujL7++cZg6VTkm6
dLqMWXI3a+YXlOp2Vi9tmH1teMEni7yNlaAuzQtySxfLP8NI4aaxsvHya2YXXDJSG4q5aauR3Xbi
U9cM5esIX8HGMrP27oJHIjskyzTVm5dqRP4iKQ9hlx1opNowzTJ//7ktYHnBIxUNYrA5S6aLHzqu
pKAjNZQ/86rwZKOub1nneYawi8C9iSa5lOuXukHIrI1dqW0eLHmrkXDF/mI9FNkEE7lTnIca3Ytv
VF/bxtiIqBXji4VQ+KjkMo9849IoyDlY1lMnTU+plt9097RksRqaOBosHagEXfpe2kPhdkLLbWfH
9cbkrr2+ELQZbLXNUGfGJdKH5xmCgn5sX8Yo3bDOmuGXx76LWrSSAq20y+miG/ODoRqXwdwqy6+9
uRCxkRQ0KULPzGkfnC1fO+iV76GovL9pNRNroLYKe05vVtMlR/Aaoq57ZEJui1dbiNcyCiMrbzsd
fe3p1EvBIZ2QQ/PDG99ciNcp7Q05TQPjwoGj3KeJ6u9qVHk3kjtrZhci1e+Q1AxMR7/MycJS6wx/
K/5wyGHauMnuYlWTrlCliyDUvYxyflA77bGR7FsOBrAaLjeLd84IUZZt9RmGkUZIj6oeQZnpiErv
xhq24uuWkBvoIEtBfiqYL0YFpfiu1GJtOsWo5Wzhu1ZML3JMQDKlw+iqqRcnzr0hhYvRRMu322qM
Wht++f2deXrZTLl/MryZJl9iv3PZz2HFdDb2wLXhhXhFOq+FcMzU0TwbX/xOhuF4PCmoeV73m7Xh
hS02yVQ/zCwLvwyLSzAVOzMbva7YKvytTa4Qs75qlZU/+cpFVbVvkOW99YvO2m2vLgSsD1o4hk1F
v8Tt8FenSbsS7TRYLf0Ny6+9uxCysi5BAajqbK5j/BBF+ROL28arrwwtViVDdEoiZyKkprS0j5pm
jZ4/R2/X7bI2uBCvmhOUmVVjF1+Wg6OBeu5OgXD6xlcXwjWHUyfOR/wRtdFLYo3HPL4xkkRmiUbP
KmqPkXGxkKTc+QYaM1C02q49bZ3JVrxdLEhG8rjwarNt2/VA6i47Krp87qpkY6Vcs/zy+7ulYMrC
YRiRTuJQMyWQpgcwI0+W1Rm3LZVi2dGBglnR7Fi/ZEr5V5sDkaCRet4YfM02QqjGSENqSKsbl4Ku
OT2fYKNCHLI0b4smU4xWBG7acmJy6ymOnyCqn0/QFd1EdmKhefKn5XV/XjqiavVi9ZhHQYHnQYKc
5zafFyuM4RQlOrRhxqUc2ldkCL6XhrGRZlpxGbGkCL+SORpFI1/CGon3GYKi+ff1ZcDk0z+4f4hV
RFgTEWsYWGMaXX+STCQUbOVFqahcwAl6/RFrL788+p2/kwhH080vlkNNeYKoLqB4WH6/bezFTd+N
3WS+2SsaG5MZ66dCku/i2rjNFcWaodTJ1QBRpXxBjftB6/o3VIE3zqhrFtH+fOu5sY2StIxxCRpN
f3NgK0NvOb3xvYUIDeJGy1O/wleS5nFWzF9K5NyS5bZkQ4jOAcXJSckbThllYx7SWpaPnRr8fX0q
V1YWke2hcpAB6ZrEuFTN+AUwXLILIx+yTDkONhxx5QliHdCy6xxpTZ6w5K7SUIcuNvZuPgmIFQwN
Gu4JSmX9UphQmiJehYBU49+SkLRksXwRT72tBTE3pmxo7ix0e0+W4nyq8tjacJs14whR2io+jJIj
4iLQBh5JL/1EreBeg7xxY+NY8XmR5KGogzhDUk6/RFElPRboHz+jMbcFtVne8oNlTKxf1IWCtoom
WxcDhvmhQTW3guLOvhRwK9/knmLdokdYujUHwkoJO0j0AhgmJQTq1K0KzJp9hLCF486qzGhSkQST
3blCsQ4U1PVXXw5dHxlHCNtwjNupy2b1Els/UuVH7vzVa8+qdtLqjRPNmvWFfdWPEbrUR959qFW3
if+K0MHUaVCi+H39C1aMI1YqikC2CmVgC1Hj4rlYNJ7aMNviw1h5e7FOEQ5yW4Ryb11kGQJzI4/d
YYD0djbsp9JwbvwC4UCs9NpMlbazLlD8fhmr+UUFznqbcYTIVTu06nxIzS9aU+2VuV1oR29862Wx
eLe9VpyT/NznwKRbafWk6OgdFeh9boEW1qZ1+f3d8NM8j12DBNGlrbrZq2oouyOt3ig/LReZD7xe
ZBvQVAuhjl6zLkNnWGc2lXxfRhXyiqld7CDV/gGLdHPIFT3cOP+trKCaEMFBGGa2BoH/ZYZ6DtX7
0C9+1SgSocAbTBvPWLOYEMqDtaSd4NskUT99h1dd2xEbWx+wNrgQxjUdu/EYcDIOU8n8PMKZu4v6
qf16k5uKCBW4Uf02a5hsPYdREpp57WCN4GBuG124zqJQHpuZzJ1NTmp0aJIkOCE4uNW0sbJEiMgU
meIiMmaM3uvpUaWNwphfMuXnbISH66+/4jsiPiXvYimal8OmoYFJLBxUxlXXyrobh18e+y7QRjkc
ekVl+LnITkGquiiWH5Xb+EgsWQShhIUx6nPF3jgWoZW6Sehn2sGwxqlxUx15h/0NRjIdMVuPtK9l
9HJvXPI5QLQ2gXtaYtErb3EhhhfW0ahJS0nKJvMy95L9CLyyK106SUkZXX/9lfBStT8nIasUy5mH
Vr7kPmQzdX0/oXhx29DC0hPXimHlIUMbae7Vqnwvyd2G0dfeWlhxMjTpVd9hUdDSvPUgZZZ/aGGp
3JjNUYU1B4nacG5QFb7E9WCeK8NqHqHEl/ddLzkb87oSWyKVQkQTXQpvuXFRnOyh9Menph4vM5Lh
122/Nryw8hj2ADm+OrDy9OWLVrSHJJXQk97KiKwsPSKLQqwqY9O0DK/6/kM9DJ/0eXwdAx8RN2Pj
+LYyxSJ5ExLjAEHg3r9kBVoTVaukgLCcrdPn2gcIa4/qlNLMmZaUTh6/pFnkuETCD5Mmx11lxz+v
T8LaJyy/v1vg2iqrdNnutIsZBhIU+zKyUrsho7F6f/0By2z+5zRBBWYBFr57QIg8CprmjoMSZX9E
JfgoO2/aMB3DIX2M2mpfNvotNz2eJPiTH6FwTIeidYnzHoGyuHueBsm6WIFxywMs+V/U4rtPsbNy
RAa3My+TlRwtR9/7g7S3ra1b9spt41+k4rvhR05bKEmH8iVA7mgfzHr8rU0s5deUDak7qNLwj+zU
6Y3zLqxOvkMxbiyDJf8Dhb47cMr+1Vmh9vn6rK+5lbA6+QidykAXyAFFMd3scKY/TKha3rZyiLQd
ElpYqQwk8TItdObNZ1lqz9G8RZ+58u4ia0eRoIIZpMxD3kfzi9V206sihVsnopVVT+Tu0CSl7sux
UC6mPd+bVbebA+Sbwo203trowlYML82AsE6pXIaidmP5vqIdb7oxTyuSdMDD0kXoTGsXuevD4qRP
NcxMdLjk2i0bDhH8/5xdyZLbuBL8IkaQILhduUii1LK7227bMxeGlzFXENy3r38pxzv0YAQhglcd
QAhAFQpVWZnCW09D3hfIqNI5r5bXBHm6TOHYUgie5ZOpeNzcXSB8QligZoR+UD9o9tkomOebJZB1
yKjYiOug+Pn47Ms+cfv9nR03SY8HATSAzoZjFpBSt68QHMh8aL7t80Mip8nSkm2rQaV9Tg09nIwf
hZYGTf7p8exlp9/89+xHWwNH+sLtc5ZOy2V1UvOrnjR69Hj0u2vj6LoQb/GuY1UBAdMzpIhiIBn8
Kcue9cnYs7sYXvBqA2rbNWSuzTNkf2mQjAs0NR0yBIPGVH1wkltZFzwbXt6Qpob08jmDqn3Q8+Wv
3KjzoEZ7iW+U+i7Usg0tgn9vQ6FZdCl6xzxXY5UHWurwAJgJXWFodzcZowtXJYFuB+3BY35eWX7K
dTPqdf7t8Q7fXR8MLdgwJJVAlWDr7hlKiR/cuv9i6fXJbtFyDHmXx5+4e4jwCcGGKV056bvextqM
08FLh9xPtQV6PGamUra438eFbwhG3EPjt+al5Z7Lhf8onebLkpNDv00fILcI5ZPkQl3jE9QaDwA+
7bENfPK2We/8xmiaY4IWJVAOossmY/oPdwF81vMUVBCyVRMMey7HlS3EcM8DaT+g+n7Co+qpAYDu
8abI9l2wbEjUWy2yH8kz73/080duZeHQ/C5NFZJCNr5g2hBZ8mZo6FnnBXXasIHG9IFMtRtYbHmh
OeRg9/0Nwbxr2lZT1gHYpjMkW8ysR2JwgqKYd649fU/4gveyYNtbT2wI09g4vxApXnsCxKgGdbMM
DWKP/4Rkq0X0X9ZbOsSuAL0sU2d4anTnn6Ka2rA0110t0/gLgnmMKThzcHm657qz02M6dPqRk7ZT
GLjEPYmsIhyK8W2SoCDkpdXHdagT/yacuXNwwQ56qL3m3oYLbqjYeFhTPEfWsQkfr/zNgd557Ygg
utFzNdThcxtoJbTfa0UwIHCE5UU0AbHLDYySG6+PPyXbZMEgzLyxS3tsgQ2eyygZ9ABi5JGNJunH
w8v2QDAEQwMgyi41FOVJD0q5wmuPtu6x6PHoksmLeLqubkGBkmMTJgu6qUCmfE6gv3Uk6du+8W/7
886XZno/elqLxYH+fNigIs9oGeT5rqKE7YmguhtbndGa8BKQ8vzN0uqbnSdf9s1cuNzA3+c2Hfb2
jLROhDesa/dH0rj7YlORIqSeXK1A2sI+W4MO3hc3/VW67TOv3F1UdVgZ4RJzrQQCbVYBd7latl9X
KPV56frr8dpIzqSo2YSawDoA1+ydIaIZQprmiIbqcN/QwvVlQ5yyNBjD0Lr3pdPR5KjxXdV/rIlg
qcTqxyldM+9M3YoF3ClTiIgVimv9dmnc8Tgi9YetL73Fs8o78775mjf9ZYK2uF8a6V9Qe4da8xa2
DtjlvF3YOtsTsXU5WsCg/Mu9MwpzX9JcA6QxUfpmiVv4D+UHlA47rxvs81waZlSZth6Ma1pHbt7t
Klpi/kJ8uoHDlWd4Jnzsa2e1vm0p1cyjRTZquP6QekaWgTbH0fpPj8/V3X9EIWX4b0fUN65uWuNQ
X2fjmC/fnO9puQdTgpEFS0tWaCNDbLe+Tgsokl/XRGEJdwMtjCvcj6j/e1OjtfXVGSALZBTkR0tp
EdhGDsnQNN2VXMZnBINzIUPIy4KyKy3YsW7HY0ms0zgsin8hW3fR5rKk27ye1dcFGRDPjZtx8wdd
kWWRLZFwN2rgQQEso6mvUPUOsu3DnPCgpa+FqnQgmbwYIBZz0q5FafBrgrwB+ccbfvXWnhcyNcXQ
ED0+Xmp5K7+W5cnJP9su5NFeHh/128H7jyfC0IJlkW5skTvTcSCbOR7ZHKcqI7qNcG9k4U7ELWPM
aVthvds1APDeXK9QpwTQ4LBMinWRbKkY0Fr20NbestRX25mjjn0b7adheuu1t8drI/sHgrGO6YxQ
KpnqqwW31obF0KOJPswMaD4oHhV37wGsvmC2vZc6rAIgHFItJXqhiD8m6we2FuGQfCiaNTSXKmSO
yknI/o9gvXarQX5Tx3IN5SFtnov+koGa881ZFK9JmQUI5jveUE9NvdZXbujPbE1jPpQfCUiGHm+H
7KgKBgyV4hwayDAwbl/48sFQEWZIxhXD2sIqNgjFU+cIFequOeuuYnNl4wrhrDFqXAepOb8akEFO
yPqSbtXOoQWrNZHtAw/axq+LkYFj9S9tF3EbNcW+kLxF9oo2tnOsy+xCev4x71VcnLLluJ2ad9G9
q9GctTqsibpQ+iX2BSIE4a6TIcavCZ9TdOO0/JqvPBrK+dAXqmYNiYsRo1cjb8sVJdr6mtkliLRP
9paBuymyNIULk62KYJNN17hcb+EBmg1SFSaJiDf6+1ZFMEfamPOMZFt9XSf+o2q9H5yqevEkli7G
r6wn4FpkuKir/I25Ud38bFKFlUuGFkPVousX19KL+rql34vyxdUOG1H0m92nD6GmGKm2XWPwJdVR
Z4yNAwEZqRb0f1lH+9Acq0DFviT7A4JtFtzcNC+Fm5rzr+vfHH3RRal4NkgOo9gMUhlOwXWKtUEq
JDS6I17jYOz/RTzFAsnGF0zUnEq3hgPn1ybZAqeNXDfze6vwneR115G0b1bwzgcw5Ii2dUGYCkiF
nQfTc2mRUiUCKbnexE4QFFgg2t2OCE61CTn+I6mf9OmTTn4b2u/H05etj2Csg4Gu1q3N+RVKD8fO
e0Oj97Hpfwyq3u77QsE4oILJrkgjVFCWr69duIRbaPjLZThDyDyqj6ok4H26HnxDuEYtsjBIecMI
mp/TITk2hyKc/N70qX/7kBZaz48XS+LZxAaRdCy1bcgRWZr52+B+MP95PKxs/mJ3iM1ZqXfLxq6V
5/edX8dgFQ7dEJLN1eqzWA/VQq4SUxbbRQpem1XPcFxJ+4Ns58UCVXr1+fH/kJwlkXOO1EvK7Qbb
YOpdhHaOqf2Zd7NPRsXyy+Yu2DKzIdhczybDG7b4x/Oa0Cys782qKnXJhhcsuadaXVMHJxWScb4x
zv4I3fesVOHPZa5a1AzN3GpdbfDGX1sGuR/36Bz4sbtkkL0DdzRIt8N9uyBYdDNPjOpWxa5DVj+P
ifaW0WkOvCIL7HoXpomaYh+J7SWLOWUW/BJ3v04LoPTGhr4A+6tjqNoZZLYm2PTSDoVb3myNW8OP
CRK+hd6rIiDJTotYoNXR+dpkMIKNYqf74zqsQUEOu9ZfhP+sq5YUZQIr6DIXzS9B1z+n5MtSHh8P
L5u7cBevE4qLK4WvGKbiddE0X1u9E592EYlQU8QlmMROKm9a2FUrnhoCjYMlqD3FVSnxD2IHyQxK
zdrMkCmqM5CUeOtzuc1ftNY4oVqgOPySUyO2kfRZsSHfa9ZXFCSu9mB+9JLfj9ddNrLwrq3GtS28
sWiuyeAEqAIGc6mAUchGFgzWJDyd6wk7uupXNDS6XLEWspMi3LyJO1Z9OSF4sMzXonhFni6oVVVW
2ZwF60TSj2xDh7HX5NmE7kmmSCZK5iz2iTh2lYHYD+NuyNxr4VJ8clWJCdnQwtvVdQdkySyOQISE
eforbT+vtYqgRbIcIpWVzq1xLGGY19XSlmeDN843nmUqygqJ3YhcVraWWtXYpfXVZf/k9rM3HBj/
K6++PT7YsnvJvC3YuwgW4euwTDmGJ0fwtkJM+4/i6zdy4Ifq2Cm8omz1byv37iNFTfB0Q2Xj6k2X
0vxsIqE4qpiBZesjmKYFL0iaGa/CJu8DJx1B04w3c/PsFIpHhGzygoWSEcJfppU1VzDMRLgO/bKr
ojnb1RNCTVMwVOKQEi3SSCNsunOcIJfdlT8f763sXApmynOtzLcE3rxOvzvtJ1opFNwk44qtIB2j
VHccB/c/tYJFM59Isov+hZoiQymzDFrkI3LatlME2RDo3tnjKo7K+/oTGF24PfPN1CowlNXXNjJA
hB4zBNqTv7wUX6ovc3hj3FSFYZKnm9gQonUbvG+PJeqg1TR+NZKjrn9JIamk71Ldxn8R7NaYQbO9
rjUyFjO51cE2ey2PazZ2intJ9iwRu0JQBMsnz0MIthg+btKPt9dbcXBDZ4lu7KTlQcVOel+GBH9F
sODEnLUhu52nEfBsf+L+rXT4YT4WoRelT/wp78Jy8o2A+JAOCFSva5nn+yNj8M4peWln5QV32RWc
0pF1ME7p1X4qfvOYH+ojGM0fG6HEexDBvHuKtpfeaxH3W9Op33hsAN68ghPr8fAS7yc2YLgwxjwp
sUt5uQV0eBrQukbJb6ICYEimL3ZfzH226dotB1HXybHMGeg9py+6uTPvJopZgs6h33qjx8Uwwqeu
+on2Q9wqE2Sy2QsGD/ZKEJfMJRZ/ZX67fqt0zW+HXT3R1BQbL7QW5fp0wOhufdGqY7oLvYBxBdPe
WEVYM87syqG0N7lOYLmr4i6TuO4/nvHdmc9cvVg90tfXngOG0m30q4Z8/uOjKFtswYynfnYsfUA1
ZtF/8wpCDIOf1/sCiD82/G7eY5l1y6DjzaaDKpsEIE3u3jzKe3YaNMtT2JJscQRTBS36/5PARDeN
aO3KOXCHdGeU+Afj+e4vZFWfmq2NGrzdTxewiZ8t9uPxwkvmLTYiEK9PS723cR8zrfTnxrV8y7EU
uyobXAic24WgI9OAg6nav6ZhBIg59/dNWzBOYpVVMd9sf8HlQmNdU91ct8DsTqFWv/nKdyvtWpCc
t5MZJQ5kxf+IZxVhf/ij0XUai2A97pu/YKYj8nb9TBt2ZYa3gK1gM3xPMxXZLtntJMLrm5Qzq1rx
XB7COXIOVZgdSGwcyYEd0pDvPDmiya7jtuSegZXqojQ9ctVrS3ZobjvzbgeyuUnXIkNMPrJ28udc
o4FmkZ/71l0w0y0vMmKPOJEo7B2pV15ac9znZkRYfWsz21l7MOLXkCKtvS2sVuvjuCkmLgmpiAin
r3Tg0uYeOcbbnpphHlW6T+PBB1V6WB6M2d9Up+e2gf81ASJC64uqRRNvgi91B/dIou00XAwvnII5
hFDdCRlB6/Pjzbgf6AKy/++d7ttMn7OlQ+w28ysxND2cyezXTmX7njN+35gdPv7QfSw8Jf/B26PB
Ie0bvCFBXNP5LVh3wsqiSURRYQsrfbjaNnVf04n8yqac+MOSK4zkfohFRPBUu6JiuuV4oNV1flx0
qNiv1c/R/Zs5Krzu/ZuTiCCqwQFKSM850m6zexqgy2K5S4DO612OiohYKgQplVvdoiBrmMugGDUw
4Tb1vmiFiBCqvq/tYS5wAoymqsKVVWnAhn1JfyLy67brmAylh01fksrPszM1IyN7eXyiZPsqPI/N
mi+jtyC0rdZnNvyY0aE2sLBSgUfu+0AiwqdSLUe5qEDgv8ygcHPHa9mpME6S8yLCp9K6RxxBMHPO
P/QjkMXI9CvMTDa0YM9NScjGc4ah6w8580n2wdxFbU6J2KDPXXPWDQtDsym/8EQLTWt5az1DASGR
zfz2+7s7p3F70Mys8N3oiHrp2vqpsLJrli+KqEI2/G2b3w2fmgswy9vArql1Sd0Q4C9vCx4fRNnQ
Nyf+fmh9GhqNYuieTH4LTNbw29h2Tlu4iVk1TUvWIr08OsyKrIH9XpCX8J1leXs8edmlJoqIkmw0
LOh0Ixn8Mn3rYjNsAzduf0It5/lWulRBBmXmJFgrykv1sgLWdB0MgldiH9RcRU57C2XvXJYiXqpJ
JlaiCgtLbeZfdUcOzWwfDGf6u5kpyu3PpWkoPPHNiu59SQimdSeBlFSrVVenBUst+JW82QvMmUXr
fIHKffR4SySOTewLWJdmSzQocxwZXY+bvkW0M4N8BVh9VeG17uP8iAirMh0r38oZT9RmsvUjaB9e
+8yyQMc486fSLD83RjKhXaZjgWGYfz3+W5ITIHYNQFKADwtBBRVljaCy3RDNp/ssUMRbZXrDTdNE
1Y5DQqNbq8vW/bSoih1GNnHBvqfW5lQ3YCFjN9Czi+7lAwir/t63KqKBd6m9jFjoq8HsCrTEiYXA
CzTo+0YXYm2PUJAKMexz6wX1FutUYQiyIypY81ICTFEOsOYNKLS0Qn7vJeHAASuudsmKi5grx+m8
OWsw7cJ9S9KzZn5+vBwSTy3irSq9b5lnQHuIw4fa2muXLr6tyujKBheu3nFrCwpk2y1d7/qOkwdG
ukWkVdFDSZZcxFrh8p0Qp1vbZSoaf868b07qnkedBmwp6L7jIlLvOiXKpEWKmGecxqhl7tXyXEUe
Qjb921a/uySJbXTeZJLtwm1+mQxU7qcp3gz3GdpGn/btrmCnS0fKBnf8dmGuHmpM+1ZXxiX3bMWZ
lx1KwVLp4mVb0Zjbxc28I+P6uUl2ehgRZkVSy+xwFnGDDZ7vMvDvbKqiiWzWoqUOZJlMi26XLrG+
tgbUVVkBFN3jFZcMLkKqqrpkVsON7YKb6TPLZ89HUm9XexwlIq5qcT1u9y2ePXRKvDhLC+1EmauK
ZmVTF63VMLs58eBiNo18G9fkU66cuMQRiEgqL2U1yYt5uwwN+1Jw/mnKnTe2qHKpspnfPvvOkkAI
2JfFhkVvO8P2uUVtv0oyRYJZNvfbR98NXrY8m2ui47jk9TFdx0C3p5+uqxIClM1dMFHazHiOe5g7
uogvjc6/rCvbZ56WYJ7LULvdWMKGDELfoBxwoevOJ7IImNpskmYuWAWvVXJt0xJsHF/22Y9gnC6a
0R19oYBJVecsebZV17NkF0WIVOIsc0VyPDC1VIu6avSTqQ14toaPpy2JHkWQVFoQp+pKC500Vnqq
ij5YOeheTfQoAzA4FPOxHBvfpoqbQ/ZnBEtNOLG6/FaBmzrLH6nhJ3bhg8Lz8X+RjX67r94d+Gxd
KaRWkGzu1uchAfkfMvD1Liw9ESFTGSATc++holLqMfQylGKKsjmLRsq4N+YuHjxr7wRV5oRWn54b
Z1QsuAT1S0Sy3aHpaDOBkec6reS5qqZA57+nOfMLa/w4t0WUWq+rHW/WV+rtczv/UQqEJhbRXeSJ
NvdjyfyUvuJzjzdYEnhQIQRmqKwgJ4I0f7qS0Abporlah7o1jjVR9UzIPiGYcbZo9ZT0K8xtqe1w
6dotYCX/7mnNVzJZjaK8Jdl1EV1F89UbjRq77jinzow7J3QTxfJL3LLIwWus1EPBEo+Qbvuw0KOS
4EGyMCKyqoYUAh7MCIlnRkHWDJ6nBF0IkZEr+g9kSyIYb5tYVkori10JO9rDx9H+YXn/PD42sqFv
v7/zC0gtksK2sSTbfJm8vxe8WRNX8RKWjS3Y7zTSrLErPCgdt+gPEF7Vo5m5a5SDPy16PH1ZWkfk
3+VTwercxjf4b/I7PRknLWhnv4yNiH10D/lhFxMZJSLt7tonZpbo+E5Dfumbn+iZr++S1cHYgunS
RZ95z3F8qv5UmXFRR2u9L9soykSnmw35zRqwucW7msXHdoUSCPv+eO0l1iTiqzgzOAeUHkdnLCw8
1cofaHrID/sGF1JQzDYgFjth4nR+q/LELzOVcInkVIroKjZq5owsB96vkBUOtqKO2yb7BbZvhbHK
lkUwVrq2ECTtkcpMe+3oVJkR5qxSdarIBhfMddZrCzVzJCTaHPK/x1VVCb0FGXcyfiKKquc1ZauG
RUnhwbLuXOlvQ/1c6h9aY18POzSW/u1pCiihb3ZfoLyjP9PmjZHfdqGKXCVlaCKCpMDXO7gzBNiv
2mmB+0UlUQvSuPme+EVUB7u4tCgRQVJrSQxncdC14DhuNOlOvCbTaw16wn1nXrhfVyNZWjRrIgJE
pTv5tNDnXeOK4Cik3swFPIfop+67qM2oPxaFwr/cPY+uK65724ICop91HlvLpyJ5HkqFX78bemNc
wSWOlVvo6IqHkrruRMS46oiH7RIw/yU7mqXtO0zzi5SEOxYIXxMWfnQXK2ezBiV1O/WpqT0xa9mz
9q4rrr1ujdbAraSNzTYFuSQ95K6KAvWuI8PQgouE+Ois5wP037uZjEGZjMV3ME22frltnSLVdBvq
P24BnxDeJAbaWjydZ13csDRwE88veHqZveSYDG2QMzuCCKLC4d83YXxL8JuWm8wLEvY8Hi2/iccj
D1igfaE+R2uZflKhOO86OnxFcKCdpm22NSxdPA8DQmM0BB3TeDV7P80rxdmV2IQIXruJVExaAoWB
AWSKiTm9kFqFdpUNLfjQyR11WLLD48rMfKurfHNSTFq6/EJegTQc+AENQ/drlBzrQxoNfgehpi9t
DCjPwVOAsu+jaLEBgmWvYIDOKtfFNp+bJ+vQH03wprzaz/VpikxgZ9OPxbk/dWF11fdcyPiiYN2s
KD3NRbt3bFt6MNRdyHrFe+L+C9J1RUgb5Eqh3Dtj6CxGSfGpCJMwOXnH+ZMWqoC5ki0XCXbnYupz
MFjwOPc+LP2zMsCSeFiRWhf6FIa2LhiXHtNTfyyP5tGI1C2c0qURzLm2GT4w4DxlT1MIsOzRenU/
otIa7F8awZZ50wM/RxIed/2p6D8YKpao+xgebOttL949iqqEEbBP0S72auqvDb0MVXoqps3PWs3v
NCt0zc0v+S/HWhT3qMTR6oJhAzPadRDqg6Mtp8AbL3ViHlyd+LmVAq33Cx2qweOrTrbtgplDytTG
c2DoYluvLr2XBFluvubMDBL0g6f6V87qoCGqphHpKRCsHVAb0psatmg6rICScaj7+uXTHJrRempU
kgey/yQYOKkMmgwatqudh6O7DRHTtWj07KAtXGTQfpajGevmLpUg1xHRceBaqVqIS/GYOOHmHECq
+nhn/oQE/71sHREM1zi0TucqbWL9xfG3cBqCPPKiPOBPa8jCMTQDFtbHwu+CNLRCxUdva3Tvo8IN
T6fGnnildbFLXL9s/lmtFzcf/HTQ/UHrn+blE6GnIk2/Pf7e/XPuiOi4oTZXiHgkXQyd2kjTroXx
ljROuG7PdvpMlND0+7e8I2LhDJd5dATiLl5Id3Iy7YkW6F523eOsf1pTZc5NcrzBYv9vR4EM4jBn
oIuL17NxMML2mA1/jrcRZaAkVGT2ZH9G8A2ay8xscHG8s7T2tQ6dQNsWlEUfdm1/GTqVIsD9i8YR
AXLLMNSGV3pdjD6+EHWA2NHz+PGuy4YWvEDChz5Peux62dvHaW0+uClVWI1saMH26TA4o0txfk2D
/72g0buqF8Ws77sVR0TGNTzrx7lp+piCHtuuf/N2vTZOGRnkL1K/oD0BTSaGIvz689C+Y4ciVi6n
aVWg1gDj71O25n6DaqYbWejO8j7ntWY5rp9mPS9eLaNZqpe15Vr3LZ3sin3ZurLmL8uaVMnoMy9H
p03QOzw3Pm75bJFPE6Q9UlwjZoJWap+uTINGvAked1J8KIqM5Uh4JyR91QvNqEMLHblJqGsG7Q/c
7LbmbdcZEAnPrARPBRDVDnHdp5eEtiimqGLX231/b+2EUMPKvUljkz3EW7ZGKDEHmgmPCVH2fTO/
ffZ9NLAYNuSdMXMywS+zIZq9dN/pFbl7m4oZm4G2shgAqzDFO4sNu/R/XUekOMtchsdsaQ0xX/Oo
SfRD7hFFDCGxOZG31yAQ0TY0B7O2USwB3SEK1+HjtZZtpeApEHmMmk6xlWsyh0DrhhzgecD0FWGW
bHjBW5C+qd2quZ2UNLtsfXWo3QypNFVqUbIwIkLPQm8RKRI+xms2Hys6Hw1Thb2+neU7Z1wUvu97
ZqaMGWM8tfPXges+OlCfxom9sS5TpJ8kiyPi8WbIQRqbhtnryRxlpI+tFJfaWCncqWx4wUoNAwDj
rdrGOKnc1Icm9XVdlnDmnCjuSdnq3z78zk5tRHxpv1FsLtFCpKVitARGj4+l5AoWgXfFmBTQXzCH
uMyzYCXTIRtRYOvsQ9Y4gWOkioqkbImEmz4ZQBKUU2eMuxVMtDZu+G66eJqtsFvZGRJif3ANEyez
8im2uvYKauCQGWW8LHlQucvOPRDs10j63m7ScooNXoAYYTzW2i69dNcRuc9KY61nx8im2J0qf9K2
n405BUSvXh5vseT0iFi8NW90G0K3U+yByHXzkifLVhWaJdsqwvEyZ7H6pPTGeMndmJaDb1vrC+TC
FE5NcjhFkt4x5yjJlzg1GqfdpZlRbEg95/tUDDzMrCkJkiZR0Q/JVkkw4rYrmWmZBdyQ5nyz9HoN
6n5TMRXK1un2+zsDxol0DXMbxxgivscVMtvQgQsS3Ts+3mHJ8RdJ0KoZRDrZdtuGviUBoikITKOU
B22B0+ZVCicq+4hgwmlKUFzyshGp5BY15g486vXzAgXNLtlFmeI6tmDG8+yuSW5UY4xw8clY3IB5
7fNa0ejxMsm2WDBh00FJrDQIdsFCqcCcVicsi2qX1ismL9zA9Waz0l01uLiNn3Nm/cW7WvVQkpwf
EabXARu9TR0dY/BjfXQmcrFdcrbp8Px4YWTD3960745nRxfaOMnNO4800jV0bGpLZDc7o1iR9Mxc
PVD890CL6jVaIOa624Kqqwpw6W27eNtdR0TsaTNo6RiaEuPFuXG2A/Y2lMXvfasjGG81TjMDt/kY
17Q89q576k1cldouDQRM/XZa3y0+xOooq4EMiQ2zOJCteCkzVOGNRpEjlu2tYLazR5fOc5IxzhtE
bmN+5ZMTjmb6Zd/iiCZrEIbuFoQkwEO46Feyh7IsmE/bsiC2D9Z2cHoqbmDZPxHMl2pZ4VndCtBx
psWaTs7M6g/oGIke/xOJf7ME++3MOvesFkzSdFhPNM38zeyfu+7LRLPD4y/Ikioiqs8ejcJdym2I
F+RCp814SpLllSXut2HT/FkvsHrFwaB6YGWgyUSN4vF3JX5PRPtZrbN0jqnj6cE2kPdNrwY6XR8P
Lcl6iVJtfTeQau4XDL2mYT0/r2XlD0YeZMYSlNTxp1l1P0t2X2RG6wcXvGslYmAzt750jncFlCrW
bFW6ULL7ItJPb0o9sUbEwXqRPfcT+7iNa0CstfWtScWtI9sHwdJRndvqVVtvT0B+MZfmAmm18PE+
yFZHsHI8W8FZscHFuj2LKOQEndm8pmmpqG3JZi5Y+WQlVaW1OEGenj1l2XbNZlvhn2RDC1Y9ZMjg
5A5OELfnyODboWhUyqmyoQWLboYx00uIbsTgQ//Ak9ELnXxRJbUlB0YE84F8oK+yLp+RTEyORmkX
odFPZ6ubvzLL+/p4VyXxr4jqM0d7rAEwm+K5Yt8Gs/1uV6+o6RzyTLvWRGXDkrMjYvyWLUOfyzLj
fUDWZzvT463jRwv9I4//hGz42wK+u98op8Noga8Sxpqeum2JEn08esrHkySXKdKnIaRzaiiy3h6w
xtHsrl7218iYz3oPMLYl6puPtbcLzuaCt/zff6X2nN7CXT3F2ZhFbZE/Mfq7rHbJmWJ0wYZ1tyi1
YqUTYHL6ZUknH/iEJ693FPsgO0yCDSfoF0TPFw7TMoPqefIuJJtOjeedBtq9qJI5ss0WrNkFF/YM
gYMpBoH6OV3mQ5Gyr6NJXh6fpT+QiTvJIhH1l9m4x+abI4Isru9N85vZmWdaWpc+y8GMAqHNgpcX
Y3RO9ayBfl9DnL8Yz2VbX9atOLRDXCSNYkEl7kVECQ4rM1taw51DMOLKveXDSE3FtSobWgjI8wWa
uUaPWKRt3e5UoFe40pmKpFOyRyJMcOxMfeq6m713JKoc61xq5GWbzO+P90jiGEXmtYn0GljFHUT7
ThJoZREtuJuCLEE/R1WptOYlcYdIvrZCpckcNx3B2pQHW79AWK3vEDpBtEObo9wyr55VtIrntWzB
BLOfLJ5Wq4tDPQM//xndw8uBjvD8RTKoskuyTwi2P/C29SA3BM/iti9J0n9O6uyUsi18vCey8yTY
frtVVmnPHfJj8PX+mK/bMedZs3N9BKM3IPdCSZItccur65LRaCiSp8VSle9kayNc43PnTF6hYXit
IYck5xePeHFdqwIQyfAijo1szv9tLU0PuvHJAwF+r3hXS5ZdxLHlfU0XprVLXJLRN4ryJ/qPVeRN
smnf3Py7axVysOhRG3AX0dIL9FU/gjY70Lwi2nViRMxa0hiVseT9Ek9NduK1900fE9VDTrYst7/0
buoaN5fSJLjojJ4Yv8cc8cCwufzvxzOXLcztq+9Gd40KLBQF4o0GWn9N3QXesvl6uYuh2XX+wPXf
Dc8NJ/Mmq5xjwy7+hqYbukjp+NWc8l00GviAYKtbM6VW2oxL7EHrNMymDgzlxTTgSV2pgB4SGJDz
54H67k/k7lCQomwWBDKzr01GgEoqCqwgjiA/Cwtwibb158mJzaHf9wYVoWroM3U1FDKX2Mq9AfyS
HgKnzFFcl5ItF8Fqk0aNPgeFf1zlGt6eNfoG0eWHaqnjqDTJJWGmCFajYI6nua0j3K/ro+tRHyUY
L2CZeRzsLRgrCo3sHk3Lm6Giq5PcoyKMbcgYzK7R5thtS3/zljBFZa+uQrdQ1GQkZiiytBGj5HWt
4QNN0jZ+UXm5v9j2znqnqBJfm/mgT2mxxNxZV19P0VCYjxTaEChfKzLSsnyKiGabKzyEynXGvq/d
qTaGYKI/CmOLvAEZKNuNlvGJk7e1x6eXX4+9i2xXhIu61xfc0u7yP86+Y1lym2n2iRhBBxLc0rTh
MTNzxmvDmJH00YMeBPn0N6n7L46gRiOit70AG6YKhaqszOU65Pvk/twqI0OZWCAfvL9C4M8KnrbV
t6ev9792e4s8GbnSLiQDdTPbrmZD/rBW2kerv+rS4bePtCdTOxlD5bSV7ZhXaOHGdv7dX9bInkAF
AYnrpflagqRsxvm+PxOFy/EC6RYfONrvmzxAHyWZIP8CGGw5XgpIPeykj1AoRmdZnjjeEKNLX+MW
bu+VJ8Nc2g1LZ7Y2v3oNs+2P21DS7H9oREV1s17avvfDymgyRyfcfXuzfFnUvsx301xnjiszq0LD
ZLFh6byPamgpwqI1iNkXMWzX2jSxVEA68i2ygqLQFaj+wb3feFjJxHuMCFLZeMhcq/GyNmtUURqD
DiCxbQD0im8LGWID6yYANmR1Om1/ZYX53c36U2Fc+n6IOy6S+ydFdSyP39/dTUXT5pOT2+LqGmvY
FVVauGVUtVu419+Nogy7ro4KodO5uH11QML6318TzJ5pRRxx3WiJxrciz0GzIpoQqMpNcwwVAHQo
v/77G0bmeXtVz9uVtv7rCoX6oQuivvZSG6A6P3cvdt09T8Fv6DGE1WpGja3r7VNsK3RO//3phRVW
4zcCNj79buoPKLuMYT6+eT1ez8QJTV5dKjYmDNCiOiBxvy+h6X/I/d9W+dnIMifJGleTQ1Tt67ED
7/a17CAERRusNDCtYVWxcKhBINjWURDk8cT7sOA0HB/MTHsygLEhvQ38Z79dJ8tPmPUdhEnRDG4e
062fRemHlLrxYwdWuhL61eAbMGXbdShadPX84XjF2ZrWyMjMT4u9haX5e23nh+IoT+Zw64etX30T
3cM1z43pss3gc0vBFrBoXu8Ke5AFMMvWcmZ/MsyrUdPL+o8M7rw9m1amCTpuP9w9GRdWk0kEhsjt
qz9aIQu2cPScEJJykeH1UemfqfNYUOjJMDEPJwBim6Vztc35PHXmJ4+RL1ZG/vfQrstQsd5yyjrb
C/sKfOOLbf+0yK92WRNgsKDGg76eAwc46NIDqttT5njjggS9D1bNa7mZceHk4TT8ymmRZGMQQoAz
nJtr7TQhcqAap3X7xvGodF2Lti4XYaBn15htJ5wAWom7Jvh5f+0Uh+A/aLKKuGAedq1rt5OkKH/S
kYb2QMKN1mHRv5m1jojt8LD/vdU8GVsmqrJlCNMsdF51r4P4GmxZYnj1J5H/QP/aYyYpo8ta17Br
e6IOINlGXBLoGfnD2/2FUvQUeTLNWw6RTzb0Yr9mVmnw6koo3Cgyw63tjy8VR93hpxM0XuGEzUQA
cQ6HalpRTLSIVQ0b7krXXYqQDv5qJ1nPBWPRLvaM/ulxNvFXU5AR7DPtVNsU8V/O6k8EMuKPKcNR
T6ZFwr80PIvC2qEqAG2TKapiCMEnhzBcB8T/oOlWUhxWGXoB7kOkGH18pmtj13k1Os2VpTg+Muyi
88yaWpNbQcJ4iUo0CU64oXmdNsWnZqEaS7stikE9mSZpNyFYszXwJGu0JPPVutRfq9/NUxMezSTs
LNZo0jyYFOskAzGEjSYZqD9U1xK90AMdTuB/OmlOquLikBEYtunTnOM9cSUf/CBkX4IP068JfR5G
ZL1mbtJmYRbaF6qpGqpiKiJFE3y2XbGZtX2lL/nroR3RRtj4F3gpUCPoRERuczBga46FfBezFBNf
soU1mNTnsQzH63TOYvsj+aN4ndA7aMTBl/urp3ipyNp01TbVkALAdyj7251Sp/8+9k+i0KQhlSfM
/vc0jBIC4nCF/zeN/LJgGs6r80f3vCdzhAxZ3H1/bCLSQ8UverTbT3199eB9AhAQLJds+LTRXWMs
qoWSr6Wh8Y09x/g7H0J35mHufNvoJ+Y9ZvEyQqPLwPuVQ6H3Spc9BBjQcq7UPOUGUA2r5vJTTEFG
Y6y2nfWgUqivfvm28E9sxrU9JJmnGV5h4zIigxoTSp/I5VzJhLd05saG91ChGG+JY0bvrCHvC4Jn
fOGlU4smqgDc9cnisB+Nt+iu0ptrgy9IVt01Nl9xizhpyesq7iiIfhDa1rE5Mx+4klXH9HhzkfAd
ya4pYX3vVMJLO38U7Jzh/bNfBDNcjXtSjS89CbKhhpDr3tTXpuieZ+E/G4aOVE+1RJIt21490KJx
vDRoHCfs+FShU2qZU98QfzmcmRraYtUMJENeqszM6JqTlOdonC68MVyDuX4kYsLyS1Zc1vZc+63p
pGZeF1dnGumziZVK7vugm7e2F8i3tpinppuWMUiboPjK0M5v7mZSWvXzzPPEq6fT/c/cjsnxHSl1
UNtH+mxiAJr7E9CkVlwPr17tg92MRQP6TnOzSPzg2wi95vtfVOyJfH0PZKFOiX6YdGfjb+KBN8Z3
B109STW4ZNykAOZsGQT4hYry694Amt9sBdf8839q4v8JxLFWkmG3lg/PavjV1e7R/rtvJ8SpIRrN
Tna+fzczcanc6Q/KlnDx3XBcpnDcWOwUbQTB8ShfvpRzkyyCPhsesu89jyqA5Hx7fmvyNh74Ho9s
CzMi0Aq2RbtfXLx1j7zxoeYa/Ptjzd45vhK5MQAlsPALr8ZT1xd2YkyzF+as0nUwHAtxa4Ekj0Eq
M5s81gfpvNC/keN97g3nwmudQ1LZhOQ1msERrTsUfjotwdXha9jmFTA+YKb28t+W6WsiDdUhkryG
WJgBjAlxUpGXLCLBiOa8ddk0FqdaI8lt9FWOUvDqY43sN565OTJGeepCvEHjlhTjy+ql2Q71VbFA
GQw9cadOmGHuDydDNPF981U5DJmVb+kdKiZSBGln4u1OIvio0exDQQrP7cKOgZ//82Q3Wf/qscEG
Yx+FBGyEl9/eTnHGvNXQvANUE5VOg+PtNsudxk1L0acEzUWhaIsuGq1FM1XFOZAp+7yld3PG4YLX
HeJ1aFgGNKstH9IsQ2ZPOgcgu0CtJ6d+yg7f6gNSNhruLzD3abyV4oqVoX2ohy5t0xteuq/GEjJ3
/V7lzUe6baDgdHUNkoo9kLF9/lJUeRZgDzq7hcyVX7wBhyDiINeJRKs+cLiCd04rz/q64G7up6TH
Ktlr+2eet6es0AUiij2WZVEDW1jG0EAfEp0zv1uUVaKyojpFAIW/klF9vUFXYgGxmfqOFQnPvcy2
+eoLdpnoHAMvP2u2WrVIx+TeLRLUKdbRq3s3HZsp7kkX2agkBiA/uG/yquElr55RPIW23ArSvIXY
5TifzLZLeTde7w+vWiXJjivmDWKy7CAVFgQiW+tzvtiv3kwutgNeuRK1/fvfUW215NYtJhwry9Yg
bVvXSsCHukWDpcP0qQaXrNmHdFog8slPF2oa8VwK5FiQehx0UZPCmmWY3urkpEbzZJAOGT/3nIRO
313ylcRj9eDFIYumupTSsawyLy37IEf/6h6tEGtsmKF5TtzMl6IKLJmyU+TTUT8K0l4MEXRNj/Dy
svZmnBlzbDpuIraHtL3wqWMV3xkEam5l74yDm3p1aSQ9RX659+j3++dItRWHmbwbvG6bzlkYXIbv
7Kcs2KLFHWLbctGOr6MbUFicTPc3QI2QAy/mpZTWl2KoI8K7pGr+uj8BxVmVmf5GXo6mZ5QkzRZI
vu7znn0sGapl90dX/XfJnMGnbzDPMQDIXLPhyRP7/DEroHbD+zbQgKNUOyBZctD6LskPh2RUWRQM
9V/rkqVs2WJr9BaNt1B9QzJowigKmV7npX3Ft9CZoEC20bYHB4tdoCF3qs8PLZcM3Kts0+VjT3BU
tx2QZuQ08+IlyFlBI89bZqIxPsWeyzCZsXN4EzDqpYJ8bf0sxBvssXhThshMm4HcDMNZnSf7vNCP
xgRO5trXjK7YBhkc068b7Yy+pGm1Wa9BtUFmYv+wBm3sO7rGZdXSSNdbxbjw/HXzUzB6sIjXmR2S
drs8tL0ynGId4CiWyqJpR+nRWbHPUxfSzA94WkwPtm0CBCO94pulru2hz50U5KblFBNA5KsQObpc
V4NSWLXMNDj6uwORY4QYhKA2uDGgoUYxOmGRr7pineoTxxF451d9njV9BvbXtIKiVzhz541bELCb
6PDl/l4oNlrmFqzKsqu84JjDkoOMvhAWSXN00uqwbqrxj9/fTYBy1vj7sLppRrj5bXbImFol0TGD
qUaXjimQB6IZxt1Pe1ToIe7FCLAk1tv9pVGYmQzXdFrL24hZ0dSxxee9n34B2BF1S/azt/kj5S0c
Uclpm1YRlEtheWmdWam/8bQ2ddgU1dJIvlpMQV0Mw+qn9tCGJaIJ3tUa+1UMLYMyq3LOjK1GUDQA
bGKD8S1YNCluxZLLWExQ/+SN8OB26rYaQ9Y0V8e3v4h2/025TndJ9Q0p5LKXvXbc1fZSqFD9sm3j
4jj9cwMYronM0v2To7BaU9rWpmgWY0aiLc0bdHuWF9LPoe1rnviq1Zc21nM4t4NqoGnmT69ZIIyI
O/4a3//ntwenMlGc2HtrKUBKkhrZRuIValdPNtdmh48l/m8qjMqQLGK7hrGVWBfhQNQsdZzzIn5g
k23+52N/X9rbjaEujQjBSxsr+OKMvhHybK800Y9qbSRfzCGXOVQG1madxmhnLLXLWvPcu30mqcz9
5huZnwWVD9zYwoY8NJyePDsNL8K2n6ukMiEN9NgCHXN7546BZm2qDWKOaWADG15Dgzem3qQ794o8
GJXlUO3SBnVBtdHU3s0l5va6x1mZlWFrWRsoIkke7xwMXq3FmjATfneq+4lrjq5qDaUYe7LR+9Kg
IRE1LFK8ZUWHxNtu+HG1G3PY1XahCU5V35GMGxqeOdtHmHMFBEe45CA135HeZluduERXDVWdNcnI
0WQd1OPiU1wMTRnzYeTh3Beap4JicBk9a7uzSUnB3HQrx/mZGHtgh67lArx3/5Dddn94Iv/7kG0G
nRgFnUJqVvYbm2nSkA2KXN3p/vCqvy8Z+VqWgdh476dm4wzXHDQI8QT472ODH7v+zkCa2iXljEaQ
FLm7l3owu3hGt6jG+lQLc/z+bnBcNOgsdFskRObll9MaSe7lTyTfNAGLavhjwd4Nj0bJqSNVFaRm
0JztuQqnwPpcOP1D1z6VYXeEsL0eypWmTb33Yb6TLO46U/dkUpiVjLrraLHXvESyyC9yJ+wz+gcv
yee5h3iZ52hKn6pvSKYLRbSuG8qApj1WKgSr0cWfxj4aWHcivU6WQOUEZYDdRBygHzkL0goCYK+W
77+0bJwTF+mwI6VDQsGCJpr6n634ZgMkrDlcisnJ0LvRrbeqrA2a7vb8xLuXvSjebBB2ZPOjX5Ds
unHbweVWg/QIsf8ea/PSdqIIA3N6nfiqOWSqWUjGne11kRcsRyVoYF/WrExLAibUfI2Xxjg9ZOIy
8g6KabmofbinFmU49qNbjB+PDSyZN+VrVuPvB/CrVoMGtayIzdzQwGsVXk+mcwPMgAFCAcfkj74V
csf4Ya+57pWm8By+82/PYWdbNfQmmIdcXhivQKKKdKqsMva3fowfWxzpel4sRzhBD/tuxw4JKUHa
OQ9XIviDiy/ZNqEVuup2z0+Lefo1Dh4UvUSWoVj/2N+XLmRfbA23wAT1tu5IBOco2Iekm3X9LIr1
l4ncGta4ztzuAXIh1qtvZX8OexAaHdWELIfx3Ii7ZTI36hLqZYdvrblNwrxip8abn3m5/2VkQZIt
uhBMcUZlVrex2H2LT7iZ17X+I/hbdItmc1Xrc3iLdzeb69sb34sRFS8QWbik+jTUXVp3D3oEGZyE
MIWDiy4gqW+5S+iu9ZjQdX+shkBlSJLh9nszNUhSMB7Ejj9f7FZc+tp6KIdAPcl23XkyRhexYmqi
mf1cA/57ZfnCPt4/9wp/LBO3TWbR7A6fvdQchkvQWTE36ce1/kXwcL7/BdXeSoab2z502JbRSxd/
frP2LZyM5RP6kx8LRmVEEuOMe9OCSprhGUDzZ9FcgoG6eIj5x6MyJKnog720IDiUumKoopL6WezT
6fv9pVHY039wSHwru22bvbeA5n9TAgCNS4Zf98dWLLsMOTK3oR+bDKkWMYunyvKfy2r/2HTs92PD
SxZLtiaHtB8qHo3pJdtkntjkJH73EPUMlv2Y1TuHMOXMgQUNACySLqmN7bkq98Rbzb8e+/fHhrwb
nnPQXDAbeJEBvjLPxk95Dv6JXGjiUNW+SibrgB2997sceRDhfFhb8+da6RgbVEPL16yz+Uh7A8np
5c4Xw/KejeF/99eE3r5EZKXVdm3qebRR/Fm8+WSXaO+g1XV27KelqJ/qwHzOiff3/U+pzqZ02XZB
s1id0wDE2YA6qivZz8au+stmADF//wuKZZLRwFC7gUbqhERRbrfP4HLoIm9GZH5/cMXfl3HAWRMY
9S7gMwFJfNrdQ/+QvXlQS74/vOq/SyFyiaSu25YIM0e/NE5tOf1pFehLuj+4YpddyW6NlgmO9tMg
DdxcpD2x/nYCqztVfvUhoxk6SZrvZuHovqZaqeP393aGJpIGabUgnZCDBQ7q1UTxkhe6QplqpY7f
3w0P8nvSBAv3v7uUh1bDn7L5IXlLNLtJJjy2gYNKEmpYVllF3r7GaK1D1lFH3qy4dmXR1RJcl+AU
d2nKC3MMad4mvJ/QG+aiGDe1DxqBdPPu2wjyZl5TvFfWFH2O9dFIpOsQUq29ZMMDA4kJ1JkoyEyn
5bTy+Xuej4UmZlAsj4zjEllbV4K6fpqDJGgpjbNduD/WZT+3Dftx3xAU/19GcbULm1jDA7xX/Pw7
2XYz7AZXR9OhOPcyMRsZIYPBxU5TRka8os3YMqyUWKZmeW4O79py5dPckWWfDGj+FQ0PeT+G2YQa
9yNBCQaX3U9O/GLMxPY0lZADNthKInP2dJie28wPGF5yQD6F1KXdrRCwnkiMIOKUrW3Ksg+r06RD
030gsw2O2S6q7QQKEI94bHxU8kNVt485ciXti0eqCLw+USXeSktXijtW5j/PL4wuuaHCsKexnCF/
bhPcnGsbNkPSgvJlzIPzXGmeATdNAh+RHJJpb/YAzu72pSoF+zuDyulTDwqzn7PJqqditHQI/9v9
WfiQFGFw1EHEnGGtRuQ4rk5cnYJkf4UMbwKkxkmXZVd+RnJOo02HuWBQDZ1P/bN/Gs79ZUzQNxfV
cakVKlMZiuSkAPhZfbFAv7xyv5Hi59iX4bT+dd+BqE6yXCbthM8ywGUPrVk0mLVJcWLf57T8CFWf
s+75oVomuWJaVObom86hb30Rp0Oazoiyk3M+RMuQvonvT+VmUOCi4e/f92jJ1r3bVyh8NiDWDopT
v+AMm2OUNX9sTMSQq7r/HcV2yIAcG9BysQYrhJFd66nkTui1SwIQh8ZEVMNLVr5ymjWdx7Ehcz9H
i7DexrLeTpDi0sEp/3EYN0xdhuYIsufV4mIG0FzwP+8n/1QmbQQoeH41/wSa+R8hLJ3Mnmo+ksnP
om9xiUDMmFD3506rMmpn+6MpLF09T+G4ZKDOMIH5hFQQeWaUJn1fXIfSe92A+56W9gzRBE31UzUP
ydQdUFRBaRef4bYdtuuFl98B6Lx/pG5e4zi6koXvwmjNbd/Yi+UvYBjxezPq/EBHXXzb6VpyuTzo
53ozc/iPcSJhZ3IA//twrkEjpTmyt/++JVfMh3ls+q0Q7AUcn1BIEOde14CuGlmyaZwS2jACyefN
+gNeKnSWhzAEriUzk+TUmKuF4lhO7LxmF9Ad3t/K217Ikovk5cbRU5FN7MUkIHTptipF4TUB8X8E
ZPGHYpvDgLqPZEcwh2PV3r0chlUUXXOYVjEBa/rdn59X79P9aagWXrLaPR9YZm5wETaLqzo1M81R
uW2slswoVXe+05Jhbl8co4sm8Ps4H3vbDVFf6nU9tIrbxpKJpSYYqotmBljqicdoi0v4JX/2QuPc
nprzpjHZ2+7AkvmkWGAbRnNMpDZB9hV0seimcPGc5P76K4aXq9+Bl0FGrMQtsJAnY3+bW+hB6fBL
ir2VK98ETEMbDeAPQBuR0oZGLtG1riiuFksWI0MfRp0FC5ZlPtFz8AMyt3ERH9J928cxKS7jOT9B
puWxNZKC8GCsBCHTwl7s9sxwnfji59Y9gl9yLZmHpib10hsu5jFO1418nObPj/1nyWRnNgC7uAWQ
mV9+mVkRGuTH0H+/P7ZqXyWbzX2/4BX6r2FbddiDMoLB198fWnUcpXC6r50NgCULl7jtn3NiJgEP
PhiVLsOiiEItmV8GiO0abTBY7uqZnvdrmaKh+Oye2tiIdRLzKrcgV7zF3LZZcdwloom2aL62n4xk
Tusxdk/1yb8GmgvgNmmDa8klbmuu8sAe7fZlTZdEPLOTgW7NcDlZkXeaz1kiNDBExXbL5DIB7+u9
G2b2khuvdWEmxjbF93dbETDIjDKO21vGKBYcJP9/gQEdLtcN+xXq9tNjT1lLrm73K1ReIMiLiKGs
Y7s1r42w423zNbGaammOY/zuYiznkeCVBEtwWTJbqetqnL5q3OP3d+OS2hx8EO/DenFGBXivNOal
Ov9yaRsQGAfqMbCv7f9LtLdn8y/vs3Fukvyk68FVHkzJiGlFnUzUOXtZUvQVZuflXJz81+1j8c0+
NUnJQp0UvGqZpFDZhmRNM/kZYqt+g/x7HhuPOiJfipQzg+ZrwDEHgYYqcMbmQM3ZX+8fe8Xfluvb
67Ytc99ShFMEj/gR1CG1jvNctfZycRvqfEPJkS992T6V3/prf+rO7Cm/Bi8CDCjg0Uoem8IRdr07
oKUHVhp/L9hLjT5rbwxADMAeQpq7lky/0fHBZybBrvZtF7YdgHlmmVZjGQezrYM9q7ZAMtwNOs2u
eYRuQCdPydp0n4KcstP9xTkG+e+z15JL3KyzNmMmiKlE/pYH36r9YnFNtUM1tHT1VsNks2l0EK6B
aGgwi4sPjoGlWjVRs2pZJMu1ys5fKzEytBf9WkFWVyNben9NlAdTstVurhAJHgezei7f7K8HQZb5
mYZbbIfed72ivGqBJLvFvSuEaSHu4c3zLp4JqCqIJlRTDC0Xt93ODOx5x5nJpreJ1hESo64W83Ib
J+dacnV74tkiKgsPodVpP/QFZ0mNmyVaKuDNG2q756bPf1AwlyXbysHEnNeuZmsUmy7XvoN5DZhV
4EzNvROVrYjsPdcMrVoyKXIGc4hH9gLhltv0VggNTtBTFmO8Ft5f94+V6r8fH37nh3bwqvg8R6y1
bFMCiFC8aorSqn9+fPD9wFuVuRmUll/y/cUW4Wb+zecHh5ZsuGiA6Zt7r32x8nGNQM9zdnmbJw2n
f95fFNV/l6x472t/mEFo+1Ktn731a89b8OdoIpPDwd/wbXLdm6ANe67wtn4Zh/mPtdnScc7e/LUJ
CdyFCDT0VKo4RRYp6+k8Owv4IF4OQj07mqL90l/8s5OUJ12yWHF05KJ3jn54z9ixw8H+0YWgyjZ8
vr/8qoGPjM27o9MuBqlcghhrPYheyGLTU+fzh4hRgUOXbt6KttuwHuWTeid/uwX9Gy2Pj+2tXO3m
HVQ73RJ7a/UvVR+T9XnsvtV/Tstf9xdGcS5l7TEQbbaDb7iHsbJ4zUDi6I6/qsLRrLtqeMlkR56X
zuD5cP0j0o/NxQH1jjlpLl7FU0WucO+l/X93+kj+5O4HVqWd81wTTQ+CanTJYotBVK1t4rgjwAFb
eQhyhplfIHb6mB+WeUq4NTCHB3hoTWOdCGP54DYH64v14MGRLt0W4KlgsxCxBf1wAuQu3F3vgjzt
iaxOCDlSzWtLscFynXuYCHPp4Thr68v2hwOS44Fq3riq8EQucM/51g5Wjx1Aa2DswuF0X4NoioOz
HZvherEenIJkvb5XcfDf4DPU+UKzP0caU/6Ydck8JRkrjS3fMLSZ/yDirVnexlwz9GFBN5y+zFJC
MkAjLELgGKYUSM1N58tUGypZrDsFwqwF/rIAGLd8JdaZg+rwIWcjq4wFfdGONYd7L3zzi+FmrxTS
EkiZxI8NL1ls2ZUDCywsSQ+S4t5sQsc6L/Zj+XZHipUZKHOYD7nUl9H65orQ2X9yXdlA4WlkYTHo
bJWFA+7KF3OqzmDgeC4J/cEXL7aqVteupdhWmYkE/U5tv+5wxI2B9rMl3PeEBJqjqPj/MgUJG7uy
NYfjcrU6sDm92FkAgenQsjUsCLc5RF1L5iCxOQVjVIHgaY6tkxcNZ/+Nfe8TnsyvZsiiJqoMzQlV
JQplDpKF5d7/DxSQGkzNpIlJF9cRBEU/MogBhDo8921yfEzp2Kd3Acm81TX4i46kz6cjmLKex8/8
ejDWlhFP6Oeujbp4e6KvOtZJlTOVyUm2Zdx7e4TtTYl16j/WqQhFFc2hiFxkJicrmjTvVdWrSSYq
qbYtsKp9BWZ3As369nlaKZjYqg+razwXAk3w4gUpL3SfFJrYWuEKbcnuD9Z4srpcPDWkidrSDT1b
1xOinIxk9hZt587xMBmxVacMZKltN750Q5P025AQgfzoXsWMTF9Ws4vuuzHVdKSbm3NKvc7BJ32O
9k02W1W0OuTL/cGD29eGTFwSbNNWBLMnnspmjknzYaytcC7X07TVkbe+8rKMer3o8PGXb1xSMszL
A+VHPbWueNq3+rzXHYSFX+18jDp4oGYoTxOr4mBPp1WX5lGsnQz9omPhT363iSdjMctwgSLSuUdM
pQk4VadBhn7VRmlBVW3LnwkQxQUYx8qAQzymSuYgx0uLIFvuAEt7qbU8LaoJSX5iIWiocjPkPJ1D
4+frLjThoWrc4/d3/qfJzRqnF+NWRVJW53VI7p8vxT3zj/t5N647zFtD3JK9uDaDMgCcpvVBZEKT
7lH9a8nSV5B7jgMag1/GIt7bq/MQyaZr/fPkffev59HoauBiAOmzaWKOH0E3nBiOJo494shbRiDZ
cw+Ex1I2GHxGmp1NQ1oY3dXOjecKLCMd1SyN6uaSwVxrCYpi1iJwg5gBPbtJFRuR8Q2onhOJ+rMf
399fxQ7IaC53OlpDLXxlDE6ZFWftY0G4DOAK6pI6bY+ddVcDtIfTFV2ckQVpwft/W3EsZdxW0Y8d
ocVxLD3zkwVmBG9xYvsxlXPXktmUghGQw+Yo+xFUE92zr2sNUm6qZKZGbf9f2ui4tb2oOplO6IKc
/0DoTZfy+2Or4/zbGRgzokN/PDZVnKo/g/IyUE08pVp3yWBR1wrA/oqRPfbUuC8tvbqrJh+lGlq6
mctpmLo9QEDTZ2FrnP1fzkPAcOymZLCeUxOrEQNyIkOesNE9t5mOn+y2LzBlOBbvUJloIBGHBFcR
QVQ+4n79mbUVDf3myZkWXQx2rO9/fY4po7K2DJBRCKscMJjs3Cbdufq9f1pPImmg6gAhjkfOjSmL
S5nBZjog4gR0reSnvGmQGQ9el6A/PTb88d5455X70cnRr4wYmZpQFxFl9dtqrYQhgXd//NuxkCnD
tbw26GrX6rsXTnhSe12YQ/wKiMWEDWNExi2s+be2ocn9r91+JZkyYKts2zynRzFhAJ7H9KLZ+2T7
V7v+cn94haswZWYTa56Dpq16hgCfP3tQv2gj91r8Ki7mJYtMzVPsttGhuPLvLUGbK7PcEpNYxulV
1O1HpyjOhq1rKrl9u+D98+/hB2TXuGWhSlcIN5k4i7r86/3lUf1xyaYtGlSiy5CncsmPafhjtl7K
hySaXVOGa7GK1zbL8Kf5cubLKRhPmw5zoDgzMlrL7/26LTLkCJu8fjpokr2APUO4NspAbfHQwsig
LX9veIu0IHsZCrdKp8z6ObbbfHLIQwxiWB7JisvNF8WwI2aGGhy9WLQmTQgBK0ezsYojI4O1AEsZ
ttbFxi6tFy6dOAX1oolJVKt/fPKd/ylLsFUOOQD+w168MreJZreJp7y4QP1FE5eo/r1082ZwmI1l
org77SKColcY6JDRqpElSwWxB9Q7W2BRHf+ym6lTaf7xbYyrKaO1BkO0dLThZmrWZlE1l2dI13xb
3U90hcY9m4BqA8vg/bOpuC1l1FbZzxbzCW7Lve/2xAB0EfXK7GnxvGhyB/AyakFoiq2WcVtmxV0f
vF+4aor5Jx+7s9N8XI0Zb7of96eiyL9Akejfh2mClpbbHwgKvwjnmJ77Ex6pWK2vRwKmPQEa+f3+
l1RTORbz3aktpryvVgsbP9sNPRfkmU3riI2a5tDIS83OKE6XjOHiJd+GZe7YCwHg9nULjPFDvek6
F1WDHz783Qw2sXuFXyCs2OqLX5ygbHZ/ZRR3gExQAm0GZ6/M4KjoPHsAlC9GtPWf74+t+s+yIfdZ
gbwltrfozcQS25/NpKOWUG2oZMmQNXLmoICPoM18KaoiHr3uIzjDwtLLfj/276V7t2Yi8wsLkVYz
XYzt5cEsgykjtlbRrhU06IHYcv435W/lYwhpU0ZrNY5V9oBg49LaoOPJ3ajrnKgzW42PU/gdGbCV
jSZteYCWjJYQgEPnzQ3byv+9bD207oT1h8EXTZFRcST/w0fy/zi7jiXHdWX5RYygBcEtSRmqzfSo
e+wGMRb03n/9S57zFn1wBSGCWy0gsFBVMJWV2Xu1XhG4ul61YWqZFzdpX/OK7mxW1EXg1kqbqWpS
/MGMi0B5LE4t2gcfpxCvy+dEBa+VOL/ITlKCmIFPC24bdk6/0ELHO7mnevKReL8I3Ipt22voPGG/
cZLGd1wjLGzz2Ndu6juWCkEhWwYheosxbyaQdZdPrv2bsc+4c/salOTuB5dscCF+zSQ3TEgnYo83
PjYJ0Nn5Zck+7htbCNxYG+vEAZfKE23B8j+Oo3fgkLbyOaGq52jZ9IWTc5bHWN8ei1uNbnOw47Q8
xNXwVlX08/1vkHiPiOHCY3fp1GVZPbX2soLmDySn9pTvHFzYdi23tpreAFB6oMGinTTjeH/SEquI
AK1kKUGrkhvl00on0KXnAa3S505Tcc3JbLJFw7stMM+1hVUTpl20L2uVXQjoT+5PXDby9kHvRqZ6
0+qayVFdWNJDQ4Gxp60ibcqG3n5/N7TWLe5Gxl09JVnzoR7HJz697Ju0EJ8ldNpBILFVdovpZ50X
b6a78yTjCNHZrKB9bre67rxtIdQKKVf13sl8RAhOty76trcBdNdqdhqJc543BepWtUvJhhcCs3Lm
tOmHDUefno0C745ftfFw396SoUUcVlZ4sRbbSLpOtwSUQiihjw9TU4T7hheCkqRoMbDSbXj+o6g/
xdUft7jeH3oLkBsPXyIUq2JdMhgdHtvncorK9Xefu1FNRr8cvJ22EUKTg8K3qmaYvdYu5vI1hphi
9en+5CUBJIKxgIBePcBRcKzxuqCm3oHs01S2Qczx39gkeOmyO2LjATyxvukVcAUj1f7um7YQnWjS
BMuig+NSnzmnpNEvU7+LBQfTFqLTqBLXqPKtTMUW33U4GBVUtwGZsYXonIsyh4IhZs3RhoJAClv7
dZ89hMDsY5C+Gx3Ln3J6tpPHbDzuGlfEWrUz1HvsAfeXztGDsuoDd/mxb2QhIAfTyXUtw+2lMscL
DuyHOVN1+5jbV9+ISJFJpGh4MkCVenooZyfsmr+kcQ9oKDu4YCrMSJiAasKlJDQd7VDaX4G5PnUr
8OfWCJI4LbBHcMpAoWXQR2hyfrRNxduOZPVFZFax9nM+Tl7+5FVa5Tv4+rCdY4UDSNKniM3qSWfX
o2fh0NGnrW+T6Qpa2k+15oX7lksIZkcf5mkEuPep7wuOju52fOwoFAz2jS6Ec2YZQJ2iKx1cdBoN
mrRgz2nnTvsOCZYQ0Y0Ws7Kg2da5Rl0n6MsFZLpWNabn+7OX2V4I65SC0scBL8fTWgT9+FlzjkX2
9f7QN32GEvE1VusAgW60GlLfGVv9ZRzjoAUuLLg/+s2dC6Nvl9F3pyfbGwwt7/gctXFiPrh6WjyO
uTGevdSeXrWFqB5Mb1Y9KHE3w737H2y7fV3NrROZDQ0X6CPQ9Pc4JiDdnIMcHSyJ/ptnjX//oyQm
E59cUqBMIALQOVFV1IUPgjYdt9wiO9wfXfYpgqdWrqm52dw4UQG6D8Y6NL3aAYk/p87XjBb4p6Oa
qUuyPK7gt1D747YFRqcoHju6PnIAqvRv3ohWNwCP6zTu/MzVjF6Rnm56MRZJ8OIpXu2SGpodOXV3
MgcWaHp3AAu6wnCyZRF2qIwYqZMX3IHkT/5nqp7ixlbEyLZj/E+2p0R8mYEA3LQyNHhGuRlDHvEh
G89Nfq28k0uO9vj5/rrfrnXhX7Z/f+fDHeuhMQN4cxQ/jsc2Ko/ZU3+Zjku49dOpCnaSNRDfZgra
tUO21EbkAZi9gCd7/h6r+ndvQxrxBZubvfsCK+l0YtuF8a+6+7+y6DrU3dfLv7Lo/KjSd7/98oy/
2r7v3V8tbOVj2WlGlEZjlH1k37bPeXFO5AiBi8kHZdi+LlP8lbAxtYues2nGX9XhelzBvlAFG9uP
7XunCk/cSjDjFga3vEwI/CQZUBBY8T/jcTlYYXXqpiB/cE7loT7FqkuQJLuIxLJTOuJRLrPSqAIM
z5m/FOtba0Lzs2wDayQhaU9TotITk2QXsc3D1b3KWkwop8f1W6EHeo6OL/YpU9K5SQJevFlAEbUC
spUmUWZDb23xTkXchIpg3Ix+YzHEqwUo0FnLjdaMFrTWr2EXZGiuBwjTN4L6AiIpFaZB9g3Cotes
9BoIzJsImeEvvXQnFpov3a8swnNg0AbqiJHkMPHSwVlBAYPnKS5205tunAe2vljF7xmd8OM0Hfu+
Du6bTuJhYgsICFZXu2dxGtG+8Afo8HrZh7QjflN8m0H0BXLFVdUucPNJGwzPQsa3+z4p3MaKI513
EVDO4Wj3x3ToQTr5u3dzxb5yu0cMTM/bl77LNcbILYinwnSFxk9ub/h0+pThJRXvnz4BVV4ft35s
fe2WX42K016WSsU2kZVWk7X0yNP5I6DUhxybAal99zCESwgSiW9lsKh6J2W5VLzMDC4bIDmE/9Lr
wPhaR3ZQhvOZ/NbqIHvboBZEAbSQJATxfrJokDli2x9pUxmUZmCDyTC13uxkT8MjFkrYFPKeeJbX
YnxTe2zoIe4edUdxwpfsm5awCay6GacEpKORO0JEvWxQ1eZ0NMMZKhaKY+U/AOIbOUfsJCkgP+M0
vNu2zyfr17/JwHo2X79YJ+20ZQMv/O0q6UMkwSPeWXRQ8bKlybNIT4qIL5W/xl5Q4L1wNL9WKjyb
JL2JDSasju0y7nozarSXxXsquSLJyDxJiPyWZgRcQlUS6aX7OWXf675+Sqr+b9mr0GaSmYu9Jdlc
GAyoizgCw2PI7OzBHbjCl24jrikRe0uc0opdJ7excUFvfYGcROmeWs8Mqmk8TpAiKOw/Oil8Dkjn
/Zws8V6x1yTF7bc1UzeOpqQ9Vbb7EMfF98myPt8fXmarbZXeJcisZdBfpxOPXFad9Sb9UoyrYoOU
DS2EtFZzu4akJ48sxobAmGNo6IIKJbw/cZldtn99N/ExcZOkbhmPwFCM5+DpsBbGqWtV5KCyyQub
O8N9F2pbsxnNSfchA8qpYh/vT1y2P4jtIZkT8xpNrv9/1O5xW2Ch/lJ9rR7RAwWyTi+svtz/K9lH
CLc2NjhQ3Z5nHjXVdKxmI0isl30jC0EcT7q11pvbgPYqBJHFQWMqEKdszxZbQixjWJuu5mYUcw1q
UmCh7uLXHgJQ1blo89z9CImjrDtQaCvYp37Ia/uUDpAVeLChyjmda7fQVNw9sv1VbBgpFj3LeU+N
aLX+mkXur317sMwfurP4tACbAM3DYvoLIJ8/5tlRd9zAATnCfRtLEqXYO+Ikdl3PZI0jWjbnxdT8
ldtvsaadVmvZ+RdC9BdzNhmAc8SRW8+nzhsfNbc5zXZzGLpecXCQnClFomC3BI2kOfd51HsoYjPf
0h7smQcpe2mttxhiemmj+BjJrvhPvL3LCJOZWtMCrfSoTL6vZArMBKxjfXEYgC9IVHylkpD6x1He
/Uk5TGNS8i6PpiZHPRESs8aC0939FZftLv+8L7wbXR/6bNW1jp3TGPx0qX2YvCzgmnkC/fU5r16H
egqw8R9nrzne/0tJGhU7TSzbzhnJDI7H7SLgEy6WKT16aInaN7yQJ8quaLKkplpk6OtqJ0FnVRWK
6nMOYHAbdovFtW/3/+n2wjgiwjxjjmWnNedRO6IXJ4nDplY1DdwOREeElfMFHP5T6WZRQnQ/AxON
/nFp32zVg4hs5kIQ6qBYjVMv4VFiD7W/pHRBK2zW7jo/OCKoPC763JwZ7AKa8DMcNqig/kfKXcQw
EHPZPuqdx9LSSOnarFlUpdDeLMHluq8ghqGt/w5dli1vUJhNojQun7tqfuoWlezS7aTkiLDxkdde
nvK8jdKqj6YVKnOLGbBlCEkDtlvoEwDc/9obqldnmQMJ+zB0oiHOOzPtzAheI4wFvVxN6ecrC0jW
qPgbZG4khBqNY25mblZFtTX7jQF4CU8Pu2JLRJSPEH3jsWlo58Vocn/Kpp9z5vXhvsGFt1MHxUMI
tMFB46o7Vbp+1o1d1VrqiCUMLTXyrOpiHg1gjm1Q58totXPWQtBaK1ga7CGvog4tVrGZB15sKHLm
7eceR0SQo9EMPNVke+cr0gz460qfs/FpGvMiC7POKMkDOo3s8Ytj55n72lRg2VRRw932ISL27LWO
0TqkNrEWffmAVtyz56mOGpKNRmzUc4FnW6oVG01SZuEw6Qen/2Wbya7lIGK7XkuIiYpxjiy3doGe
FYHXqjQ/bgcvEVv1Bi8fXX0qsLG4n5L+WJQo7SQUYFcVFYLM6JvF3qXQic1tndkNjzhFZ6QzBIOp
0p+UHIlEcnXTaqw128xSQwVRfzHG57h/GXkcAJStOLPIZi9kafRbDU09ljzCRuBzy/Dt9feexEBE
LnXP1vSVsYpHE9raC7MI8ZCnCDHZpIWEHGf6XK4DiyMNN1NIMAcFhOrvz1rm50Iazpoy58zQtDPg
UMeYuycHqg+I4PD+8Ldn7ogNe2aWuTpag5PIHpIAFHE+QJC7VhIM+P/1Qz2jo8diOAuj/ckrDBIA
LJ0otpDbZnFEKdwRvWYNSZAvgRg5WZrtp8T0+1JFiH87SB1RC9dtGg3cPBg+H0G+cdrozBLvOLLr
favLhhf8ZRi0Li/xaBWZc0Smc0Z/8B6M4SqWD9nwgs8AXeVONZgsI0+DTIRzJvXjAuCvvQdiCdE7
4RG8mni+UA7jNACG+iPJO5/p9r5zt9hHksVZgu4IHDtSSwvi+AOysMIfJVYRmX81nsZjUcZVxBk5
T6b7stQ6mKLAEwICj/vrKvFKsW2EojDstX1VR9VcX1YD+s81aCbBm3B/eEmwitCGFoDZIq3wBfPY
hB7TLi5EJ+8PLZu5EKzx5Jbc3GaOxoAo78dDHU8naMMqDCOzvZDVM8sexsrFzKsqf7O8jz03wskp
QgI27/sfILON+d9s09rAum0VhchuHR44nEx+2qaKwWXWEeI16bW+8damjgaQ+aftwXEgUur8vj9z
2eBCtBYpHkcqs82jYYbiStiVa+qGaIkpm4cqz3CRuP83EgOJyAXGraGlS8Ki3FtPmTsfi35WmEfy
xOaIeIUZ3EWcsZhFFAxP83hhICxy9fi0TLUPZacD4w8Q4kN1KeybPNz3PdsZ5d0xp9foAraXrI5M
1j64RHvO1x/3R5YsiIhdMKxi6y9LWYQzOAsoyRK/1iw98FYVikT2D9vv7+Y+4EQ2egnmvuSvg/c5
M2Y/38UWRB0Ro2D2NJ6Bd6xB4j13W0PJufa0tx2WIVSs2oEdfEg5haTcRK3cp/oQtBDz9unQHe//
wU0nxR8IhunKIY9rC7JyxZxkgdnC/uOU7tQsFSt3Fa10y6qhUO2uRlhCrC5tjdNEdl0aMHkhyeVF
lWvzwtzLyN3RT5rB8CtLhT2RWUbMb+s6eVY90guGTf3cXX+BEkrxrn/THTFxIb2N4DS3am9yvzCv
P47gDiWwz4L4vb+osuGFBNd3eDSaOh3V/oQ9LNrn1AaF66ICGUhGF6tzq232dZlCyc/V+2ByqmMc
zwev0xVpUza88JywkEpvKxfDDwATQBfvCCGKMOFZtMs2YjkOZxKtsAgiSh+Kg+Gxp6RPw0qpBy6b
/bYfv0s0GW9SwsuZgtvNPZlF9tImw3HurPP92d/c1gkVWd5IaqGeUaeYfRKfONe1c7fisow+Qu9J
M2rFv0hcX6R2g3YGz2Yvp5c0Hawzcr4X9B1RHRxk3yBErWOg8rqWJvxnaowT+WFUc4JsDBCZzpIh
3GcoIXq7ZqK1F+ful2Fx/uRWH2oxkKkgp/a1TlVLvnk5x2IIUcxXre8bPkDvs7Tr0GLQ5RiGh6an
j3SqvuvoBr7/LbLlEMJ5mq2xtNF7fWnwzvAFrFIuP/VssYvD/fFvvlcRKtbrIE7QsKpr6IU50yGl
QwBi8qNVtcFa/fX6CheaXThz/JMQ2wN3rQFAV3pxHKsLNI0Vwax6Er5de8Hgwvkkr5vMisuWXmxu
HOl6GbXpawngsWMkIbETv21+GMv8Niy5IkxkdhNi3U2zlehl7p61kgYOueoDuiiWn0b+BwR1c98f
7y+PZPnFAhwkuap8cEv3HOP8npegKvBUvRSSbCVW3IyRTQv4261rs57mPPHL6WMR7wEEYTmEMNcG
Ai3urLKujm57x8Eckoij7RzQneHnPsMIMb5apjlzMBte66Y4F/kSrqoDqczkQmTHyTr0K8usa1fQ
Y5n0YaMiL7lZuIBVhFi2sz5jSZdb13EhP/NijVqLRsnUn+bV8YHHvs41/ZJm9Z/7JpK4qPgezKeu
4KmHDxnqzDecg5lm/lL8GJYmYO2rpiyQSAwmPg5XhuFB8BWfRSELbZ3QtnV//rKg/t934XRsPM1k
F45VqJLp1EEZjTerP5Wfit45M8AXsvxbMbzc/0OZwYSYZkXNUzguu1AGuJ+XhlP6C46GzfUbKQzf
zGLFOURmsS0k3x0UuGsvkGBA6FWVl/g4siX+mKmQxreV08DLtf3ru9HjJMaFZBsdxQ3LOXvrT4dy
384u7Vg8TP1jlv70yLPVJ8ChF35nvKb5F5MaH+8bUbIx6kLoz8PoOe2MxNhOzXOrfVjs5LRUxbnR
Q9orPFuSusTHZfSAJC5JJvs6daDBfk6rF6tSPLfJhhaiv6eU2lk22tfGeajMI0r15i42S6yLEP6J
aRrxlC32Nesf2Rjl5W8bnTL3rX7bo1zxZTleWZ4RdB5fgZ7J3M/cUZCU3j6vuWJhfpq9LnPcwb7m
/QUd7w4a7QIn3DdnYc8mLh890rv21Y5JCOoBn+arYujbPR3EFUU5mV42eotAuMaPKR4UouE0n9fn
vvU3eHd52nfZcsX6fJ/meWEOcESrPxXLKS8flALXt9FL+AQhjI04MQgf8Anl1z5s8QXFaeZ+8rgc
N4ofdlgVWe+2x7tipd6jy1jUxgyP50Volgu0ttLAKnY1AOIzhI06Nlu902NiXw0b0BdwuAIyqjgb
S00kBGvKhrYYyxUe9H0Jts6dOBz9/GH6tSl0soNKNkMWBELg9u2SWEbJnaubVv6S+dDNoIbpa8WP
+4EgGV+s0Bu1pbm2ZtvXHiol9nqeMyNYzMd8VKRkyQqLrYZmnCe01pF4nPmYmcdGOxIVXZ0k74hF
eqrhDSbtkB+AQrp01vqxjWtFJpYNLezGAKDmI+qT8Mv1sCSnetq1+bpihX4tSjAKQ7X6it4IrThT
ldCnLOeIJbgFnbS55/ZIBh+GA2hPT1BZwou7i0aiLeOQT/u8Rdhg05b0cb/Zxa2eIFw34YI2W682
ebs//O3nZeKK1Tht6hpDrxLn2oPkxz7M5/7SRKmfhZNPFYErW1ohbnncjLWjI6BQmXjj2VicKFph
j/c/QObtQrTy3tQz00FOLrWjR/04PReqLn9JoIq1uDbR8DDCNtdJvrhrWIPBCaVEOl93zVysxq1j
N7FqgAON8ae0D/ISUCCV4oTE5GI9LmvqvNISC6mygwgBT+wy9LRkX0iJlThzGUGHuYVUn40+cZvA
nD7fN4nM4tsivzvLgt8xG7rJQEzVT059sbvRb5xD6uyiUyKu2FIM9KTVtwOOe9Zy9FDYbpwPdqo4
O0kcUZTi7EGEBnp6pF1SPRvGYS1f2kmR0WVmETbVRIMy/TTDx5MKj1rxIS8irf41JMf7VpelMrFj
OEnmnvYLFrRuz5vGZArZCu2PswR41wRZtKopVvo/Qqyuhs1XwLHtK/+svVrH4WR/G76B2OrROOjn
QdUML1kIsRhnMpcWcY5jgmY8GuZhSj6Bove+pSRhJdbijJpZkHTA4ckDFGX8WLSv+8YVzsYDMIcm
Q23mGg9f16IIDbbz1C3W21CxqpNsgDEKvPEhN6pep2WWECK1TLO2a7abAivCVT8NVOGLsnG3399l
gKF1lrFpEaElP/HkwVbNV+YUwjbKx9lJndGBU/BPY38hzPL3MR4RV2z25Y3mcAZ09pUkANa2ugFk
tq2HbbMLQIA/EDZQ2ptZVW2T76oXQ/vqdEdPRakhs4sYkqmRoF0Dnle255GFVnoxdx4WRW42XtcA
gVhI5mXJTs5ifB3LVrEDSWYtimuyCdQNUw2vntJzNoS5cVmMw/1QlA0thKLWAqJZVrjA2OwLZYnv
1Z/t8df9sSXO7Wz5/Z1z84Xw2Slxbc+8Gns9IqdVYbslW4Szfc67odcUjAAjwToW+hkqUObEA8LC
hbiKM5zsnOgIgckTNMrGFVKfZgbltkcc+Qm6fPrRDKFbEN43kOyK5whhivjRiVHhTDRd2D80t9bq
szOBakF5gGrbC/tz/49kKyHsqJQ3CytnpK/UDF0T3aaKOoFsXCFSU+Jkadtgp143yo1wVIEgZV4p
hClaoyHmaMJzbOPSVEfde/ISReufbFcWCduafu5Iu2LO49E4boQIaxsQfw3Kw3KuHvKv9y0u+QJ7
e4V956B4wB/yhSOHxW5kMF9rH0HycX9oidFF3rbCJY7euQjZwaqeC4c9EO3nvpGFgDUWmnmGDXe0
aRDbJ1O1G93uKySuyKkwTE1pDwVsbj+Byj+A3PZD9sQem19roJ3aE/+wfrv/BZLnYVdkWKAkdVnX
4cyln9ajczTOYJJibxszVrhJgcQHIPh17ivhXLLFECK4oU7fVJ1rX6Ere6o8+tSCAvD+t8iGFoK2
sgq9tAhWYylOiXmkzuH+uDLXFILWHLzeKzT4T6W/sb8JClfpLpYhrLMQt7yzqTZQ17jSJH+bq/jI
yoMzGHPQps9ek/lrfui4Su1bsgeIBAptV+h9si11UUJIivrT/Mysx7FVUfXefut3RbKEPJmA86yQ
NE32wpIX9D0cocVoQI/NjblijWX/IWy/a69zN+H4hkr/iNIPp7PP7V9AnrQoatxfbpmZhKAuCs3R
ZtTrrsv6lNsRquBhm/ljovoEiTuJOKs2i6cEfah4Ap2f6yZcm5+Z6iAoy9Uiygr4DD6s3DOuNZ4m
A+donVFuGfwhXA/IGqF9vW8iSaSJaKvStFsooeF8Zdgs/zEQ2r1ozJ4UZwnZAghxbDRxqacMKaId
vwBLNDpg3GiCZjjum7wQznTGi3aZYX0T7GPV9zVWoVlkCysEM/ViJ51SnLFM3Tmyv95goR/t5/1J
S2wiIq08K3ayuERuK5JoLgKr/9tpF6NTFOgl6ykyIRRNWsIouFU5UILTjUNMVGxgEpuIGKvVwU2Q
eB229fRxmCJn/p6r2IZlzi7qaeoooZmDjYUENuUDP2+99004x8G/SkSqG/LtMrAr4qxW9o+MNSxv
lN4RZVMH4qArqJrAcNeMgbHzoiUCrZpE79pqRVaI5wev+2uD20pFOyHJmaJopqa31joiPq+lG1F6
GErrDPGOgz73YTzo+062IhOCpkM5g46Y/6Y8Z1PAkYmq30TmnULAQtIO3LU2N69oZHlCAwQ92hBS
VWQDWWAJQTs3dcnLGsbh3jO6LH1e1T7I2Lir2E0kkxcRVTNrthvL9mTZpm/GCLKBHJ2MOwcXDs2x
5SUeayfjNylLvPt7HeAD+rp3dGGvtQAG02LLMn5T0tGANBRUx6OqniNJDKLcJXbAsstSnPd1d3Qu
8QLU+oCD1hOeSJPwfs6UmX7763dXinSuM0piLC0ucWSIwDmxb9zt/96N2+gpWLua3LwmJNRsCI0q
Xi0krvjPpff9uJbL0Q3mwSRQsndMf8gh/EkDb9g5b2FfHdrSIKDQopeqHFCha5vAMXG42WcUIUjr
fsrauciAWvKqNAQxvvvk8Vq1Z//jFv9DygTOSiFMq9xwG5ujRoR3ufO/1V3tCjX10Lqy8xAaB/Ps
TL5qa5E45/9gpbwE1KIJnHOjGRvM+sxH+2jnyct9W0kWWoRI5aZZVems4xWjB9ef3fhdxWIf1LLn
inPFtV32H0LwosutbnUTn5CYEM7ucY2bg3oOq1YxviS4xFZaqMOj87416MVyih8a69HyU1QKnhGZ
+YXARbaxKZSgjN8Ly/qjyWIQEa+TeSRLQxSZU/aSJMKiGt2qaKbjyGP8U57NARZwg/Xj5krF0Qvb
4/2lln2KcN1FL3xhLjP+Ju7PgBv7tDlw49P9sWVLIMSzwVqamDbuW1vETcyNdHPnK6cuRDOYEJnp
zTMqPt4Pp4wSC7Ds9PO+aQuhXGjMTSe6pA9piqt0D44O360qxeC37U1E5JOpA2fGDJzBG0LOzGUP
7ZKe7E6Vh26bnIgAqBnt470R4/rpLtUHXhm/zDR5u2+W2wFLRGaSGnVvnMFNPP4iUtnfLu79Hpxk
ZBfLAchzt/99t7sYNB5QO0FCKMkvXj+R9Hh/3jKTCMGaO+ZQzvr2jA/ZnGL6opT8kC3l9ofvJuxy
J9ay7eQ0gsQDTT1r/OaMP+5PWmZsISwnMuhd3SED13wImXl0miFY0k+rpchgMqMIoclHM9UtgrBf
kwKKii24r6ZRRcMkm7wQnF7m6ZmneemDYWfO6NdmTdDDNjfawbEnKLp7Q6LtSjHEE2KVtLNnTBwp
piXRpplJlL31ko8QUU5gOXfrAYIUD51DIqLpV103QuA+jsM+4lvcPoTTsd5PORR2cfe0Uq+/djSu
jti2rm3hQUWdDG1435ckay2CntYMbGYlzVF966Af87dSld1l426We+f/c4U0NpZW+gAqp/SwWs3n
cdbJrrMgEWFPNdxTo3qaPtTuQuPHunKr+HfqrLWx60nhf2i0B63IUagssL8uBJ0d68FIe8XeLXEd
kTybO2B5KIFwfagzdJwlzQt14m9l2ocZ13YRtmH226K8M76ZZJoRkwqO34Zk+Wrrf00jMLR93RZo
+/vv8FpBcs8ca0Bk7MDFsSBdLnGpQMpJ8qaI2OpsyNNoWbOV3h+2rm/zsVG5pGxoIfM4Q6zXnYE9
pMteQWKDwurTlDiKZZUNLuaaAoIT2oR59/GnxPVnlPbq9vv9GJWMLUK11ppNdWthObXiAy2uc3Ea
NUUkyYYWsoyG1i90ZLW4tbHXhNehWXjoVdw5uHCKt8a6xEYFPxnrJ179MDyQvuwLUBGltfIstSxI
91xb2h0HTX9KEnK4b21J5hK5Eib0+uZliYw4po9QzS1UotoyUwtBuZhFYjkVPGQZNL8tbPAQGn7R
9QoeBkleERFaesPWKXVhkZyfSvRCFJXmO+1nkvcKu8jmL5wK0Mtql56Fql5mD8tPCvKeZ9dtyp8d
17zX+6aX/YUQoVO90N6oSrx5UAOtskO0ptmxK1SPobKVFWIUjVAJKXrEUcqecus7qlS7pi1isorY
7Bey4kiTLz0EMesp9806NgM8ihbH+38hmbqIdGqScqCmhg0pMy+6+9lxXu6PK/EaUQJhLAc9XvUU
l3nvC/1TGZM/Z9GkEmGUjS64fMtJyfMSs+61NTANUM5xu/fLOH9Iave67wuEzYgUVmOSCT6j57Ff
5Q9m8kKLyh9VTTSSzi3wd/13t2uthZquy9CdB0mhpTwN4zfdccAeZkHt4FMD5Udn9VMnOd3/HtlK
CzEwon+urKlrXc31MAxnQ0UDIFsL0flXx2BZ61lX1z5Q9qde88Agx6KdFelBMr4IiNLWuc6TbjNT
8tgYT2u/+roZmKq9RGIWERSlxRMzzL6MH+ze4xi5XPyZLfvyjqhZmS/6OBATfjroUVm/Dv2hUnWP
yua9mevdUSzPzNpmQFZevQndRjVUIAoVH5wkW/4PKspOnCXOt5yw1mE8WU8VyYPRjo+7HFHERHVg
H8pTHQdVMx1/DJY3Hi1a031eLkKh2razHfA0Wdd4PZL4ubL3nQtE0UpHzxu+0DJ70N3yvGa4JhHN
MsP7FpHAxIgjxObgcpM0E2b9j7YOwEQzCNYfcUqFZnCvop2WeYwQqMlUdZyuCW73LG++F5mXPHvU
2CWVBx0a77/+mOGAh62kyh54br8Sb1rDlM8qFitJDhBhUE5fTuiW3A584wO4TNe+8+vumGu/79tf
YhkRCjWaC66UBYY3PQ6yPO08mp1iaWVDC2Ha9TxtGtOxronGg7hMwsIpFDcDSaWXiHAoXsZa6xox
3phGz9cWgKCK+puZX/tNjINfaAkBKPfjgh7WYvWCuFNpQUjygwiO0tmczy3ULK5D+cddr21ngbh7
51IIu67V0UWvMtSVUcfWK9/Eo/dHMFFNik395nJY4CL6r5dqTmqCKqKAgqurH2dW+gZXicPe9FEM
vVnrXUKecFC2jRJDUxAL+qxtn42Y/WhJd7L41x1+ir/YvurdX9AB/ElpCl3rGQWY3ELhcRfpIkYW
zK4bLOftiJHL2vjiZCiHj7MiI9/0FgwtHHN04IYqZiTlk2l5uQ8J+WBeso/6tIt2FeMLuXMq2piz
AdKMRmddbKa/UNP843mq/knZsgpZc6IOqzwGhVhLL6Mx9XzDmD+NrPvgJIoWGIlPiplzjosaTzYr
tCW5+0CsIrT4rpRvoT70X4cZ+mSsOhO2j4f4oOv9IWtbRfaR2EXMmXhs5VZim+VT239F0Q4NXq82
VH8y1RFfZhUhUt24XEcbQiNPhWW38YOb6bF+GNs5U+FfZR8gxKtbQ/s2bVoo0LMK/EB5ALxDCEnn
SfUHsi8QotV0Oys26wVi1CANx6vfOXa9cFcisIVwHajXd727QJ1bW88FWT5W83rYN7QQrgzUT9a0
qYW6dOoOJGdaMDHVG73MJEKsalVpgHzv/zj7kiVJcabbJ8IMkBi0JYiByLGysqqreyOr7q4GAWKe
xNPfE7/dRX6qVGDGJhaxEBrcXZLr+DmYkgA1cJXjQSThv/vdvqV+fnsJh6VrbhravPZWBQVgGuSH
rHhf5b+e/bSwY+F/2fUFHSfKFlQGlvNNfz6n7LC0vfMwqVlG2bRUSZjPUNHN3XljgQ1BUweNMotM
y3KTXy9QEMejXPwBsOX9cRjWQBfU8i2XZbaE8nDRle9BI1hUe+rtftsGn9LZ+JrCmdREWPU08zlq
0kdqf+/WlzXdyPuZuq65rANFd5rh7fjJoe0/eVf94JW953xPQh0iCnaeSqCQUj7lKacxBfj7b+U2
w/f782JaTs1fF57zaQw59sBWNKBgTSOvkmk0iF0MWOi+5rXe7DcZZC7k04DHogvr1+zqdfMWcYap
+5rbroHF3bXHDoXa2CiDBFT+utY7jx5E89zJ5s4QLpBuLqfzPD+kWxcSQ6d1bOgCkR1ORCafcPw4
B3V16N3x3Fm7YPUk1MGhHS/zYqkhDV40KYkzOntP7thtcXOYOn8Lcx9OepSMq6h4jcPkUkX0l4ta
A9AC3zdGg5PqANFsXnwfKHScIskv4XlR5v2Y1X9qV2ICE3Mb0oeuBzLHc+Lsl0+KeZHbogZp3kLX
mGblFhc+NM0bugSEzdCmd0UUiKjvwZG2BT8yBBcdD5pPYZFPAtOCfDqozdu4s7ZISg2bk44C5asI
IIcl5FO1OodwHaPAO3vDt7FJD8HWy6JpbjQf7bu+rvhi4QSf2hDGqP6cEQhmKM/dNxrT7GheChLF
mYkwxM4tmvK4tKt/hYhl+3q/dUPndTjo3AxdBnkU+UTXpB0mBMZDOP57v21Dz3VKPddRazmWXvXE
eIkKqipkkd26/9xv3NRxzU+zeVA2B0HcUw/OnOrq/BLB+76Wb977wdan1p9aFCIi5i7lG/HKwxqo
K9684n3N3wb0ofmcg6G+Bvn4U1Fc+uyyWK98V36PhDpnnlfiIuYVFLGrruTJBQujqC1+3tdvbSct
/DZnJEe/O1qc6xbPUZ567aV1ut/85yVm6Ly2kcoRF7CG4fi7vKguyl/poT0sD+6r9V0+Wufwwb6E
ex538CXNYR0CUFbVIt5AKOo/G/BtJYe/MpdswGZNZq85bMcdpmYPA8FinGoZHgp3n7PqMNACF+FU
SbTc2n/600+/c6J22DjhfQ5AJKEOAi3SoSVuCrO3IGYe3eiK6kMBhfloPrlgdEpPW/Nj8FydN29y
oKFiiQajWCsoAf9Z8fnIlw2wgWHydRioErSd7BHR0gn/stL1VGXOHoAp5kfzWyFdkEEMuHbLbLqW
SNlEqB3cSqXccrWfXKJ09GeuOgEGQZw6gDaH3t9U4Av56zAsR4S5GHoa/y5z/sfciJ/3vc1wEtFp
8Pxx7oHVKrEG1b/+L1/imrweJN0IFaZF0Fw5Hb0JypkIFav3T+X9aLbOT0Yb1TyXiGaVakHD0Pc5
30wU1DyPkIeBkHwdl+ddr8pYas2D1RKO4QphzqexJBEZXaCUt2pfPn9wIL9R4dFKVIN9C6Nuc+Dn
6nQjfgOpPFwsFqddgAd8RMs++XVGuypv5FOm5N+yLMbIzZetJPTnqxvowNB54oxx4cNWhR2cuNW/
W3TeVVuDnmubL3STuyB0kPSrFD2BxfapC7L4vs1/Hnd+Y8PjYsADA2Qznqj91IZlRNpoHb/cb/tz
f/qNDW9Jg5mPPe4kXX/158TyLbyJJ5C42bg53Bbu9/jwGwteiw2dKBRJPXUy/UcJ+zmUy7Uk4mGm
6UuXvddeuDFLppFovjv4nDICRZqnAqpsl6KQANKXgOy74bJCPXv6dX/CTIuheXKDCmZFA+R0egDa
8vE76R/LcNc2Gegg0ZpWqnVcuK8UKFpxvUiCU3bqw421MHRdR4oSZP6E56PrDYlTXhz69joBHH1/
XgzOpWNEZT3mODbjbOLcHhrC/JGA5nxf09qJWc4iZ52FrXGq1A9kQvKolvtuzUGoua2ThsMUKKR0
Z6/BBeJvNWRHfz3d77hpwm//fzgx45GwtpSFYy3N5xMQS49+FRVKbcy4weB1ZKVDmNUAEFk9+U7/
xXX9ZC2LQ1dlSwTe9w2nMq2qdnaew36y7OF2h2sGGWeh5R1Iu8XhYZoezWNZI+TiEcRjnkLK9xnc
7sX4/f7Mm/qteWnPRbCMHGfClaQ4SoXApQdf7zdt6rW2x8JY/v97IChmRAwu0Wjo/OwULFusb4YP
6BBL6bOqbFs8rE3jWQRHvz/a++5Zgc6EJ3MOhdk5rZ8ctuTvIVmHB/BANRvXE8Ok61x4KeG56BSu
zcPqXlqU+QeQhr0/6QZb1zGWIJSaIAmIbChF3fNwmIL3Cdnt1vl5v3lTzzVHpYtcfTA6wJXcBaKY
C9Rmy8bapb5BfifDI6SonNBCurLo/m379swK+6tDt9SXTfai+aioqiknOS5X8xB+xf0QmjaQkjwR
Mm4hc03TozmqsLKJCA+HfJyZHjlYtUdqbSSJTJ3XHLWcyp5Cl8p+GKpRQZ5YLNHMhfU4W213vL+4
JtvRHJZVdbdCDqN+Km/lLzz2qi4K3Pd8a3Zu29AnRxwdcslaiIPWPk5+QxZG9WipI1Sd/yiHELD6
zo8h2LMF2zWsg86KV4ejqqYeET9bxXqx80KsB3t15RZfhKl9baPNJ9U0QFnddhSKerLi6AJOeH8R
DOusg0YH2nPo1OMMK6zC/TIIv3lRuT1FLsNN5f4nTL2/ffrDbls4zAe5YooLilcK1CJZftKUtD7c
b910/9ElqfKWWvMEcdt/g6qOAEc72fRZhezQ0l92c3GXf1T56EL9sPZ2iZ2RwNccO8jK2k+Lon5q
wnyJva6F2Iooftwfj2m2NJ8O14G1dYe1DlkQLw15xtHw176mNZ9eUL/GqcTm20sLRL0VK8sfC8po
N1bi85RDoL/+kIYLJwgm95zntXcYAFGQ7CHs8j/GofwX2Y4/xvQvzvyNlIDBcPU3IbaCiRlEJ+6Z
iT6PlLWAqK7+e8i3xOANo9EfhVS3NCyohHumip9cVTznA0gxpjr83lZZ3FP1kklxKv3l332Lo0VD
J1iYnMa8fqoJ9HrzKl7UhkUZZkpH3VY98uRTcLuA2ZchwyNUw9kzVbt4PUigo277bu5qt8vQ8TrF
a8LTIpzzLmlEtK0FvlRWgQSrPbJK+YW3EQ1+BuPGBmfwMx0+5hYtI75AtzO8mgPSvuEEpsm+/f8h
2HUW4LZgqqufuJ09VX12tenwUDhbyDRT87fRfGg+n+WQ2j16vXB2gNIZR3XnPtoHzLYW1/qmhHIK
XimfWCYPFNfcTdFD02RrQc23WWnV2CSfesg52803kW7tX6aWtZjG59Sp+hAn5956Fdm3YCs5azic
eJo7hlk6ACaMd/IRJGXBdFJ4pgzTs033mZ+OFLuBF6HmihkZmYqrPDvTsd/Ybw02oiPFup6P1uxi
SqpUHgYXen6DAK/P1rHWMOM6WkxSMGKtFXaRasVTUF/X3QXPrVvraer8bT0+GLjtZhltfcz71Gfg
90qnaMnG92xe/90VZnWgbb7OXaamCe23gG6Ejfen1b3ua/o2YR+6Lknh+MJB17M8+1PY1btatg6A
hqOsDhJzuikLVXmzFo49NPDiLFOxWuhT1gwxIdZx3wg0N12h1j2lFi5ElovaR96o8qiku0UUZFpa
zVWzMFtZWcjppUunEjJ4AQ9a+ddiEV69pn6puvf7ozB9R3PdxWpIO6vaPbdF91U2PHICfnvXmjfS
XobQoKPHSvTYIlXonFWZvWVMRtyrr8OaX3GW2jjcmD4R/q8pIR1sU6vN3XM3Ljh81O/Sg6yCCA62
R073Z8ngxjp2bFFk9co2cM7Snn6MeSBRj1puvJkZVkDHjslQdrVtIysQ2M5BNvJkBU2Ug/lxX9dv
n/3gaKKQNaCwaL5Oy0sdZt9IWGy8yZkmXvPhHMpqa7XiTjqCGioGZ/Nrk5avdcC/NpsseqaZ17bZ
EQCJIqjn+sli7nlsmgnMf1O6c240Fx4bC0pMY4dMkgxp5K1DPPp0655rWlfNg2s6jnVRovE+XSJV
vuXNa7pVeW2YFZ1HD9kZsqQc5/l0JEfRtidn2eLDNzV9W+wP9lIBBTQHvXLPlv9TBFM88i0nMkyI
DpByvNEVvVjcszMAfAXunkLaEbO2OHxMzWvWWCpQRxQ1JZDqZod1LS8peHDafYx8JNBhUnXL5qzL
PfLApHtMaX2yOnFEPXZ8300Nm5YOlWqysYaOKCEPeZ0/CxS7p0h/d0P+y+cyamtnAx1h+oxmlMhp
uouYO/cMepnq2MnqNe+kC/3o7L/AKx8W2e9zLVfbV1xm+wtLYUYLK9YoC1Ag2e4ihyaBjpoiVc0F
clrueSXjWckFRZEyVt5WCsZgSDpwaoWsIzTGYUiKjInnZuc6FVc/3WLIMTV/W5oPDhaweppFB0PK
kVagrX3w2d/+SDeuVIYF1on0UgB52nyucBP3Z2iCtlHbhC9+R4+qbI65VPtO5M5tcB8GQdySLCvU
dM7BqKaEdQtqtZHHuO8Lhn1FB1L1U7aIjONMUoFElkKeegwdpGu9X0WFrMK+b2j7iiKCOUWACOpJ
75ENxRXop6MI2mtNtggHTUuh7S4KFLiQvsEnSt6+2iATK7uEzGnM+XBsarUROAzxWodTFTWKhMG4
lD9VUJI4LX5hn0mJ+9f9afq8WBu+pvlxU4taziWfHyYv+87AHNAycbanoYlC7qyvo5DP0h3mIyRd
/chu0q2Lk8EGdLAVnbJqWQaZPxH24pRfwuXZ6k9qiyvN4IM62qqyPJcPS50/2e4A/mvv1Dj+oy27
jUOvYU10jFVIwKzdlmg+bEHbRcXB3kLUmjqu7c4pTftalinOukObDEt3Djt1KOedm7+OsqqnTpXg
BXPP/kxphPPzeFyEtfXWa5qW2/8fgkaT+S02hSJ/aif3IPlymrxd5aYk0BFV9mqxflJl/tSX6WlE
UE3tP+57wKedRuGkFigqQN25HcomGapKRnMt/vCGciPQmdrWIkTBl9AqRdUkLphzmi/BFmHlp5EH
fdZ2+XSWnr8G6LOVBuGhDYoTG3k0t313CMb2EkLc7v7kfGqO+JAWHQaQVHpixgBW6LPzroyrESLh
oHi/3/z/bSe/vUqhtPSWb/5gMUI4KA631zEJ3SnizXdVnLNAJo7IIL+bvlW8efWgP0FldxyX8uKF
5RWv5iffEYcmzI73e2EYpJ6zLaZSkYWxNlnnHtCHYDmosGwjqFNsDNP0gdsyfhylI0uicIVN0oac
BG/jMRPXRm4dLQ1Wpidvu7TvcntUY9K3kAht6DUb/Y3HclPPb/9/6PnSFY7XkaxL7Aa1hGV/JTM5
huUWkM7UvBYwbi8Wa8Ax87KCZKIoD6ViFznKeN/Caq5tjV7j+pPoEouCh7nKH5Qk8Zw1533Na95t
l92aQxkUm/5oxUHTnLMyO49ii6r6czgmnEPzcu7lagok1rVSzrPLHiGhcSDBF0YfUv5ie+KQAanT
F8+BffWtqzXuosnAdzWnl2oCobeLVcnLMfZZdpTQxkqrLTDT52+UKPbWnH7tAJ90PI8nddWcnJxd
S1YcOaiy/fTM3R743Ed36iMces7IS274oMFJ9Dxw3rPaLQjlSTuVkQC1CJA3G00brFjPAecDbpOT
DzWrpfSSZk0fgV45SafbZ2ZUOxIQiGOmlovmm7WOBxTxibSMB2tX/girobm43YQd6WccXf1mWqKC
Ke/LlC/OnuQXWtc8nADNzfO0RQAJp2vni1gI7ww9iY25Ma2q5uEqXbPWQV48KTsv6tNfAzTidzk3
1Zy7ngDhtzrM+potF0mraC7rZORbD6omm9F9u+zryekRWAs2vARsifmQfmUy2zDJzyk0MO+aD5O0
5VUaYFU7Or0Bj36w1uIs5vJNptWlp9l3L/wh6jS22HQYivG9cb2NJTGMTE8IFyXPacdkl0DB8OTM
0KjNppM/pRvrYlhxvYDYaiF3MhYwKBKoKhp8asWkb4uNeTO1HvzvfiedAk9RdTYlxdge7XK55EG2
kUw1Na25sdODBTwdO6z44sdSsG8knzZ26Vsi/JNTlC4x46+jsxb9MiZu/WyVL3lnHZDmi1JRRYR+
pXa/kVz69M4GLo3b0D6cBixvWKnbNV0SdPxsEXZ22XjyBjg1zb7cdzvTLOkOTVeaBg0OhKz5kuXv
TbnTKjV39myAVEoP7UJnJpt+FSxptvjOTAavufJKc89u8ZKWeKx7L4flsZ+9i7XsIrLDpGueXE49
lDUJ7EYQ+2whl2cDHXZ/sg0911EjbjrYoMgLx6QmjI+H0Bqs5uCTNW1PeUAGddz3Ge39ZgmRGUR5
QJfMir/1JTn7eZis+wqWQcOi+exShXm15vWQOIv8xQMGUY9gfb/fdYM56iXFqCbsa0EyK5FzmIXD
IV8FXkUODGw1fN8n9IRePQVTClFvWHzlHq1xviz5FhrM0Hs9iVdbtdVmgJslDlsPFKlspLY3wvDt
rPZJyNFTeG0t1Wz7wZBArVpQsAeCfyUffw2jRClDEWXpV/Bt7wvK/3c+/hB27GJRDHjOIVHEsyDS
nNbPk5jsjbhscoLb/x9aL5a25WNeDUlqu7GD0Dmu+YmyLR8zxGZd6GcgaggFgXVmmWyjAIX0IfKo
NvOPLqPHyU5jP6U7HU0LnoDKeXVqN0OCWpxTOwwn4LauDIyg953BNFNaDHX44k2WSofECtPqCL26
F8KW9iIADtuwKoPBuloonboBzzCOHJI2G8LD6g3DoW6nPUwYiBNaIJ3rcQ4sh2ElgMobXOcMFsON
fhsWWX+wSMvAGecJjlbU/5QlBDgqFlWoy7NQ/Qq6k8jj/9xfApPbaaFU5EVaTgpuFxb/Oe53O3ht
1BBXBBJh6Q9rfi+dcKfTaVF1rHIxVj2HLYXgnemW2J82D6c3e/wseGiGJL2hw45p8wsvLO9IJHQh
XJm98bY7TFb7kPMZ3BDzTa8mjTM8rjaoN4pTPA0LP3y7P5H/tzt81gfN1BZfzSCOA/UV+9ol8ogn
LAiC4HB2rA/WwT+UsfjGDuX3BZWP4uQlLn4HSOplkOPsL/f78HlNNgi+NIsc3bYH71nNLrPTPDpN
GA23x660GN6zsvhTuHmSB+IygJYuUrRbI2X7L13ZfJuEiMTYbKWnDMc6PRUvRD/IOffYpaTD16IW
eXR7xEVF2lOqgg1GboNn6wn5oBWgZGxXdsms3H4RQ+V8sac+36ByNvifno+3+OKEqyLIHaXkz1oO
z8jO/2jaBgoVTfCVNSqy83rnDUSvgV6gCDrKrBiTuepOqyVPIe839iKDe+vpeStdbOCM8hEZJS+e
rBdefKdBF7kBPVBI7mCjilSxi0Mt9PSiaC9TfakyeHhl+0crb/Bsb+2Lh3q2vppqAOMUQm0P1tlw
iQMkj9y0ioLqDACoa28dcEzrrgWSQCx9W2b4Tif+cvw+klZ7KMX76PxizWsz7jyC6/I4bS6DYSCc
XQjp2JH6vv/oQ0dh4/Zmcg0tCuSyH8fAxSAUyFdrTmKvVBs7tiG/TnV9HB7UeD/KizKpM1+MKmoc
nvlePC/AE7JktMlg/SVnWYx/LqUbPFipkzrR4LhgFZJpS8Ys8oPMav/qq2Epx2vDR44nnSFXMn3O
XSctNwz/82fIkOol1Yq0nt1wONU4/FyxkjzNIqjlHmrV/WlXU9TNU0T9/qlct24ln/sa1eusVZqy
am7xRYE8RUmzyAvFoW3noz3kx8r66szyILb0PD8/OlG97rpsHdooe5hwdHpi5HEkecTCjRTb5/ZD
mXaA5WXtth5fpqQe2IvP6CPrdkGcsCq3T344G2dgmMmtYEY6pIJgWfOtnJFVYH/e3/5M/dZOq4B6
gfJsQb9T4ZxYF8bFFqzVaE1aXKidAcT4Lqbbs74sy9cGBUJF+S8VeM6eTjV99OtLWdsbTmYah3aS
6Ko+6IZ+nBK5qnMGlsWhDjeaNpmNFhoaly9d6TR24pDuAsDNmcjXeqtG/PPgSfVC60ACrbyOtZ0Q
SHgu/huVaUzYGIfqq+ush3V8v7/OhkHoNdf9ysaKi85OvNtzAvgGxhBonoXtOqhSXY8nBNUN90M0
77ZdjMvO2a1IfL/nphm6HZg+mH+dzUVjj2xMiiA8h9MK0oEzq/uvRRseXCy0HH/d/5AhFunyPMUo
bctF4VziZzKZ7AFx6G2YyovL6RlQ3YgW77O/dSM1rcfNjj+MSllyHEvW20m7WkDg2M/zkh+3k0oG
d9C1blzai65pR34pwik4KGv9ax77fWcWqovddN7azmAgFsnKmvaQWR6gzIW1CxgGUlnNk0c42xKm
o4COM0kjwkDs4ThOE7npsoukEp/QPNq3bba2gPQkKIjsoqUdh2hUWyTQhpXVa7KdbhmVP6w2XuvV
0ZHpw6oECgCb5L6Vmpq/uckHw2kK31nsybYTCkoh1PwdPaauo5PtStFSvTCbZpI1yP3OQJu5x4Dn
Ccm7CCqg+2KpXpxdhgh3sq3nJG96SAS257S2jzPZetAxmL0ugqNAP5quTTcnC08fqNe9uuuWCqEh
DAWaw/r2VDFnydykpvzQBG7ELWgMvC50TNruZe3YvoOELoizMNetCi7cxA/k1bIbqBFa/S48XkgD
bUte5rYjYqJzEo7psSINGPHq0zy2cZ+6u4iJ8Q3Nf12vZ33RenMyTSz2uzKZPbZhnKY10PzWDapM
dpLMyVj819ovHXBT43+zAHSRXaatKrzbvvJ7ToLqNdogjXIyCEw5CRX18lyWC4lXVjcJLVx2bKvw
530/NpiqXqDt55BvpMydkY+340zxqJJbnKeGEKFrtVF7XRuvYnMCDpNTtQYXMF0fILkd7+u5tiGv
c8g63i5z0oAcj5HmFSwX+44Ruq4PrZdCZgEmJcuBdKLqYNtbZmmaFM1/28WulxZSzEk1sxgsC3hw
LeI53aLTMlmNdo5efVb6EN+bkxQ8QlN4XSCN5yAF32/kTU3d1zzXpmPmLQvWtObDqa6LSz1lx2nd
VWYVUh3L5oNNqAWxBSZeeucuXY9Z/fc+a9F8luRjU5IMLXuriNZ1OaDWbcNaDHOi49bUqmpRgQs6
UT45D8X8IKv+oNrpeL/npua1nXaFjjBg0emSFCuNyRI84sIdVWKrnNPUvJbb9d3JLR0CW29H8uy4
5aVM2TnItrIyhvjyOx6tsWQhgzkpWwVwIvCUZGNeTC3fBvThBILHB1kBAYOWqXvJuHgkWb3RtGlO
NCdV0IdeqAdjmVw/Kr0uboB0rOd9OVaqVxNLL0QGg2NrqtcnNhwHbkU5ELjpzKP7JmOaGs1Le6tU
c8XQf3CrHoOqvaSVv9PYtW0Vomzr1HeY9bltTnbjP9trG09869XK1HPNTXsC6se5z5akdV8mj8e2
JS675kQHmk12wUOeo+Vgtl5oaKVR6nj7gouOJ2NFMQyVZDKZQ5v86jLm8hhspPkuoriQ/gYqUy1e
dpa2TPx+FhfqD91pIYzcLlT2oaiHdOPQZ9g9dHQZy6aSLR5CjddfqZMewrmJqhB+Sza2D8Py6viy
olS+7bUyT3g2dl98lH4A2sddupFFMvVf81vSpanHcBlJIHrBbHGoqQOiNFDnWEXxYqmxlF5UjW6A
K/s+o9K2Ww/if9JSpZNMYh7rKKw8PLBODigbd35A8+Q8czp7BBdTIibSxkjKF880CLcuE6b50pzZ
tZdynVbpJD2EgvLmhXlXGwVvrtrI5Jra17y5Kex6BsGiTJDSDsvYc31qnyBdVsokzcnSfPXKyacb
xmuwLR1rtnQrctXlopK2JnhL50dLbsmFGPYDHWdGWdnODhMtoPsoCzys1RIOp9z3pzHOM1Dsxvet
6fPPED3DOuANiZeD5SWkclk8uNl8blSNfLeg5cbj2KeTBAEzzZ7KyV2rFqyTb1N/Ld2fZKs62NSu
Zkm9B7oqz/Ghj6j+kF717JfdRsj4HCGMLmtGVBWdjeshFN3sL+PRO/Xn4Bm5AABHY/vCtxCen1qq
7+vG0zt1oFLuiQcbCsoe1I2rfu6+WDmyY0jtdYqHZ29UbLPS+dOlxve0U1coXMqcFsKGQ580o4hy
xHG68bz6+VMyGr8N8sPJSAZ50eYVZmzN38haRGP9Tz5GGHREgBiuvOLi+ioq0uaYem/e1B/SME9c
FI3cN+PP8ab4/m3QH76/VtDuyN1h/EHP06N/EMf0m/XdO0Mv82t56HYx4OArN1P88JUJnCwzyaE0
XKwXpz2XeTLVp/sjMK2OFtYdEfYl6B7Im4LOTpP/IMtfbEuBwWRpmgfWk1rqjmJxxjVR4vsNfY5C
E4Wzzv2+GzyRaJ7IJt5VgQ2Z3hFAwRhMpOt7I4n3dV/rmjOO09gMoAe6td6iSBM4CTya7WpaByBC
bLEQSxsMP7rBiunsH+W4BVAzzLnOWAWiXa9VjaJvPhvkldA6jLNynB64NwZRQb2tKPJpYghat5pX
V5Yoe+B/hh/T4h8d7y0Lv3jdcB7nB4cd1LJVWmcazu3/D5bvcJQvKDtIH2y3OGW9dYIASRqB2iCa
02pXjg5j0Zw461rGSdojQBSnkZwUF9GER2Gx1b7Jx7RrbT1YCx8cBImxfqXpxc2+NdbbfUsyNK3D
7ECA4WRt5SPlnavHuaBf6tQ6umTet4fq5ACyn9KcdxakyOuHxnsYd2n5YMa1yDBWlIsi5PStI//k
JJaQHIAq9r4p0aIC5ZQ7AKKhz27/ZVaQlSncvwvf3xd0dDidYxNHKYoZr8DFcLT8foiDrt1FSuz7
OqKOEc+RK4V6sZv7c9T7IsE9Iozsvto4OhocSicBAMJBDfmEmjCrGasLnHg5yx4a21DG/tna3RbW
zRCaHS08lMswTCER/DrN8jstnW/c5Xtut5giLSSItMGWAgX4hLRr3PVd7Hn58b7pmHqtBYJOBWHP
M4K15XOBkkIo++Duv1U3b2r99v+HWCYcmgpcZaHXCymoE8269JlPsjjf7/vnj/+YF20nt7NyWcOh
YFd3+NkWbqTEtU2BLkDyryduVC4/WfNI52EjNJgMSXfh0V/sAgfItx6CGNhZujxeOwcUYBXx10Oq
gLWJNkZ289zf3gcwMs2jZ6d1HBrU7GpJfq7HxwJYHJ9nkcXaqKsBXATgLfUv4CGHq4s911F8VNv+
K8UB4iqV99ZZQ4RU9qEqt9jYDUFbBx7K1rbGjEt+LRZ+KuYBKEfrMaBbmWVT89p2gyyqCoOw5ldI
oZ8HNV97Oz+hbHjjlmIwYx106JWF3a1OpxJAGyOrWM/c3tpuTD3XXDsHlnHp+sy6Etu7gIHpZSXT
warphiGZmr/9/8EBaTB0uVNU1jUPoKlVeHyILGiD5YF9vG+ppg9oHh624zwvs8gexoydC64OZCHP
KttiWDG4nA4vnDOWDfM6Fg80hcUX6XpdfXEs/VBGanU2Jsn0Ec2vCUEZ23ybJGG57/NMQZnL4tUq
Lv4U7pwm3Z+FSwToeayrMwxJQ4Z49vzXdZw2IqFpFTTPbdyCOjbjS5J308ER/clpnCMV2a7Du6dj
C3uu5q4JA+9tDMejLOuXpt3Sw/vctTwdDUgbRwmcWry30v6eBf2DF3Rf7lumqWVtP2azZDaItYoH
rup6eJxB+hY+j5O/bMEKP590pB7/17fCca2b1Av5daDBdOyn5TvkYEUcps2P+yMw7G+ejvcrKBg7
lnFh10BWDxD+jipa4u3JPgknjUDCfFgLaBxleeQuf9//pGlMmjuD5mwo87S2rhjcmVrhpSiti2MH
GwfV29z/vq1BDu9/p2ytIdlmDThJlnJN/CUGhdXFx1gC5HyqZevJzrTymj/nPQHrfOrTt6kMIyrO
AYiS70+PqWXNjd0hQMaznbw36VMUXLoHQEvjfU1rLsw9Zwqw5WcPHmJq5NmOh6ejTTaYz0OcpyMA
Kctn0E221rUMq/dqSb+4NTnYdX+CVse+IKGD/9jEsnpOV35lPW3aqOCsgVoSaOdP9yeIfW47OvpP
1Xnm0YalD6ru4nK40GqNUPZ2wFNGxOc5yvC5ZdlwPdN8ab4dhKFtkXApHpSbY8tfh+sip2PBeIT9
7u3+gAzGpEMBx84bV4viou8G1nCY87oGpzfdOnGZWr/9/2HnX6q2bjrgfN9Qdn6q5Hqa1dZNxxAk
dNxf5tdl63JcZUsrf0Bd2JsECCfvtooADUFCR/7lSNSuU9WD5yIT3yBT8ez3LIIwQyQ5QcHnxvZg
WmHNlcuGhxUc4f9xdmU7krPM8oks2cbrrV1rV9csPUvPzI01K+ANr9jm6U/UJx2pf7opS74qqS4A
QyYkSWQETuRsuHhRdKqGct96QELJamW3M6RKfR0COA69xXqQhz25H8lveuqP0Tl49H57UAHEObG/
b0amXnQsICnyAUrwyFgMu+xY7ek+H5L8l0ynHdlbZ+6s9GMwKF2rxfWkZ8nbqgskzSkPE+atzJPB
s3U44ISsyABVKXoZZytB4Weq5DsPqSg7AAU1dFSLqk64tS0k9nV0oOg49DaBvnoI+vaEOsQ9R0hW
iDWqmNuV440jTkcHcrrU9ZRjNab4Q+Pg6f/c9yKJi08eWPOdduUgMlivDhSkWVxVA9TjHsAu8aDg
3WU47b26SkVpb+EFDHwdIxjOXWt1gpUXxUSLNUGZoEjdsKMrt2nDLqLDBP2hIbWskEcVUyB2fSfi
pOsbtrOZtyZzaDJZzcfbLA8d0Cgiy1mraV9BS+c0enm17YwItRN7KKwQUpNlcbGUkyUQ7AFtNzv7
PAI2ixfbvE4HCvqVy/O8EcWFLo2VlGX3jIiz3N3fOgzzo8MDx27pSsmH4KkqCutLFCBSTqycVHJj
+1oIzqYcUu52xC5DxM6TBZXJaMU4Dcajy7dEkz34xGnYpQ7jh2VhnxokRvpoW8bT1yGCM2rQ/Yrn
/lONyycqVjr2LoYmyfH+tBucV1ducS3F6txDHUZbOftwKR4yEv+drOkhr/sv97t4m1EqeMV110J7
LZcCX+Adlz3ZiSOHAGQCMM++3i+nuEnWKnBMK6EF29IbM0VKcG0o989Q+slSfy/zNc5KU+OaA3PI
VHHPLvwnG1ozQAvBsa52sRIBmBrX/NeHzImD9v0n2V39giVcpjX7fX/+DW3rqEHSSeiWK1i+iBc8
AS6Q6AmqLkt9MD6uHAEG59W57Kgvm7EjWXFRzVyieq7f5XaxloA0jV/zXGdolaJg0n7ypv2Eom3E
2hFby7eYRq4F11aIetQohm36qMXrIE8UkjWaQcPp69++50XUW8WjygrwCV6W+utwE0IKkQX+I9r5
GMRdapNw4+TfPu1FP8pZ2rnxBuz9LrHec0nDMFkGdLrNfLR78tLkFDz1eL9v+dQfQdflJPPCrYfF
icaVZK9phTW/RViah3lf8Us8+buin/YtCpFt6p7uf4EhiNcZ7ULc9KFt2xcX0llj4uEGTkT7YNfj
uy6PwfS8RjFn+gzNiXPR2W6b+95TWB6G6THkKaDL9z/BYKY6plDlBGIWC9II3IYKMyRuxdinGWEQ
rL7fgWGOdGBhHRY9Fz12N+iR40mHHauF/AzZsMcDGLTO1x5MTd+h+TLyK0Xdz/iO2t0V+d5bwyIY
pl7HEwbO5DtFO5XQugJsEWJFUWHth37tVmBwZR1NGCFfUcQWtqAK6SjSDhcHJPBlWZyrqD3IID6H
bf1920Jo3gx2x6jxIokss7f8GvwgcfzpUJbl53BZTiWqV+53Y1oIzavLzAtLTsbyAlG+KkWdtZ32
Lt7177duWg7NoSs/n8lg4yAWQ/8AsefPNehUO69ey33dduc3LjaedhZnE942s/y23M5y4KzYRzU7
RGWTDlm0smmYJkhzZpU3jS/FUlyGnM+nOVbjboqzlUU2zI8OAvPHPoR4FK5MRSyviwdsql3Hu95Z
k3g13GJ1GGHOLctTBaeXXHVJI+U+guKozEFyOVcJD39EzgB4arjNlnSIWW3zsi5kC5ONaVrIJm3B
473JkHSAmcezYWkmXMwKcLF0Mch3RefzhLBoW3CkI8jiqXVxSUbw7mfdc0UYEszFl1yu5Y9MaXMd
OzYI7ji9QBCQI2U+29A5a6rEcUlS5ah7rrOEOXnqkBYln5ugwoFPNNfuM+IMjLn+0xAeUWI15Of7
a2E4Iojm1GxxwHhYF/TSqG7fJlGcfZ0Xf88hrMaXtbpqk2dont05njs3LhZ8yp+L5cFdukRmT9s+
QHPpmYB4IYjwgNdVgh3iIpjTzMKLBSULB8JdDue4WOrdps50kJndO5aCYnlxAXbwnDN+rlzA29tv
npg+01XVB8MupePNioXTeamK4CnMip1q6Kmb1uQSDCuhQ8w4G9yK2HXwZGG5O1ekBSrEO9BK3Z8f
08hvW/uLqDUIEXtRZftPuHPy7DSMK/Nuavf2OS/aZaSFyjBBLEkgA2N5TSLhcNuGfOvyRdNL5QVh
HQrMyJjO8aXJt1CxBL4O84qQpgNTJIbsQg6NsiYtV1VxDQeBjvRCEoj7oxD8UrBhl6siRRcHu/rK
cBZYHkSnrKsdrOnGmaZe910waKFguOEXrynftciON3QtCWLYe3TYV0ky0MqONb/49texJ4kEYhM6
b7vQOYto5VA2DF8Hfw0Cm4GaaPDkBhdr+CPcn5vMRsd8BZxETRhNxYXT+BNx7GEH/uC1q5Np0HpA
PYy2EIBRXFzXS/gQJYo+3x+2wf91oFcYs5wXro1rJcqC/1o1m9NKBO6T1a3JZZjGrrnqTCBSBuls
5J6CfFfleMXsp922wd+6fOGqPnfqKaqxlr0o04zGp5l6qcvjbfliHexVldKy+C1vX/nlk2eBLCvO
5EEt/a9tw3f/d/ila7HGQfXuEz5iV9we2amVxMreFtvqiC5/9CZWVzCaaRx+VwSZD+mvgShMZqMd
stK36wZqIsGTCk5Ino+oBchW8cgGi9GhW8DYycCxWPBECvcAPNGhLtYoMgzj1qniwIXSEIoahsvA
6w+RZQFOF7+vebXftKI6bGtG/XiUT7jWibH4yQTZdVPzLEWzYu+G/VFnh6NhKwZv4nCl7jAWe8dt
3tneo23NINTZdLJCDEUzSlwhciSeIRJTjsALg6nap5t2MTStnRxZWBBsYgyy1cv0uZoaaP70zt8N
M4+2NYP0qy70gct0jni+mw/ZgosW5QMA5n6wVofypu2QQMckqQ71Oj1YPqEjMH3gWZX2BdhoO3ct
k/im2aP9W1rixW7mZH3f2IuCImLuQqwCym32GoHImzdpNK2dH5BH7ZpQQRDJCdQpK3+X4/AraN/P
nb/yOmIauxbnTdZQOTQqsLQTfHXsrH+0if/dX1pT27f1eDEvVECuKLixRlrxF9nLXRivIWBMK3rr
8UXLEfxV9WHGr9Ji/3Kvv1QOeZi3Mc5i1rUrWlt2tANBdX6tpNhPbEizyFqZb9PINS8N6FCAuhhz
wpSDl8wexM4BgoK1jcY05Zqn4lmOdW4GsaVS+j6eMQF+oVO8TSgqiDVfLfAMbgWxxa8xyPhmFuwH
fy3h9WYkTAIddcQgEwn6wdY5Qpf2lBd14rqfeqh/EOadquKL74Imefq2yS51+BFgrrOCgBDYTIfS
mx5I0GY/gcjv1uo3DIugw49cxdyeVZim3AuPKvP3KJZJ7w/9zYME06S5azXOXj9yWKYjn2v50Mpz
C0xTwI7WGvO1afCa09ooLI87+2ZB9pxUBaJKvpYtMjV9+/+F13q5HXv5wPJr51e7Bjcey/p7f1oM
XqXDjAYKzOzYY0W7ie2sOjg07d9pViuTbhq35rNhXbGo7SEzVqHMSir2kY7eStLGNHDNX5mfRxO1
QT09gtG46IbD0CAglms6zKbmdYddciqVO7rHXuZHu6sSlalPXm2tTIzhdNLhRAGxbD7c9CDnrAT3
HRQsiu7SRE0yF2vkPqYu9LO1XVoVWFC2DHpojEkIHYj4kXjfGVcrNT+GOdIhRYMHXUOeE8wRGx6l
92XIp0NWRcl9yzTYzisI0UjsyhsnyN8WQTanHFUhPLmxBa+B90wTdPusF07VAwlKagZ/9VHG0oKp
pPrrNJei2W8bv+azgvThRASZLoVNPCsZKTSgDnVZhpuyEiTQsUOgQKmDEtiVY9RHB9+JT2O29upk
2Cx12FDjujbi+gDOxVWe5s7w0OTqOi7kMoXeIY426cPgEzQnzkq3jYTo5ktjF9OOzaP1oSlD68P9
FTAtsObDIbT7ckHwFXnpH0c8BOWo4nHK7EohBHm/C4ORvkIO5WVc5bGPNRjzc1Gqs1rNsBtGr+OG
RAwlKYvA/jmTu8UdL5IB3xPmh4KSp/ujf5vPmAQ6v1hW+nNlq8q/NDVJQYH+HLbzFeS9PwEc2BGn
xXXU2XfU++WWfcoHFGy03m+o46QLMMF1Jnb3x2GaxdsUvPDEGSnC9kaC/Aeo8jy1wzhMeVv9u9+4
IT7SYUY16z0vk6gytbvo0oADzvJPyuIHRvLHuOU7d/jsrlavvY0TxYxqXh83/tRBZ85H2kq8YwvZ
hcuFjsuVTMVOQH2tjeUOb2Q7xxkT1Renkm1TkEY1//9OYlkFQ6Y4LjxltXyLnO55WlV4Nq2PdowX
RUwdiczksbHGj2Xsfm+cNSFSwxmi05X5MeaIzjjGHeT5g5g/uMF4pJ63khAyNa9tAU1uR4OTcwRO
Vnbust+2zA8jX3tJMMyLDkAqhwz0oyTPr0VWHrk/JeNQrQzc1LR2epMKVTxwi/yqVPRYDfYJhUYr
B5NhTnztZhzxEKgshVFL6YLPIlzeS8/74Pry832HMw1d8+aa2NmINOUtLHDowfEzBxkD8ft+44Zd
UccegcNC+MrLyqtrgxVgKHcAtj5YlO/rZeMlxL9914vdKLbiMuzxVnf0ipalceiOx2DpnZXIzzQ7
mpsi/eMFZYUPsGZQOWZ8nwF4vW1uNDflghQqL1h1FXZxmCBwEQz1V+GAx7+kKyhy0+i1A9vrmtJe
Roy+Zsu+ZXkq1uqwTC1rnjpFol1kP1VXi9mIiJ1dW2yCwhGwYPzvgtp9GPqLmL1LPllhiyKQYsj2
k4OTb2Xi/xPUeQXbQA+at46ii7JptrDVx/RYR+oJjEZniG0mwKhfo6Y4+GQ6+n5zoGX/6BfNcaLt
PreWAtRd9iFEIoN3Rcp6+W6BZHgU8h216T8+rByBhrnVyc8msGG3/QCZahtMmW3Wpt2w6ekQX645
e0wyBmYBZGV8Dyw4FR/jtHXFGuuIaeC3LeyFK5Imj6BRjIELx97l43Ko8Fx731kMu6CupIlkAKLA
KSqu40icPbiLqkdWQwkUCJw1vnPT6DVX94gNaecgLq6gzUwDrz7yYFOdCKZdc3WUyMmpjBVS1nXz
jdIWwEhRb0rpo3HdyT1vkqS23aMsrTMp+gM0hffQsdl2tOlsVODaYxDwogTbN0gth+lIislayQoY
Li46/oi0rTVZ0L+9tupqqR0kD+f6a2vvmmrN4E09aK4eBY6IwRlQXKMAHFfVoSE/xkqmKCfs12Cd
hjNOhx0F7aA6C+97VyiK4mK678fPgv9s6BrIzGCXOvYIamN+U01BcZ0honlERYL6ARqctZIT0+g1
n41jCuoqnBNXycjHcI4PdmztOOt/5qjive+7pg+4/f9iWxjx8O+QqRd/Om7xnTN2/3rL/n6/bcO+
oIOM4rgTuFlP5TUgUE/h0Q5oPzy0zivbjmnomuO2lt9aS43mWSUeKBMHKj9tG7jmtcJ3ej8I5vLa
5gXg5N6xhmIdsjP7+82bBq6dz3bDuAeB3fxKGGjOyqz+lNFxZegGn9IhRSh4q8qAjeSI3CytTjT/
fYNHUf8EmoP7ozcYpQ4nckvPkR1YbiGx2vC0ntuPFGKrDyhu8Q6llYkVwzQYjw4tWninKMmwc86l
TETNH12Rv4tq68/9rzA1rx22Y+6Xc8aRcOtolToomSVNmq2BvA0LrLNV1QOKHVoLjZMxesz7BaJp
a/pVpqZv/7/wVwvEeGXQoWmkbHehT/ee/HB/Rkwta0fsOM00Ciq0TLvgOPTyk7ea2jFNtuapU0gd
MSM1eMz8JgXzyQ4E0gnMZ7dt5Jq7slnZjlWi+dEqjzEozlpIfm5rWnNVq+QgBaMK11LwGCZAEZdJ
j8zapsZ1MJHNvSwauCIwk/Y8xfWlZcvK3ng7Qt+IonU8EWLUVqA4AhdHlKg6SMS6ef8lyPq0I9O3
zu8OfcM3VeWRQCeSoiXEkhawyB/Z0D9Dsb3Z17bcGFvqCKM+EtbUQXv4WEn2bhbqEAbqXTf1K/Nk
sMxXOrTuHGZjiOZVj1rCZRzrnVeEv1xWbrQgXY429FU59XHmXbyceU5SOnMZ7SlBqHC8b0WG/VjH
GUkv7nrc5Al2hOpBOXLnIs4J/eJjHa6pPxi2hv8ydC82Hb+OZqXIbRE4gZhu19F0CvqVE8vUuOa9
sgH2Yr6R1UdBcBpcqJ5Bv+j+1JhWV/PeeBrdSgmbHIVy07YJHypGU4on4/vNG0auI41aEQ+k86HW
1bsh+4V42e2hWl+pNTYygxPrcKOoXmjTg7AducLsXGTjOfPrU5MHe0Cqu5SMT6Qh2y4SOvQIxdlh
HrGMHPHyelAuwfU2XlkEg33qsCPUdI5F4BJyrNu8Rerb6cBi33jFkxrr8Zl7QbXiCKbluFnBCytt
cP9vJTB8FyeC6i3y6i77yydpz7tty33r90X7nDWh1YLT4Th71a5UXooy1pVtyBC16bRRGUPtYtTH
9sGpvPpXMw/LjjdF9wB65PZD5DXdqSr9ZiWyMs2TdhoXVRaoMMcaq6JKI0l2brimymeyWM2XgzCi
MCU0LfhzMfxS7XMALC75unSf1uAfpqnSfLqi3sDcbMivrLQTRHFgXIAUJH3i8hJnm8S8yCsCKcWW
ltt4R7nWJE5RE3BQmfx434re3pNeEUiB92KyHB9N+/ITgxhKT58a+m9b27c5e2GhzsjmflZoe86O
dXGdWlwc17CPb1vNK/aomXA/iASxD13mSisRLFKAV/s5+Xl/7Kb2Ne8dJygM29girmHmpVDTOVTF
WvLobav0dSZz0ea96nOPHCH399TlPUMuEdQsll2ECWBzP70w/1bX2cr9yNQb+d9FGFxZDH5WIatR
vaOBeCcCmVRIzoDGrq0E+PhX8jOmfjQ3Bo9NbPXdlF+p/Fkx8KeLNPQe5uV9gOg39ta2b5O9ai6d
LbzNm+h2Iqj6VKnPeEk5snrNqkyta97MBIOSes/IMXNApk4XsINDSjLnK/uqwah0QFcgZBzPBc6e
solSmo2H0V6DPJiavi3LC19Tlj+XBV5a/8QxSv3j7v0ytU+bXEGHbom+7UBmUmBSLC4TWUUK1XLV
xsa1i69sghopQ1FcwZ6JFxly5dMmBhbi6wRRSMZwVFH3yx/HfUIaP4m6NdUh02Tf/n8x2WVc0iGH
8tAxVM+9nyVeuXGn10FbzozwfynH5Y/sxClkH/083G9bRc0/64lTf7JzcqSt+C7m8UfsFitraPCa
SPdJW4zUAr/nH3eZds1UHdVkH9pVGU7TbGtOSWOPljjEydFtSrGrG2CqULSzRgVkGLyO14qVGqyg
YcsfFHkfmpAksT++p4G7wn1qal7zS1vY8dSxFi8Fk5udA0r/WN1IUihiubv7C/t2QOvrWK3Fg2pc
WA44XyF6CH2MzELVpjUlclj5hLdDnFeMT54VLx4SkMhnZGQ4M+VXie89+l5v7cLQkXtZrdGeG1Za
J3+yYzqpqoxc4N79ZFAAFlJ329arMz6pCRcjqWJg5hqI6nKkB08ykpuIVsgrsqegHMvC8ZA68ewl
SpwMcaADHPBOchSt3V9mkyFp/uuFXRGgRBqZtlDZO7ypHl2/AFw0no/bOtC8eBK2X8sQkw8OS+jo
2jt5+422ZcV8ne6J4w219Cc0b4PCuB9a6JRM+/sjN5iNDtXK58XuvTwkx5BOu8gvD73cOOs6VAtc
UZPoqED++qY1HLcpdDP3XW6v+K5hUXWUVtkUkdXUEe4+2XQJccd1e9wkVmkrTc1rh6vriaXNZuQy
Gr+DvgNKK/8Tx7M+8MYuVyb/vwqs17m9V2RPyGd4gD7NwaWh3W9pjxzP4dV57uWUirA4Z579KObs
DG3WIYlLp0tcb9m2M+mQLOjboXyzWbrHPgOTN68oP5PJ886z1fHE54t/jFun23RP9XUUVpwjSrHs
KriMUJX9NjGLXOxKLB/v2/B/6cm3plHz75Lz0pUEyx85fhqom8I4ARX7coi6d7PjHABJ2lMaJYKw
pI0Y3mnoLgi+5ONT3QNwdivHD7/eH4vJn7SdwPU7UJ12Wfw4FtYPrwl/hurbtpa1o9ytrEh6A5Bs
LAiSXNW7YTV1arh/6IgtVMZXFEcf7shTm1rw1oLzpKXiMLddyvI/bbjyjBgjyHtjoXTiKMWssAJV
VH4do3et9WleHjOQLZZLnVCZivkPQPcrW77h4NXhXD3UA6kEces1DOUO8JNCimR23/eEJ/awRvJn
CB90DcqBVtBkAc3JdSmbA5sPHi6H8d+2WrkWGmxJR3UpHiwZq27Nu8F5Yv5jt1oobtp5dDjXGHgt
kFF4uJymdj82FzcjO6Bce3AW9+7Xxt7Tpdix4bufrZGGmVZEu0yXcQvRI1zgr6z1k6J9F5U/Bd4z
o2Ff1Kf7LmJaD20fsJAzFMpBFzx6lwGqq757LoieN7auuXaDBwbXlrils/xHJB7t6BqqU04+3R+7
yTU0944VCBiYhDJbiVdMHyWXfP7YiS5xeJyORO1y8bMBTOt+Z4aJ0rFfLlTpvXCe2DW3ROqoNqUB
O0v77K6ZrqmD207z4pYHgGmGWNHzL7ifpo5FyyQS87WoG9RKlmtk2waL0gFcCgS37aJQvCTLfDdC
x1Y+N7JKBhyc/UoGyOCCOpCLNDPA0LViV3+MD2QGZAYHxv01MAQYOslUMRNHgICeXUUHbmFOEp8G
SdSs7U2mkd/+f7ECliziGjJF7JqRg//srMGUTBuHp7lxK+Oxw3MGuyKaPpIdfahP4gx9hB3freWF
TTOjuTH1ctnkTQ/rjH4WEcRHfjSbBE+Jr4O4mjaqwfPUsqszfRraZz7PCc+TfLWy+W3yS3SgubF0
nUUWHjpYjsHxJioIZ97LVKUkxVG6XyP9MUyRjujKWUgiq+oYKClPdd4mSLRG+bf7hvk2iRHeAjXn
7ZrWGxZPBZe6zn8sbfk5av2HAi9iIsieh85Kl5H8iKJ5F/Ppw/0+DbufDu7q1eDxOMP3jL565F23
612eLN3Z8T96+Y9xdnZ8421Wx3lBGTQvrMz3L1bhfGdkWRLV2NtKEv1X/FJxUDj2UrNr32c7T4wn
K95WFeTr1FIB9fNRhmjaVx9s62MvVo41w0ahQ7v+O5dVKRhyIMuuUu7JCdYezE1Wqjmyl9VZGPYF
vzZxmQR//bFKyN/7BmMoKQHj7v/ubxRShxPlaBsB5Li/MZyzXZx2S7LshpQfwt39fkyz88qfex/7
P7oJFf0+Enae5Rqg1NC0ju+yJZDNLB7Zlc/eLsz8pBcrReGmljUHrnnP6NRiSW8EBY39HCryvGk6
dCjXtNR5zFkAI+R9apXdjrE/21q+RRIvzivXjwIx4hHh2kXvO4iwthvn4mabL9utZi/v5xDHLJ6O
Dm0zqqOqo5Wbp2mib/+/aByAUXdUuWRXazwS67HJj/cnwxDZ6BRRYcN9Mlc4Ae3YtQ4DDT+AMONL
KbJ5V/nZp2BYtl0xdMKovlGVEGPMrkRG/T7uaXiU0xqVrGl2NBed8jafmWjY1eulQkmNrNMIdTX3
p+hmy6+ukpGnnxi+3S2TLaz5zO05HRlNHDDs3gRdOvXFyr6qeO3e8uZXoCPNMK1O5W5zEzjiZfbY
Bd3R6cuVU8/UtGabVllEoYvb9zmbveBTrGT1flHdmmj526EaRq5Zp5ocq2AjpmjORZLR/lzKKQm7
57JpHyBKmDT1v9C5RiXy3fEaIPbt4AGdavFhk/1/p93oXav5SzVX6dz/8wOUfUR2GhQymeSRbXvM
Rn/aGVM4AcpBC3c+066ikHCAQjoeq37fNzLj12gmjNSQ69iiU2eClzsXTGQj+8sQMkjB0qZQ6UR/
+hUF1RpduZm96fn4HO28GUgjGySRFMryRAqedpcuh7H86eduUnmb6iQiTz956kZ5rR/Y3VnWMnim
DdRrIVYk6crZfDPfN1xThxVD7KpsrIH1Z7fOiq+0Zdl3nwoAJLjFwpWVMbi/fhAtVFSdN/fqTKc5
JSRIvOWz18f7shPHgV/bsd6SusRcae6PKMORS1d1Z6sWnvsB6s1Z9kQcl7YrHRhWXEcYq9lSHpaW
nD2r3fG2P9UsvFLgecIq3FetWHufN2w2unhtW85jJsXQnd2Yjn8g3JKzY5uzTuzv+4qpfc3xnbqO
2jLLELPbdEhHPxihExasUUa9mVDAMmhubkOwjkAgMjsPLWUfZu69D3MInk4cOgZAlX7Z9g2auwO0
EpFG2WDwpOGD3Qc0scfo6/22TV+gebYIhYwQi+CRcVxOde0ndV5+DcYolaLYkq2IPB2FHLlLUUyC
DWe/Js63RtHw92xJshLsGD5AByLDRONKRjEMtRpHFK/mSdwWv5jHrrRak7Ax9XFzkhcBVVC3LPZt
6Z9dmn/3q/kkePgnYPIQtWuXEoOd6jDkEEjPGWk8/wySyYtXRkCyr73Bvn37xwLcdsQXw4dYMQUz
stefqTqHn6Kjt88PEIXtTvEPuQcF+mFNecn0Ebf/X3Q04waet1MMHOn8xWp+Z2vCFKb515y4YkoW
gUK7bS9SPxqQmDrlcDExfL7vBaYTVQcggzjR6tiIHmYJZqZilhnqiW5U5F3sym/Mn+sUTBqNn1RW
49kJiWeobzkySO73b5o4zcMjaG1Gfem3Z84I/Vj5EGa02not6WY4+f776BfLotTEbNvtgjOprff2
4ECaUfxQ3b9NY9dBylXMQmcIMPZgeATHa+iulC8bRq2Dk8OsrDPIDARnIKzeBUr8kTbe+QmKO+6P
+z+A/BsBgQ5J7lSVeR4P2vMcLQmdIMqQqz2SqWqukwCCv470dnP3yfL+OqVzhPqpDOekHJuVmMqw
5jpsWVmxLNk4ZueSx2GTuEM+Du/72I+HLZQ/kWdrbu/YPbcWJoOz6N1UWmQPRcWH0GUr62Ma/+3/
F1YFii6H0r4Pz0NH7KQL7BH67eNa3aNp9TWXby2US0RO0JwhAuhXJxXjBfBwf+ENQZpOIenjvbLv
SBeeMyZU4sxg2WT8AyVga0E2BfmPZBDl8X5fhp1L55QE11XZWoMKz/NIHpas3Y0o2GqjHACzYaMd
aSf4gnOIUjmFZymDDmrobVA0ScGI5a5sTm8vBdGJJUer7WIBXfRzPXtjwqLla51PR7vdtj0RnVgS
pIaj7fSYoxLgAnes8GDJHzhf43YyDV87vFEX3YsocGGnCuRaZTleg25p9jNfNs7Pbe1fOEJcgK6g
o4M81w5fTtbSj4duDlg6ht20sle97WtE17314qHoBU5WmBEqi+slZDgGu20xOFAI//sBAhqlhS/m
+LwoflFF+55Ha2ntt+2fxFqAXM+DF91CgjPK4q9lbaM6t9kNbvOzU2vvbaa50c5OSPbMrVM34Xkp
ytO4eNcuzvf3vddkOppryWyJRlaq+GyBlzS32hOgcnvgT1Y819D8K/BwZim7Exh5bJff8xykWpb4
IPu1107DxOgEkEURBNgMRHhuxvba2dbnjlor25qpac2nAFmcqKTY+0cFXE5Mc5oGlrMS0ZumRfOn
Sqk+BiQ0ONeF+uhV2XeBc7+os5UUnWnst25fuGtYMeIN2NTORTwlJZ1SXNZ29+3l9vmvIwoS3bp8
0TS3soh1Bewlo5yDIqQtH62ma99H4eymLCvc/RwV3+73ZZolzWlJXIIUb7QxS1P9ryn6IB1j+r0s
gbPc1oHmunNnA+XqRpAVauYjd+xTNcYJbbr9/eZNy6C5rdM2ym8zFZypJAmzIdiWr9WmvvlsFxFd
ZdbnoEbvOLsdWI0MC0BrOt97CFwk5XiCIskGeNeoke38MasdKT6VBejkvw6tHSwf7n+cYXF0CHIz
5s7oUAvbnu9eRXyjiamutdUetjV/i2xe2BnpcD8B8cdwDoMnx/7V99em/bKtac2z50KNlWNj5A0k
jImg+35qEwn+9G3Na74NkhXH9vk8nD3nIa4+i+Vd5v6637TBoF5Bje05mkUIh7Cg34bVfajFxu1O
hxp3pd9ZC8pIkdZzy/dMBPPHYozW6mtNA9c8uQZeXS0lBu4gLhxyKKfKNX0Tgyfo3JC4TE5zX8/d
2UcGYzp2mdOFp5rHFvkbg8CtylNXta6Xp7Hdl/KpjFjT/bFa0WRb3rkisEb+r6Vmc9k1M53pwzK4
3a62OPLVVbFtJ3+leVpZ0zQMsNVatQmx5b9cqrX7h2FRdCZCxewmI75DH6pBvCtiYAGtmK4pkxnO
CR3lWvUtC+2FZWfH7cd9KHt7xzJU4tDFLpIyr0Ax1eRr4bUht0F0mOs48AFQU0IfMmh6BvzUU7Kv
8g+u80zq6VBE16qfd4JtIojEkmvnxkAnTzYzPk5Uw0cwFQMzFtdriRJDPKmTkBZeRypkV/uzDR6u
HGWlVfS7LB5iujEW1kHtveSsazkMNijVc7nkfuot+SZyM0zNzU1f7Ntz2Fh0qER/Xtp/UwwkY75W
MmIyV+1EqFs/i6qGZuf/4+xKluPGleAXMQLgzivJ3tRqyZbksdsXxngjuIHgvnz9y56THiw0InhS
hA4gulBVKABZmbO39Pau7bmDdtVmNHXoJ8WzHVgY/n/uuD0nJWt6RLIN2EQl2nhN3gaLf6bDGvZd
H9bmS+UUB088ga1oU0p3pfq7GZoJZyEHQejQZ+o3B6plK1Ps0DK4OKDNYhOSpg+Ng1sewXlUMb5j
ZBg1O51iRWRQMeknsGOScQbLbMrDJDP9uGm0YqWq0aW8yvzEs7KuSR86CDEEvHp2Bddk1Y+vRywZ
PswF5JiLqUtO5kifO3JagFldyLoXKJVnJ25AhHd/dVVLcPv/u2jImxuydM5xLY2FuGQD1DhbEHvs
J6/StaioPnEz37tPAEsMRoMkSR8yUM7AfffEMB7NchM/gw9M2v8PbwpqWEWPKzyWjyGr/J0Agf99
46gWWMqiE9iQ69VP2UPqWTScKrc7oqd72G0bXQrm0pxuem0JrlmGMpwHvneLjXW9I8Vs6yRuQAsj
eyBJEPfjj0qrEqJYTBkevOaMoG8Qkx6NIHK9IBTU/jS6ieY+U7G1yLyQRjFaiZVgeERWmDVf6tQO
B/s4ZppnMNX0pZBFa/iUDhYM409DZAOqDeq1oxjMjcNLlbXt9HO7GNQ7td64a1r/AI6uneAbPUbG
Bec5UJb2lOVY1uJrm1Tfi6r6et8ZVYaRgjQJckabjvmnxvAPKNr3Nm2PYLfabxteClIrKcciTzFz
I/3RDuLir/8QIjROo5q7FKaF0y6zNwzZA7Xz0O32VvvStdvuQWRUMLpSurkxbnfHRBw8R+yWjr8Z
rk6LRJFhZEww4CljNY15/jBSGg+NvcPdWXTf5IqhZRxwkrkDnAW+OLfpL6soyxBCM5rtSTW2VOmk
JsnzuZq9E5kJjUWb0V2RBf9sm7gUo1VmT34CCpZTRosdn7oT7gQ2zluKT1wAmGMG/O0JzfHNyZzN
5jmdJh3Tl8IPZYSvyY1eDFbpn/LcODp2Gy8dOgMyT7OgquGlEG1FYrjc5/kDdJr3U2+HLeq/jOpu
0FVrKoVogQYZo6tI/jDzEbAsN3QT3TlONXMpQI2F4jW1gGEc6kZumkUFvN13txpG2kiDJBiDJi/Z
gzN70ERIdhVYxedAxyyuOL/LuKuyXlYnWdf8IbequOJdaOafyrlHwXqDLX0x7Fd/k1qzb8noq6oi
rBoQXA99dS3x7MaaHVvycHK/pORp8vFQxhxNRlYst4zEsqGa3a28zh9sY4nx7n3qM6K5eFMNLQVw
0JdzU6Vz/rB6P0WWfOa+8bopNciIq6ocGgfUzD6QndZXE4J20ZgPOjZwhZfKaKslxWN36y75AwOP
dLoOdhQswU9vHZkmgBVFvQyzIiRz0n6l+YPZFKHHaVxmE+6aIPldX2n3fep0pDGqXyKFctP2CXRf
LO+Ur9Zz6rHjtPSvZq9DmKiGl8LZrzwrAEUlVmHI9iKHgiESkih0x+hbMv7gAv8/zvB354XUboy5
EQiCir417LgQkBbMOyf/cd+HVMNLtXG5uITPWeafhkb82xteVKY3dna+t2vda7DCQDLYigy0nZlR
+CeS4E7EQ3M2KgaKpW41wav4DTLeauD2kKdB758qIAvcFG8b/BNnbVh3ruYLihiW6R6TfDaLurst
QnBep/Jff+11qGmVdW4/6t36urbH0WuLdF3ikgQcSmGLxp7G0hHEqYa//f/d8A4EJKHuVnknE70I
pekes94HuFyn9KMyzO3/74afAL0312L2T8CHsXjIGY/LftScH1SDS4E7dSUdwFyIuqoFbH0sShCp
NgaL73v+h6O7joxFwVVF5s01JMJH7vCwSjkN8bS05QCBwSW7rMRkflFBNZUY6cHOqx2bszOZ5t39
uX/c1IPxJdPMdMwTLyshhBvRvRtlO7uP+3CI3X17mKfI2WgjKbd5Yz+DEq5LHkA8zaIiX5oonxbN
VdrHaCf8CKlSSQGpNbtWFC+LyHZdlYScuzvPGqJ1/IPqH40QZTw2v2aIQreOERf2MbXTsNS16HwY
Gvi8lPoSE3IXWQkx4TYd/ZCVFJQtGVtCow0qzR73sY/ZMk6l5ZbFDD9jZwYWcDZDu8fQaauqhpYO
Ha2ZzgPEY9yXuoc+2xwc6kR3RaUaWqpYpn6t6GTZMIyThVPSR2ar2/Q/TNWQ0pCyHeuA2ucc6vZo
FgtnFHMu/zKY/+SJofHYjxfVlmEpYKopxNS1yYOPC/Oxoo+sGL4GWlTmh0UL5n8z2bt8t7p0nEAD
w84Wrh+5bURocWG0DOtyeOiCH+akI/tRfUgKcLc0ADmv4TnQGw4zaz7Z3lexmpfFx+bvf+uq9XA/
lag+JIW4YRO3CTLOzjd6QJEvO2EAiJs5pz4QYeJ44PHTnalUiy/F+wg8Yd90PpTThTPHnNZvxTIa
u8BrqmdvmTWnWtUPksK6SOiQmIDOnj3bDG2vDut13AuQcM+TB4HgIsybQJOGPzwLQbZFejyx2VCu
kNTEpxqIJ9e/sxbnnzWsMsBxXRKy+VIVm25f8a3bz33nee3okKzs0OgigqU/NubQ7xuaz983eYFM
v+eCEc67vaac0UwXz2Ah6AwedV0QN3zEZf4PK/XC+19SBKgspErqxijBjO6+uPQQBGez3Ge661LF
ystcfLXoZuZYHTt3lhOZo4c+pPK57EUs+sfF/FF59LjtN0hZYLaTWoysYWfiz+w4N5Z3ZF1ZRmOZ
2BvNJMV/BgWGJFio85LWU99Ew+riHRnCHuP3yYHI57avyC9ovA0sg85ZcXZyp92Z5jyFc1MSKByk
ugdG1XpL+WXonaGnCxIyWJSeTUsc6ZI9AymiSV+KvUqmBcymoR4FTjEvI96z4rZib6BdcLdtJjJq
J6iWdMmE676sgR15JN3nNQu7XMfDqDCNDMkBRKCmGTjFfjWD1e14k7An9MQHYT8uk6bGUn1Cyhod
z1Yw4eMXEEAzCw5AefqvRadt7iOzAmbJUk+lUxbnqfNCNEPchNrCYNa9V6omLxULjdMWPZurAuTW
l9VL8ALSxGwTlgynrNtH3+XTjiz2hFa74lwNYm/b6dmoMxATVxsNL6eIPF8hv4e5N+5+Bapv/d0l
OqyGyi5/5QZh98LF2B66eKvpc5H+S1xNk50inmR4TuL2goC+vzgn4pdjNLul6nf3k+atevzrIgMG
l3Z/o6a569aYtdGxmLmXLP+xtMdbKci3dBfgC9LOP4AeOO8CfGFYeAxSU7SAD2Bt073aKH6ADJUg
ngGKtCEvzjV9A7OY5a5hQn+bdkTA7n7fRgrry0yAY+JyQ6y8OHPr0wR6sWzUHRcUPiOjngQ0Mv3Z
gm2WFFRS6UON0cfix7ZpS4FK8mCoWA+nycYvrvWapp/uj6s45toy5AmnkKJaJgxsFyA5Cf2D2Odx
Edlm1P8DnpiDjkbgYygJZOikcKXo7reTzB+eCxHUB8ttHyEafQYbRw7We+CF3IbtqWXgXad7aZfg
pVn7z/d/o6IolqFQS89YAjKU4myhSXM6CYYtWJyhgLnRpcz/z3OumZojcmhxBtl+RLxy53g6UKvK
p6R4y5np96mB6iGfXVxweDE6xo40150VFeWcjIcpgSduWgqi3LL9VrBTMr4Fzudq/to+TdOmZ0HX
liExRsUCSMjCwYrAu2Y9Atmog2/3V1YRzDKzXt6loPEC1/Jzl5nh3OaHxkjj+0MrLC8DYgrK+9wy
3OF5XD7hZmEsOlA2aopb1bRv33y3MY7eWi9ldUtzwfziVRRYevHl/rQV5yWZS280nIHPOUWjaosj
czCARwPKhhU6uV0nKq1DvuQgWNPdTaqMJG2TadFMq1fASBXxY2SRxwQHwnL1Xu//GJWdpMBCA7oN
xAe8n/rPgfswGdsqB0faJ6vZz0EDB/tnxbHKn0ycLWbN5q6yiBSwg2MH3pgjy/VoWEU7clKJ0NNp
ACgGl7Ew6bzafKXG8Oyn4Dhj9cFtbu852e6+uRW+8xcW5vYMMhHi/RotM+SiiRwr3YNDIxrqao9W
Kn+aIfEpNOdhxeLKjHmNcLKiGH3r6JXma0k6QAx14FeVnaTNcqFr4uJee3xmjQ+SkSkaM/Oh6cU2
95FRMfWSl3UbUPdXkluT9eY0S1K5UQvIdXVghOVBsL+/IIr0LCug5uYgjMrEgjiNFSWtdQyIF47G
ENt2xBf8EZMmIykKL5lJL72pcvZz3z17U/eMJ4YdSezDmPVRZU3HttFpeqkWRgpolKUgEoUw+hHK
e/hFBn2rhioAB279dt9iqg9Ikd3OQcncEuGHt4GYpPNurfjzylJNhKh8Vopuo6/zAWxI/q9a2NZr
7vcJi6rOcnUK8aoiScbQlFZF3bRqrNOcmvui+2VnfhYK0+tDr6A3sGrodW3cUuOPy9ejOdNtG6lM
s+dPHnpH8Up2go4YOFCDx2WcNUeGj4kI3L/YkZaiTl1rbq2TIabQT77W/HWypnDC80M7lNDxYa8+
+S0qK8zr8Thw93PqOJp0rFgwmTBJJGIcUrHwMxoPR/LgJS/3/Uw17s3/3u3gqTCtzl4x7kDdtxYk
JoC7G7pDuWrw2//fDc7dte/zkvAzbZ3HJcnfXE7/3TZvacMeaFN73Anq67jyqAyCnSjXcNvQUmzn
rHNsh7MaF114dDDnAUzeZa9B3KlMIsX1WAijTClMYsJHXlme8N9uWbua7Kc4IMiAm67wgyZxUnHt
W7afxkvRG/Hc7R2d0J0iu8ooG7MUJhm6TFzdNsUr8VfqogUHHJb9UOxoasf3F0CR+2SATUatcRRg
Wj2D26V4yJLqsWBseHbtTTpQaN29/bx3ftl5gwdhjdvPAFcCM744tA6r7u3+7BXFh4y0ocXCoPXd
8OvCPw31YZy7cOYPfv49AOvq8rOdNBlBZSUpcr1hneZgEOLKahstbkOEZl+8iPqn+z/jP0TEB3cw
MuaG85qjBFiqa4DTdNqKZ1J8TXO0IxZiHwS/mH9sRRUHIIcHd1M2iRDv78c5hcqSw+K8jN12jjOt
WsPHbUBYMyng3SLoK4iOYTp4Mcn4FK1WFwb9ecYhOPCHWFgkLlsCzkfds5pqD5PpkZhYysxD98+5
280xCpV4PpITHk/jbM+2VWAyYsc33NYRCT7hBfk5CIpwZPZjXuruiBTP5rYp7fMN6/J24R2/8vWT
AYqIxf7k8ac1eXLBzpuyIaTVyQ8eXXa2GYlaHCQI+3zfgRT+KUN55hLyqkaFIEOjccRaf2cm6RF6
U5qSUpFIZSBPLoqMTNbav9RkDYPa2qf5ph4AaNJL6WH0ajJn9VRfeekcbJSnrE52942imrVU0Nfz
1HttltXnonwtjUfUpffHVRlbSgbjnGemleX1mTj9vh2CeOr4C7E124pq1rf/v8uX9oh3H2Fj1slo
feUJGkXEuvFdQJZnFX5BaL7S+jqTNnSJ8cmALEeKZ8tthpE28yIN2spdmbga+ZiGi8FCYbh/DHfU
FIX/USJ+kCb/Sx7vbJNWRpDT1OlfPJ89BOIzde1dxf9NvfSYBuVucD4v83CGJDjOO3aI6xKQ5PBu
B0br3xmQ1EnQRyU5Ns4KcOxzS65VH+V+e+VkB9RRaKaHxRF7SIHS0AOtVtMb6F4j5WeWF0+LyDVV
icp9pDSRmC13PBN1Q1KU+Y63048pB6DGrNtcYydF5SDTLFEw/rG0tepr6uBq0anBQdVAYfCaJv8y
T/MNhZvKlEugfwuM9pZxoOkRj0Pw1ayyT/fdSLGpy2RLaASwU3+h/YvhXwpLPGRLF3nitcCdwli+
0qpAJ+fG+lNmVsLzObAkK0rbbk3mHYHw9QHHZbotU8hQNhucHZZnYHTCY5f8hvhFMfy6bySFF8lA
NuCvMwP80eK6NuSfMiM/mVVfcO5+vT+8oriVcWw3MA0OFJh5s/Kwdp7qdQ7bZj8P21KFTKzUutyB
dgYyUVp+nfwmcpdXQ8scoJq8VPcvfA28Okjq6zrQR9E5h9k3wn6AZneVbdsRZYyamDzmI2z7l6kd
8f7vEjesVufnfeN/vLZ/sSg1fWOC59LmVy//AohUOAeRSTad5f5iUHJ4JkRZzP2LnwDr60wFblRI
pYncj5OCFUibOQEPszvaM/y9Brt2ao9pVBuOjpr+PxLCv9O/JYPU2nrkRt4vMPr0nbRZPI5LNCGo
8iY27fKhWc59P8VGFXflvgcdebbuXXONBuPb/XVR1MV/cSsRJ69XL7X6F8fNw3FkDwtDM3PXRV3z
uSvfRtfc+WiQXxONI/jY8z/6wVIt0HSdb/XdUF8z59tAL1XQhi3/VZOnfD4tYlOo/0XpVKwEzYYC
upDQGD6A6CG06+8lDlPU0UGkFJc5f1E7QR6yDBzT7l/a6srIntnp3qTBziqLqJpaaAgCzti9idaJ
nLSNzGXdcTc73F+0/8rvj4woZQMnIXmZGqt1csEo4Tp5ZJiP9nAx8UZv8xdRgRkZ8I426gKQcXVO
CFalmFUHj7/2YgkZexhaM8RzVARQWXx/TqoAl0qAtCBQNxGoY1z3HGRvU/PZnTQu83Hus2ToG3h+
Gfca1NPzCgWxlsX18K0QD3TQnDQUIf4X3M2brDzPxuWaLmvoNF4ILo1NRpGhbjkrJ9tfpuVq8Gtl
/PKMT45O51o16Zux3tWNmctZM4pqua65wPsEiSxE0rZZ35b43dAGpS3oXYb6DGWlY1Wg730aX7NJ
YxNFApBZoiZOsjmwS9D5Wut+JnuPTgdWQVwkAfkHHSNh6B51VX5j/f/vGDOCLsyF9Nd+ObvZEJHk
u1GYUW1pHm5UudOXDgdTaweMOaZ1mubstcxii/yokzpm2XoEwWJEy5M//wSxUnR/XZTfk8J+cUan
GHPLOvHeikUWB8NvY7hxppR/6vnM5uNIDFCDrJqCRuViUkhD94GKtmhNdFWiHwhKr2Y2a7YdxdAy
HG3OGu60XTWhfq+iqRNRn+meYlVD3/zunff2nTsOizMsV14HoVe5hwDaLPcXQDW0VAt4GZ0SYLyn
a54e+u4TqzcdPCxPiuWq6tzB6ILpytiTEZhxX+h6DT8+Nlky8mzm6KrzfIw89P9aYyjsZ7t9toZ/
s41YYUsmh0qhLVDa80yvc4WyKwUdnqfzd5W5pfitksGanIXTayD8o5Wyl8DWsbcqdisZetbabr12
bkOvIPuIMtt5XK3PhtFr7j4ViUeGn9UDZ11KW3rlwaWsT+40Rn4FGRydHoFq9lJgmnVBnZwP9Jo2
TzgThF5+gkKFJvsrXEaGnhXzlPCKjfRqCQhZQS/py0zqUOChinca2Lxi/jL0zHQzyKYOE73ayVOS
5lHxzR504DOF7WXwmdM3YLEYYft8cSPKqwtzhh912sWOvTCNiVTzl+LVqa3ZhvQW5l/RQz17Z7vJ
47HSkU2ohr/9/10Gow41W1sgpMzklcwi5MPjYleauavscwu2d4OXi0XAQY/Bs/IhK55QK670JOov
mzKkjDDzF6ey0qyn1zYlEJMfj9jN99uGljbbcVg7tCFlyAY3nBDznvqFb5y1tK9yhlsrpzHJ1e6s
kDtlXKw6lh9FDpM5nJbZWkbwzZErhRxGN1hxpV1JxdAyZo0K6GevlUuvkEOIy9SJp2JjgpGhaoNn
jWsLwMWVQXrMgMhyOtqX3NUdnhQ+KKPVgM3KKVsXem18n8Qg1vy5mAmJ7MR+sQqbaxxG9ZXb/995
ettA6jKxHexM3be02Vf9GDoj4PV/7vujIk/KQrCdjROY2dS4cXXL2AKuzHkwsy+LX4arri5QfUKK
VcjzAJSeCnIF6jXqg0MavDAviZzfve7OSmUjeYs10pG1i0OudVHExjjuuZX8BAFNmC26ZVC5qRS3
XQ6adORKevWBdwndFBIkYMHchk8HJeH/L7Lv0bwCOQ+9idnsl8T42hQkSiudDp8iFct0TkBSFoI2
sA+112Mf/LDdeWeWnaagV5hGhrHVk9FOcwEPbSdzl5TOyfV0zByqoaUq2J1L0O/aJr2WuPBP2mDX
ZLpGXYVNZLzaZC4cex0hWFAREnAnUhZaOsZ41byloLV8XBJ6uY3SRlSHKWnfhFNqHrwVvi6j1YKu
nEy8AJNrtzwbIi78f+bmZ5DrdEZUM7/9/126qX3kmwCU1lfbTXBiXqAN//V+plEZXArSlVbz7JWU
XE3H/bLWVWQV+Y/Z0t1BquwiByhPBjIRhFC+LH8M9OBZqQ2YAd3nhQ6RobKNFKV20YAsznTyc9L8
4kVySrtV8/KkSJEyjRMbi8GdE5R7wVTHZvOL5E8J/BGdWlE6ao59im/IWLR8DmoGbWaEafG9afZp
clz5H7uIzEDzIxQLLIPO0sFLAaJCHmBtf3IZfeC2HTrFvC3NyKp8IwhVrH6dzCuB1tvC/SjQXhUp
fEeGlcFDXB/UuubVG7/O436ZsHOYEZm2HYxlXid7WClUgQJydQoTrU31TmR/7seUauJStK5pyvp0
SbEr2WOYl8PBd6snQ/zbld7Lti/IUZvwpS58PFHO1TPvI+hgREt3KMiXbcNLUVtxp08q6pErKCyx
W4uj74BYIK1OvPZ/3P+EImotKWpNywEWtvDxyEpFXBnzLnB17RyqoaUTbD9PrWeMMP/iAzJIzMaL
cm7/3jRvGWXGDCAtPa8k1wHiuUSMeAHYRldgydCyzudoVF45uZaDEc1JEuEZIN4261v2ebd/QGEE
vC8Do9dOULzuFcdi0Z2JFflFhpRxUdduMcHaVnMjZMl3AU/3QaE7ryoWU6ZvygZ35XMHT+dtGuGO
cpf3m1SCXEsGkTk8sAZ77NgXwP3jbsojIEm2ZUUZEOZ4ddpbvMJB2AtzXr2ltvhn20pKodllFhro
8xLmzszTSOiOoKC+P/StfPvg4UfGe2Ugf2rQAojaq81wke1HVr/zq+aQiM8T+Upq3baqWlIpPpF0
Ucy02LCryj5YNDtXAT3c/wmKoWVcl7/MhT14+AkUtHSL730GhHzbdiFjusxkbk0+DkhYbv7VHD7T
tfu1bdJScK6iW8x1XJ1rJcCOuoJIYtQRO6jscduh3sW9l9qcgM6bXJO03NfEenCafn9/1qpHSln6
jva+mTIPB8gsacKagTOcR94KxgUSNescgZRot1pHwZ+GIIvwXuc7L/e/rCiZ/sMTvvtRoDQuynZZ
3eOULD+X6Tmpl4sHUp2uLnetVn39w03ccv5CJ87wynFI2MVF17Pf/kicTwse6V0dhvXDpcHZ8obm
efcrqoH3aTKs7GJmogm7dX5tRnt330If5mSMLR3QZigOIOv00GHu652xZKHZOEB86ZSHVFOXHNbt
obBlDYnxCJ21uDD6OLO+3J+4amTJXxfgBEELwtglt9MOCJHVj+xRp06jssrt/+8s7ptWZfhogL0I
y9gPNY9Z57+iP0pTyauGv/2md8PjoND2Y5KyC9hIH6a2fIYaR9gSS7OlqIaXSj5K+3Z1Awy/8ueA
PXv8bOvUjD4MKLiLtKeYc5I7zEnSSxqkkensc/HVtl7mRP8IpZq8VO2NY180hWWwS8E/FXOcrGeA
B7e5jLSbgOLYQYXqG489IXY4mfUUNvTn/bEV05aBgUFrM8ftjPSylmCTQY+nY/phg5um+8Mr7C5j
AunMvaEtsKSO9VJANydhIRiE8jmetVT5qk/c/v/OKduGpNM6IxOIjoak2/vWE6N2mPQ7RrccMC1H
hgSO7VJ5QYe17Y06YsYlTWGj5fW+iRQJQUYE5kkxmHU9sstUf8qzN9fWvKKpxpWCde0aE6y4E7K7
g+1qHh/nwtI4pMpppEDNZqcTRVtkF5bPdtx56cEQFg8z9Hhq/OZDwCcsLsVrX2flAHJ2WBxItIGN
5rnMbPFm+W1ysCvmhU7KjIc6M+q48eopur8Uig1RZrkbSgjp3B5gLoW7D0ZwX+1cqC9QR5M+VSsi
xbFbcCfpc7hR4J/c4AIZwfvT/ng5/qKuK5E1fWGtyeNigdJ+eM2Fe0n93/cH/3jStqyvWPPCww3R
jA5kW3wbXY/FBRRoNBWWanApdm1v4fYCIdNL0jyVRRKmpNc4kGpkeZtF7xI0DjFym1yM+QflL/fN
8eEJwvqLtG5hBvqgPMEuRsd3Yv6Ka2GRf0tYh4rwKRs1dvnY/f/irmtsy7D8pckua0BfM2NHip/j
iDYO4JQMLlDm7stO92D9sdPbsn5jQjzLHIsAXkmzcDaKGEL3UeP6R9B5HO8b7eNCGlaTwjnrPNxy
d1V24fXbVL7iqoUW30pevTh2/uhBDr4NnoLprW/KA7CvZ8+cNV9WuYG0K+dp3zQ5weaArsLbSXWs
dWy8qpGlYDaMtHUFWCkvU1BWUVN6ZeRkwabc/RdbXd+Toe3Fah9McEG18xplhi6zKpKFjNYTNQQ2
/GVhl3pq9553gerDyXbb+P5KK6wiI/ZsMfbVXI9w3AaixJAs7HKdPKJqaCmi/d4BcMCHTdzmN241
YgIM9P1JK2JaJqMD/ZDbO3zILnkPuiMTL5Dtt86Jh9beld7XxtoC27BsGblXz6sHMEUNX7R/2r8d
yGn1piZfqBZV2pDROs4AesKGzIPTyt4mIza55tlHNbQUugbvxiEnFnZil7wtefZ1NbqI2lxTSiiy
j0wKB1pfp/duOwDzcYnZrM0Yrn4tHj2RTYcsXezP99dY9TOkcOWkr1LaIW93ftJB7s199jLgwa2O
frn/AYV7/g3J69Oe+mN6sX0+P5g8MSJ38HQNZqrRb677rsh1TNe/XYrllwEEyBk6TdtS97yhWAGZ
Ga4cnAKk6zgzFvN3243SPggHH3fK21KZDM7r+mQx6eBjwxxATEnc+o9VUs2iqqZ+W+x3VsmmpHNz
G2Pb9dOQPZl0+Twk8ZIEmvEVTiOD80hqtnXdYU2tnjys9XpYxXieUldzrFAtqhS1TsBKMwHY7ZKL
Cm9udvBn6P2N7iiFbbmuQd/kHrvgcSCPfAqtPkqojllAZRhpWwXhcL+YpomzBRgXpgUdptQm1tky
jE36MtZfBHF8aWidJbg7qnI2RlwYT6kJ3er7saqYvozRmxw0M5ntaIGIedrlZhkVA9+5o47yW7Gu
Mj4PfbEmLyeHXQb+x5/JDp0C8f2JK3YqGZ0HGm6+8HnJcCz6E7RBPABwTwYQbQy7idmhb4ltUSuL
Y9Y8IDb3YaFidA+Dtx5X7Zunyvi3/78L2rZfQLS14LwrltlB80orIo+lLJqrNAjvm0m1ALf/v/vE
RKiwcSGTXtDI9zx36Sl1f98fWTV5KWQBthf+Smfr4CfusZvIEfj1uID+8LbhpagdOHpiKj5YBwfc
0UYhDkEZREWiq/1UdpHCNsh6wxYQ1bygOe1ktHMZ+gZ/3TZ1aYOlvWl7WeGml47Zkf9vDYHKvNC4
vWLeMlQvtztB+Nhi3mUA5hoRVLus3tZ4aP1FLAe+hLkTAmtqpxkL87W4tJXgYcN8nZCuav7SMXdq
FkZSA7ax0XnrmE7UTLq3SdXQt63xnasHcMgEfojdO/evkNeYwjb3dZzDiv1VxuilbZLOpKc4RLtF
KK7luKCLerduotCA4W+/6d3cGyMrbZpgFxG8udRtGoOc5ZuhRWKrTCPF6mT2wrY7zN5v/iFTe2zt
jadKRwrTlrqmZbowuk+Mcz2Jo5l8uR9FKotLEToOPvjeOnhKTqGtaCdjSLzhE+2bZ7roAEsqu0iR
6hqM4QGiyi+j407xwHGn6XZghbr/CxQZUgbljZTkIq0KOGTvtlGfkzoqZwiOiCwbNWcGxQ+Q+eXy
bPV8OhBkSWd+GAaQAYMPVFcbKFZAhuctuZjstQtudXz3kM35lyVzDisZn8as2W0zkRSzKx6Fe/Qg
WAd0a8dt+r2y2H5AV+r90VU/4LYw76IKHNINNBrgQmAfwqN/2Yak5HFfogA0Ra35iGoJbv9/95G+
EgXxHVhpHpy4d4udl+q6A1RDS2FbpbgUbNwlvfi46TLK+bFodPpPqqGluKWj7/bJ6KcXMBMc6/xi
1mRbKf+X2uLAMuGsfvNIBnPZdWs5X5zWdzQOo5q3FLFoXXdmM8FdE7Tdv/g1pG4z194kw2HZMjzP
oj78o5vTC//v9gMMQ5W54/kmnAiGl06uxgLSuawKrMPcWVHFAdRddZ6uMIsMzDObNu0o+vkOXs5f
8CT5OQXf2TYHl5F5i8VbY/WhLLy01a09oH1e/dXfVp/KuDwoinYksH3YBD12zdLuCl/30KmIfutm
q3eByYKqyxZQEVy60o4bP9itpr8HgeG5Ya7mVKwyuxSgkCHL0sqdEKCM4cbGiowp2Wh1KUBLsyWt
2SP2zXKMHQcZkuv2JdWspZ21X0F4SCgW1J36N8/q+rDrzU06kXByKUCbJBGgIBU3HerkxSXt0/84
u5ImOXFu+4uIAAkQbCGHSmrwVHa7ckO03f0hJGbE+OvfybeqlktJBN65FkJ5dY+GO5yjiuJzufdB
qVfkWeVAoRMLf+lYH2VpGPdlu2Fxw3GtV+SVDiLNrQt/IWDdsKcfFMD3gmVPRRH9g+ltKpaaFIzd
TjoSw/zHYG+kWS/KA1/zYqPgDcdc+aNFr9o6Dof7B6jBU/R6vLSYRNMMrnuunO7YpN2jY82nfUPf
PvkOnapJM7tmNHsGTc7jDI2xjqcP94c2LaSGypDlKocSV/ZcY8+an303j0Dad39sk0U0WLKeVhbz
4X9lXTw7TvA5q7dgaZq2BksIDY14vsDYZfvL58mcTtHS7zuU9fomq6hHYac9PaNeM7ZW5+RV++qD
XL20aWLQdUgbJ3u2yvkB9GfHsf61y9Z6YVPAOjKzBeflhFBm1k3HcN25u+rEao2bravMYI8KCdzG
Y6As/Llv0tqNli6elw8UqxhSdehtJ27lsHHZNziIXoM31WFr99Xt7Uz511nKy1CLz4O9br1xDb6t
l9q5xRKQ1YNvc4LXLRoH2KZ+kmloDZKEVxLkZLBKA46JlEzoeNiSfDUNrSGyEevEagsb65ytbUQn
xHhHvosenLo6p5qFShfpZAP2EVQ2SmiYfvK34G6at3ZQMuWB8G+Ad9/06gI0dvve1kXT4Ch6JRMv
KoEL4c0kg3i2GvYsqvBLwMs9CpfU1SuZcmQJx/q2B7rdPzlYKthQ7jsUdHIzlPOibtH3EK288Xv2
fPkmZ5j9PjJNVtGQqYLen1yFtcyL4jlHcwkT8kdAp51zv3323YFWVSNLAwfr6eRe3EzhWYhxI/F4
m+Eftdow+M2F3g1to2/Q9wmGLjOIw2XxjMJbPMnrrd5EgyvqfGa0qKaRMdt6CiGJIX2wxQ5bNJOm
qWvozKA2OLbrYD3ZknyXa5BAHuyT1/wNassNbzR9QTs2KTgKs2zFae8E5WciVOyg0BNikEfo6Gzc
DD/mX8UCaFhFHGcE5zVuzK01xpaaIs7CJCNfvOypoMtBkexQzjRR8uLlGyf2xz/rD5oz3lqISpdY
k9lKJicA79Nnuztzf0tI1jS+9hhFfVo7LEGaPuUtjeb0PIHDyfdAGLlxCfvYp/5gO2sKHxEGhYVf
izGyyHSq+K4eQPoH05lFETGS02o9TfOXtV9fFzL+fX+LME1awzAtazRbOAuOqSmMVpGdvE2mDZO9
NQwH/tylDVUoowZr8Dj9QK9xhH2zoxswME1dO2ErWwZrN8NfVB+esrl7g7Lq531W0TCMdLuVeS2W
cu6XuAS5aFAWp31Da+D1w7DBQxQGt9YOrb8qntVWMdfNkf/cNGmoYZbmPS/GESER4i2nzu3+DcT8
PU/zHN+xzhkLjrZl7zO+ziuGpnQvDGvfPTNW/i2kotFInB+7TKRXKS1OludiWvFaV/S0kDbyi12N
YpTqJUpI7UxtXbj0jIfpmRZBIrItEUKDO+qCmVmq1jFnwnpiFh8vbWPl50ymGxfhW7Log6XVq5So
nXVSBov1VE4gbwOVlKyXNJ6ktI8kGL8qgsKlfcbXUFs3Q9X4NLOeXKHexk79TsOtDOTH1xEaaIAV
5SSdUcL43e0JQuq4cdjRnsbDvplroA3rsfOqnsBtykfPTxx7Y1//WN0MTqNBNhR+FtQjBm6KWLyG
J3GyYvc1r6Ps83iuzvXG+WdyIA2+S2mvaCIYracgt4tDmws0GLXOLjkbSvUSJfD6M89Vt32nC8E8
8IxyqKM9bsXtDXs9085WKvqmLdLZPQuCbpzwpWuOoqrjvN5VkkD1OqWyWVEWukzuGQxt9pnYOfj8
V6ff5/N6mZIUtHRbNQO6QfbghNkhxQPlvlMaLlJ/sIjRaao8129xlHQqT3J0IB7arKsSp+Htm7+4
9XPLQi/O1mlIprSxj26/hGcr2GyRMLiVXseUBxiqkPDeOaivjgLlnZNauxjE4VU6pJdmLYMcXkUh
laM8dvZKK1mRubxvPcOOoVONBWqpmUcw99wdE98PIdVcPciq3rdj6FxjzOFNrxxE5IIONKeKHSzG
dg6tgbkenWYUg7SeoOWVQG444fzf+zYxrKdev+S2uPY4HZ666O2Pw2yC0i23ttzVNLiGY85UKpaq
Tp/a/jei8ec13Bf9pHr1EjorrHUIHespleqXO6NZxHKzceO5Ypr2bVt691xMHdWUs6isJ6Jm8QXq
7zJm2boVXTWNrt2RGx9BcsotelarExdTeuyCXaqPlOp6lrXfFMWoMLQ/4CVS/wocsXFqGaCjs4n1
S+uBeCpEXwhkNI4cWdXIrsPgk+9P+xIf1NcOXNfxq6qTTfrUTdWlCJM8AA0E3SK6Mv0A7dRliN2u
3Md9auzdo9fQhHjOPyvdilqahtcAahflMtRZkT4p0keVLaLFLU7WstMj9aolO0x7N4dq9xOvQhVZ
Hjhs2/5wfwcwTF1nGKtnEItaBfoZrUXFWfZvl9X/zKv8eX90g7frBGP1wOY8VbiGiFBCKroURP0Q
M+pf7w9vmrwGVa+ovclrg/SJF4GMvMb/Uo7orKZl++3+B0zzv3343V6AKr2WOoJYT0NF0ILPf1sB
36IQMFxz9KKlCo39i6QuQghT/WPN88s6gwCQLb/axTrtm752ohZF2+Nl5WIrS4tzOq2f1nSr4Sr8
+BGhVy4ptPrUakIAhKLRx7WsBMWGMaHqNNFnxMG/5J3/LR93kVpTtN3+dx0Cp8CtjVfpk5uqU+nI
i5Sn1t+KgZvcSINvCVInMRYon54b9c3O6Te29Em1pBvxR8PweiHTgOuyxRUCLv0wfnMtDw3+2duY
BhvnlWl47Zj1UXqc5ZjtUwHmtXD5nz20Lx3ZaiAzeKlexTS5ToWYDiAmRneIZq99tKrihUNhVYot
A5m+cfv7O5R5dk9pzXFlHjJqxaXb9FHejfI4o8Yk8kPvbRcadN6xho4hGBp9el65FfVVfZ0y+fv+
0B+uQUD1rvC1IOPSF2Nwacrx5Epc+tvpQsiW+M2HBsLwmvuTlIYIYtTs4ubDp0E5x2kKX5VNTz3o
zfb9Ag0DGSNeWy62SIRLn920jp1QHMEWtvHmMhhIz6n0fIKWo1/iF9yor7rpAKGIw5RvKT0ZDKTn
VJoptzvFiUjAOXspi29N943auLgFxbx1hTB94hZNeeek2YJisqx0RDI1/gv/i1ZL5PEhhvLqhok+
PGsCNA799wM29C4tpyLhpXAtH8U8Sx1JW27105kW4Pb3d9NnbC1zgUDSReSNAv+0+yDm5nXxttgl
Tea5/ap345epWnJVYQWEG4qoGL1DrRoJJTI3BhvO4b6TfnjowETaedZ2NOgBBpGE5J8uTCOCRbDR
T5BD4pzXn0lpx8G4VRBtsph2I22qOfNXWeVJVefnUDRnPvqH3toK8ZkMpmHanq1CcRsixj5bn1T6
u2oOJF2/3ojx7xvrwzAfjKUherrRgmQjVpynn6zwTayQf26/zDypIU11/xMfm4iEt3V6t+jO3DZp
YdfWZbHS2FbFAWqe8VT2p33Dayeb5SDIFNitdSlnEjstmoln7xAEW9q5ptlriPayZfYH3luXCRJK
9hxEyumPg9qq/zUNr+F58cHU77iwfwCGH0LEYZ3cwxJuaWObhr/9/Z3tq0EV9YqetUvO2NGZ2JMP
gtGlrjYKrj52TxJqeA7QvTdX0yqS0p5jXFYgfYNKt7boT3k2X++v78c7HjKw//0JnJEQjawOT3LR
HZqgR181+d++oTXwDvYSqDwMssSyu19TPvuRT7tdseeAhBp0LZHPTmljZRUYaIOcHIY8jVO25Zcm
s2jA5U2bBo3VYfhKyggtbW/N4m0g1jC2nmpJvWFEl8oIn8/Fk98WF9FvyZ0ZHFLPtITgZ3IVil0v
eS1/eLPKIj9oXybCv9xfUtP4GlylE9SZVJInvMvPOQ9+F80Qu80uprWA6CmXbiwho8kC6HYM3SEX
9qHzt+7QpplrUM0zXrTZnPNEIQA50KjjkOF6HWmZ5W822KzsjYeGAbN6Xzi3XavvCoYdp/0XDO2R
V790yyvLft9fAJPvaHB1UOilQvy7SCv8h7bZ33mx9YYxDa3B1R+tch1HGB/9gvHQqFOV0eO+WWtg
tUGsXTkFu7lNX59QNvnWdKjiuz+4aWU1qFqlNeUWmLWTpi+O9YSaL5VDKMw+7Rpez7MsdeerKeyD
C7Hs05z6B/yY484cWkD0RIudom45hb5rwtGVvPAOtRnZhY1be43BOHqeRXAE9VibWpd0rM+QYY9t
OT9wa6uF1eAzeqLFBwkqL1OXJ7L16jYO2yk/e50iWzdm0/gaaseyrmpVNzJhffDS2vzvAMftrtcW
+SOP4k7EmQjKVFnexGven+a8i1KLHO77ze2C9EeGFwurIXVwy7KGprpMplLc2jNPvjVHvFoPPQ+/
F1Viz2pjyzGtsQZcJkP0TQQtaIjEFNd418k1jEDFs4Evw46mJ1UcENZ7i4t3NQo3L7lYmtjBTZNn
2ReYYStubvoNGogzOfdgN+7gSLWVPzDIFj7IieeHep3EPiDreZbMckTg1NiZXT7FNgTWM+WhbGgr
QWT4BXqfOEuZs5aDj6N3GmKv5Akdr5O38z6iZ1sCBJMKNQAIrZcWh7kZwFLj2L/vu6pp6reVf3eN
LRpH5F1ArEvP24gvxUOxdPHabDHemYa//f3d8LSuswmSyjjVc35mVvFCKIBWj8f7szfsEXrKpS3W
0JoGL7gg0v0Clo4+avJ+p2V0EBOVppnE1FGjHI1yPUyjE/m8Od+fuskyGnLrAXkzlIFYl5X6xylM
UehDonYaNjzeZBnt2F1RCgapVICqJstjBgI9a91iUzXNXMMriEBUWpSudWma8gFhn0/jOPxrj/Zf
uwyjZ1scVrmQIsfwqWd/rh12GsBX01i7VBsCoidcRMdlL9nCk1K1D0z2JzFlF2jx7YoikT8yLqAK
v+XngktYVufUL5LUyjdOFYPdPQ2qTV7kYHCbgovyw0RlTZQ6zZl53r4zUe8Rnx0kK8BJFl4QuTvY
VnsaJT+rZtqAqmn2N0d9txMQupLBWUBrFHT0aa392GWIyBdsA043I3xw5HoaWsOcSsf3yxCyf/1j
N5BoYdljCb7pdtxFXgDP0RA79nVrBwEMdHuSyw7lQq69YRwDWvX8Stc6vtcwEV5G0uKIbY9qaDcM
YxpaQyvEiojVejK8TP5ymIlzXIqdUNITK8RteVMr2HwcqyMvmkjlxUvJycP9jcCwpHp3eIaKi7nI
u/BS9exAkb6cRopX4UGsP/d9gP3XJSfwHw5l0IaIyT5xdvbtKVLZqfX2hVdcDa9zVaDj1MWihqk4
ZRm6UpZR7IyB6MmUXtpNkQ2wPZ+cXzR1jlVm/7v0W5Fek+01tK5FZ0+TA7SO3lewDntFHw3LE5J/
9y1vcEpXQyuzC8+hEks7DQOqMMZLP/g7h9ZQ2jt5muasypIBvGO97JDS3crVm2atnalFS7MmBwlu
Uo59311ar5+68wrSXXcfVnURF1EVKDovYRZZgnTFc87S6zaGNmy/enN4OXDZddBsuJR8BVbrAx4p
h97Z6uA2Da+FimVTLwydBfCXZei/SM6tK5e2972aRP/jvs/cUPnBDq83idctlI/XOcuSNgTPf79E
7lR/raAx1ICFuAvknspN8GzfEPHunEL4hnLcWvPE9tKvrW/ZUbWWWzE6gwfp/eLKEpQ4oLhISKsO
dhee2Oa9xjT07e/v5j0jOMRXF4gltbu8Lb4n3Qghrv75vvVNC6whluY86wKGmae+HXv2Gqs6O1Xh
VvfyzbofLa6G2qp3oFEXWDypeJ6I1XsZJ/KoguapKXZxL2BhNfSOLWOiHJf2Alqd6m1eFLmCz2ur
1c5kfu2YtRQulYqO82XowvUFtMfOsXCLcuN+YLC+3jeeeeEKZSScVCzkcRPmD36DuMVo79sc9N5x
13XRFTfnedKU5FRD3MZZqwcrWza2ZNPsb4h+55pMqKBSJW+SooKwHpmevQzFv3ib3HdNg+n1BnKl
3DlFX0eTzMMSU7wteWsf7g9tmvnt7+9mnnp9QOocQ6fWcLBqFZfMOi2gcd03vI7ZQdCJWE54qdfs
gO3zgTIbhLpbszcZRsOsXc48C2ynTsppyeN0Rba2qv3v++auIRZxaAHKtLxJOiu0o6wEr60/hAey
2S9smr2G1xVq9wFbPdzowVPa2tZl9OeNPd60rBpYezH5AvG/Omlpn5S8+rUs4nhrAt9lGr2nPLBt
gqA0TDNY2Vk0djTL5vdqD9/uD28wjN5YXvTIXzhouUhY8NXJnIinWwwyhl1Y7ysf3RUsL6FdJxwq
Q74HpWOiZLzYDI+27H/3Z2+IjTq3b7+DFPdKvBhqXidB/WN0PnP6vfef8jQh5bXJt0jDPy5UIHqv
OV+aupPoeUy83j3VywUkz9+ptT5DJzbBpTm6dd60+zqKA6J3nocVt0jZIjGz5I57KXATf7a7fpeO
O0bXUFyIYSxBylcnBLeSqILU3HHq1daSm5xJgzHCxWmzdEWdrKqmkai7OqaDY21scKbRNQy7sqkW
0YkmaRpyAqvIGbrI0X0/MvmqhmGnn6s1ZXmNSmV1ArPxYS3WH60rP82u/3b/E4ZtQi+amoQnlwpM
qEhdKSxrG7Gq/tWmy9d9w2t35nYiYpb+XCduqR6WgZ1U7cZLOx/uD2+wvd6NnnUzAfc4dn+v8s5I
Dn/qwZV8f2iD7fVSKXddBj/v1zrpWRNNRQFJJVw25Rk88Pc/YNgkdCkN7qBDK0dlS7JmXzn5HA4I
7PZfuzJxpku2q7g4IH/0pYOHebBKGEj1rx3xPgunfr0//Y8bhTC0htk5d8lo92WZpMUSZVR+keSV
qm8dzdEiukZiKZM6LU62/FKqf+9/07QmGpA9Wds+MvIyWS33MjtVnC3ll8734okFOz1KQzMHgOcg
xa5KIY5azetr1e0i3YbBNDSXxElByJrWyY3QVDjZj1RYG6fxx4Zx9CIp4qjQC/yghu8odZhba4Bw
WWon1BJvZUH8XQU7ji6v0VVB0a9lXycQHD6pTMRi9D+Fi38GXdXGL/kY0U6o3aN7ZDvkIBQSQWjq
ERAeSat97y8nvBnv3anMliXNJ7+CW8IgZflDlOmFVLggMXm8758fH8lOeNtk330BFNaDYhMgQbmI
l9B5LPHOkJ0dV115nNcBFcHPo9qKNptMdfv7u69ViD2kQdDVCbjwwP0fQmxtq2/g41MBlBj/HbpO
M5JDR1YmRA1xjroyudBD42xpZ5ncVcPx4C3WulD4UdDnMXZBcLh/UtPfS/Hz/jqYpq+BOBWNtTgp
9onQkslQZYes4U+Zta/cw9H71glUcJ0185pkhMBPlarPoRC73nmOXjvFcwUB4gE+assljEI2LacB
RDEbVxWDXfTyqZaKQZUjJu4F9QPuFoc6J6eCbi2raXgdu+XQtqvt4pHqq2Mf3lLF7DA4uxh4A0ev
nqKl5znoB6mSvv5Mgzd3eWm3HMYAJb1dfW2nvqhDu0p4ORxEhujhWG7Y3DS0htIyT2ccWmuV1AF0
nofutGRbyQOTvTWUdu0aoHQ15IldsJeK+XHa2m91KzciJqaZayj1q9HNaLNUCcx+4LY8gb1yp1E0
gNZtNtGix1KO5avvt6d62usk2iGbhsqfrMJvkkBI6J7x6UdTt3VElk1+7Js3/xnGc/SCqY6LhXa+
WyUh/eo0b9CLi2T21WW/Z/F71/al10yhOYMzBjW6ZGjRhpEiTDu2pzUdNo5Y0w/QYCq5zCYfzRJJ
KZMiL6M0+2esHi3vrXc37s4fX20dvWyKEZZzv4fP584rlKCU9cjZK18+5fRA2dYZZXBPdkPFu+Nv
QIFR1Skcti6V3ws090R9Vv61bwU00HoektAru/nnxNFw2Vz83I67dTnuG14D7jA3fBgWLLA7ySOd
y8fCdg+WGDby86YF1oDrhLWibYHwPoTWTtQqzxMK4ySk5oM1/8unoEff9zM0FFvLVJPRgXhP34ho
ykQUQhkkcPe9fh2mQTknC3juwaWfzPSfbHmtnO/FMkREbQnoGbZPvWDKa5yOiBXTt5rnwkdj3m8/
2/WqdvRiqcolZJgXDO25X2X1lSwv9fD5vtENdye9UqoM52b2Kx+znr5R96lq/1JVDx79fXuPrqXh
264HUgkYvaJPtvNN0sOwxfZrAKyvAbZo3SLlDLuCVV3Tm5Jsv5UPNa2kBtcsd0QJ/po2advmkfnT
abLIZ5e1r/dNbhpeg2tmuazkbdokFfGPjp/HjiwvA+Hn+8ObVlSDa+A2U1B4TZ5kbYkOCxtQ9V+b
Vh6IlR3uf8Jkeg2pA97qqrJ9lBmo+Uy97Hsn653+qKF0GWx/Ve6Aq1P1NsnHuvWiVsW8/r5r5nql
VDoJSYTd5wlDe7r/MOM/9VPYV+0Wg4RhcfVaqTAf66DA6+lSrDb0gVNConR1/2eV0xZpp+kL2nlr
UdR6pa1TJl4jXnz+r5jtC+32pVsdvWKKV1A+HG3Yn+Zu1FpFHEx7TXP7Qe9O2KlENCSngNVK2IPV
5EdnGSPqbWWhnZuLfHCT0rvTW8ImrxQ4wbnyDm3dnFj905L1oVE8ApksPuU/WfxSNunGwWhaCQ3I
4H70SiZImTQ1P3XoM+LpcGg953jfVw0hMUevnqooy2fV1iXo1z537j8ydI+yGY7tyh/DsX6uBIt8
yb6CuufYFMsGtg3bh15XxfPaW9UwlAkrg39dF1eW7uwTt44oiGLu/zDD9uFpGO/GKWXrbX8dXX4o
aXglfraVxjCMrRdYhUOzNIjglklWhnE+zf+w1dl3CuvFVTwY8XTm6HZ10TI4hPw40fXgCXm6bxWD
N+lt66hYlu7sutg54E0TsR8sZDgrb6sSxzT8bb3foS8LRF4hJZ5eJrIcmp5d2rY/l2LdmL3J7rfP
vhveWqlyXdKUicwiNn8FXcB9q5jGvf393biLDFkv/KpFS+utc9YGGxuk7rbqQ02jawiG+N8YthKz
rpzlWvA6P3jluiVoZUCSqx3EqzcPM0c9SWIhIq/QbGrjwf5kT/uuVrrsRlDTdO0W0SbhKtDIEwyH
cRlf7Hn0993H9dIqu5BB4EjEX+pqOoMm8wDO1S9h2G2c9B/a3qd6kg517k3RqM5+y/zXwZoeujLf
iCubRtYMn1dWz5tstd+KIG2jhdpvbohCxR0OiWlrd5/KXsKgkQ4iI4GIQxacykJsbPgfOgyG1vbF
qcgmj86z/cbDZzRzoGo8rio072+8Qg1m0XNzai2GvK0XdJOB6itTw6PtZhvoN8xcJzMoZpdzN2vm
h6lROT9mJMzQy9FRFJkMqC3Jiu4rrYZ2V6mlT//I07nBBML/SVwzoQ5iOLKGRBKcdc6W6L3JVLff
+X7XKcOg49YorrNHIpzusZK7qLoxd22jrMeMTXPZySvSyJGoJARcSIKH48Mu99QzdLys2rSmkj3I
BbTobv/o98GP+0N/eIJg5tpm6dmM9K4zy2stErc6klDG1VRvwMo0uIZZgkQW6GwXeYU+POVT1OYH
MLFvDG5yTw2zfcrTrPcbcc1VgbqbpGBfVvfn3G6FFkzuogEXzEJg6qqUuDIHNGNgVK7oVifTx3b5
g6+Apy5K55vCfuuoQBducSQWCK/FsvFY/HjmRE/BeejHL1H3yB78tT7ahTgo8c8eb0Fb/H8hBFHm
Ejf+vLj21Ys3nrtyARXPxtERYow/bvrgQdfguVJ7nMdswHpCMkPWLC6WKvLHNhqcb41znqdXNPjF
93+HyUIaXgfejhbp4Zh9i4Kw6lcqtrRWbpb46Ffcvvhukwn4zD20GbCHwlnBVVBFixc89EQ+2ZY8
yqHcWGKTB2mwRVMNZEZ9Ja8EtJdEnXpixav19b51TINrsJ1CB4IJBQaX2V+4yUeEHNGudrg/uMn0
GmzHwF48XELkVYkqagR0bnK2saqmeWuIHWggqOREXjl/qeg1zw8F2XdDIHrSLe3Bk1j4g7xa3m8x
hvE89vtmrSfcCqSz+6D35NXl8hDm7pF5w1FtPhEM9tbZoW1urbnVhvKKSGxUttbBG7bKZU1Da4jl
a0lVrVxx9ZuXjM2nxs/3ufcfuTYnIFNGmby2IOEePO/JD78r1m0kUD8+OYjOT9DZbSBBtUYurCDH
BsxMgxcegrx+qmbreN/LDa6o00K31LPR81IUVxSgn6CuOUSQYj1ZU78PooEGUbtzskxKuLrlDE/u
0kOXMpwjujQbPTum+WsoZdUS1GjixYWmF88idT43LP80tLukKnwSaEhN+9Fv6v/fBIJfDs8/z12w
kVYyTFzPvA1jng1r6OLKscoLSK6jzC2f1bzvRvMHVcEwjDboQRFkLLz64Dn+Q9D0qLjzNxjoDaeH
TlWAm9cM1ldLXht1nsNPdDwFJM6Xl2AXuZdP9KybHIYBJNwTrnvIhUmyxIW9ix0UQ99W5N3JV2ep
t3AowF/bwjmuuR/zagOvJqvc9p93Ixcik24ncvcSKnEiznWp3UTS32z6tQ5bUlImv9EO1LJjKDZJ
Xf/BmqyD3xVnFI0flnnZiCoathyd9Llr674JRCOvXv6djM+O3+DidHD4xt3JsBPr/ATQBa4Ce5XF
FQyYr3Pg8Qil1xtbzcchWCysBlbKSRFMVS2RkOmP1I3D4V83/9XOf40UOkqQhPkkyBYHguGH6Pm2
5paBgKprcU2lPHi4dPhsK3JjWGE931bn4YLmSSwBaDQsGVPEtCjbCE6Yxr557jsPrfM2zUvQGF3L
fI3L0vnLS3/MbbFvT9PzbQ366+qmUf6DQ61nZq2PGXFeVrTH7Tqr9JzbEs6qzyG7cK2aZ1b8zNvn
UWzsZya7aMhd1FDK0QvFNcwe+/ELExev3WJLNUBKJ4OWqYfuTI5pc/GEK6QsIaZ2sbZ4xwx7js4D
baFMJh9TS1yH5VL3pwwdWO5V0aQQP/ZZXTthV496Ht4F5LKCKvBc5u3PIcuGx2zpw2jfFzTcNgNI
nhR6bq8pec3Up4B9X9P/7Rpaz7iNY4euEc8rrrLg8VCqE+vyyLWn8/3hDbuAnm/LalZZdJj8h6kT
0/PChPs5zSq1MbphaXVqgmBkImXVUF5XdsnIz5W/ztM/xP1fgJTLvvnfXPbdduCxNhvGqiIXQXkZ
0yIMExAcbZUWGhxfJyiovToVLfW9h2JOg2gM+0dral5BCXrKwI+37xdowJ29cBgyD7GyoWTR1Htg
7ak2hjZNXztpaaiII9kqrmX64i19xNWTN33NtuqKDFuOnl/Lajf3behkXtfpL6f/5isnspaNmlGT
X2qYTYOu66jdlVdwWEcp44cq3AlWPX0mMyV8TjHtsP+5iB+EoFQpGDZ2AoPJ9fwZW1g3hZ0lH0d1
DuyfxEPnj30q92meIm94q/F65++oc+24oql8dDt1pu7fbUvOSJNszN6AVz2H5vphq9wVz8yJjlHh
PVD5E11fUVudsvHHLnfXKQogwwIOhEWVV2f0j4MEd7LKNmK3Bn/UCQoqGL9yfCGu9vqpbRAPCi4r
5J/uz9tkGg2mZQrRGBfNOVfHuqIeLfLB++/7YCv54WydU6ZPaHBtpA2Ni6Uvr+WKcBykW2krozUX
6HP5a6y+3v8dJiOR/zoQKgwVJOan8hos/VFOTwUygtxtN7Zj00/QYVuyLqhGbPgB/J+WP1ldx/2C
oPHcHMdhi8vBdE/WU2u5FIEnEHu9lrSMvWq9DNCNWPML1AwjqDIcKP5M2V9Ds1XdaIC1zmWQZpDB
cCHzgIPsPJdxN2aHbo7yamt8w3anK90vJK1JLbPisePDwa7muBvqjaCXaejbUr3bMbJ8HYO1HMtr
hwrcsCOxaLY2O4Mv6cQFtWPZ1igLYGKsYrWuxxX5pLRQG85kMvrts+9mPqmhCMHAXTwGa584r1k3
HH1vOAdsX96B6IL3AzSnwC3MxL+VpF/6jib9sJViM5lGw7KF/GCPoH55nXkQgSP5IQD9W8i36P5M
ptFQXKcdRbxuFlfCScSgmcx/L0xG07CrSsr/g7rAKYKOobQRCEPioZ6/QH0c0ZGNN5zJJbXrMrUl
FLU9nAHQeD/0bH6QrXO4v70ZDKPTFniZqOeBw+6ie025ihb7x02kc9ilEucTnbeA1RCVwd0PN1pb
Htph+Ca9zQJeg1mIhtR5IgErQpztAbRlIrdfRbTW+9pkMPObxd6hCVphnFeWFFcVhD/WHgd8s251
Hxq8XZe9n1NQeVWVrK55+T+2Hlr6Ox32vWvJzVjvpm1V7ZLOOS5U/RIcyqCLJu93RXbmkP6Ps2vr
jVxltr8ICQy+vdp9S6eTyXV2Ji/WzJ4ZGxuD78b8+lO9pSPlI6Et9asfAENVAcWqtTzLTWV/To3W
prqV/LXHKQ8TbZ5yOgC30Zr46vlk9sUzlWe5as9KHRdRLd+n/ghkhzP9Zx7uFDoG4z0VK5u6y3Ks
bbfry8VIPaOXCoCYeVBsQcBmJQi7mrZ8tRuBJLmtSHvb1P0+H7unrFyL7w6rsUkLcDsVIo7a6jZj
b17/Heudomt6hY44YDMWAL/7Qj05y3cT/Yx4KpFKYjhVRXhN6NLVgeWsdDJQuYFG/KS8x3p5K/k/
ZN4G05o41n8wni/MxiYt4OE0ZoOE9ovuLZru+Ni8wdPptubDnwwXUEEDdE2BuQmqGbgWi5uCl2lk
1s4MrpU5f//gdApTJnkfAz+Cfo4jOIxWKjFTed2JxCYvKAPlCQkY5XdT4SSeoSIFhC8uh3+Htdqg
KI0rXyIx46e8fajbBgTu1rQVXC1bbtwy3uoGw3rM0VszT3eAHF2BczrOzDYiqh+HqZFkQi+mP8T1
Ww35o6hIavU20jWcnstYLSduMRzQOq/HT010hErobR4LuGDUexpfeXO0wVGMez6kAjTsANF9vnhp
EH0P4CBOcuCuue7UYIOksJnOHKC6uUVc+5AGq5ZdwUF57bLlOEzexkSVbBlCHMAPVDNUtVQiKYef
GP+63Lhj/m32AtQDeVtsOjiudUMyFjeE3WXtYzY8X27eYZufMFFlMAFXE4x97hFcSvR+aq4qAA8+
MRbkbJlxReHaG8Y11EvvPP/KGGPDoVRuhJhB2e5dLrc1v2fxPiquy+Jjy1fjEnat6Rz8a16lfkVS
4pmEILISvxw7OrZ22wg0b+aCQvyaphbESbzdENDtwqHSopT7Iue72vNW3uNcK2s5biNNT5SErhR7
rJsJWtcrTxFft/yJoyBmXcdrfzrbzJ8wW7btdRJ9wSdaAoB8yhkDoui9GLYi2hVyi9fYCr8OlZ/o
CETOKiyBg/a2K/tvTGY7MoUHP6z+FqrfAoPvVYmkT9QEuS98lFEwzVHMaQ8MAaJtdnM+rgSyr6PB
J16CfIJfEB646xT+25YPU31Lu9/5Gq7ZkRwhto4LG9ucqCaU77q7GdWJxH2Ci+9L8Urqh6L47etN
0KwEHtef0P89J3RQ/jb6wF34Ls1zZsoNy77J/A/rr7uFkthyZFQP8ZAPdfnO+N0MKrUVIAD6NUZ+
lwdYbgx3/Vz4rYazfzvPDSTHa1DtkRUQJq5sKa4OLOdt80qYRVL53tYgGEO9reTs8XLE/7q2JfjE
TMAwCNxEdQy5kbt56+/4saCHKZ033qbZM7niB44fsPFSkCbvBLwhgKEuQVoDd73p/1we/9e7LbGh
UgvwBjQB8K/clgztWlynCOtHVPYPl5t3Dfxsrx/Or2IA+dpQVerdFGpXoOEEBYmby007TN7GS0UC
d2yeoGZSkDxhwUMU3bH4G6tWFtbV/PmPPox8bqtiZMgr/4SinhqA8qosPHRTURffM7aY4YFM9YBX
VsExTTY3qAb+yCYm0r9BgwoSFgHnEYOjynXmb2fXVO6V+QK1ZDeSd49RkfEUiCqvu0MQakWeApQ5
lihA/k0nljfg353TuYjWEIgO66RW2PH6MgMtr8IHKmK9aWe8q4IsUf1arY+jeRuxNtTNOBXAcPE+
1weP/NMBcniNksnVtDXyWgdhiMpavY/q3zpP4lYk1XW5fRJZ8TKOQI2JjpF8j6oeUoI3M3rk+hk0
ZKphJdfjsEcbq9bogfghVIC+R83PRus0D6+STgs+sUSEQZzlPGrUeyx2HZTEa3LIgpfLEcFxKLH5
ISDnOuRLCeKiof9vm+kkkC/GHBZ0O+drRPmOibHBaiYSDAQ/iuY2l/P9nMkD0/11V+ZP7BDI6yoy
+j1/r9R0E8TVho7qGtJLmPWzlX4IZnqu8SRJp95z+jJkLGFFIuvrkvfEFtQZy7CoGINxw5tfChj/
t4q3r5dX1DXdVnDpY4xYIXhz2/ovffaTrGF0XO1a3smApLpvILjfRuJ5GF9btnKWd3i9jUmLAhb2
GYF2J/4+hw9A/JPU8e66ubAOMXGF+IAYtD3SvcqO/loNgmPMNvxsjAajWhmTm6IF3Gs8A9NtR3D8
yjlf4/WIwcw+p9A+0T4EYwNyCVJUfwpsdiSf0lqKfaVUonmbGnk7FxDGzMpN7etLIchc/a+tF0sJ
Uq5Zrt5BfTCQz2L8Y+TvIDoIsZ/02+W1cBwObHQa3PFrBpfBsz/9KOMfZ+4Gslc6W9mwHYHMRqfV
yxSxsAQbQsvDGKcDGTZVnCdedIgHsb/8Cw4XsOVzKBQkmGYy6n1hQMCGi+nBj+K1E73rVGwD1Qbl
l1OmZ3WLSNf6RTr5VQ2FIY03ePkGbu3VkIYiQi9EBfqmmctmJ5eeo2c4SQf4WI4M/7z8m46V+sT8
PRGaBQMq3ifItJnsUQIVS0Ue5jWJDYf3UMsrBQIRFtNS9V4HCmAIaFPPc9KZtWJnlyVYgarslc5B
UFO9t/2OQSbP3Ki5S0bxUl2ZPyeBdZpogYmr9iXxQfsl/yMBPU6zsUniQaWdWsMJuIzNmqWQjMQg
OrEbw3mQ0GjqDgUItqSX19ixBjYyr+gn0bAgZKAADjTmEbqfTb8vS31l8+dA82HzhFI7RfsAmDV9
1kBVnCxfwZQb0Eqv8Yq/u37AClmSm7KR2IMedC9vOqbYgTSF2AEQ2Gwvz5FjBWw6DBH7fV+aur4t
QdaQp8DKDriGoOyhlOpyB65/OH//MEsgkx7GIoSYxZZvBIABRjyjNd5oV9vnn/rQNjwmGFqDHN2N
BqnHiZSJBgInQI2uDN01N9YpA0qJA5wFAVgnKtq0oY3axhItV7bu/e/gwzxiXQRzDs+OLZQ24C1q
1lSJ/nuD+mJjtTkuPN2zxS9k9SdU8cYf5GMD+A+yiOMs4kMVejdUTFt4179HBVRGgs4K6B2eBCWv
IaM33XRayFUaIwGxsXwhxAqofC2CgxESQJkDIwkteQw4Ski3XLYwRyi3EX3+TMcsCgQEKk/8O0bL
fWyKOx1PSXTtedMG9U1ViQI/y/zDSKZm13dVdQiR9+vy+B1WbGP6inLEZQsK9ofCZ4CMqhaRUpYt
Oz/oViqYXDN0/v7BTxQF0euRgp+YLD80woCg35x67XiEAp6rMvqgzPG/XdCljhEgDILDNIwH0HtK
F0O/5Xm3ssYOV2SWpy+1H8x5NPk3TC1H1kSHiciVhI6racvLA1XrPBuMf8M7H2QOcSPTns0rFyxX
45aTTx3P8rGHCxZa/hiUp3G/xpPpshprex6ZF4nRqOBmrsh+rsKE5v1t3YrddUZp7cxU4XiCSprg
IHH8ko/hsfeHu7yNrksk2HC9rsqympdVe0tJnR1lOMY8oVO29mLrmBwbracbOTWZGSGBU9zF8tCo
e8H+uTwxjmuELTlkQLvSqyet3rMASGxIMonHEkTrgm2eL2mvV2KCw25s4N55//VLFqv3zoe7cyzK
JO/bJrn8C1+GA0ptZ0KeLhdEFrYv+Ssjd6wGgKk2iQYR0es6sFxqbMd+XMKZ7b0Gg1aEAhCxaUKW
4ikCtVi9pj/05STBf1jOVfSDJ8QysX2DTBrg8S7or3rHgqYt7xpAYD7oAK9zEkL/qYCLDATObyM1
/+qgCJepenN5olx/YHkZ0LMDjcAIE5WL+gbFy1ZcpcxOqe1ghA1e700j2wcTB3Y5lKIx2jR+cU14
gOats28x4p5UsmL7ivVHXZt9CfQKJGxX5uVL/4XmrYMv7LKTVyHB9suQbTToJi10S+ufV0267VtV
vYy139RsD1w0mzn/o/s1FMeXsQGGff6dD/ts1rf1AnWS6DRWdQjWjndRON/OwBkLNQdpBLVwNZCo
XfcXZ5P60Be8UMoy82GBsQL8J8cbyccV93XNvuW+Efp/9y1EdBhIm85z9A6FOyuL6zB6O3k/eBze
V0WFTmU+9TdeLafDFK9V1LgatxxXlG1XighiwhDGcOHOzwx8BV855LjW13LXUIQZyOEYdCKD2BbF
3lvetAAkEGhMjUViyPPlpf3yck+pDZFlGA6weSeLu4x8C2vzQ40l3wC36/eurtud34ZrGDzHZNlY
2anzdO7lEzrVcYMSHS94y3N/uM6MbLQsAJ8hk5rj7AT8q/N2KXsQtiiXTUXDlayqa/jn/e2DC1QD
9oPAW7KT7y+PpS9Sj+On65bA8uSgnfXgzUV+R+LC30kkv/UCIj/oAs9p0EXBN39eUxx1eJuNn52j
TgQtr2ERprkGipS5TMXovXpBs0Z56erB8ucOB105yCa/AyK1PPHNXwzJ0GQK19jJXe1b+zAvSYeH
XOZ3nqJox4GNIaEK+VsQ1Fq7LLtcwnLrZUZGNHrM75Q0VSICmhQA4cl9/5C3xa4o1hABrl+xPBxX
I6SIW+hnNnQfEbkZK/XNYyu4EkfrNp4WDnXAwL2U+Z0W5B8AMO+imKS1WOMgcTVvbcodo37fADnc
CQdllBjgH9jjgf6JmLemO+XqwdqXGTA2TrDp5HfVTCCb8zuI9RsbvZVzqWORbUTtXPCJF8C2ftcM
/qFt2yMS0Y1Y+psui39itVZe6AgbthAYMCob3E2K7dtw3jDgfMCevC7k2cBZioDicsQtLDDiD0D3
tcsKuvfN8nI5KjkO7jZ4lp7lVFsKjjaYIS1Bim2AGulgm0GF2OUOXOtreTJp5jarZ+BBjeshT5ms
vASkGA5Fs/a64NhBbShtBLl/EPxm6MQnBsdRs2V59Cjn6LYFqj5czbveZNvL/+JaZsuVZeyZzof8
7KkEJWo/ag8kXFaW2bEONpbWb+sqKpmPTkD3uxtpcEuYTkuudrJdy4w7VsLG0mbdzFo6Ay4vlCC3
49F2BqWxdtqGZLgKUEs/kQwSkKrw1ELZHgWQ1DfLHGyCeXgb8tUUp+snrA16DKPM58Rne6myH4aF
WYKBnDWRRfn38hq7FuLc8YcTgIKrQeydFyJu4AjWpbM8US9KhjXKZYcN2WSDzPRFOeQUnSjvNZyy
OWChcnoVyzgsgLUv1yXORjTBcRIt2XMxed9qNV3nyDbAtvR5mZkYdhpguClhWgofOPUavfGyeM2V
XXNvbcnTHE560RidlK9roHeLDqE2kMQW/p63/Jo8EUyR5cR+rHQfa4gXSy7u8zxMWxLuL9vO12v7
iXhQ86lnQU4gd2Oa41Li2y7+fl3L1j48gGhx2/swaBag7x5RbDMw0Iy+3PjXPvWZdrCa2yJHQQhQ
guJ5zLqfKsyTfm5Wah1cs3Je7Q8e1TY59+CZP78LF/lE6fh7EuTp8si/NhjPVvvqsUR1U4KzzlGf
srK74WLYwOPAc9yjv5e7cE3O+a8+jH4omeD9CKPn0XNWPuS0T6bsz3VtW95aLryr8wxiQeAV/qZs
2sfODPye6PIqNWq49lm7b8PzMowXSB94VRHv4imL7wIWAbn75R9wLa3lsEiF/ZSDtvCJ5Kcx77/z
qfp1XcuWl4L039jWJWTLyEDjja7F8K0ovGBzVes23aCiRs1jD+6EhE+OXcbFDWIS7t2Xm/8ShAK7
g+WtUJkRLrPkdF93PMVsSvJhl4XZHiCdN5XRScz/5Riv3AAca2DDavNsEm1poDOjgT9nnN6aUK3g
W1xNW54L8pjzEqA6v4PX29sSSL5pPaysgMOtbEhtLxbB/B7S3PDMthfh08Snf5q+P1xeANfAz98/
OK3QcpmAdQmyZrR/PNO472K5Wlj19YHT+wTlRDRfIp57ex+L3wvxNlE/b6IZv7TATuwRb59hb+Wt
xzVLlvtyM2RdPbDudH48D/TLzCNQxHy8bpIs581gSlRYMAoVYRH/W/l51yYBNfVK818Dc8ALLBce
TDHzJQ+6EyuGzUL9FIrzdjm6J94rMCI/YiiSn2ZIgEBSgtGVvcaxIdj8hBLgGRKEq739Iqr85wTn
k1somWcJ8CL/xpSuPXc47MuGfy4MqGfprMLbol+WPaS8gBYZDi/5yr7gat66E2e9jruQReHtEqHg
Xo8xVEv5BX2+vO6uObK8us6Yr5GO6B4t+TPvv4dVtA3FcMrzten5uhyFfiIr9D25zBHyphPQlwJh
95Ty6Wkabmv16hkgBof0coB+yez35R9yTdf5+wdvj4NWt6ps2UkLtatBj5b37UoE/Dp/4IX2Dt3E
gs4jYqcGn0Brd1/ROY152kGluNFqd3n8joBisxcCOdEYIgGdVKi7BfJ0HyhMFjm+NdMrvHVRyVai
iasfy+EbBlmozMzsxAa2mb33SC9b1E4bH1B5rJNpK68ShYb1t1y/FH1ZNSEBbSyNwoTTrklYvgbO
cOyuNoo0mhdDqMbspOb3sKsPhpltVNMUqHjhEHK/eK8x77eXl8bhKzarYVTipmtG6p8MkD6GpUyV
LDdtc4SCy83lHhzGa2NIA+3lsT9CTqfiw7YduzYlNFyubNxydRH6oQ9Xcv8Uoepx7PoRUrTAYXR5
5A5zsqGjQI3DhelCH7SglnRgKq2H6HdhTAJxMM/xnZF+erkn1xydv39w8IaMldT9wk6m4yKRvV5S
eeZIuty66z8sH2cERdkMmL4TmdWmDna0+NEEeDf4bzT/NtZrD7MuU7L2cmAiGICzrqT7JhuSWHm7
RuqkU/VNAwCmy3/iOC7Y+EoCgriE5Zm3Z6NJePfql3G6eD8vN+5aBMunQQaQ9wOPwBW6csvP2lxj
Ob1c1bYNqzS1CnCEwc2YV88p9fJhn3coWDEfx7TYfIcF9bWEjYju5/qvmL/D+1SSL/9eN3Jrq6aj
P6pIgvvGTG9IKJJIDytvUQ6DsXGUs1rqaUDI24Mu7m6QQMk2i29+TkCqddxdHr1ro7bJDpvIVGoc
YVER+U3xsxjaJIo2WfFvBXg0pZ9lKdI+uqqOjnq22liXZU3jBbG3N/3wPMzzAQA7Lw1/9Pyran6g
B8uX53EoIoHAA3QD2Wal1I9IhCTRuv27MmPnzfITDhJ6sNy4DiYW6DkPTozNm17/rMlti6MUKP2T
TvCkVT+q5XsxP8bZWum5w/Fs5GXW+PDcXwX+SYA2SRp2hm99Ia/cImw0Zc+U9ngV+6exZKkEbavW
sBW/cwzcRlFW2TSxudN0H7ICSg2l+jMFAGK4vBCuxs/R/MOeILgyeGTwpNbldLpFJpBPIHnQrbTu
8D0bQKl8pMgUYwgZ8jfI51YF6FjEVdKSlWDqav/8/cPodVaD1HVI6X7CoDHZJ8O8gcqUtqpWxu+a
nXMo/ND+AoXrbV8RGH88b2I6bvkarYWr5fP3Dy03WrJ55jAzoAi543S5L8i0u7ykjjjN6P82HTRa
xCLv4UI6qI03ZS+YG+BcnK6cc8tzcQN5NdN6YDFGATf4nBQ13ESh8jsLroOPeTbGawQWlDwa4vB2
XFD8zSuQJxO/yMj3yxPkmntrC4aHtG5pQph7yJbshmHcDWjtBdNhkDa4K2QVazsEvloOBuRPQ7QJ
y+INhcEhD9Yowh3DtxFeVR7VXGFYgJiN+xFYeqbqKiFh6tnorjqv2dgISGEDP9K3PgJXNZL+oDr4
cdXM2wCvALfYMy3kSoYm6WKdQgDeXNey5anZhFE2hj5MCiAOiQhvfBFur2vaclVlZj1WgAfcL+Ud
rvjen/HhcssOT7UrsaWsTVsSWMm6DRMS1ckI5UI5CVeadxmK5an5mVobjiV07/HiDaOhT6iHrmz7
vK9/iF8DibpqHBTdg5Vs40yDkvAa2MA1bMs9hQRumLyDpuv2ew51WVA+cp2R2PCtPhBeoLCkezHF
L7KuoKYWX0X2Rj+xG5qsyvIQQdQFyvtNjcZDz9Z2UceE2HAtKNaNFqMgNd0C88xmbnG7ISRaeWz7
DwHxxUnMJjdsKj52w6DRqYkZN8thonEj80RHI9KvZccn0m+KpUb4AAwyS/UrWDpNxI4vIqjvxzge
6w3QLaAcp1FT66xIRFNAKVEJGKO+uy45b5MkRtHAeQbK9X/CmdIgBW0mYKXEI82alY3e4Yk21EuA
YtjURpz/NVVVLt/9cPG8jWyaQn6fCfevQ+l4NmdiiLU/9aFf/F1iYN3hi55f6xzQkDny8t+XY4rL
WCynBzpJNcx9Ff7tsCx2EbwO3GXhsJbIcbVuub1fLm3moy78C3ARSCEMtb8dh365Lqh4lud7mMTD
HGuAwrVQCvWgM7CuLZAu86vUX6hnw7xIScYIHiGhg6AH4LIU86GXxbS5aupt4sSmjLIGtGUU1P32
lB/jauyeVYWylXPdfzCoLzyVWJdk5gmORu01IHMb/fT5U6PntJ1UQoBGuPDxkIAI9EsAtC1qeIMM
ZRIjfxP3vrf1czhnhmusnA4bsMFgYdOeMeYMYkQDNHVQKb6RZA3g7EhK2ggwT4FSVzwDkCqp+D9L
o1IvWyCTl+8aoJbL4l+gT7VtVwtpXX9y/v5hE5u9oiY1lBnniQAFBL/WmxDY6y4bgyOi2IiwhY9U
cNi+8gR1h5KEiV/uu3DlBOs4ZhLLyeE1esziCUHj8Jwesm+05glACQElfHnwromx3LztMAG0SAbt
+9ikCHQETBBuLrfteAv4L4fyYdJFj7PKhBlsvtE0Jly/co33ffeWA7tAmNGVXhx/YAPBFi0kQezc
C5BTvTKAHFCypuniMFIbAUaxgpxjK+Cdu4uPkQAkA92GwaME5vQMMj/kj7/Kl+fqynJ5xCeoBx0g
RsH9Bye6ByLsjqT++LtmWQJQtEQXd/OQrcRfx9LYXItAo957MhB5kWSSbGtVJ1FR7cLgoczqnafb
ld3clS6zSRcNwb6g3lDeIcH3gqG0i4GK29PAvbuNwNAklPolmo23sotW3DECl/4idtp4MZN3WYGB
VukuKvs7XuqtIsVvFQQA9GWpmvlLztfqP5y/Z13ARd/6GHPeFwnFQdKFaFfSh6hjSV+hBOr2d4qQ
VMN7LZFroMT/wspX/2dFhGHoMcngwahIJvXYdHpHoyUZ0X3YBrsaqEqZBIYA/xZ21BR0F3qfJnM5
7q/yaJvUEc9sDnTEFnja6UnwfcA13fC4G7ZdPy06GTx47fPUOK9YqSOy2sgz3hvuozqE7gIzvXk4
O2a5D8f5eOXx+2sv+ETvqIExqA/nDNovRHeMCniR6fO9F+ltDfjLsdQrCDpXP2dT/RAIEciIlREJ
oB8g6b8XWm984Iee4+gdwYuiH62FQlc/5+8f+qkKraUiFPpZlunOh7fQZuF3bYbv9BwmOY7315jB
J+pHEAhdFKon6Kfzm+K9KRXIYgtU3C+kEpugr4J7j+Fs5RXW9Vdn6/jwVw2KmmFqz3+Vd/UWKEPO
h65DHERHqQFuWvCXy3/19UbyiRJSjEBz0rVn4/ZI7e9n0CndhY1cSYh8vZGT2AoVSwwbBpBFG3Db
4XwqRfFh8rpNgXxQ44AH2cv/8PUu8okLks8Zk+3IO4jrCh7NgOMoqhcgyAfmgcnbdKbdFuYRRWvU
k67urNMDox7OM6FApw2poQMJgRxxXyaMkBzShZrnjSBpVImw6JJpUYs5tnOfAbBonjvZr2wyjnWz
YTMesHO01TjHpyWO4PUfysgPs/HRiq07WrcBMpgNvlcFMjuB7DbeGzqKX51o1giRHK3H1j2IQx1k
xzhMIMVpqTZDsDInX0fOT8yXMfhhNWYIcItIViMwf6EfhTImNapZ22cdmx+xQXsTBotGC8NPOJje
Yx1u+rjdTDmqkqXgv4qe3+K+2EZY7kGHpttcNnDHhNngPeAvBMTVSPBTZ2a6ydvgO4lUsdK4a9bO
vvsh0nSl12kTUvxUEyoS3wdqSdY/aKVWvNM1+HO/H9r32gYY02KMn4BWQidR6QHbozQrm+XX5x5i
qwh7wwSblinxU9zBtWloxo0K+dEbyzqNq8ikkCIEflV8laYcJTaojwBhjfRMf6b271uall4LnM6j
jOKXywvtNC/rnOOD37XAzYKfdBcPSYPaOdV5CWiPprzPegLHR/M3BnHaPaHNlBCzVn7mWiQ7pjVA
bInnKTvJIv8BIp3AWE2XtQTfl7tAGNsoThX7ArVYdcdZBXfTUOxaJNOgVW9BuVba+6URQxfn//pg
ZL5avMjzy+rYe6w8aorv8mqMEwAIs2vMGHqwtrIQZ9IPGOmO1Dz31BzmaV5Bj7nGbq15owI55Koo
jsaQTQnUavUktpJFK7m/L5cWBm4trRGZKKSi9ZEAR9QoaQqJ3M1lc3U1bQXyoi2ikU9Ld2wRTs9c
O3CXW4nljqbtHUgOXJRYazig+hhYqKq/UB+5Ukztato6mNZxDFv0PHVH7UMmdDjJIVpp2bGSNhln
OAzAJBe3YCNN+Bj75bPi0yMa1dPl6Xb4ka0bnWvsh3NuuiOo1aeN/t2Tv4I+TmTlyOlq/vxXH3xo
YK0OSZ8XR5DRBe61PilJ2yYTKtOWT78u/4Jrhs5r8qGPiuiMgjBJd2R8OGheP8wBuht59ni5edfS
Wk5qAlRxuHh0xyGE6nhdbngQ7S437Rq55aU41ENZ9jD5DVdHQR84ZP8H/udy465xWz5Kln6oeuBv
Owa0T71S7TpBV45yrnFbPkr7fGl6UavjFLcPqH6hsnrFql0JLo7WbZQl4LlzM3GYlaAPVCrH6UVX
GKhW2urhqpmxoZUiwCH2gGLwCAyp+2Zc9osfJpebdo39fPX6YItjTsYOn+0dyTJt2uymy9t0hPfy
y8073Mmm5PRbYRjWMPFl/qTwTYkBGAJVHdKs4ae/vCKGsY2sjGDilxIqio8tqe6Dmuap8QIJQOr2
OOBjFYZrr/4O67SZOcUSAJHOCLG4ADmjxejfs0AryQjXGlgO2+B+aAuRd8cyirYz0vt4CPblfFVh
OkyR5bQ67IYQxb48GgWvfEA5mFQo3zHTXBdvbChlPc5mZGUoj02R3XIvewl0sGI+X55sYeiW385G
ewNIQcBeUgAcHrKVT6T45kXfGnFY+mDFBRwrayMqmwEL3ErYwJtgSLqmPU5+8XzZ/B0ra8MpocSu
8EkN46+zh256wORvVaxkFRxTY2tHF83U4IKB0SwNCZLWn76NfnNq+wEKuePXSo9HSbKVw5lrhs7e
/SFImM5T3VwE8ugNZlvFCJ4MOnkVEjeMbVxl1lcZ03kkj6Ax9BBUGsjH2zdgf9pcXgLX2M/fP4x9
apTSS+fVR4OjdoNKoNmi3dpznWsRLM+Nar8lowfRJwpwCvR+20Zl3wRgyJa4TvJJ3aFVZmBHoLPB
lCCdpijOYJORUPpYvkDRX2LmbRfpZA1y6popa/9ldOZjblp1HM5+EMZbuF+vGJBr8JYfCwDozmHj
dUdTF4eGDo+AIdhRVqZFD/twsdKLY7OxQZTLqOF0WIElQQX0tsxFQk35jJe/I2tW4pFjimwmyrBA
WogR5ccl8+5Kqu5reRXHYhjbMMpqYX3ZCIiiYVQ/dtL/1/hr8pP/0Sp/ejiAti3/jVkZ1D7C841q
YH3fl6otyE4IL/fvpF/0c76Zp1Cz11EB1nJJpyny0RYoTEfzHZL9I39iijMAbZvR85p9hTzASyVt
MBX8OGaBEffBMNbArwgRCd6Twly2W66Cpl7SMPBQ9IKCHKGjt7TdmFJugnEDGsjT/Ft7Aaagf2SA
UFkltajpsjdiHCuwbcA4VPfFUFHxt8AaSCQuhwNHRLZJwlo6LaBMUqqjNMERrirvBe7vGW5W8v0O
A7FFPQYJ8GNGKnX0O3VCZrqbxJoilWvkVqxhs4rmphL8CJx7GzPUmx7O4BiLw3UTY50SAqJHOGNC
k2XnbRGUVo9lBhkXtuKbjtHbDKWtkSGZNWQOmuVvHYpnrt5M1L9cHrtj1m1KxaUFwvIgD+GYQNi2
DPSrRtHK2cwVU6xZjwJ49hqBjfAIjIrbusuTmvb7oJg3A+g5XTd6a+Z7LuWUTTB6EFvaNqY51d1V
HF3g+FZIj0jWEYlzdayEkPs6Q15SG7JW1eSaGyuq+4Gfi6Bk3ZEgdejbp4BPiYZ38mZamXyH0dhI
W+LHFOpyxvq4KIApCBncYRbux3Lt6OGwGxtlO8/l0LSCTzdRn1f/x9mVLEfKM9snIoJZ0hZqMm63
7R7cw4boEQRiRoB4+nvqj7tw67OKCLa1EKpUZkpKnTwH3UyzIMudz7Jmi4rT9AHtdtWJOuX2DPtP
+Xi30OkBANaNgDINreV0V4KgEWJHPOlJ0Rx7dJDGyg631ENMltccp1dFt9CqRH6fi7Py7GM7pIeM
i+Ntlzd4js7Pb7GinJzr9mFV1mM4e0c62Ocpq86Bs8XUYfiEjgNVVdqUeYpE7zrfqPcxmL/P7sEF
UeDtf2AwkE7e5060rv2g5wm0l4Z4cer3AU+DCHQjX/Z9QHMdQv2wgIhuk1jtp7D7vjjfCl7unLzm
O5SwCVqMAttH/WfqvmTBr3n+fXvaBrfUUZxFjVegUmXYper2FLDgOa3zu31DXz/56iSvCsBGwMsk
UNmuygNxAa5wSfP19uCm9dTyPAunqVKgX0m6dIJmSAVQmn+35NWGw5uG13I8VcqhnFRVIsUSWQ1y
TdZFHg9Ot2dvcnYtXKHJ2s44VtVJP4sjyd0LnlwfVvSwcrVFF2BaWC3ZW0WxqkDhH+SFexqy9H01
0Q3jGIbWEZs1To92xR2R2JDmiXs3k9E47Xo2JEwHbNb+WrcLOogSC5J393T27SpqWO4937a8ae5a
mA7WNKSUqjoRTl3Gy4StQ/Wk3xeoOgxzTZEfcZysEt9r3/WD+FxX83nyln1nPh2JOalMybALRJK5
wWng/al1oRPqrPFt2xicXufj6x05Z9C1GpLV+u7yXwP/bBef9g2thSsoTZ0y4H2d1F745NnTHYr2
z5SpjTcM06pq4bq41iJbCKQnXjC9VB4/F7a34ewmo2ihmkGnGZKdwYCXqG+oSkeF+Aj8zIa/GPLA
/15UX6XIHHzuntNjQQu7j1a8NBMexgQej+b2wy7L66DLCerSVg8yo8QPvq7yL1++2MuvfUNfqyyv
Zu92xAUYsB+T0f0jsdlZ4u/abQE6DXbXBaytyUJnwxoOSVVzIOUkIDI/5s3jgMFhdFRlk09BAawD
3hfT6mGtpnsoE++LIh1IyVMRigk8q0noqENY5DFN5aWYt5paDS6jgyYBAG6DzB7HxGEPq3sM0WF5
5YRpdqYwnWavFoWkvQV/AZscaOLtowehFcff1aNEmE61102cZmiUzpIp874XIiB39TyIffcPHfTo
26TsB4658+KLmxVR3fxOxy0ElclltA2VqCCdp6ypk2zuWFTVCmiNdfl0O5TeHpyyK2zrVSgFc+6E
A71GKViNw04cAD7Y5Y+UaVHqhaODhFsWqLIBP1wEp7JqAR+Xh30z1zbUule0DHyYZVnlSTXTubPD
XWc8yq4h8Moo7UBKVjc5Cpxr8dX3mzN6G57mVW281r+dYajOsEebsZhK1GkT1k5LPLddG2NPVSe3
AunVbeOYPnFd7lf/IGRryYqRDkm2PjaTDbDxu6XeuvOZfEbbU8Gn5zpqHvJEBPw5d8m7cN46aJiG
1vbTxgXO3MvZkKR5iktYmBQp+37bJG/nL1A2/2sS6Mv3PCAwiVDvx/wsaB3N2Y9QbXFfm0yuhemY
lgFOGzb265FFImji2emPIK/ctWNTnV7PdSa8vnJYZiJ3aRiH9K9cT7LduEQa7K4D9fx19MdKwTiu
WmIAMOMZcn+37W6wiw7HC6yRddbcIcO0vyg6AnPrKXQ+3x7bsKZUC9RwKRo5uKpIZl8e/IDeyWX+
xmfvcXG7LSjT/zqq/lsUpzoga0C3SxemFm4dPMfDfRyqIrC/96Vdz3d9bdtrE835kIVfBypTp4pc
PkyhBfqBmWenDljBBjToAPKpBFwvU/2phhAHNNjR3gKEfDwVVto+iJxbYR7xlF7hv7eNYzC8zrPV
ZJmXzkMxJimThxFoRdWpmM5/b49u8pjr768yTO0SyJYE/ZCgJyXO8/ygspfbI5sWVUsvThW6WRqE
TRJmxbfc/uIU6WOTrudpk9PH9AUty0jI5xWpcIZkYHI8Kkp/qQXEwQV3Wij3quF8+48YFkDHkqlW
lF7JcyxA89KNjxb7IsnGbdI0tJZsSjJkIyH1mLTk5zWoXP453TyjGgbX0WQjFNSIB0blhKDK3+T0
5wKxwZX3G+UZ0/D6uSCdQJJXIJPx9Isvvy3lx3LecB3T0NqZAJisrhBNVSQjABJUFfHSdxeC59zb
C2rweR1S1i2hsFWWYguZnWjuusOwiS0wzfz6+6twErIoQLOIcIL4wHEk3kPeDPfutEXQbBpei9Zg
Tksx4+CROGURB46ILb+/S6stIS+TYfSAIoXFfTSuJGwM2sj2surYWKQ97jO7tnOnBPKauGkPCeDQ
0ShU5C6/942shZFMK1pIj48A2LmRxDlszbcY0AwW17FewWQvMheiSFY6Hlux/HWa7iikv6vwQHWk
FwV9UZ4zLGhT5J/KpfoMkdzDbaMYsqPOnkcn9IwXFmZe5mEMyDaQ4sqNOVnfDQPfd8LW4V5gi4EI
oYMlLehnv/xJ+Wc17csBOtBrJlJyiJoPSbOK+zDwI+46n/pZbjijaV21SGrgJeBsRw7w+uUhRd+7
dMhX2a4bxr8O88ZhQ1deDsGF3agA1Yd0bg+CykMn98GXqA7v6mvLbVMbMydQBPFnnE+bjZueadJa
gLppZjljXo64/uZxyPrHqcqe9jmjFqEtmo8znwTYi8h0rALxzppYzJrsVNb08+1PGGavw7rwaut1
bOiLxA4z+Z5X2fAMdu+dnq4ju1DnrXCkxGbKFxe9Nc5dU/6Y7ex0e+4Gb9TBXb3TtKjN2lXS2s2h
badjTqo4K/dhTahOlwf5wdYa07VKKo8c29ADS8VWVcM08+vvrza8UNSuu4TwxqFDNxCKeEzVEXV2
ddwTqtPi1eiY9HM2w29U/a5d2Ufeh88ZSTcKPiaf0c6oyl9IQUt4vEMKNNs7MVqlN4LJZBhtL22d
QqWN1RZJPbtndAOdV8c6Z7m/02O0WFUTCHFbX43J4EFjmE+JXN2zR+t9Z16d+i7vgt6BmAgeInjx
jtnOqbTU81CWG8Mb7K4jt3wy+LQTiKYF6aCl2Re22hs7qsHuOmTLba3WBZfemBRtGwn7Z9W0Ue53
G5cx08S1kyldBkey60kD96bIXcd7lsl952kdtAXZ2m4J0GcNOKp1agoSF5DXHjN6uJ1iTDPXAtUP
wZlps7lKslZ9cVYpo6beJP02Gf360VdZgMwAS0PIBgmmFA9NecUrsV9uzXY1aVCd/S5ogn4anWVM
2PTRds9lTsAb8kPxeWNVTdPXYjXvvZH0zlAkORcHXnpnH4CfatrSRjINr8UqXiOHwXExfV/8dXEy
9UBOQqed9QFf21pLt6nqwkWKnJ1v3PprLd/n6c9tnzFMXMfjVH7ZkDFFkumd8myHaZKr7jhawUYW
MA2v3yCXGlfrEElmsNaPQUBPiuMA6W513JqG12J1WlrOQDODl2DPiVcqHhz5faX0ss8212P3K5dn
pTcGQ8/rZCyCsxDOYbXEmef7cItUxy02bW4XIep5qLr3cbVUJ38Rx17u4sYi2ET/nf3srETIvB2T
ymqTFJxCa5N/hTT3j33G0fZVWTc+mALQ2kMz/zI1w2kS6TsWbj0CXW38xula1zQFxKRmQwi/BGnR
sVNgSxqXYz2xu3bdajszOY8es+hDmMMB28gazDFosNFi6wMgXW8cPEzD60Hb08wdcDoFurs4LIsf
Q2zuBAjKRrI3DK+DobjXuIBHXutKLAQPkg/QuAXOpQqEIbsW+D9wqG61qwlvw0k1WIBKoiBZiCQA
Yejt4Q0LrLPjQVWoHLsJIP4WItB2/SVT+X1fiacRmlS3v2DYDnWGPFwq3awkORA0iyoAEMkGMNiK
z7cHN5n/+vur3EBJNpCa0zGxUKYpGvq+vD7PbzqPyTpa8PpeOQcWpIqS1QtxqXfu2nk8zHKKqzDY
QBua/oEWwILVI9iuOmxZUxW1EF2wGqhV7CPSItTVNtxszejErslzDZZIkfyYqRo9FMHGeeHNxcVj
kDZ73nikAx9Flbiz20ZNc1VhEqLciF3T6NrkGVoVoVdKcFBbaZh0wwr+jQ6Umb92OA8mr2UeJroG
LIijSEBIwsRD602RXLbKWW+6DgbX8g7wkDmQNDhk9h058OyTp6Y/Cncenm0RBxm+oFedizSUndVP
FV5Fi6NPDkUAmIEd1eLLbfMYrK/ry4jGSQNxPccO8pfEwy7O+JuyDaaxtRMDXqErPN+kwLyF/aEM
Xtx9pNMB0UvOfG5GUuZWhabxDKp69M7DQ/o+g2jJBoSzUwHSTJF4zTwc7Oriyc497Bv7aqhXiWya
HSBd7RHneuigrGyKM7HrJgWLaDFqkzlXILUEdEkNXRQAYBBZobvxNG9aSC1Eq0YRW2RwQlFnMbPE
nei2nuRNQ2vh6U1rGMwNMOoMyi2QuIL0wBa+3jS0Fpzl1LcVF3C/FoLnYTUcmbULmB4QvYzt+e08
oKQqEgZqNKvzz+26BeAwBPx/StgL9HnCFa7NiTh37qMFfY2VnNXWUck0vhaUVhHM/Vhdx3cS8AmR
nEWd9bCiEe62j7+51cE01+++8vF5zNKWosx68Rr1fbTKx7pEgyXLdzq6XshOQSnk5EGAGJqKHyp3
MrAXqj/75q7Fp0MLPASBcyGBgl6T/cLlBl/baRctQGvaEzcvcadfCu9CqSiicq3vuUW2Dnkmw2tB
ynClt3sKnwTh8LHs28MQpk/1sAV0M0ST3qbshI5tqyArE2rxuyZ/KsRWm4ppZC1OacDbwp5wvHAa
MBMpHGN6z+fn20tqGFwvY1MrW6zChtlV6fVRK4YGXFuA0u0bXbtyg6oNrR65EqC7+AKhubHdd+LS
C9isopYM86VKGgtcDt0EXYt2z0UbuFUtPtHKPjo5uR4opDjaJHuooFGguq3aksne2vZZDkHdKRQj
E6ikLRDusSr3Q97zrTqtafjr76+yC7fAfbtA0TERvLwnarmr2b49TtdzKaA4zwdIoIMYRcSFqo4u
GNv3eYkemdAn7Md+QeiAzW2Q/XuLORuHZ0PQ64otrjfVXdMgKkWReZFcKwg1lA80nD7fnrpht9AL
1+gB4inv0yKxyProcvelqIcyFhQUrmwX8C8gevV6DVOZERGgR9B6CsJn5jz36uuu6evV6zRVi5L5
4lzwGnTo7S9cyfsSJc9UbhUjDQ6p9x07uZtCqxrnrpGspwF9k9St9iUBvYJt++1KVFECPmBBFwYy
PDzz9nmk3k4qQUKzCg9uw8X7ZckOQ71LewyLqQVo3i3VbOV5mYzOS+4dRNpFTXawtlSXDP6ol67t
TAiPDqRIJt8Po2FMRVSg9+jS9U1+HgPJTrcdxxBXvhayk+stLGxxLar4/L712UdCxhPa13curXbq
heJmXa4ZtrxlGXmyMCe4Q3/Nx9tzN7mktp/2tu9Cs5ACY5H7kQMlwSL/e3tkg1X0AnYGaAz4/ZAj
y5HEMs2Pqh6gmLyVJ03Da7up7FZCkQzKRPLwA21/Z771ZVyfb8/dYBVdt6WoU7a2NqzSOvXJruwT
DbyX20Ob5n111lebklQoUNEOqwlxMXj/UdIEnAHHfYNfP/pqcMu1ZQdFgSIZILHnCzdeoIbUjcvh
9vDXOf6n9gsAmxavoqwG0l1b3kDIfDeqFKAc8aBArVpm4cY/MFne+/cfBA5xi67Fczm27hdUTJx7
yy136SFg/lqgKk+FhX3N8EiV9qHNWw6liMreeEQ0TV2L0z5gGagI+zJhgIplp2yQCj3CA3gcxAb+
2vQFLViZNTWALUrnUnlLd8mySh1SG0ywu1ZXL1y7QEFkQz05l3ryHsHjgUtZ+WOi943INo6T12vj
G/6jV64LGfRrUIAEmjcvQRX786d6ftfZTwVYbm7/B0N06cXrLFyhkQnJ92SWJB6Jc0SFOZm6ZmOJ
DQGgV659KESMZTA4F0/R73z4saxNzGTzM0u3FE0MS6z39EIasK1Ijy2RoZ8vdkD7GfPZTTfMYxr9
+vur/MBWtSLZ0B7PTlksQn7o6mBjaJNptMANJ97JqQchZs2go11EQ/vsDudus4XHtLLuv1NX2PvI
uM4wvZe/2Et2zJzwpx+yfYccVwvebJEjmSfkHabAdTjixRs8qOXGdmKauxa3Xg1J+ZaXZZI3RYzz
a2TbTpzKLeI3w6rqPb0FKV08qRRo0KRpBMbwo1dlh13xpHf0jmjmdYgacUKr/Q/5mkKRG23m3Vb9
xzRzrb40k1IRmjLUCiGxAhKe+6qwNxbUkGv+0867lvU4V1aRqLE6dpb1ueTNE4H2VURBrdBvCmMY
1lbv6yXTyOaO0yrxyHJAy8RjvlZRvuYbhz9DWOl9vYPKXCod6lxk6t9bQfZI1xT8+f17JtTnfWus
RW46Lu5cAINxUXZzDiz2vIo8rlN75z/QAheNoOmIOh8eDQAmbTNwD638meRLJLB97fsHWvD2tjX4
Q9s5lzKf/17BWdFK3udo8bk9vMlLtfC1ed21QYjUszjZH2XVPzKR7Rta7/AtwzSvWJ0Dl+2AQOBa
u0m3eMAMs9ZVVcK2LCaHo8Q3qvpLIdGbCOb9n7ctcj1kv7GR6w2+IxBpbTakfSJ7fgBuMouKHt0l
YXnsPfvQMe9CoKi4sbOY/sg1NF5tWmjuK9oJ4miJTVt6XAlYzvOs2ICsmQa/hvWrwQPKQf7oTdhv
/VXdgw0LkeZUT7fNZBr8+vurweuUqKqzcN5ZahqVs38aWHm8PbQhL+itvs6QBqiAWqC4vtaF/6Yg
GmqXg99sXc1NU9eitl4sd2zIWiad6KYoK6fhTshOnG7P3jS6FrBl2He5WyNpgunpOVxpPFNr59Ba
sELhnYE/zXYuoViTaum+rcuuhoEg1Bt9yxGtuCr3EFHs1+KJZ69vvty2x9ubSKj3+TK3wnMxC0XS
t3ei/eKIo8P+3B76bVOHTNticxrkAFi4GHp9gQzswzAOH/eNrMWlK0XL05SgvFp8C2bvIfCdT7dH
Npnj+vuruCnCuiiykYokLD+mxfvCeQ77jUm/HTchu5rp1dAiVDMH951ISPPo8ce0CSJPoWiWbyR0
09S9f8entlSz7fgi6ewZar72L9WGR+K0u26A0CT/d3j0QGI3KrwyaWYGUreUxTz3dpHXwr+1qKxV
SPIAL/yoMY2HQvZ9lPksVlM9bmRyk3G02AzYMspgGMoktd0Y6p4HSfM4KO3DLrfR+3u7HqKTgYvq
h2t77mXJ1+leWn6FrtZq6zBjiCa9ybeYOjYHzf/s/wjFqfuZjrv2ilDv8Z261u1kh5NA4KGJFQVc
ydwNnzRNWgvUtFzqfF4ZUAozf6LELS8qrduNp5C3FSSCUO/tdVe/DBjaQRPLYvd5gJJK/RMNqHHq
0DifZRS4GSRn5YEOG7yPBi/SpRdE2PkBOkyRHSC3NHNrjttqupBxJxQl1CFMLpCrlRJwU6+fPixT
QOKlbPbVLUOqRbDb1Wg6xXN9MvJjEODQ196V8ve+ANAC2J1LaFKQHKzugxe5dL2zHfluHfKdw2vh
W3Wdh9I5mGUrJ1HOvZt9CHY1VwahjlzyMOkpSG0cN5YOrMfeMyTLLwujG087BpfRgUvrtPpWOM5l
Mk2ZiP3Bg0b5PKdJUKv1fNv2ho1Fl2IYxcLYNP9vN3zXusc1dyL/CgmQG7nz7ftsqKOYACOuUVHP
wGoWQrzTOVXTR17HQjZRScLD7f9gSBTkar5Xm+Ma8IzmQYfrePkZqrSnwnVP+0a+fvHVyASHbBcn
M2y7ADJENtQGjqiHbFEcmuatbboF5f3qpSk2Lr8/pmlz6CD+tm/iWri2nE4uB0ddkrtPVcAOzbRV
tXn7DhUSLVhL5fhOkGPSbv9hdQ+KHp3hPWcPcw9Sox+3Z2/yey1iLehoSfQPlMk6LGe6+DZUU/tI
NHSrR8xgeR3bVPAADWIhjjukJewCOJxTHYiwxLxv69IBTkOOzrmM4pUn4NMvUJ++WNW8r1Yc6k26
jrc04GNCtizH8FMI4jEmf6Uq3CJ+/F8F6L+X5FAHNy1eir0jc0AQaAv+vWeSHehYieOsONhkmMgP
aG/uYjG439F+6MRQgpaRK/Lfau5FXE8c8NmOfl/9cKvx1rRaWnxPGTRhQUiJu8Dy22pEFTGSbnG3
GPKfrtlQWNTzKsj+Jmt317sxq67V6/tV7auUhHpXb98Xfstr0PN1efuhWEUVw+22BP1MhtGiXInW
d5XXQsaljSpM2VdbvHwms2hRPq5TA4UtFNeojXey6ye8hnwXTJxFkG8ciEzf0KLc9dOgakOYnq2n
rheHZT222e81/XU7iRiG11FRqs5tZ2oRg47zAi6IEZqDTvvUs12sZSAyvibIV3uDPQVqBbErJF0a
UAplsSweC7bVoWVYWR0cpSqvZZDoKhM3nZ7bSd27udy6zpgMc/391cSbAWtLCFyS8eCunEUQZe1y
yqr+2M7BFmrckMJ1yQaVr7KfHOCBeiutLmXmdBDWnjjUDrJiX5LVG30z7rU4VHdlolSH7JqVdeih
UW5u935A2595WYuyxD6UDDjkRXXIliNd+r+33dNkID125axKAl3MZC7vG9c9QrK3WueNU53JfbTw
FQ3j01wseE/kS9TXzcUP/cvteZsuTjpcqhiJRGxZ9iWYujjLyhj8emU0BiEWmDykIQ4EK4+tqk7C
ih1vf9Twf3T4lAXmRAdPvDgQjKBeSfvHMqw23kYN66DDp9xRhgQwJIADUiiuAqoqYlavaErndX64
PXtDwOn4qZoqkMegBScp3bOQv1vnEwh7hnSLH8xkHC2ex9533YC7MI4MogJKiHiw3ggxk3Guv79K
Fa6Vy2t54soRWB6XrL84IwrnXbnhS6aZX39/NXyPsvUMfezhHl1IhH0e1DhU9+HgAq992/KmD2gR
7HCryKuqhmlcil297uc1WtKu/LlveC2GhViI31uFe/EXp0XXljUd5rrcapgzTV4LYoiNZnJusa5D
1YFbrCzeu3LZlyD0DmAPFSHl1thfFrZGJCcvtQWU+S6r6AgqiA45a8UIHl+b+Y+Nivnl2ja36+Ej
1Pn4B2KJhvfMvlhN/zJNS4pCTbd35tdL7Ct/nK3RQgHFFskEIoCSdrHLtlAqhsX0tCCdXFFasw+D
h9l8LvzqzresnfbWgnQGyi5bPJTK68Y+2mnxqZm2uhJNs77+/sogZMTLj8uFc4GCqx33TdudpsXf
QvObRteic+msFagUTDxTFKRaVTzNYl9W1yFTuVPWi9dwL0kdG2Cj6dQr9TiU1cbmbZq5FpqCMCsF
0TyOHrn/oyzn34GDZoTb4WPIubrwgcv7QTGOMp6S/oE2Mkp96xT4O1OiDpcqmWg6XHfdS+D5wYey
nvKPrVy3JCcMW50OlUoF98amxjNWOzoRG6ZjSroXO7ufwM64yzw6VKppUBcA5Nm5BMp6KPt389r8
VUO90cRqqG7oSCl3cSeLhbj3lChInkYayBhyb+h/cvwW2vVrHjMxf+3maRexXBDqwCk+ry4Y80f8
HSf7WUvoljhr+vm2qQy1N1eLXsjK+SJbce7wW2gqTgfX+W1z8MNH2VY2Ni23FsHdMlat9Ilzcfrq
QhdyqhuaNO4HRfjp9n8wRJre9gvoHSRMMt+5QNV5+IYy39xFvVjo8+3hDcGm46cCOWCL+Z83ye7Q
UysaFuc90DYbw5vso11xSUksO7ymoTAT70H6GU2B/dHDy4Lbbr3cGQyko6hUGNJwaFDAhURQc5zQ
7Pq4BuvWs7TBPjqQyrmKpYkMe7kqwqjN5j8paDOdZku92DS8tuEOi2prNqKyM8osLpv6w1jIuAyH
DQyPyTbXZXm1fbnUI1bq1dc+IBZNGT3l5RbCzDT09R+9Grqby7HsIUCdTAAuz4c+tHh6ttpU/djl
mDqAqp8UaZcV3LmrNZxQAPjlFv6pafyN2subhkc3vbaBESrRHVGBDwC05UF9ZzefpLVhdNPQms87
PXP8qgrBANOkZ5IVl0U15y7fBdhEqzv71/BO1yzoLCCY+XpZmkvp/SrHeMpfdpgdo2tFHZSjiOQj
CLonyT4TKKixTH3o/K2C3ZsZGcNr/u6FcgnKFJx2rj9BgPZhKR/UMOPd9EFu0TC86Zj4hObzKQud
vKlRFbHGvrhLoZoX5xabnm7bxzS65vZilXOXOfCbsFpjLyUxgRbw7aHfzJWY+PWTryIqTNta9hVU
BjqZHmw3TaxFPbb5EKWAI9z+hME1HW27CpZ2yey+LfESiP5X0Ryc2jkKsqvjCP9Auw66jvT51Png
8BhzEH4W535TmsLkOFq8phLCbzLA0Glxmb17L2+jjH0AAnV1h8Nt45jsr8UttWprabgEPZxw0Dzm
R1bPv3ppFo/dlny3wf46bJCXoyx40cq7VrAyY6c+S638uNqpDeidH0g57rpuAYSkLYVdFP7Y+MgS
rPs2gkvTgqrELjPpgg/LOLlB3SOEC4V3zKKNgkpFPHsJp40UZFhqW1sHIBF9q22w1F3Pj3ZXRG14
JlYQjdhm+NYl481zLhSutSzaF7Jc2qs/gSp8jKH1BWXj8MImdhRT/nDt2m6arSfmt1ed6Cixkk5D
0wp8a67ySEIjYxx+KrpxHXjba4mOE2uq3rKLHgs9L/6hZZ/axYpy9dn2NuoNJkNdv/sqK6VBH1a9
7SLwqnsRhJHTn7vpWfZfvfaPv08RDQLH/35E+QTUQhnIqdTYvqBSUEY9JK42ygNv+xMUHv8dXPK8
s1uU1hK6XljeHh3bi4hzLuRjRfnldlCYllhLrGIdi7TOYKViZp9su3onlgnn9HHXaQvuqoVzCU4O
5nWZBIRxOlAyP1J3utszdarjjRvSgkqVI54Zf+dnSeW+c70Nq1yD6T8vqUhC2m5fcNDujjZOQg0I
TrlroY3z7PBPjH/JeBCXwV3u7TvO6dpCVYe6+BziSzx7oFC6ou/TZQMo9bb74LnvX/cRtBhks17/
RD/imfdJVY+h7KJ6wpl34xOGQ8V/9IU6bPxONV3d/5fjD7Fi2fH24ppG1vwSnKRj57tY3D6djktJ
T9bmjvz20FCN+9cu9gJh775Hmabou+ehJc82Xz/vmTUUi7ShBz8bfdvCIQv9+ZEoCMUGU26VCw0Z
U4cbjuOccb4iH4zWepZhjRNo+K3yfhJpzRspx5AOdLihGwz/nzRB2YMuufkkq+DTTOjptn1Mw2tx
BWKU3mq5A29XuPFS54w2jSc+lvu2FF1apCjadSj+tzd2aLtxsvm4pPw4rNk3p6Afb/8Fg/fo6EML
D3SdDQatJB+H89pX71izhZYwre/1k692rDFQtPKLFER+dX1f+tgVl/ncE/oU1jt3dB1p6Ht515Qe
0j2f+aOzPGH7+tw3Ww5qso2W7MEiTGpZFxJ0XdBoZ92lHLdkJE2eowdtofgSDrkEc8d8h37LSLrO
e1VvXWFMw2uBmxJCZOnC9NKb33nreBjplb3DPd52GsPwOtoQtRiZo0VXJqtI7+fafrYgo4q9fB8P
MtHhhungB/7cYfoDa2OPeKe6Gg8BUFK3p29YVx1qSEndeeGE6Xf0aybGk+jo+fbIJsNoh7QAkAa8
QVcy8fz+ywS9GwiPfh+5veuIQHR8Yd6mlKcN7MLWMJ6oGwd+EMt1q4fTNHstYFmOaym4kOHv2XRk
hMTpUN/Pwt/YXQ35QGdNy5aOBVdGnMSvn2z3nqY88py7qvy6z/ZatM6lRdNJYLPq2peePPPuge9q
ckLsaNE6iWFa2TURdAF40P3qIaB055JqkToA2VFJ++qLrowIiH6X6pfi2UYJzODpOrxwFSNt25Dj
uJrKd2Gu3qVpu7H3GVZTRxaina/my5UnNJcDu8whWh7ytVeHzAq7y5JlW6Q7pr+g7bHWvNoQBStl
0g5fKW0OodPHtx3GNLIWrOCPmXIHTKFJ774AoxJ34bpx7DCNfA2wVzufJcKwSgekgcpZo3pe4wY0
wrcnbYhRHSaYuc0CiDpSQL26l9kF/wUAks0m879p5to5NVsypuy0lsky5Cc3tD5Kiz3dnrlpaC0+
A2p7Vshg7jDMf0ECOu5UMG0Y3GQVLUDXrpdUjq1M/FQdxfClX9r3YpOy2TRzLUbDBaDPvMPVvly8
T50/nHFW2jjiGSauYwMD2xMQbMOlpqfVAwuXp37tT2pMNy5+hpnr0MDJGinzLCzn2OcnDjR6WG1h
iUwz1+ISB5gwC1yYvGvGg4JRwM0UtWwXJxB2Oi04vaYA0UuFbO449qdgqL+SbPxWpf6XXc6oowLF
Otkeo8gqVd+LKKVkOhTNJkWwyezX31/Fv8etvhoK8LKpzJpi0LjzKO1Xcrg9d0Pm1cnTWl6B2L6B
5W1lP5F2gphW8HsNbRw2po1PmP6AFqtuw6e6UJlIBqgKvEefYviz8qB7vi9cdWKpYqbTWtNaJLmw
QIuXn9iUHha2ZSCDa+p8UsE6EopqGRorh+5QlSTG0/ahyLZosQzD6zRwaO5zun7sJHhRgnf97N1l
IoiFvVX+NtleyzZo8GskBflN4rHuqSnK97iz7rQ7+9cv3TXM6mLskYJHSOKOUK22KQAp1fG2YxoM
oyMYQeJVU8uWEoqv6t5e7PM4tR+aZd5Dv0eIjl4s8BQ5yAKEWG71f5x925KcOtPsExGBAAm4Bbp7
hjnY47N9Q9ifvTgIEAgQh6f/s9feF7PkURPB7USMWkhVJakqK5Nv/Ymt7dglnrTb8SmscucQpwZ+
Ros8EpX4hl+/IrNUGkyhjMnID/XiY/Dr0r2KDNJVIQhq1JTOLnukpG3iuXLFwe29WtSrwbtRSK9v
wKbcyuVMfPDNInE/qT3xLkPc8bRDVi1bWRYOGGpGv3kOg+bi9EsR8bU6dVwe3GPN+EcvF3UV1lNK
Stu/zJkER3Yd/rYl2+P4NhipDgrM5nWyF46CFavmy2LlJwqpmo7tMX4GWOu/U62+Dgt0odpM+xon
rhrupA+hmmo4+faLuyRTt0TMmc+3fc0QJXSGNRpO4CytxynlxEn8vnyeeXNsD3SE4Dp1ndP1CEAZ
0Dpq/mcuQDUFIPLtiV/vB28tkOYB7QKW0nlC9KTQF/DQrIVelJe+FFEfkveuZyW3f8a0zZovQP12
aMiAbSZN8Kecwhc0v8R9rfYg+abxtYtyx6wtlzxoUGigSbvypBRDUpTHJB7+YlpjVi59OmF72yE8
g/LywfX36oYmy9HceAOIySt88Mnk4ZzkkL/I/PHYi0pHDPbTGozTDMuReRMBvnZRuXW5vZ+G4KOj
BaEX5q7o4IBgeRN4X2yXOH/cruufq7zNZYTekYDsfITpl66e/SqKWpyQplpgoF0fxLLll47WXwXr
H7tlOvYs16GDIVk9exH4iYrJO4hnNWh19Q5ernTk4FBubYjuEJjO4iY2JDmDYHnmQbWTxTGYj44T
5FPZ9X3v43oiszLOumaBsrS3s8umwTWvLZjwBBQQp3QVzX0BYM2k1OmYAWkOy5didCc1TwAa+V/Q
/g74vfwGnc6Lv6kdyzHN3vmv5VQC6o1NAAjr5i/PfRY8KblXOzUNrTktHf2OliHjaU7CYYqKpe7/
uLT3Ph1bHO3YnVw1LrWNawlZ19ji29kZmmhc+FcnkHvceYaIqeOlVs7sVfZYnQLo8HDmL7P1qQyD
nZyuaXTNawEstcdwXGD1GU9Ar3kalJ+sbbuztabhr6fZq6Agc3sdAuFO6bRW0B8oXsZSxI51SKsC
+cVrLHo1vEBKxyYQ/UubrLfCSOaT/GLl/iEGXAx//apXw1vlCgwKc/DaVVuM1s/7mQw7+UtDtNTB
UvXSjs1kgVxK8FImbQH7wZWZ3Y3L8Lsc2B462bT+mvcGIxj9PR5OabiwtJRWNGX+k/D32tRMX6F5
7lgTPysDDM9aGVfWC/es+74dYjj06baHGa49RHPglsxjM3OEzXJzQKxpPfKSfPbcBGmlpM3+uf0j
ps/Q3JhLuaphyXD+kvJFti9rG35w+zXiQFvc/gXDPujAKSl7UdQlbXF5AOuPJy++cp99p945XEzD
a17c9MQrRoB+Utux730fEGVQzG5sL9n+dssg/l9z49bhcwfCQeQJu3KIs3FmMQmVkyh3mu8rd/rn
WqeHIFL7xABKSjKivt5eN8PO6LiINvNK2wGIHzAnnozWS90W6YpXGvKtO7d2g4Hp8IjG6/GUHQLc
2qfhYSwKJ4JHXoZOpPUYnmZR78nvGY4iHSThqyzvLZ6rVDXjNy/I2nig5M+xZdLc3IfOus8rjA0y
iqSzqjIerSyeAvltBTLs9m+YbEzz9YpAc2RRFkI5WlJ9XFJbp43U5J+PDa85+ugsgI728EE+9JeO
+FENJXrHlsnt4U2rr7n4FkjXpQ4suGK/mzCM587aOeLeHvkvdrapCOtyLLlIJcq78eb1eVIEu0iM
tx3gL4a2rRubpQtwsyOjn8zBcqcsv41kQO/Dbf5yZG3+omoTonfGzMENIwd//AIyxV4durCz8PpV
rw5QpoZqBB8FXvVbfRKSPjkhfX9s0lczfTV0bYHkmlIbKXp7ARUNRafV3nPsmtb7+6n9F1dbFUrl
qfFfJcslqhYSMfTjNtkHtBlHhf8tDEgUbHuIcpP5aK6be53rqBZXSFmOMprCqT2VVrdXUTOZj+a0
jQp92YXrlArQ30Al4+JBtEahZDqRdQdgafoAzXGttZ3DviSIC9n61bemKmoK/3J7k9+OOUwHUk1B
Ce2KDnKunuoSt8GxPwISc/BUZjqSKgOIhFYWVgfWFDFanEUtUNVot4PkITpefZpsx0edF0Iz0n8H
9qHEn8WRpaFMx6ovyxAGVRCA086x6Ml2+j6xQOUGGohxT2XuTePBT2g723vBVm3WgnJDVX72wyyp
NicdJBgPlH93YIPxE1pYbpg3ZzlBuyG1gw85dcPIX9kT0NMHW1T1i1dByr5xhsoGrzmJ2r5JCr6X
tn/T8CnTgad9DRTbemWGaQm0XPl4qu16x6fetHsMfb2svApuftuu42SBWQXNpBG1x7uV5VE/HtOD
Yfqtyg+2mixXuUl058jLyMk9D8RyOrSl+oWKWLzbxgaEYcxWzy5Bs3SQnUno/bg9vMEo9WvUWoH5
pAuIunPkr07lUdN+H6ozPUi0qPPbciuHdJuD7tRsXnwRLSpg37msw8+3Z2+yGS0ez3XoL+u8Qeun
rPqE+aBlalWwYzXX2/5f5xasRvNX9MQsjrO54CQcimRqkwYkbV7lQe9ZxG194t7ycvsrTHugeW0t
50HJAXxtlgOyCvcUbDQSwWdL7Yz/tvlTvblBQUHaZV6H5hhKMtBTT849W0DNM1k9P9/+BNNPaC8m
1BvEptYMXIvbGPMMRWD2iwbHiMGp3tQA4pnVapiN3CRZHmb7S+1cgmMaMVS/Uw2KQUYanW3pYm2n
3qWP2UG2Daq3MUCJyiHB4lwVntH7VOEYbJzd/Orbpk/1NgaREXerfeHcATb4WAv1vhn6Q+VBSkPt
EsXLsUPtXaIJZnB/2GX5AIDlMao5qrcubAGUzXOfqruxtyNXgUeokTtGaFoSzWGZ2IQHXhznrurD
Z1xG4slddob+N239dzCg+tVpdiHf0WQbtm8cvkGs82IxGVvy29B8IBBfDbci8uoPZH2pg+YkqufF
4tFaPuTbswg/DERGfe6d2zYJ1/DOzb62TR2tcxXJ5rsSP2vvyC2eUv0GlrvurBwOXqCiCyKHLUm2
7TGgvfmwx9CahwcZLdYQUKm7oJOx3XzMm19O+asC31F+TBSO6ty5hA8I5RIsEp7dRu32axNFpNSn
2xHq7SBLdRQ7dNtdK2MzeBp9+0eVzwmtwne5N12KdQdEZTA/HcNe8XyoIe2AFui6ZhDgIgnvsz2a
ircPI6qz5Vplj1Kcjcuj5W53WRCeUG9V3hbJ7OtGs2eWH/wIzfWrod3CFVqRd7XNYgagY8n3uiBM
66Mf1hKaukuG9UFmIsLzLAno3rvMcPzogt9NDpmEZYK8RhPK+2zqvnUqvO89/ue27ZiG1w7oLgAO
CW0p6CGGzk69Ve/crYvbie7kzAymqePYUR+eXK8qQTYOSaKOAsuOwoGbBS+sd5NDX6BD2RlrWQM4
0v/nTpq3n6Ndj9Hs7kUHw97qWPYmd0CtARIlYBPX89DnF1r9vj3zf1P4b0RenTF3njLWbVWm7jY4
rQi/+fPvjEkHbCpFROUvKwzQCprFbTmib3z4CMhSXJEhaco99WHD7utw94wOII9rQ0giFeKcV789
3NIIPeZv/nVBXz1NeJWtc3DVAoM6SRP1AI5GAFXsGJYhZutQd6f050lkfZ9u9jMBddMwQW3sYdj+
5y0fbu+OaW00n/aqxWp8Cj4MZ1BO3Hjdu1LU/UONWHt3+xdMlqUd6l7FA1KDaeNuU0XSBe457Nvk
2NCaW08t6giW1UApbc7+IZMSSVg4B+85Oua9mfvRmq9qM0HVgd1uKp1o6+ajo2unMSXzxklWDalY
ljryukEkbTkd6hanVKfUHa0l6yax1imp++JEV148g0M923lXGcKdTqhr9xmey1eKn9kWn/O1juUQ
fGR2dZ52LysGo9EFw5FADlSNhu40F2XUQegUrFo7+WmDxevId5Q0stECsBMlwPdWfUYSMBr36LUN
/qqT467Z4PJs6GnaWj+m4KG+3o75P1vxTXZ7DIZvJmOxtZrDAibUAkYraVp2Y0R8EFWC4NGdvrhA
rK/9Cy++z5O3s1SmXdBcl3QAlbu0qNNuZO0Xp1zWD4Rlxyj78D7/b+QMs5mpccOX8PVz2E/xtPCd
uGDYYh0NL5pMFCHBFjs2BBTfE+eyVp9uhxyD7etI+NZFNMgHDvpg9rnxHoJiBLTtczEc9FydJ9cR
hUNyhqlXtkiomz0DanKk+EBhOv9db1cw0Y7XlKXVV3HVy3hT88EFv27Eq0NQhpmkpV/Ap6wXtTxs
0MIU7HJsxa/G+WrsDTKPPvpUJejBP9D1kdl/ivpu8fdYj6/DvHE70VHw9lhIWk0QcMpBkuMWD5I6
O4e3aWTNU8Us824EOiiFJCOLHKf/HTjlzjvREGh07HiYtxZoxLCXiy2jsLtvy3dDNkYF2EbJwSNK
58WFOw7bEpAe6gwVquftcC4D//ftTTWsjc5/GxYZqfw1xKYOazQG4n7uqx0zNzi/jh6nTj3kPYE6
BnWSUpJIgipu9yppeMXp2PHOcnlF+lKi9/CZWFvkzr9zGZ7aJoOC7SerW3dsx7C/OnjcKqGVAzQu
uLhJmuV3Tb1Fnv0nFI8H+wMoOjx1v6KUlGU5pOh7BlfZmtsokIOL/tgGXzf+ldeKxgKxvlvJ1M/Y
/wR0buK5bw8+RPW+DycIKg8AJwmA3GQnbZAvkXDEsduN3vXBxnyGcB7ijfTvCPnVDO+ofJ66r8fW
RTtSy6oli48qQ1ps1YfZZyzqg2PIemypdqIK2lCet2JIBxF8VS29LNv6bramF1ft9QYYHFeHvQvw
TdVQDBnStuufBj94msqdh5ThZNUR77LoGbDPFCGhLS5Esqdw6R9LO4t6Sl5uL74hNOhg9zZYLLcq
wUHnzOOHrHtw8/L92O0BEw0+q+PdA5tTh5CRgmoNREojlJCeq3GIoN1Xep9vf4BpjTSfbSVv+mVD
CaMcnNiz78JAxcR+2sT59vim3dW8dhRLnU/2RFOnbe5FM0PgnuwEBNPaa3mprkBwDNAUk65eFmfg
xx1GN12Idbo9c9PKaIetHEXgiuuBIvM2yv33NXoOiP9QZsdOFVfzWxD2DJKC2TsVINiMxtr7tDnb
nFiqPxjUdNC74NyqmA3Pyjz7JPohWZY9qL5hcXTQ+5gHsixXhHop2EdkeZKtkSsaJZC+dqydZ75h
f3WiXKueZuYx7qW14u+u/N4EwvHbZO+Yj8G5dKh7brkrIULZqXIfLZtHFf82bF/DDGXgPT0zg/Hr
gPdZcVptC57kjXDPm19G9eDu4BFNs9f8FmxhHZNj66J+nZ+t9ing/lfRFv5pqPK4atSecqDpEzT/
dVpayGylfSra7lwFXuLZO19gGllz3xzNigPOXZmSYI1WvsS83jN80+JorrvyVYKxRNgpeOwjV9zb
y7cg/AwFCXkwBaWTg4Kgb82EC+PZhjWmcxZBYGPHLk3roh25WeOWXVFTJy2ByKnQaQBSmuR2SDOs
iw50FyJkvtqYgwsaNC/4lrigkiLtP2wtLszb0zMzxAadILR0Jjmhnd4DIe6ALNcHqqC4zu86ccxw
dIZQpxwrf64x/lDQh5IE9/V6f3t9DEuvg93HoJGDjWb0dCD9NwiJ/xL5MaUC9D3/9/Y6N4NnK8tz
QHTWRNKbExT3d3bVECd1oDvy7NuYKdxBmm5AFUU8Of5SRZZ/TDyD6hArFH7HrA9wUEE3NIi8PizP
y7rtZVb+xTq98Vz+C2alCrsa3YEC+exHNlgct/qMN9F5yt2IedtdXnUx4c+LnE8y+Of2Rht/VDt8
sw0ks40fDqnKm3iqf/fBPyL80nIWh2ubECTayjJ2Cz9axF6azbRNml/bzmIVUMz00rn38UBtImXT
92Mx7LzfDbarw7CQW5Zu1UDilU8gL/T5aS3pjoGZhtYyy0u9Nq27weGWOUQ/WBhDZfdYPlCHYXkB
7VmWKxxjK3lX+/Ql6/cwpm9D6gFUvcanVw/GHELlxLERo+dWxH2Tn5tBxJ3/NOX/E927OVjfZ927
rNx5CZgWSXPwzSe5W9geXpDeP0MAqve22IlKBsPR8Vih7B2QwULYWIJ7P1pYnkcz4nhSqcDe2WFD
yNYxWdPIoYyKolMahp9b9y5D0+uYf5tJubPNxr3QTmQ0yMh56vCSCbvqpIoGLQAAUaFYvS3DqQl/
5uyLAEeE3R/q18Pmaw7OKEcTclDgEKJBNM0TFJvFzseYdlpz5KVvFnD4463BgXRoiuZP4Tm/bsel
t4f2dFgWsrOUDTiE0nbmcZD/UfkeB/7bRuTpDLPT7E31NuM10zbr4+Svl2VEAigLvxyb+PXG8crX
xGQPJByRP5mdWl0GRu20DcROtDatiubIqPQORb4gSKwlufDBe0dItWP4pqE1r6V2GXp1ZrtI7RWn
cs3XyGuO9aNAfuT6o68WZWy92XI4HjDZ1Nwze65iNVb2ISv0dEBW1qEiUblYlG3tTrWYvsgmP3SU
eDoei6uC0TFDKAvk+D+2QfAObSmHHnWezgna8Y6oxqoQ8GHaQyPuyfxuY3v8Kqbt1FwzBLtSC0kP
ma7olnO9zwUYj28buAFzgFNO20wbUnSB6MaH8kv3Sb2vEhGPkHSLlpjETlSdfCva+wrD7cTTgVWr
O/QrGfFba0rO3Xm5Kx+3uIucCJXXnUPFsFI6sKpcG0lqZ5VpX2annC93FdvDJZmG1txV1awAFxiq
FH5JLxC6ArXpzhn79vsFl4P/7gHw8/66Dghiq6ueFA1/Nn51qcfuwzhX902T8R3fMgRLHVlFC7Qx
AaDppmU2fhqEE4EB/KmZD5FUUk/nBrVUAe8dqZvOXR0P65SMY/hxqPnv26ZqWiXtrEVCD83Lti/T
ulaRJy5j/3FsHvz6oy/3aor/3v3/vrQDQvnfnfCBAB2mABZKIxA2n4FvvKzvtxi4m5gn4f0hLgus
lObPfOzoWiLJly6ZSixeJGVJnmRfX26v1NUi3/gKHWU1OUtOLQdZrLBGogAgmxhovR8lqU99kO0E
DoMt6TArzmooWPuLm3ZbiHtbcLfIL26xHmkZpJ4OsiptTtDP5LmpDfDciCwWW5w7HuwRShlcWQda
1bTnYlawVAmJ426UZ18cQ9p4OoRKiKqzAz7gqlN2sVcHl37da/gyLfn1a16du4oNbjGx2U0HmsUy
rxIyWCiZ7gkDmBbF1YbH1W/oO6TeCOKbDLcnMtjn2wZpGlpz3bLz2mImPq4j9lfwkJ2kU+7Ee9Oa
aA4LdvshnxXMUNrsVE52LKwwzuXeY+t6Cr7lSZqjiqaYJip8L7WYF/fV/dDcVcMcB7JItu2eDD/W
aYhur5HhS3QU1TCUcoZ4uAsONSupq+a5woO3z52dC4ohJvzFHmrN7WCjOyoFBC+eRZ5kQft+WZw4
KIuvt7/A9BPXwP3KPodmcNptYVDe6x46UHtCDMBpv41DcHCFrr/7avyJBUvrevBayoNIIhUgWhFZ
+R4lxPXZ/8Ze60iqHgptwYTsQjrwj1vzWfFP+fINNDcRIXkczP+7vUgGV9BBVT4DgTlTjnvN0EDI
pT0Nco9wxTS05sBd6dk0qLA+IaCVnefHUPpMjs1ac2DOKXTmC0S1xfMHdOwsY1yG2a/bg5ssX/Ph
0u8Xt14ZoAI8R8fsY2v/VO3H22MbLg06dGrtJJUlgkTqi5e+uCcAPQryMejfLeEefZ3B7HUM1dRB
cAb8ZpBip5b9nVfokSitaU7WRYRRUdgHzV8HVGHqlQc0ME23SgFKNYD++xNvd2AUBtvR0VR5hu5t
v8UeWI76TB33UnrkmO3oaKouLwLWr5aXihmM8cWFB3TnlmCa9NWgXgUEwUZvWGZ/SIu5SEht/6bb
/P223RhsUlcYR6ypm2bdhjToSlxAkPBf3djrxcE10Vw1LHNLtt4yPoA8ENWEjQfTxbWcfK+G/G/p
441gRjWHFSFq0jN6QR/mOHxXvN+SNoEIQ/+DxeVpnqM+CS/IVlUn52uOy+1TucflZfA3HW4lVQ1d
ZIV1W7wP2/olyO7d8bGFOmR7qEriUf1ELtrB9YvGS13feXG2ETR2fNwpXRvsScda1Y5lt8uc01SU
OQKoAyROvnP8moa+HjqvTNXKVCYzG9P2N5GABvcUQEHttqka4o+OtIKWrtVVfIYX1NPzNLkn2Y0Q
dyYPpSqOnbw6yIqVAVJTtEXWUZITeLFAQlnKu9aiO6tj8DYdYRVuDgdsuffSsdwi5FLOZEBPGXF2
4oRpha6b8mrxG2uCilAmaBo0z3UbIxUJ5fp76Bbt7IBp+po3b0DWg+nVt+8QoB+qQr1DAuJEsz0y
KcPFRMdZEdf2aRcIL+2bP/V430Eptpw/FuxM8o/OfMyvdK5RdKRvAP1Yblp4DO2ySGL5xxBung62
gqjc5kFzzEsDSuM8q08kW3dW3uBWOsiq9ljFcvArpvDWqKJT5HY/b3uVaWTNYZmqVon+cy/NO2iF
BDyu+N5Dy2AuOrgKUNGaBwEuU1s1/wqtd45TF1Ai2NlI0+jaLdlfN9cC8tIDc8oYEyDFp74/F/5w
ub0uBmN0rz/7ypdwz1FEBb1KnfDrCJGcOdjuR/nBWj5XfLqf7J3l/7dM+sYB5mo+W4YV95tZghC4
2mJPbDF4iM9TJ2J7SyvQvF47r7rJSWywrEzdvQg+3f4+0/JpvtzhATOpPtvuAssHnL8g31vPE5/d
Hm2mx35BO5qbMqeimWCzTRnGQ4Grunule91jozQEOx1/ZW99Tecgs++Gvn7iNIhRgnwseHlayN7t
wvQT2hnsj6xXvYsilJ93cSjkCbxR72nNoirYYxYy3CN0IBaEuPNqFqjNNsMjVHR8r4l4f5/P6Ew7
xItLPR2HBXpBlztQcYd0DPqnGYl6qNK0PVAAZRmh4fT97e02BBIdj2VljSCtDPAl4Xyyp+6H3G3o
N+yDjsNqlSs6J8Bb0inIhXEnDu2eRAX3ksapv96evsEfdPbRfBk7slWWfTe5UGLBs6b2MxTK2/Pt
4Q0JFl2ofBONkzmlAhR08S9168Z18yimKq6L4oPrgKb4O/H3jmnTTmiuzciIyEihXZVLhBOhvuYe
/3X7M0xDaz49rd2yhA6ELkd/ukzddPLXQ/xjMFPtdexA3mj0bReyL3aRtE3+4Cu1ox1omrXmx5kq
8eJeKJCIS/h5Ij3aZGu61y5i8GAdlDUsxfb/cIgLeWwbBWnOAgChb0SA1uL3oVXXEVmTYA4ECRea
1l4eWeiJHsc9AUfD0uhgLBIMlltkLrzWtpOidU/ZLmTK4FE6GktOqzP6YNZPW7d/tkv+vlPgbZZy
5xFjGv7691cHNB5HqhCkHB58Z0u6/HHzu8ifduzcNPh1uV4NXquN0MzH4dJIPw7ZGFtsfOcW7c47
wLTqmodSS9J1WlobEid50k1jxOxD2kPU+/ee8Wrmkqiss9gygKouYFFOV+DBO3cnSBoC8b8Fz1eD
o46/lGxboFcjfpfiZzX8spa42dtRw5VLp7oKeunWFv83bpV3dfHYulPcqs8rkM/FgoT3MUCcp0Ot
3G2ZM3Rc4CEppuEnuK8CEZceWjWj2+76tvG4etXL3zg6v+m1FWt9JsNHz/1S7bWTvm04rl7xqqFJ
OOMN5qT17N8Lz4qdudvJjL05a5/pRWv0EFSd381tSiZwpLlu7PQWRDDqnQPQNPw1fL4yndKHvfdB
1UIXJz8xquJlDB4Ce69m9KZlYvbXv78afoXi/NQRyO5Q7wMfnxv7vt3q2N4TX3hz3TH89ateDT+5
ziDCHOoReS+TOhse2dJcDlgLhtZCTeEXvrOAkh8EhOxR2D8QNt8T8u324KZ5a4GmBNJpXBgGh7JG
UmHl5W4N2TS0dhUgiAMVUx6WZCwjzD2W4TEFKKZXp0MGC+fEArkbVFJeQlb5Z1A/znHJRL8TgU3m
qF8JipUWhZJtSsMsGpvhnIVN4lp7eU/D8Lqf5pOQ29ZNbWopCKY43X0FbeThKC2jXpT2VycfwW7a
pqOLjOq5WhtrOLfMaorH2bbbQ+VMn+nV6dYrZVHXIA2oO7uM+MafqZCHoiQG1zw2L9q6QUc2ZL5s
Kxo5JOZHHiTl0u+8rA0RQS9QV2DHdbm/tqk/Fo8+4Qld3K8BHcHZ0Jxve9ebVz98gua6LMx8pE9a
lSLt/xAE39ZiulcesobQKkrmdY8/1GRMmhOD5MWBJppQ6DCfY7dBatvdEnlQ1Ir5miMvDa+XwsJX
uP526dzsaSDIApXD6fYimfZBu9e7YAxl8jr7FWgZECtGig9RJZ+HfudS8ua1AbugubLrTkM/8FWl
48pjAeoxu5++FVmZUtmc1uLRGdzPtz/FsN966brOW2Ri6KLAgv4lFyfJyCkjj2T9PCyHCBbQ7Hn9
yFcHzQZ12kVlSDuptf9uQSgq3qppr4nBsBU6CQgVrlgCqlRa8vw8592jCtqPTl6Bqpx+ub1Epp+4
/v3V/MGFRotebSqtK/u0QG5Q5j3eQ3mVeuP26fZvGE6evwrYm9euHsdn2FI+TU17kazYKYeZhtY8
ulgmKL3OGJqWUxIsxcO6yWPnvM4Ekrm97ZMNfpCFz930TzH+qnZTPIYIoVOAcM8fkUUswTC85Keg
4e/XUYLNkuy4sGl4zYV9ZKjqZcLU+RKgCVFelmv1hcv72/tpGl5z4DKv7c5DNjL1JDSlvfDie+FT
kbvHhtfr1jPECwpiewqUSSyt7SoKpHjnrntOZZi9Xq5uawcFyBAe26o54oF3csVHq8/i22tjMEi9
Xt0WyurHckRwq/3/NTkqOtNS7SHhTVPXnNWXEvosfEDumdQPTi6em5Dfu1Od3J67afjr31/Fgnax
GaTaobTp5DIpuwXNTct4lqLYgzGafkDz1rp1wqIssLMCBZdxdKImz2JUGQ6uvXbu5mQNRXZd+ywL
Tx7dLhTNpbeXxrSt2pnrq06gPwqk9UJNMWivT0W2B9MwLYrmrLY783F2KQoXjvO9ZhuI/EHZvQbT
zqqYxte81eMAi3UWvJXN/LkqJxlnjtucNuXvdVAazhC9PE0Cmwp2lfO2uTUiB4vm+Wnx3B8V4/SR
dssxVXKm84IwpJRnBVhSuhXryV2ch9FuIrbLIW36jOst4pX5+9OWcVbZOG3BWOWuVcSnpy7soq6x
jlmRXq7O6rVQ9VXKNrQJJNVpXHV7fLGGXdYr1W1Vk8zjmHxWfcUFMbKg167+HDJ+T3NbEIGIebGy
MV3XFkRtEMyC9NGxoTWXDQC9L+wM08Y15F5lV6EVdszu9eq0P8qMg7IHp1SZ/SQMDFLehPqJtQc9
M1wu9cJ0UfWMj4SpdCkdsFHPIajwt9NqKx5T1Ty62bKDEjDEHr1M3ZdqoFwhVRJY/YX27mfWeDs1
WYPJ62XqeSr6wXVLleZzdbHAuu+68uIwHnfsEPjeZ3+RgjTMFWELp21aVBSB/KCOF8lDCU6Mrvns
XDE6bwtkguqQPSi/eBGEPKsyS5TPd/LWhuXXSUEsCYJ2HmCfy2V4lnX22A9fbxu/wWf1kjW4V0F4
UWPk2Z9PM3TWSNicg3yP6MU0vOa2Di/zqbSxuVnrnlXVglyuep5Zd749e9O6aK5bbfYkQgLX7Rl9
V4XhT3tSBxdGO23DcJvGfCiQasi6KrKZ650rXqGDd1N7Tdwmy9dOXeY4uUM3hGJcz9KVNCAVKN9l
QXCagXA+tkDawUvoFvpuj9uaKuiXubAT1XrHsmF6FboI20VK4sCp0JLPvBcF/uF12KuQGXZWL0CP
oFoYpYd7FDSdllMxj9mZq3xPPNg0uuayvHBte8vw/K86+mgv/jenb3/cXnHDpup1Z14CVesJmCT0
vi5QSQR5hvdj8OengAbJ7Z8wzf7qbK8uCTmjw1SjDzC1AENysulcimzn3WMa+vr3V0OzPivYGBKV
FqT/7hVoNp55Pu+chqbBNW+VhQgrucIYm7EnaM7NptM8bntEc6aF1xy283mIjDjscUHlhCs73ubu
Ux9uEeOHgIo+08vNjWUVPXKoSFQ0zpmw+qmCdNTtPTUESkdzVEUW0vcZ7L2Zw/ugqiKxyA/+0Xyd
XnAuglAFfmPj1jeDxf9pFO9X/nJ75oZd1QvNvRtmHpiqEYPBRQ7yjDyqi/LP7bGv/vgX0MlneqUZ
yByBhBmuHVtdogs4jJ1MfBzn+nHd/IuNrObtnzEsvl51ntx6WciIcKAWdupW3NBUdva2defKbRr+
+vdXTtWKRki/xApBT/An4ASXfqqelmOdi1gkzWfdHpIq3uwj/zRnaF9h65+RQWRlbA/qvTKdDQTG
E7rh3EDRCQoGpJzPra2OneB/l56XgXYFXob9iJ6VtXiocno6tqva8Vo5gMlZE3Y1n7zfS1F/cX1I
RY3HlAf/ElnKQbYCNhG4lFupc5VN77asOHbd04vNZd35yrdmZNfrBoLY872ttoNDa7nihRbAhaCU
mk4eTLyyQQe07qy3IRDovB7QzcpGgCBghxC9XaR36YJDUFb/L2ml2f0/zq6kSU5eCf4iIpBALFfo
bZjFHu/2hfDymR0EEuuvf9mOdxjLo1YEx5mDWkgqVakqK9PaOLAJMgkCSxxEFi4nCER8uX1OdPNW
zDMNy7nELQMQUQdF18a/812TBvN1iFfuL5XGgxJa9DXHagMCdQpD95B70wX0/vu8tUrhkVaLhMIH
Ksyrk5PItSRKPJT93rcsij+ti8ntbQfmI3NcJqm4kKLbeQgVy5yawe6mDjeWt6D9lvvvAmIqt+g2
U/GjwFMPlcsRBQBMkR5E14KUtPF/3F6S17fzHwWltPZGJGwrvGZWO6495ygkYMRQuLs9/OtzZypf
R0WtJVtqVGipTVkEtbLigLfTvvThP+pJ9WBnKC8jg5KC6IqP408wXxj8p27i15DshYOb8jbs6ITg
ZeiqEUybjBzc3BjY6UZX7LNcJ6QIoB2ZjJzROKvdObI8aloW3Z5ef/XF3KtxWFc24CyS8OfoZveh
95nWlSFtcl2Af+3/HwUlUQ/uCEZDuCAHSKQxQK6w6Ltv3fKfV+WG39Atj2KnLbVawRv8hlW3Z88L
Tx4xHHfdyIqZCgJo4pbBltC/8cUNBjdOy2XX7fKPkJIMm3FDlzxeYGnWHp2akAekD+vjLktSiTvS
bkDXG6TIknkNf2Ztes7WcVeg/o8AkjeEntP7eHwFYh7AHJbyWIQu+MTEvltAZeloW2nZ3oi5V3n2
0XPT9wQHft+yKHbqsXK2Jm8FyDdE4YOtJI8gU7tz3oqZhsUSSnAeIJvRWv/lRducaCtMZaHrDF8x
JBXwZPl9260bAgDUh7pjb8uPKWQvTq5TPcz5zmtM5ehwnHzZpp6P1/YNC3nafhfxis8CxUSLJnVm
6SC6yOv8MIfjyQ7k29tbqrm+VNgTuuID6K5gzun2DFdRWD+3aqcRKa60AFMU8S1AKzfnwSn7mG37
wiKmIp16xxczutWxmyvKHNCF/Oo53v3YmnCDmotLhTqla55n4Lu6VuRpGIWOQH5qF+sVNG2U1FGY
1hvAmnCjcxMid2T11tF1fFP3yOsPXqYCnByvlj1rMPO+wSurspBDXt8NFb8bqvRU8H2q40zFOW1F
lvkcZcSkt6Zzkf83eulZLiZj1X2E4lKHzC3XLZU4k1VDo6oV0TC4T+s6fA5FcSyX8XD77Ou2Wckn
FZvdF1uPS6Ffq+YBsdiclLTaBW1lKsIp9aa8Cuk1/xsgTZW7h5a0l2Y1SfTq5q74VkeUlZNDyzVB
UwFI2VBDADMbM1wKusEVy03bHAKXbBqSFEK3mxckIL0xVGs0940KZ1q6GfkvOUNZZAhPSGzcZaUb
0XJfJoapUKbFbjHzOeySeQaO2+H3A3S9BvQe7ToxKphpoFXtjtTtEtaztgcuzg/nw1ZWvUm7UOOn
VFEjiqyAxGHnSTXT4DhWZXeG9sX6OEvbAaIpcA3O9k+H1CsOUcUzpQ5JfVC6CORNaF0/9A2Iy+8F
uK29KmrcbciXiHF7sN2ICZes9zK10+WRBtIL6YHzqq+WCPQ4Y/bkW92EHkVXgtgM8oKyecegcMkP
m8vrNI/WGjqueUSaaaymKK3bCqE32dYB5B9zLpflnhYkbdw47NE88N2t57L6MDQo/NyHleO6TlTP
wEHvejkyVbMB5J7CCyUimCodpngux+wEQb5diQC0E/39FOD50nKvWPCchsJiNLpodbva5a6jp5Zq
52HN1z69posy+DoCWrl3LJPWrkzAP5oNyFWLsHQA5iJBfueEhIN20N4lq+hDLvzvdZEzKrSpRBa2
WCobnYA1CMCy7sGBctGutVF5X8axdpZ8gOJEJ/O1fidQfBgugU8RdOz4AayOkvXamtJZUX6wE9nl
lw68uRF6dU2KDa/ethhciQhIUS5VNqAdaoYaktXKp2LwDdt6XeF/rBxDX6+ZF4/TxhVpBesS0IZH
Y04u7IS6WeyO07nvlpM/LVlMPQHpHhNh8XVBXvtBJYiv/KErA1aL+3pkTyTNjkvPzs60HduFv3Pd
4p1f7iQDU3NjWY5sCsk4SfzmQwkhCui+GgJX3UeocYE9uTWHGHtSkfGuCd+z8X7uv8l0jrKmPFTE
UFt91RVic5TrghTUDheOD/DQdEB+9ePRSn/ePq8a7lxXpbKt0360C9YSNDbKY74BzgFMRPorQAW3
ar9m4ktdvB/F79u/pjvASrhQjmhtkqXAj7H/WpBootPMYHevL5Gjctvm1oCrCOrUicP+G20rtrI4
YyZQ2evTdtR0GS2FQ7MQHZpZC/k0ZONG2huiHN3QiklTt+UBEh4kKQIRhyw7Fp6/xw/gLlVM2gJa
Ry4StwXYj+a4CbMJOCm+5yLF4Kr52iXo5kcXgw8cgV8N9KFJ+lq3JNf/v7iK7LBKx74MwcBvP65z
FucQk7p9/HSHRDHXzhsZ8RpO0fP/ud+OnUA/7LwniseCKDaad8iOcb+lyehFawjgTxeH5PO+eSsh
fNCAcbNcLTvJ5TkdD1ZxWebjvqEVi7SmGs1RHpZkBalDRosoXZ9qk7TZ69ejoybHrN5GH2MDuwnS
hzT7wrsvln+6Kt2U0zdv/rXrC9TOwAwP55Y6GUnC6T0AV2N7EqEhiL8a4b8+ylETZDlP06AIiZu0
Y3+fDr+qLLnKTVRjjtrth9vT15x2tTWQgP7e5c7GEuLJo7Cbr2tvAhZdDf216Ss22pVyAYAUNtrO
74vlsqGzxYMmr6khVjfz6/9f2KnVWg3LCBZ+WE91f3ZMmg26cRUrrdnSu66wwXUw+iW631wRUT98
f3u5NVeAmiDjw9BQNKIRdJR/kDSe/Pd+ZnBBunkrVkpZZ+Whi6GFNR4G1zm6vQk1rRlaTTNllWUj
9Qvv1i73kEnz5OX2amgOuJpioqVtezzAlKvuyQnOqfseCtcQxphMNQ/NEVSzTBnvJAhp8ANDCzdR
fVhwpY93ATMYqG545YR7vQsX5E4IjNKjIGitwhO+xGvQxJn0BxzwigmpPXRgSA23WqCj2bqfTsNd
e5ou61tIXR1lzM8mRm7NmVRVs1mFJGVNsLvE++jy+wDJ8tqE29V+geKX1mGpCzLiC6pP8sE9Zknw
AP2F6o7E3WG9SMfgWnUnSTn8GViruok2qCXY7WWy/BgY/zGaO37mQBX0han5Vvc7ir/awnmwc1ID
n1qLCArgWfEpzVyIs4Fk6ctto9Bsh5p4SgXZfOnjzNpb/riCU7kVRdxIEyJQc2bVxBO4oJumwZ4k
VvNmHT7ReQB33kMwfbo9e81VoSaeyma0qh6s4qDsqZ5EvcYB28fX7KgpJ0y8LBy78aA4UMTTzBGz
Oqd9s1YM2QLnsVc5q534oCNwv7By52pcV+mFj5q9dpFlg9dsF9wLH83Om6nnXreNipdqUN5Cww36
Ul3xrl+TjPym/CDcfdGk2jJnj57PrXX0Ep8/DzPUAX8KU61V8+JzPMVUa4ZCazuKa8hXRW14ZsHj
jPvA+uojsCzm7c6f7sr85+2NfT2v4PzD/GrZQ9jZm31pnebQZF/awnvOgvboEQqvjl5kVPDIanDu
mrOv9tKNTWlBc2Ozk8H76TvgMOQm1THdyNcI98U5ciqntkPQPCVlCUGJiM17SurMURvo+rXpmQRn
VAIsrIjcwj2Kfvx4e+k1V6XK+NpzWafz0kOnLqPoBDmEbSJKOyL8tJl4ozRGwBSzreaZgE6zx2UD
+jnQ0Kw/uDxRaUh76BZdMV5W11YxOyUi+yYWy0mIfW9XpphuOpFh9nKYri3TwzxPsTSJI+hmrDhb
PwjsIchCuA60f3SDfWr3lbpwUhSrdQAHpgPBYnjl58p923hr5FfRuB1QCjf4cI3jU0ldszSnFrw1
AOWdf/KL/m24dOfUqsp94//TOWdNgWO3WPeW36EuHbV+HLgmC9UcRbVdDmkUG4pSFUnkeObph5x+
ABI+G0+3bUmzsSq76+zwqRYNeutln97zNbxraxNxrOaGVNvkxNKigJnBq2btE0PWW0BKIHSzI5/T
E9uOebceLJ4ZAmbddygGu7iUtZPtgNpp/sGb9Hlk4ed9K6QYK52sKm3xbEvKJXiaUeeKu6za+SRU
izFd23pwVs1y6Sz/OLbLf+Es3t2et0Z6x1FrMaRysAgdWG7Lh+K7cxrP+WG4zG+35/GQX4bH9FgZ
Vkh3QhUL7gcXQLwFa58Op1A+ojWJVMhXeIaQQbe1SmTM8rAbewt3D1vC+75O7zN756NZLcuUKWsc
OWHm/vaW+V9XpD/KfXe82jDXeO3M5vp6bLgDMgn5s+3JJ8POXu/zVx5vartcmW/plBcZnOtj8Jxd
xNk6phfxxYvc03AOD53hEa1ZeLVlbug4lB3Be5dYrg/uYXYsV5MQsm5oxVztjU58aEP7EmzfK86+
gV7FdBnrwkCV2rVkZTNnHSPJ1ojDnH2xZHrHGxQiHRdaCywaSRTwJRrzH7e3Q+NdHMXrEtKXqSs5
kHJueBfm49tG5PdV6R1vD3+NxF7bbPp3hBZUJQ88FKAT7owPzfCr4W2U+t/ZliVuHglTWfhPp8Zr
v6NYcTAvdYf0L/zwVEcOVNeCksSc/eQz8r7BcsrnLHLsOuLlHS/eD+jJZx0K5V4etfOlQP7t9udq
LhNVfTuvbTsVFfGSPPgo86+jf/bGZJqeb4+uOXdqxx0K+La/9YDZMrJGNUO+ORze7htaiaS9dbDc
LEB2b9poEecz5Oz5Un7cN/g1FH4RpgMQl1bBahM8bX5mtR/N/a72UuaozXYBqq7IBOP0QnFMzj9Z
EWfLz9uT/qPS+8qRUsldSz44pCuG8Z4+tnde/E08ogwUz6fmQ/JUHbKDKUTSWKDK8gqy4JWIGpFG
ODzWtInEdtqavYMr5j0DrSqRhScJLS9gpwHb8TQZatO606iY9tYFQYhuDLwDxnvb+uaChdiw8tcR
Xlt5xZirFQ0ZbbkiZXskJy8uT/LHcNnO48E72ZdtZ21S7bgLx2KDqlCKnPOV7iuLcu+97RksVXMP
qO12MljdYakAEp69+sMi1/8oh4yuN6QF6BYaU9ZNc3LUzjsoKLdtIHAfpGsXzbN/IkMRFcbuEt3w
itmKWmaNGNf+PkSWmDpfLSD6m9p0VepGvy7di0uh7OB3agnzYujSzO54W0St9e72CdIcTVV422ur
2R1shC/gqY1KP/8wbKbAVDf09f8vpt05FW4vgtfSworI3Rgqc6Y2Qd3Qiq26fQ7IFTC3SQVmmpRM
cZEt8b4FUWwVtwujFMTkid1kBzR+0cHE+aGbtGKr2zxaTrvA41FZx7wmcbVNh9uT1sQOf0KkF0ud
LWCwq0D0CG0celjr902ZAfkN8QXmRTT4WdamzmHNUVTb7VzqdXhKIkGFdocIrQ5T97PuTJSFmoek
Cj2ipJ+lN8jlMnZzexhr/l8zVYdqlZ9W3loHKClM8ZAi3VzUOyuMKiDJlaGdry4ibNY+cvHk2Bfq
XJjc96JRMUkhALc9X3FvOsKJ4QDOWW/SYdNtxPX/L3Z8cPOB5DM4w3oHaBcQ4FR3bmZqfrheW694
FRVv5KdFsY7EtpMpoJfQSw9e84078rCkdryEmWF1dJ+gGDFhtHLDq1dhAAWQU7aevOB02x50QytG
7Pn1VE1bP977zZuNxn32zjLBbjVWrMKN/N5qnAm5msTh9Ng0+akZdhE5MPAq/L2nwu29Jiw9mmT0
PJL3Lf+4ZzWoCi0Cq2Lf+jm20ycPtH9HJhSl+10kSYyq0KJ5satx2bb+Pli2yML1E6AdZN+8Fa8a
1jJYaJ/TxA2f3OJtUz60ptaE16MOqkKL3DJbBlZRL5nr3zUK3fLrtL3h1a6cAFWxRVBNqAmz8TJF
83oDxVHumtpjXr8iqaqZbfsLr8frG3Ti7X3FlzvoVB69xT6HIY8rqN5vYP8oZbPLGVJVRXvsmwbM
/hW5pDBTQaeTl+9L5FEVbiRAU1KNq0TehD3MaR1n7WZwhq8bP1U1tEVDg5p5iPXctbisQXOZHfco
0+W871QqVloNdByRJPmTp13H53I5tJ4BS6epdVMVb5Q3OZ0hnoQT/zgeswu5oKf9oXlYD82hNVbr
X7/BqIo38volbRjC1fsa0m2uqI+NbWI81JiVijeas/r/0eS8vpncuwXU1ZPz3OCpdnvtdVNXIuGJ
rnY6c7zRcoQ51t1oyoBpjozKPw4KlLT1JnS2cpJFvvs9k30UCgPNjW7S1/+/cNVOTgN3TrGpff2e
2c9G/SfduIr/XPu2yPsN1+PY1zGq8gBVWwb/qblmVJCRaAHTXhcMbScFTmF2ZmdIJF2C475tVCJh
SYXl5j0DGqjyjqT6zIx94bqNVI1z4enAC3Bk+NI9hlc2ZHt6TJmJREuzLmo33lCDZWULYftOKWIf
lEJ29wRkczSWS0whotDMv1Zn37FRIVMBhA8KP8AeNDaK8zQKe9NzXpOvoSpqSm5hn3dyHO/DCyMR
OTl17JzaQ3kK46W8bL+dWJ6zg0kgSXNOVQjVIMpNkpn06CycIJq3HkvhGRytZrvV5rys7SbS+XAi
NHhqw1O+fKunXdEpVYFTUGeYpnrAO3Dmw7eVru9HGxAdW37fZQIqZCqTMwjy1wLsUdaPaukOGbcM
Pvv14J2q3XjjlOXOUiNEGMh4FvkX23Lehpl8DCv3bHumvjndyism7G1hRWaJMDidvvOMRaz9PSDn
vm9xFCsO/XXuvN4GjUEzxHNYnzgRh11Dq9ioolsFr69WVXX1fU9QKstXw6WpOecqLmq0eQvCn2AD
O2NxssvgALWlu9uz1tT4qAqKsq0CLIkE057j+Ujj+lAemB91c+RG82GIhrh9tEyYiD9cRf8+/8Bx
87fDsjJeU2HDYXGRnp3+7PVf+vrz5t7V9odqed9uX1L5obbe0eCN7zqGY6tbvetBe+Ely7UrG486
SL9emyseablzV66/92LclLK55zWyUBBMehLTCCEBy2DDGhtQKcc7ARL2Kocb27oP0KSMOitxy6+3
d1w3tvKC9du1QumvvLIRbhEDFEiAgxaPQ0PJT1M8oyqGyinDeQzRuZsUJW0jas9vO8e5A1FLxJbs
EMDeateCeHm3RJymu8BCVMVSMT529eD7cJ9+O0fjPMuoWcaft1dMc4BU7JTlggp7qgpYdv7IyMfG
/Xh73NdzaxBv//sAzZlE0ZJi3D6H4FPWR0vXx1btxVU5H5v+MV99w1HV7LmKpRqonbpNmIPLiltv
PGuIoML7hmYm1omr+b5i1iqcivct7ZkHSwiXz2n+K+w+9e1jtg/rRFUkVSOatg9BfpukPMyi1rU+
0cw2+AONS1NVtGmGfKxHkQB38mPf3k1OgZrk11w2R76vUE1VSBX0UbYBPYK4fmh72FYJto/n2+dH
t6uKJU9u2jc47uM9OKHG6WjN36ps3yWhQqrCruChzXBg2jR4Gjg/Z8x721YmSLTOolQ3TGhXbivM
FTWBIa6XoYkY2QxvXc2yqFgqFxyfdd2WAKbLO6+oo0LerTtT7VTFUs20s4tw8hGdyB9CipiNtsFN
6ZyjCqSioOPIXIHtXJP0TI8lKpBR9rCehqjDCymNt1+7jo2KquoC4HOJc93b4rsHeXKef2nXL7fH
1mysyj4u3XYMZx5uiZeLCH8dAmPqWLet15984W4XqPryJfDsZPG8qHcLcKdD4a8zZY10wzt/D88t
zso8xcZ6UwUZyOIwWz9616SRqbkhVSTVuoxizNPr5JFJ66pfhRc+jSAyHieTSonmAam2thPuOaIZ
UKixi/m8oDoDZUXiFDFj1aXJj46/xEE+HG9vs+5zFPsV6CYZA47Fyscz6cAHlJ3a9SzQ/nl7fM0x
UlFVi6AzKJhxP3AnatdLbXpb6MZVPK7T0nrMS8wbLh3ZGI48Dzck73RDXz3Mi+PpOQMF613f36/+
QVhnixhct27c6xa8GJdCEaJqCdTavMaJUp4foRVviP01R16lHQex9lKywV0uckvfg3MialCfmmyT
irhu5tf/v5h5ScqRLuuCdKb1Iwv62C1Mkbdu4oqtyoLRZZiCMXGzZ97+Eu5lG3eePMWnsopto5MP
2MagAdGte56ESXRMtx7Kw1Zu08gE1MATSDOW/OibUqO61VCMca5lM/Uo/6K/yD/y6b7akGUJTBGS
LnP8D+CplCn33Os2AjyRtKf8xI7kGVmpE2iFTqZGL82NolKNN0AKBi2a+RPPBaLd+i8Dz0nlHFj6
7vaNogn0/lC4vDiMTiZdZ3IJ8jnsRPMyotbdHLxx+jgLMsPR0a6UYqqDZdlrv2GlppObVJfq2Jzd
u+G3e2pO2WkzRGaaU6QiolJmhTV1bHEP+qtPBODcaKSzCfmoOUoqDKqr5smXkw8wcTHincA+Qukm
7ipiiMx0c1fsduxB2kUl9xMinycCn0EKw1X2BzD0yhOEKnYrkNFkDcTq0IvoPW8nN14f24f16MZe
4sXd2Tusp6oAvCgClPbb+tl0bHULptg0d8EtmwKkcx+Un6fi5F37DhbDaunGVuy6L9pgE4ADJt5Q
R9X8VY4grtx+7rIHFRzlTD71Z4JjVNZ2VPceNAm8uJXlefE+yy40WJ3mE/4FR5Wdt0nsimefOwqW
oDMSWPs+QPG3AVa9bRtcGGWacPuwTZ9q6yG3Y2GEwGmuJJWQ3J2RkCdjKe+XbH3irH0Ihvyw2vKO
9fvkpKmKkVpsAQVHES4XOyh+Sm9eonXaWRxSGcnxbE47ClTjvcWXUyH6M29NeCPdtip2HJRZPgiG
k1l2PJJzlXh+/snKqw+3t1Y3vGLLRZWD94Phri5XfmxZE/nCQ8rTpA6mG16x2akTdF3H0E6qSh4K
f429arnUvnXYN3vFbG3ZNRnjqGpXEo1IYTWPkaj7/uitlqlYpEvaqmApZgHxPnoA83JyaJvYjUUM
heBL86V6wJOFRjxu4zLe9T0qdqqX0BYoOyxXGT4CI0jEu9JEbqmxMBUjZXv12FYdGZEOrslx7Br7
4BOoToYpiEuzoTLlnTVvIxUtNYb4BlYH9sXJ3qUDWCrcz036bfBt0Hr8sOsvlhCGxdLuzPXQvYgz
8j7FUgnk9OhED3J4bPICFvLeXi4LytaWu0UQKUIFuIxcuUSd/O37n7fi7e2t0gQ5KrpqsuvSDzMP
Jm+7H2cnvFuI/ZZAv6Itm7sJgm+3f0a3nIr55107zP4MbeqQjvBMJPxij9k5R8gQ1PldSOhHWTlH
a9rFac/Au/33muIVW8xNyQSqKnbE6urQ9bnhUzQRiYq5qkEDN0gbZf+tPs3eQ2Dqo9TFgiriyplq
qGaguzRx0O41L3e140ceWqiGb4Ws7/j0wxJP869+Si8rxMJu78vr5kRUNNY0iskbcpy9YnIg7J1U
0wc3fycXU4bq9Xw1UQFZ62w3di+W/n6rmrjpxs9B1Zy3ZYWSFzDPcC/JkK3n29/y+sbgjP6951Xu
9ZxjZxJJ+/u+sKOWUcMFrRv6unwvTRS8iyNyC0Caul8rksfWwqPbk37ds0B79++Rizbk6Niu7ASE
RCfJw6i06rO/mShdNZcLUTFay9aX28iRFvE+lljwOwfFuuYRsPm5i9YDdAoP5mtft0qKkfslYTMD
vVqSe+e6fRta+7B3RIVnMWsp+znAwJJ/qPv3/vpm3kUXy4iKz5Ircy06IiZ0HZEAk38uN1B/il3S
SRhe8ex12Tqg2Idnly7Fpe7GAIobTo5mtVV4VtZ70h0RL4DnxEUtiHZD5HNnX9WbqLisMqyLFhJB
WBfQgvi1c7DWfYlNouKyBpa6KGIhFKy27hFCyQkFK4jNi3NpzZ9uW9Xr7oaoNFAOXidzFlgkWcDB
1TXkSMUnDiZ/zwEkpowyGcS5Y+J+1m2EYsLDGpAip7598cCBOfnlXbaZsEma61OlT9/46sx9g+MD
8ttIOI9MLA9D+SVbnQOU1i9l2Br8gO4bFNMNoBPk1W6AYuhWfPdTewZxLCLo27uh+wrFGedVHXZi
27p7iFFmh94Sb7k/HPoiRaRe8gMOWhXNzr5CEVGZ1RloPZe+Bnc4Z2EaLcX8nysb03WtWyfFnt02
66yJw8dQ58Nkf7W3d7eXSOMGVCxXFjjo5l+v1xDzj4IjSdYAXiFMry+Nm1fhW3ZvMcshAmnxJrRQ
qpj6Q2OPy/NSTI8bqZo3t7/i1dXxmYpBWBbbrh1S8QTYgOfNf3IX35DYeDVMxcjKEbJD3oICCezt
E6jno81e2qhIxe98FT+KZYY4KO+DPfEdfkp562VW3pZF0QzJFKJrJQqc0f80Fk64c3jlBBVdJ7KU
zTLxp6A8QK6gTUpv3gyjv3qOfKbiDoY/KsFVNiZZVrZRVWXoB3U6sEEHhYn2UbPJKgQhsLvQobYA
e/vchZHbd/zUBtNk2OhX7wp8gBLEQc+Rsn5ceFLzhrFjxp1iPWQ0X9vY9dryg8SqBWfH9+om2jpc
LAYWE83CqZ3z8+pDfO3KIe0PdQgZ7VScsgws6YUw+WvNl6n988JORxpKcPdbRbN+C9iEog+16jsJ
9xX7GwOkfcjfdEtmao/SbZQStHrLIvLJxkkrEJcdLRcUXwBb7uoPwUZdF/JFSNxbdToE+SYTt67n
aO0C7y33tnIPOAejX7/pxeibO7IuqEFdTUC2n/g4Bk8L5e7h9j2luU1UfAWtUTcHlAZi9RTI9my6
pHhguxATjGnYz/EE4LghyazbA+XeWiR6aLqu6pPVK7YjLDH/0BAyGIzl1Wsdq6RcVbZESb4bwB4O
ycxjl07PZTs30QrSviZrv9xeK41hqDQ2A0FbL4gGoCEIjtq4QIPdgVjFr1pYpgYvzS+o4ItCFjz3
5nZMKohi37eOFMeerPOl8uvft79Bs04qAqOheW1NksnEssjdll2rlnQ+ZgGatut9OUKfqVgMX3Zb
0+biemTpnU/e0TX9vFUmjJzmIKkIDCvwB7G6UOlpsQtsFdB2yo/7VkexZKfq/HzN7SFZrHECuCPY
vHX+VNGmkU7MCzl2v/Mruv/59s/ptlsxbS9sxUrA7JT4ZZHwMj/0vrznRWHwgJqFUvlD8o1ufjsV
WChnfevPIYoIxDC0ZuZq8dttvI3xupdJbS/FeRRpeeYlOD6YaN3o9uLoZq8sjj3kwda6nUxsl4OT
vn2TIT12e2iNEaiMIZ7VpxV052XSiPLOrmQBCcngzu7Y0xZQU55PN3/lvmu9HBHNtA6JBf7wd+Vc
UdxJZW/4BN3oyn1X1mKgyI+MSSn6FLmLfu7buFgtk0aYbnwlNmsGWY/dCo/J2kYmZWXbBw/Y7317
q1bFUw/aOtVVC2uEQtjF9Zk8TJxSg1lp5q5Ww+exLzluOe+O+Wn3wWrLtI+mLm/e7To9ajFchgto
Txu4GubwLun7oT0BlJ2jwLXQmPvix+2f0ZiYSgxSjAsprpmN5ArbOgVW1h4WS1zaYt25CcpltzmQ
85pn3KN8GpaoLDd0mhTLvvePWgu3QoizTiMGJz09dn7zthilISDSWC91/g6I+oGvVSchveXPkCIb
2WPm9x+nrX1ubBPnuu4E0b9/osnK2c8EZO1rkdmnAvwA98iNmZ6gutFV2+2CkU0WfLAo3XjzurdZ
Y2qY0w2tmO1Q1emS5hWGTkXxoe6aSkboXiaGpdcMr9a9ifCDMQt9eJSJysjq8ydBPcPYmkhUrXbP
OV5Ta5rjvTaikUKkdxZqf9LvD2FqJXPu7LNeVY8bdLvgZCBY/GasjtAqfaB29nVO028+ak27LFct
fRdFvXEboOtkmOi5mYKooaguprs6u32mlr1Jl4saFJwy6bxwiqssl9/8kPL3tyev2+Lr/188N2RL
0IM9sj5ZpmY5txWpjindDF5Lc6epKtwOGYJ1WN0+afCytOicCFafKlbuu3T+lJNezN2zh75zBcd7
vJoOxE3jNe8Pt5dFN3PFZsOWOCgO4RXGO8Q7bfXkz9Y5bMTH28Nr7jSVKKTy1sztSdAnqBq00QQ5
bqAPntww/z1PJhoPzc6qZe9pGgmXGRuSDGKLjyu4fcAY5IeDweu+XrTzmVrq3vIZLqUG36Ec1pjy
txZBern4xn35DBjLkZBnm/7oxvGE5Oo5mHa6MbUMnsu2Jvm20KTO1vdWHTQPQ8a9fbkQtfbdBvY4
CQ+uCxRUTeQgd3QofShreattasPUJENsxQ2D/DorgiuPOnfXL24JhY+RDveDG2xvfIgs4AqkWM7S
br7fPmq6Y6AYuLVtCzRCoT8mOL3vAsEAYc9M3WKac6zKeft+lU+pDQcx24/t9mMkRdI0zzI3OSBy
tbd/kGo4ZKpnLgpbTvZVJSwX7l219qAfLsYzk1ZS2PySbwXEaJrqIAL3OGard6RWd9y3cMoVMIPb
OusngjQP7Z78qj4NjSkTqls2xW23/SSHjSNasnJ6ggschQ1+oO9UGjIX4aur5qq17TXzV2csS/hW
OZAjGNF/i24+i2Aj0WKR+6kbmzgP+5MHgdc9i+Wq1W5E82ROFxQSAaagkQA1Rjy3w2Xf4EpmVAas
af0N4ZmXh8074nXBdxQvpeFt+7qBuCoHSTePw1jL/H+cXVeP3Dqz/EUEFEiFV0kjTdjoXccXwfY5
Vs6J0q+/JQMX2I9nOATmycACpobN7mbo6ipIDFdPS1cecNGN7vvdQqgnuWasFcGFvE3JgTEryMuX
+0YWgjrniztunTue07l7LNL8JelVfcvXfZOKXCOOyXlKqhzH7dhFM/1x1UD6Xb3Ns2Ix98n/N6Kp
WNGGSkjBtdEaIHXmWJ+c2urDvAfhE/BNiown+4IQuK4z5CXB6w0QN3+SFSe+zHqqhuwugkKbioVt
zpfGHmoYiALKY9IfM1t2mNLnu1ZWrG3rdlbqY4wOBmRpfnBXA0e+ulY000tcXSxtp0bloJcJ21ta
J0/6OBqevfD73oioWNwuU7PYjBRPy6kxfzHH7d2csgC0J8Ftw0hWVSxsZ+VazylFJ26eNWdaTX5p
kvfazRQJ7Pp1BIjJ/z0Hz4wAQ7Nq2Ghs6if6qcqeMB9/48Gg4v6WzUAI2rRb3W1JDIh1duw5tp7m
tnqm6V0P4lRUAre2NNPQeQuvTOZgyg2fU/QJlqUTTAv7dXsJZO4jbMbZwFm7QVbqbGxaFm5Ma8Js
pSrWeNnoQtjGENJtVwP4Rt6Pp7IfnlAyuuuGRh1hvx2WZKNUwwM1Kr4nujle6yTvLldB7iQpUyxh
r1tZVFsN13Qzdlrs9Jgx8gCK3rC0VPcRiXHEMjZJ8irFWQRkSktv+u5sJoelVN2RJY4p8pDom0VB
NYeOZELbyE3ysEvrF1QN7ss6IvHI0netWTYEb5dO8iupW2i+o8Zxl0uKzCO6PjJo/0LGB8jnLyMH
w5GZJ4pTlMwsQryW0F911grLqqXVidfvq9m/W0RViZONLjxrGXFpO2Y2z+ehKh+tFFrpcQLghkpW
Rja8EKuE9nGX8d0nmTVDN5l3Hlv7ECpdh9uWl31ACNe8tyvC6gE1Vqf9Ws0j8AJu97KV6Ke6/QGZ
ywtBq280YSvo4kEWv+K4WrSuX6ba612D/4d/pItnpyV4bW0Kc/ypF9z8d6DjdJ/HixQkdZ2OZZNi
bbWGFJ67dkNQQQtKkc0khhFJSFDpbHMwmELn3VqyQ9W6VVTvD3+3LSPZCEXWETY35eT0EO+Yc37U
4/xljk8AUzwtS9l6KZ8UN23ZJHa3+vB240LhG0d47LflOp7stnoYNe2+Y7eozQz1sLHpZuyzmW23
IAVfWu/zfbYRYtbK+1YDcTvozFHhrN0tcm3gS4zTtjIAcbih2MtlSyDErq2P7kjzDbGLElVl22/u
4n7lmnkCD+AfYjfh7dnIlkCI4DKfgKQrkSKSqpsC6kJxoKe1quYjyQ8iyQgKAiytVwi5ZZUesYGd
uLO95fldTc82FC/+13/sGjVnp2A4iwzrF7Yi8QNAo0j8EsOIOJ+V0r4GIzP2w83NfSt2HoqddOG2
1SWHBRHmw5zUdKB5Np+bsnvuTXf0jKX/2k4pNLRIrcidEg8SOUZoC87bnIHN20rMHX3eh6Q1Pltj
edZJ9dabtSKNShZZhML0bqYXGcmHc2kP1LP15DcqhxXQHlT1XCZbi/3vH/IEcUrdbc0ZMBKmX3ja
vdhaFtxeCdmPF6J5nUAEvdSgt1p4dXZXaIi57k/dUnGEyn65EMVQ8x63Pi6AVzCaZ3cyE2+Mq++3
f7psbCF0nazH01RMEVyQCI6KhOrRaMepwkVlows7r2bWQ+2Y8H9QiX2nLC+8oR4UsSVxfxHyMqPX
Q1tNbI2LpV+2nIZQ1jsPjuVZbaVYV8nPFzEvhrlNrhPjOFsy50cFx/ccsiiY7mRj7wH3wR1t2+VD
mWF3zAwr0lm14Czr3AfgoCLSZasSrco2rOrA6K+e5My3HCgR3+UyItlIaWaVg8MObhAm4OCNUf8a
+lElbC4JJbqb64NZCmNJ9ArUnfuj7LkkUAnP2TvNmWJFJelMlG1Kq6HTGqMdIFLyU+8SX9+WCO+b
fsFKyKirkqZsbYWAja2Yp/UAC1VUz38BrMo+bd1yr4mEkAURHQECVp+hYW1Nj0MzMW+wh/yQEUPV
6SibgBC3dOO5lZB1OVOIxvRooDLcH7edR7K+IsVIwsGYQmKYpga15janPsMG41Vtqnh9kfxyEYPq
NHh1oeDhPwO0yXzHHYsXc4Qw6B2/Hp22zv96Z8zczKmNDPydWxvo8/A29FMwcZWsyPUiBcYXkgJx
WTr2drydJzYdtqV/odTxSVIGFPLqeNc8kzUJVqt+LmPtm8amT7endTWV4rP73z8EXV2sbACKDL2m
/XG1wmX8vtBPWnsXzBXD777wYfi2W4elaid0kjSJvzU8GC1V38hVd8LQuxt8GBqi9yhGraV2iesv
8z9NduGlYqmvOhJGFvb00qotNi/GfFmHrJn+3nt9O9tGFQRcZnMhR2wmS50ky3cO9ypwoDmUt/GJ
Q/K+cVRa2hJqK01ss7SRhPTe7ZeL/jYH7Fvqd34aFH5jgkVkJ8dQKV3J5iKki8zK6OA24PfRsC94
gIHbvsEBX0jn9Y9pOooVubrWKEUJB3WwcW5dSij6O0bnkrrrs+7i/lSy8I4gwPBibJdL11u0345A
LucHBhGtV4e05auFvrkIkAZHsX1eNRa+IzhWxWJuW3gyv8RlhNNK30bLy9Idbk/i6v6GwQWvsuLM
ngkZl4vlvGX9ExioqjzK6mc9/ff2B2SLIGw+LQpnGTOn8bKZnzIQY8zHXFe8dcgMI3hRwkD7xkuk
CdAKHye+BkA0v9Ap8StH1UV1NahRWxRcaMN5UU8c/PoY9EVgNXRV285fsNF/ilEYWfCetc5QJwU7
0oW9baFxmAPqpyAHKCIbslmbb/rgvQVDQK8kfb/elYovCntFrhPItHf5cllf49fxNESV31/io+Wl
TzTMD0lonm4vucxo+3p9yLFbuzVGn2Bqk/mqN/+sKhaO3TTXTLa72Idx20SnuUYTcAMtv+zhkhb7
veZlGf01YcHcHW//+uvoEthJ2CII6MOtpIWdxkDzjZ8DUqBxsp51v/fGz6biGiUJC7FowgBA63mM
uUxlAhbfx6FHKa9WbM+ywYWg3s96KYjhl4vW+eP0x0xCNimu3ZJ8ITb6FfESV8MwjJeybd8mA4Jv
tXaxIdJTtZpfl7PisrPH17WlFkK7hANtpIMLgcDxPERFZEY0LM8qzLHEQGLZpAbnrFum03wZqsGb
49DZcUTzn9sOJHF/sWAyE90qrWTWz3o1e8wqDjjPBPcNLYRw1ehjY+2RVTg2eETZITNVj68Si4ul
kt5IklQrMfQc9qcpQkINh9MYDaqo2nerKyt6pVxSmMmE8WnUHLcQogKX/gJYdqAFc0SC2L9tIdnK
CsELbu94oQ1OSQyHYGvWv1TmisLMpEht14nzqSuytvf0/800BstBD077Aak9Zv6esZ92SdZK8Uot
SXYiiXunG7RZDdirX1Z/oxdnRMffk5b8A+GzwFbSQMucVdyep4bbo95rl3E4uRT9kYq9WTauEMBJ
iT6p0UKE1SbxmTMBatYplvgvgPaKK4kVFJ5o7dq0MI31mL+b4eCVQRGhHOGP3niA3PQTePX89OC+
33ap65csoHT2Jfqw76S2VibQ31suaA+Jowp0cWvugZBiJ4yLD6oFlwSgWFvJmqKmBR/3ANmFfscj
i/RDH6mKZpLDklhcWRITrHEdJpGsNa4OHktcz9hB/oqMLds2rT0iP1hpdOhMUKlZLngAONXhfEl/
6ZEWQqblyE7J19trIXErscAyrG2XzsswXxbze1U/p9t9VwWxiZqZYzYaVbFctrVsvIIm6Ogwes/K
5uj2D5clDrGZuo1rbXFqLG9OHufpiVng8e8yj8dHRg+O/ZJ1P9wy6kHFrq/HhPzUQO3P79L/ggcL
UQ7BMkiyj5heMX+m/Ny3X8CYeXtishURAj2NXXBlzzNWJH6iyxtXlYj2Le1KkItVlq1qQFEA/d4L
abxp/NxtEaSWBufzoOr+lzmsWGup2lwvuwYpqnxAKn/YjubT7Nc/md9Gpa+KaulX9vl9DAu74ISV
sI/zuIUs3I7EH8LqlOB8nyl3vb9tEdesJRy51wKc6zVUby5G1Ic8tM7ZE+CKQXZIA4bEWPj0eftD
GzBUr0f95fbKSxKWWIFheVm3XYFv5qc4QsAf2wOJxkh1Rrv+GEFdsR1Zr4oqLxeMb4ENJU+f6rED
i8IxWy6Zs/im+5KPQHo+l9MzQSdxbqlen2TzEu7b04YWe7p7tHbuT8V5PC4hDcfIVhwhZI4tHM5L
d7I1IEXwuGVNidfq5qXVwcNNgJBNieabW6o4ckmOQmKjMhnscbVi2E9PPhUM/CsR0RRDS4L+P/3J
tGmTzsXQpvlg1y8bUYz7t2nrih+LNZqks5PJdRf4MWRFiW/Nm9f3h0Z7T2wLDGbv3I0GO3S6F3Po
oFzmhDxevM5oDyb/nRdvFTm246e0eFwqDX8evSV76OLwtr9LJi0Wd5qyaHb4/HxxWRsVtXPsFlUf
j8zXxT7mTDPiNBtW+FxEIx7YYf6cf2WR4+2iW1DjONw3BSFN0K1fYwdNbMekKVZvcxYjGghwnveN
LpwACCiY9bYrwXbYW5mXxO6PdlO95cmMv//9QxrV6yEty9bpjnWzl7+q5YGujqoZWza4EPH5Qqd5
Wbl2WbRo28BtqNgbJWcukU3ebrgz4QyMcZMi0IwGTSqP02w+2yoaf0mIU2FfN9oGUvEpfvg4Wb7L
i3BhvYdeVMXvl9lF2NvLzuGAhjntcV6+kbE614l73/VArOpMNWgCdTduj7zNgGZuaGDhOec+LxdL
OoOeD23aJdqlcwL0gxiN4pAoMYdIJmLZvasZQOpezNENptZ6y5LpPkuLDfR1WQIkCoXWi6Ppz1W+
nabqx+2glPig2D+/koIlmYkfndMEYk36U2GlYUoBwB5MU7GaEjc0heAckoQ6aUvBrjx+ThKvcv9N
XcVayn6+EJr2OCQ6M/vmuPDDmvhDSz3qeMn0z23ryO52prAbp9kIuOIEMoT4xxxkxy4CWAINY/vN
K/YN1d1I5jlCnKJ0uYBICV8ZDrkR9KdW9zqQAOLMpJV4OkjAfhKN1MsV3iRbDyFu02LOGLccMCLj
+YB9MsbHIrvvaVHspy941RZ8tcaLW31PyUWDEI95F3YR7RnCPZs5lVtRvo448lfHqTAOa/x6e5kl
9hcb6Ys2L4q56tojrYovnZ2XHpgs326PLTG22D3fOXqvD13aXapS08Itre2g5YXt1Vr8+fYX9vlf
ORSJVPJpV49NvAzt0SmTEKyVepVCk7ALqPGntVwv63XF0VRmpv3vHzZZ2mh9OUFc+AiBPC/hc5iM
Vnh7DpJDtdhKD2GChNhT3F762I0m0wg7e/6d5NtxqeOo57ZXUvqFbIPCTWUzEcLaKFrbqSpEAGmM
A2SGDwOePG7PRLbeQixXm9MP7pr0F5K4cfZqZ9ZkB4aZGd33JdGo6kgom4EQw6uWl65GMIMM+s6k
nN+7urovXYu99V2/5YwZDb8Y+ncyPYHoy6/479vWkayz2FvP13prSF1ysBholQXGehvK1Mu6+PnW
VeFSoS3YGw1n8zsjd/3MdVQtLrKLtthub2oZ0AJjruEBe37YtQT6I/tRnYwgPU9e+e329CTbkdhw
PzJwomUJPsK7gABfZ56S5W1SERNIXEvst1+6bl544/ALmb/O/atZQjxZJSIj8ae/VcEPsT2AfQug
sW29cLa+Nk5+SPP2vrQh9tp3uI4PWZJNF9Lz0F20gHDFfVC6qEIcQy0l1dEksl3QrMy89IUd02C8
pKXXnDTcjFQbpsw4QkxnbQfdJWM3znQ2te+2isBFtqBCEHe1Q62EZ+tFxztFcyTkoWOKPV52ZRSb
7FswJrI2Z9slnXzzmx5AIuVQ+C3zLK953wvH95ZuRBCTjs+QucGXtNfpEK/e4GcHcgBhT+/FnnNM
D3epdKC90f7f/aex7Ir3BB+a0198e16mY0lVoHBZ+VvELE1Dvqx6CVcaDua34QkCOYGWe9ob9/kB
kIG3+l/7/XaSkHmtiF+yCxAFZO22XXioh5afh1VktZ7tzwcrbKOpCW5/R+K1IpZpbJrZAF52uyzQ
/nM8oitOSxKvFZFMcb/WZZPhVploj5sT5vGLUlP575nlyllG7KrH6wNt6EqxxLTOSOM7WT7uZxjL
cIqwqLK8+KFvxbx9Wzpmj09NWxb2N0KWpighkVZVwxwtTaaRQzbjKnae2mQpNJ+CJqkISdp2/FNb
9gsahxsLHHfMm0hNqsTrGqIXDf5rH+vNYe6KkoNmLV811h5WN2fxV7PrhuG0TpzFKpS31A+EtKK5
c25ZDC4HyALQHWVofzJMjz6zc31YjvFddAEIGyHLoNMyH+f9M24fpNWBqfrErvuXI+KniqSDaE7J
t4ux/By23ivvasSmjoic6vu8ZkOCga3pc28dKoy9KpUd9q3hvx7miIz0VedkXU6X7WK+uROUsKao
8XHSAL/hqbwb5OKIvftgaNEo2o03bHqvdfNUq15tZUbfg/LDPp2BztBsSvx8wh7j4RAPijuobNz9
7x/GBZFkPhVttV302XfiU9Lfdf0BZ/X/jjtmfT7mZIXz6cQver+df8fsvkOwI6LTHMcCdrlCInW0
Uz98KlSyDzJjCIFJIZBgoWAJI68hz88mV2zK10+/jtigD/gnMGn6sAc8AA7H9mijhrse73u+df6D
RnOWjMYFfvbY6uuZbxm9sEKrFD9eYhQRkbalO9aNYfTSfVzSo1sqPEQ2rrCroxWF9Tk38avzB3Rd
2P/e3v0kByD4wv96nt3m8eTa+XaB5mKkHYYIG/qL8U49xzMPbbSpuM0ladwRG/TdyRmIkxRY1ciC
4Kt+zKL1n/6wBCbWdlbdK2Vm2v/+IUCZRXUd6HPs5uODW120LbjTTkKEVkNZ5JqDgVPXc163YPC3
Yxw0gDC8mmf9kJ5VuD/JY5rjCKf1rEsn8BKXyOuvgGX4+jE58Ffy6hyX4/aimI0kvYsANGa1prYY
+zcenb+L4R7YI4u0oAiTIL0zFIQd1Yk7gw8JPhLzczX7IB6979eLwDMDPTzbgk7lC/SOp0N/Mo9F
tL3u2oP5oYzuOxA4IgJtXBcr1id8pbaiJYkmVa3/+sHQEbv1E7NfebUSRDI5rzica0e23GsZIZrz
aQUd7ggVN8uyXYgtoLij4bynOQdQL3U8Kuiqzb9mPpEh4m3efnKrYi463yyhDPBS4Tmh/DRo1U4F
dnutZJMVNmKex3ZH6cQvW9z/HLL8edSKr1WieqGSZRVbiPc1n7g7rDi1WTuqaEfcaW/6q/VshbjX
+tp9276IV0Pjfd8NLjCarW75pf09dn7fNo/09wvBjr51kG5mjYasuAfiht1uPLTeDmxIAhXjjSzJ
28JOnTuxOTQtCiPz723yk2MdOicDlfKf5JWGRegGqsQiSb+2EPJrOWUuGJe1S2k+FPUz1Q8KO+2/
9Mp5VESrgdK5sFoOOy1nPaQHfnQepiCGndJDqnjQ23fSa58QHs47CDqzVGtRmBq602LNxCvzNDJS
13dL88CpqjwvsZEIUXO1laejzfll3uLiYvRAK2gkvusVyREBaoaxpkzLMQm763x7yPw5YYo1kP1u
IZTLemB8KUl/qeziSOzNS1OVnPc+xDXTC1GcVKsdU+b0l6k3vfybNXwfO0XoyiJMBKV19WolLsFj
o1v/FZFKgOSx3rdXI2wCEnQKoKnMOEIcz7gJ63MDu7vr79X9J8714LbnywYWQtdeM5AWbLtXpl0e
pTp09IqkvovAnoKY+H+PSwOxtiyPdX4pu/fRJp7RB5urIgSSrKoIPiuHemrntRxw73hd51NbX6ZY
YRXZ0EKstuU6mS488tKgfUHLfMP5t8oOd1lcbPA3prWeqqoZLrN7ZNCK7af1zpGF3ZmlQ7+2RQUZ
2q0Jegg4mLWKlUDiJiKMbCpW0LmYlnHB/uqbTRakfa3YwmVD73//cKSuIYBEXAohvLgv4zUaU1B2
bvlA7mKCAHGXeLJe24FrWQwc++R6JjECEIMqfrps42NCWLrxvFTrhhsv606xc3DxAA7it2n+NZhf
FwuMDfXBjB+acfVXeupyVSfy30rGlYQmosYS0wb0vCz6S8qXryV5Bz3oYXaLU0PB3kjaqKqgEG8X
X2NmhBPR/XGxAqMibzYe9PxuIs91fVffMswrhLjdxjYfuny4uPax1uFyF4fdBeVwRJxZ2TCzNnL4
M9Ef1hxo3PCuCBQxYmO8lXaZYKeZtqnzM5tUaAR1FBdp2YYgosTyxOLuvCSIwtPefAC+5MB5sJ5p
uDceqFSfJAlKpAKYrBa10x5O3UBlodZABQ/YZePfZ5/9ox8isnRHXUf353CpsxqQ5xQAt36887VI
pAKwbdpAvhMh49iB20ZURXUuOV6JHAB8sUuUxjEu7cOGPwCQ7OiOX62XOv912ywymwvBDmGFYtYX
mIXV37nL/RUFFufP7bElSVDEiK0DeKrXHEXFykAX+HooSqJwdlmOokKAInWPRqvjZQEhj/bzAA2M
P4hPvXLz16AI1PhmiX1EuFhbOVXRgoUBVYNPzeB4vDxyFe2lbGxhQ96sdqvTCpflkfde0j/VeBlZ
rU93GV+EjEEgeexbEz9cc30Li6oKUsmiingxfUyblYD9/aIv2nmmzVO6qB7Q9y39ygYgAsba1J4s
6jR4BoxLLwEHCwQc15eekGBqyF0yWaCMFHZmBplSnH9QukL+nVmECul99hZ2ZBRcWGXtb4Kj+2iz
iGovt8eVOYkQoHPCQZs8wNMB7fHz32z4l7SqY77kgmgK5+RuawBISjE2jTaoxYZQmT9Znu7Pr+rK
qsxfhEjdto2hYwoP03PRgCMZHQHNt9uWkSUBERGW06ZKkxkmBzHkHOxJYPvlBNRDK7kW9L66tU8y
BxEeBp3Xji0x5rCNTdjHy2Frh8PtSUiWV8SH8ZgSCGb2CCdzCBlbci8z+4e6st5vjy/76Xusfdj2
KithpE1QJBnG7thlzcN2n5YxdURwmNEt7UAZhs6gPUOGb6tmeZvKN2W/e//7h9/dZcPodkQDtm0A
iTSKqctsP+hudZ8CIH69EK8O1K5W3kIJHVTkbve2rk+98mIhW1QhZpMZDO42R6P4tB0r64lvj4WK
pu3q0DYV07rWz8TJlm05g5kh5Fbmt+jdqqiy4rCH5X9yMMYX/AUvIFU3mGl/1vT5mMbPY/JQxH9s
GgdV7wZd8sKm73ij9m57p2w2+98/rDLV8q1NYvADVe4UdMaPVCMXNMAEt0e/6kOYi+BDG+9p2oM2
6Wx02dG0YKeuUJwm9y36mpkE76krCP+0XQKdCVwbXcDrTcefzdKLgcjSxjdLU8WBzEKCK9FtyNjS
GWDOG7TWzyCWCc7FLMwaFYO1bCbCHlA4SWzbJsi9LG77bUXCakz/sUvrUTeni51pXyBDpNhvZOsh
bAVFq81uzjOsB50mr8qzryNvFNvk1ZOyTcW9YHPNWOsd8No5bvNiddsF5ZpIp+AqG/L4QpdacfK8
ekbBd4QzmwGNlLVCR+55GzokPgcdm8Zpdd1zEXOFb0mWXNwSdrhwTzkIN/W5PbBa95oMd9teJYEu
m4EQ4TWvqtI0h+Vs6cZjrQ1e7w7HJl0P5UDvC2txZ9D0uHFxC13ObKOPs735dQcGExrfdYfGIgiB
Hbf1WOYd6CQhIw6Z7GnRSffAiI2ui9uZ4/p9F18Q4htK6MD7mJA3QheKb2svevFcZLgDfKFxfajd
5jAVP/b+fjj0wVDK+UoCxBCC3egJpe5sWKd5TrvGr+ehdANUNkG0entesrUXgh1YaH0sy2k5p0l2
bsbKA73PudHMoDVUesqyTwhBnqG1S7MWuBdEe8Num72yZb9i9rlKKkWoS+JDBBGjwNCCLLZZznOW
pB4tkh+dNW1Bkw2KxhXZB4QYjzXwKG0DR9XEsr85rAlNC6kdgjLh7VWQpFwRLwyR4WnlsYtV4P2B
G1/K5QnKoX7bWlFiRyBLVXixZClEyHBiJ9XWjPNyHls3ZB0J86J/c2fqafTOSBRxw0lZ62SKkQ6n
jvzLsvnr0o73XKjQHiQE+YamuwEKysvZxq3BS0vLDuaJqyhWr+JlMLoQ4C6pTaOyIUZFSO/XbeFP
9F2bp8CykKycYESDPGtbhWaXbCGEuJ47tGHHE6ZSZOVTbxfP/Zo9myN9MzIVu5wkdfwFRnw4SYH9
bZpXaKOfO10nAdF7dtFmQ4XkkI0uBDUpGjaQpF9AjkrmB9bk9KHPp+a+rCTiidHJU9nMgHkSmj2v
DvOccvllmbFnJYWiyC9ZARFIjEJ6NlEDocBJ/9y59oH1U8ggiEBLFbOcJGuIEOI+NQ1AC/GJrGvD
YtGey/KffiGH2zlDNoH97x/Wd3RjkxUEW+rMugwypR0Pl7TSPy8cdA5WOfy8/RnJQov4YUY6niQ9
lqKJyedFq/rAxsIrDjaSM5qIGnaWsUosoFDOnbbipfRH3Vm95wzpp7IwuJeCElrhULJZCME9QUmM
o1cMCdxp02O+eJDBUFGBycYWYnmbK6PKtGU5r6tugie7TyLXmKjCRDInEjZotDHHm5Zg9Nkoog4Q
dMPeoqlTGUY2vBDH4Cgyxt6KwUUYtz0/sT6eP5l5Wk7RNC32n3t8yBTRcXHLXb2d2+VcWX3mQTz5
xa65Igz+igX+9+Jlioi4VTPngUGe7jx0ptePoJJtihBSJJ5u0mPD0lNfGv469Wdnde86b5giGBlR
MOa2BabTLIkPxWw8oAfrAJC3YkrXHcoUIcmtXrd5WSBvoC/Zc9GXVrtucNdKiIDkbXWpQVp9ASl0
6o/MfWxNrtidr8eyKYKQAYQHlemgYZHrF8NsvLJ4r5bab9wTHRV2lxlmd+IPKa8rcZ5IdQhobjZE
FlkKZtlCYZjrcWC6+yc/DA25IKcxW2Qis2JP1rYeDfxLbBXKXPbLhfyTOam7jUzj5wb8McvAJ880
+K/ba3r94ALW2P/96T3r1mIZVn5Ot9GfrX+q8nc+U1+fwM1lOd66gJRqmhR2kq2ykI46h6HpbP+Y
XufBZLteAdG+ru/CzX5p+KDA38imJGQlEO6WXckXfp6a6oFovYd+Oo/NmWe3lmc2oOAh702hEkaX
LI4IZXazpdFZXy9nZ6i6p3acnJOVWqpGOmmCEi4PTWxwPgGqdE4Gw0827ufmFzaHpl17SZq8uDba
ZdA3xcZcsWXI5rOv3Qdf7qa6K5iF+RB78UtXj0qti277miRMRD5KSFAOUDUFYUw/orV4s4/oNg7b
XBUm1+9BpshEOdXQgaUNLnI96M1bJwu7sTmZw3YyQJxQLesDKMlVTxISTxYBwtCdZWbpYlOa6hec
7wvyb6v9ZOQln1XVK5mxxFhJE70xNqSrwupPlvutZ82lWhV76vVah22Kal5WPVCQ9lTruTdzj9LK
54UW2Vnl45rt6VXnJXh9NxJyWGh8MEc0/TA0LuRFeJcniOhht6TgcgCG+NzFkPhaXUI8LZ2qkPBR
cfKUOIOIHF6nOEHbdMvPM38yy9mz5gbMSoavm5pPyiNQ8IpsI4kXEUpcU6upFoChziYdAUkvdX5a
Cl4qDCUb3RKisTa7eHXqFfoybQgw9EWn92lDmSKPZcVN4rZGxs/5hE78lb3Mpqr1R2b8fTYfcsjK
txjaO/jVBVm8Nvs08OPa/VgHdrT1b4upgtXIPiPsi+lqpz2Ei/UzjR9a9ns1Jm9lsTd177b2zHPF
0USynYj8lQ3rGrdYESoD6lK4+AVdOXraqHmV9atunHAk/8aq3Vi23ELQc8vQijgv+bmtq9qLB/LH
ZbNiHpKEIuKCSZNCxLPLOagxjShOzUjTQTgcqwimd4+8cpIW0cEZ3uXi/Zp0tslyLBMtGjTIwew0
gJOloiGSLIXIX7lai5mA3XA9t4njNYz5S5KFg446YWp5sVtAk/CCOqJiJ5QYTAQJ843jvGUiQKo1
u5RjFZhm9ly7JLidAyVr/R+YMJ4MGCAg/Fw7VXmgo776eKb9entwmaX2OX2IwM010FaaIALT5r3L
gWDRnhO6eFTPwM02+2PzpyCtYiIyO+0T/PAtZ21M3q/ldh6H9FCT7LDUQ9Au5Z3DC1Fud5oWj10D
OyXmqwmpgGntD1upIkOT/XrhAEychqOLrtnO/QD2iy72Uid+GqflcHshZKssRLTB6o7QBPuQ1qYv
rm5GtqbSUZD9cuGcO+GpFJLO+/sHaU4OmcOOWi9jdadhROjw0rpktRjsHpPhpSzMwI67nQHjvmUV
SSvHWE+yuYRwUc71ABwbftIAFrnF3m27S9KRiCCm8zTWplZxvKtsP80UOiKsC7SuKT28EimmIFlb
USFscQZ9hFPiRmnkcdA3Ng1ncufbjSnCiZ0E7MCj7ejnzqyDbBcit44xUwWtzD77nD4ELeflmkI9
cDm3dEDtdN/RdM8uAsf+fnsBJN4pQoq3fGy0ycEH7PzH/3H2Jc1x6zzXv0hVEkmJ0lY9uju2Mzpx
Nqrc5EYiNU/U8Ou/0++38cNrNqu08MYLig0CIAAeHKTOXyf8MqSb8JGc6pBiwhtFyzLyLpU3XCeZ
PyXSt+iNaduavUYiohFtsG1Mvz4t3vw1S/JjltvKfYa8QUcCT7Jsq5FjecX/Cfw9nV6S7Emy1zCw
eQWDUuqA4DJKWLMs+MLi+LEUdD+mm96xqA4JBmxgDZSP+xCQtyPv5jjxgisS0W3ZoY4JRg5QDA7e
HC6sZ3silrMjs48JXzY9mlAdDVzcoPlVhfAnD/pdzzwVE8xajUR7KBpnU6sdp/qAMIfwApRfLe6q
tgKzjk/ORTtiauzk2vTTdLya3QLimfLERy26p8Wyk8ig8Whc2HpRDBG1DhAOCheXyi3k4b46ZMMU
+9mpwFxIRv8MI8cMuP1952AwA51PMpgwbi9scBhj5+CXfF3p2UVlmmZzXJHj/W+YJKVZMqbw9POS
IyBVDfk1JpE69sHQW36AaXHt7l1Tf+rU3M+XwQPNdtnQdBdwYlFVgw/SQcIyLISbJCFSfwQ+uwxM
rXjWoD9phjx9k2x0Ykni8qEcPVy+vkDPByKeXRF0trclg2x0TBnLeC58t/IuKiFyNzfh8LA61bBN
8jqizPdbn80Ur91V5zy7tXxcGlvLiEnut/+/uRO7kDdhH0H750DtCdglo6bYgWzKcrWY5HL7/5vl
E6eATlIoPQ4XHogcq2qx6LqpTEi1INkhSUOmNp0vwbKc1zL41eLqyvvwQ5vRK4o9By/K9qFX74Nc
WVIM08/RAmdaOctCQJB2cdd0P/D0gDzZIinTQWim640eCTCKBQeBnYdCHLMlOjdT/bBN+zXj5VXo
D6TAQYA99DC3IFhzbCMdDELRcWN95/JyChA0DyVXcTSDXY/2Slg2bpCLjhZbV9efaZHcEBjDX9ms
x4KSR5JvaqDkVEeKtTlpXcmwfKGCPm5c9oVWuS1mM+39Foi+0f66SALsGgF5Ool/aBdeMdg1joRr
e/U3rX/7/5v10bUl0wImdqnb6dgFI7oUnENddIf7OmNaXjPeckQz35Cj4BvIYS8dVN/HbD9auRhN
eqPZr6wjjAm8xVbS8V/xoIChLGsrLXs3La5ZqpOkzdB2GaISIC12SanyB+YsNooJQyZBNGPt0lyC
3RGSUTyP8/bj3J56FJLn3FK3Mq2vWSsZfDkkmedeKkX3mXIOXV58rES+Q0OK5To0HK4OAau4HxRN
gIfNKEjiDjno3Hb7Be3V93XHIH+dSnIMSDWL1EWVdXAvOe+/CmXj4DcI5z/Yr7TjfCpv/gZv1W76
rFT0PSzrY9TbBqmbNq/ZrfRCWqYcdiWabv3IGrf6xJBYW0TzPtMKJzrREDBZrqhKhocIZ91NfNm3
4l/i/HGLEkDS4pTWiK7Wlzp6xSD0/f3jMASfOshsVm6LYhtOm5X/luVHNjwO3icSnkf17/0PmER2
+/8bV+S5FVnZ7aW5HP4keFadx01DoTj9D8wME3AHVyl0SvnFMRrUoWHuLhG2B36TNmmOwm2lh7u3
h6mxdZ/iWTHr04feL3aJ41qEb/qE5i1KxOANbSEbQIbjfjr4/hrz7jcGuVs0yiR8zV0g6qekXhHa
tiR7Cufgn7npv206Vx1YhojZXUD76mLWdv809Qk9yEyk29JfHVKWFuMQdhROYmjdl7YE7XI6PoOt
zSIWg4vT4WSpy0XrBth7TsQfLuRBglc45o6tg8G0vuYmZh7irbiYoZnSP/Wec4jC6eCo8nhf9Kbl
b/9/Y1INmmF55RH3Eoo8O4iUgxd0coYd8Vdv4yc0qwX3q98kPSRUFNUpn0DP7rWfyjY9b/sF2g0f
0qJjwK+7FydTRwyLPSUzObF8OGxbXjNd8Fwy0juI3bKcHz0n/NQHf5qi/7Btdc1qc68EOx56By+e
S2/B51OeTfssss0jMDgFnfcxylpXdAtyOl+A/iyM4qVg16rrwZtue7B/X4GIjroCK26+LBH8DsEL
XqiaXeCSM535JuUhOuqq5l4Stgyl4IinZwbuSjoHDwW1lRtMu79dZW/UX9JxGYmD3RfdDM85vs7p
eCRMWgoO75d9iI6+6jPwUJUZWS5iXGNJ/9IeHJkDKkuOOqE6Fq/5tlCIRJodR0NEhhwtj3izyMAj
OnlZ3M/tt/ta+v6jF9FhWCuI2d2kAKEgwUttn/7oBvD65v+EWb+TqF5lJMVEcduYSZPMNHv2SMST
CE1/F4nR3oK90jDZzwSvqv3DmDVxUY6H+7/KdPaaZTtdlq3UDchlnfm+LJ04BXNJ0KmNy2umnYgM
9UPm3/BL46+hbl8oqBmAMgLM9f7+37+QiQ6QKju0FRLpACozCvFBjBn93k11ZWGMMkhH53qs0tUB
cxESJ1Ain0pv/VmtyV6s3HbMpt1rlheNhZNkDLmT6wdZ3LZ+GzcdQHHbZHNziG/suid17vHZI5dJ
eMeyap491lm640yCuf3/zdLTxNsyzFJ6kWo+VhjMJat1l6vKwjtiWl67LQOMznW8LCSXrpjCw5yP
13nqSlQ8km3vvkSHc+V8iJiDQfQX0JAcQJsQD6t34LO/KecjOoJriYB5lyF6l4Tn7mVXHNFptOe5
bRz5+1ca0dkdvXAI8mQJ6CUaesCuBR6REnBtErZP0tVy6Zi+oYW6beskqk9cgrHhcidDNMysL2TO
9sVaf72vn4Yv6DithBBnipoMSlROD37m70qnuiqSHKfCVnQ1feLmX9/oaZb5U1MuUKTZbX+7U/F5
mt24m+l3sB/8uP8rDLr6H4hWy9wJw3TJhSbpefKzP3nYfS5T78u25W+/7M0vWPmahYyvOIapPixT
eRxq/0ocGwemafeaIXshso65jHAGs/xBQ/WtCV2668WyzRB0+kZZlw0rHZxxXxefm+F7uWRXLxss
qxv8p07bOEUBnXyK4x0nSkDw0ZM9nddtYFXyH2zWypOUVTjZbIi+DT2bdo3TZ9ucs87YWEi21LLC
xdtE4c/KzWWsqujXNp3RTLfHrbj2N+88ifyllt63OmvO/uhuSiaJDsbKuIPHSfT4XMIEsY9HrkxM
wLvbENaGQ9VxWAxS94AOx2vDgPptpPhLHrS21jODvuuwq5K6LM9CBxrjhKdUiD0di89juKk/AkQN
WrzDZ6cv0C7Z3xBd7eOclNW/q5cEW25drK6da+7P2ZryDlQNebQrEIZO0XNimwzzrthZqJcpkb3g
0nKxuJy++/4pyC0P+7dY5j/QPayruWDFlBe0Odj26DpN3usgIgxrQUdpwg9rsqzdGfoU5ede8sbm
1Ew/RQuritX3+7ru++sC4lvygG/ftyvTupovhn/BO5jAuqE8j86Z2RIw07qaEx6ClRUzgeiHzP/Q
lfRDJTZhBiD92yffXB9F1fq0rNv+mnufqqLcqabbDxv1US8YdnmWrN1NzmtxbKKrLGORHe+L+t2L
G/vW8pKOTtIDHWx37dop9sgvjGmLvXnfZ5ak9P3SMD6gWarCHFE+1Lw4q77dNy1cpdwNzZdy/gJg
UZw4mKO60D1V58VrXu7/JtMxa+ZbAjTeyQyfDGv/Ex5V+3jxhK1H2CAwvXxYs25mTITFeUo+5su+
BoeBP31Lpt+b9q4XEEvV9qodsLzvdL8ISj9+beW0von8HQ+hVw+XDMSzbukXZ5mTB8mrnWIkdth5
Dl+7sYwLTPZqXZCmJd8ius2T6lNuuOejlCtwFEL9bpz2sCwYT1VueUhlod6XunZuXSctFkf7xih2
lfvKbAQoBhXSu1JLf6g8nkfFmVJwTIru0gpbJm3w0/o4m2VJ6ikPsHSdfOSY7wRIMi+vIv/F6k1l
XAhGM2pWLxI1oNvuo2ceXLz8yzR+3KafmjmnCUXwmmDpdo2raL/Q87Z1NZttu7HIWo51Q+Yfw6U5
zWlhCV7fDUUY14uGWZU2I/OxNN7rFD2XyaXaxkDN9YJhtERzE5VJcSZ02YMNLB5mYdn1+xrI9TbN
ws+HuSXYNUvRwyMxTCD7u0XUXK8ToslxdNhNt4Ou/ACc2+OsNiGSIGrtgnVFCdKNOSvPBf2LG+tU
lLbnPtMhavcrC9Ctmnno+VHkJUjPKUnjJf+0TSD0f+/uigRzFdYgdhVZiwfLEp2rkorjtsU1Wxxp
kNbrAhVpBN7T+znqdnnf2W7X2yr/dek80sxRJKBvpgWYodlpOdymDKbfplcWqwPZL2e0Z277Dbpx
tiLookCUZz8PY+FhmtVqi5verfYyrtcVQ5Kquu5kee4P4aU8qDOAqSdy9i1XhGHMGtcri/WUeE2Z
3tZfduyCwCYeT+UpPbEv7u/oRPboPLF4MIOGhlowvI6uYC0Dh29W8D94YTwNZPq4qk2VLgjqFo+8
CTDb3nVHVeMMCvrHq89t9KvyLcf7fkjD9fZ5t8i4LzKwgjYg+poOQ/tPDdrXz/d15/3rjuvtoiwf
E68KkBrkkfPSNGPsTk5cOt1lnL0P02BjGDK4S73OKFGLDiqO+NtlePNT3n61PtebxKNZsOu64HcY
sTRCgpNAW7Vf1HvP91Arfd0mI82Ks3RceJMjL+k8PHSjKz/PMJX0mpIbZNTWCPU+fRU0SLNiNYYo
UyO+vOYd+PvLgzxGB/aVxfOBHvKjbWiiIeDnerUxdArCA4UfQ/7/IJH0EOzHAlMNiwMggKf7EjMc
t94YmjboPxcMZh1mIJ0u5jMnwlITNy2t2bGTSDxTj1UJksYrST5X1JLUGtSIawasCtQXweSBQb1r
tovCuPB47ERPwDhsE4l295JZCdKRsjx7VQ1qgWa3umpbLKIXFz0vryYhMAUbTNaTOOFx9P6WDb5B
LyvWMp/mCP3KZ1/lzxPeWdv2R0gO/YSxXM6/979hOk7Nein1mN+EMj+XIE8baY6qqK1V3bS0ZrZk
8fk6szw/M1XGK1gKuM3Z32o271zrepenO4nIIQVopbPly7Q2YFgoThl/LYcHMYSHxU8P94Vj+I5e
YSxqLwAYFVT6oFr6N+/bgyPaOKDO49wVu8nhOzf/df9LBlnpxUa/GtCS41Dv6hTe1yGRci8Ft+HP
TItrJkuVJD0bInluKd1FxN/lchMxBON6f+dUrlKtvSPPmFy06+b8uDBb45nBIQSawS6K06HgQX6e
Fsz5TeVwG4TcNjHoTdShm/t6m68MblJ7EzkMCQadF5Evzw0wK/nkfSDElqQYDFgfCYP+EunUU4Aq
XVs+h6CKjwsx/2zpzpFpzBPx+77ymNRUt2HFhzBZJblGwQD7rY/EfaY5uABY/tUP3Bjeen//SyZN
0kw6ieqVzizK4ESnr1MDJCNBG3x8f3HTz9Au4KYLspnjOfcs2/AzkCZyV/X5LmhnbxeMubtvSu+z
w8vz/a8Zfore+dlJwqMkTLJzt8CDBC1Xp3xl1CIog/LqjZ+NwnyNwEnFeZiDSzgAXDjJ7ywKD7W3
WGJ30w/QrJrMsnMasAOccz9LYupXl3kshWX/pjBFb/vsWC6SeQ6yMwoPeazm8qM3Z1NcUycOu/4l
km0Uyw5tlU1Y7d2c/BgY/3j/ZAw5j94T6tC5SlXhpmfRDjGIw7NmAkE8Bq89sjUF+LqLvdBWCjIJ
8fb/N8ZP/aSLRLqk54zUyWewqYXfs9YZLIgykxZomTNTHehVI4YjQpIVL3I9iMRb4rKQu2Kw4bpN
P0Gz/qgs0aUi5+w8JPV6YGvIHlK8x1sU4eZt37lq9QEzKH/TEXAmcZZZ97Etgv1ajV+brWmb3io6
ikkODrrGz1nNPi9r8UzS+UrywBJUGnav94nWuLF4zevs3HfFEwqsXjyHQBHMrWvxWaYP3HzZG/1J
Kyet8gLiIZ54HtflsJb+ddnWqsi43i4atI0YulBmqA+vMcm6eMUz51wtMXBAKzqN19H2yGz6IVr4
zaOUArwvMQc3KB/TEXMNpJPHPrV19Ri0VG8abWoepi66Ls94qA1jXkkHvG0bi0j6KJnccUZ3lK6A
nWEYQ5P+LsS2WQAgRP/fAwb5W+bUHveugefzXeuP867o5Mt9T2cSuma6azonGC0Q4SEvbWO2VJ9y
lp2YsE18Mclcu63lAMjJ2g+YU5MmO6cdXxwqP93fucGz6bNk2lIy9E9lGDLlpjKOwvLfHpPd90EY
7BwnsURmhoBAbxGN0iEYcoKP4EXpeaDluZuToyMwuNpfz94KFGclLJ7alP3rzaJsrVSSlyUCcLf6
2xbNp3A+q6x5EBM9tMnwWCXdGSRo3xM6ncaw/hEhEbsvSlMNTm8lxeADv0wm5V2pwx4qvPgtCkzy
PIv94nF1v4Wyjr06+1Hk6bELP1TLsCuZiJ1tQ7C43ms6rI1yJhSPr6pPMSvJqZHaJMKGhTWouD6f
Zl1J5ees9lAdSv/ldQj+TFCMNs2/94Vn0EN9XEGG9pGloI13FTz/O/tdnPF0BRduuxeBjdjcEI/o
bacjolIZuQWyQOarXSm8HVglTrStvixpGpOlfRgK8cSULQ42iUzzChidm+YtBemDcr7Vgh9C+U1U
26ZjQTz/68/qiQ3tUIS3oYPPYGmIW6Sa+fQy5X9923gsg9uhWhzfMZdU0W2SR1Ce5vyxtg3vNLgD
ve00YS7AmDcTHSY/2S9h8Nj5FeYdlWse94Q5GDkXJB+coreUHQ2/Q29EjbweYHd0z14xR/nLClo9
cJq7jqVmZEgN9TbU0WmLMKvIgJkLEcjpyiAORfDEGxGnMwgVlo33OtHu9UAq3qmWDlfufe7kD3fE
wPJN2DHG9ZEFoUf50jUQEFgOR/dKbDpqMAB9VEFAulkEFYx6Kb364Llzs8f4Ze8BmmtrUzd9QrvW
6yVP27H2h2vhHxR9djE3OrOkL6aT1cy3nHld3Oot11J8p6XCvX6Z/Ys/jrs+2nb76vAuXOtB2ZDb
oaIbVYFX0FEynsmrP2+bIMp1iBftwGsmQRRwjfrDNP+obZRdBpvS0V3dUgNj00DuWVbHw8BjauWS
NC2theIqUDnLJZYeyQUXdkcsOYRpXS3Pdlg1V2560/IxPJAxO2BCgCXAMS2tGeeaAJOW+9jyupBz
5C+fI+Ie7l+MpqVviv8mMfEwhbtGyIpLZPpeRR+Vbdauad3b/9+sm4Ztm7EV66bRkxz+JcL2VHu7
gN5JNHUQ1+gWPCpF5V2TOToHefejGNRJLdVDmzu7LOk/Js10iJzkKSgzkDmF7XmboDRzxfzThrcg
fL4q0YAKJqi9GCzEX+8vbvAFOrorjZobwj8crgNFo1HwuIhTPX2fBjwi2qbmmj6h3bY+CIuUFxE8
WzUfwU23S+lTnp7QfBJP6s/9X2E4cx3TFa0LlS3Br1Dubw5iZt+adZpW1mw2RB9llTvYfMC7V4+U
u3CiNsEYQkMdztUEFAPvKz5cGfGPftU9L02SxWvQxgK4i/i+aEwf0SxYMrcG7RF+wKCuTRI7VOzy
6NSOf+8vb5KPZsVBlU1BukTDtY2EAm3tMGCYJrdovuEO1EFc49g0XRtCQC2oo6OO7bv0hyxt/COG
qFnHcc1euObEGb1rOwwvHqf7FC3X09TuU289+uSndIZ94NlghwYr0CFd2SomNrq9dx25+ylys71i
7pPquy8hxbgE0VgctklkWvTc1WIdsxyWMLPfkj1H3T9uYrlmTBmo3h/qR5IUmI/mXcE1eahJDaYD
EWP4+B4EKwCC8h9zNx8ZptYVMjrNdD0Pk7Jo8ftqFugQsI6pAuhGaDGfXXaMsig6RXT8skWHAx0E
hkmwHesaLO4Nnhvn1H8lorHFce+fe6DDwHw8EeUYyemcVJWc+vFnBUZsJ4kO88+Q28D0pm9oNt5V
LePOjG9UOXqm07jH3Drq02MwOPvCs2HlDOcf6OCwpGaZXNg6XiXdJSd2AJXRg/wn8OL6wTu4Z8B0
75/Hzbf+96IN9AbSMqfJioR8vAK09E/Bf3au+6EZQe9dOrt1ih4WlPnvf8mkVlqQnSmayrXElwpV
/WVJ/zeJLKnZ+3YY6IT+I5lyqCqSmRJoGYnZLlG0S5nFL77v0wMdNKbqnvqOWsbrGqXnIUyBFmvE
j0S1cdmlFsdu+gHarS39kZSZC9EQdkz9L0nzyV9/3Je6YWkdMpaOKer1GRmvGHTgd4Cr54fV1qZr
OFEdLkZLr+vBIYNXRjrsgEs7uJGzTVl0fBhyOwxGxkSjqxMFRxSKT3lvi1lNEtEMOMQLIt50kS6V
SpyzAp2cZXjsms7iud+/6QIdHxYWXrCgHopsrP3hJk9Z+TWov8nxF8HI8fIazp/vn6tJ9rf/v4m8
W4VZSWUxI3VquNNcC1JNwYOH6tq03/YBzVzrNcva7Ha4Q9HcvFz1UlH+ddva5H83v9J+WfhNRsAP
YZCDz6cYNOCWAzCdr3YrN1nqpm2JjddKXDELKI7Y+gGNFIf7ezctr9mqP011A6wxagVNvwPh6Dmf
p3jptr3jBjogzA+SViS3rpuEN7Ho0Z872Z4GDTvXYWBT1/tN1q8w1w53SlucEkdhZOxgcZSm5W8X
5huNXOlCJ2+GRi6NOIsseQql/zCntvGkpuU1s/WbucjnFM8Xbh++zjMw3k0vu7jLZ7kpnAv06QBR
GjkDIFYohlYo7C547P4/t2YbvGSwWB0XVjAhk8VFF54fdScM5PlCB8fWsm+4xXVsmCOZ0ykpu2vf
BvvG72O54C8qDxXmWBRLGbugatik/3r/adVhhoacUM9NaHJUtNstRJ6nOTlsW16zXjcESSph9XCl
wXAYe/c4k+rchOTh/vKmQ9CsNwqBkmA+zKvNppNqm0c3opadGwJDHR7WTQCMODWAwUMUuy7bl6IH
JcpwWlAgYjYOAtNHbgrwxsiCpnXDvMOESNF/nqqPUTLGnZsevSWM19SWPhngHoHejxrNKBRPsgBP
6pTvgNp7lD6JlfsP5Qy03J/hRR6dZQUL74sYbIGoIc7SsWM14CrdWKVwHyy8KoxhxMzeh2YOntra
hlcyuBAdQxZiHG1fT86tvjAeVNocQq87pGpbr2qgQ8fcmiaD47P+mrpgkY+JnxXpjoJx3ML7YdBd
HT8mQkzJcGtUYafRq+OMiiyeasvaJtFoNzJmINZ8lcVwjVS680X0ivFecegnv++bnelwNateppQt
q8DyThehZySMqzq7ZAXb0dTGB2uIuwLNslGiztnkIaaAJsUVhj6o6KuUUTy04y5VUQy8e4zXddsL
8S0Meidv0gFjTo2h3w44V65p/iX3gUEan70m3KM1/5RN5JqV+yb84AzLwW+iQxOGT0u0rUYZ6Giy
3A/HtZJB/dhU7nUMI1DFckvYbVADfYTAigtcLm4K/lxWHL15PALjCcTlanGRBg3WYWSjnHvHjSJy
lTnCsmmJo9ZyHgYF01FidT8luSMLevXX8UMYuqBCFR+cjO0iYWNzNW3+9v83rrcY67YGNoyiz316
iqb+koBN7r55mJbWYm3fVzxoa0GvYmj/9ujB26nJykJrWlwz7XBAB9vQ5/Ta9fKxG71jX9kGdpmq
FDoeLPfcpPXSpX6MzsDRJ6fyUJ+C/ZChgWHY5Udbv4pJLTXbdvKQl46aofHsd1H8mJiMuyTdJnwd
FcZHt2T+IsZr3Q3f/Kx87FLPEm0YtFIfH4Cbf80aNeDNuHSe26w7ek3/xPuXvg4tFmWQjA4JcwuA
3atogGTaxzIRcfvaBp/uK6Vp87f/v9F3d/LDiTc9CsI+r+OVLLGT80cQ8JyRSezuf8OgmzoOLBnW
dZnrbLx2HYAsvQTpmpvN2+J5HQcG1nQC7LCqH7msL3hA3o0zfS7a4bht75rRDhlg4mDVqx9V/czd
r8pW+jOEePqgACKhMHUDfVwK7yzYdVX5PsjkrmOvvlXpTYerXchcLtXAFmimg2YSIvkurMBqsPZP
kWNrsTHkJDoozK2jWnZrisoTAeV40O1qDDHymxcuzuHwUvkf7x+DwQJ0WBip8tzzGHxDW7+oLHbp
79CzGJdBO3UUWMW8VYkkrR8zAAKaw6QsimmKr3WMF0UspHzqVI9+vOwwQS9er82Zo8GyOdmChP97
Q38nQNGBXG4Pl79gCMEjOa1HchAH59AfMVrh6H9mMaa0H7vHYofWyENz2pi7/QfdpXgmMUixfiyQ
QDcMpJDNbrAN2DOd8+2Q3rgjf2j9jHsezG36sjZdPLuPS/p6X4fePWhO9Nyj7PlauaFPLoQ087nL
nTXO5sxGj/DuzrH67f9vdi4kxpd0E6WXpVfXZRn3TicfeuA07m/etLwmGDpUhWgIAUkp3JxAlMtL
/jSD7nPb8pqb8yWbiXvj4mqH7Im115aoj5VnuwBMm9eCk8ZZ5gpvmuAy5PVLMHgvLvjK+Oh927Z5
zc15LgcvpmL0kqplH/TssWX1Du7OkjW960VxslpcArq2JhncCQiTLtjzYN1PQfTTCZpLlPQWJIRB
QP/JMzoH/QF5DvFXYl9X5YEl2cOa2l6sDZqv5xJt085MzQW7qCXo9yLth13hik3YRSDCblfcG82P
WtG7QQ0SNPB2nKciOLupj8hcbqk4YnktQpn4tBQ+hWGB6g7eOUFRs91HlW1iq0k2tyN5s3t/7KIS
s4Ep5oU5R4xdPFDP1mVmUBxfs1kgiCSLboIJAX9PebpPZnlO6edA2copJr3RzLYjEmRaM2jiOjy0
e019nsL1HLnqeN+w3s22IXrNbjl6c2/s2mAsCzKBVj/axmMDaDKZhyQO20TtxIQ0pi9nvFK7dWUJ
qE1Hotlzm64TRp7CUbOcP3VVdmlUZ/FzpqU1W5ZFVNbeQPCLCv9CwMVP6toiLMPSeobhqCJRbl3A
hn33FDYsRtOxJfoxKJKeYahw5VnbNOwyRPPTmqzxVLgvaUBikEds3L1mxEGN56woBFN1Vx0dx4u7
1DbM1iSX2496Y2A98Zw5TG80ueW6k8sSKyvcx6D+emIRJa7kfZnDr2G8RT3WD7kvXiZRbjQvPbcQ
voNavjvD9RTtM4uWvWDB7yGKLHf6uzkAJ3qfybLIsa7Arn1RGACa1+oJA6bObZ6fhqm8+GtqIZwy
fUazYrDEzKJFtwG8/3d0G3Tia+P/wDznmNnq7Sb91Aw2GVJw7gM5fak7UDWwKCriMJFf0zL39gpN
Ffe9kUmRNNvNhjSVPQVPu5tirIUrhp2TS1tT17t5DCd6guEhI8q9ALO9nKneM/VcOcBHtUWs1K+m
PW5Ev+E7t++/sYapb9OakxY/ouvpKSfla9AW8/6+hAznoGccTRoV6TAIBmqu9c9E2oPI3RfWj090
qzXrCUeZ55XbIM2+iDXYK7Ucw85W5TCcr55YpAwAeWwePPDo9UljZ5HewyLBB3ZfOAZnobeNqCxl
Hfhx6aX2qrNXiJ+dYKcCs0fvL2/avXYVL+B99IYmBNssmGCLun1OiWsxYNPSmgHPDS1Hv4DMOROf
SFTv1ya0uH2TUDTLbWSVBn3as0snxmAnq+VjjyRm36jGEtkanI/eGKLCli5qaTHRtM/2vvjWuz94
jxd7flkxafy+6A0/Qm8SqZLEAdkN3HSuMOaYJlkaDxyPJ8Vc1Za4wfQJzWzR/SVK5cP3yF4eElp/
lXN6AHxuW8Sjd4b4bZ+IVg3I7ty63bWdcvelIqvFLZg2r93AwhvWsFiR3I01BY0XudQF39NAnO6L
33DEektI1UQ1nEDtXXoA5SY0qpbBly4FXCKJdiEKcve/YvoRN+N44zirpIkAyujphWJC0IQxMgWg
MINjI/00/QjNfKlYmrXuoaeA5+Nh93GMUHxI8/3KXtO626iomiEPCy18wLOgqHI411wds8z9Ei6b
wL2c6C0i6dT6smTgXk54eJqGbp+o5KuT297eDLeL3h9SuqobFgnuZaDPLyv/k5bLr5D/Jb6t6c5w
xHqjyBSsjdtPoNSegvZHUzYxxrv98PpNTzuc6GzAcxEUCucMDcqrxyaVH/hoqxKbdn7TqjfKKSbf
z+jMcbCcuru8rIe9SFayGySzkUiZPqEZsWzlAAJLeOoBhL07JatvoC5uHmB3NjdquGb08WE1stQa
TUW3873lXXXvYwR1sGy7xHQ2YEyuipI0hXIObu+eiCPDQxBWllvGJBzNenNwtcq5KOkl8OhDI5rY
J+PDOhUWD2daXrPbmgoeKo7UznWj8+qid0/k1wWeepNr0ztGmqjyItAx3epX2RPt8teCouM82oRl
g95rcbOHl4a0awS9+B05FaA76ZfwZ1TYCigG4eidIu7aeWk4j/TiYFqfN5M4cPvjJDYWPnX23zYo
skFxH8Kpg89uV176Ct3nvut/vi98g1fTW0aEaIM2S1H/AYXdsz8VB4eqX7Kpd7y0OU6DYemMv6T3
+n4JQPyuqhxjekY3ysIdytHexp9wO5k33ocvhejqFtpP2ubD/+PsSpbjxpXgFzGCC8DlyqU3qbVa
Ho0vDPt5zJ0gwZ1f/5I+ybDQiOBFBx3QYAEFVBWyMospO1ddGgEvfSpi68ttK0muR7FvpDHI4NEB
aUu2eHVU5QMFTwRdAqPufywVciViQiTl9m/JzCU4c4ZCdJrnWHG37nS/I/kYWmY37Bzd/NNYJc0W
iEBgvaFxes3XhAWZ3aqwR7LNJITTpMSDQtXCk22SdKFbFM9mBUERiuU/MG6orhuZhQSPNgcNrJ4N
klVWDXYYp3kbLCR7u23+z/3ZEBtDsgGKrYZtIonM85/9OH7hM5pSUqXi3ec2wsn25wLEZEhYNSEP
A89MiQIiuWMaB91Bmz4l+zjKHEPsEcFbTDK5Czcuc7HqwQj/8Ku2q8PbJpKoUhsiX3AC7VZ0HyHk
BVT1Afs/KGL0/aI9hxF0pSx+OyxBQk+ZYe3atYbYKNLlWVamlk0uuVGfO2eOBv3n7W/5fC8ZYmuI
4y0ax4ObcSGudmfaw3NtqDhyZTvpL0cGJ8DoxeSCukrkamm0ku6SLCpdQ9lGEjyZOOiUczrEK32T
X0sNBDmJ8wDR2CjtdpE3YxsJ/lxblmZbOQoqNKcV84ukYmNoxyipKdZ12/R/vd/iBwRPpqNGta4f
ttSeoFP0Uq7dZU0hAFA0QQHy7DFmij0rWWexRURjiB752htgJlv4cUztH5bu7KJ9dAyxR2SlRVb0
dMTjZ97iWTWDos+DnnW9IryTrLTYJxIvHVQUrAm3jzWcuX6flNXqGwsPm0VFbiMzz/bTH+7Qdc5y
urTYq6ZTgPjFKv1upD9uu5hs+sL9PBFgbKAlTy9LkgZgd76QeH3rUaUYDfbr9k9I9pFIKdxRy6tS
nNsX3YXG3VoEnvNNXwDyRApr19/Y8r/bvyNxaZFTuOk1zaljfIpRVMHQJscOjFHAPEX7hhdc2rHp
sI6kXS4rAmzPqI5Zkl1GrVPE8Z+/Z0Fg6s9FnkpIAi64hy/FXPsZniOy9qlqv69O7c8MgUBe+5iC
wrVlPya49gRGCwaJNOMSW0PE9erUg4A2ByfctHghm+qgTH5VlUqOSrIwYkeJq9Vu3VgWSvD2cM47
8rAUZZhZKm5A2fDCpc35CmAAJIIv40hPG2fbjApnMzmvt9dd4n2ikNlSFGREBk0uIGT+lSfjz65d
FWeHbOaCY6OR1sbDHMMtMbVnzywjqnk/bTNRQFJlw2///3BuUHdB8dFYcUOU3kNqeEE75g/5tPMC
EttJ2trRq25EzYUn4PsMOjDImH4OQm9PcS3IQhmxqSTzOmuaDWzT1V1Bc0b9zP63hwhnzl3Uj+po
it90IK7MVfUEK7OY4OMa1/ss1lFKTZYYfZATQkvrbHIVv4ZseMHHNa+vC2vCehvmemjGKgRN/MXS
VGUY2U4VvNqZMj6wuSIXj3InAnuedTS5oWLukdwUYneJ6zQeELA6uWR9f7+C57ya3Jd5GaEwsK/i
b4isw/mYdhkbNlez58CynWDozENiF9FtT5Z9gVAJo7k2LLZb0Ett2UGSYoU5BJUJvQ7699u/IFlg
EcbFE87KWoONbK07zUA5N0ZzT61GcWzLPmD72Q8Obeur47g9xQIXw2UZptCMi0s+/M+LVUe1ZAuJ
HSTo6ayBdCaQXrDXl2SxnmzV/SYbWQi4Ozu2PRYjiKl09iPj1p1OVeS2MqsLXhtnXVKB/w6T9uwL
StdhAuG9jKsSZ9nwgtcaXZw6bPbIZR1TlBf4uUhQJDSp4u1PtqiC105jGuNpTtsWlV/qmvqTnrzS
9r9Eef9KfkFEcDWTDWYjO0HWPEzcx5NuMMTVP8WaH6zYDnbtfBHGNaOU307DdgmXSe0zrz0wBgou
cAfcHl+yfUQgl8bnch0bfEPteJPfTK7tjylT1H8lKyzCuBokmobRaNZlnOqXvDOCXptfulIVbX1e
oDL+ag0BjYajdbCNbZbf8s6MQGZ1Ylby2AxmYKWqy0u2zJvpPpwOKek0hBMpuXRLcVhBO9gxegV9
alDHKkC7bBVEJ64GbUm0hV7cqXjzgPwP7dLc94pmiIguNBGskPeGI0x1frbywS/c9ilR0nnLVkFw
46xch97U0/XCJna0QBHvAdFSJ+jPcr3IclzFc6lsFQR3LnrQzxdtQy+se/GKgFWQ9LrTVKJwkp0q
Arlap9biymZYAGP0tWY4TpoXDFl+2OVlIphLs8EaSfBOgRQqzv1aW1mwZlzV5/KbO+uTioLYK0It
o+1NF+g2KEYWl3atBqTj+S+yrt5h1CEGUK4FP9ZLS3yNzu8x8l2ExBULSJzNB8cYbEWyJTPjtngf
XKXVOrQ7rYReplG7UFCoIus92Tk/3TajbPjt/x+Gz6ZKXzOnpxevZD433+rlMdP+3Te24OVmR81x
o6y7LK0X9MR7RYgBEmzr9fbwEg8XcV+9tSBLJ1gi0K54kR3zIeod9nJ7cJldhIua2ZTNgKwBhrj0
X5PG6o+plUJv1tS7b7d/QTZ9wckX02hohcaSS55wQqJESwhQF3asqUIw2ScI7k3G3PMMC/dQN66+
1q6Hsqle6FSrim6S8UWsF3PyydahrnxJjRyE83U49fMhY6pKm2x4IVfu0ag15mWGQ5B5JTL+jvpQ
ZF/D0o0VIbBkBf7CeU20ddNZpxc+5Vczrk55p2relE1e8Frkm3k+UZBXjiP3kdmebO3fzGgUB7ds
4tuvfnBacDnoQ9liZUHSFnTotrFsFYBDNvT2/w9DL4UFobERuvRdmYDKhJCB/ecMQ66Sc5cZRriW
DWvlqdtWQA0P/ZHF/NnITH9w9ilPG5bgtppRMK+bgNFZN80W1qYHUpnJvqNYJACuPVuz4gKLyrrk
MIIMZ3G7w6KpcO4y0wj+uiRTGefuCMLTVA/MJTsbwCRMo6p7QTK8CO8C4YLbaauB1AOayo7lHflq
hmarUlySDS+460zjeJ3qYkWBqAu5Zxy7ub5r3PHp9mkpG34LlT7sSzpMuq3bqODo6fBYV+m50UF1
4ZiKaEIScYlcv6tG0MyajOSiD4kVtnVnRcTO+6dBy/WI1B2oI2xzVDEYb6fAJ8GFCPUCjbBbpH25
XiYgXAbEc5ysrwmC+dkg+24XkQi4qNxhXixkgmlsRzSB3lO2S5vbMUzBhYvCW/SBAaVQLuUa2KUG
eWdt2edjpuDAoABuXGfFqW+WreFPRo241EPLkKtCi0sOOBHdNcfl6iCnx+w7HZoWOen8cSkU2Zls
cMGF7bpe5xplmotXmZFn1odqrPcZRkR19RTE5jFeVy6cWyR9Nz0ra6J4sJhx7yZeRvw9fgZ+gT/9
LHXypEotDYWnerhwhkf32T6brSpx2ob5e+fr4qv1uDIXoGSUVtwCnBlQXmqiqgE+XKcNqnOaVYTj
WmDdR8a/5BXk7PZ8lfEXZo30emzCxwFLrMKEvRbgyFnsPtw3unA2Ebfnne019oW27XVpv3egIadE
RcYqOfkMIZQYTGtsa9BDXXQGFWAb0Prmuw7B631z3371w7mqGxbYysbSvixZfl9rQ5AZ5FrlqhhU
ctKJcDV96cwJSkvA7JTutY27Y1sOF01bAr01d+1Y43cG9+ELhjwG6Ktu7Us3xC8o2NncfeHLrqZF
4zeXw4fBs8koY+SXgAsyLXIr8jyQ9DySBWzWxb4sSYStaRNJnNqM6aXsh9NCGAQK7ZOWqtiuZNtH
OJLaOdMKViLgcrIuSLLl0Jo8yvKdT40ibM1tjYK3GgrVS8ECvBMcOwivJiB42bU9RdgaWLpQc3Tx
LlQx+p4W8TN6q+6mWiXzIjGOiFpDkg/4yYy9Q3X7aXQG4PqSqNHmt9uzl+x+EbFGRr3smZEvF5Ac
HVAi8suyj8yqObmeve/sEZXqPUS8XgLVp4tleRfaWbiP2XlaVOmAzEDbRfdh/xut2daEIcc2Cves
pzbC3vinY2nRbQPJhhdCiaUGJUcxpzYKLPkFCqZhi7DC9lQlKJn9hWCiHsxhbbtsucTMijJT8xlL
Rz+Zukc+1l/3fYKQxmfQJ0yaBhXTqanuwRiDyzKN9CJVrO9m6L8vTEOkNva8agUaHWDuphoPfKOx
gny9qsr16eAErN5/rq5V5JY1uaAJ6OrILA7psGfSGFewOx+KrHILMN007HEm76WK7UM2X9HWYITJ
0IHHrn1fOwfaVqZPXKq6aGWjCyelaRSGlwNMfZ37CGVpV/VU+GluQWwx8RpLktp1C2voS42eX7/I
Hqj7YJcHpiLA/tSN8AtC7gXAxZK6VGfXLB5CIz0m9AfPbcX9KjGL2FTTdakLflmYpdBr3+q/2yr1
JtnAm9d+OFvcYqUWcG31Nbd61E4h7bkq3qlk9tj+/2HkZW4dYrQYuZk53qhOM21A6rinYgpjb5/z
YfDVBLMcrzB41h9yDAwidnctFcaWzVzwyKb20qVyvPoKTIhehTX5pumKecvMLTjlCshRZrScXS32
aHrXogl3HICwh+CUnmk1pedifzTgctTIKUkrMHJFtweXTVrwSTrgQi47GLsChWLOkygbVF3Jn5f4
8VQgpDpaP2sLn2FrVL7dZ/fSHeMw1f3sPIO96Zhf2A9+uP0VklUV0w8O4WA37536yrM3m4DDAFSv
iqElBjKE3GOw+2ktdQxN4PlLNKn4GWVTFpyzoB2reQ9GnLZ+iFnQuw+FCjouNfz2mx88KNOTpcrI
YN2ZegyZeCs1HobGnIJigCYVhBRLv+iZ7pM5/za2xjPT00tWDE1g2vEcpHzNFc4ms932/w/z6Ksi
1acaGyB3q9BqY/SbqtotZEMLfgzQdFrXQJNd13E+5E0S8UXVX/S7keivkAD7VnDkfIkhuLctjfu2
XJqz8b6GBSjvvaA75KVvvkNZ+DQoDg3ZNhCcO+vcAniFCjf5+mQgAOnup11UCfgMwbXzYS3zaYT1
69G5YrsFjjHuQZMRW0xKkN1bJh4fQWZm/przL6x9bna9C2Fo4aq14sFw0F+9iUU3r2VmopE4OYG2
TuHOEnuLCYm2mIBxOVjbLslf+2IJBjd+HWJVKCJzPTEjgTBQzYmxnURh9Z0e2mMaYs/PF9TxDvqd
/VL8c/vEk+x/MS3p3b4lHFjKazHcU/e1tRT7UTau4LIW6MSX2MCmMa33GfEfZN8WW5FrbkfbJ34l
yq44k2kx3V3j44qoYUyORn8yKMgx0+M+mwh+m9CEFWlL6ytCHd2+X6iiRiGJL3XBRyE1tnIwe4OO
NovvOESYuq696w1cYdk773eGD2IiUpiT47UNwUXjva7LqdkFBSFULDi2M6jdBoobnllVYGqRueA4
Wx8glXzb6p97FBUrjiXLFyi0gNhwMmkwja7PJrBpxKr8TDa8cP+u9lyaqW2Cnc7636K9rPxlVdU+
Pt/rVOyOyfOt36bfhs6/O4N3dpSCKbJJb///cPGZ/eLZHZ3hnQBvN80lsX/0qrP3cy+iYiPM4Ok6
z4lRX3sbDTzp1Sh+td53Oka3l1NmFOFiXYa8qz0TNIMJ1UNrIKFbql4GZFYR/LPUGTWSFTOv3e9l
co8b3FdOW3LwUrEFBs8ajWagTe7K3+uz5hs+e/OCDO1UZxamkReuT7ftI/sI4ValjT5W3YyPcOoG
/bVXtwI9/y7IJdothIh56cGfN9S4nRp07qCNHc8nex5OMLJwrTKa9XXOMDJP7vritXcUkYDM7mLP
iwnN2alsVlwYzwBbnoyTGxoPPAIDfJRHSagpfkeyLV0hXF5AcD6D9w+WKeh5YaW/uqPieJc4lKiR
Yk+sXMGH3d+ZVf+8jtOVtlYEqtxDbiWKn5DNfvv/h/OAJJU1co7betSfluJHsQsAhFUVnNXOQBWp
pVjVMf4+a+9Mf5qX99v7/He0+/dtTV3BW+uy14pZw5y1U/xMD8apuXNf18AKqkMS0vD2r8hsL1yt
7uhptVGlKJCxh7g59I0WxMNxKVUYF5nhBW9dzTGuuYEjXi8jws/zLvAjoX+1sdCVVEmOMM/NZ5+Z
9+P6fNsgkgmLsiipQ8pumjAwM5sLdZ2gtPYpilCxeSWf9FTztpTJpeMJIh1RveLOs1UkfLKZCx6K
5vfCHEzsF+5lQcvGYJoKxS6RDS1epyh+rOYWVDf2rzq5WvzttrElZ7nYtTKMrDHtCqTSTk8ONv9Z
TXg5SFTKdbLRBed0aitJyhp726MvSJJMCjF6qFrfnrrEcUThk47bi7NyxOlV8cqSx0G7lPrblO15
MsP2FtyyjJPUyiespbEcSudZN8PcUAgiydZS8EiQZGZWYWMXJiz+mQxm78OXFAmGxOJiW0qfrfNs
xNtp4tz1pELt+mSOKloW2YEodqRMVNMZWzB6fxgiPapDFhRH8moe2CE57HowI1QUO3GW1k0osWGe
+Vs9PCTLg75PO46KDSlVUTeTvqWMgzn6dXKXcpBhM39RgW4kKysyCy9TuupsgJcuxD4PeXpXqhq0
fz/Ff3IXia0oaeuZMduOW/M4fDVC665ZQxCQR/HrvRVYkd77UD/oVLoTsphG1Dap0I3adzEs5Z1M
qGkcmkN6cL/oj2AOj6ZzGqlOZIkT28IVW8xQiTBmfBYdl2CendPKrcgeNVCT7OJawn4SPHlcx1Jf
1gV1sv698Qa/bFM/m77ePoRk/ib4ckohPJLqSC0ty446ruN9Og7B5B7cHl5iHrFXxTGIVhoWlkGr
3KCwD2V7rBPT95x9R5HYpxL3mWaChJZd7eU48PM4KKI9iVnE/pRiskBsUuFsdtlP4ka592DGh9sm
kfiY2J3C8rFrxwUPdFqehrVZh8asur8/r3JQsTNFH5OhzS3M2nKPbf4EMVk/iS/QveodVS4vm/32
/w9hMGrBFK6M2afVAc+hk4o4TkJhT6lw1eZOnhOXYaekZ/cIOd9Lf2Fn7hdhEqpaHmWLKvgqiPra
ni/YLGnyvSqOHX/vVHLEsvNGFC5hqaY3WQI/Kr5C7jg5bQ8lY9AxHxxggelnB1VXqMyjBIetSb5m
gMIsd15y12SPhvdPZfhOomL/kGwhsSNlgBKUt6zecqe19cts/RevSWBr+Z2eu74HcpbbPiBZCbEx
hS1J3qabD8yGc2TgvwMJ87HdR+BHqNiY0sd5hlY17KWk+wEFAd9BYqtKqmRT39blgwMYrM+ajum4
gulhYdicCfqYx0LxKitxL5FmWKvZbFY1KojJYPmWA0HIeV/2LRIMA5u1tCPFRRWX/7iV/cVj7J99
iyl4rmeB8cskOHUmPA9pfR0saLtjfA5vD7+VNz4JHET5krTr0Wo6YcNzswqp9TU27qZyCdc89us5
WhxHcVXJFla4Zq2Eu7D8hDdr47mgYdddUtXQMqcSfJaVwwKNX4jqALCeQchtGP3JOcao4CrpYyQv
XiDh+HNfsoVoVQYa0iv7NUUkMPw87H/Y4fRODlOYBNs5migWXLIiIrHwqlXTWJWI/+OePlrW8BZX
aC+z7DZkphmC1CyaUpW0iWRVxP6TPIn7at4cwkxnn2dGOPc9IGIqeiWJv4kcw1OZlICFwCs4e+xX
/FVsJpmJts/5cEp4nZ6OWYZSZmV8wcvXOW7eYnY1auhEjoGTfr3tGjLjiJfxPKYekFrsGhevDV4e
8eqwi2KeQPTgzw8oDEa9zEHVZaKvQIRFfbqLwAcjC7ewETfN0i5Ij+r06JDrWOw0huC/0NAt43pC
eRH9oJWe+BQkw+n/bhtatk0EB45dNnkUD9Z3S9WkfoFg3M/N7sftwX8DfT854UTwkwMimgEPmu7R
YV+y8pzrkz+aP/v8bZn/7aEqSavcz8e3OH7z8sI387eGKErKkoNJBEXRoounvkHUMthx4OonV/+a
msce4DnlRpJ4ggiN6m3uFFC92F7HtTpsoDPvGcYTelFfGW/POdRSl6yMbltSskxih8rAzDgvOF4P
nRlfwO332YFu476xBY9unKFFroEsjEFkIwG11XnfuIIP546XJhXBEuA9KNTXNZxzhUPIrCG4sDXn
hdcZznI36ElokTJskTzenrQs3BVbULraomTmW7jLffPoHkk0n9wv0+BX9+TAj3GgequRfYTg1XOD
9kk0UaJiU9V+7NoHYqpgQZLTUyQZTvWe2COo3a5J8xMIF1T2wD1oTQoTSSYuIqc6SMIPGkCN16F6
5eA8aXeKXlIRKQVu5KbPPES3de1NQYwWdb9yHMV23MLYT84iESvlJglpAPSur1p/Hvv/Mn4GJ6bG
XYVVZMNv//9wL5YxhS5Wh4PUYY2/NidPo36jR86kiJ8layoSC/d6a7mZB8Uwp9R9w8uiHt1jdqFq
zZENLzjr2pMeaOAZL5TNtbavXfdeqnoDZbXJ3672wTRJks5agpes6/rYh/zcHWnlr8/FefMn51wp
CiayLzD/XAAwbSzdnK3sSmJvDHoP7UNmwtEha5pTqDgcZFtf8FkHSPJimZEiWa+9FaxgbA3qMAb4
ipZhNwTasYygMK3YsLLAV8RItUnndM32a0YSlWec951f4tfiw3Rw0qD8uoR9kEaq9FtiPxE2xaup
somDQ0MnzJ/o9NbWOsTRh9fbtpOYToROtbNujNDfYVfmLGGDN7TW3vkCI8KmLK0CmTqI4q7JRMLO
KYKc70stRcBUbenZaNtwarpgwm0T2J0i05BZe/v/B59onDmeJ3craMW9X5SlT1buJ96/+4wteHPv
4OkS9K3YOXp6v+rWP73enG4PLZu4cPdmlaOzyUbaMo7/LOW5BLtAnSh2vGyPCC5sphodzBnnf8v5
e+plY0AqsioOaNnggu8Olu3y2sqQUrj2cCA0Nx95NaugabK4QURIpc1SprTrtywVtLWoklVBESRn
dr+EVZiF+7wUKkB/7ptBr5ueG0iGY5AgJprljzTsVXfM5yYiIlpqalLD6Gd8QxeX4cCSwPCiPbuG
iFTC1JrpSDa0P5k6UHbOUK+aoXAUeNaoSkw/j/iJCJhCtw9I+HjmHdP+pA14UYcCbGxm2J1FkKlq
TZ/f8kSkEHbWzgY+EEGEweMhaDrDPq45r0/Lwn+4WRY/7TOX4L/lanY1pViIuX7EMvT0bp6D20PL
zCT475JkhR0bgMS4Fo24PT2UuRXOi322nAxaceOu8414gitj4MloChz3E72rinDqLo3quJetgeDI
fC3AEE7x1JnZS0ho8mBzSNSYXudDwI+Et80kcwUhL7Zm1oyQ5EVylzdoaGgjj6qQZpKhRRxV7w2p
BfkGvAf08XGk6+u4swJBRCBV6zpt1mQjakr5uSGHtlBsGtmUt8304bYyU65NUz9gP6IbYFmTs9aQ
112GFrFTk6fHa5/BGqQr/cStgyb97/bIn99UaAX7c9J6FWtdNaLlpS3vKgi3ZQEbfu0berPTB3v0
dlaOSY/dMVD7RKbv8WQ99qrShczYgoeObVIXxgKLDOCwNnkZNq0qu5WZRPBKKIiDAL1GJQkSJSdt
TsNKc99nb5/wMOik/zSLBWJvK15ydnU3+vbmO+0dvyufb9t8u+H+zt+IK3gkrWB1z2m36tr83SjS
zo9zaFRR1x/b9S7jqNGiG8nXJpXgriT+JiKOyuNFDNqREnW3S/JSDkH7lQQdZKFt8Db6jIfsbIbF
odsVWBERXOWuIB9hKYEjxEtA6/JraS6Rbc8K80mWXgRY9c2apRDARB8ivYt7sDUd+12UioQ4Quo7
dpi7TbEy5fqUU8z/QlVQNukaCE68FhknfY6x3cIvvpqXTQLc6X37XGT+hBQsSE8NkkhPEfDLrCQ4
ts7LpUCXHD7F/LW6/3rVkfS78lMicgTbVEMfmIn1HfvTyIEUaO5X77/bviE5MkTAldfbGm0ox/lM
jaApjMipuuj20DKLCD49jkNpZzZOUaNHbwEoORPUH2K9VNwssuEFr84ME4L0GnzMMmzIcR+KYvRb
T5FPSI4MEXJVJIyZeJlAtAap17jpTxVlz5yMoW6XP2w9PQ7V9o4NhMVtW0liKxGEZSb62nQaIhOn
+cL716780XkJJNwe80nFQiVZaRGCVdEyidEkik+ycz+2/hdTxdxlAwtOrK3OWA4FItvRTIPtOWps
VO1wkjUWsVdJTxrioWkbPoyQfJnBrV+Hjvlln9G3D/pwF9d5xscYb/pXTU+DuZwPnjU/Gxw83Noa
mf2673gWYVc6wLqUkAadDc4pJY9J/FhaircKmemFW5lWIJs0Zxw6nfZE3MdUFSjLxhVclxs2BzKk
2JpfiBHl1DUO06yrwtjPnz/QDPen3fUS3AETN9wjorfAWdNnffyH90lkWIZPZyMoW9VLqcStRKgV
rSur0bfTrTKG/2jbB65WIt5/z9L6gZm1osAqsZYIuEoytjF7QvTPA6Ve4WZf2oIroJ+yD9j+/2GL
WlWZpQPBITd2l8o5xA73O4rnInbodFXvuGz6gv+Cd3QcqIbQn3YXiCLG1r4bUUReVbRaPag8Ye7J
y9wdLZb7FVecOZKDQdR2L/u2aNu+RrqiX7X53o7BC/h0+1SQmUMIovHyiNf6EUf/MuFh0SrO6Gc5
3B5aNmvBXZmd58W04jhD+1cIDaYf3kSf+ZopLi0JnpSIgCs9jxNGcyRb0zP44SJ60P5pgwQ8A6F+
Tku/j7SjecqKQNkJvW2RTyJrKnhyQhcLAnS4U+Zl/q/roN7W4IdL9wQQh8JmkuUQwVfWyqpxWnJc
Ac3dXPNAV8LvJZMXAVem05W9x7fQR//HNf/nua9W8VDiofn2Ykvqeohu//TdNe+0Mjfi6jewmh62
Xuvmzgl41J2rQxypAk/p72zf9/GM0DsyN7wE3vO6PTpmz/Z5fTGOANlFzVH7Miv8QvIYQ0QcVo3n
qS6lCQqIb/MhOdWH8dT924VrVEbLSaVCLXEREZLlTGuX49TAohhfuRkR9uxNintYtpMEx67pCnmn
CWVcB8QNLU2jrN2HESciHsvKTGfuMgy9ZhHRDqaqNiyzhnAPZwVNrTFBtSDP2T0Uwk7G0kbwAoVv
yTxAcF/w5FJSzDB230WV/bRSyDppD+3eEF3EX5U1RKm0rXY7eNk9t796BOYpVSRQktmLkKsCR12d
m4Bc2fmJjKcsH/0ORDmmSghRYnwRZjWWQEymoPq/rnUeohJpjA1IhKPbp4NkM4ogqxT1gdbbmnST
5gl45DFRZEWSgEFUcdcKz3H45qSO8dWuX2vyrvWojmlhbSuudUlqJAq5G1B4sVoPgBKXHTyEtPNo
HFInOzRT1Br6vTVC/tWZFFeabI0Fn+0zkxd5plXX2jmvXgEew2+6+Yuw99urIFti4UKeaTJXYEXG
0Tk0IJ/VC3+w2yCedhbk/mL+HQZoEedYDUL0c6xrQQvO/9tTly204Ls1ZF7ttPCqa9yyYFzDdbnq
yfeSRW2vOPAlW1SEYI3T5KZ27FZbcqEjuVA1R0qwXUREWLmUVhyCbNtF4oAf99IctIf8hzn47F4/
GJF+6u40RelE9g3CHQwmeXugtGbXwnEio21PqBMrFuA3auWT4EdEVrWxvZQx3qOAzvcePR6SN6P3
tyd9Hk0hu5+j9rF8o8H4tT2k0c5zQ6QATpt+hryYgcdCVEhbYD7Ry674IJmttv9/iCPopgE2dohX
Cs86jhAiiGuFF0vcTGT+BRwnM90YOLHY6KLOasMYpOwc0gi3XUE2vPnnxDUvZ8OcYvh5su7wPJ75
tDxDoVXhB7LhhUuYuXGdOjHWmVTV0aTpIdHaJy8nijNIcsSJkKt6KbVhQuX+OtVPXvulcf91mtx3
S0XXjixsE0FXpKptggIEpn/E43LQgT/AeTMu9qHBA6TP9gVXIgBrBPh5rIBmvDpF3B3IiOfT1JuK
4+0VlmxNEYFVYr9YTrtidGL7IPwICdp4bg8tWV2RJheP4kD+zzhHe8QPxnrXoMrEpsPtwWXz3n70
g0tpE8T06gQ7s7KKQ4Xi+QrZyX1DC95ajFU1eCOGrvmZW2clLl9mD/HGhfCGhpsQTYLeJc3CxjyV
KpIiWabye4t+MEeWrybTCE4YUHUNkf3LOSWRFxXM14fAQLIynDpFSUb2FYLPtk0HkaYCv6RbemiP
dRDnL0as2OtSlxLu3oUUdZ3ZGD2/B0D5sJ4g+PlW4U0njeJA5VGSTxBRVX1dgrTI2S54/kMf/i3M
+1z1ciob2v1zWw4ay1MK8rJruj41ZpQ1XxwVRl42tHjhVm1eVwkuXLN7ASex1b2wTOFMsqG3A/TD
7pkN3pOYb8CA6tegJeDDfOlVnDmSQ1jknWqmxs2Gfkvg7FNRRO7EfaL7Xv/ltrPKpi44K5soThfX
qlBp5uiCpf7Y8aBRStrJZi/47DjNM+QjMXujTIJpDYYcjy3sceH7oihduGDNOu8HzhEmZ0hWpldP
JSEtM4vgpXOla90EbdarYf6ci6BxX0tPkQfJhhZctEZHbRmXmHJR0Dt0QPxXJeU9nqQUFvnc4pYI
puozI6fUQc20GLIDZF7d4RnCUlGRqZqEP785LBFQpY3GkK9bnJdoT339QFRP05/bxRLhVFqXLxQa
YTgYFzMovK987H2TKqrVskkLHoq8M9XWEfVNQkfQh2iHVO/CHR4E7sItG/3g/H1Gh6ZbV/atY//z
mjMHcyovv94e+9NUCmMLx+GUkNFicW6fIMHQPXlT3weL0f5CbRDqzY2O1rHZHfbsS/yWcD5yrjfF
Cn6Cb077nEyNz/JDnileg2TfIZi/0ou2sivCvi3Vr4Q8jdXVSb8k8fH/nH1bc9y4rvUvYhV1IUW9
St3tbttx4nYyif2imp3M6C7qfvv139Kcvc/nzZjNU3qyqx8gCQRAEATWcvra8PabRn478uDtN6t6
two4EVoouk94wjg9WjK65IIeYjqe7Jp/t9zuMHHLsMl+aEt41Pb7u0f1Pa9Z5yfsInoJrmZ2oAs/
3V7vDysYEK2ES38BazCyvvQtjbxj4aYHWpG/Z8v+1LvTZ/C/hhyAsbVk19uP+9Dl8DglejKbFNGC
W7o3SvOTVa6HYeVhlJrqzDrxShC1unmwiQVFDaN7AGh8SAbgmiSmXVe3DkogLSZpYayUyre8+J4V
S8AxO3xbL5tZfmBM6sGkxKbSFRlN3jrrfmIYYwVSL3tqOoM3aPSinkgaq5tstK6wS8zlH56bB6jE
nOqZ7dkBuKUeSazIZdSOivTNwlA4tb0vUzyfx/qvJBkMp2adfhR3Hv0ynwaOkLdgIKTyL8k0h6N9
30lDjqxZ2X8aZ955mLNapSMsyB/ldPEidnTHH7dXVidZ8V2PrLhrnRi7cG59S3tnDX1qmxCGdcIV
7y2bxOv7pUrfalyiUX84lSw1hDedySieCnbX0m0n2PrUZ6AWuGf98pBHr7eVohOu+OkMVtEoHTi7
1Hx4Giz3s1exzy7fddSEPSp+ClZsJ17yml2cubOf/XTq7qxu6b7dfnmNLaqHkWSKVhDeMfmWujQc
/HCqXYwSvXS7DjvA9FW2YBpnCfoLB3bpsyIJKfHooXB4cmynpTTUrXWfoOy8YPAZynXadvkxwy19
FXbcc4MV+NDl5Jt4azTGqY59LBR93hludS8lnYYXQHyy50nWpltvnfTNtN55LM88IRhIOy40J01Y
JZyGjW+C1NHsilRx2qHwejtHLx5GI+dwYgCJuKZ1FZDeOfqREwxjyOuX29akcQUVMXce4t52KawJ
yBoBS16LJg/8zBCYdcIVJ0atC62PdOSXefQDD9SVWfXTYiYUf02OpYLmJlQ2Yxkjf6MAolir9Gvh
sDAb7cCqqvuWdbvyfziE4s7gsSqLuOv4GaxazQGFtfhOsMaEYP5xHvcbW1dMhy7bKL/fRP8Yp07Q
Rde+zgPHP87RNSp3XYsCTlvx6qHKSe24SEhTUFAVjD7ag2coa37sClQ9x1hyRRYdFeySDtnP2gGW
D13n5HjbPnXClZ3X7dYeW0xXPczb7OuYrr9a4wFMJ1vx4SpaFot7Cb+UUTyDX3Va67CQwlgX/Nj8
qYqja+dzycdiZBfbcdihWbrisQF83HGEge7UvbIDIyXxu4hge88FAekh7dFWu5Gz7cLbgdkoHjw6
MUH3rmQX3Pyd/bg4Sq84jr710Gd2KLrqdHuVdU6gbMgce0Gd2A27FIV3WprUCxLpHkqRnjPQ4m2V
WlB2GJ6lWxXFnWlRSNY2Nb+gvbYN45FdV/AVfHLctDCEvY+3N6rOhrSdU/tTiyfgKXf5JIO59b+n
cXYkwjncVpjmI9QZEadz/Rl7Jrt4XvIYt/Z0Xj0+XYoomv6+/QSNc/yGumvXMU6ScI6laUhArTw/
r6QWhvROJ31T3bvts8HYwTx2zL2UK4gJx97OnmKX7IJpB8C/4tgec6Mm5Z54JezXJPJQ+PbO996+
59179y4upduuJK9ZMh0WPp+X0j7vU7jiyrUEyDmri/rNc9PvK3e+1qn867ZonbUoXsyzhrnNhLce
UvueRtld452EC1CcfeIV7x1Gz4+sdOWXEbjGl45O9T0KxOwAmktT97HOXhSn7QpKssoR7AJ80/5Q
4UrUvgMY97CruQHYh1sm9m5dGW/6mNoEJ4LFOnij9+ZGKGvH3AviERnFbT1popw6HNJEtpsJG+mQ
X2VvsVcHEcnDiU8VDmceCouzkAcflyWGEqBm1dVhETfvRlZOkryifz3k6DWcJh6ShRlcQSdeceHI
kaO92DG/gH2yDZd6TC6zx0XAh2oXvRRWZXv0u1VJxIxTQtWQ16VLD6yODktmKtVoDEoF5i2zJa34
gvwd8AJvQ9K6G4zNLkxovLfiykVEB8LTirwm3cyDQfoibNx113UjpCvePCPdGkSFlH2NBZKW8dBk
pj4rnVYUT2YYg129GApPmRvIRJ5ae2fE9xQP9tcCO0rVIwYlzmtslz5SdWlqY9fYojojUq4YDJ+B
Ifdarva3VMj8jNaGPPCWJTre9t2PDxtUnQqpcQdI56VL3kr/+5weZ3mfO12ANnbZvNx+giZrUIdC
bGvu2qSF0eTtEiAYfadigO3YF9GWX28/QvcRiss2BPgdnPfJW11mB+6HfvNAaHVwy7BJ9gUddUwE
g0AJB+MkeRVrfBBEXKwxvriV2FVJpCpMbzb7oxB2S14RNo/M7g8MSMOM7gLUBhm54rgsF27JBxhp
5iYBE8X3ZO6DtOkNb69xLxWNd0wnLi2RNw8xneQUMAzV2Kchmr3ZYKU6P1D8V1hc1i735EMvPi8c
3A4vXrNv81InRaa5pvGEHeqB5N0d7T/7ZYussDu6yX3Jevz6ZZeNqnMicT6wzm5ruEH+UrahvzzW
Qxr49lcw0xt2Ls0yqEMiZdy5TgEm1Eti+faZrxQTTSmzqGGVNY7MlOpWNcW4V6JYBA8wbxH/sY6n
rMdFtokqUvf6ihe7Yz0ICgzn1xz8KZgie0iyXeB3uPze7OrdhosGZ1GnbeJdSGL1x8Fiw2vp96bw
o7FOdVJkyR0P5zssrXBQLUvTg29h9l+0h9uWo9OL4rxVEjXd0G/RjfXHqpqDWL7tk6zsuE3vA1CM
Zt1bLGgI5Kw/it4zRH3dSysemy5gzoxyJLbgVO/rQHB7qcN4ik3UIzqdK9tuzQanESuL3+qenZnA
vU4vHkrbhNfxMS4ywM6UxLn3fWd1iGhxBXBNAJo1iEM+fbU2aOd2ClLfOdTWOSIkAIv46fZqaHYx
dVgkTZuZycmJ34D0GUQTiCae6faf/7U0cSZrXFidF6lFOwlA6mEkOV1qYM2U04HGMj1XAqOgber+
te9LFE+OLDFE2ZR2b1VzYfEdbd6q6a1LgTZvaqnTmJc6KDJGTdKBbpG8Ws0rSdewIqbWYZ3k7fd3
oaIZ+g1Loqvf2gijuFn3SON230nYVRyZWpMNDcAn8tr76lFg72Omb1/BTB0PQXch4lkCe01qABNJ
eVm83vDaGldzFVd2hb9Y8wqN5HZ6Egk7lTEJRm5iTtbZpOLJw4j+e1x18rM1sBLkdk8y775VmDYK
pqQ0bL6aRVWnRKJhnLppmMmrjznxhpHDZIwUGu2oIyLokU7QIz3Wb+NihZ4jQ16JEBdk+/Z0dUIE
jOy423Sb+k3m5I+auA+5iEz0yRrNqwMiZU5XH6fp+i0CffIkh8Du7rPs0zL+uh0GdKrZfn/nSpU3
AHXIE/EbGaqj7OjBIvJLks6XfeIVT7V511iERvFblH9nwy+r+aNKfu4TrXrqgKZ+x4do2zrThRzd
8mQ19HRbuG5vUaF4OYi/Mlal5UOynOrLcJehoT8GlOdRHrLnXQwZnKpzIaQtar5yn7xGaRSQ9s7F
1PPA0HZouOvULa7qtlHa06QZvQsi5hckPG5Q1O22K7be3W09aZ6g9mP5Q19TQhyAMLrDcSymI2ZB
n3M+GSKmxvrVliwvHiprjGzv4onpoWT12YqmQzG0J8otwxdowo7aiTVgvosUaTO8VdQK7ag+Tr3J
d3Wit69651sjEzybk9m7JJQDpXXBdQKh8S44EE7VJqzF78FhSLISeKF9fJdwuz2ODKPzue/bu1pD
qNp8JQFdlXY59S6F34ep0wIE2VQm1xmO4r11188L6Hu9C5/n13rlVejZcsU9PDMV8HRPUBLnPMul
xaICHlzTbyRZQjpmnzw27gv6Km857hvlEsWw/Ai3didX5uNTW9nxt31+pXgutdYR9XiBw5ANSCK3
WZfjUmTPoBcxoRlqXEttu5pl05YOar+XceHHuAD1DwFAaNFa534RuzAFOFWbr1InqgTEsXOSJfLQ
t7I8J8VoauDT+Jfae9WtPq4W5pifORv/XnK6nB0w5B5vr4BOuOK8a4/hf5B4sfM0orBcuWQMRZUZ
0jWd8M1m30WGhbvZ7MU9udj+y+h8nmrDdquTu/3+Tm47rm7kUYdc2qK9X9h6ttd9W8k/sxzvJCMS
r33Xr+SSgeB4/Nn5l0r8fVvTOktUHDVyXAIKFSgjtj619reho0FpXROLGapHOqUoubFwY78Zq5Hg
nroOGuqEuLvcKVpxU+51vZgxP34ZkiQcVnpsu8Fgf5sp/N4WSdVWq3icKt6WC7mU9jPg4APnT0p+
3Fa4RiFql1XdAMmIyDq+76wymIW46xoTSYvmfKwi6a55XTaLaOJ7Yj/G0R8UbFldf5wAIY4SuUHp
umconhk7U9ENuIU7T8BvvHSLM6NMR8dDljnZqUxlf+HDakpwdLpSPJV4S8SB70QuMwMdXiS7wF6M
/Tc64dvv75yqTawOEyzbGtd/g438WOX0cHuJ/+n3+8h8lP115jJxmGigpPLXSO7r6uTlVgBEhUPk
y3PSPpGsCArC9gU0dTTEx8C57UoQw4Dc/pK48bErDfUvnR8o3pvkaLXKhi6+n9JnzEfcO/FXrzJN
tOiEK/4bsYnVTSzj+9IdA2K1oYuzZ14nhhzhQ/HgJlcKVHPVjNKSWN/CjrvAGn40vPlX15gqRR+a
D8SL/zafIm/nNLPQHJZn6/eVda/SywxXKTrRm++9s8ys7TK38hEiWu9f/TT8kaymouOH0R4vrXiv
yLve9kZGLlEGvNXkIQINj3ylu1DIIF7x1zbzazC1U3IBoXKINOpUlalhC9TpZPv9nU5cJ8tRcpT8
DMK+PEhnfwJBeX287bA64Yq/9i2JeLdw7NySPIPZJ3QmvueEA5Uo+yuBnQClDh7Ugf5ltaYvslp3
ilacM5q8KCnrNr5nkQfuj2nogyxf7MNtnXwY6PHiinfO1Vzn3IKptECUK6wvkfzWADuwql7SxvAB
GmtU26VccHEx6glyoQPqWgCzSB5AwVvMhvOrZlXVVingnRS9LdBs7BCeP/BE4rZwyut1F2cE89VG
qdbnVmk5BblYTopy9JHYn1f6KTYlfbrXV3x15QxNXXUf39tZcpfO5bNVdwZn0qyt2ibl47Ynwfgp
RA/5s9uikpj1zRr0JG2DxAL9xURrYeiJ033G9vt7xy1JOzneCAcA20vWpKHt/nnbQjUBXmUot2iZ
pxirJxc5R6d0fXbGOexLU/1AZ5yK40ZrQteIDfF9sfZh5d15QD4v5F9OYjje695e8d5WRCxOBSEX
p/map2noNL9a8K/dVo1O6YrzymTGcPGcESRjCJKLA1ChuKu+7RKutkx11K59j5TYRGLryxD7T15s
GnTSKEVtlLLBjzUTgC3du458QttI4Az1vVdOhpRAoxa1MWrJGmdpnNQ710J8zYC6Gjp+bpq61glX
/JWOKBaIZRbnORF/WtuRx6P1aPAinWK23995kewKNETjlvZ+uwcQAtSRtR1kcj3uW1LFSSWJXHu0
C+8sZfboVo53SvrROe0Truyursg2eA0Yo4OrZcAiBxj6MOwgOrUoTjo6XSOJwIL6TZ8D8YLnn+fa
f54TYkKS14QBla68rUZss+iBvvCE5eATTwNAgT3U0nuqi36ft6odUmk2N/bqQkEe+6N0k9O0mOZJ
NPpR26OWAsfivKzI1t34WPYkqCS/KyfTQLDG5NXeqI3ZrmU0Rl3CsnHhhYnKShiKKbo337audwbf
ULdpPQtBRsbkx5Q3XmCvyQKw8ME1BIMtUf/tkMZ8lbPcBypygoF9HC7LLCTtS9s9ufJr5tzZ7rmz
TEU43Xdsv7/7jkGOYyIEvsOm/jny07ts+5uaHEC3AqrjAp4CnFtYAVumyNLIXb6UBt/SJAlqS1Tm
EH9qyhyVIV6GzA2H6Gr5X7L4K+0MQU338or35k2Ulf5URxebNHdpXD96NTvejjk6tSu7q3SbSngU
LrWI6UhB9VT1Nu7ATamfTjfK/pq7onb6Hsnxmj7GwM8tfrjtZ5D12Nnz7ffXqEZthhp65ns5SNDR
HZIGzjgEa2aqrX5cnWC+2gXlYCo35k7Lz70XBe34xLr8VYAG3SJfLPshorgKS9pjblNDeNOshdoW
ZdfAgBA5DCnqq/jRm5gdgNkdT6iK3mCrmiitcpfjnOLEoKeMLk4730WcHEXbPuY8CTHAZTBW3SMU
R26q0V77qEO5iA/HZJFnOhY/R98PhtKEYaxTlOLMg9XEgzXl3hmEuUvgotEiXNMWMCJLGx1u25Xu
K5S9GLGa2FKs0cWvkUREHIcvl7P2ZM9R8ZB5KTEsiO5TVNeWuRzWqUvuI3qpvK9rdeeX+9J+FWDX
TVPWzA20xAERxdPlPm3F2cdEzG0N6TxPcW3KBynrZEju8+4UW6d1F2icY6mpraTpahX9FD0SNPGF
eT1gBAlkyzteGsK3OPVul2F+ny1xDeFybpa7jJftkfsmJrsPNQLhmy29E76m3E+HqoRwnlqPflO5
aECsTGfRj8MRxCuO1S5gysvqLnoUlf8vZykPLXOA1Zj+4Xj+i82X52jIrgjn32a7aA17/4fmiWcq
nsY31MbcdqLHcXHu7W3sjEQiWGf/r33robiZJA6ZZqdl3+OoCXpvWF7ijBHD3vBh4oKXV3yrotvo
X1bGL3WOP99qzCH7pzmO2OJdWNrXyTe3pttcA8uJNYcJZom7L7e/65/miN+SJjxb2VebIXHrpFyd
790iA9//Vy6L0CF2sOLWskiBbFeB2IVg9AGlIqfug6SZg2H5tDZog3DqcxnJA1+zsx0/DZhJadL8
yUqjRy6b0xq3YRV7oR+/zI4T5lIcG9ncE9GEqY0hkNnbxZiLb1A83AbDZE8SMn0fJZ+Prh2RBzm1
kaG2ojEtNeUenCiPY6/JnlovQx/2esq9n1nuHW8vgMYX1YybrUsfSd5mTzb57sUWCFZNV9I6yUoI
qVyXiMmC5GF2Aw8McqmxEq9zcTXV7p0sGudFZk9T3f9cetwEVn2Sn0erfkKd+55KkoVxTc5VWQHK
Jl87Q+axlfo/sFZ1JsHx0cDC1jZNAuHKJLDGHyRCjSgBPGjWH2Q6nubil096Q1TRqVCJKr4/pfbo
1nhcbuUd6FbaKLREbMI1+BjyDowqSlSJLZvWPe0g37XYyUlQNBXLFxv3iKk/n0jcH8raCd01Oybj
ENr1DwAVGD5NZ9VKzBELkPC6NXWv64qhNb8NrLz4lBgBD3WaU8JKUQNRIReFe51r9zG3mlCwzOCP
H2Y8UJri7eNQVasY8eZT35VhK2DYhN9VKHfWlYkpXfP6arYOBGBRNUvjXosSWOzdFE7prsEsBxgJ
/735ohgL3NO1dK9dyZYkqDvWtKFYitSQTeleXXF7gHyRxcqoc906ydJgAKl1H7DIMrGjaDYrNTMf
o9RymHRoEpDSqgDph95tiYKzyJza+uyO0eL+dOQE6BEMVHWtBX50bxhMRw/N011l8Qt3AMyCH7Gr
W8SnGXBPeZMelyTD/oS2oXJ5tMd6z22DY6kdtGtWuLH00Qw/d+dEPFXSYL+aBVLbZ1kpbdlYOb+y
vjzY3A7irDI4tU60uvY1rGkeObvKqD9V0fhEaxOWjEbxaufsIotyAT4sv9aeOGbCCeoC+JwdiNcq
/2QNaTiUJlJPTWhS0dbRhkRi2eNRY/158JMgBVFUv2vkEqu6qe5d7puKuCkl2MGv/Sh/lA1tQhf3
JYbtSffmSjzvF68gckz5VTbTqRfiXizOYZK7QFjw7krMdpMkpWKBRebgbI7i9VJOdlBmzU7rUWJ2
S3qPZ+vCrwStlR2Y2MvIBCatM0zFbRuBa7qG+OwKZtOwHfLDOH/dlT+pLbOJz5Iszz12HVb7ULEW
bUmmo7XmpdURKmmzPinQt3yVmCz+Uqz1/Gc62ruK6NgHFEPE7Q2ghoETcM0W3gaN5PWZT7Hcl1Yy
xRJ9bte4pMa7W8KpHprOK4OWtPn5ttI1ds4UQ/SdZshLkrCrA05ybxw/TROmhHLTPbhOvGKIGW1x
mckBFShl8XWKvcD3thSpN1HT6xZWscZV1OjJFCm7jjMoK/lcRAeJ25J9QUCdo3IiBrTnnLGr8OuQ
UvskPXLyptgwk6hRjjozxTKLoBNp2z6G7FhX7mXmP7rYVHfQpaTqvJQT+4L2rWDX7tg/WofiIC7r
8xy6p/IUH+zrbfvRPkWpQMzWYEcLPuTfT8mP+R19GQ7bU3zjUzTLrE5MlUk1pbhyZ9d8TiVYsho7
bDtThqhbBsV9ay+VDUAg+DVO/bCsfm6hZ4ji420F6aQr7gvey3FaLbz6EH/t1/hkVX/3pTQUxHTC
Fe+dunoqEyaxv8bZAXhYp8oHdjIZDMFBp3bFextBkjF1sH0PTQ149uQ+S0x3d5o3VwcYVpb6dZNP
7lU0PyfM78XN1yw2YZ9o3lsdXbBLzIZOiXCvPl/PTjqdvJ3xTOW0sOzCch1A2VzT5kuyADMz+hPc
RvvCjTq44HSYqgM/uXvFyfgwtuWDG5dBUprg5XUqV+wcqWrkb+HsisbZHE3ESMaSyDTTqBOumLnn
597ArQHHrBETpqW4K5Y1AJGUwdB1K6oYOhW4jCJD5F7j8pJG1yReDDrXxS91XEHOlVdbEST/T5RM
Eb/m5+6QnHNESe/rriCgclhYXSRrXsfsSiM0FdfFxWc0iH0T87xG+erIQl8NBXqXLfe6WJ+c7q/u
V2yi49ac0NU5hYE75TQPi3v1RH7p0Qe64oq0c/Jg9Xfhsji/AcV6DnXK1UP2xFoGamv/WMYmkEDd
4qrkFU7jzSRi/n8Wtzjld/ZLh82pvTMvrvYp27K8O4jMtBqr2f1fE8qP/Xl+7o//t6fo1ljx3hHU
MJPtINMR0Xcv+Tz2CG6GY6xOtOq7s1WKliGo8ToNS37IAKSbGhuuNa77j9beaQcAS2BGdfl/1iA9
ghbv1Bz+42LN2QRmo/sMZbdqUyorL8My5CB2Lx+6X+Vyve2+2hVW0sxMJtTyvRW7lReHziLDZnlx
wM1EONp0X0fPPSzRn2XtXTpwcLm0f779XM0XqaMO7pQK4TMHX8QPCX+e3DCif94WrVkVddRhAu+c
l/TYa9ox7LNzbwKr0AQMdc7BJbVHfeK512bCfYFfnm1bfhVj89Dy2XDbq9OKknFO67oAgqp1rzXD
XJbfPVidDOUwGrYanfjt93f22ucoK8Q9TkRNceb9JyBi9IOhDqUTrfhwVWUrTx3bvQ4tvwMeyZl2
Pvhk69PtNdWJV/xYjKOMWUHcK4u+JiNojNIzY9lxn3BlB67YEoHRgeLd0fGQxUVABnlMesMwg85s
FN+lRZ45TQazcUj2gH3m2A3zd9alp0jGhmRWpx3FhyuSSTEs2CSzpQ97/klOdcBNR7mP3ek3wFha
8VgAb3V7/yIA81CAsqAhQ/n4vX8Dic3JXIw0Re5Q2V1QOwHjX9ENsmdRf0OJHd2Gc9/GolpodGX/
sqNA7IKXd6g6zpAXMxvtDpkDSn9yq0Cld2bqSU1Apuo0Ax3baipAvv3ubOt8Gg7kbtvYLYN2dIuq
uGvRzpnvbO7Koyd7ZZjUKsPbetdJVjyVVVaUZAsCO5CIHBdEI8aUR2ctipuO62An84g0oapBohMH
FMDCpnlEnWzFSd24a+UAvOKr353T9AkjU8bIqFOI4pxkSQt3lBA900O9XjLPkNp8DFfg/A77yqZc
1gMEu3fp1Q2LU39ufvZHfspPswm2UKMXdZjBWRvuRC6ekfQkTIh9GFBLm4vcsGvojF0dZrCzOfWH
of5PiWXLYv9/icV0RNGsgFB2VZekbMGoDSLYBrY5d8cq+7nL2NWJBrJG0unbll3jHOTXznjMkl+3
JesUv33Lu606s+U8Rj7cCERsOcb2HNS5OlOfvlbtipMOVHLpxnD/8dQ/ggXs35Wt9djfmStbuk9Q
/BW3DHZkRRVuwcixIm5Q45iFHo19+lEcti0qj0Z5iRsSN0Qqk7ShZ2IL0L234rAN9/xC+CgmjOtT
Rn4gS2pN15Ia0eoMg9/a/tDK7UDo3yHMVH5oDDM60duV2DuDsUd/AUozFEKn6Wh77ZeGVsAYzU3t
K5uc35saqNrrlXj+OpIJm16TJD/S5c+aTafaxlSAFOds+eQn3XHXyqp9X6BjKzM0lrGrPUSnrqsO
cZI/ZLE47BO/6e+dnqImJ45TYwmarj7QCH1CQENEf4Nh+9Mtg+K3s8McdKdjGVyfnhZbXLxpOXXp
ZDgg6IK+CvXaxoMfA+Z7yw6SL84hBYki+YvdbdS50b6enN8AX8tWNk0qGnZN2jpIJ7Ai5yZUx00N
H1mR4rbMcmmSTNvru6B+bItDNu7VvOK2CWYOXDdCMukPIMiQP3rg93LQOu8yG7W/qly6uqqzbSPE
ZSnx3cMQF4fROLutMRu1wWroHYwKFIiV0pOYSZwPVeGG41wbDggatatYr/7SeQCgxPFp8osU9Ikx
qaOwEhGaLm6rR/cAZYtNo8byBxA+XGfHDpY+C9Pl123JHzOHOlTtpor6oRz6TfP9wb13wy6UIQn7
e5zS7opjfCKGdEr3Bdvv7+KC6HPe9T2+QKxb1UA6O1WvbLVpkvmrpJDL11B4d6OpGqF7X2V3nboh
BswiKlvZOL7GwvGDtHNfb+tcJ1vxUp+AdUEyeGlUyXB1HdCE7ms+oL/1RXkS054S6rD65iT96G4s
3XBuTUFA8+ZqSxQYnOweAf7/rG2Nf6r9UCWppsH14UBuPVRhK31w9xXJJ4QFsWcw06HquEKTYGjK
22oz9vjYIwA05M9UmAYcdWpR3NNuo6qRC4rF6Do9rHl+oCk53baVTcQHEV3tPxjJEudiO0kiXQ1J
4QNKmrzUzQPIeJ5vP0H38tvv7zxzakBh3W3Vjdr6YvlNkIG15rZk3bsrvlkNdt9XLd7dbqJD173l
a/J5XcqAt/3OVVW8NOo8P6lS2KPt2V/9JgL2ijc91/Py1+0v0Nml4qmW6AY2eV3yMog4TCxMBy5B
E327LXxryPpoaZUdNSLCm8aCxC9ZRw4OtlI/52GOZZbxHx1ajG8/RfMJaicC4/VaA2oyeXHHR7TH
h9nw5oEkep9wJSv2ZndeWCGTlwko80HPR/l5HbJfs1eb+sA01qm2IoCxZs2GMkleeJ6hPRXjClm1
b0tyN7N9Z/hzvkyNx6D/yVvCOk7u0D5osEtdHqm2HWRu60yD1dbfFmc6+M7V5jLIlyEQw6ED6zdD
w2JnVWFdn7JdEzQOkrH//hwftNlC2hx8U/8c2YACP5hADzWWqiK4uh1Y4wq2RqjgRgc02p/WWhy8
lJ8ltQ5xah32WZPiza43tgQjv/LFLTBa1Dv+hN7xJQk3ZAPD+UETklRQ18yxBpLUSXQt2QNmEFyw
yTTo0MtMBZctMHzg02prqgAX4dDSbokD6Ym71BnrIInWuzr2Ae09hGypziWIx8e1v4smnLuK1uDm
mg9TG1XJyGMq0LzwUkSA5Gsn/wL8L/DrgjKYJoC4vr1CGm9U21bl2mF8MeLypVzStD21S0TZ2Y16
z9Q3pXuA0rw6zIWP9hwqXyybT1cwP1gv6DE1AQxqYqHavwoitt5OS8u+Croc4vIXqG5OY54azFf3
7ttT38WTMRdDNbaQPkaxG1oZ+mL9GPCj+1S/PfWd9BUgf0L2zEZLt3PuQSTXJ7MhiuteXNmn6Rjn
xcKouK42DygGJ9JsX6arNqs2tkNGgbPoS7XkbSjR6PFi13T5flsl/sfOpmK95r0Ykj4S1tVrpmBm
mAjGeTpBh0GRBradBP6chUMfGbSk8zBlu87HpJV8xNNGNw2s6Y80jQ9r8izH3GA/urKh2sYKOuNu
csC498/VxH+XDeNDblCaxgfU9ikXvI3CWx37KnH4yPNfSZseG24abNCUsdT+qXJkOXWBmHHNeveT
yN2zh6K2aL6yJLmS0QYf376eJKr2U9HIjpx+yPx/b3dg7cxMXQ0af1C7qZiFnpIq38KE/IP0TxXZ
1bX5G/ar39CsSNvCv3rT95Y/l/XXyn657Qq6VVVc2PXyqePT7F85yknl45qGMTPkMjrRyq6cYJDk
f956cV7rsQcLzCc73tfCQ9UeKlLmqxADVCIF2SRbO5uDqNo4NZfpROKkFdcxv6ZxGU7E1DOlMQ+1
Z6pYY4zvYzrzWjkgMky8Yyx2Vk/VpqkFPAi5aNCmNuWXZRgOjJ47rzbEF81CqtiuXpuM5SxT+0oY
/TX1mM4b+6EIWi7+3GWEas9UWWYT5TFUbuE8U2aB96fsTUN/upfffn+3/fnCWXOniKOr151d+wm3
BoNrSto2S/4gabO2hX4n2y3TecGUkvjfRr7x/J9bMnPc1WwfKtprPq8F5u0aKGeyQhCmAzaVBXUf
HZLKFHz/eeGPPuT/kfYlS3LrypJfRDOAM7ckc64sqUrTkTY0DVcEZ4IDOHx9O3X6mtWDEonufNtc
IMFAeAAIeHhIUKVB1SSJ6+EKEMfbw1MZG7uQfBh262573a4e20L+XHre2MvLDTxv51PwyqsjTavn
dkmiytRxUVTb4J960zfD+z5Uutpc/LscZPfvo+X2DeZRT71TLIdMkJpR5iIaY8BGNdIne+iitvC/
jP0UomHw7iE4yEQpE1KJ+bTgQrY27/DQhSJC7UOXykYyWcpcKijf2Vjp/zL0t4fd/yU9kcg9txOb
tShHFljoXfVM8Rry3+fjfKdfCQWyiYTsIqfosOrCmwg5kiQL8Wqnb5iiGlyCNo6IhZ2hWPDVG82D
17W/ID+Ex16iyT4r10Had0kPmfWMZgbWYfxsxc2hiGontEM/tHbLsdZJnKk+QwJ2aySVNUP8fjvs
eNBRqPSHHeUnSDku3jjzWFhw0y5G3X78X7jZ4DnoF1mxZ8pNtz2naHp3hp3A0oD4vf8Yw8H8Sw8W
SraIqoUV/AHC/2+wuG0j/IuU58LRP7Fbzwxe5332SuP1iO6bNCxDtDeI24OrE7C4aSX8jXT7NUbH
WhyTGaDCHxL2lBQv9yORatwtCL6JqJPhtfbQUBgJ2deyKvep5+8fG1pCb9nmubEdh14LGxSEhkVL
r7uWbl/9124Ga0jYbSuktJbBBnbnOppaekrbg0Pso9lxVNkUu8c+QEJw61TmOlbUf4XkVoUugUuZ
QHNr6JOf98e/CV18hQTdmpSJP2+ej4OLEPn/IrxhcAm7q2hGw4fG3CvS4C/CQ3baLd0veZDpykFV
s5cuvWIiS5IMCDyO0x4Yypu48x9ryeOHbCNLxfqN5bescHH6L48Qavt/OdQpJi4zq2q7rhfGVhzS
kyKEzHBUWL+pzTUTVwBK5lWB9sGg29gjjWgj17DS3odgVPb+vlVU0UYmVA1uR8VIgn839+0Ut227
W1XAFpF1hzjlv2yWexMU8AqeBCme9P+QlP4b9/8tv9PHfdUySBhGM4+MEQsrLKh3KFYH75F96PVt
dN9UquEl8PqpS9GN10k2XuH/PTvoC5NUiywhd/THoim4j9M0QAyt9HL8xI3iIf0lM/Al6E6QRXcn
POq9jraP+vklFtrKJNXEJdBC47M3nNoArBw/5KsVOZOO2qYwuMywMg1BeqtB/hzRDIhl9aPXMDOQ
tbTG3HFcjyHWbGfaze2HP9ewf1lzD5EV8SfSFuuwbBKkNnHaWS7W9I1aj9yJMK60xea4Q66khSdW
9hzlQXmF5NuuXtmH+45+87qC4SWwJp3VVW4JsOYJ6UNmDUeRdx/Wqd2Ds6sB0023QZJLMg0LwFhB
P/PlaExJ+55ndvqdiKrUjH7TczC6ZCADHBNDUIOeu+TdwqwwtX+79kOUKgwumaccC2dejXk+ZtUy
BiHkYcSPMtieKO6bX2Wa7fc3sRLyW6OHvl/iMiRXPG1qRXRvLivmLcUvjyCRb5g2TL4E8RBM+6wT
aWQk3qUFhSF8bPJyHEtt6uaVQ88iMOZ9K+byukLM4NNjo0txbJwGwR2LjJd2vgz1M9UJL6v8RQpi
vYkXJpPT8TJlp6U5iO5HFjy2mjLZjEBgP7cX0l2GVrwLoAUc0YRPu/v2UCypTDUzU1EH1YB5z+ww
k4/oEOLM+1XX3u72ru1QmWq2gPKbpaPdXay0jTrmxNz/7PanCVF+mGPDhc7zHLtNTNEvvcx/3P8m
hfvLSl9lDwpBil68F7bu0ZQuEZqF+JMZ/OuIj6+RcMvnvGbDYo6XBFfaYN1XA/KRWR51ya+sz46Q
Rw29zgpBX0DDLids+hO6tUbQ/gmtIu6Wfx77PAndPYNkDpLcBEtWhaaoT32tKx1SrpeE8KWvC79K
aHdJ2Ue8jEAlxzothhVb1hyV6e/VeMmwV6xdOFkknBZdsxEFeuTW5CbNKjTWTcZLvtUWXGbyVXuZ
VA0tAd4vBnQE8wpyMewf6/qc+AzagJq3hpvPR/AHCfRmxmvc+Lj5n2Epfes6lF25nGs8OAdQi0Hn
Y+OFib7zXkywWtjRM/my6hioCh+XqW1Tivuf27cUwqNZ5IOjodftv/lO6fyl9pV6xYwNHD4woQ+G
SXepy2JeXU1rDQPrCydfTZ1azW3eCf5K2sNpkDEGzafhspyTA5QXDskxOJghelDHuo1cZagt8L3Z
C7mF4s9+GYdLkZvQKuTZMJ5dgxEdp0g1vhQTXHccsqydhou17Ee693XNC1VQlMV2epd3yUC88QKR
wCpOj9YRut0o/YDs3W6THNFR9m4LI2IRJMwn5tK46LA5Xsg5vfQHY1d+RuCK6ih4hLmEP5B29L4r
5qCprPWceRDtKyoGsvf6EMcDg0v4DtIxd1diYQNLoWvyeTTi+1FWaX8J3ENnj2RxMXAXG+9ojGL3
C/vS4VorrkHsfLz/LwrvkeluC7jA/lz65Gz0IhIFWhMU5PTY0FISkAYryuPWnp6DJTHDyRHGfoIs
qOYVSjVxCbl+vcxJ1jjk4ne/ePqas4f0NVABIOG1msx1dlJ7vHge2iydjGTHdVLv29xubN8yyy1F
q4CUjWl/WZYjLaKmfk2X93jy87SN6RSbjUxqW9wSdcnTQM9DQ76mnvd+bPNvC9UV+amMLiHVcEeS
FujzfR7G9JfdVZ+Jlewe8xYJo6xbMryFrvQ8dx/94Lro9ExUFpHgOazJ7JoOltPunsB5YcW1SA6P
TVkCqJEYbQchd3IWKX1OpiBEIxsN9UFhaJmeBs5PA236ALe/Nn32vHQNHdbokhKqwSVgZk5SZRaF
SfxhbyzvEl0rO8W+/VcT8sxEM5kGk97O2nP/obK99xn7tJpfx9aNZpOHxjDG922vuDbI1LSZQkBz
Gjg9Q1AqTOzy7PjI5q5Dtffx9B3e/xOVoaStNXVLtoDIiW2pFucgn0OXBo/5jiypaHuLV+MaiAUu
2gEtq7l7GCfwsR+buIRTq6tnKxs6eq7GMWoX6wplZ01UVxlewilNPcedauCUZXi0q3nYLUeef5rm
349NXcIr+gdyD111ydlk6CbYkKisiwdBJeG1LMdAWNCdP8+NdyDTEmWe7hFeEWVkKhqdDXvCwwg9
FzUuD7HpHXrrscAoE9CqtMgqcGTp2R1+jjOP1sp4zEtk8hkOGF0ixoSiK987TowIghaaOavMIe2h
FDp1Tp5izgZ79eunuf5VFg+ed2W22bSmA7J7iDLm3O0Xyt4ho/cYKOVm45aTz7PDCnqu5wutLrXu
zUxlDgmOLvpKzVUCc9TusQ9QjPa+153SVUNLcPTRQ9USHFOu2ue+WEMB2oelCyOqwWUssiwpwGej
59Qg39C8ZLcu5ucp0yVQb9fSQeFRAiSz0M55Re+ks3mgeyvmh+LQD7GIptiM2ZnmYaKjQ6n+Siah
oQ1BN7VpSc/rhyFODuOBxd7r9NV8N8Vbseqqq+H5ww67ccaTKWk5GqqJpMI3DTGJ1piG2c4/VS/G
c5Yek+OyJ3ERl2NMp7DSNe5UhGSZqJanzG+NGYe+anTjCXwcf5p/pdXHxgHz9qGoLFPVGsKXzkb5
3KUvvgzFB7eP7o+rODLQzfPeXI7dxvU96vTTpZm/l+ZxhCCcuKwFeiE9Le67hn+5/zeKjVxmrFlk
yEZOPHLOWHVg7ZqG4zR+vT+20rUkdJcUzZug3U7gWqiLOY2HdNfhJUZE/1aEWpqNV/k/EtQTpLgd
q8f25XwoPzp7fvDj8kJfsDHgoTM/mJpdUgF6ma3mtgaofdvJxE3LY9nwqKU4/Iy6Q6JqeAnztV8V
dVaY9ExqfszSL7RtvxNuayK4ykgyT63qeWVlI+KhfbD21Y7tyy/YL63DEte74MQOga56QfEdMlut
SmlWW0VAzlPZHcCs/hSULLJYolkF7/ZVUSasuakoS1EG/DIxO6r4GC7Np1UUO39Al5GHdL0dKvPV
SsuejILAWEVxNKunWZd1V8BNpqjRLE2hZ4pgm84QNejSg1fp+napzL795ZuAwVLTqj0XSYVyqT5B
r9n4BxLNzwv3Z03baUUwJRKaWTATR7Q5OUN24OSt0xVdumKjqOM+5Zq1VZlHAnKZofTdFxuQIQmf
pt8L/1GnlDZs221nMW4hgtPjZDthnx6CwdHEatW0JeR2KxedY+M0MIEpErEkCXYNuvJqRr9t9790
vQaLT0AuRl/MF5+m6E3yoeavU6+rlLoNqL/EvczSNktWwnG8so8dBo0p9AADC8VB09zqK/eHTBOC
bufk/1L6GttW1F5Pl3NZfpv9a+t/pfWz4XxM22PdfLq/59xeir8kv0zeN6VtAWD5VF9s1EyJ/KH2
Lc5fel9LPdRTniMmOCv94Trd2Zn58f6sVUssYdfqJofZBV5vUW/3JR/a45zxd23mvOA9+iFokUBC
r197tPYcAMDl6B1H13itdXL8t9nisIwEW9qg+/WSu9vJjv6zUSdNb+fG/zKA7CpEGdhj6g/4KwnH
okU5VsMQhMjsxq1JnrJBV8WreEMkcktzM5lYkzb4jCkikRmxKH83oXICwtDXIXRDE3Li3XRK41lz
PlKsukxaMwNmVUULhzKpEzFUnfm/Df4D2eb7TqWAgkxcA6HYbfsBRztryk28IA9ffDxYx48NvgWT
N7uNa2Tj5Hew1TpfevI5NR/Dr8xY88ZUsATPeWfKll1ejoc2eyxdQGQNMNJzt+gCZCICw7VB3S6s
0IPgm8bat7df4ssQNoKGNDkRF2I8VSiXaD5Dtui+rVVDS9Cd2qIhNrMQoBvUwqCLcRD77vLN3tis
9/9B5SoSgPk6GKWPh8XzWBwT/z9z/f3+uIqtRaamZW0GKVPS0nMikj33SUhr6wlbTdRXycWobI3Y
kspA0v6LS8xU9rO7nHmdnxrb/FLW4zuzLzRvyYr3JiJz1ewi6fLA6cSl39E92tIdukv2tOz/aDlF
jx2viExa6xoDVf4mokG5UYghfgcR2Dhf2KFMzP395VAEHJmX1RWkM2zXWs6O+X6g3xvzyZlP6/BY
9pzIxKyVZgNvLSouafKB9WY0NToCt2KBZVYWwUPi6BeWuGTkyOsnL71ynUao4l5E5F6Pk5GPhlcJ
cZn31p6f8317dL45B2vXHpJoPFvv79teATGZoMW8yhjRbgesANg/8Ktd6etSBSrrSOitkak0sslZ
zq5Tx5m9RBNne4PrhJFUw0tb7oxWbs7IkTKvLeTiLZY516p00N7RTx4MzXLLxXSoAogoI04EHQ0N
B6Vsxu/7ZlfwGIhM0TK5X5F0RGgT++K53c/H9WWMk7CKs/ghRSqHyESteUZbXm+BB612FReuuVvm
h9QTMbS8zZaicEqxiotft0vcu5W/WwRaa6LXgU5UWeGYMiXLa4PG7VMTjMT+OPCD0LWpUEVNmZJl
BB2H4ALmLqA1dBwPVVREA24Xf7q/BLGOwqAIau72XW9OIrW9dkPjY4FBIglZvs/Y5zQ9sOTzfQdS
DS9tvhVa9nHhcmRlpmRfZL8CPvegqnxFOdunx/5Bgi+6B6Xz3CKttEzOLsvHqB+HNrQ9NzT4Y30C
4UgSiFcvSyzCK2R/BjRXC3hUdrpcuMqBpN0XTU48ZPoQ9mtGBJh13hfBIVty3ziKE4RMplo8eyt1
RTIJTZyz/pudw33spww97tr69f5fKFZYlgxbayddkzJbz273Q2S7tTl72Rc30xzyVQFIJlIhK+NQ
PiB5Wz+ZEVwnYnGLbPe2v7DD/S9QRGi5iWI++M7qm/gLwV/8sgordpjcl8fG3v7zDbzGiRhjSxH9
mzoPRXct7CnihubcqZq4hN1+5nZrL/BKkb5CWTzNvmnbEim8UqZO+Wvto/k3bGKCoQWKoU4/XzWu
hFZ7Zf0A/Xxk8IJqz2crdBtfQ9xRWUPCKHpBF2RBG8zzZPrvfSRPKw6Vk05XRayauYRTkjcBMSBx
feFjexJ+8h87tbQpgC0c/v24Q2S2FPTTLHSixNz7nYiRAog38cdkX4b8hFZfe22qfzPzrf+RGBrp
UvXUFYO4NOnerZ7TqQqNso4L/zJWeOPDqbMSB+IUYda+68Wv+xhQbWWydthIU4MLiq8r/xni7SHD
n0IR0tfht703j8tj/HoiE6x68BLaPIBvIRmQ1PvpsadQIrOrFs81ahRH07OPO6kIvrlBeplmbfui
zT9vrcnmcG9CRCdmWnYcUJvO7Qn65vF8JKfm5F/SONEECoXvyrphZYBGpE5aY4+sDpb1bcw0OW1V
6sqW4ExdFPZUCfKFXTzHm2hpujPz2OlxTKFREnZR8mwYmjCt+ggJ36VAc94hw/I69HfWkD3aj8X3
HVQ1sgRtw0qtIG829BXpvkvxaFg8pKviEJlvla9z5jUNLJ854OujcB9yug9NWpYAI5OLBrCms55p
d3LsaS+Isbs/siKQynQrr2FBRwKc2dDWN2zbuIeEE94q7g+uyGLL/KqpbZPBMpL24gRFPfDIMTtD
dGGW297Lkq8kQidF+q4q67W6cBQB+5qPUqyx3Me2Lfm0JhbW2Fz8S7f8CBb3Mb+UGVegX3SWUYn+
0vbdE+jXYGIMmkmrjCWdnl00djemDt7D6j62oFKdjNehPkP8OXF/+q4GxSrTSCD2fZQ9FNTDCY6Y
XwryefJnza1d5UkSZPs+CUiWwEfz2jjNS48euWznEabJ+6uGl3BLQL5Am4MUifMhiBtL7InV7VxH
9+ilODzL3KvENckgegNJ2obthZvFbjl/FKkbExeMQGio3keEwvwyD8tx/RSV9Lj/9jx5ChZ2HVEI
9djQ25e92VrcKmOl7RvreUlGtCdFh2t71bimyjjbdeDN0AyVrUmeFUiPV+xzLrDEfvvcBfl5zNxL
U7e6o5FijWVWVl56tRAE1mnQNM176ZPz6GoOjCrDb7+/+YSiY4lIK/g9Gny+75vssKI8/THDS8B1
vIUt7pa5JaXnXJoOpcW8nXT6nIorlykBlvJ6tZpW0DMVX4o5RsuPKPtJy9f7c1dZXAJt61EXT+Gg
nfAerylfSBfXnsZpVBaXACuSQqCBwiQu6ERa73u2pLuZt5piDIVHykwsiA3a3WBa5Lz4HzzvP4Zb
h2lypfZLgkfZ+6ZRGF7mYPVWjkooJyNnu/3MjMhyP+beZSn+uT+66jQl862ERStU/GJdN8JP+ZFF
223XtcL1UJ34ycaBsPly/68UCyHTrtDu2shXAWaXGPPnfGmug6OzkcJ9ZOaVs061IAmCMqnOY99H
Q/uUm1SzAIqSHiITrhZWWm6bF9PFPoinapec6MHcu9CjeqyqivzJc78JCrlAx5WBttMFZUMzu7ba
AkSV70igNbnRUbZi4PXdul92brTut0fSbLdd9Ox3Pq5c4Ua3ur/ASl+SUFy1VZMmM/4OXWKfA5QG
ogptvrgfE46XZXdPjmMoNDkalTNJqCaNEC3MBuAVQbSU6cvKM83TlGJomXVVjkO5WmYzoWpzqCHj
WlD2qwFR9JHh7b90ftp57QNS4Dq8QoqHxrbuSeHmtDGutDm6NitM2wb7cOhOLLmIh9jgGHfD3Bvn
rHBWNtcFO5bw1wPJghMXHk4lOnb1TRfF8NvnvBl+rjzmLeUwXdrxkPNDBk5YRiEQoCt7uBkabGJJ
jlJNaQ+5lhxKyJmNJpsDiPL2dDRT/xGShk3kA9vAbeRoBWSdwXDYBbP75HTBIzsXht5O6G9ME4z+
NLXOWl9r4f1auD2i3bX4qMHqdir4KwOAwbcd7c3gwsyG3i2S6mpfx521t45VlB7a3Yob9Eb+0GUB
FOaXlVoNd2HDOBUwf/80Fy9r8iUYX+5/gmro7fc3X7DWrKtAj6iuSXEeoR1nmnE5a7ZF1diSV7oQ
9MlEReprW78bxOcxOORid3/atx2emNIxjZe10fWjgWkHHyb/s1ekkLY/1RCEvD/+zSMJFlaK+Qm4
iugTWDTX2S8OaFEdN6ZzEmSOmjzFc5cuNan6DCnWm34X2J4N60/d6xwcZtQp2ajMTx65ZuErJNim
eAFkJQds+VAsoZF+a3MehHnfaQjIigWWD25+kBeEjEt19Zv3bsPjqohcFDTfX4INoDew9deRDRrL
JTewxM3S7EZfHCbbu1DIsld8jdOO753+oYyMTeTjG6nnjuFyW1/RcNsI12zK4zFgDzHlMbq0p5RL
Q+cRReXXnBrRYpsnZJUeua1gaAm9bu9DcS0xyqvZ0t9Olo1hE7jxfftvKL1lfwm9o5lWExd9fc3G
wf1EqWN/IqVucVWDS/gtrMqmoEpXVygFoqDLrGpo5lBd73GVX0ropcJcWA1d1auTB5+8nuMBp/5N
Kt2JUDV5CbU+FVlSTwtgxQ1nJ2wLSpW+qUkqKCKPrN0qGsfyHIdW124pnmwDGaTEe+7NJspGcmx1
/3Kb/WET+Xzm4bSfuNzEznXwz9WuOfR5OL9syd96Vx9oGxLN1q5YC5kVX1euWQoHf7S2H+n4C808
ep0oo2poaffNfR4k3EX0dOnHqn411/fiobJmmEfCrBHkJXUmbF32/K7wd27ySOYC40qAnVKTuo0H
ayAFExa83GGxNcFY4ZVEwisEKUVqt5hy2V9br4/qvtFEYpWdJbCWk1MOXj7AVxg9pO4UQqP6CPNo
hlf6ogRXMhZZ4JVpfWVP4y49Qu8hQpYZLYU3vb4grh66MxAiwXbwJ16Ua4bjCErWxq+809HkNjvc
iJSyNCv3iFnwHvPvdxAQwrqiyMR6dj8Mn9NoOOT/WV7vR+Sb62D9pdSKB/WRunZeXWvjW/6za4ew
1+kQ3L6eY2zpmFwMbuplAzYpJxRxcUzP7ZHgrT7b66jeN90TfyCBlREuErSbqK/+UPqXhePZu1ly
HZFKZRoJr2bLEy8Lpvo6lkmYFTHt8ALraUB7MyRj6hJoBTYmO2N2fV2MrI1YY8UtaT8G0Jdw05RB
X0l3V1F9hQRhP4CafM9cxH4fncyHJ45u6dNDKhb4CgnF05QOFqNpc2X8Y1e+VPy6NhrHvHmMxdAy
gAfLNaGuXF2HbGeaH8zmZV13YHVG9/1e5ToScAveZmniYUvsE3EI8vWQtZqYefOMiYlLB+QpSOog
TdbqSrt/2uTgOVfHPDFIaE3ZLtW2FFSYR+a725XvlgHFsjaQOnWy0M3X0LR3fnu4bx+F28iEdzQ8
41a14jA1LyAGfO0gEJrzb4+NLcF2xY7SzKOHI/6yGwckBb+JVPfsH9yKm1Ygc97RRx78L9NGMyf/
XeaFrs3RFebJ6F8LWoZkPDsP3YPwRxKA03WYCDXxEc7chTkNJ3S7ETpyscr6Emgzhn5b6cCaa5sZ
u8FdUeLGr8FYalxU5TwSbOlcdFDN8Ktr6Z8y+xkX9sgtrwnRlScrwOVL2GXF1keTwnm8IQiHaojy
VhMVVIaRYNvYjhi8BUkdJGDiipbnMrgQV3c9UQRlX4Kug5bFho2ngmtffEjyH1ZBI25lYWs/++28
u+/8iv+Q+e8tt+cOxBSkpUw0l1+9Jw9FXBZPD2ZeRVnNNQcIxRLIDPiqQpcAyh1EoXK/kk/59PH+
9BULINPeB9amvWvBdao0JOZzX4eTrp+dasrSfpsQr7J9NMK+TlUWWijWdXPdG5lq1tvvbzJSbIDa
X1ls12Wvej+D8xRlAXdCq3R0tCDV5Lff3/xDUDA2JyWivpsOT0mCYFOyQHNWUMBVprsTdNAs5u36
thkGnXonD8W6bWh0muuhyjoSXA1OvZoIGL4pdh4DUaeJ3EX3hKIaXEKsNQazUWVmDbIjeWHtV9vi
vwgK2e67o2KzlcnuWWpPnCyIwkZp7lzxncLVSdRyP/btXa17P1F8g8x7r5Hm7ZBwwWEh/0ynb5yF
wtBVjN6+qViBzHiHigmkRjIkYpNPybU71Xu2N9+TD+Vne7+1h9F1GFM4qMx+L9Bvo+4W5O1y48fM
pzwMGvpYf+NApr1TMk+B3yPY+MuJ0ffl/NqMx/sLrJq2hNzRsUvKGHwzmOuT4bbxOOrysapVlSDb
TaKhy3YfN4xvrbVz2iJE2vH+tBWQdaUdtjZXO5spjiFOhSMg281eeRD0hRkas6jmLkG2R60+mwfs
sJlTH0en/IDmX6HLa83uoRpeAm3ZmbQgE1IK2A73S+GFlPn7rrDj+9ZRLaq0z45oOygmFERfcUUP
aVgZunCgGFhmuJvcYyTIMO+2mQ817eLe+XV/yoptWya21+XE3Gl7d0h7b3hy8yLmgn2HGsMcei3r
YjwS7+7/k+obpNNxY49rYzS4dtp+tpixUxn9p5Xh5q4Jmarx5W229bu263iN3aTooX0zZlCj/3B/
7gq/kftiY1OtfHDFqysvf6/OU10/Z8mPx4bePuftBttDrmuYsI+kAjJ13rHIm7ClGriqbCLBdbBb
p0QjxOq6QHOmcMsdM3RXZNXQElJNa+wtvNTWV7f3ojYQh6zRhV1FkJE1Qa3JNFPTQGwc+yo/k87M
wykQ3yhJcdVxg+T9fcsr9lhHQqsfeC2pClpfhWEfFmPZpSnI4c2ucH62dRc33eH+/ygsJdPeB1QO
etmyvUii2w7ZNVu/RxTvB40uha/AsL194BsXqszG9P2lw512U3bu3M/EaZ5EQPZrs5y70ckfQ5jM
cOdoxdKwot/uzj9JFtsPcQOtQKa0M96ua7EAXVXJfye8dPasIjrdDQV0ZV770HhTH7R4mjHL5B+a
GPsEix5zBLv7q6saX8KvZSZ1JroBTz+9FfIuyjonLK39/cFVriPh162n2UJhDU7I665OdqNOCl01
rgReqDkNzThg3HrZr/a1fIiripWU9teUmysTU1tfvVF8qsbqiTaDG3qoor9vD5WxJcj2DqGQmIOx
B1xfFwt67X0ZrqnOwRVAknnshAx4KUcO4WpZr7V9cpGVc3gZ9s2xdtnu/icoTC8z2pMuK6lbI7eb
QrI19lrfOQq0b/9yf3RF6JRZ7Wbi9SytO8S0BJL1X9u+2pksbnQN0BRZKJnXjlYYztrxoMYD1RJZ
C49Gd2+T/7DBC/PgS9Gd2uYxWMlM9k1ZcUDPd7zQzEU0s12xzOGoE35XuJFMZg+yFmrw7ZaktkRY
tmH+R/X/MR+1JMwuXdaDry2AAYYGRDkIaUaKMned0o/KfyToiqQ3isnBMSc3+70Yq3OO9ib3nUc1
tIRez/aMOfGxumZ1aDK9gKNqXAm1yPV1a+dhymh89sEM4DqsqnUPborBZToU9F9LYQkfjzGwR9rZ
u6zQpA8UWJLZULzsueePMAcUfb76Ftq9NMnBJF1YowHXfYsrHFHmRBlrZ45+uiAxB1bOsazNfyxe
zbtpml7v/4HKOtu3vTkajN1U1YYHRhe3J3pYqiCN0szlmumrRt8+683oCck8J3cz3NaMJarKNrLo
g5dYWUwUtf6wTY+hV3tjB+MWCKW174PnP3bRlElRCTq+dHWF98GJBEfbDcKmMWLDeKhlmxXInKjK
GhoLUry4CQqk6iNmGZ0BdVGq05lSOY4E1WGp/Jw6DGm5JomnVYRDCuYoT8WPx/xGgmzR9nY/BttG
669TNC1DHZmDrm5AMXmZCgU1ppasOTapqSg+T03+TJI5FNUY3Z+7YheXyVCGY9eVKGF7l1R5E63c
C47oudJ84MmMGq+KGL+5FcT3/0z1Ldsk3kCg5rlbiBqxLUANcRcYIJJWsTG3GoSphpfxy0lVjynu
DmuyjkdeTL/BMPiJhg8PyeJYgcyKAh8KBWoJrnGenYfsp1f98nXLfLsiFmNvYeONbeaCiJZlJSb/
rmfQ9mz3zcGO0RZR7JqY7XTa9yobSRuulwfD2jOc8NEfIJwKvHhe00ATJhQR7s+nvfmEKRceEsib
/btT6r/T6qWoxpXwOy0tXa0JyRBhnHMIPeu4nirfl3BrdbNTDQHoFWb/vYCku4/L+Vo0R4PY4axr
lqWYvMyHKme2jugniHsgL396xZZG603NuU/xATIFykYTu2lGE6Nr6bFTUZNfSMEmyABOblR37ffU
0ckFqT5CAq6Ro4+JO80g0pQi9D2QwHUVVwp/lPlQXoGmWVkA86z+p9LJo5GFE/t4P9yoZr395xt/
JN7gN2uDC9YMSaLQZMP3tdQVu6nG3n5/M7admc7UEwuMiqZKn7OuXU81zb8+NnEJpF3u9Hh7x4aS
d9XRYene0HKiVPM2/+e8jaEZSIpXgKtv9E5EyvRUDZOuj4ziECgToarFydiCHevKCURMp2tegsnS
okZ1eH/fMKo/kBDbZTQ3R4gCXXtELzC0qYnurv4pYfv749/2Rj/YrnJvVtUSeNkMXBwxF+slyQZ0
KwRjo9SJwqlGl1JPaGYSNDlUg6+9O704nfMzCNBPzdU9B9w2DjJy/3PyrLVcYk84viZzf3ZpHSLN
9WJ0ZZSIIr5vn9ve48tVLGIUM0eFP1K7rd+fLYhU7C2neYTQafkyG2qZgxIFtricTM2lql4b41zq
RExva8ZgbAmuOOutDIc0HNH27cmK03N9bE5mSEIjzjUnKZVtJNCWdrHpsSM33Xttk0dBH0OBq9Sd
D1SjS7hdBpNapIPl/RGCCmn6i05Ec3VTDS1tr0aJhjipg6vb4lMo4w8g0CUO1ZyNVT4vITb3V9DI
0y2+9/xSOEGYBX2Uu7YmICjmLjOgErMTHt+OM82YZmEGUB07t+SacKAaXQJsnw+Ut+kWLC3r0M/e
wct/3geSwixyl2qHicGG6vb2/sIOjFexW8wXTtMHJ76FiDdxjC1rIEiLnS8oRMgtHiet7ihw+8zx
f5j7tiU7cW3LXzmx36kDkgCp4+wd0cC65z1tp9MvhK8gLgKEhEB/09/SP9Yja1f3Kedu233qqaPC
EWVnLtZaQkzNOeaYY/DXlKfGx4uuViRjcrjByJlrP1ejgmbPLZXx7ueL86Nlf/n3P316Qe3LMDCQ
xVaIUR1mpiNUVKVa/lq9zF9bMK4r1NRNovAd0EZKa6iTfBx+RUv/v49ZUv5aGAzCD/WwTgjDM7yS
k49DXhbVoTr5nObyPYzmil/ZVP8g3r92ZOwrXY5pN+C05TeI/btJhtkqXS5+lR//4A1eN1LZbKhh
CdgCxJ/Q+h2PPX9Lf8U3+dHFXz1bnQNDL11w1I5bVNDufkYrT6afYvHu55voB0/Ya5WwxMFvuH1B
vym/BYbjoqv5L82YUJg8fb8/q1B0bOAgEnm42eUNgkIi2cPPP/YPluU1a25lVT9MHDVJ62+3+CYC
by5wxVIPv3i2frAsrwVkZ+0Jl+sIToKbLhwCvjmz8QlWa78IbD96dl/Feyq7DT5lyHEGzLT5EoJF
ya9YnT/46K9Jc1skuwl1MyopYi76y9bLQ19+/Pmy/4CAw19T5cJErZx1EtsFg/bVUe3LIt15zK2w
fbMLiuEvlcj8NXMuSCJnZ/eSIevPDe3zKbXZz7/Bj1bnZUP9KWjSMvRc8pdoEMV7N++jXhfj8PXn
F//BXX0tF6uWNZG6oS+5zWVRF/krwtyPPvSrSL+NG6tKhVvqwELAh17gNQw24V/70K8e07IFIt3D
vfiawGM7s4P9xv6arx3lKfl+tZMm3dalwfltgyWXM0Or/a9xBeBJ8/2lo1rXSfuSqvraq0wia83Z
+ivz4R/dyFePZ5NioysCBK6m5ROvel+AOcf+2oK/ZshFKt5WVuOTk3q8m6a04CEtfn4vfxAWX/Pj
xq3kRI64l0hPt9002TfxNJtsFHzMkQT+4gv86F1eVVByWhQtgxeYA0LO8VWtvojoGAS/IFz/YLO/
JsgRv6RxFCHrGOcpSz5KYIjRX5K1RdLx8p5/evrjJGw2R3GaoqLPyr7AcbeFfy3Hfq0Hi9bZGjkY
8eG4I4eW1y6bGj//Ysl/tCivHtIQQr89rESB0fDbMDzGJZwb/yiI//3z+t+qr8PdPyel5n/8B/7+
eRjRM4T0w6u//uN2/Koejf761Vx/HP/j5aX/51e/f+E/ruVnPczDN/P6t757Ea7/x/sXH83H7/6y
U0aa7d5+1dvD19l25vc3wCd9+c3/1x/+29ffr/JmG7/+/W+fB6vMy9UqOai//fGj05e//w2r9e9/
vvofP7r52ONV//1b9VHJ2fzP//H6NV8/zubvf0vZbxzJC3xnGezNwTlFCua+vvwkCX+L0Z4WaSQ4
4wl96eapQZsa78h/YyIK4zAlIYkYf7F9nUF/wI+I+I2meImIUiJSmqCZ+78/23f36D/v2b8p298N
Upn573+Lf28s/+fUWyI4iV/8M3A5ihkKwArf7+kmDrdwTmCKq7T2c96vNHBZN4St2tVw+JXTbrXe
u+5QOxdK/3kkM52XrBwiXn7u41SMOZmmcXzT2KHrnpMprDesuq+g1av6MMy0Xssk20bh5uNatc2S
gwADsQuIZa+AgAMRDOs3wZskedBLGdd3gsaJzBQv0/ADXVmcPCRhOQ34TRVBecZMgwKdRUXsvMF2
Z77tDefooUTfhPUVBL61ZlmbilnDX6mvg1OtAZhnkQc5bGddoMKMlLNGtbatHSrlOBwQ3YT24qw2
5v2tCsZOPdFVsOrjGMpaVplXlV2vUwwtrOduDPou1x1n6gaqsklzl0D/wu3CIB3G+y6mYstqNjj8
f1/7+jzW8KIvOOVO77uAWLHr4hK0MRnyudqpWM9bJshS5bTByPahr8GQK2jUan6fhjIi166uq7xj
YR0Uiaqr9rlBh80chgVs76+eeiOvSjYn8hYy2zhqkBmu1Z47rpLbBa9tHhdex7YAW7Bs97VN+jWr
Fxl9mayOoyKOXmhZXdU5BfvMsO4Oa+P1x0EnNbsfkLIGV+FQh+F5MMrYUxeGlcwTEyqMuKW8W3bw
fln7TGkI8u80FvybC2YoLvTVOOC0JvCQ/VBv8+qL2dYUCtFy9sTnaMRE024JAlh74H4rmrcx4uul
0nI1oFXQrSqks6q/3eBgA8Ny7L75mLZTMmexayN9CFg01Z/aeLNoKFQYu9ZHLgh3IcYqJVsKOlGf
foQ5uZJ517QzO4LEN7xFb6mtDp0GrnzWqyFrDu/26IHDm3fJyIS1y+Vkyy5PJk+SXHZE1jvE/Mgd
sEZjknmsry6SdWsx77QkYXy/VE0H3RPJxlx1UE3bjyFLF0wwagyh5TIpy6c5dluyA06u1E6naFYc
sHT6Q4/eQntMIDFwSbTUMof+ow0fhGrn4b434VYWrASn6QRCMI/2PUYA9aFc4OFeTGVYJtehKAdw
DIiDbVNnrBzvRgUBmDzR9TIWbKxa/Ps66juJUnAGR1fU41GMuh0OevLb4zI7tl74qPHcxJ1nwWGM
MTKWIfyv8lTFW3hFmAianKjJvInKwUPeGw26qZimjkO9NqBh+22q6YOvI97lWJyuLWI437ZZQ2BS
e5AlQmA224Ww53WQjcgCPtT6HJLODUWSRHQ8mDWBra3hITN5BCGH6k1ltvSrd26Rb9EJp5jxqKEy
jwcRzu9LDh22CrY2IWRzsnJN0wDOQMqVNyHmeOu81Z4tWaxezIg6zRe382PE5j3ltIz2ZpZzC0xl
syZPPIdrt3dafBi7GULR3TTzMuuUCVdUPSlZdtAGDP0lNInTOw5deLVfDLUY3oC6KC3aWcU3MfNA
xXQNEvdJyW62mZGBbQodI7gD9UjCOdtgapNmCNKuzwO7lXE+jxXInUm8OJ5viJlwglMtfr+vyq7K
yQgJ8YuL4m28lu0GCugoROUfDMj/+mnUXu7iebL9TdNW7tMShPJttDXOZDqsWJrplaUnNQXpZwhV
qy9JN1ZfyByNn6cmRsbYIoaLXROGtcmm2vJpz5Z13q6IZmra4aSqmjx17fRMG3h8Zg32ZnelE4XF
ZWtZVhkZ7ICuJu2gxksxjsBzNlrZZIhX+sM0JJDdw6QI6w6c9FblzkVzn6XdmlTXApAE3N114s2D
re0LK5SucC7i0bqA5UMNroVJAZqVjsM7VLa2Xh4NAl4/ZK4SjpJs68jks6qukulERYU+HIQhmyZf
EdCWb3QNfLW+cEoatWXbrF3y2JQVJzcLBnui/Vaptm6z1fYYjfHKRNHRmCaEY65Hm+/eOgpGhxZa
kHPoYWi6G0H/JMXKpPQPtXYUCi99YKq9nF24nuMOzbUjEWgKyixQvSkLldh0wiFjAoU73Aa9ODUa
OqgIhtBnzPvEEzwFfnHvfTyv/XmEwbW57ee6zdN6dEXjSEUzIe0QZREjDHYqiTE4KjrZFPM2gbhF
VQs9f6pt32UCj1W1JwG1GwZHbRztEbnSIFdV3yHqJhFGJtO6GydYJFMmchaqWhZpEPu0mLt4FIcx
AQL7MSK0QdZPA+WKfjDR2yBq3JANdQ/1YqbUWh2odbCTifGwTVcwTHT1aZbIG/LZavau7Kvh07ql
fMpgcOxclspZQ5t+dGB4dzLsSR7UekzzxcQoKCC7Pcid7kAWu25KIlvoC8+S6lwFcCv7NJRRj1gj
KkgDzxRte5d5N1o9ZIaMAzRBLIlKdWxlKfU+Zr0eDrEzK8scMVu8w871vIhLw8q9nTb7tI6jfqBG
TiKP+wqcxGz0CRh8I586k9fYnOYw0bVWJ5zpvds3ixwx455OMvpUGeI6OPMY0Z7iAIDaiUOr0Z3n
YEjnDwK/8mJMIFJIGA1t2H3FbGHXHOFfPmyFTIWSZ7dgBKCYXjL8EzR3qDjaOgiq64REmwCoW3Fd
QLWC6PPkQTN86vxAp/No16DscAdgD3dUsCSqC0IZ7LRz1qbD+1WVW32T0oaZI4mCaHu0FQ2wz8wc
mbAYRUi5zmCE50Wbd0MSmyozYb1Mz6biE3ZLHy6JeVxFE48wQAhmDKBEXQcpET5GZf0o4VofFSoC
tH2uDAuXhzkQThybib6pZAsdImgBtM0J+NaCI1Go0U87RcYWB0gccj3flyj1MCxtQ2xWr20bXy/z
6IbdktREvJMi3PosBA4XZIHz80PKa+FvYcXQbmeuo35TWcgYVmBKt1jtNwW79tt5Xo3JWhUEKlMu
ogmIgQJfpksIoSIDSYvWu4CRqTojqhpxG5l2qk8qgdYujnaGwaDZVl18nGpc+qTipFKfOVmmYcGx
SQGQLnjQ2HEcvLW7IZnQeovrIOnzxoV9d1wabjW2CvbQTsE/rsxUYsaoEEnH8QZdT56GZJ6bneyE
4tfQ4g1JNjaq1Hs8f4O9wdS65QeG64KhBpNEXoREVfSpDxF5Tp6UTXcY0j5qHgeoyUADeurqcfqS
CnzPp9DPII9nOt14UPh+jdcrXgIBu9EuVeWYjY5PPFfJXK9nF1ezLapO0nou1m4U/U1Au2W4baoO
WWOB6ZeklAVNVKsfbKRts7fD4sTLYduv0alsbbwqzCguffcWpliQ/QEHGbz+6yHoK5g7J72t78NO
GLMXuHXlWXgc+gelNmKxb1atxYUqx5fpnY6Deu2/1UnogwZquwmUXz6KMG1Sug8nItr970XYf6ka
/WGN+V1d+tOa9f/DahQ1/U+qUf9Vf/oot1fVKF7zz2o0Dn/jqeBQZUrRtRfhS1Pmn9UoY7+lCY3j
lFEWchJSIGJ/VKMs+k2EQJEE7BehrhW/wLZ/VKMoVEElFDH+YylJYlzvv1CNft/tSkOMqpMoQp1M
I3S9f3+fP+MrvW3qpsegzS4OVzz5bh+AZc3xvBqk2uWvGK6vekf/+navSl8KckaDiUeyM/sX+b92
B99NOWW8mIsor/IBRvR5/+lPt+OPAvzPBffvYmT/WW//y5u+HnxvvCGTXUoCvX7+XPo5uR0hDZjj
wNxNETnYSh2RX+ZNXObKs2qvvG0LsdinirdjRkT1NMqxgVDbOuWwjyPvfv75vocs//h4BHBAHNGU
0tcEOUltug1Mkd2k9Wnt5r2M218swcuy/ssK/OktXqFovEKSAsY+2fm1uYO0g7hfXXezwXQ7jzvY
XpMZstl+xzryq57G94gjvlwqoJ/8sllFzAWi6fdYB1lZGY8mMLtw+MbXEGj1vau7ol7Tf0af76Cw
P99l8rtc03dfEk8Fhekt8gDKY/66MVaNkVuHGqfANARbAZ9U8HSSqjmnrSNLhqHV7WMpkPQzovT1
ROzyDpyV+jCrwH8mvWiDbAorhfQkqdgN5dt630BZ9lC3rjuXPtjObWAaldWxx+UifIB3ie6GT2K2
22NFxh6Vd7sFl4FjRDMjCdkOC6rsOoM+6pJkSxXC37qMKMlX+PTmTa2T57Yd/KFpRJqXrGu+pRML
3qD24zcbJcmGir1uds2ULLAnSAHeQnd8t6yEY5pXN5kxGzxMgBF8bso6vH/R5DszFuFcRuGeLJlL
Hftsy3W6Csw23sCSDWJ0ZqH+i2edPffVPEIqzTVvmYnrKN/KDQff4Oz6VkOM6NRLlb5pHZsOEV1j
DBl0w9mqFSSKEaXOlRJte7BptewV6VDHo7pH2uFl9Si6bXlKaIpErOlFEfiO3YQViqgibHgHM+so
tSO8Jxa3Z8J3XyPFx+uZwv6gmyAMTBrMlxQpd+rT1jG/D0A0vCDR2E4bSuH44sVksnrQC6omDYdy
6ui+XrsQ31olRx0MyQkIW1qkJWEn0yz0xBZjb/p4Cx7jOVzCbFJKv1VlW+aRXsyOrXOADNdvlykJ
5gxjcySbWePutV8XlWGaXD2DcGcOqYqWfeRD/TUlzfJ+mEaIe8Wi2ZuUkv0WDP0J6qbl0Whmdpau
3SN88LYLLMHqq6TrhjnjzbGO6/WhXzW5s3RzO5HIEkkqee/qcssR7InMeujMX8EqmudVKNsD6UdI
ds5jf9WgigDpiUUHLVRyo5NWHOtkECcDdteWRWTe8hkLch7kND5srkS1EazkBEDI0IwNUfm1p2F/
YpGMcgsGVTG1ZrmbgsSD9puuKTiQdCUfStjm3OsK22+HOQ3oWtVp9CVxeEJaGs9XyVyu4HetzO1i
FfJLNEcLuOe97aZcVBvNY45ebLY5FO3RoPqPAcZwjyPw9nd4qc7CULEPo9/oAUYkdZyjDiZXadj3
b5s1vBO9ghsQlH/zdtvkpR1leZ6WwJ/ClutbArmFnLc+hHiJ0d0ZyvbuA6mbxuxoV0Xva5KW78bJ
rJlnmt8xqtinuq2+lWJBsfjzwP2KdIXgJhhOZ8Fi/ElZ9FqOhzLdT8D7CE6xDOklNAHZiYNcvieF
3Ke/6BC9Ehr713d71cRpJC993aFFORIB3GuxPPkYY85ob0wIdj7t3WfZrJ+ihYQfTOrrp2BLhf7V
p6C/ayl8F2d5FCeckCSKX/DB13S8zkrDoykdd2wQfZNHfG3fg1Cx1bk2W1NAAMae13XSV5NLpyfm
4UCblTIegfx6x5KPvKfLVIyzbU+RruiOskWfNzbAJAto3zEy1aeXYJk7AWX1IeyCC4XSznVsRX8M
wa1AIGCC3AMPHTO/LPN9JPTwWIbxfGHAOLZcRXX4kYsWVdVAWhflfmvYXkJFMJdruF0wweOPYIcm
b60b5m992oeP/dbo/dxSjvTHhJ3ZL+voTdYErPkWyWr7sGCpPzkQvfyeBQDwusbG/T6t16jo54Hp
zPBkVrlax+2bM63ZVR3gRyZ9VGdepNOxBh34PiwN7lc6hzJb+Ro/ce+TA6pPtjM+Wj8H1exyy3AC
Qf/bT/DnDNGachoO1lHjx6kI4c01Z9gFNtjrctn2HLVpLjq1nrlPdW6hGr/Xka8eIXvPil6Gi8kq
4YMdwGHoVE518j5OQ57bRiS3ze+wP6e2Oi2RHT/MuqkzLUEsKSHctkPhYIsaTZSrtQlcPiN07ZN5
ZbnDUXPga/MV8DZPszjqEDmA50xPIAui+9egr8xPQUDHesd4qT6gcBufNG/aL9E6qWc0DJNzHM9u
n3irK4AqNcQdDbE4W6YBnmNpX4m9mZLwCgjNOZHGZhxluATkQph9wSEw4qwWBfWoiQ7ZxGJzRapy
OQIj5CemO/bemoa8ieK+2Pz4vKp6H6cGRyNKcnGnq16d62YRjz5q3gPPv4yu6Q+AUMt7tIDKDpBg
3T7rFVV0xlvH7yZrWwv2oIxwtIMG8oza/LwC59oFjtliiyPAOJA4RQKZhC3wVpIWJbLHItTVlPWC
3QxAX3NOyvf9uqldJRAycFpe0mZ9wjH53hO57GxVoZTTM3tmbtYXwnuVVxOMBbQzECfXCxrPaVrg
cTenPrRPGtbyfBivB70dqRyfQLK5VJNwVx744aEp4xV7E2uHUdDl3Adx0mWpYrrJqyQac5DP+AHg
e3pJW+DUXLwYtfJvvrbyHG721HpzgGBojxhe0v0G3RwFXapd7MqD8C+6CmU0ZWVQDyfoo2z7MVrm
na1Tcp4XQrHflhBoL8CyuqYhZCTmZB9R6r8FlkJnhtsok+VwD/uUx4aMYLJHp5XDwjiUXUZrnzcB
32Ei5dBiYvu+m7pbHbUPyNs9togNi6mi+TA5WXRhXxcbM/vIAmHr5qKe2XuwDNZ9lA5vehPvknH6
YFcZZ3OcPqlYnGcdrPnYNvkEFWO4gM44qzbgr4CpuywmQXTvenNIlhjIHzZAFYjTGo9Xxqv3yQTR
u1Ai9qmlcExeD15f6hHFeMRy0yRPNhBPi+wvG6xpdSQlBBHC5NihQrxCRw02HY1UOex9zdWylW8r
27wdGrVPVFTUY7KLsRUuTs3Ik9PqKmmbw1RKeuKMNDdri2cwRRIbQTkgk+vg8iiKnkoi3mhKx8yi
OqGjBCwuWA7oHksY2vvAkEewdvcbLOMeAvQpMjTLruqWUnwvm+lxnfcK5KlCt+Kblv4eq3ZTqe2R
x2ubTUP3YUavBy0MjJ1Hu9L5XMfh07AYNB6MoUcURXnZ+ndLAB5a216tZrhKRYOdSjeNlt0Q5Mus
D2IIj2EFRFrT1BUTT64ghnBOVoq5cG4PE7I5lrDrtRvuDMx1mjA+xioR54VgGad6ytp4/eCFP4k4
8hjvgYJZ2RQOurAQk4yvFScZ7IQ+llpNOe/SMzPqEe5/Wy62tIghN1nDkAw55puq5efa+JsK7oYi
TveDJJdFM1DSpvAucQ7tump7sHPTXMpU2Gxc/AllxbsNQ4ii7m+xY5psxEOG5Zu6vEML8kqE4+Ps
ywfD9I1jMagcCGy6vwwYAM4xP6r30on1JpwmvSs7JJujpQUBCIx+J8mm3qLJkqicbZQW0Mj8ynrW
nLu5TIqNNA6XbOu9i3p6Emb+zJ2P7ji0cIZt3neqOqTzVqxeZP06XmYBD+BigtDbF6zPOyD1YxZX
6zuwz69jmaDAmN/TLbhdSTTuRFiXz1Pl2TlirtGZD0ZxXuf5a2+ng53jlzZWWEQAr9DBvFaSX7UV
nGw2cxNu/qkm8GLoh8HuerrhoVuRvCZAseTyaW3TeMf1doJI0KGdu4ON53Po+A6FTw5l0DFbI/kB
xQy9aon6JK3+sEak2UUa/edsLemFox2dm2nyOYyBYQ8+tfX1WmKEEpIcaISjhwG3huUO2bvMogAi
3lEFIUfLrmcx7IGmgHnc7uyYXM1LUBZBFSPBn6Yv2kWnli1P1FdbAYNLtDfqzWVUgoUo9Po+sfEF
KUy0a9D1wBzl2uxMGOzTcOnwztOt1R6dpnGcMqSEAFxbciz9dO9jlaNfe5g7YL9hR8mVoZss2mmp
DuhImGwFjnzl7SCLJSRmj8kmh2S9PlcEvUXfdhL4OJTgyUpyi4CbuwXW0OiU+lyhKthpBvIIbOCv
xkkOGWXkXVMNi81YNaBj2zCdj/V0h0KvfSDo95wZzmT5gobKIe9sBaSZMnRR8jKyd9vWHRxP8jVp
+w/OyaGooni8t3NoAWjbEiKeMI0jmFY4C3THCxwfzf0gfdGM82GaRcEtJXdE2OodI/XzJOmudkNO
ub1FQXdp4HoGm830ji32HPVoE2o7PxLaHXQZb1nrORoT6zbRW2P0+AA4s/vWtiOEixF79ylGQvOk
7C6Qs1SFDTBrBwp8+ZmthEBkfmpP0LHBIFUJZPPbalbTZHoRy33dgwDR92L81Jre6aOVclt3oNPo
Ph/ZwrbMoNGfHO3ckucKxBFxmcvKJ6eWt4QfUTcM7VWDWlZl8+RrcudD2ZSf16qKq7agSEY5ziER
PScNUoiXBsdNk0pgvl1EToLqQJ5imP0Nl3BtkOyuwbA8Km27uED3BFZ2Ssrq3agi7nJSk/622/oh
fcINm5+Xaq2OOvUUwIKc4qshLddHPF8ECWgKf71p9gXpVvY5IKbbqyFAz4aGA3xWRmaywaYegiDj
XJ3czOgdDvfgahlb/nZCufDAAarf+Uaidz66rc76eZk/JYEU13wph2cyjojiMnY3adrpbIyXFnHW
yf2CRvXtNlUbkg7FILIxr1o9blw27wAfz3cmogi+TSdYAVCbn6skiB6rUIznBY2xPV1X9y2GztM1
j8uXSE+hAqJ1dZsS0991cAc7gzPmLmHVLLfQ71CYV4mj+HbSSApC9BIybRq+dzKyALxD9AzHhKXP
buDd57HvJ3RcnTsaMEOLBmFurwAz7AAziGyD2t/7l8k7sJeNR1Hbo9tyiUe50jxo53Kv0Vks0tn6
+1AokQM7Dy7B1rToGVB7sWk8PoqyhKOb3AZzMyHRTzPAozDLAHQ0gtBRATNEDv7WzZF/7DskP10w
ALUIFZ6TeZvFO6XarqBlVV4mJWsPHwwW5GLV9AR1ofEKbA6oHsRSW4kCd1yutq7rWYYbJ94Z9MLu
gjrWd74zqs3AIesQo8iskbi6eKFI32KC/q8fcEgPlpwnsJZcXqlZvOFgaFwi1NJn6qr43HnL+AE3
BsLIkQr7AoeNlGj6Bi00HdKRZvHI07sk1HDE2sLya2mNeAgq55+RXUNl0DteCN5NB9HCajlttgi5
fMMK0scgOww0yQ0UvFc0ozsDrAlN4gpttsKmzXQia+CQcgTtblPIrqiDrlITx8u+qqL2yxajpUjr
ER1ZajtwmVJ2iJPlzm04zlU7mEJUaBa2XdDlaCk2hQl4cNVihu3gMX9wWiqqM4IirxgxtAUP65E8
NIqRvQN5JpfxILOaYjcsL/TYtST0ZtaszZe1c1foqA9ZI3uUT2Lwu61GT6dORn7wS92hsnblHaui
Lq+68X271UshaY/ccnbpTsm137fgOOwCrgZ0bSFHXM5RsAv60uRdAo9WZyqbQ8qhejCTYZmv6XDa
urbbr32CQ9LxruCVFIWzBnEQbaemYOHQ5tMyVQXEDt4gqIX3qmk/yZlMh9nPQ97QSbcZT5oVkQdU
LJzTwLBMzZAsLLopZKftpZ28PCQIb7uka4c87SWWjmj1zcEl6CEiLNqrkW850u3miCIcbOTGiTNm
PW0xo1N+Tkiid3FK15MRDWwfIfCUT4kkb3CYzMVYRjUkkjvo5QEEExm61P6SOjqjtLDmHHOsjAeh
qWBJBDZTFXeXDpUPNrCL9zBiLrM66MQD6F9Tjm26IrGx8SGuxzXfREMPioc4NxKKHCNS9YQzKWre
chvYO1g6mg/bVA6Pa1/26bFMvHqTcG/HjLN1eyYazmXzOAafUW/HuzXQ23TpojG8217MOLIFkxLd
sWcV2mKQweiypaHp0bANqd3QNherwKQ7T3JVY6H9Nr5Bv7DTO4wnWHnYJJdTwf8Xe+exJLuRbNt/
uXO0QYspVIrSilWHE1gdQWit8fV3IdmvuwonX6V1j++EpNkhGYlAIMLDfe/lE83MvLTQlL3MTu1P
fJCtQ6EzeFCyUQq5GBd95caqJhM8clS2aT0foGounORJVVteKKnZnxb5s32tDgghdHPsWps0CpK4
glP8xYzK4KU1heShCebkAXuQqNtxJCl3YlhWt3U65c1VNlQkfeNA2TVy1t2reqo6SpxW1yIfObKK
1nxsYjHcDeU882nkY75+KbVfybL0UjS0iTaQB1xBsm9shc633hKOgyctKBysZQ6vyDJg2ZoU5Aq6
Nv3MRP1oJCWXSnZcEhoGHzNosad+qtqXeEnQlan1SDawFipPItyPbK7B8U5ADXIo6DR0FJFJ3ItV
nL/3gTi/heYSHiiSTrbFseX1C3BsvRe4vksL/WkUSNPNkEbXnVa3L0jEoX2kXdEjMVOSK6EqrN2C
Vg5ResN9QM7bxiu7sWFrDep9pweDt4gImzKQ+UdJWegD19QzGRnEINXDWE/hnT4Z1q5j7T4i+a/p
mlUHJPLFlIo0JRgiyVQhWYOhkqT9nORx7kyT1jttStZ5VFV1L0ypjjojyKNjklrZbu7F6M0oDOGe
VZntkrIKbikCRqMnFKSBEl6rY+lFyHVtVIS/Qn7vbqR+7+XCZL4pspDedJGUekljmYd06gQfkASl
gpimZIhI6tugyI1fY9Wojzqp68SJanLactnqcE65DdL0btpbY8fHnqVa/WNmg75rBj29nwpQ0k7Z
hqxztDFl4Qbk1ehZ3UjNHUV4QktrqFSS5C2cZmkcb+fI4I0OjY5OslS66d6IYXDaJYECwp3COmT6
PNeeElbtfUwWq1qvcpMTdwG7k4Xy5lpHC3qlC4aJrIw+304BXu0PpQvnbyYNcdygForFVrpM3I9a
aiT2vJjhXmainTxImh90AJ4st1Ca5FUuNfEwzM1wyApLP0xVBjIlXzvf4iw0RrtP1LpCV2G2B2WQ
0veaLnzvRiyoP3T6Bjkh2oTdyFXdlaYIaUw0op+U9MD6hjoO9ZmuhqQOU6r3j43ZLlfZZIbPWocY
iQSlpKGtyTr9r1lD0+EUQ9NhaCmUdzWDEIqIIWrgOA3LAxCs7m5agz+nX+Lh0BMw/dGLBqwRc+52
aRcoEjVF2brXDa14LccuOg5WI99JZtdcT8EYPo+mWV8nTTqXdhAMJDa5nGTv5KRiz+iLws2qud4J
RtM90aL6+2TU+YMahgVB11zfpFnaPJdq1uzmsZaPpVCl2RppNrEvkSScHHQ65m3c5dmTlBh/tTpn
CbUTqaQfg5bMNq2oaVBcLPLemlEIZzSmujbVrtkLajAehK7K/cRK+96ehpqPqTf0YE/aILDDinQz
lWuOdLVSjiX66vu8D+hTmYikx/KCDAfSJxR4y8BlPQlSzt6oFn7IAUSjNBcaOxWyRHcSM8/vxw55
mkuOpd3zlsfv4KfYG3vNiA8kQ1KQMFFqrgC2huqT9CMerBaxjT7vzSQU37LEkK7MomWvKPltHC6S
4PeWIFwtLCRnadEiyWZkcDw3mlMF09I5cjM3ByMNjDsRMQ95xzoPrvJ21t1Qa8S3tI5lWx+MYN+i
YX2KtS45BHqv/DUNYUVQaiwkLEFSJkx2MX6LrBJVjJ5W1X2pVeGDyb570yuN4ZIzrUtHGAzu1qim
jfcojWPN6cu5OJ6SikGqLn+IiWH4MnyjwR1KYfGofjW3qK2aK62LxrsZcNCxiHi1mbIM6ENk+Zgl
EzKtwRBddnDId1GhP7cEtS+kySLbFMLFiWn7ZXfU2a7SotLuUtmwHpup4JIty4FJBnVZAlefJiTF
iaR3viHUdK2GEqk7ZUeqeBWbl75eZqhcwk70EiI6N1jrmDO9uPaxIKPc6bLssPT5tDMCpb2zMhz5
8TTEyLxyPTiUYlze0MYhv4rjhGgw1Ons0hCr24a6TDjzcO7CPch+WMvYXakwBF6iatS+g3JerZ5N
+ozUM3ok8aLdcQntbFIn811uRcL7mKIwxYBt3gRjI42HgIwAis4qumnQrbEdtQEIqixbNB+92FpT
7Fvu+TUQ+oPEUb+Hw27awTJ9Q0I2+bFOQbeeuu9p047X6HJHr6Oz30ESzfyw5PTO4P4u3uSz0XlC
j7iyk7hvh4oROlGzZD+aXBHuq4RWCU7PD9VfQ9qw9azvIOJunue5ZJPzbGqnKAvrvpZTwt9WkETb
7OvyKsupgeR4C/0UjR1aV9H4hlq4tsuwxhcgiYnmYnHgk1NRAq+C+/3cpsl+HiL1JsgtDTG8HtLQ
M5pdqIgdPBBNfFJmRbWjQB7tnMUru6nake5L0B0ltkwXxomelL2+17op2XXsBIWri4MaoOIKOQAI
U7o/6Odc5zZxEAo/TatmtzOVOuK0mMIfihFXfi7IPETTjeahk4MJtbm2aCikDGp1/Am7Wd3LdkQR
1A7MNn01yen6yiJX7mKk4k1cTEvqFvJUP8lLoZt2IbTqHXFV5UDumP2AzqKvY24Rb5ZRtGjwXygt
ORNFQsR6cXQjmVpyb7Vq9isRM+0hjZT0r4ACJdnCNq/+bCZT96lEUCrh0NXccqJKo3ZY0NBaW0nl
fV0NPFEVN3UxVLZ4SzQVE8lvUhrB6rsOVRlSh1GQyJNA3Ua9bOa2FSXpbUFjh8eymgqSogNsUz1O
vWZYxOtqyO+QzZJNxiBISNA5wzjuslGId9CU5NpZT+M7rG2aO4lC+zQLk35ALTYeZgo0rZ3GA+XN
Nu7uiiDIyV/NVJ3wlZu5ZV2bQ7mnlvdLH9DyCuPce2PDchxTvdh1oZId+hpfw9cT8ZvkY1MV3YhN
mpRCTFpQFR3V+Uow1l8c3A2m6LeZ7nw91Im89GnON2Nt5CVdOC2VjLLRo7anPMlHwH+e6caoKqnB
pr554R1fHG+jX+KercSxyHjSExHNDjftof02ObKf4aWNLkzk+uN/ezhSbRQHZEmm5vpZOzP04SBY
KcIgtS4RoyqGjHcnL5sH0lCRKwljeB8siklQkl5yOp5/UBnd+corQZu0ipY++O4kWpwOUsfYrTd6
qpP5VAbp3WwLu8wrXvTHC+9x9X7+9qgMROc/Q6I4tq6pD8NVU0z0kjaStzbTEr3WWfbywdit7bSi
CxRsZbWCfjXWpo4utUtjzUMhecPYvpJhkVxRox+HKoua17fkg2LNzQMu0WZ0JyWdY1kZkz/uZJL1
TfizzNUXLV+49Yl+rOYvaDcEfXjMa5Pst+aJTf0giYFfA8sTaEQwa1xsC+lnVk+xO7eycekTWI2E
m8eRubOZii4xfdbWtF/lNMk01jdFPciXnpe94KWOcgyd2WXzPQrPF16VfGG8zcqoSPcYatGvK0Py
DZ9ggHQZpQpf8sS9hRDkUg/fS/vJ+oM+rI1ALsrKinPEa8Mb4hBHNOZ3JS1fGr3af/1s60/fTOUn
Pcc61R9GQrPe6qpGr40gq67VIt5FYff69RDr5vfVENvZq0dFwQ3FBhLr9xgsXIQ9thHOP78eRj73
Qa0yDQSkomiiPv38KEWXxQisNckLzXmftHm7bwpFuMvMonnrlYycYISMWy8yfTflSnldzSKHTqbk
thphklHkXrd1fVpussVob/QFw5Urgtjam7M6OZPWTPByw8nWl7C5tMmeWdGoUQ1TUnVdW+Wpm98u
jAoZE0HypDvRkZ3Cz54Cd5j3vRvYpT/u8YV9PVvn3vvHATcrDI6dyjXJoL7JE2kUwPQLBKJ1S9m+
dTRCurmaq0RrC3+vzE6hqh9InlVPvoaPh37paf5AqcEe5sH++mnOHRsfBtsS7eMuXWL0G1Sx8pE6
UElh0SQXktoU7d0gupvIw3494rlFjeZIkWkUprIPbU5FLlGGTGFc8pC8UNzEYMAtPDWevx7lrABK
tRBCyYokGsoW2NwmkdxqmFS85DAciqfI/ZEfiJ92l06Is4ffx4HW5/2wD0iJ3lInYyDxOByayI5c
anhOfZC8yAuf/jNi5d+6Ll1EamPQh143trxx1tHSFTGjNUpo18KveHoivXZhUZx7JlWWNRqfGXQn
U7Z4/aTXe7og9ZIn7NUj5pIj+gI7sDVnpYBcQoVJZz5hVSZ4QGgpSaa4hSlpU5uhcWQ0TbIXTonx
hUT1Tu7twUPl7Tcvl5oX/a4st9RPI24iiBSO+mK1FClGR/Anv35U9oIzflNt3BS3uRu7+gWa2/kZ
/fCMmziiSeKM8oV6Wo6u5KbIy3eWs4JVcr+PL8eel+Z0s6UH1YLHsVHWJxSdxS3cdHpQyqPlDB6F
MG/O3zrpwod9TuGIZVLCbqAQmZlbUlImDrOpdIPoKXdro1kOe66L9uJEe2ofl+CE52b042hb8BMn
LwgPhShQ3WFcIx/rhB7esZ3urxZh13S+3lDObPsa4bVhYsNXVVPcbPtVFizdOJciBRzBwxvkSWrz
9PUQZ3ZGdisS7JzDDLNlnlQNIaHeFFiV55AOihnAJqtCtVS3uD6/Hup3mwNC1I9jbR4nJpfeFhnv
StRs4VrdTa7qiLU97FOn+IsL5uzrfrXTDkgbpgsEjbPrRKEnNsL7Ve6/Olk+7ZjpWCf0xmYqreOq
hF1vYaKxw8z7jBDtwnF9bnfRFBn5KXJ2FG/b7glL21FIrjGAqzsMi/Tqa3+BB/855N7s5m6n4y92
LuGHzi0WpI4qdyJsMuqWFGTOZk9Jlc4tHONYts02fw/7sLqwqZwdxVhDBJELH3//PI8xsq9cHyvR
y6LkQcq1h9Xn/PU6ObcklX8PcTplPxxuZszt3IhrhujJy/QuqXs7HC9sHOeeQ5OBZjBjiL3lDY6n
EDQl7hXWImaf8UEK5flRkFr36yf5zdXCgieoskQJFxS333XD/PAki0EKq6x6Nqfovap1xS1MP2ie
hXzeLSiTgJxS4R8OXw96JrrSLZ2uJhhNZFFXN1+ZkmRF0sfZ5CWDZDez6rQqPavrJyJu5AR/Nd1w
YbWfiR0N1tuqSiGA1LYHd5BhysywfXtjgmgQUAXaaqpUingfl+UzterXrx/w3Hhs95qE99HArbb+
+YdZDZBa1EoU0wgJ/uSjFSmFl1vjsGsgQYBTMGZHqOT00ua1TtsmQsbuJsOMMAwELNuGyPQOmXRB
ZtTo0By068TNnfWcCd66XeFcCk/OPOKnwTYLR0KJHFgIELmsqz8yNWNTzqTZHobgkRjjIeqDn1/P
6ZlvzkQSttr1IGr+1rdXX+qsauuaTEpW37Wqvpu1ZV9ryYXd49xz4TPklsHWuI71+dUtNKZNLCgM
nmzUO6VYanuWuutRmK70TvuGo/USKPDMc1kiNX1NFDVANtsBh7S3FqkKRm8Ax0lSxE962nSJHXWC
ryfwXHj3aaTNxihqYVPCmxjJOsweqXVfFPYLl1XWyBr8tN9jvywufOrn4pGPg27jkRnrz6xT2fIa
d/YkN/Yw90NKcdfelZbmaP/5fvZpuM0hmmhpPFHNHj1leQqk16F0NGG8levJ7bPnXH7Gjn5hxFNf
lM1n92nIzW4WhHAPYHRQ8HBHpjX2SgTndngkD6B5yV3yjZIx6SSVjLkrkpDjuuWQWnbKv1LRRkLs
T8Ph0td57nj/9KM2n2ceUV6p1nnA1ULuseVnCU7qNJ7oo5z3LwXyFxbxFgO2UOQqRYPhhPBR0jOH
TnkIV/6LW96nh1p/xYdtda71JDaQcFMTSPZqy5aTdvY8XBrm/JplB5VlUVRBHG32gLkKqg67+v+b
PCxeL81V69aH3A9y+9K7Ojt3H0bbfJZzXw2FQAXXa3RvRJZEwyYbSM2FD3G9u/22Sv89yrbp/JII
BIHrM5WZfm0SsvSHZTywcV9I05yfPIzXEpGLAedg8zmYQxVz22EprLnNyJH29P+yHDwF++FFG/aX
Zu/ieJuVrphiHETrrrZe6VSncFFcxLvBEXa5n6n2pQvP+S/rw/Opnxdh22FBmEcmcvohOpKrUhT7
pbuo1f0MddlgIwi4sMOcu5WsOch/Telm3XNcxbrUMOTgR/f6H+0NhiQq+IfUEx4BkfKoTO5DFe0v
9dQ9xZi/rZoPI28yAl0MyCVdVw1WEL+1M1f2ci+6b23EW754bx4MJ3rvr/snk4YhrXPpyc9+Gh+G
38RR1mCUmBgZvunV5yDOror4KQyQr399Mq6v7Kun3Hzv6PIy2FQsoSBpj0FzIxmXsPunVjlfDbH5
yBujxW27TqR+c0LIuqHX0LrSX5Mdpo2K0EbSc2WhCNpdKridibYtXCyUhTRdJNreTKIEaim2DIZG
lryAzZeoW6PLqnTze7Yk7twvziwJ719P6andzfaBP466mdMkhYdiTYzK/fIWv5+j7MMHskk/TFtx
cjdL7fByyuzcJvdx0M0sh+FkImvnRXJ9l3x0GOku19zIpXWLA4xL8Z6KP4vRS14u3WwvDLzNF8u0
bKVGvy5UDcWmFu216cakD5ZcBg9fT+ypWdoXE7vt6arnlSjU6+vsXMk3/5BsuGCRadepS7q6uWLz
84R6Z7odF/kS448dGLZ8W+FNd5fol76GXYf41bhwvJz7hD7MvLbZ9dFYl7XUMfOCtdj1EDjqEFwY
4kxkzjoGObkm0riwbkI7URIC5GwM0Yv7KbkSLU9v9H3ePnTJxezI+W/m32NtHgeRca8IMWNxiL2J
Hg1LJnzdbu1ihzuEDrSndKeafvEQu8mvS0fauV1P1izSMirJXy6sn0+Y1cwUwQ6ZvArxviXHbgjN
uiF99/VKOvfKPg6z+Vgob4S5bDJMAExvtqt4Hh1sXNB4/otxQFhY3INNcHebM8TI5jSZ1WryLOlX
jPcQltDXA5w9H1Ff/WuEzQ4XdkKOuogRzJfZ0Y+FH/nBeKxepdu5YH+dPEhZXsQ9R6B+c2FV/v6y
aJWKcQjPqyEDNt2czcpado8yRGdStJOFyM0QeY/ht6+f8Mw5/HmUzRxW4Wilhswo4lHxWweGyq7e
DZSpxcN0RGDlyVzgyJffKofocOnbPvuIFD7Q4/CJE9J9Xo9RhQC8U1XkxqQ9he7QG8iPhwttqs7E
VZokSwbpGRLKhN6bl4ipVIeURtpOe9KPkYNj4TUg9SqHBDicGH6/z6r/QqLxedDNpwazQYrFlvS1
cif5lo+f0andtUYaOvAgL2V4f//i4OlSPtIJjfkOtv309KibZi1PRaKpBtXfqzzu17IY+AxfYufU
n1I/ePxnDPV/SKn/YYV8gZRq8l9FTNTyNyt5BSLz7/+Nk1L1f8C3UURTlYiH1FOq/Z84KeUfqmpI
CohiC4MAfviPOCmEDaphcfhA4gHa8BEnZarcFKFNIWEnzrL+E5yULq5L/eMRf1KhsKMoZIT43+mb
06fR224WjJ6UDJVwpw6baT9TgN5bZZl5Wo0e3BaCkg4BCPtmTy7F1iGXjoI/WuS3OtKEKx3/QuNM
hpDc97QjA/Aph3d1HXdHuVOUA8ZZGCkQcK2XJu7TVUy86mzzaoKymdCQB5xq+NAGQnmnKwXuu3KQ
orcs7yc6J8rL9VgA7OTmjZhXWGW9lOwTqHpIfeshEfYwaHAyRcHyVqyS4EgwrSvppBOeuzy6rXIr
34WyoKtAJZEU95gcHXGVGQ+rxC4v8vo2HHPVw09Dp4WTMjlqUvnKNDrxDfYtxTozutWqRXEhLP6h
64noJ1ALMMJoqJ0DPUkO2kkDnZ/k0KUMw/mkkRZw2dzjiUI5nYk4WaUsAsOZVKGH336+LZBQOctJ
cp2v6uti1WGbc2j8JUCFvalWmfYwz8oRS2vi13NheGHXtvcCCv7blU4Gw9QccvoraAoP08Q3GOjU
G1VSh0M4ohWv1GB+NDWZ/BCsOh/VWSE53SorV6n9vCWr3Fw+Kc/Lkwod6lmCOnlcxel431GXIFgf
GrOmfVpnRDjt5++LgqIxX2Xu0FAL0EBI31POpPc+jnT08CdtfKUV6JYroT5o8ih4Eascy4DcvvSx
GjkjLtojSeXiNV3F9tlJd4+NoNsFjVI6wyrLD/R6OMRjqTyPoCXu9JN0fxXxRyc9P0BROlIaS/JC
nCbdaepMMbBbTQDMM34A/eQNiIDoPrcnw8BqHTBOLoLp5CiQV3NBvNoMomgwsAcHoICnfIiullwT
cnuOtPh9gTL43q6mhb5CyWpDtl29DOFioePOcZRn4jQ/YydV3o1QS15j3ZoxRKzeCECzuYNNMdqP
FBkTVKy4KIJ5KZeVWdq5iVp2L3mVze+ynJoYP6w+d7TVj5GY9Xg/ycPyo13tGpRRGFkNMXHgSMPP
Ma/Wjmo1eZgnv0e1Wj/GkwtkiVZHCEry8dZcbSILBJYZ2Ecy3odi3dwJJ0dJeXKX4EDFaTKfXCfK
kGX3y2pFidNu+T7qKg3naOjIxwL7aG8oofqeyYF6ME6elrBQ1Ec5kIxfzWp5aSBQQTC2dBs8qOBD
YLUOYGgQy85VdiNrgvkWBlj1hAIzTTwWiJVQjWOxoZdj6cgZnVNGKM66l65unFnsIeKuDp3YzKO3
IkvzXbX6d8J5tfJMq6vH1Eftal6dPsvJ9GNU04nltZqB8H/BptKs9jtuXRIkQj7VHsWo4XFORGtH
cXm4MpVVhF8O2X17MhxNZYJfQpOX/iiujqR+9SYFq0upxLvkKKtzKTmZmJQBSmhY42yyVo9Tmg79
Pj4Zn9rVA6XEQCDGrm/suuppaCGhZB9W15QklIK3CCOXYaMJD1z/5beuGJt3aXVcJVFZHJtCR9C/
+rEqqJpIEPMM887q18KktRp9VhfXsvq5ImNQ/rJCmuJyb+mPfQ8pGZPqr9lsnpNCdwLANCwDk8pT
MJe9S5XGdJbKrK5NU0LfmIsSdrJIPvQA4qHhhqKTZRFYgNVxZk2JzDBW7derH208WdOyXOl3WVGA
6i1FaXnJzHE+yDFIChqmxztxyXSvGET1STNpgy1Z2NbTIhNv5nwab9uyMA/SOAW2kURsjXNvvg/t
gvXdUoejnhfGvSUK8gEtQ3lPBwZh16HJvsHGqf4EgBX7SZdVr0HdF/eiCgWwjkC32ZZWNnBUtQxj
ZSEfCYIgFlgASeygql6kcV4OlFLkK6nMV2y3VTQ/LbCCti6NC+6OnG5G5ZLXfqIN41HvrMxDKEyf
oFAAcBHnIWgxOcIDjwrLSiSA5MI4/kmpaPIA2Ew3pRrE18aEsRwiQVvdWngwUgg3YgQKujUqLBXB
AEg7EYWrcaiCwzTl8gHfuu63jdb5OjjPHUNj2lTVSnqchlTGYxAgfS/lzATgS/F+B3lc+9XPiUW+
SxhzN5wT/GNzq0+Z3ep5+meZxPW8Jxuz8OaiGNSbJIe4P8IJtTnEWmFym6YQHGGSsCtiMTeuAnkK
X0DyJt9GPMV7xbCGX03f149iv+TfM0AT77oAa9spR1nNr62ebnkmOOWjorTFddjI4h000/AoCUph
wkSSypdZGeXrxgjwVKKhn58iK9T3qmQUh1Scq+oqiORecaasae+SaUrfAY6bNDzDNi4sFr10NQQk
0qKIrmKIxl6F5GbLbaAxE4t6j7xzAXW2iCsnpnHzotN2cDDoQzxr1UtnGsF7XkcFoGdufm4TJBQ+
x6FwFKjaHufc8s2Q5c4lyPo+5G1qZ93QKeB8lowbfTjuZ1DONwKQhKcxXziZk9KE4AcPx2oETOlR
KTwPQQbBNpWrTnYMcNLsqVqnPQZNbvyQEYpd1+K6pXdltgMXtbwUfNQ+Zjd1XzTAgXs5bw56VbQv
VVqBDaCvjuoCjpH+FKZ+7J0QpNBzMsB6bXsVt401jNkDTS/S0ZtR5NN/S5L3JaBfn99+YuBAQ4HJ
7RggZvdSoxFFhGX0gHt9+qZkRvij6UQs1IGWO7omKvssI/+uppN+b3aijsGrj0gcWXVg0VEgmue7
OJQW6J6lVPmgYeIfoYlHx1iaBcCQYEL9hAC4q6u43mEjb7wo1avbII6EncU739cCrdKM1qKj+ZR2
NwUwDCebJropxIV8Rwvg6q4ype6XtAjh1Yi95z23MGld98NcPtDbe7maVmzgko3RXRYZfPHamFUY
bhrTq7K8vgmHJP8liNLoL9JKIlxOVMLlRChsUkO5hYhquVSq8dOo6fCKAyh+sELUXUscxz8S2Zxv
Yx2skoB+F6cbpuWSpCSa9ZHeAwMh6DX9tozneqUoFitPcTqhFZVuxSyGK3GRJh0VyDMojJGZiz9Z
65gyEhXyTU74cA1nXfsxVV1+3VaSfFsqWaQBbYb2pAxh/r0xzPm96XRcgpppeuGKhZyGabpTybbv
WzxWkFZWfqSyoiQLuRGerRUvSScAYlUjXHZFYGrfsjIH6iV0GfoMUfjeg7l4SU6sSmxgWGClFWFZ
nGiW0gq2FKSVcWmuuEttBV9Gy6D9oeOiwmEZ6aQOZEOej+GKy4xXcObSFtNDucI0qxNXUzoxNtk/
lh+hVWV+mIKRUVWrvrFWLGe+Ajr1dMSLVVRqfBxWgCc3bpwxUq38ebpP/d/F8n9WFcz//2Zpvxdh
9v7zVxt9vFyu/83ft0tL/gcKVF0XSXcpK5GY69vft0vT/IcocyKBK/4XxvifsGJ5vZKiTjG5fYq0
hlDI8PwTVizTcGeVtdJOU9MohvxHrOKtABipD3EQugbG0U1kB5u7ZY6MSI8EK97PemLi24xfuPDZ
UGY8UJpIBQMwf4U4TV4fcL/g9L7IL14Lch9ut6pBxCZqKuYu5OlYYza/oKBJDDFKgQUvMGl4IFle
HjfRQ9diqdch0c3FPBGemYLXWkUOMr2jK4pi0Ha91ah7ScL3D2/v/u+RP1JvN7ne0+9hztHYUuml
K8n6ez9UleXWHPuhVPFRm1XpF5kBxiW2QGdK9QFE+XdRrcCI9BCSvh53m7ZcB0aipiA4hBnGgtkk
n7BFw9XT5XjfuUACKC0348FaVExQaNtsa8yflQ6D+qiDUlHyfTWMbw3SIpubLg0wBlCsUXI19/3w
8vT1L9vkH1YBOrUigj2WigjTejMjvUg/lNUPszIfepveEMK10leBl0uqBLYkhLzbkA78etBtiew0
qk6/KcxSKJh+ew9KquqwhJecFMNY2H3Q625rCYbXWfNbov2iNVOBw97MvbzmWrvo0tvQVd80aHev
k6iXrkL7m2NRjTsau7dHukIAh8nzSzDm334mKwWZK2odyZQkGmNtsqEahuMx08xmL40D0Ak1wxNI
ewqd9lx2k7UYXbPiRzvuwxmmU87N9LZT/pwsk44cYWjcpu6oR5GLpdi8qdSrTpNM/8JEbtKMf08k
9QN2GYss47YRtyWItTGJRr43gkq7MfI/8T+DN8mgi4692juiILiDqoA1s6rUr8PyuayK6WlY+mdR
7YUbKbQuJMm30qO/f5KO+I4mdhZJq42WEWv2FOEGyPcESa+0q5GOilU/tDhvCRIxUJtiPTgKfbv2
6hJ8m9rozVRKNB5a5atx+cR+eSEXa2x2odMv4u0hQkSPSiueTUY91HSJPiN6uQ8USvhNKXWAvWtS
EkIXua1kVTcDoR98RWWw1Uw3fnR1iBce0lU0Nz+5bqYQT9Op6QCVcaTPhiYfKytQ9sC0Egde1G0X
BuF+VR26mkmCJ0Ib7vF0HaWx7C1gd3yRqmNaAnSQ6Ie0K6KuOUQaJkxCqsot43TyMhpBOzT9UfH1
mzBB66XdL5kExCLqW3zUqepPMhuTLnMpyuMogGIWp1einL9Kcincky6Bud4Jw1GA5DAV6Xhc1r9Y
QZN5YcA1TCKwvJrKXWsu2p1WaOj+9TmASqLpDnYb0ydhLd/RV+k4S9M7zbnmO4U2hW6Xs3cD8rnV
CnU8DJksYmiqcVRH+Wss1L3z9Zo+GTg+HBrUjTCskD1HxYn3wlA3CygdB40NQar39Tj80o2+dtlQ
M/Iz+XQIK4LxABCoMI/upMz63tIq5Z6wtT+0pjvmf8hC+ZrOPRFzqhJmNw9jKHR7jsqUaFsfr4Vh
cUczNlwZFJeNSJSSEbw8kibaG5jZohbBL5iszqXKO/pZC3srT1s4VConQzWUt9jogm6AXSPViLxS
Q3xKOk25dGCsD7mdBGojhAmIPHF/byYhLjWaC2Yik2BGkFRrAU9G7M/1u1bjR+pkFW7jQD3PrL7V
GUzCC+9g+8nwDkwNFQo8epNM97bGKzSdyU2tb/dRVSW+ZA7TXafLu6Xqk2MTtruoSarbqp/sYjZw
uIam+qgvxlXYktNIo0jdjyJw7YXecz5UL2INszoKYj8fBiV9qcb5O9DLjBavb4WSaDtTEtq3uAbI
2Wn03qvDb4jmd4raW3s5W3ZqUrpR0dWPstJK7tdPesLcf5zo9QAkbqN1EHl9iZjtc0gAOoVbvJWX
eyviJF5U8YXqFIn2cb6D0ISQTxbeZsjxFeL6N6zmNQmxxnAKtXur52r6Yyq5IcfNzynri91gVeFt
2tac8GYafo+UiMZVy2JNBDTyHqzgMYB3fz1I0hGiUHKTiyH9E4Bd2NCXjB3Zut62uhAcKMliL5RT
+bFMsRJyw/q+XpnMTFKBbegB/0KS+tm6NtI2Ng6QIuFhiUc5KlZWq6X66lR3DnyTGzoABnR0E+HF
A+GQr9Wl3c0V/IrSqHzKH7YQluiKEjPefz2150ILJpVqrQx/CYzk55kFXk0BoRCK/QRV3OefZJe2
p5ozj62+J/u4S9igLizcrZHztNdzCSKkoXpDLL19ndHM5zBX5V6BK/a9mc0UVkxQPUECav2aBHLa
hdJOYcOwk0oYgBk2+/8l7LyW40bSrftEiIBH4hauPFn0lG4QapGd8N4//Vml/48T0xyd1s1cTCia
ZBWQ+Zm999oyiWqksd7GQSOFs3EsJiDcAEtSvComcYB9NhG4Oo+GV7Z6fU7EHxaivxCWXx5CSEcm
ljbNQPfwtU4uR6fulDHO9x3xW6jGbecg62wLCdhlMr5qtX6azY6Njh5v3uKaZTDFq4yaIXH2a0bE
jbaSLMF04eCsSlgV5D7VrsqMLO7vW01GbmfkIZrmXKBim4KYjMZTaqzHlJA+knXWa2fSUePncYKC
ooo1UWQ27nZZyua9SLqTOxM+6jq3OS+7k10pmKZAJwYxYMcR6vDWd9LaPjbGDa81FtG06S1h1dme
8qRg8EkKWN6a1ynOcARWRGPiuGiDfItVj1mgeZsJqx5Nvhlucy+9Ipt1H9vMvYFf7gRhPUZx3lIW
r2koyyn/lsxuiQCvji880/2B+LE/kah/kZu/fiUuQW+3BTV1+9eKvRkGDRheWu5z13ibHKeMLLtE
zxubt0HzwBeAdaE1soaNCjEbE0vGswVDwTfK+DnZujYsAA74aqOQoKisBI6nM1G8tWN4lbS1HQGe
TTCRrRQoSqYErcmfbG/9ZVSH6mQnT7G7VCcTkIKXGUPJwJEhPmNP+wj2dNIsLvwBYkKqrkzSlILE
uHhUWYpBi8wLzQ4si4wTt0/hMg4zM6fcc0bifev6OMVwO2dbqLtkUElObjPCtHpST9n/2K9GI6Mc
HqgHqcr5QdrhmRWI8Pqu6O4c8tB9rZ3NO+qMPZCX6ZrxDdpVXdwpqXjqFEXxB5iYvlwbN8r0vPUX
4Z5Na1H3BKk4HUFw/37G3Eq3//qWHKJyoZjcpBlfXndlAuNIRmqxh8rJD8jQhIxkF6qCN31K7T+c
aKx9v/40jTuCNBaDApf++p8nmiCHizi3uti3OE79dcRBpTCd8xw8QlFs69wfzJAu/KZxkPX0U//+
x/7mQIW4K8i2oK1mnPRFFeUst56p48cbZS0vS/s6ryxONYMT3ySiHmDaHz7dr8q+22lKuyxuVmWd
00n/ongplxv2q+9BilWEPpFCnCbu1Zlt9Z6ikYzMqst2aYHx33YE8YtUw0ncH9255m6qnQHA3PS4
iT/pjr/q4n79WppNwjX1EbXRL5n+f7TxOEZcmANVuS/mKTtv5uxbOYG92y2GXU5YwKZFzmcrb0lY
TmJih3g6o5p+h4msRhmhuPst2Nmz1h2bfI5KeyEPf9Bicqmqa9bYSYj+howGd2m+QTmzHmuXcbmu
kuwH63TxanP+w5P120+aholpkmW6/93IKbPtZJOaN3sYxf4w8Pbag9F6GZ6+Iws4X+pFd1AyMm8c
siGDGpBK0JLAH1ZacWHGqESyMxrfrcY/GiVvj9WXd4xoBNuG98zTwOD8n0+9Xto52xjR7I3EeDAU
5czE4GySgOy5LnnMtihP3p40SWBYQiv+NCr4TYfL9ArXmsDBCJ36y09noNr2bak3+6Ht4ss4Lr5R
m8aJb8GljdqVTLbU0uKLdn1FbwnXdZYa6l7XhF3j5oGWDskfXsNfT/3XD8ShYrQdxhd8Ll9+pVbk
RGUxWN9XFWmyjdGDYoQBVkhB8tr0LtixnVNJ/PXiXDhP0KU5RQyO6EEOxdmp5iYoWiMiAOBIIFl8
1Mc53bUzOfM5WK1cNuppMLb13Gi4J+fxZeziPwn3f/ehOjRZDLxhzf9XlURvG0+TsJq9mRC3v3KI
Z+sgL5W1eGkBIGG0fAmoAblEVx9NOAa0nauEvtovAQGGMdmm6sO/H26/mxswv0AQBngLncyvC/k/
XmpxM2G2PW9A5ygOUbcOxIN+yD0cE/W+HkbBR1PcAAZu6s+NdZsbkhevqQtDNeb1D91M+sWmiODf
f6/bDfL1y3Zd3cGQLNhjfh0eNFpPKT+Leu8QOhBkzCuCpioPxUSFUnZv1UiDD7jlD4Od3/xUDClM
5JBR/sYQWiJrsDaSehktNS8rJKqzQwJ5YBSKG+R2RlW3oM+TbNT+/a/9Oqi8Ha0E92g0RPQzbFz0
f77sBYe40igz59D8l0KKzllt6ILsoiX2XlrsAscuj2jzdmxaUOzlq+onJITVJo2ylET+aOqg+pIr
31e39rNTsj8dCL+5hKk9aE3RZ7mMCb50xggeYHkuBC+CA73GfbMFudYoHrtf18dT4+7LaUyfzZ7o
VrUadiOpyIM+bIdlmk5zURGib1t3OXD4Q10x/3V0YAp1KdNgVmw0Zv+7LLj+v6fkP8fNv6lOdHS9
BDXxiRLU9KVeUDi90YdU3b7IbSVYF/WYNFq4IlWfJ/HHZKPbV/PlSaUyEJQIyG+JV/8y5pqMDO1m
Tj/TiWQAbbN2+wqwbaCMdwn7tTRX7gU4OQbv0VY1y4E8OngB4/SnL+jr7IA/ylT5RcBW4XRExf3P
R8iw1X4wK7VmuLvoLHLtI0LJY2d0uNxhsZBsqlKqmea3XE7XhMLW0xdjOEp02KFMCu0PRcxvXqXb
OcegmWgcPGVfahjQOiQ563mx16tUBsu0vbaI4Zi8JWRI23ewC366av7/6Z7/J1/vN0+pxaiSA4O9
ATXb7UP6j9NsVQm0WvWVKKytpMgW24O9Gn+hjb7vbJc0/55wckXDx7Twev37U/fLRvrPB4HwLRox
QJiUxdyc//zZZSqVWV3ibp+0a+nHgwuP3J2DdU0QshXrt6mgH0+3/IfZ3yDgRAW6VmYcl2ImPQLS
B2yVPo9UQO8Ba0c1Kb8XeJbY2DjFnc4jRees9rumhc1txrb6QyJ7QCS1VI8rmYxeX9SxV9r99LrZ
x9n4abWpbzfM1uTsyL3CZpzpphGjEe9Aiue2oHzN7Ito4zcr68o9OytMcaZ+Jcb5am9KERG2Sr7z
WIkHJHII3lSF19Zqz306N29UdcZQQQqu+TdaRl63rpieXkE6FjNEAePj3z/eX8/vl4+X44dSTdXR
gGLj/efH25prb61M//bKZL9169hRg2eHJnHBgOakdE59NV5VrQEndcmtqXyYKrMGAWyagahvOpPe
wTxSkQM8tpt1TFA+F1kvyNUtrxXl7oFEfsWHMkja0TKSdrrSYtTVJCMjbs70H1yMov++GPllq+BI
pLc8/CmL/VKbyD2FlbxLspgmv4QOzfsd2CnBhapC4BodmCdXFaFKsrp7pDA7KZVvrWkq5zqeL8RO
brvZ/uP6y6Jc5EP554fmWOivHZaBqkFz+aVmcjd9iEmzr/daSpHhpG6D9JBZ3+YeUTo9uYuVPtZa
pdynW8k0mpBxdXSh5LE5AwP5bXVdz8p659WYrPk0JDYYvBoVnhyTeG/OWo+K9N6C1sfpzoBinZdv
GeQa2ygY0dKQurP1mrvpyVJkcZLpewvY8Vp/1lT49wWKstCWKlk7XfGRzTTOpGV4TuNQUIju1JBt
S4ylE0K3y7yiJlZZh2Q1u8leTGNIdX4p0mU9jWr53ZgFch/kqSMptsYyxQH58Bd4I8z2C7PcxZoM
nbV/7twNjb2Wv7Rq8bzUxpXZ9KO7qLTOTRuaTas/isohf7p07zNhAHzGV6lYvjEqb3Ej5Dlu5r9l
lWwAQ0B/VbO5EyYeYxL0SbLPZ/DT4FqIuf9sFIvfRJXIBFLA23Xc2P5sD39t6mJ5c1wFit2m+z5b
8TJk9mNPcr4/QYhJPjo3VgK5dH+vhfIz7gg7teJdnhR/N07y9yQHgp3ZLXha2wdVdxMTKnqOpLjj
1FCGmkzd8txCdA7aH01eybAoxWcWa0+xU4bDksP2mOMHM4YeyTUd32QtmY9y5mlERRIUxXwtm465
Sm+/GKKeODw2ItgB0GeD24bTuDme82mg3gpZIcCjSck1VsAYyl4lZdt6AjV3iEtxZ4rxNW9s6N7u
KKhbGQgKk6DBuoBbhkYwTO16N3GC+XPxC/gwv0tnLViHfybsjM5prb8wyAwHLTlNcE0hf2WuH6vk
Z9gT0xtbtT/SiXxcWCMNDaQSqGufsquBXDqr1Pmd0ub+yhQYjw/c+g78g0yEnxLwwbEMMm7GhjPh
avFESTh1tlmXfKhR0erQhJT2Zw9+46gvoB0dsfkO015fA7ziGNi9h6w9jjlp3bqVglnScfySTbIZ
Wn+di6vb5d15kdNwkIN9nrOU2Gp7S4N+7Q6isPTrarlntLTVsV+luBAEAq8cGUFY2gAo10QhrNpo
wsqo9zLR/jYQM5z1bL3JZVrygpVsOi2Ue3t0mUctWwyUo+0b0HM7FCgOvEEbCPc34LhVk/bcAiAM
mRQHCaN8ksbnn0bdvI8NUh1r0OuAlSHGvVXgVlwVlUzk0Q3IVN+vzeqNpklOGoyLFG2L75bth9np
pzitbE+VDzM5r/tSZr0PSbULUWZKAlvuXPFdL+OUGaK44+mWPuEoBT1is/KYidgzJmcnyPOLRfUh
DXZ12cZNM1dDmM/56qcARQjevDMavk3YXxV7P1zoG/Az8xl6ReWnMtZ5jEixMlqmskNnocqewmZN
wNe1/TUj7iQ0Ov3BluOnQ3R50S937bB+0xL3TtE6mM5S1pGcX9kzRkObvThGg463OCs9DsZlHuVO
c9IpiiUh0WWPNqDcJ1L/wRQ1PczFutf1dxRkBtnv9L96Bp9MoUnQ0uRnidXTcwxkajV/Rg4FsxPx
vets/L9VgpQRJFTe9IcVOywXtjiZTnOfiCpiN9h7mA4VXzXrQwdrEV6p7RtOQRdb9SeNus4yG50p
Y2HjsrKeiGFwLrTKZ0a8xIZpvDvu4FyLRliRWqb348Ve9CzQk20OtF59Hn6hEBxF3sLrPS5YEywI
8AtLjQ+b7tSXvJ6venN7vDdwCfZ0hwz43VjEvowRjU3JjVyaQB4af2o2UlvWhadmUc6UXIY32zPN
6e1b2qZrbGzvqrghhavsp1DYwsxmdmgT9SEhJzUx/EGREZCHyk+qKXKa4gjN7qyZf5EqUXuc2X91
OicycZAJCv8h9TPqeHR/SFgJ1/62Qq7SVdZYdk3eeGxa3tDpUyDjpQh6aiNgCRVwejqDvaTRom4h
4LvMU2ITpQxy9JRHNZneVwitULt2lsm3lWr1p2uhZtNc4HXplavpSmJQ6bNnf4FH2MiXbeVbL2rf
dvW7fmPfxo69DJSke966+aTmFD/Tln9kRurrpgN3sAbGrVnTQZ+S8jBs1ANd63iaK77NZvGUG/Yz
GYX+2mpXObPwGyncCVrwOpbfHtN1T2UakADC8Wp2Nm35E9oTpjShEmtGog6rb6IuJ4s3NKcGyRjh
BOpsv6AAnPYT6shCLEbg3J68xqmOW4NvruzL89Q2XAmre3BBjtUk43PrdJqnpugEemwqymR8kub+
szXHNyrYZwXWg0/Vx3AP7LKyEfCjcmOoVnpmfk6EEXSxzChP/bAcXFG9u7J+NGlzvDF9SEailRQL
pqFAJNKpwMPqMXm+MRoVzfZFzLNw+6QJS+RfGG9kCw1etU0pn+383IzlK80LAf1pdkob3TMr5aVe
UDEwYf5pa+meQwB99dI9WxbfIdLc7+nqAE9yLqy4vs9ututcNtMYHDyCQ0+CAx/CBn7SGGWucerW
mejZpf8em/3bqoAC7WHy9G7ybcu5ZbJrhqjAM5r8CQw5boZGxfKS3VmTZzu3O1Zhu9hWIbt0l5tg
CdsWAXCzEL6vf7SOHU3Yh5wG6PSQugRNasZzluQ0+Br/KuYMn++6bRNnw+SnyZhCYCKzvyRJ/QYr
Snapke8rDSizyZSbcIIDBKiRTA790tbL66jNL7yHLX9Zspu65az8YsWrD5AH972pRgv4IM+Q9d96
tXLJUsg1Gjelk3u9mo3+sBG9tmFIWI3uAqVnxAYI261MxshBA42XWSFrOH9NaqAFTKpsv51zrzGV
B0lCvhjKp2VK3kYGtGHM6+TNmF6YCrWPbrWofk+gnSe0+cPMnVOLdcRCfw3mHBhJkbDOm0iGzuDR
YCRaM2L+kUkkTsYYz+W+SKbMW6SRkUGXoBSf0w8cJxhuYofuaT3OFUvEHNfRrqlRvgsoEIV91IdG
49+SVtKIgWJgcYAuw/SDXYfJgTOzrRKCRRDzV8Poj05FOoxNS14K8d10XxpF5L5jKrlHMY0nZ0ta
YOchGS93sejeNjLw4XDyNabrG03247YtGLBdxMHTwDJYW/AO5zFHsIY5exjKLoIoeN+jePfLvD5l
znYUUlzzdYjmhqO3zNa/UPgXh6TKE180Hd6TfuoCkdWuP+qU4Jg0iqjeikPWOJ9jBzxlHGLhWfMC
2Fal2EID7CcpBIPJvWWKOfBSCXGG/EsKKBvKaESJ7PduOgegprSLFJmKq+KF/fcdXpJLnW9mqHK/
JAnBq8Ku5t0ERyqVVbjZiC6IbzIOqkFxkLNP0tZlDBVNxSO05GEKr8Bf7LnkTYivcxknPvqf9GDP
aKtvhW+r9TjaSrKd1YJV+bLEgZTZtasaIHxlo4FwhWK3UGf5lBOXplTn0624Gur9zXDHSTSxuqTE
oRgzRNs8dLDB2ba3fJmd/ogIakZ1H8tQb+C5L627s4csaCEP7ut1brg31QOcKYTvXcUUs3BOdUP0
U5OzLM3UOzLJQw2CjhevMbiBBq2LSbdtyysWKtsbObzndYcepjt1Ma86r20lp+8WW/XTVt8m8AP3
pNuzWVTjnWlPC44n/SM1aKD7LPjFTVps5y1Pbk3XBDnOkMbdmisf7RKHmzT+kvX3eiJhlGQVr4EC
CssF0q5SPdpZGaGIoqq2XlV6TL8aXyZzfhjSNSH9UTmMQ/HNnX5kI4WS0jUvib6oIWdrlGzHDCOR
x9Ct5r85A4BN7qHVHBy3DvsFlha7Jo9q+dMsItUA1ZSgCAjlVU9+wBxwAcRqI1NO9Znv1MTL3cjt
I55j6robfovobotuy102r5hbyudsoIyYqV27Tb9MboICRYh33h6+kFPXJMd6rE7YgpRgq7Obm2uF
utagDVI5wRTDaxv1GYUk1WVmfAfKHuH7eS9E/Ajv+WPUoFU2ShfoHRfTYlofKZr+Mq7IAyxPqo0t
e6vhUeT7OmvvJYI/L66qb1K4LVF3d4tiY0wx812FsD/Wqhc+zrv51yikD2zYbXeZ1T5O9cZZ3lbA
k7aqAlrRm55RZJe0EIAc40n4yaCxFjeY5Bn6g1Cqz2FY4fy5CZ5QF8FWLK9Tz1nGeGaDJB+2ffzJ
qJp1ua299pn5oEplpzfUkbYyPqklpGCBvyXM01xwcavM4sTRLen8O2oRr09jfj0GGlNzFIrysta7
BQBMC8aEQXzCaNciaLq5nyoW+Ob2IZYYBnJ6cHF3wGXBF0SrH1EUXDC6kUxaK29brvqKUxNTYeV/
4W572madds1BpOE2H2s+HTZpQ8oTXA2K+y3GhXBoY4BteeKC50qTkj/ukfx+JxgB4dy6i1uOWuaE
NjVOVW1Rs2CjsN2dsDlgeaGBNmyR5iaPo8gBmiZ0C8NgfwoH5tji5HdbYkI4d7aTO1mpn7a24nrM
dhRvRMnMgEncb3b1hAjqYI/9Z6yxTSy05GI04u/RHNJgyZAR37uA7JiitGYArOLYNX187goj90fk
ALnRnRV6vXyy99imtrNZw9FiTxStnMr8bElx6ZonRIvwbLOMSVa5JCd7sSKjt942yXvSAC+lWmgO
lenHRbVnc6/tnIEeVPFwMH2ao/nDKCwjxPZ5LLT0Wbj8p+tVvlUAc4J55L3hrOuehniSYR8D3bYA
L2tVelQG6znXJ0gXjMo8bVoRDHX2T2WzProyMYNqzUGBOs5n1mhBjZkqGLdWDbARU0T17rcquVGl
PAtEpkcKdR/BMB/ggistKstGOQD2Y9RXFAibONFn2VEMOqK+xJmx7us+e5sdLsWuAN+dR9tWP1lV
IOcF8FAKtRw8UuZp/UjsF49Ss72y4LbAxpk0r5wmsOrTs9twKGkpLjFBXztk00tuji394vqDuW66
wzMRKRXh6+WIFX/F/5sOj2WnX0rLJFosdmN/yrdx31rWo1uOgVblccAJD4+KsiOBt5flVljl7o+W
NjKQ7aAFHE4PjWSM4DByahaatDWVe+QaJoxjR2OiO4eavLFuYLTg7XlLB5sUtjP+aIeKkfbayZOf
dtJ+onvt2Fc31Hcd1/NgRINQn9cKb+sAwtpf13qFJVjp0Y3F1c7nuaFrmm46NYY3fcTQ5eaVzQ76
KlwAvRYMa8gzfttnT0udLCH0uM6rFv4ma7qRrmX26LD0vtv06j0vO8dzHav1U9U6ccmSRAaBa06h
V6pdzpKrlQyX9M/NsPPApXdGq27cc88htykCKYo8GhCs3Qp1KgJBWZBMePY6gJt913dBRRHQ01Dh
Umboj/zXimJF70+iv4slEFVLcPYmBbF9GXNhdgDFWxqPf+vEI2hLteyUVFdCiVErcmcVGdzceCVb
mwhULh6ezTyNKWZW6DkKP3S7jpzWtOdGsA7bZSKsEuOiydiUd0xrkg8tSxBrjDSDWdojNETas8uX
M11Qc2zM9lpsGMNlT7/mCr2+M5LySe/q/jGtf05DZQAchdgjqzTYLKs8Jsq8x22o+6ay9b6RTNey
KqoDNmbXr3r7qZrpeVRlhmEpER2kVuxxCEN5LPkj8O7uM8d+ShgdMYHSgcn3aKMsY2IEQx+Y++Vj
AniewqIBhZc3ALVw2IeJyjPrTkI8rcO4U/XFDqAv+/O8MFSrSC2OhfKU8oRkmkGZz2YcNQblI+Kg
ctKPGLGEj+xaekupfSSp/KvdtIe5KPGwa3V2rzZsXWH57QbRt973gigBYjffOmUv6qOW1/aLcAZi
Tun3IgyrPq3Y5pk8Z57ItIe16L4LzqIoXyk8x6FP/FoukcPB1cwGsxNtPfY9VU/ifIvb9DlJ2xBc
nwX0w3GDbMYHkkrucJDkjidawwrxH1SbW/rTjVs8lfbdpPI9oF76FEpz1KrJ9dx05Zrqin2sWOa5
qFs+62Qmla3Mob70JiwfVR51qrszrOhpGsGQxmPsq500Gesa74qqh6telOfZ6VkVjtk3VzF6vKnr
KYNN6aMDeubFW+7m4nlySZvDYR97S+K+bI7KQNk9ADZDaD3YD8yuiwi9NDBVxjO7FctnMrevDpYG
QKQMHBX4NH6nVchps++1xmFvGcXot4PpO+iKQqUmKEt08wXZlLYnlzC9NOndVOXDLqmyZ5ReS7gA
Zt2JRtstOh07vCOwAWkWJSvDWLOvYUoVCAtMibnE7J+K1EVV5+hEyUmDfqaiE3bpseuc8hzMM/Kz
PvNyNbkKF1xVufTBiBnaRxia+LpKi2DEbsfssnlsVgE4WZd60JG5hcFwsCM9a9+AuuRlbEYjZnl9
pMRNDXvgdEI5aWXxkXhfZhhsJSTq6n5ZjXMyoodgSH0TEWo24U48HCyd3UeO4DBTY7baNLSH5cDM
yDqDz6sXPK6KXt3XS+MjRP4WUys/iQozxlgNd8swnqSZ01QyvNWM8VxPmDPISjAvSaGeMGrLqGiH
w2QXfTCvCNCyQuFIcAsBjuY+LdN3WoA2WtBNlrKfbi/dDwVrsSf1eGXN7/LgWDkbF42cAllCpLQb
BNFj6s3a+jrrxZ0mbErOYnF8tsqRhe70yIlxZK9mhEsOYmbb9uzHn9Xhvk76I65CfSfpW3IHALiD
6VXaD1Rl+GDMuTqJrriojHTTlO6W19vNa7p3ozWCrU9PFXpUZrQLD1EnoRzj6T4PyXJU82BtmDF1
PRVWgzg5yHT7vayz9QmIXWpmzJra6tXtBk5nizp9K14bfTLPJtABajXNnyq0Tr3wnMExjo4o3glS
jVaq19ggaqFJ7XCqtt1WjMV+gKJNPdUh0Ded+5EOFy9sFKtqfBbKjk2V5pU0yp6pWLsUh46v1wVW
2dVgVGZRzZjO+r0j6TrMqpZQgQVVss7U3kpLPLf59ITZHG7ZOrxO9YBVU2XQaRvXVjuhbvy+FBNU
3WK6j7/lpZlFNwptpI1bdk2VfDzYhfnZoklnR1NQ3QmjOk6MqxSUguSOhCXzqVA1eKp1rWh2a2vt
JQP1dkrk3hl5t11VvpIAQEb61HSR1g4D9Lt8P426uLjZHJPgsW6c6K08YNTibmNfTScmaUPM+JjN
7r6V/AixwVLo7RTCu4jsJGMeCWvPW+XWR6VO5kncvUIX6610fEiBmzcJX0w81/dEY0zHTmk49pyX
tcxMFJRGEyRkhBz6tg1wjjQsYXQtJCM56BSMe0abHKY4VkOCB8NqRP5kuBnjvvw05s7mU7M+jPGm
+7UynlWzRSJZArWmH9+5hULNUxZwT6ztO/vz0K0p9bNYv0jdYTaaUCyKoQnauebiS7ZoqsRdTXDp
qFf9EdcTdfikx/u5r9+kZpWnqkQqz7pSgeNOcJre+KIaw7STXWT1ZuXPSowZG3eydGl0KNDV6zhn
VKS/kLwmmJd80A5qrDCLQMUQWUDpvAWTF9IeKI51uvxQi/KT5baI1A4k/W2H7GSKe7G1eDoXbFG2
DkHWBhh0dFbtYumYHFuVm8VMqdnwAqk7mz1YOWj9JSU94NKVhNM07kpihsSfg27ZgiXXLRpTu7Tz
UBmR35i2zPVoKFvRkBTCsou1xoOztGeraKKESacD5u84ubddGBk1PquX+Zjyx+wS07qudlfv9N5M
fYcHkWEJlNahsvtwSs0+MCpm6zat2TBu1Z2S3ES2IzcpRcyre9mSiZibJavIdFy9jhPsJvVtwtmq
rmPcjNG4LF04VozTJyaIG69yjkCJkAXjuS+rHyCYs1DoM4VRnNEOszcV0/3ciXtrHMzQUoCVg4SL
1o1c7yK9l0mzHgxFvmMkq6M0Y/IoCqOLlkQlzgDtWmpVf8dJCm4VriwtCGPgRF/PcAwvOAljlMBo
BRRRL6GazNN5a6jAELSeF21N0aIk3gbs+yoMbtOZ2BVWwCQ1mJPip3ZiRDKjRNs6hzFU5djhUM/L
hfXdcqkq60ntHdpGi3Bp267uf/3Pqhb5vdwNxZKEiOdbjvct4O3THqVw2vt23N7ZfJQXMiigxSSl
FRVq1gcmE/uhM9RdqgAeI7E7wWSEHQAbGatBSRlPX8CacRPPxUhwBZGHqj/2bqBmA8lyk7ZGa83O
nL7JKoE4ZAmZSqATY7/mMsJM8BPILgn3i0JFFFfcpjx2N3XkXDnY+l3WUR2gVc+oS+3AyjJQnHLn
1o0B/7zz22QhvNFsUi+GjwYZnqMjZzynjNYLnCrCbmflSQ4yKuvOOLIj0l+6D7Pv6tC0F435qiJD
XFG9Lo51MbAGz5dLm0HudWvHU83E4brb9Ku6Jt9LTO2UbE60QkQ9KRx8W9wTqOfcFtmz1Qeq/caz
zt0kur0+tsyrYDd7aAj8IgD+/bioYvU0ci58reZSjFv0lmWb80lVyg6s/N9q7/qU+XC2xwseFusc
Gw8Tw7/dkjL+Fa4J502Ju51p5Ey8WvAASbV+p1Y7bz3lstF1P/kDIFop2X5em+4w5+NrxqD9mGWV
J8hFCaYZWZeiUsxIc7khBlrjiAjsCGX2LrWUwctKQ6fkgT+ou9xo2EeoAdvTaLhN2Nc5s4yMH8vo
B1LrGcIrHej2kJXV3zp3gSf7RA/K5dZVFydmao9mC6l66MezSCH2Inb4zp7Al2pGBEJJwypm+9Ve
khorMZlWg3ySDgxu2dV6NHfr0TYBlQ71ENKF4llzXtNyZUo0mQotHycqYRyekWnPcxProTTdd/TC
YSvdJUyzWmHMxR8zVNkWEYDKSVXliBH0KG3g2RBF5IZDP2D3Zg+kFM62J1zjvkyQeGpgYRnkIzwy
AbvjB5acwsaHnED7DRT/sJ+doKztd42nzlupSX0nGYnbYPXTV+VIgld6UFOdTWnbfHOc52KF5iPB
VOMrUI5J4j44xbjsCGYv2Z7EwejGFyfDZYdmbfW7nIdLUrUrWfVUY0fqRXvUdPcRwYlfl65z14+f
Ru1+CFIpvG9FhyMzE5eyoTSgdriQC3On1gkDlIoVRcHJQsMQupl57pTtjS+P7MBlfte39LHLLbpK
RobeSiKKN1P5ATv1y3k7qkP7WDXs9Uv2eWTksw9t89fOKI/cKe5xnbIoN+p32t3nLIUmupqJ7jVd
dsFX9KjacnooGtayerWbseF4itOvN/s2mNJMOCF7sNGTBd18VWu0g4MISCPhqq7eYJd+Zktx17c6
zZmeIF7PmXQbdfg/JJ3VkqxKFoafiAgskVugXNr1hujdgnuSyNPPV2cuZmJ0d+8qyFzr11YzjGiY
+X0y1WTnXrr+pnHv+O1byl8BAveum+jH7HZAwxGe4aPSzWAvbpCn/ZszYYL07Oycwv6IgcmRGlyf
FUa89IkZmBB1J8WATt7OVWXiZKa5erJkdh9PD3k/LyH4Id6hdn1RBRSR6paHgWurTxF8DVVJCXSX
h01+ruFug9odNX7QdCYODTvvCIBuDhvH4QdalMsH3IYfU2u+EcsGUuV6P/0SE7dmjkebULWNBJBT
dTcdl0x/nciB4k8X9+iIkg2RPqdkZJ6I3fi5wsQmFWG2dWmM27TPdqX199+vx7vfBjRFk/mr+fdj
jbRibUv/GRYJA7ZjouPpt74mJj677KlLMrGV7sPSya1Gm1dY5aAF3pR/rdbKUlJrJ12z1m1nedCP
dqvvioI2YUNBMFHfTYIVcS3PCZaSDd3AcCXNzllNZ4Mig10Zn1NSfutz/hXjXX/XyyNDL7ljWMQx
2/BWGWzNaBE8PM+rm0UK/Z80P7ja3XBw1V9c+vJEsQgDnPew6MB4VneaJl6eqqONXvHl0l3C/tW+
kJVnonCr8yAWot71rflSQFFCzKu2uhAS+BF7ZD/FZn5MV3GotRHEuAMTKb8M1Z0qp/41s0Kc+imN
avyVx7Ik40VrvS9wzFW21Frb7zX1qduhmkjn6rNHsKMBSIEXhHSRn7qU4sR/dYMEEPnYNZpZD4sP
YFc4gr/pYgJBHB2Anpy4wbU45tncb2un/LVcu99VROSAVBC+eeMXV+O79aDuqeW45zMWQV89TbG6
s1UNbHOLCSIHjhnT3Tmt8dbM2Qu9Ppe4l79pDgLn6eUvhNZ9JSgDnDqQraZhUC6XGFa/ftJyc40W
4WyqxvqdtQ3+p7qJ1ZboFDaFhi68Vn8oS3VKPKfnsu+fUdC9YMDD7tYTHENkGbMOpRlJ80UMWLOx
zPoZZDMYJ+qDSXCKTBOs1WdnR6P1nlXPM68ppNs7J9qnQlPEfUPQj9aonRjM60gOzCZL0j/D+NQN
1v2BczsAre5RPjFLK03HEG8cbSRPi4lXa9g0HQlNSxdNgw2RNc3vWq0upRh2XVz+5flN5kd66lQ0
ZjjEyVvurU3ksZkAfyxk3BGkWnYI5pM+p3KS2N/KK9CA1g2Ekuh4Z/WwGnO618cnV2Rbx/rqYDBO
84hj2kOAQ4VrMEzy3Z4Y5VvK2jkAamRhCkgJIpwJ1nFdNIcAxlDYbA9rsS/6WUWDwWdNReeGoLKE
X60MqoJa+Xz9yNw0ihnz7lcm2VKjvp3wgPsuz42rMI1D2phkk7GDq8TVAgQu3VF0J4yZfkgin074
H00Jdj7p0ZI0E29u/FT5MWSU/a6UVmybJ6WbPKqI0ZjOIrrth3Ba9F1jJV1QieHRMqGnCVJMOag8
whrSLgs0WOtJ+vF2zbDO6Kx6hZZCS7tEWXW4qmZs3dgeMl4ylGhjVyGc0bWLUDT7ijxl+zLtyJJ4
RydGREItzoQsK+jc9dHpSh4Ovk0Wq1dloyei2V2d27YkE92Dc1mJkQxEimIuqREEmcHopiSSoHvZ
pLUfOgUcnpYRh4Ygl0OkLrxoWBXoIW7lwIt9lAXdBwjCjmvV2sDM8zYV6xCta/UVxzSV32Q8jf+a
t0eXDLa98byURhEN0qLCMCV9SG+yPfaOdefm5lPd6CcQ2lDp81erm8iWhuJTUk6PLIFRnLgOuBOl
PbXrLZFtHI9eU341c8/A4VQvohufaw6TTZdb/C6m/VvaOqFHHTJvmX1ahowyIlF2RkWTO8PqzrYX
vtcheVCqfO1bJ4/mpJuDwsmQAHrjOUO3vyQayB0Cr7T3ot5ZXkjPZhVx1v5gi+F7KBJia0D4W0oS
Z/9exJywPsFRJ1OZfKBKRm2bPct02JpFfwH94ZlX+cbCVdu4ng2SJ8YNIEa1tbz8YHPLkSqi7rpc
XrnYTzi9AWhcuOCV+FOujD70x+53sf08GMzqIg3EMEJactt1bRums+TIKRiJHf+zS6HtMjcrEJHN
L/3k08UnrholUjuk77wTZVYGdGOTHcExYcYFVS1sz9ss7TkNdOb6tExCrR+HcKGuPJTEkiUAd7zB
b6XYtw4iiWWUgiGr3g61/Tchx8sX9WRLbp51KWCM5YtlLRuLtFWc0kzkPpFq6iYotMLbP2C4+sAU
vjrWHBGxb3zrWJk6NaAOdNDY5FwJKCjdJ0F5FtW3OQmQ/Y8n41Pn+GI/zDw91dllHOe+6+4Vtr9I
x5ucI795ykrjyl0Z0fFFqx0YdspOVVX5xVq993Qy3iiu1xkFS0aE9p85s1dKSMeOWEKuf+ecTX22
5fpjWr2ggGlCrLOnfizmozEfeWFV6Od8nZp2y6ZTnOxG7HyaMapn+2AK+5qwHWfxg+lKBGEugGer
aYAa7quttXAEQ/pQCjDlxUyYNZ/bbr22uXYizCNqc/86LtajncfoN7p4q6W3e2t0z2lZYOilqnWG
Hy8H3Kyjzd1IThw6kCwOza5GptL/lMgJgxjHWtjWnCUjJtmt1qYs2r4rN64Th46V/GIKwdRvyWFT
eu1LbqcUFgCjhl4jk10G8m3yqXCZtbzmTkp6a7EDF7I2Zpl+Iy93mOW7butp1EjVmvcjNOTzluZG
c8ZP56XODqb56xYGA1Y9msEXyaLWoVM7ogH7MIu/awZlr28Y93WHyLt60zUeFZK20DZtXkWtGkD5
kBvruNJIYFzJXQUjVT7Qvl4XJ6kN/Ce0ax5gxCh4GPmN7LJ8shMBylQarK2VHS213vLrDSdd9rSK
8DwUHfR7eu3a23Uab+t4gmHWh6u9EtzYVvOnspY7v7H3mUvcXjxeTJX8YJp3YP51zNMJ1EAGboRN
4FO56tMeIHHc6qVkPLl9JFNUlPZmWO3nZWiQMbmFRbtWhawuce/7wUVop0H+OPbI4ahf7JwNvI4V
VmFDba3c/yHmd5t0JkMl2r6mATWifQxii3qnQbynLRYzint3y6Afy8TegYYlga6GyETSzXC9mf32
U6TFvWuxmpaL/51PPP56NdAxhrYdQTU5W9Vyl5jrC9raJUjr6nlB0tmNWiRcgiXhyyxSiXjWaqD1
toxse96NwmzCAVjV1bqIcfldMYwDQk58p0aACMXZjkKvwxrofCsU4XA8jXjnzobTXxpSIiHykncd
i3+rWT/GAPNn5FCUup9QHiGe22Z6ssaZy0KNISHaP1Kpz468ZS7Uk6ORl4hQGCgmlH0PQq5EtJrm
a2y39HSilO+L5IFwZS1IqMYIamUNQYWaaikBDVfgnFrQ+6cv/brPHf7OLrLOISnuxhxgREr5vBSA
nwLbwm1al15PZmojQLHQM4lEvNjxpnCMYtNV4tvM4ZpH6pKdarl3aq5tYnursMwlt2JRoc2bkwct
RxqEBueOCUzj8mpfO+p8w3mc3/rU+rZK+dYVmCBMrZ2C1PdZ44Zb4ScMHE5OoEYzuyRF2kBSrdch
jXN214VbcB3++rLDlRFPRDy7DCR4RLeuXp5F5exHEzlwDtl8jm+sGx6Y1ikPED6cF9xfh8VM32pY
1aDrx+2Mhq2zEOXbjfNT+KBfmuQ/0uhM8NLeuOa+wrwh5/dhPWPeylDWyYeJKEoCCFxOJZC7pbPw
9Ij2Imfq3AinCPttmgkLz0LchmbicvYWRYR1bysIp0XGRAIiRoF30m9Imy3ohBvrNmIe5JNIjW3t
6fNWtgB9jr2b1u5N9WYdVWiu0hv+Vihv2WHfDFUMP7G88n27gRWbTqTcFBdRUn/bubB2lkOE2oJU
fOsZ9bnVxpPtxA5zVH5Ee36dMzS5sc3CiV/fij1vK+gziZEIdBlLm9Qp+1j2tYWOWarlDMNd88D1
T5Zh3mSyBjPzWt2PTdGHeMUUShRqO/rS2MyJze+z8sM5GY2C+PKZ7yHUVj5W21m9qODdpr2NvIKh
U5tlUW6UinWb1m9eas27ZkFUIoyYsRG9nV7Un2btu1HD8Movi0rFUNlmrG7KE3SFjYvXIPbVi1b9
kRltbnVXf6sae1M2rR/ETZ5sk6U7yLzQgHu1qxqsp16PX6r1P1NONzNTqr9ltF+bDtTT7/s/othC
Eq7td9bq0OnJ+7FYSGcQhT3J03sAeT6wAilZDSQSrF37NyZIJ0yCkM3VhjwA9DFIK4Zz7jcGNVKH
WEeW2hIeGRlTuhzLtfznqPKlqkxCPfTp2L80z5rCoaHlBMbUN9gmaWekdX0cshuT2eAi9MsShTxc
IXhX0/xoNn17zuePclzWKIG5C7rV+JBmv0asdkUoVu8fqcTodzGJbQsRw+sQyc030+fh0JvbfjLv
1pTvuJP2r60TwQvzNG+tOWMPpj5IExJj7Yyrs1mfUG6WmLoiQLUbgx4juogtYpxhgByAyy4Tf6vG
REs8tckk1KDoNKOicMaoHePtoMa/Cp5nX5DvgpDkTVpMtDh6j2rgoDTIjwldPT9akDiPjMDfmCuS
QBOkxyDpIK1k0JDQlSnIIFnvhkWxp0NCuf+hFcV3wQcyzhoVMYbFH5iBGU4j8VyLtPZLwp1DbP64
XUb/Bc7hqE9P+TQZnImsE1r93khbC1J97cMqK/DwT/fSXC1CExA5D+BG2wZbnEmu6CYbE3K9hoYk
YhJW85Yc8B4bVVZXUDvK5Wyh1X31QbKn/iWriDwHhIikA8fXsWRm2melR5m+kuzi9stOK2WkWVBP
Zrseeils1lz93S3UO7sv+pwurkINocGeBPKbgaUHdugOcbnis0EIHzHVf6Z5/eGsRReQeSRCIy/f
Rr11IqdKWkBOTWOW4TKYrO5AxO6bGdeo52qHP9fYkYXE5O+kdVRbD5ld3D4w+7Wcl3+sjQhfh9bb
8pGfNSCvk27Zf2xyW8dHDychpSb7rPqq32WyQWAlNplczk66/k0Org1fVG+UzS4399EL0QjESY8E
TrmVDTZnkFSSP0mKNp0a2RtxFczEZDoImYChEDm1GflDI0evEyJq64kjw3yv4UZti8V31PuXuBnf
1zQ9u2IuImx8O5RU77HRfIh4iMkF1MIWHaKF1TRc8Thu6mGYokyjjMb6Ms1q2aer+TmN4nEihPmm
AOXnG8yWFDdE67zs41R/zDwpDu08g+PRQwovGGBx0UnoSSO9He70ZtHIX4EfEitvWNK4BTqsIj+2
+vxs1MhIjdh4dbM+HCR//dnBNgUD8Qx6umsHaGtNdXGQKXFI22qXLWMVeDPSGyvp+6NrNS9OMeyJ
vyg3c+kjOjgpy7xgce12vBxLtNYOTKlVHHuj2wwTXIZjRCZB8YjYWIQ1MtTa9acsb28VTpCmzJhT
41HupTl9lskzWUzftjdgnFEyDzHsHm0dvCxFPHQe9Sq+3QMJXqHhSgxviuZ1C1PVbOd++SFBUCLI
5YwaT70lLnqulVhhQIqMlNwqml0gSBY923QWnzockhP5dfOriLx7pte1j9YOVMC1FZRu5iJNndZd
R8QyLmmm4rn/nMcBR2sDDDjG2nRLnFzCVhjceB6PKAGOL7U3Xvxo1Blhp3j0DjZ5OieCic9FvMYn
a8TvSVw54U160Nl+uTfmZgjtTq5nix7ShtAmMs6tH9ebvP1apBeVwNn3jS82IzAx2TgzVJJWQ13i
JsN5tE5sxt73RL/Bxin0iwd3EqSkvIZiBiDopoRLlet3J5KEqPmxInRSkt48VwStdu5FT1NKGXKd
4S1V+gnl2F4vkAUsfnVYNPFrxIxMpc35nFls0rIMEBKlG1DSHm4CXXdRJXbodyWhAziG0lZjwUr6
cHUbuuxNS2PYsIMRDd19aYkPkd2wveoqW3TLbmu/I6L8oxL5ANvEqa0q7E/QqbuBlBVwZhRlvWts
2wRBBriRNq79vpnXLeEd4oxH87G7DYeoOD6nhp4OQhNvPVzVqX0cxyE5VLfHRRT6tZBceIXBUGhP
WrWhEgIhpW9EE8kEZDRWl9jmuslWUKTMDm9+3WZ5KxJtCEdVwsku2XtTWvVunWc0Xp1+aXXVB37i
8q35D0wQ+GhJGxl77mN3zvF2VHgNG4L03VoBbtUHJnE2hGH+qu08dHOk6OCPx3gQzziebBqMq4fE
nd5lBZcFlEbxgi25Z6s+6mt/Sz8Jol+dhg5zGABTnltxJVTnddRaVjgvwb0NzWvV13LBJ47+m11F
g6aeiTgLOD/eU9MkqgMaskb+H+nedi2yj2HC5DPPPOPIP+K7QvYvaes/qMIR0WhV+M0unetdhuIf
BdnI0VE0yKG6a830iosXc7Wn61GnCv+IcICjIz9Ukg88K0lcR+UPpLBAYk5pHzatDdLrTAGjmQIw
85iVnG0276Rp79FAEQzmLHd1wt6drv6/wQAWJDQgA5SxgyFNn2peiKjOzQpgKNkPU2NHSC5ppgfZ
F6uOEyNzHxe5vPsIYUOSTMtwMuvNJLsLsnKMzJnP5L+agJBmfEKAr2+G2qJZauL1111sqC0S5TL9
R7g/9wuvE7ZsvjoEsvQhuv0do+JvbaXlIZNvZMUTqm+BtLDT35jYjyrDdp2SmpzL8Vuhpy20iQnZ
/SBi/dtvWxJqK2O/1O23Tth5gJxJMIKUv7NvEFxy0yg1dUH+F8GbptqZa7yRdk6GLdjvwGsJKqju
h72ealWQdeNL0lXkILJnWepOY7UTs3tnJsNhYke8CdcfuLweqtjBM51uUylRwDMVsxpT5BCIjqBe
YSa7usYuL9cPooF4OPjLsYw8TyK7lq1JlJOjvTnmoWnhZWMbyUtjVX9FtiJtGZeLGvz+ZFjztzKK
w4D2CqRZ/s5lzkxkgTut5TfWkGpTsECGdQWJbxvVMRejQwaTrzbjyGc7XzTk6/xo3wl9eh1m1uu6
8gA8tSqOaveJxcOB4iShwlnxg/nJfS4MESLMABe6mQM4srNZ7EUHA1VW9R1FrPflLPS9O/zgso35
6+YTThB9fCdTAiGMzu3H2Y84j/+RTij8NKRP9ODmQc8R5xYT1XojrhAL4EotSbTYI9CB9q9cqnet
Aj7Isvm58wkb1sVnZruPNRp5CEX09dXyW42s0KI8OfGRksmKKpoI2zcPHkb8oNPTDxteMTDHHo+R
jfMvtU5JnmzYeT8c37kfaSAPTP+wOMnPurAeg8SKuurDuMhPju+G/Vw8Wk0qN2bnsHyXSeBM947T
HWP8PcHt0QExm3alj3TN4jkGN41mTbqbGSdIMIzzbVmMO+TSy4/dmTrqLNS3aXaSSdtHkMZJ6Mz/
QLiDbixeUZQV0AzZ35jW8B0rImNBj3yCsHbJ7vC2wngD+9Eb48MTcO2gsV0QotveTq/cR4kyd2uZ
RAd2NwUIAlAzWY1gWiiOUNXPFJc4E6oa+tlOe3QFW1wfxvTOvRFIX4Lz41NI7anb6ijmgdX/8G//
GdqutXSksM5NQicuMQLIYJnrT3xGD7MDTh4jiZma5y52nDClrR1WFs9Kp7kFmlS8wYT3cyM2w2/T
T0aEuGWvMyZGJmnE5IzTltTny2N3wImniBZdEXH5xpOVtC/ll3LaJGwaEFAxcIypXuA5BpIqF/dq
JHQoLVb8sCz1e7fGdzxFKmJ9rTYtS+jod3Xom8y7KulwGVCF0ZrwudNKZ6+OzgBkM+c5QRox36Qf
qdEcHN39LSjsDlrFCUqdzrYcve0tFwRTLSX0+kh7lEi/MrniZ/IWFdbTw+T3acQ0cu0a7WPunF8/
KwgIaIwCE8UYSVN/6J0VM287Rp1D5XrKx7FixUk6AzRpGjfTgCp8Nakk4E23H9AEPMQNH6HiVV1S
jlGjaw6enK8zJkW+Kr++sAIqqA8CmbAAzyOcNPun7U4/sehYKMbe46990WhMmIe42Kbziv2vvdfp
IkAMDxiU++8ZhamnGTV6PkBAyp49Uf+STvGbehBes73VDXIl168Fh9VoXjjr3a0ik4DNVaT4kntu
Ip5Bv+MNL63JJxONTmvDWYgV+M6BDoOlS18xt4JPwsDffrTrmK9t7Z4nMbibhdMgnBP/nnb6m/Tq
4KasBKlPGKox+CduthTTVfrP8rAfEC+SWAh/OBFOQ1G1W1HC5pqT3Ii+3stBv46OhdWtfnEJL0W+
PuB5AQSHIgTFHtCIurr8l7Nz4jJ5oTMbwkyYryR+7gtTyogOkXnDF7LivNz2kr8l690eX3HA35va
3kJd0Nh0/09EGcS+H6H/ba8g4q97aZVBKykeFubK+Y1YXT4LbzWQGIRVx6ygJvngDW26sW+JIbT/
YP2uWV88menR5CC/KGx8fgkO98rfICiCNLSdh8aaKbZOW/qEqKhioPHfKwC3wBN5gqdiB32f7dCm
EteBzxRhlBl6CC8XFvFKQzlv1ph6apIgnOZittlf0Sy/yPavlY3JJylDFOPDVarxsRzyO692GLRw
zVFegsnJNKrAxs+NXOn2uiNcnrJt65aspZbsNvz1MJ0IBGlWA2e/XLrFP3p61e4AdEjpDmJv3cRN
8rvE8MJuMr/aWRo1Pf7FCtXAtOQ7jqP70iYU1VNXVPUR2se7TOtpP3N3SVOV9Ky50HEWv//AQMv6
QqWSRXCPKvaW1iI9HxqxGVysIl1RIxIWX7A6kuQkE/JtKvuNixQpW3IZdUvj75XJ0EIWJD4wIyaW
M8Mh4whygKtKi3w4bWJX6qCtLTI/TZFv0u5HOeuXB2dNE8mvYZl9wNqDQEgQMeZ1vBskkzHs9Xg5
FjcN+0mmG1JDfJcvw0CuG7G9VwRzsQa0wv41ZIEEOHfenQUjLcq7fqdjYbw2aN2d0lVct16+WQjF
rrTEP1hJDUdcIgtahjU+lGNx7bDARrBm54GjKzG06tK0JiIux0uPU2+rx7TEiqtBNbAN+hut04cd
2SGHtiO7wG87P1oGco7EqL2uUwW02VVvslLri4WwhyOjyujh0VqTHkxgtK05yLcsz49aVsXv/skj
32FXjLF9XI5eGRVPvWX1X2Xu3WdjlZ/if4q0CxzLWEORyxiHSUA329rdTJRxW2mIieq43GDs2aLS
Ss5j54eSCIOjPQgDeUhqbGqRX5uxKslQgJJL8doSR/OWjuQo88FbjOnanSVAuo2mvkss4ue8UaUh
We7VDkhpLXpYr4wbqFzRSKSzjpLVsUjiTVCHG0Z7wJ3+D82+z+8kXtjVSZSBai46veITG226oR4M
Q7TnBHNYNJJITmCal5+EUz5LwYo+o9uvmuKOuHz+zTw/9nU9PdOZQLXPiu6HiFOk+pkznNzUuehs
PmeEV2EjEu1S+sw8QKfWqe9kNLfjP4uk6DnGguZVIPq9qvRrbzKAInjiUkww5uNhKEJkxuvF1Fkp
tHV5GaeHW4RNkdtvK3HAT0AEWJQn/1x1FU+7re1wmGZR72KL0mQx71IY6Nk0KRiXlTw3hv2d0Ou4
16yC1sMmts8NCqCg8ux7qyc15S11kuEBMiXddGapNjQpkPEy6uVTimS+LgSmhMyvH2fW4q4k2kIY
jn8yZ7hUt5v5CIYhPTVGxUk6PWdsMXfl6tpXTAxHbfSfV17D0wrUVhrxvoTJJl0YTfQYozPGXTne
9/iLsYZBXGFM+spz2oCEmgnVpehrqpD43IIuSR+ilHIAMEH+DdliW1entDrGELAtNEBXJBUxCFT8
7Y2fouN00Hx5bNgjg2Zo/YPuEaGFejKhXa+Ed3eG6Vo74jnr6/hcGdkQukn60efQQ4Tys7OtxGIt
rsefOdiAagOSzaEXu0EATKRk4MNCLu/Ek9xTY1iefClDKwbI0a4T7uCmMKadESO9pL3oW1Xrw1h1
6zlvOOdlVlFNt1ibDCl1PxPzlHo8kqbmLofEofQD4pbwtT8CtLqjU4PtjkyKO6OZK5T483vfxPmd
wK+2nUU9kIvQlN7G8mq5xz2L5tl0u0f2VnBXmwTGQa//kU8ycTz73nW7avo/knPqU02SU27XVkii
0LCr/PEWLE0Vb2u+kxv1GpuoQCiyO098F/dxFQNXpEYdLc3N/eBxwsZZYm+S7sxrr08sd8Uya/d+
jSFLH/qTKtIrU1h8LeNzRpzAmYyw4pQxbPP9OnsssJGhp5/xVD4lI4Yi4q5JuBBUZFR0+uklm0im
j6+W3qtTarzLxaB21ZjGt8IiXqHQY6y9IPJuzE6im/JCQOumxm8conCTB8fP2c+a9lg3Yrwoac8P
ok6ZZ4j2SmfG8d5ny8Q5C1ffTiQ02FCUtW6rs2rdPdeheTEmb3jEgn5AO3U0wTit1Wg+b3Vw7ofr
feM9su90jVQCkuOMvZry4g6AMSedciOy3of1nnlTa/FDWHS39y1q9ZjfH2NR1+cJ0Q0ZEl1YAW2+
+lpLBNygrZHbFMtOTKt75+k8kGTAGATOrHOk+uFX2cYbhLt3EGXfRIYHyp7RaLnrc4ReK4rsFomL
t7TJHXKzHxnXxs50iksr1+TOXX56U9MftMaI6jG12H7BGdJmNE69Rs9PxQgcrNXN09U0D4CDP0tl
lY+zlrCl+YvCWDQhbja3WpHgl5L5c+uT0tL5A4JwjdgA7k5unGNd/FZrke8Z/HLsgFp9LdZTcnO0
ekIihGH+DWorma5+3p4KTb1CZ6l95tk7Pa/8460ikxs2rtjY8tAqVyQHBDVKhrqOR273V8g5qHsL
BDD/aYdpOjl6xkgsPXfXxEB7qaVNd5Tg/elOLy+TsPRnEh7wn6wWaHhi7m8tKQdB0lEAdMm86PRQ
jFa1HAyN/K5FXw0K5VDSixKDIHxp5MTIZW0EMGEBqB+p3LbuHNr9FpU+LlSp4o9BOIqamZG82FFS
w3j9f1ATsO8mSDWGBJtuHweGCecNOHXFfFhtPY/sTsIFJgobtJfsRqWuXtejg+Muk9LWz9K7G1yi
XEiaIl00e5Cu8u/+e1YMAlsP/zk5xShQYmkv5sC/IFLjixtpS2KKF9KhaW2hv/+ZFmeVIY2Rmkp3
OuoWOso0nUDmG5SlS4o81uIW8pPygOi7ZApdb9zVvBzpBaHozIvQ+VivDfanVb8JUEjYfBoRVStl
PSaLa34zGrVmq452S9eJTpYYEXE826vtr1/EY95aEZIRbr/6HXws+b0iYMjpjf6hXPLXbq2DZtXJ
KYOZD512/Mit+S0fY5yQjfs0eak4rivSBGf6Ron4jzgofWfAsdBnD1uTl8ZwWKd8vxqVOOJXNnZy
sj7mvMfS5zZHJoY1ilv9aRox+RmdaM6uB/RqTKbceHbyZs508VgNAJJZQVtVWKVcokOwek1DyLQ5
BLIARlkrJ9/lNCqTs9I+p/RY7rsmlsBRVY9+bPFP//0TptTN1JC+bPqJ9dKPAHpFqbJzFTfHtjTx
DGroMKo17jdqpjlA14eWn9I6h0KDj4tzG62pNJE2Sn8+KuNgok7Zx04GfXfLQ6HX02I9sC00xCC0
5P9XAUjxi1PmaDLn7H4cpEFbkwYcYtTvczl5O9v7kQ5XC+oVYvOoGfanXmAqoO+qAwddaknhbItZ
puP/ty/q7EmWWkv/RfGx9KN237UcnnTAnkdVP9GZdxPmzjZ1NJmENbvPiE5L0rU4mbL+9rxZP9RG
QoQKuKsa1H7wCR/IFZl4VgIiT6l1s6fmaeeDLl+XwexQ5XnzyZFQWLZKTkOK9rqTRnlUZvfHmT2W
qnixxybd1jP7ibT945wYv7aP0h6KSYSx39LkLmfg1uY6x566L9CH4szedX4OM73g2SWjEFELcv+E
noJ92onPWCYVYLWuX1Lk1/TTbI0S3ysd0UWIYDstCf3HouUvJPv14007VJ8QR3l84XeF7kfznH5K
w33TXEgYKkvwKCYM9TLxurtKqTcC+9gQxJYeNvXP9dHhoGkpnyusniy+RnJ09OacjywTyVA5D7Y8
wi5jsOvzczWqb2eavuqSoFCQ5OketfespHqemGeXrp8nTJXG89jWDsVlwjqPkzrlA7p5CoMmQmZG
67lUxw6YGq3CgMyKqte72OPOxbZvbISdEVFo9GbkxmRKY5BElz/rzl2NtyqccZvkqrCAfU0NXarj
nVhI/xlEjUzN6B/quWMnH7VbuYyWfg0eShl0arzvqXsZkGURsfOZVvFrLf/H2HnlSI6lWXorjXxn
DbUAOuvBTWtzd3MVL4RLankvL8VuZi2zsfkYXdPoygK6B0gEMuAeLszIy1+c8x3ZbuzOV7vcYRVo
eC7afx9weG5x8rgB8UWDtxnQgaKlago8fBlhr/f6OIF2dxh0+63rbsRYruQonaViYHnuM+ta9In9
CPyedWw/HatIUBZOu6LxvGUwGcNVOn61NgEjInBAwuVlvyxqhfNEEgtVndM9O3CUcVHAJRI8hMl3
1i+9jnS3GudzXBGD6+MHo5aK9oERr4HDXPs+RlCSjmSJKqZCLc4WLXTbI8u1fetq7pKyt9n7DTRR
0ymKRabT3iYjhSqekebYpUm1sQy+rV0bTF1Fkx/BekR3gJ2KDfQERDSDVV+BpTXXIcNd60Xmo9Eh
67BTnA9dEiYH6Hc8PcfRQo2Q6Qc0jR1wTeOqVFXsrfI+K8fqEOmzjavp5gW+3Oh2MRAtW0qEyzcv
JuNOZuiwvNz95VQpnq9U7AmGW44M23cEWG6mIi0OtMJcLnr+onswApws24L0L5HDsxSYiwd3Kve0
8vqOJCxrbXfFe2E4+dF1LGOn9cZG9Ww4QS6xgHQH8olq/Gc4O4e7vEQhYwXHroMv58jwnATceIg8
iNvDH3eiofKXbRB1rBuMaVlbhBHSSOEUbGgupPfeWckjo6FuPcVy0bJ+OmFpvXdsvbpRVuKmNY5I
YxBR1CWiq5JI1kHWT2VH4JQ7Bpx4Rhgf4qr+SjDF3w0uBA1F5vUxs7x7BgbRvnD1N7YITFL1+JiO
eXNzTWwDyOKrUe+3uVbsC9XQCkX1eQyNsy+k+zlmxxwlq5lNLJSjk11IcVCTvGLMhg7Rmy/MArcl
g64Mjyfzf4C+revsBq+/EAJzqJp0N41Bs4moeBd4Dz06iIPFNpQLpTP3uqG2qWl09wVFqvSMR5Er
Z2+M2c7qaGKM3sLwHkfHInPA9ymqjGIoxL2L9AAfe4dMI8S8VwcwEbRg1XFGgJUKxtPvPywz05Y0
fXJrZ1u3ANg2uNCeABnHe6eIuFcLxi5p3N/csAVzIXZVSuSa3hrjyY30FPdy0tALsjpoGmRRoTUe
sY5vzAy5mu9G4zm3dLUzeIFtdIv4lhxuZbNKTr//CNt2E+Zuv6MQKY5pOaGEIiue5U1J1kLq7YoC
v30xFuPC76KB0Xt+xd4QHrq0e9JdYR3DRJ1GcvS2NqPaLXlQP7otvE0+gMefNCydUk+bZwa3PAi9
QxfVwa+ua8a7iH+ReMUhlLOwmA3ses4/hMAMtbiGCj40VJb9PGwGULBCA8pk3vaNo3DIFxzzem/W
RctoGD6qjT0cTxZARI1iE490v0jYG8bteAyRWqg+qpbonC04ORV56SUMnTAKbjas1cdMM1a4wV+R
DYAgxXm1b30wJ94dgRf62dCY7vS+b96NEzkeIYJQDh/6dnc2xSt7r/IwezAGKwIlqQQDL8AHNhDD
0eHTqcgjJs0WUSiNlq7xNsTLIbNvbuXeRnzZi3i0o30yN/96Xx2C1kgAE+jGurDxTptFHS39oT0E
bl8Ru518JfE+LUgrvSsh+3g5dLvEE/qOsrVZzkpQp5xWk2PfpqAfH/2RPpldsnv1BOb7sO12IUrl
TecP46vQsxt0dOPeNQ9YesQ+bGCPMv1rtpnLARXXg1rYLeoxnk0DEjQDO7MbxHuGwxFWK2DdAb6H
V91A2zLw3EQPQ/IJw4mrLHAhLWs/ORfNED+KvutBwIH6FdaI8jhApsu09IuO39gGOpYe4XTl0mzS
J4b/KO6KvHuuURud+BJb06l+cLhla4Bus+CgGs55eWHA3CwhcnMjpWpql52rI8F1ZxeIkxO/3cMY
QI60H5sEU6Q9ewIwj6/1kfWMmsKXPp8TX5sYsH+Bk9QU/KF73vBCo8sXrFaxsuXGTIfiZrNS6mMu
rUrnxc06tj157aHgjFJYPJ0Bq3VO8KpwYkW+rE7UAIjZN20l0WQAXEHgrqZfarSxrKnbZJCwFzPf
O8pxRuSMaFlSxM0he+wVETrkYo4yW5aEYi86mJP7MI/IBR1gI2Cl3U8hxkMk5+SzhS1e2uB+jC3j
ra7XQrntr2DqWxwMOqlsViV+tYC2fBz3ngGdJgXatohTsEWRNQz4Wg3nFyZ2MIjKv9cJsF6bExil
oUsYUzmVSaiKS9C6Ubuv+M+arG3eAOF2O8eDmzIQu2TRcvCo9SaagQZpuc9aojO4/aQ2UJXV4bdJ
iJgHl52JwODu8thDFZ/n17Es6gvIfv0+iuw1Y5R14IT1LeolXfesO2vQ3aaNlz5oWCZKM0xhcrGt
lTcEf+YbBPsDK3fvZhTas93pL4GpiSsSJugpeH5KYXo7WaEsNcIgPdQCeGfkEDDrDM1pyi3taRbB
LaTtf7ejpxMfrbplWjoknRkGcMK+eyzwmFCP8tQbU+2cJDGHhEiPQ5/iNEUMfvZ1HouG36Lmm7CT
2bjlp0/HNI2FATPprW/xWyc8h5KsgrNEMOOqBTewwGiB0iINx2cTwgiqKKEZ8eX3H8EYPIcGmmA2
sPrS1MlS4uG61VC0Usn4S9CCbLaQLuwzFgiXELQ3ibjhru9JLMDdlKJ4QA2hsQZe1SrrdwTY7nw2
UA/cFUxIaJ5YF7FwrwIEhKzwN9KCd6h13B+KTnDnjtBnTPWNQkk81jGcPvZN+8hOzKXd180bKQbs
7HwPLJ00qRDxOTV95+9FMmmAqL87z8k/kjgh83NGHXmd1W9d4h7WdZXi3hRas0q0+osxh9j3GZnj
aPfUNQJTtHIwbW3QgWD5z8zqicsfHq9zG61CWw0uN+PQdQP3eZztjLyy7w0cRHepaQcbBEfmyQS2
pOwqOOj+3rJH68SetT5O5rgNEgdZls8zNNKsU2zJd4cciBv7M9wtzXgcpzJYWqMR7GgrsdUO7seY
etZaj/oHr+dlM92GYWGBsdZT3Yc7D3TaEgCEnxIL4Ixg4zxYIAvZFMNVeCfLLJqDQiWNmpXKIWbK
htzniUL6s8BJs2kLqkSICwab2EvS2IDcQActzVa/2A1jaYoGtrREBMp3+Z04PYJymr17rxt2Lsvp
kwJMdKeLaxWbsJQ0F+2FAe9KiOQeksS4NesSLRBuYBrVszFGUMFEQzfikCRnAJqq4uDbsUv3QXEI
Ixhj+4ik505vQ9BNlJ3rSZfqnJiiPxgqvpZV+pVHcNdH26dCoWPGIjgiHGj1VYocdOlYya6oaib3
qeAhjCrAamw2qIO/QS/ZoybNSeybimhdJd2W6EoUeFaaj+vfHH78XM1RwiZiD4eVE83CvvaJGx1D
GkD8kg9llz45+hDcAuShjOZbm3JZdGzzTR0BhYF4DfIl+pCBydoSw9isT8PG7bWxeUUJs+V0jZeC
vzEIr3/AvqQHiRzlzu3M+MYsycBbDz5RN7Kz7zkhfVdcrPG7rzr2cL9rHN8EIEC8Hms3fbIOWtug
fpr/D3jvS9eLdLuePE703gBurWk8r/QcJEaHJXKvU7ZTNIRsifAuqgQ9i+mwlshCULcB7DqjrU44
SsQ+sEzeTn0HNaF4MK2KWA5bXkwQoRjs8LVOVrLt9OZc/6g6/ZADvGTPjhEYGe1BUyPWcn6Ufemq
NdPbbVRr4tVRSOm0yYL673Ca1lFX7ruiXJlVp65xn2h4/FPM46hxEgsGpjbtJxMGTRBX3sKop3Bf
hcxzhQ2OhiiwaR91HibXiamv9FNmli3T4BQ7nUmN8F62SE3kUL2zQiiPKFSatcZg9Jhw2xxSXXfW
pmrrByzoO79oPiR4ls+mOGUc+Tddd+9BriaXwQh/hShBdwRdvGhVLXEuSbFLQfcvlYKLkLStx0wC
LoLT6uLcGUFz75nWFwp246aHYke4SLW2ysZdJZX0b+p7nBx368V5cmdo5VNVdtMTsgOcY5U8TVpW
rV0xRf9DwIrxr1knnkOj5ZIibhGTFPwl64QXT9N13y+3jok9sLFnFlzN8D5rzWbZyPHFnyLo0Xb0
gFOfqnESryn18KKbi9QAI8CRppkteJ17QMMwA3aobpQBV4Wz/Xd4x//6p1wW8fd/5++fVU1bEcXy
L3/9+yn5bCtR/ch/n//Zf37aP/+jv2++q/M748H/9pNuVcF/f/2Uf/qyfPd//HTLd/n+T39ZlTKR
433HY/fhW3S5/P0jRN/V/Jn/vx/8t+/fX+U21t9//vEJylTOX40E8vKPf3xo9/XnH8SV/JeUk/nr
/+OD8+/45x+79v/873/9/O93If/8w7X+RkKu6f6OzzFs3SV3qP+eP2Lbf9NJDzO9OT7eNDgx/vi3
smpl/OcfVvA3zzdtJ8BDiHrR1LkmRNXNHzId/lVgEndqYav3/MD44//93tf/SAz5jzeM1+Eff/+v
EUt/STLTLd2icALLwgqM/3H+kgaV9SMzO3iBq0Hu23Ieu/v/w+UNoPwvyUr/8k3+ErzopoPJqBg9
bYnO4U6OFdSovp7OueZBUSPgcFxBsCfc102QwAvwGZvJy+F+JrSPdlPCGVWmo54qcA83k8mCeqDV
6m11J4qIiJLYEAmMv2A8jKroHqLMq1ddJbMLi8Z2FwInYsA+TecRYpygaHbaa45L+YdEqfgLlA1r
ERdc05AV7gFfjr9HletsbNX529Jm/wr1s1hXzPAWBam8iwKax5JNqP1WTLFF8E5sbXPMmp8uporr
1PHeoasEqNmMVvPYSzfcOEAf7lWqqQdwTwTp6rl+00oZLCcjbqMDiaPDT2SQG7rCl0ryM+y1xjlx
MFve2XPrqZttdTHjFWceHyOZid/T2MXxOITm9JCXk2gX9KAF7umsIcOUuZFIEMkV9GebsQgCnOtS
w3yTlWauvUT0MOHSsguGAUEaTsjMAIBqr/qkIOGF2LGgIMaehUmNA6tYR6o03oVrKsyYpW+WNyfQ
WlxIugzwVnUINRoAU8SZQDVo8p/IcXGG2TrGIoDWY6TfGqKMMWIClKlrn/mY8gKafymzBxV3df9t
I7tRsHNiZ3SxFcXQU7HrpwUht32TZc84iTmF7di3UTZacV9AmHUZBPY4OgoOR5QNrQLjoWoJcWfE
TWC3ceuxqNd7uipFR7UkS0jQgnelrn2PgUCgsBZg+YwGS7nEDLDpxkFSiASxzSC2LyNnXRqYwq/g
zjJKEdv3x1NaJ5lVPFTohRwG8T1iXB0EysBKpHZShCoMtBxSP7hSwkL3QWYr5orroEmZhEZSaEwo
oCgDgRmcSMx9RJgMfDe/8Rei90pUe4lZGN5S1U07vdOfUEoYk+hFcJfYRSRfyjJ3/S+WpBYaGaDB
BUlojRdk+q/QxVBJnepU48JxxwQyd2sWOYV8VMCleINM1MJccGJWBROez2xbDMSXIl+ZIgpgIVkY
XYcQ2PVmjFXQoucdaBaSug30m4/bB1Y2dg6hvidf5flSSbe25cl2gffJO+kaAgIwFkYqU0C5qIc/
AdM37Z6QhR7fvkunFF4KB6HN0QxBlD46YM40FnMFgtn70TCrBluQIdH6RVOZdp+EF2WKW1BmAAg1
yaSMwoiFU1lGBRb7qGy+Sqe12VuCck+xvaEV858rrbLzSx6wpn8PXV/NEBckJsgEqgem7j71d6eV
vftUaSBocaBh63gYQYtaBzX6kVglcdk3XBxVFGBEVCrriES1M1cmH7mUBYI2hL2a/0YHblQHTXBp
41yB92XA6mxD+eRzIXFZADNovHZB6AIILy0N8+Y+yRm0ILuKY699FwZpCOEqFKg9zjGFexIf0DgE
Mj7jljDAabLX4vXWlnXPjaHfN0EUaiXEsjLt0VRlVd1h7Y2AZEB+clKoVqTDxHnNGlPWgGsWkjx1
SF2tZdIfLeG4B3LFbxBZr0nta+jZErC+cV999EmmLAhduLJcNNodNNuss+PuS4uKRv8eh6DTb9Sn
5C8v+klPja1lcvMA3OTOjsmvbSwb/VtfWLieqsbsU6AkPpq8Cu1l4WiK24d+kI95eVnukobK94Iz
OTb2MtJcu4cXiEtkuKtp0Pi9kZiwgbzTBp00m0vW+bD+TT2xWM6W2WSuyJ9KcNLGuoo2Q23VsGuz
3KtfosYmxPiuZZy7EIg7d1nuY61YEoHiRzCiBAGUc2KRyUgK1D9B9J0Lspx3xIkwvSqwFVgMTLOJ
3a9KFb3GnBLSMqYmax6nh8S3TFeZuRqHFXL+SLLfqzDucbBGWQbZW5iBVBddVF7yMhk6B/cohLEI
NR9+u2ZBz6r70Yl2bV2nwy6b3Mw92GilvRUL6WneCmM72oMwRnYBAR5FJ8FDaD82BfVFOYefBRb7
r2ZMmfS4rYeSvoeXWChPI2YXHey0jgYvG1cjCl7/uQj1enpzUZAND41tAxNB9qGNuz4QZvQgiTHN
dpPmgsLtWruzto1uI0JBiK2nz0p36uEbJVwKgtLKBtc/RUY08uoygFYEkXm+WundhNwJNTQZICd0
loG5zzkowUcpr/BzYgxkZv1YtsIA10qex9uorVALwS6b3JULphccXIVi+IWrOWoPOgOnEpRLDkhq
MA28WGWdtPISh4Zm7BiTRtlrk7Ju4JgHMDX70A0yGcoQA+mWxBEjOZKuFrk7IkByba+nZQ17TNka
qJuxr2vGcFaHI3v2PqtsUdNdbCJzEKSExXAFnEy7IkjgsO2binUQNCG1lGREfIdNrrjaEfgsu5Jl
qAhj/6KrkhO3j319G04G/kEnDnc2mFOLhCazOhkpx8YRPlCFIBBr40qY8yhfz0HU48nv4WP5kAVw
hGv36TBf/6UWt2hN0/zJipjr3fUTY5kJfPHD0ID2nZcs8It6QjAWSBIIYEEjzbi3QQzPcqzGBgGD
+d1F2WVuIPiT7oDOEpfk7BsqK8a/Av3jLiNbnCvX0tGUz8zx5g7BZctj1IMShheFawqjPhwTMvXk
LfWEv2u9xCOkScv3XIlVtGjcxnkkt8wo9rZCV82eWyuDbZOwdNl0oZWjdGuGmz8Ghr3L3RhyTN7U
glmDl/kMb116G0QxESPmNtXRQIc9MIa0tV60yGZC5BH+Biycw8B+Tnw90J9KuzDjdTRW448/Igmp
S+5QlrrKeKgSvWD1iCLjDFUi3AldjssQUylwWk2iUTH1c9yXAyO3bry2tqav82JIT46lsG0QRLlw
CfbZKVg4Oua9AXa0wy/DAEARQdDSg8MER+rWaM4+9apya6b2eE8BZ54NC2Ugxx+j8GzIt7pWuRKf
s2shKSqiLadO/OLxpmxcrx82tWMQ/+r0KRsIqTbZDF8VJAasJRyms10HyxmTDw8LpqerpeC1im7r
8ANtjZLtIthtqi5rLM2HWubpnt2vf/WjIHy2gi49WGIicUVErVywOGk2IXzW+7Keeu3BaflzKXsX
yxtOF56phEXmnvbaRRmIH6zQEcas0UKlPFSBlt1PnjA0wofaCEGyzy2e64B/SNQOeV5sU1c22w50
Ce8nQokPkobOiau6tauN9iMemOE2skH76IeUfd2UOsSY6ArGfzXfewrQQJna9n3FQ2/TqxzfsS8G
bJdBfajN1tJu0rIi+Ntk2W39VCNlb+hZ18WNsXYLByeMlgm5BHGsr6su51mrRiffCxAWp7yrgw2O
h+EX40B20cwF1uTBgC8Ps0I8aWM4EMzctFC3jM5/bwqm0GHme8fcLlCFWsmnacZsmCsNhNU0xlfb
IHCC2iVeyFYDONPqfXnfFICCMYbaSJ6Cc5KZ6LMs0Fx5XHxDAf9qgGBuWNAPyKzD9DWyDVzqpFNd
kKeLjZvL8MezNOdUiHkNyRxiCacIG0ox52y0JksRQ1lEqyedtvI1vKcsdOjqi/QDLRw7SLPGIYXB
BMRXOymw87baaZA3NiROKYSkKKmhgeko8ggdxpJ5s4fiiSK7uBL/CTRI07ydkbrtcpAsihINS4/T
uAs0zFRw6btLBBlBcdVjljkp2o4QZYIH7Wm+AoSZfTsaKznjzdOeaybe0F6h6Uw2zlvlkSVKjhzj
faf95YaS8T+aa08yGyeEYgXLoFsX1viEpniJSGyr0v65IcJi3RsFouMhdF+9nkwTYw5ZtctWPKJ0
BhCpldpdUIVPWlvnpJWKlJSa2rqZCT/RFNceVogo3mZBxQAbxhrrlVh7Cn0I2I7D0ETkQMLsvNKO
dOrBkX1cusltT18Rpv1miOmWlOajMLJxGUQGClC7WvvlXI+kw1krGZtPIGQaDTuXlXxRUuxh8X8C
oHhGhQBxRD7GSfUgK+9VUOesZC45g14jvkAAYAhHDL9/zw5qwbT1AZEIoc/9r8o3Pkqoj22O5NgH
e5aEiO8j+8oy9s4herLWrqkRnGPUhDYGHI5CmFlz8pHrQDHrFpkNmQZLA4/bzhn2vq0/FfZHimFn
mDBEWQjp/Zcp8F4JTf8A+fMU+/IXNx/K7nwRYsnkCQvA7X4sT33Yv6Yxz+UqeRja+pWCcYUOF8mj
DXFk1GFmzbLQFt6A5rwLjrvI3EkuMDM4S/HGauNQaz8B2JYhvxIAyTrwxyr8ZU6hvWaZsG2NU0ts
msa2VAs/MxLbS5JKHPCgUlPrdmQD1ViPVFZnSjVoRRE2h9mnopN9oxVvk47B1PG6X+zj11KEe8Ml
E5M79jAK7SkrkuvYGO8lC6NosJ8Ny+AHFMU1yCF9WWggaYmiLntPUB4viZPNNwhq8gX5THsv1q6t
2z50/rjnVOcch/xm2gkNP5LDvEC2J42Lb0TPTTUiNu4C2t4GHRAoYBk8+619JmsoPuD5ZKMYYA3r
Rf6OBvE9HkiCaYPXPstWHWcWkU537Gt3icLx6puLmesAfHFpk5+lclTY1U6JjajFse6bldu9ufg7
MRbUjaQzuepDvi5MD1PSZtQrboEN2Na1nbxmiHC0oEoRh5pMCJJ1ySCwG/09Gz9W6d6XBdG5gGdK
6KOvtYuaQKZYhLxajyFMZYz4d3PFEwXvhU7Ph0wGXJnrvlewiXpmGVXCLjwGzAl0XaKREALZb3XN
xwQBEaCZsS1Y9/3MhjzGNCAGIppQbY/dZq1X+bK1HntyhgzrKqg/suZjaNaivimo3drOV9mj5ZnH
BnT8ZH5LM3409PYVHT2XUJHczVupDIZgiH06an4SOPxJ6pBbj8juhL99GWJ1QM33bPX8fn1WbrNa
S7CW2TCl6CGWGhF4OUI10YLxQgFKGJncaWn10JugHtRKDsHK7ImGFNO2nzCz06lOg3NCP6kFrsTi
ufPDDjLUaqYcLzwvu7SM3vHE8r7zzJqSmmCUD7QvjMINBL3EY6a3adCXGeu4Ivjp0TMYiG0ZxlaL
Gtkjyh87Dpg7lRMEOWwPimlBVmF6ceoHV4T9k8tzm+/SQJY/pfkmUgBgxpRi158dJZaRcRMikTsm
lDC5Vb9kIUvR+sHooTh18Gsjc4+WY2FKBvDuV1T+GFKuqc2XTQwGW1fQQdNzNuyM0dy4sBPQ848z
E9HiCAJkS+O0NIi1ycb8YYwiNkFqmwmFI5cUVYApLHTELmOzROPCvoLACBP5R8vyYmKjM3CaVAkW
Y7BGkOvN+xYkUEZ3gGN9o1fo4oLR/qlxdIHLohQGMQUGWZFgFdYG4StORx/P8yHm8cuNg2J9TcfJ
CUECPAeIbQrc1FTGUSd/GDCBgIoODqgELX4tevWBmW0ZxPWF5f+qEwiCuzsqsoXbMw+3rGeLCJLI
+jFMNa0iz116dfTg6oR+AjRJdHdVJ82toFtZTCYkgqyx5nrjs9HuO2YXORZ1M50tV6gcwgrNBpFr
EPhZSPcmoMCy3/Aj45i17tPxVg/gixJYA5o6zPoytDQLs4CYgyY7xDeIrBQNJNupurvqtbdIpm6h
SdLRSEC4y90OkQ0agj5/h3h1l7T6WmD2Z1ISM/h3GNRCkAv6U4qIsqrcC4w0DwmqSb7mrOtTR593
0XODPVvfPYX/OnCnHUXM1tGts5/yMOSRBMAb+B+/xXTQGLIGBHfeecDjvBpbIAUnEoZq3ZSMEAJ4
Y6aTr93qzSiMC27ClcLbYGv2wU/kCUX60qrhk0/NkcUiiiUuVILvMLbXvOOhB4MAE3Pc+M8BFhUT
lGwGZa4PcWL1a88qqeMDwDVyZcn52Q0cObNudV4sBVVJpAXXtKR2A61RgAYKVfBpk5Qk5MXHAsoQ
oUemlweEhSb5pgfaZ2n7HmreED9jIoVGRlVrfbg+hpkzXW5st+vUxWxNRKazcXTimIpHFVnHiRfW
Ih4EURDji8fOrhZ0S0V3FqUB9vDapudW3AcF7kykYSQZ49lr7qTZIRlBa6QeBHE3/RM6rznFfZ+p
VxGcIx/NETeJ5h5ZvN7xvoBeINoOd1kjo9U01EuXl8/RMZvTsPlo/mvu8MqX30VrsxAuj6wKYJHJ
g94B8GuTveAiwFJ2DGPSvPj8yiwf4ZG8gNt7kCLZ1+DEOY6BOtUr6aUYG/ZITTeK5RCAoZNejps5
Z1rW3iYO6q0NTyZJOQuS/BI12bEtzQNhy49uFn/MorhitJeeQuKJOpc3UtUfKveuSTs+21Ywwxg4
lERM3lbwnhSMOAxXrHV/eAi6CZZBtA2a57LzXyASg0Ievft2MKFDD4fY4V/2MZG0qSTBkkR2AgSG
nLvi2R9YdBkDEb1hz8vzqLvOpvfM/YjJCnjFT6cFLb3vwK+Pr1J/C0YfAmf7bWgkDaCXg5dADxWY
zb1ytfliOrU2j9DRvGg41/taHvVE3bd0Y0UYbOwxW9oOENaw2xV9sGbYBqOGB8agELZr2S/gCQwr
CEEd1Uuna4+pE0KuQ2LY4SEKJTqxpkXg0UfXMfhIw9k41dIkvVK1rKUBdhioDqFUcukb3SEp8oOq
B5ohaJFmR/Yt4/S7LMCtzDfdOlw9JtmHLZwxX38kiAoxtn0TVvwYOR+1TcIbcCrZqU1pgvWOJHVM
n1y9xHiabP0RhNWz5fUJsQ4M3P3o3ecdNRt7l7XWsUDzEuAmoNs+1x0Caz+nomjyB9ODqpMTQYGz
15H4QLCM6ZO5Fbm2MhHMppHxRLeFmDHZkF3TDPUhoGunPQNOsdP89i2BFEIuMqb2/WAxknXihEqX
CNfidSppucZYpwDnVhI8dFFyKHhD5YBgh7bhJQ+tjyAiNSgxHpK+XHgdmhI5bbUJy/0sa2DB+WSn
RXVSpag2SeS+Mx8loMW+ofB5jYbw0nc2Q39OnCC0nwzX/ZRDdy58dHszqLRj1D61p5F4hzawyXzp
z7zyG0OQBEWwsQ102WK14NKs1HpwwRtOcqeY3jTeJ71APxuY114jLSKtjoNqN9hFwQu+DjxYa9Pa
JllyH8yxrG0b70JEd6HJEl1G0UWR5yuyAEZcUw0kjRGXkKrSvVrSxkIInfXJro33REHbS9KLiI3j
hAs6KclYQLuea19l/Ts3blVCOne35JMjFY3ve2sgMDR963Xn7OTvZjts/KHfsM871GBsw3j2qRMN
npRHJDl3SXHy3BvPxaXV1ycPaa5FzIIu7E0VZ8cSA07cXOVMY6wnstuIVyZnw4FAPfrNwnFw12cZ
XVx9H/mfVWstnVpfRhU53ak8ocq4YyLPiecym4dU6Y0XRIqH3isoVi1u887bVq7W0xwWB9c1l2Ct
iUodlwRxXNqOoA/hULYPaxeOnwU7wxk/9Ga6BL54JNrgRhc9+1guNNjMx9Dx6yMTUKbbJM9EMYc9
3u0YAHvnyLOm8Ijl3aoo9dsEx7OIhp+CgB0NIZNMZ8XF1pXe3gHNMHbA7NLmqfBnpixzmsVglt95
hlddVS9BB8WvUPt0TjHOKqTM2T7prZ+2GTcWjxaz2TUotETCUs3luOhEDB2QuhA9+kiIZGTt7Baz
paejEkkx7LTUHZTVXrjxe/D/lTh6QbDsBYrVZEmHOzhyldffbGzw80COceW9pTULva2XY5uvxjDe
gFjYJl5wl/X5xSAXXtBCKbzy3XSs0xYKAnnOPrEgo7tO8VLFyGLTGXyM7nBCwg7a9kta9m4efOI0
8dJXOHIQFZJNBUAHbz5+/TEuqeLgNtPBh8FLEKNOhg9ZyYVZOuuKsfnIJa8SaNxS7TNMl6H/5bfE
AKTN/cAjwpi91DbchTxAR4RzhunFW6GCVdjxixdkBiQPhgM2IyzPOLwvlkfwSLAaYuOu4+eG7LKp
sJCrJj8wZ7m4yjkpvktQk6itKyIZRqgfzR4t1CZM+1XUadjUAf6TAOkoCqwZRQZiNh4Z4U703xK1
uhmRAi/tzlx5+k+XgB+kMyuFs7BSJp9w6CFdbAEaIAHGhBuwE8Uh1JnTistmB07VJ8yCdCr1FWe/
GDpSIF8ND9GOfYm9Le0O7eKuZhY72gAHjlgYgfaAFhALHXZg3lfQn8iaIiEV0xERPsumJRenjq5V
t9EiKg2wzem4A/DCSrYlNuQn0XL2L5BLiKQySFGUXOWKXGgdZMUcJ1HmA8uBl6Z5z9rvhgFo1HDG
6eFCs29VkC61AHs/q6dS+OvGPkwmwcIjExjBQ5ZHjRl9RMEvPfsMnB/N2YD7BDTtkYCmEZma4nPe
OeXKkBanPfbhuq6uorDX0v/ORrKyDVLGxZaZyZFd4WEKAHkgNaQ3uNrh5/8l7byW49aSNf0qE3M9
iIA3twVThk50oqQbhEhtwnuPp58PmphzimAF0ae7b3Z3K7ay1sIyuTJ/4+upZ+JRjh/qNZ6O17qE
1laBq4JKA4CKF0JJ0w9DM90iKo8pIqyABGfu0mR+k2lIYajAkbG8rE0kxN+otz83DRV50Y2yxh1I
EuoADaAo8MDK7P3M2s36eNVZL3VPLx0cgTG8lC2tjpLsPnMmFBUVahWj0V3Jxj1F4az87cvpMR2H
A82CXVKMtqRXdyF/W53ojgafmiT4VEoozOfiVVJG+1xMvEbKTwVw5zhTT0mMWAv8soV3Xkn0SsEM
Ggi4hS1ZFcQastOThshFXOHxEsmIg/UAq4xbRYWgMkH4ofKVtYsARLJv0SREiqH7O2xg1b6z7Gkp
f4l1+TrTfoW8CepG5kS468p9RXu5KrsrY6LuKiZsa9PUvsUJDii4re0yClf52ORXNGp/ZoKPS3sV
/ByxTkthhdHEb34rOhqQaYEnb1TNaIH2xsFEnbGv5JMaaXCn4Nvw3EWGrW4QAYCxtlOsyNprkvyY
gZkhlW4exjStr/W8QCwtoiA5xVAmaiDyNiir3xLaFJIJG1RGV5Z+beeiaBY4c5LcyLPxmxMEHfHy
1CrIgosmwrYJ3qROAQjjm1JV81UUdjCjBysnOxyxMJR4yJMsRQABfYTBrEx97PXgBmPIXxiZqIeu
rqjByoDn7UTiwpE7vbALKfIPvAabJx8dI8RRjTSsbkdZLfRdr6DUfsRStyP/FtQFtFnOymMWzvrz
LBb6P+NI80Pn6sr66ab2C5va7e+eXk1t6OgusKQC0veq5HSdk/lIceW7BYTlMCTWu5VR3Qwqji6s
Y3Oq06Yi3eOIsGTkP2veiNno32PU7cQAGFB5vR/kgst6PKkzcpMducIQwHoTxIc5L3HXRFbLxJOr
iVqIBBxOtVjfxoGx0N2fpGh61IcERk/6FpYqclrNm95Znt61YEXDa6Veysn9nzp5HyeQ4xmkiwTV
WOQV3QI1rweRJ0EC72qWVHgH6EnH0CFUGLm64AXyK7zZ5QMeY3WAlZi8lM1PICh3fhtcD111BTqN
LvJ4NUzJWzCX9/Twlqql8J0yCYarJfqc6fIC056kAKUuP6C0pojZHiqPA7n0RgxCb9ABt0kT5XyQ
9JnWvkpVc8Cpm8IgUCRoUaPWH1QdR8rC9Kasvxs4G7A8hZqgHCxTeaE8inFXVr0ACsBWE1Oa/aT3
1O4EDVlzxC6xdgZTJwL2wKUXGpiExYbFMtGsULCtAGc4/qRCpFzXBXvAkHdqUCiM4dYIFY6bKrez
qXL+gsWVFMqpPwCXo3UZPuhq5nbV4pcV7a1e8WZIDGP63gpkdSh+GPxfWNnDpVMYJSq9snWH+J03
Q5IIfUQB4bhLlfoNpIGNjdrVhK5WLVMfl1W0MyEYgO4P6ff65OFabaFon9xLjXTAhvUkCQkutgaq
gK9zhvfMVNJ2myHxRlSYgoA7OpQQCtcBFLJL+lk7oPd7tLLwWhbznxRPb03Ia3lFsRCErNLFlFy1
uzxKl4f6fGoLBTPl6l7Rc04j1Ojkce93gYu9CS3sRaRPOEbBE5PlhpKIyAY0kiy5kjL6LmGqv1OG
pgoktH90kxYfhF897e/nMRiBq9KE5FZ/GBJ0GmXlF2WQkwUPGQER86lkM1IW0J5FYK2I/RHgFHXx
+CdSAw+QBfU2jeqCLHjdJO30GJEVn3fBvjdDwCUlsiAsRxt1GIH3Ef9zzn4uTICWUtNNDaTDUWJI
waWk3TcG1YlEBNcuW/7rDA2dB5qB9DfuoAPqxCb0evRArwFEdwezMfNHy+iFQ0UfqpjQ1+mk/ZBI
t62hYbY+pupLsPwLNQUYI0PECgA9aQEvFkeUaOkAFXruEZFTDDQuyw4KxPxPwqKqOtqjOK/yu/Rf
KuUsR0D4GnsmP3HDUPveQhvrp/i18enMRbObizLEMcq31Mp1LcAYPlbmMUHhqoM1puBQ16P46gZD
imCKlKbjrVoh/GoZuAuJqvxjoCXuwH3BA8Sqr4F7pN9RI8SUO1B5naDqBMmwa9TBw/8FcWCUxRUU
KMTeP8p4p34ziig4jdgxHY2m9q/jWmduFtmfdOQY84UH7G16J2qVej9Vw3OVx2lm6wo1XB9nXaqb
PEeRM+VCHrJuJ2Xh26Bp4yFIs5dM9uEWVqguDn1N/hmodyh5LHp/XbOf+iDhVERzovUhVoUNqvtT
mB0b30cZBeqPHVYVcLNAKn8bYPNPmulPv2G8oA218GKbIPunk7EcVPnWig55LRs05b5WVetblQ74
Eirdu5SAeJmhou60vMR+0WqMq0kWQMQpg/iMqSP82kJ/xyeWfgUbwek1JXvhy073/GQccfsouJPU
pNuDi4FDhcA+DTNgIQEEFxijJIdR04mnoqmpOUJgzxChARAZNamMtZxS3c1zzEsCtUYsH4Uay8Hq
r9+SbDkhiaEHMeRd8/3STaUgReGg+xOg6lF50K/QtarutCiYv4kGUCVsI3D8KJBQctpAo2siQMWj
bKkERwNE041RKt9EnRdENc084ETTeDB7MubeHK7optWeABP0t2Tq17OWYHi5SInlgVo+kLV2iBUB
X4qy7hGYAWKY6MnDNpnDfRovry1hqqnuSBmazaF+O2uR9W00Uz7JgOCVrk8d/nZLdmeEP0srNK6F
Vs8e8d1GcTyQ5RMqGp3oCVWHJtPYKGAxaf/seLchX1JZxd1cKBq+g3qb/cQV8REKBgqRNACqvQY3
+Ymq/gvtIcFLWyh4VaXmriAP6m1czkjyYnfpah0Kmx1kKipvCFIFA6SfOjFUYIs+NU1zJFPgiuLz
QbkGlbEYj2qLlx0pC0rahY6o55XWjqh2qNASCggFufKsZ3OvXLf0rZpbKYZjdpwovIKyiJoCsJiK
bKUZ2wkcUgH/hwHUikPJGEEZBP6g+wRJrrcoiVJfQvBf6MM5PAYyUJLvQlqNmB6Lo2h9b8DzxM/T
3FTqSZQT8LK7vseF+mQqIXABGuIDGXgWtXJyr8diaB3M3gonVwdGYUq7WIHJh5hsN7ZuLU6Jemd0
BTLqiEMlnQe0pDNvxxn5MdfP1BYQS6pyjmKQA4Q8Faz4mlO/7fZlpk/mAYgp55DcNX6Nv3XdmA5F
tHk8gTrB9DUX83xyRanRrgsxw+lBVkRU3LOhfk2Bi/DvUSzQawXUQ2HG8oMpKvUd1REViTdd2MOA
ShAq1YIbpCdSEpRwjnZ4qviHJp551IVjZedBLT6KYMV2Ka7MOETUYvQraPPkniQoP2HQB0ut5ZLz
c03bpw3nehzRZsSK2fTGFJsOnVlrdrCYmcc6qZBvx+x3KVZCRFACuNcpllA8NKe9hBzAtQwEf9qp
XUBaV8PqK5brgjxa/jabGW25TKZD3yrJO6YvCtQLU3Gg5CIKnEPMot9tTv90qHiicQDD/qEl5703
G6xv8xK348mkjlkkQkn1ALWXl0TMQ9i3IVk1SzdxxTaPVHc2g/hGSvrRAWGmUgNHgcnF5DLMKNK1
qe+Q3BkYH6JktYt5AD4v/hB4N9F9GVN0mrKEBySqeg3CVWGBJUOU2NSH/0xFiq6UAcfUR7p68Zd6
k2u8ODQF+BY+Z0s6qoSeigiarecDqmUDWjkOpbaH3pBmEvABdYdG9sAUzw5WLBXNzOHV0qkYaQj2
uj2Hnh2U5Eqhryyydgk+UIKs3mV5jTcgpyYCrnpJcjX3nmXq38Fm6D8DxZpdM2up/nIWOfS1kHCy
guzbqPgKaTWoJ/j9s+liQcTbLde/J+WIh0MsRj9SC9VOKKJPHa+SHVTBGQMlflzfV3+6WWyehJLq
M248T0VYJ9+EDI8m6JGQ9UB7D7FH9TQ7hBN11FLqUFrDGglu1qlH616VKpyrQBnQ2wvSe4C8aAJP
oiW9+3Mr7dGf/1EqwEXr0cf+xdLK45wi4I69GfBrgAr+S5sJ0SOLca9Ny12HxLSdhylSj4X1e1An
mL5cG1IRIXwBsNZD7wN9Z398Q/oVaXSfSkKl4ASsdxjAUVNgoBpfPGhDE/UHMFRTqMLwWnwi/FRG
IH4ANPN9QqjdbkJN2Sf0xh0loWw3t/fmlHzHfSF2SwnJMnPA+6NAVR4tM5oGiYVrEeilXgmu9Yqs
si+g3qqy/8PPu5xbV/qpFMqzqqaJjcAPBWBwCG1c/qnprdgDekJuMar3IxapxyYP1VddkupD42fm
mwHiGBZcUIbXUD+f2j7s30XIAO0OVCnCQUUu2oEF6TOBT+Vmcgc4Yq7HGRV6alNwh7T97OvvRlyj
Xj2LOt38DklBLMS+B2mbHZVAxzRQ6eEViJ1o3IMgjP6Ayfqd8YajwoA18ruc1cPNFI3JAeurzmtE
Qd5pqfooCDVPPODLZewVDRg6MNzZMDoDrUKk93vpuxxqpVNIEIFCCeiJI+gaXfzUEhlwJ7WaWzWJ
mR5Qz+Xxy037PQyCPjgOwbCIyepB+YOaGGwuE/4l3dJv5qT/GRNw2DL08G/+NFESKmQEGnCPwCqn
Ad0RLK4gNNjM8D4VIuhJM7SIq7idY/wsZGT+YloXexP5nyWTE+WjqXeLcSgUdzvNFboS1bdy7pm/
oH0oZFF7QRjX4ImGmU3Ji7B7bVsJcQi1KK9bdajuValNPZTLx73SgDuYZNjzuuhLO2nxxKsB/Tq+
UPZ2mWqAF0zhD57vOISjYGgbfnknzdPomqF604r0aQK1stw0bcUjOo+llyP2DvyxpRafSPlbTz1h
B6bwbkZejuQYI2jFwGYbRQWEAalTkIsDvOeYutG67g0NDxyQTCwKYzS1sRTQD0pd4TVjnswpbZ5w
b0ZjqKhAK831xFsBmaYYTsDLPPmU1Zp8fPfznA46KhUOIms4WWUB3m1as5SZJ/G1a1m+ZYa1dyoO
7yqPikNtKr+5JbRvPONlTw/V8Vpqw9kGhYTUTwVQ1oaHlgceWzM9gYbiwVeZJiAYkQKHRAlXkchb
DV4ajtovOXPIu6joI9yKOuzCKhjGR78B7o4fBe2VKFLVZ1T4eZjg7tq4XYCIbdtRe8op/3LgKRAH
wIONwLV/TAje0Xo3U5I4BagXtR3qhwfUifQbAW4/1X/gMH/oaLyMY5sAjImpxcOQzzkroLfnRQZ6
ib1VIIsRGZMriSrgY86kx3TWrzBVFlEcUgIVbJllvOMKGT10k0jvXkG1GqpjfaqUBheOghvFEMqW
U0NGeUqS3rs0QTkC0oojF/PstC1VKopEfogHQPk69h2/Ri3AH47QuOmSTWJ2q0cUY6SuvjEjTMSa
sYOTMJks8Sq0gFGUlVA/wu+tvlMp75CHQhRNnZAernwfVM8o8MgK0de4QUAQWUEAeAVCLsesD8A4
99h6aYaknlIg1yRWEc7WOpvqsRLwz4PsINpN1f4uQ1IHRazvEMq5DuXxGYH858iv1J+CUflvoSED
jc0khM8UX7VsKR3Lw6TWvFXysEPObqSSC9cK6Q+50hov6S3hOA7R9CSgAHiHhmjiGX6wqFH68hM0
yRaSNbLNo/+z1LVHYY7fKbUxola9n/EwqBoummD4Rsk8wVFcRqyddB/olpTOICKKUIz+8IheUOxF
A9zP4HX4SntN+dUUofRsBJCHIU0CkVeQYzJLM3Dbya+9bgi0F1Sk/GNdCTzZez/8XrYihFmMtnzl
2khjNGtimnWHojEXSVYks6uEdw5Q6EGw1Ae5WXD+cpAc+UE89CezVNXdGZPuAkNNusQesxTTIGfW
NUsVjf/9v8q33w9RHjQQ8/6Pr1i9oUpGil0JRhQovaW4T0zUP6BGMkfI1aEbHdTUhcRjYxxly/sP
f4D58QdgCyEq2qhn7mA3nFRetW8jOCCO6OFCbuc3Ap/iPwy5UEbPxpy3YoKDLrS8xq2PudcfdFRx
a3d2kSQ8IoK8a+TDRkjIhuX/4wsuBEcDsLdiyroKDxXbLcuwVqOE9x3K5cg0t07vqHbuzMO74FaO
ZAf4sMNugq/t6Lxbt8b6ObClKxBgVXS7JUNbWJDnY50mC6c4ncCNq5+C37OD0uYRuQP2p5e70xVV
u8DZjLqQaj8O92NU+J3nUUVo84YeBmi/2YOr2os+/RFTF7s4YmNTHKGHO19P8GemJQGx6dQUrMFl
/vkxoIGQcRSngu+ghx5mEoALbSPC550iiZoBaFWXNd1AJ2M1plLUMUBEJNSh0PBA3cw1HXWHnElB
F2wnOPEGs1NalsSHOZQskSi6qeuSbFriitc5RkJu9NAQnYpFMzuWl90HJ+FWPYIm1u+sPSCwKyRz
1Qfz1rr+ejalZdd/FXs5Nc52iIWzSkADGCq7re/Bdtn5HSXf5DlAQng3eJKLvGV46q6aQ/C6EXoZ
1qfQKkeOqrLxTXW1U0ZJmzALgEWfHq0fpZftRXwdbPjsduQhUbwR7dP2WCb5LNrqKEixu03CnGiO
8mg9wjSDyej6DnU/WpLXk5O74kE7/mdB17RgOaYYUXUq7SgXtyc7oipJ+ZM8areQ0nDstSW78Lhv
QexshP60T5bxauQYHAooURur8cZqJQk19xOLSjxJpJ7fQ5uOps1JpF8pNr5um1tz+SvXH1QXIWDL
zDNzvfyks7UETKNDKpp9o+7H62ZPEdiTPfVgbMzqsv0+hzFZNtjDisiWfgyDWnjgRxmT2iXCrd/y
OAhqGnYZjb6tw/zT6cYkciX8V6jV7sB5XW9wNvWd1ps9/BGWG+SIH7anerB5nezl648mX/po5/GW
33M2g7qRIRGEB71TOmzC29GRnOI0v4wB2clh2GPnaNdXTbWzbHWHIIhN2hkE17zeh6vq6uvfIl3a
nue/ZfU1s7ygatjwNeNjdMBtja1Ck9eejsmj727EunQKncdaHeoJNL8YtUWKLyfzHtOv3tpLDh1w
Li9wjjxE99Jpdtt9eDK3Ql+ackviP6LI+avpq2HWvpmEPQZUtCR2YFSSw3BTevOBLNcx8v2SmWyf
+JdWMHyt5arWRdVSVsO1LMpwVaBwwfDfnNkq5L1vNMZBRJIegQpACF/P7/L3rXfMebzVhcYjV5V8
hFYcmVJatXhzYjAUx29fR5EXkYOvwqwyzMbs0baumUptN7h9v4tnD9tO9R33dCwtHAssPi3YXfbk
T4/hA89+kjB/6zK9+D058kBELOefujr30rkXihy7Po7crLjKaDcfm31/MB/p01c4FhQ7CPCHZuuk
WE6CT2P/77Drk35qMmoYEsctPqAekGvP/Db9RH3ORuPugPXP11N9cXOybv7/KLXVGYhgmB6jh7kc
tWB43fEg/VJOgV3a0ePmDrm4Ws9irQ7BKBuMrqTwTTqUm4dFqeeP5mVu4MJjcTPgcztglcgA2luJ
0Vbg1Wk4F21RyBaBY0kG3TI6oRggHwhlNtyYz0vnz/l0rg4BMZOTyPKJREn+lEMwrYMW6RzeRWG+
h/GzkXVd2I8SGZ+CtY8hWtxjH4959LhEUYIN6yhzdp9FCDZlFoKoxsa2vzB/6A5oxpJTWjjTrrZ9
kOsBWhURt0lq/LFo6u/iRYquD0+TMm9cFxe23YdYq72P3bbWSrjJwI2MkSnU5Om2HQVl4+r/9J1k
dDJ0A7NHrmTZ/CsBdHY/onsUwbJGc8Nq8yc0uGxRfhxGWsFBfaRisZFD/T2HP2xqwlmGqGoo+/F0
1leqLliL1HHREm5WoSBV1rUFNmBHP4XHnFXu9QDO36TDYmmNjlJFJyUnU/AP+C3su8UpPJKnfyyF
i4uaoCygqF7/RDrAt5tSwXsZiWDRAu3YiVhjqU/9RE8OU09qXbcFJHpZlt/gIu/TMsC6OUCqfzLU
8Rn5mfYaJUrjdeNI+XSC/R2soSyrxUAaZ5WOtxhjm9AGLU6w4rvo4t69b4Zd7Qr7zGva3dY77tMe
WIVbndMRLBEyY1rA+MNjHRTuEePfk7U6Xw/rc0olL1tNpLvBdpPldbZIlUcfjMa3HBRNbK94yJ+m
36CNDtU+lt1oP9o4bpNoQC7igV7cUZfBp2sX77/+GZ/fWcvPoBdumJIInsFYHdi4dmmI4Swd77f4
SfNKjzaOo9xi+oLtlb4bHNmZDgWI8VfxdiP05w8rSaammxwFFiKR6xlAfC7RdID+fFh/z0VMTfUR
XTQXmetD3VNv9P6NgCTmqqHKiARgYvvxeCvneeoUlSlvXNTQ3dDT4vvKGV3esfQtqPb/pwFXaynP
G4F649+Ag4tGtKuUbmQDKXRQrgaisLGmPi9dSbJAHJMtwkbkKPo4vlHtjGFMO46FAdR/KOJlV+pR
98sqoo1NuRVp+fOz8y7M4kEOYy6KsrhD+8ixhsgWs2Tj9lum5+MxJ6ElYYDg1PBHUPXV2Z2KdRhI
2eA7dZLfTD6yMnWBHXEDVQQMCeDOaf6O5YCF2nOonr5eLJ/uDZkUTSE6j1SDks5qhHCiKHtalHNQ
cB5OBlS5NvKHjQVyYRo/BFldhIWON5oWziQSbf5Dt/A1bPr0VanMjc8lXRwNR6iimty7PO4/fi8M
GsaxpL/D603gjR3ZBk8Jy26cVIdLbNNX/RdeE5/z7mUOz6KuzpYRlN+goyvOKxVU915xhhsN55zn
BrVZfV/sEZL0kJX1Qb+59OQRbnX+5xczYHMKj6auWPSRxdWW6EW6YOh5sCVokuNqESroH2TfaOPE
gOBGXHdFqdpYthe+6oeYq6UTaIhcDT7DRtDpV1h+j8QXv1Duvl6f0qdHjfxxZKu1E+dIg+UJz2C8
gnaG1d74SbsfdOEUlc1NN6ie2U0/8oBbP+02HhXLObnalwxQ5aJXOGqo2n9cTWBgrBz8EnoTGr1D
RHAbT8rIRBBdBW/TyppT4c1oT2XX7r4e9TKodWQeUJxyFnVQU1uulLNzxxSFCIkVNkxuxti7aLcA
uR54chxDQ9y4GS+GkmVdUSwyAqR6V6FwhOpzGVbqAFtvh13Un2iyuhNtN+CrSrf1FP4cThFl7iRt
KVEp2KF9DIeAPlLWQM+cDLhGH+P7aA0gxAQR2iQw5G5jdGtRSpGzgDHRMGZ3qJb1Nz05m0ktMZoM
0CrlalvyVCqA4EhMBy/p/0o5aAcdgTV5w6t/u/WC+luq/vghFVmVRFPE7s/QKJd/HG4TyC3yysFy
NIzeUk6yusfUE9zalT18TYI/it3eBN5m3GWBrOPqWKHpIsqMhqKtzgOpbUoz9Je4ZF3RoaBbDXvZ
7pylimMU15sVpGWZfBVwtVeUedKjsvw7UJPaEVA2sDY8v3Wv3Je9+/X2kLeGtzoUgsRENDDlYQAZ
i0lt0HM7opmMhBylutq19stJn9/M5a5CxzXfa04i7kDgz727OdWf7xzaIGdTvVrR0gjQMBLgJbUO
kLbT6IA3A99PjXDwIAJhW+Ru5e7KxZiyqFg6LuZ0elezDR0D6FjA0YvA/AkkiEjjYnBTjNNDp0b4
YJc6k02HHfzKbXQCqrkXsDLZ+49Amw94ZUHahDduty4y7IEt/gtNleUXrNeDIcom7xjaRdqn5gIK
gPKUGL4jpHhU2dXc4CVe0ouwHA2Qd+l8vSIuh+MSBgQo8YRarfflFIjmDJv2xZQrkYPdrL3qEF2+
jiIthYH1qExFUdnIukWPcTXvWYwMWJ+YS34hdXtclP5WmhyUkur7paa/XarcDLla6sgIpZIaELI5
mXuLNyy1Ld0Zbfh9/1o6sxlxtaARl5HjVuHIRGPUFfBWDu+7fbZfXhDp9Fy1pFBbC/rCraCQRFFQ
4JZF0GU9r+2oTgIWu04thmHn6qWJfFSnYPOOFa/ZBtQbYMVsfM0Lm+hD0NXMCij7FFPDkaWN/wjm
Yw3I/Ovl8jmvR/L2bFSriZTB6KA0xKczfBM8+59Zv+0T6xe8AjtGOkoADF8Oivt10M+lSVlR8BYw
LRJBkSrN6kKfoilpTerNrFHrTXaDE+Ip6S6wMVewt77bhWf1x2DLQX12veqgvNAF4CBamhRgJiCg
i8kVKaGNLZ6TVci+26pX0OxKnzeDL3/5ajcywaphSLRtJRSIPwbn/VD4yEH4Dlxl4ECHZg/J+6l9
Vz14ptvNxK1wq6phj/xPjeYaB9iud8pvylV/wAiDFu34jAzRRnL9uQm+fMazwa1ONFnA/BQGw3LE
Q729XpqX1CtvDbrR6a/N8vmFg+1DtNUGNP3IGFtsEpjK8ohRI91g9ajcoB/iZt5wyF43FunWXK72
3txwsWUTc5m9Dy5ykzZ6I6EjH6cfxbf2Wfr5H4Zb7cQOCRhqwQxvuSbnI3okNgDuR9xr3e51c12u
DxY2Hb0lWVOX3qVCgeLjukQgFl3DCMZy6xg7H91YyEagbSwXuKeA6aMTu7DT9htjXP7W892wjrpK
NbHmi8Y2JCpku4P0muz7nXrXUiAZD9gP7uEN2fIOVvJri33HRuz1+f03NqK0Kk8Vy+QO/jjiWp7U
Hj020zHuQJoh3gzHYAem1RXct/KdhhM4K2e62pzp9Qm7jrs+AbA1xSiBuJ09e7OTuagr13fdg3Io
9sEeMR1uZQRcQJCKu3DcbbVmll2xmnIQKpRseKaZsrnOOqpGMDGRVAxnlKCo7vOqBcwcojQq7UUZ
mN3GLK83DaO1eDxR21CXW3Kd9eV45aC/vIAmrzvX8KSD+A07Mjpc4b+wnj7l2LRF6MkuRQXF0kip
VsedhZHZKKOe/fe4iw7KgbnF2otqyq/sF1xgWACai24heldXJnpb9vgclIdtiNPn3cTvkDgJLbR3
kc1dfeMwriYTLxvdMXsBkF711GF5sjGzn9fvxxirsYIYgyORE2OpmMJ0mnkqLreJmnuVo+9Uj1aB
Cbl0cwV9ep8usywvSTLpJCr5a6wTIt0RIBWMyQqA2siP5pNUmxWsBTWzDqmudHOH3NcQCuNukHlU
+LhaAF6B7uF3o64eetOKdNnOo86IHmdR0aMHAS65CMN5zp0Eld0cIZu5qDCqKPPWnOym7utoI+n4
vBEUjfIhHXwLBKay7r62wJu1ojMNJw2v56m9lZEaDorw+PVnuvCVPkRZnzIwfWTM6Q0HzAlq6vea
+QMxlKu0ePg6zoXRYAqngD6jYE8hcTl1zpIagKztBJpWd+bgdw6XVlq0bdRfXwf5lDrx5bnfLc5L
1h4tidVoBGsQi1gVVVKngOOpwrCeyrkOmXWn7+IHVB3+CVHug3NB4rb5av18W3yMvtpVYMi7NPdn
1Rm95jtC1Ddd9NZeVepLlrQ7/MxuJdd8ScBPz+EfaPaG+f3r4V+Y4w+jX+24olEo7/uMPu9jBxWM
w9AHB8R4N26mS2E0idahiZ+DhN3Ex09JVT2L8g4v8hC5yKmr7QJdEiHYKkh8ejMtH5OSlkENjQOT
ks/HONY4t0OoRLSXPIjYeLldLcUWHkwP/9r3u3Aofoi3+nyJ1jYtQuuWU6K52SY/yub5f/59zge0
mjgBml5Sgg92gvRFr581WpLStPs6xuasrXLcMlGwtskJshTnKFZkLiiVh7mkJ6jwwLUDD5Pzfyem
uZy2xvKt5GXFnG3uUbUGXa3IPAc7fKIk6Fb70Jn3MOE9eRd5m3n8pY2mncVbDrWzeDHs1hAp4+U5
xmv6TslsZH6WXJ7ajFNPO+U0XCtuH9ggwjercheXyVnw5cedBfcz3DKQ3l2eLMW7aC/dwMgVh11y
nXyb/9muVmzFW+WgqhS2sQbP0kGa2jatO1N4/frzXQqgy1gNaCopCUDgjwNKe8jNgo5tbJfNdgcl
poh/fx3hc0pJWVqjd0rdmItsfSGH+TygmThYoG00r9m3B22P5Pt+qyF9aVmch1l9mSkOKzrwqL00
0pOGh5aOnjqmXCdlyHdRuJU5Xpy2s0Gtpk2DyZoljYHmlBccDChdO6mxSW8o0NIoeu6TPUYpG0fv
pYkEia+p9DFIV/7WKc7W3sQAUYgawRB6Ldj/BY2KwvLmRH56KC9HL2kx3QT+aaBy+HFJ4DVLeUWG
vNt75mmp8IdOeWU+yp5MMpq8fL06LkVTRdkiC0fnwJCUVYcxRlwoRLeTFb5XvMR4XGAE5jUu4J7W
PNf7zYf5hS8HOlsHq6RI9GnXuUgVNcYwBRBVe0/x0uvRwaAdFdkd8qjELOD4O1tH1rIYPr5qFFVc
3hdgNkyI4qshKvUM4T4pLCeBpGmm1TViz3a46NfoldP5qZ21wuHrab00StTrOY51ijniGpCljVJC
i4/1KWdIAxXPhX/8OsCnqhirRGVfY0tm8iAnE/i4StKki4OhjxfAHiZ+CGt5+QuuZEcqRbOztbk/
9aHX0Va355xi2jAv0ZZS0cw3a83dUhSbfiyP8NK2oD5tjfDSHJ6PcPnzs/2m4vpU9TIxl4KRTElF
7hzBRTINSP/8C14y/TxnY1aXcayXimJQdlcW4s2nTBlIQQpTje8W1/SZZDf3fMf39DsYeEA/EGDd
CHhhjBq1FY3aJsgw3qUfx5j0ZKwzLiOOEohoysGidateSP6HmAi+HmtRX7r6lDOg836MEoRiEUgK
UYCe6RAde8XFb37YWPMXXzNnUVYrshOElDm1DCdGUR6hmS68EkKIz2ownjABrjcSnwuZ8IdBrZak
lc1m28QMKhF9z48jR8R1NsfI8uslsTWq1SqckC5vJYM32mwmWJigkyQ011Myen2zdTZujWi1GCRf
yw1fJlSq6t9gctZOVNW3qtJvnPmX49CYoD1OtWdN7MKW2YKXbzCkyXBgRvMST5GZbhTUor+evOWq
Wm0nvtF/R1rlilVugARCs8uJFP06mtXHJuKEb/1YQytZ/6M00vPXAS8c9R8Cru7OXM8YcE/AoIiL
kylK5a9miJUXVmZ6k9PER6pP7K/Ar44PX0e+OKlnFYP16mdeGmOiYjDW/iNCE3aoa+6c5D+/DnNx
OZ6FWa36OjS6NvMJExm0RLPImfxmj1yAPcfSBlLl4tl0Fmq18vHl8s3CIhSiXjtAsTDDb74ezNac
LX9+dsJPgWxUY06Eakb5q0lOeWHssrjeOJguhuHFTOUa2C2NlY9hYrEqGi4v1FBEvbYnQ+qeKhkl
iYUq/vz1iC7NmSLS8BKhfki6thoRIMZ86KwQtzdZGt96fE6PodTmGwjMS4vgPMpqW8lt0/HI5OgD
6/ILEf23Cckl5H4qmMT9xvl3afLOY612FHkwuZNMLKlFok2YuJwEq8xQVeGk/zcmD2wJSTb9L5jF
H7+TioBWKS0n+iS8R8GDAbf+3wlAgRJXzQWys/o6eVxaSKQQII1E9WTOef2GvlS5UQi7NGMqUplA
5Jdkc02lyDq/KkF6m47ld3bef8dSGrjivzGUpTpDz54qJU+Sj3OVhmFb9HlhgiQHgKc/juAfvp6s
S4tMA2+jmyCbYEWsTpouw2DJn3A8DFAzsut6eEP0yLTxwQRdLOCU9HW4S1fFebjVaZP6/ozJOeEm
2Hg3qZTWtzgkRW6g18Epxc3RmQI925jFS9cFuZdGWxlElbImymJgNObBOHMAFaW/T+tgstNUwLzX
1O7RovHKVtKe9TQJNgZ7aW55G0CaB6lq6frq61l9NBpGxWCp3hSgekKwzPqIRinead1VoKbiRgZ4
aU2eBVzjSPNKVUazYaD+qE/7Ma/gA6racIDj0G4cTpfmlOedrC5l4KWX/XFlTrI86ZTwabMYrX5A
9RNtfiXsnnMjT18ChIuc0cqwlZwwpP96CS1LZJ1tAFxiwdK4w/R+PattUUd9T16jK76M1KeOrCOy
Nhtr5tJCPYuybg00czUFyCIaDphGbHiscdxVXdTvcaVBC2OI451FkvOfDW19puSpGOtKQlCtHY7m
EP6p/HSjTnRxifz37K0hmo3VKOMg8N3iFAP5Ms5x+5R7Yd8mWIN9/aEuLv+zUKujxUxkPw+g/TpI
+O+HrqIbMbDdi+H/knZdS44jSfJX1uYde9DibHcfIEiQrOrSLeYF1hIaSAAJ+fXnWTM7TSZI5nTd
mo3ZtrGbwVSRkREe7h8dyPkJ1uvcS9k4XjC2bY6iDFuZaA+hZ4S7dWp+TkBGe2vAnxwg/Jfdkhoa
8BVUOdFokwN6N0vAmVmU7CxH0gRVubP7Ezk4w1SR+7D5NgZ5RPq2fCX+bvX42ZxpAk13iMm9YXKP
rHCnoI0Ws1MNhCCjksoHZbT096gKQVuVOnHQjUv6fN3e+VGZgKKCnohpY59O7zRWYNntcKkaTn5n
Z/KuL6w3RKIm3hH/NcHFO+Bnb9uJBQbTGL0HVbziofd0FuyTs5sSkQ6QNxZcMh8ltlCfGqcF82ak
quOmczM9qlkv72ynM1s3tUw9F7yOzp44gMNA7IF8IqDRpzNXF6WdTOCN8NFB0e7LBWBho0jx6pOb
UtAgeNYpowSINkCUNWHs1FQPXn3wrxrIM1DJDJo+nkB7WoxBCi2YnVqUTLNFUQOQ70iC7bFCDLPk
A2DR/zXN+8uolyHCCDFkIHFsiIv5FSJJt94O5p71f4+Aa9IJJUHbfhDB3c+uKHhpkG2Ugabi4QUQ
o5CkhYUUpFLmfdpm1qYdIZmiT3P32emyXPAEPHsSEEmgDoO0LZAyp5NsqQV0rHOsp4wESwnMpjo1
b9kyugUYjowOGwR/pya0dGwdZ8BklmiQ+E6GMf8KtWPjy4LKo2DLnB/NT1Ps8yO3WWumDNVhmHJ0
88GsJGhggOf1uu84ewJeq3IMJwmPf2oDfFkleDSwLUFH3YZTQSToHdHxDr2NrcAtnh0OWCsU1MnQ
x21wPgR9R40ld7gFeipbIUiXR2+BdLwg+DlXAUSHmo1SC/ri1qX2qtQgBNMQmNmb2zxE37/kRt8g
MKe7EJ9H63ZrCdbp7Bxiv6Gyz3AtDjewtgZ/hSwNlt+qk/aoovHYb2yiuUsTxS/Xl4t5CT7AwtAQ
X4GLy4C/P12utob2pirjIY2oCjxETp7vs8S2Q32ehjtoxsaQHm+GLXhg5ZvCckSR1xmEgY78IcpZ
QFUbSOVzoaXeDQYA0ykgBbUrfQVEsn0etzEwWcbt6EPycKPrAXpfg2QvIq9Y7x4dLc+mjP/AsYDD
dzpyZSktcPapij8THbSnIM2ONVApzkvuX5/i9WqivwHFQDzr0FsJpPmpoUXNctNEx4nfy3M0oGac
E9uFBFY0uLFU2aPA3JkphT3WWgZ6SQtXA3cxtEuJZG2jqH7r5+90r9+CmdZrUEpLt8u2R9XageiN
H/vS5vo4z9SdWCMHnpfAMCAU4sOGfp5AlTtZKuhkZm8GZDK7s2/mjRakm3gjZJU6O61H1rhpBTuf
3S8U1vRbqXeT+wRjjIOvxkO+hV7pR7xv31LHQ/cjEGdgnVPYC52b2jwvmwViljowWGxSaxAgbQaP
tclWt8CIlL/s4I7NqXyVS7dnlLESmJNs65Y60l5qBMf/TCR9aoI7fx1I7IBogYlhM9ygNALG8Q7d
KawFpw8j/H/BHmGrcupvAI8CgR0KJDo6Y/nDoINwH5XQWPVlnHVwN2zAdbtJiwravoA/gt/ekhZP
1az9MOB3kPym1OsfswXRL1n91gHeUTqVaN+uPQF8LHO3gDqhUMv30OlpU2lG2oFH+LYPDGAWS095
p21Rdi79cAxFReczF8qpPW7nJiZE40Errfk2pOnsbbQl6LZKPUhBgLpeAfb2LUUpxoWG3BU6Q9Bq
xb/gR2QsE/CuAJZpDbsZWh2GENt7ZmXBpmIyxgUUv3CfnLq5ejTzYVYhJK4+3NpbwLVQdW7DcvsH
/nx4+RuwyzM1TAM20SmPtBm6rR3Optzq0A2PJXRXBag6PzLM9OTKT5DwhJtDH+2u/iLYvywa4/bv
iUUWlR+FUNBnU6YYdPh+cWPv51sGr893f+CWk6DYaqLzcmZvOuDnAjoHrIy4QrjzKbe5YiYa7KGb
BzLyAWgeXuuX0AlBcxTxZCE0/IxfBaGVBgpIS8e9xHcsGFM30xKt2Ag+LGUIHGtqJ4hoKkp0MDKa
doJYZ9U8qzNQKdwpXALDmfI+NQbEL5WzBB5hz9oj7F26S8J2C/iMaC7PrR1KsyD9UfGEWNECosgS
F1aCubSgrrvcRw9pWN1FN8aDBuHtfMcQtMIqu8gmd9bHSVeqhNkcgGoh8QvbovpO2Zub+q6b7sUn
fcUUCBeKtxGA/QB7g5GErz+XENFQ7JEqQBEYrX/bvWe1/eVQfBg3LKJqt9Y+/tYCZS8a63rjwDCe
EIzcDRlQmX1+dDSQoej7bCQ4jBTIIbfUnFYOjHakH+osMXrv+klcWUNAhTe9jlsRaQQg20+tyRJt
mhQ1cB/hXe5lUq2FFdpYPYVMsmjjnLFlgiCEPTIAhbV514YTYY52FyEO3ZH8BZWzAOJLLsR5t0yc
+gtzNam4P3blUBn315FVboQOtOEg+sKs3rC+XDmAJMqtFYwbEqJxAddEfhf7TXh9WtdBHGeVC3GU
HOzBzgyr/f6Py1DyjCDf/c0xqrw7PbXGQ5WKoosd8LfLrz3AjG2x/s5G2Oz0UNpZz4KxCdaRd6bJ
BAGKBHQAgJ+AP/wxPZjfu1sG+tJBQdg/Nd/IVlQAWwdYbIRAzrO+bjRY88QZupylmpObMlpejA2a
TR7Vb+wgImLcgnf4+gDPjs/BacBORZT1el0en8DWtoAEUGQ/SVGh3BYzZEEAzZelwgwZmkoOrttb
bxbQLLEXlM0KfIAvs9vryKC9lAbUBDV4mD8ZzeRPrNsDLcVh5E2ClOFqdJwx9vmRsY70KGAVMJZV
+qZLCqgCJGGeiFJM6wvJYpyRgFaCCAhvU5O59CM7/RhBmj6TYWcHlW7rMIUDSDiRKEFX+u76BK5u
d2bKsrFSgGavkXMJKWarxzJBQXCE5ORHS7cFW2J9HYCwWUMaAQ4ZHAPwmaejoRLcdUqd5RVytYAj
zVee0SnjF3657TfWlrxLIRy56Z/EuOKVA2OmEVEjQkM3MjoVTk07DZXVepYwkbWZhD3rBlaUz5o2
KTulmV6uT+V6d5wa4y7axoykagaizS8HGwOKoQzZaq0796I1W296nGjMJIodjFkUXU6nw2ItEehi
s5gXmfz2Xv6e+FbQgxtKe6EvIgDRGWtAp+LGRobXYqhAbhLzIpoHFcghv6bFcyUdoEUU6g7x4sH2
0wW6eHVgTjsiAa3XZonbme+vz+s6nYDEGsYL9APL06yooYyhaGZtgFNhjI1paHRP8kv1CfJ1jKwB
ksG76FBWt6AYhVi4aPOurwfYRlYUlQKbPSq4wddDvMyDuUAA9/MYQJ8z1N6x/HK/w4Xrv8FVn1rj
thDRGmnsUpSlo1sF7Fv1NgrrncEIE4XA49dlO3lHsFk9Ghn3cskWLdUhvCsj6k1DQnz0ZhymGkxq
ARwoqMfN0dyUEmR8SQjhJFFT4LlddWKeiy3QeNUXY4OhKl8H39ikSNxbXvJO3TBiZeHEshOxGiyS
i2ghwyICs3N6YuzSXIbRxmBRktsOO/Yy1P36hrGp/Z3JXZEdIbkArA4ShyA2BvEFj4Yrcc/bJnpP
cC1pGydy1c+b6l4d/clnNJgpSC8GgLkWV/VHdDgAzC7eS2d3LhqmwAAGqnWAEU6HrDStWZQyfoK6
pTcQvdrqPkD6rwOGxrQoQGWvwNMJRi+9hawbfARrg+TOiYM3sNnq7fKK5Y0PjFeZJafHnTjKZztj
bQpVQRlwQgX1wdOBxYpZNrYFmR870h+Ufuz8Gh1gdTlqXmOYXxb1k5TdX3dBZ0w6wNwAssIeNqg6
nZqcIeY+ZkuFW9KIwxJw5Ujflm22q6rcUxvzKRlH0aN0dTED66OBmw65bxUNg3yzMCRdHKvO9RmP
KNYYIN9mm9wbP9rgKFDDZI/Y1L8+xjNx4qlFtqGOog4jUdQW9A6zTx3QBFSbZEMhu+BX71kwNYyi
HbO6m18HiEc+2OlUkIRwcwpXN9WoMM1/ZjIhfvQ97n0H5TuIAPlF7A0vUSBvf5UDTOfMcumMYUAf
CZ6uEAemDjRxE4g8IOGu+EkFTVD0Me/TUhOdjnNDxdUJ4jok/BGAczt2ihUZKY12hoSeBc2bCILh
Zdy6EUlCSVVFO4dN3On5AHgffQkywmkLTUDcOs7NOHbQaZl9adIXryiN0UtRTj0UUIX2qyaHJPug
QyM7hY6a4xZLFn2yrUp+EGwnNqjVz8A7HHVhBzE634QUQf2ngQggtlNW7Rol2qtF6mlt9dFJ0djV
/ZCzKtCWd3lyQ2ntWqDXd/Z2qbjQOhLNCPPuq58C5BA6wxUkf/nco05bnF9rmn35QdU3SxsY36rd
sGNNMBp6gME8L2/Lneone/AgiVLoLLw9MY5s52vjO6IoRrrDB2uxsxRWbsL4a6uUg8fl38rzsGXl
7GC2dRuJSARJWFB8fnR8kZ1UJr2AjwLPB9j1pjAHo5+z/XudlesLDk8hXG4W7jYT/fZ8ZB0lYwcF
xo75e8RF6KNI0MrZuPWe3pOnZGMhRtI86zuutuxB/tDL4q6K1f7ifgEXK8VjnHQ6xS+wX0acpQfQ
aXlg09qNH9H2bTxACB6c/qLFXOd7OatcIKGXEtTs2LjBAQ8Gr25raSE5tAdtyxbVNPcWaNIEJ2l1
oDmbXKg0GaWiaj1syvvlRgv/6EiT9lTYR7WeUvaCARMaOkdALcJnJzS7gjpplcr+RMavUIjb6ZF5
n8+/DALFqwxoZpQk2St3dZt2qj7rVR0tfoOSyndURuNPfaInQR439lZKtU7U1bEONplFOF9QBYJj
FrzMp2cjIYoxWDEe1GBCq11WYAG13Y2xjdzsII42z03jsTVuvZQctcl+hARWNRlu1dOdXAKJY4hG
pa1P/OmouId11sp41qqwwxqDE6/wWbmDdSuyQiT9UEIhwNiWD1aY+e2XYQ9elYDsyRha4zMCiOfX
DihEnlHwy9o0aAw9nm+bu9slaLh1moFfJoXSHXs1WYGDajpCl79BonZ+dREkobAN3mKoiJyubg/h
wxhIBkg+ooey3kMbHlopETgBkMPfie7ydZjExnZkjVtdzcGzRU1MxIIbc2+gvEQClF89ui08oa3V
s4Wzxa2wVDlAqDWwxdaqfOwRVTe+tm12GdZtPAhTNQJ7JrduMx21EUEMy6aZW/WVIa9+oaHzYG5y
X7oXdl6f3cGgvAarJgqyQAucrlzaZVM9V40M7q8NDAasspRHYfPR2mqgYdaFejNnB4jkJFgmUShc
tcHKuRUn0kLYu0zfM/EO2UAGAU3SaHHM0SO6iNjZ17c/dsuRQW63mNCPRVwIg6wTVgvzbRt0eBP9
epKG7ZQjO9xOyWcnK9MCMwl57oC99qZH041eCc0c8Y20eu2dWntNYB7FGlNSd/lMYE2BNvueqSyQ
L+C3/yj75UaY7VpffydDez2QR8bAH0S7IYaxZGfuoXu5o66JpI8aivKuqycXRoWaDpiDgOhCswUX
UZStQipVT5BniuwSSuwdSlhZQaBnfv1CP7MnkIeHrCrCJrx/+NekadI07Wz4Kwod65xAjhQ8pDcG
LRNvqvpnMhoPtYkX5dyPAjjHmZsJUoQ69r4M8Tf06p2eNwoR0ggVJnBMyk/ZkLi0uW9Sw70+PJER
7lAPqRVbM8QE/KiCEJCtfSQyDWlmi2CLaxQDnscMzwRoJAJeVP1OR5OUiTVElcbygkzELvFGskEm
FJQimhc3vrSbH6+PbB39IWBh73HE86AtUy1uh8gVIBwg5mZvVqYjZxzS/XBA8yu2I5S5Ds696Fzz
WxJNJHg/sbI04NSmytf9qkjJ9YklHrrqy5I4XjOX2+tjOmfBkKHKDaYUDX287POj0wU24chKYugl
54Zslv7cQo3Dk8baajfXDa0SjmwsgPqghQN5FH0Fd+t1VZLNImVPBnVPgTHB7CXUZelU63O5UwLi
kVtRSXi1SV6tQorPxNMLCXMepJwZ2hAbGRJT89gsXutE5sM0OUbYq8V9W9DbAiqirkVm6IO3Co6c
WX8Zk+TJMummjk3Ro5h3nIaM9ycLfA0GgoGoCjfbsVbJ9YBcupkvXrUDRgWEd7Y2emz88kEEiVkv
7qk5dlSPFlepaCcvr6n7qQma+GFWREqSq4cgRgRwCGPNMDEuMDWdmhgnEFpJUGzxk0R34wFKrqrt
meomskpvMGsPYrMvmTrsaGt7+oQ+nfmRaW+j4zR1Z6lBooe41hxBolx+sIoyOUQ1FfjbFVr89Tei
TMhwLBBNlFlUcDQNllbrJS3xGyPggizUQEsPBMghWDADj0DJT/4CgQ9B0oH3grxNbqWHPo0lIsEL
WpXbRIAhJNLGKOjz9UPFHM7xo5+3wi2wpsVKMaRsZMqDieDFtnZ1s5eLX+yphRlsJGRANUYvh3jt
dAJTMx3qAbG3b43xQSfKQTelsEE7qmClWKTODQe3E6OJtpCuWeGpKQTPh4I6su/EYPJo1W+guyB+
v9idi/rQQ01EiNEz8weDGJeK657lqU4H1o8adXQioS6gPhNaefW0T+bUm+ZBcCmuHilsCo8tcZdV
lk9mZTK0iP7AgKlpUL6kWwNh7vAiZpURDYuLBptELuUsg7E6Xby0kYlbkGEn6/W9WWr+9S24ehCx
kTH5JjS4oAMJvu10DilayIxYShgEjhWtlNDeJe+ZHg+kB7/8P21xA0sJWhSqArayHZ56D+ypp4Gs
u3oQk7+dOcCM1lHFlofHgPrn6bAAS6NKTZAZHtUHtf19KD/EtuhKPLdOxza4UCku0AtnapmCzA7d
SR+MD2BXdh6H/ejrmyzUD/TWkdzmgyijdOZaOBka57OdqAAHlQ6zWkVvJUtxo0n4tBPZ4FyGMgw9
XQzYGCBKyZBDEEq8N3eMz8vZN5v5MH0S7I1zzuN4MtkvOvLyYCKSpxKson4OjUQgFX/EBy2cqBvf
GtDE+N3APrHD5bZ+cu6F6kWiheT8cKHMlTlKsM0wSwA4+P0WYOytBQkDa+vsVdDbxxshUursHLNb
10JiGyEFZ7Uy7MwaG2zRYje/H7qQsZ3SML1RP1amu3yetsVeFJCuqDjZaX+96f+0yWbiaJYLY9HQ
Iw6bTKepc8lT/YiOlJt+u8B0BzK/MnO19/Yh248H0b49d5GfGOfcNVk0q0ZVDMf/pn7f7qBBDGWq
J+irbpR9+ql4r6EXRrdc7f4tW8tAPx2SlWB94pvqYkifN3IBHWcG2+oep8TtH5oH+zuL3iig6vrN
SCFZB2b7XwYgsPlG6h6dMazHaJXWl/IJACOrYPM9QzUKgH/JtZ919w9lrEQoi7XeU8jno2TDXsLo
h+FJptquNVNrjhfEStEWKvN57DqqO26hGx9MAbEPysuvM+IZMvAleFuhdIyHARiuTjdVX02ZUeYo
WTVmRdAJpDqF7fZGNwiCMnYVncYXwIajJR+tuAz6wGP/TatW42xSUZMaG2h+2t1NR8uNbGPXDtAh
UisDrG/O4/Xdwz/32eCQeXYQQIHEdoV8X9SxZzxis1+AtytyB6OYAOCkhaZtMjrW87ve6cbyYCJa
X6BJOGbjDRBZUyfKyq4vNFSHgKNB3VwBmIWnUk3sJbc0sBGgXP5tXLZyY7gOEaYs157w1Ap3t0g5
FMDiClbQq2a40JeSkdWTgpL63cbYyoCW6Dfl0/hBlFRZvc0xzSfD4y6cKunrzmCGGYVkh0pUuqdf
bGhAsLxz9Xv1Yora8tZH5dQid+Gg9XkY6hoWW1/Z5GEeoAbGxIDxzHSbO5m6xVbU3XvmOXtqk3P5
pp3E00Bhk7kDlcGqWUq49/sbG1V6KRNrAopGyTl8qW6ixWLbJtkB/7/cpHvnnRVAFnzevObzPyW3
vyoo98dSWjgyEJbCtcaZnEeaKVXc4Jja7Rej0X6UgzW4jpOJ2rPP+gOUS+HymCYY/xzPkzSKqKbN
DPz02Olj6WpWCtKg7ne9LkME0LtWzSz3uj84c0IYx+5fRrkl7LLM1PUIRpWObGeUhXRnV6BFPAeY
5LqlM0t3YombR+S/ZeCD4O6yOXtX6/bXaqxiwWjOeBVAEHFXsGIwriduNElb0awh2exDU7TxopFS
VPAbc6v0ID24Ppx1gMcwP2iUBMcj1ou/JbIh0nLDwLboBvkhQ7jnakmd7OWsfEHNv9vkMoZ63eSZ
0aGPSAZtpoJX6ap4D7oWHW2GwMRE2Qc5CZslxzUvSgqdWSYdpQhIuDErSD5ztx/uqzmzKVJUM4SK
9AA0iHFAY9f8ygQwDWiSJJMnAuCdmcxjo3yJLulISucIRmvwdpPq0MUm+r/vIvuzatHw+iye9Vpo
5LFscFQgUcRDgKs5qhyrzFDBnm8LFSg49gB2gnn4sHi22+7zjSjvd+aQ6aBAYF097MJXuTmlrdPX
aPpY/CmVwimutmUvvx+syu/z5Q17BDE4MkvYKjhP3MUDAJ6E7C22pdw0NyTL+026VLPbRqoIXX9u
o2AKESS9dmTx5TJTXiBBv8AVN23nquR5KkSSeud2BSjNcKKhUYGkCBeIkRy0bFJdwyGm6Weln59G
EGSkUg+cnfFtjuw3TN1rHcQGCAz/45wH8jlagZAPNJgG4zTNqwH6AVJjPLY5tArfsAkRz4IfCfQX
a6KuaImtMclfr07AML080EcXd7RbPzOy0WI7iB6kLNThok3UCX4a5NxvHpvVUJSvBscg+6hAYYSl
u+N7c9O+6I/Xh3duwx8b455GCmzp/QBj0nJfOZsu+iGhHZGIcqlnt+DRmNiNevT8S6OFEEmSJr8s
5w1Nd1G7iNbpnM89Hgl3dPs2K/WWhTj06xgoPn0qJB/9+EAzLQFUu6fFlVH9VgRvPMH88ZdLXtvj
3LIwx2xSd1TkQIemQVM/N5FIBuKsNzwaoMllfYZilkuDVZFGz96yjRgH9q4NmdqhHsYb59v1nbFq
wHgNp36umcn26dGaje3cQM0C9vRtHA5PEjYhZrBxrUDbStt5x6QTFAgAehR6FBvh45n5vyvHgE8e
V3h2FBY7BssdZPg+o+0DWbvOJ+ZrdVoshXImIXkSI9vcBpIq0HRKOYiXiPZVcnZtUW/KSA5TZ/HK
9nerfj8r0GroJq8ixub6XJ/buw6oJPDIwuUDbNzpVFeRjuqn6iAayhvkJsBAUn8sgaSy3ZQ2XSSI
vc6OFMEXHpdIlyP9ypmbGyOt5xHYQtIuaKUBF+E7q+4jL6+U6p2ExtYtVXsoVcgDkiVShHTQhFJL
klSiTCY79vwaH/8QzvsQyAWUcWOg6RlycS6JmiqQitJy+8SMHxy1jH6kilrty1hVd2+YcfQlA+qK
/AzStdyM91KSo3aBV63e6T5E44O4bLC1BtE1z3bNyRDxDnlttmGJNgZeOzU06tVoGVRVA036vSxS
eziUoAB7cBSivZtNiK6EhQR0yXPcUjl9bJ3KyUS382p3oW+eCVog/4aGHGRMTn9C1qGNoWLFJE0p
wExfVfGHhpiAYKhS++n6tK6dFOo8KAqj5IxKNyvundqyzURVI0NeAsOdQZSdeDbNIRMdb60t+j7n
YiPGza1rJJxNzlH1jbEkMRTIgvj94MchuzDNmz86P/9GXyT7tpMFxWsFiX0kuUA6A7QjF+voqW3n
6FtAsuC1mI/OyBgucfKY3lnWuMLk5eqMoB8S+WkbdNmo5wPXfzqjsp7MILBPG9jrIIFqqG7nZX6+
TSKPQciUoNqDMcVzdt1eFA2vHQVnm1vNWp4rJTFgm0m72e8bCLuZN/Wuv59DR5BjW8ESDWYLLQuQ
SwZwZ8VY1WcdmnvKpAmKGxnZn8oHRUHmlUXpprX0Y6ir/fTAIBqgPgf3mos8SeSVB63wlqd5dLzs
1rwdjX2ibOzbpSB3CVToQLoxfk0T5Zf9J8qMeNwBjYPYnWFfT5fEkeK5BzSUBPO+etb8BZ05HbBn
hpcEQt6G1XY7tcXXk0orreouHUlgPSFR/JF1b7ehrSCRy1riQewlOMDn7QHxoIMzmD31T8e2NLVd
ZjLsKXfLxqqx2cB7Ci44n3XHAmwr7FFfhYavA/xpkNtjy6A7Ni0nElS94YM1iiE/Qffhl7fZl2jO
QnmDp6zwobeGlXBm2TwcRTdd2jm0szDOyPK0b3RjAwzufFA2agCeLF8dK0+GrjzZ/pmZ/5+v0//G
3+v7PzxF959/4c9fazK3aZxQ7o//uU2/tnVX/6D/Yv/sr792+o/+c0e+V0+0/f6d3n4m/N88+Yf4
/j/t+5/p55M/BBXFg/yh/97Oj9+7vqCvRvBL2d/8ux/+4/vrtzzP5Pu/f/ta9xWaTh6/x2ld/fbn
R7tv//6NoYz+5/jr//zs3ecS/+x2/lyVn1v+H3z/3NF//4b2qH+C+glFUxwrhEHsihq/s08cFR8w
ClWQ/ioMM4KzVtUtTWDP/idKWODSxuevtB+497q6Zx85/wRSDZkXUB4D/WSAYfm3//6wkxX6uWL/
qPryvk6BbPn3b6c7VIJUAdqXUd3gYoRlqaZWa3oSoiWuvlnqvPxItEpPvaN5+NPc8defXs8/v57b
gYi64iaXcxLqcUZupNEZR6+YC6f2h8oBL+F1K6dP9J9WuOOVqLU1kA7dmIbaNDDQ2fRjUtZG7pFO
VfuQ3Z7GPU2l+NfSiD8tch5ERVGmNpulDhPJiXRvVBVySIoeaLTrI+Jup78M8O63oVmb6MVch1Pe
OrglesXsQkNfyCdQRtJoD5bw8TsYW+JnqRjpR20x0SlkkyQjwDKo7fvrP+PC7tC4qAqKypKu630T
DqRvE8/I6qYIrGwuRbWRC/uDB5kkAzWANLPqUIu14akabeVHVjS27pmxVE+C7XHJCPcUmMCtayZm
QsImrQzdBW+wfZe3Y6HizTMum7dNFTN+5Gsp7e3JSND/HVFluAMl4XhvLJX6SyjVn9uBLdDRt9cp
oQNtpTq021R/yedyKbcZyCIhmGwtirp92xg4ZyDHToJe76hGuE6BTWiM0peLKn1827dzviAD+7eS
WhkJazich0YhzegnVmu2wfXv5669n5PEuQGlIhNUwGswsOTzNN7FqTHLu1aKIy2gZdkku3kk9aFt
s6p14YdT0wPvZWLuQRUL5l6j7HR03xVypLvVUpLJpRIF9W0i52Ys+ImnD6afv5BzG3NajzWopEgY
LbZEvb6WO4QbeqwDEZRLTv37nOjQFsyjimg3pkVzlJX1VF0ers8Q2/A/w/u/zPOZX0OHPIyNVqLQ
rFt7P85oEl7sDI/S2SQHqeqdL9ftXHAbPP1PXywkz8asCeM6rh5LycZzNwFiSFTYvPT93JM6Tgna
UmuHhIVREJBZKxXKHGXyaxKTP6eJ8xd0NPtJA0tSOLa95OWDkT2BHzX7Os5NKfAWF1ySynmLXonb
QrbyJpScGcCmQsI3y+0yGi4Ec623HWeVcxrF0lpOldgkzFI1tdzU0DqAFspaElF+XxoF5y9w2S5R
EuF60GtJ6YJlLMFz35ddW7g5aMM+XN9Nl6xwfgMcU/pcWAYJk8bo0Dcv9Yp96LCVi3dT10epe93M
6Vv056pz3qN3ZmpFVK6AkhmnyUOvT06f0Dg6WbfV7KBiF6lT1W6kGgmuByQqFxG+5NL4OKcwJHKj
aCSC2xrS6tlKwUfjWXRqHNApxolIv/LC2ecFLLR2GumkjXUY5wQaDO6sarUUoIZREh+0RODfdhWT
zgJtjgsnlO8/GGyJqNHUNGGP/o0qiEinR8HSJ9XL9cW69P2cB5gIwyXWKsLWHIG1n5Gu/gYVh9gW
bIZL38+5ACmbiFQ1KUFm1EldVFwbfzSLIrj+6y9cA68X2PFtPnVqyToUw1HBlCRuEivpFKh2Ra2X
AgJlZpinndF5WH2givKG2HOEl9sougcu7DieiqpS4wEN2VgdiQzOx6jUQHslL1MMYT5bEtw1l2aQ
8w2gArfMpp0Rk7f1GHvZMur7MbKsH2+bQs4pVMWQo9O/bEI7nfPO0/tOd4K4kJBIjuu0gFBElzbE
jSJbid0+n/NPVmRqX68bv3SWOFeRTGk+NzoCDTlSIAesm12ShFmuzNNDCrIf6cmCWoxIVPrSRHLu
gUhqHEHKA1tRL5cvGV5UL3I7LSI0HTsxZ2ICmcvzmI0qpc1Em5AWs+QPk/yhnKlXJ10NQoT6pTBT
wW10YdPJ3FuidEjSz+zSto2BsU1NQ295SA7XSHYp8kL962tzyQznGWYDKW69HTBdcpe6vdW8UBt5
D4cUbzTAuQatiLKugX5NSB2qdC4oF6cIsiRDmWyXkeZfrg/j0rKw4R25CLVZjDqt8S4fjaKsXpRE
G4CTrUsb7bRSGVmbBe1qxJ0qXZYEA7uw0XjO7dJO1VpTEJ/LgBg9almh9IxZv+y860O6tDKcR3AI
zaxOxhuGQI80d4dcsZBwJaoMjfBu0o3762YuDYPzDHGhEZVGCgm1obY9iEmAvrhvyBsHwR39umxL
4rDTWKG97gC9vdonS0Wf6zlJ3/bW47OTEXogc9nGc9Ws4tiV0OUcGHR8krqUbt4yRTbP6pqgXbaR
VEpCMs2Z26LMsWmbWBF8+/l1Bjfu6dYdcKLLIW6xAJ2mHVR4k6JYEk+D/obAwvklBrnSqYVEUhun
lLBT0zxpPpdg46/dUkqr92+bHvP0623I1+HVOyFuLuf6rjakOWgcVRiJnT/aqHmcfr25QARKxQMz
TOfxxxJltddUHSTSJnBz0Oi2khIBNyNHmvjfkBatmaeW5iovwJRUYZ2r7H5R0492NG9Uu73v8vGG
DOWeJOoPXKLgF1OS5E2hk+1wxzyTpwj5FgeZqwx4yEyCVkb+eH1hLu0s7mhTvaPRBL2wMLH0Poid
evEUNJK5rZRKgvPN1nh9Ha4I9fppKCJV6euw68etkQIERrXO3IE+DVV5vfl0fSCXNjB3p9NaGiCJ
hzmyE9R4lslQUAAqG//6t18YA1/khyBn2moEoX7dpIdMMjN/pmrmY7FRZ3IWkTTyhdXgS66VCYzv
hHxLGM9Lk3ilPpK7Bi+Mzq0UuRfBey9Mlc2ddQmYcDDLG3Wo2ECBjH3lmYj+37baSKGf3LKNRmwr
6VSsQ3xHlOVQzRq66YibqZ1gLS79fO6wJxXVB8ccSVjaraK55RJNw6EqzVakBnwhUwyRmtMx2EaT
kbFp61AqF8lrU7Xft0RW3bKpancq1OIRYLbkzu4KPVDIYj61aOzzjb6bPlzfbpeGyB14Y5oNpa1q
HBlKZjj9untEX20iqJ1e8JY2d+YVa+qHusBmVrVSuouznnYuyoWL7PWDk4OhkNb6J7JMQ/k2/8Wz
y81J7ywaFJxDNVea2VumLkPzKMVp3Vyfr0vnhjv8RmvFi8JcjGNSyc0iow7qlCo3RmaP2+smLiwJ
D5tNqi5NigjlCSaGhcb10nE7WsW7699+YUl4XTVqkLzNDGRKHHPJnsrZ2kQ08Qul6bfVXH3JW0vE
53PBk/HkRIRMljxKHdYimeGOxwV8bZY23tBYj18mBBTB9RGdz/3YPDap1uUE3DUT5kuN1JC2bevi
rfKx0pO9QZ0HSBDSMG+oITgxF3YAj5cpu0FLhojgHktJhm6BSclmt5rs8UVqKPSFrw/q0ibgHMMi
DfmQxZi8SZpsTyaxvkOt3wrf9u3cqacd2EDKHFsMZ9/aEFL3O4dG+dvOiMWdermNBs2p4Jjjvqj9
vmoNaBYbSWjZkyiIvLQIXCSvSrXRawocy6ynyg2IM5P7mjhy5hZV/Wtykn8FYDxmGHDxTNFmpwg7
iD26MZ65wWRVnWCSoHFzPlrhdU0JiL+hIt5VoVo41f9x9mVLkqPAsl8kMy0I0KuUWcqq6n3veZF1
z6INtAuQvv54jtm5t5ppUnbysepBJEsEQYSH+3sVlxipWduL9Pn+CtxPc47+qj0DW/2AIFOwlHfz
mvmG1T+MVy0BMlsdg34VmyCt2U4Qdku5jMiHuRrbJu0bzpoTHlP6k9qn4KnhLcm9uGmf2D6sn8FX
AR4dX5lniO6gk4jN4Z+gHJ0+q0mXgEaBUwOtlgvi8kwljZ/xpihQkRWeel2HVeyj8RoEQCdZqq3M
OAKip24FlUnaotr1tEZifwohiP02ILMAzKVev+0dA/elHyzy2yhN9BZs8WD/ENT7B7xT6LDgg6Tv
t9CLQUAytOJJlGz/osy4fFl304fnuAzp21bv4nO5xX9MjfF/9m0Ntjolmj/kVvGv4QJaX38Gk2nV
Iy8RdwYiHspcyU2TIudK+5eqnZYcBSb/uYdg2yOngoMnydu6h2jfww+sIvyvKaDDZ9qEVy0nz2jk
qJJ1zQqKUm66y6hBXwuI2D7VtIlTCrqLeU0LvpRDNrOF/lMME3sKZbOC9MnjKkmjBlxzmvT8QcR9
9b4sqnVMtzriXySNxu3Rq5Ieej1KFn/3S10d5QMcBmLTn5iZEL6TQV4W1J1PXsfIaR2gaRl58xF0
2hW8/AcAm7TermdfXMo68uInBhqeOtt3JsbcL02A4tgC0pTHcCVTkTe8mMpTv3vaXKqtN1c52ILv
0UEw+PusLDAXvwZSw2yiNpSygxLIvnxaurB+gwTmD0ilovew9tHtOWgpw5QMY/KmmAYqDiIO10Jf
79kXuZ4NqYOursv+Qhvp5wwFuoe+9rdMNuKoR9k1xPWCfTFE3GktdFv3l31eRpYBiAs8Kiqd3/lc
NeTOeVwHfzHIPIHgtYza7lLzoD2HIlr+KhPZPe+Jx4+qNI5LzQZsi6CNPRUScdnp6ofZErHVz9jK
h/teZja2c+n3WpFyExeg99ocopBLtlTL0dvYdcSs0A8Kc1ozyEtdkiL+WoTA7y06GdHLV8osFD3y
2MIH59X1T4gCk4OD7Vgzu8WoIF696LkVl8FX5UOjtimPu4Qe3EKOaNDmuACbo0fHYAU6RbLdZKtu
lr9qPQbvqzEi+UQ1ASXZKukRS7LjKNuUhmilg85EuM8XYlq/ycQwKp6SuuUJ6ulSfLkrvLH7LIO4
1i1BFvzS9jJ+LgQT7yAxPPy8/fWr2f0my/CfzkBBDAhAq+UyxCWNUhVMe5GKNgrTdm0YuFaGZjrS
5HFlgWIrDuxAdgbtH+HlfhP2aRIBDjgUuJlF9cOI6vO8QMCm7ofHFdGuJstd9R8Aw391BnsAsGvV
mwJPAmHyvvS8fKz5dHCkXYfAig/beE7qoguni++bWaaJ5GV85oVMSCZlUfQHwzjXzgoSl2FgIqkH
cIcmdH3WSo7jD91G1fAMomlWPOlrBvhBhEkLFo+6ItGjGfeqebdCzmY/+BGOx4mNkRpoJ1cU5vpL
N3nzH/W+Q4yPjVV5HndkuWW0jGdoWC4PDfK65sCoXS7DclQe4la/RlnrUo4j+RSMPdj+kiPbcpx+
m3es6OsIz7kRPaOGsqzti+W08ag+Q4TkY+0l9z2yiHWdx3O9xlAZKS/tDpXGLIIb/y5GqSFuUEjy
dNuQHeeQWFc3X9Y4RJYgyUndY4xRRJloDUkZlBFPt4dwbAW5ruKLWzXQcpPjQpLcFJ36Ak0F73Vh
EnZw37n2wrqzjSxCRry2yAuom3xTPUBHiPvDpT3pvh/BNIUE63AwE9diXWf4YibJSFXLPf+qSg1N
2W1G9AvB6Cgtk0gdnFvHZWTDWQPoGwcQly8vBhKW9d9MoXj+BORRp3PP74blPCKTvz4ajdjk9va4
RrQ80SzLthkTVeS1NwZZN4M7JB1mBdSAAu1ekvmi5S3qg1QdgchcB8LyScrwSlRx4+VzC0BPtnC1
DJmM/PmoB8A1gGX81VXzy7Rw2FOHFga8VZa2PUkzyiPOWcdBsMGtTbiH09B4RQ7s7PLQJm1yKavV
PPNG3enAbOTqGId9YzaJRRr7LpvVBmIcHh4BOBwrZDeXxWhlA6We1124EV+VanDBUX3Eze/6uGWS
uzK1Bg94B76VbX0bo/HjYZbJEdWC6+vX/78wQojktrQtkDLwWDM9K6gwX5YlCM63rcGBwYQw0q+f
T0qIKviFDPO1pPLbwjyShQOQvEkLNHY1IhbcmAG2MYqrlA5B+NzvInlijWouC6+nS21a/kAS9RVN
mQc+weHi/m3KeTHjaESrU9lxeUH6MIFxskL/XMK6fN8GLf1blXVLD25q17m2LJOLDfISE5IwAxnR
F1YW/DUIFMijX9TFXcVhtOj8ur5d6SUeYDRI8ZBEpij+L6+E9sNPZbnP/9zeQ8csbJQokjIAG8Bz
XohGImZhtAMUWPiXbU3Wgy1xHEIbIIr2fx9cmLS56A4wkIdOGCLTknVlePAUdez5tW3j5SmX0xqP
g8EA/szWL7Gi0AZAuJQNUxu/FX1/BGpxTeQ6/ouz1dR7CCdTmHxpp8pP4z7U44n6684OVsq1Gdf/
vxigDwvwrlZzc1E7pX+1lU/AgMQCZHIliMzu23DLJSC/NVAqivqCVqTuYQXNlzh5eou3rO8p/XHf
IJZjAE0OQ0qvwI4EfQVcBu2a+oTm1FpmUQkihNPtYVwbYl3HZATEJPRNc4nWgYDGYG0yjcbDO3fD
MvCWElH2ZmouoJfjrxa192/xTgzei2ak3+6bgGXgoUpMqzsMYabwx1ghcVKO5ICz1LE4NgZUlHoB
c7NsLh1otd9xw1UK4sv5PtdkYz61AXLxSpGGu3xkUFroycTSZvOKJk2aYDzKlrkmYZl2U5J9BNFC
faF+tQBozHkJEisv4kclW4fv+Jdp74XJIWHLqibm1aUoyY9k3iF13javiDFvtDLhwVXhyATZENCB
VZxvaErBLKI3e6AhB0NYFhTraeTB19kLWVo2H4m3f7p9rBx+xIZ8Dq3C47WK6suqKCDz1RpEzz4p
lz/8DXJrt8dw7Yxt4iB4FpOHKo3Zky6DlhPLg4nvj/d93bJsEzahCXRZX8I+8C5Bh5cdCs/Rwfq4
9sOy7BJUnyUV0Cxl+5iIc2/oQp7qaiU/lwAQ4zeSVPX70VTJH5sM/LFJN45k/eX21FybY9n80np6
UBSvFhWE5jGclPd+Uap+7sqGfb49hCOJYMM8g2hScQtoEaAzy3ni7O/OVCItt+VHQrYy3Rpks8lm
uoMrxXEUbLAnpR1ALUjKXFAJ0Wcv0OvXZGsPsfquz1s+oBce9L0EToBHmuQ5LiNUaFTRH+CmHE86
37rUTTHG5Tj0kLNrg3eTke/iGaTHpR99q3b2tZvJwTiObbcpfgZqIJ5XIQ/Se7SHMPe0pH6BPIjR
1ZEggGuI6wK+8GVy3ZYa/EJ43ndAaKQ0kcWbavQImmb6dY4Odts1imX4EyGhGqYZqRbfHy9sgwTG
uUnkPGfrJuaDAMK155b9630ZVEQ3L4+jZQNidHwV6e0+1DBo1H5dJ4Zyds261ctRhZJpMdZvhSQN
yOGKA/tz/XrLxEcFv9twDBDOPQQ2A396nI0Z89vW/fuvgx3w158/iUGroPGSvKrH+lVkdv9x9Loj
4K7r61YmTZpS7GjeSvJ1kfSBxRsF4GOSp/t+u2XLtaQxKkVdeYmW/h/eiz4DU+dR7tT10y1TDhuF
Bitv9vKOiiofirpLma/qA2zS7889s5Gc0TgF3VrsUJKbIw+IK7YaaGvICm/bpWLyqDDpmsT1/y+M
GMXBXaOLBrkMGoUXpXR57me93hUUMhuvuaKnN0qaPslZ0zTnAtSduZYgpLm9u64lsqw24GbZl6KA
A5pGBAWxahaTMT4q8D53uBYOQg/XMJb9lnsYqmqBn6Mb+6dU4BcKh+D1EHhHlTvXHlj2i52dUZet
y8vUtG0aLBp90AW/r5EOPCj2Djdq9AYUSyYa6G8tWZvzFCdDulfR8u72RjgmYKM12b5wUTdRketB
Iz+thq/Q3TwSKXAsvw3S7IcYrXE7Pj4G5eeAD89EFl8IsL+3f7vr85YVF2sPIBPEZS4DsMSPMzCN
z4jB9otR2xFW2jXE9f8vbCzZ+mVnXQh5yHV/X23dk7+Nj2Loj9rvXMtv2TDYWlsa1XWSJ7ppX/WD
3EQaTd5w7/etK3iMSoW2FNyOY2viL/NSxx/AqqXPtzfA9estK+4I0YmpKO6XaS9fMbmNl2oFpPj2
13//4AJFzq9rL/mmN2NwN3qdblMAhFAUGpjJmuGpK4P+wBO55mBZcAj9Kh3UA84oaAyAfB+aMS3r
DXxvt2fh+L6NuQzbqgN6ZMIN37Ug/6vb1xpMkQ+3P+5YIhtyWRusdljgCgjqSKednoGvglyPgkfK
QK1xkHtwGIENtwwH3ngN+hNwiPzlez+ASuv1LKsQClx4+hx1nLkWyrJmyIZFSq91kQt4i0zHKziF
SmYOtvn3wTuYz349TDRRG0HPD1YqXshj3E3R+7H2umzkzbmTvP08Brw4COB//6hi7DrDF04jlhDh
2hiQSVVT16fBa6enBDimR4Ys+Bmk5foRjC/buRFddGCIrnNgmfnWwRWSRRY5JMw+gPQNsC9RPvgQ
K6sTcoS6dW2QZe1XXbY2kagJhhy0WPUa1CcRr0fpeNfXLWuPaoRiDam8XC0bOJDmhJ0isUQHIZnr
65aV97oYIwXQYa6mgeUFReOXEpE44Dd3fN3GWwLgMg18ROkt6srY5MgodzpD2zhrDpIcDsABs0Fo
JUgoKlbgSEWF+r72ydcl2cdz4u3PQm8XIrvxNOjw07Y1T35h/rntXRw2Q60QfNRjn+xVAWEaVfbQ
MmBo23layracT42E/Gy6gXzPz+otNv83jsL/RcYyajmBJfHipau1l1ehWt4lidIXn3jjh0BOR/0p
DluxdZijpY52pCCTvN7EkKC3KpQQEytm+h06qdEb3e3Twfo5ql7MhkqOvIB/3hE99P5Iqw/jFk7t
GRh/ub0b/FG+KzwoQz32bTfsIEFig0znkI4m5TUa//NSogZ23trOVx/KtSbLSdAKUsPAmRyiphwn
14bjFAsETHsWJ3lXLlMqAzOluMuPGgodF4etq26g4B6jqIiHULS+8pbq2a/Xp02V9z1RbJToNG9I
lpYE5xPA/z+mpUXHms+W/svt4//73B8oun5140kA7amgN0m+lOC23cnPiXkoUDSfml0WaRwU75du
G954tborU85skCEZIG5UkREiMVH3ca/MG5qMb6BWc6Sw6thsm7A3Qh1dDnJJ8jJBn1EY7yL3vGQ+
CHRcm209VkaAy+cSqPbc7GNWK/6eCu89XtZHCX7X9610Axi7Yr0xleTFKD6sgXz0VPcQF+OBsbo+
bzk7XS+AuPMWcVqx0pSrvgHJ0TqlZhzuQ2j8Ry2ValWbpccMeDD/WYc4SHQ6CG9cv/76/xchx6JA
3Lmu8DRewaMzG/viokjXnestKQ9Op8Nv2njBXoGPrvA7PEZ1xT7F2q8vEfOSd2wyP2kbHRXLHZdO
bMcBfSHmbgAaqPTL4GxGBa6jUfVZFNbLOWzQ0RmW69G96rAIW92VV1UxkmlA8nCogu9hxOTPsS7+
b8KG/+8yswFtTTGjTheiQyBGK/XJ7w0ELFevz3cqjgI/xwRsNFsC4RhguAueD4QOnyA+H771kRXK
b3tAx17YMDawlUL+wsOpmvYRZB3D2iVQBphmZHFLBfnTsBXpuDHvwIO4JnM9eS8OsfTCtZUKJlhS
uuWTGeABBenPtydjkXv//+2wbKRWKALrUsCf+/38d6yNiB+JX5u/9xY1gwfw2r4L/eFMt6B+l0Qj
Kx/Dqti8zCRbWOVoavuTrUk7vWqGPn6VeGB0TSUl63La9yn+VM8zJwc/9fqL/osDZrbISiNMvA5G
8hxl0vqrHpvkI6CsMxL1s+kut5fDNYb1ZDDGW2VbsyKXNVkfErLGqSGdOo/eIabINYR1gYpoLBu9
K5iyruusTMo3k2b/QE/qIOx2eCRiuYqWk2GPtwCvnqk8K1HpFAmUPW2Ver+CkOF0e6Fcp9J6OrQq
2AveIMnBAo+lbWz6s1/H40GG0vF1G/OmFtYEgYyLHKkOxBKy9D8WPhs/3P7tDgO24W6or3esGNYk
b0mTxd6ExqOSstSwfUtrPITmoPxyeyTXPK6/4IXtMl5GtTRw29CV4T/8ulwewqEqPt73dcszrKTX
HshQMY+Sf4E4vHm7Frz6dPvjjmNkawIOirS+DHAtg8D7eev0K8iJPK/oO9MFOYI2upbn+v8XyzNT
r/f4htDLQ5/HAwP91Wuzr/Hn2zNwfd2yZXDAgK+7QegFLdo2lw10GIahSM63v+4wYxsoZ3blxWRY
AWUt1PI1At/kj3Bfvedx8sajPLprDMuUvbrf6awTnhsxicdedntq4n4999jsA0tzDWHbsSy2rocA
JHJl4ikm3ZkE4juT48EqOfbAhsdpEsSDXoYkFztlz6VYxGMxtP5BAsBxRm1kHEcryEhbBF+sacmT
ASPqaw2GpkcZbAC7IJGUHFz5jlWyEXIa6t9AZ0qkdMv5h9Tym+f7r9DscgQidjyqQtuSBWBYNGjh
TYcBYvd7DPg6lDVi1uXd0CZJhna7On7E/vjTQ4EugzkduwG5httn2bFLdg2fFju4v03FcsgaBudE
bt4rORTTu/u+fl3UF1Y+FknUNhVh+RWFeRpLDwTpXhsc3NiuM2B9PaEF0gmTxnXqlXUqZ4Znilm6
NKbmk0F68a452OyQ3kqnoPB2niOnNf3Qy7Zf/F1tB+8U1xwsTyVNYGrGYYTEE48QlqwyyrxLItCB
VJLqPpgnC63AY1NeKEmLqkpYdm8nnXxO5PhmKMJPqwDw7751sj1WRVUSTkhXE5mMZ0j+0XxKpukg
tHGcU1v5YO/pHkzFDGc1lgYlcBmeK1p/ueun23g/NPBoKsOF5UrLuc02WYsGwA8QdN5nZTbkr9Rq
k9BW4nmlIJNc1fOYV7I9UnJ3rE1ghRqDJya1hyPP120OX8Xt3p2pCu5jR2U2zA/ZTVO2KMXmuurr
h6ZW4qxnI+87NTa+by+meU0o9jWepjan8xDmV37Xg8KDw7psNN/cgX184iXPe8bfRSJQ6Twlrwlr
12yjyff7To9twmRGtCFGlo/F3HwNhip6r9dhOHByjvvnX8GTFy50ipC7GBpK0UvvmfcsrCbIcwX6
GdRR08EV5zo/luWG/gqNB7+Ch5t5NKeyN9UXKmvAH+9bICvQ8Ge8HWcS0Zxrs5ZnM021ToF/nD7d
/r5jiWzMXlRUUAwskSbs+Bp/30lPLlvLy8fB7OX7+4awcm1LuYwEvRC4anD3flxJXZzR9tWcKjUc
IU8du+BbVtwzktToY+B5EfaQjtHzDAWi4Sjz7Pr69f8vjpHq4Nnm6w0QleyMh8MfkPvYDvbXYWW+
ZQAk2oxoDF7OGnJGZTolYfVYB2rNe7NkgUlEfOAsXBttXWOqhPKiP2ASSHJfNsPO2zB+T2T08/Ym
u9bIsoO2MFIs7Y6nJ4hDv8iON83DwsNJHNz118PymyyGTVg4752AwDtyU5BBPXkeFL+5+XPcxXfU
rC+Cb/mYHEnS/X4q1Aa6BU05AVZKGZKGUQtJWm8SIt26yvfv2gpqkxcyr0BHQo/3yWiCMVWVzLeA
n01B73KqUO/49bwSE3V63RiswSAfc6qSBagoEPyS+5QpaHI9zC8MYm0nLpaJI/BiqkvHwWdZlaxH
5Fi/P6nURry1EVAyvIQxo9hdZStvv21+/JWhdfxg/X9vczSx7HmO1mYYDWLfiJEPppvVQweG/n6h
0aO3+Qd3j+sUWYY9tgt4JBbkq5bdQxPVhCY1v4DoxG1z+zeC+K89QO3p1y0o9EaFLDQKj21SlaDH
i8HpZEq2DSmFMt78zANorQC0DPkG0XGwS3SjoF+GIfGmf9DeEH4r9QDq14Lw4bEBEuZPQqYkOPNE
y/v6ZKgN9UDfr144FB5y7un9KZGEm1QbrY/6GxxLbDNqbS2h+xQ1MdJELZIr3N/i76sIpH++vciu
g2j5tFGukZK74XnXoy/1xLB/a7rEHV3TkUFR5OAKcEwjsa74GKSABi1dSFd0av5cRKH6LndNv9w1
CRv2xyfkfssyhK2O1RscGSTsovq5qpcPt7/v+PU25m/eNo8Oc8dzX2wUnB9UfplBrHXg9l1ft1wZ
h/hM4AMvlFfRSJIMGuSlzgbN9uTAkFwDWK6sXmkoBpDt5Eg/JX8jMNw+8S5Sn28vjuME8ev/XzhK
0TC9g1cyyYeND0+RHv2zaiTghQWndz2xqU3NWIBmB/0JFdJ1RVsuaOgBMDsd2zrm9x1PbjmyLURN
LkHPft6DESVnBsoOnayP2C9cK2T5sXJkSVusANX27ZK1ZYRHhroCmw+293pOfuMmbdhf4otwZX4X
50G/P9IiGbJKhDmbxqdKzuWpGvRdQS619byjqjOlKrw4R9u8zqWH4kdLiP92jvfxvsNkg/+kbry9
FhOudS3U51h5QZuKekwgNLMb79vtE5v8fsFsEKCYdxZVlYbK5NDFj3qLyN/hMs1+Nih29pIFvdT6
Izq7ilT3snm4PajDCG08HTQcgEXhGNRnBsXZaFyyyBuOytmuKV1HfWGEIxmJCa9QsyX4UogdVFHL
JamQ2lbkDGrzE8PTdgoOMZqOE23rkYstbLa5x3CEQOEhVYsGpag3MQm2VEYOvLprxSyz2dcJGjsG
zRikF+qh5vN0iYdQ/3F7PyxF0P+tbkJI7tcl4ygDE8U5zfttTdfYf9i0zGbxY4PiuSrmlK/keQmH
x32a076cXqGsdR9Mndp0hnLHM0437Dr0FqBKECWQg15BYjVPxX3HzUbY0a0Ww8QJzUGoPyBVGP1V
tMl9rEHUBtfVSzT20RKQfJViPIMVc84mVYgUl8pBYthxnm0k3WB6si1gXMqjuEjHUjwUkT+kfdxc
mtCH9o55k+z8VEdHKQjXabBxdAgcl6makJNE/qqluWj9rj83az0MabR7psnqsPWKtB2aZAfZ/tSb
bCsgQoomddl/1m0IJV5f+8V2F1SL2qA7gce+RKc9Uo4U4L6mATE0np5HnJ0O07JxdjFaLoCSq2g+
6ukBF92XlswHKTXXp62rFG3Fidpj5EoFNdsZZEcqm2d9hN8Or9b5m8vOxphRvxs3siMUQw8bX898
a2X5HZx/IHDhYP8d07X2gne0rCcvLRgpikeIATFIwFaTz1KPer6XQasriE/1PofBw1Ql4Kdr6zBe
nqZ9Mz/9iLOTF9J3cbHsZbojSu0zDYpJer7teBy+0watTTUAZV7N47yfxktQiC+1MVXah/HRWXbt
gBVr1z3zadKQ6wDrnwG2OUVO5L4GIWpz4LXXVF250xg8RzP4Cfmfci8/JgH/8/biOH67TYIn2BL5
yYRnveLxjL7dSZ884R81Vl8D3t8cHpvyDlnAMGDTRHPIQixvkRxqq9SAUvbUg2LtvMkyuc/72qx3
cT03bI8ZIiVFwp8jqo9+1kYlzuTtZfq38vC7mVwP14v7Hn2iwMSCyiIvQ0hcnr24W0UWANH5KQBb
yhtpxEaehVy65as31U15FnvYvWkoPNcJqiGgVokB0tmgmLRxL1vKdepS6EWqBmelkhxUqQiJT9BW
mikERjZ91ODk2oHrvr/43V4VljUp4jhflvrL9fBfjw8r1ZhWjbrvPWVDdE1Z7HvdhSxv0Ri0Q++J
hmtGQm850jZwHVIrMOkjlQC4iXz1vBAQ+SLieRRVGB1cfa6vW3FJ0qoSIi5+nO9ILYKWLumewLfb
3FfQpTaCbwO3H66662vTb8o/9TAhp4Vcsn/E+uBwbzaGj+EoLUqbGHcWYaker/gBwZI0KPz7akLU
xvCBXBr9RnSheVEhDkk1WIm+V0PR3lVKpDaIb2NQ3mvnBRsgy/ExquIlY3TpDlChju0lV8t4YQED
NJV8s8wxGtii5Wk3i7hgw+/DXlFi+QUoz4kOuGKSDwGpToWXxCe++3c+ZG2YHZ+hSbN0ODsR6Poq
MFU3skzDvqvLpzZe6T+3nZvrBFkRBEDwOzruUC9bw1F9JCXzP7Bwq/8E0V3ZnW+P8ftUOyWWCYMJ
EmDuFg56mtgPBHMCjKE+JOyzXbYEkV0V/70mZf1tZTpQB2O6dt4ybIDhUGbH3ZzrpKrGTAZgAEfI
PJG/b8/J4Vtt9XdPjR3e+qgEQvNw5Om0znGUkX1P/qKsJ582gBS+3B7JsUM2Bg9ttXgrVROSkm29
vKkR0fxBgaT9ULS0u88IbSBeG1NWjEOImqBH18cYOT2U1oI2v28CVsqt48O8ST/EBHQXT1mldPEG
5Gb8D45Y/+COdhwxm9sO7Sc1hWpojO1uGBrZabn/U/UhIWm8Dxt7LPdSFK/1hB+S7oAmHUlBO46B
jc4TvIlwsDa4r5K8pUP/ZhHstONSRDzclAc5J8dZjq7/f+HFIA/Ik7rTyDnRIHkbyZU8DCI+gvO6
vm55gIQQiZOMCHZfg+oVJ2VwWau4PbBDR77MhudVszSq64Io3zq2Zit4Rp8oSYIHyGev52lJioeE
F82dpmIZfURos3UgZQd0ZBBbVlV1b07gIa1BsAtYxpFUkcsirZgfLGMryOvLKOcwxivvxseoFSKr
Db/PHm20niBlvDelivIprrfHoakHiOCQI3Y2x4bbaL1CFCZYg47kft8OD60CiJxpf3y4be2ur1vW
PoB3H1q9guTXlskxDWsVfDIQOz5q5HF9/2qJL4yhHUD26pX4fhV9IDuTb8jO+/vyALbAMVAQc1CV
DcLMSVEgj8jf81Xo+L6FuU7oxQ9HwhsMQBMiHV3vzXPQ1jV66Xt68NMddhZaVqx6Y4JOIS/tz73c
s6Zodw70Wr/DGAjZ4gfmL8nXSoXLz9vTcTQsUBvGVhS0XveAR3m71j0Hrn0FMwOSrJ5Kr/mq12vP
JeQHQkg0zqchWiGBAVZWyAWd+nolKiVQI5jPYYW3UprokG5ZQ0FYjsBggpRs0fhgekLXaPTE5VId
3NqOw/NvA+uLPfDqqUMqA9LzaBJazlvhxychx/soT+i/aZQXX68aMC1BrzXKNUOhLzVD1y4p7Zvt
zueEjbubBcpU0tdwPEszncZgJpnXdeZ0e0ddi3NND774+WFDvH6PcWB2HaoLmiLl+1i294njUBt1
JzRn4I3ywxzcNuMJ4hzLU7ejfNKK5ohszREE2NA7PeDRP/YkRBqvfbutBCCzsH5Np/lT0QFDKIkK
H4bDerzjFrCheNEKGBJlXZSDUCd61KsXZqYg8sIxq/z2jjiiCxuPpxpUTiYwxgN8nEiWka4dviZ+
0Y9Z1DUgECQ+nY8uNddYlnuaQaEzrzIK8i4W64n7Ms58GW6vI8gg/OQq2g5OmWvZLEdFy6VoTMHC
fN73BSUMMIssKU/mKsqGRczqPm9rI/UgGL+o+XrcNEq8F2hvFKcK2JKDSbhMxQo05OqjAWuO/NyT
nGcVoeyEvTkC7zq2wobQidmUM0UJP4f8VQdCke397Ct9gloECqVHJPCOKdhkd8ITbIasT4iHtyGf
0b3fZ6yI+s+3T67r61YUsPGqJbL3g5xOjfo8ENG8bo08UopzXHY2Tl51vDV7Pwc5T6Y63YcFWcZl
9oo19ebS/+RXo1JoUPeKu/gZqM15V0dhvDVKYzytAUkgq8xQZl4eb6+Va7uva/jC7+qYQIWyWYK8
XWpxJpQ8jyJ+0HG1pYwBAnp7FNeOWHa3LSXnwgxBPnrl+HGDrvHbeNZHOVKHVfvhr3OYehYmTGIO
m9jq16b2+LPfB5tM0VV0J/rHprvb0XVhoGoTIuwuyYdyWsTrAWHJj/vWxwrqq5WrAXGLn0OiXTxI
5LpOQdUe6SH8fn1iGwIY4dIOwJvh52bu9geRJGJO1bQVTxAbQZPEPVOIbRig2Di4yYLVz7UIihOF
ftrzTtR92nmxDQJk8VTOQAcE6DQkw9fS27vPaNc7TJW6VuhqHS+sgOs+7lVfwMZiPUGbLJ5PGmJw
aAJs/INn1e/rnLGNA2Rxg4dtp7HF3sA+94hJM6PGMqWeVs9eHXWQXPPbp3lQ7ec12o6Qpq6ZWfbN
PFEOtYQvrKHjEabTOMY/ky1YqsxAvM6cb2/+771IbDPiVWT2StB/4Uraou0xCHR99tC98qD3cjp3
alkPEv6/972xjRPc6ybAc8Lz86CFRONllxC6ReN4t7bnYmXdeAYvQROCEPgaov4PZ1/WXKnOZfmL
FAESYnhlOoNnO+105guRaTsBISSQEIN+fS3349ddXRH1dCNuTucYtLX32mv4/3+1/3fp4tl/3LYD
nPHWSang1CNRE9AR3LwW15n6f/e3/8fB90mypkH7bf6/2/ZBWxK+yePY/od37r/57P/JlnP92MIH
rqenMHGmmnn3F7Gc/n/4wfw3z/w/qXJ8nqmF/hdnRifTaQ9Idh7V4KFLTNJ7mEj97wzj+X865c0K
SgQ6tvRkxgj42Xzobyv0/wnoZvz/UL/+7w0b/89IY5KqYISPLz3trG3/BdHGgammyyGkg9mFtMND
PwNOuPB9WPd8N8eBEXcmvX9plJVreXSNCR74lmS0OIwa1woerjvofZiImwKOKEiNEJbP9mcG3WaQ
x4eI1jIgTuQ7rBWWrguKKIWWYBO/rDlumqQZb7aMNU8pc8cTspRsoUyyFnrt9tyk84CLbQpzkk5b
DknOde/tr3AO9lxl7VAM3ToXMT8+poEgQtFE2zX2mQYlX98B19nLDGusshma8xa5LicDmfN41A3i
1BJaqQwpjvqQhQYbd7Xqp+YBqYdh+lzZtsPqfoAmkbRP/ea/1Nx8B+OFb/wwX0i5/MmX4HWhW1wM
1Pl8DZatCIMoLvSy3SpLYcMWRmNNIIDmFPm3oPmqohX8umryGHfMlGqNH5G4uuRGmHs3h89DyF/l
BK8RTtGEyinmhUlmhDHHwVa0+vjr232+kmB/TyGRrJIMYZ1LqF5TObx12fCw4tcrxK2acqf7epoW
lRWzPJjKh8MhqI4MOmf9dry1i6WnNsKNIlp3tzf8pel3cungZQwMn+U0Dp5E5mQOk+5XhSjUQvu0
xVZ1nss04SS3qyG1bo8P7eAO3UeBzl0QL2CwtFeX7X3eJzCIs+yv4M0Ge3f6pZvoKYhGfk+0u6JD
6uFMxkD+6NlXQMkMjxUpT8ua3TTTfpUuuyLZ+4NL/0lsdDHDyE57tKR5H0skfDeeljsa0xzaJo2v
qNfCdMMfI9KwdGt05HMDlzrkFonLmMA3HcA+PyOQZbx2u+3KsO/3irHhV9J3t1bZNI+XkOecI4Yj
ot2/rYuGXFDZPrl2eoY5lAAHkY/5sCRzrrGEzhMxf8Kh6SiXSa5VIoPXKVn3Ao9tR9Dm4PIj0/t5
t67BgtCmJXNSliFGu3wRyxvl7mVuzAMnISi9CzBanKMUu1wQJlzavbTIeMR62g4l9/DEDmAOfGr9
8hLCVizXBm51uvNzPiXhchsd5g6H6iuZgnPSJmlhviX+K2Kb8oBltCJWrTlVyw8ZjZifwunDcf4H
2i3AQo7rAmao8BumeIquTX+tarSVCoawmgBRFH3U6Tzaht8zzZAXSxyQltnnNhwXHDr1FWnMeWAR
35sofFplisDN1V+OdlVFlgy3PMpqmMUMN97QtuAMyGSzkpujk/5svH0YbPfsSfTsYxwbLP7VSRMU
vGBWn2HrGCjDytTapuhtNS94smQ1iTtXhkT4YpNgL01TS4pY+o+FrkNOvg3zEX7yuMzBa59kTxM9
lmpE7mTeoTwVLgBpZLNgf9t2ieq40Z/WbAKcVQNuzNRz5KZFayHhcpJ7p9qCHlDupvSgZzb1XamP
qKuXwx1FiIiByxzGBsmfR1CQMbof467LZZx86CN+W+YG6hMYdeNNcS5fYS5zCiOYwmbp3r8ATuLX
yRHb5yaAdGRiWfAzBHv2p2kEUkvDJoT/iJlN/5Qh9TEq+GTpe8+lsGBLLfHdYVNz7R0TtQWV5NnM
qDYuWMa1SCJg2EUCx+cuX0nc1jj+7VGwYCVvYkUcd9Iy0+IxUHOS4R6dJzjLXoNZB2eLqJJ6ZSLC
jRPjUzTe+euwf2fFNyEK6A4KxSWOouWFH4MxRdZAa0ZBkQTyNh36NpgMsMa+5X2Usw0cpRzutNl9
4NTwz3cdv1kmcDZyqxN90giYLCP8s33uYtbdcEf787rQxOUhRvJHwqLw19it9ga8/fFf1s3tk0kn
/hK2qfDIwg7Dpzazx71i6GaLlE/jU5S25DM6tvVHq7YETzclD9z3w2lDDEuLO46LG3uAwp2rSR13
iRmsvpsQyIUoHh6PJF8oY7dZsmxny/pd1i2x7Jz55ThTZ/2PNc3c64L441tyQBSfI/RRxPnY7k1p
6HeWxXRwP1aGpvNXAqdzl3f9PsE7/4DJ4O6aF/Ktf0WFuO82/jEvoKCMsx2LUGYin5bp42jm7XmY
dkhCmHU5DQLzOCHL7QqfoDsoLY+c0f2UxvRnI9lLihcoh/mfweWF74SkNFVObn4jtKclLG6AeVu8
fzxV774jHx4v0k3U2icnFJhTMHX+MQQNXpI46a/I4GhyROHQagrCIB8PiCVQxp/5kFwbTt+gvHR1
OsItuT/Uce1tMuXzxkVhZ8Tryhk7eYi5d5Td3jyCPx2VHBzXAlfeHyv6h4EAtY5NMhUgCoc3R2QQ
+ZnGvmBcPwmNQMtRzyDBKyyr2jm45zHVuMtxWGfkXF50Iu8XxJJCy9H82Bc+IrCaVhEg/nJxE8cF
vpqC+v7IqVUfts0gdz1iUbhjXVHUxwX3P4YQSexpZLovdDyTHEGq99IvbdEMkhRYmZPcZ9CnjZq9
9vKwhQ/QXmi3jxfdzX+wGUYgVYuF54juJD/YctpiNP5zan3Rc54WGwLQSvCVf0wHtOVCeviGBfJP
2q+IjNZLW00ifIMJ7JB3YSjBLVZRufFNASzN1mIk5vfShJ+wDmhzOxxHmRlyjvmUIml+EOUiwASE
L+HbCG+kXEv6HIRMXyGsAH104cddPMoUNy0TB8yC1M82WUZ8NZPU3c62etLT8BKB35r7ZT+NrQrq
FfcbOCbN3QpW6te+eZPjkg/OICZ0NaFTXM9G8nPTUQIMH5qWLE5HWaR2Suo2WJDJiCSdtkTGdi9Q
5Q8xPemB4FzM/YYV3YgsgeGOa6bMOYVuve7993HBXPiddH60/JHtwTxBMwA3yYIPNnnGS7aWlNr0
wrLwe3Tv1efqZ3GJO+XPYKIe1bG15k8Qd1OR6NQ9pmvErrTp0/PRe32ZM+5fAkajB0t3/dwgp1fk
dOHkb9Nb/byHUXMPX864JtncvStoZc9Iy2yekbq7lAvwjocm69QXvA66auxmf5dmbLmB5WILR6EZ
62bVjFPRBCKTuaEbKsSU+hfNIji5pWq8WY91s7iWESO++SC7CdomOMHYZ6s2mC8/HUe/lS6TPkJl
nN0d3nX6btvB/mgn9DeTFOjEBdsgzTsmHOG4exOhES+Ll7Qa1yOFOpbJAk8FfZ9QQMWM1ewmJZ7X
y8BDvLLHftfaqSkdi9XrGvbpVWre9XnKO2hYcJPf6raf+tozPZStaNOCJQ0tINAUJTzE2hpmUBwr
b+oq6gd2GTM6VX23/Jka0nwot+8fcmvxc2oZrWKE0/7N4i17yIAI4s1ww+uCvJpnMw6mTrNGV0Om
ulO/DFP5/ZzvFCK80FkkCgTRhpzt3s1nOTuo2CIDmx0Wb1comCWaHQ8KK5bkVYd40wItz16aaYze
WODjmxVnt0wt0/fTusxlT5YNe4gxfFzA1C/styGdG7YEPMGYli6JyVOW8PgsF2yhcq8ylMy2aeib
7ZdsPsOQB6nvS7xsFUJ9ZY8k02Qa8qyzwc94gZtR7iEgvRMiIdcxEBKqwynYctqs7aPwG3/CBtl9
RvsSvG0hZzdyD5s/O23Cn7QPsvCt560G4HtIigQAe/TkdzLgh1nP4dGoghC70N8iC+VR9nvW/e1C
vU53fThNU6UPqAThTAxXv6LvOHlHzGsjMZ+0w8+eDQQ6iBagzTVcOZFV3zrV5GjWWVSyoXX7Fa+5
nK8sRfhoQY3qeJBPrBH/IpBzUMrJAMWh7JL+OCN+Mohym3HTlfaA4h59Kp3magszKCAG3bWFi9xM
z0gvgE+HQ6az+qIDss9v7HqI5iybNSR5v/br7wR5pw9DsnBoxedVxDdtdMS+NjsJRd6j7+tyc0TT
+rT6iLpfC7DxvQCjBH2SVnYRl1TpLMw3kowWVE2KO0shRA1Bk/23cG9OkwFaxLbFiIS8+Skoj73Z
8foNeATPBNcQHGo7g3QFyOIzdQptl3xKGKpvBcSUob49KHgQZRN12XiN3JCqqyZLOuVqJOFSZJOf
/X3UhGyA/FNntzqc0Rj2u3HRUyQZlKxI+cHI4DO+4NZMlj4YK2KswDJWEv+SzWpETgJn2GunLPKu
7gkLo3qN9/0Zkn3C/oKVipU05TPysBHPG4lqRPuu6ynayfAkyIw9itpF05TahHGPqPtZzMVK19ic
dDgx/TcQbgnQYTIWYvTwfeCeYZrHxHUwU4/1zgyHmGvqwhBt3AZj25djkHt6NaQNx9N82BkPQYy9
2C8qk1F4aeS0pPeAAZI+zKXdaFZs2UZs7hgeWw4eUYygxkPoDuPnaD67KTnU3cH54u9prBAhnvug
646/TDHRFQ1JURCIMmF6HVrl0jzjDrG32PqLGX44KO8V3RdMBgFsMIZ8IJ08z7RpQUxHm4CYx210
qF1wHm4qSQlYo7gJcSrbfsU9vG7Y/L34lgXk/Tsmm9WOhmimg0EwjL3HFD26xjH4I2N9kfONpM0d
OyIqy06hbpy19duaYyk+DnjbxYaXqm+zuDqMsARoB1f6koKKHPxtEPNyx4cxsDlDKjAap5QvHb7T
BD8iL8PsqAOkQlEM/aHq8Xr7bF7zeHbZhtM7wWsDlX+dahsuyz/b8/XvYuCkXG6wrG3OQoEWfh9r
QtMrpXD3K8Dm39ccbRzbb5H/5cOS2KlTd/068gUOEqkcL2ppxrBy+8oUQtTM5N4ScYTslVqGGobb
fDuK1bZpgChNmbTXmDPYG0cE/6kamJ/T27YL9JMdMuw1MW42tsatjLmPMTeIO0EOklwdGi4BS4MB
SeA4gsl6gUrO/WisjH+Svl07IDXU8mINGiwjCmR4tLbGJD0dH37tWHSP5Wk3fSEoJHRfMF3Hx9PI
TatoSrL+g3qp/oQc82EJIdTCcr4ffr2fA+jHHsYdbL/CxmlKHhH/a2yZNr3r0VIFCstyKJMPXAY0
wr0A9jcQpl0LaIw2q9ryQC+DUuD6rn+EP8Zg3tsAJi7XXrXT311kff8UKTojxZCbZay0UnIp0qPR
x9WnyxDiQZlBQujZHyw/6Mb8vW+m7TitozrIVcbH8HNu+6V9Wjezsty5bZsueHfYlB++z7oSeSZ8
r0K/6e1E5yH8x6Yu+LJrit83hmgST5jtbHJrEhtKTN8bapEfneN38wqdxsXxRQfXifndXyIzmLUO
ooaoO7wxIX/GysEBu4JWPCocj7eoiuncu3LYAszyDEf9N5Jm7fEVBKD7/uhAavI54OMhOqUszuCJ
mDg4ta9SxgGIToGFf/HQjeYmWlTqyzBckr6Kt32ytzx2vi9YHJH0IukYB7DF0yk9TeGKYSADeIPJ
g9jN1x1i/T5jKzddRpM2Ee4g18lb7LgXdrX7tOAMe9xXpSNy4FWT+C6rlkVrdwIw51DqGz7grYfd
a5d3k92jKhUm2ytIPmYMCTB1IDk2CoHJnQQMe4POIOpu2wEjRSHMtvoycCSKKpAQyf06y74/ZS3k
KLnufYdNJWiINrcqiMUNuuZpOWMsjOxpZbo7SomKj0ks2dv+pleRH0rS79QDLVPNv4ARslWxmKkq
ez3IX5KL9g1iXR0W3aHpv6QDQy0fVyeWcu4SNped29gTNAzz1/f/RN+LfMm24l1HhjKOdPuewFk2
zD20Ub+WKBjMZaddPJXmmFfU3k6ScCq4tOwfVP0br1bs4AzG+AaoGmUduiPggq262WFTMNbJ4oQ4
Wcun/gqPpRgPBXGjjhau0Utf6yTrYp8LHKOuWi2Mep6/czq6i2nhnoSSG7fmyWUIbyqwFArjO79r
qIraw+4EpIc9YBBQLKNc6RWDME9Kk+D71hZ2tmjB09FgfurhvIQXEPEosJKe/du0ig5h7Zj445z0
0c5/mwFKx0cGK8K9jmBTM7yAoxomLaAyeB8Upl/ccyI0aEicw7vohxRcmLNsIYWq1kxKcTEzHCw/
Q96m4TWDyTCET+E4iHdEXcuxRn2OATkaRWFFjwOpK9KKICrF5nT7gAsMsdGCkFSrHHaq8JVHA4KF
/20D2upWHIi1wMHIRDZ/KM1iffZ70u8Qtmivb2CiuLPvSnh0YxHj+jI5LvWpzzN0m7i4hRbbE8ZN
il9oBJYz9Qgw8QEdnW5rA4hpyd2y66OcY/DjLx26xfAaEZXMVw1kNbqOtA/PyJ+2txJWtOqipULt
cZR5jJ8zlJwVUyGCheaJMywdNG/UeTF2SMCH1vxlO/yEPl3qIQbAwhfAHcPaNLkQdFjKOIw4oNZN
GvO5cBeQEj/NvnlCch2gQqUj/qIhyde4QoByVuBZtGGNxemCqgjtmCjhP9bb65ZOzXuP67S7G5Bo
G2E47eckh0Oyz+551s8gfx/h5PIpS9eStXS7QZ7GNuaL3vR5tln4CUQ8eAS4nbzT8dAxLs9trvZh
XuFmL2f/9N3k6vzoFIhKfQxUOlFL9tTNx6bzZkoAHvfRgGBS3j1nPGYweAmOj0Sl7TuulfVGIBPv
R0PCAC1ur+bT5P2MflJY32CAho2hGMO2pqRLKigjhrtg082Soyrh9Eao+UgsW8iNCTcRfOOPQ1cZ
2Yi/Yt6AkQzHktx2Go4vRe8IB3zY7EE1NoGzuGOzoIIA2r2NIVUOQ5Hhb9ICu2hWkD4rYQSpksWa
64DniuVDagK8PE2Gjb0VyKCFkWxSz3zfMFsjpAeaJ+seDkbn12YYfc2BUajr0LQwag+dA7IUEfqe
tc6r2s6jxOahsynFULADF6YpdQc6nvQ4xx6j2NMUjfOVhw3mYh2IH0Q3SB4hvXhs1EIuO6F4DbNU
3bXDxhEWEqeQNNotWVHzFL2PemwQ2jUM/iAVyp22FZLr75L9KsTOS4/l9w33WtxS/LuoNVP3ksw7
e0LWSPM7MPqfmtKuWLdod3kGX/jzfKwBy3EBbsB/twxFgiRwUGa4pLBDex18hB1xF8QONl/zeusF
Tf6a2KDgDBOvszayf+Wi7G83q/a6RN3yKZMUSPye0gVKVkxA+Z6q/S7BkPIHRroUNXPfjKwPO0KH
DEvRlhU0WaajbD1kWmhaZxflx8qpz+cj7LqL61OZVso0+3bRyLnfaozzH8L3r6KPTAWdHbsPYy/T
IoQWq5pArEcniHmtTia9BJWHBDLJcd4o8OFje0l9O7zvjMkyW2BB1aZr9wLPaPVvwg7mI/UL/VTS
o3ndZTDgSuKmDGYrMSPJ1Vy6LXheUoIlb88+KC7qO5DHsHPuo+MnG3pTBCaz8EWIXCkZm5C6NGZF
uJHmlSX9d/rtcPjKHA6ugR3sqLA1WnNPgCwlMp7OUrIMwAKid/Fxo3rHoFZlqvk9BUeDZeCW1nvg
e4BHvaxx/y7vECOhfwGn/771zTnZeVAFO2IJOPFDvo4O4nyZrL+DoSW3K35swxJsNzI4trNzyrgK
igGCTRHS8L6+KYJ/KUzFKwtJYWUtMs2WVPM6JiSYc67S5ANq4ThD9qjRNWpMVBkSuVuH8JzLnOis
XvoZzBGVRAX2kPjTjRyuQx+Ta+xSe8H2LTwfI6y4dnRacNnZ45LKtHmNp8xdsiCMcSw5hnKIQT+Q
oa2SHHevfx8I80iGQzQH/rD/ZArFKlQYXhIsOPIMFtY5VpAeHcNCSo9u4hR0GE4XNtnHOIjExTpv
EQCz4zSSIXpQCJaS2LOl0wkBYns+wllzBBFC+2e08LxU+MSV29auw9ROyKOa5/UmzVr27jrnbjoM
WcU+EpFvw4IBmgq1f/jUb2eF3JpbQsnfMRTJ27o2+w9l26c0ChxE/Vh96X7vMQMhC6rHZ3oJJG8v
B5/mIjXjXE/zPL0D3U8fD97pdyx9bFSmK8e9ggDNMjZLPFYzX23wQ4sR71KwGnlKE5ZWsN/oSlC4
FVw7eWoqNFNRtZKZPS+SZyWkm+raCefRc2Z9LlQSwmHmG89o7IxVTrSXk6fsfplaV45yG+4BSqpT
F6qwDLP9T4uu4A7J9d2jH1ZWQmfgzp2hezUqjDYqJFmRzN3f5mD3nZ0xw4QDKwa9D4VEcNS3KXd7
imgzlmYRg0NqeQKkWDUAFoGpH9hsBDTDQEc2PMYyijr+sc2ku8vkQK9LE28UsPM36L/RpqagFpc9
FnL4aH0TF6sz4tPEnc9jtgxvm6GoS9gwXViyNF+dCO0NzBym69x9b+Cg+IjekmNn2BOtGOWLZGrh
ydxsob/bvxN8+S7BG8HY+RwoFr1znkwOsyQk+0XCkDyx9/RHKPTLyNE0FynQIoDc/bwiOEpg75Ls
KC/5pGA3m7cMZl55OM0OlhgS9s+Ha80nohr8DV3FUM67jh02fRYx9ABeLiZlDZKrPa27VV7SwC0v
JA6yt/Bo7d9eYNc2oz0tU1gmnTY/Egj7enOnHQ4jVIrqZoxIchmd6PCSLFhwDIBkXqKMSXxCgpxL
ib8aHA8zV42Msd5Lta1a2r7AlymrN7JHBxaBaXJVXZYBjCCCVSnsX3/rKITvGV+w9QJSCYuKhNzj
oJs8AZT/4SMSvMyKxeeIoBCabcuuK3Ig6gWD/I1nJLkD7Gfv9GGxZKLDGYGtbQHbNv8H6FxXBW4V
jwGTr+MYyusu5gG7crv9NrN8gk4eW67JICwLXJuTVmS9oCM7RN6GPq6Fj1416kIu2NycjUPBctlK
f3VyDF+PYSMwbJ+G9zgS8qRkGKIzxlYDBLTjTxME7F8Qp18LrJuxuZjnpPz2VsBWJ8NuPRNj7VRg
72TIt5ojo6rI+MjuHSo8bifdBmchrCxBmIHcSWbxdEq/k3RUIPSNh5/bBRSR9ncGkOtp7WP4NM9u
+L2zZT2plR8v6RZPVx8upBKqnx6yyZLy0AGEykNWDrb3VaJ70Iwy8Y6soSYH0aMvU4LDSvsdwHCH
vpoykTyAYrjXTbe1d7LJ/iYxU0+J/gaZMjpvN6RN4pvBDVj8Abd5ivppq1exAuPvAzYWGi131bUT
nmwsObxaI9RBYHRA1CC6shWsDewnNFH0nmQZqV3cy1JkOyjL6IivGQ9jBBMk/i3Edg7TnEhvO1i2
v01dqpHGSyqG9LNypNl4S0O4HeAfYe2HSlMPqTj7s4pJ3etNPo3BET0IimwaA6zpFusCXplx684R
b/gbMpay39zb5v4YsJwc+1lfoKL0d4is7q5gXoZVEKgKFJPkUaAXrAjR6ylUuB1zaiAFDhTWKto1
v0bE8N7qddef2gBo2SMBzEUNBlDi2lU+UmG1Gaz/VLe4GnNxc4uJMzlbIIw1zgXufgBRl7nbjq99
djBPNJ7fbCPW2ELhPg/aCKSA2cUXLg+FjUlfr/MhazMaVkcgbb33dgHwJNK3KB6yM2RH+z2Y9Fnp
ByPy2YF3A5YCtjZwxUzrFYxD9I3HegcgUt8PTNgzSdvhBjhFl1snJ4zRk8R5gJuaBpu5sNmKjUPs
23JE5Nmv2WA1YnotS9qgAYIhQVhsBzCFDrfLbRxmrxLe3iDgWHNLsEh4aVeEduaAAt0t7TJxu0/+
T2I6AkOX5l9yhJU2TD6HLPSw3MKug9CA56MPxxrsD6D0Hn1Y19l675v9bOL1zzxlM+A8SwvsrLaT
91N8D5UFAQ42rPLsdUQq4+MPHBoBL+J9us1s4M6Yvza0EoM8AV2OXgjWURco4bE+kMn7wBHz2UC7
jtEBUYorheb4CA5zCeX3YuPA2mTfNwVMg7u8waj/YxypzWO0ppcMY2zhgB38BXaEdTGyEN6TIR3e
jm9tehfAjqUZLLnByJFeOHrip21tw4tBYaqRzQk2DcGgebcumXiSkLu+J7vrH2WPDEzzzbhq2lld
sA6Xd72ZH8Jshd5p9j9nNAIVEM62GA0n56XJ7m18ZDWoMh+uT7YyaGX3RtB1PAywN6sHg13mnsj1
umNFcO676L0NcfQb61YKG5hhLLH0nso0ZbiHukV+gXhlTh3Hjoqky3I+yIZrAoLGtkGDC8KA/3Ra
xgzWByK59mmm8s0L8eUn7MBC3alqi2BEFtNF1iHWmehEhEB1x2QAvV97CRgYUBJAjMAQ26mHLWaA
ptt4LcDessDpWFL0oZpuVcPNrRGyuRz7up+CNYV3vOqgsYNC+BZCuylPI6TYhzHdi7Ul4QmTSPDo
UwQIbTyOpzwBiPC+CayjE6lIuXfqpz/o8JEEO0xxsjVqb4J5S4GN2CewWpI8lk1fJg3/YjuslGKa
+JNt+70UC8qcTCWaUrXY2ge7qaMm+zWlYCQZkW0FwawFKGtyD+77m+69+pn2OqhTGEA9p2OT3Vkf
myJeFizces+v2RH84hiVgI1aAAzNeAmgfy4s6e/hH4kOM5yWko0bgFE4uKI7U+9jinbWefPDAHMs
9w0oFsj7vmxUP/6Bh6B+SKe2yX267m9igPl9yFh/HQ6iLzIdvmi8tmi841eRcVolbGfgoKRzySYg
OZbqoKITmHgKtje3e+POBO7bTwopdCU8mQWuLBy1LWgPUDhQTNYVBjNxlzF8HYwZ2K4ORTyt3Tkb
aIjbhQ63jOyAWULc40EQwraMiy8bkrXgIm2fwwD1E4ZV4NY1e+JqDx1ZabXBjhQxb6UHNekygsdQ
AGqNcyVHfbXfjlN22sHnw84lB9KsLmqT7qQE0iOsmSC0UfB36YLuGX5sBLwRZW72/6LuzJYjt650
/SoO3UO9N2Z0tH0BICcyMzkUySryBkFWkcDGPE9vc57lvFh/Kau7VWVLOu67E3Y4JFdxyEwAe631
f/+/LFMc+3mMX3Td40vHhnFbS5h4acbRdsrs6GkocMtEUUISptX3dwPH+FWsFS+Nh7bb9yu+C5Vz
Z60iD+vGshFg3Pw61/Q3e7Y+GzZqzxxb0pc6ZCrAwcbzIpA18GfOCq0ml6mU45UwDfsG97xzGq1M
P7EQPglUL+661B4PJpRhqDyvCpfWLK97waDCHObUx1Q6sO5+ZM4Rw6KbWaFzTua27yGjAUiI8sBs
F1JIEjFoSFrU2OnGjTChCko2hdpT+RKlcAiwbsKPQU/8GELCH7FHBBr+dwrJIj51avCOKYfgTWpn
1j6Zo+mLqIgpQu2Q1c1lC6w/tMVo83AqGGTW1rA+OkLRocWjvmEKItoj4J13CzwGhCH1lsDAaNqv
3N5XCHjLLUkaCeSk2MIytKcyjj7GVMYPoDhW6AwchqMu0+uEtUsIjeTMxf3c3itiH4OuJlm7T7R5
y2wzOiJaSt+00NWU1N7ijoHfOFV09XNcVkQSlXMBLkW6KiDG28CLvUdGaw7JEKvASvo71fKBpaJ4
zKbe3KUKSp5HQX7J1XtFv0gD29au3YJuCvkfq72Jq2p+URd0Y7DHfpc0SR7wruXIvpYJ9Jm+XRTX
gFXzBke9/eJOzZuJ1np27bSgAK2vyXE7Dy3pTFY9+3lWPy7GereSRRbqE4iL4bZbR+s/d454bMRI
JtdMmbGs2m29rBiX8hIh2yuHM5eUgTJgGIFV2e9l26hd62oyMA0G4exF7P0SLHKXdsmpmNVnZ6I1
Wse68R3Trt4FiwyP1L7swYTDOBtuU9D8AvV+cTG5PpRz3gtIV4/2LMPYP3KmfZZd3+3cZmz2Vq68
DYqKtZ9bzw0yDQgDYBOkPFizVX2rVE1m8ppMWmCiN+60nhHp2saDPIsetbSl4/lAVq9PTUFVUArD
zvxIm+rQ+wUXM6Crkn5sWSyYtUhOph2CjenMP6yYmWrt9C+ecNGD+4H2YCnHewFF+Eq+Xf7axu3l
qB/t6zZm6gYAGGlXS1UYFDcLbOYoO/PdY/PIRxVX7P6qoII5wOzxSRYYMHjIaCyj17pBFyHP+mob
eZGJrD8Ss2Bo5fw6stJq77IzjNw4ZzmYyQinY6/dfNfXdoNQPzXbycyyXbTGIqCuzI+MOvVTOk9q
v0xtQYmddVDNrCIpt9KI7A8IB3XoM4Su1K7bx9FTwz7VHDCUkkdrm3nGXUUpfzV3ODynrppCcy3G
B3sSCyNKflboWtyqGlT/U2styTfURaJA0sITDDIJif+MZFM+smSyfhKJ5W2MwUzDodKmayFE3fvV
lK1+Hdfdt9Fb69a3e7HIrbEokDEWwq7rpoNSJXgsU03hx2Xk7PF2dF/ZusHUlo8zo4mmGaOSSE60
Ztq1xh7IIzPJHGAt7XWw7tXTXxePqGFw1XQixClTN5GNpMipU4NZUHCeE7fXdwU5vvdx0wkntIhG
ZqKUMueg29V9NynzJ2ikpkSbd3qa8YW4u+OyVsILGPFUHrhGVk57hLTqdY5F/lR5YjgpSAOauxU0
llRJpqkBMiQ8tt0UzrQprMVDCrGc5toseroWxDsZ+6LpE1SdRHj5JknzuA+aojGXJzFR8/reLGMn
WBjabLKloChMuNX6wKwzg6GulZpbqU/jQHOSVV8hW53mEtus0wbUzpAEYpoGFhLFvV2FWdmrzUod
yOgn7+kUKIqHfWMO1W3UWc4GpdE4VwUa1iFaHc8JasAE+zQIBtOUpoT8bSu7FJ7fdl525ZUxF/Bs
oAps7HJkGGawkjClYJ7QrblhteeUAWBxn0UJU9O25EMJOuY+Y9jktVWF2BZHdzuxPHTYXiq9205W
prdpWqO9BXT3Dn0XO1VYzu1aBJAvmhemUkMi1keVG5STvXo1WYxi+TUFeLlZcneegFvWBQtBanfe
wVHKdsiCxrjKG5LXURPxeGs94ytoaZ/dKcZjiw/Go5vXi1vZegBiZo4btrJFRTA6KfOtvurTAZWv
LcDfGP2uZzVkVbsHsc9nn4Ea71PEc3wObbsyose+0rvo01y6S/WcpMVoFEAKU55u7RLV8Asa6zzs
HEUx1LN5fmnSXblmuhtGY6me0jhvbitifR5UmTi5rzG1P7ea4rfkuUqpZLmJU4SFrBhrG83cPqET
GSpk6tmuh5FtInVQLH3ypUulHgUNO17Gq2ZK2iUUxewgbXtTl35F5jXNO0c6or4xIhHluwkOjAj6
TsvRD2wbZJOlkhehZNJdDtNovuDcC1U72zLr9dGcF/E2VZnaJVpjhlJvdNJn+/usSHglsUj3kVcW
ITE7/YMDHhr2srmj4Z6vbSJeNq05dxQc3V2aVRFguhvPGAOscjsPqfBLWNeQ7cZMYflFA+bH1Xmd
JQVFVixs+2Px6M1s1XLxqdiYOaMbb1C052drGe84ELO90kfjoTOt+cocY/emY5kC5r0GommNml1c
WzxyB6N/XBmxIUjPL4MAAIszwOQymZLQRX4Fy5w1P3H1dJcR3HSpEcl8y6rqEzoU5aY5Znez1OoQ
HmHcuk6yhnNeaafJrCE1LMzY04idUpvBTqgmqq1I04ilr45J7eq0+nLu6S9uYq+fpo3XOPIZqVLw
hK2QsfSobr706TIeamgQgiG1pjnCSWptUEJW6wEFehWmQ+duNJeOACcMDzs/b6L4BcSzPaqMrg+i
SE5nz1wawPt5aN+VYGQuIStlMHiukphdcgwFuWpnIB45c0x43bQ1Oku/8VAzmFNyQaHPjp9iq+s3
Y8XOGnwzJux/nj7oQxMfWnspDu1SW9+ySqco1Mv6plyS+hjBYn0iVs2+1pORU2PS845DjYbFl6NZ
J9tKmTWJevq4Zds3DRsYHcuqCXGn/EeHe5kdPaOtcqv1up3H9cVsGWn51rJ4s08wZxSmyHgHDsNu
Q6/yZOl21IStPbCijp17b20GklPXvfxkUnnSHw1OKGeLvFoHktqKhfvkMJXf6YoFdEuv7iNPeyH+
JEOSy5ItWbrnoqL+WJfVOZiE2m55Mh4csLeQOMdoI5hc0uVVfHjVjdOmR2MsxSYVAIRpOQGwCdVf
00lgi5CORcdqvFZKgfVXer6rxq72U7O79cxqCNc6TUN7HAi8GdzTWlIxN16cX6WuYwdNby+h1ncO
Jp767A76CXBoU+dGuV/7bN8mU5g6gH9V2xlnckpuyxKYmkVeT3lSmAT1VvIz69ZeF7R+3xxrN9DG
BELKsR7QOaeNRqDmht3rr4BFJ7tbd9ZQOgdLq4+9ZT+6gK2kLs0tUk9y4npfmEGXeInaWPeXSLZ7
gxlTNAxx6Brpxpryh0HL3tpEUJ0hiLCtjHlpctCt5Bh1AFd40U7oz44fN1Ic3Hph1xiPut5HI3RC
cklMhCtzExmqp9TTbi8cKtw7txi+ZKNpDkOdJA/Krs7G2g8Bi3CzQBpxSn1S3UUzZq8qTtBD+eT9
mVkr8kiXFH7amGpjNmB9DSccslZsbLvu8vSxMqFOVDivhamYm3GqbFDvRii0zmESTZ9mZLXGacX4
3YzGq7I1T3U1vbpS1WHsLc8elGCCcIo2HRsH5a1M+SbH2pZJi4GjqZlbmKoJFlThAyK8sVndpNgM
PWYsY6qdb16JsOXMeH+I7TWuSbuq71g00D/Yccq0a5xVSP7LECaTuUCpeqe0WlZudjP2ngbPeqqN
nKUSNE3DFnrmOApZP2pOfnKXIg5grDx2NdviebGn+i1x44mqrJQn5Os8PeKd4FmIJH10KovJsEap
uERLutUj4P4eG8DS5Z87r5lv8f0gHsMuBLMdW1ezMcq94RnLy8TT/wERLQ7Thrm9p/SbAVcVMtgk
/N50GmRppQNY1jiImuSVAhsjWNwl6r7VhMSRBvLflU4yB1MJ1nzNSAG1sB3eepjFKxM7Xz+a7jZK
dQCrdrhLQS845txHaldwEQ0QPVfc6w5Kf2wvw96cmu5b2errvtbjAz63k0nfspd6kp9TgBJ4sOe0
yh5FVD9nVXxdggjtPKjiE+nMQ8g8egzdoVqeefPkbqWgDrWiv/h16l67arKhGnyxWPqp0jEtJhl3
qVMsAHwwD8kRvzi3ZN9gbexNoGzH0MMl96x9pk3WsXGd6oiyTZWfDP1XpxbxQevs6mO1uD5s3bXP
Dk+kAMuU3IJeJ0E2aibzyKE+5tOwviunS1tisBnnIVLaIA5elFy5ZqpexpLMiXJgbVNRGtWXIuWB
aDsZqpn1gXchvl6cWf9A+p+vqiTK9yXdItgkmd0GYYj7fk6ywGJNzLlDnuRHutZBadgWMWbEud+x
rPPojBHNjlCF+TLqKzVHwtrXXdR3bnoqcLHkAbvIxUexOkzbzGJqhvs5ayXgSOp5T3PRWY8Oy3uV
31T1cqq0Ytx7KI1qlzXMg5DPhbrVTa9848KJ82unMpz72IlnG9LQwkgXkdM22BOWjUt+ynU0N/aR
EDJ5JyD3q6As5plgIiWm0PLKBgOBrb1VNut1ZwwUC/1WbGVkNxnFrcqL5KWnp96P47i+d+vUHDMv
S4eQjt39PKq1Frs0WRaGDClM7CicW52LtvOndGA+NmJNoB6W5gMEmGcFVblKsDTkP2q1pLGYF7TN
WYeye8g0Bi9GV+dHfArdgVkN9BjeqVMT6dppzdg+0yaqiTC7teW8lVFih7XQ2JrXaY5+T9Fpz2w0
8dSzBTl9nZuiO6jSWnY6SdeQOb1rnIB4iztjcMvQbSbMDX1lnLTWkUdKVLgERUgC9ApwzIRXEnu+
1z2UFLhhIi9TPSHc+raGV8yCqR7tsBv6PFh1HXGhVwj21vJs6vR/3dz0Typxta21pBff1OTepXS+
tDgGYsmEXX5b5vNHajfqLvcw7yIpRvV7KmuqiQ6anmqebIxYNCepm+rKSvL5ympai1ghE1ddVM0n
Q1+1LddItrFsF0x5XY2wJ3DmKc0Xtjly/t8gRH+yZKf2kLwrWI7q5D4T5oh7lTE8VPZXYZYMWRLa
sdXKp8Admek1GDF8mdufBOZ9vx4b/H4T05fG0OMHwB7rkMWr/onAlnHTNRDwchr7YMwl4lFi4k+g
HMKdXC8bWDmDZo33oWW8cCEVGOc1vDK6cvoHHtcPoyGKMKlYQtrHkOzU5hUljx0fJBIrDw0Gqoau
6wdWATNIsJc+iIBVb1tpzYsPaCK/cQzN2y5ne4Q1tAwxNZp0tmvP9BX5LTNfd0tjRuY+GhDs4AR0
4dlH1TF0a5LE+8reuctULJqPXpuMvqNHKLNsUt6Ss0KVbiN9J+twLtZFAfPaFA9E+4Rs/Enpyz0E
ViWjG3iNKeCTT3ZDIo5x2t4gOKeMQyGw0q6j5Ldd45N5EfTyQn2MtDd+OWcEmo+J5Hbs1G4ZC8MX
mFaCXoA2QUrLTYwBkf+J7HNd6QXIpOecp0w+et7oBBWU1e3E2/cC+/FhXCwqZUxrJ5W4Ha0y2ToO
qB9zIUafdCy+bEiN7sYx3qRAmzQMrsakxFlubBIxq3SFocWY2VzMGp2cVp9NyZbfCi57M2c2l6fj
iXqi8Nt4IoJ32tszKFpsgefJxtu3c8aXGTSipnVZUj+bJ7Y5qaAeMXqaDdGhkVlzfNTOBw8CFjsV
c/FeWO64M1f7G/Vwe9MYirdzZdCC26K/HmPczW0mblnV4u77ym0OSkWZ79ZVQ7urdxz14F6uAXqD
3YmCCBWn1PKIy8vq5DmHAdyl8LxBNi8oeJf95Goix2he6y/ZUFx2LFFCFqX50NMCcoHY6W7ylIeA
A4e70iJfsU3uCwmFXsDhds0IeuCVx2UInFBsHMkGGex/BQW/gYjP9qhzCvT4mgyao6hSeuvacKbm
nohG7YajedmrdmjpcJseijG2eBhM4FslYHBPr77Du3fnwgtda5abM6nPTYpfRfvH5PVQTGN5P4NX
DbGw6JJ4Rng9E9lhNY3AxgvhUx8p8rks8AR8dDvHTTTuXk8Yn22xFAFaB3d6Wc2o9dgG6lqUjOBW
52X0lmw/sYnovAIs38/5OIQaK6HO9uyUWxJm2U1Ko8YoIe/4x9ke8VoVsN1RsgQs7MjOs5hjCre0
DHV3XslM6Y09CUafhrWToZi9Sz5BZZ1MDHMBRDNzYx0fG219ctWo4gQ7dWNldb5VXRzv8kjeZEVz
0qDZAkPijHPnioOR4cyhE+Bdi3L7zzrWOISGogMHK9L9bCrHH51ouUmjKsX1WVIWToOvIDh5solx
w1P7NJWX4T9kbdcCzpRF5lz3q6M/9AltQz6y1LdXNdLQcjFMZxWj7bZkoJxqw44pVb9robJuS9J/
6Un60U/lcANd/FmbNLHp8kjzQdG6k8H7HjpmcVUZyWeo9y4QM/R1bVGOtEt/Zui2fupcpz52ZDzW
evcy216zzTD3MnZjhcvcMf2MTXbFRzrVR8RDw1rhxPCF3M88QgORzo+stnyzFKe4ncz1Fuxl3JRZ
Me6MPDlFpmlsBtf6ZMXDSOfh7e3MzDdr5omtiKuYj6N5NB3+vGaHsVeUn9sMKnOy9GXTMiuwHAxz
DWsFNgZUyt5ZMgVjmxWHqEu6R2c0vqztmsEzoD2UZg98OXrfJPuRKeVkGZgOF96yZvjb8ffiDs95
RHhxva9Nj3mYUp+MeW5fU7O8snW1vGLUyq6jTI+vpJ66IW5Ccmyr9rWWmU7jZrWorYtxw16J8a2d
q2y70mI+p7kxXpd4HrYVxsRPeYtjzmqBsmNNQMkYlo4bw7whJwCJ20P5Q4T3Dfo0TircguYgA902
bugtCnIXmBKOLLzGm7S3I/OW2FPqnXlXC/0u1votT8YrsPCntkuOMuWMg51TQVeDHTu866B1/QZ/
+9d4LjMO0eJyUo2+K7Mu5Fw9Y82FOhXpWSfsgkaOB2sdCUyys3aK1jGs437jJSNOk0E7s7nc2gxj
x1C21zFPxjt7TSHx8uHD5gQmiMOZNwu1Zjhz3/ush9dDz02/4Zyisc+Jo8V2SD5InslqI/slu1Wq
P+aFyxVgclXFGm8EXtWXZtUfeRa+WCip22jw8PAlmhl29gCJRXsLclqoLef4it6ZxZs49vy0q42z
ZyQIgTJ+xGzBTZIP67Wb2Z+Mepl28bLcSUg7Ah0qqJ4VzXHNspyWHft53cjymtqtudhr8oqRYzQ+
qYHFAZ0ORCD1FWp7bp5d1X0QJ4JPFgTT1QYIhzyKj2uEARQ6aQ0wP+L9adh6y/LpfG+W9hwMcSGQ
Ailgihxjilwr8CZAId+ohELb6h6TeE2Z5K1n2rBL6TSmQQSLvrFwTvuiM455H7d+kqFh2otWByVG
CJ+p9UNVGdLvI/2WReygJzkzx8wyceEwogviInmOUd8VE+1shlVvtEDRd23czHW3AOplYBXFe1St
T6tn51uWiVwEn/zGVHoDEFqD2mVwrMrCROpFDTKuvm6luc43XrbYQULZ9NQa6xDU2hhxdy1xaDTI
vU6buVsyUOprlDXdx4dvb+sWAz0iLxZCT79e4ta5hiyYEMoStRVwgTyVprdmmiKMZnO+M8z+aczy
24Zxoj8yFLu48dVe15vXyhWPSTJgSZySNSCUM+eqRspexCU3o3t0e6fdOOaI1ecC6tc6fXVRUCQV
65M7EQBBh8cWiEhDobdEu1shrVipmTJiNseCGq2tV3OXFx0MMP5Azwi1hWrBn7OVm0STubpJHMGH
mBh2/hXXZffCJKtskdytmODUxbnGM8QTEH+k/Kp4po9ha5htsdOGRpPhwnyq2umNAPuJR43EGbf1
erQrq0yjwxQnA1GymXISGJ254XPUjNbbWdZQeWdziq35Wsp2fJoiLt+HzB7BTfQ86m2/so1o2KKT
qw7FwVu51Zif28ybBdAX9If6s8zv34tWuuRt/SYxLBosaegOzbWtNWDinieWNxcf1ccf50L9TmzX
j3vwFm2d51lYeKXlWsBHzeORuR1biZJqCf74R8hLPN4/yz36IZQvzvUR3y6UmxKmkHuK6lRy1THk
ChYAPmJ7KtWyg6+01SvFfv217ZvFZqYX6cVplUNR74hrme/++Nf5vTipH0L8WO3ALc3saRdVFfWX
13CwWdPXwh6fV2P5k5y938kP+3GBnkZJkbnI8LumNAvKxyh60hnWKD+PTby5dZpxj8sG9vyPX9Tv
XSU/xHvFSeNkoKjrDpsbwwstX8PBbPVP/6vv/uMKPSmMCXm2XXfl0NghLY+5F6JSf5Lv9TuX4I+7
86gGRKynNu/ViEAGcyrwEzHsdJzoz/LZf+ft+XGlat56lXABS3aV9Ap2l+FD0akJ0+RPcql/55py
Lv//b25SrZQlhji8iklzl+jDPjPrcKEcm7Q/2+j5OxfUj7v+EFFy8rmKlfw242sToQnKs/Zk6NtG
tdX/7iJyLu/eb14F+PIAB8FS6DazmUEslrbRUQX2f3wR/d4r+OEpMJPNYdUiXSnOLlK31VW7haCK
HcTEElqtjIgWaeo/yQn8vR/2w02ewUsqq+cD6UaLDYYCr8tAMsLVEsdq69ZFyehqjP+efvdvX+d/
j9+r278/yrq//Qf//pWZW6vipP/hX/92Ul/bqqs++v+4fNl//7Xvv+hvD1XBf3/8K999Bd/41x8c
vvav3/3LBvW5X+6G93a5f2cC3P/y3fkVL3/z//UP//L+y3d5WOr3v/5EVljZX74bz77yp1//6PDt
rz9dtjD822+//a9/dn4t+DJ/6P/v//mHv//+2vV//cnTf2YsxZYDYZI/I8mN+ekv0/vlT1z3Z8dy
hW5L3SCUjdCyn/5SVm2f/PUn3f2ZSY5rCB3qzKOj5Iu6avjlj+yfWfl9+Y/tSpvMZ/2n//q9vvtk
/ueT+ks5FLeVAvrjG/+yEPEfDiPD/jHlNo5wzBNko++zuFlgbwQ5mIHSmmKfuKq9Ghn7QBcOFzzY
tQw87DQw9uIro5A96TQwpG4iHPTerrI+euyqT9GCpQ8QwxiIzxsmi2F8MeYI5M7IpGnl2zI7FLn3
PMs6QQNo7XvGvwKeP2sZtxdeeksGRQwFbUpPINEMkgChQYs/MgbziCWS4f1RM8k1oeRxZO2LnCbL
dzCOW0FcKpNlHHlaX4J99Gih2cM/7DNig5cknm6iGEYUjo6txmhv4+DPfpSE4RGcgAyw0dYlLbF8
L70V0oXDUmKVBjVKombuQoMI170iLW9nrHZ5SuScv4x2vFwxgySWbCI6qlgQ1yjZV+x8kunQ25Tl
3g0KJY1Akk+9L8nh8vzepRFqnAI3gYQxiP1GFtV7QRLGkaiHlm65Ji8qV1q1hz7yXrpS694xG8Qn
GyvaOa4M796Ref4YjTr0WDMBi5iA8Zlfu055s1rMcv2JyJ+dYcM/FO7YfO5zYV01edoyl8rt9D6v
1uYFAHq4B16YH0TsgSoQK+Awt7ebN7Jt7G+mmZO3VEu3BY2v0CNYWHZPwTtIP2aOdYsVF0LN080G
d2tuho7mCpRjxYFeggUdaK9wPNNizzZEWmt9ZdEWtNJCbD4qPcOxyjFI+pmqeJ+k3rLpVikPjg1S
gwtbK9NQupLxOt3BFVNG8qKsQuNFahaFC4NTN2KzQGlnyEIKvetI6kI+h4ID3w68mUqZnGvrI1ta
AjxUMwl9n2R6BO5n2v1nnoNWtkc+iRZiWHJpBmvSGDcAoOREjsTcQGnzjH7tc91xMQSnABOMaKbr
MinkyStFrjiVgQWctb3kGkQ1rIwbq9zZgoBpzwBF5oPybG3dMXNiaJRXc3clNRl/aO3KPCQkAETv
txqW4j7o8FmQJdXoWJYdPkNmpozwx6yuNUxxSQ6SY1yu5GFqBHSAnt/llnLuEcVcxiyI/Z2vLGle
majUBxIsyLKJ+8bcl4lQh4bKNhgqPXkvDF4dSdbx+LVl99Jnw/WKEdRKWZsJ+b3fGF4/fomMYSb4
qZKG+FLwl+0dczJaIVtU/SsMED1sIhfXIV1EA61bIjIEG8sFSiLN9zLHS2o922nOMH9l9JcfbHfF
etb1Wn7r5utw0ElOn/ykilG5RR3FzzoBXDe0xtqdaY3GXiNILKbti7HSk9BK5nNhW/6QTgiWxMgN
e6+cjMPIaRaijoJVKCOWL72bVn0wFau6xIdZRgP0IBi3l/pyHDPCGXxsv/3JFcTqBHkimZUWvfQ2
7KdNLOCCOg5Zv4yFgSXVt32eLqfIbvSctJZLtzskUXZPKBs+L2eeTLDLokdzMQrrmGqETAWE6Lvb
Zi2X2yRlBBC4oq5evBkm0NcbFivgdrUJFLL5ZaYy33oC3yuQccsMoXTVdTcbzlm4i7ohIGQcMaAl
iHQqWu6rTn/U41PvdtEXXNfdY+1yf46FTf5jP2dyB2g/vf9ydP1Lp/c/P5e/O8h379Xl8Ov+fzi8
qYb+4PAGAnlX3x32/P2/H95SWj8blgf0zC12Obs5ov9+eEtp/iwuvJNr03R63mUhyq+Ht/WzAOwV
Hn9gSt01L8svfj28+Rrud5fm9L+LgX/h8P5l6cT/nN38XANrkE7CjulRLLg/Lo1ba00kppzIY3Fe
U3LMY7m8FdhqQV68B3ZkAQ8JAs8EgZa6k1/PUCBi8MQuzyNu7qQMMaicMeD8a3uff/m9MOxcHm0U
KBQ4l5UdvymgHU+rFo/kuUMmva82WikJaMtbPhZ6iKur3ZNGdbgUFWHrMD3DBrPDTf0nFe/3Lcg/
/g4/7DfRSGiQC26kw9RUBEVm+tGc3TumkEYgXfdPeujvy+t/+GE/bp0eJHmiaNb5gd3nb3PdnMtO
e03KAwrOt1zZj7+5Pn8t4n5btP2Tl2YQEOUxirUYeZg/JGSj3mRFFKkCCqC89ozy2mDGaHmXhOK0
/pNm9HKF/2ZY8fdrzBCebpg6oBlX9vefZdOlhkiKoTj0IvqcmAx+Zv1IejGxqpkT9ol9py8ynEjM
jSYQjhryjwsuPxZZ99VORbfh1GtRIhH6yCvWebBJ2kS/s7VvrftBZHNE4cIEr9GNJwx+kf/H75X1
y2qL728SCAhTt23PoKLgpXz/Amqtn2PIYm0fe6I6VAY8W0/qb9O3RujBHc6WxdR5qYtNsWwiXl/d
HTKyh0KcSctmjMv6XEzZhu0AKN1qvrWIR71uvBIUBqWGb+ERT5xNnJnZEhbtisOXO9AwVLFN3TEO
S37YiPPcV818N2D4pXpOierp4vt4xv9quBb5bnOq+xZixZ05Tmc7vyLDoDlMjtHBNQF8xvol+a45
j7PInpTp3ZQ631GK6M6KHUbe9WFuMdexguh5dm0UwrPZMZ0ADT4OxN75S7F+Npn9HqrRmlgtw8CF
HOnmupJJhQQyY4FdII+kXt9Oa9VuBnCQbTW1YZxTTi6qyzblah1Mj1RKdMtLDvO4my33WA/Lgspd
vyYkXPkOg0k21uxHqtC9LYtvJjTktonqlzVBwRuwzgV94pdESdzj+Kmo6tvFyo+mVX7LwAi2pt1C
1NXdljnrjE53MW7hQsXKmhwzpSVHL3smnwZauOy2AgzU1w2JRxOnTV0nN7PbQXQQzeu7evnJhOUJ
qcRNEO/myswIh9HzZ1GuBzcmrUmZG23Jkx0K4RdqzdbnMkHFs9rrzDBTCAb0ssGy1u3s7DEMd5uZ
nMItp0UQOfWjW81DIGRymt1CBrmGMGZ4ZnsvGMmXBnSr6KOwh8F5cgZUxFUhc3cOubeF5mKAjC+D
l/Giltxbicv0n/ib1RrIb26P5eBF102VPQMxBmSf944bPZWT+miripvFBqJvzvQjIhdz4Hxumn7a
LmJ6SYrM8vl1xpOVj+g0nubPxAFQ6twTjgUqcyGPqUBQ+7GvgmETiIdpilfr7Jxo2tRdTzjmJYbO
mviqhs1ATjpvXFt9xua6BH2JSXnAM1gt/Ze0kgPvmPeN17RQlsNtlEy0AzgEm5wA42H6cMgpCwuU
g12R6lfKi2ZKG3Vn54kZFubwkHX1nUseXGgScmCnVbkBTAcWM2GlcZH2V0MHRFxV416K0vVH4hS4
t0BTLMcFFvVuLmdeExvHppreCh6zRvGfzJ3ZjqRYtm2/iBJsYAOvgPVu5n24ub+gcI9w+h42zdff
YVmlq8w8t27p6Lycl1KqQhHeGM3ac805pribV/uV/oBN1edJ0L9CpTG4+ssP8pBXXggXFxJSrLF1
b8zeuJkMPIjL7CULbwSUnP5s4+ItM9gLNHqDAfwlTtYSUgc4DjRnMZz06k51EdT3JnU5TaBAkXiI
ThQ23kNGctnzuf0GatInQK3yjmx1cx7b6eUO3dcCpfs2pUnxjEp/SRvCq5HekqMdxM/K9N6sUmgw
Lxj1PeDhIEFADLn5h6ysV5aM7KkTj2glD0+zdznOFc9AQY2QDXaJDS6+3jIeTkIJNVehmY/3oGGa
MIHhQVQRt6OXsdQxsoXj1RxgDn2bi444NxbSuousA+xnwo0mfNPE1a+L9UvvrwAp7HfDMbWtUlhr
qt7YZHU0v5sz+J2k5LGUVi+xUT2xbiG1BrrxkuYNATfD2Y4O7BAONdk+Vnnur1YmQfao4Zji+PCZ
noCdU5KhGeUHBD96u9YDUAzjfSoqmC/4ANe0Sc6udiMy8bliXhToriRGdtinLY5OjMwyGncDuW8y
C3H7itvYxEM5jOmFs0iFJWIZttizODRr8b4vWDKiwOuHIS3LpzVrog1r2iBqAP1SE9I8JHU9YOeZ
vtbKbi+smuvt7X1kGurbM2P95MZimxpW7VMj/dBXcHs9I/X2rpscO34BxzjlhoOwKwNCcFYoaxgi
SUfMFJbuN69CDCCxaW2y3IZAoZkEgBhRbltK4k4NU4mYXF+fWtjwprbBwV9ubeSQrd3maShuuHFZ
to+4BmcQgp67Kdrsu7RgKEQaaRTQr6ZbLmG2RHSup9rZzKq9LM+RyNonjOT6GRjCTxn1zy77sWpZ
1J3JGqW8PQDXeAVoPjibojiZOIA528vXmEceGEzcmZ1L9DLCbmNgORZ4CGke8KH2PkaYu3neAHfq
yJ8WfUsIVQ63hqx8rzXiR6XF7g5TmotTGbQJ8havH3aSsbp4qWUfx0U7mbnXh+OA/oA97ZEV+JMk
B76Vvd/V67WaZePngAc28Bae2j66VxEu/mEWn4PrKJ9QZQ9xY3jGBuBXBoHnBoxI09zz2vJ2gNQJ
7UUSMtN8qIVDYtq4h55ShWZfAuWx/ih82AqCkw86AZ1W6LhIo6a5M+Bg4QjBKVRAf6lua2XT0dTG
TMiP55HhBZ3FbrluqUGIqqtdk5gbyuZY9xAI+dRpmwlTh+Mf3ir+DWZCtd5Z1pAHYwuOyFmvvcwA
bDIxDg0vjNjC26VVmKrIKfYu7VxD67w18fcKcGdjz97PkrwIf+8+mpR90DtMAuBprexfh7+/KLd/
Hi1N47/Oexa+QAdMrIDG5/0xD/5pdm/almD3WOfcCSg1ED4Vb4voKc2MbVRU4hE2YO8PeCUMV+SY
dd2rq0Pox59xcaS4x9FcAgMibDVmeBY7bwymhCdlSVXJxW7djSWN914m4qG1nOeIK11EdIsId+nv
1OKdnKVrfAvg6maGaAZRJGYvbLCqb0wPN5ymtkRtKHdLqmDVoJ5XeswpPt5yoWwgV0xEZJ3nCqdG
3S8ng5uJ+s0DFcfT3jTZrTtp/+b0jCzJ2P5y6muULQJrHra31dTTE6vNuwWXzxFDEzNIq73E+DTd
G3d5ZsSnDQAbC8lfEFWfOJ8nPx6SJuRx9YBB/Znyl30kbYBsHbqP+7vobWIDVc9Lt9uUorjaagRx
qcrLWBK/mvInU1T33qzUQejeT1cUoM1K667NLEbAhN4GXHSB1U8PGuAaKzp6Y64dkHZW1mcUXKeT
+9XmtnOvOc1EecGeRsTzcHsTpzUL43JFQUwzSLnYCzR9PtzmMHtiiRhXu1Fr5+0yUwkG43Iz1TeD
gJYGGr5zwizWt5y6p4RI6cYwllNcR5lPCBEDQN/smVcf6kzXbpUCBLPY1AN0gxaHfde1b1GDFtvQ
jEjH5nQiK+ajYVtIONqmJZ4YvePg/bh9mbyxTsqGYgQBQTpM2ew3GxpGPdODscLzLrKzj77NP6ah
pS2N42J5X444gEo0O5bpjE0GP0GoMtj98RUe2t4e0kvbxFdz1e9Uj8uIzBYZnORY2fkv0oI+S6mj
a5D77ORblbYXGKUF3kc250TrsZ9KKgjKV8y0YCkfhL0CJNeZOjrLfhwctfNI1ELqWD6nheEwJzHm
G1MRTmirvqnh7ivRc3wgtR8r+CM/L04oQ5jG+08k5mxrVPqncKoLyxcXNhvWCW7vPaQfjcWui1pK
p93YqvvcOzYcBeoRZxYZPU5NDgBycPq8/z7NMfsVJ8Q35kTyaeMCLFd8XASOILDCM2SlD5/F+p3Z
komenKBtL9TSzLCKLeMr58OLWeZfcBW9aOuIiK6g0xPbO0hwUNUKoBBD3bAdygdLyi5UsakHSd8/
2gqXaTVR6tKSBdfbrHjV4jcGAIGUfsc5cU8X7bRhrREHEuxELQkdFrGwAwABD4ymkk+Zb3SKs0vc
S9BWLXlBQUiL+NsPyKwRKrs8R152mXt+qpQ9cQDL6crS6mlNSDKLBMh/zh91jsTG4fbPhds/MbmP
dwWyKP/3dHIXO4XJrH2A/IJbIOjMSb/NvgKgEHMzNVn1nhNRzoecO5IygdzqSP43xtkZzmBLk+2Y
6hhdlrTx59Ijrd6kn04JLNNqzIcKDcUiV9FzLJmVfFmrLA1NncMf3jjds45IDek2Ug2HmeqoWQ3n
huGpIUqA9W8g567yr96Zdja+rs1/X7X7n+zc/qLt/dt/6H/hZs5ixf/vxb3gZ/lZ38wK/9zy3VZ5
t7/wL3VPd/4hheMYEp3K+ueW7V/qni7+YZqe59Hf6yBk3ZZ2/1L30P2kK/kzvLtobsh//1fdM/R/
IPvpjmfbhkT+Y73+31D3/pBx/iRcEMKzLBet0DR1B+qw/JvygmKXrdmshn3Zqpo+0Mjvy/Zldubs
buys+jBOLCeMSEE+SYr+EI+DDt1ixuun1/sOUX4Pq4kXojuRHUqJZnt4SrfNXD7YHdAGLki2d6QC
UalgrUAOUbuUE9ctlnCFZDa8jja4H8TPzWLN3mnKY05Vt3xZTcEcfDLZBlktoY416c4yeHQxjRU7
q0dlBIj9BqULw6ZtbP/0+f0/xC/7ZuH426/Fuemxnitsfjv2TYv704AyKm8kup70+0G3Kf2R7T51
OHdhqaH6xwTSXGgKOBMWxRBuin3643dVE77Bw6RIjaTtVeG2jUmy8pbXaJwgggIP4i0l/df3RXds
UrAjSLtEsXXjAhR0CHUIo9vISHR4ocZjAv76HLsIO9nNri7a9kbfFk5Y8jnyyIAvU9ZTujPV8rl0
7ryNJ+2qPK2483QsmLZ2Uz8PscVC1BNzTuPI71VLd1lOgQQ4gFcsVDk4EOefz4h/O9yJv8mUtyvK
sQXypgdeDqgUV/VffnVd3epZ7HR7y3PskxireaO3TGt0Ulp8jIEZW9KX7lAflmpR23UsWXtRIqaJ
n2aR6lsWoGfDGbKgi9WrF00x8AgapiALcR8RFZb8zMADipBQWE2vQEXYFGIx7DLLCEHFFv9BnPxr
tSOfqmFbLneGZZgI7izB/vrz0MGQiTkx+j3vg3Qn53Tfyk4LdVGDnCiNH5SM+FppY9brlPEfKv7+
1oT+xxe3SZMwjUB9M7C4/fWLD2IcB0eD5NxjlPf1uRRHouov1e2D/+PCWdarysyVTDOHE5Fm1kM8
eHl4a3Tes3H7lnwAh5zAhqZp6ly1ix5WKGT/wWZi3NTgv94vfJumIylvxCJuyb99n/QvM+/Rmrvn
FyWCadJWKCNamLSSGWqNTkSXXN9xFz5nHB3gkCD1WxxW//+3LSb4//qNsEhhG+AIF83Adv5mfJFN
YVUezF0SEcVRry4YFmYfLpobjqwpNlyFDxEWUX8e56M0yMYla/e7Ax5HiJ/ONnt4jnOIGBli71mu
BrXxKgpbgRtAZt2VBGpmFVvTWT6I8NyCGIQHp27alo5+4Nxw1SbzfsjlnbqtkVN4Yf7oUBEjxBHz
/cSmFZ73XL3qhHpODVbpQ0//DMXS7mYtzC4oZsM50LrwJmGGcaoAP5nE2Wubet02y4bpGBEfBjnJ
fzVV5PqL2/akcPyW5O3asdllSGfuJxAFrqHXS6pimvYWxJXGwXSJceArNt+EvdBppxjGyXnuFuKH
m3Ylm9LfTgp1wYI1jfscuhhYqAkv/7ZZEsDBt+Gv7E/g3rJHb5niHzVyXs6rb7t4RIA8MsJqHb7R
+J8tCdOS5/yB8NPjIuMHcyS2IUYXPqTevJedJIWfztdCj+2t/QkJIA8Xj62JGUPMqLlWg9KFLrAa
WhJm9AYQFAMwM+RGyiJfmmE01idG+3YLX04Fwsg380weoOzNs5s0h3WBPQwTk0a4RqPtrEeYzBLw
i1aPyhPbLq5R8W0VZuvXXvzYDcMHL7YMPNhACoDsuVVw9MAz85nVO8JJ7UZN4NYWm+1/pD2m/HQc
LJfIe9Q88eyYy7ArdPILqSJUWZJmgzq0nAe+PsEO8z7uAzlXYkOLHEmUqH/DBUIrwtT9Bsv7s3e8
OVQFrFabB6VowOCg6OjBEBHtr4z4Ut/sf6203tJ2x/nSu2T06PiO104+dKELvLpmM5TaszUgMpGN
i5cVv4BpvAqjf10b+24umn00fEbC/lnSEwxItKGnMREnyl0unQeKLbmHAoKiDkO9HFbAP2MviURZ
nKQL8JVzCr8FJpA5E6rU5QdELJ7eQ9gNxBBX88EYl3OidXgSvCHQtRRr81S9wjUZd1m80arkDqG7
COgTcg4FWOMFyRP9iLeYx7Egt57QsLNgQg7ayGbtg7ilm6laByBVa3Tmf+oT7gykCO1Dn5o40AUc
5CjpkwcY7NYuMm3WAibsPs/rjCNB2Y9J9fV9lvCSliwnR1np+zg1hE+X2seSmoq+SsQYC6YipFn7
oR2Xk0O0jfeor5fayg3hnIm8GJu2Rl0QNFz7I4aYbY4hYJ8XnBosExet29v3cUff3ZKAq9Fad+cm
Br1exXCnDx2HVzL9+A5sX4nlx2xTTjlr9Tkq+b68MuZohvbiN8gwlsIvzaNnomB0mH2+pWqS6iJL
2pVAIJ3hbJG5digk0uAeeR1dWyN6UzV8ah7EHQjbKNAx59DkAA/1gIAXEPNgTZRG3R5POYiBHwm5
ki1R+68sqX/3WTw/GzyqiGlhAdHXqz3Xb1Y6lLtCy6cA+L760A6yr/d5H42HamntUMQQxNkG467S
Z594+4/cK77ZLdDEYbHmGt1+LxfA71Ntj3xTnMSAWmL6j7q3XO+uSYbINQtOKmUpqZhVZw3rj5nQ
LJO6hhYMXtpcvHV9n1kPCbFOvwYQU35Z64+yYi+RKeIuuTW+qWYyAmDMMW1MgkhHGeAAzvdOBiiv
47oZrgUrsTAdNGsbpQnwY+uGjDMUJjRKjQNTWVD36vwjY4wFM5k8iuJCg7I6mVW1mSvbz9dHXe+K
TdlCKV0EeRKsV9Cq82TegtTeD4D8g6XK6Rzs1S8I2jeNga137XxQpVZm5hXiDPhR9oEhtWm4U4i4
NPEjndBPTq29OgZ55vR3XMiQYrZup1LT3sTwcIGEgCPQO2q0UPnoDVgfpjog8i66lA1catc01LG6
eKFrwKG9ClMNxVnEW22yX+UXoyebHtCWkspR5NCuCibtcag09uNgDBEyjH2n5W0wx4PLm9E5F1jq
txFBQ9z0zYF3JRWOOhWCuQdRT1jcpd54yZw63hiZ4j1I6RmgP2x22VZJF8oL0YwQcfpt9lqennF7
jTcwlOcjm06HvQweFJojm2Sfr11+jEi9DqyphB6/Zgi99lj80B3n2Wmi59KLfrbdJaYzdx+t8iN3
vINHcc8D74ZNr/oexprThkNX2oFDcia5TyGd+2Oz/HIbWA3FUL5TFo9lEqDConBNjTYrsJzOJWQR
77eeDdbGACMn6EPa9RzWD0aDeRu+dDm77f6hbEfz0XO52NTRnnAGYkULm9z6oQnePLAv7k3HqwhV
iNJ3teHFlsM5IamFpB5dYXX7bmWeSc/pJ2fYrASk2qKyd7S3GFutEgejtV8GOjRDjOkIrVN10JTz
bJnLxAqhfsiXr6HRnOtqo7EbMC3FDdycCA4aUMVMmg5Iy65NCKCPZCjkRfAuT8jD3QVQj+2RiKdV
ogubykCoy5JxC6SEAJ69EFqz2eIZMNEb7yOx+25nVfoSYqogijB1x27rYUq6iwuDJG+yvqoeexar
dKdZeWfaskPVjstz7c3sgZnu4NVOwwF/N1FwWe4IiYlT1nptUMby9hDdTUrQV5hBj1cGxbtrFt9N
CqXbhhO6jyhB24pytE9qWq27kWgUGaP0LpEquiuaftfkE1blBek1pd2BKJN54Ln+5SX2x1i70a7U
uWKr2JUnOnU6eFXN163lOEcjgoVzrIXxrSWrG2QavS+d5RwWfa7PnTu+uqD9A9eBuUPjbOUT4Yrp
VLGJ+tTZHpmT63ElXONk6Kmz9Z3NvOAAD32YWXEYRUrjUzq1QHf6fuMVQIELl2rNG0hoLTghN9P3
0hoPrritUBFrOufDmIkya9oJ6CBW7xEJLze5ZAFsUUua20eATP0PYsYffcK+24Inn2ba+lBTUb0b
J8aK2dqSYHiWXv7Ti6H/SY7JvimT104ozY88/VfD3UOUcNyszROsaDCwTfXBSmjjYa8FiyL2zXxy
Cv0JvNG0tyPKd207fvdm8+h1RYjl4qUkwlCMyxjCx2dCccw8QGQEH2GUACDTw0qCLqwcOj7qUfyI
OQIEgFAfWU9zKy3XjEFlGfgwmm9XmW+dhPA1jTCHIQ/D9zb8UhoPrd7ewy36yCbvvXXrlzr9lXvj
b7oK3wfPnHhl0S206ml7ZCv6a11rTg8m50ZIhlVfQe3vrhGU1kBEGcw9AdQGKsa3VnZf+ji85wl1
i3+8I3AZHo3slpNLiHvblBRFEpV+hLxmzdNFw3S1mVo2zZ3LsNom916Z/I7We82Y7stq/Cy1Ngq1
UXM3BgI0kUF2oayqOfcDTw6r7EfrnRJVvdJUGfRWBb67Lr448y8u8m2xahw0ciQ/mg1ayYXVI+8w
q3mnuvMxIOoHMBdYGGzE+xbwg+yrg61odZmrFqQ6KU+dmucQ4TQUdbfLmu5pMAA02zlVymnOJS1+
rQrquD1REDO+0mBwnVeLTWaEgbIyILD0s7G1GTEAWHnaLo9xk7jrFh8kL1LLZUWmGSdgHDw33f6S
xt4DMQ1oYGUNjqGwHxJA6mp27vA1fUb4G9NZfy6s6ROj2lGtYFg9bz62ZcRhQ9pHgyOwDx7TpNEH
8Tdd6JmaKZIJDJqZgmJkzhyz96GkZByupmO6ZyMzH6QX8XioeY1yD3wzk85+M7bnXFoPeKqGcNXY
gFb53ehRFUlp4z1QW54DrgNMi2NP1rD+FqlNJl/khLnhPGA/40sp8Tpabb7pdbKMIqa4oFTqmd4j
6E5zhcHUYrhM+uqlL4Z6s3JYfRqt6ez1ClYVQcJADQnHCarX2oEccdqbYFynfC97ntZFvnVzlkT1
4nRoOfDF4LuwUQQd2Rs0onjeVxFP5r76hRn8pDrl+bqe/W5ynWPSJHcl9w6hQVX5rdL0sEugIbPr
b4t+Pi9ewZppzkNTSjrFvUOf4fOGssgSNBanWuBzW3T3OPBn22whjK4aaJP2urnt9JIGgEVMg44L
umBrTTl96iYwLa77pi37bWk53wV4v0jlLjdBkYWi0jCRNNRTczzA8fq8xO1b3iSXjOcrZCj3fnCq
q1herK5i01IMR2JlFXCp7BcU9VxmFLgqaAV2AkunSSF/kf13bbvdaON4xmHfHz3b2tUReELKN4Kx
gUrE3z5CeDt6JJDoNLvEnmh8gs0Av24V7fW6fsJY+GXoYrdM+nM8sttbjenEoxE82Mq/nQMnkg7Z
38p2z2NFgdSEVWlIyRbkfyDjXbvwKzYHtCMtFJpkD+Tj3wbXcP2CJqRwApWZN+tDeZSoYF7nwW1z
4uaIX5j3DbYxGBA0BrPEXUFyuIPNuKzcsOHxRZGDL+qBXoZxvmhtrR1pQSV8KUuAUAZYkoI+WIwo
bLfb8ldGAd2Wj/AgzXhH58ydZreveLypX3rGiwwQKDs7oJzCMmbNkaITkAFky1Sd9U53jkbPo9ac
HjhqP0WOs5JVtTeFsI1nU6NpORIUSqib9pCyD3+ieWN+stYAQjsrRlUVO08AAWxdG6hL7SL9FXMO
+h50ccxzpdO7bpuWsjkZDrgv8gB9gL+j2jdF3zzMgL/6Lo6O1s00bGrHqZm0jatLCV8MNohlJw/5
dBMVVnbuZT6H7gpMENSa2FQZBj2HlSD1Qz/jiaZH+Awxv9V83lERlQWEapEub6uc0eL9NpqsYvCy
cEPMrPxG86sreG7mBkB31+jOpT4AMR7L8xSVJeW8Kf3BuKRLlTTbbnJ5jLO77dajg7DAyVeI+0ZX
L0V9raHjPtJ8AOw3zaYjxZvPVheBhU/1UJrkeXOU0Gl2cQUJ5TyZhn6nuzeVbSggStpnttbkm1Nw
9hVLXbrvBJuXmDoORI7NSlcdQk2BV55RuFmMNznz/Jt5AZHY4ziTstWL0LgpvN+hlS++mboUH6cH
reQjs1M64uMs2kwRYjJeAvDn3a9KZzVVDt22M7W70mh3tPpQ+yShy1KRvbjk9F8k8Qioww7x+K4m
NyEwenXrt9XJuy7FbADUkd8urxSquE22rE23iU0mdpDfH0JvH1GkU3rnOt4DfTaHHn2vJNDjFxHv
J3okOAkmKLMrkGK+jmGIZ1GqaJtiy2zGjuVybaKyts1rwnpx17UJcIqmfHa0TPCWiT46xPDJvVU8
pk5A2vKdO3KlTpI2DrgbFRpZl+LUUPsktV9pIpjCVYcLjc7zwqr/xEmGp+mAUtYzeLcRngiYMV5g
gRekpWmaiZnzK+ZhzxiLUOzPrbXFITNwmIN6o3HABWQu/MSDhjCAm2L9fqto0CYaNLOwtHPaJVs0
JcV4xXGN14l5oIuoOM7JUENlXc9GkyP2FRTtgOq6rypto9zbu9ftdQKskRFIkCN597s0hM2SWWez
yrewGIj16UPWo97Ek+NQKN/8NL8snaujyKbD6lXHOV0gE8DG8S2tHZkiiM4nnXxPzLU7GnH+oQSJ
BaeeOdigzeC9wVOsLC0YgZccxrm6lWW7G/r9xrsM0NM+iYGa9InaaE1LbKqJQMRG5W6wmDurOj06
aQkmsnlvvZx6NR1HSX0cGz2CW4wqUJRR4JCkGQt2MhhiOVuuP8eBWtK2HJh85/7AswFSneW8lLMW
DrH6mRYl60wzuXWlFsQRhAKGIqpvXEM2N7D5WHISChHLQJ6V3lc7UIZlJ+DAIldnj9y428WSm2x+
UgZtlZY+UmW5/EhWk4fEE1VpC+gqYYdxmx4sZ6IkVhevxmABE1+sr1IXz1UBRAQjx7ddn2ow2jQd
ncnp4KbEeRa0WrkHXiV8xZS3cTXv0srleSgke3jNPpo6/TY1lo+A96++jO1GbwovnJL4yN17SYzW
uaOQ8tPtJg4EQOO0mJ9P2rypCCahTmZgvIim+wkHwXZwrUu+CGDl601TXZhVexgP4DnTiTLntiy/
MKJ7W6lFjZ9Ug0WvU2/6a0eQ/zbCFkFbyH4/t85ZW2GtpANrXvRVit95/dFF7jJgN7xGKoBshVq6
rV2rJqTBw6P2dLe0j0Ni68gSXIONJl5aO3oWrXUPMPr3sMAoVhp/bDxFOPHJicHwI902MsOkG2N0
XiwrRw4unf06JTtX9J/E6wAn0LyQ2NFeF9uSiuvdkBUIwxMcK0Rg21+lG5pLFxF2c1+h0NRBPGP1
FIm4rOaN+gYJ956O5M8JGjrHQpzBcLFzvujyns8JRlqrQz4r6XgoHmeUID+xWXU3l1zqE5stnAcQ
dOhj4Kve8BLRCFgIHtCMzpN12DGTF9u0mUOW7IL9VKMqyYDKCvZfxBUdHiYBOvr02DHyuWmclHLM
0jB7nIX7RFsCd9DfuXZs1pxRzBMGVW7vmnmxb5LmIgBJEJKEwWYXvJyrLN4ZlRlSEHXozb4O25jX
DM5FTkkIdrV0GAOdDDOHM50hFNKeuoyYuVpOl2Ux1gybBYNmXD0pMkUbpwVd2FMmBfbSZD4BnLBO
xc8Y90xgD9EdKgAGktp6KqX9Kji1bRg00PWTMQAmA34yPoJTYB6lVG8TL6AbRe8wwugAOzrJKSGN
dg2dSVi85j6Y2FWlNmZYHo5PlQEIW5q/FyO/uPAGtDnZlYpTyqA9mmud33xnz0MVA4IyTX7fbf61
xMephL60T0eDQQxLzZBkF2kPv1EW6sA2QBk2c988jeKE7YCSdYupayXXAgMn48TDUOvxLfnOMOR3
yFdFeUOPsgcpyuGYjytmZ2H9otzTNwd6ngybCpVUKSu0HZxRhvnqxOmX56htmWPBbea95eI89wiC
rR7KhX6jTFKxFXSRW/rRGIxMNIj6xW8pKLMo6t8pkxnoOsoZXF921pPbQ920Ejw2tT6LkM6JbHhU
dE4HTc9YY8g8VKOLMGBWu4auBV66DedD/bEWsG7nVdL3QHcmrWGZwwzTHHqMRhTVwMviGiDg96R1
YBijiQzYkI/zvuWKXCa1o/HTDieWi+GI2ZSlyT621BYc3qke013MFSg8TT+R06ZPcAFp7fLJ6a+1
3dYhmYJmY2IKceIcxY3gBw7h59hCVNIqRhWNEJdbZZAS2V6s7Ak3PEvhylibvsmgBjPaiZFLN8/U
Xpfdo5lyrBGiWYjHPSHbsluglXIzczUp4EjsHLjyI6+jsnIwVaCy8aWDSY3tFEsTKjs+Q77fdi5g
uyzZ47Kudkh2/dFInd/dQAWWGzOPTvI96+YNDc2AkMzpCHcFYT/q/GGh3UBntWW08imy0rdIIk7N
7mn18FbN3cKxbhgPi2wEAKr2KYspxKDpGZuZ1l96iFJZ3RKzjAxSkB18W4FrMGCmJz3c+TzIFAjm
hrjjSrkBm2kSBxqaplPBL3VUSZ0CTnSeEbONKIKadYMG3tBjbftaGGPoZb/sHM+8mqiAKTzV4Z4t
dLZ2JX03Oj+DmujRYM3JFmiJAINXyWHPfgGaV7Y829kARA0nTlbMmw5YWQAe6SRz5pKuW36YunfP
RY5VqOPZLHHoBGPBhrQsoMTRleQP3Dj4wLMKppagLAuLhePt4TFRBs9TkEKOkqpFnv4y0g+r62yV
EQ3BSF0IAzlXcFlS+iDkgTjPg564v5lCFvxxtF5FNB2wG4QLprkUa4w5w68hnWCY+YU3WsqD1VVB
tRYt31L2YnKUoQCYSb0tpo1T7lNWWltal+9H40fVsXpJWYcHVQZliBZYzIIqtFoLwYULwZHVdZh/
FUa1BTmdvFX5+NCM5TfwKf0NXz/9flH8Y60B9HDWrTFSTOBouvYIOelZeN1jVl3Ji79UZe1til4e
R1fpRxpMA8eaNHwj8UuNPdge29+MwlibAeE6Vv2QmizAKDMm9ZNNqPwjtQDjZB5LPhuM6iW83yW5
OtN6zD1N2+vwNXCw5dl2ctphr1MshqA2H8oGGUTzbk402tKg7ukAidzXzjyAn1E4THE1E3lQee3w
Mxc72N/PWB3Cyusfe1TLFL8YIx5Z7xqVABzSo+xYNwh2fvieUSZLm4TzOsPUz1+S2REM3+hmDlVo
iSFQXl0uZkN7sBpOxZ2udv16seeu37o4Mu/iFiesTp8a0gmdq1CU8jJ7iDsOEh2AF4IgP9CSTj0/
eJBSKBwM1h6GEHsmbckPIhM/dWM5L3VxlWb/phT1eMKZAuy0LAYaSckGQ15ADzylwjXfdz6Pra8z
Lb7dJjoR8cabxu4cPdgNP1CSUrNcVK8T4E94ry92Aq26TdvnKWZBxB7M90apNuXovRT9RDQrG05r
Wm2457hRagj91UCPr0lCQucNYhgjTG0w67d91Uf1R/mXhmZT4ZXu1FK/a8m7B7nIt7z8WuQUyJcO
uMdmrM6eF9u79PZtNDboxEUUGJG05Oo261c9oGvNJQcwl4dWY/wovXEK3RQT9HKdRngDYup+6Vp8
J251LCtDiF+XastsrZ2UIOHLaoTSH1i9nKzTibFY6DN4yyjZmrR++Jq7ykCnWGE/RM+Na3wjdjY0
Gt0bBnpz1VjnCEzMGlMSZcDHCy2wzZOlzHNSXlOtOALvMsKC3MxOrSiEyqQptKBfCz+jZNsTNO60
TwuvY4Uai8DNvANvajPMhPcue/fTNp0Q2OWbhUCiDxgNW1vt6gx6dG3MP2hhofP51sGExczPOc4D
2xKEqVkkdm9WyVOsUOd6INsfi0EEUMvw0oI328+0qfnayDU7rgIPNFvmnRQUZct63CxGpN8veJhj
OdXnvMqZ1Jf72uYlz3yrOThhKLhEnBqeWuEdB3XjDyYWGphdP1nk9/ZOnVtb6ebXdCR40cXgwr3h
CeB8jmM4heuZac+towXG0k/kNxpiCLEVJHPM7VOC9mthQPijmu9JRw+bSL/SW0buScsVulYUB11n
vlM66NLaWEj2tD3nywwnREKVtwPvS7aMd5RbB0liHteegQ4iGuZWcLisn9n+E63R8hO6HcxUXPGT
w5O9KQF1ayUmJsR9Qq5u6PR9jkhLaCgy+q2VU6sRR6TfS1pD0GyHbWMoc2cN/4e681iOHMvS9Ku0
zXpQBi22DuWKmkEGYwNjKGit8fTzgdnWRfdg0TurZ9OLykVlRF4HcNX5zy8mtBqRilVkKP6KAE0g
UWPU0MQzfLKgfpmC62ZOXqrRPLRie2+YoMdyDfFkHK3N0EQ218ACCxddskskQRrVF3hZjV92vGDt
TBAlH0jyCE17XUT+YMndoccM1ZEsiQwkFYO8utxEEfiopGOUH2k5G/90pyNm3C/6QHc8j0lo74jS
McZqU2ezo6Al9JfefMaYABBFldvsLgTppWRTjqFGEGpDIFb0rEc/sg66eBTTBhXyx8Qsv0YBKpXK
gz/t6Oq6tcopsSSiwBEar2XsIn7Jaazb3WKORzG6tqZC9NO59KjF24NlTtzrwteBDsgmVmfZMfT5
vo8UH6fNuynmKSYSFacr1Yqekvuhr6b7aPpCuBhk9xmHm4zjd6NVcuOULDSbIKejVY6FLRnTUyev
pmRDziUhJfEqQbSHAK20W/wbsKMgXQI98QYbydel+Nlm7BVjx6yPTW7GFkTGHJ1Ii2OSGBcFtn6q
ZGOxcayb4rEmxNvVUx63iRevI5V1iyPsrkWHUIA8uLgDmD41hLQVcmhPozA8FVEJa30MNCdQ62tS
uha2dxWmfhzssoZqwkS51xatitm16mpz48/WevrV4nM4SYDuuuXFSZa4iVwgRRzgd0uBdAtX8FeQ
4B0BV+yIWijyhlH6qVkGzZAc2UQQCQkdRIClZcZiXMFB3Szv0m5gcSMj0Sg0vDZG2NTBoCkzFr4S
fk+1kJUSGU8LV15lmHpkgUXJ3ZG4XCz/cROIxe+liFsr1t9b0mb2kKAo6CFoVGKXwFZOPEO0pl1r
gDiQouAVKK02jdx2fgsjo4y5cYhjf8SZmyRUejarV3nf/RT7KXCqaZVwErwxd7TOKB15n0uFg0XJ
NpxrBAvS7Cql21ZvJkhXArYforjX3hhOJXa/eAPCQTA5hrX6Wx7NexPzEAf7v23flQuskvLYK2Q0
yhMAbaiikCqYTWlI9ySygAAL/UrQu+GQpt9wFuFG3NeLXSeG6FM1IC8X7zBZOmYCAJE8DrhwQsze
QRql9mnI4up/KQPGri2BNxKGkl5oSD3TsafjFbe3gso85/Yw9whbqiK7yorGOrRxtZ3S0Sd12qQI
iNqDAg9tmpLdnCqkT0Na5GsPD5Y+oHgYc/FYLtcqigS7H4tbHcKZa0CRt2goea1i/UZ+6g6x9Itl
uFnmiZ5+mAqH1QaTiesPKuxKqAAvockRSmYAIq3wqaDK0COClETMUDGPq9h7kh9miPcNPGdekqFi
NIioamT+Yto3c5IRk1YmtT/GZEOY7Y+MeY/fcA+XSg8jzFAeYCmQEF4UwG812AUemDA5vhl1LPmc
SBZ1VgGioofflI4YA05EkMDBrU16zq2kvYhEFdlm1IuuiqMYxAcruCNZxRgbNNABSWsjOjhHnqwv
sQ6BScb8qiIKPNcRtwQYCVsLi46598Xq5oLkIawjl6DhhqwbNLUsyjfTLLizifmL1EYEfOc/l2Bs
t21zZxbFdTMS2ERqLPf7VtkRNPjY5AZ561rDPSvKMepOwSUn6Xcx37RioUP+BW01JFi2mPfCC246
dTNKOfJbQhw3uIii26t0ZxQsiB9deQNW1m6M3rIc45ug0OjErGNGPTE+cn2/oqGgbF64xOImTW1u
TVphC0jv5il30rr3rYiyxgTwZMLpGxwckZXFZHrmoYKMttLdVkhugr4AqeCF2XMjoDEz4UH1TcD7
4Z64GIPkp7sxi79w3m+7VlauEpGeXsm2gO6To6Bot0KH2cNkDvuqwuZWaWUCU1rj2zwSw5HDibFr
9QdRzKi484jgw3ZHq/s1mKd0j8f4i5LVuaPRYYwLMnG42djhUjxVGfQAqgI3mtENi/r0dQTkgBOd
/wg7atQ0Jt6jGF87fIk4qLhgiMBSbg6FM2x32Bcicx4aOqdwW3A3DV+3oqa+KMaEQYSxupDqtLOH
jqAqocHHbSRhQ01+rI5WPrPZQeYckgmP3+lI0JyHDHzcVCU3ICu3uFAmdB006Hcc2lAhcoNoWFhG
TUXkW9rSASWY65VSc4fLHZHJWXwQhgIWlw7JSZlhN9AtAO1B8xO2d9OYinRiYIapQp/aYhk8WGns
0uleHBqsIfY5kC7G7IGbnHllpa5iJoq3zBI5btlLQKiUM2qcKWwj/Z5CMXShBInD70wlbrAQxTts
FukdanhgFZVjDGHygGX3TkwJEWwQvpVG/UwGJ+60urlTm4qzn2Qqdew3uGJjKTRODgQUXzLQF9Ls
StzZjK8Kc1Q83s+VFAqAR+ulRjURJJJYi9OO2WBbUOe/4mF+JbpxRxsAarZR/7ZKYjhLEmRJDOB1
iKTjKOlXIxCgLsCZp+vFfv4LqPWhGYNXOCFXeAK0PkxoeHnz8hSTl+hXUvwSidJez3N4TjlsNkOQ
3cjQiC0PKFViNfpiVPXrhCGug06JCKj4SVRx+M6tCOWxIuD9gznk+CLry0Gt8ud+ro/TVIIGRAA1
ivaTviF89cpvDIlurki1mekECQYtB62pa0/mtm17lXXRXIsFBCw5f8pmKfRKClGmlYSTMiFvdC68
Ju0638iBFEu2AhV/VryTpC3etJozxZ0/znB6Sk37MavhEQhzIhSDbHNFi3tX5cwlAfV7jXzWXxrr
a1Vo6OitPHvCNyhopwTlEHkv05w8k0qc4EtEkZUFpj2Cc9uYLdEwTaD0Cfw7EgGtNoZYVtbfpPj7
pLLfkgli59gUKFmOcVHEXxzw8V6sSbjWE5Cmof3SIezYjGVeeHi8+Kg2WKsm4uBcNr905MOTALLc
q7Tu2EtpeKCyb1rpqVsDd1o/j/D0nmTKWr1BhC4XxBLQz1sdbFnGiU5QEflibBGUQQVJYAkaj7Ci
8xFrVKDKmOQutt+YgaReX/fk4cidryO67Gu5sWtc4EhR3VRxYhx6KfK0KpV32quMmBJWEnvpOMWv
swGkWwsTnVXSk7sFWk2gUUZWaOmSzCrcdFgJ05EPrKYheJnIsitc6EOykzQwP6YYbF5I9oNS3fT0
DTHyjY5kaXMvjuJDIjUm0S4ZFrZYiIljZJc5rjJVFfyKl3h2RdifKNQTbyGPgB0qyZyAFsxmwFuA
rWkmyi3IbpaKQ1+3aNmFJZWIMdiJTMiX2eq0tgq4COQT16lADkk0HKTMBBQ36brH9EahdS2cT1z7
oBgDbhR7Ocx+yAjasYpeVgws2AUFCJyxiK9THtn6gJY5DMMXUenIB+PXYhgRh9tMm6gxiIaQR9Hi
1kOhoW4FDaswBXdm2zLY7wPAQLWO7xsx2g7cGODSCnSTev11VvoneH0HZXxUGjk5mtoIN1KF7E7Q
J5oYz8QvEOZGo7vQRffYhESopBPioE3gppLYaJow+bMIm96h1ZdvxkDZs0fDv1KE5sjX5CmbrHDh
VEETAxgMlnhwS0FNPYiXbE5q+FDGwNFEu0NbGawbku0Pcy1Wnpq13MFGUBo4XsGBZvnvBb+YN+GI
VU83ExKiG7z+O1uAdubSrh8dzLeIbii7hNjMLUZmPgEe8l13FeaEdhrx72zRyuuRYF5tkB+FUtEO
ydSvW2APISCWY8iEO5wTtA1ubvlVo1SPdbxKx0e59ruwpLhOO+2xb2SXiEI+87O2cDCFCFU7WWlo
fFB+9lF59fZn334pyXGoZyJ4TINKHy1mZUBY2oSk/O3oiuDawBngQJmzpX6CSxHBGOjGK7mFEV5P
07gbrJD8Jys9miT75a0h7IRuoRWIRkmdemD3fhYPVrTPir67x7PZfpNjGVAb7HqJkn0VoqPuonbX
SPNPxKTWXhipnFSjcJsCYpRQqFj5rXotNKKQzeTwWV+x77ifVNfqAXvyFFQLTjKX8tloj3lYO0Sz
QbTRIXFBdSjDR/6W6kcQHrnjJMtDkxdXX1NEKtdDRHRi2WX5puviZKWE8dghcOuEN8PSJXfY493n
fTz5YJ00KsEeoe5xlWnzQD3CbStsFLF2OU+mU0L5dBJAUieN+lupI89DV78YSZ75wnRQpkm/moOo
cqcxadxWahZbVltS/4acnKJV61YNXyUWDn4Mjea1Y/IDP4JjXyu44KfLN4H664AyYifmyQPJgdoh
x37hLs7x9Ki77LZqutgntLXap0EOkSAWrxFQYQyuVqofkrNkKW22q4vAovmp7rS6Uq8DUjR6oZe5
3mFHSE3iFiKaiTfdW6HC0OCPXxWZ6Vhdm26sZgm/irCLJCUh4ok9qJKlY1nw2HqjFbvcHD3csnKv
6KXaCVUr8WXIdYdCFmHnlpZfEL+dS5A0StqGPex++EOF4EXk2kBlxxg/oDPCy7MQ1DavE8D/aAH6
NSLfgwtPp7bLrlk0VmrbOZxHyrVEYLoWi/peIM0DeDXrPHECT5csgwtQJnLyaxOi3XXvV4LEExDy
QyIGDqagDFE0U/KVnfJrqYccLuJY7rRV8zdrtNQ6Wd3VUw8ZRVB0d7am6gUnxcWJM3qcNdtnO/Ql
hHVIwCxfSj/NLSw9d7v1heKTg/JMqxSviIdvb5ouPGPKnZCE+3bhhEnUILzvG+wxtTHe1UqCzAHn
Nceo+2qXiLfsl5BiNHbfUkKarUraj7f/8NQAnpR6OeF7XE1uh4RtExTW7JOZqRJmhqU6DrzunHBE
5piqcVMZsXuZWRExYWKOokzbDOHlBpMkkiUV/Fmox3th0Y9lHDhDTPdRAjXawbg0NpU+TK5WSftS
K5MrdZVH4jYCR25O2Uq03NyFU+CCddwPpM2iT35Fupjea3LpCBPlZhh0GWFCzXRb4HPDUQ7nV23u
rZJu/5uEMaC1DBAZbpuG/djscm9a1zrxpszvmxJI352nssZRJCm3Ql0dRc5hW1Pq4ZBbag0IZ6Eu
DLWtBD85yemXCX3C/x1P85GQH2/RYzqYWXqvC2puE+AmrmShGQucQbpWwUfLUO6v9Z72fZyq10C9
LhFJxh3zeB+uKN48QLGaEo3fVCc/l9SQMIRndi1Wq26iIdAdocr7nZFZWGyOtzneKNehFAKSZVDC
K5WE6vWP15MKMTqS3Z8Ck+7Q9zgllwuV82TdayOAjhE/leSZ7QSB2DyhrDljs/7WaDX5qDaEcxdQ
Y0gkIc4jHLV9NtaHOKH9CCmttVWLGUIY0EguayRSFhERpcCy6Mxc9cx6flTm9nuZFlSAwUtKV/ov
Qdz/b5vFfynFPhFs/y8yY9Q/dVLetdnrf+xfmyFu32u217/0681OWZA06x8WMkYclRFZW7KEnvEv
0bYg6eI/RKSgEm6IBoJMBd/B/1RtC+I/FELcIfMa1AS6oZv/NGVc/50pqqi9Tf6AqqBQNP+OcFvS
Vn/Df0oudYt0TlnEn1Y0+XmKJZ9JLo0ok6E6mctNj+EaZUaJJcMsI5XV4K1exyR7zATRp178TGOg
XDFderzM55KbTivf5PCUGjsU72Tzuc599Lpa6Ded26i2YG7LZdPhZeFL0WGgS4vgjl56aHdctBu/
Yx9kV6038hNclHgfk41GgwFh+C+ap1YFXxL62k4lPE1w6nhrkjFNclzstHerOY12zf3L3CESS7Qr
/UW3Yze8ksnLEzV/atDUHCXhqxz85PK8MRVnvI1NMkuumhwa+nM7PFvjt070o+u03Yud3zc7JH2k
AiUVbTEcjn5jDQYpgHgDsd/X82FQH8t+P71iVzQ3d63M5aO+a+ona9ka2iYTtwLkgcVLXvP5IfwZ
pMdyAJixaQOMx/ZYXeM6R/4S74NihzwveUMTaGM+9/Lt8ru7rvZZaFMHWy8Rxq24SpQeMjKPTnKZ
0yyy5dLtqbCye6h3uugqipsbj5XhjpBjCcbsgdL96eX/rO4Df2vV//eW9E31q3joml+/uqvX6n+B
yaqKmPxf+zA8NPF/HF+L9NSJgb/y16o2pX+Yhqag4MbtQMOoEa+Dvxa1Yf1Dk2WRhF08iXBUXeXL
/7mmrX+QQmkiVdfJU5JXl4b/cmLQ/mFJKLNFrH7fNgL+e3/DiUFadfHv17OMalpRsBvAFEm2xHPL
gXEZoahN8MhV3/haedOWBeylt8wuO3T6zbsXc/vXf/a9BdOZA5OO5ZIqS4bEVoS6HLuUs90j1vIu
zA21cZG2OjBfrmY73ra+eivdLfbiDtfUWReE9H8+4emY1lluBoRRopjBSl3jZnRVt/Rh/PhUCDwh
qolLT/jH+zwbbVWKv7NwgCgYdgjFGjfamX66DfeW3UL9aTapw+Z1QXm+vq6Tj6fhXWDI1ttUkQxM
OU4GM2Oq+daYazfZhdt0n/qjp3ryNvEvfLZVvn42jol1lozVKGQ35vDpODmsmEhpW9KGbNFeHNL0
KA/sH70zOwgGt/Xf0/W/TZOT8dZD6N1LxBkcjU+sloxHc/WJQtLHZcmhX+i3l8Y6P9CYkidjnU3J
AlWWSDuzdHGSyog3hg7pZJ5gF4fEw7nNxpuu3KBs8OtHKG+X3uz65j55s6uBy/snJVw4NrSKJ0Ui
yYLAWs3Nffqrzl9D06+8i2/GbXJh4qwWzp+OezZNlajIV7pa5epXpi85qPLhPFXc9zdw6mzOsy/h
FV7+Oxq3+4gQWKc4Jlf/zmIxNRH3fbY6Hd+DMxuYOec2oRQ8/eBJnuwCWjwjrjkubu61z5dmlWqe
mgv/Na2wVUGDruoSSZxnw1WUzXIsJaWbgKrSfo/FcJ/naUlciVzt+qnCWbHQjeiubnKEmhMoqGpl
4z4zxXQl0IMcVoHwPUzy9AmVOXnACQYD9tgs3Z1MvqLiLFEb7+ZJ0R5z2nFfdbOv0cAjz4RHDTtH
toAa0VKK3+ZGJStZy0B0zM7gSk/HKtfCJXQafVgbxJ2gHVO5i+JtWuX1dwPyrOr25NMGqPyLDgO1
CoEfAsKmoecuEku7GPHC55Ok9HnmgdzA1CAdy/Ks35nmgjBSzjuzP4AfN3R545QwezVYTCI/dbGz
l77JrrRuBpgdYUJ91xcKqDZW5tuxIZfRpMygERiUd2UuKa+KGFXhrjcVSmW1MLlPAADRaAIrb9A4
QoHa8I8+dVIicmSI5VJUfwlzDjxfNNphPGiz2ADxa4RSci1kg0bsNgdbeCuZsWlLhejmETGnH6Vt
QSdAMW7oGOoqjaUWhdKAXvUOwmr8Siov4hlxRFyyGcppvNIH0hIBg2mnbOLYILqjHNThVrWG6CUu
SdWk04Lh38YIFIgqkoW+28bYIv46Jmp/BIifvilqXHiYnZf3QZ8pjz0x7jeJpDe0yJZevdWlbrlJ
EIE/jj2hdEOuhn5e0mur5zqjz8aEjvDoKQwAHCLZMJXt9gitUnspq3LfdJiApqQ52lUqyU7MfIRd
Tg59ptXxUa0Q56iFRgetCWK7VwkSndHH2OsLdLq0aR51XB/vOqupbpK4149JLyj3kNtqV5Zw6an6
SboOtHZ5DOZw8uuak4ieRIrEXqzMTT8HlKGKPNCy6AMo07sGYlmxxd0oJ4wbTjrSECEbPanN0S0F
5ajhjJPm0k9Tx7nIkdK8T7nvirXmGgopCL9xyOlSvnA7hf1Twa8xnvq6jhG5ajpX49AiMxpNq5gj
+Zwyup+JoKIb70ecB21ECYsbjpnlQ8sEuGgtI8X2YN35tUTo7jIm77diruC2dxFZlaTQePI8Ec6R
Vqb53co6JC5UF+BIDfn1GylKDA+3XATAYxDKT5TiWoRSVltmh9UNiD/Rq5+VEGUK2p4bE78akqJA
fbU8jA/KTER4XWmROwrmaLfdUkJ3EStfrMs2siU16RXI201l+giEQ9UxM1wzMF0xoO4k6kOoJKuk
UIC31MHlvlJTXDiCWVrcebBkZ9FpnGI8WAtOCmoFnTiowWiNpqGMh+0ZzF4upY09iUL/1IZ1bUPl
GR1gIgmLz7j6SkBNoG4GXZHchkLNHeDKU0UExYHQyEi4hfu+iPKV1Rsmbt91s43HfpAeIj3SkUjo
GrLYYrDwlhHoWNYioR62KLYzChw8duwcn8ljLaoRDMFEHl8CSccGLoLtBIu2tej7ikdhIdaMjkmY
EzIL932yI9Y9HumisTx2pans8S/UXQ0K1B7qGYJ7gf0NOlBYHGlQrNYF3fQd01wJgSa2PHqtTDl0
e6KLXNZlcwgSyxQcrjRB6uh1Tl+b5Nsx3i7xBB25qUr1Fsy8uS9KOjd9pyCGLRpegoyMmACaxezo
GdVFVd7ktdJIuGQILaktmgSUmVl57bZNFjC7G5SNCu6zt9OACM3h5iPw5TSMrpiEoNq2IleJ6UK2
Lx5jY54h3VojVWY8jnakBx0StGp0ZzwlPcvCG0ODJjR3CxxVeWl8JYrokLAaXgCXpisBj/GNuLIU
LHlhneEngc0nTMyyEB+lNMy/0aQOnbptxz3tzyulM+m/jTBXFxaXUxlzctWyMjZRtvaBinjeNCgQ
/MnKoCHgESznkrkjHUg6TFb12M6habdUinFlUgBL5h5J4Uul0PicFbCzIFVh70YqEdxjgoe5tQK1
kkjWr6hjItMluNUGamn2oLBa8WNAnnwbwV3fJ4kFI0QtQbqHgeumZYi3haXhEUzat9uS5myrlfiV
ICKsls2We/ZI30ctSnKgg0x4GHo1+E0fheBhyfq9SMhNYox0/XoS8oc+H0KboJICymNk4L/WB8Ke
colmL+0jdwok86Gs4Wo2U3APSP1ENFJMfkn9IHeztJuYEZsIWq+tqaFJojPmxJqJwZA7VjAZJRnr
UFXjxeuIBV7Is6f/IVRFT87kktAXQ3tg/ArmsmKPqJv7YUrGrZn3JFuqAkGZi0BLlx5u+HNSu+AA
aVf4HhitNd0uyMOVOzXM0+WYxUOOhGZBHNGM062a4KhGPG3Gi9sU8I7RhKj0cktZr5wUgy13NBrJ
HQbWP5CtHtIMkb15gYFVEjH7ha2VtlnCCRW38ypBR0NvpWPrTVkwerE53Og4t256aHE6qCjKhzre
N/RrbNkcRb+X8DjF3M0i+V1Nf8esI6BIUEZ6kTObKamT3/twTu/iRgmejGQpnlOcErYt4l17GOSO
LR7htlKvTHeFjmYoDIjBOqW6LctqRLrTJNfLZC4HcusibOeIuBaOZTQH6Z1kdfmwHwUQGzGbqudu
KFD5Ypn5VOJPaRLMZ2XNVd3T3pgbPUSzRGaqPaKAEJ2uAQ1VgyaatzC00nlbJCp+HkFH27Ws6j2I
c/a9weY5s4dalaYjatz2iM8Ux5AWxFeQOE0vDgcY7AZu6ZGEGReNxCq+nqvpUvqc9FFtREUky5S1
iOrNs9qoy7KWT8mlcrTja+PHeosVbBV3HW7R2I47l67uHw/IODpYHjaK4vqD3hVHsLzg8NVDTQ0N
i8xGX2bjKkP2z6beqXjRbC6O+GeRoolcmSnZuWKpqnT2iAJmeqUM4A5G0LHQrrTn+lfwojqDKzup
k32BBZ0pXn8rvFwq3mXA0LM6haGBTsA2Tc3S5LM6BdgCQVoVcw7f9E8DVW70NfPwpfGl696ftj+Q
ZhzXemX6AuMJn11HfjZurfgShvDnRz79GWs59e6d55VYVGQeFS60l0V2VvDQdGBvTo6M3N4BCXQu
PfqfxYrGhQ3KPFivbMHEPx3SGJWpShEVuGLaYTWFmUqQ3CFcehqN/sfn9f1a95wWoQwFzqlLWBny
Ss++b2pMJnTlVfuFbfRMh4TWuMPu9vD5MB88kbXiWWT8KTKY9PnE1bgTE08PkTYLiDZrHPwKoE/7
FW3yz0f64IEs01AsHEGYsfK50XffKEqiSPXsdtqPPD8YWNgIs//5GB/MzNVCXMVOXFQs47x2nRaC
AlV5mt2ll7i9/c7bCwO8feGzz3Iywvo+3026sZ3Spkcxw84S3jeO5JlX8MEQvUcbY0vH20bHk+G7
5wVfOzv2+kPtmu7nD/m2tD/7DWdTo0RIJSwZv0H1QUY4U2c3d7Gue6lt4q/twZXII1s21q/43wHu
tJPnP0OB9CUuYRAyNkExUABB7ixb8btXjNhYb5d2OfnUfHVFBwxRwnvIMHBfVRXlDAjicFL6csJu
ot/nr+rv8FA+Gf1mcLjCYIZKtBNO6SbTyeNyAotxU9iXfsKfcB6/QJdkMGIaOkTynX5wlFNFWCUc
WeI+3CpbdAnAedm+vwR5/Qn+nI5z9mKh3Y66FTFOttO84SHy1sND2WMd4cY3FwG2S6OdvdeAAARd
DRlttCdnOa7vctpkB8OH+vTt4oT9c6fGUJi21foGdVU7h0QtKqQZJXzBhA386Zi6Ie6bm8qFbuyL
h/AmuhAH/AG8bCgSiaVklJEqQXjV6UdTx64Yeh16CpWgQ+kEI3FDgN8muOlv523+/PmC/HNnOxlN
OcML4zRpunIlw5TGIZefK6QW6f/wid7MTt/tO5EI0gszeX2i0Q0PrT9sofNsFFvejgfT/vyB/txG
Tx/o7GSNooTMLIHBkuV3mutfkL38+nwEaT0pT/ew0yHOzp0eo/ghiE1wpL3pW950aL3oHuXzf2MT
OXPOfdtE3s+GNVv3/Z5NRKqh9xljaRu6cHZkT9adOvtEOkKYd7onZEI2njRD5UmVR6LjRUD50vtc
J9C7j8eJQc1V8wPw3iWD8Sf2r3QQPcMWPdXcgmPb8cWryqU1oJydVOjcZUFYZ8zaH1ifuv+FqyKN
JNNLvl3avj5aAnTNaCEp7Nhs1KdPiKxTLoMK9uTUDraZ3+vx/TjqF24QH73G94Ocfccql0Ps1FaK
ZvBlSu+y+eXCpPzgtFHeD3D2naZ40YNMZID1Tg3/2Ma09Srailv9gpnzn/0N42Sgs2/DDqlG4IvM
/uJBHwkZo8KtJHucb02Nel3KL1xbPlxu75/s7BRroz5UpZ4nG+3Fk23uynvt2vCFPancF57t4lhn
J1m/oIxBwlbA/NsEfn8XPVh2uktiG0MWt76w937QvTRUgs6YdtyT1+vl6czD9rQjeNKiXaHY2HSI
T9oh3hfP1hUZMLf1TfK6uJCwdxdmygfz/WTUs6mYJ7WWT6NZcg2Cz8x5lihbjZxYyTVsw8e33p8G
anY/kC/cEz66EVFfwiG3ZMPEFP7saMuTSWmXmZEhDG6D9GckPqEOgY97p+9Vu72LblI7eoppFiMi
hnfbfRmaV+wJL72BP28Q6hoW8F99m7MpvIDKFF361g4cXSwDHbT0w0al3tUP80G5/fyF/7lgTkc7
m79qFpSFVEtI/ft7FGTEELwKXbCV1R9WfVugL/x8uI/m8Pu3fH6kd3OitgJ6mLfNk9e6mZ4NV/Tw
Frr9d25HJ2OdFZWR0IZyNDODexqrkoccz+Uj+sQRbtrb9ObSeOuHOTt5VUhHBC6JqmyBHJwumBTn
jmnq4biCOFqbrP8Sdo9pgZ56wBrt89f451CmAn1B4gKGTAPTlNOh4gHSoWQqlUuqkZfQYTBjV4wz
pH/lhRvLB6fdyVBvy+bdEZuXRkkCq1a5FU6RON3upHwrOnQyvSqADGTcECcQ9Qeh+2EMF5bCn8fS
6dBnL7QS8QKpA54SD0EDiJSudaCMFx7wwqt86x2/ez4ai2QhRTyfCHlKnWvszEL9me9eY5aXXPhu
f+5up090tqdagRiifWYwzEUxpKDl6Cr9hdDeS2/tbAeVspiGRs9bayUYGcCjCX6Mn0+/D4Cq0+c4
O88jCresXyfFjCqt3Fg/8mVTeBTHO8XDQmcv2Dg8fo22SM5c/M7wrdpJrvSluJL//pl4+kvOdksc
c5VqsfglyS7elnfECtmar3vlzWU+z6WPd7ZVZsu0aIOBN8xc/8qmwovynyDjFzbIS9Px7IyvG0Fq
lWqd8xgypKI3k2kyvMHNXz//hpemydkWEhUQaGXo8e6sW1u56h6zeH78Hw1xvtdrmCRo5rp+i0h6
0sX6Ck/Nw98ewgApBTg0JckAZzvdCNN0SKtGKlo37sjroruLM7TmfT7GBxg0+LOMNxegCQ5L+tk+
NA+RjgsMKRCta96Z+8HcAM64gLGP7c/UiW+E44UB/zyUTwdcrwjv9qSyDPKAQITWxaB2H/jdI9WT
C3kZpJ2FBC0TYrsTfaOp+vdx2NORzzYoJRD6LI4Z2bC+qKmAuSwUVlKCp/Hl82d8QyVPT0sT5EkT
DQ2wez3MTp8RskVgokhruQiMLhUN8uWHtNnofvSyHI2vEaAzsbtY29uL4Ryza8kdve5V2F9GiNZ1
+9kvOdtCLLqwhamq/JLEus1xBN7ok4aHlvEsqhMav2D5++sCkHulNkMHWmfv6aObhIkrUWMAclvX
aojerH39/OW+nf/nj6SIkIw0xSLH+BwSHgrK9o6MUFf0tcw2fije8Ji7iRdeSfeYzm24x2Idtlfc
8qa4SrsLp9yHw69oFMlOqgqr82ynRH4nJWGddm+XeONmduu9GNrpPvLof1cuYXzKnrQDyEEOg18m
fH20Ys0Vq4Z/yZWe8vn0DUu0z7GCqboVyPVwypy28stgW35JIsdGgljzb6CZ5vsRz3mXOYmjgZIx
4tgYm8yAPdPdpdqTTP9Gv55QmSKd/Pwjy+s0Of/I7x7SOtuWCkOqChkPFEyKwucilB40Mf0Z66pT
aPG+ivQDbfZrvfgSJFikEjmzKcIfNF9dSz1QR/qppF/zAudtPKQ+di/K5v8Wk9CSicZTLLQyw3w3
WxcLgA/2Nl4U3Cc2bMrL8/ZLomlFVus1Gb8elh5YIkHCITjGs+zJRp74bXRCO8Foy9NI+76Ie390
nTU1iJ3wR5kb1jliOgRaMNMh7dyunl7bSH7AG8kPrPa6VIqfUYj8JBTq6xwZqJ0EZFgsKard8sIh
v06/8y+H+mw9t/gfdr6n01MI5W4JhBk3ufKGdnHKayjLV7lgKwR9bLBwgtPw+Wz54PLCc/9zyLNN
riI0mQj3hS/bAA/j0jvZ2Ht8Psa/eLn/HORs3Ue4xapyJ3au7JevhrdscZbdYI/F2ocPfGkBXBzu
7K7EWEopFwyXWZtqt+5vxXcsnX1lL7lkKbmfP91Hx8T7N3i2p4TKmPbUCnw0af46VOH1YprPmC5h
WeJlF77WB8gqzXUaM6wUdR10XfvvbgCTgAoySvvWhYn6mN7L9KHSu/SXMjvLfX6EKAu0CQehchAj
Rv7nD/rhxvJ+8PXq+G5wUuIgIoQMvh7NVuRWrROatIXKu8JpdpGN3pqTWccuBmW2jS8lVjPYPuGG
4V1CeD9YKSAhNIfYXaHrn1+90GCLFgzTlo083kr/j7Qza46bObL2X3H4HjPYl4mxL4BGN5ubSIoU
Jd0gqA37vuPXfw/4eqxuEB9hv75RUMElu6qysrKyTp5zQcuXO5cNt4Y8j2ixIc/MLBKuHnInWjAx
gzZZryBikEkbW34lr5+DHYRPANZkY5nuWEUQi1M/YQGeQxW6acn/UIkgVv2NTbgSX88MLTa6Cf9S
apQiGRxcH4ZxlCfzqqmrj2aAyvseGp73nWV15k7GtdjyVtCQy4yMq0+1H3mWXgS1ulGiWgldFuec
KtEOTkqzDNmjOUZGDFUyrZTyoxX0h6AY93U1bVwl1s0Aj0enRVS1ZVDWC7PQCxhg3VLUHxRIUrgg
wZn25U/Ml/HbymJ5etXyIJLG0yyJlk+4SexARKn3PzOyWBSRNl6EDKTaTTlETeMpbI/vG1iLT6zJ
72EsQi94BJi16c0FyU8bwfgpvpps7/idI/swXf7RbtIeYW84bF1QVgqIPIacWF6EYUPqx9GQsPzH
6wt8vJfe3iCzGy/0jYgvrW7a37ZeFUxPAqGeRyHNia+2lM8x9E3g0Il98h1YhOghKx19XwZ2/yzf
Zt/fn+DVXczTPAm0QTHxNcE9sRxkCOkNiYaaNSKDU5behhLUeP34GAsIAOWgf+m63szbV7cAmo6o
S6omIJlFRlnX6pSWE9cGOETs3J7blrR9e6PfpZzjE4Uke7spZDWAzHAncCXaWxiA1MWyjDxB7baS
fxRlUOF1urHnXu8bb8L7iY2Ft+aREvr5RASRD9Wxuebd2i4+ekeD15POVRy4RQ7wcmy2R61OpwWr
iE6ex5P5/P2TRfQtseZgsWroHEGIIyOeS2j+9PWf2e0nZhYhJTcSGHDojXKF6VkEOelDhPS+N0qr
i4SYiC4rqoL07CIdUXWxq5FLnAsSGXIXdrHPD9lVd0kP96V5URz8nfanIsyJyfkjnU5eEIUl/Su1
G11bHzuETw6y61+Kd3PbVwQ8/bLlXVtyI5f214v3h7u+br9Hu1i3IO9yBXFK2Nym20z+Xihfcu3p
fROrkeVkdIs18+uyFyQDEy2Mxw3ZfiW9xFACJ5p3+b6l1bXTRPyDxSOnXNYCogrOrLwhlKgHsX8y
L+PLudsqTvYQUECDb6c7EPrfNoyuJMsWMLsZjsa/NNGdr55MA4YVcw12mz0CTBYyTbAV2RB7HCAD
nnWKDpKbXHqOsIcPbuuMWPNWSP4sHvNoM1WX+rSNnNGeUUaUH/T6Uqjh/JeNYiNAr/nIqY2Fe9K/
opSQBHPfb69r6DMgkgJ0sbHv1geC5LJBxjg/Sp7PYiV1EpXHpHEF62Lmsh+8DQNrhRIi028L8rkF
sQoSbcxheO3ovLHjKwSQsz2ScA4nDF0Q+S47RMKW0TXnODW6cA5TGCvRQqzaVWFCaYrxo1ehLZl0
9wi47QR0IVVIbtUGsmCt/uAZyicrGS6sFK7iOMtugky5HTLa3JNxY6usr+nvyVisqTEKEV0wfC45
ec77+2Jmj2s/vb8z1m1QdwAUSjhdik3rVQFgpYYTclB/5mN+pzTBYYi2qiwbVqQFcEr060jQc6xA
zWrHVr2zJHU3U0D9R4N5zdVOYnTeoiLTjELtDlH1FOSqizQZ/ScdrNbvG1r3mH/O2msl4NSQIkiT
72FISadjp6MGZKqAA5Lgmx9kVyHMdxsG306gZdB2DjoSDR4T7ofzfVH5WinA1zq6sGQ5nnGYCtjN
1Of3R7VqhAsNDBP4A/oe50YancbLQhRnZsx6r0OyV4EtH7SNJ7K3c8dQdHDOIKs1upoXQaSkVzPs
UUhyE6gVgrHcGX2MWuq4GyEU9rL798c0p9/nqda5Nfl8THT45mUkYE0eWifKXip4NIXBhCRKpesG
VU5uCsWv922+DZPYNGQRZgGYP/TlnqpLHxi2OY0I36huUDR2u4mqe3ten5lYbqhoMCTPCiXUVtW9
Yh5gVq2cenJ1J9pXV5XrNZf0TiqO+Bhso5LnKVtMKck4fLKmDrgArpTzKYUNLPWn3pyR0c3OqHaq
O10ZbvMLKbOakssWjGHlbmfBWq3NL2qvV+GFPT/s2q4I6tENE1v8qn3gnrqfn3Sby5p2i8aGdtxB
4utbQtq8lXqtXO8wriozsQsVWtFaGIcZEVHpoR9d1tmJh+YwqN2jp1jHwRDpJbsN+ujnmATHthOe
gcY9vO9JK95rcRpqxpxOGzDTnE/15EEiynaZXNXvHY0uNV95VMvW7eGJl8bQ7gt5TxvlRrBZgVpR
4fttdnnPbHPFKxsrmFx5dCQa83/U92gHf8uutG4HvdhnP0Inz04OEFa9P175jV/rwEc0qClAYFtQ
58zB4ySwmpz+SOTS6kF/wgEVm5tmn7NZX+ILOAO5+I2w9V6pqFXwYuM7gO/pmBf3+p6mUWQ7Nwo9
b+dh8WkW97S4BoMR9Sr3se/GB+NzfZuihWIP9gS7y70OvaQz0dDKa8Hh/Wl4E0AWdhfLXklVpGcm
O0wQoIRDii+F8P0/MUGF6XyiacUW0ohSFjT70NyYH6ER3ljLt7nc2Sho4Tk3QUd53xipRTfipbRX
3eFC8W2UTO7/gM01X8St4/9tfWS2OJ9cFiJd4puiJqJh9Hb7sJ6jLfWJe23tlD9TrhcxbzmDWxe2
91wdtu/V635yYnf26hOv1SyhSCic0C10GV4YdMV+Dd3iWw+5rgus/5Jch1vF+G3rXrE+wyd2F7tF
UHWDPht9ZLdIELhDYDE3psShnXyCjM4RL8StN443AWkxw4sdIXX+VLctI42OzXHGpqNjcpHut1DG
b2P+ws5iBzSA/alDzmfMpXoJUO5Sui4P5q5zICjQbrm8AYhH9/6eV8xqC4G1Mcbl2Yp+CQz9LbZF
ZXAylODz5Jhq2sHQ93G7D9EjVLYAyW8yr/PhLhPXgH5iTeiZ1sJI9kkDoSN1Xwpxu/c3/dvC08KO
fO6oWaCrtH/hMObXiWMbiYhqh3LDlXLBs2foziASz0I6BQSvsNviy3mduLPEYWF9kcT23gCpq4z1
6JjfZvvuot1nt7Id7rbi59saw8LS4uY0wUYcwYc+BwLRSX5I+3lnIN572e/0fQUWenMrzvFyOTau
xWCF6R8yectdzCxt8aAgyfmG5Eks5F2nWYfRYP9DwxE0Xwu0ZCofeH6gbATyNdc5NbxY0iSB8LaA
4dWNOZ7Ny6R9GbaykC0Ti3Xz2hqC7pmn0fK6YyNH6WcNXeEq6n+8755z8HhvDherJsNz0Os+SW1X
308mgE7YYGZ1ur0yfpSLGGGb9sv7Flcj6OnsLa480lCGgpTikmLhoNK7N1/qg8AuMKYL0KU0EG9u
gnmy3hvk4qwIAtOEdQhHmft7lGuguMEeLltHcqxP4rW42bM0T9pbe7wKAM5VqCEuHDMBbZHnxgDm
JU9dPZX3XW1upCvr/vHbxMIF/SJV4LbEhAeoI2/QjCiuVOXD+0u1NY6FE+pd4AXJPA6v/F4ndx5M
6+8b2BrFwvtouiIE9yyMx+uhbkSuqlJ8mj6/b2VrGAuH60ozaiq9Zzn67gra686GPKfYGMraCaZQ
L/i/NV/4mKBabRnPV+xylpRvH0S0UOThSU8exOm6Qs5dibdS5bXE/dTkIhXR/EGXIEOn6XeXv4j5
of5Kn7hTItyTirTI2vLFNuBiy+YiGRlyHaWqjNBXDbBl5cGzL3bhNQ1t4R4Zh41i3NbCLTKStgt8
wNgMEAV4RGm+zLQd77vGavp6MofGIicvEHfqlJxlg3weVZ7P4cX4hLBGfDMqZJKlDDllvp+50Ldf
MVen0pQNFT6718LM+fHlUbNoSwO35I32VkgduMmVBxgyduN124GnoDDvEIy3u9dWp/XE8PzBTlLn
LJc7poQx91qyk8Ye5Z1+IzytZj0KLKyQROhwtOoL30RAVUn1kJ0toslsazwkvmh76SJ2vicv1iFA
4vYVD7QV6ld34YnZhXvSu4Ns/YTHkDJfdnTmlAPykMGHTkHkEpV1FLmTT2M3/HrfjVZn9MTswlHj
iZRVNjpyvOBYN0j2wGL0H1lY+mmUBoByJ5yliHko6hNnKJ7et7C1ZMbi1BqTdNSq2QRasTn63Z91
6HHs9n56rq7C66jel0c6WcAzEla2ihCrSQHMHlRAQGvyxSJGF2NplrnODM54I0hwG9qduL4iA3tZ
p47x8iezglOTi23QxSo89BUuOqMQh8cc9lxurelRceVnCTWyza7Rt6AqUmRVhPiUjh1VfkNkEnlx
Xnt/BGzkUh5m3AKk4wf55/ANZraviEQUtT33q6LcCvX4DtgXhLfTxrmxWvA5/RizN5/s/75DVbOf
67O8SrvKzneF/NLQLme9OvUAKe+TLvHS79n5Dhk+a6dR0LR2aDgetI9Q6oe3TbhRnl69O1DVNKhN
G5TCl/AeMYy0KKb5gPfJPHNDfR9eJTxBdXa58z7WjYsm4Dbq4LX3YJmmWaaosyJ0Y71hAWkbMSxi
1Mvd5Lq/H/YUdC8Qio4v8tvUrbmweE5sQ+U2o95iO70BQft97maGWnkXjh+RwNlR6d24WrwtfuIj
liVSAAUmBknkYhemcHR5osYulGmT1a5QYgF3AY/dMbrcurKtZV+nphY5pAA5EPQP7DnI1I+ez7VU
TO9jQ9lqr18Lyqd2Fmkk2n5jlDdsNLyrs6NjcRzMo9XSNZ3sw0PxK3vJ7yTpIP1C3+awnbKsxpZT
+wt/typev7L+NbZMe+gr/yjZtLsJAQp7Zv3dOoXeolJ1WvJMOlI0S4ft800FewqLMikA8c59pIHm
zHWUmrwsYFffb7Pirhw/M0M6BWQK9hhc+IwlFnpfawxQ1FHESo2vogIN9vvHw4qzSJIEtTrcROYM
7D8PGnKRB3EjYkPSaa8vvw0ibMZxef++ldWZOzWzOMBRGhp9BOkpw6LNdQny6IBE3YNuSwjs/AtQ
srddbKzUqb3Fya3DHkrVYo6FUH7RvG3thQ/Drj/In5Jd9yzBSwuN5W3wwXLbHcxm95a2i79v1zJW
csHTj2Eu0tA8NnMtQ8oRGHNsl6jE53V2gOBrJ4/JxftTvD5kFZ4gCAVkHssWQy5SoHPTTE8iazZ7
0pUuZjBIeRM4UCq7wV7d9fv06EEBjJI3HNX5jgLuMX9+/2Os+pMGD+4M6uRha3HgG1ldTpI1BwX0
KpA0Qh0WvSQL6Szz3wV1zkt8Ymlxzg8Vori+z5UFdUMgly9xm7jy1lV5LcjwVgZ8jdZftuDyFaXr
sp73A22+jEn76cgJehXfVFes4D7f+0iab2XYqxN4YnCxUyDLMutgNoiO8kX3Ubny7wFtXJu8FgmH
9EOEcsd29Xs+EhZH5tkoF75TwnCpxBZGe4f3BSe9nG+czeWMEum/bZ6FK3WbE2u8M5zHnBSZlqSZ
hzgT6cxMMwYSKFSKoAxEFNKuJWfL5BzF3oyPRz/NkOeGwiXVhqDFTS/DpetK+aPm346oWA6qaTfB
x7798Sc2wImpxamkCb5Q+RamymGyyRntIOdxsQk2Eoq1swFF+H+OaLHPdCkyk9ygwAe2/oMhls9p
rm8klOtB+8TGYoeNWSXFcqFQiN37vACBOd+XB8sFDOI/zm0Y41bzzGq4PDG4OIx0LRbgpGbuulR0
JO3r1H0dgxdtC8I2b6H3vGGxxdIU7a9UxEwumHcUfUO7kDlgM4SZwaC0en+RDlvheXVbg2GwUCeY
lUcWSVmqDyiVjdisrdoRgOvAD2ojT7JxnK/HqxM7i6RMSRE37nPWzHvSFEeloSOIHeFT5xqX1YN+
Fe63aLG2Brb0d9PwNT3CYBnpNqJpbjKl9tRv9aWvOKOsIzkqy4qlG9wnFgOr9Gas4kyb+/76Tyl3
yO/zQyTH2P5feIV8u7swNmfsGgm7Qdg/j1BiZw5iJ9MQpH3wDtkenrictpiZn3G+HISQIzj+xsG5
PsDfNpdvZQIkqUOWSgC7JBqDtYv0Bv15tL8Muub+lR6rtwuHiM78sjuzYcIzsZhQrx8CSZEg/0Wz
CpJzOJZCsLf98f1wuDaTp1YW7hGHep8mIpdw9E1tUfighJ/eNzAvxflmhuqOAfBWtMaipAdxAC+r
1HFe6pd/vITJe3VbOuLtEXJuZzEQL4+43ZWvdoZd1jmqm3HFBh1KZa/fox+BDAc1+3+hLWJlCg1Z
gXCSYdIMry9CvToEJtzjOEZttP4lODzD8U0jtJFj8ZwsEHpXb0pMtxUcSDDF94cqEvyP0C7H+6wu
yidLTKYLM1e6f/sMgguFVksDGkyMvcaik4KDWgq81Gfi4A4K4q4VitRuViveRhvS2saYj21lbibX
30IRGvQoUTvTZyBr9Ci704VPm7xJ5yH6S9t3vJV1RspBBftAMxc1zsUZlFkGryNlRcBsnOKo7MrS
Fr+UFP1/iB9VeyBtFo5DRNe8HWxTXqw4s6kRdmgMxKPfEDPNGnjKOGFcs717IEEjVbP6QS6pmzmS
7buGG71Un/wfwQSFJQ8BW8H87ckon9lfOLkSxF6lwcnrat59nATgnmHs99PPfiw7sgIldTD++wfW
bFJVwMEpMPIuCyNWqyLfVzQdcR2YMjKdBzJPHvEUxvd6i98S61iJeyTz0LYSlgxYXBexnbc9Gvjj
CMZPHafNUJjzpQB14GoLaPo2m2Fkvw0ta7tdESdNnCUdZS7knbPysrLMR6NAGwwa+Y0ouDGoZZEX
oulo6su4cwX9xerRS/RNW9x6VVndGicDWuQwRa7E1ThhRLIQtM8fAfPB6v3RyJ69tPz3Y8vZ5C1O
J0FJY6Ox5lXqB1tGnleONl5B16bMhM/JQgGO14zXuvlJ9Kq8TinVAFVcNf4oG3eq0OyyLNu9fzqt
TdmpkUWqGWRCYaotRpLq3gNgOTRQTMcDXFx8zf/ft7aCnpIJkpAtU29V0YVZzJoRlL6B/mdHl5f/
gIqLHexMKDzht97Pwk3bmdL6JP42uAgYHhqbKF5gMKruLes+mAR7bH+9P6q1fXQ6qPkznCxUaRqF
agrYyJHHC8XkXizjXZRmX8Vx2qhTrRy1czcy+TPTp7+BniRlWrUyRCluqdX3WaXQKZG3/6GNxS7q
xFShFBxwwGjISMiNMwr+htethXETGSKEiGYBxiXfXaVbGVdQhpGj6Och7dEb3bWYvKjNM4CzD1En
7t9fopVKP4732+KSD8iMghIVXSxmud0mUBgq3Oi9fSnQsz/ugqvKacXNZqAVaNu51UWB1NelTkTm
pQW0F8m7V8UrRN0PJZSGx/RmrrBPjuYgBEC2sJc2MtuVrQ2WmrwZNDF9gMt6m+5ZRh9k9eAmKSCX
ATadICt/ILOUOkOes7zoQW0ExZV1tUgDeUqbIcxvqAMipJsCS/JQf7My7ThISeBmcVDdZpOUHSdR
i3Zd7vsXgqdt9c+s3Cs5FUWaR5G844tlHQyyu6pAe3eAtaC5Ft0eJo/dTAGBAsJLh4jaZiK2kgox
tRqhGR4d/Q3yX5K1VAqEEoO+d9mUqHR4KDTrXniJ9Mf3qZK8XdBZP4oJVbP3nXklpsFuo6hAz2hv
e5MgzNyYk1LHA2pM+q6pigO8nLeet1l6XwEpzKwdEKbQugHN8xLoZtVoFiKdM2NO1cvmqDslOue2
eTfTYeY7XjA+eM8g+jacaOUp6tzsIgCZfTIJ5Wx2Jnrujki0HQx3thhcbuWTKzjFc1uLA6nXBpkW
h4pyRFuY9hDEh8lAcKO6KYTPyZA67eR/0jzhYyYLF++v4kooP5vcxckkhbGfSAmWjfKz4cm7Rtmq
taycS7OOBIctQQC9gcVNwZg0fdTNgic9ARyk3IiXraXcD2OWXk01L75/Yjz6TLzEgyrPzItTUIn6
ygxlVq0YENURu+daNrZ6Bt8SpeoKqG+UPGfgCoqaCyOp0vd5EEbzk54Jz5A7XSNO4e2KFKR+fln+
DG/8g2q/loXDPQCo7cf0FY+ZPwIUqbPSKI9tC4+hG0dGFkQAdC1ppd0nunY7oet5kci1f133g3RT
ehLXhLyRDq08ecciGIZ/+/zkM9AjQwY61xWWVwQ5MeLMklM2ptZ2jqJSTujDvQrCF4kae4qRnhqS
csPoSog9s7q8L+SdWEc0J/N2b7fuzDcsifbcnW8cxmN14++1DYNv/ffc3uL0lCrDyyZaLd1yVHcp
jYVOjaQQoB5DthMTrNL7Dvw2rJ6bW4SdutVHX+tieo9M47Hwo8EW08CVGmOro/D/M5G8gsHGAoXg
UgChV4WisNQM2M6N8Vm5hlXB0ZFK9X/MrOH/AvHU+sj+aW+pfen3UW4gufhHQJVqigYzPRKS96ZT
Qm83k15Zd1thfN0oYifURrg+LzsMhzaPg9RnOqdM4flyukbnxLaC3H1/1VbgQ/Oy/bYze9FJ9l33
hSrIA3Zm1uZZL6bSDnJvhw4y0UBJpE+cG67S2+JD1v8pj/ltehFgu6ITUFeaTfufDUDLs5qYUqsb
VlaO4fMRLu5oU2nBBSJjZj4PQwiZxNidH0znKgRSdsVrHSJzUnMjaV7ff7+HtyhENHCdaENNsE3k
29y7yP3nMBDtQtlA4Ww4yrKujL5fYPkl2xzK3UtfNq6GSd/5W5o4b1PTs0l8TTpO3GSKRNRBDQaT
ojVI0bFwprHce613EHLxW6IFndPpW+wf8xl+Xvs9N7oIKch7CX6fsXJDjEy7kpu7RFQ3K1Sr68Q7
wPx0Q11u+fIgVYlSTR0TiHzLQS9tg0rzF6gOneJWSSnOV451lA+AEMutPf4aOZYD5DpPL8R8J0Vc
9nzzpR7MyF7DYSiZUXwdeK3vBJWPjFsjjZ4jRh5SNlX3ZM5lBTTfbrKgix0ly3/mfnGP3tvIExMK
pKkH0inIh/yeJBThUAkugEmVPuqlWO0EoZJsKzF7O0uNBHmyChnNpJz12wTfKXX1URwI1GoSe6BK
x/Q5SJFes6Zm+AgV8WSPktZ+H0ReOVUzK4++0as2gj/BoQgF4ZdW6NZGAvv24kXVBsEwELbk5+To
55MiJn5jjoOPQ8ffS89DG3R0crOyk5AOwoYMeiMCrnkZpDkmZH6v7N8Lez0TN2lxO/DUWsKJ5FfW
bSVPvjtUQv/R8/thp8lKh5C9qu/rbAzscp6gxhrNu9qs0UDO+vFDYRX+Vrq2trO5PMxkoFDs8EJw
PhFg1quwHya08YrCzgrv6GeWnWvTxgSsjv/EzGKXmboeo5xGmV8ZwhKtpsbcC+jtbsDJ1gLI6WAW
eV+rdYWk+RKPCYngysAAyuJFg8td190WNsn+0/ururapadVUDHUG6LzJdIXWKNJWlAdXlnFUaBkT
KuxD5JRNt5Fmra0SNX3dlFkjctrFHs7JM8tQHAfXl+7FRLFLK7Erc/wTm0JTQYnR4MxDyZLfKQ5H
mG5p+3ezatobSJ0W442gUpgYn/10M8Nac4lTawuXmCrTQosMa3NIpOcC2W2KmtwifaCd6mfJAVwh
DJdbrWGrU3kyyIWPGK1kDmqO2UAhRR1omjdNu8w2PHH1CqLpMvw2ukrr9LKyU6Ic35d/wFY7LkCz
fFV/ne63acffsuly3zqxtKSWlatCnqzwdR6HHUTryq74CK3HTHVeQ+Jgg7LYWcfugHqW6++Fx/f3
wOoq/h7nkmU29bI8EsRgdH3Ykbld3gqd/vN9E6u5OD4PjBHWAQ2aivMYFfSth9AjJ9jsKYgm74v+
B8W545wU1+G+UXeRurHhVrc2hAoGAduAlnFhUlBboR8Ubm8RaAGhmw5lZXyUNQ8eQ2+jlrtSSwEW
NhOqiShnwem22NxhXQZhUzK8jETuMvTC6iDLY/WpyY1yP6ZJvlMnPf6lNYF0DK3GehDYwNe10GQ/
NiZ67VQEac2V2eDSIy/vzWKoWmGqmZxSYFPHG/NFe94LbufTwEwnam6bV7jSTkakONsIPWtuBJBJ
5ERGtgIowfkSM8g490tCqWmM4VPpx/4Hq9XNjVWdZ3KRCoG9pRgI4Rrl1jfVlopioKTLAAl6ybuT
xrL+Nk5+/StABzmCRgBSi0YKA9g3IXDSdoMmlPuNKZ6j2vIjEPVIPDgxgKEsFjudkjrzAeS6yHDt
kxHKa9F0/dS7lWH5ycZ4N6BlgYDyvh6KQ6gZD+hsH97/DCurLFFqJjRRFZ0bnM7numwyQ0/CuSo6
IE0ftiOM1HlxOxr+VRhXV/SUbzU6r8TcM4vz6p8k9s0k+XqnVlRDhWfEeO06eij8LYKDrWEttuwg
J3nkFQwrjAhzafpDDQffjuSn1oQgo8o2Da7ECB5GqCpzgQACs3wh6ZUAMlUtA7o9hoNbtFZ3rZSy
cK+D7naKsNxS112bRSASABjmYu8bKHeWyZFazTlkNgofAO99qky2YhUh2/6+g6wa4g3bgIMeVril
jwYMRetaDMlClzzQ5VlejZ6Q57aqTsXGhljZ+JTI5g1h0tlDsD13DSWiXoUYOzqoolfbbQEwIsPS
64D++/vwP/7P/O6P/VX//X/5//e8GKvQD5rFf/9+E36vIL781fzv/Gv//LHzX/r7h+Jn9rGpfv5s
bl6K5U+e/SJ//x/2dy/Ny9l/3KyB1+q+/VmNDz/rNmlejfBJ55/8V7/5l5+vf+VxLH7+7a/fc0Tf
57/mh3n213986/jjb3+dc7T/Pv3z//je7UvKrx3r5KX+y/5nlf9c/tLPl7r5218F/b8QWZgLthJv
B/iVSjDof75+y/iv+dXPwt9IBnlCUcm2kRhvgr/9VZf/S7EkepW4Oc0CDTPchkfM129J87c4x3g1
VET+Vf/6fx/vbJ1+r9tfsja9y8OsqfnDcyz6HS7xB54foQnkM4J6nCGJ5+5B1CB5VxOUoMpJtFGv
tuuJy2DsN89CrmmOKPuW3YalqxjNvRy2cFJko2RzbbXzQube5KHuLvQ+sRxkiJaq8c7M8r2phTT6
JtdBWtwV8OEinT68REPpNrKPapIqoh89VrYxFMNeVdvI6Uzo5nSfJxyu6O3PUS3uxzr+FfTmtTGI
oV1ZQO0Ufk0xyjslD1CIhNCwqaxHq0KgKx2N0Q6H7liKyVci1WUqqs+tlR9lubNDSTmUphDvDHp7
bDOa9oMRfGlEaN89P/sqxflXadRjnpGsx3D8rtTVRrJKTfPtNM94fwPUEmtHBnA+zVkVIk5gZooz
8QHt1kquFbOHI70QO8fTJU59r5BtY2wcJVB1x5igGC+zXypMxbamWo/zXEQWkwt0jApinl2Kpfyc
WcysEOoQByHv0wNcKQVXqbSbZgyavW9B1ZMW/lOdptfB/HttOHGtseiqSINiNylluKvMD1XZgo4L
WH7NZEaQPrFfP2UhJN+T6Vn3jMeuDH5FnffYhsaTZB7GXq1tKaCLJ28+y43/5JXohFRTXLihkLix
lj3F2l0rjp1To47llENh81AKQHKkFmH59Z5bZL+TJpHerkBKbaULp33mCbcVXdxO68s3AIurPL1L
I4KWb5ovlgDfXBxYttwwEDXVAYe36ZUlNONBbnYwuV8Eg/kpLuTEFoDwVC0LO4VA//hCzWD67st+
h/xFfFQGwMO1mT63bQt1DIJodqUPsC9qsGJmCENR3/+KgjXO3U+XXpk/NBqf3YqbL71mfm1z/yaX
8w9tn91pzE1QCz+VzHzM2tqWh/yR5w9mUmVlphwJYzHmE/Up82MaiYvc33H+4VrIbv0pEJyBid93
ufE4kP4JQXj3uqukIP1awhgOk9t3v87uJD36JZbeY07J3NErwWktNAgRjXRMM9SdUfV/6R1ra+kY
y6zMMYXmWrEGmgrxstmvsyq/kxMeSqSGDa13uyzpv0E+VdtjaKHHZkoXk5r/0msgXbHo/xqz/KJt
ladqHk0bEwms0QnN6rlW9Mw2fOOgFyrcO95DWsdfQ7M0d2ZFtUs0QL1JjFvIw8+jJt1YNVOr+uGv
UoqvW03YUQZ86MTgs0B3oZ4mTpSKv+YBCKEV79SI7KXxxV9dJTq9GiEL5omiPdb+r7IAt6I07cfE
l7kxJ5UDw2MOEXl0lYSy7I7acBenklNofOJYEDSn7fqb0s8/vvp+JzM1pA9o6eT7USmuzEB6eR3d
oMUbEmCvLUPnUVVD4UJU5zYf8hZlDgcn+ZgqCE0dtjltE3F0NPqhRfsje7FMejonQXlC4P7aCPW7
OBj3oyheyL0o29HQt3aYmXd53vh2OEUvhmI5gQXkTQvAVuXe1CKJ1l6JY/6gPYgy+6CI4+PYIHMM
OVvFO9ku6mhjDxNXiSWbVqOfjYpJsTLv5p+KjeiYZNzKg0TatWH4RbO87ykCA31F/3tfTKNjdemH
AXmYSefdTtl1/nCdNtJ1W6QvgdC2tqDou8gULvU4fcliraei8NMQpKcpkR/loNxpIaSdY5P7cGx1
AuUFLspSd+HhdUBhs0/lFNvTBOF6wPioUNwJUYUwihEeZzNy79lCW/9Q5/FWNE44kj78ME3gnUE9
j17vtoCGpORvQjNCyrNmr2RRS+AoPF8rpk0Op9CENL2QnyzGNU9TI0jXhZcHrmE+9UFy0ebS10Rt
BLuI0n1ZT7Id5+ONWAyP809bE4s0KDEdu1DjWWJjG5X8NeRKbSeG/DRRkaT49FMw4hfdMF1JUF/8
jCnvQlWmDMtsSZXoGqNxX8fli5KrT7LFt+lJc8Iy+zYIDXTg9M8X+YukeSXeHXzUjOQFzEvuSEb6
0ijGUayML4mOD1klszcQluwcmIs/0AyCjmQtc9wZHhNIouE5kXrsM6ZU9kbZRpTzqQ4aOze6O6nX
7mSTkb5+B1X0ey2r7yZFvs5phHebyJcIc6Pdo03qpBZj5n0rtVO4EH28MMulu4G45lumCz4LFZko
I67xY22v38njeNQLcM4xlJ51DK/VPAIxMmDCjIyd7tfxPiifah9S+2QKK1uMKZqOOEKmyd+MHpeP
Innal2Ic2bLlxRdTIBP829aNi/hLlcQb7zLGecVzzo80zg6cA7EcQGfLFzyxFUIEaUTJUQwO6Cy8
LjXzLu3Nu2lijvQ2/2Yq+Lc4WtBIZ6ndlQP1EjZdjk/7c8KNmjyPoE8JASCPxevXb0ohu7CJWCw9
f2pM30Wn61qM85f5J9tMwivG9EVIMDGLXdoy9YKop37XJi9Foz6Fo/wU9tadUhl3uYZojhjUd5Fk
Mpcxk9UKs6INHyAfpSdaJK6RuxJsAyYze8iQqMwVYQ8S1R16LDXdU1w25FIpQDAhMy9T+RO/NzoF
TWG7OBwuMgXWliY8GnLGn7VEHhPH6Nj3xjGTO8fo2Q2NxD+dxz9Z3bphJexfg4AAGHDU24uAsAY6
/G4k+EmN9HSSc/8jqT1NYq21RaKswesP+TXYg8X1d8yEmpFUshPpnekKvMDYinTbSNldZ2QviHK+
FDJ+1oyq0+iR70gq/hjKVxBS+Dbrx7ZWkpc5Ms8/L00FTHZitk/LpDwoCcdj2JvfvEzcTQIZiyYS
aDN+wS+maz8U0NZ6rnPpwfJQk5i3pZ6GuPu8BoIXf8nL4WFeqzng+0HChtQeCk+7i2LpWu/qCy/T
9vPs5iG/lev9Ez1+XKn5UI2k3jU8/9vRaHfjYSybm1CvLmRRJQTNZ0obXwiwXSAj+BQAc4OLCNfg
z2Yl3+yjJ5NoJmns8iz3d1mcgNVOiNlj3f/MamF00kQtba13YH9gAwqsbhZ2X6HTkWygnDdNVQeu
hyQvgM74S5/H/4+5K1uOG0mSX4QxXJlIvAJ1kawiimSRkuoFposAEvd9fP16QL3dFEbF2ubTmo31
dFMUgDwjwsPDw0UIcUfrV2f8SBe2lU+5a7aF0wr1uYKtG3Jc53mCv9Lo3T4R7LkK+tx9KDtswPdX
HVItf7i5BUTcwf9C6oct4XRMYNDbmqK5qpkfpyY/q2V6rqfiaKb5EYHLcxXazO2UHN5cukeies2L
Z2ZOt52R7cF1Oo5hcUQbvIOUK6bCa0C5KjR8yubZj250O3kt9LRYWxG70drmCT5L6mZpMG5JfSwI
b3O1+SrLbK/w5Ag7Dw/MfpQqcnbBa452AE4CN6os8QUil69ZFbyimx28aN0Jhg6XprnCoJzQ1yBx
IFF8a5nVMRbCWjVhb+PKVOQqSbPcNQIIUbT5CcS+aIuefTtV+ANkSMgv04uXeLC3el14ipU8NIEZ
Y2t4RoNoyLzJFYliDw3wO1kS00/SVZL18U4FXNOaRQFOSXvWWb6PbHM9e6ymjacWfdWhSCxec9aI
Vc6sygEagPQB3PsGToUr2tMUwV0dzGprxsGz0gTfW+XTwNkuVNjOrJDjHTls1tiq6SrnGbQ9EBut
UpkIB+Lw+8xv+e1o98wprWDdD+QuWtmeq8pz2G4rlh3hZ+CqL6NTEHMiFKmO3yGaMLL4tiyG79A8
cjs1yNejivq5AUMRoQFF4CrY+pZMXcVoVMeE0wxTVsDtC/G0hoKfMsezQ3+tTv7J0uCZ5iJ8NVL4
mXNcUaT5Dj1G9/EISzMq+IeR5E9KrTvqVCDS0ne0bWgnleRlDjr2HPaeKLIzehZipVupOY0x7HwW
vw4TQj091jpX1qcusG5li/5/itzFSrFPIwRno7zLRXwO/PispelrM1AUkmi3VRx+0uibh6D+nHJ2
08ps24zRd6VJHdtESASNXAgYjtrer+U56vAiCkPmSHuKBb59RMjHQUp6tUcFaZ64EquUw7cHs6ce
v8T+dNOboSer9JVHFlqcCu1Wz+Qj4rAEEtgI5dVQQ2dC7JTJ4BCHU7hAxIdPykN2GupvXCo56iXS
fiUrjEQ3e8uBK47Vjhyj5+ckTc8Vt06mYu7Iu/exvj0s2Bgphyz6AXG2I8esKWayT8JgU2JKZStz
125fy0a+In8E/pz2WTZIZfviNO+HaAK/CgrBTgv2shVMx1ak5578+shCUENLY/TpS6lXBopg4hah
bn/XNFa8ShQc5IjdoabjnGHFoxxl/m3KHvtWfmoqjLmnxW7MyUlG7TOFNPN+o9B7kPnTMMbfIFeD
nYTYbTTK3uEMXJN8H8bROanFCbb3pCeYGagm6NljZMod6lbXgrAJ5mNZqzJ8BB7lDlGtwt/FbE4U
RDfFCzRZ9FWfBjDi/FtXa6+GX+/AvFKRokb8SreL1eD3Kf4OTe2YjZMbjDRou4IkL78zavS8zpqN
YsQvuW2fcj/eVwj55ytisuJpUyfZeaABDuDhjhaHww+jhoKwp8gy4MDZwSu46AnGHu2ZhiB7Dibj
KH5qgElhXe1TFyVnAXDdUST+3MjZLh+/F3X9onX5EewRYEDWpxwAd1Z/ptcl5nTsLWM9iKlzETaf
ggy1UZAUc1IFB6XCGqPe2glapjm5Pulr2xp20kfEqrQV4gaMTwSgow+qcpSs93hB/9HgxwnOMA7G
qxiVE2gWt1qlFE6R+sLxpYABV54IAyoR9kPWaJfy8Xkevo1dbg2wRaqR3sk4whXYOFqKbTbAGrsl
rW41ha+ECMUqkJY28sBPC10+PsYpNn6iATNJp1UNqbm1OWbnIsqPbVUeweNGz5xjTWW1BnMsOzvW
HWAnJDhox9K2VKrsKKLkVSlwGIHu7ayEuVZd4E14BnZxPAVHzUqeCcRpNLCYw0z91JUsXmmKbTnA
gY6hnnwdCjDY4wwonN6BtsFHD1yaeKUbMP5BV/8YHJCw0XmakBcRWbtQ4rrLG339Y0BHEKf1q34l
EnEP7jS8BQXRt2GkENmx1gnIKu6kYpJEpX7PIUTT16q+jlaGrUDiwLdXtllld00Pqn5BqAGW1KdL
mjZHztcA+g4SbXbmuyPS4nPfarAZhbmzdUxvG9kn2pMjbATtmDqr+xWbQDfuAdfEZ/0b6ws5Axnz
IuvaVDs+D66A4XMmcxmY22CIQE9X5+DOLuDOzCgqf1Ib3e1sHzZcjVdxCV2cGGSyHOVsNhrrkOke
AQmofXxO0xLdE3m2Zf0kVvOhbHNrW/rtSxXEqWuzBsrHvYsmgsDpDPQrV7BNmymGkS+3Ywio8X2n
BynL/3Z6QGeGp4uCTlScLvH8ielmZlcIV1V92nNZB9BWyzaKrj6bDfzcBLGYktQbkHtO5fAwaYgx
2IRYMOhF5eS1jq1FQAN5ozlX16VSrsgT9VP76KtfZatC7lvFdmqHJl4b03AihzLhUnU7GTs1omUc
Y4U7OHDQIIRfMWkoocAmPRqD2Prt/aSOB2kjBNX6HsUHHA7hHMhk8BcJnylZ88BKREhFZsbwjTCT
iLk1eKlzJEzxdAQasePX+AeaEK1MA6d+0I3nuNFe/Hhw7T6tNlMBjz2CJ84kPkJoMD2d2QB7KJ9U
ET4FPXxXvc5v2GCdw0aDlhMCgFLcW014AwgKKCD880m2N12ivgaF9pSZTqME1cYw2tdkmwwt304c
ePGoVJ/HDgEDOALSBfdbAkbC5/dNhE6CfGWq4hhaBXAlxXwmeGD0uyfFeCHUZcZsNCYjV2t/4GRi
VByvnUMOISB7BaIIuk5gAHmDnw+5AMmwhpen5yth5bc2KhPdOsJQ0NXhOWMHvXlEZdodTZLVoPI9
5UeQyTpWhbgE0A+dIpaGQerJuvGRQnEH2Yq12cEtDYcG1cg2EN+A7SjMbIDpjFq6oRiSdoMyGM9R
oKFZ3SEYs+cg97+Uwqvh47hFQaGBVqz0UAGkzBvb7bX+kAxQbhMa5Pm58oPH6CabfmV6/jVq4m1t
ZR5FCIoR3OTIN9VlvqH/7gdxL8CA0ntgOkmGQJcihi6+L9inPGWfQEIEitKj6mrK2NE2qqdQ5auy
w4TXMtnHefUw4xYKRSt+hF2TqFibslCfgyDfx4jj4e1SYG2A3Uv4yhyaDt2pQ4m2M3LMddaaTpAn
P4GN5pB4yI8mgrZ8jhApjI2Yth47czuk+V2PbZdwXL4djM58LqTJbszymga38XtydcYZiBWAkjYU
76AB3OJiUo0+AHwudZfA2tnJTEbdhYLPL+wYeNCPakA3Sfi0c16mM/uD6Ph9oKueaPVfPnLfp/GK
d3dFDZ9fj5L9fJfmnyKklpyptW5jne0k+bZmB5bwEL+a+CUDfH03VZ2KrAZd0Gkz7HNfQGPKaHaD
bZ7JgL5/jxmCMh6LmxgZESobQusFEHgW+jIodE9BeuV4M7l/sfzRhdbGJG+ZwZhaZO5n8L8K/VOH
z65Hc1cY2Vm20St512RaKaiaAq137HWvP3UCTj859iUMM03UqPm3ps1uqqQ8Iio4lkHwXAIup3yI
HdmbRlnpVrIKtK0iLTcbb8kTpfmfHU22ZmV7sKmbW5L6J0PC5euq3OknvAaEpBdWqN8DluwpmiRi
jaNDWlPa5WPC02MIKkscmKthqrZJhfhiFP4pk4jmegctyYG05oDn9c48yIZ5fJT9CqGUPQeNeYF/
kd8CU0EUmnW/smqosbjrpH6e/1ARyGQUGSI52NZRTfb0xTQsGI3QHapkm3NAMyXrYMJRsL7CHXMf
Bnk3uzgm9B4c6HRs22AQK7/GPcaMxyGgGKFCs1mwM8MMDiLa0N5G6bglcz475FAHY26d4Aa2JDDh
/AZNLeKVPyGOzWy+Su3qdo7VUkTtrhmiR+SYZY6vRK81wDonhMg7VIUgx6Z38G4na1skNqAa+NRI
IqFJmYFsWB5gC1hF8WQNw0GacOvQmJC7Shq4TAlvoya4CUYkzHiN3LzQtTs6LOQbU9hgh5twLA46
PIwg7A55+o0sOcXfTB+OGcKkwYZjMQcyaQCzQt82NXgcpYkkEg8OxKPiB95OHKa8jbZRldzY8CMT
cgGDGOk4jZY6tzI34ikQ0My8Kyf2KvmD34DKO6d7bB17FRGNjjTOnErjJj5WlVDRNdM9EAiEawiU
R1s+AHjaAS7sV1NJLyC3n3xAdZriVTq4vR9+9ympw7tgiw5M6J+unOYofQ5A7ceCtKdbY0cbQCTK
3Rjlz36Nz8x1+YpNfy9rl85C7fMd7d6ww2t8vX9Ou90/z9FSc8959cUXYhfYFDFjTYwJ+wnHBkym
n0Hq6u1wqxXdiQ17tLA8GTiXvyJk/KqFUA675DNcp4nSSXMSqyuLYxYkR3oWRach7psxY25Wcs8w
Ss2BiE/nVj61dkK7F96zm4Irt3WA+4l8xQZITpuEXo6mY8kUQsE/PyYK4SyYP3I7Q1nEm9kbFRac
TSFyUPBs4z5JkDJCM4ODnlnfZWMhdgqcEJ1rnHbMGtTOlFs1wDkcacrnKElRu81kiB8UjtKrFYkZ
jGiq2hgsV64PyprSxGoK8HQwYFdxTdJNUXD8Yh12R+iguWD2wsJU9edMbVezc5zigpqjpjmCUDbA
o1Z6CQSyq3DXzltjvo75AEIoLnxM39hCDy4OtynhNgQuSPjwZtnc+5G2Slv5rbO+oesvoqNqR0E1
SCuvPsEdD4B+8TeSbE/5uxhBKc1RP/Y7oBlnisGbHKEb+qyfozL0tCk5QPPlGBjRa4wLKxuzb1mR
PuVEPq/VxypiEQ6jj7bPlBunmArdSfcwiZSNmAMnLdW/mC3cKQrLCq26m5LwQIlGCocUgRbkEOGZ
p7L1RYjezt12Hu1UIYAJ6Jwa/RMcgZ8mGtDNY1Wn+snOHssIQc0MqGRa4k0gHm0qERyyhiFEsIqN
PZ8GpajcEqgDQRbzUrIQsaaU6l03+keK5XKkGiAh5ha4Gt63XwshP9hrMGlUsDqQ54MyBpzu37NG
bUU/NeDOqhnCeLp6uTU+1kO6JXxh6qHjUprasxruoKhqQ1gg6I2dMbYbFMkj74NPniEDuvZomapU
ej460wzWOiurQ5jHr3aaXDG67E82VyC8tCluQDpwYXNTJDPUIB01N0xxzsPkqE24XyMNI2CagkRh
+d1qFTczJzeqXrmd7ocTsTgqy9xxAkj5jGD6p0qZwFlsm3VbQmSvg3WDDZoxGrKv82VOPwmEchMp
432hYrym2t7xpL0pM2vHy3RPt9Jsv6AgsVfQJnsV6WLaJXG0ajLNo+OmxOmqskov0ZHNDQQ70RUw
B+cWfU1aWlslNW7m6Gs+ZtKwbkEZgcqB8jO18dL3V938nUw1e2ko6Z57AnMNYeQiVxiZST+h6R7I
Gbr5zKq1VYCa0uYIVCgl5PvJZzv9IhhHQCThkwEQ55Rx43q2y8NuNed+iKNRBM1GpShr1J9GrjyB
EviMCg8dj1ER9LQpoHxKH1DalDINHHmxOWai9ALlieCATkn8g/IGUYu8bT2gYaT0u12pjUhexPoz
MpC6k8ex6Zjh6HaU6xM1nN/3Z2Qu0/vNjUNRNDpn2UiRQU8SOsK/n4Opb6vIUjrN9f0xuTHYNpoU
XLF6vkdXLeBbGrzIRDn58Qi2S9c+Fdbw8AvPJWhMG7MdEMI9mQjEXq0r/BBAg7UGkXenkh0cI1wt
onDkBApJGe2R3LyHMZp5An3AmBOaT1XT3U8RC52WPMAwgZPSQ7yjTNyJkuT6gPwxskdXNsNCx+Ov
KwAjxvdAah3M2t+HHqkV0/LRVl3Ry2+aUp6QAwWwk6+S1jSdDE5RZyH1wuxj3Q7bpAsf4wAWhYU+
+mjxcBOk8ZXVQEXJ0qsmrUH0S1SRhEK7xiXNV7YwmqJNNDfq0rMd5/vZxhCiLtDcp6sRJROySgSk
FKZ0dvNmnHrgIAQHj13RfM4jMJEIZs1HfjLG8hhFkdP15p4QEQI7J517udhPApdHZgAMKpVkq0eF
v/7lLSfRq9aFqyCjltXhjTrMlBefFpz+OrpwPbT82+yEzV7MTGzqFP0WSOzKL5QT+U4NYg6bAEe6
fOgHomXI+fpN5sgaF9bsvnFwmZIcFhryRKemAbCoifpgK9Z92gPKGmLgnmm2H9oNGyvEsRQXJbL/
iswFIAvc0TQk8rfmGypCn/YGeUKwMH9BrrMb02Z01Ri1vp5fOedTyAurIS2qmdmKXEhVM6GDiAZN
OAROR6i0QjVoQv06U4cSpTlOuf2Fkg3BhGiB0iwVkw9wkbyMACfN7r9IsFlieGDI1ml3gQIz1/Od
1MPPbaXcFB1kxOxhx+Ia5lWsjchHOQzSDrRQM3iZwbUkKosck2MYqqgzQn90gtHGHha9HYwz5zuk
QHdawy0nC6F0TkGWDspf66NiuqCMBtKJBPFaLsUweZ+8GkH+yhjK2hADNMbktUrnNmB+zZsmpMRD
YoQvY1jfEZwfx8BR6vgQqOlrpvePujBXdIxRpo18jJpss6S8L4BRU7pn9nBGI/4JcalfYHWfUBmc
nTm8STFRptuH4SsEZIGCq/LrkOmVY8++LdkTVJUdwqKPsBPKTTEB3ZoD2HTSz60KIB8NS7EdiC1W
jgkIiTdd+BcNzkI8EFLGoJyaHdhoV9LRkKL571OITLQGsSxuQnttqVoEpDQxTYDiLt2DUrJfQT1e
T146BScUBlDuhcUIavpbhiSJrnD8u3FKwmw/JvExxD4ZsgwcoWxPmay2+Yo+mw8MwPNA6D1dmaWG
9F9SOBUljihpQXAynRVKTFGQXKi+NzmUDqUcE4p2HOQgK3cA/XnVqA+hX6FYFw9q1oksftLO6ZGn
aqcnAm65Eb5S4pS+QNT6CYxOuk7nc5vhoOJs0+Nef8XdPPzWVoF0Q65jqYm3GEpkh/wuXo0hUOs6
S9M1aL1fY2kiy4X0kF+j1bA9aKuiQSk2KGoMyXHiLHYAcuZ/CUZP0YIvY1SdTWAAbjEQMpCdaRen
Jgh6AYJYbaxv59CZYhU/ipEespR5oxdzDAyHJAazwfbLx57h4phXXievjRdPKKlEEjJBTPryEwgw
3HfKE1C8T0dcGMWxxt05JqBYjdLJiCvY5/JMl1MQ5hsG3uV8SdGqtaQlE1lrozyUZXvSeLRLpuSh
s0Z9TdGSgg047wi01dphUz9pbbdC3HBS++LXrM6h5XwljhE6EIjYcHM7OVtFD99IPsU13ViUhFME
ddhA4zuAVgLzh/0c38d2cVNX4l7iqFLgMF/GKTKaKMHZp+RCATlD5BLfBAlg+Sek65BpQWaCYmQ9
lV8FdL8pVraR1JpTiRqlEq0wecLBy+BRuhaFXjR4FNmYYMa7NBTf6mCjieTLVdMzDdxiFLZbIjiD
9Yw/uquV2lNsXI2/ktEl0ng4GFkAMmnTujR3UqGEBK41zBOZnZl2rI2aF+VIef7FicTA5/QCBZJS
Kj+1jgHiLR2/pHwg9gVt5U71Hyv7idxW+jhoJxwt9JYE/invAAq/CKRn6IgYoCTyQV0Vmfa96DE2
Ig80SNIV474yg6eZMBzXqe5WQFedpMOQEhqXit/t87tfIa4O6KAMEuWRPhrtH5+rqgO0w76YQj2P
MLPgDcFAsgjpttx8JJRBhShhqn7/xwmyRLsSvvL9FwbCAsuxD/T5iU1bnuaVJejC0xabOeoCI2w/
BDgAIzuBaj3TrOMJnUNNZfsrY4h8CuVbYpE8mJApjHp/jUQ8nHb4VipzGeitk1Du0J4lI7Bl3lEa
kukTIg9KzFIGqyGrN2cuG3Sd1VR0DigRwFAamIJkYkf4rdEChCrXRE6eYzpuNA8C8BNkbCkgwopQ
moh+H41FX8mjn2Bve3mq/FA6RAiVQMX0wXTnZOhsEGgzU3pRYPGyzF/PYFoPhAsZ1oIXZ0Il5pg9
aOSZTG1G2PwYbSd5H9fDaopCiAFoCGjp5NTZk5m2h7GbnuEtrWXaeFqFVGkDujAeSnEbPVhWeGmT
O+iF4ZLtosw1H7IGrHjIwNFdQROHVoF/RZozBNEa+q2h42/NLO5BLz7z8kmYP4Aifc3yeBN09t0P
xkpouVOSLpuMXWdRdRcUyzRi0vey+zYMeDAK7FIo4btDxk8FHpiPOIAF8kucAyjD3khc+soo01Zd
rxYOUAyULvuZ2/S4YgmLkFaIsyMe0pkRTinaogt/QAKzKPBIsuw1nCOayxinL43Nk6aI3RwL/Ksi
kFOe4n/Luo7f6kH+b3Ui2585lVjUy0f9PywRoSjwcomIG0bZ17fFIfTrv4pDNMP8D4lbMhXKZKAZ
UjbyV22IZfyHoSAEmUqGOBMyV4gt/ioNYfgjjr+JOmVdhfopnvZXZYgm/qOhKISajVvs3xSF/B7l
KiQWayJmtqhW5A1ruZm6FHUndnAsq1pBNYSpbPK+uSbVgA98A/z/83Ric715umYxRADIsB1xjHI3
yVpjZVUgVsIKJZs3M/wHQuClASyKHOOODanfacKLUYvgWq0cyLUtfu3z32qd3tINf0dR/hnAAj0J
LD3mDAR8r/A1G7nC6JAbchf6/DUwr+nWXXjHMj8dpm1dANtgHsubV5/Xz77C102nv0zJ+OlDk8SJ
TPlmHYSseFSauulRYh/R4L6PtdX7j7709Ytas6ky+phBHslTVPXEfJR8ql3xFITZJ833/1V/ur9X
gdO733x+j/y8tDrF9AajAPyWNWKAxE0m7PLKIC7s02VlcoUgXSshCOepMTrDZmMHXgnbTZ3+/f1J
urBJOf38zQAQ3xS1P2D+8zho4U0SPUutrgliXHr64gyrKHxAY8fe8Pq65CCeiZcsgX18/9N/59v+
M/eLI2wp+iggaKh7bOTfQy3ZQNvlxmizW0smq2awb4rmWjO7S+NYHOUGwlcWpK90Lw97dOUKy88F
mF6b98dxaYkXJzmHoN0Y+SEerjTAOvzQBJtwym+nIQuuQDIXXsGW+VzeQmqkkbpn9/ouDKJTrGeQ
hRFXVuLC9LDFIS7GvEqyQqTHYGrgT4KVcQt/5dpNd+npi3PMjISrjaEkRyVhqM5KIUAD9BFKb+9P
/6XHL44wM0C5sboqPAZtqbm5D/pQUqj6B59OK/LmfCktCNVWlQTHzAilte4n9BlC91GmNav3P//C
LcdoWG9eYME4JyjJKD1fk1sc4ltRwoKpQ8m2KB/54EsW57jNUyQEWVh6dZt/TdphE8VQzA+YCgJ+
fM1e/o5X/H2e2eI8B3ow5bIphBdl060dV6jiNsZNEBi3HR83aD1wpRvQpQVfHGZU3jZlDhTXi4Cj
PptxRNwD//n95bh00haHuZ0ijSnpUHgqT2rktZPqS9fHYIHIuLm2Y+dWiP/A3X/P1FLjqTR6OGtp
WniNujGzalWl9r1q54UDaf111R46czxn6RemxShkiVf5ZDnD8JNLGI+QiqTCjZq293m2GQCpKlvN
vDWKEXTMU9ui6VMHBXuUG2TPVrMR0r/D//U8/KpkFarCTtx67PWb9ydroYnxz0AWFwcgdKB+qDX0
ehBS1S783OnJupyUbTSowHQqdmu29ipA0eEqyMHTKbLompbbhYUyF7eK0Q/dJOza8oI8hXrqaBtI
FgM4ZFUaXjk1FzaaubhZDL9E2+RxEJ7gw00W9F8BUZ/en7lLj15cK0YPsKwoTe613A63rLbtbavm
8sq6XJobeuubOyUfDb00tEH3Sks/cD/ZI7PwEuj++mMfv7hNMiiD6JMqcw8dxiEkNvWN/QmJ93L7
sccv7hGI1SZlVWqW16faWkbtUdf8D07M4urwzShD6nm0vBLCLkDgw+EllApbx6gk/PGxr19cIFwR
hW9UtfCCZgr9my6Sw/hDRdQvrjTJuLC4S6lL1eqCqlT8zGt0pOrSGPXKSdllm7JVqytG79IrFse6
z6OuKEGj9iqwqGRQ3XR9v487/eH9Kbpg8mb22pvt2fUGqFFKaXuZ3nweqxGlrMpt3Be3XPArI7hw
vozF0U2yLAWzPbe9VgVXJtcAc5hq/+/UKv++9pYtbtMxM0M54OmdWu3sXO6QMHpSTOtjBs5YHF+/
xeZsAmZ5WVHnDTKuam87ZqRVTx+b/8X5NRq7hYxoYXmyZv4dgxaa65tg1zIeRUcU7tZXDvKlbbQ8
yCYg1VKVtmfWxSck01dqFN8B3r2ih3BpjReHWctqhkZAle1Vhqacs6jRXjMI7X8sMlzK26fIDUrd
gH1Ba8zbEhmQQg+vrO+FeVkq0RhjlZpJkEIroRqDvRjGCR6A7D5pWteu31/iC3OjL05wDFEYAYhQ
eFKgmHRtt8JXbzR4s83mYy9YmF8kjMGhA5yMwDlUHZmEYPl1fPexhy9Ob5WwsdBNKTy/97IaMpUi
869FnZdmhhblzeWTQQTegG4u91C8WICZiOq0sLM/f+zDFyfXRNmwETWq5tUC/XoGVM45UV7JDy7q
4tyCfR+OvdppXgL1j4MCqYesDqIrl/KlTbk4rEanFYruR7rH+6pHoTnaDxUoGXBqe/h36mF/X5tL
8fsshDJ8p/ncC9Am56aFoAUwZOhRvD/3lwawMLwyaM24Yni64XePPNUhGjBpO626Jr9ywWrNwn5v
No6K2vM+kYAryqKBZgy49Xm4V0fhotGR/JjZmrtfvHlH16FEDMJqcAvRfIFv/KkR3/28AD30Q3O0
TCULyFFBJo8lXg16zB2re33jc6SFo87kH3NPlhQeNRhtO82T1Ess404aYBaj5BlKENdaxFw4vzOP
5s0UaWUMworJEy+A9vAmpJ6KoV9f63M278U/hGba4gT7th8qirASrxxvCoOBHtKhwIIhYxb1UAuA
tI1+w9PBwf+p7D5HwUem3g/4j2HcN0rnjIOy6tV0Z8WVE0QQoqivwUx0s/7pyxanX5NazQOABV5s
qK5fo8ZI9Vrkpwvmu10yXbljLpyiWXrozfQqvGCW3+AtOcRtcusWTFjkFK7Y1EsPX1psoadpwEDC
tJryLjHEeoJQz5ROH3MItMUNkE5pWqNWeSKb9NxONYSlBi5X7x+dC/tu2R8yFpVUKxRKeoOZGQ5g
6XFrDVdpYJeevrDXdSLixDCE7/moH1zpquLvrHSwr9jTC1tnZpi8WVSr5Uh+R9HkpZaoXYFUqlt1
9tkOJzTpKaponYuBXbnC6Iv/sE3Vhe1G+lfVS1+Fc9PxxEUHcrYe+77d5one7yCbJYEIFekurAPr
yuguzR3ttjej69EJ0hwsS6Duoez3fjyZzzZ4Fj8/tu701jdPtwVklxKWxghW7BESDM1Jldd6plw4
D+riSLcBlEHRTkh4at/wuzxm450lyvQ+6ON/2Uz1b6O77EIbdm0cT70fe4UM12lfPzdJ+UPx+w0u
rZZ/qiCLB9mFjSxvch/IZvvBaVsc9QkSGlwWre8x3CjFSkAHjK9VM0WHkffXhaDvP+2zxWFXGcii
hj/Gnt72+n1h2OpdC/bZKod23UqxAJnJsebrLAk2cTZWV26wPzsB6Ci42A1j6RcgaUmvAft5VZjl
Jov7z0HYhi7g1CtH6M8b2pwFSt5sOUUTcW8abeyNQQGuaUOM24YNHzou5rKtkxqa0HDMFcuboFr2
ZWI5ElNoiBz2Vxbm0tcvLoDK9/XYNzWJgr3IERAVMezqio7OpUfTOXozMXFZqqWKSlIvEMmqDc2f
g19/en87XXo0/fzNo1MFffR6rZ48MwG9q410t23Ta1jlbIH+e7OircDvT0ePvMHU0lriNLzAc1Am
eZxwiwz+sYmLwziqd0n7/Sose2ksC1ceJBJN7w3fR/Es+M4g25lOXrJr4NClpy9O9mANXQEbOHia
OqFuNWLlOkXB6pXd+edjjcLk32cqmtD5B0Co9GBlUbGpxaBeKsIE/t5tNKt6ypKEb7qq9J1mhNbM
+4v/Z/toLsslBWqEIFPKI28skGTWFaeHIBTuxwK022k0rhyMC2g52gv8PrYCHPsyEGbktWKK9jpr
+wcG/YFvbUfdjcA+H4v+3g/5lixMZeQHLVK274/wwqLxxbRqahu3XT0q90NQHgZoxSYFf33/0XT4
/ntvq0ueB/Qm4V8Uhn+IDRkbd12pCr4SrPBDECktjf2rHp7/a8fUWb7nzQGFqkthBK2wDzwuwFkO
oW+YascymR7fH8afZ0i1FtsaCmMKuk9U9iGAnBgYVR136q66hjr8eYepSxqAafjpkAeWwCSlrhys
z+gm8ZTU9mGS/X2Y1i8fGsSSDSCqSGvDqhQHnmdlg5KWmuvQq1Gs0/vPp536h7We9V/fLAL0WBNU
exriAKr2D7+C6gkyS47QUEpdQgAyl9uyyK5s2QvHReWLa8yXKSRvqlQc9CHySiNdd02xVopwNWrm
M3h3q0mmEFsCmw1l7UyJrrz3zyZe5YuNUA/TxOw6xhx2+Tfp69xhYbROxgra38rx/Xm8sNmWxxF9
Hpu6EMI6iAo+SphMW2ZW9er9h18YwJIsYPcoDlNHIERxyR+nVn8qBjBaNV6Xq4qZTx97yeIuA4F6
GNIAO8GyQ7ZpZN47BnS1N0MV6ds6U/UrcMKFmVoKVKTI5Ou12dImaNF1oizL7sekmOWX94dx6fE0
h282dAcipm4GhXXgyCOjev9lsIvz+4++cC+yhbMirKyCwEFlHTKZFk5vlMcx0PeQbfjYPl0SBxBZ
qU2K2tlDH7JbPdbvFGPcZrn1aKf1FW/30uws3Bak9xoeSF0c2iFrz0beasfIhwj++xN04TJZ8gW4
btrTEGMAkV0/xKq9hezOq17kj3Sm1Zzdo9PNBweyONOT7PTC9/EqTkpXfpjeBRJ0r/fHcWmhF7a1
N8xQDyW3DiW40BCYDBOBUnCI3D7V/8PZlzW3zQPL/iJWcQOXV222bJGy4yxOXlj5soDgBpIAweXX
31ZunVMOYoh19Cg9AAQwMwAGPd0dqdYEnw1roWMGKhRCD3M2hElJGHleMpQNVlYY3TZBF/Lwt34Q
LVUXL566BKSo3rEGUEe6elUzbH76U/1SdgP4XYogAQ1NuSO5c1e4/GcNkqnRhQyPqle2cMNC6O/1
Bc97QK3bIIlQkL2pArmt7JGj0K+5v77SpoFoLk0YtLbysEYHhf0SSpAplBH9b57zLcip7iDD9H/T
Yfrfw45eDFgO4E/3h4AkJZLLCbiiiw921/CVPJlpnjS3JvbguhLJvUTUBQTJwTZUf2Ug4vxpEbD+
bK7Plcletd0bFI5iGhePJH4FsetgmOihqit7f711w40K5VF/G2yZSRB0j12YgArv0WcoWRmirVuM
z9wJPoSTlyyl9ykY1E+whf+83uf7VxPb1/x8UNyl8xKSpO1iDiIu7m9yJkBbHqLCuUXR3qMD3Zu9
T/0KaYcxXzE6Q5jU3/srN+9tPwvhPVMRvgzAVO3KeRGQKowG+2hn5c9WONN+8Xu6dlo1rJ17sf83
uyIo3+wC6H6SBFUDxgcwXCELnAHjvWIbBgP0tGiT29niksgmSeMtw4dcutZ/MSj2NrSJvJUuTLOm
DQHUQzaM2w8SgBslxALFfSzr8+yHB68DZ62fyWNVhbftADraIJTUQU2IJIlq+od6AqlZ2Z7xHvXx
uuEZlkOHG1Q2ox1KD0lii3nYE3f2jgIEZ7vrrRuOizraANlBOdjFjMX+BByr2I4WMGZ+VD9DEut4
vQvTemsBR6GWvytrnyRVyFDOHYXiAKlIZ1tGTX7bBqZzpNO+aXsFuu5knGp5cB3XOcQDXUvgmAag
RRt2oda2ihjx2EL1OXfBaeXe8cy+8eP1yAJuAagRINyLoARjal51IDmzg9usU4cb9J3MW8UXklBh
2bscypPHGNxOO4mH0pUuDBaqww1IN6HICBQbCaqB8e2oc9q2dLZXLNSw7braIb1ywRYw2RVJOhlu
OZTE7Qb0EtIbkmCABoa/hsvQ5GH/d9v9w/f3Ju7NDThtnBLEaOAO2jp5BUJwAe4ymlOEpgKcAtUd
a2eIQAwofQ3EHaEQGkZdixOqRyCQIV4Qo1J/jZrYYHQ6KQhdiN2OYCpPclCg31kWr49VpFBgWovp
+SbHdDXHRA0Kk27musks218QQDhnip+nTtx2u3K1M0AhJArKo8VNbLyefkUNvfgy1Ur9d/3jTUan
OWXflmNng8w5mWhrAQgHLmo1dsuNRqf5pG+XoGupLT8J5AJqzyH8AMKbX1EP6rjM7n+E8xq23zAM
HVcAodmotsfOTzw2yk08A3vfLE83TZGOJwAPSiUskkPCxarzQzEG1X3cl2rlAmcwUB1NwPI+Axsh
Wm+wCChpPS7l+Hto1tjdTBOjuf1ACMwn4CTJbOtXXxRfwTf3cn1eTF9++f+No2c5dby+wpe7Ef/k
zlUaOUpulHNjHk5HEcgly5s2Z24yNT74cfKcPUJHZS2RbJoYzWsrgMDDwm/dRPJ+2JQ9iCohC/Pr
+tT8eel/J8enIwDcqSGkY5mT0MBSu4gHO4eVIFmrjr70dlPnQqYlOCyKf5lVeJin6gG6K2snT8Nh
5E8u8M3CKOUu5dRzPylZ9dyDkzJ22U8OMs3Ygy7B9RGaFl/z7PaiP6NwZ09QMnlB03tgCyMgJRlb
by0lYFghHSxAItmOxAIdXyhkc+f1gPV7iBwru61hALZ2fF5Ac96LePQTEB7+9MC5iOfOH8i3f7hp
fnS0QM94FCP97STAsYxfbRer4IYs+gYIs7rpIQ9yxn/7X+9GIHItsQQMohBBU9oo28/ZyvQYbMjW
nJvLkdngXfaSfmmOTTBsit5BnjjCi4Fd3fYaYV8W/o2dgh2ZOz7sJbEX/wm56MccbPNL7K0MwWQ/
moe7aiwy2o1O4uDmspdDM97RQVYrx3FT69q23HSgq5x9TEpk4xmlnprvRdGuTIypbW1T5pC+Kj2n
A9u7T37FFGci0Ohdt0tT05rfNu4Ytl3eo6JBzaDAZWCoH5y7622/61IelPL+Xs8IRAvMG2c38cam
2zEmxK73e+8OpYI31VKiC81rrTqmRVdSL4m95qnogm+qkF+uf/27M4Omtctu6/UI1XJ0E36Rx7Lt
Dswjkz2szPu7/oTWL/+/sfUZRCagiKncBIJu9ae2puF+tshw8onbH2zFf982CM1tl64K54IPbiKy
Pjo2wnNA1bV6CTJN0eX/N4OYulFU9eIgqEnQs/SzB8YmWazMkKlxzV19DyT+RddhQ0ZaDWBr1aIy
6yYAEqZf89bZ7rmiNhoXlF8IygA5nObPt8255q15y+pQQoIlKWPm77MYJDiExjdlMfHlmsPinkz9
i25ZQhWY7KOZ/G4UhKeuf/rF+v45pkBNSfNYJeM6WArXTuawi47S499IFA8QW+3Y1mZrb2mGuKA/
2VPgq2nutHZCmijxmXfwB3/f5LcVGfiR5rjhoipQrFP3zKaWg/SSgecx6oaVXeTdKYL8y+X/Nzbv
9EWZ08Wezks7v4KiNNuAcOCui+O9N8mP15fh3QlCH5rXtrkF8RaLog8Rib0LT4Aeku9u8e64phj8
firPjzTXzVsAPeC5zrkl+QDqMprtl54N+xkPxAeUABbb3s2mHR24fVOBBgoC/p642CKz3wl7OS9N
/ugG7avjdud4vhHGFGkeDcp9R9mtkufeneXnLOOgpRzFyoKYZktz6bgKhsgPO3nGa53Ye60V7GIa
QM5eFc5dParuUBAQpaN8j3+6bgLvRj+YgObmPfQHwR4UinMecXbPqJhOjjXmNz0Agxzx77XIcdSy
QhsyRG1Ghxz3jyj4OrQt1D5u+nr9tZy6npx5LK2UtBHdRot16qvilvAKKnZtyw8Ajspkz/uzDzwf
OEvDphl23ojizJWPN3hfqMUPqKC2tJtFlLodORAKbbiFQViI7m6am1ALICApD5YcpejnyZntbRkq
e3chAV/5+MtH/hPBL0ryf69sUY5RQcHSlMbWJ7YcCXipuPNiqQ8jm+6uD8AQAUMtdATcd0ba+VEK
aYZhu2RPcSvBcATJ+GZYOUwb/E2HP0FiM1YLFOlS1wbBdeU+g+I3FRcZWsnjowpbbzNl/k2na18H
QflNhqIlz7NSJHW2XIgtB4nT9akyeLGOf2rAImlBONRKc+U9TGAfrvpwf1vTWoBgQ0YnjoKx9FI4
wYGZx0l4ZYENDqAz3FhQwgZn7GKltWB7O2AHrupfrcMPN325zm5jQwEw57japSBY95DHCSGjV68K
uBscILj8/2Z/rlwPAnwlsVKQTiduwe+XBZqrDK9TI/3KhmklghqcQOe4IUMc+FBrtFKndUFTDsKy
KbTuXBTIbtxq7ZHBYD46wE2pmFE++1bKrfGTZbMtLenKbmxq+vL/m2lyKZiIZ0Bo0y7igJCTY1E3
X6+vr8l8tI0+APty0ET4ajFD2xQsi/KzsKuV45dpebVtXjlDTBR0pdIprg6eBXHqMNuAjAFFQ624
cfvS0WoqIv28ZPAtV/rPqgfyEq+RKwHaMDs6LQyJu7lWDbZG7pOLwhg0DxByQGC6EjoNE6Rju6pp
tqpRYGFBzgOg2vJQZREIvemTFMh3qPA26Awopv82oIBA9BCE49ADR6oPm87uYv83GZAO8gqyvi/d
Io7TSUH5NiKQSBSV87VDBvW2EKTDvMraA/0nG2FFfLoPoHgdDLdlKX2iWb8oe49Zvp2lMmz2PUQQ
m9hdSfCZllazfXeBPhzej/9/yJ+bnxVO6djc2/phIdXK3BviAtFOumM50qHPlJUibUAgRgXTjNy1
bI0BYOITbdMCBywUBsYwxs4yPWfglbUgOeKBox5SF4RMzzQc0plAo7UfV16BDXOmI7w6ihp8Xhfd
2WvER96oV2fwPuFQmW/72d/FOV/Zjg37gY71gvomqEXJ0p8dAQxc4eXzbhoKsaM1bZDBWAmthnOR
DvoSvRQxGHb7cx4GjzGeJ4QDcU1pAx8h7iLJPoyjXBmQqSvNvwn2e6j5Bu0ZEtkpU+4uYP0WcPET
FWBkDvK08PuVvcg0d5dQ+WYvImx0FsXC9gwq/CfaVM9xHaUN7cHkWY0rfZjsQNvveJllU+nO7Tkm
lO/wOvjJCeZxS6sRHOE43gx2sIZrMLiQr0WAyoZmxlKDFwpsMcOzLGkHzTkbSq+76+HR0L6rOVGn
QDgI0dr+bPXdjwXEx3unWm71Fy3GtDycUIsFznOfjs1rP6d9xb3tCFrmB2uIIWcXBIgJ1wdiMjEt
1mQosJ1thTXxOKuhKjHYO6zSkBQXwcO5COSByBaA+2W1YsAwdTrarG5Liy5giDyLepzEnll9Acpg
L4zblSEZOtBxZSzC853VW9jdCf3CSEW3sRjXjg6mxi/z+MZPWFh0Y5R1zdkhnDwUkNs+tY3Knq6v
xh/kxztXR51BJizAbb4sGbw9/jI1z3Hp3s8oaoHI064O/kNZY+e8gAOLWgTF2t03nNlBlMv2g/9C
ygxyZd8v571JsA0e+bcuOVag5w7mfBPalr0N8uBh9XpomggtNoF3lyAHQOmZLU6MgBSNHxanWKt4
NoQKHRnmBhBxyuJFnSWFcYCevbcgljc0n2cvTEhffLo+34aop0PEKMj7as8txBmCj4+jcD5Yy/gC
TedHEbBv17swzZMWicZGFnZT9+JMkOreSMABYezNf7c1rkUK2buj3xW1ONt0+JHZ7pNTranhmL5b
CwzDgAQMSM/E2a8j9hzF87zHcoe76x9uWl8tfnKhMBFWpJD8Ev3Gs2u/hXr8Uu3drL4o1HK57Ubl
f7nem2EsOlCMQ/xh7i+VfW0EEdzahwBZlPnT5nrrly3yHZ/VMWKOY0EUe+7mM7i2PvZ++Tx0xXYI
hp/XmzfYqI5ZtfK4JyMKIkCLV9yFsn68OPwE/Q4HAugry/EHv/HeGDRvJl2HJ3fF8nOVnWPQsSNu
7PPsB6uPRePtltLZWiyAdOcrk942gw6bBHVgsHrJNo1RO33I2o2VGkGKU/jDU2jJPQSbn6AT+ApF
n9vuZDrobOqGELJxVpx27nwY++lDMdZ3wFc/yArcetGt6SYdeQb59IENLXgPcwZbmyVYEFlc3ZgX
1YFn0FQD9qxv5HkJopPjtc++Ejvl3JjA/4fIhqL6qfEsfs77CSoTrI03qs7WrmUGR/kHEOYTHDKD
pQGRTfc0BM1nVGYccVN+vslRdEwYx8yXToGt2R6DX9AroKDPxL4pRCvueLia3TUEEx0cRuKJBNls
Qbc18+z7caT5trYoXclpmVrXHLFxghE0oFlxDhqFM77Dtqqu1yoPTY1rblZUSoDFpi3OZRgAAmBB
1KPOyRrpg6n1y/9vjka1AJHsqPLibPs8OvSxqu7cVn26vrgm29G20ZpDFKjhkmGn686WbME0rQDz
WFaig+nbtY20JSRyItdmIM+qjhPzvy5WN67sD5oS1v+gbyF4o01M3Vb9oiJ2lnOwhfTAhgX3wKTu
rIihaKjYLS30GCpvH/PPsg42AXj36u44Oa/I++6vT9+fl5l3AvyfbMCbxXFRjlb2oUIluGigDX8s
poOXPTWj++eHSpvuOHcHjz1Jnsx0TPG+cI/n4I2ylk2Txdul/jEsy9ZliQW9ZKccIB/zQuVLI/OD
24Ubj/2qyotC+GHo5Z0svi7+6zh+7bPnCTU4zUuEAik0jZ5n53XB9Ry9WYHY5s6yn2QAqRBvG4MQ
bS4/zm6+B4HLoe+zD17ZbZGceFiyake8QwEA+dQd5ISSCtGeMYg5hsaj+5BZvyd1nt0TwNPbzs13
EP49ZXl/LKfDMB9nq01oGSZWP92BROAT6jkvHw0hnrU1NhxodGBcXLPaQmUNO/t5D2HqETlRsatQ
0uIvX6TtbWb+3cpd8NQesPgLiue8+aK/8WOUy4Znw8aja0lBg6foILpQsNLyGGdn3rXWRgy23GQg
3doOYDhfGa1psJf/3xiTgDx8nXt2DhrN6ZFmIDAopmWTR94pK8LEoWt4UNNQtGA4BDKE0EJHz+Xc
4dnJq/oNCadjH7b1ykhMPVz+fzMSW0DkQYmFnpUPWygVe4kmCiVTHn++7niGwKLj6cA45RYNwRBY
DAlbyrpiV8Wtv7veuunztajY8XyAxOSYpSqGOS2kLHeK5HRXlmLt/cNwNNNpdsLa4rMF/H+a8+lu
KFkK/OepKsckDNz99VGYutDio0XFUvGCx2mQ2fcNGDdQdvCQQwerVeLD9S5ME6XdNxSIulUrWJTO
XtZDAuYRMce5tzJX3WRIwAT9bUi+z+rSmXmYot76MIjx2S3nl2bkK/vT+98PVNDfzbeDyLvMpWFa
1ij87CZ1UdBFnOVrlV7v54Egivh3B8C6xD6frCy11Cy3tF5+lM1yr5xwF0BEqxH+f1Sy7KYMjacD
71q/AcGQKIPUD6cIIkyiBNcC7CxeWQxDjtuLL9P4xq05ihbbMS/8VHbxATiU72UXPUJz+ne98GOD
pyXQhGWJP/f7oYx/Xzex963Yi7XjT5aLwhrl5KV4///EmHUMpbXFM9m9aP2Vw+HFmP7dxD2dbcfF
M2oRjIGbulW8Re3Zd1ksm3aZjx1tDsJaINIQRl+ise9v8kxPh+gNwi7gI+WYjiL+YcfzXRTwfDNH
/TPrvDX3N9m25v6Q8M4gz3Y5c4zRYz+BKi4IXlAJtWJspuY11+/iovEVdcaUzHZ8BhSzqVAHnsft
pqIydFZmymRyOmxv7qCrDXoomSqv3PJyObRzdpdJfsz58Fhn42M5tS8yByNxOL5ct7j39xZPx/CB
69iuls6TqWfhUOd5yy/IAt5mzTqAr0MdMpj7XJlWLL8XBaABhUee6wiYtGitzMb0/RdPeuOlXaE8
Be0mmY61vF8G68OQDSvx/v0Tiqej94jV0XZqJpnOnG+JjL8huN0VkXuoXP8J2L6P11fAYFv/IPi8
yIfKZCVT2jQH6Ny/QpDiOWB8d715Q1DW4XpMKDllYSxSVY4fVFH9dIPqEJfzfd5W966Li0R8G8WA
p0P3YscblpKGIpWe/2ng/dGucugY1itZUEPkijQfLxGS2ppnIq0bZzr4ZXnZxOZ4O1ZZsB/z4Re2
hOxxCiAa2Di8XImXhuXRMQRdBW05215k2izVA1kgpUWDsdsKVn29vkCmDrTYMtuWHFHF2aZ48T9a
cTyAExYi73KpbhuBDuKzxmLucS9t0zZzm6/uMowpq3r2EBLWrHj6u2PwYp131q7x7k4dvJCiJLPc
iKx4COvuYXGatduCqYOL+79xc9D8QXPH4m0y4t3q2RJCHMGjSU6BKNYOqe9GEoxBOwcXUQEZ24jx
BJR8bCfiwTtehDpW3i1Nrbt/D6ClahkjWTRJvSjceZ3P0roJh4UP1/wi57DO0S7rZEJWN5m5yvbF
5K1lpv8088+BAc1r9glpF7CuTqJNWFF9Yc5ywjnyR7ZwkNCV30vf3wZAfRcdoP0lebTI+PkGtwBB
5SUKvFnxiHmhNaOsNxEl4w8zHsz/Q47SPwsUXq0c8Qxrot9yRx5TW5EMPFmo6voSBwq2Wzll666c
Gt7dQDAE7Txs91D9gdgFT0YelUh+5y+07h+YW+596Zwq1eUrHV02u3eWSK8Ys6q4mt0aHakJtd9h
1R9m292hiPPzMK2CPkyzdfn/7YKEduRAYZ0nPTDtGy/ooVQu1shjTCPQnK/scbNyR9Ym5Zz1kLIn
M5Rb8Z4DTHC7E4MiK7HQNAjNDaUbeoJZXZUsXaRAs1wOfnvA0xFSA9fN1tSB5ow9CtPwEt5USVXZ
eGlRL1AT/3S9adMcaY44CgB4PD42SUeLZtPPJK3IEoNMKT/LaI3g7f3vj/Q7KB+VLVruVQlxm1Fs
LccRMN2xWCuJMLWvXULroSrBzhRUySRGtR3KGem7XJa761Nkal3zOJgNaC7AQ52U0Gi5g+AWvw8F
ODhva/2yMG88wGcWiWspmiTPOjaBxrGoD4pXTr3ixu9vcpF+4ySC2+MCtZokjmS8CaTwUaLggaa/
Yr9uG8Fl3t6O4MIvDm6gOnF49V8AZZCNS+gaZN00+ZoPSx+ZYMgt1kkzc+tIIHW98x1ZrKC7TZOj
eS6MMZ6k3TbJxJp2b/MOLwND059o1swr8/++g0Wx5rt1HHrggHbqhLTy6AA2N/nZf2KKd/5Uf7y+
AKZRaD4s43FmyIRViQror3qYd0BM3QurWzllvL/jRPoFUhSt6DsV1klmDTtwQJw40uM2GXasH39k
Mni+aRT6pdGRNKB0amsUEU8QYI/vL1s/SEhXltpgSPq9cegsZFPnsU6G2W7JdqjnudzEFV+jTTTM
kl74AHb1KiDlgmcIUAbdgesLyKvBW3bhZOcf+WCVDzEBydv1uTIMRgcu5mpkFugNaNL1eLWBMMxD
xuK1JwND43oRm6pV1lcuzt3Ua8njUPH8Ls78244VkX4BVhDJCSaouidTIX4xFyxRvfMtKjoIVtTH
m2ZHv/x2qnDzYW4RsOOx2ZHLab5pCN3f1roWkaamAjlRiQFUoRvt4qAN9yXIS1fOEgZf1q+70H3v
KjcesFVOReqpaV+6+fe4l99v+3gtGlHa5ZI2Y5Xw+rGeW7qt83EN3mbwAL0qDRqUdsiztkw487dW
7u0g33nIFbLmVXEO/WgloBrMUy9PG+ahiELbKZKmywUeCTkU3sWayJIhWuv1Y5Yb+0MZjkXCW9AG
E9Gdqmrakdn6RJ1lBXVsWGK9hCwErF8Oi8OSoWpRg+XfQcr9TgbzCtegaX60A4UlM9aKcGRJzcIB
T3kBU9WuiPzmJv1U76JV/td+H0PAvMnmgSW0qndAkHmbhqP8ZFF+s1vm8CZAI7rR/IxkxUzZJFni
ZEgqVw4LdhAEqe9ucgS9rktmVdSPNWVJQ+ZjPZT93i5D/8bGNS+bxTi1og5oQjIAychwn4llTcrU
tLzaZu8Ek8z8yqNJ0ah424C1ctvO3U3vdl6kV3eh4BDwDjAtJZlX3U2Wcz+5LWpl85ebZl2v7gqH
agjdtqRJVZJPANiltde8Xm/a4FV6aVcGTmFcWCo0PUb3gO8fQ089uJX143rz76fRMTOaW/XBkgGk
0tFEOfO3shGbJaAbIr638yer8zak8bdD3m5n/Hu9R9OANDdrvalrM25ZKHEUu7EWR4+0Wzo3K6c6
gx3pxOUuSg/xWIfm+QQKfpHnalNY9hqrkKl1zXm7ol1UUDB4QN7YL8089vdZz9bO1KbWtWO7ZamB
Mze2TsSGkpY/JRBw3F+fdcMmpmdmKfTdOJ1c62QR4LTaSMSHuiw+EiufNm48omZjyFYOvKZRaJ4M
FRVayzanSY2KoLMMa/4A7qVm5bxr2Mn0BO1shSOefQlNWMi6jdNMr34b/iw6tXOGYKXmyGCierla
zuBytYcRoKav4NBviPwXGdpQkMiXpbttP9Nr1koxq8gZRutER2SZdzl2gmwX+TJcmSjDMui1ao6l
mhhzBGOiITLkUQ3m9oF+vG5OphnSnNiZlEMnVIKeyoIeLk4scvoUDmul0AZr1UvV8oyTum2xyILz
YWN7YbOJrep1WLK9HWbFJgTd523hSC9d8z0RSGTLse+EQ3+uYpXfjWyxDkQN/m2H03/oybMhbqQU
1qmZIIIWFWLalO0au6BpJbQ9OfdjxSA5Y52WMn/0FvlQlf0dt7vbDnV68VoWS6+oVRGfljgAFU12
rscCNfDzbdFaryCzx3kKVION07fnBy8Mftdxz7fXbdQQKfS6MddFWUbQ5dZpnqHj5JQPzAHzm9/J
Rxk1K7HOMPs6UfgAZqeRAA90Ksv6WNLgjkBLE0CRG6dHczORh55UKJo48WUAYgMUMveWx9X++gQZ
IoTODU6A+OmQlIhPXU/73ZTF/aYj+Vrrf2DA/ybaI70kzK9glW7W0wQXm4PIml2gyn0V32eDvenx
vq2yZ+hTQapm2cTqW+QND7FPd1l4dqPnufweZAembk0saDurF7cdsjpNfIqy+YvMsyfPC1ZeWk0m
oDmgLwHTmWySnYqcy4eojiVoDnN5L5t87WposmRtR60gBxDQEj7ukNHG5bD1WhBBWEFTOS9L4xNy
QGH7GgTFMB69mqv1c+F0npedqqk5WqN1hL5UEk3lyh3C1LyW06adlxVLHWenJawOIq+2Eam/2lb/
+7pNv/vu7UV6PRcETvNyuHx9E4CItqjZcD9gq93MI4kPYQnrRkKx2NZNZG/xUreWmvlT1fCOsevV
DpBbFVFDRHaafAa1nA/9/Joptsu88WApa9eO1jYn+QHsTGANoZsajOEoXwZYtgbmt58TO//mBaCg
XwDvHA6L/CCglQGWmtFXu+szY/B2nVpcTG1POj/ITk5nAzBbvYw4ia9sogYD1avHWFCB/1f10SlY
5o9eDPqYyRJJ549fiks68voATJZzGdibfHxVR+CkyZbsBM5NgDNQLSvtUzkuK9vFu9gPWI52tM8U
ciRVLKKTLHtwDarHYhJnCq50BSAOCra9/TRE/10fimkttHAU8ZDb0NCOAd/NsmNeLMvrqOhNNB0Y
iRaRglqJoe5yuNjAd2BBwEWuPLHae82maWVjMi24FpHGJVZOaaEkhkfDcYzyx47V5ECb4GEkmbW/
PkuGBderyIiNhGGZL9EJehx7CBjOuwoArJ2DUrIVkzKsg15JRjmTEL9u45Oywc5Y9DHbyIl8uP75
pqu1XkhGFiDfS1tmp4jar05uN6fcyn6XndNv7TbOgI0pu3vW+U1S+X7/IGlcrYzLYMv/8JwjRzOF
rZ2dlKs+Oe4TGV/G9sJm1zxZAtqcvb3SkWkCL0v3xifBmuf3OUO4nWUsthMKALazh8zx9Rl8t3Xo
k2hWVrAhgIRfJNKL7uwmJB7bOOUcrnz7u1uFj3rnv799gUjjqBgRaR+iHMTpd7Rbtn1Alk3Im1M8
l9VWDWLfWeS24ehJWCdSZVGHJU+dPIs3UzsVm0iW+e76ZJmGc7lLvVkKn4gFAMWCp918n6Hgch6q
XQwpqqm7B7ts5PHLNnO9q3cdEzN3iQpvuiqiXPbEYTxl3N21w/cQqzPjjna9dcOq63nYIa5rgkMV
T8sG4juZVXKsCkRfrrf+rmvg2y+9vvn2GCpdnSymJs2lR376ohp+utE4JzX23h9O2EBQ2LPaV8jm
TGsFIqYBaTvLEA/5oBa3ueBtXWjXUg75Odoo7zbid0/PV7TeEpXMH/s0bJYi3HDeuFA0GBGfX69P
mmkE7t+TtkTCBjGp16RS5I9wihTHp1vSFFgPbbMCcYBQJCBN2qMw5PfgqwYXfmbfRGiL5rUQ4k7U
qywCJWTVlgvfev3U/HYgPfnhponR88rOMmTQ2h55SirFP1ttFqCAq3ZXdlmDreppZQ+qi3Hu0DoF
7uDAfBsc6V0Cfclt1Lt3eQYm1EiuvM+ZutKix4Uzt4Vm6YDo8W0kzucifkK02mTLc4RrTFOswbwM
oUNPNy8Cx4OqRD8IS5MQBxbmm2a+aTvyPZ07bGps3MhHNqTK7jsIaNjbgvZr+4Xp07XIAV02CpWx
DAhtqwx/FEE1Pc29k6KM4+N1YzJ1oMWJiEpKXBuuwCK33rhWtxscKwkWcrytfc2LA4kEAs5OTSp6
Fm+sUaiNDGzn2OR2uJIuevdc6Ht6UjOrleeKfunTKc+8TVwM0caWEOGFyElr7fuob9fydoaQpKc3
Z/QNkpGxTUnPfxMivk41xP5umiidi4sP+RyFxSJS4haHWYhPtGvvWVas+Jrp0zVDimpSD7gDo3lV
fIxVf0fIbaxCnp7NJBVfQCFRIkAXVrhVk3qlVoTUzlhvwra8v216NDvKC6m6xmVdOvf2iQXlhxFh
qXeiNV3o9w/OsCJtT1gGuuSWRztsN1RsSsduUbI5fh4F3zbU+R5l7rL1p+4XCem2gVTb5vq4TOui
7RVgspJuJK02ZT6l86YMkI/aVjNw+rdNnM5+UoexVYyh7FBUZqcN5y/gU3xprTVxLMP36zdYz1P1
ks9Vn/ok3g9B+Vjx5uf1qTGEJl0UK7RIlgFy16GmJ49OQoB6ycmiPEGmZc2hDTuQjv1ZxNRlrKu7
tA47urOtyduWMeG70mvZK1Q2hl+0iMeHAhkwZ2XB331m8D09+9wXKoIgHp5r3Xpy4i927o3lVknZ
2biS5e7ofOa8d61qPxMv5NbKCdQwl3peenBDPrd4f04zEh8LWR1I7dz3022KMZ6eko6ySEGnue1S
BwLo7VEqNjcSZKM9a9fykQZD87UA4AbANgPq3qWUB/WL7ebj0cW76MqqmFq/zNubE3oRNSN4+5cu
LQrqxPsumoAjGTiOsyvXF8Mmpee9bc6dVpRel7ogGq+m+s4RdgYq2QhBsmZfr3uMaRTaZo7Udz1E
pdulNrOsL8PE/RQsbGuFiabWtQgZhKDu8WLEeW/O+MamYh9YxdrDiclAtTg4RlCWl4PTpargD/bk
fnCb7q4KrZWEueHb9QTzoqx5ceXcpdVcxLvQxoHfq0T1/zi7suZIdWb5i4hAAgS8Ar247cH2eOxZ
XoiZM3MQEhL7In79zf6efDmDiehXh0O0liqVqrIyd6xra/Sre3l3eiCYPvBGz03KhNdFNPfufKv6
+vGebizMOrk8ZD0whGPW4N3LKSoVlN8HQkyJyah9+vgTWz//embf/Xxalq5NF7tJeQPS1NOcBzpE
f1DQ35Ted511qpaB0EiioCpTZATSmql7aAybqLXG7Dbz/U/2cSEVGs9gvsZePhVj+GANt6nAOc7q
YMqZVVk1hE1q4fF88d2MRJYvzMtNS79ON7YT+j+cKUdWw5mRw+97HovK3zk6G/u6zjRmA7crgeac
NNSVjJUJeVxYuy5z42CuM43cm/sWlDhtioZo873UHW5llPacf/pp0V8+Xp6N/NI6p6hDoOu7+urQ
yvwB3IUaaq7BD6vpXlHkuB+aOWFZ9VzaN95jawnFLoeeVgfS7FRm7ZGw/EfFx18fT2VrM65/f2dk
ecWDsWNwcIvskgASvGD2ui3EW7NR5bkr28pr67RpCrCU+g6NPbqYVM3LjQa2pqRq/ID47VzXoIyx
Ll05n9p22XmZbMRgazoqhytdh5BySucF2UNCpvowKb88eb4OEkrpEAsUYCK/Gdqd9dq4i9e8nq5X
cS5L2EVeO0j24QT1KNVFeSWSBnJhH+/3xrTWPFhlK4t5shC9hnN5hKhIDhBG8TLZkPUuRxIRou8C
a/r28cc2bHHNioVcn1vwTCHL2/q/QSgqoqWylsRj9s6SbZzeNR/WVOWZsUGwmnKnno7cr/5wgVz1
x79+a/D1/SNCq6FyqNKOgNBSj7Q5Vl2tk49H31qb69/fGd5iq3KYOmTAnWw+4DF0rrX41ZXjbbnE
tVhihrgllPNYpmosugdE7iz2J3cPjLH141cRXY5y8QRO9wpxi5d0bvlQe9WzpfeoJTcsYa2WuPDK
E25wHb6rjgMrf4jCfiyDgMSDkDcu0CpsbKa+yQZZVyntikSH/YOa94BCWwdndTc7le1bUwHHV/Wd
BNuW9RRk1XT8+NxsDL7ub+3aKQuVY+u0Iro9+PUCitkRpKu3jX51G+9OZS4IsGYSebc50P8iCDjr
xr/NVtddrcoTYznPpk79cCFHO3PA6BXUe9m2jRO5bmUtrImF/XwtLAwWen7ya8qzfiic9vXjhdl4
H6/1D00jJ0eAEjm9SiW3hKch1UcD6vuyIp/n+ia4peusKZtAXhd0AcOtY4/6n7avThpskYHj7uzB
1iqt7LbjrUuQOahT4ZhonH9I763N95LCG1a7Zmvixbgwy4O3Hzr/bRzne0hXvNYTOde3Xsr2ymhl
gUNE9HhNS/Unuy6/hG4PpdRJRoUz3oFN4OTpvYrr1o6vrDirp1zXRVGmzQC6POqfW9qJKCzEPxCL
eXAGcdM1Q9eds0FPJTqxmE7rERIukShGgdrukO29vv8+D7qmbwpn3/b81occbxVo3PbDLysQj6Bl
+xM2TtpP406+++9ni65ZnFB5CycIR5epLruT5WZ308AfQu7s+L2taVxP3TvP1PJFG2pfK8Z2fejz
6kmL/gi61u8AtF3CnO5cy38/xHTdS9sCedDntUEVy3Tibsz4ANKclt9Buvolq28MXAGn+f+zEZU9
QD0xq/BKKZaHYqpbsIWL/s/Hzmoja0zXZE0VstEKqeEqbYEn9ejYJB02Yi7FXduol9FZTvPMzk3l
HMN+3EGKb20Q/f9TIsYieEvkdVrq4Jy75A2shGffnj/XxBzqkO/MbeuYrVzAADLu3JIFTyfffO08
ccIT76UHN9zHS7c1/MrqB82AdmZDnYatOEyL85256rkj1s6rYmP4daNt0Y/CJS0csCmzb8Aqv/oI
82u6J3G7Nfzq+u4k9X3PlHUalMPbtNCfOVrccMvsFGH/HnvQdYOtMwYO1LGrOh1q/llYy/3YNXsk
dltjr+zbgfC8VLWqU53l4S86O9br5KF/9KZtXbekeuOiis4PkObRV7qcoCLZfPTEzMAkLUWnnj7+
zMYk1n1/iygnd8rs8qpV9iO31C+tsh3/tzX0an2MS5swG+YyBZPNcHTcQp4CF9x1t/3w64F6510L
CJai98nPU1nR6k6R0Ds6k7v3TN9wDWugCfOtcSrLSqXt0JITuDPkqVGzOKEdz0rsxQN3HHPU4eOp
/J14xgUzx/+fi1VpYFuRFE4L7csnVFuzh6I0+uDkbpAMA6AmSHYDc6qn9gh4k0ooU8MDrwzbibI2
tmrdnBx4Q+6iz+rKzFTZkQ5HL56nGwXO6JqYK6yLvC0YjFBYVhPVcwmaV+eoPTCmUwLw2R7kcGsW
K38+hqDFtHNZpxOoJCNRz1YEaoY9xo2Ne3ZNylUKndPMlzo1A3vNjH/0QLdRKZ1kISqZH5+ErW+s
fHlVjT66rWAyNKBv1dRGE4KdWYEnc/H2HkxbR/uaInxnOL4g01Dlnkpz0nzjmnwa7SUNsyKe2fyZ
N/XOvbGxGWu83GhnHjG9UensSxlJvHaiYX8zNq6NdafswH1VgyJDp2jav4y8yKPa8y8lFLg+3oit
X7+6s43xWZ8pvCqzpRxPtW3skxsUw42+a7XNJqs1bQ0VqWujUTnL1K/c26sjb6zMGtS0LCWFtAWX
qbEWP0JjRpTz/ifU2p5vWpk1rIm5TtuXCpkOH8pNUedUZawyfw9tt2EA64ZZKCBazsyRxq8baOMh
H/Szteo7CMKpSNPxphoWXcOYOsA3KOW5Tv1R9m6C/HuxRIib1bfblug/V5McjAuyHEAGi5c865Ma
cNSdo7O1QNcD+8565bAwOdFepdBDPvRaPJlweQqhZRrZZo/dcOsbq+uI1JY2yqcqDU145GGYeCI4
iZZ9AifazoWzdUpXrpr54vrAc1VaMvVU8IpOp45f+w8qCBJlX2/bh5URu+NEBhuor7QYwLMFmq2A
VM+Tz8q9pOKGl1j3BpYaipRuxWSq+gBq8r26jKYodu6CawT8n6YUl65xNFDOAzpnHlWKftbuYFm4
AKpSz5/yXgfRiMggLnOrisPS3dNS35rOyi0VgIKHfiUUtO6Y933irrnk1jLuANg25sNWo4c0L9TY
WCrtUfUYaPZtrMu70VjJUItU9OK+Bpp+x0q2ZrK643p7Ya5wcceVtuccyppF4bUF8qZj9R/A7tgz
q686YLUD9Jva1C2TsfTcnW3f+unXa/udgTctZc6ga+QzQzklJBQiGU23x1y1YXdr4B1g+k7vodct
7UL7ieflI8sbFjWlk3y8Nn+vM9I1+E7Dixrm24ibKcA/GY4nGb90pjs29RS1pT7NMn+wocTy8ee2
pnNdxHeLhdVB6kMh99Eq700NOaiKXRFBA3UniNkaf+UJ7bFuLVZpVJX9Sh4GStqLqrUTt4Nd/fPx
FDbMYo2cAky+VXbPypSL8tJS/RUApk+2PX4nDvKRfHpVXBxu+9T1J7xbrQn4slnrSaWWqb7li7rr
kEkVrnpgZH5xOx2jzHb6+FMbp3gNk+Kzi4ayTFmfuBXOI9oZdAv1FAhK7JyzrVW7Xl3vplIqpA10
C+doluoAyORpauynaxslL617x/MOeDDtAI62pnI9G+8+ZWqwWdkZNkjm2bcwDx/QD75XsNs4X2sw
k8pCioxNUKaLav8RQt7lWftZYAq37cLq+I4jqrOebjC8LoQVLXkHEsWAm71obWtp1rc4VgVVqbBM
bZ9e6Ykn146w8G2z4wu3lmd1gVu2sMXEsDxt0/zTBKDtDq7vFCleP16frfFXV9Ksh8I4Eglg11fH
0LBogWhbpNs97oCNQGoNlgoNbapqwfiMgh5Tuw+0nt+ant4VVXsTMZpLnZVRN2SZC14UMtVDiMKa
XcokmG4kHadr0BRyixUUDgqEmxzEPtZQDxHqhHtgwY31X3e1BtDSbFUbiP8ln+B8jjYbofVS3PgG
XcOlBiK4rPJcpiKoysjVJItQDNsLl7Z+/dUq3jmGZgyoRXr4IGfiCQ9NGzGBR8vMdpVjNuxrjQn2
OG8mNmNvQztwI6arb13u7bxwt379ynbHsZrqsjEyrSVBa7MrFchPlxnBBt1jWN36xNp8Q0ocXyCJ
ZvVkfupxHxzqko2fh5nsob63PrGy4Homxih3wg473XygSxUccjqB0QQyksnHTmJjE9bIMrpcyT7B
750a2bhjXNLah5xIqSBD9PEHNhIya3RZGVa8QQQm0nHyQM3oMnOYPe09zxMUCz3adrEuEYrf9rFV
eOn4fr6M/oAnS519YvYUiVzFjS7vvbn8jJaGnx9/ZmvRVvdz7emhC+axSBtSf0Em4t+2Jzsz2Br6
ehTemd1ViwJ591amfChGyJVwCqnWbq8Rc+NArakAJl1UFhtxZvs6/DPS9lC44aW0hxvd9RpiZrQL
Bmv0kKTUrcD4YtFo6SAT8fGqb52klU3bSIjTGqzhqVcgQ9065A6ZsftBZqfFqT4NfnujSawM285B
vd7MeL2jbeSPEtkAyW1R3BZvrUFlDZGN3/ieBIAZGb1l+ibC3SaRjd1dY8kMd0EfXrsSKNHu4FL3
kjn591HuFa43juYaPeaDR65v6lAC3AcfMYFiFy9D+8ZVX0PHPA/Q6zDvcRt4aK+wQm0fQgV2t4/P
ztbSrCw2U53P6Uhlihz9W9DqF19m37rSf/p4+K2lWVmtqfhVdmCRKagfu1iCVjrpPai53Tb69avv
fAJAy5oZgWtgok7/YhbX/kooCEVvG30VRoMiV3O8+BVwAvX4ialgeM6nqjc3/viV1RIkcMDGBVA3
sUMAu/tPzTDtVcm2dnVlqRpNDOgcwcI0g/0NDR93THtf7N4+fLwyW8Ovrt+JINGsoBSbNlqqSHRQ
iGL8J5P8+PH4G6dmDR1rIdzbwwmLFO/w0tzX6CQK7uH/p2Hn1G99YBU9B441AyMzI74FSU+iQDUf
Q/d2z9lvLM8aQDZXYKcoy6srczOWaKBkz2OY/ba7PcKcrQ+sjFY1YamMN8u0DxawNC0scmb7qUMG
4eP13xr/+vd3djUEVVEXiw2rnVtycAl4VCSt3GTUrrktU7DGj7G89TyPcbyRSih2RXlYeH+Qfhb9
jTu8Ml4wUjsMQC+Ztoa4iHZQGVzCPeqcjQt3DSDTnee2bovnEZP5M1nql6YaUBOcz2CselFh+fzx
NmyhY9YosnFCAbVoO8Q8fRAvZXsYW//X2JZHyL7ziFjtveLzLz8HCdjsW+ePv7q1+SvjHqtggfTF
oNIus0ni8tpJWvBGALg2eTubcz2n/81xkzWSbBqXmhbXWM7mHgL37h7AhoNF86cGcnofz2LrEysL
94exhOqwg/1HO9FnKLNXMYRH89PEuffZILWz46r+vlpkDSarXFO0rkCuhZR4a5K5HeKODSHq0NTP
552rYusjK3v3mCEdxEJQE6DtG7fbf3MUWEGO9fXjtfq7NwRk4v+bu4/4qGgKPHXCbhqSphuKeIBm
140/fnVJizIYcLNhs2fbWs6ZPdiXfqiRns8qurMJW5u9Mnanp54wZQ8EJCnOQci+B9J6LDR7qjyy
d6VuLdLqus6pz3OsjExz4XJsr1r874EV7LERX8/l30xidWNzOyub0WtV2uTDWxjYUEWkVNx3XYmG
B72MyG4306n0pnDHQLbO1MrMPTOJQTjA3ZvWzZ+gCl48A6ItExp23W1mvsaQgaZYl2AAE8jjQSGz
4588f0ggAPnUy/G2WayFGsZFWpwBfpUihJ0S4bnqziMhT1i92/+wsfH/wZK10HItgalOs96vYl8P
KjYi2IN+bGzDWuAgBPUFEEbwH6PfF7HyzE9oDmnoVg7fbjLuNaBMK1OGQbZgE4JRxBaD3iZaUG6r
S5M1gshGv49UrBcpz/0+LiaIOLtZ9sazAtBK4uzEI3+/b8kaSdQCre1qMSEhHGaHxq8T4rQPWi4y
GlR48Js9AdmtrV7ZuDEkmKhvQ+xANLC9wgWHts3nHS/1d3JNl6yhRKJsfb/1AHCuAIdbuH2YaBsX
5LNmnznYEaz6lwB5pl+H97Mzne3hyyLcuOdf60qe1TzFoulPxr0JDUHWPF1+ay9tYOPR2vWlfwHr
cPnY8bDbmeuGR17zdJnR8LqzUSIP8uAo0TMf0Pnek/0ZjdzJTQd7jTQaporZwhFoHMqq1osb1the
vIDc9TZOK7KG1OTtKEDaiSp15taJz/SxcPbglxsHeg2/LJZ5sS0GwBcXyGFBLLa0aSFOHgvIrCMQ
wPVHi46LOZSL0+fZjSt23ax3YT1fWGUU1EIAAWN3gpMHEqqdiunG9bXm/5pA7MIs0pbpkNkS6qdF
nzSOCCJakuYQ9iyPp5aDw3xwwtNt23+14XeToU7XzhKKfelkwACYaXu+n5cg20EtbHiC/0AzfVf4
vaiRJode0pl5uT64Y1XclBUhaxibasD30OABmppO3akwBE9evUt5tPXTV5HEGCygQzFI9XbSOOcg
95do7lV1uG3ZV2EDNzW6MyqEQaKa7lwynwd779m88cPXEDPP8n3hNPjhrSN/d4CaK7IbhG74ozXA
jNASqUtV4WezHCq67aVixYnN4pO4kYCIrOFlNuRnpQeoI0gMCh7nmo8xOG/6uxCgnS83Lf6aKsvu
lecAQyhTKNfnb0uLGmwE6qZ+j5d8aweuf39nU4xkzugWWZEqy8p1PJq2syPQJNt7gksbfo+tAvUA
8mOs86RIAzCdVh4Hs6V6qGl5EgMIdKdbPffqHg+dEjdrnwFfRFHhldmgIj4ut9UKyFqWQQ+2tPHc
uAaEFTIXbnEJfflvoeebSnRkjZji9TyA/t8vUg4MIXWq31Oe6wj1rp27+X+Cr395a6zlGAoOCGfp
w4YDU8SuN09RViOu6sZ0CbMfV3zzYJVf7dlKzOI/1ITG7kD+VbR8/fgYbxjjGknlO8sSlm0jIcnt
BT+J1FmZBIXnPIplCL5nrBrEbW58TW02uSrIMSbY72k7RKbqwwdW36bW4JI1qmoUarJC7hVpTgOu
4gG8iD+W0vR7T86NdXJXvtajYbuIuSzSzIc6VuN1v9GT8xhU/FfO/J2Le8Pk11gFH+ricz6EReo5
VJw9BmS+5ajfH2/0XwcHsdkKj7f0dbDM9WJdWlCDPhovI2fV0r2y19bo11jknbcyVTCVAycBWK16
SNwu2XC2aHWbshS4ov7/6IobtxFyCS6tO49xJTwHrQWgvffRKg1IW7dzn/71/Ycluu79u0noqiVy
MvgMmdq3evG+dmRJ5maXLmtr/Ovf341voFZOfGaCSyfnFlB8y0RhJyEaIMmOu/or9g8zuG7Puy90
reEUwiLBxS6DYzBCSt7Q9lvpWAu4hc0XKVA9Vwzbn1V7mjtbk1pfIz0pm8A2/oW67R0CqVfjeyqB
WOyeDsLW0VpdIAEvwc/hZOzSd7Zz6suFvHqOs6fysvXzVxFaUxNLztxmF7GMQeRKI4+1HssvI/D1
X2+zvJXrgIdtHJvjYVd5Xu69jWTm0xOTiqi3jz+wMYc100tlgyNbq3C5AIlkuXHZ8uyfvlHgT2nR
UHQTUgicgquVEi7KwnnByaWrlt9AtblRNU5oCK/3YJgb0/hf5v3d4bWa6gokaekFJnfA9XMpWHeq
qj1l+o1ztAaRWLZFtZUx74Jmu2+NVb2QrtoB+W388jV8hFg+iKIC27uAbio/0749LUEzxzkL9U76
busLKw+oA3Rk+83sXSzoEB2MH5oiGsZcv00FDXacx9Y3Vu4PidtiLhDvXCB9Jy8D0/yeWW1wNpnM
dhZqYw/WxUTHyiV4XwW9jMXiXOCoNI5ouKdAsDWBlfeD9Apxx0Z6l6ZzgmeKZMpTUfXeQei2ff7Y
1DYmsMaOAOY6jNXSeJcpDMIE1MvNY7P41V6U8denu+OtqYlsssheTFABcIJp9F+agAbDK7PsS9Vn
Mvzd+gxyMNqp2y/gk8z6L7dNamXZupfQLm2y5TKRGTRF4UIvdZYtO3v+Pyv4T4iLSa39Xzu2Rcck
JiWsIaJ1cAl08SuT7WV0mEaOMuhjbX7m5ZJHtsxeCwvoVbB9/YQ8S2qmPEMLFaAiqo9mDJLDKWSB
ePX7/q1n4VeeZz+zCXi/XDnVxedtf54bYIUQ5WjcsSCUvmmR1rgVjs7+Bhxe7NLNmZruSmMGdeci
i3hTDg3+dRVCMYgITov0ycXL66qLtIdnmAhofkuOEcOvPMgwGJIXA3GxtUoVMb2WlSMXGoK/Pl6f
DeMjK+/R2qOBPlHjoldSi7hC5vxemL47eK7Ndz6xYXzk+ul3FwThjeFLr1zIN2YEHHATOwM70Oy4
v63Rr39/N7qpmGODp9S56AUQfSgsLWGcg3D+9eP1IXAEG+HZ/x6B7z6x1F1dFrSwL3bLu9PCpXfE
PfoPNgQqo25wxMH6F30Hd1Xoi6jqGoU+8/ytrJxvC1HPoZTfOt/7xUn2HTB+kTDeXBbN7oosLNGZ
7D+GY2+nbhg8tDaK9+FwVSp0JnKoav6Eiuv3OZyqOJjIH+Ej9WIUTCqvqjoCGd2BiPlPS7xEdnVS
af2tms0LIwiyG9t98+sqj6ts/jSVLFauBU8RvA08e9ZtnUc0q191F57asjqAx+OV8OrZzoPicB3H
d/xTndlJsciEk+EZLOk/Lc+vUV/xfyrbxNKuL4Ff3ION8NRr99x07Rfeu5fB95ootIdjW/TntsKj
mPNEevXJZzzWdonXsnPvunYYKVY40fV3c29Z0IIO6Wu0jPtRjvbUqHGXh6nwE1pkSObKx2Fgl6IR
dxJ01JJ6j1lj3AhIrlMhnYeh9CLIK11GFhwybzkEU37HWXvhrblU1L5b+PSWz25UtgM4gxiUMd3X
eWQ/VdaloC1LJ7d+akmexUu+PIFj7Fzoicdhof4JS368Lq/QpDy4TfCKByqYzagUBw9tZZ2aH0NY
T5wX9Lsr2sR0y3GW7n0wut9rpHG9YPqs6Pitkf6nPvD8aMptyKBky5hUqv55XelRTE8A1eE9URZf
Ord6sYFSAHf/GZR6B+hfjVE3yfPgBdmxqppHZdupaM3vMAg+cekOADTQ39eGMMebotIP38amuZek
ODayOYB1PpZk+R0U+bHKLSeu8UeVWfdAXEQQ4s2ifBhRSDFyTqqifXEgcHBcFpJagrwiDGKRF5Lf
DZ9oVAX0++hz9Wj7/QMh3fjAHPpqh8I6EN/vMJCxIsEZO46F89zo4omYAv32kBI6j4paBz6NYyJq
UiRS0fqpznw3An0WxE3a2s9PuAGK2K+n/gsKEneq1e1n3lXoTl7MozvNT01Tl5ey16BC6Ozu0IOQ
D3usvweFz07WwopYo52PWaaMbCV+eGUfHMHxmei5P84DTRhRLwAomUg0NY2hB/07VOIQGvtJsOwz
Kul/XAt1yQAY6AhYgaPEDaGX9mRJ0Z8yYznRkOuzvQAFY6Q9xm1l3zvjeAZ5YBwyC1mg0NI/6FK+
gnhJRiTMThDtfOv7/iuI5dyTL9QJ6Ks8Qqbr1baGt65sThOo2yJqxGdxlaJb2rCPcW4fBkp/mGC8
73354BQiJmF3kOViHwrLnuMmtM+ZyeaolgW4FXSTlG53laqVD6r3VGznlhdRQiB0HdQcJSnyuVYZ
GqX9OhpYf9H1LIHVylVEenbBb/tWMq6aiE42fqYaTVzYeSSEfrL7PqWLoAlUdX7XdvEilimLCuGg
I60rHqE4BkxLD0amgQFA5RuaXRpkWxLR2X0U1PJkg4cWvNK/TLOYmHqBiVFKldHcGXqn4Ckjukz/
Xg/eGMwvfBw/Z/l0qYYc/kywL2h9txJITZytxv8XDXL9VTE6ukKHIi+gl7bzv3lNdj+r8M0X7CCy
6tVCsxkoexO4jjKSkG2+ttJ9Aqj6gcESe58EUavH3/j3PwWAALHd5PUxn5r2a0gCP8JrG+3Sfg9X
sQTQqjEDmD35fd3PwcGrvDOZujpyx6JJXKF+MIiYJb2sT1UeNJFjsWNrOcep6xLHz+AtSORM6mzl
zZ3J2jLKu2o+LgZZtNoCdNxwm18JH+W5XbxPUHelkcWEuEByi8a9D1nA/ioIHZxsl8RtDYligSKa
tehnvVQ/fGVeaNGebadFiWieiIaCcUDjBiyfkNdhw73XZ2cdqG9Dxs++339G6qWM8CSPHTdvI1ks
3jmkzR+7A5Z07Kf5kF9dvj9dRjU/5AooFg30TZCP/SfPqx8CrpvHpQjvnTZPQJxzAD7Mj2lIPmWz
EyYNdYdIS/sndZYfKKDEqpwKyCiHChZMIAqn5hMCSVRh1UyjMOBuwoLxsWe1Dc8QPvtz8akLm4s7
2OdZlDzK1HDIy+ZzUcrnqhThCTDbAHj1BV3zRQBe5vIMZOOxZNOBkTEKjf/oZNBIZWU3xkEgf/oO
ePMHWdKodAYvserlN17CKurNfAmq5c4TDPavix5syYActdqiCTCY/Z00bf4ZFdHi5CncCUU9HfIm
O5DR3AWF3T6xzkk6ZtzPLpRxWzKXBzQGiK9DJmE5RJMow8ZBayXNQ/+1RDDsIIUKjCERoCXpl1iU
DbmrMu+fCW1aEe+kfxx7b4wCr38rDGin7GYOk9rxFXpuVBGV4/DNbgYacQ4/ZmTdxs68FLgi5R9q
gcrVs4k5u+D3vCudmcVEQL0pD+TZsS116K2JJF1LncRYWXUyCxLWjuU/glqZ3iNAgOmBnI86n0yX
J97QsRhov3sRNg2YnsNfAKnewfIuFnIGcvTZPyCzcsGOumRPqkcTL6nH6gzKeFCBjU7zdWRj85Dr
pjpA8wKnVdhWJFu7fs1sVicB84sIQDKxRBKNum1kje7SJ0zWaIGzoaTk0MxKWAWdFKPwrBilC5+l
gMlPOgwvD8DodyoeR5E/ttMyHuu+n+8IOlh0XEo1voHGWCRgUScl3IQCDQsI2/lhCkXzygMfEajl
ssQpaB/3RV8hRy/UxXOb5euEYsSR4jEVc95ZoLQSFouko+DWqlpWKppm1/0jshydbr72krryzR04
+eVzJrrhWaFhRx9AN6NfXECoj6CT7Z/qcmwwRdL00Fsi4iurmTSR45fmzhTDRBObg4Y/CSGpPeH6
LIrnuZpPveP3Z1cbHXtkmuZYuJLhQnLnQ2l4+5Zroe+9UkznrKbZH8sZqz9FVps88ks0Jy/NPFQR
L1w/ybt8Ae6waEBxLauGmYg0fn+aPKd5CANLHDr0AEedNfYHXjDvyGtNjj0i1gu678TBX7LskxTE
OxA8P05SzPqnO7rW4xS6XRrWKN4AeuiAztReDtwnn7PFDaI65853twzoEx5yXmyPGcJUWNszugem
MEKvafllQnwaE1BD3ys20TfQ1M5JW/UEwZKzHFi2BJGFa/jBNKL4NYS8i8ux+EnG+rnNq59uQbDv
vICw5NIjYpvNr0kP07EsmXPKJ/kSuC6PkKotvwIwUR7tBTrlddDKBIK+PI/Y1JLHqQ70Cbw9MoL7
Q2LGNSzOuyx/cfxmitHayKEiQTXogwwo9aJltE1SWOGjgHRe4pQGMfE8sCMB7O8OVGgqGrmhb0XZ
swe9gG+Its0fZ6F3aNbnT62LlpK8818GU/9i9RzeB81EYwTzBlH6zP41g62iHOFYlEng15vR6SMx
ZTh02oGaTGDZnxxTWRGgsc2xz7ryzQFK8tJWob6vQ4ficd48WtTtI2AphzulOI2abAqnxMkzD+YL
KfJytMt/OfjJI8MNPzZzOUWyKe7wuzIopI3qzclM+FSOOojhGN1YF7k6Md/5P46uZElSXAl+EWYI
SSxXIPesfeuqC9ZVXcMiBGhDwNc/z3cZs5me7q4khSLC3cOd3sVKzB89saTetYjyQLW/UQQzLH32
8NwhxZa2MTg8+BlyM6DEYNO0NAjALRR0hLnojSuoynDNRs5+GT11RbaJJZdhI8s6GeWXyJKf1CRL
4cd1xu+iOPsbY6d4XR7WdeWvDOfrBLfMbs/I2B+oj58mYV/Dxto83KL6PTEzilItvnEi/SWNeH+O
RHDLBat2dsb2DoO5EZ5TIxn26C07CgpNAmVmLXoE2Z/NwKMyGzktFH7IokcyQhGHy3DpsdiFiUvY
sldQ4K221yVXWMbuCUsK0WqSQ+PUFRFFn74saXyM5PzNotAeSKUfVwNMVPRjtJugRULjNX+sXcfz
Pk2SvYWMyXH09lOru5LLftjNaq5PaRy9iYZe0JdOuHemqhgSr/7KgX+HnRGFCNSS11P6iY8Y3M9a
rwdllmfMvyZvwrDPzRw9jQwcNwOCdkDUnv+1bg52yrGveUO5r+fQv6aLmiDyS+UeIElf0mbxz2Sr
aBklkHvL2+EXtEnybbI0h6/FXJghWool1UB/UPfHazqtuL9k2Gb3VWiXAzJ6v6qhV3lvmCisnBhG
OzKpHE6erEBjOBYBTv6Z66gpXaXYb1Lp6bC16KmXDq2Z0tLuB9gkHklQdXs5LlFpJPzJ2NKluCgj
tuuchVRljb7hLuCLZPT22re6LZcm5ngy4tctqCMqUlex4c1NIvfStWgn9GTroxeiP3k5+5JN/A8f
pMbbht2RKVcYCYcSv2KupKv6Y1T3b3U1Bgsa6TlJDjCV498WY/11WufxCQGNNVp8Ee8jxOadOMwT
0Ps1zQ5d3G8obzRRVm+lG1lzWj356YKJ7CSUg6XsZn4eF/NnYJ5foo7czzgLFwmKLEeAgNjD+63D
SUrgYMW3v9OakhL5MPCerdp2H2OALmNv50sEAuSp5zopYlNxeC7aGm5CIQAQPwcH7UR85TbC0voW
bI8DSmIpom7+rxNCPXQ4svcm6LXNp0qRq5gIrmrOPyRy55G0TTGDDws9kGX646yxF9HXzbUn2n1J
6jUguzF7Diz+TBvr7xh2Z4UbsbaFSAufD6lfPtO4qv7EIcSeauzanafNM6IjZImJ/32clilfRiAD
o1jX/tGZvkZMKIK096bugfZj2qhkjUhSbmfytxloqyjK+bgEehdZbBh+qWyR8X9BtmkJzCH1wQ9+
rWufxkl6bfJQQz9+ZEpm4XVbV1z6fEY00DTHcW5r6v6swaTv3DBud0CB0aEOnUiuEbiLB1Ktwx2F
fV29y1w8nclk4gcI1+p432eW4DZDV2s3NRZbRuJiTpTa0XAO/psQ537vMH69LNaF+pgFy215ECoH
7H0Tz/KFtuhfvd0wrGP3Yd9qVz14PTKWp0mDWQEVFm7GRs/hbqyi9JPzSukr1tKjXy9ivyftunz3
2YI/y3fNtiNYWpxyKkc35Zumdu+E9+huXX+y+KhVYSIX7gU2vIBHpnEJL3iAFonlhQlSvJ7gMHcN
TCBKzMwD7m9mkDa1AoCPfIsEiDA8LE06Hbe1q86B1vI5jkmmcEs2NMwVjb3MqzbWb00Wr18OxbXG
VRECVwiTTudJnSx3KsAJoGSMoVoLBC9D2wZNbqcO6xgRNv0KBNE2hwWxGb8h5sIjqWv52YRm7PIk
ZdtyDHprSzGkdsfQOsItZgq6GYMJZH9yhhdsHXVhisQqFthLnSnMIbxh+jdsx5+QmnrPsvW/lQMp
aINxfU6bKZ73OjHBP2x0Rmi61q4GtA0t4Q8jcfqg4BGr81SN7ce2Ym/cIQ7gvcMUfjd0uhJY4EfJ
WrasOdmqbgvkqPK8bYmHuIPiNV1re5cYPx7wbslci6Q+9yZM8niR1R1CPBaa6wjpx2uN1rcGeFOK
GiNEHa6Yn5LARcWCh1mwgbPSkgSbuTG+pDOSY8zjTGhcoPVsyiEaCLRR3h3Qzhn8EHQ8eAtMsZuQ
vO1936HRzm5RBZgA+yuYREAiSBOdC1sL8pXppj918DlD91Wh2EM+ND6Pc5Y9p5wMhz7y4z5hUbbD
tT4d4NFE8jAd1h8mEnFhCWm/hNBZYbXGIO+rfn5e+zXNQXS0F0zx6CqgWdhhy0Oee+Q9/VPo6p4z
Uc136zoEsFo17R0uCgrUaJ0u8QCnm6md5qPDfZi7thufmsD0ZxWmwd6tjRhKr2tBH6YsutgBoZDU
NOu/MAoGOAOn0UEqsjxlIUuP6Rj9mUwzQEPdzVCmteYs6Ay0oQZGpZupPS9R669+rPozOiHzhDxA
XsZRUOe6mce3aJz7ZwS1DyezDVnZe2kPOgvoAyYCX4aJHr/khCZoMm47QQzzyFcAZK1gunBGkh8J
i6CCbCjvpGuHfHQ2vY/lgHgHzYLdsOEmaGWT5RbFeK+2ze+xrYCSISWAux5IXRu3AdIn5q1o0WkD
9dk0cIik3QmS+B1igT8UbpkHumlziGoTlENM/5k5Q+UIPNiYJuj53rZNdB14FqsccOztaNjo2kTt
f36xYS5TAZX0EjSnKVpSIH9obe476IUQyF77HZwlP0NJukc2BySPsRn6QJgfL5vwP5hYxxwbYcku
RFAgwKfwXUNW/UWYHEE21uML7gvz1LZN8zjbaDpXyRZ89LFlv0juII/1AgtLhqe1j4zxf/q2x5WM
HmcPLkZivquy+2zr4X20IAeNZzDoCmG+krue+RfYqPEd9dblrF70V7g1zUft1+CKTIL1giBbDMfr
wHOVwckXyYhbLh37HbUaDqHD0MOMavcsldFxwXh2UNgeL6Zs9N8Y+wAyK1tRCEjJ2BwVEmUwD7Hq
WM80OJhwnEuI9ywSO/+PXJL3uF2yu9XRJzk1G3reeY4eXDSteVBBYzaLvi/QwkD0F/ENt+zCyrCr
liLAdX3CBK4Q3Uf+GCvDHI31h9g6DNFaNp9oMG0hJ6cuqguTi4Y56w5n0+fOMnOpg4btTMAbvChs
Q2/gw8cpi8l+E5HbD3WDmGs+KtR/APJXCJ/dDmWev61Bl6HWL9GpXvGsBx/O+F8wb2+RfKVIEzzA
zLIrWRuYogqW8BrCUrUtsiZc7g1dOGplx8qF2fh2CjkgUTQkE6EYedyYIYJLLXu5AHqOrXLXLKn8
Lqq69jEQwzzk3RY0n/PsUIxi1+w2WmfAmoYJ0H0fs30kMl/EI6Kn9ZiYEpGvsQSWGDVf0ySaH4wg
HeZaWKUXmBb9bu4wjke0QZUbhC8irCqhb2ybf7oK3CNtwYuYdYFhbrs2D3T23QXtUvwMIib9DWsc
7wnfWN63fDxXcCD7iwYgPgxJv5zbhMYGzMuwfEehnF5Wq/278rRucjrJ8JR0A1gPZBhep75eXift
YX6oh2SfKSmeI0Ql7nGLo+kd0aAf8YmaXQU06m6qh/E3BMOGnOhKfgzMqbcuJemjjweAID1CO8pq
5g0G2q4/umoLP5PW42PNYkUy95rNvtnFWTuck2mSD9Th6shJvfm3oOrFf3M3zDnCP+yLqBuTVwgl
LyG5nnILW6HX2dj2jhLef0A3bnY3V4lbiTZdtb8Jc14zbvtrCxr5ONRZhJ4Pjl27FNlAt/kMQbUB
H8rJeiw08QBWDt6iFNhEJh9zJ9ZDTWN1CFVFHydJ45PvUuTmrmHaXJC+DfSicaQaXgLbzUPZgth8
xdvsDwv2hodSxZ1b9yxJUeFX7o63PxC0hMQxqax+JqLBTeFrgoS6uX2UvBnP2klZOitz1hFxajNq
Lz7elj1bLf/tsLd7P5ER48G6+P8ko+QMN4rZ5xKe9/OpJQFwNFfF7JqNei4SNUB53WuIYaTpdVzQ
dEyex+RnJct631ccUcMClyz2+JaXVgxdmchIlcSwCxaHH6g0BuSY6fA2QD28LYfFsgui9S590L+0
rrG5AMANIPiesupVVmJvx+ScODYCwNSvCquUOZAxFCUGaBglyomlLnhdf0VoyNFkbgVJ+adIQuTc
sFfBV0TSBB8ZXnN0Xu3Jx8EZgRJI8FnOmQOXZZI9Tcl5m1x4mwwLmWHmxv1Rh6BE7VyVfeuu2sC3
BOV2UB1WC/qa7XrQAQWropw7gvfwFgU/vfdKFL0MMU5jEOm6+UdT+kf38TlWcAIKw2IV9sN26jQq
fZcQUfi52+O8laxfTi4NXtoRG4OUiMMWhWicyG7tMK+28zkbwKHF6ekGFS9CfQfT4HMq9GeQVUcz
iJ1WyxlR5I/L1uyHWZ0q3z0YhjibaDAgjoM/I6uucxKfKzk9w9ziIfJCAT5sL2IJPwCI/Ve18iFl
wX+1XtFYNWiFtAEMDy1GMRCbnlzi7xL4KVziMaLYg3J/JWgF46S9BHyDMLQ6oTE+MVz9zsvnbAuu
cI7YSSPfFU3PLktepIsznKX+bxeAHk3pO6Lai5hj/azCInxGGxjudz32UfhQiI0nBRRqfY790CAn
cXA3VsgCJjI+hCiumrM3X9UnRPr+x9gAA615F3IQYZD1yoLr5dBm/OB1cu3F1BxG317TNP0btfY7
wZt4RIOuYRGn76nCBgyCvqWyJwU3UCDNMfrX1GOfNu3Q31Bfulrt9BbF/2oVDWBfMXEuVdOBJtne
sLc4HdHSVVguxG80U3C18fDUTM0+0+m3s7X81Zv8m+Afh2AZv5MUDh2cfulRX2+HABL6fbqiud90
YWZkHShwQ1k7/jcg0AS31k+wIF2uqpf3MQt3+Ct3Fi9R1aCDkmBXQISk+xEKhCZbjthTK0nTPa8u
w34X1kb4VDoSlgQfcIhJEQlSig1jDUHPBKqKKizjeUwweE9rsM2BrS7Um68GG4fwOaePUvgBFC16
vxA3JxIkS5cNwFMFQUuf/hhNjj0eQiswyG7NybmpRIxZn8uOjjvsfWV7uJSu+5arCeJV+T7G9WMs
wHH5IUoxmvrqMNrxcwmiCo9ueUVZ0zleDwsagLsiNMPLNJngwCM/lWEKFzlSE3Nytg9Bh/fP0Sji
HV7uE+ldtY+ZaXcQ4MfPNZ9eAES3hUji+Tw5HgHDwTnCAxvOeMMcIslGWlTtupZuho1fvSRFE6Z/
13l5SsyyX8boWrch2vU4AH2vCuTClyHsXXOIALG/xMIdkskLsEIvY8p+ZTDfBQEEJtAHlDC/uLC+
OiZV0pzwhYWg9QAf1i0wfPh5j/lsQnDh48gPltePY5eeI8peTG0fUx5deL18hBu5sjYtDZpaQHqN
g8dXCKRVpvxv1Cyq3FANvvGJrm203C1+3UXJdDCbvV8rA0yojoIi0O0vSzDdxMMvMeovXG7R6TZE
HqCnMsUIHC6fmvGQgSts4+l7HqrnsEpjkGDR3TCbB7LGzVF69d+0ZlHZLSMYVxniMtXPYapPRsZX
vLS2mIB71QA+sukuFogzSZfxqRMOQIEb7InMnMNwqDoAjVUHF7jk/4cYgMP7Rs1lluRCwpHmNAWq
a0GZrmjjtbK/wwIzypX87Wm0Q1AHiiG57YXAFyufUmjoSBtemmHcSWGuM6nFq19mU3rcU/4myE3U
S3xbnK37b5uGEG9G0Z0YYvRC/hlKlD2JgifG+ks2qE839XfpUJ8GyeNDpFNA75WYSgmsqEjYdG7c
cK2AbTxsSVNYmhb11k/lHERhPnfhaanopUXJaQEiYp8BXGSORL+Ccml2MOBoVwC/w1rG+NsWKSGC
Turrulp4/A9/2qj6jkdAglr8tVwdWg9geLVZnbuB0bKV63sDCgM41I4vxIExwlDqYdoJtICIS+Wm
N7Ft6OTHsEyHvst96h+xp4PJarmTIQJmqHkEYYv6v6W4VvHA+pHDlG7x8w5k70Nayxc79Y9q7F8a
+HXmPLJxvsBlBWiJ/B3tvJboHy+JMWwXt5LkC9JRNiGD3ItkO6ABTR77hIHMM8Nu6XAvsR4cUAeR
Wt5OjS5ws10q2+5AvUVLDl/CTz0u7RFkcCFYs4ND70Vg6s695X3RttsLaTdQGvWTUeTTh2tQqLbZ
p5Lc1Zk/xao5QuAIcwhzaG4/ap+RL3Q0aCXal7VFO6BjQHpLwK5dFu25mNXZrzXEDS2oP6R2wX9s
40/ppEpdTZ+SJeL/35aCBqmoEVNc6L5+lAmzJ53ph2TTd5hHtmLs45vOP8zpjJsTn+X2qM2FJuuT
qvuPhIGeDqL4rR/B3C1hBRI2UGmhIPEtAPHLUzSLtKhEGt8lzYBl1IxiOQ4WxXkDn/8irTkQI3rf
cXiABdWeaAg5NfXvrZtfg2ncD9VGckSAorXo539Bk/xJMsClemwBCUsOfIlyt3NszdD4q59wAS2A
b+O9j5cU8AgIXr/E/yrkBtTC7mkPnoZlO0xZd7XST0Er0VXL8bXKUG1IIn6SBPpwRBXBu8TBx1O2
12xDF4XWuC+EHH5Itj6rGhfEsH5PGXtyJPgSM3QMNH1O13hEv7neN7LVIAUsaHP4XqJtH48QEh5s
XS9lmo7xTvXbf1ljb/DcCbrJQzy7+2ZekyKL3CnBO8H71eRT2G1F3/h/WIa/keX0i0nkiSZYWX6M
F/VfIIP6pMSYHT2F1+KMFrAbkEiDf8uBCp+TanuLEYjFcPCrzKtdl4YtJC/2Y1lBGTFL35zAK9Lj
DOXVTMJjhiJfEjjYb2EA5j18ASl+yKbuXXQS+oimuceuNsbmmP/F4uxJ6OgZEd3fmSBvyG+DviV9
i5f5BU5cZ1ylKH4p8LiZTfvKrv9sG9414/xMKwRXrpARaZ88RArgObImMQmNaHKFQmMFV/S323ru
X2V5dmuNo12m1VuckdvQTJIXpHSPBQ9VVKSrrB9DV6/lZsBb9yHYlDXEOCzCGkKxoQZRD5D4ZYMm
bLfA5OEkm7Q784XvUzg85sFAdUGCOCp9IwhCzftqZ1TySKFhLsZgAs+m2IeEaPCOAnvMY8DFmA4E
cHJ0UCl6cVdimweOuyLupttSMUHeJJtA6t8i35E1kjwzAicu1IKIAE4laM9TKNe2JNZPmKCgieU8
K4Ua6OfWQJWSIfDpc4Ew+BW6FkGB1wUL6NMBKzDNtE3/ICyTHwC2ql3Sj/WujsdXUaWfG366YguZ
fwBEIcrFqOksItzUppVQZSmHdbaxhkxgDSEl8SjELVmeCcCfxyHAhxir7o3L+X5WafAYa3RuI44v
KBFTQIBe7Q3AmuNck2bHY+yOQVyUnAUqDtvP2NIte6h6C0hbguewBtxoVuj1jIUnSzj7aQ9cZYKd
Ix4pqC19RAcbv9RS6TMsY8gh1sl61oP0z92KKwGNz1okSeNf6zbbrrC13N7R4j5MNQADKrFYyDIQ
8gw+FIcRU95rHMBNA7ZYj1kfvo9K1Vc1hLCYCq140IAssUDkEpBvfo4Psp4wbGn27e3yPErWHeYE
XR1RzMGUsxP5EFYNtNHkP9rqAWzEDMQknLpcNugDEtgTF+3cf4deXbd285jBZuBbPZITRnTsd7yq
3aXDXH4c4gTIjeotFDgCqjRbBwfCmgp3UvBcKRBfwDauqmJPUUP+6WVdnnSbqX0z2/Ap3BzmDwgN
dgPlw75DWjd0lOiJpt7Ujxoq7lPbDNVX6rvhlYQDFGV8rG9pV+o42p4dQottJrRNbtcabIbILGAH
eAyJoumIg4wL/NDQjUgrZ/2c8wRka2s6KHlgsvo8DGwD+WMsiBHGu0fkz0Uil35z+4qHIUDJTOHL
7cLlD3IaLZ4M2H+DXnjXhnz+QhlhKGP9O5e0yvsVkyXGqhcEpakcfl8Ki0myu4KSgpNZFF5UBY5s
MAZfkrqlnQKTDu4CWVXnvmK+XPCF5/CBIXviF7U3A/arRda8jb39V1tFynaCEEBt0QwVDQKQAdaK
vLfCYpZRLaYoNJ82g+JsTjAuVSb6SRNB84jTVxZaoA4cK3gmVbyE0r86VaY2gJeBKmZZ1JfLQKYS
8jXxLOZA58OwqYJgz7tQDiwliOr1TiQIiJooSKtuhTKib7IOSCEei6FzW6wS/OC49M9jVUPltUzr
kVRRd2aRYyhEgPHyBTqipjCthZJKax2MeVxpqG8s/sMpMkP2lNX8wVfV+tDdzvKm4Jg5VxAbLgTU
NvPvgddvGWnrXG0MtnNNdhHddOqGbZAnHJXlO406/PTT4LavsVb8K2xhuVkmycLW24ojUB5w+dzs
RgXOLh88QLS4o1M+xCyExjtKeFJCAwOVQLCGfQfQcR3x4w8x9PdQWMZdCZtNbKNBFgcZrM8q2x+A
mnFe4N3q+EOQBJALAnm9KTjTKnliA+o/RBP2R8RQJeGBDe1SokYYC8X6ZkzeM+KWohpcXZdkauM0
3/q+aYpJx3gGq9btl+JOGRC2wtITmI3oTNHpIC6XhU6XzSQVgOuoA/XesSWhkGXFgcSYmLGmbKGo
+kO3uf9yPTXIbSGNTcDFGrYc2zFb3pfF3Ir+MMnuCPQzCq4pZ9D74bf0AT7/LTCI9HXyDWqTF7Pm
mclThseyyza21k8RWdDziVZAcADnpQbdFexl2DFBqpXLcUuAmsRXhvGQs1jQE6Cm+mklYfCIXX+N
5l7reNoh8bc/x1RggXAGsfCW4GEu1xGeD2mepji/ucPwLfOgwYJ06SglzR3UR+k9HxD5kTsX1s+6
ycjFcwH0n6/r2BZVx/s/dd8P7yEUNnFOJgsXLYeg7OkR7rvbNw8cqiaivlNAUpVcGcYSKMYKMbgu
uoxRGmQoiimkEFQF5hw44MZFUDc6A4iwqv6wSdVgxy7x8YSSJVZ1c7+B5A50B6ZMFs/gpIiqH0Jm
NdSRPpZvfULM4wbQHlxl2+mPbgHWfW6CAHo6E1aINTLD1lBgsXhIJTee/66i3qYy09H6b0CoyZgP
DVEvZtUJ5HwMLkj5PGAiw/iNQk2Q3xIWU0MB+bbLnDZljb08hkYGTlFFDDQEl3sYJd0VzTeQKBZ7
81knPa55cEMblCYrXuN9EwW3tHvKG4zTaVS9y41oYFVdtwbnIIogEqJTEzRFjA1TWYyOxXA713Ff
7Rc5QzTBMijiKAPcf6fjhuJlUSEgbAiciSkdi/A8IFRHf8vsmpoj0ni6eq/RvKvcx47NYDeS29KI
RvRXkWYBhoFu7jgpM+khahh9Au8Av/cZyRwwJ/BkO5emANErjuGh4CKxfqeT2nQF7/z8qWZJv7C1
v2Xn21KSKhjO9/cKnrZBT9qF2TPjMnofXN/9A/IJcV27ZuAqWuib0dSlN13qGHpMR3TwA6CSvmNH
7JYzWWKGhXKHtVa+rrGKKbi/mTiMProPwQgt4EPicbMHtKLc5GgqYNDTNtv2I9Xa0V3i4uQPIF5u
d4o2OD3Md/EhAZ3THiMoYX0JOMFve5zS9k2mMPMssrSbX7IRO3RQhALgBnmaBgcB+u5h5EPXFUiM
SdayR+X7uxFYihUNTATZLu0DkeHamzjMLxe3njDU4vEN/U0kXi2uOxt89u3sOu160MEECg5IZrZX
EwGgP6xVcON2Q7XIosvMkQ+QTh1JoiLQt2TDxRSl6/DZKRE3JQEFq46N3fCtx8w7RM3RibzIqIqQ
K6RmUPq4rSmy6BYTQ57DDLYGgC6AdBJsBlCcuXX4ifqGQbtOR4rGxFPxDbi2+SuA+0IhBvQ/KqWE
nhJaTqrrc2UcbASBbmssjfYMVnNRpa27QimkkF2+Ov7qzDCyPLuNbnsNZY9+AAc5QWKaoP/Is3lK
OYKTkVsHoodlEkMHFjTYGODuJo0BzsshKADstIQSPs6WRgIS0pCSwgbNcpPv0hCwFv6E5zF1KZyY
W4frHS1M9VDNCpcLYvam1yqm5kRgIN8XHs/2b6aH9V6JYPq7ZbzTxbqyJSp6Jzgsm+oZ4FKKuAss
YG4VJLbByMiWj4KqoaQT75cSBs2Q9s3w76gfKxmS+J4THUG60sdB/VQNFoKWsYvYAVggFC11SOED
Na8EMkc18Wx85LOs8o5a6ECdwwMYLp7pu4EnZ8StQap5AzAziJdubVUDeFFfms3/Tbb+n3CoFvam
2q9kD2aWxo/QtYNO6fqfMVhfgg491dziSktVBFZq3r4wGT+izBfLnF1dOwwlmLN9H61A+iRkPma7
wyB6BfN02kh0ATV/YGEcAyvr/iVDeOctOckaHla39QPQv1AeEsyg4jsN7O3LY8fFRHhd7F8I6aGX
kFBeLGDekSfhQYFayMBCc+Ewl57a+VX57s7T4RPt7WOa+WiP/F6XC8GSvYH8CIpPiJ1hzGeC19DQ
HXxkHgm396Oj9zE6DlB4ChMPRHYLzlKNnZyQqjMFYlCAFDP72ceXENdmAZLxXrcV9DqNhUxZVkC5
2vEFCo97+Ji/+sYdusbbEoQaZto1tUesNK15ZLYzbZpP2yWf4YD4YjUc02C8H4I1zvHdfwIlOlak
x0RRAV6r3BsqSldCE7AUqROlnlyJoQ5q6kUrtAPyMWolmhznz8Ss8wnxDFCwmqNNIVZOp5MX2Svw
faCXWbZntjs2enwm07oUSUgut/sIq0r1M/zeR/iqCl00ESZt0QFrVS7YUbpJNG4tWgoUHcrtE63m
MzJh6E676VfCPhwn/Lfm88ccKyigWwhFVFSBjK6vaAjeIzxbJGv9F3GQHBLCtEmcBihB2Rq+344j
tC92h2f54hP8kIoutqCgXMpaQxFUQzWuBXm5bahokf2hmCv3thu/WxwPyC/EfnX4fzenTj2E2LUG
W4eIzL1vzAyJT/uvgQUt2+Qd1iyh4Aremnb96Qk9p/gGMfLCF1WjF8ubJL5gA+N+xkjKp0EeuyT8
bzUr7Ipnclgw0hWrCnTpg5suLHzlULXVCKAtQ+vuN0hVpz6l+cbMV5eAeXJjv0eg4ZpjajqzxaMl
xgGNASZMjn57EgMrnOQbhC0fkB2PBxUEL9Zgb+K2N1XAaljtwZxDqmfna9Xekj3HwBVx6z9c1z22
fQpcl0DJFOn5qDw/tCMAizS5iXDrHYVu8wbpLCTi4PN5LI8h9oBS6PcIkNhOzOIX/TXEEZB8m0/N
PTqQCCqYZeXHVvPnbenPVZo8DgmHt6S9aNQbUPzTQ49kXzSj20ufyqeU8v9xdGbLbSNJFP0iRGAr
LK8kuJMStVrSC0K2ZeworIUCvr4P+mVmHJ52yyRQlXnz3JsXV8HwxJ4t4MmnM9/aezowdLdm4vAq
6HQcAHM2fCajmDe+v/rMRPO8PhDUiK+DRX+UjP3BK4yReSerEoxm7AHli1dZJ3Ifu/1lGHkBS+Vr
Fn7MO8rUdFNZziEe9IvHvOHESfGqhftYFmRizGm9KQz1b/1YQM3RdLnedzTQl3pSeybVD6hYL66Z
PtuT+vAJbJAMfuQsP7uxvblBecY9sw1BDSJDLf+YWZwKx32ammFkZVBxnsbJPGS1wtaIIjUzAuut
4qse7J/ByPnBsU2mZXK0RudeuOFv4jMiRq4QStmns1jvoztdOzTyqGnUjSiPD1YQnahu9kPZ/0kh
ONePNc6Sky4DYwvLlUI7D5/KqZ59pmsbYPwNg3eQt4DWta/+lYJxhT0lb+YqglqpehCEanuevngj
NVZc7/1M/bFVTFFmJMmurRChVYBYhRXklA/eadTzOmt5mFeBg/rjdayzxyzvI5NGe+c0zbRZluQ2
6jrb2e7ykCCk9j0eyqT7rDEE1rP+lanlqRB5xU2wqgIwxIV9NLL8eTDmfCXMdqNOj2nlXyiV1zwR
s9kkU/h3zI1LaFQ3kLFuh8R0whzAbBen9++wjGlSZ93/JFPdHK08KU9hqqvIVKGzcx0uMArfN7De
rdvkFxnot2CdHMj8Yofyktr9t5/m/9rU3rmtvVt/oBClthTGEVx32bi2pMIVD2Xpbyvedt2GN4N5
mZhBFK2y/jRBd5opfamUd2tab9eJ5EVa1WusAfGC7ORa075umaYUa9mah3dSvPdZLvB4l8VR43ZS
UqHmYnDY2F77mRc5uE1+tfkdv6F15tx4D6SNEuh2G/xJ51laP27MiySafV+YV1HLSMkUYmg4Ic1R
zSX06W3/nZWsF1Ei2VRzc+j4G4oZ8dymZh9j3gfGrfgw5HF01HUOw6emBdsMw/yrG7p/DMGeG64B
nNVvJRurDv3guQi3IvIljyU9Ed1afU1ZnLpj1wi+m1q72z5BAvPC+Bf2rkjjqFQVOkQ5xPhoeB+G
7owHKdsHS13Q07bnxkxRdEthg8yEmHWsy9xL9m6x/8bIPvBfXEGFGLzp4O4Rohkh2O67mkF1leCJ
8NUpD/XOKKZ7Uuh71ggYo+Gch94VLhGtJEn+NRUjAL7xNxZK/UmEvV9a6gQcELIRt6wpOb5xUTYu
5A9SYo2fYA7kk9c57+NMcLgbvuQBZX3F17++f1PlHNg5vffVdK5aeSGRZivKdS1Zcxiq8BJPPZa/
oUXG9Mpyx59TbSoFRGqn4jGz+NsKOVUR3p/uOBT5B9lIeiNSZmVJ7067XsuDRXDF3hEuvijVvtDM
Hsnj5rTya6RTuPl4eirj6mCp8dhbgEHZSBR5/YCj5rMcg5OW7Us4cxOPDvpyOH70XvjPsITeYVp9
Lt34FIj6ZgWcEnGIJGrM6RNFGSHWHosN1QtNeuS6howyCIaXrmVKIvFaroT/emI0yaEnVs1vi936
67jxCH2s4q809eQx4YHzvOCCP+vAEXTVVsNkRL7lE9Unn1RAAliXdo9SmqfRCV5cNmagWhzmzI2c
YL6XYnwUDWcOKtqUD0+0Ph/hUP3uM/Oeuf2t7XCu+lWx1UO3l9P8nPOYGTwtYbD2VXyblFx/dZEe
ewMnkltUBAd5uT4DJ/4oMArMaIdmstezps2/LFu/NciVUYtdAryYSkn6yaOh49eGYqUpvXArizrb
E2cZIR+XnzVkliPmH9+swq2fpT8yDa4879cRDeQhqd3gwpry/EuP6KC+eh46dY/TEMey2by3ZfOu
cyPe1SkeZ5XebKrnKpwv6K9oZc218FiH1QTFFVZjlw/YUwZkzTTHYg+7YARUVoE/8/ZWxsGsqkOF
Ibcac0TsOjKmhsZMhWhCmhqgOqQ1HDffVDlWe+2yJFEUvCEkZvXZk6QuwgSWHkLl4p3W/rlx23lr
DP2h0NPOzYClaOkeRtM7NB4RWIn6Z1KB0XxO6cYwSqivAuuF/nRZWL9zWr/fDSQa4Lvx/4Dk3aoy
+F3G/iENl6PVFVsl273NnGxD38NZrIHRh2hYKe+FnqZKza9FdPM+tZjJV87doQeJA+tzGcyz6o19
ZQzPS+5EBEtTlZjuqY6tp9zjQCrj/G9Gtm1SGU9htdCjyPSREexRDePZbsSnz3e77R2xdf1kb2Te
bv1/NwlTXkm2MAgZGGLOoDeOpqGCsZh3XlXsJlUlGyPxdyk+xqnqIjQcyEQqxFLp2wilP7rVeanU
W+t2OQJgfJ+RterhI0jKr3ge7hTx+Uo9HATjDkgqJMYlvqb59BP04jhxuBOUfTXBicBfh/qc6yCE
3RMH0zCf1+WWAP6P89LuvaBCP/PxyNf1c28lv0xwKyzDnYCE5ln0t12aHdY3b+mMvSF5uLEPR3lS
HEILeXPomwNej6c4bLdCZ1uA950zBCDRwRPC9teSGS8+HZqi1+Un2blzjOkdoUGqYg/Rt3M6QgnM
9yW1txlDTOQL8yBzA7C7Pk5r3Rty7jpDCXYTPmPF2PoaslEox92JrLjNZQMT0UIUIk3bBb+Qy0ce
t1ERtAcWtp2WFnfTIrBINbye+Ef+hjyHJRVwNVoljCPKM6tpwFZ/irT7xQDR2NKxA3Y2dFggcipd
yanQYG1xe1GStZOCBkX6y3tl4Puq3YeAypw1MQf88y/aTPax3fI9L+FPbBivuQ00AYLk1sh8nn4Z
CnlwhI5QpSOjtHeTZR46P9i1Zh6RFrXVI1QrFXiUqOxIhse1t81tm8RXI2dvaNMf2LkYpZk8U2E/
tE4FrBOe14cWEgcRXj2xu+PcdMPByXr8U3rXD/bM1D85qH56m3N1hPRvIb/GrZ7LC57glSXA6zwB
iTo7nWbHTjSvIZ7uefHO3N5RSGDxBgcSBoX0pG0Xs2pQMxLmjRf6uSVnMeE7EoPkFEh3PiB5g/w4
+WO2mTgaMm71tkF+FLL3tlOJ5zg3HtcrTejA3GinidYbR49OVPb9CwHPhyC2X8WSv6IC5XvHctCf
iUxBi8rOszAjAPMQ/1z9EJaKbIHe/rWaX2Ptv5KZdCTa6NAtzDUzzkguMGsH6UXggUOrsBqshsna
otrkm3DSRJnNj5aKL1k3vbJN8YZ4MG3NtPgkeumzZw7uew1x/N67LHqNwU9ZWx5tYu2n8cSmhIvP
IJHtZ1fmedciGR+5l341ZfjA/undlNb70PI/kKivi2mfkVF/m1VxnES3rDTtYaGQjTvnJ8hjVMyx
f8xSVoRBn/YjO5TBENptV2EoRxseefDqlU9fD8+255GcFLYxZNAaI3Nsr9VISYz08qDtvOFVpJRF
knujoli5o2E71dU1DhUgfIieMKLguVFOlbltdH6yhxL10YW5Nf2HbGl2dStgI3mfbV5Pm4bH8kpo
6teOE3ZDQTVuQ31fBQM/xA5eLc8sKomC9Gn9KHDWToAJxqOtkj2ukBFgBL+BGL5kTOQd5gJhcs7b
vvzbC3nK2v4ytd7edzxK4WUTWOo1Dhh7OA2DDAu7tTscezQdQhcg3pIdnqF3Djs/t17nAY+TPZyC
1ryE0sOQ5niRacdH9HC2WrR4C/vUG6gBuQ7neB8YC3yUd53p2Qd5Yw5ekKk0XZkxHMmtGMG0pk/P
id/aUB7wPRDrkB/sTH2vAeeaEsMokkNVyI2Veb+lvSYt/VmrCZELvCdBeg446ngw76K6I88zKB46
IJXhyNgYTZPDi99f8/mq9R/i15T2xsbA1SgATNYPPp6Xe+MGrOOC52xWgdKcdOQX1b/G73a6XwAA
Sy+yjfcMcv6aqeqPYg/QWYf+zuixvA6/ZpTUylX5ORFOQcnqHWmfkq2zPLl8KMRwdqygneB/5ITR
FUkwd4kHkeHW6g1z0+XFWztjaDfeJRgRuo8PYIj4A1z4DM28Lxr9XfkpXTx4ySYRbKdJc/+WOjyS
tTwPTnvB8rdp3eTJ5S/FA3+uOxAuxbaX9b4reIrhA38GPi6BcuUCq6jO/ehGXqvabHaEVl8WjiY+
60ezTBF3y2+K43fyJkPYWPvbpCDqyp2Bd6VJDFzB5oXr95DyKjchzGVTDVvLmZDJ4bD4slxpnePM
haUf72mX7/tF7ALD3a1vm2MO5MeQyu/Vj2FSf5kd7qn1H8wHY6LJ/csH8zsW/nXhhTfC/pF0D6Z+
9i4hQyIRHfVhs8NvsbVVcDHgVJLJvjR1ec6Wbx6Etcf6XO++OvWOXW0+m6V88W13kzGHX8MvzBIF
prWJ91JR1rIZoOtyHg2dv+tGndoVWE9BfkEFzli4h23ezJz4aGOr574MYNW8/6/Q9QQtddNufYS1
quLatM2zpmfddlNWbTKz+dZleykrh/gjhq4bh+9NBvXvovb/VQHG5JwBEHCzt1FxyjAZWhfeZzFj
uXcaLS4OvPOhljPwsAeVp/FGcK86L6acb13ZQ6MEFctRWrN+N7zpmSKmj/Aj7VlykW8chtZMSZf+
0APDYHudj/ZiDJEcGtppchhnZdHXGyak5gJCwhQSkcpzT1YSfq/Atsh1cywbXR9Qid67vP+EYDtA
BlMAmZtgTLZmRpNTLbh1cJU4FcBZxdxjW4fzGh4CWdaDVWVZe+tFSeq+Q1zJpMlHKcdHl4JmmtTL
kLEPFV8Fr0r4OtftW8FqH5jIIybEP0487Ssh9sywCXCy6E/H9HeVLvuObeRVaV4V3sZtbGpMGtl0
ExCwLFx9rjA9bXXtvmoO/plmvi0l3RtDHoxENc+3PAYmSnNliU0+06mGRtv94c8nzoaDg4IdC0VY
6FOIS0jTP2xyChv8Jc/Ekn5rDFYUNs4DA3RjkymCieb0r3LQna3styrrX7M/EOZg98fM6p7YugSa
7b9aTipgd5Mj1DJlYY0OY9vlVc49kHW3PAqIw2XxXmyXtZ54TDZmE4BRDNSF2L/gd3kAMZrylg3l
JQ+aX4U0xKk2xo+2wtk+TLQ6GB2uFucEhqb82lHDBMt40CzNNYbgVZfjc5uzVXK0P2o/eYuxlzHA
84jjKbDTtir/yT39ZfM0hiL9MZS3W/sUrm/UgDSiV3+U/ULRh9Pa9u/Iwxk2iAFMiYoMwbioe3/T
uwH97Gj/rvAtsAf1MjkZhDt3qAN7VKfjFbLwUAXeZ++V+CQlUOvoYtO3aWnyhv/mh56aY9vU5ByN
OalE9nryLy8opSpCNPxlhuyK93tm553eq9a2bnLBMex0mPO8hIUiSCOMR/r6Oqp8PMWyDDfrydTU
cMlO/+p5yDJFUvsbgWc7gnaM+VfGj/Qe0KUFpZZB2UUUMQiQaUYoKPlu8Y1bzM07J1bkLWmzy8UC
c8bHMni9C0Kj84trQKuZBXiYGy75pR0B1GZvwiZqup90CAhPRvbXLMsL3vNLkmdfpmbfRVZcrQZl
bJDtMQtc0MrklztC3YYGi2Oqwn7EBn3AJhYy5vI/4jA8OeUCLZNpGvz5se7RuDGcsDjh1dUVOWnG
H5MXjDHt0VHqTXCiaI76RDsY9KxlV8lsN3ZmC47enHy7OjcTvveUfCEUyYMdmHd/kC8Q2++NiyaP
O+UWJ8NPkBVndsPTigTmm1M6V5usl5o6hj4oIb8lZIoT64uLHjD7C/It+T2KiIE8LZFMQz9aBsfd
TskQrSqjmIN73JnU9IPsdqBhf71OUbLWQKhwz3d/qV/zYfgWi1CAOjgJ1lVmUo4/9JwHEiV2Q24d
1zJk8OPfPC27VIiLNoytrSdiGtfnKhThdx5wP1XJS4WeYYflqfSKUyjj82TjtSNtDdL4bI3eqSid
h7nF6Yv9neQTphSzk5BHXG7zsXntlokILv9KaFmy9YpgpJKc+q3hV/cqbWF88+EV/zIi6FQfkiY3
gGUH2CJYR9r7/M/a/HmN/zwguaSlfvUm/nzOJwiBHz8HkfSAMhnu0ymT0sMLfiY7CBIn9F6Thonk
4tyEO13q2X3Ujf9k2exfCcbXKQk/4l4rmrHumrWUTuvHa68si6LeTgPWUTrNaf3pyatINplNwNUa
DIVu6Ixt1DNFYxf7LoXqsvhGpV5ehrR5sEaS5YhqiulHdJDtmTVVu2UKT1R6TzKTn2YY3BILxtDo
zP+LSyIgttnQPtZBe1z7o5kq3WX2LeLm1WyASwULyWJnPpL8dZ58eXVbhE6q8T60r7zz9YPtINh1
zZIezA52vLd4m2PS3HauOzZMddoisrqufgxgo49dpgjtEcOwA820HwklTw7SzNOrjnP/2SZRCTbX
Wt7zjgoZw5h5UhpP9z6wjOQPCQQY66QIiqjVU/ArxXnCw5KM9UOtOWz03JzEKElTUrNJVFO4djuS
fbnLVjXWh8cJv/GUeBgdm2S1lai09U8qQXoaLoVVBjDMDgKR2mQhI4W3num3zQlmJvonDGZk5P6v
N8TnODT8G+Z9JmIAM1FOgn876vGFiNu10HO+2Y70MlWEh8k25aAqZ/dcZkP2rw0n2A9Khu06TvNM
MwZlZzayTHQPG0rV6aihPpjapL8BcNXFITN1U9P8L251aUMyiLI+ORgziVojTfb6O0k/fPAXZiBe
BueyiP8gdnyEk3uUKK3E3TXGRk4URlWc3EKTzANZfuZThlEuaOKNTc6SGpvv0HcvWc8zjC8EKDWd
31s9qP1szF+DLo8k4V0YSjz6sOypG/yooPks5fRIYt/PKnWLUL3jl6dSbIgpUP0bfEdypLqj6ByY
h6Y6/YUp/x1wkGQ7t4JVLgg8m/o/MRed0zNySUT/B0Mkk0Hkutp6wYd/mjrvAZsQZFq3x3R/hRAa
/7/SySV6TbP4NknyWbts0tfQbY7+RFYd9MxTEuqriSZbNOOXOepvjqpg7/XZHejgGkNCpc5qDpgj
2c43BoP1Fg7pt63yZzH4AByz3ZPF4+/ACp5iwxwPCKmf0+JcyCHBxIgDKOqdKYvIM9oNCxc9jsYv
UeW3Aaxiq5yMQd8Y3iHpn5JcMLGfipqMRHX20hkqgaSBKDfUp44xteVB+LfW8cRsv10RcIq20O9e
yiGseRdKCySQxrrxe8IEhxYPLcf2xoNB37kyq4BDGhQPrx2fKcysgxEMT66gEogtciqJPOAbdQj1
UK64z8pkIEDFC2h6bsrylzYSkgSXJDzlftldpcS448z2ak8fZsQv61/c9F/9YgdPU17dcLkGZ29e
GzrY323f9hnJV5IRJiPlTbhMmvJm6mk//VPXuYRqNNVLVXS/FdgaROsDpOINab/E5QpS5y7MD1NQ
6ShZquZkTMX4xzYX8+AtSXAYa9P6OyZdFW7SGKLTtDVSRtAxaihBYmUbVvfMq8xDWMsPKUm3Q/Cl
6i3I7WHn+rypnKLacBuRzxMnkSqEdfAL+92i+303Zx5DAwtK6lmvozX8VIi6nHl18iB7DCCyNt4c
5Zj/fHYw/nEgCSBNCLsnL40Vkx2V6dE3NQVQ4D2nmuNyGl0iPFJrPilCiDb8Hk4uoyf7p4ifnCon
2EcXrzazMErGeooEo650VsxsZgd52OC7GpdqvGZoNK+jF+h9UHvB1SwxPifO3FL+ivPilnRP40Cs
aMD09la0wVOrLGIdcihuW5aYlkUWE01ZWzEwVXvLCgrlZXRJyltk/MDLUjB8nl/qmVo96fRfZB5m
J5MMX/CHM5vqQmwPBUu3fojDfx9Ud8fweG+AH8h3KuEhFElSpmbUEQ7ZW9wmpIQM1Br94Fa7kFhy
wo5QEMgDng5DVvt0lOFLZgKj975KblLJr7J3/jlBQEzr2IDam3a/qfymfXHy8VMDaXhuchytpeL0
oKCnK78UarE3k8weJ4nlXk2Yy/HMVvvBTcjT8npmGYXXbSet7Ya0MP4JafXQZIk4oQrfp0S4INT1
q8MS2m1Y0dpjP2rA+dPixhjeufST7XyEPvRRajef4CnuLtH6r1eQ35ZRfxQz0zk918XnPM5vtj3e
fZ8YKa8rmo+uyuW1deC1ZZgwYquZYxbtxQaVP6Gk3e0hyA9x41xUKvuYsxyfRjvC5Vi1KKBYgTaE
PZdk4C7t2awHAG+jvY5+LpgyiW9NV/UgWFZnBODWRlIeGnC2DRbOf8PY/liqP5Du0RBtVt7tMqP9
s8iR1X8XjgZ6kYnWk5Qx7qWNYCqXjPlLUvaPfWffdcklIkZUDSyOcht69ZeT0ua6w/CUtgMxbvXP
kJg/wJvBDgWHXDhh/K265cko81tTkhqy/o8qq6kFKedIEnqi7oEJ9h3sEhzUnlgzDOyeN4O9anBA
pKtRb3yF1YC4yNqkrV+y1Yikm/bipJmIAnxWbT4fhwSai4RFvCjxQPF3lIk8mLrzK9CK8DkLu+yE
xpSummy59cPA+g6DxXjqIdjO/hykfkRC5TJsW81JRT8NckfKTBeZkOCXysDIM6dhtg0gKy51XTId
0K43YDFVbLHI8Bex58y5Ogm5uIdlSpqnqc3Lr7IzLSZuAJxMg03fLPjzZixXoWXgh2fiVX+Yhlee
c1vqH+K2cOsOKPo+zS9Zac+u0bSvTgUrurBHPupCq7hPfaNaTv6QGFl7MHG2xSPTNC/zzp3jm+9K
zQooHic9X7Mez8De9WGYY/NSOEH2qNgZdCgHsTwP2d+Yv00J81Pa30IZwx+hO+Y5gZ3UcAGj2fb4
E2wgYOGZNu2pxX8ERfkMRZiBFis1keRHIM+vcjWC4lciWvABJYSeyZqUOKEKFKzxbXl8K2J7uNdl
Vj/gYX8TqseuXagS/qw2kr1KY7ns4OCnXxLprYbI36oy5Hwhe8r7pxszeEj1gKER5iv4ZxIxJbfk
V5abnGOEFOBs6m+sRB1JConNhMwbRBGjApj1urD5Vi36nJXQVfuENd0HCAMIMWH+krOhE3Q917z0
sSrfzLxjVJOKOWZmOkG94b6MiVNg+8OvZs7MU6qxQ8qFRcW4w83wmLNA4ER6gjoKwuGRdG0LOMmK
wwhzY3AmCFoT2tKZ10TNeN2G1P8Zp95ecejZ9bn3DPuf17ccz1khcbZNNHUDIdSFneln5q6YCxrM
v/OM4cuAgGKshYHhOS2RI2YjRCYQwn+CcaQ2DazUJbATO1vXpwulvCUB030Z2oBR5g8pingwmPgJ
NKuGm8nBC3BxUQBzmnXMnVPvD48FQ3cpVbOvK+CQZlrmsyIKdcOnGj4vSwzYyrl8xNzuf02Njh/H
cJKnCu1rG8c917szNvpsT0tyNnHV/XanBKXAqfVxMSt/6y8sG02zIH6ecy+74XhdzjZ+sItTzxlh
c8Ocbgs7RaUGq/zAtkvstmX/HRo4zairW/tYhvGIQcEnTzk3DICxuYjXaLT+A58ieqBDF7kd2NO3
D5upuKU8RTcMgzEtViDdvV/BXCps6SjmYTXfhOMRTuRTuJ8dFzP5E4uaCOtPm7Ellddxf6ulN05y
bsPnslRqz4cRE840eOIUjDOQTCyt7CwE88htjKWMSPBqKuFOizL/VkY9Y00iFHCrpybdzUKZDKEM
JIDQXka4BJC0fQr79iD8ivshQ5B8y+glScc0idwM3GL4zU5A2vnK9Klx9Oyjk6raqN6bODWCDaUW
exLm3FaPwaiy+DRW0EiQZfBNHZlGWOJBZU9DnZX6YWyzWJBS6ekU36gbMmSqQU0zI1gJJLGi/t0c
o2miOuTYsBbDYlEMpyMNfR6girEkVnlNzvRfO9iOSxykTMPVVSwuQllB+OHWWEJvF7fhoh8WtI3n
GGx3a5uzCVKRZHI/Zr5uDiZHZtQkPYJzzNHUqEY9C6G89yow6uc6MIrX0EGWAaSoD7VW7pfZls6m
yfP80LE86kEQ9bxLFJpULZjtOommbuGh9D4movZeq4UsO7XEZMWo1v+W4M/Jph77RhDJsTjDYeBi
JEzBCvIod9puJwI61LjJ2/jRFyyfU2ZKzkgfusTztv68hXlYVyCEOZ4VnPUD6BgHGpslceAFovll
O171WtL4YLavsZ4pCx8I1oCrNkITSpHcmK6d65094rbAwecRkaKG8wjGThaYOf4hsSb4kaZbPxFm
S5oHG/duToibr2zHYsO4y9k1fmBuVSbbjdda7cFJY/MdU8p84MNc8z8o8LsKQGYbk+6+wVeKnJD7
PYdS+NPFIUGm6Kmb0eiK29Dh93yUdK936Xlq3uUh0WCKBPW9kwjvbjfe9EENUj6FFqnpOJjVi4Tw
Yx7s43VNJRjHHs9Kme18MMoDmVnWV8LZc0tq3ImekB1KKulFXy4MUeQwxj9PLqnpvYmGn6LPUkQ3
wd3wVX6z+8DACm9VF0tk3lNXKFKTsEYenAlIA72JxAuKgu5UZIb7kmqnvpi9We5d5kvvTVlkUO/Z
WB1khrLjGkZ3NbDUFZuwxjU34Y3/8Xwj/DeOkmQT3FMhKwYlCfwYoCPls4/K4QffWWSr3S3yb9AB
daocprCnoC/KaHBL568/msYzXgbi3HNvjDITqdRD6fCPQdLglBaiankescS5C62NGCk29hDXdkSI
HgBz2zrHVANvtiY5KW6LRdNGUNjbuHujdLHIKzAbdZj8pPyTcSntRcdhn5FztfV8SVyZj/HBwEhK
0GjdGWHU20y2sK84URtAkcVpwQzFdhE21hGMp+VIrMskOrx8af/hhKO8m72fjsfAa+b7zMLOY6Eg
M45BTqIeofSMES1FbsIyxdg4vUn2B2LUpp3Mkuwxzjr7hwgOjKR55j4H5pI8EQ3QYslsyoOYfAPl
eNTDkd2QhNexeTeA6hiUwe4Ebxl+O85QVPuWptiFbhz9MxxifV38HtW38UhFz1umcO08nAeR0bo5
DOMy4f6ei2k4kcpFOS4YNrJyRhxdd2A+3BCoWuRLeTCmdRMrQ8x7OeN723Kxr35FHb60MvzKYXJX
5sR8ydFUiMKoF2YMSoso6w3voc0x8vMlE/QyLnbk5LEPJ6t+3DEsz8qwzCs8rvmRzz5RkLSg1H11
TlewyTBz773SaCNbVGGUJeu8f0q8tzn2xld3Wt6cyixunTENTLn8cteLPEApInw0Srugfw3zgHlP
IMc0IiVweqy1gXXHuqy1CrLo9DGEDGntCYTBohvJO4Lq2CMwG2sADvYsbT7X2btjBruO5PuwbkgD
j4n4c/+0sqPjCiD3qjigkl4n3Hn67ho5gqQD5J7zrHFxJdLce8uIfd8faWfrCP0Ra0/ithHP1R5U
ktFf6PCvQjN2+/HDZrjPo0o+Y19854n+Gtn2MIvJ2ojF3BhUCazkgtjCsqlMdi47xG+NnhmptLun
SXYVTJ7Ao7ljXvCPEJtmbXnftrbvH8OiPftG/zR0MR8XGSSzQTfY7Yu+/d2Eyd1hyjQ7PV6yYFsO
8k/m4LZq0q/YDVi6oJYoxZ/BUUXzFLPGwCMMBY9m1NObVpIc6VLbL3PPaDzWFha15IVJ23Epwpqb
kV0UrT5J9kaMVgrwvuxMFlckPJSluODz3asku5h6viwlVwBB6/gQ711w0xmrE9TvmnzrRad3y2qh
cLqrOf4aq1+0KJcyC6M8YwZa+efFASrMK6R4QvpAdhGC23FeUeLp1dAzjYZs7f2c9zhZSG3dLJ3o
Tp0I3EeagpIg5GQMtrN0mqteWAxSMG1TFJEwsWOSBo9L3SLMJJVb7hPbsPa9ZS4RWhRhbb1v/RXC
lffcoqo15VqWYhzdqIQcjKEe8kvZl+x1IL8VGzB5FsRf4ZPusna+E12XHwMR9Nh78vi58cyWriwD
bSoaYiyccQYV5c3eNH3Tf1SCjQ0D1e7Jrob5Vk5y+PZc5OLSKZanxTMkqdPCZQmAibQyG2b7kIiq
uSqWKz1poqug2gaUmqEG0HY8WbyBvhOk5S3LW+rKEe5Kt4+J8vIDxrp4bxhGexwIwdiUNYmE3ZoA
0QjHBoet85+sKoc9uuu8DXrWz+UDme6x8x9L57UdN65t0S/iGCTB+Fo5q6RS9AuHLLsZwUyA5Nef
Sd/71Oe0rVYFENjYe625NEeYwHk6o3xwIMUO/oqZ2i/TV2yyALvzndHNKD1U1JmnnLCPLaA3sSOW
askOENUxqIceQ2Rr7cHDGjTtcCMlDiy9BOz72QuAC3m+dE9tXMYmVnJw5Znrh4ekKOSuFDS9Bx3W
L672Rp6OLHZ/QTYgL8SWhfOLPru1AUcWM5AFcTc7zt9au+oAqCRY0//G7CE99DZhqTm3+2qjYVBC
PfE9miojlkC0qsgw/WTXZTGDyYpJ3N4Fv7qirIJU4pT9yvCHL2XTdzJwvG2DtML5Dc6EEp+VBafT
sNbMfpPdIDNAkhJfZ1bSAy2MQcOcwNNWRW1+DEQLI6PwYgqbNB1nROsjZoY+nuetMP3uiFHavxJT
5X1mgyy+S9b/TvZMQVME3e86oLnFO54/I4jfeKArDdQ6neqtmo3fVVvk7BzdjwVtYJPh04b9bqOG
Krq7LANrW7cIYsOKDPHaYKYsBus3XcJujUq4287Cl8eg8BCotLW3CRC73oDhZgdnNIkVMVMTu7Ms
P7Bciee+1vRG2WWPfSHARBtMr2SYRGeTY/F7yMxmXUxIFlAmA0kPMrdGCwwkOEZzs+rczjxHDqWe
kRbIp6a6fq5UYb+3PceFHSG3E6n5x6zr8sWFu0Y0TOET6aGSdeU5Jq12U70yReiOJoNi4gO4fCo3
r3a26RjcGwAr+XGNADJ0h90wabUxsdldBD7GTTxgMlScJGe8/sjxeqyVlgWqpUkcfWU1F0xnciIt
sCDpUycS+QMxT961Es3aHmOPwsWN9nkyjC9zmgNC0XGyGasSKaVAPyWDulyPDpWZSNpyG1U+plmz
NR/VWGfY84dGnXFYIjQrsYbDzFP7oSMsqB8csVUxM1t7sCb+gPn6PHnz3c5z40/YFd1ep01/6ciF
2TGjNG9RVqDf5nZwBnCAQsdlehAO4XDjPue82giAt0nSomgs+DJaS8W/DFmW72MfqxsgR+ulqjkV
fCGw09rYJ279pJwNflvjpYyaYOOIBNVeCCIPjwmuD7elvKmN6Sjo5W6sZh5PU5FWoFyR56i4/8zD
vnEh+jJ5SQMEh3yTkbO18lxhqTNUtSJAPb/ZfS+vRdSVyy5Z7ds6XVQoVrsOI4JzZKCp87A1VS+C
r/Wqp2T425ouax0ZuHz3TNq/veoBxCC7WOMksUFszm0Lt8q035hwi108iG9BEXfqAfuesfnjDDKA
Exgl5EMQaMW2NGrMSC5OnDQNKB3koWoirinofSkrcUlsI9Xu6ChhKH6N+3HnxfY5D6bvyeNtiYBC
tnR+smB4d/igompYO4BqIAluZ2bbBHvtm0jC/XH3y/8Og5SH0Tuk3q+q9clVrb9ovNDiRW4yNeYb
eo+NjMJ1V13HSm1rwAPI+P08BYvT4CpTdPymqzFL6AXhBrMNTRhxHukPgQlYTRx9XkCfvhh5MNTT
8k8xoQlO0Ulnthj2xJSiTBXyZMbpm2qKaxEjuLJt8ysmJmiInEvKCVNBBppbeqQuyl7D3BbduMnh
3K5i0V5qtuwhVA9IHjsRliidiX1PisfED+T5cLIcqteqC/Wqw3DepCnqAJcGgdHe0bPNI2wq7SIK
is4wStY0WNaU07fUsL9Mmz0fra+XtVhR8MZS6bJxEkTW/OSNoE1HftFobjOr2EUgLjeGWT0YqzCy
huYwONCIro0Y1nZ6bfpgDxqRrl/4iMSAvDk/2imM/A4dDdjwriOYr8LNtyyhFGOrJdPfBoTKTYha
PI7mn1TB7A+d9QjtmI4B4o0hxyY2bywXytYMOrHv3vV892A0Md/8MCSHg7xllt5aTvRuKyYxc34w
HPPQmPHJSMNDM+Kj6IH50JB+ENKjjvzT9YfPgu9Y8mojhdQ+TwHhLesupvbLXBPWUYgryD8707Sj
DECw+tNHv2v7o5rHDXhc9FSLPjr7z4vuSJYuaAoJ9jCBR6JJ8W17xSoqXKC+rW7Os0lfbQGvAjrE
1gQLDCrGKnR4E3GGdUJtZwyayzJMTf8xZuMuFy8F3M6UFR5Y3TGYsu9AmrC0qVk1G+LHVH0bcbsa
rc+cDqXJl0vKzMUjaABcIeLZmGYPe49rxOeece+kJBRYdm7UaSK9K9bGWIoLv8nnT3tjXoUNamat
8O/aRCmgC9WIsv1wC0p664F78JLsGuAnp1sCCdmNTDqHw2JLrHfhgEgiq7q3YCgeHHHbalDbBofO
HFe3UDVoLBoWx+K8D/IbjiqK9XzN5L/PviLD2kzNZILw5Cqh4Y31d63T90QPJDOIPxgVj1A9PoI6
s9lnTFa/vzHREFVIwHlgdSAOfjE8L/q3RCNQncHQFdUuM8a9FQs0AqTPjGJBJhlrnQRfuW5+VY3x
Kqyp3+rBe19WJI1HHJ781UlYTwIYLoz1fehlJ3MI3GODGKotpsfgP7rkw4QisUrwLVtN/2EtCZwj
XLcY5diTahYESyffiMUlJCAldjNemIOYEMPN7CGz0z5s+almr8UqM5pIU3Fw+LuRxxhb/HRONR5W
klUo0MLoGaqpcXY6m4QeET51UIQCJ2NJZRmR2s5bl8e3SaHe4RTYlZlEdCtv9bI+GyO6cA+zNqXD
HjuKEdMYJqQ2c4/hQPx31yBfdbmvLAvBnr2nYh4/iQA8OIugpxCAGIy+WaRCxQL0QPmDbXNZDVmm
966CigTqs5iHa+P6aGlGJqM1ivdNVSXoL1vJ2EgO1a+hDe1nyufpkNheib0w7S5mrCTVG1czK+RW
EXtQw8Po0VMn1TPt+QVeCmcDBwxic6FrTljHek+IniGPdDCmbWHHQPOAmxMMiHy/8oY3MDwXaN4n
e45hibb7YQJGosQJ+RYlWtDTcStGkv5wUdMQpu3ILYcFr55kWnxATwMzn3blTmbsgzIxqJ+b53DC
cy+BQGwEZpm1x9x4X8fute2Wuj1Bm8An/hoP+AWI6KJu6ddpVf0k1kh+BA1A1p7S4Y7PBmOyGvZ+
jzbQlt4z+cnc6yBkEyGDyD6JsxPWnwcxBisC/x5VTBYVaQCoMf5aBvr5tMmvnCsYFu1L6wHdBhRi
M6DwUFdyUyb8gN5z0CPBmz0mBlxQBzcz1h7OcqJ1xi8m8r89n9jECAQGyXdVvw6W07FCtbgioubv
wNMvXNp0obHYpSwU2OHWGBs2CrUbY42cSHn0T5J3CATGepQZC7r9iuj5gwA6VRPizAGIXst+MOT+
mcCDfe4kl9iMnujsvHDRpHUW2NVmyONrPHq7oOk+5oxPTE09UhhdbRt2jMossy2W5h8YIhfmFZuZ
r7Al6oT+zqkYO3qf9tmilIY+9Clyyg5pnnVICB/pYfTCsBKRA4HStkyvnlYf4WySptQLlhCBgZlE
tW7QWswGpgcL6sUd4Q+wq40WQQRj18XrLggfNjDkNiNHMwy7eFuxa8DxCDnR65EUJ4vG9BQ/ljcB
kn9RNOmfSZhnruYsxQKiAaXteOS2CA6gCva2Gp4jNV4kL79sCUxCLb2JA/1Ie+MFtEy6caIJboOm
jjVieyUdwHgGvs6wQp9fuvRX2PNioM5cknHcl3TQwojUiRZBBglF4OYzbLTrbnZwxKvXwaeLWrL5
KAVEK/Se3Jw5E9BBnuxKAZmLuXXU7Wtdg22dY+M1aBCUuSglVKyJY8nVT+ox6TetcEuOHtEpHsTa
SDZXOqOgRScEtU2U7h3DeiYi8C1ZuFccd/ukRhwsrWYNxbJnEjVcBTJ2z+RC1LR6N4L6Eobx6QwT
0vPe3xccoQl3m1bRx7AFmuomxsTR5XeTXoxkh8tIeyd9c08HleDR6o3R0cEZyp8gGM4+93BlhUup
xxbA/V2s3c7P0T06Z1atJOuvvEvUHGs96+YatNreqgaXe2dbLZ1BMW2DRWsYhPGnMqbbVAaMpea/
tc2FcJxneWtQDTrUhzmuSFIP78S2wzJpMXdxfNRe9k2yQvdrQO19jqvpqyVc9U6H3cc1ad1sr79n
svVODllLXzLV0atdOmCawhjpZoxuB1A47yiiQHLsBBpAhDp3CHq0jsk9msB2D0zmAgfji4E0iOGy
NaQIVMPgZYqJ5Jox8mz9YLBWDeFj0JO5kSdQwNurK71mx8SlAuDOTxDKeiqcDJSTQ/ikaHgw53Nh
AaJuUKqtwgRXk3QYh5aYbYJgId5RvtE8bmx0gSASl9ODaR6CGMA7yu7X0axBIwcSuIZp3xRjsm3E
N0Jm5xpBzZYLYbIiCZXRhleKnZOH/yG59NexI0pGAtOF/sRbPJvkGc0l78jFEwI54rPCPdD24r0F
gZDG3YDCXP6JUv2bDSm5u4n94jXhO1GwL/ShD55ni90cAsdWiXgkkQUawNo0oXguILMw0jg4TQiu
FPXuhKiwjyNjVRBqtAcBb1xLexjxYaG5tjAFsDpVk97pbgybdizRSTBssEHiE8NCiziM9zMfuwjR
0GeotdauG/xCP/8auN2znLyPpfkbk9AoocRjzYbhmcn8KmmeN+l8SnltrtCvKlXmChIIYSxmuvAn
rPvkLOivsP8o8zCm2YaUqtcceBl9UZFne7BDdOFLOAkKL02AEL6s0pOIBLV48kZPwcMXO5nb3gx8
GErliz25wCgM+BS9OTDgALzEFysfcMdLmFYjo+mKp7VNDtHoHOsu5doQTFuzd8otPe/n1Gqe0SMH
x1BpYC8N2BIgKHxH6U86R7/K0P3VBKjFm+aq6/LujOoSeyj8HFUc4tl6+IE9fIvUeYWkt110pG5Q
90c6hdwKgpuS04tuSbO1iLcTk/G7jTr1HIog3mgjv9V5++wXPsh9g1sT6SuZ8ZwVpl6lzGDDvOD+
SZrlfgb77xj6lrtmfehsxlzpv780kdjpxll7ZOvmSpAePJUiTR4QaIm5qzayCbLDOCww7oI5aR2P
W6IcaB4NHQPSEfsTWcHD8O4naQcg0Qe7Xr5bOvxAiLWdquitapAMsq+/e0LekQGcuiQ+Dtl4Rbd+
nubwxqTgW1Q8HINydrOcPhC2/DZpb+yYzt9o6m2wdrvMqjJoOIjygtza5iBuZ8c9JdxqO7S1aUkR
Q0ecse7aCQXUNW6lKdku7tLasIT12nbUWw3hqOG8KXM3XPKu99jwy83kZeSfkXNkuzH6MZNZTDz7
r5gY//MFtbyI1qy4k18gwodCdzcyj6uwAS1wZJxFFz4BOWAyW/W6nEm880nK08kcmW7PQb4LE+7S
4XClR3cN8+QY2DPXewTA8TBBH3NIg4rVH7oykBbSh+PkZ4QlvxKsS5uqLT+bEf4TtwApK1godsM0
T4Cr5YgAg/GfWZF/tQoLb1qPJtr92gUr70nfPMRTT0DC3LuH3lkS7T0L6g0BUoivipKGgqJ3X4TM
mqrK2Nn4L3aMIxEWUcLeKqM0AZxEkOm8aOlLCXNC/cAsONVmAya2tLkqN3zsJbKho/fvmpr5AQM4
xlefdg4ANwY5hyIj1MMzMjB5Y8oeY5lqZbvzvbg7qNzP8ELB4FvrKDV/t26FdWxIDO/O6V5+lmXu
I75AFTcQSo6YZgE0VRUxyJnjdusxD50d5khAqsS4jHwvHAv17MCcj6JhjSYb1aTI6W+5cLk9yx+K
dYLKZZuHZnJLutGi89fbL03aGvtkSGGKe6N/dBUAeTlRHyYq8E866lEMVWZxMeH/HNhuxDbyQrRO
aq72aDvkFiGre5lLA0aJIyiW9DKJMAD1k/bq7+YyAcDutG234T9fE98b4GB07fRMVI7ekOFBe6Ib
XUwfSfVZ9w17H8htaunBOLnZRNhyT5rGEtW8d9sY3LMfABryBukxs5zV3vAY9wIwR3HIZHqXlMl8
r3qevMGIUYSGrvHcC/YkWjct68nqtyEsta1smIwpix46U4hkawtFMKdgoxYatIiVFR72MqcB9dJm
T7pRf2ywBayuzDt4sRE5mw7C5cNbCAoN1IOVQeduO0yFOteOHVykoRFeFEH5NM7lso07NDWSOaiB
nINaXXFNyT5Hrwv27DX9fsrCeTsg2YSdz6TPyjhL/TYq9rEZ/nU5jxbHbslj6cPmQA8+wQ9Jvh1m
E6u6FRczEgDQmGXxNFUMIcZomy/jrj7kAuweJR0zg+0OguRVBt1Pz40ITUD4n4hr+Ktee/BC76vX
2anX+SkVJJvTFN0J+mihbKFyJt0d1cTW1ah04VcQ92hhqYns9FO2vbMqo24bgGjMDfvuDM2f2W7x
OONoWOnFnFhHi0kG4h7LGM8IYD/TdM852BzkuylZ7cOXQCu8GLo2bTo7J1P51HTD8DYNw4gCmbQa
I7lU/pJxUzPq4rNAsropJlz9iyGjgtuL+v4EX3zTus7H2GRrbc2P1K4gDiR7m0CLZmBa67av0J3/
Di7aqKThCtovVYmML94UXnKyQq3auOpsaSPKi7CiY1dXv5NON2gn5WlKs/uY0RVtvRdYTU96sL66
eXwZlIe9n0tpTrBSn3p65XbG92JM8af0YdMNSkT1lM/Ok1+7aGXyrx5nXm8Ee6drbjY9uwbsDFlR
yWWCuMTZiF0wrddN0jy7nrjVysK7buefXc7gCAAUDMMLvcBXEy6wr21/ZRfJfnb1SecwBMy5Yrho
tMe4FS92ae/8Ob8u/99NuU/aoO9zHdNJmq5xQHAK6urfxdDtYl8/haZ59eqWZVB/NQvjpJfjeyDV
pQq7cIk/MoGsl+GeaQg9sR6P5DCf0LmdEJUwbFa/cIrsykIekdjcGs/cC+TGu1BIxs/yCVn3k017
y0NUhFYMfk4VZ89O6t27Zr5b/4wv+kZ4Z3vusiHkomtcKEfxFjf04f6xPNIGGVGLjN8pvNfZJfeD
B4/ZEzmEzJzQ00VN/4in3P9F84VZVJIXV41OKxjAukWN92VV1tEuJ/BQFtXKCodU8Ophy+HFQdie
pXfrGM+ROBLDecs496yy+vfRDggGHbsANgIzShNEmaTUOFJPTMb8GUhBD7dNUHZTWvfMXWmZWwWj
2NgJn206aAS1kjPuZ2SGw4B1jRILKaZaT47IXQxKlJjUHgSXwxndAQ2gXv+CZPIAlUmqtxexHS9C
ltoUO4v6A0r8RqdEg4WF/FSVv7YDtS8giiz0rADvrVv/1ujlYD5DzI379dJpzrvAvijbhOpPVu7S
WGhjM1+7zjTu+xE0BSbYlM6mcqZtCZWypa7BvEmkBq1cIORQX0+MGL7C0YBThRO5zrccMLtMAL+O
kNNE4mSR2c5c/dQbhI9MjlgNNHkKRl/nJra2rUo+iJNeT2AOOBM4EgZufdaSKv421HOAaZvZrOXm
f0dWc8RG3FtgyApJa6YSr9ICTyun8rDYIeToId1PltyTJoXToEkGkorygSqKi4CxVJtm+WXL7O4y
KsaAyfTKRVjY5ozJIl9eqwRv0NyfFHwbquoZaG4BUUM4mIyi+tJim5nH9Met5HnpkcyTfcUs8vxv
kAwudys6/8kMyeOOsaWEqk33iK53c8TZ2dDVbO15Y0ZovfuUmz+tIbcGcQAwZh1ZmBMcO3qExbR1
6/mplQoOZzFCQ1xEyvOtEvEGVeGvGe2LKPCqSwwDikKhkO+lKk7L60qiBPzPO83rK0fIJijytwix
fjxC7nICqjhQ/vz7zKU2MJ17LpfAXzr9QbgPZH/LVXmL7YA7L+AIIzua1XJbnbacaNvGwc5Kw+of
l8bKN73pU6mTnYvAJzIvudVD3zHinMCOdpNhhWhESE4us98sSTf2HCGMDA5x7h9crkoxUnDyXRc9
uvccKPPU5MFz7Vo7DEWoXW2BLcLpn2ub6PrMOncEiM59ciwim5kbWYaAl/UTmhZYEUWwdiS3xCSc
PrJspM3rBmcfBdhqqp33Et/PapLYJsW0trBvLysUv8F64PVrkIVmhdOGlR3peVvE7xUHnbLdrc1j
y0UXQbB8LxzspDlqGKstIMYHe88KnEPQJ2AAnRZRAsaXhPLLrMURKNQ9AQSru+BLoQbifvtKQNQS
ec+WTIj86H2AMH7yZP0HCh7GYpb78qhI28O5TkJ2hM+GFCYlq/nJTJd9LJh3sjXkH1xtBn8XH1iW
ooOtacx7I8mScDtzqgfhbJqeth/5JbRmZPinNTum7OnfkkRJunjeGj/+UZqgfpntRyurBmFbu/Rm
A/E8ON2L1Ypzi+eQtgna9jZngj9fwrZ2dimLou2rV1pmOyekUporzB0OciGAaGvdpx+BgxvLV+4J
xRQYbpQUXDRqbhH6LXK4q1IvOmw9wFj69sgkbmfq8gMRBACvjBBkHWXfo5+ynHpyzhhIsrmj1G+K
9AEj4SCJdgUuFrxFSXOxCBPJfelBie+//UFhZobqvhVWzLscy79dOLnk7+hkU4ocdzjG9J0O9XNT
0mGhPFqOWJ7i5hv63sWW01tuevfApW1LP7iAec5n7lrVW9hHFz3Lr8E1x9XiAR7jhJQQ5ymkQdUH
1kvXeWTKh96x7suFyjSS246czFB3QDYvVdv9qWiMGpyeK8KqH9USPGkEN5n5+2rmJK0L+9lt+qew
Tj5HerAHD9n8nQ6Fi8YXumYosJD7tD1HdjzZMHCQ083QM1qNyBd0k1GCldV37Gf7omHQCP0WMTj+
STrCVWkdwwaYelCGbz2i7ZXnL9lInVk/20Ea3WIDjyS3/vGqai5QvXQ3NgIijeyFFVdSVvrRhiJi
zcD6UDkxShQkHYoWBjCMdHQO/lIG6raMUVv6zNhIY7rQG7f3hU6SF2Y/M+V+4OZPoKpcusmAl0pf
TJ9cbEnsSPpYP2xt04ZVEtpJXWfQO+DwMnM1NEmCbnc12/mr8VCsjmMuoAxwhhFJdWRRADGqPyny
baYftrEbNT1YgwlbEOb7xJ++hqZGBqv1K/ONN8NPYtAv0FAV171a+1wXYwMdkHcrSExdGX3523b8
jTIFTYjuSYUpk1Q8FoJrNW2cW1o317ojKcEbbiHNlRVl4MEe1DMK3Go9YGHwW11uWiQVlCR/8g7P
KhUeSqiXXsqTAeofe1HiPXrH4KOW9iReZjQFZ6Rb00Kbct7qGEJ4S//lMPBe/zqVy1hryEJG7agp
0fu7iK64Z2bQo6W7x61e/gqIRPjwJBULrXncWx+VVBhpuoRGZkHUKcYb708Txy8lrAGQk789SGDS
Y9KbjncERgtRarySD/qOvfeF0NGXFkJAHJE2aFXBk9dZFpkAA9d6YK5P9Cat+zCRRJRWi7oNDW6j
VcCTNSHb4D+GNv84zMaBiE5aeORsN1m3s1po/wJVDVoNplxhRX+iOwSzvjYU4Aa3LK6Bijsrw11y
yTmCSgWtQvRHh1Kls9sfbBmE2tSH2Mgvmus+F/xLsBBEKjRRsqe+iQeoMhoR1kU3ece0hVoJj9B4
cCMreokwM3G3INvHq86VPfv7qc52gUKQV4Qi29hkDya1e+pll/w4M3ny9tQ8bBKn03Zph9BP7rm8
bCpmrAjqg+qHPeSdiQfiIkvM56lF6jOVhdoBDY4sKqX6lHYT0KUSQGJbHCs3DDEylDWa2dbI3xfw
BHMwFJOKdWFmKZwUzGtwiVFNO0C5KfRSRfYM9T88xa2Ypi/HrS5sb4eQ/G+YXEd/zu6qSHfZMDzh
nNr4ia1OYLMb6K7wg9LC3WbkzW+gohgrWhIJxz3zEm71NlcOqoiDNTLudcfp3sX0nLICgTbjFWYw
nRPj6lboMK7peNVOlb8mZcbsylM/MyKfA/2opWNcPZlRf7T79k/cpY+goSpBFrMrEPnn/ObQaY/K
l88MdI+TRE2gVd79CsjRo3aESqcZ7Sp7g6PhqXOWaLiUrlxwqZzsczCqq6tTPk9vFxXi05XdY1r4
PxFbPciDTa7HJyc2DuAczmDp9n6nzt2YH2j2vvYxSj1oTgVstYWQrbtFNJpSMFfs00ubrsreuJ3j
9QrWswTP0ZN+Z1GUy3rJHWCWpgZgQf1lrqpt69Ggy9s3UlU2Vub/ZwkX6fd8MTq8VmnONC3LS7QY
BFngZiRmhLQMmRCM0XHaC5NF4GwUsvNKLPyd0sHvipUThaz7t7F6vaTPEriEzGmFcU9zYQ0Wh2Pt
E1LV3FNeoe2h7/XR6o4jTdWy1SsfEPFsg6VNAauGIYz4aNA/TVM/oZPyNjMG5LbTe6IeKImW1lad
xVsvoIbVmk/F0Hvwyh+LTmaculvt9HLdeP12dNAEJTjEV2K0Dy1xG7mRH8yZVmazSBjmg7JxMLoL
wyRu8E2UAOdqxrldajDjEM6lYVEuzOxNYEIDC/FJMNlfTzC/JeM8oeMzk7S9teDgC9xSexwcZDfU
AC6AKBPAsuwQXotYlcoTFUz3BB2bTDR/DLYZQYQ4LFdiUOQUpcF/SHuo0acEZ20zX5SgBduKhrl2
Yd1H7kzZ3GlssiBFctc4Jn67fPDis+mhsFi8vWTYageSEdD4zIVaYM8US9HnZOubcPEYLa/J463O
Nb78xICfZN9ZxcMKkRYwIxli3JQdOAS650bUvs6Ecu7tOIKFE3fMqSQfWzz+1+BpbFt33w4k1GHR
g0R9QFe8TczwNx6iDzZudHSK07JGEFUHAD5i9SZ868lvx7eayZU7jp9VztFVhh8BxjNY8Y+i5Q6p
HWpYu8Ey1WXN/JKMoGwm3SPrmZvhxwSC/SWlCE+FsuOdNYXfftn9VCj/uBCxpakhP85OdSbDhw8j
2+GmxQfrP1m8s9ye7xPovMww6cmqn+XdZExDy27GS15eiyY5Vn7OUTTH99RsRxj1w3n5KifUWuX8
Lxyc1WtfaznvQx7G0PSxCXUvgAOZcRm73FyGZSIitS4+ztESjWSYDsjV/gNi/SdAsQttIHIp5HiI
B/fcEsdky3TrOsZ7LLL98kDoEEEOux5qhKtXzp9QfnmKBnsfjiF6F+s2LWuLVVeggguoM2RXfYzL
7aKpAs4Mkj+NdD4wiENZG2zaHo7qowEBm0pEm9cA47+uCHQoxS+AamdbOfdyOA48OvKInhMhChGx
bbrGoL9urMeoeanpcVnEjoU425xuFSMM57+sfnRZes7pgGbcQ3OQLEFUs6JQdPG7IwE+w7UpPhDb
4mLkl/MaSkxw6pZGh0XYHlCR4a9kZO7f0O2vS1RkOW2XlIfG69nhmMG6CBYopdnm8mdeZlsypMWG
1+8sQx6dbtrWzVeOcFwjMPCtd+19dM4Pv8+q692kaQ3zWnls6VZDfEAJQ+/Fu5BCsHUywoPRQvAT
LkhtP4MmQ3faF+lauSYaCLVOTQnf7sEL9qJbB2gCL0tNJ9IlQZB4FC9e83Z4oTjyBm5uvfoTVx85
GD7+UcHx4Qfn0UIEiS/Og6jrv0zlH156gVCL2TUUm2DR4Kxda1zNvNmJi3FAR7Qpd4Pf/QUbb+N/
LI8WBqhlgQ9EAYo4vibLrc8/lmW2F4CT04b8TPeehLTu0x8H5xgOMjbrajiW7GPLf9EwMGm13ncc
HULsr6N9TGOfG1OCCIqLrfXgUxhxnCckYan86lMk8tMxq1ayQ/MHfKJQNHG3f+py3LRDTTLp35lx
SSD91QRqzdNfITPecWJD+r8vjEVjSme/fCkDRxZLEsnty0xV0njfxHQGfBDyuGxC/EBD7W9AA1u+
+jh7K+35L//WbuybYBowOPlhRrNmL74t4tODi+7+LNQpD5CNy3nvcUebYA0HgiDJpRU7nZZPZllM
Yf1hISAD4Ln8Hp4GVq8EoY3+YKV8ezXmcBYmZmtMMfgUyAzbB9WE0+Ghx5+khIhbehvWoKFeWknr
ZFmA5OmYu6zCINLvGiwYZI1seLuR7aB6lLSQ34T75qJL89rvANKaRfmhjM8sZkhoH5r5TcOmREV3
TCCJ9BVwGfvigy92CsorQvH+/4WqcZclv1n1Exs0/AsjDBdKCw0Bbkwe+AiYdcJ7Zwy8/IQzCGYU
qDsJQoFQeeI1z3726gTRAccV8Iqja6TnmUx1CoLlPGoSsbeQ//JLF9kqFh8yMohXipMHv6ztA1pP
QNcYxfKzfYeWlPrbTnAWWNXGab8zZkWsaV7f8q3T1sKtK48WGwWz90uL+4TksYPhj6eyIWSx40qx
6HIGADj29Dv0gArHmODDPzxTfTn96miE59kHH20+d4fGyjbWMC2vMB7NY269JKwNP6i3DEW2y6Pa
q/DkFB9Zd2N18iqgm115Acvjtixe/ULK05l/wbh9XfN4jWwHgZnQxnutQMTyEynUJKU/qHa5jQbb
ZPBWLCw+OJt6twQFUBHCMd8Ja8EHXU+r2XtFg6Nmgoh9wGyosmdnx1NesF2yNzTOz/LL1SI+Wpga
/N6x/NNB6EElAGDXPBdQLVu7eyr4QBgXf/BtoKHZCoxnLPL0u0eNUvkgvqynUD547QmWHAJMt7MX
Hf207G5wZPbMqZsVnwtXdZp7vfdUZfk3uXqMlWJumOR4vKNTO05o6JbdGEffifsn5/H8NQnvwEeZ
C/NSLvdLSWM6gkku4uiTgUmbDrcaDW9izBtXuke+Cz6tKbVOMXLHiP06HYoNLWDs8AMX53fe/MRH
q4NPcmlWI5dTxlg7pNWbKXpuyWBVKjnEnCQmTUUN13YaqQF55Mr6B+TeivzgbWhzgvC9YR92AGv2
fFZDfh3E1/ItqF6eApuYZwq3tEvuSUXOXGkwq+HNmfV52dz7FgEFeui+MaHsir3h2kdnLJ/iSSwb
ozH074z+kdClNKwxS8X5dnCrDYsEbMXWdo/EPpLEIb/55v+hzYajTv/H0nl1x4mkYfgXcQ654LZz
UqtbWbrh2JJNzlAU/Pp9yrNXMzvWyt1Q9cU3DAKEMRqH3CJJwE9ebNN78fkvfFTRaEe98oMvkfJ5
+JmwQ84UFKvwe1SO/LOiP0qA7070RDWGm2LY5egUpyrfpuF7nGI+PWJEtDDdAEmwZxLNsCxC6xKh
1Rh5RV3K6vtQIybEQW3t+iYDREMBU+m0AhN37Q47Mk4eglL0gQDabG+HXcPmqiF9KPnMOuCS9sXK
6N+xJNJxojz6gbcVlBFOcpUoaHQgVCsn1NZFZ/5UHxj85VfoG3FDN67/VlDADxpeDKmzyOpvgz1P
xwBaWOOeswF8JyifZ4giBLIksfao9m2iSFD6thssuTaOEX4vsYt/FQObiuogLcqD1TZ3/QP12K6I
uL6Z73Ng3NFjDpMtgORK+3hkk3wYO4Q6rfrBpTMgcyroyzpP8EktmocAvQ6pAdf4SE0jm4XcX/6i
y3ROiwoZQt/YEavL1Hq1o+Hdq80zcuUvtZ2/z878xKOyImutuuhTX41xppjmqim2XHHVPo6W/4L2
0npoHseWK8W2VtcxPNnSBDvC/xsZFrZY1K5mRpU/PKOPfiW1LwIKisEaElHU1j4ycER1tlwXi/ag
/oOVFRZ57FqNC3YIh5QErXzof1cZLFuZXeR8aiXScZ21a8ej2Vh3fUhG1K1AUyKhR9buV9i4HHgE
OkdPdFpGc9c3Z2k/GDwhH4B+sgSDkOXewcK5qGamWOT20YiWjQ37wh3xnw6IL/M8n8al++uChV4n
XfeNqdehK4Ina/Cudj+f49DYoJ+O2SoqKGLqf7GGuuaq+d1ECCLXOJu2tnlDUk/STcBUoipV+Km7
GczsaJ74ERS/ZDqDsvIuto0RKQ5MJ2POP8wwPpqRd6ql/Zr79mMSCW/l5EisuOVx8uczet/HZaiP
YZm+45m4x8PnAOP/liLTUYX5NxNb3pXlfJRVf0YgfN9F0dEhAjAz2yeIfaxgPa1VkD9absmXYhTs
hUi/VBptx+HoXeT9vFn9nkxujuvuYrngqZHshbtwliN7h0reprPGk2hjhR4SChekw0K1Ft0T5pVT
aKiVSJqfUpRnz+heVIk1UOC2vyceRZaaW2fAWzvtH9u2ZNwgH0yVybVhD3sGmUcT13S/tfaxZkvC
9nnKK3CJ1RwcltJ6LlBp1sXlBAaORc8BCvPe4fyWI4xaGmS/mq5e98vAJTq1b9xt036IzNeOuMmV
1eE4IWhBKh8ituZvVvthcmtqkznxzhnaBwGICBcmMJpE1QerBk/2QKmsa5pe/pj5siUJSo5WQJxn
4UH0eQVGszcxK3C/meGsKgCPFUOOdngIop9keCfzkf/0jZlZJJnIwA/5HWtS1nDagQ5ySPjlsLHX
Xn9CJU8EzpLSlAjMZI7dwLV0fjWoxhRdAmPrsc/vOsdw4HXqMOrxa0lecv5ifiuRWB+1hOkpCKXd
Ij/ifNFdjp4O9qRKNX1CnWHpxVIyG9ex5e8n7AAs9cEH1U+HUCgECvqo5unKmg9uDC89E54WlE79
4ULJzkCDF0j0Ar9eLz17fPtIjYFLAZW9aRZnr6OULN8UgjKOS+2YLA8+lYViqkB0rm1obm3PBsY8
6GiL0djGGt4qEDKz90PQbgUfk0uqn0yKEzOD0ovB0oH3xkSKiRJ5loKO3yzJqHrrsYD8NxYQvCas
FGABFA6ufdJ//wRxUSoia/he0SbZDigJfgcfI2L5Y/f3MB+Qd3jjsm7CeNnz/CqsNoa/WEsBAtPt
lQw+PIr7qETjBbMfXWYWPZLeBNbS/63TGg0Dh4cfBWq8qsoYGhAPpY02sX3jnZBCwUxD9SDzPwr6
jTRLUPL5/u9367pN//8WINO1Ag9Pa2T7bzxNfjosvscEcBKl18hbQkR3nY3fHAwnYyNpH8sco1qf
HeOVIwCRXd8tHf1t+8B4/8yLGax3vUxqaSDblKzFNwmQyBuNj9zLd0F5s8q/IZU5vzNJnhd28kAC
VkzJ8HW1DjanskTZllMQyIVgcpHkrYgiHPL5fsweuBJ0za2JvpDNIDF54ZpkPbL+qAKDpT2wv9oE
qJ5OmIFNOTzlCgoF2hkSokp2M5hi8xl1Wci485AWw0lXpWWVXdWUbUX0U5uIoOEcAdQpnpqHETtZ
zsAB98prO2gJf7xYwRmQKurlKc84bP67bcaw6ma10WHCgaui12WbJPEOfEnLZwfKBRjT/qR94AE2
n+l5o/yq+xckENdoTW1z71H44aduDlWJfoGRaGdwSAQvk3hn94S4QvmOjWSxL2tnPQT/8p++VyYa
vGZgrBIB4reaQVfz2bI5e9MRA/T/OhO/3TG40uSyvoa70jxmBIFSH3UCgip+xajYd3F5ynVS7Mp3
xH7A47GL4yRmD7Qe4WA/hL69y/i2RhvBmaFkmqI1Jz4cQmB9SFNYE5yTfKWiQ5r8nvS7Dt60pTMi
+ZydWKx1S5gE1bZKx1WY+3C2ymeLKRu6NDfW64C5CE75tm3/PYOQxx8hkmgFVCHHjk3ASjf8Ns0M
XIyldO/j6N91mrAG9SCK5ACI4JTwTRgw6HrWEwKhERbW1I7asNtTZxdJThB5V5WBmE/tHSOwjeBT
Ze2RN8o9JGjppprIosN7JKO1/p8TNU1OQxGOJ4XsKp+Cn0bXbKP/tlz5a3oPviPE63/nEGm8zRA2
25TyJWX2oAO/jrpj3h//iQmbu9r9tqp+vZDGErwEiDKl+f+TrI8eB4pDHnbmlrDMm9YXWkWbljbX
5Z/c0wR5XxsgRM8WRDreNRz0yCjkKegfaphcLwQJ/hN3Y6FgI5ejhAA0luq1ZxLo58Mhkk+6Bwi4
iUhw3KiV+Ht433UKjrB81sG34ox01nvO7Uq5Pvqw5+YjsYcHpQ8qP+07NjAJTQn5HMY/HlMVfXlN
G4MjrDrqVEsf7BpGXLrl1JU6w1H9CAmHfvTDWZzluyNfdWbrEAtPKKIJbBF8eD5Q2rN3plD/NxYp
PueJIkMrwFvPelKIOS1qHm91PEEXQUOv6F4XdlkDI3YQyHoUYNEb6xwYoJvBR9bHN9NrbkBPfHSC
GZ+aN4d1Am9JbbsOhHeaPui31BXioP9ZVPkm92BufFgQAfVwRb9fMj4dGmOO7heyzeuwQXWQgYcP
RHI86iFHQaQzcQvQQdDxjk7t7EDJbxP5tfgCwTX4XjQRpIV0fEENGSSIOKgJd24EZzMGeDrnNSR1
EKx0CgUSBXc/GPYFb0I/EL5I636ONnQJYnSYX5P8Q/+b7lDQJ6fEvepHEvlPiiStEwZfVqfumRKX
M/FvcVd5a06eXz3T4zv+gxL80fiHLdHeqvurRSVk5Ik+luRYfRr0x+2ozZWdsgfNtrwnIqkxMUzj
skoK42zgF6HZhdytDhxM22KA/s6Dy23iUjGgFKh/RvO9R6ie78F5qJNfC1o6k2tuLDIlpQA7FGDg
Oxr1PN/pj88JrJLi6nqvpQhXvMeKMV2bARzWua/Lt3pCo9+fPqM6E+ghG4NAflIP8fQh5mRDMtky
bPyXkTRcl3fl0z6PiXHWs0I+ikNLKutiwzyKjQQ1qbO2DQdtfO4LuSC1sXl4D5M3fvX/C7AxrPQk
qsdjyOOFUaCD9TqkICYFYGyqG11P0MW7/JoIhZk+e9fJgG0D2JxbVyPzRKSyiwoy1XeAq1lOmian
Bqhh6iIDa6sDz82juaN3Gbg2etrUMDIbj64kbsd7LaqAzP8ttH2WfnDYKK05WjiO6gGVTqzE2Qvp
hiFp3uO9Um4bH/wVv13nVXgqKxbrUDuQRub56/zkRNb8omMjLxAOsbXBYRrvnsL5DAoqHT9q8Tsv
iwfHVgvI/qp66dGcQN4lBHgqt6Zjr8N4vDmT/Rj0sPk1ztoLyBphXwcIt1CPQwKpsX1YZWMKixTU
VdCAjxoEUhIB7BSvQNEpSpMXSUshiuo2hbkETBlkz7Pvz2+BLSvMEUV9xU20P/hd+0hxyBAoHe5j
GRN6U8qFdt6hQL3N8vJh7hiraLIE8npspbznskiPE4idlazYzOgCTh8o5fWnBYlHIom/GJ8+XXBv
D695I3gQ2jTO3jdMh2RXUvkAgkunmQEG4paRPW2Ei9caLlN1zGAwWZ4Ks4KzgP6PFw83PZif2B9Y
ytgT3G4jMmS+7B/0bdONI/j7vxZNiF4y/vfz88nK8kfTmF4gMCFgNHZvYRh+ygBGk8+UP+m+daNl
WNHZz9ITwHwGCc5eDfklbsVrhS7G2vSuZm9dUMo/KqaayseAQbVHj6ED2MNrLOrPxp3ewz45xZnc
6NJfNy0FhVYg+ls3o4cwKOOE0MRe/8e5sXAL8q3nJGUY1Pn9LWH3oqMR5fDZJzz72G0/sXy+GyYz
FsICUDyEVZO6BbqispVlIl+R5125ngtE4qHDQAVMUsSJ6Wz4G3xE0xbQtbj17FXAGrCaFFrxsfcy
te3jEGJeuxR3ZNdO+rXW0wK21NUqg/Khscora5srntzYCMmjI1W6j2ITFkRLMeu5mg3pZe4DKUht
Br+z73lZPsq6R5CipGmecxncc8NqvmM0sGHZG0w5mckhfZjTyCZM2wuk3FD4RlWqsIztlCBiZRQ1
5EH3rU+z54nawwRABVUG/maqMNlkSAGZ4Vr2FG566Ki6CtADw5aZBm4I7ENT4M6Z8yZ1rqyFDU4p
ap7+tWmW0mdlHfVIO1FjPemkN8qQIZmkwwGbAZ16mhFudavY4pjN/bbOobW0NJO2by5bHIzujiHf
8UkFP12gGGdRiKGnBKW9Ky98OHmYBpeJRwyeY2xxFS4KRGhieOsGiD2rCLdIVSMmRXeazb9dgPus
yjDiQirjPrhx+jxDipkb49KXoAotBrc3J4y2oVHv5zHxbw3ryrVZth4odD/EWChgyYhJo5zwXK8n
f2EJY17NQD7JaXzV63xZefexh1Ct0ASmqGWHh90MkrnPnT1q8sm4YF1ko4wZBRwPipXJGX7C1C6h
IoBvd95RaCOI4mGNzqWOmWOAEHJfbkKwaxG0IJ2U9Lhxqu4TXXY6TzjQaqL8+FJTdaPFC10GOKYE
R+FQCtvjB5Nq8j4PWv5KAcKyz4aKyg6jgoHtvPMDlt3t6elSDy82xM05NQZDXFCiW+o3Yr1loTuq
DdkcBLvqrc7R1DcUI9uE0lDClqEgcjO98IHlChpo6bGOICB3lQJ3bm9sr3mlqa9a1KCUabyZo9rU
4bf+YGb81lD1kUmn5EVPAxASwYyi/yPp46rKg3SWYMcHlmnuM06Ic6xJoHg/gzTpcWmEgAlydMD7
jhK4CG4jsB8Ea2ng6pWZ+JyiHatm8E9IdKIEmS/lU6Wl5CtyiP7VAcdywBSHr6lXQFCATi37qKh/
FyiOuDTIetCoZ2L8hK6TXHYF+i/AZPyieBkNwgn6j6lDqLGH8bXmGQq0mgqZQL5JsMbo1201M0ng
NUT4szGPq/nKCdO3PqMirX6m6G4jE9Cy1V13dPPkwFwTz0AG6V2xT7Xa5cYThYBvGije3WeovF3W
YGPY4YgWrjzGPxQo0n/Xv5naQQIexUyL7IqtSw0QjFZK/1NP5xs8FfVylxI2wS5BJS8MJA3KLP2H
8fiiE4o+euaAD9wL1YPO25nOybD9pAn/rcoPZQQOX1gHBgYnD/UY4Q9nsLFvJHfVxg/80oFdnD4b
eTDv0ChkR4+Teza/ITS84S/UX8ovkVWhEtXtUzKWVPh6HvGsOdsquk2e+hV7gGERj0o5aL0379k6
5q55c03ypGh3Lths9JL2Iwm6YEbB71BMMJwB9kLJ8C3UytzqDw7Gn0VjPYxd/mqE8o1OSBV45WCM
x1nmd4ZwQ0c0M5ikM+8ct3wLXjd4xTVKh282R1u3Cfojm5ncgz8BOUjKlWLAgpwebHgXqOrHZNQG
5QrIJe8RCw2Kd31l9eC5KtS/A8BwJARMwKNlaO7K+lWXO6X4UGb0ANHlUtTNEU2QjX7+ntFvyxxx
eh4kk5StflJhUx1jOJq6L+shSZZQtjyJHr0BX/sZwu0qrP/6qAGuBq94XCjOfTamHiNMJCgsBOnz
BUBw8gKLCFxKIL8o2PTflSLUt64xM3D5SwRCBLoz4MrGHNK2FQd4lAe9gYhJcx1s3WgE7QjRU5cA
NVIisK7WJpEXi0J/o7Xjq9CANVBduvIkw/oCxPqqkvxfPwloYttzRDuGnbG4gBWgtFXMxTpwrzOv
T18zfd70ii0lP+tNqA5ALXrN49hjOc/gz2vdfWDDfy3G71yoZ/1EdMjSkc4EXmNRJzMmyy2xp5zX
/3fZ9Kc+Gi4MlvSd9JucC+3u9LK7ad5ZU4Sieu0kyk1Z8iyqBZAIHuKd7PXv0QelT393ynggYi7N
zE2556JnusxEttiKmufGppc3GzMnaJhXxBxQ/tSws0d21KFfAlNClllg0swQhK+9VD9oJpC/3iTn
N2JYppdzuYWYAB7HcFuqnckf6rq6CCZ0VZioZQ7UA7ROWFeERB2CZhchAJxAM+9L8TiTnNMWuYCq
PRUoAvpWwUgL3jHVkb4MXDzaJoIubkxUfIyDEtE/g0zWYuBoQ8wr0G9Mln8WvMv9+oS0BPh+eECE
p9qMjlwM/YDRLMKeGEXjpkkPGYJ3JZG6dsRhsrzfVYFcbkt0gmlN+Mw6sFuL/9O2mALIZM8Qaxdw
w+e6Rsyve85sf4vOO8CesPW2eISzvne+2sTDi8I4NEH3ZfjdszUh1QXGqZm9N8Ne/moZnsSSb2JK
thaxK2vse4vxOwoUOGskc46IrjMevQg/6Xajx6mVP+7mwgS628BcK2DZWPXOzM275S40Gt6FRQsu
6M2xIEDblFq9k37QLonI3BqmdcjaAZkzHWjmeK9zLlyZfYsMHgH9IKT7nZh0GpzCmujAeu5fetMA
LdUb7i7gGW+bJDwG3OQwSxU4N8S9yMGp9rsM/N3ktifDRx1ZtzE6UOqttE7N+iq0lFV9PWHE4hza
Gaz+xC+u/C+hpb9UmP3ok1NL1GSmuhVYWE6rYPKegRmkRubc+/iLie22RwOFscLBQfDvkkbT5xhU
lygGWd6iWtN340PZB2v9kvoqOxBQdDWihzKYu+04Nxhd6qBAUxhDsvIL94xPxl7n1xqzUsDrxi+r
qZjJVg3j4RDEm8VEz2AS3If5q1/BDSbp6I6VcwSmBoFwcEZOsDFjkKP8e+e2u54rxlQToly61jkT
PbVPvVPXJaZeWOi7KxlHoDyxq/j3JvzOXBtBJHwW5V2P8Xjpnoiw52ODymFNPedRf4khexAonDat
czWaq5vz60EaMFvIEnvYKN+7p0aFfGh9t9ha+JZUm0kPysEeMjKMgIPpb2rZ8lzOcN9s52gKKkUX
KcwsYCHvkBAnqIY8CSDE3Ec3/kolTpGz4+wI/OlcAav40B9rzmGx0CDkgwn0pdGQpoo+bUBDDJHi
VcdcW0cPxom6htbhLOJNRH6LTwdx0VsurF1mhs+6VvFGtsIMZLS5RJD+khKFxSrKUV4xwxffBmkQ
V8GuGce/GK8irNvh5Gv54I2xJyih66Lp1DCJZZm/labYNpzFvE5ppyEHfqk6c59G0C0DMyXovkCp
F+yeUA3k5RUZ23scJZN4PrkZnxf5FdccH2abBNTgh7KvNHq1Hi3NOI5xnov6j7zBANoT1j7J+6sA
yKNAbIh+vhS4Oi5U5GTw0+QVUGh8tp9+6kJRA8tINMRDYEeq809OWvxUQThuUdAfkI6AbdkDBAlH
d++PafmcmALlW7DgBfvgsz0bFggQ8IfG+Iy00dqUUE+GEYHzLh1+WtIO+eHJdIs/ba7ABeOE0DtQ
ap3muXPcd6MsrpHp8aCAmuP5bI07+Kc5r6dK727fH8Yea6Swe3dSzEG6zsHAbTE3PvqPSA1jhBO5
MQgMK3x0kEXXKbWj4di31TjcXOLdHHn5ekEeetUqrBlh89WxxL80fLToXUySuKuxGXYdPtica584
7rnylIYQhgL7xauaC1MrMkjEqNLMJouwvPirognlpnaADRtLf6ys/gPh86PO5I4pHylSzrGv9syQ
1r1b3v+Be5G3XWL/zMobkbGFEnscN8Q9/LdGMNozLh+us5dOSYRFe4XDOMonwxo/K5iN3sS0uUx3
AXUzBlNnTuvOEuwuEXeKwurgjeMneELYJstZBulfN2FcCKeJ28PMmU9Ru9orYs4owwb7C4gzcASQ
/N4E7ECfl9oMmIW0n7gwQDCsQO9lf+p6enYoa+CxbPQbSFB7dlT8qy0B4HrtPUtcEFbTu5xDARoO
lqnNRwo8DkFiQRhknyabeIHGg2EszGHI6ZelF79mYZ/HvLjlNk+PWceKOuJnDCFgFc0zssSfugXo
MosOakFJkbufav8ZIU76cob4Y7pR9UbFhNgTfX+G6YLERqDJ1b+jbxXuM8duWxvRc+wkNwd/orZD
9Vxvtga8uvGhOZb83TEVQyyd71wBUS47QiSixuzuus3o4bjW6oK5sA+hWyMK0y1rs512C9VuVExb
ZTZ7kP/IjbHIWMCmwNt+1y1LktGKeukhhmjlc5ACrlVn0OpVy2vQig16mtEqDYrvDDxN1EQ/FTJh
NVK2FhWtkt1L28Y3A8luhunUO8Se4V8xs1BSeMmblwL9MdVNNClV/q7vJ0bHwxYe+r1k5G9jdt/h
0B71G4Z88MiZsHRb24c5XfxBmxzzH3OTh4jI5BVTg16uIiCNqJDxRhHCMcBbawAE/BrE9rK1bX1U
sr24rHLEYIJHDueHSVXQqazjkApEIZIakcfaudrt9IfDx5tHNE3MkPuYa8TbJE9ugiXl2LZsWQAX
0M2g/x6tfEOy7KH3Qed8a/KKXen8BYLNDXZhvMys/2rf2dc+npcpbyaeNOEqQMolREBjTqNPKzeg
Rtifop0OyC2vUVm4tfA4fIkiRhhRWY6AV3vK2i4YmbsmHg3A/LFg5iTFGO5bvfViSIBe/x9a3BRh
4vadYfEmwmiIxx7JedMrxkmU/z4p0wa24YuDVrxmJYbGmg/IpD9HCFZ0frBq6bYibz+xSynBEeu/
l++Lc/TGMv2VGr+0g9naNbv32McaMQR9pH9WRNeUa+SYwyM1AKThs+K/tqQxdFI3Y5egTNOi1RyU
sPiBCBfBQbnRNhavllIMB8efkhY9as2nIvOfZMy4EtfRpHW2bWejVhf/ClGDwbIhWjUjYxPG6Ix8
M4lEDTr76xnrQiHQgondlQu5IyWZpbAsc8fDuYT2uPbREZ4xVsnzbTKjdV4zWedM0px1TAGiKces
mNE0XVBHB9t1l3wc9qPhfWBDCVDjxJM0lPsXHjOYY3nJ4nHfG91pEsz/9Q6IpAOIgn/oZoR/SMb1
1ECBE6AIEazRXkEyMEY3atkuGiTsZRuk4JA2yjch4nG6TiE+tgwKkBulqiKT8SBJNcjgYBFFUZU0
1chUDkkFmhObPZC+phIze10c1H2KDlkxioe8kQzKA7SQvOoC0YIHab00AyqLtBKuTZ0b/VgIBxuZ
99FQgJuAkip3Ggjm886e1Znx9s73M1w5e7QcqL3VdAub/hZ0LK67KNhY5N8B4XykT6xHS8uQjKpn
El1sHTZ2DaOQohwuA7Kfg0FL283tsQ37wxSgRTdZjP4ApbKZ5zMHPynwLstM7zwqvVEom/lzkcah
R0eUtDuvQ1xhs6y7BdDWVzw4LA8+FzYL7SdPJ87QqnbgfgH6pMJjU7tzyXU8OorYl5pGVymUKiqz
LdatwOigLV/tOb3oEAVP9yklxkWZv8qX+KKTQaDci1skp8x1TuDH9kXn5HuJxcJoBLAVuWiDCg8z
4zMkOw/OWIDBIqVmGidnBoocSUPSifsAKAA5r5sFiswz1FPGZj0frW+vX7ZhP10FyXkIKA3T9hgx
VYi7jL06jVQwXmYejB93qF5ANs7S4RL54CLAz1qI0mRUP2qst4aaSi48GNH2iM4+BBYEYsajUBOC
ZVSu1Xj2vGgjC0zxxhhLGevUuvYb2fQjJOMGgX/pR3FsxXNiIzNUMKYAqXQKMrJok1BuRuaHY8PK
CosLL3nv2zgHwA3btHP3YNLXDpbH3mzCKwvYP0MmHiexMwMbwqVOq/BLMdThmE6WdTF56EOJUBgV
AYp3a8YCv8qmXelyWxcR5mgdHUhbyFCRYYzfagSmAnkHaw9QZ4lagT044bOwn7VkbvzWq3kvF8gV
DRfVlOV7j+Yu/IlNwbmSIMYGC04AW81x6Hcl1mei7T+bGo0lG3AOQHLeWmlt0enXg7nvErHYXspf
S/HlwJfVUcCL5Ge+OPc4cD7iIXvh4li0DJWH4evcFK9wR7ON37y7Pp2e7dovcO7WrpXuJioO3gOj
AARZGG0yeRNxfpYzslKolEFhEJF656Vx3NHe2Jp8C90XhLQPcHPP/ACDO4/QHDERrSJ/a3YO+gTu
QxXPd4u5ya3mi81zAA5LfOT1fK7HZvxOWiAHuK7tXaaVesRiOF5KWYxIPKlws/hJfQlp7dflBPPD
f0O/hbIKVK5pfTSm0cFhQXaGLYFueAyvfjaortndx81vOczVznc8pE5EhR2mMT/D4CGzqd/WaNX4
LOZfLRDQBHDASHPYyR99rZDs3+XEO6D9sxv6WjHrs83bQ0v8GF09X7BL9YSpHlbPzaA1bzlh7jL+
MSZrEzhi77bi3BFCSi74qgTigKkHMc8e6uFfYYszHmx/5T/mrfEHm5zfjqh+ZVPxrWj77M5d5+Bn
FocJSVigoMgrFCO6D7GBhAhDP5opFQlmdoVLjZbMx5JK7qlx+vmpk/ZWTJa7m+Ps0UCJCuVlBePY
3obSuWiD9Fz8xvvwl40Q5qag+95gC24ecNkbDjKAJGKD9v+SqZV+2e6YHZclM9CI9Fk1CCy/OW+T
sTzmLhl3+AfWBcIQwJIKJrCE8YJRYowSGVCyCcWKcdJaXxnOyx6xW599M4+PSFYyF8ak1RYPsQ/7
LrpFBvKWyKjUYffZKJTVW7+SWxXdUewDqs2yA43Md0Sxv82+PVeiObftdFcBBY1Fl76Fqv3tovjd
KXZjljPxVZADMAxAp4HrTTv8mX6nwKlRJr4kMkweqbr28Kq+vc7L9uNYITPA5DoSY7VGw/oMseiI
0BwzBo5CD0h1FxvVlrCjmJF1RzxocJIaAs4s8gmrAbCjDaYpVgU5zrpMc3HEkOxuT6Qnb+oE9Yur
RVO5wrriEW6AipxRXTM54kpRFF+tQNTbXJ7GASWFSjBhGKuswQxPXVUTnJrFliyqTGddeNVLHqKH
6EMnfWpLMrLZ+y8KIkphD8+V5/1OZSN3URSxS0jRrR6e9DOH+aE9L7sRGyjjA7c9ip8IMXgcZLCf
MSsA4TZ1M/T1OO6sjdH3YuMXFbka1VyUPsBdE8A6Z/hSfgMkgZjrT8COA7YMBaTfoWp3JVw0ICKI
XpjN785vkbfmpqq2AN/foH3OsOyrctUtR542mVj/9ZKLHg06caTGfmFcdfXQwAcFDtWX+2crBUh+
npiqha9REKp1lARI3HRGeIyRTt+2ckoRyWF8NIfjzfaC01LkD5Y7MoBEVzNlVQypKtxOAYLSiFk0
86UZCZ/IoL8aCZfVxG9XDZAkBg+/jCD4aIrlnhbpRo35p6izJ3sCRVy1f+Jg2DRlfalcNO9m5R94
BxkjfeRPUYY/o525yZWuv2w0NuF4seVLVpaQyVs4Z3zEmF0Hb69u6RLrnY96PIgjECsRIlZ04fGb
KcY9eQDod3bxWn+XQcTzGKSPaj4Fech0Yzn5Xbk3nfyrmJDdN73iALl1i0bErs68d9Ta2agvxUte
VTirVXe09fdLGvyKzOGw1PN3bFin0su3jbLgQAHWc4PXdIa+Q7nUNma9noK430Vz9bwIRmleG/8p
UoF2o2EBnKj7t8iGoFj7Z3Y99sH1Rsj8tU/CH6itl9SmEp767oHF3HPhKehX3nib8SQAGMzhtLD2
a4OJIN/ku7pbfkKlMWSsYtDNdLMNve85M3r2wmhm2r1D9JpRDOwZF+eeehzt8T2JGhhLxUvR1tWJ
gSUNLCObyYTKB+ZabpxIQd1pd5GHXRsDR6iFTIzX8eAeR/1DLJs3jUt7oBomWLmVo3NV15+jyipk
ec2Dtss6mSByvwSPJBQ9rDf8P3AN4/Ih2Ov28tnAFEGgr7US6Nb65vwKt/7Rtrwb3ty0bzyQXeyM
LJTj6Y+YkV90Oh4OJMK9E9EA9Y7/VSzuw5JxRrucFSlST+cYx7yrBIUE2pkILdRySWeiWmoZ525y
nmeRf4vKAvQdAy5THWK0EtIakszQIWUuD1nkW7sQosZ33A/g712rx159Yf4aKPGXDduLjdPtkfa6
ofEkMMsoRManZpiFEc0G30NzNVRi2iQSeWtPfcxDZe272mVJzY2Fgw+IO3CagaMZHHuU1dK0uQF3
zHZeNWs7dReDZeij1jJDx8KxDSu1WkC1NNgWoqn2MEhsNjtsdPJB/Cmy6K8Y7WPg9j9mwQqTrCei
lPlFHsu7RNTRwFNmZcL0TGOZbPGAfBoqc++Bvd8MJWjLHMwnnHmyIsyekTHhVIfZCd+N9NKYFMsx
5oSbRIR/cwS8vJYKdIZLj7YKXFIMcW9W015903t2+5QHV0NiLHyf4XjtJod+5sI0Dg7ANIVE0Cg0
D0NSs7KI8MEeFLpvDXcZb1aQ/HEUnUVQvokYmbPOQ0B3Cp6a1v6xAz+8LWHqXPti1DuP4do2zs1T
S71jdnWr0WBexSHTd6JP5DCWHEXsY/sVgOxGlwymf4OHkPhRyfSiAQhQVaq1jF2q9Rnl7kWJf0xJ
v7FQEV/Mt6ha4JJQnNN7s8mh1o37ptKiv+t+mMPVYqCUXJj2ral1tZKW08oV7k05yWemxn0U9vO6
r4anBlOZs1dIEnfQTKshnFGE7AM4He2TEbp/DNHdHd95rD3arhphn5UzqH5FnXBxJv+wZADxVBPv
VVMDFndm9PqDEJ0V4e0HkkWDyOQ/VBQipMZg7NthvqAwd/EHhJKqAVaxO62xODkuACHdALW2jtAM
5XTd9ymCNTXKQpjpsaDvpt9zIHdJFLP+TE8VhGzXQ7PNytwNVoePYWLupCw+9ZbRoOYtPLdn/KU2
Qe3fhEnrZIne+xaJ8ZKXJukBAS6TRYsbhpwflH+rCC9x74+ZqT+5weQtxSwqEc/ouDwxUmm2hsiy
K2AwdFFbuk0XWmGfYxlS7sHbHB2P4BQNmGzX6zlMi5OqPW4KxPhjICn2nZqQxtFIPrAhqemQ2G2H
jrQOFI4RvX3+mbqM/ITIjqzGV8KRz2HZnKMFRnvu4OxZDh9T5DO4tDGZL/7H0Vktx44EQfSLOkIM
r8Nkj2lMLwrb1xZDd4u/fo/2aemuYaSGqso82cZfBdmkXWmTyFY/cUTwY/XleWCKsKp0foWPSLVX
mOdQkJUbhj9VCv46pQMklquNBk1XloKGezh/GDboSLwQi1aSmapacBSIUjzrrQxqUpP7DYIwTr7m
bJbVua2rB2W5GB4D0QLFDs1T0VR3JqNrhwzcbUDYDddQfVE2Ax+PObKtsofZIiqbVxQLsfwrh/GO
ZMUXE0RlkQmmuDGXv6AQ2YuZWjQoSlZpfaZxErQ0GWzCKDQKD/RNXEvbc5QvptD6kUkkILWRmni4
qMb98+Pe52SRz6ldzST9sOl28NYn5Z65uHC8IfOtifhc+QHGyJyYq8bPt4VJjWAa5CpIlQOzcqgt
gIYYKDXhSbctYDyjiD/pPZw5qP5qu6VILk+JkI/LVy9ItPAG7z529ClNuH7ZdJmc0UD4UR5zgNXR
POEHYRRdCfXoNNOzXH6f5X9t7Vy0Cz2akAcLVazgyJCW+zKmED2YuDyy87xiKkPXM+A4HQ9F7W7c
ODxZOftTi/CoyZgdaf23pEBuLdJ1VPzTIPLJOYNWoy8fcOqh5RqKfRqTNbbsIiTEruoyuQ26vFa+
9VXnijRztR2x45PUU+Dy6n8gFKCrCOdjn0+XxVqy/PbaC05+Kd5cwjD/f6wZ52od+90a6ywHhsk1
3a02wproJum7VrgXuw7u5gGAV+UNG7txm3/MO62bl7YAN4rR3QNPa060rlApZi2+AJn1u6y3g0uX
9RC6ppIZZqRHo6DNTPzcJo1aa597oKzBJYDjM31KLBPym6ajTrBrQBRxlv9V+PfJaZPOpavIADcd
BTNpFJ/GTB8rN0NnE5oKykTWMxa0ZoTXiUNogA0At0vaW9yHEYxHupDKGH7LIchPY+rgnKhasbWq
vF+bs6k2oJD67zivAvhJxSBOAUKmYFVgrNiX/UByp+XUtB9QeRmkGj+GmZ89pX4KpQQUcH/yh8q/
NZoG6RAp7NlJE01o97smPoCqrHe2x5ShcJL0RFGGMXrozQcxMZQGr0j9rbzpZpWuddAp+yhCgPbF
YiRTK26qRtnSsiPOPWmubvQLIAkjlToRN9E5rFWg+ba5EkAtR303WMdxTLYiywimWTR+ODTcVS3E
S+18tGP9XpUfy3+AXnpc/kuRJICJhHerQ5B1CIqYUi44haIqFxckeOqvhgl/CiA45x/r4VU6725D
6lsffQfL7L9CxOlsRnQs1SnM1G9MwLjJ08NKvuwiiX0K1Xnx0Cz/1KDGsNHceajBwgjJpLcrq1sL
rUOLcIccSuC1q5o7PDMDN+E5OeZQWqrI3OGamobbCEbJa/8IiqU2ee/A3fjoxgcaBo75ZFoIiL3n
sRP7IvnzTJKI7U8X1YBlahxmx0DKracjuiFom5SFZ0XSs6DfP/gvyw/IL2cW6jup1BnRSUsGSIbI
NynAjwXRqnbe0bSb/PAlzbCAcHHUKWkLrUVzA65Jl+C7kGi2Jk/yeShI3NVY2I3iw0Bbx9PJOUvK
JHkpOzrRAXqB6HHiV4SFxivPGsdjaIMpKj9DyLGYh8CV5ehgFwkWpvIP2yRJsDpZfIh8cH7gPPE1
LQUwdgIpG8AYs+WeP9AP5j6fwkUDt/xQ/KVzoDN3JzYl3JpHK/eWL2A0i6/MZRyiTr6uHyxulipH
aAhueKsl/6L/HonRWT6+ioQDWf6iHLcm+peMwMid4myEkNHQ9V7ECMNbsCitkqWHzAPlEfHPGNC4
GnJxnr/xRB4oLtaLH2bxWnEvv0+qp8yrnqjWjjBCOWmaUy/b49T2BwwH32OaHMbK2fFUtbhY4Us9
AhOoTrWu8AUxdvVe2gSU1/08YEz3d/yE/LLLiUOo1860mfYAsbLoV4DTQXrd+mtYvuuGDxkD3GSX
62WhuNa/YHCe+UQqDl0aRevE6K6D/S+oBDoZuR0MSMvVyRgeSgYf/DlOa+IUGirEDhMiDXcnt1CH
hvW+90OD6fjRpoVW823qtKVifwwFcChu7yS6Zc+OgO9epwxcrpqTyqItyWvEoksVMvwIgBT1r/FR
YXYS5m8ZPLh5uY7o3PSmCVylkoe+bUvcRnhfK08O6yCm8Rk2KV69T4vfcVncRudsTKKPSVddAWFa
q/J3+e1MouQkQvICpOep1eWuDT+7stlYOPIdQhnqMt83ZG515APwsvB8AiXuY+O2fM3lLxATHO3t
yVgGO4z6ljFB0vEQzWV16QqegvkruVItP8eyuYD0+2B/aJefWDbWbU7gnUr/0RiZuM/PGFlNh74v
CoGgmY6a/zNX9X75NjznZXPhD9HVTie1p3FKpqtaXmueBmGQsMeMQ2bDkGk5A5ffWNcAcJu3von2
vp1c+BJzFeEZJEpFvXZNRNNnt7ywgTkjDDxhM6L3/rush9RMRsBX0dMSj3eYYfbrHCMA3MxabNPc
oUZr4vdFeJbkxt6AqWeMNU4d3i27b/bj3Pya2fyapt33lCAFtsmXgaLsfgpSOsGZHnQ3b0VVXNPJ
D/c4hx1yKq0QPwlemsQD5016pCHDc9VI78RQbLsgaFziM4x6fuXqwaru+LJoUgjrRZ8f0dzs5C0t
DXRApGcENjOEynrXEZ6unKZfZKAmtQc04u055aRHWwF/wP43jegMm+CYZCz7yfrO7O4hB3pd5hkO
CKaPZnclMGNlWx1tbjhfkwkXs/nrXfQuYlDA1TAWj75HhVlGZ2W2G4LedwMaEs/vvpC5JOfOyzh4
cg+rAh8/waeUEPvRzpiVufWNGzLTdjnT9yDPq5UlBW93cTX1SDpnWzPxIaLJ1t3PfcCAudjYmFtL
aZgnUUOpEOO3Ayaeo+k1IboxaitkTbCVQjKeiDNI1uaIpRlq5YlE75NB6ORMr9SwoSRN0MoEcOSG
xdTMl64VL5zHsF64Zg79sZniw6DibdfgiZTjxRQM6oU+ND35yqE/7p258c8D9xidOsZjxehkygTn
E0q8SD5qkfzrWq4+y0Fa03BGhHYqErajvGNGwugi8+bzXKf7eSxOfjs/2zNQKTd6WELXK/C+UqSQ
RGjkBWjMxQx+l93d4YMZ6C0dTG1C0wLwh2e1+nD5oWe4JqEbrtOpO89zvp0MOIhBq55tx6V90k1f
eEp+rCRg/NOuIQIfR1ddlZvf+7F5a3q1NZgUM0qwsDBxUgTVSxD2L07ZnzMk7IZgVIGpaaUj4zE2
h2PPowRJuK5Swn8NME+Gzn5tszr7sSTAEtVjHVXDToqPFqIoOif3TUp2AaMwOvw9HX87N9zJaGo7
ZO8CIqcvDJ423w2Uvx4B0uFEGmXHnKGPOAJB971kwH/H0H2kwPob/Gxx6YWK8is7y+TNiyJkrap4
ijp1bPPuXpvpQSlrY3T2kceOHQe30hidRa8urY+wDuvnIcrpGAwYI3hqu7hZ5OTZq28m51nEAbbh
tLqEXVOAiCMhSy3vsihLeQgt97t1grs4JkYj1cgkMyaE9sTNsG2x+QiX2qXkMVru8Fi3KPLc+sDj
usGtB3k7qo32mz2WgVXPrVXGKK/koM5Vzh4eV3SHcZIbqFfMLRePrWNnlButC1qkfTGHkVif4a+x
jRcBJcuZzT06lnadkLqjIKOuC3PCDj2V53kcrnihodOJInkPpxqIQ7uPpkW8IaHcYQAZkLfZRPS6
r76tH21iYU8NjFm/9+QhJ64I+z9EFAsWPWO9ALaeXb7TsN61afPjDBFYUxZ9xGAAZKUid6R0EfyU
qHzJDnZTCyFuchcw9Mozq8F+jMNOItkj7IeuANaNLCKjxJ6CJzfVao/UjHfXI30eeViOt3JOrmbA
zXFyoTf1WxmOT17TPBS8KWb31un6PR+nQ+wCi+SeBpsmOGbD8OIjlcUzce0zlxKFztbsbbpmhFsO
+Bi20Mi/b233FFrDSeXppe8WuX5Atj3SVG8IDq7bbzqT1qydilNkOqRzivpUhtZ+8uyfye1AVGbZ
N7Uxas6uv06x+y/0iGDqBwB3gWXzmljRg1c6b13L4B644JYRxkHX7lNujfs0CZ6dZDiPEeMxw3hJ
VLQjWfsO7CCdA3qJDaq/3mKov7xDcSl/B5PIaFlsjBbWsRWhQoVFp1CnxhMOl/rYKnmxvekx9Py7
2eke2yR8DWkRF3V46tm1hzS7CcQlBrcdwn65N5moYhPsdzNgQ092ryjPTpLuttfFawI5mL3Z55kt
cu3kdrDj+YiVSUYHvhUCpNwOjfuY/5VlQ8dCJN+MGT79xuoODWVqbwOV4EsFBGSycSKfFpssNi9E
/DIoyen9dM0Pbpv23k+Y6xDMdQsX1T/4xfolBWC/MgyQNXbuABBqKBCjZjgqoc+1QnE4pZJJhetr
3OdLAlQb/bhTxDWQ2ToOHTzIckkumf2iv5vGrNlEqvwz5fBvTJsL1lESVsYetq4XTFzC/s9Q2DqW
PfxzXMfd8LBjTKmz+1z5ApWro5g/260mbVPR5pPTvKPZ6QF27OW2l2iP5eAzxMnIaDWE3247Ata3
cAnma1wIJopdk3DD7/q3omjEOW44Q7QOj20TnbWW+6DRJJ65uypic0UK+V61YGZaumQ2C51siQPB
MCe8YOem8BAcDNk+c9gTLEfKfQizDzSOILyjdNFzpt5LwYSh9auPWGGnrBzzcW5y3IoWxGLHgUtD
g9a0wc1ZFazhKaDMT/LwSeU1qqK6hjuq62tqVQ7iuxlnVfE5Tx0rK4isvalruY1z74mgNMAdhlqJ
OvuyoCGAcOqgHE1K0xpRzLIBottWC1l4ab+P7bksnauljX8lzIA4KO/iDNoxQ4Jh3bRkBCnGFYbi
8lFOZxmpM4ZH5G/o1tR+IMd9q9oO82vkXVjZaOkIParb99APn2okFW1eXtEP3M1VznRcywRhVSD+
zXp891mE2HW3XlETQ9phcpFEnvrlwiPX704TuAzH9QN1+MJ/uKNT8CgUgd5siXg8HlqBMX6eP2h+
32sDYlFNmtF6HiyskIneWfzE7QTilYSGk+gwl9qQxPzYJ7MX7wMakJ/S56wIkFPxsn81ifOV9Ex0
i6Z7VGTgpf3wq01xX7ey4/V1YhrxoBUDhpWMCKoCFyTRSB6Av7xV96Gkw2NDSOmMDf7v7YJr9+Zy
HeM7jVr/k6Twk7QYeCVRwKsIiR00657o+PME5W0pf5ygec0KDZ+EQKG+p7dc5DsaRXo/Do1A+QCl
0RP2UWhJKASXDy4TXD5wqzVOsC0ZAKV5ydiLZqaZ32yumaSP3XPhnd9Ifv4YdPThe2V56Oaa4erI
RLugHeb5AQdL+BqN1U+GsDKsejoc2csoNDW0fyhaaOG1IG6I7kZjuyQOk1HDxMd/Ugu9qiucSzR0
xd5mr4bPIT5BSnc7O6XvMFm0eAEav8jc3vkebWG3zAnnVftuIHLVDo+5MW2CqXtR/sj4oHpKTGIc
Sk12+6yyWyHYLgeoGmD/WdQ+GaG6RhbvAUxxEC32AWmXtuU5e0ZHT8Jod27Wx/uIOx+6rWnTCuNJ
S7X0A/pDbM93aVI/kGTwQr7EQ1roqx/lTxZBtl2N0WSmCSqmju9vQBYKeHbkSMIVHE62i1txiRwA
3L4F2M09uJxxWXZoddEI0inrs/ECvvMz5DPQTvFRz/pqGcWPAQUapDF8PTPhZIZGKhiXDQwYmXII
/F6ur44GccPfPpZeFuKAYt5U9xY/pJGQK7toSPzkKWa5a5aKzY7TuPqQc0eNDBPrRooH0MnrwxJB
mobmk++MpzQOd4IJ69GgTsc/emvZnDzCdfqcnLPRJUTRDJE+O4fOnf8cxMe8uvSlHQ/Z34KYsItz
lSb/XBc/Q+3mE/Iwm4YevqvWYtfse7rZboCHhjgLBKGIh/h5jCm+K738aCS0/EElmbzm5oHONP36
kekQeR4rrSMsQgO+FD8CH1oQwYn54XUUmH7qYT/VLAkW2JQqLGjWcyG4As0dwCdz9tdlmdHks3vy
oeqB+ScCAGmtORs2pQl8N4jbgy86Z+t4SLnRhBG4o73FHOm/USww1Bm804CbsRoKRj4FfkquvAfR
jx+B0TJ69Q0E5sNdm7Rbxv870yFBvNeMYRE75cZrVyKzSZf8udn9aPO2QiuHZEqQDzxlDzHs73i5
R4aZGDdOkL4kZXDFnvFYOjW/UeBA+RypjKeKzjrYwnYdcvNyZpmup9jgbBTS2PgSAHwNbvuQlAvI
10Y2wmnoucTGCulFB8Mci2/KJfxjpHCy6zoCcEeMY9Iwj1rbu5L1CtKQ2GmQbB1W7SSdLsJW17Iy
nuVEo2SOjmPiHxK/OKAUeEbjScVhkwxMMutOU1UhoddbF9BxUAe7VqLK1AOJvEl/l8fzS8IvanfJ
uVGLDgUzWuLQ4pjQls7mjbdxnapy09majMRxeCtnFgkpEJm2D6HdbU1uFN0cXwGHy+ceNQNWIRjI
C5crjnGjaGAEmazPzeLOsqNiOykmZG5uPxTCPKZuhMzIP45ZtLLDadcYhmBS6GAGxaPCtZ9RVpam
+2nC3J/V9oijJ7tfXs4690j9oRU1odjMCkSKy99MiMUNHiLisLM9MHop42BnKx1sdD8fZDfdo8Jt
Sf1yemQj6sxM4l/gpx9FifSmGsUh4xaHw9amE09LL05zTchtAPlDiXQbx+hJ40wzsIduujWHIqPI
b54NdkSHtIQslyP9/QW/3LS2sw1jn3lFRefEKOeJz3N8ztLpOUxjRtDDTVXBiz335xHuJIeUfba4
B0vh/Hqk0QNn4q6XmXKlW+oxnbAvhe5XYSJc6SzjvnDMrU8bH/L6KkS7pUv8ry3HWdM/MTGH/Rpe
gjBAB2Tu0t7cjxG5aF4tYXB6YkByHhdnfxAMsRSTk3L2KBpL/aorA4BsgCR8jOrPjDi8Ycweewqa
JZvnajvkBpMfAuxfJv4vjby/ZGn0BHzXvIr/iQ7ToravIWsxC+abEdTWfZXR4WewUS3SCxKdCxSA
OaPGJvH/0omear1YV936laED8Ee/pQMEgA1e9W42yp1fqIfac5lAQZKgPEJ34/VP8LHfIPsTXWO8
Opr1K0EclyM3vTl+spvx5NSZtcmj3P1oPO5lsZrvLAcdY20l57EtXlsS29ZxzxYgA1zxpqzCY+Q3
zXnOQ9prTEFW2iduzByXMAuxoq0AqNzysa3W5R9X4Seb2x1eAX65sGJQizdtSSPDk1/FbnluiOZh
eY6AKkxsVcSy9uSJZ9oF72awMcyMxbqOSUNnEYOaQB4X3FhAILMzUBxcC9F7J0qwT88eTMAXJl3m
UbJptg0qW5hI3mzfJHWKF497r3X2MYph3FLsm3NYU+3bx6yhM9G6+TnnORYyfmcsSfewmencDhp2
EKeBzZa51Zl6d0aiddmHCmikZbr31KTIwm2xWJs+kNsZM00RHgYvOzSZ/9rCCY8KuvMWWP5Nv6Cm
rXi8WdZMBosZq+GpYLek0u+3ERJht+8JZzShe9fpL4/iCRuQfTYc44iwBskDgOinpi64maj4GJtR
BPaNxNVG5sZhyIPfLjR9RmczvXAig1Hbese4Mq8q0Ke2QWEaNYSshr06hz0K3iwvZvJnEKpaw9Gk
ARbJlO5uNPyVwRDuc9b5HOZQ/rynyGJUgjyB6YpGP+OLxe5LgQzQ/0xG0dE1fEJF0OOgQII6Rahl
1LXPAUUliaQdSlfjxPG+62LUbiKZ1nkCI7p30h8fRd5K4yweF2KFykN6ngIUD5icgoyqVeHpB68w
9nRccOa5xp8in9PKXBx/3g2N15EZecDbRYGfpzYDoLk4iZBkoGhOryaoDf4sWjRiYl22VloU1bHr
cWxZJSunDd6ipHyYomKH/udsxckuzevL7KPRLGcHzrBCgtnZ/YubIGOPlOltmFwXQKzYLnw+k79S
TA3HFBVzutilVdkeO5eA9t4m/7k27+MiJYre4PRBPltwi9h7zESPymgwUKvxznBiGFhL2Zgl7guh
uvvaCq8yLu478gBgjtAA6D3QYhWDsb1goWxk2QdkUmkyAz2yoXXqHotUPoyd81ciPk/kvU0kI7IY
mhoOtT/HYYicue+iDUEe6yWpK22a56YOOTUX52aQklpshh9u996WzGXdgTko1vD4JriTKAVcYPT3
hAWd09lel9lISzm+oZrcDIF6G7PyXI5Bth8U4Y3db9lzcCzbuPU7cZPzYgYbjcVyqepLR7/UZ2Ax
l9kqTeFQyFB9uZFxUEa+DcPyQD47MBCzI8eptKEWEBFe+XR4BdIsgewNdBV3ZEJ8wI6Yd5iD5Kqo
+dd1tSQueNOfrFHb6zK7n+lShbn4DFwIpwvum7dja5XLoC26xnH8wE39uRL0G2gb48c1i5vJQJPU
pUe1vEc2ZmgyCfO8XpNo+i2xmr/SKr2ZCQve92CyWOYPVqtzhx1sdpfWPReWOAAkgsRPtIiPUbd4
SBKIJPFgdamJ9r+NGhuWPuDADsyww6ghmPUGhMqjdPS+8cuLF89/BdYyppqCQUTAfZqYsyB3X9nB
fZlvBybC4ZTcL59l0oSXMYm3U3uTMZlbaCuBjD0WMzktXfJQzRO4FRP63nI/KUoTSMDA1AAtKebJ
/iGcmnGnk/ovj0pWIbG7HVNRgqG67MdZBJrskpECApN9IE0917Gz9bnoL0W9mYiNbTKmInKFZPG9
sWj/cWjGBQ1tNHuyPXeTeEMlsvUVpmOJrMgm4VLMdG16fSLidIfR8BWuyME0IpQJeBtxadYtoE80
r9DUnfvlhZwqjOLcyUph7Ich/M0bzRyYjkJiP5UhqocUFD8fTZKEe91a6IlxFOXYBYfJP4/ZuGOF
/av6mOOfyqYkPNjzDcLzENytQD2gW+JF6UsTS9ji0KZbqYVmjjA5z4lInkQgwfPIsKdiNxmy1j7Q
o8igZRIybUgmiUYVeBQqs02HBY3FvZ/s6rMy2Lu8RlxRt7x2cBc25aTSC8TuFIO+3M9+iEInmOdN
XJpPU1PdD+BdB7JNXOCXFp7DNY1RaAUWPB8EWGaRAtT1BRsiCry1Q276hshW99A7pL0rEwUhyslP
c4ruWiOh9V1XxmMCWAVpFZkhFfB/bu5X0LVkSRhVtHF8davAYhkwhdtbTxPa56fFkoV7abjTebiO
6iH9QMKAZBWlQoI6YuVaHrU/G7a7bA0tqLrGeR4rZM+jDxW4evMIayBumfoGuAZyIIbmGzrwjMNs
hil1fM2NlzEil2IctmS+PWT0nVgm2DXyaxIj5appHlrFd6PJey/w1htFdsiy+quYzKcYBQSSeebg
SxNc+UvbYniOSwZ3bI43R3XQPf1L40302hAysBdlU7jjA9vn1q/iKt/a1TvuBPrMJA3z5Q8ytC7z
+AMZcFUZL6FoASP9zaneTE50kwS5UGjfm2nE5UTRoIxf2UT2eBmw77t3dgBBli4U449kVU+KFHp/
WzKSzXkjlU0pH11sjPxL6RU0QAbRizjBsJgZXofRPdcV1Ma4H3aRfoYWBaU3Tu6rRD6giGTuX6NK
xggy9vZLqEKm985h+URQzp0KVpkL9dOd553m6GP8QFHJ4xxSdDcjWJ0EGdfaQo+9zhpvoYTTNaCb
sSt88YpL89qhg6I+x9fsXqJMLOwEdibh86PSUqAh5fNx2xqFRPWpU/3PDLB4NgIkIpjnUwjl4xwE
NfPL2NvLiLx2i0RcxOhlIHb0xu9kYpwiTVxCT6hyrW5YamkgBAfASFCJ3Ud/9C5uBdqxnNNyb8/q
Mzc8eZslad+egeeMG3QBnIVes5WCc5Ha2rDpHSqL+b1Sfr/mNP8BYvypmFjjiLWvuWsRm0KCns7i
MyL0q1MVr7L19MrKJrrtbSe3jSvuMmyLEjgU3Vya16MfrUVr0/+L2CZjne05Tzd10exazzP2VsQm
i0vO7lSzc6OGSysPzKvtBmy5+ghi8wtM6naMQ4KOwscsGgIs6dNKF/3erYY9CvE1nBsGdjjqrP5m
42lJgejprHmwO4QhgjI5ugRk0/qJeaqq8ajhHfIqMKkaKGbz+Y6p+lqScqv5GgVKU23173SJ901D
Mo7lxy9JMd65VAGBJhdncbtHlyqKDt1yUAmUf1KcE384SgyMvJIZ3DcnzL+s+c2QSNx6i8qq3qEk
WsWEWySSZmP8GTv5v2rM/jA8rAh7JmC2zpeNsHkLimX1kdGJMyq7KsSwXqphyRinvGTA0DtfXrrA
IhOJJ63AZggZtdzWTYQJW2NS4MjdzkVx1cbEuJ4Qck03v8uhUEDHMY8EN45k/fQ+AjsgNkb2pS1Q
koI7/1QlZ7wHZ+3GP7Erdp1ERZ5jwGoHIqmrlmv1dGmb8dpExtHFByshEKwL5vBsvhdqLLIGWneb
c/8dy+LBZANKuvx1YHWsAj+7j3vri3CsaNWyHZYKXlk2oaEnXSjno1HfHaCtxV9BoUPRWzhGuUSj
vLDf85BDmcAKAVfYcWwjbTv0gGhcvp3q3Yfl1acl+4iphhxwNBkEmq2rxrzZhOvMU0yfFvwAs3Az
NYat7afElii97WzrZpb2YZ479iwiRIyK9I1KTl+NNZPm1z+6aPWWPjCtv2nd8yKsvGVYSTP0KWuz
v4aHtsE+bK6CoHiJNX48wB70APhZfFcTm8b8Z9UxWZbK/htKXqC6QixKU/clc5G09wu9r5eUrigV
PSJBEv+MvhxfO41w7juB7FAl4O1gYFOsBdPQqTe/ckywC580LuRfGxDSygDLbW0A1gSn+B0O3mA3
zuEpZeo8MlmOvJRpStjcTPyRUCAd33hvhbftYuvPdpI/l3jDI1TKiz/iXK8lHdllgwcwj7182Mig
u8uIQRFqPGDmJfln0PuqUCdC7K0tiLrOWPK83O/Sx6VRoXv2E4eePOvJ7LgiDxLUC8Ll5WFM5iPz
PuYeoO8zcE/hzMWF0W9GQkAwu//SAlLhUk5Qqe0BXB3Ju2O1Wj++GD7CJtirJfa+VEDpuNjJ7KPP
2m3OeKaNo60VOfdjMb2abrhBun1auqYhriKjaykpIj7g1iBnitq/ckLOy5wbgGaJiH2YhbBeKjbh
2EHHLt3wTpbx42x5N1Bt+6Slszc61Ru2FB6aOxdUodXbhP+P9u+Fqfg54uoYwDvGwwxChZRwo0SO
OnRcbNL23R+cYmd1Fco1TqlhKFDZZIbYWIn7NckJGFQ0wGTOr8FUXSPmvUNLyqfBWglKQ7/UQcHF
xfIOWTfsmVu6DEXRadnk38jJeJHE7hY80J3vYL9D27olQTAEwsef6+CbwIyllxapW8o3byEul347
7BNdz3uHlgYOEc3DHAauQjD8JnnJHAtxiTv/LNdG2l33AQdXODaAnfUjUo4HYhJ/XBGug7T8sYS8
UizauvghqOPNcYNtnZQ3KbtoJ8dBH0XSPWQyeZgmJixyIH+xgoAuwlOgSUnWI1BxqvT33sXVlIGM
GtSi5hyvOCoOPja3lduJb8KBKLZceiKzRA3YM+mHzNFWzsZq9TOkH9JWrPEgi/hj8MBlpg0xLeLX
CuXB7pqjqUoX/OMcwSFMd9FCn9BNv8Sfk+kK+wpmDkGdbdV8pTIvVu00cWp232YUPGrmIauoIoc2
h1+K4on0KIn42S/iFzIC2vWIZVK0NKDNvkWMGoknj6HNcn2kmep8YC3eRqZkMwtgE1co1Ksh/nAX
AlQejLjRE/Cf4mwa+j62x+dl2SdO9iEj9yEKnO3gpZwiuOncEFBKLkPaSt8iB3qY4uhVUfVheNPX
kFIj2OmjibcKhRLDZJN46YNvAlic6FdYof0Jm/1nSYNdlpdKyA0bKB7MfL8UUksBU1MS73Tkfggy
ZmobZ2YSsESpp/ZDyLJUERkaCAbuo8EHocfZARl7usWabYcw2QDJDLRY1ZxthNk4utIHTDbnkHPX
LlvahbxgCNgCUPVEcZrI/dHVrZweESZ/zQ0abm6fU5Q0x6AN/qKJbk7Hy+GSUte55l2UVi+joT5E
6e2druS1djkxg3FvRCPRce1rYRdHhtVq7dmVfRmR/0ERxkc+QTigtKe/r0rQgk2HOjLIxSb39JNZ
dTfqoycFic8oAZmkiwCfZeIxycj/bxqn274qQd44YoT7x4BN8QoTPx0glJLEsitxEm5wJrKuOxhS
PRReXFw9Gv+JjVSSkMq1FWOcgASIIdZSqxy21hI3nPTgPHRiX/Af+8CIOszG5LWul22yxJjmk02d
5v09beiXuiD4MqxYC2YQ7pG+7oG4nhvT/DJG/94warp1LX0UZeMBHuWzx6ca47ZehDsOgVftG0U/
m3Rnwl/L0JTS33uwCO1BxQKiNqm/Ir86e21C/V7XTy0twmCOYdC3HJ1opxLrt/Ot3+XqqZzo3hKo
ASMF2c2MT0bd/zM1KP+aZv3gxASZyYNV1v5R5Iq3p/jnt8RTJwWWy9JiyagNTKgfW9ofYWr4MDqG
B9Ay/yyn/DIjcP2sRgQ2dOeFzUCQqnIYPCQY4ar1OWiWTR2N1R9kQhzBEEehZVi35Wo1lt6du0iI
QHvhlHG3tfQ2fkQpX+Ow6OzsrgzDXTw1R5r5w4owHJIac5C92WQyVbesE31C4MhLvBhB3sjzVp6N
9HKU3OTblgmhlbcvvYt40elvRqSv5PIelhe4Cy1ao1wl3YFNihBS23LlJgtZJrqfwEcYwSbQ+n3o
1E9sF/+GDiOC4UGpMrpLuOiAxJiml8Ju/+PoPJYj17Eg+kWMAEGQILcqr6qSSl7dG4ZMP9B7//Vz
OKtZvO5pqQx4kTfz5AUAI8kyemMQSDHAce+NBub1Urq/tmA+Tur4GxAVP1rjf+QeS20x17hVfHDg
vHADOgoLfgPQEGWk5CjdOHTM3ql5YasSvNhe/qJ7H1uz8Z56gR13aCfYSZg8AyzwG8VBXIy0IZfz
TQM/jNwMM19078zZmfMY9rcTPiv4dxtXdSUnWPDSo4jlFJBsQys5eO2C4yR5CMrxtkRcpUNpPno1
UqnCTgmESfOOo/aVCNNjXk3nZMBL46kZ6RovcqM44ML5ZDW1wYOLRSyLmFdUZL23UIPuYq/7iy8f
DP6oMJCOB7k2rHT+pWLKCKEirHOjxXK3TMjBZt0fPiu4cCgIZBewpPBgCtETSXNu6OcfaUAMcHYb
6qLD9HEaNPXu2A0z6yXFCKsKARDCpsy038y58zRggTKRPe2KVkP1EPy1ciDdRCs6K74Kd97IhmCN
Rzq7lBv9NtbyDRtICH2NiTYcgv5M8WR/9OV8tgP3e4aXOXpIvD2hq4Yv59TjXEy6NzdloTl2KSBU
Mz0hjn+UA1UadoZLbMpaFvxSHYqw/KwBO0Ue0oYP5x+azwac+WYeI9YU7OlQNK7OqL+CpXzE0gW4
SDuv62/V4jC9S90a/3NIm4XDUi25dn6Aepitvo57zetwN2L/vFPjfJwj+4TFpbqLa3AaS/WI7d2n
QS3Yxkt6a+3oYbXGSR09tC1KNIMCMZuzETbFVe6cHRsgEzgImNqL1RfMj3Sum+ZVABji6KQ+gTqH
gvfPFvKH79Upm6zbuqJo4WTUGAmCmdWlBTG0SRiMu8S/yfU5MPwNiulZ9MujN88BJD8oCEnxLggZ
Q7N4tKvgOs0RFRQcDoVMV2os6W3mB9ZQwQvP+CPRcBras78a65eIxz3C640IKuaf+CImHx4MBV0s
TiZ6DVZZbr3YIoac+za/FYiNBWf0elaHDeE9OX6Pg7lXeM6IV+3m1dk4Zz+On+yGYNlGaXGzNPm9
HAo/UuLfIMowHBj9liZI4PX6lpDge6kXIj86RaAIIdAEtXU0S3Vy3HavGSlyLU5jlwPNywlPclRK
nlyVdDn9qltRua9u53/2Vf3fekb2SIKrysqK99JhYnKajmYKVm7aAdEScSMOjHzwg+hpqt3jWGHK
NxPeKKmfhRt+h2P50rTmW0iH7TufJ6cMjrka1UYHeQo8ArTD0Az0Yw0+6wP4QUmdg02SD3x8EZxI
xzsDHVsdQQvSGDcPmZ+dLFjFdUoYq7plM931+zLPT5VgeEp6YAB1G17Xa6eKw3JnanERPSvwtYNK
2j4uJfKy5Jp5yqSUOMVwBiAIPAldP2UZF0Vjn/mucaDEZhs7MDpbR+6JMRJjQSeICu+fmqCErv/F
T9J9aPn/lphrtGvGU1D7jxHvcDnxrMAu8+J1/n0eRu8V4fqid3B9QQuZxBVJ435W6UlmbOVIEAg2
XGgZx/W/KTZWw4xtxDOHYCR63C6nAv+wdvo3XwXvEwcGM/brUDIIZ4yEYc19NbDeh1WTGMpvs3xZ
BZEfbVjC1I9VnzwmbDeW1PuhF5u/d5VlENJ6QyzciOfZm/cxEhmwDn4bzPeBmCg7I2+JE4TQdMSj
Hahdwd7NjMNlYVBKI1YOmGFaPh4LcqRdkHhDwhKBx1TdnNu4fKob/eB6C+Be57T2w65fR4SQQ9o7
D1kvgGWuD0WXXyt9wBsExjS3L1BzLyk1XmDJk13FFwrvOMG7PnEehjF7KUke3gEepe6zq18KGV7X
m5A/Dfvao6BAuFtWOn8LcGETJwOPqPci1HeiYqM5pvXNp2k3isMP2CG0eYTPnR6efP4PQJK/TM2a
dIPleVevH6QoMiRJaQkIg/ghAsmy3kaKZvpZium7Y+7V68e86d8QpGlRABBTdSWDdXKpmJwQIX5U
YpO40vnB87LPuGIvEznndhzpBnNvQ4dVru5vDZQYnLs7i/KEgWxjmfU7P6nPluZ3jIJyX1NUg9fK
27ENIhAp/PtwbgKMuM1z6vAsFFwbPBtSgEv9NGz5ARP90lAKjjD11XbOOyIaMjuH/Tx2LzaxVVAc
8XOJVMWZyoeiAHhRVc/49kDFWqCzkWuEPq8DdNGI+7mbLk1LS4KsgZUQj72boetn7fQaZ+NXm2Ab
91y7uHdj//9jxb+ZpKJ26BZJ+ba4crz0JCCZE3gtSvsqKm7iY1/P91Vmc7Pl5wp49BoFNM6Wl9ka
z6Lr34N6PPgxNFOeAHSl8F67qXsq+KHXD7LTmedsSXhWLr+Dk+0DabDz1P3H+sPGfP3cXuSouKwK
SOiSGnCOfhV+1TXRqhB7oV/k3DWgJd6R+9r/P3dpuow4tDKfTmweJlP/9Lazy1T7IW16rK2mLa+x
SSMuJ8V4ygPve25rZIGRwmK3P49Y1GpruDJv3rcNA4y7lO8YKg7tilMrukfOOFIRI2l1NF4oy0N1
Ddz4wbVqLDct8FmL0NIONMXEoNaNzDvxD7YvHl/dQ+DqzyW2wOQ05WbR5l+farZrHZAnPR87yXVq
vf3GhbUpHP9eKnmUEVvRutzLenpp44BDeuJOOa+uCdsKLm3t75ye/NlSSS68VG+zd2tuRU5osMBv
45ryZZmi+7YvP8u6/yya1rqboh7In+1IltFd8dAtUQpiW7Fe7M1TbJcvLODQEMZPzxW31McFCJn+
Gk35Y9zp1x4AC5d0ifOC79Lg1i9tYdams/a/LFCHxCcfF+LeDJTWhwIwbkJv5laQjd2HnXgSFNLK
BccxhhtkfKu8tS7zDcA57ORlDt2+O9KsE28XpbgR566/lR6iaJUlE+lREHJ2GJNDnug0gN02Ls6h
b4sjsymFgwwzTfU44JWiwqW9zildepPYEmQC5Of8lXN2iRwQLarCZzB1KEcadWPxx1e8ju6TUzmS
1U/F/Nst9zGOZKJv5iw9FqS1JR9DXKEZ/M0+YF1scMQvdpxtwAJ/a6ybfR9+Eg/FN8JGplTFdRDu
xeXRM7Go9YOU93J5dFvWhlVJ8eTALIZnDt5+9NxwILSLfqXM9KQbzPszJy37Q0oY1f0g5IHt898Q
3xj1GQcx8hhNR8ZUivWwXzndlp7JS592u2HBzRxwhvRAs6ARgBMCslbgVxEg1wX4AKWI0o6iy/dO
xblULM1jt3CT8af4v7q2Xis/vdSOKFC3MAKwewjFRKNkBnBQwpwiGTYWCqYRI/rEdwbbXWPfJTqC
32LJg0CzGHN2EIbSBPoOI1yKaUeTdEREgEOTszhfSO/NX4XCO2clq5mDH+nOtiEywfmyWnkb+TZT
s/Dm25G5xlaj77TsHwx8JyJMbr/X0ILcREI9pgecRUCm1LPLU8m4ITmH7F17+rcIuB4z0g5pUsH2
4N2pJg3YfryVSf/ougUmgWY+O7Le9/1MuTJePzfaJZ2hq62E2eEMLalNh32ntUTRhYT3QzavYKye
1WVc43kL/j+FjA4HVqXkS9mkL3oc0fpdFDZVkwjp84XWSuio/z9AnVxcRkd81CMOPTVxbg2tW5zR
6q5Wan5kx6U4Noh3UgBsj9HYssDet5KqnmYkTpoC3Np4EUEtM9fT6hGIbhwG49ZzWq5Y0YeIi0dP
RfdN7nzjZcBI0RMQVsKY+7FuugNR0q0INJo59NSHhIJy+qM7oEqQEkkf5513MAW1mSju5a4AFXab
hOM/KMIDCGC4sA5l1q5AjCjfDwXXC0I4Lw7HXuvKN9WJLxYnBElSu9o5DocGe9SXOJM+KU6bJf0E
LxUj07Er4c0vYBgCtLeShHsT7CJJdS20/10dVW9x4z1mZXMjC+ny/cMnOifdvcq955bfYBAVZ+h8
9PiqpJRD9BrvEU1E/gxjw8idM8ntGGSIhuK0bg47JQ84Dq4ByWszTo/Q656ACa+O1pJ4AjGRnNJy
Q/Q4sYGQUkJU4szFU+EYQkjYCclHwEPCGEflefHe88jdlggLnqX3InC3Vly/MK38IAp+IyzyzS/W
mFyG4D1PwYcgRLvxAEgD7QcH2fT+PrfibyOKtTiiZDltvjD9nyNALIQtveuYqF1FJjfv0Daizjk7
2NnzMLmoNCPkN737dXlyuRETYaUeRLBLaGjXcfhCDEL/LHaVs7YIvoO6/AgdefXG5TPnH8iVne7o
WaV6zgfny7QWTcFVoRtOrJ3aVN2giB2qUIG5tnAnzRecauzmMX+WHYxtLeuG+DnzKLSRkq9elfmM
/Uq6bHymM0uyTZz1r/w+53zJnoesfafH9V43M8U3nMWBnf9A8eZJ7N07jTlXQ3ODJgLI1s9PCRuX
J61wyzRz4DKiw72T/N6irQKUf9aFBLNyvgfpAYv5sfGK89wvXGHbCpEayROBUO15Zn86GCvT3Hpf
FuCj07Q2RhXxdA6W9FN2Ybdzhugl8uNT601Poaeeemc+hz0JLCtACS1rKhAni6qLQGA48ceHwk1P
VT9QJjpSez2VZN2ElAa+doBbaHUJzmCWCFpbFDjiRlrf9GKbqTo6JYl3cVS/r+LiqfXJo8tB/IbL
dAwq968TsI2uOu7xGB5e4in5kFTmNpIFWjV2r+4YIIPm6msU4mRRje5M+p9d9g9Wp39GkR9St7nM
ZUf1C9t8FgS3GlzURoF5u/qVLxjHmkeXdT8fXBqB8jQiQmzEaWr1XhaN3JfDzJY8n7LLiB96qL0X
k/SXpeYWOpf5deVnGrc6LWV+9NIYyqyTbFd0qZXIF8+izMIePMrFOb9N6CL+YpLG/fcq8+6HPFG1
iWzvpwwwMpRARQD37L3Qfaxo1go06lPkeLB7wh+Vjf9Kya2jDca3nJEryIU+wJhJdlnAPThO4t9K
jxzxw7NXUcuS4mDsIRHhuPaP3aAuRcS0XKgVQ2i+xjIiecxyqRyekPZ+Kye0NmldfRUTdkubHiHj
mfStGStuaGwIqcXklXINmlold2OuU9gpiOrusOqefvkRK+/kuiyffGWOWMrDdUP5PPIi1nI4Kqe/
b4LQ2lK1hHXEATRZNZ9kw94GUimg/iqIdmI5SkgLa2pyWwsyhZsAwEXR8dgMuuSjyNQ1a2MHREIF
Vcgqzi4vN0HIs9d4ZNJm/ztYuoNTQXQyMxfVCNBmYzdPLsMqnpwUK3nLYWaCjzL2zUssq98+dK96
7P52lXqUOYpTDqBpX/bz/18Y1+As6eb4c+nqn45ck6WH0xgMfyk7PNnt/MCDYMtxckh5Bbs8A9CA
z/2hhJqkAD5/OoW+5WNGHjHvAYPJnzCma84fz2XMiimvH1UOJbVyHxZX/doWjN0w7s7eWhObl7/Y
/0k5VeWxzxmhafQ627Zme1Y278ahE5uip70kODIV+seTCwCl2v0bCERrmEj7saS4AxjpzVn/SIDT
ck7/tYR3yMMCL6zHaNxlzfi+BKvzv5nu8ZNu7Gl4S3R3WjClR3mJn2TaNAkVJ1g6mIByjtJBL+NO
zskLSEPnrkFpRTNFKo1wl+tAryXg/mZuQDAJvtwDcnlVPk1j/7z+AWBbr3i5qCHAcck6cltwuIZ+
vesT7xgN/csSmHsdRDt2MuE26iCXJpHNDBXT4YftiqVNbX046QzqFcI0lgEVrQtPchX45g4G55Yq
WmhMLgZwApZoZoN55VkBJlEZjV8rxmmNrdCx98orSrWrfUukFOLNVbiz3BlGf2JTm+ZmdnwwJKGs
DxoTEvcPFqQ8x6ib5ik4GrjZltpxeMblq93pLnwkKsi9dQgjXVAelyWmQgoSQfLYa7HqBvjQ4+gM
0nG99lJha35TrDMOr2eYuBYMudGrXtoyVvlFY2HBJWnipRZ8weh7I5nfVHSPsVLXxLlV2gYRDzal
2XAMaTdtye4gY3Hw1ykemkWmW0FrXEY23JTVNRxlUG6blovs1rJy/Ce1Jqe7DYcp6e/r2BPxVy2r
TK9YDpfFQWrmLngOM17E3954UJRJd6yx5TAsLCrj08qs5qGgQLTZZtmYdA9m9vGvqpj7Gqt3lehL
6E/1G6xdpX5UZKfulyuiaj7L0A3J7ldDoWkBMjD+qFlzVitj3abTxsaqiZ13nGQK2iQdSdGM7C9f
qfZyeXbYAwYmMwZa3wPA1xbFeJ7wj4k0g42C3+RmnoHT9vx2SSwmzAPww6djYZd8ormO++1TGNZO
+McvGmhfqEE9htqKJXVDly7WN/w8bCL5hFAVkyE/NBUnU5EWZFMLa6h5noLeSe9gVNDKnhYWXKqd
9hAG/5VREUxbz3OUvR9MxYQdEHlULx2B5QJxuw0I+zUZmNPDbMc+fcalKRApsTikP4OxcjwNgewx
IAKV0HXwkKYWL5GXRcJCRYYtBoOsdX2kz6zr3rRo3fGhqawpuLAhjfloD3VqLxvX57dc0bidFf5p
Tcsn42v2WZ7Wm7qmuf4nZgC5G/kmRo3RdbLr4q6FTePzXgwVKYvW4ghJs2zt2s1Ti+zz7IJYuFUZ
KbKfCgo962Qz26sXKnDFYhOe80zBE2HCD9OlK0wwF/9kGGLj2Jh0/bAdtA+oDC4Sa0rSCFM7GdAV
lss/GYNfb+gU2MwWEiNrt3z0rB/pDLZ7aTCBVOMLvEs9V+tm2SEkqyTF7m9LX7iSUMSsxfA59Jzv
H12rPIJRbWpRstoaXiCibpMYLbnNbEUNz6Zume0IsMhyEfyqCbl4i09NWclXb7a79nnxh6CZsBR6
U/tAFtYyb6IEcnPkOzwBQzYQaUIck2wcJ3ebO7zU4LhymwGeESrSi75zxmbBpUlGq+CA9kugKCNd
MHUV/I0JIi+ErKMxfCQhXjTvXV7aeA46u5nrZ20C6X+prm86JknK4LD5LMJOVrpbJMr2b9IgO3xP
S99StSB5co57Vxa9nFktYz/7MUTa/Hc7qvLkk4HeHm9Y1+swvGdQJ1NqIt2yHBs7mVn8lQkDa3vX
u6EJoMV1iv3mFKdNEex1HIjhZXYdydWZ02pWzS70w3zCp4FeHlH5gDsjRfiNaRo/9SPk0p4rS010
HgWZv94DTxRtCletMWHJnn8qguGtDyfVPaUF2pnDtEUPIk1+3SRVQLKmVDQtxtZAdu0uiZYcvb0b
kMVSWh9FKulccyRQkS3OjWhNYnLWGAjDLv6/YZthWAZzVqdRThywZcP7jtXRGZ9GObsrVxkznY9i
blsO2jB0rcL69Ce7Dw8hLfbrOz4WzpTeJxa/C+0nVTlAquIIWZk0ILZay711OjAVfjjctZDqZNu2
H5EA50ZyFyym/smNJ0aCCsZ16M8yImnjPXc6Tn7acYsRqIuo5xD5IsjBeWAKGexmpIYmcWLbOrWZ
TUxk5/c1jHJIeqhGR/SKqG3XbXZXIzYmvsZu7c4EYrtIqfanS8ewuHVi0DjKpFATFtrcJTUdbDh0
uuK1Sty5eKbuKp3rU9lWNeLzvFKmZiVaZBgTFMVjgYIDWHCqe+2dO0K0hHx93/YJPYWBYrl6Z7fe
4jWULfiqg+tZCqiR+PcShBBL9fBP941Ko/VeasdrLzV3xIqcg9NIL8yJUoO0pEyGRfxs75SN2K45
DxJQ8UAOh+7ACo/du+cMYcg+2EIpXpXoZNJP5K0EVJUpiwxtgnWXzsOh5XrK43ERpercO3jhDjNu
zWNl3TwmmjT5nd1IywV5WUWtn287YwuB06ue4bscK6px3XmfzqF2q4dRm4zL9ZC7rqk2Uy/mqt7W
OBvG+WDFY9D/m4g0aPR64mXJ/CKmCSfO2Rk8YNQ3KyqbrD6HjjZls28zBKBr2gjiOYeWZir3P9hi
wrXPeMjGGNC0b7kqv9a267sUw0wAi/adzGPf3i22VxTI8xHEmbUZV5rM1Le6Dmc44PuAeFkx4Fvz
4PnjkBx7NDmGg6XjZ2YErLhL9b4DUwjCaSK+LYDG+oFg+uQ/T1aF0xV8DiMEmxNr7EPnYLsq4kYt
sdcO8dNAWw7fuWWNjw428dF8MKGDuy7RrZX2B8nZbhABg8RneIdwhbX2jpV3lBAgwLg8l9tBtk30
X6RGEyGAtHGFnJUbQlfIaEWdS70hwGqsHgVmiFs2cE3psBRq2gkw347tZ2pubZ8VOD1LKaox23q1
VRYufseMj3hq0b4C2X4YaV/FRZHDtg0YCNQhLyn1iakQrUX1AHQqjndwy1suCXTNAg1PAtuZvqYu
avrvFI7o2pbiMX/BA4iXDkS+nqOk/cx1aZZ/pKHCtXepjSbLP2AMYK0ONIqQZMUqmnzkf0L6bXHS
40xUeet4UD9KTrCisj6msqBBBrUkK2HQBxWxq8ACW23vs5Yc9v1gFrchfGHBdV5qY9wfO6AkZwfG
wQfYpegLmTzfQHHg810V8S0Wbi4+SCvMhCDZ2C/yOZKFM+tTGyYQMwiq2X1DtfBE8Ho6WOQVq0PT
dyX18gx8HUexO5S6fMRWGYV/OUhA+FCkmLXBt8N+kNCQnuN/TWcNHQFPvuLucvbYfjT+LzGEkJUY
RFa6ZnAaZyGMq0wHVfQeV30PTKnwPH+kS9EzYsSPYamkjYjrzi3BtbrPmvipDqN4+e68WvnLgdCR
rTQhL5s0+RbGcsSaQoaVox7xqcfZsGOCK7GkgjSX1M5G0dijELSAGqkHr0KiDL3bYoxuELm6ozBs
v6xTOOUldo5oqLvwvxjDgJZ3A4ch8DcUMidCE/fDcV/VfefEJ9NUrh6OzAOOJTYKcnl3LWK2KNuu
hoGUnQjHtvomofEOf2pRa/ps09iM75aASUeTsByHKN85rdY45oN68N/CAojp3yRWhicS6TlD/W+V
a9BCyOJlyYMbbE/v/wSjbVKMhgGSKrMXNFR2xqSDOMloR60V8nIe/j8K5JWJzh9dYpblR9LYna3Q
L1bddxPPtqZ0TTNeROCxlrS3GD1IhZhgw/+wfMZSOPscEDjGLGrCgpE1IXebXojpZYIXyulfhUWY
vFD0NOmKpfXct5hwbbfW5a7Ubj78Mm6Z+DO3k2L57okKYegrdcDnDKXNOO0FhHcUOtR2JpYWsNt8
fFGnOQsp6Ex8OjVZHCN00TwsKQeb/1jkCqUHTJJlOfL/krgmB1cK9wc7slvk/c3mNqcx0IlIyS9G
Vpn/FzZArmCS80WfsFQbERJf6wkysphkMdth2Bp5T1LnwMCphn/JgCdoQNTmlfqzOHW7dzCNgj6n
5tH+47KzaLiT1UHAFmUisa7eLVtz49vYoZtioI5ApsD86YkY+pxeQVoRVc3gMkCC7csqDx94r+ss
29DwHbKs8qY5L/4lqI3AJxgl0IgGKRysv0s8yQpRZQ5s7pYTtky+FTOvJZ5JEsF+TM9vI5f8fs4X
v7v3HaBcNwXnhBySyTEBPUTWDFZmdBZBJD3hlj533O7Kyq1PNs56+I9KMpyRe7XkIO97r67WjPqk
EMbBweQFpJ2oK/I1S+TNxCRk1vGx2fJKjN4XzxdDqbCYc9Vfs8VTxI3CIl3f5USFczwAcEqgo+Fa
4DbSgpfLwODFoan+ea0VEq/t7bV1T+VFadiQkZEjjxT78xpBjOOgrO+quC0ym4GMMcY7T6B16uQs
Uz6RmNcdNqHkrwvcU9/Gh/1DF5KKvPqbl3ccyDKgoab3kTELSBtFrhIuApvzLuz5lEpuBnt+G74G
fOUpwfV2/GgifcjqtHL8YzmQMH3ziZ0T4Kw733b+zqknmMlandgQPKdERuguxcjhblfEZjdJG86P
BqZO1IJOazB0U86IU4nm+4hKON8PED6OeQP6vL7zcUKsfeYSZPLbyEVz4d4OyS4oYU7NxnJpdaDU
DPmlxTA8X4qSbi4YEW2IKRL3d1F0T4BCfHoibHR+PuHopCY4Ky9JosPcKn/+V/l6pT3wTUuCYxpX
iY/72ExJWt57ofDE1WsbIE8btMUxATLGZjcP7/I2H6xfIteCA7CMEkV5DreVEvRKSEUEie0kwaN8
N5TR6GCzdvjnCTlAX3wAfc4I6EXcUW+JGcLiKUKomr5Ixq9Xm3D0BFWJOi6XmdGexlH/m0KJoXti
/1HV1K3mc55tTRPjTbzjjUiTiV1VVgS/g8x7olIsVWQOt3hA5rlVPEocvaorvflXjXWsPqcB9MRM
NH0Y5z/4TkP/LXWXTuNIqISXe7zspvYeafyd9J+5iNsZiAtTfqP+cGKGcAa4kzlej/iUmzYA4Biw
FHGdATTtnaawcfpJvZTr6ZVCnqXCzjvrYPzH2UNJGhTBxPxkYxgzUPlumOrqhbKHSP0OoaozGjSs
gQu5b3whHoNW+4MFGdI39LUXQlWNQNXHgg//KHWH1ZMC+mWNb4P9R+ZZcAVphqgeREEnnKVl2LBa
Hp44xWjCvtNuJhIEPdeb8mjT2XPOMzvSosaolgkz1i8Jd9aUl3PPfoweED+gCj3EXGwcBO+3Rvbx
CDzdBZL/aSkW/CNh8KyrzaG07Kx8VGGSVE9Nk831IRJRC42lHOBRMaGpEhT2zO7/mldNS5Rkwv5M
mi8lm1j/1Dxskwfi2JVgCixre74p6SUsD1D12oa2Tdo2cMhkuFYoe5WVMk9sTjz3P8t0fazpcfK5
V+HvKsax3pW28qZqazoSIAhbrZXTFc66mnX3VlQ8KUhAjhlm7rzPRHTuTCQjArwRaU06/8ZXL+VG
u8FDmRYHyIr0ryyL7oPNFJfMmShOVXxxAu04J7eIyKdSKGT1m4R2DIYDZBQI/xNSDTmALP7NGqiU
FeUMDnXKRXa1Ze7cz6yFrwTh4WF7KfO4k3rZhWnQu9Ux2X07bKL1bXVL1M6u8a5adWCpF0297J0z
NcWtz2GwVoYrAlkZUnm1n5EgIeUG8KJT2bSP7YkuwdqdH5UqnFUQRBxsFdQW4YXtqV2f69sIoeOx
riIaKrSceBu6+y4kR8CNadmmZUkFbqU6hxZlDpWTyWT2X+TG0d4JYMU2Ydc9eGPIt41rQP3Totkf
Bi72X1nLUhuWrGZFJImgZztR+8FD9v8IV5F7T4NnT/d5nXvf7ci9tzRsFbieRFugNvjL+1hcGoCh
V98umy9JsADlJxuGkC+DJM3HLhjNeES1CKISEGoTt39G1K3XBTVvBzYoO3EprSG690m3xVqYPSnM
azA1ye8c8iR7K5s53Lvu1J0cMNewlnJcrCzaH6OWiyeVQNEROxBbX0G8jZ5scVEcLghambNnsJ52
cbJ01yppCdzOPnutqG7fgVo5N1Xj3gkHO9lgoCKZNFgVDbSqgVkF62XVhP9ZS54f5mWYMInm1CTo
yVjP/DWFXrCWIKTXKMV0INRnnONa0SO8IFx2pzYAg0k63KdMQg7Jpe5Kct0BiyYODipdl7WR02B1
ArHP6pj4p/P/xGXPFFq6cgtCdadKzd2yJHb2BzfxOVoi4lR6+hu5/vPQcNWIFPdYUME6PsdOfgzB
IbJYJWlXvpaAD1a79SCaK6HhP2VGkVfmF6d1H9rXGUXCLjxCSG8TI3hIfWccpscQ2bBPQI+QwQBa
wdvLmiQtqkdNBXRve9wl/Y4L/XyJDQtKa4An3tCECCQgnJ9il0QYKFY/4neo2oMalnXkQzoKF6B/
tvdr1wt5PpbDgAZ75RGBs7Z5P18VEZUlpqeYZzCW3gNXlGcxw3poAuvgzgqwz7hNwvq/piAcGNK6
QeUH6bp0eVVxcFib22VCUZiiEc9FsemiEZMwN5EovXSR3HVpdeRUf7HZr8ADoUapY7s97rQld/Sx
rVXX49UW5S1tpm3Kl2QW/+LlK8oxmIH9oF96G9nFTtbpW8H+CxfzTNexhGvpHN2gOIS8swh0+1L+
mhA/pi22smTrnoGOrPAyLn84j7d53DzoHmdEDdS7pDFlDXgJ2z9yKeXaq/uZBDs5uupjXEdgitgJ
vWAAmJqbEuSWsOJtdZcdZ5D0wJ9WSJx0XqBIUX+4JB8W5cFcwDY8fA80Gxwam5V9vZqDqu9S/h0j
d5c0/imlo0lIaqCmRfClDKbfQet807XulQ/jNfZGClHlxRZUDy3LgXPw4kzBWVr2w+rRNBlPEugw
Z92Rn5E0n3c+Oali8T7ovP3TtDQrg5UIZ5L7zkc5x0c1dYcObnTeJwfcrkwa7qsDhr8c5bttijfO
X1DCNcUr8ydB71MYiN3gaJyPfJSRxHCZYW+2YEDBGhjhXtlm3CxoX72Sn2WfvuaB/7r+wdWe6+ca
mo9DED7dRpM6oiij/HxRv7Gt8i+6OY8W8OMcyohht4iPH/RxvPMccVcFGBZ0/7ykX4kl7+FSHqp8
+kVQPELwe+rLt8UXuy4fz1ERn0JWzpRrh7679cL5PLGNmjznM1jdmnah7wZDoVXgMeEPFtJ980fM
wZVo6zm2q5+mGjH5uWu5xcWr+GU8/vAUSZrtIjZTy7FYaOmkZzoTOT0/MO5G3jN7/PVw/lfUDmU5
wyOuVSclSt3Rb+HS+ElAmmR7fMzdHNPj9FX+j7Pz2I0k2dL0q1zcdTvalbkYTM+CoYOhGNTcOEgm
07XW/vTzWd5NZXSSBHJRqEKi0iPC3OzYEb8YEwJeN6vKYQXi6xTCOTUQZWA3FnjxaNVTJ1edAIRE
HNL5Of0CjZFw7G2bECvEOHrIgB2IejjS5Durqji4qbOoS2UhRiy5ATDSc5k1UbGSQ38DoQ7Vao/A
yF4xh8G5z14VnLUBeF9AVy3JiGipvQs5VFKCAa1y8Kzu3qFLbBpvUhjINNw52Oe5W0VML6uDD/k2
NHKU+YE4Zj/Uflq6sbjRUIO3QgfYazPvWLUof8PW/dpv4VcwaaCzt7OqZFahJVTa49aPwlWAo4WE
aqLKuKcPedVaysoQSN7l6JiDXStCZyUDxkD4LuOfRl3DKDYJKmDT2Ss0JphIlPFdpZd7gYeOooo1
jay5DM0ljtr0N8emPY7ophqhtVQ7DcHobM5J3eZl/mt/hWiEMM16kr+9BQ4nBU0QoMRbmthIdNA9
a1bl4Z2GVLk6ECchF2qS+coplWseDeWOXBw9V3djh+JM3b0xCAvUC0Akx32mWVKRcQ7OnlpJWwBr
mcP32dDnXVe+8tL77jwqICsR+5A3v/NEBPVEnbX48Wp6sdWollwGTkhatW+gBq+dUHucoIvyJaVS
Ey97pC7PN8TLRYJ/ENS8Leu9tJUYQ16k1B2xYo4HvN5Gzm1g7sCINaU24lUhF3y2BgOcgbb2bR9p
WzgNPK8hyOHZdy1UHaFDzEaZHcp3MiIZIV9vyQBWlxLGEbMJ852p7sZy3iYoLCVUl4KWP0+4s8Lu
xmyD21J1dpmPxj0jedKHq87pGS17q0kh2gxMXRFhgXm0UXt3Lv/b6aKtSiCprWIJ+7ymazEExiw2
Kf9BUzgDOkRw1wCOgE3IZobygD7BwS6dlYxpMmbFhYPSFUhWrnCSAT7dfbTtflFRbcTOJBVgnlOv
mSfABRPOp94iO0n4kLeVkr/J/CFuUN/qs2rra8a6hGsp19owkHKMUC7s9fys2RUElEhdafQ2r1oT
JnTJpeaXgGX0sACt2Yu7NGFQ01r7rh6X9oRidBm1cGo1c96FHrffWATrsmnvI36Mk4wLkfK2FOXs
4KE+GenKdPV9ijy2QNxetw80ieYZuUWIGrZwwLmC3W2R11CidKVhCizzjjQNZ7QvEfLUV/2YXWe1
mMkDNyoj9MaAHl0U+BQko2XTYXcPZmGsJIIgi+u903uwq+B9cysP3bjpu3wLDvNB0d888ua60rhQ
oSblNHKgC1rduJViBHkP37dMGHQSrQ02TTWkeLIDpeKzyZAJwgBD+8R9FRggXHW8WPxh9ox8GM3s
LRJWN+iWhWVey9ulCVs53ofvRJu/AZcOHjBTrJtxNMEjhRtzNJ/yyr9J4JNOVBNhl24nmxwFosC1
CtQ9qgCby4/2Pf+JYedaA5lJOyp6TlR3JW+VAbKAHtW7JpeRvFyI4EVJor3OIZdq3HRN55JvJH+b
3Pd45a2c6JYJz9Jic2aivZMrzKxlb5jTkXx/VWfKS9TgYZuikV87+Tnw3bMkDcutywjpqsYHQXPx
5bOLpYymOREebeqDjWiG/GXB5ISzMmEAVWqbBMMNMx5egAdxXBouNXoxPYJZKdKmGiEpUx8gkR1x
/V3GNcRGMOwqKo9KhuKzMd42zQhjKNuXBQqJXqwtY+gqagvFAIodY452kSDuY9T4iGORJnl3gwAo
ShYpkM/p7W5RA8GyE3eTO90Noj7L3seKw0GvsxDzEhSizGg901qrATU55CVtKueSPyQCGIxqsZsi
TJLzZDuy/IpFR5h0oacTByACN2KITngSOGHgovfW7JyeRrF8L0HTUR2y6vJxGsiasYPcKwJ3mxbd
be1gzUEapQiEKr38rSDRrWr7JgzDWxkd5KUpDPdUsWoFoA+6MKe6M+ZN321dMo6OsQc9QAAczhbr
ZRKo+B5x7Q2WyaipT3PRGstB95D0QwMKE4Nh0K9TqWsChJ7x/3KEFy8o6ICoEvqqRcj7Lrxky1s4
RVJUX/8hr2CkINaSgYgd5q9ceyyzXdmho0DEZZJ1lQxoLsp0G9Kbx7U+pc2zyfVUteG+TYEnsaVQ
GURbUipFxCs7bZG6jzZRGl8rwO9LMjZhvOHHjqKndagAMUVJvi+y57bxIFXY1L047GCLvkyD6bl0
vOVI3HTTeqHSypHpjoybRSRltxEj4FrHbw6FDHDunXPoYtJk15iV07hyA+W2iqO9NYUYEuGkVdkR
InkYfEOBSohL3mBcj1xhA7xASaSw/WiLo9PWcPpt2MtGjs/8kvYvqINDIvM7rAll+mO6zbV8yZKw
GMbDCoW0mU8vVwbKJC1vqrB/8iZ3AVJ/y5WD96T+2qFg0DrdIfeMjbyXmyR5BBwgVR+YktzKvATV
j58VPdS2J9Eca9Qds3uVvN9UHhKHNQlQXBcmWsDdgwxkBRIuXcPsgSciUyVfsNW4OxlZGJVuac18
qGDZwB4s5V0KXQi7E5ysqXCAaO7SoHvtLL1f2cigtEnyrEjFGHYps9WNLDGcNF8OcQPM2AYsiNix
kQ1Mb4HFUHBid7+sYogqCDph7YghCppsuY/sXcEwBDkg6nTHy7ZFDv9VNfYNKQHjRLS5wx9mp5FB
1XQipxWxwCeJRLdpabfGtmolOh6oN/J5NzL4tznuqvxblpatP13nYClRAP51XELMnpFMvZbHmunw
hpkmmCEdYmJl3npc71UzYqbjLmTGPiKOpBFl5HmnK3XSYAFf1S63mpFC/vHqpV82yw4GJL3LeVs7
u87ZV1RTkifpV7S08VezSiD1cfzmoLJp2vlKQ+1Ts3GQGA6JJW6HydqUnN9UxTxkSpdOZywCSyxl
wWeOw0ynSkub+LpiiuRQ2zEy3AwdRCRIe2YG6DnJ6D/7SzcsjwriBPJGaxAvbvnBdnqQaWDEPo1A
7FlkjElL1YpZ65xreVYQ8rU4/MkwcykvXrlb7AglQ95qA65R7tGwfhBps0gFJWZgo1NuzOXzdOoI
iyqpLGFnckZBou/iwdsD1uZ8Z2vX7miSmWsL+iADuJ2NJ5Kb3JWoPsmtwKDjUYaLmNNvqze5bLZ5
zRLldZn9dFW3VDQNljPWK4C9MJlpnH2BM0te1u9Yk5LUiFWIiE3QTtecmFVNP7QE2G17tE4IH+QE
yywYDlL8ICPlSpRkrQoBptxYyP8P8925D55ftUAPpkd5JPgQtdG3elqSiiOOwOGCO32MAwV18mhm
MXTOoMZKo1gkVnAMyxU2jsVdNt2Tf2tJf0IJmRIvmxtFxBwxmFsYv9E7w1ZYCslIPapAAjnMwb6X
cS0N3TV7mY3geNpLnfWntBF7EYF4yfcyzZXXKINR6LjIV8qVJjuc0ISD9EQD5jqPR36FbbAnvfEN
OsvWCeAwpawlm0P+XO7xjeidA606BDN1DA7lm04+ehoviUbErs551i+USdup7o2WhSsyQrYfpkPI
OP5KUurBwqf23SDlV6qDjJ1tY50nLVrIrF8hJBbswKLqHyqqCIzC1rhurgLdvcPshW+tcza5Cllk
GZd1Cg8MLGRRY9XjsywylXS8lY+Sh05mRh4pS0ZvTaZTZIBxiMhZaesMJOoDRcqyinqGqx6DjcTf
prR8Kic9Mi6FNGXP1fgV4PuWiymk6FVs8xqAx16WR66Oza6Vzg0p9gqQeJq0D5MqHoTxu6nUM1bF
TbK1DK/aVO3x2yE0utWGC3obcteies8Qtlo5eAOltfpkQol2iYIuci0BM+YrQTtNIDhVZC7zo0l/
t9zpHIHDsSsGH/k+0JVTgD5iKMpzymXLcGgj3wPj0JfYEzjrBNtBj55tNDQSIIIMkFceWaJkhrPr
rD1RaDH66ZPsOVA8B5p7rUbeTgYEGYJVW9B7LE7Ci/BEIeSVMuvwpiWdhAR9QdlgYBixgumyRtpp
E/njk4FJGyOjI+PQsyzAioSalfdCkrDU9ZLGVHw03Qx4k0OtMFz16fjY6ODBaWkM6XQM0u4Np95V
0wPSC+z02nRz8jCxzQzluuS+dctyHkzho8ymAKwgvdOkv6pjcLGycregK1zlYbdq8/QGO+Azf26x
XnSj3a7b9Xynls8Du3M23HLp0BFhTyAtuI4TVA2hByCUh5jC5L1HkgrOAa0rklIS7iqNY+bHIr2x
mY+UQlN3gXDXQG0YdAV7NfT3bZO90Y9aW+V/2hQeQVKSt2RPsJ6cD4uKolAbsujkSKL+oQ/eVnMY
iIek+G5dn4qi1NA1t7dxNZ1SvdPmMt7mTvuu+eEeZMrWQKfAc+1bK2+3tQdeCfnUVUQPgt7i3EiV
o2wtygQw6dI1UxukNAbaap6H/rNe+gdMuN8dj9E9EFyCav1QBsxympqxpDoYR9mp0Woxl+kUJFgc
UQyuwnQ9aTm4O4jAhmtAJiiRI4+uPXqZV7TQFyPBY8x17MXiFwZAW8dpz4yWrhzVuCldhVu9/pWw
tagLV7b/IGOhrlaPbg4vm85TTxEYoD8jE5DAEMfWK37IMrznvmRUc9Kb9oDKHU5rnPM0yRcYtczB
h27rmKG/o2QGo6TmUabHRqIfASzuCB77oY9+ZEpwRBFjx8et6BQ9M7ycW7QQEBX6YVN9mXr/kokA
01vV/DlG9Y3DOc4MvVlD/sSrEMtY+C27Rk0fsx6eprDXZTweRTlym+C67Qr2oZf8WjTAeddaITYu
PqVqeC1s+6aOrGsl7u4BY+6ZyL72SOX+qrl7CGOYkHFdyGTg10WNjid28ie1Ka4RUBqXODzdoyT4
YIEXnLX6dKbLOI8VA+pbfK1VWGLSmdepoRughbL9YRgBDpzJuqOgldKtMSl32yDqrsgmFDdVEPXv
WoNfnOznEf+ROYhdenmFADk+qteuD7PGBg5zZQgB89Y7hwV81ob8JyoBuSqI16ZiqWn+oi6ArDj8
HSC4p7oe7zAwY9eQqNpDHt0oLvwbFC/2VSvlSoT5Hirmum49eJOucgVlcJdn2c4boqe+Q7GoYaZg
Ojw2D/B2Mq5J8TdQfH4FEwuavDyEVhney4oq6fWzz25JS/womFOfmra/Q8zXAtxfH2RPCfoUPQJK
U1kbAWVlrqKekYPjtKQT/XWuAGGh0OdwLxdt9kEB8aZUWCTl2Us3RmuU8VDNLRleugjqQUW/7i1j
VxHMWr22rwpon4hoFiu/6T4Uq74P3WbnWcZB0ArqHXc5UtPZiXEDk24F/nMhd05uI9Js1vbeUEd7
0efaj9yKb6KwmjduquN0Oh0N2oh94DOZK5eytkGJ/TkUHfbfFK6mGb9mQzu3aXX2nUtNaG4DowD8
mCJioqFrTTZigjbUpOm4psN4RBUEjSrsycfwcbB0DR/t7LGMgAoBQHgDu3Vd17xeJ47wB+rSJydR
ruHUPPQ+Tl+WgjKTqPuVNFJAgcg4e2CEtCq8H8DyXfk9XRJcRGDhtE00KwO4kGlee9SKLtbAWvQx
ucljkvXPqbBkTwNR2ZrpMuLHIdWR+eGYmPYpA8Y5Yf4jE+DaQTTcW3iigICBkwS+4yoEMgDDDVpE
Vu/qkWEb+DakF8v8ebRqoNLpQ25VAIl6hpiZqgMVLfFhm4IEW0yH6byM8bbl3luiitZlOEGWBh3E
yMNSZeUs3A+7gBkSOBBr6vHVoKYCnCyYbqgLu5uW+mieba1+kv0wmRSbgGjJ6LudicSrknVz4G7b
EYcy241XA5cZI2eaRZTDssU8lBmhjW1hYymtmRsUrdF5bniqDdgm0RFEy/xHtHpXvlDHeSjSp6pN
HqwOd1zcCaDBA1yxKpRRiJ+YU6z45ykK3FVVIVwZcyUqzBR8xL4cKC1QYJilx2APGQY7NaLeNIio
w/juOHCmd7lmrEbbuXM7Os8uHFctRVfF1m8MdMnBZK7xyKFzmbLsNXVLFkBrS1ACtDGZS6YGTlS7
BSPizfWsBPAWN5QMwQorc3yCcLhhwp/eAZ5ZaVwVNBP43GDuMHxrM9KoPNqNdnHS8dtpMBCIO4Ea
EuzmiQY7NUxuMNrzuIv1ZCev+7Dvj1iR2Fcg0Dcdf8E1jGyh5ODJaRenUMeW8l71PTSMosbtlzLN
kh0xuBQb8As7X1FWQ05HcXBTpF2DTe90nIp4rSbD2iC1lp/I7sPaSsSnmnQ6V0aofO62pcfh+dl7
Ylh73xzWpugezNZ4HVKU9N0UgDApSOv6ex8ms+SzBlf+BFc7VamxLZsIL4dOyHjhBL5OcS7zeqBu
Uoepg94yqwXTVklUZ/c84hxzGqMumOdWsZJ/UUv15wi5rE2mOlsX5Qk68dHRJ+P2HNJWx0KFgOZU
ZFHa0MrGC7GcdYWkGRKNULcpZ06tVTuUjB/aym1XGUJlsL2Da+wokis8jZ5CzUu5AJnM1nD46CUg
GF4uo7rNAINFxU4bK38NiLI8UxhEqzQMyNLaYN8axbZWw5/EJUt2kOuzE1qLutO6dZCk9lYz64cG
sWfUQ5StnWDEptvhIfPDD62zbidVQfYBbrdUUsTu5jnzigTFwnLXKTry77WN2yIneU/3cRnY5UGp
gxspEVI5yTM6/+uw7M8JkhmYAh5L03vNdSpiTKlAPHvqQ+wYd2OC8V872JRhGi4g8hxGeo5YzLTG
HhNQjo1qEOT92aCicEo+c4edOiYIlLdqM930wj2RSNARNs0fUymZ/m12rsL2ow76VTshRhwKx5gn
7tSf5Cy58ulnC7oILa8E0n7VWa+8z+ekRWw2RtiLghePduWVwnjpWDWuiKT+S3P0TuUU7KKwvCEo
bbSiPrVMumT/1mYeFKhJtsIy4KDoEyNBPcFYPDpypyIkO6Ay29BB1PSbsWneYSogVGJ8qGWwqyNk
FI3QYMprJHNQeiBuHEJNMOlrLM+5Phjd4KxxS9sNMUV8kGKoxoODjCUNirWC/fRYj1voGzNZksmd
0nXj0vMr0hcca7UExvpIoTAG6m2hIDMgqPbkWAR8T3aFYdFNymgcdsX96EPQ5rKPemaJaZyU61oK
17cZ+Dy995dpF+xjPV6kVfucZck73+y2skhD8CA56EJF6reZ1035M4pwQqJzoA3xBr3rY9wZOE4V
5BmxBlRvzGxjVSpgkpV8o47DGR4/eH1+qsC31yu3gn8P0q2o0lfQZChFu/Uw0WbjEJs9cm3BqCAv
Gu/sLCA9ad6LnnFuHQaaxM4AIkDhjWFe1jgnL1P3ldHcpy1jCeD6T4ogFx4Yk2vc2bApVl0Gk9Fs
1pkLrGps4TMADDOOmqUFCMn7G4ekpdeRTKsdF0vUdhPJHEN+taD26Z9JfwQ02tYejkez0o9lg889
Y+y4DHJEOWyqizTCvCtOEXbpI+IeDIxFFpg3xFZGkba044IggJ5RHeJyUKsUsZn9CiwSXo37FtMK
GgPLuxoyuRt6hFqtbsBOw0yKjcVv1meqk5YbD9DWA/AIjOb7YKubMXxt9Skcox9KbNLUiLWPLkqA
nikCX5Ny1K/Cgg6zknKbyRMe68HJ0I21XtCm0JyBTpwaY16B7GtAo1wzzkVkvTZD+cYA9ins6IKD
uzyGvm1dQd8Vu07L6DDKzhIGg3jelA95BXNEc1qCgQmeoEFczCqbl0k3giugQVsFS8NMD25w4j3T
pPAgtoQCERalpAiPPuQFitlcyjgkoYtWFOmqGZOlqEXHTLW/t1A5mcUiKmeehR6wZkPdBg30IzOd
p5pM2mvTPQPOZ2BzUO2t8kAKfFOhcUg3QWmkJhHgMJnDTtX44mvWJPvUNx2VZtCRbAqr7+dd2x4a
vT3qeYciHKxTWGl3rPJGD8v7IbHp6HSYlLkq3WIajImqPZo1IOKGcYZrowEKxtAmHcoeI7u6pVJf
WTBgO3rdXugxF1CSh0oPz4ESbdrQPY9MtcZAWdQK9V+lmMR2NEyZ6qESU8ACi0yxMfFQ9okQWane
Jg1YM6+zb5JW7JG4PWVutVWUYMMwdT9hsyShHweUmh9gLiH44+V7D1lNvMOsmf7LJS1c6C2dKMB3
T1Et1uCuD1lmoxWWv07E/9ZSn3vh0PlTd1ykH8Jq70KmClchBINOt0bmFdbBS8LVEDFmtksUOBiX
RQmCYXl9X1Xmz197zUnKRaPnNrLg6mkwjK3bMVoABdvNrK7G1DDyIP5lL1EbbdNE2eW2BgxhgtfR
JikdiCBfoLOeXVHaHlNsQkA+D3carulXau//KAesXY0mmUE54yeryoMVZ9E8GY3XECvnvUOjEO2H
tQ91f8hy8CIQ0leV3XbLDnp37oOYtXQde8Usu65z52eW0bhL406l66vC2EIfMwfB4kb9XV8Yw6rV
jIc0SX4UOpLOjbAzNrbD9KsKFvDALFbdBms8OEj6d+0To4BdbOubcYxOJD3BCVhvCzu4fda84Ucz
FEutVvF+zjaE1a3SI7sEXAVBtWLggspq/Jp6G8QmhqTDQ4tCxlWQauZbYQ/JMQt8yNP9xMl2FJQP
HVAAJ2wCnG0gkDmcpNC7FSe0IJ0+xr4oqTDpmkqxxJ2heu2L0fgZoR1zXYVlcpegLLEr4XPFcxOJ
OpDJHmG61lpeqYiZemBHE013GV5zi6b1MSNBaei9CqWbZBGK8dmJ8wIoDPgbgQEHSvc+/jeOAAZm
e94tcb+XThDKkYDYP2OtwwCb0/xkGma+HcvJv1Ns5AP0UkFiP0AXExWciFFoiTw1SF03f2jyqrnS
2k55GmtLrHAQ9FeCb3IVuNaGl3Go3RTNUgusCTh9eIZoPjDLJsMzp/E9cHvm+RoarI90UlfCDV/U
0vsYnAHJJkoyiNSLAM6lprXXPlEaeuNDznAh6usjiqMl0TwauT0rdDBCxo/9uoGLi9rB0irjY2aq
6tq36leo7O8RLXIIqSecgB/o/b04ynBDmrDuNOVVcfW7NoVOV9SOuNanJj2nEPIOfLvwtqu7MyZe
yDMmWBckCIa5Frz1QuvuOSDpuiJjgD5AakrDCGs8T8fHwg2RuKQT65KfX6kmWq+oTN64BlzyvDCM
Ff/BIC92XxtsiudJ3z6CPAMQZU0Hx6yeI3ZK08WPI90y+G8PegfXV09XpZOtEmG9OA4x0ZLSVLTj
ETIC45kwaGBi3U2guLkQ8Oi1dKwCmDY7YtzZEZWmYamLoYgOg45eVtHDH4o659gIrJFxDYoDytlS
pNY201UqbCtDUcbKdn5Ylbip2rJ/Z5RottKa9ZGiDnFQBt7zQ2tdbnT71CclxgXmXvV8aHbgUlBE
0a6sWj2zTyDVx2JhTxR9KEnRAY2ou2zDXoVMJLxo2la1dRsW2a5Ty7mDlFfgEI7UqrtFanFFVNok
orhLrexlHJqzG+jPDTwodEu0rVPXe3qVN9h7bzzWqncQNOnSZDgJvJ/IojPzaqBnvnZ6bS6YeNEz
ESuER5hVVvBK1FTZN27+lIHaaCAQeLgDTyXwqULwdeDKN4qDlRr/O3r6MxshTyMxdnbuPSBzuy7C
kJiSjMcktu5tPzi2LNIVghwTajQYkEHoBp6s3KmtuLMChE8pc+5FpzpLSykxtOYvFO5dXraIxhQl
U/Jx6TQGgyFaHHGyH2r1CJF7peXOjoEm3X9H/RlZynoAGQZIki0M8o7mLzkxbciiFddu4rmQJYIF
VMGjo+QfmWJOu0hk7TxuaIc4zQahgZWwO8TcYGUzCynh4HnVk62YT+bYv7sNw3YtQzi7krrvDS16
R51HqI5CrJaOa/mdmgVrfZzWKAHdaADBZ9ghnaYGVRNGTtkVCGiyQ6cs0HsU0AzT8GY0QS4Gfk3v
ddwrpUDXU6l+JBZwxj5dJxYkQjpvIJxU79ms+hU92ydC6TFQOoBrHgun6LcKQtkj7nY5LokIyl+P
JiN4OWU2tUilGIw27BumI43HWAjkYdajx2HQSkWeMWHeAZTMoguV6UwYMciO/PtwYNIbttUOKfB9
60yQrRvosHXOGCasXlBxmmbZ4DzrunVbYG15BXngJOV9ilGFi5suegcWgV3Q5B0t7D/cFZ2C+zBF
BwxAN9YBCvMsh4UNY5ROc+cFJjSeGEX9jGDIdRx3d1kYgiwNrp1Sf3OG+ilT7Tu28GOXMsYyPRvk
rEJkGO3jfxZU5xVkUya1S+6qsbfXkPXsua2h+zqY1YtXZ0ABol4FsFcwUIEqSWBUHsfKUPAMQG7H
8RDj/Pe//vv//d/34f/4H/kpT0akkP+VtekpD7Om/p9/i3//Czs2+aebH//zb0WHfmeaBuUSf/7+
eobDyf+k/Vfj9+qU4mi/FdU+sIq9y/C1bLTXr59u/vnpqvP70+lIWxTZpb6toV5jDUe6BXHv6u8e
bv/+8MmlR9iPhc4IKXourObc5tb13z3a+v3RYW0itZJgQ+lCs1kHuZGtDSjqi6+fLr/gH9Zcle/i
H2uuaCmK2HGF1nWC4EhHna7G9WKwLBC5HvNECE5ff9Bnyy///B8f5Cue6kVVrG/9uj2mvbmPqvwv
V8j4/dHIKrb6UAT61kxIHWtP2SgJtkpff2+5zH9aoItNaSHbFOm6o23z1Hsr9HYR0Deg67K2YYJ8
8xmfrY32+w+IFY6aa9jtFtXaBIlerEwJ519//08Olar+/mzDQExFhzYjRd4/sBgx5tOYoGNOZFt9
/QnuH1eI8vf3T+hUphZZm2vbJHD2hjZtCrPfGbZHMz2nNxWsZdSDjrj5+uP+vGNN9+IcM12gNg6F
bHshBz+i0EoZXyklOPUU26Lg9uuP+fM7Md2LE11p0EDVyC62hpoLdY42bAaYMZns+d89/+JYm7Zg
+pJXxdbS4p9JhrQdtoPffPdfEfN/b1rTvTjVQ9w69DGwdxbRcO2kDaiuGin8fpeVyazUI9Bd3Yq7
Y5soIHg95hFpzEXyd7/s8qSXBh1rOx63IGGOyG2jFV3U3/yyz17+xVF34ya3TCMcwdEisVFl86qB
9ZTEixJ/OnH6ux9wceTVjhrdMPxxa3PeMa6owmXjYPn89dP/fCBN9+Kw22iClXqtDFvbH8NVI4xw
1hmTsRndpv1mb332EZdnvilt+nFtv20JipCUkdQY9XuouPE3r/iTD3AujjxveCor1e1I7hvaj7iK
1mhO283h6yX65Ow5F0fcMby4brS6wxwNDOvgDnjWTZiofP30z778xckOOw1dEbPkyzeKv7cbkS/D
MShXVU2C+ncfcXG4YydqSmHU7TYqUPRsOm1tMcJIi3j79fM/WyD50/5xmUbukFZ9pbVbS4xQ+7pE
QREN7cqvn659csqcixNcIcyF2crUbIOUwaa3lMCeKAX528/zbFrAOAT7BWQpXhZ2NFOaacZ+gJ2G
Bm0I1FWfq6AUv/4un/3SiwPvwCbEv8VKUVlTz4aKaLaZ/1VCyFjz90VU/NqJO78qt0x6hgXlFIZd
xvjdMf/kVnQujjlSx8LrLMjSjeeBUA4Z3/k+0mKQ6lALApOX9y+Kgae6HjvuNy/us8W6OPd4Y026
iNtii7WpfZULFFydHiXav3oV9sWhdzQbrKvNne5nk3NlNsDq0ix1Z18//bNNZ18c+qw2u0hDOWOr
YVebj68O2X9LvkUptXGCG71ujl6wz8dpXoYIV9gblCHmKcjo2i/WtWFuTOZ+X3+XTyKEfREhWqQd
07bjbo6mch87yabztHMhFWK/fr75yeawL+KDo6uqMUYi30oCp4qIZ9aOzQx5vso5uqMoMAExLSQG
aDH7MQ7FkOVRr5wSCPEbVGrQn866mM4APmYfOkIvUE7KnxYwJpp6rp+IzFvGjmcw7QpbN7prJm6d
zdhPQ32P1L5K7w5RqRSZc5exIWNHvXD5lDHrXDS9xRQNK+jMZrkCgC7AYg7GGxJLoXXKi4Kh8FDk
xQo9v5CRSI/EbgdPQ9VtrN/QE8MlswkG2ZdMfKhiMf4QIIkfQb6FIbDfHgtDHycEGGP+bFLbrHkZ
Mj0C4DpNvenBcQ2Q2MJSeCy717REYAILswwc0tcr/8c3a2riInAicO0Nk3DpWtXNLXbI2zEWhzAx
jl8/Xr6//5V38Xh5MP8RlzOryIdG18NDXQF/rrADs8xTCpK0MYO/SR/4iIuAqBe8XhA50aFHGnmg
owTjzQQ6Vq2//gmfrdBFVBRt2GVuq0cHJUUnOTa0M05UIahW++nrD9BkBPzTIl1ExmiyQA9YCIwU
rgbnTajaoYZM98P2rG5RtEAVXduvZpWHMsEMITJ91uhlAS6LpuzXX+GPcZI1vIiTKBtyvosQiRNo
pIqOb5iebP7q0b9O/D93gAFjGeHF6IByNgJSndECZ9KHxddP/2PcMHFZ+31/JXg6Mrjl5TA1AE+p
lz/8LHxLQgmMFo/9ZEF2UF/GJHn4+vM+2QzmRSAM+m5kmEST16yEZ8yHwugievqpaS3Kru6tbz7m
k/dhWr//rF4v9EppRxYNP6QprmAdYl78zcXy2cMvjnzq45yFilh4GCb3vqhB3Aqh199E8s8W6OLA
2yNi/VHa4JRV4qPXqzhxuZn13peW9c0nyDX4w2kxL867o1Uwfsz4PyEFla0btXKvSBnQRCVm/91r
vjjzmmcMrSOU8IBKG4DyrFoi/3UEoXjzd8+/OPFtb07oY3g8PxRb1XU/8kFZCy6Mv3q8cXEqOsRj
dTkYOrSkPbAMjWmutx6Mvq6Ol19/xCdvwbg4CKrQelt4rJATtsuh6BZGZDxjWL+3PO2bq+mTfWpc
HALsukZUrLHrEy3S/rmJ1fo3EfezL39xAgzPEhPa3cFhMvpZn0C8ljOLfsBmolX+8jMuDkIxJClD
cWzEmlRyIBokJq12YDqiQNjxYtF/0+uT7/QPx8G4PA51Xyo2GnB7lObKFSqTIbbWWEaAG03PtiOa
eehmODhP6Cd9/eo/ey8XhwMqo6AKNZU9o7Jb36Gr7Zbnv3v0xbmI40zPLHOAqkXiNC9Lhip5mL98
/fDP3vrFJYcammuhMajsCaVPKfIasM3zU9AqDxBtvznYn6yNflESGIXQo9KoFPwPRk/qiWkIQGna
3628fnGukR+Kh2rMlL1dImScMEvAw9Otv8nVPgnd+sWRFih94jY3BAf0apdp2XWwW7u7CYXcr9df
PucPO1W/OM/xZFhxGVTBQQTVFu0dtKoxCJZGV672QMN6+fXHfPYKLg63mZaG3+l9cNCZnqy7Wm3n
jnCGbxbps6fLP/9HOpOn5ZSqGj+iyQEGtipTEwSfxDeB+7OnXxxmc6qSQkfaG1EGoNBYzqRMay3v
mybJZy/44uCikqkxeY6UvR9jVs9GOhVoCM3bUf3m+H5ywvSL4+vbKKT5je3tY784Kdn/5+w6duTW
te0PPQEUSZHitFJXt0ptu509EWyfc5Rz1te/JY/avM0SoJHtgkEx7c20Qu9ZsHflIoRQBQk3usg0
i7QojmADFaoowmuinX6dwgiU4gpqNwXACzCdrJqNVwLDZ2wtkKd+gV0TNNmeQWm+Vgz003b2wiKf
gDdeEVNu/GXXdLW1mHbxjFmUcRU/j+MIM2HGWkDzbLKvt/7cLbyarniFcx0OUuZzWP/qnH/m+Be1
fbtzTxDl3Ff/dS68+oJlQ/K5wdH3GbvgGxQGrqB5bVTedDCytVCuBpkDl2hFz2DQyTOOkepsk3i4
5KB/PKUwzwRSgtTvmwwgdyaL5Cwk4rEfwFbb1TiiTWgnLGoRdmH4nNZ29ghpVwcKA6C33i/dEI/6
SxTkulMYlCjLxwO+ABY+d+EJmI+nigKRff8ThoRia+mqYyGLojmMniE/AUYZGLuwYHHq8/3SDfFu
a+lqFoU9AZcUPovMfRrwsg/JH+rbCejXAL/e/4apBVrSsmxMX8jURs8uiSuo+azA9vUV4n7phiH4
M/NezV7AIiDtY3EMMERAyuGl4v2RQ0Tzfummumu5CmouchpBQnqOYsA9cPvzlUX17X7Zhn0f0RIU
qcseXqUoe3LgO+iM3yvkQAiywOVTjl+AVvHkihe9/zHDQOtQgX4UUcrdPnwOFeRae6RZOGFB0slK
YK05qmbZGW9rNn41HMmYW1PKm/BZzjYemiCVfeQu+Xy/EYbRIFqmSiEbGFKoacPmOxMHq4L0Td/B
/+9+6YaZpOMGbItWTT6hizpou5O5/0qxHg3c+bav+LVRr3omLFVeg7Ri+ZA1SnDXWOUgwUXqFkP9
9nHfJ7Rodu2iGXMyhM8FEL4Li5+HGIId1NrYHJgmrBbIJXaWYCu52Nvny38FDBNZYv+TOc4lX8CL
hhUQW8bTnpbg/Px3Z4F4qcbUpgCeNXhtGtLwUs2lB5nlL/fLf7speM7/u3ygvpSAJEX4zBzIRxD+
GCwQKEGXfQQg+JpCNzEEJv3+t96etTC2+/tbtLdhbwoKFgBAM7Rih6sLJdB9ResBwcIqgeAFDkTN
9G2BL+2lgzbzxrnUVO81Tl5NWCjnD2MaQSxBght3rKDiCyV/WJrer/rb0UaUFg6yizmwfL3lQ/P9
7KbyK9ShgeqDM+r98k2112Ihp+nckGq0fDJZ8jP8BPh78CeteaP4t/MpUVoszPEoQd+1Ar9U4XKE
hDk5K7cvT/C8h6hgmZz3tULbvoBV7eZWhf34LHKIACVwJhzgG7Rz+mirWw/n1zjrEWUgyARQzyTL
dIHHIlCy92tvGGOplQ/MN2kAylY+sIofZQDNpH7ya/Bi7hdvCGKhJYlBMIqn0w5+6jmcJ/CCNkHN
B5Y9pzCDB2DrXqGcsJFZ11j935MvEVq+EAltGVg0ym8p3LGg+DRExO/gapdbwUNvWf/sa5GWKmoC
Alo7M9cXpAIfQbpP9azeiQIeNMC0X2Ck/LCQrdE3TGEd8TACqg+12iVY5R38FLpMQQwwtE1htTpt
XfUa+k2HPYCiQGF2Yrk+T/gRMQmeCYeyDp6koyB6LyYQZ+/3nKkxWs8tEMWOp34OfNB4LkWYnOCg
+A26eX6BF+uN+WaYzq6Wbcui7lRCmPKDSt7spL3QMXioi+Xz/SaYil9/f5VvO+gHWLlIIE6Dpa8B
I2WBOFKtIiDl+4HxjSlmyIs6EEIBctlE1Fb+kE3dsZTNv24JCtn9JpgKZ383geEy3+4llIQC2EWL
kx2xKQAJpCq/3C/f1EVa1rUbDn0zOGP7aYrntADuR9clBzWE2G22seqZZqyWcSnOP3HTCeVXmXpW
YXzOarB4QAR9v+4M4pZ9uN8UU1dpuXF2YnCFsj7w29rmcK4veAiSXQvH+I2GGPpKxzYkqrJEGcBa
dYFLCIBlKXSx8PR1mMJBPOxqg45vAPMFBnQRtL1hbvbSWOTbzJ2NTZMhnnW8wrgM6ZxAUN7Ho+Y1
kPxX6QaPC1ydoeX1+X7tTR2khbOVAP4K+QHlg+x2YXbdQrAOOpLIFxs5yTDEcv3wq4BeloCWrCox
AhGIgU2VhX7l2FsP86bqr199VTrAzUU6JAnSN5Erq4wMJRQy41XKnkFQYtxIeqZFVuulKK5b6Ie5
LtTJKwEMh3yEaCFWIfpkheFlUS1wYFsr0ptNYsrVknjkyBb8NCih940LRVRrWv3RyHOT8NP9IX9z
RPABrTEjxGdrgJigdDRHMD8Yy3nyun4KPu0rXhvwvOOBy2GU6zt9xZNzW7dQQsOCpP7bV7425DgU
DRn8EIgfQuYbkkcSBmTXuILo5s7+0fJ3iScm1qsAcuJ4o22PHanj7AEkB1Bad7VAagm84CD1hXax
+IOT/e5Z9LOe5MYWzTC2UkvcHU6Mjbu0i5+3NdiacDw69xabNnrGNDW1ioOzEUTppBY/AePxTDtB
jwwmxdeoWLYgroYG6PC6ogqwoWwxOYvEikG0ZeJI4uzf+x3/50bvf3awmPraegMclIJ2kr34Ma6T
cQeR2PA5nyFeP4r2CgOOCXLUjg0Kr1ufRkgmHLomFV4PwYAQKmgSjwwOi7YOf4am6msTyUMexnBd
8HHAgZJIN0bDUwL5zp1TQdutVwuoum4SL35qu4l9HdOWw2kMsIatba2h/o528uA9IG5LOU1+wgck
qnHMvclWzvn+WBlK19e+kDZRO2QVwfNsfakp/1FXUDW4X7YBR690nB5sL/HulSKHEDwmAdA2+TEs
GWOcmEgWHSOyknhB8htl8DFM8dCUAP5h2RuLiallWoIc4QxVSUDD/S4Sw3CqVuu950RUdNjourWg
N2a5XD/8alHEDlql7YwYsmz4FgQJDLtxn0rzrWtUU/laglQwBYxgxLT4Wbr8lwt6jif+Hzix7++P
jql4LUgz2DHi/TlC9UEgvUwUvocJnPQ+Uhw8NobA8An90NwHQ1FVoOj7fGiXC69aCHdBO+Q8dPO/
9xthGGT9rAwOJcg5Nb4Q1F12hl0siIR47tmYwKb6a3sEkqeVqnm++D0kES4JbMwOcFoCbhdv0Rtd
tO4G3phEQt8lgFhI2yydfIv202laMujE0FWbtfdhFbFvJRRr+17N1JlFq91JPvnp1EKQFS6l1447
7cb22TQGWhwQq4FYzZThtoWWfo2QP00czgf7BlgLgozi3gAag6NPrSj8ABWu8qGLAPDdV7q20loF
CeYoE7NfN5P1a2FF8FW00CXZV7q2Sygdl+fUcmefQX30iEFujhB63LohMHW7Fr/wkuIlmPCDjxco
+2LlEOsuY3trXhqmvqMtayFfGC2iDoOa1bC0a6Ba9YHhwPq9Fa5TnnZ1kKPFV7Cqhw48hoEdl+0q
OtVAKSLfeJM39I+jRVYIw91yAjLWLxNavS8diFkimLfgKabStZBifMxEENcdpPHL8BJj+kMzZyLn
+x1j6v31q68CdqzsGU4movVrwR7TYrkBOHWCScpG1xiSjg6Cbpmi3VJy0L/T4J8xrj45BX9kvH1W
xdajh+kTWmTxfJJDgDOW3yf0SUDPZ2wga8qtSzeS/+53kukTWnjBXxp3ZLRrfVINXinn5xj2R1Un
HtN68032zRMpgwf63wMBh5DEwaMKmjFk86WtU9gKiYg+DrbLb25aQ08C+hXfE5LvAiQxZa+tfTX0
lmRQkBVL5rOkgkoSvE0fliqWGxPL0Gc6vjob7DiMIvQZNFAgnFgliOporE7wmnPPQA5vkRjXCH5j
WfsfpLXqqmnpWOPTMnGveGqBvH1O64eZCWi1Y3ErQraRZQ2xooOsZ1GG8DTMGx/KgP+OAXayKLoU
3cb+3tRj2niwIrXbUvLanyconwd0Na9o8Uyo0h+lLDaGxZBN+Nq2V4PepYOCQBQCMs0rSE8OcIpe
U+NG6aYe0rJJCUhvYFkDBgNu7lYHM5sQDCQ1xVsPVKbqa4u0zWYokuSovqRu9YxJjX18yOeN3ct6
0HlrLmmphLUgeIfd2Pjwtv0MPWMIH0I6Lk0fYgGrmym9wCbIc6Zuz2UpU1xLK5JlEBaDO6xfuOlv
6N/BIA9qmvs2HFzLJ7JtetEOovbhswQVGegTPXBoL22EgmEcmHZUhI9QGAhob/k0IT/bOZwPUJdZ
dhau7Qgm8MbjOqlrv+qC+BbBRx6iMSmvf97P5oZJqkPE52iSjjtOtc9aCrBtFArwI6lyYWjLYC+5
bAyAYTLpMPFZLbDgcFXlly4maDMrcpRzV50glFf4ULxTF5itLScSSsg4pMo97WudFuB48SwhW4xJ
NUH8+TSn/L8JgjCMDxvNMmQppoU4GaHd2GZd5S8FnNdGcZFz9Q8LsltIg41Ng2lyaUEu4XNYq4JD
U78A7Wiqn4M8+rqvd7QIn6dpBjgprXwyuh9jTl/cdvwV13LjdcJUcy2im0q6c5KNlT+G1ffJjWEw
YfGtx0DTvNUiumJQo4Pta+XDuZqeoyqFS9JUwHCyXHZuk3WwUBeToVYjy8GlDB0oWsNwvYZF6sbU
MTRAB6GnTgm3apwl/MUS5JK32fs0D53zVM/fd42ujkOHxh/EQy0bXg0ZpA1VW51XcYiDCzW8+x8w
jK8ORa+q2aUOnOf80oFVRNex/DF03E/3Czd1j7b+Y9PSAr7r5L5S1mWCybrVZy85CTeAeaa6r599
tfLDXz1PAkhx+Ylwf4CDDkO7MX65X3VDUqDrN1+VnYocbqntXPogb39yMuHFPPZ6CqpskKQbi7Nh
g0y1rFAGCyVxO2G7CulIaMrl5CtYUPwkJWQuAceF/FQt+y8Z9NdO91tlGhAtWUDNAF7nVGQ+VK4C
5LoIettd4MC7a95apU2N0hJG5JZzUFBV+Lgmv4YMGqzL8t2xwk9zXF860Dlx+vt8vzWm8dfSB4WR
eRy5LPPbuLXPRYNrcQs6nhtrtqGvdFx6GNApacH8hMZXeiNlDZ+m8JHZ4caSYOgnHY2+JAuIsz2K
n3BfAFOZafHbNqfwH2ybI5xF4LsuHAhgwvtwV2/pAHWgSmcWwBPJx0nyUyNpAil0a+Ma6+2+cvWZ
jLsIWsOeWt0gzM3hWY1XR7oIuBWXkEm8X/0/Ke9/t7Iu1eauk08il92kbh2schi8n8ApP8LMFpY9
IS/Ayk+hmOxPEsqyl1h9ZOwXJsMxYMOxyt9xuMM2izoK/ElrAgO+i10HpzCvTxDlt8Z3DXMhMPG9
he3V/foaRAVcnaLRVrKPwNxTt6X8NNeXoYRs8+rTl517CP7B3u9qO+LQRl/nuX2RjXiYugCnyvA5
CcGdR/3Uy0ZN1h56q+e0OAmhbbByadWNuekjqiKD8sSXD9m4HDn/ijPaBcLmdgizNpguSkg/3v/u
n5F547t6BPXR1KRzjhFLoR+HO4YMvo6wJ0vRPpivyAiiyrizrfsAjshnFbKTDecK7ooLrGzienqO
C+eYz+kB/1SzdU7tF5J+u1+3P7D8t+q2huWr/F6FgIvDk0jdxuzjDCETu8HZGgLi5bKcVvtKJ3tI
0gvkMh+gZXBx2KUGB2JWH+5//u3MBfmKv78urabo+YieqQsGF0UGTd5IQvjvfummqaffg7ipvRR1
sigY7cAb92dEbBjw/gzaB8EuUMm81dVLMQSHofgXnldZBDv1GXdNxRGzDtSIDSUdtmb8t7p4TRav
utiy65ABLqNubgBBSmIfUAGlFmgZwnsx+gqzoCeZPq8yGnYD968Frt3TpXG+rebG6P45uKnhB8be
Tr/hfHNYgn+m+oJrw9MyuJBTX9b/LosFdA6+TpHtiWsanfX3VxWPZ9ZOOOrLmyVL2KynsHZ3o609
r6lwbdFv3STK0jgUN6hSvOvn4ULD/nx/3A1Z+M9T4qt6T1EsSuFEUCLu4Emmcvls962PM/NG+aaq
a0t7ZUf2tCxQOk4h7M+LdyloHPdrbipZy1B5WwZEQuXjlsX9ABNp8Uh48f5+2W8vtK5O38gVlIrd
uRI31j1MrjyISB5rvFoEP2o2nMCDuOz7jpZRpsDOC2Kj951O/SB93UMYWT5nWeYTQgOIyIonvFNV
GzFu6DGiZZAMrkxzM+fiJuLEQgDJDmAHPA7fb4updG3j3kN0tmI4B9wSaMFnMJNcCqBa06av9k0l
/VgW0DYHyAfW5/B3TQ9WwN2jcsEIul/9tzfvLlmb9SoQRvijOZE9Q0iyGn/DVNdvpuorwwJXhcHG
aJt6SAvjAkxsYVPl3Cye1Jeec6gKR4Kd7jfAEMmE/t2ANErK1g5DBx6n/GPmFh8JfBZiy9k41JuK
1wIZLOAySgV14FAO/Ryru9oBh5vrFunf1DdaNFv9MkNikKP25RSfYNBFjm4K+7j7ffN26VKnnCgV
itxtY1R+EP8OLmSDONvFQmRSp5ssWWrX8zCgbF5Z8MKsk2sHqbaNSf/2tIRR1N+jmlHWlNmAObMq
E7SPoT27IaxiYcB9gPnO9DxWRE4bvfT2EEulRTCTLhMwynRuENCGM/XSHCCvsW8A1k++ii4R9qWT
ZCiaCChok2HVBJ+zXTNf6nSToK0HYqmA3rKqvC3x8M7OcnghbXH5TN2ihW0c07Jr5p7f2l6cZtV/
zPEZO9g61Jnmpha3bjz3AhIH7EYGmBJbcItmcObZ2TVa1KK3Y4hWQUe/ivsTbftzsPALb/KN4k11
16K2q5yqdaqZ3oZFnJeGP0bTFtne0Os6g6HlEMaAOwG7ORWesBJQpY/5UuXQ4qLZedek1AkMNY2L
rOMWvUGkFZ4i7dN2UjDVXgvbMoEXISCjFPOk86oie1F0gV1K9HC/5msx/7tNljrW1cYiruALb8PN
bP6SOpFXcH7O7Po6wvzOyvjGdtwwvO7auldRS5y4qirbnsEcn/lxikl0TCmxN5ZDUyPWr74q3WIV
tbiIyG0OYJBcpbdgTvzIgq8sfG2Kct8OFzns78+0dc0y3i8LwndYPAucAhBxm/BUQdNrI7u9TYVH
ntRi2MmmJeorusD3aj7CBecEx9vHauozuLylR2FBy4FWL03QPQgefHQsubFPNQ2QFt5N08Ci0K2X
W2Qn8Sc3ETDSCXJcLp/uzzNT+Vp8L7HIoNY7T7c5UR/xaPBQiy3RVMPo6zDRgObhPIIZfSvb+lyU
/DENii+KQBHbCsvyKPu9y5rOZCCqjiGPjC9Bs/rUuS22XpX4p87oFvLREOw6prOT85JCvAm9BB8N
XCeqd6qa3+Ee4OX+KJjK19ZluKnAxxXny1sMRN8xJGV669OqvbKIZtf7nzAMtE5nwIN1r1wYutzs
uuM4NjfDacqiLVyiqfT199eRTqyMwjJgvIlSpp/tiTuwqLGku3Etaipei3CAt2vHJe146+BB8kiE
4p6o2T48sNRh7WrpecSdCl0DOrFIrAdQMk73e900sFr48qYts9JBr8N7DDYmNezcZ/sXlNV37dml
ztGsszKZ8jCbbiJU72bbet+BVZ93sDq5X39Dx+t404T2NXyD8uk2DDS4xEM6XGaBw+v90g29o2NN
4SJhu1XqDjfhQjg7bt4VaQD4erLrbluKNTG9mpRDzVRQQTf1FhHcqZYj3FlwrdIe71fesG/Xcaai
6NuOV6S5TU57iWzi2/10S8r5XRTVP+5/wtQ/6++vGkC5AyVlaKTekr6DL3kFux8Z00MY2LveyqTQ
wnaoOXy6Zqu5cQu+gTx0P1hJtJzv1940d7SgrSXP3YSU7S3t+1/QEYFZlMCt2b7CtfXYUgPhoYPC
62KAySP8ny2wEO6Xbep2LWizFAKHSI3trUhxEwxHTmT8Bam/2HoFeBsyIYW26GYcWrJFELaIKtgG
8wTSdC1/sQP1Pibljcv8AtuA4ZBZu+iKDM8Lf0+keYKvfTOgRWqR8cWG/fe1CekWoMsw0DqydUpL
YHCGorm1pH0vuP3bdocP94fi7Ws6qeNZl5oX80TD5hbkw0lN1bV3+InAcJkh2BjJfKepNmaUIZ51
dCuu5rDKu3lzI01yK0Ln0gN0NRT9d5qMX++3xtRRWjzj9r1JgVZpblRGPrRb3tWAqd8v2jBndaHf
3gmiSoH7eiPRhBf7qXZBBoIAe5BysrGbN9Vei+cM9FAYaWfVLbGd7CN8VbPr+mCy0f2m0rWAhp1f
mTmhVd362X4Ji+naWeP3+31jKlqLZ07AFc3KsLoxhVv1OGrxvo042Ki4qee1YF6WqsZLFt5P4Mb3
AxorqyHg9EmV0UYIGOalDjCFA5YqoEZX3iBCfAOCq+mhDT8FV4ts3UAZ+keHliLXpHiSnYobxxvH
rbLT1iN2vo8VI3U0aTUuac/hmHqLXBXAGmoGJ9v6wYYtMIyp9mu/vVok0yh1QAvlxS0jU3ruo4U/
hHJId/a+FrIB1EmHcKL1bay6Qww7Mce5yTn2lnpfVPG1Wa+qXwycJnieKXDrGqXNGUohrbg6tgi3
LtUNL25SF+yVqRJ4Ve3wBQA7Mjc8OMFlBlusm78NisGH7cmxvpD2d11QwFiaBxvWuGX8AIPFI0nh
r0eKc9aCUTg9NtF4xAxkjBxEHx7xnzic9brpJ/5mhcmTm7+gX/jWc6whsriWEqiTLwkTMrvJxkLt
JHwWEQJVuykJYTih6sDUYF4ye7FUfqvt5lLWwYVb04U69aO9lEeQhb7tyj86RHVlG9ZxV+Z4OezZ
tW+dUxYsamP+GNKDjlB15ljRoOtyJH7ssODy9ZiM8scsgu8uSbdynKGjdEFjpGa3KvsELejzf5md
vJ8tSP0oxEEmGEzxIIy6kU0NDEd4JP4dDwN8s3Ih2+JmTc+EOKvlzWEa/0y23PnC4T89Fh+YKPFC
ChNHMe7sxrV7X4XhVDWuSqa0uM1hjuddOwkFTOe7pPu3nuyx+g1U9LzRRMOI6TqsiQrwHghSLtQ5
h0+yCD6oUj43NsDkXO17CAS/7e/mSLLwKnJC4XUd8LgNVCqOSehs0VANganD4Lo8Bv1U9LPXsBF3
LWPJz20priAe7zvW6sihxgF+spU280ZHfq8EyM7BfIO55b5LNR00lJC+igonZZ5liTOfyDsxxPvI
0VIH+NhL6Ap4i1KvaWpYBblLeoEv6tYriyEQqbbZGFiLjAXvJK/qbd+J6l9NbB1nmEW3PfkCTd9f
9zOWYYB1jE5SiKBgpaBeXAXzqalGT/K2PiVs697iD+jkjfttpk1Q0tsw0o6x7C0iPqyLBpA1MLpM
QeZjtXsEOnRkXyhLHgZuP8QkPCRzcmiwQmXwvSTzl13t1EHeEZXJbJdBemst6xwk6puTNKdhiX7v
K579HYU5VOZrO1Gzl8LYrGYvzbSc2VBugUYMk4Fp62PM3AHGVNbswSfqKeV5eY77UDyIzP7sECaP
RR3ZG+8Epk9pW2i1pOPQ28nideSSztmt64tLN1uHmfyyQ/7vvu7SJnfPYbARz+niiQoiN6wAzd0a
eHYJaZnujHztIEzKiQfznC8epBrq4wSLyYdW8mRjs2jYiuq4bDEGFva43ew5YcW9MQP2eI5ov3Et
YSpdWxnx2uS6Ve44noXr7ieVVjYEY5b5dL/zDSdtHXnquhJHlrqlnttBIK2Ea6ulYORs1T9pS69J
mflJuCVUYlgBdaDbApWpAGpfk5clsvsqhSLv24FOX6Opgs1rO+cNfbjfKkOf6Zg3ai1jHmUNRaYf
f6Vh9tSyZSN3mIrWMlg4NmWyZBb1SjifHUp7ZJcFvsYbmwRT6evvr/Yjapg5Ey6jXs0iUB9IPR5S
mm+9p5sGQEtM7shSALK7yQvH6RjM7m+6TP/0VvNAuOoP97vetIZo2amIF7H0oaReF8D3L6/9drSP
0I3c2FSbitcyUt7jmmsJFPXCiV/J4PjxnPvhsoX5MPWQlovUXEuQUYXwsl59GrvgghE4c5WATeBu
AZIMY6xj0Ia8kpBWGKUHpbX3jVg+OrPcyBWG3tEFgytWZE1SKHhtdoV8t0BFE7tAiFEARufMPNuY
pKavaBlJ2LMNjBlHdDn1d7BSXiKn+2y59LJrBumCweWUuuAWBcJbWvmu6uL+EJTOiRfh9X75hjHW
4WYW6OY24xnz8Gz4YWDqoVmCb9QR1yCv960IOuYskqVV8XKhXlraFBBG+l+U8X25jWhBzN0BOgtF
NXlkXDN21MpTg3V6Y2ztdaa/sUPT0WYkK0IRB9jIgkf2s3NrqGbWw6e4t651KI+TqK7wT38cGLva
iv6+PyKmCaUFNRg7wBjO5eQ5VMQXXlrkKQ+gMBtPcNzc9wktsJOKMlaUExJrU3wcW/KDOM53mcld
d41Cx6GFGWjgVttTr58Gz+7G67xsiXO/PV2FDkOrF0fMah6oBwISINkjK5+jLpcA/UzRkUyYt3t6
SOiANNVNADrbGIRqBtYnSEX7JHJqX1zJrI1PmJqy/v5qdathT96mopi8IK7AZ3IS6+Rid3OGnUd5
KmB7srEGvZ1hhW47bMM2sbXzeva6yOYHICnGQ0HAf93XUdoa3SVFQssonrxcjIkXCdrACB1M/Kkd
+UYUvh0QQmkx3nHZZSMs1j1Coud+HJ6qiZ5UIF72tUBbo1VDSjoLa/QcmGY/qWgertQpEs9ug+6y
7xNaSOcDFO6g0Td6yZI7T1nTRifI5agnCQe30/1PrJv3/81U2C3+PZtsxSuuRMI8kT3kQ3MUATlL
yCCn5HeqrKNsH3Bpef9Thgn1P5i1UYLx1+Y40RVDf+CDjK8WU83GtYepdPfvhuBaRdTtjIbEIQSY
iKytY2q5+Ubd1+B6o5t0fUZWw2Yy5BgJ0g/lqZVNfYK9aeOpUk2nknRbW1fDnNWha3IYI5bhsgn5
I+wumUj4F7A9lxc291uekKaOWj/9Kn+QrsnAwnBsL+1nnhxqCHD8WA1jNk67fwxO3uqq9buvylc1
XbJ6lLZHi+fcTq8wjj/S7Otclues6Y5hTs85+TIU9bkBbaV26cFNqkMYwwhPbh2STG3UQj+zBqut
C257M55AP8Y0VUcu4q3Ng7GJWugPlEcNi1F8wD6Q6XeROwfGX/LQPg5ld3Yjv5E4dszH0M0OaKuc
nZWAVTnjl/uRZJolWl5oYqdSTTdOXpSz7IUsIPu0aTw8jpIFu/y6cFzSEoOceyJBKRg9qLDPHwuA
KP7NoyjfaIFhgHR829yxck4bjuTpDC9WYv2UKt61fRc6oK0W0QjPXawsxege2cAflmLwkBO2Vq41
obwxv3U8W6JGXkOPavBcVb53SF4cuh7wXkLfYcP3s2d9DMXyeNfTtNA1Cx2Jh7kJiAcPeBB6yB1R
nkA7tE6iaracigyTSQe32ZxXfdC7g9c1dguYSfRrbIqH1mWf709WU39p+YBlMmAdyUdPRdkD3BCX
Unr4oxHdwbVLdgi3RJ5Mc0oLeocG1WTV9uCpvozgJtgEsPRxtiTITKVrMZ8QcBsKEvaeI4LUq/BG
1JNx2nXUEbqCazNBaiTD9sdL4rZ8dKHg+ZVj4d/CzBgQuEKHuk1tVnVuBbGallr5sw01rJuNU+4R
GzyIVIEd9rmqs+yAp+bkSMKxCA+L3eWeJYTaiEpD9+lgOKuz5sCBC7Zn9e51WsrwADHlLblpwxTW
sXAtwJNpUYjBG+LWOXStBYZrXD7adbZxXDQs/zoariqdTFrxOHgxPMxZTt4RC1TLzHma+l3mfEzo
kLgBEZinY917Sk7ZOS9JBtDatLXom3po/f3Vopz3ZQZ7nH70CiIBQ1RJ8gBXh+xRRtM+GKvQ8XCQ
QRiFZPWIvEjbs5X3kGl2i2BjM2/IIkIL7jIYkq7r+sHLSfZcye4DgL5ezuIvncWek1g9qiDeUnk0
jbYW6n3bqzKD7pmXZfYImrVKILjGpd9Nwj1NU+du+DGaBkVbxoG6hydzGLYeFI+fQUP5r0rna26r
r/cTrynktBW8sMNE1CmiopQyulRN2R/HbU01Q+k6LK7LVRd0AfgbFp/LZ1oVwzXtHHndVXcdFqcU
YKcyW7APLsr2AN/E8bR00y5vGSZ0ZFw0lQHkDpDLZ+bAWjYuFujyQgZ/K9+ud3hvbBF0ONy6+xBB
lwye4OWvPJ/yQyPshxyivHAY/idk6e99vaRFtctTKhxCRw/HE/vYNs54cgLnv32FrwP/KmWQElBH
e8QQqIRTqPEV4sgdtstAAUOgxbOdDtSqFdaDIWiLR2XlxGvrcQtuZ4gsR4vgsWe2bId0xAb9QqVY
LvECDZDabX/e7xtT+VrkqlSluBWOEVrhdON1dxlz+L4tZOfs1yIXgdUXaYKuL6HffG7pwI8pD6yN
xcwQuToojhdxDv4V62CyN2bHYagOIJtsEdNMha/5+9WsyZ0+tcZC9R7He5QH8vx8soJy3NcxOh7O
4TyKwy7uvIS55NLiEeAB7tdbYbvW8Y2w1Z3ri7AgU724nVdPRXGOgwHWFUv8jkfwbyqATjw0rYQR
hMW2Pmi4Jxa60uIyMJzGJZm8eJALe8AekOGmrUw+wJbUehDgVp4Sq+huUHwemlOEx79TM7ItRWDD
LNbhc7IviwqQ486jSXdt2PBYN+W7We4DXwodO9fPOc9KsnReaTfs0MjsOufuSxPTd5ZT7ZwQWqDH
8RATyIZjY4brn2e8tk7fp36oPu8Kcx3jBoYireBVg9NXNpAjxEKnE36rD5bLgsO+T2ihTkcHWlSU
NF6ON1CLd0+T48JdsNh3pa4j3GKIDVDS4To9Fgu7JPaYXTggWef7lTcEuw5tIy7e1TOJV5RSFcN/
fUvz302hmp2lr6vrq1Tiqq4HOQEHeZDG+99jWy2PNK+3CC6GTZ4uvajI4FpuA63e0I6PSdX8SmT7
MZ6TH03YbMW3qX/WwHvVggjwYwuPC9jgFTVYunR6F1nzvpmvw29K+C+MUYclqAbwozwIVgyHvpP2
r/tDa9jCMG19TgV4mpWSo9cVXB6gAA2pv8wpD21Gv0rJ56szlBs3t2tvvJF2dShOkQAt2wdt6znz
JbCmg8yy9meTBWTfLukPtvfVKMhIRUPe46I5t8qvBfyt6thxNsLXNMJa+LJ2wX2mC4POPp7bQxs6
j3VKN25SDcvR31KI9P9YPtOmEqL0hiq1DwxSSpSARvN/UbcSqGsHTsWB/f+cfdmS3DiW7K+01Tt7
SJDgcm2qH7jGkvsuvcAylZlcQABcweXrr4em544qpkJxLc3aqk0KBRgEcBYc+HEfIgtXN1ibc9CD
E290jMNh0jUpd4p+L7kH5lGFNmDRs3PsuSe21TE5YmAGouZ0GXG9Z9sh7nP9TC7cSjzRmRvPN8Td
/FXGBvcYLGovgVaWxOIsvcWu69LoNmRwinhqefu19T/Gis6mM2ojsEYUz7qRh9QuxzfcprRnrPDU
Yhz+/petC1UEfxLC7Pd6mHzgZIwmJGw5pzdwwgUeI0VdVxiaq7XbEyjkQFVYVd2es9HIbL/A/Ybr
uGei0KlVJ399DUMZclz9fNpbJUi+o8aZpqzQ2o7WYFKxAVWR5/ZwSf5713Vq0o6S88pHQRP1f2sn
1UTiYoRsZKP0998PfupVjgy+Qy9nO6/a2hHvCnS9ce3Z1wcKPFu73yGKnv7+KSdc4jGGdIK2nEso
nqKHOWQe/76yCwg4nDnZnSoHHuPV3M52G9vC8A00b8AqGM6CZuU04jZGh3Y9XLQHnpxNkestypG/
f6UTq3KMW5PLqrXyCKqz61QOoe2Vxr7l3vylbkz3GKy2lKWbe47b7h3ZCBFBJYLM4EVj45l1P2Er
P6+CfrFEDolscxao+iuRpyiYvo8mCcFBvKmluv3aDB0ZeyE6kK7nPcxRBMaaBnM1jxHLZ3ZOQObU
EhzFdI/XYoS8oN6DpfS6qocnl53jyz41PUcWzgnKYnLp9d6wDrouao3k2r3YOVAKPL///fycMopj
u27Xyq+cARcvk5XQpbkQNIiAcf1ahfrnGe2XFZ4o2CJkgKsWSo1bpJ239XzubvqE0zgGqwlZMPTQ
dagHEfbeFMNlWcO/0nmbz2Jf1WXy+wk6sb7HwDVtkdyl/druZaDu+/m2LNgZB35q5MOL/TI3NRQX
x8EvrJ0IxHXOZtTAg6/5hWOgGrPsuZZLbu3Arofb0p5uVleccQqnztfHKDUOsZ7CYRgcMuRzGNTF
wwRdo6GxwwC6YmNfpobRoHA2p7w+pz56aq4Of//LXLlWt5iFzvl+hAxR2Ld+ACUrcU6N74ShHQPX
1tyrbEuVh9HNxJBB3JvBx1qaNz5hX2vDcI/Ra/ZoGg3zAnNXjMt94BiP3sjP5LQBJuFvcn3zyIZL
5U4S9F+gi60adlXYKCoK2b5KWbbx0ooynmo5w79WXlaP43LmqaeW5Cho4/pRqtVj5q7uqw2IJGKD
sMev2Bw9xqz1vHcra8AOY5b7MNj1foRiyplE5u8dHj0GrVXGvFAX1L87u5rf3CG4UEJeLh2TZ8b/
+8Wgx2A1gzVuLnNMixisW9U116BAvDKFjmAsMRdewvmc5YXy4t/P1Ym8gx5TqMGFjFISvNAwVZer
KW5YA41FwwyyFYVlR9LnqfZuHMGjYp0zAsXV3z/479efHkPZOpA0Vy2j5m52jNdiWLJxCbKvDX1k
7QGrA+FzDA2Z7w79oNZlXS9nDq6n1v8oXqvO0UjQHHPH0UGwUvuOlMazC9mG3//0v49KNDiO2Xbj
56VvmzvtVGk3d3Ds+aYvykwxdenr9ub3jzn1FscmPxEwt3V4iwYUqrTI9341opJKz7zFqbU9su1O
24ZXghBxF6xF7BTmFsJdZ8LH3x/A6TFgDdAOomsLEyTNJ/T9jsUSquWxgtgwa4q4q84s84k3OCZa
s1lltEj3sYU6/mRY/mc7Ta9fmvtj2BpZQBbclZicAvcIB+hxYfbRxN3k98Of+uWHIPVLqMuXsaBO
04n9oA0nMohrJWvRn6PWPzX6YUP9MjoEl91p5BDsEg0EGrw8KKLays9pzp7Ylsdq8EVBJttEMXoX
jOybS/idPQ+Z8uYz2eQJ33rMqzb67TTbGntnUJeeuNLDPSAQUcGecZIryh8O9844oBNWfEyuBiXF
oNcTdo/butsmoLslGHZjHbyapnXv+/XXrNg/suLAaLgZuKPaExpo9HcbPBnaKUhMwzpHl3jK3I4s
GYKsjmkIC29SZwcYqpW3e0ydqsrQZencjOcKBCeW/hh85vtrWSm+8n0Ajno0RvrffN1vmmn+Wrg5
RqBVJXGZkQscr9kEGhQ/eLUrXOz83uZO/fjDPvjFKmQFWJCvjWpP+tBiL4Bszf233w/997klPQab
eUSJgM0Yemr6nY02foqWrNaYQGdwZrOeMOljrBn1IQLit+O668F8HEPKrNry1bfPhIJTU3N46i9T
MxuEM2oF1V6P1WVP6s8VBNuhiRuE38/PqV9/FI8HZ+VeySq574gQRbjUed2HOQjonr42/lFArtGL
MnGzr/dN3RsbblMQXuv8nHjAqdU9suA5531Ae672VdV8B7rl0a7oDbqormZv/tKdBD2GmdUG2BXF
LFc07II0bCHaDEnpJF+anWME2doqjWOBWHceW5N2rm59EOedMaoTTvQYQNb6woSmqCH3vsUea2ru
xWBIvIB/1RX0wazF17zoMY7M7H1fKTWSHXg2vTfp8H5Hu8oj0G1ENfRr83QUlJku4dWsrt53EkSC
gZPPaeMFa/y10Q+296uN1YbZWbkHGxDqQhH1KUT/8rWhj8wX/UQ9qAoDqOdBvQBEW7MXkX46g7U6
YbvH+DEfFMKOD0ldQCqcd0fyDSnNLw59ZLYd1E+YNY9yP60NWBahCZiBVuccQesJs3WPzNYbaDXP
OBXv5dyr74E6AGWMEffeYR240NmF5gwPvmhiRxHYLkbQc2KadriOi2tQjYfMKc5dlZ3wzseAscUu
F+pMYOP1RyhWDOClgDwHx///fvecGv6QVfyyMSso6Q1gYcdNnAPvGYLH0anq0Gpxm1iGLby0d2ab
nnrQUQD21iYYZdOrPSDr9cbvgiIuGF2+VWQ4d/A//Ob/XSWhx/gx1pe8antMlSveA3CZo51Am6kC
VDPvdeiM58g7T7g9enjFX+asHLQeghzPsYXc4iGdTN3pxa2NyyJ///2ynLC7Y261oLTZuhho8XKn
5obS4tY36DmvfWoljuKx4tQCqNjge1yLbkhhQeSJvKzBF8P9MYiMewapAekv9gOFyrphVG7SFkyl
v5+YE3ZNj+xakNmTDaQg0MdfQvp41kPsgs0wdOn62bPyXL3w1Bwdm7Rv0oAVQXnA+HzzIJHkDW7W
rF+jkqTHWDIorduiBh/cnjfT54RYuVrO17KtY2a1RlfNapRlucc63HiGyUNPzOdKnCdm/xhIJqpS
OawZy721zB9Kd1ufjBlixFUDKq7fL/CJnX+MJiucyvIMMRm7pipR+BhLK7aa+Vw7wol1PUaO5YMw
lnwdMDoVj43sEs8eE6c+1+l7an4OL/WrZ6gLiP9BqnxXkDy/1k2VlpSFQzMUF/bSnDGBUzN0ZL+9
sdRu4etin2v7aZQtAHbdcC7cnBr8KCqPbKaO5zT5XkInPjZkcUny9pz67KnpOTJe0Ks4uQuQ6c7w
ujsyERGZAzTjmSyjYvLPQTFOrfGR7Up7ctEC7+b7dS5rlElZFSrC/BANdvc/9+h//Jj/T/6hbv4r
pvT/+k/8+Ydqlg6y2sPRH/+VfairV/HR/+fhW//vX/31O/96UAL/O/4nf/kGxv33c+PX4fUvf0gk
sJnL7fjRLXcf/VgPP0fHLzz8y//fD//x8XOUh6X5+POPH2qUkJe4+4Cqtvzj3x9t3//8wzowxf3H
r+P/+8PDO/75x8XHoGT5+r++8fHaD3/+Qfx/Eod41LTQPua4h+PA9PHzA/OfIPwzoULjWdS2yeH6
RapuKP78g/r/NCHTZwYeIYFpQlb6j3/0avz5Ef0nxvApKFgdxyU+PvrvH/aXpfmfpfqHHMWNKuXQ
//mHbf8kvfufvMAzHQdVFo8ijQ9cGz/lsC1/sU6TV8MC2I8ba2fNCjk2+86oIQFG6jkxbEhqA8KT
7w1UzRbR7NbgdrHruPCh7+VnuJ6K2LDtxi1bmjsg+EPW0YRK3qZoHjciV2sIm4Dms+qlH/YAHPFA
FzjmosnNGg0SjXU7RlZguDuzeBCNuIEgk/UkXHLt5Eu0Qlts7SWJHW3nKR/R4lmOF9CaKyD5GbER
WJZltJ9BvmNGdQ49wwbMOAaQBwsNslrKm6LwcbIGOrmt7EuPG/fW7D7XZG1D3UHxhiDoXx7I0jXv
ZewEbO8abTyaBTTcFbrXcK86KydFZefFc40+pQtxItcck6Hzox4clEIFb4DYvq7iFQyJ77kzpE6v
IrtroHpTpoOhH92u2TrTArxVYdNogvy5mde3pWNfgZ0sblj9Iaxvc20fWqdWUA0X9EAjhvmv2Wte
NKBgeisOaDyDXU2kvlWGEdrFuh36Ou4boOeKlJg9iPxJzD0/bR07k0CW+taSucMc2atxqRyVoDYP
DUZhX/TWoYEAIrhSGbGj8o0lWBa4j0brzUm7+G7Y8SoG9WVWUTcPmX7r87TmIprcLjXLVoWtHrLA
FE+tHJ6qCxBLf5SeujlMclc4sRssb0NA46FYkPg3qbTmvZaA/C9raIFXzLDdN20WG6TSmwpsZtq5
dEojnrx8CKGT/VwbwZbaZoY78w0oLSJAZJFM2rca2YxRrHbsOyxSwssM7LoDfb6/YWUuQttdyQ4s
RqE/Djzx5RANlr5oF9cJvZXe8edAPrYWj9cRz6luai9HQ63Y5yWNNcFAtWtsS47mASHCQs6Zcl7y
yplDNC0siV7cqPIghFXK19pboY0IfvpqCR7cA6NRYxupIJ4fIwVuQtVZe+04j1qXu/WgGHklOMHt
8PDDhOS25y3h0r1y09zyWb93j7nK90M/PzRmFavWr3ZLARBTA4Z01Hv71F2ra2qOn8xQicMLI8R1
SkhcNSdDT4awq8vMLvxbNiAPdnITESNfeSyLAGp9UGMs5plHneV876lFE0NDyDBfzQs9t0XmONSM
SuiORML3mhQubt+D4lFOmW5kBNB6rMQOBH3o89Gxpn046lebfpcs1uyt7KcMXL7VVhdeeWVScSFM
y95OgdIhiN6XW9kG3daUQ5P0Y1vHrGbB1pIiNWdyiaO5iQkvcN9sjd2VV5ePpiOcB5EPzv2orgZv
HNDgqW8Hg4Vm10UaEWsyo8a6C5J65tCswveBY4IoCxCNBZJ2tM7hOog/jCOAgLr4odVdYV4OVRvJ
RUQ04HvuuBvHi0yfRStUCbk1P+b9cPhSuHhluAyfrWeGplmHbjWHuKxOXP1IAxnSag0nqwYzXRN1
E7kaDtoElh2uMsrJy2QFyUJ2lpcM+ZIJz7zXegataBtS+srMLh1rEhH+Q0q0YiJlaEbUZ4hKmMNi
3wdZOpA/FQ7eq8tuNNQAmynpQOKKumaIbqtw7oxoFPdWu2az7DPtdQCJVejiuJ3lC05B2AHfbQUk
oolt3sZMPwzrvuEsqrFhKvOK5ebNKm/7W7CsZWZd7Ojgh471CMbLmLiQnrqyqZXqUkQMPQJeYWbC
Mvbl1EXKvg7sIjLsLrT7bwV0qla23GKZonLgcYvfV+aQ7JP2ZrVUWDa3henfKLNBs2dUlCKkq1gg
dS96uAL5LNv5QblmRL05nQ/cyYMdG3mXNpYRUVKGtrFUMcoFT1AzT03p72act2UVlzVLWL48CWuj
2zle3c/e0TsjWMK176O2arbzUCQoaiC4vKiOJ0v3XLqXPiqqFT6YU2ngOrIR4VLWV75fggeyzKYl
f8qn8obPwbbuk9HelfxH6yeDlydrRTNQu0HY1AjlCmK3qYj6EtCgro8QF6PSb0Ovd0CEA/p/WUeD
2tbDjjOeNCDub8Xz5Jf3AygSXVLHK8m/ifFVtHVYCLIFRhLU+9YKUa4mtp2LPHhpc5XpUqcCF+Sm
9T0vPtvFi9blsx+qH6CzDpfZzabytrS8h07CHc5FqANy22kLODsVamJFWPiQchXCn/STAPGBE47w
Jo74XO0VEYBmhlxaiBCO6GnoL4tqjH2z2ra9uq0mI56LOF9cbKuMDosKVxJ8VrT+9vPvgjUyW7ak
Y9XeuNpKnSv0sJRhZRoDuB9ZE7WMqFA44Pho7ZakuFuG5u+MmSqe9GrvuqDbLF0NH8T9zQB1bjPn
97RmmSH41TTV4ex+Z9Y3Zl3PkHMh8m0YWgjptfG6diHa+iN/fOvLJzn40TqBL5nAk4I8Fb4jhFaj
BDE/CdthgLowCkD34IiPA04vOnIHIphY1E9u9QILSty+R3EIRB5NWs5bixXbfFrC0VJvvGgyKodU
BCiPe36oyycGCl9Vgt0WAg/zJLPFZxcazERijoSJqS27ELwdsZ9IHcCA5HXJgXvE3QBDicsQLuJc
zTeLJ3bdbO8akod5jkDKN9CVycahSYU7XJsLdMSXOfFdFODeUUoPixYhi35IuDxV0tTv7XQGw4Xd
LS9ikGFHAAiQKgpg09aU+k0V5mJOnLwDY0i7QXjPxkplC5j5695NleJI2Wjkq2YriL60GJbN7Pgb
szOwR32DCGYsV6+N1Nxvch3cqdm6aF3EIIHAuOKmBtGzUuh/FsFnDoQ+Y/eVLGJFzRgcRHeXxiRK
YG/d+54Fr8UyPbiyeptGbPDCgoTxvESFTYJLwYNs8ow2ciSEErFRBZrc4DqBygAU+TvyGCSSrMqL
aO4HuAE93thFqROl4KInKE56BhWRyvOd12oeyve1mt9r1KFTquljmzs3LGjjGTvAN9HuupY21CrB
bqPni1G6VSgtfZeXa2T1WbEECJH5Re11ZVI3/ouBs3To++6m89c4n/O4nAxsivJ+9GUb5sXyXus+
j4LxkM35NAyCR1K118geN7lc7jyzuHBqaDVZYOoA+34XTCkvq/0I77jqq9bcD+jCzW3/fZA68fop
Grtl103Ge5fDSzY8atoe/qOFOxj3qpn9sPRfgGZGihOu/m5Yr2jjJm6hIEvNVNZXP2hlx4GsU28h
oeW3zy5/H7W9saFmMzCobaNUufggZtMYAOT0IwVbc713FoEd20cadOKjNcEVXc/Lm1E24MS8rZcm
Y7I5FDovGj2no9FcBw4StV4glDM7tLpQW6YZ+4J+Y8GnCtRFU3ebiZfJYF5Rc9iKpY+rAnvDg5ah
7KD79QSCc+BCC/hruKym2cBJwwr6UPhNGPA1BIsDaGWnSOAFfB7NpMnayo9bdU8Ce6OM+clDfsg8
KN3IeDH90FNWNAPnU9huND61hR/p4L2sVVZNU9gv02aFanhufm9RVwN5M7bNA/H5BkQIW2YtqRqW
TY1lFL6I0IKFSFw/uPAbC/ZcSV+VdO4LtV0deFeLuTFy71DWdcxXUEp597VCN8HDynGJ43fgjpNR
gSZK0PclejKirlQPpVPt8MW0Vu6tC/NHqbtLJ2+JmtGJGnOIW6d5magRs/wHzHRnSCPq1yoaJ3Nj
II0v7OE2GJE/MGcrrQaNH6K5JuZYRRXhH3yy48qf74RNw3xCMClF04cmshjohcV2ZeQoKGoXSabH
b9E7otPShUgz2O6QW6DNEXfgxgvQP998rxAJAvxNu9j3ldvEjNExBMoWW7F+9HtgUcAvv/4YHIAn
1+scBF2NRurlktQZyggNSGExeHHJnuwRqShya1W8u/MaKpzikOQEcwuPbUaHuYPrjBb7ljoqyicS
Fca75I+DN4RWU0RrW6UrL7amv3WweTmiFzk0T5v56zB4yDQcxCQLGskb0t7xeTdoOzF9J2INcGTO
ckkdKPFYCBjgTPKv3PamNfnWWBYkXU1UrupuYqhxeCziA1IXvp0nEAKZ4yV2e6IkLMWjUe/SEEWp
OFimiK17Miw4s+kETBmP7axTdBPEHIIwPo64xMoBIpPXXj9GJYrnazlcikt/uEawRGBBHGLlxkRt
ZTafB/eQ/G6mdXgFP2/Ys3FbLvNdTq0L2nzmYCdibKeRbSgEtQHOQsvP+nWFbZZ4wbV6mAGcsmmR
FZUIGyViQAqu+oZd5kHMDRw5id7UFjRhfZhTRfd9DnV014gkkpTDfeZk72vyVLrlhnvPFg5LNXvD
TXw0cL2BNNujaWKrTmuM27aq5mmp6qtC5okn7yz/FcoZod+qqLHRe+eFJHiVoD2CPrgIyxp5f7qm
3H5AGfimElY4Vluz5Dhv3oz6qUEORukFeKPDEhRCjL7ovEhWFxG74uE6YFaZiEbHB1oWXUBu5KM7
ax4eNNJms8LVN1xFb4B5s46mCefghqTWwiONq9O6D0Kzfl5bjqDsx1aNkDp/M3Bhy/Q1ZJZxNsvT
1fQyhwXp0EDaqwdFKM/TrtBZY4qs8y8hcfWmV6QutRcvck243FRIr8hy2fA8cq0HuvSRY1+O8s3l
EGS13m3qpoYEC3a/KcFm6pXldpFTunp1QoP8siNT5A92yNUdmh1Av59QNe5WGoQ+GeJlhf7gvEbu
+uohhSc1OupnkblIsDwpNuCqQybZRMOAU0/fX7iQyYVCcb1c+PKOlof7esi2NdDODW66zotbYl9Z
FEm1UV8FRQC2GBHOjCMk+2GNtGNBL487kyuydCnHGo5q3K7jmNr1E3E+u3q9RP9saPMuawo7Lh2F
ZKu8AIUHi6YRLFNoAtuSoLuuVCHTrmWxrY03WpW3tdFkM4OXnAwaM+oMKEQYLCmFf7+QKiaFkc2t
fvYofEGLGawBu26qtY2mZrrtvHyKSRWQeBqM62XUqWm2P4T3WErP2Ax+kChL3PKc7X2jRX5oPrJ6
iV1KMwunl3kUO2Z/dpMKkZimvTfeVsFw0yHhDCofFL88M7plM831GvXqenYvBukicA5pA+fn+H2W
ozWETgFCC6gy3fFQNrgFq3XYTU42cOTfCwQMHDNcfvTDdkXdxcbpqh9iUakQutHRqKwfPh0Rpeqd
vSA5lM02xwyFwfxtgm8luR8rnBECuregwrCuP+zaT1Yqdg4TiJ2vM/aGiXlrJHgPVQyse9zIOexs
+wrgpGf4hLBbtqTwP5TqM1BBxRSsv22lU6sR8arHqOnFvsih4DuMEVBTyUCAdyTrDrIhV2x5cTXw
g3qlsZQv5lDjzNOETT+FBxBm7tEkt5eHVfjbwu4Sh9WxTx9qf8y8gITT9C1wPpb6fTGrjC1801N6
26PtbDarlIJvBRTvOtcIQFCInNobD9WgXPLYUv5laYzg2HITgiJXqJchme5q07uGBieZEhX4UTm9
Tji9dtadb3ntzhjoBr1aVQjqpnSagvrQQ7VGuUyYMX1K5eVxPQBJLU1XR9Qad4tjmfvLEg7uUw9J
bpjbB7d9rLx3c2kTNSHt7KBFFYI4NqnRyJYVZBXbIrA2bm4AV2lzaNy0H7bzYVdodnT4hYej9jzM
qbKXpMwZTg8497vrimzEu3EX0DkgRxfV9L1UxhOt0B4HgmEO854RHTrTxok/G6etqvvd3KKa1Ta4
3Nw2+goZRmLODZLiJTNGc7eixbF09WeR18i3nS3gGaoz49xGDoZi6CRugC+9b22OybtfpdpY7nvF
adbRDSDOmeGzGIWZxNffXAe94bxC1L2t+/LOhR3MDoJ8M8d57uhwcdUVEND4HXVIXfOBkSatc6S0
deB/X9oc7JQ7U5PI8dRuqNZ3HNfDeZWxOQUPHYva3ow8ErvjhdE+Nwj7zPh0ZX8hwLxrFCmO2D8j
pdlWz0ZfZSCow86oN1TaiMDIIOgbKccqrJfUmz7KuULG6CFLNKHX0q9QXP+c9SWEJxtU0Ky4tK0M
uf3V3B0KsjiieesLw+lZI823iADTqNriOBSq/o5A3iokicZA2A03Q8NRUyvm14C3j7kBfl1S4lm+
4T12vHuyK3T38umj7dAF1uFkttYRKti2PCgXfCdrMhkZyoMx+hki4TSpCfZRhMYWtsJ6lDIMkfBV
7NA4v5ejRj+kE6MMGzW0e5ZNcOksDSggxd6s+NOEI6NJNgSqXm4AldYB8kMoUQ+Xh363xSJIaMsY
pAfRvJa3kJ4VtNxT5MDF8MyTIJRIp1uPHjRjL7vpyZkip39vu/5Kdw+CIXbiTCscpMveGvHZuRfT
JcFhyy7YnpStDrlsm8glOsItdRcFTbGB7kqx8S3+2JsjDoP0pgB4lnCseC0gcUnfgiXYG3UQB616
0HP93qDiYxB1L4MhdMo86S/b6sc45RkEE8Og8FJLoYyECoDcFr2ZQBMvC0QfYSLikSx7h/pI8jqk
2yMWDQmsa+Ms20RVdevwp95UYa2LmLRPqvA2TLYPs5pgGz8E/d4TddXU3zAde9wYL/KJOo/o3IWV
OSg8vArVJgtH2KrckBRt2KMdBTwMlzkwR1Mwb3FKZtN4P3H4CeX4Mbj4anCChzVBO8waXPnMg+f8
Xrm3YjVDv/tRoegBTni48CHzrPaDCitGbxeY7jcToaHbBymkGi4ouvUtLBEJ7voOgmTG9GjrzAh4
bNZ5PCA54TRscjcBYRcqSE2Mjv6cP604cxT0ewCuEO1bt8zQUV99SFwoVPWa1lSmY44bEb+4Dxrz
vZzKrTuM3RZd43MiLdrF3PWjRfADBUjWWxI1a/5U1PNuacglcvSbnnTQ8sk98EUxmL3duLteIvZO
ZDXSujY6BBdMlQUNklRyn+wW8Ehoy76sfOOqzf2HYsUtBA7isD7hXHc1cjVDXirdjyjm+d7FaOTN
tnKDZ6sa1FUJPOlcyhfhgQFrXCf4F3nj8HReygKFjOV1KiAN0skdguZy289w8AdSOW+wnGT1KqSj
gb0VaF5FNJsztKx4kSgGKxnwAL/9mU62KAvVSEusG0PBI49FWi7bqejBQ6tC2ZWZLIHjR0HE7FQi
XcSaOdcZ7q2y3F92jvJAfZmDgrqJDGmBMtXGAdR7RrW171YX+JwpnUcG3s8b7lUvCzG2zkAaKLzX
KFd063MjjGgujGL/8z+oprKwrsyLigW3pW0iWyAXtOv4JrchbuhCQwvJaO7VqcXWS8LGDddF2to/
JkR8XNMUedg12VhUNLXB1Bi4zYMLr9LtGq/tQyX9N7cDyXEz9yHOIZG95J+VhuWD6U/IFwjF/ODD
kjQ5ch9UcAlKojkQvqEoBKI3sJTz7D/7xQimU40UcCEyzJsmlgGKTkO/GX2amkmPNuFZbgENQ0aK
wGqDzXfedSPCXHegQIYLauaoZ9MFJv5i4W1Sli8SN25BRaNCtREUjaFSAiA/is8Eu6U1x4zDD2nN
425MIUlsxtSgOPwAuxWVwKfGKPGAjLSstoY/0pC0sdPgsGxznm+WuQCXocwzNBrfWq3xzoxqQLEb
8csoGLvwmEpaE11HDNRu+9GbrgejWzegHFD/l7kv240c17b8lX7sBloXmik+tsYY7fA8vAh2OlMi
qYGaKX19L+U9QPvEddi49dSoQgAn66QUQVGb5Npr8A1xLOFffz+vb7Fyqw3gfieUzhGC/vZeTB2g
JAFU2BjReBMUm+Bs2U6jBoxaUUBccMfyJ/jFbbTSuuVZh0Sq0t3UMwDDheALsFzP4wzpsJAaOmJQ
idNiqZ/d2yUbYqiGf1kGmmMKHaYrse2b1N55aXWYVewY+XxQRVg2TXpdL+mL6toublqs5g3B2b21
938/9Bqvu9bg0KcX/a3OdLp3l/LBFg+ZJMWdTrZNvcjQyZwbZEjwxKCh5xpHaxohi/bGP73pen7v
DNvSKKywG4hz9Brbl9MwbfqVlddQIEauU2ChpGO7Wzpqxj1Dq2JGY2NsxG4a5zTqvCoy9CWFwkeO
ASEl/HF7a96JfghHb0K1N/MsqVKsAgRjEdg2hhDeHIki8sHJSbOlY3MQVpYeTMvE20vsRFONk+Cr
PQ79YEY6dyJpeZbPiXGgGigEmNB4rQucasEjczxswCd38aJMwNO4RaqbPzEYM8JztPSXUXAInodt
AU9CRDH98WD+Hg01jNJW7ViQqfqNoLvJy0oi+mcisWdN1w7CVnZpobFtn/JfFKEJwdBhIOpR4bqY
9ntP2s8lRewgXUGoAhu+frKxvZqAMhhYQ1zslQR2m/U4LKel1uptDvA89RSJyKQ/FrVFw9Yw9RBG
lrlfwZInHHNzU5McT86kCZXo6oHsJLfu+pa20eTaA3g4leMXFqmBOFOa9ANiWnLqc7i/7U/WkuZX
vFwSvra7WMbeXUWtOG2sj9F8w6Ogj0hUWJvSZuBlFfIes48i0+idk/mIJcX2u2zjKi2eR8s8Ehil
WEI+gqdvJzTnL2w0hqAb3C40bXwhwccew4kv2jDrxFrUWcjHxEZ46FwOqmKJOOY4epYAMSgnj6wc
NeTo7keCPpcL5X5Cu+JxqPH3Ul2bgs7LGRyA273i9bKxUyMUVf5Rd+Uddvo0QF1WfkbSEyQ0b5qB
liTSYBdsyADMNZiFDXJ9cJDOr4sKjTOamydaLlPgKJADVJ0/jNYwBu7gHNFpSU89NVH3+VBsrAEb
gHxBwy3LygWbyeqEYF4ZU9q8MeINr11b+RLh4FFDMrnpTe3ZIr0GRBpbSkhuDooPTxURsTmM2Lp3
Od66xb0TnnMqcvhETNUSq8wctryaOgiA0Hxvyzz1Ze6WkTMQ4GDQpKDvM/9JjWUNIGy2hYRpyYzK
kg/WHxstcuxEp1OGCPFYdhK1s4ZZ2wQ44u+HlRMdA94Aw7VPE6LX9/2KdQ6s+qVl3R/lw477bu7Q
moKWeodUMmxLtzg75EiXVzi6pztkZnZAJ3oTxIl+QfVSZdjV1s2kAauC6tvH1fvj6IbDwL3IgzdF
0JXViXteFzBO6kOJ7quRkgDlEMfYYQ5KDXnVvM60rSbaLoKNfZS6lRbpU4v0T+ILxRkIm9quVg2S
TN36d7coAlCuam69QQP+2Gi7Rc8w1/JUi3VXCj8X/aPVpg0wI7FrYS26NEOz19BrFR7Bocypp9Dt
AdfKIVxmfQgrG3SvgpVZ4vEMG5WhCGgFda7m8qTWlofaGa+tOqVYT0DbKjV9P7b7QhNVjNqWRZNC
UikcZHfj0Gx4W7+kOrwJUy97R2cJe44Fk6Eso2y2wWy1srdSIkASypBTmhtlpA85GmoL0omRUo3t
Eg7SJkJZwGkAtQo+VjsLJJ1QLYLGWEP6BN5BbVBKL+DlgIGWXh213eT4onDK0MrYs9bLsBRau21b
70kBakIekFdvBqxkZTqk1wZYKiZgiFD05C6butvMLgHNyWmbwUtiIVaF84MAJWNy3ZjWlo5OiNnG
iInBaVGJPGjRSt8QM8Y4sytP9Fs9n5s9gxtt5Lbe+u5axr1rpVGbTubWzsYm1mxyp2nVb1iwDLc1
gU8emQWGpM5MjAuhcelp1Z3JUuPWwQEmaHq0ByZzcDdNbSa0cpy9bOgWI6glc1qCO0PHq9zrHjTu
9ZuqLWfkNTjWpqBmuVGotqDrIESALK4WdVVeQHdN6A0fs6hxgKEDcjDuW7CicA4U142p25HWLc5z
5cS8TtWLSaHMLy0wdUZZ/0rHNHtZePmq1R9krPPjvDTzfdEUfSAGPEHBnMd+bMm9NaNmp2MOYs36
P+VMFc6fQx9pNrtjpYUKU3JsjVgnN6PhaIDE0J6TXf6Mt6lN2ll6Mdfd6p41aYJNMVpoRid3rhD4
6WISvqE3zUkqWQcCut84s4zmhB1yyAjWWXD92TFXjB+dEll8qYYMVsS+NMBeAGhQLYfrwPpB1g8G
O5ytl185Tk12elsBIzZAyp3T3IqNUn8vkVdh+VOFnkuHFsDsDVfIqENSgp3usKiwE+HmRgF33mUl
KkGLzlbEGsPZ8zwb92DoCOw/SHWEEU5zNNaPspvHwOI626Qcq+3AZ+3K7Vh/P+VpnNt0vp9s0Gsc
981CtPx9CvdDbA81EjFp1VFZIQSiNgTgebeGwwGoHb49OyqBk8Wyr+rmNBoauXLQNlF9nBamuZMt
YIEZIcg+WwpxY+Rm0vTVh0ab9igE30mkxd0RU4S9q/ED63kOykyxaYdxvLJxukusRrwsgNfS2SxP
pdGBrqXn1WmR6k8pcxlmhYl1mlXV45LVdSiyieC1cOxtlntDVJqxNS5A+khmRybMje+rxn5BFgsO
btCqbHssI4+Oy/PA5b2xdXN0rPWyvm01zve0BzrkudWtJ8bqFk3ZoJgoDyAsbjfcUeQetsNATwdn
jCpSAXxE/PC2Zm4oWxO5vRyORmBsDXEBeczGBQob11J2EZyYjV1jQStm83zPhw3T7eq6M5slLMfl
yNQ8xy61mx22azewwzdj1WH1kbpEq60e8ytv/XBH63VR5hzlaEt1rZZeI9lauzbWD7ihOIEw7AeO
o0GgsIU6dbmuTiZ3gT2hk2RbdDr9/XOPwGZNjs4SV/OgRbITxG8dAsxLFzbo7YJ6OOIj3xGstT2e
hbpx3VHdOKu1kqnZj0vHaWTpWESEpP3RrtRwlIYJTlRZsoS7XZBRGNCZLgEaImt60MXQoQUwlJHp
OZ0V8MEq/BEb7bhdHOuKurMFjDg1Y7fS0bfvZxNBmSkFPlZuKsnJyZq13wQNU6xahXntKOqCpgea
qjXWrzMg6GZocTbk8wHJ6v3BaCqcB4B6osmGpFhdLEXk6t1wZTD8h7HIntBh6OLJnLWXHqdZvnRX
0sZWdpo6sNjaDp178AOaFFHkEuTqnep4dj+0DkhEcDB1sHs96qKiPpgHANVmh4eaBVaO15lbQ2Kb
7Q4yBfnOeu7V0F3XMJIJs1K42CFV06Fy0NOQVoZYZhAgSYAps1w11rAZbFjgsY5P151kZgDeG7u2
hjQUknQw5SyXt3ypIxRuqHszHXwcAc4h3t93sHCxTZvqa5G60yNZsIxgBdpwpJ6gpeuQE7S65EQR
IudnXAPAxx30rcHUu88s5dyZRQAxO2jFhr3sYT3h3Vfc3ggzBOtNPzodUkdcEMQCt4N4LBsKbCZq
ewagpzIcur3GAxdtFHHOXROYcN+c5nFqtlo6gtOUG2gOAQDaWVMrn9v1UEbR7lYgUi4lm09EAMXA
JadEebN1LJlKuq7LdkivNZLWal/z1LKOGjp0kSAtAG7Ky4eUkfYGW/L7jGly34O3FssUqaRG1RaJ
AofMR3QhiBZpes0mbEkLYCaqqVjkWrzcTJW6E2Z6k3ktT5zBQ5/XFvYzY2bCK2Dws9MasKgvAPWY
aYuG6PhBGsh6Mjodu9S99lzl+DlEgmAGMLHp1WwEmXBYXDQcB8fINZcZvgZ2KJQ+xnnv/W4LpHY4
PY+bpXDBRxzDEku6XyvnNNHlqZQ4usJWSkbTmHqhpZVt2Cr0bXowKPwe62KcT/Ozrib2gL/ot7V+
LRmzr22DPJlp/Val+gsb5kcMEDwm4bQBON46zB6IIVmN1lhdTFeVLumDW/ZhjmCJ13k01iUHi6aq
gJZn8C28cXUSLXA5CIdaar7dSfx+Q25NbzlgP5LHo8fQ2h7HF7OGsrZNbfDoC+c+J2MXQIBgoFXm
Hjm+o8YX6Quk9yaFlqHxahw8IbCRanRwybrJxbkI4EWJaqAP6YgzGY4fsrKXoG918NpMvYQ3UlEk
1cr8EnmOs8JgT3FnIZ7bHmmfSOxnbbTQ0kxDf8XJQ5zd20AKqwwVBCKJqbvbuZyuEFI14Y89sRXp
E6W9c5Nnb6DSPnZkTjdy8A6zXo93dGjAd8DK2WY62C3wcVPTvuW823EBjs6gVH5S5l2d1eXGnkA8
ID1M2i10yual7rfSW8MNBmZFygoEBYhoYT8OLh5kBoDKMwqUUPQHr0St8NInguNpoBNhxbNpZnsk
pYNzogPhLuFUdxASh8fRqybs0ForMFNgvk7T7C0EWYZSA1OnSrceKGZHkIZvEQZqAM3EYX2oiini
OamizLNXKojVorCgZeDl920Low0FugD6R6UTmfoERhn86sB5AYdTEqSDO/ChD2eDXZdzxq8H76pH
TkNiAxr21eCk2JBL6td0qbYM/UqnAFzj2POVXBAIphayR58idvCFD8x4m2uruhJSext0t0MCLYH1
ykTayFpmLy5y9q6KXocXzLwtqEpkAQAYwfdkoiPOdy6QCz2TSa1X5ZZm484ab0ZVzmhw225oNNta
ybfFBQvUU6/1SpsRjfHb5KYD3hEwTM7BgexZb+L/eI0YMbnXUnQRPKsoAxM9sQNp6Irw9TzSYLy1
o6o96CO9RhDC7x5+RFE6o5HfA7BUM70qbHD5nBwLI+hxTtgytJhyYB8ugBy/twegRbn3wD3UwdQF
3WoEJCL6vkL7V1mRxwwMmjFrd4CefGQME9+pkJW7sHrlHIhuD/ysBw8YaO6kGQvmHrbfQEZswtBZ
WwzIC6uBb7oK+1Gc2a+6bmnQ7XHDVKdGvOAYvdGU5caN2z20av7TDIM60NxWB239oKYWSySIIAxw
wVEE2/tY8jmLctsSgWe4G1bADql0rfvRqg/YLreJPeM8M5USy+fQmFeLYS7HTjzbtIyYnfJY6eIW
PQMFqsw8X7cTbANd3tlJ3dE+4haxghogHa/MY2bIfZql3UbZAwI5edeG0p7/2AiFulmcxrvR6smJ
jUmBr4MY+aFjGXKFWO6jx2VHRqF7CYCMLbIqjC2ReqAAbu6s+0xf9ANcSKPaHl7MEcBT5Rk+l79R
yKsYzutg8jjqjXtorXNpfTjuQw6HOx+9zeV68ba8f86nwUW3witD1mFD0jIjKmZoKt2RCdAjKcfu
rgItEcdjpYNWQSoKRBxLeCM7pPl5Pqi/ajujhy5c7E+W9JdX1PVWGobvGoYIFnhLBLrZdID1cd6W
af5o2U/IGfBNc0QnbXBjs4fcwAaEx1zQx4fmqnTBgFiEwpkVKhBwBbGxh4oVlGuNb+HENQfAIIFv
tGkHKocTqxp8Q8ZRArWm3E9r8HdjGyKyK54C38QBxygQbc46mL41Zm2DKsCvULumkJVod6fagXqN
sTNK986slJdAcYVnW3gxnXJoMyxZHpqyu0P7M42Q3qX5Tobjn8XqQ++l99LVG1Dh8UM8cLCgJIy1
PNcDgzn81P9C6A7wdPOI5MsbgLaBR4hKNG1R28atHz1ASsmEHAffaiz0o8DLMBEx5WfYuFcLmJR1
ioiuvnDUoTLLh7G3b03O+msbqSiWyo6o/a9mt7wzfWHbFPs6VfBDt6oTjA5grlh73KLWDLwwAUY1
5pmHlMrqA2VWgzUN1BbFiFxMHOoPNUCF3YgNC2jPaLqZ1gI4KYRmoAV9ewQhEYxocHH4HmTtcjMD
X+paA+wDXYzhzFxf96oPROrAXbQNrRJUFptheTfGiSCqKRmkO26dIrstphaLl1EC/+86FlHsFFMc
dXxjrtHBZ3WSLQe15OoPGV+qwcDJmJf9kWa/szoFvAibt6TMdZ8upoinAiIEBgAkoNh/rofMGY8M
vH6CFsJMnSbsvJu8LBh20vlDO6Q420q8rutfQ4nUu7o70FGgP2alv5lZOqE7xVjdDTBzeCwnF04r
iwXrurT7mLIcjA3TKH1ir9G0C9OSrtwyPiRez8BUMpYW6XQaD6u+NqKJoNeYo+8UzDYSr8euObbY
U+25A/5Db0cptAyBze8b1lQBhc0OvDnRTutcPHw1kwVMFU7iqRvvDaSJAEec88RZ5GvbQ/EAJooT
6lTdeuiZhZNsBTQtA1zrl+z3CKVDAUBkZ+tGZLo2yAhUtseuvZs8THiA2nlcDs617rpFNK1mDi7O
g0Hugn/h9Q9pClYqNl+jr491IpoKONOEZcP7GC3SoRzlDNXulxRaF/EGxAt0OnD2ZtQ46Es2+cpg
K6n0qSkH728R8CoObxnglu0AsDjnkfTyOtZ39QRODcLA71m9UGCpgJRBvpj8EkZupQAvvpN90KAU
+8oC2Fc2c2QZy1M6unjGQAlwfnvRcksmiEjr3Kw9aJoB4nPhTaGtj1sEB7/3hivXLo++mW/N2lzC
wa2nIO8B93oFuosODuAZek9kGuvdMI1olnY1toQ5IlbNEpFytdUFaXrT9I2DjVg2AIjA46ZjqqGv
N5RXqdcfplx0G89p3nSzg6xIajQwhwVv/lzf28hYA+PfwgCNnXFFQNaznV/gITwyWrQvtcWOdkmc
3yTVttS6o7zuTqpLyT2Au/cJheqQQTUAH4IbomX2psjKHcxWBvQgJ3GXN9NpgAogJEPuJkhAJRug
YhlUOtV7Icz7QbH5pnewB6oevFbM9y5cpn2K3i1ylZ1bwtr6UA1DCDilfrerKiD8pLixbBAFP/rd
2kH3+gnURxwFg8V20BjGe4lHAtiOlhBDWK6mAzlyjY3ZFo8ild7ecDUnsSnJA7NdwLw0MCT/fc0k
tJD491wO+W/6ySP71dZd/af/9v91SXz5/6Oycg1ivqys3NRV9j/268f/vP0/0f/6N4Xl+jf/U2Fp
GPZ/QAvpEI8SalNzdTj+T4mlYVj/4aEimK6OFHJKXIgb/yWxNM3/cByqI49Udy30s2xoev8lscR/
MhyoNSmF9y50lvCn+m9ILL/SDHvWf/EJ1LO8nPJ2hP0Ljv+I4QTV6OnTWPxLzPlZvPmVlHe98nrH
T4rNcQbo35iTvjdABgMEe+sKO5qndPP95f/aEP8/ZahmGtA0r9c/k1KPBNt5ITp9n72hqzd+TGM4
vA4P7TvWFig40fXDD4KU6in/wWsJz+m/WFSsNzyTV3u65CBkDfoee1hsf0CbpB82slCd8mbRDhoY
Emz8/f2Pu/RUzsTWFSBdM11wKy276rsTAcnq+wt/peJef8OZvho+PIvJTBusf3DnJlA0qHOTotGo
lT85gRkXvru3Dt+n584stAABgmFGPapDf12BcmX7LSA/X5yKjXxFCCIUIsbH9z/IXL/5F9Pg3EpQ
4yyddYngHXcoD2JxIVSiu4nUG0eM14MAZUlBYKqyDX75SwaOLnXkweTdLbgcgenZW46eIQddUkKd
1mTNOzpCP0zRr7xGMNjnVoS1dLyR1Lq+Vw7oHoBCekxUzVp825XJnHk/3ObSgJ9Jo40CAEpaY8Dz
/NVenvRq+/3QXrru+mJ/epBZpbVd0aE0rHT7fPyjusfvL3xpXNYbfr6wwlET+mR9Dx0kWh1QIvdP
tZaDEqiDT/6Dlwa5MNW9s/qQ9bVJ6mLR947127OQdtZD09jPgRJHLwfsORCyE1Bpk2EK6GQFRl3s
ah39FGN4KEUFqheF+LaLplkPc6MKxIJTVCVjjSzXBLQuPtXRMIxJmWk4kFZHjg2e5wmIqKZ2o3SI
8cwiovqtC6jYRCqukvzQQqBjjRCmt49qBvILdUox7WqQ47pX2fPQAbA+69X1oNU+VxP2viQEF+Rq
Ak4jQHW1BiA76ZgYWR8R8KTrvgHTbo98pATAZgCt2LEw9ja5XtgQas1LberYgwEHZ79KEPV7j4QE
+rHefF/oE18sMHLam+8f6oVy751Vx2riaHEvXN+L5cGtHuD52LIf5ot56VGelUPOx7YcCrxILnj7
5VL6kOf/MToz4uS3M2KnOmCj2uDVBrTP0DEaTIT/VSAWQ/fDQFs1yzfHAu+NZIderppXe1MJEwQf
vvfAxkmV+ZoZbQjud/T9YFxYKryzMlt1WTPIFjMcUWMRHXdlXQKc0P0qg9apfV4WzxcA2L+/2V/n
mS9K4Lm5I15TBYCm1/cWML2ZG3GeQmvPX1Md+l+qbefit8HJfj14zO10NaLBCzboNnPJ3mI91D6Z
PwJhKAb9Saur14Z+DNkDh2KDwKJ4SUeAEDO6oTYUziComGg68x21oDC1X2w0etx+2ApM8BQszFX1
0ALpNMAVqth9JuywKuvEBELag06Y6XeT8ZhCyca7NdwD4pB+Cn4Yhq8XgnMLyhR0Lyj7MObmAEuh
Rfm9SL6/snlhbp/nH9dGsahSA9mbmDhSegM6mANs5j40/lLTkEs4Xk53dnPbz1cZhz/lbhqyCMwj
ELjnoAXhhnm/ICQKyx5cz2baQrLASxDDFgP8dWAs33/NC/X6byH8VFbdGiEsBM4GexiSbNAuO3Lt
1/dXvlCwzz0sKc7ZUAeYeP/KnVcDHCFHYTO/9naWy37wDro0xmeLgpxACqcTVhuIMBj7sNNrFyyb
77//pb0iOVsLhCzhnYF47z0IS9txa234tX2ybqHgjXhUJSyen7qf1p0L0/CsDsLfCulOBm4lAFRw
rfNHp4AbRx4ZHbgy0z+rtufpyW5RdaPR4S69erK139pwi1r2w2BdetpnxQt+9S7CimdsPvfTbomB
9cfLXhxZAiltBApr1AfQR+y9n5zq15H5onydu1w2tPGIPir8FqhVmK2B/NdH7lyErftoKHVs0wXU
ste2frZUPGar3J4eU/HIBOg7DDiG1oWGDUb92ARw8UtMSB+K0QHTE7Iyj0QWF3FagSu3UDBdScBq
a5f1J68cru3yXucVVKRvnd5APHpwcXBG3wnqCyzdsT25vgSv5/uB/Rsy9NUPhcfO532PNoIpBfqo
vueH9EhjtuOQRoFO7/fYHmt/oJzST/bddHA30GYW3gHyo6bedGic8MAFhe79h++x3u+r77E++M+F
Qs4d4DC4KvahlxSn8pbGy1bsy421UXu1zyKQ7hMe5+EYTLEZm4fpGuwko/GrG31TJFr8/fe4sKqv
p97PX0MiIaS0DXfB0RPU2EnEI3JaDPmuwzXn+ztcqIjuWms+/VA0MBbEHggsw3lCyu2Y3X1/3Qtv
yHnu81AiyqGQ2I8IZmK6hLnzbBeWb0IyuEAr8v1NLn35s5pl28AZGYfms8h+jd2+XcofRuVSNXTP
SxRv5QSITd/LsIvEVbYB8B9qQRP2EU3QQA5EmP3wjC9U9XMrz0nlBiGpuexdkCSrioSmIHvTfvhh
iC6N0Vmpshyn7SyGMZIh1HBQeRB/jjSfxFDr7tOdOhgxeyN3OXgcBxmLiO2Qb7o52X65dXZmPEbZ
FvYLv8iuipwAES+75kBvyK65d2NY0wQ/5YRfGIVzH9BM6GmtC7rgJIW2DvxVbJDAHLANvh+GC9Px
PDla1+3MbucWJx1a+ETcK/3kwH/PahboGT6+v8eFkXbOagabrXIgCveQ4/OklRDCsp+m4zrtvihH
59af0Pa2wzygDkByctVvh2ODlWbcFbceVpmfluVLsIRzVgvyZQRHG74XKHqNbwbQQ17drgvaEELy
GGuHnwICLt5oHcFPRUf2ONY11FmweLo3xanZ0VhtsoRhZi1Rd90/8OSfPZKzAqFom6m2wC9yG/T3
6alzf3D3vTRdz+oDcr+kM6wXhg9iOe2y7ijL2++/86U10Dk7yhXDzGD5jdFxEzdokjoBBTu2Ixqn
23YPAsEVDttRccSxN+4TEHmO0/4fP5mzagE+J9f4OgXMGzfRj13i7JFzG6qduNdQAaoH9fL9r7w0
B849QkENp1kv8SvNpD+M92C2RmVCAz3ur/I9Tkux99PLc+GkeW4ZalK3a5sGd1IxOlZHN4APWNwe
0mRIWCIjsbUScRpvl4d899M4XigF50aiosE+HWEmWLezG2W9NtPv70ftwrQ7dw/thWSpS1Elp2Jn
T56vy+sCnJ3vL26sb8UXVcY+e//BWGqQzYylYk6maDnIu+4hO9ohaDxxdQNQQPshQcW4UI3ts/cf
Dn9LWsClcL+qVSEtuU0f6b558LbVRv2prtDzK38Zx/bIj/0P0+3SHDgrBDmb5or0GLi6KYJ85uib
gtDfQQXidIFCm77oFlilkR/m3KXnf1Yesh7h4BwEnL2rX4/qUcAU4vtnZK8v4lfP6Kw4gGXcjKCH
4pztQxjgf0x+jX+o3/jvhg/pmP8buAn2Kgqflf8Evhb+8UIXGxdo0nzwY5M86jbd5qMIhI+G4Q9f
7OLkOascZc4E/rWWPaQRsB7Z1jucDyISdc/u83grH37Kv71UOKz1EX9aPAa4/QxwR1wXDxXPR37X
wj5vLw7Gzt2gk3gLDvvT94Ntro/ri8E+T7K2FgjgLIFq2ETttjpZh+tmRzY8dk/OLezQIrKjCY/a
hN3xm9mXDz/57P6N1f3qxmdbCUiHjGFp4Fn9uJ8D4KvB42OJx/wKXo9fxGiQBzRiQe9DshW+PKCP
ExT4Aj8WgguT7DwF28urGuYhGOKFvmkghEHdHfftFKiChV32rLEELeyQ9afvx/lCVbPO6o4wWiOF
DgBvi7Mv522qTkb1/s8ufVZpymaSpJeoNDwDtJBaEeTPlXR+2Lob61v31XM6KyuiTGmhZ9i7I74s
eH+H1VWgggaiPe7nEQm//w0Xisl5Eja3dEtWBE+jzmLlQiu2/WfXPSslMNloqlR5y972kHejHVj+
+s8ufFYKZguRT9hJ4sLyBF5g2v8Au1yYJ/8efW3879YaSk5yPMwq3xcDeFcV1LP/JP4HnajzhOsW
GasWXeuXB5KfCfO0kd3U4qdQ5b8ZvV/MlPOIawgQp8xbt7xlOu7gyBrk0JpoJdRG0OAj6po6DxQk
Gwe+a7aBVxlOlplxWxiJ0rZFBpoaZckAOQrLfliiLqyIfxsJn8ooG2CQYbX4QgM9DfWfFCp2CQLM
DCEiwhiDGgZI1o+Lw6Wbnb3hY82QvlwW896BrG2nsVerBx3fe+vD9ZgBLh1UjS8FdgMzjmeVsbMS
+Fn77IcX6NK8OSsCamydXBb4qQxGNMV7Njy32sf3U/3Spc8KQN+huTqsU7K3DBgol3FZ3DKIs7+/
+qUF6O+ff3pIBXGttmtNtQeDJdCg11zGPKpncM3hNgcVUdRh96evAJ7+ZCI/XQdBSc8yaHtBuwK1
qpcgsZpmXBvsqq40iGrRlNPcrQ3zoO+/4jqGX83rsyKyuAaELxPe9VxH14hvFYyRvr/yxVfmrIyA
qNwUOiz99nUkwz6sr+yovSOb7iiSwk/yjX5AQvyuDOWR/VDPV1jtix/z95t8Gm57qVMY56x3nK/d
+Z5rcJiQGweCwO9/0t+3/asbnMGbDW/nyl0r44S5zuwbp6tDBaWSW0OZkfpa3iXUEu9aBTMgY4lK
509F7uESaaBJz0oa9tMbpApbkV0xcbQX8GF7yBPtPGncftvo5JiP7639w/bn0micbUJamHlR+JDO
+xn6k3q5r8qP0ugDG5a53w/HhbljrDf+NNzoWQ5NZ+nz3tBXY6Q3bfqBhnLpgPEX1vt05cJxZM70
at4PAVpzsTrYgYjyUAVGMIVt9HSwgjYZ/tmy9Hej+ulmi1GLbJbAisk4BuP4kfeP6fBTUselEvB3
v/3p6qyQylAcT6GJEOWwk9t2mybeTp7EhkVwWjy4z94z3cEmLEr9Nxb+BMhdejjmvz8cy3CWth2M
Za+b0Al5UAKZ/Q/P/dK26e+ff/pNTQFZqd3UeDxRmjC/C0jkJKl/JRMv+n5qXbzFWfGgo611bgE3
oOb/cnZeO5IjS7b9IgLU4pUitEitXohKUdRa8+tnRc29QHVMRgZQaHQDp09XULmbm5tv28sbXfFR
fuS42xPd5l56tK6EvkvXOAd4C8ghJslUT9eYXeG5uSXwerM3P87Xr3HhIOKc3m3FSdsnlY/3Oksl
Bzc0QogcBWSIbP0EX5Fb1VXtyc0W3VaP6aqTMc1ob7Qrj3hheRPPQgBd+kFbtygWeoKU8NrniE5p
077yjS4MsXPIdxeXkRbSFE69ATNpV3F91+cr9d7mV+J29jVgxqWt6Tnvu5/YA2AW+b/R4IgxBU23
8xK3HpuuG+fqZU5D65vgfpI1/h3OcNcLGBKnx3Fyt3KypeHUXCG/OqgvfY2zZAMxdFTWKuMtp8NJ
k98q/ZffX+WsXcjRzvneta78vwnvn0xkzFehSnZRcCthshA0wW1RfdWYT2M0zgpld1bs4XY3YCyK
NYbnmyjeI7qZJDQ+D3GK7XC+j+SHcrydrUcjHexWephwYquRnxhihCXF6AkCbWVmvqbidAywVjJX
eKyl4bRqAmEv1P5iMmiwNEPHV0l4sMrDq1VoHoHy2b7ROo14W4svV4bipWl2lsYgQ85q2s9OQ2Ra
1ovWFR2EF16x5GTRrdxkbdqKozk1Jx5XrnhptJwFKDBhUTUFImeJarbRMRgIsSbV6ETuPgq/WmRh
itTpLbh6wP/9ZFPPkeThKLZYeVHLMAUvz1fqdK2Y932aoJ7zyJNoEOEJCxR+7MlRFo2jbGc72CAh
c1ObdGGLT4awvr3y2r7/UEi1/zvJDAsJOXSvU1KI1ZgjO2y6i6VxJ776i90OOYk9rMJ99f7z5b6f
cUiM/3s1IYulKT0Nixz3ZB1bTKXg8Jv+659//sLirp4jyJVsDnRT4Wlqd/DwBnarfXjESvcmW2Z7
wbMcbLMcxcsW6d68C7/I6Isrwff0vv5vsFLPpce6WuY6GvhxK6HrVCt89WsRQMRDKv3WaGP9+fmk
S1/rLGJZaauwa6GifPpWvas61kJxcah0Ag+bv2W1Rqu3jLelc63Yf+mDyf/9YJAfmr5WeaHSfGOc
FP50LVnYNV55nktj/SxMJAibMj3hefTb0R13VAPfy2O/+ujcbt3cTPfjPneunf0rl2bsWYTw0xJ9
adtNWyP+ldLLpasbBQqDPz2Y+uN8wtnQeSzTZY2bqjO1+r7CgbvS9HUUhnahca6RdfQiJdsKB2Yl
mRbtGIF1yW5ldOBZ/RGmKR5nX+OIF+TBkD2J/qU5Bx/Uio7ZzK6KEcyV9yZ9H+3Uc8Wz2ks9mCSq
KwBpXPpwPENL3KgU3T59i308davPTsZ0DNNgY0oXdHLbYUpzC44E8GamrlgXE0ps5T2Ro3U4JK5S
1njjk9xJeB0fgqRzxpZe2dmhX8VrYxp99DXmeO6Qx8sQ+/2OX676h0q8sRJ8f6t7PClpNf9UQGbW
g3hHW/hCCspbGiFxiJEWYmbYIVp/XaBh05dR5fcO1JwbrHftVFTdJnkdwOdhORCZXlx/JiNNrzkO
t8Ox9J+F9Kbn7TbsHAuLXsVWt838VRLw5253eb6h7wpmEdSHfqdFiDDbuzTFeUsB+wLPBnyMowSI
JdLHWbsxCmokZnCIYQmVGf6T4RFrACfDLSMRtUNnPkXBgTFpS3PiNU3rKd1abXIHwqWTYfpixjgZ
YO8yBzLu4LFrFFSPpac+NG/opXBSyfinfRBFw//OvTnUpag6lQLMZtcb+6h9adQr0er73EQ9l4kj
yK+0KSNa9YkK8YW2nnJYZOW+oEdrqrHmLLH+NP+tXqSaZ1HfVxI85/xp3Ob5a3ZyiZlowXr9eSpc
iCDmKXD9tfUxpaic+4JJDcyRdn+MVouHqa4cna6lf7vCWRradD3+Hac1pZmPTfWmJ+sh+pVeKwrI
F6LSuWZczlsBhBshEKSEOzmTw7mgXXHihFGxBwPGk5b4TjqYMVO/y52BE6b8ao59acE8l1BLaZRi
ocbVw124hvjC5g7+jCNwHmJ55Rbf5eXr5CoOZyKnrbBwZWhffOqzwD8ocqcpOnU+4oyLS8C2uotW
oRPYH+CI163dn67oO8RdF2aHK6+EqxvxCyv1/xFKl2WNU0Ywbak0uqOVuXrFi8ecIR/v4gmD2J+H
zaUQfS6RroWuVykuIRRqX4bgVcR2a8B0AI8HlfbCWqJViL7A7vfPl7uwUJ9LkQs9wcg0pkKT5Uuj
m91GLRYo/66liRde2rkcuZsqUBBhM22tlbwEd+Oki36lHfJVuQp2ylJexJ5/SJ6Vh5+f5kKec64r
lpJUmcLTeZ0YlQdJVWkVZ7uAZs+n+TJUAmfC4/HnSykXltJzpbFeQCdLsfnYGgpOHbiJW5Izizd5
hTv9jGe69T4MOzMK7DzHUqG2WeuQJtsNhtJFFGGHs0hg3OQDHsqD5WlYTFGzMnp/L9AOgDntsmbx
pZnfzQxa7ZPdkDeLn2/9QpMCTWn/DX6jPuaKiVZ1a+gfGo2tzRjgewc8cDadPHw3YZv4tGPHgCX6
6V7Ojnr5KZg09gPgiDN6U2idlpNqS1nSbho82HGP6jDZEO7H9KCLK4wWrmQsF6LcuRp6HAUQzi0H
eypCP0B9V5XDp8z3m7zbkP/7CmbVx+NFYxtWePLG3xBCvHob7TpXQTNcOuoVxfCFBfNc/Iwo0kyN
gepdWT4U5m4Usbegm3kxSqsiWfvF+ucveuk1naWokRaE4agxFmd/XdUnc+Lxyge4lP2eS57xU8EB
E5sNQL9vev3LwKyfXrzaektxGC9u5RYvL1oxjQ/Tf5pkDPWDaFnE/San5WKMskPeY/8gcQxCs29M
q0Xody+q8MtvdGeGFRb7vmOZ6bHApNPH8JD2fBWubfwU42bdkVv90ws6MUP/Xu6xaRz9SRDnrQWp
uPMXnMP8/MMXGi5U/Wwj7Kf///1g/LOkXsH2Mdm0W+kw3kFJmw/9hlzYhfVp50v1ICD/VI71wvSs
K5/+QgA/lyaboRQL3Snb69Lf2ATBRlgH3c3PD3dhWJ2Lkv2WXt+wOoU48yMvboRryZf0Z5p9M/3O
Zclzi5MOQJhpi1GsLdcF3K+7ZHjLpCPeh0oSnNTJ73mN7/dK8m/S8u0Wv05xo5iPU77pokNaPknB
m1JhXivjqWnBbYvxfhGXMm1kcFKD6Xc6dHae/UoHkIVNgNj0dQSXlteOliybahkHeGlYhd1aGOyb
nStht4qDxe+i30b1gx6wVfN7Dzsps0n34/SF+YdpbcL6Fs/ASXOlknx0W+Z7cd6n2radvtp6VaoL
SXjVk/tovhFwrVjUw0tlRusgKZ4srA+FIDkOauhp0Lp03VpILQajKwPIkEbq0sCqrBbyQ62/TsMx
jp8n/FpoIIvvNfOtrXe17gb9s/hAQGGnUzuQthYm/J0ePFOHvVGINpEJ2t5FAQa3/kEbsYTd4jdF
L0LYHbG3zXCawlqkVbDLUi276emk8p2GgnzwXmINH9JXejI4bLfACQaMUMobXuJU7qrhDvqJ2wU3
Yg5kYVf5a1E4gHwJsl1ZHafqPsLcNd3pIeRRKGGjuRgBoFB6jXF/wAdgOJ48oeb6MVHBe37m7Iwx
IJnz+6HHg6V01VNHYvMZmtADHEUFNjAaByOWXiYpfwv155BtXyPc8vxq9/nz4L6gLVfV09Lw1xYg
llNRqcqBBH3TeCx+y2yTHsdnADVL9NVeu1RX2rXNwIVDVBDB/71YM43xHM2nY36H4yMult4b793X
/Iyv1z65GZfmNtzEb8pruGyubNYu5F7qWa4c9rA6WkkhtUvo0aio+k7shQ38tCLVDO02vPIiL0Sg
PxK5v95jMChTZ7Yhx/oQnropd9ToPTef/u0rncvMCmxOxdLgK/WLfj0dig2+gmSP1hI/xK25mlbR
MVz+fK0Lci/1XGcmFH4wYzvIWZuDweRKeB6WqLyc01+NM9uCgyjClpzHbJF7+EC50QIDcY+/2XAI
7s83ceFtKmfryagoXTAbPZWz8rUGUTCPih1c3T+dhtt3cfdszPeBMlSFyGoe7sYFB1mcwfiIEi3n
q95awGA1j+nnyC5OsQAZo2fs739+rEtLydn4VzMKXiAROXGXN4m1n4Mrg/zCUb563rZR0UgaBuHI
+KBF0SJNjoAUqjNAVRjGJKXD9DDMq7i6BxO6V+adYLwK2oc0o8YU12HxFFBlFcUaZheNdsZbKjVP
M3hFoTbtqliqGML92ws4S9F8EY8UoKNU3sYeXyig1VcqGRfe7HnHRgWiEdM9XsAkWHYJmtAH2/bz
PV9wLIBH8t+oFYHV6eqmnbfCSrMhFDBg3k+aR2Ss2whda02dHzoy1YXPa5Vj6UJl5rx9AxPZXDVK
SpS0fLvWi4ST65/0XHWBC+yMjblojvnmWo3pj/r8mxlx3tKRpHr+vxrLACUyIwka0lutLSOL758B
rsnfS/UmsgADJ0feB6W/yi38m4KaqV4CVAp/++J+wjtfJN1rZw6Ppo9yOowxR0eDbQChKZv7stwL
zcGSQwfvw0VEt32PUeaUzru5ztaiHLqGeUhGwVFFGWzVeye+h83NrOIutjWCI2avYUSacc1a49KQ
OcWevyK2pQsTlPKTnra6U0PgFtK1AXOKI9+9zdMV//rluB+lRA0Y5afhcmpeyd3EA4JKhQZH1j9K
WXwlllDknHDjOwqHy/8mlFC1s9AGXQ4L0NOObhY/ivAG1+UrM/c02L97prPQNZlpKUCLn7bKx6Q9
QxHRzGEZ4LelLYyrov8LYf+82STvxkAcmolkxCQnBXc85889keLniXzpAEg7iz5hHipiqKkjrb6V
XYfGVsU10DFKUMVcpDK/qEYvBaieNnBWR6sVvLVwjDoR/WqhABol21MgvHWNxnTEf+Dn27rwZs97
T2YazTK6HqetacA7NuhzfpZmti8kjXG5Tu5/vop0+lDffMDzxpNg8BNsqVjWa9pNlEV7rI/RsrWr
tb7ojtmVTqQL6gZMh/879ANTxsGr5ir5Dg3Y5nS2RprN2RqFyIWwvpqknD7Zd09zipt/TbEIT8AJ
41Di40tzMLbSSuHv4DY9Zl/xIbsh0V+Ne3FV7o215QoPV97hhfF53pNSKJle4T15OkGE07U4db71
q4RGIZWESF6lmyy3fe/ni/3JUL97xLMo0otxV4Ydj6jXn35fOpb+aI7wW4xdYvS2br1axdqKKXVT
a1PDWzPUXT35AuiqccgzV+gSRHGh1fkuGB9lfaMEtJuM+0JuHauZlilQ4BaA8HwUAGMHOJsMOV6q
zzPOncVNaHgq7inScqIHu0ke4gFr1mtSm9MDfPNg54J+pZAxgQw6zk/aDPSu5Zk4+P380i58oHPx
vsbhoqXJ5I268prPdEHQuGNeO0C+0Aun/qkO/TXoFBxYsenm109xfYRaOnmNjVukR6bkoa9BLDS4
KG/JB+o/Zw3p1aPkS+/sLK7LpRq0VXRK8PCqLqHm1kZ4ZaBdCovnkv7IL7RxkP9EhsprPNEDm70y
XZOThMY17QNkJ57nmivXhQ2ZcrYhM0QSNQMP8G27ACOICRd9/NhvX1POX3pRZzF+tKZU1DseJuve
e/MwBdeUJRfu+1zvj1FybVWYFW7DtbZAGeuhfF2mW3z/7ND+zbHr3vfMq20Wlz7KeQeAOY9Uv3Gf
53LlTnuhM9rNOdWi0daTF80afLYnLihCc57189S5ICBUz5sCJgObAcWIT4qxxn7AeNkjtXUeh+vS
twtB+08l/q/5E3VaLc447W+f3gT7ONq70o7t3z/f/oUa85/K5F+/PeDgN6cqv40Ntx3YX6+Hx2vq
KO3CmPpzDvfXb/tNLpglzhbbAQ50EE8NZr3xLxNeUq1bT2q3b6Jb9l9YYA5OUQL5btAC6T4U+JsS
G0HsIYvlFN+G8YNg4l2V7a3wbZx+jRgoV9NWR0GvjfAaJmu2odp7pUS0VvuNlqHHLmYwuVIUAg8Z
6IEu7i1dX0G8gw+hwbycF8rQHvt0gU/FKqgnnPvgIdR6t9Zh8QXglJWc4tWsLMMELkSoPSCHICnF
3XJVKNfekHTpDZ2FJ6kDQxwPvP2Xt/eHwPt63m1C+z5AN/nz172UV/w5gv3rExSiJSqhFTF0Xt4i
+265XO4ef3/+/OMXEjD5LCLhVm9VXR8ibZktd7KORvpSDaEXphh9fs7z8uerXIofZ4FJa32lGiq6
TvKyWZZzvigEhCMxp3L6XTq9/HyRS+/pvGkgQliqjjEfYkvN1G7smXc1E6I2uXPlbV2Qs6t/ItZf
nyKBSA/zgABeaKIT+NlCj9Y9PfqpK3hSvNL0EkQttm3k2CNr4SlC/ePu5s8t/XVpoREhQosCB6kK
/F7rroz1KwPsQuLwZx/+1y9XEPfwsEYJkfj35mjaqtaAyiyuxdYLyfd5CwDCPXmUOm4c4C9Q8XFr
FMfwPnqQ5wMOvb8za/mPlbM/M/SvB5GNeQqDMaDH0Hgbc2o+Gknc6F+rYP1Z7r5J3v4MvL9+P/Or
ZsgjBhg0vYW8DNf881QZtFXkjwNeHpjlscdV3XZT082OPd6CGqX9K1mUPKN/5YVeiPZ/Njl/3YUw
FWMi+Jyo+6bPMYcICvh2HOlWQzk2MPh0PV40wF2uzKpLo+MsQgRdMet9gz5AVjbyMOGAHdqG8CgI
MMBoUcuy2q7SfKmVtRtHo1e2oiv6vZPHGP26V+7hFEq/e/Fn8UPBjXloIiJg6768Hx/ubl5N+/H+
yqT+kyB/8+vn3QN1PMLfKomBZe4vtYCChPQUKvFBgQBufY0FuJ4Wkr0UOmDXvBLhdArtdEyPgibb
prqZw8G1cOqe6N5UpCfVhEkhrYXhI4/vkrF/tWDiJRbAXal/H/pfSXOPFkGkMTsavHbu7bgzr2xB
/2wj/u+jKOd5TIiQ3/dLa9jGypMi4BKI3gCsm5fhym0IeEStakwfpVGyc0aIhSCthRArQ2vqrE2J
fXiX/YplFSVC3CwM/DSkUuZoJl7FBccWnChxaFTlszPRpN+W41LHGLBUStvy762JqqawTAcBVJ2E
qf21JpXvlyhaVv+73a2gMeLk7/NMYs3hFOIJFo4yvxHMGfoLnb7GfMXWTf12mCnneRRrYS5bHVdS
66cU8mUT59f2GRdG8Hn3SJwpU66cwF+KdKPJ93H1KvuNW+OxOkwYo4dfQg1vTHLqftkp60i++3nm
XFh4z9tG4lDDoyBm65SF+45zH43IVN6n1nYA1ffzJS4tu+LZ95k0U2+Zodiu2bU7urP99fVBdvt4
f/vzBb7/Kup50wgEhiZNFeCeMQSSKbhrhSsn95eO5M77RIpgjk406NOdn/L+2CXJJGtgp0HFUrdz
L7UPbP68aftvFlOqeBoef8XuCk/tGA0NJ2WwQcX81zg+Fv9mSUKd+L+/bQVdVObKadek3cXKI9Rj
vbqSv11YA8SzNaApEzFuUzisgXSU5841jbs6D65F90uD9Cy6N1k9TJrMsk0JnXJxvJhX5kl3v/x4
fQw9YR0chZtrlaXvn0Q5b74Au1iXvcQHaEHkxA9tuq7kx5/H6YXjZOW8/6KO0rrFyJmzEpAZ4qCA
+qhsRXyqMR2Z8945gf2UCN+vSF2Y0qcFTCHLi43cd/sCis3Pd/H9bFHO2zJg6khtrLNVF80XoXgC
RvJvv3s2yyMRKE8g8XBy+ZQr6zBb/fy7svknkH+zaJ33XsB2zbO0yJHmMP9qt8uWWBl2iSfsJKxy
QZC9BndVu6i0g+o7eW8DTIVT0ox2MwCf8YpmEZg3SuzK6NjClRA6kB3VDpzgr6JaprtoVQx7iM66
6Rr0OljLznT82GmDZRItLIDzKv+SbSPwL1v60ALHL1Zx7HWhY+igtj9radv6n2FvC+9mvG1it1Nt
+TGW7VBeWNMusx5izFV+V5qrGbhaeIiYwsSWb+PPWn0EdTp443GQXoAZimx62qX+u0Ijh/4Px0dt
rcTHGNAKLoaZaTeAqlpgqd1haHfpifDD09kVKQJQc0TqN7GGpheNhLQObsbuJge22x2oINblJtW9
TqmXc9EthXlRAbusHpTatW4DRVypI3ZlUrHrn6bfhtIvjN9IDOWX1hoWwgdnpOW0S/U7PciZDuSU
jjZPa6n+MKzeBnFU4s8GAep3X3lVvEzjTXwzwMDNgHG489q4wzmoqm40/UPkj2WyV+PTi5fsQxXY
KVZ9wp2ZK8tc+1XeyLfdMq48JkT9EBcrslZdQ5DvzLI9i3ZJstK8KfEiYUdFUlF5Mr+s33fNp4k/
uu/y52J0NYhvbaQn2R03Nhw4gQk5r06d/gEX05FOBGyMGyTj6yyAWW1nKQ7CX8NguZbxMjItE3kX
UHObtaX0Oyk3ASo8/OcW2qdU4DXhyO/NQtypiWPcxoaTryy4iLaVewM+k/J+Npygvx2qt2TA82I3
hbd9s6zblVDj2WmnslvlbjR7tbAabpvJzu6CRd++gLdLQ8CDdvga0AxQ23PozoU73OVb67kyj7Hk
nO6gWuaZp76Mbz3MWsEbbrT2YOKJTG+DXDHWV+kAVmkN7dxQj6hNFQ04tKs9+yGW39VBnbw5WxjA
s94jutpnb2KTmqyGOyu0ZQkPMUokcr82x0XrO7h5DpUrHFKk0hZ4Y6ct1vq4Gq1V0DxBdmbGNDz0
HfrTpv7wM7dL7BOVddf6dlF8JsVmEu1uE6FuB7D8BBW+akkAn3x/P45uke9N9VhW69k/UaxuG+ou
phvjYp/ZcbLMi12YuL0Esu2J4pH2TNk+fNFxt6uWU+bGHw2DP3AE+oRnj0PToeAPMnlsyT8Gt3Xn
hI1bVvupQsTijowc7c4ybBB3iIn4n0Jwpy1QIYWZI8XLEopksMAvW/+VviSY3BoQs5h+K/l3gf3H
TQZRxkx4G3bwbL1zfg7IyIAJati+da/P3tgznfgIO615aFKP4Srj8PRZDGufb53a1susrKvKFrt9
fbphhwsAyJU+ywYmy9J/qqOFMPH6G2mTfaVrI1qKhsMRUfJ5aumcbvkUlf/FbNHaZas6lYLBzD08
T71za+kxmjZNsiQ++Ssz/NJxpi7CzxGP1Qa3CQ2qkddHC9iCdslci5wB2VW4EMSD2rzliP87r9b2
gbzEyQADIbNZVplT0R5jcYp5qHoHmwjG0NBB9XUEGnL4b6AaEQUXTXcS84OZFGw5UonE63leN71t
9K4Jr6uJd6N8i3ejJqyL7FYx8UI7NsO2iL0+Xie3wUdsOiYFQgUED1Fgqe2MfsFtlN0mDlylXkPW
6dJ1T6l1ayqOyQl7BU0KuTSNPbY2rSbYWwlc1E+/nNjebntUo/TvUGmunmtcNAkEzUuquN3jmBGB
HMNHfYTj40oxsP5eiDhCATL/hY89gUb80idH2sa1ffpzz/1n95Qh+p2xwPe4L+so7q10X0ne3Dr5
9GQoK/qd4ndjGywpQfeLVkGIaBP0hPxRxLLzt2q49RHimQrNbqUKdv8BHzCEmUO/Q7FJfoXHgpGd
rCwUAaMztB5sb9VYZifE73GOnV5/S30bQNEsu/PKl53psaKZfLg36rts3EQCtutfesKuqk1tc7qp
rMeebgBlm9wJOyAEDxjHOPyH8FGN0ypJCju9ZGzQZEh/6a7UkBjs6trT7szb/jn8nORtNa7qz7lz
mOdYsLlDortCUNrTpDl5SyW2ZIwrta2GCS1YWEHWnSsaijNoJDDM/dbizNQivIiaF52Whqa2JQXD
4yBfNCkfkxtNO6KgXkOWmp0uIl7II/y2bQ1KtE++jCqCyozHOKm8pt/O2OOrve/oJ7yn9Ssdl2ob
uW2nrZARwFR0G9GtOG3wYvW+0g9t9BElT32804J7P7gP2l3k38LW7miwMgCudYeieCyTg2wus3Q7
zpuif2C59+Zq0YtubXlOpx16YZ/BKgwC7pUQ0Vg7dW7d2TpUKU4urIn0Vo8oOcb8tym/ztK77L+a
5rL3Xyf/Vep+p/x/hrQUu8KLin4zpTeJ72XGLjQ+VLoayk0ho5AOPslJQkjtPvcmmyR9lpcFx4Iu
4jHCJo5ppYgHn814WmSuZD5y5LEIhGqVsAAb/hckW3vESLdDoGk+zP4+kct9CO0ySZBtJfl67u5E
ReVOhyVYpqWFUWO/TPHXyJdtCZhWHdaqyjryPhXABKxqMXflfc3EyHN2OuP7IDRrSnNey3tmwRea
jVSJK3Fsl5horJsc3ZSVOYOpAYatnSnV13X35fPsdMnaRnRMFWsr9UNrG7hRpIbkdIAxBVWDj6Hb
tfig+IndCortC/rOim409WiIN6lEvGERMAQTS5XMCSN1X5rCMWyEldnSbzA9+NQg05g1qN1pjIMh
lVxhXNeC5IQxD4InbVZCj0tIA9IlZ0SOOZuuhoP+NOPIxoob+MCzSLxzjeY0YbAllKZ1mi+k7tgP
6KOoWtC/syqTj1RSAavpm6qmhleZ9lDzqeAJFspbJKANhkZqdD2csc42A5ZZrXKUepfwzFb2S81/
58Xg9p28NExGzKxs8+hPgcxIZa/pSUdJTPTuQWmildW9he3Ryrdx3tpqJjnxeB/E5q8qK2l9lGyj
jN3UjIEqmosyeUrkwo26W1GtniOj/zWBQzQsYT/C/0ZIC4xYJ76xAIDDW8Vi6kSB9CrnCifZwVOg
GHY68vjdHuyWFwbCsswA4YZMtgRQaLJIKL8jjYFLx8IOfwKsXDWGm4I/KLe1o1bhUgdfKATPRVbt
+thLksPcPCjCWx7eDiB3Izoya8B4Jy69CZ1brI+NtR5l88jRiocJDt/xqWQAp/WjHD6HPHM/POqN
sZx8nFKCxtX0l5BJKoe5Z9EXrPeC7SulO+cSauxkGfLjvsqCKi5FZQlkWhbobzv9C+nR+FMykVaJ
aTol3ZfQhek4KB4j5S2vMfzHxETEokj4jSGPXVS3knA0xreu/Gy1Tdiuuqxet+1tGXyUsH38+L4w
goUuref6TZC+RsPYwpYjJu1LnV/qc86WnoxwKxl7UGi2pjwJ8uBMymCr9aflb8z5TmbHSmVFFXal
AdDuVqDzoUycApCQGPdQroePGTG1P2DdPiIh1SV3wE092Sjl6xTfqDIbCXra/ey964gRlWoL4+9x
PsjxUy/d9JBCBwH8JLZ2aTCuS4XMEL4grvIG+OwsxuFuah77PrUVYp7ff6bBoaaTle6ivqfUZ8Ih
ZV9dYEUpcSLH2XxxKo/Hfu40yX1bqF6Fqiw9pYB8gWmMdm33NMZ3GRbn6U5qEZFvwxEmPEmLsuyI
Xz5yfOGp5Oha+gVmJgt2+fw06zfq+JgIrwXtzMJ7EYF92ab1sy69VjpYaGVfS9Kirl4H7OJOp35T
5Xs+bu7yl1iHdtepX00QrrIwWFe8NbkV7EEjTydb1mNhW7e/gl5wi1q1mxTvMNFambwVLcx4ocZa
1IZdhihprnKvmqujZVJ95CQAmki4bpVkWWhrKzueEJIiQzCIRuYMy7LVLIVBc2RjWESEyYTQMZyO
EY27aqJ5w2CCvBUhSpPJ66R+cYrsU8oMHupDgTM26JZVgR4lCn8n/jbs6O9+m8SXONpq01OqcG+k
tU0QL4PyK4tvh3E/skeJGwfKLZinXRUTzwfeRwwObNoM5D5ym9hFULoGkWvyP2OVXaMm2aX6XiZU
8DDJLopNC57DUmmlHvYwzUf1GGHXUcBapbMoO6qdZE+SjJndMYVRpE8bSSgOk9LtM2FcFRSH5SF0
JzqijTh0pWJGvQnes28rey45Jy2au5JkqmtaKsAUY+bkvR2r1dh5hgSC04IF4le7bBhsWf2wUMb4
Uuk12mjXxmuITDKKIviQoEYUwZP9X9P4W8xRkskfsrS2IC+a6h43z4PCnkXFnYnj5U3boCEtRwfm
pmOqywGW7NC2jiSNTpxu8dyiX3piKaF1Rn+uFJjalejO/qdOESAlTS1UZlT5pFebvHjqjHA1sxcR
qa/UTXEcTk3jLehd/wBTdtmzhehbTpply4lK2cv09t40QjA9KhNRdip2s3M7rOS0Wuhp64lkjfum
pfFSkTyTekPccrRIrjDD2ZTvrZC1fYoewx7nIWuTdHttYtKc4JzJvh0freFgZau2wcA5Dm7SJuCp
njBPhADBPj9WFmz1EqXfRbNPnz8q8kaAjzkFnCQYa2HMnaACFc1pHCpVNpzKIhEmmLXqS8c6mlHm
gO9MyjnlUOROTetukxo3wiS7nAL5zY1aJWvdaF/UoXBhrlDAS+jsaxyr2ynTyKbqYyqXJEfl1OJp
ZjjhcBx7jOlZDjv2yEZesc/qbxqQqwbvQLYUT4jpudFHR6Q7cR7vxixcpnXA5aVNrxortZo3Mxlu
od2EtXSjavlSQDUrtt0myVW2O+xz621PFkJLFlLlyoHh6laZuR51LI4zkiPORNSabQ5sbaQAAtE2
PmkiFZEigugq/iqNJKcVmpvOJPOp9H1k5HTYhytr5j11kmP2ptNQbQtyk90mGiWSkVhCiVql+FXm
G1XKvbEVNkPkP41D+GIMg9v0qaMmHQyh1NZY0aXCAJ8qrwOaDtSJaITyF0+GNEidBne4pOyPhVIi
5W25u9KZO+LH4NuKMuJYJz5ZQvUykBwAVaMeM9ttRjB6aRTSVJClkjT8D2fnsds4Fq3rJyLAHKYi
RVHRlrM9IWyXzZwzn/58bNxBQ6dVujiDgrsLBUskN/dea/1pjYuJZyz2AN1LWNRANHuyUldhhZ+F
8JryN0rfsnDfZXaoKt347UtbEJma9u+KtRtJAZdeBUFZawJh3IQVpyQKK+wsz42f7KyOBOXwO2ac
0WYm0V+Wk6UWCcdua9wZCm3hjHmuaq7lRKH9JFg2wXIiEL2efjoLYHFZujtGeI8P1Wliq1GGxuu0
3gllTK402ZuVfBVAzKgm1ydjqGKtaNmPGVAUz8Zm2QY0kSlYkYBS+8n42nX6a9Dg0I5Vtv+okdht
pO0xU8N7Eh0dU3/Lq41ZLlth5WHNt+kaJkbNZDxlmCYi1D8qwR1PaxXMbCDcjaamj1cC16d/kspT
jQZVFD8KfFmEeCxoiheQ7o9BJHIzYk6IUKqQI7dnCiuIKQ4FA5dbI47vh0MtU9fJptf77BlTss55
auX8nBfUZs3sasNjasrEyn+3+fxILfYo4hLajJY9wo3VBW6jSywf7HBDJApXcgm59q0OP43R1oZt
ZkCTMw6937MFWrYsv1dWsu6snizfwc4RAIf+uDJJMQ6hVDK9Evrgu5GVQ88sLSS80SKSq5WFXYVi
Z66XaLjIbYRwref6U0x1QKT6nT/MtmQd4+wg+dpeLOie25+K7ssXWqfXU3tuaWhGlSM/ciRDQcr5
ruIllot2m/SHcrHWYNBo+eeamWrSFl6qpI6fKE5RkbE+orFp5VWnaXdG+BJa00qThGMzq3ZZnirI
wYpr5KcA32cGtxa1aPSiqec5fQexHaaHotRXoZbKh7hMnFjSdsOgPk69cvJpepMivccKfImWXyVL
dT9LH7Wf/FP8t0lwVBJ5q+v9m4Ytg9yBvQpDsBpZkVJJnVbeV7EFqyiCPLxsGryyXenGquBqWn/u
IW7zyYxL0cBl1LeGfyxCOrh4LbXTQR5qW5RSW6vEnSoz7iloyUkud0fkeOqh1821XnJIjNOqng1H
Gmj0E2wuRp29f7jTiMVtmMoazGfmOzGetj39jmIJEPoqW2y1c8oowUqpHvOGeOGyOIiyz+xF2plK
dRJVHT/nWaBKMk41t2gIfizaLilJ7I5DpQzPgYkb7LwdmZAoVG5hnh4bn5kicwgh2RnAtGLeYUlC
0+CDNOQfQ/mccxJME32CrK2T4ism0nIo96J0SNkP53TJ/aRBhz5n7EfwRhUqZRY+lOGrgmVL3Jq2
SNgXvOxVZnwqxantmczqn41Ur02qQCGlYtHAXS1Ma4RDM26LRnA6U9nqXb4yFHVlNL8jnReFKYRg
rJoG4k3nglTvQ4pDQim8yzIkziX/L+ltrTyBStoSA1FCnDbsfzaB4OiLI3dWf6xQtk3hkKZorWCd
lzLC3XK2LRUfGux3Oq3YiAUz6rPqR+zBdKz9d4Jzbocuc+yOoV9uAp3+mYK+kxIXINGWo/R3ZNCl
Gi9RxsHdPEiERw9q+8i8PK3vKp3JffBjGkyfRXwkcnkXabkX9j+yxAQmzNZG+ivMm9hCD1NmW6Wo
dqFoePji3OnGoRuoachx5aVf9KYmR1m+bfPM7uhW5AFp8DAf53GdWx+5xLRCZJ5d6rg9MU+MgueO
lE8t/yjj0NOR8vSxj1x1crThtWCbs8boVcje/Lhk173vTdXL4hioIaIO+1NjT0PGdtW/CfpaZtoq
JMeEck2OXxtpr8GB0T408ShHNNksMqsq1nGor9SmP83zb+SXdqNajk8o0FiqjsQWXcRuz3DPCoOD
OHAQ5wO7t4D6kuxOtdzlEkOpflhXbHNRlm5DCrQUEl/WMIDQwfH60ckkhfJF4ye2c5V4yJDQFr3p
ps1rN5M3OX5kLVa5/l0Zgernd6QWO0X0aJmkwcMyEZluVm18MHsRGQ0FvUgShthvWzWBekHPTTtv
tYndS6wZH89FVRS3CWmYsfrHn33PMglcrxlq8w0N2Kojs08rprCLyM5kMFC1DA+0faP7uyqcdi3j
ysiU3VZN93EF+oMmOEs0txw7JuQs5bBZF2TCC4bkacQGKnR+I8p31axJ+2Z/VcFpzMgbM9Xr9Get
yZx6DpxWYCMoW2cc1JNYgZ2on8LMpiN0DmkyG0phtxEXMGk4DJCBc+ZujVKtQkV+lpv0UQ++TYav
vRW5BbQRgZO1hmVmBrmj5RR85m9tfLTNWxwu/Uv6nivROi8wpNC0VcjntI3xkGWxIzbDVmuHXdKY
x4xSX8RljFnCvsIWMMkHWqj4WIpQlvxx01rGMcU3Qxa2QmfuCl9xKrAw6D6OMWKIS//aywWYAqPw
LOiPc44DRBBu2rZ9F6eRwXXyHIrWWrFoMtRSX2tt/dEaCodzVzoSE4ssHl/yPqTJW3pBo4+8TJ1p
LXGayohfr0QSjWTi2+Knfg4OTdkHmyH7GOR8M8iNO2lkRCbrQEjClSSEbkovVkoIq/VdMaHeLeVd
XOwtjq5WOuf9ocjf+/FdbT6HGheO4E2aMRVk7KKjzfIz2RWs/D2WuC3SSmNyy3gj1vN16K/h6OcA
eslp1CS7ND9L8T0CwK3V1EnaFG1gxQz1W5i2EaCDzNMzh70/7iyoZ6rXyBEti2obffnTpcO64OXC
U7BTH6xk3zPtmxE8PyXqS89MXLLe1N4iuRafhDD/LILRNnWJmWToTSmYlThKrwQ6r/uqfoxE8WnE
oUqOhHutuZeoPnM9WkctWobxJEjDQSvaTa6f/fkgZabrJ/KfcDik/TED+qqq7miJZmMTG687qlbf
ByTOgog+G7NG0Tj/ZllorBrppRz9P0ne8eL1st3Xk+NzLFgMIBCVj1lxKhllW4m8o07jNlRuQ2Nk
JGTWpY9pn3iB3p6KkMk09aZDCCqzc7Zo/ykUUiSQ9zo7bqg0a6GFCqHV4A41iFiT8kKBYGg1c291
cIO68GT5PAMdWqVrUqf3llithi6B1DQ+a0FyiPv800RPPyadG1ryduLn8v9Ee7qKP28rfrYhqgF+
igIdPttIR8jnSq/3Jc+kjXLN7rvW1v3iZYaynBrBVxhrW6GnAmRL68TEtQLELkz6sTwC74g+x9Jw
fFwLFBlzh5Lpv87smyEITiVOEmAHs8e3DOlUNrmjUj9iF+Z1CrNEoESaFlcup4ex2QGob7EbWNBI
y5xAY8aDH3ZQ+WqcmrIPaHT6+BuZb8H0lQOFNo3ktlq5yWY4p3RfavBZSOcK622rX0/cy3o4WoBB
aus7CjIgU3AN/nk5/yiAbNY84W9tuBr7lcBXJzNhlfPfU90x8yEF+Jhphq1Is5NTeRIAAVSX5Yes
/dOnn1FXeQqZhS2qLFBfkxlbT7McGWclPeXhZ8BRQejIKtS/a22iCO+Am7JHKfAdYaBKHf3oqTfA
48pc8LI5PIXGtiu3TK8LUJuh3TaIl4LhrhYoWkXzVYjwhA22c+nFsrHpBAYPQevklbHWwR+l+HvA
cs8aH0eW6oixQKK+TupZTbs7U+49hDBOmmFlEPGCK4AbUfwic5KtlqrTiLu1lMTySijV1QykKwWK
281bkUpASHf9sO8H0RXHekc65oatUeiWIOb+V2fvK5rSm6WngKaF4yvWiJCdou6JHkKlK4++zYQU
pVj9VvqlX1RzZHSitZ/n3Mt7k+1TJMJpPuPUKtlWHa9HAhvZsQ9Fm5wJ/jwMTXIw9dkLI9Zx33vt
sBdqelMtOma6spU6knnYI+ORLn6uNp2qbWbMW4kOVpU/AvCV8pxMlHJfjfSFbikAgJCUQ5IcWsgQ
Q0eveQeNQtfPWneqqAPkYLwTQGgEkL9k/o6bV2t6Tf0fTnQYgie197oQofKdBoJn+Vs9OeQ4wkI0
rSWaJ+ke0oBUg99V96Zwb8Ips8St0O7G4ZzUx6A8qelRCo+RdBSnbx6TI9aPTRc5hRW4UxQ/hMVH
HkyHWYyxoUBaYE3x+1CKBEh+69NbpaQr+JP3hcakpMrWKWglUz8mgPpDVRuIwh4jc1uGO7EC9aXT
dQeToJvwUa9x2AClrJKHchRWC0owox7D7Jqi+WlglNMpO9atbxG1EDyo8UPJ0NqqnktDP3ed/BBI
2V2geuLglfyTtle4i7rjZ7/Y99NAHjrxO5mKryZ/i4XzDCpjGclhxI03i9RNyHZioSATymNqLk+V
7GblJOD7D22ie06SPyWZoXPARHM/JPR1db2VDIE3GIpAlfW7UILIMhu7OTgvp6OeScDYOdKk2Prs
iu5uVGvq5OZjrL+t6q00NJdgSjewQM6qF918zK0cOO+rCbPzHFhesxRYae6Uc7tvspAIYHMn0USp
6k/BTkgKc7szRGrizNo14sm0Tn2MRm6gJhFxgg5LjEmUJzFvbSPX3MGvvCB+tUj+CGJPLT+NBo6W
puwS2MhCkX1x/IPygN+rEXnWtripcpyvjrH4KJv3+q+RuPqHbgKBBDa7nMF8ic5SSLdS5VXFPhMn
h0iEaWCoThFs11XJkGqfcwljfK/5P3KsfiTpQ0NnJ9+JmIi9UJn0squKXwrUBpEeHrWfLs8HufSB
TTitXzmI4+fZguvDKRPED9qwqpvvyujsMvVky0unT8lwhN9QdTPhrk289ozjpmxSgdvzrwTJhdjT
xtbvOD0EJocpHAU7Ll0SrPhH8p3JPSanHKISq3BGXsvZ9TxtTJZuY8OWDYwjPFl2thQv7WE7olsE
8PidfSapa2HwEk3ZqHnMZo1Tx6pT1/pXpciroLX9x54hS2m9ZFgWlCTbr6mo5vLQFPwndFiGbgfk
i2KxBwalhqXeTAjF1BngvQqJO6cL3s4Qs/loPv1kL6c7SNlacmCy1gHvyf5+eiHQ/WQq5w5OFNYM
heGE0b4bnlOs7JN1itortkvpQRDvx4ZCDkPqc1DsupIug1mpLSWILTA1i157YWskXxzefHTlNGRB
7cbyT7BYhzE5gdtk+yFZtc8m1rPiGy1Bop/b4azRb/drqUPYw/XKzyO9AJW5SC1guWyvSeG15YHS
woclkdhwqaO78aPoN/OzWa5V4ynV7Iie97fBVfOWqYR0jUa3/P2/iJpqGDR1N0B3m3b9U7IHQoE8
ke71x/DB3ItftO76ybohr7v2WRek0JhaijqFzzIbWoG9kN8g/14lJF4wQsUoEgtt4hcPu+hk7vp7
+DL9V/k63bOuPvszJXwlrqQ/f2fyXb1nFyzRfDQiGTSXmY8db2diTbNdswkdYLZVuDcxY7whd/tH
8vJfhMELwmiQVcrYAmbsC4GkMZWOhN1T0sGgCe1pg86TOiaFqexm1o/pj4/VxBCSwUkI1yVhhASb
lZdIvUWAXiiQ//F1Li11cbLS0ni57mlTrFv37Q50xl7+AIs4J3F1viU1u7JQLn1d+2TQzaTgeYrZ
KVQ3jXFL2XLt0ZkLNfdfy92cderGLMNl7yhCmKi3TOX3iysMK9JZ3BrSG4Eg1+7VJY1Uqc3El/ET
6cnQMXAHVsxT5MerqrwVOHFFqayYC/X3X9cSiUEr9JEw7A3/boTs1BXSRsBPgVDFlSljG9TDN5Q4
PkbibBiVMvKm+63WA1zBEVZIoT1Yi6+xHN2pgfBY+YxN65LxWnlQsxtc4Su+Kop5sb/QH81iGEDT
jfmGUotlKsiY7KPmJ68WG2n26SMmnGF332uPA4wZbI1p/oC0p2hlljDv0CZU6oNkrUWpdf7+Bl/9
Vhc7EU+mYOhkoTT8xyR8t2i84cK71O8kLc/2vWC/Bna7CXfWrY/8b/K3cukjW5Fs3jQiijqwWYoA
F2ttpOWjY6ygiW7Tw2Lyyhu7WURVzVv7S5tlnc07eEEulcT67xd+df1fbF1DURdGPfMtXnoHDtZm
RgYQrO5JO7ALt7RvbFzXmM6XDrLGkEiqYOnjfg/pblVuP2T7DghpFbo//er7VV0hOiBDZHdi+PVl
OX+MG3d5WVX/sUNdOsoatZpUQ1RPexVgMEszjzyWG3zza2vm0j+2Qhiez124+GgCeK+GxTf/nVzG
UwuzNj7JDmDTqtsb2+S1f89u2ABfe2CXtrKhRYsc9BNCzDWcX6dhv83sb31Vrk6t7d1anVekYcr/
spONZMHQJgPXFBVdpBJvOFGhpuROPUI3KnraKbXYaolwqKbY6wLzW4MvqxrJPvUPwGWlsa5lz2Bk
2vzR6YsjMgNlkIxG0g8pp5EIGyIbxlNgUUmJPX6AHzPVlJUP90Etr6sqwnKvoHORbtQEV8RUxsXm
aMgxGPcAp6PM33VQ00GB2D4FybvcyV9RqdX/wFF/f6uu7cSXLrNTomV6WrHsegfbALv36NH2sdNs
ojMGCzv5zr/Dq92Jj1VjF3vBtQ7FjfVxRaqpXNrGKrna5ZIaYbuKJAljx2NzjHYVniWjB5/Q+em9
bKOuTN5v/bUl4HbaL34VGElu0g3s6v/je3dRgPU6rj7Yyo/7yextxWhDu51BlP5+e/+5lv96qy82
LQ1VoqRovHmaMTEEeYBULapPHSSCKmbuoDI1ju/n+B3ANSfLO/8Kwy9QSo4P5nAL/aUDVBlffead
avNl6icz3qWVBb0FKE1nvizoZE1F6x7BosRYTr8XjG8FbzG9dwoWb148az4+AB2YWPulQowJgaTS
4q2N4CkdLPEris+RidTmXpjPXc+ZEt5FxiuhuRBUfqpsuLP8vaKeKkB/WdJXWoR61f/wmeNKcfeg
G9WuNMxVEgG9pJ40hX+S9JOkMlzmN5kCIDbdsFC9omFTjIuKUo90rY073Egr2CTMN6C2pk6cieuo
+VEnYT2FmyF8zudsU9JcqcLoWEF4oyS6sjlf+uuCJBfCgChsP1bHwPcG+dahtqyy/1gfl5a3chGo
oZCRWaitIOxxro0rHqzzXq/E1Z+/r0Hl2pe/KBxVrBeaoUaMHPivItQI2OdFTpC0POMEobtWN3pN
V7uqCYY3DW5fxi6EQxzRtmGytUpPbDdaOq1FGUYYZsBpUd3FmvqqDOWDJTJVTfWzmVNLCz8msbdS
k9m6IbxZjC/pVw8GYIff3vIqv3It8vL3/yocwerQ2I892ZjhZsl4UFrzRotw7Tdf1FVGIEWqkhkD
kOsx658yeNN/v/9Xymn5YoPRLaUYckMf9glM6gyr8cIPsdzArzIXnb9/hLRsJ/+xjOSLbUYEVbe4
McNeJPM2Rhuhixgr1js1Vh0dPlMMLUOvNRClxb3uxuZ2rXe9dDUGhBvyOZEwJVhpq7eKaDp/62+N
9bdJORHvrO2tPfpaKXHpcdw3TZHUIZ/0siQ7fwGknEPn+z2wE5dlfeMuLufrf9zES7vjmvy+JMt4
yeFnGPMfpPueXo83BghXb9bF+oqaoasradm+1tVniUdPRWpRtMm9wVVd9RCf/XW8+ftyuHYhFyuO
9gTPpJKPGtgpS0CJVilW0nBDDfiPicF/3af/tdjmLBM7wrgY5toqVd0S+pWvPv9/rHiuXcLFZt8I
ct6kI44GyYo6/ONLotQfV+3q+30Ji74l9b2iLla0xb/hX9tJogeN0DdcSoGxlLnBWIrtd7T5g9IY
l57XmuojcW8bQ1xbBpdmnfrQFP6w3LyXF42lfIfN0MP3K7stLk235N5XCkjtYsPPOtOyVD/j5k21
m+IubcAErJ6H4tkQa7cyb/Wi11bCpS2nGgsY8abKuMdVZ/GPpBnDQd2GZXBri7myeWrL+vjXA4r7
QBcjk6VcOp399gF34Ugg77ZyZvsRxoETHm9aml45AP5xV/rXR2V1ZFhiQbtCDKoDzGunTrEZV9+w
Uh3ZSdxbjs/XLuliI5C1oBYGWQbCUjrPimavq+7GRScGy+b/9P5rF+9/IotTaEr5uIc7r1cLR2cl
6zfsK66trYuXvxPjUBFgZu2HqnQT9S3RzpPaOEYWeCKcEH/0b9V71+7TxRYQp+qgjwleNBxbpKk8
M/9GjhPaGa/na7X1lRHn+FeEYDedg66copdOl+CDfTc1Eu/mZIt2xHyhZ6Dy+Xgz2fvKIOXS41JX
iyIwYV/sX6jgAT4Ysn8PI6gdsXxLZ4xr2rOAmCuHqJXcNKO5spdeel7qfuDX0tKHR4mXTLHt6y9S
1a3/vtauvDXq8vT+9dbIlugXcFfwNdP3IL+TcuMwvrZRXnpZllOsgTvyMJAMuMJqdvOnEBtDdVtj
LKfZ4yZf33LrubLS1OXa/nUNmJ5VMo64XIP8rpsV7Kv7GRBYQKf395t07QlcvvJ6YgYgzstNepvB
yZVpEZA9/P2XX3sCF2+7ok2VEjS4v8WpFEFJV50CNvjff/c/Rep/nPX/mH/+69YEGirSzvx/dkr5
oXSqfeOVjr9R182meMZkeju48046owHCkTy7uzUivnY0XxrWmzpR6dPEZSkc/4qneKlb2A8MpO2G
zR/ahg0NZ+8/3PpAc3kY/3Gplx72ajtoVmIN415sENNJkxNDPh6DQxzAN4x+UoNYbBFBJVhGm9J5
5t0atYCuQBRBVB08zmlxGpMPC1mZ1mA0EGPUHjW03rqbN+8jFIpwEHazXAMUH1UBA/Q6u0c+sU6m
FD4NUhvJWJvEyUpL764S1zIsucU5YoRT0na2kheE68FPSWQby799h+Qi7a1t1A+rgi/UhYdQgeGh
Q/+cocEan3OHK714L0C0mRKCI2ABBPBJQ6ygJlwFeiH02sVUtYfN3hzSYNqKfr7t4JvMAvKQZwsW
aWb9KQrS/MRDzqBMiV99/2nqm1U30wnqJ1+NMBv8+vtqu7KSL603wzgQo4RGe1/6Ty16L+HGUSJf
W8bKxVli6DnEpy7A36z+ViDZpvV5lmHPG9lDlzE3T6ud2kROPwWIoI1VoAIPT5DimiB6UvAjNJdC
mvtrnI30o9FBrdTMbYt2X4vhxpyidarkd2r2nSASbIbWpd9bLwEZueY1zSExP8SFbjn+IV+uzyCc
I7er6QCD5iCJB/RBRnGosl/yxOxSORHGWCGeBgyTYWZZyJCrxt92cGRa47sVcXcUEi/lMY9d4TVW
ANErQz3/K+mW3erCykSX4ddkHxqio6afcvAxUv8rRIcMI9y9aGFKDadWH7epBjv6vsi0rRq66mx6
YXUKi20+qu99onhYOsHiyhCIE518MocOTQTEcqlonnK1d/CzdHtkWX7+bijrudzL/auhyU4BR88o
99bkr7rJcCPyRLrDWIVbYWH5Ik5Mpq2S7yw1hZSCyUc6u7HwVFjCfdaR2w4+HxJfOUjo+TGcGGFv
6YqjrksN6wk3QGklDegvhmDdmR+jDtO2RvC/CF+q0U3NyclJqZyU2EsbAUpr9Zgg9PEnzctKQPZS
sUui4TqUX0r92SdHOTmCqSFK9mOsQr6UTFqPKDFV89cKv1VM38uFHs3sI0eHbsHATyEM+SLiq2rT
GqVjasZPqZCAY45rMVZXeS9uEdU6fq6sUyNfS0zxehwD8o7TXc9g4EDLCnDj7Ud3KPyHeJYxmiX3
LyUSGBFO3wgvVjXb6lh4lnhX4asSxM5IDTcKj+GUOuIsuWn7HKgPLTB8PcFJVn/zctrOIgRkvbcL
rLmVOHezDqUnZNoRRvucaOu40Z86A3KTwIMR3wU/2vmImBaVdK0hzk1/4+LYSGe//jOI00Zs8Ecx
xBt1o3Z1f10qyn8dJbj+SRI9/ICTPVxK4Xuev/3yJ8SHNAyFzdAryCjIYTOzVcn80oAOrc7ZerKW
7Cppl5PGlom7NvRtOeE54jOR+xKDeVwiZJaDdRaqEtIZ84H5Q1LuawMdvFxs5qxHxQ8e15zaehcP
qjsE6TqrGb72sIpkxHqGjRfpvlL3c0XCGoVFUnq4Ze2EAOtcC9NsnRjNlvYsN+yp62y1YREwwTVG
lB0azJTITbPeJdXLt2QnDCHhdO9YCHuq6K/L6VmDKdNnn4X85cMKDqDL9ay6B2l8VOnNw+p+gMeT
DOgsBJPwILQJheYmTX43l9ohiAhHh9tJJPsqkCy7z41VX2JhSdZaLQm2jjZxGvDVaOJTPr0VjUl0
j79NiVdSo4ZNTHPDQb8LITyLBDENifKI1etgvkkSkM+Iw1WhuDrkeRFubxq9FFDfi5rMOTeukKaX
XodmE19vx7A+rBmxCdjJUJqOpdc4ndSHIilJZx2Uowl7tEPUoE53ffY15QGqHi+rvsfiMNUvoWja
lay4hXnqOpy1gjX0XRRL0qsosL1y8c0kMB3XX9RIcJKMCxejX6HtN0UZPREqSjZv8xB38GiEZ0Vr
HqaeXMfYcNTBRAEPZhDdx+JpaOBQCbPXY14xRP02FkZMewq7TuAcWdusuLfqat2b4W7Ey009qSMa
LFS/piRsFhmNPgkrqX6KMoUf+SYJOTljmKkbpe2cQsx2kt+4mv5Rio8leq0OHA3TI1H00i5bhwba
ZV21Z70GSGDXKiCz679t77tZk+DawivMsh3V6sHSAG3JLQpg1YlZ4fZahE74Q5MSR69/fUxLhcI6
pfKfqsS5p4SDRupvOK6K0FrFKTuy0W1nhuyIEG2pOi9Exr55b9PsVIs/xvSQ8GoICA0F4WjF7bGU
kKeN60x908XBqfrPxrzLO08s9VOW99teLteFOGLxgCN55LEfWyOWOSIqe8MzKp5BogHBf4sD3PTh
t6+rPQ58eGV86fkRhRckdsUWk/u2+Baq41DiN8y2MhdrDQBc9NMnkf0tCV+R/69lgbh7VHVZ+GQF
n2Kz0wMqGIlf9iQF0Nn6wquHxkUJuNaTXwM2l47llFm89M1eg01Vmvr7nEAKjeJ1mH2EYe3y6V5X
P2X6su0ZrF4ooImyLYUdmWu4BU2OSRWVxL9t80AG0nqI+1Vbupp4zkvOExldy0+vMLNE5FzxSg05
CtPWskX8S2Scijtuhv6UpBsz/zFyr+5RKMP+n9MvWSDHlSNBwZxxzogwi6CNpeAr/V5uDoaV4+iA
yFZH4eZ3T7NItiCMYXRAMdKbdIClpVmPvbFvILYjgysj1I6eUo6uXuvHDua70bwJaQIBA+pjDmU2
xyxpxBhDjw5zEPzEKgrB7iUeSwq8V6mFKKyVXtZwOT/ED2Bd1t6XCxlB/pON5xHTFjVisoWWcMi8
Xnocg30SZCgudlZGyxvlXgtDxxilbTk99uqnWL1NqFHm8MvSVXwzgFUy3VOx6KfFWAlFsQ46yNLG
vU9yKGTm7FzDBlOw1zHh4olTvo8kXBpkNDN9+wy5FgK5UayLJPxJJWVbN49Z8KbiSNn6iCvZ5aT2
dcozXJqCTVrM35oawLgwfkzJWglaS8Xlr4bGh8dfCI4sI3dQP2I6tTyFMp6F+ymovzNUkVOWYZOB
sBSg7SsYOvxWlAnrQOgiKQNyHaVxoXFPW+QgeZ3e172+1axzrO59RfoG3HCiJtnruatEIGNftXiS
q1dReje68CGMMzTb+aHQvwvItKlVbergveIbKNWLlWAx6udHqw0QqgK19M9d+aThbjTlxnqY9XWQ
LAu23I8SVHD52Ndfcr8zIV3PMrpqhY09TpAdnAq442P3HBVfuo7wuk1P9fxUC+95MTuglCvwYWfu
Ye0dMaZYjRLhs+1kpxbCY+uJg9MT4erqE3uzru8mXF5Wrd5zyEluTD5oJEcbX/xRQ+hQcQwUtPhy
w6HRracqqb8QD7kDcjKdjSErTe7RzEAfTmo2/1pT5sqpucrgwOswHYkjsSWV8hkXL1JS/fyt0D7k
cTxGmD8pQfiURsxomp7xUA/90z8E5dnHbkDXyGBslW0DL7I4ypJ2hJrGkb38tpw3tn2rJW09xpBM
kvfZpFDxpS+jabyhhv0eVzsfBZ/WI+RMEmTJr1MhuNKAqYMGQSUHioh6HKNChCPCPtCIVAu/b3Qp
/7CU/qtTvJivFm3YJWUICFWxZEN5dqPkqVb8x0mNNw28ykjKuGWCmxp3VTkfmurbSD4DdgE51UkU
x3CifwrhQ9am5Bi14ASIOtLcItIctvV5RrU1zCcON9il70KHp5YW2SMuZEK2scR8jUy3JGZP0UFj
LeKM0CtkGK/VPGwTfVlkPFr9vu3qrREyC8AZxrI+RR+jnqr/TfMBCuNWl17r+H2kBSrmrRZtB3zC
opYYdo4X3uwpevGxa7GK/F5DIRxXL1qJF6M4r6ICzRuHaiXEW7MzjnGCZHbBsR1p8fQq0Iu+yxLm
NQZsqdFufJMHgOQ6rbEAmk4xyDL70WCVTg1ZuoDjV3/MzBREzS0QN1oFLlD/w9x5LTeOZOv6VSbm
Hr3hzY49c0GBoBdFiiqZG4TKwXuPpz8foOqmStHVPXN3IiQEM2ETNnOt3+jug+tNcGpEqSLNboR9
IJLQNhNoeu5KkKX90HqLHNCtYX4f+q+xstd51oTh3it3GuQWTcjWiuzxNTdh6hiLoD9g3M7RoTaT
ncMaj8PYc7r4sxc8ZTAsBHef0mqxAPoLoFctSMrEj6H+ojbnzvqmABf2pMYOtXIV8tAQQhNyutkw
WYOo2ynmStDRPlPEfRDfxrwQ3QTxW7OzIYfbeXuuYWGGQLRNuFmevBJQCzkbFURi6C1owWHDbdwr
XEg9xhs8hDICgXNQ78TuAYqQ0W4rE8UAHDd760Xs6ekFn+vWstURCYDwZMr0p7/EbYt6ySdRPPne
Z0U9lN2jW0ROHCNhxXuu4UujBlClzhjFognTkXtc4+pj+6jQhDBgk6DmVWYIcHxR+m+tCDxL6dkG
rpBC6C15Ba2qbmvJkmPq7jkQ5GVAj686mLzNLMWAVSvu6wRMVmvtZJjKdTu+wpJjQG3YRv4pq14s
/SxY9xL49dLMEepSH+M8fVHVGPLmc4ydm96fwK9zJ/MKTBk5c6NVXgu9/6JCrETbcuKyb11YMEog
71wYFYHg3adpAZepOTWKfheI6PtYkh3I7Y0rnaG/LUp6y5bh3tTqgwK2QRxZWoz2rnIPfaSKzzVi
JITlBqEm0pPsOlWwBUk5RIiOjLmd5J+U/D73MYTnLTR5aq65N4vwkBKNSu+Nxmn8kyA8yule626r
8b4EKhEfy/Te67cS0sHWox7tTFA0xasH59I0LRtnhDzYhxI8hP7ceNBzzJMLnrAVzk29Lqqjh3iX
12ZnQ/UeUhyX0I6TYQ2gV6HZKU3KkVhRECb85GLjSy87iVbMGfJTgIAUjLMCHEQifXHrATZwOzAw
oBth3Sr5VvVXZcqDhBYFCeKyQOoP/0LvJolsX9duzOpRiipyhvLSArWh5eGqbasHU6h2UqODAtAR
S/zO+Dn2q0UJFdwvpBrYJVIpGnFyA+FE091CWIPw6NNra2yZ4IhqEZKq6IqgDMUw2CmSetmChQFS
Enn0lcN2rTfWJi8jpMO2LYIZ+FMK6jLrYzuxbN0IGBmIkynxjQD0xCqXbgN0nv58TjgLvEtU34ED
BxJ1m1iQqwK0Dpy6RyOYUFnNG8TcmNG2TaCI6aTfRx9Sy8L1X6sUzTSk+EI6e819o+dO20WM8Xt4
UwDJ4X3Fx6B9iCcQarCR/aWEyKMsIWkC60XSzXM+Soue+ylq6PgQYmPojZ4m2qIpJkWc4DzTYViT
EMv9B6S6bDQeNlgm3YXxl3LcBHg2uhUQmk9FKu9Ns0XwRtn23kWo8Yw1CsdFHSRBFFFadSKnSS1P
mRscFPxca+22GeIl3rzLoSNjqcfLoPPxoTM3quhtEmltEbEYKzQjQhj47qrTngUdWW6ptYPuS9jX
lwDMprJRksfWuA9Qxays9LGu1XWceRvfbfcyA/C//lj+CuSlfMgPZIaOSIvJM5Yt0w23x7K9FGd3
O+7TTb6plu4KtZQTjKAbaQvF55xdrK20LG+bfXWX2InzdynxX4WTlQ+JxE5q9U4lQrQzm/pB92D6
JDI0V8jMI6lXyV2ldXpjJvgDmN8KFymOEl41IMkOWkFXGHegOM5ZiFWE5d1a7ve/Pju/yAvMiJ13
IZFytAqYjTrWagjNhDLsYIsxqPe3Kc1fbf9D3kGNzLYtYoPsKSyhehQf0JD1B16sNCoe7xVEABp1
oxIrIA1ZIXU/lrzTvZdg+Ju+0q+yOMqH5ARuupnuSlx+RUKmqAzXImG93izhVae2Czm8VHWbmDji
fpoj058umnKJ+gLhQkYt4t+AL34V/53vzncnWtQHT3TzHtiQjNhiymi2uNRBg2oMX5jx3OVPHqp6
iot2Y12vS9zRq7RYxgiIdHwThQ4qeRmixRYzCMzCG53+ZFN/H+HJ//WN8IvI90c3pcoNpb6uYSYr
AZKBxQItpL95AH9xC8yQ4HctT0dJNIYJfaSDWZWREWsIhvnIr/z1gf8idTY/bu82TwfbT0Zgg3Sx
xYWb7/yRzAyumbhR/M0efgXI/ujnEro10GhNoQWRh4aJiHKptCXfjGiEdy8FloOnrJMk6qrRuzuJ
ELNZxqtmMhQPFBvZNrvJUXoJlQ2yJYtIkL+BJVrX6AiSYnJMEieD9mrI4jodGvuvT4o2pRX+ZIAw
k2LenZXCx46pUTkrPjTzplf2VZktrbrbIGK0wYWZ0Vu6TNX7YAi+aL6JPMm91qifrNRYmVa8Qyov
wQi8V4AFNej6OREKzIX83QuJ90b3vm85A0NJCXMyc/oCBETLUV3zKrpONboyruiUSuno8WdjeIk0
gjsdYopD9EmV3RUOZDceKti8+yDcXPQuXoYxqh9j/5nP2mOkPZTC178+D7+6Oab6d6dhiKDzwuvp
dlKMnypd9BbMwCDfxf63eQf/86X/X+9bdvd2Sqt//x/lL1k+lIHn1x+K/z4EX8qsyr7X/zet9sdi
P6/079vXNki/Zx+X+WkVtvxjz/Zr/fpTYZnWQT2cmm/lcP5WNXE9b55jnJb8T2f+49u8lcuQf/vX
P79kTVpPW/N44/3zx6zN13/9c/pS/s/7zf+Yd/uasNqmil//scia9lv9caVvr1X9r39qv2myqkqW
YaqaqpnWxF7pvk1zpN9MTdc0y7IkU9E1dWIapFlZ+//6p6Cpv4mqJoqWLin4HEgi86qseZun/6YY
GpvUJV236Otb//z98H66Qtcr9o+0Se6yIK0rjkf8GQRhAtQ3DU1RNEWXZVNSP9IDRh/1JqlyUap2
PdxYrEHYqkNBuKg0DGE7T+bKQYu83fxrrntb5lqeK/M/VhFlAiTBSK7m3cau27lu9uPG3i1+3WQv
q1Aar+UPq1tFONp9UY5kqaYFr/u5Ht+17m2ZD825zp5/6fMZmJvzcd+FQHBn3tl1nQ/H86frzctc
F5z3/7bt61mbtzgv8+HwcBYaoII3yPn82WX4sNl5M3/azHdn97qvD/uf95Bb9WAHIdjkXy437/Tj
bfDh8OaVP9Rdd/dnh/1hx/O6yiQoWjSRhh5pme/LaVKgJsgAklxTSYR5rp+rJJ281GKwxHz/9nOu
rTJfRehLj5bzyqaeA8Gf58yTt/I8a+h0F4a09fpumesO5+3Oq1zr8gKyXO3xrPxxXNfFrsu+bU/p
LISv/jiQ63G3mTHGBA1p1bwdqfYxIeI43lrRSeMgMuqfjnueP+0VtRN0Va9tmWd8OEXzFlMvxrlh
2ut1B/Ovt5XfdjGvODcfxA8ch2lXoh5yNjVJG0VnXkEGlzM3di69O+i5fG33fMKve5xn6GGPQ0Mc
teuyqDUkaYXakQDNnOZJpmHLINUtwvb4GL7V1QKjonLUYd5Oy80zeGW2u9Ea76+r6joCngkyGNeq
+ddIksP3VeO28qofe+ki8cGT1XT3blGTe6PzhphgQhB5KF3GtV1Wo7h828i05ygYR8dv0eK7ricK
xPZMfUBV749GwG8V95US4YPwe7uSDF2GpFpeWzXPK0yksYxxOFzrha6Bsx/GyEv/3li1FFN8p6xs
NTdhXtbtIJoo1WDZ1500pdusAinFIfWPHTcFaR1ill/mtd7Wb1TjYCXd22m/7rmv9lVkxHfXmjwd
D2YGaOLtnAwuKp56X0ZoD/zesFSTgUJUw390EdWUdMH4x7o/X8R5t2j4RAjrG+/O5lw/XcSgq43b
ec9zM/7yIl7bcL2Q1zqFC/vuQs4z5guZy0jHXRv3qwuJxtG8jmaJASAVLmJiWgMqrb+flT8u4nWf
po74k8+djYIVi81n4b+6iEMTf2mGEhkIb7qAld86163P2/yLCzjPnxefL2IojtHm+jxcL+LbDuan
MOuRFLg2aX4K5ws4b2Ze+ecLmMppuNTDIFsiW+6vxVKrbEUy04e2IyoZDBmykVNxyDRjp4wJ0Lup
GMVFeBunxvNcEkUGDjVK0XNJbqX43qDD/bai26YPSb5G66O9BHWePahqSnpuVE/DNEsd3ZMmD+lx
Xrqo4xAoV2Lt55lawasha2TtbctVgTFJEuXmep4bVqq/lFUhXs3rSmaBNhJ6niSQ2DCwan/dDxiQ
zXO9sP3RnnnuYJXmu/b0qPHN7dGm1s3tcVuPMTclA6n5uT3zvLnq9/bMhak95tSeuST05kn5uT36
1J555twea0Clez4TlZpjkRH05nqe60L+WopTe2QNcuV/38O/ZAl/H7vuP3X2/7NBwOpbNvWiq4+b
+v9wFCBNFJ+/GAakX7P0WxW8vh8EzOu8jQIkVfpNlOisGwwE+FrqxF/eRgGW9pssqrJIPxwbMkVV
gOP8GAVov+mmiO2WaamGpCraBLr/fRAgib9Zosbn35RktiqD9/0vBgGKMdOpr0Nknb4/AxBVEXVL
13Sdg/x5jJgokphqRagfLGk8OYewPmUBYjG98TSqmEj1FlkEUfIukpbE5CR7ZE2mSVxLey/ZNFNW
A0lK9FBQHe4QfiPmitngUoeSu0XzmRiiMaEapDYANCoU6daoUzkBBz3+/nOunSdpbKbbLBa/momF
7ihy4+gkdmW+Fc0g3/K8OlUg6au+LQl2Z1WQbotpMv/qNS3ZBpL5+5y5HE87tHzslmPN+OI2FTqh
07pz/a83c930r5d528S00/ebnMp/ejgyo76bwRsFMPMdeklze+dtzL8KTzAjcHmclLef80bm8sf5
c/k6WxMjcVwign3oDHEpm9n3ppZvFwjiKwhW9xvTEhFdky+5dwkQqk5gSq+3hfr5ZmuisbzYLskC
1vYejULDWZI19ZYLOtHWDeKY2XpRoEy9IGiTrDfkNr2VA9jUcNxusdHUdrPZOFr4HDQviQ9VO9Qr
nIbyb/oISrdLiYdIhe231voGANcSZKRn30z7C3ztZrnfL+SqWCxWq80CRRJ7sVlcNk5LiNy5DF0E
pie/0RTjbOmmo2INsXBysp2bC0Jjye3meHRSyVwfjsg4nQ+HQ1w/CSgZiREwqjReB6mlOn5o7hNg
9i5ICF+MIdBa325ulyi5Cnc3wNvMu8Vyv8JYK3EWK6Lu7mdUl/E21byLORg7c0iXiyX578heLlYL
kmoc7HnjY1swtdvz8vOQn01Bf46GSwFpASc77LiHvRsF4WKTFON+41nyrc4XkeXLsVpsjp+dBk1o
53BwQjzanKcnuynjRd7uyk5FuSLGSgYdWMxDl56BmRX6WWCzxuB5wDMrApRGegXTr/FT4VlPxE3b
ZylXv2DRkt+YQUszlouif4JtNB3q+XJxfPeUSuHCOTpYx13S4wAMyhpwIhCVB1dLviw2piYenTOn
Hn3aG87ry4vTDj1HWBSd0/QbAAR7nJoNu/Aw+Kkc52jhyuq8HEjflqtscdjZA7ADexf4ZJ1JrYP+
2VcQBWPjs+8FZIPkZEmKx+hSiE/afrHZiE284mJvYq/cOw36nG5LIHjcpurGi1zF6RpjO5jWjaKo
665p7A1wYGEtGoJNkCzyV4Za2kWTcex1udtsvIXjJ5rtbI6OWKo3zvHQhP2Sm8L0Dsip7RDdxOrO
bJELA/eIvVzY9rfZgDNQcAz0ZrcJFg7QxaVzPB5eDgc5sW4OT7sdJkgdABEkg4to5+o7FSldeyhB
hZQb67FECnFsYHJvuG8dE5k553g51Fq/dV5eDoWf3x6eDk3io4P4UGUtwESF/iIa9NonST+2yrgA
/dqCTBoeFsia1uuVY7nKkjtrk9aj41xoTJE6bCyOyR86T4fJ+gfIYVch49r4l9KUGez6aWrHeCpE
YFfBc7y6Q3qSskfU4IGPZatYrk6LxSLVpdNmtXET62kDSBW7q9rRkPbktozicOVcXo4vBy6lTT/f
cXY4RixE3Iya5D5Ss3Ib1ep95QMm7jwUYUftm47xQxYjkNZ4d2qEgRQa34J8b39fr3FSXa+399tl
7zLwwYAldQxUrFzPAImHKK+qov6DkqsReVsP05IgROTMh1UPQ3pDl8vRwUxWERaBwQYpzLUu5StD
q7B9KHlPDZ9u9gvSgf2a+xud48HW3W8QE7mXxGg7nTREc7KscQ6OQyfMbnp11wTFPvXQcS3Dc+ZW
mMEYvZO4aK2CHrLFZFw1WbkyxFdexkdOlhdIu815w8MjRdraOb5AHgi2PBBadvQ85YC2DArstYcb
BZKIoWjrUTjZ/0gL5+IQ7uN25OXgOX6AO5ul3UaldTdmHWfdqG4ifXroY1ySR2s4ISmL/1aOHVrX
9kSOJTqi4PWezeZUKcF2szhvKkQKUiOwefHlXcw9fsQhp3vw9Gf8U7Z9HH8GWa5iw3SzUFHgu0FV
NrQRqcesSd1xj+Fiuzg7dDE/TafJSVLzznEc7h0eZMcQjgXAI95GOG8uAlBWvYcicV9cXCv76mNe
MuWw+S9K6dNilZnliYdOILDf8TKTB2vv0FpV4ubfGJbEhmt9GWnZxgJ1YAJJcZxD3Jbbw+HJMftw
Jd8ovCKOB9tmXLC2dzYMD5XkdLIcZemTkYl24vOKSZT8E1YMn9sRSwBV6SFeYC/Wf/GEsyEo+zpL
zpsJqb3m/HiLC1dRRtuWq3/oG5ldvjwdbCXFdU8Y9+1j2WaO0jbk5eEXZEGl3PhKA/C9gnYQRsjv
tc3FAOvgZYPdLgAq3Wc6T5xotEepGk0+AfuorJ8Wq/1GKevt4hzgQLM5O32qL3n0C9DiznEsFRrb
8DBma6+Qn9NQuBPQCU878Rnh7Ykmjwie4keDreTNIQBFlevx4wJIVf60QbO0vZ0/pgi7Thcmri8H
HskRcVSefDtABlkuhUXFe5TAi2TH47eSTLbThPETx6AgmOJseG8WvLBuj3xFDftwfCJrETn2E3+2
4JBpj4FUE5ZLbaNqdvgfHEY++UWX2/ahhydj2yW4zAbMqs99wDVCjsNGHWRt25Wy8VHTa8RuTxLO
UrSLDv4gy78Iofs8GnAJhqz9MfGtTl9Uk8B3pKl0dCQpSbfI6TOZfs0Lfiz+scjb3D+WS962gP02
oSfcFeeuz9xJfPt17UnN5WDqPr3rXiWVP3laTH3Ad/2r66Jz9woIYgAUxPOWWSDSNVSmvZuBS79u
6szNv651c9HgEKLFdZl59tva18WbVPusSnGzzKtGrnZzf7jTdPHHz/msuQA00nUQAAeVVXmtlTUd
66kP7I9Bi9y44bkunRlgx4KA6JYf5NkW2FtS8zWiez2XvTp69Av4Rr2lAV3iUqmMONSTJOYgqhKs
KmRXBZRYm+ltlOHXEaUxko2lLiDWI0E2KsZD3ogZIvOgGnEJ4IU/eICtyjonAscXPMXIxBnzalx7
6tDeeLmg3rtFJ52t4axqinY/16Q+mG2xjqPtXKcXL6KZlbcasFrAjuNBRbf66MtdhRFPC+XAzZpl
MiTRfjAwZxQrYyNCc6sWJlbZK8EPsYOv4hGmBhLQURfHW0XN0g3Zav8eEWd8CIah2OhK498nrRah
oCrdIx6EIChMv4VsecpDvQsCrD5irU4fkIr278O06Bk3PGSepN26kgwazYzdnTuq7q7M2h+Tuc6S
sp4UOaerUPCmEEYPSo2MnrM2TTy9Uvde9wioTQGOnq6LnLFQkujtfayJLs4ihKeFPEBY0+RzUvij
cduHSnwAuvZdFfDgDcOkPfExtLahGCAZGVjRa2iejNJrPwsG5ovmSFdSDCwsJ4F+6mUBszCNrAtK
YOJtrlr3c0lEaeC+w9ZyLr1NXPgBrWCdRKOzLmYUwnuo9H2oHkVt0C6xZWY3QWXCkakE7VJ7ybgc
MQ1yoL1oF0nKlXUXlWg9T0XBTKW9TxcNHVTZMVsXB8tRqU+aFzpqWyfE55CftxC5OM9b083yWXJl
7TDvavT1r6Xvo2uNAaygylzc3OtQx50mmRA0S962npMF7YvXV9rr9GOMDQ3D7+ol03P9deRH7xX9
c4o0HfbwQOTCQD9iZ+HeBoaqgOO0BjBs448Z1TRDbZR1nZEZ0A086VJXX0LTkfZNrYr7HmX+vY+a
9KCI9d2kNRto0acg95M7eZSwuRmzx3bAunkQhUnOP6GT3bfH3lCUO8PsxyWS2oUtB6F6N9e1cm5s
Ax2DnGmJJklBr3nZBXD2rSQFwqntQuOs9PVWcMP0HBTVGhVa9bZpfXnb9sU+Nlzldq4yUnNYd74f
3vRN8KJpev8YlIyf0MDrjsgZi2vPgBlmFJm/hfm4J5oertAx8HaurI57sxpd6ICpdZ9Mt6paaAZW
MNrFssZasmtfwo7D4Kq5WeszJCnQffaD2OdI9ABnaBXzkalotZp/2zXKFmXgFnOIRlgWUqLaflMj
SN/k0qNaNXTQXAvCUB2bd1maFIBE2/J1VBj7W5jLnBqDUHgxSi4IbGbkUrADVGg9GGoKeJ/+ygDI
3UY8XLvIQuPthlABuRpQVMFUHfOku826SruktSFdBmeeUyVWummHDO8Hsz9Kli/c1hHGgbkFFr4T
DAycIBpdrLBxnd7vTUzaCpzSZMwSZC13d3E8/pi4SNxuTMUlSEY9VvA+1B79pLW+fugtI74p43Z4
wb0rhJ0j+id9hAqgKwrwT4NHT41bjDh62Extofj3zWhFm851wQ7rfe9YURo5Pe9muiJMmi5+Lo3C
WlVl8aNqrq9CoPGj1ybLsgQOBSdPMZbaZNYydGqJqUr7AsmsXuupKMgLU6ilQ9A9emEEYaYuNlVl
Nvet5WP5a+nioe3b8Vxp1kWoFP051skPIC/ubUXfHx6bAO5UFxvP8BZx/u0Am0defc4sqwKHWuf3
sim0qyKDhWKWhrrVdU/DK7wK4nXmRWZmqx4SbR09Eew1+lUlpcXh+ksRm/d1Wtwly0lxS19pFYBd
JU/JHNctGUw66y9S5h5IReEDE9SYEkVZZUcuFmlZCRgPKhZAbDFojqLSgMD/+Rd03NhWEpD2pVV4
8H7E/m6ewLeoD2jzOzVap3etF+nrLtDBSFoJZ05u0kvgRi3JP1c9kOgY8GDBwWnEoPMWP3Vwm620
yDp13Mg8Ghez9E0bcJbgzMWirCPQiyb4+Ubi7opEEUGvKo+WlgtCbz6vWmg+NyYSTHmlF7cFliNv
9X4CvzQB9n1IwMueXb+6BNN1CHVySVAubvTR1/aDUGAGHMSVQ5DKvVcFtQE+kuQ7xUrL5dibu6EW
zfusAUIdNTKoyj4onnVPBmbewK8Si/iesVLidHicPKUl8p1d3he3OkzaTzXWebnYB09KUBW7zne7
G7HJi7MgjK/9GJ8lYKUYNMoHVISKp7GVBZgZjPCiyluqYWVKTmulX1S96sCtmt2B92F/mIuBln2f
q+bJ6Jr9WmiJMa7CSgxAZMqocsLfgxV9CqaCMtQYLgT6aZ5lBbwafcT8V2KqT4Mi+UtuBv0+y3Tt
HlXRXEyKe0T3KMCwMTuCNbG1D6Muf5Ss0pY7r7ioEXBYL8oOpp5lZ4UIU/EZbfV84+Fwq+uq8t3q
4Ra2Zv9FYGyJGY5VMWjOPtcC0oKYpaD20X2LZfDXfpE1l0HrI77kqrEbRm5cD7eHuDMKbasl0bET
wnxTJJDoMh2HwY6hUarHcGFiScRmm9Ceg1jCcBfIWXSUMgC2ZXvpBiN/NgPcx0QpHtZGlxfPERYp
VpgXj33frSstjC+JL38VtCi6M7MivyvNO7MjbqH6ANuJ2gk6LBFNbL5FbuRevDHQF0LSwJ2mduc1
yuemwpdXtmL1USwClMDpJG0bt1Aey9HfGu2IBdvgbzvRrY5qnFfHXhmDY4iFR9LHS0PToqUvk1gZ
zFG2kcpFH1sJyLNE5BTMEWLJPBftMhUMtEffSYRGKJh99lpDAlHlxPiqe4I/wXbFS9grcPHpG239
ZIiOXgqk3RBMR1eD/LGNm9rmfktx3KVohcmriwrPMYoaNEV06zmU/a2q+CjiowlER0gqT1OVIZXl
wW80bw3UXdFXigB8SmlbaT/Gprgf9JgeSkUUWirM1yTn7d/d6ZAt70ZdV+7U6Zfcpc9SHY7ba32h
gI5G79aCbR50wr2baic/cvWvghdsPFUen42ixchN9AHV4dGxCVt3MvgVXayCv9ejZjzRLUfSPeoP
Ss9zpapgwOdizFdaVv10O5fmScJXYtGHwwBeuLRzV8TOkEiSvEKgGT3F6b4euskPSte1Pd/r7BE0
nT2IZXyRvRTjqgKkdZw0w5JxgbIfJJSF6CqUjgcf6hIaARZGEMs1OZf2qZWnlxw6ApK+vrmuMCi+
lFIfrQUFZzW9rx1Iq8ljqcAQDDJdPIsYGG2zTGyxGkrjT0IpbErRlB+0EVMZqVe6BUNE5SHBbc0Y
cY41Ki2t7CxHotGLYsvuJdzmwsQd6MTJMBGnX+NUd/3lddX4cl3OH4vtGIbrDwtk+mRa1hOv71Rp
V+GCDX4dA4vQqI0D1E64LtNkkEPjkAkvWVyIuwBd4puCXIpN/JNeIFeZ05hnqGj2w2tJ5O8QRUZy
CS3dWxZtLzpzsVfgCOowRTYahOTjPOF98yqSJ3lXJQVlcTQLW5kWMiCl33hubq6IoyGBg8zeWlKE
6lz0ZX3GIVkPBcDbloAetIfym1GmxXoQGJDrZZotdTc37gtwdTeB2+nPhdRfCssTv1vyQwPL3M31
6NSGVnmXCdJhHr78UVK0Wnkwqt5wPJXhtyyjx9NbcXbjGkZvx6E0gDYM/PvIkoLTNHceFc0jpbyH
mj0vMdfNS6QV43MhLm8QZYjQAWBQkYveXmYMfDePGWQFlnSf195+nhkFPPOjYIyEYBlRxGUfOoUX
GJgfI3xPKEjE7dQd6xcP8cK9V4o4q9aS8KnKS32Vq2qOPyPFJE5LW8+rePIQMQ9a7sMICPx1Qwj/
uWhz3CjCrtln7jAeRKuja9Ba1os6WVzqgclQiI+1GMHMSbs6O1tJoqwNYcCbIVCl+6bD98ys3OCr
hZO0OgSZo7l0BbJAyyFrDsqZJ01YRk2UHuTOmHxDXHmNklJzS122bHKV9gQohqQG5h1GVBxLhKc3
g9TK7cqqMSYMfFDa89w6/o4eREYTBuxoTCxANFezkCXIMswEggJfucbqb9PRKh2eTQYhdQHDK8de
vM2HXZUjgzFPFMXLMaEO0e+qC+0YiEm68yzf3I9dtzcKteGGm4ppVO9HhfBU4cFCpvd8U1k+iDC1
lsEEzD+FGA11xB3KoAZFVMBUVlDyOMwTOjvICoxxZxsNSaig9W4GXyX2V2T1WaxGaakRVl9KnVmd
lVrUoabQiSnHUj21qbTSxlp+8BKFhLvsY5D8CpLQrrPI2AWDn93GrQTdqIKL08r+WaCjfWzVVn4Q
cQxJKn04jplu3KqR+6kThdM8v5jeLz1LW9PSoS/cFF1DTAm7RFUQP6lYgd4yMEVlvBtlXAZbbckg
57HJVGhlUx9k1BOtg03aSuQhp96mXKdHAuVLcXog8+mBzHpdc4ymxNRrqnMthNqFuD43sfsVR1is
qnXcMYKuD+ye4ZgE+Uz5pM2de2hNjurD4QpC5WFwXZ7JMERKQljDSxBPkiTE900YQdvDUCdIR6xc
dOHZG+UHQSJekTEiJXwAvTlK8EXjWOYjkLhFEjzO7vRUwlsyq7/JlissIRGWjjSFKxJgUW9Fv3yJ
xDyFjqUOJ6/azevPE5IyxQ0YiyJakiK15Tyjk+ZlvbKqTXA6mi9Xx6ooq2Oq8CYjZgcX1KuPGOqJ
fKTGEFXRLO6li5kb3Ql7uOWo0QnEF7JczlUGapKXSkjSRUoEdSljrbVA/l1YQQknaxrlmmF7Bq5l
MfeKmqfIQ5RFste0wTw0WQaCi1fma5GmN4KXhF8xYIPgUGkERZNAdtKMEbk2iIS85Ci9yxGZv9PL
4c7EozmBbvVuIuIltUzNghBqUR9500Rff/pBQCB+q+km8y4R5ylh4EaSC0WAps3pZHSFkEMhCOsw
bjEPSovv+vTAzpNGtOSdrteOOD+vc12t4C6VlyQlpUw4SoYaLptpTKF3uBp6hD2QpaxOb1VtlG4k
ugGVg0w/0zh9G9/Ce4tldeebY/Sk8mXyleGphrC8Y8CPUCP9T6yM40kswce2agzSXR/mymNCBrfp
tOyS+jgE+q6grfXIb+FgkYpPhXjQSLtgbidbCZpHWarsNZgQtmmowWeVfBUigN4zqBFv+XYHW0Wy
zifZYblMlQcxKs3NXCyGNLutZEYGOFSfxsQsl0Zd6nbWDeXpWmfCwGuUCAmWbDdGaXonSYUFl7tE
99gIZWfIQugGROj86QVQmsP0+BhldiuGve9YkvwlkEWv2URNP2xySwvJ4v4/ws5ryW0ly6JflBFw
CfNa9LZYvqQXhMwVXMJ7fP0sgOqr2z0dMy8MAKRKVSSYec4+23j21RHo6idF3tB8aco0NtBwwE5a
EiyUOLZ2aiF/Pw/F+N0VWKkuZ0ne5FscsvW1X1Thi5W52tEokAxlNqEqSVJ1aNbc9ObTWJPBzlB2
/oV/g5wDWbFYktjiVLr6xZ/kcFsehJWMN7CBW+6606mOMLqWoyLne5gtnDMvXwPrtyTzUJklQfBF
QWl4zFJveO+SnceysB91PFyW7T9sy7+ivIJXOK8znUrjR0E0p3ju3Gb6VhmNsVZj2J2sKo6fuwK3
kOWJvIZeaRaddYutpqPdaqoNxjb9ZczCgYaMh+UUyw8aVLryrekU2D7Iat/bWvElwyMrbJ3w+yig
bBmeIB27q9S1bnF6qLpp1dup/WrNjkbL0Z9rfYE9UDPa60o54bNjEotUTUVw9rWG8JvehHEIpxXi
ou6sWplOx0JDIm05YpXPTbzh4JQVt0l40CsvegoVNitkMuKDEzs3O5/EZc5H4GtrjF/T3HjJcSEg
zpw0wAWBs5c6TUs9RhmSmLPJKs/YtOifURI51MZpfqG1IES1IETIS62EfJKoeXU7h51SRt1fuEOx
E/tbKU3sNyasYqNS//3w55Tcou7IziFG0jMqHF6hK38j0OzHcgCT4R8HpadeE9AivWmjR994aIaW
BTSrB751gft6R3zM1gvPHgjAtu8S7WAbMj3cv/syyoIrAF2/Gaq830C7L66NE1xEDk7OxOdolWn1
SJVIO0uPtpZu/64MssGNUDPeij5ANSmM9r4JZPNpiCc14pGLI8GPENRcB5CTv8Ym2I/p5H91bUH0
AsgWNCHnFgg72yeGzA5GkHePrXAjzBNURENOymcg4BuMM4S6HInAGr7QkmYPy1Fm41g0Y0irJNKj
fetl2mmUmDOw3o6fdltgezP15alxh/EzfkqroH/2upGsygwCQRRig5N0yMGFpSWXyqd91DwMvfSS
4rTzSMgm/FsdVDmEL2GNU4+sppdWqx4BK4ETddm3GyuHO9iSDPOEFHd5ZdLON6Shw+stMBExA+K4
7l/PVM8OYUs0r9HZxhsumNZpUP5s0OWetLlm0hqvO6exCjAImc/TRjQbJWithiD7/XQROK/ShLxi
zv0w0YX1Y74FQSsehSrGTSR8UhiEv7Zrw/4ZlMxzw2kCqWxDsDG+XLXfmW9T2ZO71NM01WRvv7mp
6W37vgVnsjq03OxGhjEF5oNTFtZVkRiyNiwaZo/qt2+mnzmD6cfWiXHk6gl1GiY2wabmqzqV3rgh
9RSrmHk/jOFDX6qwCy66lMAjM/LUSrxXqGu+mT4IK6q54FHDqfPoCfMrVRQ+Plqorv3o+tv/dpQr
45/P5t9CqyVny2ggaQ3kXxzDrDzQpujn3GJUQBBfAyVCOfjaULRVY/SmmZF6VFHFtzXqiTLXw2A9
tcp4bCI3OgCE13v2a/2WB+13tyInzokSUqiynogvjjKJR3mRT2T8ds0lmpv9ngjybZ+O02pp+xcA
YLlmCEZQ0Y9yHvqUuqpPkUcWuJl2LD5xXaBZtNGJh8h5LSNQN3CAdlWXVCXNJGC8Oz4wklh1M5Jk
iUa+DAgKfwN4+2W76+Z9sKIR3LtNgR3wvA8WVtldnKHEUV0ZOHcRTvCL/3HY9XY7XFxDx5C9MPVD
nw/eoxXZ6cqqahj6EQvmw3JRIyd+9Ptj2mizPQ//e1WNhDiYgaAGAuNSbZGci8ZmFsRvtTyEqtmx
+rWHUjTi3JSuve+cOttwN5ef9kVZHqhQ/NIEUXJO2CMuYB31Xs7mNwqLhYPWF+lORJX9Umpd/tD1
XbZ3x7Tat51GGqeK/TNVb/feyf5Ba4HO/PTNyyf7McGm6OA6UbobQst+YQyx7grz1Y0C++fkuHMj
mH2XujWuUoUHQgZShJED+yQBuuXHcoSiv/roO9ZLEZu4aFXdHKTJZuvxb69dEuDRJjL2y7qWly7K
e8aPmuvuJ5U2a1VXFDHc1GTq6F9wnK22fpmT8jEaGwtQU38om9De9JX5TGDFhI/dnKVH5MjnOH8l
RVH91EOT/N8yeNMny9m6ZSIOiCyzW+sYxaptfe+H02P7NVpbk+TODfOiHsUxnLHlCGrJNmnG7LqU
OjKJkK+DFK1GzMjPjR1jhcaPXGsuqsrMLoZLbvXhibzEZ611xDYiT/O91OzHglTzg0RVtbWkPlxG
N2RaM/dw9nwalvFBYTn3IFwNu4dBVV/a9rbMGqohlVsxiWC/XNblf73ctzcX0Ogp0/LXTlXRc0Kc
HviUgtxm9PvMBlSyU+s8TCJ8wgMzBjrTcJ2SrXivSNTZpJSUu+W0yKi6urbsTjLI9p3lhbfWdyhM
/NT+qaBhJDEIn6WkuwKLTh47t2wIsO2hu8Avff3zWgOBPJt1/s1TBsNmsNoTTofhSyZx6QJXMtbZ
rDJjSpgzWQ7L3aQws/Ei9jjZM0ruGqd+NJfB8BgP10iepnn+YYdRfS7vk5EJIlCVddelcAwtwyRU
OwxR15ddwupXVpsBK8gNwKd3snq8cfBuIdDwJCx8YJDHYb7Su6THjuyZpedXx2UjRp1Zc/sNE64T
cMIcYSPTLJ9z4XpvvkVyhqp6Z6+MoGCexvhzkIO/TqfB2PWj3t6ANh6WIvZeybKHHNq4BGyfC1sp
pQOGHmiQycdkhHHGnCeOwYCS0Qy+hOh8ACSGl6L3q2vnaMOD06jwi8oMLLZp8OCr5vanc/MITj1m
LS2Qlhr9sySwUtgi61Yeja6ejNrTNA90MYMK2AIn51zPI9sunt1JgYZXTh7/Wt7b5WF5q6XHS0cC
rO89hel6X0vTEJQPxnFMUnH8x66VxJiA2SFZ0Ahi9sy+ulfAZSKTtRSK0HwazdPhyHB/LWfBYK2q
wRqudWoG60q38VJdvvWlWZZHI62/kuE3QRaEAVYWuXMrbR/fKsyupHWTw+TcHxpbzgmj0enPpRRS
Fyk5u8TUkp8V63pu2j+zqTbmkNNu0wwB7VIUEoCRSpxN9PmbUCiXKZE5z7XnJV7YqXFq6/aLm7Ch
D2rqL0uTWLs+RjZK4Ac4g2yUe7+f/fO65SUkafb3lyxPBLZHSJ5ZOmRCgstg+oPx5Vzl9ITOPmUQ
IZazvJiybag7OsYmTjzsYvkx5E3DNB1ZxDTG1a8IB9qRcNJvcZHTmjuV9tEonSf1wX4ZByXXYVbU
NzeLpy3tdk7ieGTtcavC32ipBoZGSzb5DLEQozReaml3x8GZZRZ22Z4ZA+r7CAOI9VJrpmIstsDi
rBsyxStlXC3Vi5JD9mIk40rUkuKyp3pvsiZdVSEZtsUMgoAzm6t7Hdyjt7BKxFLLE4Yj7aNX5tg2
znWQI/rfp74umpe2Slbe35eWf7C84s+/D0L8UKDO61svk/LEhB8zNLN8i/M0Z1IyXzPstt3VEkMc
KfXwmZr7DYes8kvJCH/TNyRHCeUVtGiQrIZ+LWXTfoO6TE46ebMvgQ8hsbH6YI9bkPmiCmJOWQjt
H0VXnWorCD+HsbI2gxmrk+iDXWe7/c42Cu02Idp/MMYq/eFqLVY1nvgk79LaRGpot3aaiubA9oRf
wkysWaghgd+SldSZX/J+qJ9quz8uv1lZx2od1Il/zA3s1SIEtst1Dw4IE0r8V5Rw0nqtHu6IQnw0
c7d7CUytesKw5clvLPMDmiAKrN6emx/SSi0btsAd5mgLWGfsRvvlIw7m06izdjmYzEbO9JgmZ2yd
hN5xOVsezIBCySwEGdsLfGHaJl5dWK1gHzuuLQY5lD4TG3QJEpCZJMnPOIKZhCZzaPcvrQ/HkzTH
7wuK+V9BzeUZGTpXnQxi3vR52MxX3JwfSieh8GssOH3z2d9rAc3N2m714rpc0ho/WZUTHst+H7u7
KNC1g+fA7yi5tdeBWfefUZwd0uGXZfbi3SyH7mjlpBgvp6WAlNxaLpm387MUbMUK6obcGy7+vaJ2
VqL3k/PC5glt8lKlHuOeTZD7c54Ur10QkzI+GfWzblT6xYHp3OCC6GhZeKzmTk6o0tgnvUca6xhi
qeb079QZ1VNiRSP81cDehzJmHYrmc8uENK65AdEMmMD7taqIognqx+XBmjG71MdJ++/rliEuyPdC
CF5wMvKutvapa73/YWgwVVD/InDgmlHA1ViIHcsrItxe1q3D5KT08McoErh9+Gmi8/aErp/tWjtG
nWfeRDaat6Z1sm1iWr+Ug61hrrf5G/xYPIDYhO5Hy7Umrg8OGxQ8xhJcaIAJMPH3HW0LQD2oCSfq
MCp/tV2vQSxQuD+wc185Vm79Itb50SnE8GUc6W9E4vQb18D6JyYf6grLC2ZfahRf7KLzEPvJ6qRr
vXxH4/hgbT2jxTrUSlK1dgobw7wZATJdLbsFhlx73USFXlImslaM1zbSCEmORv+URPl0XK4tD7Wf
VlcfR2JhVVszAwFXuk01mlDkXf0mXo+hOdzCIBtXbhAOR3O0fuDuEL00SYM5VpCYCP/ot/r6EPOR
4nqFWy5bp2T9MOGCpBOz2OW8bfp0G4jS3BU0Dtc0qX1WBqh5XR4gF5xP/zwRSVAzPogfYT2R6KVG
PO9n6Gp5KFq5Bk5/6FQRQMej3M/9KbhUQ1ucCt1cBfAGb70ZtISh64flDMdDrHBj3M+WHS8o/YMV
eYxTl/tQSAEcPDZr0WSzYUUW4xb4d4u5HLkt+oXSKKzVcoov8KkRqX+sIFf4k15jowewfEeX+xaN
v0A3GcBAW3lJGX1n/MGgwsnegfTUPon7eidlVqx6K1DDUxOi/YWIyN6jg/aZXlPu02bwr8pJfz/U
aaK2YUB24H1RqjtzW4dR99wzaMF/7X8f5aWPN0w06HuGqUW69iJP2+Eo9gZQMePcELVdcQs8Fy4P
B7HZ4Eyqa7d6CBj8BraD/YyIn9XQf4RGC9ViPsPgZLhFePEuZ4Nj/OVhr7KNotI6u4mjrYglGr+O
jvO1dqri2awC61wxtlgVErzl3qOXqeNvUTR3ECoL4Rwr3XhYKlslw4PXqOEl0cJ4a+Y19q564n7U
HuF+C2I2X8ff29n32kVX0roub3hnYkdStKNcL3h+aIMI/558lHZ5WN7E0vK/VwNhv/f3eXl3sb41
N5lWNasgH34FrmE89rHEOdCgtl82ZJOP636KBszfmCQx7HRQuE2OaHS3bDHLqRoSjOu8Effu2O8+
ib8DyKooXDJIagrO7DmwhXOrO+hMJbOXb11r/pRsXc+yNs2jyHhzln8g9bmLj97SOjurqkJT5pXl
gcTe+K0Ih8eqc6dvjtcybS+8+Fowdn10bWRTUjLijpwuvWZ9culT2/w5HwirvB+M85Xeii6ZVlg/
Rw5EICVD0eRL2OKTpgdxcJIL9yAJLzBFnafJbvPXGHNoBpT5R+n7zjmTMdSQ+VVGmoKEFsw6ln8U
hUNDfdthFMfjruVjPdjKCg+NaxUXjNhKgMGueLLTRq178L23LqN1hALjf81z42lMB+1XQ3dSwDCC
9Sc+vMKBqGV5xNsGw3hrNewjs7TrvidV9ejFhvs2CEXOQ1lKguZJS9em+k0i1zEMM38yOi19S/Br
6gB0PgIcW662S8ZAm1Xu6z8Ujb+dQ/7pFLJYhP2RCDoucwTpMLPSLE+iOrT/QyJoBLowJLqqnTkB
dHr11wnyGTyWqr/Gvp5M70obOPem/CZyqPjWwFuCDjU8lQ1NIzr48qX2BmTgdm1uTGbf68qxoSmm
LOWaMB+SGd0wci8CXoNDs/Oz1qq3YggQiMyTokxk5bbQCvwsdZx3G5fVy5pUuU4mw/xonCYia5SO
dxmmjE3MHfbl/34P5OIA9edNcG2Pvs10TQmTw5C27v2HezpUsLCZzLA8pSG//2T0zUmkupGetN7J
HhbgyvMhVWh5BY+IEhquyxEWpP5m+y3wxQ/XLJtfgfJ2OLusWx1x0Nry2YGD2n7udRd/2L5Mf3Q4
a7ZWsB7OC+DW5t345h4XCkYQBu/SauQpTAiqoJTNz+2QBGcvGEOUXl59xUnee/A2tVHlT5HGFP9O
ygKfBzjMxYBPa9HlV2vKynOCU16Q2xiJ+1BK+fO1jyjEFlDG9hejzscdgSnvZlANDzXL3mNTt092
Dvydhr31XNcJVVqs70dXK9f2XGaWoKhh1z4rC3d2RxjlXqnG3yR11Z2iZnIvFCLYsNcWmb6WiV2x
PQUnbGpZ2mfCJfOUS2zn6aFyFZtqlPWHe2Vd9tU+yPvvS6m21NnLdTq/X3rr0qvARMjmnSyZwdLl
yPczgnYWmrvZ0ziY+FasAbe9r1Feb5wZ2LVC+1e4zaBznIoZ9OsXIBCCWm2xPeXM2M8BPOFNWNIK
LEfxfJT7xSdSgvAQa4QzzptwqtfZzXOkuhpz7mIx6CvyCogw6EQbbixD/iKEF3/YHlBAuKl+ZvmH
qOJgw7ZpnN5KLlNB1Elix1SBZVkzXkrkKgowvJxCjSd80kVoOi22jF5sEaRD6GgUkKIl5KY1o4bq
wmYuH8Tpj8Ie+Tun9lSI1m8Okw/0ttC+ekS+ewEJ+eEOqVmDDjW993G5DPhARBwO59Lk9xw1u7vE
hg+Pa0x/IOVln1HhV9ePhu0dzYrTX443YsQa47J7qpBCwMKGAtAPfCmdtFDazm1fI9Mfz1nvswRC
bcFSdqGVMgy35/iG/lJC993kXoihdaaao2N0+z8fcBTIasOW3q0WfrQ9g+iD0Eo+XXhQd8o0ZYrn
NvZ6+Wlxhz9cWXpyrUOU3+mFAX1k9K1Dh68ubDT0MctRrYTYUrWtpdYB9A6KL0SsNUg5HG6BInwU
TJwOk7T7SzeDvSAJX/wxPwOwgtX1VXpyp/jz/j4sp0PY77CAP/Tz1D+SiC3wSYNojCTypez6V6er
XoIhGPehGGu4xJn2BQC22keJRmKJG7xwBxfPlfrIfPcliie+/0WI43YZ5y91jWRJ94+D59e3TsOq
b4oK73Cf8Ppi/Knn4IrDPCk0w1gwEu5W2c9kSOsnqxu8TePCoEpLJ7+WesSvGCbv7mC8JzV2ZsJp
3toXdKP8gMBmtEsQwGYBN2XafbqqH1DkRZgja552KIIY93eSCpbBGDUonct8u8Z5aOy8Ejd2Vw8p
SDxpO3OiAMK/eaqSwLjcRnF9cjIwngdkCXdQvbf16OzN7/jyYPj2IW2RMOD1rz/y5+CaW8X+Wk6p
eW7RFqBKjPbLAljkZXu8L2bopvKHVNoN967GYK0O7JfeEA9JyV4rISjP21O5d7jdt/HYuafULxpI
RA4xJqYUz70DT5URX/Uq4kjSDNY9qjg4fk2de+vQNqfdwlJBRemtm1LqGyVbGCQJBsspehWQZvJV
ZLj1q17fRVnBsGcsotnubjwLiCFXWchrKBhSVEbnwvYeE22VmnW6VS3UnZwF8pKEESKTMmSwaIbG
DbEQWGChh987LEAFKL4Qg/ktS+XX5UDk/tdM68wnnX0TcMTTzjbuelMZD8fesakFUHPitR0h49Ln
CVmUjeoMhbxFG4itsRq65G3KQc2cBl1Wjgil5IC0IbUc/P1UrxgY1K962ravJWS8TVjT/AQUUB+5
Xm5i/pS1p2NX45eGwJTfdDf5zHTIunIrIUKYedsfI8j8L+nQ2CcyECvr1gj3Ms4kgYU0wL5YrHtr
IORxvlew50s3JYJtXzQPcVhqsEzq8Wwmen/tkPas4qZ8pCknYXgh6/T6tQCPLr/HbuZel1FOEffy
hs2dmJXnWmqDF84rhTL41UBlWNuMeCBbJJXPeLGw+bZjYGxxR5MvrXLxwfTppBZweEhRWdtQvKA+
eXIldTmbGPyLnrLgzPN+KpUBb77zcSTlL1iWWdwG60fI/MXGrYa3WTwcZrH3uDwA37lMZAziM/++
Fju1umiZYaB46rJ3vorTqlOSjI35jVreLcY8FEp/nin4g64UDwYmhelFCBHvCKvzfh9F4FZxYCPB
EjAJ7Dygb0TqS6dZg7q8BFZYrazAi49LYd80Xnk/bUGXURXi3K4PKXnt3fsyv/FnnsRyZIbcJnZf
xpsir9/CrrOeJ5RQz5W1TvQ8zFYTYz1sfwdIs32AoG0CavdF112X1yZK9duK2CZquhLiARu+7YZP
BYaHL7U9dac/10Mv/sf1siHhh2/nyoyr4cWOVbb1Bcbay+9vzafemCTbBb31NbK8mv4JNjqfMyX9
1/iv5b8yUjPboeYddnmazVdVQcpE0yEmVbSMm2SoSqb0/1/esG7MhfGfmpHCWTMMB7s+6bgOMK+L
md8//RezrtGLtmmGbU47vtPGRu0QubmXfBDJ76OU5d6vBU3AXOiidkW41E/Py1laTfhcVxOqIst3
13HpIc6cP5JQ8iC8wT4hnbl6C8w+6d/KGFgkwDv4OWnhF1m+Xn3qnvwOwVD81JgLeDU50Yz+Ye0G
dfmz9dpfpt7ID91PvteZhiB57J7MhDElDlfDqdPIhvedztuC6Q9PRsASBhBpf8ogfJ8XkQ23GMER
hk+cqrL1dF2ZtY62KtUBT7pnpEvYX1o9rusgT8x2bO1FC5tnSQ7Jg9+gJ9sWBXuf2efrqIkDKHNs
y8tmvFwrcuMXK6PGShtew3k9GefpUqDj037nBWTYn24YOppkBlnhZTkC5qH3+/dr92cDUlrKAnrD
INtxC790/JrFP2LL8D7lRNrTchl61HniG2ofg5p4ocRSM5ND2wXz0SjM30fLtVElOuOs1jsrybym
S15qEOzXytdREsPWPC2ndUroK3hnviE/ZAWNo3vPohFXYz0Pvi5HYOTiyz+OkuHdab5Es1gymB+W
CU5TCvQbbKab5Zpy8//HnFfX/t0n1PEM02FOpkudZU9zHBezmn/er/1oT7ocI/2YQ3Z+TAq73YKt
Yw5NmBPhSJqZXHJTvDUwKa+K/u6OWYRFkD3EVavdxqTfhQLybdGn7a0182oFTh7+8EkF0ShPtAbT
jjGNxls3efkxq7yvetWMN4TV461uLH1/LxG4+0nYa86MAbKPoMMQofAK/SDTFhFMZx3vdIWK9IbK
rn7G8A49vSiO0dDkT7VbapQBgdiHld7vYtQ2g02Wj1+M0zofzRdLptXzkAvn6gwoCoOU6UEyJtEa
sVJ/6OaKoyjLFk3/SARtqj6spsC7YvJ/ZXolT95AO6cNlUfgWFmvCtfFZnzEIKXO8Agfx7G4TKp9
DMP6UEy29uaOMjtqSRBtliJxvj6OW1kJ60eFTQT7WfMT3O9am4334jq8lXXFjlUmprGLp5YJfF+Q
YWPq3mMU2f2ahiqCV4HTbKiJL46lp+C3Gq625CjD2+Eb21Stv2o91yUBZJp+M2iIkSiAnlqKdFeb
A3rCJt1q2o/GiMBYS6P7iaXMsP6/u2Z8peZb5s8SiMGZ55ouU2GcBKVmO/I/ojrqDgvVIYv8wx0Z
S3LqNj+a4qemS5tjHkXk3tWoy9AemLsgTZObaTswdK3xU0OEttUmEhuW01Rp195qkquX99rGG430
dodBnbjYBFBi1midvqdWgZxh4XHoTr9DAp6t8j5310YLibtvm/Bss6Das4y3gy8/2F16SVw7e5pM
sRr0AT5G6zEdqzd1AEXdTkvymTSYw00XVk82FL/5RDcN3ByTyDjWZp+uajNsjo3lyk3n51i1uFLu
CfGDiRUYLbSkNF57WmU/QCOBC7sgsnnXYaOPodmeuWSyFj7rUubk4UFXSb5a1E93HVSyVsz7fyMG
ca5H7IVD+sr9YW/Qu1qbReNh1J59ClWQwlYIjW2OanOVWAvGXFvfXM36NKbY2Pczk0vPnR3MjPG5
Y0HUTe4RQ+9h2rQwIoGfoUwHpvoMe3xmzMB+9kX4ibqmwtqQB99R9f1IGHh8/MYW+thiEBv3K1eA
8NMhMZDM5n4zbQi1nKuZCZD4wQsiuQuqItsUlv/Lz3SwHboTrDzS9DAqkd7sqCD2Ro90BibQ1jun
R+9oqMskmvxC11O1a0i9AdTkqFhlE6by6yoqccw3PlsjhsQUNeKBPkEDauuKRN/4+P48WmHrHyHd
PC1nfx6Ye1UMW80yf3Sn/BS35BwpU0fg0ljWq5yJ6Kp3L7rtR8+TnMxnQxdHqYT5URuMhCTU6qZB
bp61yd6QlQcJxPAes5KIItc8jrYVPxbGBN+liwnLUegQvMRXT6aa9Bcon7tFucXYOtgWk+GsDYiJ
9BHeQDaDY5XrugBqEpHDbZhlzVbo7Pu4KlkQ3RfoI8t17VFwd5Bl5nQvjdLqXU08z0FvHphDWNtF
F5IJcAp00Osss85xaQFaFGhicNRo5ZxEuEBRrptSodRFczWy8mszT3Nh29zPynkGvDynrDfdPGfC
e+0Eaik7Nk5Q793PwDMtamQtfEBEpl8jnaqzKOgIsMnbO7i/PIiqvS5sZAxBUcsNpA0up34VkYg0
nw6R+ZnGrXwWLhxSJ3fe+FjqPTIfcGimFp89GRlRcV10Wr5s/3IU/UzMArp1iI9jtmZ5Kw/fwWvW
imhtucpkmu3wHWm0TaHqYDdCGnuyra3IBKDQOPb7hc29PDRmVe0QA+PMUpWgsQP6Jn1y6RPikJDA
pdtaHpy570rdtGYdecCK3iER8SMw4fSHjkPRJcfsYjdCMRrhbS8xdKAoflQzTKQ6119rUiedDgNE
gp2i9pSC3jw62fg2tvGNGVT1XRf9OssH/686q19hvbkfvupuI7Gsl8Kp0mPT2VhxOKG+dnGd2ixr
Hf769e0+oEecPAZ8K3TZfMmXHgmihKOCYaem4bd2N56PvPla7voOhSJZK5pv9btgcMrLnxcL2CQ7
T2cf+tfr/7xA2iRjLWPwoV2L1JkND7zysUkT56n23Pd8HtKjnx02UxY6+w63qlWTO96RONfdMle3
YsTNbFOMaEzZHSkAxaYJS3E2esIHhn4sVhr7wNXvlX9RAWrEVkYMmkhJMyZapqSA3pY39WeQSOix
BJW0VaN+8BrCsfw03CBf7nbL4hMNxc8xR7E1BohJJ7QX2vfWn5KffohCAafH+mVMagj7w8xuqOMv
af0BSWT8SmWib6sgV/sWHaXsivY3wUQjWiXVSsazC3c+pm/tfDXsC8v44VSdiQfOvzaoMoa8rqUE
eAFiPRpJHh+qsq73sVbqN8jNI1gxEcC9aYVrEwDjGlfqyfbMkWiulOYPztZ4hl1OrFEpL+xHDwsG
M5S4hCX2eRgqk9VVxXyNLHnLtby4GnYMIRGIZamopVOKy12WXXkrp7A+lh+Ap0MvEcbWxiE17A9l
JJv7B+qOZDqC7BOJKrrTvWgwBDV7FnX2DspjcQzBhNYokMdPX7kh7l6WcU50Xb6rMH5QrRm/ZJb3
HGimTxgXncVylDEqfRqZhQvVGscqmVA/VbMaSuvQRd3P0xRDUUcWBFTMP/3XkMv+06/ycXUHvsJ5
NIRckyC7uYvsOu+MP5V+qebqS6tVf8RV/Weg+mxle+X4wr1T/eXJDuehUVXX+3bVB3ZMVRDlh9Rl
CBPObOekR3pBlf40Bnj/b6dU7KuMDC7KAu2lKfxhO7hefhLITC4CLurGM/KvbqkiMgRD4EIrf5aR
NjyrycQLze7fxDLE6KOOLMKGOWXpmR8On+U5NlOSyOzS+mhIa69spzrdB7KZYXmHoq/Iu7PCsxUw
IWNi6m7SyfJeA0Virp+pYm90OIZMSqvWjondyqD68bME/ZkKZqfCSovXXqUfkaGa76LHDAys+ptF
gLcufiXcrS8jdk57O2zaXeNlb1OVRNeynAfuRZIeaA6zq65F3VpvrOizIYN5tLMe7bEYH70o/LVc
HjNdbKcBJy1zfpU+OYdWtMaqn9LX0IIhGg64y3Wtuyvg7H+GHvzDMTfaY1gX4RMZFb+o5R/wamSh
Ahh5bIuoejSHFKCHDJKbG1UDniqJD9UJB4H7J6JMZ53WrrXxYosZnVOhkHbJKNuqAhF2qtnhetBi
htZ2U7zEU/dqFe3wYWPH0jD2XCSVaJWocNwMdvi8slvCyZHyQ3IjjpGwrdHW39LWGRi8QuEqQhOJ
s42llTF/Ka0xMx4K2eHAC1Y6Bd6vtNBRPHhRvhchuuYIm8JHV80JlNHkrD2nc47IyFmLdCu+VKOR
vw+8y8MMNy5aeXP4H8LOY0luZNuy/9Ljhhm0GPQktEzNFJy4MSmgtcbX93IPVrFu9bPbExiAoMwA
XJyz99pAw7K2Gx4w3IwHdLHioPW9dw9JIkBUbAsImGbOGihfhWapv9dslg4uKWk7QEHaITRIR4XA
QIRglQs8ILie1CU2UuYZeek7IOeWatcakbvLFppljd007Hls7drbC+a7KjiNpfVdn2f/sUpM2qdu
OK7Vzj1P7Qe3XvRzZaVNvhlQjP6uvuqCcUB4/fQlhg+kdlBIGOe91ohlZwkaJV4S5pdKmt9mPdHg
ZcTGQTnY1L32MGT0HtSNMi3dgwfEdqUtLnWsomXKlbUQxqPiAb4inswOy2Nc9KDgc0HOGZa8U9L5
lPXUbjslozXG0a+utKHf3V5yl7qjWs+7uj7scqcm1lY1TuIxOYGU2s1NaZMz30GcCFF6eKUb7Bzf
9C9QqNy9n3XeBv9V9o1RGKEGWtElnrT7qpnzVYAT8MWkQ4ftfCwuRcujvfisB3I8EGEYu1d1FqXt
77MEdvm6KdhqVSVaz0qbb4J6EmM/wsGiajtZh3Bi45bkoXiecEisS38J6B5wL5yw6t0aWtR/iVS1
XP6ksEd3F45l88hhQKidYNKIM87aqdq4SR3fyQqnhbhVa6iULXZVHhOPvjGe0ftWNtpd2VS3A2/a
RuBomOrlAjPOG5B0PSDkMhTaK6Cy9QQh46Vh1nrqC/3Iv1B7dfV5uKBZMkkVi/HBtQazK2apNaN/
9jDXc3r2C3tkfeKPHzQotpbU0v3rVwC/rbH5rSJ9yL/GGbQlqg+f3TA66yg2sH3LQyccdMzyA9dx
VqMb5F/tLNO3jUtOUd9X4yOCuW6Vlf1luLVVIdVtY5R/rNlTgcdgupmzutkJr13U4GnUePVQ4Lgg
EnnK1PPGf4M41ZF8y8RNDnGdtsdRn6r7OSbzWzizeEeqft/XCXwie3o2ABjx51TGS9X389ZYluLa
MgieehzS+1G8ZtrdrYXQVQ9Rbfj3Uy2udR5ds1kja3dVMmq26zEOspVl5h5RNThtqMzE6JQzDdiG
J7fltA7gAGf8+XLEsrRl2unOFG0DyDUH1f7OtPE19zxqKnzVK0pJZAP2hLyFjWM9FG3bbWN5Fsp7
6kzdCxu4QuGUIshFsfHHDBEsQ3pU99TCJqpHvjlTFIcoLpm463l4CKhsnRJgMztH6/Qvfdy8p/AV
fvRV9jDSPwei15ln1dwBtgHfgN0QLKNs09JcPk22L6lhyyvr6mLXzZ5+wqBl3AOj6deMTt734qXr
8Z7lvliQWKCL6vKlg4PhSVk1CqkweYuyQHzxDKYLlI+YZctwlxqLOAhYe+su0r2dS9exX0nn9sW4
7yZU5T5d5IuQBy8p+CxBibRGgebvvDSGqVSJJ/a9/mOTB3e1N1hMnAsjDvCOtVdP7dYde+MjSPWn
FInEU4gC5WqPDOjVEBof6LLZ5OE3xrtP1oFIAdlqjaW9XtWxMYzywcqMl5FK0Fs79vZpzuYembLn
7sfAzg9+Fu0TNp2/DEGLsimdX1C5AAFyR36U+qG77oJFAviYMyOXBUItRuOh1kzwcIYffebF9Jhr
z9bo0WhEivrUB/M5ddvkvWyyDKjD4mySQovfl37J6Zr7KAfssT51OrlnTYSRZEEB9hKQarSL8tI6
a4IWjAnheqtrqJTj+OJrhvWICezLMoXPbLqMXSfBRi1rTlx7nP05NL1fHLPBvtpx/rtnGft6/uqY
3r2nhdrP1ha4QaPmGz2Xdp1U955HoKJZ5vGFxXt5xfrhbXTbMB6qsjohGvMOujZRkR0rqe8W0QHO
DTiKIdK+Jom3Jssm+TEE5HYN6Vg8JTi4Dx4LPQLoveFOq9g00WR918o8O9SSZuO4rns2o+UFWiWy
HGmGVwer07z1Qh7iHqXXcqfpEa7+v1Ajs+SN+FPCqAkCbzO3/VO+mOI+N1zjTOOBokuW1h9R5hs8
rHVxN46s2FjZaFtttt3Hjp2RHTv1Ryt3RshJvQPvtfMc58MBdck+TtP21RCOfUy6nhKUXOPW6JL/
3Kfv9nPM3BfdlR74ZSwZsRFm6llSXWmQ/iwmp9rnuSCOy/TeKykbVAc/JpiqDOo3ylsbMzPStyLP
q6PB2mOLNmlce5RRdv+QKHQW2UdERqw6zziHmv36RzWqpKNT9R0NS3/fmKV9E5OGo1OvPAsil9t3
/VFJjVtBInOWi3K7TJJZgd6yKaf5SXm6Egd5mvoQWWK/CUPS9+y5pF0V6miYa1BoN+pe5SX4d91D
l2D1ZQpKrzTpdoO88jJNHIFJvCo6kSvxANrURtfU26o7ilCkbrt6/t1Iy3B/Y9Ep+CCKRbGvjeVh
iqx0V2oI61vh2avOSertPwyrM8m06IHPChMIX+SfwEAQyeXZkL7tZ/jF7o+5qFBC2FnwxELM2mMt
hW6lyAKsmMytQyFyremt+Nq42t4Ey/ST5FDYjP6wFxnrNKF2jh6EDnZvy04pTFiu37uZrx0mzSgP
zmTkxyHvx/vRbeJNjVbvMdID+tB0G9UBhUa5sz2rXy9p//te41aAI9Wad5m1H1FUv87Sfc7DumB+
ZcOsLjtwenhT510xRdplkoKhrO2Xw01Twi6VvzU0XtIgDz6nwrqdDH+dyI8i4MFa5rhf/+dfB7ZS
fBhds9H15I7SDz6zxnmc2qp/s2X6YFOk7UXL9ODS9gIsp5sX70aPazHipbKnGENSp00bJ0nKU67b
w3tGgIt864wg9Q95TgCp5m7wNZZvST5Um64F4NP1VfU2pvlHpQUONTO92XaNV+1H+9XMU+sthpZ3
sQf0LuoyYVm3CnudpXXQXLCwDWfXeM7lBfsbeQiy/ViE6fQY8nA+lf0GLQjyLySW+JTb5lEdehP9
ruhI/KtVd2BBZVpEPCtd7LHcQvdH+jwe9UpaWir7MPhYAuzWf8ilm6QYBnOnm+EDCy9ceez4iN1t
w7tuiXsWaOiwtHjYA5Agg84rxGsdTijLpQBkqkY2wrpEZ6UYEoIBFpoUFkyD3W0Q+haXoK/LY5eS
TdzqUInV4qyzDLDFw3iZa+Ld7Sh8ieU2riHl2Uo7f+ePabExdJGdl7kdNt3Qe6veKfVTMUchKuAl
PE7SAEy1sGRld091Itj+6yzqQnG7Rww0Z5Q8N5WBSYOXDRIgj6MNevIYmwtLE3mJbvPQzcVXtw6q
b/wV+0hWe1rXBt6desxt7qHoM2tdRDCiFEtpbICDs+wMroqlZKFN7ClkvxQ9aF8UL45sji+Ya05Y
3nd4fp5GzRCbsBqvycy+EkwHsEBn9MV59jPt3EV0nFwas6q9n9rhXgdzf1Ftf4v0dWwDQbJd0qY8
lgFt8rkN+UL+XCdOi4odstveWJ67Ia4f1HcUGXq1v21tW1BlvhhOoeuMP+UJZulJnYyhJy61mSCK
lorzJi+Ys+SZOixLQDkA7766n9KpoJfQXtU0lgrHRbRi+RvERt1TPpNjLFw92wwaUc5W0vY/BUwP
RqQWnReRNujnvUewcdqeDll1tKpG3I8FvGTkHuF+HAx9l2EUWHTd+gqM6BeG098ncWHxJDZAMsp8
E5X0dVTx1y1+jk4nXodkWS5diCZS3Q5aYa3Ihf4x+RnytLm377pcUPdWp9Adw0DfVaRn0xDAotHg
+rrYdQc9NNJskOlaFW6LqGVbL+DIKiEAgci/L8WcDY9zL24KCrAky7kgz6mMDQjNuYTvd/3SHDUa
sUozYGhh+6yupBk/LYLueBOsj4NZPAvajuulMKYHDCT1saK6v7Vj8solMTaQB3UGQpinBg7TeLyJ
sv1g+NV5/ePi+/HFTHIeBxP7Wgj0EolX7AJjttM4fPCK6Xzzh8VgYNfjgHSyA5WMd1IK9DWE0qvG
EcYRNMy8ns3AvwaBvdzRFKc2GqbxpwkLeMgrOGjwgKUa5UxbttjgFqjWJkaF2z9QfRCUj04NtqgL
J1pf8jBWNEddVDXbyA3Q7SWWe6b5OJO+mACVCLXhztNNb2+ntnH+c1iwytU00u2Rcvvir1PB68J2
C+fF3wfDtJODCLI7yR5bI/4etqqdrTrZqn9tdv2XAnn39vYjQ0gAgrxA00gNngau9Dwo03NgDdX6
xhPJGou88dTZ5k3r8qinzUth9WjoAG1ILBUNFsO6EyZKWM01C0hHnTRk1YjonfTT1XqoI6HnX7A9
z+vBpxVF727c6HKGtKvkjJIbE4C8UhKdzgq9E8kWj8jnalwiQVHe12a4UMZO3LODaHprJF2+osiN
0q16vz04iBMwQsrRPgkGUudqnVAe2XhQ91rDQImrIw1VzYiGGkOnNfaxm9Lh3JvdcG7lQZ2pexgQ
uBf71J7D/FB73T2JX/ZJ9SyQrcwPSxDxpMAUPqjGBT9BVou2Wa/7hR8mq5p+o/5mw6+6KxPOXq3R
MaVWSKjFfFvB/1m3q7U8Pqv0nE/tWYrzLLTY19skYzrJXp9XfRQV3/VK/AC84DGiGW+3YaxbOvfT
wvkDLSf43o+o86w+tl6oPszbLl2yA7KOY7AIdjC9ixxCL7aQqJoX4boZdrYl2Iem67w4jfWu3hRa
vt9suJgSAKlf+lquplAhrOO5ov7R6AlJwWZ5H8WjvU8MuwDLKZ4D+j1fRF/RwQ8E9kcsQs9GkCCz
Mfv0K5uHHYgY0kF4E7s89FetU08PlU61LhCJtdUqi7wNfoU+Lz8KL82e+DHJ2Pi5P5kYk79YMx6h
CFeQW7XmBi+4MHaFATI+DsfnCrb0Ibf14h2T4Sogm/drqfvSYhUee300doDHgifLizNIOs54/7uo
TZt6xQbkoP5VUZobFFC7+YKCzFur4vg4t1utDKpjDAc1SRryc6P2ow5nnWCOMju5NWXyhF4yerR0
qrXPpR5/Dm0Wvc6YgLZtgzqmBwRGFb2Lj2pvnkzIfLtZJxsnm30cylLPa6coCm1dr/d1LWrQaeAZ
zL5tznVOdCxCnWINMxM/IvpFKDAOG9d0Ht60jOSTZqfkOUqo4/PuYqdyXhEdT9uJxd0LU+u3Vgu6
x6zX35XYt3WyTw3i/8HAPrVOK+ofVR58K+ViKIm7PQq96Q0q2WqQqN2yNqfjUnnWagky92CxxL2t
0BGO6BcHj45jCnHMxpDQe7wJ+wEHy6qR8MK67myJG3lUf63Sj8Og5sUw9HRf22PzEvfu3WCbQDmC
cB1pGQjp2Zveq9LYs1tF7ZItMQ4f5JKt5GBkBKlc1eVc5/G5r2Py5q0a/pLQgRtOpk7Aw1R9RGaZ
7LvQMjdjngiMVVpx52aX34vwKG2ujlEG9zWojfsiLuu9VQgIRPYISsLKQv4yaduDw0xrCl8s2nWK
BsVi7ZBiOc9Mte2j1VCY9ArnGT9peLr9yZOtD5syDL4msW9+kydt391OcNcl77BLT26K+1OqRJc+
z5/klQK9JU2KhSGKHgRTN6rBNrwJW9RyVt1r+qHaJXja1RcNjE/APY3W/qyJ/W2PQEncw7b44uKh
vTPkeKo2IcJom0M6ocScYJfcZ5BQ+p92UPN1DTOokVIbGigFWkDGUPEYLmF5jOPAu9JaoQjILv12
ZpR2uk1831h30pDWhIb1G9/k9ERV4sBfDA2mDlK0Dcma6ZO6R4x8RzhGbx6B2McP1F2ecmtw17Wi
cXrVMu+ADa11zNDbNLX7+zFAOtyBlbydNfIsFTYTZjfYr1Mz3eV0rL8wtPWHuZqTfVLghLn9/OkX
fAOlhtKzr95cp/Kuoi9gKkq8eD7N2p5KS701bTM9iVkL17qDipX+xkphxM2/8eLJoj1FxUJ/SOLF
rcUuEUjlZv2pzzXVE3oU7EmfVJM/satzWw/Eh2gYapQ1QYO98IAWWrs2BooX11hg7uj0tTMWIHuP
YKKnLiuAutqO/lTWrBrqYvxeDDb+i8YgbIiV3rpGlLy5CfkzJg9+f39WIGpBL2kXdCmOZKV+frsx
eqyktAGZ/FV1YKT2NvPcletAf0kWIBNJVFDyMrSBVUdFKBJe1hUEl/E+SUtzG2UJ5Vh5VuZ98TD5
3SEZk2WlBAm0NWbcrna2vrFghz41rmrMyehZdAGUd2BTR1UkULWBzovRKDjGEa3fsm/7jOWUfGZs
TD4nI9G+e9IL4pOs0TjND5b36Ar1BLCmRqpNKHMOLIPmkO8O3oGapfM8O5ZAdi5ZYZRSaK4Uy97U
cx+1tmSllL2mwfwJZvZeZfcC9XivhpHG1H83m26u/cYmJd2iWXLbbIrcqnY+bFeq0YytQODg7xlU
l5VOedTo4ghJmg1dDhZA5MPv1xw21AowZn31A2zWJGJFn6nrbgM/Rr7jFsmeLemhaUleIxICdF+L
kQpsYf0WpKO+dkU0bVUnuLUTXv+YOKM/JZPWM8LLUE7USVk1N1nr727FJoiUd3MTOaQ7Qn8D0tYc
J4109dx8ryn2PZAGNz+FeF1LJH9XRl78DErXwqu1Ktg9XpXAxe0sgXGHiTZMinlfZWW+Vi4c06FX
hJrJoF7ss0PEjX6vzkZAeEdTxxlTBPWvwR6ATM6peWV39ItmaXy5/bza+oWi03BI6LmQEQkvjK6d
82Prt92v289NLz8WUMQ/7HxgO6CPlDEoyQSeO25dO8gPynPGbiQHezGwKpUtAi2NocRI1qTeM4Bh
R96or9Zhkbs2erO9gHaQZ9KSNC6zv765l9tAW8PY/JXWOp44t2guI3v/ddmDUmPUeQsmaJopaS6b
NI8Bjdi6d1LguzKtp3sA2liQyHO7dQzdwt5CQdYvkQQ0pUYNpWnQpnNSfSbCeSqENbwVKbtfLSz7
D4ocsuaJ26int0hd3KmD040sLeKxOaEZ2VcKc5bzXt7aS5Mw10lbo4XFnHpRZ2E1tyCWubfIe2E4
//VpGoj1reNiLFiQ1P8pSI0dXk5apbPB41Ta1aG3TPNupGWJZ632mKfsEHWnBqreml7sAl+kGbx0
UDgwpNhUCDWapz2mRisPGX/UOxCF08VQD1Fvl8O6TV32DcK37nx9FvsIABEw1ALTRQkBh5ol8kcX
cUmdtQwpikV4KpKovcSz1Vyqv8/KwdSPvRj3RfWk3LBEVkwvofHUSv1TO3XqQn3iD6O5chdyi7Si
yPdQBUxmaAhisdT8R2U4IlWULRrHHtNHN9OKfTTX09audfBAAzgq6BXWPkGY/RrrNfHEXiBF53za
AV5eVaRhXZei6F8Tu7ubssh/EF3jICWElOfQ8Sc8keWClvmYqUX6Sw+JEuOJ5WnTImT7nclebxiW
rT7mwWtV9y9FNrsXnbl8Z2cy8Umav3Db6oNGBICzhUUX0CTs0LGyxHoaTcq0Xlffq6t21Ef4//7e
nPLPP0ISTdC4iJvoM5NFpqpKUaDoZkXFMn4j8qd9C9PA3riGE981ompOQzZCHW3ENygXLaJ0YhIy
3fI/AYetm2kUP6M02E9EUC1S+pfjhMYok9cXyxqyHZCKH6Vwyi0mRGjWsg6J2xGGgFVb2ypZjKNd
5T/U75zkb5/N9ttNv0LsLJo8xUbVYH9uQpfln7ZYMPnkwe+i6DrXSbZyJ5GchiY2H0ysD5ShaMj5
+XLvjpF9p9XuF9YL80nZnsBqWM0g7tR4Gee1u4Gvqa+tXACWyfnZKo+ecuZlmFyzhYpYn9r5fTlN
2iYY2SSEtZW/iB4ioEfbcIX5AhVnu5nxZT64AmSjb0IkTZsUOAHgjflo5x5mUJfhwhTVeHvgbw+2
sSX00bibGeRXidJl+2lercC2TNfOQ7sam0n8xe4X8JeIm36gkCAKJQwvo4zyAyRJsE6a06CR802b
ag913A2PQYcQH59rKaeL6pwMxIgp0XI9e/d53qQv6n4m78OSGY5FKI2oQbyw8ofJ5hid/WJVWNfA
6n6WOONXMUD9zsDbI1fNsSjpoZbGrS+aF9rzpDbVt01QyYtzMQyrP7dF8erT1zj/OWRD989L9cFc
WunKydFJFgIGXRen+feWAMIIJfFcLagib1V3d4R8DhCLWh+ywcNcBPE6Rh3JzFhSCDV5pOUIfxvm
J6JvRsSianBVw+z47DnLwFQIJcSy22gHUA1Jvnz3pXTygMCsIMIP2DqQNZmNAh/QKGAPmK45XNXg
8edSfYpO9fenBP1m0Awj+rtY1MlJCt96UeV3TWVDKiBC+C0WkIaHCj6M+nSANLvViIxQ9B+t7I1D
V/dKbBvae8+CtRkFwG7Czrk4pdPe45P7tVgIZvpEs3cUsJO1qnf8KXM4TBYrq4Uh5tcwkykCAZQ1
c/2xN+SmHBWJuhq5UogZdUU57xDQuDCS/qJccfx7omPd5LjKwFydzWDIbqEftkN9NdSmZ3WfVlu2
qUrdO5vObFLDKupHdv/3ynIft9N8gi2jr5XlPmlp8ideu7E7F61TYeq/+Xoz/+DFEt0dbxC9jZCM
yMEQ4T4Lgpt/DqVvi36JkQTGdfPg2wYEyMzWVn6jNW63HWdg2Go1lVpkfdQ1+SM1whzwQT0TSFU8
I9MfYBmGziqsgY7kc18cS4qpvObiJa5mcWF8i56NBJyIbRVPNhC1k49C/KTOQF/ippzvMV7TaJZC
Qi0rbYIbRXBneIl331WEI2T8x15stz4X8jWcOv+jLbPkoTJzHxVVCDSoLM5kE3XrPvGai2Xk7ipN
/PItrid/F5cs2lSXQyuHfB3mA11MszAORRK3ex+oyTVFbrAyaE2v1F4N6TGgGLemxW0zs6jVTO/H
3VGl45gyD8eVVW91qQ5gs1fea0pt3HGu6d9viTO22a6ZWWiwb/5WVprOmr2yT0HJxKJ1E+BLNTOJ
1M/uCt+pz2lRg1eMUC7mLI5hGV/JgDm5jv09l1OJ1RLC1sS4JYEPvbfSCM9G/5tD9s/+9qj/XsI0
FAyF3Ncoda3t1diaISWv0t75/t+9C/+DcyGwQbVh4SLQji0QOdD/NMOgsNKo21FbaYvnGFPL/k+L
OG7lNOQlD6q0bmsYVGwZJCT0hiIMG1rVN1AdhH/1Eoh1WaDo4aWk5U4maWwL2mtjG+HzKn9VModN
qc3U/ZvubEouDc2bU6UoX6QynNuJhdxAMf5uBMpNQMlL2fB05V42nVR+Bz1Uf1t5DM49QImXKg7n
k5ME7AuteHjpuvpBm5yT8jnX5jKd2Gbt1Q7Dx8tJ27WIlhGxJ9jfCdXhWs0BrU3boBoAbPatcUgC
BvdGeUescvpSzN3Oa33c69PEW4TY927CuC52tVjQ4eOhPtROSXiJQz3JbYzm0QuHcf/fvzFb/7fZ
JNC5ZxsemdUAC/Bt/edXpjdl6sKyasCNLNYevSHmCJHYZ+IsF8hVNX6hgkzJJBziS1jriPGW4Lfp
E4RreGzgYxNWTKq08VjLwhHZgNldWvWf6moo7PRO88fPIhEvKBzLj1Y/LkPMWM1JWjfz97L33tpk
rB5CVBvnmFUdTX5I4AjE452LCTfKTP/ZQepzWurpm4aZB+tbqJ/qCAMtFsei0MwdAigfJm06QWJt
5q03JE+zqLyLbo03JAuoUbaq4DQPum9U95CzEJ6jj2kBuxyV6K3rcCgRBlKvRWV5MsuQAscipGCg
fDSSsXhJBi1em26oA09Nihf8kel6MK3ucdAIy2iGamC1imo5xQ5xdQKvWyG4au/yDgSkUS4sdL8J
iwAR2jC4AxIcNrARn6TqiMYpuh/Fw2Ju+275uOHRS5PMYXjNM0x1c9c0fXyu/CA5kIdmXAZHuIAd
zWcjr4uHdras62Lba5/x6yqUackuSlibI40wNa01XgLvMcJCmiy0g8ZJXBLTbS50VWShtAVlaIMi
jQ0nv6m78qlk2WuDwMByFEMnJjik7KPyyvqBYSwI5vfcSfHY47y5Zk7Y0AlNzV0Pl/Ox6IKdZ+nT
0URMvI0Hz23YuNNc6YeehotrifPokjRZyJ+CpkX5tTBHfX8706VwUFl8g6QkfbkOmn1uB3CXu3S+
Nrn/NYDlfdWXDLuhiw72ersOuuKcQ+5Tt9TBvP0S9A1VY8Pcp4vZxNN+qofplOTzL9nQOpPRoj+6
5L2or6Uoe2dXutjFw3GMNmFkSSA3u5TJdz5vlZ48DthCt3ja+gm6VQmlLOtt7aeoktfIr+2PhTgs
QOthdHRpXlwXo3v1kPj+APO1Q/AEFsgsV1WPS3/VjtEW9M3wU5hM+j7IbYRTGAOwRr41mgyO1Sn0
p7X/dU6T+OwkbUy/hTMTEn4bC++wSH2NBbXhMkvNjV96IWYIyT2uq2DYm5n7QYzUcoCrXVnE0jn2
njUohevCQQQz2HW4nsop39LfAiYTGs7EZryD68fgeMBPNm7USlRd2oM7bIZiCQGP2h92HVBj7v15
NVpzcNT1fNzaiGi3UwmKKe6Tq6qYqYNZCGNbkc5I+zv/otAbc3eqmin7JCaFIOfkzF47eq5g0cBv
6MHaqKHSbPWvXuZaG5XfpEsbflXkH5gxO7ob1LjnprM3xtAfesdq0HbF31XLtPUoubrBcqdrdfnQ
hul6nrSAMcaBUDuHLHQrtE+DV38RrgA/kyz+Cbx0fUDnZPCi0pGh0XWd9LzaT6O5ILci+khrwvak
HEh52x9LESbPY8OSywyaqIcJVR6RxSYobRsY6Kx2Dfd+AE16UMAUdci16KOJMc+P6fDAAgTVcdch
9pdnYY+Vsdc6j3Sn7sl2rfFeUQSFPzyNxA1hc0JOn+Om21OLD05RNlkXSrA+fLgyeqkAp/F9Im67
lds0TNqXlmp4Uc3ZZ9ww4lFedu6HEtWEsaRPhku1QMxgT9SSuxt5/dXlOEL2u+3Nw5ngALX9o2JA
gzVb6CZQaVuHLU6mkZLjwZ6q7EIgxbEIAhxc8iGsCoKE73R5aoAt+g3CBDi9bFR3wS1ZvBjdXF/V
s+XRal/1dobELy+2rlsx/0Thz0wqOnQYrfsbYhMgiPxREuzOzIzZmIe2z/CppqKmG4H1ocK9tweO
ahFc7jhnvx2/2v66bYryR5X24TqfCAILs9w+JIw9t/WR1UGMZ1FCvpRUaPC1YB2TVkd1QDVIXaan
hwPIfFz1Zabfd0mX3tPiw+yhulYz4liZyxHJkbOiL3cKw/oj1PvuGGn+J+I7an7yoFb9fWBQhLZM
ULGiAkgfFsE+IXVxrdlE/Ek6AdFgKIH/+0Rv6hK29E9XaYCJwwxkkK3p0Rxy/7U2a8zR6r1UsCiq
qoQ64XymOwREKK5c6NUVklK3By1ZZC/hJHa5VtVn9RNo8PZtbgtKK8u861C1m3Hu0CK4rG6o4Gcv
5bLWZbZXmejjgzpLjYghXGTG2rDD+LnJ+c7MJiPCMELdT8h9cEULTwVNL9pnb6YX6ae+WLeRA9e0
jxy2pLQ2L6k1Y7jlpSxtDKsou/yNtZQWIsJlebs5miuLNp8wcTK5LlCatL8ju9a+U/VSdeZr2RMu
5HFvi+GhC8Rmtm39CYu8iSlbbDq/1Z+UD0BeUeTe+4mzn/yRDZls9aBbwe00gOj2BJtrG1SorOHW
kikBfmWVgxG+SzW21QlujstNR+8zj+2Vi2qmx0i+qX2Y4juDZvlH2kxrBP36VpXn+THZOzn1mLlW
wsSrfqh/2ACW+SqvTCPyV7d6oRu30Z4iu78PgoLENTcKHii1IjSPfLFiSwS71iC6yted5KD+FHWZ
okpDqRQvryWOld0IcUDvvPaMq3VCAtmYc7WKUqYG0kxLHNm6caf6APTJu12LcZsyAJLBxTL93Y0z
5XS0aSyzH7ctQKxjPtnG60TohFryOjJuUr57t6rulCw2AvUpesvC4qjHevQZJ1Ty6mXM7pK4Jjk3
MbzdYo3+w5QDYVH5HMko3tt2dp4ryjlr+tCD9rywUR16nGVaF6Z7FbZQd8azJWSWjWtBV6l0/aAl
k3vQmjICYaiRyiQs/6Mq1/rkkd1biZ9J1rIpQA1P9gmp5jarTh77d8Pz85MYw7MacaxAl2qI8bXI
7fcMBde5bGKarQIaiZNnCWunITxSqJvfS2jFLhRrNpzWww0QktO38BL7SWllgPpvLNOKN4tV9Qc8
r6R92QtiBylSrcrgfYYP+LTo6XhhQLHXuhfOX3VTey/YRj70xjdVc4jbnFw0FwWJqkOkXkavk0xD
xlVG4u2MCFb9gbqp/6jcKPn/WNJ96/8dOhyfeB+MUwFDiCE///7tiZCO9v/8L+N/69q81JZGt98Y
BW9v2uWbjgLhjZSEMDw6d0VwZzVzeOlIJ6ApxsCSRiFWF5E/O/J+8/d96B1fdCuJj+zZ9XW7ePZz
UOMTsoIhP6murB4k08HOjZGSd/aMxepby8ka/oG/Kxco+AwbvnnhpT4AYh+BUS/5ExA4uNvznHyM
dLJXocWcQIow0iSuWjP9fT/zKuvRsQUS3bh4HSbDP46dwxpMXhaBlu9NAVV9+Av2WrM1PdDWtCR3
1HqgKWaxxsiqO6OvMM93mIEHaO70wIb4UIly3sx49Daq3Xdr8vE2WHcYiLSg3oOr9T7HwpBdjeWH
D4vqP0+Qmd/uGJx4VuutZtIwseDzXy3CriQ1pGuIitCT1X+fHgz/P6cHyV3xdJoKju0FvmlZ/wYW
6k2MsManJB/A3z3kBkYgV4SsZH2LvvDk4jcPrXPYVV9SvZ1RulCCgNvHYpttwqbpNYaUmtD2Tp5V
i4lHvEBirj7A1DIHayeZNzcP9tDmn3mKB6J6UZiCcKrqPXYWsSdaWrsWgdVvIH0QbYBSsc4a8hRF
KB7jeaRWSFrdk0AkiiIyeArJUoHZRvpy5OS/z9Q9Bi7rlMh7IcJfsAOION0ae0/p1/+XsPPabhvb
tu0XoTXk8MocRSpbekEr2zJyBhbC15+OBe/yrrrtnvPCAiiWRZHACnOO0Ye1qcFhv5MJ/95jdvlU
nOpy7AY/+VHmVrLhvmLdxzbuSjBVvOkmO/vx9K8fq6Jl7cHiZ1WXJdwC34V0C6T/AeJItW3LqX9J
NXOikFTV34Gv78M2uitmOn50DrPL5Jl/2bHpr1zb8J4ylEXQsgfrANNri2u1eaJ11m3yLGx28lQ+
lBqhyDHZOFIXndiae5HygwiE78A1xzCJqptB9DSG9ClM53uLxzS5JuBvtkVjli9+/Gl4ZXhWItBZ
RvyDgnf/FZnaV5cnGfmqNjQaQOm0I5kC2ZUGq57l96EhLmktK3JsZMKV7YmS/R0GGzClP9n4ODfX
dH/J8bBuSCfn8lpFUc+dVQhxHHWAbHlviKNiIjnM9chYMTZSFgQG8GzDCJeqPOADjP5T5N0H2xQH
26UWjfz9KllXsmEky8euS0z5/PyfRlJRHvPJgXcsSroAARyTs9bQhcKXdS+qjCg00lZ9YOcHB5PU
Vr5PFeTKCnOFQx5pOh38tKJDRASsTn/kaLi5upGnbuCufVHl+7ojyVVURFGx5yP7quu8eCXfWuw1
/badjZxx62QP8M2GY3oqYGOvpWObRv+mRA76UpN/TO3PDbd979srpoF6ngvqSzorpK2ht9f/+z1t
zpyQPys+bmlN01XdNTyKtYapmf8q7QCQLDSNXueuzzTlkPlucsoy7zkfm546gP3LVRpMV+RX+Hn0
XZty9ZWiM/l7fT+emoZpBXCQpnmHAazyTVZD06b6NU19NpOg88fatEP0nn726Hrsw2eipaGYUENi
+8GIkM26MXoQqYJByKjfC3Mc7npU63eHKO17q+L+mOmOCNNA5+aUTY05ll7SAiC+nf3BonbQdqy0
ZOnSQe5tK7flOPWM3f/+eclS1z8+L9t1TUOFOWWqFm9B/ec053QNOdllre9Vmz2UqRNkRmDM96Tr
loP5GbXvCE+vquHh759Tg30fapuuv6xRtl0iYE/MkYvSaIIN2tnERuOt2rT/aiWwVEtfdSzGr2M4
vNU96QtP2ji8yDk8sedp3WrM/6PSxw7+H5eDa1vUZD1V0zUHKC2rQPOff15J3AkprEl4COxKRy2s
BzeQPK8Se/f3mTWnVKkMsic9GrZMnlT+ndQ8Vp45vozFXUSUx2tIolf5yiqLw1VLkBfVoYy7TxH6
T6cY7WtuoTE0QYetNY84cLZ3AOTNBwqK2Qud0AMNSpyXlMF+szSMHEMRFKp6EwJFfpJHCTWx5YjL
BM9Aqh760do72vBoJxGaYAqjUm2n5iXkFOhEsVOWB88D4++U+SeQV2AcczemssvPRsvbB7kuns+s
ORs251beKM44bWs18N6AThANQj7z0Hvn1LR8MAwpRQR5Vfozw4LomEe60eWh70W2obfA9GD4dM0l
b7MdicmuK43C9IzRy5EyIxrvGWnMQOAwnN+vcPFpRvGri1/t7CdQ3RdJhAKNs7ci2CBVRYeu0Tp/
V4TETMmHZpj0N9VpdhgPzzUKDtp0mblz5lqf2xN+LR8SlNWr3CVwQWIp08H1ThVebHMue8VlEKza
JPmRVGm2b0YSdYyuaZGq6o1+81RkMUOUvidjFb7iQUOQRMD5oXcImdU7/Ear3LD8BSdvmgFJOSmx
54Yp4gPFXDKvkPOt4EypDwBl6hfLVPcofOPnRpj8/dRNHyT/UvaFmUvPZsmumeiAHSzJnqCc0jsu
R/6Q7MbBPQMzxBfdjSOCnL760DE++HE+vRLSmV9K1cIPJHi+TpQt2P9s16YE6kmJtty1GgVY/QXT
gvaMtwDGrX8OU/XoT6L7dPNEW4dFJO4ZddcDeej+gdvzzlRRHMc28XdwILMHpfc8EqN7LC8w1/+P
NRd88HlE+TPiuOjHVARhEG013WK8MWe42H8trKfGUcjvTvy93kXRHNUQr8gbJQ9SBN5ZPriDO5Hq
8fc5OsdN5LR/DUn6XTJmlLlfhKzuOwAF57ZsMV0zOViB/T3Xx+CJSgygUwNUktmYbFwlK9itYMsV
Itm0XWcxGbiCkLnqWXrYKwPfbc1HViiRfwFwhNF0nq+1WTxvRP69D+CVZESnS01soFYojrJ9NGag
hBzLxI2VAOL0AhWeg/1m0t1euqDQ2rqNPp/KnVJgNx08Fp84LZZpBu7TrYnL+rWgrss0PvNJWCXy
HlWt0R9rtokQpOq/LOjPazP20kfL7sKDRTy8nY/ORnpvJcff1Cn69JYhdvK5qsec1SsmzWufyJeh
156meVD4+0y+m/nMVhNt2bf9/TPZvs1ZsuRYciGsWDqUIM2/FSMM5QkB2qZAJPUEeaVfh67pw25s
guukB3SrZU1wEeO0nUf4idS3mqVuA5ZqTzI6qgvNN9vIxanTHWuj5ymYsVnLS3t1k1q1+Iv/8xul
+m5Feiv6xTn8LM9FeqE9/KuwfPfRZnc1hGOy/pOulKmFDqJJ5PsJfSMKTRq0dhCyTtRCBy9PbB0L
G74GrKDm0YFy+Z/6nNchRaG1dhpjm/iReUbP9IL7SoqhOiq4QdZi353hRk6gBWfo1duIzMWrbPY4
Rky6j1uAXmj6I03v6gV3N9RP4E/W2BTn0MCwTNPn21ImUbLHpsr6i+KaDzSA8Kiy9vsgiVm7o4zN
tx0QxiPBPdGbk4asudLxN6cgiEaQyXL0mxTlSIj6wZuHwaD8vtzzTEFgbr1W7AfhjK+aQ8B7C8h4
iAUBGDVNHmgYtjjXNH9R0wFU4U6YvyJ3X6zUhnLGqlgNtLfn/+Zu/quxyW3PIAr9tip5o+fvxdCg
XZxbc7Bgll9s9fl0UsNE0Fwuma9myK6dlzFII1bFNZ63ptZ61vBOv3PC/BfKqHI2lCPNXf4BveiG
1Timwz0pFQJSWJRS3xkOeiSiLU6jeh82KNwcGoQUgYNkg6EckaXfxY9KXG1iQlcwtpK5upDMzOnE
yBU8xC5JNKu28t+UKqiOeWomlyHCozS/QUickBbMYY4rRxU9GaZ/VG0EGiqSy7m7JFtM8oHp7SUP
oDvoYVEfBVqys4pta4elInqh/sunTtrX429ssfigy5o9Ul6pThY5L7u+JIlu8gt7F5YKi2BryN7p
/9nEtVoecS76hyybK1jedtasF7MkBBvdabgWIxr/fgZ9/SnuyQpfqffHueXaAU4ugqS9NQO8Zfng
WuLMtoCgNVFXZ3TT6k5tXe0hz5BRrlqnSGftx5fEaqWF5mw0J5sBzUr+rhg+oZ1+Xm0kvU4+qOn0
c+yq6szUWa8HH8G9bUK+5fnmIvvGLCDJxAFdtJenDunPBzKc4RUhaWY3bOZ7uWSpPpePCF/0q1up
2SVJ++hiFxaJ61ZhvFROXqxoTLm/PaRFF9Sv9btBv+o1m1AEdn2wLQPCds2AaQ0YjzZSwpbjf81y
TN4OWmNNSAQG5K3z3VEOAJgWthoFJKPZDWUdbzFNlwxd3axZAR+FhBcrfh+Crogx8LPE38t5Zpgo
W1PS7M5QNN11mw3G1s3rEMCWa1yovYIrCq5dW56XP2wckaDOlp60InXX0vLljOIRINWYamRX7ZMA
AURThYCpDDOOYBSxxpIP7nzUZpp6WoqfuD/WcmkWP0OMGn+aMDnZcbQEvxbA9T5MFqkwcsP6UsTW
jlwbf+8gdFilEgWcJHaybubAWLZJW7kGDJ0BFHFgf6UJl73FJXmM6As/wFc3uc+7/k20/q/K7aPr
YtQR+Ank5wx/EdfE5LwEY5AgNRnXQxN3u3wa20NQ5eq3lEalNKHbdfu1QNyTgku8Dhjc05mgykz6
XFv6LQ1C82bjeTo7XVJu04S14WJZDYwjf5dDw1B9V4uqJsTgFjpts1bmJBVfyd+0uno1o75Z5ybc
xyRv3oVHzhADN3xsJsy1F3K+FV1GZXxS7YNq45UQCBxeI7JdaMchLm9q66G2xbtaNR89OT+XYu64
JNH4I0mm4kgA916WqZ2SEJcJlMCx5y02Hc2OVg3tuVn/CQOkfZIPeMKNdVdY/GMM0Ks0035DGWfw
IDrwZahS65oclaLrtmDgwusCJaoT69pQJj7KC1WZr9YOm+FlyB5bQgKuYcHSqJmnncqOsmvAbb4a
ayJr0tSw1oGmKVtZfvYSVItgdd97Shg7cI8lrOX/ZBzIoAPk99/NLm8gHMUwEYAfYKWh4iIf3HJV
DkQ+pjX5vrIZb+VOeYOZTEIBkQdWU+LtidwJy+Z82QkSWFedi9NtLgabii6O4AXNDYUeVjoRUayE
qqLwMFjpeH2ev+B8ih7aSHtOEnCCheAmJ6ZqPHlMB9L5gF6gvGRO5KxMJ2C76bv2LhnJ6IsN58IC
jA6mhcOxCFLzXR7RpCbFp2SA9Ztc26Ql+xr6CxbUYDoKVG2/8qQG19xlb0AQ+02awT9L8MFTg668
nfy87VgAIQgJ9ZRzalnS9ta6ima/CB9VIBXbP0cq/aDDMlVNBhoweFQv8fwR/8F9B179TY3T+tqp
40Ea31xtQk1nd3+VKU3DYhz6fRRn0cnhFn7AcD5tfPRZD02OyzNkhtZCv79HM73Y7EZvZyOT/h2L
SWrLJvLG/i77ShiokBmM3FG9pt3DdqAJnVflwoDwM2OPn2PaOIoh9qmlmg86ax86mDrKscau9myy
wl0fksM57xEAtGXFaRwpQcCoMB6D8KcX1NWL3X3ITaQ8iepPa1J/QjvSUU8ggey9zr5Qi9vbaaVf
l9XepP2ivl8i66N4bIV6c6vYxywjbzXR59LoVm7l8sprleoaGtqPiprVj2q6ydYajVh6CsNorZfG
m6Y15dnraXBhF3iURncIHeOORt9AFZ57thODc1hGqt5cKQ7qvT5zkqtcQNj9sUUg9wYcssPXuYHt
SjbhkFYXxa7tJ8us3uWANXYGc1TolhdhxM5T1hbL817uOrzn4ZuuAYGWnx9lznWv2/lrUYTWrarz
7zB7mTmcorl3gfhUm9h+c1Ut2Pq0lK612iWnqD8OA/Gvju84T3URIRTM0uEHYt6VwoDwYkd2thqt
qL+xFCzWVja6n9iuVjj8tr2bFS90P9S7USRv9cyaoUPMAss2X31WcbsaeNPSW448etLtfJorseB9
K9FB1rJqtidKqz+VIw1kfUivMkwuJ5mSFW1n7uRp5MXd2m9HVImpcgBPADlHjbS9SX91P6SB8dah
0h4EfS51YDcuy1vsm+D5F0O9sao5vrZ2/HU9tv6RsBlxhi1FZaQKms3QON1ZCVrGmVZv559wbo7K
Ncg6bA1uf2aECVby2paXf6DTWxjL3jrJkFjdSIezMb9E/rQM0u7OKLpVsvoV6w01NeBkr+Xw3gw5
LqpWSx/GIslWaRjCE7Ksrw5Nx97OyK+X4inHDT7AOXpEuXn2I+rmZ6mdYA7696vMUSVsZorqy0CQ
IhBFy7lNfx8h9/j93J+jIAyZnXPYbPJ1hZ+UhG7wpRiQ5Z1yaE4CfOTDpLHvKYlxebc08d5FGV66
WU/kVm13UuyGHMi2yb8tZo5cKR+hgl5MNSveVZeLkXQp/TiMP3i2wzhDrmRtje8B2Q6HhYoCCBgC
O/2DnXTKRClrnCYnA1ueylGdzpG2UsvXuPLcs5uU9fMwZi/yjqh8cpJ8H8m4VyJKIEyFLMxZmxpY
XY79spxveTyMOMwmlk40BWIK2Y+DIFBbHsnnwvm5aX5OHsVusAuwwK6UOabSQqG/CQYakPK01asT
CFFjYw9BvZHABMlQQKYf7WCdAKxOcBkD9zn5UjiIlWrjjjB5EangSJo1NF3K6LSM0SOufd8JxXOW
2eLZqIbPGvDpJQw78ayanY1y0bbX8oejgbEb0zwGkp7VVRBm8U97+mYQp/O9NEcAPwWmlLYR3Vl0
QtvWhWeuiQXQ9mDxGqT+anPP0iolimo0uZBH85TkCWgEf0hvwklwerp686J6GukZqQdTW48eDafX
iROKjY0AQvpdSb8BgYk+7PzWz1xpiqnjLph0/sSEPB86ht7ZTtU31RTbXgnH0x/bnB4KbTPMnbLJ
qqGsq9O8Xa/XcZQYj4ql/6pngtEIZ3THcE60BSlol4noqDAy7b+qAtXTXAuvBdWHrlJNyL4+25S4
ibcpmVwLYE8O+Z1V3mBkUkqiRb7sW8sS/OfyiaPTQRjiRJ8uk93pDyutp2W2meBby3VFiM9+WzjT
DKmew3fj+TyGx7EqXOYo2SnXo5Hfb7l0qnpuGfTAB9ONqlMAt2sVBAGgzbiogU7DLAks13nFVrxK
qy7YGERS0OEfw/demCsJT7LYGB0mzK1I/dRg/TvqybLFsVaauzRhxO2ckTTB9FJMsrS0v2IdkD6l
jAqxXxAcwvlUPpeadYYjVc8BUMakhJpNOw8vNlHts+5sygt7za9JNnGaIgWYy0st5aW+dMQbCN0b
d9WTFOxg5S33OP37nZW48XZI0A5byOCtgbByz6bGTzQJFCuSwV/pxhPsyrezSANbtLxFrLCImpc2
jNo7Xy+akz+5yo2VOdOTwgVcXVmUlUyZbcElVG2lzWIyFQ/PVJxe9dFtbiUSd6yFlrFJAou12KRg
EVQJ8ebOjJ6Yul6dvqw+qHpoW0TXBrNVAnliXvJ1If7O0KtfSrtVNkhfVIyf2YtcL/STU9zms9bS
AxoqpGZYIzSuqW6Dv/yoeYzdXv/VRXiMOtvGzJ6YG0Uf/Z+A+T/aVO8++Ah94F12ccdbtIwFwI5c
au0GGd6+TkSQZorvgoDOHR5N9mAzmB/4NeALpwrJK4udVyUrt9SIIrz0mr7TBLu9rBbKY02yNuHi
6O4UtFsXBYMmsJKw2LqidfZsfC6ijDDcmba5SZNGP0XGoJ24zlKwHUzZBYlBYIRdFiqG6N6F+N74
1A0SYoLAPHfpBbUDVZaZYFiZ1lUrWIDUBIXulEjpjk1os/+qKJOlQ29cmmyA8d7MBuxjYLX61z8P
wtC5+D15Awgi2U1qWTsrPhVugjg6Ef4C6ca0zjKK1m8xOZR5ThevQvxosBr0IxvVh87fR35v8w29
5IGlRfoj81hJhwqDGqaVLXk+3X4Iu+4a9Gq3n+ajcH5OHsnn8PFNGxUp6aYTHoDieh6pRufkzJZY
1P6V4vMnlu29o9H/lKTFPWw0ssEKXKJyutEM9QF1A7Qgw53umfVuxwSmBXpgPbtVT6LuVPSfwrBv
rpfiY6qqFd61jiEqTZ4pOfgbl0zlo5fW2U7EPhHu80KfuDb3gcopJQRrN3QM7CM2lHNdg8+UOCCd
FgVDQh1gQYemboCLkyUHvnFvi9jKfelteKm+HtFJNTR7nbrNRCGz/6+dUVOQfGybpVgb5E9WZdf8
MFtzNWqF/2V15kfb2d5bWDpfnaURCpuTUScbglqexbdKo1qXpsurI5F/H+xuIC6HNBTum+5qYqYz
JWQLgSOmTmc6RgUaYHkbte44HWuc2KQvixeLu+6ZxmuMLr7Jntj82qfMHYttk+vBp269GwZdTD35
QMmTHJwRrr/cMvM0Pp70o0JOcijYgawjwIdH+6dUc6UEQl4MZzopM5W2pm99AzgcUSlU0g9PIXIC
+eC1KSfMXar6S0Ra/5hEKgmlAfVpBpvuMNgJRdn5aJJHQVTvl9rF3DhB19SqeLAb81c+tNGZSFJy
5IStHGXhFO5mifVtzE9OEuYHK0VIPgSFt0P0PC1bT7fVYdQlXQRoNkBYOlbucZlwQs01DmwWgNpR
XdOZ+jrWG2heYrbYDGvPHrJe+VEWXsONmJRfUjfQtLV/GGpsYFLohjigcWvtYvq1dSgq9wmczHAN
ddpGoZOW6yLqQ8QUWXeWRwXGu0NrTdtFyw5akLv/BfuFOwLqcaie5nUSWqvf5Z00bgmHCYZ1pY/m
UahNsGt6P9plKiFtsQ1juG9DIsciCIaJXyJXxVKeKtp3s4bz3flGf/Gaobh5KE5//2AmVppmdQ6b
TtugFCTOUK1L0teBMMhtbZzT00vD6aTTnSLUt/sWDM0B5WzxC6jVvw6GtD7EnuJfzA7UdIvi/m7W
FUHJrp0QRKHS3MyYVq6itvd2Hqw1PZ+uC02Bofem+UZ5rmPrHJhuvnYnwovlngP7fr/ThTVtFtP9
HGAXIJiG4wGiwK/Kj0VSPtrOQNmcHC75TRmx2ZzlKXtl7aT1oI7kc3FXmytZwdLzsD1X6PlXC1NN
HVVnHcSf8vIoLeQkK1eYaMRZrrMBXkkZXynlU07El55ZAuIjSSyLQGlCpeTPIWxNCXCNTf8OldGw
MRrUag4hyMsyRXDRnJZbFbyZgTA4JoHjH0mSlj/UK6AP3dGJ6azaPRxrWfuoI7M/R5CmUcbPxQ+W
eyQGOBdlOyi+96zmWvCScB2v+qKl7jeG4UtU2MV+mqsn8qc0sKNbmigXx3DFLQgbRBsaZpRmyg+F
PUX3ISFPTi2K4tuYI8UPCuUBKO24zvL0G0oW75ngt+k4hkqyy9hHfloaKuC2LPeFZbr7gF39qaIO
u/pTEarod2/sGYQB9Z+wQDfp3w0HbgQz5duicaw0EG9RWZzlYOjm40lPkxRhbQgrlZS/I9uCm7xS
Si2ztoaejss9bM6VASeIL5Ww9Etvu/2epTJqlDAhnln26UrFeNCJFFj7kVM/Rvqwi0TWLdgRUTTq
KtYthwCRbtwMbUstpR7yDUNP+dlCqsn0wN0s39ZiLgNqJ1Ye9AUm3Kx/n/orJATnYVlQlWC1fucV
ohDequSZr8q6A38cHqT6x831fAtbWTmyTAnf5ufF1Kz1QnHey8glrFi0DGgwtOTPJOGFRWG0txgs
+GChDM5IhhzMD1Tynq1gZN5tozd/+Z298kM9/jmmbUNXWXFe6sbXN8u7plYNroU2JMtK61kbSeyy
UnTCXkm0YJwqL5HLsqLQqcYrZC99mION7SUqX0k96S4lPYe1X1iwaQPvSQmGVyW2zO953/z7oCrO
BaimaLKdrxxsslnFNKlrlmUx65+fypB/L/rC+AbSqaC9NrbPpj5VW8Mzu3PuK4dckqxnfnVE0tM+
56++KrH5+yiYn4vmn/77dVnvHZgsX2NWXjvfif17GfkNOe19+GrntEmwI6sfhQobRyW5OXO0bVEP
kA/85myRJYBMywwucaaInYUa7zB4qMkJbEkfHUR9B1YX1iGkL3XvARusbdi5f+WxyZ4z7r5YhX9W
gNbZvMbDnrUyALs6/2bI4qPeQw8aO2zc8ym63Y4wkWpNdXJ4InvJXfnVEP8Ar7SW4lpFKb/NJ4ab
lte297KXyqct2lilfdDjgS11gffXTtgqheEs9ND0v7DgQx5tAtDxyWMU59ZHVRTVGulC/dQmdrlL
2dWUwUulda8SWjbZhrKKijy8jUzoDzL2up653I0/3kRXRGsnI0ALjm66ZIDlIDAsPsIfpK8kDz2p
20tWelWkFAHAip3xjcQbMTosnQeTTAo39x/8xq0eFzgGELFndS4R0xXwMCdrZ3lGkbV9Yhl4TStc
TQXB2mjdm1chXCzZRNY9FR3lwSCzVqqp05cIwl8wau0bCUjJepGGWTHxNY3yYRggvenftGfDL15S
M6Kx6lXqYszNNe1VBZD94nRxdRT56G8o6TxUvSjZvDO911GunzGAJPhxOTXItHIay1xLhdwf43Xc
6Gxr8sLbjkm1y1v01QuNQf4goS5JrzT9Nkyif1Ca3j40NhFQbO+Md7UdRux4s7BOHEu/917waULj
6lzlIpvnyLdT7psnKhV44OfRXXQG+nDTiHbyNHW75uxYIZo+O7/WrA/uyB+nsz16M5SdMogB6Gdr
5+ynrPQsmRP4SCsQ+m4YH62xO+KPt89aqxLOnok5yxORuXxIndpejvj64XjkmbpVfB+19CQM7VyJ
5j+H6FXRqSHnGISfo4XTxdVhRtuGka+8jGHDu4OxT0gskJlO/Owdx3xzuuBpdMLpI7MT0mXjNnvS
KnXYpUKLL5ObCeQildhKA2FmZNrZKXUa5nPxojNdfTVWnTjKC4ZK9rpNUnD485UT5jCNSp/+G9w9
uqnYEaKMCVIvDE7nNl/kpP15yEGnBJQUWce0z3YU+0dQ2O4WfajxaRRPfcRn1xrKB2zZhR4sy8o2
iS04E7GWLFVmKwtutYBoTQiHFuTFUxmE6lODVUv+5no+Kz1lI79NRfWzXZ2p8FgU8Sj36cYQ1vuq
7+lz2aw4wKGr1zzS6FTjg0CfwLY2t+PymxLQvVb6yDhoqWdtPSrBBriyXzEMPYf1H5Kc7CmCUP6h
D3SzsE9rR11MytYtjlJ7b871q8Szb20wHKV8Qz6oStGvszKIQPEZh989zAmZi6BYeKybYB5BUYUm
QtW3Y5b4TxZRJmura61vYVR9jnoffLUkHtFJGD8HagRbre5uDGSkicyuVcuwi02JlXMNWmLcCc1S
2I21+qs/0ukNy+Ix50u5jDFVAckq/fuUDZR/IJxlXNceEdihyDHM6YPyWvj91R3ClTKEMXgdHJ/z
We+18Yub5sdlbstT50NQqTwWUe1hRhlwtE6sgeAKaCuwTR5pzV375BKPfAb59CU5N1YS21eR0Xrv
kQIUzADbSMonHKJL04KNRmqM0U6+Vj7wZRz7Oi4frJqiYo7UgUqkO9wbOE8mxUaEbZwlVj7emwZw
QBba1TpJqod6HsVJhh0fwqq/L7SPPo93hWsbB+bTHwsbR8rP6o4CVxt0RECQvza/a/m7R2dq541Y
zAan7q/LmEoyCzk+mpat0aM37Lj4NYGOaAwWWUHoVhkRWTl7FC3f+xRmeJNXgVT3eC1Ol2q4pA6i
IT+FJjOXpaLhoujsizCmY8dBqdPNrhXRqtkZ7ykxvzUrQz0w8g8afBQx8YIgkjgIp6muBp5DTI1Q
+wOn7jcyhUiGT0Whxs6pT+pNwxZ2JW8OSgsULPXh9yndSP1Y9sUKSrbYxqzJqFxDqSH6Ut2nzMl3
oGb6umvQwnmYvR3Pibe6q5Q7pYCVFalqdC1s7RvlYOe4fDb9RCizFMrRwgtPbKDHVV6Y4q7E/bD9
czRimr4H4Ei2cz6QhxD3QfI4CPh8QJ2knuO0GKmWVhOBz5aLahPPiR3V1cqG83xnZy4eKMnhS6uq
EPFtpBa7CsDcPp+p8knWaptK7bLPoBXcyNTSFJPKreIK52nK/IoVqopfaGqeRaRgjWLVuTbF2FIa
ry5pFrCqCxyK967yLe2NH1bBYhh/nHyL0i6X9t7EpYLdLSLFpc+9AKiD1h6BjQRnxWRGCRKEnfJU
/kC+ZBRte2QFFZ77+ejPT+ey5vIPLK/rpjetGDzqBMgufQOz0xCH4bGgqLe2Ir6KuBczNcYdu4Pl
F/QAqTkcqEd6K4kyMkd7R5hrQCJT0T//LmwOtJw9524NU/fwX1MoTynlk14n7RfcU9YxTf8Nq2xF
w8dDEjbDbBWfbLksLZ7lgJy7k/WoGhOOt2on7/qoL4Kj5uEuEqLoD0Yi4o2kCKVCffYoV8FYbql9
9EHza5irLmZ3t1Ix/dQ8EzNL2/6uvbZj8Z6AvrwVcz0N7EzzbrXxX5bFF0J2lDkGkPU0tCgJgabb
PnM7tBcRnG+Taz2iXnuVIBEqAWwrsmnbxM60tzu1OdRzyU6AGXolb+itnbBFhJP7o+/t8SoMQFFz
O5Rmbr3r6Ietlwxv+aSa51ut0foFh+FRj+a2zyLQ0eLs+VH2FWTDmTs8+2r8Fho3uUrS44DGdVM7
oXmMkr58r+rqTSgQ7kzKP29V9ijf91AS/CrIeBNa8CS/ODcL1Fs/+Y90cfUN5l79FJdWTtgPE0Q7
UpkMIyvbWh4obJDqRzHXiVNuNRZq2VmJw/JZIfEVFyY9duyNOmgwVFj5FaN8vsFXLI7yN6sxJWqX
PpjiRcObQZQPLqMnqqxfao9hwp5rxn7KBpm1WXwN3LwjGVw7alOpPXK7vwAcD0nAKdhBzbN/WYXR
CbNZg2IadWKU2o+9UOj0yZFd0wXU3LTXj/asN0OPWu1jwV/17Hee/h7q5Oe4iL+IJeG9Zh1qxjqM
tp6ZqIcANcNzYQ2/5KpzXmJmrTO8oqER+5EOzcryieuTM28I8Pc8NQiMabdgg46GHDCHWj+GZnqU
c5g8s5m/OgLlro4vlNXkjPhYLRaKiZt8V1Ut+eWmdJ7Rlq08xbgTTe8+mFUGuBDd/8byWDa6rRo9
GD39ZqAQ2Q/b3SG8b75H1ImWFwwZZp2oovH8/74AeiMN7cE8/utFirYjNbv9//8r/3mBfB8NsLRr
64ZnttvxpadSTHJJrXwMpt4jKQlnubc6PZsdas/5+djW0i2x2MYxLhPzHZDi8noHMsS+qdJiT1O4
xUuva9vR0bzHYUr38oqMIkBly+Be0HDpkb2xdZz3iQOAD7xI1ceEyW7tIpa4JE4dMgfZ4KOjiGW3
76YXCrPya1cs2HqKEgTL6aTSMbPcDmfTkN2SFAFYPWOkBr1+CHPHeMXpTdHbEJdRC/xlcUcEyQi7
jfAreZllqTfu67b9awQlsIJsEaFRcQMgF4P4UF3vPerC4cs0yLv1KZWu8CptEtI1vqJx+DQ6xTg3
jl6uR4tJstIK8urdyGc3jC40tzLvXajWtawgRWqd807ghvfqtVqzQ2ZImYSb8UYe7LROLPQ2QxpF
p2qY6nVFEMqT5Vk9eQpOcgkRKp5Dv2n2fBjWvUuSC45uNEyyt1Dz2TvTpxYK4NntRS4Jlj2fY3M/
O3lDmGywskqzfTPIqDxVc/gxu+CGUAA2WbKlZFQGcRAeoBj0hslWhia6DiAjyzwA2yi3IneGa2fw
DyUe1pQ8IrMMqT2hMICp3uQRW/3g9xE7blb/xTqq2b0rEzLeEInvJDe6U1+uW91sfuoCCa5XFfkb
jpr1NJafqjSMoLgWV/U8xBAiZaDiSDOy+h/Czms5bmTZol+ECHjz2t43PSm+IChpBF/w9uvvQrXO
1YgTIT2cPkBTZtQNFCoz9167Vk5pW7p38oWwyJXcP7jghQlSmfDCi2YBfa86yOeLo/QKNZH7VQUp
SIU1/9SmWFAsdPjNdC69xLhdKxNtVKVRzNdo8teAVf0VBVJ9iNwsvZpDB6o8bouPrBlW9jzl8Nnw
LRwzVp8CPHUbTPGEDgWEQFkoa9GU8C9JlQ50KeXsJisTutezaquxPTKw5lOQfu5SaY1pmw3FowSQ
qZ4d4GzNmtXoBtTf1RgdfMupbgshNIDoMLXGz1PLKZFXdfBWI1X5UOIkuVct/oOJuWV+RUzKojVo
+qMlsxHE5mf56JhyxT/EsWiXcuXOa2akiRXd/oLQ07+5jO/Osuryy+kLpBabOdc9kDqsmuMo0ErN
fl0VcAcqVkx/YrL2BUXWPpoIKlcHurW3/ygfsUky0BmVdxfYkO5IxPa/T1NCFBfgVoClhtG7CBA8
kJoU/jzKvTNPoe5eJ+xwRWhYd7W8WNv1VgGkVeg4See+mImCIC6V8C7RC4VewfTmTXp922/nVmzD
5I0RC+MVMDpn/WeblPlfYpDrGBiJbFxSs8Xsk2mhRb+uGrZfHgYxvI4yOLU3THMlaPAx7k2WUlNM
zq1yzxwDzaiwHglUZFBVqh+Rc08ryNmoyaAuEdKbl6yL4Q0EpR8jr/itk+yWMWh7rEDbfo5sqZNI
fCnJP9FR0f1j43Kv29B7ZzT6NJF4cZYbPUir3iHxhnd5FrbvnjSRWUxVHPT4N5+0lm+cOZfjzx+M
Zn+2c3imjl9T1TXTAYfrmJ8QCwYIxHogRuigEAe6V4fIPJIuvYQNNZwjd4CTVCIzkkriSWGs4MJr
vJ2qUaQcgrEQCwUDXNzUz1KSzEkGceQ5e9FrpT7HcsjTkuvZxW+OiYK2akwoiW4I+shsygcjye9c
Bw6dblTZY0syNgyQ5EkjUlfB2L3DY21dVGxwK78Le3xeJdhi4fffvN5DRGhH0Fwyyl2ddJsJNN8x
N5nRTIRCYgEJoxXZFlju56NBEcUS6aiLWMR+kVksTPgPdVqIL7Wg6VWXCGPNduZ/uN7eI3NSMsfb
GTzuq/4rlFnoSLMBIRmngHD77ym94isBo9QYGh2bikBWiFrzJeG1kCatMkZxR6mn+O4hZfB2NOfq
rwdmcJVH2IoOuoEvK8sxNnxhPnXWe0YYIvCRpXY0c5mU8E3IuVYKVv+c+GTCW31wSOwsXct2vJye
yJcA5tGqD517TaT97XfK33T77b3PH6f70xz4GiIipFCjHV2dB1OJH4iICTY+Hu5VogOvXFq4bBZ5
mk3sNdPtYAT9I2kBkBvqMT1Zmpu+kReoB3F2nAb6k2PA2L/LGuuciUZ9qMz8yfYK80swKBHjLRoe
eVCoWycahluQhMyQmFQ/3wD34Qn1/5ESbMTbpSpJSlVCv0lW0aM3ahtznuuYLfDCSkfiJB8mQ2+d
+0HTL7KPWNvdnLrpLnqtT85Rhs6HoLzkjMMzx4GwKYcieaYJ/o/0q4jKweAGue/P95Txu4fVtbml
sD25jqo63mzKnH/+L4fUSAge76rmoeyyk7QqYgtQNqaWtWt5i7R2oWwo/X+eBkmyComf643GORIt
s7ths///FCQ8/kddXYhMR17lNAQmzi/yaEQvcabUH86dxdCTtyer+9G6uEXsmYoemr5xQql+/8tq
Yw46mX4hQyL5nlLEyvnPH8F/bby2p5muq6s2dl7L0j7ZUhunqBP+Yqh+jUMtUs8KBS6clTFM0bdg
LRUWdCXiFaSu6VzXZnv2ubOXo+INMbukRjHOspUVNvl3cwzHHVar1GdoMHvahNudREkmghIYxYM8
ElgcHpR+1rLMR0Jld0jWSLVG/W+BdhbWMpvmFHkj/ifUs2GlMtskoB3sq1YgFrH6bE8gVfyW2cUR
b5P/kJqOcpfrxvMUFtFbPQbkbmHFXbdIwN6iWUSdzvKfP39wn7AV+J8dVfOQwNo66YK27ny6dhpl
RLGjJcyf5H5BhDOLks/vWStojngEgRSW1T57efHIFZ9dqzby7ue4DehrpM+karsGDdGfw5khLo8q
r2fRUgcIVe0b27Lqqav5V7kBjU+l3Gaxghh9QvzkBMmE0yR9Uyd09Nlk5fTUMzQGen/ufH8lxYWJ
PRrrvXQiGHPDF9WvjYu9fpRzYTUOjy3s1CvNG3sfd+2wNeu8fAgwurK6mtO32qQTS8W+tHG4rNwi
b25/bjfZ18L0kqfebCbUUuB28c169zmRA41VR082e5+n0im/tWGlL7VmsuoNYZ0I41iptkoxh4rP
ZWRhEsihxr0OyZWAcKhm5Z52ndgQehuvZEUSpZpORlKVg1J3moNTIo+q0YU/KYNbPcSUK+E8DmDW
U//Fru1av5kn569Xt2zXNi3D0YgI0z5RSbROU1negcFgdyhPmRiHk8MU/XZE16w6jJbJCPF/bxW6
4GlHyO6SyNXqnIfMBeX3MJnBj9RFdWP738M5gd5qjWDXI79byFO0Zd2+MrsPmargIxg+kyc+hyv8
SlggIbna6rSKFvKBxEbZs5Pbc0k+tCx2o1Fh7WsEoYcRYRvok/kwK3KN2tsHE6PqJ+LmjY+cePk+
nbzvfoIJcyRp5Cl0ImPjzjbB0hPKxUsVZdkqhNRGgbnGyOB9n8Lxu6OXcN7beFoRpWgfgQwN21qk
D8zD7GMyv1RmAokEvFa/LEivXBPVMu6wimuLX/1Vt/KG23tqcxcWBGGLghEj4WDhW+TTnmiYdT+G
E8IqjU7dNcobc0uxXh0pOc3DNObeX6zr9gwq+GWTld+0owNjMC3LcU3vM5skzrwALhT7QE1vif+r
BP36jghck3QYAIn2yOYb2Bq4AwLyCLakQOBUmchnUOAxrPPGKO6K+smbh+hl1g6wZybo7uZgOZuq
neprN1CPzDp6X3GOGDr8DQ9h9XlG1ktrR5MYP+K5mDMZf129HATVEI31SxoVyaInIug7mXPLURZ4
dhAcaNPMBAApOZUvcW+/iclsN1kMerdsqWJ6l7Y6Pq7xgpmv0Be5qp6VTHDZ5mNyhvq38KTA19Mb
CmHsRQtNRVJBfeO1y1RU3TGbvkWi935oSQ/K28g+cj2giYcg7iUv6HcL8mHuTcvMNmSXdWejYkzi
JE20+/NC6/z3TjQc7KnQ3Uzbc8zPCy2qEUXH85uQ/Kfpq3LWw+SxRnBy63zAmkQ0Or/I9/GUKcOL
6zKJn8XP7UAvY0CngsSHBQeBMU0VHL3yvkTqsCwZ9756AYyVQMUZrjnwkeb3p8K9RF6SHJywAo49
BdrFSXT1kpU5/scEFqX8gXxP/tQSg35Oxwf0vereUYunOpjFESb+vh691cXRh3kqmx+sXvcfIBh9
FxrZEIZN9DkSRe2+jbWnXoxiTVF4YIIl7mSyrnzpEaAAG9WfUOB6W+FNsLLmitHSjr3ZJqu+Gtyt
HAKajqUgj1P8jTyNTWvcE8ARzbkne9l2KFrG7KUSi0tZ68WlSuoGx1Uw/uWm8mbcw+83leFilncN
xzTohFifls8qZ6Sn51q8RTaZXNoZpehVAdHwajoARZ7vDwLW3gNhmAv6ueN75ZFeChl3NkJJNWOZ
FQZtZATVRpN8iXTTPPO86g++GaVLxYqDFbWqdXS0XF9gNYvu3Zr2vo8xplfZJ8hol8TLa8Q9Y7Hn
Ayhei2Z476tCvVq95q2GgnIpitT4AefmsEhAIIEi5VS+MHdddHnW3TlZ2ixzbFHrX2pwZtzBeZvj
qHCbJLpIffOklVydoW9tFKtNSTCss9klqG+DwUmfq6Z+QVFPBaY72bWMiIBHxsrmgcv7VcczvKCj
U9+ogJIzUBrqHX0obf+LOhDTXF2KJm23gjSOO5vBnNxLy+01QVDvkYCx1uejp21oPxLKoE0PSWl/
sKUQF9kyKAzjw5uAn4SB9aZ+pdowP7yqZ3uL/+4QlkgvPCyaf76D3blm/3UxzNts0zBcloIZFKNz
zs//tc1OM/71uu57hzRM3XUh0B7EQ/4PCKAY9lLtPGlpVW2EqSTYVRz7nKuatsotd3gDaX2B15X/
Yzf1mVBc5q1FN66iSIQXx8m6BUHr5cEwaAvMl5iBs+kOSv4S20p4tjuDEXJQ+WQi4B7FVYJvViMi
d1VEIATMgEjBfWzFVEpJyo/5GOA3aXcQCpcA3okOrcq93jophVVbnX69aFpl4tt1gR44ZXrNK1y9
dG2JxYLJfg2YexK5zdT7aNb8tvm9UbjZ3jU6uqHOWF1HRftH7oFGAP1bok/0NcMZ85V+HUPkmFnt
WOBh8OdFzMWdT649RIHffqcoMxNENAPpyYkEj5cRIaFtpMYCd0fuZdWlCAkRcTqmarJ40Ev0NiQ6
gI+Zqw35XsjmeCUsI0Ta05t/WbipH/7zvVs0LGaqmw6HQv28CPQ4hHoSJLzDbYs8oNk6KbAdeQw7
Zy1svJWSaOYmHEeFZllVbaPZlBdq2qmyauyl9hSsOgrfbQVseW3N8JjSi36eygf1aAimryJFw6YG
7kRai0PhPE84UgqenanwTTpDdF/GMOBwejELgKTWcm2oRf6BT91ZpL6tX2tFcdFyzfY/eLsP2dAA
R0+DZF8lvfpUE7wqPROT7YOSa/PhOvlPo0JRIQ2sudNXrMsRKPes/KIYUXKUnYgqIweAbN3o1qvw
lAoJnDNTs3QrRWPNDLmNhowLLug2o481bOJpsQNLPN0iawFUlIcsaX4EgV5efagqreW0j9DH7WWi
5c5WnnZjNJ66zH6/nfkCK044vrQ08BdpH+Zbc8pgz2QF406IEFt7PiWMJ99VVuYv5U8x4/tLCYgo
emYFmt3MIgnD2ZfFkG7DKvCBNyYMvg2bio6n360F2ZJQcSLsmFSL+UMvGmPHtGw8SLtm0Uf1orCG
fJOFpX6wMwXXPdAHlz7VmbneNQIcTAQr9dBK01CbaMjnKNfRkfB0Q0mLfgSdPeEc+v7PK5L5+56C
FchSDcI7HDZ2KouT9al4M+xMjWLH6EFMLIZc+EesFu6rC6m3KMY3lTJpl4wpFAe+/4VcTHL8RgSq
nByv8zBJ4ZEhR3cm07jJ46SOhKURFfAYDDhB5FFODlfuCuRIFnEqQEI8thdVfhEaM+me4fpNdNmU
eniADRUtLCAC9xVOxHU0xQoR0jSvEI/gWayTR700lZ3q+cF9p9HZ0vHqfh1i50vpjNpjZtjmPqgR
PRfPf/6cNHV+Tv9auufNMRt09saarVMy259vYYegu7Fvw3ILzXJcS+HRYAj7ZHK5SVVSXPkQTJGR
LUwC4tlfNSpTj14fdzfnKI7XVeVOyJQJGbrhYVTX7HeWPf0M/q2rua6dfcfDTDyZorB5yHPB9H4+
khQUSdkTDSoVrjzn0kf4WWYmLjSQ6loyZLr5s43ym1WHb7LAVUz/DIwHlliEO09+9FBeEVuSYUFY
/f/i0EAe9ySslMNSzRUBAnkoZsFcsUWozNIYYA2WCmaa9QTi4oK8L1Xv0mNd1hbWUGk0NmBUgQ89
o+Q2F1PDLT4N3rgpnNK9iPllFGeR6B9xWYJUqotTGpfq8WblHaKWom3e0WZtnCBttIONSt95bWnA
bW/7AH1EjzpPJAzCRZaWD8fWiAVccOILY9I2V2g0THbE/nJy2YsuvMxZMNBmXhIydb+QwI3h2X2M
63F8Qi+YrEpqkosfV85hyii0Y5NKFHNftJICGFmqWUOdrf9yKRm/d/blpWQ6TFs0nS2AQ1X9+y4g
htpCwlCSwwwPsVMR3LqpBodPEDPzg3ypmumHQkTOUgToTxtF/S7dFQzGkYYCfDnHlmPcT4A6giA8
BEcHgsqlmCMaMFinkD9UYphrZK41I8epDItLkrb7ckpKfAd0c5kVpItcacpdU6TuwhmgIa3Ii+42
Q58rO9NhQW9nkVQLjufnLrUyxFKySXxYLnfySM8HscQrZ6L3ioAaMDuHlWJ8kUcxNucvYUn+xFB1
J2tGPQ/aSEx8Fb3JWj30GvNc1u5eF311A1RnTcHQxiVkVz7JpiH0N6TMvEl6dVLW0ZrwDns5v6X1
qrERo51uZLtYtpwDzaYvn0ZLTCriQkICplIjUtcyhMkgHOs0+CZyWuYBy8Gpu6fKaMTFd8oneSZf
VOK8lHJ4DFLQPCLTfNqxLGViXtREj0rwFvBnCPUe+HU3x297tG0RAmiWm7xicHwL1NY9TIYC2Cwa
rl7ruG+s7NkKO0x+HV233nd6UK5o/X2N3ArMQkObWR5JOH+f7yLkH2DyKdXcUH1SJ8NF3+Qrj2NV
b/IowBQYoMk2JtxjEcZRpNxIS3yhaps4oPiVpzFaEkd4Zxpwztda8VdxmSenv1zLzucdrWvrmu2y
j+P/WJk+z2IqzxkzjV7CXuFRsiShEC2p2vBUVkp8EqrgZq48KzxJgkzUVzSR0d7Py4tJuEiSXHQN
X34xK6zSV0kwMjSwtIhi43UUpPWFdAMaKDVTUyvGWQATX1uQcep/nUIXNQRym1xlq95bxxI2iQvi
+PyrYFTVvtqYZfMSGPiinMHrv2XFHSQw+7v0/rsj6WVDmvt73aq8a9fsXOR718LQvat8J/CGaJf1
ebvoCueuDKaL9CPStBCLqBDB1XELA6NTrC6jzoS46fdEG+o9tfj8wmTUPJm6cYxHL31D1Y4jxUf9
K48K19podAXvtIRLeQqa+oBoOb2mFlBv37v6RJ8jY2ZNM3WmkpBV43Z6zrymuW+8rLxnHvwy2pgF
IY5oi7wKIKrXjpctGhQU25Ylhc1d6p7zqh7XEMnJAK2zqrhikPZPIopPwqqr+wTfF9ePGTEPsU9+
3oWPVaubVyfDJIvgTLWH270J0cO7TN34Im/GLEz3PhPsFUiU9mXK66NESg+KDcO0IA8gIgJzY07W
yaJjcbLxapxIgyMqXZ5bTfl0U1uhdisvSj5mG6G75XX0nsayNLGiRgQrzJKN0Ku/AoEP721Vie6C
hmYdNRrojCgK1siD2bKXTXcqdIomRmIEKqRm8MB4lvl/6ATbEDLOLvJb4BwdX7ui/VAG339ymGcS
feovfUTlOztU61c4gQRJNvWHWSvoEz1roqgeigfLRJqh+NWH6WpwyfRUuxpT8C2asrPaeN1pCER/
SrVy2AN73KlT35+yOA1IUSpMXuWvadEkWga5yBFs1jHKn53K7A9RwkXsm0x/bmPtP9+d1u8PGjZ3
msMI2QJDSXtedWU5+q9yk0Up8ImcUA4ey8i6T4b72hbqt/nA8PXbgRVX2auJ9sA10ZKEWndJdX3a
t0HB4EoLGZzxGcm4n1IU1T6G/rE0LPIvTHih9ryLHQuY2/gS/7nFIVRht75t4QJqTYTnDPOjYskI
oHqUDjggFHOeWPVYOVl5IN+TZPlifOkZWH+t/neQKN1LWKraknC0cCHVJsF8R9U0/IF61TcBinwf
Hy1dL943C0QoBLcEf3li/xcg6Gl8mI5J581hRPafup1FB7AtPPAjxp+N3I3EQU1xFhMcUzr5xRpz
tkEBQvqF11oFYez+FG0GY/b5lZ5+bMJnyIPaaQwdEBqRhRuMBvN9SDARQSnKvs9d/57l3L8XE7lp
7tjY2LN4T74EzObZnOeHCkI4KSe2gV49tNZllg8vCHlOdjystaYpruWssXbG+GmazwqIy8sc5e9C
c+P5ztNj9+Dr2SKjpEAaZkQnqkUphjHmNqqfYX2RcuCksNT7DKcbzD/Husd+0e6iAnq0SOtlko/x
MQuy8jINVFJ0O5P3RG34Wbfh2hkPymw/ki92OJqLmNDgpdwiJ0G30lQrZO8+WI/AMOKVsyBASuwl
JgO68jponeR5kkTNJN2nKIcwWoI5d9Xig3aCeGgaAufYujwbc4acALV5ARG0bGxlmYQq28GKo0Zu
DBM9WFXyaP6pkTlf3Tys3ua3b79g/qUmuEZiy43yWuT4thl4flQOWnSRivzein1l6zT93mREd1dC
f5CfMEhBsciZ/96FZXaJsYp9nw+mME63imrDA+xyvmcyL7eyjFLa/OraxRIrrAtvfC5XlbHFhvFD
PygVn048AtqMzO5MPlq5IMSi2VWFu+8tE0iK69CiS4wj5sZcgzNQhUwGLbgRLF0rLTaOpjr9Q35g
zUQ++TFAd3J65ZugUlqmAaEzlvM+taVY0yFwF7bmrQOy5NMi+5gisoQtRpI63fW80lE/MAErAZBF
4U5Y0OQz5VsAFGcj+lRsMjv83sbNoijZcWjd6B24dRV4W2xRMaCQMsDkbOBPLLzDyFhnW+WEesDo
r9ZmlfCvV4N157dbh5KJWYHdMvZWD4zMmMIPWbJyAnfRbApbj/nK0+e+8R4jUR52SUB2EhxSq46P
KhfZEqeSWLtOscHvbWjltnG6C9jVzZjBugHOCoepf47VRF0lbSVObV1xHXjjInb1elsykjVZgQjN
GE+pF9SLhILxIcMZ5yyzkZpzJB2lePB5lGx6eHN1SemJS1jfW9ZeY2xzcioDrEYe4xDlQ4C6MBzw
IA0HpgpPDEgxuwcAb83enpZRyUnbre1YDHhsIJVn6BnbPt8Xdf1WWmrJ2jqdCoBMBW7EuDS/w67o
15P6bkJassnA1qOF6ICxZE5NPNjYb+dQkFbgGiSalw2L71H9zIk0zvSYenGxckM8cp1mIl8YCZoN
ED0wV2yfptw6jKIkqt3Wz5pQvleadmfz54xd615Vvz2nmX1EFUPMCPCqsuN+bgSUjF4RfH4EtTWA
eDwlYpYJ0M5m8d8ikrUWXuXuxrQjx3PwkiUo1RU7aHXplvV5tN1HOv3ryYNBKX7Ak1n6BqFWnf5l
GhN7jYe1K0Px5JnCJEjVqHemp2ZPRpNPO6rtE5rYV7m1/6UJmRtSRqXstKJ1Nnjg9Jc6GS9Z1X+L
qtG7S1w13RTupG7LSe0eY9Ef0ONVUHiTZq0Rf35x4y5e0xs2AJU3z6PmNeiE8+K+6ZsXT/SXVBuC
fwFPpnLKj/XULBOV+QW7CSADxG5v2cAreXYRXSZWzZTN+4zFXAYMxntmWAudXS7ZcysHvLVWr/yU
+4ys1w5avc9XNvBxZWPJnU8KI/8bu0e6dYsQOsEwtg+54118xoe+/RK36aJhj5YF6Qo/4dJV76Lo
vTA8sAG4RptT7RTbsEA8irc13pniCoWudncBoPeubZCSbgDKAZlYpMHbBIrGCc6K9wgVP43e8Dgt
S/YopjrQLTx76dpN6rU34etwuPIOs7qwOmjU8gReLzVVoWf6wsyNzo+KUjz8Klh4rm7yIGNP21Zo
y5LUh2VVKA8esa5Hv7VOmk8Io2sFSyW206Mm5nAuBB7pQWV4vZooIo9iEICZTSTqrYVECvnjVUNT
I7R3oycTsKgXfcyGk+31IrS6camEIqDHmXSvVdDgWmWWxLwfvmIGUZ+Ez0PSfXEtEhlb139Cy5et
FdV6HTWVPKW83NBHeO76pDynrVLiTXCO3H3qPsL4ua08jVtiynlIqIa2gs+/Y7wSH1tNW6oTy8hY
1Ol+sBXSOMp25UwDV3oYgRqq8rM9mldg8f49AT+LNvmWb72RpALEuB+OOTbrjhDJBVyJcNOmd0x4
9ggYzD1Jhh+J99r4ubpwzeYbSkOSkLrUu5N77TLsto3LcxjcaY944oioudi5hVoSFTjsbDsJT6rv
vEn1ie2B8rLcTF8aYWyTY9mJ3cT451KaublGZCAesrwgH37C1txlmre028Bj6k0UV271BuCyatxY
uWNcDBjTm5q4qNt78qewwnPgwrWVnHsjfhqU/qR4bIw8W5QXh+o8XmL6YWNez12BqO5fa9UndLPU
trIbdfutmVe3O00DBAVRhydDTrDsWAVrr/ZCsl5hD0h0sFmM1SLny507Eiu7KJwTc/dxqRPZt2YX
pZ5JUm4XqBYx59XKuPGg/G2iObmQr8y4kcagdASM2KxpU839JYW22s6ng7AQUlwG/+kR3ri1taj0
aLc0t2on9wxUH/NpntTO0hiIhJ+YDZzJsvGPFaO2Whc2NqEZxPPnbbumzU3XX73Ged+O1EpVKagp
rZkaWr83iHR2wbTl6/TYWGTeSV2j6zb2KunAl+eBE/7smsm9O5OhXc1y/1I16hcSyEI+u3Ha9PDe
zr0HidBkGezUhtLZUXaI/7CcMe46t26P8K8P4y8WrLo27sTLUFCMz7OB0sCeGT7IzQtccGPpzRx1
bwALBX0yWURZLxa+Mvpwi+NkC5/L2+PBsRh7t4ebfBKNxrgLTOWpGbiJMMF8hBZAtcka3ScjVqeN
o8RoCLOWuW/ggoisxWwupJ7gUh5XgeN96yd0AQbmm8dB1SK6yTzhoDDi4i1fFfrZC4neC1tmQzNF
s8Rin0ZdzYw+X0XzPyMt43iZdC6fTyfuk8FRqRVbeyWZV71vuLRQEKINW6eccXI0ML1zNQH8FQKR
iVeeJUwdgOOH0rfZUqIlQDt0Gw/fJwCEsFzamEzPbcCMFBE3Bqgyao9jRFUnx9ptBbeVOOJUZSNF
jwDczjukhPAkRx4uaRdXB+zRYNSXG8TESIPmnJCkdh3G6CjHqS6asAcoEntpBRrLOiOIfDAf0jRf
38wOf7n8ZM/mt8vP9mzVttEB6hS5lvtpShkzih7NHH9wULfls2opNHa0JHiRR7lZKrf35FHgQSx1
ww+pGWzLEPtx5ZpsD239uZ9Ps8k0F8wUftrBiQWBeRD0PPUYhWxlASedhe3QkJthRI/62JJwPiMy
zPmItrS/TTOo8wbIsG3qTvnCHyf11EILoY+UD2u6XOrJm1+Qf2pue2G26R7C0YGXTJv8uRrdbwHk
HTcPFiKMtC9oSmzMv06I/zwcHzQ0K/J9NVAE5sKo3Se25z4z1qB09bZjPQyPHb2Ie9JwH0qnM15x
W8b7NtIQkPsdpgdmJZFZGQujjobzHFW7hhWQDve3KasRPZkTJJQJt4DsCw19DzckVmbyPyg9Rvcn
nATti6jwHjMHr1TdPkU5m33yfzY/0zAt7m3ULFa1tRPNO5RlfPmlpR3TvN5qZZ2sMl0DHhSCqVEz
f9hoiX+SwD5n7sB2onNWJffVwquxqfmlhxpEjdzNKNpuU83/NDMwiB/UUSWWYbUrZ7awBAx37vhq
TaZY3gZ3qeq8Ow4Gx9wd2CQLrVxJ6FcEYDhDafGoRM2doRBQyT4MWo5Rh19JP9rmBot1Yc2Q3Mp+
7yMP7YWNLp3I6jZW2/MtLXCIuHPVsdOWmdE1dxNEvZ3uOx7ZXoV7hZWlLW9Pkj9f+8bn8A5YZ7NO
Q9Uo8pmH6Z+k5S6VNrZsLv0mc4dvExwm6HTYiTWOzBB5im73QB8C48XV3ORZzIHu9tTj2qsiZ3n7
tvtcs06FqYILnB0XgqOibn4e3d6bfyrke7//uiCiBuqUBPWLIC9eupriokhOSd1d//xPNf8zk0bn
hc5HJRCB1hAKzt8fMqHamXYO4OWouo6zz5xx4+ot+/OsVj2ed4g+gETuchPsMWKqTUFC1RMt2P6k
5oNyaS0XPImHNz9pCToXsXdN8Acd2r59LCPr51tRkN+BgeBm5PFyHk0aH3pQAdHuaLBhzqC0wbjm
awiua5DKJ/CF/ansgTRDHVZfO9+5cxkc9aY/vil8ynBhxI/RbXbCFtHTnz8QGczy27LnWIz2LEs3
PYuJ6OdlTwPq4bPwDceCXQi7YTimRjBm33xn2OPBUF4rz32vh/5d9gAaN94lTfowgtW7j61KOziF
98OZXYMQnqP9gEEzMT1w4P8/YpNHmYgFy2kDZd527HJtdYggjZFpfdXX2c6frIEEKzKVXL1Tt83k
OQv5HhLh6VgJlRDlstCfuS4741ke7gJRkW3v5TxW5lbYrVnWjvuojoyjXFz9AmQhCZHTobeck3QY
qTiK9UyNXzNn6Gm11z/+/HG6vwuf5n4ZinFPtzU2MCqK6k/CJ9+vFAPirnK4pRqYjeqvDGxSa5Hk
9U6ZVx6aF28wXPK7iWITbmBlAH0yGfyPoKlX9eQWG2x5xSyEUK5hQqY83o1HiuDiEd87C7r9qiDZ
PxVGcsiritGOBsJ+hcQJvNmcnOaTEpBqqjgHStsesNA11P6s1fx6fxrU10REwabVh4O0AFedZa2i
L4WioKwovOEtCuuHIRL+Pa2H7x3jkw2PA2vbCzKdQWbat6NqPpJbcovwUywMGkX/jIqvLLb+lumQ
e+9T9qWTqNa+5r143pCeWjVtHkxoDRdkGdAz/ABTAJsQxyAkgPjJ/NURhMoAwSCUeT5l/z7SviH2
ArerWDi+OyLNh8M06zSDIA0e5zMpBuErCS7AGtifGi14tVlxKVrNPd4W1z9/0Zrxu250/qYZZaqa
q6EqokH6ebs6jBB1FR3CC78o37MQTg8dtFzVSbwNaaj1xp09tSgZ0HUTxz2JVzNCiiS68bXum29F
Pp4yo/YZD9IVJEI4W3spcRGKy/N+7CHSyc5vqashyHh9Tu6YN90miUfKRDyi7A/alnZlfc6eCGjO
j3MseaH6j+l8A8oXueX1q9T9mbHaNDq1GZ2BjQ4GdilHRkMiIMkkBLX0Ln8Bo2bCx5g1LY3ZAclQ
Y4EFuTpV4dzWmm/01tUJ+5lqnqNTgj2o+IBcmB6qvPOP/mQSvxPo+zGtzV05mNr+xppSRR/dy60k
HJ47w+/7rRisr3A2/XXkNj6NLgXDfGQweMETs5F3P3vcu9YGFzpE/vdUJVxOOmAYzY/30HBv/pdc
sw+3RxDGovogWyaMs5XjZKBEsAx8amqHZSZR4LiL9MCIQnkI86xcAtS/5E3ePTmhB6hHV4HbF4b/
mhc87GYUfqVC1g90TKP6OEXoXoQ4EF1PrvV8GcsX0s2oEyz7KNADi9Iotv9H2Hktt41tXfeJUIW4
AdwiMEsileUblCzbyDnj6f8BqKu7/74436k+LAbZFkkAe+215hxTKrW90oUwA+UKjt98P4MGeV1y
G1xChEgeN3X4pkhysg972/JJU48eE7v6LJdpF+na/KMjhN7rGCDMRD28dlEBb2oU1F0lqknJDjiI
1plA0VgY2FbBQlhUOgls+tu2fVySwHD/98Eu/ntV021TU9ltCgCN4M/EOnL510hFBEZfQbKeVpsV
59/aT6oYxsGl6It93zXGjmTq0U2z+Gle7PqqlrXxKsZDkbbhK/k+6m2q+IgGzXgtxxx8cAvZs1of
qmrOhilf0AFU6bFs7f5tHGVXrCNOwoHutUESH+Zsjm6Syc1tjQLYo7dBax8EwfGfEg/pQ+fqP+ca
m5fI1WuzGkP/frSVFH8/mmrg+mHYXfOkVQ6CRdffIl81lUF3quR/QmDFZ8xS0w5xt7jgR1hQkEb5
kStCTWgghMygRopgTGBsKjMhh4gccEdNxfTTyIeTkszz/zFz3haOf6/TfAW6xSotsNIx4dp2z//6
CoKxEP2QLxDSS/v3JknabraUjO0eGu0dE51DXAhTP7BMhoGC/j6Vh8choyu2EWtzBX048/0fs2kN
XtSJ7q4YYvmSoVwFy8+Rs5QIlAbY5h2A4xki9yTC87jUkCmQP6UFu0yhRr2/9Wj0NHidcYHet7Kl
vrA0MhMVIFJKm8zukbpnifDtRjMAWosk+BFxAVBSrl1EIRFFpjyq6lB7aaLLu5A9Dm7G+LVjZnaj
aSg/dk2dsCjODUztsfs/jmkO3P/0GwzSsUzZRIqiaqgBrf8c1D3tUtCQNSY1SLqWurzZUQCN0ChO
36Y2MoWkPSPs2tNIizi2fVW9aXbwEVmT9lAqkfYKHHu28tw1BLgyWritv2mZczncB13Wvg4Gyqx/
no86aTf3zTFqQCYMYHp2ocqaDLN09EaQ8cfWgK4qqqct3UVLs8iJC2O8RKo5PKcjSqo6z+u9IOcV
M31dQILD36uQHX0l1sq6400QLD/AO0FLr3iRzmCmMZiglyvaLmHPfsWlsuPrL12pa1BFa/HwPNTi
PIOge9j+VQlFucv8Xj1+PxTs2BgPnSe5nx7NhQV9iw5pdDoPRnkeyVf0gvXIUGqr+b5Bi9Je8hqX
ZdJ10N9VfJwlheUjNI2LXePjhB2tOJ1uAi4Z15Y3ihIP5XR22Cal9FwHr65m4soyCjizSw3sv0Hq
ii0rb1LT+KIZ32z8MQfyK01olr8xg/QKq1gN7rI4+Br0QX1Z24lBP7XHvDW/tmN2e/3vR0mmWzT1
A23filB9mAUeh35FEwcNAUGjMscP7aiqDwglqCVtk/Rd1JfO2BbpfpxHCMg0Qe2oUj4Eaa87vZHb
/Ria8seEwXPo8W4hbwIYMnL1DzsEIitD0A5AA0StWt/PBC8fUos8T4x4Vy026g9jyFJ08k1y2H42
VnQ3NohaaxLkJl05nwIierxkFc1PeXamGM5fLCN/bBeGRLWWpx/t+LoVHqUdqrtgGtODtMjb07lO
uDdxfKMvVgVHrZuVH/fxujXBGStnEIQTTaufA0vZ52o1vP3vdcT87zqCHllFBa4qKjpOvJX/qY57
YrKaYUqARxbC8pqGje76PlrAMYRvITJFw6G/1bi3txOpSIy/ni/SMPGr0hj2Yh01UYFox01gmHOx
vyRa9NaqMdu47dVeB4+LWBNaAYh5yrT9Vspwimmoeg1u6I2fBRtvpwFl9dWWMi05FpwpkC+l3tc/
wJyjkKk5KjIb5mVsJHd8QsN3Y9oYszvt/3s0BWFxmgLOPLRZa4Q3YjHmJJDQtnsEsZaP8RQr4Lul
8jFc78VrMFJmm9O3O3ZB1wNuczaOm6Q/ZtJ10FOpQpsOfnfJ6is+OvthKpTTptfabvJm8gLZlm+A
phD4Lg175zZmrKAWtfO/vznUsf/97tB/EvHJlVLVWEbkzTH3rwWo7aYZp7EUHlshGb4y1fYzOeLW
rm+QanPo2M+x2dpHLLWZu72KWG4meyL43F5EEChudZ9+/8ntB1o6TctMvKJBVoq3PbVgl5yx5dx/
/xmc3fCkWvu0vcj2YvRSOP/77dV//vXt1Y4I46M+YM/tLS4ly9jboNXS8TEju2RSiqftphFp7w1S
bgJx4LlkUhEthdUBvEn5/RNqbxF3h+Hz+09VlH6XtAne//k7RtZTnKpNfg7UrnwywzE5NegDnO1H
pj65a1DX3Ju9eIrVGnvzljVDjMaxlpEFF0tEcmlf6U+KWIQHDF2n6paUg5HY5nmMCvWgrfeQsCgH
LPMrMJdYHNIwj4RuBOLEXiW7InQT+6g3iHZbrQ9RD9drCKzqoDQye8RahhwWUPi6aPMI0pEa9UhG
QHurYccMQ4IfSPTTHXncsgP4L9mN68NA7t2BZe9dHz8NMxg/raTVvBDrHQjPZj7Bc30l7aI9y+v+
v9m6ZGp7yuWHcK1cQSEHjtxaxpkl61ALzgLSQJQ3hEVMHMFKEc3u9UM5kycZQh1E8++UQaRR/K9l
upahQIDIXPqNhHfequxyv+Vt5l2bgWdRgstsA01eT9Uls089060f8kBWhsnyAEprsHfNTAZMlheS
P1gny4wTa9+gSsEsFAlPN9vXQox0p+Qe5W4R/PueNNCc+c9z//q5FotOW3bPc1cUwBT50bHo3G++
hBDxuRV0Ibe+UQbkBT9DiDK+Nuz7dlP8Mxgw/GaaDt8yaSUZOZTLIjuQSgCfBFrqbRmj4Q4mS/1t
HFWrjAQqId5L08q9rdlKDOlRkke+1GKuj98JxmUvMVw2crdSQKOVGlMCDQr0uhOXpfAzicpnRBXw
+hKVqw6KlceqLlFYW8E7n29w3p7SFwzdkXJsLQKIt0bPGM7ScRnqjuMBE3LBEnssKubBydz8KlOl
U6HmUS4iy2U/EsbGwz/3wgrOdlfLw0keaIgbvZQyj521E7lz3zFsKHq40oI12g2ZVjnB2sXenjMJ
JW9z+bMdWo0637Q/6sUfDBknZmLbR7iNdHPXmyQ0sWVBWgktOHRNPM/n7d4/N3JDB0uyuu+f+Od5
4XKCSBe1iVSvaw14pqtZaLuxO1P2hgVvmWXM5n1nV56xhnJtrjSio2QvhDC6B4NcvaH5lYo3xmrV
Q1eWX2kuyje7T6JjFLOPrOlMu2whLQ5qudobtdU6UzLXH5bJQLvUoUksrdW9pWrx/XxVBpYPrMrb
ZgggLGhdts/bg2wijCvM7hGnQekb6LtJ07wvYwrPf05DbQAKvj2XIgw5EINQY0RDkTSiXHe0saYs
Wc/wqW4+vtOUE4VeUlnR9WlhZr6adnxblCr7qAheMeAj7YyG03Fp6vnar8DyPuqs+2aZnO9H61PV
XEJxsMOvYRPES0FV7DAT6ggyV5dLasAAw1OpPBLV+mdhqf2ZzmCJsLpAb1lBtOgpM19Vbff7WE6k
5VAPdX/epg0w7rD/1PMzRtn2qgTBG9E9/b3Bc16f5/s0S8nNSLpmr2GNx0/Dx1upaGvoNT5PrVzd
pRKTs6QiUkMAHpGaZ5LelsdvXEw68k504tMVQ4Z6ioKsjOK/ToPtDMgm8Zai/2ckRA1sRCwUKbw9
k3r5tGn2DV3adWVlglxuqx2og8iD3/PXW5lRdlBjn+woX35I/RB4i4HhyVDs4jBmYnQEajMYRsjo
Qr0iqpY+MlsFbZ/m9fBnvRPF4vuOFP11Z3spGiVPpdeG8kMfyHbXVw0b2oTpLu1T85gNmH2DJkd9
NAhS4jdTb9szEdXUgdjLwuy8qE/H46Y6JnX2oSeT64YJKmC/BSILUV1XC+t+szPPaV6doB2Fjj6Y
KDDKbtdoISEpJlaWLdzAroPm9H1A6XF5JeBRfyrswjxkzJ3dLUJCkFDylEuHppaEW2jTeOxVKnti
5oRFw9g+jTJW3Ma4Kiat9+/r46Cgj1RqqTx2nN+OQrbGMWmS+InFsr0ES/dhKyqn2PYqVafka7nQ
65/oapmCrlc5QdfrQNS06WzXu+0m6NdNaKKl3mROn9XfemeguuoZ79ZlUz//87w9IsvI0MAyWlKR
T0jamwx+ZUfN0uy3h7aqJyhbMuO+CxmM21GBBhmu4bpXTEPU3iWyXKffHpYly3kBnnx7NbeWxJ0V
Ab/cSPfbe5swYF2nJfKDKVx2JFiQZaD2bJnJc/httn6Nf+L3uIDdqBXRvhSF9p4ljbZ2vN3tiBT6
glmxQw642fvEPfnbwW27X3Q4mCab3A+UiNCkMW41ftlIVOAVmbJ9/0uHNXPc5IXCZk2ZVkJPguBP
nrsUWCb/NeYuzqeeX28yOJ7IH8exAy1ictom6PYGGUvfxN9+fVgnduRHA0jiZLAetp/YntqcYmam
/fUHRNwvl3ZUxPBYdGrm0+RcmYF1c499cDnMBCFsdUY3T/i4R9H52zWwzuWIliN7gVBSl+e8lCm6
CAFrbNqQO1VT5cNWOtTAiu7C4DoAwPG6Law7ZQxyJJuxugTMZjw4pvVnBu1CJzitQE7vZlNbch2u
B0Flarx07BFROS6FU2VaCBAttElYrI642qadajXGRSIDtlUq6YeRpoFXI2U61VUtNf63Npg++Ftb
NkcgmPVtcyeuj7QJD0qm1caxMUA4CosEAKMzGq9iHO5D8GGPjAQVJT/WqKpIhD8kmXK0okk8od58
3+aOg0HRjyrHvIZKMR7XkVLa1RkKM9l+q/FhbLt1s8yv60js3gyaP0T51DtlaZpjX+bV82SFtFzi
+Gc1s7knfq6/TpPWe3RuKvI5FZcPIrrPlba4bryKriDqpVqgOlRGe9z++lGHIm0m8s+6jNh/U/Je
B9N+i0Al7+NIlQFOjKSIJhgLixYKdWBHpje2JUt9TBayKOXhlxxmbrtBnPNBP5V0cj+DfjYdUBDq
UzVmup9K3cTMeZGc7ZKnbApeGd+tN04QJi2idtxoTdsywcaZK05uex4FMZjbKDZZmEW301OsN7ad
ixsdk97BZkdZNz1vb227IdSxuMZIIgapVs5AeVAtp4ScxxnpBqacaLcZggPVMxjbqZnhheIbblOr
DOCkRnhdp/qlEJgrHD1vl1NK/Dii2Sh9HFpw0EanJI8W/d3vjrW++FtRHqVJ+SAX4PzWJVuVrW6v
R+AAv4tyPVaO2iY+miMOvVHH7JXHnYlei9XdsWL0G7qInsSmS++QjZUzuBRpIsVgIQ5pC3GWmo6u
ipYme1ZRZMhzBdutUg9B06EBJhQcKIAvYH/8aJk7ua1RBiy1MUOqfvanlZrLydYdYUP9dQ9NS8Fl
e83QsKuf22Fd2Fl2XweT00gSCD0QCg+NKS0PE5QI4Nz9ar1mV3GXhF34hBwMBGgl3ZcyX1+YQn5h
qF49/OdeGDKcFRiSVoDeWQRoQ8uiZUXOQ3v1GqikJ65AjqYPkrtKTx7sQHvdDjhZjcSuH7Gdpupg
v5TQB0tV3lOsjn/WO+Arpz9hivCF/x3H3mr82pgVBIbkAm7vB1LLvaVmuqtEfX/U+7Z77AxInsRz
t9dvzlEbpDb7CgLehkyevjrFrSolIfjHRqiMk/eqNkbG1cCadzVWjxdm069tQ2VPh9MaHs0knb1B
VpabWAmukTa/s7RG+1AZER6GOorkJi8wi1m1o9U5LDoGCnHS/XWzjNp8n9Td/ZImxWl7Pvz7xZlQ
klOhfDadvt8qWL3SuoveDph3w/p+64lo3cQeXNXGxz4FwtOIBl7Zuk3swbTu9dLs3a0QYJp9Fyb8
TiGU+7tNm7XdyACo3T7pEw//++dm0cZ8U97Pav/JJimlv4cNdu5O9XqAFv1inSNT/RrsooAJW1p3
S0Mek8r4z0MjM78bNT0ahJcIi5YWkJgo9Bd2E+7WpGJXKGNI1h5Vrf8KV5bOdhM1MiK8THI2rPao
mJ2TmIR3OXoj0Ugy2WwHcBEf1EyoZymCwEkkTOv2uBvcaonS3dp4PwyBFl2aDKaArUrtUY6ze2hx
f73XvBJcsYp53mHHyV1IMctDIjfyGcNG7jPCeI3kEnxZyKVPaZ66sc6/jB5JSpqZw72dl/NOrkhM
6tWnjmwxgiIq5dovSnGbGdVtRyshlda+TVoCa/QmxBCLVamctV9IJXFLoNf1UFVXaKPfJ4VUw9pI
RxyigXxLMnFjSBL6zUCw08Z6AoEngR9bP4MgHE49Ndp3YNZ2haiQq0p2G+xLYU3HrTlhZelrHtjG
RQZ8RDtTIuBhLXiHyQ4cRorqDpXyRc1108W9hlocyWZdSPZhQkDj0hAT6ArFg57+tPsOvnxoqH5s
P9oDjS8Edwf01n5XlE+xYl9oYd4ms1JdkLyC/tbyOEHjFENpe01en2nGcWiERDIoxG1Ig5h9bWRN
6idk5OOFcD0JfgOwnLGiF4ZIJetWQgLcGjyTumdoKX1nBvSOsLBcB/zGKbkUrtpxeutB/9Q1aFEn
TUF83D0s8OE8M2nSnRyxr0rVwxwrxk61oap3PRmTMRj3frKgkPGvXKaUf9fK051tLU/ATz0lqhE1
gynAe6ofsrE33LST3pTSvqVZkXrDlJq+GGkYy2HxqzRk4sMJb64j+8DGK4G/mIROGDOoFHOKb5DQ
szaanwy7s/Z23l1iMao7thinUdemo4FkqK6Kec/sO3NlW7tF6YjxrQT2EdUzpgebnTYn83O+xFCG
y/Zn2SOtTn/06o8Sc0eVpDu1mNxKNy9LP8QeHU6GvUDXHayOHCNBSUqD+WMS+sHM5bf184LQBcct
soHIyDP7LrotuJNZtwyKpJY+xtEM+KN6at6MJrvTZRRVmTE/z6Zc+XbZPLHwfNVKGnlaf6lE8SVI
8tUXAOwBC8UwIRQsrebEVPSH1Yh7CHNOwhGgjPnF0KT8lKTS4krL+EnbzKmwjKAPQuI2GwuF2gxX
pzXC6hTP5pVuwNfYFW9ljGdxDae3WKo0JVMZFDeQZM1hdAADXO1GOmWtLd1Vw3wMaZJQPCORXubh
bWCj7NaLeZKr/LdRcaqPmuYpQv/ZF9VTjAXFU8BF5uAfpCWvQKWuv5RGkmdg4JGbCuCBzECLSnFn
LvSSooVQZOKaDxrgakUuiaESKYX6krUsWWbU3ImSuhSaxWTbrknmJ7iujAa3rjASt5onEuTj+55L
WkvAMZPWCD+F1Ti9hLw4gjjRzuyGNHh7iv5SDI3mWg3Y68mSkauWLRN7dheOXkYfhqTrF5KZ1Twy
HaBAOV9qwLmrxEgR4O2nUNKDKs79TIlOatQ+WSpCJdZs3edy/NaMywepTjARGvoDgSb5eoy1HC9M
QzeepTyW+x9ahkI+okUwxAbynmZ4UAwKgY5AzkLDB2+1yXsgFTsSN2dXxEA8y3rtIn5BdEbAG8+8
D8RyyaK8T7F+6ZfmN5XMADQlvOli4I2Y9L5U4naQ8aE0t0jrCcp88caq7U+4NlB1zZVvNt2pn2k+
qishbskiPzPJ5ERciNmBj3yWfiv1UrnUQFejG0g2EP29BXoOlX2Jwd8kL3ZIiEccl19dJ//qYBHx
sa9EmHY5hrX6KS3Mgaaxu85Cir08iORd2ZenTk5fuTA/KDMYVTOm1ZFbvoXvxc3L4Iedt+0xgZ+F
9LdZOJaz0OvSovNHOWYrgm9mpNSSu+QtoXtBuIFGQWtAlmkeTDO7SYr6IYklYDsYv/YpJXQZ9bZj
ZJ25S3Im4sOMC67MknMaJ3vRIz/pW4kkJIlALLK00UGlh0kwDFTx8SgoepamekU6QHs2JKJJCn/l
0ZiwkUVvgAsrB9LB//uG/M9ALd6hND7ovZQABMx/D1rT+lHaY33DH4cnbF91bXrRwvcuMP2FHAd3
AZbllrAu8e7SgO7ZXS0YIcpCZzGcpMQxYn4Pc2p8uYgf7K59z1Byeo2U3tcWR3/6DL9gebGsxInq
31q/DHvStjMvjdrRhcHy2wq12FvaaxQZn3yymK3K12VB92mASNTH3JellIWlewq69Invsj+JKID5
H+JdEEP+2SkqnxOWlo7eehYBxN8r/aTckCsrtyDOCNYJZr/too+ikkdnkrUPgFrk1gTBexdiP6nI
THEljXYfACEE2gOqT9g9oI259qSLin+K6LG0EoQgst2BhkkXQSIW25NibXRnQBj7ODYOi4xeu0SN
qiw4IWDJOoFYzmmDrErY41Oq3zVjgvw6UF61CppITqXkaYECDmaWdjLa2V0d9QPC/T5+SIvonMES
GCUj84gQYxKCk0QPSK4JkfRnUms6OWCkKmn+LEl6W7L2hmfvALnbSUlG9wwh7kTb38rUOCRYl12z
FO8QswdasJ+KRNpCNfYl2gG0HrUerTOtZzVR35HnkAtJdmar4KG2G0xRSQDbCZUb1iHGd7E9nvqB
anzGzDzU83Ax+dwcrR8/Ivg+s0FyMBvL1SZLI6oMqqcgcNB7qbuY3qFTwWML0EZcxJj9ntTwsZD1
0WcioTuZPCiMZDUG5DCDXF2rH9Nx8FGoXfGLIFbq+LbSFlWBgj61K7M7BCFH9q/huW0r1SMOUHW6
RPoSxvKYL+p1lAk9YUb22hP4dLqnpfpVFkg2TSZa8Ao9nByfhJly7OiV387nSJHC13hs9+o8R3Qv
+MUEMUDoqCYBteIjVOVzU/eZLwz2ypMK8nCoLxbhf4tiuknBXm40ZBbBqQLsWdzLSk04MxAVPkuu
r5xEdptcrJLzvYKS6Bhk23qmYX0UK5AwJ+qcq6IFejO4mTKdawWO1KCxEYTpAQgsvKY9c7A0IcKg
oUGGvDDwBzZrlMihy3pyoHwyD2Hc3DgHFa+BdgwEMP1jtvFTHwcFAowCM9KCbcgmmMmNyuka1h91
MZYk7qaY8Sd5cKoGHhtRUq6OfdJvworzFAIhzsvMy2IEV6BaJMfWcewn6nKXV/lH3rt6ZtBlylvr
ZnSXRvkIg7xBDkGRuDpi4m700+FuVEcqHoudfAJvRWOKfEh6pXRCOaX+GN+1EWuLkcbmXTq113rq
Lc9W+1eaV4O3TAmNjSLErteC0LRVSvtwQHI8N5bm0XM/peZACs4S4ugUo+3TDkxdHPfZDsyzLxGU
4VtQlVzZVDiwq5yo1YWBZV2UxL53kadWue4UyOq8XMl+drTkmHIQUySk8gccMFeRqmc9liqu7Qa+
nbXECYJ8L+sGW0nUon4aoe5fEIO1A9JQhAp6zqGvYQN+Jji8nYVvSlHKlQtPqFpRC1TanzjHRtQ2
BiscHcmJiYI36ug+6VRSi9OXNzq++ZKPsNYgJ49EEMgJ8aqswRw+7XgcIz81kyuKAMgcY0VERlJS
NLfdw6RnaHz4wCsd4JouYfeqqNXUImY0Nc9EmS+vaKguoZmxeM2c7YMqfgxWeJLoul8SO/7Ntia8
REtVoZngk7N7/YnJ+7MdreiUn1NJgnYhJKjCtn218s52aLmRukueQ1fC/o66zIstQbzfosVOO6gl
hlvJ5hzv3waqcYT62U5pM0hvFmmK8WsG2QGoN5Elk462ou5yyqMICDbwZgfnf8mA8kh8050umDel
bL2cCSgwzfra63oWWqVCJRtg53LlfNU/khGpSyPF/gKNFbYFJ2abaDGUB53gnTq6xlgi3zCZFon5
0oMHogtXEm073K1ny8Db68iRk1tgQ1L4EublezKnu5KvNVE7/r5A2ZuA1WtGDQShTSmSwQieEUYE
Q6VcQGjjyoMxe3JQ37N9qA3tLCEpZr80w8q19HNa5b+shAmVmrW/aGAgc9V+GRIZdWYYKR6dtTMF
1Yi9sLgPE69xELVR0mDs20HevUeve8+muHBGuVX2IyOvUcMfYQH1dm0GP0TjcIkPHSQu51YXLU/a
0n04Rb+End9JmslULpZvElbLrpEq2KL9Dl3e6IAwKzwm8D97k1jZfOYoDeZfel0cMSQz8lVp4pWc
wrhxmes9QZBlKWAYQFloa3F5GhimE3XeumWePYF3OIdDHzt4NEi7s8fXjN5FCYpcHPpK+RmEAqA7
TfWdFcOUW+xntV3AMKqcrMzd6GfICEgVb2opHDrfiM0XVNuB25PHhq/K3qtKimkVATTXL47G9USW
rfHXPOaHSmGXNnYDDvBYvZg9E8oqZECUL4Wb3WZjb05p9qPV4HclC8wlah4f4W0DsfW+Lmv5OjTM
yY3iqDKL9RuBzzXE/31M6WM9ijL0MSDDvmRjtRSsNu0gKYSOmNSwRffVBRr2CVILRvZ8c0NITIhB
eV4YZ6R18VaH0pNd28IF0GH589jkrsARx5E+LGxKOnhm0tvMdBMaIG0/TW5GamfCNfK81NZmknnS
2jLfiTj6ECMtKGGrV5s4rTXZs/I7ZSW4lU5eFRG2j+DF1q2Ptuje4Vu7alWV+9yIXwKyKd1B433h
mv8hKusRIUHt0oybgGvm1Y6AmEsn0y8rpOWuEgP5dBKFLyTfZGcjUiFOiOv/GFg7MkIIymnv8yrk
GJUP6ZwEfqeNaJIifDmVpXVMLAgUb4o22qUB23DAogc5C1DNyHXg25RcRJMx2JEBNg2p0btKYKtO
OqHSbLh4wQuhWO3q9zZCHBObI3NhxlmHoZiuZRzMDnDV6d2sf3EhZZHNuWC17MxMa5I4s63xMopo
dMKBkCv8Xdje4DSMU8Pl3Bqfu767rg6LAwfCB6m/eTZYfpfJ1zSScuqhX80yMFe3O/J1QtKz5ZyT
Ismnp6TrScIGJi0Jlk9E66UCvCJWsFPJ0SuhDrjetIrBMDE8et71J2MN0gmGFHHmspy7FEpwByAR
pGYbp7lrAw/xMfhgAGZby0rF3tK0n8jOmY6hhak9za2vCdIlo5uou1kTmOKAUKIQKYOulxS5XXjM
K9lXyKOaSSSO4slZ4Bgy5SneMvYaDhHiTr+u4/kcfJjxetBCkPNkHIB5UdDYFgRkc71YWAbJPCyS
fWbw22Fc8IZSAGeQ0ttKR9GMdGfkNa4tMmn5O6gshDRgJdNqDzMv6CHk0Ud6MN3J0JU/Sm6cqr7/
JLCesSnbXlAVa/bcouywAgg3CSM+E0gYR13CK0+up7nKEpzGbv6QavqlBCalqqJfEdZhwU6qy1gL
BrZDbfq2babQtSRI06nkhy0shCoEWdLb7R/FOLPBtI5R0L2RH/XYSFHrJ3p1Dfk9RTSp17iuVUcp
jcKN8+Yrzdh9TIqMKpH4A63ukh2L7c+WYdqwcszNJPIx2Gq0i/8U7Wh6lPGhK5b6yybZyYzELexZ
idZtsNHooS965S2P6ccZYWB7fWZcxCy/LKPpJJp1E6GZUhoGlMC59Nxk/csUlwCo1PldJbh6pUje
m1KJUTmvBX3a5QaF5zwYlHWVkf6paLKeCZpxLNvIqQXl9tQHMVqfKJx8e7aBzjHJQMIgAawC3AtT
eg27zIl6AIuoapcCec9uqhJHqIJc1BqQMG718zRVt0yKoKCO8vMw9ayjHOmOAQSL8SvjwnAFY8TG
b2Bgp6x/je3E9qwpDcB/891JWoA9XxReorGFRrfC5zGimG1rbWdWE6kDCS718bT+7cZk1LvFOHG5
T2lC5VxSh0l2evI5C4mxfctia3S7cBo0v647iCp/SJ2lGzQicO5nDJbNSMWaRo1NmGzr1P30uwQ8
4Uolmr426kM6oWZzFAvMy7Xb7bUaRSR6I92bWzTvbTktLonsbGns+TFNDAqFBQvjkuh0DfvpheC2
r5imKZl7HTh8ZJesFqhKLkFOBzLpwxPbINMH5RC79hR+Qi5VXbVvOJwhqZDD4wT2+MCZ0rB6VhFi
UOW5g7Q4FtIeY8yLCgyPsBtOIl3SX6I51dioyY9FsvyM1gRtkcf7Ium4VKtT6KZrP6Y0yA0eJL5/
KXMk08D5T0IdAU20wWx2naYsPnXw80xrwG+ONoPqLmHlsQXiWDE9j7Rx2YZ82UNlOJPdDp7RkEbb
0kq37S/yyzo24Df6O0yxQ2Wv5GI6NCLDMaIBihxFbTJe5IDkJ+heqUQlseTlIz0BphNgX1iZHVgc
bN9D19YIoMJhc2aUDUFtPTGCUbvIQzadc6X2MyME7ydDcwgDs3Rm2u9kJ3hVktzTtVgQyi4LwYTi
SOTJu50v1yQNZb+ytYfaoDU2kc68wC6g92YDMpuiRzQAZxyCD3gABJ1D+1OY/VNr1tfMDjwpYEin
JaXs6iPwiIkSIiLwwR9K+YvMOpy4lQn1qeJTloroxySZoCUWusJLifJtJOIpY4tdS/1hKYE+Z2ZE
VuwwPBF6xfyw7jUvo5ZG+URkmdYme6tL3kcx52xHDDzxQf+ZtH1z0/u93hDFPJchqfHq2jVRwa1Y
zAQElAWo8ke0f63rCpuumUSVONbVgwYf2rVo6l7ov+Mxa9CvNQB6pNS+LdoCdWoMsMim7ONT+xeW
eG+aWFrh2Tr0Vb4Gaw1cil+SePElgMZooyL0V0X8ks9VdLADw6kbii4DK4wf2NPimW6AbpckH76d
2I6fFQUcYzzRypCnG3N0KgyLqh7n2stAauepD8MRjaGBvD1NARia7gBVzQ0JAfNWedLC2mnn6rJn
HzzGRfeymHhtqhoixKCC2pXbh3JqfhqEIThTLWwY90Hlmizhihnpfpn8P8LObLltZNu2X4QIdAkk
XtlTJCWqt/SCkF02eiDRN19/B0Df7V11Imq/sEiWZEswkblyrTnHTD+7WoOH7b2SJQRRrS8TeCDK
RwJVoZr3yYjXRHSSGdroIf4mSDDYFVr6IRNICZMT3gcG5zpDkYUKvWwIw3bldRVtrv6uK9p0VxAD
trZMzqwdc/q1QWW6koSnmGUDiWj0qK0N+7FxiX00CLXbZX30mVY+HNfmMfY4OESFuXXjtzGZ8zIT
iqVxCuG6tAH8uhIvhrvWuHG39FTytUe1Y0LMgBeWXJC7rvU6evUqPtSSFMRtVkMkoZ0CVdneVUFb
bgyp/cymjNyF3jxGFmufKZKj9Cf6yR46elev7Z3KhpDMlZCCq3B+4qpUhyrqv4kQHYsVYJINVX4I
I9YcuBK/MumuoPOssNvCF2i0u9gfdzQjf4oBdEDtVw/+MJYnoLcgujWZ0Ajba3FKnqint6tBuuOJ
HawWIFj6pMb/ESZ7ZHPUEuZ7UqViRcAbsSWpRkR1rg5WieYVYoY5OlQPLb9qo/OL2TYZatZb7eVH
kcg3GBkcGg1QUW7OjD8RSIk8n4QE66PkYq0A/8x96tcklWKtY5MACGuIQ9UY134a7vPBYUPrhLFP
y59kZx3zvjyIttGefLx6+9yut1Pi024DJAGVcmulzXBHFfARjAPhNQHyC9koJEP8G+YTvS6lbfDX
8aKGxd6WJ4coWByLZAl5OOPtIaCW8iBMzbmTwWcztZy+PPlLV86hQtOZt+ZfzSAPZhJAULfW9jj0
d6RHPziVCfcotuOdaZzDkdoUD37NRUJT0ac/KtPjww+ibgXRilZPOm7chHkVXDoyXU3oRk37s90o
sDD7zhX+noiLuWByzkVenAFlfOlIujbemJ4gBn4QARyspz5INlNuX+EXNuvQhlSNUXiragZSNDa+
hw55jSgbOekpe5fIwYdL2bEi2g2aZC1ionv1GwttpwpAi8QADRPGGV2IrIOMqYuQwTvbcTiUvzrS
qzc5/DXEL9M6LWyDkqegy+FPT2VCF6OtW2c3OFTppkAz5Xhk1AfsZVXV2dfK8X9IxqBIQjraJ5xk
jXpQq9oJyyMhzS7qQaYjvaWXa5u6iUIz/CH7rNsEcaCxytXItOzxKwlVs2/4tXryO8GhcAXVKx15
kx7aPtL7do/QU6D0RHA8MMVeRWjWqMXPEWGUbgePpueytyCOD8iOmMRCFcEmkO/UKU/paLeIEmNm
dC8Zwyh4snxmOfvucUwd25pPcdvC/K/05rsu4Z/SIvpoaz4qRhEcog7QfVGzWE5+cnXRa5Fg1nA6
6qi+3a3lqIpbzrW2fmnApYsI1sHQPlaTYkQYEppIkRKk+p4P7XxPet42irpHdKjgdsbM2jhj/E1R
WUboIe46Arqmomig1ianJB5OI4IYfY/ncwaiQ1XSi+TZiXfZkDxXto7PhW3QmaDJqKA5kyBqH6ce
P6BAj027n+Yq3tNV2Zc7zzXfQKRALgN6OPV7O7Z+2hk7nhoPXTOQAgmsZRWSS6gsg3BCJGm2aZZb
RPdPuUJ4UKLJws0GHSmJDoruOY48EzObK9eCgBo+HKO/8YUD6n0yaCtY5cmC34I1LV9jN6GT3nDu
6OjDDjVme192DFUGRI5mD33dQvYVjazqZiEPtizfRmP8qd6BE/l47GIOWYkJM6r0cqTq4L4Dt7qb
Kt3dNnNJqOdnA7LQagrSnEIW0dQEvBVFIipUjr1q9LcttvyTlg7trnHvDDV8A/qODx8NtG7LH25z
L6qo3cSy/CIN7AeykF2BI2E1KLWXQ+YcUtNngjuIreNmwHYDZ286/otRjwe/0W0QE0z6kvLSTvgs
YOvOkBL/CGnjU/M4+kt5JphqolHVw3kqxWuSVdOJc96PAYWmilKX2qlvjrWdbeKEH51zI1cmxQUa
Or/MyPsRt6xwtkl5TwjQvVXSUs1F/lk2AccKtMe7SLVHAq2L4slPkAbrwY4WOIeeh6ElvQA6sFx5
jXjXgvFXWzK0ir1G34xOdyZkqqeUIoWnjJFgZuq18nyAzaX+WRYMStFD0yQVyYSF4ksT5rMzw8Zj
HVTnUCNr8ernihuJysGkUrLSbDO0P4XcpZBbXvGmrJsiCQ6eO77bJSrLpuMTCQFCMQtPN13oeZsA
T+qmi+3XBEEKgSbfmDF8FVVZ0TghxWqkpwL1cOWNeHk4sFyqNH91anTZXm9v0VAjT40+izz6kZQz
viRp1ohZweO19P+HoRg3pnPNHWFtwuyxzzm79MADdgacc6uYbMR46MOiyTn59KTWWcyQppJ7JO3Z
PnP0fYcREKkvQ3NaVczuWYZsBnZYqtdlTvPR89JkS7kJ15Cbwi6462KHX8/LEKRb5qlraB6bKYtx
w9w6ooVPY7NSs8J/p2nR9OBZ8PUAkZ6iXttmvTntoiL8q2ZKvPLieYmPuMgTrdQg0a2tjjjHigw8
2gw7ApPJTmxA3EtVu848564puh7SqvjSEucr6xVnisn+plV8nAzJhwblIekIsG1YGDaBaf7QOgMq
SCtfi3mGgbYuXZUmhlCOu1CXrGAPVZ3BnaKF33sfMLZhNZpZeZULg3/ecyLV7FxL+zLd4sszrV+5
/WUl9DfNXke2nkCdQSajkQzD/t8yFNerU8UgZ9Uw/tm3TvXse3p5LDV9a/lZd6iCU6vS5IhGiDan
Vgk6+LLg2/y/omRgTgCkoNLvB21o977uztLZjn8fLoRwwAGMWfPS6BqkLq3l1vK3cAe/fO7I7ZjY
T1MMmIaC5ihNwF1hLV/c6XtRyu9Mq52LZ38RBgJAv2+fnNjKdgpVvhGywhjZqtQd2IDdQ+qTAELm
B5/PVZxJk+MiycocMBU9TXPc2xEUPFP376WqyUinGEymJt3Forij8fxYNm6MokJ/01vtp5onpWXS
C3Zlmtw+vtM1SgIXV5t2rlC6VyNZDzFt6qM5VJ+mZXXnwrXL5/IeDKQ4Va6TrYRRO1uH+N+9aAJx
jckZXOtDmH9IP3rMER3+mmmS9DzE/S0CsGZB2s1HOTa7/jvw/I0dEoETDtZxgYrArgtuZBFPcjNZ
ZcxQxHVgYxsoCikwCvKjR/nNDIYSrSUnNcFgo41RZleLwr9Khl1eAphA7Jw+GXWzQS5U3CMbBXQ4
WuU2c7X8HrDkqa3T9gD0oX5qA/R4nkbJeHs5W/9Vhia6zxMQgq6mHwoFMLVWZKz9eSb99MPRa7QQ
sz0r76bgnt7RvU5HeZaeopgIvLw6GbU5XlKcj5iPZw4GQJohl3hemvl2wbH4Pg457tCoDM6Q/q13
icfXETJCfjxbURRT2hLHCtWQaV6W9O5bpvtgWgd7jPVLhuqwJQ/gkksisBmY2YwGUYDmBabgxHmg
KWahL3IZYSRNk+9L1T9UMweEPM6RD4zMd51lV8eUVW7jmt7AJz7qHzi3g3W3EYL1QTF+Lv/DdPD+
JXgGrkM2ooP3qxc3EdN9gpGc020KjXn5ezQsDReNo9i2NyrrAXqE/RvqxeTNPIUUd4tVdzSiOUow
ur2izcUvOH9nzMBGiyVJLr7fb32ppTt3FnQE3lQ/pPXr7+sbad0xbwxunyL6ueQvY2K7vVpE6Ism
HTD5W1SCeAiZBP7IYwJ06kx8qlB7u/0xPRkvX5k1bU3DmL6rGP+oxRb13CK1wO0i6/PQ1vkJIeF2
TN1TyqmJ0SNeVFNRajk47PbQQOBxkF5koRuBc4YPxgXtRpyVe67MzHpAFc2Zl7SDbRkHCLON4K/K
U+5jPtgxC3rdYXVS4+f8fptY13rU3zFqetsFhyO6vtlBYfW3TLXNV6uiBu6t5AP2ifGg2em8BWNt
5s6N2een8bCwyNG+J+dJdcNvNnnmK06aVsAHsxPduaFtd9/VY3V1/YYzvUdqdkfvMiIJcrvgVpDA
Z/tI6x/LuD0Hg/mpz/Fpkz0Yaz/sxbolCn29uFkDL8u2qquAmxTYQyZbzzivmu/K6T/qRZKvDxkz
ai+cTkGpzVJapKCWyZ/k1vZdrhvxmdhvkGCJ0LY3hX/ledN1opIgLYV5jcVUz7SWoC1RIseO9IsV
Z8kdW2C0Scj0HWfHSsYRxsDADmUnLHfNHPUwuWCnGKM6B+aK47cmBmSfFdtaCzFRelXB0JXR9yaG
zwvyitJCK4S/I/XUuqN5ql8Q64Zb4tXFmzSpqTLAD1ZkewymkadKsGp+fI1HJSWaK23u9bMV+vAN
j0QWbJawDZo1J133mpOZ9N4+yYvgGPUDiaaCO10DB3RhKBdsdAZVNKFzRt26fiARaa0NwVzpBH24
7kq0WBTBahu7eCiszs03vTfINdrh4F6EKrygeKk3opzkismLv1FK9YekCL+ICinuXdMZ9hw40Cak
WnYVGI97N4TtPL9a3spG6yf8DuJo6DdtZETWYdtEb5pp4bzCy3SnqtTZGd7UvRQ6ulPhO+2Lt8Rj
N31Y7Us0hUy7TOsdz1e4a0KfuKf5JWr6eGUMbrJP4A5zUCdHKLDiB5Motuski3ptlMjpQieoH40R
OK+q0RXd1jjrP69RzfAb6zrErinZLsuX4ZjF0XExXam6Ks+3S99X3nAyC8Zts0Q31hSnFEb4lzaB
H6pn1ZNcfBdJI/ND0Ne/lhXFTRA5ux53GR7oOe1GL3Yk1RMNJBG2XJq+a+/6uttBn6MaMVr7IIyY
Kz61zYvfvXU4Mx5ul4LghV/MM5n3gI++wybAs9j11hXR9IeGdeShmh/IV53WVo9m5/YeRrcNP6W3
LwZmHlntVSRWBdbWLUr66AMFzEJJRP+wZo0fPy39m8uJv4l7fVWIJv7Ls/9azENOOP0gAqJ8Szyy
BoHLpgybGMoswm1rEB8A6rv75fZuQ/khzAzGOLjO9Q317vhRfNQE68hyh2oyfxxqlT5lFNFXtyy+
Gu+tDizjStfGesUyskGaCOd9WfT7Phof6av3mYU2cdMXJknyRoPKoDLgoIahs6blmP0Y07sx0mcR
STPewnGaXDp3ypmurOVzro0mtWPjcCrEaTMdvYDgYhJUumc+d4flIyZnG2BRgAJfXqY6Wqxxsedr
MvgOZmn6sir1DMSwfkHfILCJCjHjl6av6D5WqvmKMSZstdQcj8XIsAacQnUU89HeAxR4J/uxZgZo
6Cl9ov78j7xGJHHOqrUgHCWpsWfXQmsDEea2FnK6a590+WEJSzynML2OXUDc8tC/5B3xrJKOxCZv
/OHcB5KOMIXQYfG7LmamCtEu+rcBiiQBELGeYC1EJDGn5m5v9grZGBby9ri61+gshzbwiD7tfpjB
6B3LkcAVBF3OY16VCW0kkX4vQo9BeNc+9lFrrWJgaWvFLnJufBjMGP9WczTw+21bEBHbGIkAMb0W
Ve+rDLPFEIqHyEzyK+3b/Fp33Q87dHCkLW8RZkGpMrXmg4fUZVsTJPHYYVM3COJ5nuYHv7bQD5S5
e1d3zJ4H+v1qqJqnJb6yhbPXxGzfyyuoEdU5pleUly+TbZy9pIy+jyEa/haR9z3AVOPS+h2N/Pl/
JFO8VzNzUWdOtyeOPDtEAM7e5u9cvmD5ztxDChY2/aofhuipc7XLYjzVals/xoSlbhZeW4VGZ9Ph
u9Bw3W2aJQlqIXWaLdLLKFLz3B5mp2FG6G2p2Q5TaF7a2VNlJZxzyOdD3zhW3QW/Owhi+IhvAN0P
lZGeC9aOJzyX1ZNKp/OyILpV6h6JjMk2knbAtmz52cMK+SAzNP+e9V17htBwEEqNnEer/uDoZbct
ZuuIp80U5KoKLhIqHCDS/KVsmM+nbQbAi9SfF7he5F3wwd2R3Je95FyBU8QIILblJwNG8UyHUzwr
EN3FRF7GLbFAp6qbe6L25NUordvi2xhc9CEqP+A7JfysfbmFl1t+GLr+kZdpuoF30t9ruXe3OItg
Y7+aXaW/Da2wgLyT/iT8r7BUiP/mOIN6XvMK0AOw86odyiL1IIq03Zh5od492/3K6P79Kt9ym8B0
YeUvJrPu94xz/Ua3vP5ScPY+CT2ztgZC4u3N5Xcr3sbQuQaaHt1X9EpnOfr04seSmFvX775nQEWn
OqxRuaRwUMyw+uFKcwcJkzk7PFKsbvZuatQEUpmdqhucdhU6mn5hxlIw34d8YM0oJAuRwG7xDIuF
jKSVGv1tel8oHYI7UnoMfCJgzT07mb5lqTDXiS0YoHsxoCZHGaCS2EZsmt51Ut1eLO/kCQ3F2+9h
uhwOFi6vHcBxDwo/3iwvlwddaMYdXsH+EBcBJEeNYj1LzsUceDHJmBCMrvWi3bRUH5beU5HG7FvM
Or+ZJDMxjFPppVIqPdP4+/Bj53P4j+3bHZPkYOWhjg6AQ+ef/4ErMamZc6t2+FFiJEY1Mq/OPXxy
Ti9BuB1q+XBbda20RGleTPF9UDv2xuFY9V424XvS2P7PCu+UGNDcQ0MQ9Jbn6Ge/8I52laVvrWfs
F5bN8j5QGcIx8NEw5RHPVQcRJwtov/2JQXVsAPjMdKeo+BpZLde26UdXcrWMoyEoQwo/leuxnRV4
k2iDvaXg8kCofIH2Bz1aL/QjQZzdo9c4v1rLmYky2ApQMOX9aQEKVp0m7uTkM7ub+YJS2XgVxrbH
lEtPi85hp5OivASLeNB2Nv+OYfFmBvZ/U8Ck7QrLATunW1jFsYH/HcRWGarQWlVmR7qeVOpEZRCx
mEfRQ4Bbf5f/5xmJUOHtvYYbyYMN8xpSEXhB7L/qYZg/MMBByxiK7HEMMod8rQxdVi/908RJamtP
Q7UyncStbm+iljSOIz2XSJfDVevKq85U8nTzObaIcbe6Xdob+k8E/6ggn96M/joUg/fQLQ9pMlHw
otcqMyA281vJOFoXJ/Q+JX/zs1sYxCZ1Og7swi9OlWPJXWzk2RMm76ciid5s4fmvcnSz9fKMKUS+
7gnNuzRILjdJcwhKK3tZHqIalWZQuRWYeN4zfd3ZCDvbFj4TC22ygkuo87A8M0PjrcT2een09j3R
e0GSXGe+MlR671Fko1sGrJFxTlbG5NZrqWOhtEVDMKOXvTQ9QzCnfi8wlezIC8EkPD/4aWTfO1Ln
N3aTl7Y1v91w6S6eZLQqOLAjPWF0VE2p/z8iV+3/E33k6dia0OrCZzBcgL5//3iYWSRbWyLDrQYv
fYnGbBW1ivUtNoD+Z7b5OTQQCI22TJ6LuAt35QAYVdZRuOuZxW1ZlmYwV0ctO2T4PWbTr6MdUSB1
D/5oMjmcTzV1opEYqM9YZru4KxQQgiYkaXPnePrpNwUJVSPIpheNoMofyxPIKeg30idUSKQ9kgx9
ZekUMI4q89DAzv9pOe03DpiAm9BGPJKgY/0PhNH/gRh6IAFsixBc1+W/tFX/fnFg9/LRxo96Kgzv
kKvmG1A5nPDDpNNzxXqBkn1+ndd4ALVWxxoXoPty2uatycIWV0Vkr5bSOKBddGrwTt1eYmRtby8N
uTd0x/gkfY/OrIO2VbdUQ39g5rzasf4liAGFdle9g/PTGLr45T6gLj7QdRT2gXraYW4tmbkh59gt
nl4pgu5qX7ttb1WoxwP/Z5Tr3BJZ/i2b98g4JLIgHSxxjCs2ltYyfnSmjTCzow2t+lj7ShmWqJkc
kPCNofK9kzdyt+Xa862fVClSTyTOM8y/1jtywXDHrKDae1ij/331Ms35Ev/38gUZl4xRC/Sy6emo
Kv7x+YwJPSqaSgvOo82Pl8Y9LCZXpudk1FkvEsJD4rk7wvV90yQpS4lB2tliQIUuPJtI9Z/Lq8Wi
GqRMuITST8s/CkOnoyyS/LFyOC3EEUrbHurGUjrkXkJSWnlCmF98Ke2CcYbbsB2ts+Yb6qv3HWsG
XLQvHajlLewS7N5S53SirK0qzeij8SiYZiry5GkuAiXFIqi17h1nnXRdZrW2YSwUIGz9/9XMUteY
bUqaa9TcOaaLTrEp+WJ/iAgPanrjEFrgR7EnHKP5aKtR7++aWOlrd2asTsN0yKwyfMTTQW6DNTyy
Z5orIhaJmmBgm1UrRoVcTVJfmL/h+6m/loC/eDLh8/rMaKRJUSLI1tkqcuhOfpchwhfeU9+TzGO4
pKiHbZ8eCxq0m8VeqwkM9m5iP5od2s0a6g/k230yNPbjUtxkoQ2SXq0jVI9mb6knV8chice53Eom
EN+PhhXVH30eUDiOsSsPNKI5yy74FK1nPuSG8ZYaqFthaqO31ANrresGIRmI9jIfrX1QMvLU8tJb
1Q16DGNm/FayPQ7s2jPPNyFXhNgsd2wJ3DYN/8lBF7zCko3SY5RMQ7RZb2gNntxLGh/Hkpn1dXTJ
+NBno/w0oXKVw6nXSEIckH2RPs4XJPIpNtDorrrEn3NgCzgTkfeU8i91Sqagflh486A9kMEwfD0o
Q8fw6QqD6LBuh07W/iU489h5kXx5dZ2gXnfrp8rJD9FAtlcS0xBIEaE9I10jQdnmVltyZiGmXisx
wnjTNbopeCz3KpLT0QgmBmmc0UBlRVcnd5BOICVQHkeQP6twjltoTWSCzvGIzMEAAebDn2dSVk+e
Wd3XgJtWHcIODDF+e6T1YO9sNHa9U22xyMm9mSXWe2AFfzlTMj6UldG9SsdZCSt9QX94t7RjtJpl
2aDdvTVGpvFZvst1P72rucup64VCMo9LZtk5c4HmoCL3aa4tdn6dFlgUeegICNtWCBZWf95bntkV
gogZbWaQK3ShNB+ZRqXO6Vb2/vv6Y80Rs/9YfiQ8PJIBhdA9Nsq/7wBKOvXkABeHZsmJGY65eIZV
b91ZGZOa5eSzvOc2BrTTIxOA5HY2WQ4oDWHvh0S3fx9alBAvMC9p57l4Jk7UU8Y5rSz9PIhXqaR5
e0c17rfWx5y4OK/L2jsHE/6epk+17Tgk5U72EzCSSGem38v6qZzZXETtoNzBlLfvKCEPo2sYzDL+
/Vr8n0qSpZgawZOO5TguF+MfS3EygllVluufqMYexxzWki5Vc1wIZoY74TY3mlc/02xWSyInlvcH
Ohso68bmmBW5u8alDGtFlPJIksx0gGWv8I7DOxocc1VptvrmVqxjxDGSyuAg/JeRGB7i0Y12BqeG
B5hsMcJ93gsyI0ItgorddQHbsOyMdZ49Sz/zOBjrh4WYY0g+FxNUBwxTifkEjAybcpIVzWmhZoST
uWX4q93NxIQLhKFVOMhfodlzA8/pv1U8pYg9i3ifo1e/dpETk2AYodpNwuvy1vJgg3TauqIn/Hb+
suVh+ZIUCgcKheK8vKUrfWX1XntxWrSwMFiHzySRFE9xkzwwGtAf6KAA22F63XBa/YFH+pwUWf6u
12LcNbhjdJrOtyPd7Vw37x2xmX3z5KAfTfKvjrz6TCwbJlnk/uzqzEYs6Zndfkh0uVI4erairLSL
FpV3//7hMOU/2bgkoBi6ISxDoNwyjH+mAnSI9JJqJDg58AFZLVyKOPN/CVHMwkg0cHluBNvcq97d
UrQAODOP80Jpv9t8kOzUErjai9lDrKezzr5+7ukbkcpIOJ3TVc+28H+//+cr/jxLil+4BYLVrS9g
0bIpEv3czAFLid32j9V/ntkTEunlvUCoL2XF090w97Onprfubtuk3hQfjCnVHrmNcZGuo/AX80zQ
Rprh2U76mBNP+mGm1HRzIRoDDlWTl31Oo81JLtaJt7XUiVDmE1wrwCP1vK1VFhr2W88tSAROrJn0
ThjXRvRt8p41NPZ8p2ORodPDL657xAHhmN9z9rIukzsVHEWleSnMhKwxXTv5tf+kUTy1mBVt/ZxY
qjwBLtz1Kh+2NaLpj3ZMtr0oYGugzluPSqv3Nqf67bI3T4ld70HpEQLZelpzBM4SbqsqeW4XLOqY
ITlOxnetVwO6Vzk9mlH5Lcg89VEMSbsFGqyR51tANLiNJqcMonhmwKHNaYzNtUAaYAOOg5TRtqYh
MKjv8Me4TybA98dipGnMufndkXTfb7naZHFRGs1T1z9NkSIqrKfCBL1CyXXlAgDeDorfz4ra4J8s
QatozyybOJyHlViw6t48D/OKaLI5bdS8QC4P0SC+EtaXU+o07dbLdFwpCILRGLf5lTpuvBcOWOaq
5VfGB0c7PCKLFJy6iwHSXMdaRjJpNIv4IPwLZAUaMXIeo4FJS8utP4N4Jn57dOmDQNLt5HfhABdr
2TDnJiVjJb0/egqJTBINUJ1pkd3lCTFqSw4sYiBjGygl10v8Xo3mfls2ETCkzPgAIKPvXDPWVo3V
QnUhM/MRCuHGlC3HTGjAS2oYVZW66Boqjr7EwhXq4iutjVcz1M1XZ8CyYTWtyYhDUx+Rbnc7Tv/x
RuuS8fkfz3J0s5Yx6ITrWNdlHo3kDIqdmeNk5ywc246GJTwiX3JmIRKOTECdBPqJLJK6CB79eJjQ
aVmW/5SgHn91VVrt+VOZPYdczCF4NPLpIw9JQ2h9r3rMBXCLkR39MNFxJTHTP3ZjX1+i2cnqYm+a
l0Rlum8ihvt1I9vnfacdUGktowVvyDMsbnTwYaWegii/GGBHX1uRoXenDvcqILOm3Cw/PiUsHc/5
Jy+ZHu3M0UMwNu/HywPOkN/PnH5XJI52vv1WS67Z8lCY0bS3XPXTyTykl7N8bZzQEKx0eMuX21O0
Rsxr2AJCF4JbaKJSOKbuVXh6tcGOUyOSZeRhFebFTEL63+w6wfzgxI9aSR98mYiERHUegoIfD6PZ
Nc6wTP37ws1p8m8ljiultFGdoLcgzEqwr88U3/+i9AJVxGQ2AY92MyyqjVvV55HaO3Ib92Jh27sY
88PybHlvsD0I7Ri35ztV88VHR/TQ/XLfYkb9qIoyPpGveUDc4jxPccZBtuqGPfIW8VzmRk08Ggq5
3i6J+1k25FByfp0aiUAvgGw68AyBI7mFweBtizr4/89khm266vAmYDiD6Nl+4PMbYTdM0Ywjf5wE
JkeMCtOlzxGhzYinXvfZy+dnOD+nFfXCI4Vou1UN+YeaUxfv7YQf0Gz98bIwOlEcrJwmzF67Al+d
y2eWkRz9P5+haG4zFDVdhqJT2nQHG5vBNpDZq9514vv8pE+kd5h8RUcRRURNM5GSI1DXWE0/sibV
zlAGSWtCIX1wsDjtEC+On57+rRj76CNOrRTzdrur0wyFAo6EZ2mDO7bMzP1rEAJdlZAvwzIY8+Ls
VGsoyWikY9cYlHWqevd1uU/FyFYqDKc5+oqsKIHibSwi890nPzGa3OE1NOPyLozowKXQ+P5Hkcj+
8rePk8T2Z3I49agPbQnL8J8H9mEyexLWicS8BXtFRQetlayRS9vMUYsggm57oisf2mzAvqW06C8l
tkHbun91IQXRUJaY9UQ1HJcRlgDqeBBDfCgq60byW+h+umFl5wC3ZpnWFysMXrjf3HszjYuz4VVw
QONQwvCZRE29WWbrwJr8a9RE62BmKyupyt+nYggZkBWw55wzVSUMPfTkjJoYabVPnmISOjQR2E0+
bsnjoxUh/SzxR/zhWpmo5/GPZe1W1ILRP+wKqV9u6StNeawIhK93qO3EqSli59QWeGyWSkL4qDWj
Pq1PQJTeAkGDDZlrW58avyL18tOwwarJxnx1G3O4ZCVGHU3WNpkm6MmWa4k5t6If5US7pcZYHuTn
7dLzZ07MTuIdNWv0DWdgugc1VB9UEjn4wWJC6g0X59zAbB1dX+aMWHOX5pxrk4XdLmWBpfnn1khx
ErUAoxaOXpXL/oIBzuk3LdGemAAoqoNQbRYo7/IgZzyvMVjBrlsYbnZXbJK+gvzfaW2FUtxT2zIb
7qxWPje3fMVZqAXzBqFFGeJnSQefKcNC7LPNVNstf4mTnJY/2QXZRbpmtC95+2pq1c/KEMYJ1A/9
UovayrOc/EZ7Twf9YmtuAXDcsz5VkkVbIMTVvTK5Ams7QfmMgrJdT22Jb3eRXSjUByi3eqqwqKxA
wfiTf1oexrGEAq+83y9FNBBlW6X+Hs8sSvEBs8qymfXzjra8l5ZNe2wa9xNJg380BsN+8F2juhPj
9GLNr3R0bg/Ls8kUpEEIlHLLS9/XsGUtWXZmiNHrz6XHytHsIyAqt5wcbrhrGwtnD3UTapjIiTZo
oqDfLCoMy4khS+DrZNFCmaHXAe50t1H7pcZAFpUdZVK8xMW2SKz8bBELdB6hgZwhrxjnQOtBo1Xk
PQyhWaFADZKrZlrGfQY/DOVFkd7dbguYJ8/Kble1buIB06bjv+9SYj5b/u0cbjK5sFww8p4udYRK
f9+kluNooVfz+Mw6JSHaQsb55uvyTGp2fT+1bozIxBAvTSkQfacakF8jdF7SJhwRokfjxphflnGT
n8aeiYtetA5Zz6H5kDbZZflWNx5ARC+o6pu8sBiCeK/jou1Rsnwr2xHxrRou6fzAQK6/0LBK972H
S0oh9sDEa70qHD8nRkX+ekl1yERSrNQE7jruK+Na0baj00H6QxoFFQak0PytofJl2b33eIGLha1I
ugP8vqh+top8/B9DIWM5q//X9eRCck5zXYvt3nYZUf7jetK/B83QaibC7bkziMYPN0aLzmmVemFz
bwfg2dDLFdusKUIiulG0NtGQXa28Ji42m1tfAZlLRkumeVTSLHWaMjm7uB0xn6xuR5h2aMd7JBX9
0ZGjtjfdunhsIIbMiSk6e+vQIragWdbMp6MGWRR2N0XsGdFVF4VsYbmLIHP67PBbkRLHnBftdYl5
qLiFNzLr6xPnWX1Ld49VnhxuZPMiOC79UEnT8RCIbFoFYfEYJDAEiyD586SoYYLVRYIIJ/biO69x
EQJ0hniLVTPsyG2qIKcV4s3JEncdBBAVRzNy3koghittxAmAiZyPWGOIO9RizY45SPZKnfAX7EKS
t+sSmhC0i30QuB3zZog+/4+w81qOG2m67RMhAt7ctrf0okTeIEQZeBS8e/qzqlr/aEbfiZmbDqBJ
SVQTKFRm7r22rYkLJKZk60uUrS5lS50k3tK47PamPK0t62vjCXHoivqHMaX2bii4tjaxpwEFGjMC
jRv38vsFVHCCBIZ27O/31FFnzPdthijdMpmyCB/Vm7pcTcKg9uOMcqL0sTy6i959ri3/VY1Vw3he
WzQucMl6RAvYPGLk3iPFeCldMPpzXrRvlebR8kU7/8Xqx00zTgmgM8TkYwtnRzCaO2IgdM/RWIzX
NqaN2qQVYomlZW+D90HlTbXgIU7q9Kbdam1zU5SLS3un/1GIKfyRZ58MZ+i+9zGegrrr3kbcszft
lJpzh3L8Xdp4Gb3Z0HYORO5VQ3fsaOh++iQakT15iJ+rqkkf1Fu9EyAtdFqCJ8LK+EqS7vQ6uP1P
Frn8Z+6uCxipP8c+eV8Ymx+aeLBuccKJBDpmwDeB181HFDKHshx4SiNtHdHi+9gR4uroRC21c54S
6C5/jTCnjL1pCR5g8hQ7Z/0f0cfW/3RbTIddOwFjiDZx5/95/44xo+m4msWpiq2HNCa/3ncM83PU
9EDlasRwYvGStVfInhY/+kE1RtSLmjOMOW4VS+oCGq+/U80w9aLosW7VdwhQG/fYjDZ+OsPVdmk/
zCe3sJ+ENi13DZXpLQo49siooCvILKr2l+WBHL1xjzVL26jq5vepEpq2SyvW//5kcM0/ngy+Zwbg
NgzP0T3bvWVE/618MYbWqzCFlyc3HMWlqp2ETTJYEqtrH+Q4JcRljdJ1JSbDO/9i9lP35U5fHEMP
Q3oe1dsbFrfPewdN7YyZRGkkCz7hbb5gLmmJYjDQrF1UU3bKkFzNMUvHVMA9Nrt62jedYRyHZiJ0
W/7O1WknT2Ob3YSuOUDLpNMlbubkSR1FRpE8Eb5C9W7ED1UlGyVyx+5jGH3QJdPbz+HoKhFa0w/2
uk+wgHPhgwh3Bf9O5gSXamIakC/td/h6wXPuVf2hqAtIMSMOx8hDOtHZZnwXi35CGoZc1S0Jfpzb
efyPK/J/ntC+Z6H55/lsmqbDBflHp5yM7sK0sFyCX2zj1WAXr6PJnMM2T5CNmZ25PiWAbmZfiWnl
U/bD+sX3vAKAUT3dhU4J6TxMQceSnTVVPjwYftgCXQBT78q/zmlQ3AOb3ChuPcb/9zIvuFHlVtQ2
tPzoVm4OFKJxtOPM1LUz0BwR9aQfItJDaJw407t8P0TdxSNutg6suj+UGDr06K9Bx/upLtG/zrSQ
dd8tGTkBMvTPy4ATW6lG1AsxFzvSaobzv1/Nhv0/AweqJ9dFp+FZ6JQoo/650cEvO5jsuemVzY5x
zAZrfpplBI6MxUC+Mh4cp5QhMqyLbLVe046bu85I1AJG/0aMxluUtW8TLu8PeRBR6LIwQdtUIYdl
V5QbreBJW8AzJZWij1HY8ggWI5GJWlDjMSvaMwnT/r3J82ddcStvB/iGe6tkBqRj+n1y6G0eakNf
Dl0/TeSNUaQQQ7mNZJ5LYmJzKCca3IJ/C8C7WX2uekSlDG3dCyuk+Bw7pBqBFnohvWQ361yxS+AE
r0L7kcpcqcV3HkRWTXBl7Og5jYn3VZKw1vlMDT8iYB+tY9PObD5GkrAivU6+kCIINKmqLo4LjBY2
G9HWU/pO420Cg137yFwK0HeQ3/ZqXKIGJ8H01TFs5yjQ9bxM2hn2Byg6YZ4F82imbtoT3XeImYb+
BfxNd9CHcB3Mn26DPxx15ip1cDlBdCEfIjKeKGSnTa9j6ehbxsi3ffHiY1lY3HB5gBr6le7k/CWe
kLxwvdPWrKNXr/IflbIYPaee5j/ScCE1wXHzO9ItYykjBaDB3bQyhbEOAL7cr9W+Xr20ZdqfU7f9
JQdTAuNGj9ktCRfSieWkD9rsvClN4hD44hDGHUwx+i97SahZu3WH0ut37avXH3ilnKMaNpJuQywV
LOxIzNkd8Tt/PxqXIV/PXm2sdA+Z/CxfqMX0/2gnOH80p1hM6KTqrqNbti2bU/I5+LfVPWpqu/QK
sz9Zu8rrnlPNQLQr44Icmd0F4XHlgZvc4gBE2IAwHT+MPKfKpA1suXeDUmRFvbc109G/R3y4a4zW
P/+C5UftJgzLj1iQeVNOLBEycmjWwDRUoLk9EwX60PjzQ0cnnX4Oq4ZeDc/0Y5HkSOUxFyd7weJd
TxGTu2iimRNa5vNkZU8aVrFP7tDeGo4AJUW7GX0xYMevc8a29P5wRM2QhzTj6NCIGRs0mmpxib3c
hwrLQ0ad5hWJCPV/BKupT+53BeDJNo1v2IZBKozJB2z9sV47UIKoDQbz5KtKN5NaEIwz+ecoHL4E
ItJ+tFA8htTs3/2ssdx9VhEwW3ke/vEZ5sxfR3blPMZh8vlXdlROVgaqp5wsmZ/+0OQnlYPS2/Sh
4qLQtikAH+EOXSxRL7+OYt6LYnAsNyZ2P2HfA6zKTnkR+rszIWuW4nuciTKC1a/vuwHfjGE3a1aq
AG4O0cXEUC5MGnraIY51cGPbuqgXnr9MwczIW/P5Rps8nQG6jxgSNTd/gXI6XdSSYKHTv5puelVr
Q6OTf1sk+UOtLfjAu3A4T3Q4Ll7qwSQlfwtNrpc9VsuIyd4s40PrpN1BFIZ7q7rV3VkB7HFAth9H
DS1uTNcSZGba3k+dBxV91F8biDGXODeIlKm6HhvbMOxEB/c4cqBb4Rt/1ScxbkFHEhyZaQc4afXT
qAXjyiUyGNkuV41jVPo9YyC6NA2o3y6Pg6///kyy/uzo+YHhmLxwlZi67dl/zH2LKOyRFAzOsfSc
t6BCJbEMCZRH/Es8PRa8igxNTC2LKXMYJ2D0NA5smU+IHlyIcW64rYBGL3s4VoA5U33BnOj9NFPx
UzOnD0dGEAxz5p/kGWsoQ1hsVZo/fWhmbB9sDyQVAbO+REFDbK/L5Pnf/4OOLR+qv+8F/iyT7cAg
yN7DueZZfyalkrUDy5aPjraMNwSEc5KRuUjDnZ6X/dYnuGgbMfB+aMn/xB7ZwgGOxV1g4ZMs4qHa
E9dRwbLzECMZSXwlCluq9WJkGLmT4RiE5Qso0e7LszofnMK6JSnzzDF2HpO7dc5ubmc7gGYNJPXP
NY/K9VLgSC/66vPv8GDH/ahycpGdFv+xlaITbv0aOK2V2cfJvHQAQ15mB+6wuoOd+qp1pXUxBhIJ
qpr5GDkC7DflDtXyOrHK0sD/lA3eaoIWyRgKIkxLDIYXW9+gebef3Nl8Lx1zOdlSrq4k7FViNweH
nV0QBtBkCKtjQmqd0tJvV8xVuUFFN31NS7ppspIL8oGeiUa8D+sKAkupGLcdwPSxMeZnshyRvdFX
P3dxRqAm7ZiN+pbFQDVlVkC91GAhnUl8N2jEuwNEUjVdLEhCcwPrCLJh+Cw6/QeEyOFLyD7poZL+
PzmdmLvGvLgZFajXTzYtLy/ZqgaOKoar4nUOnfhBWZN8naiPxaFKxyS9vm3Em6xF8jww7KK4XxHy
in7lriySEgoCYWmjYb+5pL1+cN84axcAQ6wZLV5DArfqpvtEP2w6//W2mRbYrjId2ye25MiwX2PH
cXd6ME9bZyyPqtJUPeWydizaSbiZ1zaZGmtHRjXVcqdrOe1es7V6U2Z2zD+EEXv8mJHyhfTiVuNc
zc83o50cL5cI/dWsNIX4MjVMN1M7AwDjI6fytRnYUd3yB0FGAWYZTNqfLgXGCgjBRpWBqiAU44cI
XW9tgGE4+V0Or2iYfTjZjgcDBi+FvRK1Ob+nwQzDjhIkNm37yt5xC2pZ39i1M2DeD+LnpW23USg+
MQe5ZZT5tVnd52X6Au2dvk2eBh+D8C2iAWSbRBDfbKQp41udZne/SwmFX3WZ92E15fSpnH0hg0qS
U5Ea/Z5Vh95J38JlSmrmsp63KuG0MKYWT0XWa5KNYH1QM68Dc9ZPqQYPR5tB4M+9Vh1Twsx+NbYd
vb4aeh18GMFuWdr6xMJvfZJ/n21EoPGj4cjab8PlkfCDInNhTbhLdQSwOvoeAaixTUOdOgY4txN8
+MQ4HFXWIk20+z6GO8KjlCFgaN1hq7fvolrf+a1wz7jGm6OWDC+3gkb+wkuA8yv8OjUpINldT5bn
aUQldp+WJXpU033OEU1dBDnNB7ZIOT2ZPt4FXdAfkC4YR6H5MEw4+/1tGivzyjHFcNJwhD8MQXRh
AwzCaYh/CFDmUxaNoCWxYU8tkb4TEsSPQJT+tc5Nced6jCSqrLuUbC1N7JYPhqUhEls076BntLeq
Zso/yO1Ahe9uuV5SfFY9ARWh0La93RZUx8DrjDL9Vvla+tIMbCUMbWbE7Zck1ZHQ10fFWjPn5uz1
pBFACWINiQlzuVXjadr8wNanioSI3utqbsPkjmrpU5SRCI7tp96JeiqOYxoemtBk2DByQe0rdEvr
NhXZhVDJ+cEzoDDo9F0/8Fvs3X7mOh6qXBzUz5GPuC6KYSp2pQtHdW4DxgU0892CoU43c0vqFqQT
QLLe6+3Ppmn4dXGxbrUy29KnfXeq+/otq4Lu2uJtBm0NvFUOf0v5w+EEJKMidTq8Ke2HJvpjBMbh
leSV/3tbfcNoHTThwSu5nU31c4USzE2LO/W8VC+EVBTrJqzXPrGoe7/pnAPXgL/y2mjv9Va3xYL2
vU/xruc9UeNcy0969Ka2lMpVy/oEWi0GJjF0ZPkqu/NkkYkkPFHuQccyIOmpKbZjLpjIN4m3ZbpX
PVHPE4AdoKyg1b1TpoaoqPV95hVHZptUk7GM6cg9Uo6s+8UYu69N6rwbcze8mBreTdsFSONDtfeH
TgcFQpJWy3RzNzIiQmdKKWEB0cbJmhhbK1sOhtKwzjlGWTOfidZZnK0qW+PXKa018GLYinNmokhw
Y35fWBCjtGseUIj2x3Saxn0Zo75QCoko/n7rvGp1vermcr7MGjMdF6nNrtabaW8bhLjPuuluI5Ln
DnNE2efQETsKx47XKhhJxSHlu9ZmwiiVjhens8WZ3elzFE67eogQ98kNAlGc1UZPBxt7t7DYWZLZ
MNx7ae8eQy0DIuC10xmF+Wuvl8Yqhwb4Dh4zYacQzQcsJr/IBS7l5OX2GdyKStftG/CkGl0ths3n
yEZ1hQtehGQ3RAdSin/2hpmdVCPKoXXG4kQPH1HgXoX6qBfbgiCr3lMTK69P7hBHo6CQ7QCvzrm9
pNapQYl3HOkj4tLpa0ZFjv3szlpzZMxPhNwApMhF7WynMdrbpvkpDyyDvQsZyuRV5BB/6IP6XGFL
utWXykOhWjN8YTsV70X6iWmDhj+PJ4hB2MUqJM6xCDL9lUimvZ9E7nfgeF9n1CAMoIJSYEln4Fjq
LmmqaVw9q6Oyjr6IQn9iXV/Otm0wQrB88a7FsGDMl2qp0VnjjV9BVt/jRhgOPvKPkzFYAHlV7TPb
9QWkYbDzwxhVquUjwhBkVrhDaJw1JimAhKy16Dznk9Za/XWwSyAUC/Cx24x3sP3y3Db84P/V3Az+
3JkGBBkhPA3A5aJBpS30z/qXnQW1kJ+Pp8SzktMkmFbU8x15VI/RnCbfHPcUxUX6fbAgJ7tduTy4
4O8kj1VG0vSkvGfaPpp6UEIw+N7UkUj0+XYU//We+uqENvhv34dh5hvTc+PsBWK+TKZTr5usqd9Q
L9KXcEpxZSrkY3IICUTDAE+doL2S4zKhFSFRR50OpGceXAMUkzrt0T/CfU2+E6kD6kayB/BPtBvA
9c1BPcUHdTp49d5YvucqFK3SpGiiTsublUj5ibIW/mpO7DvYAvJUlD9IOYWUeahukURlWYIzUBqH
Am4xYOumccwBom1SRJrEJU/Fi0+AOCYIgSxKnpa2/WY0iZiQ97VPKHWbS+gRTK+OVER9g4BmC5Ns
1J5jMZ3MtuyvGsJ0+fAauxCtutv3a2XlMrTWXC8VSSNpMWRHvaQe35sRgBogLsNzHUPWMikiNxE5
DM9D1HaPSNxAE7vIoUNrfHYDtgtLCwxR/X1q/0c/U+YSSU2D4XMNlrWd72absXi8WOIuHAmb94K8
3w9lbMJ2aIFF1Xl9owbYyiUTwPFX7yWB4cGSj1oAqcMvzfVvpXUXw/gJO3FSb6UN3pqSiJhjvLTe
nud0x+pIYQJVXe6ziNMZx0Xg0KO3XfSwEXNYA4S0Ep/RnLXScl4DHKFKPZgnrjhQEbAp0Cp/VdSj
xDZa1gOesvRMk+YFkpDdbVN5DaF6vtf9xN+YDUEfmmuF537ow7M6IkNGO5tLt5wlVJKSZHXTEbKq
tfeGyF+7QXdOdPewXtgZ+xWA+1vfNQhoXTzy2uiobdVXl77C0zQn0qjOmloPmQlJtH7AKA0LdPoa
e7hq+8zvTuQ8Wk8yEjFrc/OSdCUApDZ8rN2x/SKQGW0Ygnh3qDPNo6nxMIvn9kubtzwr5BaVBJRi
Z1k57JE2m/ZBbLX7lpnZyiHi604L9OwzrjNlKLZHAfQ20NijisS60lSB0m2l9dtQJach7PVdWRQ2
Agm7oc2RtBd1pF50AzygNN+GSUszsxub1wGUqLLbTm4bHTRMcbu4RTypa5W+yWOPcWfUfQZ1E+7r
cWn2uTGPX+wWJaO0IPW9Tl5OnehnCD6oHGjw2KgZePSPXrO6CSnmsSguZmwxGxyKhc/CCEFDUUtb
eQk6oEKlqktBwSxfRFhuwlYznsm/QETOogCWpbY+m2J5RnvgX24Gw1+P/bSKToSKUyFl/amVUtde
vmAgaNcm9etWbbzCKQNh37TT1mUydsxLAzGC3JGpL0yITbYjhPJ7NMnS5pzdU/A1hI/oKCFngj69
vvJPEKXGzwZw4qwn8WZo0JSEfpA+2hkAaNmBnx3g6v4IxafTSUWBTup+31bO4HxHDmuwDK5daYny
gY6v41BvzzftJzg5QoPqC+BggM4TsQ8OM+B33WKTkeEsaR3jkqXtrgcIbtoRG2BZHXSQEEy2Bc2I
wbg+/BJakAB/9qUKv1OJyYJUKZ5svXv22LodIs9yzyMbzUNA4572HtXLvJ+YFeFApCIO52mfZt4l
FM5yMuluxGt9ea75GDZWbUy/2EiFXj7kvWdvl7IZtqaR628tS5XqcDt12++YpKPZK7vAwxNilmsl
wEU2V93HNRdYxTJFr757MfRb875rGN9iDtSvAYCnm2kwhhLMbJ5IDjsuzp4PzVAV7VlZ+mfLERSU
vhneR23jA1IU15uRLjBQPuvma9vBlVclNQG+xf1MFkRB9Wrnonqme2dysw1Ms33xrLoIjdPjgpoF
dXzczuyG+/hdtREsuwNbxC0mtGetsbTXGiuTjobtOaqIbENGve31LPocWOVwrYFErxqmIM/QMtcu
uYXXsBLTGZ4E95fnXQXSt0WmTcbnRsmY8Jd9lgEpN6MHwe3cCLPmE9YH9wNjmr0ppCkYbzmmv3m6
4L9mumf039O6uB0w69t1cITzzMwfLCnkTVr3Tk+bHKcB+I6beltxDGhzxx+Wm+3Dklkw3qRfHAOt
RMXiBfbEpNANNxA94+sczeKSt3jRC0RWRLKY/UGaMBI5xVG+DOXQYAuNfSFABSRzGFCp5lfVHJh7
tzu7mu0iS/SLB/UisGKcDX+59LrQ1uUyw7as2l/Z9HFBXmNo0qZpHnM2dSkF60MeoSJ2wCM8L8X8
JC+2N1Hgua3LMHnS6m4B3eJHl0CfiTWYP5vQAwnyAGlVwyclxs+uboQrebNrDsyjgZSpe+aBoA+K
rnlTR0bu/TpS741mhbtVf+eZNjwOi9HR9YWgT794fmfC/NOLJgBppF4c3bT27xOYOvxlZvU2dMx3
CqsRJ3OMprtfEuTC69d1Lqe2Mlw68r17pKsPVWGJm/6yQrB5tUhBM63Wya7gUd37RXYVu2E0HsYM
Ifo4EWdT0pLZKBn4YIbmg4OTB2LPyXYi8hx15znSjXGbCujQ7eLZz3Yx4EoRbZXBf0IolvQ4IetQ
ZwCCGTfZewZ5WrVoIeCk87col1hRPVw2GhomFHYIblRbvi4G/eK7nnG8OYwjs9PPFRDhQQpnLSmc
jcDa4ww80WPwvteCyJ8o+IbvJyXShuF37vhyFs7Qbm7sN6XEXhYyHXgi7ufFwvsWOTOhLPzMAHO6
pzbiCvW8YxpWUBhDnkTIiWvyXit0Y8qhPi3Fexx6r2ZRlzeS0G3WpRfAn3VyX9wHnafpBRrifMmZ
1241MO+ftbJ9qHuIjVi4YY7gqO5zy74zIrYLdpXuROMGl2CEs5zMNrd8RDGJumXMmhenHurDreHb
QNs8l4D0FOxKYa/UC37ITIY/ZwTiTftbLRLUy7cw9GVmOOssM106q2pvJnrrYSwCRLx8///v72gS
Y93PznxXY14FBdIU36LBvtA7eNLscv5UtunXOQMiJg8i3TTWE1f2kWim5pEMRc+Mgocae+dWi6qJ
8cIZyBmzy5kDYbaPt6omc8Ji67osxXMzhm8Vn8+k0BVdf7/YZfyzm/0P6vHxZDYNjMcao70exdrO
p9+yVqd54bN9ll9ATlCTDMKG2yqailToab/kRXBVPCp9agiu6j0SnGzrq9oYDlNUkB/R9hvLi6rP
mUtca58J72Cn1P26Ezp3dlN+YZhbPxgi1V/6nMyVtGITEPJEkr33IIO7GlVmdIRBtBuwZ5ztpJ/P
6uj3C+hw0Lp9/PPfhwJI//8YCgSmj2zF0i3fZjpGEfbP0qtD9co8JBhOseEZxXl0UyJiBO3neEro
Rg8jaaqqRyLGxNyr/Xll5yf2AdGpte1mY82zs7Gb7tU1rO5cUg/fRm1s3Mj/DspzV3qf1e9UfYqx
4C3sWp8V7KvMobBGpUZu9BB86xlB3EAaCqmRjPDGCKe9Cns4GSMwB9Eyo9CGJrnUjSmubupiOdDv
zJHMSxUWiwFuWtvaoJ+H1ncxgSObEy4TCuZu+euvox83Rams356zsHp3YoKu3YA7PGz6Y5vWzmuS
Z6tYdr/TKp6OvdiVi6Ffl8T6qdoqlTybOFPNB6ZACbjsyDmDTTg7sgAhtNaBuOpDwiLJadd0taAh
GhhPQ6g9peR5I+wkqUypXduymsR+CkW5sSNz4yDMQcOaARSLp+soX+w6ZKYxuE9plmVHx528bYr+
feczOEZmp+uynTzdWcY4wVcuHxNwhXduWS/HJcasgk03OPp1O5woYcbtZFkIasruDIX6K5te+OcR
v0foMoc4CprT4PbTNXBnY+9IBw2RRbJNiBQUam1FAcFQmN4G99xY30Mx3LFALPcLvrRr1E/vtK5Q
GBZ6dVarpPeGC7ze/9dV+6cwDBOeid7cd+H9E/n5J89hIFOonzs33fOAmMIdPZwBlTx28awiaSPO
xy+lTXzCOBskBOVNfS4DTN+VjJ6PA0hhXa4923KXIgaI/k516qXDDXU80yFoMPfMQr5NELnWsxMG
X6tu2KqZ+ZhMT0kpxBcJm95AVn2cEx2XZjp/qNToqnQ+x40dvvTO4O4d3xEHsBPFSzwMcsCwrGHf
clPJpQZhMiiBaMbxIKt3DToH+YOjg6SEkfZ+lrR5lFnlVeThXeZb9Yu7GPl5yaxhY0igYBpH9yJx
tnPrl1dqweEFDa65okwygfpxylVto+uShlp5Oulxd1ogAnG/DTDx1eqjxTSpIBRdNDv5UUrwpUJg
1ovAmY2SYHYtfVsHAjtrFxvpXVX4ZPkx5lx1Gmxc1wyzg1oTGhJYaD91NA7kCIdr5oiRpHmGn/21
1PPp618HmAo/NMbTO3QUtOXV0KlJ8gmJVPackcu48qRpfinGB20U9ScDxtAhdwt/NyXd8qXOiJot
gK1nqBUuLnfQdkGee7KTMPhkhh3sVSwFo4m3B73NUxsjH2Opcc8V0o6tTS7rpwFdIKJPvfuRcC1E
gxV9Gzp4VIJR8yPj1/zQNyI5tgUMzX+/cL0/V1sHjQeMGt1xEfOx8v4h9OiaprU0HUfelE76Qdn1
5txjFKVTnqpTKm4Htxc3XlCbrEY9Vi+Y9P19g1XvBDUFUMaYfbfYeN8AEEklyNoxaCjq4lS2GVWx
NrWP7Yx6PJghDi55Vl5dTeZFyJ3zEgzbus3rL97iRtB842vME4KIMJK047A1H6PJCzapPBJJ++g2
grg2XW+/ptOPfpzd91vBai6l++IBUmkkErW32TCS9nRhDza+GJPdbiZrxNoicVFxPt3p+BavmoCT
aM3hVzNq5i8jVf0uBUS4j0USwduLyxvqD3Yx9qRS31d6uyYKyaXHQw9N0/Rpp04Ze9XnmaznzeiZ
9wkmnce2Kx6T2Wou6sXvNaq3CieqOu0TXfuP36QvhSN/H6bzm0QC6JmGp/PxoGP753OziSdLD5Hq
7W/NUeFjvFJelUxftJMALEZQm99e2boM+ygbu6vwk/87EiPEpU+/v/77SH1nNDlPlp+br8ME6kMD
OIjOr1lXfR5ew34acJYw5VPO2jw0vtCE6zdkezSXNkrOBmiZj8qGVKmFw3RnpANcD+FNa5OYM31w
9KdBt6OdZUbxhSaAuExp73MpaWAvC6vYqMeO0tEZke/vGQlhm3UstPDd7E1gulJCdYhF74beBhVg
fJ1KyJo8bPxrjhDwqJM1dfBLrD3QRcK1yV10hWX5JZGGpCxje9EvdX4g+I6VRW2F44XxiPqyKAq6
l2Z0r6V4dlBWulTZgLoXpzIegQGX55E23LZFXv5hU/Y1PGDVVpLl6whBpfzy7/er8z/PGcS2SBXp
SANHMOAH/fO3XBR56NKxWvbCpxGSNQVp31IRFSX9U2uDtC8RrYGxn7xrp3fEFnZpjf/FXJ5g/pQr
F5NKgBT1iLgARaaahnpjVGy6pMO9EZERYvrRU01Z9SxQvsh1Wi3WDBnxkooUyZlc2KNTOgwAZRvd
u48tVCVx4z2Vs/tSuq1zKqMhPpQ+oH88P6fS95bjH0cghfVjWQTDCggSkagk7X2S2d4rwy0twr2K
OzUvc9Iw4bYp662iMLpM6A+kAkLRPteeW96HztD+h6OequfPG8mDTsZqCHLR99AN/qG7aWq9qgAb
ezQKvehu0uGJkB7iv5oSQD3klbOhU+mvG8rtu8TaCx0YS6+znVubJpM93Z8qACvMaLu8SOmjmMn0
KRt17dB6mo/zRdtacrVpbNDQJVrMOIDBpFydNuEJ+3kkTUP4vTOvfjnYAaw6sj8Vrdi7ZzurRHVV
e71DE7uqDyZSzrOSiNCyIc+Uidx2KiuEe4Gc48lPlpGyuTOjyqCnMovtME9io4xVqB5/eap+m63Y
ptboiIlKGt0RUHmEGM9UaLpSUur+dlj0iP+481E5DNUjmodsGzn6NlSwCW+2154UtTDTvsPqJL5M
lRdtaZ5RDmLeXvkC0RJ4MO+x7YcCLjirhF2GP7TYcJ5SaMenhFJzm4mqwMcjCRIz0+TDMOG1jzPC
zm+DC3mqpZymRova3I/qQy0Jl30+A23ATLdNJeIydKrsclOkl4DI9mGeL/ehmz+p3lfeuvN9FZRP
mEbmNW09WvQ4jMGbmQ0/QR68hQkLX0OKSzTZ/dWoCzizZIleE3ojD0k5k91EGs57PpG8wBCUQfA/
vojghlHbX39qjKiuyAt4zKfmlT1aeGeLOMW9gUc5ylLzgD/GO//9iKjOZZFonNv/IUdrwD2LTZ4f
h1ZCMqAQoQIBrKgAVYZS4KeD61DyRNnerEV8tLuWjk+Tvv6i/er1s9qbAJ/6So9OPCVDYF+WydTX
TRnU97dfJGlJPMFj5kts99q9SPzpKty23ePv+XUk9PwYk58JF7XdO1FKlWCG7d6SR5N8r7XGywzE
dacux9Ini2SZ6uncTmQOYzS9izJiiaLYqp5ETbkRjYSjTnUZb1o9Cs6aDUhopdrPqe+Mh4RZqR05
L/Ow6E9FiNXSmsbyHKUWcamZ32zCovL2BWyI/SXOgvEd7aK5tZqErDKEgOol9dx3xsvdCu434uYy
uGvF8qoc+7jziEPznfuiMvtHjI2HWnY2xT/OUrfuH5vMOzjpxNBtjD7Z4GXOSQiOSj2X2kEf19o7
sVnloVDmFXAsLhIgzmeZTE/rHsVquNN6VF0E4OziEWVf7qfirHRQPLaY/jAYOGZosLa3X1pDkYAj
gV98K18a2J67skFFot4TrDh7rkODgmL5NDh2ysAsTS9x/LM3HetOdaAap553oQI+6/GwCZqJnERJ
qA3TeF+T7P5qZaF9VO93Jlmpva7hxx/n5lEPSKhvIvNOnSEzgSkfgDcouTUgjPvptaRE8RRJ1iFR
HmrGDfWezmGwc4sJHlUlfEYYwp5OaT+t0Wxb67b2smdzwTUb+SScqEKAK2g6zR2JKrOGqFFxrzDl
09och8NIdw/XAYirpdKiZ51Aws1S+OlOfXBT4L3c/BvaIMh9j5AXlHqLKI9mSjiL8h6pHPKNutV3
in+rXiZDyxDyFLvWdecLe/96pa4Gpdrr7AQ4vt/f/xaF1Xrkb4fGtFfwmqq9B4R6pT4W1Vpgv3eP
Z629DGMQ7e28btj7msVDqvc2Gd1NtMslsy+SmD64uxfQroSKsF7igHfeVYuMkpCHAS2kPnyb1H84
5gM/qmcl+A0yEwzgm77PiqMnFrXaMmANJvzjU1QTpJZa4Xwp/OfffmldN7JNYg/Opk0r4x66q/qR
1M+gXjIj/w8huWE6fz5NfZsZOm5H29apNHypNP+bkjykkre7pNH2eZGE6xmIW9+O/XOUh8GxY6O8
Hek1vS/T8xIJe2d0aY60YXZ3JhjsfTVExtsUg1rLiuA1bDr7tDhju3HH3nhLZ7rGc5Lz+TPtRPnV
I4kknFQGZ0zZNAUbM0RYlRXUjvMU3mEw6g6/J5ijg9ppM9v5HrcUIFLJMhEoMB5mX9u4Uh2rXpKB
ZJlJ6NmeSNyHZNS9u3z2XdJeJgOETZDsbzZnC8HD1s0i0geqCa74WCFGin6Ufm589is2RUXpuSst
b29roOEIfV8PDiNWqQp1I/0xciYENAkjp7qujYdblxn11SYeIpnQCjbjlLXaNZAalt4iRXXMNOdO
930o3/BPngEOS7Fyku+byclejbB8VL585NvFtncwNLZlK+4dNLfHlsHMQUz+/yPsvJYbR7Ys+kWI
gDev9FakvKpeEGXhvU18/Swkaq76dk9Mv6AIUipJJJDmnL3Xjh5Fln1dCmp6ihBBm7oPCdEtNMyD
bsR2Vp5awIthY3R8hGn43jH9qEnUvqapbV7rK3h76P7sBfJt+5/GxFAV3WnxpC5/zFQSU7Jg+ulj
HLM8+Uq5JFvMIY3KYDtWD4sQPFaa09QgQkIItRKB4gBoZEnFDs0+qhX3Sh8O9uH/X1z/wwRE/Qa8
j8qVirmPOs58Lf/lWu2I8MwiW/RHqzfth6XNVbt7lGfh3cTrqtPjEMneDJOIHosRlVtlJHtwhiso
VgdXQyFJNOWGXy/7iKqclX+y+5UFY3xeKETLtGqN5Dl0WvUDyV55sGayXqArZLJb6mLPrUkNOAnh
vVg9AUfLiGd1WrEdypcmiaendKaijU42rNUuRIg3n+Y1IQrohnZjauBqz+zivRwDe02QbXGK5lPk
v09OM7h3e6zsf1F0/8NGRcHQwBeIYt3SLGeu3/73OwiltG1RpDvnLhP2vpi4OCmP93PjVSWLUsRI
ELootFbQZJI7LNKAhikR5Tkz08uCT/CM8VesmtEB1QaqKrtSX6LKeEGnjUwpQn3IXdKj4NrR18wX
zmlUaejfk+hrnc469nlMlS86IfXu+ZvCOamvkZ1BsjHLY4Jm7qUqiMC03W44S7QPNvFgJ8Jm2taZ
+qPoA+cYBBbIWsxXW1fypLC6lVtj9AjkKwvnTnKdcydouSR+5S6fscfJuWuiopoOUvvzqThS30Vm
j+uAtTuhr8IuHxbrMEJpZOinBiUyu9Ni8yk/k48UBEXL+MLiAZjNQGNoTItbDWnH4WZSHf370pCu
rPBLVkJ4DUEILwdyWIvdNKKqhyFBYs7sC5aAtWmg97Uy1OE5tqnzTzDt8EOWBOjWkLpbCy5DVduQ
p7rkI0xx5tS18k2M0Yrbbx/l4/SbIWQfzA8Ez1AVax8y4QjYjkxxFsXnrCF6U85wrJ4rrJqzdka1
u9sn7jpVNIPEkGH1+RSVzsfIsI3HvqBakfl4ZGtdCx9yWx/WEtPOQnmqnnLN6y6lZ8VPlRlREwQ5
pVohRFgi6fwDkwBTt/Zt4Xp0E2Fz9tzAkvOy41X1ZRnuAiazbR2fTYH7fJz6gcZvSgTbpBvvdguR
+v8fXYx/Mn817A60N9AX2Crc37/t3buqNrIM6+pJKTRzO2CeRR346jR0yfqup0Wu2b9TKxYbCVox
0/RBN7z0HAojxyHVHOMohDMxz0zl1MSPBbeRKZ4s58nRQsq2baccpkZo2z7HjaAl2hUu2m+nqdCT
YlMl/Mum7mwZXrOt9cb/8ExcB9ohzcMC/X4X74Yir05JnbzlDQQCuTFyjSRbdRUxR2DxZ9mAPp57
nCVSR4nEkwZubLfXqcruQdL5PxB83GMcCvIB+46OeKovGkUZwpD5DEkBJNhYlIwKjFL92ku6ZgfR
3lyz0GnOMcFTGxGTcOJbKYVxXZvNkniXkQZq8KrmdqNHbbIJ3BfeTIwPasOSNfKA2Gld/9KH1UOr
2ljrbFe5NW5a7cegv8l5PDH1XaYU6q0NkICV5QClJp7yW0PSoCzUj8aYX7CpWGuLyM5XnYXpamBb
dZZwU+HnQGCMrqXiOWPbCj3Mtsx0xFa2uvNcmLWyDk413qj9qAH2onddTOS4muWXyXewwyZeuytU
z5+3OqRcJ6m3KRwd1IjhzWvkoT3aSuLe28p9sK0sfo/hPQNOy35UDGmF0F6LpEi+joGBV7JBa0hO
A25xUt7nnSXNvotp41Qkhmm8UCFS6ax0COOTqb77UUUWttI07/TCf7aTSdFPK5rDEOxrFmzxigde
rZTPAzAQ4Bl7GD3OO5V8FqR/+RJM2sQdllhXF1yLQiwjKaylwe/DR7sgUyh/tbNlrBoRH5N+8uKE
FjNQGj9H7YBwJxLqw+Az9E+siOH6moDMCs8AFVSrhzGlACRl31kEDcCZiKIVRhE+134C2y8Y7KOV
R806M4kTjeexUG/c1YRemigXidsNyFdIXf9Basq12rMuLpw5KW2WyuCMoWkKaJ40fvBLRPW9dnpa
n71PxYa+ycauCaLIFNXhckWXXLGzJJh9pqRx6CMFhLsypcdqFjgVEYJ8pGhMS7N9vPcx8g24JhY3
eVaY2a0oy4OEQxHDtW1icu/k4DKl4oSexnqy1DR4UtT6odNIZYVOTaDQHIzlECexBoP0UoWOch6r
Au6v6jpfR2zZXn/ssZ8+yXEg70MFDPEEBtbMfmoxpd+NViGyW9YfVBAJmBodIB0eQB3J4vf1IbvF
KQU0zCyIGB1nLcXjnl90h9jA+WQVYXUZfFEdeO+rS6iV4daJrF0y+ycCm/hrp7Lr3SKTMrzOOwzI
ntfk7eRNV1MIIT83U7KdhxRlC9IhuFYY/PCFFuNlgf+qgdI/ISfXDnD6xIo7/qeMcehDvV+FIA+u
8n0Kf/mGrR3ikdpyO/fgMWLo2DIQBXtt1V3sYfyaEpR0CitX7GzSB18Msi4j3bGOTUPRMB5FsKlE
7h0y1W3PuBzJpAk8g+BEW9/jC+Bj0yYEG16DCiIvfi1lfTuyr/MZPXDW06I39lEEX2UWYoRd8kLy
ufJGMf42KBROGbf15WPVcGmsYqERg1KUwUvD9eCNaOwVLdNR+kFm8v5zSMfxHfWECWnUiVctWalX
tS9BWwSmcxgmrtCpV4IlI6cXzfeq0c1b2Rg/s9Ftj9L7C3YLjHLNexxa7g8X+8uBSnzyL8gaS5Y7
/9pXIOeaEodFJdSx9Lkp/99Lutaoymaqy+kURIRud+GAUXua1jLGxKjZm6WJ8eG7mr+VZvnCSJxV
5yJpJ9xGuRB1ymipR3l4Kmc7y1hMcyNWuybobL/VaEskrVszqCIm5m2ZB027mjbIUsM10sHg+nlo
u/zN0JTDIg0gNpP+y2zakVJdQFPF1jZEtiU+28dUF3fXIorCFyKyz71wyi+i7vgkNAODdT9CH5w8
KN9hc3bj3nqbBGyZOSrFr7WCeI4o2DEs99B+u2lvNxG9WVljIWGDoZsAGXAMFTbBsaV/QdJgn6Gk
C7Ia0iTyrpvr96dCU7qNWvT60+ejIPXwjDjVyZp5VslcgEWIhSZSnuc299sse0A/MKLIu5Oxmd8r
nCCHcILzJE/tVFDfnLdZIoKua1XKaYp1b6uyJtyzkqS2OujR12AuJzXlQzxxdUlmcuBGLZlDYbBr
qjR7Zlco/7/ENb/BpfGO8if6hRmfetd8s+WeZAhOfeBpJ9tLow0wienA0ODt+tQvjq2nWhc5xwl7
mvZTkIfbvKvds8/Y/SBfoKRQojp1QXgWlMdJEGVGLGYQhCzfRgm8qEBptG0eUAVF21+sCtMUH5bB
6IoU5DBqyCBi8Ph7WY1Bxa6h+eMUs8sDdk1SmhvdeK3JYV+bam4dq6kqH4smuUsTXjCiFYajKGGz
ctXSz9jZsdLjdVgr5jYjeJ09AlvqOUPJjx1AgHj/EciJlv0pZhN8y0aZ7qVPhKcn4aLG7fGe9bDY
DmY55I9pBug1q5X+h5eu+syGZtL1t0UXFrlkTGEpMmKTjcdcf8wCpSaholO2Mo3It8S7Pag5RrTk
j9mzsdASS1RdEPV/FG2VI/Rdq2tcUfGTmiv9xUGK9DSFXMCFY/+owq55MupE35rUQkD2jx5OpMrf
I2ylt5n0F9iDhDJphE74plee2lnc4hBojrZIGfZdqI6IyUiOoYHb7Kt2W3QkGTZCjCfVs9CoUnKK
x97+iWSuWAWGbT6rbCzoGin5u05i0r6xECCq7dTu8YskD0S2zm2eFlH1XumqcA3c1bhYpW6+0aZf
4TX8XuY+4jywk6dlBjeos23pLFHyF6F+lPMue6DuuCwvwuGXXBOhllw7qUi/Wl74GLbw5OMROzx4
UAN9o/HmtJVzcvEJvliZcpEfaIX0gpCzcL/8T+bgouErGZpXem/rr3KRJxd+ta6SdYC7nLTOGtxA
huRXovL8vG+Oy6+p6QWUWzndNq2KNnXIgFrNUx2CMWtjmD6pGvPQFfQOcy/BTlIFXJUK6hSrxnw3
F5SBdNo7Zz6da8wYgLwrtYLw7KPzoTNCVmeuhw8KmIptgb1zzQq7ZLHlcgPB7yDL1/8FX0bMK2+e
1zHvIwKvTlNn2lvFF8bKG1Ma2HWBB7kVW7kCEk3dbvXW9Y/RSSpEUBhFG6auEBGlVm3SQFF/Tm2C
DlLrUIP1UcgcB7tXvokoO5DBshMl17JdS2GRdDXpOZDJpG6nFeXHr/IHSfMinuSdrUQl8qPkBX56
cZPVLvSzL0pFbAl09538arlEy0sAp5IZSJ8XdyUDez1rN7Tw5jcGNVJTR+QzO8ZYtuZPXXjS3Ub9
grfT3cd56e3gN6CFsxQ2ERU6Zt4CJHfzQhOfDWPqyId+lMOOAEe3Y8lRntK09PeaNdRr29YYdCN8
wcjQsdUuv4ltAs0uR7oZMNKyE2ppam+WrbFUBE2tlU68bpzu0Q+r6CKvVtFq3nXQqt2gxi+dl0dI
lVke6rlKX1MFbTiPePKXgH8TY4AFPqF68WOmdcPGnWA3J2QlnlMHnpvZYjjo65JINCoZGyMFDaID
Rt+2jTdcGr0zLzmz7LYcYRkgVzU46C9F03nfC3qxRYKoiCD34DQFgX8sXPUU2MCSdaML1uwhCEjW
+hA6zBStpbxXG6dxOw6MGY02fltqdnXKhfO/MoZFvODHM+2oesgmtzzmIn7VWeV9HwMY3LO0U8Ia
GgW4mKfVAaYU+hQk1zB/ot1rcILMhMfAA8ZhqM4mHAW7pdKuou2ounhmMlU9V1byW/bf7ahmN1e6
4p4MvzyzVL7rocvgWdfGrW2xt2E5ietgvnvoUuVlfV5KDTmbNFhU9kVOcEsdis97hvzN2l36vihK
aoA4MUwJ34jSq658yAWKpAsUmDrPyLS2boROlZwX6+BY3Oedb7w1pvvbDMfsVmIBTjRHP8n1iXMZ
vB4LBaP2yRvUk2AbtPLcdFek5E8QsGcTj6UU6xAOZKm+yoQxQxX0TrThHflouHftEanRMNZbwR80
eIkJ4bh1NtXQb8mDpygRFgURKnP8WlXQ3LTornQRsRHCr/gtZlU69QfQuRjlNtJ2pE6ELU9hk59a
gBgrhtT4X2QnmvV3BRGUCm4CoglMzdJmZcJ/rw/haBTMuKZ76huL9pZgsIuCOPsx262YlZtTl2P5
rkvagAqwyYNqFviw6nIXBurxIKM3XerCZy+iCDO2wOjiZ5PShoW1EGac/pL6I1FvytiddDOMb6Xv
gugqhm9pSHcsGX4ChsBOP1XGoesMBQNs/JL2VnSVF1Azbx2TqPuOoRqSfz61u96MaURKwyzW1K3j
4WC13SXSssKLs7a9BowENlTMjkjA60I0Wz/XA/rMnFqVhvFi8l7kpbUs0mplU9j5dMXQQWnDYv+2
a/NQrOUijU49poVy1NeLzHNME430nNQDnauLNcsdd3kUzs9NEFHgHgJ6HAN/h7Iy2C3tRE/8jnC2
0kuayZGsStu1pJgl+RReUZNSF+g8e/ennVo7u6nNNstP1LF4tmPX3NDZVYQVhhhDe1A3YR1/Mynr
Y/PBzTc/GqLK/tIlunOYZhiptA3Jg4HFmeIkqxQ3NYd9Kyxn2ZsbybOCDZLfC0JoPnNe3S5vH02I
kxBcCY2hvNtvRvAHYhXihd4zzcVorv43H9ai98dgxHJKzsMueGQrTF4Npc1e63GDg7azYTzL+TP0
1ooXPvRFG7+PfsvWN1UZdufywhSKV4PM1bWfosAqg/IB47X7Bdf+sM4th9geDYMVITLaiRDuK6lp
W63t+3b1aeAqXBA1bqF/ldcGvLjuKnre0Hru9hBDeMsFVmx4JfW/NcmknfSveyyIa6bqqJaruTCc
vb+jXupYU2sSIfPj2GDYxVLDrfRDKzTa57PcthzJKe2ThJLYFKcuPMTkZUHnFeQ0DMXgPFvRRAFq
IqtJazViX5idbgbSyZXcpw3AuLYjpod1NQVvGdMT94r1vYg0GksSqiKf8yL3O1S/34smf1Gn5gJo
ih8XwyXL9qnpBeRjc0hQZV3pIbOr15wnSnMf5uhoD0bfQ28IW9CmBQRHJbReDEURB/lnpK0Sbi3E
fdsud/2dFtKkb/WMaBvKjxj91Mdi3mOrUUEipZJ9QPYMt4GSeBuloRtbG1H4nCXmtNWslEWMqZVP
nrPLZVQ0F7cH3f06GP6bp5TpYcoIpNY7Y5PMv64spouyyw+LPqKzD0hDeSvB/X63naEmI0CAWKAc
XaHm2PZuyrXxWUo3nJjmshS2wFyC+dvZtG9wblMX+M8hZKHGWxvB/Z2heFOlfAMpTFiuLNsjobyk
IySk3BiukZz1dB8ENnUCdYV8yOqf6Eh497z/Hjjkr8plA5UvY9W2DK6Fkj0kxNLswtIWqwic/TkP
mqMsYNFVbKCkULsp53pWjc5u47W4M+sgjB4bd6BKOcsArCl+XRpJS32I/D08in291zWGrc8+sCzc
N15zDprmWScYljQnCvvyC/BCM8MIAhS1gfUuQIe/vEjuwhmYdnyRX2p1nvtvRfS/zzau40LnM9Cf
mWjgrL+7A4iTwdMwqu3RU8yeEBrgWEMhPOA03OqnRsvbB6yze7nMHL3JeyzTuWFnT6/TwWincB+4
QfwShDE7jJn364tmPTTp9NghtiT1PDWPHYk0B9aU6d0pWVf5QdV8mFX9muUmavv4tfOnW0ROgrxv
ZClGPrKHaSs8nQ58oocHXL7lFz95rPLqX94C5x/kTVejlIHMk8oMYOa/F2SoAIcmwrjxWGrwwHua
F4Wjjaca2dN6QedifmLYqsOdM7+KN5z+m9r1R/mqOropDKvaRrtEQ8izzPRowRuSYi3bCA96jd6p
HyH99l03MLNq3vqz1+ZWuY1CSvG2ss+WVvaf+yKIlHJb1Pl7MmnGF2Ii1/NJ0/cAXHhgsD/r4DFv
starTobhZrcqnJy1z8X7zbIwo2vAXClehDtZLTDg3ZDpDrRx1cXTgQAPQ9PCR7PAcYiZak6VjQll
JZ0ynJ2VYA3rsd/1QZVuw/k08SLS8ujkNXNuB6YJomTZGjB9NoSuVP6rLGfKg2pP5oN8ZLHv+Leu
D8uf/xraSbCiJQr5XDX4q/5OjHVs0lXIGwtOBoAdmv0kmPuK+VXNonDd0Q96VsMy2CEI9oijV8qT
Glr+Xs2pTk4YnKcAdZup0Rf8T5pK2jW/Ml/Zl0rnt+xHB2c/qMZp9Kr267I2oO52JvLD/RlNeO+h
oHYuMUBtH28qdQQCUbfpe56o6iHKjGEDH834l6Khpv+jaujCh0VHScGQJg0BEH+rGiaOWXGfaioc
kD46RVPSPKEQ2NrRMJK5yuqvMDBryoM+pnPHpvDrLa2KYDt0uThNRhYjLgRMmYM3XQMu0MmbrGd+
STPsUN/X5OGUa2NWDdoZ4jzHc/qL3+nJnTfiWhd4HD9c7ZaFDjFy06qpqxyQuu9yBLqGM2Y+8IsX
uAf8n1hCUTdNHR0q6vZSrz6NWXJYcsMW9U25pGbYMzxg9C7xHIk7VuGRsufEmqGZ1v3MLKS35+xo
FN/bKQHfoSl9uO0KtG/yHO6GSdpa062MIYe6RevaOndtXIYbN1GUVTSj5JXWem5iSkAM3dFFnpZE
J+8npRmhvyDCKmuzOtUJCKTRH1+0KQyuU62ykJqN1XbWgOVrfeuS+1N8XKYt1ydYRwUc/i30S0D1
xLrkgejWMVk4y5zILT/t5YY7c8Zil3TquPrchC/BA35CAczWxB0IRPDMOOSvzL6Oj0ubJlTbq6Oo
j7EooURWlvZfr0Iav1q5TRixUrt3rB3iZCg2PvJYK8+Ei+nJVYefvs3MMD9OLCppbzXeU5XWROpV
rf62/CHxNH4NxzZjhte6S5BoGWpJE8903bi7MhnOTjjVZ8lsks1ueZDPFwQ+fD7lI85aljipm46r
HLgU8CyHPZQ2R+m0wOU2jimivTs5v+sy9V8iTQgUSuZ0SpzYg3E5XhdFh9lW+9jzxEfL3neX8XAn
L11dEc8UM93jMt3LmR+27p+LXdWCtQrq/Mn1UBDLpY9l3kScjj861oIrVUDBX5UNPoYUE4Xiat2j
OQeZFSzn1jK+Tb6Aqis8GYRl3BEAORePStfeYMHG1a7T5o/njlLvYozI0LvVI3nMkHBY/SsZipX5
dEyy4B6Z1r6ORxs21JxwmlkoyvDe0cPsm2AbjT6MetMarJvirFsveFlWLGHIMmei7JC5AaUpAfIC
LAoAqkNdHsZSi54ltKfFH8EiP3QP8mLOqLJswohGQIJdlWo5u8LJ7Z57xyCa00c5ErhtML42qb/r
bZHvTMfz3w1dHDswWT9C1dwHfX0tmYZ+sqOUdyJ2/XDFrmF6VYlj2KqlCHZFZn7I+lTdZcrJ18uv
8gzhkn6I8e2sC6OmZ161JHSEVvwmlArAJpv0qsqms9ol3pHeQQd9SEkwVlm7z04ixcDgqnq/So1E
Y/nLGjXVJb/nZ4+j3X7p6D8lowJ6TwrAdXVUNxL5I3+FSLVLytusY/SEzrEDb3cny2nyBaNjjpKN
UCYrY5X0U7q3SoFv1c3FQyL6dpNFY72h9zY+tBMF543qtNTJ7JokrqBdEwuYXs0e4LMfYXCVxZ22
fqu4897swbYpYf0qC2wQcpM3H/DU/wmgMOYoipj0Ky+rH2L+fqrvQU8N3URwXmUlZkkoCxZsBVnE
1LGvPc1ncocmz1ShbKQ3V/MKVb42MBasacX4ewix9UUedLn9ohnunmN/i+xq1dt5+a5FZFXlaMl3
ab5v9Ng6C8/8Klv4UqKnTRUtgo46Udy+TMpkrmFnNS+yQDrNj8b5OflqUJa/kzIabr3Qq+faLtdy
i+l3VfWsC3JoAgS6Su/e5ejVqTHgSVUv9nZJ67+So30gHBoMcjOAeoVszTz6WAJbBjWlIUQw5F4m
fZZ6Y51x9BNZTVucuKXuOnsn5XAqD8qA6LmtfGVbmV10pMT49DkWqSKtzqAe/jI8PZl2/ofPlnoB
smpHQ+Tr1d/0WG+Wt3F5B+WbKVDmXBw+q0nxRjaQXFrVUd75DfTq8zK7ttB313LDUHvcmJEfP7aW
ajyrVoISgI2DQ8YubEqfjYoRKBdKZXhhJ/yEAgDLVpbI2XH/0lvFuHrldI3TOKUGGtJPHwpj02k2
PngKVanp64w+HW3kVq/eHedRjo4Goaz09w2fwoUdbgQwuw+7pWyd9ZCgPBDhzHC4DTLIkFs/DVNg
LtBNG735jp+C2RuEzUs9pPluqBXjHFT1eBEOxB3XSqbH2AkYLhXFvzd4h+ACBd3OAh7w4LYTOupc
vaG9aR4j9LLnILQIGqDsey+iZNxO8yNiA4flkXwOZtOfV3EDBPBCqK5+frF8hB/ZXUdIu2m30750
1fCjHVPzEMVsJWT9ntr6Guy0s1s0WplnK7e63MohQA4GRjYGt16r136HsaVSr3KEmRxYbGEG18Jm
EY+OCUh7B/Pp89E41TTGi17sHaQWW109u5WgUj5/o6Y3yp81eUpiy0E2ImRzQoeytPEtA8SWbkeH
Kot+SaNK5JALVyg/87CiBG6Uub1vRE9qRM0+HjIfUF54Vq0SbD6L9fJ3DJhDByTj1Gh65RCVrX0j
fMUjxcebvtTjuCySqsDdePZVFr27MlduhmPffM/HkGorNs3zoLmVRV/sY2TJCFo4lQd8YGADHNFc
iZkYJiP9iMlTI4ARxkIDcngPBZdEjbnPQvx0eG3LQBxtxkD5lAb7ddnsFpOWXIO6VLbskfUb4GcF
GzcGrzh6cOYmp5SLyNySrNlndhI94Cssn5lwSB0qxce8g96Z8wyrJsZzaxtKsaUR9KZym5/KGAzv
cvEtrSVo8e1aDgPygI/kFOhjeVlGBt/Cjm4Nj2k6wKUiII932kAjWeGYKpVv8g2OQN3sHAVxiyUs
iOTfdRM+ejlCg7bLuTNcZupZ7cU3+enhlGqf6iYcNoI7lnm9a69wSn7Iv3PQU1SrE81sBBEIgmSw
kTIXvOVPcrP6inoiPoUDOlvSbUdIAY5zycyTIpdBLgIrNoXlJpqiHkh8RxFv9I7kPc+sVCwBJFgz
Q9n1l77WsNr6OfJcG6RuO4i3NIhvVezZh3QINFKCWGP7s2gRUBhYt8F4yFXrI5bFYlKxRyWNThUp
RzsIZSs5ucRFqz3XnMkE4ygMNSTaOnUZNTwmXqYtgAsRN09+2PikdZJ1F1CMZjyK1G2gm09GN8t2
I5/GWzVG1rCxW+WZOx/Eehy8lFnlAZODxtP4SnNcrsTKvsaq11DWiL5mHgVa5oSvrE/plufadFaM
Bvd94umrcj64nVDZTc2nQaq+uza2OsNnHbM4EIIxGQD4ZDNwvNa/5DBzZB0BOtW6EqPxIyxjgs0m
UTxq0MxXeUtBw20jdz+1IE6QX2OB6i0PR45Ac4P6iFDEejpgUXM2dDn7v2BqMX7ZpA4SWObADS0A
f+lOe5GUNNnLZ0kF4tE3h83i/mgJati6A7YYqjjE1SiBB+TCNuttX4JoOFRK+Z2ylHXxTAYD6cAo
alBnYEQptagT5gvwAgt1mQ1fcDUN/5pkPnADw7Sufa7eZRqJo/fBKcPiWXWszLEqhKtqVttLCRMr
xwchwzZiNm0IKDyEkIZPza7tzVnva2mI3NJArMclHMTolB22w5GtlYpWK683heIgcJs7qhZtwkMR
TV+7MunWvl57B1k8Bx/IFhtVpMHVuA7aKFu7I7lsGGmdqzmYyfJoiDp1+4eGMvMnTbkRw6N/RWz4
Zgwam2nPENcq/MOpThGS3yWrsxsK82zWort5RIQvBVQfBcrJDRs6X76Y/sh/4o41swksZfdJ1QiN
vqek7tz/L9qG/DLCjdRVOqnBttXm5MRaHqV6JHAN9VznmI4s6v0Nq5xFTyJftGaRyTjHp8lT0VfZ
LuoZ1hthiAc6aSlGmgd5aOyJSRFPOiImTW/3yzmq8qOP3uTaFtVz1SrWWcpopRwrSIpnOxD2WUHb
fE+Kg5qV5lFgDuOSBaoZRj5CS795k8+boZPTiLYwY1nKSaSKeCFh4Fqr1hON4wZpH/1e6dWXap4W
bkaRkXaWl25yE1HfHwXJFIfCnTJwr1PNIncmnA7+Gj4C4d5THtxDIaJmS25jklZ3f4bPeTOGjsgX
FRP60e56vIMzIlS2+j4LeHZsTiv5KjIF/6iWTWh/FJrYYZwtUQ1UwznLC/dZsEiVqTbQdc+qIfIH
P/cvCFrZ7ioal16Y2NX3whTjvR7UBUQgWBXC1AqQijq0vf60QuQf+peXsn4oN/JJtZ6YLkuvQ+Xu
FFelSRGI+fCQS3iZKxZh/kl2tiCXH01mrgdpXA6auUo334S9pKBPFejASIzTNiSLKC6H/mKnjtnu
0VLYnpcRwCqca6ZYj0odl48Rm9qxzqvXaLCel+JwPBrpLh6hoDWtGy0iwWiuZMv2yOcLn89h43rq
0Dwew8hzrmi0TxN9+pOT9h0FmPnnWWbhXMm4hnIqqid8ku3mL5+SG6iXoEpO8jNL/R4lCpvRixG3
N0Axe3vme8gxww+oBjkmTqpp9MA/idDZ96NTgSMD56sCOjjUQmgHGCDhWoFah6sw0Z7EoKSrIra0
k3xON6vwgdb7Rb5IsIV3Jmv9h46Leu0YcXMUotBeBkLKd5Gmk3Y2n7pOHZ9aNQ/W8lRXnfhGsfoW
JprG2pSwmmxgr0lw6O/e0A08brr/KA/k3iCzG+/h/Iw7WNTOIxApg2vHa02hzAl4Sd1trF6lRCev
BKQJr7WuWClSStSDvo18wNVigtxnDXjaleZG9a1qOU1Kt38sxnj15x2amvtyX2TZBOt3Cr6h1sJd
M7uNzMH5Wjb2C9Gr4TSs/Myv3hong2alqx8NOqjlO/uw9bbSbuZWdGIsd+r28vvlKdN5t7dCsztP
cRccArNHqR4o1yhRW3RIen6xR/Em65YEAQw7Mue71dIHlH+dFr7VQKA3IUavjZwPKnju1yivb2R4
GJcsqm/Ltfyp/1MoMbu18qFpRn+Q36Pp1XSeRPdbVVyxR081sPvJK9Ft7MSMj6Vvhfso9qo3eJz3
AnLC6s/clzr2OWTguCGNcI6jqnzJnBTiiXyuphC07gZy6tnfl6s59OuYXlQtbh6lNh/rLqKvi3ws
ny2zHvTKScxfkYOA9o00uviZ+yrfL1ujg1M0g4MXUVfeojF9oRJn/4Sse4lrdXo11WAzlSzSetXx
DwZYn/e2An1b6eJrohbBbqrygMizeXSBCmevpdFQtvjloyqErlC3iC1QquAlxp0s6VYRannX7EDo
9Oh/5Qibu5mLeU2YyzVGMngN34SIX9Vpur3ntPVOzvTz5F9amdh0kJbpXAumZeJl45MdZO91DxZQ
Gd6J2SUMNiTjTX6PD7Uw8vPy1E/x5m9DrBxsw6ajX9ukGw3x6rY0MaOP8y6wa871GE3vST2CUCnc
B99u8cPNuax9SlnfG+gk5b0xHBHaTKtwUCL2/szC89WMSSdBx2lRP86R5p5cd3ysfSe8LP8BJTbW
tIH3Qs3YvJat8cs0E59w5yzZ5+5kPc5cu3k5MlJ/PShBZW74NycGad5NHhSTjJFVPsAFr+1fYVCt
Pz3EnTUxIctlipJb7UFeqHIllJg+SDQAcnNcmLJfCshsuPMTiXrxv/SPYRP8o8lAAxnprkRD2IY0
Yf7FuBZ4VulGg2kcJc8/eeqVAuFe1z6MEfdhjwx5ZzgJ+Ac63JkZ2T6QmWJrsNS/BiyJ5z0QPdh1
qbcxBSkwB1FdM5DmtjgUHpdt4qTZUQ3Kq0678C6fohZY7jSrglDpiZMypO6971VtJZMZDGRA8n/V
SPK8OElBKg1eQCdk4SVVwvYcGJWr5hazeUfVo62wrSHU0rhntrnTuhurQvVtJk65TQkJBJBJXyo3
XlstJXywhDBl5NZ0h5b1rYdW8ahFBqDJIf2puHZ4jFVIFiyqs3uRmwe1A83NpMIDezxQlXb/h7Mz
S44bydb0VsryHdUYHcC1W/chRgZHBEWJkl5glMTEPM/YVi+hN9YfQtWVCkRYRCvNUjQyOTjc4cPx
c/5hzS/Xt6kk9Vsp5bZ2SC/5mf5FSgVyGdMtWkMI1rSoTER5H30wqO8gJeiXGyGrAI38ZHiBjvpi
TcpAkpuR2tFTwTJLBvZxWAb6QX4tx6suRptr008yvRl62qDjUSnwzOrmcHfT0zZ3hhrR9XKQ7tMu
AcGO1KTeRM+NZA+TCJy/LiIqCnDbJ7EMjhQylPqHugYjjhLfuzVEXw8P3Em5uZGKApZNZn4d3ADb
4wb663Qz1shrb90wKsl5+VwqgBZKyE8gzSrjRKhaa4OkFB5OOV7tZrT5WR2I5Tcp6E1wSWiGB5ne
rMcEDulBczKh0LBMDzOpL23xbKGREWZK9pBL5WcxqagWk4b/mGLYaU1fmlQnt8Xolz81Rw5eDLqb
riNViu/V0GXrk5T+J6RwzEhPu34/Liu9+yIOVgE4HWCF2iF8mqEWszik0pUtAtbvByHPjMh5LxvB
NhP+l9YodbLKJGjL3k+xWnW/o9x2r6WR9AhtEVRnbKTarTWZWWYplsg8pruw5XJXKHH3aoadhLQ1
egh1jSwOGgPWMrN4sThm1M9WZPlwUSg7xUkTLsJINm/VCJlVtBHjVY7hwFe8jjYJOeF7RYaWlR80
WyVZWrokip8ONFbYR5hMJT2cq9ZTYZ1X8vKAZYsUoSAS264PQZae4dLSE6PZESwHEcGuOciiDFG0
xTGruBEVnBJJyOlL5NcV1AlNdawJyF613iIPjfSrZ0XhpgljZUe+YHQ8xKFDyhKk8rXxpUTQYq3g
dvs4DmOxg0HEKisGd0Mw824gj3mPyLy9VNLsDv+g4INnF/lCyvTiS4r9U3awSjG9Knr8WQ3KUYxF
fGDhGar50U6HZ8Q9KKyiDoV+lbkzEUB+xOO0gkmSDstDEHD4MJAJqsprln72SZ0cgSiDvRAinjzZ
I850XCwV/tAAJW/3c8fLVfGB2n+2wDSu+wJGP1lg9Og+ilD5d1e4jk+OLlKEjqd238tKvs/VaHzI
IIaFbRZsq9pTwRB1KrdHrXlsSwzTD+ABqUBUOaiDVxm5v/UoA2hEtHf7069kHOLgrqs0ArVEi548
K8e8Zfp2YEzG4p6k3B4EYbg3Nj17IDDBcA+eifw+EtaPsMLFZnTbL0FgGCtv0kutDY1rdxR8bLDd
GqJY5ggnkrsvh7vSEN2LHL9CZVSeLC4r3J2j4otqF83KJKNwaxQqEuCRlq/1SWa0j8tnzwAECYjI
ukcDzNwePvP/81lGeIzAg/Z8yF8dkt1V6LFf58iNFor6eMBadGZZ3QwsQMNqflC1h+8Ty720tvUx
XWkS+YyoLZFnsv8cDlAw4OIuIYJVLQ9L2T+ghUL3XkuoZ8uRkf+EgxEvjvey/WaTdpYnnDYsHG0j
SyPqBRIqzn7p/vxMchHW61NDrDU1f82DFkOB6SusgdwnvYEbqgTW5i8pKfLSHnrkQKW8rt8cclDI
SUzon3UxCfskppQ+hqV693PDMJI8vo19Kb11ZaId+MMrbUzJb09kAivyvmG+qzpSLUG9EnH64DIj
FawNPejIjW1/DCk/L/1yMqpTsXdR4HGTdzAnvpcKYu5AgT7spqGeaA+aRMjF9A2+D+F3dVKc74rx
TyqPxq6vG3PZqjY8YAAQAG6HeP/zESOAiaTIJwusIppchSaLJKkjR566n6QuTPBnVatFm+JcOpDd
vpHCbHgiu7L+K0OE8CTZp8i6i0qgFGSLwlR9y/squusnHh4ePDexhvcQlrPbgwxBPLEnuJMsdA/1
+0kr9K8Ph8RFplJ/x0xSuf1pXdS32O5I3MR+Lvf/9b3/L+89c34iKqr/+W++/p7lQxl4bGjHX/7P
S5bw339Pv/Ofn5n9yEPwvcyq7M/64k9t37PHt+S9mv/Q0V+m9X8/3eqtfjv6Yp0ilzXsm/dyeH6v
mrg+PAX9mH7y//eb/3g//JWXIX//1x/fM0CT01+Dp5/+8e9v7X786w+gF78AUqa//+9vTh341x+3
b/n/+d+nv/D+VtX8rqH907YmSusf/+jeD/9HVf+J37swTYH0v8Y3//hHCtjZ/9cfuvFP6F8G5H52
b+3nL1VZM31L1f8p6wa4LCgfssJvq3/8vw4fvbi/XuQ/0obQK0jrit+e9uW/EDMmSum6YpqK0ISh
owE9l9KMkTi3/D7XX8bKpOAQ3GjKdy9B0daAyB2YC8O4R20v17/wMQhf6vojn7T11yy54w6MVNEn
FR8KKwXHH21+Gbx/P+uvzzazxZweTRMQt8Fp2gr4lhmDO5JhBSOSZL0M9dcwGVwOsY2OdUotJ1cg
NMcR/WEQaAlzDJNqgALQi0H6JaK30gT1A4+WfN7KEqD8DT4IN4EeG1fgZOqx3NmhJTqlgk+yQHIr
J7qBALalKh+0F1jP+NuQWm1XEgy6GyMmk7qsVQUrxtzuUnwG/PIBWLrmeJllcrp16lruqb/lTVTf
aXWYrhJvxD5Cl+Q/UxCKgGc7fVwWXtZtAePhaBQh71lOlrZZg7a5DzF0hdNUdJt5MfZQXe526hUA
1jFgcOoeqFqTqW4LQY1UzKIAulQYfatKL72qcZNHptEPb0T6UFX3Rv9QV9qV9mZTxGLVAOW1bNsU
gOHZ1I5fXAd+FuPPTtm3vf5Q4p+xSIXnCGpEcpbuL0/HM6/OsAWLEk1ADf3HWVteWZQxKHrtZaKI
WL11l7bxc46ls+Cqp+dXrpnacUB1mCnoSsqMJAOJ9MAM01Vo5HE7v9RebL3s1/loBHdpBsw7ghp3
a9RF+JA3VbizsqQtOZk8c0kCrnyI6mjMF62iivuhS+XbrGilV6s1pSc0wvNvrDJchO1m2Kij3+ys
aiK4Itx6lymdvlWL1F7r2OoSDCn9ZpA6aYW2D8qRQW50z0UKZB7MvthV2GPdwY7TrugBzhbi9D4t
c9rcdFm1hD5fHrkZ5ZovqaNTyvEHXUg7RS2/mn52JVydWBK/bHqHZpBqYsLIBwnh2XpH8XYQBXQZ
SgdtAshIktcQBq/JvSqzvfXQDPBZBfFI1QaeN2umh9xTuJnp7WXdV7ZZUf+ouNmsEz8DeIws1UbW
Mgp7rfsd+BcO0UHULi3JyKMrc0k5Njc1fz6IIizdslQDP9xp2f6yv9mj4gZ+r/r7EKpjv8hdCaeo
jJROattrLkZLw9BQ3MMC5tFO3e7epjx7f3n1KLP5fPIMs8Ega+KCldddp8/i4GPcysWdiMUPpXW7
Jcqj8UIid36f1b2UIhFa1Y42pbu6EFuokij2ypCc2Tg4VP4zIvPrihfrwMhKuHJoLz5wxuGUF0sq
HIr+SkPn+62hQKKyE6FxqR2PvWIafaOTL3k2bQTo60p5EOmtb1MPY2VKCyc1q2xt5m7xKkIAZJ6p
xEvqjfaV55iGdz7lbe2wrGxdA65//BgDnihKCFjOQZhmK8qOC7p5h9qFsmyN/JPfYzMs1e6jjXTN
5Rd/bq2xnG2Z6pzCRj3bNgMRNiDjwP2UkZctYI0/tMq19Tw7dn7OLV0nlhLAX5EpOO5c3htBh2WY
vNf6EsGfeDnd+gxic8/1QelHU+Twd3r1V4vTbP9lRY2DOpZIT9koEVWvdp88cyMJrryyc5sh7tT/
6dXsBFAR6wrNLkgdxJyX7fDUhw+4fFxp5OxCMKioWAZnGyn5445YJPERK5HlvWt6t6ic3iKtinpE
JH8L/PFKW2c6NG25CjBl1oEyjzVrxFyKjuzLvveTpSqktRjTT26P5vfll3My13WZLdfk6IS9IOMA
ftynoMBUsQ6Gxin1Dm8etEnv4rTAPSWyYGRQ0Ratume6eCsYvNc0HE53fVo3ZEZSNYU2CQcft94h
/hObkm9j/IKkJGV/FA+MpRQpSyMEDC/Ze8XO3+wsfWkHe68lxbV5c7IaMHTgHDfwabOIVU667ydt
redFupesxilwxIPeswpQt194AYqxoTy8jA3R/uVBP93oaJbjRcgwqizuLLOZBPM3Dg00c/dSrC0j
j9yKV1cwSVPghhi6gbnyEuNREcGDjXJ/nGVvcexeeYiTGTY9A7GZpsHtssjSH4/9UKKfGoRFtm/S
fIQMN9YLU41uPCKoy70909CkWExYbfNPntcA8sojq5g10t4q4hiLjNZdpGqbLPVSunZUnWmKWURb
3PVQyps3BaivqbUyd51R6FtDEndp7O4rE+Gl3+4S7TBsRJyyyv3yeOyynMwe1TSwaXGfIq4DbLdO
sE12idaujN7JmYA7OeuS2y0cVE2WZ03FlZnpGXVxNMKzzwGKtNQ9r0SSs2gdLAmBDjctaDtCwAqZ
NYG2GJ7lYa46dofrooh3MgjotJN3wK8f/GzYXh680xBrak8XyAtoFieQmN7iLweCsKjCRFKLIFsQ
PiiVuSnheVcNkJ9SecobUFUANvdagU5mZ10ZztMZctz2tMf/0nZRJ6kyWIbsdM3gryhXFxvBPWzl
aZ240pRypi0qXwq7iq0LZsRsb21Hq0BMCbBRjUfAXaGp/abydPu7q3jFa5fHZbKoNd9YdfUobU2t
Q8c9CL1Hicso5adR3IYU8e9JROCG49X6y+XXcO7pSKXI+NqxF6H7NhsJL+rDumujPfCweptGUb/g
om1tOiUprmw1ZyYY6RlUXKkAKhr/jpuyQ68yBsrZoK7k4h5jF/grpiuQ2BFlTZW+qLCk7Sv92+Ue
ni4d1gzixgaJH3o5P10S001gWyA05gcRlr4+5jaBXBuvl1s5iQpwzJW5xxtTRoT0y9T5X2dUlJod
qGbZQQclgFtS3XiAMGBt7kpDLa5sPGdG0tABqZIzwP1Vm1+TpM6QQQmZmlMZ6XdcZ39UA2tVjC7p
CvCuayXNmyvh20mEQP9+aVKbLky/9M+OTBTT0yDbS3g/rgBdPyhh8Y7bEPn44LWssc8NK9Cw/sPl
cT3XLoAYmG1c6SmVzCaNsLWC8lWvoWYJOiTGJQp3jAfoI8UywHlkkbbSlyLy4wUq/lfm69mmhWCm
yooFMnEWlhRjVVm+JEd7LIh/2LL1mUh6PVoYFGv9Kiutz1qbfzE8QFeXu3xmSVpCY2dkT4RDqsym
ElVW1/IDPduLrr7PuhhkKlSpsP90uZkz4cd0n9cUjY0JEuA8PeOWiZ6hyyU7Y4uj1qBtQ/k76aEl
1PWnovowNJM38nOdSlvh5eiNtFf6eWbJsPWjZ8VlH3DAfOuR5dJLOHCifZx5qPZV6kOFdNCkyVIh
Qnm5s2fGlCsVInTc5wFYzSM8RJlDH5UcdR+xRy+lpL8vCkvCbS3/cbmh01DSsJml7DjMHMLJ2X5K
BqbUo9BT95Sj1vpkipB05VdtkKMFjIxgmZbyV5SdP19uVT03ljr+OIL7HLqgJ8skgnpjwPneyzhf
JJ9cH6NVYixsYfz+S14EX5JubBdN6ddLqzY22Fx9S0aoDa3rOqaNRHfom1+zaPxTH6GBdmrprUhd
rqMIo+4kgLARZiiFtM9FYTz64MLMofb/xnTQmZHkf5iLJ1Y/Hetctki27n3FguAxfkqhvXVAuxtZ
+nZ5uE5X9hRzo9SqyKbGwTwLdTzDTCO37n04n07vRmsj+JIONwW60fZTlT14lXllFzvdsIUyHbC2
TLHLII473j0JidvGhym6B2sJqwzxqkjzdUCHlb7AzANCf5o9Xu7j6YxnJpDsJWtO5AEt/bhJ3PNM
8L2ScLwk+94n0gqZvA78rL273I5yOvUEcZzB5Jtq2fDujhuyrBiWe6ciYTFo0rNUlbdNJz71qNjJ
UrIeMOqoMr/8UOM4KLXRPeZn2sIALWGJeG26CBSpJQY94BwvP9eZd8zWxkSC46soAGCOH6v046q1
pERyIjvr4S9GON/WcZgt6yzJdhFU5E2ZxMYrq2m8afEX2F5u/0x8y9FBgoCTg1qRPR+XGCCcggqq
ixQeJ3KWcmjF34EsgbYmZRSP2PkktbmNNJyzG/t387XkJgRBlqUibK+b82DeSLIm0CrbctLC7Tej
jAAmcqfl5nIfz7z6o1am0OuXoKCvoH9gp9ntbXTbfbtEExCUNaIkAnX732/KFrJOJC2TFJsv2bIF
KlMrQ7DH0v45yd0voT+i9inuBXYkl5s6czCShjBlUyX5xwucH8CxGXlUhJsITzALSLOC/YU8kBKT
EDw3kQkCQqzoRbwICmxr+vzG64OPYX2t8nVmcHVlmrkwval9zY/HVh9MnF5cb9+HLS4f7aOWGD8k
pV1gGn6tx9OLOsp1opE0XZWpJmAuJM8DSgVMo1VwF3EGMwWNmEyuB0vTekn8z2UbL2KJqln7GDdv
Y7HxMW4NZG/hY414eeDPLFny7TprhTCd/Odsl1S0PDKsrh+cuqzUN6RPogd97NiPoWY6CLlAI831
GogiTsmDP1xLtp0e3UK3poIzJVROh3nelTyI6o2hMjqj7gdYYdY3ozLsbEu82616C1HxOyTJ5eUu
n2sTHBBFa0adIvWsy3nYmSbV2cbxazy9LFl5Rq0YeDdUVl1/wu7heXTDa5nts40KlPDlqTBHd4+X
bdrIFLE5OhyBCedaHRNgoKON+WWApZ1QSrFVKw3ZRRw3r7zhM4cS9whK04rNi6bEc9yyKiGCW1pl
vA9kd1hFiuuu0MRyt2mnVFeaOrN8pqAWELs1je68ihA1Fgh0rrJObvhvjVFok9DYa6XLsCi7urkS
vJzpGLaaggQaH6br7XHHtKSKVF2rbUeGAr61CldZSHIa31kZRqaXp8y57Yn0jD4F7tTfSQcdt1Xa
UuWnENycXsFbWDWg28YIzuCgMI7GS1d43+Wx+lYWvRMbPIHaIdaAOvjlp5je1GzHwEwUR06KNFRJ
5rdqjp2oSQogrnZs1daygd+0NQfk+rDwMB41UnCrWAvNK8vlNFVsEL+DuuBqpHEnnN9ZkHGVm97q
W5ZJUn2QROXeF+rY7ZrI1J4qu0BnIc6TlyZp0cIOqWW0UYb0/FB31473swPAAa8zu8jH2bNFhNBT
UyFf1DhGOzwmKZ6qsbRECmXdeB4i0368ElKxyXR90WTBvemF9yGEiALEptG2kOQldOhsDMrc8PXy
mzmzl4PJmJ6KeFNV53HHaOBw0UmG4hRaPtyg3II6i6Fdy32eeROY5UykelWlJIz87vEs1BUkOsK+
Hh3dLYZtFTX+Z+H71oM0SuBOCq9aDrFev9iyN6wQ98vXclkZHwIBFelyf8/sZlwikXJhJ8a1YB7o
BeZgoV02NHs7T3dNXPyp2BgsSKmVLfIquK+sZovX+PPlRs8MMk3hwTddnk9T9/j+ofsbeZqjqbF2
5xu+9qCUlnrl2nBukDmQOREpzLC5zI+kwuKGIJtS7UQp+nl+tZPEx5LcS9i81Yhl1NJtjhg85+my
xevqchfPbKCEAtRlTEIQUrTTlvdLcAdDH2uMMZYdNW6+GUH5nFvhN1f027ap3/9GU1xfkSAizjnZ
0Uw7z3AabHQHteMnqE03iCdknIDoXCNi+/vzxZ4qHjrnH+f8PJU+4kWEekCJOUcW1w7Ye2gpXiZ/
xgKELUx05gcNeBNactR8rwypcm7aTLkdBZEWIud5TVniPTe91OqTkHH7iE5U8E3NBqRAide3YVbq
y9ZDknVsFMOpVCSj/aEYt3USxGspIPbqB9E/hfhJrS6/gDOb2eT8YbK1MjKAjo/fdTpIpqtXneYg
RreUS61HAwYFELhmbygi9QvcOK9cUM62KAj0WLcEffMD0/S7sQYKPjoC++U61h9QoX31MuW1jNxn
7EKukVDOzWabdcRapSBkzOtcHaX2sWwznH8xOqaiscvH6Bua9lu/dz/+jcG0p+2I4F0nbXk8mFM9
N+qGonHsAP1UjoiGq4LdfldifdxoSf1J1iLNudzmafxB/h+kFdlnnc5psxcouYFtZaIL943bf7Tl
8smSVEdO7M3lZqY/c3zqm4TIRKroZ1Ejmp8tdgNEGwvVcj/E8DSCXWwFi1gbYK2TR/kQpp9a5co8
Od3dj1ucvv/LLhSiseAnKi3mabtISny0I5SD4IR3o1OhvOUXV3b2MyN51MXZSHZ5JaPYGYtnraie
AUfrHxQEytHGqfMrXTvdDExiYdJdQAm4d8wLYCCqslpSonyvl4YOz6WV1p3hy1eWtjhdaWScqFFO
+RmFS94sg57mRhRAJSn2jR4BlK7EF6grCbKaTX1X+uhsoJBSPgwp2HB8J+JsgZ7LgCSCOnzsAp+E
LEi5DSrf0V2t9OWuFTGehWmPJgHhJdTdJnvuWOBvIuuazwUqAQ/oA7TPidLh1qIjNh8ipLkcrbpe
2p4iI9YJvyOqsapuPcDyk+zGBjafB9I+8PGzyNrd2GjWRqSZjWkQYrJ1V/zQqrxZIeAVfULoP333
4ZLctoUMvL5tg20kZPNjIMHJlmUYWllimGsM7awHa0AqTA3QYy9VxGPUtNAfPaM0dpmvqJ/RsQhA
jEuyD9eizveFNNaYNHn6rV96xV0ChfpD2uTaMpaNdK3Cv1+NjXmttHK6NZHvJItAxpjLij4/5GEt
BU0cVbCcW65jZQOetdBCJ+7ytxgw/OUVPEdJTpIBAH6InJHfn/zkZrtTAZG7S6G87f0hq9dCrQqo
+W6wSj3r3Y4bsUWkXayipC9vQtKZW2N05Se1Luqt5Qv9TlRGjl4cacSxKSJHDPiQ9WatvhVuqE6v
UF1WeWA+pYFp7eJB1+96NDoeDUU0Sw2hjmXa4F5benWzGUopevF1C0WJSuXS1KXq1ugS80oi9HR4
uTJMEtAq2xZZhWl9/LKDJA2cbRuJIoZXr7CdfC7hJDXh1rCH75fH9nRBc4YCFZuuZUSG8yQ8cL1w
VHKy5CJEo1wZzW7TZG11ZQ/WTpshIiMqnKpiiEqe1DLMFmc3XUv3QB9URMIGDPRY+OgihGSpbAND
Ko46KGo5JM+IqHiLb3OxpFqGcdVodw99ZNaPXI1TJIntKlhIsOjxb0rxqkScPcBDWZWcIoteO7kO
126S5fxp13hpRBp9S8Alru0ID5KuCNpFUWUDBmyU45SgHr8RSNkLcmv5jWZJ2asUd1hc/vYoG2SH
pkSRJkObmm3QgVFB0xT9uK8V+YvHjQPa2pU983SEp91yioaA+ouTkrESVcj+DgoIPIgAgGKijWcO
Xy934xDhHJ+lNKIdUjBEgydZxqYMEAdNcN7w+7soiRZGrXgwYG9wK36wyudY/mTG0SpWc8DJ4Q17
6u3oXssEna4Nk2UBqFOdQiN4FcdrQ7e0uBNaYDzrGWjKrsbF5WvudxtigNfL3T2NHIjxLO6JlAhY
i/OWAjsbzCwqZfQcCkT0JOw71PqNXfhTZjdbPEDuh9DaJYme/O50IUsB4EiYhiJbGNvNjr84F16I
kmu+j4vG4P40ps+lUY7ry907iRpohTPGomBrEoLNw0sj1lsdJS0sb0oXYR+4oEjBW01+5UJ4MjGn
ZtQpJzzBARHpPX5fQz/dxo3Q36N4jTlwWYQOutv2tWBS5c8cTc2pGUqzVI2QRT+pHnihL5DBblNH
1VBmV+NNVWE+09kvoELb2r+f5K5bZVdL9YNmfjIG6yEBZhlTr9NEvVG9T41SUV15VbxshUg2lIoN
MrIrUMP4uTnq+FogwJhuYhVxw82EG0ByZdFKe35A0p4o3Cwi/G+sPt80bvKmm58y8VH2srUdBkvY
b4f0M9TdG/5SpN6ISLst42e+SIYbM76yqZ97s6bCOcmlDfeA+W7b1EhHFi3C1+1QmAhNFu3KMiN3
6xdNfmUSnXu7E0+eu8OU3JuDclu3ltvQzkpHrSJvJ6P1chOr0bUcmnqCbeftAjc80D+mAug8Aqg4
w92oCp6zEOnMcuyllRpqgD1hhq/65pOr6Ju6jLZTLOhbdbbT+r5dBR52DinIsacA51dkOKTgXhK5
uyjHUb/DGARP+hrfSNdL6ivjcrJLTQ9M0XSKkoH3zlNNYSrVqhZYpuO3ao3yKcYLo7jx4W3Deeb8
uryUTwuaU3Nc3ijc0SxFzeNFZthxij9L5DpxOtXvMwXjSglTgue28//UayzTsszuH0pRxrcGLJAn
zY+7D0BT9JUrd9CEOIFvhVYn3SJBY+gOs6fk8+VnPDdTGA3qYZxTOqyo40cMhZtHY9XL+9hPH4Wt
vFSmsrvcxLlBZ7inmIlyA/eH4ybsyrPTMgoth9LlNrCLraVlThwQtoesg8ttnemOmNDuYCgpCpyk
H1Cfwk0003QHX9XuBhpovcR0Xly5b51ZyagfcNACtp2gbrOTYGwROJDw2XDMyMCLFbtdqKWFWJrK
2F9p6myHNFPjwiVPBdhZU7Fa2KMZ05RSSLsSYEFbar+/L/H6OXK4iE/gwtkszQrfDhK91x2zArJd
ysa7OyY3adBfmQfnRm1ClYDSga8Oc+x4HoDVizGvAaRcBZUKNTbA/KdB5RcN1HZ1eRqcacokHcQc
AEt3yrhAPBiBIEXSqP/1716Z9aQY5I2lXsPoTI88O95MljX5aw5qAQDpuEu1KXI5skvdaXI83F0E
aY2J7pck9WYgFF76+DOIQNrhM/I3BtNUOFMnfC37/GzdekiHpHGRuZi4i2RttcXnurCsu8a0yist
ncIP4GmZKgXkKYVL+njWVIiPDXZIoel4ZgnGVerxo5F4hftKDzmrR8v72mf9uChRXvmY892bWsqv
FZanRmYjDVN34k9xFeFmO3uINk6b0U1D4Vhtdx+lFUU4239Ade9GKts7vU32vz2DBIgPm4stIOmT
+mJT56MwXeS7dSPIuNcUn3xFeWoy68flds71C4TSxEXm4q7Mc+MFLkpShpTYnnIf6MfIMr57brXo
UB6mX7GhX+MEndmNidIhL9M17n3zM2kw1ESyXNt27HLyZMJmcJWXofmaSlhitYVxLQQ8Sbsxe5DI
Z4qy7kG0zlY9Us1S6plhulfVL2qTP7ESirR+6lH8EFWDp3hkXDkDzvaQkiJnjW6w28y2zEQaCcsT
VwDTzYrnPsmA1fdBue8rkmMGVmxXjvkzmw0hBbl4Ug9c8eYReyuZokV4NdlrhDmKUkSLsQ13vlZ+
+BtTBRYXICSd43oevPia70Z+pHZ7Xamf7RDbllhot9i23ss5qvhGrF7p2Lm5OVHn6B3ZAVJLx7sb
tfC8KiV4a42e3weN+9hYNr68jZ4udb9JFhWim5e7eO7VUWMyYe6w2QCYOm7RbywA67ZvIWk4UJBS
XitMIBa2JO/iuLkyTc7ua2ycxpR/po/zIFkiZ2pLgW45TeYQa9614ltumqu4uU0UrINe6kHmzjE8
/Y0uAiKf0nNcBOa5WjPD/ihpldYZs3FH+mSbKtif9fa2krOby02dmZhkAznR8SsD0DkfTU92JVQb
u9qJKzxAU9TxEqNxkOCIrxy3Z14bdVMK+FO+m+zjfMWFUCuxSeUYxI/MW5axCKj2FLg8IW60hPmU
XXt3Z3YVim6gY8FI0L85/CM266xzrU53QM0FD4XpIR0U1skmVyuEPeTJJXyUA0h1uXefTzpBcFuN
RdWV2V0f5ZsywjdCb2UURKN4O3K2f5W12FshwIVtxuW3cGYVEYtQR4dMDixoDh/BazFqfWBRTmPh
iemr2zzOdybU7oXfa1s1LPUrDZ6b2EApyM/qHNkEQLPXYfZ9r+tTPqiy+/yj19aatCh8DR1KE8nz
BYQmaOpylVbbuvS4hKgUAz/l6NRciV3PzT/Yt6SFZGKUE/xAEgeVUXlEYYplvhmR8pZFwZuWB++X
B/jc7CMEQqWCsiP4tlkQFhldh/tele0TVDYjs9hKibZqlRCHVAXmxN9obIqUp9iSouPU519ywNjm
9V0TIoGTNAX6Zk3Tbasc7WQ/Rk62j8ljXm7vTPxvojUCno7iDnn22R7ciyyx9FJoTlOlpNbDyt0K
uW5+Pxt01Mq03H7pVdSRMWhwsnTKDHG88jkxPl3uxrlA+dduzKIAs8XwRjWjBopW9WSaHdZGJIRV
TV0qOci43H4jaX9DouHK6zp3BSfzBD4NxjlpyfnhHBip27AmR6epCwAjcSMnuFWw1WZyV34XaGRs
0USzd1VkBxRLWkSoM7u4iSHgLFzMRNZhK/o1UrjlDi8BfSVcv/z9Q4/nAi7I5nAQlzkefKT/vNIL
09LRcu9DlYdoi/RPgMo/mFp7JR937jUgskJtiOv+hPs6bgrnUg60VE6cynLfA7XcGFht42B1M9bl
MmqaP/saiaOhUK+kqM/tgQZpTcrKzGR5vl0PDY7RbSxkpy/7jVv0IGwqfTEmPqado/2MO0p2Zd2c
bZFokwIHN1vi3eOeup42RL0ygirzrSRApKPPvulyjHcDwqOryKrQ/jb68Mrhfm58IT6bEyKEns6x
bJkJECMv7GivBzhrVjrSCiaopZIi5JgNXwbT2Lm6dd8XyZWGz221U92eQgZJgpNtIo8qxEgGtlrL
1fKvSt2HrziBUSyVrGu2bOe2Ww56aoxckMhKzHZA9MH63lMa0Dyh+WdH7ui+CHEnMEdFuanSXLnS
s3MbIBl3oAJigsfNL37c5HUVW2rVQSxQXhrA9naouXdXQqWznQKxAlcK5RNy78fTpXPbUSO3rzgD
EHsr8z6GCUylCCr3MqqV4MqudLZPJAQnyMrEUZlNzk4JhnHEqMjRO/etDowPUdG9Xd5wEZLikWc3
Zg7EiTAKv0aF4HfcJZTRFDe2/NjJdSnEeSS3FwYGFUtkk+Wt1OtfzcSyV2VOPTox9GRJwstdJePw
LVNFj1WwldypreKEGUa+EFy9OxK4k+RmaC8L1NKwIOL2VkTZFzIAWLU3mrqqenTXBpMSYatn0TIe
pI9QwL97vQofN8qjDez8HNNcVAf0IuvXcqt+JDpMN32OKGenV+MqsOz4thqgssJL5A1gjhpK5GrN
0ELILyk8NDRRJLH9NF/WAn36KBdi5dHRZW5I+tLs3GFplFq5BquQLtLEF+h6hMlqtCX8qKQYV4Y+
TikxYC1VBd7nTnQpHlPtj1pq7uBDusDRMR/DXswCra7Wy1Ykb1ZMZgw8YrroWj7zhXUbxnixJYUk
L/sRr7AktZ9D0TlBn37uivA5D2qBvEdgLvV2vDXs9n0g1NyZuSlRBhx+iDb7Gg+cSECIf8Sp8sXP
FIieKAT1rW0vA738bKG3v8qMkldWG9HCxXRh8EFDUjt6IOeMuwayAnnVUVMdVHUZZsWTlVsoeo69
wESrKxeFKItta8gfcmSnFsPo+puSW+Ri7CFhS7baYwbqSaT80hd0TsUi6MxsGSp6u7axAb4FvIIo
ioI/Vi54BcyLx7I038LOBxwUfkxi23iA9TAshtAQy8ENX6CRfMyQ8F7GHWlkFK4fVDhfGJ+ExU5D
hHtV4ilJtqqvdkWffiUp99FrxPgyythTdEPwQTeGe6mqH8N+DJ4NvAB2Xj9gwSO9SKqK7VDyQEmp
WlSVli21ahAf8yT4oiTY3bi9l2wVOUrWSenFz4r/f0k7j+W4jbBd39BBFXLYAhMZB5REStqgFJFz
xtX/D+gTSBA1KPt4YS9UVk83OnzhDVZ8Snu0eqMo2g+mBHJKC1E2TH8NtXHj9YI7N732YT8GzJtJ
GDTCUF1Wsp2FYypmm5V0vH4mV04kJXDgGVgFwh5cvoJBGno+MAf14g80/hGjjvOzVxQNyvW4XBtV
Ve86TdpqW648DTObD/yYRSGGZv/7ewBdcF/Krai6aGYHzKb0pdTH+8jQjlpkxBsQiVd83+LWobEC
34ULyUI8a3GRSmYDJ2miXq2UcfUQRGVxmQK5eY7zOvg1NqqEX0c7nHM90vYz6QeDhrJSsDZW+/vW
GJqd2BjBTemh1VTJOTwgYYp3RWMKN71eFKckrwBvNVWw63otug+hduyETE6PU+XRYNEbz+G10O8w
s+l2dRqOCOhq0uH6d1y7vt/erItoOcU0RQtauXObznSonP/0w2oLZfgR4EkTeFagmZsMFCeW3UKZ
brplFL52mRlRjW/cKIPxVIOU0/PwhcY4dNDC3PWGuKfpEe3wi31suIOkMdijeLyVhqxtIsqgdG+I
pmeVkfebqNa6hDpaql1CveF2j2P5aGkJUI048f794wiDhWohJJZZEHC5XxWykTIqExdHjgE1HEUB
bBVvDLI6n7niOpd2Z1r2+/kQbAxFl1nKZZLrAxIfPDnW5ymTP1/fKR9h1zOg/c0481Z6k1gZnmfG
rRARl8Xpdx15r1iY3NiL/iL580cp5F1cIrTVorTMWTwIkvHvtyr8GxFIxixbgILi+/Fx26E0L8ix
i0P2Xx8/Kawy/sNxMGkhsi1g09FaXayl2mta0Al+RplpxL3nULfC7j8sIyOAvaJgZsrL8ExvpVEY
K19yjRyhsCjCaAICmeXQ95eaZ7EuwT0PNjpNYKk2dspKpem1Pwr1FVEjIBPvV7CjZS17piBcpCBz
qS6U9tgDjFWaU16lf2Slf65hR25kLys3zAyORdV5hmcoywBRiEurjGN/coGxx3ZuSb+lMNxfX9TV
Megs0gpAvBE+5PuJSbpYTojgBW4VdCH+J4OKIJs/fP7/G0V+P0opDj3a01F2UTz8ZcrDSPxzfYSV
ozyL2cxyrPRQPobuFMplBIZ9l4jLcIow6fcU5AEcCJO2cZpWh5o1UeemG+XpxZLpoWJQNYiFix5l
oUvh1bwxoP6e+0wVN4Za+TocW/acPKfqZM7v123MAA9bQ51dhq4BtzqRUirDRjyysrXfjaG/H6Mv
iziarNC7oAb7XLfZJ5m3FpuNl1LWOicT8CXC3ub611qbF1VJSCjUH4yP9TPRnER0DfRLWVQy7j+T
sUPUX9hYvbUSKOpDyiszQ8NLd3HvATetirLlI+GpdOcNOGerw0Gp2ksoGGfP9B/KSng0AdfbMAT+
Xp8iXUkWbhkE0ag0yO2IulDEer+wfinjDAegAotkjIL1xleeo6yQHYKzaIcY2H0jOpV5FzflA5JF
WHyqEjxuc/qKiuwfGVr7BXtd7ZBppGt607XcbJppT/J0l+V/gSap1rep6Hrb9B/z/nlC1sTGQ/M2
E4iM/eTUZ/opbjEsC1AdH1WQNQkiPDuglajzhfUO/5XKVpVCOeh9MR7R05ZtocM7PUVEBLU7IXA0
+WGU2vSL3AKwGoL4hxz2DzhgWbcgq4ouqhxdjtWdJBWoOhmpf4RTXd+3+KYgQIBHBFZynz2pF++a
VEyO1kkT7XykYaWKx7KzfsuP+K3kRQrUSpzIUL5mnlJiuAfXDaR07dAvbw8FBFa7RH/9OJq2MbmG
40+CQ0qiZbuuhnsRH6ivVAdz7CLbi8Vybxatvsciq3ew+7O5zewRQXoz9XZULFAEH+8DVKHEId5N
9Q9VuI9mBVBLSnZIlgl001r9RRgELFF1BQVd4KE3oTVgRJ0amjPi6XmUmeBRRjBnX2SyZ4PFyF9C
ubf2Yoh2PKDExBlla7Q1MU8deuLRLh/rAOMCE12UxsK6JhI9u0mq0QFX8H2kBn+nxYgbiGRAGON4
MvqbYvgZgj3eTYqKk8ToDQ7mfdJDKY79OTfFbic3Gd671gR7uor0PTNIPwNWb3YlRib3Il6lTxM8
sj3SPsnBLCNvpxn9dKBm02PK1Vk0A4YRGlDOQudN8yi1/mzjiQsjBK36bpJ78VD3WYTyfRp+akaq
V/htSbbZJIJdKGglI/dOZN1jLKxMQXiDFbJ6MetIO4Agkg86FtwYyZj5Q6L7WAgIRrnz6xIsTl6r
yQ7OgPdjFineDZFV2405VjfBrNMv4wPtSGUKcj4AT4aPeXamWQ3DILDQ0M/B6zWFER24NYOz3+JJ
2qUCaijkCTt5EMsDoo0lstl4SLyU2DLuBlXw9v2oj9+Qj0kdi37YTs4wg7MqAPgaHBRIIAPW4Gj4
7jEwzE55aVLjVaLQloVGcYKYhyQl8sA9PAkhp3jGTswNz8Y/oNm1Whoc0KEqzy2tb0RdlTuzAI8q
YgD+CaLwgOifrDphIvjH3tPamzqUfnpWqn6RtEy/MygV2nCxoC/gfrjD6Y72saF4uFN1iiNQmDmG
0GLwdxLrp7APy10uZ72TAcs/m5hMOQkZsF3Ivr4z4bE4bTfg4ZgIw14e1Ox3Swl7l2ZBtJeEMLSN
HPNn38ywPZXMbl8oE8UfMy++iDnyiBHc7b3UYs+taphOT4UJqbqt4/sWINoJ4drgIeKatSehRLko
ZDN0vhraKB1aCBh1/j5Ad2BXDt3EtgBA3mNXi2Fp05waQ0ztEtfAPaLawzENA/XkS0hJmKWJGyHq
R7bXe/UuimQs9bTEf9IntT5lWfgnwJlvp4+WYidVmBDp8THyarb26gpHnPCr1qe4nF0ojL3aKHBi
wV3ukSdo9mXZsTGURN4rZi7u81wcd1FsJbNPsXFSmgYWqVkhjZjCNdBqHIOCOFAe/xflCURxYyW7
oL+uN38zcSMeWntzAdYCudVMNsUyu9HqCJcylLMvTZ6c6S/Yonc3in9Ap+4sXE+EKN4I8z6qxqFQ
83bExSufp40i9fE0upXSfBLYMcBaLrgPXTTVc2Jz/Oz7wa1m9ccyiS6G1nLDk5/PAnOzfRBX2PXX
8TVIWj6OMhge0FlEbbBH3j+O6P+FhRpqxiUsQebZqkjdSqb8elEnE0c2kLPCnsIPQhG5KAa3xoBL
XZW1yc7X0unsi1V70BN0k626RD6Md/lTmA8G6gqTYEuzw5ABpP+sYLsYU+bwG/f6718p8Vuv6IQ5
5IRpugjMZk1dvRAygqZG1+zBHM8NdmYwx/ep7P/yE+Fv6XvHaog2xl2LPWkjw/2nrcAZXBRWZNOb
8NfotEszpX/w53gUhPxBS8yN/bmWsc7o5FkwTKQUvkSZyHoDUw4rQNICaTogGNZa9lSkwFcVqy+p
FXa50+Klabd9N+wHUAv3ytA3BwxKpi3x7NU5Qx1GEm1OX5etc6HJzUwsAu8S1JZgN22lnLzCpHEk
ZuZGxKjPichyWyJeCNnSRFmQ4d5vy1Hw+lwmi3UtqnciJkmgdlFLfshVCoO7IWlK7V4OY+F3FWrN
VysXyu9T0M3O7HrU2GE45vCOInSmkoHL1vTMR2uY+l2SNdleRUbBLlKzQ+IOZeQsaiew6RQHbKtE
1t6eSpl4RdbLE67ex0EyYzCEZZMdcPnEaFHMJSi+tThVhyDsBM+uPU/dFZ0vnKO0+Jog7kzbMlAp
cieldBLKPMOVNwIfuOvxc5lsiLd+5HARBzylanjA06pwuyBSXK8YDCRQJjyVU6nVTmWL+12W+cKt
rvbFk4JG3yWkMPQYpgHcPcAWh2jMMfr1Rgum+Ki7guR3f3mMGQtTxI3ke2FtNMPiANiClEE3D7qC
tkSPNblVVH2hTk/Y20t3VQ4s3DCIioNo5PkByf8IwoCYEkbsXzxyhPBMLTdLnQnExTeBJtbBb0b1
Aa5d+KufkJey1UGcrEOcQKkSsno6Vro4Wkdr0PFq8A21woHIMI5WK3VHVJiTHYqviqPRrEFoqZ0c
CYEOu1cjIFAtITHKbaMzpmX+ougC7jF5U8bGvmmiER9WBf2Toqi6w0Ae9KjRcTjCG6ZKrbOjatwY
fbtC/eJHXgrq7xKJcrih5fiVeSjTzs8taA1fDJwDK27AJpmwIY4SQt08UOIHPfNTJ+SF/FR6Vfvc
B3WFe2PQfJKlMtxhZyide7Gt96M8yu5QGfVvI44CvK7D4iWJ2/6QBNbgENVVnxqYaJAwBGCOPlG1
n6W5Decu3Ou1GZ3SEjsDvOOMyNblVibyVoIvxdjkn1ILLSPbVwSBrN5qztDCJKyygyZ0AF9Yn6nI
au6kRgHCy+hZV7gcHtC7TGnepPFGg3lxU8CpkGlFIowGqH/ufy5ObwHCK5ACL3nqxIPethk+HgT0
aR9sbcj3t8TrOCBCQfrqvOAfJCKw0dZ19IL0p9J4Ca0e/lGJnkJDtTqHURyJFATEOqEr023BiF6R
+G8uqHloEM0yTw4ZJZjzRfEBZ0KaYZGRuSG6ezQ/dP2Qi015qvTEQ1SpH4wHyRikm3wqkoPa99JZ
xq50J5gd+UiUE8JO9XjQcqHaqU3V0T1Tf5IibaGPVr4E5RiWh6Y7DdvZcuddxbPoO23qW+WpUoM7
cFaXQtL+pKG8v/4ML1LsuTI+g/YgFYD3B1i1eA573LTlJGqTiw+9+E7zYdbBwNsSml1OZh5l7tPS
zjeoJiiLyXQCx6DO5ORCZli3J6M5eOPP6xNZivC8zgTZYirrsLCotCy/a5JrKYX+3C01WqwH8m2t
/RrD4LMyQJ2yIzb+SQOmIfNyhNQCrg+/iEdnVK4GZgoGPr38Wbz7/edSk2AU67yqn7i+HC13je6r
V/2UsPkbi+qLkL1cH27RAvsw3PxZ39TDp9wIarUQvKcxsVx1gEhdiQ/4SnEpNKDX6XVeH28Rrc3j
6VT3LRMYJKAXa7G4BmwG3D5UEmJ12DVV+iO3Hlvx0PTeQwN4PUoBI29EEqtD0pvh0eJC+qBsgB1d
MRTzFHVaiX54NlO60mZwDlr8yqwfPLt3gRBuoCSWYds/E0XJCAUAyDwfbocmpskgyIHwRNWtPWBe
Sr4zCa2tUm0SgtwBOrdro/CF4HIiNqApm2e5uhHbL4/L62rzSKNLiZwwqPb3X3dU8YgUG36E1Xlk
1W17smg9GGGnbezaZX3vn+mixTwzlwF3LaGt3jT1Fs+T9yTQ6a/Vz96o7QEn3yGgd1CCSbGlcnJM
JbA9cQuttXbzQOoC0zlbY31Y6aqH/e0FWnIpEx8Wf4oFcYx2z6NSF6ID5qa7rUEx235chQfLSvTH
ousMW8q0v8Q5lm30uCEUCKN88koJCZxE0fbcb/ld2pTWUxYM/i6O22lnpnLyEoZeS9QTagdp7ODG
ZaN8kPyWSo2KoM6z1bcUl+pK3428SbvIF1JAa1LxzQhS/ZylY/DY01N16GfDIFPN3yLs0kswowxq
igXnQOzm0lXb7WOhsSjMBLmtqiOUa5nSRNBxAw05jB5bbnG7LHskJdLegpaaDs2R7Ey3qToVO8Xy
v0xj2B5lT1d3yPsWR9PI9Z0RqaXjWbl/6gtkYKdeEY65lXf/8k7hkuZsc4PNwSJo08Ul3eKtVGWA
TV1Jq41TOUqCHeejfFKJy3a+1yIwmAX6xilf2QVkJdiI0QlQAPIsLpY8yGDwj4F4SZsCXmlh2Li6
bkxsWUeenwYLwihAK2AU7LXFzJCN0pXWymAcj4JsI3gXOGUcShhEc5sJ5Lrnup3UyfZCI0fyTxBP
muZnHDwEiYGntKewHvBUkzcNJ9Zm//aHLWoKmIJlee9X8WXyeDbilL5BiqnVxlFbXifzy0TxHkLA
jO2lC/f+Okk7oagT5ERcnXDqIILnQ1AgDO9HH6vX6+/E60v+Nrp6ZYqg5gTDCbomtNn3Y1FVAEXa
p+FF7YrBGUMxPWMaBb4IZ2SskXurvRWVpnhU9PEvtbNfgSpmjtdm2SOwKeWQBrF612hS+BDWJcqW
uV+c/VHGyDgMhS8CiNeTSEx8irtJOHitilBJ237HBwjsv9FXTt2m1mcwkumjafTNZ9QffIx0QBXA
Dki44ODvF6XUH0CqJ05YYxt8ff7zB1tMH+UQk344usIoDS12WpkUWRuIfnnJlN6Z9WqEKH2QUuW5
S70NiMiHoahhyBJtLTJt3ublVyWHKDUts/RHFWDag1CY03cdtczPdZJm9wSO9QYKfblXEaECKoEI
J2kqDmdLcsIIuAr3Z8RAhLFVvpdJBepfGKPn6wu4DGzmUXCCYAhABdKHKA7FLxNFZGSzAYE5CS4Q
yNjt1HDYGaTa6oBSyfXxlmfjn/EM6jRI/vDRFvvV8gqxksKudjOyTrNPD4PW3Uvhlvazsvxar+OA
O585XEBRlnh3LSqMUIxD74F0t0idvjQy6kGBZd3Nushkx2OWobgetLtKUJuvchjoTxkwQGfUVfjt
BfpKJgjCS2C08aEMA2tfC6JHeyq3zpac6K4sVMFdn/Hk2bqZWTd9EaSPE0L+n4yqw1/Wj+vbIk3+
ypjrXUQqJbhkpv6L4odc7MiXFM9k7epLo006KPwC/9u4pVSjB+rw6fqSv1q1vT0kkMkIJ/GOpALE
YmhzLP0meB2MoUKjD5klMQjiWy9W80M8xtk+V5oeiqfYOIMvG/dlnKqfUl1DkVSupVNo+M29Rwno
psgaded3pnRT66N8L5QVqicIRt+YLMm4sUFWtj3kH/Y7RCoekuUG6aOulvqeDVIbZvw4Tn7sTFJn
njbWZN5n79dEBuXFOwTXbpYems/FmzXRozCpAPtVblVpx0xBdEPUpCfsxD8NEf71g3JGi3fXiREF
/mmvaREINCF8miZj45ivfR3ArtwoAKfAMywhPZLSpzq2YPrDWHUlBZPR9CSHPmxNLypJtZr6jdTb
sjpkJ4MPNu6bSQbUivbMXSTFfDvd71EKrItnrB5NyhXAm9pGzL5PVpJ/s1C/3vKZ/PiJYMWQwILN
I/RDwmWxdoOWYlpgFa7eBV99owViouyvf59lMsKWJSCaLRG4c+dM6P0QkRS1khWPhetjsvjT67Vy
byG3uSsi/NTLzJh++WXo25LW6rtGbnrn+vAfktvX8Q1wY1yP+CEsd6FmVG2JGkzh9lwEmnIU+lMT
31RRtU8Bdw2WeZQt1xRU2yBkVozhcH38tenPZRPQLRTrP6AodHptVZoRQDVmA0AYI08b2cSjOMkP
Utx9D6ogtnF/t7NwSyxtdeaUDJg4QjXoFC1eVMHXzSIS+8KtkSu9r7Fy2Oel5N+OxE4nwaRlT4Cf
21BgWvpAEvepYIz7tsoU2rjmtLEQi2t8RpDAz4MvTo3BIEGU3+8Dvw/Tbkzg+GudpZ7J+ZuT7ofd
twIt9xu9DJWN0G3xHH4Yb976b66FvqnUmhqodqHz9At+/22jZgbIaklxxqH+U/XVBq5k8R6+Dgjl
F5AYhLePCaEutNw3qaFccuSQMB5Sn5GuLeyRXOT6llofaDZ7AE3H07v4roHeQeWpBfMSj9PPIvIf
+0F8jqV4i8CyrPf97xn9v4HmT/p2CVNNzq0kMS9RICfJURrL0rViLTyZpSz9TNBW+1kIVv+nUMT6
Ft+5+jYMeH1woRBthIqSY0FH5oFmxbAbOhiAapqoN1g0jRvx3OIWe/2d87NIO0+SEfRaLAjpvqfK
eSFcYH0CFBBk4TRlm/2ZtQ2lvDp8oVQBnWHxzghpXme8M72LzcwtxoklnXu8cQVDOGpqQ/1zCje4
Uqvz4vtyc87czWUjTEvTdKI9TCNM8n+X+MnMqkTX99Lievpn6Ug2gPoRD6OS9P4TC6mUiNYg6xdI
C7GNXs9vsRLv0rBRaQxle08zT4OhB44qbBFoV5eTGhXseIpj1ADfj9zwKiiDSb0vm8pvYC4TezKj
BxPMAS+k8GvSh41AYW1ASvOz5S8CWlQc3w8YE0NIeGKP7pTUn3tV3xVyagdWgzmQkDuiIG8UxNaW
lg83q7rx+H0QnUmNvsdcvQWHLia/vSp9Ise4iZDVSkextBEeuKfoQhlFDDcuotWJ4kM0S90YKF8t
HvVc7Smekvxc5M73UO1Lowcp97BeaqvkLlaqH14PMOT6Plq7k/gr/++Yi9u2wbm8HVHFuehF/oxG
5jnMxc/C5G1YHy2LjK/7ddbKo1IsM9hy15D4dB0sP9/V4t6/9egKn4XepP1WlN59IBftvpxrUyN/
Sj13yI6y0DW3iSluTXhZ//vwSxaX44CAZKiLkKrlsYhsLa//RtJ4V5XiizTIT6lV/Kq88Tjbo2Qe
HdTry732mKK/AOt8VrL5h3n19mbudZTz/REj6XGy0OjQlTup160/dKGC7+1YWxuP6drnJbfUUEin
FPJBqEAUwdsrIpiRLoS60qXh1863pj23R3G4PrNFN+B1WQFYz3QDUI1wDxantE1IWWZVOExL7kYz
fwFL97Msmu8FOndVpT9XTbXRuVu7Zmmn0WMkj6CWu7gYSq3ycqA/oYuMxiMsstuSq/w/fDBOI+Ra
4PjSBxzBgHZkVeRK6Jat/6XSmxs4oecgsV58U/96fQXX9gaYaggMc2H6A6q6LKte6AsvctVesB49
PY6dNIMyUYyyt080z3Ovj7d23XDV0BNE7W0mZL7/YlSfQ7I82myD/2NIqOGGlR2IPzxl2vtbqnKr
cyOGVyREleYN+X4skzSftk2GlXkD9QahPWAqlT2M5k1qJC/X57W2ExE1JpWbERkf6qtxp/dGk4y+
64kw4QJzsrWuvomN6TOzdSiE0+Y1Nt6ota3I1qdjRCMFmNj8prw51y2BXTH2YK5ztb5RA+Pcz2Iu
1+e1MYYxS+q9GaMvrbzXB1SoJ1ANTpnw+G23KPg73uTkr6eYDQFKiMr0R4Zu0bQtNUkxdOnCeLan
WNntgAJyKjf1OY4wcLo+pbXrCVnMuRPDon3QX/B9a6y5CH1XpKdwqIpwnFlb2knn022s3upQtH0R
K4DWzTv0fvWaqcbLeDBiqkaJb5v1bPBXfLfif1nNe11BSoYYGVN2n4s978fpPVilMFfjp7zJ94Nm
uJIHRFBUokNVyTCvymkj2Fzb7nwvshfmBa5gMTFq+bSAoyFwk6z6Ik8oz/hd9tKL1ZMXj44cmjdB
2m7VH9buDou0nF4ddUtxud9zvPmmWSfvYuTYqIZagVC1UcsPGOs0R2qmk1vJ4ZbpzNolYr1CJwB0
rXgjlXLWzMnqBVXf+yBTn6mkn6kq7qVO+nJ9Y34cCojrXPWAryZCHVosqonhVBRoFVhOPwCXIVyi
ZPzUpRJod8/YiI0+7sz3Y80f+M25HnrEIVI18N1UiXCXQor7Sdb1Dl0QbUsK7fWefX++GWsuN0MN
gtS5bGpTz/YBZ2lwaowGDvNLF7TIa6K4Gfs7Hmg69+YhLfoLUqYFGC7juZalp7o10VOdobin2R65
whxK1e6mIQYj3zqJLwN4v4NBBUcHVhUeXVL9h5sJLQhbDL8l4Y2kuTK139oo0BIybL/Am6Z40Idq
BuLzt+rm5yT6UknKPgdBfP1Lfrw1mbFKmEBIAnB0GSTIghZlWi2Krp6oR2LTsyVI364PsRJSMoaF
2QogQIpySwBgIY/NGHIrX8yk5IxD4DUpxURKvo/GTHlu8cC8CN3UAiGIh58o4VWntqzKl+s/4+OZ
xJXuFTvAL6HpNe+zN/uINyjJUmZ5kVBwRZceSXpJaIP95DX+zuwnWAIigO/rg64dFAJZ0hJya6wO
FznLUNJmK0qxu8DW+Caa47HrPFeq1COksGTjCv+YmM3BEYY3NGTmfttignmqQnbW5N6FKZhav8Fr
pVm7B1kzQS5os6+zZu/12anzm7o8L8TrJPHASBGoXgypdbNRCqjyC2BW/SEUQPcntSTC8xilEeWC
UKIYF1X4pgjFaOelODkW5AJdeWzVEFj7YHVta+txqjh54Qv836Go7WUtzh6UrB/utFIEN2divtnX
Rr+P0bn/U7fYI9ReXn9H4EC8EwCoDGglWv0n+rThsZBjBA80JCJDv5Gfux62ekRrQber8RMU8fCv
GIWdm2pt+r0UaFmFgOwvnpSrP64vztq9ZYD15SaeXTiWn0MdEtmCWNm5kAxvEF87V0H+O67Sv/9h
GDBh4L3Rf/kgYxoDDWG9YvGCy+GfoYh+hmK3r7JxYyOvzIaGPAgYGgHQGJbv9kh3Rgp89DjjOLrx
pvxQeMEJh4mNQHFlGApeiMuAcZkxqotAUYghJniVOV3mctilqUpMxweMq6uMCPz6wq0czTnvw51t
fsI+9BWRiGjDUKMK1dd5+2TKOaASvOVfOGTCLhiyYOOwrE6NuVGpYUd8iHyAFiEo6LehmwfAuetB
texiDJ50I93q16ycSkIPSkEzhmb2S3x/0yWyL/HsZ7Gb5SOcm0q+7WrYPPqk3bTISdS9f5SV5Bes
GNXWpPxwfV1X5gmFcxYkpqtJ62px5fFMRkCEDM2N1eGLUAQnuZB+ldDHrg+z7EoRSeLPRBpITviq
x72IQZB4s3z4VJnbJ4hMy31JaW8ws3sN0U9HqBX/YQhDDDJ0eOBxLcqHCZLQoRUa1KjSoUcse4x2
XSLKjuDzRuteGJ81NRjtKq6mjRhm5ZXlt5Ij08PGF3VZ8awiQWvafspcrufYNuPiMTTDjXR/5X2D
/DLvZYLdj2KymWm1kwAewg0K0Vb76qBY+Rl5MEjOBsyNLX/71SnNihuYJuumqC4+8xSLTZJ3aeMq
VmTP4Y9ZHje+8Mo+Bu5K9RvtT/o0S8ULFeGWWhs8iANW9wR06xhyZ2eWdFSsbyAOblltCJ76TaSk
G3t45SnVADvPWqCIdIrLynvnKXHHZRC7Ie6EQE0AsANpNOyottkqwMw2ZjpnPYt3VCM5pvRHQI22
0GIxgy7PRitMZLdIW+k0yNAOI7kKYK52kGo7Y6QMbwrWbjS76ZiIanQn+gkvYxjKG7fiWrDGtQjQ
eC7uoiy4OFa+2up+FcoF5dxT1/sO//HLBzO84BoQW08TjPzG3KIurd0Zc5ILVpLlJhB9f2OFGbi/
JIQaEyYiAL1EnRFzs9vQlp/T2iF5u9Dzrn4TBFa62oSeip+9lI9fsU9IAZRboB3M5LGMfYKOZGMT
r80MVZq5CAeSDtTV+wEBzuvlBM8D/T9p2iOFZ97C6YwfEHgWN27EtQft7VDzn7+ZG5UeLUu1KnQD
Tat2RpE+ZOOpSSvjUG/lf6vLSO0IIRpQ3BTI3w8lFm3U+2KaPBlS+Xv2GZPS8tkX/BMqQ3/oDWxV
pTfG0+ab4s3UlAj/CtyyZZeuHXZiw82o8ob11ixyPOzEqNrocawvJSo7PF/syuV9HWllJFZeS3O/
TxzLOCJwRP/Nc9BH29gfa9eoigjwrEJPYLU8bn1ojHU8KrULFVbceSFkWjbpRkSwOp1Z34Mi0oxC
W3yu0o/QWmzzmEpwhdNHGzw2wuDZA0bZcHDO1y+ztRnRKCYVAaINrWKx46kTqykwSe7OuKQBD2j2
PFpqvXVPrV2Zb4dZ7PaoRoi+03PxUoPrLdObEvuTqYGfmtR3ddPbrQkpuu2d0vquW1tNvo9FJYJh
1pHpkdN9aFUbyK6JYRUnbiyX5rmvzWkvD2Zyk4pC/tNQw8KJVN34GUEP3VjdtU9JHA5hguILwJPF
p9RKte8CK4rdoB/uRd9/1rLudiyk2wAq0MaztDoWOFEkxvnng9RDWSvKGJp+6gZ1dpsWClIwJdZj
2m2zKX24tqB0L1/dskDlLovtMay+NvD7/DK2OzM6QtjitaX6McO6tsRzV8cig6HjQ8PiA8K9NjIy
KS+VXbxQTkmp/FCK9jnVfacx0ptiCu5lfwvasLaSM7bt/wy52Kxj3balIg2JW8ikyAAXLUdAQSuK
qi9ov21cXmtPDhUAckI8UhCuXBzAcICYrYdl6Cq40HZSc4OA7lOt1v9+J1LS4FLhBICWXFaOfCGQ
a6stNLKM9qZp0gezRXhDSg45RP9/faXAoKHYiOEXYcJyd6SKUHS5EpSzZGIJKZC+I8aDl+uDrLwx
+IjN3XLajzPe/f0bY/lG1vDM4MHoGdWNEPvWkTxKdSwz8mylia2TgRf6Rr67BKLPWYxBlWCGKaAY
oyzz6qo0LCENzdo1lVp7hq063gpTYu602kPSJ5Z5yNHYfSw7RTuEoi/uFZgLyJ2AwxNbXX7UJtHb
p0XR/+tm+/y7YNHTtJkbNouIVDR6JbGCIHdbo0RNeHzyFOmp1bXUjsXogvHa4frqr7waBJ3EErRH
afAtc9ZKTjFRLqzctfr+jxr0+7qqv14fYu0DvxnCWgQRjTLIsTW0uRslTeYAzM2crmx8xBSyYjdK
ZfY08HpuPL2rg/JYgBZkb33otllJ38pDkDSuLsKdDLxbVSgxjDt5RoF6p7dx9Jdg+9ftBAiNo8/j
AGh6sYmJbEVrVLPGVZv4xfceRCt+yLoJW6Tyt5Wld3CycDU5NAOCKfkYzf86tzW27HFq7RAHdYbq
pyckp6nINFuBi1vF6Q9o0I/NkH+KuuzcBMiqeneK1t2EHtPQ8I1MWUPqqmJtPoy+8pjJBrZneu4Y
+HVu3AQr2C0KNuhNQyVALOBDJ7FIu0qL1SR3aRGLt0oUiY7q6c2OTtV4BEI2nLyqf8EsWQIOrU3I
sAzYvSeQhtu6nmypHQ0nLkasD9RxtBWrkW8TI/gP+Qx5MXExlTKQW0tt8UagQaFHqeKmMKd3etCG
O2RkKnhEZFTXd/Ur0HORO1Lo4axSVwUWs+zF+FCD4hiZE1eNsBnRsoehLZ2sGfcmuircxxSAxtyO
UIFUhBjB0ORmMpr7UIn213/IHHksfwcVDgAslObYe4utZ4Zgt0O9yVwKNk6ZBWfZRMpGKtLegVsS
E5AFjqX7p7G1/v0ZA+GFTRqZIzDlZZHdhNmFnnBUuWb3Ra+qey/4o42TM+BbN5Z/rs9y5TwzFqWB
mblKqXL+8zeZSEtvvKubNHM9odF2nO7K6UyjPXopCtiVlos7tQs36wMrlZCZyDpvJ2MmDCxu41yY
fAC/ReNCkZMOpYpkujhRkRDbu9n+r1OG7MHU/dpO2i/CsHFvrnxYWqczTQEXHTo5i8GNapT7CqlF
t+n1mykXnTzLviF7clMawS5UxW9hC/wbw/aNDbWy1ISeM/4RixuKmYsN1Q1mWaU8gW4U+M0LTPDh
UJWegIp65gN6H9XcHnx1y3pvJVSDEI5pKyE2CONlQtblKcIYw+Rd6PBXJyUQBvvV9darBlIzGlwb
D9/qeGR/M6SAgtPy2AQjMWM7ooIY6f/D2Xntxq000fqJCDCHW3KiRtKMLFsON4TTZmrmzKc/H32A
czycgQj/GxsWvIObbHZXV9datdahGbutIT3VzlluqpXZnGdrsT3B3bmvYOrBrXaZ3lQ4tiH9O9Mj
FD6hWU/Gl6Ya5a9DWgRrQfrO3QwTB7YH8DflrOUplEN0tPI8TT5wdSoNz1HDbIskvPOU546EcJkV
bfOmaBK366bpY5jk6UbOqvp5FpBYo4XcodZBoKX4yl9QvilsXe9YVeus2IllRDRLud86Ew3Yxlj3
blXa2lbRs8kN5ERztRIHbNOvgyelEZk3lsFaxfTOvWPu351bKaxZpW8ROnQbu5JSqCGHQm6cJydz
nSl/pryK7lggimcZKvtu6spsJZW79+URBJottxAPvnHHLOup8bsGoUicxc52mR7BkY6IYLz9c2Sc
xW0QrZ4RHKCi63nG/FazCEHIEmiB29XxS5XT0/dk9TYacWuJjqHeWc7IFODtAGgNirMISmmLTDAS
V+LFqhCEwcwv89QqgRM2oEH4k4Qs9pIEq+5eM6JjT2B+QwW62LIgTddupcnr5ND8Yta5hhtmZwtk
Hmp/V6lWVLqxSOSjrJXNJu+mZiNyi4aoEiE6FLBKsTMHq/kddr12Gooq9Qby1pMF8bbGcSHJf9Z1
HyHpLZx03wVyWbltmXIS9UbkSaNvuK0s2lfTR5yM3kOkVfsBrb3RKXLPhIj+kGRm58I5RSSlwiu9
K2kpDpo+dRWnr/alEZhHo0FtDbUUa08RpnloItPev/8t7wWlv5fqvJT/OuVsS+po9TaCF1UghTOH
jV1iqBge2/XPOpPzleHu7oy5BQ4EWYaKvtiiGOoYWdWH0mX0i89T7h8bo3nOix1J7uhS7viuKWsq
F/c2BdsB2WU4cPiozSHsrzcskzJUNMzLXmStKhDIxwK706UBCUJjrWRzfyhSI+gPbI5lyuAPQykc
uZguaab/iP3U8CzsgOPC+fX+R7s7DnWaWacFefBlfAlVlepCRm07LtRyW/sR0oqqRIO8rvT/S4SH
rgzzmd5pjubF9kMIDtmivlReiibD3ZL2/BCZ4HQyLyIdd4GeHQOhnJ20PqqGvw9SxIXff9l78B8s
YZjSs1YY3dyLJ7AxLY+QMHIuzaCBaRrNeM71VEbrvhh/Gh0qwp1kjM+hmpnuFKfOf2pvIK3NfWZb
ySXmE2Omv0SSFL3BGJD2ak1fshygueSVmmhWQrB+J1rNGTqdQiAqSDhcrzZ/iHBorjTrMklDegj8
oj6ZTVIf3p+T24QJwNfRYEXPZuXQTa5HyTShKaXfVS/NOCIaFee7PvdPDuWLaUgfV/G527zwerj5
pf/aQlabSrXZydWLcGrpFPfNMRr1vR9DMjaH8XtoW49Knn81R2is77/oHZBqHho/dBiss4b0Yj7R
3LTDKQ7UFxRePBN7vj75paGRRKPoOP2KUbgzg9mS/Z8/I85orDg4ulhvUSq6fuNBQcxUEQ4QfotC
nh/1mucUq+aAt8GXUeCezfoHCHEsC2tG0NRmQWvMi5CzbVFbT0ov7eXEfJBCc2XF3B0KzJEmU7Dp
m0SN5NYuW79DzLe1ZXwmDE8OZqUKI/5SKNHKYLfxiZQQqtDsH4wO3jIOBvj69krexRwq6tmXrVOD
LZas0Gv0/uq43WyMA42V8E4t6cYSKVIrNUaGZbrocYHKwGSeZLRl3x/j3ton2UEgCVRPuXFupS0k
zQqtYu0n2fe+SX9nqVxfdHnAWyFtvVwJek/Xwj2G6e8PfCednYEVcNI/7VOQva7XYEKKiWlxbl1s
RfqY1b03JD6ibH7syn35pay7fFvi3TpE5k4vaRvX/JVNcCfKaHCAKDRQsaS4sdh7k6X6RFvVvmTD
3Mb701TQWh122H6IdC15vzPNf4+1LNkBqST4uKfmJc+MU+1P2ONWHbKtmtdnw8OgOOfcLj8UtrN7
f5bv7AvGpQpM+x1LdgmYOV0Kd54m75dIiW0UoLvnaeiP+P19G621suSd5cqJTY8Bawk/gyXLIcmS
IIpySN7tUMJQi6rsHDdOu3n/je6FTGTDUNfhGkTX8E0JQad/Y9SxbeGemc6KauZBDLu8+oCen5fO
nY1S4mXqmm3JnS9I1WAuSQLuA+8sQqaU6pKsVig1tOZnY4r1GdRR69/UIVM9PfKbSKyVg9R7MzqT
eIky8J8oFF5vERHYSp3N7qo2ps1HP4opWk+T8KrC0J99ra438BL7jayn6SdZHuVjJ0pYB6ADHrrO
4WOCPAgPmXS4EOUhomG5eew4rrcoVgZbVR1MJGJibTvgaJloivD6fkxd0dn/bmtDWKaqx56e9UKX
vcWGUhi9pNcKlFXzgQjzkMfxp0DI6AcW29IM3lbWyDJCU7AEgqbywf4mWV0KehhmWir44OrPWZA9
NXO9Tsd1ygkexuTVCLCHCYItcW4jmuChpg7mtgNebKaCHociDnKTrCxaffkleSBLZhPSwIRvCQ69
11+yN6NMQha1ekrT/jFLCiT4uv9qFAeyPD5Ajtnqmf5RpwsemnUXwJxWFY8mfA1JbxDSBDFwzffz
zcwWwKDzi47T7/e4sN9aKXmlRvwLPuiT4vj7tJQxv0g1aD6c6Q2MtY0loTs62Fq58Tvagys52hVG
8j0xLDqBDAyWBo98O3BrVKHzwveqCBXuke4g7KTCT3FsdV5dKN9jYa3ZDt1sZfAY1raJOBNI1e1N
uw3MSuil2l+k2M9gmTuFubUTzh6kKJrfQ69r+0SCR9RVlv1Kga3aN/g1r5yyN+rH//cp0H3hJFcQ
zl1km6XAoV2J6xrF41ddcH2Sd6hXeb39hUqTRwNhl8hem4yPgX4etPGp+qMP10mK9/6qXV4e/zwH
SxbMg71ObnG9RoIGNd0mimt6LWz1WU11/TmGpz9DdrTcwhvZiElDUFvka6guwYQ/+++iGmOTa8zQ
DvsF2abF+mwTOr+7qTdQpFUgi0yTz2FRo/5Zl0iZ6ghlKkb+MWwTRKzSTrxFmAFQGygbFTs8Y0Sw
vgs4yzqB7nggN7vYrzFaDSYyWRkzaDTWnF9yYwiWEptLlGO+CWCvn8JgaE7wskMUzdIPeYumuNrV
4phbEpBNmPLFBSZbehE50Bn5g6K2qL+YY9ZisxlUF4XWsu9tbogXG8lQWGdj4jWaTdsUZgNuGCXW
XunK4smiwrLLR/wk9JBySBYl9sYKKYRKI40PhUi7XT8Vre6CDxfgHI1+GI0OcK2OtKfcoZ+sl9mN
s3zaQ4HW1COR1v/WoGS6UZF99yAffKsbgm/dJb8SUdasEgm71yyN5BMnlvkYKHX8Gk20pzOV2WMW
l6ytLNU3iRoDXSV9f8QSLD6oU/mmtH60TYMmfmSSfO5/aI/U5L4vg2UUnyZCwUOuajrAKXy6ADF+
d5CC8Ijtdv5Diq0CDfa6eS560JpqENVewVbIjYG/6dZB5KWPsKRLwMO3AaiGGxj2sB/B2U9DpvC9
8S9NXslmzV0hcCuI+1Y6DNSpvMjBKzcrBn9vG+34GnB9a7FMkxAV5g/71DW+vHI/urMsDXYlPdJw
ZOcE9XpLIGpg+RPKSC9+aImdcKTW0wzJ/imFtvGckFge39+CS0kODDnYB+SEoDBAPzf81jEeVOhR
WngxU+Fiwo092bTR63DuPujKQ9Z+MezvqRJtZo0oEQ0r4y9T0nl4DgoyUpr9Z1Tm+n3T1phwtaMO
WMiQUeEval6kCOEFJe1eeL76e18Xa7ftm7OJ0IshwGzJprBq/iD7f11/GS6TCizwLo0p2aCLWez5
Zf76/szenMh/BsGqCDPumSmwCLL0EyWy3qnhRSrkB7WVH8tklobSVk7+O8NQrKd5hEagGb9bxFBN
xRCsCwvpXDcYfBdqhPY6/W3b0lDa3ftvdOdb6bi4zj38NLuzXq6/lWL2mt+YVXwJWtQJlI+Iljwl
ubFHBDaI1r7RvffiE7Eq4MOjYLx4r14ZAlHj9HARBsyFQAu5QDjhU6aO2/ff6t5AXKO53Kow35DN
vX6r3gotLRkr81yN1RYnkLOUmnR0NcbP98e5QXtZ6uRErDaKH2SEy+JAFo6WPzs/XvB83oGGMWnD
oRrqzZQ4e0V8rsqN4hP/TkP30YnrB4fy2/uP8GcxLA49HmEm4rAE0NVdTKrSqJUBfT2+jLWCwI+K
WH1YJBOZvRq7VTTHPjWMdvag6m4fl/7Gt/RsQ7G+fut1n3zKqactRqcdzlVG8VClfBU7IhNLCj/Z
+mUaHRDrDjZNVtj4lRimi8A2uZiq9M9ZH+bPdo1vrNnU2V6KZHOXKVa5wqO48zlhns+hk6Itr7l4
xbYv7TLDwvoStzQToK6BX4jxKKfBmpbYnd3w90DLpmVJhKAlHBqYaarPQognaHyPgRM8hRS4XOTM
m5W07V7U+uvNrEWojJqS9rdICi9VU57CvHvRc01eGUOZp2exQubiCxkqIPlcJLneDSb9Ww4JaXhh
cV6q9gC1x5t/5M1m/C4L+RFcSEsP1hBt+3YbSfVOlb6JyDrwQ2neiuEbDZTvr9q7jwSlHY05iv1s
oOtH0qMg6TSgoUtdhZdcG7ON7sS4TIziCFKDxl+z72K7dItVBvidwxhBRnoPbaxwQF4XoUHtg66l
+zG8DLKN0Qzz7dldHG5kTuWhk6qVdPjOB2Y4cGTIJ5xMS+py40x+EtIId4nj1D/KhcgeIdb3/0u8
41SCTwUN/CbD8EXdOFqiRhc1Hz9MXXhMk/E1UtYSizv7kJf5/8Oo119NMpOxTWlqu6A/15o0XoTF
q6N08aUus2Klf+bOxMGpnbvOYE7NbduLsQzqdaVRhpcR0M+FOPWkS4bY/PsynK1G/miXzTac14M4
lWkLawiii5Xm8UtSADdUmRxtJt3ptyxRVC3xaiKRGGDA1cEafcq895J/Z4aLCeWiZGKxQD5hlBbC
yGMceelAw2Te293B0CZ9242ZALJUgyfufMOxxIpjdoe2jl3dTZDgUX7GEN1ya9UW3tByG3ENCcaX
qlap6iUwYjZ5Gpj70nay58QU7V6IPnqSJLvFoLqWC7dQimKHafb4WCul7KplqrtxkGA7HEnF1mzl
4RkeV7U3A2V8VRGQw18ZWwcHU4xTRcoVueyk2MvqfBhc9pz2pTby8qffNL3symKqPENuA08d6nRf
VZO/se0MzBcVTJVDRiWNPwCfNHupTdQnCD3ap0odnxulfUl6X+ynSlSn3igeJ5QMjSoHGQz1Jt1a
XV/zTKn14f0lcVPR5UgnReGcgfeIkfAyNMVJjv+r0xIt0awN+nLb1v5v6KAnVeE2T2BCYw7XkqT0
rFD+VenZiszYnU1Gyq/wAFSZHLD06zWZdnB6rDo0uaWr30NI9VsZMzev0zXx77kftHkF1UAkNCAk
LFZ/DqnUQbJOOvt6+Z9lFUT/4TDJ+8jXzqsR/07chcMJQx6vW5KlpQZkkWHXMQ3COMdVEbimiXdJ
02VfkJz80Tqo/r//Fe9tLLpJZ0SUKE/N6noSAz9WCgvluLNAjmobx4q6sSp5TUz4Xvp3delYDlPZ
YVMODt1Yon/Fa8ajOLWdwvKrIhLH7QzrOVSyQ1RS/Ke501bjPRTXsz2qK5S7e8cpIu1I43C6Q1xa
BEvHGAUd2X50AT7aYft+EQ0C5t1DXwYbrOj/s/T0bCX6v+IBbBXS3vlXMnqLksv1LEfYOYAvtuLS
qMkjmoWtG6Rh4Uo474BGvoSh+qRr8TM0jO37n/d2j3C9RCCKDUo+c2Muplu9H+eVLi4R5ned8l2u
6x0ZzfuD3E4qg+CFC0ESOABw+/rt+jzAAyoth4tmlvnJVGr6nNQ2/YE9SbRxQtmmwilM/2RZMcSW
sItXAsGd8WdBZ5o5uc2T+S4+KtzzRJfbvr/U3fi1musjtFph3DfiOtPtud04hzGSHidCyUrScmd6
uQ7SLmTOSAhp2vWbV4GODkBXDRc9QRIcGKkYadpf26O3EYEqOhAklDT8DfhxPQqALl3kXdRftED7
bSrBrrZF47VBZbhRbqyJ99wdjakAKHNmft9itBF0IqmroMfvDhY9e0MUUupBX34Im7Xc5c78UXRB
pAr2Bynfcqw0t9J+TMzuUodyf1K7lipga2ruBPt5JYO5vbGAINGgD0sfBXk8064nseiEEmjBFGA+
b38pLPXBQZHSt9UjdtjbJlzTNL9TWpoFfGF50R9HrXV5ZkzNhJveqPhnbr3Tq1FZG637Wpp6fM6L
st9XZiw2tVDU2q0c57kcHTyCJHgAdW36K6/+Z4Fc32vmZ6H5SoMBgKvM4t1FjuWSCKFnak24Vadc
cXPDf8BtynMm+1Ap1pPj9C6XU2RfDBeQeHIbJzyXjpW4WDdNeyP7H9a0jdI7ERg6AsFpscrMIfR1
jDP8M2U2dD+qflP0m3BNHer2dOO95wGosKHgtYy7ZgL1PzZU65xO1ifFbo9yrK/Ayne2C/Qocm+q
6bPByWJuYydBr6NDqU4YGKpW2n8p8vz2EO+MMf/3jIvX+Wus+XX/Kt2lUhHokoiaS+nEPxQ5OSZW
lLpqIT/Obqk4hyI1LtkPfVL9UiqwP1tbO8juTugchTAnwutqGWqtuIVokqlQBnAVHiAxC2QJ/vk0
YV2QWM7c7RmeuH5JrZrSotFTtE0CPOTRRij0bZHi/kpiFroNjWjHuvRTpIusyeXK064Uoe+AI3xF
7qDUUbhQURu7fgAniNEM75L4khcFfeTmeJjU6IOUVpsShR9VU56cqMLl1d4HnflQUs7BBLZzR7wL
EEnEJ2HIcG9YwxTvxK/Z5BF9YbD9WxzclPD9sIVvnnHLzPdVbqmeLxmhJ1shNsdOK1w/m5KVetKd
HB+WCCVcvgYnPKzo67nQgtrww8KYC6x0L7fOOLktovFegUL3F8AZ6WDZWbdrUtE82pMebYqKxyk6
VfzzSWvPSP+8k8kzqCJePwjpoqL6hSadAc20w6hEGEwX3P06bm7/PhTqI9QhCNvI3yzvNQqXJtxs
6HGKWhnlM+mhCvLDoEUr6+z27GNq/7gGwdeY2x6v38hSuFOKlGH85DkN4k9wCsZV8ag7mOv1KOr1
KDB3FaVTHf881C2kwvSrFEmfKUVs1DHZTq12xHLjZPT2Z9PsP76/kW9jBUND65vJ4/NeXnyy3vRH
s65r/1wa2E2Vhk246tfqgrfhdx4EsB0WLmDd8hzR2Aetnef+WUAsdGUFk95oqPf0D711baGtLI17
o0FtoxxmkcjTqnY9m3qJ7Y6k9oxWho9qWT/aZnyEnw0B2355f/buLQ+MRdH5oanjlhRptbaTZKHq
44vew7MW7bZV5R8yUr7vjwOowENfZwfg8ZzEKrVPdG/kxVE86oLtRNfIWXVKY6dhBbkHmk/dqXVC
V8ELGlokN6RRPgXB+CsKC/FQy03splLzO43r70WMSbSJUFdc+B9NdGKc2uj2Xd9/TgLjqQL4ieCo
AynPJlAwz1pnV+v6oRmsDfCYF07Ws+y3nxQWJLmJV9UFSjdTY7r8uScFF3fPquMPdWee4zY8CKG9
hjEcjiw0jh36i/UQbuiT+NkpNaAxvxn8/tw10ZsWmLQSou0Mkdqz+hYjitH4bZndY4rBcKcYXyqp
PjWO+nnq8kObSTAz6g80Q+4HZlvqAVZbu8hcMjJQiuJRzqfRHWx0wOpx3HVqfzRq8Qmi9taKHM6k
5EOnTC+DkB5JKQ8wcp/jqfuQ+tiMB9EPWoJCtx6x8/Gzt6lTd6PSXLQhBgVJMn0jCgeIG6UUTf00
D2+Pwa7Qtde68beTIY1uGIjHkqJop9McbSM8phlFAbQuOgw6VVh7jnnqLWMvjATDe+tbPrb4eqkP
Y2Ru9DJ+HqfqWzZZx7RSDtNYnbUq3KRReegCcWI6K9eMKwUnjmHbRyHu88J0Zcn4zzbShyavvreS
gV1GfcZBje4C49VSpmijhe2TMHErafR9NXLNK+PSk/wqOKpqcWxUXNfUbKaNlx/md1OD5ujEzdZx
8l2TcXTlzTZDFsCNaJx0K92q3Gxo+bLA/FuhxgdZ0mnJaJOjKQWfMVd9SZv2Rxc1ijuqneLWZTHG
bqGP0taQ1WwzKSji1VXZuVpXxtseZ2+YMLG+w7y42vgCabdWNue7N8Gca4KK6Jv0pYhEvS1MQ/Js
3OC/pv1cdYOogob0qF50v5N/i3HCC9VKNW0WDIk2sY+mTTVMePjaAofZDLlTF4qE3rm1nbSDi2ST
/Kji8QcY1BcuVcrMLSPhe5CLp+eBTzFFjv0cjX6YuvQr6LQpzAQG2ow3kpOqjzgxBONmRBTiiUZ7
+4Nc48Yu4eSOPYQmf9SMWNtJXfklAxVU9elUh/2bmVhHYcqbbpT3/gh7PZzeDLM4+Jk4NwpOSmp4
aNNwrxaSN1bKaYisXTwz2ar+7EfFPo+HhyJpLGzFgi/qgGHYpGzmxYCn7KUq1UdLgwAXDE9hY58j
rfk0pNY54mgJxv4JU103GcuHvI5/zt+2aZVNQI7YqfVblnXfwzzBHk/do3aboxg5/UqI1KMth26a
OrkXl3MMCWiNK8uocOtciklquj3Gx+d4NDFlQZay0VWEdtJLqwNcWwgRbvWKy7ZpNl7qhN+xpIe2
4fwGz1RcTQ6OhdFR90D+crCdx6lQHqCebmNF+ZbJ09vot2wq09kZ2NShR3RCUewhDpSNmumX2deu
seSPoabsG1pfjVE7I1j3qcmVZ6el60rV462MIoPb1ONXZMOEWwXFU6uGb6awn9GYyXiC9FG31Cfb
sP/DiBCoJjkAfnbu0KgPWEh/8cPpUfebn6hMInIG6QAa/sUvAsFWRGNWNWcBhIuKboVvZnvFihAg
7MLHNC2EOz9gUCoUspVveaEdeiEfnKD61sfGbsrzrZbqw06yYugxo2x+pEoLu0nZ9WX3A11QGZFc
07Mc/DVL85tRtpBj0pJWsv5TiLhYMs7sw2KvtdWuL6qftCft2qj+GCrKi5y0n8NMOcaNf6oS8z/k
DZ+F77wFavDcMhepPzzhF/yhSIfIUzM/9xqZJqAWOFcX9tMAocYPMcQy/elo+d0JH9g//09b9MdQ
Mz9qQhyQm/8AbkKJv7bOvmYdVb6iV3WQdGr4yV0I41NH7WDLwttquqD5TDoJfTrrUrgPCuhEafvS
Uv6RTf+QdSIgUAWfbZKeedqq3kLuf5yOaMELV2ODNEr4pZNwrTJjtnmXtTFHWPjS1joM4caQPdTJ
bM8Hx3UzmVqIlgVHQ0vWOjjvnPjIN0A0p2UWds/SK7Np8shGXsk+Z2Zz0pLsmyW1Wzlbo5neHQYM
Hp4wZeYblT0lpBSS1bZ1pvRQavC+XFhe7+cUd9IkWI//b4gl/dmSY5AH6ktnWze8XCoeQ1M+6pmN
490anU+bU65F9jK3vUIakv8QDBbZS55UftzlLQuFJf+rFCnAuhQbJ3RbTa8bMuBbvY4OXZiHO1XO
uqOIkuFoJEbyNUHYc680mekpbcWBXOWycIEQpl+wz/NX4dfJr5Qq2GmMzewgmxSM6OjNn5pISPt2
DPNTAQF6MyDJelBGNbkEMMy9SkngcJljuy+yoly5NNxhL17dg5bAO61CvJ0cB5cojprzGETNA2oY
6U6u9ALBILsCCTYLzwmddt/nZr23VATF1VEafthmSY6BHtWuShQMYjBmXbkuLpfWjBAidUKpctaN
vakORIJUVRnT9MWM8PAFPB/GMz2In/9tdc2joNlKcQBEnPra4otLmpT6+tBB5Kcf5ZGLa8FZrCV0
0EjjEyYTye798W4KAgwIXQpklUIVIMkSCTejrilUwudl1GXpRc+cAUkTFbJuPqQ7I1bFBzu2ZfAD
M/soJ/lLisXwCS++H4Fu9oc6RNMgmsL0LZ1y9dEx1TWF4OV2m58PwhxKjeTL/Lq4aMWTPKpZJtoL
RcVvfOSj3Fa/qrTYOU69VoK684nhCoFk0NGvw1pdTH6fR6WklrZ8od7+nGr1B6Puf+f2uItrrLRq
U/3R980W8tLFkaWvwCrn2lIOTjHiiun86PNurSJ1U2id3x6IY66xItJ8U4BTys4UZT+kF99ODlYg
vjpF9Db406Pp9B+0gTwO0CxHvrj17S0k12MyBSskjT+c4b+D0J9n4ArKIsFcjavo9b1waGNk0oWs
XLRm9F9oI6z/owPD3Opl3e7qCN5QV9Ijn4VV8rEFsPccJdN3ZTCSKxhOtMEpdfACErMvgOzjJ16z
f4gsaKBpOJixmwjkPsbMkT5P1tDtcCXVzlVuZA9jrg6gg4o5uPTODZ/lKDN2Pq4a9EmP6QU+cbPp
Ir/8kujNcEb7juN4UMqXgqbWnTWKcV8MdbIJRe7sinaiu7zLpfbF7hXS8G6yuF1NSrSvKNKjJddl
6PnI47GXQudUTFrOTUWLNpIav43QuB7H0O+BXCRl7Yq6DPEEdlg59EvDG6eLaHHrboJcHsy0GZ70
9oeffpiiNcGwmxvwTHSZjdaR8AZfWV7r4SlqeYof2tMUddU2KDVrW3b6mpnE3a2jI7umKyA55hKB
QP9oqhCdzi+hb56wrjV2jtLnG86LdKVMcX8kXobghz7fUvkCUXZHioJOuzhS/32Ku184Iu+NRF0Z
5qa4xLK/6vNYfBitsOxArUvx0oXIt+B8kxv5A8GBO7Os/JAU/01xxDF18FOc8hUk90aBimoP6RIL
FeSRCuWSw55N8LQDO6Rs0WlHrMxc25DckayxQb4ln5I9WSsiupx43zN8upT0EDfnxF4rV6s3PH6e
gwMPqAcQElB5ERGhQSu5JunOWXCJpZaXtC8WjuoZPUOMWRXZFilSNaFKMPSPbR0eKhPGdrmT2MPp
Z/7rObv2fwKCIHsZJTvnzz+fumyuCBY5ls3KShBXl7Is89SxCCkugVne1pKjCByslWTnPNL2Pxx5
TLhDnp5X0PJ3ddw/2ymVffpSecy2Knf86IW9n3+0b5b4CWbTj5Kn6StA7m0yNz8YH/UPQ1Tn+a7j
KNIp8tjmlX+uaf7NEnmvxcFmdiEoDzFfjnsck6R4I0ogXSO7WeZ8a2aVs+BtwteE6oonKD4wlXHv
76LyI3YFmVN7Yceln/smv01YA8kuqDI3N38VkrTt8jUZkfmD/30Y/JldbB7nJiCKaktESC+Gpmky
kD/FDE7R5ChehQj5ccwRfEQzDSd6f+X8mQ/490ac49tfuBBMTa0sTcqSJvJc7hhMOzWsNmSpYAL1
GVb9PpmG70mQrQTmu+Oipoo25qzws9yCaCzgzVt3FJeb8GRK02NSGihYNuGmy8qPRjcepHrkOoPF
6/sp2TLjmacYFID8zoKWw3F4/cJKJ8IgLzLpTGdC6dkRakZmYJIHFrbY60a4RpO+u2NmvTu42Egh
3Cj5idG2omjspXOK78ve1tCp581/wwN+K3RngN8wNT+RevIfGp8rh253yGKQ+SIzYCJgHmiUPHPz
VW9E/6O2WpTug7bbRaFiPosUcz8js6t/ZWXASYAWCB8CyJsWo2VOouVKmMutdOZMfcl86alUbDeq
8s7N2/yb0pqfeiPdxGa7AojeWRRg+TNASE2ZpTH/+78WY4HUR5GakXSOKsu56HZqbA1fj/eqVWtQ
9GV5U5ZThg1KRF3bF5Qh318b9w4G8rD5aALZvTWlynSBDbYcSmdI29/UdvrRDeXjMPrHeTN0xDF8
dX6JXN10hDaqz9u2ibdp3W3iMFwJaDeJxfwNZh427Bu+wpK5MZh2Xcu97J/1Pv6KEvajFGort5N7
SxPOMh3jZOUGGcziO8f9MPZot/vnhLrKNo9UZdOMdr9R0LHdU44sNpZd4XtAD7tnSomy8zPYk1Km
OD/tNAwOrRMYLq3IkEkseuEqtaMxtKX6qg4+iXPROVs1gGD5/le6s4P/HJo8OpUIuG7Xq6SG0pZP
mu2zgyW3p2Cno4jHYRjqYuXKfCccoycIQESzy0zs1q5HaqMcY7564hvgNlz5wU4ak/9qVRwcW9pJ
bbvyYreQ6fzNSQNmLS4ysCXsRQOWnw4j30Muqg0l0o0Z+N9BNT9nTb6bfA1/43g7Zd2rkdsPZaSu
bPt54hZnAXkssYqObPhCS/RSTqoMPI6qrIroe6L33wZp4GIm4pV1d29aecH5b3LzG35LnLaqEiRt
cOmM5qg29mdhRE+V1HyUWvM3jNaVab07HM37c8OSSZvv4itqdlNR9cDxJM+c1yLraHs1L2Axx05y
fmtqsVLJ+FNEWE4jBwz+J1Ceoc4tolhbTqoCvRYWgoneQ54buzxrgvQIlDVurb6SD1RDR9fyRbwR
wyAOtQFQVutacAq7zHxA9ail+7fTdwBK4ntQUriMMcY9l3qRHajRZG9Jg0Nt3U/qMeViiOZfr1OQ
7sUW16F+49tT8dJJkbKVhW14RjCY6MoP9kZoWeEOlVadxtpEACZBd7iZSvUhyBN1j8hseqIcJryw
D8hJY26hjj61P9uxwAJg0HV/K6coSsqKsM9TlObHjGD9jWaO5LEwWsuTC8l6oCOZBryYICnNF8TW
BlsL9GbcV9CTXJOsZjv1vub5WmtvenzT932hlx8zqxk/51Y8nlqJK2yqSOpWq8FdtKzEbzgxcs9w
kuKYDjo9pDmBJxoKicYwtd0WeoevmUizHVMX7xyh1b/ejzm3LFQSFS4LUKspXsBwWwQdSxOtYiPr
cm47Ccu2Zh+WTgPAJG9rmsYlPHWjdHrtG+Ooy/15tgsgfX8diuj3+w9y58pw9RxzcPzriCzD0i8k
WmjRozX9x6aio1QLiQyRbLSbQNi5p4Sm8n8oO4/luJEsin4RIuDNFqY8PYuktEGIogST8B74+jnJ
nsW0WtGKWUh0VQUgM5+/776b0nGU7/9+5d+oXa4s82ZYC/79sgJjoYnOS2c6Dq243deTp0YzBbWg
TRV2njEc/yc5MY4a2BFUL6w3fPOrLyx0aEyKBrwQBKi+UXf+kLiwNRwqcwwn/KZ/f7rfmFv2VdI1
OHQ/0d38y7oqqTkLB5BIXzvaTda64liMS3H896vINfpFNaDzKMkzJ5mc868algo6cF7aYu8m17ai
TmTaxcjMOiTJ/f/ysbJ80FRDoECzrkRp//JAHbRYaZX06X1vJ6euo8aWp/Z+nJyv//5Iv/HZ/nYd
/e8L541JytFDX9ToCMInBqMSU+nb6zqoMo424Br49yv+VgRk962Mnb1/4M6ZJTS6omMgamq299tY
lX6p9wenU97Kznz0RHuZkj/Rtf124yQLLxxjtP//itZVqQ3MutNNdFW2bTQQu5xyrZxPav7HJtu/
6E9+PSUM6NVBsOF7EAr+fUnh1aO0NajuXYf/fXS0cjyh9WompFbqpS6t4ZrmYg1d4U23tt3mITRc
7r6dRgeIdKxRcqy2IO+GMawSzQnYIvu81at2o7trEwywY0Vq1wx7I16moEvy6WcqiY21zKoYnGbk
10kTQB5qJ86v0DSWvs1smMhrE+YGWZ23z+m7nLr0OJdQAZpmB2tyBtYzM3d6sYrQKdTkMBRGEwAs
pdknpbdoVSXOAE5CvwDZ4JvdxGRnCqAkBjb3Eq+K2OvuTDlcTOWlSbIqaM1xO9Z9bPqbsJgeNeAi
c9XROGWDWTzAz5pcsl5hDhJd51iYWe12djkbUVvSV5SqYotm8oIvyeDFh9wB7jYyvOc0rXTgKXNc
nVdlHc/lIMr7JrW7Uzyapd/1SX6G4iK7pzxThJUCVWY994qvL3N/Y4I7jUw7xf/bsufWo0VFVRVj
V5SOOGi9pUXpuFU7k94dfzMgZjToggtrJ2kvydCQFklUaNuKTYFuUS3COoY7QQwrFI1LPu20RK92
mTsXocfA1bAX3nijuYlyGDUjDRZVm/YbW7kDGtzv25EJRzMdRkcx2FuotrAUZONQQxJvef6YN7RU
0rOxW0u73YnZdfyyFoqflXkcJKnuHI142/alZ6V72+g3m5JzPgVrU9BGbjTgZxKx/MGZ/oeGxVEF
mEkHNMfxn6SkWt0yd5oRoMwxLpNnNa7n18nDlf9DZvF3+ghuChioYVX8p3NJTKtzkdy5m7v2YK7z
vTMJy58HWM/bbX1o1fyVMcFfMtm2/+966Xc6AiQZ55CL/7OpSe97kF8ceYmXO6Vx+roY81M9F/0f
nvC315EJWgtoHOpI/v1/XADRZGlvrcK9Sz2fQixTI/4Ifv5nwzPWQ3bHs1GEAtRb/36NbhtmpMd2
JMZ6HMgA2EnenC1Sf34OnyDzkucMwoEYX47qYTAg2rdDXakPhSmAE5TO+GLHo/e+ZmJ9a01vkppp
G2H57JbXpNVTtJdTn6AqcW4r6hQR0xQ65onaKYnYSnFuJ2NSj6Bom2OV1GbIwMI/Uf/8zp/530eU
ZuZ/ltGO64S7cWf6eRQ1Shw6i6axi8NFAU7O8Jg/JNp+F9x9znrClYGxEEjs36/XWYM5JFC63MVD
BvSge+nEth/7ZMdV78pG38HOv3ez4ckCfyIYgvX/n04pd4DKIIoDkvv3yztzkpCsiJ3/49T8JtCC
p1ulAYR0lRxd8fdLTEnaLWbe2neZrt4vAFZ8fZqfXbd8VZLAnLQ/NV3/ThBoaoGkmwIm9Ou/HFIT
yiZ3gfHtvp5SDUKvSTnENDL4aMn8DzInY1Pu/lerTE6MxLfMM/+D+Aauq0Sge7d74ImA0VQ1y3wF
EM13ZaTfmclCanY7tk0BjZLdhw30NR9eEzenHnjgjVqPTbABT74UoAh9LOfwLFZbP7dZDyRoU/Rb
s82+T0n+WsfadOMh48DaVu/GAHhQBYqn+9NgD74mlnYPN4DEApVLODRD42v9qNGxOXTLW9w7ynk0
tS6iyKfDnJOoll8n5g+3BWG2lB48NmAaolaptTe1GXK4CeBQu+YQ4FysbTMOtbl2+0lV5kORemuU
Lrp6mnihbzirHdFP2RI85tjQ1oUealWKW8fIhqsq1uKyzsu0B+yS7eATro4js8n3zC8pw6rN4qhy
lCZo7DTZpVW7gmozigQfhCQ6Bkm/TZrceFz6Tw6uaS12UPxmcEFa39aha48O/sSF0QclKMUuv2Ng
cBbUdRGHG3n+SFBIjLK2zME6jhDdZNhitYWUXkz5ECS5qp5WY5jvlG0LKR1EzJsyLitZHeA9EOM0
a7kdDaD5UICIczWPVuTS/fZYrl4ZYh67sKwm+NESPXtIEsM8OX2r3UFsap262SI6Wccmmra42dvk
F/xhyYrQ6lzbT6H5vclAMV3yuNX8pDIAEyYi221Jvz7CrpEfgUSs3DBdZ32pw/sQJ26UzKsXekbr
+FU7b4fY3srAcus+qJaqfrbzad2PVmVFxpqIgsIALCe0U8fltz5XoG4gQG3moBtCa70040HpxKQd
taYwn3JwsTulGN80PdUBsQxLUE2r53tpawT91rs7WuinJcBHo7+dVicOT7a+jYodd9B9qe0+rhzY
LVSreG9ra03DbogJfxkvhNOxrXdj0ay7WO/m+2Uy512qrcTtmzl7z1s6ul/JKZtXqzKaLYKdYJme
1D4njSg0k41EuCLDWlQ4fMfYeCwa5jUM1tycbWZIBJBzqgHwQogTErPdVXnKauelfWgmzmVfmGbu
T0Jor125waisMpI6aRUHwrYqz99KT5iHsU3M1Ddprz7m85btl1xXgrj3+n08NfBMmf1aP1clHXu+
1vZlWNIR7/devPgkIopT3SG5zHHuQ4dRhOcub/eVLfv20jCes8vIdMJ8WvxGXfylrclRQDI4WEHJ
ZCc363dmo8ip2ABL07XxmSJJbQ86QsqcpwqGMPhFfPmHRTtic+2U7vOY+t47wRQ/L+uHuTAnW1ai
zHXXVvia7RxOcR4p6zdZJYROS+qI9uCwnxNQvEKdAhd+LQE6z5RzX8Cz0fL9UaZvifIdnLAVVzsC
tArqWCe7r+1rKd61vIyIXwN1M/1JqXejdi3tq7U0B236YrZOoDVq1FCYtL0Vjfs+TPWp6PMbr6TS
5n5fkj5ImPLMdbknypE6Pe5edtXNByqFm6GHZPj9LX2PR4jnVhv392Xwvs0C2Bw6u6TiQao/HAzw
iqUGxW3uj9o3Y+opNhwG09vFbRHUVg/R+Y4hWXOr1T6tzmGxDrS0xEHciKjKFRxldd8mSbAoD1TM
PNCqPH6Wr/hLBXmo5YyHKCGkvraUflyvoaVpft1p0dYW/NtZbh6JmDR/bCiXKovPICpnvQ803m4n
6o9RjDvXmMC/MXIwpuWYQ3CwZjiWO1M8adqg3id5dtMkVe2r1jpG8eDqfoym9D3Ibv0YoPySJ/SW
IY66YvqQrNPzX3WXSTS3LX1CPQTngCM/VBCHncwUtkvf+ExOutUZGw12uDlkOhDqyT3UPLCmdNe5
LqN01l6Lpbhkes/oztl7FFodCbc8Nh6U0TPaunWtHQD2J9h+AZq26a0yGReLnfXiLFCN8SKn9diN
OA9mf/ZW57tCw5RGcolkJwTlVSSX0HCUZ2cuQ91IvhuNuVchJkuoGRKNQnY1JHfdkNDUU92qLZpQ
y+4rbgG5/RoL+0nYWjBbebRqPXM9AM+1O4+7tYx3wfDLeBJXhpv4lttFI1THjndkHjwHSk3ri6zP
W0xKgmOW37Cn9QBFGwe4a1WK3cz8tl/pVSzbR96mNklERy3li3TH6SMlMWof1HGNMvWttkaF2gEf
Tc4CrNlqLRGtYXSwrwfDdWFsyICgIQRqfgQGYC3zLVASv9uKKBXDrq5J4AKz1qxjl9nBAC3uXJSQ
Dk7+5mq7yv6g3N1zuICP7qvVYS/L/ZYPTFleg2S6atoNotiRJiyHOahm42TBIb315a4EcMBdycNK
UV+e0Vy8g+fx5dGHw853JncPtR3FUtV6k4rHmO07VmOhjC2vDQXwVVP2ptEC8c0CB3Jyj2nsDnX5
tJkjIAGjkoQS7eCu5VfFmumR6APUTGUsIZ8jmCuApjD0L960hohxXg0HhkYwuuFBnX8ItQvSvoPH
4MWczHDNb9ztAb3GIrEYgzseAGwUvtlugcuudgJdXWhVUMZQzVALhbMXOMVWhyNTtoq5ivoNtn90
RlnBLJmfVUJ4e+l8qyMG7owvVguxE9k/+bIJrDzsHEHSJ76ScmSsizF8NC6gyfagQhthV/nEuNr4
BcXqolAGiSXUaHNoa1nar3Lvi9PM8jT1DHKh0nzo6QFrUn3XZbMniVprxQyrcjj2uBv8SMHlA17J
U89Omc0P9gyjudNdnAxl0MPcWAH9toetaCIFvbzmNZG2q8UU6pud1JOqsnoXLt3wucba08ISKXQP
0AXzoKp9lE/x3gamDfCHeVx6lHjWXh49eRqU9V0+dIZhW0frcducixPXe8SldKfC5xHjRT1sQ3Lw
Upd23Ae47lCM7+PQR5z3ERBl2a/Mvn4XunOy6PugQkYF9424LqhSRufU86fEVDRAWPFGD8ZIH0sm
sSdVpxCNjYc5YZK0eI+ZaIEt82PlWFpJJsVG4jzkF9t5iqFD5m5yoBKs7KAk166298a0+aBUTCv2
O24hJoWjxLu4SeWZgv43WLSSGVYK1um2UXE87WvvvjZ97hcxdb31ox6Oi2nAAvJOfMt52nc89RZf
JOHj1sUHtmd2Vr8ELcOQMX6ST4vyBh3DD3kjfMd97pDINLce+Igue/HWB1M92+KrmM9qfEnL6azk
OD2ucpqbPJSp/MajMDLWn7YHGlZ5xrA9vHhJCBBdCWDxjDpUdY3FkYbovZ6fC2SmtZcHeq3upLXZ
OOdyVbgP1oh7Ykn5fuWJecPnklTVW7rRprGjdRO8IbStyQsV6Z1hHYuFkWWDxPQsjoLM323J25zt
ZziyxvjBaT8oIfrm9krk32i53C6lepMMDZg6s4D9zwxd/ZTVy6dd5OoVWrbQXtQ0O3SeHvK6TYkP
66b6TQe3HvqzFnDciB/SP6GBxkF03AWMd/KaFK+ucSdvbOwKP+c55XksE/giWVlFraKJGg13W5cr
bQW3QntBER31Rd3Z0OYa1nyEKkcmgh2EGkHwlHw3ZbXPISjpZkIl8svCdP1u+tGkjPij+j4JPtaI
D6xdUb3wv8w0euJHVqscQe2oWPT28HepJ+pV9Sn+otcTaw3ogQqHxX7btjPV9Rs9tx/wAVIHV/6g
5Am0atYj95II9YZg7pbnFdm2U1TreaRTc00b+I8HfLGDY0EzKz9/jRNUE9Se+Gi8EwojeBMoaImg
xfFg7TdyItgjwz3E6hPs/8GSPUv/zyi6L1adnhg3lyq7yth5DI0z8NcdLaEfKuXlF0q809rfKfMa
cMjkoxggTqW6QAdwNhj9tAOVexkgcq1HA/5SHti+SrkTtwgX30gV0bfuo/SVNHY1tRbfNJYzR0LK
cd2GXkljTyXkMZzYM2kOM50W4IIJrqvx4DF60asB3vH3TYh7TCgQ/L8Uge2FqfiIxQ9bkWqe50ej
wnU52O/ApqNYcSIKeDtp6FAzrDGHWPq6fNSi/jBb486tzltsPdcbNMorIP71yIN+erbWjufUrAd5
L2MpnjlDGq4EbsCkG1CVrdKFdOo2GIZxV1v5kTl9knxZigWMqJW517YXuaZSWvkoii6+6MStFEeU
WIqHKV3AAo5gZycdcUpMnwpRepaVal8yeJ3ymKiM2c1cHDZ3/v8UeeO9abH11S5GPUG3FytQ2/Au
skU7+qquSvL06VPhXTMvkHct48tSaPIko7Q329xt8DNJ6ZeSxFA2gw3hJ7UmWOSrHRc3ci3ZDflT
YxTyaFnK9lO6ff9dJ74MhC9rq/vyCWV44WKQWb4E34C/usqnW9tRZPSV3npvzHqfm2PUK5k/tNBT
Kc6TfCcbZ5ggddf82XZG1ony01BKTYmDiB0nCc2NIhhyF9JhnHxtGu5nV5Ceo4ty6l8958qAOQ1Z
5urS12lr9aJs4y1/mCh5suVf7SXeEanvF5heMcocXv6Xu0h9EBXc118Lp90XS36SStvDWZ/wRlHN
9L3J2VM7QD57qZM5e3yRRxjplDLNqia6Gg0qDZ5sCbl66apuhfmD+3Y998Sc5xcjuxTJeJvb4rEg
YEO2XCwJyprVX7t3zi+ywutZNzjtI5SCwH62zQ7ZOaqW9PEmHPx2yA599ipPIArTKAEK5tm7Y3Wc
o/K8No9zsZ34jFrxvvPFyfR3nUEj6WDtWYvOqp7RPq/8JVPLaErGJ76dAI8PyRRoVXr4r0Wh3eHb
RluafJ61vDZD+9iCQJT6h19xp6yAtB9oyIG+Mg46ZkOeQG3azl4fSrmv73kRmfy2+8rLsAU2qSDh
fWiNVL94XtZZ2jTTeWFxeTwstFIaEZ+fw2iTa49VrB089ftabP7GqNyeoIvX6OqZgWEhJxpRRzzj
+t1W3zCwKBTEXp4kXMCznLIoF2AY99Iw2O6zySxGXpCjf/hDDDmyFOVPig5+vTLFdtKuXB1dKd0m
fjeh1XmSeDXfqKz7dWriExwTb76xeysijQoD0A8+S4wnaTJjwhzrE3EKt58jpIcK1QK0DknIs7K3
fCRuw1+RtTTl8fqObPIB8lgB7ENF4bVm0whI6SVG7TniK4/HQIAN1dAXqT/P8uX1/AWAkfSheIfb
fXU3aAvVH9LgkeD/jBu5lFQyPIv01x17k+Eol+HdXBLVCuBC7onBRqTTteyfpAPE0zHdGRa5/UQT
mfS+8HF4xmETAc2w2JonU3Pl7spryVXD10MNqLd0wwekvWZCcunEefQtSu0hzyl7RLL+28h8UwLu
TAOp0aKmERbrzPul3hjlMqFFJVCK38IS7w9jQnhlBxme+GDAYV6lNOzRwIf97tCexMeOhPhJAyzn
XPwFg27piLTqbo8PwomQCnTF0lUEzvmsRdNMS62MEHloFlU+A3ePFK/6M8sj47M6t0N5byySdP3g
QpUGr3UTuX/yeKKV8NoqlsbOPwMm4ClSPw3kc6SBQmjmViEDdUHTsp56gWqsb9SU3jqSDH8dCbn5
Iz4EV088xgljxgcrA+/yPAxX2gNpuB323BcL3UBy3xKWy4OMgeG+BCto19sx01qCFjMo1UTeAKdB
7jhv4TbUWj3x/hHWdwRpzLLLkObEDlowriR8twhz/9fG5bgXfGgvkntWnp3JTXyrT2sj3VneTW51
j1gYDLVEYBZzP5r0wPK4jEUUWydPOlvMK2SQXFiGn3rvi1Wfi+nRmaZjtujfxXSb57Sbc2ejhTfX
atqF/am24coEkccxf3SxkzQxhHNLKPewxjSdzuPJnZgMRcGS1FNi5V/xbRAA6fRMxLJyVXjuHJ50
GUtamV75y8jYYMW5Ic6hrTO7qC3h/LKzZiuyM/uWx+OsGNsrMQBgAPsVnw2H3XKfZzBBLJh0Erng
YpGcS582iBTROH8ZXhX1z2qwSDVt74yivslsBVeb2jEKijdpShlxntNcl/4DMApfKjDpkbISio0T
Q/jD2/lgZSSWLhqfT0Ymzen7sti38rzhNaEPYxiMCB/32LSZO0G1SoWkSKFddlLCpbzEjKiTsa4l
vtKKJJeJvLyvFRYsXe5Pk2gq1oBpEXxIJ4ElLqZbqd1tXiU/I+XYIAT2Un1Mk70TtXF0dOcxzwyy
Sg8cNT5RJPUW2E3+Ig8silefvNDBxkMsiWe+fGbnEH95N1yjHLdwGLy7znxS4/clzSMpqVNngElv
bxJie5nZYIn+e8RIFjLXgQwmil2mNlznKmPUjgEJ43BB8U1G77M+Dfk0MnyPCskzFkAGTlVGA5JJ
h+NfBw+qQuJRlJ3LEiMB7OSUiqPMSMo3O2PqS9mgVUReflHid+mk1YAI0S5yC7EmnPmO7E0+PMkv
s9BpeBf21ejuWrwqWgkaO5F+1KQzN/rgwbC8VcyhQe/FNQ1Z7rd1bvcWtUY+SJ4Itlk+7mKUj0Qh
JIKeOGxsw6IvV2kJG/huM5FE3EnRAkYlBaFWDlsbk1JyTwNoCVqLMxIzUDjLJyHOgqwg1d1gnAxg
dtNntDOixLgiFJt7rGxvFh/QzAS11INwYDG8IDAJczQHb48c5JqVUnvbpKisuIiYfvmcJRnzEIfs
3VKs7+y8jXGVURunzqks1HLpS72L191A/lN1E4Bu+xB7OrnXD5rZz3FsP69wxOH3K7F2YRdgut+1
zAqsFg19213qRYdkrXvou/W5sq8gKn29rF80ThESMNU3RHZq3UdUYCO3Vn4oZnxc3Ir8znByqvSb
9MqrUuLmmBE5qjdwCYZa+i63FiKle8LcQ+WJBwlug1d8QG1hDaW+iqu3BhVSJz/lAihIjIwl0c08
HDrJyz+zbtmUHdECciVzJdnNBjpcqZkfjOHz7qQOJiKRclGpGHnVPdrqGEq5/iukgO1ABkerhdvD
6Bm/XPJAs+KIyoP0j2ATCnpsH2icKN3Shz5+H7JXCl++zNflczf78eI8qsvnzgBgu0j/cF1aH7JU
QLXMas2X+1JXRn9meMM4SoVDWk6BFxbAY5J+T3JYHYrsYdUaP2nfwDeGsdiOJth7E5dsQoUoZARc
PtoryZ9uCcwlrVTmIw6Jw2iZbosg4ruZcHKGdd5BigFDClAYWb6yrEhacBTAAG+rU5hhzNA+Geix
lVsz+y7y05OxawcR1ATITiOg3SdtpxbOHfmAhDi/Wo+iQNSlrFWDvi/JufoYQ6f7mmrefiafim5O
wYywpgnJsBqF6CwpMBAYx0yDsHugD4IsBDDoz6SCVGVYsBq7j6cU9LoaNPoQTTrECpP+/nl/1haN
kJYnjiNd7A1PwFnFSUqOR5Zn8jLpMLpqfyNjwUKEbdXfStUodYVUpn2cy9LFBFlOYAwKsXbPYLHZ
nx3NlwZLPi30LDdW77IMhMKlooSLlUQDFDNIO3IpFUJbIxHZd3lcpeKGzHFVsYHJTxKnKOXc0E/1
RN+tWPZKq53kV/konB0NSUEBSokma2zp4lBQuWNNdXKUg3Y1YUbjOnTo/pAKjUDfHe7ZLRyOFYzH
ZjJCKn1KZaLlM02husNRpSecIiaTTtM5GKz03PeEmABSArcZMDRMWO0eh6o9Nnl/40xGYAH2Qe3K
TzFxZqjonTk6rEvs9KE5Ps91/+Bwrti5ijqeC5H/lmIORKdd7bo4x60VktHbpYoJuck83muKKXWh
nVgHAs3IhROEH5cil7KWVBku9HcEqmRuxObdY4ZKTswQm3cOXneKsMKzQVGjOUsX1paZhpzePIE7
hHoeB5H5RdsdmbPh641F54NOsrNjPIo2+1KjVckoU0bqSKaEA2T8lK8qbOskstOEhMkMOKRBX2LL
vgyk02e7tuQqo0wobZHbHQ5x6e0W4f40ME4G9oVIyKDCvzrVfWXo2NBtN4PUEAMEMA0Afb9vJeRq
cWXWQRpFJ/kG44rv6NWhnOrPNK20CbCkvwmsaK3BlkEEWuCwTTjCcqyJnNXeZy9UqqRAmyKVYZic
clTRF9Xkd8JZ99KaCqfz03m4SPeoGrUbje4Ptd3kE0il45bmeSGukbse63Y4CwY1MaepTNpTOjk/
ubudbrzrRR7QUBChFyvD3SVeemJ8TaihU/QCDYEE6E16sdAv0mIxgo3K6xtqtVKhCdn2bTrcogxv
qCMUaE1t0e/0ZbpfwHo689caLV2PN+uo7D1uryfdZmYXqVoXWFPa3jhJs48MkMgAWEHcYQUxY12w
U7ImxxPSNnxi72OzfGpS47FO3TsDIho9dy/bBLN90wRWrQTSyRlNuKwLL4BlBDWQUeQuAoamMEhr
pStjpg9vulO97r6bhodkFOAmkdOyCgfX/TlVX5EG1/N8hfOWtfiaEsfsYCOTAsNNbUR6JtBe4MAT
H6O1E5s6wMTmi/dGXZ8bEvMVlYNGmfcYu3ztv9bpm5RoG43jwrQsU2DmMDzHLjDBuB2jrisjQeJy
rB+MAbufdKESj6E6z4Go+730fSqmDdNPeNWy9uqoc+qn1K9yvMGqBnxulFTEiy+kAnyXPAslzfs2
Xd+r1gYn8CLfL/eBLkq/IkVoVGXirytDcfRkL12uIm9vc8c86Oq4tzc8CWGMt/Da4G4XfQfZFaVK
MsCQ5x1mg8Kfi1MjLRMd3xA30S1P0zckQkmaPYytWELpbcQ0g7jmRo20uA6rZvtrM95vdvvaYLjT
FmfL1dLXnLZXCTZ8HzWHmUsQa3gTfSbG7YybZVsTqSq4EvXs55zb+xRFNhKYZuLDbUWkNuWZFvHb
lq0vesoBjJaWZmkGMphmHiBDAY8GMRFHV6OyUWlMkPb65DgYU9giaaFLHtIg9q0K82ZjFgYp5tTE
KFAKaKztlLG8nr4e4604yuumIo0SGxxjpx+Lpttpg3KbLhuTdSxSx6AJfcP7Ittz3XV7ghC7xuVX
D/00XBu7+xCrhz9dYQopCuQmYVw6HhWxcvS8yFrqb60Br2qfdlVAWft56wfAIeLq5JRd1/JUQsjL
nkWb13Fx9E9Rbo+QWh6lkxNvNiaI7sHOSBa/aNqPBKZQn05xUo6z5i8zzRWeNZ1sRu5J5aXKwjeW
nVnJ3GQauKbyIXLzmzSChaUpQbJ5l9xdX/VuvLeMmgFt8KtSXpS+zmDplDaLkP34PLouPO69w5tm
E7b2FO+ozNzbSs+vZdzfq70bsbtWkPceH07pjs7X5Awr4VdgTQFNRbdb0wr0UlH5loYD3ZQcdyqo
shzdblCeWfVj7tTXcpzu4LIJhPOtmvPOl1nHREE4sRIzWD9/EdvHUvTHBufWQe1pWMtNh1yotzDZ
6k7f0OKu93mIpGzY1LZqXKHGLldcx+RjMcZnw45P4Fv3SQthTjO39Iuke8uVQKHhvS9fJ0jsnYVQ
By1MGzpYpiRwRY6acauj1qVgM7T8fUjnvTzTgKZfLT2LTAKpvoz3mat+Se3sKV2y25ISh1pYX/RU
vDXucCmlCsAnFZoNpsBWn+XBUwZzJ1+IVqLfIQ6rKbtBR0vPMK9eHIaoSzvhkOIuNTLrqLgRd1iY
RCJaM+/G9CUvJpL9OCzVxBwVS64LgdSI32RTrfPc4ax22638Hh7J/QZKH0TKRtUcsR/bkWGNxOZY
Bm81fNfdKEavV5R+NbvPUtPbxOo87Y9cWV6AInG8pwDSvE+XSFlSQmj8cmY27idl288M8fITWm+s
tT9mTCzYyEvYiQKdRA16DZB0/bU0p/6UKYUVmqIygs1I6LxU+htI83ZLWn+TYZzWND+TyXsTThUm
iKAM9AoXBMKanKGNutE3pqXh+ilJG62qsp8JILwKJ20mCEdRw+sSxLF16svqqVOX57zobvK03gv8
pQpdDnIFVFJ9tQvrnHPvC+PWR9Pa5V7uhgonhbs9yg9lK1QcZ6dfvthKeaPqZiQ1qzXMET1KT9OW
atg0neZ0BuVgA+A2pTxgnKXTJMzlUlE2V/XqHA/iZCYOVWylhDeMCi+O5vAIyAzppW/cGYEL4zSe
kNZH8Ap6MFQG8+1a+5tXMdOuNC/YzRN+UVRT0W0N80jP1b63xpNU1Vod75KcKoIcFBsLLSCJGwGb
JKM+AnzfDI9JiWrtA4Y9L3rcAUhHkwptrA5TMxb71hw4WPqoMQtOq0IFZDwVT/yCcUnodoh7jmE1
1sd1iZXAMZf2BhFpTlqhON8hhTfOGrz86K4FbKDdGl/XPmXChrBs8TbSPxb2is4kNgDrNBQCrnXM
eaJUNtIe4sxLYECcyJhSQcCcTqbPJlOAhnz/3BqDG3JYO1ZDHwJlcjxqq9Klzqr3JickGekmvylB
FQZ6Y169pFKp0cU/ctX7ts39+EXtuuKmsJbxTP/o/BADjTmYVdmdFoCMl0HHZxwGMlG2TR+BkudL
qI0qNdvOqAJGhcTgLoxh3w5mepk3xwXWnc38odCjvDbtaMrKJFLnpKM8SCgeAMSub0XWl0W4rEjj
OHRzYDgZfj5kLEfoJl4bpmds4bwUzV63mg0o81Rlha91pA5qY9kuRYpA5yIZ74wkd05MKclPKT3E
R9gpu7BaGJ+Ra6Z7NocYz3ldS+vgDZP9zeZU0ZPHeKc2S83Xbmk7am5WFl/dap0eVRCYD67NjD2r
rpTHrE4ddsSwQ720losWL/nRLZhdWGRreuUUNNEaw1iYaaVyWPHOyOvbCrSPDQ2hHfHyrA/xQ0pz
ysVdJvo7qhSK41hRl0c4Tq141yugiIApuc2jrS4jWTgjvVrgX2uCoiylXpGUt3QJzfXRNjfyEsaQ
37MXTTgJ6AV7LdYhinIdbOlanYxUaW+zgsBYyzLwIG4D/2PVeyE0eUkkB7yREwQXEZcOXWLOOELk
qAP9WCwjEHOtH80pzx+1OJ7CmLj2LedABeCgKKgprbhfa02/9JnjRUq6zsG2ZhaEmuv80lgOrEha
kVTgw7yFXAn9k7qf9GaHvAh9JV3nzfeiTVCoOjyUeann4QAcOhzHYgs7NU0fyKcxwdMB3KPTY/If
ys5rt25kCddPRICxSd6uHLQkLSXLviFs2WbOmU9/vtI5wBnLho29gT2aUVgkm93VVdV/2FV1Pt2E
vec9z0MEm6TK4/LoL1WOv6EZGD9GVB6vWVFW9watsXMW2cVWS4zXuM3qq1UFzrZaxpfU6sAjupG2
NeCPYJe4QFaL6EH1A3DDphtqpg6qm42blru86HKY0qE9f07wGaAkJTGwnIgTVb+kv1OrZpe4cbPR
J3tZsfE7T9ZsRrdZQUzLWCD3dWIap9yJpg1i1NmjwepdjzmCmVFsV5vCcSfAdJgsWv27JiAd5biP
gcjOZQMXRZ9vFr+utpxkdxdf9QnOt4b/CkZ52kEF/VZ0y3RWKP2sq75KNzZvEN+mSd8PHnVBq9fT
WRfVjEUvh30bgcrkGN6M0f0px/wSzz6sQA9mjlUN4WVC5QUFGRYV8QdYpDZEmwVZg1MbcbxWAeIG
GuBlr14Q0q5uUD0KF4dz58imQHP1eTOGCLo2buXsG8Nxd+zt2sNkwf+K9SBfDUYdSa7v83tajQ2J
aLflAxVYnX1FBrU/4jvZbSN3WDbJrLvUwy0WnplQX8ulxuAYWQGvn3/0pjZuytAyLzgn9g89nqSb
xgKdOUyt8Rawnf/g9AJpVb+pTnraeisP2aiNMcTPeuQ/pzWrWOXFoUjwpnWjrL9Us7j+qJIDGLtm
3dnevB6CaAD7utRUZfRO6iJMOSwuOM5xCvMSjVO8CVqoTKnqnfUQMgaLSYbWhczwkeix6prcuzGc
PtvWS+WdrSzoOOHtbDadQRDpdkKTZfTHzaLF/iFEDOOgbObyMNNSdbrSXgfJTGOYGc5RroXDVEGk
cDKMyryArnbY9qz0TtF/GNA4WWLKIiD4+rZcfIEwBcXGqOvyp4LyucmzFjUUDXC3XuQeCNkIrGCO
QGTGFsjx2pywqvN0M5etd6YvnK6Wwokpx5b63JkTh1ke6GdEPvxtXhMMUm8iGCdGuMEDKzyGrcbx
v+fHuywDBB+ORrcJrSp6gAm3bCcrK84F3bx16JjVMZsn8N+5V3LK7PQOjJVifgpmwDB+wWoN0dUf
E++lDFX3ii5J8kwwAlamR8B0nMhcjzWLBh8nimN/aA9Za1LoTAnZScGpBdvytNI84G0RbbQVplLd
NgVbRmvQtMq7Hp2CdaAo9Adw8qfeaebNUrndIXK74eCiDnyXdwWBo1qWQ6Uo98FjfU0Sc7iy7sFW
Z43/FGSZToYe6o9W3IhMfILb6lyhLrGwB8XeMn+KCbWfF3IwYKB2uEHUn0NLfwDlgsA83nOafo0S
m8N9tq16jbI/CUZT/hjqBjvCbHhcFnRwElRHV0HngFuB0rvSUY/cGiWosTKNYcf33rB1GkRc5yzP
wlUyWY0Qs0HI22a6bTjGX2vKMkmu/P5YlGEcrqJ0BKBTRbAEIMYjDtzRE58BowdObcDxG9qnZKJX
ldaWulY5Vt55E7rrocr8h9AoqGUy3l1BHnkaIpUBF+pPlpb91AKNpqZmlrcYwFSbsnbtYxkOPULN
ZNz9aDW73myRKwQRdQOjDcwIso0PXaL0rZmz43SZWd7o4Tg9Ro5J31rNHFdqZkbBTJoRmn707CV1
eqr1Aez16HSfo75MNnqLRJAVFTqn65U6aj1W6kVu2PcdklK7Lu3bk7UsHKgukXaIo2EGWQTba53Z
8XwHgJxGfj+X69Id8AjvDQ7r6jjmjNTKroUPdyOsHAo89AAov/QFK5baufhVNlycZUgf/078+U1q
y4bL9V/iygeikxXWjeUWvoKyr5CbcZqzpMWVn10QnH0qPferHeWn0DIIo92w+cfV/0ibQWhdNC0w
8vyosm5kSdB7cHfuWt+NSNO0ZJ/GnCfauvfdbOz45I9u/lLqY4PwXCGy1CZzXYcVgqCwedFqZT3/
/ZbehQY/Mnkg8CDbRs5tYY7zK08J6kvflykKxKY5+WwFSbSDQtFT0XaIxQZtRnczMLFFm1z6kUGc
PGjenN2GSR5tLX9udi1LmcYjDe8qtoKN5JC0vCaOhgtP7efeTfZanmtbM67o43SoElu5n700recf
aa18HeMY/OhS4Az390f7E6cNTzNLzA5cB8+9X5/Mpc3iaQjY3LOwQKSYfsbjGCDBW2/ej0mrf/r7
9f5EtkTeRbccilXzN8Ge0qitOZ31/j5tZu9LZZXlUWSqOL+v07t8ajiU7znFm4Zi/JwvRfQPSumf
CGf/ufz7zP8Pha8esnkYkt6/g1kXrrJxPkNpAiTEYaodP1lp+r9r8njg5CE5UbNDdPtAODNQcI+t
tIzu+65Pb0YronAJm39J4Brylj7OT/HEgvxt2FjHyZL6z2NBJwtjK0RVP9JBBdM7Enm4Kn0o/B7A
7O1IFzSoCbDvmNK/v9DfSLrEiv9eWn7+n0sXNvaTYWb19zmHjKvW9b4YtfEvrYU/zVKo9GhiiQ2M
rz7MUlyQTVT9uQjJ+pNWwnBO04fU0t5gq/1DUeoPFEGYeHTelELN0Poo+Lq0Zukb7Gh3ETlg7VZf
EInbL/HyL3LnH2TxuA6ipoi2EW0/imNMpVoCD7NVVFNIe+lGrjybvhoCcnoYgco1n9jmk9W01LcN
QK+/v7Q/jCcOcQhF2eQtvvFxPD0nSBp4fuE9fjLlTNY8Z9eknp5KTg/+9ysZBlaRhqcTYj4KFEEf
oxpGBPUe34c10LtzAyAkTuBE0Gj8+6X+FKVRoMTgy0EHAVWOD4TVopunamzN8N5SVdSt3BLXAHuh
h25WvoKQj3xpAScMaXsIVg0kry3qrSHnea62tajS1qlptCBbvfa10sd+3aVjz4lNbqFk7xZn6ib0
7eKk3vrlQm+x4ayhmLQUgiY85ZYuJ1iGEVqb7rT/GMXfJiUEc/6nK+jb6Dz9JlVIayxuaFjfT5ZO
K5zf+j7aefAUwYf/h9Tlb5ciJv9nEH2Zt/9ZzyTR/Nhstf+B9fun2WexxtCqwJ/wNzmOJR0Lt9a7
CI4PRzmZfdOIaJk23Flm/Y858Yd4T8T4/5f6EJ3yMFB9p/naHQiXFaaymyAoto4vSD3QEX+ff8af
hs7SXQsdDnSj3I8+9KUdR27jIKACmSfOsZxEgJwT5wXNaB0/iQkM5Du63wDAJk4dM5hCJwB9h2PN
32/FNn/fEHju/38rH57bpk9We+3iYQDiZFc1x5nQQbV1PiSAiCCtQ+VZwr3X0G4MkaoDpgDm1tc4
9m98vbgkdBVXSMRo22ZQwcUGOQxwJhRf8tKAxGuSxxc2J/yBOYJC51RmcEJ/7TpJfUqrigIT5uRZ
JLsODt4pO81uzGtjT963AFPirWb64Q6YyrzxE7xwpxiVa7/Glr1KaKHXc+luG5wFdmVrj+s6LSGr
ZPAG/zFIfxoj3pTOjomt4scIPGMnw91b7l1TNfVKxJpV7f5jN/lDuoOvDjLbzHJkYHSZMv9ZTW3i
dOiHKueuLhCtopVQ1fulKsCeIPGerechPy+ht/n7g/0pf//lqh/y96SliUXfyrkz4U0fu4HDGjie
COWOYJVqPWg2FbL5mwhS/rEQG3kYIZxt/v0u/rT0MLtxUIWjqw67/9dHr/oZDy0tSu6Hsjg32vDM
OfrWyc3XDmNvmvD6t79f709JkI/BHwm6OIQSMH+9YK71ZdB6RnKPkQsA9xxpTngelbfvjGa6tI2Z
coDOUUyXeuuoGUElF2rYqAGdlX/cyZ/2dt+EQ42dGZHgo0pvlOrYZrSOcxeA3gfQXFUPyUjjod/U
nENxmsmxpY7owP/sW0bsRhFADOVwRKC19esILH4xmey24X1Y+CGHndj5oGPTPeO0Cy/57w/5+8xG
scGD2Mi7NVD3+vB6OYQd06KfqBHBtWio1oR6w/GCc5ks65Yq92uKRJ+7NPU/Bvf3zUOu64rcApYS
yA7++ox2kIS53k/JvVfOd+NYHBFZ2rWqPje2//D3R5Qg+WtWjSG9YYgsH+plXPPDpYyyddqUrjYs
rG7ljF65UkPxj0Tw3QX416uYLt1/JdLSSJl+nCx4bhhNY6jgzirRba5BKqzjqMtOntvDWwqDbj2M
BEpVRNjupd5iYjZLrTsFQHLRogdAnXvqtshHGw/s2lub5ed2fMKNck3TzD53SN3t3J6jejVby7ZO
04bmXeNzVlgWMe5OLbIRXsLZhmkXACNgyTRzb6/nVq/2oxnbB01PQAdVBt7FSN96Y5vcuEN7aRwv
eIu84q0MAGLF8GlvqNx9mow1GtP5sLa1F80LIXX24Hewd2Lv08GyxdaQbNme/HVlgVTOXfRZM90G
fe76zecorLFWp4upgG1W5Sat4Ov+r68VAX8cDFic5NWI1vz6WjmHp20ZKRxcHAT7dZM2Di4Lb3+/
iITYX94qzsQ2gd3yMVUjcfsQ+LMaw5KWA5+7uDCqU1yU5admBueBnkt66fyh2Y9Ro1A8xZH671f+
PfrLpQ3khLCf9eijfHi+MtDTzrOa6i6PMwqmEWEoDy8qDuyFPXUa9WUTcYo0leU/Nrvf1otr2474
67I0bcN2PqyXsvH7pGyL6q6xWk72qrDcxDqnYv94vt+KXZGFkm2bogir6Y8tizGLmC1Nkt2ZIeKO
c7BbdHcFZY2IV2dYemt3Sg1P1YhmidMdXI4c/3EDv4Ug9E5R28aYT3QG+fLrBMKIzOw6rS7u2ipB
oqb0FVT8iXAMnBTt2qjswlcOr3wo9Itz8pvU9fZD6mcsXCcHGKoj88FBKcj1qjka/ewcg8mI/rH9
/v4yRA4c8RqMx1Et+xgnuadcmV3YXAc0pPvYvrZV/fL3gUDIRv221dE0Yg/wHYfyjoTwwzsf1ZKB
oLLKKyLZGzSSQVp565IzTN8NkUOPjils8rz07123w8Mp3JhGuXGq8Xuz2HeYnn2Lm/ymMDhf9b+X
fOnRO8EcDpGW8DbK25/06fdVHIA4TF7Ir4+tWdyZaMfDWSpoNDc3Ro6uKcfpK9/HGVurfiDn95B2
/qqNsl3ajAgxA//Kyps475E/KbbvN1TXJ1GfC7z+0xL36xly8wr1qocQgFjYqjVn9ltG7zAnZr4i
YcAcgz8pwHCFTfW9rKt7y5ke3Qhh1cWEzgOaF6pfetEH9M9V05Qg/urHOcz3kz0/trq/G3CCJrl9
thfch4EjJlG7yVsbO7du65kcd9JuSKvg0FZYQNXlAxP8WwZC34mibK2BBS6H8ctgNp8yIzqi8rqu
suouAmLY5sZ2zDRgnvptDFtvKepqg8kG1vL5ZzuO7xMPAkFu41VpVxzBFthmkCJYpn/29emxCvIn
MGrnxgR9xa+zDbkPHKSehsXe2yCK1Nh8skRly8aUg5F01hpKYnrR7JzKv800UEEACraO6pC6y5fP
QB5vurF8dC1NfuLc8JNJiuzbuRkfwyi5cYrhECoL/P74PBrVTey2gJBt8PJxdwiX4UsC+mK1ID+9
bxNjbcJB8qwZz4dh25XtS5oAdIl5w6ET3YLS3o1xs136iungf0rhHG7aZbi2vlpHfnQ1A+dVj4yT
qcptA0e29cqLBi5g1MO9U06flq48xxm8kqCyNw6oSb1D4aQFb5DO39tKQ6EQJuTQH5ukvyDSdbbz
9n4qwl0OD6gpmm0CXCytOL4O5iuwl628NE1lN2HgnoeoPzOx7c7cuiVukVE2P+YKa75+dM9eDXsN
CYIS4dsQ6U0cB+CauR0QNePicozoutXW9Pxm5RWQ2XLUvEcvvhvn/m22q++tE35RwGvqwHyd6vyn
AWE3Gt3vaF3ezXKwN/nFMelAjzRdfBxM+1IBGnZADeB38OQ7Ey1YtTWs6blvOmnqY8E3ypkyU6G+
ycpw34zVsUS8wG2915rhLDswbsPYkMkH2ykGwgumhDiPJ+NCvjlr5t1QgogaGeFG3fuZwk8BZxOy
lM8Qn1ycRe1qpxKP1MQrr6RcUMHzm7JWT7m93A5xcp0d6sLK2icqw0DNTcAp1jUyApoWGo9lAjTW
AHpglf4XJDHCUq26AQBa5s/JowuM/JJS6phzdK/N+nDQYx9C5Jifyn5CJQMwiVle5CGbnI24gsfD
z8bkIowwC2xztHwbtek4LapCSoGDrNDkvLG+raH2uhk37AYQNFCYx9oKfOsmgU0xZt1WhAEjmG1W
MB7rVgBy7tbpX6MQ2LKyzpZzxbiOm0R3otmY1Y+Zk/4OYkcDWRfpiQvHzm0KuwGCIhoKZu7d8q8S
Sy2WuTksgH3oT0/1djJtKu72LDcbusPGBQTgqBcKZ0SBhmPHbJUZ0WEF4fifW8PeKDd54wlLRDFl
/kB7t0xzz63oRD2tptk4mxwp7+i+AIit3pC4vOm8eINj2dbtkie9iDmoAmiqI9BWGvGlVuk2Vy7N
13CTo1iRtfYuCl7BQ702UXGgrp3r5JCW8xW44qoPp10LX5MLJSV5D2gBs/leOMZlmb8vWXzygIuM
Vn3IRmFKvROgZVRN56plxwJYMWoqKFzBs6JLaS1oFA1QNJLmfgAeWmo/I0esuLw1z5hC/I3bequM
HrvSYEXTWJhHqnVhQWO3hyDFNDvykmWVDtqw1wskUaAWu1b43BXdJVfBGXznuuuxRzS+JUEEsh/R
3SbaTVyjgbSCYh1SPMar1HGMonyh6DzPGTHPRFoxnPk/EUhBmNTc4aEskj2Wl0cHiQeRpeB29bZG
ee0T1RP6fSMyZW8G3wkQT1Do5hQm+qdm+pjA2VSwiPib7hPaH1sqbE4H+dSEA1A3QEDRXZvdC9n4
OnQfbE1H0Okqb3XAA4Tn1jS0Mma1ZWQMplI3tRs91K6OFtxKDMdGbtf4aJvB1yJnCREcCJ35Osxu
glCKsa86A0AgWA1NyQRGsHuNIWeuECTQrVUGaFOxkbXZQ8eHOWR6QfaWsfg0tn2FkKvMGc7AHsLi
kd7ISh5Hh8Uzu3Api6K5sLdv3Lp5CY1gEy7ftBifyTm138a2mKB5TZu2He+TqD7aSQoF4ZFlAONy
Z6Ykr8u3JILgN1vnanLPJScBcAeX3IX0kq1DWAdmV72xKDc5dptAfURtB5PO0bxRdf0JoayNrE63
b1Z66p0a1maa5Uev5Q8Byy0uW51zk2nDNdO0k4GgCKXfppwcQLcIL0+gB5Nx9742JXBoL9zQe4Tn
kWVb6smA+rnbSFjRZUMwDw1RAWEsM81XMpI2DUAepmzBkvbDU80BuFWB/un71ZxcQxYr711WcmvZ
EMBd4C7RWWZrwhxnHZ8rCEk1iUIGjh0Qw5NWd+e8N/b4LW4MKkZLnkNEBJxjAkczHbL3YAnRYjP6
xFDuyl0SuTMc3TmTTB/86G2cYYQX8NbNg6xuAwgP9ChacmBI4aPi34F0/BpQ2p7hkZjXhf2ezuDO
4MWC4nrjTnbDfOePAgn4iuIyNA9Af5xZG9yPDImVWm9dq58keub+99wQRGeGkex3V3miTL9WU33w
S3M78Nvk9mvDCBEjSk4mdxOEEHBZcW5WvRmMBlXXRmakCsatETdfubYRvuAtfpTfKmZ1Y40/2gTB
Wg2XzbpSZ2Tor9x8Bxulwgh2CL/OtrEP+6stM3hB3kThYuqk1UqnBA4rwDODe8cRPunaAmW9YC+9
6EwQIIP7Jh83PP6jPJxcFEnGO5YKHrDrmMMOFt7SzUczaXZg16GXFtFxzq2jFaf/N8WVR21aFx2W
5xqIpRnVoHSuhthENuHdtITfTJ6G+8mMB5mglrq0Y7VNuk8xKYdcvXKz+9z2txLjrKE6JTrkoK49
y+Cw0Ne1qR1yXqUMhzKSS2PDU5m8FUYUkNft97kti7YtRY7HFDW1J4ZHq8PjAjsZ3+NuVfvxXYQx
FAfIT4mvqK8A2etahTiOsYqT8oe+fCKwMOQ5nB1sVOd8ZXtfZXnE7AAybkwoAxAyvRM0aBwazMvG
dUhvEHbrIG/pWg+a5QEbv0NqHqx8fJbncWBaAeL8Kb9ZefNPkOfnvrQgMcGl6OubGrBgLUSSNNtP
c35O2NcdCL9h719qSIKxcRfhK7fkEeSo4N7BGnKD2M69CbSyWAZjk7XBZfZ7jgRK5xbN55/VQIO8
HsLXCqFh2ce1bvzUL4qZUdqPso4wt0OSDpUIi9deMagkqzsdqOc6wcdqZk4AfbzNQ+Osu+7egIqh
KXfbt+XBavoEz8YyZ3Oet4kX3iKXdIcM9XqMoUMMsHrbwnqog/5r7MMYqdsUkU+01nwfbwA/eRmz
4b70re2Q1ye5upcD44SsBNbw1sHyr6ROsfyIhASTvHwCzEtiD28gwNQ6mcLvgdJugcY91FH0/jr1
hbTCaNiOx4MMmew9qu+/RZPzOSxnxI34Q9xangp/vuv06eK4lEyLHhOD+kPv1KNgVa56I6QurX2q
y+zKFHwoGvfY6ctzO9bDdlDTvXIRaiLQeUQFR1m7wMLhIcnOYTVdmiH4NLqYR/vLd+hk+9IYXVRm
KIyWfFmN+vw5ApnKNnFo/bBfDdWMPkFxp4fd0e6jfdGK3gKgxMDF4jt79MbqG9CQE9CqXV5Ft0FQ
743WuiICulFW9NoSr8Bu7MYayzQGEd0n95ia/ttY4itNsTnHEZg7deQwfd/aAZpPsAV8Iz3XKatf
hy8vU4o0KFvVNf2HcQAkNP3IwvxaWsae896SW28wVMgeh6SWPJV0oBtejMpDis80b/MxPUu4hCz6
uUzsRxXWD02R3r6PzhyfYWqh+EPjzBnO5mJpa4S9bwHWIshUvqYlpHnd2ncuojctOOY+Vze+xWkx
D7pYalcuy63eOCfIritfryExROvC83/WYX122K5RUtrYUfeQ4Ai9agzEN60mBN0XfpaplM36NmKq
TGF5Unlynoor0AaOM+eNHVe7hWjbojdUIzTgs1d6pbeVNWCnX2hrrCXFHXghlZofw+VKaKXrbUbG
Zkguef9Ww6hmdfcTwT5eK05m1axgUDlbCTgW+ayFROli8/cZ0meRNKvC7lOWIfozGDclRXRWrBsN
5lpnk5ruxhReFLGmmMFFcTsSKMmlINatVXHmQyUOy9bbXSSUyF4CQgMNh2yL5fTXxDJ2Lm9WH9Ql
yFHA7UfMtt19MqJJQgalR+42xmQehN6mRVNLUi/5nZkKMIaN2rEzk0XI5gjf32dCBTpZLmeRaN0B
2mRW94uBomC09zXUWWh3EmNW8gpllBz3RYKy1iW38jVFRAachtygfDgAGRmWIL5XlE9B9GZM1PjS
6oU6oguNGufT2nsicUc5/lVirWSVsktnD3r4IvNBK5NHHp/yQBIacVJH/kKeiLdg02uQlGgxta34
pMuS49to0q5cNEcb4DHs8AzoRHFkVBuJx01o0h1uLo49rHFw2DT4GlM0GN1LrlBNGeKVya7DaCO0
C8gadhjLNo+fuSlaumfZT/OJhmfKpEDohfRhMT9z0feUi8EOobj1X9Po1WD6kdhq1oDnwPdqfEry
do3oONW7d9RQd6p442yCtv9Zdl5Or97rJJ5VBjmwx/ftzgrjkwaX2f4pc7QKvrStkDLpc2QNe9TB
Sr/o+PKN89f31L6T0SncdI0pVWFjV99We24O1X7cjB5gAaCUoq8dQr/UhHmo1ibxQ5IPnSyPYksy
PDDFIv+3mqgJeQLuaDECWGgvHQax9VQwhR9kmQjhZhw5kWX8ltSAktzDM/LhayK+6FKOI2Ge9VyB
MW1/NNWDrMwk1PdM+2YWp/ZmVdvTlSXSo4YWOjEspGGDZY7wdedkPthesfUDfZdFr3E37GM2YVPb
J3BrtAiTAnkPDJukzbLU7P5VQmTm2bsu0VCb0XaNXl9GOEWGzFuk8vhNXqSsU6UcYfm83/zAuNDU
5jAbYRYehsvxiMydZknXnsP6nscTyYBNQiUxicMTrbrlmfhnSy1oMQs0/GM9ldyV5GMZrqFa/8wk
YuwUCaqs+cBAJSEYF6Tjgg35FZO+Kqe9WU9riTtS26Wcj3DaUCObNMPnlrwDST8WlEwOqblawM9W
iN4an2UxTYfmWz1Ee1k0Jk8oFWTLfzN676Vi4h5kjCTYy3/7U72RR0+Wx9CGJGtZhyHmilQFJNjy
IbImJdgyZeRyVSG6sZWkgHUdoEVASYOvRdx9kiyFXBNla6IVyoeRfhgd50yMlI9wRn1t0VxIQal3
MIvNaNcs0SUjL5ZamDoPM5hn5UBd470zELKqZH43PB8l/A5tnmPQTydrTO6D4oX650I2vq7pBDiy
aQ0xZGpnx23GlXaQS73PJWR/RJgzjy4WdSpGBGsJNlp3bXBXnKpk957HqwcHsjF0i1VFMM+1b71H
s/XWQv2lZUeSpHSRqMnol9AmPY475a5HFZ3kZy1lEZqZXyXYcOtB6q9T39gnSAvSFpbXb1FWzX52
HXwPpRZomiRmrOFGvyW1plZjSXJx+C075o+sCb4kvCOJK/Bazyb5h0RI+S15y/JVlmiNtjXdeHOk
3cXZO08v+1iG2IMkNTpCdpZfyj0pVe2YfCSjTHaernfVQxMGa+KQRLWS+qyAxD2qT0xqKXMANK+J
lkNp3PKplj7tSrYvvuOYhCKmzAAveYyIFhLz1AvzrsK4JOifidIycDwBV6PqXskSs2n4KVdkwL6G
4wNrIEmeIzeTRaPYw4idNhkV1TDLgE7ZegqJm+wqEgc1hC30V11rb3sbcAZtBO5a1qDS2yMoFGmP
mD0KhXx+ZDmHCiYCDbq1qjQY07QwzQOXIfw0JcGdeyL0tz9SSg9GUV58NSIJre9kusuWJQGkryzw
uV8r3nZdkWvTl2dP5L6t/lX+jCHV/OYupqMTURHJpsIsNOsQliMbGZ8UdxED6L5KnKGM5g9MugWp
4a57Pzu/XyuNN7r7yr1Y+bxXDHhEelo7Z8sdEHFytyabWT498KdcmEvIlVh4NoJNYZ3uZxJHuV+Z
t8RpehroomQ7adTUMZUL1QrfgqFysaiKCV+Vbm6l6M80SKIEge6TnpiPFfFdNvupcK4Zm3iaqoOf
uefAGw5x+7NXHVVH8Dho0W3CZt6MqPBOwGCAHE3Vc4RIhEHh1BjdUd4JWkLr2sVvhty/6NpDjO0H
gygRjobMbDZI6b9KyBntcR/b/toiY/FIhbIHYDHbQMSsdIw1DFRti2kbUx3OChoV+wN6zBYBRhay
5I2V6IlH3Y2X08Ps+9tSG6pVmSMKreaTDsbX5vwl4WFKu7rvoh5ye5SvKt15X1kycLyW3k8+y3qT
n0MoRHeWLV7xOB1yAsud9OU0xdy0kIPUt7wJXk+tx1uehVtqbYZqoTfCiwnbLw2dKKf9wQqTwVcd
PciWcDffVUV2Y6r3QMigLyFslja6kZQvD5D9Fxw+TqiuFu1T2h5RWh7NqLvPqC2KIl/jRwQgvnvf
CXn9jFRtLCu86mHuHUbv1aSh7cf3CGGsIRmd25Gpn/M42VvJDmZZ+qmYHhh1yZHpOK/ZFCXnk0gh
WxtKuWeZmlBxD0JUqlB9kYdyyZIksmnOgtCwcH5pD8niN7rzSBwzg1fZPjA5Ocrqo0F3SslaIdJu
gMBJd05mlbz8fH7ESmo1BAq1UrXJyDEm1DssD+1p8i+z8U8hIDa5MIkhy1MmaYf2MQo7eqx2qi02
AZr0LeNLylhV7g4yFRvhT08WTTqfZORjO70SW+jlKfNUMHY+QtGyjzbq6/+N5CRx2YM8guyqkrbL
ntWS8WVUrrxRyXCKHpZRXOwJMTX6pQb3SPDQunsWvsT8PMnoTQ306BBu8l4dukqpjdRwcNM47oZL
5T1X1DJgA95GnqGkqJClOeGowCfN43ihrzDZ/VXXe8nX2N5D5o+E9QbifuyiAMKbgqKxZr650plh
oqilerLa8sbScXPIq6PevbTkrSVxLg0Vh4tsCuRCfuJLplrRPvDH4hAwBIC3qenQeZOh174FWvEM
juF+cqKdhHVNxP61F78GZ1I9aPSymSpW2iIkNO7lc8hG+Y7pfZX3FNBz8rM3qZAI+hUtJEn75ire
FQpVLVIKgzMN9ty9pGPAErcetYOEeJ5FOvc0pS1DPRCNdM/YykN2UHRw2CjSblvS+JSmJcAiLhnC
2smj9iIdZxl67pL3l0SvBUmSJKcFlQ+ZNc9LqrNJ7EkCLft2wbxjdZrRgsuXttOZTTIVKbqYPST+
/JMqf882uChtC/gUD4xv/MHYfMvHn3pnHDqPVcwUZ15LPiIlVhYEj+9peIjMNYQ3asA0z/c2kslS
I0mSU7WPktHrYrPB3vUeYtjE0Sfa9hTv3JxMOLC80vs7SLYg62wOO4wTtHnXml8ldWC8pQEtSYHX
RQ8uSzI1/B36O2tbvTjqsnBsJzNGcnbyugi9+hpniZJHrEE/zD1yrfotbU9ZXIt9Jd/KhZ1qfOMl
MgiSC7IcJbuSnJYM1mRcS++eH1N9tGUsyR+jY5sX1AhhuYrBME3D5dr01NDf5PGXiGMV7NASVE0H
nkpuSjIuHS6S9EW1lKQZoXTejzCJG1xUPYaJC8ryb0iRWysgGfHecxnpuSbGC4uOkBaTxw1puWfr
k8KLB3mv9klPuhiSG/Nsydyt3Ym9B2UqJziVe5IlJj3iuXf2KfkP26Xoc9X2IQm4jYDqinJersfq
k+nShj+b3jsbiX0jRYTsXdQzoPn2zCcUdjbte7oUyrkGuahUysxfKSRVFV/DqFvR4Vj18YuNZkiB
mpTcpD/j/46OMg/BZ7K4BxiOEjKYciQgCTYB8vrZISD4rvXRvuCwdOgZcdn0enuU8sAIIBBXisj0
ZbDwmmYKSf9X4Wk5PCkovoQ4H2kLXjJvrO3VDfzDTYmzBNP1PRnQvS3jrs3XhO0kHUAHlNFTazn3
IyffXovrO7dlUMHUkl2TIYYEbQdN0UL7KdWgPKXVZfs2dW8lnZD0NQPtsGBjMkzu1qJlLVNZykGn
25GzcVbAXWm4w8B73Gl1dXI5jJCMnHmEP81GZyIZLrLi2UMapZey+pxbJbqR6KAF/r6q9a1aSJkr
hIfYc/gtAQLIWJWDaCpRZcHHbLTmNsoM6YEwxLLJFqGz7S3jSAKZVZ8yqJizjxcOPiu0fyQcsegc
yi3bys5wEE8poi9U9dv3qoC8Qs/rjSwcFp18213qo7xtOKRbOhEVRYKGurUcJcr6oAmNwvW2ge1C
p9m70fPiLrM5tSVNmAATTAqVXsar0t4kqmhYmOtIIWd6i2rD88wZp3TBiDRSy/MFpLJgydiemRFs
4aw+o3EOUnymI4UnB6DhyDGPa64n3hyIz51aipeBBy60cN/TtiKdJXPldiP7p8xuuXOqOZ2a1FJi
1vJDVwhEt/QL2cqMlPyJ9/3/pq5Fu5GplXc0ZihLEZ3m55IGsQf/H5rOaztqbgnCT6S1lMOt7UnO
CczPjRYYUBrlrKc/Xw2cG4zDKOzQu7u6ujoennku/oPYGE2wQ8WILM5qfTujgcb/2CaZ9XXIn6AX
82mdX/yUI44H4j8j0khrjyIacmM+HlVbU6hNahGXhRXkgdU1OBXaR/Hs7OXYXVAkCwUkPPthL2cX
HMXOiFCD+igv3ByLXeHhEOdPWqFcir9bc9pOXMLqlryBzgkd42wMfavL6kBiZ/OTQL4+UZQCdj4i
T50H52ASrsWl6v6NO6LmiADMzMIG2Fd2aLwarPwwnl+NoSaYgN00PNDD+BC4nJVEMrAr8Gv/vXxT
VHceghABW9JQdxMQUJyUkkzX3IkuewaDGWbOD9+AmPHOrPMAmDrONf4VaMI12U7MrI5MTDgVQehy
wHBjErRoGB8Ll0+ubTFiqxl4wi5NIpbemF7dyt+bjIGcHg05h9kFk+F9RvY9GxLHRZfnd3Rr3BFA
yj1D25v4WN4OlrjDOeRQkPudRt31Vj/x6MTdPqmY8YeH5cO7wBdmgBRkKCPNM4Q+cQ/aGPgRrOwE
TkqLoQ/a94IxigIEYpsPQTLjj9GNnhwKuqfqG1n08bJiWP2ymnyvFMUlhiK8wvXCs7+V4+CyzViQ
7vRfCS9AOMaWPPIQDEpT9Yek/hg4x4rX0icnV39SaHw1Y6U0QAEvz7oEDNIX2lNpuuRGy/F0kvsk
ca9Da0JA+JISZFloVdrBcsTKXu5rvxdJJnnGIxfInOg44s7K5i+jvVMgcK5Dqnu367Ibd3LgEn7H
WA92fA88orymTrNQYEVuHHkPxZFYMpn6aD0/8OzyKcBZzPOuOgMaoO6CDW8j1DCit5YliTHTGUUQ
Dr1TxklHM5/giWLpBmXVLTNlGAetR61fZrkKn3Esku17iGGXeyJAMx1fFCXb84M2jCyD4A7sSRuZ
CMa5V56pjBWLTuc41Fa+MbflwKDNfoDtMy7hA54Ef6IDRXuuntrrav7jeyDjMyob6O3ocOCsSMBd
fHJigjRQW+TzL1jXDoCOdkLyotmJfGFM2ALsLlaexQU1QHyneWEN81t+/m/BabUrccq3rMqADeda
vdw//t69BPcKSuUhnQP0aVg4zCPP6vrNDRJNfy+kx+HCSuRxX4/yat5PjhzOtR5OS8CNUQlC2dTZ
DktKsoVTzQ++zrDIxuK1JVjIIQywchfCMW0ak2x+A0TBKmavcJ8xTal7++o7/v3fLc5TRLh+ZvTS
pxAGzaPpVoeIvGVeodtHGvWfD+90zpVf4K8MX6lB22kVC3LTouUxdYgUj1AG2U+rtV3PMEkaVgrj
qg3JYMkT0NAxKAK6MObyy3TK4DKDhLAtFVRtnEpcD9cSCycJNYvzz6Y8nx/KuQJu1CrnmNAsXowN
uNtkv7MSuaZsKm+Zwm+b1tt8yU5FQK7ZMBBK+s0BxlW8hpieZdRSgvfPhpHCeZz8D4fUHHExEAlL
8Xcx4T0gIsYA8Yg8qHwuSrYOXY25ZP9sJY3zKkTr2ApMmELDGOggT9Zbxe9DfoefcwCJYj+0ZM+0
A3n7yQcX4jRhr2U0SOfyCec3jS1ZPBpAX1Z8ssMbnZ3al5dzRX6/rgqD/cqIHFKGfv8fo67g4oxH
l1pfWwLWDYMhQIBNJ2zTZ+x5I0qzbjTJaYjcFQGmYnOZoGhgTjnboGNxwtLkBaumWdExiCNQL/TA
gFgUrinIwLjndgl5qvMG4EQEt9Xl/Ya0dop/bO41T0H8bjYPqnPkeON4vFJ4yFmDEXexHrwqjif/
YodM66eJ5gR3F3Qsf55g1YabIetWQQEh+uF+DEUSMZdpuLOj4dm1jRN8JX6KgdC1WH2iyRjlm45r
rsYaUMAo54IHysv5mj72uNLjsbQzpNRftALC8p4vTABCl4IjZR/jkSCDQQaIU7Ybdxt/me3L8ENb
0LDzh3yKGYlsGggx2LoU2r06/PWRiAwWW09okqBO/BC6xRColf+OdTl2F1zc0DJczs/aJBcntMqO
coEgc13J3cSxu9IiY811ENlAEQJs2t/VyyuyGi/miEFgP8XO00bXYRFWFITy8r7P3mNQdWQNC01a
wfpt+mkMH1p2OIFNezqnhx4BOwU+spX6vaDnbvDveGGmUxaIYsvGQtHXpO0Kgj1yUrFP2BFhLrLn
McrNCMc8uW18UuoZP4E3ky3AoRQYGXC8KKcT1zgx5iP2dyQhwIBj/CuwAj0mpwygm1Aulkn9zwvn
NYMVxIEd3/5NFrGPCJV4LExDBW+Qu5iVCzvhYr74omsh17wXf2jxh3suoaXJl7m6Z3Ez3bP1RVHI
+IMXxBUV1KjF+u+I//viih7ln7i4OogEHoU8817YHT6kEWYN0djyoL/7uxw8hyPlbO8v8T/VTjpp
WCV6YNx5gDiNsE4I2BLsqgb+RmZ+KqYTuKAYTeHgAqbLOwkC4+xZEM1nwgnSSA4jAiWiGROoK9AH
iIU0+qtASqgqVbah9ogF4W14IIZZ3Jj8IaUknQvyVnIDqtS94cXlhbJvFBUAMjCVPOW/sVMuRdhR
45t3Vf5NEUu0QWFmx8vMynuUy8GneQQ+xr/cTpgNr8iEX8tW4QTyhRTY6Fc3OkFS7iTvV8zHr+s5
vWwcnokzCDn8CzLJlsV4cy3Z9zV4z1Hj4gesfuwEH9S8cNg23rVlRC9JDsPS/xqSQa6VDF+RH30w
YYVEWCnt+Qp1vdw6a68KGQMFWdkISMddNgQDw/0Su7omVg4zMhJJcxgjS5ZZbiNrgT8BJi4suYL/
YgSd3HSSkFnTZGrfaaJYEbJef59ee1L354mFHzg97qriQlb1RNGNgZ/jTs0RnswFqfv7cZ1jiJwP
9S8MmobTf+Bd+Y92D2ppt1ig2I+v/e4H+efOO2nZaMLYAWwEcPeji7ArOYkLyQfsio9r4yM1Q8s2
fjO9eug0cnWenYvhguUiKrGp5s2mdi/fB5F1N9oOlvfg9O2TGFdmtj1f0hnB8FQNdFqBo5c404eO
sIH2dKy8vwZSj6mTRRuKQI68o0hGa1EfOfllbgRGMQguoLKyYCxIIUgrBzL+8cWqUtydg/PH4Ht8
ZhgRniJmJw3BxfLB28OJwSr+VvRcBA1KlB9yXNnTitbHxfmKix2d81vuwsBgoPjXJJYGj00GBA2H
Dx9LghnQttEiAQ5FUhB/Dq+6eBzXJ4ab59eGZvPI59cD4wkDG2Ox5NiyUfgj5pnfYI6V0WqRPsWX
42aTbT4hZqWJVwIg4v34b2IuJ7nvTrjgxk6PipN4e0Fq8nV5Hpl5mT3MGj6ivDVWA/9zkFN3cB8Z
gihP78dYgmlHcSW4O+1dD0HoPtR2gsCFcZLVE8DAHS+5Ne/u75nlwY/gCEWICp4q6B4HnYD9ju4Q
oK7bhLojB5NwyLTEi+NQiKCVboctrp/PSX/YtujKQ4hPvoW2v/BjuVM2PhJuzU77iakAo9UsC5H1
XuCcEHUx4FjpfDxpFdS0QGBFujRIVHWyHoFfklgjIELs5SpNJ5LdT8IGPHzhrQMyIjvE+qomRBvz
I+avsGg7BLjy/wDSGedb7x8TQzswemIwdfwrvteWZ7TkOf7bvnQTeG3JM7DetGf52xBjFeOSEI23
TnijpJ4ObGjHmtixOt9FYf4QnMtjUidXG4DFEAzInK3g9wjXsviy9JY3RePoLqmMu/P4uSFGxW25
h1aZIhgABvaaAl+Fbf/c2hDSx5iRy8MZPtfT09YU92Pl/aad9LfWhrGynG973zkoQmAEtSSjYP1O
/dWh6Ky94CIPxoEPX1LJFBe4Pw1+KTiQoWJ5oIqHXegfxSfSp8PV+B3n5p32PKFruCHvjp9HbqA2
04vT0aM+A/gQHwWPXjzovQIdvSYvxGTKmsitppGOg3qk3o3psckLKEU7UBlGFwUkI5/YKwF53cb7
LYvjgQzqTLOAn6ViH9s0WA3fiT01PSRIBGwUxk++I5fRY90Nf5Bnx5RStPVY2xTTdD9zk54dJsxo
iG08vJwCtmEA5YLInrnkAzLOGlBsHCfcyrkliF0Q3OViZJDZ1jq5E6pneJQd48R20UcuYKZ1kqfD
H3NhjjIiGBn11hl/aRPogxxdKa663B0dOvxpnf+q4MWxkXlcDOhbhDMrzhWPQyKCz18CJL7+teta
jxzL/DFlrnDNFHz+oOX1iRF3iHUcm1awLuOHa62bY8jAvXK8CZ038LbjBqz5MsAyLn8jXd5Dj9TO
78qA42ezJmWdeO3OuR7xmZPsk58JzrTb+VZMDmGYWAgdzTCQcJCxD6wTHowy4xvxIhQgKNGvUJwV
LNCU+bbw5i92xnRvxj66ps3RjszL4rtfhxUymvPpwNLQgjQKe89xNcdvHN/kvjDjFzabxoLDQJGQ
bE3f3sxk3QTvaYkIXWiD87EHydIu8UmjWlDYm4h473NcO4F6uNQLXY/HT5PtxtWN6BJRJRaBLmqM
zJ9MPePjevm9iEI8+MWeM9X8lCtQP0BVzgX3w/DrTFmo5J2pgmAElYZcDFoDwNLl6kLqtCoUSwDl
c/XCvOQFquK1rlEbND55AaU+uDZ/mA3IHje/uYscGd2a/LSiQuUkGXN7CO7ZI4v9YYdgLPM3eWwC
2oWgrMOzptNs6ckswxFa88Hw8J0mCs6odGtu5aNzFTM4md3Kszr0bMUj594NVCVnmERpSlniwl1l
H9FX2WmeNXhakX/9R6amLW//JbC0/hVx8EnBUxSgKx69DCK1UsrkKocad/ON9vsWoUB/iUZ5Wx56
uOBkAtM6hHIXOnZztHCpYvkpkgUrPwmnN5ekmrA3DSVrmX7WOFgc03xau7nzx30cPcorGOD6KG2J
i6lTszKAutl97GRKrqOhOrAPWN/TADEGTMPc/BtZW4wun+ByCltHO/4ujlbvAAfjh1diSXQBetI4
Bpt1JE426AquszeeXkks8Wv8bX2kCIZDzgGgkdArs+tJljPk/EkNALbUyAxsiqMagBbWjA4kwX76
AOOiYFRvpKOxNR9lZBlMcQu7H0FR6cjnIS7lDVhnrh6djevJce+ZbmXe8uV7mR3C9NdiRAch5iOK
i+fkjdtznZJqP/l4OiZxKblYALDKF9/yrpoFiUj/Z32unj08RSToUYy+50DDvNisX12CNfnvkXSZ
v5dQzhbhAuSXzrSLxan1v9aMui3oTT15YwqETq7NizMeyClAQikRRzUeGTKuCVSLeenBAiKKYDC0
mBHdQ/v8YmhoSw2ZRS6vlhXBIAUdpGnya7kKFEJYT8jTvqzL8OZQJoAOCjtfQZvtb9+Ccrjvuugx
dulZVCTkDuErhuP5mcz/8xagj35eDTA9iuCmwf9e9Oxcp8nf7Cz+CIC3FJks7vygg7N2opO7bt8g
O+1l8nI69y0zdZg11XpeNNPOLDvV55zrdvtzPL+5xfrUtut81YBxiR3QLuYL8bqNI+m9DYS0YYnM
EkPm0p8PwWNa6Lr+Tc31y2g8NH348xwUH21x/tbAdzMmVPys5b/Yit9tg6Z85Znj0DH7J6fajuZk
Pk6o4l8ttFOh81HxHVYABQYd4o8depy7ucY6FmG6g210wmcVUKWcGVPQD+ULm8nqfi3mdO+uw5kq
K++ub7MDQcGyYtaGddzTIhHVxNbZNTDUpulrnMly5T9ZzHw6zu0nHYcXharldfAtmKghhoSgDQCJ
XUsJ2WEpaW+CUoCCHKOoTIKH9HhW8EajSGY9NKlDNZPgNJvu84Qg3+WwJgQWmij8J48J2IB+tg+M
h4lx30o4XrQuqu0/rdHcKjwMZ6rmSnDkzAhfSYPN3vwSNut/kYvrYUJbW+j3WXXfMqo2Ont6I2+q
eRtIaBPgzNSd+WX2A2A/nL3/itoGxqRkAvRmGqEurFRCYn0Yt86rg4POJayMUrstzUj1sgYHKlt2
ayNkwtP3JKWGkr09rd2t3lNZwWy2/tMO6WcD3/GPAvgSjCkpfvTUtJW9mNic71hepusWT8Hru1s6
WJKnvxOGCyH/3cki3C6qQ4kKE8qAa+dLuU137D/RxCBIsRa2l5byZnns8iWETclytYt3rFXeyV4z
50kwR1pse+U3py57LcmL1rglc2ie7/B7Niu4t+38j1/1p8BqfoiYvCEhBEpY7HKqaVs8r7CEBxX4
n4mYhehPiF8bj2fjHctUMMlTmn4xMh9eG706sXJKAw15cAsFXqG5DKV/dlBSNJp9CWtQPI2xgZHF
w5XN+sCjIqx9QsT+ygaJ41uR2oSZCaQX64IXp3kcSgTgtM0uNfKUQkRK+M2JpsY0VQRP0mmJ36M5
K8ibqGRNRBmFoxzNPKly7tqAKg/Rap7JiMzLekfjoMeBDgDd2eOx3LeiXZ5NsFVBeHLrFMNu5EVl
7gxKQjBMnJAoVh8HOAEtjViFy2BstRECGC1k5cyZBgL4naw5ZWRl7EjHD8Ch0Tbd8oLoPSrmRBvo
bjjD6uBM9vGI5779MOP5RghTsJW/bAul7O1c/Qz9eBL9Bl7HbcKp/C+VUrvRTulATiGcYYvNpPki
fRIE3dfzTEn4SIZgj5bJVT69NpB7OGr3Hd2v2WWkIiZIaKk1vPrbfKN8bTz4N7GPNG4S47yvlZ+x
Hy7dxTk3SATdtBCJBFtlWywY082u46m5EbNKi3BVbSw1+gwRTzRMzacgLA2cvmpSEWh80jk8uxnL
FERuqH/AyTz2XXpHoMeKPXYoW+MdEdmJpxAOqDQEVTZom4198sUPwtuRWkcGg770O7ev3xlIk/bH
4TD+MWhwlTFxSzvtoXwJgx9jdvkYvTLqG3rEkDOrMzFEfNwwpzd8Rej3RP5YY8A9PJgaArP68lYo
tu5BV/gPq67uwy7+7bblTVDSIAFq9UkOixZl3HmUG8THmSWW+keRDbiS+Lt80Xe6i7md+KLvNNJF
Ob5uzqKcMGtTw6FDGA+ET2j2+WJ2lnlTWd7hcpvS3q3ze+KxknhQIs1z1FF00oy3bu5ej1Zz4gVN
aAce7BkuqXpQ5D9OfUwTG2pVobbd9bm7r71bpAKEWzdD9ZzF44m+Fa+CM+NwvdMnDJNa9dmfKM38
hfV3B/+gpRpvD0nQX+ot9SmwoINqEfIS9ly26hUVDxWNCYOq/irykYZmQl7l1kl6TVIa+0cHJAQT
iyTVzV/XSS9Hz5HLbjAHalVLgByGwjVFXU8fiplyUKILiDXUKvsJtlMjzRCNGV5JOn6yEv6NuE+f
UlAHjanDAdc84kfI9RA7Q3Pq09Cio+F1Du2a/kGZl6JVuw1vWPa9DD1TAKf0RrXyIqrkTf/at7T5
CLz5eYaqo+ARng4PLix+JlNT1tuD1re2Hk9tTcGL1zcPlJ49KHupFXRemp1b9HuDRvAcMDbBlD/u
Gs//MEJA/mY6JTQy3NddcRdP6EyTYMkYy74/Ddh0D3aMziOSSFg3L0DxHCdIySedZ+E3HkcHj0m2
Xa4j522JfqxRTR+evxwgMe6chbv10S7xxicFK3EDfA/cHC4GrDZk7v10r0ng8VlBg0dHZWqBuTrk
T61JwkmmWZEkj4UpFetFQB/fTWOhNc3HsM6MiuiIOL6kBWkdAzYhZjZ+0NSWF1qWS6+mHpwKbbA3
eekzIejFSJiPVf8H1x27GrbBd7lgf6eRaMYxDOGJ0Lk2jBw4HLQ3nl4JWrvMaGI+C7Phcc06f+Jh
+CYuENCmuesFu7ZM1ySQP0XMf7Dt3QLO8URh/TiTPkh2Re/HV2b+oAQLS6zw+13fkFRhnzEg+qnm
EEef0ej9+lL3OrdtoJCYR9GrF/4l1sjybReRDM/o78igmX78ybHFE2Xd+qqKSauPTllTLjS36GH1
VdQLQiwGEvUs+eszo1TPtE9haXecFJLsqvLwRKzwz6Z4XvLfYn7wXoyGi9gOkQOzoHIIYPS2+Zz4
aNw4DKz10rcxJHAa5kWfFa0muhH8EPPEh5lD7UylsZkzwrC/ngtgcEwAB+yX++UPly2jTKrGV6a9
UqUwaF1Bt90yR7/WPkKUbZKMVp3fIOKz8OamBr7b+tvWUsc5kLmG8hSyFH3xtuAwaRNsDZGSDQcw
PwcvcJWLIP06FkF/G1XjHceGD8LBW6lkU+GkiLOig2cldIwoY9QjymabJoFdHtF3ZXZem6R55gA2
rembc7YoVmgIDafqnWYOUItm2icmEKiy7FeDOAUcr5mI0Mh2lFDysB4NxChhME5B3XAmzklDrGOc
8QY59WrXY/2udKCk2BO8BGmMxnH3it5dDILRGsbxPBh0q0bXQ/sUTfa7pKRrZP8HDtZLeg5OzPtX
H+umLYFa+93AJAuqteboXhkDtwR06ab6lLj97RhE5OFq5zahHUaYWZ9JybttMeIqznM/IKCUDR5A
XRKRislD67aavYcQeH1N1/qdNjfw37L5pzZz5y1Qx5J8etAjS2rHI8SkqI6KahZmtTrISiZElWVM
F56z3WY3g7s9IJJDGVIYLdTDO1/aGrHsxJmBWiC7D+b4Qs+QnbvSPXdO0t85ooM/gCO9oxtDBaa/
yw1pJLgRsX/bkSnyeuu7zymhwNm2M+OAzvZwbS1AN1u7PCD7+yRQaz7TlzDPOEETP5qvo04tCTaI
ovgmyxa/0Wv4zzgG+wxRKQwxkqHrYVmMX2NUB1cBplqfCDgm6UyxJ2lBTqw0ES6qvK+e3b+uJk0N
BoqYrq2I5hd03pzLEIKzeX53jPBEKAbRB4gqTwsa+dVkTM2ESqo5+pPbzf0FJ2dXhUuxLyobVvoE
6709zpSvIgBIZwMjjIic0ltzo3FRRju+tqJN9Jq+JHTguG7S6S1KMT2VZ+8J5g/otMP1tpMCuHx9
QKEQGodVfKkw2qtX7l0Yd/nkshdxlB+oLT0NXe5cZ1lAIT05V2B7bDIV8gIm+hbUJQCkwvqhY3rV
FlMEPg7xnSww6hQ4rhC3W1R68AdMiphAti9omhz7lcMaEFrOnD+NgNZRcN8OJKQLV8UCGZdpfPsD
+yX+lD7R0c8gm9Z9MNmPyu6RMhzjZL9BQZGVMCm7F31cvLMAx1ygPqq/KG7uBYyNNODwo1MYhjfS
EBnd9qPLkQOCFmPgr3PLvLfo9u1jzyeK3bA9BVW/VAbJmiKhd6dwx3aWZ5IKXVzfb2JstBcwXezj
zd+PVHGAhFl0Rug3i76c08XxqzzvoMSmuQT3eTnebEBy4v33c3TxWoWPK59OKwnmguJApgDyNd5x
dT8Sp+IDEcUwEBeozzc09ALu9QXHxG3+6+BrFssKPATVnmASyPPabZIjoNMCO19JK94hjnElEPGG
787Y0leCd443Gn9NNr1xG++lz+9qfiW2bFR9dXtrB0WugUrY4wjwCNjcyoPuglKgRYDJ1d1oofUP
sLOSYNnPjLBGyCjeYQ6PNmuS7zQxVjKDFdJwjjFmmHzF1QKlFAVtFFg6f50xBJH24Kz7BKQX7Ja7
XdBsmDhjvqtb5yGX3EkOC+gv90hMYZKMsWg+6QveSUyoc2aqLaIl8Xi1hggfiHn/iMKjM1WrltLU
7BNsKKUJCC5mBAbh866CUQJ/+pVC6LBck/d6CILpN+7TnYJGHfao9137HAB+vBx0KHFgCLSu8Nm2
okS4hXdXdKEgld1CfGsk5XNh1Lfp2tGHCCtSjJ8x3fR8qld4FplK/hDSEt8wwo2FJERqENdTjIGd
J+vb1vPbBP+3/yPvUiGwQlztMuF7PME5ny8YAHGb8rnrtj1sPoSHdd01qfvEj4qoOqbnEbUlvwXV
xXMZV+MuShJV437QOOK28OybqHO+SxF7H47j3VraXzt3pPsO/ep85AbM5D03k5+Y5a/CIYZ+vKFj
LJ1lbFpmZYaT7D2q+G8c7Ntkth+ZvX732DM9zEW6ALD7zT+cZ5Dm/cva6QXezpb9NmCo6RTzJR6G
2zHJHuqSGm49t9Gfv2TF/GIFFOpaVfWYjN34OvTBHQywr+wd9Ij68r/gTDfIwEHZMvslP2/Khucg
Lqk0iu3DfM72RgygjxZ44vV/0qVGvG2aeWIMRh9kJo072pPn0NYHCcVnEcD6kjJp32Y1NchA2LXH
kQ4qYlMvjuf6sITxNyTMy6usXY5ySAwbmZbGsveLQxvBNKiGAa6K+YQ9D78U2pBEW2vdswZCvzhM
ACavtAr6mhtomyGeal7RrijYDUohhNsr4SZ6PtB4w8L6HfSIftWJB6uV512N3L2iP8J9UAXlTVWw
DIawADcwOH4ctEhCOEmb/Si7u+bTTRN6t3QbuHa69g3lio8LJEhDL2fzKcooIaav63vgZ/1VYBi0
T9xsDL503nJMmHM/t/Uh9fI9wiXuVeqtC6Iw7nIbz6V5O2N4AVSht5IBd+38NFGydu3QY6luEp60
hu1txuxu+loOVULlRVjvQrCJ2iGzPYwJokrRwe+NW7uw78Oofqj78zeb8LgNfAqfPXrGW94JmOsa
lfDnrggBkcsFxmv/kI7uSV+regCeJNIN4/uwXu6coYqu7bmiUAkUeFogu9rx7RLB3c+cU8E27iq0
LXwiXTzWCZWVBi/XP5Nr5NTYQD3Gs3+HqOUxWFty5OP0ZR1W4Jrw6AE4Ubf9EIbJhz+ZCOd0bblz
8vYQB+kvcqyPnRWf+mq4X4PtaDk2Sa9otw3dbTqMjFNCA5zt0QB2xkF5oon8sU/tCb6IARutw+gG
KBQ7613po1PkWW9JaN8FiL+lYdvu+hTRGneij1ZIyx5ZZU1kGsErN2k0hd1ZQRGMnzWZK7eD1jm6
yyntt/0CRm+wrSySFbTgfYjRmxsIIUrKo8mXUaYCDF2P9GRD/DugzL53k5dtir8053t4nH0JbhAQ
LjrdK4jyQ+uO5AGmU3auyUUh/0IjoPHWs71Xwm0roe2hS9scp32gr+GnZbJWp7m9o5khdYLp+L1P
W7oRUdCLW+U2cDS6tEEgMj5Z+dOkgKSNj12yXG/J8A3GYX01MRvWCl9zOtM3uV9vIzrmGPP50fPz
PxzsZFUpiVVixjqbh5IyN7Ne72Nro5f8UP3u5mQ7xIxUUOaCBuIvo2u3N7ZLVauT0p++pe9SNY2/
i3J61tJsluIlavzku1jQSlQt5Fivi6x9s5oMowPrcrA/0c+6zeP8gIwfpZw+jirhlxbRecmsY+lT
v9UnpssBb/0eS/NLy+HvjOf3jQTnUIfvPYYzi1HUGKhQVaOlpgGXscvijo577wk9bgQkKgazHNg4
0E3lmqHkTS9oUrxrtltL+t2PAzlzOrUb1kgPVnroyeM5G05/0yTWNwH/tCqga2DqT9e2c/41m855
r3uXk5VcV46vN6NNrs2rxRnk+hlaQR2c7et+TKaPpqNq1hlK5CXK/jgF3r3l1/ATA7fb+zUi2gU4
cQuKFeF8ASmjz7Y54yEtmn43+t6dzGux+c/KNV0ml/wMSl/X57mDeUJQ5cXn24XWL7sui9N9BOYQ
u93tiHLdziHUv1pslHzW4bi5gXe3TMiOBGv8qVgiXM7WLu7tcV/b05eErsXIfEN76wwAw5kJqWeX
cwfIIF3pWjsnp4nI1N2QfFnmz2wMn+sazm1XVOC2NNK51pFSm+GDpr0zPYru44+s2H4i/soSntZj
FhZwgEZ/vs4mi2qw1h4gmMTbr7ijU7hylKNdftGun4PqmdgJ5YcpfIoCK9pFzvgnX+sW4RB7Dkjq
0+QwQzbxt3w53w6XU0mnLUQo8zsva/fhMJ2mSdDlwATShRrm59Kz1ejcAhwO8GEHJPqyL41Z462A
A+7s8wAk1XfRYl5HRrx6xzCYLBQlO7dVIpIuOPR+bJOnYEND5cyBZHb+iSw6GAeju++Mfh/5IUTU
0KL13zrYN0Vefhm6sLwhwNJS2GcGF9nCMfvp2Y7xHzik2e1o/5ojixBSvIP5aq0QagU4XNcixEtz
aiZ0olKCe7LsDhXGyeSVZ1LCwZqGV+7KwYuwFNBVm70vaSRWwXKVZs7juZterIkGcl3zTM3PFyPe
bpYEnep2+tqODrRVZ5d6lXFlIMR1nUz57yQHIlc6vKQQ71vd/4E7juzyfoCBRD57JUuLEbiyKFfO
+uKHHyAghPdazCEUVKoBjCJTNonVWan2pA9ypAWgntls+rx3/lgNpzQuWV0iHzGmb1Bi9DLn7Ms5
BxQYq/QqWcBCZkVJ7rgfPdJQVY0wkX3KyvbBSOh1kjq3ZLee/BjdLGSZKE1Ma9hHFoLf0cc81480
G4SQDjHGc45bWN/mHVx5w7+O2dp1DOyAZ1+zQMnLvniRwb5HupDHcHCHm868pd/IdYqySTW26dNg
uM6XqnfgZGfLvj07FOIi6Rl1tUkd/r7vxj1ftpm8jMa6IPHYVfV1GbbZfqpD2nyerWSHfut7Rwfo
tz6CT9+DdvQhWVKjWdF9mN2dlTvpzjce4u5M/IKX1LmnHtXPs/NWOAVWlKRhS+h/RiJsmd/4C1TB
qb93YHlVz4v1zd/GT56jpmUsm+jazcYnn6Gkiqd8siyAKLNA5sShY0y8axp0833o4S1Be+J8Bs5z
nVrXa9M8l310qOBDM5+VXRBvYhon+3zvGUQ+xCZ2/3xu1kMZEYNW3ybu5G0fPf244C+gfDMyy8HD
hqqo39EJAA3K0rWO1Ux/UFoVsgIO9Wgfth4lKwPBwRyZxq28brrXrcyPgeKP9aGN8KQDNMb2c/Op
l+fL4j1Gufk00A44pgF0MaO5AjQ1EHOW3tfInI+5d74LjYrag5JeqZ6phu/u77XFh6R7coJNpK/q
nUMDxrEOrjvry4Kl6r3ufo1WjFu6T/xpZ1DPmhgWOjcI7drbXeZsexrf0JRmvfKaga6WkoFFXdA5
Ftlpmbrbol/BSZrPPsrcnWnUO9KZz1HvHzDOl6HhCTvoTtIJbS0s9RkOr/Gl4VD3sue4nN9y/zjU
D17n7gZcQaugmV2iaqn1agRAT2fcI3AbTkEYWf5N1FisADoxh/S9jpvgizkZpDfyXyOcvcmsXhqr
3Y9I9F2dndc1XugvOAa/zjX5zwB/zkTSDRc/QMvco09qzPua1GBx2l61cXK9tqjR2TsXi26TjtY6
Gbb1wKQ0kphPSS3Q0bwa2YDD+EFH9H1j50jL0uNyJH73r0EB8fk3ClsKxF6hI6NWjtZsZ33akwKb
72WI0xKVQDipe2im7gtO93eiHqrytl1BQ9sofq/yAF3D6kcyJUCuEovsrlmTRjTtt/jMniepkiOz
DOJt1OhFoK23BNjatxAQk/YcU0vtEIkNhrUt0sMwgOP4ztO5WSoWUt8c45wM/mC9kJH4vqzzeUcT
iG+D3LSg8u5Sg8K6LaYSOnlZipQi7wBsnDPLrk9u6r6UefFfHQS7AkE/z5lvafSx6yv3eZurQzPS
y56+k4UX3c5x8W7TMH7tsutibYCW210X4GDU5ls6mIek6U9nS7TI6eCN40NhJq/0M+4p7LdJB09Z
si9Ch0UuUYqWSBSG4sIR04Oy9agtGaZFTmi9sfO8gDMHXyPoTpsZ3pWhhdQZRW6k9Vi2FIgTx18v
aXU6t+u9E7sl0e9GqfD8EabhnraIJ6+AnSRVHWTajWMH/hsSxtKqFxin7e8SqlSGKPQOjeV/NCtC
Nwju76LJfBhI2+2Suf0sW7/eWxX9FpzicU5s4uzi0GcJrNKxJlEKHGmX0O/yaYuuAnDwkVmi5OvG
8btvC4AZqts/1rZDy8C8QaHzI2nLlz6x5mtvogrW5fmG9pj73ifCzj9c3orU/C632ttozHYm68Lo
rR8oZH9HTH83p8neZO9craHxUNIifGESIrLtbmEc3KJ87PMARUZwqKhk2xcJGaHserPq/TjYL2E4
IDhaUVvM1GdL8aU0rN+d599mkkVvfesZ6JhNFR+6OH80esybd16/Ja2d04AUEdeSBvL1mcrRMv3T
BT9Sy6REJ1hpCQEj1q3meztM7reYQ3EZUkom+o5Gw4h0ts8QSGqwLcCoAB5jXOGL2dGCQTtPyZfR
UDctLzQO9oLCgkWv5pBoC8JIfmMv4bvbwzgZzP6ug4gQuAJLmEHXLiG0Tj5VnK15/rCKYiYWRh/4
v3DcPNpF9fnt4Jkt1IXoZWirRyftwsPZsR9tZ/uxJSs6yukNiyQrXNL7R86hLRoAVimQ7p9Kw/iG
6jm8ya/bZFCq/Ukebs9f6yXS4qdNQiO0Xi2sjH6yLT6aRsPPgolbzrgfxU+2qWVIj49l/T+SzmMp
cmQLw0+kCHmzLafyUFDYjYKmG3nvUvn08yWzGW5fQJSkzJPH/KYzyHoBM4Ogar4z72nw6NdzUmTW
Ez+mfjmmoNHAxRF0CkVv87ZSp2W3Y8wB1JWRBOo0S/6lFjTHaSBydUhraA1ZvREO6GVAyz5MCAZy
Pc6deSx2g53vS04Tfq0UrYJKIil60ZlrRQ1MwJpDlI/gjkzaEO+xnqbWpI97KPXXuANGTPKWiR3h
h/N6RC8z8OlneS8aZjRjTaff3auQ29Dihg/CUyTHSwEgMrZATodZsHPlg/7/aSZOW5cakkcMp31t
/DaYjjwKvj2Tq8wglaOMQZ9/0AUfj79SChY/6PPo3DLYc5kWBt1maqPHVFScUIyOpLVdeHBcoui9
tWwzml1x9uJF9t+KmiDQ9IPA73XA1XYc9eMSdTdbeWinxnPnVA+daR1oHL+6pc71o+XTYEQoXLYL
I5Oz+iturN9kIy913t8Cu3zxRuABHFMGBTW2l+ZDN/EcexIQrc2+Gdimax/r9bWrj9UhkTyjeJKQ
LIrhdUnpIAdtsk8qAGGGBrwC1cwBg8KVZ4h7hWUsHDLRbForg+mokSz5ldgsOGtDm4QixLNXO5ob
OEdR/9nKkruN0lB2SBJge43G9qyoBvmPZpT+qWksXN3T6KdEWA3WGDsjr/W7YyGebBTpAzQCQlbX
PgmJAbIm1lmiHYMo/TCEOuvj9O7NxSOe8V9Mp3eUorw/3EBiJSGk1cAKnFtWU6sHdY98vMU0qB+T
qwpxTtx/pX11nsCOutRolhz/FfjrLlHGgBnUMs1+OQimWhKQYbMbk+hkNeZGnfvq99PURiUNXe1Z
RlvXA0A4M7JIARckQ/SCMsqtW5pt4NhHU+/2dBUwj/YQoYck6ZZh2YGmCQKArWLZpK0BylP7UdE3
ou0w2O7VY4qDbGbYSnHkGW7Ql/yUc2nBjwb60jKFWOin2/E50txtlSktXe+OOdwGyc5DXNIsw/oL
wcvxw2/GW90kp4mJLMUKXcvSfGq76FEtGbRKj1aqpM6GA22MjdqGaeSHjeeQErKQ8eKOY21tk7cV
JSgnM3v9/1lW1d5Me/BuCyksSOtYP8eyCzE1+6vClQfISurJeqGI0MklaNvd/XE2UCHNs102Q8Ww
+ptROP4q0cb3SKZfbjJ+4HB4aweXgf18HsZoxfpAjaGlsDB3WTEj0haDr42NXc+HpYzCWMdqb7iN
35oRqRFLLPtKpgyDrZJo3FCYkD1JzGcNa0Ap2AVz6URW6GbNR45JvOlg0V1n4ui1xotf61tLJyAH
ANUW86Q1JCW6dptLjDl47Fgq9zeP3ez2qKRG9Q+Yp03UlBcvTY/4vdPvHs8RG6AmMVEvugOxaElt
3fRcwBrprvKiwDr1jI+AeKURskjTNqrqZ7ItUA6UGot9cog/Zg6q2NLOU94/yVnbplN0yBuYqpP5
N9ajJx3GCEzW8soA/gJ0CYjT8r7kfah17lGLrceUjkOSNKrnp1oCEKad8mxwSDcNG9SMUFsCNmcu
MRJK/qXgMOhs7RYN2j/NbG+jVdwTw/pUVxk5wQgKVwsZgwXV1xUYfqU4oPSd+gTZvmlPN3ifLQEV
gv8C4h44AfPulVodS8W4VHrvSYGghtvemoVgo445rRmOxTIeQK0CUofHV4kaKzVEwwymJOlwn8bu
NcggvFo00nTtol5Qs/gOTbAh7JL6C0e9ZiWz6Sai+YK7+WeUDFRc8jhFzmrGbjoNcPzwk7VGJ4oM
ba8JOKlCQsf03yIS1b7yWcHtfsQhI8sxDPTTOdnmxfKkU/AW3ngssdF2us5bG1l7y3U64QTbJUIL
1WRCOXRoBYBHd719XGr/nHgmofG+Uwa1a8PUWW21PP4+LJv6QS1qz7Hp0povJoYdxuy8DLhpo73b
nNtWqQgxBYX14H9OmEwEpEj1IsKx05XjhQzVsy517cUqihkz9/bDBZuJ12eYi5T0FlQXB7KjXcgP
MiYTI5A/XGNiIstC+dXZVAo+5CzWlm68z1RllBoOiHyquI06sRw+QSfFhlOu0F/F8hAYT3KpjzGZ
HElbvOXCXBB9XlX96AWolfSgkhX+bM44J4EisPIgVzuQfPhZcOUXrBZAlERbGVNKP7QU3pSskgVI
RhCw8uvpyfXLXRplx0DGSAOaDJXQP9N/1C7C0piPyjgABIsPiubOId9T72L5UZAl2Fr6RweQIgQb
rkPugAMI/5dpeOagVXtowItiHqwrN1oW0YpjfrKIEKRDbio2FKG4TxtrtR/Ur+uv/Del/sn/kELx
O9wXJkTrAZ3Gihp4oB5sc3fHOc/1BwIPN8mPNXX1wBf+QR9ozcmsKdQVylUkDbKvLgI58HF85bO3
5DE95YdKdD2qIfoU1hPl/b7Ofyb7oXc+hHzkOn6JA50oN3yAcTCwNCkPzMn+8rgdenzqKapfRd6O
rqpDOO/AW5D8BLaxGbBFWAxMH42jTf2hPko6uZusQaCbCi+3Tjmp+EJOyyX4gEk7bC0kI/zlTwJA
YTBeshEFRx882mRsJ3M80J1bk9yVyHp3A5gWsYuMr8J4GAu6B/IvZbxaFM13lWPUYbXPLbZ5vD9R
glPi80PQT9+4d1aVuvUm/2mBJvMdGJebtDFXPQ9FdSdGbDrj5Jkf4GFOTFH54pJC8kYmiqiRaN9o
1gdlxjrxo3UyoEtYwoS4oxVAGENeQvssLQC6IxuCiXwXRoI/ywsvaVVM4ysvjUWNLTiAyX/29JZX
r0yr1iMv0qURlLfethpu5L78IC9BcKS5ysDljszcxh+Qk3L3S/RMpFcpJJH19/VX6777ICNlQoRB
QA+iBVJF/N3TPCbt1KMz4N4D/rqfWmCqRJSLF61QqW/s2c/gFtZqDf7esn6REGE1AGgknQbAkHZU
sNwh9HIEkIwXhgjH2KuRKL5ki3tK2vlJEwDr+RyN7dxpjDACnD+06TsnzVePcEYtqHv6f3HyDpyR
Deoax177Kf2QXHgwYa/6J96QnSRo4QRYIaV7flLY3/w3t6A6qz3LWaWqhx6oZuNGmw7Z60xtsvS3
JRb44rUrGGVTaaectgEVeVM5+76OzoHCo7BSe7H24ZHgZonLzDvLJbfpVfbyjVXJ51OJkg0pzplB
2VILtOZ4UrEoQM8FNXjQj/bGlOZmbJWgaI0yqoL+8SbZSY37l/eGOwaeZa+TZ52iMQDyAckk12mW
9Ws5d4d20FW8U1m/Cqh0ZtSvcxcjp0sQHJb6wrvqJ+9aCErwPtiUZXPjRSd6deKLrRfIQl54gb9r
FpskLWi/2zy4+RGDJz36mihzNbGcfW3eulG+Vzdo4lqujeVNfUy1dSm1+BCMFUE9kUhasqRNQkVg
B/2pivUXxI/t/ktGSIo+sogFKmEBssQ2yPXApP1B3aIiBkvIr0LVOQKuyf5Q/6tbgPSOr3xPkHOx
kFgVNZGtg3mpAiT/j8ruuOrvM+M7KpL+NjSBQIodRODNb+BKfsBFMWX+rTc12noDFS2fWu1Frq5q
JUiODuwc9eNquQdQFfvyTSJezq50m/rAZdWW4l88Og+3PpoNqu9SOfGlHfLLWOXQGzoSe096I2NC
e7R0mo8z81ZmPZ4Ln7ZtaFjmJ4l4uxYFkKVMUuK4+ijmZHnI6/Je5EhleN41ILkGSfzTxPljiuxT
iIz8WQX1pqxYPWVHeHDmi+ZmHeMjlKfyNhhCoYn2kLg83N42oTAhvkCG+ThbwW2KESGkibCqOvS1
TSAFfoJ2g6Hxc3GRnmUHu6Zwubipp9/uMuN67NVQMCfVQERQP7AwTSuzj24YHhilbBCCUcw7+Pqo
vGZCv5GI7POpClHlDjV72WXDso1N+CRDLC8LlOwSfFZb40xcATxuIyb186mzyBBFTFszOWJuxhn2
yEphOnVshPYaFSZV6Hkk3i2g0OpEgFcCIhOdcW0N2177Gixa+7YRhE6RbkaWBW/drBlUupwrRnTU
IBXOLEZLxwlNBjtV+na0AezEp+l3FhBELab9SJa0Vzn4tEa6c5PD4aHBl9OX4ORzaGHP+j8d2GvN
5o2fxch8j+A+EORBWGyasWFS7yCy+10ZIPxtxoH2j1EHGy2KL0Y/hYb3aiTqLyXyy2eea0/+gX8V
VratgAsNmRsObFms+8COQFOzu63NeqyC7KxBvuka62q4wPZbKmX6QEuMiwALE/DbtuQvDnjtsDp7
WhucgxWdVZD9myLQqc9IJqMzH7+Yrsnihmqf2PJtJPWkJiL0gIX5fQxOml+wHlZJA9kMW0OS4Rc4
kKJfAZFsPNK6ZwZ/9paUfHpmhZm3oQZ1RAsgIS/AExSAIMz8VpVxgAKig5Ol6zp4EyRV3Cy/29eP
6uP2SFZbnnkeZbGTvuogYy8SwAipHy0KhCr/SThCic1HVoMD5yMtGsoGL1y08Q8NN7QJTDAwARVn
CkwM7ENQ7vFXX9ulT4MWs+aW45xRNIOESjs6vJq6FCGOu+uSM6QgJeeYRIMBwgFDeNKGmbAZLH/6
FGXv5FvnUdcFc8rgLcZES1mBE1U8hg7i9+hh+ak3xV+xebfBgCz5cuH21MPk2frzOa053It4nMNx
CHogxLGNykiEqOtoLI+4jjXrxLLzsKJHu0/NZNxNTR5m4mpX+iZvqicAVNtuuQgyzaJvNl7+Saph
LP56ykHb0gRd9rSJWssC/Tn9CdrlJ3GDLQuQe1bZUtwBFh2TC5nsjS0KfoCmmcYIT5vnA05mZOEJ
UMt68QDtsl68uP/L/ag1a9h3PC9Wrt2it2XM1ippZjSLi4u6njpq+s5iWhjsSXXVid/QK3czsdWE
dbSks7HRC9PtJlSbinXHVT2PwyOO0fAwn4LeewZ8eVS4za5EZsrfelV+xtEWsMCwJQ/poeOzl2d4
Zi1LDrdvxqN5zgzFO9eO/c7ZL8Hl6UrhMP+IKQrsMT/2bAEzmo4QTEj0/HXBeQSmxbur2DFQLpWW
vlnqF14TFxgl8AZfhph9rVOHWQZD2aTrzgXZNgjWo1zg5Qnw/9yuadHd5bWoN5vqm5IAbcHYUtfs
ZlTzLOSFcfBR6y4dch71d2x7Kmp1wHVKeC/p4J/LwL73sfS35dy8s6B4mzw6nS1GLeBxUGZWeue0
V07TWnCSLFWVaw51fPI8EBIUnxxBsMsA2NWWBlQ/+hKkC4xt9mPzMjVIrPFcjHfO8ok8XuUNDp+T
dqC5MIMh47AQ7gFxeZis4WouuOHolgo+6Lk7aGVX/F0Lcbz5J+lUAuThY6D/jFEXDkuzT9IjY+Wz
HNJzwQ4aIPAZPBKKW4Ti7dd6aNEBnVRuqA4VjxAFSHTX4fEG4PTDhK+ZtU8FJYdhH3tDZQSdq5Kk
hCKgmaa3tJgPZvltW+98S8BcVnFURRMV0b1sOKi3yHtR7wLzQP4nwisk1aQJ3DZLjDDt59GR0deS
slVL7zBBDyz0cquDrW66+YGf5lH704gwKH4stXevB5omDt4yBl5JPZ5Z1rKBQfirZcG3fi/s/LY0
VDDQORxIQpDzE2ci51EVUGbhI7LoHuz6TX2yRJzYlAPCbL9KnNp1WjjN+gCjT9oFvuJd15esHq8p
9sLRMn0WLvVQ284Q0Jzo3Sy9PyNZeoF1Ua4fE0KP281/GFGm5nAam6xZlwG6M/RHgL4BW6sGlVUl
jAvqPjrbwxCy6mafApShqm3DBOWpJWzDgMmlgCYZGNbR7MhSEnkN5oV2LihoXQ/p5t9gem749aR1
Q3UvA+gD27/n0ElsBug6gcEb3vA+s0FLdcDS2/qwtOCMLJ8mUF76b8vU3vvRv2VttrH4434kd770
QuImOKio2DB4ubipBY3s2zLhI/doAunPGuk4TfVwbiHYNWAZGQjaDPhUFhPjkBRn4xkfrpUKK3AD
1gOtWR2ydSRyjhT3MZ5yWsvPBtjQtP/2JchN5mRUQiOpGTOLg+PlO/UgSPMyM7nm07VxfbGmXAVS
ZTxSIeuMVN3YjrcQ/TZe3IV+96m2N7tIdMZaxSWTxccJG+cICDjXIcGmIPd+6mb67Cig8yoDDSXF
qWJrBlQ+DCRZlMXSPdn0kOLhuQU+P4l/QD5Ax08YazCa6z5VGcLPWSTWhDQiK4kJVVcqcRds+lBF
Pd03j5lCOCbRM0mFTYaqChaQN9QdrvjIx6NbuYBqIxCTOV6MuF6CNHm2IwATlC7qoJI0cDt+Kadd
UFSvKVXOTMRqOrATmq7zYtybDSNGRXB79n76zt11bfeXHQmTUJV7CW7hehJcxhQMfqefOVIK0Ycz
k0e+a5jxJqlwvUiecRddq1bEHE37qs4k2XK1Va93wdhAVf9lMl0obDz2YbUcph7F4FmUoaUAdrw0
lR4E9SuVEJr55n6WaWgwgEm9//PABoYpkCPwlNXofWsMVFU1MDnmC8fpXpIicjCqXUpqbizZ3dX+
zcbfoLDfUuvJY8RMhFLzpYX3oDJttaljfYDHRRTH5A26FCmHCW2sKEr61ZhotE+6FjqMS4kHnaUd
3YF8/AnH+wetCGBpdCB1atDY+aGqf2SjrT0zDuniMttn/VHFc7ea3Z+8HDdWLEIoNXgBDZgevgTM
fRACnAn1EcKdRvmtjhgnmbeW9U6uSNKmIZk8VWjHctOq+tWm4YO7UElVUr4zJt3WXrzp3T8q+MOX
HNETdhvVKkSvi5vm9OBtucLYk+DAqWLM3j31RGbNRi+sHLdsnlKjJGQh4m210jnb1IaI/XcjyNel
lsFvde4uuVwEEcKhzGefcTchSLwtb5VdYupgCkHYQ9l96HXxsMgzLIbngP6MCkNsJ6N3rurQpSMT
aPEu7k26/zIcEbBz47dIszExTsOYpo6gk5oz5FcbkBVAoqaWsOrrYNOi6ctOndF4zF56uEQzZoD4
J5ArkuYS6DXhhmoVt6UXb+3mX6ppHxNSOEVh/p0M68WS1XEw5XNrlS8tRTyPgitLsG/l0AAmokMM
6J1J4IgaiBY/S6WZEdGZTXNFcIOdZOKMyXy4nJ6G2JUrc8aNgl5facmPVH4Cq92OXH80puuY3i21
1Sf5Baa0Wc0EW4vulV+iWxMT3dJOR3GSyaK1HDKIIirZjhxzhbDpfc7mN104/yJwlwSwZz6lV34N
9fgcxynyA3X3phJe6aQPKiFZ8vGuVv9cGCHAz2fACP1WC8SWRaFS2KlBHmjEdQChfJVc6bV5V2F4
jB845RG7XBctHAeOT7oGjmZf55kOE+dhz6le4QAQ8FBVWmU65qNX1zdakiPmo8zG6DJ388hosRkI
0s2/KcUnUT7WaXWI8PP0OXq88V2O9ScoIZT6sd/xoFn1E1LYNXBwP7COflDRXwL/EzOjk9W69m0Y
I9BBZlMQT0r3pC/plbygDOWgA88Th7Ycj3qtVLKcP4ENlTaZDh7dBNIR4F6U1zUCDxsJnntge7ZV
fU5isEdtzLZO5U0P5jcyBVzL8Dq2Fm/c+lVJHVAS4zCZXamESkXnIcnExkOz+1hzfDGjbwqMWhm4
bQ2DTdaljN8gb5DfAMyn0bgw8eFhOCl1tFEaV1OX75qe8ocX8Oczzei5mz+7HDWW2WHQmg3tWpWn
dg7uaehZDGkA5YoSGpHyaMc8BJVpfBiCbgqjlN5NNOvocJeKZg/H1c9bcjh32ep1QbXZxaDghvJn
XjAhJ2cxBZSMWewMORqbpCnvEdm/kYk/s9u8qEKqwVtoCoDvW9EIqZQOPaniHDLOQFkKYQYHGFyb
2SezkS+1Z4IBB7NdIBUSN8EVa8Z6A54suWipFCuV5av5Qzc5e5U+zoMN1HW6eQ44CmFz+Nn9p1GJ
P5gjftdm/Rh30SateYh5jpjGFINtt455NNEGdZB2LEYqQxu6uaoJezr8TJXQbrBqsFjLkh7nNlMi
zQWiFgTToQswuXPYRqLVPlptfu66jlZAUJGHOv0VM2mEbDUZhXbns78BqaCpDtnJ/yXzQKFmfoso
Ub6tgUPPVlWvlhREWFJ0j14gdoPXPI05NiGdkOPJ0tJN2wskG6pnaesZSL0keIxapckhIf5WRm+v
lxLJBG1oX3rGtTTpzG1qJRc9zk4ssYvVobslk/OSTj+dvnwG6XJSyxU8zm6cI0BfCQfInPpQkETw
YIjoJ4mgEIIv9VaFbW1cMQHRwdKeWRj6GjiF62CphwyHlTFDYRvg3M5Ja7lCgZUhkGsColiqj25y
meAt/hY9BnBJUv9sXTL8WZNfll4ApLCBFBWz429cnxF2WyUPnh99NQU+6br25HCQmOQ0dYA5QuMF
l6XkuPVwnw8W/Io9cIlwBcOZg2GKuNzg25BemUVXunXCRGfjsxV1fT6PKeyhmF6wYctga2jM02O/
bva1A9AiIfNhEv+uwo8nu+eaJkmsTbxXE9FLgJqrwgHWVRs8UvchRqoaqDuabDM7zZ0HHAWBWsXu
o+ou+F13MPv8bGTa2eU0VHsqrz1AS9SwsZ+9OPry4JQos1ixSE957fYnYNreI0LWqKVR2crMjG+B
60BhB0Eezwu06LYHT5Ap7GahEjEwhTTsGJQCkp1QF3DGxaAXCSiti6d1M9FNmpiQjRJbTulHT1QG
Z8gtGylHTNeNp1ihFwd/R1/mXffwoGvSe7ykb5Zd/NRE2lXR9M1fqVUB2uzeo4hsY9t43LJ6KlVK
qCOBso5gR88wuYEAFZvAZupFYgHm6G6rE7XI3oOZPYNHNVpow12b+hzAdM/glxisDS4yJv1fhnFH
I5N/cm1+FagF7JdYRyorRzKgrkGjgAkr4vboKcMMl2HXQP3XZ6NCrhQbfSZJV2r/Oi+E81nazalg
GWuYAtbN8BYI97VwKbjdlDF7UhRbplm3vgLD6ecIzA/ea2ahP64eaJm37GrtWEURpgqFcdbH8Q3/
LveqLxWYeQO6v9a8C236dDLnLfLbp2jG+yaovwLSGpskqpsqNp6O/tzcGde2n34S2/Th+kzVb9TN
8umdA2chZyP0uk6Eb0Unmp1Dt3LtBcu3lvdFqJo/PqBjA8NJy28gBHS73sUJprT6fRI0Z9eX2K+3
oUWJUlfzAwSUECGhhyXQzyOdBWGQJKrZT+EcMIH6ELQKgiw+wi44g1LZdAwf9QJMRmOZHDkDbeVS
P7kmwk7+eKkD8+gNeMsNzYfjYRXkm/NRRYvKdzATA/Ld0qT3fLD+Y/uiIY+wGrlEIIc/fSa9dYnJ
BZoG5YqpCnZzMwnNPKIRC7dPddUBr5SAHWWcbnvfv7sYPm8rZBzA9Qn02Go4TDZxMMXjujUmKnLU
ifoyUDMJUJDorutAhZ2BXk+KO5BMOxQXlxx3aTVaCSZUf3WIYH7HcRSn2VuR4z0gSZN0qsiVbDk1
ux4qS2dtzVFbG2DyGBI9uz48L6ip9DxuAqmtIo72cVw9VrnlXSM6zX9ckZ1m27hNs99B8a6mAwjV
ZG2CMsL4+j0jFc7b7L5MS7aHV2ie8Kzuj4UHYakX3oPKFRYdGlIxgadfrAXc+NTc+4yphF8BoGus
+rRY+kkb4uMIPP80ZuLCubkbGCbFQjKHiE4wnZk3FtuiL7e2rIhE024pjAHOAR1KatHCjs5gPkmy
i7WpsyGBOtNiRkM3ns2zITpGA6bxMcMWRtsfAAKJZ3y2nOW5gq+4chM0HdsgScOhd1Sx3UXzQzvZ
4FJMmAXVDCG1TdQISuT+bVSNMCnE1SxJX0Uy9W+91XdhMvo/Tl18VKVFq8BHOwH5w+TFN3qQM4YO
FGZkY24cODaAmyEX/yxNjFn4OIlwsdz64k52/wL8mTY+B+8yiI4rBPEOmEmGIaYu/2lgWMLEi8tr
ukTpQ2f4HVmmLYxh6xWLvEYplAZ4a4RnH7JUZUoUzxpt2RjtvOynyEcQfsCYITCzu/DSbL0MNlj5
JEaaLbLi7Tgn474pfO9U8kaPHg0xkEx5cwtq+FJ2A2zcLtO/qZWZ30Tbeudm8PNF16P73lraoxVX
5k4bKn8TY2UOXrUojnF1TVu7W6XAxTfJxJzagMzjmCNNvhhmdgXRaV2LGGx+gMihDaihSJir1rmF
x1rrrKbWfB6DuSZ2LS+YOb7MMPEAPhifZc4u9Pz2MPfZgfGGu3Lr6n2shzfS3b2H8AfD934HOOq9
cjK0F8AA4TBuuyctYPWUEG2PgFieMjsgs802TYCNT0cqHXXNKZncm0f3WyTNFmDffUiBbhhQPpG5
2ndFC7iCHr9LN0zPn5vR2/yWhQn0bxV4VO9SmzLseNjIxdLfykqixNloql003IVjfbKKTw5EGkS3
fNO8d2Y3/plncagFxh9dYm3aMasrZrEi9MEv6b2GtGMDtL338ntgMaA3VG8gz661O82IBuOLUntX
1PnQRfSyath7pb3rRXEySm0K1loH52VClnTk0EE/vT+63phAawwov6EuG229CSLv7PHHFgLE6Okj
cFUEs0kC0rgHjggrZgcKWHt0Akkgdm0QdcBxQy8Y82o7l4DcjIyCycsM0LNJHu3mJk6Yts6oAJV9
/I+FB8Fh8uWxNGvvYpRwpvWIrqBI7Ay2c1MO3neZeAwLmqzQ0cBqmhzKjZc6l9kXCWgrTL9cPUuA
bnULezVXEA9rdrRT3k8pD18EEatx0PciRY1VTsTp0d/ZWQ8WHv6bT2Vt+AjPdNl28lKQ8cUfmyjl
J6SAGVJhuQNRvBNQDVEP7xm7kDAA5uca6h9TA2lZzM6mCpgqj4hcZVPC0dJtFkZj37QOZqbyWjnT
+BDhUCsrc+2ci+IzA1tuoYmR1OnN062bgxhBNHentNX6B0tr030CLbqW2lY42AMHsCutjCrLLMtr
tRj6Svk+xHl8nAL9NDfDhwexeaDrTFJD27msI0T1W3djW2C1da+++blHijBQt3tl+prDggs4dFs/
uLRR9k/a3XOk28DbyCV0x13NRQv/u82SvRySP1Ns3GfCELprDiZgbn8o6a7ayO9pHuL7UNisyQF+
WPbhqA+PqBc8zEPwmjbRU1xjJDPLcELWaJm6t2WQHll+G9BqLq/wj94zAYOkmYZ1WizAfCEaRdnf
YbbW3MSmQDdFa6tXHXEZgLBAaQOrRFQQiM+cRl/zHD8aGoDNGu5NNnff7eA8jI64+naJQE95cSz7
jYYLAac0pmNmFi+Wj+rlKL5qtM2aTGkB588unTqdTmSihdFQIv3CH+VpkIOHRWRs1ddywuaqWvQX
1wQi5eNItljBBUgpvo/WTFJp5hHzQCrbQZ/gXaPHKO2V3kIuG+JqZSf1cxnbIfow22RswmA2vnsr
q0IXd+4TFNu9JolNdQr/1vX3Wh7B184P9pxZSHIuIFeKgDZJyWSZwSbmpsyUeK8ihR2DC2eOTDWa
b6ua4hHlqYxhhfDlWlISms64SVhtMpXrqWv2ndlvgJSDM0Mcs9fJ7KdV1COBwRFl9NlXkWGQEwzR
yodTG7sUtaNz6yiX0zneAmIPTXwoUts82F7+ZLTLNtF/DLQJqgLUzyIgZVGK8LaRY8avZ+lppEOx
9/THTro8WT6MMZ8ZZD6VVfFeFpRRC7wg9AmHGC4ROlhL1m7LFCOwgBlFV1w0U/wpHPDKhTXBeCkk
mYmQ26IGiDhr+la0Eq60s6OLfjfxiq4B0THapw3TXf2WwwXgs/KFhDU17aLMZoBmj5+TZlxnkT51
8XKgGXQqpn7vlgupQTTB0I6Y4aqLlgHtQbUbs/qU6bkB7Sx9XypGUSKOViZDJz/OYCYUNCta49nR
MzS1WypSTb8w+r03afPe+AngD/8Ys76dHsnlxAmpHnbqDdiV8djpDhB++2Lr5pPFyZbL/CNJ5F4K
/6FDBVjzxX4M3G1RZAesH3HIRBzApEdXG98SH0cQngvDr9zi8E47COfIJxQpTalFPPo9Pkre1K/B
uu6KiSUyDXI3T8nVjpK/sxWRCjLY2eiW+Ci6bOOlM2Io+imJ3U0az3tmJGi71PMrbfuT0GW5lRJR
4w5BwzXhh2Zg2W4nmo43FzuQQ+JoZ8uA4D0610gWj7IezxidoanUk1ilUxHapokyik1bo8UtvXGY
5VWbAfC53sx7mxC8pDU6I0aKv0gPPrcfIUHD4nxwevR8jIC44FbWi5ZwdOj2UGxHHdL5MBZf9iJu
huW8xb6z0fX4pfW878XRwwA5vSO9j6e4sZ60Kvd3cXpYHKXKc7CoFJEP1ICAVyRD0VvlM7VBpFe5
CugUNcark1kbE7AwsMjQTvFwTZet01mb3JL/+iWRa8d+wFHeWNdtszYz+yDq8ZAnwaEckTEzna84
eHL6BCkXvbh1g804DHRy9YGOwt960E58Cjlhbd66aP+wfPl3CXRcGOjLMEaSYtxoxozIMHaejb43
BVhlirk8o3+T5LiJ/H5Ctcn8GMKxP9+b+tEnNW/bbu2U9lZDu9pyKmyN/8YZ5TSKF7/KbUvJyWY+
DloJt3UqEQkYt2RNJKo+ii1+D9wkbn6khxG5pvZnuzM17dSK4WDn5nOOEt/ivy4DhuvZ25DRGjer
v400TjXYHIRT2gK/HTPUNRB/01JtuK+0npkuuCBku5OPGnqM7itNUSODpzpO3ZZ7GZ0M94esV06o
YYzTLwJsu3KxQcSjqIo1YGDMa3P4N7KKm6batiXFvcM8Ol8sVOD0BIIadFv1MFMLMFPWItXTvfFF
z6iNoiEs8gzee3k1Znp+czSw5ON2HWd0dNN0gYmvuKtsPXTpOnU1priyc4Ht1TBB0At3EuzhLWxM
/lbany5iEDdHqPbr1gHNoZpw+h9N59XUuNKt4V+kKuVwixNOGIMJMzcqGEBZauXw679nsc+52dRm
sC1L3atXeEPS7hM32vmp6tZWXNdnu4PdlyzfydIdIwQ+5Sl3i/Vcdd5TXNT2MU7nc8pYzavCdFWw
jPykenEa+npdWT9muU/HZkoZJGUprWtH2ZgqDs9JZX3a4BDL1sXQvcAbUY2Td7UxWmZoDIjBrG2E
3ZY1CkzrAd1Bs253TGbXox19tRpIUAvkC3nioOgT15jchQuEdm9tp/4pMlKOSWPG0nkognWCKoDD
MN8eAppInQ5EPz/4pfGkqZiJJiPCumuvanLWzRi/5EnzGqX2V60NZKGGiT0JWGl9Ch9bR78MYZDz
vO3TMEhHt/9YfIAGdCIgyEFd8DiCKRCmwmHwMUzUu/45pXMfh96+C8FLtY5230XwlLWK5oX9nHse
PHmLtMAOhuluGiEpOnbFbkLRK7FoT7gaRL/Ahqxnvfi1eqiLcs1xXXCvq41b8KICsCGFITmZq0GZ
quHDOR4JUKolUOw7a9PEwHcHPMQWkJOqp5zIGXglmn0ys/Jq4sJbNzrwdDyyNRv1Ez/fzC0Sf0WZ
bR0kRDv8rOH+m8YbbeX4FmVN9RoG9U+vdbfKyAFPulxGSshoXeccR62/RbXw3LSDwXRp5EjuysOI
ejAIlne4Okc/Wv4AdkMfOBm/KDj21TJf8zYaV3qfvtnp8l153Ocg9h+bvhJVeiO9ZUWig7U16vaP
ZvvhK7IgN2fCZ1flz5aWP/pmAjCs2WUI0pxSai9TOZtKZwAc+zsgPRe3X6hBlhaheIZ5AUIhDHq8
pb82XtsD8m1pP00u20G1C0BCf9cDq2IMDoXJWbqfBAhLjXwKakS5HUMab/GcqIJNm9Y/YdNbO4cc
Ig8R/tQabW3VziojK+Fh73Ldg9wx+nBSFvtYZOlBd6JrR5G+2O4/vyvWVgigU0dudwzXkQd2zp8m
ZgpNvgXxAQ2a0Xpac5/n1NpAWH0xqNxQdJ4xZzHXttEch6C4ZlaxdUCgS9bnwNlM/WwXZPpZcDVW
MK1+D08LTNIQvxkaoj4W7NhlQalqTC/lUr+ZJpC22erIz0Ik5DGzmnOWB9M35snAYt/Kvj04cfho
o9DTBhWi0ln3U/v9vT+1j5UDLtqnZ7HifK1Zlfl97Jt/xOyD4o8DbyTnqdM9gI3ae6bdS1ReiVpS
XF8xPa9N6skpWwvUg7G0+QXohcjnOCf+utA+feN1QbeLSGe61SY2RcsLfZIsIsoyBhucDef0hVfI
+/sjFU2GydRXMUPtK/ZFAQANKYzYtai+EP6f9+Psr3UOB909TfwGaOFMfIkXb5MYGmIsiKc91PqD
3L3O8bhJn8rBMByDU+v3XevsKsEQFMDYnuWf+BKR88h/i34v28Y3RHn5Ry4iO9q1IFXaijHFID58
XBNvNRrXAnJbCeDjy3T9Y1h9GgXamQhUW2/8OjPReHRQM3VO7hitJ5hrI08Q85PegVarLgl3N/MV
Pp94FDGn5m25AMZN1L1ojtX7yn2xwi9MtajunsF68SturMZBldkYt817l0ENB04W/yClz6OQISb9
BXF8mDZO/86Fh1G26bR3N3xI3OrQTRiXlNtqQoEn23YmCMeORi7y4Vgh08NIBf8m+44/+u/T5hwk
K3db8Ut5LJ19RuStXs6/n3IeRsxFR/Uqg1yuH6gMsOVdRdYhjQAuieOBCa/cMnl0XClvK2cCPxCy
usv557IdXpyMZmP1H2SPLzblSNd79TfmcY9yYAfD/Nn5IZa/E1a7L7xYXsgPsT+U9SNLMktWRXip
goUB15dGR6gD/jGgTj6B6+cp0Dw61mUAlVs/yHIk46hJrGVfu07EtHIbJ5BrQfTM8iB4dxveFouD
rzq2JF/mgTcWWeeUTp7kSElNfUcClEa0FpG05iUx/1t7/3lKyvuU73IH5EXaABpm+h44tJ2F/BIJ
8RiPo5T3YdGpoD7IxuCzFqozPl+ikPxwkisoZIVWX0HlwYo37OvIQJM1Ukc+axgie7a1+eu0IgaQ
08i90WZaBqBN+HXPXCVeBLj5NeQzYK1+ZYSPcg+55Chlc4W+3BB+I2qz8h150PwfAAlZC2LNrtmP
nv+36BF37pCXsUIR7QrIBrNt2e+Fu5BzzpGQcct41jCTOaWK3/cbOQ2auVmR8T5YBB9eUrA1Msw/
QnIrnhz3ye7f8/R10CwA/TRODcxFAocWW7L2AnrmMn4ixMtSyLj8tElpgzgH5Yw3Xlz0zpEfMI6v
VazDN8UshEvvJZzAwZQNwbW0GB124UdVmE+t9v7fA46xoVMxKTcvj/hKgp+S5cHLe/tdN+djMw+M
il4nI8MmnXiuVAfdiYfBgmpmGGINBiaqAaYE1COKb17pI+XdjMgvsg1nCRTMpCw01Izz2APn5+tb
nNZu8FEnj0N4zXymN7P5T7dJdwy9euyIDtH4NAFGUrn1lkJd1SsA7K4272fV4ynC4x1AZZWoX6IZ
WCDcubKMUxKgImkODHSH8U8XGiCVCBbmlzzleviCgfHpI0xYmDFJ7uhdDLP377IO6HfuVmBfYO4z
3a510EN0RuOx+WMnYbAOWqrRvplGCj03uENjES4lU1m0bf45YX9LA/WgFZBuCxITr0l/jLZlKG/4
f4N8QdxL0S8MGu1jsnNk+jm5m6kCLBB/11X1TO+MzmoxX2rFrLasX8aWQfsUm9WurvI3NVl/O1LL
Nu4vnpseBzy2GEsg6KOavTObq0IVOChG+9lv9nLvZmOG6hMY73VNd9s1h6NJMuNqwEOLsnnMXIQz
EuSJZMye+e0ZtYa1P467qvBeZEP3Vng27Qw5YIXibDTdT6m+T0b7Xx86fzs6qYIEWKdDfRLN8Y5o
lMT6uGrV+BoV0ZM+pX/rJt/7cOlIWRMc0/JcorWz0kuLvskEnj2zxmMcGA+Jbh5I458D071li3aR
hWTQ4uj9BicTLTzQ595LbVSGw0XSZxUOaxrIa4mVUaofutpHHak9MuZ47rX0yVbITfB3yCg9oaF2
jsL6vh3V3ovTWyTMqsJEw9B04qtoxSz6+OIq/daOTMzycjwjDnGQdNsPiaNl8arc5EIV3zHkbu+L
IHorYQ4AvHHbVdLHT7RETZBplH6+1Xx2dvxlx3Th6BXQHmZrdliAVP45C+aXOkLbvxhuIR0vI0fp
jmHrxzgZZMpcTFcNJ621NyODnDKqcROyLo6tvRnm8pkmOWANqAYORyjqaYGo213g/KAj1PDUzKdZ
ZY8x4bfzk3POjA3xJMj+tf5hOMtP4NQPo+uDaBzb68zBmrX2vcnum+fsHRm6lYPAW9BEJ8dTG99r
Dou3rHzE9qqSYne2zmVrv0rcDiegVIr+TjNAtcgSmsvMpQ59Oj7Hyt43zXCFPQVYO7E/LWM8uNF8
AmTzbfT5qx4akAEwgO5rHO/sU1RTaE0x7dF40S8mXSW9LE+9qw4u9h4wx+17FRFT9BDxSBLIpNsD
8XovY/0aljoaZA3iGdOBAobs0drlKnsLF/WvV/0lbDVI2SPx2axBGKE3PIBK5i51NpqRDk1FfxRI
xNOIQQUeAsc6x1kzVRu5J3qNafuSn53RehtNDOVq7b6awkMwkOORJQzR8rZowc4Kwmtu1xct7Y7t
jEMZgllFR7KZN6iqGDs/HI4TJ38za7j9cRMXK4BnEkTUSXHIACPeLXyUrfr3IKnhFCcLxuwRvch+
I88BpyzaGisi7nryJmyyWyRh+anXFhAH8ZVb7l23RRkmi+h5saPkFhmO9sHEqMfcEMiw0yV/1TLu
J9W/dXqASKpXfjBeO836vJdkVhXGwQWflbA1sePYIZC3scm7cemgCvaWzVg6+y6god6CnogG9YbA
/82w423iVJ/BrG0l62jifFu5dCkHbottvM1Eiyhg7iEhWk8qiGzZWaiQYz8fXSQ/0QvU1gyuD37W
3gp7evYd56mxzVc1BQeYYiipYYapaizmtOrc2jbGWtyaxB3oCvTZ/aTBxNQ9+zBF3kpVFk5WiwUi
l2Ud1N2e4Ixok1a+OKirTGm8d/Xs0RuTF8BX9wT/H6az8IlQs/MWmgVlso2H8kinYRfErXZnxTP/
SoPAdaadnsUXAMgIF0g2ASlorZkWOlmFu48sHhNxD9EXFFRAqP5EGdoDWYNXPe15a+y3sqA8IzmI
8XfR+g+5a6MhwQyIOxjyeTCF2HkO0iUhDNcgJHKkgFVtdRr75hL09g+g7Z095Gfbn45W1G2DgMev
4o2ilSxPr2ro1E1BdHUrxh+OI1I7eOtwo7s4oM6Npl0mwuy5pn/aTDcR8dOO7mThda/MBz1IdrWd
EM5jMOAmsMumGQ/Uhe+SEEmym3GIr5y+/dMuywWxS3gBqrn6KtjmTXlpUXq3vH7n9/p9M024WufJ
JIvmIfVsuJFsRqfsNm4GQCdEW3Ak+CCku6/pUadOcUjr9rnyly0EMu/Od/JXxBfu4WZ8+noIi60x
0FfrdejxXEnqxTTgy+K91LzPKabTryyDsFL/RRprbxr+wRjTTWqC8ieRJ9PbuJaHElWCpJ1AEGeq
jnlKPyrAaFzHxdNREjPoKHNwho0u07xtF+AVQkaaVEwO4wwFETk9jGpinK441ydUigxjH6BvBk0d
aG2KRjuvBeAOxlTvPrs0+auxLdop3IVDsTX87gvY3t5SNOZJyWGWQyyIX2x/gAODuVscvo8hKpAe
pPUcwIfn9d8leVVtDygijt0n/HAqV7yL5CDwbJOhbLqTv2yq/DXkKCgVSx84xWPYYzVsgUqrG3on
FHYQp+zwgwYOSCn9lqExLytGgsvCuSruerGNKgjdTFpjO4A8j23TbbC5fFIm0aPJskMfIT2SghAv
osswxicQRw/zSGmWqbuAU8P3wQvbaG1ltNyMBNedKPxbNhOW5um+y7J7idGa3R9Lrd9GtBpiagbV
k7AXXfrqO+lVmcWjp7UftW+JXilCSNa6MsYPL+p+jMFCjd75HGJM9+B/xn63Tgty6qAtUK5ZvPs0
y3c4ZWEgP3yXWXgcfEKQiD0RCgBZYS8WbjRP/8yDZZv0cEETTEkr6I5p2W4WImBbaweNvnhceH+G
IH4HrohrbokB9/zU8BAj236cPcMl+02eUWrbq1C9M+V84alupnHeTK06LAR8eITLesaCi3bkNZ5h
804DubAK3rzFTxiKkhEkJLnjhLRpop3JALYMQAL4wcPGZw1pBvoGpbdvUdpUlE7unO49otm0sNqS
xfinXCgB1AFQXJvPxUNy0W12dRTvMcPcjml38ASWVjvVky2BQqPJxqZAwPNZViTLZdsoOo66d+k0
tXez+VQJWy5DfQuh5YY3Cjj3+9Heh1WHx4tOBwWbmLsyGGleF/dySPw+oVT9WSawXm6y7KK0pt4f
6Nopg4S94CmnZDQqT/Z+4n5oPYJ6efeNMQEttAXBLeNV9b12F/YFmDp6g+2yodn/r9SMCtG8Actr
pB2tNqTedLynMpZKFy5xOiPCYcTtKyrHR90vwCIamLSUxrNRT8cl9fFAWzBdQqren8ZX16bf7RuY
jDdeRLO8BfvElCv26n+55jyauGJwc978FHEpNWZolaCGkfv2djb1bS/dqsKt2K5MOeTOahalYFZq
7wB4Dm5YPjtiGKTBhQzH7Ii97H1AFNF0agd3LvBG1EsaFPAGJucNnsqTPuY/pjl8aZZGEdF92qmI
cxSyRLEe4OX1YBxty/6bTdmmRbuscZBOTsWyiB2pqA+wjqojdNy9b/pAr5VKj7qn7ZKqW/UtKfXY
Fk+yS5bRf1ra/CcJptdwbG/Uv0AG52tZmwd9RnuRzp1La8wKnYtcpOwqA/6qRWO5LdWWVjhtLxJm
KgKA/WuDQOFHXJ+e/tPr4GPAQJTkAYNvex3ZzmakVJ3JSCRj5vhg8TbwvEaowmz1AG/aGc8GVqLt
l+ouL8qHKsSzcTGe5qbGLsalQQ4XPyvvZz2jmxdeSvpesgNmMz+4Wo++r8vpEj/Vnr3xABc7JXho
zQJZ10C/To9tm70N+sSMqr39Rm58JiUoTHnPkV9cAjv7M9YziHvUDEPa97pg6L2ugR9KZZpDLjei
B9oKFJv5zmRTWnHylDIi7hEd98huKmoNvy6fFRBFNCx3jjHtNVedJ2O4ZKxPxB28XVGPaynNsrz8
KiJ3RZSgYd8e5ftnI1I6VDsmVX9tOecusNjG0b3XdrieLDH+k/i4Fv5pWoY/hW39GWy0QaBuh8lw
Hrz6S6UwtnO9fdcbNJGsoC/vbVN7tcliw7a+MGz5AvD4Qv26ayNGcmiuPzCKWdZxEG9YRDdU/r4Q
ZrrJk4nRKi699KXu6c4QJwjOsCfnne2p14YjQe/rtxabMnjb0HpJc+jLXWdt/EJI+kxSvQ0y41iz
PKrEOg+tjp+J+1ZZfB2NZLrK4bAj1u6Ph7Jtj+EUn11WcGam93pv7+Z4fBhR640yeHgNKFNuD+Jp
DJ4BWMem9oWGfUXK3l0gZe+Cpt7Z1bh1xuUYW+UehPK16I33ZuLEq0k2vc5BlaiYjjkDQKDcQI1Y
q+g9bLoI0l+onQyv3GVGtgmC+UQRuS/L5iAfjOrLZuBuiPq0wmk0pV/Vybo17JMNvB9uICldpO9l
/VXIvUmpLFWlfCM5MafQf0iMxLmLcoXVm3PrWnObL/6Wo/ncE+MnyzhbE0p6LmTtXIuF8uv8y/Bo
S5HukTWQIgkM4t27WFHeYJwZfiyz97OM8b5klJxE7s8g3BAV4NaE+wppz02qoSWzHlWMetRgIliV
hGdaoj0dKTnPZ3tei3nq0KFuno/JzzAm1UYiqtKmTWA2X9A1b9Jdl3M4ZtOi6XJXa88zMMJCWnec
k4PLQnWV1FycAiZyAqqbdm0oWnERTO+EET/ThQ4m/7wXG5OBLNwE1N9anEd4nnQLDg8mDeRPh05V
XI7XKtHeUm+6SDhZ2hhNc+/e7kIY5e2pW+D+sS6kppdt44/Comy2BqdD54DsKr4txMTpny9cJA52
905WfSmyNN8EJFwD86dZLo3cmYAlD9S1qkOWZ/hu9H8ypFRVZ5xnu7sCrMfFEHYrfWhu4E4r9L+5
vlwgRFIqNZBX4cvPdGDL+LfuUjUMHFOjHM42zEdXTRuQrKdbZkDQ7g1EHj0EdW+/VY4Hk48r0VUK
RgxPaPxniiW7M6PXHuiMhFUBW9F8hpn2mAglRGLOQINNO9UDCuVCijD38nGK1p/ZvcpVLh5FFMtF
ToEsTh6KKd2544g+7xW7MD/rsM2p1zb6XVW2rCbOrppn3Y/6i7SBZVtPFShNZnMkPQe0vYgp9GkQ
mcKAESlq+q75xEQhXumJfqYHOY3qzsrYR8RsiwZL1X8X/pcLMwb9a3DG6Z2ajFUUfmvqmk03cHxr
NB2BBS8MdnsoeRCInfCBuyIngtwwh8bsYJlY5/yTb2IjtEA0WAEfO0s7wCQxpisp7hG/YTCPEdWi
VwRacMwAf3LT5sbkq2CQxcKIYm1bNNPNIieSv2vqP31XH10K4lnhEhDNB2add3KCmFGIHzYtF1D5
PAL+sjWxuuEgJxVatbBIOlxq8xy1lGwvbdWxAOJtl2vMNVft0vwmZk4U4GaGDA9mWrn9R3aN7s/r
ip59E5bHHlFwWSXYjodReyzTZm8HCKOQmtD3lL2l5byWMdTyjNTpa7Z8DIN1KVJr5fXdHlEhkMDI
GgZwoofk2I3RCqU8OuDfslJU8Uepdi0LqEnnTUVnTBAEoMHu5Nax+0QGOzMMvis6eVybiC537Xwv
d9VgSaI47UYw4bCRYdbBopJ7JtuaiHWHvsm3HL2S5Mh0JUBQxp6RkKpQnGBmRYLbtZiZhF/yaapU
//hOkrPRbTWj4b7mJsuHR+pTwgayWxuT/R2U417ZJsE5ROEAcX/lnXlhMTcbA8fditxqSs+h+VU2
Bh508ZppyBgZ90OvoXs7kiNO3YNkqnlQ7DsKVTMEPk4bJOhuHSs3ybvfRDbsbrIVeg7LPp8ASuA/
XYb7fiEDZDnyDVj3xIIYTZBmZ9JDBzZuGczy+wbOX4OdH9Wr05W3qHvumwpK14g31rM8tYrbAYBy
KxMcmqBIykIDACooy4J41LPDi3TY5lrL//uaDJVW8pikaShrhDN1oRjycHlOOtqfiOayuSUaWkzw
qAdlBVjDR2x3Z78xLi2AawfTmLDYsGBiG81ioAi1pOceY8cWwF9RPMVgw7s/TTiRj1ibTEdktdPW
AIkfJOT4nbfiych6ygxrL7tHQgjDMMWTVJB7MNldSWDqvQEoxoc8w4YCeARGC5H5TESBYnFri295
3iMJmVdyUoUfDDP5r+8z70ddwn9nHUX0GmWPivI7XyfCWqrm3szVh9jg1C7Di/QcNAAxF+QlEuhN
5DiyeHVCiBw0Ol0DpkIh+SlPQTYoo5c56ZiOMyFngzKt8KhA7KSFCv0Fme0udSagldSVhJ880u6M
4JZqETBbF/gBs1OmL3IPsuTg28ifipUEVawUSrLpOZBqLKVy6wPVt6N8IDXC2mJZ4HMjS76iTpag
tYyWREI5RGRXuBGKdrruHYjbdKNueHzBM6K/w9d2aDDINuvUZeTsUfpyP87BnggB/4ETuGW38SXj
KNpJlLBAYuj5+FBX9okp1G/4rpi8UfjJaszTmbSnPbNyk4oVoCcgEoDchXSYCVXZ4j9KqcD6k8ed
th10LyjYHL5y7MstMIx3QkdUAvPnSxSono4xaEkUYq2PhJtfF3gySPxiK7HrKiocOaTifmb302z0
EEYcGBRL5KdlvxWzubb24f9u2a8TdDuJHTJW5Ml1N4k2ssfiAbI465TfSjxYpOzFAbB7lmhj8l4x
3AfeoyaXZfkA3TsEHF3F9DmIrjse5A4sCGLDwJqVhZJzAOegY6ISWppWMZDMMG98h/N0yUiu7eFq
F/w1z7Cz7L3PjE8QKv+3aiT+sQ9ceuny/AwHicjwQYJJCEK6ieOLM8DTBNPk02qQloLrN3eQhU86
4RiIw8FtrT8ZMx1n+Wh62RZG3r4Ss4rZO3H9oQXEdoHRVl7Cwn/wx+rr90QxFOy6d811V4GD+qYD
rQ6KvB+b59+Q4JxAj97b/wVXq4tFzGFaZzjcIVa8ostDa4nt5k8PWXaRZI6z14heA8BgKFgdZavH
8/jWhenR6F4J/lwYUiobF83uPO53uF/+frDsbjnG+We5Q7Ifhyq7Z1Utltp5YHiRSviNA+SdiNAa
qMMjIq4BZORvZDHyI4MwJ6lBoMfg7UFc0Y720vSRsTCBjLeOA0iKmDHMbX5pMLJ3uZeYDx5km6U0
1dRVtqhAAMz4RLDhJWwg+ChIAuPKSESCy4epskU36HvAmcAFWC355nzltRJWJCSzS1iqeVJe7RLY
BCu5JHCiA7DRCoQVI3UfBLSQ+HyHZxgO7l6qNbkAZ6lWbAe6GlDNeXR0nIah2vEruSl8Q9N4D/mu
ipgo9s4S0Dz7JwAQQ4reLu6jnAETwYO4LCvMCd5tOHi81++q7l7FBnhuu6NE9WhqHnoO74rj2iGk
EPGoH4ONBOGGTaAF39rwpOftzcbtBXLng88SkU8IdW3F6ShxSM5T+ST5ihp7XqfvlifertbmbRi8
zQ5iP40BPOuWglVyKE1Z5uKYk/iYhxGBnXn8tWBLMJeaIRNEc/Qwz8grOsiFTijyitQYu5GguQzk
V3h6e8F21gcpIQqNqeysRQ+pbGE2PgFidpqD2BbJpyPyx5rzzfgfynVMqjIE73mvVP/H+2Q2N0oi
jCQh8gq7M06tHV8AZWLgEpTo02AxS2+K0lt4qxvwrJuJJe1D/WmmESwlgYpFZ8DrUF27tmb7pSUJ
6DhteWCyDh1gAn1bPEgY1Up0MasvOew9hzIoXnYVtbys+yTyLkWIQjDrH3wYeWc/gUYsW/LiiPG7
vrey7OSlSHyyHySUJr1z4NSQXWvnEUANMhk/6ATwcScxMnCwscYMjTeVUAf2Sk43+Ii/yczY2Bc5
YPSi2naE85h8WCJKasSkL0I6O8tSkTioSCfkbJVwQUySD5SYw/P5TV7tjGE1QFnJYomKDC3vZRoV
0zXMe3o1Zbqtke6w3GYtG0lhjzLR45TVINE4HUCzN+vOhnWdOXtZaRrDOD8xj0sPXTcqfhMjFJdX
Ebs34MDI9FsN0cQn7wDTQ74p2avE1gIoU8W/yGNhz0sAk49FoQMWO+oGXLmEXFaENFYmEPbcIL1Z
brlTbQPd3tY1WsEsOumtEvoHxb4J9IOXKszVAhBENVkKklmlvVI9k7OquRSJBjK6QneA5Cad/rYh
0KQQSU+2SRYub1R4nH1LAF6/+JYTW86fRRVbRTZueLiocGpKbkHI+F2L4fdEf0EwUyX9VCxfnezd
857kaoG4nCrPf0zJzpj0HSRN8WnOxZhieJa3rr2rLFabBLNeMHksNCgX3bXWUPdhdcRG8cL7CTBU
Um8NixdJbCJCnCwoEGhbuU1s7JbqRKKCpIwWh7usQda0pKUeA5Burq6yBGpCmGcVO8lz5NRjQrnG
4kpCA8Xi9b9nNjwvCmYHaRrHd+2DSYbM7HUvEovZwfIl9ej192LGiRktfFSiSxR/dr21//0Usz9L
6tJHzp4UJ6+yPwX5oDswdmel/n9skpzTie2d0Xn3EowmKvaOBdfjDiaPO9Twnp/CNaxfPDYsEdtH
N895QdWdim3ojrrGHZRbVSPmGTu/t63y5u2kKyDOIRkgh6OcA0G5rOUTGrJRPrQR+mvx/RsIaTxz
FkhCt9T2SxhVyE/i3YdeDB4JU/giOUoQJIdsCe4jk5jdOGQh0WtjaXsJ6GaX4rA9HylFgTM8QWbZ
S+YsCzua6KZw3qKiyy7SzU2Yjtes7URq88rwRVCPj172blrtRuJqoftHyS7z+i30tB/f15ER1ob7
lo+aRaPVj46SfkkraGo6dgu6XICaIUIyFhQ1reekIY40Oh5AeYIsjl9pt0VzmCoW/aUPolf0si4Q
TIrVAghlhdQhZJAI+mjjRAqoRHcK2+4fGmbEkJnzvQ9H567HggiWRcabw/LXy1Od5AuCfjMS32Gm
vQUGz2lUM3KvQec+9M0COL9U5NUeiOjcRbs7KtGJWyyjoLD2P2k/6VSqPjFshjJWRkVGIqneRqO5
FnF0yh2Lpn6I8K5YChX4NSBQFhdYiqYfCv8+NCmX5iFpivYUO5CtUl8dE3/ycK5F4mveObD8GC+W
CZ+pazw9PBCDwLxX1eLsc9kw5YTWZusFlA9eu1xnQZgtrdOs9NREfX8kSpuo9FNfiRWw+NWov0Wh
5UDzq63t/3Ca3zMSL6xjQfwZTUjnQ3Town/Q0LoVaYYOcq/+U2nlcSLgVGC4NJQSVipdnpSGRvdY
AYmvfxpsq4F+kcIrOoFIL3Ro1boUQLNbfVo2lB9Pm4GJ2rHr7pw23wHXxsap1nivNJuf8oZnC+L9
MQiBFPcOyMC8vtYRsBzJWHsP408UAV+xBgd0abqvjQGOvh45JyrX/HFGyC2qwaWvLgJ35xrTuA0W
7SNV6D9rY9shVYs6qw3ZBLjzafHZcvH8OXa0laZkwojDTUHNJdXO9YFBMJmKUH9AacRnEF7nANkW
fZnuNR0Bn1EjpLfdrVDNSx+ULws+HWvkHE9jyEN2Gp1CvAueIiE9ZXTUUZxz3iEK3YzM/Siq6k85
hsXaaUoPPVd6pdW8q7r4DbEj3G2zyaBbllo7H2IbRLGXpC/2mZX+nS3/IxFJ2TygO+Im6XBIEKCj
lkREHKfDW9Sj2RUZ2mNvoq+aJUW3nTnE4LrSPTThAthI0qwNpf7US/aKps5fRhYPeAfSUdHVh+YX
r/oUmTCJpmtW549VxvCiaD+CGaFDQ6ep6QTJy5ij/hHrCVW0acbXWCsYQ5c8yWywu7sOLH0EDBZ9
zemcFfo1Hzg1EkNxNI4Iu6NTY09Bzjqb0Btr0OZq9adhIU1QVf4cquCExRaCNXrxpHd45MWNUgfT
NK6NnUbkiGB5hr5qDp2Da2JRt5d8MJ6rBPpwZmYURMh3L721Wnw7I9Xzz6FhPhZaER8XCzRc2iEt
i+7t0iGS7tKob+IOt0TQ/G9zXRqv4USHdszo7dE4+ix992hGLW5hE/oGmrJ/EPag2jKHHoZOxywz
dIxDUjIPy2oHJIqPhFfqr7FxY265WBbBFOWDmOfnxXp4Vy6goAZU62mKPzUanWxPm26T5Y9kecu1
6pe3udBoHcMsvHNKaoC2w2yzjtR2COavIvCOyVxCdgnAjsdAMHx/OQW9Y0DN0mkLDmjDBfFnlHVX
c3Svdb+AMxX3tMqqBxRvgPMvBpbTU5yCCSzziMZBoR9K5TIr6/uguIw2nm9eBT2osDmncQSijTYi
7qzqAOMjONHPU1zpRHLfO/RzcdGA7qBDO1OWANd6xPK8WU0oQYAUMZw1dBacuVXi7OIFqkFZhPk2
BwoGVJx1mwU6DDjH+1INvg2aiUdKMM/gSsFsrvs6TLa68iZRz3CPVo8wEbcVWTdk08jkvrOamW2D
gmAXOQ+Gpr/jtJghoqWBtB+/zDJ6gQl/iK0Y5V8G73WsU6PruMG3VrBHuCZAFb081FWLzYlnndto
KmmlU9Qj44AwT2/+bVwURlJo5Hcwa3C7yYE2aDFt2SVf6KXjIqcjybdu6ha5/MDIgPcv6WFWji1t
hAVqjtEzC0fFCR5IcGcZc39fpNqjN6EmBzwxNyoW86TjC6pzjnKaaNUd+i3Q3mPnKEDVwsZXcqpC
Dnt4+K5Hpl7oI71Ja/E4SofCsuA0B91742GQZCYD3uod7bUgRUwl7u35WjBl3xJMuk8NgvO67TNK
w6rSjG3kDeNrswQ9GZeOtl0y3szaSnaeTcCjpEAAfER8YDe3blkSMHoySky49NMMg4NJL0SdwZ+E
1VfFe02bMoZJnjWv5sTKLkVbYWxhh26IzAssbzD5FkcrpnbTbcFPCLHYAbU2A0Efe6l76B4AEqAJ
+NxwLQXA0Db4MidWcnDKdLp3HScA/poAlEHfD9eBVeBHjKbtuS3o2NVpegoQA0ftAFbJWtnG36wx
kXv+H0tntt2mskXRL2IMqoACXq1esizJtmzHL4zYcej7nq+/s3Luy809iRsBRTV7rzUX+tNdA+WX
ol6/UPQzzKPdxxPtORm9dmbZHWLTtHYiKhd4OomzzgqSXWNKo4el0lv1xPAfZS/HYOW0Be+Cn7OT
oqLVPLpjUlUoIcboFAUpset1Xu5pRNJcy2QBNVaVwWvkioR1LZNYJkh6ODapVSMHqc2v3K3Uc+W0
4cdgq+XLt0y1XjJAWYV0OBWmQ7yX84C2qCqU+RWrNPxdAbvZK0yVZBcYhfwC4Q28KJlBUKsM49FE
DA58J8skAwnVsNXKDmCjTbpTsKC22tb4ttkrhX56zZ0Z4MY4aNufk1UjaYSzhQS0yMswIE/Vo8Me
5vJvKcGZ5UleX21n5KlNATk8NUP6jIeqfh46GxuJ7SfTbUAPikIpVm9Tb7QfM9XiSyljKv69Yf3u
BpbW2sLy7k1oRkQIzHxUqLTYCQ1bX7b5zZv75bvsQuBaQRsodqVOeCAUkJ1lP/csATYtQW4YMj2o
ItHeEhCL1FT8qSdBi2O24ChlKILt2YLs3gzJs2ihBRiwdVZxhCJ9GJcnsmzav2RppWC8HSPsV91o
4F7rFE5uJ/JGuZli6ZJpms7s+BzBYCdJC5juWJr7Ihf9hl4xWhc1cO5XKKsho9cz6u66Z95Ka4MA
tiDAwt4NfXqZJ/kjicJcETcYPw+VwngyFdYPsaQTfbeekvSUZ2vpSXcjx/jTho6jCWRAYlJNWUEv
wa7aJHzByzqXetLQsz+oUDbSwA0G0qdJ1smiXe8SZslNqx7cNJHryS4NGKX+/DS2v8ZGvYvuLw8F
F+JzPyKdaUdNqHTw3rEsn+r2Z87ALo7Rs9s34UVy7iIplwMlUeTUYKeJWHStKcJtSBIiqV/YBM5J
4tzAdK2nJu8epEEjmz1eJdJ3oXpwqpNPde2D34vx/L0VVNB8+1qwsG+EbR46eibQtxOAWgzBP7nz
UuPc38+RWnNSnwYmeT4nw+XBY8lP5HwwMmNrIx0TQFn4qVQJ4MLew6aAAjgfbXrTjVMdzI7gtsF9
rOYfCxlFS7XCB8E48LJTovxwm+Ut7OeNZ5MgAR43L94G9o10LwYNYiH8pubuOQ5hwC3pKKAHQqgK
lHcfhhhnW0l0z5JqbfkDeRL/CGBAXEsOh8mbBO7tBciDbEDH7sqwKcOWNI1c7IW/Yvya4FenmMgb
Dt09pN/UssBjUjtW9WaGIskePtzmiYbGl+49SS8inN94SC4UI0SU3taUw0ba5nFyyUlmqJEHttOf
TFjxS0QYgx3eNV6Gz+AZJJbZqXsrIQ06BmErJRADq/srC9pTlftbW4c4lL4VYt4Qr/64qJjDdrDi
R6BAoP8wbIZQfSjVPBN+BKnUekQat9IUTJF1iNdjKFnjHz7dRLmQPxpJgpPDzEW+CiyuhyWKNq1K
NvoO6v/+J7/G5QBXteE/LYpFZvSlf2YAo6LAoeUAl27oYhvDe9sv2z6gwAmopUdKxmGX5dba5KH1
UUDHTLhzQ3efLOyXFnwJf94aWFvsGGIGW/SRjxTBGBI5lqTFBAfk34y0XpNevLZDeh05RjzzLcvC
kx/BSnZsgpRRas5H8LF0ZMFEclCxXm0WyGycCbxhP1rV+3mMX2XpHHLHe83N4dVFK1pk/sccUg4F
Do7pwWtADrc1aOvwJZHgQmy/oi5p8/o2Y30MI8he9fQty+XOJiDbxk3ir2DZ7FwRbH24FllyhHRD
QAFIt35AaIc1o78Y0EKGwXvEz3IGjEL1l0opPD27fysImi873mgwiaz9b7iA9wA7v+yof+qWmeiH
oSZzBBpFHwTrnMejvzpOLyNzIrP0icjfjU1sT4o2fIrCTTvWf0wvgZs1oYVegAlI1Cwdd+7OLmYV
sRMelPfdqVdCjK9un90Sp3+VBPtwq2Vvb4STvtZl/ocD76oVy42tNhRqAUENcrF+JLLc+bFugNRf
ZVyh5pgRPUI0xNKXJ8fCrp6JFN05CiuR6aFrKnaTR7tIHabG+taPKOFlkpQlA1Tpo+nuewtt6MIZ
qLtRUWD9bz8QO67Yc5xtsmFk+tFUgCXTiswPSROJHeJYEk1Kzi73RTNpNWOSkTq63ZWRUREqw+hc
qJQNumQaW3eur4RHJyCPh/VX7sBRYB/GaeXBqYCkGB1tP5CYfOZmsPYOI8fnduj/1tmxFbFJIyAE
Inlxq8Ck4TX1e8icdcrj6FACoHLuvkyr+oXrrrPmJ0D+H0Y6QwDCSxgcQtF+sETwpqUEMEx0mrst
IN4T90vPAKoEK47l4N/7VBaPafRMAX3bCWsTdumOD6+QM/MHY5MK4ZHTaPtkD+KsL4S/nrtmwx9u
4xI3uDBS4T1WaIs70smNFyduKKu3IfSNERVXY93BLUOtbS4AkYC5QN8CYblxe1Awvp29W8EvfdGW
xTHA7WMdxUMAxTQSRckvMdgU3vhz7Az9O9vAgdJK5ddNKHbzFzaSj/ciMD8KqwYLIGk+iRww6gkB
d3VRWAB+8rD5TsgbcbO/9jLtGJlN0mY42e4puFe+ZXbzt8x81dZVhB/PfrIcx9TYJ271m3/FEXXg
X7VtKwMRa3WIhuRw4107U0gGd87O1Mwf+RJt4rXJCCwaOHDONbOcdcvSqF+TuJ2OCtOZydCH7c33
FA6Zeqm/Sp35M4r4mZRdFxHPj8PUbtoZPAbxR0iy+WPgpL0qB7q0STE9gmv10mnlAn7SOcT6Z3XJ
L4djKgNo2XR5d5CsvRjA6cUGZ1V9RbiEbffMWGnMHC1je3UB3a6DcrziCnqKh56EpXo7hv7dsStY
wyRHdo2cEIg1OpbBDPTUzbn0KKfxHs3psaENQe37HX2MH/CFqUGotzYa67d6RufQJL+G/EeHvYGn
XXn8bTPDeGrvY8q8mY93s/mIud/cEB2WNgkTqAy0JPCWmlrL2FX1a1xjm0STwH49ccxNYxEWwRfz
1BtGiJlzHOx/PHwjHWsEL2I64+MLzD24brshWnZgKc7+MiHqhzKYlX7WiZQrL/vLwqI/ZkbpD+v0
hsgm1gGxSUPm+uSo55agR3pPqWxh2ZB+hb/2x8q+fFhxAYuDk7Qr/XnamXIn7Fc+Ux8m2wH5SNH9
6pWr/bCyddcRF2nXOXEbj6UAUUQh1shvqv0B9cYCCTLGJm7Q9p7cafz0IdUxv9A7vXIDJz7Q6KWH
FNZuYLVr/cR70RE2i32AK+aGgdZ58N2PaOAWktWDLKMeaQq2iImZPhmlTgMoxvlR4X2sFSEeqKVo
bIi//K+JWkkHn4SpAYrzqL/Slws0M0C5bBemXGwAeuNUlcu7C86bZop+XP+eMI9Lv7Pcqknc9DIv
sy8+gOv/2Al5RPX3mOps9XTDV7D55YfoV00/XhKaOOL/ixRxeCqtybt6Y30ZWMBzdfdCc++JZylp
MxdbjytuwAs5VndeFMEL3C+2exgYYH1/6CsOqivG/mNG0cWFuJaC/JV6qMWtAdwKDcK87JGZP0gT
U5staEsTJIbhmgjQrZ7s+2RY6XGoPxr3aYjIRkjDLR8hJumKu8QF5LBSMqCn+or1rR0Y1Qpk6RLR
8Qb6GTtsEgKxF/HPvzHF7WCNp+NMVZihy8e0loUuE6L9nnTBsFuzwxPErfNqcWe4BUuA6tPf8Ueh
7p1jrBn1/GJf7/SxPOlvUT4F7gEVj1+3G8EoitjJIo3gI/JQ/ntQGZV+Vq8JkixOsE2f0DaOtBgW
tKIbPOXWO6L2iCTTEger1XlHXnqH9OPADA9LjZDUQ3bJqm++5sywffZaCod3EvKF1LnuONBtGe0i
4T3a6bBB8fbG5KQv2TKYObtbzu68TeNXB/EtvtUTwnyo0fHVhO4/WhbqU7q27B309BTInAA7qrO1
OscLAA9mFG4gy5qgz+jb5b/JoBpNzHE8dSY9PQ2M3UJhugXwpMuuBJ0s6TWsCaWcS5zzrKg97v9k
OSdMt2YSGNuZrQD2w54mJg4mAhfJcInWtdWcWqM5WwM8N2LaNEqjZXh3MS2sJLhq8Dt3laFmpg72
3RdOThf9JDgPObwKSNQgKnOu8Do9wnmhIxdRaOo+BlT29YzsddZtqEaWqm1V5/gmAxQJJt+0HREc
L3NyjZQeE1/0rE6ANlZU7Xa8+j4z+8CN9UVQrvwcKI5lA0IeP5lOBrXs/UBZeqZsg/C9mWful0PE
bjVfqj7212ZhrAbhHosItx7YurdgIMayGqPyravq+Kmfp/L3AtOMAHK3pacGi4JievA+UjzCjL0L
l+jkW/FzYA9/9IQwYA7hzHanFI98bN7iufrlhy7lxkZSuM87Mq/GjgTh6KjSiGnEppUSDY+DTgJe
JlB2rV2dZdr+2L7VbDyzJCOT5hV1N0l5x/E2XtmhSXAB1eUDD90wZvA1NfpJm21EF6YngVw8Uwkg
0Nalo+CSioFw80F6w4G+9Rtgzt+UezgkIWGjOplQmtCRrfm7i6LZmGOwxXA4Vjap6H/Yw9Ecdzks
eRQ8M+BDRvFIKfZdb/hQVbxbhnUoaB7r758STPgltj7w7xSx9g0F+MNksZMXYf8lhX8UyjqbkbyW
fnemML+ToF8Fe6O0iS5kzQWrLPHJWjbx8puWeJja3AMiYh2IcidamAkWCadHA8y5yOBP72NAU+7z
POuqHA0tdG+ghNeFLg1gY7M8+EsCjlWuSK8FNUKgiFe8ijJeZ2V04yeY/OrY73lIyVrfJ0FY7wBS
qxtPo2e+9aQ/8FwQS2Vbj10gdgaQIVDN5YSbL1wPzYyTNdZGDE7fMaWt5zoH/JUZxh1iz3edC3QH
bXGiloO9NI/p6U97ali7rCdfIqvq115F76pO4Bv4J9r2n1lRgyTqD1E19IQG5Hc/4/9QZ/hVuBSQ
xNCcAxcgV9teSQe719ZyTTCjVIO4FD3MByD2Lkd48DirhkmXwXyh2HNVlLP80o4WBlSar2tpXdwp
Wze9TSCOYwH4XBTnNMLfDzMq/gc9wRNQRNaTTaQS6A83pYDXoSMqUfXGpbOu0BdlAwlNk6LNy6gH
wtD/mdyuYsbPfw29fzO7CGEM6EattAV43I/OMyzNCFNjktqA9MIq+IvJKngExH+3QKOMnaLP4pPy
F9ww/h1TszuPXbVxsM951gwSoT/4uN091wlOpnRedRenCpjey3BfBQmi8cp+LrlbST+U2G7ai98w
oFC/U/KMCEosLUqt7u/CDT48lf+ezfxKqW+rQapxhQ0N0RmTnRm8T/383LVaBpP2T0HJVqisfRKn
leyQrxOJI3H810LdBpNaTLh0SFPsljN/ezEmfLWpMELWx4idHHirrjiIoropToqiraHnFLyiRXbq
o3E6BUb8nNXuX5UOu9zXGINgotIK59+Mg/vi9Ic4c3cJ8VW0xPyjzMx7aE0kjLufs5+/A7Z/dLsc
kAgSfyPajy0O2cE2OfdGOZ/N8EjmQUvUGAJONG6uPj/S6NqoxnvyCX9iecrGB7HYZw939kKrvy+B
mNFJ4NTyFiBSo4G0dZp4r/9dDN4pLAmuMVyBgB5NUzYUCZjr+SDM/tRG8gsT/49nOc2NM+IhlyhM
/aZ/t3P7rAS3uDRxCE1IO2roySYsYx5y74odtqZLrJxjzCscV5DnZjgPeWpd4q7lwEBCztNExePJ
adyKXYg34C9G9mSZ4m6TKvAwWaOBcI1tptmq7zYl0MT15Lfv5dc+dEnBGQQ1+6Z/i1BjQbBsd65j
P7kWQGynjc0bCpXxhEbApbokbqBqfrdzdQ1IATQ8hqhDZEvm0mMq/TNFrrPlzm9eGc4dFXNKX5Hl
/c1tO502FCmNz8kKXULGg9R7jyAlGXJZBUqdashWMXWThE0TUS9Ui3jF0oGxRT1OxS6zJzqcKdqN
jGViBy6urZNqeJGd8m3u/I09LOuxryXiT4KDNG2wsNc43Xc+dzM3wSYXEQE8Ag1e1R8Sb0Guyma7
k/Aga0fy6Tr/hfLrXdgWkSW9/2EpTXnkIWsgQ1iX10XKMyX0bYmvybYJj8sklECPbccJyhbRCq1W
I08DKdtd3WIeasN7QQMI7kf/NNVBRzitn2bAwqI/qVVwtJiRH9BvMr14O82dBNUegJqEIh8j5GyI
JAwjHynszKaWkBNhoSHiRFeY1Cft2kPVzxnL4n7QGhoecAk6HrLnFgML69pXZ5nUWCadDmEWAgU1
crGVb1iE/1Z0RwhOgFcBhRFpQjh2h2J2cR4G1bzzyiFQq3oJzdXg5Wm6yxq6+q9hW8/IaatfjdED
23ZQ/vXGPLEpSIaF2PLcqGgUuS7ujVZ56hZkmXnGYLVMZ8LqISwbCyrXeuBQ4KAIiTCjmmwVjdip
641fJabgrA/zIsdYXW0ru5/ybZAmHYLapt2PfWHtXLg47yjIq99Ct2zWsb2wa+pmsaGAsfFZBZEa
COAO4PzvSnhYcFrLRlFNegJvG+5ENAx9NX9TvHMfIxmM2xb56wEa2/IQdpE6y6j9aTPnq7dpqLUz
zpjBgEsDg063othkjiUCTyWmNytv1LnyEQLRPxjWI+Q+aKReyaCNUsITNziemrUJNPMQeOGIZmCJ
5Zff+6IFHKr8LeoZ7+J6FgJWU5DH5A0BRj43HtZ5Q7IPbzSBb0PDHg1dNLQ3ZsfISzEppljLAt8L
wLmp6DHh4LaxxzJfK1CiaxN16G0eEgABaUjjhHTnt3nuecPKRF4LWqUs+NEP0H7SUce5hi4b5qhv
omLTAMOGh8B+jBIsXNwR0fVEl94IA2e91D4ZyNFa5HjCOkdG1GwIRHI90mbmOO7WjmGhMh1D+1K7
EMTjgAKC8EIqfkns/ZonhWbAMpJHFDPowv0+YFEbdI4v2uwgJgKXswmbei82GHt1KNfgYeuHoYp+
CL2m62J7WC1HsDvNWIg/csirl1KLayZqtCcjNHCcoFuysC+STJypjrnSJRpQxbwana/8VeVE1o+9
ZD7iHtZAWOt05U2/OYS1h/wOuMWqKKDps2b1ZJZkwn7j4y+sL8z45ZLk1yogGIm8D++VdDVvPdaW
BIo14jAzuviptN2EMk4R1WhcJNRnV/qfdVoPL4xobK5L0u57L3MZTKVLTJy7tJQ2rfyP5cOXashV
fqDyiciTLpMbbReEDrrZNNSI6+0O/GM0NB8SvdY1sxvZA3DvlhdrFtOmGJ4W80b/jjKOa6cgEjqS
jebR+zTAqEkAlf1qtMiAz7i+nWXm2InzUl6TStEHKYHwUAdQ714Q8u44UxvQY2hq2gZDzIokEAY8
pOEf5Dyc/WokIMTSYV1CWluvXe7qw2xnyYuzzNOnhM3+7WcR72tEVB+UnQ4fn0FsqEwnjEWTiA/t
UGaHJI6nfe3YxUbEI5pwI2h/pzUFysZCcpSOHOvjJo4vYUtHsGGJgx/jdI/LHKVoRMtktl+ECjvY
qhO06lEXXcw6iV9MQ3SnkoENBWJZzlWcKTbLcJxqr/2WoHbdKa9IaxuicsTSprRviDoqe0L53Dj0
1CfH9YcnP46iYZclqipWYdVCkZ4ak2YI1/zXKEUcrAPXI1dpAma5baPRfzZE4/2UbZLfzbnbB3Kh
fL5EVOhltwnyDOp8ZCTl2qwHE/RFnfTAb0wKDxzrz+2EZIs9k0YZkoSCm7Zv/HuP90Oiamwl5eix
74nMYJH+NoZx/uy7PgCKLSTQvJQ4RDosmzIfKsSEWDidUDg7pq3pQt6X9SRal3YImU+cKnpKOfYC
nUE1n00UjPvZWgSetYqWZOyEp0wIkzqSmEgTwuC1ytppeIyiAu3B7OtlYZjtYFPUyJRB5bt7GuBw
wSuPZ5undO/nBJu6Cl2Ts2CCjGJ0ObtHCi18A/rGWfzpFNFxukxjj++nKbp1B+xg57g05+y+rnAI
YIDt+8m5FJAftkMx4T1yBImwDsFaZdo336SF0G4uM5TIOZlCMelZFF00R3/wi93YSWo2nMzW46hs
dsfqD1rZDqN6Y2PzqG0MLPm/LaB3y4yUXk9KyUGY9kinJFQ1/tOqOv37HQTPo9Cu4Asrwy9OZZLH
HBMyi8p3C/MCjd3WiPgdRGDEN8uekz8JzwUidzFUH7WTD3uziYej6+v5k5TfJ3OMf3e2W9InVHjp
l6i8GMwk1M5kzHnTjeYDPYL4qeoW9xyLdn5OGkn9Z+Fou1moXkAVqFrxhnSOBmNewNHpnfEOvDo5
QXmdj4AgI7DVk0HzFAG7soblIn0nou6Ss7/yLZqnghRUOne2OLsLGB+js9QuTWbv6pdGcpZlK3aS
Nv9a8n6tCF3CzLugkgxjNjvKDNGUegSY+z3C0NCWLRnCKPXYIAX0T/PMOKSZhc+7xnc6GEiLpgWO
3T9yEMHcJfUqLds1UfcwvqHI2KzIaV11JMRk9Gf/8YP0Vsm1OP8Pdqa2IrbzrcorkNRx5OYQZWnS
+wA+aGjQTxPKQU2SwiiMRBiT+EYOn2+G3r4hJpH+3ryc2p7wm7JFgEWxoF93I8UChHsQiFrI9AlH
vH3kOBCPbVbWxbYJyiChAYGQAzFjsiLY76LZt6YgxydQv4lbp9pXQUTwEni5noRJxw4IqHQ25OS1
oWqo/XTY1hZV8YaHfxprdzq3aSioCHrzMxvffOt6Q7glmh19u/6HQEumFmWWH6gdnb0zNDiJeJFW
o7PID15ZtTalHx+MejKfyjFutxE50etR2h7ZmEjOrLKkU+GST4cUY0DKMydZ8xWlbfqayiH8FbTk
vzkhdmcviSymDOGfoiau35SDvNFIJOw4SnaAY6SxT3H+rnxavxiEZwekjy5pMTynF3Nwh1PnNh42
IyarvRAzPC8qgLT/+zTe9K5twK32yuIFgRUqoaJkx1plwy7u1S8NGkZ6sgtpksZkHVuV96Tc7mNm
G/uwwIAp7QYvvQ1+aSpvfuHuldbyWcbvoVHUzGIWmnKy4yc/6aNNlNi/zCD9LGswM6IvPjwBng/B
2quxQF9KO4r9SQZFxXyknv+cOel7V7ufENKPrV2cOxFfyFd/KzgnN/w5KtZvJ+3WQo4vPFW+qSRf
hoyiPs5ProVIMBjSayHVnks9cn6nKRvRtorb3TKYhB341W6yw2uesHJ7do11vb+3fsKJbQY3FEXB
PZ0Jw2hgzyfh9GaX0ZfKvFexdF8aUC2WaNcNFmJMF1dZf0BCc1Fj8VzQBgbQBCcyvS9m+KgLJUEI
aR21GWqGW7D4H1k7nuF9Py51wGCeHlRfP2mzeGkXWuTebxEjkbI7hO9p2Bx1BkED+wKzLuEKUNhU
07wUSf0UBuWj13qPcxBghG1x95MQ45ewq9AdP0iXzYVDBnEXHWaJqJ0fgyZr3QkaHaR4BkO0j0Nc
degwVolJVdiYX2qn+kmd8pXNBAYlf3o0Cusmm4q+fnDWd2kK86tgvsCr3EOe6E6KPIu5rc+0IfdB
3/xpPah9Q1od40BCw8Z9A6EzJxe5p+A9JQ7az6o/81peEC79npiIospkTYmembRC2r3RVzKUp77y
eKdsFhB/2WusfpbI56w1DqKzD45cUOSRR2AnL1B+dtNIJGuvRkQ+/YsJhqCzsaFrZCa5skApoXPP
YB5a1IhG71/yyj0SsXILZooxcJvwufNiRxS2hMR8Tc45qKDpZibhtyO1TbL+6Krw4CfdXnTAv0sP
e14B7K/h/Y0rTqeOiq4dWYxOF1xaR62MOkEN422bOjpOpTDhCMOwiJ17VFoAu4d32DqkZQ9n4IXQ
jdWltOQLqmnoitTImXFSCvfZzSPtReefOAW7T9ShuglsYcIAZWquXOKu6D1frSh564rxM9HRY2V4
m/Loc+y6i6XcX1iFjk2DwbAU9y7tt4Z0jkAy2SxWr0mdnyuizFn1iKPsN/pimFR2PcEKCAC/0Mhv
wibZeSF+bNM4d6jyx3C8LaW1scpm56FGnKx+H3TiqWkczg4D1cUclN9qlurXVGfPDL33lI0S/D5e
TdI6pNotHJfCxjmPcbbz5vkQDf7FDGgdh+M1UPN1LIFM8fW2zMm9QX0BOd5AKWJPXCUxeLCNWcRb
+8eTyevsk5g8RtY1QxbNSopMoOBDJOTi2TOkJp3PZtb2vi4MGvMozfVNYHrJ1nUZvQg0pkAvrY3O
3hUmsL0o/2Pib3JxEanysx4i9vv9r6YUf5Fp/LXrjrs8X0gyQqxWUlPKQTfDyLRevIpjZaHjEROT
lpSx7yWxdGTUFg3Dtq7fadxdurhi7bE3shi/8NZsWUraB27n+JLwjh/qvPhauKFlau7ixv33qQaR
EzlPPppiyOPnQvyVuvj+qQe7pfHZG1juyCkdiO2hW7+N1LzvXA7CoiDDR8h74wqsGcC/i+UrRmv4
gPt2M3smbmC3Y5EQT3RW0f+lP4zAEbm0BmFYZJ+42Yupgy7beqfUSHAiD4PPZRcTwH21y2VDOAg2
kLInucKyXQ9uAhTizsTngoKrOgwN9C2FUIYIDY9uDINjvbTzW5DE4iaa0cPPSP1BA7Wz6uJZ7m6u
puEeZOV7LMWbLExcVdgRGuSKouJVAgah5viWagGDV6NS9zLvsSto0AUthdkx7z88dHutKwtrb5V5
+cdWs3tbPBQIHAglUceivkWt2b5Kg4LTxg4CNSG6iMefnHivLb8yRz+DdiOyfKzXirNO0YTja0n3
BaJyAvmzqaV6zDu33IylBW+iNpcNwZQVMUWz2LveLA8uGU+UQego+g06z9j26n0dW/WutCu5U00I
tad13AO1lHBPCnW4n1Eg7MLAVegGHfq9ZpociN3Kt4lSerUfU7SGJU0gdNhvodeOuy5muz/1dQ4R
ZiJlvZVq49ICfokav135fprqrlS+lXEX7ObURnKT1I3ODP/2FG0CO3XwQwFr2emK4IvtG8Mm6buE
uTj+wz4UO100JK/CISXhocYdAATMQnPdsEP7NBuKWYZT92vXtdh9KzrGsUvYHGfbgbAQ28utNQ2D
EM16Ecr3VmWQoVgndtLVN27madUDrrlUDAbcCGNeRVrt1mbkIobV6B4xopOtGEoOMlNuNKcuhyuw
SpsAJH7gR5mzjw3P3s8ZnuZOeu1xSnEzjMEit70nNcfZ6I6znWav8JIaVPgNCid3bMSbBaWKKHOM
dvTqXMqtVXpPuDwT+1EUTA9m/04QsmQ9be1a52b3Vopvcl9V9qqY9wl9T96Xej7HQU8Z0Id/Tpm6
+kaJsZCQRbcUx0CxeJgejL3fBf9Eb2Cs2uRXPyLeSOgz1YdApUdkhwj/ieVTIFeb5yZ6T4zlCRsV
Q+Rz9qadQ7ArG81VNZ8R+j/oUmHuUkqmTR++qGJaG5h+mp6MbpQiEeA2Q674wPyXa6GnnTZdeZ06
PPdq78HRyZ03QX73RFW8y9/tmMDME4mIScCBziatkEDkZASfRuhz/t3OL4v9PXLtivw4IiFWcB02
Jj7NEcOkQSorvyZR+5zAiJqPwGckLKmHXtoRbMhd6tWXH91qQYzQmeM6bnPWfQK+yQs26j8qRiTz
7y+c5b3h9tTcXrkA7Y3eucuZ+UbRmrino19/WHVEYelbX/e8IP+i9s/tmgUkuX/56zXfXuQvuj5s
x1c62/rncWGNFLupsx/0RRRx9lRT+fakv23CFKSEs+Um8mMRQOgrpLOquqto/QM+6AMx7shz3nLz
LzfNryrw88+o7h5KDJNl+8h3AqhbxaPaco0eQYZcsB4LJsx/VA/KOHMRuYH6cAjXoteXxC3n2TQc
fOpy0IMijg98nbIu3BXuJf/oa20iLgKY8jNyDC4by2hIodUkSml+0U+a4cWtc8CBGYLibL+baoog
4oMxp4UtjEytVYjSL84Ya74sZ6PPHybpRrobYlfNiiHEgAClx7OB3b/isbXTzxxhaED7rn8EtzZO
vxK2IH3GXpldDQUb5hQStxLkiBdj4TP2vDp8ndrrD8O2TSy/FiJKTY/cF4BH4o6SwiaGkvRnk2hU
IgzliF7J9Pc8Yv3ImKB3+gnmWMYUYlafOWKBg8o3JCGvXABZfgEIzrknYq/BmbmpfMw1/BAyp/67
oyqaP/Rjtmc4wy5IBfMv97mIZpSBDtuRp8BjejaWiZEJPRHHUcwrzhDhc3OVTFa6+Lz+b/BK9ztg
8uKfeJqMMIaQvrs8G/1LuVhGF1/Ju8XQSIXiMWAlVRMoFYAgfBcujqF/WyQyiC27TISEiMz6N2PK
H3nb/v/jsDI8NNKninzDfHHU455XRTR/kyC9WeBw2/LSpTn1FPZy1JbmZKPnlb63j/p2NKBYnYo1
pt5V3nDWs5LH5ofIRf4mmdI7dOrdYHO8m7/45OFAqYdvaxtvr4Z3GoAcz56dwNr9N+r0rdXvBxfN
5Rfyky8yA2+jLzwUAsEhtiHCCUlhFUO90eN/MU+p4Wom8tYu5J+w2c9FU98MaqF7m3lxHohqNYxg
PYsALTaHQ3L5+q9+WXDLON1fOpqHovV3mVEe9MxhVjifdDYjgh1BQxBqSHPU/SH9hWbS/eakvMUU
u+EfN27so99YIMj2j1mMN7qur30W8S7TZe1LeujFY9X170HIzpoJze8M0oOQknhEQyZhu6sr49ON
u9tc+W++256aoNvYnX9f7PpUBMaTQShvsox/J8bAUuR410r/2WsZ4KbV7Rtu99L365YkFaTK1Kva
4antJoKg+9894h7a/ST+NtXvoJAfjkFHdijfsPd8t75P+KvVrfUwF8tIwXMmeifdE824aVrO+lyx
cDosaPljqOR1sKonAyMEIWlni8PaWC3XxvavaS037WBD8jYvU1vdAs6nDyRLnggD3aBQxgtGM/nf
CCBzwLbGo75/kujikgCiuunvpU2zEozADgqHqwuvmGKC8n8cncdytMgaRJ+ICLzZqr03atkNIf2S
8FBQQAFPP4fZ3bgzI6lpKD6TeXKZJK77FPVTwaqfLR75OazAQW1oZNzVJOoxq/jyE+sSxd534stP
zGsrwfmBX+4UReiPbdAqT7LA78eM7h7bMRNZsbfYvBl5ih6mOJp5TtiIXOs4Png62TtMoWWjmeab
UkCLHeluyG7dOGm80WNrRrkglZPew2sjcqG4WYxKHNlvXfrU38vGWZGozCYNZ5RVyUNXV4xBAvbM
fPuFCtZYJTE/g9gV/sYqsLcCzsrILmCQ/RpIa1f4rH/aICLVGXZMaD7CACFVndGMoNLi5RFfRWax
cRTNI2yAQNo5xFHPzStiYx0u5PgcSO03xay0JLyb87qeh5YxmdPUkEk6HMTQbMYUvXJp+19hTh6s
UsU/Dd/Q/K+NZHhQg60SrWbIXKwl/V8LeiRS5hmyzrb1EfyNuX5LqTUYLWjLZtSOQOoJkrLeSggm
tWY/UoluWrFQYw2p43NDm7QzepQ+zvjuEdv8/yd3+2Uq9CtC7U07P591dIzIMcWC2y/nXx8agMnB
X9V5+uIlSEJH+TDiFNIvd0fisuxN00uIOLirtR9iskh2QNvaWe9WH66rTu7AnmF4IwBVb1xsQrg+
al5wAHklREfLKR6jr72FRbGK/fnPCPYjti2gRfHGCevNICkIQh63+QNlpnax2/RseNEG4dvZY8vp
BDA+vfI6pdUWo9TJ8r3z5Aw7B8Kj3/lH+qer8KsZSPMpY22vw/P1yBqNab1F5Kx01jlTLLadKLe5
a33ZufaCyuCn1p0li7m5l92zpdu6WXey3dcJ3l2ERaB02bZB23B6dz3kyVoMeYEdrVuYFujuatoJ
r/mj3F0JisWmRZwqAWeLOaqCez1sqdP88jRvZhb/f+GxAvOQ1NuKRTh4MOdbBeXe7MldEoyenTb5
UCZyY5iFTBz1pUadnfu8w3uJP5ox/rercVygIDRS+H4B9kUozbbeszlT5sbR9TOoGIZ1oX4YCpcN
EoTvuBcHM6Cd9ObMNOSB89/uUxeGSlt0pU8fQrgbUMMjuE/mJD3CKONSoRh40uW0tO3x5gSoyaJa
IQzxUrgKtXgUGpO3wiZ1mRhJhoaj1l1LO96KJjibmeBwYXRWo2uHdNJjZ8RQEAfMGp0huDDC2g4M
JgMSSIgHEu+VC0AUF94ms1vkChBRY4a5fRGtPM26VhriHe4cJ0F8J+WG2Sn4vuHsjOmHKPNHYjCu
lNnFySviJaycXFff+t933iw6vdrmycQWnuvUEZ40ojcWOfrZU162aPzrzyFlHzI56Aid4ANbGFNI
zGR9cY+6WxMYTKRgkqcjUP/C3vm23OU4J8u+XjTiLlOomvx6q3svNHOZS7Hz/Qf5wji5niSnZzVe
xwYTKJo7V6/PIk7RxIrNfJc0usOaIz2AkBupJGTwOX8ZIXSxWpfH+XbRCL1peXw0MK0+TqC0ct+m
gm/Cwh7vxivdx0fmdUfiurH1kSjA49a37B5UgCj5T6baJa/UsxyJD3NfvFCs58tYEW7RTXQNdosX
OsPS6TjEdkarHO95NeVs2ok4Qm/eu/ol5U0tjGhvu6ei6s6CYIeakZDVMiuZOT8BC4G8IQ2BP1FP
mzfUeauu0qEYgM0xULyHcb4sXaY/fXtiGn70hDqE4ox79BCy/LQadZxz5KhnR8QxjM19+ilHkys9
Zr/Wnnjgzj5ozdxLVtoA8oDDKplgdpE59aSbLLF4WURBe/Y54kQNTyNCdy2YXCFfaPJ7EfsAY4pP
USLunama4fQ8QzATzlhTVkfDKPYswz/Mfrr6k7pH6GgGMdN6jO+CIikcnT1brQPvtUWWduhlOngZ
Adk7GXq505y6Per5ifDeYyTNc2zim2WFkgiNlxRvoXmBQbyYTRabqJ/TdngHy/nWt/o7QyBUDGhD
tNcxInN9RFsDcc7hQNXAeSl0VVbQXvu2OIfz48AOaFXl2a0c7k7GKlDWT5YgXyl14D74T8SMMMXG
5FLEK7zsKEZ+046eFsvU1Pm3ccBKU8+3c1/4L7Jn8ITRMkb1igKWcVCAxapmv5qSouaE4SpC3mqP
VYIcHpoGssX5wjfUJwyoIf6YzFq427IwZeP+1cYAqa0Y2Kt9Dvpy5ZLB3SswMpr+TDbvRoo5dnui
8sZTGqp9E9uvFXzRsbehA9890wQ5V627/G7BAQwgpphM6gtYuOQ6PqDtXhOcZYGpraugXKP8YBJO
BmriQcCYuxLc8nw9Id4JOJ7PvWUydUtoo7+463Zl28RP82MTgzgY0vGcCRhZvDTD8nUw32CQ0Xbs
ppaEsnHakFP16FptrQ/oBwuDXEYUhXzuudLQqLs63p4NQQDD/2tZ7wsB0lM4WBvJEtfmFCgCFnXF
iXfqsm2+fdI3IMUB0sJXz58YT9+iwDHDY1RSGuRmsJ0/ie6ET2p8jTJnUyP7QRZInQL/z622psWo
JbS2vEf+J/eRwn53hmmf9gU6b2PfA6KmJlenWYw1X2dFLWO02arntgsQFD2xvSa+qkCTg4cp8dY5
Hx+LG7NOfmJlMqRkX1EjrMBBOlCdcj+WfGbuXtDJu/8vbh9vBKiTCom9Q7uBSVFfRtN3UQefYCZ8
VGEs4nGoVvYj8Yx1WlTvAiVAh9TH5LRDH0IgGskaAn7rhFzW/xqzmjoxlujG2jfuaMl7mJn0fn4f
m+RnmLGxnA+bnDM3m625I0W9CU3GZ7xqVHiwXD2jyIRwjDLL4LCMh+hmoeyghFAvbA5nh+/T/O1Y
ZLCa6hSl9pMLVLxCo5XU/tUNMXKQx527wxyaR6BBhikWmT/i54KtP64XqCg6CvJ80v95pbvGtuAD
dWL9V2ouMRVqNj/mczRGuaGzIU/XYiuthVSyBAi9mCwZGM1uY017hQb+I4fyL7XLhPwPV26An6/G
KefRYtieBjy6AWQ7f6fAZ+VW/tu1oC39vIDdra6W7f6S1EdLqftoKOqVVoJepU9L/P6bb+kexZCC
+oLmNrJxtg05EzLDkEyhrGqHrPCEH3nlY/WDs6IhhwPKFJsIsNQgGSri5Aiin6hEMpFwlcA67HKt
+LZdWBW+E249ydabfn3cgBRCsB5eAsKNlmZQfdcTHnWbsAqoFzrj5PaeB+oSQopf1fPKqXbuZJhv
vVwdspT8ckdLQsLIURHlEQ2O9La4mt+cKD1m+INAETKodEaxYfr+AfvvVemNzbGl17xMxp+sVzdN
ech95IPcdxA5oKhZfHlb3I7LSuovdYiIsenzg9Iywi+Sk2vrj/k4ZbPwUXbRyqjtNVpLLkZ/sLLo
DVPXXpBB7EXFqVUAYVo2zUZCMnXVfFiN/GBTv0nSbCuNzl3krBaF2xJUQYFMrREeZk6aRxtkN5S0
VXkTdbgwaxNiJRvwStJE9a11xhEJZWgyIBcFhynh8MePhXwZol+4FVm9Y9LNTsOgrkjWrpERk+5v
ez86m6X70c8unwop7FMNF3qpO0aPJQO2SG4SCDCr9AJr1fsZDDsaTDPsfKRczQTnwQGwGpVnF+tF
H/bwvHzlLho6o7gGTtXxfdgORETqSa0wP5JER1LuBqzLpfs8QbnOjJZjwyDDPnC6Yx37MHUCIInW
Ih+9h4m72lD+X0k0bBt0pD46/0Q37bTRPDuokFIjenfM/J7lQQmGxPqXx5BzGr0+WWG8cujpbOUv
gbm/xrWkRBlKGzpb/gPLQB6NbPr2Q9rsrAnQAqY1ib1eeaAGXphB8er4GhGukO7yjEBJpMM02Qy+
Ev1P13FFog/hQ0S/OjlIKujqBViJu2B/JROY6WACApdbkNSZNzJkPybHGrZxSfpdopxvSx/WccRc
kzl5v6wFAPqawpi9gFwaTeY/KWnffQQjy2nw2OtFB+5REGzmjW0OkOVEHPS25hRhNn4sdaBAvWj/
JWbtb2Ia3MljDN+yifPgfjEyrwdtDRpmFQx1f5hcbTmPENj3L9TMfDFb5xyUcq+K6dQ147PNye4E
9cUX6B56GiQkiou4QYMbQLRQevWsIn9+LUoHE1dGOLuTfHZB9wl/dmsDNNF4ucIKgk/bZ+fONg8O
bC4mjCTzJfLTybA4duQ/EALVEcbqy/bHbIl3o8XKedcHhrdpg3QbYfBMkgJwE7joNrL8pWWAI5jg
KfnaS4tHASVEXG3aWUw+EPvwJMsGeIIvjyXVc4cZOajcs85cFZXtPguTQ8p5V/mEqQahegvJbs27
9tA0xV/lYMJNGbNTIhsXVbG8pJoWqXgpGp4qhdtdsFMbq2obMmlekSSZktQ5AGHh4RqTkVinpLmW
uYNZHHOwG39lIr8lfKkMvGnBDBxIjmrZa+nDm+2B8o14SHnBUnIRpu7aEdQfYtimJj4qdhDHymSl
Z8U/GgVsmmcnc8CtTzOq57zfkBPtWWWSWCw6SlVbAi42JHkKbmuhORme3SG/hZgV7UwiezDhONsT
WnSiGuer25f5T2tHv7HlviaUTFQMNW8preDUF1rs0cGwlCvbi9G3D+zJQOU6DHHjw8zyS1K5p8jF
KUnhW5cOMU72Y2agDqn3On8Ch1G2AUbMqnGmQ9ybMbBouRiR2xsSOw4u5C8a/SUeA+q98JA4zddc
wkRuvhfAMwvUA1bhooPLtnNxya/G6bzB27EqunAVC3MxN8fzcxHO0x10gXHlbon7WNkAlY2kWwyY
A/l78gN5Zoc+9k82IutZ94t5TwNt3vcFIBLkF3IgHlknlTVjA+W3sbHITM7QkcfcLeHGchDEHf0S
PcOEowG31F2LTdju7Itl/D6XyJZmY5t2edWNKNFzpAuYnqAfz3+HqQDAtQ5aPdI5hQsmi+XbXOPL
9Gxpr1VE3B7+wW0B0mp2VPhlcaqhJx1U5d71Oi9pjmvglcOF6sVXitkRKnbT+kmpLbAYPYBDHakb
nahahcpaQ3dfmKCnncLeloxzTJrYKavVT0AXrqBljYr3i18n2y6m+BftSm9+4q6G/tWxVw62YRLs
DFutgVPkPvI5ZWE0dmk3hNTpP+1FbYj96IMkb9/mCpfiHTbXXFXF8POym6GiDze01hb/fwn/0grb
xUSDpnR6VtYkrgZvqkwjTjJ8H3M/GOX+yk77XWnqq1LVH4GJ0YxOpQ3GS9XB9uCnN05J2Y5GeupR
51gLIxA/dgLVbu6jGp+6bJ5DJBSrOS4DbvfoZ/CTWxt8zjWmSXlWYzBg7g6O4g2jEf8Gn4TeaqBD
ZRN79/DPRA263qo+BoP+xz8jKsDkZutrATTZAoKic3LkLsSmEBwLDzDIKWovs01WonKWBb9o/okc
MvuRE71nJJDqbPoMupaCU6cXxVnqAfdVf0GEUywSibpkJmeEZsgyeyg93B72a0DS2ZM2M1T9CVho
RXnnazh/BfFayPWEZa/Lydi2mjyOkVpmESZ5ujN6lWQ7DYKt8Ww09uPd0CYn5pwPPETwDuX/Xfnc
smECP4+0S5HgXS5S/uvJOjt6fyRWZAkL4sy4/9NN8QXQKzbG2wT3wvNArRrZer6vi+Fucms3lY/+
Rt/JcWC+49yMLLx2UEaYa+mGWLqxsUnNIXuCh3SW2Ce8vj87PWiEGBVszJxIoeye7yh28k86oEsg
FhTGOgc5xUlH3JQBhqAI2AOwRygoYLry20mto/CdV2dINhjNdrnp3ZiLUhQn7j1tsxPovRfgQCun
Ll5bwIRFLHcSgNh8jvRhvoWD91NU8qZn5TPPEi/1kBgwpa1Tvf4H3+vbNXku+FjwXRa8aJf8swVi
i1WJwBzALULHX5VYKymdfYrWgb7XazHRtHwgAlUkxUVHfg9x03seCYb7LQKhyGYgjTd8PlV6BLrr
zvk/AbW7Tz5PVsOdlerWBesowzgewHkiM5li03IyRK52rGL7wlyFSkBu7UJ9tG3/oZLuyEv1fZ7Q
aFxBactVTnFru8He8tQB/cFfnHPnG1p2KB2YICBp15NMXYI+s0UzYZvns3c+/tTCc36TQaBzbIp/
sckO3InJUg+nDjCpbSYr9sO44+pb6Gs09GBE6yT56TomaIHOEUXgCxonsgU4FSsqlpxvcuLw1XMy
I6HwEfO6kiW3DtCsb4+6CHMx/s9qZXT2sjGqXyxqPJPAd3uZHH2rOCJPSikHWcHR7dCXhQPYD0/+
pjbljD3rK0HOYWOKun7ZOS7DJxC15VukC7y5rD4YG/d8S54kw8bzg0UpZ1NNT+JrQk0Re/3aoOP1
edE5abIJi2DX8KkMTgW3bA6eAejH9gEzhwCyuHuUhJpYWs0pT9J/sYsx3+vNH0wkm4ij0eyYP6ro
G93AVmXWiaJ8wVfAkoUoCY5urRbvUnaIHbFxUHnnQ8+AO1y7drtmIL+bL1uAyvipDI21bti/fRlQ
EDg20Ut4I+3+ynLtMo+55tdeRvNZcvImMlyFOeoAl8VUgqNH56+fr4OuMNO1Djk3NkJW4c6MlXwd
1OM9iKtDLhxM3cxKo3bjZMHVmD2kfgI91uqOsSUBDY8uZWN5UnoHT0/bxFaPqsZeFEYVLhGi0nym
00KUbJNUTzgDlF8AjaHuvGl28zVP6bPEo9c1FmYxnPyYoFxlpf+aOsGSB4GIg7IKm2+3KB4Ez3tP
Uwt63lSr0fDfMwaCVojkzUOny4oBvhZ/e6/1i7ZO/81vWa1zPrjvl8gsnqYSXyTP6bw+sHp703Ue
gpQe0FCLDC4g/NeaXzDDdNB77T0lGsyLsyP1I1BPcL9G7DJ8hhqoasBdBBxu5hyOUiCipHrUGdvl
tDWDEe7tAUUAr1dj7gOYruO18fAPwHf7hqDNdJmhpWzNrTe6jAh6YHWtqTCcU3AnpQMIm1VB7Wcr
q6v/PAQyvCXvuHpW859nhyNyKQ1tF2DoRV2Vu25MfrQK3RavSVlnX73FNMwYuCpmo79r0j1H/nTI
G8HsDxlp5p9rnn6mECx8LdPeCCwQ84TDYbqRE2DwJJXxodPxpwyCEPIcyHhj5VvehhjRCs6LZTyA
0xUxQDEJnNokO3dd+bixjLQmMGhYy1Q9Yxr7mIeJljC1+R3Q2vpe1/RrVHrrqqkpM9DtyHlap7Kl
yoNNYKm7gbc+bccvv03/BVX/Ne/bIGrc3FHtfa9/Bqu2S/FyV0G+wfk1APgQW7TXszQdEEaA0cJf
VRNUtJjXadAdrDQ7SJWvcfokMA/x3fq7Rm/eEI9tCbjDqGmS/GM12q0s22vaOPf58Al4rfBEHHor
WOWtD6lcJ+Yop0/M7OGPjvThFSbUOBaJnJjzM+lyuHiRfrGVwPZfgtbITTdZatO4r9uvyQKsN9wV
obhcXOpr13xRPqdT+pVGgB1ixT5SqwNMl8g1OAENd641FLhiHRoqpOJR3AxvjjJRMXILa0CziDcG
H9ih1szbfAXMtt0pOTzPd0E9i+8E1hbKfeclC+6eF+1SjpO0+pO9+yDhcgUajiV4EK4mygU3THey
Ka52kL/VeuktWz+4j1O/b1txGUmApKVSTFPH05A0u6E3DbqQYGmF1K7kII1PZECfG1m9G8Y/X06n
WOUfEzONEqxUxkbc9EGeG+9iwgbhRvuyojMKvQ9cxaCkS0ow17JRfxiksnawMecNNLVKiF3YzYct
BhJ2w+UJ+P9Ln/XbsUO3xzogrMebEv4xFP0NlcBEcIGc1K7rA2cJXuyp6SifvAKtkVGd0zE7xREQ
2Obb5GVRN/cwcpHT9fqpImIj9JNVXhsHtwufx8bZDG5IwyRXfehslK6udBI7LiYmke5qmcNb3WSb
XpAGbuZbgfnecdSH70wrXKlXUx/+rFG/2ZioxUT9YlvRH1FwJXIIkhjt4Dwotm1NSM5msIxS78Bf
owjNRu0wcrMjjfATZueIZmRrb3rsPxEnYVAOX7pRl+jZq4+atWKrqzepa7/ZwOHW5/GxRb4jMC88
jcyzkNOfS5PThqnYi54Wx7SVFwcsAsYQOHEgK3zL2OtctFIgGOuTc+7Vp3Cq1k3u38fYeiC2Q0Yx
/oxVfosiCIlhvWvSgKrO/sVjD2fBpnWyS2NFrCPlrWOdgrbaoyu9Rc74klp4z6gXgw6qlSVeRxu2
HM0+WiRbpgPxAkm8mgVXDdojopsY/vIlWAhyMk3bl2Z/dIqAaYCM7mOXzVkdsrjIzDX3eUdOgkSh
1lBYOlXzkGipi5DUcc/7P/rjVIeED6IC6ezs1U81CGXTuPS0uFhU/nDwRnLgpgL97vwDOFkPlVvM
pIH6yEh35L+qt2JEGOw7COf2ia62dZOQ3JCHq1TroH4iG5DDxQ9bSDEt8jgwnLUJlxHbssJqPyTL
qrFmj3rw4pjDVxZ1j2nszl6TvHadvBaWfwUWHTwJezyWqjkPs5sjhjse5xsV1zASmReXGbRGFX/i
tTWZr4ScLsmbnwx30fq/QnTLWM7j4wxXtRnZTEX5VpdVhvx+IG1AtCUrvZQ3TJ76n+UwruMchSwQ
a1kkBzufmELiZxPTJQ2J7poj333v04YjZdliTbW2qSYQ46auzVEJ5ZaYjs3AynahF9OZm4u4EcRb
iIMGbreUdqmcB8aujb4w2mpDeTC0aW/kTBC0Tq77KLVW+RhUhNN2G5qPtTc4K24e9VTp1lEqMzpy
ur17Rom1faBX09QlAmqsRc0B8/PSqPV9g7Ys1eaGPMwoR4robEw8UfOFwxK/mJ8u3AIzUOxV+tax
iPFz8sOVjbq6l8+NGzz8Ul4tae+jxHuhF4uudpFOgAnF2gndZwNHIS71Q99F/8am/Tcpx0Vo4T+X
BhY70/q2B3IrXO2H3eghBTDL5UlOUxweCuWAJwXCMh+pLQqHcx1Ci00MvOEOqWwYzeuPdpr21ph1
y6mVhJ358gwZZm3qxg58g9hMpbs1eDF1E6rxHnhSDnBHcMx31tFHNzNVSbKum/EtH9IXZWdkbo7T
3g61RQg6/FEw9VtMLdN+gJ8GLGZ7E1kyYPEB7Aiq8M9Ahcy7jroKEWBsTZ9j6f2mOSTl2NZ/GpAX
jvAugWZfWk62IIO6GKYfKLvvVYEmRSA4A0WAFaEnt5ddGNqW8FVO8hSYyT7NLaI2lbgWNSHKtda+
pkm3b9AmzQ9q5ziHJHP+WgGDPnJiUJZph5nA2csRoT+Gd9zBEMgLbjK7n7t24riChIJrFl1F3Sxm
tOFM+Y22dZH1lI1zGN1gY0qEKY3eLYzK2pZAfAzFqQPAYJu2E+U21uwFnrd9x/ipjPJXryTP0DZY
DyE6a9322PbenN3VPURaveZWBa13fE6t/pYG+RGCS4vKMgsw4Rn6bgT2jHUXN7WG1i/P33PPXXdS
PsIUAYvbPUftWGxnwcdg5kfJbfnUue6viqZ/YVtcK9/YOkb7UBwEbgjnUuorjKOvfqcObqA9ZOGR
j6aO0nEIm7G+/DRDK4HpuAEgEHkb6bbEKLgvOi7PmTx2JCyajCI2My0K+Ei8Drr3qhkesOTiJ4rL
bY+P0+6HFYfLQvLojBAemQS7fwO3Td3GeyMjixDoy7IQ/YjG1oXCaMMgR9blLKo6QY+E5qmIWe2a
oJRQxUSzAr2kL1Ec10Os/3VutCw1hyRoE55HpYFeSTSoCbX4trrOgcpqXNnvwjnJ7YWtDJtKwn6U
Hu1GIIhuw85X2IkBVdd6Kd1glWVMXrDIoAEyofGUt6SyWQBxQsXkxrkjqPvYkNdR9+1FYFobfIW7
cZzNuaFOIwkshwzQYxl7b+weyFdJcRxZ7Wvduts6YjAbxhVqVP8qG2WiK3XWo2xgByvBisJ97seA
mbrsAUR2ELnLI/7RaWUximm6ATmOsR4MHe3k8Db2+WMyg+CpRw0uTeJH5pvBqLWdZqY3isbfNsj3
g0g/PQMAsx5gZTMueZEc+5LJmD9eZMjmaqpvheat/EYdB9P5AO+8a0R9s1y6l84BbJB9qVDrmPpb
z6gZuBnc/tus3L/ID86IS8mcz9KDb+RLC7f0htnyTQTluSNwlFdIeW1mGX1uMrTBU8FzAsMhT07J
gEmU6om6fFx7Cg2zkBF6ZdGDI/P9dYx1mIHCvwJPhG9Zd6l6bwldfM3NcW/qYeNlaB6IqYsy4xOq
xgG4rwSJWu68oLhlvnoz0P25fbqzMuRwGLMA1Ix7I6jXwqkhq9fxPREDHytBMWeyqBEmZbzYKxP/
0azkqNqHliGOHelRepctZhrQY3tSnkEiHOMgvzlFtU+7fJck5X7+PPOlr9DzIOv8wSV2NrLoOWza
FyLZGbiRi8hfhxpuGyv/B22NgRygOuEP+PMotRKtvBAA/D3/AKY2e0MU+6GTP3gAiTNg2AVUi2ra
ystbFpibsSgvs1yVFfsLOthHTaYFS2GyZvnYdVvT1hOax26+ED5El3K+/ibDHAk5YdRbLje/Z76e
tfDIrxnYmnVuHkAb4lU0jFsbKWad5ceeiAmgE9csLfYYzw6J4T4m2iSzcHd+IK5Onr1HA6M3w/KN
JUoCUAZDZ0O8bWbJ1F6bWI4xgucZCKdwQ2DHtsAKg/53YAiXeDgKYPKVzNAK+TnBB2K4+s3zsOqw
PZODS9kzZJs4nY7CsQ7z/+a1+Tu6HbGrYpXlcoE57AfF2iVAFNoHzTlLrb8oJ8TF0r3kpS57ueFY
u0OvG5dtZLwJiIMfhi8cQt+cfhll/fsUJLOj40K2CW5YL5QkUCNqBNrmh9q+QLaQ8fVmSp4U5RS2
ePsnJ8ZnHn4kidh6GRHMeG4trdgMgmo5bDZZzB8w6qesp1+WsLT07GAmELrN/mSXxdW0cqzz1YYf
vA7aCUt4vPH7+qrpxlafYWv4G5eth5MVcD8Q1AF1epId+pI1vBOZ7xQ1fwQ+QIeA9Fq7F/AOpBQM
WAzQpjKtGL8tSRHPafRllszJyGWxkAJkF83wP1A8/tmCl27EBqfQhoXJnYrM9Tgof1PE8eekaVuD
sWKYRns/y09DWh0ibJjsjNbzb02RrRuOs+okIne/3KXRePYH75Sq4buFawAbNl3NP6DwsqswFNuO
/J/J7W/VCSTRgpDh0ryxlZ2NoWxv9QJfUPkydDxrYdmgZkCa9NSTHvOEFf3JaYL10CW3UfqHnPdB
Yncz2Zdhmt/9ZcqRH6XRXbXO3LVMUrFCg4ozEUTC6GDpkfv/jKzEoznutbzm1otBvtlues/UFKzn
L6/AjtKRg9ZnGa/82Hy2GCwUMezqetgDQUk2yi1/RQpUBThsZ+S3dpz0rTuk3wOPGYPjBc//esrs
dZd0yUlzpUNAmfiihCWUrAVo0Hgsn8wKgGD6OUSgeLy03aEd2emYl3nbVOl9RMXBN1gscfEvU88B
RMWrAFHePUicrymi3zc846dqpm2ERo8dC8PBSdgFHlggXCWLBR8HIHAJUBOIFFUJUaxlBvBUItLT
o2Br5hARukjbR6zZEdSrY2VVDzpAY5NXKfnL8+eff47Al75gaXhlEMjviOQjiL3jwEKcKOegWaka
6o4UZJo309nFjEzo+S80r3CjxeyEmBGnaxua6iIvSJcx9epfPlhwnJvm1CRk8WXOop0Y42aAVpjr
IV9rEi9E7tPXxEfAIgs1zMLTvC0uAvxd1PKofqF2YJ5EpCmKUe6rkrixnNqJF2oTrxHYwarKmEMn
Tc8+W+/ThmzDCAh/U1DO1G1KfvZofoceeQ8QgbrnLrRJZK9censKRPmWZPWMf0/ZUTaov5e+bg6E
EfFqRVYnRXFD15uvjMB6x8pLI+lN1od0dGYmpg6KTh+bq2SKtfGtTOEHT4MVkU68zsJ0gIhRJ8+k
lTSHcip5izlBsLYj2GNe2yFF7yPSyOhUNr2OnbHT9ehAu6+O5aSFyKcqZj8O9s9KMXWGq5Jue1Va
hxiEIMVRZa7D2GZtVVKfMZHObPteKK8oCLVV9aM1vXYRGrCnMyP6rFrNXDUVk5egzs4+ZoS7W8QM
skvHzXDyI7NSznD1Bq3b6KoBF294+ZpuDmjEGCG8UAAZJ3ZLxDqNkpR03Vm5WQ8MgouL/MFPl9wQ
RHyz9Lw0kclDR0GH9BeZHEkVwAJKPzu5tRsuyjlUmtGftUwiuMzTlHXbhGikZR4HYN11rAZBbLFZ
ZVxwk2VJTqJh0ASkKr27eezBHhyqPdi2BCpBobaT3WJoNUL7uWnZWmdFUt9J2rMgraCS0Cccs23I
Qt+aVH9ts9JfMFYQi1EH8sBrh2W3aYp1OrTh1bO6Zp0aY/HcGn1wd7TiD/TLb2hyGYoy4PpGUpBG
jdAggk207iqzwI/YAo8wk5DtIAFWUHGxELSFYpXQt/3WLBL7YIou2k5B5h5kb6ZHVegBLic3XURd
aSwLQiXX7aCSY+JjKqzGMn5tsfNum9LDLuB2KK0FfjN7pMgd+rT7x8x3PKa2Y+4oYakiLQVWzrDZ
DtlDugKbAMPWT9TWQ934lI9jcypk/+6EzD3QAJY71lL06aLEaViSI6Lzbllaeo1AGJPsjrCcdFOr
qAX2K/HfCvJJWqvWYXVEOY45qR+cLjSfA2fKXunasG6w5QNQofdsREpk/YbEvlJViKgDLMRwIRuw
wl3sIKyfwAy0bJoHTdMOVSSpA8shvbR4TJ+iisxxHVj1axrW1kte6XX6H2dn1hO5lrXpv1Kq67La
9ra97VZ/fQExEkAEc8KNBWSm53n2r+9nk6elQ4BAp6qkk5kMYe957bXeAZSkF6PQx3bKvpGfoY7F
laSDHHtVDbjxnAoAjj8aPWxOuQWdNPYM5h4wNfeKCrOzMW+aTT9OZzAJ92FRgPHH8SmxEGRsq5UF
IDLNYvAKJidpYqGUTD7mwTTGQ5pVcLNjUsfGvJ4whdVKSjO9bl8GqJehjilfnUyutQCwF86sCQFP
b9WYI+YE0tggW9gTD1G84Zi4aivvx9ymj1WPqsNckEdoJegbkBaIBtb5q9eWvyNnBuqIAXLijlAg
wG+RvqLGwbGruThSVfqjSH2aYmPuO5MAaMr+AkujtUXOmNvaddxNjxISqsNu6gX1tWsUS9NOz/oK
2r9NR3bSX7VgoNwQMihWk27Z/W6j8Cquk3N9SO4Q6PrR+vIHAn8wV6S/Rq4X2pJ1ZTRYEg9WhkPi
tESi69wspyu0o+4sm2xWmqxqrzobded2GtuNkwUPIYh/aVaLwujuqxHZ74FMoMz165BiF90casvC
UEUfZDl727zKG8nNfeRIzMkknkA+xSevgoMXxdVjNBHr6CAbvU5bZnYFwAKFk19o6wHmT2H2Gq6B
qVICcyzoQoAa6DibDagjm8KFX2nXbeXceGVx76bersrhS+p6/zRVcGmG4Kk3KE1a1NtHWN2YdWIl
mtu7OfApK6ZADGt0g07GwSYGb6tTs6gR5VZ4e+8hqvprN9Dumti4m4oeR8T4QrT1wWkRVOtKUp3o
Y0E+xGN0MqBJQA/FX8KjkAMepB5Q+8MCBptOfenOzyKZt049c7KZN2lorhAyAb/DcZOFZLmS7AJ3
LSw/gRnanrijoa8EbHezKsaFGtw4tzw49Bh1JOM2p3C0RJUpRVvXP5s1aAi1SuDAS8aNKcUumBfi
yhqZS5LdJAydu5RMryPxyNAbLsLihduPuSla49bv7IZ9J77NExS+R8jIC2scF1OexwvyLUhrlGJf
UrmNiok8H8klqnLwdHvzOocCg3KXX2N/gmruSJZGQ/EIq7Hf9ZStXJ/rtZGZgOd4eFpE+klTIQms
ruBm4pJLIL/VEFZU43iuVBSUose6c8AkZ0BWyxAWZXhXJOw7yo2R8+q0ktifmzksl+IujIoDsp7J
iSmNR8fiLELZAuZ8HYiFUjsvS8p9ychsy6vy0LrZXR8irJw60HCSAu1KX9rQJZxnQ88xYKggDOjQ
wpTcigRuAGR0GRlgn8lwkNy4HKXG5RISqG9uB+mdMgF/qMR4OFmX9mARDY3hzgRu0UbgcNNx7iF7
oemjibBcJ7YGyD1gB8t1jMkQ1x9dmiIsmLGZ+Tw3z108DTt9sJqHhBulsIe1UjtTqVeiqstBH8Gh
ZvN1GiTR6QRPbxmyFUYOROMWxdPIdGCeaqiZtWa64K5nkBaLnGU2Nh3quCaXt2R4dNwGRlkCvm9w
2qe5QUk2sWAW98oaLCFXVjfdTcVODuKSK5/Fp/nXbhcQK/g1BD32KBMAFfD0J0PzLDBkFOZg0F2a
4URRybWzZQbOZI5HNBTBHoDERtSPBRpsZe/CK1PT3Rr8R3ITRPbtAeThWUbiYhskaB+rHraM6VRQ
ucj1eof20r7KW0yOk1XTTsvREOcy7R5Bo7F5DDBe/NpBBulniJRLE2EWJYaXJOyoNmY7huah0QLk
0wmLTODmrYtsYpOpOkH36EfTb4zjQk5Td89uebAnfYPZ8e8qQeCmhYOL58zPHHhx3mlINHfjTN0K
nFjM9aXSvIdAC16msFyEunmT1BO+KNqeusWNHNqz2Jw6sv/RsCgtBETIOS6sTJx6pGCLKr21wuGa
fCXYv+LeV2SNIr2cmmBnu84Lsn4LE7AZ8L/qh5Pquxj9FzebyCCh9TS7N2gMXDTUDGTirREJvu4a
DMHJSSzU2dDDXzPTmrSGzOpN1RIo+rXx2NnwvYnft8RlgHNgmy2lAh6Fs34ZlHWGMzI/XcebMiyb
hRojQvN7ENbXmpgWhjHfaxT7xw4dslHY+0jhqG2jOQ/8/DaYq2tPhj+6XtzaY7fLZXaekWZz54St
HVoN+0WO2Sn00A2x8SG03Z3ZaqdzMkN54Dis4CKxqpd+69NYdXi33kGtPzY9ABkcklP4g5LOdR3Y
Sr3YuwKV9GAJPJdJ7KJRpq/aHrRU2x8gb/2quk3iaC8Vx05g5xRWWRo5mjjPSPvzPXyXXFSVW9BO
vOOfP1oPUabiHo7kdTFP11NJ1XT26+40d2IgAVz+djZIA7Xe+IQiw4Ka23IO8li4rxWieamOcS0F
qAmIUc1S6gxKiZzeqMGEN+qLUVzueu1qTLFWp2U48I71CyYYEmY7ZpyRfdkib5j8Uo4lPMJFrZU/
kMhQ/xJDe65m2ghMuwXtxltDIl0l0KP6+iXIuoWSsbHyYGfl3kk2ga6+NrznSEuW3nRFy3OfE899
/uvD6QebrA4XE9KLIJdf/uoMqvNgBwgZk2s+A0cCLb+Hmae0s1GIXqm1GbYPpqodJqQIrmqiGz41
If/PHyOqh3H+k29ZCIg1ZbxMjeGG9s3IDECzqMnV8WMu+zp/kFBmgqyI8csJjHe34acYFgF2gtUc
M2B8TX1yTqI5yxE3fOG1iUVJ5fLefupd8JpFOT2Sqkfh8XL2DiLBk8jctG4BanGjOndEiNzXz/mX
3ni/pA+Eq9QQhjhIC7UXGsI4aGLPSUV58WqYflZF8f/nBV9wEAHiXXMRLPz6KXBbLthIariQ3X7w
IIc47K+35CMZlMbbY3GaGPeyxB7WJURHYuLPgEIbyJyf/LT695+hp+NDOa3VH8xzHjdCSWLGZFN1
MuXX9Oc8IF8a36px4fk1JELjvrPjH6pf+MGR3VhQtqCl1DyWdn/HKEnygvSUoHHqyFcEplz1ylhA
Q+Uo6ae9+nUGOKjUnPvTU2otMAJ//sE81cpL/t451U6NugEhpHZvWttc81WNBL3onp2uV7DpTdLu
7flOPdZ24jOeNPhXA1Ii/CQfT1N5DTXd1CJUX2vveDbPomP5L63vnAd+ZALqwMhroDz5qYFcUifH
G36C6ldCHbIuyKwnK2ccb2hQGHhrIx5U0yN06AvU7/lqPjtb1Tg+QJ3+ETldfptCsWoYGl5r9Vi2
DfWQujG56q6S1Fz17VWJ4quHPQJUILVuVbfxzV5ECwdDWAaViS9jC8lmBj6H/ggALH2t2JWZQVk1
PDD6PIO51gJzt7QL3qbsfjaogbjIllyI6Nz0lGwlbsQDfj+MNCMa8TFYpp027By2fS6Ty3ykTswL
zMUeseNFMvuI3NvrtxcJ+kMAVaSInpo4OjPYQaPhJqgQDic8hPrpv07DSsh7iQUdncskoHPJbfNs
JPXhSOHXI+9N8pVJoyZFNNfLXkkdyruIfUaNIN1JK/hN5jPtJwl6ps4vcHFMFnWC8muem2wEE0La
BAtsO+rxan/hF2kA/6W3BpaJGDjy21VuJ9vU+9mPF1p3x2eqYeBTjOzP2HSU1BDioPfrp8J5bidv
04PTlfchpRU1bdR4htyXY+M6AJwNgQkD7whFRr6umqTV/VYVSP96A80/FXkCGhtPQGyg7Om08NEa
yW9Ah48BOonGvQMiRX0i3wfktPCmaKd+XO1IqCmNhM4cd8xRNGvV7AX3kuRg4a9563YQ205n5c9k
eyHPdYPYS/BAopqx70Jwa5VbFNgLIkcX5lxyyb1qiIu3Dbu7J4VxwmHNXRaJD6agAFfsuLd4Zp9g
MR7xrpDOAdWDglDiMhQyWAEMSZdiWV8wc+pdZFL+N7IF5nmLJt7APUR1NiZf/tLql3FhYQJNNp7l
zwCpP8x8k/jZ2hnrE+YMr6rWRpe9jZZHZagZm7dF/2fRqFOHkWd346eCacCdzl2pbU9tHBmO6i7h
CGs1iSisIo/CcKq1jHpTVaImTZ4n7TD3QmMxrFTIPa6T4Vz1JIOjpr0r9qwQFQj5XNz5KxOUz7Cb
M2ZumHqnlr7TY+rB083ENZyXYC2oKcWmgTGAWjUsE/7NqZYSmPU4YpYCFJnY01iP/3J7g7upmq7N
FKGry8hCJZNZbTWHUQG0qkvehy8Mk3hIkZHUuQuhpL12lddik5za+bNt/0pKCBcIArD38bPq/B5B
cnA8Y3G6mBxLNdu0rqS8a4aXGoVOHqhXQPb1V96OiSJneIb5irOpoXTF13KGU3JxZYvrUyonAEdZ
ej1gQ/Uc+89eFKF0CAq6aS8j49qV3Svfw8r5xBcAz6MGY+aVPswET+g3AyMJjA1X0k0LoUbwJUtv
kfC9Uc3kPWZyWPQwDBh+K+Mg0oqXogL8kgCWIDGGYTXI+IvR2IJ6JKNewzchiM3qZWoGZ562zlpj
43W3fz4jMiqU1vUDun/nnlI8Jd5Sc9xjxqgTwmzv1WI0ijBZqiZaGpZk3Y366LKLn73Kua14JBta
OCxri9rckJuXzDX1Ohp6QWwHNJbTw/DBOeLo1KTc67EXrXryMWR2BJqGQ9XeR4q0HSM0qJmYRDhb
eirOW9VvDM/ospGEv2yzoFRkYeji3iGAsMgHfKHZ4gY/uYzRR5z75rLsJflgPHzDetq9DScrBm9M
dh8awATrBkIRWEBUW6ZhyRBa4oWJSUAD1mslzBQNm4cuRcXV20/xBbjBpQoj7QaGYpZvOq/FZmjl
4kiUNjgNEGkl3RW68Ts+R+0JfPZI5a5rCISYfPyTZ7C4DNkgdkt9jGFNKwgUzS++NzFFoF7zahZR
Di/V6JvSO/O1x8Z9ILJg9/EKE9bNHS4ob/tySwKCLU4FcGoCJ/4T5lsnHE00VjmiZMmL2tGMn7yl
V1Ej2wYpSxSOHPG6M6OmzDHBcgPureZo66iDGibSSVC+eDZ7g/ms7olNGlITv2HH5tvQDCCZgG50
XlQe4q9uxStk09dK2xeFH0Icb6+2PBuiCtmip7lQxwK/UaftOiUOQe8NzRsSfW+EkxnqYHxGu0wz
Gs4k6YsI56YB/RwprqKRAqDNnjGQQsE9qGe9MQY8QT0alS1vbzv4D7IKmBY9C4Z+UsunniJYdt2V
OqRyAToe4JhN99D/JRp9TDx1rKktj65Ww9rzAqWOOu860PB8wAYG2SuvRyOsjhHRGS/UdJlyKKPg
TE4KQGtjMx/o3SEDMNlt4KqqsE9HodOib0M9W0ZmvUocNPPLun3q9RUvOfNtT95BAF9CZwHfKVBK
p+QNUEVtF7gs3M5Wty2MYj934F7VBWQIzrAHU5epP9EcgEnsEprTMEAbTN7b3Ah4MC0iwmQ4BZyq
oH0YR4AVICToKkEk4TrULdJoraY1GGRsUs5VH9SgOwgy6QPDdU+mllQH7WgJnVQ3iwkidUtIxj2K
CcXnK3EAdSJGEEjqtw0QSVYDtXu3qy6YxSr+iK4GzqgKcTdiCm4YFaWe0TVwF0hIJrc3KNqqLYvZ
RLfxEtaI80AP5LVMml2LOTuzRTVaBQCI+qK2RwIKVC2/M6JMob5MAOuPzQlzkp+VWr7DsBrG8o6p
xpRXVxwBTJgpUofmUkIxAsEXIbXAmayjRcav83sMBzOI1dVQ63SReHjLrLHXqZEwzMcgspYsapUg
ULQZNGQoXSEnLrb0MqFKKK/V2lAxmX0VoB1hjA3Ea1zV3nZl9QTtqm7HOx1iqORWRHP5olqEEbGP
ejvCpLcxY6LSz3xfBPdKkJRtEhcAnDLk0oCI0YzbkoKUXipBDo6w5KnBqmru7k3zUbTqRqbiR9Xr
TBQVR3ODsf/cXfhYFSoQ3b6NUgtKcN7kYGl4E3ZnFtQZj8V1fGOP7cqIoOAQ8lXj2+CYXFQAUhEa
pM7WNwqordUOjeyXdmoXk2h244DYmDpEIxPpFxG6r81cQv92FRuPLF4VTzhkog9FZiCuqrO2TxB6
SlvK97WHjkg8bFqv2OmVdT/E8W3Zit/uPDwELaxUNSolHhUqic6N7zxBuOjt5AxdhKRZjB75XvDF
eNPL7nfQiHOqzA2Dx0nmGjolVkjo6JoSgZk7a8qXrR8SXg23ZKMh/Ulo4Ikod9wZ0xOTHaitp3UJ
zRUcf6VMT3CjDSEsJcofdqHpya3Rm5u0tG7IKu/znsq/3z9SxtnWndaevt2gIJ4WYX03lAXXxnGF
MdYBwWXS5mjpopf9gIgrYUu9FWm9yzTeAgTQVi0PNTt0qW+62N851khemTSxOjKL4XYioO+sGxUY
ct8GhCUPnaBapCUZ9ASBlXmb3alUTNYD4+J+UwMpphi7cXSNGgbuAUbMhQOw5nWvz4rSu0STfZ/b
ZX/qDdUPdGavSvz+PHVjrrlyZwHdY8iDGgDA3WQ3G3PhFOFZwywZvOZco+QGlR5WDqauzuSfSBGf
c2yf6Gn81Fqow+bDtskRXgcbwlZoYmURZ+xBTOm+GSQV6uhUBTTozV2P0kGLxTkYqkgDpyzzg8da
WcsiZ6zoLBEXgR4AOrKS05T+xNUIt5ryBxqksD5leT9ozmtdwNygpHI1N+6tNzprNdfU6xs5/P23
I3kKXiPiz0kH2c758xsRCdh3zsLnZM5rpHDA6HhA9u0ueAB/fafi16ICFwiJL67qBs1eZ9dh2wD+
99zSYDXaboxwDsozY34XzcZt4U2HVpUuPA/+hAKa9dCCgr47YL5FzaGxwNT7CHiULgTbhvJdOPUc
+yMkwXSpo2ODdxCWVr04n8lJn1QprhJ6H15gazceqGl068qxb9SVdFaWyiKhaJzNlfKUXSHNgIRK
wrU629siOHSKRMe+abOPtqm7LlG14DYV3GJSwh1FsEidal7bY1ieliQzhtB+kF70KsnrLglnTl23
XuckyYykffG1ICM5aZ50sIkinMeFMNhL52AxTqw4kq6gwthjGmIHLfbvoLQ8ZQ0qSMlkrN7ubeg6
5v24kma/UqfX0A67jMDas5Du1cv+UOCYt/FnHZnGPNy4ct7MInuy/JDRNwdAakML1YsizDrPOndR
CWqcsiGhkNY+2sXisQd+DDBqM84IFMStdTbV2LwE43NgeLCLPQ2J7KjCN1aUV4jy/7T79rFgDfd9
sgNouyGWIgPEjlR1exRawLBgR+0E6aUZPyOyc9ZyjjSOfVCnoqs35BCCW1UoNzSyrmV/lqPhdzLq
3rnnE17Cy2wCFBlAPUfKuRN9rpNABhzC2bIhFVWy9/lts1N7gWSfrhEqUdmDCuRjbGp3bpf8NiBS
OYhxYC23D1FhGzJqOm65DaVc4tSwCl39d0S6MjM8dI7SMz9As0KXT4mYrlOtefLjibS+/gIohawc
Bj/liEWov2tBDAEP+K1mSJI0t0Jv92luXYkcAmU5nlPH3+sN0v4mmReAlYmW7RzIga4ZbcIk4DLi
rnVp3pucKqkSebVR1YUSjaDCgbNo1qv1QNVMYOkdAn09pdh7adX5r9GGMWDArKqQlcK5bqm93UW7
s7FxtyXxs5quOlwVDDN3gyc3kvk5FvnbeQkMdj/M8VXXUHNzEMIn+MhrONwVM0uC+5qJL9o8Rgy5
3agPjMvgtemx5AqDi1gBab1Sgc/QXtFUH6IVXw6TfzoNOtU340HviGhSaDGC6d+wwtysP8+iecVV
cKvmthmb51FqX8euvM35OiWtC5WBqtjJnDJk2whf86j6MbrlOrSjFQWqtQoWuVJpp5NFlo/ki2fM
SDbXnPPa9QiZQtqUe0tUor0MJfYRKEGzVpNYplgsOuIQDMU5UJNdCvj+hMw4uCMhrwAxguTm+hm5
kEyDSt+rYWlib6HZ+soOxLoHFTCgnTfrxYOJCJclkN1tSb/X/goXAMhGoEzTain88a1aGWbzOqyb
rRozNblHTvbUGe76ITiVrMXCAgne5zvJjheD5FVRuMvo4CG47Fj8Tacp4tdJVg/bEcesMDfP3jrG
StYqwDAq9xVdk4UWh09qbzHBTmeJsYTmtTCceZuE9rmHH2TMrHATcUZ2/jFk6waG4pDIsVdtmx6i
JET0sbswpb3LHThgdngxQBybtAxNZMSAmQVE464z3GLvRN45X5nAuzr4oT6KPSyBrRQU3+1yITkC
1fdU5NvN4lJwIdPdhv1YEcHqMzzUWKOJ/0s1VB+CHSoPF4Nsb5wgOi8a/C2543KGykUZTbcqk+lh
OtoHxdoJrfOpwYRXNcUuSefYMcmO/Mwp55fc9y6jINymU3DAwfKk98xtGXL6ze29SDw8cf2NWvH1
xJ1DR3oYcAgFU2rAzlkfEq6MCQIgKr2MwkBwQgCxwyjpTEDaSHQLiSP+EQfZyhMjB6e5UO+gRxV1
UoygjARlqX5dIwYBIuSxRjA+zqu1ASR47MQz5gh3WYPn4Bz8SnttH0xA3horfMBxYIOCxE2LKqfp
uBlXpn6f9sGPBLBLXye36M+fsV9sYteCZoPRGF4D45zfwsO+MKS9LSgMqd2z9NOXTEQ/7Mw+L8vp
LIacMnBAqlyVo2S8Im6l1VxTIUSnomSGFKoK2e0otoNB9RYAcg/djPFXba5TkZe4V8mlVSInouao
Op7MoDsYI6gMNnMvpsLLlhUB1Qyz8sJRstglJkkN35RM8kJErwOGFghvLpDFR3262qGpBdGDSj0e
W7KCKo7eIoIyQJXqX6oWEhK6j9G4njMFvxjPh25QF/oQGLyboqbZDGcpB3Lja3u1jaI9QA60tu/b
2j+oUejIttW9tw6wRXkbSMFKtGCsAea5ljZVkEKaZ/3gnWWIO9QtWnGo/EXs0jmW92rnL6UPnoZE
VCrC8ybVX2MGqwjl2jSoHaP2kLnirgjDHzGJw8CSPUFTeAbZbyPs4dXJ5bVu9Nhvj7vUrXeCrdbi
/IloV5CJXYMQkGkB02FvH23zGkK6vQxTf5tgMECpzL9UudCwNeHt52ch21dgNXt1Otg5rvKWwfef
Edi8c2S4/k8zDZnsODFvotJjd563UK1R15hO/xPGqZlAmJlvqqmkrvozpP7/73/9r//7f17H/x38
Kg4Fi6TI/5V30B6ivG3+59/Ov/9FVKi+uv35P/+WriVtk3uG8AxdCF1Ij++/Pl9HecAPG/9BZCOO
RpgrBwYSr5y01OzL2ukmXsJky7GN4vTrB9ofHuhaumvYnrQ8KSxpvH+gjGRFvS4NsBxnlXRX3C3N
bPNfPMNzpZTCcWjfUaOMWC+BPEttLyV4uNpJnxpg6x63pa+fIz+2RZBewT+MLvQc66gtLtFPlPSw
wPMMNRiMasAq6w20c68dlo2AEm65bbX++qGGevv3Q+ZahumYjm3YqOMJ8b4HbWmQwNcy9GmbcFLy
CdDa44es9n8CNQPUb9ql0kxClxrZInQL5xKgEZAQ8Gbxgquigu0O9kIApDypBYS8qDclBtBmBWNY
33/9ttbHlxW2aXkOg21LWAzvX1ZoEAP8yHZAo7GVDyCDksuvn/DZINhoiFqG4wrLdo4Gm/TDjK6M
lHsugO0JOu8hm0Z+Ir5ZKMZnLfFslolueYaNYMP7ljheNOqi9YODFBhN9HK0d9h4Z8UpUElMYDlF
ct/n0hZZybWpPVn2gBauV3jqhuafebPAMcHN87t/3HpLd6RrC0c3PE+q3vnb+s0MDEX1kuVUus4h
cuG8gInHSoiMcoc5RWTe//PnGcKxCQKky/o96oUpIKBGFis8RFX4o8RFwIhbRDwtSiNirYjoXz/u
k063/vY4W3/fPFF6Qw2mJDyk+GUssJaHehd1xndLSi3UD0vKEpZl6yaicMe9iD0mcHWsnklpK1MW
JBsS5YYdRBvpcMfWi2JZG+gT+Ol0AROcioI5PP/zlgrPAqBlGI7liaOBjEd3FlUR+XsztxBZFPtR
RGdfP8L4pJnsVo7aqnQWi3O0X2VVMDSmHcg92GuYOZU7LCIuN1cI0HULv6AI34l2uIDCjlJkmtyJ
yUG8cRyH5dcv8smSJUHteS44Hk8Hmvh+VCnn6e3sO9pedOBJTePM6Weq3iiZObl2BSK5/ebQ+Wzx
emR7DDYiyQ5nqVPpb8ukqjUvm+vJ2I9Zf4o637lVgwn1veRJF+GDrVs/gSFt5CxXKMaf6mWynY32
XO/8xczYf936T+a0x0YFaN4ybGGaR0vISLq8x3IzPFiG2ylJLuTqMMf++iGqQe9ntGewTTkGRzz7
7/ERGA1BapVzrcH3sW4wDl33IHO1yf9m8/3kMaZumoaKHXhd76gtAaGpXUzYUkyJochg4bglxWid
+bPj/vq6RZb5sUkmtBBgQMxeUx7329Alvp/klb0fW4GaTSaaUw1U3glhGGRq3JIXUdaha1qZ1ID1
pPSee70ZdwRm3Gkc6np9U8AIMATXLbx9nzityJGb+uBvDH3AypQdHmGoFsEIwK1zDba8glmoGLMl
QOAJdyGPuG7M3XRtKhiSizXOBsYSEa9uGuddqnvbBk2Ni6iOtQVXxXmFH/a0DAJn/p0UaXyaRhEK
Y2YJFav0IoLcuNp+3UsfowNXd8nbAn01dR2vpaMRgV8biiqx50Pvh9sBhH8yrrL4pq9Q/Ut+Nzie
O+Zjgr8HCg14VViWB9r6Vk5SGd00sCwjKJ8oUHzzWh8miqt7hsPOqjPlDcs92npGP/GHfmjjQ+EV
j7KrVI4oNLaBSIHWeH19agfOsOydKcavITF+zeB01MVGynNkNrpV1CXWdvbRT2zizjz/+u2OX84G
ZS+F4Vm65UrCiKM+G3wc3rk0jpDJM56StuoKk6xLzM2+GZ6PO59nCR6gCzZ5adpH4RCyG5ZECd3Y
h37lAWgY8gssn0FgK3xBhP7QUDx93bYPuw0MHsk+wFaj64RiR23LNI6DqhqoNZa4i405RtrjWBy+
foj6kHe7jXqIp3OZ0BHfZzt4v73GsojiQS9J+AchmqxA2J0Lj9xLE5VPs74GD/LPY3weyQIlpnSk
SZ8eTahZRoYFDys6RLZSJp7QSxKOAOUx/Pi6bR+GzGUx2cxdT6d1sBTet62tszRH0Co6+BDFS81d
gBQ/xLD+Q2yfBkDp34Q87se+JNZmGyJQ1w1i/PfPQ10TlqmuO4eyt+4AgSSgt9xQ2+eQd1jLcSi/
ORw/zhC2CxJkpm3phjo03j+wbqZadIEdH9oUo96mrOCs4ADwzUnx6VMcwUAJZonpHU0RlA5RXdPS
+KCKuhq1Puikabz8eqw+3GbVzve3h6iX+Nsx35rksQDY+Id6oLpFNRKZQoJhZcfzTXM+fZLUuX1x
gkvdOJ4VTjHpuM/Zh0zXbm3tokzlbWvvrPKbmO3jyjKYdpI5bkoO8+Ow0HZhE8Hmmw4VKNw582+K
vjstouLKAA/cei7dGd4MfvdNmP/ZaNmG9FwuFdLhdnHUkX7fxTEE0EMBuwfTJpk9fz1S3z3gaKS6
LoLEjez9AcNNiRA2aX446/Xu66d8XLv0HseNQdcZNvT/983IjQImX8bUNs1pVWL8KBFwRIEToNiq
7r7JOnw2JWx2JM/RuUJwS3z/sBbBKx8l9PkwKRnBBFs5qs84451GSCp83a7Peg+5O5dLmO6wHRzN
vs5ycDkAiH9Qskut372E0/BdZujjPmTokijVMYUHe/H45t5Pdo++rT+qYs7GqsVqDrp1Qr4zBCY/
I6xQfBcjfNYq1ySdYnAtUBmi9x3om1lmQt0cD66ofsP+paYMx3dRp56565IUKJVltvt4CLLTgZo/
9Dr4Yr2e6liqkFVuy8jdzWEyfxMdHHcEXeAKQmnOUM8lA3D0WrMtB8RlTQw8XJTlZ7O65iV3Lr4F
naptBAoygsnzPxvht4cKk6wGTzfE8QJ0HC1iePLqchqBVY5gFvBwM//hUfPnIcTSzFbWuXm08+s5
wJpUE2iK6ai4NqgGjXW+HSPHA8pUXiejYieJyfjmsZ/taaRqdNcjZoBodXR0I9zfi6aOpkOXGU86
Nhc0f2HAsgWXMcOqDVpUBgO/IQ0fv3zdrcdjSeDJOe6Y6k5kMKuPWpxp1jARlTHFdLieLdbftYXf
hTMfdD21kBKI73DD+/X1Q9WHvo+OeKgtuYnxf8nf3s9rqM1pjgredDD64SEM44sOtQk0IPXum441
VDrkqyep5v/t/HNmt45TaPoH251J7sMvuhr9qti05ARBbJj6eoaztYixM+yAs0HU9df/RVtZwCRe
HZvc69HYYk085UM5TYeRDD96xxeTg+awaMpv8oqfDCRBEIESORtU647TyJ6syh4O2XyIPYQae2Hf
lRTrZ91/REDBOpllhUR8Nn4TKn0ykgZnvtoQiAi5v7/vX1QyjMHS9PkQ1eZ0LmwXCTbphWdTK61v
jq5PFolBnpzrAPPVM/WjmYpLb2/0fjkdvGl0yCPLQ2dbN8KOXi1UYWy3uNKc+Crsm+XXA/jJJvzu
ueqU+9sUqvXQmJK6mw5z3v+sG2r+arJ+/YxPTkpBEsq0iTpV9H7UjZSpsQnSMooWpZyXOtiYhTOb
7kIzAIqVyFB9s5l+mCxscZzJZBJNlNGYNu/bNAWt6KPUR63VblZJOa+TKECiBdeFGfHYuNvHZv3N
tetDE98eKXDuMB1mjHs0fJVVZVBkQ30/mQ7YuPLRIbFoTBGS0dHPf9ibR486GjHLQyUqrnN9X8xJ
cx7NQblLoxzbgxk193COrG8uex9mCLK/Hv/TPTIkmKgcxYZNYEf97FQROnkZetMYFIWLr1v0YZlR
lOKGQyBAmtllob0fL/AYVDSNNsKIDP+zIUVChTQawEor/GYmqq333YapnmTgnOKxVwlTHrWlSmLc
cQyJZEw9ukvUPorTxtGyTWgF29KxEZ4UQ339des+TA2eaUlCRMuQlHGOt8heFqGTwBk+gK9QKiD4
MXRkZ2DlQr5AHevrp30yWqT/yDU6JITMD4dPD9rQL0ouDMhxQmSd135tf/OID8uLBnFP5ZasErrU
Bt4PVxG1zdAVVgqCC8pPdBJESl/6pQXnabobhASj/2LU/v7Ao2Muzd2+tjU7PYAwjdAqVjABjnNM
BE978Dpfd+Bnw/X3hx1NxiKzcOLDjOcgfefQDOXWt6LtgE/NCbTs9JuWfTbz//Yw56je0SA3UcvW
Lw91jVdsUU/VUtc6XJRbQCRft8swP5n7tgG3mtOaVMNxGOaOBkPZNukhcWL0EYwITPRwLkT6oIr7
DqJYCrygQFiGMuLDfG9ItG869/OXIFAgKWBZKjn4fu5oAAl9Niv94CRTe9345bhNEzRaPed2wJ0y
1/CfKerLrmt/xxE1+oT4e48dcf3NlvPJRkB+jMlLCkQK8zid1LShZeRekB2CZji3UqxJeguSSBG8
6l7/ghjGN/GL8cm0EpRALHU7JTV6nA9x43QmmR0nB2D41c6favfUoZa7AqdfwBczw2fd18jSzmH7
HOZgYCJ3BrBS99O2AHoHYKFsn10P1EfQx+2joXfDP9/nKZmQqGRlU212jo4wxCq70jKD+IBp/EpP
zVtZz7++mYOfzHehEtVC5ULJvx5FAoHUiPK4vF0B1naghfWAyDQwla1l7CDNKfamVUan4CpW8DR0
wH4s+aF+Uaywb17lQ+wsbQCZRJRU9MnNHpeIbLRpEZHx00NgJd4yAzxrOYlz5hBgwiPpcnggI+m3
wOOc1dehUbvf9PfbRfLoMCKb5Dmqy0m9HK8FlEjQu1ZhkZjcC6+pDgFQllTD7K52bx1HPDn/j7Tz
2nHj6Nr1FTXQOZwyDofDNEkjnTQ0kt055776/ykZ2N+wSZCw94lhWLCKVV1Va9Vab9Cax8HwVjrM
PaOAv1B6qDzBgzbcnYXiQZOAFAv6zZ2VER9h+rtI1XiLihIofavzM6onCaik0EXQDcoNytRLO0bO
A+XLHpyRWqJuNrbj96YPTtQZEZvq7yYEV4IY/W26s45Bb/QC0NGmSMAXtWUdQ4hAEnjKmVOb+fz2
PK+dSNaeJrpmGFQ9JldRTkqj2WoSU+jFjEsCdoxhZJQfsrpvlyFYjNPt8S5fa+w4k8sGzCoVKo7Z
+bqmHqLoCh6ZR10tHhJUFyIDYDck6x7Al+4hbed2zsZGWub+R7128CwaRAI0oVL9ncTsgAzR0r0A
WDwS7nY9flRm9WOAgXZ7jldSA44TvQ6Zshhtj8kwoCS6IUx8mdRg+BgRD7MrC1Z7ja0ICnSd+Yj5
wZ3PeO0mJ3HkOuFy5bk/ubZyZIjTwm+9U0JDSRHYRtnfU61FlCSFqY1M4u0pit0/PR30WGmAIKpG
p3hyOmypCU0sa+NjVpcv9oi5VAQ3CNHz1yjo3iVPPdl6/iKApLfHvdLNZ460XSnP2UAxLiaaehIO
xIgPtmryTptkU+Hz5yThEiOGgysoCtCjNPQsAROth/uhW2zPycR1Zq3wC3RKxNO0L8QetusCxz+O
JUSNgewa7d2k3A2jrr5kuVasCaoUqXWz2GsjinyNnJig+G35M9KrFKi0bd87Ule2tW5T1xH9KJOW
xuRjYIiD5AUEriOkuXmUGp8etHUHIh16IIccDHjtgMGW2rfeJr+K0eAM5foxogwiOdXriNvZ7Y90
Zf/rNkVDU7O40Z1prq+MkZ0Q9igvQfH39VlsvKPQmqPj7dcWFPg7e+LKPak7BgtHQmfiiTMJp1WR
RChxF9FRqF4pavNGO/pe8n1tDOI1IkIAWQUS6PzWyuMoow8rOh9q8eK7zk83qYI7Z/jaZ1TZlnxD
6oT6tExn4pFnp4HkH9sqXyMsvevbcY4xxOvtr3PlqmAWRFqTHh/TET/jS63DiOI0U1KaEPilprPc
Sv/2PDhAloWLJ2zIt7KPwvXtIa9tCF5hik5TkReZKYLQlyFLB3lhNJHHY1MgL21JOw1+KK0x+JKI
Z47ZZ9Df2YJX7icsRv434uSx5LWG7VsYwh1LoLVR3yLmbj5iOfeURlFCM8TfVkO4lLvuTjn/SjjV
yWZ4WMg6KIJp5wpZuDpzkVQ8loY5bxx1MYbRobebTVz6d4a6dhVSh6CpCAgOjOG0/2zXtmv5dUGP
tgtJ1CAmpk29zgilAjQvUqYUGV4B2tfhUwFJ/w9r/HV8cWa+fFW5qYNIEj72WT/uEF3EES/bkNAs
8pqbESO7OGhwMoF/cns3Xfu2tFQ1i6xFVcglzscdrKi0MY0HfmMH27IflsTieRq3j1VWo5KTeoh5
GFuBlr897rVdTFHe4PlIP/cCVFA1iefGiFUdBYfFKjDEaYTsFIp7JOpmbR3M0brThbk61f8NqU1e
xqHul22DyOIxxVSc0lGM4le2hr3+LsDg+C1s01TfBpb08f81VW1yparg/yLFZap+SFQLAMvhIqqA
/BbUDceLHwL0SW4PeW2qBnUventgpeXpVzVzCdVVhcAKjR8XlmTT4EsodpGV2iuTvD8lblXhvZbs
tQNrKraigqX9gyg930xaDItHtZGaU3LeWX5B/ht2hbzuUjNRZ/i3QyS6PdFr17zJy4JsjUY27aDz
ERWsAeOk4ZovTHM/DuoPMHyPhLB7rcxrmbZuohXI/qEEfFHmQ362pPvrs1/75qeggPm9XYjw/6KB
0KfE8Y5X0qGxlCMIoDtf8/ok/zf25G5wygbz78zjbmq9jaElf6P48CkoHf9hLYn5oDhs3mjTl3SR
A33saVQeobLu9DF7FpyW0Kvu4B6unXwBIDUV3eDKnZZmYx9CsqIHwTGuysdSoxMCBG3m5um3YTAI
mv0iG6s7tZKrG9PifUQuQLV2mtR1lEW8vuDrQS1eIdCMn49KJ7pdkOzciyRXimJs/v831vS4VyWe
vZHG15JLlPBQiw1Ce6XxihCkF0Gja5AYtKPqpxCQdFEALMvizo1zNZp9/Q3iN36JJl3a60GtscZo
5u7UTNkmSb0YLQutCdOHHwcHX7DP82rAo1f5ljfqvTLktbLc2TJMNm2v+aNplRE61qONRpEQi4OI
zz89pDpMfMXFfyvNJ4SsAQv+l1oMTwpuPzo2hJdpxUFpm9RkFdjMoi00xn64RIkaLS38X9BxqvIF
g6aLQW+KTVsM8akL+uJOTL92bnkhU9PmQuS3TC7+1EkUt0IyE7sANL4xPccFHQpZR4H79sm9tr0t
XXBIGMpgzuefW028vkYXmyMlpY9VrayTvGO60akP75IYxN81fbN9HWuytXCFHnwcZ0hUShv/VmuX
Ou5WJGhpVu1Lr/q7a9qV3MfY9vZbItyd2+PKmhoko9RYBaAJTsj5VM2AMqLljQRTRKOwmljIUbbR
kvBOWnTtBNGJANCpU1cmjIoI++UEmXaBd1RspyevfUMmC4EJISWB9BU6Dzyp8VoYUN3DPqu/8y3F
uZisL0BBBxYBw+r0XM4HHjW3k5Jcy3iTI2M86jmiqZLr3pnflXeLeDuQ0wOn4ykhlvnL9CDtdF1k
JNER4W0UtNNkm5D7EBjWjp6jYHOP53Rlh/KURpRNpZPJ7T/5bDGMB7xfeuCdvvnNsrEgYMdIQbJz
pLa4s4JX5kaspMQHF03j5TxJadVSR6ADl7JjBPtYsLsL1MZRATGXdZS/Uje4E1z+vA0mn4zXEQ0y
kFugV6fnHBeNxurwdzs1he3/iJwBF7reyVBETi3pxZbCzkXOS+LtouMuX3kasuStU6TfxqY33tqg
1mHwB01zJxJd2UkONw/veAPckTx90tAkzMNorNFU4nr8lIKuXKW+bmxu3z1XDuTZKJOd1EdtitZ4
DU3ARDXAahRzjze0vQ5jxfu3gAZ42l8nJDbZl02LGHiK2o/sHfUkeMAGZI0U67ubWC0+xfbPAGV1
LI/7FZKqz7fneC37OxtZ5DRfRs6UpEwKW/WPuN/NkETBd0ueI1a4sCXUkbK3LglPVLNWRZ58uz30
tY8I2Ii6oAUCQZ7WMRT8p1o7l+2Djv/HQyZDFXDxPrrzEa9dd/SvFbBzoNME0+58ggHMQ9mzY/tg
ReGxc0t8F211lUjVSnXtfZsWr8hwP/Y9NntKsehT/d/fR2SEFM3pJUKP0yfju3KEjoub9sdBM1He
i58AEr9YFqQ/YdFX5Pdu2Wt3hCMWFfalCjRvMh6+FTKC2oZ9qNsc1069fNWps8IGcRHEUGFe3APj
3Btwmg7h/+q7qE0ea1QqR9k4Akrap1m7jepqZdTjPWDelS0rKhkyvSDKh6Lncf5Fwyz2Khli+dHV
8jmc8TWySiiypbb6o7fNB5LDgxAlNYLyTtZzOdOzgaeEOyeQU0cTpxTZJyFsQPdtbeaPeKjOkEL6
t6fDBFDPu8Qk2aOCMfmMvqGlUhcn3lHOVQ3NJ7t+wtgnnf/7UUx4Q8BweNxekHRdXHb0NLKlgx6g
TyMoAwtZeOzdHuXKGTRhkdgC0wQXynQmlwxi1Elv6p19iGUcRkNpFaTBCmD2KqqL18YttmnVLliP
Z0PtVqYxvt4e//Ii/zo8d835hvFQLajcoISXaWR7MkBkVhEKMUujvDNRsfPOw6UpIDkUCpgtx2+S
4XRdV8W9EdgHrD5mWU65hx3yj5RXmXyzA6FZdntqIjBMR3RA+HEODCAz02zHRe1pVLK8p8HiPWYa
wkqo96hlturMe0TQ6VB0N7lDobHZrKDIxs9X0chkb3BUP8Cr0zyOORLxnuO8FrW5NSXjdHtaFztG
DAYxj1mRoQI8mJzxODGbrh1w9TKgAoWj8lIVajsLTffTTnJUuuj++12ITJAO4B/5RK3x8zsfc7pr
xE+gu28RMsCpXbQnfDTppapRfLTllQcpHl4aevyzSHHunMHppvlnHAEi/0PIn5700ca8LGtyH7Oc
pHnqLS3apW7gLuwC8p3bO6jk5rKwMFfK+rUa/Hs1mD8clq97iB/wpzQMtFETiflk14a2NpbKaJQn
2HPIuO/Geo9f31wghkKMOCqI8siXIZdpU+QKgrduFaPrf++ld2W5RRebTpDAXGvTZWiD3vGIa+be
7QRbfSgPcNVv7yrtyhYGSiPYbOL5c4EbzUudN4FuZNiMsGXiAiqbtejQA63jn2OeLwzr0CO6hf0G
Orn5sgtqUqJPp5SQG8EChgQpP7ljODf+oXM3/iGqH1L7e91vKjSMcPPiZyc54mxonzvYccfNHOOo
maG+OGa4iTWKsMU9TtQ0KgFUJ8xzu4KnFCRC8edfMjgTtIyZk+GcchVlelfHo0HBpcNX22WfD8/o
a21uL+NFABYjkklZiqpRU7s4Ga5fQ7FoPYE8Qo2q8VFScsv2BX1MhNUqE42hRnuzM1ODtyeBPsMO
/PYvuNwrEDuoscFe45alnX0+ZTr2ckKnE23yDHczT6u/md3wsx0N/c6Ouaj1iKl+HWmS3JCGZK2F
88pe8sP+AQ2JfumHln1UYtd/Kzss32moWCt1XMcIHp8KHIvmTewND11QJHeq/Je7l98C2EjokZhk
cJML2O+bYSBjLtBXAKT7GFrNWx8qM7q4987iBdrmz7R5WNHFdCAHTeEekRJVCpXZfk9NeF7qEkYx
L76XPOi5tBAdJK0sZ7mzjyN/BpVgZWKvnSUHyz/pYMtdbCazsl38+28OH55+uqDAwGM7/+a6ithc
WtrFfkTRed5jphu07ZPuIBN8e6BryyweuxZXv4D+TZbZbkw6m8DuUB5WHsI0eEhlzLH8aGEaaKX9
h7EAuSEXQaniAo9hSuUQ9tFQ7ZWssJ59z0QwqMiGLT46ITRt7PJuj3fB9efD0m5URH2JE4yszfkq
QvfKpcHRqn1kDfGxaLVyOfp4aHcOhn9FWmRzLqoSt79BWUPt1uZ5rLQLvEJivNL7ceapgYMiqp0u
b/8wcY7OY5DAGIO1oeuLcsaURyQHbl7nwlvVo5qC5YhdblwELVa3R5kW6Jk96DUeYoC0OUjTlwNZ
qOL7kgRZ3QiAqGILNQuyYBuO/Q6zL4SN49hF4cKw7nzmK1f013GnDwfZ6lS8kpJhP+rkne6vLn7w
PH2W8a5WzHtR7krudDbL6e2YO2HsjWY67GMzUE6Gjr62HewsV8YDSTFobgdOoLznRWYccLcvHwbg
IsasazFZ//fLDWAXYQIHL2RgMOebzaXMqcRGPO5xVo/XuW3r71atpBChY3/jygDz5EJqF+xT404t
9TKnQpEVahhOdyZV6j9yCV9iIpVpBTBV1e1VK/pGXdNrk1kMPS9uSyGWX+Ko/K9r4mJziQwGLynq
lxf09YY3iJIE0bhHSg5Vx8Ge2162d3p8dm4vq1i2yVlBpoOoJC5mIZNxvqxmbGsU/Mdhn9ruTO12
Q5DNiu5eWnHlRAoKL3g/wRqmozUZBXf0WlHTfu+F3lMzyN9HTXr41xMhekPisQCyMtQkcykVX7XD
RG32Ich0NFYDQ8TV6pQl1q/bI12bjMB5UACCmXRJK5BSq1cbNPM1ZC4wPMGzM3Pd9PvtUa5EDoFY
FKePhBpe7fmSJXmG4LbvNPt2zJOlY/6KDRz3OqkQCva3h7o2IQEgASNJynfRHS6NwVLx+cIEQGqK
WSbrSx5k0Z2NduW6pIoEtpUtzcN92jYNw7yQZIAh+zC1UQizo1nilfWs6ZAKwUFyWWtls7L79E6e
c3VudKNFywey7nRbQFUda7ssqj2mBe2jGhbDvJLukkivfSydVwBVJKIBIhDnH0vzU1PCW6zbu5WM
OGvtt0vonNFDWcq/mwaLgtsfTLm2mOJBKSQgqA5M65Da2Fp6YZW4TTRq97uxA+1XVQ7ZSkHFDmOA
GhRB5eo/jcpHJi8z8IuKaGVvJKNoVtjfpt9r2U0+wnHErUoZ3Q0lzQQnPB7l+ayi6HAvjEzWR3xv
xDiEABHQZgHFPV8fqYxBYQ2R9YLxU53kv+LuXesxX+2TO2dz+pwQIwkeNXIVDrfBhQyagVh+VLa1
+VJ2zmxwHyyscJp0lWkrE0VGKmtlqx+U4E6J4douY5NxkyK6cCkOpjrwk7u+bPZYVT/IFu3LIB2C
xe2vfuWqpsdG8YBwBKpt2hzKQeaoWeHV+9orT41XHyrpWU/a5/8wCig9Hs7QzgjW559Ky1TDj+u4
3RfICfNSjdP3yLtzt12dCXsXOinyTMgTno+hNh1tSQ/IhCbOo8FTBJNb/FPd3jLvBO/JzrMJpNyf
gkEHNBrymQjuX4J3HvUQ+AfOP/3eZlF1xo/Y8w6VmhFRA1ud3168a/vAVGHU08LjZTVtcbWqit5z
OrZ7xwnqZFYbbvaX0sJ1uz3MlUnZCvAMzj+QTaQjzieVxXJdc/q7vURgncXuI3wwT44LYR9ye6Qr
E2IkB3Q3+mFcOJMv5ZpoJqed1u6T9D0eqFj9h63wJ7US+DYi6rRe1AQIUiNo3+x9rfwmHmKWnL+r
tnUnO7i6YhweXiwynHR7Mg8+WBnAAqz3lBRcgk7R4ghU/TVmyNgqqI3eXrVro33NGCffB/U32YDm
2O1rI3MffWdmS86sCWr5sSxy8x6b5dpozAhBFkAcAkZxvhuQMkEpq8NhxvZSba9bWAS4TpOdxjrs
NoqDY7Tv/FUo6FQSCo2Fj9r9Dm5u+Rm3SbBCN9LDkkbWlqnCq8UPmvDj36+GBaGDti9FP7im57+v
78ykjSrepW1hYMOjWGvEmhdOqS2BGq1vjyW+43k6K5qf6HWwGmifWur5WGFquXZd8VwRliBy365d
T19EmA6Tan9r7fZOdnF5kTEc+xfcChh6GoPnw2mwiNLCpcLXeq2xSSwvfxQUlKWvevfy22lk4yY7
G2sKzuqHqqr1Uur3fRi8KX6GjpqhnXq/PyqttwpNDGDlPF9SadsGg3QnKvzZRJOFBQmhEr0t0hug
F+czHQKvR909SU5mC5y67bIXxQxUJOWNcuEWSjqjxJPMGrTsZ2OKn+pYKwu82bdU9Z5UM92X4h1T
quEBF4u15PrGLPeL320dZLgFSw9eYFSoBGbpXK6qQ1zn2dJPeuEnE3UzKbMO+pB9b5QeC5omeU4r
Y60Z7V9VCrwEL/LvCU4JVmq9B2PFC1Sa15b7NFAzjezx3YwTqu3FuyyJ4pLvnWKM1Y0hxHxNkj7a
Ahv1NEOXrZbnUY4gRhPXm9IjZTIi6UMzpS2koYVZq2+Aj/curvIxpuVzCDdrUJU7qct2quS9mbL3
MMQmL2Tc4WlhvppsPt1HHjqVtwCS8JYz40cyI8gQuefNYwuOoRefYjC90OHe/FoW4iZ/gb3YDZa0
Vfp7rdXLvSoEhqiwCt4CmfbkC0ZG7Eq1ajQ7u59RE2dd79bEL9NSCrko2bBXYXZeRIvE6LVUw7tl
RzMmXwZ+8310pI/aqvNFHckvrlq8J4Nk3omGV2oUhHfYMbTmuV5As5zvzRhgiGPyVNoRe4+6kmH4
0nn+MrPiZ0gcC3bTppBLfFJFBwIBzHpdy6l371dcTp7wJWj6oviG5NxkfQ2g6WlnKPHJqtojSggP
uTtgyKVjc2FuerteBl07z8oaLeDB+zuCf1s1xquLDXVe+iezxDh3bDBISrVgHZv+r9sX42UgF78O
8BvhABHfaSEyKnAeIcYP+ySLFlaQHOnNvdwe4jIOnQ8h/vxrqjXqflVpQHcae68ZG6v9QbptdHcg
ENcmAlARcVXePiiETKJJpVGkpaDY75EjmUtNMkNb8fY8Lg+K0LOWaUYACLryhOj9ElqM2u51uoRy
+ylKIgONiNujXLnPHUHVE6LWfBKarufL1WbYvAjU2dHQfguzAD1eF+Ee4weseaBONJ9dLS1b/GRv
jyu24flFfj7s5CspUM7dTEdZT8oirG9IC+qdr4bGKpX7aDeiR7Zt8kb7sKVePWpue/eS+EOtn/wC
1NCpuv8J1OgTnU+cHnPTWV7U79Qkcp4HV+O2G+pg5VSxhKRXqc0VcWQG1aXQ5qh9s87ixtt3tq09
KiGWN2RSw9oFx4TjBx6hmw4GDFCxEmuAyoQIM0/aXHseuganRLt+sVIpD+c4fkXYbrrSq5TmGGvU
bf8Lk2v3Q0vr9DMOkdhwUwaagfyVXpFiGQ+WGzf7QvGdZWSUDomTDtigptaqULTmLqeX6Y5N+ynp
OZ0TvYsfB94yC6uPaFYlsKtnfaqMVNUq5VltnRalYb94A8VSPfI79YMmAa0e3ACHiiatV25dkyMB
On5oFYF180O9W46xCTakK4rX29uAdv7lRiCM2w4IGnBTMKHPP0PPVQ4WvzIgQDvevOoVOB7JX5gw
zj2H31s6J6XBiKjP1DVA4LeozX6bZddSrCkf2qBaylXIRWJLixAgI5T69iM0+IsKqWwWgM0eZWso
tyZ1rFnZSnhECCupHhFHqpq7OEdERe+fZRSIl15fObNYr34kqolDYkvjmIiMju7Ip5ZZbicuGqpF
gTT3UVcCUoI3ihe5QEwg7HbR32lMA1kthh9OOyqrMtL6uefigeCTea51TQrnaknEy2vLQ2hWxoHC
zJeyjXOniS+p1J5gV4aYe2juzCiqfmZ7tYXzikKpudmVHS7qivEYW8an5sbKRh9UfBAcHUMjZOln
muS9Wm30W4rxtmn1Z80eHwe3X6DFvjSs8s3Ds29TV207r4YomVtdEyz4iasOx90yqn6kQUnNJY5e
gSGZc08OR5GBhPOwDq2FNzrrKsg2eWru7VzFzAJTUGNIZjm/ulQ74dyG78lYjWuElze9Hm9lU/oJ
junU1ekvq3AfgkLfpVL7Mx6ycdZp9k62Rxdb4WzuO2Bo4vxoF9a+lcYPsLY43CbRi4UWHSTwdT9A
5Qo0PMT0RRsUry4GtYYdP2fGiLF8+iQb8bphSM/2MAMFI2LLcGIFdca2X1tN22hd8GJ4wy/HNTZj
YG/AnsxxFnkLpRF3O8UJ1rYXjYhKwZfL8ofQdfe22a9xMFwmrfmaxwjnp3IJejnE28rNn2op+t5Z
NMHZYAhphzYeVBR7sPysR3yKB3xlOmkBoFWho+hgQaZnuyYd5lrglndeGlfuUWIDCACYQ6AApoUF
troceJbT7TpjZdOlndXyk5WZ8yHE8lqq1ubofO+0+F6WceXUUqFV6W+BbaClOgl/uut42NxG3S5u
1HyleEayGRovBWXp4kmsWOFaSVOXt1zcb3u1xHq+qLI7AfIy0+HNg5SPCF2UBaY3hx9GuGqiaLFD
MDA8oWrq74CYBe/wstundiyNJ8nuMsgjY/p++9YSwekidFD4xHGCKgtuB+d3VmmWoMqCut8RLEXN
w0doBxTinRB5+YikTP2/UaYdNoucvO/iqts1VnbiX05pU73obvMUa/badO7p3k4zGnrQQGWE0BMf
Fquq6ScdEFNFL8g8Dlbu4CZcPsup/9fthbvINqaDqOcrl6TY0NFLz0++rW2L1j01gLwDo1vofoIb
kPdbyE3EVbztSvcO8PvK/BCcYbvCB0O3aPrwyIkileoq49En6aawmOEceHt204yNyX0d4c/kv2Se
nVGoIVj38WhiUehGwUxptVVzT+P06jyEADs1N6TUpideDxER9zstPLoWnp2hqvC+/Lf1NmYCOJ5S
G68Ii0L2JCg7+EhIVd31xwbX3V3mNtER28XszgafHqM/oyjA74TOBzook2MU1jlOdmmOJA5i8oiW
B7Bt7GKRh/m+K83T7Y9zAXthNBMpcjhlQP2u1K0daYi0FDgUPOhtYryio/ZhVjh/as1Bp5U9a3Nr
QxtoZxbePPSMV8pYi9u/4coGgVIJGs2BWHGppEaBMSNlazFtK7145o/uh9w1T2XT/PtxUNmk9/wH
EkHV+fyUyXU0wF7WrEMX46ZbNbgmVUprz9Bp7+7EnytTAnLBVQjdkgbxtKWioaES2XZuHPSxsX+r
UtQ912WgLezgLuT2ylBolvIcEhqpvGwnFxTyBvTYg747NoGOZXxVUlWTf9hNd09t98otBaxXwOmA
VJBUTUmBqDMHBUp00VF0x9FwsJ7CoN4VPtnXokUDRzf6F7KeeVQ190RpLk83QyO2ICiysoC/nn+6
IS8zK+8d5zjEgFLCYKlkb7c34TRj+INZhvVLyu3YhC+xzF9uKbt1swH4rXPMIW+6RkuhrMBgFwcM
/LC1Y6qt3FS6czNennRm9UfilyVF+mkyqySoA8OsU5d3FeKd6Y9W+SnhxifBbrw9uSsDAS7nISEg
MfB+xfJ+mVzQmJLZmX5+NOVexzWzM95svZNX7tCpD2nYGHcWc7on6etwylRaBjRBREJ0Pl5f+64d
OlTkYot0uJcqvOcalOk9Y3V7YhfVJT6bAA4DiIQkwDU2qfGORjDKpdF7p0yImFT6pvWqhzZTNLhS
Cg4mwykJgk2EHWuGuok+csHc/gXiG31Nev75ATDCAbyDXpmWbjJJqgrUO+Kj4ps+jtcpkK6hCVfg
Tf1F34M89VpeULcHFdSnyyMhess0zv9BeE3DRJUHje0EpXWoqtJbZG6Cz3qRDusRU8h1Hunuogy9
YjGOkrYDvYgDuB7m63xQq3ef7bCoJC3eJPogzXK51dd9U77nNJPmcibtKf0figbGr2d9szBG9m39
KTPLdpbGZjqzKvuvzioXap03+AbWf5e0ER+NsUqXnRYhV+aX/kNNB2dTDvlLqrThUvLNYjZ2/KPC
BgTnvmDV0HSiFqDUUKWhz0UjaDA8IR5C8FzPg5f/JOoBMg1xuS3RmJ8HYRUv63x860vvp/hxTWc8
e4q7SOPa3uE8+9IbEXbaCoBfvxkftCx41D31exaau7odmk2Lqdxccpt2VlaZBVIXU6rG9wygQhQW
qrCOnszC2WRS/RmX1QOmgfKs9IGrQL+rUX9HT9eyvZfa1Z8LlOnIMZyFix+x2TbfetP/WRXWQ+u3
qzwpn4MGQhck0tOYNocujatl7QzO0qujQzA0j55Qu0RW+s2IzB8uFlJVZayMyl1goLXBTG1R43NI
MQgv1PyQB846lpNi0SrO29AZ1lypjWbZdMjfAQf5bBLnQGN6rknuiz6SXzW8Bvsg/GhkmgF6nX3L
YwNNzawPVioCEWiNhjMvTZaq3o0Lra/tpVyEP4Mwsn772GHreX1wMXWoNO2HL48b2fPXVpuuIqT3
Vv3Q8+hL+3nr4vtCzyqT4VlU0XNiDs0yjBS8dMtNKiu8YvMhmg9x/0byufWVWp2bST/TzXwDvPXD
8gZaIp4P8Dx7x7LoZxS2vztt2HWutqYwu21L/yVPsy0Q7U3kxOvUj6jQOp01NwtfmjX9UFImd15w
CX9I/WSeqO4SnBHdPOspU5zF0OqbIveeYCbOQ6ecx52/yvLkgATCa9kWK/xON636DQYEzDttKWXl
BgnBRWMlK0WyFonqf4tDAG1jtHSUfCvnwTaSk63n+nNABvMcCHhRVzNEDWb4z8/D7JN7aKHU70oZ
LsVgkBVnZU3PpNWWGh7Xha/MgmaTGdZSjr0tolC4GdjLqDE3XpgueRvvrShfDIG21FONfCv/FRrZ
dy+ql2XmP/h+ooPbLIVzqhUuSvXvkSKG02vrOtIXY68sMcJ+csHpdpb5rJSpjtMNej6jWW6VxF1a
ifkj06W3UDPmyGFRkzHTEp/6Dpfu5tlQuZ/9DL4nz+Pnogs+Ao+aNxVQZe562MnbmDQRRzaOP/b4
jJS/fad/bPTm+yDFH2aEl7Puvvdx9lKybZpem1uVRtnt4BvqrNDsRavC25e9bta57swJw/mI92Yx
tnO7a3DttRa1n/tzJRl+Q6/vUBQYC+XZrpp3aL4MWPafQVhCFnAj7HnDekOvSEItqPiriq15Zhqb
0Kpeunp8rD17jrfignLePGNPOiBL9MI4eVJxqrGa92P50ITFfOAGQ4lrERZUlqKyepRJOOtiXCl1
2oJyD1YjDa8oqR9UB+0yZZuF4ZPiFvvQkygtBuXaaSvS5GJTytFhQKR9TvvX41oYKaPEB8yBVzzv
n/re/4bH9ByM5LdBSebsVyzkm3c58qloSX4CfciNF05sbIwevEWGN1Eb7nqwo16G9Mi2S3Cazotl
jVNxqdfbNtKXYoJO/TtH6dDVm3XgIF0U1nPJdljkkn1eLFXuv9TLl1plf5hdz3orL9Bno1nkUgSx
BuMpbOwHk5ZgphjPqspGo5Lud09Rz/1j/yrD5tGKA9Bm2bzse4zPVYwxB2fuWwpkiSp5yn13PbLZ
jeZjrDoOcjozpXfx1xjYzjoON2BhPkQ2e4FVsrrgNVbqeY9FjTx+c3mgMU09OIlbQcPKyvSKWWYf
e759A0SrlsOH3EvfjEZbUsJZyPgAa827cLiJlXjVBs1jS/EoC40nLZQ/0Qhft2OA3nNnz3J8ZGeA
vo/kku0skrFYVtKd4xiPJr/MxHjaLB/SgdNu1gudsVPWsy7ix1BJvoMUerSVEh/a9lMjKKmx/uIm
xu/URNVDKuJZbSY7twie/Cw82Va6DUKHQleCyNI4F6c1LIDh5t48l7Fcl+Wd0OUNvHzmGO0WWbJT
XsrzEfPExBjxgczfU+8lDz0yztjdSrUE5TrpVl73nKg5+/0XItoPLoERs/WdUvX2qrLDktYHXnGu
AV0YAJmGatf4bDjBrI/rjyHIcWBXvCe3suZDpgczIzXmjWm9q4mybYD/zgYsHGDH7MFIfkS1huRW
vk6sagPZ4ltGHWWU0xV+E2tLl/ZjUS6bGq1Cuz2II+HjDKwLX+OYDdx3yaHNgmeoG2s9IGMOtJOm
SvEsqaIFUbfHoQxn6yApV72/l5WfA+dEbMuyokRYYGVPzFaZvBGcvOxbmEWPpovDcNBuAMqttRb/
wXHYhj6FSEf5aENn5fWhSESGY6n0DxKiXaoenQhqb3FXrKKmWiJT9JlI8joqrZmv9ItikLZGTE1K
zpdDBZ2h/yEYPsCbZqLymJnSXGnkxzbS1mmazA0clcWmDdjP4jLpuPHbwnyMI/5fvaJF6NEj0JLi
iDrbPtEBLsm5MVP9YhZa6bqRpOcwc5HeOlljuEwdsA4ZLpnsdPHrez16ctJmq+UE9JCKlRZk/D+4
wJp9/6tS8oNTSztbjVeqVCOIOy58399KuBd0fDPxm0O5XerZcHCS9nszYGCM8owX5CvJVmhyu1uP
71OpxkZyUHTv5c+ydesl1uLEDW+dFjppTBnNrbTFDj7wNwWLr9Y/U9nd2uRkq7j4P5bOYzlSZonC
T0QE3myBpp265e2GkBnhPYV7+vuV/rvSaCTRUFSlOXnypBZUWfca281ydqAAhaY7nba2u6A6GilW
O/8db407qQjuGZd+GVB1VPSUYfexFjLTPozVLNgGzwH1dalcLMyLG2qQdxctJW2hZ2TRP1omAB7H
yd2bLT7Lkv3oBv5IqaPRaIdDWi6nOJuXm3Iy2hujKTwfdXd/5vN3eilgpOqhzXM0gupsEbjedO8o
ZcAY5GtcKYGKx1OVf2tSoZVrEGpgmbYhoeyNst0yWIE5pe+d1UYeCZH0T8o2PhYd46xs8bZY1cOa
uS8GE8U3M77QTR3MrLIhmqj2htsunu4clflNuoXx3PySv4NisIudMkyd6UYGV7PaRGZtE/S0qg7q
bbe3hiaeNLxCpRfPJEi3i1NSmuq5idzjRFsMDfdzZf0ZBBoASfxZEq8XevHKzHDHr5a12LFcwWjr
+VOWJifT4NZnOvWCSQfF8FKBOIOdHhZbpJrvQHEwaM7ZntRYu9HH9NubjVunVBkOL5gyqbcHVcH7
xtknWpQ/i6q+KlXGumCNh17JmPeOTEC6ZPsZnRnAqiyIK2HeU+u/ZkN2BSM4l/F60svshuFqgcZ+
Fmm3o2JISzitaWOKJWPsxlWrmaru1Ezoxqt2+bOTOuhqoaFrusuhydL9km2R06i302zwiTpB1bRO
atQ7A8Orxr2eaaPrCztvA50JYNJWzX7NNE6viJ/wfr7q9ZUc8PuZVepLR3Gyb8SN6s2gwsZuFEs0
LMPOzR0lGkvLjkq9u6km2HJNDc/JkjujgmSWOTm++VdR6RXEcDRjFq7IiYxefczMiQ21hoZ483Bb
aaf5QkOv1rqPdQyTRmKChHVQjcZNr73a7RjEoxmKgqG44t4atLCpy4Piphf6C4/VapycrXuR3r3T
bKxRdyzUb7oqPlIjOZPuvTLL9ymNp0hRzGKvVIQjG2cgjr1QYYAgVVctyBEgajfvBz73yVXrgxEn
/oCy5oRKiG6LTzcBQXOUIBmrCPnevcP5GJjjyUToKFvS06YyJj6/yOWrCus0NguBEaXBMTnKtyg3
ml4Zkz/n1k42ryTd+D3lawCGF0o/k6dMKM3T0Jpo08qToFaa/VzF0YIcnLot+9rOgwQFFjU1Areo
9w2Co3pS+Avj2/Q648CW+qND7AzyTT+4Q2EQwxS7Q+gOzX7BScgVlVeXn2Zp9XOX6CfH6qygW+Og
FPdyLQ3tlSkdQev9GBoZDvqR7egdpYsZ0EUy4jgsXCtSeGcC+9d5P0VHTRcpd8Uj1rTb88qkQbhO
YxFo03pJ1WZn2KxWvKlR1i0sZy4eZ6apj95HUSTPK26iH6z7tC/7PebmiaXn2WvzSOEhpKPtgEbW
NVHjhwoXZ9V2Ek6xUftA019LZwP/rQcKN892ZiZ+UtqLnxew7qpqOzRufMUB6gORMes5jNWucNdr
sWVJsCTxqdtIhIU7nXPVxA2Kh1U3mXm1hZ3eh2au7zwiHULFXdGYTMGeDzpT41PXvqvqIaJeF3Rd
dpJfnYEkGcM1UuZcrOTg5OO+NrbIMPPXLN1+0L4hWqJ/iF3NONMoW91bpmc8SM+ZmOkVDfBgtu7L
BBIJhheNCxJkYGKn369G+1VnUySGlRUj+nLr0Jy9fTw7D31vhe28hC47bsX7uvkTkkCoeNW+uo4h
vMjjrC13aVO9zhruxGYgJ8/fxlrUKNmLUZYPeruxWYfbhfVJC7ZQUt+K1Gasd7HXGuuX85jYxXOe
rg/pSIwDHjFpKBzlDXnqS6zpO2L+yOXIx/Urg5bumRENzUo7qGxq6U+m8kF11yMw6w31tXCI7SO/
ElqK8Zor9UO9DNgaatGYBxGPn6ZwPj11CDrGVm6EMTV1jUTHB7VrhIs65mK+aRcnhMl8348Xdqnm
Ztdi0YPa7k5bqtOsZH4VlR4gsXWY3DEorZFmku09VtLUV2JVBA7TFsttPSX6QLrMKymFHSl1fNLE
ghBiBoKdHI2seFA7EADtFaWVm21V93k33NVbBTtBb9Roqsb0NFY0JIPa7gYlvXYMAE6s4m8d5SKN
3tz6raUzt5aDI9l5XpbezY44Aln/lnHuBGqmH1JvfNRSRQSMEI2DNjbGsEBadytyN1iW9UEaNIQu
XheaRnybIAab0R16t91r1A2CPG7pIE0PpluGbaU9F3lhR1XjnGQOsLDkLJNXV9fEzneTAkfAHY5r
WYRN2x84LWHfxsNOXqRke4W1Skjh0ONldS+TuX7knnIsHKbADd7BY/gceB2ZuBY/uyhh47wJ3bsy
Pbl99pEuy0ff2ZLnWNyJDdohVjkb2khyGxrP/EEBZCffMwd/bZHct6rT7OTP9BWCWRkR5jTAOAdO
Vx4b3WD4QOrbxKnbvBy0Id1ZPA/bEbnraM1pcFCNALoKQHK1twbl6GlbqGr90Zxd8v3hknPqu+Kr
1WqyTC+AVRO1W4eOdH6a4u7BWZsvj3GsvXFxmg3Rt+GyUoVv2/Q0ifXLQ5cPz4izHhKOZnKQ77Ay
5sCwX7QcmhIGbLY+5YHWhjkLdKM4eM6029waIwijoodgIV8J5/mg2uK4mU3gbsVx+QP51l1BLJ/N
4IuEgzQEDzdj6u5MO7m3RHpsC/cnS9dni1AdyRmUpKcdKifM3YGvoACqNNa+MPujO3OynIL8YVV2
Ml2C6eOvHlSURTtJV8UCdHSxZxuzhjnhMz/SGhKdhBM4Te8Yx07ObcnKSDCWc7aLHQqF4Zymb/EK
M91cnuWDqpm4lQ9VVPN1Ltywbmdu4dUlQ06ojQgN2qpuh5mx3NuiCdRiZPh0seZ+27nvJm30oYuQ
bIF1UzYlGDIyFOGFMwworcx5kO5Oi/U+8IR7D5h8GFpGZzeBMzrRYGvhZKfHylh2q7IEduH4plpE
A1hYrzdvhU7RJHtLkmpvrOmuSOxT5uzTtQuEEtOWtNzI3TOa4x0NtKVPA8SvtWYzsgLxKZvIv8zk
aRuKF4ohj5miXhk187oa1Ycnkk8zsVbfXrvfrRXHusxsH/TmVxsrZhznxJccGa2DEFyNBSArdrQc
tZu0tR8nMd06oj5r3fAwKuVF5yErczvYSmyCk5qXycw/hNAJzsWD9J7SQbFP3uzag24yfxm1+lJ5
ShrmWV4GQLl3nJGruc2fa+0cmRXxMpTGXmzLe75Wh3U2rj1XmhP33HWLByEDsjF79SYx9AeAq0O6
tYdsEVB3149mgz+Aoe/W7lSPzsuWrz9aOqx+WQAt6ll7MdTi2KwQYtYYEWeHlHLaQAHb261qjqbV
3SZGwVoYyCGzqAF40XHQ0IAymTDCEZ1s5VqT7hZd9mC3re4X+VL7ljNwqrmqOeGoTJVAxOgIcV3h
uXiS/Fgh25X306FXDPahJxA+Q2zKa8qbtXb3Cvun4yea05M+tP39AiHrriJ86LeKGEcjihz6BiLh
1u35JYe0cTjZpfMyWuuumccPXWnvsql+G7I15Oz95Jvxro/IXM5Qtr38rlyQ7rDV+/9CJOWzbQm1
p5QorxqOm5hLf0HaxRdKeybJ2lvVelR6soe5q0M6Rp4Re7u1vOk6a+Ojl4j32ooPXuM9dFV8obvo
W7Bj3SmPyPH2aVp6ftUlL6Op3Oh4x0ZlrkVqZaWfN7QZj1Nyqejgcc30A5w+bGz1UGXzxVbXW6Ov
BAS7JRhosGeimf4jvGnxlUL/FOv4ykZ+Y7abDbmLq035/K+cODPC2oQfx8OX1TsxcI7zIIPHqhMH
lL8etxnEDDLrfbWV10zrSGUG8+DG8V7a6Fzrf9G0f6oxuB0xbKcQ7dSqGtmJ9zpCiV9iih7G+NBt
C+y9EXb+erHb6mD0HZFCY4DI6++eVV+V1rMI39XLti6nYTNPaE+QbSJU47cuU9TVfPpMjYkoJINn
1qjw60ePueF9Wu/7Iv6tzC50huTRys03a2luNDwFbQ6BygL7hZNNvuGmu1nLsRXlr1bQda/jRGDF
GeEY23u1WP1iMW5Tj4xNKMAfjYbyaB80znQvp8bhX+Kn0qOeLEb9mOfVyez6U5n1j8yiR0kmUZ/U
JH5ay+55AqXyHViLgVLYZ4fheZnjRl6S/+hFcmfjpARqFlja+KkDaBLdfOlX71Hv6AKkzfUxz9E2
6vQiNLUpSpKUjsQpIfvfopwk1Iew/Nik4tzSLlaaJG6zsVuaMsLY7IeBB1WGnTxpQ2PuSJsPmZV4
Ps0AF1EUD/LFDBIFWPrHMjUNfyWRTFwHXy30/boO+7UnLLaG59mOzwxhSSNvK8GXRovKTMaezJ3D
tnj7rSI0a7uaLh7F9oXDvE6rK1/hpTq+A5vXhzJ75JQBMtbFh4x/FG18aozmlDeEzk5J/qHP7j97
gNS4xFtU9iprO5jJThEMOHU6GuG8Oq0DzyxVmJDVa4fX0itlL0oL+sym+mTj+5yMNtacwHHncIa8
YWbrg1WXz8wGu10YveDaYpdM08FRcXmjewcx580snPfU0K6N10dt0ZyBvC/LSjpj1PZzq5lhZotn
r23v4AaTCVAg6tW5JU1x6nAWWiTjDGaPP6oqWO1mAcAw/kawH3xj4gXkmYtpcC+UKh+n3LyMor6Q
dxCyDGZHOS+7dHl1EatxhCLO8DAWWlcEuJxGgJ9h8PWWgniL1wKjVAmVvVNcGcQVO8eqDV/BQE7w
+pk2+V6P2r7pRiscptY3RXIs7HSfK+QO27B2NJ2UQNpNHMAAPUxw9PwUKqBfb9aXrBj7iE25lBQB
TzMiePmSOq/dudgmEPibPLGDoce7xuWhc4w8UDKHs1dM75M5zUGi1/9yU/uwC3Ha3OqYgnq6KhhK
Nt7TQu07VR9Oi4Ll8G4W5k0Fhly+tosYdhlVwn1bkvojb/MDB+im9prbaRg+xFjtmX3+WOfjC6aQ
OdpqlYAtu0Gu8LbS1r3vZZ6wlLfppJ96dT1oVfsjdyTFuEPlJe8k2MAH9idTuC8ThFSGWp61MnlP
JvVF6YfdALOcmvFzO1Mx4kTfjLZ6s7X5vbZtVxQNxyA3t5PpVldbGXsceUkmOPRPA/Ysq5SL6Os7
ZyBUakSy28gD5ry5GcTCFCRb94cxRiRZb47javzSfnNQmC+dAFvEWv3P1fudkZCl5QM4HNivRQVi
SSO36H6VLh6CnsZpvy6qw6T0YVcW+6yowqaazh1iZ5uiH1SdQcCq99kw5vHgmtbzEJczRSRzt9T6
Iy7+nEif2rXbF3zJQ/z3xnLxRQAK3CwoNTIq1XeleHNn1ZHhUI9eYuoSyXPZOf8WvbiOmneEwH2c
ayjxoqp/iqFq/Q1h/0Dn18dF3MfZeutYzT8ZOI4OeVo5a+fWmXOfNtAxnIxuCIhwv71iC3N3Ok6O
Bm8QlFzhFHQ5lO9Mjrayndt2GAGk4ijFk2SeuNO2mX687Gyt852iVDtbUW6qsbys3NhGRA3XiGlY
4F8AHVVtHDSBh0uqGEBJ4QhUSRnClniQyZFwxL5c2h/24F2ba5duKX/bST3nXafuiG3aYNgwdXYv
8eb6NV9T6NTxQW+LU9UhM0eeE5Gr7dSNYH5zg7VNqUHVoa6LPFSGKrKz7avom4axO/3j6FDra3P0
LutoYZRcPjLiju8T1T3XWh/QdRmpznRRMztkCPkefYazXsrqRf28TelBY4aCzJX7Ng+TrnlBU+G7
mtInRvEclq5/RuvpnLfwBun1DqYi/5yTVgSLoZ5VxfttM+1mbpceTTH4/GsS31qKpviK3jy2ExFU
3/5WXU7oOX+NKm8Toeegws2vOp5RAT7XZWNHbRkS6rMf08z6RXL9Ox2rz7ZqgRxaJerMRCD9TROR
O9bnajOf0KAymImVRK5D8V7kiGGOMU82/BRe+zbmw6XK8vutoHIuKdSMZXpUM3Uvcu05du2vbajm
wKEwGzS6/uZUGSMWsICFWjzIc7pRYAim3ApHDwleYPNJ2xbK7t3PEsv6lci+5Y10hXtOkIkC1M8D
kSlDIIMvMs+fLNEhKWiPNqybtJnDfNWnwJpHYNgVMU37Je3gWPDbP1Ws+kbVPo5UuNpmeIyL7i0h
JR27+V6YIOgTGEmj9Kema05rOp0qxbznjHy0TLm8kU7XzBZ4EE4bEbGEWqs14cCgk8A1mp956r+2
xbzCQTy7I3T8fC2DpGn9fsbV5OLbU0n7y9gFCI0biAOpCFNEBxNMsoyaU0udfdeG3NvlFhtEIEdR
i/irUMqdUa3/ykH5HpJc9dWagGfd0Lnt+1OV60fLymgPbO4nXI2CN2ks7YlW7KfcjaNaT8uj7k1P
yCVos0IhNU9et9iwdnqfv8wU/+eWTqxWg4u/bZ9FPV00t6faPfzIey864kI5KBgxkxsrK05m3pzG
3LpNy3YnYXCCGRB8ayJ6dMyQicr7up1obU9ksD9Vd7bdfSBqjP6xfjDcal+r07GkUzhA7Xnyk6Q/
5u6MHHP1Le9YbeyzYi6BuRY3k6KfpNntp/aijvNvZlU0l7Rl+TLWXNeLXwnJufsu4n52bktHEW2H
WY5wCMrD/ohABV0dFONzlfpmhkQUIfOcp8axGqZdneW7OHH9qVADwFKNhgv1odFJHrXp3BQDB7ve
V9NUB+OqXO1h+tC7eZ8M1kehlw8ODQ8TEULvuKNv4HQVwiEV0+xLU8m0iDCpV1o6Fgpf9OrfrFt7
owI/NGq2qxV7DEBBBwo+7k9neWhBQgVRikfZA0CnSJCR6w80K+BKAGENrDY16Kn5TNoNMNLJH8tS
vSukdtjmEebHRiStSW9w5Ezvp0zsKnQTAjXaIN5denDoP2Z4y5DtNj2mwtlDI+f1p0pUqrB2yC6U
Vby54NQGqEpQ07sVJG76XU8s3pDYe2XWb+jR+pbyhXXa3ymVe1uk7RltYr8SeU7zSEVfjGXcdkq3
cyDEjCNsBW0mfWKYAcnBIesBcTP1vZwbGc0S1UD1AUgpHHc/YzZhvOF8f3TxhonblTUcD8EYN6Jc
1lLmJKJ8kOss96SEYFXKWABF4JaACNU+s4G7oUgt3ZMEzqQZB4Z3qT2UTnIovMEiUGIniGfHe9di
C/xq3dO5ty+hO+juJyW4aUnvidVu+aBmnnyPquc2G2EjRr9kQoqaeu8dU71corK1V050soxZf65z
67wlYp+Prwb2I+2hYvTjRSIsEnwr9YMCddOYmoOGE6D8ksXZgbEkIClx1/nWGGm2EqIweyxLLBpM
Ba/1bvr2gYlnJ/lUiSleaBYCQExp8JlPcXutOuW8rMZFbrW2rNkFYgqmgQKifWGrx9Ujjdv+rANU
K12kG3XoahJSCRcqU3yii7+NRzJlOo9YJZYjNBc9rLQH0TtHVB8pQ7wx+i2wmMTINWXwUKTITFOb
q0z9gNblVd+mGy0DYygevLp4oh75kDRT4y+OudvqGzjisSw0IIjfmr6YbRZZoygrAlgfGyN8vJEK
e+tQvIAUwr3Mah+iadWR6xj6Zaz7kAGdtajxm8q9nafHzdiIMskV8vjQJ2NLSa9idCdEICQE4TcY
mflBH26oEmDXBv2m4iDxKly348Ab++yqUxEfaDjmB6DhVDbnXasUQQ3CkQF4te2Rn5jLejun3UOd
PUuagCK8oHIiJ9VCEw0sm5yc7+ZqP7BRhvkJE/YgF8qBI+wzNGLXZhadzfVhZUuwcrpVHfgLlQ0n
74s7ra1/kq3CR8mN5ZCgr5XzyBDqK/y7IAcxEMNMT1G5n2kcP9YGjasTszgJLOXWH2dabVtEBDbH
L9XvWueMFBfOkeMsoQkgMVKQGeo57LuvRHcC5hbLVWiGX2+LptT15elAV18evZX6gMThR7B+wxYH
7olbZscSsrNU9jje0TT446jljh9Rb3/mS2re6opWwDqoSF82th5uwHBPPJqsMxftq9yVdMdJzJlP
F2CFMQZdr2/l8ed/PHP+7y+VD8oHBdtJvQqVY6BDQHqspSY/ftbu+ggTH40SkSLJkAvAVBD5MDWE
plKui5VH3QxZEFwo2U61ojxJ/97UUH3r+FxAF6nzKvSAn/lY6RfH8mGCmcK9NN53kpt+Fds7zAbL
KGFkdhZFS84/XTYZY+nz7VFWbCSpwRn+tZWFeqntc4alfZff2sPK9JSj0tVHw/hlE9IVFCrukzHk
0QzfbHKTPakxyNlrun3J0LYc7Huwb+7H5QGT5Y1PZ1XlSsp0L0OrVm5OVtPMvmvlk6l+gZ0jOs4P
PMKJcaY7lCqULBFt2JgY6qfOlKxNExE7nJdXKF3oVdrVbpH8KB9q2sDX+T7JvjtP3bl2+zsN52x8
hRLKOC/nQkt3yONzRuiKjOT//i3x8tBzKKl/HTnCOJa7GcXuGnvBAnUOfacw2loleWkmQddaiWQB
i8Mi16/8Av9opD1lXjdjXSTKnW8A7V000NLIDzWedlU+KPvyDdeXhtNYzUD6CZ4cGbwdrRo79iA3
6rBZa+prlvNMO0zozdmZEzWsyR/GTld58N+m5WTL+9MWm/46V1owOy/ORZN+lds+E8+1LLubt6Z4
U7zN72YRyq9/Rpkc25zeZeRo2ctF8I7d+pFb401P7j9cgyw9q9q+17VoHTofCUSK7J/UQcJeQahu
Mw/povlyXSCS7EuSvW19KcUAS5Q6BbB8/XfDldO8em1ykGZ4AsW1hl7aHvNFYvsF49QUmzoO61Ed
HO+YZeueb+gPPbGahnVfAwTrmYB1uQaO86JABtHS/47wgA2SJTQLa7oKJyqcqKvFrjPkcWa5Jnv1
ecVyexSRMt6BeEalC8vSe+dMoAxViGe5B+UfSUPFqZS+V40bqu9AaXPO1wzg4U0yu6Qhmgfon5jN
Lv+RfyDNgdziykdK+MTaSZsunxMr0HvSp1ID9ZUyOdTet5FfOCvJ9Iybw2D89/64Vwa47DQjCz2O
6rrNvs4ToS32B4K0BOurFloCueqYF8p6l+1rQy+k/C2XM0T9mVcBaZUrJbP5NMWcXsG21Cnhw4ri
9rom3hkTQGB6TbctkIVt1jrnWpN9KsA8FBieuOn/TFfMjFGZxSm5Bylw89UiD1gBFyQ96Z6sMjnZ
C+SM8oEPVDyY37wEHQ4jb5uFtsQYyuXUa8Y9Eqwj7g8rRiXFwqSwQFg9TgVnYM7tJ686W1qzq4Dn
Vgxqp5mnNVGPKMV4eHJTedGVSy73Ew65pJLFHBF4g5joKMdOjSqoA5uZ/uoLx2lJug+Z889U+ljb
cUV/W1pAedKs+wJyUS4+NUJxU9nn6RfmUyxKVFTdrmsHv6+pGsMLT2Hd6dWhgQOgvPA8OTlcsain
fKqhY1+zgmZognO5uvkKMMBviFMxFyGrEePzq4WpVrpxGRYS+PZdWn25YxHRwIo+zHF1HVYGLROU
DqN7rJJPL4kSrBw6NoE8Sdz5unmwd9ipiRt207ZvWU5LeWmIEQgOlorG1/7TMqhrtf/+W43/npKR
I1eP0A8bID+umM9jfuHsQ3W4UZjvN1jeXtocGebJxKuwCxkdcQlyRWv418uQd3rAdjkxHfj/UnS8
rfGH1f47oPE1z7dnjIO8ht66AU3hUWE/QJ4YunfLuhfxTVubwd9HVKSMhE0Z23nLpzBtGBLs3deY
nyTxQnlmC/sn15l1hX3C+HE+PQnYrS/t8kCsJ/OKjQa/dDTPidyojXvSO/BrxX0cN2/Hq3RhbMij
JjcX+7PANcryvzzAbE5Vzc9I7u8V+1lpry0ra28R4dpFQOdgGAsM/cx3KHV6k3PZ6nt510JvKEOk
bw1nX35ovTzooxyF4REIYjbMaXt3E5YmPRtyWFp8KDEFZmL8Y49poqAyrP6FK9pmQ92O3zT9LRfN
zoIlKq9pGPWjMXRveaveGby/tjohb3muoKRojXcuATlqJUGJ3/6ikAX7EulXxIorF8euvNjj8Fgo
T87cI0Br3/az/cxGZT6CP2UvKgVb3UujFSSRPSn9JA0mvKbNl+5hBEM3JQBA5sgOk5FGp15lUCQt
C2GItG08hJ1ax2XoanlS0cqnY0EcxhTphUZ7pTz1MOuXhYlhE3Hb0MWRUd/y3mNAI6Ykf7M1BvhC
alnJszkecjy6ucXUnUm2K3HFvPzdi0rEcU6m5B3EARi9eKUXJ5LIGbNid6KD6q9Gq/5qTMzsBi0e
vNu/E8QZ7tbXrDagL5qHwalO0vQN3YL5lpaHs8GZnl2W/LMjPk4Tc1/NK/xR6HoOArKbE7SshTy+
seX9Tk52q1NjJTeBmtnqS1A2bdTlQCJtsTcIg1N9vpcxsANcnRjWQR3l7hwt89oVMF+7fC+dCXNS
ZVipie5GXmtcPyzxJk2Amlj7fPpo1kfpUCycaa8kr9ysPpLRE0bzVzLykK6jFJ8elci2PmA4v/T5
ovb1FWrbSw2GQlqz87r4KCSlQUvvacj+ZI3Yf9wRPquTpEGiwxE5DRwT744bScxhH7dPkIZk1M2n
YgR5w7n3MKiRA23GIKb8g8DFQZrMaV7ut+a0uG8t8vT4+ax5tQQCsVycK5aA/lmnn7kWmof72Eou
3MIwqahB0e9D+LMQV1uJekaUZ9cu6c1cTZSJTAfsWH48SO+lIumQif3auDeFDk2TxlCifCyMtqxH
aaK5PN/9mRA2x59B5LV6W9DRwpIZ9h9jZhQ/9qLS2vkl3J5EWFMxYkhKJVjz9SYtY5yWAm6hywjX
yMZvuSK5DMtX4pOY6udCyYjPoWQHUip1LMZQ7jEaBB4ppMsFU0rK7AR07l1JVpXb3SebVr476jPr
Z2yzS9Eh+f8ySHO7DM0hTeq3ru9C1l2yYbCpWOqqaSL5IGx/6PcE14l5K7Ovwhn3ufodAzLk0tLm
eH5FJ0KkUtGWTDi5j9Nv3KXMU9jbKtkoZo5kgLCoKb7Y6AnrQVQtBIh8LZ+V114vH5T27uaqPfC8
OcRm312bF4KhuvjijcUt4FxfvWU8AdoKXE4x9efRrIIWiiJtfEHcWoeGrgwelrEZf/fFHoNE+DO0
63PlNlJ6aadBMV4EG9y7ykdlKFOYDR+97e2gENZLv1s8jBMGZgOmF2pxs5KXsxodjhMs4dCSrmCJ
AEu+pUVmcf+COYTNOvDsvxs1/dXUIw8Pz9uUnznYymFRiezJX2WwVOUqbtcNZXydgRZKs0bNI6VM
rJIjwZbN6HOSgcff+qvXWqUhuH40xb2wQX90+9jq0z8Y4gnIbrcrtlnAIOwamMfiztXzL7WCvF9W
pw2AxVohrY40w6RkeW2nvWtlcfL0FuF16qPWBsVKXU2EzhP4nJIvAKGgy4DZVGBc2WR1zUcHF66b
CdI1PdUGVTzqCnocC33STO0hF7TucpMGia2Fft5CbEqhV61t7SOpH2gl/VcWhj2FhGhV6lddd899
TRFebVxqMxaIEIEM7WcDdqGFmJOZ6Q5y8QFW4f3qosu1NjfGyLlLnbw6oFq6hFvG1Im1649bkf4z
RaPsII+Z50Gl0M1Ud1pZmJOWztXdli2wBkf6d5zUvc9aanKMKk6heDK+c4pBTtNY/VBitmQH5r0b
YZ880pTyr3YbyWXznF3WWNOdDkAYwP5ZD4z8/Wfn0HMbHuyxRSbGt4BxytZb/XyhMIi+FaNi3Hg9
u1SdgmLaAI4gLvi9qRPeVJNDJ4l1EFvM+GD3hxl3tx2ND7Bjqndr2JbTBmt7UuPbuM6ynbMZv+j3
uVFVJ+9p0qyU/en5shaiYdVeEQ2ilqfL4aPA3CdIdxogsH4Wa33yEJkPVxF/oMYCYdgUS8AoNzkI
SLV25rp9NLFGal32gegSSP1Sf0xZ65Yr2Tz7nK83s74+Zs7yonYLCU2enhDRgCEXN7TUNf17wxgM
fzGsk+4C8rVJdzetnThXcYKkDjpjySFTRueuSOuTmyX5foGxDzNuo3UCaT4sYE53lLq4ZAT09gPa
Z/6qt22gKvFrxWBVP2mTX7vEeBnz6vqyHNaZVPQYPUFd1Zv3oi+uWaZkYbsVV3dWX0ae2/ofT+ex
HDmyNOsnghkSGtvSkmRRNnsDI5vd0Frj6f8vas69m+E0RRUKyIyM8HD3qPwnwxrgWtSl9zi34a0A
GXnQrOIVCPnYz81xhL+5s/vxZOXmg0VbZOPZ1lHV04OOUO0BONXYdnyU9ejMOwuTSoEV3A04Ia4z
jmTzY/iCLHA5LbOaL40NpKdKL9qg12dIPVsTKSd6gRab4nnC2XduOzjpc+hs/cgdL1h3FWcDWeSG
xkcIyFLXZ7316ZS1zPabXaV2eTj467ivv7S4+kMfgs1ruG+xNQChpARu0y9/1MLZv1Li9qOCIfg7
IwDZ6LGbdivFXMWv1MrKX1xqtRvMgbR0bPJ2PzRFeJ5zmkjoH7EIKiDq743Io7vrOuaDXyb6MeZ5
HAPHNXdsVEtQ7uQwZVjlaB1RBDombTe1qZloVWGemPm5c520xTx2fnuoO+sUuP5BB9Ut8+xhLkis
oAKddMyvMlo1O7PvO/xu9O8qgc4GcdBRGsotDht7SloWHSAw7ZP0Ztjwaj2rsYFlvd1kzv0GQgrK
KXdgH9uEjaTwL6lJLzqh7YCBH6kbFI3txOz3VwNK7a5W+WuWDtCQi4Kh7wjGsvB3WbcuJk/pS55y
PgfY4lFDz+a+Zdc1dv45VG22ApCAotkWayug8K/Q2ube/NQPLkgPBOyohtK72KTIdv80q+TJ0Sx7
lYBppmUA0EzpH0TDJYucfzGKSoumgEVWPk/uy+JoW6+rr86A8i+EJAIt0wYILPsHIJSEBn1dmGgM
GQnEGVXD5wM82tCff65j5z0Juyc7HjZ2S7gyxgtQKqkGWCW6by9Ptmll75LSY5um+tWZFRzrebrm
0wTDIOBcpXl6lCtpaIi4Q/BgQa9nsaybEXscS4fQmkw3UdqGuPegtD1ws35h0QEPiOipT6W2dv36
q0cKYBjQBhiEYsSLho5Hh5Echk+d02IAn+0X30q3YQmoZ8Ye8rUA11dLWPeFf2yWCIG6cQZyfUQJ
sfWW7ClxrH/24ItMTKezXWRPhs68zTJNHMhmiUuirZFTjzazmQzI+hjyumrX08eqKBEBU0J0tfYn
9PgHYyxRNOfRR5x4L00dofAFhzmQ/15Tz603ePPvgynbWdm8Vdw/q2ieZy+/lSo+tYn7otu+xi/4
9PCN8lvT8wxgIt9hnjFs9cKk0KWlo1Sw47Da2W4FqxKQFkrBAN3KGJ1bHqtPDFrcjZu5nOmR7e86
E8YH6qtp2/hpvvKY/o3fzs3Q633cDDoyPwdQHuvJUKs+40J9DrrzneGwtMEV529Lg6Ea2x0m+J91
pT12qfowG1BNr+gOkEqgx/aUVKX7kI0dEBQsTR9oLMOIm8qqRwCZ70yNHTqr74ExdHikwSXInUvi
dFv8Oz6MZNo6ZvaxaAVNPC18CYb57Nb4tlLQ0xRwJuqRmia12ZkPuIddaK2+c3B8124WbvQ5Rd1k
D3+gae+CkVHYo/Y2ZglUM7KIITJrdLV1RMoK5TZenFc1jRdlosF2gu5ZRepLX+qraaXXoAlwYqvK
fr2AMQyt98yk+49Bm9rVFLKq7awdDtPiZxtGJ2yVjRNl7H4mk7nQlEMGxOzSZtVP1m+zbA923K1h
NKqVlaevaUUfvWsK/dBOwh9M/GjbUyb0cfHlBIqJGeg/zLx9GmzSCCuzGAVUTYdsDl4YKgV4ULbO
KtdyfmaMSPbo07dwRTVfgVGHz4YXPLnG/M5h/Vqn7rnoKG4te3m09ZK6tUne6GCFa+6zaI64ATlb
njSnmHJAFt+49riHKHPZtgoMGg1npifPXtSdMHxDvhn6KHi7EqCidV6Mwj957vIFt52Z21PbrtyK
MmSI9JMXZTedANNE2Q4+7HVKlkvteX/wPQ2pyqdDqDRsPaf20oy4vlVTulWYw/bd+D6XKt8muLpD
ARtZmLq1qofkRA8WjwztANEgplFqbnDNQzs7VdBDalL4dEuBtM7QGK1QjF4m273VeQFvYRnH9UIW
hguettJnyhKj35G3HxvI49pQffYjQ8c6CpUeQXczLDS4VLtj2vhPPZKBKh2Nkeri57yuLrFuAlwW
2rU00aHX+pOn6Kp0CTwbd06WtY0Frp247znI5dDVR6bJPWI5EKNeJJMbeCfGHzwz7vrN6tUa1U61
zkFGEDYGMO2Ico35bPBGW4StPGs32M42tL5ocN/QY+/9Ypqx+kOZgAYLBXD+DEPlUjnNO3HjgGxk
C7PzyQI+dhkgFDGvOJ+MYt2nDaVbeQrwY8AfgtaEXm1KtEVR2j4Utv/NoI5vn6moNBH6LQSzhyX1
3pooASgBC8icfVW5EP8KVCjem1YauBbXz1qC6E1rQtBJAx81CFaaeYjd+jkbUInbCTlrxfA2S501
u9x30LAR6z9HM/COxPMCDU4rCansUZeVPWekfs6sf3jp/JPO3nNUjacmVE+2Ue1rCtSwsd9VER1T
b3gus5GRV9Nr6/Hv1Gck1cDyHsdyEyzNNZ6aQ0e3fGMVLv3FeDp7TIJjYf7J7XRbJOND4xonLRte
avhFeN1s6tEg/SIF3iUzI2vCoKAjg9+k7p2KIv4Gr1j3Lmt30ENa20QWMnecwVDgakIagiQDzS+F
Xw8jdQOr7Ejz8488EAP6omfExgqNM3LiKYM0Pv72zPbRNocdO/7iG8w/iiCALJpOJ6Hb2qqGphGe
6caSw9OTiU0XUpH3aKKaJJWmYaHOZpQ+QN1mcHjwMIBu66r64/bTtSABnwoZ1JVqn51yTz61Dxr5
ZLsMwakdo7MaXSAi/yg/HHp3AuCJ9hWgBYqz3cL4JxcyPcbOUIUQN5QVj848yaJTiftUR/NuXqIr
k+B+K+QUczu/ys3K6QZjsI9NZOTAmSomPA3zi2VN2ywF1gCzNLrgCB89Qmfl/2pmOPvgKEyy3yA/
W3kpVkYuSPGiTgZphlvbJ0CBN6B8IpKCsRkdxLRbT+3XyTaeEwizqHQQ2NH5HQTRBxLMsubNzPKd
GCB1TrYTgXlBNB0gOoDFNmm/i7CONGjH5KJsB2ywSUEs09ka3btbWfvY4PSt8ShcFHJDCslu6uAB
wrWD0n3IgJqpRw5ysjCgZRME8Ij0EXSG2MF7ZGn6262No0Gm7nL0G7jUNbHzgsBhoNaefmLXPw2u
0+6mYTn0SDGnhpFMTnrK9PY5g2nlD6Wo8cESVP6AwQQqO9DTZjySPp9nz8GMk3VXt2iWC4VrtruR
91VKaujoPFGdoYgcTl6HIMOJ8cY197VThyuzRIflxwejj166OgxQndFXNYNjlYiIPuubrcVWXxXJ
AEnH32G/B/yk00DARWEItE0rxNcop970OgfldcHM5nCneCIzT0Y85I0iey368og8/U0iSM0G602a
udzleg4vbrsgFk43k5fsbYC7JYtfZhBKkwIKC9zf9sJd08fiYUDVHejDvqFIVF61Fr+9lvHYAsm6
87i1qM6zAnIAy0R2yziQbRn93m8C9q5Ok4QeruGhgPYNTtpwvLSVh1qqIL12gUgM3rCFL5uSqq7q
wL5Vznycu+4dswvbQt4rca4zlweHECoX4TbSC2XKZFhdljJ6jzvccZLszSP99SAFYmC1ntwYCKf5
rGuOHG8O4HbYJhITDCQAqwGnTLSVyIYnfBN4armWjbjImfHKqxhMEYwzxwDP38YDBIHp8DM1yoOz
kj5Ycd/IQfhGO2grt8Xvl20WLY/UFafIKpxTb1uwYjgp2MrvJnX4UGVvlQD0M3xWqpOo1z8qOEUx
ILvu0vzttfyRCvYjW7g/hOWx5IPY9l8tVyu9b86ZHejEsGQfc2LSfbg1oRZCQOQ2QIhO6gYwBta4
hnQ6st4QO8vA9HIX5c4Oh823BQ0CT0ffov+5zzNdCFkuuvNkaK51qR0QsuNawWNCZFHsFI4U+DjY
aICwVU1tdQlZga1hnmvboYDngk3LDyE+YRswj5eOO6m3ZFULlrHRbUAjOWblxab/ZCwfLdVggN+K
l/zGEHUdIlrtftjdSBYMr9mihYswwYIviLUNZlYnGSptSqkD+QA0vJtIth1710bq6Jn978ljUB2a
W/GN8JabAwOls/4Gznxyx+zb7GhjzrNzmqzuo8uWE9y+Euab8yZhspw6xCcYuRrTxUjHDVUz/hww
OWv7nJAC6XG9kWNkqj7LXv2agmDljDECJqiaTe9uTRZrFL3ok3GyqY48ogmkk6eOKqYXILDbWWFz
YnTKvoc0zdyOl9HJn1KY38yRuAjxgQDL5y4zzCMc82mq0G+W/dXhxUbnwyc6Vj0tLBJYeXR5MF07
HweJiZ7LfGqSYNVqJBIDoxqkUUilJV+pel5cIz7EmfHUxQ79hgez+ylLYxNX/q7yY0Z1dsiD0sci
5sLN8qiMT0kjULRL3oqKu3qbYv2CldOahJq2wleMuMR0rsP82MEl5Zm13BZ3HLbyaMpkpAHcb/q+
+SUBFFn+Jmx/S/iUH6d4ibV4ZY0cUHKQp/0t1sNf5tz8C7sPWgNkzusUZE2J7pQED0SbdpJh4BY1
WudeVaRE00uXxV/MZITx5b2YUfIS5/lB7nTqQfYFbq1RKqMKgcgzbPkQCakVwrTrBEE0LIHTiRvN
ABuXDQ8DdT8lCVwZDe+RdL9oy43YQks7hT7SOR9RcCauyAis66TnRxRRu9qu36rG/DQ9xBW45ej1
vMWEYpO3MMjCcDOPmI54amtpEHeu3ZSdrd5kTnF1sOgwh1DAgj6/DU37tLCBk3nYYdF1njnMG6qr
MC5ffJd/5y4+aPluSqyTs7yN6gt0b80X3+pgrOfbrJoPtDpaHosRwkYoj4URvOO0jd7Jn9Z+gGzR
yBnj1sVnJ0TbkC0H+renWR8ocUCYXXLDaY5OygsuXpkXTKYdVqrxT5bfDzQkP+IAC7NWQdgQYD4l
HIYfaQ09vmz2S5fTsMJAJUi3su2L2LyaSA/l6VcMWRrnx2wJOQPJuJEJa5AP0yLYkWkdMWvnkGs2
DieRPGyLyRpW99PSIDWEHWSfM+CPjJ+YVNERZhIh2NfEUNUo+pPMyYOKJwL4sDWtW2e5METLTQ6b
LyRfqJdsZUc37osMMDfZbxPGFdIF8tOHgQYDXJ6DHIct1ziLsJ6GAGsv9jAMGtpXRfiLWbSsRYs3
D9roFvR8YugPMs+eQVIvY3KN/WkvlxoF4xZ9oKwTbGUoIhF24a28zTr0vUjtO59iqgY0I3zymEz+
xIxv9dI8tom2lzDr8+IZOd8SRdcM5z25Nz2AHh9vlfs/8tzk0C3c+VkpD86cvZOP7Od8bNzXePCS
JfmAUxHZGJYV0PTDFVfPT+Tx8SX10sMY3JSQNfjQOo4HvfV36EWrl70OPENnMeF5aTir0VMwEAZb
8RYX3XWeID02DvJgxqzho1xbdhb5EB4vLkf2cUiCjcCPcoz3BPPa/814wb9VM685XE713K282gLn
fJt9996mQQRFsKuYBzDP09qjAks6hlmTbEPMJEWv6HBk458M2l34rxsoFvOPjuhWkfrLFofKMqkv
qcfaIcZjct7ido/ANwSMH1dOZT3C7YosehERI0iGamPQrggwfpBtEgEETn229f3oAcNzODsQ9YRT
xPJgAUr+Fo0WFcC3NUGW4AU1v9713KFyMdeyUiz7EtHLkxSnhd5XgGoHdopLSby+Z181xJ4SCALp
z/LheF8lyCZQJVJ3a8PBxkf3FlE6i/jgMyip2HnmGngRsJ6an4YC40H2u5daB8uuNpn/0wM3Gvat
9/60TNySXMri8By8P5xwBa9um8HWAgy9myWV802lySbHd8wgGxvJXOfmGwxqZybhBg/Z3WjS36nS
s5ah7m/DaSfvHHpYeHRXud0m0Dpv1/YURoO/H+YT69i0vL2Z0XO3uz0m2GcsIveS4EsKq/zh2BJM
E1z/SxIZ9teqo9/mR9RwrFD4Dhw5SzX8zXCJkAVa1FCr64Os8H6aoScEsKr09ZQIyPiTDdrjIvtS
c4D6cEYEERrJKvVOg6zf7fnLiDOem+mn8b4J5oSmLRYy1fyiacmXJJyNh2K3LE6xBeag0Y4JzVNK
EkQffNPg+aTDpNU5PliWIWINjCnWhOoCi7+wGDBjMM4SmfL+xtMuKLwpNLfVEm3l3JDseVlsSHnd
ezfq25JSWp5q4R7oeXbZfI7ct2rCFSrX0fuM6y4GsW+Qcmv7uglvHhrNME6Oag7E/4s4lefDL8vp
9rb3JbVKLqdnpnNka5uqoW1M10ZqhsrJm3XHAegVDWQD51pS9LkIaiNcacYqF9HAPXqYdPtHA1GW
Wx2Qeb5kVCRy1R05geeSitfLoSaVsLWeO+MfqCy3+Pt9aOaj4TQXBpdRWpvbqKjO93FTPDEHKww9
+oYX/+iRVWQpBTL3xbGWPb3TEHshCbIZKVMDVVCesUA8RejvVOHuJJTaF29s10Y0bm0yajkvKHsf
6Lb2BNUCycOMRPgesb3pkdNOdmUA088nLU5q529Dy1YOAjudL32wk4VFGCicH7SW6wQHZk/KR3u+
xR4eBmQOpp8zeR6jSqtcV6TuBcaCyrrFWIdJOVmKIhSx31PkN/1ao68pKxLDnVU7pn/wK9qnhNGi
yo9tOe0jA6sJwifSrZitkqNZlRCpY5gta0zep5mOHE6p4277/ESMb7kRS6U2IWqI0nkzSWfjimE9
HTSa7kdACfbvRC4voRoXw1IlRwdSj0QRVl7IQ6WrrcJ3jrCVzeMbnO8IAIZLu78fOUpF3iWRcyFz
R2y77tUXaVOIwQ2thBXLybCRfmE8VFCiXeSmZNH93bkPCB+3kmIWAQzq3nrycdyS40Leng1f9n8k
wc6RR9MWuC8fnLs38oEnGnBO3TOS+I2wyeQ5GCPlO1JVEtuHigJezj4tRL4gd5+ILk+VtF4K0y4t
9wQXziS+wYIywKTIKCEKDpwp/+/4k0isIaTOsALgg+PqvY5RyjjGuMNTWKKgMf5tWMGpeg4y/1FS
Ol5PatiBvLKEqcRJxUUxiwMbN6QEHAVyzsply27hXOUMlyVVLvqeo6ZAkpGm+r5iSxnqYyAsErvl
YJXlycYwF0RHRB2caqAkjWsdiotsTA/PQomaM9+fcuh/7I6gxdmkwkkF4hvor0+SlaffcsQQb6TI
b+EMyM6KSnpW6hkT+7eFzr2caaxpOWwlKZJMGCRma0Wf8k6yNni6C9mES6rJ5WFisibyuNRFkiOT
w7DsJEdhRfHxlBNt4HTwWQUOMChP5E1CnvFIReWyXbhnnjXvHN26Imz/GPDdjYb+2NbaccJuQrm/
qB7dFUuIuiSG/r+o7cTw5mLQXoMRyTT0Gsh8DGUdaClHMLq+wzqDWrJsSxr3rUE2niJSZT1xuIxy
evr6uuF2tQas1rD7AXP0136tv7l2f/a5b5Gjb2MObxv7QFRjaOYRMiwFz93HpbM4+2Z0ryOoqenC
j1uX+++TduMzYEKd1rfTANXX/DZd3oR6R9H6nMnaPWfYQVQiXg6PQttVfrovBn0rmyVjySdG9mGG
8Dy4vZNwstIbNqlPvV5CPc2Z5ENWaIbvyxBfwzbkyJ8OduOeEhPxNw9WdqCkMwwQ3zJWBAoTjlPk
HEBsUNuco8FRbhWPZNS0aUlvupeycs6yQdiiRd3fqwcpbpQGfaqutwQjs0+ZsoZnKikSy8KMo4Nc
qU1GO9ILDQJrPQCBAxghn6Rbav9AT5QCSEJCnP8UBix9w91PPPVSKKH5vCMm4CApu7qNk71rlhtv
sV9YRLJnWVLIUPY4TVyl0LC6vW7fmgYiDV0vPUKLE4cLUjFs12y9Pg9ltUY6vZvg5DTsa+xA6ViQ
CxeF8chQIWRMzaGszQv+QbAVWrgHxcwWbA5y0OZ2jFdfsp81LJhBh+MWaKtlxI3uShcHBRnni2c7
zy0HQRi4j2A6Qk2r1v3QXco0e6rbmFGxhAjfO/e6iQmS81BhXzv61ScjQp6bWQNajR+pej4j9oPX
qrNTa28OFDcpgOUuuGb3FQTlvk3I/Oo5fdAgV5nVH79zP7oKnbwz1l9gze56UCn9eaext1Glwk2B
k0zTcKRbTgvJsX+00+wM4XGlxhFM0rwUY3th8Z4KbFCVpd8S0HHmBVzcND5xGC4B9qE9MLWsAWlF
+iDesmAZxr6TOs0CfMuS+CPta4o/7YJVFq5x2gGl80kvw3v5LonvTKEqmT57JqbKDSMdCAnjbgRw
G9edH6LYeyos+1c/+69lg5qd7hZGce8pxGap29t5Ofal/6fNONOsGV/TIDFWzmBjteohDQ8KHaUN
2GPhFbdAX/6Y5I5GEW90ykQ5EhFEHNVgnyQfSMDUWrA4jQVjk5IiYnvEK4ZXmqgFga+WGsYFyjdC
HH2dLbXOScNXRi64i+Z/KjNe+QSf2axDCW2yl075J5wMrHuyKbcAUwWW7E1m7DCTAMCktslv5p07
szXYNAVNTElgehrWXo6NzNTSEuJ0QS2GnRLvy+ECdwy+G09Bsgi4z1hRbUZCPqTmR98o9hwrOXSw
HrxiMj0Y4fg6IjYQxm30y5DUIIV8zyzsYHnV5pv7v3OqVf5LST+BLQ1fT6pDLHREGeDFT2QAJXUy
7ynnkeRQXIfAfnIqY4Cwh/bGBdLWk+pIRSnVxWGU4rVSJ9IBXgVWD6AFxS1cQ3kRLsLVaOLpNCH7
24iKBgCTZK4CuUufWyAK3qJIfjQcErWiABBuN7yoBH5JrnjF0kFIwk5PKUEI0KTAd8GJXBwxTXPD
TV/KYYRml7ZkAa4uRyafwa+LC4CWgBT3dJrgiGLiaiz4ksNlDLifws8baFtHaAjpqdgdzFHtnY8o
zQZI0b+hQq2pyEdidoBJRxUGmKe1664O/gSlh3sJpJA9Tvspv1fGbyXTKwmGyXiRpyUQLEe8v/yS
HIbzJWibD+47ry8fSB41FUmV/MDwlrsMITCTlcExWU7jWggO3PA4OHdLyvE+vcqxIY9Cfpm/lofH
EtFD+psYMIgXFQVqpeA5/GT+g6I8qep5Qw2/kRvPL8RUzSPN517kIqSkSr1yh4jbgkl05Y2V0/Du
ktfw+pzV8l9Y9QPYoJT8ef/Fq/BNBfna7U8CS7ESeEpSrEgFOnIky2lrcW2cm+jzYXZDXuS2QtnB
V1GS7IjzDHuUlQ3OpEjDJQExYPHwozp+u7dCcj4py6ERUD3dpSagLWRilTYnSIoOmQbfHTDPhWk8
08IAlLLM8LfhXGPKLQroowr6M8KiT/KmjLxpnG0yAG4IRZKln8kahKwhB6aADaXsE6o4CxdsXEU2
FqSQrrAf5Gb23oIWJZD722K9oWxjO9r5q+bqNBDpiaQ7h0o3aeq9BBzuGTIeqImYV5Rv0kqOA+pT
C3iuYrnH28nwHmFW3iS6SN6YsNpjwgIjYV4SfEi4nZJAyymJ4oC1b4fHIiiPzYQTO0ZfSiATPrlV
FCtNoxFZ3O5JJr6P49lxlmObBmspI5iKfg11CzSq8j+4rcjUTln/ht5wI13t3vF/ZYN/zD2Ftkrg
bJYSfT6V4zECeZXDujWfuLjUy0SRyDqhDuK/uTNcUU40kSuyIP6U6+SiBaBBLcRvCp/EKKyTxUGD
xQhseAd1Y4t20AP23DmU+NPovQQyfJUGfJxlH21CfWtzorO4pRHkTN6j1D/cBUkKqqi43FE4aDrF
Ut1IyLeuRR8KFrNJmylktBtceYAwe6wvsYUbG40k8Jsx3scunAPbWWeRt5YrYD0wDwnBOxkhYpoE
0o/qpT3/BiXXaMJnB1Wo3uML7D061kOVPvNChWUBlmW7MfjT07TDcXPrEOBCx3goaf5Gg3aZYNpi
W0dT2N84cSDbYnDoHrndZzkCERPM8rg6YfXzS97XoZ8uDE/tqqfhBtY0Omj0m7QOeaACmfktoBLd
BvYEu1SKB8cyXiYXg5u2qXD5mJmQwPw2LqmuxyNI26qyyNSWDwMvicyxNjxzTRFO2Fw1FUOjiK7u
c4cbK/LqF8JuM2MT0fjXpcFQF2LFoPv7uPrmynt1NMo3wR7dfrnHcpJ2nr1pYLuixUQ1fIrJ5HnC
avnoaGhhCiSlIrY1a4FYyGSIFTHyoIhkSBQ2Uve3lNuCl7JukG8fBGKXWN5C7pBX5HGK1oXNrQU1
nrQdADx5/7lNnlOqGnwS5FiAO7Ef1FH+oJXOCpg9fyjBYhgBOawb1Q6IFIMi84Os6tGQui5DB9Zp
7j0F8QLrIQ4kXF5j9y1s55MUSxPpquNr/4YgPEvi7pvDoSbQusYfhE9J7J/03PzGPWhD3gEor6Ep
Y0Yi+g5eXkiDDTCiNSF4xndP2sSSuMwgj3EUHIUnkvrxqUqck4kacwAjxCkeuy9nZ7nQgtJ6JQWP
NGykESOBSSDOekIMhqfSlPgg7zezB6E1vlDmbAAiZRv7vnkv50Is+mV5j+KbbDwkGF8v6nWxbow6
5ZCoNk5i/8uhGk9dQ4cRO2mEwyE4o2+/WEmMcQ2DOtKYHP4tZGvAPMYACnIibQP1CsEZ6vgjxNiN
bCXiPxZlVDZSjoKbSKQymQJZyXoicvaBSE/c3trIOT+qN0bpEZPHe5kqHSh+vycoCBjixWhdr0ne
buIACS63jB/+F24IdfJpZtBeQT5YsALSckpJ9S9wnOz5/9IdrogV17HS+T9iDL8ri7cYL1L1DU1N
Jgrvg7yERSHnixSZco/JPCJA6bT8pnjkYKwaLAvgVrJbyTUQfd0RHwEZCARcFhdHdTKqIzYre4Es
eD/bvhBX2/CfdDBLNzwqCnl+q52O9YB7ePKsIxVo9EDCZlS+yz6Kb5TUPeIcOi80HeXK2egJqwSI
iyJiJXuTc5mfCeuGdw4gBDTQQcOciR2IgXGESr8F0Aap4NCJBuwYXV8iptTwNrCxOQF+V83Z03+B
OhInpAvfoM2YPLz5OdjHfFOVpB6KyhVniuClDHHs43ZLyh4unCtyV6UWl/o4GTxU48mZv5RtkYWV
3A0Lt1x+KPtNYHR+/39fOKIUurlZZXsjYKoAi4p7z00FS+SOCZYhm2XITmgemVgs7XMqTwkPvAg1
S6vM7TL//LcWdPUxAr1xHEm3U3aaqFLs2z2asIwkYupsJV6VPS/b2WGNW0G3Jshyxd1iyD7acvvN
Ub5Rj9+VX+Lf8m5WFN38mG/KOhfmlwPwN6A1BZzhWvgBedHoOYe6bB9k0/Edvu/HTzzKtnzyqdkM
ynLMttdlen+sbppuwMu5eOSffvmtKL0lNZY2MlUvKSUJWgQiyT3hLmIoQFkDBqFhBPFS0yZoF9Y3
EAVZ9b3ZSJdmvuXmv4W2CBAANuHqYwrkEXEN+ZTIWSjAr2T6WH0aLME0VnsYhjvhVgljglcmcYHq
BQYawg5lmfDnJGYTZsQCQMZ2tJUlJull3aeb0XjlQgUwamjayi5alNyNfnKBzzhrwnc2muSFbFVJ
Fnl1vpDGkgo343eAhRLhXamrR7q7gKzYMbKn+GZC3Ql5RnJl8RjsJGmk5ztK/cODDG1jxVif5wRI
LQSfkmAKLiEfFMFo+E6MyrTvgTItUvGeC5KjU7Y8ZByWeeW5V48ZGIK5Th5TOvhzSZDD6lu+ldMZ
lDIvoTOngNe7qD31zr1HxUsJJ4e7kkBPloRdv0TwbOQxQ3rggyHB2DDibjVyM+R6QMFnQgn8TQgn
gDSy/sJ3HmqLWSH0P8JbDrouS42dyaJhBU8MTIBAtZYonKu/+UDzlCSO0Le0NwcdgaBjcLh3XDBq
mnXVh+se8J8X5r6yqrhM6fr2RoaW9iclkV6YveH8ZKm9UdPjTBhgT4Fz8WYSzGVHSiQHcRsa1NNJ
I6cHW3Gk0Sj3Du11miDyoGeSscr8D9rlIU2ono6oSy4jXVC2KJbEcIb4v0tHQLTT5hiH2B8ghbqn
0fUdE7PsATLbvE5JiAVal9Qup90eQrOBkSUfNZnSf/yfwIecE3mGa2L/DnArcb+z6eDnKfOqOI0p
zgm7hrJgalMdFO/KEJyuv9dtrHkL+w0D2xeSNxscCpBBlq6sJoFgeARLD9DTOFsGnRwy9Fg26HBO
ezdC2krMFxJJ2hmbZaIPSue3cb7k/KsfePSEkSD/8l0GYucigcOvGDjKOdz7k4KaAwnJ0pfEo+fw
FCBewrjeYSnEKcJtMUiG+OP7cQVV5L4u2B81YHbhxs/hgD0G9Qtrhi9SltIb3U48EwK/1RefkiSA
H8nHoz6TJjpEg9xZcFkjRVqwIgWVYJ9JHkK2v3IgnQWlvpdPyX2bo3etGvFYxFyETpgce3YW0f/I
jlP0LpuKhSS8yowdUYA1sYUicHLZBXTzhO2WdnQJAflKpm4kjIemqJVMRwfY4C5Jw7Om2pAjnYOU
kSfMArvjRXqSP1AbVzFbYnGRhzRP924WkjPBnqUQK8f+LNASm0r68OwODdonAlq8xlYh4jHs3NKF
ps6CGBf8mC/EALlR3Aa6XJJZSaXMLgSYX4p77dBwZsgbSY2uO7OAwvJPniVrn6NWPg9hW/YnqaMc
Jf8/v/2v5y17Z5zIanNBXkhoG1JXKavd7I8Lsi9731ogq8f02ghPBS3MBBMpt/wLes77yN6kw+0F
J+K1tJ+lHJO/mnRwXlgGgoHxe0RButskBB4lD7kAsOZM/kdWljFCoe9f5JyRd2AdSVdf9i+mLoCM
NQFdPIW7DYanh6h+kEJJTs//ZUf31JPMrqZFTZbAqrnzUVgTbC9HOgSEbqL+vbGd1s9cseRKhFYJ
TBmBpWjDe5Ofm038mqicBYCPM2vPK0i7gYeVxfWeIOKAAssqFHqVYzgHt//VMJGB5p2sfJ6NORty
VkppwukuWREpi7y15toHDgwmZkBxFuLTUlVQxXIASbgpIT4Gg+MfNUs7OlOyi7HhC4ICIkyLqV5j
79z4KhQO3oFTF3UAOrv+i20q5Dq+6J6/YzhToKNA6vfLWDxBBHk00vLJcBX1m3Z1oY6mrk/bRWXP
YYPtJet9yapVoeBNQaqu9OUtKoc/EVaTyWDQ87LbT2umkPeXkCkV2lNmNY/NlMDFD/YB/tf3FKmF
BJcAYlV99Zz3nA0BAQIy+xVK9os05eX2R7l5jr0AUWq8S9vwD9A4PqgQ9dum3oEg5ZtujB+dyD0V
Tf04D82BAQjXunKuTdvshCKVtQGV9RS+08J8D6P2WRrkXTGdxx5lLO8/uua79CK6DFeqoH11M/9L
KhDmcJ2ZenX2/PkSiiMAzilNQxQIbOEo9yaSzb47ll3+kDTGhcX+ghEwc6iGkL1tEsd8Zpxj/rVK
ev02BJH0+vZu0x2mDj5bjEViylFm6xG5cwT84PUhPTAjPUld2A3+F6c/1Xu+FdDFotdfgJ1Jr8DL
Frp9mdpCXmICDm5UzGFJm/4sHIigrt9S0obIiiFNUwTHWr33VUjVyCbxHQ9VTl3emABwMA3/zLko
LFrT0chNQJa8BhJVaFf22meVGtZyLmD9+P0Hk5BesGnfaiN6Nu6zHMNRjMxwsC7oaZ7uZNmaDsZi
Gf8k9kWmB3MHTwQ4bG1nH/W0PNqYpzeZz3zB6jiOyXly+4sD8WNVY5MLBHLKlvatV/aqbn+EQTlQ
PN7bKpAfWlgAvfhICWqmEuvJpGk3OB+S46JdF2bznuIVnfNvrGO/Z4tZJ6HJBMXiRoP7HQfOx/+j
6byWU2maZn1FEzGux5wKECBACOR1MiEt6R3v/Vz9for/20eKZQRjuqursrIyqxDd0ozzq23Nczw6
8DizB41OYh5NuDF4xkMEB1gym46AGcFtccAdkmWRVhyDMOgXcI4L3Cu9VUMEF13nl8HEZBstJZOo
5f7G+h3JeWyFyBT2N4Qfh6dgMMi5eA0VCIBdsnTfraZTBOntS9Hl0RqE8k0aonaKFjx5ZMVIZltP
txit4D36avlR5E1SWabLdH87tsni3MTdgGRIjSG9TJKTa0cBKgT7wf6rgbCzperwIZrE9+3dD+wN
06f7ackgBQxvQ4waNlisPmkrwRo5DA3f2+TTNYXPMJsvbvvUEERZJRIbhYMSO+WWc0RiMEFOkqI+
647SA/WYaxBIRYj3kc2hWZEr0uKkCBNcVtB6Li2mpWXRaOBkNSnS8e65k58ZQLP0vYjiHVkzsVbY
VIIfUpJZyXCV3IwglqU/cjBK2aactyCuti1MIomVRhk+lXH6Qfrg5akU1l07rmwaMAkXExbfnSxC
a3wmo+IA57O4fuHF0H0m/5POMJfHb3O0uGl9FHiFwC7JwUxfgb049/F/fI5knVHT7iVUw5mK2uiF
EN6E5Y7IykECYQShBTmkBTkugaZ0s/uR1M/HrIcRSMR3mCJybWkZUeMTj+jGPTaIprhgYrN/kXul
a8GZAqAiBQRHLDUGxQN/y7Xyxufiu9GPYvoEjsDTEjUNZ6Crqc33DX03T0T2eaZy3gkZBpXBfi+1
Cncfs+EmsgI5DwPJr3mgZEe3l1Rds5g0M3+DD9oUjECaaC0EwYPe+4+CJCkf3QFcSulW8A31+MKc
v4bkjUDs7Dxen0QpYR3dHHjKTyMd9zaN+jyFZt1fBlHhNE4JdNWCfjNvIeXsF1CMs5JPNUmMOOlI
0ZBnlIyEtDDbD/70jynDO51/7eLyynoEQp1l9fYFzobZUXmIudD8UvRPLWazCkA16VdrW96oi6yr
1NVygSD2IwpNMt3D5Uh9SXsd5YKG6ChMrAzRJsaKnqY8f+j1H6P27kLkkQWir4EaGJ9862h5szIE
RZI0MIgiWCWMMQePkiDaovSV0XQBvndf0+JDgCRpTEtvxQBqIJbALgm9F4qmjLfJXbMSc+dXFhTE
PtZfVV1hH+kO/HbyPEoRWTHydMARb9lLi8oRutpGAKLyLSktqEwDCY/syK6iQzN9SU+FYmAn9FQ5
Tflt6V9xVXyknCoe63tmgpVso/HSPY+fbxXwSSBU2YoLzBAFBs2rJSmTLhmXCXbQu+RLBHjZ6yb3
w+qjVqni1//bUh6ZjhzdsJybGHU3YOkeOH8ktaUypu8FpxdeNDh3bz3Fbo986398BL5KSaFjjfMD
aWHjpNVGGjiiksQ/dozBLejV6lDboLwUZxOgzEepkkJEaglwppYsrmJ+WMp7cG2JahRuXFVm3sKJ
VLBoUslpwdIRIkEWBBvJ6iki9LLchO4rqL7HqUc5zjsKCGeMioF9SheF98RebLvqBCYjfXzBwlFn
P5gm80IxzCx63fxVZ/xSeEupC2FWroUSXZY+cKs1o1gI5M//RkVjlajlXiAGrBLuXGTBgGolBnUU
sAlrUPoKNk0B3hbvTN6/UHPk8iXQs6i5IsYD2eAPlv5Sg1qwAaB6SBYlG5q1Li/yRrxCfai+7VJp
GvKBBfil20DOrK6yS4lZtT1eSfu5YJ4G7FfqOsE7UDwRfE1INq7tPeDLHaEuI/xoWUR6wHSHvnLm
5UaNji8lwmXFdIwG5DphILQc6g2kQzJmczJ2I8FO91L6FdAbZrTLkvx/dyfdjFFB9HfeuewRYnCl
/pbWuOcNcpsJG5kfXCZvpmVNNdkIWsq27da6g7qGNp6krWRAy+jzYSWZmoryLz2r1q1l7AXn6Zjr
xkXHu9GXAugjDGuELwpNyQZ3ClR7IYVN19xHGiV34d0waTS66b6nZ7s0zbN8tDzZ0e8fuxpYsI+6
Q23on43rnUOT2Y0OSagebSVpdfjAr2NGz6l39d9GwRNtwVGkR9YisjXNv3paYwDaFPF9vqh/s53O
67EsTzE8va4Zr6GnUynYaEq6Ne1eM0T7vWnxg4kLPi8N8VBt6SGbSMQ2+FoVZ7+aP4qc5rjtyolC
um0XHqJOw15AnLIcUB5q2TvWpW9DdMZQVMMxFeL4yXT7N4F8q8AH5gjrYBvCljZMANZgtD6X1AZ+
hBuKnuj8iXTKpXeXX1srX8rFQRtU13YSgQdsFATxgc9zbwVMEhZGEgJPRkjDIU/vO+XRrBCCr4Pz
4GS/hm0eU4RBsnlZj1b7D/UP1FOWFAIWgYm9b2+HGEPvHukUjKk/Kzsl8UwUMxhmfpfjcA5rTCpI
wUt0F2X77mIN8xZRIfxFpdKt4EtE7tWsf5Ta50Qj1DTL8h9Re6BDzQ/BtG8MIsEA9f7sFQcCnJyG
4Bb3Ic2chrxCeEeMVEkkJGZJs0OIfBIUJYAEsHMJz7r0GgX4bcdqX2gZzWO6y/MFYRBMA1yO4Z8A
TgHl+MzCkQ8gasllSA0tcCKdbpa3bGvJkQSprRgeXjT//3OQBZvCThqtTWk/CvCMkSZFDFEIPqY8
D4nFXAgXOVLhlbH5cMuQ0i/J6oQOzM7meXHjt9jr3stb4zKIj0KymVHNE/i8KpwbBJeWqERZDV7x
5V52ELtyiupPiVzV3peQFkJ3TWAmD9eEsRCOvhE0wjZRhlp28Nokl8A3gsznc9LYgWAosOWa/A0+
yTPXUsN/J6xxMTO/Jz0OKa01KGMxNh++tGFIL+SRLFr/QFbBJCadLNTyfuU87z9o9gfopslrdKoH
OXfbKX0QnE4+zG8Zd5nWHDBIqAHIcafSqeAJEd5mWJp2DE8H3zf4hfyl1dqQDz+4S4EphO0emRFD
k/CWhvgAiftkBXBnLEFVgnrCeLkyXm2T4VMiE5OKQGbNE94OjxTwJBUyFsCFTpzbWd9tJQzztbgM
bTqPLBJ416mYVq5pSprosAwuBqQcCCajbLNb7EhOWT0jPCz5VgVWNRsVkzftPapvDw2ZdtCmbx2B
e0LgDIPMjdn8Zgquaxd2/4U9XytLgZNC0mLJfRxQCZSI0CYaElPkGrCVsVfySQTYJAqx6WYUGPke
emAHmT/nEng7IFdxlVQbHn/io2OTw6qjWgrhctuY0ZEGBDIXlcA9UkAPHvWLFqIrHrgxKsJOhk+F
v8up0uHxoJOQavsOhjZDVMRo+jXS1Sm8bicUDiqVdQu4SmkT409ZmdZvR/khY5lyIzIpOoTdzvWc
vfAKkpr+g6Y9S41gU6NK13OqqrWkL6R00nYREJAqn+vZCjFDIhMiRyv5Mj0OPlVf/JZLBs+8YIS5
/1Kdy6xJtLF0hs5LnIHA9UgsamqGIPP2wk+onW9OMk4huRJpKLmk3rgPrgBreERahzIQQyu4aULm
bcfx3Z6RKGmzXSSVKeEOs7Rt3PEIuVHfAszxtBRRYHAESMX5zOxxYz8u09uIioxkdzZl/AQljj2v
YzaIbfIdGPBGWkjImt9JJZE580a65FKiCAJHHKEvVkIkYpMxKoXw1FFratlrJIrcmLR9410K/5YH
JBmF1DxosWlbAfnoZLLEpQ2lMvWPZo58D4ta+vjYfq0Cihqf1MyB+tHDmAHhVqSk/OBPEmOIhyUQ
fjL0eydiOoF2DSWL4IIi+yFEqCblbCTlidziOc0r6OV1snM5qUZ/OfgD1Du4e3nhPOlu+8FP+VRf
dbCcgIlcb63SLzOwGR34oT6+S9zflvXh+0SKJEoeAgTssTWmLEuYqAFTe5KuPkKXE7VgR5UxY5nb
5PSP4wMvS2IFBEnK1ScDnacULiRB5paCCXOV3T0nFy5ylTLCrUUeDHpGfKDGQscgnN5A9PnMwy3L
d3uaPqTTmIIVs2z77NbaGRiodVEfBwk+JYG2aRUzhgBx3NUIgjNiRaqASb2FOEEjQSaaZGdLXEDm
hvHIRHDYBE0YCpCweDanX+ljAue4Nl3ZCWIxeZ+JoQ+7PlNSYoHqKWT7UnxJGDcj5znMbnka6b87
A3pzlGf/23wQ8UW9NjZQQ1fjw8ismoEuU/crDfasO/NvJulb0eIIWcdQqNxWjkFeKEuoap6Uhzah
PAfhpMU0SYdhQOwRUj+6q9WDAwSiRXXM4wcR+x9nTyZDlOchRensChZzQi1KdM6jShpmFTtSYFS+
hZl2VKheRW+uQFWfeB8zjF9jKiS8IwFXw+WHkx4ESI5Utw+3Hf6NkBBMyqbU586BEmAIyLNoLRF8
vce+/VsozdKjStk5aMnG8V/SoZ4V3kgu0ppKymwrxUKRR2chTpFr0nmgjwCw3AB5EltrzPZwJP9y
l/sxyt5I+AuxLYCtzrTI1aCbIcNEEqQyOzxp2T6mXyGURLxCNjX0kl5Rn01rQXFYCNxtg5NWhJqP
lJkCnslpKPfA8UVywTMtSgZN2KhEN3pACiu+MDjw973MSDtvsoZuUS8vgPcQ+34zeNByAgdM6STu
a9OhNYRoOgwY6Q8PbAeXJi520bxf/Z7fkWKtohAEA7L4FK2ytrxmlaZHp+EYniBLMTmA5qicpHLQ
kcYn/X4qjDe8zlY6wGIkcATzmO5VzoOBXrGcPIYO71EsFsszhCIa3d9yPIG9WNlehHOEt6wgref9
P7g0IydgayDZ3ZPEK/XA5PkRYtTT1GLBkTLAgQFqYjuHwPxJ5y+ROBSitxwSJqJprVvom9GwiHaX
JlSvrVNSaADys8bMBs6vRDCBV+YO+KUTUWxGHBQco7maBQxF19AlEMqvsJl5s6xKSM2PkmhMhXWm
N9ZNSA86rwXoSjFHlAQgBAR9Hkk3zRvZJMKOE+mIWkVAbaK5woYntQuK9oHXf48+xzUhzeMbJAAI
nZP3I89VQ0rTw7bCZe7YLesDr1t4hnKhIxOG+dKdPSZabU4pItnebLW3Zhh+4tg7yKc4FB41tGJZ
Rs5s7XLSD1kWcpPdaO61Dpcq9ErlBCvaCfk1FE6J2fIIi8K5tN3yuFDEiJJKqJtHWDeP8jnd1K7l
7yUwSPwXoEsOPkCxaBzOwaSuHNngCdpNvNEjlWxpW0F5kkkPyX7pU0w3J3l5DkvRPVbAkDWKAfF4
RE0bLIdkxEQllJNG9J17pgHl1A/xaheBSXSXS04rVnzckIEYVBMDRDIjCb77WD8sGH6RrmS59gCM
zGyUceMKTj4NNLiOLks/NPLXemEQtpKJyZTkWeK7vNcQVRSbHaUh5han0UFKzCQZ/3Pacj3Q8hfB
6oVV67zLkqDGoDiSSVYBwki7HlyeuqmF55jmiEITKOqxZmdcI8RBXnKMBgXmvlIvCk+RCPh0UGjZ
tKF76wnKtBUrcyVHspAATG04m4xH9PYk2a4kjxRGNH48BiFaOHwWIu09DlgtIg32XWX8y80aUAlg
kyHt/ULFSDevXzmwFsA7OtyOyUF+yG07KYU1dRCqKP20HhKCp82PNXcrQ/neQBtRbWs/w4UU1jn9
A5vtNjDbURveXvhKYDDSo4UkDyIEAavMsDxh2U26fkQn8XPQlrNB7BDawjAk4d63wj+SAwH9BBKq
NXuXVhFmhl3Y7mjt/pPxLqE98l41qNrMCcP9cV/tkropzlJtpXKbGQC4JfQf19J3Ay2SVpnyP0ON
KEGEEIqVwI9wR9+tIvqM8uKpn8WRkfkYdmGRW2tUpMEbOCK5aRwQ7vLBvghkQLZjj8HPzPmL29J4
6NmOfU+D2vsXVcQrJqk53WVfS6qg5vrkDcuNzSCLUzqHObUWkQutyHs5uWStQyhImZ7OzOCZqZi9
IIuaYaK8iEcXalJmmYNmMbrYawhhl7dGSQpkIROfA3FSTj7JjSfsZyxUYk0KlQjJgskOHuOmZRIK
9Hg8Spjy4ua+zOZ953aQ08pTi++1V+q/+Wgw+UuPQji78pkVyg9pApUa5gj5g/SVbdon8l8Etneo
d29Xr456hMcXZBhqaZsgToFwm1ECB+Fu97o7CgcITbc3xwX646OzEjU2iHFS9UKOQ9GEjIvUkcUr
T/wWiiiyK91/nzgCK05wzxyOIVWktHulknV0Yi8nAUKWAnjVDNtwRDG3E/X7xjMOLqeILFNLqScJ
fXioPGaqlAFkDbk7E31n+SoR9OT08lAId2IYthk9N+lBV7AMODolSAta5wLxAa7gv8vgEMVEGmBZ
B8M/6eh58QkUnyw4N9E3Q1YwUG/SP2IsrO0fxGXIDvw1gLoc0H3qnwSDlruP2OtTUUPye+0DlCPL
aDdm84uZtQAq2dEYrdNt2IFh+CbQL6hwAdxUxiavokdlGk+t3zw7pXfpSuMx6WcCjpZY6AWEb6Zn
MuJGuDLR3UiXdp+5OYk/oXNKqi3oUoLknjZutSZ+LbCeusfdA237QF2sID9VpfmTZMy5UFsDQTch
CZGd+YdUFflXQpKbm9amD3Ioo/O01aP6Y3YQq7+LvQKKeOS9sae1O67u3+hMP+FMpofsAqRPHfnW
vqis/ZxW/QaZrXVu4q4ZcmNalL7Ynf3ppuaLYm4Xs8aeVW27OyfyE/S3F389oSaytQLbA4PWsMTV
0UA38ptBUpGSDmBAiAx8U5MTu1pj0mrlJRYNYkk1Dd+Ux46uXjuvLE3TGe1g8VQlKTCuqADGOck9
nNkTjdoEtptztL2BQiQcSawmNNuQED7XJmd3P5lgwIAHcVpeO9R50Z7Td4nRH7TKjH4KG5Nxp+vp
4ACQUmC0z0sBKahqAhxU2+q98TPkgrIk2IMD8tCtfjxpXfGZkc4aRVysjWV4rKz81IzdR19m+2Sa
/1HJ/85Bgvcj/IHtAu7nM3/s5Q5YVlZfJtS37pTm1KzGFIYG2mLJqIxHLzWnbx0pM6wc1MUgSXT0
/IW2nGgQkJuypB5Kd843lptD5tCbzVhMPw4JW2oNxsqJMtR4q+B7Wsh+O51SwB5LpLtUgI8uamzE
gM/ewjlZZkg10i6mKaOM9EO9lqpjk47aHvFh8UCn51G7/SsNkIhczfjTAxheISISjOy9Yn987nI9
OSonv+C6nJ2VzTBSG/F6WisyUcJV1MVuf9IlWVUoxKlIt0Qt7G0Zu2Ptw95uw3XeKNRAUesn3rUc
ZdW/Vp8YhYB5HmcWJVne7LQOFjZbzPMcKDFp/m7xVumqZX91XX0txXI0jeAHvjuTkC0aWv14Qbj2
E8HfzdCVsAqWa5KHAI0IArZ5vtVm613hhlvYzhc2QS9WxXqvRis4qrp67EBHaic9lozOqMFuYOqp
bJN7FqrkbrzKjf4zzCgQDcHtRWPWLuufoZ7oDPjTs1GksILx9Rq96R15Zxv3BPtNlXioIh2DEVHE
9Jl+QGYaAZ92gVjQw83PskuUls4+sAb7NR38/VIGx5QGR8/BXo6YOlhZbO59QZRCd7A2ZdvlsLo7
eA7NWm/9cl83aM705rhvsK9EnAmpRr/98uCMaQmZUF6GVMiC1zp9vp8M5uhCG7/RUYq6pbPWtc68
tebEuI9oyZucTnEsPf/0e1T+KdWda+O7T4rFBAP2xcBRp4GwrQWQnYwh3SXd9JMawtSk+4hD7CrB
ZrsIXJwwmieHlx5OMHZcC4iTlDKCm46cFTQbW38OKRvQsAvO5AbXCd6AFjCxKP9tbkGtbMY3E5/S
QOGBbhSadzchdrWZPPz9xgmShpFzKmRpCCHLII+yggEWBJklVAt2DTAQDVxoz4tTw33GQ4PBgAHb
RsR0jwVO9oelK8HD5VdhDtBbs21zVcBvb/E+FNTF7eC14JeU99G7ga1dU9PLBRna4vG1UlxdXnrw
RSzn0x4y/9MdbXTvlgipl1m9xmW4TSwLnYElmtezFaZfmBAeOPnBuxJ9wUBuBpZ3Ctazk2IoWQVM
49EYKJF1nInfSKMZT42C9xjVT8FM1EzNBy9ZHlVOFdFYONjGjpc8dst80iuFrncCL8ozJnNV+uYM
mS8/O+1ynmO9Xpl261JSRq8GLEkr6mdoNhqwMexZP47g5A/sxjzikgqDOqUqihGWFhJR7bhoUADs
8DEZu+vomswcZMfayTb9AuSAJOsBw/aT1ofUQMg3r/UAOir6ORTi67rC5jYYnf6BlgfjBzmGZK7h
lGu3TLiOCkC9nnF0Vxqqi46LXHEIO0v3oYPyejsAGVMLsC2JaGYb2V7PybYa9z+DUx4oGNMiuhx2
GzFBUD6CjAx1ymRHBGM6Y3bUxXld2xu6v5N3CmPQ7ukdgECRK5Mu9KCUFd0Sj+gBGBJiQ7PQJ86c
9uL76SGhESZIHGXYneA9+gCRHOCMc5ZpzH5bjcupSKCwTDq6WrgtjRMO7xFZRQ10KOsprsz7MOje
09z+msguBWbtpAGWVPaawmyn6WTFUfVUZT1SMw0zgjOIO0srgP2w8H1GcFMhMVl6Ar8Y6LcaFmpU
xVk3wl3ZDGdjSsWI4SY+qZsRs4HJrUgEK9ulYYyOzL9aTKe1N2l5hIgBakj18KikvOtz9SmEsY56
eSIxpqaWJ+sGtFQac9cXGgK+2b3FbpX+pMQ2k+EVEA3bjOF8smJCZb9OgIAtBWxuYODL+8uQZcq0
FL+IkezQo+HSI+wfnVMaMAO+jlXnr8LUeVHif17mPeYF9ZPwAlISfemsUsC8lcYEGbx8qxUgEnCK
lPBTyOQoQK1LiiYPOuWLasx3ajff90F3o2ubzIeQvmHejnNvf4qt+ZlEU2DOqUYZWfGroVU/GEiC
5kC28qQdwEkwxZTkxAyivazFVqhUnDQu7QjuQsub9UInpl/8jSy3GKzeW5jPnOJNGE87p6i2WTQ9
ZUQdFfbIrlZ7hNBFpcSjl6Qyd10Y9Xs611BaO9jwSxduWhviuMcpzgibXh9vcwFduYkpVqeKE7qI
tiao3J2EzxuMQ+4c5tGe/kjfIQGgVcc+SxDWpbaM3Ht8in9VUnJ4QSJrETlrKYtHyGAtI4wkTDct
CK4pY0zL4HsaUoKIgpYcWxDdclgOMk0mqtCyHrpp7w/WQboExbcxooEr3I8K4Fm4qrnt0JRn6Ywx
KAhBeCxZxikwtLkxp3SFHDWOvf6zzG7Z6IZl6OrFqnvMy2SfAuk0XjRIB1swB9N11/CYgIhPEQlv
nyeXFjPhLKVxSSivJv0S5FAu0uXbsGQ6bNxIl1XuW/XWJjaQHEfKOUFI1cwy1LjDo/x+XJHW2sUj
7yAnvW+H7hSxBWhzbpXzkTBEEkC81Jr+PqO/0VMFO3Tvyjr8QBr/PnOnQxH3v9Kx5wn5s6/w5CHg
6BFsFthWkKl3cY/vG5zsFFUXZyn/6OzRvaTayBzgCkrd3kZB0Ye8QVNiJMmRkcKS1+jieyqwtth3
CnAtawwtsHCNLgxEATM5gkKkVrtvJLFmiFn7skFsFLcCbStzvaeuBhM1Kn2mEUO61rjlb5J1P4J+
w7p99jPcsolvQCh7q0w/yMseLTO6J9nbl6bGyBK0fk1LEa3kMUYQXTxdan6uBVtByQ8upOYf9Dk6
OzqXFNhDaqO66t56n4uLnznWEahzOOVh1v2/dopwG0obNG+jp3Ysv0QFKYiWj/9jODBIucT3NYsn
Ko2vRoeiVBdP8pP1VQDKUy7fmbU6SncGXYtLSFkQT6ZQxeU2YILR66B6fIjnYisxpih91pstHcCy
FhUYNpPA48KKQUX2Spt8N6BRIvQI4eR0lk4A4z9JchHUiSxs5AT3WhSfhSgzcueGTUCzwXUGy1gr
BbjgztsAQyEnx+hYey/rZhcSsioQj8idaAvghxcCQvMmDRax7livdPBgdbSrWaW7fEGQs7NMsKOx
v82wRPZvasSvkTc8QEJ/UPHFaOJff5y1O9dDhNN1P6HFO8QowQokaKWueotBkArOXmHBSr/AFfAf
NAnqVF3pK4vT4UYdGf7dwokN18Ceth2K0fSefmqvYHo3fjK1/s1H0wd57ruaA4c11XcdSN9FWlcE
oXhMcCdyDk4Sv1IfSwjk8bP7JUqUzN/KrIiM4WWDt158WLhBTaT7ScEia+F3dWeheNNv8qFfGPly
cOBi6fqrbBVFVWX2zYOv6Wvd0s9dnT0Gcb6f3eDGdwxaslHcdOmZa9hO4WNUerPcoasRBs3PKLP/
m1vtbLVYlGX/RGVCrn6IREsz34LjSwsaFYYT/lQYxKVrqzcJ3/fD0OKUy1ATJq6LRfej0O7Ery+q
X5AQ/PbGIV1Lo81p8pOElDgMn6e0e2wAryU0BgS3ZrF+ugAVbj0+qmn6pK1wY5FxdQwmIeoOMF48
S3jQ1XRvZeEpJkHwZgb7jOpG+mFwFVhcKIMcvcLo43lT6a06w6ULXmrvTodtREWOgGAKUKTgdTWP
vIjxE0+6radrl9IBzwWBqHwHYmmbo8OAKWuADrNwA2frb4T0KQMnkR7cazoGnqjuOVG9dvN8hs6e
rewYuSXqqKW89WN5YVzGkscbeNxvqeQFEx7wg7ZJomkvSna+p9ZCuJOQj1QCg10pe5UBSxo3eosj
CupmSW+cGSWeeROMXI1GeMRLR542OyzWhm8n+pRgoGvJ1mgR/3V9l8Taq59V3G+h4TDo5J6szroO
dpjdlQPSwKq/Du3wK2u8L627OQruFd1E30ENuMnOdRmhnmx8OkC6lC7QqafzpKqHJWUYXyVUY0H8
3nfltdK8nTRUBVIqJ5Awq4CrUiuG5Zq9HvvEZp7kBD5iTgerMbbWFK6X8UGOmIZgJeAaqSNQKfRG
RB285ZNdY0J/lTUvj9jts1WQJAT3dxd5Lh7wTQAw0J8i99Nzu0fVMmCOeYmDcpJVhReWMt7Rp5bh
UTmNJDxODRaXRfTQu4rmq1v8pfmA5DFrlqatfPUU3DZ2VAw7ObznNDoTOQTosLRiG2IiNjCE0YoL
IazNbnyB1PSR+PmTOZ7aEMEa7QcKyS6tbQ7DtyK1/1t0Mnieot4xkpIx4Sp3q6IMeQYLFUGUmMm6
j5LDTpr3jbXrc2s7Hy17ESIA3X5ev3gXybqT/qfjJLTmpeZOmTbRmXTlbkNlHUYLx5FunMjTRXku
ZwpiqV4jw9y6XnRs4nYTJ+U17JpNiOUxxOZjmnk3qQwrjyiESmNPV9jyvE2vM79jbU2sFdowhpqb
HnT/YjnGYdTh+yTmys6TH3sWjdEAI6DsQ5+U2OiBe4pRPAZJ2gjaqZc8B/Ruoe0JuRc3UJ1N5Hjp
M7EihtEuIsl6ZUCrpiSws4Mx9as0ZPhnpHRS+q9NAApBjVoHa4E4wCB1MrwL6uqfvPwlh67gjE/0
mCfFaJST1pe5RSqO6KcZZBe698gKCIPyXl6bnHY5togjg+5M6yW/eFQgAVtyPcu21XGgBhaK2wQz
HA1/6OZFmuK8KWcMj9Gc6NfccjdYbEBFtBBNG92Dl6CvkDpVd3ETKFfdZKJvlfUsrmQ5WWH/ks0Q
4Ks8/+k05kIq9Drs5Do06WddjIfFBStM9SBxEafM/rOH4d2YjWvSWUfoTO8oY70WPa27SHPQMB9Y
nSpALlby0xDIlfYNU3E05ZsXwjz4Pmu3ddCYSyiLC8d77gckSxY8BdH6Du6dtG+3OGQezbheDp0T
fEOfvrapeaKEld8OGGNtsid9ZN1niMD7Tfg0VPWH0fk4a4XJn3zr3IkgjR9gcr+8Or13nTqP4aTs
3Z/d+j6t/O92QT/A89+rqD8XkQ+pZTJhFFgpnpJN+WMBayUkQBOaSPKBeVe+qaamBE7Uu9MWf3nU
cHrrLSq4VX0Z5vGfkyf0uIwSEENjxD6FkzDW8UfuVqigLYJqwfeTTGVq1HVMhzdLZ8iqxE2A2e75
s3W7HRNxOBYUjg/JxGGd+qENzyl7Dm133+j9NtDIhoP0K0M3WGLIgpdwETdbvRlPY0UOMA2MM6d/
Q2Eib+BfUWvfR/VE7yabDlXnPY9l/J1o2A2NbbCNW+/iNsNuCCnSszbcNR2tUkn1mcvhrjPExTTv
yzW0J8NyOJDj52KKE/B4k8O0KJ9KxPwDAufoq28Xv5u1/G5cOe99m/zg6nNB7vyiZyOHGf+geTCO
hOlTxlsMTCBUYlUwzFBAlhk5o6bC2gRWWFw6Bw2e8E3hYe7cvd5U7+gKIp5Wjceo/S9Ovqw6QbL+
k6PKbWSm3nwyoCpnvdqlNp0hiNGkx/LIdeKRCJeUgtDIJEILyIoJJJ03+V9ND5klJJXgv4TudD9y
wFq1vRcbShcBC8nO+0Sqf30dFd+38ThYHJUJFK/PtBAX6xSZyVo6n3KcsdmNljqmGfDjhDdAb41q
u9W7Vau6/YTUgNy85lqrQuj/DEFLlhXzCdBuJVs2uQ3Th0YiRytnU4QoSURMIKGyE0wlIqbP+E2q
l9tJlC8cypiFcySOzF96DIfq1h/NGwvnLMlpaY6WIJYtbIZ4CR+kybJo7triKNND2q6wfBOuyObP
sf+kqMlupd1hpkJoWwTDmBcYSLWFR6pAZPyGZgrbUOKTDO2aMMikIo4qf8MEK62Z9Dgi8WWSZmVM
YY6UlmSNMEfpsS0HLNyu2RA+S23lq2gtB15SkyM30zGtGW/qSU87yunZZbKDmFsW3ufg8yKTcXhC
n/2qwG+cGrcXw4XDWA/PZYoMkDwueTY+OiGQ4GUrkI0FvfsU2zXi61DfakCr3Bpfpd9FSTp72WNI
CwwH9L8bnc+bj2qI/kkyRnIrlUZLUjvqxb0omsBy/eYYO9ud8ZUz3oSACsLmBUV8qjWgzChqJsZG
RTiiIHXAhI4w2KeA2RBwmyS2rz0pTcyZIjTbOdbWykT1H4QRTo6T/WHOseqoXhNiI93VnWI8Rgy+
0PqS7OF2geSFgTv8h3rHSa7IJJh5/kSqjCgpv5b2y9ajgJR/m5sAnhxz2fzZnn7l/HWT5ArFaiNV
ubw8jaCwdJ+87ZqxJdk53TBsW+VubOfUDoBl3P2A7mPIcETIABi5hZ32RwhUg0/PC6GX+CeAsyW/
JjQWS6tXo82URXIKTEW3CX8P57tsmSKk355BPKR4ObYga27QY0u4Va7+2izTteGLGFHY8gWaxYxe
ixaz22EzhqkMyfvCwBB/bGtjV1pkggH9oNl9Qkcg7Z6GYGJeYGDOAuKOhcKK60DBVYAN9Hx9/Yob
/YqOl/BW5FksaXrWDIDOJbw6E32L+AcnlnVmQp3p4fbEhkkXHbppM95VADlo1fREKGtFbWEY89/k
Tox7xbr7uGSyTlgknZ9tRj3V92PpIpanp2cpFxYu3rHa+4bb7Vr/FIQJVpPWcSpEnYJkS3thiJDh
UzKT7CbRZWPURPu8m/WXNsiYV+kOnGVYNXTmNhLYhFI4ovIjH+lqezO6RKjOKij5Gobvmjy4Xzrz
SLpNXlJaD0mLCo08Fd2pHhN+b8zi+4HNhQcYFKZ/PTeJvwBM7I3wdewhWc1ddXCy6rKE/lfRnQeZ
oYjUm4L7c+fHeL0nRBnhTiQNBjrsyzZ2/8MC6Zj7MxoV5vNgdF+Vqd7ychGD4sbqHmxrOoaOxkyy
OhGR9di7aJ19lChsa9CX/eE18usz/K9djOWWcFHtZHjQZpymK3Xo3Gbb2LikDYVuMB+UvlCPbaIo
2nnlcog4ZHPDP9fEdYyczFtJ/QWjpmLX4M4H68dkdm/ykElnxRAKJdmS8d+KnHcAxiQ+08PPgYbq
8j12BrDB6miG9bsH1rNM8XvhcwpXS/fsJRYYOiXOSEou1b5XzW+MXtNyoY2uvfWGQ4sKN4R2+mud
CSGpC5acyCsw5rbkb/00bS2rZD79BPAD0D+qcZdqaXnvoJg2jug6qmBdd3j5tLg9mM4mSUOMU8yN
ZXa7pbAhn3Areabo79u48pTRfdXGf40a/gSzsVSLcpLxQgU/QYrgVQ8eqoKq25qNILAFkAxgPocv
Boo6e1Zz94EyixfNYww9x7wSVBUGi6m/VDDLkLBCeAgDl1jfV7q9/3+UnUdz3Eq6pv9KR68HMZlA
wt2YO4vyhmTRSpQ2CFl47/Hr50ndWbSKHWR0dJ+jOBRJVCbSfOY1Tm9/aTKPwJGCQTF8t9NhwOEF
acDau9HHvz0MT0aLek6j8geA/JtE1486zGhCeWnt8EFxOjQqOdVLuE5N++zJ8Ria3TkHNDfRL5jK
/nMYTAd9irk4Iki0ZpYcfwuVP2OEdoseP0sd2EoVel8Do/tWEuoAR89PJQWuFZZcT4VBEXoa1LHj
1Bp6+VTACowicaePIy1A4Wmsrxxuai3jUw33dWKd5jqe9mYSRps6zJp9HwTtLoENgFDmOUvqBCxa
ts2SP3yFOw4x0mS/+6RCaAUdIvmwDmgTQgpKfgNYATnaS2rJ8kZkDo5gcBVdQK6z/xg64nM0YwIV
t5iC9OmC3AOdUiKNjtBYnzB56h/IO29V6XeriNihyEq+UySHiIpLTcFPv9akETY84HCXU+N2ZwfY
ag0gaIgF0J72tizC+7GjkIqlxblx0fpsCXBkVZ7giW+i2jibEqg0PwikN/qBWcdNltGsmbJDZ823
eTucu8i8p0n83RyjfZjSJwwnhA+YWX34BFyvOVqypm9u8RuF8zzFB2w2N4lVUBkogJ4PyLImnXlw
UrmfKMWYVnALN1nTRb2bxoz2+iCSANzrxTiHJcJY7XzoQg9NQHmTYbzYl/XtYA7oJscYZbbt0SSU
gQWDblZgoJ/tpSTs2XOOCOgqR5bTwrDbkvB3hsVFAyTKsvUy5C3tCXpMYQG2LMzIleA9+QdI45+g
IFBgH4bf+H7gIFUYj04d39SocHRFA2i3ruDEjl5G42Z4QsaSHDfGmlao6lxbsNzDPv+RlPMr+sQE
eks6HMoS9T1Ywshn50Gz6SyWiystKjJ+jduG/7Xx85c4DvgnW5G+zDSQfaSwk5msAiGvCeqXgYTb
qgmnRyxenW3oDUd60hEiVNZlbDKYev3zslThtihAOCWTjTdl2/zmJPTWvd2SN9Ym7ltwJGmba8XY
IkcVOeuRxiVT3Zvx+BPXd9yAI/Sc+hmhymWgAhrFd5UxHHThKlzOOmdHopoSRkn+QdueOs3Gp53M
3+tKHmZxXwfVPvRu9C3mbU3GeKf/HAL7m9HC5Y1eoyrL9RUVFee57V8He7nRKuN9HcFggSTFdOZk
IR3LmtD6FA4VaOL2vuoB7lPs5kGa85KN7V3djdss5GTvJmPnYEoV4qUIXczikgWlQyVhcKiJu/kO
h8k1sYOuWBMqQUnUjuJE3AY35oIPM2IH6bLXxz7lFMA6hMtU+R3CAc2z0ADqsQ5PurpBhc0C+6eb
U0PurLWHMYUdqidUeVhDhCbU6vHY0b0/DAd1IUZfCUDbNwVo7AkJT+P7pCtedJdxu0MX/6gTc9p7
edEeYiToMPNBkaVb1x7WCtSdGUvfQ8x71NBe/mMx8mOZp4c/txQVcJtZaejxVposQenAA+SEpw1y
jeSdyS03Of/mTlq3xHUzX+xBeulfDNmReeATwi90YsDX4nmgETlw1eiiLoEoeXnDjNas7lmFe25Q
yz660ZcKa0mZ1JQ+v/EbshGTGbzBqNHAeUKwT/vZufZDCehCfxMSY+ShBn5A00BejiAeXxEwM74K
qE58nV6ZJMPS2xyoktYfUkb3J3TipdEMqTgodH1AH3UG8sgrfgbm7V4vOjCgnLScEvt2AOw3pVo+
KnceewLrsC2+1bzmmCBaNMlWp1+6G1DDojdbLZDFyP+gzYrwRluY8At1GteJ8VU1ANLY8S4d+KYD
9p0yoZcyrY+Roh+5AwCl3ww0a3gbUhCQLNVmikkbv0FZgy6DFjRaXRoLBj+xxeYQjoZOt/QCZAg9
cTB1KJ2iMUF59tsIog3ak1iVI5MfFGCeX6juZM1XfeSHHfLp0YlPjN+CLc4dmGvicp266k5QTuAi
Im4IaKTDDzuudt3wzCzrdEyvOUoAALU1qZh1WwNH0oxSXSYkbGMLSOMrEqIrF1tQkAc6ftO/n8fo
fm38oPMSdFx1N8n8otsLCVlbROXbKL8KuqHE+7AqdORNIM6nYtzR0gMry4gKXplTXQ7M0QooeTKX
tuFRxZ5dgiF1KwrzrLsSPhew1csfcxtsmY8xBfGj8k2rVYKQp2YZ6U+RxrcpgjkSsz+901kaXnz4
k7MjXIL9QxW360yhCAahbPxuiheYDnlvofmrtrhWwWti9sg6tKtNjagh6NQtNU49ODBLhOrCVIBR
6GnTetMJPqV3LbLKGHjXCUuuxRKUKdFASyZDnxJ6uxCzlQDqgYaGKPZlmMcVixZYgpy+yutPQ4Xu
kQsj5T5jyVEFy0kOQVnpH9fjyJ1+G9bL4xhZp4oUpe89jhW2td5Mdvmi18uIIpdu9JakYjpG1SkY
2SxP/hNXsvdGCX0f+ia9yJFtrCuHGSRIJxyP+Z+VziF05/jjmtE44k+2RkWBHcaGGdSTHeYr/eVO
hsjweo8xgut8JzEGdiUY/8TQSndW+cLSAXYEZfUONYat3pa80hyMc0NjJC9eodqfRlwtgFZpreBH
gke3hYWB1FRcHWVHOJR/ZiGT49Dw4XeyXFjobTKdKC+waIfKO1ODQoeY8CkP0TTwetQf4F8ERTMB
UC8RRSiPnRHgb2RijEVupy7AdlaA77ihP4fmH0a8Tm30apWNjcxk2XJ87HQYxSMCGW+Qu46pzac/
Sw4zvfwmJ/5l6oVG+mPF5gakFQA+lBh4YRrAKrTVJPU33ktueBu976zeJ/pDjBZOqSz82y4Pt/oT
S45vvWazvjjU1FYEjSaLgAgyquFGEBiiI/vEpXFnCvoaALR0jqCrRfR7b/Ve7JI/sNcCf3eALtQh
OaxN0Fi17+850fXD2bXM4dwj5eXFJyfS1grPkpKnAxyva2xkppDWyqbjSKlZ6Z4Mg4RNqNcv026A
1QgxCVQSd3gWlr4f/YfEoBCmURe1ek4GFM5jAbQ9fpjt9hL58pOM7dPggY9xFeGUhyOqaMSldFxY
lMUpG0PIZ1H73R67bO0aKt7MKRYfc3eP89/yDbnwz5Hj7kPP5SC3yYExKmlyeMQlGnM+VMZ6+ZzM
FYVeqkRkpy1N6ybMqOCPjvM8RyFS1dWihsuYNkhg29HQ7IlwgptB4a0VDYF3TEx/0SB9HN/++Y//
/X//z4/pv8Jfug45g/L9R9HnSIEUXfvf/7T/+Q+Aofqrx5///U/XU54D5FEAXka/wnR8l7//8e0x
LkK+Wf4vsfhuiD07OPayeCzD4DgMeC5m+XD4j5/jCOW4NggvZaKy9PdzqiRvUictlouVzJBPp5Fy
S6ZIqZPL+w/y3g7II8gUji9caTv21YCon4Ve7/rqMmShgRqJkBejAv+gevrzCfHhuus9uk1U8+0P
5tJ5+2jfckzleNJ0XFNaf49RZEYYFUFoXlI7YUViME90nlqaOEoYnd04qbd8en+0b1+fKyzpOo7n
MbO2vBptSNMw6vsBRbGQgqlh1WgOpZPzsFRs3Pcfpd/Q3yvFNW1TSNMTnukqIf8eHQA8g4qZMV7o
Mpnn1itCa60GHG/VXGTbAfllFNzj6qJawpcxNInr3/8ASrz9BFTYLWWZSlmC7PfvT+CVTtXOMjIx
8UmBnPths0cCEQGAYS4QVxrssSHkQ4ZgUdF8pK/anRM3x5Vj6STKz0Kh3LlENdQIBC2XHw04pFMz
Zgr0kzQgvHW2tx3N+EXVZf4Qehx7MGJsKNQtcv2d0z/OY1STkhKqdksuzymK6Zg62G2jqU0ebe8A
xse6tE0aE0MjLxPmzc92kHen0M+X3SINlkVL4EAtWSQoSSuw3e9P0p9FdvWaFIBbVr/LVpPXrwnA
mojb2R0uucjCvSmH/Ny0eb9rRkUHo2us6MGuBQIUXUjK/nVy6urVjMNgXw1tDggoU87p/Y+k1+C/
fiJOF882KRlK23U8RLb+fm1j63RVlDTt3Uxp5cVrm+zZjY38LgAeCWI2Q8quRybk/Ye+mQdb+Ch2
Wcp1beWKNweO13VW3DhRdzt59Cw8LbGqFMjE8d4DczH3Ln5MQU2huYXaZZy9EJElX5wNw968/0mu
t6gtBT8I4MXD294Vjv77fzlhzaCRri16+z73IqGxod6zGUvgwLWz3P1nj1Keq5SjPMxmXWU514es
EmgYZAmGdKEbt4d5qAGHsJEOeY1J+fuPenvWuaCzeaEc5tKBOvn3qCSkl84Z2/4CE41LER+jFYpP
7nPeartO1cvt+8+z/83x41jS8VxfuqYS6uqBqdm1jRe6+OPNM2TFqoiy75VrVk9RXcMzCAgKa6/F
/yM/5prwnjewZCzLCn+jURttXRd+nt1kzV1OW+3WjihOLV3kHKOQmkawRP3POi2S7VjKZcOY055E
qJn2oKnUfjHplwZ2Zh3gTFliU7txdAltZAbDAZpf4JU28cXUA/Xs86fAsdI7+PfmJgzHHliNKr+5
tRxv/TwL4H80GDwVQV2yAkYIN003el8Au4HJmSZAQvMAJ8D0uq+oNn8XoWpuZqTjuptunk3ti5J+
Ge3sNppxOQ2J6vZcOzYOx6gw/2ylmr8Xo9d9sIRN9WYLK5eFIiVgZOFyq/79tqs+RcrdH5C+ymf/
vrDT9n62C/sMBAyTLDXjs4c33mjf47j7wy562lZt1p3SqtMack5oP9dOWD517mSfwsnNbugGIeUj
QnoNhprmW4N8F2Y6aJw5bBd4EyLawlVyPhjI1VHEYheWQ5CjfOWzZt2rG6RLDSuf3ch9quf8pizK
kzcEz21LEdNx6SHMwwdXlp6Xfz362JBEBMrmD8fmz6vr2U8Xp+LCci/ggDZj1kpMdRdQeaJYv789
/s3u8OkbsSct3yYUuHpQKRvTS4SNklaEv7trZV66SnPA6WZqIk1gL/U5yBL5YHkDCqkstg9OHvk2
7GJ1eL7whUAGgsP+7xWCpaBdJz13XlICb/OSqj32JrdQ1Q8N5FA3w5vNctzHhdrboRoUjjn4G6Cs
B5FkMotmCz4NZfphrhKQRB2ae0tS0JJxvXPkR/L7+9P1dj3bFlRJ5sviduBEufq0ZOKtqab2IZ1U
c7JqetUgsLNv7z/l7Zz4hComITZ1YeWJqzmJhrpJDUjyF6/0JaiUuKKIZeRqBJvqWa8kOGm6ioS3
oBNCb+T9h18tdQ8vMsvibPZdm2RN2lfBaGrbfptxGwAtNOmmVCmttDCrf6XpUm/KZslPdm2UH1z1
Um+gf13w8NYJfD3Xk57iAvavnooTYD8EwWLdOVlaHfxp8O9V44tnySc8IrUIGzDnPSuVBVD50dpz
omDew1CWv/+j4bPTpeT2t7gFbclYrz5IYKeh31K6f6rdFkjOfEtq6ocp2nlHWgIfXE7S/HvY+mkE
38LiTHHY5ubVuTL2VV4GdW4+8UY3cQfa3TySjQ7Rsy4vDA+DeUyN7/bwDe3f98d5tZL//5MtDzCu
EiY3/98ruQgcUrtyMsGVzUShRJjwfMQHof/VMeZb0nQht4B18T0LkurVZOLP4/UEExmyYJlFKylM
8HLr0oObm8b6/fFcxxV6AVmsIIeoiX+sq5smsROLtuaCFWMxfh5rHHYWy91Z7nKXAIH74L1djcv7
8zDLJjH1bSZQXB0D2AcviTum4k7l6Gw5Kn1psNQMQqjq74/qejP+z4N8wZ4gh/LcqwmkjdjMmK6K
P0o9cf8lC8IfQ4w1U+w9x274Qez757S/3oUsfs44Em4eeLUcBZzBEjE6cWeFtsbwVxEoNPGj76YX
9uBj7LW7PoPWWdrPikkAAgUGdRiDBLaydyfzCidltS6ES+nGxSrP9/LV4kw3hTJWpjY3s12E+6QE
mRSFF0/OX90sOcml/CksRTPAmcEHBO64XdL5e7XYIJFl8dqgNIJIyKBVjQiA4v37c3y9CfXb1MuG
jUh+yOl39TZHumMGXKPo0ilIuGOJG9zQNP6+9wIPaRUr0bOPlLKwE+/G4b9hNGQNIna+f2eNZf9B
rHG1uPSm8TyTNMSxBUnPmxsxwyNQoBzwNA8zAEvHCKnyDZsgNcwP9szV6tJPIuAnw7CkoLTy51D+
lwyDe2zp4zmoHsFFnpYcOKegnCdsG7oVvJ2k+iDHvAo2eJ7FrUYqw0Z1XWbq7zNnBB8nU9cpHkW7
8jSjHVl20tqViWEdHY7og+G9nUjOcd+jriIcx34TWlD/bILEkvljX4BSGRwPLHv2ILPxg6NUulcD
YwWBmLO5qllDErnNq4E5dRnTWefOrMKw2AaD/djMtvgEgUGujEQNP4K0p4GnqwvgXruNbILym505
8hUdsBlGj1KHJYiDu0ngXQDppdyNLUoCjuMgVJ021XZeavOSh86wAW0fTut6HjFnhN+rOSbqcxAI
A4p/H4MBmJOXbI6GL2FfZNTdJx/GGF5aCPFM6aSZF8YAc76engIkwNeV7eFPCzb0PsTL+HZIIWH4
Y2XfFoM1biIJbgJ3mPDcwsbfyaZE6nkC/LdaPMPZRWPsQPbqF29rlgGw+y6N0fgvl5F8aFwQ5yVn
oX4s1E8rieFKKaO4KVsKvsSEYPaspTxVtiwot9TdkZKDhfC6WDamihcITFSBR39M7qHl46iT1vhz
ZVOzI4pEfS0JqgeAUgnKSO34qUNbeo1IvP/UT2rR7SfUo8OABnst0MsAW/jLgLkbdYgpiOkiTTyl
A2FiSa01QpPlfvGxP+hKRR+NCO/oLDPTYvngD31sJ+uwT881RaGHchjrpywfvc/0b5ZXq/K0VVSM
011sITkheQWZ07u/KWQlj13WG1u7y2PazYQTDQKDpxQ4YQSfZSrux6FBcq+lnOnYVbOXGZ0Q0LL4
jWddspvbDFhf0yGyY7c0lUoAdDiEwiigOHOoQIkCmeymS7h0+bpUlotz7EBte0a6zm+s8qDgeMOo
Ucv8gKyHeIyknF69uovPc1aGt17lescuhwkBP51GIWWtbQDadlXQAj/ZnorOlZeMmx4G836uUwOX
zbJbQzPqVktda3189FbKhksCV0ikcOfBPDmqST47UQqhHtnBSzHmwyaBT33GWltsfbfBPw3e1GaE
krb2GyffqIQiU0Xxel8rkBNtaYzHtPeQoO75VFDJQb2XykAFOWu2XbDggOjnM6iIDkFjQ4NDnUUC
Crbv378W3KvT8X82tS9M1zdNRVB4dRkubTX32UgTc5Tz8pqFjYEiHLVfEvvl1o8yE8xllYEC7cK9
N2XeT27x/jw2sjtjWU43pNnMeQPTRSqBoce+y+q1QEwJClK1TZsRwGx+yC0L7ZbOqnZjPVk/HK8C
RVDnNYolFba9YVfdVHXqbuVCYjunKCw4ND3Wg7/kt/5oPAH7tW6q1Ov2aQSjdQiLkC5wOJ3SyQ+o
I4Cg6RsV7BCPsNZJlUNrC6BFzUSdB+Rn55e2SdydP6M5OFejc2wbZPLbBq2equtGZCJQiA/Cydks
LlhcMsMafXSjOCRIMXwZOkWjwg3FyuBM2Ehjpm7dpRKMowZtAI/HmM+f5teZXGDbemX1ScSc+oZh
GiCGaTcqX6JvHRnVMeuRt46tqnpp1RL8ZzcBr9J3CVDIo7nudCj198VTNX5hDJlBuQB04rBCLSJq
PojUruLpP49wlKRG4PmOsK7zBpEVygyXKH5KugzoGoRDRNGS5YNY5TozZCCeompPsm55/O9qIICh
lhi5HLpi7fw175IbFXfGurbcDHuq5lcLQBo5IO/r+1vh34ztr6deBUipl9hT6XjDbTWOP3vkJu1Z
TB+8ore7jZERfHk696JmdLXbSgQO3A5s3a0hUG7so7NyM6QZbi2wo7kovr0/orcXto/UhaTjQhNX
vikKusbQYqkQDbfIDmB9HNAIRx8Nb21kdWg01x8sjqtIRC8ODhKdA1kmkeZ1SFdhuxhLq17uRT2U
WKdOclcFkNZHFGKO74/s37wr0gWXLBZbBZO6yt9LvbaBhiqjGvD1kN5TYsSYsaTQet5/yttsiwER
NyvqepQg/pyd/xI5auprGXZyuG2FNdDrpotcF2H+M5OFefIrP/n1/vPkdQvnTzHcd7naqflIFsjf
wypkkwmV5s7tUKE2GCLFEi8ZBxo4O7N0/Y0/1c/FHOA1hOky50g9nd//BG/mlddGGktvEJ41Ud7V
HuinBFEIrzRvp8af7xejCPGeMJIf7z/lbS6iH+OZuu6iKxDX5XGCjTkpu9jGPjGisx6GvwmjEEIb
YG/I3WiCyXckBmJhzi3p58QoBkoX1TilHyzZN+Olq2uTfFDmkopy1PV+9LuynxCGuvhzjP1F99B4
H9X+CIx5a3/lmwTNbERfN1qIca8Xa9PNIXwJo7ujkfaUtcYxTnxzRVKCk9s8zjhliDsf/YgE0rGB
9k9hYP9SJ8Fr3Ldnu40uzYJWmFn0u9mRF9kPCH5KAHK/raTFhdD8RgcLb7rKpGaL7ZUDmlIWFg3+
z1GUIoKb7tvS/bK08nFKmluVo9zmDHfxEjzO86c2ojFZzhdz7F+iqPmh3HnrDLwUj+g8NXfGAq3S
qh5nO38qvPKmFQHlMvug1d7hriU9skZzAYRJ3NjhS4Owg1PLB3tOdkmYPsgmPA8BdNhkOwR4pRew
Whh76rTrIqxp+doPCXdqPvF55AQq8qc/xXvC8XntYQCOAtR+joGlC8CmwBwJIUiPc2DEXbTu/H4/
5ujhJXKljfL4YWfBWQdl3S5CZk1tcjEevD5YJ+0nc0RAMJc3vpKfR1O9iiS+QVQX4Do2UoH9MEz9
OYiNQ158otsJJK0524a9XXBUsOcfNHpy0DCYX9sW6QrqSv0XF9ArJTRQTZ/kCNLPgOVVD/nWgU5a
YFXqxPOOSV1NCD3XTLI2PTPgYAkyUX/pTn0ud0MZbxNlH2oDaPT8mTr0p8rMDgH+flGoiC+6gxgM
lL1AuStE3wn8UYbYzM1ltJBhlNN+dpevSg2wYxL5uet+VUZxLABydhm6ktbPivRmxSCMCchpM38u
gq9jjdrbnBurImqfG+oXi+NuiIDX+qXEWs+ft2nIdBu24Hapg/g+eq1+4JxjlR9hTrhA1b72EYlm
kgJvQ54/MJtdYEUH0cDbrE35SLH3Ie+rU5gHtyEKE4s9bYv8wsRjcoqEXfnVr12YCeLFLLMWvUz3
dzovuGgVX9CAQX7URo+u5K6yzbupze/lkiBH4qif0eTsRJE8eT08FaeyCZolbAJ3RxtphaX92mmb
vQG+xm6nS+cNz4uXHK0JldMAkGNmv0SZcyd8ee97y6PRwYMchq3nzsCy+he7UZexDl5Tt3lVqtgI
AeQaAevUcckqgb9pt6GuWtuGdvvpTl5cP8nApUBP0NpcIv3Ysdmg53gn4hz1FgRPywrV9HljNHCW
kva3qv78REKJKUxMRG/KnZ0ZRxr2JCDMhNASR43pfu0buHd+gRxi128Cl1asYcDBQ5iB0sJdgHrX
xl3SL460waQj3jLeLKO3z2RKZjRBB8HmmDbdTyWDS2Oqi4uxNsWYG2fqkNcIKPEuAklcwvB8WbYF
vXgvRF24vixe8RxI9yYxortKzocC/KgrIsj1M6sixEMU0wTJcTRn/I5WrOlfP6QjMmOqfa68ZbUw
GW2cXEp+ECDIisj9iAb5uquHVe/hEUptLOiQlGC2mNRNWH0HxXckTbvpcXT2C1RxWFYphTCjiU6x
227rDHFglX2KIwE2croz+8he00B81bteWAaqGlwVQOxnhLvNeW07t2MS7+3ScvZqEB4A3emJIsmh
IJnPPecT3KQ7q65feqqDYE/ynRo84FhNhdpAA+U610nEvC2RpsQ7bh35+mwD/tX3NgocdVUefW1R
AKYEKkfad5vQcchMeu2HY38vC7mbDABhjgWRFmujvl7nJgJ1+FEukPFNw72BVOCunMwCSDklAPSa
tT7+nC6GsJVpQF5Sof4YyPug00ylBc9m0/62DAa0SQ+9yg4dW9USCCi/+umgm7KhlFmdxFy/Rq6A
xcs5lbdYrJUJcOn6zH28MrJmJz2YG5lBvg9stKuaY9u1FRDYgtAwr27yZjguVg9r0IrROPTrb/DU
2N+p8StM/W9xU78ipvI9Xsr7phcvGKtdOnM+BD6ctMI2cN0yFOCWkTqXFy3zMwI0pCL2POhXDqxg
tNOzL1CI8o3OPE3uSHoI86E8D7bt7M0qYsdNTt6uqNehfI1c1bGzlfUsEsveiJIGdKK0cN28dAiw
u1G/Mfz+tlXeE8wXeCqGt7wmslHRevYtenxeC3cd0rmX/y7LOjvHZhc/q1hS4LUtiaMQuNsx05wp
uoMdFhAD7TiqD8kL91q/7Ua72idl4J1T0To3PGLYmJbdoFngeM9oCwdQKCcxhXvZifqTymog6Iax
bJYyjU5jn3UvTtqOPykxKwmqJk1PRKnByjM1GHTB3ybUvKsIl9VwlaFv9M0X3nQwoEfRFunncxR0
PT4mI6Bt5EwADSOluAxQf6iZToAlZwSSm4ijuwV118TGbzG55m2TSTRbjFCgglcZzvwI9hzV79gi
o8YD4JAM4bxdBhL8VdzX1TmaODTHqqw/J8hYPSIQjTrQPhmGYu3RCftBrhlvJ1fufRbjGNs7jEjP
iVR3Hpk/efz8RJQH5pnyIFztkZJOdTeZ/v2IfgJb7FTV5nnQFpfg7LClVvvObu9Sv/1luCMeH4Je
t5Tm78rrPyFQ56JtY3pbIaNT46jvC6Jzq1aWn5vJ+11QqNF3LlAE8MFAjWXz0KO8iBMkIhU1ghjU
zvEK/kbBdB/7/pMRhrspQCzEME2E6nL4I3VFRUWCrGy6bYSDa1aVuIm48fcOdAiKXP0XNcUu3+tQ
kgH5B37MW9W9/xjHYLaWtPkqLbkVoryUdIVWpYW1q+tSZOt9qkpl7126KN4vy2IA+Ug+pb5zyrgr
5wGr9EbxBCGPGMydgVJtGlMANo/C+wLGA6M9jAKgu9neh0vwIt3FObdIL26sBUehsDSo4wXPTe/1
x7jLMkx3hLGRFRj7FN0knG/mAn/yvkIioBXGjW9UkEflTR2bD1AFVymHC3fCdgrR1asIQPU9P+V0
MhZKTnWDz5uEQIT1XV26e5mrfdLJQ1LV6NOBQR/L3WLNKLeGFisWO8yMsaTFfRFYWjl7n/Tli0Xf
dOauD0O269yD4PQ/+6CEQ+TZ4pEP27rbTGEfo3/jkjevjXBu0iHYC2VusYYi0rH3rh/s9NdJMHXo
QsHtiEA1sgpfqrrXhgFbGfjfVA3RQkHoC26WGApvjxO6W2J2GgxfY2fZ6ddbUn0N6/YweNqk7ldo
CszgkYOIn3Uw1nIbGT3w7m7aD8jNoUJ8i7YBFsrxqlxifhX2l41AsiWxtLLFXpTEOqPXfIZRtErN
X4i1HsCOncjmENjzx9esb34Ho0+JM/nlFvIlt4Z7Pp+O60cTbm8F0QPDB74j9+EOhcWfa66UapVX
48a3UKQLDjoaKfpfwocRR2G2cOTar7hTIx+WCZm7EPV3EoRT5foPw4ApjfGJkGBT1OXWtNUnc+a+
k+Vv0LX3rR+CwcUByVjOAchErzua49deGegHCjpfDUR+zsdWtLAQaSPyo9kEeMhqQYHLDrZSvIvC
VKuRBuda1WsrdH4Xhb11AaaAbFpVUB2SHE3/qP2UTGonh3DXO/HJL/1b/RLStnvGnensee33em6+
tCFq7oV5O5bP+NiFOKb6+6Ybzpntnf3GIhO60WF+ZSTfEZKE/ONCGahDxA/Q7MCrsVFwAIJ166NA
3/bIu1tbf7QPU9U/2YO9Ya4DPz/actxP9vJk2s3F8IsTDMujnvQJh0ZLAkkMMIlqH6qI0GJEC4fQ
0RblBvTTBvwOeMnFe5qM9rzM3GB9+GsqUZZNFnR36TPtxj7FvrXamxzfsavW04hYFotx7Dpd3vMR
KQWdnlbmdgQBDnZ4Exs2TT/njhL2uh3xWwiQSCQkAg63n9NvMnD2rsHShNlQBZsIAVEjcB9Fg5OC
EW6jnEPGGdDXgFxoBFvD6jeuh0yy6KCKhF+8MkE5AKS3K89CTnc69QuJomIiV4tYBf2iYk2vCpex
r8MywvvnbiDLxB3mIubmVKAKliFml9XdSWehsLv2U11TVp0ufplu9dGqnS0U53BJ8lGYOGwH8V1X
ZLggm89I7z1EPSKy44KHtmP8fL9WYF4VYXyqBNSvCGR9SjD2GwwvEuWmA17XeoKILAiHy/i7L0GK
k3XQz1zxQuvXCb2NY1ijzjfX4z265ZD8bTUBbbYc5hn27Zmopr1p7DFFNT/AYjOftRZ3bcU3WYXQ
7+DEzSUJa2/nxF10sKixkvX1sQU9tZQI17bGB0XOt+MCCiHBQ9vU5kzyzr9rPZFSuZ2HlXh227E+
zhJ1KZs00XH6IVoPlolc3vsz+aYaaNqWaTka9mpSz7ouQ4zxaFptYSHQ5hbc/F733UEv47GbFmLR
qGyaTSyybKdqjtIeOPzm/ce/KX3qgieIf0qRNKGt6/EiTjhJJ0OoxJ2jb+6cPIei+9WhSkkjLrvr
srn9oHp3NV72ouWBXQLjzhT7xBZ/TzDNUssv6zF9judyn3IyDd18P4hT3/Y4Jkz73Pw9eK/vD/Lt
M5VJY/TP/33KoFcv1QgLORsZVEbAAWvRaB14ckBSVRv7DchluJqtRuODhrO8KrxqOOtfTzX/Hmla
ORBbiHKfcBXnLsYuobrk5aEqPmntADe4q0lyo98D4ANV2Tu7xX/WfK6xHHl/9Nf1yzcf5Kp+mbvN
GKVB4z2l8ObMkHDmZDXF2lSP9tCeuuJk+Al+CF/ef+yb4QOnoh3hwRKwhYSy8Pfwlzisock7Mwc+
DRp0proAvkoa/kqVHJ/ff9bbXUtr3zMd8MMW++kaUISSaSRE64snM7QwyTa5uyc/wTIQUai1V8H8
f/95AO6uyoccgKxkipTAesGrW9fFUmHTgBptx3pqmhpDB3n3/0g6r+a2eS2K/iLOsJdX9WbZsuX6
womdmB0ESLD++rv43YdMJk4cSxQJHJyz99oRXOCiHDgHA9UymgJAgEfrwJLvfle+Oxgm40KdopZh
uOHlu6IHYsQXJEy6MGGoUnTIPwKK6PivVxvQQqNjwXTPTDiiy3k4GjLYI1+5GNI/R1V9ssZsY9Te
SgTDqUxt4vx8vR3H9DNxosflLyxstzyBzEY98u6JNHC8a+RlvzQ3/zvnp/6CJSAgOjbExxRmlwEZ
so6TbQK/uQyW3iCB9myy+PL8Tt4zaEKwaUYIGmQi+s384Mpwo2rnXmkysjQpTA4wgcr6NKsf2Mc4
g/uLmctjlpnmKvAQrwd/6WD8hkRs1IZDBvtwxUy28fjudERYNEbPfkdmqCwO0A4RH3ARQxASrrNp
g2ZtO19tOT+kjt7ms3kqqz8J7YoYfpYcPy1GKT7+XlOVJL/1p6xO13QVjqb16yUgwqaIyLv5SKrm
aTDdl5olIMssQlWaN7uyt638U8UGpHb3oPtpPYXBThbtvXTIHC8sAK5V9YjhbwvkYh3Mr0lhvALp
frCkR2ug2rWps3KStxk2nnACc13kp8yu8a92PX1IhGH6ZS7aNT3njU68ZG9QA/PgNWnz0Nj1Zm5t
dTEFnxevfgktbRsD5lm/4dVH5pAw5Q9jlOAnZwbEYZJVjZIAxUN3T3BIezB1KnqWJIpiFCxd/OBc
7AXUG1FLRhOHt+ULYnLPY0qUT3xtA7mzfUHLNjJwTff7OOsf8wyhD0HIS3YtWwIcjiA6Df10jlTz
MI/6HHE+akMbI5T/FZjRybFQZ8GfGPCfWcE2bbB3M083a84qC8jRbrd4b66Sif9a5+Y+jpqzD/7a
b/WrHpvXbB5L8JA0eXLhk50T2kAJOXYoHonBIwWLYTMk+D0NsZ2mwFlZNibUqO2f7Ol5uUpBhRNZ
RO9wj6k4fsq6Jz43+XEzIMFF239oS25F6ILVrex1GB+nhgMhAMhfdDFkAvUGPAQlg6egU+2tStyO
ZlgQNg9B5bwPc6t29XJpaQtuB4AP9SxO9lC8hs7gPvVloy7g+qIdR0BgeZ761p6wj6MpilPX1fHJ
a73+PWVKDSPPsdYo1cy3HktNDADKnIoXx1RkN85h/GwYbrgZUKW9u730iGzscsifk7Pt/LjZdVFO
u532L25B0/goSiIvYUD32zpzCEUbmukJd0AqoYYZ5nM5duOmT0WNNCHh+K8SHTyYE1aPPVNU0a9z
bp6FABj0d78NwUXmDj/dNfPgQ/QBzWUC+SQ7kqhe/WGm3ZOBqebwMUdH0wMElbmNA1e+5kOvy9jM
Np0XBC8AlMLXxrdpYmeyLc5TkeHal+6BPBKgrtMSstISSNyTA8tsqTHVrqtAslUeHmEdu3jsO5Ll
myh/saMEsUdyVVgktjLIf/BL1AdSMP56U/XuGhWUuOKEJXirMFQRlJTtYZPQ6vagVy19zLEJnkGi
fdZI5Gan8taZtt/D0Uf9UxfcgKbL0R1AX1DbZAGSbQerHzu8H5sHL77iEKMnDO5/IIKsu/sUfE0/
7TxQnYbnIj7hAQWZFYHUG/0/wUIfiQHRpyDTGUogsaCgMHW7ZE97/GWJy1GBL0WxnQzPwojeu6z/
kHOO1c+j7f6v6Jw9f2nCA9eFpvegNwJlmstFH9VO0EFSi9E5IULKI/Fh2NAnB/XS7RQM0+ZkGcEj
yW5LWmoi3ZM5gl4n0Hjqfrp6/GfXDtjK2If37RtPqoQQkSZrl9lGypkmSez1RBR6Sgqt5l6HPcVl
83zN3X2H1sfDsUvC5qkT40+fS5uSnbxvfoKWj8tbZGS5501VuI/I9vhpwZNRyKEKfzLUT6GCJ94X
V6MzTwMqIeG/mvFzRJzE8rNnq9nbyRhtGr8hRYfUYKgAnmgREz3Myn0mdvfkDTElsAc32p2w1McV
cDAWTV4VFUw2ydcE7wyg8xvhd/muxaSE9uFUSbs/ySRgmT9Zi429bTdCq02IF9XlrN/15cZaInDL
+eBxz/EtIdn10KBOkHI4MJmnpQu+/E9Uag3aRMBhhfUZVOWRP6ZEhjzzb+LABLVVTTs0Y4zmIo7j
Hs3IMuCL3Q74I08Sy2cZHPgmUZQX4ZC4E6CVsT5tt3nh5F8YRK5zdVBi7fnN1sNusLqVNT0v/xYn
6PJa/Eq+8ZeJkkf+1LXVl+1wHNSwPsczFxhMxh0MP/yQAP5csRb5V60UHDfzhD13eaVpZj7yW4Iq
bMNrMcf8U0H8pfzmNweyIMGoWz1R8ncm8YU2U4HReiPJd4vsa0ti6slIwo+QMzRUllXIQVg5xjbw
IIjxn7f1hd+MvvkWjEzcOTefZGMB/rSIAnxCy0p2QCCOXij3FeqvzJtDmHT2Wcb9W1JZf7yOeBnb
qy5dXQOpon0VF5inKaKsrgXSMsMByLFlA/H+U6pIgzKcHTDEyCbg05/MHEJoPrL5yxm2RBZrGJyk
Gacm/FNIGn4xf/bsxCv8i/MKKTgNpvmFU2384CsP9fk0ze1+rNSjyhLOrX3brRenobUa85K8Xhji
9nbm4LXCDEVbMAHD6QJJicqJ66A8CjaDpJHebnwgOHh1zkwdxMk1ENCuHJ0JtS5DtGV8WrreKK+e
yKKJmQxkk4sEtcIn34/xNY/M5nnMDPdOjrm3jhCqrDK+Rg5HC++34D265dX12u8qy/4IBlhrG4f8
etTFn8qePtF4BKtBTqxbVYznOrFfS2F2m2EcHhn0i68sKt7DyQApLZkK1GNIIGiCjFMWdr1PRVBc
/R7o6+zQheoMv4NUl1l7ETkLJYhV3fJIhy2yqdqkVcn9RzhGvC1SElNSKNvEGxMnmRTDfFfN+Blm
7h1pLHTIzjLOETVT8oJpRa/dVH0xjP9ruOJ7sEDSmU1MDqjU4ePo4HJCahYCXIgaskRW+DXQnjae
2Dg2uSZ9abwXAUEewp+NTQnlgTFZ35A4F30CPww/wEEt3ISEitJnBrafJv0Q+vnRpGt4JB2HGVQ5
t87Tgg49W5mZn9wmfWPWT2fGkK9VVtkbgz3lMrRRxCRu6WqbNC/cfA4+ybMLCBlOaDhI1G6PeSiH
Myf6kuBLAt7TxCRkyQHPbZnyQmt7+IjcNPqjvG7JbMk9/xjSiD+UhoOtz7bhUNIDbu2YZcLxgAiP
CJ3QWns5B+48Wexk2PngPaTsyxgT4WumjWZbDmgTrFyvS4G3mxxuxsCjDZcQQbNLFaFMle6zneir
gnZSZ6E300kWdevSDtInVuaEBdaOR5Ck0dgcE3bpvTATItracXxIkhI8dUw23yWfjXvgldi+GPul
b1GeA4k2MsYlehZvCXymdxk2PXGgs7dplKn+gfyfx21F6A/81LgTBZupEfSrFKTQqYDeIMhxyLv3
GtWgv7ajJvtJ86k8GD0g93RO/wxD+mup8G9tM/Cjz6/eyZEJNRAu7gCb9t3frGwpGB1fxWw9XvyQ
TUazK9JZfplDPO7Lqg2+eT3VVvRodu2CfdO2S3OtRocNtdKIEkRhZvsSRi70GbAxItDEfKWtYFKZ
64XvHpCMTOotHwJMBCtjbzJcbA9JxryEk6VrM2KThADHCdMEFWhmHARxRT2rFOHs+HW1eg6Y053D
pc9vTbtwce7ayp1IvILrEYUNAcBAN8ap2VU2KggGJ4y197UJmbE2BZph418FZAbJx34g46HwKI5w
ehCxQjlg095vSECu+wMarLUDtjAeu+uo6jN+5XNfN+uqmXdpQXY94k3QSN011U76L1J0cInnc+jW
Im5l1zdugHCoLnwNP9pjQAgRjrQn2Ph0lzmHVqCfm1sZk/qsLOvLr/PvGFrWqvOHjZw4EyYDcon+
OihYXXV5yr16H4TiVciOLk5wtTP4LtSke2HU1zlMv9VIQ1ar/GWMBnBGOvpuTZ+Eoeqrq+09/3/G
LGqJsle9ZLExJFar3nEvaWh9eA4tOUHhyiSOoeo296wjUZB37CDvOf6ohD/jZlvLCZycM7+JoNw6
yEUIS9+UpXEbBjTJZEQLhkhhn6OJ9l6LjklhU0scAVPgbqKYNVQ0/douB5qr5MbWffstG4DSlp42
Wk2fucskYnmfVPMAeYufrO8unUyOhOeS8DVO2T5w2v7Cx8FkxwuXOOPo6jtpjEpVH5cXF6X1ny4d
cXUrgr4OQSehk4UAziLFjLHAdluxZ66Chrg9n1BBGRogEF0DmCF4m4nYMXsGYyLlpkHVLRIiEjI8
8i09/8IskekXp8l31oZdkbuBgWQKwKwxxhJltHYGz30xpuzd8/vnmdn5KnF03d8axpXfvOlhW8Xh
vp6re29Zx7AcLyFwxijHnSyQ7Dog28zWeE0qTou96oVYxT06kiDy5pVTeKRl/Jt09G6YYKdWppa9
tzV6uPXanPeMmtGJulCbPSJgjaa/qoHHJ4cAVYaj9ZNPIiVTHtV10f5dRpoOu19QTAeTPKDGGE9x
mVyNrt/78LPc0H4152Ffo9xw5uYGV+CeRYylAd/Azdym5A2pNviNe1zTCC/ceNrKSE6ruflPRQMO
Yn5yPUVBlxC5mDwytb4UaU2h2D3IkvGIlFdhAoJzmr+zp+nDS/CV43Qp4uGYzhWpYWAYEOdHaceh
nGwmhCDdVumQMVh/aPvosQjqTZyGu9jOvpAEjpuJR20NghPUDA3onalY3MZJ7mXo/AFPB1e6ns3H
eYYOWqqGjJgcupuYGY+oHAo2MSvoQ8eSzFe0EbFA+j4PzPAtDSg/qX47PQx7JOrBYbKFvbW6pNhF
SrIKiURvnTQ0jnlV7Ioc1NQ0DgfG2Y9u5U6ERJAQK2HrOAqsZTlkE2I1zu4pbLuKV0Q8HGPwDLPV
VLi7tuk+GCrdRRV2a6FHuHAylRspXCIckdCHw3NcgZXy4c6cBoMsxlG+Z6VrPWd1Z79CsgC/NMdE
LdeMxmzJtE33zQXdHV2HRkiASKXcgUFAE9JyxKTYdUvJWltsoEVveyp3epk7olbv2mbbgfWVV7C0
BVtxR3Qi+DoOYUorBr7FdajQMuQOeA2kI9ZWQiwaweinvn2j+Uvc2VhckmWCnFjqaBLxgzIRQwhD
NNURwhRVVyf19+xekqnNBMJOBPXODMS0GGX0bpy12jZe/9Ra/SkXy3GZ+f4yc1nHaEv6SQFvMz+j
oL6letk9Q/eSBePLkjLYZHEL+Lq9BFXmrlhA1mHqbEVLwGrmn1zpX7N0+uuX9QepBJvCAe1eyKts
04+66ej92MNOLc/MgM1lPXfei6vBfrTlmxHLc6jtcBV34Y/dQAhzM65eK/IraUDbXsePtajedZ68
Dqn87fIqfo0F0ZhiYAGcwP8tqyCsOWUAkq9eZcicxme4h81+G2i425IdyYkPTlB8TUzzCsvdiiVz
NtbDSRUNxUru7CM85Gv6ww+u750oOi/QWQGPGbdqiNmhqStJrc7NjrjU+Bty2AXN9MfUMPMaoWv0
ibePeP2Qcc7RQgPUyarW7ZkS4EERUMlWDfXXiqlsspsx1zvk+/flmofZEjjv72IkSl5Au7333uo+
Qm1oIN0RR6cT24qHeUoNdk9EGln+Mldqz7DqeyZOfOkKktwC4zWAI2pOEDi8fwM/ffmGxJxb9EAv
KnPeZhLM56CnOznuqs5ekyW4gV+/6XjlNuTXauLKU8qdOS2PyfBlE6GgBekI5tvo+4cmfS+kxdB6
YWhlG9MptgPTR6SiyJtSGJf1Q4KyeUxoKRpTtBtm+8HqyS63ZLdyU8QykxOcusi9dw65e9MSkmZd
JdrELDBXoduAlrfuWTlf24TiY7kF1VIBsb+iqryOvnuE+3SEKUxgFohnIliXz7aqp0PIqhVOjHe9
OUefV4l3q+m2NmtojOauKud9ltaPSe08KbM/dGR71pVGfmbeFg7Z5CyBw3wSy6fC6yN3KTznSfbd
ZeOLaNvHiSnevud+j2X6MbrfrU55Kue83g4z7sxpyA7+hOhiCUzq8AbWsDpBr6wcW62JDLnNxrCe
8mqbDwQF0ljQNEas9D3ogn0VFn9SmyDSnrOLmCmrx5lIntwPtkaKZKpT5a4ZCzjjtCWE/ZLb6geP
MjIfo/ljNlSXllFsSQLDhEoMWDeGT6hOkHnVMG3/f29NEBiQ0A3QEgPeQbyNg/mItKfY+O1w9wRq
FRg/h8RheulS69UFtDys89U+rJwc3h2HUmsqt/NA8hLf1dHDrCn3EZEwjyJYbeoOTs+/6QgX760H
grNvhkELt/fgcLSmxIwe/GRaGHuMz8Rf3JoRRTpOl73v5RddDQe7J2BEF7u2ENs8N9cU7/caASe8
kb1RhN8dYeJyiOCqJdxLk0C6hvIC2yyPU+VAH7b6Xc5jJTK1V3Zxq7knrIhm9PirE2TOkdrPjU07
zvpxjB7NhCV8wJpxfsNI8aZhJMchYVqs2gMicSNwLzHXKghL1hQ9blt+jKeIJzamV215V2+2PhvG
Yy3YebyDWzJS49VsMuOds7VDEzAOx09p3Dxuzwxq2Bo0MKC04O/QZeeyYgclOmXeMyutjkQ6qw2d
Ve8EO9hYByRwbxsbCS1azk/u0A/0L/OaR7BxYetzE2WWcZMZQaUa0tkYt7wP37xHkjc0hPLucuNX
hLm1bI8DnZZFXhAL7xojUlajIIiJRqUd7GUzHODlEgE8QfbsfZInsx1eol8P65PySXPSX2qpr3H1
sk1sc5i3edZcOZGBoqwu0LLPWRiegKheLSAknVE9WmRppj0EhEp8Z5FFP52TZWn+KRjErEzDuMzj
eGkB9HqKeEmewEFm7CHuvu24lwIGOGPg63VAn5mcjr/ka1wME1qimxUnD24empVCcGOQ69AF5Was
xLFAuLq0oWwVfFZAMdaVV36DmTn4Xn9IyA6yBkJMiKScadeRQLXgVxkuFf+wkr7EXfHl8Bojvz7G
GctLAhe8LE5O1C2xP+fY4qnxJlLq2TbJS0h2scsTt7ziHMCkl5PZnHkw4cozc8md0QSbCvmOcLpr
iOpOc073UaY1SJ4GLz3QQFq3kMtWaUhDIsoG6KUu+CvCBRuao1KszR4LJtYJhGxjss3saFlxD46m
EEqSRxr9+6Eh+YA5y7ieTI95kflmsd/UrsvQiwFHh+6rNb0dnZ+35UZ0WSinPGZQRsRSnB/lED90
MM6tPPtF+XQv4+mIBXTT0Vlf+U29aaVPBoLaR761q6U6VGZFIk+/y1qQ0TQ3XXCqnT0f8UluIsBe
ucNy3FbOQ1Ywa5oJTpii+aUQbzXjmFTTjDTR9pmefHMpupCyGAhcoWqjtO1V9ZxE5poAy08ZI7kq
VEU2dka94aM9ZOrbFqAxy5CLbfx1fGIwevsQDs6DMy/5Ni954Z8iHe1QYPzCvP7wpvjM8m2j4jd3
Qs9niszLSJtguc1g4v+pB+tneSM4iJFnDD8VZdjcNheb3dlM37NwZKjMOhAwqsvb45iLw2ioE2ec
TW7JG7UHvY9ablNFmyC30h2d2kMFC4LCADVOh5Sm/yQWZM8eCR6Njn3KYgYAZDf3+g1VOxJvbAIJ
y7cv6y/8zvtOFd2xaMSvbMbfRtEXMj6DjEl/qZzr2Mtd6hMYRQQNRhcyKTgnO2w0SXEHA1XjZWgf
w9Z4GQdxYLM5mBNu8SZIcBKbC/pPf43s0oTV4GUwWTQ5d/7r0dPCreKYthxpg5JYD17LODivVk+b
Si1j/1ifNUvVsobETHU7OdChM/KtypM9xgG0ScX8UEXVWysHNnvcFTHUzRUX76VT+aFirDW0qqZT
PdBozZ6YyaKgI5c4Nhq2ZPvUEVcCbf4+sKlaZvbThFZO2gmAUVPH77PJWNAHxc5KY/2nO2r68KSX
w4smpWRZ7f2x+JM0Ftkual4RJVPutFscehoImyKvX1TiZJSC1nvEE8zuIRii4cHtlb12OnmqywRJ
/my+ad9dkyt4S/qCVimZrOuoI2SZ915N7k3Vi3mCk806Ei4R9sWtjQMYVzkLPCTiIaXHWoQ3gTV0
5eqcRNW0WIK1GmJ1Yxwdc5pv67wuoO6XyWNcMUmzW/c49sJZlQ3taaOnvZvzCXvECW8CMhtw1mlj
x4WnuHFLxuP9gBk/4oxf+/pE1s9rakI1n5aKoqBKsgOTCKsiyuChKLXx2vZjWfWSFJlv2yfbHi87
7RFvSZjHS4crysVyic2e1IpxxIhQwXA5o0+mfexpakM/nPaJAHvqdrxPoIo1tVN5CZriXNXOboj6
zzxuk20DDJ7qxDks0hCpaMka8ly56T8CiuFk9SHxC01JBYfHkq3qqxVE4PWlOkMui8mNG51jnbHd
e9KBa1q/mjoiwzZojrAdH/HsM8uys3Pgs0haZFJ3nDHrMOSX9t9sR8iT8obNOFDilIt+LOJ4n689
Kc79CLS8apyGrRs5gGEYJRlf4nPAH99IdYsqJPdDR6/BDAef6nsxJc/PhVcz9qp+q9p7KcLmzLGZ
MWDR/mQ2k1iO8Ec3LR5Rhj+k0mC5F2/FFF+NJL7Sij37A5oGd4YHoThWzvgRnKp+WjYEIathaynB
RbfdueLMRKD3fZKJuqvAQWKKpHSSJ5stp628kz8xKhjKTWSQEtSP7yM+vl1GxYfSakjxqPhtDE1E
fDpyemZvBtttUWUie6cYKOfowciJlIm9YeQTyu5RM3o4ZrKnuFZHN2tPhegQ7UwlZHGmeL2dXgHy
HmXQb0YexdwF4UGsHpyNg+uSNpzmGCsYzwr3U+fDFoXJIedIreHbUkLDiE3z+Iz7BKR+91NgusZv
8GHl1QdivIdY0ppDCgffNiDjtU8zshGT/O4iZNuPhUlqSOPX6aqOSvRqcws7mj7yt2Nq77nrkbu7
i7beHPVn6Qu04fMAONcAFptxn3cYt9P6FUlfd0qL+SQqxYyj6eodQug3w4YLbS1NeKbLN9P/725B
icCy1GwZm1zxbR1a9ATbMsYSQNA0ApI45smzioUT3gebuUxhRqhA0CVA1dkxmqr9OnyXWaZW5lxm
jzBfUb3KMOctOYjBaI7Hx+Ug+sBsubzK3hKn1O2Qntr05mmnOgwXLq6QbB7xyLJqt09jjBvMsZgb
AXKZW9JS2mpYxUiByVFDPbxvSj1uZoZCH1Hi4ZK2i+rGiYsouEXFOnYhEy5/nMN/Opt7f+UTcf0q
spS62XJ4Qhcl3Sbz/HxnuJb85MrX58LypxOdTeZhDeaPfDVy3D4DuXK2TlSUz4oOIj6QRL3MAVOJ
FHPrQYdt89nBvNwYC0Mvbpr41XcMQswSg1NFXI2H0YzqXZ0OBGUV5XiLTOF80dihVRn1PPFRIjZZ
SnyD6OLvPkGu0hjIn/JJH/vRwHlfNTUOvpD2CYlsFjzwPrvn3Awkkgf0plmpAgPkvl0yIFYuB0M7
mx+pkYZzG2QgE3rnKZSVuzHtYH6u7VZehJX/dUhRwqKWlbcAtu+2dWmiTxS+9Dn7t2YwaECX/oYO
zG9eGwWL/JzTw5mC4+wjXUxaM79DVTd4gKLlGFtlpJbJzoHsUGfDLiHzDfG3Pf2tc+0fHFlKdwUy
KAvBlAzjLaTXfspNJxlfcGprfaVB68Q7gUljPRgWZXVOP6pjg934CGDZj+tf5hHVQ51Y80vI6Baf
FsRDqx7b53ZOg9+ybDQev6D9HmYiqTBbzXLnBnP0mFXsyOgaWjhZCJFRQ9prP7J1ucVaUp2nEeFx
H6bZ2SfObVPH4/gXoJdp7co5JWKxiBLnqPwxgrMfTe+d4+TMrEPorrNtV7RzEg5RTlNUoJJnMjnC
nhi5vg8+Joc8ztiwu4fRGejSLU6DMAbLwC2diFfCX+Kj5w5k2zFlMW5az6ClKQ9peGi/P3oix4LC
fT3d4wARGIMK/VopqOsuc55nL2F2mUdLpIcQmb8Ni/alZHEl2It0p1OGiupWGXUHFkJ6iJY9SHfQ
j7wXUWn7ew6lwOSQLJGAY/TixCAeaAuWcVOe1eBN577rP70a7VJIHd2tDS+GxT5OtSpeMnq4ZFQ5
KHiCxVBFU9JYIbfS07YYDfu7nq32u8gRy66goCFYCEzxWpCYQ4i8u2Nc5FGPFP6m0xHq8DTTKGMb
R/cf89j8zK5kYFJJhmCx9rFH0aY3jYFhajWTAfgf9J6SpCc7AG0eDYxhgH9R2GX9aLgL0aBPoEzZ
DD5WI/yQM8k8zbwqzco/6Dj26jWXkhQrkwlw37GMSsI7NjQ300Op6VETkeL1t7woyG3JAMmltKec
McueuNGMQzu51jpxCcEkTNmdzgNNiWgDoAIoTeHE9a8xiP6JsxoNDIoMi3oQfM46FK5ct1nvfCSI
XwpKZV6HtTgBesFMmvRSwyUbrciPHi2Kbe7U44+pzGiFhfjN69F8bvWYNYQF2wbHizAJkV2MUda+
enDRtoi5+l2lWzxEdjMfO2VUu1phhktNUOKkLGs+F20eXVlU3wLPhr+3zczZBlYz0nxsi20dxPLI
8JvSjHDWTaTi4Na26EindnC+YxvnDQV/Diq9IPGFst4Xrbuf/Cok7AiHJnnjIsbOAcCyGuu7Ebbt
W+LY3Xul5/Lsd5W6uYoDLDnl1ZvB5BdBAvE6L6Ydt3flEkpJzjwBdrGNCCNnuyQ2kkUd6RKBoUlY
fPJ0cpyvoOgCDFkgFRw4Bh0ZK8aMfwRGQBZBC0Vs4T4TNt5tx7DBE9pGcm1J57vFFnxrxahMmiFd
S5FhUMz6oVv9jLEtmZ2EbPyjzMt9TXN3rfLpQiqVcSglMHJLY88ligjlINmytASGv8gNPoso+gUZ
wAC0wP5ECE/9ANvQvfRO82OGesJnl4+r0s1vdPn/VW6W7GfCztbNyPHOYCnGUDrHBxb3+BG9wyL3
yJyNIU2iVI05OmPdQDKTjsDgETYw76TDGdgYlTPg7kSDpIiw4jb6cpkPPqfa14yvnXDDVhDvhlzo
nQhJsw0MYZ6ZytNWZ6FCyUiFXbskGU6UHxhuJyR1A2PPwWBemWQ634rB89ASgJNd1YYA/b6cQB03
XESdlg9TCZGjm+DeHGd3iVjhneZS/XZl/DpyF4Uy3VnafiFegRvE2Bo2Gi2UXl5ePPi0YBrXYjja
nhN3ePNaQqWR6d8Y6EomFc2BOzQ459BpV5YJ3SgrNnSM3umEbVSEap/gr++xyx+tGMGsRwZfT/wU
kCfmGeE1MEdFVWMymfXzS1HRm7Ib+wKe4DnApOLp7o3J/z23SQ1yUw7gwj+bOv8gLpdilPSYUIgn
Egy3yxewOF5r0/5JB+eSCnIdeu8cEP6yrRY/Ek29tJzPOi+vTuO8DSGPkNIfnR4PPJXMyF049ow8
XVFT4qp70PgkE4a2PjliblcB9ctCx/rvJXQdYoA5G07akLuGQTdU3ktiyee8zRClkjVlD2nP0BFV
qAVcdZGfq9Z5HCvjUvmv1BXfumYHBsT5a3QtJW9WkYjMoz5YKCdc7yUREAkmldtUEhl5m0PCeI5p
2aLFSXT97E/eD4rPFcm5K2eKwA5kB49iokLqRLf2iZvmiwy6XWvbRG4sGk+DppyePhxhvs2QQbQx
33CWvpZquGVKMJS2tlbW/+nc5m+XGe8J4cj7ksC+cK7WQ6NOFDhiZXfmXxaZQzZWz5U0Diqf0RgG
6PdxPi+q9tTLdgaGnIFRXDaO5+XHQHNqsVXHBBaQDAMfBx4QXcCZrnCXfFDl/JvT+sau6h66Mfha
/lU4w01ysnLTGwJpFwByzOOMZelXFKLfQo5Yk0l3gy+wjVpar1V0BTa/y2caUyreuWV/hxGM/tpq
yYJhCNKpE9sHsW5J+qqVvoxRc/WnmpNmG7/LPjkJ/F1wzQ7wAlcW7f2amC36kYQR6QeA4XtRsb+G
0dfYcfILg++WvuPKbShFwoHJBLFhdjidpBjflm5eNnAkk5yv1NSKg2jMHQvCum3rrVFzwmPi4Hpx
vOJOvcE8OVuNfo887GEpBWPhInJ20mBjlfNxLvRjQ2zEim2NyOdmfJqX3odN/jvZGlt7VJ8kZr0j
IHTrlKOwlG+5N0gGDcVHm5mHwq+vXpfweFuPiSNOanlN7byHX3DWiHxV5O+igiH/IuVuS/ICadPX
/q7vIHNUVc0lj99N03pBAfARWZ2xHhOHFlvKSi9jv9zRNyDuw0Wv0ZcdSb3xwvUP3xOsbBtaTG/B
hA8+cg384K7xiAtJETQ1f6dO9h3YMOkG3FZa98eS4CQHQ8hMisjQ9izRZd4fkfJ+pd2AqT21L7nt
o/VcQqg6nnSvCX4TSUGtq/jDdqYEYXYNgC7YqBhopG1Ke5U68d8SOdTBSocDw95DncVvCbq61dhP
jDdZyB/cPq32oytL4nC1wH/mP9bav9ZedEH4Fw1Zs1aN3S2KxDA1zkKRmPI/zs5rx40kCddPVEB5
c0vbbEvTTropaKRRee/r6c+X2oNzmlUECc3uYrEzmFUwszIzMiN+k+dbmV6G6X7EibYaKbl7HFCK
YW/4J9cGuEIHqGiKhWmjwjjTIXOLzWFV/UpFnALDH05LfDbWYBx1KH8dh64Xav9kjUjkKm2AYEc+
XwMS3/aI/ivRCSYa22XcDDKwWexxxPKWaOYGiYFTZsHjmOJoVyMUViHiRefawoRS+TZw6oaZAolQ
ooGrPYwczzAChRTAQH0zTDpIoCMvRQjvoDNt8Kkm0oCD6p4oxzoxJs3uMQODAvQdpOI7lcWBLybZ
xlLMhFp4T1WlLFJZe3VoeoBPjXYIuj0okvOYtjAZgVN2xksfeR8lnEfDiVdcKLdj4GyR3zj2GrVF
wCI82CjU9x+YYODjVsNUfMlU7cXqjH8aBqPXGW0VFREc96OzAavLgTDQUtGwq5ceRXqkZ7BfblZ1
V+1SLMkF6dGKKcJy1jC0pCrIUO8eFwzPTndwgASYWPOLldzmW6N+7+3PMoAlrTR3dWJv4M8Ja9RV
LCTQYrfjkVVsBspbGjhk8Qcyqgjsvt2UdOgASA1+updV7V4JfH2V2f69byc7XmtrB/mexpJOEBVX
1LkeZP4QLD12vZ+eDDV8TOQXcskSBG4AirTSv/Hb6uxJ/Hi9xbQvKteK6S7E3A3BuGvzFxW2cuZn
D0WrYMgLDlwAskrpm9T7tK7DTaE737VKfauT/MdQGc8gN3nY8uVYGEwrkcQKE3BpUok2FgoXhVza
2ADT7zDjiNAXYttrsgvTwz+O9LkFPZPyf4yuSPdNztzflixvKrqZMdXDpZiSOGli+ppVubITFXJy
fyqk8VuTaAdtSLYdT3mQDJSBy+YlBM6SySaC+TAQlxV25kMH2MB8kxpzlYXDNrLxPpTytT6yZ8dG
vvPJULEabi2QAjDL3Z0ymkeZvOcO1gCio6NyDK5YeGNIyZ1Ei9iujHXhAG7VMDMocg9BhHDlRNU3
ZDDxEOp2TRCt6xar2YqbBzOOwlS21oZ0I2oCrZEsh55sn5bZD9kpIrRu+13C5ul7eyNTQSIlH3jr
HhvkiGmLB9TUcu1BFaUrfkkbtHd96xxCGQdmPjsYcdiziIPw/zR86nH+SqEPVaTvCc8TRcMlqkvv
UxoyCp9Wwk0VWeiNoh9cB5axkRePseMASLao1kI97VsZYSHXDnZ2QWoWu9iDvtL5/iZspA2Puy0L
KC6AcGI+/SD4UFXpP+a8irkMPvAyeW65vTSVCgfA3tSadofm91PHnxMVyJAQW/wu8fd6T/meQXOm
mE2DWQOx2bxoabhzmV/NRzdyGKlGhiv+tuE6a9ry1JPllZh2lcl0Ao+2C2ToPj96srU3U6HNDH9j
Ib5BpEcvmC6uAEA8hWq4a1hQAQOQ5Pjo2TSmIk7ykD+JaU0AeY+5sqk75B+08dOUkieLC13Hpxr9
X3k4rsU8iJl2pPhe0Y9UpSs8XLsXUGWQo2jggu7luBuo1gdHUyu2EkVYk1+KMvD90PhrMHMQaaN/
GxSUUkAIUWS8W0wwrzca0FzhffQhnGAnKAji5iViiz/XolslYwyICkJFI7Fc6iCtuK49JrASkgQc
nEodgIIH190o+aX12Y846AF3j3dc5VGwEdZ6vxEFEbx+N07vo7qDCU2Ot7PnqN9Inf8j6vwdNBWA
EZ+FZa/FPyzYyTX/lIcMKvh+bqDeS8yRZKICSVZBIXrd8Xl50K9ddpbCo6z267UcBXtHGWl/AeKD
2AUZCAyGztmLQjNYbi/OqZNTf3suYkD9Kmd7YiXRIi8TwOd8Er3zkfPwH3gq3ltRjcG0xLGtB/f4
1HQrt/LxfM5f8wBifJ5JD+WofiAVs7Y42OV6uAOUSKkQ/700wL46QxuHwbDN40dAGvqCbQ2LvQCa
MzYd1A80MZrRf4u0eN8G4HQlajWdoewlhtAN0W8ESbZh6N3HtTfwWoqGXQjLPqNwsQ6pliyHRHvM
euNEIwj1W/LVEKbPDU5yBfIsi7Lvvrmx4uacg/ahAICWmNIPMy8PResCqqSL6DHFFqNDAAZtgFbf
hY1M0z7Xt1oc2Iu68Q7aCLusDNYa3LCwbLfcGNFqoaHWpsmnaxX6wpe6Y9SmB6Pzng1mn8pYhJJS
Wn04+Dxh2Lb2HbVbu9B2lrIR0FDjLnfXZtU70rSfCVSQpkL8K9HUp7bLvhUIZOQ8DHN1/Ai8FBFI
m+YNvkPDNyOsTrkFUhF2KFXHunxorfzFcpEg7dU3Hs9rzR0euLvQayl/+baHAEMAnY1GyUtidA8q
txTQUb+Qvb8z9eJTD/Rn7vn7suZRXfhQOiLvzRujVShpL05a73CO2XLhXOvoKHUCOpJGNJh6yNO2
WzyLuwuGJqu8pAsMAptnlFVVGyp15UsJX4Pe+692iN/dNH6q1eAFDcGNYnqvsdTsugDoTeIieIVm
6JOQQRI6IHpOhug4te0G6dhGKTaWU1Iu1NkC+GrgJsxmoqWzE0VEiT8uGZp9ODTDDk3TFC5dnK8w
odkKdbIu4rQOEaxCewZZ45I6DzalVbEIYw9L2w4IDopAnwY+5JpOGbKG/dgBQ2pNkNep94pA2UlN
O8C6EdpwjVKnW95DxRKfJ+SBdPsxyKn8pIV8iuH+2V3DTjczyi1xI3Al7jJzop1vWB+wKx+8OkGo
ZjjkPY9NQ7ytG7r/FHsVG6gNWJuuLl+ssX+sgxxDuRqAqyO8F2uTc87FuDoL6qcYmdJFNqjOkr7a
OijTp1yW7yrD4k2mPPH+2cQyhqJiTjQdaTY61o9Nou5zqd3nSFDIo0M1U7tLQmOlWo6/sFr87pVs
o/vyTuqFQBUFrdhe003fSuhZco1oVQuVFlGIDpNDDZxaMdOnwSLtIFTLyYhzlhXfpUjAcJo2aArx
oyO8DxX/tzXKi8J8c6rsI6pwSAbFl9TRux6VbxmKOrSTNn0UPflB/5Cjj5RJIQosLvdFpKHkCjxX
7qx44LzTxH0cGvgTJddARVd3HV8odejHifqnsI7JUEXDtXbbmDkY5oRzimUA0n4hO+mpC81fI3Vz
Se6CJYX6nQ9m3MQ0Og2NO8eUcNZW0YLSoauoHpjiSn0MQmDh10nNM5Y8932VSp1mydS+LHVCE1e8
zixa3xlOoQ+NEOP6nx4SzqyGkxiV74ICxEv+72OasoWUxP/ED8Rv+qLlWdBl8eG5dKce4NqATyUo
9Nci/NYE5kPiczZA/hmbG+ztqdAl3G3U7W2w5DYSoqCkBHX9S9S+awX2emxOSXjvKMfC+GS8lLSB
bum/+9Lf8JeKqeerxqWW/H59yHOuughOV05H7cFAc+E8uI1uVOwlWnPqDe+kwzQJo5cuNV6bcFhf
j6TzJ31RuPwzTF3G1k/HSwQN4kmkWK9s33Dq5sQVpN7zQhgfqrq6IXMwXzXIaMrIvRq6KRszVeAq
6gzPoHx5gpan4LVKzW8v6HyYQVtjjhZNAUq4uzGyubaAoWk4M5oqYh02Vinnc+j6Ed18FMyxkQ+k
lZaBjufFCpKx0sZbi0XM0mQWDZQRWSuaZdsIsJ7HqiW/SSzL/TNAw2wgJDZvg3un90+quWOktYRQ
o6xz6uzyFhtYjDSvf8YLgz37AWJBfVmtIajwtvIDtiFsIohn+QlTylNX8xfXA134lGeBJtIcGniI
HkJWKbYFsMXtGCI7qUiQeoDaNk9yqK8z7qHXg87VKWyDZSMr+E0ICxVtskqTUsUqoJbKU8SzdNEY
gDkhT0h+gpCQ/DgU97jzLGr+dgRx+HrsiwPWZQTWhT8M3/d8Zi0ZHTXDZsC+gymsKF90+zqPHpPs
EXzIc89fGgDu/0NQbFsUxE9wvdMn43WaAK5I9r+gYYtBcRN/T8Eqqi3QFw2MWfBdSasbHkfzQ4cD
VlHQ90W9m70zGWlKCRe9+GJ8xUrC/2fQFBiZctft2iw1pYVR4Ih5fZQXAmrC0URDMVyZW+2ZzhiH
vtoarwXtBa/u3xG8QriDJ7j7fj3S/JRD8+NLpMn2wPe9rwqzM179NivuwiJ5lkIlueEceCFlkBU1
XTYpbOq6qUwSFVXFUQbXMbxCZOMOeZQxksOyb1MYdgjUSV4GjC1Cd96saOK40Qes/eX1gc7PAQuB
d1UlW2KdBGTwfLV6mp10Ru9TPpY3fLwMV4qXYuSieD3M/MvZDuqNNrZQsm1wvp6HsXtIj2ZR5K8K
cnHwUvFIdI+uNnTLSm9uDGkiKU+GshmSrjkmhk8UFyaz6g4Y9MlUOF4hyNqw392muIPbyJv+uxbG
1E6i9fXBzXe8CGjZSKHTszesyT4oaM6jWeOXr+BPbDsHmPgdGPOiAwpoe886pPMsu7secr4+CemQ
hbnj6Hj4TnJVomeNi5ZE+ar6v7ww+wAq7t34ZPMQwmkG8ScqfBaSXJMQRZ+YwFeQaMmt+JcrBCbV
4fi3o3CQbZLhHSu2Rd6d7DJdG9Oq1PPiVelBNlMG8bY1mNTrQeYr/DyIWC5fMl09tLpcmEnxmvfp
42iG+qbFc41uoHW6HujShAHGoKMhY7oMzuo8ENamPFsjAnWhH5PfghjUT/frepDZaLByRQIJPSu0
iRDYmGwks8lyDY3I+E1Oql/Q8WAw2L0MVTh6/dtAMO8M7KNxBDOxOpt+/roCDGmn5ZtTVFtplO/L
cPygoHw9yuxcwHGbB6yh24qq4aU0iWIqY6y0TacIH9yTpN/T+dlkprkYjRu2jPN5Ow80WQU5Kgy9
2g7KK6aiAm0T/cD2fFmX4S1nBPEHnd3sHIOx4JwkawrPHUvo/n9ZbqluuVqj56i12h+Dq53acokS
3UYFMw/OlZbHX0/gWTj1PBxOkt7Y5uhxZnAofTjt6y4ItbU6xjR4ZDu8cSjMjjoxOvCqNhmflf5H
nuzL6Nze9IAT+vlbXoWoDVTPHsSYttbWiHPk41vrkkAQEbw+xnmeJCpvfNy98CyljDJZ9GmF0qlV
l+mbLkR8rI/A/e0VPRMavyHsgl11+o+U92hO/W6tD4825PX41oXFg5GwqTtkSDwiLO18knG61Qal
tNK3Iq5g8iLSAJ2bEnlN00lbK4LwpUj+0o2DIwaOvO5/1VKQLXWrRcFFt2lvQQrJvbzjPo8kMAKm
G9VBasKvaOYhvauY/S8JFhSC8Lhid+a4C5IOYRDs2+7grCFzAhPEzHEOxSX0VyT/krr3Ev6H4Ff2
8vDYqd1WRTAFsA8VUx/129b8VOjCW4DFlorn0cHJ4LynD9BSRaWBN3Gter8rdTix+X7CRIp0806w
h4REkgBvi85fGFMHpvQnxdW9a2vfWheyawzJzguqtUuXmgYRuhC1q3yLigauSqXFW8CZ3+FiUQnO
fxa5exhQ10gj9y+38//sa1UbT2t04GYPxF5H8ikZI+uErRyYd1z+lgB4UM0VAOnrX392rHOgcxDi
tcN1XuNOeP7xS9UNJU+lXOtHXv3oWCnCxrFq3LgLXoqCdz3/IQxYnckSDzJQckZth295G6ZP7iDB
04/S39eHIjLQ+dlkKrrOFUz9I7BpTzLU6BrgsLK6eAss7aOkwq9hWozKSZPo90aZfbseTZ0fhSZ2
GNzDVFvGH8+czFynFKUjo6DyJhZTath3IbKI4T95TzlOoJ4ca5VHoKQyTkgoerTwfOry8kuLrowB
Ig0hGFoJjms9ewBuuULSMXkHcLkAX00pn1RhdEiAbK7/7Plm51drNGx0zJGZq8mvLrTegXNcZW+D
Fem7EndnOqthtI0HdLmuh5pnP4tAHG4qGADeT5OPnqojTOLSdE5y7sE2rL/LnQW8nIZFDL7i72PZ
jmZynVPxSLUnsYBqSWngDM6pcY1FnvgvVTg+arCxeqO4kZPm3x0ZTi7DqGKaiihPn+8YVVdKCN26
c+rQ64B2h0ga8lGlkLNCwE9CiO+vh0YlhYsKBjO8Cqc7FDV+j9ZZ7Z6Cpn2ufWMBAm49Gs0KH9N/
roeaLw7iiPsQXjJCGHIytCwafYPnt3HCQB2uWlK/oF3yoqEpfiPRXgpkKRRObaEX65iTlOOg4GUN
haqdwGaOaA9GL44qn6B33KrPKOInnx8KNnUDS9d1XhOswsmQFDUqpSg3tBPf8z4BLc+3yktpBTn+
wUOAx5EqREvqX2AEIVHdqtRcGOf/qpY8ZCiIzbaA12ppmmr2yYQFjSUEnRqphDUHOvBW0W16+omc
wTKhVysWymygyM+m1Ipckx2A0XKzFWuypm3AJSnS9Rt3lum4/gTjbUN1j8sSmeN8D8TVYKLkSrBx
jH5iehzL1WPbedu/W45/0qDhCAMny9TgvJ9HqUrLSvLURypPcul/Sy9uZi9LRbu1GmdTR5WCzMfr
nV8NdnMSJ1HKoMlwHziiCPWPokFK65wXVwJFHAOTsLTDXw6Lg0MW5QIqBQaG4ZPJ05FwbA2/c4+h
l4CpIgeoxr+R7N7YY9PjF/Myai62ye4y8HB1JulQz/uaJhygTMiFS0vzf4A3a2pYOhbaANdHNLvC
8oKyHVs2KNCRfE1jEmtUQbVbSZmf6hGNw2ZnGI+S+kvVUStUTsLIE87wUmQ9TynWAUO+Hn96JGuK
QdVfKEGzxJGbmCS1TGIONEx+T5rcglYvu/aJuo8DHpdST2tJyrYewVJ1mX9r6VwYObbroiXBBAMz
m5a6HXNoejWwYQeZOzb5YgjA+5hrAJvFIPJCm/xrO7tRKbaG5t24uU9vVZpCApLJDLpCIXZmwt7m
TuWWluSdwDfuLa9c9KV9w1VzttH/hLB4mCDMRblkOrN1L2UjhIhT6Gz1sXqPil1gWTf8Cmf17D8D
gQnCisWal+V6vtFHWhJ6pofuMR7gwgDn8/WnVE/BiqAXjFNCj4g7vq2541DiqF9DOTv+7QKi1ktm
k2mOiJrTZJglJM2avOefhuRfqMN8S+jUq3LYBRFK8PaN2/D8vEH6A288Sg8wlwCing93yHFr8aoh
PqF9ARpevYvN76ivsT4dFNzU3fWxaSp/3NcUyEvdoHOGU4iOSB/L5TyckZu+zlslOaqS034g91xu
83DQfmrwt7fDKCN9Marm0m1B2o15UJ568OX4vKLbNzYtQhR4VgHQ06Dzc+V941h2sfVJMcdwnPLY
xla66oew3wZmHj71ThrtDCn3HzIXFHfNZCNgqZtwrVAWRu1fWzaVHT0gg4rvn5QmgHIyb7jRYZst
W5WyPXAJ9qRu0WWbzHBnWp0yYhhzsCMEXevMeGyoaSywe/t1fXIvBmJSLZT1TK67k9Rh0SCECVU2
x9iNesR0INmVmVoIwTHnxiE3P2pU2eJyZrMLubzL012Se4nVgV9pj36LF0rlPOIVsB5151/Pt3Z1
hA2zl266Ukdmo1u0fe8tCju48TIVa2WyljhKLZI7ljCky+l4vSyrbVXJjmlaf9L4XoC6euvMD+A/
YPCCO4201oOCvz7Ls1SGIDrFJvG0szQsRycZ02oBLbtFJx8MFQVACQqkAYKC4n6Ccqj5z/Vgs2RC
MJvmr4mnI9ftaWnQ6Cq5lKxUOwI7edPsbKWW0V5t4k+ItW8DKkB5N94IeWF8Qu+dm47GG3nWz0Pg
O0XJ2uLLGigooqpobmm4O2sQpLASZORtrg9xdgCpsoGZAP+iykXinnzFwchL3kilcgD9Aw6Yon6N
3XkZ3GvND/ygrge7sEVsnhXcNPh8Ov378+Mn44k8BLLWHFHLFMIbg7NLyMQbN8+t9fVQ83GpLElM
GejC0BmZPskzLZRcqpLZgfpg+tyj/LCLeAQCkGuR2srr6juGzhgtXo86/3oiKmuFqjjlu+l9TtEy
OcjRcT4oIHtXVfBB2pdj3+GNsfkPkUzZNKgMcYecvnJtM6jgGvX6QSngeDfJa06nEL25lRw3NxL/
bKOrDOpLKHH3+FIKDSH7aBmebPsaC3DYI+LmhuD0ncnlkfsOV+R/jFy6MZPqxDbWoZ9NVCZTtlQF
u4DJWqEMVxcVIm8Hr/I+rbr410jvWv+38WbAp5FQKnMGBY2WGrcyfpKonwyuilh+vIrpJQZcMBXL
NZdGAy4ldmP/l1Ll2o3NM3tSTn+kWA9fpiZBkkCPeis5pFFjPWpxDH9OT+NdlseYjQnZrkqPh53q
WFhUubKFLC5C0BTx5NX15TDfWeezNclyklVpkse1+9BZ7OKo2YIgWUqRcWPVKfMTkTg2ZRVTVAVo
y5wPGD5/3/tqnR7rpmuXJKd8pTguCNogJOH0XO0lmLIITyBn+jsbJMCQUewinM5iiZ7TMO9fTbjg
W1OXzJfYa8OHVHHKQ5pgzF4XaXqrHTufF15xPEbYIrT4SEfnvzcNLb+kdKceerQVFnZnfCNPf1fU
9tZ6vbRJePVQDOIJLJLGeSCvq6qhHozqkKEiLKMEZ6VP7BHDQQvHBeyHyO9woxp04VtYovZE4USm
bTVFJUCm16PML/KDrX+i4waBgrJ58ayitppBhJKe/nqJ8STG7ZdppIk53ZCjJ/smnOr6QB1VMQ6I
6ibl8XoIRWTvszsF/XnKWv/r9QIZmnwuSxqKspAreR9JCMZn2cZt3vwkX6YQimIqNj1iAYqmLr3g
p+ns4gLrQtRurv8IcZyd/waatIxQpdxOh316Je8HVU1k1U72paLunGg4jIK/dT3G/NMRwxFoQcrg
dNTFPHw5N2LUMbq2QcOlGTv3tUUrY1nHreBtqIW0ymVfXZRFqR7LxhlvnObzxHgeenJkeQEdL7ux
yoOWq/YKc5+W+jRiRX0at49qYyYLPrN3IxvP51QHI0TtQePfoKQm47URXi9RMDIPYVH/BgP6o0hv
nEzz/adRcZBtcS2mPvTn4PoyozAt1dbLourQDt7dIJti80WIeMTqna9IIkf5jrG9/hXnozqLqarn
X7HxcOsqc8k72B2upanhfc/Nvz/Yz2NMZs4sDNgcMTJyoxPd20b8TBvoVbabG9N3eSjAE1Ch5FEx
u05Ipusi/BEd+hiF4Lxbe/B9rs/W/CgWI/n/ISazNVbARMwGuVmzNr/XhX1f9UD/ihvf5NLOEm8w
3nq2QjFvcg5nqoLSX26XByHA1Qf6Jmsxy0akGL0+Go4rJRAwo9b58V8G9//CGuI282X5gfxmXbYK
zp3yECwrMy6W3JJwwgnon14PdWkDg/gBqEJWw0NJzPOXUK1et8IPMzpoQXbvmoglmYp7Uptu3Uve
ayk5tzzWLqwN0G8UJwS4WRRlzgNWXep2Ve9mB1igQm/XwOO5Kob368O6cJfSVFH/pyBC5poVXmQ5
0MNW65y93bYPTVBA+x/z+0FrnyvDfy6c6OQnihDut9e+jDa8fKv7Lk6+ycFP+uEnYOYGxmn62suK
qm0QDLb2bZUeo9R7j1SfLOQNFA718lYKuLAdAMPBEDd5n8jaFF5c5BrczlDNDghn14h6wGcJh+DO
M4tbYMILkTSuOKZhqLxhuWuefz/L8o0+MyRr3ygNCFh4yIqLpLafpr+uf8ILC0XjMSkrvO6gF0wz
ZyTB0bNRq9hLjVHdNUjw7FCAiR+uR7kwHJKmIcq8MqXIae0DeWHULAr4aPQu40On5Ppz2QXeru7Q
B7ux1+axdJDqQLQtnaQyW5OBkZkNTETcwI1EQdnQi3dI0JvrRnbr3fVhKRdm7w/Ijeojd7lZCbdX
9KFqW8Xcd1TrgfIn9T+xAzwysW30SeQK/K5T+v7KBkW8A4bQPtJ2Dg+qVVW7ErWFO4SFEOVFBGZ1
45eJW9dkY5h0VNkR5FWNB9n5Aurl0ExjNzP3SqGp36Og0FFSVJulbUWYTgM4LPuBsn6bPwDm8vZm
5FtbxzXC5fXfcSHFU9cXDXbDpLs7PYcKqJEF6JXuEPXcAMdD0J0C99Gs0RLBE0Gxdi3L+3rI+ffn
OPoSUnyzL2dtwtvEslGM2ksOfhlm3uG4U0UfXQG143qkeeEbyA8nOoAIbi/aDHA0SrjntJpm7p0s
e7Gk8aUc42xhtjhwpOkdJ942lrXHJEfZEY3ut+vRL+QU6jICScrao6Yg5uHLOC0tR31t9MY9JRNu
2XrRo7Eq14tGag+hnT01RVveWFX6/IEPiYQkrcvAD8Sz4jwmIu5lWeF/sndKw/o0Erm/swo04g0z
09e9kjtLW6sM4aemL40Em4RFjH47+qlDgZKbk/lbadCiZakq+S5rIZ3HQRtBP9VgQxZxvAudyll7
UR/s+HjmJqtRn4yaFtqroY0/HT2ALlcA+TOUUsfN2VdXoTygLeP3VLELrXZXWi1bjxH1F4RSusRa
67GF8LoyoLFkpjg1cLAvY8uTl14Wtn99ytHJESaJVHlpF0/rV3VZDGEBReygDr78FoVWc6QDkj9I
tp/ceNjN8x59d1471Fpor7LTzz9E64wlaupNfAjz4C3NCmjcgo5fO1vZrz6vL7T5IUcsg/omHWOT
x+TkLpGbVpyiHx4f5Gp4rxX/KRm9u+sh5ntWhCD9KBwR3Mgmb8jK6Lsk6cv4KEE436uuZ90Biezv
PSwFbpzZ821DKAGApbsgkuskFK4QEkqzdnJwEfyvKmcX6r+D0P6Xwql0q/02v9gSi7o3pUXHnAOh
0ybXIgRIInBmJUqj3XdVrlYhQv16r51UKj9RhdL39am8GFN0UXkO00X581z/cizUJNQBpVj85CF4
ZXtVqhYQd1KEqYpN6/rr69Hm5zsjdFiJrHpeINPznZaGK8u1UMzuPAOxZwMzN20ETxoM5rBzcHGB
xd4MgCJ149MO8+pGQ2O+DziQeIxzIxM/YooxUG0HoYDONvayUlFe1PxvZuXcSbn8ieDL38JBcC12
NHDtVNzpL8x4LEVnhmGhu9rBtttTnxWQ0QczW8pKeLw+q/NvSNJVxb80E4rQlOzVWZrbuaODHEGi
x4si2zv+zx73iXtHKoo9xgDWsksz+UauvlDJISxzyQmP7voMVc3+pO7dmOYeefDVmLWPGIwsNRkh
p+g7qntwx+8l4xW/RxR7g6fG+ZEPN461+VGjcW3jDNZAItj8r/NjLXdwzy3U0d6DHVHgQnS/h+hW
9+RCI07nz+fVDA+S1TttinexXVpBURh7jJ12tVd8K9LshzcWB8jjj16B9IEu3Q0Riv2F8s6tmGay
Ut7YpRfmWqeLI/IFLyhaVpOR2kVvobVUcxmulW1WhQ9NUyKhKJ8GNaQ3JmFbIqnrMso37Wg98wRb
m5F7r0nSjZP3wgaGDkapFZQVD6npcVHx9tBRjtQPnSF1W0eN37MkytYx5j6eUj2HBOxTNARTjN6v
L/ILtycaWDBwSZZ0RLiwn39sVAWNsY5UeZ+gGre27cBbBXbeb1WsnFYwkjABZuLv6H4Pb7msI6eH
qtKN80tM8/k1GXgS6Rp+h+jmT190jeXZrl6N2qFPD5FeILHhrkuqwdeHeikK25imL0hxwVs4H6k2
RGU+1pTSDKfERcJ9ilCqXgyoPVyPMz8N4fzTQKOQAsdjRryJfXxa2lIqDnHqp+vKqf3PIs9E46fS
NqVp3WLCXhjXWTzxe77kGlf39IpOmXVAZgcxpWKtBwCUxkbXbkzg/FwA+8Abn8sntyt9eu/sECss
9H6QD2YDrH3U913R30CxXBgLj0UV+RGdztWsiZsbyAclemrs1Vx7Hgx8VBGQUm6cbxd2GwuNRAnI
iQbutIaM0dwABDRLD0hGCRdWjMoXxYDYG+0XC20gpYd7mt9ifVyKyo2HYq6gs8xIn8jPYsyVYlZR
ZclLEiGiOZb6z7yVfkVF+4hW+JMxji9WpN7Y4ReuWrQDBbQMTh0P0ckGrwwlF5Jt9t7KjN99kG9Z
sQkOIs3vqpB/ItA33jjMLtSjAItwlHDxoSIKouN8QUI7c5SyRovPCmx8b5QlIlgrfySDJdZ2qPJ7
P++ClZNYwn1lo9rl+q83IK02gB6c6nBdp5yx0UbqnJamsY9cvC+jVNXuNK2rt1ZVBzCKo64+XQ94
KZmdRZy8yNCTK+TEjY19rwGV94JNRfuuhjiUZy5PwXGRhg+F/5FBnW71jxGFous/4NK2+TriyTeu
sw4nZoed2XvSrjaVlRSgJoEaxvUwFw4AhsnRKfIRTUHxM76cNKWh8OZXWvkQxaP7VPtev9GAle6u
R5nfu1g+X6JMzzMUZPOwYzAYJdwZ5hONCA1JdtX+YbVwAErvxqgunNc8C1TSDyePMssLTlI1KOzG
/b4W2qLcAh5lGVkTVvGb2nY3NselYDaUL9h5sgBZTr6U2mkyFxvZ3ifa+IywyA8ctQsM5PEYqeK3
6xN5YedbFPSh0sg8QmZ1gkJPW4TBQmPv5xJ6hkFUL3jJ/WzHAqUXW4lW2Xjr/BY/f5LJsaDgeSqK
IpRMJysEfqOROHXgsxCruwwXSSR130N4ggshTIxHt/cyxt0rEsJ/nTgYpSMqQPSrYWRMdiDophxp
pJIeCdUzyUbeUv6dwW6/PqPz4QGEs8A38vhgyUyb+GXEHY1p7Y4VThZR7zxS+n+oJPdUa9pLkOo7
LVYedP8Whnv+Ic/Dih3zZd/5adH4SdO0B4yq6XE6b0J0FGCMwJDYhbr5L4ME0gQqndLGtBidwLZB
9TzpjqSx+zYe0DKOvc0wBPdylm4sFXePpjhmYXNja1weJdVShQsGiPXJvu/zCjcmbVAPUeF/dp35
b6GqjzZKQZpvvKhB8vP6MOc7kUmlAkGqoigwe6JXVeC0fau0R68tv4eYpaydMd8l2E6nmRfcONPm
J6dgylqKavHftixP6h1p3yB7Wjstrg340oMkReMfi+PrI7pwlz+PIn7Fl3XSRm3EBc5tj5Udf7aA
fTNH+4mA151W4OHgmOWjF3e7IgAKNIyn68Hnpzax4U4YAnJEqXuy8wG1ulGHouNBHmLAxsgxVslG
7T/xOf3gnNn0DuqV10Ne2o2im6FSEpCBcE+G67h6EsGvjQ+ZYWxaqf0YdP1XZspPrtQeuepvgsB/
iArn2/WwyqWVYzBajnDQqjDBzqe5knq5R/QtOUjFqzzwJHJ1QCRtUv4EBeCvjfHDMEpU+uXDaMuI
y8lL2JMBku5a9KNtiu9J3916QV34SeKyRRGayiAF4MnsG4UbDlnr1scEsug3CRbLEYTVs5mO+G1n
/q2GwoWtSqmHi6LD/tGgX5zPQF82eNYpnnyQ8FQMpH87XoYrr4G8GmI42mMden3Kxc8/TyvWWbzJ
8OSuTvvB6mSBoAmtBQga75bKxaUZBKrH6QMzG3Tg5KMqetDDreybox0LxrfSqqsS95/M8ZCC/Q+Q
IMQMyFJoHAOv5iZwPoHY19pyHObNMUIpDjdcDwXAJDAXbRmrN3bJpbkjK/KZuP2zbCeZkbt4WzhB
0hxz9H79BWKuxoNhudBKwjBtb1QCL5wCFHQoUauccwJieT6uNIryRqfbfSxTPI7ByiMjmSOjZiRp
vq4dGcOORqISm7fG779fIlyrxIOOj8eJcB5Zyi2ccDulPoZV86yE5l1uOtijWn8NihfQSk5xmi9g
nKaFa9xdDFovLBP8zRNzAWwepGJhpj9QrNe214d0aUnyaiOMwOVQ8Twf0qjliavXfX0McPpFBxs5
JD9N9g4qizT4f14PdmlL/9nRaGyAUZvCw9U+JFyplMfSNv+RMwcGs780Cv1b1yO4HMbjf1iX4mJK
OFGNmTEqAlfp4jxFH9RoKqycTAqaUSm/kx/tv94B4tlNac0GDKtQATqfxzwqNGP0B/+Iio2Gz6rk
rSI5TFZWjHTX9Vmcr//zUOKTfsnAUYn7E1XT/4uaDJDrqp4S78fYozqsogF6C6U5/2qCb0MVVZzD
NobX5/HQESysXOnUvZlgoRy6izZ8kpxxoTefXdD8LeWGRg3gVaF/Rr6lhnEeDDdTpVZkLztmvvuj
6oO7/0PZlzXHjWNd/pWOfmcP92Xi637glpsylVLKll0vDEmWQYAEAS7g9uvnMKtnysp0KKciKlyW
JSVBLBd3OfccaCC99mhWCQcFWQ0C4ezPZ/PadMHNXqAtyNUA8XFpk+tWad0cwHQ5nRNmNXuBJvm6
BSP054+5XjRcY4BNIx+N/qkrmAdURIndoQn72EjPerKcwv2OvEaTOl1Z7Gy9h05CC/hA7k7NDUjh
b56M/Coy0A46Z5bc5+WMdqCLRyfgUbhjHpUZeRP2eOhV9106kKl0vJWAnMHnb3s9qQv9DPYLok+U
ii5X0S0mF/Vss320sl6hPcv0Qj1ox2S0/b/dW4e5hPovHoOoDIHExYaple5U4Divj53O3ychHiHu
e/r8bX4D/gjQzoLsPRK7SHNdGknoVoNyWOr6kZnQfZLvXQClBDRNTSDMLcw1WqQiNDklxERjiCFW
nTl98SeoLRvd9vORLFbko4+CgQDngdONAPHKxR/zSUydUMVDZRfWU18MzR1qHPrXz59y7fPiKUt6
NEClAC3ZF4GEaw6DPgoUM+sW+ql2NX2TjbiD9g8IQGRCKPT9jHkFeYZbWLbfbJuFSsNEly/AiFft
LmqELFppD82jIzu0rlUZ+L1VcOSZCm4cx6trDz41HGuQQeAvyN5d7BpItpuQgJm1YzCntdHipaCD
BPLtefBXn0/m1TvhAUhZwQ3D0YOpufAZZtb1g6yD7OhCbe5RlRZbWVZBHww6mH//UQsEHLUNVDmu
26Pblhs8F5Z9NElQPVjKglQGvItvNtHN5PO3+s384bwBDbPEKHBALoyKL32JkpdbPGjUfS4zc+3W
QQqZ0BXyJ8+fP+o68Ym4GYVfBF/wT5Brulir2vUgycBc41QYFOIkxooMkCUK5o0E2fPoDftMtxNY
171gzrNq3T0R/Q2P7OpEYAiAm4MfA92gBgAMH20oih9aESDvckJrNiRzooAH29Z2VssTB3OD/gFp
6Dem+LpwuJhtuC9IkZgeXv5i50AYrRyEUw8nqIbbcdfqUJi3ofTl+rxPyrKoImKBUxfdLNVKaBM5
NozWz+AnKteBlw0x8SBq8Hd9DyROQAsD73cBucIkfpwIL8tM1P+b9sSGtktLOarULSG+SwI/+07B
23zImQet0RoCDzcefWX7lkQRUPlAOiAYvyoiGkUDMWTNlifl9ScXgiFVoK9vbLVlSj/Y14/PsC5C
JjTQBI6aXXni+bQhnZ0YpbYp7TwBwefa9KC9nPVxuWgwK6j1Wu16yOykaarXz8dxfboQ2KBWi4sN
KfCrSJuaZQmVBdKeJDFTwIxeTZHlIBFkD7Usblwp1/YJzwJ2EsgV2N4rCqPC1rMJmSt5gnRUpLv5
vWfSdTbLGwZ3OaSXM4uVQ/0Xj7iuEMGGDBLqyPJU11ofa9oMaVCnMtdeufC5U6C2eFPmNwzi744Q
fFbsFSSNUP6/9ENo69bcF6Y8uQXdsb7aaUq/H1woR1UgtU/g897rrHqWXgfZMT8dsmzF2TxAGlzd
uFN/t3sX7xn4TGQ8rw7OnGeDMda+PAHGhk7qALrfdX1jKX8/x389w/x4OHvlak6RBxLbpn0kWpXU
IN9HM8mxL+YXVCRvGKjf7tJfXunCPuU9CDDHzJIn6Kns/IA+tSYEPXE4yr65EfL/dvawaxbwEdL+
l9eNPbDO4RAdOnG37/YQGoHKj+yrx8+P3e+3y1+PuSTNU9C1RBBp2I/5BOiiDln66qnNnyvz3YZQ
EdpIYjqmPpjSvIICGcPiRQf98zH89jj+MoQLA+t3I/hy21qefLPf1Y51b9dOlLPpxla5buDEWVzK
l3CZ0aHmX9aIOOiA+ejl9Qmc8NCDoHN+F2SltVMOUlGgY21jj4wsznpIVLuaa6xa6ckNASnVduJt
txs96FpoixBGNlYoaaPUE+rKkSFUZrK0taEL6/sluTHsa08cw4a/7/v+YkwQL11scUphyFBtPvXo
O4NMt539cLMDqq+hQR9yvjHKBMrBTeLyQ49zNtV/O4V3HgA6CRdGcBcpk48DgGsvuFW1sGOkfIYe
3m72jdRvOgKFLvPp873wm10PspQFNrQUuuB3fHxWOToTam9Wd8pc4kaWJlYVAc/h5w+5PsUoEcLA
LywXqLletuQ0lWKe8EV3orPnh9QEuNQVTdL52q4Uevr5w65i0SUAXtBuYAlC0f7SpdFrZZJ2ZB12
nQXuPq1uYlb4EEVzizFBoNdARsXN9zbgzn/7XAF6BfY8YLRRIrlqjS3g1iDM5e0J2n2oj39xdCt0
yunG+/3GgiwIL0D5EOojtLhEKRoZstY9rbqTDgVrXOIhNuLA9sBUxQb5auHMGNBuAPGOJl5942sP
wYvPZ/hcHvx40WIEOBzgxkd0A27Wj5umqQoQJoxYT6HMRzWSB+gRbkazSiburNCXHpEAzD6VlhS1
eMnmeadBoaTrighq3euyLdcCmidAXd+4/6/tGmhpQD6EjDTW8Sqm5AbU2JE7wrlh5R+O6LYO1InQ
vMNvbOfr+hSOCyiiMP2QB7iOt9AIIWuqPHECL0oXT2N+0LPj4rbXwxPzp+fWC7ZoOk5v9vxfn1bE
eSjYLEhD+DiXEw/iU5/VsgFvf6W8I+115ykoy/r58/W9PkEIWtHHDKcQEE7ElR+X12tyuwd+pzmZ
jVjEZd1phrALBLzcibJ1nk1i0+uGkRJIGN3aWtdviGfD9MGDQQYShamPzy7avnSFhfC8tttDT/Uv
YrTWfkZiZMvflWW+dAb7I5DmERwgqKH41mGem0iM2WoS2enzebg2W8sYFlq6ABwSV24rH4xCqWEo
T6axmtt8mzG02Ey4ExS94RVc7lyANZbUOKD3SAAtIcjHt9YZkegTnuSD1on7obCPYvRf2hwsn5+/
0WWMefGcy5tlQhLWYxN6CniFCoZ5j1aQ5X8FbrMgeNfz19a8EdVenZXlkWjSQqUB0A2kDS48uKyQ
2KtQbHwIVLcxu6+V88127qrq3e1P+NKeDgULbhjiq8ombhnkdqBsgTsH+bpLX64PIDsQoIH1nva9
OtZgGVgj+29CO9CGeHwHL6MDdUcyQXYXQK68inM1FyGCXhHREZLOSKsXiZ4xOwKNA9yxyepuDPF6
xRExLEOEDQUf02WQW3FPzfo4zAevXXXQIm9XVnFjsa/MNFqIzCUPjD0MVBBaLj7uKl+rZoFrEnXl
Kldgs4Vo4VD2YcDUkQu5pnO75kERL6J49egm0vd3kw0ZrNn9qrtol/b62IMSJivHr59vw9++/F8D
O++ZX6oLkgfEyJtiOqhihm5sXTYxmN8dJIprdgMjeWlPLubg0r/JAAp24Dnxh94QsWjsBzKaD5+/
zW8fsVTqDBSS8ceFyeo1CERrmVY+jIwsp0nWbfL5E66P7RJe6qCPR3fb9RkyC6dkjsz5Q8uf5+7A
9T7EQQWzTN5CDb6HYJ95w/RdYR/P87ZcNIjXUba7hEFAulzx0a/4gxihZrRIIBu449nE7nW1ME04
6HfPMmvvkRIdq0EaZH+X3wYjWDyMBUCDajY28Mfdi73gDNCaVAeQqsgv06BXq3bua7BK8TqZ9KLK
b5yX38zyrw88t6v9sisHk5aQscdWIaA/SQfUe6EWWtGwrbKftnT2UB5OAqa/QOh68/n6Xs82jiES
7og4kHMHF+TFFpoGHyLNxDaODDK8Cj3Odrnq/Hz5nzdpa10TEYTsoGaGnvymuFV8uzYUF4+/mOqW
lghEZ7yiZw0q1EDfknqORuOmquRbIRmCNIeX/tqbvRCS8xaaMKPKAC05Gx0tbpFQP06Qbjw2FtOT
YbLbjbSp/Pb5JF0dMwwSKRZUPmHTFqGGj/tBBJXwdF6be7OHjCgkvb+0UAi8YZYR5eFjfvVtURkA
/AfUTSBvWlBVF76tPtKuzDUG0kjL+z6UJpqymQum2KZ9AdtDWuRjjKFEgyWSVnkbze/WwhiR3qk3
XlYcGTDQmbDzSCcytXrE8LlmaQBF1PFAwZHU+HJtN3LfzPpP251PvTJwATgudGvGNbTQZzDgWYlQ
xrcRGdKwMPvUd8SPtiteKtd7bHr2mDN343V2DBqytA3ETkg7mkdLpZ0/RBQK6Zqn/zBKsuJ1CUG5
OpYOVpXa6nmm1h8DSJMWLrgenOwcrHuWfA5UsHUpyKMYJLO53T4GBtSNFTK9IUhS3spRrBX1H5YN
yef8pMbqUdhlFfk9eK4dcZihXFqp9oSS1X7uhgk6mLyMPNL+YQ4AS9mt/Yg3xM9LJ3V5t50mV4aa
oX/TG/ZsDS2NqsF9zAcYM4eTlBjZ0wTdPdxBbkRaeoL6+z0Q9c9zU3Vhr1lf2wV1Dn5xPUYHfZei
HdyGbD37MYvxCOW9o0usqGkhfGeXUFwtN8SXb21dfOsL71mryjyZ525FwZw8lfZu1lGLrc2thBRk
aHXaZkCXbMyUckOPoRt0RNeobxffAYqTAEf1CZ3HIQRRQrUWAiIAnkZ3bqPvZtQOgWewjdjuISHc
2isBfEUY9CZohyxI/gWyDZcPsyqnivoaiqwF5XfCoXoooC/ZtZGONHA8+vj4zIfEcgfBqFGBd6AK
oPlHCRTDAyPS+m/mfW9oddJxSiIUuoIVtQy085voWHVop+4rh9WPqDr7eVg7Yggbp8oTUA14G6sR
0F32Jn+lCb1ZA8EdxJqLjG9oD675DoqkEa3HsP0hadgYlpjB7TBW26xG921hSfAzN7m+mvuy3hei
gL4y+4muW3DqN1mIXnX1KEr7Vlb+0l1ACQiLCZWrhTNuYeL7ePI1M9CcCbOyn0kOcminkH8ACjmj
IDCONyzxYkT+Ov3w/uDo4zlLRQQNIih/fnxUIEg+ddXU7QejYklDfHc1NSr/Ms5+8G1gxZwWdUfe
z5btf72N/5u8i+Ofn9/+53/w9ZuQU0Oh+3fx5X/29K0RrfjZ/c/ya//vxz7+0n+eBMd/lz/y4Tfw
wf99cPzSvXz4Iqk62k0P6r2ZHt9bVXbnT8cQl5/8//3mP97Pn/I0yfd///NNqKpbPg21y+qf//3W
5se//wnelV+s+/L5//3m4YXj9yLRvL/848d7+Y+Taq5+7/2l7ZaP0P+FLkxYYAMM9cAP4ROH9/N3
TPtfyIzZ5+VC562OwK0STZf/+5+W/y8EG7hCTZTr0XuzOGOtUOdvWf9aaDYWwg0LnXJLQ/X/ff8P
S/TXkv2jUvwokElplw/+sFPOLRkAvKFSj1ZVBMr6xU5xCsiczppGjhBoGKEHz6DNkHlzMooWmr5W
sCai3ZsVBKFbyM+GcoQWnIvjWpYdQHkdjQYGUs7R6Q7FMFJ0j0Bwgnb3iytAwWx3j7eiW3Sf5CtA
+qEYNJKfGkwUtDTz2GrGR55Jdy0C6GDnnuxWeaj1EvlQ2RdbvT9moM1ddYUxroGi4RACv5Esv6SB
WzpScBejcoQOMReEH+bHg9LIHL0IXUOOullUG2U0U2gRvYtclbnptBd94ydgXYV0bkGNbYuWR1GN
bTxNXfPdUv7WYuZuNPV7Mni4HaXLoeoBEthfNtV/F+3XRbqMA5e0ZoBGRLSBLr2o6JH8OMquFnln
e2V5LAQF7zV3rNQOCi9sjIFtq5p+cYREDo1MGrRLZ+BHOEuLfvo567mW5MP84gYcPYNNBeWX2mU3
Ms3ntsy/rM2yh7BxgF7BHC5/uQT+Qha1rQn0F46jEUyH0ulF4o3D69I4H7eaIHe+hsxH0WR3ApNz
73b9LsgMeyshJgXt6CnyVE32DnfNw2QKCv6DtGeivZulJE+g/I7roXq326mPcNX/dEs+xtjSLMTW
46sA0P+GBfVOyxJH717trvX3eqY7u0oU8rFxxqVoxo0IfXReZDje+NAoMkbu5NUr3UZPghGQOmxn
x9kNBakAOydyjbT+zxuLeOGXL7OEbhz4YjpkaRaY9MdF5JnVTkpW5bFqeuPgZfmL1/YiNa22WPfW
VEeFWZGINiVfO5JZMRWe+Bq4okutoqwA2IaQtuqq0PWgzTLQWouYMuFsudojyg9s/flwz5xfF4sa
oMoJZxV2y4NSw8fhtnBqLC9oqyOS+GKDkxMPmnvXqbxPZzQfrHimYb6h0s2n1tpRO1RB9sSL7KcB
nd618r+giOk/j125mz1YF0bKxHUHukLzWZW4ffCMRDu7EWBe5pTB6QIICfgCEW6h6gFU3MdBc5Nr
7eRk7T2RvR2RAZV92cwbpbf6hg4JdbJsK6UuNhMzjc2gka/UhWiob/Qq9TTv7fM5/N1wgAFH8Iki
PPpPL0swnWdwVWrOcD+ZFdYz0ACFz0GnqkHTrjHoFLkSDDDUaM2oh+J6UpGGRhrv8zDA36Cspm51
H56h4B+WFVOE4AyhAQBLuFwuwo+sHqG1Lf3x3hymR6l0cSD1vPVCs+zBQ2Ln9cpvwY7gK+C0mt67
C0Qnv7Oe+Q9Mg/J0UcNkQ5zZmByy86B3E4PJIdKctOspqv2eHfkdHK4O8mNrI+e3XKhLgMuywMDK
IJhe7kCs9XKd/RLccgjOSZhD/d5b9pLta4mmqdArhnLtoK0pYWVNIyMby70sRiu1/MTUO5RPaP/0
+dqeIfwXE7kgmxdnDnE0kl8fR2Kg7doXdmffF43L7hy7HyMC8MCAW5EdCll4a9rqcyxNMu/QQruy
856nkBvWVtJ1IsHt4b5YJA7ZcCDT3K81JjB5ow8lbi4SKvNxozH0pGm5jE3qoGeSMvtYAjH7+Ytc
Rs3nKV0wbCBhQ8HBOH//lykFS2WQD7Vp33udy1YBDcoEHeg/Zm3sEhqMPCVFv54m0Zws66mu3eZA
Mr7xnEbGM6ijv1RWDsQpgTKrIzNjY/r5EH8+xHOH6MVcL9MMkAea8pHFuTjWulsWLjQi7XuMAm0A
hIe8C7p1XzsHyPfZ2yZ7hcKz2MC5oqs5lyHygtUeJZN7tJh/bxp7ehgBZJggC5Y07cCT3qmCVT2D
1jYn8FN47Sfnw2ZTjYWICTNIg5t5AjLUG6+y7IrP3uQiLFd+zQFFzO17zt1vJKdbI2A3LhoLbuP1
M7CscGoW9OPlzoQxY41PfPPeDIbyKHKCqHww4B8wm8cF6m6QU0QH4JzXr0NFvhU+ez//K3g0ZGhW
C8lBznjYDwrWWhvatU6aA80KFbVDH6QGlytGxhji1QhjQY8VGoMjNqh5vywHd41qx6G2Gd/ZrGlS
3L/rkQTf0JF3NHSh3dVeVuEzKjfimvX0+Ua5rHkve9nBWQSLLNrI0D5yYR5aZs1B7zJAAUyr+8L0
4GRQQ0cbB0WnLyr3oa5DNbUBciJqSfNKJJSqOndgiQgmOzS9OQvnCixKN4Z1Efkta4FKKoKJxdsH
/HZZsV+OmKcahX5Lc5EdanuItFnFCniTYNUs0h5wlCGZnbsBHh3wpKC2cQBA1zicvRFDK52Q1igO
kZmaK3Ow+vTz0fnX+wWjA7MKCH8X0ZjLKgNkBWTnVbZ+z8tMJSCo0qDqo8vvfU+8sAQMM8aMQrkr
UBBUqMVbB6886gZOEo4O8m3Zgp+SmFnaqU6mwqqChHtFOiA/kPTDaMUOUBopy2y4YMWzpRnyO0gL
jANt76hoxr1ujfc1ODwiGypCodUOw5o4PXiuJh0QidaX389/I6OBPQm5xI3F6gZ8WI0Hy/SWw4VL
c16JHUEg4XHDTe2i2RtuxaM/b/rcPGqD0ACk0rSQQXcqHBqEOnah9jV8W2CrttOcPdH2KVNGv9Zn
SPRpuP6I4YwxrwaxqY2hONKcPQT9YKSe5PK7P5f5XV9ZT8IYrKiXUKhsKh1cBXYBh5KULUSzBrbW
UNwDd/S8IT0yjJMwXgxKvbg2rdWka256XmI/t3nINBMQugwZG+pJkHo05MYym855m300PoDvLppb
6JYBPeVlGFFWfV2gK8y8Pzu7s0TBt9bXtifpyqn/aB29CJUn5caroOcpu8mKG43PUV/Ib/7IE5eV
8nGs3SRjBAJvFipgIChN1eKloB9wQBFf6KFlET+2xrFNDO4ttSlZheNgu1E9oRlv2lJbz0+oD3DM
Wn4/0+AdOdI6gfFRyIbWXlT40xgNyhCbVtYvmt2JnQnXQ5h72dTDUWnOvWpsseFo+dtM5tjvSIfk
fVEfgFLugbIliTfUEm69XyJM6qE1zXpjlWl8SMEpihu6IEGcZ0zti6mWG5stumCLU1h6GnRZaabF
fBQeuNndDtuhYHcjsNxFI7JY7+W0k379SuHIRyATlXEDrd289FDAIK4VzVVpQgYQjfHMK0CF1GTv
58k29Wl4Qycywc87Ojoh6ymuglcnqI6l5iLdaaJPrwiSquHuoYID2KB3e2/Cm1ARJ7w+oLIQO8Qp
VlrrE6QpqyNxRJsI38qTPwfPexywEalZZ/opB21e+zZ969Bzvh8d/13ztXTKQPZWdvoWCiZD2KJF
EX4InPuyZFElHRctqZ4TofUojwjSVK6n4aia5Y8uAy+QXZNnT+8hOAIWouPZcTUDlYdgx+yPpg3G
wiHXnzjk3Pxx+mZm6uugmjIsegWxIFzLFVKhgza98ZmRjTvYP5QXlKFAUJqACUZsukV83LUh9EWo
JhPWaiyZ9QZVSx3w5bHd5Pbc3HHA2QqROTsgPI2D0cKbRuGQRS6f8W+jFqseTXVqbuTR4XFVj92X
QS/gFCymtZ874+BDP5FM/M0TJO1FH49oy8eKISg5n3UdTUirNoAOuyOL1YBMfmS5WJjSwE2x7HRN
yBYfXDYJaNnAFOCzQ12a5masRuhMADdZEQibUli5vhvpCiIfD1Mzjqu+bKCk10wiBLmzALTEdJK6
T8tm8NaeAp7IIsRf2cUdmWPfkO2DqgxkUpFuRpPPHgSO3sNY9wu9tttHPmDOSc70qBoNZ2eBPkdq
KYhuyjDn2dbUtQLnF9670vsZkQb/WoPMJMrtTGysuU/ASNokqhyaZEYUcoD8mgpdJHlLxwMlepbz
CB4gMvNM01ddUA9RY/uop2ZZ5IDcG8gjVAqsox/wHIFhVyAsyF8tMBs8jl2bA69TQky5dVKOLuud
I/U9nE5EOLpNUlECAJ4XdhtjhkiCvlHLi7iEBQp0Nkee060b3COh1nbOjpb6BrvUiIKazalmqyIB
DPy5YnazQ3don5x3obSnIc30/M3MMJSiKvoIlFkMkpNcf0Ty+dHKx4OF6GA1Q1sszoC6DknWZ+vG
7+p1zrrpIIfyDpkJ49AH93hU/wTczI8RFLAhlF2f6sCTSbDp57JNwMD4dH6tvO20sCM2C0cUkAzn
4GSBei7g/UZWXZtRQBnZFt3ayiVNyeh+8xo2RcMsrRRH6j4j2l4TlgMnaQZv+WxNsZqDXVXo+prM
xua81ZhhZ6DB0nc0Q6KfObYdU6Y7oWXU3obwP4T6FowiJD6Kl+fY2tQbPS26fCOWje+UBehXz/E2
4GVj7Jf9TyBpk85w6V0t2LZltQU9XKRKAjk4uz5nOAS8yQBgNFAeysyvOUyTr6mvALCG0ENAPBB0
m9ExRVzC7sFPVFnK7GKld7C6kHpCaRNplK7WkR/QyUrqlG+1lh8aXu2HxvtS1LXcj0s1JRu9LMoJ
7ZEAeQBSfyxLE3tl+nNNz0dxnuWBW1Rb1ehOeagB/HtoVfV8/h7Y7XrY357fMdBKxi6noCco5j1T
ZDdK/XV05IMuBT31AeYAfbDAGvG8jPrBsu8t1unxeaSV0qyk8qcomHsOBGc778/GVEcxB6rTfHv+
qayo7urKH/Ye6vBRMSksmymfdYs5D0UR/KiHDMEcE++S8RQBKvhlKqpHvdnQR6hPJuclKHXyyl0h
QxlweQAaWEdFCRHrOZCVTdckPslxArJ94+sTto6xNrGTUl6477J2qr0uzDJybJnoXvNf5zDPDXRw
FMWxUl1a+TZPzuMN8lmuugZ9og03vp636yDao+RGaEBL9psze+2etpC8MGcTF+k0fdErVyYjV3vT
wSB8arsn5WTutgeexw8L/Rk0Wl85m+Ru7oGr1NFTvMpGM4gVVIw3CNmhVKIfhdcGUa4Zxs5fiGXH
ujTGiFfmtLVhkeZZn9asG9+EUENoMT6nOeWvCHxx+pcNaNcQP5GlnaXnrTgXL0btN3dVbu+gAf7o
kXnaNnYWgh6VblGXa6Jp9pGGnjXU1JXlhjipU+iqqknHSkdasdBOTcBJjKaUNjY5Ki926z9o2riD
W9GsMUW4PEekmkFmh44RI392RY79kmMqjw4T+wqKzC13jO3ZScqG3ou1iYONrRTV/aiB0wfSfItp
xuEWEbpnmwcPHwGz4ZlxR0DMk7u7Sdj2PsvgU/GBlVuTNpjXfkIfjlOnrpiRPtc0sW4LsIhA9Vwl
CuXQePloJpw8bQbw3sl+KpJuGp+rzCKPRQP4butHBYLlDa/qx5IQa01rbMsapU/cHkiJNK9Z0wR7
u/LuqLOU6pwZHjtVae8vF6Leso35E3vKIyEZs0hQue0bwGi6bFy1he9Eg+BqLaSzNA+J2HIq0O4t
JsJjQqVEnCxQ9SQdAi3caPCRJ3JoAplFrJ1j19KyEODC4UhZM7x1k7dqLL2449bwMAueR8iZTNtS
4DgpI4tBwLO21d4IRrrL+WCGpKBNiCDxiDpfVEP1JvzTOJnqoZJNcTcKd6VaODGonCgWzYHiDzan
L+drXq/lYQpG++B3b7AFZpQhlfpwPteIfjbE1VFfXPI156PnqtE/avOB2FOK5tnIzsr2PvjTDOHS
W75S+GeZ1WAEA402Egig9TV0OtxrVQ5ptGF8Pwca56M3e4Ao5a1sEtqWdA2ILwS6hz/cHNGOf/7D
YQBgyySvDB7PVKfrs7XMae9tzEZ/CGoEWVbtHgxZbAq9L/c+ASvakPsRAYnpdoDLjbsaJRa7NhJ0
AHjrGVTlh6k2fpSBANXUYKOMjcWkyp2wlRpYcqvJEjfonBQuS9zLl0nD7ernwC7D9/+SVcjQq6BK
zxdX3dtkNXKEAuBpjXhHWFyX8AoRAaJKE/ao+G7PGWy967bU8EUE+g0DRaOBAXZlrRRd0ofLcS7Z
UvqBeOaIcW20nnRI1oVgM7TX57ky7AFXSC/rXRnY9bqz+ZcOBYRQhwlduWTMEwF9uB0Hm3Tc81nh
zjGKu6plCTGGcU/Jd8fSzNCdgiGGeQJlg6O+w598A5HsGGdLBjVDy/eUcWe9CK22+VPhQw0eNa/x
WMjyaFAIlUCyS9uTcotue7U2C/I+O6PctDbnyQj0cly4OBTSz1HmBhVPnAXTBOSEqrbnDTXnsELl
DDJmMP0BQzutu2EwDqSTO4dlKN27ao3O/f5xIDpWagDfGeS8HwN/3WUhABTFM2VGD/UImfmoXZuR
bctH3rscWpEZTcHaAF9lLl5r7Xk2OLBKvILt13AoqOYjAPXXudLQqR9A2JAM9gN0Wmgi2x6zSOBA
nx0kJH+0tHW9dDbg4sAXMRNBNUT1S/JZJ6qDyUYwD+jdD6fSrDVRtR1Kc5xTc966ulU99N2p7hex
UT68Z9hDqxzE1CFK/nyL9r4fArn0HJWEjT6o9s/QDSlit0D6s6szA3TTZIKSnnmCR1VEgQjcNTxz
tTonaQYD27A15iBtS5C0IA+YyEplK7gc+lrqgDJqYvDDoXPGnRNA1LsbRAJ8kZfQQu8eZ1D7RrMN
XhWu5LiUhPIV2v7LUAL2fM/84Ms5KWhYZQdgCB+259yDO1PQHDf2US+HiFkcvz2ZQKPVagxhMU5z
Of/BOwoH3BF5JFr3btifI46ZPlLFhlWRE4bRmStCCrLp2fSuTfl7OfFgU4wcbpShsAI+sv5aJla9
NsfoTzD/TFD6LGjCHkHpksQASTXvQem8a9sRmYZe/06YeWLEfq4xooOyx3fP9p4oEsfbDm5M2lbB
wQ5KGTJL13cZd59rsOCuAoUMX2/ZEhMN5E1tTUfp0ylhKqcHKooOMLd33ZYqtXSpx5UjvhrOtyZI
58Jx15Ah0yJqmY9eRvq0QE/bF41+yftV5XP6nFttFQ9ZVZ465FbnwKkfz15ji7xpONjBnbG4A6Tg
VTSbGgc+EfGeg4ztoSj8uK5F8WfEjtZU4Foq+6DnD2B7YjstGIxE2pAYd9t5SieqnBiwpdfA99mq
KlAZhGoxUvnEMCOkK2VayyFP0JE8bM57x8ugrGoK5UROY9ppjkZ6FFJqsvo/lJ3XbtxIt4WfiABz
uCU7d6tbyZbtm4KcmFnM6en/j9S5sWyMcICBMePxjLpZxaq9116hUo0fUBn7XWjlsy9DUmcyaRxj
yZvQFvoX6laoRMtUY3Sdn9YUbe1snB9ngE7H1OR9zP6ozX6mJ1+mVVb6Go/DELhKmh5X8MEZ8Nws
sXAD1GEn5LkTB5NZFBcD5eWVhxZEqntVyjF9AH+MXEW950APGXkr5GdNBg1dY24RRVA1RGm2QY4B
zhW1VTBUPLM2LvuTnpffdav2btISP1PTAhtcOt8hV59kEuP3XpnhldbcgD/edQ8RiYfj6OyyQmsO
uXCdvUjiJ1J9XpElw1Glr/LTqSl4ABBq1gXsBuubRuH6ED4Okyt2itK2xxjM4LouYYhrfTsV08Xp
7xn1iM0STLpDlfG1d61mCyLWkmZrRuewi/Wt7ixAHPmHmTlnPm2mPLSzvJhdARRcjfUtTq+V4v7M
Ejd90rviK7ZxIjCnttmDTN9VU6xd1dh7hRXgd64mv0VWdpjt8DUMp/TZHbzeJ2jZsuOWXoBoMh7g
VWntt24jmhM/6TRcIepJe0rqkVlV5p3aotEBSrTP0my+EwUfPuhAGQygyd7O82lrWgNnUUbEXIhi
+jU1xanJ9QmHzL58aMKUQaVqfx/MgRpJ5+YQbf9pjhLWqx/mB3cM91Or1hvPiuK7ys6cI3798yEN
yUnmaz+Feltt8WRqn3DXLILdEI3iVmWOb6W9dbbn5mfsbp1Gt39aTvZqc1+YZpp9U9UvUET3pTTs
n+1sv9bCcx+krWxdR1QHNVHiXc5LtZ3LqAf4yr4AfXpHyZSdEyX7AnMjPXDWd7uuZ5PF+g4Xi5R9
k+W7Nmm7Ta7kxjbVzGzn2flwNibz7XVqGqXfjU14tmCk7CIk0ZvKqfMTHFXPl+NDmVrRT1iChh+h
W9Oi9NgyabwlsBL8XB2Mo2pVdDX0N8+qWvycE+swcyJeWi/fFzlP1Iw6J5jIRvAxBcX9bG5/TXHI
9xKTCjrVvlYLHNW6zREYv7qIeBqY/beM9fDTPaU1GFM/ZtdZN36LaSwPCFNz3828bBNl4c0ZEm0b
d112cfDo9rOJPNWmm8afKoRFe3RsX+9r7zBgJiAo5DNGXf7Y5zq75PeclfdTYn2KK2tjRkUaiLwV
wTy/DhWEdsWO822lK995MNwSQBp+WVAtT9+d3ODf6sSPycNEHNDWjsVJEaKnby6SDQix3wzmY8tw
69Ym3S7Khi+dzIy9ptsE2lbt14LYYV84uXrH9TQH+rSzJCbtNgnuQZO2IJX4QHMJh9tONDAZE5rn
fEzuJq1+NJtw3PaVR+cjs1Nt6Z8TcmpjU9gbkQ+3GQkch3H8Ccf5T3Vugj906bQxxH3VAkZ1Bt1K
BtinxtceIjJhEFPhd/iA74yaVCvX7LYQSxiZDZsBPDlIikjB9wihbJQBHaYENBmO+YKFVb7JtYz4
lDT0LebvgQIUjGMRfZOpRLgV6W6Qjd+amVd7aMueBxvfKZHx25MZ1exGHasQfaK363uh4wjbl/ti
mp+L0cMlV/kFBzIKdA1boirMd7giiaDnAtsocxb7teu4x1xl5MNO83rraQQtDpRR1wKQd/ZuGAc5
aGscTtqp172XTPf2bh4aPkMvFeMRWtepqXZugoi1j3CI0yb16pGUNxr2L3Po++0ktM2ICbYv8CLb
oOTd2RF3Vklm8DamKMO882QXpZ/RdDFEqmlsMBAto+gFMspBrZmbKBw9XleXAdhJsVGd4SgUi+A/
+CxVNGdB2aOYVVonKKfJOc+V+ZSWAyCeUxQkc9jORlXyOyFBpOw6zve9NR6jMb+F7pEknXvwEd9r
03rTShdqSDhvi8GDdJkEniEgxMrhOXe936CEQFbNF1yyWY9U2j5t3rEZsZCsBkMEWZ6cZYV83tMq
Kl1XvLA8cjf307MVp6+zM3o+SotwSVO5hRT2dKu7gq0TeIpI6b7HNFAJc+C+fGoa8zd6nNco1J7C
vgmiFgZvpMZfkglAIfHudf6kL91Q38L6fO5hxviNXVibvI523mB9sRE8wI/XDWhVtXtwozSFgxzz
wU2e4GPoRA5XTnFfiTj2EyyUh1SFba4rYjN9oZLo8Zlwsn0zFoEt0qdwJvdmiqYvnUklWBZUZcbs
KFu91fzoGlOYbi0XJ4jYMtFqqQUwTxIzKWp+ZUlzbMc+8dWm/W33fXEYnR5XJ2HAfZOn0Zaf1Nye
N3POl3LaLhh0N921k/bg5ukNQ/vyOI4yaIoC737q+VGHZAYT9yhiuOnKXE1bbq+9MPmAGgDxSSr2
Dy1KegjGzqvZVXdW7WelluyJkM/33VDsLa9XA9nLk9pC5QYF98OOaHeyszbQz7p9ADtM3STeeNRp
YDHbsdtNa8sumG2rDjw3dM4J36osr1jNm0eI3s2hRAMMxraz4c1TA5fALFgQ+bkVfR15tTbCtM9K
oeQBFjPFIfGelHGg9WkyN6hq8u+gfrRTc1T0+NarNOw8zKB1hvjSYxdqh6QIZ8V0tvPuTFjy7CTf
q0j/4WUagzmh7pvG/oGY5lfBtMbG9WDMQ++5yqTr61bmBZ4dWhDY4+whI29v0vqvqaGnVzw/ClgH
iXaSciCptJQM4DDA6Sx5SkAovE6viXBvxb0et8O9wsxFguw1MtYPbdON11kRd4mSRvsskxxYJbuY
ZzHs+rzNcLjSwq00jTAowwwlRWT8jMZeHCsvokIokwt9VnNqdOXJGlr1WeqcnjLV9bu5D0826oKD
YsaQCKbMvYhi+D4qMr9q6tdK2D9apUrvmmmnMfk5OVqf7UReVhsPPOuQ8ZTPJZ1/6oinWarZcerM
aN9YVnQYzBq2JFxoF//evdOTLOqEuHcnueXcR26k+eUIr9muv2rGPCcBr3O2MC/VwCxc92H9pRxl
uOkiU915TuG9/Z5WmL/sWbVO62/Vomg3cT9Pm1Avrcv6i0PPfmlLEUOkE85u8PBkyEzvW9LI6AIc
SxghoMjGHpnsFaY5ABi1Cl1chc2wMzDtmya80GQILlTrDOZIMx4cCd1ugQriWQBw0ycz2ei/R2bX
PzNt84b0Mcykcl7JUak2LcmA3mPYTk9Qa44L59DvQ9v1C8aBWCv/Du0GACnkTPOmeyRT+idXjq91
DSGhDEumkjRkkzEMd4r+pGlRsYd0mSHNpy3Oa0h5jdp6B+KnK+xEiViaM/oooq8pqo0i0CvDPRSx
hXAy1Snpm/Y7WqKthqPq3q3LAiqPM96Z3OZgzBrwKanSTDxzr+g/uxOaZnPeymGqH7pEvv0EoMYn
r4Tf41oKlBPbwqqhYRs36bSTSROU0t2C/FPZ6kNz0+vme2fV/anHTCprSV+eLePaFcMxL4FWTEs+
AyPH+1J4BzvTmTIv32IclF+Oq9RbtfciPxWcHpFwn1fOmSYs4464QthfYBRnT4drW9uvudIroPrT
Saj6PXqO6dwOi6BjaYWKLpJ3LoSfdd5gMErBur98muqS81GN4ze8L4yZBk/p+K1gYrXxgH5OmIhE
DPVk5YeeAeqSuf3F9vjfpsC6QUOHukmneTxYiq75roJrDpq6I3+T7SvNUHY0XIzlGZB1s3MmC7uj
D+2IyatbmQWwdoYN3KHqNHgDk3w5H1VmdsYy2bbLclsV9YtX5eABWnrfIVkM7EoHKXZb9s06+mst
HBs6zb5YrncdPOgicVHX9KaSOt3u0g2qkcI3UCoHFXsCapZqbBRpPlBVZ7t1WlO66ZcGKzLfsAzr
SZEKd3hzNl1B3dma6qkoqODt0rX23cScfIjg7uYTRiq2vAEanew2dM9ZT1REvFQyhfeGeYaj229E
hloqzN30WlcdnkGxLXZDVwaG1vVH+JfMY+zhKXd7Kq6GSGhzWoDKZWQR0sLrzVkkZX92jDt3ljuM
faqTJvUBuaiIdjA55F3kVM8ur4htdNGTNhY7ZXDMi2NMN56oxxuMc6gWzfoiI/llRm29a0Opc+ey
J0JHb32S2639GJnhw9vTi1L3hofAvTrTipVxYnyyxvQwLPgxbmrXaKcwe+CisapLXDjlV2bv0Vmp
zONgdeV5TEEzWnMY9uh4zINoIQCYxrxzinzcxsKmf87eEN2ymlCxiE9VNnwelM5jlkc/vOydopY3
oxx/Tb06XvQKUmIikFxz2sxz4Z7jqfLVWYQBXr0SYME5y7rTIK6KHqQWs2RvbC7M5vM7tS6prsL2
wSpDuFBtdHOJb/OSCnxj3BSTRxRlPn9z5fQpSVm2QgnHUzkZKrU0B5NOPf7QamJL7bsceOGMp6wE
yrpOJg0trx4geCyHJOgyc9zCwdmYteo8iIW73dsAK42yydTLBJyzW0dhkyONs5ZkL+PCluYYsM4N
jwhf8KYMXDVnHrkwsmIL1dag9pv1XdWSim9u1btIQFapGn03uORBRPTgwiHgdWzy/ClqoSYWQ3oH
FSoMjMhhYS0bBkEuuJgViN1N67i8zLOxXxF5oIT8AOLlr0OpqlIJVYiaXbYMWRFCuf4sC22zbhPA
HncjAF72Cicz87cx2cfq+CNR5Gc7N77YWh1vq9amf3LKkw7MO2ru+DYJdaRk+CCqFv+LGPdAknhe
aLJ9duuWGmJ+NbIyC1JoN55d2Xvdmer9+q2TvInfpvtZUQwHJxTfFEXs1w3SYR7vEzpTXmgc8y0j
g/Krk8H+CGdv31GyPE0WJvlThzXjNB7SZCiCMaqdLfTn7y1P8VzqM8s2qo0NQN33zxq9WbaMg5xY
qzedWt9kQbrYOgNhn9qQuwz6/4QZjQktXSnlUura905f/1wBLXPOpyAUcvRDU86+XqoiQMDQBdbC
xahgvh5VIzfotu4dcKxAhHO009uQucDyJk6JscCoz0VTWxu99hAYuhU82bmqd47LixIZU76zctRp
PEqG2myPhf7ebF2C5c7SThNf9HoZIIW0N6bGsFcDiwYtRDun9AOTVBGdcdzFx9EamCTkoEWWuuFI
xfleaB5A7obvI1z4WF446M9KXl6E1R/Xjx7GwMOyj6Y9GWhy2+cxPIHl3tWtWEOj/Yn7S3uyQibm
kRUeLYBSSqip2PYk6ZQLQyec0RH0unZIdE+gvXuj7UNH+GHXI8cowOo61Ik1/ZsCvLAp7IqNuIjn
Yk0ZiZUpKPNi9+26R+j1Mlc6BTKwMTytoj9BWr/oMBUCeLe9DzFX7AC1J79gLH4sABqhaPtdUT6l
oZsxqTUwPvKq9pNo0lsDanT2Gjc5OIq87yJ1vM9M8x7PlpToyZeunH9rRgO+kdvDj74Yf7SdlV4Y
EfnrKzzXOZydtPox2qm59xhD3CdY9V6skhGtltGpih0HV3r07Pg1quB9KGWBcGEwmXOkuR68TbjK
hPMrvIPr5RtlbfuzmYigcrrpVA2ufYtRyb5d5T16+wds9/doQ6rnuruHeadds+IMTNagylbjXb0V
9Ec68IRULxnXpkAf7c9V3u1rq7N3XdrGPlRb92ArTRN0es/ycyvuuzEZfrBGdGbuLA5ZqF6VtPpm
E+3H1LvZo4Q44IgRn11CBjY0YlddOG0go67fx5O5c4SNb2E2uDsYk/OOWLbGFwOTz0rXfji5TmCg
O4fHjLlfEKeNc8gj4Dh3+p2EXn6v1uCvlm4zxoqn+6HUvw9uFl/0BmJJUQn1YqcdlcZKZZF59ghR
TULLSSxIJoMxH8ihUq/a8ovRtrYfPWIK2V/dNDoPCRdGGHr9tosh7Y+iKr9OM+MDvZ7d55nOVnO7
5IUhhrHtRsghGq/sFjpS9RTV2EMt8Qmi4e1Noi/6kHWbxs7pl1ddRFVnATrQbOMoPKA2byD3VNMe
JVV5kJW1N0qknBkl7hG3j61jgpRBGzmMLT8rh7ez8iKS5kc+dPJQdUxJMkYWRyc7VXDGDlZInu7o
NtrWMeDJhLI1g0yWOc4yxHPkAttgN8KnUZ+ZuFiSPrV0vECM1KIwAc94bD1p0QTZSE+MQC1doM+Z
VB3FrK9K33xeryIdI/VgDjP7qCXToZhH9y4tt443Mi/BStosGXOI5jiULTP5pabVWgsrSi30Zd8n
QST70u+kjkSY8tYYVXnq6uk6zv3ZRI/5dsZBDGPIacQ/lbh3H+yim1EAK83VFu6rNRS3PrRchrjx
yxQZ4z0s1PNkmOdEinu+aAojihD1rtGugIum71DyMWmHK0yzu01ow0uHWXHL9w/mVKNUsuxjgXJz
k+atzivIoiOy1a5eVVrnumrSwA0BREJ0Mp3UAFstiaqjSI+M+6BNKc4nNmu6ZyAZ+r0sl0qOEhKR
AlPivBk3alSlFKMGiSWKetQ7YyPt5JoXirK3WwCSPtWqPYSbH3Mlwl0nT1WO60csq8/rDDYykGij
ukh22DLDOSwa5UimVBZUkDZPNuVuAGpKX7mUPVgBWecKwkI1Rk9mZHl+OO+LRuLPyaDP1bwXQ+3V
83qB9YVKbS3roz25bz9qLaY9mVwgDVX7Mo+Q8C8s5WVlmdnDrFHagzYTpqzox0LY5jlTIYNAEbo6
39YGTpYbJcvNPWO7ZGleOMAKJVnK/iBUZnHq7Zq2mVPe7PXPvUTg1MctzZiIoyBypvyQyWz0nUIu
zclDRb7C2Q6Vb5qHh4OhFf0nSw81v+pMcagGjW6jVO2gy3lZYsvOgSrpBnKZjBcaoDdusHBtdT86
eoXXs9cdFOkY+4HEGQQQMqikku3sHFMPFFotbyQdaWY1XWBr0ruxepsJgch5HZonrhIf7TCZF5aU
sgvV/oUYmny7FskVtuAHw7ozYlFA1mp1iBxGj17KTNCrgMhRdOEDFW8zq2oCPHSO0qgMxIj9Y13p
xTHpBvgseL+UEsRs+NxqoX1o3GjaOhx/g2zby9DRyWVVO/tlJHIMnLLwji1ktuCxJneIGMWRCdlw
wfl8uPUuhxMHdBMWCb2J5W0aB7trxUtOpacjVqKqNLWRqEEBUXpQC7LRyLR/iFUj4ABs9yzvHunk
yYqr8Bwlyc80aUa/MdvxBkUlTBkJSTv6EZZutpG0zadojGCkGOopqRpA3rK+C0f9ovTYMiEb+yo0
DWRknEJiootXOxp/znqfc7MOp2xyeMUEGL3VXIWj1n6jknU8VeFXzG7TS2Onm9Bz8kOO803e2fJg
8qqtVYURQrOmPwOvrqAOVsoAdyp0YXpAJFXLfa4QagewCSvCvC9y6T6ufRzm4tvOZoZrWgvFJio/
EznhnMcRvyjbHRiyaY9CmYbA6LHdUdtIo8pAiKRTQBxinfkK7JTLyoAQo5Jv18pMg0x28AZRb8LK
mvhUiU1VDMPTkBoDOQMsJ409ZKfdE3cOFGUEdwATGT5jyTGJqXRH8a0wOoKUdNoVvQwlVPk5mOvt
EErem3lsd7ZOeGKtl0Qf1R5oh5buatKlR/hqKOC+iSoSH8hZ/qGCMhebTmylNIMsG/2dMqdqqWwm
2Wq3lXGYJqG4kfyKhoakIsimbU/jht8onscaHbAehoeVdaDVqbN3M4DnQeQanGifKCXrzIL6phOW
L/akv3Q4vj22aqztYkrAymBillCkp8YHdmv/+g7o4XAHtFDlL7Zdf6ozurEG6SnT+abqswO53Sl2
dizLu7Ci+5lbH7w5ZOQBW1aUvbxrkqTb9nUkaVZG82AIjGen1hi/NsbgHw/uxOjJUcTvzkluAj3v
q6LgE2EpY/Qy9eTT6slHCZfmn3J/RAqsAZR+LKLwp6V9fvcN5gRTBquVMYOA4kWBIhKss+3GMH/V
dhU+54qyzWbFPafbQntUOzt5bsv62aiz4tob3ldLydF6LeNwl9/aWgwKDhA3SoguFZSUov4czTmz
MDamMTnP2cLXxR/lwlsArmVF57f3jRsonKW8S2CTiLlxLi3GmJz007yBDLMpjEH4AEX5cxMXW6Vr
Lmplc5A7NfWiC5EH8WNO7OjRHaEC93b6URDhP9SDCINwRCETGQdf+70yylISKx671r2tpfK40GHa
Ptk23rz4vYQOhWbPHbFoPvKEko+5KsaVFD3kq3+kxDT+FgUZmLF5OObwFyXbu0VTrBarQbc3b4Xj
XqqhND61klLCTnQLiQGZLLZ+NnKujNi10/sqrZMAmwEMcQtjb3J0+WVnKqewM9VHg/9sqSGNdP4O
4yi5F00db9LSraGSFxndHbjwgg0OS9Wqgvude7QUb91T4oDNm7WRHyigWeBlkiWd0PuMLc2havP7
/5YbLQ4K7+VpNgW7RgCO/Y9FmC3PGiy90W56Nta820hIyPu7rDQ4gxvf73JtDx9koHWJXODtiJny
1HtbTVrXWCEKpSM2AmQDChC5CTdPkBGKh+TEcJiTG2e6s2bOXqBz3R7IEcNjCoRlLd2SCl1LOKQX
DUOgN3yg1s+5oxRXu0oebEspd2Zku9v//sr/OGFQ21iLDwd+vOT+vFP9ze6sYarDV87Lz0kP2IJT
H7wwJ1KuYpZw4hSrAN6Qxk6R47e4c3/MitpdMEzwSzMy7uLE+RErztHxJGSLbPiULYT8fq6WnG12
bA/cCi1R26pT9RprFIpl6X5wTK6G3n+qh5aQWY571XJcVvCdiC0rvdlUKu3/1ENQvE08Y5lUUEmE
Wzga6lsHotUwHYRI6mOtPgoBqcl6VMx0um9r4CC1FtrBiW3nWIA3bUCUmp1maI9911lc34A+bRon
F3SSr3bLWNJg4pwlenuYwqT3px6d+4otFYi9/nuR/qUdxEDWstFHEVrkvb8GyNUmrXNMtFtof4nK
Lt6pelzuJkv127l2H6Kl9l+Efme1G17mIv1cJ533sLJQIco+RNXHaue/LAPwHFwdQgxTp6FT38kZ
rVE19KrItJvnzHuqy+FsZ+GwUXL9h9a7buAyGI4Z3L29PFbOmLjNvk0zr/HYM5uS7uhLQRAb6LVP
GRDdrcX9Kjz44Okt7gXvdwcqYiwg8I3F6eCdu0Fvl/BioHPd1lZDa83sXk8Zz4+EIZ87kXroCQrW
MveeJgVoNFXD+JpFh6qK7Q926t+mHjw2xzWXbGnSr/AD/vNChwrXZTWha4jElV0NEeY4qlYWaKl1
FLl354wIUdblDM0Uto7OUD+KbZOMkhkgc268Q52Omj/OBUihZCADWrfXOjX76IMu7/2fDw3vFRxh
iLtZ4pDeeyzEtTf0nVDcN0FeYQi5EbUAU9YcyN+F54Fso85AazjD7cOCQdSt6adm+dFltMZxvf8k
LrFFHqE7SxrNO1uAvmn6pMxD5baiukph1p8xmGJYVvSbqigqqJdTEagjHo9KSveea0Sfo4uERuyM
sA1GhCLa0vqGSKzq+lsWM9VK7XFh9LZBv1C1uXxdv3LMAwE8zQc+f6v95l+fn/VeDqYl8+DdkoOx
M59pZ+VWGuV2ou+5ibIyfFcfrcMKFDCT2UTIfpge0PR4ERXRis7j0gZ7pnZOimX9DEt1OxaN+aLW
QA/6JvKK8qXoumRXOC9e3de7aRCT70Qi3nrNnG5ESXdRJLJABaAV2wHFzTGU+Cf2sOE2dULe8VS4
H5jW/G3NYbgqVR4CRg4s1zLevWsEGxf24FTmDeYGWC3qIIyT59O8ANgrRrMuosBVB8BfO6aV22y9
uBx31GUrQ76A97Xthvm4ZBGeCw+xZIriYyiiX7b1cy2O1NaVH5hSrZ/rz0Vy+dSqo+GEz5Z/70zI
BFLPWpJDbjUF7baK440j8TpAH/JkwLnwRYsKyjK8fahX3S7Jk2Y7KDBdshjK92R/XivUiT96LHT4
RZaZErmDQPoY7lcQtrZg5jYLJ9QSavCm9Vzh4EbLWbVYh7WhiQtABeYwC+5sObWyBSv+0LDg79OQ
b4rHBiFZLmK698Yf0oQyR7qfdSO8tQ4swtW2Uzn/1JMKs5F+Nt4KzYS0RterT6piDtjFjdmmsWTu
63YV7TFVZTxCs4KexamCFbxYRShMZ82Nl0K2zuAXdXAX/vskN/4+lPjsZE/g30tLQRbEn6cnXkSl
XSiI4BHaX1QZMxys4yzIJvqBLltGLN2QX1KDeUMbEykcJoS84JW4VlhhKHFaVet4B+XVuiRNFrg5
eJSAL4OiIANzzIzHOTe/lmX1G0q0BceGI7agRt7hzGD46+6rTHTeEsVsM3inFTz67y+p/X2zEo2q
cz1YqkEK4/tiZrFlGUIlxjM4IR4ZSLv7qmVpuEX53ELWMsXZ7Dd6eIoa3b0PF5eEyCF8slf3ci6R
RXRpfapby9oMavwpTKZ0U+Qok4rOHT9osbV/rQc+/RxqvDxEVb9rsRW112AwoNqOyZDZpR2PDBF7
DyfSXfLlyvKkmHSpejV1nHeQ2DyryDbhoMrgg4f2d8dCngTGcmRdcWGhB/hzZwx6pc9Kn1EBapDe
ozH+3XqNcWfsysbAvDXTXL9z5uZoxAyfoYScUxrpKj+ux7/duIrPY5Mf1G3/uLpcwg2W3UriNC6r
754PSmqUmcQa3HqHQW2+yIMQGGljPB+QzNn+2tNphbNBa2eCGA0VPizEZOwtuFpTVP+UHdYE6PIJ
4FY6/DIqZ4+T23in1ygdpOr+pqVA5gl+8NH9/48HSgiVxapim23Z6rtbC3BGWurQ2LdFp4fc5tSr
yOa8En36+ja5PYheRUUMX8z7JWFxaWVsvo1Es6Z7kksv83H0wL+2HMc0oXprYUI99+dCU2srZj6m
1lufrDslMlRH+z3OphcYLXpLc/GiKZUKStsis1lnc1oBaP/fO+5fNx33uaUCMBFwyLX35wdRatyg
F8rELZuTaW8o3LiJcUwAU6DK4WECsjrtSmhn45yCzi2CFlzX+VC6HcBwd7Zurgvu6xLDuVDp94mw
dJqk8m6dMFjVwCUinTuzcT5Ksf9Hz0cKBfmnRNDRjmr2u7U1sAOkFrHtm21W+tmphpeskGRpCrVG
vEuNAVIBhSTKfxSjGp2Fi6i2GXSwf9AHBS7iQzFEGupJ/nEmSRkHvGzYI3YwD2n3JdeliZhaDNum
0p6Id1J2StKpp0WT/v9fAx68RVQDUyvLel9alaaRKyGpY7dI9RQs/ZT+uWvsx7V6KqL8ZXCjWzTg
H2RO+h7agLPDdrzYyjs5IARdEfA3cyvZH4oAFTf2EGRYXIezgyh1GFPx+N+f+G+7PIoiLP2wuMLk
auGq/7lr2lGajL4767aKHHoLTYOZMudppngHFxRC2mxjY8n8wCrz27p51dC8yy3mWa7RGYGnTsnV
jNMj3KT0AzBgNfh9VwXhkMApuiSIuH81dV1XSntOzPh+1VhIAZEI1p+xVTJ+vDeBk44OlFrbkdWm
joenqogO62kgnOkzzJ/hrqMtfipt7UWHo3uq7QdkIQPijE65NKU1BiqTa1VQcbe47fGj3mg6DQ5s
TWpND4qjDBBQ9qtwNfXaH5SyhT+nqb4wZbdD7OxjrXOPzkKG/2BplpPj/Zd3+eZYINPu/NWaZdZg
KiNxggybuR9UN3wucEgA6dfNTQRXdR+p3Se3DqOzO+viuJIWstT07sPkI1Oe9eJ891lcotmw73L4
PBQYf24T1CuDOTd6dL/WVSFT7WOZg7VIGXRpgXkYQ+LaYPaUzs6tKTTqhLyMqOTiu7Ek9UdHwtrb
Gv586uJnkKCDbb8K3kU0Lw9lV8VQNsdNV6mfs9IetjaCgN36y2z05V5r82hLeQHNpY0fC5MhrNP3
80VTejeYYicN1ipeTm7HTBS5T1oaz8YiqmrInalme8LJDqltF/fM1MXoR6rTooZnUqBCphg58pQU
c0qk7ro1f84j49t6lhR2+prFBYOEWrvLAI2uUZhvjKpTAq9oDFSmWROk3dnR5GvX080REF356/RD
JS83Sqovnj3hnRGjfpnprv00yu2HcXA+MwZB9pDcwnbMfxZmdlNQ0NAsNcxGiwvWBsZDWLi7VYGX
tDhkJGa1sTBrOM9QrxhtzeEld9zHsO8p4Vk56AdIiXLMRY4lPhCYe5TxCXL8b0ut8WgUNKJe9DMm
/uCDaN1/IMX4sWKu6lj4CKpk7P65N1Bgpujn2advcEbuXXPTpniN9J+uOsJKTieGK9o0HVce2HqG
uF1TH3tIfh+8M3+j++QNWXRMuKqT0PbePSr0YFtBhYvvxzDKfa2Y7P9RdybJcStbtp3Ks+zjfsBR
N7ITdc1gLakD46V4UdeOwjGbP5Y/sb8i7nuWIqUU8zWzIzNVRAABOI6fs/fayytzpxr0Hf7ffnP9
CNdW25uAK7Bmw1rPm9TY+vn0MDKGXTQkEAYprAgctNMnG4ZftFvwCwgcasQ//KKL0dutWQyNTY+a
qSmTm3mYt+Jrk4Mb6Kq6eTKmYBmN2OByiJAbc8LVFfG+rayYvi3yonnlmX9GEutlVFbGvEuirdsn
n+Up/d1lff+8+5f+qwAhByLMvCLTf6BwqT7wexIZs3PkaAfkoOVBu/ziGurc6g46dd5acKb5sFaj
7SNkl1gw67mw+nLe+Mo9YtCHW2GopZ5JOfc7phh/DxIUOKvrRlOjnTuze5BdOk4MW7XgorJOPLvT
YB1NrPW3NlOF1NcXJO05y9BR5ow0mnrmF/FT7ufe3m2b735hvhm819e62aTL6kzEiImEdFkFUwgJ
XTyMJtvfoWKvYWktZqs+pRRquTkUQ0gg70Rqz2JaxFsTJ9TcwCa15YHP4q7aOp18urbaKwvShFaH
iGp7RH918miUiIhSyCjYli5od7tcu6Y/bCnxjHmZZD2zO4mVuqqCPYPzN2hN0Rq8drlCq4YaInKa
Y1QPJwg5XIRREkwtMIQIP2H0U8ENqbEw2t5oHoeW/pYGqPXcodZYZ5qqVhNL9OICIRgzSZL1udGd
cefhT1skdXEYSmw8WQJoYPLrZNYNajpZebpvpOw2fdQnK4tDzJLRNZ6vw6iqT61jZZ9JmNJWsdu2
W8NW37IWd8R4oTXlVStnTZ4yBo6BIxhjZO68xr9VerFTCeNildW3V5HCOJhfddEhYMrCBzU9T3pA
WzP19zLoLzGjPjKgXmzpaq2vkJASUe2iRiI0iHJYhvakwMNYOmrjsEItEey8OHS+ixgd+/QZKfia
t/LxHveYJtGhx3rHOPP9uhUOEO0tKyvPYUSooWWm1l4Xin2idRjRJ+xkVNszT1l7RATipgxrHZW5
j+HScsJVXDrIuZpUrItxRmmn3ftTMEfJMq1j5IULRkkzd0AV9MkC9/M2iFGQzsZSgOyDe/Rhu+HI
rJ4yLanPTGIlA/LqUNPX3StD4UIwYC7bSObndRGjI8R1ZFU6jlPeUnhJwA82j8KW5qOKo8fffy7z
pyYB0ghayR41JHklsNvfX8wIL0eWo+e6hU2JvJyIMhGQQ+602g4NGlpsvztraTm7Pk992qBUEgxz
LoOCa3vZzaqNY1XPGevISr8Q0timGshmwnZ//VdosPMNU64IYd8F/Re4wbJLkY1lOSb+0Fpdh3Zq
EoCv4ubO6S3YRg7y4SCrVxLKHmJSdbWcGSdnsqkXA9qTBt3uTzYB5Jxyrj/eWEx+XBf2NJ0IyqWf
iiUXfV5ldwoo/6Vxdi3+K2Vv2M/PR3vol16t/BWxT186idZzTtvLO4QV+pQr5KbIUUy2bnzbNbPa
uJWsun7sPEVR9ncjbqKFuov88OZaiunWl9KScnNdXKOAoahRsw4ESWsthsLB7eTa405SBS/wzubH
8mUINIK2Ed72doSoxm3wSHkaZUsRjQA0MG+RD1juZJAf4T6uO6Qu95RyMAwSsKFKZsgrZeHekJOx
sAq5wYXinPrBCRfFFL4OQo33SrhPV1qa0r8NvTyg4ffnhJ+iTcvKr8K0Xk0bjz68yXKhp9NSlGG3
uhq2E1fSCDFJlNd7arW8swsan+XCd9E6Rab30IRYDUxk/3PlKTSGnrkmRn3uVztDE4RKlPrj9f7I
/bpYsfV+TJDnpb1vbOPYqtGtM9m9DgocS9sKhBTHa6WnxgblbNccXLp0aaWQCUXuLeKebMMJxATz
xogs6qPu4vhqG0Layyx+09yH0DR3LQJQ+IgmaJuLyqtsczRB1rKQ8HWdwk0Xdp1GKxcnO1q9FhSr
jx3PHCGyRNV8CAfzpm1DZlYO4va0T4kChct2/Sm1qCSigKa+uZ6UCqgaw2LQcBKWMNi4+3sp6vuY
0c1li2agJ6cenSrMiuMLnmRi1SUqWNHk/gxVxBy7XLy9yiEtL7wonjNP5/PWvGso3vDWIEIdVXYg
Q9jf6HF0T5ansYVuDaBOnIXRWWu3kXdd12yu+9TIdh4EZPGHPn5jbK+vvNyxtqAdcMEWPM9hd9Cs
kpnmWNwU6B0Ak2WHAo/6vhCfNYgu/Y33Tx3waLK/LAZaZGl/7Jjb/lCoxGj0m6Abok3rwqqdUlwI
rR2lPHewQMyoPTUGM2ReUcPGy8jruK6C/wxXOP99tA8xDh9++9/kNbwLePifBT+s38pLckL7vyD6
QVyiEv7Pv6IVfop+eOiaNH8r4lb+v//7LjLi+v/+jn5wnD+w0rLDJ/6dPvM14OHv6Adb/MGIGVEf
tkjXJqmDV88/ox8s8YdLlKlDOxF1CCmcfIx/RT/YfxhM6PiRlxx5Xkv/TvIDP+39zQUKxrAZK6NI
oLdzaTC/f70lWlgLxvHtKkIqAc0SXg0xQdLBj4nZxp+oP8l2YM/QjlJiZePPgOjoqTsrS0sByCiq
HOVJF1QkA/WaI9HDG8iiTIzA5k3a6+1to5mjTQpMGsIrwcnjPw1thTKZpofqj/7kWyBtuBTTjNFe
097ihLwIT8ex1utlhawBV2fsEaT+5hM0g68EEdoOn44WbBAmV/Kux8rZ7jIosWQCqJywx9SaNMyi
DEqRHLU128ibpJOtBSbMr5iumEmqDS956diII/WyMH3yiysNJ3EstaDdtK3Blrkr86Qhv0ZPLXWv
o/3SNrVXGNONMs2hX4saas0szoWfPbUsOAYCSU+PFtkY1dNKlZGeXKwl6Dh3NC98eZPqOP9mhl/b
j1HUKrkk544KsO+t6uC0ES2Hik6QfHOTMfa3jj3m9s7BkEZm/VBID3WgqlGztPkwHEA0t8UXR6uH
aIGwPe8XUdSP0c5kBj+jVVjMTRWocGnnbarPqD9rRmgjXuk5SwdazXAYO5wsHcdI1haal/HR7qsJ
Zmlk66W+DLIA3ADBptNoZ8vYKpP8lgI+xTCHJC/IdlwgrOU428IBB4Zu5dn4nPaaMcAWdHqo0bnv
leExdHrsE9BSnQCCiBanuzTD6M/GJUYVB0qvsx9aXMSYjLQOMsMyzA3LP4L8CaNZofOynqORtaEv
4esQqOid0f7TRGiS76heU38WSdFDCoU4lR2VKopTGU+ptWrgUY1b/6KYWmVdHMr7SlGT3IwId/GK
8fWjJGl5yp6nNCd9ZT44ly7RMowZWmzsZAzsjVfrstxFVQIvyrB7Pf7eh6rHh0XA36HSXe2e7nm5
DfrcjP+CJDLGi7ZvZHXEyKibJz3JJDvZEGPLfIz5ufOxb2jftlHSI0fNGEjOEe/6t/Wo6/nWcujg
nboomPRZJrqynlNeBs+j2QNnjTzVL+wghAuQ1OCF11GSmuY6Ezo9KQzHdYp/EoDPQPJGWSWLTMbD
XUauS/MlBhPT32EkS9WtqUchbLkqcyhE6oLJ9tyPmf7NcjG2HSbsvB02RumMZj5riLss7zMcA/eU
Bap4qpLEbKtZXQj8U7ryopOADF/QhhpAvmuRsLxdyT1XQGHmR2x6BozjugzJJpmjyaUnPIAshd+M
oYYNadKjHh/Rbb30YKy2tHAzAqGorSntnGGwgHJFKppjhiJqhkGFKldR2E3FSnVwzmg4WdNzLvXM
Rf1soTzOYj1/Vmns7e0a8M02C/us2Fr+NOE+Dq26kMcgGSsQF1MqmwZZXee6tIIrL6eoCVlrzKxV
xbGerFhuEsySDthVIhEYavYGsK3ccssl1mgNiFTjU+EQFuXK08A/IbCqTcZ27qMkAF5mEkuOXTXq
NV9ypuiYIWfHQIqFSID5TWar3bVdCjJInzS8ojjR4Bq0DpUFd1U8K+zGOmZdF2BncWMCRp2Eh4FL
OI8jHABj40+3vWADOE+cwqxnmq9Fh7Dz+kdmf9ax6328iTIOLuQnjDzQILpegXao/Sw+dbVlFTkJ
IjqzZshK/eTN7BLzgrgZ8AIn6b6yvUqqPf110Xo3ZlTX6k87sk3827Jk1pfZaaCjzB4mw0IlyFZ4
EUjikPuZ5onCXLq5zm6T+7g5o/fJiCq18K+TcIflLM0cHQE/l6xnNXZMakjhYpTCkLcRjd7eSHxC
G0cqLPBsFl8rYlRUReJb3fgzDb+G/2r4nd4vm8phjo73DgNcG4sHkff5nZg6v9lwCM0EJtrJb32o
dzrI4R7IWx1lUbyMmS8HTEbpN9GfILrnrKf9dC5E3J6TiUeFl5wePUaeIR/Y24M3sacoXEe4j76Y
xjRtqrTpR74zj8GXhtniizXobXRfuzQx7w0nyL5flPesoF05HYU5uF8aA8gE94auM5xNprB7VXVa
qhut8jGL4QQLpzenttpz4GZ59JUFP3iusGiVYHJcSLto3BuMBkYXQb2xLleeIOtvDJb0fGnGTXNU
7GDQ79fgkDd2UANjDLEb0qkmMyff+qMCy1Z1jbib4gqrjIHmmkW/YDY+q1SiHYbAmobFOGmJM2+7
RtEdKKqetIqUJL44v+y47MR/rJJCfMc/j4cJwTC53HSZ9Y2OcOYLQG75xfNS/6yuT3AfROLOTwx5
36B3P/jwcTcBrszbhm6+NotgKLSzykz6LzWOyhWvt+kY1HHF/NZrSm7ogEAfI8+OOe9dMbNd5a6U
U8u3KJvKo47c7dXPs+g2sPXum12P7m5M9fbBaE2NXLisz2YomfwFVjsFWLY1eOv48boe/OBe4BW7
9+jLYN0aCSo066IH+Br537vUZQBUFqylwaTa/K2ZKv12wv0RnHAlNWxR7J43eA2q808RVFDSFate
qM8gpCGuY9BQLkY7Hbi/IqxIz1wLrKGWncnkYJJy7c/LHPyL8Hra+dgZ9agNw6VWS5hVqm5bZuOq
6O+b3FQvXptZnLKy/4yZG8s1q2D+l2SPS9JdPHkQM7JGUBk4MJPnJpoM7jDwVGKJ8AY4KwRIFS/K
fiLJgckHi7Kp6C+uqTJ4v8QYAg9BJ8d9HZQ8q3YtcahH7GadpVHkIXaXKq4eut7zh6Wto0ZGm489
Zu4moZ7N+PPpSzFaTj23TT0D2Z1qRU3ccId/T3oJyAXDjqHnOyp7liyf93nll4c8yIw/feTMcn5p
WaoLR8a2b01febAKG9jGwBdrf9B2Qz2M+kOVao5LCWU1dgURT9WX7LFQivGvACvQM2DkAmGWqvQ5
T/PF59kMTFzZ6IUiWXDXJva2DypgByUpdsZjpONyR04zIF8RuObMuzApxmEFMhhakWBoae7rig7Z
kpAFeTGhB32KWN2PJQ0pWGb9fswi/mwW03qkZS2NvqdQRfA49q9DaBBdNkVB1NLva6U/y6zUlas8
q/GipHZOpDdak6ZbwbeCf52Ho3IeDRn346FpHSt5hG4T3eeKzEMoRM6Fr9tb2bNLuCRSMrvAlsS1
V+ObH8MoXsbkm6ozLBzgKQ1Debm02fe5dyphHrjw2thX8zKrgfZFII6SryqP6beLjqZxqVVQIqjc
DzmwV3Jdcl81N6EwsBsSstKn+6mYrHwzGqKsX33lW5i6otZEhqRUjVOrydLO/k5jLLYP5QAjZBli
fHuTZWHBTil0aIzlmPjJRkiE/zDZoOre1RWkTTzsNfXoZDBoXCnfQw1q9TWInizmIZhh7oqKr60c
tfge20CNvNXHBM7rXnbM0JK5hBouxmWrDyBJy8kVAIudzGtm00WoO88G6pKlPpigzdtQmul9KsbC
RUlu5e0Jmaj7MoROCkIk6v3mGRoBTnSrN2r/Ac5az0KU9QZLQuTkZ4e0KqrhCxA41TuLZyq3eY5e
QbyF+RbJEERRN2gd70hNYMDUVKnEEkaNHGyzxMk/zbX6MDa9TN+FZ/IhyTfRkZN90EFkvHMdVnRn
iSKOHuxq2thL7wbVyrKZMzf8ZEp7GW790HXQL43YyzjHxSHBDP0aGPLDoCRUsm69SUNxbwHY7oCF
LQEXh58c5aPK5HoYdsGCrayp26Thvt9/slXC+ucg7EefMR5sxA/nEd7lpk58rr6dB843XPLmTvSa
/ueQW8Muj40KplboVp/MsD6qNXTkn3wQjEwuW24sNB/E7YELBDyjGbxsFvnevTnGGya3S6ar63ST
rKh+Zsadeo0fCGSdV/NkPRzyRbT87MJ/HKVdvmcDuSDbcRRB+KI+dJxTDZ9/zThz2YoCK0dohc/C
DXroJWGMLHkk2WrlmVrz6JlVhWmjc2edkZcbm7HeIy7HGmqGXlb3SNMt/6ZVYSrYCesVi6dtNF9H
mO6ffIsfevd/f4lski5qCwfFyodPzOqRmK70/CW0ffitDQE3WICBnzDEpg/wacbzT08C9yYRJpgo
rMtRP35RFdDEvBltjueMxtrEFXCsIB2tUt/HkXyRedfSjRYU7P1aTjkx0L4KFpSlNuwJ4X42cPkw
m72ePr0TUjiF5/jO1ezyw6OSWlkqpsj3lx6r9ENDbO3WTa3iWU5FuK+iKT6n7VTXn7Tjf3FU10Z1
xunzkKLEe//kxGChA/RkAcudztgmAM/oeoLIbTgAqzaM2iMxkPDDf2hw/bMR+I/iv7JCf1oWLgIg
EgwRTqKr+WkRUjAZtCLEeCIB+6YKRNSQYdT6/UEuH/3d2nM9CMYF2p6I+cTl1H+4oKFfJYSAsBtn
5sKUDQwXBT1jV628q0X0WGRVPismuAe/P+wvz40EVJ0yBwX8dRT0w2FtEH9T4nHYgPgzI90pQrN+
f4SfvrPLif3XET62cp1K1BIqobdM/N6Xz/k0Ah5IIMrvAqjTyTw1Cb8GsWhDYPr9kX96RBEWXqRo
XE/cjXSTP1xSGjW2ZLazrMC75SA3yMXp3OPvD/KLC2hhZMOIyEpKl/LDLYlhPmP7b3tLiIMOAvsE
GnYRlpiEfn+cq6P0ww1Co9EiqsrkHaXr4v3ZFF5c0Twc/CXK4WV/GE7+qzVvbup1+OY+OrPiJT7b
8/ymey7v3a/JJ3fnhymYftFoWkgddNR7/kXc/f7gfedohmFeWlXTt0Teiwj6S703Lf+TszQ+NP7/
PhBOON9BWSH45t4fKNbwrAWQ75bW2tnhDdtgRZ1ra0ZXm99fz1+ekeNc2sn0qt2r6+uHGz+SUxsM
ElhWaWsXt3PALgI6+C4rWiblSTN9NtL4MFS9ntllMcK1erkXP6owGneqUfLyHLj3w1Is67U2157A
JBf33tk+WQtqjUXIWza+N4K/QM3+/nQ/O/rl7384XYf+TyQajg4QZlMf4zUIvqW+bz+5qr/8/n44
y48Fm4XJt2m7y3FIQQZaBB17Ri+DCRqukh0O7t+flvGrZ9zjNiH5zqUP4H9YNmWpLNovukf9Yq2N
lbGAarmQe2fh3ADxm6cLbWF9YkMxLk/ahyeRVw/fIm9BUmI/6ucwD5idVSW8io/5yVqWayRZ2+jO
noPoXjefnOEvTpBxCDJTx3PAeH8MTw9jpeU1IN+ll90H1IzsndDivP7+Ml4e3/dnhLKdKs/lwePO
/FhcRO44JQlx2Ms2GebK5OEubzKIh1F2nABimnX4SXTyR9MhT4PBtEdHqYETjF8+LCgyJ8tEDoS9
XVYzmtbGfGTjscJrsB0eqN2IoJp9toj94ixxeFDq4lbEnvKxZhkyUN++K0PgFjvkKE2OO73qDiOR
mJOvLzM/Wvz+sv7iTjGQiLG+WNCMLinI75861yMmMkDXtQITsrDmxaKec45LtTKXye1nbttfPAsk
xiHvwgrAAuNf9x0/PONdhM9rcDLIdgsdzdCdWE4b0txg76ZAf2YE/qwBSc9ppn1ympeB2fvbRzgM
5hiscYsKcCofTnNwh7JSdGnbZXSeFuROL4Otd3DXCJvuw1XwycvoKub53fE+3DxRFJsDNVm4Erfp
CTD7Jp+/5kyI2RZeHvjqk6/x5wrm/el9WDvjLB4wVnI4LwLSDPQJschKJKeqcx86e/rkaJc33H9/
cjin319M7iYs+GDnVgRgrmnoI/+4+/339dkRPtyViegiHL8+UtaqfbA1dVMN6vn3h/h51eKS2WwL
LhNWAkk/HAJ4bOdLxlmroRK7WJFTN0WLomuXvz/ML5aR98e5LNU/3vIgFjSDThe3fFis9bm70v6M
l7S5JVKiBYMIMVMb//v1qP+WMuB/Nva/qd6Ke9m8vcnjS/W/YPZPn/SHL+Cn2f/hpWz/4x9vBfY2
tf3+n/9x/ed/j/yxzfzB102U6r9G9P/4e+JPh/8PrL4kqvOKRu12MS38c+IvxB/c3iYbKtgAgsKS
G/WfE3/D/IP1i/c5Lz58QqiR/52RP3Cq9+Ue7FSLQl+wE3l/gxBXgkS3wypZTxDFdb8cHxgvp8BZ
SqP+RmM1O/VSJK9pJIZTDEjzaAp0LYukmOp+OyHoBirJu1PNOxWCKCj1C5tAFOVbkpQQ7nTvgjxn
PhhhxZnshZZE1jburKmdWXTLHipg8I9OHJeKhD6zBNiU1hAbwnwk4bAJy+wEFtt9BvU97PQUOI7J
dOpUJzWkIwYUT9QaaYQiCob6LGZ0f+8Rcfzg96lzaGKnW9YO6X8XukD6GtRFuNLpDWeb0BjEXxq2
dXNeuEo/dsScnDIt9+4YbTu05HtpP2HGkJec+Lp9slRE9KbdVdY97EvTWJepW0TgS73+vspqFxCv
hLQGK789MAQyb83AB3DmJRZzq3z0D2TZ0vr3BkDpkedoDnk0gUY70ejuM7ONn2qIcd+sIR2IPKrb
fc+QZ9+Zbgtu1rWH+8JEvAUMtGaIAcBf82cTkiZEXNBcuR4CQVs+RcyYu/JPM+WUl4PTyDVTKD+b
g7p0VnatqMTSXgF5MnLiXEBZ+rZerYRflCf4qMayC2uwu5NwEGsFRWV8iUfGQ6XXWE8mzFT4vJoZ
zdTYV4/MGsa3DLLEPrL0aNlXJG2mkVHt8iHHXpLSHF22gd4yIh/8Gzsghmxed2F1l1WFdbAATW6a
PIISbvTWsWA4vbISKW/9rC5JIwQFZlbutDfjsDjEeWcUkA0sk+iErvDvmlaUJ2mB2s6dsUd0ltM+
ZrbBLTaTWK9WTALHdTt0HnHSQDF3VeYHizTM8kOEM21VZxaYU80U53BsmV0nTW/jVXAqf9sNABad
YLSeMA+G57IT8TdKWXki1ag/9cyQYXO2yNBTEMpLv0jqaeaN0ngSMk+/8+UI+McqARiQjICtLAQO
m8Aos2VXeIw2XJG2yco0R+dslfGwt3PykgH9Ra+gK0B4DWWMIMLtwk3kZsb68gh8i63JPMQOi7Wr
+cALWxGeyBeIFzTKidrOYDfgC45IJyemCg5kbUdb3D3aXxSVxlvN+k8Ck590M9tvkKbnmXVy4mwi
39ORK9+Kr5l0cbLPMGTuGLqgOahyBSiPFNlwUbaXyF24LLPAtKsFYL/hG0q78EteGf1yol7+jipJ
u2d+UzMZipJD3fT644gy4mnQLikLQza9RYBL9E1CyNUSkUy310ok1kpo5j7xDOsOkbf+4jFMk0iK
SQnImjpdgW314fq5ySbFP4pZSS9IpGyzk5RRvKclP9DBBzACDAbi2WM7gZtVhONspC1gQPf20CKW
YDaD7NVXkTcrjQKIvxzco1DtcFQshXMoMcmNq2xgiL6s5m7fKGcWD371Uto51EU79eQ5GYVYyc6J
4OWGXrtRpLWdB1IHXvjr+rlLVLB2dd94ZEzTLBtX6nPmOwQZBiMYUx3pE+1HvjCfB/NGmAVy/dBL
vqSk3X0VpMRu2FPkaPPhRR/6qrOXGFraBSAwA6EzoeR56qULPhkqe9ttb7zAUydDwHi2hyHci4Ew
xRn0TecwiWR4U2MS5PdBIdwtPNjpoS3T/DzFZrSue0wCzN/dahENIww9FlHyKKvu29g65sllds6M
V3fHs+9pzp7ufDo3dOyxEsrtuRMNC15gNiqcDW0UQW5CyryWRm7EM5cbf4X1ABoFJDJ/q09ec+f6
Ajkr4Bli1avsUOFhfi5E2+/aynXXZR/Hb9FQ92eGfsljWiWYlxKJgj6O+km76+EmfJsKCbi4tJsC
2ULWOfoGX5JDeIUN3yRSPp6KaqiNb/4Y5elcYohDIVWrG0mWcEclWldveUsoTjpa3cnylJTreKid
fQKN4oBNnwyJMUuaWwAJUGnc0bivpnDYpIZMTpqthptKhNZzMHqNxlzbKh5K1SAk7YJ83KjGKFZ2
StpzOU5RBG9+rP4c+nBCmpH5t72G9KFBtrZsy/CLcAK6TlmHWxj4541GeM5GgDr/NiZ9AkC5MMJj
MxX2KzkdtD4EsjoBU+dohA1jSOgR1rrqm+S1qqIB7KTM54jCkMMFinhPMlVmea+GTaQy/9EwArk1
3EjqS0PoHgEdhndXZ3666boYjhBy7IOVZYTdy1Q/VU4arg1iN4k3K+tSzFK39PdlNGL1c5GRheA/
vtchPCa/8WLGq8InV6ap773Jct9KMXkVjMtAe8yDJF1a+FJeSLYcV2RateS7G8UBqHV/xKRh4+IX
0N+icSA3NPOcY9gr86L+s901frvha2SmGXgwxufodoRODoSHPptVFjBthz8RbLgQJ6QDUKXbtAST
TX7mKhyBcxMt3swd4gBT1w0XVmVfmJ0hWPGxis6G1DLmkD5j4zAmYGbm1iYwbhezKqqanmBxGXjW
jBwY9eAL8rVgMFVHpDf91iFg5taIsF56QyO2uRVG50bU4t6xSs6FA80r0Ub1TGIXXvPqTg7CN0Og
nZGxrnTa/HNUh9MzfXPAjzzEd2g/uGsxkiATrJHG3YYAN4mMib3oKSlqsTPMsnmJeUZw0EgsIqOV
B5jQVVMtXDh55TxpGhMxVx2InRZp9SkqiJ5ItKg7pGlQ7w1PK27q3vHTha+PJrHWIZEztgT766c4
r2qvzA8WdrCdnejTS2kSQo8TqeUNWJrfCGkXq8s0FA1GbJ/zKG+2eRio3VgRH0PWU4aZhnGwYcxF
o3WwULZpE8+y6Xs2JotwP81kVSbzWrnANdncLxLNvUS0dSGUeEt7CnOIVTCKMUdkzIwIR06Kg6sp
Y6mNLtiRgiHygrEubHjm/e1zZHnaoSa3aBNlGi7+AE1SMw8ttFfhJXe9xG+0D2SXr1UmtA3RhuYh
RML52sJrlzOiWtszEWP53vNyfc+bLfkaS6EepPIpVNqe0JAyVOExy9xg42aWWmhMFo+DQTJBE5Kp
ymvrMlTwR5/0HeAdSxpeYEUF9svTVCTpQZdO8+B1afggVN5vpR51X/oA/99AufDMu6zY2pPdhbN6
SLVoZgZaMIJdliQ21RrEiBER7TB3vQBiILf6IxVTguMrI9oV4TdrA8K3cyOLZtFo4H3IkNFiQum8
wkRmWkH+qSxZLwzlJbOoIVfdTNtvUUZoUIYs42CnJmw+MFQX+QkZYw4htM9tXqrn2nTHB33qzQda
QfFW6Gngz0gwcKK1n5kvgdenGxhNz7U3kCdG9k/MF7aokgkrqBSl8eDpKcttZWaEzucvcdQi+7M8
6gsJ+G/VFAhYIQsqkyxhs9+0GT8CAYzaDcIsvbnsi+IVdEh/645e9miWKVxnYXlHvc1rUEZTGhzK
UEdqpsPbafpg/DNDAfCEcrFnV1G2yGWQ4Gq3umYnRwmrtJ1RI48HFB7UNPXkkgCDthTkJMwYd225
KbVe0QMgiUNDJ/pGV8vYSQlvkLYbHUtH9efShAJT9WRa49/QyQ4tcZoi3HMROA6QYhvktLsQHcap
dy9wR2vsLq1bZW89zzRnA3rROZTlFvmhRixWzuT4VuH45szxpW2DIkq2VQhNZKjCGmVXmO2dIurP
CeKOU8nFQ+1rcEznoh6Y56apnno7dfcwiLUDBr7pO9IWf+Ewc18WTVLuTfQISxwI4jb3mvRF6D3d
ckakIL4NOa6AGaBllrC0SQxIDePWKkdeuEo68wJP36ZLzOBpBK+LVoIGzqMj02EL+tg4jr6avqjC
zV+mFuq0xMeXzCvCWDakfpf1LE56bia/s18mXw4bu0m1WwlI/Tvt/eSGl1r33RsIYm/CpDxgPtDX
nibDndOg7CZCLfCX6Ar7b0MZVFv2K/KhRwI9M0TWnNl6uSdtMgrgFmjQljm19tpuQtjUgTsWm7K3
bXZ57vg6tIH9F4iFCPeQUT5ImQzfO0ORT+Br4QFPKYxJtBovTsVzbOfKf1YhD3d72U3NDGbe88TS
3FVg5SA+uxCurYbSEEO2HeZnMY3tqiBN6rEPy/AWKg5dUK8rT0YSpi+oo63dJYLippckvKCiThde
6U63teHVr11oWU+6oaJvHTCZ73bVXCSEHZVhaXhsa32H9NYanYqfkl/N27AOqLLgLo6C0nswwLQi
JhS4whWmSKU0HUobUqc9Ph15ru2KG5hrY50mQzNeGM0m89DzwtcqCnU6qXif5ir3NKLgZH+KAFil
K8Mi1auD00p/s0MFZyNgp6AW4rXupLsY0TLyYnSFTmBZaCylCyXYV07/wOqEKNLHaxOHNWYZ5O8o
vMrC+8sqq+j7FE4TOW3c5bjxnNJb6HqTPblOVZ6U9IuboCRwpjUSqeZeRsU0OpPzlgajnHuTPgYL
FfDfzXhgAE9uQYafZcRBoLttsA9cQ4HzCEHMiwlrVObzQqoaXmdZHHsuO69cPg0m9Vz//7k7jybZ
rWw7/xWFRlKE0AFvBhoILr0tXxNEWXjv8ev1JcnX5L2vH/kojaQIRrNJ3srMSgDnnL33Wt+q+ZAH
Sq4bVSirxPVYRWiCFSU5xRSxoFs0Yj2zvMcm04gCRiHTbLzM6OJLOeVC58gp1XIpCsb3rPacTNJi
2sqUCNtZjgjqCIn+MfNS4ikT5PeuUbrnKg4CryYi9RpgBMRWz6LpaktbbstKHU5dnNdrC+vNdpli
9VDGBmL2eMavDbJSUklJwXSNu1IoOYNNouSb5aK8j+kgItwoyL+xZxjhrt7l+VbThv6bAJXOOA41
Wj9bhmrMm9hCLZvrUpYAIRJ0d0suNfQ2fZ2ZGOeURUvoNzLruxBpGT6KpF9ORlrV6UacWvNQCemY
croi8tGuMwUdKDarHUtWtqeFTi4fyx7M8G6GkFUh3rBO6iT2RD1byqMszOrTOAvLnahVEQWcoT+I
aT1uRywvDUc6lQNz2tfha72IybdI0fAeq33HTkLFRoEu3DaEKtrEtSA+C1KUX+N2nsHgYxl5HJSk
vZrpdAOg55F+E9sK0p1QEH/kIAKOGHxkFeLoulMgIqD9T78TbeaLKwm4fAKH134lgOo+ozTJSYGU
tfSzD5HWVtXS+YJVN2Rn5URyJUVKP0Mlf3KHd9D4mGddOGhGgcx8aHSWo9lYso+A1XSHoSDyq6Yb
n6Kl5OKh91pB++0PA9voV476rneUUYwQ/qlaWDhxPioyQv7qF+R00uc0VHQke5EiLC9MIHJOiGn4
EqVlt53qDhl/bxTXbKCeZlBPhYNZLtrrcjQAU6+i+N1Ee+oAoO4wecjmE8Pm6jOZkUoTMpn3ANr6
kXqQNpoz5HXdE1EWkBKtBaDpABTVy3tKX033K6SkDwAoNMSgadXPXmBo0mPXGxkj10mpP/soZzXo
w3HEM27Cz6Yo1lBapU2BbB8qWkXEJ9jmnErnORGF6ZrreGUQ6dEVs+UWbaygta2XDh2npqQNpRhw
am8+kwATYMotp3nbWQoEfITKljMISq7bLe5KUuVjVUQROzF8WqZc+iZEN3sCYBXWqzhMBUzZcdB+
6cYUmvxEVR/GKTPPSt8SETJFlHyfNLXmc6kGY+0LUqqza5PwTfyUlFavQUtLxYnrWNwteDpWhN6J
ta3GQ40U3ViCBxNRwutNJrpui0F/CIMEpIIhkCklpfSQ8JT6HbYINPm1vhxnAcCSrrTqq5k1NE6X
fpieAKlDA77pt85ZMUU4YgXqVsqqwCNdQpNsaVSS+2wqgsUdoxBIL1z6jAGsORV7lUnZmgiTCV/E
2H4G8iisapD9qmMR17nS40bzpGmUH0ppERyj5IhOGnP6hqqagYulS3uSQUlnn7uhvx+VVl/JsKiP
TVvVZ47ouKLDSpkcvFDLpUK/d8mEUvbjqKxZiuW+8FESzuij2k64alm5bKckl5wO2IxHRCpyMX1M
A19NB3hZGtFu2yI1yH9qlwqvjlYmNmkIt1IWNzBxk/WgeGa3oL7s5PyejqiJ5bU2v4mwE741IxZP
wnQLjBSDMvRxrHSfeUqvlIIf/ogO0lxIiYy39LnbVaGgr8xJm/cNSR8bNky2O9NcjDdziqpzTjCQ
Lee98Il9iGpbJNfa7sh3gkMmaHdSryjPSyzUX1huoxeFrss6DJPVHMjxh27l8wZg0PJcNwUs9cqC
7tmIaojkPU3nQ4eL5WqUuv6Kz0tJblh9ZTs02vBe5MAzhoKE9oBoY4fiA7SDaXWAIGQaAV7XJ8V3
Cnx73Y4K1J1okl9TxZwkJxnM+j62eNK1qDJCu5gD8UonLXch8yAGiKueZumYZtDKMjxIIQnAXlWk
kbeUpJdjmH5HRLdGwEvYm8mglq5IKIxrIVrW8kTz0G5kHVKikhV3+u23VcaQuBUwjxBC5ZifswE7
5+xDHTuCbSmUjkBhS/NZmjrhS10W4a2Mhm4DYkXnQnZALvgKglWu5CpVclzG+7aedUhqzaS/NAPv
AboQ5nIbpWNP3H1lHqAat++CVNJ9K8xWcRPaaxtSZ6Z9L5nRBn+BnK4sotJHh0xdzct7tHJ2kWmB
h2qZ7CFBpOFrJ0pcrxH7GFtlXFqyhOHV7gQ4x4S+kLflV/iDnhNDb85YOgQw/1GA4avEWSgGprSf
a13YIDqeNtBlmO0mMvgC0Zq6Ty1FJp81oYwLiMUQOwVoP+ANWRn7iHbMLa4q4cpnqNYopztwE33x
MC+o5Aut68C9y3RNyKv1dFnozmlQCZzKwmJdNAW9Qkav9Pii8cLCOno0e7LNGKrKLaCW9BdRrrct
GBKQu3LyJLdt0XMO7ay1FBalo6ASv69iuXgwFqrLcKYnw1Y9vOGOlPyAg8Q6yfWYOJSeo59JZ22N
Kirwh6kQn2dtgZMsg8dkEhES8aCTbmOFc+8pLap1FfwL3dUh2aRSKhAdpbaI8JMeRABRexxSue/U
LD+YbdWuraxF+0P6xM0GTuCsKrO3oij0pkRRcYOCFiEtOQ5JD5L1U1Z2PL1CJxxo4TELwq0gOa1R
SmDDp+a+Voko4FYmYJQ8Sy3aZgmh4COW+J1VB8pdKfWD5CwgDfFlWy1RD5w7BlzcZo48M7Tazxwk
L6IVPH271gKvONXIxPUZd8YmmRlg4e4mdIJslgAMfRempxIw3TocNWGn61E8umkzCtVl5M68qn0c
GE4zkh2zSqk0yVgFPfyOJ04/1UuVPOetpkw2kRj6mdKl9LopMPS1ljb4UYV46R8RnfSPtTnr9zOn
nNIeYMNeA0WtJ5+NMEVrH0/dM1qEVnIMrW1ET43K5EHBws+0tyG82UiNmIC+MiMpJxWFyJ1oQRNN
3yyLo0odYWNZeUuQi4kLedMmnUtAioc4edMwssvLszZcycI2LpGlVqltCEl4LJWmTx1hjon2ndQM
OLaKgDr2QkKwc4doYvCPXTAPQJZJM5P2+D3ryQ2mNu6gsQCNc0NcNB9TJJIILdcVnqG5LmtMkbgL
OHW3dTGtmRYC/ctSK9zNQxNozxbcv2+xWkzrbpQnU3e5cslDC1MNf30kLGSAk+s5UnfSkI4/Sm3s
lrXErSp4RWLmX/G4KM1RCpdgtju64ONHUYTo8yVt5pyAknT6EidUhC4T87byMi4kSVsh50PXCm6d
16VrUFBR6BkfkyiMOSwtU0i8Gs04R1uz19cEvZeNp5cCRj8aNHpCLCrmLg7RhlrYRZXcotBls9qW
HUQ7J1xkY1uro3BWFnAIpMDrMcu+2UnvQdnlV5zO0VpmM76TkKUehqxDd1QNBF2F/Nl5qwyK9tpU
WfK5ND1twWRpzqRdcQoMl3Vglch+jdCsqZoGtkA1ULoN211/iDVR5sAKpx82PRtSZ5u5ED23QmJ9
tZxov0Z1MBOv7wTW1YxWmEoowFB/hSMgi5WQW9VkWzIOOADLg02KGtM6hM9vyTLMjAEZFBx7EuN3
hDfDMoUf/g0suzuVi1wdKH8XGGsNqUYNz5CP1NawW2FJn/nFVCAUjeKOOM1OYRNqO0NM+qelmxs/
kReRJAxTELZ5n6cMaglFVaeyf+sYnLY3+XGyKihp3ui6ctxm4pF992Kev5SEu596U4qJnlDaj7mL
e7+qdOGWijZGh4aZrRvpo37pYWn46Mc5ynVtjXKcgl3eDWOpXHNZ6e+6SYeLoZo9tly90YnlMONn
XU5LZg64SEppbk95NJq7QNZ51MeUaReTTVetDdODBlKxJkrTw9wxM56Nudn2Y6dvWriQq6yIb0kE
PUJSY8YySoLWfJQTolxGyrfZ7s1kdqPKMtDSUZheU57qu8GQEl5XzhylSSqKX7iBdT2dcSfU6zgt
xkeqQ5MOf9cq6zQVQg/FifzK4d86E58kryTU1GsraEedTNFM6pw2VjBDpYJ429napSGRvVP0h2DR
5tJNxS4/si0bJz1dosYO2qQ7dwDrhz1jZCBx0Y0LR0ic7OYlZyPOHjoEW7hTcoVPqGJAgmtPm9QX
Is/oGxpTr30AG+BLC7jiFOCtuZXqiHy7BDwutK58Kiqu3KRqniwVEqtPmA2/0c3+lojkvsz562dd
yA94if+HwBFAJ/9MPHJ4+3gr/8t/u/4v77//oCG5/dRvGhJUH4jIlJsUXVJU4ybi+E1Ewn+5yRNR
x4s3bZvCz/wuIkHcId5k+QpgcFlFAvSbiAR9iQS3F23oLU4A3IP8t0QkP6rcfpOQKPrPSDxWYrOq
rZoY2UFFJn9MS+XhxvIKWcDGc8BNMgZPPMLjrgP2Zykvf/iWzr8qv/7oPlBuGqbfBWG/v+9P0hUx
UlsIM+WAWsJf+m0m3YljeSzCB4mKSKQSO2ld8xZkhNeGOklW0xrSjyB6vXqtcRLzB0QyyvXlSxQB
hxFvY80MG/XTmDF8UM01oRorM31hS+UwtUOygvbh/c8/O3i5/+DD/yTMMqx+yJMwGnZpTAjBV6K9
Z/Erx0P1tlIXL9rk19VHIX0b03H4kBh/hO4ynsVkZhRxtObzaDWOkR2Fl/idf7q1M0ryCeW9JO8P
nbCt8zsjfUgtZpC5L1O0BPYYOkUbetO2fK2/aZ27xNhHm3LdrotD8dpGNuFMvugyrl3N68DTkAm2
Xu9N7uIKtrZfbM7KXuiZbuwIDulsXnES7HfDZhjnEY8e7Zl9zQ40ujJ4gnHqGLIvZ/eohqZondSb
QHrRq2OWPdBay0XPUB5S1BMj+TrZk4VmKEXrYsIRmzU36512OKFNMZHgKe6cbV8Z1ZVbcJNafKro
7l/xchvtWufEwFG09LVW9IPgyFTHTSfikRlkXNIZCBbhEg5Ht6y55w0BWXQNCuhWd6rAT5qtWu9H
FMrdY11s05kotrUEmCtaS+qaPnndn8yQlW8lDhtl+NTL2ZVx4w7rvKSY9cGM2Np8jcgusshTp/pY
i8z23yO3f2iVlZZeo+WgYYz3VUiVqGdd7dqOALBs/ImV0z0K6kGnLwzbXm1O4MP4i7z6yJXYaOqJ
HvsL8wRbHu3hTf0QP3pEewlyJSQmpHe0iYBV3uXVuGGk62QQrdLZVe3oH2VwMt/VKHspVi1fbKtv
BI5td/HzJHd+bUlP4KtsMTy2wWpu7xm3ODTb7XSs3YDQwJTLLhzi3uVsnqcBxNE3fKcSyvtVprl8
T1QAhguhINFJznOjbK0Yu6JwlceF/7E8uta5y0Qknh/7OWYcddR1Wj6P7eDXvuxToW8UL9tmD9Za
3mq+5Wu+6DHTIM+WBMD3Iv4rNfq/VLaxLP0ksQTqkUf4z5Cb3GXnYEuy9To6ket2ULbFcToW2+Ig
nfO/cjH8qKH+fTH6SZWaTI2iEi3e74o9lcGxOU935Wt0F67QcxybY/4y3xVeczCP5f/ZO+Li+VG5
J89GtoyR2e+kk7gNtvojwfer6JQeyJg7advsSJzpWn4yj8r9ny9aEhKef7lqaT+beYZs7MnG0vod
acW1Q8arwv3FLOXJOsbbaaNvs3tYogTk5o/zVtrUa93DgbfmEdg2fr/l3/nYyDfttthbH4o/7Jtz
d6r8eAdkB3FTxll7HQUHjNI0YoTYBe4Vujh9iUGAGBnKXkh9Q3uVCmZ28JXD8orwTQQ2Jxz5YFEV
v0uFM17iyQWGZ/V2TXBE4iSe5BF4aziD6OyPpX8x2tWU+v280TpHe672MjZqnrl9N1zExhFrH9u2
pq+ldhserXEXEPjNdESxM5rC3zNyNH7tR7g38/eU0/uzE+zu33rpUI3kq/wiHijXmD+ab/W1Plq7
+3YFPIVRo8bYvHTSQ7duKRqRNTw3oT2foR8Efg4hEI0fb7nhDU6oBCD2ewBbTbfSVmriCpJDAyYn
B7Zb94it5VWdb/v6y2L1Latv6zltP7LqpaM/X3yHIoKWNeqi6UM+jDvh5VbwJ8AK3WSV61tQYb1o
N1/ie3JQNvF3q9mIOpuP8H15Aa00JO4k2Pn7dBYvaOFYtEhefx0o4XO3URyBkion8wEeDMTBtajf
/k/VgRex22+jt5eP+Mh0dR2u60elvljqbR9RsJ7b1rrdzTvKsPFJv4pX8ZJtonvlufdofPn0FA/Z
oVz3TsND1LmfjSO7uk+O48k68+1LI8ujT2xMWDsD94rs4r2gt9VtFDfz01Wx1g6Nx6jDWXz5MpL7
5ZgeJaCXHiHnALTcD/7kWyfxOzrvQjexbx5pLhQOC1J1HPAwz7VnnfpHPePmsyU3UWzVGw9sehvy
/3wGklt+xWqDiNOZW25+l50bGejTfMLr/Uqea2ddQoU1+bHlOYBhDc6mhIVA3uhcvItf1q6+Vi/N
CzcBEV01ipmEmHa3adem5aget6fmNbmtOeG36BeFFz8wIRYEIHkbGljdPWNQJzpJBJyXD5ph86O8
gF44qM2I75vvMPApF/FsjmylV42Q5Ku4ES7NW3LULvWzdJlP5l7wWKE9ZY/OyEmd2QWO6i72ve6E
a+B1z4av7W9fpuBETrB97TYWfzrxa8wZhR/56cFwKvtFcgh5vtf9bhV587r2XybnY/JMf96nnwn+
hpcOu112DO4QQzQOgh2NJLpzuq2J4OTVwLxsly17lhs5NPPUt1RZ0flNCieqXVrg7ehJ7xKhzK7o
pVR0jPjovFdIWNn4xRpRDccL2j9X7ruJPZgaUuU0Z1u25WOKg+Njq59JY5fPokUwLFTa0eGk6EgF
fa7M1v32rjro8GxnAoht4sZW5Z4ncVnlRER4VYQedK95wjG8xMJj+Wr43X6gPdg7RJON32PtIBad
ufEJjhlWreKLk4O2arJ8jF0aVMJX1QvX6lbxE05LhB4/SU/KWvW6jUqXeJXBnPX747Lpj/VR3+aP
wm45j5fhA6TG1KzbyGlqEl/sdrYj7uTaEQY7+aCUzC+ybtPXo0YuEPSZ6D83seg0qIQHN7b2Zrrr
a4pUt50umrJu2t3SnRG5LaJTo/DpNJR6yDHOwXycZm9ZTZI3TluSjO7SXbjr9m3K9PJRll4q491K
X3XhyXgGdP/Sisa67uwgFkFVlnZ7H87fKE4LiJoP2SWbuvu2yN4J4CXX1imBYEOr4nOsk8OU2BxQ
aTCTnTfTtBhsMAXRp/A83A9n62nAtQtiuH4t5Rbyp48Z1gVOnvPLcOFpeX3lX+aLcZXP4nk+YY2F
eG5j/Q0+urfwpbsOl/C5Hs/Z2K1EfWCEVTsT8kbQEKgo+rpeZx0xSK9htgKJiObaRq/RRU4ZP6jN
Jko3WeHGN5DdtRBCp7szv7pPVbc5NceNkw77/tid1Bf9jkNOPz+rgr4xushuJ3kjIXqaWSMmw57f
4vg0DKtw2Fgyiea+ei0/k2A3QG5K7OrOfBSH97T9nOFhPeeP3bN6EW8Bd5pdo/nlcAvm0nqXe1dh
gsn3wyNegr4mvnl4XHo/KHy6vdTfiAMEgnddAzhIxVE41MMDjVHFQqaK5M2tRg9WB/nA0UOVDYyd
VLt7Ul3jQATAMtsxyzaLLOFc8Uq3rrnkF8FOQU0g+ZVy6oUVlVGz4/Tcpra+J0viVN8F/k2086hF
Tt+gOIOr6xSzU80uGbxdxVHPI1Cuwg3HQTT01GEnpn5BsK1Kl/JhybnDYkd8YXfjVwv2pBNdgo/w
M2Ki2/CyVXGe8xfGonbU+9lM43IzqD5OAjSnnDLHEMw1vVBbYYFQ7PyL4VbUrjSJvudF6wBiO6xz
XNPk+9YcOcv77jJz71XrqHlTlF0W7HP13boxw1xd29DEoLaTmoe4KZwqJ00FoWfnwJ3KKzeZHCLW
NAlBDTyXdylKbDJz0UvgKdfh/D/mU2vr02cc3LNtGhxgmCSf5kfWxguD/ZanXtgp/VHrj+kF5dsV
cfCpelbK1+yZ6PLyKb4rTwoNG4i13SOTxXLTutNVej2zJnmdUz3A5QFsWFNpRZkTEdVQrgsQ3+xO
IVhVsHSuakGf7YgxYZY8Qn5CeQxVTZJscRgccTOz660WLz03zIXm9fwelhf5Dh5CPqQEqKfEg973
dxGvRlvxSTqI9/WZ8QcRmQszSvrPkUNxOV3GD2VmmWAOZdc4DLINGsbGoTVHafBRekQ39Y76ZNyb
fnvONIgXqPACygRkLHfdK8lDsegL8sqqdoZ631S7mAFmYxvEirlpuwZv5tbvam5nD8Sgm7v+rrhk
XwKs4AN3OJPdknMYPNj3+DvZTwzIbTKm9Ydonz7BWwKuhWJXcyTaY4m9fNZPFmey0Jmr28FGltc4
MTLcJmzfkd344pXLbBKsKzr/I57Nmqx32FpxkGBRYDESe2Wtm8lFeNYdFbiXzQ6QftEctnqEz8ek
PQgghW85GlBw20d5ArZnVz7gMCcayKmlgSuOqwqpgyq8SPUbvCVv7PMDKkJmYbYlPY/ge6fy+5fj
999qjP3n3FVHKHnFd/lz/+z2Th/4DRt8Xx1E19/e+eZm+uEfvF98TJf+C1nqV9tn3R+Zp//Z//ib
G+p+rr7+53/9KPuCZvz1K4zLH9iokoa16T9mqh4IUgYx/PZjX4wf+be+mPUPi4hbiRaYTJfrBnH5
tS9mGv8gHEGi+6X+00H1W18M0ipkboIgf+mJwa7mh37ri6nSPxCQ61iYLYOAHiKt/k5f7Nfskn/f
oMKy/2OF1hQ9PbcYtPSsaMh91paVqZLKuQ703nRCVR+b4bUptVCBba5l7PLp3Cm5i2wxFmYHlm8P
x0pFeSYvqwLzENgkTIPDV49aRkUGz8Se4bcG6BjSFpOWzAAxTQ+3N1xTUcPBkUNi8ggMWaRa5oRQ
m3Wj2gmzCFRjQQxb3QUdF9RvadqI9TUZJpljjglnRt8EKry1wSksdDmf3XCb0Dq5Ko0C20ovIS+x
5T6f6QPMUW9h3UjnpESutZBKNQ+rMYPLCFJsEpeMosEwU8VV9KaHn8i0Tinoec1BdsqbpADwpcRW
Q9qNvgRwaRwcHAoNiU7Qg06yIY8Oir+EmUbFGSfR2A9YoWeBfbpScFTVgEZFsT6Yg6GED6nBV/G6
CHJVEQklK1n6qIbqrL6GxhBIZ4ZMWnEyCbK3MrfGDkeL0gg0TbpIVTnhGyusLDrHs6bNR0ZEoFVh
r0d0VXKzjYSPlHnMJ2P6GTNbkaCtk0QUrpfeSKd51aNgLoFJQ8Dy4eVK6U5JiUCSaNcMC/IqcGTR
xeyXJkhY6EY1OSyTSWAE6SplEbj5YEVNjV+uEfJzucxx9h7HSOs9qFwpqZJDbrFJheQG2k1bFNI9
bjocdI6cGTXCNAaYoddUMUs/qMd+OAthl1TrJB2qZj9kORmw9BXTRhDZ7otEtoD6aYw+nWAoADnB
wGGAhoaIyLgwchcxCgpK516Y2YskwSqH1iZBIJ3escItGef3Ng2DhTFVnApUElKlkfbGfEJ6FdFc
R5zkSJuNnWqEqbbWgPMQ+xSrBFLyItbC0jmWRXzAL1m18nGWMpVdqkWXMOKnGHluvBvWyrhLBIbu
Jcuxmon7Pu5E4QPBfxvUsPEUIcfzQHRijbmmm0MmPKXGEOcJTqJZR2s+9BDfM2juGdTF+E0AH7SD
MBQuF4kYHseEUo4IzyQ9whKdcDKlGqpa1jUB1oomE6R3TChz8dj2VB4a7UHGkt8RKREdabAFCQM7
NEVzumlzXRLuGlQNlH5mlBM2hnq+eRX12lxaKkXgVYLdSu0Ukp2dat1+UZhz1e4ogqm8V0Fjtkep
VKuRngVsctSh3TCV1YbXIuWeiXQkXVUTEeOGxLsx2KRMObFRWmbWN7sW5WD8ZqEFah77USNu16mQ
785IvJo27W+PK/lo73jbdAHTjpwYENOx2+S1G85JpCDs0DlRoN/RE+Mu42LXfqpYWnoMWzGs9siy
+uIlknu0S8ww5fQrE0kQf+lFrapoeeApnF+LRo1bKE+pOIs7cJNj6zfVMI1H/lRLF3PilsSWZcr4
S2wErv1kCwIrDEpvwoChGsgqgusyQsJ+b3SFItP4KCrjIoikILwzLjTMHZ4CxTpMhrbUXqI2ubor
E7Mr6b7APmUIKQhRhtWkRyi5m4Y8Et6nlhhpFFJaMu+gZkbROkKmgQAm0OJ8JUgJseKrZES5OG7k
tpj6VWsgnn1Ax6U16Oso34+4E6PxFbZzPB4kZSZ9BHdK2yi7Vui61tHV3sQiVWR6c4ziMJS5Zcd+
vgUIYKMDNz23DUM59NFCfySVL0qPA+Ly+WhWqQFvOJYJByIDBKLfhN9LUou3OVLGZl8jaSuZBYgF
4GQnSfVIO7BiJeKalNKMMsgg9XRwAslUyHq1al2N9104jBoESznW79R8TFmPA2GYe38qSnKheBpb
4gxtRRTL6HiDWtDrVavJtOyUXIX5rI5NVB2DQReXy9gK1kj7TRv18ZEwhdpy+ypPa1cpIEkz32ys
0c+SfjTpmhnEqmeLdUvQJdZBmTwL1OhwqZW6HwbXVEFL+2Oexzl6pqhJrW9RYZHax0WeIVjKUjwA
HDdhI3I1W2FA6i2i5ROPNZp42lnmbJpfyk3MT/xIMklMKxaaLUtjiPF9E2l6eAYp1oVHQm5HCXYF
1t09LDcmvUqL4Orm6JnELdTrqn5iWdSoF/IGKjWp8SFetKqQ1G+m6IhO2GFnbbq0Vq/Ohxo/6XfY
FGnwjX4PWHClj3O7wwmXiHdz2DAotqNqjnInsowKI1xm9KW0Ipi7F71lILftrAMX71BDWGr0nOhT
LbWOUZWcmRdTfolz8ZuhffaeYbZTK08YJak4J50s11494G5w0jwMxcCtau1WkQqVkWyj0ugGXxvU
2HIhnIngvNQ21Kv3PG6L9hRkSHNodgpjE++ioNOX+yW28Ey2mRblZwtpTrQXW12c2UjUNjGeSkjO
2W4khrlfIw/pBVeXk0EhnFtOheckUfssgaZZR9bzbXierkUOAIkXx2KndG5qjXX3NCSZ0XpqMxBC
ZZMbxqwb9zPhmuuhkYXcxeWglFeF26vcihC5gxObdmtcQddMIfWXHuXinaEvMqqUHkDqSltKOjx1
ISrzIVhaZGg2J78Bg+GSVSOzjzlKiUfKTBwnNC7HZlhejUrT1ZeW2br2mo3xIu1U5GyRP6WhAf6i
6Dn/35dV0I07XGWmeB/JqVyDbSR/ynJYE7LsBdNMz0SuDAx5ywRBHj5QBFfWATGDwJXNh5FDvshL
3XxPUnFSSkkOcamFtS69QExSmpdsCAMo9vRukCn7CFqR8Nny3EVF66OqEirVV5KpX85tWaJYd5NW
lLJ9xt90zcE9Vg2xlxqzvOxiWVPqx6JTg+4ydXgaMQz0Q0ifS61z9LVsDIGOz2tqRKu74YetTsMi
LMqA+nmq8+J9QZVSBH5ZyzInEaJfISC/cxiLFHz9KZR96rIgbcjXW1hB8BSVCFJHP4gLomt9OPEW
ZoBZ0oti2LRyDlnUy5cUhLVbQg4jTrVDmyBq0FQ6tHouX+EYs0L1zKilnVhUhfadcIQoO1cok0W6
/P1S6P8zjYBOGfInhdBb9hkPbz9CJm4/8mshZCiUO0zzWfM1yBD/LIMM+R9wCEmVsETI2cov0RG/
lUHGTQLA8Ahjr6FYN/rWP8sgQfwHTAqwohZcP/iTOqC6v1MI/cy+IicIzo8BrRSKFxamXxgUf4CR
sGjXMBZi0VXMBUvRBZIYeQp3UJmdIeg9OoscLCDx9P4fvqN/oRC4ITT+oBAwfnljXDDg2fgtdeOX
D/aHN0apjFxwuKU3qM94hT1RzPfAy23ubluME4Yu6GB4+DoTpFNLfxUhM8wN5v2kF3fhKrX+Cu/0
49j/3z4RdCdd1PiKf8Y7FeDr4HfXosvVsRe5o84imJaosYIjkTkKrpxrTkt2Q37+8+/iZ0zer98F
ECIS+XTFkOSfilJ0wG2Fqp7wR3aqVN72ubFG+OvJc/mWjeZDIHybkobzWD1QM5HBrm51nf5nhRJb
Dp8NtsWZZp1Yud3koll3//zz/ThZ/PWLAZAksmiYOhFbP308QbEGTl2cBZG22tOdIk5uHssHsRZc
yJL7HvPjQj/pz9/0X96ZoFZU4li4yWHO/lip345ieAB4V6KEHMgUXjfQQZ3PGYFTDSu5NfittrKC
6a+Gt//qPvjDG/+cUa1bQB0GcRDdaqB7R1Vi61l3yoxnnYAIcvnYd6cjzK77yYq8P/+l/91DYUq3
L1nS6ZfIdEl+glLJGO5JlRYWN6aVIIMg6kqa5Qtqs1Lw/+/e6iceld7Vspl0vFXDCAIvuCensxs0
gp9I419cSta4Hx91fiueGViwpqnfbvYfr+RQifQc4kh0pxghIR5WHFRupmR/lQN6Uw/83tPhPv3x
fX7R9fxhSTGHXrFiLRTdRQ3xDXBC17I10uD/Tdp57catBOv6iQgwh9sZTpRkWcHxhnBYZs6ZT3++
1jrYW8MhhljegCEbEOAmm93V1VV/uEMiY+Or5KmgWDKfyim1d113Xm7P6NU2EcPjHQY5ARkpRJkv
X9PQSdsxM2ObKAdMQuG+AwAa8dUyBzejyUYQpWahH2+POtdr+/et3w07m90AHyxHiXKCB3ArrnDW
5KJhKHPNgf7QyBAMinxDjWtbcKdr1zaLeKmrOddI80zigxC8vnxpM9Kk3tD4th5tKXyuTFU7NiOG
0aq08xUw9+bZk7Ifdvo9+sc3m+NYTwdbqxH36PYgQY+S0mI7vRbKFz8FQGHHxIoVxd/5U7Eci7Bh
JdT1zw6ZnCZB/xmGRl3SSYmnMyY7iuyhN6yF22mKj46un1uIW1OSH5AZ+djZxgPo3VC5S7VPK99r
8dk4wTUOcOEQO/teTjD6fhdw4oovpX1L8y9Zn7rUZg5qa2zDAkRCcfAsfSvZHVaPDd7o1Csww3GY
spBS32ihfP+7UtWV4KMKfNv8W6pUZXkolfRjfiSjODVYtsYxNOo2OhYdlM/x0E2ffTjuOaCWXHXu
DSzwWNTP+Tg+0CRCXCeD/ehEdJvQWR9VSFOW/Um9g/L0OE0Jytu3p29p9jQZ71qDcgfn/ezL2qU3
9dmUyi61oJ1VU+O0u33jiDobqA1mCVrUg6avLSjq2FdTo5OMgdq03xKw2TKnWuGPlLqAFDsn1AEe
k9R7oSi2a+toW2GYrOIh6tfBubVoJJcTfoQ8huN9jtbW9tIEmBY1ddkwHbwuxZO+C3ImbgcGRbQJ
nEUFIq4+iII1Vdk77gG/wvAHnBJcOT7fnvXrw5jYZjoaJxPCwYY1F/JNZS2moNNMLqUoeOobrfBe
HaJqysmIsxTgm2CDGfY+qJs16++lVWnJFkkAesWOYs1euAPGrESKA6xiCr527XBXj69TFOzwJ9kV
lnPqKECY9cmkLiyeQB+9lX2xGGEtRaiZqqrIlmeBvTRj28MZe3LtDEAtOH2oqgdJDZ91E7wAYgbD
XaUgOs/o8ePoSF9XJn9p8SEUawEKtkiU3wQF333yJAxoyduMP43psTlhLF8lR8RTNtQjd1Y6fEB2
6lE0IAdoS11OeVACZZVVa1/iKjFiEViGUL5zaA5hcHC59PSg7JQoi2RX9/yD1gZnKtNHa5LucZJ7
lnLvvoao7ATp/VD5a3NwCWT+92wn+IDXZu1rqjXb94Ul90ZbcMpJCFWU1IQ8JAX0zqVGeYddJrST
6mRY7Q4F/t2g3KlmcYqGNXfvpb1nOQixcq7QiZovRRumu5zlfAjIELs+DXeFjVKkn9BGGQ8KT2Kr
Gz0b3Nvffybl+XbAcxWki8Z2h1kn0qt3n1/OjKF3JDK1MqPzQE6qyhKIpOQo7iI9Ukq3h5tLsv47
HludayHfG0uJy/GCSAnURNJIQv1mG9ZUpNKj1dzRENkjO/3aBXtbNg6ZcuyxJeN8u1d95xVr3Y9a
sfYoSxmdbeC7yIcn6M1vp5kW1EbuKBPUKXNrOekmTD/WhQobzn/GFPpR7ocPbfwat9n96EWnlYlY
WnP0IDEhlzkP1bnCsJJMEuxDc3LTwXYDytIa3qJ2+mvK06dSHX5Bf7v3qhGw0nQv29KPMep+Su3K
118KvWx9m5u+hhIw9huXnyOyo3agrTS4NLcjM3UNB8Z/mbpxk21qFeQhqaY8DodMXtXINfmvZwnB
xdCzDV/FzViPKPq5jYRpMONEebALzBY9vo96qj0gAXHuMv8hVMJzNfwsmva1ccZDEWoPVeS86Mpq
1WBhBzIVqkyKrVgy8fhyMmJ8y5DTiP//BWmIzjUiWlWFYCGfibr7C32fB9PxzxY4ki6sT5MVH2td
2ntjTDURE5kpesoUnq3jbt+vJuMLIRLZUIop8Ai58Jiz54ukqJtSi+ery34veg1tk7gsJEqywR8c
i8zuY6hSy2tXD4nFkW2GhDcio6E4C5D+qPk+VFcWaxU8mzHg/cbbK1J9F4/m2XLgA4DN/TNU9a/b
u2Qpa8QV0+Gz4PCBkOrsldUgNEN8zFFpSrndweGly7Dvi37vI08zROZRMqIng/PbKKMtRfGt32F2
gtm6Hh0xx+AS/6co+w+S2lAZlZ61w9TSU+dacPs5l05xgzocm1mjuMa/LpcOnRNuvK03MkEbraqm
TQZ8URZKdXL8LZ4sKJEWgyvja19nW91qt+qwtn4Xli/eshaWf8L2nae4fIapRiMj0UmjGp35kLFu
isOnLkORcmyP9piC2lHPuCaspa8LOZQh9gyvLetQzWcbGSM5My1MksYyDA5qYO7lH7WinxOHgrqp
bxttPFCm3E5gnXBgoZe/msUtxFJKaiJ9RPyHo2X25lpdIy4UFGxS9NPLFlfrNH5ySuk+6ZPj2N+p
0BxYXJvK1I4Z9wxMOp8lv10J6W/SubOIxtWLzBnRceEeJCLeu7NUzSclwNKHA6VET7MEUqZABlBA
a3aBMaB/M36ySnnTgWCOI/9HrfnbxLI2StHd2Ur0HRmAg1K39FlKt4AxLTu/payRN6oKXGqEGjyW
a8mnON2vn1i4dFgUS6GNXT6xQXEWTRRMXAw07DBdu68NY2c06IkUvfnbRBFBmj5FsKE2QxA6eAYe
AojjsZ7eRRryueZ2ZRstnAmGouAdgui+wiVk9jyREaMs7rCUlKzb9tUINzZ9TLAJ23RKiWCQVP7w
WwgQmfaQOlOCIlD2PRhH10y4vSb6Q5P51IHqv1nhrC4EK5kicqXZh+2jkiuj75OahZ6GUCOyAKEe
Hycb/LNExlKy6xsecvKLpwyAoY0SoS+nf1ZmZ+lrCa4flyVOAWNeA4pzucd5jWUelOmx1NJ7Wys+
WpnzanrdPnmJJmB2k4RuLXqmUWy/RPV078Taif7U1wEOx+3HEZnafO2oFPa5O4Bq0uenEX66nurE
nD5WWCFs3NEnsn8HjQUGCU4z4abM5ZXjYGlIjTuyKGZTLZ4P2dS21eOyNLq9TrHckl1RtUUdmU12
AKay5YnWPv1Ckmig4k2ZBwkkYoz4/bs9XRVOoUGV5gBSrK9BgMbmYBz9JjjUBfd0v3r0SunJV4D4
9Mx+bftrW1Qs+fk0o0CBxAFeMw7tjMsHwP1uUpqKB6iRFAY84X8ZSjCk4rYcS/cWTga6iaqVDvVb
l6gJtocWZCdiwE/Dt9sffOl8oS2EGYYouF5tzpzGZzcO0ugigVoUjlvK3V1mJU+TDT/xOMi2S1Fp
f3vMt/mdvz4FT3AQXMzEV798fTVUkcGzOFhRNX1xpvpRafSTtM02Wmn9sY1wg6X6RugwJd5wWBl7
KRrhtft2HRM+7LOxSwfZd4BMECcR5PX/9Ib9kjfdXU07ubOMIzprR4tOCR0TMjFEsXGWDhr9mEvA
ajX7Do2QlQdaWoy4CFgIdWDZYV+lYcjIZb2jUErvorPcBc+TWj/qSJMMSfVoRvUjjWvQ2ukpU+Oj
Ek4rzLrrBcA1kU6SaBpCPLZnyVgU9fJQ+MxHXkIMYh1MyRl0zYvXB99+xDJI4OK48sbXuQVD2rJK
3MXs8OqNEzOw8zFSIa2A64H7C1rEPzmZeYcbNRe1s1HgeWEDm8C2k6rwfaiu5r5Lj6Cz+zgkVY2O
6Sz4I0k7tF6SQNpEVFBEXm340qeNK8pkyCYdbOZ90OP9RIFaNz5HfeKuTMJ1eiPuJKau4sxEjqPN
TsXJx8zWLqhDUI07iGTX6pvTv3XdGNKysdWL9Dids+J3qSILbmpY646b2w9xXScAb0uBhrYRBgTK
vEaXyRa4PCcfYAKkxxjgdO7HTyEghLoA/EwYvj3c9dZTsdXiXkxVQjS4xVJ8F3bbuFdqUm0Q2Lyu
jUd1WQ+Hsjc3ADD/b0Pps+QR81YQSgVDqREfEJGSqPjYZPAYjH4tmC19SOxFFcMi2eI6Mxsq13SU
tFSGUryWZVs92TgadxUgwqzk9KAkIm9lVEsl0DSbSBV67Mb3qDI/SL73/fYEL+1l5P5BDSBHikLo
LLZRTUgpxFk0j8L8PnPqUzXZr4GtPgTPRffdgt0hx6s1voWtRPIkU+XlMkfNU/z+3Vetczj5YGQG
tw77PRDjYwyGVauF4C/i8qjZV0147KQveL5v5CKDe+J9uv3a4rUujxNCCc0Rk5Y2cVSeraucW7qC
C4Ww9DSH/BCRMwbx11790nB82Rjg3h7u7d53NR5FTSDlCj8FcuP9G+t1WYVZCTsV1TA3s4KzhQOw
HlFp+yegpSEhEjVa2T527NfKtEHqZc9Cz+X2Uyx8a96a+wgvTCtt3nqx6s7U+lzqXauUdrLmozvY
3+lJ5CpQ62vkfowx/EZvbcUIcCFkEDAVHOJB1qv8dfnuGTqjWKuXvWtQDtHoE5aoZ1dau8tqKO3o
1P73t6Quwhmh4sJpzUsFXe54Y+0MMGXsxA25cFpBsGtNw41hCGfpXU7PVinjtRPq+kxWRQascC6/
mRHO9vSUFZQoorR3O3pG7fBqDtEWIa8DyVpmbWSEXH35OQsp5Nd/ESRV7r2wtSk7OOa8XuVYqd7U
ud67Zki2rSZYuDfIhAVbPNtX2t9LS8ggDAvsAPezeV8RGX9HH5GHgbGJ9IGWuBI7R5bDUz0Ne2g2
u6A3j7gorWQci/sHB3rElDEB5Vo4W0MVsD0FIffedfR/vA5UXR3vy7LcBUH+PaQZkFs/NKiQieUf
ghQ9KgU8i2K/3l5ZS0EDxISIWTQmrpKQqaxDX89VrGGSAO90Y9MZ2kOIoA9qm9vJkXYNclG3h1yc
bx1Ig9ixYs9e7h01QlksS3nvntTXpzdbCJZp+xTpvoszMGoabpG0KyfhQrKtqhzwmm4LxVfEpy5H
7U2AyDTie1dxUtfu8GbwlfroQVWMpUMsavNxsfV95z7pyABCtT7dfuuliTbJMMn5WGLq3M227aza
jFUmevS6I/RtjiUg2fus8V3zbui1lb27FKCoKzpkVmArruLipOHQXtktAaoMdmXQbuNIfbDkT0FK
UYaGy+2XW6i1M7sGcyvc/Wj6zxJJ0whsuTVktivkEbuEYfuPMpk/qOG247AfY5Ic56k31ZWT/mpS
EQ/CxJDqPvaC2FGJ3787dNsQQWYvB3FUoeFfhiiBQ4cbdSwh8Zpt8n5H3+u/vunbkHhcqcwt6qez
NzVQAmq1cpRdYBEFWp3VQcqHOwdvJ8zL3cI2771yqlw8kBCdHdagMsrVd2V4oiH3dgHa4ey5fGMZ
zVd0xCgPSHK57dXoG5IMToP9AofxtjDTP+NQ/3Rs+6NtH+JU+uLJ8W+9RLhPExoSo3EXJsMXFQWd
29Pydj27SAbEc5F6IAmsgHibly9qCZsF4ggYHtX5jb3Bi9QexrY5GijsbnWpsrcItoyuEhZQkm1I
MKi/qNFjhl/r5kuQINP/OemSe7sPnrBW/GXJXrotleYhsrRjSAvPkznpJgf50TqGix6h7+ZZ5yz1
d5yXa/2bpUl2ZGFkRh1GUZxZhGr9SO+TBtCCcMjEDWE3pZOb1f1+kBPXgJt8e/IWP6oof4gEUpS/
Zmuq0StzlOVKdqNGfyirfh/iZRG8iG65aJJmCjIzHSovyWsSRjvA0PCJe7dCIDyB52Wa9ufEVFYy
nOtuJl+U3BkHaoN2pqyKMP5ub+FFWlvtwCTEsGs3gYweQJTCa1fvkFhL1P7Q+O1ez7Wz6WkPGb6e
ZbvDISZbq5teXSzEc2g08LmcA2mcB2645VjdeDTPi1C5V2AVFXX64CHJSjDdeWiiTGZ35xjht7q1
P3U1SJsE4ad0JXwL2uVldi0eA2dPxEx10Bzzfa81bdcjFsMC15I7BM7RvIjujRGemJ9tVMX/hDr+
M9S/c+MXOzD4T4XJuU0hHo1KNDfp03ABgQLpQtF87rj1D7L53PvjA4qG3qcKGeFNZ69kNqpIIWa7
UmAfOGOZvmv0iTGkRQHTBIibLd35rCE0p4xPgR5+qeqaUmucbX1Lo+FHkxZ9ckB/Ebozhl6fAnL6
RgIWMNj3WpF+N/hllbc/k3YI3USydtXkIV2QSB+djsOTqvrKnhCBbPbo1CWoTLApgHbOCwO+VhQ2
9DrQK3a6TUuEE7BVUYoHo0GqqYm/5Zl6QkZ26yBaA3vjtdJXsTvXj2DJwHcFdIDyBBeMyx0wlrFj
WLkt6nPSJwQOT2MKB6nFRKbvf9YYFbXxfa9hKRve0frAc3klUbo+VYmkAq5OOFWoQs8zRLNTkRTX
6BCGo/5ig7absnvD6z/E/RfIlpgxkasOqKaYv29P/vWxyrhsfhI0RSz2eTwKrFqXO148UPWHuqET
GUj3sfkTMWAukqkLxWZlpS6/KqAsSrCaeQ1TaeCtdZke0eAL1F+NOtzbpfyke9nHYMy/QRzOp/6x
N/TjaCrBylK7jvaWypimQcVfpX4hNtG7QKcPRtZBNR3ckvubN4XoXU8HJTLORYfNAbC025N73U8V
X5XXZHVzxqCdeTme5xc46lh0XFTf+43I9ouOt2BexuU2MQGJgZNucSKKgvhJ6zm0m+Y3d+8fKw8h
1u7l9hIPwTNYlsXKmq/tMoohu6XO6BaIs5metSu95B6Ti2fjwQvwO4ybU35nFPHz7XHFypkPy5kK
FkexgITNm3KjpEiG5qEw2lYEbbqYjWrtUusHyIP97ZEWVxTQF/COXK0Yb5YbjphQJvhI0FDxwK5a
NXATyyl+Zvoj9jhCdyXsJGxOgm98/W+3x15YUVDxSfTJEVlZ88K+78UNDCf2rW8kLsK/O78hi1H+
yEDglNI83h5NHMRXcwq5n1ilcFDPo4RkqA7sU04UHTCVYD+UVMjTur1zBu9edA7JJB/aterPUowg
PNJCYAlfXxyhXQ+TMhEjIi+n1av8QjL/hw2byzQ+F57i1sU+6uuvMIyP5iC5/uDtGlRQtKEjn3tS
lRqzGXnatmga3Z6Opcl3uMzT2dJouL6ti3fbOZbQINfjHrgC/Yy+bx77HiWb8oNBut62a1WwpckH
xMHZalKrICm/3MwwAcdwyGjbWXl/AmjEreCh8Ip97khHsFGbWA5O6BSsJWciRsy+OT1kLiCqQMzT
QbgcdmA1y7LECjP16DyFaC4L1RP8EhHFEVwT+wvWiUc9RFGynMqPchPTPghXNvPSFgMwQ3ZGTiR2
2uzlU1qCpdfIdDCq4MVI/X8q/ztcRgj80d5CSAqHMVxuUYU01V+3P7KyMO8UHQ2iF40D7arcOkbU
heoIwWI9jLf4d+y1YTggUwYP84PvaMfEHH4iDP5FQOu9NPmOM8Q/g9xgQoNcuTTdB3V08nvj3hw+
CjbQytNdFc4E5oBaEmgJxdG4m15+nhyY05Q5rEHwZkec3vou/gcnLjT2AIgMFtayId4KJppLRjYC
pnFC9/YTLGwCwCIad3J6e0AgZye4XKn1iCsIndVU/gDf/Hcf086f9hzru3iSVhbCQlQnUaCuAspU
BqA/W40lhma6RoR1fd38ZBjNCW2FD1KkfFcjZa1qtrTyVZAmsgivEBVmY+GrWEH8ZqxG+VjA/hW4
TqwPzkVK3waJG2KSqyXWNqg+gfK047WkbGnhQb9ziOtwDcGqXX7aqAjztIZcDVAN4wqq6kOlH6aE
VTaWiAINH1Bw1Whr3P6eC6OqIOipFFK8As8622mDbYdoe8MfG9L60VDc3njR8Kh3/P5uUL95yPoO
k/MXOdkbtY4mCn+uFpHk18AYy3Zwg8h/aHGT8wPpVer6hyo9NwoiuM9mArQyC7PNX7wtbAEq3cRv
x57dv82s77B7oZekDSOKlF+H4jxlGOP4+rHAuDWANPF3KSjVbtg48DhI9+cJg6e32iRpfFk4yVKM
w10dvHZtt8Ph6hSfKmSfJwkF2eZ0+2UXDlKVOhIgMxY0h8hsq/ZKhcFLlhPKe/jwmnbWKKbjQPCi
TC0ul5gi6cbK/C4FblWn4mALLg0FjlnrRjGRL6iGbnRjNTrjPnJgvNcww0QY6GHVQNyL4HWHv+FW
P/3F274befa2gyanUoHwAETx2o2mLzYdOvQs4fMfhlHe5N4ayGQhElLtZRXBEaXDO48XA2x5z+xp
cRtdTxWlPRt5vTcmxP5NTgptJa9eiIQQEG1ABIAqgEzO9il2GEooWwLRYhhbRHj2JZjOQfro1e3h
9kS+LcdZCkAZ0IYZaNt8yHlPKBwCI8O5k0Aohwc5GKctXLcJEc7oMFR4hMjVePbg80OfG+4Na9ia
knou8V/bBFV3VNriz1BMG6PI7R3qz7aL8spKlrI49TQVQNSgckR5+DJUdphNZcbIZESIdpMQH0Cf
HzzKJXCD8S5b6yssrmqBJKItB4rYmgfJLpoQPRBwIj/y96GR3k9y9j3qs+9KdY+qXx0G+3r6PA1c
qm5/i6UtTLeZw4CrlApQ9vJFVTstLdwISDktIUlobgfCBu68rmUKWY5+X8Ozuj3k0oFgkPQDxdQp
j1yJF0+23ns4Lrpa12/UEUhMcbAy+rDj9wFB7rScjilkzduDLr2nCe0cqqZCqXdeF/DLoBwNQCuu
hnCTYidHdD4eE012M9Xb2u3wweID3x5y8aMKoBJVIFO/LmFVJQpG6ImxzNF3GpBSRLXyLLUUY4Yv
uDlshgiqnYVfY2GvDL00xYCzwP1SZ+eiM/uqU9ZGvo6bNmEqPpgNOFW8jTugtgHq+V30dULbzzNW
OhpLAYQeCnw5ZAUoNs7jY1F3VhQyaFeEZ1H4Jd1B0Abj2f/eYmX5cHWAevpGWpzXPYapjdpEY6g+
B9sMoiozpo1PrUWtvZWovziVDMSNH4okiMPLDZJUfR9hhQm4i7KiDG+0aPs7cTUc5WbL5PP1/K+j
tpaXLpVaVG6B/zOuejmuX6RItkncErToPsm/SchFjrKNuMjjqLNtUqCl2R3Gtpv0UfAPby/dxd2i
UT2XgVdds8+aSJPRZaFAXXbpvRP1O9yw7mMsZIP2WZ1oLNBpvT3i8mYB/CGYZguwhK6LvalrOV27
EVYnIj4HKfbRpKgek94/BZZ2gqG/q73su1b8VbpI8Rq8gLgHEJUuJ3uKa1WysAV3gx4OdbTPA/NQ
ZNMhPqV2sm0LrC7xM+tX7lrXNAqxjOnWAByG53RVKNakpGuDDARZoal4t3EbHSdrwuoYBf/yQfIk
Ouut+mCk6i+DboUftKchSV3RuRjbrNrUo3dACAcHxsC1+zpCwWmotoWlo4mtYBLYrjFxl9YFvCQK
qywLOC+zeQrKclQTiEeuZU2HwpeRB0ImceoPiLl+NCxXVdeImIsj0jUUuGpLtMEvv4wPmt1xWnVw
ZaTWlQkHR9j0DZkArsU6g+POtFIeWjr6qZg7fBia7RwYlyPW2lB7gVkTO2Fe6pX8QalT1xqt1yBU
jt7qIlh8QQRZZFBfoAjnPSJb16a+13tq4aFxbpv25FQZQoHlo4FWcrzzzXIlz1t8P3YYY9Eag79z
+X5VMzlWmPB+lfNQec5WRU1YiDNk02MyrYEkl6InCSX6JkL15gqiTyE3ggrEggkC+ItKc6qIY5H5
o65VoDiPcorMubJ28C4NKhanaHTTQJqfDhhw4LneVnxBA1q66j8HFQrxsbxRPHmXZ84mrVQU7dZA
0YvDUr7jK/4rZ3o5sQaGe3UdMGyKc3JYxk8SkBcMxw+CJZ/FyXeIJWbqrYTqxYMCKJuoorJPri5h
0xj5RowHpBu26raod5H/M5leFBXGICx1yIt0PboE4Wez2jbDX6RVDgmVrlM84X4/255ZmcVRhpWj
W/zqJ2Pf6z6hwKFoDHYy7rfZsMbKX5pkB1AIrXpau1f95iJNdBUdLt4W0G0lkWtER4o7D6WsnVPp
0xBbCBP/VXpObUjmVsS6MufZI/ANeNA+sExlbE5YrSUbUMZpDgU0SBDpbE9RknxX7H9SVFZXzsXr
HjKZ8ruhxXZ+XxMWRrBjxwxP8IHicVOzVcfxEBBpEyvma5t4Gu4a8iDNR5ASEzOodyvPIHKc+X2N
RgRoL9o+xpVglG10quwHGq8vTwyjnQ0vPXHdtr7HgmFBZlt9aib/o7TKvl5MC6iIC/qRkKqaJ5Wj
XjXQxECG5haGVi3qJsPnqpW/lFV5ApBxRsR36+QoxRM+v6y8toj0V68Npp5uoraEDCoUEoPJB/ox
ei/ZiDcK7CKR+iEF+EkpvtDPfYxwZ9B+D4hzsz1/j2ENH6FaWQMLRwSRWmCv3mpo8+xkrAMj9poB
KLRBW6CmU5Jm95nvHUsn2Yb06ItyDYO1kMszJCmRaHZBnRSP9G7VydgXlmBXSLDJN4bYu3dalIA/
RFl9XJlkcdzMJplqJBQS0QKSr4QWEmQGnbSiUidbUEW9hMs/ziG1hE0MNldSccBMwDURN0gwkFkZ
e2FvMTY4EdEIomg3O+pDR4KcVSi8pe5ty9Q4Az3bDM25L+R/hsF+dcbfeeifEjt4Bi311HTF3rN/
3n6IxZmmCCJQUULjZLa/HTNSJqpcgK+V4CuCOg7OK138QZe0P7cHWlxFommKrobO2Ti7njWprUiD
SQzDmRvPegqycuckCDjGbo2hlUkCvNFMAIS3h50HbAGDEOkNPwXWet4yxtJRxWAS1WsplA+iuuGZ
4F4wRtCteFsoOEAj3CSTYt0e9upY/Hdci668hazTlUhRKhutrUcyahENzquCLx8GGNaEGx03MsNE
Xqd8lQ41sP4QknRQG2uLax49xAPYlFY4lRGRceZZSCX38CI7rXNNjJnr/EPuC63dEBM7xOyiVww+
yxg/CRBaMREd90Y7eTJBEdyeh/lXf3sKngD0JgvsqtRWhbIq2SGiGaWJBTIo4YQjopLrU133J6U0
9iWVl9tDXsXstzEhxtgmVyluVGJm3gUPzNVrJ6/szo3i8CwwqyNWAbF/R2Nnm8iYIX3iu2ws5b8m
YP+Oi32i2EYyXI7LcacR8eNGZcYHhCy0CafuhhujpiAt7n0QYn42IlTclQ6333e+g9+GhXnFIjcp
or31+96/rleiRw1i01Ur4yzkDFvkX5v6Z9Cqa20N8Qbvg6UYikIEzE5Gui6xqFGYa2UyovqCN4sj
LMTb4oDswqugnObq77yXMYtDtQknO62v7+NytXY7j9f/PgLEf4W1TSSZTbLUxFWljX3vZr/9uD+K
gSvUpGEAvarti1qYQqD8QQs+357kK8j527iUKAG5aOT0xix8sUz1MKtABft49UZxioFNSecsuZeb
b1PkHGgXbGUEHA0a2mbV7SiVbrkfrOzqpWjGzfB/nmIWrWPV7oJIrfs3Uv0bm6GcDnncn/I8cn0w
EkK0T0DnVt5+cdYpT5AKkmtfBe8YznehDVXviugZA0QVumHVoIO7afZ5it8QiyGQhoOcZCuLbuGV
EaIW6Gi6ENe1EbmQ6j42AG0a8rCpGpQxwy2y69rRMV8NXLdIXFZqQWISZ6ucEQWOCwgXILZZ8jFZ
dUxGGPRuMgKqmvQHnJQQ1t9NlrOzwrVwtTgaCkMm9hTgUOYX8JbkT/IKug5CFHHoETjT0ezI7kv5
c+GskVcXJxM0KOaxBEYIOJchqg3VIvB9QmOrtidxhSkbrECtcAsqAPlP5E698qud/Fc1RjYP6RyJ
OzrOqIjNs2glt+nhlRKnAAjdWMGFB0d4PJtXdsdS5AdQIQrPYGUQS5o15yJJaaxJNjsXpfH9Gy0D
BZ3SCs9xxMXUAKqF0V8lSbyytHLqLM4sMk06TfwFnpE3RlNeYLT6Fvy99rsQiEry9B7OWsrLxjY8
gnBNUHPhdKWDwSmPsAf1u3nfVXJ8qQP81+NqK+N9EGJL92qZ7Qlek8DOOn+VVQhJNO75qPXBbZqV
o1Oy2dyr4t5ttG5n5Jjbgc8qw/xjhGuifigC5SBEPdGN3lpxS4KFCCUWRqW1AvBcfPN3zzE7BgY7
CGNqgf+yJrLsqzZ8DhR/HzWfh8zto9W27zxVf1vBb20FA6mHqzpghLFBoZjsUiMa7kQdsAM4IKDc
GFEqxsdcQgI7SA8RIuRClsqrkk+xqa6t74XzFzg3fWchc3CNHOuK3jfginRuE4WHzOh2nm1sg8zc
qbnkTjhNepG0C8muES4WRm2I6t8+CJZWOTQVm2oomAqug7P4wT52zI50zoIl4kt40ipcvuutrHwJ
kYxNyOExqPmLQQWUHjiOKKjNo4dd+HqZTW3nanigiwthwI3BPowao6eAhx/iflrJqa5axOJ7I5AN
RspAnZJM8vJFJ7Ws5ajj1KE9+XHMuYtVxzLCSyPsN173OlQvlPO3CVp4iXVChW8jm8MBTYhdYNkb
v3qw8WSEpLSy6q+oWG+PBUOVbBoYLPixy8ey0xRcZGh0LmYtm8A+lepjG93pXbcpCqir3Gjk74LR
KDSRbn/5pQ2n/e/Icz60nEdKYoYkt6JrKkjupf+PF/4M1O8+BT6pWr2/LKQcfABa3w49euPqFA4y
JUT2ZeD+EupHrb8TumNtz/Wp3zlN8OyNX9B62bTpGn1y6Tym1qQLuSRTsIUup1hP/LCvUuwqghYE
N5JaAuQRklJVXvOsxN7+9rwuDmfqKDSxo8U96XI4r40GtR8aXJnYyprUbnNk1xz1ycADu2jX6uGL
o0H5NcB3ksrPscuxX6Vqi5Snm0bBQWrQIzPUM/pToHlJPhTn+fbLLYULsVbB0Iof83BhjWWujimL
JuvoPkO8Fb2MsfkGYWAjwZvwDdQFi7X6++IuAfwvwhRBkrhxOadRW1eS0SsdWK+9r716CJ8Ev53A
4Jor7TiVUNg74DI91M4KtGAxATHo30G2gVZ91W9oPadCgY792cvU3fEPjzz04Kg2TJF3r30f6srV
G31b2msiAgvbk7ScehmgTkSv5VnmQ36ja1mNEqCv4uFtSDsJYdhaLgE44IJZ62fBALj9cRfWEt+U
IjhXAiGxLY7Md/dOu2xCWy2h2RpKuW1hDqlVtAua+1gycRBfO/sWlhKoZE5e8GWAVucBOfP1oW4y
o3UziSZcADBcpBeRuRU6WdqBZtm2VZKVV1wcFF0bLlzoqpCkX76i1cbp6ID2ch8sq9mpIcUSlI18
rvIV9oORVO5/357TpQVES+ytl0FDjkrC5YiV1U0DmU0HpujUmT8FBjfgKNECbCm110h+ba3+ANrr
b4YF7EUbBeD/VbD1fL3TBp8dI2PunNMFF6AGr0/uh+iLlNzRrNqI1qNl/ufaPicaeo80kBQbrtCV
vqmDdZPU2EQkRZ1coZtdea7adwfKB6cxuredeuN8a7rygKPXytddihPcO4TsPae8fBV7UY62p0zm
8wrlGpHMdrHBteSLI6U7GPZw0wZumq8RKELUSf974NcppFAOtVQYZnOkptRog1rpMaG4ineKlp05
Ye8QU+5UIDLxmkjP4sKi+mrDcxBMyfmxZse+Ew1Bwf0ERnHhO67tA6GGEaVMj1H8G6aFEo6HqV/l
N8+bN+ID07G3xIljCL7x5Yo2xq734fjCxs+lnePjtjEJJ43wDLRhQ89e6HkLIUARpCxU3P5iZYPB
BQcF+Ir3n50F1CwGU6oqVrZmbMWJF/YgvkjgjeALGBMk93DKivwdZMmVMsJSyUh/P7SI2e8CpJqZ
TDiQVFcIhQYVDn/2tx7HLqNGVrkpz4N8MkHZ2fm+JcPR2jsdzt7K64tsZVbL4BnoRWvAZIWLy+Uz
jE5blrqessqQozKRCMil7NCFex0RbT0MwfW4Ae7xIEzMyDybpf0Jd6STjR3e7QdZiqRCSBvVD0rx
VCovn0OBj9UVet66SdQ95Va3t7k3DiN+59NWyDeHJaYTUrH2+gtJJDh3KgHQ66nazS/Ig6bFSeY0
LVKA6lnehnIL7/dPXuP9h388WiRkBs1pitfCuMjaZtPOUqf4bwjhAkofl68LtCkGp9a2btQaR7w8
jxUE0tJ88X3zGOJUz5r/kZrNdqiTYyqvVYSXNvvF8LOVpzW5UkYmtjpjbJzlAnA0vA4HCJ5c7Z3+
cWw5xNp6U4Jau/2Z32rr1y8uOkmiPqzNETpx4VhFX1MwCwEeFBlkTw7KCfJGuROiaGGMTitG9oDW
dmHx2r+k0pM0rbHCxWKaP4To9VAMh0XCqr+c/QSTx6mKvNYdoh+2/SdITAzbKUisRhcxj1cDqUIi
nSoMTcTZPNthL8eONLSuxGcW4vCeF55rBJpUK9iITWWwzVZmeGlpKbCXVLDL7KY5KlvKKpmMJOpc
pwh2xmBshLQMDPBjN9qv/ddha1WBcEvuo+hI/vayMvzCjkJyBUdccWdxrox57Bht3yRhI2M+uUPv
3f9/nJ3njt3IsqyfiAC9+UtymTZqJ3VL6j/EyNF7z6c/X/XGvVvNxdu8czAYYAYCVFzFYlZmZGTE
7DyVZcuEc404FfrQdsN/SNrsjebu4htRBIIL2QIDDpTl63qiQVgtSwcWr4foW9QOx15Kvk9x8WjV
zpNgD3dpcRiWwJWl4iFwups8d26VxnLDRQGuNvC06G4iR288rX9CtG8v3FymxGBwDJkwjCAquovz
UIf6ODRB65u8Blv3LPRK0zY6Bfgl9FHkLrrxeeiK1yBg2MW0P2NlxJ/9rLLlrgulFxF+abHsFCWX
h5S0WYgt0SJitm99BciMeueTprZ+U37vCQJjNB5RJArzV9VKrxPs1HeOyOaCcEfhqQhQcj0iMc6c
UUeZWiF/ECvfrc9Da7iC2WgUj4PqCYk6kg9/ceHaI3uLSgOwkUgxk/jch1ApuB93Hkm/+FBF6fDf
R1pfP7Sz42AcW79qdaZ0TVdXe2pf5Adqw7Xxt8rb+orS/ynEaML8lkQogkBqyMz8vPMkl98PpGEB
hnMH0LK7IBSmi1KZndIghmG4CfLVbdXjyMtTtGiuxEj6YPjaBvGBIHrcWfsyFRNra3BcRTHDv+/j
YlcsJmalauNnxb0hP/TDLYoEin3EwZDcAHG16LaIf0vO3pj45WeLAjVYDoknY+oXAF4I+1vPlq7x
HezaLeRImxJ0rOH3D/e1cAwKKeXGx51fe3kMWZV2HVwD2g4X3mpwwEyl1fPGt+P/eKt1OUxXaOGj
hrHt2cC22NLx4uEU/J+hgxFBB81pPXsgnNcMIoTRQev2rqcNbgDwgBhjh7gF63JNgdRliXm1IGx8
vDbhfQAmR+ObbdI0hNei8DEJ62Jdq0zPb10a6/vO5lx+EBQwsKkYsyZMXfTl504yZjV2mLqF1hV3
zFlcJ8iUlK/iUXJkLwYlRXLGcPFyfcuTBLVLKnZ10kQF/f4GNaC5Yj9HYCI5N1aJkpM23djWWuMn
Mm3V9kuT/YPgNQ3W2u2EKHjodoSsz0l60J3vnJ6Pt+EyXrM6EVFIRRAg1swmVe6zoErtxo9MiGUA
m6iJTs2dpRVuDFXi48U2ciNWQwacCwxKF3Sj958fdslhNcdxy9Fv3uYxSp1OFOw1O5xPHa5ZjnIt
fWpCYA1MXvXsrFjZLTrqe8HwMj0yGE4UJAVAOXqcq+ewjVkvy5n5w9coXR4k5mxLJBUaC2Izip3C
aUiwCLCO9kUKY6HhPATSAfNw6Pf+n51NEbnY6gDwFOBH9DMAd9aZsl0YeRqkIX7CINpQkV0ssKGJ
5tmLHf62qtQta+xdqRarK5zktaZ3VTfZNf24TKrYkr+eQsSSv0q1cZC4f2fqj7a/nbMUhu7rMD9x
Mj83SOoWj40N1VMyfElPcGhvd47hRnwUo28QOLBbQZFCfKx/rT4XgbIMilUxYt1gjIzeaIQzF220
PDY8FU1nEr5joD5/vPWbq+o08Uxkp0DUxJ78tWo+h0lRdkblR/Epm1Da4eULETDh6NMw4CghWduY
O938jaIYuAVgiwVFH2tNS7KrQYKfQOyzrW/1OfwRp34cXTvD7MZNhfDYr7k6p8tTiulYr1g7G731
CcIGA4rgPmISeV2ecP8YoaRV3L42DDDqkumLob+KK0DUgzMuvFKFzUn2OtKIn03kXoWSOUXbx1u/
uQucdUh/ROHLG2CENB5rSda8EWlEE68bvIJbmLkTT6gHC5KYuCBFIw8deb9CIzNp9oDyNzRx/fEx
X0MjSedGuhCISpysMJ0pbvxS0bHwuq4gsEBkLh6q5N5iut4Mztb4s0wlF54marQvadp6+XzXvZqS
N2qWW8dfqmyC+LL3pjYub1Jp4e8B65cgtcItJj3PJJsRat+hMdEur+ppwXOY+4m0tUEBbed9bFwE
IkEUA4HkKVxF778FWujSWCll7Y9DfZ9iI08+CrU4a6wf6qz/XBYDM8f/3NEiR8i5iVq1oNyYDlJq
3eblTFIVgJqMyt6jbSSMb8PN7CGlBVXF+0cr7K6S80mt/UZbTuOImyTfqAC+pRjAtAxdvWMIZ3BH
c2+W/ELHjGEk0QRFOwx6rDChe7+00tfWMqlLDbLfucuXpGSAr+ImAKWdkXMTheekC1m5xHNANMRh
TVr09aLwqqiedl7Rxj4ImFbkCZAdqH/fP8zkzDAta7Py53A6jNnnpZ3cTFGvbX2+60OwPdhHcV3c
msbewOjFnBT7IDoO6DML1YSLsaOmnLGE6ojPqpX5zCOjCHmd4YQUYYAB1UCYpsoY02Ix4gvyDkC3
Z5XwaqYnzUwPJkmmhVZ1/0MKTT/PhpumHl3Qo72gsnGvE1HEXBQppdBFf79DpLetyqBc5TsMu9Dj
crV2xIQdRoD90PXSYdZxvpFKX47vBrO5mmcG5mOAUDxCEzpGs67tIaAbWea7JxJX0F9XjBlP6ILP
NlcME70O2A+WJXZ2XTivJtVPxxiVCHhir/isZ/O1JflUyv/NOWYICL4gfC7K7vU5buQk14KY271r
vi3Vo4Rb/fAqNPBaIsk0dJ44yeKtCSpuLWVY45AHRcAYyl4JtvWOQKWQOOEcQ1VafVLyGORpIke1
3+kpt67z3JD0JllxV/b3eNBcyVP8VTzJPBheH78KHo0dFG9WBmLmMtzFx8Vns7oCGJnlLibQkp2u
jSRmIx6jpUz5xhEI7mIvt5liydSAPsgJYThkv5HTNf8MphO7Fc40O1XaRpwHIqc6I/RShqzRrJ70
WxkzvmqhIDzoOi1hw60Z9UDq9qCnmh/tzkltXb5cLMjTAQvrDECKmuSvU9nqpiktmla9OR471j9W
2HqCsjtiFFU1pmdXGRoLt2NUHm2lvmI3vabZGVbeIJgwgw4EAFMY0/WL2DrkS4MGqVP6lczQe3KK
+sSv3XkhlEK/a80vDRM2NAW81CQt0/uDIBALjYcgwXQy/lXl/ZUSdHu3zcYXy2OJiRNcTS61dlt6
mwyehnyxRXfVWc+gjdcI7ONzwm3ogO6BUnRV7E/986Crb2NP9HPc/aC79ZYE74ZDKRgEFxPzDUox
k5Q2lY8Jqqd1nSdZ+ak9zU16LvXuUPVPFVSbAlevFEupmF77ngf5Vp3OI9Ce5LDgcaatDoq6lBPJ
flb5ujq4TZGfRaa2YFI71YhDMWNmxhJ1qXSMm/5O2C1XDDJ8fO1txAtgTqYwydNFP0H8+V9n1SmB
O6sirny5FEyU/s2XfpJaT533OG4bn+K7pVaJhlYOVmBlLOX0X5sw/CQIN0L+2BnDQxESEJev//a3
4eFA55PPAEohmNj735aqvTUzuln6AgYTY6CqIh1REcdcb+dru9xFsZKI/4wOC6LN+5XiQZfzwTLK
N5sKyJmi/8e0tyclex/Q5kpvqusUc4ycrI+MVKVp2fWlXxBEIlW9nhd4/6Dz+rgHXmx0efhVAkGi
v4Vo1tqkM9MrPWuLufRHtDXJx9opPNlGdl1BRwu4NERDl16+W1qS+/Gb2116dSzNKUZyph9Lv22b
twnepQR8b+DHyf8Yk+62WuaWiuOFhIydpcUxfH9h8auZaBG+ZLhvGasdrisjUYa6KnEcr9tjNwNX
WbWbT9CZb6zEOSj23did0ma4MzBDF7wmO87PeQ7aiJPkzvW1ESLoZwraNncYFPW1k4MswW8aMWj1
IWt0E7rSXX4rxaceVXJRUeqV5GcGsiqCXlVjXL3bDhJgzXo7AJMFU41xAj6n90c7LbPODvqAj2j6
7ABe1zNfLDdIkn7R4wwqLM0hxhMrotXY76m3bJ12/K/EVSqO4ZqUY0R6WeVoUvtNyheskxJTp4Im
ujIf2M57F+91/UNhrZM4CbI87fzVD00jZ1RhY6JnTbnMqZfaazHP1GL8DSojEskAxedGIVrZnkJF
NCU7ZIKLn6tq8AGpw8QEDOXpKozMXAEMVUHFSYfwELHJAjigha9QAHz8ay9QMbESAgDYYzAlr60h
OjOz+lJLzMJvDfmENcmDHuLto+5RFC4gIJYRaimwQhR0htZwiDzRrJtylpkmepVRcRWbtpehXDXI
zq0gxdRoh2nJHufxsrAU64IDofKJq/jF3T62YRXVrVX4uaRfm4eyaukQ915sSoeI1FsCdldx9Kmz
xEOG6XqM+hsy+EOk9jhx73XLL+498TBMzSPHCf8SfZ73B0uKGCMzJanwi/DBYUqsIFiHBSribp4/
/n+kWFvv9u/1VtfekFOohE7Aj2+fUMB0bT5PGBN+HcwnOeVX86labec6+eGtrhWNsSg+OOlBK3eO
2WWSxW8H/oYdwfwAp2B159daWSK4Shw3Et0VZixFwepalzwq81LiX5adrTk7LxmjIdWgPMxDdJPJ
6OWXyZ746NbHZRDTAWI595yM96+hSZoCOIqbM6FibYv4IGxsI771odR3fvbOUmvYH+7LrKOiW3K0
celoE6+nASWw7mQ3H1C216IFhWIwQMq6wKkLxJ2StinBDtCHyzGD4WB1RfGPPCOIoBef47R+IrBg
Zau9ZFZne8G3dJ6/5bD7l0jyLDPawf8vLlDxznFlBSkQ7CR7dWNESuAYS8GVJUuGJ6hJfZ98n3vr
11JirY7F08ehbPuM0fUQSKfQGVmt10dtkfRDwiWh8pn38aHqUEjGoQ1Ng0PNxTGWoNycPcf5XPTh
YTDRF9qjj15e1PxqBLhAb2D6kW6uro+YARwzMEkbJOlVTFoFzbGdFldEcRuhIRM1pSAv3NC4NSbk
FZTPO7twAV8h40bzldEkNH8vPUzbNC4NbCpLOMj9VYUSydRagbuUCSS84E4P7nuaYE2g+WG0vHy8
9iXMC68SCRu0qlj8cvRapY0ilUOQ+23zE9cYoEsye9gSczgeVWk4JmJWSO6PGUNKYkIKMAbq/UGM
MhZDDxuMbhAfIujXeahf89B0y/H3x894ycV8e0ZccqFPi4O56oGkANRTgSGALyBOISUuO0wawieR
WpB4SfeEmauY29WNFMubvZCwdT7QMscCTNBfxffxPvxkS1nbbcceTfEz1lCuADmF9Vuy9MeU6QYV
8T3Ux09hEJ1k+1Fq8uPHOyA+g3f5DRtAE4gskkqFIKi9f4AuSue0MiweQKs9epKPOtaJGvZNHy+z
+UP/Xme10eoch3In1gFjqJYRpSaGakbaC2MAaJh6rYNHduw6GUFewA3K3n27+aoF9EEL1MSXej2E
qMF4iKJKp89Ce68+lNmh144dOn+dTToHmBzlv0Zzcc18z0l4IxjT6WJEmkFStnnNQqw7Qx8MPPWo
a5WjPEbnLDX8jjykaNId7HMjq6C/jr6yUNCkqyAe5a/CHfXp2SQkEddj+V5A9iHICRUanzvXPXBG
XOys+HZZr0+QDZokqG9oAKmrN7sEy2xFNVY6al16CAuDuqaeNSBMg7ZiAvVVBVoVfWZdwbM4DABO
4mtBKYf1LKiQsY7QuL5Tr22kmOzDfx9qFf0XPSopgDhuAShSO/VeO3+J+KQnfGHeaKfI1zv1zqKX
9Skf09+rrnZfS6vcWMRWlHLhGjaEI8rx5auSf0uD2WUG1k2WyrW7Ha3h7XXJJNHoATG6YPekRapg
C4zkQC2/FopxNilBxbiAPmIKS2Mi0F8GO2LmZY9TshnjmXdBchHwH0bHap/NRu/NUGLlhR56yAYX
WGRjiBCQSzsKU8UE8W7sPGtGrUemmGgUr0uuTEaq3som5oCHSD8bUB/aeECAFVScxsXHwefCC90W
7+Wvp1y9F1XvklTXJGF6+A9dvVI+q5MKSoCeWgwPgiZSYKh+d6XOpZunMj3PFy+cImSGgkNgSYK8
Okl/yvxGnFkxp7wkO9nRVsLGI+qoVYAR0yMWH/ZfH241M/bYG3HhV8LGjc1cYMvaqfrJxARUlNMx
TJU+y3xBFBJeL4LBNE98WRpfHg2iIpZ26s7/x7YJaUswBvrFq23L9RxnOzstfPsZg+2TbtK2gHo5
klHCpBIPKD5tWRuOmHnJQe1nzP8tMte1GZ0AFl0xoxfWptcYd7WRfu9swMpRDg5qt/PliSd5H4Ms
zJ84/Rj+CFhgFYPkSqut1NRiUo1b4GVf18ujrv3Snb3RnMv4ykKIXDPupAil9tVrqqVimnCBjX0r
k5Hl7X0Zx70oQRezoWmweGNg7RzejZMhpOlpHwG18OvWw5dGYto9nRJMfMz8UwxtL1ZNf4jqU1jP
sRtYwUtS6Xd23H9Om+LRAQ7pivEs15EnfZkLBd+fvXG+jZAvgD8sbgBFUJlZD5GoRRtNUZrzSBbN
vFk+pFV0mpfqxR70x2ySzqacnrMIuSaEdhTVbZXmnyAKP4eq/DNU3WAGorP3cu2NVwOcgDoH1x48
o3WntkZypxy1MWZeN3Yj7AJ7OfeU6amrO9/ID7q0t+DmmxEcV4pYXg/c8/ffbD9YU58MSewTXJj4
W9zcxmET3A/LLzOBTZQEQBzRaYDn1FnGQRfwqGkMv2CQA3yE2lEJP1njsJdrXeZ0KA8aKMALUQLk
W1dBuaeUkFRDipDNqK7lVv+aKPLPof7ahcWhTLovcV0f5by8xvk0nMff8HG/OygjYXrwE6ngj2Pv
1iYJ80Zh4igYFWtWPEygFsVPykl54WRGzV0utScOdOfmGBxHladXNvdimnqm8vW5TsqrRU1kt03o
NkR2caJw3COGbgQ2Rp8Q1waAQeoSLGj14uiwjOgHIx9aDleZjMasUO+r1a9NipBLl4Z823kDabRT
3Wi+1Yflm+5gR1MqxUFK+quxCe5b/arV7BeTcrqRIVNLGnU10w9gnqkK23mPgL9xvOF3M9QkvJoh
Bqxe6jDIkzyENs9cabc9HvdDvTzPSnA9qhDSY+1nPVvXSq79cfToMauzs/aIdOdN1xQ04+dfXdtk
XjmPEZNuxmnnHW8cOJ4NghODfBQzb1nCX5dX3HddniKO4A+BclvG6qenWlbv0nB6Zkjlq+Yw+oQa
FF5rvjrhvZDE33P9apTr30gn70HjF8g0+J6QJEJQl9YZ7Lb37zZDBjOWWmTjlsx5jtvoCYXOF2GQ
1rb3VqPdykmGiD5ifnLwJKhWO1sh/vrVTfR2ruDUQXG9SMBVI3PkokpwQpBzH1EiJJHoMKvYXtA8
TOM/Fso5ccStqSTHuQ6pe9Lbxu5+9Ea0N7V/WfuzE6CIlkHdQQGyQvwAV5kg6UJka1FNQMf5drC7
q9aMnpKleJB1IAAnurMjkLdill529kH85Rf74NAjEhxXEohVXRlCpZLpUKDehzyUhUW8YJy2Ku4Q
aX8kE4sw45ibL7FxKjRt5yVsfCqwvnX4hcLV5aK7j+VmYkq5NTAPTFUXZrdLObpOgZFKMh9GBhHb
XYv4jeqSCh4cgWl6MF19jSOCcldyiXK8PwEaCF2UtMALEgNoNZzd2mGO1ToKNINTec6lnR+8UV2z
OgQlkeRa2Ous0pJez83/uLk6OKy4dlA1TDlYgzv0iPn2M0ZlvYnULt4Uilz/I+dCLKKg/z/vRILL
skvgGHiagzUJtskqsA5tMklGbo6+HZQPUF0ex6jz5aA4hHZzrYK+QfOE8G80O7fMJVeKr57GBe0E
QXGhxH3/1YPgaI0s2eMb0WmxSTHT8lDln1JQ3RCLDhgtf9oo/qz2ZKWm89QtqJkaNG+i7ndRqZ4U
Zl7RqjGfwoA/bPJSZ8MPQ5vuhKjWx5/G1ul0sCcUMpNCLmgVyBWp7hdbcvA1bqiJiA5jnFwPCEpk
GK2i62kk6U5MvIRe2Zy/VlzlKdBRtAbaBTJaOgRfkLeeVUPzpw0pXKTj//r3cXdC5ABOY8h4zR0w
O1Oa4hyhxQS3w1LVr0sd/8zcZcb7pJjOrU4s/njFreP/xiyno02xcuEq3CX5Miodup1h+0NDDGlI
Fa72mPHO4Tp/VULSrky9t6ryZtDLJ/pmfz5+ALGBq2AHjZvWMKotuCzI4gX8df/ZEvPcaoGi5lLG
1+RmN6EBeceqzplVHj9eauP0UCTCnGLiC07xutOf10W7ZDPK4FaZeEJxAc+oQ29KftrUDzgPNPEe
a3ijxmeAFrc0cjdQQnLd979OVqclGiZ212FiKaMlZNVXRWoX3hCi6YgquxIa57L8EaZpR4ohvUxI
s3k4t7iccHcC7V0qHDxiUwNa7d0g141DU4adG9q///3mINhDIiIg1YsGX1TMfYWyy+hbWFtwUM7K
oH2qgR7CNr22wNpz51+bUYruHek/hRmKAupFgzgcnFySTCJPpS8nSubbutOvqyl10yA7RvqeEvRG
E5P1oOaIwosl15Plkdxh8VsMJBjaS5FYx0Ltrka1O2ooQ5XzcBdfGeOzmXtlIXsZvtaKJLtzTOHN
BPpO1N269N4Gq0HOhejn2r+lq2wZvetsQpo5QYe6vMu0lzbMHif7CksK2KnqodatkyN1PzCW+fc1
P9kN2ab5BnauBwkwnDLC0iLDKJXkWshyLBJ+vc2V3u4NSlx414l3/KZHDS+L7NtaNQmraYjLVkgR
W2nx4NTTTWPqh8ZungXYIdnDUXWSp0SJz9oUXanl8KnqwnuDG1ZPj2VWfrHa4K5lAK1LflVytsMy
2ojufz+cvbpzoXZGRRGMSOmO8SGy+2MQx7BqJRjzKPgXyU5aKa6ndayzhYMgssUk2Ou5zqoswalq
tGZyKXnjiwaW7jF0vgM+bYVU4A44F4jIMjK0ymiSJqvqdkIyENRttnR6MR39UigYtGc/Dhp7K61e
LvINUZ50ZItiVlRMgTkmLsoG0tbGztZtxe6/ftO6AZyG1ARjxUpDyTw6imKjgiivNkDmAFljJn9G
ufXjH7fRBsW5QgBVovxm7m4VvPW8ojOZot0m+CsCwSvVxDOU/piozqlmhsD+M81v+pLFDImGu7ne
k3nZPDHgI0KKF3hzrYs0xuRsToIck4jAIZT0SekP+25SW98BhNb/u8zqxPR9WXR4LzOhDu7cR7/7
9AU+FBjqMd5tJm3kuUJbhNFS1EkhVK++uSYPo6Gz0MsRPQ5BxrdoGmW1dJS0T103088NEB3593qo
xCGSRqRNFOZpL2annB6NgWlAtSbOhxsd81ixm/3c32hx8SrFne+EhScN+rU62F92DtLG9kIdJ/5B
lOCfdRbACHzQBLHJTxaiEswS0KQUI65Dhl1m/4xO0lNS/WnS7LF1xq+5pfeM6bhjPP2WpPkGROol
0tNvkWrv1D4br4I0E3RJUOGQ6xef91+5FzrXVl1MFNwZDbbCmR9t6TZDdqFOjC/YbltJ4Lb1sHP3
XB5pQZ4mpVaQm6C+XiV8adCDwiSIUKnOcNStF5VYPxf/vm9IM4lpNepCJtbQMXn/04xEngJJ13vo
jk/9+OR0yA7KX1N9p4N3+WZZBiYs50nUr2uYf5Y02L6q0vswEtxWatyq/Ekrtpo+1dXeT9poVQkY
kJhjijIVUtv731TaSjXaS41K9pzcyVlDftjfTk6AqOGv3gI4Kx23i19UiBsfH+DLMM/CIPeIAwDV
olj2fuFCs+opGBAE6qvANSVoVovj6tkx24UXN/ZTuJI7pCYso6x7+oNcqOGgIkZSKlfJFEAI/NaW
jzTGmjzfOYeXNwpmPUiiQg8Ubb81F7cpC7jhi0ONnTpM+/zScoyyR8m1+3Oc19hm7SmtbC2IGzgC
CyArUEtWXxsAu9ouKQtO6asd3k/m9zDyGVQU/jbJy8dvbOusqIgT87Pexq/kFUVOcxYd4ye7Q6P4
22sTPDr9r7y7TtNjjXsqkmz9948XvAwlHEhQCyI6QyHIcL4/IpGUkXpDhvL1+lc8PfVIVcl4BQTn
oGAuPPrTBjtJzsZJEYMG4kPQRGElHuiv2JUYQ5flZohUU9LSmUfYfBJcpeCkLVdMo3786zZSAbQX
0OUHpbV0kubVp1fPklNVDdJfCr7GhZOeCjNGSr05mzlFXXIMJhB3wzgshn2Tx/3d9GnQH/43z8DA
NVmdYLOuY02Xy3auhsjIRPHT2N0OU3CKcvlkxcHJUHN3cdKjXFlHeU5vGpcejrpHkNgIA4xc0icU
KBVKBKsDrEvgkE2S9H5TFG6d/eiql6h+WuhpfvxLt16tOEzcE1RH9Mrev9pCbzSlDhaUpxrbC9v8
qtGeFTM95kV5LNvPHy+2UaBAXeSlwmwBf7ygmQVTEU9GrqFQ01ieyqhgqDxOweQu7aNZP+SLhsL2
99IGlAi/M3lcLPlhLMaDav9UeQPjeXS+62q8E3HfPKvflwrIYBJthdQCn9QaCWri1DALPeb+Sq6L
QXGV8IFBCewgvozBS6veQlVxMw0d+/PQPS/jaygd+/pbUH7CZq2XH6v+8WUoc3eajmZ+kqvO1eI7
fd6t7i47BmwelwPKRmIUfp3MpaNR9CmedP5k/FLK8YnpkGMe/rJT6yZwJuRQ25uFYWXJfpkBDD9+
cxvx9N3aq2MyhnNbKTN3RVaIrml3soaWNvqz0lXHiYGUMNsjqWyviDQqKBJ97PUYWmAtVd0HdK4x
enUbmlrADG5cIm873Bot1u+lvHMOtleE7Iv6CBJd6/xfa3R7cJhf9fVoPHEOl/4Z89vTgI5zjvpH
MP3+eE83wjh7+t/1VnFuTpKmNRtU0JaMgDZoHp53MAkX5KKTQ/krogExFf98vObWXQXqjQ8o6kMK
mdQqlHfk5gsTu9xKKrZn2o+80q7kIPWM5qekacfRPBjyAsdFPe8svHV6NVERCB1NQfd9H2j0jAkF
CTFLXyXTlWE6TZXMhNifbIQcUKGHlQ30pYmkmYWZ5x4Is/VutTfYUxR3F9Q2tc3aBDSb1avENbOX
QnmOnK+wbbvsLtH2zu4G+EVEAfdk9gVdJcge739s0Qy2VahF7w/VvYNkyQgG0SqvkXbIyqt8OgUF
P9aMPHX41tBsOGnp3axd7ez41vniXSN/j24oeexqx8dUS2QGUHrfmh4aVfHiNsYgmbG8l1QNcOzS
fbl6Mk00uQc3C2TxQAwKKaijVa55tvvGDRnky+edY791s6GQRueFZ6NBvNqbDNvUMKjIlmLliyiA
0qSnpa5Aq91TRt/A/XgNGKMx/0PJdSHvqERSWAx0WjGi/Rn/EdMEKIInKQOkgP70FcvOz+Wnadyp
QTeQaLEu08IU+SC8b9fgX/mSE6ttPIVc3tHg9SU2nAQPBp3O6nhVmNf99/6nAc2uPEnyK0hoGR9J
p5wvDkQD+Toy/b3S83KaFloDFwaMLbJ88n39/XGUGBqS0BntfTW/mUIfeem+XHAfiG6zQj7H1oPK
aFTr/DCd5Tgw5ZzZNy3SbAEWgYiSVkd7l20hVry4csEoFUZYqYjXtUdHfaUjLkR6I3rLo3ZrTvXt
RBzE1a11iyS/kuW7UHlu4MkkRu4mUn6dZZlrLs7OzbaZbnI2RN2K5An6ye83p41UM6NkYXNCFCfD
1pfDkT7cUxrlblG2LlbNviGlns0d1CuNq11X4c4ncZGEgVKiZ8wlJwRvqTrfPwJ+6zSG8rnzbV2H
98C6BZ+innoyHYKdKvry94rFEHMCi+ArxO3k/WJz2LVhjd6YX0S+BIimfHXa33Vw7cyukh1auGmR
a2ENrdMKk3c2++0OfffeV4tr7xdXMZcPMSHhlyrXffz4xUpdMeDd+GP0ebE+LZEHZOs17LZ0RIEg
lj+N9qHKXC17lG1vOc9qgtfs9y4ZPSt0LZUCK0C3tvSKH2oaebGdMOGonBnuOKrRQ7Xc192X1Hns
5cztdbSba9Udyi+ylrs4dXiYOHtFlHnaUnnK/Kjkh9A6ZPZ3vZfdmlTbQANx1NwQqznsBGrXjI4M
fIfDL4ysXCO1UH5CjcftE3qH5y6/b2EHfRzEL2I4+0XwEgPnTCJdwBC4CuRSXHQdlhbPYhJKqAQX
sw+XgFY52hAEkNw8fLzmZZuSYWPuaBr1JCdMHKxOSCZJfZJIyAEKhFKw/YXoEgwNt4K/CV5Wpq8J
YiZz+D0ydgqvjd9Lb4pfTG8cDU1ntXSRp87slPabOKKihWLSX3f+SJruWh49iz7doysJBHR1IN8t
uDqQctFQuMdO65dc0TET5GaHHRojwgX/H0o4WvBZYOktRPh2tvkiBoptRiNU4D1cz/IKnHWysOCC
4rdWRuxa4U1emi7CtJ4gZAttOVn9k7H5hpn5yogKnxCemsZDvZcobO75X8+xyu0beaqcUuM5ggVa
LyaeGlJv1TgcZhlxIWnC13Txq52Q98ZdW288JBCR2TuUXeuYN7eaXBex2flD/b1rPzfOuUu/BJk3
658l+2T3vwfyQsqapIt949QGblAflOmY1ido2mJAzNoDqS7rQF4IoIog5oIZcVOugpNTLQ5qG4BG
01FpzpZ1duYbs0Hm4lt1lhbKQzcNXUYhQczzztfsu0b2y9i1v5barXGyRsSpvPqXMXpO8KRlVx+f
l7f67mLH/vt4b6n9X1lF2eBhMMTAPknk18vByI/4rDUPSeY1982MLsdxqg+JzXd5m9/KcGhanS/2
ZinPS3F1W7RuqrmouXfyIVJgAHhnCADO+KhYO/HjjVZ78aDEKnQDoVUxP/l+H/MkyYJFYR+VWT/Y
7FqEWBQTMy94Kf5KQmbu7Sm/cmQsAC3Fpz95mEb1KnP6klGb5htydy72Jm4f/GmS9LRUX9HVOtQD
KbQh3afmH0NmUME6Z7RRzU9VXNPD92PZPttjeTYyVOlRzCPFxvJAdY5FUJwhEF1ZxiM5gCepr92w
0Av5hpZiWz2ntf4Qy/IRuluKtWncZ+dOUv7B9FRo26vCpfAlSf16Nm+i/jkpvpjmVRIBABif9PyE
drubSreRVB96eO+B/BDKf3rtIeYgw+9IsdLOxA+pr0sy/tJanqMyPWZac6VlEHkQXuZC+viYmFth
RXnLPqFeABWsQqjhBOE0lSpXhnjKY/tPeFM/GuOxQhuK2/Em6c8LXF9G6dSzYkJrozNzGCdPD5F4
8ZjIqNVrpfWc/uEK9xM5Sd1IQd+q+MUBPxjGMSabba74+rRH5VP3mh/njth0cLie/5i3wa0k3THD
k0xeo6OD4gP2qMapSm6q7j6wjyijZU/KXX10HqIKlnH/wqz6kJx2NuGi3hOfMoRvMlvBb1x/K3ot
jaFW650/9+Wh+NYXDzZaiT/Ce+l7y1fSW1iq/hOALE0cqsfcvlGaK0U/6Nm5hgvS31ndlWG+ROW3
zDnWccdsm9e2vj5VbkXzuj5JxWEOVa8pwAc6KBxXTnSvMqq9KD75zKIfmZjGIOElMo5Wq7kI5oaf
4ZYY91byaxxviv4udLz8Oa++q87opUp9rMM7I8CuKiUE0gqCsXKvBacJ1T81DP2y/wWB8TYO99oN
WxsFOwMiKlLE1OUrnHGW1TKw1ZFskGEsEDk+yfAgTAjcon2FQ7xz6W0tRxuMXJt+FHDbqhJJc01J
JKsAuo6mA5d72ZtnYXGQWn+0hL5Yukd+Nzbud9hOjLXR/qIpucrunSGNpFHOOr9imG+uXoVci1C6
/fi87a2yingT/h01nUfghYjoozu3y/Q6K81esnJROnOqyYyYUwXBuKzoczT6wioTVMX+uWL632H2
ZyGMTkDTSjrd5MsXJ7wfxAA617gyM7Q0jXeQPA56QyHX7XXMtzJF8FwyREQumGpZK3o7jMgmRoF4
NuUtwWVU7WsJFdTC/pEl36JB9Skqw0Dxa0fxgu7x402/xLLQfuCaoTEhpk6Ide/vmYCk2YwSjWJ+
rF2RuwmWohjMV4M/ASSJLEJWDTpB2Xz+eOWNjAlgBSo5xpsI9KwPVT86+ZAkIKB2TBqMyKCKvkyq
FZ7JcGr5y/GNfq+Tu/ljaTLx5fCWQfBWRyyd+5w8KmkZHcLONXoWU2HCL0TkqkLrUOBIfALYr3U7
h3vrLYMcANoTUGWDVu/7fY7tcpFxCODnpl8r41cmuXP7LPbZSr7I3b0dMdUlwaHEWU1K91DZjdr4
jaQLMQSFgAsHHHM2zAnkGxFiJ3DT4T4T8A0Kgcbwalj13k/dKAcYuwW6wSHzfzg7r+a4uStd/xXX
dw8f5DA1ngs0OrOZRUq8QSlQyDlu/PrzgOM5VodiH0+V7bKKlDaAHdbaa73hQ/z5+FVLlJ/tJIYA
EAO9t+pso1YrQ5mwhb6bCXZNg4qiBTsV/dXPl9Sl+Z1Nfkg9cS2gW3qShaeJ5QydY9UeSlMLs3+b
VeGtGQMevnCYfCjlKG+zUM6Vced04CRZOxr3JF3Ai1jtYExyA0dqfqh/tfqNMqwd4w3rVdef8Mzl
u0fZYubxBVhFfD78hYNzlrai/8R5Rr/95A7UDko9FJQa6UGb21bom3L45o/RtZecV+jpS6KFxGVa
n3lGp0SwPIlyTpGWk0J/Ed2jQakx4QYbxrnX690K75+ViXyy2t7N2uJ5EKza0XZN+fHzt71QewGI
wR6id8utk5Lk8fJKJYgpikDPz6SsECPPo6MuadSvBdm63TzMRbfecGtHd0ebe5ghecM16djzs4tH
wCVi5nyQGZ224g2/KKzU1ktvZlJpiCbOJIAqgwwZkfehedGV0W5Kr1B/z3fx8agnaQaOwXUSzfKk
aZltMDBArgBddX0DTvmmKvP7K9/5fBvPLG/AKNSXCQ4fheE/rkqKnWRZmMD09LGVx5TYrWtl0Tcw
/FIbH4VF3eAihTtySHp1ZWjtbKmRbc44FWjO9ABOVZCMbmw4rejDTc7ORFUrBniFbkKnZjd5iVry
bH4NrkxnCcYgMmcdcXO65pp8nmYdPcTptkrKqAxjI6w9WQ6wokQJNzI2MnQeFd91fwL/dc3L8Lzl
AY8CaRrsExBNoY457/Q/PnnVV22uKaLyKqVYJgGgQVP2Yq3dWpW0nMWvylmYV8LmwtDdQpW8bsjv
2zTdhBhIatd4yhfu8jPzE5VXVvrcPzw51sh7hqQOx8rrjZBCf+G2fez9SEH35midBQ0gQ67HATLa
Rr+anZ/mODrrBZtY2eH842XZ3QCsqEM32B7RfjA1gJZ3RYfNW+mCZPWoE32+dD7E3I9PKR4VrDRS
+6g6Uu87/oTZYNtCES3qp2O8hKOHwgaEdQoPswC9Y0PO1AO3RpJGtbtlMHVuKt/PfhHRNu++69Nt
R8iw2+exx0Kx28UBSiBQG+bqTR2GOzPBFVCttpJdXzte52Pr7MHpcs1oCe4Rp6rlFY6Sam+hkpon
bz7ZvInG3YAQNBKts3CF2awnlDsHnivtruXEF7Y6tXNb5rY3S2Wdxk3U8DtT0irWHefYnATO8i3J
ZCzKcq1mKDto2BLm3cpsrhxplw7zo5FPlhhehB190rryIoGFDpoCsyDKLBwzj27pOzvj7clC+VOE
GY8Khd/69fmSOe9wzd2TGTALsP+CWlFnarXU1n3paQPUsfk6AMgzd4ZV0SUbmWKiTi29TcQ6Qb3C
eL4y+vm3Z3T8w4DJzFDrU5JHnxR5YcUqp7pkrpppY9xL0+ynGS/i5ND5G2z11k3Zrz4f9vxwOx51
DvZ/nDRpAzHTFEpJD4FZ7g7NO1tEMZptWiReZ12BrV/Ifo+HOznYgAWPWqnxkpMausBlXBEijoIn
PHq4PZK8rLNZ/zNImGb/y4xb+vx1L8/xR9oCj90EGXX8vlWcT5hoy0i9cndt4mc1WMlJ5qWpvYDP
HRrphz1tr/g3MlXjK4PPH/N4a/P2fwx+csdqIxHDTpxYYHRbFGAK6Ctk2sHxaRpnElUSTvN5mvEN
2KWNvgkzNMex5Myra8fjhQyZRwEOBscBCJF2Wp61AhyP+1bMctnJAnR4N30pph5pvHwzRLPV+nOY
NRyF1yBS57ducBIqOu9wpkAHnZrH0msB1DihCDYF1bqe3qfQcStAmfCErpR4L6xsrnbzdRpNwzlf
PZ7p0CoQR41btMCwG1KjeiEqHZtyul7lmsLmLpl+XJne85ObAInMEH1hkhVkyI5HNEsrqLAoKCAV
jCuDPASC5nrsb0f8cE1Ru8ZIHYwOdbgqevvL54NfeNsZW0vNiXT4XLI+q30lAw2Qe5j9bMq0O4S+
i8JSiG/1UES/x/r98/EuLGVaSkwkQC+YUKe9pUxX00DL7NyTyX5lgbRRUF8J4R8zdLJdgAvCwUFG
F/TgGeaCkBDbOXp2kj6uhIYadGwcwtw4QOpbifQVFZQNkt7QW+0vszirmdlP0dhQmyx+OHr/q0qC
idaTqXt+YnqBgzuYfRvYybfEQIigm1YidJ79of/RYQyzaKp4Yxh97dpIMnoAXFZRLAUIb6gPffjz
8693bg6iIZ0PZA+eNnW7MwmyUIrzzhqyHEMSE9Ggfqk6N2VJGZ+oTt10zp8avV20ckTdPXVH4x6k
nzuo3688x4XtCHWYGhgJJ4KUpyRGDcNsqGxIxUmghqY224R+8FRX0c4c+n2d3omhd20F9eIxu5mZ
OPPhDF1m3ZjtvuSeY6nNlVm/+GlmCinnAxqzlDaPd1GMJjjIO9TzRMC2oYSejmT8Ine1gWwAlTbI
Z+hK0E2Lc6gGhTsLN2ZCXQfyVXu5CzGZxu2/nuXkiunroRoqsJ/QEiHfHkkci/Bbg7qCGaY3pt/u
A07nCId6O7iKt7m0w2bmDCcJ/wty7/g7kD4jeZBGhdciUyayYKXnw2rAEKiUNnPnenZ00r8VgUG2
rX2EinwsV5McXJuQOfU63YY0FlmmCjUv0ziJ2cUIl3gSIgf6BJnS2NNqpYSfoLBlfKi5lWbvTqZM
XQMrE8STxnFzZZVeegLOVB1VxRnTcQpiDqZUmcamQLBPvrOoKShoT80i/gJNXGRGFj52D8YYLFMr
WKsbA9+Jzx/g0i5xKM1SZVBIzU6VhpRMjwwtMTgVQprYGtx+PDhj7ixtXP7bQ1HCAb6io/P8QbM8
nvWhlsoWVaXc81V5a9nh2kGMXWsCotiVeT2vXSCIS+Vk1qyAVnpaA51KObbaGP6Mr8tuKuxbKGUH
x/qV+vsGdUpZi++HPvv3ATOMSvg3FGx80B48iZGEa9ptrYJWnQ23WB/XU1jtaSJl0q7Lop2T14vc
6ddxni39NjpokrGNuuHKq5/r08yzCAR/loKBznV6vy6SwMr7CaqkNCpel/+KG2PLdQjvc2mVGzWd
RHaZeLSVdKtNyRK5J0mR1509IQQ2bYooe/18gV1Ix+Avs7Lh6tFAAj9wPO05mt9SLqMe4jTdjiTD
QxMHTqL+UZFuahyTEEuzDBTChLz+fOzzxc3Qs0XjLBxCBDg54yJRF1Y5qcAkCDiDQpbi3FtViFRb
dP/5SJdWHOEOfifqO3igzdv8j7tGU2oBTpe0xqKw2aKH8Jpb4jeWyV7X9JLbWna0HKbiWg/38rf9
Y1jteFg6daGczBqQ4GEqqhTlLlOT28GuE+AHtdc7zY0vB/vB1llu4+rzdz6XzWKp0U4hA50x+mfX
+dhQY9Wo0Wsr223VlttMFD8A7q8kP/8Z9mJjsMjjQ6KG3xQc2Sjs7euivplMxRVuWr51Rfb4+ROd
Z4ozVd6eQz5COcS2488Rp02tiIgTNBzrnSL2Toc8UIobCqXpXi442o0rZ9rFef9jxPnnf8x7MTSG
WZUAcdTqFnXYZ8lKX6T65+CDXU7jQ1CTcVj/qx31r0FPq3adAO1VTLxmY3oRdPgoE2uR0PwVwVqy
ykUfRas2Dg+2E1x53ctTzkInVtEsJWwcv2+fJIbl9yH4n3RcmwW0i6a9qTJQJpGNz4+5S7J8lar1
oikLTElt17KEp5UvYDZ+4V5/y63lSSuMK0fvhybncRyflZHZ5jQXOYJPN7ptjIkv+XDsRkO6CaI+
dBPQqb55H5ROuSjzJl9PEVCRAnV70q6ocraVf1PD9XLUwJvq4DUKTOzN/aLl+lp8aabOxM0p3aL2
9WuKpYVQmzsoRJ8v1wv54IegM626GWWPC8Px17SrRMdInl69A/Z4tL+Undva6wDcrZXR3Bl+lGN7
ayloNu4TzC1jGrRp6Py48hTnd7vjpziJW2HSFlBRuV/B3FoyX+7X5sE3YLkk0KrQlrWiaRnr6a0c
xNdOkEsH9FypgIdLRwM95+MPkFijnVYFVgCV2xT1Og2M350saFAGxV3QpdtBc1aDbC/loKFoMb76
srMKlY3UfFE0KGz5lfPj4nk6h06Mp2dJ79Nq8KjkDeh3lGzrFLgdg6UJMGc1C9dVwOnllM9p7dwP
nR3SdAn/XfbcXBpDhQApFBsr19M7odAjxww7UrFAFuvaliVXL5vdZLQrJ2luNbsIr+QKl45LtAgU
ysizbeapbJwqD5ZW2xq9rVG7w6hrVZjdk28YBzwDN5IQj02Qbz9fbHNmf7pR/xzyJCKDF9EsQZUf
fVX2XhyuOiVbBLm1RMlkherRlU96oSg3lxvhU88GvQ5XjeMFRuN7LBtHoQofGFtEvd0JAV+5V/Yh
CTXosdpLmsLFHeZ3jcVxIlJAaOFw7bqvn1+2kGynwwB9lpV+1ldsNTFkKs4lnoHmZap1a0uKD30B
iHowo02qcfnqMvKy9KVro01cht+E1r1STsU/ku5fKCk/K5lieUQ7zK/1ykuqFPi7Pb1YabWytNbG
VyD6GhtfRxUkUdmtejF8zbURPnJmgwXVxU1pAUSzmvA5TWMNlFJOx2esb+JYX6fZsNDKdGOUxj2q
xqP7+aSfq1lBbZkL/kRmosaZiJyPG+AwjOlcEgjfDtFkvdhxtjYbBwl02e5cywfeZotvcd/ulWDY
JJ267NVg24TpBO5bbxbxY9lmiMCQVflKtdhkQ7CRx+FKvnh+IANfkGeuCRPFLJ2GNz+aSlVKlNgT
mlg3coOqVPI4hdpdmtfQj+Xma/5DUqplmCW/A1H9MLXgu8BqaYqumXuc7c35SVBGICyQM5PEHi/c
KO1a3S55EmtwvKrutq2m3qGL7MpdtaimZNf4/pUoerY35yFhdxLWucUQk46HVH0/7Pvcij0f7gf3
Ab+oV1nfrhI73pjOtW996QVBqMxkUmQNAdsfjxar9pRHvRx7ifKW0QAdq5au44vT3vXfh/ZKSW+O
I0fHDq+GuguBhqFmbMzxYD1S1VVUoXKsqS/6FGAT17pS0Sw/X+fn4WMehhYHil28FZawx8M0xqAY
WH8lnrCaXdK2IDmBPMHw1NL+McdbLVbh+kzJoVGUpytjn4VSxqYjyAtyknMFPcl967CVq0wAQQ01
nI9jsY/VZDem1tcoV+4MIzvYUFe4De1FYS+kGSuuJYdq7O+4pW5Cy6fDGXbX9tPFh6LfRxkVkwyy
s+MPovZZUEtNmHhpnO6i5lYAppB71Eg7exn7EJ2mbpv71Y3QHdeRBjd1qISK8T6VJ8glogS5Zl0R
rTlvk8wfCoQfS5zLGvH2+JmsJktDU5JwoJabZWzWN5I6rm2NrkBo3k9QOi1fXnCPR7d/2qNAda3y
dr4WqSujeAa/kYI2wfB4/LxUDK6KZeyNNJiLqVxK/r0xyFfW4vmXhzMws/BJZiAyaiejjMIxSnWk
ly2XL135WNrcQqcDhjirK+vuLLRR1gDHwCkMaAZozsm6k2tJD1EljLA6LNyaLnMmvdSD79pYkUB5
b5fWfeuHV0Y9PzwYdBZHNojps5PV8TcslD42CtmKvNwEJN40swqmK0vZBmWwfaZbruxfyZXm73V8
gjAizBqQoZDsz6raItciuQgizuNq2s7NW0ktH1R/WmVmdMh6/0rIvHCUAHYi7+BCw34+Y8A3aBkW
RurHwN7nKwlK86a8xyPtvhqspWALtU61dPQ6ACNhvFyZ03kLnL4sWqqzCP7czjo1CZtQn+yS2ozR
H/S9DNC67st3ckL3uppuQlsFwtysdG3aR2riTlUHkrJLruzTs5s162pWG4Dfw9o64wHLUZ8Hucwz
hKJyawKesLsnOzVvrche4vbzI3HGh6S+kjBeGhXyHDeRGT/L4McLK635gVwTA6EewbeZ3GpUXzGD
e2pD2ytD+T7Lppfe//35B784qkGChJutfW7SWXSqFnJmxF6T/zb8ehnl44uijg9xZuP3Oz5ih3wb
XqVfXJhkMLEcDcSrc8pYCAbVsH0+cFfbKyV1vLGfXmwuopnExOrdFyv+8flrniMhCFCzii2gKxMu
z2k4CJ2EtLsCxEPtdpd0zgFd53iOOyg76Fut7Z+F3KwHKD5B8ruXyUGUcHjI6/9FDEBPXeHlTdq0
PNHJtQApyyxsYziCGZpOujw+1JP5yyySg6QND2EvY2Ws37LYv4xK/H10rpl0XYhBjG/OSHrKtNRG
T05n1W7IiwayuykpF4YxLYxig/TNqncr31+XJY6TyAubuIOBdL12tMwvd7K7yYVmv1AaUecNusxx
4hr6LJkXWcqQjA9lcuNgAhmZ6UEJtDslsleZGnptZy3ZlwfZb1x0OFZSeE1R4+KCmHsfLHuuvmd2
QYZklFZYCPJtWWzQHMzLcEPZ6VZFbLjWmm3SycDy7GWYVzdB4bxMgIlLboufr8tzHjbr0gJsyS5A
Z5s4drzrmxD1+CCc9b6neqml4h6bPK9EE3H26k0isWmy6SnxzW9aZYMq7qtVbe5Le6FVgacX2GzI
P41UftPVHKV+Q1sk/BPdNF05mz6a7KcTR3IOB3m2aiD6HT+mqKIM7TY/9MzKuasi4yHKhvtGNW/7
YLwNQS0mgxqAZg89I1dkjDoNbO1phLiFU/+0GxlUSrEnecTns2zueqm8HaLyMc7yQ+40K1x1lmJk
tu+c1n+UlOJd73zLFSLbKyYSLDbI1yzUn01i7lLqkttcrShU0bqyI+eapd6FAE9/FD17WgbAuU9f
VaGuWpotVgQzDrQYgBUH1dLA06qu4chHbgvo+PNFcCHAE2bhnKAG58A8OcljAhwD8tzmRt4V76JI
HkxOpqqOH7lN3A+TdaUOct6mmZcctGq8jSDPouJ1PJepPiQJlFmMNwLtoU+b75Yzeu3UbQqtR6gf
Blrc6esWikaAhV0h8uexVWEvVAoMZaRRE1ZmjVfG5x/hQiCias7TzCwYMo+TjxAVfhHbFnYgiSKx
ft6SrNxJWb3sKtS/+nrpQx6sr5GwLm4/WBJIAFIhmW/fx99ClcK0HrHJ8Zpo2Eml/xvha2CX2dc+
M2tmXbx12uSqo7mr7WzV+uOiDc1lhtdC0Hab+b9aosN5rlRzhhSCNqBTW+B8JXmffx5tfpLTHUix
lBIOD3uuADTkbRNSOIy8XtzK1nBv0xN2Yr9e+EKR91r6RgXzi121zaGtfFiUtfNFWAhi1gbsm86B
phpI6MgmpWc5z+PUhcuwk3yALRG/I8M8Kix44pEGz0pCZz63Z6FLPBgSX8t2zhRDj2ynX1YmViJX
N0X1+vn7Xdp1DrSCWW4YoP0p07iKklpBG5k9wLuFhAbPSKZXPctekq7Yw/QmWA7m6vNBL6W69Ab/
NepJJQD79kprijHyoLZjrnWP8PwOpJ4/lovBQfACZ0ervHKWXoqBf455suRiaYpRn0I0QsjpIUok
KjjBlQR23sFna8WgjDKnsWQ8J0EFPfmmsgNeS0G8JFCVt6LNFrafP/pt/e8FMMpVSNihQQg/jwIb
4JKTsepCzQCW5nMC6XM8DIcsr58mqX6t4uEwFNMNJuG7MXB2kl3e90P1aCjqnaYWC6E90alz1UFd
IWu/zezyEOvqjTqGO0UBD/9vTfU/n9P5kFInqadTerzTTSOVLHoepB7iEOk7xf5R17vK2nbGe0dj
ntAW9s+fj/nhDvOveTgf8yRqamUgjd08ppxzokflbV4Ya+dnWhQrWeoPYPRwlSnVfJ/q4TJKK/rh
5W04PU7KYaShpqb4PPjKKingzkWHGgWHRv9tJCoiWuM9kOUrj3shDs3tcuQckEFEK/hkKvOm7hJJ
UB6YRH0jwvFB+NK+HvIEQnZqL6dyurfVyl5VtfxdD5w7DWUczXCTNFl1xbhxtPJRw2cGazBVW+Kh
8hBaVbSoCqdfyoW6rpvipd71yGLEHsZfGu/8+QscnyF8bijxtBPAz82+hPppCClyIUTVUg+IyBme
IukJky/kCpQFWeDCji3v8+GMefqOpvdkvDmk/dGB7XPfKEfbp5KeNbCJpy+A4W+GoKTyDUBQlSrw
uNNenqLcdXxw+3nRP5olGgE++gARxmOBHDz2cvigUZRBtXgdB1+GTngjmjyz8UKM/V0XgsALQ3BJ
wsN4z5r6pa/1e7vECiSGAjCpoMXsp2B8FVb9ao7ht/i2bWWvk4Z1FKTfBr29zcxW8YoGIRNT7p/7
Qfdxluf63uT19w7WRVfjJJqZu4wKRt/wtH13TYBSP5sbVM1JcPGMBEtJZnWSdEwoukDDdyLPyZ1V
WYUrKxo8uBWIPC1y644PtRynHhJ7vS9D5SbU9NvnFohKN5R3g4w/fG51XwxZYKqcPYxBD5HdR5iW
ukCowWI2n8pA3MX4vka1q68w3150CsVPWjxi/C1I4DJpH0r5IWzrveLnBw0/OCGcPTZKnlLJXlNa
66rY9rgMQNjcDEJZCXUzauJKMef4aP7vIwFp5Q9ICqCc0xKcPsZ650ismWACNxugJigeMvmX3f36
fHGeND7+efawl+cG76xldRLaNPzD+kSlajQ18Gl2umItQiyLrLxZlXL06Igbodp3LfYtte08mVLy
5sAjfxvtW6n30izFS0PbVb6tuYWGDs2ggFK85qZx0vT4n4ck7yXiobRxWvevklY3pzGh0gIEX47b
V7OpnrKUCuyI9LPuwysxU1fvbgVaniC282Tly+WtL1VXOBofdaWjvQw3F3Nh0g+KiRiKnNTPwYIF
eeETxqpqvJf0atXQ6zXKp0Ev3zPZ2JeOfqvnwdaCPSCE5s4UDshda22wt1mnHbr2LZ1eiqFGa8C6
1YTyilVMJ9SF0ne7Xm/RYlT35P7cIlrI9x3aQAmdyDe5ML6pWncvJ8HCDLKFNjqQM4K1HYiNWpu3
epS6E2l5JXmF/a0eFo0EqVWRlkaHN0JS7gyRevOfQbUvlexFsiVcp5WlOlAvDFZaXSIE2XkKOmIA
hdZakzzIdf1YddXDzC6bBuubOvX3wRB+C0T6VMSIJmjDm9Nfu3WcHZbzB+aIxnVrtmY8bTHbeuLX
wiQWVsOEHfqNIy0m4KZDt9SqmwgqdDHdxxkCFc9ygYhO/t/77v/8HP8jeC/u/3sqm//6T/78syhF
HQVhe/LH/zpEP+uiKX63/zn/tf/3a8d/6b/W78Xt9+y9+fSXnouM/5z+ytE/y+j/fDrve/v96A/L
vI1a8dC91+LxvenS9uMReI/5N/9/f/i3949/5VmU7//462fR5e38rwVRkf/1zx9tf/3jL1gBfxwc
87//zx/O7/iPv566aPp+9vvv35v2H38p8t+5YZIdc00kpEJo+Otvw/v8E+PvHOQ6mmicLRxl+Pb9
9be8qNvwH3/p1t/JBDlwbERhP4hif/2tKbqPHxl/Z8eTLM7MMXi0VDj/572P5u9f8/m3vMvuC8Sj
Gl4EOuhR/J3zFJA3YPh4NEBXdNiO468WoRKmgCRng6AOGbBT7LagAjHx/9Kuu52kH21bqwBbfGWX
2r2GYFmI9IWvCreXbyP9OQiK6bby1dGNZjtVZTRU8IHDwVIfY/SEXVTPvJoOKV3sEGUd2f5lx+PL
ZCXQbKIn0Zv+Zix+hlMlL/Neg57bql+bfiq2ddmth1nATxqhKBBcijWNJRLBFJmkzg46l83trCmR
EQGybmPo3XTogmlFdy3xjBSrD6XO15hUj4u+wE4gyyVjGY3qiN+3Wi16cwBbJN2XEa2sCcva2QN9
U5lRu2+qbI26/aEKlGTVS4mEPKk/64rB2hskvOsVNfuS902/qyAC4NKUorNnNa5U4YQShkHt7lUV
+5kobrvVFGQ/qJHcDYE/rgNzzL1x0h9HX30vKz/lCtkZGGQ8d2amLtA+d81SlnGmQ8OaIsY7Iehn
lgztLtK/SckNejt4xkDmxT7Z3vWmGT0NCudVSUri6cGEgNeAEAkXil0pJT+6qlQ2dj98HU2pXNe+
2NpBIblOU9+1WcyzpaoDMzldVV3zMsbVtzAARMwRA/leBJQXkVYZULBsYQvLoUwKpPq3BJt6KesD
ljvttB2NpFmFvasFnXVjWN8jtdf2YoqecDDEcDJxDmjUoQQXRdRlm9jDZSJHH2Zsl9ByTQRlhi+U
sOFIl37lyoPUuJM2uuaQNI9sLNiYNjwRY7pL1H7TmcU+yFAVFwBVlyL8odeZWCaK/lgZ6bioQn+f
xerKybRlNCirTJFDD1A49KlSIwZq4RfgByA2soEJjxSyvPa5ht23xBtlZQSBWAZfK/wO3Y7qZR9l
9squa6q6efFkN+ObncFpdsLeWup0ZyXuIDhWAmv36UXeSz3s01TZy6qE/lCBlVw/giKurAA+cubs
yxGJ49QXt5ocbiodNely0MJVMqpU+Grw1NqQ68t+eC07S6EDZmDHpcQWOmGi2jmN+qRoZX5blfJt
E5orJca2qDDp0gUDxRMiA+gShKLkhFuxmks+N4z+NQLdsIjge7hzD6Ixvlr6+DQRwfeAxr4kWTo+
GIH1M5toL879Y6Gri1DLUPJoVcNVNTDPwUTCoHX6tB8t7UGWwrdKelAnQ2AWJr/QIvZvInl4kgQU
8zIf9uHUIpBF1B1y0W6Q1kODr6EWYH6V07xZ9IOTkKzCcjU6CTWrvrU3w3acYNqFmbKPsgb3834M
Vy0GGgcKvng1JisQQkhMWUaxxLcVzaeShC9vHN5Kmb2SJy+sHyVWjtLAPs5GZEhMw9cWcmXCsrHN
dRFN33xw42uprL71k7nXk6bf6G35YMXN+5i1WMJVo3ZDy6hcKThuwsEN7WUtMZW1uFEkPb9npbW8
c7Cfmrw4gI3UEmG4JUZUHXoti9zQqPV06tpX1pTvg1WdOzpd+l9lSZdN9sNi3zQmMGkJl4oq5Qxp
A3VwR9me5cZqY1ENUoKMVrcdLf+HRoffIeXZ0uT6EuvFbWZIYtMqE+pBcUh/u9g2cpjxzZZU4d3I
8EYQRt/LDhI2tsYLSx0ggnJkBROIpBYMQ63nS/Kmis5ua7lTpJUrXeles7j8EfJXtiFtgiK4C6W+
Yts79to0srtJjhwPXai3IjALj6NHW4gmhbvVc8DawHERJwxF/Wg01DbzRIMXiwe01McbuVNfqmSX
jSk1QfpUWK1zG3PE2KzMUdhup8ourrRQRDJRoqTN2TAwbUqrxhur035ZSjQr+FZeZk9Lyx/CHSss
dNN8qRaF4Qk9RTRzLF4pcj8ECZpsqtUclGrcRfBREouXqR2nXke2ch9FgFppU1D6T/vac8iY0tG6
RysgXIfOe4kOyHpUKKur1vSd6geuYk4NrTfsl1KgJ27dj6+5vwlFi811ST4tInuXW1Z015vSvUW6
tPBLbslTC0B+iJBrVEHwWmniL3VAq6HU9qjJIxiUlns8/tB+9sOlaCB5x7VPd9iclrNHcGGM06Lg
wptqEe4JbezvUmnf5nKyFvk4QCeJJfBWqO1gcVQvQ99ncUdp6UpoxTkm8pZGTbk1DawFNV9jLTei
W2RWtwyDMkJ5aaQkXJnON7P6KSSxE0F/yJxcevTz4a2WMI4ptS5yo1prn5Jitk537BvMHAB2WIZn
x81On/x87Yv17FqAs3QA5rVU6kXctF9B8G45FhFV9Ym/TSo99srwa97vIMzRnGj7hU/nY50kkSfN
1uGjoj9ndpOuRBAdLCkZPF04+gqxnZAaa7GNdEqqolEsYEzaC5cKthDa5KtAGeKlOeUIpmj2FsRw
K7RDnzWpl1ag6LpMx3GiEIrbKOzmQsgLNbHRoi6bhW5G/VetntZWvegS61WtJxmBuJYJLutFVaPz
JxDChK3DizWys9BFl2+lyUhYdcb3qR5WuY4QWDjI70maLXD49lofp7UiSZe5r5Sw5Wx1LUcBCotK
70bqgLKYre6Eiv2ardbvRmWhbZ/FOAkYv+O6fTAssen5s1MiNDD/oDBaOM66NS3aUcMu2sAhySFI
YRvalR6/+gO83wa7c4mLjebfFnawl1M8NsHTBl4w5g90PNGWofvkKm27LqW8exZ6CwxvkkAainSh
W6zXbty1ZeYfVDIyEFfZMhkCc905COFIA4wliQPDVIxtVkj9eoimJxGM3+irjlWTLDWh1y6R+IaR
40U6qEyeDw94HGRlrYbkREmLIob1feDs8TSyAyxArFTaAWWsl5Mtf2l6CxWnIdrR9cJ7CWdG4h7K
C2Y8hOssVe4n4yBL8RzYq5vKUHpUD9WDndn32B7PJKu91tj2emgQbI2twueI0rVlL6xNN4UIuswB
MmudZcTJFGfDvnKi74qEFiLvG3oWRKxM/pHadCLqiTic1gUZgvXdyNFDG8oEYE+n3UajPO5UW9yY
KrwxW5Qoa4hqqw0Zuzla9Ja2UtWy2SsD5Y8sGJXFhJNqjCP7wZSKm4qidA/3zC9NalnTyL+MCwut
ISK9nbWoOslD7AZB2bvjDSPfsxc5YkvuqaRW+t3UjusG+ckkakrw62AtYQ1kGEdaW7Qrosc6lZ/7
XvrR+fqwbZGPoPyU+gsjR6Jf75v7ctIcDjyTj1/9jjvLpgov2SsxBaqXC4ffCdMHcrzIrTXRrGoa
xiJMDvj/hoodbqOiIBXXhl9hNN2nlvJLWFNDHch+7fw0X8tILSTl8NREZYPFHLKdQfqql1P+Gkn9
k56vtXCtzLs0DaWd3Iu16ZsS89n+hMHvVla2Kx3jW2XbVJtizcs09TaODHvR2MDIMlPDHDdHkdeZ
lBvTqmhsIuUbq3BiwPiXa8vcFVgE5HrwxRhgbA8mf0sz+wDohQbHOFJcOiG3uv8G7IkgrDb/l7nz
Wo4b2dL1Cw32gTe3hfK0Iim6GwQpivAmAWTCPP181WcbqUbFiulzc246OtRqoACkW//6zYhfn47T
6VyE+QhpQCSwB7ReWuFg82dqtsPcJeXDt0vJuc3Z6XHcQarli2J41tDS3XAYLTc4IahFHPlvXU3/
CjymuoCebK5q4h3XjRPQ36aqvrRTjLdxOieJZgaH9Npp6QQ+tg2srHeice46hNAXpeQNucrXVyPh
gVfWMF8cQOJv2nXvlLtGOPmFPWFoM9RyMzowG4xpGReedzESPqGpUgfGnKdtnlk/UMwxIqtn39V+
Bl6xccq2YSmq3wwlxL7tqptOL6YLO5ouRVK9e8KVm0wPbtu4K7fzKN586ao1UqF+M8rpoccJGzNC
0K5ZX/VSznuRatuq9PdzGce3QhClyKnkG3rz1zkngAs4gX1pEOyE2XVTGPeqqJe2lzhhFBtUXoMz
7WeO4H5mdLtgdA85FnG8ZUdLPfvjUC5KmtvCXvpTNXyzvVKnSJJUNEakbfFSukJ82DErrQ+BB9m1
a3AGisxbUla9i6xIveWQ4p6cDrSaE9N4KRnmC6gJ+spXmheWvrkQRsAqjCnmiBeN1niXsd4durcx
BQ6/fUjzNWIGLNOH/Lat9S1N926R1CRpRQby2qaYv7cMo1jphIzp+mNiALxG1SHIks1JUjQvLL8M
MFYMkY2rvYoxfJyE2Ioiem2d1lx1ql9UjnoHeHHXGgi3OxACnchkxlTO5ERQcB1F3zGmfYy00NoY
aibOyFk5HZZRkszghNARP7uwVH6pPFz7ixF6Wa8wHQU6Buu20BxjSL8mhAzi1dRt2nbYS05y++k5
zgg9H1GhLwpvfJL6sPfmb8QwvDk4eOoHlgxTtKFuxrE/9hZWbcTrrqxvStcrd5HVX0Ct41fw1h0p
o7U08cssKwiYyeQ91ozkdOgGZpImwibHqY84oRFKcPQi7Fhc9hKqn2KhkLChgQ9Yxfvmxhr1ZDdG
zhoe252vJ09QIiiibG/dtNJf1mO/13301RSTRWJsHH/EV7TI9gScegul+T9GTdfYSeCZzxUjoSk+
tFghDHfwROnbfje1DPS2wDTWRjQw6N9jjxOCYkdVbdcsxs6KFsMwJWHOy2n81A793hFo7L12Vdcs
k0JDqa+3+Y+uTbJ1ne0m56eBZ3SGiVgVhzmMSaCQceM4KCIsTctZCWHge0V2IVv7phYH44xUf25L
+dCmXR4aiceZSrqfms9SEhSuIGk5edYwBW2rWl+7zrgfivh2qtildffKrYJkKQXGrQrSRNssAywY
8U/TLYb0RWEV3UVQe7T677rgZ+XiddUNOwgfrHgplUbTz9mqqmeEpGRSFJCflw4gFDbpDk0oqXZS
/x4o66Pzrc+Shd2cMUZt9fzTzidrk1lsz4ksw46jEavBGDbtcOk3+roa1LwOWhfa5riOJjcIhz54
4HXTt3dhHxi+6JbKK64I8hlXdZSRrzta3hLi0o3vjVvCt++GcZMFTn9lCptAHu1jso0XS/MfpDPj
xt0aFP7gPYtuivZgleum7H9MevkWmE3YMpUySL50PF8Lx74ldDUF710Kx7ytGw2uH8byXXsxHZSx
7sEDLQ0+qaShnvQYulRRGiBYLVe2bO6Zl589QfQLSIsK9W+/rtDnLWKP2NooBeXU3R8Did1hlT8V
LV9YTda1R5lRxdgGau3hbMpmbTlzvx7m6NOIph9dmb0KcnT82n2onC6iAjV3uZvsOCc2azW006LN
OC0RdhfGWGeu5uuu4VlzGG8rKYubZCq2SOxlmLodJ2E4FsRKJJe5HapipOit0u+BT5vJS7WDv1vx
qJIAh9BBfbiI0pezHUnOQa9WZw0E+BC6UEp47bGzbjuZL8AJtVWmXQrpunSL1zWQI//V+K408dra
/m3cV1eBljX4KuGha/aeucyiLuwqJg0xCs46t38UFXSS0pKXaGduVa3XV1PFmhAHZru28XAs7Bth
fhRT8zBqZr7Ok3rl9pN9OTUTvtQdQEscrFyWhKo0Knp58qFb6eW8b4nyAE3SVkNsb6YJ/MXG4jOM
22w34PEamjhbzb54mAtahnmuqnXZFLeF672y7f6Ei0IXoEN0MjjxTdOb86JOaNwQwRMtHFEsyl2S
DpxkMfIRmnbJsQtDqRpDvNgq1p7qdiOKvlGHZB8ZYaaj6bGJlNTk/OZEw0JhbXsJHrXRcPOwGi/Y
1I4y90Wg9pMeNXsysItVE2cXniP6fT/Y2uIQb1V7/WtitxPRYqRfkQ4/LTwrpwQ2o/c5iW7ltLHn
Rt63paKQG+0SPKEeF31euNs8taxQHfpykTGEc+otNNOuKQniz5HtPy2LvZend0kn/c1o24vCpzyw
23mXsOcvkzxlBVJASqZOz2KMbiNDRitPATsJp/5EOGRssndRmPMe2K/uLdL7ZASFaMJHjsbzJY1C
XlJwU87qMijkizeRI5xqHmuuZ2zc6iET/byHHGN6VXWVZxduX+UrfPmG0NGt53ms2gXyoQKD1soL
p2H47DXvda7cO1izAHzyvgJvXYLrGOn8VEaoP5scqooo17pHKETd+3dBJDZINuDLgQ0t2tFycEcb
N0apq6u8YvMZ9M5bkjUaJmOCoY55cAxiujXIhMKxmIJlhZSfhY44yQATU6uIHwqtg9FB/MC+GvT7
xPdBLTmhR34aYShYZxSbrbPQMtPAK9z+lg5PidUs674p1kDgKnyh6q9D36txKWVcGR3OaH2ODTR2
smFclAABU3JtFG52WQkPlJg0Cx9YK6wPQYi1X1/IIBlv4pxi2+5t+jgHq+xy1uuVkVUNNR3ZvE7U
EJztaYTRmbLa9gTOrtQBIDTtYdUOcbou8x5OWbPqGhK+G92J1sGoHbQraehE3d3cJA9GkF6YGPeB
0WikI8c1JhUN7VPiow1LdSycpGBAK910Q85RJ24gEosfZeI+zcawHic6S6hAhuVUl1taCVeeALw3
U5vJruyrulynrf8M/EPLQNxJ4u2Nii6dEM2B3Z+8uABqC1PNd6nRUjkeDjv+DWcVLNMte50Mxqtr
AFXNldnAgRRLb55HTs/4t5eJ9ZyLb1S4V9Vs5Q+eowCDOe4MymK79D7HEYGwGfvP0ojup86z8CiD
X4iR7QLD63XbequmGfWlJpHYSX09B92+Mq7izjVvZpxj4jo9eMyWxDJ0znUEKNr0Rr3tM+8znzD5
PpiCu36PHNzWnua4W0eOQS7ikKTbsn0uZ//V7qq3ZsJUUAl8GDX1ImSwNoMyW4+Dz3ZsCCjZMfSd
yv1Z945cNK1yOEEmwzpNv6Po4XxGuKGBq0JUJ3sQzzJsnKFYaHNP43lGQmqIbjWzHy9sJynXlg6y
PQxNQQzBAGLLyqMMfww5JzWFXYVxEpihVhR33Vioi1j5d3mN3+wgOapAW2CtGflt9qzzOZt7I8YO
tEmejd67tIQ9LoJ6b1UXAh+oRTX4FxpSumfd7VeqyD5E63v3uqfJhawwomtBj/I4cJd8W+CvzAyd
tB/eAdCkXaxwr1lGRSYulZ3QktRasIAKo39v8B5TJbgEzoWxz5JWza/Z2KZgS8MNPlUmRunyEa2b
zk47pmwcTHkrdtuwzkCUdE0WmHvSEVDNoyiaYTOYyWMHD5ZaosvvnDz+DivjffzUE2/dNgVSw/R7
E1g4c3otY8NoYmplH6MmFkQDr+VvLcrdtaOrhs2rx3ZAPrW9le41isGVOWeIRAbtiVypi3jsnZUd
1/a60pIktDp7uGpaVjaLBPLIGcqtN87OKlcm+IsGhG7HcnwuHZdWV/pWE6o32MXPuYPny+iAxBtp
yzkVr2VtLIG+ysumM9aparaNXjobYUT9VXFtUH2iGO3Ut6gc6lURR9pVQYiRVfNKsjzyYRANLt6n
lBQNfbStIve+VcN6csRVN0e7pKx/IreIKMwYV0MQ+aQmGxgPDJ216gOV7rzsOjokv2hicPdV24P0
pDlidREB0xf2riO5KKzePESsNw257tb0NtbRsHZ9493J4C8NSlsaWVDSNrJkmIvcoEk/6pQk3dYd
unVOhWWD1jTogjABnj7BbrTF4NT7iFIcmzdwYV0XU+gVYMypId21a2pbwBNxJVV/XyTAfB4HBwtO
VQhe/mjX7Y+8qWwIv7W1cDIAFuGn80LknFPysbluItbc0c0fo2K6t1Tl7JwMiNEdWIPSqPHo2nxr
bHXjNdVDy3Q88IsoMeuq2Vs0VG9svZrWjYnFFDFA3/Ni2yoVLadyhgvVeHwu9uAqsdBBN9GL0kDi
NRVVYa1KmDL0kyom08gpLYVD0+n2R3qYwVZmDax6FT6fMI9kCbGq8HaJjMqNyKwHs5wIixjnJ8tr
0Il+5tDBEkdcV2VZszQ6cWjk3vvQfGQH4O9gxZWk+dLTqztPEekXVdc60e0CBmBd3DVj+VOh9Kn6
mv6PjF6M2iYezqP1aWH3oLsDNAyreZABTLJ0ln1IF/uSmBwDx3H12LnOSnjVlftCAWLq2zbyf0oD
VIFCearulHB+CLfmsB6t9WDcBS7hG26+7ROCPqvW/mGVqxRf9UW/smYOB51dvqXSfmZIT1PNiyVi
y3Kuex2X3FTVb5GP3Upb+9dGs7IDjRTf9lr287sxJUsMga7ryoDAXg6fxYzP0uTejnN127kzC2rA
8mtV+c7XYuMafZVzsP/tcpWsC9Wk29xptdvo8JC9Lzf49rB1+AGWOhj1PnrRflR4qhulcoCw6XqP
jT7t47x/UQ3ks0xl+z4CXAOqvJL80I1eZjsaiLup9JIr2+9e9KAt9gklRjdMwVpzk2DZ0xuisk/r
9ZCoZWwPEKrquNsSPMkxvnOARnhLOnjZRdv61UWXxzaQf1SHmtW4e0vVUIy7zqB0QeThZm4dEoHe
LjshNNCv+ySu3xDlzmthiYfMS1a6O9vXDvKbtW2nlJ/AcovczLsNam4GfiQvaoK6Oa66WBVb2mZe
BSkHosTR5QLfuX07jTdTYX2zdc7GOmfxnSAZZHDVy+yHSe+Sopd0yL2bkROQxcTonC02RUg+HZxA
e4w56sGLONTY+dJ0Bhr18bU9zqup1uZVgmFwSJderVud0rMt6+tKt43LOhMxCKgn95PW4b/bcdoC
P9g2NeEa2BgzvN272jhwJ43eWMUxTe8g6/fYDX/Xk2jPYUqHBFrhkDf6Gsr6cVsqT4PGQAZHO5Jm
pQijh/hA0GzLfJrYGoh+n+rFKCtzWehWmA2M8Lyh/xklkYfTvfldjjWdg7yFtT3EGIxQQIpxXKa+
mV/GJmzbHmJ1odN0FUNPx8bPVyV1NVVMrdO/xgFXxXV8HUhW/dHU1rVf3qeHaPHWpcZvWiNeIRqP
lqmjv49OVa+I+ykXtO29LYNiaxUaW54WXUWaGe81FhJO2Vt7Ko31gVzgzUmzMmpBdogUj8Xk3Sdp
/zBrHgmqTvKePomyp8sKdQ2wduygR1JzF/m7bdIc8ho4wUFivjhdu5tZpyIdEoYZds0eWoT7YWif
8GT9JdESE5P8w3SCJ/oFOT2g+VV2frzCwkWSr4ECO6alk8zYeWBBh5v5N3vsN5Yc26XZY7hSD+Mq
TWPx6mYcB2VhGbQzh4+p/KxF/tMtxu8Gm/oMvW7RR29oRYBGaTW6wqXAldma4yZ+Iqq70yNedGdk
2Y4e0GPpNm/YV5Z7qyt/uq7aE4AB/Vma0zLRrJnn4Wl0q/4emQr4OgOFTcUTsAxVrhU/tnr1mDve
g5Z7LCG54S6icdx5rUVEZwyTKwN5WkBViXd6BoMvan3olXF5U5k934ztKzKsd+l7hH67PwN7tleQ
75Za0vlbKPJAPx0Io60t7QPcjwplUY3FSncae0HVghTQySiEbH07OzrN1jlfZ7VGaQnY2fs5EKUy
GYKz++DkkNus2SPHR0sJeorTLRDUijAV+iKiNGlqdxRt2aaeaJcLx1tAq6P3L/oc1CracWz2t7z0
V4VzBRWMQXc2oC1q04QfsO0VJVwFy/wYaOnvs7JZ9OP0qQXivQaxXbQ4FC1VrBtXw+AUZCX9LGvz
VUScLasD5hrg8l2BjFk4rIO/vMsq+gZQdKVFebmZmg6sjsZ/EwGqmVIuZhmSb5duPT2mQRdE65gi
CeERfxn54sdQNuOy9NIfsVfgSWpUMcgyNh56VVz+9Q/OXcVlpzA4HomcBUqC4ObJtrvI+uSnmdC/
mVv41k5kj6s+la+mE+8MM7Mu08BcmqnxkzyN4kCPx5Nc8hdtRctPG4z8Mu/pyuoDODp9sh6HL9o1
c27uoteUwzK+SBUt8+iN08xi8lV0EdfOmy5xyBXRfVLbNdvcyMkkvm4s5ms6Lgcnf8x6k/Vjki/C
9dazAl9S06P0Sknc5nBfmXb2reODU/3c9pkx3w1NfR2VabW2C6GRGeXf2apmzzEFadQTq7Hlxe++
60gqZyJmCZlKlrMYyKoa4PqOkiamrLxrR6mYmC/+pxwIoM7d9NaMQaeVk0LHsut5lfpQHlqRX2CR
8QSrKNuPgiCgxp1pznsUY8FMPEFme+BEbTAv9daCaRxxnHSKb/08A3a61scgXRDTMpbrfsjW9KgB
2McrkoYX9PZZ6AQxZamHHKbkrSlJOeROTwZbESETeYzZbGim1rgWhmRRDpyn3EMN09n6fWHpdOA5
Y+1EB/CBXTuRM9OyoJ8UlqZbYk/VmsAn8fatqLLspi2ftPFbDV6sIp3YkHL6iHRwpAKVCykTDqKn
8kc2addCE1d6m8iVMpJiRWPmVlUpObReRU1Nz1VOwDuGJJMpSW+Y5MVrm8NN9eto3RT6N2FV5EJZ
+qpsNbWrFVgMY5QZrQ/2NpLxW5a2Wmibd6K0MEy10w5gWlUw/e0ojAri7HWhnlBOXPQ5lvKBHhuc
gsf8YhLNChOSW8rTT0yU0k2QQioH5waiKjWT9SF58rveXA/VfFGO0odNhh7fhKzlZZse99hLvt+j
EhNMdUh2ITrc99KiaBy84hUOnLWN5vp7P16XxtR+y4VMN9LWkZ771ZvsJ53Ccnqb/b64zKLJChu9
WaTNshGa3KcmMTD4Wu4Kol4o6zH833pqeKWlgk6hR6VSBfOVyZ6qm+O8QI/rkP6GXVuEUWvW2OY6
7fVHOfk/x7ZHKEI24GpYelnAs2lwskpD0oku7Z3TYnTW1fOLXZKOiGBxQNygNdu6SrWlUg/2AUFO
q0sN4kgI+ZX2VM8KkuPF43L3uKtZ6Fq6ZREwgwc+XQQXtZGkrxRpALzOaxan0cE1SK61aSH0Aj5P
kt10AbVnr5xPvNKutIKECqMtLmevokZz9AtFsHtWNJxBfBTcolgKo//WBYrvW0xbif0jiXu00f+r
dkox9+S8LHoBLUezg4+KZqclh3vau/Cc3Kck9zdFrUDvBq0OLSLoPOshC6rLOZ5BzxWDfTw0UPP2
RTvYTf+XRJOQzWjYFrELi2MsKIOpZxnmOO5y/MsGsHRNj19I8Fg6A00lV0vfOz27L/3iFgbxtEBr
dODUlHuvgCHtUCFKuuoEUXhUPUkMIDx+I8uo3+fVi56Pxd/gCf+Z3PsbZfj/jUr8/yFP2HBRA/2f
f/Fx/wdP+OqNqMH0N6bwX//HP5nCRvAPiDMWdg20XgJcDP7FFA6Cf9Cmhk7v4aOND9bBF/GfTGHv
HwfdNQYeyD4R7BgGROV/MoX1f2DZglw/cPWDw6SOg+f/hirs/MYT1rCChplAZsURP7isyrTEx6Pb
oPL7hnqJjmz5iEblDLX9d9nUvy9/HKHdERCO5XrCtHYxxyYGtbX0vRE86Hq2DqLyjKbvIL76j0Dh
P3c5CGt+ERnVegL9EVN5XASdjet566QIbn/5lP+kVv9Kpf5dm/OfSx8e7JdL531b2cMg+01nPkTS
WHX5z0Leus14MXvXOpzir29z4jP8pUf+5TY0LWNILaLfuLyjiJN7Ms9Y4p9TIv6urPnPUxxu+8vl
g4TDXGJx+UhACCJqtNCvgoEuTM1w/veI/8NrOvX7D1/m1xu4hW3bZd1vglksNXzDTTDyQpfLry9/
6vczDX69/JTYgD19wyhVZDxh55otEFHE6zQgNtTzEIh+fZ8jx8r/vKgjBaSacV1pYAZshjDZZSYy
32X1Ub3kq3Q1Luwl6EEoL6MfEOkaFndc0da4mS6Ghbc8F9986k0eaZLKJqKj2nbdRiT2U6Z1L17t
LlCfb75+wlNv8mi+J0Fa4Ssuuo1j9+w5WXwDVYRM3NF4lrk8M2lO3OQ44iEZJEV43YNOBCqMQV+i
WV/EJl2H/O89xnE2bRcn8aCU7DYqgfYjkk3nxtuh4hSnxauv39RfrnJ/WFWOHeq10rfGquZVNb1G
4dZSp22dOfMpraDwXihhmJ95ktk3KImzbSdoyypDT5cIl+d9hzOVxMEwdp6lP/ovsSFlOMy5HgZN
qe+zDkZZmKeN9wY9JbgPeqgBGoTZ73pXA9Rxyiwc+k2jgcpotnrwMseiuSvyAsmiluLW5UNgUlph
7iSOFyTz4PIKTbPHlANW3qjNZTjrFSYUSatuYitI9vEwjh9p4dBIAJuW2SJrTGplTMsvrajLrrpR
40wvErd7RB4/34rSrh6/fpcnFmj9aHnoSqOEzsjnagL/zk2rK5LJz3ymU2PtaGkQnWNWM0jIxnSA
UH0ftsj3DEBUdP8rTfq/l4RjUbS0Ji/3zKLbSKNuQ7qAIG9TecZr9ndnh/9c/Gi20xKOsDyvuo1l
uR9BmvxMqvmqbtOfuea9qa5Dz9Bt7KD5/vV3OPWyDn/+yzKtq5zSD2bMBr9NOqk/x/6nZX8rQHH/
3vUPi9ov168Lp0qSjsWrjd41p9xU0XWiNyEmXP/3CPqbUu3X7fhwoT/NyaPlCzzYD8BzSaKC2udq
RhgY26I5F1b559eDIPT3n5/MlV/JhBnvA+J5NMDZ1Q5oAPHp5Znh+ueZgATs91uMXZvNUmUsjSIS
F3UcpRQuVnFmrBqHcfM/3w+CtN8vb2pVIwsRM57m2V3VlYvdqOdGOEYAxQ60UkIVAH+7BG1cGKq1
NtSzHiYqwj2zg/75A+Hr+vsPyCe3HTMaLZukJDHF67fYOq7mOvhb5wwrOBpgsOYIQ8AeZ1PSlujm
+qlNoh8Il854bZ76OkfrVIbChYoUXh1yCNrw9N39fxZPJ0fu4Qv86cscrVNYDs5z7wzMZgrJyAuB
nRGDhyZ51LN3LsLj1O8/Or6U3dgaTs5iONKAzd3LNjvzYk7NjKN1CgFULovDhd3KBOh4KUekbrA7
J+vMuDn1eo4mdjNadjlZZbcheuyycnqQmPhunLVXWVSXduKdmSAnXtBxrKOrG7OTCIanKAXE7Lh9
SOqhPrP6nRj7x/72RqyxW3s0ZfLOvdLn6h5whKpHVGfWjhMfwT+a3AWCu4xGAT8ewqVnyosIrCNU
5XQztPn91yv4qWc4mr9FnRUyCdjtovpdYHYzjy9UDmde0KkHOJ69VtMMtc5uZwQYjMbmJk2q24lz
Eg7al1///lMf+GgGN6qqok4yzTjQ4OQQVsZ05u2fejNHE3jyMxNeO5uDmeLgalzwrRcSSt/f+91H
MxfPQ6Bhl1fTHkyu/b7Cf9n9+PraR34H/zpl4LH7+6Ic57INbFgmm3448GB1h7RSVY9I/BIiR7TR
xF6jK4r3qOjybd6WOgSZZlhqWNls7XlW9z5M+Dcw8viizzq17FXs7ufYjZdIKMsN/EZ1Mduxedk5
2bxPg+xcNNOpAXO0Kkwp7veuw3LfVQZKsnaV6dWbmmjlmH3/95Y272jTl+3QmtE095tqetLct8SY
V4MeLMrePzNwTjzEsao/N0dz9vyh32hRAQx47cYHK/Ns5WfnjDNODE3vaGFAPebbmcUjREMKUauv
jX0Pr/gOS/P48+sxdGJeeYeH++VkN6LnM6KSW/QJpHW2LhG8wdc7l3h76h0dnuyXy6NFK2wjz/vN
4F0oAyRXdmEDQAGhaP33HuBoYejghRgFcrCNZ3b3ZeMsM/1couWpH3+0MrQZrcBkBuRyNbEQ5bUL
TWQ2mByTHX7940994OPVQRpDbMYxQwjOwJQgu4YgDQy+/PryJzbf/5HPUdXQveH2bkT7bgzjYupf
rBEtUvQ8eA9f3+LUExzN5K6wy041DTgabD1Xdqsyq29nW5zZtg7H5z+crtyjSYzoVlldX/YoEIfp
KSpzYxu1efCoiwoyfY9jB9lWxmUc1OrMRnPiox/nJmWmShU9JE7acfLuxqgIaP+XSH2J4RbGuR3z
xJc5ANC/zgtDJtZESGG3wXphQSzuwnHf3CZYZs4IKeLMo5yY28dmh1EQ+zMKNM4V5oG33levAY5W
Zza2U+/paGY3SFhL0fOe0vpR2Y+qww5Cvs5nMxtPXf9oXo81oWk4MXNwRJke6kjTzLa7iYp0J4zh
7x1O3aMJjoNybUfV4Sv0zybb84SnktRvu/mzMs+F3p36CEdT3IX21zc69wCER2qayvfEOxe4dWLy
uUf7vzUPGlokrp3VNwlSjniawkB//npmnxqiRzM7qQa3tAPWJkwrdg3sg8F49DGuSh1Y0tb3v3UT
52h+F5ky0I8DYDtes4HYhcRyfm9HtAOTqhCiIoz6+kYnXtWxTz/u/CNp22a3mYZo6SeoJ6NiaXrn
XH5PfOVjZ2Gvr8a502m34P56aQfDDr+NM4P01C8/TJBftlDg0GSqe+CiXsO7jIQ54bSrprSXX7+Y
U9CCc7jvL9fXVKCEpevUxnmfPSuFdj8rWg9CtjDv7Rirp3aexkUyZsGtUaAnLzM+j0Wk4JlN8PCt
/7DGO0czXWtU0KQVnwbhq/1GcFVOJHi5sYkQ7TDLO3OXU1/oaK5PSdpobcZJBGKUvzelCpYyGswz
b/HURzqa5c7gykJL+P7jUGFl4n7mlXYvPHn39Uc69eOPJnpgjhESnBl0PzavIb7AImkm98xvPzHR
/8LJfxkASPccbFkARxB5Eor7zL6B9IbizZQLH9nh149wYj23j2a6MUgzmBpfbPoWgwWXUnpVlNiE
9IPWf4gYHvLX9zm0UP80nP5y4/vlceahMKcMcvYGAu6uhoVm4sARTPrFFGvrbHRgUBZPXjsvSro9
Ks8gOrXPgfj+9e3/SvD8w2i2j3b23EbUaOaz2Oh9Lkh2NJH5IkRUySqooedifVJDEZBl7FxZdhMk
i8pEZyScBmNDW/efC98hTljX/M8ID2iIWr15K5NSvykFurdJ1/s9Q5lSEtU4Lj1xjyRQvSrbErss
TbXPKWu1bJFmZrDS5nZ8xCrSWihX6ajXYvcxhuUZ+kMwPzbCTDb6VOLe8/Wjnzir2UcLVdU66Zwk
o9jQGOYX1O33qZr2Ee6Y1ZTfzsN41ST13yvujiPcGiwNBakmGIWkvbsyXe3TMJ1v6N1RBMavXz/P
iXlxaOz/ujBGZj9PAo9ENNyITUTDanQQcizKwtwWsGEWg4Gt5Nf3+ssD8U/D5mh5Chg3NnpTbK/i
9wxbr8jH5NIyF7Fu7xNqexPB/8SnK7vhkBiwSAIvHEYAixg9fOHA6yW1xe7OTKITy9lxrqZFX7Zq
EEhvYh+vzNjq82V18JYYzOLsvnPq9R6taRL6cyILo9qUZa9h71UY2wmJ6IIEY+u2G4d0Pcq4XXUk
nSyzrIDg6evzVjWFt2r1EW+joXI2eVEQGwwD4sk0+bdgcL3N11/k1Cs4Ov74En7ZjOpjk3WaDBvN
QrfbjflSBbN1Zks68QasoyWRugJCZzoVtCXMBkp21JAm6k1W+h0DEWyOyI0dlriMGWe+6okuOG5G
v4/oYjIMLahQ3thx/xKbzZ2Ege9aDxzld64qNq2obqwBPUCD+qC2Vw26vDmVa9OLP4cAgaNJSLQO
L0vg06XD+3M9Fp0clhIM8AH3ApGfmd+nXs3hz39ZxBPybbpK+QbthprIcGNbZdVuaJJLtzQeKha9
rz/yqdscLVkRiTmuS1Qt2J+HbD/QyqtMQ98++L0XCvg7+iIwenP19+52GGq/PFRpNnk3Zbq5yRpr
vJKWllyrcWguS2iPl17lEZGpDd54pgV5WKb+sKIcR0w7wVTD3MDZZuRwt9W98sVPG//M9zlyMf03
9GgdrVdt0UeNpmfWRtWBt00gBWxlrKHlyoRlhDY8t60EfrgX+PJtRsus9okma45Hg4aZWhWtzCYK
cLeponNI64nt5y8T+V/ebo/xSjV10tpU/IAgvsTP7TPC38qdhtDIimfacl9/xlM3Olq4rE6vYmaD
RS8uu3bre/KcQ8cmHkJ1eB4G/83Zme02jrMB9okESNR+632J4+yp1I1QnUpLpHZq19PPcQMz6N9T
SYC+bVTHliyRH7/lHHMFhOM/rhBXi5DLLK8dtrG9HdICOIS7zkt3Y3FyYejmlnmHry/ok7dAXK1D
TR5pJjU9EGiJIrPuAGswZ49pi1a92Un312C10TevwCcPpbhagWwAdDg+HbF1qiqhuR2kVBuIzdfX
8dkfv1o0WklyO2kTsbVrJR+yeFbHkDaC/3iXrtaKJLCa1sgpbvgyHDczzUp3SRPqvVdH4X0/1v6z
PTbF63+7lKulwr+YGQAT5tsBTN8FjqK/s+Zdvu4floV/9oZ/vSazo4PY9fSwNRzJ5Gq9tn28a6Rm
U/Hr6+/+2eN0tTTYrhdnnlVmW8AX5koNTXkczUuvrZFFv+eim57NcA6tb5bwz+L9f4oj/7ogpvMr
O1c1/TOz8raMj/m/o3HQL54XjYBeAFqXJhxDOUgcHvxLvc9GiIJe6TYrQUgOpkThRvr62q/4rP9v
XRRXi8PQMGgIki/bmqZtbKJUTISnoYLtOSLlY7S7CYMT/OLh0QwYiF4nHFfeIbkAMvqP3+BqzVBM
rDJmbzLVU8AA63H2ZtVGKg2kKQf0JiKxvMzDQZxEuGN0v7/+2E8WxeuG0Bq0gcf8abfN7SLCqypL
EGywW9EOMvk2JuZtZ8bZg1mDvfj6E+3LBf3hSbau1pIscJJcmW6/dQJCJaB8FdjIoXTAxLVRvOtt
ozzSVLKaww4s/7wdQvikKI1oKKuN/kfptL9bJh1jtDyMTtoeI3BthDTCzDUBN4F1vSEKbXYRQfAK
Mlu6ykkerSMDnlQbCXVTh1X90hpj9Dgks3tGLiiZl0+J4r55mi5v+5+uUPDf//VoQ8a0q9Yz4MHJ
ywB67TMpDOvIvI0LWT98fRs/WQ/+SQv96zMyxvJHxtb+KQDpU8tB9STdkpE9v4YY4OYjE3Vff9Jn
V3O1PFdlXBrwpmBiOdrYAWLJdgxdKcYy1HcJ0U92gOt226x3zSKNAKKmsfvL9if/B26b/5irtK7W
5JS5/srWfs8kKUPmRd75e8PpQ+RAeXOSkVL3TjO130Rvn71Plyv818+iza4IxggtJk0/DLIlGTNG
IuZ80MzzfNNzKjiYTpQvM28YvvnIz36fq3XbGeZmMODQbitOuTul4QPSH9JtEtsJvnkErgTR/295
/GfZ/NdlSRMEVjVrlkc3G7xlxdBryfR6HL0rEtlnI2yMCx/JtH4bLOsUrSywDaE92cUOgn23tvpG
f7Off/KsXDezjnnU2PSTZ1u7gjysWSeUXH/9pH/2p69WprDI4ROqON9K01tZ1fuFnPnf/vLVOwTe
ChT5TFxAnXwltQL6MX3zpz9ZCMyr+IajoTHQJtXu7QgSROsxmetOTQ5g0R7PYJjjb+77J+GBefUa
2XFe9qNB4FQwyrKtQbA8mHZWPjjMPK6d3ovXTin049f367MPu3qN6MMdgtqdun3pMssNvpH2KfCq
kR+uclpKmEc3vwtEPnl9zKvXJ86FWYbMX+0TfqMEnlvf3fuM+b0EeAyev76czx4s8b+rAuknt0at
3u+zLKmeeljzS0Dsevf1X/9ns/7DfmNeBS/1BP7EKYN/hsjhNmeAD/rOeJsCM9xYk2NsvDpjHDVN
kW6NjnVyJUTckqlvKLDusEeAkN33nqzXvT3Cts1MOCrSSqCsemo3Kc5lX3/Rz271dYgzF7rq3cTe
M/4p6HvpfOPRISO4HermWyXsn1dgcd002g1hEkw6KffMJ3iHlAmgdWkbxUHkWt3kaZH+CBOrmBdp
WzFtnTnROeup7BlxMa/riqwKRenMX8bKnZvjSLSxhp43XMbnZL1TXmF+1yXyScwpwqvbkQH0dJuE
NzegWn6E1e4zQ+1DSFl40of6PEHyTzNIPYVQVbyAhOrqBR4WmFxf/x6fZAPEdftd27SVACLW74eo
E69B1Ih2BXyXiX3LgKGZUKM8htpxfgcxx4Nla+Xji9d3VrZWIQiVSA09tEgO1UwTNGTZvlnS/vyc
oAj/39dFVSVJJI+335v98UC59NRKzdo2+eM3V/7nRRNA5P9+QmIyIhhYPW/MIKwbpYR/im2n/Vk5
lxSHSN3V13f4syu5WpzdVpVNN2bdHjs8aP+xmF9hiEK9cPX0nRjws2u5fPa/9ubeK7BxKu5WH8Y7
f5DJCsjWvOz6ZhMIMCVfX8lnr9XVijyIVIRlBy69BLQzQXJ0zNu20ul9MkGPykq7RIYUTiCkBAbi
rz/zzxVGca21pOEIzHLRdXtljcaTrxmrXiS20kxS5MM6Vpb46Vo9c/JWOli3gdFN/y0pJcKrBRth
EwyKGCyHbwzltLQdpY8BjHCm9eEYJGvOKM5TUF3yVKmiKeSbm/xJnCWuDUiggno7rv12P5CqnUI7
PXb5ZHirTsQV4OzGyXaelvoY9WCn6V4uVq4NoDcrCugHfY0K4Os7/+f9l2nH/32mMCAzKkS1aZ+x
BbxGcMpWs1s7S1n2JvRpqdchocD26w/75Ge+7qM1S5lUMrPmvUoN51jhaYdLPzYHV8aXSRx/3qNE
TzdFTf9WYsXqm2v8R+7+/2+bOAH/9yJVB3W86z3+/JCM66pp2lPehPmjkInNvHrt9svS4+SYV72/
s2UXbCDYBD/ddCpumooqS6SsaKVjsziYU+I9ZLLP12aa52/xUFi0Fo7ZIW8jYzGDtPYZhW+yl1Em
48sUheKlGoFALlokC2dI1DN8Hb9cg8+OtmRo09PUxgVqDh1FtIdgTmntCVz1XNQHe+jck8qicPP1
7f+kk0BcC0WHAbPE7Cp3n9JpDNsimNt34RS5uURQHzznkZrgJ5XB8+g1VbdQbhPcgUsMDzlYp+9a
5e1LsPKnX+MqiAm59a7jdM4+CHNQhp1gK2TPSyGrYBGPfxPlwl7yKkbeQQjHameH1bjOc4d5PCwd
ejXrHpD/mHTVRyll8DLnXg05rR4xxihFaoEhepGdotwVb4MRBLdpJLNHv+XNYVA42ybSLjwY1GP+
K5hn2axKo0vOxdilf4H8y++7PnBu5iT9Vq/9yZIaXC3cpZHAT+n7eV8DsnqP4rrd5/AGGcqFgo9+
OE+Mn64HgL+CuwgWvhMfjp3Kkwfo/VG0Pj1bre0G27DoxZIcp7sAesd4T1iZ5lsHj/6bTeyTDSa4
WvqjXGRRSdyzN0vrXo3BsykgH0K2bZs0+2ap/ySGFYH9vy9joXxbKsrh+6A0sn7b5AwaLDUw20Ol
Ojtfeahq7g3TtV/S3JCSDTQ2n4OwNp/ZxoO/hj7pd0Gdkp0OWidUS12JDogFVoY1zdzta2/EOeDY
OJuevn5troyZ//dMLIKr8K3o/SSbUc3uDXhMO2rmfg12z8gf/Kkbjm04QVgoHGG8Dt3s7CgI2w9u
Vaf7GQjfPaMUgP/8Vt8YCrNCNtSuWuZ2PkImAPRyIUeUb2IS6X00K99b2V43ra1/oAfezFigA4Bb
7gc/Gf/bj3zddh0Zl/WoGWa+nj2++/ZU/AVow3z0JzeBeEyd95tl9/J0/+E9v26/BsHU1kNQznvb
no270DGttzpsoh+k4mvju6fpk8XkugO7seIobgDZbXXflGLpqHXGFMK6LYAKIrM3lsEEMZJKF/w0
3CPVKxy/72K+T16X69ZsiIqlV4ZGQR7dZKS3qu+9MdlpJ5yXQ5a8fv30fXYXr18Xw5WeV/R0V/o4
uYrZhCeMl3DRKRpT/9NHXPfwNn3UjJPtWLtyzPwdNkzrtvDzfA+7Jv5m5//kKq6bduPZT7wqaKyd
SKd2g4yv3vTJrLcM+PffPNeffcQlwvlXdEx0lrVg5QHMp924DRvZr8lLhRsd59+NvAKEvSyFf3qo
L5/+r08JLrbxzveSXRjXqCHRJ3WvWD6ntT/o6NkN8vSWh8FBuQYy6aFOAgA7Mpb6vYSZ9ajrxtgB
sZ/zy5y+bS0uOa4t0JXRARGTCFa70NU32ZAYYtWlWFM31mxkpwxjnbNhlIE4cFLGCPdXc2hl5LA1
Fp3ou78jVUI4dAobcRV9burObQrzo/K1te8RG1WIs8oY+lPjwNmu5n78WY6leBQl8C9AFF5AB+kY
0ubczMPeKbpxTSxC5wqIiocod8z7jE3yBgZ9sFRVmvwtg7ZEozUOBMp+bJw7DovsUk0ElbVrbFyd
os1T1LqmAQ9TWVRgXdN8qitA1YCbO6aeraB/riodnQxf2U9N4M43Uyf1uUpNbHh14EA2BuoMWDdC
uXWsfK/e50InJ75EdxdXZhDS8W2KfZ1e/mlJc8OP2qtsUJFjjlfV5Y1fjGld+ZC1p36nMiZkT0Uc
RSdLNvbHPPVsrGbSdidvhjo/WqX92vhOvIvrJgHH3YXaWmvO4e9GrqwjjC71I9Rx9epPRXlvt7a9
Db2q8ZedHt0b15mMxagb66fAR7J2HdvZgtQKbp20tvVqtO3mJgL6fR9RB/8bMgTVvSw4wNOJP1Ii
wXlBo6V/hw2pfW5de3oxJ+cliux4bwBaZIzfT9P3SjDsI+1wehDo6G58+KYERbE/7C2AwOuRs+3P
kvUBXYGuoqdh8kBbovdwHsPsYnmpETmD4mo1N5iSNQKLwdnXcYjNTLDxc7wf0+aUAZLcs8fa58i1
U0DIsEFBGloK4QQMerUiDsnnRWtAbJ6j2DlA6vfXkcPswi4ALb9yvah94/6r1xaZM2x4QasDlN1W
Af5Kw+aFLET7K5maSCH2rewA2l83oWwyWsBoc2L7xWYC1Qo5jrh8BQE/SHYqdtwbmwT/RM+NGT17
Q4mYFbY1uh07S+9zWxGkei5EyaUxtU23Es7oIbItJjh0jhSeXJdZrg+tZeHJsPugPZH/C5gWFLm5
IBkyBSuep+AlaIKZL03ojwEMzvouxhXTkCkao6NsIvmGosjdAwuL9EKMmV7qtMc5o3E93MSyjR77
sfQuXTHxsbboG0xqN90LVWDrQ3ncOhePFMaMLomGfMGoUHbre8TDKuqg8PUzTS0E3MZGFlJffhEb
YKBXGS80gVZMR3uXYhc8wKQtxW/d0uSB39nGEZZCynoePNn8AmfrxCvLiKt7JqrVO3Lq6Mhjh3HX
uxyzoOv5p35iZEbPFQDWxgcflk7BOw23zq9Kyg5IUj7PW+1dpD7W2BvLPm2Cc06O46kFJ/7iSDAW
PtHzjzGkjEMw0byIuWiTVYOg7kLos7KQbgtVIBfTQJ8WgB5dzAWhszNmaYl15zlOuCizIvmLKka9
mSy33rQ5JqpVllomQa4W8ytw/u6jC2eBQaNPwYE3DI79bShUOk0FCLPwZfmDvEjTLAskBocc9iG4
vXp6dXlFXqUZGec8qaDoJU74CiVl/AgYE9novgOGOcPmv/WDwKdZcJqJvbsq/uhi0QKFoKv7ZzNi
goLDmTprf4zC58LPmp2WZn4Xdm12xFQYvM74DM9D6bmPMusVlO2qCx+DPrzoOkvR/iycAKhbMmIT
qgrzgk7BFB2Myr886bGh+VdRxv12gYmXZmple6ZoGK0XAsb0wjen8RjmJFwYv5ubxcTUPcy3aU63
ZRpUz27eTHRCxSyjqc6e1ShhUouplS9RMA/BsoqiYjcYE67vwU7qpRB42pbAyLJ4kSV0MSCa6Bo8
UlXWjJvECQp/MdQ5FoxsNBu9aC2IdmQc8vK1ieI+3mWdjdWXLnTvWYej2M2JX34EbtiuXe4VVgka
htEnTGVz56V5+ioInt/DyO8iSNqsBVWWDG9NGYaoSS28EYYVjc8J+JBTMzXl77l0xYOQHZqE7EJJ
bKxOk68OlL6NqlzeiMGD9mjV9gB/MxjyAQdq2P/CuEjmNMLk6DMlMnfFio5/ftWWn7LE4ph7J+Fh
1pAlfFN6qVH1dKm3xDNkkvBp44lml5YdeRWVyO0BpmfJIrd09VBHnV4HhdE+5p4uLyjwJtsPXohT
LpxL+w4q4Lxhj3DOBUHTPqsaGk9TzqXor/qpYjzTze/ppzJ/gZtwdhykSuDjaXBmb55vgwBFRxLn
1l1B1gB/spnv03zC48kIxI1nKXM/I0dde0WabQIK18fRMcRZFX16q3vT2iVtRb6IfTlfduVg/Mhq
ugetYQokhwhKoZagq3hJ9yJUxVwNsBlpBVOLKhDlRnbw6qkjFWtcGDyMjgiWgwENN/JcD/OCYFfx
8uo59MYWlqAnYMxCQePITpaqPEeJwyPu6SiOAMD13nPV9220Ul7KiujBm3qzLHZKxDrp/FPIICph
3Y40VFOn1fUCF2C0HMNInStJ4iub5xK/Q5XHy8qq7B84MIrbMkIutiBaQfNU+64DDzz0auQRRvKQ
c3I682PJX3YbA3n3sra5tXsTAnMginDPESqAEB6yhpdZ0NxihaFLuItgfi2zSHsPsg3jtTlb832T
IP9y7AozYiLcWi97SrfPMTTmp4EuOHoN3EB+xOxez7qyirU1GZrXrWoe+nqQd8oIhsMEezVfWXEz
nTsqdS96yrGVxo1xHHNzWvdQs381Icv/AjaXta15AzcmOX8o+Nw/kSFqjVzGfnVEMTfACrMZa6gR
7AD10phxFWBeSeER+e0lFzBsuqmWsISy8LVLB+cRwHPzGAoAgr4wxY+ictON2Yhq642Y5YJU/7KC
zv2JkckIFkkGgZmpIUCKCobDg+fgU4gnp142XWztYs+8gBpDcfF5ZU5XrlSPkZPPD8+zaxl32hN1
vMXP6KJ/ccacsNXjl9k7XivOPDs5GoTS7uab0k/7Z+kh632aes25zInM2Yf4mKu3EkfUz6gW3pNB
PVsAJm2hP7K7gv8Wrkkux4XkOKxg62Ar9AlJ91IUzPX34ZgzwzO0+lfpO0b16I++BJyr8/ecqRfY
UCWWiSW7KQ3heZGMl55+i2W8n3rjsYtNOL70T5TOs4FkNNj1jhnaeNOpDUlZd+vGbbt1YEXOY5kk
GOgSaJuLKhzMUxqExaYPQuYSQl2BvcEiQGQ0Theydz4lrz3h8gZErnHSkIPvfZozlpNO1boJaiCq
vrB3JtxbeyE92/2789FBWXwrVCPkl+MLSl2NLVJluq/AXwb+MimK/KGEVvqsWYG3oKvFybZrP1h3
ppP+wGhZnHtf1i+RruZXUGwJlhUrPbgA+fdZmQJGVIV1qHDyUuphbzk4Y93/qms7u4+V/1Jjynhl
icz3UhkooEo2pdIti5/Amufboh6mDdt29FS3sXkwW1kehwYWuTmb6t6XwQyfsQlCcJ292DtaxM+C
U8QzBqqC9QLPkeT53SRjR1ltci24kq6I98CejfXU4UtbeUwyYyQBpXAfOxIVS4oh6MENWGoXRpvM
9ipkGf+YOlYESPTlx9CpKVqMU4ey1u4sawWGezh2Zpau01qMtGfn6K2XZQTcf5kEuiWBWUUcNrRE
69uG1f2k2yBYCNdA32YWyc4wzYR8Dhsi3WaFlIfZELglnaS7reu53Kmxdx2aw0a8eTqgm2lGFPTU
w5k/Nxiukc0NzOOksRU8lOPAS+D21QqQxvw8J276w0hG8ymrrItPu2qLpQuG8KGVTIlEIG9vSkPX
h86w8PLlXrscqsY5oOpj/i1XkdhetoZ9OOj23nMp27KVqt9xo9njkgE/lxTzujds8gIRneHjOF1A
s8rPTwjnDJDB0bjO+oj9ktWhvcHzFI5UG8Pq1kUbs5GRM8Mj6DTT3+hTtkkbVGcdDepikG28I2jE
i76krIxTY1jJg9faztGGzX2TRbF7dLNEnGE0IdRlDcW03O8DxvkfpSuLDEmcjC+26WK4i+fe3Kqi
o5MLnXK1h+9efSSDY63malK/jbxKX9mxsUfw8AA5sBwbmDtHkAEBySFQ8fjSdhfDZyiSI9pJ9TAi
SgsZzEkVTYtNOqRLs2htfyEbwz/BTKhwhUfF2yCNYGdQ5yRWlhNMjcYDs+7hgDEXg+oNa4G0Mfxp
j4Z3iv25gq8wNrsiGi/J76EGO+415kRqKZJPo7brTedq+0V7Rrbl+D+tqaLOO6Mu6l+kT3Ji2aRi
So4HVG6qNmcIb6bEc76Ipm7q1Aj/qmPD3oVJPBuHEK49WhhTJb8TP+ltWN9ODFZ0TG8UKLx9MHby
PURC9VcYq2ldMJW0dEje9wfiK+zRBNfmCaWm2BeWDnf+pUeGMf7oMRBJ+VwT2LGzYLI7tFPFnIDR
9Gu7wfHO/iV3WEV5w2PL+j0alf1bKc7YaOqdJZ57LLc+5s8NRsPpyUmH4ow9hXJbpB1rXDI5Zy0L
NENrsgrpnk/VJ6F988DDEKAkDDTUe+pogaBvjGeq3Y/McK7JWMw3QRzUUOlmp2RKJgvH59oy0rs6
QB0sU3QUSW0whNvm4YYmUOvQcbI8+rHHu9g44U9fjG21yrwcwZhXJ5W16tQl7QbMH0tRyUaPZQNt
7saW9nCrUZfEVEWr8qZPwemv8zjnHdIWPpliTFD3uuFDQsfYpvLy+C5qQAGjf5tPuguGm9rkeIdW
Q/6QczYtyxSZ3WwLtXRBE211kiCXMFysywklSVwe06ZEMrYVVCu2NhOAknLGxKNZAJbc61R7BRX1
OMXdZYom2QY+qrnFYAwK54Nn7Ps6Tj5QoXAGZd7sECtVrZQlx4f8QgRPxrJfx9EU0i86BDsvleNp
8gfHZAI3ldui7sNj1yQJg2qez/846uQIQ4MTrxdF26mM3Dujk5Mg4zSTc56C7LagQeQ+biPrUBs2
fT7pKE+R7Yqz6yr9283x9pycPhDncPJA+La29l7SLm/fHMsSfw1aYZ6VYXFk9aZH2bEGtJlJP1Is
gOI1y6VmSX3Pp4auKhth4DGdRqQrWtb71GHXHO1GvGXeBUoQk9r074IMBvXGpUXho5+a/tbqZIHM
kqwPUaKLWgGwZfBgpsSsTTGGxY6R83klVd4/cPoIrAX+gXGdknjdcKYcDm40+weKyMY6yqfwgPVy
eENFEN8T7bSbWWHBQG3onOZWJz/IezvJUluhXsvIRaPTJBTA3IjxvKaQHxqY+bR0bNe5dcI86yi3
a+fIhAGKbOQnO7vNulNs5eIpGUlFL0rlYr2Xc3VnDV4xocrV4rawBjZNXxg3feLXW88zu31L1DWQ
pgnbM83985n8rrWCrjg+S/pdw+WE9PJmMnmPWXwB4jMVSydNhXVzlmV6xv8QI/hgFovaItzbalmN
pEBBXJcl/kWzvXD6RSaXgz8Xf+WVXb6yBprngQzavqF58c4lgnhTlm7hhTfzfRD21tpRkf/YamkM
K6sO7CWhgfcclsrxyAd46RHJwEA9Gt/Iui3dgiyjtm/rvDLX6Ty79+wwKFiVAFRCnDO9UhSxutXM
cW6ZmqVSS5Jd1qZLW2s72Lm9S42xOGbazO9lJ+1lIDExqqDQx2wssMGwSK4qd2IRmTPrwcjz7CF1
S/k7LnLnWNdyfk+7njMxgm/3ccDYswzrfloj3rYWST3N70STCYqAcFiHdCeuHdKtK2ka0cr3Slw9
fcNMO8/wAWWv4Ow7iuXAUOi6qDHtmboBrj619nybBkX8YrAOJsupK9VW2mO/MbTuzgxmjXdgCua1
ViO+sqCuiLtS8sFe0gdrw7SQgyUXQnjqD3RcpXl2qw0vZpEP0ocRPCOqYs9RL20w9sc+aa3Hsmv5
l0aE9kWqQD5J3Cy3dGo15KZ6KLKFw/mZOjOpoCLGATKmebBTeBrdRZ5k6VMYG907Zmx9E81xlazM
gSf2NIVpRNSZD/6yrWxShQMqhHMdEXUvEZ1FvL++3LQWbo9hbBIWF8/Mj4DFO1RVNvKsVYXkpqBB
gsWs1wCx7U7wt1zLe05SPAot7ULdQifNpQG7HTZ2hJQpN9thR9MqPeUd+bwbRdrTWA5lOL4MqRki
Fy/pyrG0jyKs1tEjIZH1kIkWbTXfkSi745mMZUynZpE2ksy1J9OfJBoTnletevJpngq3pmCfXiVm
lFmkfpDlVnTdbEn+9cYR/mXor4vM8/8azTK5tUMj3otO2/feUE3huTXQFFo9feRPNtr5EPGGxPUj
bWG3N3Pvz+T4LCyq8WOPfOaXlPO45QTNoVuMDg3YuESDluRek71ahoeaqOT1jFF/kope9anhks1N
o/7kXY7d2gG6X1DHRHgxQrqVggA6ZAx6pA5wrDA7ckp3XXeRCQRYhnaTZetffEFmbEb9jWdGU76L
NZsnR5hQ+FG8dyKjz7Cs8KKuTJf24MVA49g6TetALSjqxCc0FlHxYNkSe0dNXmPl6yQsVmqyo2mZ
lIocYwh88Xeums5cFYmeNDeItMKhHieGj22s9t3azikVMuYyJDRlJt5kLNPkoiKww3mQC0E7wzN5
P7QKtU9EvvXMsRgO1EjAxcfYg42fZV5RHBNTvmEr7n8HlnT8t0LZONSTsMLD1+XSVVvb0yijaquv
5n3fD9ajJBIzN0A60oERmDKbyWlo9mPMA85KzhrfXHyRjJJylQWZsF48jG7q/RIukQGahkmeHbTG
t/Y8hfBXi+KcSKnQdfLQouEtXlSi0pVNknPlD910EFHE2WYUchNATkUQ6RvkzEencckDKDVmWDNF
ucsdA9kjsdjSDLyMA2LZCRwwqB42jZ7jByUaVaP80PYhv9TRRo81SldTtuksd45XtB+0t7WfNN6O
ZAoOWPLWep07ff3W+FP7QaK1wbQaOWBnSS1iPdbI641UkiQS6TEVQk0LL55mRl/deaW7GFcvzeZu
dpvJcfy7dsZwF3fxYPKSFvJ2LomCpDnTBNGIONmyuoGiBqaz7dXs/EwGpXbdMMmfRZJefFp0rpxU
VHU/6R1Mzzav50MSIC/os6D+mNMGhmYn540YlaQBXRlvLIJVsoS5O6yH3kwPiQ4GjmOUZX46ijGm
eWirDwGcn5SiPFgMty+ZAiNU8pS4cWpj+rDJ8LhLW4/Vc6tksunrMdm2qsPJ7pDA9eMiOJC96d/Z
DQbyo7ZmXeFHSg+94dW/+jBNjqnXxqjYcq8UCyexhh80ujhY7gQ8jkuLXrJkaSCN1zFn8lFxBpwF
+hKnWUi9SACqkGeyqiNphfCgRdDlKGu1+dgWuLxWUVBdvJESrWRiJh5ekwhlUKJ8csPe/NBQ27+Z
6HJ9dyM/5kvmdKUMvdEGi1oK9IjtaG8aoStSMRHFs8LojohYkr8FYdeaFO9lK0Q7uGjjIOiWTpCV
70avxS9P4S+sjLL4BcU+fWfEsNnV/UhHZoRZetVljQi+qdN+Vt68/Pd/lTcjN7Si0Nc5ivPR3CPe
ddamGufvGpDcf0an/1Q/veq3o8uuzSNY61sAzjUpNW8+51YMRaaU1rRJotrZEwaWz92MpzdmuPgQ
Wmo6SI94t1JZTFDQyGZpDeT2abzoFsJbG5b1OMbFZsTTGQ3v6UzTShGTP0/oyIIH0OOuyDkTNmm3
bcoTwP8dq8R6HoGBZmIVyn5J38/ahzkusuqeiaWd1s0piIIXj39Djo1GyxiXFhZRIoGDil0MWKAi
rPDOl8ParliwceZ4NtFwVWEnYdafzYI2Poyd07jBlLmU43xJw2z9pDhxTsJ7S0KD45AX9QtlhQtV
ij0CQs7v7ltCBOe7iCVk8+yFFcdk/3femTdFSvqros8MecWCQg9eDLUYI2PjTOaH8p6NMr60QB98
PENh1u+yC5XZhXmS5Wu3fchmSmxmY7UL1ZaINcqjmOenYBg2+SzOSAI2kXPIIlwn1l3oDm9OU72P
5blnaMosNLaruyH724l+S3KyZHlH4g3WDIsUgUUdDB+y0+hlzBCfSJ2djvUNBrKPwsAfaFTLmTfK
jXaeVa+Fu20FibHwqSFbHwX1Kk/vU/kDzd/Sys9Zq57S0tk2M3UO8WRHKKM1OE/SOpP1JqEDV6ph
1t/b1HWxx7jH+bHwVonv7uE4UhpBUz6nqzj7GIp6NVEYNON7QFibmj6hqmSjwcKrvWAZ6Hw9cvpw
BGLwlFkhihGoXmzL3JZmg5p93KtA35AhXej4IJof5dSvvSzdikItcmyoQ4ijCTtOu6qL+aEmX0dC
aIlaNWo+qFCQoDi2Qh6q4RyFwE67XFO9pxZkHsf2xfs/5J3ZbuRIlqZfpVHXwwR3I4HuvnDSN7lr
89AaN4QiQsHVaFyNy9PP51nZPZVRVV0z1wMUCshMKUJyp5ud86+2PHmglfb6tbLLB4cVcPoK6MMz
yQ01SBhLI5bpfkHlhA8LabRP6JJ3dKx5AHXlaFllFQma0qbxsavquE0+wSOiIfHO0lN6Pzj0lfPI
+iYPSuofgoReKZU8ueOlBr5L8Kph7OGvaDZmBikXjgcp5gdg/sc1n++7UJ3bIImMrqGfjjkbQK7Y
eaaKdd8eQTMU/3F2NUhs9hAGPxlUNt4EZGUbceBTisKDANkXuazqRkf0Q57HBg0rkgquFkM/DbvX
cwuyLNvQDnSzesk74ejgfj3f0NsbHXx2GAI1rctRYI5PNJxv+iKN067GLugBJhk/1ibYYQzcrlAT
E2SN8FgBkIB0QHaljcax8YqTBd+2tkCtSbbPWHUYix4yymS99Vrq+jQIatUdrz7XLsFZSn2SdLEx
lq+jCO7N5lGVDxT7kP6wQNlQLTmtDFvNaQ5GtNH+bVIlXCZHBeWZDFBnaY0C6X2Y3TPl8LvSGQ/V
kHP5wVk1876Vr53T3c/r+m5NZ4tLR/u35vLgt3dDSRFXqWlgf6vD6iMx6tNgIH52whthFzdFh8hN
o0ylBrVV6BJsEaPFjyQ1y57vfYNn3v6uKejuhPetCout4ZFlr79lTFzKcHZ5ae2dQvJhlU8imx7t
kZYFg6CiMosnODI6nree8L6vNXI2CZBjErNQyQ3Bw5vBeW6SNDIbPjzeNz//MdvvmT1sEBog1OSb
Wxr4Et7RlYJQ1rHk0TNEGs1Lu0t8JwKH2unwXWvNsFS86hR4nOj7md83AJVPAIBDntPQP0C/HBAd
xqXZHjz1xpB4mtNg78n3ykb9bXWf4yoP/pLfTAHhK4m0oiFIALne2nbcV4wLg6JM9t5c9VPX3tad
ASh0a0zJV82iY2bcM559cy1RblR9a9pmZEsncl1OuaWguNSjmzeLK0io0scWwRroYOnLh/7eWEyq
p+5CuFzbfZ8lOHnFYeN+Xg1eJg5eQ/2Yqwc46dgS9UtavrmpFTH1UxrkEQ+w0NmL6YjnYcmbkz+M
NFs6Oy2aaKIva/aq7ZJ9Bh0vQ/BBHe9LU9m3s6B4Np3OS8tbglj8psno4RrHbVmNfCTtjdNRUeXi
QeSoqJ3qnintg1rHnZ3xdLNHcknM1DBxTNjByZ/KY0Lsg1OKNapsO8oqPqGzf0ibIsrC5OtSPMme
gsjcpwN93TUtYLFHaIgYPrHPHKkliLQe92HVQ+9hGs7D7UrLUuG8mlN6zByFel09aJP8trTHnXQa
efIDPJAkS6PyzPZtRUWeY++r9sMeoWyLXbaUUVuyzASoYRDqNWbOAXebSv7qMv9e0ppXmE9249E7
TXUN6y+qn+41h4IB3zTr6WQFDiDZ5BWoJjrEvydBkGywqajru2tcad+hVgIO1iYvoak9j9SWTH6a
jKhf4CpknNh1cwGcSHdVx28AE1FgqVjn/oRJfTzPRu8BzjbJdJFZWtyO2WIdS6NktaD8u7spcYmr
eOrt7CaHLJWbRaSVjtwlT09r53UMlr0Ob0AerS1VYwI+o2RZtnocLuTEuT+LvAiP1WBLPpkkcHgb
s8ih7Vvf8o+h6b2kgwjOXbb296D5KKC9SiigJprGcuNQtObZn+WxS43q1DkE4kQ9yvGHRclhQ8qW
uYe4G7cp2f1bVwTmhkBIsKD5eQmz6/UJstik3bGtnG8az/3Jd3gflM3JpHIURzCyRGb8NEP/zoWs
FRR4r6I/qd5i1cj7nUZU9lyk5ll7ctuhlyDc2D8T+zRt1zp/S5MKyB94frg1IckHchLuunm6xzfS
bGcPXwmFXF/ma2gnPRhnuxypMx6LkxK6i7zWDjYWuiwEE0TOF9DJJCAj4GnHmIatxzIMUBQp9D3U
GT17S+DHZTFNpzLwb6sQqKC2OOCqUD9PWfaad6EJUl4bUZuOsQzo2iNqjk9XXl7WRr9atnXMq+HL
GLhnAMejo4SxI4b7LQ+udhcluD19ms1YRq6lpaBhdouTbMo2VtHRwwjvuCma4jLZfVwOw0FZ7oNQ
9V1bhofcMWIq0l91W+fU3XY3FgGTkRUsp3BdXmuL7KYcqnoQOjxmGULcoD3SFSPpILG2bcDcAirm
lMUuz4YTXa6nGhw3qDrKxHuTCrl2+ZoPFKlSM3STDeisMtoD+7o0D0Zqb4gHek7WMI0qz6OXck7i
YR1CzqlmsDa1VsTlanP2GGy7YidW5X5XUCVAcUN+oClW5BsaLrNyW7BncT0OQeFTFtswVxjJCt+m
CyfLtt445nJHwp5dX8a+EjIyAheBam8RZ2sop9mZ/sR+7GT98hQ6af1arVCoJyvRi78faThM+G63
+BS4XGi7D1W9q0LDejSDxTnBnI0LG3PXtczdhD5tRsarbyJxSgL3abuN/HSFJx9X7TsxRa/Briil
eQ4aSus3IYwYUnpngBlCn931gX0ZBtI4te2FEdomFfF5KZ2dSIKpObBnTx+WfXX86GIZlo3sJprY
A/h6vyzXZ6IXfdr7pimkJHxdw33fwQNuArM38x2IZXlTIsqKCBzgCKmyqywlp1yaYzbtuhMNPVWz
hQ3qyKPhVdPf4VgKOAE60ffuglZiVwWrtR3ARc5Yb01uUW/oaBbNWqw4FiTxxtMs3SQ155qv9cGq
yklCH87ZbTHSBxpk43iZjJ7XUUw+rccuwhQmGkqoeessv2w5LitQ89BlRm1CvwfEMXqu97JN1BEi
q1E3o2OXw1HP1DJEVIO3CUd11qAZSamH3ouip9cTV8Mn3aLqS8Px48Xhwta+a2x2OOInr/qiNcXm
Eteol5HN64Sq1rrwxD0aZoqqciYYBg3ptGeJLSea0A10GwQdiGM1kYDWJiiRckMktsZLWjf2HaLM
9lEPrvUxjC05p4tB3nlvmfLiec7a3kgZVuUGBoBItAq75YOfWMPB5Xneh+xoJy8VOTMLSvQbLdyV
IGdrDE8ZIXIHh77EZ2xewT2awn6bymW+NLwR86Zx3fmRYOnRiHyZqHul/PDeGzNrP/gmBafh2B+C
wWL88Rbnzu1Fe9v1fRXX86y/5J2VRZO7mo9TyuISmdzkO+Cgbr+kS3dDxFp+kv7vcHlLgEAQdP7n
VFjFpa4dcZez/36bgb23Ch8+v5MN9mpfx0lHu122D5ss2NNnyBNGkW6/E0Q27SXULKd+vtwlntud
0FIOiIm6ZteZIiRB14PG4xpA6s/sL7wWp10oyuY8FS4Smqs8szgGxVXIVddWsMWCQBlw1tZfxlIn
57Se0l0h/erU5+n0hOwu2fG0I3c1y5JP+mTWP5lvqniU/belGptNMg0Pc6AyxnqMpZ4xjqfFd266
OuegGB5TVpCNn4G8V8CRsbUIQqea/Ke1NLelt2ZfC2/6WAEwd4lJclPWJRfbHlvW2PadXFp6W7M1
3U0+xdUom6KgrHr4iLDZDVSC8xYNIHMrcmyTr+OE7l6ROVwTLeoXgwK+Q5/QT+oaPvOJaR1V7zv7
EZ3KwYbGioPWRvxKLxDc2HxKEhRsbWCmt0rkWVS0q7M3w/yzTTiVCh8ZBTwfv26hsF2HmsjrfNq1
iZT3ZW7l1L9TqNslDYR9aIeIJNUSS9o3Y52ORmx1TOJDs3yZ0H//CIUMng08L/G8uMEdH8Ilzo0+
iMq6SKOhFuOXuQnyY1izGqp1CKI1FQEkpONvhVkkl4SA2JPbo2soJl4Vp6orRlH/VY2dSZB8je4H
CdB7ktrGVZKx7pymz3d2TYsfTPOhJIk1Qg3rxgGT9uiyeKKXCDZm7tFJisM1EhT7PmlI9tuhWOw9
DRw1Q3ySIYOBosYed4WhYaNgc5MzxGB+Yzf9dMmVQbRmGqRgIxJZQp96wDLT+rk0WOSwyrwOlQPQ
Vhf9F0XqGnpvue5XVU3YH3uDw552LZQQ8tYY0IHJydRbCf59nILuSTYpb0uRXQqZr/FQynzbDPlM
BCHlxW6mhzcUjYISlfa+uJ4f6OWaiHg5HfuZwHtWNW9o7QXiI6r02qxNb5O18/dVWYfEf/Iis4Y5
d87UFNTekkow1I63TVmR7s0uzM60lztnB8Q1JtwI8RJfvVk9F1Q+awDBO0sakLPUSk/+9Aq+L6O2
1nMU1iG3OhH8m9aeUE63bPp0Tv+spPk0OuPjbHlDRKLYQz6O302dO1vm+kf60XxSO7MVn2Qtt+RB
5s+ZGZI+g3Z04xfOcxWI+otLLcq2t4SO1UjXcMctKm1H7j1A7X0f9k8lR2IEtA/EMnFg856326WR
N90wBscJRgXqXn9M+YrQxqXsfiGmblNm3TezHdf71XIPIRL1/SRt9WKVSbvt+9UiCQRl4qTTz9wf
oYxU1t0vg2VedKFqynYJ6y+s4JgT3okULEu2JhYCUouzAr+A9zL4MKqQcepQDxYdVnPrHoTVNMz7
00tHKg3MS8GoCQe2KfR6AoG9m/Mw4Bbzx4MeQz+aEiO8q1JqnTnfkKU1xikPpypubFqrEvWZBrwP
gdTyjCQdF0rYtgf6h+ydq6xgX9dFcOoMbpE8gBWA0HE3VjrcM4eh72zPc8FZ4hicd0DEP9CcdA/8
8A9KDLe11cvyoFvF0FX4VbAVfS3vAX3sctuUM13PQTI/ahcpFJtX8+h46/SDZcLmAVG9sCMrHfVH
Su45AoEs748CnGHbouRZt7MfEKcvhXw0FXptp16Mz76FhMudyr2suUxi6tENfAs02bOHTteI7ukY
diqMHZkxEYeutbHROqJ2srKH2Zv8U8rn4ktrrsszK2KN/0OPBJgiprF++I0gS6Kle72p8vIhU5+l
57QHqVkbyyFf9zPsNBe45UbLYr/NNkogKzPZnUOGp5OsK0QIXmuGLzN3w5PBEPfsUri7K6wJg3Fq
XJN5qulxQUK/s4ssTeDN2/7ngO027usEx9syq9JDqjPJ09T1bFdhbfPnm7Io3t1UI/XrG3gEzgZu
k8wxN4nGStkh9wW5UxiausS6ZI2Uz0PfisvQC7WzZts/dr3B4Vob9inLfC92wpHTaIIfJysTHPiF
6SskYKO7ilYB3JavuA4JS1jDWeBkWXzgG0sn1LjMrAB1WRBslffsc5u1drtbd8EOcFB69Dg9PHWw
1sSJzNk1b6mc9R+tlLduG9ZIOmi8HA5wxO0ms3jNr9vYuLdRpd80UFAwvAVPIRr84tQYlnhGO2MC
R5g5uKGZDO2bYyr3B8ySP0aZpGuG6Qb4yyjTcpu0oXk2SAl4li6dPDpXyQeklF/vxgmRACFJOZhe
m83cWm4TyBcL9SMqgqBhhuZjDBNM787oR6KmR2VLlQ3uirVBlvFIaWLe3SosQVDW6yRwYlbptMkz
oETkLyRGNtoo9hik6UKbghVB2uI1/mFAqhbZRS42ioMJdYHJix0ZtUjudCsqSCGd//AL1o5NkKri
JLWbfs81NK9flOq9rLEtXwUBpPoaBpyqOeX6hmsHD4ynrl5RxynbKKeAItY2dQqABYtvbUuCxepN
LwzFp7zPHXFPjE76sqx1cRyWfPg+ZJX1jDDJ+zFrR8TGlSdO0lTt0qydHnhx2y9VYXPtVaHDllHK
IkaSvGwGam+vxSNrsk8N4cRZUNG5Vvn+Ha52+8k33Oql80x/O5DdcEYL4bxKOr7ffN9zPrWQCCAL
WsCbyFmDddzIPvfPvqHCbJt4QfDdRsGNREyUD/XqDJFHm982L5OzV9TrtwlFw8nB135eE0FftTd1
W53nnO1teGX+hr76Xudj9e6FQcBPkE7ruEtxqDJpj0baPQyFa8qoEAP93TWPMNksBboNPaffciHz
uDXqfOcLYZ/nsJ22pqb/fZD6Zw5qwQVCOe9Gw/i+YkcGZeNcvgQLh4z21iOSuCweqPCOwnnugP6K
V5UsPELJ60QLiaKh4EB2YnrJfDHi4JhjyUq+NXCy0dNOLzfvZUwSiibtnLTbwBT8BTo4++34UI/l
yWj8ZqPVhG2+7HaQlnkd64mrRrGcxHC64XYgYOFUrCYof9k+12OyD0bjcFXNbSH1H0XbXojgs8iV
rdzt6K5ce2gPv6FxjrO8/TqgJnl0aPxS9nxmlUDtojXDXfPD1cu77SLTWPih7Ja5WrmxF5TnZHLP
pqH3XUU/qFj8G7R9W6/MP4VVHBC5gQyBHGNp0vivjlPa0HBIRtlJy+IBIPxgi6I6I9NoKHwvGWlt
6QOD8ymEg4f5qLV7WxlfW1QiyniRWYajrMDvWqbXHilK7pPmqyiSbdq75xzh3Wa2/PA04Ihx2nAP
V7AfaYzy9bLnhAr2Nu5u0MOdU+Vso5Jb2bk3qt6I5pqhHQLH50O97pcl23ZmIW/7cTilhh1SnL5q
/eZ5mJP/BSv4z2y0v+QBJO5EhauY6302zDe5gRBnrJ6NDEX+UN//zw7Xf/ZX/OLgVoVJQVNGkMNI
EvXeWfpl52KSxKI2GRcvXf7IPbpWo6ef6uGvRGb/eyH5d9UsHZvY8Ms//ueTkvzv3/9Up/7n7/jP
/ae6+5Cf/a9f9Kfv4c/94++9Fp//6R+uJtJheRw/u+Xy2WP2/NuK9P/b//hvn7//KU9L8/kff/mu
xnq4/mlpruq//PGfjj/+4y/W1b7934XUf1fBfvfZfFR/9/V/LWAPgt+wHDhCOFboOB4ww38VsAfm
bybN66Zv+7ZtCvMaEfFHAbtj/uY6jhOEPl8Q+r8nFv1RwG77vzlu4JiB5yPCoTr9/6l/HcrpH1h5
RRj4vxiGC0MuKZ/z7iAqr3vsYevvWWjkcSKnkqsDqQkCpEEDnUxCWy/zCNQb20wOqDZrBwDGRNWQ
dDI55NnCpwj5zw5/K3CGzAEjvaX8NjkjYQUloRMbVJ36s8pQoZsDvJ2ibiGe2pUEVFOI7zWX9aFN
iv4uU5pJTQ72q+tKdetaDnaIkWz+gM3+y1oRXpWulvlZoqKKaSXsuk1nlsSWqLx8DLnUbzpOo7ti
UldLQdPCrsnOqx5CX1jfaw+FTyFpnFu9uXi3i7Lztlg3/BhaHqEXkVTmps59UOCASJAbr3bcmxq4
7wbUyD7V0I6vU2ZVz62toGWHKeT4cdGFiZhfAFVOWwl9sdfZrTAJZca7LTs1b/rK4ofpGKQPqzcy
mCLlsu5Gvu0SrOzWG2l76fMoRQXrqTpSSNzMWb9qNQwnKZGeb6pK5m+JKHFRmK7P8dUy8eVcoa/O
bIMzonNazoUrxx9oes0zSPyqIs4rmzkzXRDB28YDAIaFK2gNXlGytV8XkLkruFm4qFQss/KQ5s/o
iBoCYNhFXTHvtLXY765YYNlH1Q9xMCrzaxri3dvYCr0zMHNz0UxQD7oykTEvw1zSCKCxUm59WQmB
/XggP1G0VgjRm1op3aOdtD5a8pqqzZKG5Pi4+ooR2VP1SjPFeCmHuntMPKJXNqvl9SjbS2fYdrgG
4xyBSblhPCagvNPduXEN1NrGjADoahmB3RaK7c/OkuVGhCrdV5Y7qW3lOMraZWBWTZTmGZSE0elq
IFMY+qsMw/BNCqyQ+dCKz5bwvxL72qLayMIvl8aJ61/NQMHVwKvX2fypcNYLKgdCf59YjnNfXJ22
c1CjWlsqj6htVv5kL0Z8dX4JbhUtzSS+kZXgvuV8120BBfutnBKVbsLck7cCZRdCQpBzXA3SzU+O
24EJiYQRLmJgXU5DmhvbhsxJ8OTRq9wIBqPBbuKIYwcm3ETVAj8rKaM6zejkERHURbUSKOyQX5aV
y7SrnFa/lmlmqF17dYsxQqds3Kvvpz9yx2rBmm1zaw1LpnZEhLUYiDvbNQmPMN1X0a1iQZrtARmX
aeG6EaIuiKmwG8tmBwYRbBk2xveAd+JQkzi6YiGZIY7dguzirAXmnoCPrUei/bE453N7302e91QV
Ko9DzOz5aehkeDcnrtugYu4mPEgzNNFOBKmVkPk0DT9FZ4PNoXkTQLghZvFqQpS5N8aQiMFmWhXm
Onw1BBkZNV9pBrX6QXqMrnfunFs7NYj5KdQZXdc9iqcjijQMZ8gmwtcqD9oezDooxijXXvjor0WH
v4yjuYga/GIYnDSm3CivVAjJq8IFZZVGDBj4St47HsE7qF3BXDCT5dPABIljt6W11mQ8c5yPvC6n
55r94V1BkKEc8OBFfBEsMCm2f/FUU3yRcvQmPMNe9tSkLQt6Vurdqg30+72c/RvLM8FURGZfjzMP
+bPZuiVSAEPlMLNGUG7Xbs0zxPbCSjcB1sQj8Qn8SF43kV/Xeqp7suxafWK86d4GJwgeUyd1TkWd
Bt/dSsoXxtX6uwPFxZiHVWWNUseQPk5tEIYWX5WKgbrteZe3erU2Wur57HuC8A8E5yOqz+SKkWBk
xBswBha6hwLnJZaTdF2/W1JrAzZPuK/0RVqMfLQDbbgWxT03h4nQ0ynfOlITDpC4KRx0pgHsPLwa
H63vNTLO8O9kRybO+SNFeHiVBzcWYIFtYZ23qnwAHxNeV0eBh+c8Ka/AaKEC3cOiamzcau31aSx0
j8s1pe9xJzEUIKkheSGLV4KUUSFXCblQqm0wyMxFccmDqn4vh2sWYjKHxtlDaIvtt2a+B4hpBSeD
aJJqm4Kv00DiIW1qSt8x9s7Izs8uKEHMF2esx24TFK6e4bhdDlJFvNjb6PXqq4dZd6uFRQ+z7Dro
cKN8bauRqZoneTsMmfhm1mv/kc6h8w56qfZ+5qDsZpBTLQvfEHxUYai/oAqApMiAJbAdip65uguX
0EXwsProkvLee69dRcrNMHJWTLI3mg3myeRbsZDac4dOFjfGanbzD9wdfIIGSeEqFMT6aTXUrAAh
yXknYcZ3ZePLn4tvmLeoHNVT68zO1jTzhbYZeRXZdBVtTEsShLhVrOW2S2r14fXuqje9n3df4N1s
Mw5JgoxXXpLYC4UDsWZoVFBz4/vf8SAIzJ++az1MY3HNtED1O+yqdVQXGpjEaxqOYBcmikJc/Qhr
U395Xou2+Yb+CA/GddHfFyFBmCTklRNGHTNEWYa1qtmUOmj5ii6rbawFSbBthTVvEX2tN5LHQGyM
cqZTrPHbvU7d7N6YF/9L5iGI9tvFRHaiLLlJQl9+FBSzH8W0zqduAChTTgrLP6xo8FjtY4NfHTnO
mJ9dgjxu5ZAZ9/aEGhiF+VjE7OnNj8Xt8hhY1YprnxTjzdAV6a3n51cdVlreCZGbF1HQ6BxNpIIc
k7V2sKCrJgGrRLfKKrU67Va1KwC70cm3lNjTo5U7zb4PGvsI9F8ePASMN7nwfSQ/FR/kzkzMeWsI
Nd8CVjR2lNgdxvaUe20mRrwev2fugoFY6DFCKyDvXSxpzy5YRMAYZXU/J3tFc6TrwIpk3q97p/fA
0b0gNb6aliFex4ItGaySKLja7opoLUPnKNtQn7hg/INnGu4a9+mMAxh/33zrZXVeY0lzrTNmxmGX
EWHFrpeChY1B/nXJBuNzreFhN445G/sMmpD0HGLS8ZnkTrz4RLt6ZbHeeU0Gue6SmbHBHmujTbHm
R2WN1datO3WnCOO471Ik9qqnygaVDmYMe5m3wm3WXTVa5S3RwmqPEQIOHlP5GeoUdLY3sthFjyZJ
lxBT7GTXZovKXXaIdJvdqHATk38VnoMK6xNyqokMYpTnUdP0pLVYHs8bK2SNulza2msvGmPWO73Z
4s7XyXh0GeEinobwooK1Bs4cR++Byu6VuIUywxkzhBlIGpDK/WQp90T4aPcehkm33JQ99uBDDoGD
oEGp+rHAcFS/Il7IXjBstf1OoVT6meJt21u4KA+mWhYdZ1ZTJns9WKWJIiXMoM7dTr/YHmaWJExY
AjFCQD6u09iAttiz9zCJhuAEpym5VGy/zbNDJYeGo48xHz4Oj0a9dddGHibXlmdNFFhUKvyFGyMw
zIM2rf60VEPwhBmkvOQZwUptZY0RQ3J6bMGDb0OFKWFjDa2DorEJ9EuTtPo4g6bt0ty7JjwPefZI
Z0LbEhMxuM0m9A1x/Smqh2TKnAeCHjgYqdRN0rOrJy6FKZ/xWKHqBCOZazQFEGtcYfSH4H4fuxZR
UjCQhJD1YoxH8jYuhdmSUgTK1x64mUjEzYFBHQQGwzdcszL/4bmJsLe8uT0O9zAdZtAYM0RLai8a
nV0+eS9j03uv3Oq4gwwiAiCNRi7IpIdDNo3+PBIT8NEPA1abbnGisbZal/Gr6z9VJwnbgwrcYVyT
xPr4LoDlWF6ErhuSGzobcj0NK/cNUdF0zMCcb1txpQTSwLifeEJPkHgOMhSd7hDUpZg6i1a8Y+YY
cmgPy0Cwn6/JgeTq2nxAAtKbl7ZDBBkWisdQDHqfwHbc0LDX2UjBSaDWRUKKkbOiswhLlX4pgeoT
uhVr/2nFevKcXZk10GLqsFsGW4JHaBfcAHniN+h6LzLy2VDMwWX/TGYCjEk/N9Vb6DnuZRmU8dol
a7nNa4l2P+2Hbet6PZ9yvDaxdPzltZO1PGM/hMAH5sR0JVoZy8oxI81H47z0a5LtRtd13s0sCF/X
sk72ltNfr+Su9C+psskVReCzNBug13xPPt3SRqWv0PWP3kqPaugWTxbQ/pExIj96npUcezngVzDE
PMYCQAg1KWpRujCc+zrBYhZiFENLWyWPvT31TwtoPZHFg+SSW3ys2Khj3uZmVUfp8GxEhaUDlFc2
kjeoKqTQDcllyKzHfrzN3WbCMQeRir06bQ6qJQQUZYhLl/n1VNswWLi3HPEJ0zIozVM/ujbj/JIL
Mjwc5AoF1puzw/J1qpe5uC2bccWL6THtmaL7kiIq+xlMw3IUXTt9SwyL2Y0UgHuDpegDZWwN5Ox5
Vex0Fok/udWIJ62qcIop/OVIqbgePoheJKXTcddkq2TP/WkSQmRGDhArRCnO+tcl6LCcZmyVt0un
9YdXWvZjUVkzSbFW4O78upjeYCEEAgpuCURYZXefJSqR940m4jHShjYQnlbzsiffwdvYRpjdCfL1
46CY65vQTuWuzNf+QNrlGk9KrA/kIvRndyYTyuw4tRzvujz/jtv8/wxdXUNt/zl0deyrj/7fHj66
j++fVa/+BGJdv/OvIBbG1t9C04eaNy3fspxrMdL02Q8gY5b1G/O8FwhhCs/iU/zfIJYlfmOHFqBY
gWN57u/p03+AWJb3mx96Jt4zN7Rcss+Cv/wXePcnePH/wI3/Vo/yQeX10PN3/kMMK7DcX5qhDG5z
hbusv0G/cofmCdOv+91nKpsK7Eq5oR88KY42+yoYP6qTIiN1K31QCMEQxjqHv3nh/vix/vbH+L3P
+FdXB37bXys9USjZahJLf1M0JvEFKEuwMHCRh7I+IUdiWmB7AyrbGs4ynAOPcI/W7Ym5WscfbWG/
VG5+l4wFRLe2PlzB3WoZaCVFz3Kbw3ju8Hg/TaM7R0W2vFTDoqJ5LUo0DcXFFqm6WC6Nm4k0b6ox
fwdOfnHm/LjK4g5J2jGrpAtn3E2HuurTg+wMb7sGatgyOae0c66fXpAcQT7iYk0f2qVHUq62RIc/
tXK8E7IU5OZl84bCDwPplPneGkBpPtVzTnOek3LY2hjd68r8slDMslGa/1um4V9VSvzD+OLrq/sL
UEmaBhUz7axvwgKnnyaCD9MFvEBuX5KAZLiQpagJndjH2zcSRZInzXlpSFipxVFdbefujMiv7/da
TB92oz2Up+OxsdA/jh3TmBdNE2w72hks8/UEApo2ZVy6mb9p+nPIIrslzSbFcKBH/jUBoWtLVFzl
+k/CIv9YC/3YtuL4Pz9M/zBu9frrXkH87x+XvE6vT/7/ImzIxDcZ6pslmR7oUTgR0I9kySvvgDPM
jXY1kflYrAhY90dYFYwqObwbYNWw8Yb2gCV0lzfpl+JaeBja30ekN/sV09sGae6boyCZAA+8mzT7
64dhTNv1XyRpAkH/fTzk9Wf/JR7yf1N3XsmNK9uantDBCXjzShKkRNmSSirzglCZDe89ZtNj6Yn1
B+3TN1i5BeJeRr/0K6uUADJzpVnrNzF1TfQZZaRFMDhyQuWoRf0DNqEHtHaeQsDe8ONeLSf51pny
qxk3WycNdjEukoVVJ1uMAmZpqzLZUa+BYuIot45Wbx0rf6IssyEVcTzfx+9+Ox8FrMDzCrICbRIL
LGrb4joAYgL5wL3XBk9w5rgBD/7PymDy2PnnRIuep6rutl7gy/MhalvlxW2eK/1GMtcM7j7S7py7
TRA5bQqlHxrgf8cuLTYt4F2D6xgXr/Nfuzgq82idzCjKxiYoZXIM+ljclkl5WzdcMEpzanZGpwIE
tbJmG8gmqCRdObAOs68HoQfgLn3205obkBw8eH6DzgKKaD4MIM3AQddKwm8Izzwran2VR9bv82/L
hvIPhdG5L4Ry2IjfE3XlvDoayu8BaQvd/+0AjIw5XBqIOZJRW+kWZa5+fTQJhKqYwWoYpmFbHpW8
v1bRjDTLlC7yD51qw1w1bnoZlT7uq46xZoWxNBSipapHkGdDgrg5mvPP+mjfROh+cx7lNlb3uHKH
mJNV4yC9xD7pyDHCiMMAumg+tUiEkLhusFMOYVIjytNsEl/+GpUtOLKq++Hk8JBTHEG2hmWnKxrG
S4uR6MhqGqNkeqNdHJu++1a8y2iETsEC0pLKN/y3Lqyu8ib/jKDJCyfQYWvrUHzUAPQq2LYt+43L
Oa7ZNagakhhH/9GAOG3e9EP4E1boUz8W5NPmvFChSG6dyiv+n+q8OXwwuO+bycmcn+y67ANdK49W
Ue59I7+P9RlVAwJYMz9Xgf8wxdN+ko+l2h48E7E61JPDrjm2pBFaQ3qo7PIKR7jtEJXfJNJahYQJ
dtG7ZFyvdHl4a3MucFV4OxrRM04G8sqkfO/Yj95bWP2zTEqwvHZKMtKamyHoBSdPtW+npgB9Eofd
vdMDKvHHAaLd0OJ/08M4MlGGajyymEnbNwdyoCYm0DaMNXA5tlW3yDPBE8DfdWN4MMUyL9WQw0lA
5ySg1lXvBS2WV81TXsZc++4obb7p4+TQ1uGbXGMC4TvVUxbIb6SUctg9442dcnfus+6lgEh5Puw/
tEkk7jVh6/DKuKHIohRHoFBbMwtv8Ec8pqbzuzMAMmXtfVx9ZTxvjEnb61WDBIm5z5JszZZ96Qwn
2tFmNvBAlTl7jPNE3sIVTbesxqCPlDp4LDh0OCDVd4WGTFKVy0+xpv+EP91sw9aiwuVo1QxFnhE3
/i4ZDWK6/YVoFsx5Q2k3DcQ9jHWUFnW/inHChTzdFVPzCYFAfx+qzY0F3AGE/02adDe6lMHuywKA
aIGNH7xdOijLqOD5+/iAfgMYPvVtQsmOYxzo/TJF20KRpnpHchxSVA1rkC0rAeYmP+UkGNGarr4b
Hj7vpeE9QrTXN1ou3XdZ8xIn1pdAi78lYXZr2/mVnuS3qa9dFYHvDr1Z7ctA/3Z+hNWF9Va05LXk
urfNTm2P8uxUUPvl57rTyx0mzmx6mky6Bk7dXoOGxJxvEODsM9UFeu7v2Krjvc1BZdvE+psDoHQX
FjrWX54PVqhpjhX756YaODiff9f3w9ZHYaj+uWVSevXLjur1Udb62yZ9Grp70vWPupbc5Gn7EI+x
65jVrZqW2IRIAZze+NByQ0XQEgMRzjXIMmvgMtG6y4Ppr2o0flpT84QS9U2e1VclSlC5LW+RW76q
AFInus+XesdIRf4sjQ9x/n00zeuSDNt2tKqn2LRuKL0/emnmSuqnxLxtOb3SoFGgNG3tfZPVK0jc
81+/OFLCHuxBPqfK0LEHS45+0MrCfEZO0ncbZOSuFbuytp6NzmQuowKawyRmPso7CS7IrO3wFgId
vdKjCaQeIEi3ploCOcdOXUXtoMDoIKzrEenalZedX+qjoRK2cWm0yaWwxxyjNDZUdEFG/xrNxfGu
jnPr1U+AOudzzMlaa1Fe55blQ+1FE8N/QuAorTeBEYSPdhi1z31qS9sJC9o7p6NOQBGxAamgpXvy
qSDI65UjjjnPog9eWTQ0HlHyCyXDyY9kcpvdpMOqgtpuXqHxogAXAySvBQVVb07PqN3nPbS8zN6Y
rRFvUr+8jabwiSLEgzFNb7h4+LB8OUoXCYCrAVVh5Ds9hJt13QHaHDVuklgJSDZV3iCawZ3GQu25
jCHg1Ur4rXX8xwYs2hZlbZ3ybRxfaWqpwlnHayMJ+IcScScKxuD9iqYB8ztGT4bHOXA+SGIkm++C
mBzNmHyzq+Ax7JVDQUHxztMDpq+PWVHmmjDIJErmMmBoU4dZjk6fW3XzOV/OhkPdmV+auOGIbUHg
R+q2geWR9C7WeNp+ZZIsrD2ir7NSxmbLjbY4Is5DVxVcL+q6J8Hap/BwySv6Wx+1lq0Pa9ltEMaE
GFUXgFQR7cwpdbhwjr/EY/Ua6sZrP1vNT+RAOz82r+EZBLsRU+/d+XdVFo4u70eak6MLsHxYR1GR
HOPY/gI++Xsz0O/Ix7/qlfGWq8Gj5ZhfVNX6kqrBAzopzSHJK5ZEExbClAEXKdXwsQZnMUbh08pL
fQQhY3tWhXOJxtoaDFZGiqNUwgcFbuV8XlKbZw/ry0Ay+1dDhbChFqPhBpzqkSfL+quklI4IkQXW
gTXFmPOxBuxWbwoPVev5K+G02GHGn4u12o0WKi1ywZV26onz0tkAiUaLLkE6iOPTcA1gCXF18wGv
IaryToOyoWnILrywbjskg/4QAG3ZS4CSyC3IOShgmPorPbewPomG1gpUUKDfSnfM9Bit/mqjFhYa
UD4g4/Zr1eWuSZS3mb7XGvTlleDTynOXppFwqYQ6IitqQi3CCyFrUfqR0zknFto3gWeDa5FhQOAg
YFi7eKDoH3kvde0BCMXVTMsMezM4w82ksaVBu1x5pYW73fut6GRmM/hGXyrKcLS67kWLElyImm7c
5PHw6CHct4mp0CFml/2mJHuTsVJQdXvWyQVsIx3ev9ZIkYs0MBRN9B+kKnozbWnFXPZ9OD5ak/+5
58lFKw3tsQ1AQZHT8b97HJZhYilo4XR5jU5RqWygPe3DsLuJSZU1JNpirsYVHOdtp2iUvOyu2I9d
i/2u3fSfGt8Md6BwnoxOcycz+mZZ3O8wGkBirVnBdi5t1u+/n3SqhxSj5TR2O8PHXwysAtw6Am3Q
QFgqqvSbEjffe5/9QR/1o643bwaJSPYSVIGARN2nJuqmIQQdvbW0PZb0lGcHwiAbSC6FtrkWox95
n7F+iP7bUFCmQOqN9qgqiP47cnSnlKgDh3L2SytbhBJz/wF96JcimV5tPYeBzWZnATnc6ClvV2rG
58lmuyo9AEkcxtp+JxVqc3ifmf+vs/934U/oKPlfzf8PyNXZbnM5/f/4Fod187//159o1/lv/k78
W9a/bbCriC/aumyr7xjVvxP/pvxvG20Y5L0sR3EcYFf/lfjXrH/Lc+7Gsm0bAQJjxpz+X/Sq9m+A
rqrpOIatO6bMP/0PEv/zyv6PYKUt4cyngNSP8Ygzgfx36O9wrfJLkAK52axkYT8sLJiOaBhqwsEa
Yo8HKFL62sb5MZ/0FX/hpabnxfEkXptc0+MInqCbhHAIZL+aq4uT+fdM/gOBfVqLWOgZe94NTlqP
8QPp8zY3XdvEFVl3bkKtvLfVaaX5D48B9ItwDBhHG2X+zjddo7oaHI+KXLvzyvE2LK39yTR8/HsQ
/zsfIGzmCLHVsddSoqhk1P6LwkUT+K3u25Xml3p//v2kf3xdKvVpSCGKToA1wGEaO9jg6cpmv9T7
wp6rdbUEFIJpA0IiwVoxvy7V7sXOyd2d7515GD+Y+Lb65+tD47bGDk3b2bL4BpHDL3EY32Qln9Mg
ph0r4Uri78OdmnEWdkO4hQqcUkZhQBRITqRtmvVfu6k5QADeACyGM9MlKwGx9E1CMFtq1ZbUKJBU
VRzlmGejTyaA63TS7WQ1Na6BNSNDcL7/lA9PY6ZjzfvTyfjXfmB29tAabl2BqUrKq2TYo6y7b/K7
Lr9HHq2N7H087C1JXQmZhRkn+sDlPbmYtOCJft+ROa2Gu1QvV5apj3PYfM7cpyefkyB8lUzqfD9R
k0OjS9eDUxx0bFZaPb4a0uy59Jorw6iuq6r5fb4Ll75HWAK8qB28ysv5HiX7FXEJDNPy8bKmhdiP
E0QalHlpbLRhZ6S629feytlzITItIe4nvTBrVY4Md9Q5rIFyGw8chPrrSfH9lUcsdYwQ/IEWSBGO
LoarKvJ10FhXeW+uTNulpoWwJyOBzKgckAuEZFsk3ZfC/8/RZ3HDWGpaiPSuw53JB3WLAqMMWzal
smpPfryyjiy1LsS2OUall8jo8JP1AZpp71vtwn1UtO2bekrR+bxsRMhs2YRrLPdX5+fhPJU/WGVF
uz7Fa0OZ9Krhtr0CHMWO4OVZUv1XUVAjg6qgrVQpFnrHFKIX/5hOLiKeU0fjtzRzgFTr7mWfIESp
aqbt6IHNdRH8gfxg3+NTAqsnYmVLmsv2UlMIV6gFmTG08EvKyFEPHvBhGOYg+c5/wVLnzL+fLG0Y
4JiAfmtAut7wpES6W6XV1/NNK3PcfDTAQqhKlBhLbRx0ckxsb9IXKY9cT/ukSSV+Ga9I5OyGch9n
9c6SpRsbp5nzz136JCGMEz1GICHEXDAsjRs9Me471EXON72wvr2XNU56C6ZxK3GghGUKIA9sJXCQ
BvhH7/w63/7SqwuBPGqp0+Vyr8NR94ON3XUHQ2vfLmrbEPZkVTaD0kS015WxZN4aEcKXUrpW6184
yRjz7ycdU0OAKHKyDMjVllcjdRwVcq2Tt1clgFpm7yeOBLvz37GwbBhCOKf6oExOxBggdnEPQpia
IyDkwXxCnG9lh1wYZkMIayXS9MKJq8Gd1NF0Q3MctpA5ki/JkNiXRbUhRLVZjQgsI9nq9pr9MzH0
Z2q7Kzvk3BEfhJ0xT66TsagQQwaXj8GvioA2RBllHzFb4UV8soZo31fy5/MDsTBZZ0ja6XNgqMBq
6vLB9VrcwGqVRP+wMsbznPzoE4QQjr3BhnRUQHCDHxVjqjLYYFexJlAMOPZU3tKo21trK+zHVVEQ
c8LuDCllKisfhpGqSp9bZGCt+qDCUepwNwALqynTfVMhhA3ZCHfIoTKhFPiX7d2GEPKRX2GEVlSj
i0rc1wzNIwVJmYsGSMTtIcjnJ/Y8x2Lq3TuEuIatCb5mZedYiEMRjodOtVd7zGPXNFEpBbkLvQ7Q
Ne5BuAN1389/wsJcFlFpGkocUOuZY1MsAWbO3cz4ilYVqngqSj75SjAurF7v9cmTiPGluNPxkMBr
Rxmv8tY6RqEKvTP8Lnmpm8KRAEAbr6wtC1Ejgrei2MjwQ2nwTCqarynEY9Dn4Up6dant+feT70jK
KYClNK9bI4QX2XOupxD/4PNDsTTeQrgHsFszBHkGt+ssqB7GjenlyFSYrimvzNf3ytwHYa8LYc8c
Qt2pyngExbOhDnZAZK+MDHktYOZvXfSEhey3Dp6Q8VXGc2NkUcgCcq5+dcy5kaWYMuiI6adyh25g
fgPJ9/3/lL1x37JoYFl8tCEWamq4G5qnWXtnlrA63z1LfS+sISWqILoNqwvBuuyzwXY0BWse50v3
T11YIxAisgDep5xoVOnFkv8yjFsbN6fYeFXz73gBJKzvLEznP2Rh7RXBUzo56QZtORZD20e5Kt3m
+Y8O7E4OR9MbMVYELbO+9C7MKhH6FGgmqstqjBO09MWRpeum6rbVBPlKQoea8ZVKbKijO7wPZdTT
TRVBnWCi2HpdZnsVxvv5b14YPBHH5McGyjchHYzEEpYnEDOTJE9XVpelxudPP4lKjte6bTiwtRG3
+SsaGgUddyizl725cI7oGwhsvhYOrqZ2wGj87K3Mxk+XtT1/0MmLB2oZ9KXM2Ax69xmHrUNvSk/n
m1bm9/sg1EWYitPKGmZe0d/jDnQByVg2Xbw93kd+HmPmWD5p24Yi2Ti+DiSe0+aTpDyff4GlWS4s
NfDMaivQa1j7Opi6FgiSpmV7xekRlY73PbhwtUGHXRlXomppngvLAyT/ojG4y+HyOj7BEvxcOSHu
kdW1M8krNaqleSasElUC9AwHRky0zcrZx34VHHskwXfnO2yhdRFNYUFpjpBZxmASCTiybFxDR8R7
LtsVReSAFUeSVqB26MJfLLDUK8G/O2l4df7dFwZbrPVH5qCkaNoO+BOM23QMd4hqbvvqq4S2nm2g
klYfVle0hYEWS/joa7V4SBqGC4N63+MSLhfDk8zZotLQQDr/PUtjIQR9jV2rXE30loambqhld7ja
fL6s6fmRJzEvqRFrvYztIO71Txgr/UiV/rI8jCocIAp7qBulAfmBVvJBMfw9smS7y95aiGYTI7UW
kc/R9dVZMxgNuP7SDJgqRK4/qL4F52x0rbaQXD2GJtAZ0u/zL75w8hTLyrFcjWacVxMXWEyNmxJT
+9f5qjHf2Fqjcoto5Wi4MC3FyrBn4aPZqRr7RJ/8MkcfjfkSIYP+MJXlyhK3MCsVIQcQoKWDP9lE
giHNv03RdIUg8UoALzUt3PnHKRpkZ0LdC/rOYx1lX9BjXbl/vb/eBzvRO3vhZMYnMpaB2cTCZkrK
0dd+5B4atZV1P0Z3dc65Mb3T+rsesylQk9Fzj6g3Ry1r6q6a/BcnsBHGz/m5sLAlvm+VJy+iTRrm
kKj1uFM4PvvU7gHF7qDhu+ebX+rD+feT5lE4tjECkEBFQCXWM/O51ouVQ8hiHwqhraeFabMkqbNy
HC4X+j7vpM0ALlf3UGmvE6Q+5y6Uk1eO7qADtymHyZHf8Wq7gzE9d6k+TStDuvSlwmrQNRBajY7V
oCzVY6d5T75j7i7rRGExCCaqZ4jtja4xoededUez0VfeeilChe0bPLSN3B6oxMLX3mpmlhRJP4Ie
u0Q9dlY2joUpJs8b5MkcMEPSsVZoshGCb50884iJIWilQH+5qHvgG/7RPsAWHdfPQnWNYsC8RP6E
YNBlu4csLgFhVYSyzvS1ZvMfjh64O1u431324vOgnHRMlPulXgzq6I55iIK7iqp983S+6aU+n38/
adps7DCXU5pGgPVrqA/PddB97lJnZdVYmOzy/PtJ82EAYl41CD30+ZAtJh1t2e2Xy15dCOtOrkGS
jqg4oG7+EwWGb3lifbW6+tf55hdmvCzEqeOYYT3EVDYqr/2kxUayMSkIKErwzTYb9/wzlrpHCNhE
VvRM9XLVBW67a8z6mEbSyqq3kJuShYA17Rg9FHMaMS/D2iLEVyqrFBQDICqwKBi6vRZVH88g2xGi
Vq3GRKpzMt5Sl77qibkbEdOe8rXc/cffAY34zxnkYZMlT2S6XZmMRdHYz/30hHjrTpWx2nYOl4yD
7cwPP5mm0BKGETl8TmhB8xQPsONz5+tlTQux65ttx0eRLNaC5DZxlEeYXytNf3xxsB0hdiM9HOs6
5K05JWyMMXmT0oxzWX3wsESZZf/L6apI8+vzH/JxPNjvGoInfVRhboUUZzS5YYTBD4JBwzV6JeF+
xIfi2uijbCUmlr5KCGvoYp2dWBVLKcp7W6lNx4OGqxoSLFV9V9h1g/p572wHtf+uJKWxu+zrhGgf
RmSjLJ8bd2YqP22EVkEabhtVO0D3fLvsEUKw66nRF818DTDgjYW2gy9U7aZe+bNVvZ/nH7EUi0LQ
D7qDpLZDqd32O7Cd5Is2EXV8tHNXjgFz1P3zOGqLmLga9K2cs96idoQ0m7a3MSXKw4NXz3xA2LtR
vTILFr5kViE4jUgNRpqJPyUlu8S7HTuEXBy7RlC3Xon4pQ8RIr5PTDRunIAze/Lcjl8H5Dcwgoe3
Q7FgUF7KYuU5H6/wyAz/+R0cOWrP0jApzmJLefQDfXqREwR9zo/3Uutz753EJA65maxByXSRyKnz
nR8kw4NRcsxZefu5Nz4a7vm5J+2POIRZjU39HbWUx6RPjyik3DaIh49tt2/HcGUhWxpsIeTx7U2h
6FB1UOXmgC7+fj4SY4W7MmmXmhdiOwsMWUFmZXQBRAMjjpLgzo6QOKgRb7zodgni9c+OQtzBTKDq
kl/P4+dKb55QEYw3lw2yENSWFQ8KIlxssF7q3Tg9GqtpVqyUsBZmkIiFa2VP94uEwkASIEQU+FCc
GnxnLnpzEfaGmGcteQ6XKfwfyg0aZi/zxfF82wtlB6RH/uzyOrK1MRmZm7qV31cI/ajNK16pUYJJ
R/WANLMxtW+ribOFOWQJcTxIsIJGZOBcLR5+V0q/l638W2+ma2DLhUizxEiOcGq0Db6mtrE38uK/
6vSLT0Eck6tfFBPO99nCFi4C4Jq2xesKSUgXuuir7GDjGjvbqpC3ZY08yPlnLE0oIZYDyWm6IGZC
qSW+sGngIBOnYJh9Wevqn4MezQorncFyatjljWy3n2Jt7aC51DlCCAeFVnGQJbUf1fkRS7xXqZLu
A5yE8JzfnX/7pUkkRHKN72yOJhewCnm8sqNqZ+byVkeV5KLmRTRcjzngmFrMUVUutqXTooDbQYUa
VzabhQ4SEXE4fAObwSnbnaQmQJdxxOSnwrfQ93eNPlyd/4alhwhR3cRaP2ggLNyqBZSLEqffY8sg
YfJCef38IxZmqDk/+mRT8xMcHTOcqN3SjH7MtRwnLi9CYNkiGg54qR06JW+f4VSk5t3VwEAntrRy
BF968/n3kzdX4mzMc6unhtLK3/DUuwKnc+GbC2GLBdBgRZnC+RebQifDhtLwtm3k7C/rcyFuc68O
W3tEuNuS8KEg03PTYXZxWdtC4EqYu2hKaLC9w6iuu+AZlfCX800vrMqmELBeWiu6rDBF8gZzSjSs
71BBIh84IONZYAxw5UvKyqxcWBtEAFw+SlZTOJhUpoZ0UCMLOZruqpT8C5sXztNI9A1OFbD09/pQ
3GOm2l3XoX4VdmG/sjQvRK6IfAsmLVJ0gOFuFCNWrMvY5SK7VESfyL1+OT8cC/NfRL5xt5HKANVk
dx4JGfdHfLhW+mep6XlYTkJrCKjzl5XGxUZDRgBd62un0VcWzqW2hbC1I82keMIELYB6NGF945jG
Sqd/zHs17T9hbuq/inisUcKYc6bWA6JX8L4N91/ompSI3FJS9NrmycehVkeIDJeqjVGier9BMVtC
gEJX+xt4d+jSt5jdYY1SSW1yKCmCVagox/59xfRIV0o8S/NbCKWiIMci6XQw9kSPuurdJJj0tN1K
60unQRFNpnqdWQHz7Fw/+asy3xDTuQkV4zB2zmakSEFlnhNhYU+XrcQivAwfyKxItLRzJ+dHUZqf
min+fNEcFzFlvUIJnmtK4fZlc9t3+t7CMvWypoWNL0H+rY2VAQhJFt8WpUYe3Hw93/TC6Iq4MalD
R90byH/LgfRqS9ovTn8IGlj98/n2F0JIF0IosBpZyuupcD2rBkbl2SjXhv0aYW6pdWHzQ+fCR3yA
jinlNN1Pnr+T7fgy7o9tCFtfirmyis495mUhUgOdvUuwB7yoV0RkKPiXomxkFhZU+Kqfvd+hnZbr
9vgfQcxFXsjCqGpCzPqWPnQISRkg3sb7VuXA16LIH9qXDaoI2iiR8kHeAFK3L0moK6XIe+GatEa6
X9iPRLiemniy4qUEEvJN3pOTd19s8BUxSilpUjmX3ftFpbLa8socoHSBu30Tyi6eKCo+WWksXXak
F7F13uiEWY3FkqvgKppgmLn3RxM/XwOJoYvmkAioy52oRgmwwnWhjJNNO0pbTF8+X9a2cOgY0XtQ
1Ji37zR9jwz2axaV3883vTC6IiZuQucZFwnkOSYHGcZCPsTRr6H4XVT12go/T/IPcl+asFqmkh8i
GeJ0rk01XR3V3SD9AtoY289zDd4JI1KrxsHOpS3QT/bbvRc4yDRruMtozpFc+WbIs6eK25Fvtde4
fJjYjDfNXRgoLw5/5cDHTxSswQzts9Pqu8Ko3Sw/UlotPeVX4yHUFaKrjqEliQ07y0CDTjdgwdzA
eTzfhwvL3j/ktioDOzjMAtwqs/RdT+2Dyre6preytCWLalpl6JtNakIXkb3yYIGQhqPl1AfIlpGN
zs2wL+FUaVK9srstLVbCIs6ZBzE/kuwuPga3QPTfYKBfd3r+1/nOWppwwjI++oVhZ3aMVxCCZBut
9O+NDPh/auf7ZDBWZvXSiAhXGR376bGpMuRTsALYYDB5Vxlr9ZuF/vkHiC1FzhzRfgOYbuyaVryT
ZpE1o9+f75+l5oWLex56kxW1KL84QffYtc0WiYYbtV3LRC/0jAhcU2rLGnQPTnuA2/Qm8J3fHsot
7vl3X2p8/qaTw38ElRVFK95dbv1r0ymuTM1YOZguTBtR+QXzzTrWYtjgtRb9KKeXQQmQuY/SLZro
9u786y8Qmm0Ru6YnZdOmXYEmYBdjCBi+hOzTam+xvnQvrTfcYw/yAxHuxPK2Q+tdlrUXlVziSR1A
7ETIDBjKA1YW+E0En/vMWTncLPWcEAtdqUZFXwBVVBP1Lo0DrJfrnc79RFoDBi09QTjehKHZyVrI
nCoa8zkJw78wENtpdBu5rWLlgjZvdR/sIiKyTZ8sU01r6J2kW5EGnA1mItttw+ze5lyvZcVdi//u
yhK4MI9FjJsBZ9c3PYuH+fJ97Q2HCP/t83NsIbzf758nIdKzmBtcHpliRqhgIG1h5zZ5+V7GN/jX
+UcsDIcIdWO8ZcxOefvB616lSb42PelqUpP7Ul4L9KVHCIEedMaoGqZquJblfWsndWe9G3mPm2py
Pp3/iqWOmsfmpKMg4hU4licmuozxrkiQPR7Lm6S03PPNLw2xsMv1ox1FddSbbovLk9tV8acmUS+s
17xTZU/e3Y+HpO1yuscM6julqvA819Yw9Uv9IoRzIBuwNlpeHGujnYdL6Ta2zIcQnbiVSFvqGSGa
rRDlywnjD1xM261pZfdGml92UBKBaU1rmKmPMZgr9fmtN0lubK2Jqi10i4hJw2zVM/EtMlwvwhe+
RnNjM7bBrS+jFH9+xiysQCI0rcFNFrsl+qU+JvKOur0XGY8qSqF5+qRW6WXTXp4j7mTqmEU7jrrW
G2RKPdzJ7xpsVDu09c5/w1Ivzb+ftI6Tnhr3Hb1kj4X+CWwDDkFjOB67IC0u281EpJrX13aAKQ2a
M4jBbSSU731fO3Rl8/myTxAC11YkrO5jJEBwu7szkvgYT9bOYS5d1rxwPJUh6uZp2plu2uaHQdXx
OrGv5Cle2YyXjhiyEL5SCAseigDRFRf4qUvVRh296gBn+3c6Kt8nq79PCIpYVnbG7LqLiGyw8uyF
JLyIZPP9oG2iOURGvdkbg5xALIi+tZn5QzO9+ywe1hRfP0YeWSKSbcBevMYmaSZHvGLrx0VFyT1U
PL4M0zdNesWjPFiZzx9/Es6rf85nBTJJ2CQYj/p6m24nNEi3VdgUWFSjP1mh0LZFTmEt7ffxpmeJ
4DbDbmRMSpl5rdRPn3uvyh7wfitcjLjeZNm/DKSK/OSf38SuOsiGhAwNdqVPGH+6sZRexF60RKCb
MgDVIUBNFxu8B4i1W68prs7Hzce7xt/OuCcrS42DLSfz1nR1Tpmd6rsAI3eXNS1EvEzBNLQnBrnF
ifUKJ1MdfVZpbQotjaoQ8PmgNioO9aiTTcF2vm8FQ/qUh/YhHpOVvll6hBDzxmiPXleFpvsOGbC6
Q0eKImzAYpVVviYv//HSbv1Dxm0mUHsZ5yXT918GuIhbGwZFNYb/MaT+HyYxLRGy1uXWIKkFw5CZ
2Hbg5iZR7ojGn2MoOT/Pj/TCN4hgtSBHLSTQUcrKm6LbTaOU3ulN7W1rnWzQ+UcszFNR063IlQFy
PGOhRKOx90huPiBJZ/y4rHUhdr0WL/tWYTLhOJht5fQWg9Fxe77tpc6Zfz+JMG8cgqFGUNONc++n
bk0PQxgc0/4yOoVlzx120nyhZhnum9xCsd8ZNj2+1Ai6GN1KCCx1uxDDgy5ZMo6zJGQ0PVR2Ef5e
xZbCqb+/rHOEKC4LveT1oakj63Uo/Gg3oO+gpPpK+njp9YUINrFDYpuh79lr8Par/G7bm+Oa7PbS
yAonblXNQWYXzEl0gc1tFuntrqxKzCBGb007auERIjytyHhCoyDhizbvbWCPD6UnH1OKzOe7f6F/
RIBanPrWWBnzvNeC8sGpE/mlifvg+bLWhZRYBEHRSWKm5qT1P/NYurYT7bIdUYSjRVLCiShDgxHH
gnybhOqAO3MerRxPlrpFCFlrKCxfxy3RNRB3YrON201vTt/O98rCKUsEoVV50mEIzpBqIQYyxdgc
qeZ9Hk37euLiY5jjU9jLT1GWeSuDvDSHhBiWqky1kFrnioUKdB6lR9tqD5LW7s5/z1JnCSGc9KHU
v6tMI88Rsnk18t5qu3bl5ZdaFyK4H/yqdgqy2qYJaFyfVODJvnfhOAsBrCeTF2f+nLP1dX9Xxv5v
w5Eum/wiGC3CR34yB3IJ3ogVKiqY3pitXAgWBlQEogWS0f49g1on3Uue9WS36iHVvE/nB3SpeSFs
k8HxJU/lzauuuVOkQkcdrPyNe6d6WbeLALTS1zAgS2B3G8107YTYqimrZYqPTW9MS4SgGdKYpkDn
uWdqw1019s+5Lm28Vj50RfmJS8fGKe1P3vipZU7NQRcq3bRRcjytwFtzw7rrO/l3XJTkOOTrQk0f
CcRDU7F4Yea+Kbwh3HDstDZG0hS7JtKR+6/XbioLk92cfz/Zy3Ff9U0b3Ipb6xlmkLHVHJ2qqS7b
y01hHbCdwQyzDHxM3HrIcpXXA59/2ZQR1oCgjEmUTTTNie/gIb1phjjSpt0K1nmpX4RFQLHAXYYW
/WLU8l1nJl8sr1jbYZfaFtYAGYvqDNcSluMxim85GWPoHGdrIk8LVwgR1RYgJoTzGB1DNvS6tjOQ
x84VU/93FFprergL8Sqqu2W+kRoQ3eidHEuiwNDj3YDv7AbEtr8yvgudJGLbBhnpDa1nAArP/+XH
feWGfRBfNi9FVFuPwXMeNjQe2M0ubLQbO85XFuGlrpl/PwmoImx9Hx1unRpKqOF7ZdoJNldyggit
6gXUey+a/qKmG0ZUpafWPAbNXh8EaQ4EX4n6rVLDWjj/iIWMyZ84N+VfeR7h34L9uNuk1S9T6h/0
Es+lSE+SjWz2v33VWMn1LnWZEMq+o4dlUrM44zufPY3BTysyd0Vl6he2L8RyYhVUOTw+ZHYn90vz
2izKa+bXyulqaaYK4azrnpT6HXnYvov7jTb297iWvJ0fg4WuETF2+Ep7Y6P4rHJmfDcF6q5su0Og
2ZftuyKmLtKMtBhMXt0p1b1RTzo2d0GAxpK9gsNcmEMitK7MgdeOGZlwScqSbWWaD8ZYX1tduGu6
ytgpiXPZei0qtkVK2TR9zhhPmXaTe9KjmThrwnZLHyGEtKzqncSWrrOL9be9Y13rirzvcJKe9/rU
WRNrWxrreX6drBxTUk9yI/MJRVjexGZ6bEGw2Jm1Rmpaal/YjFXFt2tdn0sq3XA3RNZz6FifhhEj
w/NzdSEORPTXIFUVuhx0U9ePz4hh70gh/nW+6aURECLY0KWiRACMNHFyMMsQXI5yq1j3OYZ9Yf/r
/DOWXl8IY0XBrxaWK+K0mTpjtqe9hLjrynK90LgI+dJ0/NQ6y9Rdw4my7ajaLt7gl5XhLFEyTQnK
wfYyJk7lBZ+M0LuzuuHL+U5Z6HgR80UuQM+Naq7w+frWdMzr2rC7ne+EL4ocXGVxsILZWJibIvIr
jlMwJoB6SJirX5xsFynNPq2mle1+6SuEAIZREHRVhciznCvkI4MgvUa4//9wdiVNcurc8hcRIRAI
2AI19lA9uN22N4RHAUJCSAyCX/+yvtW99W65Ijq8c0RTIOkcnSFP5nosGzBHUhSxwOhpb0WO137s
fAT+YcZD30+6HLDVAxSOCstZnCsy2u2wpH2GGVgGAZioK/6+P9fO1YVNe4woQc7rJkX/YgV/8JJb
Zfpr33FxK3vKzj1EvhGlotq9clIsmLXJWkApZBDsx9u8ode+4cK4U45Ivp5RLBgr/YAp6kdofH37
+/Jc+4YLm/YcAPcixcazXryf+bek1q99O92vKkTTzLtxvq58wSWqVkEb2vjmHKvOXgEw/x10yT5W
dbqEkDGvQ+oaIzYqCYis5GBY5i3jrdm+K+tzyYPWNmVMUooXd9HeW70D77+EnNyVw+9butrXluai
zC0YmdbmnF+STh4o6GyzqalvCV9fSXX+J5/7D1MjCfViH1WaDQbhITXeF1J9Nt5wWssbWOMrbukS
SgaPTVgc03CjU/YjWtadj6brGN8iubv2+Avrnfw2nA24pTeY4EyzAKMZ8N4in2x9IzS99gMXNtwm
dKS8C6HowOMXtPS21JebteU3zOva+l9Y7jhNrOpsAL+aeqKQutyMJFozTPrtk5F90AIubLhKpwmi
WFgkHmFyUw0nNbKP2e0lUmwIasODxcf7EwCx13E5WTfcqJhdOfiXwDBSVYYmFEsvVbNLaw88lvRm
B++K3V5Cw8JkFGqoz35N9OYZam7TKxv95DHASPMuAcl+Xhrbf+xuvgSJeZPwAY3GKjWS5hWXewVM
o0xvtTQS3Iv/H64XX7KcmYmP0geSBRFR070QzEkfHVPloa10WSwTFJfLyJSnYLQ3I9Ur0IrYP2/a
PxyHTaE52IYk3AAcbciStVTlSkEL4nPIfy2QyV3EdwQ3mQ6mGwHgFVP5H9P4P34RaNBVJNQgSRzI
a1DJx2Su7/tVnODbbxhKemUhL4x9jVJI8VLsk4z6veH2SG31fYGYbzLWP5VEHkGg+FOIAWfx79fr
tTN+Yf9T75OUOHzUyOJH0BHfNZ27Uf65dsIvrD46a9uaEUh2iIROJLMKc8lDP2Buriqj3dyMfoHl
7H986EMu0WbogPCIlUAMiin6DYZxV8SQP/rYKl3izVYGmLysgHl1ZbLpKX8s54+JscSXQDPjuKfC
Hp183U/BkY0lyf1Q3mojX9neS4DZ4DExzNqEGwsOA8ilhRG44dKhqjYfW/XzrfUPm6hArC8ItyEY
POYk6+M5m7y4u2Fw117+wsRJtaxInQFgIW0fPnQeWOgxcvax4WpI6/371btkAbXQiKVRE2gcJvTV
UOQHFdTfF+aKs7jkQbM+a+raokXdhuYHBa9rRkRyUJ3YN6r6YCfqEl5G0KSWaYuwe7GsmAG7yiq/
NjfO/BVfdAkgi2pukopgzqWz6S5dwemYrBbE9pgcgnVtPWnqo/Yq/SMM+a3ps//eccgT/ntPpLWT
7IM+3EDYeRsBRRu6W3b233EUhNn+/Wg9+R6Kz2grM1Cgm8r/zGvZZeWy3nDd11797AX/YQlCthxy
z+j+0hpExInp/Hwk6mPFB2Tp/346c8RNcwzJJhbznEEgBS2sGwHyf59UKGX8+9F+j0q6ED5Qov1Q
DCm/j6wsPF1nPdSsbpyla79xYcmyn4XgM6A+skEGHdYpZLjkZyGCB28it+ZRr+3whUEvnPWpS2Ic
HjKcJjnuRhXtuCxvZVrXdjj490KpVsQL9wnbwIDVY6j4uDGYTrvhMK49/eIi9gM70sj5eHoAgXpS
T49db17+7oyuPfviJl6Vgyj2AJgrJlLdsS2pzsogvBXd//c9zy6hYn1U0YZC9WLDzE+wvmxJeR+m
tEAGV32wL84usWK9gzhL3wMHn7TT93iMUJVxld3+fXmuHJxLlBjyZ9mvXRtufLzwfomW+D2uF3Pv
MZe+fewnLuw31Z4UBg23zVxC/IDS7iGeg2NV6w+lKmA0+PfZ1Ay6qKrszwYW76EfW4w3J7H/lyT8
/+ieXWLFSp0oqJEje3OTup9AZxYQuZVYr8xLp3ep6baU6TYWLGtV+L0h6i10kAGrvF08NTtmko2R
5GPD1Sy5MPIB8YzwR0TIJZ1cVtYt2VJkx0Uy8fljlnipFNpPlg+lEeFmHNN607C+AZjng7hidsl5
JqDdbNIET1fSFikJdwbM5q7rNmU4PH/ssF2YezBU3YJ/GEBf/eF/cUfLy5c6vVVSueJOLuFlXTeK
lMEGMQFG7qqFvqf61rjltUdf3NKQTnVpdK68+mX5dH50nNziSLr26IsLOuWpIkOP62FwaZHo5oGH
+kOZDuAj/7Y+pJ7Mi+YERaBu3dsWQyKz/gLmjMV84bofb5zLK372kuyss3Ls135AFWVZ7lT5MLpD
ignkaqw38/L570fn2iKd//8fUQznNmWgeUcCWsXsWxSN/Ctp2XJrIuXa4y+sd+lK4nmuAaqY0Ds5
kjarVXvj1f87XmXxxfXskVlqIauz2Y6ndBF+bkuMSmtNs9UmBze3v6ED2u0ApVPF31fr2o5c3NlK
9hEFbiUEu/scfm19TmTudNcvWdoG8X3ayKHKeiHt099/78pFFV8Y9iDLqeknjjJOwk9tasLMVt2n
CXCivz//v+s47BJ9ZhiFqGmNmxwD7uSTG6qZFEbH4KBODTgVNv3sIi9TZrVdLpTyPib/xy4JowiC
tcjWHt2wBhgLR8efYHfOI+k/YzE3f/+2K0fvEv7WLTK1NThWNhFTJhtxsqFMmnyMQ55d6pGSGiP0
ELiCSwzYe2cGkft+eWvi9tqrX7gXOhoI2vCSbnozNZlieOvZV7d4Pq9t+kXoAFyFV4OUCyZP6D0I
u09+qg5eiyxpZhheoP0GGJVbkKArJ/gSqwYufFemw/lTFnOoQg1dryWvS3//sU2+8C/OqVB5Z8XT
oQVnqehC94J2ML8BULjiYdiFh0HqlKS6sQnYrjhup+G8Eape+wiwvhaK9DFrvD6rU88fClDjsCc3
ysTcKOFeOwQXvobYzpVtgvoWWC8iyE2FXnpf+sp+bFSCXWLO1tQOJC7beEO1DD6NUaRPLhHuY0PW
7BJuhqSYC6/Gxsesyi1P1sxqP8k+tO2XQLNAD8HMOWwbu9AUS0WPmlfTBx9+YX2MeWmbLHi4nzb9
lnjy+7Autyo4V1Q22KVmKHI+z0wenm5wV5XDmvN1PSHxeCaSPMcWbe2a//bK/ti37fOAIX5ao/em
PZCpmIFkEcoBBhJ5ovJ+jkp//ft6XnEJl8g0jG/2ugJcYNONZvu/yWMzHJqyJ9tZLhZX3HTwMbN4
w6yunOxLkJqdwWZS8zbaYJJ9AWQ++XaeKPv7l1x79oXJus5fWkFSzBh1JeTvOPRs6sIPtX9jpc6H
4D9yo0suKSt0JYiHlSLcfJvK8qFiQWF1cvKV//KxT7i49InFSNwywT87V9a55/oaXFvqVo31ygdc
otMYkWnnLDzm6DVF0vhP/jq9Oi2GwgSy+dguXGLUQBfBw8BDztNMr5QGu6AUN4pXkBA8+/b/2IJL
fBpPk5XwCbV5L0ycyOsk1G3mUeYDaEfInTAgbBlmYgqv4uqwADYK5qNwOTSu19tg7Jc9dKuSY+st
61sdxmLPV2LBUBOvTxj0roqax8GGs4m9ddp+XchqdtYO9Wld3HDHZ4r583qa7gaasFMbpN2zaEB2
2fDEz0LI2p8iWwHulIZkOcYiaR+iScsvoZHNzk8qfurGCffHUAf5kEi3Q5+ue/DKdj0CrawL5hr7
bJxAXVo1kHJA8/RunVbwc6Go38z3I94aTEeYZkla6fKOCfXu21U9cqgzZMKmyNKnGGN1GUcAXOUJ
DyB8Kkj1RXXnqUrKpIAqJ4aQszAGDSuUIMvvZT12dyKC8mscW+/UhrUHltBh2s/lAFF3lppj1FiR
1YH54xNgScdF/CwVWotz47zCWY9sgGYSO934Ua69/ifz1vXLCiaujdbW5Gm1mgONzJql/uqlRdXr
Nvf7+TT4Wh68VPn3je8vWzNAKqf3RP3kB6ndpADKFMGMOV9D4wbZbXSA0MXJBdDuwbRZk3fT3GSO
d8c0Uv5uSdi6JWg9fQtnPe5oz7psanWTDwqoXnNW/iUrIycHNAMq6OSuwah2ESxdXKBy+xQ03mvk
QrBxTvxHFesfRjTdvYvElAdqWndxuqgNcwnfR1GyFP1SBm02ywFCtiMyzJJECnKbcbnve39CW1fY
IrBTs0lcx7NoWrQq+tW027ZZ/vjLmj4FEskpeJJWVDTSAIrbVN+DBEqcJAgNYZ8yOpi4D3ISEbw+
KlTZYBegGFMMBFG/9YqqSswuYKMuwq5bMxFhxptqi5b7WFWFW5vPawhFzG99PXUnpZwuqpk++9Ey
AM/WJJDQgwp3Tlu30+s6uswEQ3+3jqpcUGjpWFZ1EwdVphgLYut2q5fOQL0Z0ftWTwndqLgWmKqa
uiHJKq9GFgTYhfiMSGjl92vEhuROeKriT2IRZi5oR7BsyVKzIItnMazHJlbpVCRJvQxvYm0Hh8lE
Wqe2WCUh5F5Hfo39BwB7R6ogIIXoh7bEGoNWPxc6DmjRzkLJbesPaFBwXvc/E8v7zI0UJJ7B3Mt3
lAAat21h2J+4PzTzdgrbxmzEMit5nMW6fsMaJg9qHRMJJrIl4BnEHIMHW7VhczcZn/jZFCT900Lb
8l2DKeYE8xpNFlZQFcnsAnqIiM/NG5Sv1rQIyRhDrzZgvr8ZrDRf/Tlt3iG6qPaqMT7NJ380Sbbq
cQa9xxwEB9FWkCefIFS+bNPQH8melzqAU0q7Bu0dUF1FkAT1wynZTLycqyeMaJk448YkNF+cN0uM
uVb03K0JzE7TQIV5GTCbbhbUsE4QB5mf0O/1bSZH5ioIbsdWP9YIL8Vu7ObW5DwqJz/zAKOQoFWH
JE2R0p6KV9ekjShEM3diO4Yj1w9tqFO6rUsrkKytuvUL6HOYt6AZArlla+TPhYEl2QMSI55k0nWJ
/dyYdlm3fFZR+hh2adm9R6uN6w0AAq0FigPExE0mDMT/ji7xF3XArH3wrSujZP4UMhpgrYGw1eWn
VjIjHqpKWHw+FXbuMtC0218lSiTzJ96sfXzPqQc0aJtOyRsGXcv4oU/Lmudh10OeVLfRrE5U6DpA
Zksn/mhRhId284qu1t04zOy+SSZRjlCmot30wJRO9Du04eyQgX9kWduswdh46mUDG5V7X2KSqEO6
QLkQFtjPq9NAe/ndcD/U8yCfpmSM1Ha0Yi2rvcDcm94PuAa8p9SfOzZnQY3tE8Uadxod/6FXtPvW
zxPacFlsoMoOTySWxRSgiGv9T21Z0aDgNTLZjbdKX5w12kgEij0aUxzHlsdFXXbhex8H/SOrAgEu
PHQvfgaLpXSPd4jMc8PDgWxsyc2ah73X4IJxI0bm5qHVD0Oc+Gmx+HXLCwt28TazwD6iaOkTcqJx
CKdUxb2eM2PVaIqkZrQq2gGcYDtqHXh2gI1QLhOjL+3G96dBZSToNMjVpxYPc7LsYvBXWpw5gCDn
+Njp1dQPRs/0y2zYEmGjo8BmC3xGuZdcV/7uzGXcFM1YOfOzqa0e97pZV5VNNV7nnlVTR767jmiT
qzKoPPSLUXp+gq2K+mAwnzA8K2hq2dwMi4gKjMAkceZFbPxSCWbI46CgybxLwiD9bBtCEhiwo14m
nIteq36Z6L6ZgxiSIeNC7pYYIpKFo/Fs0A1VC6IJklZxHnpBvORRHAz8sLbtSF/WYZAu43KsddaN
5TgfGF+HYE8RyGFpOrrYh1I7hSHmlXfdDoruY5Vxpts4Ex6YMu/6Nl38Dded9F+IHhzQWbyx0RZy
jB3PW88l7dMSKi02mokmPkQuxh3e98sMOEHTc33QIPorP5VpSsYNETQcX2KN2ZwMrjwF80839u2n
dGUtyR3qfQkY49zUSdwB524jamvjDF8dJhImVKE5FZUVxCar0ddRNkJqoz3NPErOod006GfqR+5H
F+F6KcC+PkYFGc36EkZh7OE6TbX4OqYDuu4EBR9a1KqaH8pqqMI8TQbXopwZ0CWnZNbQlJowFLl1
Kk2XPqtECbqPNPX+hCXoP0A4E+HQZWaBXTyB4Yl0OGOx9OwjBauxfAbB5Gj3PbHpl5oRP3hvEg+c
KLnoqZm/JSNNU8hGAFla3iXrKmW9gdSMGR+aRkdyOzUWnbIULjvYGwEJNnAxVv78rM66mycaNR3N
BefcgZFs6ZutwGhovBS4THw9F+dyATgP+7kGpGPpS9MX0JGNm7yd7Rz9wi3Xl9u4MR4/IghPZVaC
cMEHqKiTzdco7MzDXCpoc5dMyuRHm85G7xhGGLoXwJ6qdVu6oQ/2a8JKkzGVEPO8+AYjhnTGRPAG
VTtMJSaOkjGPPG0TzMljAuJl5n3sI1ux4DjTVVjKwvBEATqajGF/DhIRTNQ6WX5LNP/XOypj4Doo
MWAmiaqmDo+0nnw95saZZYDpE3iTk8P4N7tPRcufmQzaqNAYGxyzFRz+ElVYNutiTAytH7wmjcfc
C/AHDySGgsB+jQaMVYaD9utX1s3+m6kRIO0ExPX8XappLx+lApVrJk3IketGiDwLuMTohfVoQ+RM
8wS8L56VMS5haE0jMEuaqN/WtAmWLGnmksG1+UOsM3/qPTDEpzr1HubW18+lkxY3FWgp1dbEo1TP
y8r85EghYaXyyWk7PpBS4NDqFvDLTPcVZGS4qaU9EwWOpcxWwF3My0R6pK5qBSnVRkPorn+kUzWO
Oeye8n23Cg9lzRrO4TjEuHSyvtfT+MeEbKF5O0K8sZha286FLeekLfqeB1AXWb25bzILOFh47P2k
HIuOQ/UYb+HsJyI6Xecr+OPvMRMy0J0MfJyheUyUt51pOYRZN4SLvF9psJ7UpCdd+MwPftU6DDqI
YfddAqWIevYzJ4ISLYsggK9QfFjkE6gDpiZfcTnbrYuoZQ8AYYPlz4JpK95Rz8X+lpYITw4Q0m3T
giaE8xc9zD3/KZXvwVxm4+ZdFHj42CQgOGbVPJfYLhynKm/lLGKbtTXSlf2yArm/T6Na0sd4rL1l
i3dz0x3jCPU2YM8LwJIASjiZg0vMQ/l59VEqiQM/OTVuIUNBpjiKjw1JWbWhSblAWwv0FvXBCzwd
nO9DL/jaj9Qvc4T2mGRFsGSZ2TPspYhzE/sp/zHKAaI3a40+Ldj3PbrsjJscATOtAql1UcoqEvdN
iC5rHnKcRyxFAlV70DyH9zVXbjroqAaddAbilHgtmli772mgwFuZmaZj3d7nXUDQGxogyJGsYtDZ
NNGGbzVKhqwgtDRuH6k4Gu7hW4R7BbtmXRXTAOhvvi4IpzN4IKX3pI0hIWxiCL4VpfPXBJZVRWOx
guunfu0Tpbu7dBiWYd+NfpzCovnUv1YGepJ3YWyk+a2VmoJdh2kN/n0g7coLUUZR9dSWcmlf6OTB
e4A6qkwK1aDRy8LY/9IF/vDIRJCMv9Y+qX2gmvoSgaHqRtzA1jVIC8NGeYe0AgTvmaaSjvm51mLe
5qEZ9AP0c8IUBqjcfdeHkh1Uuc5L5vqO6jdsixgfQQWzNJ/LylP8K2jFJDn5oIEoIfYaUZ2LutWn
1HHe7KkLcKOUZmRyQ2wAOD06kqAgraEY4N6gFtCPwJisFPlHuIzevRezcjiGGuV/uB7PjcXcw6dm
ifNk/DTaBhuGMHeyeRwoGeSmZCMSdtr54glUv238BHW4ac7AgYPjnvW6qVi7USm2BUlGQly+Avcz
bCozw11ltDE6fC/dqqsHm5agWx1bLyp/DqL011/p5ORg/wQBDIpsymSN6VNTuhl4JNSTARyqmOzf
ViDiCRKNJV4hTB0hNePTMvJh17Wsov6PM7nE7O7KcO675QmhlVcteTpRASsfAHICn9jqITECa22f
tHnQWNKgJI1U7AR2ZrDMIXrTKPHUSBVeJoHRfdRjMWAp4wJTrnRAolz1sfazZGqX8AviSN7TrAZ8
m//uqUPqOqfY9u0EBTK+Vyqwh6kRFcuSBffa1yh1Jv2aViawL2NVq/hFdTFS/HBekD0LL/a/Gs3H
upih1v4FoGGDeft0/azgjw6rwgnImi4kP/QwzcXogubQV0HN0HNichdZjVvRM+jicb+hJ67Z+S7T
y4TnIxLOy8mTJwXFEcTn2JIUQ5de+jo0cGqZbxcK4oCJTv3Jg2sNCrCpT2neUT8OcI76+TXox+Zr
gmQEoVEHvk4rGvjSWiFC85C2AjAfqt1iTHvSwdDupxYVpMHqiADW4Xt3GAhPdqno6p8BG8iT0310
qNJW30EoCU7H79J7aPKpX/3IygLTau0jkjOx7fzJP2GeOX05R5x/VLPSfZSeWWIQVPziLZLsOeiC
F4N76wAsG8QK4fBI3vSaYGBFD+29FEsy5nZe1L6F1f2ayDzsldf7j1Bl9oqFxvbEUPThOa0QskKW
WH2jNkozJhXbMTGKF5/hUlFsTd4hvpF81rOaCnAb+SdgkmZ8oMW8eNkM1ZFgD1/7RS0HAjmxFxTA
GEiioJ3sDc5/heZAsDMQ8UN5QCG7KnHT3WGmavrFxwExXWs69dvVrDpUFZs2SgnxokzK5F0al+q+
lCgMLEgMEH5607A7s3lsUZjC9g16OeIU9lPWTJ1Ya2yoE2I7twSBFQbbMo9h6rI1pcM90eOvhM5U
q6ZhAwZf3RZNSnFC2NmL5gtaKhbKZHXcPgyOnmUARD92QkL7AvCWLPQ7ZINR5LXPTVLCtyMb+VMH
lvFsDGaUGoOoD55MqGO3GR0a2ZmeIAoMJspe4JJpVYTrwGvxjMpYXOgQJEa6HPSgS96wsKY1sgtU
E58lKD0hNMJxFwWhVyC3qe4rjwSnSLApgwhK+O7Vg2mgpBv2KBYsc8jAXVY3mzrSPs8IVEJQ9ora
6ETDhsk8sgqkE57UA2I/vSQoykQjOU6QW38bQx3lK8ykLZbZE3vUSlq+7RFR3SOeszs4cPd7sMN3
FEXrfTh1zaaPicZpG97SPjoNti23DRj/jqqG2FrTNj5yGsjkZCWvTT4geYgzUoHRv0C6E5+oGrBL
KUA76oDagwHtfEWZPa1TgA6slwhoGFSCNrmeSxSXXP8F6d6Tw617CIJg/MRXt7z6a/tasWVAJSWs
nliFSqcIrORfXSyHI8p8Y5Jb09a4hGr7QutIvgEKIIMNCtujhXBL5P0gZpL5WInHkqC0ItuY7Hyr
11zCgCBs3g/cz5d0CQ7g8eFtFqMw9OIWv+syAqaHomv8+Dt4ieYCw27RC7bGPHpd6TBy3dHXUU3V
L7STdWYUxO0YkKbZglrjqz+qmkKYLvkKNU6SCTlJQBODCnLCSIf9aurhYmUDvttqTAoI/iGPTqvu
saUlslY3fuZO6iIVYZkLA0r9Y4er/b3uME5b1NA4KfNzCSGfVxEXbgjRrelR1kwh9MPGeVPy9tUD
V+p+kgJaNpDogJF24Bpw0x9ESj2K5dOxSqJn16F9qSqCZLizn6Tq7kgr7whbv3DaQ0A4oBAosvWR
oZiIi+W342Of42DuTMxfh9S9kLg6weiOYQTP0pQg6fen7rXp2wfE8G9huZy4qr6WA7AxlOF3/5dV
jMgv4aleRxd9P/+x13RJvqj0BXNg7TNujGMcIclbg/lLG4GeFuFDV7DFgLmvNbsZdM15B7mX3iKT
94amoFKex04rdkTZb7mrExIfXBOmoBeKoq80kajVm2hwhVfqnej8O3BkfqYVf60h450hcP6MIPLQ
2ehXl2gfQJGpKyyu+Rzq5zZTkw+lCuAf3MDva9pydDAHWSTdvBcDLE2P8X29rA9I/59LOaFSVlZ5
WNFDOpcF/G7mQUtzomW9GXz/V7zUn5H9/6xdDb0aO2YBwgWUu7+UiXdcfWwvxk7/DB065RXde5Tk
rG6/oUx8hxr7Z+LTO29BU1DZTxVHq96TEmFl/YzKIBBrbF8K8kdXOoeoQpkb4z0Ru1Q5OiSPnKR7
Z9dXpIQPKDt9KVn6Y6yHb5TItyYib6hugcw9eR9qlOe9ge5FdMamNU/dpD+l1k05ZS2ymTI20OxA
UF2GcqMS1JVcVed12+3mwfsGRm2apY32ET8GfO+8KQtpfRdKNDcbg7AUUqWgUDnT6bKzWL23xR2B
bKohb12wgF6nx4yePnSg/QafAXtak2HTiXBrQJbetendKKuN7NAHTxvvgGr8JnLNXlblTo8QuUFd
aITT9cqsS0wOKB/NXNj5WwciKDWvFt7DfJUVVqRl/bGZq31p+9dolfsI9Xv0U1KWuaWzuY3tcY34
dhm7zeQP3zVYqUk8w31ATQRqV8TNUTZBxShsw1cf5QN4kQcOdTON8mU56ne0c77FtENiMpDvdRjI
DInInqv+M3JglvXLuO3wLIIGnJ/EYLldd1KPxXndwQp6p9CM8+Yw43r+BI3COwdYfIPmT7NCmyqB
1NacxDtb1s0+qtpXY8UnhKomx1SGyoK2/e5DR3JkGD5gmu2c1z/GQY0B4KU81tx/tnb8miT0HdCp
o0rqN5qic3ZWsUOCtwvZvK/m8p73tciqRN4JLgsey1038+1c1T/BQbZh1N+gzn2XpkODBlIN14dY
PSrVXpbuBaFmAq2Esqi6pAg0kvgI5ZG59r/VpO8zJRmSLQDnsi6yTQYCpgZ1vLkriLZvvmoE3HVb
FWaNvuASeInotEXRXGYc0MODW9YT59EvBEs7iCgcKpc8psv4J20QW9b10dX2MXTuFHfrmsXVsisl
cnwEJAmZXqdI4f+qvTe7x4aT+zHufjlbFeDpKDguKWQP07sIORjnEXZxfoL64avH1K5u1We9smPT
rEWbQmfUxNCsnb2sqXARR4Z9Jt2w91h6D9qPT2ft5Qai2BiZvfMha0goSKOIYn96v9nXnrcPWr5H
vfu+86pPMhiP6dIULOheV8q2Lbr66MlunI2foVX8M04HWB5QDR0QFJkj9MnH3ZgtFZKQdkrywev/
dOl66PX63FZTkONeexGjfPR4/0gWs4/PlP3jKjC94R0Cg4oEnNkLC90WNbeHmiVNNofkq/Dnp1Ho
L+XEX8O13CAl3teN/NL1axF7dYqqjrxzOvyEstlDzM2QNc302+C8J7OX16F7dZV+Vws/trzbjrE4
tE284Yk+BivYy4PhMCfk0Kf0YQzgPaogLVFGl9sgqIso6HargI6UNz8BY//5/zg7r+a4tWRL/5Ub
53nQF95M3NMPQHnHYtHzBUEn+A1vf/180O2ZUXNEaUIRHXFaoohCAXvnzly5cq04qem5yAdVKZh6
EFLAftZWHEL47bYKhn9Fc91LfgTmBQoOq1r3KPav57cGKX2LIv7Sn6pjmQE3x0b72MjDdRVoL31B
WjgOPfilvJMxOhuidK3QgsmMBGZSekHp4TEnQA5Os+2kaqFXPvtfnK2GhWqJ8WKF3d5IGCCRpzAm
+tqbdPD3DLwt6HRsRGDdjIG1tmr/uWz7K0nNOreuyoNUdsegSneyrlDMOieK5dM0Vi/ziq2F6qlV
Fy7FlK6lBhCtVHd2o92JuAFFk5Rtmsc3MMCOYx+mriFUXJkVasiWlm6pqFvhiHtt0J4aW+rdRDbO
YR5y/Eb3jhXcY+t7cjiVhkFbxGp38tXgtoTULBoVQ7N6aXfdJiERm8f07EVEIoKrlLgyguY9sptn
3sgNiQ46ts0KX673Pg9Dr8+6q0JuN76WXveZs55afTMhKlcD8Yy5OGC/8zaUtjdYOtJGbAwn1/fq
GNRe3zLjgOX6rdH78oIa+qprrBewsm0V+skSIuWGGbhN6NtPucmrtyXdRaN2WOb0j92cB6SI6nVU
w6f5d8cM0YRu3KuW/g2xcOwseZQ4SJxHVdlkcXYG9tkgVnOpx8oLm+m+zKVjW8wqHnK2xa3SRfpU
c8cqKhaGDL2rHW9VKwYpIdJq5sEKAEVVvbhHvnmP4LzpOhJmfwGeIEMnHQ2nu5PM8a62xDfEs06l
LT3pDu07DogsjV8NITaVPZySqtgHU7kz1WpliODSpfnHqPWXOsxew3y4tYBFTCN6+L7Qs6hYT765
6xTz1HTWVdKz2BQ9OPemaq7RpA49NZvuoR8EbpoH6xKH3wW9Dg4/3mpYafsah2LW69qpk1OpBlvD
8H23lNVnplhWveyb7iSco1l1lZuDtRoOfZgkDBZhkj8QAI6Sob72wto3kvIq6nQ7R7B2iJ8d3zFc
s6qv5Na+zwTCEj5UA5Pn5uCtWjf2QZsMiq7cM9rwEoak2M4c49sk4YOASUxnUXBSm5ayjkDDLEV1
5THJXZb1vRMOowtXbNOM3R36P6zCRHmzk1QFhIbRYSWxW+aYjSQlXa5Yqq6jgbqpxw+J6uyCqu1+
LEtqUbNY8jBkwqLzLNUxkSNVTgoHS9PK1gL2wlkSgIbB2Lpw+gJSEGotpLj3ISlxY5pvSWMcpNho
tplEmmBrO5rKy7rKZXfSVRualuIc7Wq6hQbwrdXFfn5cojbWcpS8SL3quAnndd309mpQ/Je+0QdP
6eWXVuIfuKLVs4ewDLLXNp/uAvoCvIySxNAiiZVeAMa1F9JxHOTR8OdpU0XT9U2iaNXlSr3LbT9b
JwUkXED1Xdbx1hTHuk1AgTZar5g2UGktXqWo6EK3A+3yGsegs17kK9HooSvq7DkwDMuTpOJg4qI1
8kx8W3WQP8zs9ahNT3MAMrPxo7QkTowifmqycafFtEuawrwRoXlX4YDuqQPJBS0eh/PUeWygjHSF
mI9DrIc1cRzj4agLIhbnRVRA4bBCJV0Oib7V+iiZi9HMjeXSY6JEWo2G1b9NEBttr5Mc+QOJRHOl
mUKsffbpQe+E71ojuw/lU4lRfMnakN2zHGCUu/Sv1SXNDukqDrv2ubd736O5RLM4SmmHFibMWT2m
enXVth0fA8uKF52w7FWjAvwphpMd5ZwWwjTmChB7XI8LyYGjE0C/wnyzsG+KNlkyns1sXNlG+aEb
ROyAT/SgtGhx3w3DaGmgFpG5MFCundzUiSi1JTuzHbef4uCU9HlORSPHa/oU0kMd5f2qIUfeaqkF
XyQ2e0og3QpWCZ4NCADZ5dKZGMGLxwnfs1SLn20a8bfk27hclbqR0wgN6dtByNazHl2lUu69CCkh
wzMGuYI5o+tlfifFYzvRyxpsAYLX2BeoOVg1YPohFpgtTzvuq4AOlNGLKKvBPIx+qUE1yLUeUg7q
H4ZX6oH6jEB3XLjpYPrPKSvuQE1V74FqjG2NRDjtK3O6D0yl26U18KwTx3SW1OY4ypV8HXZJoB7j
XgSoaWqiCNzCqKunMAZMP8RZWUvLrGmCXQRHYWkEJAxd2RFAdOGflDCqWjfr7GI1u0Tbj6IeNHNh
QWKKFinj0/ZJT7psGceafiYv0lIv9Udzm/Cer3RHr5Z9Laslimh5e0lGTdu1bWneorITHwc6/kff
EOQJvSPtjDIJV6z8ZFE6sr3WcDdyrZgdEatMF2mJYcKFyKyl2ofqzlGoHyIH2DEwbS7QgEOVJWQh
d6ZXrJRRH1e4LklPeaeaT00ti2sjVeIdQE01rny1yil3hu4qtlp7XQZG07rFFLfemGrBw9RKluUq
fuusm6YoNlmtt6AZ0MD6bLCX6hQ320bL4n5RAjChymJFdFUoqhAbu23TevQyANfwMHWjgafYkK6c
kdJ10gbT1dnxrtnGoOEJ+5QZ3mQXqXbhmdCRNnZuLuhUx8AL5UauWjow/bbXhTfM7RAH/2BSqTJf
JIlRuG2m3lMslB43FbiJreyjVtrolrPUBusaSFdhWdgPOAjdWXLykOUtCVp5Dip6lsi+nEkuT8hp
JW5aYxmotQA7to0IVlHyV5X1phTW+6jXnVc0Vub1aXORkv6+zhzFE7YUewN0KMmWj3Qd10XmHFoz
ir0wGq7avkPiMB6+adZ0zIwqcuVSXvN+T5IiF0eaK4eYGDok/hGQd62MUuJhA6UuWqe1Vmoxbk2h
PaWxilhrsG4KeTWa2kFFpttXihMI8Gsk5dsh01d+Lq5EBYktSK1rKRwOZlMZLrLz8cbXU89OAB2s
SVn3WqC5YZpWKxweYDypNEgBGy2qhYJCbybqKUZLMlGLJYSmZAE3g+yyXAhN5K6VcDSIQLvP/elj
/tZdL6+Lqn+VEWkrWk5l1unCsXvWEK5pjVhPdbuRamXZq+M6VPQdcunEyiaTvR5W5FTKuzGbvqWy
fBsToRepjPTDVGa0R2WOp+Gtl+zSHev2PmHJMPaanxv4h3lWNkDM7WowaeAps1dNG3BA9/jbNwTS
UQS5qwbSseuMkzkOK0tS12mCb5diEyKtq6IZSX6MW6jrz3JoPo8a9o+5JYOoADKW2mq+d0ca1qI0
ee2Rtk1V7SRZVAljCBg05HHhITR80FhkNXQ124iPBU97LdmWWKm2vGMIGLA1qy+dM11NQXiooU77
MRVzrium26uJfeQ130aorVSIJ7ptXfN6UN2aOh+nxcY59/ymkTo3U2DcBhp9SVu++CI+lGGz0CN/
yzmYwDAZ1mB+Z4mnrgXClSSUCmp7j2TVqpHDFzWTzmHkY9g47OZv1FlIrmXOY6K3V3WpPGmqtGpl
5w4aJdBxCKsq7RZmqFAJy3SFk3hhgbbofrXGuMAVw/AAyhVAJYAqWuhrktyr+YmqTXG2zWRT+OVJ
j5J32lTw16aFUtXXjTnJbgsrBG35dxSUF5UTPVhdt87jaCPr8Ai7NlgJOd4l4eBRP29a/3rQg4c8
gNoiS/KbpdgXvdcXclW5Iiru51eVYFm4gHK10G2aytmbFkknNRB7RVXPuuXLVEjKm650i/kHAlx1
cABb7cSFv76BRLtCspKEi94Wh8MBdv2i8YcNDUUOZ6scPZ+WQSZzRmi1V/jP3OJ1hiqXIt1LVrht
ZagxAwAyZn3aK8SqhSY0LyACyBLLXHTX830IszrCiqIbn15RKZ1LmXWHeljiYBFaGzQz4HK8jsh5
NHa8UGVIwYPhxW27D6CbJI7kBXV9I1m2T9pUT+tBIPasysOO5b5U1W6lNO0Vh7lXdRT3DsAq0BsJ
urR28ldswLk+KKabxZpXOeJURNk3+pYXJW093RkWYSxeZidJaRSEXTDOsNuWqv+WN/HRHMqdUJ8b
KT7rVbtJZHmTTC+61W/z3OI5MuwKEbwyHiVccKxGWcmKvfFNKja7LG4cO9ugVYf9G3bpgZF681OY
10fUD4sp1GhQJspzJaZ10c86dj7nVZ69d216J5XZVevPJqtKvqFk/fj+FZDaW2kYXppyS7UX7Ko+
WUej/UTw2jOR9moHLYWD1LLQ0rh1mzh1bTt5h0NV7A1liNdTbG4GvX2Ei9ceoloa3yU1DLodqExW
ukUTwWDydS1l18HGaE1l3MmD3z7CJNDhCBBiFAe+jCnB7UECfFVXGYQMqJcrvYmnPcmPcyV3ZXZv
D4G5tYsx+vBhvC6MulPOakcYkS3aUm7bhb3XErug5zhE6NE565oswLBh8yom7IFJVoYHOaBOSoLk
qk2bkXywCL2kp0MTl6hAjZT7bugk/oQShsxDUUlFdbMyj5M/hEfInNNK1La2ratQeMWg2XSo6oqC
t4rWvSoYrwlDAxZZDKeDou9pVMzKU6ap246tHy8dO6q3dhSWPeVQ+2IUVr2R5SqaNnnmB5fQ726F
Tee9DRKrdQ1NArGbnaQMkPxlWMPzHlN912i5uY2n5CFXVDph/pTfh6CquAJyHsf+g10Vd3LOYKro
kpWKS6g76so5jNvEtdO4dEunT7ysTfSNEuYQRJxAdk27CVwrKum2Q5TZpHziASvXq6YP5WXTaOXa
GSbNUzUo2IGhfpQxSj9aB/BBIDe2YtIklt+QnB0xyQCrqJgF7ZAdG2HfxppyaA3IvTYeAyACtDor
xdW4Q3eI832tSR+NMfVgiZm0GXIp55BNxE1X1uGq7Ui8YULX5isqGfAQ0uba1KrmqWpjx4MROtN9
0axL6/obSPKzL4tT22QzlETfVx71B8uSn52ZH8NQMwh2UVRrdFqoutTyscfmCL64fcv6tPa07qOd
HhnnYew3ish4Cv1OTvq1bXVbQ5LvbStoXQFfdl/rINdW3QrPQkatjo2bwMzSzdiSuuaOWRC0unQh
9xzKUck/lbPyPZVri4NratalMPxLYBmPdO+gK9Tp3M6TtG2W5NM6JAS5pjm9aEoHzquNSc/6gnNK
mRzts54zTqhM4w9msBtgirhFq3B6ToA7Jdi0Nw2y8NR04EtTvAWjDsdg0HLGekb5TjfTK4pnbIbl
4AU15NRr6cgsKzhSLsw+ZwmP/boehnjVBHRPlTp3mEK2qbPG5lJYRsoBDgPHsvTDNKo3tM5KF1mm
50BFEmAWqqXWMVaRoe2kMHqCwH2tZuZr2IiC4QXFM1AjATui5pzGCQw/7M6jKF+jUH2DoHUj0kai
xUZJwpYxF7pTIFXX24+hVp6SaEy9Rnd4AQL63Sh65YBkh+TJuItjtQK4bNFuM8ushWWRvc5OomPF
cQMnLzlYPvl4mHSPCgWZNa/6wspOnd+dSVxvY9q9kFfrxwydAdjv0xnh+pNTBU+oRiewY+1HZZ44
m8gd1HjcKfl0hEHduVFS3cLNTQC7Zv9dGQ5jIIKQoerBelRFL3bxCAyR2SZ4ZLpLx2gvi241huWW
uZxLUk7XhiSYKu4rHbadMA+1o3ygCFi5fq05SGvBbE8BCBfWnC81mg/qOWyqcFSXg04TLfQd3lsL
NIvaK6+1kIdsOhtWNNlun2YQpPpqGi4g0eGjYo/hsQiSU0+QzLUkcG2nbShec4/4uU/U8JTTGmZM
zTSYAwiOxtQ8WOm0rSEluEWWvhlavBYOTzJOCCNmLz/q49gxDWDTX7OmBz+AfZPrlrGSqS/dWeu/
t2PNBbrdqgojOrq0M3XNBv0rNmojtv4wHuoq3hS6fVDDZD3J0LenOjikRnARivkKp2+d2i3Si9ZQ
sbgsgrh0T0Q/ChseBtlN7WTbupYYZNavw7ofVjjWdawaQIOugjxa+ummsWjwQUih4xM6CzWwzox1
3fFIn9WIgF8U0yLL4AuW7bIwdGYCFOgjvcbDmjuSbbcbJNNaQKnyl7OYdOCP9xOEBneQyN2HWG0h
kBiXwLZkaliNMZxIACF1w0cWSK9YuJ4gvdxnYRARf8m/a8BNWwWHEDGwBaS/d8usdyPzILFQ9lIF
XaZno81zf2awnrWgm8nZtKn2avoy7N6edLZPSUr7p3zIH5w8P9mtTH4gp/dJMT07DS0Lehq1ayEj
VAzN2RhSlhcDhbmQSYMtDzdWULlLVVqbkr6lGF86DnYiDgeIfojxgtCRCXLG66yUGRk4ZPXDPMFI
ir4aso8m0U8wHT2by+eALP3EuxlWUUGa2pKBjM6BFC7Anh1RLw9C9mL+17NuiWHGeKr7XoSaOUrR
Ohxu/pPGHdhLGXiQLWEogb12zBAQbCqnWgVmfAiyfiW1EHvHfhE2I/SIGModKSzzUpqqXMs6SKR9
G4wnP4kJ8twmTLD9fPNslYUvVct6fMRdPVUHWr0s5864pPh5TKoA/kH3nGczaWI1ofucGveJ3m/x
I4RaELzX1QNf2Sb7VxKx6mcrMKS++qZ+DYZ0UWX2qU1s1nrlcRey8D17loCJqp2PWoRu6FTV4/XQ
Uu6Hz/w/VSd3V2o6HPRaNIvk5WTihO3kydKKo6MGlg4x7pXmNCiQMtwkJGGtB6PWvhLwK26L2jRV
yiJ68LQYn5rWuLSMu8Q8maoBf6clpJi+2ynhhvkj4hyejbRaIprG6muUfgNdepyttpMe7MlhDr+h
j1yDqgyNBje4okuZCfqp06oSK0UkJ2MaIV2T/E6Zz2B9+jzI2bvRqgeZU5ILQmVezjOq80x/bTxm
8v1U+ZxzlecX4arvsz3wsjvvAuZvLpzka7Om1xXKjVu1TkH0yNzGaDx76q+7QF4lgwSJpAaNLzas
DVnPNlBlF7kBWZzuYyriKzhbx043LzIfBCwzpMqavu+BWcCFY8lnVUibIO7WcZKuJosOLg59kpac
dTW+WEMPJslEOic+59S0yO0WMK8YgpUvpcUilqSF0NuzqacPjAJsjao68CDgw8+e4WRUJcMf1oj1
FqdHvUjktd3CWx4fFVRf3AwyhkzBBp7EQIA57nnhoykuQdov+95ZTEpxNtJ169TP8yKSlGiZgBcH
Ghht9RjNFk+hykBT9zHLucgCvb1JprXX3PIaYxguvnyQE2VhIU05WNU1NoGzpHGRfZ/vDIBbHFrC
gGuE9vo6qu9lzT53dXUyO8FUi36QTXXfw/2G9p5/33qKbr86SnM7r4B0QFXLHDpGdornghCkYmcw
K5KlqnQRNVtuvEBzXFsoq+gEZkbvN02BG0FXji963F0lRrtJx4fUIQHp0d5noUGxpYqip3bM2G5Z
xzmpOA0aQ+EGLU9TYpIjn650Mgy1ahYJ354ixkuBF4e8Xupl6E4o0imqvrKjhomOHJ7euB2KbJOj
/lkajFoWXkg1mflH0Z8miDDhPKlIGTgvJIYuL4kWbbnoroc3mCTWXVCPG7IOV258t2ZqFdLOLjfl
fTfoV5YpDZ5u17cz+od+Pa8+Vo1zEvoLqWvdZKw3WUuKgLs0OljAUS9NNx0ybheAn5TW39ZW7+rh
tBT1TJwab/25tG5k5fb7hpsFWisjebTY8pl+LQ/JQgqylU2Qwkzv+9FkA8NKNE06JgEy6EQOcwEM
ihO82mj4BikI0El2+wRiH8wQ0uVNCZQ3lqv5l+ImWXe2s89HbZkM6pGvUJB38eLaalz3vKe5tQSV
46w0bDnn3Xc6qoOaqYV+OycbUQwSqgCBYLkCg84zxm6FPJLHoOGj3xerUs12jZSs54Auh89loDMT
8j6/JyLjcX4nWNN6FtC4OUTUwtqClTuHj/kVG/mwiaYXBWR9/lzLpCKZf0XHZGIw/GUdDiuHM2Uo
V3NE4QlDL1wkTMTnuNuJLDlEZbMsRlz7xH1ImO2RQ5zDdpRFJ3iLd3xdq5bpCCO0W6neEEVXQaus
iBFZBuGTCVmDAwI2Ho1Q49F2fPhdGXVLDhWm92rb2QaO5TmltZqwQVIHexVX1gLSExWZtoAGtOXb
tPDCvPm4jKf4zuiZPHAyQgA64K6Za8cUeJxqajNY5s0cXwv0RNu4fC8nZV9Z0KloRfoXOaT/n59i
FhYxFLBiXY2M3Nb3ifCvkhij6HZYzA8+pw/kZPlyvoFELxYsebVVPCKjwX+m6tEU00Urom1MR5W/
nV83h68iII2zcyqYiXMcm5CgGsMeKEZzGYva8y8ZPwCuyT2E0Y+5pV50isQm7gC0xGHiyU0s8jB9
gwFIeyF1yRHSfIdUwopbaNNqAYRIyVjJoE97WyNVdM7Y7cH2KHll5pUDp9QrhL/rC2cg90YwOKNt
6DJSpAH4VgBAIn2J0v4FV4o7u3a+EfvgaEp64sVTA/u/ojXh+FiUmmxm3UenqzVpPim+DRporPMu
DlHIqcHs5vWTWC+t6j+qsnlbNgz2zA+Qzs0i9Tt5I2ikpfMFw5ASlzLrtprldiXfuda16aSmwCsT
VZyhp403lSObbGbfzRF4/jluqXdyJz4qvxdvciqfrXygw6M/Z1ZFnVDddMo82ddd8n68QoHmnOvq
m9kpO1OqWRUarjySaPdp2zM2NbzPy4T+7bfEmF4Qz+XZhvZrJ+TrTuhgdwbYtpXfoP+Zr5RJYEuk
UTHFjnQ9r0YauddNFh26TDwl8fQU6RWZQXEVgLACKqx4iNtA6pdG5mytXnkyS/XEFM6hcuIb2UiO
ltncSrS+dfoiEMik2yTvGA8vomvFd8Z9gcvhivHeXVOUj0Gs3feJ+hzo2sVISQQiw1nLKkqtma6E
C1XvCTlOee135Tnr9dNk1geL1IB6As3rUuVDuu8yzbHVLJOMSRs7q8nw05GyVc3eRes/Q6Y7UK7E
sH8zCz05Y2aM0q1NUgqjed83uTm4GvMBA4I1EyznAmAAwyb1GnIeBDTnA+QD+x0A7ZCOIyMfDlhk
pr8oclS7VT6C6xTNCTKW5gZ6/kxov1WxZVjyOh5rayzpMaiPtardkcCf0fC49Hb+GuQjOkKpWGWT
teQrL9FKZfrauo1D7cpkuqa2o2Vnk9726nMpG0QYohknKFhukb5XTD5B/qm1haLiftY3wECYJkxD
+q2TIWqUte/sUcmZbzBlisRk1lpEzcTYL60ao7b7pULRMDTxUrLK+pAO4qXgYSR1c8mZ7sNF0/fg
aZ7nHWyZtG36rvTSUnvoyRiKhLJmDkRzAKZp5/oZO6c3+tzTdOlNKyiMKtqOSZm+FBAKqr55jowh
96Ksfh6M6BVkR3ByGzQgWoZhjDchIKU0NkNkla6sa9O/c6zqns7/KtfpbMtEVWMQj3lfInVSS64y
5ru8cq4J8Qyl1cRbybk0U3wkObs3C/+F0QrNtaRpZ9sdRGTjBmxlP6TpYw0rCE73RmusPZIh3Dq3
4oOby2O0s+Wnlr5VeJ+EzsqXk7s8hc8FVTT20IVhNjPdRvLE1NtEglGo4UXRCFKInd1A3Bfe1MA/
0GMC29QlS7kRj02j0iuMb8Z0+rCjbmXG07iRwq5fMQ4HWQd2YelOdlHivMcJH4eUulJt+9uGuQb2
V2shzRBcmXIurydG3ldNPaULX8Gy2eiCyIPGnNHgby8IAyZngAxY0R31RxyIfuOA8GwYfY4uVhpB
BSs/VEZ4XIhk3QO/fCwNM3jXKivb1dAfaGNP02oooaKZhXxl6ll7SPwR4viowRsLjM5Ve9G6qU2R
68RKwlg7U6tKnkRrOTY/Bq1ZdUb5Whb2RYmGbRkbFz9sjXUMqMt4S51FrhoTfQPTZMJmSE103ZEA
tEtbXmVNIHmG0UXfGJN1IAf74vg/TLNluNvXaek5au4FxfqtmHqwIrNyg1I6TFl4zdz3ekiTbVHS
C8xOql59/JFwymc/KSbH5rGMCG2WKLN3dGcoU1Sn/42myVfCKQZyJD8o5aVyk5m8ca6OIPuskSNz
eGodyXovJ6+//gZf6Mvps6rND58RRNhIdTHcUEbeNopJu101TwX7eZb9mSV/fv0xX4jk6J9UsxjZ
1WieDQi1D4pHf+QoZ+lv9Fm+uvQn/R1LwVUl1+ZvAHLDLF6gIl5TW4s/u/FPmliNXudWnqKKnMK4
cG0kW5XR/zNVIv2T7E4+ySgwxagHSE19W6v2VQ770f2j+9ZmgbEf3ms20Z0q20xf2vgbr5MhbFyz
UX4ntaXMD/cnijifzaQmSHpx1LHpkqyiG+RUakGG2VlIYYSjUYolUyfiQdIztYPFqlLv9s3UZ4vW
7NESR8k6U1d9AUPhz17TZweqstOjvB4RN4FCADGvKNRlBMHhN8Lb84b72bf9pM+laPkY+laC129Z
ZQ3olz/eRL06HFQIi/Hq12/si92ufdrtTVvGoGjokmb2jaD6AExlNEC+1aT7X3/AF9py2ryBflgS
4xgD24UTAoL63MN5on4BBwiKVzl8n3d7Cuzw60+ar/iz5/Vpt5eCogdHV2REA/+16LMnpbJ/J4j5
hXCY9mm7t8JCXDrk2hRxfX6ZQI5NSNDIiDBqUixqOo6//hJfvfRPOz9Cf8aIoV8sGRd91u3GNcpi
i1H7b1xxvnpGnza/5sij1kpYHoWzi7eToqbTtX+oVvfZagqhHWbWasGZOCd28zMKe6YHf/1gvrjz
z2ZT46QojI3PUyCW9Aq1tVkoQar/mbziZ68p6HpDphn4vNTYuywQFa4e6kKYf6ZhrX7ayAy4WkqL
giOJtBKeFGaP0aItfhMlvnounzZwWGhtT/eMBeP3+9mngtr0+teP/ItF/9lhqh0m2Y9MjBIU/ORD
vaJ7Zy4AGnoGBUsDQQZGfH79SV/kA+qnrWs3eVlICPYvOaCzY1xFOQ38DmIpNSOTj5ag1TeK34jB
fhHy1M972VBMXB9CZPmQgcRaR3nqS2mry0rkzZXcr7/RV6/l0z6GhzFPsRbGMtWs0rOg4LfYjf1m
L3wRJNRPu7gLGFKaMDpG0tK5l1CAE8F0DB1j+0f3/tl6KhsihgQtzDLzqPekqLvSmbT49aW/uPPP
zlOdOZW+ZXPnthKtZFhxzO9dpLj+s4RPmdfXD4dNVeQMQ89u5wjLDh6aUcE2THN18eub/+Kdfjab
skcFn1Ifo/QYGHs5A0FKOZmrX1/8iy2gfNrHhuGYDPghdJ/2bV4AjPuGv6tkKCyuVgj4+YyqJfAl
TWUI/vv7/Ofb8D+Dj/z832dj/c//4s9veQHbPwibT3/8522e8b//mn/n//ybf/+Nf64/8tNL9lF/
/kf/9jtc91+fu3hpXv7tD0tsvxqc5D+q8fJRQzL5fn3ucP6X/78//I+P71e5HYuPv/96y1vRzFcL
olz89a8fbd///kuV2W//+eP1//XD+Qv8/dcqgl0TiZf6//mdj5e6+fsvRTX/YcqqhuiZLZsoEhA6
+o/vP1HMfziqo6m2Ax/J+G6uI5A9DufP/IejgbnYpq44OO9ZBLE6b+cf6f8wFcNykCBCK9Ex+eW/
/ve9/dvb+b9v6z9Ey/RGJJr6779+tneYOjDmZfnD4lYqU0E9TDhb24ycx8HM6wueBgwbq2ZWfPzw
PP71mT9+xs+W+PwZnwKxn9S4HiVld8izmzB9DIyXX1/3ZzF3vu6nmDs4fWC2QwiHUNLBbsNmhevI
dkjtJzMOf+dj8tUD+hRzM0ftGHw1IzgPrQ/TeRYWQ0ttqTfjHxwd89f4FHiNFGUu1AutvWaO57RT
b/wIEJyxvTuJOaPfRPefRQI+5LNyaacxyEHDnWc1mUApjy2SHhB9l0r1YVSZ9+sX8rOzff6Q+e9/
WExTrNiSlaooFwp7FZSOFzArErcvut+uGdaEcHHz6w/6YkV9VjE1NXQWJQOJRKswEaJJ6F3YBVp3
f3b1eb398DUanHnByLk6HkLhOgrJyVP7d6fJF+tJn//+h4vHLQpDEwJRe6OtdqNe3ms08vRE/Cbp
+eryn/Zzh1KTgnK0hXxNicAqvT3duZaQufn1o/nq8p+2cj3DU3FrmHs970/wRNadxBBV6fxOvP2n
RoXzEvq0p6Xa6ZEND8w9Sud0ZNyMbYEtgfmYlbeDsu7u+230G6v2r1brp50dyyX4HuDCPhTI36pW
9khP9Cr0fWbM1BuUuhDmtKs/2+SfARIJV3u6Cr6xN3ynQJKrfbO64qIKvmZTBL+pCb7Y5J+Rknrq
nP/F2ZX1yKkz0V+EBDbG8Aq907MvmeQFZWYS9s3s/PrvMPoeJr4NSK083KhvZOOlynbVqXPAPYlO
8hwwAQU3oRywLq3TUPHDEDovwjXp8xnXKwdNqirqEO6fhkMjhpI6pDw8E1CMuMxuxkr9u7zbZsxc
DoVoYRYjd4BeauBj7cE3QdKLcpPrGpesHOdqHQAkY7gGvO8JsCPkCRQgI5ZbnzGU/4RA9AS41Aif
ngBF5yNvD9CWDYa0FRc1N/+SmVuJJyj4yLjr1x+ZAUQnEHdjgPRLt7vu+yVDtywK/O0AP5LlenBA
1VeMEHZXoAbUN1au7ZfHQHXJ/qgHLg8/VVEfrX/m+hNtLJzhf0GYsTJHl62ByiY3aIXKAU/WXRP4
vyZ8KFBA34IYzUxBQk2SlTPv8kJT2eb6kJVB4Vu6yyrIWKTHEq2HbCWsOjNF/zEzv9PDsMAQqDih
qBNFmWX8jjqW5TWea32auG9H0QD8Qlwj4Owa1WNIDsZEl1M+9tnLcvNzMzN1+635TMtaUFV4eGSE
yT1AMrftCFvwANa8rv2p32/tI7UT9WB+0d2wTRwFpGqN+TtWyIovnft6ycKQ8BKACEa6ayGvG+sU
YYNbJpTr9iaVzCtXqF6BnQnooUi5paP5mSY1sqyWZu1UAyDqnNGVLTRjBXKQURUdUEFEMNfSwPKE
alOwEH+ZAVS9URe5chWfmy3JlkM9CgE3MAw3HFCIng18Vyv8BCFYvmJm07TLcVgDZYnSJTnowUjQ
BtMw/N8jP8VgdbhqF8nxxWIAlhfV7/hylmZHBMEBk6RdgAJRkKYsd6FNH3nh4zVptWudQ8u5SQs3
ycv2U+S5vquLejwUTfdnVEq1QTUUyUrUvoAruKs0QKG1scGzfbn/GTv/T5QT1Ro9iDp0t0TNypRw
RvFJWT7QcLgzjf7vciczO0COdqYod/VRHMHcDFXG2XTjQK1tYGkryzSzjeVwZ1x5o1ezXLiBr6Fy
EAjv+56CtrIHZ0xtp2HobViuKyszNjeY6fdvrqVo2hGsnT13vQyYmBxgT9TdoV59ZTPPbQg5CAps
fF2PCtfdAsTpNVA8AvWJHExpbQG6bRUY9VdIdtng9l/rccZ+5GAoiBl0Tw+AAfDBpDXyd1P7XbRg
X/OexvqWVh+qeZ+FP9Tyri8amyo/jG5VtGVu6ci/k5lkE2Vqpgyu3oqNGg1AB0PNdGydXM0/yzoG
kWjlJkl7zLPqowdudUOI+Yxi/GMOllEED/bxSF9N5RplOLgSIvkqvW5ARQaSW9cMxAZppLeQhUeg
q/cgVdkrqbHyEpubccljtWof9lCtZy72jptBTMPU9OerbE2OpSagO8xQ8oyXi+mBRu8TWSS7zh6v
a1x6xCtAluUKmNhdTwHtC/I4Q9fZCSp+l5v/ugFfcobSraMOU1qwvAR7IaP5Hdf1ABgtEN2AiBNk
AESxANeJwqOn0PLZAoHbBnyMKAkp6trbp7EJnnbWJFCwVFGelYB5AMgW0OXnQtDPbgBj2shRFZ/o
gfqUmRrQ00FavxuaUgDFSlTx0maW/6gnXHsLIxBZg5dI/1FZBYDHiaehTAFUJIClKr5jBYn6DJ6B
obf7DNWy1zmyrzT0N9dSM2gGCjIULvBI9KZrWmWwgXpP3kY/pPfQv05QzdkEa+fmjPF9vbO/dQex
dBVBRasG3Utb4FBOjxnUL5xGAf9OgeEr2cPyus75tK/fv/XkQzEBJYkFcT0WW7d+DSVyo2/orVYl
6rEFfgWoswpgRlUXNSoT2t5wVNYGa/tqxmXLcXQ16rSu8nLVLUAUDIyg+sfPgfYBw8PKws11IJ0J
BCVFIBM2mQsiMJT7qY5FUfRR/lievpnWVQnkAEbCEZtS7dxcNZqJ5RpaiEGMDW1zf9UVz1wEVNm0
+zpLKgT83SEYwESgZKjuMf6OLUiZQOy3dlTPOD5VMvCiG1PT7HXiijG6L7ziHXqfa5LnM9t5iqF/
P5gtQTOAyZLOVagGZlbCXkHNtcvBNuhAfuQtQsnR8nrMDUJe7apoQyC/WnfiIko91IL73krTl8AL
OH/UqctvhsI0taojDdUMOVCJ1fC7qHwcf+Drpa8TTanoQE4Rrwk5zu0r6erZ5noRCShOu0rmuRbx
7rIo/zA4XXNnc4ORDvegSFA05BfURUm7B0xmBoq/Ps0tcPqhaFrntN2ELdivrBJlXSiFAy3p8gLN
7WXpFE8NI6kYCJXdcbytja3Qx+e8IAcNS7XcwdzMSee3paMupU3D0gUg1+D3I2prWLQSRr0ceiSW
ZO2Dmgsz13Pi1qzYWy37AVJaz07G0AWC4oOiXsRQ1mBxl3cysSSjbwFVDYs+wDNZK85Bh7rkpl0b
xxc68L+HObEkWx+isSBREOrupHHsECMESXGrkxtWKuPBD3rPoZEG6aYKyK28AjSbeWAtj1G8WIs2
fvBYH4CbWBdOaExkSQLE4WWUGyiGFMMr5Fuzo8+EehRe3mysBoAlE+Dv7aDX5q5gnW4zI40dOvFc
ZUOSOIGhoFyqUI+Vmd2Cm5Mew1L9maJkOUK57o7r3nnUQhhzHKuHtOz/jP5EamuVr13qlbZGwbWj
695UpYKi2L6F2NLyZrrstyBk9a/NZ+VYqDHqn10zHCHXx7saNUJVJF5TzarOfR+IvVVn6X65t8tb
l5iSlzTzNGwmQSeXULoHZ+yG4IJYDSsX27nWp9+/+a/BL0eTxxlxaaPdsnJix7RuUKP5uvzxlw2b
yALqTZXSEgDv0hXtUwm0Xc05CuFQXFevGPaMQcii6KnVpkgcgvK27BuCgkbvkwTqWmDn601/ySKk
ue9ytQu6wmfgBI7FTs9M0CLkillNVD7FuQmglhfx0noMDNW/B8WHsvPrUNmoSDi9mH2rOFWs5Y/X
TaXknD0RGfnIPNXVh6SEcXQH8HnWNgXsvq/Eii+b2w6SI/Z6MSIoLzQ3Ml9iE8yD2avvrdnN5eMF
fDT/7jVVQ8nFkKSaWyUHsEPvS1QA6aAfbptbpX1BjcAT4AvLkzUzDlmn3WdjCMJ0DUbTGH8LEX9o
QX0SYP1befjM+Hwu+WFg8INUiBH5ho6DQSfKf9S1dWOByUkB9zDI/qo/Rle8Lw9mZt4m2MB3GzUg
HwVR11T/isYYyCL3SgO0PepX+0Nu3celZYPD7DrnxqVtVkzIIXAlUBdqd07k58fK58jJQ+IXssJW
pa9EZGfs1pL8DkkLD9zPuJJlHmjtorHLHGatPl/mWp9+/+bVQsCAWxq01LWK/AxgGARwwtyzKSQF
j2Gu/1HK5NbTUbMk6K412XvRV50NyrYRtTQonNKs8ml56WaOCktaujIJzSFrAuqqqfarYOUZZF4b
An01p8xRbcCMeGXZZhytJS0bcCdCq0QtXFR/9agezE5Gw56VgTDEheuVZ+GMVVmSd2AxCLmi2ipd
I0pSZ+zIc9xYG4hWvCzP1tyySQ7C76PYT8DR4xq4hoLmUL9BKixZmaEvPPEFZw6IzT+bwioMNQCn
u+oyG1XUKMi+QTww2aUP7Ef5C2QkYF+1KsQrHO29do2jvknP5ZHs6BastkjI5Y8o90FBZviUveA/
4gUsPKg1Xfm6mak1JYcCOJIeJ6C8dROdJ09aaEU30AWhLrKaY7HitC5NL7OgGPjvBARRTiDAV/su
WGlOzKCvet3nV3z/1La8/zRSmWXsdyhZQhmwoW+MWr8pLHW7vDMuLt7UvrT1VJRyqRF4siYnHjt9
jKREWJeQtOccnEBRABm9SQy2fwQH6rC14nS6YrbK8wh5LBQKGt6BK9R8HvVI3QBrDs0YXudQNILm
2R6PHeOVm7l2k0OI7ZgLZvw1ygy8UUGl3SipjwJtoaDGCwSl9R0KgoyJbIK/aOH04OtNCk2GyLRe
wEgOejESWh/+SFGuuTz0SzsDI5cBV8zHOCzFFycNrM1KouzAdq0q5m659Utny9S6tG5m3MIPg1zz
NJSJbUBOsAvrU6VXnxjRPbPqXdS1f1HJ/Lrc3SV/OHUnLWNVQIBs1Eh5UjUUlrP43kvDF4SSj3EN
AWAvt1YmbWaryzCsqO4m3RJPnBo1xBk53o9gHF4ewkzTMvhK66DcRKDge7LG5hA1pmrX2F8r3z2z
2DLoakj1tIWyjzhB7fR3Hyg3uVru8L68Ju6F+ZexVpApo7wjSQ3BiQEV0H6VdVtIIGk2BG3J2/IE
zayxXHymqeDvhPJBekq7JH4TGoTnSEr6A+AfrdsPzHcZ+KVWcAcznRnSkeGZaeIRplansEP1CDSu
7pIURO+Aip9Tzm7DIl3paGZlmHR65P0QalC7rU8jie55UN9Ug7UrtOpzedIuXSgnw5D8f1v6TVPV
sPJQgYhxnoLdKs/0+zLLT1QP3y0jhACt1R6Xe5uZNTb9/u1+xFD9CRIjaBa1EQUJB38p+rw4NAJ6
DGE8/NJb8Dgu9zQ3bdN95VtPfV1ZJK1VlEwnoI/iMEtHgKndZoG1khOfsUc29fytB00tQ8TYMXMG
WDJvaWEEjwYbzcfl759rffr9W+tREClglLTKk2iCn2DLQlmrv3Znm5kbGT3YFtD4BYdJcgo6juRV
JAZkiom507pwLTk514X0+RqBkl9EYn40itdAebBQ999De3N5buYal+4TOZhrVbPNy5NOinQf5CpU
k6MIsnwDj1ZunDPHk4wghP5oCb0mHp+0Ko4DJx1y47E1Ie5X4CjeNlrigyknrMCpgkpCkJCB3nCl
57nBSSeVnhixx+nAj6IhED9JXjwhYIb+yq6da17yW10bEpyEXQpOZPAERp0/7FUwDCPJjpzq8vLM
bF0ZzKSwijdA3IGAUNXqrQ8t0n3VVdHKA24yYPk2DYclo5l6MBQGDYXebgI+ryy5g+g7CosK3CFW
LG+uA8lHJZEBWjOkF09V21cpPDrtPjJemZ+ozvFArGKG++vmSXJRg95MonhackIhU7lXiAdKryZM
Nte1Pm2Abw6ky5A80ROWn4YISTTCOfhJtK5cWYW5NZbsW3TE88EMnpxAIX4bG92zjgDb8ofPzb9k
3RDgAyNrK9KTmtFnrYmgtqohk0pb/XfFWXe/3MuMHciIpqHOtZJbUXtqhImcAlRD/CB+g7LtygTN
nKtUMuOqBd2OD+njUwUl8l/mUFj7YhjDj7LT45vc6ygYxjQB+bWiDlbuPxeTp5NpSLZdjpluNk0B
MYUYDASNB7UBMEZ+omQbr3PI4LUVO/SjcqLM/KjpWqh1ZivI2KemJQazLFytgdW5y8P4WRhroceZ
SZQxRxrIapVc5eUpp8BFptAMsw3mAxs8vEL2+ef4RfMkVpDcM3eT/2CPwMHclWYhQLISQHkNFAwt
aLHBZQCxRU0kw3U3bRmDNKF2Guh6oBtLvPqc/vbT6CH1vLUU9twwJLuHbkKoskYRp4BH0HFP7FBn
EyksWMueNdDdXmU+MvZIGVquCwuj4G32QHgCCoYoe2Sh8Xe5/blRSE4gGqgfRUGFWeJ5BwEnUH5b
2r2mGWfok0JUCkxFyx3N+IH/lFyCyA+ielj1IePFHnxN+tZqQ2gth4l/RaoDZilDhTLRQpxT18sT
ClVNUJapn4JqFKID1y65ZPdAWcWaQjFZqIYE6UijvLY83eljx6HpClLaylwxkZnJkiFDRZKYSRbj
dVtpD6Xxw9J+psnz8jp81VleONfl+stY6RJo9ubtyYT8600ypHEHEpXWADFr1/xtKfQPapLVj1lc
0DdvNIYfLBIGGFfb+NSk3Dw0Gmt3gQr6iBB5T4cH5mD7kFJBhialn8tfOeOQ5CpOD5UevuZ52qmz
mmNIjdvGV55pXJ8T1XOKDqLdg7KWBJqbbOl6oAMzxMHbSk4pNfZgs7PZCBUiMW6WhzLX/PT7t/tB
bZooXYG4/TFtoCqYBq+sbKHVOPQfy+3PHOPadFx8a98yR4jigJbtKMgfzh8JG8CvcweOiOXm5z5f
chCgHDfViE78ZUBUJ8+J9sC7n8tNz305+ffLPd/DmQyUwxGy1uCLHtuJKhYwMQ01UAHolK/rRbog
xCkEMDMCKcW0DZ0OyNOgfi9RXa5EKwswN0OSV2gKDTGu0YBAeGvdoigFXJJx6lYKtDyXR/C1lBdM
VoYbGRn4tyF04x1VT5QuyHkh1xFC65hwiPkATjtAZ6zTo48m7UDRPkGhB7OKj2WglA9j27FtGI7p
HuXcxXWPGxmaFMYkp4OGOW2SH6P5QLwbZOdXBjtN26XBTifVt/1cViH1oGOkHEFxh3yyDoQrDiik
3rJj0BmVXZn6zQARXYgQ+WCHG0t9bZqnLX2pZ8kR9LoyBlAuwlaPE5STZTVI5wQEviBA3JnFfQUc
6jHQDf4jz8wOKGAICLnGqG5AgWv9SDkxnvSStfvleZgxDlVyG35uxSSa1tzQx9skoXcA5r1mJuLP
gThc14XkOXo6mIHPsIpeAZ2SNAGL2lNRvWTgU1vuYOZyoU4T/W0pdaVlFq9AqIlSiVs+fOoK6Nv9
dqt2IUje/17XieRFqiJWQ70sg6l+4UerdfwM0Z14rxT9bTK2bllCi2O5pxlDnwrMvw8nQhFalFm5
f8JFJjyAp8zpjDrdRZQU2+Ueppm/tAMlV5JNqti5GcKuYiaOoUc9B7Qz173oqYxjQjhQ6xgFjfog
3oXxx0Pen2j3ebcWe7683FTGLhUpjcBPaXjHIG6eAh/cb0NGCoii9u9qSE+qV7a75Xm6vBJUBjIB
fgmK1i5WjohEx5tcC4pNjUJGEO+FfGUpLt9AqCU5A65aWtF3uneM4wi8nVX6nMbtTT9GrtYGENEE
xDkfVvqam7hpmN/sJOwywXLQCh4T8Kc3FMoQ3QfL/viQa9fJy/KUXfYn1JKMfcxYzfAKwmGbdE6m
J3bsDFqJktNuxX1OH/vfvUvlTDhNLfw2mOZR40eKKHAFUcdWb1dav2wZVE5/g3O/KZsRn59BEgzF
RdsQKiPLMzM3+5JZUyKyyPR96wiS+vqQQjLHiIxbZMCfKktAccHQVpZgboYk6+55kRtDBndI8iF5
7pliQmlIpD+8ETv5qrHIKfAAlI1WxsvwFFtPIXtK8/xIm98heRc5XTk1LkdsqZzI9lXSIixIwtMQ
NK9MDZwSkikQn8KCQ7bFNMgAOnzQf1r8mqJNZlEZjgd2iCEE2bFyTLxTnd/4OmRbVjfWzKLI6DvL
Aq/60KnBCSIlYw226Oadr9LVzRidOXX6zbCLBKrIQSfCU5EgBhzvoKsDNh3IzBTKil3MuCkZf+dR
TXRNh2sCATDVtnz+olL2u+mC9zEn9xrHXMVWcb+8u+bmSjrPIdsYjlaOzrThqYS40pgcA+Xxural
Y7xDdGZkoDg88v7JUgfbKj9D7X257RkLNyUL95sijCEvpuCJ9NdvG1BuvwsWAUkKkQhOtsudzE2O
ZN2ZnuWci+l2UL0BAwc6/Im4lj8ttz7j/2S8mzUJYFo6/MToQQwsYjtfs1aeYTMfLkPdalXNczad
PtBVBTK08x1TIw9toq+lwWb2KJ+W5ZsVxFo4hrHOzaMnzhUwuzQrNwg5QXARdPPppF5yDbYNnoJL
h3aSay0DpQJuIGqNIuPG9jssM6TEdXBzZxDHuG4xppn8NqBhNKDoRyrvWEBwaUgD14yyFQc+4zG4
dEyHYKsMPVTUHQE1IU5EoueoQr5YgXx07l9Tiz1Nk2THkQdBwFLD93thb8cxKhi4aYfhdXkpKiMM
Q11PIH84vespeUxrcWJqsl+e+bm9Klkyh2BjDrQEHoe+8atkDVA+Qxk5IodeyXIPc4YmmbFedjwq
EZM8Vb4gO7WJ9BtkcMXKXWNmeY3pUP22c7QGcGkOiZCj3ih7yMTajX4PFudto2rXbSBjMsJvPdQJ
ZDhGXfWOUA93iIDeMpQlyC020vL8zBizIRlzFIaMZQXuxbWIbgMqPuKkvtNSekMV1GR63Y+YihUz
m5ssyZqZb1rGACTFseiNE1Eg4ZD6j21vPbBK3S2PZmY/GZIl6+o4XfRxrUxHAsL70R5RRmliXZab
n9lMhmTNhVWao466lJPZkXZbG164LRkixcutz82PZMY98OIJ6mOTU6b6yD/kSJBDMMj4HMxeg4Qx
ufLdKEeMlSLrwHTnwSRQ/Z5CB2QUPww9ZHu90rKz1mbBNcTT4BOSk4VZqvhYYwuUOGTI9oqvIavC
OE4KAmVpYZorG+vSskzdSF5EtTokOfuOu5Y37iEk8pioxdoj+NKOmtqW/Eck4txCMQcE9eJqk0O0
/eDnZKtB0vUKF4gO5DQgScdA5BNmO/Tyhy6kLyUijZAATFdc1CUDn9qXHEig6FGXjorhRkFqk6a9
CQyx7wdv07L2tsCtTx/+LO/fmWWQE4GcaNFAclCOaJCThVYbolCmH62EKC8ZxzQMyXkA91RoRgfS
RAHkd1oUr2NfozxTaJC/Utbse2axieQ+FJCCjEqG0u5RZa+Izb71Dfs9VqDfWZ6hufYl/zHkwI00
oBt0w/o8Qhmj1KuN3o6H5dbnpkjyHwHo+QvGQAOS8E8jCu+6Rt2mPWRNvHLF0Oa+n/x7GMUxFLfV
Ft/PNfGbEI/+1PIyfIbc6hrkea4HyZTHpqMZNN0Md1IDhJRX5m1QrEw2vYfgxvI0TSebHNiYdpJk
0boFTcQxwiCS6HEwNci6QQeCgJMzg2ZRlG+We5kZiJzyE33hD7pRFOdQGbS9MDy6p1CJ2FtGXK1c
DS6Sp2MksiP3aV0rjc6SsxegwghqYPkOyk1psa3SLPiJh133c1Cr8iaBLEm5tRBHRSEXMg+F3Zmh
eWdZPV37lMvD5fKbPuVRmxMlG4DVZzv4x024fbw3bdOujp6N2P5+lTH+spfh8gN/aGIviUP0hAC3
9Zb8jE8jdI/v+bb6oH+N0IbstBZt/PflZbyYXjVULj/5NRFB+9ZHd+YNv/Nv+01UbnCTh8Ko/RHd
Dhuyg9Jf79BtcOh/Lfc5N0LJSzTVAHYJyG2Bvax4Yn773A/Vy3LTX9yz/938XC6/Q1UNlLTALeaW
2/jRcAAAdPBkcCDN6oBkaatuhGNul/u6bGfclJxFphHU63fp4JJeua0Lfj8gYuLV9ZthFtuuRupn
uZ+5rSe5jFjkg+FZ8eBCj+ROL4uXtoWGEYVM9nL7X5CG/86ZKSevKw+m52VVDu08Cu147jOgNvIq
Hp2yIChJYShamiIPUG2CAKkg+b4D1dOxLHQoObUKQMFeB5EwbpY7L9YDm4+B5W8U3pT3KoWkYN4V
qq0anth6Ja9QCIvs+7mAYvBaKHfmCiCzM2RW2wvLNMW5DmjmO0DcltQ2RaO8MYLyXTBsQAfYNjvI
wNi6SI185Wpz+UCC8Py/x0Wh5uNYcxPalcZbkf8q6wbXZXoKI7Gyxb589qWlmfbEt9dRjOPNKlmW
nIUodxGjd7SHcl1JDhDZ2PCK2JZp3bSYbWgIncD4UfsQcidkZ4lxL7qP2hr2Mc5hAB/AvNZktsmC
NeGMy9sS9DL/floYWdC5rsPk7LcakGVIJR57qkOPNIWy/PLOnCl3NWVqK1DWxmoMXe2zakVQheq8
CIC/EEwWR+SY42iTWWzKOXS0voWCe3OATGYDGUZM0GvcgmCcJxo5dRAD/Lv8QZfHzOWoVoz6Wt7i
WHHF4HbQGirMt95fe8lfhOnBFcuBrQ5MFlXSh4PbtE39E5cE6JyVoc5vKKnbWxxA/Y6rPEa9ehXs
yyDmm7IQwRXlBNNZK3mzwAOFcp0X8ZllkKoLQce9R+gugXYmkhfLs/cFAru0myVPltaF0oLjMDsH
wo9/ZYhzctuymvwP4WXyC/+rsVPoY2+DHOJOrSfUnW6NGSQsBX31WNmfIO+GOtY8Ad5vUJUAcbKk
gV6p31D2o24KCN8FRcxc3zLpQw7B0TeIu+inoGih4RpY9bAyV1+O5b8D4VS6rPdmZRZBP/au+pA+
juHG+5v81F/IzzK3PRsisoFvhxDBqW1k/FZuIDOHpkz5WQVG4+khuswgpFL3d151TaoK206WO7Ho
GOZA4fRub3IkKh5Y8r683nOfLN3XO6oG0HnU8MkMZcjBe5gmV735uPzuLvsOusQ66V1f3EIE3fbK
2zxtnZb87qMBnn+l+PzrMntpnaUNO1RDUARE7d3O0U9km2zA3bBRHgtXbPNzeowO4S664cdya27X
+FvmJk06U2hb13omdJwp/EcJL9B5K8+Cy4cVyKn+9dc+M4WaUBh4Iu4oRMqV9m+Q31vdGuHq5Q83
ZdAP6s4qABsg+2mKXHeMhBg3QhmKFYThXOvSK9/XTFS3RXl8biGc7OQ82Ra0WQtMWZiC/y6zKXMK
gV+gK2oty894uu5oqtphgosjh1QyvWPmm9dCNdS68g0ukwzpfo/YipnmZx8lviQpt5kCgrFmjdPg
8q3UlHE4YLjmg2KgylyIQ6Cea2gP64caMN9y/Fw267lTWaYYygCQqGvM1znVR/a7G1m5b41CO6Ea
VjkwhZRvCYcisjZoitOZegK2a5O6tTbg34FrZZ9BHGrlKTGzqWXETjb0AQQo9Oys1uWh0ZP7NI9+
s8y6Nzu2dtH5wuNe2h7S0YjcQ8mCRuTnzuk3ya7c4+Kx07d8p21yx9z0jmd3x3bf7sUNgoCb/2td
/CN18V3Y4CsEd6lfyft40E6Aj8O9vN4MW7Z71+xmXzr+Nnf+tPaP8/mWOr9fnjo72Kq2sIn99Pm5
xmJ4+aJjqpKzEGVeUyuP8jPp6DnMWgE1m/gB1Vu75T102ZyhM/GvM/L6wqNq30MsPiuK3wQA/l2d
N/qKs7i8K2BN/7YOwUUPNya4osJ48cgJWhhOUMZ2Y9CVJ9Pl6eEynicBPbbmN+igUcATkegNt/1M
QziQXBUsx6ks43mCseQ5wBbxuWPDpg1R59Kn21rcd8398hLMTdI0tm9PC7BMGEZlJvG58m8aSJua
FZQ7iebU2Zr4zFwP0+J/60FVlTivCYbA1GinIcUMsj6bIErrQZxzeRBz+0i6YqAwXq2MqMnOppk/
jFw7KEm6WW76siPlMoKnC6w2DwjECBRz0DdQLo32KD04dc22CMwtKA6Vldvk5dOHyyQWFZ5OIGwL
o3Nbl8dC5/sUbKXDAA3aib5KzaEqTbYdRVZ4eWBz7wxLMm4/Dfog1pLojHv1Wa8ItKeJA1DoBkVV
+xhxizoA5bXu7wMWrUzmV4z8v76My0AfPvAMkCUES+oNePy3yS7cptv2WN22d8lmPHxARRlbZFP/
hqdx6j/ZvrEbByLS28S50mhlIFDtNW0WD1MILxtuU6Zuo7Q+ZLmyEgyY2YoyamAYYlpFPd6GJW/y
p6psq6Pgwxrj/1zrk419s6XYTAk1G967sdnaNXmnUb1yL5xrWfIDQORwPoKp2a0h61yFv6DFvLzP
ZpykDA3QKc90i+D675d/vBLl49aHQp6W254xThkRIEwKbtE6sVwwBIKXpQCTjjvEldOmNdIBK+GH
uU7kcx/57j7y8DAyarodtMYW7S2z0t2gC7sGaex1Q5FO+XysKS7OCO+ZeM9a1kcKSekGotNCZVvS
5StlEXNjkWy+hSYx6PSwf7RCOfYjSxHbq84iLj6zQWyTsluLVs44fRkx0FZVxv227cEKlkI2pzh1
Vb7TvdCJ1w6umQ0rIwaaMo56VrHerUS8Ae3VxhMru2rmZstlsEAbtCC2KvD40vfeX6u1u5v8ptq0
W+tv9Wy6+dOa0M3cw9KQzbmBNnVRoaPgWBO7245nvjOcbJNtelvb8xvvjp3ST3NX7rJ9uvaanfbt
BR8sgwdg5A1pQuyBghnb0vcONWgUvSE9FlGzSaFwalQ7QvrTkLIjy6In6r0ub/HZeZ2W8pv3SgIj
VRUfwy2FPe7oJtoZR/XoH7EDbaQBnLVE+YzLkQmFNNI1UTxga1j+JOm9K0MPB9nKOT0TvuIypVA7
5NQEL1fvNlRAf1hUhDsIw4RnKDl4xxHCRWCL7PXwh2BKv2vbhh97v2p26qBbG52V3S4svfaGhnpx
5LkX428Jm17K3T5VvexMAoh1+2labKyBJDAgCmou0Spg1WdFuPb+nAn3g/nk38Uwspi1lY7FaHeD
kx2Lo7n3D80+2cQnHMr72Kk2YKfcatvmCKKpbbHv1jbgjOXKmizqaI2ksBC2AbWP8lbcdzfxCzkO
dyCxOMU/k1P4BIbO67acLjm8xms9BhAxnPc+PLTP6k30ZGDHmW/mIb/D/TO47tiXSQ0IAR7H8jAm
L4o3bZBtO381FTjjS2VKg26IFJS8oO3g3O+MPXuLD/Tgn8xzeFR35bE5Mie+szbLMzZjO7IcEmsy
KM0EmDBo2Svab2HsRPC53PQXvuCS55HOOB1ZGZCWwC6ZDab6h/7Ne0hvjZO5z23gsZ0AWlh3/BZ0
GY66iX/WlW3sUCD/jINwZTt8bbFLXyBtBwiuEPDE4Qugg7JpN4Gj2G/JMbVz++55+3gM7fdkl931
9v788/ew0Rw4JtX+fT/lDqf3fYRHdrhTNuZ2bXFnbEGm74mnEs6yqhBC9s6i/SDF2n1uJlzBZeae
NG5ACGpgqMqh2vYbxWaHHPlcxfmDuxGOM9DcIlgQbwDCgeNVV7zj3AzLFD5q1qDEdXIrnTPumi0o
j85scvb4M2wHp3MG/ImO9QasjTa3qy3bQAsCC1DZqKFEPj13ikN9aj6sX9Gt8eFZNipDmRNs1wKg
M8k0zqRDN9B90ZMcXyiwA7Sz72a73OGO2HaYk/Ds74utgUBKjT79TbBWET9jxDIdUFlwsD2oDRY6
PvWKG1amrSVul6895+Y20vT7t7O1Vgx9wF2xdyPx06v3pLtfMdq5D5fe1pHXEAXkqzgnPvxXJGrs
aS9BB+k2PHj7X6Ud2v62tVun2fR/6WlarFN3juziplq5f39BuC4Y7X+44ARHUTnoI+E2+g0oVrbx
AZQ7W39bH7yzd+ZOuRFb60bdRTinoq2y8RCIp8d6Bwr9H2uG+oWyu/QVkvPqeJnx1scDqXsYtt2+
uPNO7XncaHAiCTZQ61pb9kiO5FgcMvt34WROcKpv8jsQxdyRA2hE79lmZUmmqb/0KZIXK8u2jyoF
E8LLTQ//5T9y3KammGB9KA4xLOuX8strbEh2OyhJ2FSu8lwe1rr/Sq9c6F5mmhP/4+xKltzGleAX
MQLcQPJKUnurpd7cbV8YdtsmwA0Ad+DrX8onD1+rFeGYw8R4HKSItSorK3NskNo2lxWResnbAK1J
lL6ScMN+Fud864+xvncP84G/ZOvw1N2N3711nYo1nEQwO/ZqXMF0Jr01Lx92GQMhW0rTzYW5uOBh
O6OkbZ36ZwnrmVd6Dl5yBO533an51f2wb2yGaxHsUqfOikyEUA8vM6fgqTnDz/0YJHKl1/7eucMs
32ABXksMllp1zuhNFbUvi20v75qzup82YhM8YkCfgo0BCcdPSFysqo2/0/8WwSxVv0DL7WzaYlZL
rpKOk2QWc/L5gr1yhHiLs0krm0tCLlPkOvFMV67/Nss2btgt0ZRrkYW3OKRI0DaEtrhG23UjYs0S
58HfqW1+X2/dg3pRqfNe+Wvv1K2jVf+jPMI9Cpd5c2S/3K+ff+MFVF5uCjheLwuzfsb1QHWR7WtT
bEZY0sWk7fbzqO5MA4J2M89ePM3ljbd9uBAvr1sMqSg8cFlMB+uIMtNxoMYiBlT/6pLqCbi3Xo0i
+AoR+i95FGxz4xx5DZ1QzuaEiFv8rY8ixctPWIx5JqOqoSyM9q0s0j4EFTYDXGF3N065jxbN5fGL
/KRyFbZa4fYHr3S+ZHaQRjPZ2R7ZOGV0IxO5DNZHc7Y40mG9UOauw/qD2ztb6GYfcX/eaiK/9vMX
Z3TNy35wRNUfRAmCZ/tlNtFmtk8+MNXPF9yH+C0GaMmo7pw5AprTYoCUk60kN1+Hod+1TK4Zelnt
wayyckqt2t7XVvMPJZXLOxclFZ+pEDrVRX/ohpCvvLrPwNxj9nrS1teL5cjq82+7srSWFGtOhjCf
87w/BO0zywxs3mDoJZobK+vKtC851gK5NB8onq7CN503sZX9/vxnX3vw5XP+isEswxlU53h/KHX2
HR4QJ883N5bqleX0f4JKkPkMM6AA8MAgb2KWj72p4enURHUqp+Ht89//ETp4md3FjqYuK1rHlf2B
yzaF4+h6RKXGnpE2eL/YdONuuza3i32tmyiSIJsOB2O3cSHtFJYVyZjfKtN+SP3ERywJaZEPE0SH
VpALsG1vGzQMWuZeVbuPxGbVvVGWs3czWCAo1ZidJRQyEoeOa1Gp+UvbEtKuSDiMr1iD5iUz4GR/
PrZX7oc/B/lfa2NqJHzLc4ivUUeAG1nB9LaAQsZgvc6W+1JAqyzO5HBLHOjD7O8yCotRLtWQWWWE
jq0+8MiKojr+6M7SkXFmEq25WvHW4OSYLQHPQb/6nWUz4CW6HbQ5e+Oj6iJ7iwCEvkB4gTwHYFzF
U0Xql15H7T2HSv6qkYW5sSQ+Kn3hx5LFj7UVh9QzgcBz2Jvpvm8Kdu4FXD2FcfQd01RtGpDgfru9
1z5ngRdtP5+SP3ju/5///rICZhGeK1hutXuHus22UVO4VRA65YDv2qEEwD857uqy8xJpsvHdHnm4
ylk23fVgVnwjyor2ZS4qCz2ahfMz9EPyoEK3SWanmbbT7LkPXl3nh7C0xLsvNXoUukASOKL20IqJ
TTcPZC1yDuVFgXgBXH20qbSVbI9u4OnENXazLW3HGqHZUnTbCfWBX57Hq8PlCH4TjBdTPDSVgwaL
ubbTwDfRVhPabXgGp6KYQkr52Ya913sABrydkIEamPnZdEehcL3xItuqYsm76aXO4ard0D5YjaEU
T5O053NOdL2KJmmlNK/bpAwmoJqyM/vGAh8pZ8WU+nYWxjPAS0g3tZ18oZDvTdFc1SV9YMMPxKbe
v51+S4O5kTIn0sie90Hnw5SBwjbhVMwU0cbwj9tzcV3rigWwrHPbvepC+Od09+Ay14kYozUnbKfK
+an32I2vuXIULClSKotqZmbR7UeEMysZTm/ZoB/7qH/U04U5o8aEG/8mEHQ5vf9/lYPU+d9byR4j
JtyM5Ycs80ed5EZ1bDX5hf4dQsR2SjLaN797HeZgLxR2+RVK9sF5yoV8HnKv3FJmh5veD8gAAd1Q
gXfceO0v3vNhG6L+hl6uaDo6XtF9dXTdrcJQee8DDcy7UHSwbmzVj29Wf9mR6DaU9m2dN3vjy3Jn
i9yHSmWmbkz+x5erv+RxjqWmUV5lsEvkwbrJozSDG0aJRnKtXj8/aq78/mV2MEbVHMG+RB3KqXgC
DfvoO+bt80d/fJ/6y0yAta7rw7BEHZQD/1jGukM96TuS+/Hnz/94cJBh/3f5AGdo0F3jD/vSMPsZ
xkYyhR+Xda9Vn28pn24x1q695/Lnf12QHKEAG4MBFyQtvFWp+2CjbN/EgymmhFWZ9fL593w8FXTJ
jIMHIR0Mcdp97rnuqR8hfBaaSr7/29Mvb/3rK2YXJS4KzZd9ZXxA503QnGwbrfafP/1KgLbkudWt
riLoBEAqkkpwv+Hm8GSXY7EVs4Nr3ZnLuHbn8UaOee2YWmRHEyqsMJLAodvX4a4tapkI3vaxzKrH
zCc/Zj96NOFwg8r78SqmS6YZrOno4EkbDvSms7csgidlVORdGrScrz4fvI+/B5qz/52aIQ9rZZdQ
i+11wZu45MI6ay2t39xxDcNtVpLzLGDbu25U0/7+/KUfrzZ/yUGr28qnnRWqvZtbbUKiaEq63LkB
R117+GJr6jyrYCgE45S+hfGsYUl3swXc/gPO/P+1gbDsv8OVg/E8FT4efviGIgn63eI6/hmkISB8
Pz4e0288Xqv4+HY4pMc1/jntduvd+pimx+Pz6bFGqWH3GL9vNr82j792YCr+6ld3581uF292z7t4
9+sujJPVpopX9/v9arV62W7xr6/7p2S739zvEzwnTQ/bBH9nleyT7eGYrtdv6cPlryVJ+pam2/Rt
y+JbpaGPt5a/NH4K4IDqzhMWINjF1Q/R6P6UIbNKfavoUxYp+gWS5fBg+nxZfLzcofr638F1MXUM
roHBri/Iujf22gdmX1u3ALcPQVF8y1LVqptGx9MlDXaiDtczt+IRnmMT6MyZUVvN9obN5xZxLSwW
Ol4+TplZ8+FpQIvo59/38WHuL1lzaG71xklDQwMOmv5pDiz9Jm2rRkxQ9ls+EXvz+XuujePijCIa
Cv8zzPtgwQhpM7qPxO/m1vl3ZXctuWqcz8xhssCKYC0/l05Yroamc24ceFdGaElDo6DiQGJpCna+
+6jsEw9VGuUPBqomn4/MFYTQX7aq+kVnF+Eo0Y4VqfuiaFLk9quS94lbqzTUAkobTWKJNq2Fe85b
KEc6pZ3q+hZt6trwLc4PxbUgXQ0kSlROnLWngr1+/mVXduqyVVUTe/JqB5LMVJNm401GrAidpxde
DCASgyy9J5ae1p+/7E+K8cExuKQZQUWgdYcCRhte5b0zmSWTIutpbNbu4LwbpOwxMRL14b5msaqd
flWMXKafv/zaGlmcErXLTNmLEmYM6GX8GtqNOncuWgaiqRyei0b8iwstTotlt+xE4WbWBybYwdRH
jT/QXhTL/Onzb7i6DhfJ/dybbBCBKveyn4QHS4mgnrddXQ0aHXp9GGeDUQ1ETOxKxCQr4ZahQhvi
ODPsJH85HGLrvRynjU2D7Jb7yJUVtOR3kVFWuQNNROAN7l1ns2+M6yaG7d/jDKWwWOSQhv7866+c
T0uCV2dmSm2i5b4w3Ub4pkpMkAFTo+L35y+49imXF/8Vb9LAo9Sd+2IvnFyugAVUz07jgrzFYHjR
k6B5YOiKvUUauvK2/1Mk66fRbTpa7YsxFOscnc7vGugRbModUa5ogR5YY/fT5vNvu7b8Fzn5XMLI
sslwRJZab2kv7whzH3xAT3Rqbm3vK1+0bOUc0VlqGtkHuxrqf32cjZT/UJFwthNt6QMcOruHIajq
feHL+aGGyW8Rh/PsHPLa07tZ+A1J+iwoYUfWVpuxbOldA/wqqT1/usGo+HgJecvAZBj0GKEw5+wZ
BzdvqNLQOjnwi/x8jK9sT28ZieQ5RLR0kOn9rIv7nJ+6zAHebsoVDDAh/OetvKrd2Y45os09cYY2
nqLvRN6Spr/2cRfM4q/lO5R85K3tOPsL65XD/NBgEvLuFvbx8ew6S6S/FJrkjqE2Po7Ose9GX1kk
Ej1mm1EeWDVnN7b5tfcsdqHfsqwfekH2vK9eeQXXEOhuRFO47uZ8p0fz8vlkfXylOssiAOMtML4m
d/dDlbVxbpebjBaP//bsxUxEaH4bJyphdT4qZ0UkOsj9wLZvRDsfz7Pzh4T41zzXnIWZKF0MUGWO
RFxozfqUWcE/wUPOHxT8r8dTyw6FKQd+gBPM2vThoXWsGznWtV++OITQvSJCmMHMaB9qXmQ7JYgH
jlkob2T0V6p4zh8GwF8/vbyYiwfMn/ZoCGxjtxg3UeP+NkHdQOW4ue8JOttzGFbGvgrXFrNuvPfK
il1qqgxQZlQNyht72/pO4QDC5JPtvQkHreaV2Xy+pK7g685SUUJL0DXQPEv2Kg/gxZAJaeIRGhaJ
zMyEk0ZXv33WobMbZJJNMZBxq0E6vqumYX7WVh0lVdQYFEwiMMXaoU8bKHNvy3nMv0/EtVcX2f1d
QYjz0HGbrxX6yrdhNXd93DVli8BidB/ywGdJ75ThpjSVvbaB2afUo9aqd22aOpUNqLPNnJUIVbGV
AV/1fvOuWTSv/SrMz5o3M/q5ItpmCf602EzzXL8heCCbAr1lieorW8RGzdkBCU/+SsIu2lYqstNh
qMw6UBCgCgICKqERdBNlij42vRu8OoTyhLutitU0uQnvC7WxSVisAm6HO1mFY6od00kgBra1cvup
P1pEYuGRzFvdmB0csf8f2DrLgtTgdLmO5Dzv1Zy/dAE7KCmf4CF5P3u3/I6v7J1lEcrvdN1zObND
Nnrp6HobdH4l1nCrM/Lq3llkf6EY3LzKg+Eg2ZRy9PHcCagRJVEZraHfvjN9dU/58LuwmUrtit+S
TL22dy7xyl9bVlhkjmiGIyGDP32buS5c3uAyBphMxLR2+bpmffRvN8ufKudf7+LAXF01O8Mhm7wf
tXY3tWQiDm2U7UTV+ImGxcXn6yG4NluLbIPDSTZyeM8O7ZxXkGFuZJ0EhcM28Px0t3VuhjViZbU2
Bfd/hWTO1nIO8k1UljgUbd967mCYus1raW9BfVEIUtT4EtlheC6Gfg4TNwuHczSywY6jLGeI85k3
8rUtnHCFtqkgpiE8CzQth7RwxyKFoWF5zgfHrILW87Y+cVGEtNzR2VQ6LO84H8t1FJbBHpp4bsxR
9l171MgDKtjkWNN2qJNIldMqpBNY+V4aBlYK7K2+Lyw7Pxg/4NvQzGU6cDPCvaOYttrJ5/VQ9yBW
zXBTrMpu3iP2EudiZN7amyu1dvj4tagM33puJt6yooIKjstEUjSut2vntknrqalTYMtiH+FESwnu
ptjNxzDu5yE/sbxqV54KIbI3umDjzplcDxH0TD+fxCsRwp+d8tdy6VxqMch18AO3o1MbkDPpb8l2
XHn0smoFx+usyct+OlQg1rnkBSX7GyfRtSdfANu/fjSRLQo6MCM5DD07T6xukmb08hs4yLWHXzbx
Xw+PssKeZddNh0gfOtmkw3hrQK7sl2UHfw8uuWUFDjsUVD2UnG/L3gVmmP1b4LGsU1S5B8VVhcNz
It73KcjTiYRoj+y7WxjklWNs2b/fW8yhjRWNB5HlDxeimih0F8uqfmlqLjZAV/4tC3aWZQuie6fr
CtRP57F5VVAHEJazVcz5t+hvSR9wLEhO5GPLDqRC61LXSi+NLHVL0OLjLNQhi0uGQqU0KIXPDkh+
0nr4VjX3BU48KW+BtdfW0SLCxMFFHcaw/IX4XQvQDqKNpaMbeyu4kuDZy7IHQ/O1rzov21NbSyTp
pLXOYxeh7Ys2zXnqSoGYP2DlGobh6nc1WQPZdVY0/zRSjk0MugW0pnADyV/upOc31nR9B5tAUBDi
Qff8TQ/h9A3IDjnMTViWCS9oGBcqh7SIHMY492HaFY8t8c6ksIK1Fo6zDZQCyd5tnbvc9PO5gQ3Z
uQ9tfqiwKF+kW87rrnTzM9i+ObhltE6VR6y3wCfiezm2cATvSTTgBtT5uclksUKnYf+FVZAWgsqX
BwEgoNrdfVT6PPV0UG+43cJ9nTFrDavxEqcjL75WvgN/sKHO1pkcYThfWbTZcMe0aLkq9Qk98fMm
snT1a8qQcqvR1mcw3Ip9NfB25aoqgupuZh0a7XkPtjW4diwKaOYKlK2Qg6jpviCVg46RujVre8rq
NdV9ebLqAW3cuVffUT2Ir3NvyQ2pa/bb0Z1z51btl6L3x03H9A6SNkcAFNBQKyaSFpaRaUcKtlaw
fUjsCH3SRoT3edDd0Qys54yYN2f2aVqp/klIaFWOSvDtROY2Rpv/uLedUqy17uH0RIlZ+7m4q2q0
Z7Z5vbWZ2WlfbSt/2NW+A40JY36KyT+yWb10bcXXLvXB12JDncKNELK9zWwhKneeasgzxhB0gvgE
VN82NYvOdSTAuQqiN+rV78T2m3XTSS8OlcMSovmDVQVubDc1GkHy5ktb9KhbewqdEUGRgNeqU+iu
c6SfKAKKFqbMMBWKklrqd7uWG+O0v/rc/0pzdQ5yCduGut8RO4LNa853SJqdlEZkSJzR+t7D9iYu
J2XS7OIYIg11E2NXCCO8ck45Uye/Nl6aW5Kc/BGMeU+D8SO4v9azOGkYnNzh0AXMWz6qoTk3Smbp
UM3434Xz3R3lnSXcZ6/zxGNB/O8AMqBqp6BROQIXwk7ryVo3bvCbtNXJpaC4uc7Uxpy0Nlg00sIY
82ifBx4cR5iVZLoZYjpSlYpheFKmZ7HQzc4lODCnagwQYEa/Zx0FsZeLx6CxvgnqzDiI+ju4Xn6P
/OpxdmXSef0LC/Mv5eD/7CMQ+FC9v7Ob4OdMoFHmkzZKGO/xNOINiR7Ihg4h+MlhViS+B41NwfLU
RtfuquWg8gtqv5daJD1ckWK/BvyVDeoe1hY73ysfranYAjt+HWtZJPbQrnMVHevKnAF5fm1qc+w8
awaeOu4bF5MceuWdy0pAaCVxVhFsy9MxyN0UgWybusy7Vzn7Efr+40ydZ5l7u84Pzog7RdIQ90jH
rIAbBfQ1IKa9g5lz3Pbi5DTq0enNkcJvSGboXfcHveUmBIdqflYKgjNNtMr69hgW+sUpEFcQaODH
tZfvPdo85N28tRgytcxbV6b82eMuSXz0KjtSsRgt2c9wCf/dFfZbO8PtV9ASCpJhi+U7lsc2EO0W
/qPYCP6UxejZBBWrLdAL4zgnkkdJxgtz12bRsKaR7lIyuKkX0Kc6DNKmboClYT3hTLNXFRT7VgWp
f9asvnMyco+lCnGzqQ4SWEO+5nWWZlm0jspcxcKWmwwGl8ZxzqFu38Qwo6ATcpp20k0DL2c4rhFS
e+Inym3fWzZvytZ3wOnP08qf19DnIVvT0lj3MAIDV9yHRVTc9xOMNFEhBF7mnT0fhoUo+T80OaNp
g/QGqYDeSl+8K7f6AZQOLlJyYEnptd+hHfBSuFUXA8qzYM8zf4efksK+BKMIgEa+hrIANAdJhnQ2
16fIZtC3YBuPFT5YmMbeVhk47JnIjlxGMKgyZjdDUPMYNJAHr5z+nEl9stxIxxOhX6SFBVQ30XRW
2ofKoT5bBM0/UYRR10At+6fedb6VynKfuorP3+vGxfzwnMSdU3CoBIIpM7L3uZwfM+psCtonEjnp
boBO3IAFEnOtjjMOSNwk82+LVEeaOy+TbbeJ72QbHSHhnwJr1VL/IDP66NVzvbbHHLomVLxwDYGT
UhkS96qq1+Fkf7Vb6zhwG0TwGcQu315T0UZ3jleaFfoiGii5BitpkB1PQ3tStmlTv853eRelPBdg
88AkLC4lWqaLAbefifahsb4OrX03euFPY+fn2Xho1CY/SvTyp0RVP8Kh/RINwVfi+WrlZcOGecUL
jNn26ERwNl4413FHhpNfziQpC38Hzely47d62+N2jqHLNG4CGHnGrkaHbqXde6djBxNZLGbKfM+8
6UlBiTFV2t21bXeOhEKFj3dvzqR6zEIElRpIYZa12SGkANl1JFBuxKEHAWWS+m05rfui+gWdDBSg
5YRGuxpfNwzRL7t14fAEehQN+KYMzV1oZT/R/YoAgnSI3YvwafTZA5hIDy3MF+McuHUrW5FKlMWS
glfuAfzJKIFoNgRGquyUY7XAVzJ3YbjAfvgjxBpNhxteh9aUYPA9GMiZh6mAkuA4NG8O94pnS3tg
/rHpJGvvzTdybTnjTmBdzQ4vcUorGnc2x6qWgHlGUhYJd5owrk322re4XNsQkN0ErqwDqmw+iWNV
4EZrxSOT1QpsvG01wrsMfP1twfxgW9Y98kCffg+4/xygeFLXhRV3XlEmvXadpOV5BgUFe2XX2WMd
0f2EDZx4hNtx3ov7nlYq7VpTx7IlU+LaHcqhchDwDnFgQZiNaOaJpFlj8czxqHPQjb2D13crOUYk
yQLxABuhVCrvJx3nx4pZTjxOVp+UEjqhTLXPpoBRSIvNB+DBjavRA8iCi4QZ+Af3Yb1R8D2PhXG/
SGb/EB49yE48NdBYQX+Pm87zsHVKClwO7Q8zfMLaCKAXn303gW33aqovvOfcHAgp0YiagWfeoQII
JcdjLoY8pq1EqFMOEImRYj5C0qy650rbMc/6cNX5vruClsF9k6l3R0cchhSBioOolr88H65xqZry
tsAal/wpK9p1MFFgUGgshnjZvR8Ea1YPry6jb6qCIRs35jj206scnCdwF5uYWNmj7dVhgnaslzCM
vhYuB1+SVKmAqW46hR0mCkKnuNdb1IFV9N3M3bGpEQRn7l1BYf/Q9gg2eO+DZenRNbXrZgTP229A
YW0a9dBkdnmgZYPFEdbdJreUPDkBFOBj1uG47Mscc6QK5cV9Qa33xg0hdFGous3StsG4M12GWUIs
T5xgRAqleL9pCxjvzmASi8k2h0ISjyTdwIlJKKKAOmkR4r9CQ2aYU+qXiA+yiYkNVEHqh8ofa1A5
Xf5Y9k1+BOwjnpjyIAZg+fzRswEqQNCSogheWwG0orySROfKhOp1RPXxjrgFsFcXAQuoLO5wLrxo
+knLPJIpE86ABm9EYlu7tdtdpawcI2YbyOgHSNCnGGJdwQkdTeyQVzAS3hlbT/6T28HGIRG4PL/w
jEWJMqE7x5WxRjvuW6wJ2KLaDPofHoXrZphdWNqdGe4zZdDJo2s6nQ1+6auv+uj9c4jl43TNXjK6
3AEU7E4JFAQq/wsvkYzohn+daXWr6v9xXm4vVcUan0x2yWt1EEiICsfb6WB6RJ5yiiqeWq3X/xNW
ZC8JXlRLU3seYMzJJg9j78FEmNySf/mYa4fg+7+oSx6AaWcBXdt7FwwMPR9NPHFoSM+2/Q0rcq+V
fhP+eAO6vDYlF+znL4zHYW0og4BP+8l7xgpKAnKKbromXXv4ojCWZehFot7UHByvgdpPVFbs1UVM
DeWPUfEb5ZhrL3H++wVaM2N3UTPvUUdPi/xOWmPSVGL1+ZL9GMJAZvjfp+fK5VywUh2iqmju6YyO
N/hxWHddNj84VVTdwGE+VPfyoXexQDKkiWqrR3ICPVy5OwmZnFySotsgOYHSieP9UO/oiGauGPSE
OLF/PdHXp/LpqdjcUk29suyWlC3pDsahQyEPUCFIjPnlhXcKaXKVPZUIM+aM3QAVrwzokrwVsQb9
AujyOITOs8bBV5bbEY19vgn/8QUL1NLuAbiIWclDHx2LGfCBl2j/Tvi3HMeufcDlz//aMUxot2BS
YqZKJX6HAXCEPuf9yRO4fevBMv/4HZf1/td7QuY44PVUAtjQ1zGy7l3cvUP5bbpJrL+ycf7PSNDv
QLRmpjn4imwtD4KwdtsG8ei0t4S5/lQr/79QZi/ZUX0wjrIvZ3Hg85jtmdPWCdw2AOrj4rwPAkbi
LKKwg6vmMNV9kXSssNZDqfJVRIXeWn/iBSPqZA5FdFfWlXfvMTiifL63rw3A4uQA+AnOPOyHDiPx
flOs9hhWzz+nYHj8/PlXttRSYq2aJ6hylmLCNQ0b6bFwYjCNHknd3TWkfGkQ2lfQ972xXK58zNKC
DXEaiH25AaTesPG7AtTwxCXUx1Vn2Prz7/m4HmAvO+upNYUExcHqYBlUtVoXv11xIFufP939I9zy
0WpZnLUWKl/lKOz20BZD/dS6lF706pWMVab1o6nHaYwRFbqbTtlDGbdi6taN40RfUUN2nnrfNhKR
Ywsp/SEiJ3EJxqZIZV5ql9r9nlMiZDp4BjUYxkiJYmdejdtJKecFTV2kgQliCLUAowwUPNsZxtie
7tNozJFhRVCX6RIJ4im9SMsN20oqyuKo9sdHFznng4yCJimCwWgEsxpLPES+AaUYZkcQDkb72VrK
mq0tr5EJ5KvIN+y98BuPhvrL2Pjda4Uv/5nBJuJLizPkS2vcKm37GdaVI0wr1wYiAKhiTPOK5VaN
Bh5L3YWwlz0QXfj3gZHeHRdTDSKqMxRzWs9jABgDBfm4aZ2oT33wnL1ETQRhCrqr9TtcFsp954sq
afQIoQnQswAK04ohdWWV3LqONe/CjJFHPjD9XMG6CUpaId/CLuHNDZAaVbwcfzUwYj6K3os2gEnm
c12ap6Cir5Orxz2sh6F4ckl/GoZknOSulTr5sCMRXgKfcyfNaMOTDAOB/0QroGoZ1GMi112XEa8S
CNeP67oQ9xXxEfEY+FBN1oNxmnZFo+mRMHhRzDVBapIX7tEu/Sa1I7GD2IhMVdvaqYQce8JGO0yJ
TS4nT/YNnGonhVgoX2WVBUOLEgrzGr7FKxSL2xhi2xhg477C4UnEudXDCQt3vTWGVdp77r3xQr2B
qWQW13WrYOUb6WRGihp3ODjh2w20nuQgvqNIOq0HpQAEWiHkASXUVwb/zwdav0zf8Ni2Ai+ZIr7n
sxcAH2Pozev8PhYBQ/QyQncr1i3ipAkw/L2DBrsd5eG5gsEAqCBWtqGhFa4Yt3+CCFR/KwKW7xHi
VhtQuvMpUe0cnrhlmyenw9TMglp3HMv03jSe2DbcGzeE5L+KGpIAeV/cz5l3quWEunhkPbAe9WTu
5SXwZg8GfzkARhhJl5sczW8xDepg03VkjMMG6yZ0/KgCoA63oLjw6biXA6lWXlTP+On1o9vRI6aj
SwRY00fTSgolBS9/Fbb1BDhw3ura6s5BSdCywnJvb4lBtslMsvdS1TnKORfzudDS30cyv3UWkztd
hc4LNzWq3QDB4qaeoxXK/KjpY/N5STHYMomQez9YPjJm0vZD0tMROi5jVaVqiMyWeZYVVxFscgcb
V4n2erPr5tmHri59bcqqSDM+ujG6ir+4aJaDNqbOH3UN2MqNlNn/j7MzWZIU17r1E2EGCAk0BbyP
PiOjm2CRHT0IiUbw9P/yuJMoTuDYjUkeqzxV4KjX3mt/C44aZUjiMt9JXlvYOycrbGjxrHD139k4
3PhJWhc/MixBQdkz/OElbcCxdPjFkP6tm+jB4LXa2wLFsl2RUd8dPRXwKq4Di4qnMWpeWd6wfYQK
TRA/DFw7bWX7lAr3ehwjRLVzjUjs2OiNlE6KMgG3MXeoaW+g3qBuQDOqrnRjOU+kmRpEzKB7RMKh
vK9j4iCElE2I9Ln86JYjiB+WhRpmpIJaprIGrmlYQvLa6c+jH2l4OFqk114tM2ScPOfXgIwYCvv6
PHAsK4GgoJabeBqr6w6X+3dwqKdtVeTFMXF76A0KB9JHayyze2AaOzsoWQElYRtbHea8TXbV2PGw
I6iqMNzhX6Iz+DHa+GZ4UJUBlnE3sJ3B2np9gxqqXhq/R48Xt4Wo8s0oI3CEkf1A0kMjKhZkY0p/
OBCSVnsaef1NWowIDdXIw90ORZv90JYtUOHF83qXtl4UEjElT602XDhlFC1kjTUErKxqd62D/iRM
G39Vb1h10E1DovxG2IhmTzYwOaZN9j11jXfFEo2QHbIejyXoggzW59pJgkp57Z4wqxCbxFNIp1m1
UV3B6x1WHJLyKuC4OOKPuL8jLUM0CJ62bhzUdgZD0z4aRkx6XGckgsYxuUVyk7+Zrl7zRV7Ywud+
OwhESiWRZjk1lb6fSINM2nh/ef/+kFJ+sX3P9cBJ0XPadrjCsHt5le6BoAu2yj9gPr0y7OEhuZ+O
7tHYVZsfyXEPvUr+rFfYGkuHn/MJ7NNZuWqQmq17Vp0MS8Nm6Siqm3LVzHjp4bMLxYgCbTgw4oLZ
aftBke7Fk9GpKNm/y+12rqH7qtlm94moVcwxY4hvtNNuGgj1vZzcDEO55RQx+b69H2HIM7EViu3C
APhQMH1qKcMCPbKr0VKtHLD4yQkp0sLxVk6ISyfe81s/Pd2zgdtNEgvVwFENGbgJe/K7wSJ30QiB
/VT4w1juLrfa0ptmZ0XSSSYgEaxOUdE8DH1+C6fsJxy3N6WE3VtT7RuzWTnGnzviqw6aXc0bIE+8
oUKIpAF9gtOfJHKwlBdYnaaVo+/CG+bE33QaWRZZRn+0y8EN4qixA7vsjz3XPwFzWRM4LQTH/qcc
p4fvXxoX45FL4WfYAFCyJkSMPP7vVK6VLi19ymyyWIpOpjNE+qikd4Tt9720KfLJ9ZHW08oQXnrF
+e8/D7KG8ajVNDtNqBYQebKBQiCciPDL/u/lwfUhEfyiy+ec38xCELYpU/MkX8hLczM95sch22Dz
6170u7o98len9M0VB46FBWBeoI8Db2ZLy1QnHSGK7JvEwUHQhDZ3n1Zuth1Fku+IwaFqLsjwcaPT
3cqavbAazGm/Xp1qVBQ27rEk3SFlZA8j8vfLbbg02uz/9pIFOpSTwBvnmCYv+alUbxX0BKI4qfZb
Ii+LzVaA0W7I0HQTEgXViL25+mv3Vu7HTfS9PYXNpn3UFrTMcBY+sv6t79p416Y120827VYClwv9
/nEN/jSOJ7P10jRS6SmfDHfXd5Z8IEZT3Ysu7k+FgCzbsGsbYsexgzyS5+HljllYOedwU8mNoq1b
FHxGjgicuAnGWmGfGX0gmHA1hU0hW1P7LszUOdA0RrjUgxAmQW2BgdELUdPGhALUnyD5OLKWDb8u
f9LCDj3HklZp2WVj5mhcOXHrywdfet2mg5z5e48/v/ZTR+VY/rmodHUSefpPm+Au6+qHzeRKhyyN
g9mmmdqdUxpmk5wKDzzMNjp6JL8bWr2DBOE+LbNNFctdE7GVibnUKeS/XwPIMsATowkJdirDEVbb
XR0HvC5wxlArm/PCskJncz+G7K8wyno8uvWI9F3rbkW9as+0tDjT+cT3sFjRmOAI0yclAOVefmyS
ocXp3vXQ88T6h0xeWiDlndrEhwANZ8JhNDkJJYvlc4vb7oGQ893NbZwX23GQVb08UBam1pwDmWed
TnpiVKcisbdDFSFDbvgyScCDtA7Y/6b+e8yd/0ce+DQkHSytQMua3YmzdmMx8M4LZ5Pght/lKJhs
vecOycyVr1qYXXNApFH08PucsN920bOEp6F6gArlcoMtDJQ5SF311ESsDLF6Fy6YIjafNSB53/zZ
s2GiM1555pQCqdsmj23aP5hp8sfpv1O3BrLLHCGYJJMySAxvjoIrn0B4rRTH1fUukwA7QcNyuYGW
zIXn1ECTIQrFznB0GU4v6Xt8Yx/TfbW1TsaNuzGuUYp+lzzIm+oYrdRMflRPzc8+5w+bneBglT54
rgTFPHqTqQ8ujvVInxE9+Bm9xl0ImPem2Y5sF52gQP3d7cnKUPgoLPzqvbNjneuUfQ+50JkvXvo0
utXbNhw28kDCM684D4btECY34l9+gN3COz9WDzasiM8g12+C6D8IqZ8mVTl5VcVQr3aCVPMF9LGb
CIfLy/34gRT66utmizzQOZObC3xds2k21DcDyB92w7UCvVuGb48JMMjFlv6qd/m1F1YnBYA6hCK+
/FtsslO1wZ8b6AWuv+nkM8cVAvzLytHuwCEGsd5nHBa/dqOCIWIrW8BXi8Z5FNn/3WViY4Ieu4XZ
ZjO+D/poer+TbOXc9PEjv2rL2cwuaspwMMYI7QK1MW6tEGqyrT7wbXar9ywUAFpbxxGDo7oe9+Ut
20s4TF7ux6XPmh0K01F4KCxANw5Qahvmz9J4r8eVe83Cs+fljATKwI4NZ9SvRcIYvBRoq4MSTtKX
f/qXYBN0ybxuEbt+nAELqE+wZHyRj86TeV38kKdo2z6lf9wn5JWt18uv+ursf37TbAmxo7JgU4Y3
ySiFEg/HzALm6/Gbi5A7RM4rhbEfRhRfjIMPb9lP89Ut7WhAxYQ+vdjBm+Vn4ePbde4DtH79Kz1u
f9X+NvUfkhDQ/sLXAd8xmMGY/r8EvgSZ/+/0dF8ET5c/+Kt97PzB5y799EtSoiFx6uBymtbQ0lDW
bAbHWDmvfcmjPD98tnSkBkXRFA5sp3pT/yMFDhN+GvvjT/HDfeBv1Y06wNgavuz0Xh/7DexQTtn3
JvG8zhFbc1IhPQZ6vIDNRCt9Te5He+1YvbTTzGscoyhjyNlhvY1+joG56a7TY3YbHaIrg8MyAoa3
O/PKDiuAugv4Nz5c7qqlWTZbPOg4eozUsKQqbeQ2HtMoAuBnZWX68mh67qrZ8iBSA0y0EQ3Wb43b
/oqe0vvyp3eFQtE79NExvYXh9P7ydywMuXlNmY5FMWX03HhcBIMNiUj+5/KTOQbtF9NqDj1sjK6D
MP38EelDVb87xl1qg1I90E2OqEdX/YUy7PKbPnr6q1fNFooiE71sXLxK35Lb8SgOKAzBZO0D8xZW
979X3nJu/a/eMjtZ8CFFDdWILkdVDiwCb+yG+qkVBRYhB2uCbVSa7LOq3PNVHdrCIJsXoNHKoKjj
wBtVci3IO7Wup+Fx5WvOA/Wrr5ktB5N3Fn5aZxtrzMtC+Iq9jNFvYbd+HiHFa/8qEhVE/LeaVmbM
l7XCGNXzGjQCeioqPLQ+2S3cCioQsXpwuTOIuqHnzgxj7+SoS03eW9da2auW2s/+73pqlIld1CWW
PMuJ/Yg8l8ZtTX5ebsCliTNbACrcB23uom+g60L6KG9/KKNYGdBLz57N/1g2ES6dlXegojgiN/li
kGxlG/j60Wxei4YsZCF0DdoKF223sSpP3VCLlCs//CMB9L+jis2lmZE30bK3bFDViGFdjQYKXFwr
M4IJOhxomb3kb2eM5tZzNHAAbWQ+l66yt10hjFtDW/FjDPJw7ru6cQ52ouINqubU7WSAndsaToJ/
tPKtiVInkG+sPCjdnDwo8AFe4DwaPbRg1J8zUsbBSRJxk7uoEjO5ssICF/aDp6B9MKoYtoFqKFEk
VyF730X5c9t65jFH2d5eNY0JEFcTP+q87zZtkbr7nvAUoaapQVbdjI9KC/OoUo8dwJc3n6loJhwE
uqF5o1mJKmSnj/lDoch4w1QBG4K8RLp1arI7V5r2o1FA1zWauBNk0ObnoZV4zJ+QE3UCR2VQMFWD
EUI60uzRfjAwiXrZb1Pku3HgKbv0bnQ7OGYRD26W8CgFCpKWyfDWwvcKtx1ISbe15pYdWEUxXY1u
3d6nXq9vBok67USb8uXy0P/6XIZT/X+nlRYKqo7GwRgCtLjMiqDsXhnKxTL6OOVOePklX89d9j/a
2HOtMzQr55ztgJMmK+Qd6YTwvazmK3vf0necX/3puIXRm+OsbPED+LvuFkIctTebLNtBJdahVp5o
iNOl3l3+ni+rQJnJ5pgfwC8iKD5L95DUVo8clvQYBBG9vgWIIjqwQdonCP7hcZWO8ODq9VD5qhlQ
kFYqL3oCLNxxUESIsvvLv+er+N3558zid7Y70HN8LToo1EwGRV2hejCKXyDL3zc5SKOX37K03MxW
YNXWUDAULgeCJ9/YrT7kJFtZa5YGyGwBdp0IGso0iQ71CA9D1jV+3JO/wqMrHbbUQLNF2GKTqoUu
vENcQPCuHXrKK3nfiw5lV8nK3WPhG+Zq2cKNSpUyzz3AOnsjrci3Uaxh6X5l/1v4hLlItq1jmIEB
p3roKp7eD11ePxUdY9fSFuaDO5nuSlcs9PIcdIi6CukaBecHUld3ZUx3diRXBtBSC80OXb1r01RZ
2jtElIkdjqtn+xpGdr3prSkGvwq3YibMaYbFhDrWJvc4doih4SDJG84VWBQ1IsG1ETpS2ZFPICk8
1kO1FrFc6plzS35eesxJ0no0YBKCwxbqYnxuIWWXO74wni7PvIVLBJuLZntQox2rcPhB9DDizb0K
PllDQWD/Kzi9jerO2uUuaLIEVYMclcSqQfFxZWaoKzRc18sBA5MeCjBLS19XoOitLLoLY2Ueq9Uq
wcNKbp4iOZo3OTjfBw5MZXj5q5f6crbeVF5CqorW3sF21T2wRVZgRGxfN+0z9JgoXrLTQOrvcL/P
A2e2AkG2n1UUlQ+H2GSHAkrButfXDbG2l79laejPFiAYHIEPisvzoYTkt3X/sjgK6jFeWRsW+mEu
s+Ecyrg25+4BxeMvad+GbQn2xLd+uXvunU+jm4qsrnkbna0voHqiVnZqoT1E8bG7kuteaBp3dgJx
UbCZTkVsHEgJTCVKojMo9/Ax3/z9s0UnMesKZG/qHppxRCUl7M18zwY/xq7ZN483cwFNUVbtNMF7
9pBBjGom/Vsh6X0b2yuhs4X1ZW753SpiQItbGodGd20QCZiPOKhGO1Zx0724ampWNsmvL/lsrk2H
WNhhaQUna6+UL4nt/nJKkJ5Qegl2XdWGoDOgZHjQSCwJ8MC+N7rs/44ulycl82AWcBCyQF26PpfQ
StQVo4T45XtvmE3sRA4MmCVtYdhCO5kKf6CpL8gaEGdp9M4mdiZjNYIsA5Mik4UlbaEZbZNboqpf
l3/+wtSe64DMWKeN6BqYy+RnZAD0/IHprVUjLPz4ufynHxMpINBqTrH7oqrSB8ZxHFb2rI+w/hfX
xw+M3aeFI4Ugu42byjr1gyoPsRx7HYw5ioagSK02NHLUFpLl8Z8qR+Mmm7opqCR0iL6F5NwdYb1z
B4BUNaHcNBHHduADlPIopwVRp7+tAQDoghgeZqiahSKUB1J52HFxk7TXFtWF6TCHzRpWxtvJE+Op
8woGm45+iyLKbVRVe4tawk88808UR69jv4Zd/BKOjD1oLjEyDV6hZlehxerOvYr7qHoEtFhw3xuh
XOMWsAhATIDLF0YIsfjwEcUdKuIFZN+wCFlZBT4W9q/67TwSP/VbW8jY8ZxqOkUuCDXAh6Yu89tc
pWMYqZiCOWzLfyMECb9YTFB9NriW2FYwR7qiw9jvQXzRvj2Y/UYXbnf0hP7rceleD67UAZYy1Iiz
xAnS0mqvB83Sdy2N/L1L2v7GcKl+ixnKyNPJrYAiod1HNQMo/40C2My3CFjKJjr9yGDbALtvq9tU
ZsRwHG7LJ5QPlFew7TBDCxVGz45ZnuvIILLOu2YInSJLN31mwF485UW5K63yubUreqpxjAGfQtg7
zTU9yq4wN7YJIQzk73w34MO3KrUBLJwyGQLXA+MeSOgDs6VliAKv6gHbS0Z8G5VI23Lq3euq43w7
QBV8oOBY7yQqTYLaRc1PVqv6Ps1HXA/qaYDAN8mQGhAJLUZwR8pKHJpmNBAXVOl9k+RwVWCVTaHG
1r1cCXwu7CVzs3ANsioteGedeCV+9EJhNWHpvVkmPyAt/futJesjN/NpAJ1t9Pouq8ARbFh0VE6u
NinBeefy05fWLDIbngIwqk73MLOjPdg0tQApRNAGh27ze+bCjM02JafNKReQl5+kOb61cJtAPKny
4d7xL+PuyuF2oSPmUjXe256IdSdPjfUqwQoxcCyx/sUY+5ebaeHwPJeqEe2oScCo7FQVnhH2WD0Z
yP6BmbrHKt+3lfc4NfXz5XctfMtctRbZYw6aGmxN3NYDhyBDHRA0+Tdpl6+tSejbL5akuT4NoRbe
5h3kOS0218BJq2009mAjyV1Zd8gPsGxlt10YXHN1Gm8gtNUekg+ykj8Z6lARQgG6dM21bunx5wb8
NDMQBhpgIoCoOZbPLHTLDJQos3ZQFySGlemxcF4g593s0ytag+BKrbvuVE/8EKNCklNjc7mbFx5N
z1/1+dG1mVaTq9uT4Xnun6yukoeiaNZiWEtPP//9p6eL0mCmEbfnGLz3qiULLdRzXP7hS80+WzJ4
bw0motlQd8XZnWW6D4rDaFiu3YKXHj9bLlormka3lxJ+V+8jOGFWfwXHjpV5vDS3ZsdXr0jkubyN
YDEFe/6HQDGR6f7u+jVJlIvm/Wpqzc6vuFhMqpoU3Dutpg0BowmA5wIqa7D3IrXuDLl2i1no37nN
te24fSVN7Dxw2AoZQ5FS563okxa+Ye5ZTVie1AhEtKeyB/5qIHa2tQyeBmDlik2TZG9eUY3by2Np
YV2dW1ajYxvUo3LrlOnmXscg09YWwj0F/BWFAbIesdlvya2ny29b+rLZgiFtK7ec3LFOZp2a97yD
mRoUoW8ggVh7+DPDxloqM7z8rqUOmk9vkcLlBvyPk2faICMXSIWr58uPXpghH6ZIn+Z2TRrPkC4m
YEY6FIEk3nRwjca45rAFXFn3llpqNsdrGDfH1jRaJz3o60ihZAql8oec6Z0ckgdusrV4wsKLyCwe
kpG2KizZyFNXxLgE5LuiTsJG0R1HNpxNKxvRwjAj57d/arEMcDoPZEZ5IqPzrwZIagOuyx3n+tDW
rq+VRhQJjlsri8xC/8wd++AbEMFaLQdUS7A3AGCuSS6grLOdNfucpUabjS3TFSliSJ51GqYorNvb
Aio68G1CXCcCbubfWwfm3n1Trj00HDExgm/dSIYJxP92cjPRVzCbVvQcSx0zG2dJhFp9Lqh56vIk
9mlmNCF4RKj5tN5JhuhCkxh1IArn/vLMWZiUc9vurDXqgg1cgl6TXdWdt09kd/jeo2c7S6wqEOeK
wTrl9bQZEmgfoCK6/OiFTYvMNhU7hePMBMPVU1VfG04aFuAomOXfsft3+fkL43UutK28QZO0otbJ
McdT7HU/ytL+w5Pxe+eFucC2Bza/g5gaj29RdTU2P9o82XVpvFJFstCnczVtnZAMp76uPbWo681d
+6Fo5BohZGF4zi06SCUi2XCvOcmJBcYUB7n3UjqDXymYlZF/Un0vaDvXxSJLlJRDg2MD8h6PVc4s
P8r0c+x5ayrnpUY6//2nBZA6QOrljRpPKVBNhJc7Iej75dGz9OjZFO47qSYdS+sUKfunjrIr3tGV
1WFpYNr//dVmNhJDUuxCWYOwA+rJreFXhWDz5R++MK3mvhyiTyLhqhGG4ojVWqBAZN1+KBkqg8ra
3CduWq4sDUujaDZ/TcQllJuP5gnk2L0EcQggNlyAq7T3swxfRRsN4V+6pilc6JC5ylUZrpmYQ9Sc
khTAd/CRx2kte7HwJXOBqxhlhamMIGRtiCO0SsLvjPbJ05CtENYEA9wHkI4RK7Piq20Ozl/zXAlS
AClLKkccYU3hgkcI88tcZP2dKRxe4EASn+sAdP+NrP/5bbMzQqwLZLMZLeDAaaE6Hw0Y34wARRyA
wSd+3xBz5Wz11ag+v2h2CtVmX9K0YPJYtVm3GyWpQeQ30rBz67XY59Irzn//abpnvC8sZZlwoatA
64Y5OnaNUg5xSHLyrWTD+Ttma4qZE2ssrFiiJow/0cE+FFEc+z0Yz///8/P8/NnCMhatki11miOu
Z0FUQmNcOAGJbyf+dPkFS600W16kcjMX/oKwdZWHZvo5ldwnYg2U99Xqcv71s/NAqV2r6cBoPpqy
u21cpz8bQ2MHt8g2S+LvlRrC5/q/HU2lN+XFMPRHDZlTbL+kYNzif9r41WXmRnO+0hcLTTXPm3Cv
6xRQskj0c8DLmNOrk5G3ecisZk3O8NWyhQabV8qCY26VCnhx4GWQik5to9qIwa6vL/f10tNnfe3A
IaQo+jE7dmcLMRab5l6IxNt/7+mzzu57kxtqhBciifII5f6SX4N8kaysTF/KQ89NM+tlx2tBou4z
JKSl/iPPJBVzGG7yMv3VFdW7qadtnveP/cSBo8Xp5PI3LXT5PAxJHJVTAouho2fmG+CZD4jLH5S1
NnKXHn/eYj4tUSNL2rJoaXYs+chudT2Qfz211Mk1XW+l3ZZeMVvRe4IUK3W1OiX0b9OCqwK7iuzx
e60zW8TrXnhjBCEiEolTtoFO0fIFsG63kuX2SgcsDNl5gJAMPKllh6tWlZi3ILvtSpgDXP71C4vT
PG8B9SBr2ziXJ95WJ007iJpjoLbyELy27/36edoiR0rNyAcY+1KrwOEqnga/n8aV2bzQs/OwbN+N
YL64XXNiQzv4SPN0sFDKhO+UxVqp2tIrZuMzzitYtbWwn2h0uk2j9JAaoMEO9cqZcGlOz0MSLold
3p+t2tyS30TJdDTdGyMHhj7Td9XwJ+bjv9jrn6psZbNzP4Ca89gkVhF6HmefZhyRDnS1iIQckyKF
7Y82W/6jzhsg39rabu46sMxOIFTWO/ybpuVPejRAYbe7yG+QBj6VaWu/emZDumsn6xkYzqbI1b4E
eKny47hHhnG0s/KPieIc7cNZdMB/YtOb2jIprGFoNUIcPODMixtDtc/rrD0pmriBm6euj3BJE5ZT
S35YRgoW9DCM8FbzAHwSXMBtoZy6g9d05g3QIM5hKM8EYadSKJOU8GmwyA6XPnpf5lEKxa2tn4lJ
+XYcSHUjedY+5nHqveBAFxeBoAJMUbcExCtntA4B8tLPLkxTYF9hNWcs9C1zkocerCFkh8cHNXlF
0KfE2MCGLNngM42tFhzVIPXggZtXj+FkAe6BVoAhgUaZKkQYaovUx+SPfTEihEGmnZfbJtTZnrOd
DHAyDWokm7IqeQhBlgc6E1K+I6hOXVE8pF73lxLwSWk83iABAfD9qPpAMwu4/ap6HpzsyRi0CmUq
ceSWhtrZRfLGGbR4A+9wBIi8Q15GOrBgV+RXZyIYkbApKBr2wyrsq0TDHYUmtb6StntNm1wCiON1
vguW7FZE1qHH7IIjmiw3SWv+9CrzzcjwM0CTKneum+8GBDYDs8YHpqbnbko41vkJLA62tmoeMx3/
6UT+j8v6yqbs0QS+fOcl5hVAkD/LYdyVDhy/MzoKnzga7mRee5VBwehHjTRDlI7DCyCL4FEiqmNW
wDPH76JhejRTeDUMNLqqSEUCSFDCmpcb3itksHn3aGds4+Uy5IlxMFL+h9qoC6qcHjBvoP/jNDbC
TnnCBwkPETLawgRDxH7jJNshErAPc6MgqQiO/tkACcBw146Ahw9FBacLp7ux+w5aY9jOBAi5v/Ks
zvagku4omY6GmXnbKo9HP3eLcdu1bF/E/G1wz1G/2vOVKl7Oi6zD2Vs6pa/gR+dbCONzvyYxSErt
mRwvoiKEMdZNqa1nILOfzDI7tnSA7x9Rm4wDRueoAWhaL0H2DBoOUsKmDuUhLHRtmDC0abPFwQ8H
DyXAhLIhp2BDZoe0J++55v+Kkr7SgRAM7vgXNJ23gjP4VGTyum3rq6hJr2Wa3GKrZz6MZg8AMZz6
HtUDKT9NBfmrZfHLhqsLSPyN8AvWPngNwJpOdms7xR9dyFfKzSu0IQ6HyPO7iUNDkZHp0EXdD573
xNfxiNBhBUmDqN9Z7d4QCEvDOq1/Z4Nn7V1Hofc8Xu1LAjJqX0TPNcOARCml9E0bedbcrWpfcOc1
rexjlsMSjRTwBBdnjpkj3L2dmihYoO3GiO1fZsl+SNjjJDy5Vh27sTm5irKo+g28JYxPRBmHJhl+
S4iztqCVNz5cGq8zQB8xeuByaWuCd1kmIOiT91hWBmQKafYK7DdKiVNq+1MkCaKUCiYSqQt6JXlL
rOGRdzC+UHobZd4pNd0i8DzKN6QzhkPh1OmGd2Dx43xbh9Dq6zAu6QbUi6BVIPS73jO8SGoU4VTE
55ICqe/wn3TiE2ZulL13KKQJisk2d32fYW2tMbrzHKbGoBwD9ZpBsGPaMaCAuJjT4Xw1zmyMCJXD
1DF+6hyw6qeK/e2lfTcUQxI6UYn6kQKmJzRmt6OrndDIy2dRqutOwyp8spM4EIP7kybO79LqEEaI
uI27F6D0QM7bwehyJxz64k9EhgN0nv0GPtpm4DC6ByL0EWFWGcgp4neWIUYYCpm32Ti8Q0FShRwW
pdC/iMSHys9AWtI9tk55iyXwh5tl1obA38SnA+rgsNxja4qLTV7mnW+gEBXipfFaCy0QgIN1Apk4
jJH69sUw5JOZNQ856+6EPRl+BcEBHEIyKCBLFftu1jxCBU93pkt+Cz0+xW6bYVQWrm+nXmjQ9i0r
wc13YM4FCqDlS+nBqENupYKkIE3UFXG6aw1KIWD4Vx6nKJka2Ai5hPPqdPq5GsH9GwQ5NtTrAt5a
r5NpF/CZwr9Yo/RjjFBF2gxvkdsenMiEn4lhVyj8t1/TCA5LehzeptgSm2jI1Ea3qgeBMA5HxY5w
VQ/iqd8Qpo7SVAUy9QA2thM+qqYMJVv1bczqJmAJiouNht+2JR5v0vwgJlgim3B7CBFEK7E1F5u6
d8GdjCu4DuqzjEiIDbhRyp9wgwipFx9H0b65tBn8TgPDAiK/DzLaqeewR0JIwQz0WRmLE4qg16Po
olCBpx1Kz5520FKeQPsPoEg/wenIC7w6ucUBkG1dD/XVsd1tkQiFoWq2kR3wjhUCOjXKdkClhhFN
pU6UmI9sdPFjtH3ExnAF9Zrjl6R+GSfgdZnT5UEfQenGoA7fm6MBoLXtwCkVB4cdXPmywDAcBJ80
9vBaVm0wGcavtoBuSil4LZYoUvCdBpQ8gWBlECWt2BJqwkEGEPCyBpSZV+w+qiAnliZonMAI70ok
PzCuFaxdS56+OdOAfUsOOiQt/VG05Vlufw6voQwRAwP+PDd6aLs7GDw6J6NF69euzm8zZmKNUGqP
IOANxFwJhkWqH3U/XsNlKfFLCszN1Nn/WhU9OHF3cpJUXJtDfdugwB/omPZA4Z+DDRZqEBWxXxXY
iQfomMQ1/n8YDUzEDeoYorIadrYbI0rzUFoW9mZbdVs+OPa9UF52m8FGZQMhWRQIVtfPnSw/NrA4
bPrjUAPt5QBiaaTlVQLXvbAdE3CRnJ9N+w++QRtw4AofslwfjpD7nmX3XY07qKvg8iEj4zjk8a5R
sIq1Sf2Wdz1gmw26tLXDCRblBYkeFS2CPNawI2//dB4MMXN9UwmQGky9A3DY8suuqYPBJYHo2ps0
T8N2SjZQSz/G8grxDb8wh51pVAz5dOckPLAtgY5shPVrcqp9MVk7mJ/dEZUf88reAEsLiDvIddLY
WPZwVbRyl8GawCRRMDXei9OKq2GUbzkQZGjAMfBcgJZt2BhSE2sutitYgTBjx93JwyEuvrYNsY29
OCgM+QzRydap4z0OKODcRne1WYY01Zu6Zq/wn7gvvd8KS5hrpXfFaAQuquL8eMqv+7i7AtvK8Oso
D2jH7muYqLgjtmXSwfzEYT87uNNsKISvLJv6QwFDBRGL61zwcDTIm5XhVxmpguOY/pvEWRVQlESN
NsLKiMPCgehYWSpswN3xs9Z8kzjrltialL0BpboNO6P5YadsG6fl3mmiBl5POAHRpj8NYjwaMA6A
8en0mCgdDkoFTgf6Dw5XlJD7jCSRT70aO5Kj/MgoJYLx2H77tN47/TOVzzZI206fhEjGcNQGFqZf
2uMIIBXYgccaRaw7s6FbWIUUW9FA9AWztYPuBN2xxvR2nVLWjivjqvs/zq5kSU5ci34REUgCIbYk
Oddcdg3eEC67zDwKNPD176RXbl5lZURt2tGO7gQEupLOPUNTZn+SVFRISGXVoVWnSIOivp6KIN34
ZJo3KlE7ThGRhSDw3VAlMs5mxHFC36SRfkMcgjQtA7Otrvo+BGoDR3DMi7b5WYZ6rySSSvJCXM9J
BveAzI0Q+9VFoyKHCfUe5jjg4ZvqVTMSxEmNDDVwqImFh1NLMCJITe1RbjBg1OvJxiKKLVQreMsN
ez9IoSFyLcPGoq5W2QiT2DxAEe6ZN6ypbNvYzUYoWLoW26rOS19h2iW/9cwGK6SjIZ5n6MafjdOU
tzClE2/4Ltt9J/BIM6JI9tlUz7esbIqrwmHuVV5kxTYNBTyrE9iER2U2snwF9WV6H2bY0ZoaQZM+
aL5pBAvHlIFgG/hwtS4HnNN0iFWfNX4H5ZOR3c+yM6EXUdkUN5LYBtwpWvkRlrD8qqzcebwrR5gu
r7U7zJe0hR9q0nEQXTqXTA4vnUHh9D7C5nmtQelcZXH9nb9iKxsxP+Zf8fs4XWgByyUzIoOJbAAT
IFomT/yt72CTIi7Zip1BUegClgNN/bTFTwdQspu1tpjQBldB8kx+obV55gLLTg7iXZSQChjK0Dc+
Nhj40gTOm1Zhic5y1P3P0aAzUMeyq4NgzIBnMGA7DihtGl/JnNGIz4+f//qZLs7SqqSeRvTxXCTG
9MnjmBbYfL63xcOp4dE4D1+7xGn8/kE2MiCikw5P7EwSjx0SnPidkz+79Tcf3bXPL3FujE5//88l
gtN0RhZeeIDB6lo6CGka3uvuCx1yfKdL/5HAGNRzn4eHUOXPCcr6uqX+K/To/frzu//7xXyA/Sx9
RsDq7rUUPTQ1cCcu4qkk6c4wr4U3XWgAnKm5D+58V4wC6tu8vMbRS+1LqAQerMfFjP0ArODnrHaw
PXFmpFZPzW+P4NQ7BIHBzgBGtJlEyuDnt/vxYHtLFXUwh1xPbkYOdY9wKizMiDWsx/uk9b6EDOPs
/d+3mWu/qTvaUziXjWhhPnnpTwN/vq/cPVK+/vvjaVi7blHY5FBINcfElOnK8vQdZjqXFFJn6sLS
/c9Kg1WuaZD3AQ02aecftjZ81ZTTr6QapgtV4URx/eCTWZoAasSc+60zyWPnvacSxPvCxzHQRhPO
hsjaXnFWRpZ8/3zMzhQJf1FKPVLnTuuhSAxqZSHChQdBPJtdcCkO+6PGNWbYki6peZ6naeuHB4Z9
ed0jsAZytWqEtIL+UYTsagRdfP4kZ1D7JXtSzGmKyHYPscUMp+42iTORxZ//9JnXviRLpm5NhfFg
LQ5J+p3qsW2pzRoo7MtsyP3nlzh394uJYaFK154H7oAcnvz8mzZ/Pv/dj2e0v/RtnKVKm4Rn6Aaw
4oaHclvK4hsX5u7znz/z+SwZkRZBBy1vk+FYBUBxytusnOO5r1aSvHlBcmH4zz3Dcl4jHXEMcoyN
oVfaeeqSdTddYDqcG3b635LReFlb0PlE2cjuCH+5uDAS0K4/nsZscdcDxDrp1NtkXzoOfYHJMVlT
J3T2hVHpNoVaJtZIql0XEL5v3DEITQR8Y9xD5llvXA3G0EBCe+OEHgJJchx670tIzyKtzHxUfljc
1eAZbBxSjrEMZ0iCeBq8+mUw3fiAkhCe6bjXWSuKB0NL9F0Vw6mtpPoA7bq3GUbs5J2mui3ZSGKP
wiLX7+y8RfHMdtIi9wLhgsGaBwLRuaVGRErUK4+8I2XA/prmIN8MISI8RqQRr2w+9gjFFF3cgE/P
VlU5I88TXRw0Rrmidw4Zym8JrDAJUsNb+8NLDAdagqzBOM2rZp9ouNrnBmZ6I4ztV+gNu28NcEVU
iFZt4HgRvLt0BqJmeeWuqGm6XQix7S7kA9nQitZ7t6koUjGzEyQpZ4ooqXa+0aDLrIEqD49iDKcY
gR/9apZBuwdEJrcTd8wNTnsQh1o7IEBwnDY9sJ41UlSnuOEwK8ZJB9CIY/P8t8MBn5Rcl9dh0c2v
yJOCdYvTDGkkm9y9GmmQENzpWIBJO9B2205Df5f1mAADbaYpDiCwu8lsHmKASfFgK2AfUno5j/Ix
KG6Dtgt+yL7m14FfDT96BgyNhKXehaHCOdbX8m0WmfpFT3ovWg7g6c6m+mZDZGKTGVzqceYIp0Wi
+10J884Vxr/ehqFm37NqmNeDOyoZ+zVuzNczXJFzV8JMGJaNyFqcgmRtnCRd1YWYV1IA4hMk7Da9
g5uAY6n7nVnGI93nyQ3cT9IVwnz5GqwLIJ9u3bwUHAR1OjjBU4aPKjYWuZuIjEf4Kjpeaqu9ccAh
D1C+UMxsVce8yOjA3SLDgiKEmdjYh+w/EiMddtKEaNEw7gFRx1KR/ZxcNzytruIFbjMZlEtSbP0Q
vjm+HJp1nxdPTejSJ9PgfxPN9A1RrPWdlxQNfj4YI+GjkTYg7eO6ROr0GvPiVg1IXRU58lid4YRm
O37aX3VkwAluqE08j+ggeOIuLKc3jMJ40PUA0Np6bFdT5mx0XztPPh3NbYtoEwT6wAgXaePZd3yB
2RUoPwpBFyX8gVfIHXSbmNYSqZ8SvV2P1/5jZ3R4gwQW7yjTMj16XGXrEX6+UUK9MJKwlokFHYD/
uFO2nihaWgUu8VQAnjkaSEVhJ0Id/aMRE9CikE7PSQ+DC5u2Apv7vNiIRLPnsZPhjWJAXIoaXE+p
m36NXR1CxNMJG90JcfaAb7Mrl2NbFM4G3jKI8oZUkWgEoDQBSM0M2R6O6eongkimx8DxwP9xAVLA
xpMJfqtV4CEEe4IHlDsizQOWqjdmIOpgxxZJNPi8joj5aJGUTNqNN6FnhVgGNxYSeyXHwPdHFblc
V2pKuwiik3pV6iLfwk173NpeWNhba3qbZnX9hzXQ2bIw8Q+QbxYoW1zE2ohmQ0uTrQuhYcSUoe/v
9dgbWafptrwjdg3kc1iBLae3HmuqdR32+cb1UdDKRLhrUPZhY+RwHxGa/riZjSvi1KTOliFQLA40
ep9m7rPdPLrDGy1oGc+0tq8SS/SrFsX04KZeGQeyaK5CV5k7osvykGt0BbKKPGNDP94FoTTbxAHk
HHmwS4hHlubHDvhB5BGVrBIKSHEe0AtOKvEHwkrxk+SIaQk6km0yDwfBgCEZl5pip0Pk8qJvBrnJ
MN+amvFt4CMiN5vQ60V/Q2yzXg5bxwQDMJTSRgVvnrNTOyNDZziuHYUJXSdNVKPi/U4REQYkBgry
Ce64V5CiTQTUK2G/z56tfoI54wK1dtFD6Xu0JsDS3DS8y/fDPPR7LEVyhy1K2kQGOFYfDZKLB9g8
ifeWQdIrAF3+dNsSMSiVBq4NjewmZXOzDxqGfiBiq7ZlX80wExLut3JoewKDKVnsPOcU2BqikQiq
m79yJz8BHdShqKiV94JM8WIzdaP/OqH9iXziUX0vsyR5ahRp9wkk8cCGS7bxJ4LDISKOUXOAQitf
8nhG12ZHchD0qcZa2lNAlzP2bFujkf+YncKsCyrTWHuw03Iaq6OybK4SF3+P0KxbqFqbXaqAKSIa
nG1biQQf5MXDNKxJf1GWTDEoyd3ayoGiyIb5kbhojswTQk0INgp3mDcW3QIgsKzq6sd0svzUAXqG
hckLdRA4Bn+tetuMGSRXeJURYudIbMhc/R5srbejm8qoqILfvQZFX1StWXVEIldQ8f4qG3CTWQFz
ROuWPnK2cdipWzOh1ZiTB9p6v9ChvUu7foc4silCYHURgyCA/0fBymcQlu4FDfOtA/+7GAEzDTK3
y3SNpO9mjciGNhJocG8RhoUc7qlFR32qhocCbOyNl7oC6CfXcVqaGetBKDGR4J/cNRzSY+pe8wFV
IWdyy23HjlNQPoZOOd8MMnTWRc2LiJYlEFCsEqvWGV90jT7BaMa7kygBEU0BErOY+JYmNexuBfsZ
qvqpaIet13tvjUlh3DxxrLws1dgizO9NwPvIc8RzgZjFSGUzmrCjQggy1GDrugzCjcFSjcbO+FaO
2W+4WyGHW2KikZzSdQo2ecn0fRAGjxSy2B38XPeppteCUKxCZYKZV+OOsJ95agdX7ACskl0bYoTC
kDaIuaps3FN0RUSZVhEH8PW9os5zjyiCyMI3YDUktgXjQc4rIKZtNPfwnVaz/KFH+5IMHVuNWCTX
fAyDVcHz29ThL4CLX40Sz4Z2L0iHqHeJr+w6ry1KoJ3zNiK9+95zmcWc8W9JiyoWovTedJ4Jf5ac
AnwHT3gTKH6X6wqTy+sfOE9eyox1MeLPsBw5Ey6HKrUBrUOuBu2/hb4Li+ZA/LbTlOMA1dVAJ+Vt
CPUM/IcU2uBB+NvC7RmeebIGGu2iYHkwp7eN0WgsEhsh1ttESdkHkZC5D7cN/y6v83dVwDfMCcBZ
MTCwiIe5u+loMcXMgcuXPwjgGIi8iHKki+0xI3CKcDqyRdoxWnok+1PZ5I8oUo7mIpwtcScqmob5
1FQIvme62YmOI94SOeueqh7h+eaCYUP7vX9qVEB41q/xyf3spiqJeaDmU7P2ISOyijVaoKtQTuOJ
vfF+ypBeZanFTrd1OFLgwa1gJkRIYae92AwQE2ateuo8V6/JhOYx3BCHnZOV/Q71Anvhgv7x83BG
9gB/RVSduylNh0R2Ydpd0CRPNZTFUaAHs3ac9LtFrvVqAkIXcWfMV0qcWLauCws9nhQxAe8BhnnD
Dz5RN2qQ7I5OanCdVmaCe58AKhxOAW6nR3cqZz8NQzOkRtzfMJtHjwVvziDQdAv8Fsnn2CQLCxKK
HrCsmIrcEfQED0iFl5A3h2PE84Ijro8CU2jhuOSE8xsMrmHDqMkYgbPTY3ud/6nYALoXT3+21PFx
eVBeqJoLZJkJRMBbadawDWvjmYfwvUkAoflIJXQslj7YZcBCQeIEkbvW3ySkb9+zPEzXDvXdK9Rg
vaNYODYdKdDTL+ij9BW0SNMMXjYd9TsUnNgmBBK9MVB+/E1aV/KbzoertuumaKjBXWl9uDyQYXoW
+XxTVOkY5T2gtH5izmMdZO2jdkrnUQp86HnlJVFFxGPgQVEVoJkIEpHNN5l09nPq06vk1HYpW2Ra
apFGYHnOG5bwagP4Hs8+Obt8RuNIFvKtB0kwrvrxsSs4X3ukQH4jFSe87Dqtsd0B7kf3aYCeXKLU
U18REplC/ciReQJbmJMDZJ+ER/D+ipWPlpjwuhvdAvZvy9sZqiMcu0aUfz+9bxo5xUALa+CCyZvI
Ao51AL3LPi2wHuKktCql811QBHeUGRacCfMPGQkt0o8aP+IwK8c/5Bu2OdWeBCY4JTy9dZ28MbWD
HWXiQsPmDM0mHxNvx5wRsVmifZRteTTKhDHYH80qgycGsEiQYeyAwMVMJGuncH8wtNE33WBurSwn
2FqRU9Q8Wq5hT9KNxFYPBsQa5bYxxQrcNlCrxvp6UAphelBVTYxl8JZo3FXqp9Pak/XvcO4yRJT6
9aotC4qqSJqNShMe4ziDsPChTdDLKZEjCTQ4Vs3soQRh2Xeoe9WFTb02AshMyOZuHyQJsoWSKY8z
w1FI4KoRyZy9ODO+5FT5eAAagqHQNOB19Ni+1KIvoHMpcR72kp8mae7msQU1AIZXG8rsbeFpunLk
aFceLDMjrp38jio4NjQBEztkTWJh0v4PWefTseDSrmDjqLadwg3VKgsOGWPzxpfIMqzqSWxtUIwR
8ZCF6jjBa5r1DPGG9csIt0z0ninKAc6qEyg9W+P3A0QEIOeRDgcwRHqKFQEGvA0agvjqXlyDpgLL
Tg4hZ1iG6CBkKJplwzZT3lWrSSDkGt4v8LUNveHea+UrVN7ytmmn/LVCCMvWTxpvhfzD+g6YhVol
DCGPrfIm1L8eFtItiDi0N2zd1XaGBo7nW9sF3l6Bu7etqJ7W4I2Z9SRsuOZ2OIyufKxLpIaGfvMK
TfldNYo5GieFXQT2HPvAVS96bh+FQc9Sq8G9qzsYcEvW4SMZnCHKqsqsG3iP7vymQwgtkgKjTjpY
JAUarxWsDdAGBe4Bawhna1v0HXgn9Sv45e6m1TnWLezmMdmQpOmCuQ86UzduGfFNZBO7Ga22R1qk
v5tJ6/V4er1NMpbXBRgRT/CLGfcdzl8RgQpyrQsDalsFGk8JuVIIX6nYr8Yn3XowcWnT/t7RXfHo
6kCgfe4+2lkjErDD5puVToctr3Ci3LEGEppiiHKo6yPRYWFskPIJBn/5VpjilTM2RXIkwXc16Lth
gDdWZxhZY7Y91cjxxCYHYESCWM+oKiCVzUcv2WvrP8PUB2Bbpk9K+rzeDI6gV3AICNBl7LM4a9Mm
Xek8SdtdJXz41SCfCC3ILk9UNMO/M12lnYA/nOuRx9yM7A7JtvMVnHjpbeHq8ZpnLRZZnGDh7ppQ
ZIHDKqb1soNhENLEk3HM91wF+YuL1FB4TKsGrjEkv3GHIQP3cT0W29xxnwO3w/wqm+nKiIrBGYtX
W8FwbLGlo1eVGcvbMKXdVWNksnH8uT0SOlZb+JK2m8KUfJsLv92GmQY71qX+2pUIrAUjf7gJwS/F
ua3y0O22iDad0S+BXh7K+YlrVDpsIjZiOC1sWoSnnnkWbLu+pfd6dKHcL2QDDKBLT5p3WhydumG3
ckzkZgAP/pCgQOwrN3HhK0NPa7Ezxqoey13gpDha8hnHGGnrY2G78tmpygRzH3YePEOjPwm8AZJL
NG86v812dc26rW9PPfS5UlsvzACsFSlIbUJ4akUhfoqxQCF/JHe7B5GBNxu1o2ieTNDkwGHy+UqQ
StzM2Bqt0w4JpX0hs0PfzOGDGC07OFUL838/bZ+x/ugVBEEG1QDZPD8NrQjCokFCScJeg+5E84Nq
mgAEPi1hhiRruutZPu6534PGVAaqv56bqrn3mrCNGyr4A8HG7ir3TRmRifsaGzu/vKEOZfj3Yjyo
Ccdj66fkvVC2vS9gEr/i4gS2GFBufUzLde6GAQpT7uQbPhbiNckTu0Uhr0F9A1jldYiGCuXcHCzL
KzB+C6/zES87JnAlCr9inYE2BFvgvKmX1zRMaHd0wGstUJ/wR5P//hwEP4NPs0W3W+awWpIu645z
/oBunk6hEp6+BrCzRX9mms2czaffDtrbjs0rJ90EB8p/evOl8IwzEPhShNy21B09FfZH6zsH9KOv
PcB/XxqYpQAZls+Mz6PTH4kH3+2H2r0R+sKYn7vrE+r+T1t4npH+bJwyOSSyuJqT8VkgvOzzuz7T
slpqj/O+D/LGeOKgsvy7Tu3etPRO9lMVTYLuWtDgvfqS5ceZT2epPxYg9NsM3ihHM6Q4S6K3IVcB
yDefP8mZvtXfONt/Bsn3a99qnIAPBXYXVuUx8ICYBS7Yy4+fX+Hc/S+aHLZVrZUZDQ/oMlVRCgZQ
YNh1xeZfX/r9v0yWf54AfFoXgQ0TO0gcYQI2Al+fEYx5KSvozAD9dbD75+d7SrvQUkEO6FGO+8HX
OG25nKxVbpBVZ+FZ9rXHWMzi0k2xasvWPzSgLXpAjk812K8u8UjOPMYyMAMNPlb0ltFDnzwL/RAU
MpLuY15+rTe5TM2oikCkE9LcsbMDizLpy10x2tcvjczf7tk/b8AnFrasdqKHkZoIHpegnRtgBZcG
/kyZcE8j9s/PFzAFAmudz4ee17foCTwIp1x/fufnfvo0Jf79aZmMujupZYC/PvIee6/u0vs899On
v//np4MJwgHAyPQQEAL+IJZPGA7+/vy2z30rixlrIGwJ4C5JDxIs4654lfkNXLAm9vNrP79YaN2J
Vann4lsJ6h/Sw2mFvFukyGnvEvfrTMVxF4ttCUUstEyEHpoK7Rv449T8jU3NhYl6pmnrLiYqC1P4
BSSTdwgJBAe86n/MtfrWGn7UCbp71gW0/PlAffyOvWXoRSq6xHqCzIcm+VlrjhPaJRecj9+wt8y7
QHfWsTVIeQeXJOOmzIAfhjVVt0TB2afOExyLPn+EcxdavGuvJkiBaFF2pPw10BsaYFOPs3x6oTR8
/C4Ay/13FowWofN1mtADEeN69sCD9n4o2PYO0y9rx/jzZzh3kcUL7wjBXtzJ6QHitEim34zUR4fN
8IcA8E2TCzyzv+LL/+f0eEtTfcmaSQ2eDPadU0J85Cl2yNLEXBEZVnfoTtL7rC4MVEtoq++aFpoI
TnN7BeasJhtltXfrBlpGJnPIjgyI3CzrJjyiNVzGQHrMld9w84gcEX0z4uD3rrsKZultqOubJj31
6JKOd9eso3pDhVPEnUI60QrnIiD7pivFzk+KaZ2Oo4cnpz5agg36RmrqUhwfcrYfGpqpDalUuUca
J06RgPKTC9utM29gGQjgUmagZCggLwrmLZ/ZZrbhVjZgQiAByHL2JeWqt8wDKOWA1sBMOnhD3Tic
oSGLtuGlVO0zk1kslhnRADxGq707IjUlKtC3kEN3YZn5uN55yySAMkilw4uih7rj4SS605C2KHPh
uzz346fn+WehSRu4Mima90ftPCPhNfaKGjDFl/ZunlisNEigHaAIhNCWwBC9aMttcKJ1O++fT9xz
t74oPrOdw26y1XyYsfEUCYLC1OOgL60y5ExtE4viYxGqlediFvsc/O9qlXNAz06FvL86QK/ML8fT
YzXmZTLWnSNSJ9PvnMGR27HQxbZp1l6jLyXiriQFuhVpu5a+c8mF7MyjLx2pU9VBh9G27qEQ7MgS
/ZiF6cGj9bfPR/bMhFwaRvO60U0Atc7BabIrlQlw/v38AYdQeFob911249em5NInGuTVMswyzz0I
uOyuW7zNdRY6BwhaL6jtzw3U4vO2U6Ga0nfmA8uUG5tU+OhetlAEhbLdfj5YZy7xN3TqnxnUs3qQ
faHdw5zOP6oSIkFoNLdOMl9aZM9cYJmJoKvEqYgX0kOVW7hBPDYZjxDVeWEJP1O4lk4/euw86UzY
TQ2lu9Vu9iuv2Ffv/PR9/TM0JgNo3BWSHvygiJrmfmLvVZ598caXFTdtRs9RGJYQrK0oGPxb0phL
JoxnJn9wehf/3Hk60kAFA2jQvqh+07FEXzerf8MiDF/OJXPmc+918W0G1IG2pcfxoYKRgo8On6Mh
HUMixeff5ZlJvPTwkXUHUBLNyoOeRxBJxigZEB4DUo4HlF11X9rte8GiCGsJroNomDkw8aaQHUZT
8B+GAUyE8MIUPmPX4C3tfJTwykFiT3Jo0cdSSSp/gCCSXjmBhrzeDmnzAGdgGc9VMfjrsKyzB81B
nvh8FD+Ggryly89YT2g8joV78LTddGhDaI2Fhjz2Hl+X7mNyKSH6zDT8P5cfE9CZgEN2sOiWAfKN
xuzx8yc485ktoxEQaUgrlDtygKMPYkcl/+mDFxIgTefCEJ3LEFvKTKRTCPDyHBcMNXhYF3QCk4Uo
QJT8lOYnfaO2KkHMXYXgkt8oAC72mcm4dmvwemawY9aSh/PT50/70TgieeDvav7PxFUjEbbzkGKh
bXIDctG3wLtkxHTupxc1QUFdOokBZoqag82UCGPvDIUvxtdufFENcGau0RbtxqPqb331dGL6fv7D
H73/04gsNmFjyPLJ7fHDrpsfuXI3Xadv+kGsP//5jybI6ecXBSAIUmx/ZkaOsthDbB3NsovcEsl+
IFOCwrpqqgsD9FFJPl1osR8bFPEUH4x7rNERdy0FbS0w6amV/wu06QvF5txFFodBUoJhm6GBf/Q7
LlZBLZF1m4MA6ld6WtVySL92nSVex7TNvcEgDEUbBwL0V1sIqIZ7MLLePn8tZx5kidgpZ4AnJ+gl
R5l4EN5lXoiN6lQeM9lVa3DILkVbnbvOYolveeUjtAnzzc17NEmVy9UqS6AzxSk3OYyc6rvPH+ij
5Qyvf4njASqFTzXiMI6pHKNa+PsufO4zHFb5L1iCbj6/yJkpvoy2LRVnMIOAGahqKHgUIXlFNEn9
tYnoLmZ45oG8A4XsiQ/nvrBugEGIfand9gt1/jRAi3muXKRcYuTpEc7/fwgt+4jY6Racxku9hL+a
uCWEcbrCYqrXlW/MLCt29GhVXzl9ztYDBA5oIDfFuqLK7IaCjLsuzcy+la6+y8I6gFdOV//woYF+
EQOxhzAM2Rff1qIiVLKFTYBj2VEE6bexaQHX+ZeCdM9914tCMMzp4BdasaM1xbtM5DopvZde6V/B
6F04en98CUyT/+4xQ2gjxjLXOMAV4x9SoPsD32rpua9ZcUk38/Gk8ZdA4JQ74Lq6nX/Mqh8t7Gpg
BLTNml8kzDYtu1BpPl5f/KViMCyJhF2CoseguaWcgSADPph3oeife4DT2P2znBfcc1PYL9AjOvH3
ypvvq8Z5a0K+t2BwyxMS8pWJj/7wf6/joN3utn7CjilHlOasuuCQOJP60tT0lyGrY5tMqpi4dww6
tUqzPLanP/M+/vzmz72BxcwXoZdNXkK8Y5giIWUo6/AKXMd0DbzBfGm98sPF1A9KCqOhGv4PTSlh
rnETdEPshrusvaAKPfeeF1MZbF9PgIlUH2eRO5sUJIe155bZdQCV6I4h7GfTBmL8WiXGnf/3bQ9S
9QlM3OEV4mXRlL6n1Y/04nH94zXEXwK98BmBrQXJYKcIYtvKC+fwmPj0axGdsB/5760LYWgqIK4/
ghIO1myWvo9F9tJJ/7er5q+97CVQqpKBaHgrIKSmyhB/3t4TBJ6u+ASHkMRpLxTvM9VvCZhK6zoW
cVr2qH3+EKYIhU7kA5/zwzT1X/uolsApHZ0ELPUavvDdnWthY11s4doU5er9klD3zMwTiyVdeBw8
YMgYjsQf8z2Owp4BCy+kL5JNxfcvze4liJoHEycuc/tjV0GkYwIBmCYPnnuwYC8sROeeYjG58Uk5
bYAgjiPiLMCVDPagIG96cskR+SM1M3f9JZDaaL8Y0pLNRz4OLg7wUHs3sJbBNv66JO6rjxGMQvdk
bBNeei8fH0r8JSZH1Gn/O4ETPEs+3IvwFJ4hDcn2kwjGH+HYzXedkThCdKIT75+/pzPXXMJ0vqwM
HT07H+1Ekut8DMVVisitl9ykBcjX8LtZ80xlzSoxkn8FCMbYLtG7WUiC6kjVEVb5kexxUOFHGDZd
mKNnqvLSl9uZ57F0GAQQ+VgAxG7mrQFMNcgxxdmrvZ/T9sIyf+YLXPpy8yBtOlTl5DBwcZUoCAbK
eosHuxTjcO5BTtf9ZxuRNqFvAhY4h4a2j6mT/XYa9ZAET3kO3/mJTuvPP4Fzj7EoB4GqG6mh8Dsg
SbFL7kvzOPvPn//0mXK5RPOywc1x+JkdePbe2PBKYXtf5fdNdWETd+7nFyWgNg51LPrehwp3DkdB
p1wRcktHHn1++2cWxSWGx3sP8WZzjheQk9cuYfQUOCJWn//4mWFfMkjKHoF2fsqQFJYTEycnc6Wa
Vr8hxnz//AIsPG2l/v/oA8rwfz8gEPybpJVJcQQHksCm0cq4FQlbFZVO703hPwgoHaLMNN8TD25a
rYu8JlnRZgt+UQIlLtFXLhSrLeSmXbFDTNVzZlOoTZjzZAA3wN8RLmJVCSunxhLwUQE04j+HLJRZ
P04T7w8MnKDhAnu7TVm7L3iVHZPMQgvZSwo5DpjNqWQ/s6IqQWhXb54GSdUvQv+FjW4Xlz30rrCV
4FCR+FWMTMMWrHUYpcWw9nMzuHFSwJk97B67EWzaQon3mXdYK+FOWa1a+NWd5HDNSkIFGFMLN06T
hXYNVzeQKK0t4Mg65OhPtGZbOMOf2j1R5RQ8MwfZJJCMynqVBicjSjeEWQYOPpCnY8sKlqQy+qEO
pf9gYFpcQygB/R/nOrk2E/zSAIlIcI/Hboz5WIL7ZaEBCGenW9kkuDcVL37M6FnczSdyq5pFeax6
dEgTfL9wYpMhrAdzelda4IDap1DxDTO0AmPVI+ymRxb5LSzUQCmbSB9AchXKQzl12HRmAdwfHWMP
LACilZZhvYKR35+GwUwyYcoDqZoOh6yEnWLfn4IwBYtD5t2EtDh0M6QNfv+nSKZvINnDilBUz6ac
oKCuJjiq+nnw0gYjWSGhOIQcqMtXREArMfogdZOyfBxnEPVp3bEtBD2//HFQm0E1T6BeQ5yQ00cf
xkQxA2S6CacccqEpd3EN5a9Kp3Sj0INMqjJpH7WUBcilhWgAgP8fycZbkdZw/QvgJCqgoV/xPn8P
OWjpST/e9vX0W4f1Doz4MurZPEVl1b34jv6TQZS36lOIWwXpMljR1HNRrEeWDHeugBMS3F1T/VpC
zxLBQI2ty7GZbv/H2ZntyKlrYfiJkJiM4Raoka6ep+QGpTMAxhgzGczTn79y1ZsTqqSWtrSlRDHl
adlew/dzmwAaYxR63zU5qvCVQzc2o8NGFsgG96ERukkD9Q0kuBbqqlm5gYk2o5SzGUQ7eA+tQn9n
sh0ThHjc7dS34BbWwBz7dmoeswHZEaNTFjhVsdcZqdWOSOMW0LAssmZwZEHzhKwH4hGhCuDqmgWO
L4JKYCDNcNlAhSNi9P2IpKoGoWMoMJ64IV55kD4pb2pAEUY1PJLHCaqfph9DL1A44UxsA3yqRjo7
quHg9hhOpgnGHdwD9Q9hnSHSLg3OZLcysjuLRKQDEk4D2rwtbd0/AW94E4xZD/1X+6HvK5Tjpiay
G/r+l82E/QDNOiOuzsVnQd7V2x4VIVYfQIO5c958v//umGWAbvkOKh3Eoz772qB1KsPAyN99Nj7n
pHjzAOKMKLqIZsWH76Bwa0jbGxQONPFAStSuAMkJtG2h4JW3HMPckUJBPLDwvRHUvQoghFjVGUCY
gWVRthWSBZgKMCuqaEB2502qgZadlek1MTjF3hsdRb7L/ap+xGPKT8x+CDZSll6Usxz+Ul54zkfn
UbEPwCh+QGp/jb+fHXmo8tFWoIwW46bLuxQV3SI7pqx1nrxh6h8GNfm3w1zJaLC5s29VULWhsJUw
Qt47lvNq6cp9CJze5jG1SJ40MIBbMEzBocMaBhvARx2mHzwSHAY/IQYxKJDNABquevLTEzO7ob3k
B1iOAUrL9qDu0rRtwZD1EX+mIAGWdpVvJC/KV4uqco5MAQlHqhwwunCve0bCjPXawrGFOhqNCqQO
jsNNLmqn33ROKw8gZTu73PAHQG5SPr/6CLudXAAVoorzHGXVJvIgXG0DRjil9WmchgeIOrrH1nKq
rU0ASgYrFjM8gKGWbUbUD7y2YHXsgeMsjrnlwfzl47RhZfk987s9kT74l2YLRoMGh7eAQIzvGv2u
6EcWtjb48vWUdwcbqsQRaVCpYnk1ifsUSE5hy+e8pAVmwKAh0+UpHd10h6wuhpQK8RLkPvKUUtJE
eV09NuPQ71DiDPixKoZYFfwNgzK+lAYSWy2Y0nii+j3PagdQyRFEgcl/g0Yvqg4HZn4MdWO+BjYk
+bxaRQatQZqcYA1M5o3hhINxOwroOIADiQr1CrXhPqpgUQ3QNA/jrNo/fqnxt7TMbujMPJx3Q/l+
+XxfuUAs0ymwroazTlaT5Nmjl6LIy6ewRrX38rXmz5euT7dPyGq6AL31fZIH7ivI8izMe8BewGa7
kkbxFxf3j+vJMo/CdrMZ1aeoWpnvsAzy+/FV/0A9bXMqXqYH47v97r+Pz/1Df0JM7PFyp1ZujN7i
rps3IPDmhe8frRyF5R1XoEZ75WwwlJ1y8B7y0rpyvVu5vC9Do31TETBNbOPYDB+914cZ4AcVarwy
naEe7ot392WYlJul7PtxhPRm7+XbciDBs4laPzsEePTn14bsfLn8tA4sOWm4d1P/WFX9vbSqU86m
704/PNrCuhKOX1vJi3t8Ly0ntxzbPxbswOp3wX/PhrgyD2ttL3x0asos33PgZvRzVOx6+cbN1Q7Y
ovhro7O4Yk9NI1DYqnRS6bYIYcizUKJOC5x/9t4perj8FWulF/+nreLMUDmkUifSaDSOtfYwcx+0
VCeWNompKV6RS5zMQ/qAStInx9Ft6DSkD+fMwW0SHIBWfU1tGmb9v+shyKeucVqXQ9KrIlveWfOG
d5w/GH1VbgOeNVde1yuPL3LeWJ/W3UCLBupheP26RNknKyhm5KeBm355RNdaX1g3PN3nsVKOwsZB
6kf1p6FX3FJrDZ9n8PPPnrMKG5CnRxcaGPcKdPF4Copxe/lnr62D81c/ta6ClDVI1RuSKj0LmaBW
eIy6wUhPs1vpp8vfWOvBYsNDRdfBxSib4NUmaof0FHHA6d3++lrri71uIJ8HPBOsZG8gPWBT0tsh
VML/fK31xW6f4XGYpUD+s2vjAC8qdQvhDBZfbnxt8Bd73UcFb+EHFPXllZfGwVRnB9Pq2UZM+prO
zsonlthBXoxAuhsSvx8MhrNohWUBEXYt7WnF2bdEDUIazRPm4KEDs41XHC5nIcgbN7TNCHjQ00fR
pmkIrsYVq7XWmcUOLkEjU/pckYSELlRGjhteo+BE7i7PxspR7i52sHADVfOKl4mTT5EnHiXFwyQF
pYtf+cDazz//+ae9BjEiibpvNiB6JCPHZGFW4fZYfVz++Su7bEkgnOVkTaoNxqSYoGRDAo+/pAbF
jFxufm10Fpu4NIqy7M9MUWq+Sv0nwPOm71/zdLrS/trgLLYxYbR2fCD9jyDBvOvOfCg8797vjS+G
NpeCUxJjgwTyIIWgQSlRQzzOG4BbriV/rY3OYicbivjUdRHaFBxgQ294AV8DzDQjNvv525cmYKk4
BWa9ql0Trk9zvuvMd7dpdor9JoxsL7d/3kT/uDwvdbBdlyBlLMiC4+xwECYmdjsD9dKfmVFNsckr
+Xz5OyvrdCk7NYiJFuDp4pKuPXi6amI/mL1d7C+3vrKMlsrXbeH0KcRUscfoFJedGTH522HXcj/W
xmixgzvQpWwUFSJiCtet2f8q1UkMP0T+XqKQ4nIHVsJEznnYPhmJPiMeCyD4eawBWYDGEe2iAaoU
dybpgjamrJ5OBmh7yMJqoAsBQa1rwYF/z4u9zCzy4DVWdGjLpMLc8Ny6rTgSSy93aq3txbilnjnC
sKomqYYu4a35lhX6z+Wm/z0l1jJ9hNcWCvkzRDebPnsbtLIOIBUGEa+pjAsjGx5KqCZf6ca/Fxfg
5/+dG7zje4ARzhFhXJXAhAk1H2LOfl3uyVrr5x5+mnkUWQV5m6F1NYvIEiD2u6+KZF96tljB2XJ9
ah2OYk8ggooosKJ8ZwdwfjWmC/S9rforFuTftwFrmT0ifMkZaQfsDk/fu31vgemq4pI6QLUV9Gdj
FTs4m+OvjdZ5qX3qj6yUoebcH/GA6fjryOdiO7QAvp7FuOYrkfN/L1vrbxjk0zcMQ2fcnZFQ4M0H
B6hmsBq+uJLs//561LlVShSuShT91frPnfieX3uIrG2IxY1VM7N1Chf34dLqd6hOg26YAAWGVekH
OOoFOmFc29ZrK3Zx6llEmRrCk2MCdKfaeEMNTbAaGSRePn3p6WAts0iGgo7QJaG41GTD76IwEoZq
46/tiGUOSYtgjWoKA8G4DCSqukaaRxgQJh6pm3tfqWD2TGuZRJI5/lAX1GWJl8FTWXv3jsofLu8A
+7xY/v/Ehtfhv4sIzGDl5cCdJkiLSE8+6yGUqGR15vzk884ZoA9lYNpf5r4bOES/TBOe36C4aw2i
UMkIBFwvvOpdoBIWRQXwZqOMytjVZ6nDcDBldXBUAGxyV8sd4wNwVFD4e7/821dWzjKbw03b3OgN
EJxHEBERh5nAhgL8F6TNnFxZOv8+SC1/scUKxwSDbQ50ktLhbUgJCxlt5lCM1U0WkCMbHfCRwP+G
duC1O+x54P81Icut5zITPnbTPxrsOwF7xnLfU3lXglV1edT+WQNyXk2LDTdmKodbjlA4tiEFlJMo
M7pNa9rwr786utlQuE2y+j2FqsLlL670aJnNIXpRtA7BB1272VjGN0CStiy9GcorLtu19hcnqjWU
MgVkaU5M3MnBwIa2UmjnCYCNV5w+ax9YHKoOpNNK22UiacsbqP0i6PUG2BM4uVdW2Vr75z//dESw
PmBDlQn/SAsX3NIPTYLYdj/cprpyzq2Y82UJFgJiLK1FKfBo/J51L8ZZnRKI28ycYuRqXllYK9tx
KaSuM5fBi4m9Ir2fuEOFqfvLx8FxeQ2tXAuWORtVk1YciMoza+zo9T/7DmgpJO11/XMLl4pR/Lz8
mbWBWuz3vu2QipD5oOll8qDOxnx2zmqh2XcIc5WhNMSVJbW6C8+j+GnOR9KM2Ikj3KOUu3FRFH+g
ypuYLf2Z1dk7F+ZTlokky/S3IQMC93L3/hZ4/Mu4LC48AFkDAu6N/hEmYAOO9E4PbjT1YgNlA9Cj
karC/KKKC848MIAnhKizdrhyEVpb5QvD5tPWStPREJAffvIBb4ZgbsQ0BVrO/uIKXFg2wokoAeqE
gI4A5UMRCKT2xnhTa1Ve2Ugra3wZP2n0lI200d5xnowB6EJj2vmd9G5HkAaufMKynX+fAMvwiZhN
rzMZIIeVzr0js0QXQ2tCx0huARoc/HTkgwzZZm6sFlJqXlongAU6OzYMZG86yCwrae68M9MQ0E6t
hqNCKQ7AHlWBy7rIIdqmrL1RDWXM2sbF3gG9MUP0EBwCWsx3xeir0B1FCu1ckDrcFlkVk3bbg5jO
mFTQnG46z+sipw3S5zn11V2lG2BbUW/1PACA/6jtTsY588kGFN78UMk62BUzlIJN2hQRKuTHCIBQ
CP8axUdKoekWNIIdZmiKogIx8DcTMnxAEhRIQMkKtdVQr3wJasj1lND3OmYuRUFUORlRAfHB106I
fMN5M21reYY4VgMyP1ibHryUlgcjq9Aq/PXlLQPi/W3gQfbRzz4LIKBIgt/AsZUHF7kEOwVq4nPv
UB9Shmmdb4vaVVubVlM05jN/NSFlt62GwdwOgSduhtbKNxB5NZ+LlmUxzSvyAIm67jHzBLjoSgZ7
DgWqt8EL/hgWuJK20RAA8gDWA3o3CPNqFnvEf6AUFoxm4roQAyZmVh008LtvQBu2PxqQRF8pclHA
58tYGGiIp3Oke7KJl1tOBnuPdNnfjZ9Ze56P1R6ex+kgqq6PfMcX9yWAF/tC9DpuIU+wMSdbP/W6
x3xbGkLmRYnMBLz72yvxhRW7SRbWDOKduaY1kShbtBEoRwI6i5UJQEYwuNmBIqPrFrUT7dfq8Kyl
BjiSa9phnol79ObsOGhz7ykCFrd7xUyu9ea8MT/ZZoBY7LQtDBdWskBuks3a2K8JtBUNVUeCKhf5
Nx17umyTV0zKUgXJ7nMypL2jk4n+LBSYljrRSEa53PiKzf2/aDxFJVN/PpNphiIs1HwhkE0mQHbd
etM35ItH/xJy0ACHTKHV3CYjl/d5md5nqn0ts2b7tV4sVheid0C30F4ng7zt6L3owA7yv+f+6+Xm
z4ffPw7FZfg9GAbooebSO7aM3tdW+eyo9ONrTS9Wkhy6HOlblBxnjDUXxxbA9a+1bP93jZaOTnFT
SWWClKSnwW1uHd1dOahXVqS3OKg1rwB0HcB1zaQOadMAOyUgX3ZlSNZaXx7SQzloy0dsuoeopQ/u
PipP4wm5gZfHZaX5ZUy6n0sIbNYgn0JRFbKaORKAKhuPs5Qy48oJvbKplrHmCmhHiGMI76jSKoUy
hP7jIgLMuELRnNHsv9aPs236ZIOUUbag/jqQXHee/fQRT8CJXpnflfVOzv361LSEEE1TVVadKBTh
3/llOrGwS635ygSvvJmXImg9YcjJO1MYUyT5PmlKvQ3e52QL3TIoyLIJXNemP05sojtQx60rnVqZ
92WMMuMIZ0MvRyd1/6jHswx8SMiVy/pa24sHpgMlGFH1lXe0C7ofHPEBVYnbstZXfDArx81SEA15
xtVgQDUqqaYXCKTAKfyLg1zAiycTOlBfWk7LuGQvXEuDfF0nTeGdSwt/BHVz07nk59eaP4/cpyVV
WrOHFOS6SdKM3iDov2tq2YcTmX5dbn9lyS7jko6vCvyXwyTl8rZ0yYvFjOfLTa9N7sJE11bLFSd+
BYWwNrTod0DSw8a8Mi5rv3thpZVyEW+DiHBiDv2+Tr2Ipe0XF+XCSrdtpix/KOD94h6Us+Ywz/vI
g+D85WFZ++ULM50VA/Fa5aJ2U1fVCcKG86F0cuPKib7ynF/GIZklkasjaZVowPdDKEvtnSx/0yU7
WkG9QYorpByQlXm5KyszvAxKwnttdiP0LBPWZFEJTugsckCmrnlnV7bvMhY5dmDJeZzPSWXaUY20
cGdKw3SwkJ4sob+lo6/1YmG1GzfovHKYVFI4Hj3k5VjfBwSXUh7Q5sfXPnFeC5928Tl7x+xKSyTc
fXXUfa2fWPtyuem1QVrsMgvvAsk9AOOa0fyBuvcPbWsZNpmKnKK7GVxx7V60NtmLHWf1jgHMc+Ae
Rd4+5JPzMhjtxqmc3eV+OGvtL7bdDMl4nVbVmJA0DxJpMoh+yDrd+2KU53oRgA+bBqDRKTDgjczP
ki7mMNEnYELNtwDStAYuPZ73OBquu/W8CUo8GrpRm7q3nH4HMIP4kRfaMw50OuPpU8FOKWryob2D
SoEp6Oi3AOV4N52V8t2I3No/0rXb332P/PmBILUPRWbqJwSKq03jOMFNnkLFvOhM+nS5/2vzuDAL
JSkav+alTgpOEjsdH5uZ/fA0Xp1t+tTU/pXlsnLFWmK0Z12WAZ5gNTw5xes0pfsBiiV1yh6RHX1l
P60YuCVOuxlFBt1xe0qMujmkprFHWeW1GO/KFcg+j96njeRnmY04yiQTyMzl+6bIb73OOfa0ukNA
ZV/N5nOq2mPR19c+uDZeC+MAHQ2CxGWOK1377vCbVgcRg37TlP6+PO0rq35J1h5TVyPCA3aAY0H9
ELqLzUuAguODaqDycvkTa11YGJ/AJzn4cpOT2KYdd9XrkP+yfFQhpNcohGt9WJggoRDezQphQfs5
T0N4ue7bST9mcHBeWVF/SeD/eEj+jbF9mvashIIrXk8tEniiaVvc2kc3gjBQbEIJKIJnX0ddbJzU
xtym4fEpi9Pb6g1u2CufX1vQC8vk5hoKBVzYiR+M+gXV2sWeew5S1y/Pz8rOX8rEe2kPT2dXNoll
OGH/bvrvs3M3page+nX5A//+/WQp8epPGUc+CgpXa09DYGS6x83j+XLT/576/xMskIM/M+l1KQQb
obejcfxnOeTggCe6ciys/fbF2CPXUknAwfwjSslPg2d/sHK6+9pvX1jcZsiFOzdGmfjKJpEWnRF7
LvlTzqlxxXm3MjpLY6vKLrAmuH2PafpmEhWxWUKN7lrM4d/rhiztLNLBGijF9f7RlvVPFANB1v6p
MvMISmxQC6HdlRlY68T585/2Xm7TnPQDPgPTu5sD9lTXEuK745UY41ovFga2Vr5lMh8ZVWS+5wGU
Hc46TC9u8J275MoG+7cBJEsba4yS9K5F0uPAoX9Lu3ybmt3W67o3qEKSzeXVtPaR8wL+NEw1VMAg
1Ia51goqr8Wp8Ludj0z8Ir/WjbWJWJhZjjJUFzKxPrwjH9qSKJqaUY175dGzss+WFrayICqDCAIi
pXbfQvjLeldO//vy0KyE5Ii92MRp6jIIqCn/6NV8LzuQvYP+TA9UqBTXzQ5JdZFJWJJx6C2K5lrB
0VqXFvubzb0sRSDcxLZF7J+nBfXX1+4Fa9VM1vmG8mm+URNbzgw1gIk9dMWus1oo3Hqufuakyzd5
Bpg1qrW6bdn44sbnxNpK7hpbiyLU0wQ5hI8hQ7T1oC45hm2D+jjHqaqNyGyFOj4BPuXloV8Zg7+/
/tOvRAYF1M6o7SYtlLGisa/qt5RZ/q+vtb4wDTptSCoRhTqOSFvPSh+lz+aVH76ynZaIRNbNljRN
OiVQ7vnReiwRPVTdaFNvhCNeL//8lQ31t/rm0+CcI4FIGUQ+JeS+e/3qVKi6dp8ut/3vdzj5iyf7
1HZgmHOaQYz46A4fkJqK8T+3V2HmdNuBvI7qShfW5ndhE8p6GFoCmdljEQzvupkSOdlXLMLaDNj/
XeAQIm2rbHKDo2e0AAmYWkYT45BMqpwMlZySX8upXTkBlszEjJkFilukm6SmCkuLP3S+PtVBsB31
eNBQc748I2v9WZgDa0SVOb6F43IAH6QrcFXlQUVCK1O/0+Ja4uPKhCyZiShDJvnYojOW5275VO3g
wLsyIWtNL5ylNZSJy7GZ/COTyF6q3XEE3QpigJeHZ2UzLBOMMz2rabBxfmXMvoOs852TFgeTXpMh
WWv+/Oef9oPhZAA2eQDP9Ny80xVCwE5xKLXzePnX//tdSJbYwhp4/lY42kpSvwDk0wS5o0kjs8k3
ZY2Ynzahct5rpC+xwIkvf9Jx/wJs/v9ZQpY0QzEr4shZwlNoodKQayt7bbzZPQhilzuIOutNyUqe
eOWYfesLhlpBTatvwP4Em1Q0qg3hCBy3hivJs5gLdXCq2cApNQ/T9yADqhQim+0d3IVcRlbRWndk
9qabeRxKZJalRkJppU8cof09nUi1VWaZPgMhPgCk3Ba7yqBNrMARj1Ck7j97QZ1tmd/Km5SYxtG3
RtRG2jls6lm1TZTAIWpq1nlkjoN8taYqtSKWdeUJRd5tLCbQDIpS63up+66NpBf0KLd2XesIIfDx
qHo8x8F8QApu1djzLcSD1G3qCPXbDzLrVQ9+fVAcks+DNTZ+1IwZfKtzBW0UDfHiPWRH6X2V98Ne
lpxttNda74A3yJ1dUXhZXDbGc92hVH6CvzRKPQ8Ci4bpG9mm6GS9QRS8CJlTlZGb5iBEeSMqqTqQ
2Oogl4fep0CIBLZ+SRFifskx1DsIJhePRXsWHZ1cZsfSdUAQczkk3UYac1E/IR/6N8fTfyfM9tVi
dnHLCU/stuXQ2uuccNKow+dGBznU2a/jFDp9RZofwNSHHKYRQUNPHcRQyBfXrvUml9BPdVzHiThe
SzHn5byljfEBxVdjE8x1Ax9T/ewYBSToWudxDiC+h9dOCM3xHkkZ42/gAv4gJ3Z+MgNZ7vHJ+ZiZ
polMUL/c+cw+GdPwg0CnPRqkerJnP6kn98UMSuCQtHfT2jg94SYUoWLyBIHRLXP4jvrdw1ToM4QT
arQ88FlYVvy7nFo3SluUMSCPDaBBcF92ZdDdKgofHI7lbk+tIo+tqfRveuiODxEtpP0GgWVyVFqo
CFCZqNWm2gK8KiIbb6CQFiV9tmqNDFbYlomZ5LtDpYTAKu/jtAx40kjQoRj8RedxQgpQwCtQWAJv
x3mLxBaoaol4lDkK07OpH7p4MvAIRxFBwzcmEQrywXV+HKfU2gnfmw5N3gLPh0vzpvXZtDez2Y7T
vPWiLm34wRwhiJxNsjqaom4PDrLgN5MLXAtrlPdq9ZbSYa9tSIt30GFtoR6zT6EIGLatrEXY1033
CCKZH1dVFSREcB9JKzY/lX6h7n0RvKum7iOjlC0IRW2sCwdxldKJxcierabcGFZ5rHPrZZrAWABL
5A+kVMxnp7GAhDD9c4KQ90fX4mh06XdfgP/XIuc59JTPT1kxHUsn2+Kd/Rsa5OadPYtnK6BD5DO+
G2ot9q5j4jfSdMOaam9K8c1txalTTqzzdMfz5hY0nCRH1M2DKKvLssfcCX5MXvHUm8E9tHl53I56
L3O32ko9zRvl6L3TdvktCjZOOq230pQ/TAjGTqJ7sii9me3sfRwUkpFojFAGJKiFOOL6FoQoFbvp
U2s/TfWNW/AEl//D4JBDK4UJPFcWt6R8yzKIyVq2F6UZ45GRG488M06QgTz46fwI7+0d7b1XFIxv
B0ZiXlkPZq63grI/ozIeCmfaG4Vz51LjqXbcKbLM9KSQzWDMKXScs/vBKsp4pDkwE1Z+qsCKKLnY
11m9TadsX1cgScy6Cx3YmxBXqX5PPaTbyPQXOyd1WuVL0fu35czvsb4384h/UtsAjBTPoMQo4Cg8
2HECYg9ggTu0tq1Ucztw+xehXVJUUJSexnyrzdKD4Dfyyijt0pChCDaELGYW92UQm3r8kOZ0Y7jT
qRbtEZ57HmHokR5mP9t+dsJtuICHgt6DQBFXc/VmwG0YirJ987TxUhHj3ZLyNPmwiqWzzSn5DnnX
W0YsyLj1/m/EyZ7YZD1LgEpQ8Il1S3t/I+v2PgvoW0b0FteWmxq6cpsuA04YaVyRoyEW3xhkm/tB
XAR67xtdIjJklynx6Fd0x0DuDA3D25uGf7CFcdubUBqe5RsJZsDzzPGnF6CsX3nNrVEAK2HqN6h/
Q9lVTvd87O4tFgA+9gMazWDJN/79KKxtbsu9YvxmFuS2rLIbDxCnLEcvdGUiET3zXiq3ORHuv+SZ
c/JHCAbMMFMI0kHxuXTfAlspIDH8X9RxkpHat4DeuIBgkSezGf5Mk/ecwXIUlVeCF5V+C1x5w/wx
DT13PAuQPnL7TIgVT6MAFYV1ZMfGJims4a50qheIGt0Hjb+dA6xhP32H+M/NDBl43I8hNm+K93Q2
wSqa771RnJxZHBqcwGfc1qZx5dbEL8vrTgB7096lttpDez3JneIUEP0G14odBYW/k1D/xAla/BxA
WLeEuK1SxW9sYFuisUb5JWLN9JY4tD96JG+2bo6S9s6Zm60HgexoaPkTsKGvfQEnEzDItxaoe7Be
MoH8dgK285sKwGRrIKge22X3QLB9IIktNuJDgir94BcgI1MoWu/HzLe3nSDBfqL0FjKkIBB5Kouh
YPtqzWq4AehK73U5VjvWw+tXeZrhFKAyAkRpDlEVAvXwVJ/kXDwR7WqI/Zq/vQorz8yA2BqqAhLc
1L4znf5JdtneQu0wEAbiGZl8OuzG9khsLOiAxch6iMaqf1OePKZu6YazJGYItCvCgZTs2r5FOVaL
gTY42+VsfjDUNEeF2b/OpjgGI7/DM+bZcJw3IMCeBz0mmvbI0Cu3yJ7H2VZ9IwLQqm6s3nXV3M/U
uCFAaO0KJU/1jDK1us+zmAUFHocWO5Gs2TDAChB/HHaTizvsDN2N0tT7sQNCiPi/aUNi2HV769hu
GTJZJoqYeVLgy5acD1DtvC1KCwQqb9zZDFUfATyaOWBtoa/yg5uKZAIeKqLEeXSR89gaxm9c9lCL
qZsXWRbvQTY/Z45t3A1ALWJ56T4EmeHepdU+c5qboIHFbUBAUz4DQqjp5o1ABscR9y4c7OylHPV9
OyMFlleHcSpeusIXkZlZtx4WQzZZ22JU503afK/n9oVqtZstvleN8U2OMsadBfdAR2Qbv5TD0aLN
3mm6XS7HBF7mPc+8k5NBR4UELaQcxsS2gudyUA/KrHDlMHMO/Ry7QJVbAfH33Nmm3ZTUJn9pWXNk
SKo85LlMv/PRGFF41Ylvss22w6CrUDcIj9iBcVuyYCcI5IurLEmb8W2qU0gnN2UazRSbsxXBHJUe
3VNoQT7nnVkdfJnTEMLs6daC5vVGEx8WI2AEGb/IYSUCDCBuSjtmdkdDAxxOXED8Y9lZT8ZErEMj
PDcEmMm+z7Kuvbckg6iy7SIqzbDm1eSpGGFACH7nGeBgY2OE42z/tEx/2E9cQvXZacwNQb5aNA/j
a2o2FGix7puNJMsCgnfh4LU8BqKviKfCQEJrjb3OWSpiq+1xgzGwvFw24wiV/NZ0UyQiT0hJqJHs
yjsPCLiilWEpg0NW199mZ2w30Gb+gVT736ayJwyZrja+MKBs3ts+cEkjjL/pJpIiZN/Q6aHNYerA
Zn4jTvk6OFgyCpspyKATPzj5fX/ONa0qL8fGVvRGmjNWlvS+GUH1LLQCsG9okXbLUTplFQ6yVCzn
Hc8dCWVyWe4sBXcucoeOhIuXvGZwWLpwxllN9m2Q3aaU6sB4F4FPt7EoNLIGAK0sf49KuJugCjbA
ie0ES3OAl/hmllCb6yCiM8CrNmKvedCxquDRBagwdsApVBAPR8XUn9GaxaavhyNRcudp/UrGeRfY
4xvxgDbzDf3ClHcTDBCer71bI7BOA+hZMP3Q77ZO1C9eaJWSGPe9xHfaPmwJeqN5vbNFAwrYACPn
Q7E2bHIOyJpnvvVp3oXkfIEpe763PCcPHW6YgCOSDaBAd+PclWGJ+QGhjqMaYFRvRUo/Aof/sMcG
lnXUm2GU1rd69gB+awoWjyPqBKa5pbHlKe+Qlsr9PXW5AcIh0n5lY/R7nVr1jnZTf9BGBoJ953dJ
YDs4e0lTinsz1f3vyXSBRtSYo61fmd7W9c3spfCgdgIt7wEvQzm0e8Pvm5uUIrqmSqOK+1r0eIEF
824wCxrjCm/DS4tOS9jAaPTdMWxGzXa4N5MncAHqW9sJhl1HbL6nlaH3hpnByCpWx43Oqj0UQvUO
rGaviYai9mIgz9rneeDZoQI5+gn6AtVT1pdT1AOGEXNjMGK/4zUSg23zhcxu/pS6Y7fxUoHSqeZ/
HJ3XcuPIEkS/CBFAw7/C0EkUpZFZjV4QGgc0PLrhv/4e3rfZjdhZEkR3VWVmZe7+A7Hp7h4X9SK+
fGvJ4mIU22F3R/9gGtbMQuU8inM5ZurNRxXwaJfCvPq+ZSZ9q3rO19jFPVL9qxQraenjsFzhjiGu
rMp+G2jvn+h0+gNuNPtPpivvRtUBK5qH2bxas9wvwbSj3BTTFs0aYQrjtD6NNvwX/SyLAWqZor0W
ATwMAgKg9BC9Pn3geSbi+HXieTlrvl4m1gPPOWLE182ZGhH7c0egMlPr+DhAS9wku9Pk1Zfd4xiM
LTNSMFoHi5fombYixxGcDJnYEkVxdp1hfMbP28a3RS5hJGsh34yCcy+Zlh6YzRjweu1fN7PQWLrP
qHbS1s2ZrObMTqUnm0tJkHyyOlV1bLCwiSvRL5ea6CKS690sVlkIAqHZTPYM4R2C3ghOOzPSgbwh
/SEzqdIqHOa30Gm/3Y6lmmCRxqtuGrLrVxU+z76/PdJR78nQeWiq5tJO3GB1fmy+LN5B5WuydKvx
yL2dRTZpzSm5o/mTL7wlHe5rgf4c4AcpmuDHrMT0SgqyoH8qTB753D4s+Sp/kb5sxFvd90cC76ou
6aygoDDnLHWGpg1VUuYLTYmf9/x1RSdilnAk1kpoZR2fx7C6M7Bg0RUtbqHjYuCC59oRZiPW61KP
7ietW+NwBibagqLvPu9+oVdM5xK9b4Ljm91CN0NKmv8aHOND5thFhqL6KoipO3hds0Tm0j/VZfNu
L/5RzFa8yzXmVzktrSfYFNIzRbNpb4ZehthZrTuC4SyJW/Ky2a5/anF5tHitImP0r74xDkevnaxz
16urWdupMfi45SkVPORG7dKq2Mu3pySPaQvuQVde99QaGKSLfN8ToUsqoomQsIejV5351snwe2+I
xIIBzVM8Y9AYOkpF1YLDAZjKSp0sP8O5VtGWL5cp2L5VxcncwnTTS5cUPpDLqvbnsF2XE5FGv2FF
iqhTq0cuKHvNRV0/Feb6JQXTHKNhnOmGczKNMi7nnMu0xfBpC4yfDTGieLtivif9+UmY+ZjIDHvs
PD+ZDfIfSWpI5DTZLXeKZJTBeeSW1bX/RnuHMNZOcrqHmJ7tva3uxq8rKalaZl/algcSSw9uXeP0
ufynJuPNnKqfm96ZlHoX4E12ej7p1vz08i7Rg/cw7Gay4zVOpGt288iIj3yb5mYf98fJs9GDbN+V
v52GXT6sQ/XCJvRLvTGt98a9GSfl2lEuoWxr8Oxmao8Cc5rfJsRgN8VcwopoSyRNvi9tagfsj4RM
6UYeXMNOBwdcY9snmJs/TCHGL3wNlqRFz/pYK2ePQ3trDwubKy/Uv+FiuMt87mbPv/V1N51kV3C0
+a6R0YowdmU2v3jYXCZc+79naz1OxnIuHNqTeTvtaxHrzjyURvN3ac0XIlWOOKRWUTvhGbl75ZV9
5CHpZfjW6+I/c66fwCIu265Oqz3gsTBPTeqa1t/FrI/OKg9bXz3LPthTsxRo6GT+ZDlFg5GtvrYO
r+Js4fiJYCexnQawcQarrdUYRkHl3sV9QLR221lHK9f8INb4qOlEUvQre7yzXR5ZQ+0dBhaEYvRS
SwIehOm/vHtY7oa1H0K7796RkTlXv8t97C6HD+1vYbQG/lX5wVcuOe+4wg7RbLTdy7K4fuxUEhZg
stwIGYaJN8/ypbqKVXwM5sGe0sYsz2bZv2mv/+6z/Lvxwl/mCnLYKVIz877/MJrhtzMX2XUkvix2
XOfEepiOsW0/dJ3zYrTGa2g5E/HS6JSqPN5D/CO0hxSZbUV+hukkFDdEUWuZ9gOw++Z8Tphc49tM
kNs0b/afMoAMEY7ngQtKbJj7wQlYqKq4293B9nGEcUYdIYvtHg1Gucu8sqPH6Ws/sKqE/sub7EGa
G0BlvY7/tdKek4zGBvxlNK7d1FRPlL/25GeWmSJ+rSZglNmYuLWCco53z8A5d5lMjI+zikamDDDM
HcueYzEJFriUcD4s9i73tGEEB6oKiu4hHHf3bXJkFhC4JbInF8rUicPc2X6XTT39bEh7+TcZbvmN
K0SrcIWtcEmtdf+WVRlrXHOfJa1dezc91MMxxHb5zUXahTmcX1/xOTUSJPDZyZ4H3tdZjSZeuYys
fjQO5v62bz2xP4Lc2NSSmPzGReEN+WE1KyOhaXfeV+ECYkp3+6eWpU4ckro+q2moX+25bbKYVlLc
9lwXVpRLo3rsjGl4p98Ac2CLifejMJtv0+4sNr9EU/3e5YTlKcj7maTgATTEHm6eX6oTGlnjb8u4
Hyu3CUXU+WZ+FouhjpYK1q+i44Zin99OW8e3X+vS0GdD2cEYDVgAzwlhgmiPG9a8zVPl11OZSNdw
tydtZGWaYc6DiTCpgq+GN5wmmrAPYJdB4q4zNMfNleVbKwKN60DAfCd0MDdJp2ovoRo6B76jmXiW
Mh4dtuyWmCDcSsUm/RcfCVe7Dx8q4WC1ynvCangYo3EvBK7AvbO+rKrajrMhsr+6QijbqL4A4qYP
Slyr4FTVYjvSmeZAmhhYx5g5lw9Np4CtdMM4Itdxo6o4g8wPdj3VqVBhs0WNae+XSbJqWnWWe1rY
bI19PVjXAPObx54S9atbd1j3onNuml2HdHDb9rqNxX4yDD3z047BUdXjlLT9hBdMpbakotSlEODz
89ZuXuzIznowMRyMq8ILjkLr8Oosxva9WIrxpirbRrItZqiD0cjuZQhCkToLW+/xlAXVyxIqKuxW
tcPDoFvxPAxNlhRcd1E9YN0feZk3nqvJV38gQPrzNikDO3+A+KKl4Vyadn+nxw8QWEjjxzYUdPFh
ma/JNDZBMhRGfszawryM+9QeB+Ks3nh5w0+tzeIHYiusmzWfAMPmNfdZNA+sOrZKbMvAk43P3FX+
57zba4LJCN7RvRYt96hYptSAKH5mn3/9I4ZF8gCL/scS2CHD3+qzOCrp7qRGjI5U9qm2VEvW0xIG
n37vE3Ytt+1i5cPwn9St+t33pjx1eK8c/YwUS7PHbbcFUTgsHWYsNXPsL9PfWieuVRecM9ZpTy5L
2Y9FYTksT1IYTGnSNDI4Hwt7XR9XH2PeKAikeLfMaflmo7L9zmhg+JPCZaf09PzKDmxznKvNP+AK
D5xbs13wn1Oo4qgDfKyF2RL204f7f8Q3Vhdj6Pe3ajUHi2RjPaK7qHxrzc6aluxHZ8NvIYYs2WYB
s7SAeUqrfK+3vp9x7RYMOlrYNX2NPUdLEfbNqRa9SS5paIhPPPuW4LC4jvGglLOmldvoOskWnf9Z
jFL+NLNV3QarGt+2YWS1tFjGX6Jhay/o0Bq7uqoPekQ/aHplkIyzde8QQ/+r3hY4Qm30m0x1a9nu
LfDkPL4KAMviZ8FaL8qSsQXHXZv5NRxkD4p0h0DqCnxuDWusxFdlxB7YZlqWBRu/vTEVSRe21jkT
1t0nlu8NKJVl9YNT3ztBiKgIDsp4DwNrjSdz9i96GBRe8ks78ObVIWNTad+yngsiNrD2y1NzWXfq
Q+1PdpTPcv3FrbddMQAfDnM4/QosTyWNslXKA1sio8DCMnErXwc4etrSTvg3EcbT1fM06+aztBfn
yaxH427Zat/PlbgZiKsP5UgEaIEivIzm3W28e/4KnKNBwriu0LcTGC9SjtPbSu0lGl78WfMNF8vm
cxgGMGssfOKwJ+hA1daxGrvnVUMBzfbJ9efH3N4BriWr2XL5Oa/GkaT6w5I1Jy5ivNgD+21fuxk8
oXoyML67Vj2mLRWoSQyA8WIMYZNg1fQJr5ZqjG9MvkW0O5NM8BRv47DuvpxV/3UcGuY5KyqEWuGe
bFP2jzVngsB7/xC0PXbzOXbhu4OiuPEwRd5QJDDYey5XbNUmrdkSYlLXJ/52HQlRPJpqeBC1yBkJ
dpXiSf2crUXANTCvSWEJK3Ukps1+t/+eMeqbIZnjaltet57bKTeMl9IbSn458RVo/8ECv2Wsw1N7
Ws0/RKwzCxRgWs0efuXMfIwaGZenNPKY6Y6S0RlZvOXWf31TEzw4O1VsFwVt8PBB/u1lLww7zuGB
Ek7jL/i3OspDyI0mOM3Yx0esVPNJexYS9p2QAQQYzOrmUkRmp36vlNAIjaoRKa4VYC/CJUY1EcFR
ZfNpM9hU97viaDpIo7zNOTd59SNox6uTi6s95L/UWLWRZdEcMuUTvDCx+z0TGuHtWh3q3LRO/MD5
885Zfrbz0j1betpOnhruWei0SoPdvui8IJSMLicVhUEOfAEm61jOsyz9RFu1GedqVYloBItY4FqZ
kyNXk/wNjhf+NleWzldmymQ3Bcvsu4qc3bwUd96XeprqLexiCGgPtlLrpDHgYt2m/cNkzjA/7wRz
tMsG0QEQzu5OEI0I8zVJRUg5vT9dIW7ohKcHby3Dt5wFwBTX/jaqnPHDH1YoEdQEZS1/b6HhHUrs
rs+dllaE5U0DiY4Qv96MMu4N+NS26YIbAQ7T2Qvnyz744Rx1+fCX/7SKwt5Bncc0HvGFcOBf/x+8
MZUHq1IywdTLZX3O8g+kBxhxX2xubGPgnlLSLzWRQadtN1+noPLTkmCPqw5skFi3uuWT995u5Xgy
u9U+t+36X8bO953PnRLIDzeRwu0p+SCwUlhzLAZzSTAqHWPJ3Ztaa/8mKkkmL66sqCtbKy2k0Elb
dDhsiKFNarsOmJHV1RdzeGCRLUejr50XSlbiyCaMq47Vj04UiMSbFZajDzA3d9vHcu+gqE3eSjGJ
LA66TONRZ9QPo91NUWGhRCid3T95RfnVFwp5p+Mde7tr34feL05ekwsI0txNCIIQcWm2gl+OiO+l
6I+Zky3x2rU/h5ydnNnet2gPexjKjRUs/NAAhnrWlyFGf5tyyOEn9UtQkFjJSWpfwx0q0NPqFz+R
gYVEYIHVmD9XB2fBefTtuLO7315mOclQsoerdf1DVNP7NnYOVrjOgP++3yVezzpoVUwirrMJ9HxF
A5O7Fd7nBcfMtXkeuw+VSzfyziRUPThG1v1mNH109/ZzX5z7zGkT69KGwXNfwkePVdrbgXHKXGdM
y7AH7tEw/LDpO36psAGiWsN0DfafQW82j7vas3Mu8vGX4U/UHp/dA27D8mJmDkO+WXsxLzWxLcH6
H913F8+C6KbOdxdqsr5Z2LpRDbvbUO4FwBLnKttJZ16t3j0KB7d405KJbXYkezS0uE1v+Rxd85v+
p7tuRjU9S8YJVq3RugA1fTQGB9zx9IhWaPnT+7t66tpyO9YmwBcBQI+zIrHVzf1/mIk7tzmnMbJF
adMnSObyDX5qULYJx8NP3eue8WCcx8QdOxWvJqCHy2TJvXO/Ibyc8awz5+OGzCXd/fZXkxEXwJvz
JUJ/fBxDLItroFDZVE1SGtM/X/S8KR4vVjspJgB9xtzhWnDQqB7DmNZcKJBVov1oO2jlxrGKZB/z
92J2rpPYunjX6O9dx/m7eFjgOHw8civeMHA/BHXD1g/xZWZG0Qc+eW8Kwv+2vTKiynV/8yh+eTUn
OgiYtqVsfvdYnmQ5KUtO9bdsPYDAwfjod6UjzLRh8VbxJ7S2VI79ktrzWhwrp39yZ2wwFnM6GJP7
YubZAyu3TVzXvTx46yoSlpSNh65roFksDjnrs/82e/xXrPvjQHBrQgzBiDagt6s1GkZp/YVyH5nN
zRBrG9Ep8RbkWY410eJaKX+DuHWu9g5bOzLUk1eSuDtNuBHu+dH0cqs7WAWme5Gt0Thxf7CaQsAK
XVriV7v1SE/ZPchpyg8eLPUbARL7o8w7/6SVUxx908xTHToloTeF/vaFmB/NHZGcdOvxdWO9+DJ0
NGK0UBnS4mpY/IuSU0Ds5xDUX6s9OX+NSY0kA3UoBAyL3SioLF3GrgfypXvedwrh2DJnj39acuGX
ePad/IuzoQ7bUjfZawmGD7JVyvo0ru7+NbYZBMPs6ukcWmKok6ZU0zHssaGAPB3xZG9+l7iQPSzC
bZJ+MsXVrxvz0Wu0+BOUQ/sCzqXTwGPBjpPd/ILTXU7T1q2pqoIh9cbNOlngOmdRZltU0RgmoGPh
YXS6jF9Yk1DThZn/mRvDeoKVrIgi7fKj043jwd/G/biUvf1nVfN+wcSluO2Gno4AExhDj9L+uVML
fstgK/5NyoZdGZc+XRcD25U16E7SaJ1XwuJ0YvoNyF2LoiUKB2TRGakrdHiWzuNG+0WfBN5uQMdl
w6lViw3NgQoAJ6lGDiggfP6YuVIe6ju0xncyDn4om+sU5GrD66WTZdT1Qf6kjLAgjkvqg6W1+Dm0
fTYnuQ7tOFTkNTFx7T9giWu8V7gswdRYzDrahlLTiwnzhAP17OD/r7uGMNANaRwOKvYWmVYf8BLI
lpan3vILLJbx5XctRj2ma2xX1CzW3e+veA0lfFulnX+owsd/vKVbBHq8JgQOEZ81OMQlSQGOWy9Y
pNwdnZ3Su7cihKTbQTN9ek1WxLWtl8MIyPYWVnlLyoyNZq+Q5TWcg+p1pdG+BiHhwEzdzqlUWsaN
67fHegmMR9SY5REBQhibRZfYFEy7d3SR9C5ROxsqrxvYkwHZ7XrOaV468eENHhykVtBLVwQF4R0x
X1FPu0AZzR3GGbaIEyZBOHV2nkMfkEHvdeqW63zM7+48FiAFsV6kokVjVfjnPFvCs9Po/rehHJ1u
5cRFUZvDh/Dn/mUUhTh3Tjh9OOuyPlc+ELo/W0ipMwWUWQGlxdvUO0e3aDpa/blIvX4gi2zpEAwt
kzefTQp7nA12+WfaKv0w26b1WFmWfmuCpUhW3tG03Dpx6tZWJRojJxK8xpOeuz5ZvLKJXXSksVG3
a4q0aHulS0SI2PtqJE5agiRvuU9WlW6f+ooCEw2+Xfxjm7U47Yib1ij3kSm6Ngt4sC3imYh4Ae6Q
54eQffvHYLsbIObGWL55roevVCHVkc0AfV7ncYlljsRI2sPy5O04i2FQIo5yGt1X0RCgO2+VSj0X
qzGV9+qLGEuLshA2T+5WiJQBpT5MAMFRYM8llWdCVYdICMsaI0sw7N2h9Ib6RN5Cd3DQUXxLbsqr
2JiyOer5QwuQcXD4fz4j7NJcw8ESdQtlbuqE6hML28kk8OUcN/Neo0Ap1q9R5ORTrQvRVKC4SRE4
GKorA7gpd2eVVLmDqRAnlPZ5d0yuNeaM72Aom8ciBMbpt6LJccE3O5R8mxFbOeph2B81saZbBCxS
rH3cNiUDQhXK886pe2yHvPxhj45DI9PtD5JwONjksb7oSm4JIRbOjfFGw/ur5uDIoPoZoql4qAKc
A2bS0OJwGSXEtuswhMAQ7dNc/AIh4qYtNlW8MDxXT2vTlGFCDiTBcNWIYWjtLue1nFTMg+exLkt7
BEtDyVNV09HnvnoInc65TMXaH11fdV9NA9toqW15tBwUkZE/FvImfSZ1M3THs6jC9X3Tud2TBIU5
gIco7K+3os2EOySCzV9uVhXOyAFBhhGtrhWcHsljIqDdtqcD8SRDJGorrlY0KJudBA6rB30Wvhg0
IotscUnoucetu88sbe6q+kNoVk86yMdjOxpHYkxeynA+8pok3NpMAsOMShQaUGhFYptKp3W9+Ej9
9rxK7Gq+5BVkdT2magou9gK2tgmo4B1zg+pxKMzhaJbGXRnd0K3253zGjmsImmQt7adw5Kb2TQOT
Zklr5zfVC/tsdIPSe+YXuqe93QSGii5sP0Se3UQsSD5Vff1cLGZsGfNrVfQv2Q7F0Y/Pg82k4qr+
KSRVFSmSdM5ukxMj2EzBQZbhU7MJ9eBziaULe97nGq44zoyCzLr6WEl5rQZ3iTN0cLZdXIXTWFFn
Zv/Ny3gw7UAl6wKIBXGIQ5V7Rb+bnzOnnh92qMAQ0Ru8rX3y6HvReca9070HLkKcxTYsrIl0fjAr
vOE08ivmxyp479fO/+GNln/usOR9WdfGfh/dzAwTDHyGPz1Q1cOAbEge7Ilgd2bDfl0BTRD/8nyq
4NlvBzdFqGhFtGwLITT5FI9olmPlBf6hr+D1iBBVF7zMWJnl8CSr3TJiu2PVJwj0/KPt+/Vh7HPn
0jijfRbC9+OmyYxjqcMlyV1YSbOuqI0NSpbCgpCsh/vaWeAF62nOvDUG6sBvdFj7R1WicrUZZh63
oVmouZUNJFtWb2LcvnqSkdBBoJ5Dr+69Z/bUvwauWJ+GHR2C6tickrTvl3n2totuClSUAN+pZdF4
z43r/IShns554E9HYfj1L1j1e271HVXRJXtWrNfYZwuFG/ihsx008NnNCTRfhpmQfdTAeXfKPkgH
5msLZnSbjrusPfojZ4d5JaUy3qSYj+B7tJzeKvaTNcwdskpmpAh2Qc0vNdsLf8JtsF5KaSkYZa95
lJNAfOLN1XctV/9H04npIQybmj02f+wS0eWNHcly9O+mWkbtR43STuKpnLPot7txHcy8IycwdNKt
tRqYmfwawDQA37jbBe9gQHKr+YfxOMkvVaO/J0CsQ7Y3H8KC2oYifQ6DiiAMDfERhPN+tUuXu6L1
enVQCJ65/KcdafvcXQwJlRSt+7b+APWqjpvcCaAYNoJ+KejpgvA/WTIu27qFkNPhGtwodvdlUuF0
11YyFWhRsSo7hOAa8zbFEqu9CpjKEknRjcZTa2v1N6BmowGasqPT10TMOZoMtAmJDWGjmXxSddAe
EBt30RKM2ddI/jjbtt4RHD+UrH2Wyzs6zfKPEHuVdJJg132H/63sKb8Urf9PFfoHn608Saf9kmHX
gPnW4ePGm3IbSJvkMdjIXBKD5/9bTv72AfD0LB1/IZF2YjzQU3falTFcgr1qzibBkzEu5TmtnzOl
bObW6Vot62HLivyEMeGW1ks7Aj6H9XkPyLpDHWwj79oLyjgCXlLrijcumAFdwDacLQKLLuHIh2V8
HlK5tP3H1GozXaxtvWR4+Z2Nbf3w59A9NMwLx84RdYzS8g2wHrF9QGsbmmbzhCUFso/dzV4Qgc+3
oVrbf5tAzVWVoxcvw74kyneDY9t2XBgFyyYtbWns6QapTpG7iPv75WjLzYl3k/hKOHvv1Zgki9kh
a8j4RX3vmvkDfzbG7a4XhANu1VNXWXaMAewQu/PkAnQ6NrjDPsC3r9K5rbnymctbmS7sktyH2/D3
IAdsGd3qL+0sTYUSrjqv3jY/OrpHlAAO8wohiFy0V22CNqk5GQ4po8a8sDLuNsWzX+9BXK7Kj2cA
tA9VBNMPXznmycSj4Nr/Bif2DqLnVAQKFMQrhP2oYBh/uFO+RmPfP7gK5rbVW81tALdv2AWUhqnX
ZPRdPupAgM/Sod6qyDKzHFIux3JBGNAv1o/83qm7JXorYiqpHpv1jjjw0Inhh7Hrn9givWA7+dI3
HovPK9hFXV8qlNPW3r8PBlpucCN88zzzwd/t7rR6ppm2FtGbwZ2MZfywUk+HF1tbz+60YA4psn/L
EB4aHlOE+2we+eYd4hztIy/fj9oo3lwCCzKocSq+7Lh2afonbbtXXHYwBHcQA2I3Ol/tlVbHdvZT
GxjIHHv3RCvYJLC+xcn2xtd8xiqnNrnNs6YM4spf3/ze/ps37SsGaA/5dt9igTPZ4fruVx5E/j6+
eJbrJVO9FicLmTzZCRidskEE4SlX7BQ47MiuxEuOUttqvNStB0y6e1Emu1f/NEfKizRAQXwYvmiT
0Ac5qWhaCM7N9GrAV0ZZORaHyRZ1OmyYPzZt4CcAW3Zk2fn3MI0T2EZfREvZZtif35lwju0whUSe
2MGa2rbBBdLDKizzCLjrYuu4oSD7nNpxTFcpiETJtp9s0G4PqIObeFZ3yk0V7bElNTeutJsdZjfM
gRp9lFI4rzKK5P39JCPPp4pdl8JYTr5GoDCwh3ViROhOfms/U6sRI6Mx4GEG1wwpO1rT3Hic8Hg/
NHmAiB2KMpKy+k+MI3bcpv1haHlyAJovWSD+KyWql8Ha/mgxfrsmi3u0uawdIPBJaWC8s9+3FHKi
B15Kv3nLOu8z19hWd92MiFT4Z0fkT7tBeGbWiuJpXFWbVuvgQuvzM7gFy5Pecq8l95Ys12sbeSWS
SUUXdOmL0YjQJPzLaoc3D71igspzp3cos2jU6GuXSj5lZQEiP6LfMmd7iCHNzbhAKIYuQgaRtaqX
1slfyax6Mgz3q5jky14RxDxjOU6AtKI/AOweLKSg900il42Hx4AYuxv9/VPvGHHnVZ97NfzkThoA
mZRz6IiZf5ReUNPPLz8mbOxTgWveSdhmTq9urzfeyJ/lVKbF5r3pYkdD4r3Zyn0Kd+4NDih6UDxz
1Naex9w7o9t4Fa3/iJiEj6OBYacKLlesukyqtfyJOO2EvtFOxOK2SVfMT6Ue4AdoGQ5haAKiyuW8
27tATrAidqsUAw/YqjB6Nx75FeFXOobvQKXKXn8PawabYq7FF+dUH0kW+ocS/LAswceGeyGEVXEz
HHc5IHgpI8FYFzW2886L8B54vGa1ub5acFaZX8Agaw8Tnv0NzXGWQmkk3mShTMaKjARSlSyh+6HM
9pqNCKH7jo+YWXVxYC+Md95v/975vXio8p0vmlMXs5szVWVEWGQZh6J4XXIyiS3S16wp8YTxLkak
+1538BAjOIBisb833z1mwsvupMzNXGwVOzpj578Xd1+POqBgZwh1kO7zT0Nwa9hUQ1iz0ldgTupZ
/nPGXsI2mgdzMj94LEtcWu5nuObHItQnNrOSsXDOKCC5B8zts7My1Ka4G8fzngc08dlVTSETzd4d
O8i9C9QybYdGCOyjB3lAKvsOSQk+u75oJb92r9pIXm0rDn79D29/A2dcG2xyqD+6rrpBQLMCaoNG
5uQZ8yGLC8f8j7Lm42qt94KOSJkixwqQlyeti9CxRoyalsKDBB8Yqvs+p6gKQl6ROkcljnZJvdkq
RlQQIJtbQb2nxriWZU/trPixnOCGKH8ENPP+UzhERz6d5NU0uvWWLS6cTDHp1He0cS4CAcTQhCZq
kWk83F0Qk6EJwl9oZKwTjkBorggpbPytucwLz1iHfp/uWC0bQwkonE3dJdzgLyugXaygwWMsgo8P
WprQef3w17OaxYmasM5uxi457zmYhrZrlNG0bSNHfnKNm1bAa1a5jlf2K34sDbHURggPiPDro2xE
96Uguc4w4TisZtYXcQN0CHsmcLfnZRbNsKYIUKw/U2egR+rhIBhCiZMGUf+vtKuDpuEb+/2690wd
A/Ij4W8v9krqU+gkjsELZpLWHgH4vW2GdQgQOB23RVsXQBfzsd03DF4tOtJ2BkgSZAimoId23Gbb
lFoofkWvj8iwXge/Ow/N9lK391D6jL7OXtljk8b01Fj2xWBQShEV/lUGC5thnr9NyvklDKDAamSz
aPLX7SCIYI/+x9l5LEfKdFv0hS4RmMRNyxclL7VRT4i2eO95+n/RIzWfKOJqptAACtJycu+1Zal+
9ZXQ3amckW/9siBJKg/CrWFh8vT16juxWBR6A+qulQsbXJFTTtn7F0ry0XYwmSs4GmIb13NUnaN8
O1B22DX+2G2TKCbv3eDICWMFEeCqlzt2qp05axrwV3j91hpV41hzKHWQMDgErnJf6QFITIsjT3Nk
uyaXEnUTRHZ27it//Lybyt5YXz2787Z56JV7r8cvi0ecshqR4ETYEeIlZAXdJ9FnjyTCb9WmOkZp
8zDEvfHQ4ezZJL6Qtzp1o12LIP9oYzR4yUSjOTKhx3sS2suNrko3kEfOAzsayejU3dBjXTMKVPBm
4R7Zc99lbSD2kTHeZlr/KFP3dYyo+mrF7VmCVe4P9iSgOttIk0Eb7Q0vvOSZ8HYyh1hMYhIqBct4
Ya58im3x5MuZ7tAm6SbXtN+Nqn8d8iLcUV6/7xXtc0Kx5MBxzJ/UG9nEJoxrxPdBlj3zhfUQWcqN
ZVPyz5gSN9nQHLwyYpdDsXyjhnVL45SveONogxzxlEUGsKzwMTnK40MYZVRO8uCGT4rbupSHXSXU
M5KdP2bXUY/JfnOqiii/ZTkrgvLZt+t8k2Tsk5UuOCH4qzdVogOlbH9RWp+MQZ6g8OI9mRIn92be
fyIkhHOt7Ags5NbQ6bGRQYFBuh0N69WsOJJWLALV40raeA2aVE+Sb0K5f0xhMWxkNbsZmt6Rojbl
RJpCvGLaTuCzPUolDmQ6l1j1rJa3kWz+UoLmNZ1aUHU5ncKarA7iMYgRm3VqfVIYJNtylJ7VTL6v
TeUFQcpLD1SNyvWA+rR2JoHkRoE8Oo7qzTAOWxDLjpZHN2mfKtifALZSA8LkfqsYk8o/JmRZcwYm
39IjxXxouotctJTS0gRtGrUkkYN3Ia3uOazHXxgkXyqR4eRK+7vGNX5Whv2JFED2+XZ25xmEZ5iu
fBvGHhUVc/LP3JWmGu2Gad1KTBPepMYJuppyGGU1ukOoM3LKuktR3ythoD8VSCUOEHO6kxSayibV
jOqzEZn5fe6F2LzQVSF88xC7DabPF5Ge7PsYwbOoUKnX6AE/c85R3RhGqNwbrpz+kcqsAX3Edhq7
8nTrPlfim3g0oweV1f+nlIzFk9Kx2dL7RPpVtU178PKOM76EDiay1NhLrcuBaZ1SKa4i/7bR8DWT
JYCV2sDRPiHfmnOFjvtgBppOVFZvSoexDQPH0Mok3VOjTn18v5vqrs8mqzH7FarQwdPIkdukz/YO
bZFrW0yB/V0lm5zZhgLP1iiXNfb4aNC5xfBHGQL2MkJJLlmYK87/5anVWsTWNBePs6zfZYoQaoMA
gek2/I0h6C507e+1YZoroIkF3Ic844pEZlTEppUolyGxDfLA/F+dLLJtgNqPY2xrw6fhp+uEhiVg
xgw7FIwhD9OM3AnfoZc2X8MOY/T1ay/QROQZTaSsFMXuWNEuQc4uDylwELOwc9BDjxmOOp+iK9iS
98EZYp6gF2qKZXmd2l4a9zkdbgr3vgtXAGjKRIn5L79CzBPz+g6mt9VbE4Wpukgkv7RjiCZbU7dB
nO/CoAAmrW1QVBw1gq4Vnw22/4A+7cf1d7j0aDN8EIiLscxj3Xb85FNpPpcyJZNfH7v01GxvcCO9
JsUVxw7RxWeGL1MMbeVPDB0fanwxj9Jze8kyNbKRHC9WnZjhXYRY+NrHQnm6/vPf713Cnnr0m5+f
Y1dNOi/wLqbyWzN+mQWBLup92r5cv/z7Q1DMk/MaJTLkui/iy1hwPN80yjaWm5OpegfdsNB8y+ka
C3TpTuq/DwKuDBZO4HuXIf1jUmirqWy4FRqimI/j6nT9cZb60WycG12ZKYSmdJcCn1Yd31Lp3tiZ
tNLY788iwp6N9IIgH7Jpaht9U3+AWbEXYi0M8H1IlJjn5yGx1LPI18k0jpo7LUx+mXzAI3tDeDQa
DeszUn0klOrKkyz0qnmkHkozC+X6WF8M5VUp7gW+jrT6PHbV9no7LLwpazaeKVgqqM9KEibFON76
RkmNHP33949dfTakvRqRIrtUy0lce2+I9tEO+/PHLj11rDfDrW8RP01pdDAILdgM+V4i2GblpSx0
Tms2lLNCcIgM1MOxyALcila56Krb7Nm1rgzmpRvMEGBlkY4W+LnmojVyssHhidJST5JNHloP11/P
+3AlMc/qK228Zxi1k4s7DD5bSdd/xi3r/zQo3B1lihhPdmiUD9mYW7djRsX8g/11Pq7RerSjAZ/N
GqiSyqp0l0GFQ3NatLukW+22yjSS31kG57l9lVfWFeIC1+lViS1UdNTc9EaSe7hw41cP1a2ixZ/t
LNiXWCJWuoW10Gzz7D5UEKkq8V19sc1euwuqLv9Ut3rJ5zk6GjIiu9hxOVQ4uZT9XgLoZYfYJRmr
xHq+jZtMw2GgEuNu9N0+Rf59r0cScBjFxjLMdiHfydDzZMozXfeK/UI9RHnIAS/FfUr3Zt0ryJoH
6QX1/HiT20p5ZyFyRxhVehd2xNQRSDLEhlj3B4Hb6k4d3eE56bKo2tpseY8+yqi9aLov9RCpz23T
oVjXZbaQXVd8Ha1CwhPeWVQB+zxl65Apun+DKoAyiN5F+6bGEt/3ku1U1NV/cGAgkGprunKTj6QD
Rxpf/J4kXi2BotRO/PKL3siGY4/qdPgcm/vMr8jqsjx5n1TycLaHLjh3WpZvuhiZR2aikIQ34p1G
xcNDoXT5GWeDdJK0LKy3vdnke0tLjRthaDVya4FRjBF0I2IP01xAr0s27M15Hwky66Og9HXwRKTe
WtA3qt31QbXQ/nN2vk9uFCQQnIOjjeaLCjw2PO9ppLZ7uH6DhaVXm83GSFQTtZSneFwlfho4t64o
gYlPkWT8NFQ++6/fZWFN+YtGezN1EnvH7rSlJeHbUiaIt1r8W2a/FSmfrt9gYVExZ4/Ryl5rFfCu
HA7UrTNVp+HZ1yV/ZeZf+vmzRYX019KGPMDM334ZckgL4Ffa/Icafb3+6xdaeZ4PKUl5DlRNGS+6
0jyMY3+McWxtBtV4/Nj1Z6uLXUKqsXp+f2IlEIPG/aTvxaXzsavPlpYqA8YGRAG6ZPKlgthRJp99
sXJtRSy9G/XfVRcRqhzGKrLAMefwUkm05r5rB4LN7BEIT9Ii/LHVu04ve/z0w/glatv6IjWxeyi7
QfuUjSI5jlpd/LA7RnA0oS8SagS7BlE8sCnDPYZtW96Q5URxhxRh49HWMneDq65yMkvjeNqA4dKZ
fbKjiiPOLV+mfCeXgX3Koq59ycmTpxAtyY8IXVTKjbLxWzAR3sl5mByUdhLij4q7tbNMOxaRku3G
cWgvqYqrt5xIeFpNYcaT/XwrLA7hcAWFtybFU4426j4GMYWb21QbaZLhuUd09FiUvCp0XK565Dyn
B45hvNShAq4vNW3Q0Tk+OlW1dwIw53d8U3D1o1DkR+Bd7leVOtMF5bP+iQiD+L6PLYSOXU5AnCaX
JwXGwc1I+TFG3l9oxwzhw3M3MvMj10TCjVseVY7Sf6HgJb5KkV3eGZ4fFxtcH+nJ8odo6yOkuy9S
mzLaUOiQM5rsyYxrmXJBUY8vlhBjiqtUptwxqukRtd34JAaC3tRCUanDuqpjDvEPjFkuCmFDySFH
SMkpRPf5Wa2V7NZI8zjhQAc5MYpFUFmNAnAuKbCUqajVKlcKd5JqN5h7JRtRjNzZhwq1xaQ/SRA9
lTg7YbZwJomcQRdBtEfzTBVc6uFQaCEhGZUW4p8cqPu4KoR1Saf7aErcUKgLfKytg32uSYylemXn
5Mhzim8nmbLVmwCKVerKN15mATyQKM8olvBv8EBVk2yy2GBdgP1sNsiLRhIf67jS1li4C/svbTZJ
YXiKohFs4UWKPuVpui2jV099VuWHSL5TGhKZzOP18b4w1/6N5ngzmSvYz0wX7OBlgJW5IWYQgqLv
vV6/+EL6ptBmc1VW6IhmdWjBgiPJUyoNCVJtEyJWKfQBq5ts3BDDkj65sW/skZ/nB10q6tsc0TN6
ERw8lon6yTMr7cjewv3ZCEy9qZLjfImSrD9SRA5vOAGXT+hsFWlbSgM4E1VUpfLBxW62Ic1sb0g8
UCaOgbzINSXQSD66WvgAawliS+vR7GNTt/uBFBSZd9R+CqNu0/DNEFNcJzv8eiv8peq+s9mdB63G
hl6MdHPLUfTupa2U77KvnZBe/5TkMtuoHPru8jY/W6nyp2FQ7gIzWPlMX+hdf6tQb3oX51e1cDGS
XgBUqJy7YIxMzHFlP72wmMyjXdHJFIOU+pZTsA+pMUWknL2DZFp5bUuXn+1CMLnU+JFZCZv4S4LV
zyzuVIJ9P9gmswE+jFLd+RHQqcxK7onSuFdKThNRXb3WHQoHRRQ79Mv7oiZbEi+CVbgfaxJjetw3
TaJHiBIqavogc2tCTqXcO/XUnlbQ/spCi8/zH8GFJliaFNtx1dy/aGobfcGL6r9k/lSR9n0+5po4
V7eJhTcNYwyoPjeMz6WCQdhDvvOKrKndZ1rgXq6/6aVmnG1oZD0eOy2ZzkwI7uXYYpMh1olWS9sL
E7Wh/vs6Kf0S0dmk8NDDrt4jHOj3XaywQAzom5JCEUdZHzqnkkrDqeWiWksQWZg1jNm8pApAR11l
WY6hvoC0qlNMApaTqt1KB126/mxWyoaqF1KPpFqRyy9WiY7X9y9qEUJj7D7WMvN0Sd1TGqtDC+Zw
5LqzipxvbvQzkwX3essvPMI8WnJQE84wR4PUtVzK022eFe0jxe7ie84BJJ4MJEIrM9E0Jbwzweqz
qaKwjUoxY+pUYIkgR3xNzHJDZBY70HubsszHHmc2YxQq+XRdRmnEbb/roEMgve6qGgQxH9LX77BQ
m5wHD+t63OOYVcClK9kPYodvKzspDknOeh0JuLsW+Wth2q6wzRcGpj7bGxiiQSoae9plbKEPllKy
J1wuwaSi+CtvbOkOs6EvhsjyNSgMlw6FTjv0ByzbKNlerr+tpe6l/jvy0elxYA7Ow6khVCbZ9876
7uk3Vri281j69bMRHmkYJjuONBygxKd4QAsOTuA4xt1KiW/p989GOCHiEQot3r8hjdqet97eWKCn
Nq3nFxzvYze+/p4WnmMeJjqECaodRcUrEDXgmEFXYEEo+7UK9NLlp878Zj3riqoDZBHSyD4gOKPt
f9SW9zXkAPn6z18Y2/NAUQNO4liGqu2kwMb4TA0F2GXvezb+NpOVtC5t6pDvzB9iNrRN39BHOQJm
ZcSZ/GRpmnXr4VrfhMi9bvRGMs9+aGq41jHigDc3Wg5vILP47K32fqvoOxJ7cEJJknwKQ0TYjW8m
d4NdAQFKi3Rbq1gLhqT5ZJX6APMSr0kr4ST3A0/atCmp57oug0NEWr7TG2HsEIZGdwX2vVMWuPa3
qPEoHgVVIn8sWJDb/9toQDxaPgyq4mKhydNFiSdYPQ7JuLveZu93bdWcde2ULxqrk3x0kpCq8Llv
+qI56CMF8tUjove6BXyhecrKIBdGalma6mDqt46J7es7W1OKi6j1/mwYfvAiuYa9MlSXbjZbX7Sh
0aPekqmRhJ8UtGZK/1Mbv42QQyYmyv//nU0PNOuDYOQwFYSpRgw8thvfqMQxDqxig/z/22C30soa
817TTLeZhvGb4UqcbdSCuVEcqIvfZY2trmm1iFXlXxkfodcf5b092XSP2crSFJC9YENxfAf5i9r6
Br7cyda+oWvsJ+MuzqMm/cguZrrZbJExkRu4wSBRcy0RfPqJ+KyP+YsPqnmlYd6b4KYbzNYZfTQC
0yvD/OKX6bEb/XZrpOrPoq6+XX9bS9efjUUQ0WVINAPfnxY1Xb9swidICelOSpu1pWZ68fP5bXqE
2Xj0sji00frJTtu4Hoy08ge8yxVFw8LPn6evtC78Mh1ckyMbcnQG5oNeFrPXFt5atXKL9/ZF/Hx5
tsRAcI29pqhkJ2/s1zpVj1nWpJux4JUlRr2NRXVwcVCvtPfCYJdngx2cQqnnrQwNqhJPodX+otjz
AxnLYazsRzWoV77Ulm4zG+9daVlVJLBVCVm7cyPOiTLjc1E3pyiXt7VH5MH17vVu9WF6e7MRj7c6
6EO03E7fF6jpj8LMIFtADS+rQ2DCQKzyneqbD3HS7upqLdzs7/B4p8/N42HYc4B5KyIVB/qAU6hT
Prkt3OZelSmvDAFYeBCbG7XS8x9e4Pe4vti0V4biFLISrkx2C/3+P2ExCCVLTdWKS1sVOww2m0Ks
bBmWev1sUgBpkJDcI4pLFnR/DGq0NrXMzlzpGwuTtDybEgYOFr1CD1QHL29wGCmM+22Fr84s/2Sj
9PN6x1h6hNmkgJtWCNSk2WUQ+VNjdK9dkp8kv3u8fvn3n8H4j4iqyUQUWAHlGx/JXYpxsB6w/FKA
alZW5fcfwJhLqYRl2c3QKPVljNp+C0siPWeDCWSxaPSVmWfpFrO5gAuDBcQuh+AzbO68GDtNr4HW
cDUKd9ff09ItZvOASg1tbIFWOGn9VTOQbhvyrgEM8LGrT3d9s9yTygIO0S0I78WqVKtwYgcAjV5/
+NjlZyt9ZzRDQWnRcLQ+3nue9jMGwaFLmPevX//9md+Yq6aKFmdEF0S6E4d4wtz0rCD3xkLsXTQh
fqYiuGE+WWnr9ydkw54N6dEbWs2Gr3DBvoJ1VwEDqSoPdWh+GvLxj2fVKwPj/UnJsOeDe8gt7OFG
dhGd9iLM5BFy9cq8sdSXZkM6l6DQWaWWXZqRwwTQfWer5kiEz461uunCj5/Lp2SPKkvXG+OlCMtj
qLTnSPVO19t64cfPpVJVOQS9GJmsa51glx4AWULFulwZZgs9aS6U8hpUEQgXuHrVcPgY15+1MHv0
p8FGPA+04Q43bDWu7ICXnmU2qOUY2AngMhlfMp5XyyPRQnZsRV4ZFkuXn/7/ZlRHPVIcL67kS8mr
qv1LCLIMfvn1dlgYB/9RT6GJiCMzk7FwBiT1fbPa4uhbzz6YKHA0KxPH0k20f5/ANHNV7Wpdcyxf
PBDZdddBaMQTYjS7XGYqiZW1k7yFjYjxHylVF1vKGBeYX9Wfo5LuEaC8gEo4+cnXxDXPkmcfcezc
JlrwIKA9ibD/0MYeZda/z9iGZZQa0GovhmxuO93aEuuL9dfbXW+nqS/9d4NlzCVUiY8OQWh4RvzA
le8Q8YAvz+Agi1bqD60o3eP1+yx0trlqKtKIdzfsEk+tbb8YsouzH3u9J7qVrrAwpczlLDVgra5q
oM+CUMU/+Q10xvUfvvCC5jKWUWvKwAylEkFy8Zp0vnW0YvsWs2e7U3vK3dfvstS/zOn2bwZjYQeG
meTsoxQz2pmJKu3bDiLoAJn/1MuqRTBT7wPOTUJ3Dz3G2KhylezLUfCBX2vFmkB64TXODxnrwarG
HmbCBZrhbVcFTui7Ky20MHfOD/oUdSS5omfuDCzrga/SV5h4OsSk8Osg2bteFzHUn+ADZWndNoxp
xnjzOse4xKKWxBoCefvUYYjZgqq5ZR/8cr29FmaeuTwoidFmI3LLLgCcMzAovfdC5Jl2xwd9cE5z
pdrnkd6vjJ2lLjg11puHiQiDCjx5UBzDk5MdSVLtzyZFmMqtScMORbpyn4UWMmfTKSXS0COUDqwa
uKOyTrYVByFKm2Ma7Q7ZhJcAy3H9/S1NB7NtktfwQRlGiXzJ2u+KYR8ltvaZvhZMu/TCZnOmXcde
h8VdvgyyjIm82pCyB831OQAp9LHfP9sjsZuMNSH7xWXI7OHSoHq6bQt/fAYbrKzsZBa6mDGbEXq/
0lyYU4pT4wDeJBK19jDSnzmXvUmSKN/jZPxx/WGW7jTbCAxxXCBHxRHRkoXRjbsgvTfDftOCBWji
r9fvsdDg8xPlADI9nAHqIZyrfgvM6s5vidXKoFVcv/5CkxuzvivXxhAAWhucMsnw9wN6aj9DggZN
trIOLD3ArMcqPYbtLiJaKCrJNki1L0EXwwv24vZw/QmWpt5Zp4XwbrhhUo6OSilVhNFJRyF8/dJL
L2fWW+mTDbVnS3GSSL9EAPbM6oHZ6yBxen/9DgtdaH4K7EN+JFWori6Ej5wIhX4UmXqreuWZE5DX
JgEe/7H7TFPXm6nQt1VPzryxwnmvb2PlCzApPP71xvV/jMShXb/JQkvMD4L1aEySuKCvunn9Uynd
+7w1V9aldyXrLEz6bFSbWj1tuVTqgkmPSbw/swk/ItYEm+hldwyIrZ8rlz4wu40AfLDy2hbKd8b8
UNiN0cXJmqc6fhU+RKF7IhNhZ4jngKxIkYD1yfPTQPQdxs9NrOcrU9jSi5z+/6a1kLeqRe1rDPrC
vxvr4ckDine9jdRpWLyzcdVnA94l4ZiwEpvDJ1kpjkLOQier4j7cw80Pb2HMhDE5xXaY4wy14nJL
IFV7Kaxa2btmxtqWlaEU7cYwMj/noi6t3RAaIGrLNooBgtdq+IiKEKY8hmSKHnkzRtu0joeVT7uF
EanPRiTYLDcrLd4MsWp8Wd+pgDV68SgNK9Ot8v7piTE/r22ndL0eiawjEdCx8/KYYWmReUAarHfi
sKbZyanbfLYpS2HwrSHMpYnaHxTTjc8uhf7HpAYSrMUkeXQm+ONSkpODaQLf7GpVPaeuqFZ+qrrQ
S/628JteokaxB2/VRSJ8ag/D1j3Ke3+b7DWC83bdLUcyu3F7093kd/VdfEof1S9QqQ/xSj9aGpDq
rCU4J68zzZ7u3mwQtnkEvnV7qd8D2LA2er4xf13vsAvrx9+GevOUnPoaOjN8fRH2XQHJw9unxu5j
l55NiinhB33bSPUlDfNtJqQ9wHgQcCvts/DD9dnCJyUaHACiT5xMrR57SLCbNgaL1yQr8tKloTBb
91JZn6Kn2OfIWdqjlPUAuUSNccp0owJdKfkP19/SQjdTpqXrTQPEpZpmVkgD1F3wOSHUxWq9lWLH
wiOIWQOotp4XbdRDJw3su5GzehTpYEEH24FofLj+8xeaYa5ggFLi2akdQiUEFZzqFAHk2vpUVdJK
/1x4PXP1gh2mlmKNuXDApBPHTNK6iJzrP33p0tMjvXnztt0zt1QcriZ+X3yrrVa9a7KaSeX65Zfe
zHTbN5cPql7y4OMBBS3D51o2b9qwey71cGXjt9S4s4XGG+UMcmTVXWzv2xTSIYaHooM8AGbx+u+f
esk7K5mYDTArTb1WtF5yyfVfFSp/gqY2UfPDsAiEIv0Ac+/1+6h/V5f37jQbaiKETqQ1Q30pEnHS
RpsK5k2jEq1Gzi85bltYBYoPkvVVC/Zu/DMfQ7BY/R5X2Iao4hNKEoGZJE1eMjRA9nDUrJeI7PKk
/wLzDHA8ipTiS9j6ju1XJ00cq1K/6VpiIIFdUtWAWFbG3/3CyckSpLKUy/lu0uP79YHnf3CLnkUo
54inAJFE3jKiMuWuJXemIGdBpuTmbWA6bhBREH/3JZuy6PjT/YysxUKBWvwJ5btcVrj0IyDyKkkO
oziMKe7A8YR5zdRPLieUVvvSeX/0bHw0YYLpHkAK/GYeyMKqh/9z49b5oe3+EAGm9N0hBGUii1+Z
+AMm9+ySmCDH8c4eLMKSNn7xiZSTzxO6pjPhyr/a8i4KbgMoyoL4FSIuvXyPsARLYD9M5eHP8niK
gpcoK7ad91p89iV2IERr7IJ8k2lwxssSpARekZhIsFDdGH1zIrplA4V+Z7RHAjkEWDXYu9tw3Dcy
bk7o2W69wYFcaLt8ACFDWC6xnGCOBv1GTm5T/AbKi84WOZTwD0rHoCvhTcNByy+lWW/l/rsaKocI
eY2UP4JBKTeqt0lCk1Y7+MaJeq3XbTT1WMr9tvAugXHOAoyq2o4tRJChMif6s94bHAcr+S27VoIa
SIt5GIAWJZGMRaCAuCXzIZlsCwFNFMnjuGmUH5V+WxrGAYvEBh7lrgt0iK8pcUbygW8GUCCf8vwF
hD5SwiktLt4RDgu5BXCTuTWHVyLug1Ta49HdluyiipsCBkjS3bj9NynTwK4+FeqebB6yPA6wofAX
fup84KPPjGXwcR0BJizDoCv5dDiUJk/ff7O6B52SVCzgRmHpUZGLG3CVKhBN2XhbE3MU3+a/RHyM
ow3pKc0mtf/k0m8l+M1pdKfD/G53oa/trw/XhU+quZSnyEKY32FSX+Ry/GHa1gspAt0WBPD3digf
A0X6fv0+S7PzbANEQv0YIU2pyYEWuFjlJHlItUJbKWwuXF2b9qdvJudKkBCftz5TTtOFJ7+QXfDg
uXm6/tsXpv65FxOpaRxWngnN1/ilsIFDmDgRc3Yfu/psx9D7sT9qKi7/BhB0RFd286OlNwmFUbGm
21nYp88tQmWkiZjFBeOZl4UHTzHBXyqt9uppQXZX13bgFHw0+ZtATmpoPK70dP3Zlva9cwkXXzga
cg5JdcJoDDxAkCCON6lbu5sxCOQTZcDxu9C06CsJJNJO8ysYoiqgs5VF7/1VFXL8v/2i1ty4dMvc
w3568cobta22w4DfuPt8/fneHz3afPQ0WZ5UqR17jioA0Xpy96Xpm4vslqfM8iGRN/mHdh/a/D3W
IOoKuROxg+yOCXZIXsJh/GXH1scOS7W5Di4YlFjUfhY7FqHaJqPTINP0+ktaaoTZ1iawuigxtc5z
wDl+8kgSuCuJxmCtD/B3gOBZGUdLt5ltcIJSzofSyDwHx/xejC9T4IgyfPKUH9cf4/05Rvtb9Hgz
x5S1GbHlSz2nj77pMunOzOrXr/z+/EKsyb+9lIC3uANmxi9Xfsfuo519VsTKpnihg84Vb3loeGll
F3CHsl/GaO0kOz7J1lELg7s0+tAnD47uf3++1gVJ2PSQraCZ7fh2gEC+1u3fn7e0ub5NVcwq95o2
dKJsgkwapSJfDBPnvoeN4ln0pXHjpoP72E2Iu41f4Y+63iQLjS1PnexNY6dumcmKyx4zHzO2MZrv
gh0gj+H61d9vcHUu3wg6gm6ACwKctKm5K8adVQOfWqMD/fVj/ncDrs5VG31GQaXpNQZcCfHZtoI/
qqTnh9TNc6dTLcLChXnUQ1oL8hUI30b7PmQSOyiCt6hL5PcSh8CKZj8NE5iwbDyykwbjKajKmxyO
Fcg/p8Ll4/el2AhTg4qW6E+RFX7Vx5ZDcpMtXCBuijD4nRg9ESHpEbmKvrch6G2sGuzuR96i9h+x
YJVnRh1anjOSmLpJ+vyxb2D46VWw0gkWVi9trgssdVGZtm4Ejk80jirvIJqCje94N8rB95JbWzQv
ftKwE12pUix1u9lU2dal2zHNB05lBJeqSw6eHKzMBEtDaTY92gRTUYrgWWrhb7VIfk0IWyG9fUfc
30ZI8g/DSI69+xGujW4Tl/LvAMpr1l7kPYGTttJJycZDImM9GLwPzjmzKZM8SCxNgssT0XHQC591
RftzvVu93wbqXAzYuahqCaQPHD5a6vJLJ6+xMN5vAXWuAZRsCd+5UgYOOR7Js0KQqr713MCrGRmN
fW+jZ2w3kQqX0WwpYwQVJ5e768/0/jJAdti/rVEqJh6QkiW4Lvnsb2Ot30LovIFlTTqiVO3Amfgr
o3Lp9c1mTlkHphqGBS2TuBsQgiR6MN2tXHxp4pz+/2ZaDvIuDKxkBB4a9ozG5qi0T2G5Jo9YekvT
I725ehfUUmIUOX0WunlBCigV/HGTRx0M2Tjcyo3y9WPNMRvmqdTXBaBg6ax0lyj6HZTA+TUETJTz
5LpdafO/m9z3loHZGFEaURJwxsvSOalEekWcddVF4x3omvCua3PcVRDBIeF44WbIxG9DjD8qiRmt
rOp9U/T2fcvXPLxoUqcNxLBYwNb8iQtvei7NywdP10AB8QJCG2ZD1OSPEhEDjiVZ5UVgP3qGxyGv
fL4t9Mi5WM/VDYCchH06StLcNlFzJrxs5btzoT/OlXpoS1q9jrm0TZ5ikj2N5a/YXFPJLL2k2UhS
09DvQoVdQhWe1BFsM7kOOtL0xtsWtn+83hWXXs5sRJmmagaDFQdOCyfmuRkr+DMiGOXz9csvPcNs
SMVmFg61xoJWlo+Q8Pn0e1SsdCM0CldhtLJ/XrrJbDhZgTEhA0Ym1tJ8idLwPnYhszejuM117Zn8
vA9JVtW5Ok+ytCokFTBwcvUhgGWvE33Ry2ul96lZ3xmucwme3GgWcdOIoSpR/9LGH34LSZqGIcNw
5T0t3WE2IRCL17Tq0E+7i/Js+L/71DiAFwdEs6aPWGiJ/+jvYKxoTQ8I2ADQcqSVOTsghP2Sx4r2
QgZaT60rTdc2ugvPM1fjeTEY0tBkvm7c/MaP07PdFd/Bv22TPlpzVC2Mj7kwD+xfZBejIp1JW8XS
aNVteK+RKHO4Pj6WLj892pslR1cTounVTjoLP/qteP1XAk8/9lmpztVj8G18C9y8eza18FtouD87
aL293T197KfPhraWWWAcVcM9E6m+UyNco0aycumFadWcDejK7zHIqcI9p0Kn7pvsBAEEdq6tzHlL
/Ub996WrCjGLbWLxYjzMs2lzENEY7aXMfpYQXK4MtqVnmG2A+0LSS9FI7tmtf8Q2p77FvTz+vP7q
l649G8hZ3FhkBshkJ0ojcROZ1T4XYSbu5aZf01Eu3GIu0QzzIrH5+JDOZaCfoxGTgWc/2oG9si78
9b6+M9vNdZoGp70KZBFE1ZGW3g+kLp5VFMGHgg8u0qe5ceWCYWqpqu/QimrsVwfzVS4UAp6VGj2O
QkrhCUpeffEyVT53hmldoj5HmR3avrEy4y8MTzFrxEbLB7eDCu7UuI92lUo2e6ypn6634lQfeecV
iFkr2iRDZeSnpBBLTfOg10m1jwMhn0NCBu5R/ZWHsSktb+uHabP90C3nglULTmcQAuh0hGrcpFR7
EWUU3xSPRGfXe+gV/64hJeH6vZZ60Gxq64ws6WLi5508+eYF6amIxUGSV5QtSxef/v9m3uw96IhG
aHsOzRPuWiziTi/nyRGDr/ahD2Z1riUc60ZLAERKZ2KvzoonSwDF6h/cwEGV+9rV2YmgxqPq5/vr
72thVpprCzusnHGZ6e65L0+jO6V0fNOSL0a7pmVaemWzWa+yjdZVDK4fRxb77oRcXj91Kjv+fv33
L6z9c8pMYI2erpusB4noDUeHt/lIjldx8shxOBGyOgl8W21l/lgYmNrsYQKXuIYoQXsrVQ3nifKj
PkJ8u/4gCy9Kmw16w/Z7S9hAGYOO4CkqveyRkE2tbeuXLj8b9rkqQ6OOzfRSZ9VWj78CCtvWfKB9
6MerU/HhzcD4H2dX0uQorwR/ERFCgIAr2G7b9D49PcuFmBUJsYh9+fUvmVN/esZE+OoDsqRSqVSV
lYkUeANBRsM9dxCBgoI5xHk5uFSTjatz+cwFn8W0P79IWdSxh4KHRetXkUOZqafWCwiMnglNf8h8
fk6s4Ydtjlvx18qp0CGfbFaJPzWlcSpxEl6ZXVln6De4AuI4nO4yUgwbr8SVbdEZgPyka2sB/utT
kYkTdAqh0Q5uO7fy99c3Zm0iy7H5sDFzOTng0jLjU1u2J6+pvnI622EhQIJrx/0tHN6OT3XgZ28C
zSkhv3f20AVVfh2h616wTyiD3TiLZfU+zEKNsQ81e5QqmrgP5/boNfUjVGjgrOyNk/2vqnrBxBwt
rmRIjlgVQWpvCL8mUfMan92DdEPQYsZVYO+zXXnHD9kBmhDmF3mej34IKtBQvTbP5M3/g6rAlyWL
vavPxRmttvkndTdF5MvWG2olJ0x1RGhKLF6g7UycQfLPT20sEzT1i+7X5NIcQMc8eyqp0f0qIPbY
B0lReUfHyLfquCtGqsOzyFBXBlFFfDLsV5M9EPXWOhuY4RWPqiOzJnBgFDPgXwDgcR6CdCX9lbCB
vd9k/f9IXj/YTW/zGYJuU3wq+1YG0Kgvod05P8YDENUzvy0stjXLyex+zm2icMOB2vgzhxDnl8TJ
FlCKK/yNW25tB7SnCYP27NhUk3divTj6zRfPt0OW+bvblkm71mxIKwjkANhJDtNRWN3PsWrffSv/
ZNf9xglemYAOtBxcXvdxh/Q2BAsDZhvHrHou6BYWmy7/9NLp1S5PPArTHkTGFjowJgIVyRi6X4WJ
3nfoiSXV0euhFFSC6v4+ntAiDY24/AGUJc7RzHnzWRIoukEMqDqXJOuex74Yd0iDQZyNJX3YMEhW
GVT8VDh1h9xKeTSBd3FjXVbsX8dKl1WKQg+4gM9lbv9MshYiXX7xfH1bV9Zch0mrzoYiVIpMnq2S
IIWYnde8dVCnu/71lZtFx4V2KcwGFMnGCb1oP2lbeMexbOsnxEjyezyX7oZtriyQjrGpGugetjyG
mhYHBWRi1v4RVDxby78SWOgYG1E6aSMMCp/tgvccCldp/oDHrXlXQ0Rul3tQNS+5k31vu2IKiaOG
jRfeStSq06C3dUfsNGvY2bXRAk2MqdvJmNNv4AUYj2ndjSdXDWTDxtYGW3bwgxc0+2EoK2YyyNf5
JwWRbZ/tIAy2d63sBBTcdXNY26fFCD8MUhRDFQNuD4VTy7UecvA4owvBKTau5xVj01l6wf+gbNeo
SDSW0ONRP0n/aQbwzZf1hjWvrZHmYGnJxqYDp2+UQ2sxl4iN/RnS2Nm5KqHja97wfmTE1u8jLoA8
ot7gnYULfmrBoLrmQzG9SOXh+i5cOvLLAMvufNgFCyGCP/fxGCW2Vd05eWpCO7qaj+DPM24I9Zch
tJXy6iYxLMcbo7ShkFkEvdtMoUpr312fwaWNWD6v3UVyEgN6wh3v7Ll+sUdpPzuytDfOhTTN3Shm
dcrA9XnjcmnXhp11o18REBhCCQKA1xrsr19zKC9en8qlTMsyFe3VIvKsSRu3TSMf8GIrcpRUgYzv
EloC2+tHdXpLfRID6T7S65qhHpC0gcx2K0PXrV792fpmzukWCv3S8VsG0PbcF4rLpgT3g2v/mprP
CmCKlp6Es5HzuNjBtXxf2/R5YeQagMmK7HyIfyKxln/DSzv5nLFclgdVelQFC0v3JzLkP7jnefuW
ozSVpIR9vr5XazPULCFToLCkHpbQtXig8DBKHpzhB5qGN2zhkntcZqjZgo9aEdi+0NcMle0oN/23
wh2/XP/rKydGf3sL3E3ZXDrueVjkU80eAsTvDQNs3AFrs7W7PsjFBwgmQBcj/+BZGmPMZdGbU9Rk
Eq1c5qnqXlzva2tl9zRNID58GOgT2AM21mvFkdFlsh+GAxxl8PMW5MHjOILAnketVH/cnv++Pp2V
7abL7x8+L03hS6WwZl0OepAJes3JEMbzPXPfrg+wtinadciEZ82lSkDGCbjFkEVW9mlmT3NfIv31
5/oQK+7lX8vZhzmIhuWFAfmRs1uA9DtlHejZBQR4xLeaZI/joL40JN+4uNbWS3MAAI1BEwPcOefZ
y2z0O4zgxK4OJoNEe99swUXW9lzzAnw0bDdpDKgX+o/o1Evs1zm7IRRerFc73pSCQbCxwLObUIdC
w3s+KSqizh5+XN+LleOtN9pRnoi0SqB4wuFI3mTtGke8CKsN/7iyMHp7XTmDb6YiWH2jiyMPQu09
zb+iZXsjGF3ZXJ0otBj4XHOOdWdEtSc2QJ+gMwDPIlZhnzuocN44De1Ml73reQKqw1FpdgF3RTj7
0K+GHu31PVibhnammWpGrx1xpnOU4bMR59rzAHNEO8OWU1obQTvUgkyeCxATwrfWhfx8FrQONIqd
t9R/vz6FtY1ezOvDkXbNIvYaF3zgGXO/J97wXgr3aQY94cYSrX1fO2GmqyABQ5lzrmY0gNaG/VAU
ObTFUc/eGGHlIOhw5bwYTUpqBSb5snmDWPXZ8bd6HNf+vHaF4g0AFY3GLqIGEC8DsVTpj7uu+HrT
0uuQ5SZ3E+JCHzdKF3o58AhDlsXJfHQgpfTutiG0K1RUnZ/MtllEnv/oO5/j5Efj3OZ/dMTy5NMa
iAFPRUlfxUGB/oYAOhkbObqVhddRyamb9bz2SRFJ+kKKnxkUcqYNg7/0/oZf1sG0ZQ5dl1mkKNz4
85M1po9kzN/yChojxLP3SO+CoqVCXlBOt/kgHVsbu3kiUK2F6nVceIGvUPHKfXQEphbfgO/SteXS
7koTLN+mU7IpGtDidADZBQ8qN5NhXXXyHVrmyV9oHf/xaxB5JiPEqSsvs6DC3Me7UgLE7EGQ5Dgp
sN3GliEenUQh6+dwsROAPfzOE4XuOTNzg8nLp2dngr45MAUyRPCa7Jo+8zcCmMu+ztJRR11VGbwq
uAsWZDNtg2phrQXQxYdigFJf5ES32NHXBtKu5sbHxSk8GZ9Nc0EIV7tmGoN4gEqBvHEqmuNgEueh
VYYZcXQfzqkVtuAN9Rg0hNOf10/25TnYunp0NrOytSZvimiXQTKkC7O2DAf7h0O/XB9gzaa0RTLd
MhlykqURWDt+GsqMzw110LkEUrD99RHWAnxdO7rhadY5wp6iAq2TOwW7PTiQ2DhUDeYkBNTKstHL
9v6QA2TbmBytmGILJX6RIQyEb/+H4JrM2Sqm0QW1t/yMLv83r6F4g5nNMbPnOPBjduQKFH5T1Z0n
Xv+wTOOtRTXr+twvX1ogafvvtTvTLBaoU1fRwOR0UFAb2pO43RIBuuzjAD7779ebplTuBFnbqGFf
hQGuyZI/ONYThzy6OU+7QpX7Wm4Y4mU7sXTE9eAjYwkJCefsMn4qqHtqnP69FdPGDba2UIv9f4hP
WO3XMytc5yzYJAMjGRTaTcebrhlL16/mSenXCpCcyCF+ICpQ4ftewLMt6ZDLZ9Tylzl9+O+1Mls5
qRbbQChw1oqz0HXiZJeZRbGDhtfhui2tDaN5/46lrpl0BnagImCcTHZE3nP2Bfrku+sDrG2xFsNV
0FEo0IEyRUnxp+y/y6yHJtPf276tuRnudb40JXzxhNB5AinXOPwkcbcRGy4GrxdpcMh1zWpvcEZQ
3Utwr1ZpDC3OuYbijYOuZ+FWzbH1rTbsUsN6yf0433jarBisjvg2IbcH8VkfNOj2LIGTdtUhRZ/k
xlasnGwd4l2XhTO0TRqfVdoHClZFPFzB35SbhzYEMfgDGt421m5tItrbqaWJqoF0sc/pPD23inP0
1iOFfH3bV2zWW37/cDRG5FpSaFHYZ17wnT3Re15A4XIAwHVLZW35mxe2/p/e8IcRfDPtwNIjyqiq
kSaisto7EIsMy9JNgkZAmTBn2fH6ZNZWavn9w1AyLdBD5s5gALCtiCvjbLKtMuPKHWl5+uH2xq7p
pSqjmv6Ny+zI2/pcgRReoCu/d5GjFD0EXsA8UDg3XfyWDjY2gDfrzTTOI2OOuR8aGSReLFSomqCY
lflyfclWXIqONsazXPoQZCmiGJyIbfkdRAZhveVTVvZDJ//0s8EkBkiqoLTmfOvI9B0x/4bdrn16
mc+HrbY4mLFcv3bPlvtrJC+p8X59Pda+q5nQPFk8ryu8NCWgWGMhAtJsbOfKOdAhxr1h53GVZews
Vfw9r5MsKIGzzxxhBmDu+SOFcbhtCvS/S1PmZmelIH8HISl/HAhoLzJpbvXHrq2Pdk2YyNMxiTdh
1CbTH5Bg/PWLretzxaW6WqwOmkwv60B5Eym/PipzjGzoPuQFuS86EJA23W6Y6j2adjacxYrl63hj
aNdawm4WaSbIPLQS3C9WOG2JRK99XAv8KhnPGSgQpqhNv7vIR6WyCYgyw+s7vPb1xcQ+GH9DR8MF
UXoeDY21B3vSzrMkEFEJXk+3DaDdCoplhTAaxJJIZIej+dlHTIBOzhv/vnZ2x3p20GZUl5EnvwxA
OSrvazNtXWgrBqqDaGM+eaaZgcGWTYkIYmv4omSyv74sK0dYB8wmLWr0OFtlZFD6FYDQ8jAkFC0a
nfAORQ7O1C3d27VHkS7ciOfVmBYEkr9iroxnJ5sgQ2zPTXnHeJfcjZ0BKYQeJWrHbss7khfdbmzQ
l1r2nvGr9JvuthhK52iA2CedHDSMRJAo/F72/F6yZitnu7ZRmidRacX9kUExsCiqw8B4FHu3cH4h
2tQxoxnvaS3RqR31Wf9riv1QpPUt8FB8W4eH2l0/+mKAYuckQOthSMSx3beK8wwcTvZtx09Hhmai
HVsH6tVozKrHsJ7AcAAC6+VV1G6d8OUkX4jKdC5QVMGcriPUPgvzbUHljx5EQpq3Bq1y18/K2gCa
C/HHMosthetOLJRXyZe5FqB4fhHtRlln5UWhM3+ygsxmBeuP8hRcdMlkNocSVChnYvfjbxwQvPMm
V5yyJnN/X5/RitfVYaKmYwhwR2JGrIBwl/+X+L+ggX3jcmnhpUw8T5WJa5+htFeH0ygPPkn3vcGT
wBmUsbttCvS/FwcDI35KAMk/g+ktDcWQPAKoeF8QukUxu7ZG+qHmZkqRT0HtqFSHhmX3NfOPbOoO
1///is/QIXNS0rllFh6pQzU/Vkzt2666u/7plX+uI+b8yk/z3i8qZAoZsk9JCPQgRNinjf1d+7wW
EADonbfCn+1zbNo72pcBpEpB3/N625/XAoKEzECGZHjFQd61bv6a1qFMtiK+lUvv/2C6Xly5SNHb
58p6yWoWqoLt4/J7Pf0oSf522/9fVu1DQOPEgMDT0R2jzE2O3ZC8TaUJTUeXbOSXVuxGx0bxFDnU
oidm1Frmz3qGcCDv3ZvKCpYOiipLtDdNRLmRy7OnfLYgLZOnZw+EhBum80+s74Kv1nFRk+E1aJrh
BVQyZR/6Jh8fDNsvd+WM26FLPCcAjVe76y0DvClGqvrnjHnOPaoH6RNDkmJfm5nc+jeX/Lrjm/oR
FCND4DE1RWQr92/BBQ3AavpseDn0w+L8z3V7uOTcMYh+GO3SRZudk6soNXH1VWxCXQsBrg+tLGs+
zJYXsWHjHrl0MJehtIPpZNLvrTkpIzB87Kz0tQKxXjVuzOOS3S0f186l11kzUMNeEflSdmEj+gzq
pTdS/Jo6yMxzXNAPTcw7Ty3t7x2WGkHt8XEvnYLueNWJT/ZS6/V6w9iDG3rag4m2Ol7foRUz0HFn
5WDmdgxp9nOLJGTK2l2jXiZ0lhQgu7w+wsrG6Phc6C7XeEXV8DsSjJ5NbhsPTLrtAd0sYnd9iLVJ
aNsjzBatvk0McqHOO5MGkTw7oUdmT+vb+ONNnQYvTpiB4g2UfHoOathglHLYuUUmX9G6XIYIT1Hr
ol1/EzmE+Y+e6YMbbWd087WeiRyVKs9d1+39nj0YQ3Pjni9W/uHzc0qpyQnEhqkRV2Gc+cn9nHjm
Hjs13UlFs7vr23LpxsGp0SGH3LQRoqRQr7XKapfnJTmARvvNH2w0v5QvjGdbHVhrA2nhUA3GqtRq
G+vcuRYwI24c9mm6L2T2l+T0zgDadMOFrw2khUXJVM05J72FiqrxUtXyTAkNc5n+GIvpnQCef33h
1o6MlkFhCdQDbAFxKpX88PgU+DUqd0iyX//6ijPTwYbgb/Ha2RyLqBZF5ErzYKh+w7JW/riOMFSo
ancGxUYoj78nCdQzRFe8g8Gv2zjpawMsG/PBdFEaq+JGQhPM6v1ATqexsdCjsxFdrH18cS8fPg5h
vpKljgXkdTMHzgit66Hbd2zLS13Ki+E4/AMbfPj8xHsO6sWyjGBBziNwvlVkVNNXxQvQdkI1Z2cJ
PzuoJk/uQI/PNya14ht1iGHaodNipABjW5lxHNlwsruCh4abf6XC2coBrA2ivXos2ommcsc6ikVx
QPG8RMzXPff++Mtp3Q384prZaoe88dqqbXokhNKOfmLl+CBHcVvsoEMLHe65HkHhDHCNElZFAvBn
BVa85TUu1hyWndfO80RNtJuCSCgyuPg8Wpm4b6rsT4vCf5/0RxAm7A2VnfypOwpxC1IJY+qAQzdB
V0zWuHM0AmoNQFRYp9kxt7aA8RczW8v3tXiLZq3M7GmRJp+L+Jz0Jj/2Vpe9TK5lP3lpX3+yxsp5
UC6FJoN0ufs2AhT+Towie4bMVrGR2VqG02Pq5W9oDmHw0baM2AyKh3wMofG+z5auFZWEKZgeCo4u
MNSorvvNf9t1aSzNP3SkU75RDCY04vJgMr74Zh0oZwycsgwWEHIl2T4fxIE0Mph6GeCw5bYPcNIT
xT3udQS1LD/ETvPxNcvbDXe+cvZ0gtckThw+2o15HutFCKNijL4zV3rgG+y9AHeJvcUzsOIf9Syi
RdoJyuqKAOKPDkB0Iu8nK/k2uN1tt4cuct40bkOhiwzVdlR5d4Sk6avXDvFuoWjeQHatOJF/1vzB
B7dxW05dB/35Rho8mJzh1M7xxgPy34pfsg8tOmgKo2sNlSOrMTl/KmUcUuPJUl9nSkLmoSgxpqe6
8vYJ0NbmZB+JLB5aad8p2d5JUNVct9I1c9B8jTLmrAMQeI5aNNvQDmA076mx1L5ytgxuJQjSYZZO
kRlmZ0r/TMxkNzLAaGUZUvZXDH5gm1spopV56Nywg+uUaGkdzfMAhn9nlr+rLntCzvZpnPgW8e9K
z6mpYy6BvC+rhDt1lHQJGrmqsjb3udlaLZhiJGjkDcHiv+gr8/40vCoDNfL8XAwDf3VAeArJQzkM
h7gxrJPtd/inpU3e8mEeqmCcZfHddTtIwfiQqwknZth30O5RER179+/1rb58Hole8zesprNzManI
TGa+7wqQinFDvlIyuRsu7/ImEL3mn9aEe6mRD2fgyoan3p2TVyLlBN1gw/sc+4LeZLTAhf438ooT
11MFcvvRaFlQ9xP31DfuK8kPBuoJ1xfrstUSve4P8QSAVOe0iKifhwAT7i1SvtSWeiO0fZ3s+Nct
w5g60LaD1B5VdGwjAe4fW9U5IFbW2c9xY6CcUQUZIXfXR1pxZTruNu79fGha4IX9RPSPAGbMd2kf
30aRa+og2yxtLYPNlop4lx8TL35DM/W5hze7/ucvG5apa9YTbmRQFGlRfqb1HoQcUWx+qgpoaBhq
Y3kuHw5Tx3MCwIWc1wRBYpr0sFf4kF4c0nILa7m2+pqvhya46YDDkZ4R58snllj+HvBLsRHVrH1d
c+Je2pqDPwK/PnLfPqH+Xz26I0lfri/+P5L5/7+oiA6WrMcUDdP9SM6u3xdHJ8vZzsrH6pD0tb1n
o50+ls44wZmM7MQbOzvROM/uyt6sAjICBWdnRnrOeohKFlYr3hvIZb9d/2srp1QHWhqmon3BID83
IlpOlR/4kE2Lm0MHmAXLNuZ/2TSIjrAEaVXFoK0CpoHZN77xlvSRdFgfUS77P7fNY7H7D3FGXdAi
ycehiaR6li64n6F6RUykctU+dsz9bYMs8/swSIIAX9CMjeeugP5p+1tNcpcytfMgOuL2/cZBWtuS
xUY/jDJOlJfDIs0HzKUIuA3i33R6MSpxqCtIsXr2t+uzWdsV7Q3pCGsmQwyRqqIu732PPHosPY5O
vfEOXvu89nzsXadG6NpBgJMZh4FnkW8VO8W2ODjXVknzB4U3c+6bSKdnrbMjSv0ms4HrOOt/Uwh/
hLXHNk7ISsxCdAjmZDBwDQokuun39ut4YOfDeAKdcRQPQfuTvdmf2FPyTO7jiB4/ZQ/8s/h50/7o
OEx78gjJJMatybOdPYtWhdBi3jDlyw6P6DBMdF7How1sEOBr6j226PM454fr/3vt08uOfbBfCtmn
FqLbBQoD1VPVzJ+SFmDF69++/PokeocFkaV0eFmP51L1UeHTH0MCUHUOpUSmhl0jPbmj7bbI+9pw
mpH5o4/eta7AtTBYOzOtn8tR7IsElNyuHYoYpdR83BkUdWd0kg4IWUPGS0ACnFAaViDR4ws1DSAc
ZUhc68bl1a4qqJqXIjFGFXUQbrQLeoDc38anV46s3lEAjeSkqwA+iMisXv3CArtjeo49+/X65q19
flnlD4aR2MlgN93cRUVbpKFrWp+nfC4Dnhu3hZw6JlO6WW65Ro4B3F9Nil2h6S520kMMkBQQAbfF
6Do4kw8yAS0pamwtHX5Z0n4fVH1Gv9fXmW9txMoR+j8+2MFgNLYNBWTUdLCyOqDFFtBgJTdG3GXM
D7tAW7voJam7CPpiv+pZRLwVn5GR4wE4Ah6qdnqxkvatLkzwdqFh8Lat1+4aI+Wp34D0BsrY044p
E9QU6kTYdFOWgbj0v3MyRG1UIzono4GUd0PeTCFq1mRjv9fMVnMCjajKDJjiLuraVzUmAS2/5faP
6+tykcXB8YmO3UykFG3D4OS7zoL8bGIQH8z/RbFPCJ92pUeqAGr11n3V9DwEWz9/6lRR/M5bJ9sI
fVemp+OynBjlwkHgWRNDXyyoG0ihjfkIFT7pkI3dXzFnHZYVAwhX0LHqIkqGx4lZ52y6TTceHMn/
3Xk/7/Ie3J9DNBtv1OfBzE+SbsnGr7h/naLPziGq0ptNHnmGQgsSQTH1h20DTO7fO+1ZOGrDb62t
z7I1H45kl/Ug58v8PBLZuGPFsB/TciMK+0eWceHpoYOvDGGNpC2Qs5jRT7CDOqMMfbBCRQy5HgjG
GOZ9W4KZETIaFtpvXOsoBwfkX6lMTgQsL/vKr9u7AaVkZFoT4ycH9i1IfEc82EOHnr0OKmSkoN2X
3kjTI2S93KB2Y3JqJYgM0dCZHap0JHuHo4tkTkB9UI+CvTouKV42TtByxi9MUIcjl7wTKkX7dOR7
PzrxosQz84aFXwOEoObBsudHobIz2ucPPfsJssKNY7NiGzor8mSgBl4MCiWlsUkDHgeqCues3+do
+lMzaFaG0/UJrgS6OhGwcD0LsnMFPIQczBeKRNe+dwzrV5E3gBmniRHiNtpqLF2xRKY9o8asVb1E
V0Y0oSV6nvyQVFv5geUTl/ZJN3LmZwjM8WlVvWXptzx95HYZkHIL2732fe1e65TK8QZErGZW0vlh
9C45OiJnf33UQ3YUZeSN/VjxlzqWOaMEDB457k9esnNmwinwdD/U4+76dq/tgHaVgYWPSg/y2xFE
Ek+WMPe8Kb9c//TaP9cuMvDmdRRylHkEOONd11b7tKefPbc9Xv/85XIr0cHDUpgjIAbLHS8Gdhgg
YRarIajGPrtPZlTve4iNgrCt3HNZb6XG6RJA6FbFCNVDvhzI1Q5a9WNU10Z96psezbepY1c76fHk
LvV9/lm5bj+9zpTOrzLlfhcyNo72Tg4+sAup7Xs7uPgkJEWmIIBTIHioB9sr0d9odifWcv/Oa6z6
e+4RuK+paoZvqevNHeBbdlzur6/dpa1ZpqGdO2pRKrjI7Yinnyv107ZZwMTGO/+Sp1q+vYz54XYZ
/FYWUIy0o4T3O3eWgQkWWPBhDqNzBJmCGf+9bQ7aAcxljFaoYbCjLL2H8FtAButokC3ClZUV0t38
VLsZkKAgVDAAlvKW7I4B0aJx6z28ski6OyeuMzY5i/HnPRl08OhA6YV2+t2EWILMdsTdqtxfOt/Y
Dd2dz03bMwH7i3DhPgFdCD3k8gYU0/JpzYhi328cZg4s6qBRPBYVyGhAo9B+ur695sWXw/J9zZAo
mLZd10icqGpRiEqQGHmOWwLBQlTzkTO1p99DPpJvcTqC2r/0aVIEUPGNnwvTwP/pDeuR8plBYc4p
Q0gw09Cu/TkJW3sa79TczzvbTIc0gBLefEwFgN0wIbs4CM69O84G+zwZPn9w0zzdZZZdQDYmT35k
6NTem37R3Ak5Y++G0kN84dPiAFAyg4axUX0awYJyqG1nPMwT9PREP8e7gczlvvWK9hB3qjv1o5hO
zSTboOZ1t6s98AGW4+A+mk1dnCgoJsM89eZzXY3ZmdW2CUr5GGpsUnU7lJanJ1Knxh9k8d+dsh++
japN7gwVowjplPQQDyw/2xOTfpBWlbo3JtwX3On7Q9NO1t4DAfGeuGP36AKX3SPOl+5jayowJNcA
EEAeCn8/hxh365R2JIr+MSHfodF3SgwR78DE6tw1fi53c5XNKrAcFt97ZvK3A0vEoz0PjtgBAdrs
xm629i1DsAApwHjHeWd/KmRXvnA8AMywV20nQ4sO7EeTeMneSHvxVkkw3QdWzcQUxE497q2cK7Lr
l56snNnjbmhBENG3NoHCtcyfPZ6lDKqFc5PsDNeXWzDwNePTnylt3zWZahTaU1nv4UwK9z5xhulr
norY2hmOqYY7AATtF9Aue0lQqML/nJq+S/fXzf9SeAHj1+szCas80itqRjIdwkT+Ep0JEeiI863+
q7UBtCdyVqLhwuzhgUZhP9WThw4D+Sc3YefFxDaugkux5DIJLbigbo3aqWWZkWO9suRrIkVI0ib0
cD5VseGF1uahRRnN3DiOmOHgitHeV2IOE2Lu0soOTeBSru/FP7DJhVtf593gbdI7NZo+IkSU9sms
kRvn4HL5XoiS/yxAmvxi1OBuneqhDUdZe3sJFn8aIBogZ09wFUG8wQps0syf4wpUxRWT+YlA/G7j
cbB2WWlXoSzNtiep10XuPJCjbRIvqkZJD1NZuc/X12BtCM1cjCYt7FS5JSq4vRlCBy4NkxbcSyn0
WcLrQ6xYi95LBxHEkXl1XEam1+9NN3sfWe6EtDJESEdI8kAbcWOktcloNqNcD3w2INFGrbglp7ms
/edmgnB6bXrzRvC7YpZ6dAr9T3fwS2RxKmpMO2lnfmTXbfvaUNu7b4ep/Xl90Vbudz3XAZ/KldUw
BX3ziaPJQB086W3hVFcmoWc7PGb48HwmHvPIRadt/hv46z4AR8RdWlRbWY+1GSyDf4gXGSCTDNy3
SDAnKbIGycnDA+f64qz9/2X/P3y64bjhY5Lh07L/xNJ4BONW0QdZbJztpJe766OsTWD5/cMo7mgx
0U02TnmJbLwBajLQB/+97dvasROD2QI+jkJxw3O690RbH9yuobdka+Cgdcr3GmCV2s9nGqH4DAxy
CV6rL6U5m39Gy5uPFS7wR8hP909O4SwiC9WvmVruLrEb8mKI2d41RUv/NKOqQqMpnU81T9MA5NL9
myIG29mA9jzUZED8UEjyx6edC+YFBLsNScmpqwcrNCZ3Buu744Dxic5lHjST0yNzk8iNc7i2OdpR
Ry6myE3eNRHear962jw4sbfxAHWXb1y4FvQWm6LzeyMnc4OcTPXoODQbQrT+miCnrT3rlLfUeGkT
1v2FZBlUzTNLNg/gRiff61i592CJgCgRNAn33kL4ngCQdIdea+eb06b8Ab3Q+UHVoB4r/Ck+mKqs
ZNhACRpVADv/hkJJvkvQXx5aiBAhCQUdqKprW9DWiuFuTia1M8oOby85UFSOqIcYqczVHj1Bxclz
0ADblhka9yuZgnaFq2eP8PRdytqKimFKnqCMaJ08wcydaRX83IKc/7Nlo9uijyF23MZOBb07dP97
Uy2hF5gUDzL14iM627qQAEF0Ki2nD6gvnHdZiQa7PiR7ELdXxZ2PmGA/kAmCf2XTTVnIwCz8xe5q
4oUSZHPpaWyRJMCLsas8aJOWfmAK8m6O29DWpXT1//tmOrpNcNW18WxNQNZk3a4SE7kDkGTctSBN
OHVObYa+Lca7nifxMW6pesn7wtg4ciuXnN4xFbfeUOe+O0R58detv/UDD4QgwSQ6vAScDb+3Nsjy
6vzgkWhBk2RupyEyYUx7P5mGJ6cS5RueSr/QsQemCQV8zkaCauWE6b1TbRzb9RxXQ5QkKdLWTmd+
7t0p3zi/Kw9lvauRTcMEMTgXrRKD+0Iq/2inUOGN69fBFXdt5v2dyLQxkbVV026LogYbbFKOZmSR
52n0gr6UYToWQeZ9kY3cAJGuXEl6h+P/OLuO5Up5bvtEVAmEEEwJJzrb7dATVUdARIGIT3/X6ZEv
nzH1e9IDVzU6CGlra+8VGridjKNEKjkK8jbq4m6CgGs8sMpn2SaN5fKL/7vArSXVkfZQZctiqz83
sGBvrG99dhTDlpHQ2sMXSb1iqRtPshannAAebWu/orGP+/JGsr22nBabU9QQkrOhZQmbqhLqQ7Eb
WcDcbmyMf5nLRzOz6GaPtJJW0aTj2RxmoF16B/aRKjd5mOcjfWW56YawGBz3edpYkckGkABdXJkh
zi/iSFH0+3zxzHxh+5aNHdtTO8j/ysm2AlNkU1RPqix9hpw/ssrGDfq+4Ls8zse95TnkoWmpRprT
dNEoIlgA9DdDPJf7BPS2n5no5qCY+jIkjZEfm0zP8EYz0PQoIez4Gqe2+dalmbwHj5RdOZlhHxs5
ZC+jFLDrBoAWgrpl4+wtt2r9ESJIaQS1fHLltEAV+HPrdPcFwPnH3oyhcF07RLxq3Xs7LV3jdq5E
vWVl8Q8u/sEcLymHrXCAwaaOcaJ9GRV1FsIsGwQIYwezX2Kwb1y8xOl46iGawb9JqvxGpqG7JVS/
EjCWdMSxEkk5VM1leY5/TKJC2aW7uGb7UnVPdpMGhrelzbASMJYOIQ4gmqKj2GbzJCNocUbokcCL
5GdmTn7R/fk8A1zZbktmYlvORE65EiebdD4KxcEE3BFNtzRe1t7hMuz7o8KlY8xzYpyACvQhAQX3
TOSwZnlIISSutnraK1Fv6Q0CvqVX8xovAa2vuZtDlj7RrA8NveWhtjZLizy5S1jBcM7ZZ0t2P0jR
DP6s2R3kuLb8MdcGWES93Ephgw3D33MHcJHiChCJNijjx88/8tqiXQQ9R9tGYhYzHDU03NNyd54h
Ep+c4QvyndDhqTT6O6ttNo7UtVdZxEBSE5CpW2eGLa93VVXZHcoHJzJUX3uXJf3QNltrSGIQFKoL
xVkqPx3zoMzmAJ7DQdVCExo6S59P28pZsaQjGrWqcJ+gM6K5EbKeB7naqCqtPfmyXd5tC3h52QUj
qFy5qPOxrHoUjH//2o++7JF3j8YNugKjqlNnWbQvVs5fMlSlNyZkZZ8tKYgtZPUv4icAC7o5Qemk
DpOqdg5jI1hE9fi1WtCScmiB0cg8gytIuiTyrMtM3Jd52wbG2LPD1yZpsZ+ZC/JDJQaA+hr51ivz
mHtf0xOz/uEu381/5gJAN3XcAKbvt2FpqFgfibVFm1tbN4uNbIPmCWpC6Z3K2Qjt9sTnrUC9smuX
HEPNOuhxtWDloHIbfxOdZlCoLbPfcV0kG5O+MsSSUmh5vG4bG6rWl7TR0nkYz88zzEo+/6RrT7/E
vnfzTsbOHODcIk4Z7/2Z5n6Cpmbtel9b+v9qt+8erySwJhYBnIkZuc9FgY7QAxWPKqEbv3/l0/4D
278bgPLSbBMG89d46PSe1ca0U42dblw+1p5+mbV3T3eol0BXqMLCGecwdhzkmczaqqyuTf1l0HcP
h7kuLsEuOMLkIm9nvfYWdG83LwQrKcSS1qc9lddZlbinKhv2VWIHc6Ej8CaPeXrvpE9fWz2L81ej
hynQ/eKnGeoJJzsV5qX9VIUS+hYbVfS1T7DYuykxCkdZAzxBzdtyvi6+4smOItu/FtO72Z/b1Ebt
5aJYhJ6yLzwX5objDczNN86qleRhyddz5zYXswWSriDViF51EZVCPg6F3neT3DUWRZJdbOHgV3sh
i21sOgOqVC7tz/0rLizNm/cC4qFR+M4VRcvOr2/I0/j9sb5HU2zeyCj+OQp9cKNY0viGVs0Q/Iyb
s9PqIaq6ysblDOlEB20AS5wqMNOfOR29v3klpu/2WCHxACLnIRnhENkkbbeT5TxHSnlJ4vMhQzPR
SJX6qyDrgE5qRv8IXKIh76kqHXhDpm8LAb91v4UcFDl7hcluksnrUNtE7OoD5fZiC6v48cf7jxSI
qFqTMZZM595RuxLQslCWzo9xSFvA/rJ7Xeb7rh83Vgpoah62/HIqmecu4bhSEW4WUG46q3nME0j1
VOW0rx2HwgIpzpIONqxF/1J0XeH5ldno2OeZKF8p/DTvJJyWr+PShMygggJPlVhsX6EZfbTYTJ7n
jpG/aeu5T7VX589VrDJQpEdolvnMTLxnAw4R7l53JLsvXQ+61aaZ3VTcBlEauuJvo4VmdCTqyt7n
LZizUBIxLur81VWNa2RfeWE6fi8KO4jr+WTP8mi2Q0RxUAnXCsr8m+aGnztVWPZ/xljtYVfbeCbM
CmK/ATikbei1W2M4KzCSwi875Zcot8TeL4/SMOteOTrkxpjueW5Hs2uGlaWfayWnfZzZj3Fd/UKl
1pfFz17a/iRvhTyK/s26nGCQR+YyOzP3b8aKA8lZ6FAnaBWgVANE4axfxKoiZ+6iSUPPKpV8P7nN
0YNRve9YKUxAHLqT2r21hjdCjXNvmcEM/+Am9iI4sn5r6bTnQ/rNsVBSbowTB8VRGINfCJgYFeTR
5S8orvuchMn4KvP62uDJDv7bO53EeNGhfrQTewdSp5/Rqtj12RuXImDyzfUgSzkBaNLl86+5ovdo
HgZ6HA55DWX0NL/zlPWg7U7u0llH5Tzuuv7ZM6vQ6Fw/S8fGV/C0cojc2+UPAi+iHBAQVEECbtxU
1r1q0efEX3XNAlfO0UXQwf4RA+lLrMKn9WG0zlZm+VlyAuE4QqehmcqAjHddAUyG80Y8BakGx0/x
y4GyqoabrDgDmTHC38JV/DjnkHHoUH65TFG243MSDtljNfIQtz6w9+cr3NIOTW9FsogB9eiDyhG7
msRB73ZBMqT71Jn9sUmASi33GU+NqAF5iP5NKUlQ5FH1j1peAYAd6CSss3NZQRP7hufm9fSzgy3A
ywg6NCF+ekO1b5+sa/NQ02fYSzD8ZH+2XMAU7CQwf5uD/GsCvyfmp4rstTCCFMsUkEo/P3npFcn2
SRoZKiL0BSqFFgvEcwNPERnV4qBuk3Jv1lejd+qNoH5yykPxkEroBoVJHuDxeD3T8vnRVjejDDkw
28ajTk6OAlfUb3QwP6IsMZb3k61DlH0FDyp1U1qBGu4rVO/aEPrMEbTefbTJjrNX+u0zf+GeccBG
SUvQzbi7s/cyHp9558d2csOdJjRfO/ybsNvkLq0OrvdsjYcJEqcotTC/YXC9fpn+GvH4Strxu2ZY
GTlE1uHWCoBh3PvcxHoEz9q4T+ENOo3aFyX1cYqU7o7Hjm+Wz2R4TOZrcWs6yp9LM9KZjGQ+7KFf
Vb61TmCSKTB/JeBhE3agBQ+pUwWq4hE2UTufMuUX/FhUDxc3ePgfGEk4eRHCid1hmpDx35QEIhVH
FQNMfDXbO2S+QW49CUCGYI87PPLi0FW32k1RvwpwuLX5jVZh1QYO2efF65hfVbjYNuk9TpVitC72
VdACwHqCSIXn+XkcTumeGLv5YHtB0vvK2lOoZEyRfoB2Sg7+2xDmJ3AeJNlJ1e2N8Sf4fCZe8res
Q/rI7KDNDuRHMh/AWC9/jFUYy6BxfPtHA1Xzq7oJjdTn2C/ujcd/47dl427SfmHcaUhrOq+xcdOR
yHXux84vdNA/J25U9ldNd6XHIIl38uI0fDScFwcmIQBK9PaDQwJhX88XTYn5uukO1XwcksZ3urt4
jvr6RIoQsGofZ63vMNQ48QcV2WkwcL98ojUY9aUPgjJi8b7CfYqnN7j3S9SGXX2FKlPQO9EM4Aec
SDPInBUDvlVEuyAF1j2ZXmr5XTn3YmhCAWI1zxCnW9TEney2JtbRJfSQFD2kmVF0EdjeEPEt/hjN
U1X/aDm6WeIB9Vs8+w8prpPuNxlNf0zSQJk08IrUB5vh1qDgtPKXesj3WY+dL89m8meoiD+4Tdhb
byM9lLAYLawXKnQ0ZNQnDYMnM/CZhUZL945BfcNNvukKxd75LU9V6NbXpd0GufmNu8/atv2+VFed
/TBA7UHYz035nKqjJvuYOYGE4Bqrbho0FVQv0Oiu8ctgjzvd2g0HLpT5OcoA8G/xnRJqUBKqUMbP
PD4a+W9YK5oeoDOtDmp+AJXFr3QSxA251NE6iMJqwz1UDLklfrhtXAmGtUeCGXdPngxR0+jQ6R54
fwXf1Cjr2rAa0lCQANK7QcJ0UI23JYHiHXahZ/xwGnEEbnYnyj3VWKbFTplV4MTSZ/IhBwUVovop
UKy1F0dtnfgsKaMyjXqI/3V969sjuTZ15TcmfaBSonx+NyZDOCCfChJZB8DoB7XYlzHfpSw+zQ4+
8zw1PrEVUGWPtpjOE9xXbf6owGtrFDnnrbUHAudeO04AeG/hD9kV74frCseeVZDQY22gmbe3C2AS
GmkdKD5jP6Hjn7RDwGX8kIspNNq/fKoi8DfC0n5NIfPnIIhQuIdqilJJ6+6dDnZWXYEpSfyGvM5E
HScs4dyugop8dw0Iwbh/U/c1yeM9YYAa9w+0v2feT1kbfgdNBmgoRJ3xTQ/wROnjSJsS/zFD0OVR
i+YVjqYYvE1SXNGqPNOCQa4JFk2NoH+JWUQxTDy69jkvj4wwIAL753k07oUt8mCsb/PyymtkGCO+
lZjc4k4iT0L2YCFyjeVVZYqgMUPhPnNU++1+soPMjGx32tuw5IFvB/Hn0TraEsmVG1j9Wyxt6AE2
zYPU0yORdYeeZ5xAWw39Yiynq5yLaG67vcjgHNzZ99zCV27s6wLFdcgn1fde/kbgeJWY1O+av8yw
zuAQR2ZZA612nYpnwiwYUN4Y6R0TmW9ldxTjw9vulkKCWTioY9furucKMvv9jSXyt8ZJ7jHX4dC/
eLPjzw32lxpgX6wjNDPPU69/Z2392ukmTE3m202zk5a3iy8QTjJGnPypyhhG8dlh5G5U4GXKXv/V
xWuKW3vgjcaNGB10ZJxzDYa2RQXes7zR8MwqRfyT9tMxK2mLzIZHfQHlToH6tGwfWNvuigmYjoSe
VdrvSwRq2Va3GdTtDJ3vHFoftVlkPkhhx6E1AkC/DoQhjnXpoVeIv4DA37XOkAZl4vxKC0ojFHjf
PPTdQ1E6f2PGEbm63tq5Cb6dmc/lrnb4L1LoZD+iYbJzKsOGzMQIX6J56m7gTxeWMfLh7JGP6qeA
sr9vJxN0N1ukW2yMiJ5/SoIUIBcBXDb8vobcqMFeUqSZgUxrN0CpPPEdR8LouD10sb0f4uaxBrJS
eEgScC9I2uleooTl0B6QzqqPehdpWWYCQmOa0C2l/LeDTr5vizoO0zINyxyTHNfQ8HZsAjVnEcwI
rQAZdJEU0AQFT9KIMoVTLGsuckqNM+yMUf+1cdhkzM78sq0OqZ1UQVa015TW5FgR488I4fYAUsu5
HwPaGxC4AQCzrt2QVAyuam1LwcI1nolZAmTQufeWoF2EEhZ2XU52uvHuPbv+lg3zFa+c1wTJJqSH
ZDiAgtRl8hdJ5n1RsEfHrZ5c3Z/ZhBtsIXJ/QlssHCwAfG2J87vMS6hO0f7Bq00euZ7o99SBhzq2
y3NlV3EEjS+QhE36J7kYLsGqs/3WNFDFyyogDIwMGW/s5OK16Knl9zxB+QW0Fz8b+1/UjG/GsY39
6eJkwRoHcXYkbQA+RhtetIIjVxa4EsguQwBuz2NhHqWNDGfiI+DWE7tSRXzL8vRAqYPjq0CdYert
3YS5DmM+/vAmGGBa1W/hzpFEEFZqDrWXn8eyvSmyLuTSgRAeDyikYHxa2LmvTLMMOtXu0kEFRdlX
ELRCsODqfkLM6y2x61h+NcjxMHYQnYMQggH2QrEHpsoLZjO3HpXTPHhKXFdO8geK6Dt0MKO5wmng
NLnya13jzALXl/IEocEmNizLLpmRqI+Aiyjwzus6TBusw1kBUzAK56ro+h2MQjtcSl3vgDvofmrw
Xnz6lXTJPk/0XTs3z9R2Ic2DpJz2c5CR8oE2Ymd14q8ysLoyQFRUCxU2z4BEPiC8CfQOJpYfGvTe
w26O26M9FxwFDbM4NEbrXjVjU++VFbtH3RTxWY41Lo3aKZL4Athv7j0XGj1RN6fJGSqUNmQRPfwY
ViVvCfXip2wg9Jtywef3qwuN15fd6Ox0bgNl28RZDkGzBJwxo3SubVFoNA9VgSBeJsbPcfTqX4Yx
VdexY+sbpokRFoMEvKbN+zAx4Hw96baE2kRqgdss2c9atel1qixyUHk7viUNy29x0M93rldM+6ay
2huri6sbharAY9638cOYjaL40aMnA0EQML0uwmqOtdFl+qiahkLDEkA9tuVEHRvlkwRa4FfaS+U1
TYwtgfSVMsYS9sgMW9vSdbHWUxb0/FXInwOSDrtDoLRwMAxmCE+e8H+vPV5eZdEMAuxfezit5rPQ
FB5SN3Uu/D5NNgrX/5ozH5RklrTPYtaFHmuiz/Ze7NPD+Fid9O2A+6QMjYAHfTAHgPJeOTss1JO6
JYdy3x2cyIm+9naLyjNLc8Y5sq+zl/zo6Q+tIK+bbhClPyoNX2busjjelT77MS91e+l1lZ7CXTEN
qCmrwBzFg+ohBnTJVT5/ibXVtuwXAUBfMZWTM5MkGmPnjlXeRmX+o+I53mHpB8T6PO/z0gPKb1bg
KT7EJsQI1QYVd2WClkzy2AR0ShtKn2PPva3j/JihWNGPxS0S3TvIO25UUD+s2l5eYlHbFsWop8rm
+bmIc/sA5QL6s6x620fVje44iCffoHPEIx6rGRySvoU5dp23HnyPjIY/5aT2fsRpZUHfqi8RkSF1
59HAwpFVBj2EQ7aUNFemY4lHLTMl0ilm8OhmuG3GPzXul7zU4Ygynm1sooA+roEu8X+kcwujdnu4
shvzLRIQ6c+1vqud+gsd3stkLxrsyVig+1q5EAdiUOpxuktdwMwOn6/0lci3JKYhWs/AX0FGJx4m
yK0rXCWz5soi9aMpvVONUqXvodAVx+xr0W9JVUNiDMhDB5QrqDmoE1C8y3c9bCFDVnbXkp82Weji
OKzpToJ7kRKxikTB92rOt+DlH7XE8TGWLDWIusMIU6v2nFatBe0hlqNSVErnG3fK6i/nY7b//MOs
vckijsLqKTb4hexRjqxEmmI8ppBdr1S++9rzF7E0axIkHjlCRTOO+2rSgSAvGS++FkCXNGNtwfq5
6CFe3BgMZSbev7VdttF2WJuZRe+ONzMvQVS4JKb6kQOuBmdPODJlG327tS+8iG3N5HnGRDwTmp9T
F7iz6lHeBqPDrB4B+N7q7K+NstjUqdsW2NRDdQbg9DykAuw997fFxh9mwR6+9IWXeHIhWjgzwBfx
XLu/DbfzJ4BlPGfa6F+vfAX7ElDencUZbWtScFaeR6TrBbJ9X5fjt4qLjc/wUScLG21p0GCoeqJu
BTBOKm5q29v18EDi/MnzplDjUl52G+OsnBFLvDG8HMvCwcFznvPvIqbHMrueFFKl6X5s8o0zf0UK
2F3CjqfR6XvXzNyTcOqnPoVZCPYfuzZVTP94BsleZuI1t6bAfXfqPBXBFBX5DMxpgiG3xhOZNdkp
u+ruCM+4iTYYKrlGTpx7mJziLoXKw4tBCdvYvCtr016EHu7ypihbCBezpn3yINplWNMuAclAW+YX
h1hEn0nSVCiC6GMYYwSG7VVmd4+SGd8tQ/34fPmvvcUih8uk7ZCq9WZQmZrATYHhq1vrVnF+yOdk
Cwrxr+v+Qba9NGkRYwa8/wiqRDp0LzF30Nzh7Y+pSn9mlAdK6iczK29N8GkTQuyNCLi2NxYhymW5
bQrl8FMl2Q9JupsSHbKiRrdX0+IKnc+fRe1spJQrqbC9CFQKdNTGqluNs678Rvil06u32OQrMWQJ
7c0gw9mKVELxqkF1x57iV52wc+tt4qdWJmqJ3u1iuGmNbmOdFLlWxV3imMeMR1qOfl7bYV9vmZas
TNISuivnWmgFPAmKSezaBgR/ElumdivxaQnYzWSNOnTdzyDNKevYT8BckyoWL06bVruWlzOkBGpr
I7FfyQaXTiKulc/Af8NJwoN202MroFEdmHXh9EHKzOEIUs30iEZ3O6NyPoAPhIJ9s3GerAgVuktQ
r4Y1d8JQczyhJn8/p1y+gr3DI9jQl4FhFnVocTVVfm/W6YFLNFfLHvo8nWQS+PQ5jSibxr1GLuD6
Hc3p2Z4BbfNpjLJ8Mit9zEbPPROpqh9dbNhXlgmjry9FmiWAEUhqw2HZ4JxAsA7s/DdY8QExbtvp
9+fPX1ld/9RD3h21VCRWj/LdfGKF6E9wERt8w7N0+PnTV/bIEsBoeXFXmKMHNRjL3rVoNwrrJbMf
KC7uHqoSCTzRPh9oZbcvbRPyVrYmhbLgyVQDuuwVywPiTc4RaGt6+HyIlZi/tJCpZtGUdoloPKQv
0NPxLZeF7j8u1BfzNmr9/7THFLrEvRdoZ2YpVBfdFCAe+xGnADIG94sHMF3EdzaKHHjYlpxSG8A0
lUvU95jQu5l1aLFBGGojtq9N1yK2xzWAXDoeyCmDIgZrk6Mn00PaAk/J6N3nX2TF+MFd4rdL3Obh
wwG587LoHyDW9WTpMZoc0zh0I5cPNO1RoAVTdJf3fbfzUoh50pm7YdWnzcZxubbwLiv/3f4xMo3q
fhebJ3sQv7lZXrFaGSgbk93n77gSov/hzN49f0D1tDLimJ/Arg3K5snB06mHmIk+hOzbL77F5SO+
GyVH0RtZfELOVi19jx2spPSJs1FZW5uiy9/fPXyeOaRALExRmhVV6KWAXLK6ySJuuFtxZm2IxWKr
4gk6RAkbT3n9JuYasg3AEMXVRgxeEal2l2hjYQ05YFjmdDbSuHAuDaLyBUzV+UcBM1fIXJWu+llB
JRuWF91oA+1CpWH6MxpaDVpqjN9WGbf+ZJZpR0CWmS8ufN+ln85ky+9h5f2XDihNQ9kIlS/Q89Ca
RNsrf0EbZT+OU/T5Klx7/mV1vvuEZZrDX0CV0ymz6YsFb3GfpOU15ebz589fCRZLwDKO2M4gpJfn
sr6Fuvt+wsGA1DpyQWX7fISVk2hpTYJ+cOvy1EnPpaXORE07FEEEpHcAi5gVLFRsmHR5dN4Y7d/E
f5C6L/1JZt0JUcPb7DQM8jgMPCoV2zNIStEsyKerkha3uYu4DiJINgPahL77aD0n49Fu+gc5KF/R
7waxNrb32vQuritAbLiWWdPxJM2+3SUk1QdlOjQCC7YLMtdONhija8tkcYDBXUQayWTOJ6nTfYP9
Z3Wm7xrGxiG/EgvNxdGVp0A+Sii0nVj/aDh/HOYG9fQ9m02/Src4nWuvsIgkUNJSdT6g5zhIPZZB
lcXlzuotewBlpHI3lsfKiyxh0GZmG01Fp/GUJtd0FrelCRxS4xdo33Zzsv98xa+8ydK1xCJxDYNS
eziJeYa2i7SmvTDHPspVJzfO+LUhFmFhmiGFBaPL4ZzxbnjKE2V0AFylwL0gYnQbBY6Vxbu0sdBx
PECKv2rPtuBGJKv0dbQKyx/mC7Da2JistS9yecN3AU5lE1TxHDWexEDtMyny4oazvj0YrbDCeQQo
lNnTlmDb2mCXXPzdYHVjOThnsR1xNd0NDBCzGVVYfV8VMmqN188//9ogiz1f5vDeMcc6PRPr3mWP
IKABQwOfmFj5se43FvJHtwcHdkiLQh1sw1CMpVA0IvkcTfl4lJu9rLVHLxKr2GpoNXbSOsOw/BGK
Ig+KbHk0frSiLr/6MmXv5l+qFMiVHI+uJHns3SoGGO5in8wkINoKQIL//QtchrkM/26YGoAHs3bH
6dzGwKbXluu9KJIa3wda0oDNqfeXmVm9MdhHW/Ey2GIBSxt1TBeYjbMUSH3SPxnwrc7w9/M3WZuw
xYLVfZFYKcjgZ8uQgT3VvrxUOZyXotjY4/8y9uV5efn5i9VaW41ZCuOy9QI7cJ+Ha2Bsi2/av4Ou
XJQFzcF604VvP5JdERpH4617qV6Kn+QBEFke8iOgb1+cx8URBsZjBkmXxD4XnUYpQJvh6PXXRgYl
kM/ncm1dLw4x7dgezkkHCK3Yq27czhmDwevsw9eevji+0ok7vOhj/HzqHeNKfzd67+FLj14eWhOg
WcZsSPvsYqUdeWn3T445iS3/gpUFvDyuTNYzq4O4zhnQkZPH3T/QfvlNuPeFowoLbMnLAWAMnESB
79pCB53VJfwVVUBwK/x8ctZ+/WKvKzspZhRLIQAp2I6bP41kQG7CNhblyppZ+iup0iwMwMXoeZLs
d0NQ1kjb/dd++GJre3lZUURadp47wEQH4tdT4cPoeePqtDYvi33d2CVuDRm6mdqAZ4IDQFoBIn2T
0y3t5LUBlvsVLMdcSk7P/WAdICAJWJmSN3SSb5/Pz0fH6GXdLLYrykoWI8Tk55GzKSxTlF9TcgcI
UuIbFRLErDI2kvS1j7zYup0T40gSDTvbGS0gADqBlaHiu89f4+OH/8dmibmSzOgf9+dRAuAM8arE
i8PPH/3RzcoBa3VxUOuxGZRj2d1Z9/poQYyJ1sPZSexX6No/qEG8jHB2/nyoj8+h/7glxR4HUaoa
2BlaJO7z5EGKBt2vJHSnPA8b2JFEn4/z79j573FEvMV2zpuCiCRx+JlhX6MUp8GdyAongvOHPMAN
0jnG2ukOmSys6yqvzZBT2R4st+6hxNrRb7EpnI13/ngBEu+y8N9lEc6YzQVIaFjgbOK7hPfVzp77
bK8ms/g+jeDkWG66xbpbm+BFNKiapISwUGafL5osLkDtVl36mYb0CpCKn8/t2vssIsKc86nxuOzP
pHNw7018OQ17lxuBdP9y+etrgyyiQkbmdE57RPsaTCJZvRrtzxn4nAYQZ7TfN0Ln2p5ahAZl2MIp
0Vc458DNBNTJU98RakN8a3UJLsLBmCg+xeC0nQnNdDCw+XI/SIqHTPfWtXSAIwDGdoqvXQCcAQwG
+QnVjQxGBa26VkY+G35aZOVGFFx51aXhUus2pBsGZp/tPr9GR+RJ5P3Gp/o4gP/HbmmyWQHBuMY6
JxSmkT3v1bltBwqeRpJulCXWfv1lKb7bQoaQtWwp8n3YHk6HZNZ8V4ONdf/5Wlt7gUWscF0nU4bC
gq6azDfEW1P81eDufv7wlQ25dL0swSbTwklBYe7yqKmue8D7m+a3R1++9vzFhu+7fq5yEOHPiXpK
yJUcij0BrJoyFX5tgMV2t9yxNIzcQNbIu2N3AVGDX/o4N2loMaCIPx/kct38IFwvva9qx4aUW+NB
olzAeiwrgA4U/RG8RRzPOUi5BrgSNGGg4Ni7z0dc++iLvV9VwmSNhxHdscW2J/zkGPw3tLAfPn/+
2ndf7H5uOpXkNaYNkYwG7kQbMJHcR8sddg3VT18aZGlqJbJcokXj2Ocq7v8YVRWSEZ06rQ90mjYQ
MCvzxBfJAXzIKIDneA/YHfsJWLdVBrIn22pmrexsvtjZ+ZASpy10eZZZ+2LG5YOykcJ+PjtrEXjp
PKCHfOhYjaAHTN4tN4wfKh9eRxtqkUWHuNsJcIsd85Wb3lEbUDL3ikcYZYZdt9n8XXu9y6y+C1wm
Kp6UuZdVhuz/1a1H9TZD03tjDa+sMX4Z9d3TSySEow0ZT5hbTo9m3kjI46UHpiF4nnrdRnhfe4XF
/i+7vALQCoek55pXtm6vOpZu5LSXj/zBrl8CktOmjVuvm000rZ7LAbwDy1fxQ0pe6qQOP18DK7nt
Eotc8onJcoCuf58092XHAkWdfSe9G5Kat0kx3RrTlpni2k5Z7Hgyl9YkOsA8MlP18MlJkzCHTjZo
4PbGFXjlUyzhuJ2jh7jNQCrz3J8F/zawjf7eyjpaom6bWIBoxzJyHvKc+9Armu9ZkslwdhsJiedC
HT7/GCsztMTfcngipEBMOmcDV9Wm3zEoM8Ty6fOHryymJfa29cyuHUs4RDhdGphm5U9z7zMBmYAK
nMMm+nyUf62KD9bs0igikRBASWNegCULNLtFY/Nat9x7qCvUDjhynuL/OLuyJTlxJfpFRAgBQnoF
aumqXtzu9tJ+IezxGMQOYhNff0/5qa+mKSLqtT0jSlJmKpU6ec6ugCIohDbGgYQZUYqGOkbjazIP
3RamZM0QLn9/5/ilN+JJIB77M5h7fzCR/vJ9fyPVWrMFw925V2aTcxHa0EV6GJyHXIOs/6VFM9/1
BVz76fT/f3pfTjmUwDB+Psqw8JqAbgFh1qzLONEH6nAi84Ke7UqWWPne2y+FakIwQjYbAXfNxgwX
r1vgHKGNATxfCUYKSQNZOy+U6btyup/jrcaElS0wu5ncMbYHx+feubYu/d4JWiHbAD1Zgb31zPeX
tO4DKzZbmua2ASGLi6B+IQCgJxaWJ/XF/yXOzZ3aeZ906O7yXfEin/kbeREP9mm4z47Fc/Gj+sHo
bquxasUWzF6nsgK4SHaQmvNI9do57KiH2wjAiNnnBMwI7vc9oWfw8DwBP/tiTXGE+2R03YpXF/Bi
hO88cCgHUvUtB0V20tURiMWrqO/G9PNQAP7m0pq5YQcKlkhabf0pg+75/aUr9xE8KPODl7sL+jTz
JrLp0J3SNGG7QfLyB/6P6c6SGaBPzdIGVqvqNBCcg1rGHfofuVujjxWy8ztP6DEFJNL2woGpAk24
7fRyfWZrxmeElmkm7TjGsX2GBJGgOw25qQYNfvOtG2PEl6af+4VNPbw0dZ/ANrpnRYoyjL1x614z
KSO81B4Sey+z6Vn0abln/oLO5JqIDf9fCTFmM09ZUNpDQaA7l5L82xTQpeClfiQ9+ef64q9cg0xQ
vi506ylWDGfbha4CmkbAPERtZ+dnDY1kg569PrF3jtA2rG3+ev2jK0tmYvVbB8W/iUNSYGrsH1AL
+23LLTdZWS8Tpo9h69LFG/MZ8ojurvBbsgMPRf4JD2jd4fqvX/vEJVS/c0QGYlwGJCI9+9n8kDL6
5DXOw9TPG+1VKxHfxOZX0CfoiIaf+w5Bzwf7zOz0H0ex79OUPOHvt2XCJqgebX5OAqnP7gyiKhmx
S085+CTsYBpVVMz1N1uUG4WgtfUy/LuHR3CbWdPZbYbPlpojBfL/qZQbtZSV8OEa7m23zLInusxn
QeZA8Sng6o2DJJGUTnTbhhse3vTVkFcCKEfcrPqolt6/hI/WXmfFbeyOxDUSCd+SrhYNvtD3xQgt
s27IIbnneTsb/GUnATGjreLQ2mYY+YQiLXgHeOmehQ0miqXi9j52VXwaIYHx7fpyrSWsJozeo2XT
FyDiB3JeNYeSVEvUsY58o3PNIhEXwAnOHb3L8KITTSxOkGlojkJr6ny+/gtWTMKE2cdoxR1Yg1YL
19PfQMv5zCu/DYbcQpPuVthfueb9B2JvS6ppJ2EUS4emd4dDfawDl9Y4aRA60XJ45QmagBeHLBt3
pr/v8h+kUCb0PiEiqVvRotLuM36npFd+t0mVPXFbqpOXLfqLDWYxLTqJHEQDUWNnpXis0rR7KHLh
P2ezpkcN+sAApCx0I46sGNR/IPpFnljZglZ1zxqjLnMiDpoua3q9vpMrwdAE4ed9X3atPdrnwvlj
WUM4AuRPe+wl++nEWzo6HzbN4DnKhGlDZ47kgwONOi7ki3KSNip8eWy64ZmCA9DDQVJ2oH3q7N8p
tejd9amtLZwRVSYuGhq3A/QYUlaDaoh/wm3bCuK5GDYuVmtfMKKKGsA2ODG0ajj101T/tOhJ3Lov
RhhZUNcAUtWaz8A+HYYaWhVzG9G+/qlYtWu9kQXXF2nFk020tq7IkDm9JOee/eTuJ63mA9FVFOff
r4+/skQmxTb4TDXMNyFn5ulXdHHsdKVeVbH1ELdWDzSh2EneuxboziHRNEoPajNeeScWrz5UNE3u
IQww36eqd/7knZpQH2rJgWUlpEbKtg84Ickxc8rbiKGBsvv/tKWO2Vx0zM7PzBaQzVhE1AAYGXQ8
+3J9Ldf26rLG7/KiGRRgI47J/NxOwCa6au9k/ndnGVG3oFtV+5XM0Wxt4Qz0Ky5KLBduxVOFvpqI
AGm3cc6v5MJmX0tZpn0zpxYaVJmC1qYfSOtzUzp7R78C+RvU4NAstuAZa4ZneL+texHzhixnIqdw
4GjToz/o9Pv6TqwNbjh+S13L5/JSXRuGnT9CZ8SS0eynu9uGN5yfVW4DUidQ4Hs0DSdnf9HIy6eN
82TNZUx8oMSTnnJb1Z3TRKKNHTyuXTBVMknBsynwklgqF7KZlt4VtR4PfHZFlOdLD2mtON2pjIwR
ddVt4cHEyNslHYVVo8fB6Z5pmkE94t5LtjrMVnbJhBQmVZWAHQ5ZyoVnNVc/xr4PhvLGX254OzRj
lwR6rOSc9Cnub8kkHgYopZxSNtsb7rLiiyZ8sKQJGPbwyHzOqzGKwQratbcJOBMTCo9iQ82rGAfy
otNIgruz42ikGP39dQP++1zxQSb11/behaoePFva69l0FiDk+G33SnQhXS5i1Umv6A5vHPxtcZXI
Q69hYPAccId0QwoKubNyZlBVOWD44iD1TL19HPvLSbNs2rViih8SdCqCrxZw413l+20oIMTzJRv4
XB4KyGM9gqpVgSgvAVPVUOmjDf3VXZZR96GQE/8JPrz4zW27+DNPZ7WrKsruxgLNBok1iaMzAj3U
EGeIel+ByqzrQUcVzqWHzt6xBpMet/vpa+GmaGbq0voZEMTu2IC1ElIkdQGYSd18FiO6Adu+eW1K
MBw2yten3q/jr6MzdndIL2UIXhQLZ4NIQWRASESBGzh6TZ7/9jM67EHSIE49E+zPwhtQ7Qo0NR94
3TRAPjb6gTU+6IMXMC00+ez8nEE4jKbHMl5OBbDeOnBLXzW4ZMrqturR3z6vd1spShe9h7qHdmwx
oImKeHkoc4ipLTn4uBImN64Ua8ZuhNRO252Nh70Z0Io2Ac+XApi1HDeu/Csn59+89N0c2FIjYxow
OB509iA+RsHnIPUUTvNGlWfl15s4zMJOs7q1kWtOgL0F0IAb7pvUnzcqYCvnpgnDzGK7JrYD8b52
IQPeMpNxt2hJ90kr2DlxuypyQIX7yjXwseAR1PHv6268NiujEHPpkoLOFUrKfY6bVtHSBvzAkPy7
bXQjgjpOZVFnmttzUdAktHz13G7Kzf7NVz4IQCY6EwD4BAREXXt2pnEEttG3P8luWD7R1E6/ssZ1
f+TosdlNIi0/FdryQ5KCR5LwrDp2AANDo6fzwd7apBZ+GcgpF4FUDg3H5LGzwZ7L7Ng9xlPrPfIx
Q590qofIzWbIgch4U+vvo/PLE0IYKYzSCW7UHrZ98T6X3hR47dcFnOjXV/8jl7gMbvhb6ziD7zG4
dSnTHzjoH3laxuCOLe/Teosoae0bZh4jfLuVzYIcbEwY+PTcLiSdnl5i3Yhd5aGPfWMyHzkIJmNC
oZbJrlmjcBijE+WUqBZSEhmiorDC2XNAXgmWSt5aP6xh3igVrBQnTHltzbwFVIRsALksejfyAWTi
U1NbICxpTujLUwH4QQHdncfo+m59ZAq4QBOjBldCPLOrGB2Qs01TkIn+MQOPQpjLLSKxtQ8YtpZC
cd1qZ63PEv1CkTeAFL/rYvaWocX1FvaHyyQMk4MSbUP4nI5nkX329BIycfRHFV5fobUdMWwtqWld
d+MUn1IKEW2gPRIPfIU7hp0Z+3+kuuE0vLjNxQLfnSS0IZPb8T4/F1wHS+mi5xLU5FmBpu1b4NmX
T1xm+O4T/kKmYtQTP7lIS7zu3ioeybRxTq15pBHRacYSOV5quTChc5YeuK3HiLmQrXCr24iChInT
LaXDE9eC9Lzu67Cq2bkFT3Ss/bvrG/2RpV6W5/L3d8vTUoiDCqmhbB9/cyEbaSG5l+6X2wa/nITv
Bs9Kz6sbB7pdXSMeZee4YGn2vqJ9buuZf20DDEfudZtqXtju2ff5cIAoyKuTjcN9CfGKiIp5i8Tl
wxIxVokbRqSonUnGQTVILNv/sTRzLQJk5f4j0yW0k+a5rr4sqa+A8IWMMgREd5AYz3dQidpSql3Z
J26Yms9FTlD7mdE+fOGxTkKa/MrpsuHuK+vIL39/t1GgAgU16WWj2rL9iSuX/eBNutl788z/SWZQ
RF+3h7XPGMaG1oMWItQohxRdAe5zFYDWtYX0ZIuOAItu1UfXlsqwurK1LYsnng19igx9Hv2OcRVA
WGRjrdaGN2yukn2VkLrkJzXaxxwN0NC3qkRUQrT4xmUyTo+B24XH0Mt9gqhK4MoXp+nCEW928QZK
am0GxsmRQWZ8xHONOGGp9gmvHhsBKYxhi65rLX0wzg407rggXUTEBei2Df0+13d9EssxyC3HOk6k
zQ/QYHVxS2W/u8qxNlZtZVYm1BNMWCC6n3pxyqvlGzKvFzBlP9lieLnJdk2Yp47tanBnCI4xsWtS
N3BoebTK5m3Ksq0kcm0Gho9XnUKrEsPTPDgYddR2hT4qXSYhGdJlI/NZ8UAT8FmDrK1asoyfrNT5
nvG2DW3RDJHd+ke7af5cX6oPHygQLv3LBN+FE8ZcsDt7Hco3Y6BESPQBnDu1hFBEaKGNwMKb58am
X3zavJhcvmT4elPaU5p6F7nrbHiq5fjAF//5+izWlsrw8ynVGTioFXK4RkNH1tnz7IeTQJ8h2+Ly
XPuC4eeNC2U5PqFUVNRvtp1G3UWlTT9IiJncNgXD0Sc91i4ECTWQ6UC8T0o6QdVB8qRPScgyXW18
Zm0TDIe387nwkjFm0ClCOg04cRLMbvL5+hxWnMKEdEIAy6d8gMD1Ip4ImLoLNLdUkJa9bXTjYI9x
i6qTaeanPv8i7fS4zEA8i62QtLLBJpyTEjnbeQpvIy6JPzOeLKfWj537XrXkyDMArq7P4hIgPvAC
E9nZxK6dNknLT6wZ71xa/Vt8qz0rrOb2AODHLW/x8DUT2EkWi8yLiz7EtPSTQx4vedSNhd6PGViK
r09kbbMNd85Kq/XoRZWyvoDRbBzf+bKznC0KrY9uNZcZGC6NEulI80VjnVy9n/x7P3NDRh+T/qFA
czxNN66zK/7ADL/OgCCwa4HPzEl8qBf7sazdt+sLtLbThkfzJI/rmrf6HI8ke5ZLL4/oyZGf3RFx
1ptm/+Dj4ezr9Y+tHOTM8OscsJGurSbwPzfZ5xRcpcXE7+Nm+e5P7RGgBTz6jTkUW8DrcP2DK7Mz
cZ26kFah0Q6A7QdymOY4MTooB9A2hD18mVsQVVz/0MoOmejOJQYgqmuy5Wwrqw6lr/6g5fLbbWNf
Jvfu8NMFj3vo3SznybnoSDj2L2FvYY9X/MMEbXZ566WOmy7nMbfevHT8pdPpW6nlRmX0Q7F4OIhn
HNyLr6eur9R8TqrMxt3f6x8Lpxp/VT2B6gFoJO75kIvITTLvXoBF4FSlsDuaD/o+QbMIZLHadMeS
ZqvXf8VhTcZ6i5I0nae0RB2lnaIGqg7P3lw3/6gBtIUKUn5PzoiHnUiU9RZ6aiVme0aMiNt4JjVx
+clbvqWQh4IGSNBCBoTJcqNhaO0LRngYmI9vgB3lrKvmrujdV+lZqNEz9qkmsjhct8I1VzICxdgJ
AGfyBMVCCoEiEFkN1b6TD+10wcv+e/0ba9ZoxAdZNRYTbuYAjbA86q44k7j4ZTtblE4rm2/CLlXh
TR3vpD77ll98AgRTQJ/Qix2UVZc+ykiRf+3iCkI6xeTwjVRmJeSZeEyIwSzluIwSDUPePR4788iK
o6WfQkc+0xIvYwKoX6Q6W6nTii2Y9MlZwarE0XDonMioTqCS1Lx4qO7aYuv1e21Gly+/C0eT3y42
CAmyMwikoHpnyWb+LpcOkjba6iFSxnP/YYQ8yNnyqvYX9XS/EUxWYux/EJs+msi7GAJiJaTeUFM4
JbN6vW54H1sGMX1U1Z6fkbyGimNeaOiVpnuggqGXN735ip293AYWYrZ/Xv/Yx1YOoaz/X8AUElNd
viyIQQ2kP5op0s6/RbL1dPzx9hATMM3bDHLEcYoeaPvUdn8YxPyGcg6cFigCO90nxUMDhbvbZmL4
q80lJHZrfEs3vwoGgaBDiee162OvbInprHgTT0rXazC2B/Kln/XZE1BjVUVAG/TbbRzbK4tlemci
3LhfJjmdS/Urln/o4LzieSmcC/3UNWPESRX0aovgbm1Gxjkul9JuZlsPZ1Fd/ATsi0EypP+UApJ1
DaoZses+5NWWovbH8ZqYMOpskm2v8Ip0TisPYrx50AxxEFtWkJIhpLO4zQRMp5wq4EzLvKmAs3B2
tiJHf2Z3qXRu8nniXmLBu2DTZP3k9l01nPF69zZY3YE4fH/dwD4OJ8TETevKKjpPwHidduEvrj3Q
IlAQqdo4lFe83CQinxuv1H5ql2cKLlfQ6By7OH1orPbGX28cxw3K7Fhl9EUp7Rymxo9GOX+5vjBr
v9zw6rSOWyFKMNSJuYtD6lR6VxLIrU05STYuNCvGaSKks66v7UXlE0hJ+tCfywgY3aCyf8RUB437
7fo8VjbYREGjiFAJXiHXyxJ19CrxBrmW2/Q0iIl+hu+6eOKHZPHUPuLOFABTuxH3Pj7AiQlyHmQp
+jaViHvdAJKKCVDiVopmB3G0FHekYcuAVnbZxC3rybeVIrw/O17dPkyzzl9jlcfnsWFbWjZrUzGc
1xYIdN6Il6yxAnxshLgvyQCYQ8t5IZINN1vbZCO7FlCfzLQdg3tS9/dp3L/yevx9m/0Y5zTNFeQN
eTqdU3eG+mCL+8Hn20Y2nNce4kLjpWk6ZyhvJbgLUOc233UM3615PiGNgdShlQ+nDprzdQwtUTXf
3fTDTTgyXtz8aiqgZeb0zTHz2HcvLpcNw1+JCSYU2fV5huQOnCC8TA/5TA4LSAbRmhcw63XZkq1b
sXoTj8zqrkOP1zScee8DUqGPXt39yLvkeH191oa/eMK74ypvSJcmyoXSJKhJWccPlIAw193q5F0b
/vL3d8M7eNAuRomcKBOSRO0lvS8K55HEcguwvfYFw2WH3ppTppYEoPzuDRTRx3yuwCEo2tfrC7QS
EkyIcdfr2O9rzAA8PC9TYT8pSvdpW/ypuPV2/RMrEcHkz+c5002nG0Qd+qkt2p3qhsP1kVcSOJMw
Xw62kpRi5NlWLz20vVs+flbJclhc5xHvuCfuJVsvmyuZ6V/lmndbXQhnytOEAjyeEhR9Rij92hOS
X0c+dS4ANMAj4iWEzUGDZ53bcjkTeSy6XswOVFvPMyllOI/JFDgxSKymutqa1ofAL/B8m4ji3Jog
7oPb4hnwy/7Bay39YIMgiYSjFPW3WfokHIbnmcgmj/TIKvBmCt49JW3v5dAHB2QptIAbLoM8L/pD
UllpMA9yolEzTvlPiTP/aUQfehmMhNUpBMoXpLysZfLklqr0A1569f66OazYsolfVhogUJ2z8ezI
Cqm8cr8vU/xzHNXO6sqNb6wYs8mHqmbgCkeFb3jJo1+d0uz39d++4ucmdpkCidug83U8t/29h9UE
1Jg5G/fbtXW5zOWd6do+6XjVdx36Q2ndQMZeg/1UxgD1BSiMslPZ1N2Ny2Oc/otkhe34ejznmQyq
/g+z5O76Aq0tvHH48xFyJGCvH5Hg/TvTN7VVcF0b1zj6pVW7ad5O8Osl24EGGDxC7NP1n7y27sbZ
Lx0LOh4JDtB0bnByDs4naO8eS1hPZCfexrqsfMRE0mqLpb0LUZpTJasD+nRDapOnNPOPubhx6U04
rV1NZePKJAN4L16OxJkoRMT7rSv/32j237ctYrKaSkdUbOwG7EA5+EcIXw8HWbb5biF2H4xlggc7
SHpPO5kDW+4WXbtv9Cgjzy2bO9sGRxxwtlW0ADoTuBWasYK4Ka0wnS0eEp+5j1Cb0Rvp1oqXmjTe
qWxagF07IPIGEX8RIOlCpUVZx1FS7zYPMoG4VSrxBiCT/tSh5yosAN4/WmSpNyawZi1mKNAZaDvA
ZICiMd7DpgrtXlJ8TScJGWQF4O9Nhm+iLx08FleWO47nLv9By68SAH/pH8bytmydGKHA9RPRORYM
Jp9/NuNvpW/DGvwHcNl2ic5mBwM31kOGl4EU8ui3rYgRCio9dDFt0Xo2KvpCyQxMqiUeIFv+CDnX
jTD/YSTj/4Fa1qCRIiTG3go6vUqh72t7fL3+8z+0ewx9ScDenSBU5knmcwTJJumebU8cmip9hZDo
hr18mFth+MsN5N3wi58JVSykPlPSf4WSNwiI40eIn0FepK2/p0v+xXGz33RE49X1+awt1cU93n2w
8m0JLeRqgojGY5n8cfiWbN/awJcFfDdwh8bxlqkeA6cvjPwr0q3K7oeOiyW6fPDdwHaXdqkLPcxz
hXcx4KdDMKkAtxfxfKMCtPbLjZM7BpkGzm788rL97A6vYtwidf/wGolfbnhrocVcLi6EPLPixwB8
UF6UANuAF6qxcI/ZEphbs1DjGK9GkSYCnJtnN5kDqM3bTR54+e/bzMXw3gyVq8aBSNO50m0g4m+9
9fX6wCtrY+LwKzRGQabDHs+lUCeFaDMCPJ5OP/EyFo2g5rv+lZWtNbGtoutmy2GoQbigyOlGuSO0
27Cav7Je/zm8OcSX/98uudNPTaZBwxU3cYaOD6XK0NdDEio6eWHqdzwaq94HrUKF6gGq6eqQpG2y
yxNoiKa0sY/gEFBnKjzwAY0i3umu907TYMWv7YAeDu2kLTohaIv/uEzueFr4/0J3lEMQvin3MQND
/BJ7/gMiX3NQBW5jQ5PbeDHSNJgrdEalnvj3+jKuuKBJ1TdYCaOxQBBUy0VogY53GjyvAIf/TIZx
43xeMWOTq69RxB6tDs4ySedrt1g/Ic72/SI2dX0KK/ZmKmW71NasbpbLO27lhj3xXhKkdTHNXyyZ
PlaQIbvN5ExMl+87+Vz2eFoZdbYvB32onPT79TmsWLPJ1NejxcgfJC7ixdRGvf1G4l/XB17Z3/9g
uap6WhZq4bYNTbYk4MVc7erGG05J1qUv5dDcQrYL5ktTvY5pz5uF6w/neUgjYs1HBYBmKd6uT+Pv
dfcDlzRLjpQ1WlGg5c9gzEpDz63zKPOhXee0bRoQb2z2tprJrhd98tr7Q3xYBrf65MuZQiLS9Y+x
Pc1hMdEyXGx32Y1DOu2llVS3LbOJRK9E7zk8g16qxysnKIR6UY16RePobpyb29zIZBxGfCBa8Vjh
G2of5+ODL5uvFh03WO7/srN9sMT8YpvvTmPO29i1WIuq7oy16tzc3S3SJug9d2o7yFPHzsIxt9Nw
gBwieMdrfy9RKfol8fZ0V6ZTeqjmZoBOkle8JKqs71iPJ+GKKDegs8V23TQmz/PiTV/sbOl34Mzo
H2qoUIY0S+ZoZK1zh4Zb6wgJ6OYR74fdE8W9+2ucAEwTpbNd/fFUH6OWx7IjINPjQ7mIHMUqbslw
6PwmijvG9nYNuKiX9hEtv2VETCKCqE595wOOtXcWR91TPU93Y1ynMigqh+FFiCzl1yxz0icQPFaH
vEedhbNC7MokKUJ7rNWnRJLhiceyvanGyoUJfWQgq2VlidTZ7ZOdVuU+8WnQOFvsux+298MbTdDj
qJlmkqCE3kwk9wLXUnyHJ5HmJJbJP9ilA7LqYcRDPR+qR98es0909JeDiGvrucs8/sCKergxHzCS
MJYKheoiEo1aoiPAaq2fXlrR0I7v7ZRFc70lVbcSQ02uaUYssJDawP0V9BP3v8Z4yd8IPpdf+pFn
GHmYnzsWGsxHcZqgGvg7R6U0CfN/1RuIIovH/M2pw7gM5EYoWZuGkZfV/aAr2uBjonmbs5d+C+C3
chKYjQZT7BLbqwucBN2RQ+K1Q/mynb8VZEuKcOXCY7Ya8DqzMpB1FnikF0+T178VTvKnSxUJCteN
kiS/U60FUYb4+fq2rCyUSTEtZBzHg0QGONhPjf0lJnpjv9fylcsKvguExFmaCWxguHOCzBE9/ii3
U28e7uK2uzHrunz53RfaCQUfN+X5uSyW0+iVy7lvZ/XH48Xw4JWbJMlrK3T5+7vPxGO6EM7m+txD
vwyF2GPpiZfri7+2RoZTN7ZoM2pj8QlA7gcftwkZpEUL/vBFDFV2y07gfmhMIFsKZ8yFQvfKLI7j
3N85MTrkbGcj0f/QJTC8MYm4dQG+6tGxpCrgdZuDJmlo8++Jug2mb6IzkqVriJVBsR2Zy6c2dXZO
yyPbtTfeAVdUdoVJaFfPdpeNVFbAqs1PSZ4+ymTYW03zBPXsfU2t12TAC+HMy7vYWXQ4WO1bN/Qb
i/dh2o3FM+IUuGI6qvx8OcfgR/2Uuz0oZmnl7XsPwWUG9ueoKvARXDe3jw80IUwshwvuajvTAKdn
yAkOPJn6uz5D/5dVlFUg7Io/9IVSEdGAYHfCciIi8Twyx+MULrKagwREZluFlrVGIRPzQTkUjesL
WUrh4bgc5DmHKs332gU5bFVVUyAYfIK1tNsNZU4jpDfexpZfalP/OYmwDMbNNNZxnE69pc+zeOKz
E2TzV4eIAPQDp1H9Sqo8vL7eK55h4kMSq+7HoSqWczf6RaAlCGmdYk4CJtpzK8uNCL72FSMM1pON
i0SPNhanfR7J72rKAidLgs1bw9r4Rvhg6D51Otmgo4FJoNKwTokXODPUoqw/19fpMtJH+2FEkNSL
hyxJB36SiX4SPhgGhq1r7dpW0/8P3r2arMoffEh4FnR5Y2Mtn8FnRSKLd/z7YqnqJ62s8cToAsKX
67NZWy8jz1EWntLqjPJTR9ow01+F+tMoHRTLFkXDSswwb3F2LLmL3nN02E2uAp0yNDOU3YWxI/eZ
5edhLOJ5f30uK8tngki8tu2pC1I4VKG+5cv8xDodLe4c+qAZaZM5LNUWQ9NfWMEHRmBiSghCEy1b
mDG4LHCRGeY5lJmewzSeyj1HjfPgElYcMmolz2OVVmcGyaN7ND7loOjJhiO17OL7nNAi1GoC+yJZ
Bkh2ugJC36y67yYpdsVojYeRWGU46zTbpVU6fLu+TisWbGJVVO3OFR1hwaBIeWlVAwGh9LanfmGS
4U1Sau7P6Ckp0VIOEV1vP0r7jmSVv2WwF2f4aOmNCIIaAxjy81ID7Tp4bwWhiCDKYs95OcnQb5Is
yljFnjw3U6DNbOIoWfynZUQjuj8vM3zJG3eCSfuQDbMXsgHP+ONM2x00D/PIHmTy5HR983MsY/yD
U+EfgE4KY07lj5px925hebcHRAkwxrquUB+0rKjswACTjXkSAtbAA+jEgIi9AqcdhFxYoNuc7xLV
qedJJOCNk00DhZrUD5zcqVBl7GioLlLD+C/EF8eC3DuQUOzYyRQgBM/rq52bguwpLQmwYiDPTANK
nXlBe0T9yQWBWlHqf2JmTz+qmMy/G9+2pyCNIXpuO2TYTVXOQuKqbt7YgQ/zQNTBjRBb4eGNar8F
cBpN3xXrcYmtIi63AsaadRrxdcx1G5dW3Z1dp4Awe+pKfd+mZf5ym/FfzOpdguw62HU/ndjJzpPH
ShTf0kpttUWv/XQjmPo87/IR4Jqzxdt+r1CrRkexlhvZ11ruZ0J3CFC/eLTm9ZnXxUOZk7sh60/Q
J78bICK9MKGh94GmD63JHifgUbWii7i1pVCzEl3NN+MSrFDpotvlLOvpRGpdH/s+L3ZtkzxCeHoM
l8V6IJbvHm7aJxMzJL3G5gxg0pNVQVlQs+XOaouNJGTFgk2sUKOEHMCvqs+9lwbSHkPF/gzFjb3M
Jnynj90M/FGpf2pGRz6AcGOCgsUCalJcxT7HXlVH11dobRaXI/2dJafxABhTjN51f37p0RoTf0u2
oG4rWYGJ4rEqPoLmENiUdIEK8/QrTZxI4LEOekE3/viLC7378S4hA7dmAjds+YPfF1+z2DroMb+B
Ywztgf/hIexZ1/geeoUAqN63MfjyCvn7tmU3AggpwdvXKKbPU/xpKB6F+11W368P/WE5Bb/aiB8F
eq/BMobXhtol0WSRXVMWkeccHdztMkfsNMxV25+vf2zNfIzLXD6OnluV6HpiaEZhfYWXKBRB53+v
jw6S2I/PaRPQgyCuPZsDY0JF2mEWcjnMC6l0BPpJ699OMeuFtFKxqKQ0qUK8H4DoGLz5d8WYNz+E
u6TAv90t80IPpVf8WEpBH5RvOQfhUfAIx1wNZ1mB8CawCuLPgTV50t5JB7IUAStU3gRJ69SPrLbm
+zomyWGiDX8TZKARpL7z15zJZM+ESvYSwJt9NuXJjouRPzHW2nHQuhISiLjN47cAjBzWRTK/os2l
ufQNvi1QZvsKrXWc3x2PXaACx2n501ZC3s+dJI9xLsbQ5WhC0AMp7gfXbfYqsXig6JwfcTmsDzn0
ht662mlCSUBTGw9WdmR9BrpH3f1jl4rvQUhCDw5d1HEm9He+uHVQ2KoOIBOY3w2V9WPw3fn5f5xd
x5KkOLt9IiIACSS2mHRlslyX6Q3RFiEQEkYgePp76l/N5O3qipjl1HRkJkLS546ZNXM7go3ziKHP
Szn3tKi8pvutuxJp7+DpgoBieSa6xn+rFfSwctVQfLNYxLFCWryK1ftG2lamljVrUQ96wBQn6dIt
Lv0iZGLNlW9UYSefZ+0mlkfbhl8hgpYc15CNN1TA7df3YpiBd7Y7DjBTz9p1QjJWA8a1bvGaBUb9
FFFb5S6AUmE1Myi+VltTjGSCoKS/rRJYUKqgDRd2p7ZnGhz3bgR+PZlHGDerbU3OYtVtiMEsrJjM
KJOdkqBGBAuFW4taaEZd+41CNzUnEXDSabu0NMyidzm41tDhIHS/vsiKsoLMJDrGBJqW1GBA4E0L
ZD406By7zccFTalC5sSRcJ0bDwQMOvTleW5dsFsGiP5uplW3trKvE1vWo6tN9+yVOtjppRkf+mlZ
9qZni0mR37vvzULdmEaGk5RTagukbU0BHfLtq/SW36SN9V00VAucD0rIXkKmlBQxQ3pac8j2l9vg
inkttx2lPvq2PBpFtnqO3VW9lbe+mc1j30WQg45AlcJKiOi7oaPDhd2UCtCfaH5TNVSWYV6IfFCP
wUHL4bV1DDKjRpd3dAnCbr8RsZxXz6x5Zd4X3E3YJXM7Xi8yqHcerHcy7pdjBjo1/zLXW5vNJSr4
d7/TobldNjndCa7at6WC4U0TLfB4HWw4Zqx36mB0zQu48X6Lo/7NLLbLpNJl1k2QOi0XqILXDQ32
LbgQPPNK6A/rcBTIcS1NVJ7IJHiasH+6VDjHHuoadOcsXMJ2yYNtfpB9NOziSg25xQHNDXs0NvD2
yVBKJAxatfe8wsDKb7VBdKmflPGnJZ1kZZqiSxDcsGVlRmH1nFViYHeNXl62MN7inIuxOm/KALwA
1Wq8zC32J5ylkkTXgKyLfBypEjltYHr0Sfflo9vy/e//iIcTunZUo1cI2Q0bproaQWcPIfTxqTvj
R19wEXAXysLe9mOA5NF+azpM7ngYppg7fJKvffT5F2n72rehpbUXnUil17SLluQMh535LKPA/beg
fomXU26N+2pb5JVoDPsxldWm0mRaPwNwfvQEF9G3Bqa8d3Wgr3rahEWpKN1NNavRsyD/9SsuYq4F
qZHEC4tOdmNpz6AWP3+Pvc8MEv/8AIAo/XsPwYGbu1ZF9NSi9yXKt1qA2PoZ6e2jD38vC/6xQTcD
w82QN+WJAmp9hzK/byHjLsoMiKXo99+Thj/3ivglfo50FfpbPpoHYbTBtlwOkC5bG5euMg7TUdEV
UUv7nwy/P/iySzRRLCNd8YjhgaLQnAAofyzRXc9sHZdF5S9Pmn/2Xj6qnC6XTnR27uSAzqoXB7l0
/FV6a5JScAfChl2FY3VofPsJsfXPj5VcopDnYbN+GM38VDVLpuevcVPlXfI49yOu1c80Gz7aDBel
R5JMPsVCedB9Gw5d4Bz68eMPqDg//beN8P69/9hsyEOm0hvR44HmEdvFPm93cGqUj7pVG2D+S4Nx
JjhEf/+yDzQTYeH6728bYyJaNUb1VcR4uec2DJH/cD/1OGABcKKpk1TC3fYLENPi2pFx3mPfJ/k8
DMsnufifdwg64P/+BatLNhhq2nfpqG/J9BiO/D6EOV8SI6631X0HPMXfn/WjL7ooXsKqpWpwiL5h
yTWsczs0L0f/27qYfNoqmGREX9Q0lp9820fb5OJG1dj4pSMEQc3zl3yJEJe9pKpSXwR98fcHen9H
/78byJOLGxWdPgYyrkxOHgtyO7ZH7j5TJv9zEcwvQY1EOSlKjbWq5PSweuEN9dbrknUvMhD/aVrI
L1GH0sGhc3OkPIUTuQ6r4EBGnkfR9p84rDA///e2QhlQ1/EAhZhkE0UVDvfx8Bk666PFuTih6Eaj
vTQHyYlvGMbBear24yz2byv5Sbfrgxd7CU2iSQWHZe7zkzG0SNb6Jxu7z9DNfzR8iiCSenHeeDgG
UYuy6xRgcJjBTjq8jaqG5GRVTb5J9q23dLiOBuhBgBNWZuAvl6nqaZiXXlnvdRmWh4b2Ot9i5+d/
38kfrejF0aznLuj795dVE6iSu/K0mvVbJdbbCV4Fn3zHBweSXxxINb4PLgxhp7lHydWaGjYvk3oZ
ffNJ9PlzB4Pzi+OIPtEYzEPNT1xsT/0CX0y9mFsr6l1VzbfVDE+WtVsfm7D58fdV+6Apyi8xLjaM
+mDc8I2OBOWuTuadavGGqui1eS/+4mSG7ZC9gdztGSo9x7Zxd6IsP6MdfrCglwCY2A6r18Nn6mQm
6KF0wiS7Fr5KWR+4z97ZnwM6/3+YlynGWehGfRUE3TVx/EFt/Ks3eMWY8K9Q/vgMQPbB/rsU3BxJ
oNFwbxGDRviALW56Yk2E+VZ/hULrMxGCjx7m4trgHlv9VScGnp5tmXp0HX6iGctyE5D6GRL68w00
lz9D2P75icilup1SK9ius6lOUX/s+ysxvMi5TcvoE3OJ/ynG/P/YQ+KL07QhP40jPlSn19fz0SvO
N1C329P91ZKWmUrXDMVqptOrMvsZpYh8Kc3GvcggK5rXKcD96ZiPeXCKTtszwIr7/nrVqUlN9ujl
gFSmPz85IO9H70+/8uJIGkwA/NmU9cmIJjnJVY8QLq/6CpbdbD6Vvh9BJXaVmBZ5kZzTeOmHIWWb
jI9//wEfvIVLqTy9zSB+11ilVl7z7nsc3L3bJbD1MwH4P28paO79O8jxZewXCPRWJ2X7w2IsRA9s
c7cG2y6y5Q2M7j6jZnz0Re9//0dSmiwNRXvDk6fKMn9MSzKsx6DsoOtEah6eDCaE+2BY2Mvf1+3P
AZBcCuD0awkgF2qDk7bLHUhRp1kA1PKfPvtSnc+rMEVthrk6LVH14CuvcM1y//eP/nOGSS6F+TCH
nCMpWX0qR2/adZiCZ5WyKVPAKU2BRv+Nu0xuOtz9/fv+fAMD2P3vt2IgR5vUA7a3TVgh67dAhCeY
vhV///QPdAbJpYCXnZIlFBs+fuO8iMHhaC37FVRjnfUd6lEl2Y6NkZ/2frwfNFSEW66+oS/8sxsI
YC3l8Pr3H/LBbrjU9urCvjFipvWpbxgcKuErSrxPnvGjfX1xjbmgXmsx9TU2wwxFLJWaBX3WqUrp
FuWeTA5/f4KPXtTFPbQli0KPqK1RM/on65Z7vx5/wUTxk4//AC5GLnW9zAxz4mDg2HiYpwftV9mG
17yx6DgCCESar2p6AikiBWA9A6Gj8Ki9itvPwFMfPNyl3ldcj9yK3sMaovllxrewjY4NkEd/X7oP
Xv6l9h6THmbUUVCfhm79FfRD7tHPoMcf3M6Xal6r33I+rbI5TZgs77yoEVnZeuFZjILAUbEkn2yy
gHyQqZFLZCcLBt2M0UZOCDTJWzK69cFflvqhDZd4y+AvpX6wIK6GNOypnDLeDvwYJnoeMkl9A5Rj
5wf1gQ5T/0UDsL9lAqSCnDix3bcViTawqyH2OVZhc4SBjrnmjgdjqmgdWQQ8Nj7W70OnVDGmfqiw
mQrXsjZON9ChDk7P5V7IcPuuJqPOquOII2NQdzuaGDFmU7LpnPRA4uUwTHFjNofkeSJGFqoLqy8L
qeZc0LnfhdG7fMcYh4AFimk/TnrOGA/hP9kShu66HHbbEPKfrLd+gdDc5WvkLXNKWFlfj2CPXiWQ
Nt1N7VKN2bACeWLsEh4xdpufNqPUvukqmW62GzJe8uhUc9L9GIRR19Ww+V/nSscnS5bhvpe2hetZ
XEFtiwHGxxIV7BmaG6BimaDYMOnKBilt0Rm1BGjX676AnnG8pUEyluew6UqZkTKuwG3BvONm4L25
i2OGDYIxR/KLzkEIoRvvt+69HjLp+AoUL0hdJktvfQHsy2bmGdiXDYrqPGbxS8kl+QHLAPjPl2Hr
7vgWzr805HlOtk3W40B6OB4Kl8wwrBDDHo4L4khpJG4bgxnJ6uvZZk0UmSpb1lXdl4BbZKE3xg+1
09M9oDTmK410tyuDir26xU5tznzZ5Kzv1EFCg+p7wgUDTqcCGCaFcRYhedAEXdpMkV/4sQkzHALV
Y5JoFPov3ZyZKeryeGk6iFAC1o4/rgZB3p+B48Jkxn4Bx81+wfBoyQeytkds0xGuJMik+1RNwQaN
mH69nzqp7igV4mfdxP7R18mC1LDUS+ZNApg0OtUC+Als6td6lUtWrRBbghpJEJ+DtnRHhM3xxL2m
vY0WPcWpsB12DBM1XrqqoVBPAE41qVp8UWfthP7+OM56LzBA6dMgRkWWtusoz9APr5/Wqm+A1lkw
3OQCa5oivRhw2hZ4giRhS4HoGZabEk1dzJonMDsLYEoUwdhKLGvhwCOBGR6nsO4bG3ZgRtunrcGs
y7htK6JqGn4Ni790kG/HsqWJjir412mSThFpTbYG1Yz/588o1UqGRqsFFVhskXxCx41dV0073EnI
n4zZqLqh3q1Axn+bDHuPpc1kf8Ngza/TgDN/FzUxPcGMIyqSwJQgo2/VsSmr7mtdLfNBdsGbHLvu
PM1qPjReG92v2qN3Q1WKM4o2/0AGRwoHKcMjxB/1TuBc5d0kHcY6JDrM8BXaUzOG51oJ/9h49ZyF
ahJ7sFxXMJe6+NbN0X5eMHzelaqLbmt/Hn7yplsw5IzKR0N9oA+WsCxCQBL3+J1wPoSB9i4aVX2j
QiA4YRKuM3Db8mSCJCQZToml+hToyZtTapNpX5K5uyrR4RKZGN2c5GSG3aSfWFPMfvAI6E2btqVs
drxmy44rteTlOlGWGejdYXg9Ga/w5WILXo+3rq7tLx3w6FCF5jcc5EhRgYa0HMq+7guPh+TYO7oc
FtZBESeYO34PlGt4qwKP/oYOcLP3NuGO/YA5ElCLbLpebGV+wVNheeYrgZKikJAeZWbbs6iX4OWB
15i0a3NqdW+uO38JbjpDkA6uUOUBmwCTwonG4bkrG7MDZl4fIrgMPBC6+k80Iv6BSrXh35hJvWLG
aiBwa72dWdqt8CtBGQwikyhHcxjDDqhtpJzo6iRJSK9qNXoFeI5ViPEtU3LnFmhopyuu/7egbv0v
iXPNjahDsXccuJkAWxUiBjY8LTACvzXvoPOtR45vy97LuV2r3VT5poCRbXNrvK7P+pHRAm+4fjVc
+nCpJBYkXttfb9DEhTGYdHE2QRI4Xy2aN5sx7TUMMOsbS3zcPX4ZkPs5TNZD3Ih+D+kT8OoMA8Rp
amRuA/Qt1orob/hO2KsDrtTcdLhRvybCa+5hWsCwbVa3FkPQyyfajnGTxhjwZlb23ol3vX3UMuiP
YC1XO1X6DSbEFcvgHJw8VzNVDz2ujXtvdMnew4fvWOy8mxW05KsaCOTUCSEBQWRsegGbBGaPrrYy
CzD3+bGyED3/SPIX6JmoHQUS+mVZgBxwkU8LVzl5M8ZwfwkapuGfMksgF7b5S9IuCtr1aJN0nu5/
lcTUtyHV9Rs1ujl58xIijFbBfkWScwQjjwBzFMwFhV74AV0OGD31nrM3YpFqzz0/+kp6OU2gPayu
x3jdL28mbu1XJGBmzxfpoS9XleyXrNlwqMmWZKoN5K1rukGkxsT6PnBTcjvoDTAEo6tn4C8C7zC0
E39wzrirdmPRV0vn7XlRDa7Q2vWZEnHyHNYU/O7aF8uS1z1DKRi28pW9kz7LCPRSwDL9IunUWDSQ
Uil8z4uO1iNiXwoPmmqeo/4uiZstX3j4U851nw2q8mDCmvSneBu9H+U7HGBh67akbqybTMZW7VhV
mzzuJnDHPc2zURhc+UardNna8HHzNNl1lZtOja7MroKkxQtt0XRXvpqOAgj7fIXv7y5i4bCnsE7K
OKDLO6nlVsBofDxvDmvJFztk3aD1DSxEnd2JMWruakzGco47+rROglxZMfQFgh+kakDSQXrQz6vd
gBuaTZqIMrheEaiKpYYTCd6u0WkJYTNQAN9jLDKJ9QwNe9yOmIBm7ynJg6v4BNxLAgSPG2CdzUcA
IigHGKYjoIo3opG/tVfCNjoQw1VYESzKEJsb+DaSbJsCoHQ4V/XttMkE9p7xMoY/VD1uey6N28ej
iQ+r6OMz9UeLpePjYZgGdqxW2uKCqeYDLGx4mw9sDn7aqhnPUCPF6QwXmhTeuHYI52Ct99H0fi9E
wDqO6KP4WeC31bXwY7ZDyiEf2CxUC2fbQdMdirMxX8NaF+G7gM9WIvYoByHMVEfCXZm1Bl195mZa
8ilazOtMm85PS1xfAoLhmtyNK/LMKBpwxW7LhLAJ4ZDtZ2n76lZBYyFjk4FmwEIlYuvIpSvatq5v
4RHQmIKXgdojyRpUKnXc1ylII0tyZajIPIt6tYUpwST6KAM4ih9a01UaIkuQI8hVMxOHCRu6ATtj
kFelm7aiQndbhVnZsGZP3Aydjj5OvtVQHvyJzprOWfOOfA6Jvd8A5zvw95aL3nzzDghew7NGwXJD
aAUBJCbnl3CaAEuGLdHapl7c+Lc1tg3NfNz7r51c+GPgD8mpC9vhCfMWvWIVJOQaV1bnyCj7O/xo
dmX9JelypMrs2Q+9TRemm+vXrS5DP48jTxUJBJ2OKxu2MweF4Re1PlQGm8AEvyagJW/Xctbvz2+9
64BgqIwMmAZ9SscxQiQVoI9KBqRmBFbYqZ89sLegxLRPfAD4WQLHZIELEXCjRpyQDaNSTipIO8H9
QQM0Bmu1TAKPBMNsujiFj9vIL6Om5rqtm6eEVBSy6UFw9mC2gPPA0bgFhI1+qQCfaiCqPc/IAVtL
cx+GTWfHibfXA4oJQQMwuszKJKBZnH6ZhgC9B3uCn5x/6CcvefUUIC3Q65PbfeUMe2372GV+wMge
rifwNdZd/cD6SV/5iXBvEaomjX6MgtAjrd1bzDeY1dRu3X4iN3Jz6qMe+EqbpXtznpRxCs0adfZa
Qq79KVgf1Lh0exEF4cNCa/8kVCT7vInLFb9IIHumdQxgGW+8G9jJy1syc7ymwR0AH94zMmoIGnr8
Nkmace9ZWlYpzhx5kBOrchGH00MPo4sb1s7bCzYDsGw4Jzvi1dNhs/0KdMkc58iqu4ybYdwZt7hi
RM12bd1Y5tSt7HmZ7XrX8sa/qymdj22yQCfZ1uhldI3OUG2GGBbW1a0Oga5UflJlAwqKLNHvNreQ
ad+pzSeQl4Pz66HCVf9lWNrqtlGbemgqmKKHjsLV5B3Jj+sXgu4d+rYbTGaeoeQBw1gmy6sG4LjX
YWiqUxLFSY78oj/Bf2C4R4d92es5Lk8y0TSHFZjN2r7fjgLamG9MeCMwXR0oDXCBU4dpQ2E8msAB
8zgE3xmsc/zMT8KJZXzUwxPMnpcrEobzGfkQZsUYRNggpesI3PmCYrSNSZ/N6wDcIZDZyG+daGJY
yhs776HPpc4dqHXXnuE+uD9QET/z5T1jxPl5jpygO+i+jT+mjlTf7dShHrB21c8Go3eMBSRETYhw
zBbYFBiL+4M+1w42urDoK5F7Buj3FOVc8wWl/XuFG8y92GPMLvYY0oCQ5TugI7u+7vBvif0OWJZ+
jm1okLNxi3SuC+oBkMSyE14xoDD7qVrfPVDVtXI/MrX1SG00ecb+254dizRoIMngyozhIoaZG7dl
1nvTBDobWBSQax6OLolAtcEz7j2HfxjaCeyzGWhKuBGx9dh31YILQCXe9YjZW75y6NknVWlelOnC
NGT9gMSE+sNp7aAZlSE86W9zGwAtiCs9A27EXIUsjgqoUA9jOsWwHW7pFtzBCIpk9r1VaIFvAeGj
ns9O1gMUF0inC0TV7VuprQQOWtKDD8LU2Q8C/m3E7flzRWZz2y7zZCDCsOgdwLQiTocVFJOCKw81
rAoIeBJhJQOkfTAuzBrLvO9whnZ6t0APBYIZJeJyWG+MQzQR7yizidu+xi13azoHw4xRwLg1GXSp
gHrwIWLXp2Gsbx3KimzZeHucqx5q/7FpTgsR/n7WEti+hq7ftJh4ioJNAUpGgA2k8CrfATyuDham
7z+IIwwWW9qwq2oI2iKC0UfuNt7vBhske4JLYAczyvW1dEiDcE+2Y1olfXjdQtCjqAO0qdNws/HB
r7YYIVKO4xlpq85EHIQ5hH2xroI1d10MPWUUJcILMzIC7i2wSzPktTqDznt5lJT1x9br+ZbCjkFc
t2U7H4Kmbg/gD9kHsvbuBF1UaPVsLUg8C427wtfxK1xr9Z6pUe4IZK1zloRkH0IIpQRcWY1HIaBC
lE9NQx9D2QfYzXO9A+x2uAs7Xe/hkVI/y0hRWLY38qCryj4nFJpCiuGW1itaUNM8sWJelvVkfNdC
+C+idY4CEVwxE/Idiu4+V3KKoMgxmd8JC2FIOouy3jW2hMExBFDiDN5NDXoEMwSjDIQ0buhY+/cO
5IPb2uJWzES79m8RPInvQ7eRFGmuUNlQzzBsaO2cqzpMCovC/ZggOJ7eTSOPQz02ec1nmmnUUzub
JPq7tXwBZKSW7KkvI3IHGgj9wiTr0BSIcIeOGiJFCpZzHbXbL4pZnpcBNjxcK+5VB6RX4S6xXnPA
6Xa5ceDaw07evoimjh87CCMiR5KE5T18cHOIKOurenLiVo4szqKKs8eoX/UR/Sn+AuGZ/ha4puoU
2KG+jwOmv3rVErxsEYsPDrYov9CK47kZqBel6L5tO9u9Z8DCFwWx0dyjal6rZzYoezKeVF9EE6qn
YaHm+8ZCd2QzQNpbLeoCphfRFcB6wUPUohsOW6nh2PWrOviwXclmq4NrjEDoLUyaRU4mK85BBYpM
qBwuraRvbzkE0EUO8Hj7FUe6vF3Ro84VIPcaXj0DCvKEQRKAAA64khYaL5UwRZNYd2Aoe3azQdbY
RvpXbN7Hpegc3ladI3vaMJq3Yd2/Jaimd96gx99NhLgLvHe/axZZo2zn9iTl2p6JBA+yt7X97sGV
4L4dGL/yY74ehF8iGdtWiu4JJHWnFOfFfwCtjp9Ji172EKwMzqfJIHZt5bHnekvUYWVr/NBbeD+o
RVED14epE6lyG7C5QtryUaO4+l2LTj14aPjfoeiGNHtDzTOD+O4BTcowWxSquwYduF05T+Ne9XC6
T/2ERicK1cgAFagpr2iroUyFSrXJ6nnrb+IqkHsGwd1DGDVYOMeTx84pk6sKZ930CrVf25Uder1T
XADJ5H/ZZjoEuBnR5sqYIvyOBE139rUJrpQfkBP8tsEVZ5F3FHgtOxKY5GDcIE5RG6FgDVa8Y/h9
d8e4dvMNFKZj5DyumgFO96Cmon3EINPzIhDIdoYepPt5gdjfEhP/Ta+mzKIaZlBtW6mfvWa+Saet
oV94H/OiQysnn8apu+vWrbpDG8pv9q2PYXU4Tt7Ot3GZvrdcg5Q4azvIdC1b7kcyyBeIor6UVpub
wElvXy/T5GUgatN3SL3IQ9At1ushxuwwRR+kLVagNPZgWsx7KBkj+PYeXzMD5HqBk7il4czHrySW
3cvikBa7Pqy+lkrYpxpkRfTiPHNjbfB+vVdlMfM4uDEwLn5EdBOo9Vl7XNCMuYbqEnxgGt13sFoT
rkNi1oWHKdLmuCyV2w0hGt+g+Je7iAeoAV0zfPfnFsmPnWRadqq+8pYG9ChmxCNUgiqecph1PXbr
4PxbMph+PyWhPNkynntgtgP95ijrnpyHc62nXl3zoIPJF/oQdyCeiidvCuXZeDQ5Rsyrdy4ic6Hq
CI3vrunwSrrufmvMsu9HLm7b1gR7kyzBw4A27nPXgGPAVWhfFJDfD4tH6AYDmrn5FXpIpVH58gO6
NeP12CG/YlaQLzLa1nv0qW3ahWjhbIDg36CWq/chn7ddO1C7H5oy/N7wcttbO6DtunJzdONQ5qi4
5IOc++q68pCWkt5LcgRv71kuoQPS1usgamC12BOu4nYHxS1ckNZopKwGhd5NBG34kxyCOi6Q4LLv
XJegakWTjd+Uz5h/RxUWOOvCrnwOlq6/Ypo2r+jBrNV7C9JE+xYBMN4RxJnXaCWxwUGeE5oFDZ9f
g7KJn2oSDX42uVZ+R88x+obXV32BiY2AvBiU7M5hYu0B+4J+kQGlGAcYQZ59Cg1P0w8w8uqI/1xu
MMloTJzGMTI94DK4PoxyFlfN4m83kK/wdsQ04XEtQwU2nh9fdQ1t6zwEOeI4bgQDSZxjckiaNQY4
N3KP2gFVgK3kvczWV1/GsWcNULUxuefQAj/Eq2t+Vv6s4PS58Q056xiiusEovS0qM9R3CRgJb1SH
zaGpl+B3VCVLFpGIfTKZ/mi0dgEym7dIxx3r5Mnn0RnWWW06lYlOcXJZ6sDfzf8+HPxw8HkBHEOP
xZ9c56GNtBB7ckgnARUI2/OgO4dRVDDtWsXboozhFhroQeRSag9JoTCHFXEwjSP12Yz3f/p+fwCb
XMqTrHM0YMRXqZOcff7oDT22sh+LHeTzIiQ69QQFotKL5xcJn7x7z67Ts6FuuKnWOXwaiQhuSVOy
vcQG22mT6N3abKRg70SNuRsjjDAm7wqXDAaDqOgQgOmKAtYnb00bt9eq9iN3qkXQHta+Gm5Wv9Th
XoZoFaW8riPo4KHCOI3AP0yoMkZclxtUwr6iGgywN5H/3FUSxCtYlsTTMtETk9XS7Ps2QhtEYNzf
YPgK1yvtUhnJ8bBWwnupba3329qoQzAFXsEJHYsOHKiTW2V37RyIoPFYti8VhTSKDaD9DBHqLo2a
GbMAGfqIMO1ybbsgOVeRhxnKWla7Jgb7b8IE7dCvRN7H3oxaH5bLmectIm8RRbOKbV729y30AQLg
UtcFrR40lWvRnjqKnbEFpP0fzhGDDLoUbQjlsNWo7pNj8WeIILmUdVm9EcJ8tWxPhIwhBW24Yrmw
MXh3wXvnj1fwl5vRh/ZTXTL91NJ1fvj7Y340gb4UcbG9j6YJD9tTFZG9GZVIAwzeMAXdqeWl68i+
kh6mzz7UHjFepepnELtP0DwfAAQuVVxG3qqqjJw80Smc78eZvcGllhwbTegn6/rRN7xfQ/+AJy1R
ABkDisaVBxu7AwmhlQiwQ1QVfilL/d+QCJfmPlNbO+Kh4wxDdkiZxgzwf4xpty9/f0Ef4BzI+9//
8Qg4s9Ea1bEGPUZUWbD08YMfqs+YER8t0MV9bOLhXZMdM6IA08RGsAyFYe1/xv3/AFNM/qcs+48f
PwQs0f48aUDrJ/VdYUpyGymnfine8xclOTmKKCaZGyU/W8FhiASlg/z/ODuT5kh1bQv/IiKQQCCm
QPbu+/KEqLKrANGDEIJf/1bekR/HJBGenah7IzGgjr3X+lYq6LgVsFE8jEOZbztuTQfXSOoVgfnS
ZJtpe3qXmjRxUcCn3XQ9eu6/zDWehjT7yyZvi+f7rDusbYMh493lV7j0kOcqn6kbiYulDl0imiFV
RNKAl4Pp01S1KxvewiXmmJe46VpEz2EByVDKgF7R+Ifkg3fLy1dsZv/LwPhmE5vDXSbHRtEnTuJj
bcXOX45u/VXrcfTxRKsoivrQpSD2PkX5FLsnHDhekDKLbIy0nLYlsgXTIEVpAfWoaewfvKRTB2XV
dEXTv3T35zX8yzCzwPuOjaaIATBLEJRe+nb1K1ljmi79+GwNQS0sz3GKyI+o3wJv6ABM39sTvc48
by2scGGO0/Olv/z9EJ7qvkAAywFFhVs0RE5V09xdHntLPz1bPgYDBu+6xgxsULUerbtqjQ69QP+y
5ulCvZsgMyfvymMBOuq2YuVwtFWFXjlr5b0DImHp9wOY2pPGkavLO/uYuTn50cJO58NRJPA7UZjk
j3kybroBbTQPXDOFBezyY/tesUnnOKCyybxMdwZkk+qkaxT17DJXbxGMKaem6sqQ5OeuwJgjlO7y
Bc+j6bv5NT+wMgvnRAFlaw/lUFluHYYIUfsKCS6Xf3/pRDzPU4KWkUY4/9XHoTTQy4osQQMkx5oQ
YE2us8sjq0/8xMkbO9SxVaMOO5Sp2AMX5iJbRoy/qcMFQtQsMazsm0u3PFsWgQPxRu2K8jgqsssE
eW9wDkDNnTgIT+3VyptcuMqcmcIsZCApAztcHuFzDlX4xNSHyrgdYCm+/Gi/vQLcVud//zJ7bWHj
Cx295pM33qCmig70FNaZi2ill8sX+HYO4wKz5WGomWxw0pcndHv80bgv1uBgSz88WxwEelO1RdAP
6GNyIHJ64gq11Mt/9NJTmZ0s+iaRuo/hatDtrcVuEaLiG+fqfrGWCrl0gdmMidKs8QZA4U/oCD3m
nfXPrvgeufCnLiOPl+9h6fnMTgr1oJ1k6CxxwnXGTZbjs8tO1Y/SffBaZ+NfEy+tjLZsjqlnx5ui
kyTwVEufbM+hzyivNitT/9sNDJa98znoy/gUZ1HLaPTIEex4UBpPsvIC01mxpH3/FhAS8P9/XNGI
UkJTeYqxUYI6Uj2RKH6qu2w7DMnaq166g9n+rqJC6srBOKXtVpbcd6B3jLwVcf7Sj5/v7MvjiaGR
M3EklCcJzqSPoo3hRwBOhHad/r48jJaucP73L1egaLGg99JigXCmsBt3VltBjP1y+ceXXsBsDlPD
QUI40FoQUmzdaYuy9pBsIO+6/Ovfz4D/mHCh/ByzxMHaplI4/gBcs8hPLDAYlbPpW0NlgrRuIk9l
c8/dO9P500SHzFr59fPI+M92il+fzVyrk+mYTxmGpTG0Wy69Puw9bH5oOpShLXqxB6pjjWDw7WEB
F5tN5GGiaEXaeEhwv9ShgD1/kzD6OSXUuorB2vy0cGTYoLNirczohbfyHxduBmKI4hPuLgUi3jCO
qRuvEAAWxuqcAFDlKhpqxI6dAAzdpx3blvmwm8q1Ne/7UyP/j7u3m4TRYGlDpsgQ1l0Io6x8dKpt
dyW7bZVcxWRl21+6j9mstuMcwt6mkKdBoKRbYEuemu7kJCuP6dtvSNzGfEqzqurqoamOaLbgaBEb
9UGmDLKYEtpltHzA3olLKzBVhUa6NVUrVtL/EUK/GddzB3DimFYbt2V84nFkJ1C81eNfVMCTp0ha
ZuWXFZoGCZTOWyKi5MYw4eD3obHsNwzyT/h1SneXNfi+d+Om+IChFqCQzvG8365jVnsXauvJnxgf
j8ya0ldZKvU7r4v6V16qLobgECpdZmEuVUaF/orlqucOIpX0Bmf+5oC+Uvp2edlZWNTc+eEBScZI
BBjdw5DI+xbBBpZ+Hz1ylXcrS/LC+5vnvVBIRUB/QHq6Zg7fGyDBAPrv2NCCJSTIiQ27hDU0bxG6
FHixdf/xo/uae6wz6TpdS6h3MKfJ3NlOlT5p2k6Zr+yGPo+jJVce4ML6Nw8BEGZMEMBNvEOGY/wr
Ss4GzAIpf+ygyoDdYzSzc4SjW/7kAxye+tlyqx1EtkHeyw8xAgWPUZzDsMCUREE5RmNv5US5kEfE
2WzSAYSVjgmR7gFdk9CL/gwCQGso3BPH8ePhrDb1TbQsahIMiRFQ7zeBccBkoekC6dQygKJOaXuN
FiltdoWog6Z/iewN8FwjTaAyuBWk9Zvyqc5fXfRegVQF8nflfSxsEXOQNFjVUd0DcH+lneEAKdwH
d2HnEb2TBkTYBzbmEDZM5p/Lw2xp8Zu9Dngc7JIxUh7dGNQMqNPPLT6DbSYYbH72xuemdnB4q6lr
uUBaZF37Dk3BOiWwuIRNRJ2Vh7ZwG3MbeydVPEIyA8FYlPymWRRyYFz9QeZiZZNYmCVzp7pAjozJ
eMIPouIHM30cXQQn1XAwxi9MrVGsltay2eGVcDhBip65h5qTKxQtoBnqwipLsBnxld3o+497bKqz
3c7pTTOlbYwbmUaoaXMuW6T8jGIPDUscjI6TXbmIzwyb1iRb0qfO1kyktW1SgjM7XEChzR3r8/Lg
WzicuLNZGg+5HCLLcA/IiLpF1xr8Mm+lSLI0IM6X/HKQhkvb6XKSsIPljfeRrqZAChCVDaFXqmVL
F5hNnEjpRikHgyGCWBUWV78GXm9Cqfbyo1kaCrODoglrR6uagh8yV0BWeQ3tz5Vq4acTa67IhSvM
s7kSnNSiuM/5Ycqme+aMIXGd2zSCEUOj5Xz5LhZe8DykK8bxrSx5yg+D8O5K5BOZjXq5/NMLz9+Z
zZUMIkHNOs86xBDdQbS0SSP8Jw9/9uuzWSL6UkZDj6aDgP0O5mTYHq9z3a/8+v9Iud+czeZhQ6nF
O8F4Zh8cWjcQAbV5ZWy54CKDoUnTcZM7JUEYWCLzA9NxelfBYkG2EM1myMKlUAqa1IvqsC6NHiq2
TGBTQ8hObJR5aHQt2/ZjF6886KV3eP73LzPpDAqN+sRGs03XL4nJa39k/cPlx7ywqjqzw5tT1LQE
59s6EBjaTZ0GXoR+dL9roNVn9fPPLkL//w1oG3qc+OzPOtcMFbfebIkHWAp2Z5QVUn1Isha+snQ7
s0krITBPLJq6h7al9dsEiuchgsMvzL02/qgmIndFlYuVFW5h/s7BENDmNbbBXfvAlVtvAWUB5BLu
NagjrSnEwX5twzgvaN+M1TkgAhJ5wRsDzdahpTb0UKJLRMAc2dzi3KtLn/RlfOtBmey7GewTvgH8
6NZyWPkI6UmxufwOl252NtuhIycaPgXrUGh233oOVAnjNmqA/Sh/lFaMz7TZlI86EBdaPLwDeC01
ysqQblcjIiQH7eFDR9xfvhGy9Dhn00mkzgiZBXEOVEM7gXZ54nxYygQSdIzhnqwMh0H3OZBtO/Wg
sVpp81hT10p8lyLNcmVdXlg851iGAWB+jma9fai0KR+zuDC2EJKVIZI36fsPb3Q27RIOdLBdD5gM
I/LTwEbNLGsD3/hO1Hdt/iHjeziSQ9FXH02zxq1eGiazTbnC91ILbaELkqp+SEb5Rni6TWSZIWBw
DbC/9Oxmk3wsFGuk4u5BSfPk5SKDI3pM4VqJ/11+cgsXmJMYqEJdxRiluqLk6MVXip2ku3JoWVjL
55wFVxcRbE6NugJEqqrhYKms8Gd/9GyCSuLJFMpRdWX3D1CDj+ZNa+wv//TCS50zFiCozYrM6NTV
WXEi3FsHaiwYKBCbKFemw9IVzm/iyxYH3w4OKVCfX1npwzR9dmkKncFHakaby3dAz2P+mzV0zm6I
SIt0WqNSV3lWB3Do3TVW91GZ4x7sZRwcIckU6bV9Rmsgl8L1Bh+6Q1/nPOwhdB5q7kP8vBvYEBBC
A/RH76ER29DSDSeY+lb+xvP4/e5vnO3FLkjAHNkawxXNEv2mGpiDp6zKz05ytoE9FjYHbWeAKxfV
tm5G8/dUwRITCcfGMpWP6mbI6+kp8lC5RrAzg8+9r/IXyiqpN54LL5OvgeLa2R33ni7/yUsVwnla
GJDXVmEl55lCpfcrQiVvA76B+dTjz4E4KTMZBJbc8N5li0KDL9thAOhak5WJujRsZqtNkkZV5nIM
G0DUxEfOK3dvqLOxIq+TGxtZNivDZ+FYMdeXZT10cnGPCVCPw58o1w95UYAIEI+/BjM6EBeHvssP
dGHlmWvLUIYch7SF/nkgbeq3XSk3tM2zveMiDObyJb4nAnE+F5GZgOXEWIL0VVzZ47SRFrcfjSGF
SMLk07PnJeqmgkL4NKaCvFXMov8IscerfhAF9/OqNB/wIY6zLicMGrfLf9TCA56ry+B5juM08oCn
TEXiSwyo0o2oXyJ9iOn8tU6clcOU/d0cAwP1vD58WWhQBs66qCmh2ojOim33idtrWbdLPz0bjJMj
EB7EqD5OcBKn0KAA976ya3z7ePBXz3Y8MOxSpywnfcyK16K5gu0C2knfSz8BBPnJG/DceeMxThmc
pD2rT433GKcppPcGxh8QyeaVyt2VefT9eoGrnEtuXx+/00MYDVvY0UIieA7PE9wtWe+Djr5t0dvz
I2Uda6LqEAbRK+WylQ7Tt+sELjvfG93GieDGjY4S5pGQU3i6qsbTG942BhIX3GJ3eRh/WznEdc7X
/3J7KgINIeuhu1UuVY8cHYBrPNXx1motO2ysGGC6pAT/w7Sc35ev+G1tHFc8LyRfrihljgty1zp2
TNMp8ErGwS1IyjBr7Wrn1Z21gVHKPrbStT7qAolcl6+7+CbPs+DLhTtYlMvRqyk4E9GT9OzWt4d0
U2KR9IdovCmy6AW+foik8AViNN3L5ct+PxHcOWdYNCm6hWNnnlipJrApwGnxYJT1+1EUfmXn2QYf
EGsZut9PaHjj/v8tmqyHMRFPF5JXeVVkDD5durIMkaUbmS0WvS7tPKG4kTQHCGeT95v+Od4AyR8W
YJh9AglS31R3+gZK/9tpZRVZGp2zVWTSEYzBkW5PA7ip2zbPk5Cj3BjUXquCFPoGKA0U+m+lka7M
92+3M8+d9z5pijyHtmbVKbGFOjhg/cC2XoMj0QzeSll4YWrPe6ApIsMgtbYI6IzOrxbnjX3KEbyS
W91Wwf61sjou3cj5NX4Z7Uk+OWQq8brAZSPTQ9l9dP3KW1n66dmagWjv1rC1PZ24AVjWlCLPBRbh
PoxMhIFenjX/043952SJ93C+9pc/nzldT4rSaU5wpHcJpHfF+AdG3/JF5Pi4qbQL77XhjfYUTPwz
lmbzkUxFWKZ1d2VbIJcJwU3UuhR/BCSyeWdpnaLMMCB8xwej0gl7GLkAADKR2pHX3cpfvfBg5txY
FDXaJDNzcoT9G6FgHS6J9FQcCliSrLRoFwbPvBQPSyqDLpFNpwY0NlVOYcOEz5rfSMjbXH70Szcx
e/Loz0awLYPum4tenefcH2eKum1rw+72syvMVqkWinkXXWVMgCFDLc0uDnWd3SR6LUpr6Q5mK1Vn
S/jxz2kjtduJg+FlyZY2Rh9Y8KGvfF8uLLTzRjl8zAYWJtgWsmp6BWzkBSbTnw2ieRPXRYeDe4kL
Sq3jdH5H9Mmz+H00JOnPHv+8eauIYTYWOsQnD3YeCarIiCaOhl7zR293Drw2vWjSApaSE3hCxw6I
obJG4lDjxD98PrM9wRomF81gbzpp9jA0v/Pqr14jWy8NnPOR5cuik1GdxJBCmhAswhDv2FG7G9x8
DL2YkpXG5sLp5z89QSI9AAqBXbEB7QgrxPogb3KYvCNyttBOrvLnDBuCaZIRcViZt7Z5n4f+N8up
O3toVRsB3CBdDzhLc6/1eJhM94EVTpDH7cbzumCsbD9qzWsCXgBinPuVwbBwu/OGEbQejt0g7gAO
DSg0o7i4Sb3yOhb9drLlHqKR+6bDBs7Qvrg8+giMwwv3OjvnwVCVuZoVeIsVscCnbeS9OcIHi0TS
xP1VuVxDh2fJAs4BUuttYvRRHriQoaW+hRS4HGw/VFIEmCA40pQl/kenqvsgbcq9sLNs4/D2cWo0
ZMQ0M06lqHqYl2WGhit4CdLl0h+sloYpsis2fZbcDV7EAMeoTD91s7993jqb2vOKqxoeWOBrSgTN
yu4JYW0PsjF+9bCWokpd3zHef3oto/CRtxMylMwpwActeD5oU4eNyd5o5OJcbjI0xcsoLOkI09tZ
GKHBWJH2hJAuXVwnTfIkEvJiZqOBYE9L+cAfHsB5MgOLOZ8xvL4+1BrXNrXJYTqXx4qE41vD8DTY
I9VpSMd7x8vTTWqoEy1BMbKVW+0ckj8IG5lTSk7oV4B+0kTqAx98tl+o8QHf6ueCDlz/w6jVNgHo
9GBnzXjNe9UhN2uMQmfSVjjYTXwwBzB+28mGiKK9q3r3s69zuIXs+KMX3r9h6mPf6ov3lmTtLnWh
gM7J1O5JgZjXdqjUNs9ljlJqVgS07kdIkaYiMKb8SGwoj7lyfAmGDKx81qmsY5BBYPKfwHwCggjQ
NwsANDgLjQFPofqA7v8NlGYdSKAWNmmO/yoHfm1ljhW6AMEWxLOvwWOAmV9dozp3Tm1O9BYVACOs
VJFuktiMcM8dAeMxN8JGIl/YKtwmzLsoCTxdPWaR2Pa2dsAscwk0T3gRSAYefUTK6dDKgCiqJl6A
AKSzLVH0nL+Tv3Ws/iTT8FpYEg9zOspa3EQefYX/DEMOrHV8Zjzos84kN9W/uC0cn4Pc6tfCeYRB
6o+nUA3JkRgvOH8fbXmPgM9bqpFpL6I8DqreRFxaJ1wfOv4t4nmBYbTSEBbdBytm/yowG8bCPICc
94AoZQVYx3QNBM+jN6g31XcVcNPxuAFpFSfztHiBP+ici1qHY9wfCHX+tKm4t2GnZF1mwPsKvUhT
t3AJZMabkyMVwVOxecAxErLbkojQqke6dfMEMibvOY+7NoSUWQaJ1d32uHMkl1uTz9Aa8xMW31LD
uzI7WMtE7W7MCa7y3Cl8IlsoRhLy3KftCa2oydcKz9vlxmPRjeYRgobet0sAPQw6eRtLqjow5ZmP
KIwtMg7FIcvh388BfXty687wkdbH/IKa9T6uNMUSWXoBXNXVpmwQYhzHyFjjJSSHiYgQn2PHYmM7
BkyrnvxjF9PH0OIDiVY5/LCSnezU+zVWcm+CuuFHI+L+uM0+NbATG1BnjyBPvybueF+K6Bh3kA2l
RXFL8adsmNt5AU/GA+xOe1FND7FhXdl8+EVaSfyCRwDaOm1AFdCjtLuG6+KgRk4B2Oz7LRiL5lbq
lvu9bFzfQIb2Fs8Tpm99Zw2onETcMXdV0r1E6YBEdN3Tfd4Pe8PEoy46aLoA4dtqszHhgDJvmbJg
XO3ds9W7hzY7B/MHSbw+d5MEyH+RBCx3Ld9t9W2rwRgeNRYFR487RcHyBi7vmhPSBY4iCBVsTLUv
C+cFQ7HbTbWLuNvSCzsP3p8IklG/S+MmGIUR+wO36VFz+4omeR4A5AO8FXptb9nYApCjo6fSxqs1
Y6Se2zAHq1yyDbfBNaugIIfg7qRQ3g0L1g1PTkYOHtz60ukeuVED4ZT2B9cGXyfu49dIU5C8Jv48
Ev7gIRMSGXEAyKp4us0pyQKHsevCct5JQR9JXn5qI0ENMDvA6myjIIjVBz7sP3UBih3WOgy5gfcH
JqI30zUbkIVUs6e1crFmWMDg1gnfe2eWVNekyB8cFPMRTn1DkxqK4qT6gyjL1ges8jGbMErRr3X9
rheghFo2ZHDiUeR9tUUWcuzDuPRiFe2zm9v4COHuLzA53oD9an3RtrduB71J3+p/BTokgfDSvzqh
7rYY7dSvnBHpcSoCsmdI+KYm4ArULVLl8H2aSqPcdBoJkiX4CFD0lKj1G4Aj4zQGEGB3BXWyd2Qd
s/d9xKG+dfUhSpMrQaqXyatuzdjs/cwZ/2ad/mvY6s+ku0dmyjYkUhwlF390CpYkSRB8OER8Q6d4
REigdWcM+W+VFe+1E/9ujDPlyRx2Zdds4OP8VJO8QdDoqyz6JxALSwRu6RMiuJHqDnxBQCpiYDwi
ftSA2qb3TBEq5b5oAcMgUqKPLEXwZGLoMsT264V2Wb0lHGsF687sUklvYCFSGxS1010O5GCoBKBF
5+ytkdQqyFSDig5H19AAbhAQ7PdGERtDtXyNJyR/jlX7bFXAmdaASOxV094ixPvZMyGJiNCDsdxh
N5b8aJ2hzdCLHIDFElscSd4cN9rG3Hke4NTINEqPsryBF+6XRbGoyqpgQYM4wZBmJgDCMh58qVpk
lDagcKLnjYT1ARk+2iCBAzRlkETTraWbBwpc7hajBwjSdAK0ieefRgZVgwYVOmhixMWDzU0O2o0V
gLcWeHbIhPRTrCWQLWZ607bcOCUDds60gjstZhXOIby8azRCJjOCGGyQAk9EmNg+i+SQ4mfaobh3
I+Ztuyahm8STxd5So/J16Xxgi361SHHnpgYPB429OEHqFy31axdNz0mPbCAAOqLQVfR+QpcdVKrs
jgz1xwjW8a4iVXkN8uAY9G7vnliCRnFaI8fdTQd+V+St3CucJxAVa5l3WSsQD8Kr+kiHyAOkt73G
ambCywkoajw8wOvzbCOr42gwXYNcX9pHjokaxlZbhKiP28DNFCPwd85LxPkw+HlOzJOZtPFdCxzz
AXKR8S4dBPXdukViRN6P97kXdQ+FmTI/Q3HzMAHR9AHgxr7sdHeVCGhXcPxT2w66kr+la3sC7Ehh
g9qS9kE1yeqDAvMDpalqr42uG5GZ3qMYEmfkth4MBJKq2Ht1iPGijGG6cyLFEAvoQHlq9tV4sJIR
e6lTv/SAwppuP25LnXlboSm9qRC6uU01nhwFBeQKafPtJgLofVt1PQ0SzRA2SwqFQ6VjhpOHZYFr
fY9kYRGktHvRFbBROPSMByoqLxyNlOwTCXxxCf7bRqB47COlKQ0qnJJ1Le1rUjKyHxT/C0kI27T9
9LtNB+ZLDyB42XRxYEnSb6FXfXbMWmAg1dHWiZx0YzcmP/9RCB42BueQACgCvKlZBmA4Y1fgEu6B
hiDFNG3lsUoabwtakwRyMGZhVMVZADhPFI4uYzsxjNgDlYO5XCOosTMMIL8SgiA9oyLvNWp7Vw5V
ZmAb4M+BfJ1flc5AnhkQ63sbAIMgZ4TdoBWe+rFrJmFDef67yD0oE7K2r19JwxAuaEPS29TK+1dK
HHFa2xnxJUD+5VbZ+E0GVJ0X9bjnAph5iSCowEkLAQWdHW2Bh50CAFF0ELn532RoaBCXNtDK3PkD
LCQA8cA8buCAJp9WaVq3tpt9ZAiYAedttPBdhWEHbkfbdlgUlbNpUkDFkalb4wirofsiItuLNMpC
r9LvkHCUwdCO+tDl7pm/rmiox9wIbIiqwMsUzbUngCzk1C72euxt3xPT4GcwtfsqGpG0YxvNRhUt
CUDUxhptsnZDK0dsp657Y156XxcV+FMYXQFcrfjWwrEcwCCMicQefru90YTxpO9afPn4hZR3doMZ
gAUKYjGgo6JOPkp0L7G9FgVYq5BCpaJ5zEx82sSV0W14NaQggCFcsfPaByd1q+tYj9iMKPuwz5Hd
hnT1GWqRbGSOg8lQD4gUjow3s2g/Rg9/saPsJyIUyHwCXscEsmVg0lCSz2OuQwbYY5iq6G+VcAuH
bxf//5yM2w7q+S3ALxXgDrh2knW/4Dqqgq6L/xWqZ1vcCiqMLD+ADGZspERmQNYYAJjmHbkX2ZgB
loejbEFBH3MVl4D7mCmyCIQGtRfMBR9/UgcEkxb3XjTEfg3oDoYrvG/jJNJgMnhz2zpDGnIso9c6
qs2AeUDOVviwB7ekYcC8WaCIU7u9w3IdAfI5XIP5B8GJA46KiJuXrhOR8lH6zDZNZZqgllFzW1Sg
jEIkuGGVYW1Tpf+VSMbBh2UiNy2kvT40mK84v7Q7xwOAGpAt7wZ49NLnzAZ4XxafdVnle/CXLD92
oD0AYOxRNwNEf7aJKOPEs98N19a3ChjUTTJhC2O4wdde5Y+NDU8cyMF16BIIbsoCfhKQDZPAzIeD
MSIDvAR0SIDRFeZW0vmmmHK8UHsI7UGqXeyVJXKkwXYlqqN3SYxtqYPbi1GsyS4+WqmGY7+3wDdz
U/nSeNH9MEWPlhh1MJTiyXXZb6fAtx9wxAO+BszqoZwoLjpAnMOaLPPTWv3x8qoKdG16WKlAgOa5
B/Ot0WC/9qzkTliGeawzBwzITOB7tzf+NT0Kzsk07qSLT/UhMa87icp4W7b/tNlfp2b+p7QiELZJ
FYfCcrpP9P+Ao8cT91sIV25qUAODChDCjWxlhbRwDELDNCWiLmK1AffbDowW8eAKJkJQ/4HAcqOE
bFVfd7el20R+PNL3HgSvEFywaoMEXDsozfg8iMSL2YFxhuRrZKghFZL97uM83aeAam9BxqJIZsBn
rDFpY4eQzuHasvozpnsC6DAjL9Sx+GsL2N2jjXzmveNIvkHW34iToASsPsahNHfs5LrQusExHxsY
wY61rYFgfy5Bk3MDrwXloCQt0kXrQmOUudF1hdLKO0rxsNhL5fEAcejRFTiG8d/J7NUTKWwdoAyH
zZzFCbQtutIgvRp0S/EYHwkiB8JMqw7JR0n6FncivcrMFsQ8I+Wnrm3HnRlN7EFEiBLNmQnMYJXV
/9qyTyHw1nYXAMxRHF1VphB4cjskncRrKc18zzuv3jW05xt4/dpdUqCWoeKiPvZZqk6gpqN+Nlau
tU967QUEXI+jSLrS81WX1Y2vJI9rpHZHEwlGb7DvL5e4FloAc4H0mI/WOejBPHHWHWVWHlyQHhGu
0RwGi31evsZCfXuulK4kAhRGjPnjaOMk3CjxkIPQ/bPfPt/XlyprPZ7dUSMQ/tVgvTQtmDkJLUl4
+ccXSrhzlXQDLjc+0BrvSDUa2B7hHYwCSY7N1elW/v6lS8zqi43iMXVIaR6B7sAhX2vUjpT1hor6
Dy9wLmx+eUBAvFcZ+GHucezdcpuxTuyJU4pnlIiqFV/1wvt1Z5ewSZHbFT4ZT3ZrvKeEfkjGV356
oU/szLo7BfYMC7F25hGr+bPIq9sJoIlsqt+J5VxP9fT38oteaA3PPWEKSFCJM5t79NBqGxI40d4j
cx/jHEbxJTKaa+yspdk2q5zHmYPMgEqRI6UVWOofXaGPFUHxahQrQ3bhCnNRthOb+Ks7VPXMWoai
sbeF8ZeTYp+JZGVALV3h/Ay/DKgC+QJTVTTkFOevtH/XbrJjwCur1tr96GWwWbO5SaN2KorYOros
FZtoqpOwnrJ/TmQ+QYR5NBQWEZQ/1qTIC0NsLrseizxLmEQTJR6i8tQwvuvtIgQ1FN//2gT4r7VX
ntzSldj/f3IeHK4cIi8CzCUw5JADAGVPHZxsUADfVH0vbhpnXFsYl17TbGHJZV0CzsBQkEM6l98r
eN4kbZ54hoAzVw8r3fulW5pNfdg0qQdwZ3REYaeETBTBXzudoKShutDs1pTxS1eZrQKRVtJATEl9
srN/TfI2OHdcPuGcNqzBv85v4JuOFps1eaMaK3AujQIZo8jKcNCzQNU993smVzrtSxeYTXxz9Foo
Vhk5ajhv0I6IXqRrA2MH+8LlSbPwiOaabVZWTepR9KkEiDio/1eg1JSopzWnKRMn3cuVBXnhRuYC
7tKY+kHnEznCO4nOztA9TEQc0FAug8s3srCZzLPyKA57hTNAeZ4Tozr0XJw7fCj1XP71pcd0ni1f
Fq9YofqOz3TzqO3YJwxsC/HWwV6b9O+I/1xZg5ee0fnfv1ykLj0E5JVIp5aRugWe9w3fCLHvTM7K
mW3p92dT20N6DmOAeZ/wsXk8N5jcc70PJOXLz2jp52dzuiMZJf1E0GYdkFOgbLSB4rC3ppUXvNDF
nWumkfMV5TWd+JEhQWELLdZwTKeuDxrUqIJSjbcuUnBSfOP5lS7zw+V7WnrvswmOQ7qKIo1YKE89
VhCRxk7IsPKOGWLXANG/fJGlBzeb5HTsEfZSQzA3oSwkUDyv67/nnO7Lv/69cdZz5+LoNla9mwMv
dkS41qEqnF3ZG0HhOL9KJq/MhgeO8DYiyXyjFL+HYdqxQm4H/Xn58ufB9c0SOZdNe33s6Hq0yVGw
5kT7+An9mDXx7cJeZZ3f2pcJo9tJ5ajI82OStc/aLnYokx6QeYbO88qYXnj/c0+7x3hXI9YAekMk
zeAzDToJis6MwcxD1aIxgXJJs/Kelm5mNvtT1ADkKJF6ZNrt1iQIIuFdwN1/EbJVLr+KpSucX9GX
x9UDtA12ly1O3M22ApjGFjtuAR1xHT9evsLCSLZmSwDAzWltEs88ZlEvUTKAS7HAauBPlKxZzZcu
Qec3gWO9RmoNOPEs31Ca3lcjQ27tuCbRXbrAbMoXZhV3hVeTI8yDxzrXbxwBHlSu5dUu/fxsstuT
1Zd1f86tZ/ZVDpyxj/bOy6TZv8uvYGHEzimZFZj5JnrD7SnK0RF2pbepa/ZYtt5joqMETQ/xw2Vr
zif8P+rOLDluZEvTWynLd2RhHtrq1kMAiJkzJVF6gZEaMM+TA7vptfTG+gOVXUVFKhjd+dZm19Iu
xWAAcLgf93POP4QgTya077sDLZWDKKz9jI54kOTP7z/IGTlO61SfkGyNMnlRIilFncqNVA5WKU4G
SLgMSF7LG0sqP45T983qMTMlg0zQT9fs8CbWA0qdVIec6aEpq/v3b+eMxLWlLqvqzeqRGxkRd9Bq
+3Sw+60wopw2HjtRCU33YRi1+KpF3HyDXlu2TXsng+5kKiQHWv2FkpB2rzZWRxOhk/emCJRtBv3l
Bsl6C+MKkdx0QgZv0Wfi2khb6FQ91UGJos0NvMpq16SmhWEByt22yMN7J2/kbWBN5c1Iin7URcMS
Sw3iUmsGVxi+6r5Ti/Q4iAHbWYxkMYq0nQ94VeVuDzzHxwRs3MRhY1DtnABox0XntiPeNk1c0m8O
h1in9A7A2rLtdg8eQn9A4Gv02njqt5JpWx59EcNDeDBe693YHxIpJ9814SriM9jtnFDvXSfCwiEY
6+JDEY/NJ6z9rC00mAiyplmtDWUWngoAfukK2R4Am36NvtQlCNaZZXYqN6pikkuxsZIPFOkPSujs
nbxHEOKSZti5rz8JpflEA1VYAJtr+Qted4n8BaOI9yeaukSC3+yYp6KjUG0UKdO57X6vb6pjioVb
uzKO1jZ3Q7/YqjfpLrihI9Zcl2txld/0F3jZ5yLHSWR1yPvCJlHpnqaU7j06opnXy9XsR3YhaHqq
CwvWHpsLu9GZg8GpWKedmjTPHBzWxrZ+Jg94liTq+e+P4blHOQmyyO+bTmpYKrKbSXWfoQvKFqR3
bj+E41XdhLSow67/Z5veqfqm1uHZClwNkLtI5y80hnG6zZu0cCe7Dj+9/0DKq5L+32aFTbfk1/CD
7naosL32hwBH4oNUhcFRo5j80InQeJrHcD4UBKJdZ4T5x1iX9Y8FnbgXO7PiwMuFXsEvSfKsWzlG
2APJsUNvDM3gWGPq7NcRsC89r9ONhVzMoXdS2RvbKNzI1oyJsJAD+zh0zQTjKGyrWzOm4p50df01
USYgS5I8jDsR2LEvW+B6RlkSx6SbJMi6jbYOsae8VQSCuVOfW7dzb8hfCiAcNHcB0qWUs2i9G1DW
P0el09x2VUxAqsvxIxHfklZTU9qf8LeyQcEIeTPPIy5VaI8323AME0ymbCf39VYV1xgbVNuIuvxz
FMj9Q5tEzqGQ6+h2SjA/GHPaB0KnsJFhFnyDKpgNJD4e+K6J6r/aBC6wW2yT5IJ2UNWnFhK1SbrJ
a2Aa0dQ8F2HV3mG8pvhWaVfPOA3VfpDg/9rOSoxafhdsijJ1bnF5lA4CtcJtabT6rh+0ymW8WzeT
lXQtuln/BB4yfHacwt4hdGZ5AJP0Fe40wbodYhxXx6ChjyrjR6hFpafY5rgOYyVxTVynseSAiVs2
mJuqic77HFUn8Ud1nvwACqSnWhVGZEGVPdC7yN3JkCM3NK2cC0vJrk/oNAQlkIQhV+MPeHeWPg0k
9daJLdBugbA96AOKn0lV5Wvy8JTgjbDRSq30BI7M6yIy21tZ5Mk+EVFyMyq549thlntBkNaenfRf
Rnvs2MwCAJZwtL/ZTZk9dWlQf6vksfarbOo1oHP4lLy/Ln4bh1kVJwfOaWyGIEzr4dB2xx41kQI9
rvofqsA4p1VkLVJtqDHdcJi6r0K5s8XHf3bXJ0dMWt7apExFdgCeG24j0AseTVr5Bb1e5VLa99vw
ysichMASjytF7Tidqfrn3sAybA4ujPnrAe83oei0VgxatW4nlM8OrY8Y527YQQvdawdzvMqIfB9s
D4eA1eC3u+F6ehAfhg/6CyZT1ffwRtoF/scLg/jbeoBNJvZrQBwXq2tVyjqUm49q8l0uVU+qHsIB
bAAukYr8NPX/iKzApZZt5s3RTwnDtMhwLzkImpYZDH7wNvCxL4krn6EWYw356/cnWeNYmWExoFpf
46toy08i7PNrdK5MDy9hTLWnRIMJiZdKFtWTVwaB5BX9DDBXjPMHoSS407dleqHq+Nvtk+ddVtub
5+0zAzCsonUHTIxWTXmHWA9qXvMqzh4571+YRucucrKhjarRKgZtzkOLr2EmveS4gIDhXo3xC0vu
wkHg93xLHuUkQHRVqAa2KrWHATPdHV7K7WaycddMwDlslBljcWVa3LMUXb4GeQ7aM+417/1lfu4J
Tw5UyTA0XZCDnWia4lrJgSiPiyXn3IBPMJVwn5vlhSudWeyndWg7tCdEWAiDA/qAQbF01r//s2c4
DSNRM2mBRBjRylRcWUqWus4cA66z0sZNmaB+MrfZhZTvTDQ/LUZjERdTq0I4tYEHcReWA/aRs6oe
+riy/0kh13ZO69B5UnRTHaCEPBU4rdUzOAGnbaSb2ijytRmCBlCj3Pxnr+W0Jj1qmtbUlTMcgF/E
x0CYEnnj2F6Y2+dG6yRqpBncxGJAvF9p0BaeQIXUJhZQBgig99/9uQss//4mDEz2FKKWKpy9rd51
2ofOepK0h/e/+szSONUViTTkj7K5QLrWGb0w+dENP8bqTlOlFd4bFwLMmUWhnyz9GtaPYcroI1tT
1rp90+S7UI2jC09wbnBOFncjafjhIix/qM1iAc7jLNOvOFVduPkzu9upoRbQUagWLTffpH27qrrh
3kninWmqWy2VS1zeWmsVNthjF+WlhGzZOH+zresnS12qm9qSRDQcTHZwfC18sASzH9+ktf/+Sz/z
Qk4L0XhojRUau8h45/Kqg+KlJN/e/+Yzt35aZGYt55wEiX+RLB/g/mziuN6i0dZtJtQQvEQ29/Uo
LvDYzrz506rzGM0Sh2nmbqGWXj3dUQigVHPhSc6dBU4rzo2MK2ZXGv0hDELh5hLUBzt2umOhte2O
8zeOlnWC7WqMVWLDaf9G1nptDaq8htefDb5sl8Zj7eiX6q2/N89CHf0kCliYsJJZOu3B6PNiFVnz
HgHmrc4RCORs8k3Ezrp0HFfK83WU6ZvBcmZoPFJ7YSGcG+1lMr0JQqqqQgrQlnOs/WBKqDC/oIv5
/qw599UnAQK/ciNzMia8U32ux10JvtK+ICK2xODfrKVXed83d23qxTQFlC3poOJxAqZMj7/WBlh4
MXjv3/zy/L+5wmmdt5ctQ4vtytnnzW0FQjwEIPb+N58ZltO6rsrEwxoV9JI5g5jQsZCGy/gyt+aF
LfjMYj2t67YgTkWhLFkVNT93BK0NxSbeYKd7i9+kgsvn+FxZ0o/3n+b3khGgYU+2ySQN20ntOIUF
JmAsWcz9NR2Dyh/UtNirlBOOQHgxo7Vg7MkTdr4jAMN1IhfCJTPuV5pmjp9Se5YPgg190xmdeiPC
fLowGmdmymmhsu4HzHacBCTfYPTHQo18CY0Lv1KhuGmzduEqZ8ZcXraZN/OxsbtclXoJjwMvLSj/
etZVgq5U4ZWXdIbPzEd5ufKbK8CdqctQIinEvfs6Rio9ki9BUs7cvHoSAjR8YTtZ5qBjRffI3UO9
TL2edEQLb2y7QW/h0qZ75hlOK6+tKstzIxglPds3owf+/P05eEZGzXn99zeDo3cT3k0dX9y7rV/t
0vvwAKTUw5B2jUfmyvTGdbmDfv2oH+1Ds4Hx5V248hLLfhcmTkoNOTJYgRA0aKKjdmNvup2xrtYk
6oiJXMdXGMmsORXdjkfwPr56iPaB7zyWFwrKsCnPXP3kSJGSaRFfo+wQRrWMBx5kASydO3WVpEM/
YLSh2I+RCX1HFTUlo6F1IK5ALZKuExNpegcvVdMFiIL3VZTWx7yMLQ0vTwl4dNqh9usFlTTtB37e
A/OBGGGPzuCpuRR8MxQoMn3TqdAVc9oSsWnjrtkZG5HBK4npwnm55VRuntSyPyuKQ7JLr6OoHRkP
7cCGJyAVt9T4rR9aEU2HZqi0p8mmg6BrmX4b6lZ0MDQIfkk4aKtscqI7WdVrvw0bfVxIkPa20YX0
AeGBflebSrSGLmV4FNUzHC+L6McMOilcxdKUb6LEAC0xpTFWqCVch1nuUmjXsKtypYl2diLg0mKw
Ot6mhiY9B1JjHVVoXtCf8tBji+w+zm2R+6NtJt/iQpfoUhfDh14YwzWFunCVtPrijIZ6DDTg9MFu
kbxIi6FDlyXsaGhht+1VZpN41piVW8XWHfDJVXeU9Dmo/BCn+Q1F9OG+LqXAV+vSvOkZtiuZDQLx
m0i913FHOGj9JNMSF3H2NAWZs6JKlMIlUqRN0mawtnI5hFHbqQdZYH+K1IaziyUIYnVuAHooul73
sZhstdWcN8GnqA8xDaih6Gwhp0KJonCMLF5lT8IP8nK8klQtfaxAfuO4l2UZ1j/1pyChBlxVnfMi
45AOLivTQTUN8wDbY5TG9fur6owMMlZ/vwa7mnszGidPDpqiteNqosCeekwubiU2w+KhlQ0qJ2MX
aYY/yLPxnGvOvmswkZ27+FOONQvi4eELLpRKu3KK6RHm+LjtM7jsit2JC/nbmXB22piwxpBZ2QYk
QGDH1Pap7h7ef/4zJ4TXYXkTzoxQQKwaSw3DPSYmHjQvbUx3Nm6tC7Cbcxc4Gd9SQ59obBttrztU
SRPItN0KW5UJIq+uXVIdO3eRk4OBVeVzEc30l5PmLo4fIEOtpPL+/RE6k9++moW+GaGIcbHoECcg
Xo4CCBSMQvjp0hbUxSaZLgkUvdZ3fhPdX5OIt5eRLBEjq0EajQHKI4SR+FgFubKriItb26mRhtMU
6pa9raj7uC9UUHetA3JNEd6kN1jWIwDpJmnQ3QxN0iAQAPsqDIN8I0sV4N9Zltypzsy1UkuzW+VT
+RjFuoRIwhjvuii01lVst5uhcTr4ggacRJPjYu/E9hr5GzhRyJGvihF3bxX39E06ZMVVrMfdXUu6
dqgC3F6DWoe+DsftWrNqY58og+0Rocdry2il9aTWqAjgxOljRANVWbZlejCa8DmepR7arZewMecm
w0kukMBEwn8rc/aRbX2TpWaRCvgwOcbL+/Ph3FI8qRb0BbaHkqDYied1Hn1Up6/vf++52z7Z3jMI
cUME2OFgjY5nh90G1Q8/qKML6/DM/v1aVX0zv6wJRaFcML9ME7r9ELhKo3nIt65rub8US5db/fsc
tk/zy5DWXaNPXXSoqn6bQ1/NWgB21OA6vFW1xLpOcmeTTbss/BGq3YXz8Dk1a215UW+ebOqaNGrE
FNEhNCH1mjuZyiw9EvTysYmmaWZX7caOgDxYN1R3bt9/XWeSEfsUICX3ddqUKcYYwgLt6Sp5pAQE
hUmRvTKSakzFjZpWJZRdhC/mhsI/VKbPoaOM3+AUtZM7woUdtrEsjfuyU6TP2hQOnV8P5nhtx0L8
nFb//lX8j/B7eftz+Nv//A9+/lpWE0UDVF5+/fE/H8uc//3H8jf/9ZmTj2y+l9fP+ff29EO//A3f
+9d1vefu+Zcf/IL8a7rrvzfT/fe2z7rX7+cOl0/+3/7y376/fsvjVH3/1x9fSyLL8m1hXBZ//PWr
3bd//aEuofjf337/X79cHuBffzzERfhc9c3f/uT7c9v96w9F1v+EegnqxaQbiAsaC2X8/vM32p+G
oxiySScKwpjN9Kb01kX80Z+6ZfNhByNzRbdtmbnWlv3PXykQURR+xX9NVdWUP/7Prf3ycv77Zf1b
0ee3JXic9l9/6K8ggP9eQ9wW6M7l4g72KKahv9Zw3szqPI2NOm6kYoM/53WgGe5CyXfaaNpUg+SX
VprBfXPqtQktD5lmHa1mu3qwy/nQwjljL1nNmrGtJcMVbeGW2uIolx3b0MC8Ab2FLtPXdgDxPWzM
rVlmPwoJ5R5RGy4qO54kAm2FqMw6sUBGD2Z2LC19O8NRAKsrw5st3KS2bLiLxsaRDRc9Hbc1uFSc
GytHQmliXgPNhzKX+uhr7fLmIYU0mVb5F1vA/0fZ1sWHt0Yrwdg6OIy0zYtlm9eTZMduhcJdHg60
r78mpi2tUiN3kc1yp7jCAyMN14ZjsifdN9SytUUitzC2SQawz+q95VaXm6lrc50Fkj8b3dUAP7m1
0Tgwcp+Y5RqhZ8zgt9jZprxwY0Glq9DvDKNCPaZ8KBw4obiSoHGCwPGIHgHfJfVILrXZl6Eyt7X8
bFu5XyAGkjrKXRgMV+b00tWofEqZX+DQUcTXwGFgsH+YYpy57kkXPTuHbtrdo09hTKYrVGsnm7mL
SPVW6PeaEWANvK2V+aBGwaOcasWmbjiHSYOe7abIXhmCGoZjF6h46dvl7dr9LZTgTRnoWwTVvYTs
YW562yunWF8VavcUN9MKIiTaAANaKWP1ue1fSvklZaQkJTvKoDYi7V52ctdEt4u7XO5cxo1qUemQ
8J/SJX1rJOXt0BW303S//NPyapY/nAZ9E8o6jcrMX25GQvfGbs1dV4ffzMSAcNw+LZ8fpPCq1qWn
VMpdFOuvItplUlKTqvFOEbzzbTaJTlr4EEqxItPwuUlT1bfTOHgYFLixfJ/190V5LzP3lhcxicBf
JgTQzrVhSW7xCI5vo8nqxqR2mxCOl3Wi6r0HRm1t9eZaZzqAS9pYOmpPePEwY/pFpUMwh3PQeeOK
SLCu4c+LREWMi5+dndmQdYKhK4yNBIpOGTLfbFVY2qxB5juedhBguUbDDFsgQsBXMWOyKsBJwz1H
JRex1G0p8ttOMa+LZLiq++KLPufHNjC3IAUflTg6THXn6dbBSfrXOZHW4bocmROW+Fjbqb/MD6hJ
VzQkFGZ83+V+38V+0wQbMD9wr3jzEX9iAc2dSmkvS9kmh/dfGOba7PIj9nka2mPiisC1jvVh1QXC
z2yetbCuu9TYGA1vhad0ggBhMXu9vLXljcZd4NeqthmlAkmLAsya5E8qAlWsmKrvveU9OOh5WZns
DcIfCBqLFwFt9XWp5EcnknxRResJlSxNYW2Hq57F0avL/MGryC4eBtA+PXo8DfRl08x9RZe+5s6S
d1SGW+qSz9qvS5Y22qzL3OHHkppe2t9rU+/NZXQIMIWKwuspHXa5lR/REtkler2OFWoT9tzLbmxa
JYvBHOFRTw49I5ysUgTg88T6EvRVvxG5cUzaLZH5WxsM0ZqAfIQrfgzzcsIjpQQxF0TYpuTmvuBv
sE8xIdXQ4I564J1qFnsYGRbM0maNyMy8qlpwomUfrRW1vE5GG/PgCD0EZyrxtEA3xePMJSlF7QZV
hQJO0K0AzW3VenwZZm1XKchXvH42UGIQN2H8GBfpbaSn0UZ2kHBTx+mqVZ37IkfeyEb6wjNA7boh
quWl0pge0dA1pqlwuwCqhoMVyoh+1mqw9Fta5TkMM3U7tKiOKGiIoKZj+XmFxioaFDglxnjfLg/5
ep+dAbMHCGvUoz+S1YhF5CYKD0PxwyxoG2SSepUpY7yVjOgKebLPmp2jdxO106o1TLTPDLabvt/b
ZlWtndn07K4rNqoUO17cRJ/RQ9wkUhmv6zH4MQ4gubCrkTYxUiYDtsgrmD8vWSvTBwlJtNiIcChF
SN+ZiMBSP39V5s70izn8NA3saeC7vRHuoR/bRe2jQOfZwsEaQPeqSN/S8nSzJl5Df/2KvsQu11J3
LoIn9OD8MhdHObY8K88YkgPeADuUu1ZvThx/betvt/GTTstfu7hqG4puyoBBTquFUmxglqyP5SaQ
rPVUE3KJIFaZs5kQKgr1LpuQmBleQn3wAivwJUe5dAvGr4nKz3vQDJ0KN1oNsrEcZ96ej7XcHKys
T8sNYnMb4PD7KhgHt6/sdQT7/XU/Zv/Kgue0+rbso6K11nOil+D1UMTXkmfdUD4muXonVaW2kiLx
cczuqjFUVoYxRq7WojzglN/VjWQidmgo2k07q94SoFm2VlLfWvnKwtUcW1PrOu71zXKRRKXclD8O
MoIKnBay1bK1LEExnKX9wEYwT5m/hPJloPRZ8pVW38hV8QBk+9HQX/KqduVPCHLsIqKtYN7rurkr
rMadwh3c+y8jUQnR30XuZ6UT6CrVXM+YMRZKeKiG8JCMgd8IHdVnc2tnubv8bKXhQbafY2z7EmJg
Iu4bDNXQnYdnWKxiDD6H7GWkAtX0L6HG9ocfbMkhz0SoblTux+XQxXZg5epq+Q7dNDZBkB1HW1lV
I/J2dvpDqvDsW44KirSnKBIK89ppx+uaWZvNvpH2R5LLrQA1scIG87pw2IRyyW/T7AeZ8+xo227S
cQPmDCY2nCR2iiJPVx2Q7d4waPXqs+dM1uPYMbXs5Ecc4p8Qq7obBthezPPH5SBFFYChUTk1shvH
uR8agb88SsPpoM/8gPi9jJTB+Q+GIqVUzzKLlzbPcb0tPpfG7Ov6CzWCa8k21iGWCO8vml8LLT/n
q6mYsmkqLFgm7q/zFQnCNsuNqdygoi6vCkel6hdVBPTM53aA2L28f72T/uzPC1pwWbgWjg2WcVLa
llugKuFso0JZWtd93B6iFCMpW9+OUvpF1rU7fUb2K228kG1j2fyKVNpMbGecku/ev5dXwN3psd+S
bVuzdNVR8TH89eGdNtTxgTHLjRhQ2lqOG5xE4ajdjh2OoH2ICSJbos0pwdxLVLoibHLTo6x1H3U1
PyYqqi2mjVDeXYuKCc6ATvltKjjzjtDs2F6XWRl9bQxtg6gizaN0E4wwYyxox/ZOKPo1Bem9rX3q
FH3b4Ddbd8hBq7Z2FZqZy7KTkHYzOVQh7bSim+uio+3js7VpX40H3QYV7QLMtInlL3MEEZ4H2prL
4TkMCvQrjNfT9vtD9oo1OB0yx1AtUjaLo8wrWe5NplQoKpUTuSw3y7EORPAhgVwxhmIFCH41VJ+Y
1mP2MmvhelmIwaYPn+QIw3QYFHLAamxeWOgW0GNhBq/HOZHo2yUu96HEAZVTnqqvhe0OSb6h8qoL
r58aX0Tz9diObhXq3nLhVLKuVQ2lUFvfYJzkXXjI3y0Kh8TGpG3qaNop2Gl0QjnVezYSXsKScYhJ
35h4V5XdkuwQ3sZinVXoQ5Ka9fQPIic/qMaLnZKkRC/U3YrbROm8MbiXmwzZEg5TgqXO5Hp9hdX9
8sqWDCpLkURCQXsK9ihcrmXjStXbnbCN3fLbCJuKqdI37z/da2f0b6/Q1GTHYZtSrNcay5tXqFUS
aGxDMOuT7AVwnTHpO9uQ/bjp61UYmTuYOYsd9Moi0SL+Mbd64zs6PDd6Tl6QENInyUcBxlOB2Axa
dqyZoEvQXrQ159E6VPXFSu0SFv5+06bB3mpasnwqKa9ltWY2YctNE/eXFE9IiO5gnTbm+nYJW1NB
i5YO1ax4gYTyoZUeNaXwZceiQEoQza5HPd5JukXm8dTjUCl688pG3PIl/hAENWuFjZhMK9HZgNp7
lHxQ4jJfc3mEzq+gDHws2TWnWVkNDtGo8M2ORW2SgNJtjpAAKjgiocnjprG17pikocK/lcZ6Ktun
ZTVeeI2/1v1+BlJYqbps6Rx47FMeSIawe6rlWblZRmFJB5ZjucpbMBRofUSPLnXxVeFAP46G2zQ0
DzOk/pbjAI8ol5/H5MMSrWzYI6irIcV3caYtxd+/vTTLtHVNw19POTVLMGgoNZPCLVYCcVnSEXYF
lxFf0sIlB60YxSUHmkR2TOLi5zmNnFMzDkJ8qXmFr+UAgzDIji1RxSNJQhvKNzF+en84TyqLy3Dq
MiUgy7QUQ5MN+eTgNjNyaGeyKrToMHfaPdp1fs4btRoSLTZ7mkKU0Uc3xtvOltCcLVbgVK6Wgkba
Xetj6oHNu7A5/2az5KZ4u5qjcG/qKXd7rNVAmhqDWc+Ziwd3l5HLLclHtpF+AwQO8m1m6xI4j3NV
3pp1iM2QeQHPfEKe+Wtw3tzH8qLfhAw4NAIFEjbKdG7cOW9d3TY2IRJvkn3P+xzByZfJ1+UEWZic
4TjuLBPRlsxte5cOra8hGAyJ1l3mWx/3XjN/KdNj3ip8/iYWV8zlvdW+iHH0umlfmUhs9Z6dUoCh
mlx3Eepr1nXQ5P6yBJeHHZjSAweG3ug/vk6Ev0qov1QH/6ss+w9Kt1fxV6Tgyh/d/w+12wWKdL52
+/g8ITjcdv/rf/5a8V3+6mf51jL+ZFFQh6UQa+qyuWwpP8u3pvUnYFzKLbauaERlh3zor/Ktrvwp
64ZsO5aqmHgTLav/r/KtZv7JMgMbYFLdJXpRDv5/KN9SC/416zIdIgxHEkMj7SDUGKd6QoFaw7hK
hMKB0VGIb2bwiStbwMisIFDWgTwXWMBbxuQhTtkNa80IpY0g6/mKTzlgHiS073qImhsSWuujE83h
gxzVBCs10abbyIjsta7G4V0XqNFRHjOc4lOH9Jw0oFG8pEyS3jdFV3wEd5jEbJy52PZjpWVuFA2I
i+kmXKY8al5MqJoQV0ONwoVuP4tMJeWfu8ZAxVqvA850htHhb5KPuKcrMgUaowP9PHSBduhTJ5xX
dTbZ+ZaehAj9uR7L7VjkVuu1ap/f6R2g1sai9FyNQXiVRMgkRqNB/ScwRHcvSfYoKIT083DVK3X0
tVDl7BN6NezmHQWgRMkwNBjprez0LjSqlZ1XROVyNse9CNJB8SrdsD5I49A+6dmoJus0m6vWTQu1
Ry8Rd1YSwKlNKLj2mNZgl+Q2k0rtKrdGnJJKU7dXgYPqE/DrcVM1k7RNyzS5nWzy5aAP47WTieiT
gordykYo1W+1Tr4Jkf8E8jo38scqstLrCm3ajeihiMm9ZXxIw15shNGbG9EJgRNWCj+LX3+Lp7jc
JJGGIMRYSv0LLDrpM8q+yiHPFdRt9VggyWeHRzqpi/A9OEANPMWHrnSGjTZoZobcipzuaKnboJrG
8JOtyigYG52S3DNDBreSQnrfugjhQRSVhXhilocwaSitUluL22dNMX6g/I0WbZE2W3Ra1W2VFck6
B33s9VZe3KQ6ZT0DAb4vIQ7mN4Uo1Gssu8DISrm+boVu4aRdgpCWmF5eptTV11TvrLuWFuOPvHSM
1C2kyLpT0dtgnqkxxQ6gfF4FwfCYjrWoAfCG1hcr7WbKUwEMDgv8ZrTSjG72NS3I163aRbt8BE+C
mmhwbMKq9FJZDnf0vjNU9yXa0RAGP3Z6nP0wwy6qvVIdaEPAAvw6IqPfoFg4T7dVJKkhwFuEMlHB
5+yTDyL5UpvCfpGi3L6zUU1Zm5JZ3phowN5Euk5Ko7QVHVIF6M+hTpTmasxV9JISQ5tcUC/6MRn5
f1JldlcZJfAvcYzE/KqLkvqrWsXiDugN6pih1Bp78pX6agA59aQ7/fjoZA06npJtPQvAHK4IM0Qe
JyVHY9CY0oOuJfMRv8jgW5REBiXAVrJ9oxPxYS4GLO8R3PpWi4YSS6bl+T5AvHUv1ejut8qYP2lx
G2/y3mq2QpAdamNi7KupKq8Ec+OAPh7WO4WF45xhcbiq7BgaV9Jo9lFKR/m+0qJPIqhpIWjCOjDR
uqsOGgoK8HnRH1i94hsFJFoEZSce2yhQv8K+7FEDlQWStzAHJUsVH7VJl3dGJ2v7Qk8bbVWLrDu2
WYK0O6ScajtQ4X7Q0wBtGTcp02+T1h8hUoqvTjaYxdUYOfKLhrrJF8tCM9IeyTfGTATHaFLMF0cH
wNAkCZX2Vh59NOvJySMwv4KOQlh/cVCRvWkCPf+MR3oJnCxiYgZTQ32/ExLk1H6c7M8iKRxfV1Ig
5U68qBepubhGS9Fxs4ACkMjn8ofllNXMaSGoXCcVRCoaYTayomaheVXZDBnEeDPcDF2dHnBiy3Yt
+LKD3CrqNrfUYodkmfaJoFL5yKPkm2aaxc2UUy4qOtm6xt1ZXTeUP/pVNORlgLJ7BNaodQLpoZYq
aR9NsrSFVl/vut7s15HI6jtBcfEJ22kKUh2609AFIvvgYD7nIyUef51xvDhiHuDstapWvaSRjNtW
h+nJTuesG2doHyivxT9MUc4fpaLvaZVHA+AOdbpyJDV4iNsxf05Mo4LDa4SobDZaz3/QwEOxMvW1
gg/RJkKxn2y31TCorT4qJrryfYItuw8wbvwg20OCtL85UaUqiqcRCc1NT6B4DDBQ8cC5qfQIkQTG
qVUC7WUUQsZpKl5sUhwrb3cUYqunclCdXWEM5l1d9wkFOqvJYLkqYidPQbHD6Clfq3Ecbrp21r5X
naF+sssIEeGpTtBRcIKN1Hao8xbWJ2AU1VqB8HyDB6xNNYB+Co/XytQXKxHXXHXEycUY4m6Vzm36
LMxYf4J/p4TI2BfVWsWxIXVlPdFj11JE+6lDQgRvCtyzk1XZNbIL5LisV2mSNj9Gs6e9lUSjhokE
u1UcUEDMNSu2fKOGlBRMdfE0VEr0yGDl+4EivMv+Ud+P3dxv67mTrmlWkQWpMy4JpcSGwrlCWweW
QB8AEQZpb4yNjUioHDYrM0LKusCSaj1Zdv1tcCAXsgfDJpSTAv8ROx5v1aHWqN3MwbRvYtHuOXAU
uxA425e0D7orMMRj7BoEP2/qSmWjGZL9OMkTZiZBB4YVQZ6dM+TJEb3doHGd9n9Td167kSvJun4i
DujNLVks71Qyre4bQlK36L3n0++vtAcz6joqFfa6O1jAYGFNN7OYzIyMjPhNDsIHj3DkW0MxxbPP
t9AbKtN8eFc4iX8pXqi+CCr6wHanl/K60yv9t4czyRGh6NZyqjygulSMvzoBRrskC9JhiMOGOspY
77pCNmbCJJBK96UgveSKUTi+JmRvUzZhAFvHFWRggEXUMwJXbr1snddpaDmFJuN8gg70rtZSBUq5
l25aRTb3aFAaT0k2SY9E4uohV86ax0Ur0tuoJm6jQ6iad00fjYITZL6gzVlUKVY90Rjc652KE47X
6AiEhF14V/h17YRaDdWPf3v0K1odCO+OSz2Jo3elTKyHqi7RvuxbY8kZJNKApHCxDoMk+Gl4MaTP
JJf7k2S0cN9z7Wx4oaUWGlTjUL6VaZjmDoJNKlLEou/9yI3J2kxGD8KW4gMzpzXJppbpPJmBGmzM
hpwF49B4XWiqssd6BjVtUxL09zFtWi41ni8gSU7t7S4cOnltxT6E3rQZnn0QDzyz9crFIBTYwfgi
qZLIcXcHrV45+i0+OoLaKJyBJICOOlrGrhqwutaTs6o09SADhxoklHFv8PKfuZhER8uI5A6nD6VZ
VFkyYBggSY4VebmD+QfBE2nq7B4RYfN3V4XjvJCpeZB9og88k+u8ccc+G1jlRvtD63LkbUdCsCvl
sgF8qyzXaWe5fVtgycIRQmeScghuC/Ky9rxwLylCeWx0qsQDB/tGSA3vmaypxrGhkF5LOnxzrayT
tZ4lFpgkyQfHq4j7NhenlzFRx9FO8xS2eRsjft1HYuCGkhfSG0Z/prLbuijuRaGOFwWVHhuyrrIf
lDE4aqWp0/4uxcNIE9j1oYo9yUFl/hmJ5amTFmOyotYsz6cQ84kWJep1X8vV2jIK/YBWnjiXc3+i
TSnKD5hrgDAQtZpk3YqWKRpOp8ww6hRbCql4EbqRoz8SRLeWDAMRIB7Y5I3nJIiZOQQh7TSi+7C3
sONyJE3wNpJ61jovjXBheR26cKYHxEHrxvdM7S3ZCYUk/00gVI5BoQj3yNpbDy0kqJ3fVf2hbCRj
kWhdY0P9qXu70kfpIW8mbJi0UusEar6acRRw472D+QrUovLj5wCwMNjEFrn+3vS9DWo2T4mPLOQ2
gfa2ysMxQOlHpMJ+EM+tL9GU/U2W5y2VsSiy8rsxT6bUJnNt6FdrOYYFZmApSLEn/nPoYTVuj5aV
wOscgZT31ZD+nsoa2GNLtoLEM4hi8mJRFR9odhoY5qjQC5JAOyT1SO8clTw1of2DTDkbtuke4wax
G0eaCglfg2Q6XwjywyCIBhJUurn2rS64y7sIQlhOskoKpFYrTyzknaUNgbpVuyjaSwESD3E3ZQvg
UPUzMHXlTQhFfZGzyFeSUDavQ5x6b1OXJ4hy9b7gL7SoqE6+NQUJZQgrI4oTN4t5mYTDE+XnEMRD
Eld7WoFkK3IvmbvIU7u3Tq70xp5Us6SU4bXCATWM5BWR+3GjTR2CG53lk6BWk+BtNTVLvJkE5miB
nL8u7zNxAIiiGr4uz6ZeixlaLZEVr31FiBy1LcUMfI0Urnst9Fu3znXlPmuDkUzLGh6DSDYfjHjk
hCyVFkpLG8rzLm6K+7KKJJTnpCpaVjhHPOllbABwU7jpNmfhA6Mh7LjGNBnPvt7pvmMYQfc0KUKL
ZPcUYaaRdPKmn0zyVZSSkL1GxSiXS+0PCU32qOIltEhSKVurE7vdKYCccpfRx/S3L7WUozPJO/RF
pD4JHOAH6OfkqlPaKk6QR9ayzqMQ/fuiUB5rND+SOfDZ8KFIJH3BGc752cn0wFGV7V0EoPheqCKt
slI1DHsstOq+TGDfZYUn/sjFzP9ZTYWwCzN9eMsAgvwOixKz2KHIQbcOvrxvUWA6SopB+3b0s0y1
0U0vN54WdD8VOQ4eJLPEaKTQkr08NsIqKRuIZKqqDaWjA3BIKE4VENdiUbCnaCcIMoqUHXI9mAGk
sZG5YQuBS0vb3J0Mc4TtnCQv2GaJS1Q92q3XeuI+1gtjow4iog1Dp427XKyEtdfW4iLJx3YvxGlx
J5YDnKkI6ymx9tBB8UqCNY52O0Ubqoe6KIvHUSpF7BmyKX2ZGg8DNEMpW1r7kTcXzQx3OYkDdGH6
Air+cWC08iw3qvJ+ktRp3plS/KiHpbfBFiPfhCVyUHLGUuktAc3TpJTPlTVPnnGxAsHQxeqwyWr4
+mziATJFkAFNqFM+uxKqblCUxj0eWD4NQCFsH+g86z8qBLQWLa/wpNHzXzY9pMqzCslMifzgxZsC
QdjlPRyRXeSHVo3fHGk6uvzPSTVmdETKCvMEijBMPjRMu+PDwJvSJyK+7hv9AUs8vdrR2JOVmce5
GuOrp9U66STLb1WkPSWFiOZ5gguXbIGEUDn0msoYNnWuRW9lCSGE1lcQbHSVSyMuDMU4bxOMG8DB
kspERfaeynUxH9S2fezTgnWfWOrPKiNRnKXtgE1dSYmeW3MUC7tM9gl6ct7gTMFty0lCNTh4pqCs
YhTJnUqksx0nYnHoei52XA0xtouTEUutsTDTd90YMKnyu+6RC1od203o1y63fgUwXF+vFItbM038
Yd2qNO5tvv/vOtONg+p5wcLDZ+wkNFbzMNWdAkaLVuiTGXWGRuAkxbGTNMjuTIvbeaCLzZ1Vp9lv
icL6LCWFek7aevihYXPhwlSLcRyIxu5oWLGyjKElv4CJxUglDNS7UiiluRb4wXoUDQUvJlOhy2tJ
9cPEURPZnZn7S6lItFUuSPVvrfH9V6035QQni0lzW70P1nnZVG+DGCTzTqiC9zLrwYt0DShHJwsN
UHCqUUOkb2rCjtznEk4WQZTM8ipT7lKoAy5JMESNoBDhpAxshLlPj/sRjR/QR4HR9xAHsQMAox40
dAjkzhRWBLZ4KdQSwRYFoVNlViR2lQHs3vSzX7g8179G5BK3eLZMOzGiVJaSKo2k03B6pkd0bWhP
ZZ7ybAZT/6TJIgACylmvY+AN25pd/1JwVm1ltYNOk3YBbTAcGMNtJETicSpRqBrQzOP/Eov+Polz
Iorf1eVKqIvhGGDBvlPKXh5ohaVnp7s2GM5/1lLuQ6uaJpAJ1VhQJAMcoFtC8QbctV61Exq7RohJ
r5li7tO0WX5gPSWmTYKDW+wUK+AoQFqHS4UjYc7GiWL6NFYPbK6MhZWoZukzj+/caMQdrEnrbA1f
P13wmYq9QAELxIk0UG3o2tfaDMJjqQhC4yikkL/lXMf9O+6Dvak1rAQzmaynCcLyY68M/QPmSMk7
5nQ4zFH6vcO8pzoZGtRNpRokB78N8ahnjbKy4ro5VWlF+03zUPlJIDwvolLJViliUHRPPWtuVL1+
H9TwqvGWbV8atZMXOZVGts9EKq57Sckdvx68PZ6QIoZ3k/YLhQCTcoyuTocW2v692A8iFKWWBrJa
yh2WRSJG8H1GcUtS01+6UkG4jTwZvppqnHeQIMBHhf6izWtV46aRR935jjnE43oQFCLTpMFYmOJW
nMEiwiNWxdTCJsSX2Nc0ONPRjxlkZFVixbcxf+QOEctqvlQmUzjEODcvaHYBr/UiwcmzQVqaqSrC
6RiNdZOMxbLs0BxEJaMaMNyRtB9DwN25o1h+KFV9OrXeeftV1pgtVNTVScdU03htkkbEwhCg6aru
Q/0FNpa/aSSNLeH7HRfTBpLdzEua/ldrIEU8A+ybtss6xEXU7S0NzWMkUEvXtCrmqU+lhUSTnbTS
Tw0gKP4YOiY54xzIZ0YQtorqSYN46lA7FzddLIRLqdU4fPxWcrykqpVZHJneHynB74zsY/R/xXFt
3qWwCWzJk/GwkLB8WUfqVMgY67X0yQOp/nAeCzc90QsfySBQYSB1kRXZkohp3CIeFcwprUYTfo5E
mpkvjziJZlYiOUojiG9yFGenjI/8s6B65J0quRDONoR+7c2I+9mdgeDlo55k3BmG0mh+WfhdHQQj
SXoasolyKE0BNAHRgaoS6LVZWErBHQid0tFEsdyOXpsRs+MW8XQUP3rfsYRqPCbUU9bmZKg7w6SV
l/rsMIE/5ajGIJ0ENSw3as5nV2LPeK4zkYynV30Kg2JYJE4eh+FKFbtmibqbyRUgEqlWmdm41/yu
eSnklGuYkAX5E8buMeCQjgqCLyvP0iBJmt3K2MyJDf3XEYnmlaSNAgVaP5eBd+cimnHAf8Ru1sV5
+Ju7zLATaBA8K1wVwIG2gfIux4r3R/CBTIRjo7pFiw3mQJkotjWYWhhsevTe9HQwT2S7ALTVQpG8
+YCyx7zV6/gEbWiY17okOpIel29cCKlwC/yUMpnGEzph+VzpDfU0UD94hECfU13LOnx4tc6ddM3b
i5JXAAv3s2Wb5sJcTFHIw4YMJpRYWT9UVQnuVYATcKjj7lej4HYrDl661mojjh10OegOF1ZyjMJ4
euBe21K7ABJHVZ8bn8iGEs8ynWRLWjpUVDKzaZnJkFoR4AMamWWxfuQiLMaurxjWWx/i4xQgJPiY
jYI4F0pRePc7LQWRAvvRQPJv4Q+qssowH8LSCLdIO6VIGTk4DJou7ZNuXbTA5JuotchZOk3biqPQ
rDWR4kkuhVg9qhKbi1s/hUwR/ZgCATiSibGZR5UqPldW4dH+iLKfSlHWm/PixKY5GXcm7rMHah/m
wzCI4ikw2/ZujGRphzVmtM7bsLtvqaVgZSwYJcByjppyjmGUfqcE3G6xrfA1p1Yx27H9sFJOsVJK
s0D21Jc8x9wygdnyqKutxelCjRnTYFzjBLHd9GOvkkTqrbxRC9mbdWi9Y3RXcDqXQei/ToFE8SBE
FwEcvdV4MzRZ9LtkSsbDOOjKi+GnkhslKWBQxSuMk9TKmQ+d3NdWDTCfo+rH6bFszGLXj0m+w3+S
iDEl8bRSu8bAxwzxqyomq+In6I91Xae/WkHDpgndQwovBmIzs6zK5MeBY8PVoNE6IBvid38c9S0l
l84BnKY9hr2Cu3ZfIM+o5sW5b1PMEBQAb+c31Volndnn7VTtlKSfZrkZxkdKVNmx88f+j1zL00OJ
QqdjxJ4yzQyly/G7rYq5qJekIr6cCK6masUsjPP6lEYI7A+CXzrNpKWuTLV2pQlFiYvsoIobLaPS
bkeT5W3gMxeLIYjNY1E38qqhCrlJ1C7Z6F0zIuOOpUahFcMq8g1yyWrMfwZaJf+iixfvuw6BlX4M
IqzWy/gxghy67L1a3YaFH0RohnjCD3Xs5Gf+GmxkFeg7uDHMvlUDx1qhUpBuM/PwJ/ZsyX7iK2yy
zvcODarIbjYW0zYtelhaldA+jHUuLLD6AD6QdPmRcibuagYSLCHy3Od7RGJ4T1E4BLs60OKeQ77S
70U96Q5TQB/CRkA4f9En7i2CJPb3klJCwlYobwFSxcV0sDMl7s618l7xqPc1WW+jYxtuyzBm6fmx
3GMiosEUEOVedxFtxPIwon9XuEI8auu2E9N90Hn0AnC0SsDTFKU9marpkmZ6r0NmWVzIwc//0IkD
D2JL2XqmY9lLDTnxV0guZSB+ZfnVF5V8W0UjimujmeFTZk7U+0OzXGgCZAiMQ73s3hwEsBrBQMHa
qdJc+61RPSS6TNG0V7rO0yiMCcOBrB14qwcTGwO2QIOgMqrqWz1Vnlt4LXWDT133L/DLF7qAdLEN
gJHQnCAhSbqFSuffKAuFxiswfiw+s1TFQ45aQLPCgD3ZDr4hvol1BttdsGIIi3hrgrRvRrq7ZXak
xlrivZsPrm/UEVbOabEa9BKHTw/Nm1XSh4itF03cxez5cEDgT45+8Mf7g4Hr13LSS/FnR132nThA
UjdKDcc5bAvFvw2z+RvH9fGO9PsV3aL2J5vUeP5+xzKKJxozbbgM5Oa9FyhsrbCCRVizoRkBjUmo
3HQUJMrOibc1zZZlDye/DW9oEIE9+IRM4mfgb6dATyC1kYCAiRco1DCU4GKLvb7QgkFx6LlPTtf0
y1E3fhtDhPl0a70Ufv6/IKP/E7bkKnDkL57gofiT3TfVnz/N7qX4/wFiclZz+g5iEvYvf6NLzn/h
3+RAWf4X6CaNOycIJ8k0/oMuIfn5F91qMCKKrBiKqPJ3/o0ukfV/KaZi4a0HBk6nyQBe69/oEln8
lwYSRRcBnUlwzMCk/F/QJX/j7AQq3aBbZFGW/16pCDmagjiI0rbY0j3Z4ku7lI8x6KZN8yjMP83G
F1v/vLP/C5T77xgXoDPVr0SODl/a6nftPniy+7nw8/snS39vuP8++mKFc/9HI2Li0crWOHnb7ke+
zefiq/+u3gCHSeKVX3+pk9BT/WkmGsRbsxHiO7PoJNfL1HKR+102s7Qe48ewtax1o5IeTYEGicn0
jWWZe/UyafwMZD8UggkQDHWoMd7r5KoB6B63VLhwtRJRK5MADyPRlLldKE0zSYA7VGPYCAGIo9w3
gnMwLChGaIG1BjzCeR1T0o4SwVioutZiHpsbyypWQkD3Iz4nsaTcmaHn/QAwIa+CCIhCBKHI6ZPY
exwo79s9DAR9wrXYwhS1sqCJhAO4hpIqht8kse1Bpl+JgJmXQl5Fc0iL0DKp3dspNVLHysFfi6Ps
L4qorxwvaNJV7w3+3Mw7KOy5V9iyXI+PydDHVK6M4t5K0UEJhwr36mJqoDmMg63lbf2HlmGNUjL2
HFWkIE1iBqVvB36mLAUzqxdNM8iuKBjFVtfz3lUL+AGinguONwGUK3z8eoO80NemFKYLQ8xxu65G
1RX8sMc4LhAxd7K4A2l+DI4ZJuKEvy1EEIMavRqrLxFgkL0YyAlVCrNbgfJM3GYohmVUtMOD6ouj
Y5W0+aRJxemqEbx1k/bKuclgrL9fwn/H6v+s4Eu1jFbNjbYFF7FVd+FSn4mYbi9koCk3jl2iy1d7
7/K0baiEx9p5g8jn9mf1h94YrbRbJg9n/sQXO/vDnOETYlLy2s6rhpLoIW/LEZtK8BIqVaDiJ3V7
WzE22U2t1vPR+dVQ5xf8NJTlZVqQC4myTZW+x3W9k52x8asd7ycs805tbsDjr32PMwjv8zg6PDhL
sLhPZpVMU/IV3p1Gu04mEwu0aeP3hYJ5w2D9ww90ATpF89UyqTBN20SvoUKqcJTv0uT5+8V1LT5+
kMk+vc2oV1NQy/60reuIG7g4g3NNYZFq3btfPnQYGnuP0fDw/WjX1tpFnK8bsu9pFMatAMNbsX7V
fu9a/Q2xiQuU7n83ykWol0gmJQRmxy0Z6izeHLq5sB2daKbt412HcBX+ok66gr7g9K7oco+wxfng
7MuZtbDuyvk9dMTV6N5Xjrlfg/ix282t8+3Ke1/Kp5nk6W1U88smBa/bbm/RJPWU6gYU/srCv5RO
GyB7InQFkEus3yb4Fnmq2O3wnAfD/fef7WMxfLG1Pk6+T4ukblHwrVsuUuYCvXFHsgcbHV+iEGSy
+a1J+tK4gkzjLI7weWN1vpYEpsUo+gLCzFO2QlrP4Xa69O6tx2zZrWECO54LCcEVVrd0565tAPEi
bPgmeISMA3w7hK2NIsY4rqb6KFf7AuF+OvHzwTdnhnwrW7iSTp3FHD6/pG4gOOF1+bRt0E+gLOvV
CyEaLTuJUgF+vaVvKLzDyq0Lf2GFifejCEV/YSRFf/r+Y15bixfhxAfXVyE8wQ8AuCp48kGJjS23
+cX3jz+/x1dL5SJd9Po0rOpkmLY9WFcLkwkQc98/+UOv76tHX0SPmP1d1FYpb328s37Thg/dQqKK
3XSZB67Q6iCc1w0YOdKsKhrktREo0tqrynYVdH1OgVenB1qeLRLqFO2AKQ7nVGjieZhiGRnlk2wX
ugR1UYP1FwCIPqkU3LutZ0aKcuMlrk3PRYyaUtxvGp/p0QsZ2rAGP96/8eiPM/X/mR9EQS44jGBm
2kytqmk7rvs9qqqO5goO+MVl40ruu/Cbt13fskv8oNd8Ndj5dPwUEiwzTABQc26Yi3CjodCwSzbS
MkZr28mOEkNOL+abuB0e9R/Nrr+Xt/Xy+2Xw5fHLW56z8E8D14PZA3lj4Dyw0MLyoazeQ4q3w86y
RfmQqTduDl9G1bPEyt/j4N9t5Aa4re1kUB/NTHDHuhfpqwKr9zUFtHH2/ft8uR8Z5yL+EBBEL6uS
cWtSDR/k9L3x6n0VFjeyx2uPv4g3lRWpWjNy9PTttg9AUgl7Fdv273+7In+12/nxF8HE6oGa+Jk5
bmGJ/RJd8+dbvepnK9oqT3PsyDfRHJK1PbjmMrOPol058uwNgPXCmLWv8WvkGL+//yFfR3F+yPkH
floVekeXSAQEtK1lCF0Pnf4ropOLYiaCPraY3iUFHlvqjde+NqcXgSgTDLImNRq3oyhio9C9mpG/
r5EL/IcvcxEk6LQqURsxq9NcpGHy0s47F5bhD51z7/shvo6lEgnk3/MlW/o0pZ0+boNt7Tbb/lTv
ygW1yWwTzbKltdOfy2O0zNzCaW15kT5pM8X259Lx++GvTOAlIY6ChpglI1Hw3AMYUy5/pjgLU/VG
deva4y9ChKZPAU0ebdwmRYKsTErS1eXyTyEwb2mdX1v4l5TpzEB+CwbOuK3mwww3I0ezgVLZMD/s
adbMullt645ge7PGxnZrBURjpc8WsCgcdPDWpDF24yT/5MjlW56n4dPa76RaGxMpm7Zqgw5YD9h7
VkWT4v6zb3URQHyQPxyyLEazOaX9YczB80fNjZ10Xm5fnCLmRfzQQVqmgMikrWRSazcOaf5+1gZp
2qNcv+oV2ki3DN0+pBO/GuoiQqQK0BuALBIHFtfzmb805iFZrLIGE3eIZ9k6cLUbIf1D8PersS4C
BK0n/INbxgr3lK7X2ix5KLbmGqI2/6QPyDosVNtY+8d45T9ggLWxZsaNsa/N6EXs6IQCX4SOofW1
tp02HClutJx2xo2t9aXwnSlRdvx7sYG1CroOuPTWkuzmYbg3lt0P4Q8UfGkXC9yc/tGiMy6yC4y8
YIgB194W4aMOvjjvN+ig3lh0VzII4yI86J08wD/3ySPlhzB6rbsXxZwnXex6WPMa2en7V7jyIYyL
/CH2sMrEYIjCI8g9/HVMb4Res0lRjOrqjYQ2WA/84J+NdREBZJ02QS0xFvyEsD0M+laQkR/yDka0
6EaQ/a3z/UBXP/9lNIh1Ix5Uj89vvYj1H7Pz3R7OvDkdPW2XWq9SSvCrRQed4Rvv9qVY7nnFXcSI
UCiVptB5uXJYpogWJTtPujOq+0gCDFs43I7I8G2xSwG27Uf/ZJL6KiupWYlI0UX9rZ9x3kBf7GlD
/nvhU9mD6nfe08rBeyxm7Yu0HH/CFsz20Y1Ie23FXEQNuRdbXQa4uDXvpNkD5JEDqDHXvPHpvr5e
M48XkcGohMGvzpEhWoH6H7b5JlkM826lzGpEVe1k3kBtcohKq/GIhRs4x9fvF82HFOcXU6dfxAyv
MnCZixl5hMGxD5+UeXkqZohlL8ZlMatW0zx9SY7SRrebJ2GnH/NF+Dg43ZO19uxgT4sPfXN/ZyzK
VX5/azouuOX/rhadKbgX3zODyjQl/CjrXjjLI9ntHpET9A1t/Rk1TVTN40O7/H4GrqWn+kXIodiR
i/k5atbI61Uz5M9OxZOSzoAT7MIbkf+if/rfN7qIOIhHCoBbGAQFCDddW3PZzRcJeu0YzCymmY6r
WnAaV8jTz8otAL1ds6CFfxwXv5BYfPyHb3oZivxKB9TPj1Dm8VJ0/xiLzrUWwurW2fpRl/5qMV1E
oF4W/x3rmnlpn9+rXiDA9QDRxhZnkhOQgwnz38GNPXn+QF+NdhF8JGvAXPH84fr0vhiedOF+9Dyg
cJtgXN2YsSsXTf0isARCnPXFOQfyn/KX/jSt+vcBt1ZgB2/5g7Co59NTe5/8+X60LyX1iaaXFHHf
q0ezUhlNdsyFvn44od1HOe+k8j80luaH2NEPvmPa8iyd1e6TP/OcW84g1ybzIgIBYDYnq2JsEJwu
EpB2495KGJQrs3hpKggnMjL187pr5sgvqItpbnLZFO3SrVapm56SWe34cxgvjraEdW5XbsS+OKKL
/wKifO7ZEEZ3w4aKMA4CM/HGnrzQC/rPnrx0GVSVcGqi/92TopvNh2371NndGuLAtliFy9SOXHXR
4kzt1k8oqtjDe76FPDhPt4PbLJbAVFbyzFjIc27ubr8MVkjg31h4Hx3cL9b2pS0hwKQqVs9ZQzX3
l922ddvFtCzceCFSHvdm1q7ah0f1uXKSXbDQF6YTzr9fhNe+1fm/f7qwFEkI+7QiATNSEaB1+Auk
GjQQpEM66/n7IT6ar1+93EUcUlLaQZ3Gy7WONgfSvpDmvRu77aPv/qAQsRgW6lycS+t6c2trXbsT
fmjifXotAdSnAaFC2mKLvcrtYPEkMbGti6OEE3C0BPPUnew/Et2Gela4pl0sSreZPQ5usZCcehXY
9zde/kqGe+laWFDjzEeFXyIdKMS6+kJ1ikPpSDPs6Vb1zHf6lXFXHotddMN0+tqAFzHMk/NahJBM
Aoo0g1We2iZ3QBp7+WuqBE4FV+vGm52j/Fef9SJHElER6IbzZ83t3k338Tp3VtqdK88S9/7Wxrh2
Wl9qswVtOOlSwSCxtUedTcrmXlQ5abeKR92u1fvQOMXNrVLCtfz2UnrO6EB6SYPJ3L0Jz9ODhq6T
bFe/o3nxAg5fPSAwFUz2uFLu+5X6Wv64MZNXPtmluJeEA3lTnddINUtP4/s0w/jCDc4REUeNWUv0
j6j9+LPqxhI5b7wvvtwZw/J50yO8UTe+YUhbQTuZ1a9QPN422r327IuAMk1RFg7KeQojFVyBiUDS
Yy/dKlJce/pFKBFp2Biwvjmggb1IAxlG+qcytFtL+rx0v5qYi4QGX+XYqDomBvUg7DDknX8q5vFO
vQdBy559+v57X7lcXLoZDkNf5Xqis3HGxJhpVU1ZtpGfp0yHZ236C3IQvGy4oxZDdGPIa7mGehkV
DEwxxYgxyyejtcM9eOanchfhCGibs/ahWtbbaR2uKjt8r5dogqzlub9oZ80j8rO3aqnnJfDV7F4E
DHCn0yS0LI3+XZt5O24+ynN0jDJ7WsDjLN6VNUyafXCnn76f52vjXeQ41qAlemgxnqzfJ/W+oZHs
/Q6t0P3+8ddKSx+JxqdDJsiMZApNVsuhu89PzXku68fk0M/S1fRurf37bNGxiDa5i8MVKsKL8lA8
5svvR7+yEy59Eis5L7U+UUmy0p8ZHJ2wDObJrezw2gX1jIz7HCHK3irx0GC56At53axCN3dgoVFH
naihBi8vL+Ly7Ch5zoNu+VupV271H+nkp+lMMt0fu4E3Yi5RLd+q0zLAxIFLKsqEx/QX8HNqdE5/
gHjzA1aLybH2FK60U98v0ZxUAHR1Nuo3qIbvECV4SjDbXJuvhTbrf+gN3yG4u9UWuDb5F2EojyZ/
GBHB29Jvc+OH8MZBcO2xF+EHAjy9hobHGsarVEJDMN4y4dbh9mEn+MX2uzSs8I0sRSfpHNzewpO8
h/2M2JAdrVCH8tzsAY6S/qChP6ja/qM+S2wSI8oQ+5JM2G12+VxYCOvoRivs2tXxI3H79LEnSwjU
En7HdnRBUrGsAkd0kjmCuVio/YGjeICMPy9vbJZrLVLlIvQIY1ibAx3lrWGHbkhOPeHWpgNu1GfH
wlYces62NdPXqDC72c6/deW4kiIpFxEoGWtVMEY+aLs+e2zKtiwuw9CJwZXb4cY6YeezkDbyT/kB
gvFRmKl31Rvys7+KO+4aoR3ocw0E3XOzTnfVAa+sjXqrQ30lNn4skk/zrwtNC7mj4SClOxFAicbS
EjyfZuuNfuM0vZLVfNRGPg1BFyRQRthE20aS6Uz3CZoG+M0joq7Uc0/P6kOvpdqzqGNR9n1MlM6l
gC+WuHwRtgp0UaS2r0m231TVLoqZ8OqndnXfrOV2kb6JnjP1bn5jt14rwH6ctZ9eMBYL2JveRJFn
gEo7+lBaC1uYkG6S7uRym8enwPqRpxHmj4/fv+CVAHHpMAkXZcoLgRGVvnALaOF5Ya4KBH+/f/y1
m9qlPePQ5ymiCcxfNcfkwY2X6KntIOu/Cq66eotO54tRspA3wkNzs5h77Z0uyjpq2gdVBsFvC9fM
rffDRtpE9/46mElrbD4WGOSOm2xx4wWvDXaRBiUBPJzCAAPZy+OD78tPRav8KQ06QfAsyyDbaz1e
8mawV/vS9ZPplMJe8KtmF8XjKTLUw/e/49ruuwhHKZBktR0V3rlAcHre1T8LUYGUONwIPFfizsex
/mllymkTIfLDnBrCa9c9RYZyY4WcN9IXG+xj4Xx6MHoyAszAgpsDZeGyxCz53rSeLOR+ovHGN7oS
Ni4xtrGABrYx8NvbEQ+CQLR7BQ3j6CSVWCgAN7Ygz37/Fa6Fi0u8LaJLOkI1rAbqzof8pVz3j/6d
4f4PZ2faGynudfFPZInd8Ja1itorSSXpNyiddLOYfTHLp39ORXqkDP8QpJZGmlFrGgqwr6+vzz2/
9E1/mW78F1sJFEvVnU+V0Je3pgtaAzAi3priQU+yRyugldq6PVkGFh4N59PIgYEONYVd+ZRumC08
r61AS0etn3/+5dacDFoGsxLM6LMMu26Ig1D6Cn/Ra74ZfOldftNb9AOvS/iWvt59RH65nwirKRAg
cL/eQlsySn6TPWyQmaLcAfMfL7ZfqRVag7NWaV+63yx6GF08wiYe95NR6DHMRziV7Nfk2EvFh7kg
V9HhXA6DBaxgOKUej+gvNJPNADmq8W/z9HNl+fK2tEniaAu/hyNy1KE+43xNF7OU8Xw+05dLx0rR
9uE9rHK38IdNfcr8yk9s6AyPfMd3rVPY/UnfJE7kK+gc3sEU5udZ9ZncfBMj5gpblTd9C5WeuMcH
eUEfBMyu4MEdeDDVF9XNVG7g63g/5NoQdBCU1xz1xtIMX8PehAPNuJOdprIr4N43Y2oL1KJ2fJLP
P/+2zxn33W+7D6Mvb4X2SQUDD7xwMIhEV7OAo/mImUmuQC3sjItk8wP3MrteE6gv5blzuW5Vl7Ve
iQI2NbdpD5c0u41xvEcPkxc8wJDf2KbYsBxbL35d8ydfGrVz7e6IrJOh9RjP6AQXtrl/7RjaiuHQ
/2M8E+6r65e3WDHYFqDnREQkQ728v7TbzJef4S9rs33ttJtyM9q1pfrpW44NouDRx3+tB841u/DT
6/vqnnOpsmMUj4UXQsWtmuVuSPwI0OOfx8nC+inMokqehUYm1NgqabBB4/fuhXSl9LZQ+xFmCUhU
SpMCpzwsoDqxtK51ec0c3j8GZDLrVjWHnKK/+/Hnx1gcCrM8QwH/fRzv0bFyUJswQy9xpS2UZZ5+
/fkOC/mUMNvgTOj96WU9xzm51IOIFtoMhohDsSZqXJg+8Ob570hLKzRBoUUe08eZGoe/0JPks2u7
zV22nS7RLXhoj01slm+F+/MDfb+egL733xuOKkdhWUju+9LKh9uL6qg4oP+zVpJa2DPAifq/14ex
1SSOBb+317Gr/BzhtKs8wPLjIpkfPz/B92NXn4tlU8KEQdERfsdef2ZRgV53fvn50vcf+b/RU5/r
YwWYNgkVrLb2qBv0f9MH7gepxVdmxkJs1u++3V+jCtwIR9g+EWE/nYZT8Ma30ImnZ+2pv4Z+35ui
N8AWrUCLu6X9/vl5vp+M+lwyG2jhIMBRUtjzDl1yMDPBcWCxbWOrOHcrRc/vJ4huzOZ7ootAtJR4
ZY0z/E530dr6vnTd+cyOUtYVDa4by4WZGp1psGd5WPnOi59iNq1LwSiNctCFfR2jAJc/6he05AV7
4wLbgz1sh73cgcPJY7AiMVuaFXMJ7DhIbQkrcAF9aadYiuF68DKADGGId2jbpdS2nHzcvfeVcUU7
tzCS56pXUZp4rNZ4fZBGPCnn+lCt7zHvn+CbWaLPpjigSDAVDvAwwNPdknNxg23wBp7R0xs7ld7P
I3cpMM5Fr2ltiImap+I+2ipO9UR39GXYMl8qTa1C7U6BVcOuOqX9Rr8zcMyf77oQHOfqVhomIOsJ
eGvt9l7HeRK9dNP9pmuXX/ooswAwBjwZhB5pBTVQswFmMYBV2++Orvz6hcA4F7hSIsPMOB2RtYB7
hRZdGB+ubOcXBEy6PpvlsAurKtZj1aDkIP5WDz061mCIso0uQWY2LtCKeyiY/i2k3NvMv8bJsc0p
FxosIfetFUQpm58/7kJE0Wdz3giqXjdIgDmIhuB2vI0ElvHZWpnns9L6zayYi1WLDGTxnlGsHX6J
w3cVPQmx3z7mZ7qDIMBXL7ldnhooUQoTQkLIssGstCPIUyCZvek7oMhNul093/i+AKPPRa2o3+s9
2jFQZIAKJXcFX/IYSlzBY7nr9qh6W6MTua0fHbVNv+k2xIZBlK1Ad6G+/tPbngtfg17hfXavchAD
GTRpgFv/JUJC+fPVFybqXPBa9kkTV6RAYcOU9+QYb3WTnIPrzxdfGCh3b4Sv40/r0hTelbh4FV5U
cBDUNrZlcW2gLAQBOg8CRCO1QQZklPU7tBNmVT/qILFNWyP9t4E+F7H2ASrTyf2cSYZlVqHt2/SZ
5NlKkFl687NIwEY+FVqOi1O494+0eCPQDPSwE8h13dbiejcZ4krCtNA4goPG/36IltBABiwWKtI9
WghddDkXV+oa0AvVu94dzPIR6QFqTNp5+Bu+Dm8xrGOt+tasbaYX0qe5inUIB5qEXS/uB1e4dbfu
GPryEedHtuoU+8QntvyuQU+TXwV7bfu0lJnM9atag+4wei9r3PU86q7wqYsEYRfj3Ki1yKuway+t
Fzg/j/SFE159LkyVaGXAQwKhVnRv3EXSfmgfKy+5xgf197APtsU+2hTbzEUFpfZgG38UVzXCC6vV
XKZaJLTRSYIFPjYCN64FF6yDleVq6dL3oPhl+x6oYlGmmSHspfwhkN9T2IX9/L4W5q42iwxlBRfB
psGACHq4YMG12Wq7K+xP0Rn48w0+j1a+WUU+qelffnpWhrD3qFV8EFt5mrbSk8DMzAvOAC4gL0Xh
BvLWEdJTIDIx/v3k/lG8Xzl2DGtb0oUJrs1KA0TVKp60hbKPptyCY/mxhC9ugjAI/7GDqsp7fbr+
/LALa9RcjJoFKvoFVTxrBW89EJ67bdswty17F5bx8cobXRoLsxjSCVWrthmSItY+tTC4a4b3n3/9
Uk6vzfIJrSS9LMLVaC/cokdgS1EdGpyGm+kBa/q/rXNzpWnRaB1tuhaFdY2VdhYkNuPVAc7lD3LZ
XOugtTSO7o6VJ5IwP74ZfHMBaZfratTey15ablxArgBPoN5QY/gj1OyYRiHseMMMvEJWn8Rx9CoS
u9lgrETbhWA7V4imzWQAXoejOfiDPWj+H+7nPveSlf3EwjBQZyGhl0p44JIaZbXhmZCXPHr4+Z0t
5ArqLCIUMuwZ+/BeKSwP7fRhwKhcSx5/vvZCdQv2Wf+NY5MG3GmuYKPVJ1s1sLMn7su+6KCAAHO4
lde+cEakz/WbMGVOCHjC9zo6d6nJzHIrbrJt4gYuCk/GOV0ZXUtv6j7ovkS2JBeFTFAYvi+DQDV7
pXVkCv3KdnfhBArgw/9e3SgA/sAQwtVrUzyJHdygofvGO9vUW4ghdqjXAgdj1hvwwuzIb2+1xx5X
xR4LMXMu4pT0uo2UIkIVD77RFvIU5Zbv9H2MJsx7JdywYm9yIoBKTeOVriTYS5nCXMsJileECYsh
nW65G3iNx/fJY7zLHN2Gh7kL2Lz+Pu7pP46TuYZzhBtkHeaYnwCTnXSfHQC8Vc7kmpqiJTwb53Fl
VVgYJ3PtZtxXikR0DHqS/JJhdE1wZtmt1WEWIpwyCwMNXNqLFC7Xe1bq4HNP0jFpwycZuOB2UNw+
wBFlINsqQdcmKK35VO8DzIyV6Sx/H16VWawIwFCB3SH2FcDUOs21O2SHP7D1ReuAvuGHaCVrXlhV
lVnQyOC4HsMhDPtQId21yWg1A2rLnfFAM2278iRLr/H+hF/mcq/AZxBnvvf+VgCrLeZDPmHuiVeg
u0FducmMnfv/7Qz6XNEpFRIay+4KnnwrOXAxxk1Chx2kV8WGoskDXKneSVvqhQ+plzyB2rGNDHNE
dmys/IKl+Ptp/vPlMSGkwOn5/THBikJLB4C1OMVGt5a1FnwXVqVPpeCXG9CKwm9MQlmlhef10B51
ujKJlgo2c+lmPalMpwNeHtk0QELfv1JmcR/NH2gKH212WlOcGN8P6rlMcyJTasgSAm/bOHe5hzlh
Nx6f60v2/PNgW8i550pNNQjgDE1xA81vzMqaLsPh3ySm+lyQWdWSEsfg5u259FfV/na0t9RhZfAs
hLHP/sQvn1YtCrBSQS7eF6mfosrEqz9R9fRvr2Q2xfmkqNHY4tpCDI89/TgImSnJOOQ2nA4y/p9v
spQYzOWUAGy31SjiLlW5a7MTXJidmLwnyhPwWeBJHKXCL6VHONRTdEs37GXltguxZS6cHANwqsoe
t50euE12xVFy4osneqpqQjvt/HyXpa8zSxfqSAPMpseuIOSal2WqA9vTfdSvlRoXYvBcFkkAOAol
AxvQbAydVmUfFVXcnHbbwVCile+zMC/mAkcjTsQprHGPoWyA/XjrIx3mwJBdRseer+2eFt7TXOKY
x3oGW32EkZJuFDikp+RMg7UnWLr4/cm+TJFuYmkglngCIDidxvggOOmJ1LWlfmG1nYsX84oD73EP
3ujD88o9UJw7+cgtNN05ECVg1/zzSFqIf3PFIjE0CcRC3Ia73ZsCne9dUizs185BlhLbuWIxSChX
xPu2SILz8Dl8GK30xHzNpi/ZG3+WXmiN/obICg+ilYKrUpvMDlNz9UxhaZTNVvpYLFOYzuD2LAFS
Csg3fpggQa/0a5mslPsXkufPJ/8yDFIYbfZRfH9C9IhWR6yyFgiQrfXz91k6SPrUD325fDOB5vO5
89OZGQG/d8td/QHWluBvmp09+a1FH2FbgM6utfrrQpcV7OXmAzuaiiJAZi71NhxCAXmALYKZCqaU
mAPq/tKmTmwNblIeO5N7WBs3Pz/sgigKPbf/vTN4REJcSLjz8I4umLQGKgssRUtyQk85pS6xkhua
sfGkxoE9gnaJfwCCWpkKCwJ8GAH/9+5GHBojgzkEjkDCXwW+5uQqsJG3jIdwAx7OK/PGQ3eAENCG
5j6/kstUm2AHHZIdeO8bWMhWZvTn5zexVJ35HA5fPnsIqmMkyYhcvZXbuct306VxZav0Gn/Na2Dp
O3/uzL7coxYVpkcqxFbZ0XgBnIHFFt9jNt4Cu7LSXbUPXNVRgMKGuazVrEyXhag5FzxK+dQIyTCh
DhdLf0kLlZUOykgO/tLPb25h7frMKL881IiacFRoeHHGKUKLVLNf06YtlfM/E40vV2Y9jPISBfuf
fC+9oXyKmfHcvstuBjjTnp+rQ/yEIerEXnEu9lK9SWMr9dVXaT+uvLqFdHsud0wapakTDWohAYjA
ULKmbk2tsLQZ/xyGX55tbKYqqlUU0rmN1ocEoOrGCj6EMwVBwp/AS36HRVjz3Pu9r60VB5eS/M99
y5ebgpAkBON9/LUv2a2Cohwuyu+aDbjXtnWEHXNXO9vukeubyuBc8sgBL5mAJ8VO6ErQo29SD8wZ
Nz9UiGkr+9aFcT13Fu30kYtT3Mp7DdSSTYYOX1NgCjVFnlUrAWppQzcXK+oVXOoTESMwfIMZCXG4
BVfE0HoS1074lwLwXJtYddkYdaAO7kF3u8LUPnns/yq34VLBGRY17ere9COeRx80aBswtdHOD2vm
4Esv8P7nX0YDU5I6C+6Sj844pskrmGFGslL8WYgJc1EiWJRJOimdsE/FyJwENICU8PEG8ylf63td
SALmgkSaADcETCWO+qrToFjC8AgfWDMiuVUHRy25/BzbFrKZuTiRgF4SdzpiG9c0MxsfO6pYJH2I
0fkF+OjP91gIMsJsa5FPqTDkd0G6oBvAyk1mVa51PSz9/FleoWRwchKCSsaOrCS/NH0Efwb8bjfM
6/ahSUnmlZnBV/YX3ye2dK5MLAKRDroB71Y+ASEc6C7nbz1WamMLUjA65z7USHV+fmULIn46FyX2
DYyap5hP+6C+9vAKQuNF2b0RHKvBR8HYZ8E2aOz6k0joS/tYyN1ICVcSxO/HNtAG/502QUszoxs5
DBaxH7FUpadmOKolGHkscKpMWhl6CysEncsWY0GOqwFE1T3ZBb70N3/EyadPrdFNj/VGvBSPOTMf
kqeVN7r09WbBIDZg+JVz+Bt3Fvg9cH3rnRKi0vBuhQLDoegNZUdYZNZWb66M+4WMi87ljeAO6mIg
yvDnTCYf0NNTqKLLEjHJhAmwo/Jsh5oh5HZSfZvG9l0j6j+Jmelc5ahTBiqX3E97Ksv8qOKLugNg
92s59X2r879rH52fyPcRHHvDqJJ3qA+QAFBeQ+BOU4e0BSJ81DZguyXUaVQgy/EHWi+YKZNbxEih
bvearAhPKPv2lx6+ytuoiCucDlCgsMCNbN/AIQx0sHtCaDI1StpXJR5HBkfmlOZmwbXEyTu9CVam
9EJJh87FmiSmFeDA8FcUsCMWbXIVN7mNuuCt2kbQAZGVSvfSlJqFwDHXCQ52oWVs5cgMtcexTWBS
fybT2jL7fSCkxiwQJpwQOqhwxMy6t6nYFolmcfXUIe1K0UD18xRaeIi5ZJMlFWUhGjyBetjx4U+R
n8T4UAZ/fr76QipC5wJNNdBAHhwSYT+KJdS/zYUBuZWqldOBWxe0QArF3SUgw59s7B9+vufSE80i
nV7De1+kyE0KWXYD3bB0tOAOUWumrbgyFb9fxulctTmVbTkwgMP3MB+6pm641TbNeW3ns/T7ZzEt
GXMASO5S4659T0Jga/MNMzxOVjY+C82hVL+v6F8SqFGTjSJt7rPjovnJq+7hXOEgbkWb+XyXnrID
dssEhjrZh7Jb25J8lrG/iS5znRwvGeQpuQDr51O0P9nAG94t6czf9q3ZsNYUPBjgC+YzmJem/oFi
j9+bD50NOwQvtkLvb2i9wyP1gALwmnTw88j0u190f/1fXkOkE6khNJT3xVQSdO5l2k6JwdetK4Nd
C1C4nWpAGGSVbKE8jHQdxuuZYYObt58K0CUN9RcREtlOoxEWl60OV4UExQiuMWonRfUkyvdyXwtq
ilirfgw+n2kIBbpdtAbK90R6CHJ+USlv4ZMZwxuMRTtgtF6MLNnEGljI4egNXXjHgf3NUhrfmZ6V
WTWc2Wrcx2aY1WhqBemVaKNqyjxMrKk0DjLcMUgF/nQ5aX/BhqZWlUt0JVaIytJbm4tvG10J9baV
EC5gum+BDobmMDVBbxiwocbvXK213AyVFn58jGNfgMYSvbbkBNRHUHpqODsP3ZVOY3Yu74iYCvUw
BVicROU+b6Vh8sY4D9BBQzstc7oIDrNOoUeoZ+XGAFg3sImtKcsMfZai1OApg9zgpYMuNRj7NNL4
MFVt5mZNiAIixfYKkFAY3pJ8OHdVIg02k8C4MSkZJAmeNkrSX4N0JBsDl3qFs6hoKkJkvHA2CR7A
mJIHPhTohWCg1H/UNKwA1pCEd1SjIYEpMQBARIGCx85x+9wlU18KTp0CjBsx4GQBGUC7VoKAPYzM
oF4cNd0zZDqK5CS8iDYtfguxSjnv/ohSQgCpnsIYeDgczzzLYtE+9BWLrgMpZDBNm9Aqsyk6qMkg
2p0ivkWT1uHQOJnAHY/GAMszjFFlM4mG4YolQ/yt5AnYrJmeYHYVEZsekI4WdFcWYXcd4ZDfmWof
dEeFpCiioiG9OHMoKqF/MxSsLXI+oK6WwzTb6hIxdMhY9ZYmD52daNA18CoW3EILYP4vy5mEViGk
6q4CVovFM0KQqYe6bzTg3Go66HelUQ1mnMPMVu7GwBkK8HD6WNGcBlTEi8Z6CRYyWV5mbgjGMvB5
BKhKkxokRBGtFtK3jhOkq3ltmAEBXzxqcmww8wLsJsVoxl0F3INb6KMQWZ2U4YbYZ7EPXcjFnYy1
zRORfzgVukTMoQPGWKj65DXomHJu9a4EdjmbLBJQ9U+H0t4lzyfJUu41kyTLlKNccvlZ7lJZsLI2
6k40xpsI40qwx1YWtkWPZq9cSxtXScXSTYI6BfGHB9esqwfL6EE6xY9JrDjF7DUGOrqa2HFYcdCi
AvEyjN2SQOLWTKigdAFQ2DkAhiiBJ0FlC1E1beWWwklXqCAHTUfpKEwtP4F81V+kuOnOFTjTFhfj
xoLpChIRlWkno+8qyEUrIb0OepPf0kBVtiOswTFGCuJMcgjmrg7LxTocuncKGNlpJAwWFqKILsAs
o8ZzKKgMANKq2tUY1Wcx14tjGoOjVTCqHvK4IRYLKXMLBoSjGZYMUlUEQwsYXc2iShMcB2DJd0rP
azOtlHZX4YNYEKlxr+pUCH1kAjPbCqMXXEGlQBdSWymWFIw4VwjiX70uPMdZMd3ShAnMakHDRshU
6hgmWuj7PCRomvD0TgZba+o7s+4blppUkqRNIOvEjeW+PbdsyEvLiKamdY0abUgiCtN1ET6yTqaI
0mgQBw4xiUa7mmBvWWhvIU+5VdE7tX186NR2UzcCrCmZFVSQALPAkgdxdHNwyICkBr6V0mR6EJOg
s5vOGB1BAAA5E3MPFPRN1bVWog61NZb5rwmj2kFghj1xG26UWo3g5dv+xZm/bAktqmVNdog0uXA7
QQytvBLu8FeV/9HTfsAGUcJUrRPDxPewsrjoSrPIW8SXlnhan9VmzYa/uVrUgAtNpVOP6onS9CJo
OsDI0mgnkWb3vLLBRvWzvAFLfbTkpj3Fkw5gmjbBqhI8NF+pobjSJkthySmNin3YDvs44jcqAgRB
lf4l7kAfAd1yw3oUtuNQQWtEX8HzoC5fajJ+8l6BVhtKMy5rs0ilIwSezY1zenfrCNtNEwTyM9PJ
QSpH0axkzelgNDyNKBwmUNd0BXejgjosG8x+GCwdMZRFyQGPvKtTGXgcuTfjNDwGgvBaDAI2XSAD
Aw79yAhMhhJIKpkm7ooq35Gw8XmFWaznt/tynGqhC07x4ES9kHuZEKBMGYP53tHAqTETLZDy3Ao1
sqLmXi23GOe6op2ToZ8crHA7vBfZS5PajUnpSKnhE55uwHhxIIZy9C4+JzXw9RgxcZM7o6b6agh/
xyk81nl/HGN4X4aCLQyx7IRRt0lq9LvCwdKsY7G3wbI8lHI/wFo50syiBT2X00YwgyZhcFwJqmM5
BOhrRu3Awm5vm+oQWhniSQKNywRj00MsRue3ZkFvtska5ldljVJ8sw1K3YRHrtdU9SfLzdW5cRwN
8HATGriZjijQQ3i+wRK61xhjntxlZyDEzxXc/SezkFlpjoN6QzuMalVd83ucqvzIOPChvNNKGDjE
8P43uEIeUR/DJO2KDaiqe6EDCxWLSASlB5qW4jStza4Tx53KWmi1JIJ0Vh8f8qaowRhtDYhtVcW+
HyO/GAM2BSXYi6ZcJIkHkPOWxJHD9bHyhl7JbEGUdjlhG5hCjjYAzylekwzRIAr5981kZUcG2dGR
Ip+bGtmjlXYRW+lKjcAusxymCerkV7SI3O7eFRPw7oVW46sgIJ+Ked1ZeR8fMphnFjx1gOaLn2Qh
oz5MOGCyXDeTqZQ9gxEev8Qhe5hIzlyKb0JNWVTAOkVfI6pijSswTFkKxLrVlyPOLOHHfwjUFCiX
umnfpFQz3CiHgWRcOqkUwh9aCiSLiAyrXZI1Txothqdqmrw0GNyQCOkrUUjnqSiEWcDFixbs/eHY
cce2c44kQC7q6sxEnFeHkvoOAvKfWtY8yjlY7/lzoNBDTMJNPU54CA4vDtVIIlBwgfjDsHOysnGr
ICB+nOdbpKOix3RxOAat+BD10VHONYjTiqTalkoQYPufKJZOaswYCuIckl6pbp20kUQ/IR39UCV0
rnWS3GywmG15rpsa7i1m2XkaEm5mZYZzwKx2NVBwzaCNEKtHR4m0WxHIJ10bMsuAjIvp5W3UNGso
lXc5U9/DHrrsMhpzqxOD3qp71GNDPUhMjUaXJJoelTx1RylxQOBotmrboPkoNHhqogvY1GNEYIxB
BgytF6kNbDlkoXcGqRmcWutDW5XFzCn6TLbzEUjlRKRo5HmG2vWdT9NB4P2x5p2ds8xNjQqnOKx7
F8BVTsfgSIJyNwFLLeJhjUZ0mmS4BiKqP8gAH1RixFY0YlGYkJcINWK9+ncs5OoQaoodRMEIUrvc
oj4OCd4Qb+FYSLZCYKRb5LPKVobkOE/Gym26TLDDwqgOSENCuxXrD3WAKrqT7CRR3SIJJYcI6nUs
iVM0IPfSOi8fCr1Rz3JS2KXGDiQzdtowbSMF2aqORlwdLrh589TFHUS2eW9x7NNNBSj7HWsbsDF7
6DdCXt5rQWd5Io/KFHmB0FtjVzpTrTnByB19bFwjqWJT0voDvLgVUCDRs9GAC1mrjwppk21Ua49K
Ku3xvlIEo85juWFHQ2JnNHNi2XCnCgbaY++0BSIIUndkG4Mpyn0DYSt0GAYNQSAC3VMwNEtkiTeB
/mzhi14BpEIwEXhj8v53XeZ0E4NcadImkH3aiGjAj9CElsEF64hs7wSot1XHzU7O2KUm/d7I5RZ8
SXqEybEVFgPGs4iEFjUtJO1wTkJSEJhGK/7ipPFoLJlAhPoTqJu8q4CaR4VnTPr3cSjQSZZUL1OR
tl40krM40KdOgEo07Avg1bkNbIWddbKVh6EFXaStNoByGMSaWtGROaB5YfQxAX9oaWKMMnczHcuo
/K0RXAv7h1MiaDjMFhNXkXVfZy141zJI14GENpUSAgVWKn9og3cyKCPxyZh4Q0Y/GqW6Zazy61R9
5TQ96jFYEqFcmrrIHc4aJKxNZCpddUpQSxonOPFw7BTTBlrlzogsWW82tJcdFovPCvqc0ppAPiCH
k0v0evRGqDvdYmChFbPoVI95bBe0kbd6pP2WB2mA/gAEU03CFrgwrkpdSMiJFMUeoujMhOlIdfUg
auKhb2FpG+YaHi5vnUAESslQRb8EyFUmdWmWqXKWWAhSXGKLLVbVQvpVqv2BDOyQyeWl5zmojYKV
j79rDJaslS8R/5PJUP9BwCPLv9r4HUreSy6+qcEfEvDJLFXjYAhkK1VosMr/dFw/5SS4FXX2kaQl
MJcMdKMkPoWamEJaPKL/KSoQewSU6RvpyqtqtDUu3tdAKVRtJdR+AwtRH/uK4ABcZZKORmeeXJX7
+l5lvxi5g2Yrp8pFZxIELyLYv6bCBbRan+AoPW/vf0ETTSMUjjT9QEX1FpfCQR8He5DjD2lqLnGG
PTbET+2AcmY9fpQ5hGpF62SxdlYZBVxtYB7D5iMwwE4CYtvvZcFH9ycEnJm2yblgD0Fq07Zy8VOt
oQ2dMVZstJ27isBOSiVvhqbylJzCGnU0PGzwtmmB1A4UrXInp0z1hhEEa4qoKUi9P/HEZMkEhnoD
mndde0V+oz2Qu+G1n8L8kOiYqAJKJPjyp1goDhFjTigEroyOV8BAYASm47yzgEegOBRmUOVeXiIR
Ik/IZDetqDK7lK8wUIR+U2QO68YPMRiQa2kOV+NfI5L5PqRHaUBDrjx5avpB8a+cALadyq9Y3LAh
C7NfctB9ZJ36Wk/dTTPkGzSulkykxxzyeTupO18LUHooqgs8qfqwtJQgOoXJeC7awCRaJ1hii5Qr
ijAlcsSP6qZhfS7kv7WSPEmR/iBkkZm0uZ2UN44z0Iz/VeqXpntqSgnisefeOKtJ7BD1ZeQfTG3N
AWz3SHqsa6AXdDTJMsgBxksH67L4CQx4s0IsKcvRGiPDHSco2tvuTzTJ72GsH/r8DXZx/pjIvs4/
0Pt8FMvaVsfoQKX0rTDIiMMHumdjfhygvEanuP4bvN3CDXsQefG9+hH+XsqRhVJmUzE0K+z/m3oX
a3QjKhIgWMrvUP47aZuUt48Fe4pz6aUGwCFWUdjA/p4Drdfq2I03hq3i7wvCVTYuBP+ldqdaZBaC
9FZrYQ5VxB52BHiDPpVVB3g0sJM7HIkUplEIF32AD2in5dthGu2QtzLCEYRKMBzhUegU07EYr410
6NEFVKNtFy8/jCAgan2gwawKdpfNXxI8FtIlKHMb1gl2CDeipNg1vbItOH4b3AbC5pHGipXK5Tar
6LZpqJn0r2k0vYlFZAY1sjT1fH84bmBhzJxReMAhks1TfVPXfymv4b/aYsrHktMP/KRj5xfdLSuw
uVLSaa9O6oH1qKuBiJty40k1qK0nyGADVJnl3xHp3xmW5iEP8L98cGhiYy2zR3Smxg1as2ChVKMt
WiC9WRn5M87Rdyw9KNg3DmKLmQFJRTbYWqr4Oo4HaZXaHY8vuZz5pJmQiaWYjQDRiMyf6tyuhMSN
1NfCMKyyHoilTs+C8lfN8n2j97umbh66sTHraIAd50A2gdRuJUrfOGo+CC3u0NMjVzGs08kk2LmV
A5BkLazalFcxxS/tQRemL3H8XiiBI8jqY4GO+KotnRFsqSCFVLkOnjMeP4YJXJ8Gsg+I+CK22GjW
tyF7K2h8kOBDH42a3cpPQYmBFIQYPRGS7rh4AJ99J+MgqUnbfVhJtzEefwG4apSVi8Znp1V8UhUv
SSB1roxNetgGqCCqGHOq/H/Undl23LiWpl+lVl43szgBJHvVORccYpAiQrMs64ZLlmXOEwgQIN6m
n6VfrP/wya6SmA5Fl+96nbw4tiyOALix9/9/O40aYa2bDEKn9GbiLsILcC5CJMUekVhEU1+XRHPG
v+MFH7qy9qLWIEZkWzRpJ45hkNNpp9HV+wLp3jzkagrZzGJhzqCHiAuev9kCb4xk+WOLAZOCFIvs
DQcB25m2FJOnFDrO/THSiBNqNPmmyNdMDR61J8KhRmU/rdFWwDrI5tjJp0hcWSP5CXjPzMKx1WE9
HY6DyDeG2EYrIVt3sVK4LAjkfXpNbbTjRsw75XNCGh+eUd9BzqJdUT+NZCdvDKOHSHWXO4ey7ZI5
Rf5MNAhaRNgRxOSOua4qb9NmL2hju/ZUlXTk2mt65BXMyLTelFPuaVCsh7bfBJP/wNHpVhYqMVgT
u2A/EYBbM3tvpHj/jEfu9FrS4JrXUO+TF+xhkSVo98RgiGvzFtVkxO2FhDx3QKc7Y4hIQ5EKa2Ag
9rDIYaEbC3Qzz8xhjUmy7+yLvPp+TONALSiRd9h4vgUR37b3xti368hqrsf8KsXMHv0t1L+AOkL9
iS7jlYkvk8QAKcpX1c4Pfgbuthf8MFl/p0y4JSYRIjl1oXz2UqEBVYCnipoj+CPY7HJmPmBj1MQo
DKKrltNcelnKsI8oROzUzpNGgl51VwNeu5AgRWEqT0i444+yzZHbtzdFxx55w/Hy8+9GW2Bio+Vp
OTwa4kq0oMuzlAARWh7QqnWv0GE6gjB3VQQ1DDffLYLdqTU89qaV8NqgYZYZCTfmi8xVQ8gdhO1V
xy6NtBo3U/+9KOcLdGVJKqc9QIgaFWlx07gV+omgQJe2zh2ATV/zetz5ZoBkS0Viik7Wo4/mSYRO
e7uiu76V2bZlQBJM0vU3rmV+Ja4ekqprv/hNZqDuektzf+uSKhmEidgXQDW1mY5NHjvsdMJuzKPS
vLE88WIK8zXtuq8DYvfQJ+29ktK9tc0ACs/rabiYkMsFEXztVVtl1El6xNGjDjBs7F5FHr1Hb8et
D124kbbrjIPVkrVmOEu6wph+sMDfVkjfgWoeepVlrqpgtJ+yhgRIKAjXsFeV1oRsJxsb0ihAA0JQ
ForC/9H0gvIdouLpahg9eT0XExLSXk7qL3415C+FayCRUrTcCe0Rm420MvqVr7n9NVBA5WeG8cVz
cuehNWeTh75XpB20jSYWmrG1k8+Lkadq0UukCO5UI6MqUcMNzeib/qJC1C4gSriRIZbMM6KEY2mw
q+esa7ff//GHYVsoqfsWpsvHWhY2lbwPbKJ2it0P095kN4V/TtBxPMavjr0oQg9ubs61Y1uXSJMA
fmw6NtvPdo66SEG6/NqSHRKEAhIaiTQl2khgDXOHN18D+xkNFnrznhGwnLjHJXhkwDqFYq6FJHex
a/IbG+vMaJ+TDJzQkSw5Iow7VFPPI8gjyhQZbG/YSlCNn0yeWghNUGlA6c0it9j0gCjC6/L758Pj
1E0d//5dEVKMWVlD+w7tJxJeaFUwOKEudRA1ndmeGRunbm1R7m3No8qiNoA5MKd0NTj4QE3Cd3Yj
M7MCbZcmdSi8mkYpwUoyTcU5mfSJMrZ31Jm8uzXF/NqudD/vhG6oCFVVzgmGaH+X5oVxJRx2TpR6
vJFfDNBlFzmT68okdHR2GckuWq7voR97/Pz1nHp2i3nVtq2cPeGZlzzr6Z3HqvEKW6fSirOcVjfT
GGQPELpgFQ7mGZ5izs+5G0+A+70lk8M0NPqytLNzyTHXQt53dz2FMKwbne8Bm7biCGzDSO3G9qJj
6OYoGnQZqrLvRVOvmqzF7i5ooCmUqOTpRzmYr05uNpsyGM+wJ0683SVRQ6BkWZqt0e6poGJDaaPW
ZSERYRWzm/S+qc4oLU5MkCU+I5XweXpV0O0r7UyhHO1LlE6+G6b48vkb/ilv+sXooQsZgD1bQ6eP
jZP0Klg5G+TPQ747GiCB9Fsb4b0Ppbsb0QvEuug2FCCTERqQ2vcrCiEyuqTBiILmZTGSuxt4b8Ic
OqM2lEBXFJGLpf7FQb9fvq4j2AOukLo61GukIndpCEpsvvaPHp212IhL1BFW6MJwplB/gt3qLQke
1EdoQzvcFTy4EXZIa3tt3qi4SNBmlm1kXEReQreowqBFmRtz2CXfvj6A+rhCdHpJm/AcsP+ELcVb
gj4KLSqljxciI3fN4wDWxuMjokDwItG2QrFolT98/ip/6tt/9SoXKw6TAeoYx3Ole+Ou3X4r4+v5
dYqsqE3OfWhPKLKWLI+AI2nP7NnbpQFfi6E66Kp/q1W91oHeaNKe+eieOs1i3Rkka0cgzj1YxtzE
xtY+DDQiRMcckyrjdw6rzzXIPPnQFp93Q8+VSaXWu8FSkSvdyJ0fmgoLSuCh7PzVRAJapGsL34a6
AQ1NnVlZTyiolsQP0aEkiQ2khLSNxvgsRAZyvsEE9n4O5gw2uk1r/V7gsMR9OOZM3LqGRtRDykmb
L86MPn369fNBd2J9IguxWT87jl0j/wQP1HiYBjTBc21kw/xzE/nUc1osT57X+IivBPqWs87Y6ooR
mB8Kpb4Ng+8iL5TNz0hw2Ymi0A6YXlF+hcgqSyj0Rsi/IXHqWvawGnhuhb2PajCCSXC8a01iNWk/
5jZTX4EikCtEdOSqgVAkTiuYOnq3M2PKxbDVRGYXtZ+bl07XqhVSunqfDa3/1bUHCscHwFhfCodm
caEDb1cbhfsDza2RAtIzMW+9oex+fP6oj7f8i+m9JCYI2E4a5BfUjoIn7axmK6Zp2KozT/rEg14i
E6grVFYejx7wqDFBWE+wKW1vfTdCguLzGzh1ikWw53uM9Gyw1S6zLqo26dCJzABK+xJFZKrPRHsn
gqElFkFNnq+BFFC7qXqGELfC5vLziz8x0N3l4jqCQo4NiNrl4z0f0a/tVWdvnx/61DXbHyNFs1EK
QwvXrDoYIqs7Pt9/fuATy+iSWoMdJ9OunUPpyDyoly4AbI4rEFC79MGo7DPLyylB+BJfUzBCQUrG
WUjDUZNUfjGvkbLia6m8cU/7vDqkc57tYIyeUbuCrAGmyTYq8WX8vSBpybZxECdOXFG1m70ROoD5
shqbTd9MZw5/YuKRxfsxKFRwpsrmnTHsoROw1coP1iimff6STkmEf0oN320UHNbl2tYm5vWMTLMo
UdhzKBqmmuQSpfDd5DiHtBigjEvR9dFFzunz854aHIsPH6QPbquIwkyR3lH4FzzDIrGGUfuK6H7l
VN2Xz89zauIc9xbvbm+cUrdTzqQAQgTYoTLC2d9nkEL+3tGPa827o7fNrLIgxdxJnZt0vMrEBSt/
79PmLoKQvEkzPUH1tXNt2O1RPZykCP35zGp+6rEsHj+vWNMr0nR7c5zTby2+L3uv4dkVkY37e294
CQfJkcaftdt2e57mMEFzy127XDbrzAi+miXy0r3HzmUnTo3iJSCECtHVTEKSCpVGdTAfNKSUUGnc
qAcnPNdS5cQzWzJCeiS9eii9yr0esqxDwTMt4sECEaNUfXHOEHDyTo7LwLshldquVZcZL/eknkJn
vKmLR09dGqj4V+NT5ut4cKrI6c6YKE4s/kuAyNAYteuyBvnowq8eJp5Pu9Rz8+1vTQ/neNZ391K3
0BXWLcNbSQ+1uOYOUpXnyAvHkfqLeGQJDpl9i09zjSsvu5CxGJX0EYkbN+Q0FMZFKmDSOPPtPZGG
WLJCqoJX8HQenxF65aVhieUKadgReX+Em2e95KdG12K+94OZ941d4yy5jGxn3XgqRnXv8xdx6hYW
0116hBuwuELO90ggci1DMsdIrWXQkEMx2v7eg1rCQgjk1kWmcZapjlpI+b6rMQJnXqTwHkXT2+e3
cuJzuISFCCvXEx3qZi8YsLb6gqEyAMnPaJ8ziZ46wWJP4VlzzpqqabAgIt+q9jaToXIvgulMWHRi
yi2RIS6HABkkPNwAf8whKZHqzFw+EeAuISFtKUfHljiwiy8ccsIJ4NnVtTmgdh//3rNfzGdAWXrR
GjhDV+bWtqmLRFQFwAfQZGMX1J0ZRqdCup8c2XfLRktlSqCyb/bzDey/Dbp+vjX9ypYhZExFHUGT
w7ozH6kTs26JBdH1BMCmNMp9huqhEdxI53sn7j5/Wicm3U/39vvbMJgsdT5U+xJCfKgnsenLwsoO
HRUPUCies6mduoXF3CY57AzS0+gwZz9mw84rtpN7Jjg8MRWWoI/cal1GC4FDqxwfVIsBOGDA4FIf
SGs/fv6UTqVAljwP0E3R3KcswFzjbIZ4CErDW8toYVTJ8iLiXdNEGhbIzRh0ZSLwlU9EyvW64r6x
sbJJnrnXE9NyifLQ5WBAJt/Xey6HUDc/vPlM/H5qOP/06r4bB2M+1/5QN/W+FxCfhShPo9QceKF4
TZ/GLlQ6ms7aqn79UVxiO8g4QYHXDvVe2zwS3otBL7l/Znk5Mc5+8iHe3YYA71vnNKj2vgYuHwXj
oXzJ5blJf2Lx+lnAe3/02mVG3+LoiKXWnXoRznVq/Bj9F61onCPX/vloOzWiF5upOUOjM4sU9Z61
XUiM+9GtsZ2C3lqf+3ycGkeL77hZFxVkZGW9r4PXSh/s9P73rnwxzZ1SGEZXQ9leygwxbYBSH7z/
QZirhodanet7deI9LBkcgRhJ62d4QAGUAPdACUER76HGjbwXO/MOTp3i+PfvXnU7aAMtdCG7gaxx
7C7RN+A6aC/7F36G8XFia7nkb0Cm0mZegVsQP9xEb8pHuspvPn8JPwf7L6LOJXlj6rsiBw8PxyZo
6TK+9GCTjk7oPDtR9tXfRGkCiPnn5zoxkMzjPHz3mCBKmAA9xEDi8DSE6On8pZ7PAeBPPaLjOd8d
OwcNK2AgEez163Rvfet/pE/BuerHic+e6Xw8NihYfz1+E4/fONAd+dHvg/jcLuzUY1nM4BQ6jIGo
vN4PlvvaY70G8Gf1e098MXVJZ3VtXrYwjxA75OWNNH8vElj294IgRuJLigNj0dH+VhwoehUzc6tf
zjXCOPEVpUuQRmOhjI2SJR7Hj0pHsDYVl5i8zq3tJiAcsYv8TWw+f0onNBWA2Xx8wdVgWL5zfEzZ
i3ptX6sf7o/xxrgtSMSttf/K99bXz8/065FEl9AMo5NKFjNOVKEu9sjujVvzCoJ3EGDPbItO3srx
M/FuHqTB2ME82NV7vPDu4ABjRuKmi0Qfsh/zvZvGJYnTL9nvnm4xpfEZs+f6GKrlRpWGNmmyDR2C
4es4tkFC5sFatQ0KCZTDwVu7NU+mlonLAq7KC0jcO3RS0+eaMvx6GtElRwM4QW7NmVXth3EMc98N
4Z/4/K39enmHtvfjM3Xp2HGnPx4ZDhB4MZ6yB4KiKzT75z6xJ3IkdEmYGE1J3ZFiDWhfjTqCerD2
w/qL/erdpE/Y0H5+H7+Od2iwWA0s1yBTelzqzRy2tWzq0EctzcwLWhvjb55i8U0Phs4zzRyn8IKr
Kt2NFbSg7Fyn+hPXv0RLNPnoHFM5uH4g9Vnw3HgJGhOdufJfx1F0CZboTK+BUmaq9rrYpdUUTx2L
WrQ5k/r286d/6h0v+3+xAFCT0qnxicpjiMtBPK/huFaJx1ZAlcg8hIr781OdmApLnITbSjWnLeJz
g0PZ+YWfbcV3HCl/DxbostGXGgpi+JBQ7PFg1P103aDLTxbSK/48Xk3P47fPL//X33LqH2/r3RrW
mOAPouCIlf8mtdfF2maxemnuPj/4icm8BA6oIg3SIsUtqHqFLC6E9JlYyzQsXvtz8cKpx7/4oNvw
bLu8wfXPx71xezCG30sR0qUurz7aZPsKR4aYutMJpNgT3O3fHGtd9GHghnDsf/6UTk21xTyGI6Uy
dCXUzqqeTUTLA99k8vG3jr0U3jVt2rkw56K6JHYGduCVAf3k089j//ur+p/ZGziGPzWK4z//A39+
hX+dFVnOF3/8533X4L//OP7Of/6bj7/xz33xyrqx+8GX/+rDL+HAf504fuEvH/6QtLzgcFW8sfn2
bRQ1/3kCXOLxX/6//vDf3n4e5X7u3/7xx2snWqQFbt8yAC/++OtHRzWmfSxQ//v74//1w8NLg997
0N/eqmLk//t//f233l5G/o8/POdPy6Wu7zrH1lzy7fh3hPwZBD4hpmsR0wnMowCl7dB24R9/uORP
gr/wAov6nmlZRx3c2InjjxzvT8u38VcutS0CUKvzx/+9rg+v5r9e1b+1MPt2kMaOOOeHxQTRFrBN
gYlToV+A55Ll55WPOfVzp843ppTlj8ybq6Qdbfseu0Jx/e6R/HXq96f6OOmPp6K4VQ8XTnxASJaA
aWxAAq90vQJtFwtQXg243K1YjvAPAAgSdB46ZlpYn92Bdpspr8HG+O+f33aoBQuoi/e5VOF5pmoy
1prlBm7sddE5Ibolo8e1tqHkcgAebLNrdDs4R6GmC9nW8b4RK3s29UzftIi13Hl1qhslxPzN2q3M
YI67FDgUmP0YpHDbnFALRq1ique7TIwmpPNZ6m7SGr65OxuexnlzbP8n29DrOCIgv6rJawuKVPOk
W1BbrixI3q0vCjfRJsqr3TL2htSkG+aZRnA7zQg2LnSj/Zdp6sBfbTJ3RD0U/gIr7mzSyUtNnenR
JBOsDzDW0vzSzyAih1NkcuwwN2ZgGgqjRt59ClpprHVaVTRhotb2BTrmdhfN5KYsKigfICyaOrhk
e4sdrb+89ryNR0e4bcAtB7bGH6GrBGvFApkhg+HKOOh8rAQweSZIYsjYwHTUuibyNQ2wikkBjz2o
YgEV46oJLJgKO68bE9cz+dYzZ3/DuxSpw6HNTB3mYrLgNBN2ACeChMkmduaghyx88mAa9mU1RCZ2
v3ozuCMUGp0vC4G82QwnRu6L0rswm5LxK1tNsBTzqgIwRWSDMd901jS/eMbsoa1MmTnlnQ2lu7ol
ATXVpq6m7JsIjHHaD3NpzmvtSITeHGPPjyzkzv1ISn+A8V3B2BuRAsCcywzYm/s06MQths7Rs+Bm
mRtZUH2jU0QxERQ34bv66g9d71w1aSWelQlt9BoDIGi34GU27spVgQ2Lp25nc5U1RtCDPs18K+rl
ROB1m0QtcTBTU7anpFZXrvTn0g0dtwByx29yKIZcF23xvmXAhIx3dT0LQIpEUyftseFralccfv4O
8WnoDyUcs6MYuz62adk+O15tOyFmLy026E6Zm2tBU25sMZxNP8bCmqKpQlfL7exiWF/0aqZT1NRH
3Zuw4aMPYRKB81n4OTM3dJzl5US9yVjZPaLwhOdVx7+wfrIQd4yGnyYT5SnwcoqYk3vXTaO+CcpW
dbHNkdGAm8cxBfyOWV6X25r1aQdrgaENI5IYjA+KVk59p3QQ1HFR2v692djo622P+VNATDUcJsGQ
2/Qq2qdJlxfEhrGntscvNYyueYLMlZveOFnTsK2nXMQrTuZU9DorsfOCoacc6V0QiIbtcL1zg8Ep
7PbGKILAWLlTBzpCa2fqRmYpnn7mtRKGvdkY08gyNJvBQgBHKxEjRNTQkkjQh2oGYE/EGEg+UU3B
iEOeLBjTZOYZ36FljwNbD/VhsHSNYM5XFZTuI6T7ASxfeprhMSnJGBwcL8huwD5Nva0hhlpdTE6f
maCT9rRfw5TeyE2f5W6ezEgj3LmKyzoa0LECyIqROGRXEUztRJPUBmcvMMRbYDYQOQwst67SgZBp
TfrRMWD+nuZnkFzEsJKuTl8Vc3P7SQcZByzLGRCgdggmvYRpK/9KTSKtdZoGzIpUS3s0xfVSCo9o
GbSAObWYLgewoIYLBFqziU9Ca14z6MQSAybIbEvqWbH12EBuc10XioIeliGBOV/mPq3gzikHeSd8
OTtPKX6VfKlYL3hIyna+rkjdXwW69PMYpG9Xr7K69l54YCHypxMnJTLCgEaBG2M73XpCt1uGtmXO
jN6FaoZ7iGE7kl3j6mmzqboZKcwKdfo0Ynx8cju95b2kdmzU1MJZeftU0DIAo1VxYR+k6uwHb2gB
sDA9qyWJ9kYNhjqxOzdUWX0NFtGugawJkC0ZBMXWdLGVjmzWG/kKPTgMkfCKTLdD4KIZvZXnvrkG
PCOHW5COprs25Ix6UNHBdw9nZeAN1/DN2N5l5ZgAg8DhbLiJ04CQsZUqbeHon+vv3KeO/WjlXp7u
KmscnifZu/5a2GALXTo2ykqE8imSfmXDpVUb/mGwZnU7gvKRwbBhchihzH4YEkh8enbRubxbu1jW
IYOaq9lH95BO64i1zE8vQTepx63tqrZNiDa6J0o83uwE9L1TDOIY2dcOQQ+QCckIkAF6A8Z5gKlH
I7ZqS5sH+CuPVCyvLI4sNJ979roz8Mq/pQBa6UTIyfyCQTvp2BYIPcJuZoM+UN8uHydyzGp3g+r1
dTloq74KzCGzEkFqcFMMxPJgi1p0worUBaK8GWauwD8IyuLZhTs92PcgTTVbNPbwx0dHDcFLYMpR
YmR6DQxZxtRdoWWNRE96YRechwLGPrWdlHPsYoXVNYt9sKRsLO0qB8wd0wYyKIQJoH0Y5ApfvTFY
q7Yq+cprx0ZDmQuECyZIn+FVdlarojJPM0zvhk7PA1b0MbZzf7gTWYFVlAa5A9vV1DhzODfI54ZW
M8ry+PEQLO7cnKGhRu7Z/bgPbOo/1plD89geANIKSdXW6NtLnBr2uJwD4tj0DBacbNbIrbQeeOcR
AyLNQmt3j/2w0AG+jANpdDBwox00KHuZJsMmpVPlrAT8mmmswF6A1lLnOt14CNslaE0+NDMiaxCT
KO5OCgp6Ae9lFY5lh7ZmQItaQcwm6T/NujO/0NTrnyezDtimMUoLHh00Um3iCmHPi0f8lq1UO8Cv
12PZJ2GA95dvdDW4Q2iOWO/QyQ4zdyMnvLS7nExq7EPV+466nuygGPg2g9rGGwBMYW0jwrlPiRZR
r3TuzuuctgycCCtj1EhMBuYkejvqEWapiKcBwZIsmxmajVCnxTzWiV9lJfyffpCKiYbAzxA3g+WT
5zTBNKW9D/u+J4LuIigt2OlWARl9HhMyAFOPorNdEIw0UG06CTs4UBq2nyAEY+Im6C2lYR7M7d6N
PKYzi62YQGje3wK8aTewQoqyJe0GIZXvwe0mRzQDunFTYFfyqw4jEMl94TUNNbxNgycCuIXtc+UY
qxSCWLDKrLwNmljZ9ZSGfYvOiQdHQLkFm+eQ8pi2Gcljt7Fh0Byzup22U9Ab7F6CN0zAm4NweTV4
KmjWQIT53sqXfYEuCF3G0FObMSLkjRK5ASDFREfpbwOD4yOkqsK/hJ7KePBHGDTA7jRh4s2lKF4k
kdMcFpnQcI7PmdmtcEtHqkCrJLyiiJyBicM3A7YZS9vAiuUpu0DfM/3SixrToBFu7qLiKdE2mMMk
4a06Y4LH0nOKVK2NrsMXpiC1366Z2RP3qtcA422FWbawNFqznx/gay5uMJkyqOJHWzXurU6lwP8f
URK+M3EAaLIYPUITGj5xEZO8T5ECw1cGFtxCAQo0V6Mzon327DXsnhqVmG6ryqLsKXUb84p1eLQx
M1gmD31WIgLj2aQ5IO5l5ThrcGoaY+2m2exdMjvtgcKqLXT7bmzRYWtgd9JCmd+V+jCCa5ltKzLU
V33vQDhtoTVbi6iua+EqzvPRx1fcJC5Eifacx2BdmM6hqYU7rb0ZDCcwiAa5m7icze+KTNMhg682
hisueyvqqhvWGINm8d3Peqilh9YrbwKIGdJ1MFYB2VDYm9FubmAIArGa+bmFyvPoB84XXRlyCvnU
I4nj9HM77xUSz/KBTN0IRzts8mIreGvRFfVUC2QANhQoQzmyT0Yrq4JwRANZJ57QnEN3CBkCBr32
EXkGltiYuneAL0JaBGRZDRqCx0Cqf8QrDtwXj5P5GRRCABdGOc7OxhDNKLZkyI1yO+dWY2ydBrLB
bW6lnV3HGi7Uhj/2FIjcleOnGR6tyU1VRi34cYW3TjX2QJeZrMfgXqZG0Bw/Q14NbFyuC6YBxsRG
DpwE7dWN269lFYigRLO6qfyupPBboAbnQW1ByQWfLhN1DixZkSNyambCL7B9aKeYGIPMY6stx/aJ
j42UO0PaOtugM2lRbkgmLDiEXaMiFx6wl/ams6fe+166ALXEhpjcfucbXXHrotOzi5DMM76X6AoF
q2ztpMAyWwPwZlh7fCAlbBBAriRxfVTNgsHPt70lqdzWg4X1TZpau5sKtKUh0aiMnKvHLtoJYPPi
B7CEO8QiqB9Rc1lvGSswRaYgyzaZEGWHpRYKbkRFjgX8gpMbLCl1nwEigMAMDSgkWihAnANTBD4T
nX1V93KEXJ91lK2xdVPshabMBKEVndvEXmWIpi7SXKFfyUzGH67XIqEuCsg7gKfAC/xX7uCvzNKH
vMl/pquWKa2T+aoPOa6r/q294+ztje9f+v8fMlvHDnKnM1v3YnqpxYdU2PEX/pXUsnykJv+Vy7I8
+qdJAsuyMZx82z9WEv/KZRnkT+rato8UO3qcBvbPnuh/JbMMy/zzmORy8NZ807SRf/rvJLM+Jq0p
cko2MX2LBib42nbgHX/+Lnlt9AGQttgIPXCQwNCzpZkigFjMOUnZygB8qr4YzCu72oI+B2G6HfHr
8jVPV4LEEGyAguH0+A5HVCSkXo/ygvd5ZN12r3mzFll8zKqoq9RblxKTeMdkTNkWoKZjg+b7gIbs
pluph/qGy33u7xp365b3QIJWDj7EsVnvfevFus6Q8j5XNVnk8HDXDrURN/uE2gFu/+Ndv3u7v0jS
LWqXx0foeHiRbkAIAkB/Kftzp0pwWhH24FwxKMURIGKPvXVjYz8+cR3pfZ445/xqP/XU/1XS+PtJ
j3Whd+/NrubUVVAOPxRAB4kI+8TBANsARry1CTgjmu4iQJGHgK0JMhJxtutBU5kesIWo3TW4EMRM
zKsW8Fx3VY1JDpIFNKkQ+iFCC+HOBH52OFIG4snYlPBqUqgq5nPdzha18r/fxMfX8D/QC7pzy9xm
DzYQzqt+5fFDFYGYcEEi0GOR8Tj33u2PNY6/n/GYcX3/2JQVdIZpsgcZlffBa3OYxq1fXTTGNXq9
iwNwRneA01W4lAR5TYRTr6n7pofvUPz4q35t3H8+duyf7Xs/e4/H0vu7C8oaDzs3gsGDdm4AmgEv
WDQXyL6EFMs6cvlh+RUUh2SAv9p34Ty6QeeUMt1WfKWOGT9LRA3yKihkhuBhRUcoGagukQk5PALv
qJi/YjBW2Hhq42sz6NDPtikebdv12CSjTTY6VnWDEYrCj+ehuy6qR11X26r5BtoPLWIgKXwRynKH
jnPIuGCbFqCxcpGHxTfHua55DLq1nrbBdapvwaQF1AfNj4nctoD9GsAzw7L5hPY0DOFGXSWlui+M
mGGuJ/0b4CIGGUIQx0ZsXIZkcoFZXEHmxIcw9UK0yUBI3IOVAbpCdeV0gKgmxlf8vHKSwQ/9bz58
yM/2N6+6dnvsTUM6XDROwvf5cw8DkhXx6tr+Iuyouav8EBQNHFc/9GtE3f0et63e+EP9jJJ4+0z5
XXfX3IGYCoJTgcbYMsF5UOHEUZkK+2earkV9NTUHOq7BLpnUJgXL2dqog/UGVi7fyivsEWvs7Jyk
bMD4uiNoqt1kMSM3sw0qXtxlB9hIS5aFFgXg76Lb0qv+APzTA4mq+wlz8wK7qea7uQIJLoTZ9EJu
+wNHmpZF9S06eDzUCYT1BoRg9+N1H8lLJJDQ41A/W48OIu+tcQHUYdTvESo4ERpzJON1eyvaUCc6
yg9kjTV64yBJEhtebKG9I1uVfCfqDhi8sL40bvVlE4mVsRZ36g3IPIytmsQyjYE27q3L5tvMLsfL
ej9+c0B7PyNoXHRW+9usXNY5QHoqLdPHYqbVSibBsT9k5LqhNST1XfcGNlEG0eaxHRWJxB0M5/VT
Zz18PhMX7QD+ugZ8DRyLkAA9h52PE7EKKgOOGc0eSFgBkrNFP8kLflWufHDFonaDPWtcbrKncacO
5TO6x3x+evvv32HHs0zTs/G/Y7FlIXZQFtg1ARqXYWECxAUtMkdkq+NpY94BbpPHLIidDdpGTBtv
D5034IyPDXDniQXhdxs5QLFXEUg/yCed0Rf8VKwuFygL9TYkuFxiIyj9+FywSyyZTRh7wK7N6EIa
YZMpffRcl7C4RgTcnjYaK6C+wzQqvpx5Kh+FR/96KQ5BU2h8ZAPLXz4VYlrV3AQze/DoxkVk8X8o
O68lt7EkDT8RIuDNLSw9i1VkuRtEWXgQBAj79PuxNmJHorTi7kSPultqiSBwcE5m/s4/N66AKqCV
98yLjzPE/c8xic1FkKIRF55D0Vclu2hmkTlvOD/wVCMcEVciRz15ibVL08ebN+iHon59hxTq9UvR
jsHrtQY6kohiLMJjfWi8nn6y8WkMGqeW30vLr3of38BZU73hruNP+T5ucN9rn0zzLjbXjbqs441e
4Vbv0jVKeuZk+ugJGVwdNlmtuzOy1E/i77azvBJzqjB9V8Z7q//o1LXWPhZDNWu0DCtux9AYKNPr
u9iwpRpb1FxwLXJlVDc/yGs9OG3OTOqqjzh9DdGzWfHGUO/UBG/du0zZEshknnxtCBpjP6R30vgM
hbkyvCPAGsY9jTsWa9N6GbP9ZK2w5jWoHJozJ6cjta7BMmAjb12VCYE5+cl5ji9g7VD2RHMpeS7C
QE99SQ66AnOyV8Xs8TTd6lZhl5hxefkrDt3l0RHJT5T9o4INYiBXQErBEPPQkX5g8R0oSLkNWy+e
47x1RvFDcG/VBj+l7vVzVEVdo+5W+f/1DiCa5VBYx4Rd6IN8ut5ws8aXJ09+E4q9HM0rPEcXpCV0
pt/j87+sK6y0ChvzPyHfMqBV+/c4e1OmBzVDNO7pWE6oL514F3/iYekVa4qu8wK/vJ3x2uTkClyy
wOVFX6/z4ilvvrjJp8bFeZiX/KuK5syzsH31w3csPSvXOvq8ZNnZwc1aV1YqxsG2NNjYaxbnpXmP
9gZHNJTabeNIBKePAfau3EiUpI7g3hT5XYrLP+8USx73U50QiKvNqh7ZJkK8uQ8aQbWntwk/f9G3
cI8lPf1oV28qXCG2L1g21fqWjvRH7fXHhwPyK7qpq+hSr4pG6aw2paRYJ3bK7G3UfAyryuO2oUCh
+L6YlTBVL0UK12XKTQAGxvNdneGHx9gaNwzrQXI6kimkeawg8VsK6PqojhcE6rq3VADK78Sj/96/
2Dr/51qvys0w14o+UrlWNs8kcabYC6dZJ9vDgzTj+ZPqgA11G65OmUv11o8BUQkWcxuHObBq4e/n
jpZvpG4t+zWVnQax5VIHZR/j+y0e4o9e71/39WqjV82+D3FjOh3k1/BC2KEgrqp9Oa/umgBZX7Jm
2Nm84nnecXk4ApMG7oRZ0D0oT7Er3l1QSW9403L3iAOrO5yWBusi8Y0bnIS/Fgv/uaecmb8fSKmQ
1uVIAMHh7BYnh4K5rOxmsGlzEhxfvdozFhlxs7jRwDh6yPz2CZ3av88l1aA3v3oDVMNUJBkTTx1+
yjVDoYSQ0XQohA/180AvzAzNKaUvklzIG7RDc4MVmK1LL1I9r5VvrIPxoHRbo3KUei4Y77KBN9ij
Ga1NXlFL+Y7Y/0Nc9kbhacKYPQ+32O9250teAbmCn2ZnUmhnbAcPohTg/lmc341j6iaNL4TrLgpG
ZX9sV2l+aDET1jHenRH50imZrV/cQzWCovPHyfLJRaHAZgQ2vDTjPqE6NLpNopGWzX8GmcA5Dusm
CMv3lEwALdvy8mT6gxw5or6RM7duAnHcRVTmhvamTtmsGr8Hxn0CE7uFefkdzoj5Xeamgy+1D/lx
d2L+P3QcZuqCaJfJ+A51+yw7OckMq3NF1oVfjGS6+LU2y5LFKZ4n0mVjXApA0mTaQXNh6m3DEhDM
XVqkfhWTDwGkPH7l5uKE43aUfrXgPcL57MVSij+9n6Sha2GHWUjK7Jh8VSeOW63cEg4AqAKioFMt
3SuBsGiqGW3ExcKQAbUu3puXVohbFXdu/ZV3W1W0jxXEm0DDyNEyV2fhMdODQXMTGbtyfs3FVx1H
YLqQXXzCV4+sJOe8I/Q5c4fIMb7q1ww7Yq72FPpgTXLi8zsJQhgYig4DJ/AC8/ooApW3jd4LQ7fD
BeYClL9II/aVDg0UhqG4GJM2JL9nD3mLwaStMRe2w8nFdifNnXYknEKjX51rWLR3bpp72rCuY5xS
3DpZ0CpxgB6ZGw5e/yCnvl7NsfA6O5X5dNziS86z2OFq85m8VK/kfH4bMNXNJ+mNmi4i2cScgVC1
CMhzOBjE2HhVMpONdW08SdZqaF/z4rEQ9ic90CbRyXOvkR1MpnXQKPfEQPppODSfF/uugLOLbs4i
nXCY0WYdt1bmGsMLM3jPmHfxA6lOIHPj13mYDaxFRUVaYx97n4BGvGgTPSD2zzq9GbJvRQ+F7Gjc
4PxTyNwC33QQxJMtSw6Pk984bMQwqC1MOV2x8OvunpMyomcZ7b5lb63fCYO5y+aYxy9EnG29wrXg
JQTaAjjSVSDqa9OWiIWW6sUZH1RKb6Ozte+jENr8y4AwatWsWow6HssnlM4waFbnyWNsxh+TChvG
LGRSeJJXBSMmrS7C24VuztLBNYxlr301zXw8e6dPMtngQPardFMZGNXudO7JCJriZspKMh28hmDY
tI7kmYpDbukEYmTH+cJ8GP1Wtj3slvib6suK04nz0UeYGZKLE/BnnNpAfy74foKXK3sU/kciqxXc
ObzxpIAPPWex27tTBOSwHBb1DK4K4Ng6Co7PUFiMIFtFQeGIHqEAQehGAUE8H6Nil9+kOgwYke6r
b2nXP1Nwm9vTc7HCkcIIuoWxU+0QlPBZW5xWuLCV34pma69AVcfn/Ht8zlbcfzxAHcUbZ/RP4g2S
6Y/PyO/n12VLhsxkwcvTgPJ+PxfAdMwkLrCkK58NCVAXIZA3pKsBP1mh2kuntXZak8gULnpWRkMs
tcoLH3T4fxFnxVN7k9bFnYEDb3yfQbVojy9yuC6rOynoXWNhHBMCoQJ9C6/L8PDqxiZ+wV1Xc/4Q
4R73W0/xyLEm/jmFyGQrtyZFf44s+XomKZPWJY6M6e/vXw8m3vlcVVV0GHxiisr96XFwY4eKGxAA
v6phmfA2OOyNvoYD7UJ2a9IeXGYr41O6SNxbbc8PwfyP2/3L9Vwmbb8MruoKcmdlHqNDuuofx8Xo
la7UPHElp4xJ4Soev5DEOFG+1BqnIHmK6hX29ft5WePquoJPPjvN6+9hVz5AL38kISjftgEOc14y
LySfakhZdkt6JtWVFieXtezHexBWG+QRj2DMboPxefLODnURbYj5ngb9ojzkWK8/YeSGm+vh0rmI
NC+khpB5Bn+HuCRMi1eQlNza50lJx7cy+4jCfVytjJYUKKfeqLPIv+X+JquXmuT6ZlkG82H1wmi1
rgvmzChFuA5JfBADOAZoXaR9Ga/GZKZhZMV8LWGrX3CLsMfvMqdTZ8pxVnAcJDgee0OxzsUPSwvE
iANRw2arCgraQ7FfR8mi5FAp7iKSOcgtJEduLGZtPheo2AQ6wWbdDG8ppPdUfRySeyhiUBr1alML
26hYdHHQWg7BRoCQ9Gz7s0Bih4S97JgFqewQ1R70vrVopacKl+LGP/f30vEhysgv+RbN16YJLlku
4/x8X+VBtyk+yZwQVzKegJHLhDHfdbtiD/Uq3bTEpjQz/TnedJ7Y2U1ni/7AhskcMF6L2aEV1mb1
wp6dvFy2XJOS3tMc2EZNHPT77k1ctXfqjNXc3XPCNPvu8fymIzvxGA+qSyGo387O8SGdnd+Od9MX
0z+DBKUnUnoqw2nuOBlCbc6ppOm8mUenqdx0CuovbqJOhfplYn3owF2ipyQHJNzUgd754RNB2F7p
hPconrPW5lfgTzBnyWekpOwSv18ybvPkmdgsj1tmnSX1ml3444yjowf+DPJD5kcud6FhGm/zWl5G
fKUv4yUvziJmONayWub2kXOJWJi38wYJx0FliZuO8XxeCX4MEXQ/RvZ4T75DSETKxb/dIfavsJuZ
ePSku35W7kYcdQ/aovLK90vxW+K42CY+FtptZJepRy7Zv6vfHxuJf63mS3H8y6tPeqYB6p3Gh+4D
YYXsNBtM0u/L1eBObu6eDth6lf2ncc8FByFz88xPD31hQ2jNN8Y3PSumCz/H47+vC+Tsb68ZPE5d
JSHmwh2+ujBoOAI2HlyYZUebQbP2ilR7cvHdcVdpwdpBoCOenaudCZ843IULilh/wMB5yYvnnfmx
fGzm2bxassmcBodMbIWstzyAz4L6RTq6MGvnkkFGGmfZaX6ZuJG2lDESgKMQmDxbWxG8ZPJzaW2e
F+fjlzYyYV8r9+dvsbXDh9NeWTQvxJLPgfJXUAZ3o0841jaba4vLkJ2XjFaxdpvzIifPJr7AEMc5
yipCx1bQd4JirjjSun47Qlz6mL5LEJvatXbjVv0o4UR+UDnoHyXJVB5TGxcZ5Vf0IN3gpWuXw+aP
FfDLjb5aAQJBCtaJCC5GXmGghXb30B8DaUbImeWM2P48Mz8J2LF97N0/CCRR7ot5k7iFSyHYu7Kr
BSlIT0bqBImKrul2DhOeNQHZVBz4YrrVm7U4O5nfM8gKVG0tyl68KLanh355a/j844L2r+9ydbC2
QniWMpPvUvsw5bwyWZ1q+4zvZPoELGTI30OvbdTz/cmgR7fbN4v2966+nFpAVT0/qpels1G+U9IK
x60ok5W6Uw0CLl/q831a3fU1+SUIrXH3XmRtoF7+spuT278UK+O1mh0/hotJ5z3xj+7pPU5vNMx/
GUKo5Lrrskiw0wU5vmrs9bgjIqcxo0O4Lt4w86hDW6ztwTUX6lc3PyLKSezJPX8ycU+hVHKiQrV3
oz1lqDR5zadOHs+SlkfyTishkGfN7N/v7d/3k/9c4LXMQKkMM68VLrBmOe3YS2aln8ve+CY84dnf
vF6qtNYX/elN9s2H5Ct9ilbx40nztMfkGYe/AhdadX6ybtw4/c+Z/OXGAcLroPMGVeXv28kkTrEx
6TT5/SKFnn+0+/uKtb4/vsUdDlB2zGlHCIu8xm84nulEFEQ2L3zzcHod9iIPdTbslWVBW0awYlrb
UmKXdyQ1gStQgFYcZrCjZ4IHze8xQVZL9WZua90u4/WUzUvT1RwCdfCPgVfNSEP1oy7IpS2z3YoN
9EBHpUU+YRFNuRayO9pYrWT+duMu/AWZUOEZsHQYbQONXI864tqqW6mirhYX8bhULjWxLa6ZvIAC
rsdPRpnGa7HvNt2al/NuXE6ZnbxonrQAblpxjbdrz2ueDGAANu/wPpk9SsAmP9vTLwfQVDQlcYN6
xPbD2s3n+R75RHqXzqlwXPwkXLCj7845mw4pBML3OeAUv3EI/liiX20bv13DVf2bEMA2ZQbXoK/j
fbc6ffOWQ+NXHNB49bhkKiNyqMdu8zi5hYeFqN/N67l8wVHtcX7a05bKPr13abPEZ/l8clUvoSQ5
+6iglTjoVqwR6z31BU+J7WxneEYQOeqsvlfbRb40AtlVn0jSEAhXMWd6G5jPdIShZUMw73OfPCbh
nlr3MT45AAeVDmZEWuWazpxOGzo9B9cNGO/HFuiPWwKhRISZQrH789h+eSz6FJqjNhhsNIdkk7KF
6PYAjCZhHl143ZK9kf56moHf1N/45OARBoIEd/+n8Pr3nqL/peI2pV+u5eqEOluZWJC0Ex3ylbkA
s5w+aQWrtV4EE3UVBLr2oIZYrTlyc38CO8F1d2NEbrhjTAvMdRrcbh7T2uluuM1hU69FlfO6OK3l
B4105Oez4au1NyzY1nHtzOA4f1Pw9W7+TaM+LfAAyt1oTpXBpi9IgeQwkpqHNoEc/q16zPpLa/jb
d70+wU5alQwK9x175A0Jq4+lG3kAzoDFs3RhzJUHpuMWjkdbfirE21jawUwkQtvTWpLdAsNgbeQP
yvBQx16uwvY4Lo8bhB0d6WivuPHg0epczjnTlh6hRIuFIz/DEmgdYV2aTIwo1Bem6nWF1ysOTfGo
ODxbtrSpO0xO9nnW/GKFNcFnNB+WOG/b4YeEce9oS4vOcGwYmrJdyST62AWsSKJ9jMt8QvQB8Z3K
wXloKUFjWzEe31rb4Qtgz/73cvn70r0QoSwWjQZ18fetXkqrobJaMToUo0PKhvCh+SdiTFfqoblP
vBiL8MHBMYA8xu9O82NeuwVeTJprudItG6n/5VrAPFG+/QXgyEcMCE9qy7HjmIH6iMToBLdKtTNt
M1SLU3o3LS8sGVaso+mO2d2pzDvPBGjjJPdSPN3y+fgLvqmimbRIzUFBTUz2Zfn98lqPbRcpSmwI
e00mW2d0Onf0dN1mNN17UuUNsEIGkn5RTdSXKZPixMZlVMZK8FTJaVR8sW7Men485q53GpkTgP+h
G0OI+fslpUaSqcqAfVAbOxnTt2Td5DO0FnZ/QoohEhDoHy1PNL2s93r1rh2Cc/8ZKm7CuIfQRQJ1
P+toftTe0vxumhaEa/EP6M3S4Ma6+ktHYjIOkDRVRbAKv+73Cx1KGbWEVEaH8/PxEbv0lTY7Hbpt
SnyRXwTnhbbLuCQa90N3wAF/QcTn7HijvvqpU/64W+wQpi4poBU/BLZfHqBy0pUMjaiwFyuHbfli
LNQ6GSZoRDRRarEjB0btwJme7N7TOb55oOhMv6t9uzkF0+QaNJLUxN9F7MWar0+bLpsZhnsJ4JJo
ipjsOMJ+uoWy/Hhf/n7dpqZKhsI7qXP7roF1Q4iqpCdI6gANd9XD7Nbvm/uasECs7ZkNfUbr43MS
zazYN5zOk93jPLsTcz+cmdvk8oKs2q04i3Wn4hdDp+T16J3T2S5uGVr/pD1cX6ghMeAxUCRL6jVN
QdTkQUMiJOyrZwxmmtyu5+UdWAec4e5OPMQvpARt9cFR3hsisPpdt1TuSSBKH2kE0rcT9HVbbpkn
cnQIAXoShsNUt0UUyILffuAtHmcIXOk4M4dHodwPCwSNs6jEB5OUL5vgtOO3ELll45mU6ZKNxJKQ
axrzBZRmt/pInvh59vWK0GrRTtfCrZP/zxOInYHXETKlaFErXy3zti5lsZt4H8tnNRi9PrjAHodm
eq6eOrLZDU98mTY0VsCGn8gcGVqWdvvO60v2IhKRzza+4fDylxKRKwK3U1UTQB8a7e8vHuoLg+g1
mWWJYJeOOXanwmHLcsw5OoJkXj3qD/mmJ4Jyc5yTH0g4MnFE+Y0q8b8/5/elweolXEqCZ8vk9toE
BCmggS5ykPdFumghD1lbueRtGmLotG48Yh2/6Ejr1W2t8Jtol5NLf5bdEWGhJVKiyUd3FAl4JjgO
PbMN1i0Zc6nx4H40NkP9WXNIwGaDLnbkB9WN3dS0ISqUlHmWZ0kb1fKECHPkZQOqhiFrrZzRd3F8
OR+RtYWdgkqJvo4knCGH7Rspc44WAsQuE6kKXplgn5dKgJmrbnxECoEfIex6u+jRis7KxC+F5SQs
JUgHhAwy0+8f8HagQtBPLxmwYud0ay2aCZoTHt2uX0OmY36Gl1yGRoeLTpYGzKXQj4cL/S/UsZ/2
S4SLEdGHMw1in3Svn2cMDutolwHxIZGjdq4rWlaGf6fyReyepnjb0XcNdlEfTq86PjpQZcqdZPnJ
hV1IHGJrK9AUVUB4ZqIh4fX28ZXjtDQX2aucot5ejL1TfEECdM5L7d2MnJbWC/Rd8MDAc2Eh1764
O82ILn9lqtc+hc54X/ujo34Lzdoc8FafnBB24dlTmX3YTRB5CREfR6QUNmqT8at/HWbMDdGG2aFf
vddacDodit1EWtgIy9bVkbVPftzQ+6pOvbWQJb9IxJu/R+CLyHgcMljpDmaEqVLZWV4NKY+hHyGZ
cBsyxlo4aTgMvFzLP77SqTrZalpkewscXgfJYDyhBcUYpO1dmm5RKwaRpjj9CRxDIAw1ninIRBEU
GOt+Yu/BQt3OFnyHS94xiZbwGQP2IIysSigBhn0uvPq47Ec/Su7BlsBMoQuny8wV5kTdIwNHT5U6
skh/vKmZZgKupfNSXE/fFI6p5YYCyuwZaV1S55vFuyn7fLj+Q1oeEfylTmYuS8TV0+akvOSaxziG
6O3ou7XgMmUfKlHMMvwoWyQflb/7/HS1M8xtpPm8Ou1x2b6Vn9YS0KE4MKdTmYOH4Sdhe+bgV1LQ
HrdZvROVx9y6JALf9eZn1RIHJzvWCIP0zJxyEZ9U0gcRlg+p6Q4jwZ9ttDTE5w44+khsczlsz/G3
kaJfhnog9C9Tqs+tfhYi5j9PC/P8UACfHsphBnIs5uCG/UxiGNC6IlweUmdo7eD7ig6w6gCu23u5
cyHwgGxc3P6Qic4vpp9IAhO3JpWUc6GyT+r8fItH/uN9+ef+pIJLyJQn7Jm/75NTgkW4GbE/TR/G
M5PMpbQ0Xzp7Csg+/67tepH51t1wY374l0HtZVf8z6de8WKikVQ4M+VTiQS+IzloVi6TuexHzgU5
uDVfuvlpV8W9QIQI4fK9vG8XQH8ATZeCgfBbV/cByW6YHv6l2vrtu/10pr9UW2o3CtLUdhiCOBru
kJpnPfS7bKM6p8UZo8g9CdsQY7QlW9rl/UKtlwp3zBEX8Mt8YZ/5ghu9d27vybvkE4/o8PkMATjj
sL//d3H6YwD/x7MHS5SQicF7++krf7nSEY8ENaobeR++km+LtlOZg7ZHfu4USz2gkTwGYunJX7li
i8oiE2FAO/nHdJkWGjMmGu/pN7RY9jT0B9Y8FDfx2ReOywQYunePn/kiXMav+o3a/+9P85ervlI+
FOrAUSvV8l6x4WOsmJZ7RcAIdXokkuhG6fyX3oeHSaze5QcZvtkVoiCpQyyqYSbvtYfLI+zu2q/k
Nd6W74lznJ830F1slSGGyKA9e4iQgdrdy7+fEmwxXsHfHpMkGgZ4hiqpChRc6eoVxbWh7swkVffy
6+k7HB3xu6C8HZZF6RF6Ck0I1xCThOvJQnciPIn9IUucELRB0WBPKqe5pH5bzTRP9fuQuyXOewNy
BeH12esZsKAMjN6yy7lmznNOq1iGS6U84lP+kM/NRfmCRlJdiLl9El8F69BHz1INjo7Y0ydFsn9M
o6VsOp3mVZN/nnwGoulnfHfkLPqAlVOSdVVjW+C2HSwLALuPCJBr3npI4XfQu+ehgSDlGw/r+jPi
HHIFoI/HYXUZAdOZLJNg9CcvHtx6cFXF0Z9PiHw1PzFnsAlaZn8j4EF7L03bBMX6RlF2KG2dmD61
JYP7RfmWpTvdwkdmZbbO9G2mq+ROT2zzOR0NrNeX/EGltJYMFx/d1XgCbAsmKRjbIDeWzNIEmBiI
nIb+7dReAouDGE6ZAgsTjLL0UgsbHCf6jF6EhQVudH7ML4OM+uNstZ7VJTNRJXx12hrCUwLhaIX1
QprQaV4GX+rHhSLCwFaZ/3u9/Llkr5bL1d46WnqkV0eWCyxgV8zmbRkH2XEJ+0Eug5CUVKclitju
UA0qu4gqgzGXziASjuFlOpXTNdy4oh8vwz9XMOW4ASoHn/uqGC/0UajzsVb3AJhttkjknRZuDSs4
Qp1IbPToRrNOpO1RdELdJ0vJPm+HxmUqNYSBgpTqdN+2Im4k33H7lHWvOlqlRtsdp7cSzlmLHwen
I5LrRkaon79qw7LWP07NZdBVohmHJb9X2H5NAoLt4bMTMCDrL6B5obuD4hXQ7BX3rD9iOZBas8q4
L8qHQf/Uqpdz0brHLJ9lgHCq4ULNphI/ASWGzcJkATVyMOWvLHMtPCBPL9qVKM3JT89OG1HcQuSO
ghxM7Bgo7bNEqae0C9FjwtvqcKtAEvN5dFpiP0n2V8aQSYVE0s8BAHTNYyYQ57MohUxo9/vjed4Y
THezFaOnGlibEFIj2sUELqwuR0cPTStxjUsNBXTAi1N9SSnfMW7ZuR9b7SsK8T/PclcflnyXuHio
4TbTg/DXUkmcng9snXBYjv0In3IZym6P4dJLIwJszsTovYp8WOXw2vowgDUW819R204Ih9yaSGWK
Ub4AJDPkCo2rfkBk9sZ5upsO2HzUJW9wXLgyobdp4/cyyeccvvGyeRDu4vVxFu+0xzNDQQtbBoch
Nu1vu2dyH9MRszAJGVScErYWesFBnJ1PdxDYawKpS5xdbFOmMnWk090pgSUNFdIbzv55M0EuoLkQ
j/gtEQpcORO8FOhLaGAHoPVvjq3jaoAU5qvzWrS/kCinT8nKCAYPDuWseEgR/gxOswWBXWrb8mPa
0kALAoIgB9sNeGsuizl7T56is62GDuT089FRTK/ZtnO07l/cEOBKt8Y+wRu+9GW+S3O3uqfdP8Pe
2iKcqCfn+Bk+QU5IX3GkgCZDrgjip6cifYn0oGieKtOTK08B/M87r0q95BaKIf8xJr9sFrqKeEGy
gHau555WX/Qw3hN1L20FhED7YdVvjJkGfeaOPgBkun4V3en7sqHa8uz/IC/5swD9/QqutT/apPdx
k3MF6Ty7n3yV7OjjhVycLQ11JTW7kHdlTJz2cYTRNTpy56q7ZKN+Hz3IK5VXHU6KBwdimQbSfNqW
RFe6EqYddjKbkvu10HjlfDi5MR2DFCjmvJ42g/leC+sOhly0FEHij14ozUzjLh2/ph78XhptzSjs
iamqohz6OFnCvcF7iTxrv/i6mPq+9g3w8Ep97t5OfmzeJR88xB70DgXr+aJb63tf3I8yWdFePit8
cQYvv0fYmngljBLLNVZSjrO+3S/C+wruo+ydBPfCnqzeh2QBZ/PUegM4rdW9J1XrNvT9IbmRQ+yX
5rMurPkXqXCPfs1y8W4x7H8SAf/YrvGxFC8uemjSrwqOztKqs4hCat94xof+TWL9NCd3xaLLu6s+
p/0FDF1NHwXJIh5aDzpbwWHME8FifUm+cEJbd9/AVdDCL2PzZB99hkAkz7w20D/Ljem33WXvgLT/
TgqKfxllH114Rdv0h5lVvNEV6G59uEXH/xPK/Flr//liV0djjfGVpB3DyxdDbbM6EwpITfcwPWWH
Zh2TSB0AgL/A1i6ewwdtQeRCq1MdzZISGIIM0516f7Nd+EMicHVNV81J3qGyqFNToV3oPSzlKLdQ
EVEqMep8YYyWqzMEMwTeNC/xt/mgf/AuSt/VY3mPejomZOkilQzvRTanz0H2+9kteEn+Y7h3uUID
U0VcD8Ejrlk1eMBoYZoZcMxzu3+TBQ8r1W3uwutT9EVezrDlogy6FJ/beHl8CNOt+k6uq1P7AGpj
AcHdzp5ulBQXdPWPJfrLNV3Be3pbmFOT6cqevZFOCeNr+7RhdFHjsDEfD9KT4IgP6pbdvXYZ8tUL
5bHbmY0zSg4n2Y0p35+ShMsdwpbSBLCRReOnJfylkeoJaM/NWlX2F850oLjHYcesKYebvE0WVJQO
uKfoKAcYzfUhhGR2o5P7U7x4dQFXC7uJIrWu6GRY2JIvU/hs2rdoCeg6q712lcF4vGvn5eKCpPVP
t3Dfm1//agn3RtRoucDXZ4x2wqOZwSQqkED/FAZomoPHKUIpwvnR0iLduvl/wmV8d9pXycIEWWOF
XhWXsWYxYhVahdnz5bWu2KOJ9n3P1iWmYV/JToAINXnYGaXsOMk2DYa789ntbqEV2t+O0l+v46ov
TXHlwLOP69DXpzfwE9GhEXIu9FZ5Xr7IA2M65+ic+jl+iW3rJiE2teOipvzRgib5aBUkAURujrY6
+gmEqBecCDfG3ekFXj98D0JOKQeidGv0fJOho3BL/IER3bCNQTyUNQpxQrDL/N36/PfL9qcE9HKH
VVHTGPArDIqu7rDeSILRGQrLe66jLffQmc/S925GvLYKlRw6Ec5Alfv/V/pcfe7VHT3lk2hEuqjs
tS0uN9NK9fDGeTA2QCfJoacvNGfDunLKYMDDc3/jS//1cf7ypa8OwaOpl3lJCvleDcJFE2QBE2O7
nTMpnd34pMvLeb2X/Xp7r17eU1oe+x7obi8HdBjQy6RV42hPw5PQ2MYhW4m+hhXMjx799FN43vj8
y+v5r8+/en0V9VzHGQygfb66FIDGMhrwarJhQDJYnpaxzxifdxhtCTUxWnvrTvf+fQnqHzDp70/6
ugiMUqxPRxbfnr6qcnQAmnjdvEl7hqsNHgSVOquY5Cu+OgbtptpXPiIfMB34GbA1SDsDNiswFkhn
ihwMm3LHyHTC3Aqyp40bq4KkRHjpaOBR130mwPs38K8/tQdX1381JtJaiN9qp7EHfaA9YBYjh0+g
cXm4OMaOWjn40BY93N9A1JlODw/Tuwr9B8QO4T/W/Ni231WhE36ehqCPZQdHFTN5VO4T4b56T1Pn
MhstvTy7yGSlHjbhKvyZu9dvLW4AIuw40JDKzj7indLzjYPuHGQ34wT+Vgf8sk5/hJm/nHJmpydn
Ax/Hff1cvOlMT9fWFhNBT0SRrz2l0eAfR0RT0D6i47vwZMzSLejTpvBSN3TFuY4hyrglkedI/Qjc
2X5U1kZCIiOrM4af0hr6agqYiV1KfJgkH8hI4p1bqCAyth669PhnHPSNACYLeBnb5+TS1iNrBkCb
Ho5P4aZa1F/GXAySs21Jy6S0sbwEm74orPA3W4BIpbYFeLSYHHQ51YJfMI8LdbyPuzmz938vaglb
6X++WD+Ky19uWJSqlqVetpATWNF4mQZDK8rFzZkFrKAB6MCsHPNLmjEkczHl2GhvUcWWSjpVKXsh
vSbfYJiXvR/eiS9cK6iCS0cshA85D8DJ0Hc/KJWrfhXyfIhRCfnja3vgt4eQRJ7ENZ8Q3XcS8lEE
I1bkncoAFb3xrD9afuqfn+L3+kl+0OcVFjH7VARIho8Y80RxoIJWCZQFNNnMmaoUntkGiFIL6S4+
bY5dgAFpmN73xr1c+DgRgJ506LRVOhbREVKGKusJ9GQIpmhhdF4dzaTwS6Bvqx35eGP3+Gv9gU24
ZQGxQt25lsaogtwfVWNQ9vhCbtVFNEvINDoFsVsu00fgdGORz+JFHgizOPj3M/5r/4wh+MWP6b/Y
O4/kyLVsy06lrPpIgxZdhwOunS6oOzBKaK0xpz+KmlgtMNMsIxhpwV9V3erwxYt48eiEuPfcc/Ze
Wyd05bs4Mk9NL5Llnk1/XHvImUE8FzvVXBowI3BP2s2WVarSXBlhk5zMwQmmi4L/eRJovC7//mH+
FPrOq9AvH+bbfqlF2tBL0aQwZ4IL5qQiypv5JUFoGrk1YiV9O6kbWViLxR0z+clfGM/YEABsP6HI
V+5YM2k4MQKYYqctli1tEGbjhLzhwdF+qpn/466DYUuTFYXC4rtda/RbPxDEat51vPOYLv0BFy14
Cd/B3NMFLqqcY3rS7vD3KHflzc9+/6+++R/73i+fYD5j/PJ6WmR9Qj/kE/R2JkM1XzT77J3C1Wbk
R+/DOJfdontR99Xqp4Oo8eehD4MCmS/oWwwZ/eq34qJRyjhOkjS+bbordFqBDW+CHtFAa8hpefZX
oVkl7Sr3rjGOZmONZEd5xD3eAwQ0l6FxtfJH9QNQHvzXC65Xf3hS+02OPDp3E9BZMT5Wmm2v+eMk
rhhQT5xqW0IQw1e5PVf0zfXgXu23St45oXnvw4DortK4Sf2LYqJ1L7Ff3tXtash3aeNU8srXnbJc
IzzOGU71LvG79kBbIOyOdYgJsRRcqaCnrSiLtuTAvJVACv4k+lJmVNq3QgVrnwTcHxS+qv1x1WpR
SbJcp0uvoY1Ld1O50cON1awi9R3+VULLcIWTCnA5jz39CqYkmbBlJtF/GuZmPugD0iR91dqJ9/0h
OsW76Mm7Ly+ctWkAIw/RGDvQ4M1O3Sl7ChGSsa8g1n3B43Srf/YJL4LNzmOOvFTR2/gRbr1l8vCg
X6VL9xqjbdjNXVwLqb9d+xtcVepdbCHKXtCOws2lP2lHGjgP4mO/B7CxCdYN2sbcMXeBQzN+YR0m
u9xQaDmouhfwlxazwQTWz7pcN666sjYs8TRWMye+6R+UefxhmKAOgGQ4xX3KsWuLX1ymRKS5Kd3T
fspPQrolJddAwPo5bpKt+NA9t6eaw/IJQmO4bHeV6+HTMtcjg0driZbjKbxRXQ35yVZkZ93Gh3lr
Mhc+9qrSzR/zzbBKzuGV/9eyMZbqJgQFAzhsbosZC5QgBgvOOliiaqPHm9DXvGEejiA7eWHsz1HM
+KwTAEXRa3/QI9Sxi4pn9QHZNkYQC40EGo+Ltcp2rfulIVdXlWTTcloi3L2MbuHQmTPWs5yCvjDh
eHb+aJyFFzR+HwYd99m0Ol1MNtB784RI5oJNcy0c27v8KC3rw/zHDA/Ex+mBJB56vsFDV9g+zcGb
HreMcJj5AYOD6MbVLj3tTviVCnTMlZnvczqSYDYEG2djsgunleSq9kSwV7QAt6xV9CVzbuNm2Ksf
bNwFPbHSCapVuK3PLSOOB8595aouKWzs5MrTcxaLPS+SYMvvylkJGE8hgA1vGQiPjyGcbWuD8IDS
tTtXeBKf0viC8IU7zLi1DJwwcJppA3a0+pzZoxRdqu0FDgdDMbktbwJAwTS8y4UKLBOZpivvo600
+8k3vXUrZhtRfAXvJEs2ijCNY2R89i4WLUmYa6WHqofG01I3FrWC6IAEBns6aU+GfI2x9UVOl2Dx
8t5j4fHvW9hXnM3vazKvOFQFWVY1XcTH9fuarKq1WHRTW972lMUwzo/dvsKvaGvv+p2xKZY1bXN3
BlFpt0w6rqUTyYtyHR3Y88jafZ2YWXaMYic7XCc8MhClw0NORfAcrM79+UARHt2qdmAPu2Jd7doY
xVS40kq3QmPiRjfmRt7wJFsH8R1NHsyXdYEfkHYsAowzIwUTXhbd6acXAAgMKWYnuEstOTmzcuG/
0R3/s4L8/XJ826KqMFBzzeByUFuI9mx/JU7haZ44W9vqgq/uh3rGmEuEv13/b0d9VR7FtAsHllgK
qWEPT4EjX7IQpdVgwfZZyMJOMRwEhxxtkM37zNTuy3sOZrxm8V23Y3KGJde8CI9oHGJtMQ/hBs6N
bk/LoF76a57gpb/wsaf5BOPB7BgWuj+7XCvBruf26yamdTLnY79V6WZk/rXWtnSMr023rKcd3HTm
JzUOMVw10WMgbnt6jmjNgxXd2tHcCvFOWConwXCGn/KR5J8uzrf6qpY0nywOLk5n3lDMkyOb3D7X
x/zsWpesvZfLdcWiQg9mZ5xxAfoW1o5sZR7Fi0w7m8WPCcDD31+YP5XQEk8I5pwZksUE5w88lzeq
gZbV5W07rz3xJcAqdIyY6rridvwEjgJDDNGSdcBF/YbzQnkOcabwT2wX9OTqNQrTnfhDP/I/lMW/
faqvTLFfSitBbgYUxzy3FfSCa/7C57KNXXoHMmGfojM5iI/CVtz5S4Ws5IW1/KmhYMwvxh/P8b8v
i/TtQG4EbRYyxShvpy+xMzt5f2yICX2Sj3jZSKvfA8I8ldv2zj83axATt9gutWN8Fg/FTbxL78Uz
7ln1LNwo7vCuf7ADbDjZlC3AflycylncqKf0bH7mL8rNaJsYXIa1+O69N0C1t8GLcC5etMkGJBE+
MTiVfJtabdzjGWCd+EAQGdnmwbqlgV+//mRm+Aoc+9sPP3dbfrn6hif3ceRVJf26bFMiQ36IRxIy
lswIpCsZyOq4mB059Yd3ym68bXpMaZOsu/fhnXlxdsN5XqlXc80SkxIz6ymV/igmxxoLAmAO0lY0
G7L/MbqJy0WuUbkveOirHX680UZTuxe20boDfOhU+hJAIk1nY9Njxl9X2/623OsuEzLfpXRx+jX4
w6U2MDtlq6RzsTbli/kqUteaC3mHjxsQo1zy3/3kydf+49L6yxPybachnyOOTZMnJNjHL/59fa9+
FvW6P3N9lGt+b4oH/966eivzo6f+OY1YiMB02ekdx+ZrxTOSXLsHH1fIHdG5QBaTY3XRSNW4oDdt
LtI9UPr2NoXHzIj9UToMd92luRNfGXMt8x8Ss78E/H+74d+2Casttd7I+FnabUOXFOMtSvF6qT+i
RvnvMAH/YyH+y7X7tksoXpuRNcGiQ3W2aVfd+gt/YWMN/eEnk8U/O4O/ryTf1tw4kmtf9Et2wOfe
CYgFfRIx96Ethc1juSXeGIq4YhEgCq14MCHi8ywtVJ0IJgcTL9M0xc2Waby8xcc0aJtoOMIxVkZ4
dMRPL5vQMT+Y1fAM0zYJZqdDGq10mmj6iUxLud9Iks04XAzWVkEn4ySWiwgnVcdm5UkulAUE1xF6
XuTL/QIVNH81gE5KkgKtJ5Cm6kLtF4hw+yf0nkDzqkOQLKTnonsjeQLZNcVF8AokhaUZpt7gtLc4
Pcdr98yDDxyIBQKZfyo7ESLeF5QleKL5LTSSUG1e2OICf8WrJahLmEDtOxp2wYbK7yO8nnFm4T3z
N6VwVT4Ywm/5awvifH+NX5VbX3hQaaL5Drbb9HO6Rs1yeJrgf2JJyY6YYciRWYLvS2czl3dD6usy
cNqdsK4+/NRVqHlJ5cQsx/k8lBZh5VBedlBdcxcYgkgLjiNBw7zHe8b1SKg4f4NOZ0jgOmpeWp6w
srg60YIW7tyGwMlufaLpgA0hvWh3zTPFa/wYdcvmWburb2iu1LsSeSIHJcIDcZEBBX2MX3/YT/9s
S/z+vH07mSe5PHVdw6ONkaPZF/7KuhHKuabEgXIebf+C1mQxrDWsf+VeFhb+athqWzo8yZEbG9JH
6Fas8vhh/v7B/sMQ5vcP9m1KkI5tJaUjLwIJLSXtEsAFIM52KP3YRQM7PVH/Ykf7SX74Fb75fW2B
PIP9Znbdmt+bmInRmKlZZHNF7sYvwx46MfYz8VpypykEF9alWfRv2SvvZBg7kuT0kjtJfCq7YBCa
r0zT9osjmnOiGXpotBwly30pOlN2aKe7Tv8kFAvJEi2fVais8G2CrXD5lyl4afUFJRYlulrfROD8
9IME8rPfpDqN3NXUubK5D1HX3JKv0oLlkZfmPe/zicB6UXLhqASEkNgFSkcSt5a1lN/0Nb1oD19d
eaMN6zHzHnJytITacJJVEy1KrKqW0xM/ND5G6vKHO/jnnMei3fPvK/ltlU7MttKUMC9vm6VIgN9p
cmfPb7oNOHZ0W4CcHHne9d34iqlw8/fv/RUJ/dtdpMuEvkchw1lXkfp+2+3MsOol1RO9KxNqfUKS
9tmo94n5VpBaFIaHrg9XtTcujZZoMkYurhmcJwmHSVc5XR/BWXuEQ+ht2vQo+c9hSJLcJtSWbP5M
aHIa96T3Lir8PDQARNhcza5MX2v1Ok2XpnAYbcoSjetl3UEMtGPZDm+E2+ZNPHoHcxVevK1oj3bL
Ia/epS6U3b1xnvVjHuccD4YjwjMMOuYNIfVjdOezkDfBQehfGFcuvFxwCk5HlRnupsmJFPB2hIJZ
NvCvQHQy/0anGxDUL4n/0Iy3BIQsUo3JYYegKohAc02LqLwL5vUoeRTzbdX8cNvlP1HtMp1hCnQF
QryC2PrbbllpSalMfatdzYO67fbTnncD84k6nNk1uJCyfyUoeB8OT5HJUo7OLaKepF4sE8SBSA5x
5rF1lEgga3KD6hyxXhZezXbcqui224j1pmlsMhyRQs9E78DX1goc2jYGWVMsTVhKoP5ePQ5Tt2/6
1ZjWorKvkztUOfKeLgG93ihcR9OtoV0ptrycnKKDUT+br+w15ZPFHM1JvY1S7PhWyZxIAWR0EUZu
WZJovO789YQRHQoDxW0VO10OatPG+tnlL7q6wSWrYLxRwfKuqPFyWlvFzDVIhgU/LmY8iwnWCdae
+VqbF05xJS1pTMagzGBpyIldpI50rOlUUn+ypfWHuj9kKQk+9wLYDFRrS+qyDqSIeAlgf7EkuTF7
A0UQSntb+pRWkDpeyYFRIbs/GyJc8idLXPTs3UD8rtrOfClXlnE2bCAlwEgCaOmv2RVMI9qx0am5
qs1DbOu0jZCQXcgsKT+UB5RgxkkxFzNAiU6OS7s/4Gr1NkYTjrYqIWhsvZfmwYtWFBBjck85TXWx
YsN+M569ermqjAUjXu15ftzv2TLxAwgZ3jA7ww+CXsBygQZG8S7Iu3UUv2Wm0zY7P3JT2h79eiru
DOt+UOtlFJ8SI3f13jiURLYhPGmdKc6dBDhvXFdEXoEKm1I3tqZtsbI49mkUJbX3lOinUn8WlbVR
3DFek54E9+/rjvbHdjo/+yiYNMgjuvIntSz3LWPsQ+2qPrORPrbH/o42WD8cAh2Y5Kru1wggamkn
ep8EFAraga2jJLnGx4N2a3qXIbzhxQYwUS1jpobSMrhXkiX0O4Yp/nt3DC4RNKZxbToSkmuBw3YV
ERW3mtRj1W9M2lbRMpFcM3os2kMirJXukEU7WbTNcal5nx2tf2waP1m4/xQ18mODEualJ0HNVK1v
VYTgd1Ebm4F2pbLSF9G7eV+4CVNQdIxL3jqFoedihj39n5N5529MixxjNBdb/67VGkiZi4k/Va+9
Dd5oxbty9DlXOYKTrXkYyI1+Ml8hS/4kJJXmzevbBvPbN/525ixMwaR3xzdWqvXcLeps6LsxYkCO
9xTm+rvCQQ++gv1/8YCpMj+rybUWFeXbldZ7pUAdpKhXvXQhPIEDYQNjTrHFGteesZHF2XJ8HsvL
eEdnOoarDFO5epZRWjc3vimscTsZ+FfAcZTJa5NNa+JTYWhciLLj7PZWi7uifxObpdW6Cuwl2rfN
yhIPhnRQrbWXUc6fdLLpaCAK3VrHkWZlmBkiRvCMkkwDq6O3kRQ8bt6ux0URq89q4FbCu66fpfb8
96vxfRKKwVRnh8dZpUBqB5L77S7Uhlo0WqFx0Oy106Bp6XbqKnrs//z69Rv//lLWIciyUsfx/R//
nENOLDcaxLGvT/n/k4H+J5E+v9ywOVP7t8zr08v/+q/6o/4fi5cor38NCPr6e/9Kvf6HLBsWSyZ2
dwkKucj/8Z95Qco/4BARfQ1fBQ8QSVHUEf/KC9KUf4DmIT3AYi7GWzB7pv4VF6SRFqQpljzbmFiK
ian5f4gLMugv4hQ0gUDwfM3z7nm9/6W1RNxYPYwEMaM4UaD8ihlIkES8CC1ahNJKDpnUWutsJKxh
iqcMkEhECLE+BZtejLD6ph9d2ua239XmvjZjg7kFTFJd7FZ+Rrajn7SBm/sEy44G1puSkIq4Rmta
oNaNumrTV1hwarWh7KySk1TKnM69Q9zh+cwItuL8D5w9gowmSBLQ1Ej40IU6PCF0Hg5+kjN5MUow
HuG4jQaz2VcKsxa9EndT4uUrw4egOTUyeXTMQwSdZSvSEmM7RAOjrFAL1rnPYlbgao7o/k7J1Dm/
PA2nf66Wv8Z9f5tIf11dykQgS4bJZil/tVV/ubqiOpolXmVzMfrFKUklVu1cG5dDXkoX+lKDipQ2
pOhqTIFEgyZ6lDWUhMRIIsFL8mpdR8rLnAhOAt79YGTDD59PnyvVfy/y//p8pijrwH0UeGLfTjAk
4uVp1Y9o3a0HrayCbaD5LH2SumsHf9v4nM1NKxTWWtRQ2ZacqOK4IG5I9wmaLfaW2dfL2u+8rRHV
OJIehbA6F6ov7xOTatBvxX1slY9j6CfMFuf7HYK0LYr4WS+o/7xYv/l6AlLg0FNJ/GHbDN1qkosn
MRA3g1G0pP6WrHntySdGyi+SaT30OKsFoxx3XQWgTomB7KZyd5QjhtV52sHU0pOrpgeSHZC/U2hj
Qw7wRMenCD/VrhGOuVZBc4yUg0dq+U1K1C2ce8hbVoemRWaCNGGnG414crW+8bZfDwhhft0PO50x
r93fLr6OB5FgdE1VVOZjv796mW+IRHNTHIcRud2ady1iM9novnTKx3TYdRg8FkqtW2tJnDirBYLr
lyPYAeNeAWHtWgXq0Dqim9PpETMvcoxtKR2gA0XZg2VMOgeLUHLn6L98Go69aRGlDJStczPciY5S
k+1DIqNTdTFqQAEgjz41774hTau8pWojIFwCORoiNjDiVdrAVhaD7CRiK9TDEThWmOXHRrU41nm0
1scW2siY5PUqVOnOjX3LfKcq80Ply1TjVfsRDGF0yGU1PMST/6S2YKaFvAFbkNWrwoMPlM1fdL+G
jFYO4SrJFAgDxNMuisnfWK0MipuwRLdOU0ImEuMu0CdrrVuDvPK0OcZVwrnjZdhx//4Wc0P+uFNE
E8ygPY0wMIMwv9/vVK+oXSI1mYJ8KuhdYqNtoybbSGuiUxsomKot5aR23YPl50dxpGmo9BNT7cg8
mBBknJG0cYIccGiJ/Ti6avMKbHFV5GBbvWEAHCdzKidXlGiHqEDaLSjNjttM27BmaDklNWxJVie7
soRq0ykyrRCJqMraEoXHRCx3PXm0O4pHhFGaV2ywlvarkFzGnRcLt1RxGb+ot3pfQRwpK0beVgIl
WmqcqJ1gmExZjPOzlx0y36ulmd8SVb+eMS6bwHPqApPjpPUYP+NqLY+zGz8CAWZlqzSPSQ6NH2ML
x7spttV60hi9qOanUGCuLAhW30jhMCy8FChrnklvowgIVjW611zDJlh5KMpEMzeYPB/rtIiWRaG+
KVqL/6zqO1uLatgIo38muNLcky2/S3EQ9glQWbIdQWPVWuX4+cDxoWslR9Iauqf9CHDYB7ub6smw
ngNMl4VQM4qUGXt0LUpFI2mG0xQfeMgHV0PIZgodgaeNcslz5RUN020c8Ce+juJR1Q2X78CkZ0xx
DdawHLH1ckiOsojxERLNYIifwloJdlpBxm2tEg8shBDacknn0DOjK+Sq3hIj/hTLGAXKcPgoqxrD
kJDw4nqOrkVMgeePaZWCuY/Tp0n2+tXYmB9U/t26rQxcUV65lctJpU2dIB+QHiXDpz0jl7QJYX8r
Gg0UrRcPY1AZW7JswZy2HDj7q14LN4ESrtvOzK4+c9lkRTXbPlUhqVhKhiYgiUROL8muL4j3q3ML
EnFEN64pMtxRjWUHauPvSlHAsagpq7zXEzfpdIWQ+048jqxf4D5mAzLTSEnD0FUyQoqSAO+iyWA9
D733pE0IXA3ElVnm65ggFr1pSrsI4kdLhGcC/dcLrUUn5rUddRuKHvnaaszlastggmdmL9GonMwk
AV4iA/TAeWoHutzuMm8tq7VxU3S3EgnOzKC8x0nv3lSPQzajwSHrsJMPms9oeZM0ku4gg+pKAyWH
YgK16JVsaU4xruA8WI9ec2otOta+Sjq2MIqboihhGHymuVQQAGzdq7iU1cSM10OWvLWqxQiOrrdF
u1tDpjO+RCEZC55l3gp1dUyUMVj8fRX6ZglBJMU2rXDwltDW6SoRhb8vQpnZKYaR0wL1ApYTix9G
KRoYlBIvctCQFaVVLLltJMOoINo0ULu1nOYkvfOsunW4j4b2tZG1lynMj7LASTpUmZcYqfwDL+Fr
FPvrvjZ/UARdc9AlYGyOLb9/UIKWc7ZQGWPB2auM0onlTLiVZJZPQtFhsWRRv1ctBqVCVi9nv6KT
dz9crK+989tnUAxdUZFpg4BTvzMbCt0PByotH1R4Eu40iHadpdAsMUB8trVlbbLGum2nMt01cS4u
qhEDYGxYByEzMFgXOkVI6R9KL5S2OKjOSVbUOziPqRV0+7FBh+ZNK4rJbhcT7Logq1h2hw7MSaL4
z5pVEylGobqk4JYOSpQCJfQt2dZ9lVSCpAPtXPqbsErli5E6VmMkbq6KmMWmtnG6uSRuhhKJIGN+
6OZD23y0Wt/+1Mn5XvtJJO2YGLgpllnMZfnbRF2UdF8W2l4gkQ5Z2hB3u8JTV7k10rOVNLrX+dmL
GYZ2Vbba/bN6KFlgllrhxzeZ6ZMDEArEInmathNklSAQUrmXXQUC66uoG3XO3pLi32RzgrufzpSg
OMcjnlnEbgeBsM3mL1+/4ibWYIfjg5hqyBzmL13Ti1uyyTlSwKZeip0CYioabrpwAuATgGtWjfpG
oaKkk4yEBGVQrJKBrhfGTcIztiWxzxEIA0dxDcCi9wF2odbWlDa4Tg1E7VEwVz+8ouaXPPi3506i
2qfc1zUAe0SwfqsUKkgMWShUXIxJfyUrG79FlbpTz2DPyLOLkuGyBkNjN6SRN23XLBOdTlgpxQ9l
Gw282gaahPSA4nKadKhaUK8cYYj3UlyYK3MIzoOXQNjq7lENi7ZRBC/lQM7MZN56mm1IoXWHeoRg
vXRkqJWYgd0Yl8m0MjseexyIfdI7pM8lMRMToTA2Vdwj4Felhd5qL3olU3R1vrloQvmtMGDKlQYH
o7yLACpZQEwTH3ASxbNXa6Ss6NY2F8LE0VfR0DG9jOOlXpcomXpdsMM6XjcivUydzKO6Ra8sREhU
ff1mSMNtlyqPShHZhZw4MvPFUo1eijhTd0ZLBroXoonTB4PZZ/UWdK0C7gHDhYBwUOU0tdDlgaOc
RRYid8DRDbaP3GLdVmqQWTI5Ar629eM+I3CEbZK+Hte8UDpCQenQisLOtOrPWp89q21IVEwNBtQq
kTZps8ZOimLbS3puj6aFy1qtsSiXM1dfDB6H3uIIQUe3GIjCMBHaySIjVV40jPgxZ7sKWJysdM4E
noNzadc6VZbZAdEEaVqkxxxNZ6BjTo61CR9fTJqs+c7c/U3VgMkPpaFu86bfDd69HmG1K1Q8zb53
gkdIfsior6rE6latRGs+z5/4kIatqbJwY73VGoGGmSaeDMqtIPY1PgG3zwuH0NFL9n8Daql+SOsQ
w0yNZNbQ5EVXI7TUyXcKQuWcWK1EHGhkbcml3shxrZ/Ce2FUnlsfw6qg0uBVhudeqyX20ubIwnjh
Nryy0CYEW1kYXdXoZFQTgpEkQzsDnM/zw9nXVkq27qnywkrz4qyayWsuZkCzBq7jlMLjkjzrxYNI
xeKILNlaUB3hUJi4IbmaFgdrbOjzonSR0wIDxSjuiPghcyv1b6ZW2xh1UnN8zpP9MOlX0SwwtarV
Q1vhAWaKNOGBQ99r+rdlVG/yJGudMO1KW4RfQaT8FNlJah6EltlEUNWYu1PbtKZ8m7eXNEp0N24x
fVoDA0plXwYDwO3kSC5vb2kfnWX4lCvMK9XOfG7oPyymomwWEfw7JUWcCziXA1GDSK64J6GS1yqJ
HpoGQgXG08DOeD2QmwrGkod3p1jTYtLG+uALgcumhXyxxXoe9ZKyy/quWsr6qZhE86J6qCdlQ3b6
TDAvvikfJ45ySzl8V0ov2WV1Vjq+jAyVArGKgF+NnH2DUe+WmZ+sFN9kItKVgyuG/V7LJhJhCXlV
JOkkR3rVL6wYlYTUlaLb9vQLi9C46XsGVglJzlmhgMXNgmYh0jyJeQttUq/hyqHEjSSSbiLBY66U
OH1afIoC3QJrmmQeRfj8esJINtaKTVmXhILI3W1BiZSkxuMw9rdDLlq72pTxo8icS0vQsaVAfqHg
p0vVDLdTX1+DiEo4KXZCP+G2sfrXjLQSPA0sk9X02k2msBCpX+GRJOcgfQ7GYdVWmA2qKYVc6hsL
eUh0MGukxLAULyK/fimTxF8VnLVTv595HuXerIp4G7Q5ATLSQoxJvIl7DngqW5CtJU3pVD3eyLhW
QNbmc0ZvWQw7OQ0b0uxl0g8NbXCFuCfIqsrJXCU0NhkEguA4IAZyew/fGBcHTscx8Q5tox280W+o
vYm6otOH5jQl/sLTw3qZqaivDSbISRVla/U4uGxcZMgBU5MV2GJyGa3HChel3vLK150bp6D6OdCH
FBTmDf5OuIMc2F3LHEnT7dAucldt+pRnlqSYMe/0wnhzx0bBX8sDjhEVOA/ueWIT0glVL61CfEMB
L40/bTG147DiWJUJVr0UcwS5ApQN6tWGY5FF4DwZvFb7PJg9P21tXfVpSNGyWPfSGDSMD6s98pRm
PLJTGTWEP/aghdzKmhPm8PvCwT9PTc81HjjQGCAGrUE46FOhubEs7jW6Qj7Xz5FyFGh1BFi1M4Xt
UGu3aRi9+cnAMq+NCpl6gmMacAKjxoR9NeROU/uwDxM/X6aFGGzDKf5krDYdSmGe3nV5uuq3vVX6
F1NSR4asQDNaIM8cqUHBpB0A4yYFMVen46Kr8o3ZpSulaXd+LT6y2eOZJ69OkIj/K/VrJ8EdEiew
vSKgGE1rBzogPfNXM+BEEDSc4otrLHcq5wb21Uj303Ws5/diyUmwoOSUHrTJI3e45KRddS9NtyWj
wqpo/GQUPGGZS5SH0lH0Y8eLhNSVOSCGPX3QVih8x2s60jAKojQzGbBFq9+CRp6dXKZ5FBh2eBlQ
hoRcsSqmadZnY2RPYfkkpSy+Vi+flQEalKPPkXesh5sgAEdY8N7kVQJJwcc801cYLsJBjpY1wYYA
lTJAHpU6GZupS7ZGINzoglFT3U71tqtIySphCoymMe4aSMO6IYD1C4Z3KeTblL23CYZusK1MnWDP
j05bw4PMguI5RUdu60p96gXif1qT3AVaKX6cHL0C250+0p+L/RGbwSSFS6UyD52pY6nIA2Mxit6j
9TZ05gcLQEt+zvhhmJ/yJJvr1ppnWBaGNTMG+Rfqw0KOM9pak7WTvfTNSNiEEzzYQQQtZ+wrhl5V
ReZWCra60l+9Do8hD4AJW8hEHjYp2Tqq8vkEHL/AJn/rvLI5mLpIUGF1svQ8ccSSmIUiZepcc/Bl
ukjUhLaiOfCRe50I7aZJ10KAEhqhAc8cSt5JhrvMiruzUnyXhWT2284j8luqqpsg13AsQOOmXOKQ
LQlnsxr35QCoW+i+jheACbwIqeP90CbKQaxY65QqaRwdJlQ0ldIupyO906OBazcQVxS7VdY0a6Ue
QEHktcplEfvrQHuPLYPQkyIP6cqzQGcNLVPTr93cECeEbWSZSVqxT9Et8A5kid2ZCrGAROPeCXWG
fnAcSQfqZqvKeC0rpHwcWDcTxTmsJLqtJq0DGzLZQarTQ0QT4Bwo5UMrRNZNVttmW0NxTl+loF7L
U107YQ0WopNSLKD5qVVK0x6iAgpTszUlUnItPclJ2BTvA2weDOx8iEZ1aRh2nwV2nQZwVAmIXmSa
7oYS4DHZZ7ZgGg0FazJB3JZxzKVMlel1MI0mM9zIdJCqY/4ZyVG1VZUV6zqWSmN6mFADFPoEVaYw
b0oj4NiYmwBUB2QQwUSfK0HW0ivTri15c6RAWOZ1jQ+28k9B3xfbLtTXUTJqS7mUOlswrXutCtZS
OHl7lpt4N5Q1byX/hjPQ2w8C8okYkqszDXm3q9UhXGZCIduu6FWmkw8p13RkDoNR8MJW8irp4JRz
f7Io8sn2ywsFvUNRPQ+9ESGr76ZNX9fjVmE0QvFe7KMabVAo+OJWQ7gxlhIOEkZPt5ZSC+s2nYlG
JuFbvgXIK/LpRBnqIRycwjAYzWvWY9Ak2iEu3UFLrU00Jm4jDM+dHHS3ug8PcTj7hnKVamFDwwnp
g2CiQC5r7aQasatQbsStBupZSIeV3JjagmHVkx6PG0NF4xiGGIskSb0V4+yd6I6JxS95UfSgWfvz
SIXTfRixpeQ+U3hDGUhHH0K3i3PtnI2WrYVUZESgwjotag42QwlCRNOaTY9YEbiuxMErDDjuD9mx
LMwRWZKsbKy4GJzA8J0us4iu1OaY6bqLgCGiQo3kvr7JQUMjVdX/N2df1hy3jqX5X+a5WQHuZERP
Pyj3lFKStVn2C8OWbe7YuYC/fj6qa6rTLDE5o4iKG+W8viAJ4GA551t+e8WtjKzglBKcoHTVg42U
QtxO+19JXDjHnERfeBrQ+ygEBcep+PH9FXwDbSyaBQcPaSrUZCKInW48u8vuSoop0wNQdq2Nt9cx
8uCNxwBPbF5SuN8ZzXKItHrb3rb/WDF7jqkPZCWFb0mgi/TGLxVQMrVT/azDrLwpVQ2cQOIF8FwE
b8iW6oR9Od0UPpyXC90Hd1aGJLLJx8qOAucwcG5plzwEXlvvnWxoodc7NhgPPcR4VdigJIQcAQ3r
bdOIeI80m7wOWuLshCu+6MiRBxbIp3JoyVWdCogOUKybIXp99143MM2JV1V1W3CYBmXgZ6eV4TtR
WS5IIeB6V+DIc9K85SSD5+xvocx3mqhmH8flHiX39JjQmMC0Ewtvir3d2OmdwkS7MaQMVoxFBAJm
VnD9/o/SgTKyITkQBCgjnnxtPVccmoUZBZMqMzA5CKl1qnG7vrILUm5FRA3QnmMqUiGX2vewlvOh
8v6QNfxrYmp6bfeobeKzrV1lmZ8+6+hR+YV9TzJrg/3IXSccnHAHUIP7BGBTOKEmsD6inrxtSOtB
AwDEF1pgrQlx1NohX4nqmEvKvapg3uj1+oBjnHhyNFS+bfvOi3HlJhVGV1L3ued8yyyD1LPHNGhi
uLrZVm0DRYTTZQqqaVSjYuYED7TMnkofvhY0xyYlfeT7DQpgTQy8v0Gud7Dg71axP2QwN9oBlqgB
reOuA7hv1F5UDnZ5FeBsOeQdDD7ZjS6D5kmm7XoIVH5tCd5cK6T1UibztZ1n+T4pPHkt0wBCeJpD
tSu1yp2oPfuFJbh9Di7r4dw7Mjhz1dw6lXyJ3a66r5SAIuSwH1q3/jp+BHUsuNva4B8C2/A0tEN+
MLx/EGN9oIIVxsr1B2zLISTWsPMC4ZbpGwFQ77rAPedqQBYPGO+s2agUi1ZK6t/EfemysL9JVxgC
s0aeD+ZZY47dURrlAdaB+hTYfN1l+OOgYeo56NvCKyB8n2dI42tog7lWmOwGA97+UDXQYYfPkmsn
1S5sRzMLO4GABTBXkecDDglyUhhx8HibgGxg+Sm75gFxBpw4y2D/mxo4rZYal/8O2pQKSdN1OUC9
EFu0dKP+yAZMGE6CG8lgedi19ITrLM89LKuxAxsITfsno7LfEi7dNx7M2lZWHSGAXBgwchp3hyYU
p9C34nvqEQWLHB+anTih6NiQUxGBlBWnUbPVoWhOWezgPt20OObqUf6ss74KLy4ORVKhOIfEstFF
fQdASnWXYPFCsirZ4h7kHWuGxFDrtd1WMaNAkqszt4XccX6bFsOfLssqWO1BZ7tLsj+ZkwX7NnFu
7Wr0JkhB+0hDDTwoFbikSaDX2toD/trtoIRvisOQc/fZ1frGBR56Kwa0z6qYvEIfAOuVDSJym7OH
OGTYmV0HaTTHrrdWFu49L4dAkKzTR1OMEEHQguDAYX5oauMOmGJWB6S+dTPkgkqd0RfkVYHXKqJX
iVLVgWeiOUCGKN5VhSBr4XmAOg1wJdZD/7WSCrKVXZCvLcPhv8yr8j5uFa5ILchvKTPfFY9OeWmg
At3iLuI3HijVRXTgiaNulONwbEVHTzpwaRAurm2GfCPGc+EJVB4JRQWu5aDeuGn3BZiJF1SwgLRG
92IxD39aeXcUAct3CUderw5x+OBS57u41d/SFHhn7iLCOanRSgipOhN3attikV/JDP5fvqHPoVfo
AyF4RJiiGkccqTeoR90krGXXA3nmYBunfmdwmbO/1il5KPEBECxykRSEiHXuh4e8YABa9nG8CsOK
rSFnCzVgyg91L4FGgMzeAPZCL5FSz5EZ24BTmo37sYx7qEnApkFn4kh0c3yf8TqG4UEWGPBXHH8s
CrRfvYS2N6WASgBwHkiZWlENxgUqrLIO4SHdI8+VQ1A5MRTXuxaSlhopAO23MLEEHmTbEca3mnFQ
kZlob3Ul7joRddfCE29g0KqsjA/OgF2QhFLu34OwN6BzYExGaQ28Vg95QtRNr0wZvnbjdwSEksNw
JIN8UAH+jKWtvbdD9rMx8XPKUfSEmgs8YqVzk9kQyQtRKSh60QF/C7svikIVbowDSeDT1K1JSDwk
kFy4QzfsrQ1xiwKJLbuGvUpXAp/NxrxNVPgQGbZueDngpA8DmRVWGjAxGjhPsw7Lt0G3WT68w9pa
pxuG8lnQDqiXQ4c8qspy47tpc5vqJP/vcmMfoUybguGP7Be7dnvwTTLam21S93AWrVDC4DDK9hSy
skhRV7sacrjXIumuHRdwgqSV+KtJBC87htGOLMh8IFGExGOjdyb4Q1nmHXxq11CIz+SNF2J0OAUU
k9h3Ks6+tAxYOBOog8XkcEh7K4IyFnIlYpRcr/2TZfPwBP3qb8jEJdjaAehYCQ6cLGuy9NR1pbpC
IVKsAlGtinH2DeErDVx5p8NUbFz6TB3g+ihLbgODCNIMapBIOl13exdcinXn46Zkxvpp1323xoku
LXqb11RuBxd2HSKM71PX6aESi80g9+P+AWfLckvtxNzU6Qk7Mu63g4MiB3X6Q02GUzH0LerkVbsn
ovW2DGD6WoJG6JY3qPZL6HQ1+a7pAVb1IzPsPIKiZYPMh4wfCoIXyF2ISQfMPpYCUMJBAkjdOnlx
jJoccvCeswszFxxDmEAkWh+NxD14yClSMhVsThJsEtRDcsG1Tkg8McSqD0nfzPouxpp278FmLgOX
xxZyVJRKym3DK3+tSz9ZD4rSLRtroprEx6aTMaZXhtx9jBtSVptfDQMQqx69AT1nWOMC30CHBotH
UmnggXj85ulmuHb5SUfcOfDWetM0AIpAPxuWBg8BSZ4BURK3cQFLg55AtscUMArlEsAZB1TiDJcs
+McXSLr4Bf2iBaBlBdhcSmLBtaAL3GaQN6QhPCdzmB+oFtCIxtivXjns4kiUh6R0o2vOegggxED0
5/sgNUgKIxUDT/RvrjLs1OI5CqzkpiRsx0h0X3OcsbpOulgDvW7rWmV5ev9HSggwuqqzUUOHqywr
gmsgBF4VapUneUDK7bpIyjs7HpqtdIAb6kzyandwxIJInULazX8bkL64YuBm6cbBIQJVzSsDMMI+
tmC9JVqcD4F1wGEG9ge57Xz3mu5oGjWcrMx9zJPA2Zsc6zA0jFTY7aD7hLsV2AUKIGcWIA+M+3+I
uYLAAPTGYTAR7WHfAOWQEusE5kwTHezONbc+ET88VRjIu9sRchX2dZ1ANQ4AxX1CcB31uaOvtMnq
66QN+50PryZoruEJQw7uTQbDAYigjSQacPATObxCC/2LTMITp7W8JjrQ92Eif3tSZd8kAcDCdWW8
BzLozU9dsNr64qdD2KEAXgL2HTq+LQGTqACbjyUsQqzqBXfSCLrGsYc72Sq2a3rkUQwv6wA+RZ0H
BegAQBFRxNANrjOwzbHPvrou1nbPhTukPzyZCjQ72+8N7CSQEKF4GlB09tNjx6FJl/Tq4Ep4ShS9
RdcUFh04iLZHiezpqda4TzbQZ2UtTMzaQO365E8ii/p5cIZfFcshgGAjTRFFKEOn0XZQHfwZoFZl
lyDsYSnRgNAArQlD8y5rj5SK9tg2pseYxu7ajn+ZOALQAyehteZ9cUo9h+87WzyJQeOE6AWYO373
1WZ1CCJhf6iGAroZea3WFhSeDKCIJ6ihtCvWS+DnfavbZkAlroXAclUGj0OWv+rUTUHCB3MwR7+v
r9FlFB71vBntf2HHdygNrIOiEnug7NUeAqgwd8nUs6RJu8tYNMAb51EGOC8EkWx2wvD0umNshRUO
seagaDuWy+BBC7kqDvDkvdCRwV2z/9r4zl3VmpdU9Rs7wtE30y+Nk9/qAazAOOw3YVc+5LkFuWqv
oqsB6biraF+E8NWIYshHt90PynFUEDb2kQDmTqWmDxyZrHXbwRpD55Bx9/oYafiSfte5jSqbwqUN
rl9rJwSBkEWgs5MAPoYAX4Pi1YbhtUn8nxSTYzW+TIHDXVxBu8Bza7wlh4i0Gz/WbvIodbAukbJy
+wJynY3bn0RDv9ZVeNcPHuxmtQ/uRRbzvdNAFMbJEwP9B/JsvFw+Oi6kNYE59MdTrjo1rOGrMuAS
ANEQHk0wxt14WB0BrQJwqmjEn0q0cPrKemsrk+bQ9BmIN2UCUL62rmyk8LsuLY+2Ht543WHmaCQY
VZbetjnSPRmx72UK/9MOiUIeXJMy/KFz/5VmB9GV0S7rASbQojUnEZDbUjYoXDjhcFDmLQ1QbShq
9uy1uFAJ2n6JuzQ9VFF7SzWqQzhzbHPqAkaUQXiEm7V2xutJ+yLRJ42PIx90jyG6Hz7WMnkNFCT+
FQzM16TL3yydPoZIDsHpPaJbnUPXNxzuGfFQnG1A8nSZizMW0ka9KqqVT7AvI4OcbZVibI1zLxiA
HdZFltDwC/K3oG5Br0FgL8BpMsQJA7E1QAWQpwzkXQUxcFQ51sZBJgYfmETI3ljRk4quBHD7OUuv
M6De/gP/h3W4xfjQEKffABK891QGCm2AEiazd53fg8Tp7WN1q2q4xT3sIrcD1sncU9ofszRLrqpj
f1NZEMBycKUeWvPDKe2vOfNePPi38Ki50VBZI8MfL4MapFU8uUP5JFLSrf6DeMiQihqyhVEaopCH
nDHnwWPssmNXFU8FCoVO5d82yUA/AaV/YjX+958j/P6NcSPzNNP/9Z9//emUv0k2cvou/q3db3b7
o/6tpn/pr5bVf73/6/Q3G+Htf/0BC16uzZfmtzQPvxUqne9v8c+/+f/6L/8JmH8y/Pf//l9vrMFs
RGtpzug5YB4GH2dYi38D2r/kvzX9Uf/bf/HfEHsgWf4B8S148rk+/JCBXPm/EHtAkf4B+zbAkQJo
HdvhyNv5J8TeAfwehtcecSCWDprJaOT1T4h99A/Pxq+x54QhGJ5o5P8HYv83kcZybC8EfMXxR879
GfYbzzRsqJACkWGMwxmc3427P+uED/Dlf0N4/tW0NwHt93lgy4pXkOUKxAkgozUyAW+WSL9/rvkJ
M5ljawULE2GE+xbOw8Cqi6i8y5W35KY29/4TKBtgY3HVV0V3JFD3B6nNXfWsvsMy6i6AnEa4zf/A
cf6ngyYwnJhbZdQ5WXf0w+YGAHro9rlq36biEWe0hWfMfcT4+9n4RoHC8bfBRzRIFaJ0AB1tF+mc
q6Cl1gICeWYKeVMkHdUuEY5qj8wAC1aUQEeIvLQWwHJzH+D+/QEM+Qcj/Lo9Yk3km0hBiK5BeWdr
4TK/vjyT5j5ghMCf9ZFJTB4kQ9AcDbGOVQR3LSteAF2Nc+WjIZ7A17oyb3HhMSiROow4+5bmSgEb
AzHv+7DucgCEauRUkaVyUO3+1Ne4k6+JmhZnyThrjq4gegdtLTFmctnnhuNdDPKsrxyjpaNloiHD
BANyy71rgSS6qhqz8Pb2OK4f9NhUkzeoErsyiaePjTAAIGcU9iQwb7FsfyONRBpN37uS/1BVs6Kh
9Tx05BCBxWsV5ULEzM2GyYrYR0PRU1Rlj/XQbVzj3YvY+XN5aP6m5P8r4N+dsc47D+AgwORhx2LH
WfrLwma2igoJ2bmgVtnR6SLohhVK3gPpkw9LYsEf9yeZLJN+xgEB9m19ZMCb8U7AfgYae7W74LYz
01tkskgOKE9aTZXLo136yO1kEOFdEuSeifyRknYelnlMksEOqDz6rLyrWf1i2nLX+t7C/jH35pOV
kUvTWyB9SdxMvHDTsVLsmqwpN5eHeqb1d3b+2VDHiJGw0Lw5Um2dFIGfTBG+Xm56pl+mEGu7sRsa
2mFzRO3YICHZEfHFyTSS0AGKjZefMff6k743cPZujRLNUXISfilsA633ylt0sP14TrqTrgdWD6Af
izXHUAWPCYcwB9Z3oKL0qh7CheGdi7Xxy84GgIONEwwpviBMvZKtIw70jdXr5KUFchNiH6gE8A55
3ti1yx+f67TJVpWFXRxwgrXRhikt6PoUYKU1zpTFgjzRzCdNXXN42UR+7lCsTMCAd9g99kHhbi0/
ui+G7o/0ebduOFtf/pi5h42/n/VfrgNGk5LoI4o18LtxwKHzoN8gaX2TdNKHLsQhcODidvlpfxP3
/7UyOpNlpCeDGypf6aNjuLiSKSwTCZg4WXwdR/wHEunApgA2y2FJefmBMxP8XXTv/PMi5JXTDtCM
EjUxoKX8uL7v83BYUkeea38yxcFWTDpF0H05EK8bMFIACC6g1HD57WeWAGcyuSsrDsuG1BoLeQyf
KNBG1iU31rem09HCNjj3iMlk1iju5qbEZB54+IVx/UswpCVAn3m8/AlzHTQ5pqD2bXiXAoeVItMB
YW/qddk2ae3y1+X2x5Xqg3PEO//jbIC9NE3B7zDyWPNfAD1uQVBDEfbZAF3/uQdMzgm6UI5XWr08
NkRtrCTdUAsHvLa+SSk9XH7ETB9Nac+Mc9a5gDkdw9G6qwNFBFZyl5ue6Z4pr6ILuFCRh/0p5PQr
T7uvtIxXKMtAPKQSm8vPmHn9Ka9Y9mXZWhxHOSSZniLKYXgffDIC3nlIZ8PbNV0hOY/0MW6zm6wZ
1sKBRC68yy+/+szsf1c8OGuexAAYSo5lyDPoEhzPv3UNgDTBIgdo7gGTBS8L4/Fmg/UnBuzg1IE4
vhWEutepo4eFCTrT/e9qIWff0AAH0ANyo46x3JkE0HSAAD/XO+NHnbXsO0WPncGRR6FuqvKhRIUw
yZeOfTMz0x4/56xxCkqnk1ELxz6hdpUxBwfmH4PMgMytF+JqrvMna1uPHA04rBBRRg68uKqI901z
jWql+/Vy/8x9wmRtI5kjTS01jpaNdYf69A0UlnZF4Lw0snq+/IiZwZ3S17jjBBnox3CYilCJIVDh
K5z95aZn3v7dX+JsANrIiWRNS3kcMvcuK+ytLOwIBUUI64Gw/efyQ+bef9JFfgCCK4QncG9wXaDg
2ZeCye3lpmdGdypGw7oExstRilWTAqveAh8XwNJk4Qw21/hk1Qcp01fR2O/WcJsD15OmQIhDJeDy
q3/cK2Am/j33IxWmNOWYOHj1X4LmISCo/tvn2p4c6EzXy6JxmTwWYwEp6oOfimfry21/3Cv2VHgo
8lLA2atCHUPj7HRob0xPoYu2KEbw4V4OrMvf3RIoDgUar0K3hO5Dkvo3XWgBNdo/ZrLfASK1wA2d
+4rx97OJDzEhuwehTCNsmSDgVJDKXnHWxsXWKyK54Cg9N8bj72dPsVC3VRVgb7Djtf+0xHztqm+X
R+HjwIVT4t8tx2kJQJrCKCgOsFvMGayUguIhp+0d4DwLATD3+pPATRUjutc2AoBm18SHpHyrFq5s
c01Pk2UDeMpxjZUfshh/ZA/uk6pR6LrcOR/fZ+x4Eris6Ie6TyxxzK37Ot8LDU329rmvXkT/vXT1
wrFq5hPGdP354NaALaRARmDlT6FDE7fgmQMI/XL5E+Yan0QwjgwNCIFY2CBgsQFVwJdLWbe5lien
ERUPVhlLtBx0fO2DxVj5Xy6/8/u2/e/ncPtd6PNsuoOfDjUGA2mACJJnvZ9vcDW6TwdIsjIo1nIL
Mq/hNof3uwuNaHcrINbphai/1mxhO5uJ6qkOIii5JA36Th2r0Os3YKykzXfeoDNfksYPny9/5kzo
RWPHnn0lYAU6BPQce6YEt8u1EXj2FYFjnIiS9eVHzH3HJLprRaIepWtxlPAWA4t+1eLYBQ2ihZk7
1/wkrkuFJU+Do3wk4rdmR797btPfl998rnMmcU0AzCVswJsD0HUjvHLvRhbIsmYdVZ9L4dvvHi5n
/e81RetTFsqjBuH6Cjg4fSXAirn8/jPREU6CGjfTjgH9I48EHMsDwKRwnRJ5+6mrBiS2/p46SPXG
iQco0ZHAUS1Ifhf293L4XDHADieBbTktlIgYup7AD9oDBwvMh4W4muuVcbTPurwsQk3CEIGtqb/L
bHbrl2YhqTwzF8Px9/OmlRt0PQ/EEbnOKzZ88xVUC+v7z43mJFTtLm3CTKC/FSzBW1fuqOMs7DEz
E31qLgWDEcDlc3RJ3j4Lcc1hO8ZgYEGAGLj87nMdMwlS0mDF4hBSOSYQc43BWe4EDDirhSVgbkQn
cSo8WpXaYLLEoC7JtLzpVXO4/OJzTU92X2j9CFoELl5cUBd6EqCfUd70C63PdEswCVAbsgFwlPaw
NHr2rSmijXHJk4q7hek4BssHW1gwidCwB+UvbZBtc/s2jOBcYzk/TT9itLw+jEH6kRTywoJLb2Eg
ZubRtMgWNxQsCLsTR+b2IG9DJiasockhxeNgms0nRgQqEJMwoCW4o24R9uB0BKcAZHgINX273PSH
r4+mJzuVybiPdWfoD16iVtrz4BuUg+QGfXrBFxbND+cTHjEJhAGQJ09CluoAwNEAGGT8FPT1wsL2
4WxC25MwoIO0o9TG5Ox96FxlArjcDF7Zq7IDUPhyD829/iQcdNTFmYU646Eh2K10taFZsr3c9Ezn
T0+gQdzZyoCQeahaunE670cRg69JwlsA1F8vP2Lm7aNJPLAAF1+Sg9FR2RLw7h5KbIsKvh+FGomj
yX6VOFxng7KaA5RN16BgHyJ/WKfNsDBtZoZ2ehgF7rhReQtal91/pdWd58HV0l/YV+baHn8/27QY
MgN9aANtN6ASSiTwzg0o9FCv+lynj4Nx1nzhGZ6xxgOYj3Tdg3CraKdkpBc2lrkhnYRsxdy6dzPS
QOsyDNegHpdgYy0lU+canwQrUPkuwORtc1B+ubWgZpR2S0rzc50+idWgANc0Yml7SIS9A3LmkIXB
IWv1QjDNNT+J09YVqecL1h5A/wCks35rTXqsbfHyqTGdHixF14vKNAE80kNvp2HDGHbpw+WmZ5aB
6akyituIJzlmY+8x98oCpWXTJC+lfIpzFi1suzPjOj1c+n1ha0lgulj74Jd1kGBYFXG0VF+Za338
srMJX4sCtQ/SN4ecWg9D0W2Bzv55uXPmmp6Eaqgs0vukaA7wfDsKHh6joVoY0pkZE46PPHtr4ymn
zH2NIc3Ce2A113lfPLSg915+87nmJ3Hqc9o2FkEoaUuBzgyZSRA7wmrpmDbX/CRSFQQO+s7C23sS
dMXQEvus8H/08Fb43OtPwhXKPRDrgmfnIfZhBpoAaNuuJU03l1ufm/OTaKW60j4UMpuDFexD/5nG
NgQmBVSx3avLD5jpnuk506GVB5hYhyU+hxgm8AO8x5TPXYNiv+e0wePlx8xMz+l5sweiAxoxTQP+
ArKo0t1CEGhhAOaanuyvBSQBIcmf6JFBDmg7BHaks9A5c01P4hVCE9w4zNMHGQb0BeX84Nrru6Wu
n2t9HJKzuAoCEWKLsvTBoNS6JhGIC6CNmYWwmmt9/P2s9TCDcH7h59hcC3tVRS6cHPIvnxvMScSO
7jbgx6BbOh3s3FjdIIe3vdz03HScRCuEp8b6s6UOIIStBCB4nqs3vFnyTJ7rlEmwDmWb2C7Ix4fg
e9RuXPbJKTiJ0jDoCzDqcn2wW2vlh8Whb5Lnyx0yHkD/7aJGoE7z9zDGUHvJoUmmDmBKDnU8Kpbe
FSiZ83xYJwq2Pl228BEzXe9PjsCu17ckA0/pkGp/pPtAqJS0lr3nIKgt7K5zj5iEat0HwCdVoTrI
wn/2hDzprPvecqgbXe6ssVM+6qxJvAKZLZC+N/qAcsQeRHUYZ0Yw67bbn8QqH6EH369MB6Y8gYvL
5SfOfdH4+1mUgdfmxqaw1aEHpaFsytvQlduQLQE3J9Ke/wQRYfgnUZxlYZG3aa0PIvJXVMhN6T4F
sIgnjruy40dOCHSuwJqEqBMhdCEI380lP+rHSYBbvQsUCyjFB6+BS04abHt4VPXgPCvQvjLfPTQ5
FBsicUMTsfDMuY6cBH6gIdZeQLPtkEYtdGLzFRmuA2MWhmkm7kfOw/kw+VUjnERjmBIGNecyGJX0
N5+bAZPYh660w2VQqEOegRVDLPgKCVlr+NZD4+3yI8bw+GA4pqyD2IIXQOgpdQhZ4UI0yy5+UBVB
oarRrXA2bpGAxO0KQ5eSNTOLjjdZCohhndMqju4aoq8oMZXQX9UrERRfRAb/Tkve9B65u/xxM0Pj
TdcEZLetqK2gPGhBXq4RzWhJVgQLUOG51icrQmlpSAhKTCvUJ+HOHETdJsqbJSDyXD9Noj+LIp45
SkoInllXfujQjeupVWWqp8H38nVtR+uoFPeXO2p85Y9mwfiJZ0sNiNGo0jsC+u/JETKGVx1Lj4w/
xUXy8LkHTKIerGENJiUe4MK2kGnzlXn3YJuviRcuVKPnPmES5DrLe0kLPKE2MBezoQhdMhgQc/4r
B+P+8lfM7AHeJNRBXIOQRhjJQwWsjcXCA6oz2yyAj3jhdr+KGFvAYEOgioO+ffmJc3NsugJUNssH
JMYPUSCvLV7cmHYpFzDT9BRd70Zu1KEehqYNVEsA93MAJb381jML7hTN3cUEG69XY7ShwDjA8Rw4
tiEL1pdbn3vxSVSTPkJRl0Twe7TjNSRloTwkFpqee/FJSAe4qGSWaATkMuhVE0PlXj15/dvn3nsS
0QbS+oBIDOIArnH66pAqu9dVRX5ebn3u1cfeOgth6J1HCfDU4uC7f1LIIDLo2ENNdmFE5/p8Er+B
ClSSF2i9DSVb66R3VjoicuHsNte68/e7s4ZZKHigdWEXECuu9mmf7C93y1zT05CVWZrGaYU6ZO3o
tcdSEKFz2q0vtz53hprSb3hscUiQ0/TAoMnRg+pvhw8tiLXwwkniYwV+lPjZ2/nWM+pzfTVFtedd
7ecJ6QvIqdmtDWuMqnup1VAv0dM+ZhQRSNj+PRhYcJJEZeMDxGuhIRucOtcV53vlFECM1o+diPao
Bb6Ci3+CsQ2UNeFoEvULE21mGk+R7V4WucCDWP7eg3NzKq61QTUncTaXx2tmNkxh7FleQ6zDy8N9
yxqA3VjS7N3Eqh8+1/o0wAfYJgHAG+x9yM9An/yqyP98ruXxe86CGzocnhB53u6VqeJtExf2Om47
utArM9uaMwlummsZpn7a7ntPI4/tw5gpufKCmySACXKgjnl1p5uFbXpufKehHilYeiDtv69op698
AReDEHwcv3i63FNz7U/iveo65YA2CAlVCVsdx93yLnzgVpx+cn5ONuTYArCEwx1p7ydNjIJmedtw
cGNUuQQnnfmAKVLbBY7a6/oYE3OA8wOz1INTAZ4hRfXlcg/NHJSmWO06yVoLMtbNXmv/NodXktVd
e7ZYJd3CuXjuCyb7s6w5VYa67d6q+MqGWsZYy5TOErpx7v0ne7SdCWNlnQMRQYh4kOoQA20LNxIe
Lrz+zBrxbvF8FmujgXPrQSJqT/ziW6WKAyPdZ8CAoK5PwtivEmgBsQ6BFolrm46GR0sl0rl79fty
fvbaHEVSJ8tEu3drei989SxKtVH1GM0pTJ2Z5/zobegwcw05bVF9srI8etqdr0yxB219BdWh/Wiv
E9n8TtjDwnI6N48modzWkB4Hp67FRLVPEAWE0pjXvDa+fL0cCDPL3ntPnvUY7gotMsUt/CADA6OP
0T3ie+sj4WFZxy6AsBqDgV6VLaAiZqbVlJwSwsKKiQzazh1cBCAyddAiWYDIznTUlLOqJCl9ZO7b
PU2bTcZcKCSLYSNkoD636E1Zq1ZbgHUI6cq9l3fWxhT10ZRDsAGm49floZj7gklMA3fVQnKkbvcD
tHV767Wlb27mrC83Ptfz40PPxplEmqESgcahRLzSXbmuY3tzuemZ7MmUVpBI24iwRNOE/yopvAJg
tF0QgOnit1gtnY5nFrwpwUA2ggxEju7CSJtd1RY9JYBAQMfph7TJ547JEMf4q48Eh3i5hLnSnhZk
1XCxdqD+c7mPxnPjB7mFKb+g8EkKGVDsmLGbXUWufGReC3XgGydy9qlHN0O7lFqam0WTvTmH5OVA
NULMHSDqRkA+qvz0K9dLhfmPByKa0g1obZQsigyzNHVuFUQHlfgCjWKcj/yFQJt7wuTsLSiLHcXG
YTDhusB1ovTVVQgb7FQsQRc+7qRoyj0gjQvrTRjn7Gtkk03v7m2toAKcLETEXPOTSGYe0uM2IAD7
3irhXDfAkOQtsJeKIXOtj7+fhbK049Yq6wJbwnBL2wEUW3nVh2phoZhrfVxAzlqvnJY5rWU1e2uU
VoPzZOD3V21XLwTCx4sF1MX+bp4IacBZwyrKBbSrhBVC37TdGhsy6TU/UDt6uxxwc8+ZxHKcFjA4
TvEZcSx/hpH1EHfDCeaENzXE2/yGL5yT5ubqZHsOK+D6WIXHZO6NHX0JHUhNhac++n35K+aanwRz
ZUN4nQA2vPeghd36d5X/Ckk42IJfbn5mrKe4L51mga97zKQICr4qlyton65StRRlH+850RTzRXgA
5xkaNfsE4AkAt41a1ZBk3Hzu5Scn7Cwqg7QZ7wjQAGRruE08hUN8B6X/JZfMudefRPGYWgg7idcn
vrXrB2vX4Qj5uXcfB+QsyEbTsj4MAlw/HPFNetlaj7rZtZftPtf+JIjdxoVsquU2e25B9iaFzOUJ
WHSxN549LMyd96vAv29pUTSJ5BgOTxDyJWovVDOOQjIIfpfxGJLwvt1WyWNV2EUEMWnZZTuIW4ty
pZgF+x04gaWgbXtJ3K/rgJfg01tlmAGNGfewdikzb+nINjOC/mSKJAJ2rqFrq32U5jmGMUtW0GD9
bOuT+ZFJlw3MhvoSbSyIJQ7wYZGfOolE0WT1SlofWksUMojB6HkESTp0abF0S5rplWiyZkUtiSRU
KtXehjfKVedbh5JCw/LyzJtrfLJi5XUKFWOrU/uSNJsuQsVsSOFReLnxjy8r0RT7FqRwCqoTiSlH
s91AE6yJAb2RcVLCBim5iQafbRLu3VaE8IXDyMz3TDFxSRISKIPa78cpGPLljOkfoijJwq3lw+Zt
O5jMUDkkWdnQGoQISKdHnvopHNigfKK30PZkfpaJMILB7OWYpO4L1ZCLhnzCM1Qen9wu+f5/OLuS
JTl5ZvtERCCBBGyBGnuwu9tut70hPIIEiHnS099T393Y+psionYdvRAqKTMlZZ48h4juG7BmVpSJ
23r3yX+a3H9FtWYgFm99AQh6W5/TUZyLW9Ht/LJ+fw0NBADor1wMTVL7AOZ5sJnbd25r7wOxVcl8
9zDEchnxDKJQEJbLCRox6EPvuUdeKOj73gRSxuiGR4MkYfBkig7OfipQUuFeX36goJaBTAO13A3/
WPsJhmdPVTslM0QaoMVi2aEIxidvcV9YXm3VtNbM1fTu1sVZGOTYBg11qEDkXeyVDouvG+zK9E0o
Tku8JgFXd3PmBJzDCwRE0Il0oXTeUgh99zpFiInAcaGLPEMntTk3wXimTYV6P3mUsk9Dqyk2fsTK
EplnDprsQQCv0fjVzKUNtaUkbcRB6Rqh9rZVMtx6KBfqyhKbjLZavOQ75LHcUHQv10dfm75xM7GS
zuNawtF0AA0hQT6AtHWjaLO2+pdP/uXDyVDLdAkk+nlm5wDZE6969NEyTclNzy5sr+HBYMwKJtnD
Oi/XTbTc76bOAZKz2l1fmjXzNFx4tkhLocHRnicG+R7Ar6FoB2iK2DVLJ35f/8ba8hseLAWwswnk
Y87LUqSfarVAGkn77MbRDff1aRKUmWyac53znxbrIJJJt/IOKzM3MTTggIZ0NSkQPnnwoxb+PSSN
tiAHa2MbGQGRFVY1MRjlNPPfeY9bHB1uOuChuWScwMBF88qFVO25Bi0u5D0nkYgdxaVRP13f0hWz
cQyrVKMoHKvViGrQV8z4N6n+FOXWGb+yMiZxIzTsC5l7aO7rVPmGjtOdK5PXm+btGnEG9NkT1PYQ
jemsjoNff1nQPlJ11pfrw6/M3L0s11/RAK+TYiEVogGYYB4hZnoGYmzjabISaExy0cppijQjKdrH
y/KOLTSuKKQBU/88jFs9shfr+J/HD6zG2NTMybmV1G17htJ73jxqCNk2eAOoOgk1VcI+FCkETON0
htrtxq9asyPDCUbdLQ4qAWjLzd1Iotc19HgF0R7ntshvUgQmHUQZkL5tzhDkAcl1+91rbzZTw5Zs
WWSZqivsiM+PNE8/QRtiIwOzYkcmLyCfMeUevDZnH4LsfeWeaOc832SizuWTf5loD7koiJeo5szS
Boo5YG8Jpq125ZVpu8ZhMqQ1urGg7nIWU/NnCoDSkq0zRdcnvmIqJkTLkrLtx+7CteRBPaMp86jA
wjjO5hNyzcPMgySwpgCyO825bJZX8C/e1e1FeGr6UY39bS8jE5klIWZSAkCF28KCfHNYaqC/M+5v
gf1W1t/ErKAUMoNr08NbhaYfgYX5AOnYjer++3gYQkx0SgEkaTUKeOrQJbFFlxP0P2GaRdyI7LMl
5peJQC6xJi8TS9Dp7WzRV/6HTnknKpmoFVxOXKUvzdhQAD2NNeTSxswHH20y7TKpZMxBZ3JUtIT2
x+w/gnZ8D3Aj5Et1APb6+U4zuStF8K0tuthBctkSIOdRXVxo9YtU3b3t6K/+4h1pMUVVAJ3nujss
C2DEJNhfN9xLLHvvBxiHsTsvzEOhvDlLvLVT4uGH3JPpK/U6yDRDnFpunMlr3zHikWgoQckWFwro
m0MsxIk7Bf075T9AZhhSG5KnobC2oHprHzNOOpckUB50cJCCO8QH6TjkDGoLsjQ49vr+1Ln2F2BZ
Nu7YK2Ztkjw2VtoPTms3Z6vJ7tqs+TAG1tfre7MSVEyAzKB7olIPQy+2HavSi2dif4QI8W3BlhoB
sfABpQLxSX328+E1KMgTHbfi+Eq0MnkLrWlxpj7BJSkAqXwr2k+ldD9bUHSzgi0ukbVPGAFxhlLG
6AyX7ntI1YRTBsnQyY6HgALduJWgWNlbExSDJsGcBC1CVj+jf2/hJ4DuD9f3dm1o425Ric735h7k
GVznOzuvHkfWbFwrVsyGGC49666XkuR40UCkKXQC8WFSc5zJdMOV16ZuuHLvgx8o0Ji6ize9A7Uq
P90C2axN3XBcq++zGgh0UEQ07ccWslRBPT1Wc34LGILgEvnv9cKvF4dqB8eEM9ifM9e+1zzfODxX
zNHEwVTBiFg9lhBmTfxvY1Eds4w9+rP8VEEk5LrJrC2O4a/9TCeZE1j82CUHR7RN6NbZcdbeht2s
/QTjJcxY1ZQyb5FqwnG0Z9Xcf0s6oOV8VdpPfm6L8PrvWLMfw3NJwqBy0eLIyTp1Ahb8kbv1bTd2
E+1SOlBPAnyzPleNc++nTZRS9tlJ3FsaOwgxES8jtOOdADrnZ87qNG4p1Obz1GP76+uy8sIx4S5u
PfN+zCgiWj18GqtmN/bZbhTNYbYGBmW1ZePEWrEjk7Ed9yTiCMnqMx/Uy+KnH/LaORSl/e36z1gb
3vDhbJiqDNX4BiyD+a+y7O7T2Yk6BvX46+OvmKkJfvEGKv10gpl6YrhDPfJ5GqdXvKB2vOx31z+x
YqEm9MWzirFSl7S6NWc7YCzj0icbmxy8f98yES8SaiWL1SKX2Fogn2DjfC8ZfbUy66kFwTWpyDGt
RQzpri/Xf8raahlOPSX9BAm/BY9+5KVVOzxVpXXsfAp90W7c2JGV65ZtOLTqBtYlKcKqZOxYcOso
R/HNS4Y4nfRbYGmOG7eIr/+e960LvC//hnAuaK3tAbtvqe5Qc/Ec2NBh5ltl3Pd9ENQm/w4/5rka
A4GLS0fQv5ynbz0ujBoKW6ljPZF0vMlHbBMNkxLKOYOU8FlOwRSSdB7CfCl/Tl55W5INTMj//hBR
WFkyVl19TlpIBafsG5ugtHl9D953D7Rw/jv2ZCeygMDchUavGgH0tHnexwFN561cz8oHTJ4+Zxks
p0Hf1jmtEDasoIPAGLijbnqr22YZvQiUHnPU4M5NNu9mO9nJOXkeQUVw0+qYleTOmRyHcgvXr2n5
TJL0ADTJ621DG87cUkqhNp62Z2R2whz9svno3xTybJOaT/ooBWkXmfwcOdlHr3eaEL9jiz3v/Shk
mzRWwUzdJKvd+txByQ2o0V3bO8++K49StxtH//tByDZhThCA7DlOG2TaIYfb6eVESu+uz4Y0Bo2T
H7o0v28yclMKDN0q/3pAVjBPJ7htQFjdeXCH+exxZ8M615bK3OOmdyzgs7FUGRR2nUyfaZHvgrZ+
gGFlG7t98dT/ffXbJs1qMrsdpKHn+uy1xQ5wOehqd/sl3UoqrAxvopyUKxu3d8GvCpmNvTeUv/B4
9VF31Rs31bX4YERp7Y3Qd66wRoNid1ZZPgp5E60YbnjG4wm1GggkNwFy8IK8OWnwh2bj/cIhcXmb
CxtxGSLQAxjxcR7zgEFcUUHEtq2hb33b6JcN+St/2toaXAG2bM8jmc+o/H2ktvX9pqFNJMil4wxt
hBPWnFoH8Mr/7i1v446yYi4m4mNuS45bCaxR9pDaViKihQVWgI2JrziUyX9U9I1WRZ9iR8ny2qni
oy/sO5QVP6Di9Hp9bdZ+gLGpxK7yuac4r1Cx/JU72XHqs/ucbjGIrJi7SbTZoi6fLBYy14FTokKc
Pqc+23gR/9cw8U4kMJmQaCMb9MXjUZl1ef7Dr6DpixYvJyS6BXrFppALzscBNNXtYyJHEheLhOBL
M+8BnB8O15dvJX0LXMm/ZkvwzAwgmdOc1agO7WR95wN5RgHyTjby0CL/WVT2t8atHi5klLpy365/
d80yjCgOQTwKfD5eKil9ypJPVepBMP1ptLeyGSuXSc8I5Z47gNdgRCxJ1fhdK6ffAzf1zN0OCuLy
p9d4W0Flzf6MC3iQkiVvgbNDum04jAKUKjOPZrKVq1oZ3iRU8lIoJQQc9seSPUfFNqn9Z0gVb3j/
yi6YPEqZ6tCkhcmebSuNAG/8KJ38kAzNHae3pSNtE/Pl+1nSEEQwJLftIYYOrXNANaKOiiktwmVx
y/11g1pbKCMOpIzWVaBQGUOm5r7rpt2Qi1NtbTUxrsQBE+0lgqwYnAZgGiH6C3B4v3D3eH3ma0Nf
/v/XwZHYo/TSDh44oMV66WTkobvw+tBri2I4N+7xiuoZ1lN4+uipEir0DA0GGy+ptYkbPlxSlqra
umwtKPNCG12FUSHcLSa0tdEND0aPX9XXChECEndRy+kdwFIbkXfN7A2fRQ61gHwK6tm6Cbj7rfRG
/Y1CP3aEpDDeIovtOu3GDqz8ChNXMFv1XOgRdYSR6uxO0caK81JsgXJX9tfEkCXOnECrDTsQ1PJj
P3mnQLf73NnqpH8f9UxsE0KWBRykwUmAdBV1dsKXJ+Z596Wb3C8V3Y3Z8kRtJ86T6aFJygi8pC8Z
E3euTh+TDseV9J+um/HKIpoos8QteqoJqiWePe5yNtxDeG1j6BVTYEbYwPE3JFWHX1jyboe+/ruM
0PNMyKuX3wQSxiJeNu8v//Z6MRSsxSYB4pviZbe89CiNbtxp1yzgsmR/DZ5mWTBNmVudazuLCiCb
wUUg+ZdkmTYuCCsHqQkzg5BFSYPZq8+Wo5yQLl0c+Ol9YqsDQ5UdhaDd9T1eeUMyI5ggKSOWBTrI
kO6jKpxs0j+RrFrSELrCdYcuMg6C4c7Nyre2dZMN71zbfSPGCHDoymq8ANCmZudl8oh7NpjDvQdv
6G/KW9umfHQ/KDTaDcj4TmBGDXsHO88bsdU9tuIZJg6tEq1Iug5VMjVx509m2wNgyNNwW7kARHz/
WhdxoDHioS5xlqNffu5ciJlUwMTG17f8v5LkOxdgE40GHTXeeoARnWcGaW27KMPWEk+9ZWlIzgMT
6yS7vG/iacC1O7BjF+0U6STOgoiHZpG7MQGV2AS+wGp+8nx2WEDBYbsE/L96iw1yxfpN3BZx0Hbe
Mry8ZqRurTo75UU88SRs+wUCHPlNVQHbhHAhjSonTpD5HLy++dzVTh43LrfTkAX5Fpkd+a+2/N5q
G5cBxZxUKhFU51aP+lCA6vkVRN4yVnkjozQR7s4rZtjoDIWce6BW652VueyHZXkJMtYBWis77kZe
EnQ7EC3rCCLuZZRT7FqvZjxYyoDuprly4tl2mtgdx99o8clB7gKulBawg1BwPbwi85HuymJObHDu
9nOMevUczlmSxZ6vxLENrOJOD1THHMLM8ZKCWXUuRRkFi6hOVgeIjwXm8ZDSdtjLtmiiuRiDUBft
EvYsT6OmDyzQc1U92n8qMLRqFYQtHlhRNyYQdRLpz9TXagcly/7gtVYWeVZLY38s7bAaMhFrPago
Xeq3Vg3lkYHS6JFmhdxlw9xH0LHKorkG8QsqOUuIk5HuSicpnlQ7LXeUoS+xs5pqN4NjdZ8H2avs
sjpqqetgQ2kSdbJ+USVEXOzObfe2i0+5dChi0MDPISJ59cv3XSdiWZvGVQXS1E4x74CewR/26Ovn
hCZjjEInBC095uycxv2V+j6q/G0gHueadM9l54q3WgX1YU4r+tAwdCypAl/27Nk6g08kv4PYUXAA
r9Unuox/kkZ60Nauh7vATUU4N1a9ryzoJdTWWESkskgIhH3yyWLNvHO5o0NpuUkoLh3PHRVDvAzo
ydQ2xGqux4SVgGai0Eiat8WY1sGpF9+7ToVVuiWpu3JSmsjURE51wJMqOKluN9G7tscm3sY9TmwT
mUozDjbI7jI4BZ1uZ+Fm6W5cVtfmbZxRk6NYM1QYmkBly+l0HDhWuGwqaK5EOBMaltXChWbGGJza
mb65NXlaoPwXpp536FL7lVlyi09q5UMmTowBNp5S2gRgNpwBuCp+54X8nvDqg8VA8dB4z9cNaGW5
TKiharraLYlW5wniJcryUCKx75WotuBul2j5XhQ1tqObtPJQYc3PVW51LzB8++w7Fj25oyrgdG1w
V1aACIJikX5tC+rcydRbvhKQWnxfMq+OW3jtbb7iGs8Y2pRIqwl0HzVIHb25XC8q1AjmG+/S98ul
tolJFPM0uhOC62kZq6jLyjP6/2IKkWgwRUWLKMPGCSIUzTfuYmvpMJNCrggq1QY5vjcUofVlePSL
UL3QF7sKm6/WGQxbW21oKyZiYn/BFdSPosWHagsnOfvQOVmE8ultu+IYLwpQAguO/ENwsmXmP5Ug
WnxGno99vW7eKzdWEwCsKig3pRyjT8P3dnyzy+8Xcpda/Lo+/Er4NTGVMhm04h6c1LVa9PLveXAT
tS2x6SUs/PVQIbYrgFJHGLOGQwHDYX4TMrmBAFrZUZPki2ngQQqiglPF65CIGBKpYTBtLPnamlw+
+tfMpZwnf+wqDvo1VkS6R4aGQPj7NnMxMYxun1iFV0rvhNttF/sDFLB1Nhe33SxNGKMYxiS1gpaf
LMGGXZol6bMHPfdjVlf5Rj1uxSJNKOPMPIsXXs1PpSWzE7P68qispT3IRuiIJ+5tkrS2iWsMGou6
yK2yk0yS0GcW1BqsqBlvzOOaUsyBamSd6ZGdWsV3tPrGk4NfbynsrZiQCWYUge9PHen5SXd1mPIf
fPpz3V9XDN9k9nKTwXagYsxPPcIAaAHyj27Nithj3YZnreyuCWj0LGQPleUyGFByKMckkrK+66bu
ZZAbcX9tbS5f/su9FkfLhqSMnQba4cXjog1jqqANeNsCGc6bKi5cpid2SqZpXyf1HUMDTtux5+vD
ry3P5Uf9NXnio13NzjH8UE97Od65F5D4gC6f2yrrJrRxGmXtAw/FThnomON8wcvHd71fNTTqginZ
B2OTgPIz22qwWjMn+u/PaakniRoC7PY8DTGa/qq9PXVQpeytrbbFtRUz70+LdLqxhJ/Z9Kl3Pxdp
fiLNs1Zb1ElrP8G4FE0T8M9MDeyknF9Nk4WJFUTC/Xx9u1ds1cQ4pm4jiRYLO0E/qtz5crB3oHzb
eqKvjW5kW2rPQo1qwOi59qZdr6kPlaRiCym2NrpxAEMTRXZ0gqnOGbuvBvml0u7GKbM2tOHCvZu5
WVciSFSVar5bSzqO0dSBym1/27IbTpz3U9PNI2EnAaTvnhVC7SflbZ3A/znTO1d6E9WoM58LO7Nw
suTfqkzDq0go8NQVCEVO/gWscWGZq59+QEPe0tPA86jJrY3jc23tjKyMX4xAnVB8nBLhhvPIq4j7
ebAR/tZGNxw6AGeJJMRnpymVIPku3dEl4PpM5z+37YzhzWgx99Bj3ron5aM8DlRUuqmYvRIoTGRj
URH0S1eFfaqmdIdLCxQDgrDRXtwW4ha7Ap4x+DfcLejvmND1ZsOusOp41cw02N2wMBja9GWSz4XC
C/rUJPKzbuyXptyymHcjHIY2HLlUWZHX2ahPYqgROyf0ZesADHcgo7s+97UPXHbkr0ONO2Pde9pf
IBPmR2D2VuFSDt864W/cKdbGv/z/r/Hzsh11U2b61F/QDkKJFF9ofH8P3L7cuLS//w3fRJ5IWWY5
sVV3TEEtcxKyye7TBeQ7VTJOG1Fv7RPGMg3BBOwomkkgDfJZZGkYpPUhH25kqzKBJ6wAq904FR2Y
7Yqfw0yesy5A/YD6P27ZZN8En4y5xZISUuJHXZdftevcM4XUn75Nx8I3YSVj5biZR/PuKJsCpNj1
D8B0HiZf7G6bvRHXtC6b3Mehc5Tc79GBlP7MXblzJ3uLdu7dwAkomhHYKjsVswZrzHEeIVPuuroG
+0G6xQu3NrpxSRnGpur6Bos/cTrjjFEsHAi76aS3oef1r38NEPAA5w3mnrDsze6nk9Nah+vrvjJx
EzAyUqGz0U3a40DT2AWVIFoKN9xpbWgjrAXAMxPSw2JG60nIoYigXjRvvDEuUfd/TnisiOGq9lQX
TKA4emSEfi+GF8W6Ezic92k+7n3hQB1m6zKxEhRMnMiIDUVKvhiOMnDVXQDqkt9oIvWnUJFuq/N1
baUu//8rfhLQyNq9zUD0pQDtnFT3MxnrrSfAZbnfWyrjPuIIPqRFTVE2kGXE+KucAMMsYhREsur7
dSNaWyPTef3GUrrBJ5LAe80o/wUB31fPbbZ+wtr4hu+mfU1qpTE+meczq4YD0K9nOmxBAteGN5yX
z3lVMaSzjylB1K8HCw3naf5DoQftNnM1YR0ld2lrT+BaE1Nehi6TPylOS5c2h1x2kaeCCgkQfttu
mBiP3pl0K2q3Q6MzdG0uDGyjFZN+S6RrxVhN9AOvLInEEFjpAlEcEq4A8+O3VEZs31SzsqtZ8KXX
3dGdvuW4l/djmInbWN99E/fAZkgioY7QHQtkvEt1jxqcN29MfG1NDAeQdpbX3MPYjc3Zo4IwM4gA
6VYgXfFgU51KBoOPAtXQHVtu5XVYFNWIrGXd3XtykScisuQB1/bsNr0apDv+jUYU3Qt+3fXdsXPk
wU/pg+NsZVdWPM1ENwSsbhbRgBhQF2UVuX31mPjLxxJVlfB6JFrZCBPf0LQeuIF6kAPmbn/oxzFO
Fb3tpDSxDRYpcIcuMDQ6ds6FcOJyLjdqUGuzNk6zBEUAPTojVtwKsofE5mLvFBbfmPjllvDOAWBC
Hi76o4A82wqchtZjmjZvYNz6kg6gbB59cqYV/9Kp/K30e/82bzDRD7p0g5Y0jToCGWDTcPCHnIUl
4/mWha6ZkXGkMWtRkhW1OlIqz6qjb1477TO5fLpuRCv+ZlYcy562TZI33XEpd25jhRAeuyNLGeGr
oT9u5c3+yxW/ty/GqZbJLugaUjbH1AIGpfg1Z+1zWoNYrO6jagkeUnJXuDbktT6n/qecqB1gwnFS
DLFX/1jK/N633FhCAnPZbNVcW1fD8xcQM/ct+P2OXU0OULDf1yl54rK/zczN+qN2LNbmtZ6PIvH9
mBJS7+fK3kLlXZzlneU0q41Qwewg47XMRwo9bEHGx2GWMZSDXxXb4jBa8VOzzpjkaF0ltFmOWeeo
vd2Albyx/K1uzLXRjSgAUEkLyY1kPpbe0pchsRQtIj9z+a/rZr02/mXX/7plZqoSYwGS2qOVO9Ew
yR1vtgSHVq7jJsijyskg8K6aj3jf1nloOb20YplrhsY3ty11VHUZ6T+1S4JMXI/Gu9/Xf9KKwZoQ
ED3b9QJq9RliU9/ZkoRW+zrPW6+utcGNQ12rMnUhdDgfqwSHrvjaNhKIpC0uyrXRDe+3Fhf9RT6W
rB/tOzJVR/SlP7mgsrm+Mmubbbiyt2ir7AWZj+gYE7j28zyc2mBj2VcGN5EfqZtUFLqG89HuavnZ
B+cxNDkV2nY2TnH/fSog+////5etyrJpkzkP6qNC5sr9BG7N7OzPBevvkR9I6pfJI1R+6tJcCCe0
absUMlSQDSpIyBiHyYW4tHRtHyZoTlInNytsxG7Hr7znMkum4ELLMIhzt8wXmbWuGOU3ZIEH/1D4
xPF3QFgxKIKTsvfvq65R/T630QG2A2GE3fyBVgdAn7bbywrkQogJsW7Q5xaNBfBIUT51wXjI5rpw
PqRdbXWHgM5anfpa5/xhqn030myZ511LlvNYUve1rvTww8t89yF7xqHT20s42xDZ3C+Vsn+KzKpm
cL4PDj86aAJHYbktB3B+QlSiDKu5ddJY14CUgSmpcqsXMLKOf/QM8EUoJqmBmLO7YTlPbtdUvxyb
pD2GyS5cw4MjanEHie/CvyvRZbi8DOOUVi9oTFuGI3LWvroflqYYIz4WeAFnDTqIP9Z5naQfEy27
fJdXNhmiPA0Uj0onSOw9BKsXdr7wAmfx3OW+DvEArfUBJE71R9eD+O5vgGs8JwoQ6dLIzfPmS1eS
JHkDX9/4VaB92D7R3m+SWGRIIRxELQse9hUfhz/NCOHxjxKw1urjBHIt/1QmIwDMea9UEXlD5dvR
PDHth7znSu2V5Bx9T23S67hIGpeFE7S0q7CWk9Ps9SJcFQk6W5DinHuJrdMOGlnsqScEz/vJ849+
we32UJYqZYeMBB2PAyxtEmbod1t2skhkErOB6yqyoR73WI2jr3YDZNYQMkaQG6bnDprG/n5Y+gQS
R7Xjqxi8N+0YNc3S3zM2MRo2vai9MG2J+GGjuwOSVNLT97KC0kycUGCCXgApBGlwMolqCN1AFTWk
XS2IMoqBeeSLN1eejWWtRxFZUgX4sZ0n3f2i2swPcZsEfJjNWidRpSrPPbDc6+iOMcFppErfgQfw
aU6icWz1Es06S7Ow91hLw1YFsLHOyXMe+3YejJ8W7WVeKGZomUEMngUtkGUsc3c1H3p9rO2loVFZ
0kx+VANEr0M0nzXjwVMTzpsgbwf1yeJNAZJoSNLZxVETu6g+kCXIZsA9oV9b/fZE0AZxDznBZSew
gRAyntEeh46ILCMQBE2HF+KrnEd+U81eXC6cyz3qnNoO+zZd2AeWTeCMiXL0meodGgumoQqLVk3F
SaWO7+0tFFr9syotF6qWgc1RF1ICfy8FxNtP3cJze2/nqv4C4ssX3pCdTpwAaQHbbe68Yiyzz70P
dlMyudkPbfd1/tbXflnUO9nPRZWDtnV0iyfBk0L9gQIC4TsUAak/hH6dOPw89w5AZaEaU5apKEeb
Zg0Yfm9PAWotciD3Nbfd8ZBPnLF7v+zzAlRiOfSIAagf9OeusMrxQwqce3oQZV4mf2g6oKsGy+GU
6a8ODflNrJEWm6M860bo/pUEcicF+k3Hc9IzkJ2hQjKyfQljz77qvM2be5zUvoxcBlN9qdocpxJE
QNLlzQp4Kp55rhK1WzJI2z+UngzyQzm0NN+zfsynPOp7p4DY8MI6FyTyLAfwFuiayYkFLjLNAXK3
ZYlGRKLnU1ln3hQ6XquKe+SRU+A9fC91dhQd4DxuNAv4g7Ss6TtXvmpOVa5jB8x5IpwAKFgiMT9T
wJYXOLgCG74bZskSaqf9oFNAmEX3lFttoHcSRGVfBVcli7jivP84OxX7NXG788Jh0VmOUrvq5TGl
C9peYubKyIF+8mvujnYbcbBfh6oBD5YXCPS8JLhpV56fg2xNlM5hsu2gOLHBE6ASK+SPYRYPwcRF
d8q0G5yo2zA491w6XRj4pfoKJHxR7IWbEziJtIo3MA/mOlxGW3xgsvuFOeQ/yOJkP2lt1+qpyn0O
gJzmoGgAEMH2dpZGQ8C5F/6gIzyeyRL3tZzzp8LJ7fpxSQXA8T3hpA2TpGjQiFf5PH0oZ+bsQSx1
0UC1H9CFhluYN3M93rtghWoRV5dOZWHeW/20BwdF2jyoqiVYvQmHZaQl6DvCpiKNEwYolg5hlndJ
EIEKWtigM4Smfah41SVRky5Qq2qHIS3Ptbu0y52T92Md2tobQMw3SBbsJ6fK1SEoC2uJKBNoDsgs
H9LBHpIN89muHPKwOPkMMRiUwXg04XXKwNtCaL9rUHdGslXYfLjr5hQ9EdSdKoySoS1Yt8GQhamj
lzKUXuLQU5nmiI5BgvpQ3HRd6kccgqH+gyitBraiFyyIy6V2Q55WvP1a66ERb96SVSxEsGNyX5O2
dONgmGgVd7ogeaScoGifi1Tbzb1OOcRGLBBf0fCCpVnupa2TC+tY4stdY1W1DJ3CS0U86HxwTgJq
4qAohDLqB8vOEhIxl9LlYFHhJ1FWK0seGnSUkbCqLVDpuT4fvzJE8hpI8bqZo2pSxI0XhgDycczK
qtoJrSpyrliZsIOmRf02sMmdIuSfCIkzispH6Pd0KaI5q63yCL26RTYhcLpD+WAv0zBG5TCi8jq2
YCcExH/q38ATmop7q08FeyC1HwxonMIGQ0sF8LXvo9cxK4vR3Ts6TylHGiREo2/gHOZZs2M34JL0
tS+cLgkBBy5ttJuWXMQgQlSHuU3c+RE8G4DQ+KoenFj5pMVNCZiR6eOSoC05TPsAK8oS4JCeLDUr
+cHRgF/D1MpiWKKMTFMRjXU794cKUL3s3HoAJMQcZz7OXlkvc4x4Jpa3AgqRVmQTiNlFsKYSjXNg
8dexaniRHNH1hBAMkY7CiaH/lLJT2ZbtFDa+C3/zRD8lD2zEfSF0pwzy0C18Cc8v0IT03/N69vXH
EogFHsNLs/bosbJf0Dox1PUd3uwW3bW0hVoSvLx4zTyJ8jPDRTA/uUGfDPeF6yzlR41T2fpj9x1E
oVjJ5KU9u4Doa9OA+DIkvYtqmraskZzdjnQBlJ06p4owG/1nUA5kKIhIqMAee77e87orxI5oUE98
8ErA7Pd5BYtBDpvUaSQs9KcBY2RNMhb/x9yV7UaOY9lfafS7akiJFKXBdD9oCUU47PDutP0ieBWp
jZKo/evnhKu6K9OdVZ7GYIABqoBMOB1aQiLvPfcsyJflwZjy8RGpjjmJckqU2JRqdJcrN2cOi0A0
LsaQjrM3wxtRrypUPgw+NoPoVBnIdTJWXIpi4PsZGd02PCeZz6NC+60fLNLWNJyGwZ6jqfXxjaLQ
qtxjcJTuNoPF2SVM3535rNWZyZKS5fWQNE2/4pmvl7SPKbbxCr7DivCgyTBJS4pqLlmUFv2S3QOS
sKEc0j0E3mKtyDeOxL9+owSfdAw9rEQyiijaGnZPU6/3IoOkhVU532OCYpzER2BTtlvyumK39pLN
0eis53OPG6JtOBwOKesPk0LeErbXtXp14AoDD5taNbA5GWdbm30P+SPbpFgiDo4Ly9tgpaVNthaD
D8sGM6BiOFEj2AFRXpKeR9jJiuvV0NHf2649VYFv9z6N+iVf83i2x5aGKAkktDiop6rYUWgUDhCQ
liLxeo6JcN4wrRK1pOXyWMLfCmTgtbf4OZzGlhGqFX/O4HfVT/aunUTdwY+o0v3Ggz0uO7dsd4Iv
pJmWt7YeHdBc1Opu0agYrLgzFdjzct/SXWDXjjp1eEZwAoSyTQXPf4kHA0ghUmmbyo0LM6g0xE7T
p3HfYBcOIDf27M1kpIcFdmXizZaCSriS9SmJZYNVIjDIrapCImRPYr7k4HhUxmcPZdVZz8jzWPFF
5kJb4eyD57lPCxjIRhMfulOUoiSBOA3P+DoUPVRiAqICkRaIRfJ6BZk8aQkNfCrFHLBOQvHSDPNs
n9TpIG6kgaPDmTdLWAVTr2z9Q4aSq6SJxHZiXaUN+jz4Z7XjhcuEPAZpUuebGooSoWxFVZ/z0mL9
y7CKOQu8grluVGGVJltM5RgoKkiHRZFQUhU36QgzX2T5YWmATWmPXRmvjAzAKLLb0MLIF31hVZdY
CkdM43frkDtlWPiolAIP5dFVDtNkG+qoonjiKKTvPVlM/rbmVVeGZdlMLEkXezozw9hd6KnQVoLV
3cB6Txyfs7EcJ5FkwiVorrxcZomndTNhTcpafigyMpqDz5kvNnQaluXS77qCPdWZNK8z3pF3AHyQ
YE14CqFZXOZsCtvF8ZrIpLOgSdMhVO60HYRbJA5O3z/nZOEHNjcOFkU1OFdEp9NTv6q5TkYj2Bxw
CRQz8sBeoVEN3L3eFM1QZ5vSndGL8HUFA4ooS9Bw8fx12rVr59WhUKqht3WnVnrmDDMUMOibECwo
/YY3YQZz8OwE+2ZdFmhenFlHugQlMiCQDdYbVlTMRF1X+eVGOLVRB53ptIi4PbpN7NKcplsCS5Xq
zPT0uG2BzOTsq852lhsHIcLLDvFSC72xM5i2vcrFLO2tKgsjYkif3SlBH2G75yhjav+9UxxniYRg
6ixBvsyre46UACAOUynX5jonRfNMYfFkP86t2zt7S7bCf9BLryfUiWhoQ17mxI/9TEt2IiaCnbXU
cK0JtUUm0OXrlYLtY9UZZReWb5EnNJRo7eu2Lfw4NzVp99BQDCTJkf1WbOYcmpAjF3hot2SgqoPb
FsTBaPxr2oUWDDLygA6ry85oi/zv7WrP2hyaGR0+ekpeNZtlLaYB8AYCXODi5A5FBBOdwtpVfbZC
H9BL+W1d23aOGsdHtu3QD00b2q6hzcHDKmlHqcMEv5prYjUh9o5+ghthVQ8XYsjbGH+AD9/ouFWx
ST1F/Xd0anyKa1HydmsRDylh7TTS8mpGhzqhZZhTuRtLKngBwGax+o0DvqR/72BBVUUAdAmFmgcn
dzuQ5eK8NXDf63attux1V2Eh6neuVftqCQSrzAgH0ropxkAX7TK95ROFwNiZ8+aqh67vqaarAzBE
znINDGfydZS5V22Zm5HbIme+HVojSeuwpQv6Yj1gHcGYUKzgdOBQZaRnMorYQITo3TUdaLW7suHg
HZPekV4iCstGzZZmNbvzYEdoBw26/zzKFyKFOkrrmG+wrNQze7R6WfBnb20BHixjO6Az7lcMnYfC
nlUMIIbqYC4rvnyhWP4DdPazUgPnV+Qq1Yh/hzXQVoiqhZU3HUMjbB51td1c1Hp1E6QdfuW79UcA
4WcomzZUk6prtjO6rghc8DVIkezzKzz4Hy/zf2Zv+uJXUN/8/b/w9xfdLJ3KZP/pr3+/0RX++6/j
7/zz3/z4G39P3vThqXozn//RD7+Dz/3tuNFT//TDX+K6V/1yObx1y9WbGcr+4/Nxhsd/+T/94V/e
Pj7lZmne/vbXFz3U/fHTMqXrv/72o93r3/5KuX10Kv2P74/w24+Pl/C3v0Lo+vSXXY/XqPnJ7709
mR4fwrxfQF0VlDMOjwt6tECY3n79ifuLx31sYJwDY2PHGQmaul7+7a+M/8I5zB4w7nUYFf6RY2T0
8PEj9guWAgZGpgOGju+CJP2P8/vhO/r9O/sLlLQXWtW9wdnQj+ft9wkNPoeje8DBCCFQv9qf4eNm
qepOW6V723H6Oqz6jOf8BjibCSGcQd2n8KepdfqQefLMdvN32dbpjljLJiPo4MsTOutyk8rqtEfr
CDAqO8mKE0b6daNH/9K4thUhnCMeLL2edetBpBhnZbMdKY2+FOZSly4qcWAunrezpJ8DQ0IDyzUP
CR9kAug8qZiH+q+r2o2uVwRAHjGNhWITJ0Ank9ae5dZIcaidoy7XLKe43tOmKG7YWp0aGCIGUF5D
OpwP54IxID/pReb7y7606v0EoW9JnEvRIFZ9mdglaYBJ02Jj6+IZqup9vtSJc5TEKP9ioQpyaQvY
oe8119WS7UzuPVA0YnRgV8WAlg+rcxNLOmy7qsgCtsiLAVArr9CrHeEJXT6uyLcd9XqxeCoPvVLu
HEPCTsOVnmLIFGR5+sIhY0lLQGi1kmdTkW/TPovJakdALALXrZN8WWO7zeA7HuROfq8zpICJxtvZ
lfUEaf+ODeV7bu5dHz49aY2tkR3Umm1sy+l2yNNrA7pzbPNtgT8b0pUdZJgz9yS19ZnWikcg/z0r
6t1gdd1WkhxyuVwTG2c7G/eQMgu5aRwdRc8fnBpoGS1ObYMJpcWf2sw8Wsz2Iumod3+W76SWj5Va
zoU+V1CNJtIGEmWtXTxIXF5OUT/OM7lTC6Jt6fpYVunN4AJhpqDcMle8p5n3IJVz39ble4pmL1Je
eQO8Fp3nI/Je3HAZDYJA3f6lomfSNch2aMgEvIBi1JW/ZvDLCbriFsmqdYDs0wbg5iab/fO+qJ5T
geq84/WFweQqANBfBl0+H+TRB6HX3iEfQXdkgCszhwDNzNpEZ04bFK6n0RZ4JsjdpTsiylfIHR/U
mO4Waa2RV1smAGJZ4CFZ8gg+3AHsW/xoaBFISSb1Uk8+Dwe7vCSynjAGsS/9mV3quZwib1WPZvQO
rSPItrHkcSvqdn4GkaZV1pFsA9X3RUzhsBfmCt8jihsUVZPzTVcJN/mSjCy2TMeDHqOFEHr+Igap
8ASt9VaJbA1TtydB0zeh48hr1H8mcol6tUp26QvrJFuuGCoNbMtwBLC0fK8t+d616m3YKmSOhQ0v
osEdMQ+fvcipcLdNZl+Vc73LgNjhvTp+c2A1B/3chqWsLzpVLDE4RM8Tp0OAN0cBG6O4Pao99VT5
Lnz7km9EUdeBIRIp7sQ/B7i4W9bOCQYESwbtnaZ+eTKnOQaZEtNY5ExgyQJUNo5nfYliQ9aQ7gBl
OCd8n+ckBo54N2JQm4za8vBWLPfyxjGNjLvaItsMyKpXk2LjZjVk+/LqmJYyw+IFyKhtgkyWj9Uo
bpB1LaG7n+4gH1zCPiJrJiOrrS/V1rCUB/lc35hRJ5qr1xLte0Zc2Nx7zk4ab7uC2ifhfHghvCc3
w9NQW3UbNAjKDLKGXU6uZ8KmsXdE0MtC568jg74svczbjCDL3r0iYhWoz8Bx8FDotOLOxs2Pl5Wc
5swkkKJZgSuKBrVR4qz1jeuOADyWdl/ns4kFjFwgWNUXctmngzlTfPE3eHgu0KGsQdfQGqYeeNTb
TsELdYmbhd75bIQYOEtv4FfwXEyAi0aTIIgU/gAIkgmE9jq4N9QnHw8MENc479gdtrpLi9bIKPb6
HD2X3E9Fc0Gm8Qw7TugUAgAJ1VE/84e0d88wm5kDOtW7FJBrAEBfBqbHGsBnnvh1foUuADOj4YSl
qgkQUCoj3Q9vxgUhr6ua2K+8HcGgiWuclaXri3HWU9wiA2OBLHuW+rRl4/2auwcbD27QgVC5dRCP
GFgjsFEgzlvd6+sZ9WIw9rWHuYp+bM16J1x/U8zksBD7LsXoNFgmoKui9wN37CBt6muMhXAEz8W4
Y9XAaLFRqTBn8PykeEkyzKBY7gaNKdyg8sJO6TaSrLq1qimLmtoJx4mTaEbWaJh9Mxyzv742oWe5
yE2x5gKlJSZMHo9Lq4sNObPXAbsfGc4yrzxdG4+HYvFvDKpCStHhudVtlQ2vsF0+tCvuHpmWMuC9
hT6NDIAVlyK0tU0DZ66baAD+YfcjrHThStbpC6sZztoSz7tjg2rdovEMc5JaGNRYCj2tPkjkxIV6
LKcAlZGOnLLvgg5joEgbQEh21ZlgQtIFgn/PAXTDNozgDaNAAPSd5S52iE4yWqQrI4yubpWhV24L
f44ix3Aimw8t6A4hg+dyiIpCTM1DV3kIZDkwGJwbOPJXAPoCPYrrdgpTOsJNraoxE9oAwZwiguYP
6eHow6nVhcQiSHF3uncMqyGMhWsJ7cRNO8GPoFESjeqwTBgomE3aEn8359cgEc27ppEnjmiwouC3
4WGSbki6bqBaQPgrxDv+Wgai7e7Rvd3TqX9x4ZIiBpyrcga8tDXmwEt9LbqmBQYHA9uMjeeYE6vQ
H2e8PuW3Y5x9gJBgjF3cDSezHVuq8iIzms1M4BY7smtv9NGguzcwsMakHBAHcJzuvu2HCDkxB9mk
T8yV7ynQmkAzrwMGdClH/SyasY+l4H5QSqB+rrtDfz3jA/huBOKSFmsWL7w+NwY5o8VaPM+OOaM5
tq0KDWJo+08m02Ng+yJxV3ysnPAg95OT1HK5S1X+vnbycdTLLRf3zZzOcVkvdzDLPJtbGOjm1njE
tRBFAspNkE0bLctTPGqnbYUPRYV5QDG7L6wAddIcYwpQhlZq33EBP7zuHrklGLr3HpDZatsXxR2x
1rvGuCpsRtx2UhqMfdcD5CQ3C2/T7Qx4D5695+6A2D+ixQ56KthUodVPUoJn0Vu8PIJ0SQVeDktP
syLQwUf6M1EaUDhxvS0v1BZDZbozmQkH3zS7lgOimb1yy5oxKdM13WPGGcDBeomZgy+BMnLw5cZe
tAnBF5WxLXmsyEKCCdtnOGNLdhoUiTnfFpl1QrLm2q/qR88BmuqhR0wH0BZgPMEKGRatn+G56U0I
ZsYbs6eIQi0A+KWAwrR0DySlPLIEDHRmBPgQ6YXYZ5yk5VhI3CW2+7wJbcuKiY3aqrb5NRDTzLcV
4v6c96Is3ifokjBxTBpaOoDDehtU/o4FllrCCRqxkyYtH5t3SBSyKLPZHKvG2mq1dJHb5hEv1ipC
ZDiGcf4tCNZd2K/ssuCvhmmZKDt1tk7ewYvoChOkEOoe3BALh5icPppT96Zw4rEbzhn29bls8EhR
VIVI40bxuO2Z3q1jfb0yfTHz4rGhcJWA6dCSNV6Uc/WcLfg4WIKFxO2jvF3urN5FmTWe5XO7RDnE
IPOMIwENQZk3Bg6crSMinjv3Pi3Lk2otsSDn2N56z3ojbTeFvC2CMhO72i/hAt/dj/klcgufBRM3
fuW/pJZ8RdPzmjkYxxXlZKLFlC+T3e+1mvDd5tKPMDWrA1/hpU7n+qIslrvFnpPByzd9iWkqIShw
x2EF1OCIwKnbMeDGKQPftd64znfe5Jyn5+DMvloEgElbwcUNE9ZHvLwhuA9h64x5qG8goXm1Miy4
+HZvUks8cng8YdJtW8E0m/t5wqCqqO77ClnK+O4RngXmA6Y7oSWWu7koLzIcAp5Fw4mmFRofO7/n
BnZGOZlhuHNlFZkLjkS2t1psYYx3LyOeksTl44Wteg6M1DcBdlzOi9dyzt6BNm76PntduwqXVwVN
ioikEmtC2+fvoOTkAemQJy9xV1qX8HD3jc3pxfG9Qs56kLoeFgQQQrA5NBZsjdc22GqRPo/rjHkD
HAsCp8XDWy5wLK+fSTaxaHxLfSWj0srfP242cih2xss6lAQoSxsV1oO4hQ9PgHH7g43WwA8LVe4q
ODGFfmXdDPxYnhNzp0iObLHj1+Ci7BggRAtoo4owqzC8mrBJ1AuaReIiQyZr5ptpqW+h5tNRhySF
YHSRazI4JN+QI6mvvittBp7E0KkEvqZxTrZjvWYnmHui6aT5Y3s6AaKLNNBAVDhQgxg4cUmU2/PS
FygHZKBAcU4UdvdtkVuQ70N6kaRSTUHj+9fpFPpmP/anmEBnUW+VFygIWEQIDTunGwM/R7HtWPNd
gYC348xlPwh6aGqIljpf3GRlvffkY684Esua8cxGFYOb8lr27IW1MNFz4rUVMHxNUa7npAoyz3hR
1qPA5qy47Okg44ZgJDtn7MW0YHAcd/9wMPMdV3i+FzRD2ku7SBfNaTe6Hny+zH1Vt/dCojD28rss
x6vIO5SMLfBqGmkPLR0cHUMUBbjTNBmyp8bGHody2QUbxL+ZBheIsgZRVm3yfMJtU+N9i2A0S5As
tsvy1G3XO9C59FLwCJO5R3CMbsDmMiHwjqQonCEiqLXhavaKROj7eka9Bw2Wxn2SAWawV63drkGb
oQmvlY1tknOMcZeuiG1zqTIXiRxaQMWsmrslnd1gcFG9gWqJbgh0nwBOezVeB9BM0Bsw7Ns5PElj
gSFLYvnXzeyD3dA2fTBycklysUldcT/zaUqUKB4nvdxzsGXcOl3A2WwuximFtpIADi+7a3jxP6k1
WBXA9spgV1HyuEc76nkV5X1m1acl5i/h3HMLVIk5XBVWba+3dJhRTKVLIa8rr3uvlEgosx6WDgtB
f2Q8r+AlHCs218ledVM8DgYD+t5563xqR0ioGOMKgaQgLYtLGBo/wgSxCTXM4VClOvhKzyRA2TCd
UUXJ1LtZBaA/v/HvMrfWmCQ4IOKUXcjHZH1G0dgpgymWjQKEuwCwJ7/pYxdbTWC8PlrFYkLWVG1g
TT2ecVOAycVQWR138jrTWbhoeZul9kkl+bsLNgGMtcewG2wkOpk5yfvljtWOhwoeBSVGHwZGeUXE
PIyKvRXR5dWIf5h1DzBJ60N0cjzE1PGbLzFEyWoUm0sDRo5FYjFgi5fl5Zp11+iHTvxF3NASAdNr
sWUUhVyRAlV1WaQAumPdpKEUWAhENu8dcz7zsEK4Vwvxb6LIped7J6PFvOgDC/y3ANEz9dJpo9/7
z3DnDwjp/wA2/cMP+n+Im9pHjPOPUdNvT2WpzF+Wv2wwsKgho/oVjD0irh+/+StualHh/kJtBvwD
4dsOxj3g5P4KnOJH3i/Uo0cOBYPrn0dBBv4NObWogx85NvOZcEC3E0dp8m/QqUXZL44LJrvvCuZ6
tgu7lX8DO/3QmPyOnLo+ET530WGgZ7GRp/NZjDivlSl4aeRdWjg3dCJ7Zi05oMAO+FfmfssIWEu2
uXMW7y4H9aVae/hPP7pd+TrAOCjIMmTAcvtxrPLYyR5yAp6sZ2RkWgfCVbmzISxq4YpI5vp9zWno
wFx6bl+QUNeCRTReEfgso5Em4ZhaMZXOWY53HRPRZPS9bSdBu29eFop3omAneUav5uP4VA7qHOsV
kkSn8/xLM2lKjrOEf7knx5tvu0QQ53O+lOPNBYhGtbwrvfbZA2R2pG453I37tnrTK7gdI6pWr1/O
UsDFoAbxk3kuNsKdNlWl0V7ejPaUZOUABGUP5+Ag793zMrMT8NbR9/nzt1lYT0CprtggMLPD3DbI
B2uTWgjeHEErVqsNDtw1VpMt7sWma4ZTu4JHwNQnVbbsDdCoIPP1Vku+gTtjgOzRLRNWnNbvnhtX
/KGuQYqvp00thsAqzoHQ7lFW7xq3z3DbzRWKIhxSdUlmz5tmVRsvZzEj/MbjLU6jQRQq5ajQ3I0c
QBbqnQYcBaCP3sNSt5ewYXvCsCDqhzHJSxHwrNy7Ru1HjySeW0WZOUyZjDPQRgunPq9adlqV6kJM
bVL5aiOOJaQcoj4tgexmG5AbE9oC3PCAbTtF6GZ+0q7OmVnJBaIHgEPV/c4p8iqy0I7x0SsDOmP5
dGGsycB/6povfDY+eVn/9lJw24dg0IMU+LOoDMywfBqFI+9gAxmDTjvf2LdwJA1hWRKJ9/Z1wYQ1
+spg2D4S6H947NBqcQxTwFDDGsI+HzV1m3HJ2drfZigpj49b6S73zNgREjNfFodc18srmNsBaHaH
zqqTwk63oqniDmi2zFWobcC8hsIltwepTCBPp918t8b9Nnn5ftLy4/AN9+XHM/ys4+tYP2Td5Pe3
5jh5AFAwEvOFkufDjupf74LvuFiRfOZ9dpMavLmTy8z7W3U3xaDQvjkR32YxzFnv5WGN8f7s7aiI
oD99+POL+1E28Y+L+/3Ax1nndwIBywVWPpdufwvKCzDUAtlTdVA6Xwl2/+Br/v04R1Hdd8fRORil
DkhWt8pS+2w6y+vXGYvZSG+ncjrFtgAav/wGwQ5gxA1ox6jplk2qZ5h6diiZ8ggDpoSgSINo9rJ0
v1Jg0H9Z/eCTjbNDX2tjJkA/7wi+StfCH8b+FqSe7CnbOlsXrdRtfm3F0Pe9mx0Y4+XltP3K3Osn
9/+H4x7P67v7Ult2JebaxsNlP0wDcGP7aki/8MiiH54Vnx6vH45yVOh9d5S043JYNF6ynndbqllg
q3JBd3wmxRkGtdFQFKHu3BDGu+dtXX2bVHWW1h3MLcmT9NDk9FtjyKmounjxnYsFAK6VdQmBo7Bl
zIZkfrjQ6tzYwC99DKoguJIViVV7VWRnE5yKO+B7xahfdHvKBeBAMW5mP7+S3nzm9O3Gqm49uR50
P4dshUds+VALuYe0Z9dbVVLUoKyp8w/sD4BSQZ1wFY9NY11YDngX3r7tvON2AOZ1C1iuM0nXP4xq
iurhoGzfj9miNsuwfjM5hk1jUHn4ELkg3W7pA+RCbhrjxRXtHroGooZuRWksCgpC3oJCeSKxXWUn
jpeflzOJNCegkTI/ckbkH0sYrlPTJS6ozhiFPNVQNlqseDL6sl5IiCHiphq8MFUDGCaAAuDfDY45
sEEHlNsyBNX2UQ927K6gtrLpTNr+GU3VHrjdbT1CiglqHU9N3NdHLgvGpAVNuKc2IEDeZTTfuNYj
GUjgm8IEFrgdM3bEcjQnHvVD9MsxU92B5idstWPZ9lWo6XqSAopBDQLrry5J2+IWK9IZohK2BtQc
x6lDv0NPBeU49ux8ObozozkFmNCQNCozkEyovvGWLbev1WhtWr8L9QxR6jC9WV2161m+07KN2yU9
cc18SiD6WOxiP5kLRG+Fg3UKeD/M05PO84MKVCXTX6M8PMnk+bCog02XQAHq/fMl7ifr9w8P/6cl
jhaMFTxfsMOAUZXKPGzNzZ8fgf5kE8MhfIziUe162EN/fL9UX5pCgFl7W552u+JERn6Ib29rb/Pk
z49k/3y9+OeRPrsSz2SYV2gE+9vxvttVMUwxx10d5VERkvM2VCcFtmugAbHeTFsQdzfl27IDpSn6
at36+U39/Tw+ye5EhfigBmHgt/X6zReXNP9CEvfJc+xjY/r+ln42jp6xj5c1iujb7A4vzwVa4igF
lT2YNktUxvnl//rOfhJDS6/MTa5xQJb4Qzju6LYIX6zLeusGyDSMx617PUROmMcqgiVE0p3C3rsN
6vCrO/vhyfqvi/Xvt/Z4679brAV3wedacCIgG0fZXp3wQx/coBk/IrcRwiwioHF7hWXhzn9j537S
h1gSwFyPIHf/ojz4JKr+7WtAFwcc3Uev9NnYzx67cTTMNrcYhg80wcwKU88dWCNRH0As4yQwOPfH
CFDWpkKjH8gTvvvzR/5HttW/nMHHu/fd7ShdB+GYKc5gpEf2Ggbgoj9Rhm+B/K/lHM10/KLg+/nr
/PtFf0SCfXdILaSDtYKaW6bKrZ4faOpsSgYTOtsLQnBpg5UI8PXo5f/uSj8JZaGVh8ZAL+Y2X1pA
rPc2O5T9FRR4276Ke/3FVf50JfnuIj8976omZYtBhrn1axK4Dgfe9A3Tqy90sz+tq747yvEsvruV
kjq5BV2fuR2AURdNCf/AdM9kG7lm+OKCfnIoUKEwcQXFwhX8sw+uNxCqqRrMLaEPHTBak667mW4t
Tb+op37yRP5woE/f0yg7RQU15nYpT9AdROVYnNj5cz1WYEyYoO/ZV4vhz4/o2Z7veoR7n7MrqxTM
F5BTzMeSYN9BkwZGVRse9xnnAOZGCDsTBhvXEHD6dfvtzx/LnzwouNx/Htz/JIFexxIqNFzYbU8w
j3cAkYKaA8LpryzEH0iI37dZXx3m046SWflv12jNYMcMMXid4VFx8+cX8/Huflpdf7iaT19ekfW8
lhOuZuqR4jvQMNXpI3Fh7d+k/ZVxvRhS5oikHvyFJuAFDp9f/vwUjsX2n53BpxdPguwja4rntCEs
zhoXPIiEuntPuAFo5L++f/8HUOZ581Zf993bW3/21HwGPf8fYpXoclzcuj9GKz84nnvglEaq7nus
8rff/AfL0/2Fo8f3XZcAfuC/g5UUXE7H92EJBHRCgOaJjfgfLE/2C6fCcYTAz4WNDKZ/QpXM+cXF
hwDkhDIecIZt/ztIJf/ww/z9aQGNCnUlqKIOg9eesEFD/XEBbSFCtC2ad7d8BNWm24GFcd/btZfI
DAo1mpcvLs+fLR80Sd/DBgk3+WgpBGJcCUQtzcR0QuRlCSw0ZLl/bWTqBkA7E1AjatAn+hOoYfTW
5hjfMm8FfYChfJyOUVz1usny8YmX/iMOQyKkyVgrZOofnKgC1p1QuJB9JluQCKsdY5itHidEzAF9
Iu1mVJ203UE0GQ5dP2ytEuX+RJeXCmBespj+lnbQZfvGaJhqQUYFnR66366IoIJ0siU7rd3h0sLw
ZLWghSnrwsc5PxZpVwJqY5fgEjThRIun4/+NCz5oXYDMBA9lzJpgTGVgsl65aP5kdqjgFo2/QH4y
D1BGwGYq8kD6oI5JKgFGGTHVKfzgF1g7YDA+rWjTcmyING+vVK5vav9VUiTAYmq4X03bRqT5BqQa
4mb/qV5f/KwGIQl8isHrIF1w9cmIT2lgcrQVXnnUpF5660Nm8mQe5caXKebh6lmJDmhqXZ1C7X+H
DXEMLFNtPL0+gB70rBYVmqK9HvzyFHx/jAU7RUC9hJfsDPLQaOlHsdo+mHYAjjVUMVPKXjsNfyB7
8KAWb2CPZjx2+SvVr2Vr4MLdJvWKd9tLkacIxh7pu6jKGfbJWr9aVasjxYtnqNigtkgRYiP1dSbG
s7kBWRGyvhbAqDqvmLUH6fg4isyfU4xGqZqecLBnhaFrMDR0WzbZVnTiSoygGw6F2NbmkmqQD2zW
sIT0EPxMHApPMaF1ntS4g+8CBkd0I6H+2lbrSkMEMkFjW+bvpSR3DRKGvO7CXUboeP+buzNbbhvL
tu2vnB9ABvrm8RIgQZCUSFG9XhCWbKPve3z9HXC60jaPZUVVxI045z5Vlm0JJLCxm7XmHBN5Qq/2
D1SjXwM5VvGGTo+yRHxjZjH6qqWXhdBK3aDtoZY+rjocDO6kj6eyehFb/gCVzQu7OKho4RVejZUm
Zm8cXBEhPcVIzb/9fdNra7MJvGGqKT4Ge39uy7Wc89NhK38O+vP00AmdbCu98PZNKKeN9RnzBQOq
vUI8jcZ4kRKW4edOEvYJjhdteICBkq7MUL/rclSbOi3xpk5f8Dq0q7wBpKkNsbBBx3g9CDTJGjFw
Jmo1dtwOnzU9nTeg5h8i1SfkZlJ0u8TTTewSgg6MwEFuXhuNsk1SxCyQOXVgzMlnkWGnVvTqMpqa
FVVpXPGnDpqJ3QfFQRcmdhHnkrAPu07ir4s2OJkYkZqg3Qr60bLgTjBjruZ6esrE4pRYmCky+TmV
826jp4RDGymRwrL6Ok6+hhZjgE8ZuEXNk5GQGyrSwU/leFs+SCM9/FlT+pU4GsdBkG+iRZ+46Jws
i4bqTManU5V9Y8ulRfC0zJMMFERCBC81SGP5ELjs6PROoocJMuV72m1AslutGSPE/fIlTrLY1fNh
2oqVsh8l3EFqU4dIIBsHU/cTfAWXSCbTmS1lG2gRfvhpU0p0zUPSxdFvYwKjcR0kpepg8nlpfB58
UWoQP+6VOL9tuEFxRUdbzE6ROl3PWrDO835N1X9w8IqTs0ZVIZazV2XOzokwrsrMf7Tk/rOqUuOM
VEVYsYp4aWOKKzTvqMP5cHmFgq1BCMjJc6Wn0auRB/sspKpdo1DXh2chVBxrnFfSUrqI+ps2Tz4j
JLhj73njF0hAxJuioDuuZQWmVbM6JXW8Lku0Dkoir6Ym6zZTPXhqJpNNlzVOQRSI3Sndlu1c6iB3
mDYp9agozg85/kgKZ35qZzUZV7EcFTtx4yd0uFEdbQkWW8m1tm1HIXA4Gt3WExOqsIDeZc9ooo02
ScQjJc84yNdK3x2lnt+n1uLajPKvWqnzlFmS+Ja9q8qoYAqo5TYRSq+4Jg+qknuKwXviZ6gZGyz5
jpUNV8KYHc1mWM064nEhyIutobfHau7PUZXquPMlVx7V0bY6/6nL+KR+kfAP59gNy5gJsXaCiD+1
2qFwzConPba2cLdP6q0+ay0BLum0TvTsNFbxYbaYVEdtGf9mTY87xtgXUOJAtOdfRWorHejDdEaO
WCWtmX64kVU/ZO4zM8IiBspvrISbh4+JhomBujqKqQQVExYqREQDnHHbJ9zeyQ4YjF9xN32OyUde
yWLOPEBbW+ClIqL3aREyJUx6QzA8zJruKepNwHxM8a1x/SZ+QeSAric1vapFXfNN0KiJxTWWQl/8
MmmI1ciZnWxfiL76JnUMX/OMsDxIBpkF5fyIictbl0oQH2dhwFjM/U/q3gv8lapW3Sqq83PKZESP
haUlPGPdahyorfg5WIFkccYVjgIwxX2Wom11VIAIYhbgABkNl8dGUJzJI8j98UFFlxNq8rwSGwxi
0XAFsvkUlrKdSDhTWpo+KHpQG6Yx8ikVMZ/fMPuqFdoQOcvomCLWEdaNhfZ2iFtMyammOX75jDny
gZWBbblcPyVm8ComxUtyZ4o92R6+eMOdChw5QV0oZWTmldzwBBsq53mHkygCq4T9QaIWwFX0msfb
ik6dGc8FXkXbJL9g5SfWQxGZqF9MpDAlusadWvqPLY56px8BcJhiLa1Gtd0ryLPWVXdPuH1lJ6aV
OlrOx0+YzOlkA9NR6F6oNbNVWiOJJT/XwSaieGJ0VxY69r4IJES6bSvjoOjI+ScYBMtcTJdN5n0L
sKYHdtwHPM55p1XS4AST8SZKjK5E0/K1JQwHwUToqMPEYCnVv2rq91Dn/wenh/9NKgdF0pdj4Z9P
Ds1/3Zb1pzadfj45fP/J7ycHSf8LqQJWJV2zvlu9vvvDJOkvS4J1gv1LZWfNGeBfJwf+RsWDzQ+J
iB0kccG+fhc56H8pIPWwjLHXt2hDmcq/c3K4KGIxRlTEklT6L3o9NSK3fqLFDtx612j5my9jw5b9
+1ySXKHGF1MWO2s4doHl/HSPftMn/bX+8uOCy5//VOLJirxP5UYevZnM4wpHudyJ7BbnCHNQ+frn
a1yUhX9cZKke/HQRMcDgm4rB5CXdeZhVR81bHO+6EwTBuh9ffTIc+ojwQtIpUGehIwBPAgrng6sv
xYEfh7EfV78oyaZ6Rp6cir9XjAe3oD6QErFU1KzNTQZG8iSqIC6w9mNDsFm3Dnm2/eDKyzHvd1e+
KBYolhBZeSU0nsB8bhZuW0eeBvwvQBHRif1pqIy9AVWqFiqEYvHqg8v+2tj48YWXG/HT7U7UCic8
YChvGtfWsbtOj+1jGNr5A3bTjwo/vxa3flzj4mQrSKHcNnPhexAWsLFZjmQN7lQfscQ5XWE5IbLr
D77Ocrd+dxcvSljRNIhWNYyjN+imO08WKmVEyr6MiCM6pRoHMX92D1lPNeFOU/AX0+j84NLvPMDL
0p0+Cxy2MCV4gA/cXjwRRu5qdbCN2Ppp7NPKhjuq7iuTVUr/KNxp6Tv95vuayy3/6fGZ1igUeJFa
L0GQWw50K8XRFVCcIIuCTu+7/ixDtVM/6E5dFNf+eZTmxZyD5HIyq8UGWj6Vt9EXgTbNaGMp8x/r
Kx8myYfj8r27eTHXcPqP4awplWfRUC6Uuwx9jsJWZBk+MzNaoNiV0G2kWLmnKf3B8Hnvbl7MPfhz
2oa6QfFt9ISK5GRSe+om6b5aBi2T0Rgnr0Mdnf7DIXMx20hDZgUQnojOtMTF0OQMarQ1Wr/C2RSf
8HQ5NCScrJdXJv+N2eGjt375Qr8bNheTjaAMABNGEWL4MjBBDhuShc9Shv74EvoRFh+SeuuXSJJA
ZM1u35anLJJhEuJa/HDsfkuS+N2nuJx7dBzus4wp01T3olIAAqFjPaGSteJdM/vofzkgNukjKLa9
n1XKutCC3RySf9w08EWQwDelxBka1cDYD+zVqIqxj43w1IzTAAkkIOGyQpsQR04dWPS1kPfvBlOK
NpkarauodpjtO6eS0yOHcYCfAgptmUNANnRUYmDRaE0frwAJgftCsxKtW3G6R6jnjZEZbqgO4h3r
pucoD4/NSOeyTbHBBOpplLSrKdccM06rjZIZK7OaHUTOMSyB67DPHZDwThaFt0XYACBqlvCL7BuW
Z4NGqsN8CRS9kI9WPkCUeQ3MF+mjNPb3xvjFZNyFQE80+HSe5FevyxjPTcBzCguMbzhRYOzZImM3
Uz6aMd6Zkc2LGRl9s5WqVel7SA/i6smygldTwG0XgcAoeWDzmkPCeTKvzJmaAAOMCe2D1/m9vYSx
3IOfZke1NuHji5nvQTviWhoV0ZJBvqwHq6I4h/20aqJzuHDOYopZhvHRhd9ZVY2LaRlQoJyNgeB7
sNROORjvvDTB0CtOiM3GIj9Qnfe9dpMX5w9mknfu8mXYj6pkfaNoNXBvD1fDLm3qe6AZ2+UuxwXy
MuGqr9OTJrEG6fIe/4Tl/fnK76ztxsU8PXGgTZpSj3e9ae1J+MZU0O8bS2CNm/Yl/39Z4P98qfc2
vJeBQIU4pCZ+YhljgngKfWKHtbvF2NkFzb2p58zaEcbpeUVax0eL+jIV/WaKuswIGuemzqE8SF7v
t3sBVZo/nE1rcshWWmOT3kfMhv5kHJdDuMZHSSbjo0laNt+7+MUsrULWVNKIzczY7xfqkZ+WG5PF
IS4W2vVCVVUKSsqweFdJ0h7yMNlnqXXMcOxU9XU+j/s5Hby08p9LpTgoMiovQEXYJyoltoV2i/7V
bDaJsquaTVHsp5mpyE3qjcDTkzZCC2+vAx4pb0moXMnJjCWWWZbeIJNWyJP1YRmOtAn00Lbk3A5R
SQxnZd4P5auKj4btT+j2vVuTCW5uMU6PxhY4jDFuxHFdAO3GD+fqbFVwjUzY/ZInRb4esr2vPmnq
uZPvUBKX6tdWfcjyWwnAp+L2xte+3RqN1zeeqG1Eyc2SrZi50rh86Cbc1KMr9Vuh34Y48jRPC7fE
uVOwQ01I2w+LhFDKh96c2GL38UiQiLCNFeUIZ/UuluuDgnmx8+drijd7i9prRx1RnwgEoRGrRP0m
6SyvD5ywr67HKfHmWLnV69btJk8U52vVfFT0e8IqgZFN2zRgDeV1b0t1H6faJrSolJjjZ4k6imFO
t1YKK6BRzK9CLp2nxrwHrCYVtaek+p2l5Fe5kr21Vrg3gHhK6rAUWLyp0ddhSsErA+UZwu6ykJVP
zdsgmBurzGmG1E4Z559m0WrBYYQ3kUlZfJ6Yc9T7LI3ducLJSTQYPQgqUrEpHkjiuMM3BfFtpaVf
QspOalOsmori6Nco2NbdJrVofMOLrBWEa4uXUkMQWGhLC2lYFYO+rQKOKxiHgTZjXjR3A1jJQCjX
mTyfpkq0TUoxfTlQ6phcTd9VUbo3S/NGAguYtyOlFcqfVbQuaWUFzP+hvAWHeguz4IjxEA2dyvZE
xJReUMpy/bFabs2R09JdmzwqyRQg3ma3a1D3pf9zTrLhrcxx7OTixppLMos7wEPNlZ6K6ymOoVMZ
4/UUmfg+x9uuvKpgQS7sHUp42BWNTL/qp60sRrshABgyqlfdpN8OgQF/aKS62TqJKG9DEKUTuNkW
1sR0IgsRh6l204vDQTaTVT7r3iB2rsZJXMlQJviFB8bS9gEk6+Epm4C9Ycc122ofd8k6lJ+F0uf9
HW/CgJZ7RKJpjN1fTaJPQJA2wKcxGNEsE5+YWVeJYdh5dJL06KM1+r2JZvnzn9ZJaMI1lbKu86qJ
fN5xa1Y9NsB6HYWmoy0Hqa8ZsGdyml0UHmj4Vn+e0L9Jv383u17sRQwAKioNjd4zlcz2A/8qaHnB
s35TxOK10iE3bFJbbVr6TdeNVqyKDL+ev0SU4B68rRBemoZpG0HllBSKxVKk10XaQ06/JANa528J
0YIFPKJABPEMViIhMlMFC5E/iyLbj88R0AZqp5sB1mwCjdIwBdcv6JywRRu7Zt3JtAqtm6DHFXjG
NQEvpLKNu2yY7T/fggst2D8HKuNie0SW2AwmgwhYJcxpf+x9suLku1x8ZoVZaZynzBGFBN2TPhjt
cTo1ePMt9qwIGVYiDKbRE3MQ3sDcyf0u28ixZOXAVuo6q/T1TZgEHyy+1jvFnwV39PMYUSUVXK+W
oEWcQGiwCBsCzI1gcDHHt+pZtK7R0+IrBCYg39SydKDl6SV5e5D9dpMNBtgFyLrlKZKveuwaDDJI
y2K1q0puc1jbOHm7Tl3V6ZPSMtxeO8C8Veq7dMhWSWVw9NLtxgLsl+SO7ucb0hnspocAolGNrgKa
1etGi+AP0BtmxqiKuyxYR3TDMgWYifKWZl+XIwBuIYgRC80gAcNu0HNJVi3SV7MWqdzTzW0/CcOL
BOlvkA+lhjFfmG5aZaLWTHuqvklaDx6QHB9VmWYOoWkSaCBTGAlEjw7F41i2m0I2NyYGcyIX7WpA
MB03m5xfT0I7app0HWQ6zYrnHMxLZtyprN7q+Gow6XZIcf88rLTlPP6bN+sypU6gxaQkjdR48cGM
JRcmk+imsn4CRuMGiIgBrWotCdYPwQA7eXyuwhst6+3FBjzp3XpGy5y2zZ3aBRsz3ceB0yQRtvBv
h6zdYEy3Gsg7pJt2UNdXCjjfDraAoXT2ZPlunNRHKyEwKiqchR6f4c3JcPXKZu+E5uQo8Pwa6nhD
Cyo4CdZVP29VDOqxvmjTsl1iGdtErpw4Y12lAD5XxTqOgrWUQ7FVjZXMduTP9+lbGOPv7tNFPYMc
P/C9tAE9LX32G7oWlX7F4r0X+5luRbtNTaAYkXUjd+rnUojuIAuGBggQHlwSpNdKXXm9Xt1Itacy
zONJOM56gQs6uW9C9VHOGk8PWqiAsiOoBKxaiU3vgEN0H3Amedab+kCE5t4Uii1+OUALnzBm2RZr
6RwkzjgJLvZxhA0DUTrCUUirYznoXgDBMqxqu+q6rTS9qOBCcF6twK2s9Xa8Ko3Om6JyG7XklWdQ
CvjfStTpIesoRDonfqiWLJPlxFzc+jHc/VoDgYJWH5qumLiJZjojzTGfDsufb/OF+eKfWW5R0fw8
eRSBTDmctswuquDiWyAiywYsAy55v99P7XEU+OPUdMtAA0Jt3We+AhuZ7hP1l2qy3I8LZt+STn73
xC9qPPPU+yolAMEzYwuCTq3sxenYTIVEoQ7Ra0KyBHT2Q2oMd2y/PWW+bb0gMfcaBlUeyMqq2hvA
jyKygBn2gVYlC4SIGS57zbrZo1S9o6dm+ym7T7M9z0UR7xSCUGRrO2hem3yQIPve2VZXf72lRqlq
BvAcnXhdde9P4ZMC3LTUnVayVbz8sb7P2+ABFfu+GPe6Ijhzi4H9g+f5znFzkWf9/DzRBEmRWfe0
HihyTlicq9zcF6X1KVO7fViBg5/6vTIF6+UBWnG6r3mgAnESH1z/nfO1Lv96/TSXdEGuoUrEmXGs
S3+vwObwu+Tkx9Sti3D9rWo1aKe5iB/+fM136ib6xV6lTgRLlEaiySUOtDkNENM8LSf6pYiRsikZ
QnGVav/p073YFoiR2JqLWMyL9epeZ1bW/HRTap/l0Npr5l0GxafALQir9SRo094I573GCejPX/Wd
M/1l+GJf5RIqG1nzFjbykOnu3F1POigAvmaT+K5cfVhPXkbrb97Gy+hFuZ+ncG45IVbTUYI7B2D0
XuQ7LndW6AS3/tpUkKAWTqvaAEOPdFYANqXxR/l371W0v62gP+19c8RAraLMppewThIuA4CUAI0E
3QD3E1CG07boD1JioNl0JHysP9/jd697MSWmaS/VgzqZXkPoR2I8Le9u5T80ssHWZibgyHT0XHDG
MjlVxYf3+71HezH7WZGEMpKupDd2HUIK3ED5gzlREoip+uE/XekIu2I2mxZJacEuR1k2Bk+D3750
SnwKqEQrteoE/kcNm3feqssAy7RSok7rOFWXqfzJ74N1o2p7uOYuCnm2++Ie3dNeAtz/wV1/Z+K4
zLSsFPKeYVpa3oCOG8qTgzpgVxGXwHxlKkCFYCsWxWPEMfiDK77TyNAupqpGCwJNMBnhGm9ORDyd
rJWOMjyBTQRM35yGiTJxCX/DFYXgP5urtIu5Kgs7bRwAorBX7/fBDHSPDlDHG7xMi0Tm7kUacBLr
7Qff8b27ejFbdRrQEMDZggcbeb9MGAXv6TgrrNvTXq7FlQ/lAkS/o2n+39f8t4QL/5+xGdCqIkLm
DfmzbuG/bsMoKdpPv/Bw//nZH5pnzDxolGWwqVh7mGV+kG1xY/OuGwb821/ItspfGA+QIUu44P+b
5nlxvllQaHVV4af/LToD/u9fpv0FbKuqKr9PRo7NyesyH1CX/bQI8mi+n8rqaMlf1Ene1WF+E9fS
WyyIj4Mxv8WaspfMYMNv2+vcOfaM0yNoOP7xdCvHoQs6hGQu7UpaVGVxQ31PuCKk++zP/SaAoznk
g6ul0UMCs9k2xaWrFsq27sdblNbjui9IXWmKgGLfdAuk5oasmwcRwJaVpI4Fbm56MQttn5swcJDQ
cZoRJnD+1PLN5rGjm2sVxZc+QUNGIMdC+rPulFi6zYRqHekQDiD+cEBFS9T2z2S4PDKzH7tWOYyy
4eEPvysM4Q7V+tHPaBOY0bbq0m1nCtt6zJ4zDsJ5wZGgTN/yhvCNUEb6lSXFl2lY6gMUodprvJkU
N/X6Lhn9jZoD39IiuAsiiBdynVq7qs+tId0WOXWlcEyeM3b/5OHcjBEFRT9UVi1cpj7TT1RKblWD
H60lInk01tuh53SqD8I9B+QBSkTZmcdlHcYShclHbs9CQwFVajZDZqCmml/hgm8btbzpAjDtEIlc
qnkbVfW3VsnvbeoGFLw63FZYaeW4exBmGS4MiUxDcU4lbmE5+rcZfEo9nfzVXMbOSOWRQmJHXFMh
boi4f1HFyhZrwFJJAucfRytax4Lk7D7ObmSItyvSQdipVw99SkdaMo3tpBtcpVA2g1DuWrnl6Mvf
mKpxHSs9kahNx0rImQsR4tIDnN04lI4V5Fqrx95MmbUcM6+bX/VUkVdkyqQrxWhOJuraMZAXrhBP
GLk4BJH5cVD89SQKR6qNe6KQCtRt0raDCigM4pu2hN2YowrcF6IKeuD6LHX6HZT7a0G7S9vyqpgb
B0kideNTFETPuYTiq2nyL0HFN7TMTWxpyCfN7MsMT8hJ1flTjbCbk1vLYY6+S5HaqMtSW4OlMbTq
BAF/erRi5dBm6g7iuqN1wYmbu0LW7aaGYK00RfjahUB+ivk2UCmyNVNTkocm0CA1P+Xy5KhC7iO1
T9l2QTGpYOBS4t5UkrCVevGxT6uHROKwYxQP5Hnc+HN3Ncn5WSrALg5F9gBBw5LGG9lKA0cQ5tuw
z1zywE5BoThEVaGam2J/ZZS3rMsE54WUfEM13pFl4/RmTe6Zv+QTCGtC0w6WTCnUx0DgVELtKGSW
JhIjqJaR4yc3veWvKe3boC226B52XVV/6c1km5jSOtqEk3yQIh6e4Zs3keQI5fIwelzQjb8WzB5i
LKX83qjce9gih7AdkLV3/lHhnGjz5j8LcevyeZGPTl/R/bm9LGzFON2KqB2jJn72S/EFpNvapHLU
DemNNI2pTRaPApgVkFlVH6pBfSt7ZddEsN0szSvb7NsHDYrcngaY0Jr5NVmCD1LDI27xkJXBkzpI
B9UKXyfwJZIi7fNefe2j6d6nybU4MVKRdC6lPDfJeCtWwlaLs+1kMsQE0taEwdxVWrAS5fGlGMyv
PVUEQOE7UZb3qnJFAt1dXOgeIQEvZRC69ZTtxlLmhLHwwEPXwEr+0zJ1+ntH/7P3S/p1o/99xgem
DsacNQ74z68nNxRxkRYM43yP5hSGqQ6aryqfYglJpJkDFi+Dt2GkdGTom9nPD/6Az9RfSkG9Q6th
88GnWa7249jx96eBPKlZmHwoxhsXm7MMrVBV1bV4L8ZTYY9UwHRNtJUA4irJCduqF2j9pIem2ISN
f4zL7IXgoH2J6b2olZvM704DoLg2z/7uN/5bu5p3hZa/cKne/VfLtf4B/P/PgPVzd9/f0vwfcP9B
9wnm1OpT/dp9/vSzHJOf/I6c0iVcVwwbVnrp+w7kX8gpXf5LQYTJ0NJ4USxTZex9t3FJxl+GbEmA
JCVRBVglshH5LsZE22kpyJxNTA6yAX/k39Fi/rqfIQ7VUjXJlBV9QVchCl3+/qfD5IjUM6EpSMDM
8FJCOlLMW6u+/+m2/OYVuoh4/fsiikw9kDGLKPUSpDP4RanOBhcRjFdigVaz0h+jFFG1lLhj064N
2pxo6eHaVdKO7VAwPyQJ4vSlFEhFtpAUN+4A7hEjKQG17WmdoYcOrQD38SuhtET3ApSu70Plri7H
DyaAX9+4//bhLxk7gqz4KOn58Caoi3gmJ7itQEwJdh4QzmLWH7zhv3sgP92ry5NQPJRVhzVucHCt
ud0SyoeMqGn11Z+fyQXW519fS9fRiCDt5cn8+uCrDFh+Zmlg7clceguhgu2kx84NNyKA+xWt0V3m
4XdaN2AbknWz/U8ur4gSUmQRObB5Me6kjhU5mHSGxLZby7Z0SDfCuT2mTmYDnFpFd/omH+3eDZyP
EuW/fbMfU+jf3xyOkcxg10ToxBffnHBDRSeGaHDAFBxA666zM0lgbPzsei19VR76q+rUu8NW8v78
nbnSL5P39ytbki6qqiEBsro45U6FoPekC/KyifWGOFO8CmeLVoU63MMdBN/+Eiz587TurexYpr5N
Mi701GwV0bvQ49odCfWT5GOiPhgFoz5fNkOJbUmvknIdx5jViKIaRA0LUA5oW/RiIoAz5M9F3uJw
CZCRFo8s/rw+kqd3mefPAFHoY4Ut3cOEk0W9tKpu4/bWCFInlU9KAp94cFLLXJdC79HHOxRlgZFG
tuf2mnA3t6VnFBn4rbQJUA3sgVI6Z9m863r9OsqDNUF8rhaYK3XId6UloN/oHshhq/c9pUAaI92r
NvunSIkctjPJuBuJcsd/hoSZvTXD0pI+E/Js97QHxPkgwkAym8hZuDtRo+ziHEvpDPaiDCh/4a0M
gMG1LQRdYPyav2G/aEemioSDRl1HH1gB2KrxBGqz9HJUBRqyg6BoIatW19LSIIv6VZQuGOmWxgfQ
ZPOTKXCyakDIfdW0T3p6C18YgV1LaeI8Uglr+40hkpSXZF6cNhtd/iJJr5OkrUuVNDilBiSlIHWQ
V92IO4P+uhRewTQlA2Pj54IrCNMu7tgjIs+r8H3lcGtaLbbDxVRaIlDFj2IIe9iVqAyvxgDjBUc6
UbtJI2htFIKmOV+nSyyITuii/CkgVmRqNGeKuqsO5bUmqW4rPo9Z43a0mC3pS1zJG70hQUDSXQ4Z
tixXsPcFnGuvZXTfR+x+OZNoImoYQwZYXd+qSW6rRNVhwqXAhQDb5vVdpYihTTWza6lf5+WzKanX
cTauS4D1c6uCNYYipAXUq24MgP7TeCyEZm9IlNpbQHk68/gLuXJXsQzBkMcl4gUjYS0B/ivkD3p4
O6HUqYPPEKgWWjh6w5fMFO1KpNktN/CCARYWb31+k+KZLfzPPW48wZfIphJtciPXTX876wooVjIA
84xQKgOXDNHDpJsMxdM0lQDlj0atO5LeQ1bCjjXTJzcW/+11IA/QTNutj7kpVHEBm5S+eDAIMem7
TtCKQJ4MUA54Xyb8awtZrzTGtdQ/6+G9r30h1hun67Mv9mhM2IAjpRYbCRkSwiNVWEndVzlH7ix4
uOgeh4FFhcZ5NvlMBSYS4fJ6LB+VTLULjYQqs3QFE/xxTn6gdMU40xC7SiTgdMRnxMCDC9gKit/Y
o4GgBJp6x0eqdT6BFUUE9QarsqBR1Izdtq/9Hfhp+tjqkl7pxEa/LkVYEb15tubQyQOUIsFJlPZk
Ojj9khAxEKpT0VhubL+U16Wl7ZS09DI92csZkmYt3KtxeC3hSwTRXHTVJshOmhFxs4UNaw+xHQhY
+scmit0pum2zlzk6hLpuE1b9XNBbzcNTHpurQUerYPWe1nAMhwXbgOmP4NmHWmH3YkYQd7qRwSL3
vr+pW6jZRrLJMFMZ4nGI9uwQOEnvoSmvl1BXHTJdUB0iNux1qWDnO5qz5GUoyzvtTfefUiS61T1q
WHhe5ALILZ1elh3lIFgl+ea6rYv9fSZLjsUALhJGXB5shbbF/7uZcGj27U2QcVSXxT2Br2+pkKyx
dFxD2l1ZNSzgcq6OTfC59TeaIF3rSHiCEf3W4MmWehQbcrB5aUVhID4EhKf5RN97bTEPK+FBzW7V
zMM9uCI1G+r+qhSONec9PPNkjyX27Lsmqh8ixTj3diTIoOLqrn0c7CZ0bCRVbtebm14d3QzBwJC2
xxjEo5xMO8jHO4M6eM0gTINrtXqZ/RtVvKlGr51JCXse5hih2OzSpNuF4sBEM2/aaJugXwhCSjlE
NG3SRCQTGZNLpa0sEQKzXtpqt2SsSzZlJeBcj0Smr/BxrlvMeN8s6YLsFoSrinWzJi98g48VyFu+
nfXncTDoqcPILoNVVd41qJNjZMv8YJZjkAWwr82lA1sMm3DkGcVwY83UhArcdXEBfnLINkPFwyv3
YkyuZJU5RUWpArDAMPezXRhkcMafiaJe5QtuZTmcByQDqAGgAV1lDunWRiBLq5ocInWcNxoYNcvY
EzZJWsxE97tJV1l4VYPTDMn41rYdb9iUq/gqE68yJRZofWuOyr5tozNQTjuz9oq6kWmJmMDjC0Ij
rFcLNLE2nq12dAoiPgITIrEUbpFhrQPrS0TajJhbuBXPqThtiJva4N4+DMoDBnEcO8NWtzJiJ6i2
I7TqtWA7wpb3SUuP9dRpOU9z3iaK95zO6bki9ULD2xeQl26ABfTzK1UmOl3Frq09y8ykTeM2SgTq
7SonYWIlWOE6RElmNtRDiswrTQEBHJOdIuNVnQ4mguN5nNZDWx19pphVMupXkCXIDY5dmixbMipd
OWAgk7Crql7w1ewea/GFXCqcy/6mJFVihLfQQwrSOtUZ4FEPWn/0m+aTSJpB3nY2sn5bW8yjypVK
AVNg8bOGiJdrl8N5rwGISbTWRiYXM0VMcxfk+3DBSeTPkpGu0yHeUJA8A81FzXuS0SrM5bTLTGlD
8Oo6R4eoy8V6CiTibQ9+J6yjpWSUJetYOMci1m/5ppvuivFNpnZWT+JSIfH6qOeRK5RxCKw6avlr
bEx8jt6eqFyK83GUj/HMXiy37Di/LiXZnaNngUyWLmBm03ZacTtAwffDt6qcTmLrlqN4pUnZHafx
VUCtgwigjTXd8xG3SRfvkWC8Vrhty/JN67vPXQ3XaxbIuhR3BRqfiDmyJQEpTM8qU2tdQR/Mousy
nV4Di+x0i5wUA/2iFBZErKZrxZqwXXbOMPubUZxOmfIsmwQy3PTDPqkwdmf5QSWgRuqJ3dEEWyqR
K4X5luXAjeHXalV8VjPgXUHu1aO+UxPJ0dl7yvKplka77F4EDVZwvwhzE3AA1PAmbT0ZrPYZPEAQ
5F0m0X1F80kxtGTHOVew9xsVPrxsd2PvQJvvfPYOZeXU7NcGZT6MrD+6Mp1jHVdHMrAhgBOfRSvZ
qI5pKF3pXC7OrlOwB012lNkxIrn5v9Sd13LkSLZlvwht0OIVIiIYQa3JFxgltIZDff1dyKq5zYzk
FOf22DxMm/VDV1UXEgjA/fg5e6+9J9zcB0100sYRRR3oH4vMDX6zQdW3S42HIaHzSLAOat62HpGI
EEFnnkaix9EwbNIGM4XcBIIPP8FP0YmbQtubrenmdE/k8XopH9ASI1lFTWoRuqAvd6VhbEK5uNLk
xXWK9LSKJJcOsN+1oS8mUuxyLNXZB5Gwe6E+h0340uJKSXQlCNWB1W/N/30UdheYKQ5ZPq4y1kj2
PFMEZONB9kPWTyd81wr8NJcsXzJ+E0RaQ9rhNjg12n7TxnfL1GzL8m0RkDDBATg2Ga0jburXOXu0
uuzMZvD5z8eXI93GX6cXA9QLoxfmrXBnfj8xFoZICDwPRwr1wVe92Gs+gJ+4k0evdU+38ifw7O9S
jT+vt56mvrQmhOy0ZZX+ul5yrntsQkH4TmjTVgvINN0UD/98f78PdP+6nElznSERYx1Opb9fDglN
skzOGvJ8At34YJ+MG32jH6wfToFH4/O/r6MxSALoioZobex8vS1F65Y2zaXRH+cBA//BaJdD3Zyz
G4ZMzhHPb0SJ7I5wcLaRn0DK6290fPY1v1yc6drXi49SmPaVxDMd93iz4nfa6YrPtOducHvX2eII
YtHQPfPw87n7u8Pv10sfvT55nc55nXDfc2/7Kmv+jH0ny0/DvvAbE0Oe8QNc80i79eeTPnqBFtnQ
5triZol9gxvNbUFqdM4Hj/ghjzAJNw5Kz/6hXfRd/+brba6v2Ze31srUiuR4brNvrpaFRjiYmut/
flMVmol//oq0o3lZVdmkLf37NUZbi+hgpJNPfI6PIsIrbbc9TJ68KYMBJekPX8a3t4Q1nA6eo1MX
HX8ZUitMpY+wvhoigJXMatefyOHtD3f17Qf45TLrXX95cogZlkZDUk6BlV+qZn3pzPI+mwDHZC/9
0PhdcW2O5aHPWNRJll96TBjsxgyngrpljsoxP+pL4v40XzP/Lx/B0RN3ekBYfZxATYjO5OalyMgz
/Onj/Okxr4OIL/cPImvETcn9K+a1M9yL6DBJ/9mbQ+fLUU1b+4OZKUWAwp2KRU7eF+eLr+zCSw4J
8GDb59L7CaD+/Q3998V+uaK+3FDjrKSrnouRdOwZE4Coytr0P8Hhf+07f6xpa+v6r3v6teB+uUw+
JVVv6nwNNDo2g19epu+kyMH79PGi70Aa++bJcNJcSddYWwKZI/amPS9qlxLcTy7UHx6x+tNdH73G
NYDUWGa25Ztn4L3OQelvejZ0NEGcRd3yHaH7fjgUj/MjkZ/IyElkdO7TfX1Nk0Le/bSLqr+Pr/5e
BL88naM315gs2abFN/now4P2hCZReslDul1O50DxEccH1dbx+oCekOPCh2q8IvGbi5/fhm/rh18j
hr9/p6P3O8VXF6bKr1WLvPCnInNJn/EnL742XsiE9433HxaU9db+eDEYbOB2A3hhH48d2rgvGphs
f9/6pdgmAVh3V9k7e5oMP+9w+vrT/sMFj0cFYqQ/WlncYYIbLaTvos4ITWf1jkDOQz/EQU5lHFrI
/ylek5mWpPZhdBSnWn9iIVawq/60b8W5ZuRB1YiggBJVMdqAarmtl9AvpyboO+NSWzjakQWUGY3X
cg5WyD/AyJPzbxEfwo4YhhRYrmLLw4hzVSKlMmr+7TjXKjkNcmBYPzzpde/+48YtjegUEhoURlm/
L10WQcdVXBcTLfXc2a7BZu58pzzg+NDO5g3CiN6rt9q9Nfnt1g7++eI/XNs5knKZNS0CJeRX7s3+
YOVtAOnCnbJ2myb7tKu9f76a8u3nvSqQaOraDGKPvidCt4y40jljKze4ayLAEydqsPJOR8OzB29o
XXWTB8nFj7jjb1+uLxc++nymlpZb1sP66YLivODocZh2iWdtifDFEe/9OKH5duGwLUaTDtNH+Vhm
OgwqUbcmC4fYY52E1xAUW2Qzm3AXXlh7JMT7nzjX3xYAX654VK9Nzv/anPRte9Jt/6rAfwaVf18+
fbnO0dsaZXMuTQNvzLAho+mChUjy3oSveMNVnrk/3dX3Zei/L2cevaAaQaDTlK6Qpg3zptolwzFY
od1iw1HGU+4QWLr19qc69PtzxpfLHlVtqlqXijrz+8k1zRQ4c3FMktZYbcCBoe3RsenPSMOijcA5
UrGC/PChfPu+frn++ve/bMuEanRTM3D9LpA9gmdWIPwbnJ9tsUlutJN/vtr3RcCXqx19ls5SQtbK
1ru9MoPytD5B8rVVDoDMOKi2p9Gu3EDjoRNOVo3Hl/oQuibbnbyC0v8PdoLv1sMvf5qjb7XTCTGS
Vf40RXFAE+ZGw/0/3++3yxA7t8x/Vc1Qj+f28lTYIDVZhrpA2WQ77ZCd5Qe34yVmATqMh0/l8ocr
rq/p8Rr/9YpHR0ex6CRcZ1yx1d+aFhsu3RQ7k7YVWX9C4nHKr60EOOYn+8KR0fCvCubrhdcN4MuL
ZM1R3DPNoKu51Js2nK8gsAbg6Bj+n2aGtQ91BNH5sBsE+sKs3hjW4qKP51BNp0VJ0U2aB9rBAUoH
r2aCVJqR70S63+moKIGejdZ5lPT+AC3xP3lkCsFVKuu2Clbr9z+5GPIY2zCPTN7TRt8n27XShk7o
hz/sgb9SHP74cRzkSeTDrGe0ddf6+owiUelJI9ZSxyKKy2Vbeh+3BRP18AT6q9+dQj/cZpf2abcR
/q/92AuDZldtyi0w1R8zGFaM2B9vC3gxmz8TtIFfgWlf/0AtnrEy6Zb1iDpSDfSXawOn+Qh9vMdn
/U6+WNHgkTeCLfSVy+QmuZCvf3j6vzxaRw8FiYytopYyQVQfj9vNmYDmqu4JZcii83hZ8+aVy34q
UndZjM+qAT/M5EDFS5k1O0lzXFxPd4SeXi5ZfDYv4EeZ0tChsSQi/zpKLuyQpXiwcnrV83ildzaN
RvPW0sMgs3Tf1OsHqR7oB04EL47RhSPGt7y00K61N4wjNkwm91ZhMLqC6uSYZ41FaoKibFqwsF1o
JySDafs+0g6iLfaOSXik0Xu6Fd7RIWXIpp20aUQHnt9UlbBx55bDoLM4T1LpNhejF2tiI8sCAera
r5SJuVd1xHdiJK6yrHBILk9SaJ1CmzkZMrhLVvRZOSqoOTA1Iafu/jZKnkU/uGGl8zmnqr/O1yRD
uJ0knTarvji+bVR1SwYSCoILpb7oIwaMoUCo2WpvbRN25xCyDvY8yHBStYORjHt74dIEzqmJtuv1
flsOFoBM07Vi7JXZWybpATJSpqcqH2WLBDQ7qztzNcmSz60yRx517Rn0M7LKhAiXogsBWlZ3RD0G
WicmOAwkd2pZvU+J9/WGSn3q1Qw5UV5d2WTg6b1xNy9MT01FaO7sZAICanMt90ni22ZS+vjp7itY
0yBWNkyzXUzUnjOTPWwWlocCvMLzwIAkt8eDSLvnVZmTVd2mFneK+TBEhIRTbqtlvV1K0oV0/UKk
zFRqTT1ti3xFUF+m0ICtbv6gl31ptfpHpRlvpSl9hnXHID1xbrEOBU4cvfzw/h8XcKtG3WZCICOy
VFCKHW2J9iSbVRLX5FTdmNs5qPbNWew3vrUt3teC8ed4kD9KDq5oygiBbV2BFq4fO67jyHZU4jCY
czUJ6PjCm03nohlveX1M1Cy0kNxEQbARKkFHQsf//H4RxBHSCMNQQZx/VNZlhTAI1h4m37jpXkra
mO7Uc8R8S8Evn8y3jMCEv/y0Kx6fPn7d8r8vah0Vdxx1C8AU4+Tn1Bxd6zKyE15xzew6IHGZV9/y
o9vlXt2JB/BQP9zx+gt+XeCOL360v/RCtLG9XpyYrM/mvPSXXf9Alh/13bb11MOPZ5BvXqmvj/hY
fSpMi8yVhUcMU+Kc/N3JtzaKW30A/syRKY9+s0kuGDb+831+f1XaO5xDDIx8RwVATUySpWRcNVVI
nbNe1P7hP7nArwQ4MgY1+ejNkePeKJZu5kdcDsDMWANy/5+v8Ifo7NdPpXEH/Ee1zeOPUQhzdkjt
onqiZSslbhKEl+EpLyTbMmwZv/acE/UMScd/9I6AvEDlCXCTr+P3ysAZ26VYBpXKYJ+dJ7tf0UHm
xRRo3pq99NOp49uf6t9XO+6AzEMuO0vD1VLtYzDgO+g/+UvXMvPonWcrp+2NPQgPzq8u05dKh0Rd
By8Fye7zsBrgIp/5ppdlma+kj92aOTWrmziNLlaXa9acIoz2Onm5ZrJ/42R4Ochr/PXT/j9QPv//
FmOhrty7/73++eajfU3YlL4k7a7/h79kz6r2L5nDieMoxoq05c3/bx+X/S97fRf5O2s346voWSec
1yGel73D0tlH1g/xb9Gzrv4LkfJq5CJ6i79Nsfc/SNklK+P398hik6JXRbInOlDa4OB2fv8u1hTh
pQ4b4CjOmdBRRugC+z5y7ENrVw0Rn/FBWACK1CKjOqE+aNNhZxTldqCQ8umNzBtpmWLA80gmCyQO
Zd2+R3OTeHKiGXAAitIdwHcsVde4cWI+2HOKeieNSO2ylYts7IiwTq5NLC6Bc0o5uG3Yu4jXhTDE
QJnsjcxvWlZVqTVvMKRj9inzXVkQ/7704K6BUvuFjtYozp6XKa88ZYlqz7QnT4rCD6NP7wx5EEEc
FnCrWtTLCpnVUKDPitRedgZ0DTmfzsMpW81T8/soLPAMNa2ASW6vncIqPNGHi8d+jsxmAjw+ZLd5
KS+BieeGv1Sjy1lKb0pDFTAB9SLMbNc2aoUEdetAPorsVTupbXTUkTozHMtcc4VDKyBTN/YJDnep
ykUgxdOO9yfIFuSOneQEBmmHXlF+VHVzQTQjXig16bzFbJPALuPnELdIkAiTyAsx0Zuqc0TKozZ6
mR6ddiYuKfS1YjPOuIFQt360GUgKsPuwJYZ8K5dk/417ZmcPznQvJcp5F6UHZx7fM/5B8OXZSyi1
IEIz8zknbdKtdNLc+yzfLw3BAImufhYDPDO0EcHUo5Ic9fAcORaDBn4gnLm1ly/a8yghcrGFK/QO
7Vsd0+E1w51ZoxYVfVaQStZsCq16bWYjc9tTaBm/8iEHJO2IBHUOKC2Fomf28CySoSLlMXyB+dP0
pOQI4o61ruCBJ0izp/BMjMrWzsUmMuazevgMFZmgxfheDJTMPC349WhDyVQvh7JDFNIUQSctLzAG
SZF0KATD7CQJh5tZHc/rAlHb+v9DvrNdjOUpTYeeZBR4NEOpnI/JZ5eYp7KkP0u99D5iWuqjPOBV
BnJTjRXiGBWapKTd489B1pQltEfrouW41EUIQo2zULLP+oEqO/QJFebxCUGCR2O+SNVyT3QlWdSd
DQ5n5ITqSOd2Mp6aZXRVGsRIKPajMcb8viooLaSR3ajfxG0rED3TOrdCRjzl8FkqMU7xzLNr5Dm/
blkvxHWLswHN5rZV+nNTs25axTrp1c8+Kl7NbL4oc+MumsJTkh4uNOnFNOctmPvZ04z4wYzHq3na
40JzI6O7tpT6rY3CbYSIVaT5mV4nmym+I48p4OEdSGO+7pvkRAynRajrbrE03GzZqn4nm2dtotxG
KKKyEHcgad5rO0p9bNromp/aU58ss35VU0S/uZ1ErtZLb5qdPKJYYyOV3bY7iMigZzWEz7aeja7U
o+RTDlKZoKfpFr8i7MHTmvGloq3Rz+IySRVQ24QayCsFtX2RBuXN0IenseeNDS0EnSxJcHcv60oF
W7vs6pDDjNLvzWgCQiyL05hI23ZESmdl1kGVs/tUKb3WZBONc9SHalwghlWnJ9hN/hQtWAvhznjk
db/uzKUknrDrHwkceHBwPbJLq+hd4EAM+k2Sm6gEBWbNJM46d7xqlTXlU4WPNDnqCWTXDjF3jg56
mh5aki0GuYTGJEf30O2Qyyba6xSTEtGhoekBwjVmjsS9St8REal9+iaKej2NnTkFheqAuJZu/mXS
tL7cLvyDMRECyyq7JazPyQCgCRZ+tbduy6p8SEbHdKdpvNBJUPV7pePxm6u/1LKftWVgutKh6FwJ
gZ2yTVtgSVYVIeUo8K4kh1HmpnIjn9yw187IMb1yTOWkE+Jda9GzRoPOGX5Gg1cVvAU1zD2pmekK
y9IhclI1wCN4rxDOk5gxtNcxSgIZGEvfWleT/RqtfzF3VLBqzWOoag8z/hnX4PKYGhh79MYpOrAt
+G18BMjfLOSnaPdAOvXK1WA3B6jSBswAXK3JhF7Qkj0TO41sRAQpEeII2NCqlNAzc0yQU6HZHKPa
TdO9zQvAswJQtYsomGCP5WGoySuKJQPKcSbFXpc2D/NiCb7giTsd3ChR7xpdem6XB0c6y/PpPYzQ
DhK3Q+reGtd0YjUC0UlpviSFg6C7a7ZmvzxWNpEQ+VKdgcYLepGgAk7u7Gx+gT2hwA/RrxIWZnWS
JLc1bRadKsNKqjkPcVbUm6nTcl8LfeIuDuSN3BozZsKKSOcsjh06G8hmLdLbx5F2i96bO0BdKuJc
Uk9CTWnXCFxXssuEGMUR52zqkOPjPA699lnEoB7GyvTKEOXMUuTA3a4asebwmnhGjPmiDztjUxrZ
6m4tr8JUuh/MfkaELaxgjOzLuR5jrwdKTJBQ7/YG4sXVMdv0OiAwE0MBwSm2dKLUS4Rrmo6kmMsr
vt4gVc0S5Dh7m4bTOje6zssEfiiFBQJq6521hPC9Qj/uhozlW1qDdWD/0LIACSVOUl75jaRMl2nJ
z4KMwSDnKPOtodkLM509G8ht0uGbyh3rWVUayJX53QRpY3Gm0qsG1Ubzvp9KDI+CBpQnayz1Ix4J
e863RcguSOvRDESDnUKP7IOsjDhVEM1JUVLCV0v5Q8lCdpVBjX2Rw/xBpR+yc6LDVWqM6acgRDSW
N6n0gdoZk7KZhwTr9tijIUYfrZrnA+Z0tKfqpwXsT7bqh4lQKzVyKjdEzSep1nVJAA8k5bfcblGm
dTI+4kXBTV/QW5HCV5nOHBoEoNEGlYFVVvZOS8KUDVS4cwacxW4bJSgI3SB35LqLGmqOWTAgSYeD
THvMix3lpZqcoInmXVyj6e+jDEF/uu6Y4a00hMQctv2DNOFrm6sEBj+hgcgj860kl1BKYlXztAKf
RloRklXCMlmqAgCzkK/TSN5IsvZIPZSRUxYrQTnkewVxpme3kwW+3/DipiRsiiWXHU94GmDJSK0a
d3HYx5211pw0/UzKgXInuuvk5KtVUf9WRuXirZBsRaLBl4dvehd+sO2fTBiMiYAicGTJ500ydOfN
giwBq3ZsRjukoQldSfhAbUPukRpaTqC0rXRI0ZaqjYwutq19SyZtIITR5Nls3MQ1nePXgX43v8ag
NiW09+vV+mk8qcN6S0EANTFUrlGBbWzNqgDcg6SKFk5waXhoFwJdGmLM6Gu2N/0iQn/I2ycO44Q5
fWZRcrG04f0UFW9RbFxYMMAqZ7o11pdLynPszkb8bCmX02BpG2li4mVV7RVV9UlNNJJHfv17mjhB
1deXXUFClKaUiM4dTC/shGXKz6KsxuhCM0/mTJ5g88G+hmDEKk8oTKnl+EpK882Jlfs4ybfYxyB+
9bD0jBYwQ11fNXZ+Wxeg/MYkgU+ntGd9XryQc0eMN8xW1xbh2pykWJ1ZswgUu22i7JIDFK9fU0V+
Zt83k/lGGrpDAd8SHBEt+xTNaFeky1m8RpnJ/JnbsT93ukbbFVNfQfiTbqdmuV7mmfbvMqMybdB/
lUbxmYb1WW+tngkDWHSqkOU0tDvCg+4VMWO1zvpnK2S5ZPMlsGIuNljSWQH6CU042FWviAzyjVI1
RRKtIFqQQYvj79SCMrI2QxmHqHlDrDxdsYCIlnVXR57ajanhzZbteEos42ACP5qbeb3tpuotXULq
F2xn7fscZrYvzxQAvcQLPyvormtrlfKX5a7DU+/2NdiiqMLuUPZa6Mmjnm4rEpz82amvnFS22UNw
JahpW+7m6AmKBT56jQB2IACwCMYl2nVwAHoK7a2ShLd0tKdNoXSkBJXJwci64owMCQxn9G1bpcqx
4bR7MnYYFmG4Z5mlZI4BC04JbxPwOv5y+TEpFmuSdjb1kN+lGDjCVDaeUvQdi7N1zRlUCsICi9oi
bUShvZd1tXNGZSNgakipU5wyMOSsmKmzt6B1A6sjPpXEoLSRVGhr1eSZTaY/mAh1uhEin6m2ARmO
dKVMRMsMDbITmAL1EBgz/1uq1hsEnEEgj00OFLGAPLiyIrtO2y6pY3pDUX/0Rkd42iBttXx+ChOS
FnNN2g7zsnBeXeRAA4c5t5axU0qspqlehUEdGCOBco3R7saFUgA6r+WRBOg5EqdDBc4pAscnGdJW
YJTljZTFz3U7sujldF/get7MnXK7yJjUzG62PQF7RLMe5VFL2MjaObDFCiJQ4r3a7aykzQI1Xarz
KB47DxTumFY3Va9dkRyEW0WGJh8VAFFGwGJtSTqGig/FkKpLudZYGqb+vXP0YC5jy296rAKqKl9M
7LF+Lcqe3DMcGAwy8N1B1gi6uPbDyrZPIYaw38sjwvZ8epK7BRf9rFubgjEaIFtOHwp++rhkbaf4
xpCVi10TR+1uiTXoIqT2pnR9vYogi/1o6xetAEs44RuxquokUoGyyFWOM1Lj41ZQ8ZuiOqgW1kS9
wV2XT82LiIS57Qcsr6JMz6yG8yug44NipKdN7HDUCz/X4M99NY/3hLDNrlHTi5AtXsxxEMzzHQjG
Or29VRtEMV4YcBVs1mSps05E1ATqRCnR6NXe5O3yaoIR2bf9qmAXdAxVZZnCdlqyMJkqOJI801DE
GgZ8z+4udp7tuA7XIgKSZc9BqYAHMgeNPCJ0X22pQ7/4zbSgbQolPkyd1AM9li/nIbuGIrihxtf9
hrlWk9hbpdBqd5JyybOZhXqxGM+k1FZxTnOOhxa+b0OdmhJ1KUF/MjgV7cwuxc7KWF0yo7stC8WB
noLNyFaqz1noCfY/Bxp4K230pCRI0RjBpSoansIaYa8zmEETS/eRuqkTg6wumboFeHLj9jnLs2gO
ow3+W+QZXkugp15jtbOrcPjhTMuML2JJCq35vVwsvgVcklo/S+Ckk8615daBH16NsEDrYVMW1SMZ
nRTa6CyCylJoJAx3uYTPpylyKk9wrlac6lgaOT8pnJkMlTk9R2rmSorqbSoNayHHWMk1LPOxnfQt
cGlfjQk9c2IcIOyW3qDxZOQlGjyMLoCg8XiN0mDtEloGqYOETHaqvdRTdOpTeTVlysconIx0sKlx
OZqi9QDUYeIFzCNQMLZoD12oXaoRTkDrsZjqT7nh8yjKag5qtff1BA8E3aTNYqYKbibzKS9Lr5iN
fdHcm87waA5hcWhzsDO2UZ2n9UQK+bBCPWq18mrJCcmle6Esq4hag7dDgyGrw7fUULd1Pt5B1aLG
JpLJj0R8Cenp9ldToh9lEtuTMkAHHnPUkXalqG8mocm0jFDBWXeM8lDPLSaA5XzSvdHikolidx7r
4cas1f3Sp1dMez+s5dSSqx1LLQZHA+SoAas4EGF2GEQLBbP1nDrTGc/atAcsiPJ9d68lmFK0XGS+
Oe5jJ/uI41Hi2CFx1JWtXdXFNClIynE1J3qRbfJYAbHXD72zopwi5w723tusKMDA+f7dJhowaHTP
HUI83xmxmjF1k2jCyJUSsWwnvGSGBKU6hww4lrE3XbH38skr4YNQCw6oyps85692LsneJMvvGfNE
chp5KSjiWdPGLSQb1WsFTe+2As/N8rWscHSlNj2dWBDPMgy2gpS1SlTlk3CM7VAYmV+UrU1iW/js
kKg6muq1XeXPWqM/4fLuF/2BIt3yxqh9H9P2TslnfAFqcgfmt9XAOdPkZITZP1rUhG6mpRxhmptY
mBeFnH72qvw6Zugv1isncfmmzvGuLPONpmkTtqEII3M2HrTeeNMjlUpJvl1m7VrAyE0qSvm0DHcV
4HXi52RCSSUA6iAbnaq7sbX0QW5tGOPrPzcX5WurK48y67tr2fYGriUrmrBHF/rfbhopYlQJU0yO
GtxOOXBVUk43Ngd4oqU1o2f9hHan26c94/44q7xkSHs4wbwO04xukZjNWKinNs0UgmyWhGU+jNhY
rXFTYp2gXnTID8A7XDX3TdJvq6VvgoUJrJ/wwlMbovaNlqdktjktkNZqVQ+MxVGb6sPqErrK1Cz0
LFlsmqW5IaPlVe7N59rQgNxg9ewEIS7klQLLRibCac+d0rraGpW6NljnQ9G9ySWxjtUQrfDD7C3h
aDFH9s0yKjdOFVlwwDnvSnbihzJduUkYrY+vzQf2bx/sNLBD9W3ouucGcjymZ+DiMUINNxfJHhEp
zJ85powjtEY18VPN4rUzaR1Oat0HeoOG1NJOWzosUafhh2LrdweebjO2J3URnXcIKuhOLiPCckfZ
1OvfNyT5NQzbjTqL27qvd7Fcbu3GIh54kukKCwPLU9rRhF98qqCEmlv/HPkdDPZ6Z8QdWKrpSBPx
Lu7IA+jh/jIp5y8k3SN4U/aLCpltO1ZPrZ0+WfPL0o+PwggAZ/AlFTj9EpDwkIWEO5Jwi/yVsGhb
2YPvpSOo9vTLIrZOXd4kGV4+rWr5ymPnM6+Kl6Yb9hHtinCp2KFifoxZEzhXtNcmBlCgKizBg7ob
FchqVFUAtTMLDYPYhSOME7VXa6KRsaeX06MOUoOIOII/bPmiVhyEuhqEZfgJeyNz9gueIM9wRsPl
kP/U6xGhGZyxtVRDoEStPEugyCIZvUXbA40jfUBYp1lvJEHJ9k4CAHyETCeIQMt6L0tObfasjSni
dziZ92KlKQy9Dc+cvW09wsdYPWWCNesRx3p3kMSgbcPcpo0sWHGqqt1KEh9cP+mXSypHG5ow9Bpp
XNQD04KmBziem1e5FZPQHWrBuCBHtnPiruZSvKcTTaPaVGuvbyFwVyCm9Mq8w40q/AIHMJ8ISzwc
Yi2bCmoOO7nI254KLzuTQ00PEhBaQZtN51o4E0cRKreFvZZ6VXglD/z8SwjadcoMr1qYn3QPphxd
Txl9FrVRZI9nzheggK8Dtl6NWUK5VFakG9s5p4WtbLTxRk99fZaknd1JEZXRuQyOH5xa2mx4oYBA
2ouXK/ODmSiAN0pR+oTNNn4iio1EFLLbWfpFLQC3NzOqmiGNH/KaDM1Qf8lXTLTOgrXi7Z96bCuR
NivBtEh3vcE8pNZwkIeYevizrwbXOMV3WD4BDb2aSG3hCzfUQHS4hUvsxayc97QrGhur7yIMwOWp
Dqoe6H5tgRVIlD7dCvJAN4qR3JS1/oot2/GMZqg3FaIf+jsSi9JSdq7ZGjmOXmfXm8YHqKics1se
e2rBWdGOLQAQM9bPiWjxmqBCv2swQ2px5c8WJ5lSGUy3wr2xGaLmXm7l1s86nn2I7uZgSu9JE21L
FTTOCB/MU1PAI/YIYhBeWu/0rwmTtYahVpzTP5zj0qKvULU4SM0iGOT5Yc7MdgO4HZ//iEULTjKZ
GxIqck6ShlLviVxV/ax5ShJxluGP2YYhgAMar65Jb8enzypjLq7eQ+mlxT23aQbkQBU+4tM1aC1H
VSSikEjVkjjewkxUyB1LstHOOgghvrOE78tinTfSMpzE2UMPs44SaKLTDRbE0AjdLcb4tKRLz/FS
xooqRZZrEa+imJriGqIhZCWCS8FYcF4hE2USV56oySeRnMtQGu/G0bzPenmdsa0ctwRdCDmxHNzT
aWMU2yzRij3ryjT3cCGsYFJFH2gaCAwcuG+hgaw/fOqYEchYPjU0N4Qga59T2L8qIeb70K58rVpC
F+VN4ss2+0y84sDkxjnVTRh40zw86JS6lA761dhwU9L6ehstQ6gu7KlLOFyZcSg8p6NVkvbWSd0g
IDXoEeIpmcgzSDZKJ65sjUkWsUElrELQFioRCEW8LycK8U7hAGGnhokUa18mSuRHbU0491TuVUna
xIKg+6F9c+r5yZ7gI0q1pTMHpRubqvIW10YCGHo8GSoTIz9hYyzNn4AeJF8On+eSAr1T6bUuQnxQ
vyl1b/hsUmgHo+4FNgpni0LcZk38kS3jbsrKJ2eV2FEwI8LS6a5Mtka2RhGeZuJqFuNT3RTxbm5n
az8twy6JyLapY0XZm86LVRAYFOsD8FnrNEUMl5Ui4thCgkpj9hJIToos20n28G7ovlqFyrmhmKAf
Y6LRh8zv7L2i9aeisG7i/FCuXEqZp1WOPaZnJyP0g2JqzjCG1zPZEtP81Fr6zLKZdQw3HfZbFcpd
ON5mS/zhgD7m4NJRVtd8dK3JEMco7NdUZ+7RjfIDO+JITDQXX0r5sqjbnbQs+m6R0peQXW0TiuJz
wVDnqgsq2KID/GnJUUrOdiNty7k9t+b4TXQchSvSa7zBcK4ss5oIcQHXI6nzTjSRtOWUTJbLeFGH
zmldJkwiOAnTrSBnZEjVaydjnDE1pNmIDENl92ZKzm0rnMt8MGnyVNmpypjLzKLtEJ1J8lwGglku
kUDD2bSY91EjKV7I6R3tvxwsEZYKi6xgL9R4swwK26aDfUFUAwJCIraXdoHXotrPoZo9NGLAAl+3
92ksA0mw15hkGy3eLJ4yQ/nAo3GuUXuxE7O/WbSw87HAfcr2y4ms2RtLfPFf3J3JluPIlW1/RT+A
XOibqZME+97pTUyw3MMj0PcwAIavfxshVSkzn0q5NKjBeyOlwhvSQcDM7r3n7COc3N6xN66LiCpM
5CR30LPqdZUOu5oTWV3M7U5z1RkYDL002RM73WwCN6WoM6pwFboTD0KdfeWu+42IkwpmVaGHDLEn
42AYXCgrFTO7pP9W1hBp6NJ1ZvlDI0mqHkMay/VTZlwdxx64k/rmQJ361AkpVkkw3sAVfWIUYhA/
eb7nmN+jwthGrgV/wQ+MFg+2onE6jecJ46JN27ekMXmWnOxhFHSy2rpPvoUNHPBAtWp/FGbmqwhj
7NRY6magnMY0Xo0cE1fV3PPSR5z6tlYiizSrbRx78lZr5Bh01bQrzcpHaFjsVWSuecfj6066j7yU
lmB6LYPCuSZbKdPML1XrYE3y5thavqZeJS6HMkz/tFjw/SSixxXKiosnqaRbhXPLYCeZL7rui3Qk
nh4L/KPM7CM8CAcOU+8uZDseTHLqn3rFrndRH0K8DMrTSOZVqAqPerAHABDM0YejQxy12RLXV4zD
MneU98Gtl1GkgBGx2nqZOsk3mwlgbRuLeFSiVT4mzGn6jMm+HCTnRTb0ZGL82bWHsCjcAyvjU29B
JqV02CKFQPfKh7XMBr1fIbANK1JcdPsBsGfpNW18qxTANkMHuuWeeyJaDhWjxWYc/NADFStCCNpB
dyQYB4WwG2nVijBN2ikWQepJY1TLIRGkcBHwAsbC2BSj6lKG0o0VYkZAjfo1jYm98EQ2MsMj8p0/
a1hhTiXga+RAP2h59FTox7ga1Es/CIu1kxC0wRYPynyCZdqDYQkoBiWr+VRZa6Jn+Qx5wphhLdrJ
1X2dydZSGMVHppgtgB1wYARPTsKOVqHxkrn2NjMbgSR6SCFFzEmtbGcuwK8lUK8tPreXQm/tRSgo
i0yngU5LLsUSmOG3ygZQwAYPP28WiAjZ0JGpnWPaxd9s3bIYcVcLpwfIlHr1tyJPGp5BDjqWla6z
3ALwQHz55A7JLkysPamIaHIy+xU+lR86iOimyNkCD2bwkdvDyjWJXp2ERg/CkmsjBOXlZMZipJxZ
e1PLOYCGGDAtvav7dTRBBuLv/ZkyMZtECSor5oTaaflD88BvyLqjlO8Kvj0HIRN5fAjaiPhHr0ci
7RrxVgFcKyJ1ujtumZCfk74A6mSZVKtTHxQX1r03ZFLskC4DQXuoaKYRJKRZ96rlozCm+idYa0yy
hbMZ1OGjK+SmmAirkQAm4JPJHxa/cxlQai81ZR70Omq1UY3sJYcB9dTa2ne9puVu1yryyxpwdD0D
4JyNIiaVho6L6pvbsbBah8we/qKW9psPrmjTNA7su1zMQu/MpYnKdtY7L4XLiqsEyqNUR0xtmqI9
DeS0pe0BZ122LF0v2yKabrsRs3UZJPfc0Q4kPJ3rzPvhSmJwekg9CCiaNyBM3wNbAfFCUlSlbvqc
siUg3Cei2dqOwy6wu2tUtrtKp2waNa3YdoO9zh1JvirAraVsGALXdb1NSpyFo8LO6SiZvpBVce3H
OIRFow08J0D8tLR9d1zk41GpJ+QCHa0uq44cu76sFy0YOrwiIKyr5rWzme3A56VZkXpERbAYAMrk
NOWUx6QLPnBPs1AMwAk9MCrFGH9WnfeVuvnP2FIoPOrpXiqGn1njq8jhGRk8VVZWMpJmuVkOavoV
Mv8ifvFHgAd6K1i2l73ZMwE0L6Vqm/vUGC7DyPhTdOQM5dn0GVGngu1WOLu0F/Ju2IdSrVkqHSNr
6TbzQzsDpoE76y7/lI5F6JMQZj2pJkStnuy9oO6UZaMR92c37r6hBREU2kfedNPCEGX1pL6i5JJ4
zYKwrrZjwyWap5UiTDc8z/MwM9oFDUP0zQSPDTM+s+E4o+U0pLdMGMTNgKhixzzlKhuPXpDS46l+
Txwd7TFUK66mfXA0Yvg+SdoSm1GXDF8ls33Hid4bVkAo2uj4wwSPQeYUSyLJVTVQl13jvWlltexK
fVH0CQ3NFg0MIYBO2m9alZokDdHMCqaWB5JKIfNHzXNdWu5CZUa+0EewShXQzI0V3ASiurDBcy7U
Ei2YmI56WcIiGnHdilMfmkh47LtTqpuhGd7KoWDD070v0gA2bNMbQnwR6FnxcgzkXRTaT5VTohsk
595g+BvW8TVrykcdA5oxGqr6OBXHode6DQvTUU0O7JKEwRkjFjPVpOFfxS9WVHFwha7ILJ8Z/ykJ
xZdM0M9Jj++oPLwXeWKUi0xphyfaMzWjk1nu/BQLOTLWAXKjvKjWUALA6naJlZYManPpEwLyAnb+
h0NI5krq9dWuHIXTUUBmbD+ukrHb5cPcylU6Y0E+kbMMkpRD1uQcDNugWofSrgqqY68OalRFRetn
odI8xRNwJMekrJhVSZEUJA7OuD4D1jqDyiT8buvJt0qVIU3TgnC7oN0GIY2oXgQFlDGqREwUK72P
65uVFBu1yH4YXpF/mvl0cwqhflml2DpZ8d6yR18zzpKcnIfiQFLgGI4qFufwwhyh3MRUHdy6DgVo
W1UvXWxsTdV90XNuX6nYxHIClWxCmXzUSnYdCwp2uxKkb1vwj+vRMlZ07JjpT5cuuxSeGu5FXX8i
VVvqmWvtGEOwv8noRzxa21hzmtMsLwuMb0E69U+AzVlnRf/hVuNrgQB9yyPtPqWspuvWTtVl2ZkP
4iNm3hSdnXbi+Y0rV92yIr9afaX4XiKeNRj+aJKTdBvwBI5Bm55jJvRJN+OKZEPjZQrkgpaI4/Qa
PLBUp3cIxb+EPKwF1LPMeslMX6uCEMk8AqBoKlAOGDAsciGUHSCtemUPkVxUzGm3YDON/uT2xSWz
7XJJu0nuJ6IFaK6lH61DRGNkBl9xYPwUeg3Mns5nuZFS1XzNiHVkKtknEgBR97TYOXzR0PbTuoDu
OcmnMG+NFVKEQbj8pV52dAda2BIcBrnftONVV25cigWpN9O6nmxQZ714b9MyZN+DkqX3+HotC6NM
+73Q1VWZ2ozkXLFghAHNA7eeS1MBG1Ow9+zal1r/gVhpnukyxROodqB2EdGpOQXj+4YLkTEynliu
QiM+tfCOJiWAWF62kjlXs2KqzzqRbOLJdv28dJEoYZbKqtpd4yY8GtbwMNVsgw6Rmzw0OM9xohtk
RB+9eZhsAk8NwYHodMJbGdbv0joXQ28u1BK1HefNg6iKQ80ZbKqMjV7RAPaqcVrmA03PCnXeQVj1
oZ4zAaLG8V27UWhFcZSLlfrgdojDGkxJkFViYIW0YVNZC9h3WI4cZlbKGO9Gz/ProtZ3boyto5kH
BfE8EZj1gSGwPU1lul5bVBANkLZCaW51iuBF0N5xMemwJDuEGhAIpzhHc1C3aLdWauscWyPYsrvI
fTtyCqqRLAWIheIUbJ1duRTXDsc3idwES/9XL8hTvWZJesxpOSpYG7DWQxLjY65DOiMJ7Y6a2UYQ
mNTR4fOYriVHABQogt+iSPfJds0PhKDaFuJXUnUNclHQzokMUZwwyBnEQ0/yi6ePX/ObDOzct530
klXaq2EGd+mGz/g/5w13W8EyKMPoOeq8R2+6B1uGW6K/YcFGz5n505MC+mB0M0HNj1r0YmTBI2+t
O+A4xxxfw9o9EU38yAob5NCddsN2nIjf0txT4jUnmRr7qdX2NH+3SshUwqGeaOxNRESXOm8pOm90
IBDGyD+a4NZU7cGls6A01VkJvU0UpG+Kra80OnjSZuwLWdYezlT/uz6jr1Y9Aif91POoY9tgjqEY
BpMWnr+4pmSNSPeQpriVBjB8pplez54ZlUSzt5Fy5Jj9bIzhmojzzzqTi56sACfjb+W8qyN/pAG0
pfJ/a5TkOpriPrEtzQsCA8laI1oA5lj2CZTxG3vKTxgC0WIwxYsdh2cEIgwdnALhULk36WCnIQ+r
wRNSqxNcfXlspXKr0nJf1MOqllvLAyNhtguBQm70jpzi7OZzsPZKaLwplYApicm6ilaKOaFTm9Yj
xr/IReQXtwed5Tgq6cj2RAW7IYhDfJemdslM8S3xsp3dRK9lNb14yXToRzDf9fjTcfTPxtaObUcl
HRt3jtYzLcsYCWfmJ8Ny7zXBwirNH9as1FSsAzxCOtPj6+AqN6WUO/42nJk1/AmlOLZptw+JilDf
+li91G1awYqEu5VGrxExmml3MszhhmDmI6feSxNUx1V6m96nqfhRlNVZRP4Y0hVohpXBReERXLlh
4lsd9UZYrEovfJEhcoSkv8WVt8ur+Oq46noyszUQ7yIkEqYLKmS37a3U4nVMzHsnjlPlHGwowpYn
4TwO22A0YIujnHPqVdBeHQ5R3QjwVDToTKZdRCezyBsSmxlLf6ild2InXKn9ss4wMFR69CFpBjxF
mr1S4TX1jfbKiP+Cx5FO+nQH0L5KM21Ty/6eaPqlrZWHYtN2Y/LB119dS766FGEKH+M49g9PwmGq
T6U0XjUeyPkBRKt2Fnq7svXUz4L+pjvytUiLywg6ev46RPE+2Ans2aNev1tnYYZXryguhUxufTK8
kMx56tMSGKq4U40sBh0BjuscGq29o8e7kSb2yLrgKhlXtOZJkUygEP4WqngoqfoKwsS0xVEN1YtK
viZdAsY09gEO0A2HFT6L/oSO6xQzyTJE6/eNchdGdIsa76Rm7vu8jLi9zTBDA/LX30axgEv2iIfo
Nq8kngvaw8B2iz30baguYZO+DFa+CzFOu4t27B7tz8lDZCIXIY8G5+BsOMny0mpww/OV216s4kER
cxwg1zd0nVJ7nJDs0HJo/DGW+OaZnKbJZRTJrQb+/EvUl8QvZahdIk2cauG+N/TM3KrdaqBdTUaQ
0UU5Z5PvAMJ0hbzNy9z8rcy2npkAPYy+f9RIQ7LBOuIeAQOaXxjc3Gw1BpnVncI+fKmatyEeTprN
ytjFr0yQL6J3TlDvXhLPPJr1VybEKYqKS+/IS2Eov/6wto1uhmI+tJL5r3Ka3483X8+ePiWnsmK4
t1mxM3rGTEN2GcjADqKDkXxEstl10jtFbfxiJHCQWtZoXgoo3jKx7VVZnaYpOQa28WqN4tRFyn3+
AObfT/rtUenXthGSMa7t0aE9BmN8reP4QLQOourkjZzGl9FGa8yu9y227XfLGu7zHaX17nF0vstq
DmuRty43z6YMby4Key/POQX2UI6RGmeojrj5YrV6SuhTO8F4NVxxU11eS9in+WsZEUB189GIAu1y
/CLj6ZXAmev8R01mfKF8a/V6bcjpysjxORHijkL3/demozqgVgeOsAyGoxekoffYcd7rGNBRs7IM
cZGi/Cyacefowb0ZIK26PVGx7x7dP+kNgIHrb7NdPa2/DBiVuZdxco+e57eQp9nG7Q69FrzPTxTX
6qQJ7bXvByzg66RPTromIR9cyai+D4356cTFhZPUndnAjXDmjQhUX6Kf+nXbqP1jvntDa9wWOvIF
OriuqZAj393R9LxNU3+bM62Q1LyXmPlGJ7/UmfmOXGM9JpbPnckGATFFBg+9zC85D+i8Tw5mvp79
CSlPZJUM16DrnwWAXCv80bMkm0b4YirWzlWxF/FjDD5/ba8E6z4LtTsNTX7USiC5cbge6/TTNNJv
zas7NdfADxLc8PlPGfRnDrp3c1SuEa7zeODVLfFgeHiaxX0MttpKIs8ujo7b31U9eRM8coppHxp5
Fl7/UJrxRrlbMmiLxl/HkPlt/foYPdSgLZYkA2UZylpeny94wcuv92nrO6V/Dif1K6rDGw0Eznnf
5r/C7oo3VuCrae88NzwxxL8Da39OzPRNj9TXnJsCkipqb/HoRIBhZNpDql6QVN+2D9PRzw3rVj0P
GFPp3UdX3eeRj8B94zb8hMMZy7BRjRS+yped8mGG0WPevKC3U2WtjKb47Kr2u5aHS4jfF5uKiuFR
+GLkli9YQUNDubVj4bdozUrniavF+bZd5+V0dDzbNxSVXHmxsgjVSIp4nXAmdajYE0scUkd5Rlix
zZ1yz/jjYGmT7ynZIo5yTpXpdd7ZGyDFXtJ+j0S1KGNnPdjhi6YgmlI08xxYzSKs8qPhzE6WrrwM
xduQaF8iUzgn6SyL1fNoFp9WM77khvOjHaDyZGTsejc7iNaqDUnX7J8TndU2dQ+V4a7NktgKhhZa
eLMkGNXCWAa2s3Hq7E3IcjMBtZbusItRVpJSFiI4x3+medXGVZfOSMtLTBsXcRE6lnXQmYc+5weQ
OjmFJENTXywl8so4kDMxe1F44jBlxcUgFKF07YOTaMcQVpdMto0j1uizzyqDvDHzowubRHyigbrJ
AnHA7HMYQax3NKo7dR+rHUhgC4HqV5XMRsH+llmvPPXxuY59k/NwizbFtcODGdb7LuwRQgNtU+u1
qksizMMVUBnaWtR+8iUM48NA8judutMs/wtcndl88KwFDJD1HLUU3sUMVvAPZqgcL63lEHKEQeup
qrAAYnU3orcAnbWAB+jP13k+USJLVL3wgK59V+Ka0XuP5UDurD49hZw5XOuTcKmbLeKbSOQVswGS
12rtWaxpDML76pwVUEYQIeIPY5gzoeqMeCchowR0EgvTRkjUfw+5iwjCu1mif5RdfzcUZJHAzipy
FhA063Q9kmuYsdzwculbLpWcDwMflxJDUpbksYMPN1GInZ33OAQj6lb7mtbWaHs/zLbYWfQmbEsj
6LdByGMuPO/LOcwH1zAJGUC7a53lrFd/JK17mNWVnbNOvKNuIc2xo20HOD1jSIlOg1ZCQBhH5Ott
uVLmd8m/1yJ/SjIiBZKaSShcp/4q8nTROeOGSfBCg9Q8v5kQn0iqPwpXohpyEWoyfaXWd3I6Y+Hg
81sXtp/2um8E9jaWMS1sd2coxSbSpmNP8zZo3S0mqVEuWqmvdGemJ2MJSunMBBGEfz1bQoxOINvE
cgkYZ2kyogmC+cFVFtXo7kIraBYmCahpvy1z9YxBbDcN+daoo3Ur66Vmyc0QZdtOK1ckrwnUeyhM
V2mtM1dEdtiuzCnxGx1fjoFTqVgM6pdLDW7xAPX8SUHHzv1lIHFFKcB9itTVMwg0u7nmcb4C/Nd8
Xp4/hTw0af43y05OS0Z6N9cZX5S0XQPIPXqkoJWrUfV28WT5dBViGqLxrR8iqCzFmqr/vYjmUi26
5qn5ngS3BClTXxI7JvTX8QwK74Ky/z2gYU6VVUEfEa7vqHuLR38q5bFpx2e0ZAeXaIIedUFFtn1a
EQGQbZOkXc93QaYqR9abBIvQ98GmVWPp6HJMeUUgz5CakmeejNqzdUQu5/vb48iZlt5u3vA6NJih
DFbhSApaSsN+UPwhaNYNd2HU3Ny0YqKT5MdQY+cb9LPaxieHwIGkHr8HqsdgWe5IpqPLtTAN4iK9
nAodIj/WFo1y1evTDQ4PPLfnOhjuDEwuGuAlswQpXg2IVMmJMFGzsjoZOHbmo2kd0uCYfNzGxwFc
9fxldnRSiF0QgWxr2F9yh9U0D32JA0MOJg5CCgX+f5xr6wAmDGAJv+9MKNWbylSOVCRPyWEIVrmE
8j1Ep9Ge1uioV001+oH0NuxAK8j1ZL+vZpcQ7uFV1oJzz+Vy/ueJi604wZpH88QsvWcxmCXntvyc
NRUSISO+4PW8EY5xepV9fpGteRhLyx+9aK/Q74uudAR20jyHPWLBEgl/655y0yHOsTrHiXHW3Wat
Bh5hiPeKCa4R+lbo46BbdTSslPY2BOdJUg1a1VqSmWhP9XtlhNeKbS9utmlkHRB40kGDJxC620IJ
1w1faqujzlW1nYGwA5bWGM9l3yxxTi17hKFG0ixbpVkHY78ycvtgMxgfcpPu1rDSlXTrqihYx+iQ
cAm8Ac+03NiDtcS291IlfHAc8GIk8nM1R8WyTDznzkj/NZ7SnTBRinzON5Vbe7saQbRubd0xP8oo
XhNLx8HL/gGsflAZzo36Si2qjTYa/q/q0OzuIaUM+c9vdaXuuzhaK9p7EERbknhWlUUfTz9IbpWC
ItHF4Wz1H7mlHGHq+MjbjhnE/nqrpsbFAp8PamZjKKwwovf5wXwzdJjWWHYcIO6ombZO7q3z2t3O
l6n7mZwyZaU4XDyd6Bzj6dcl57VacyL0XHuit7gUCScFfTm/SakgIE68NR2HJ+6Vb4J/M9JoPWKp
pEHtB42OJYpDAP+bxMFKH0bfLd8zI/Dt0t2OSnjVTePcqqbvRv01VsShxnNIh4xYFJsJgunHpske
9yC+cyEiCey+3KCSeRKzJU+otBIqf16Ye9FvonhDDck1qfe/1mqVD91TidOYGARZPq35lYjQ0Fa/
roZMBJLNwh/s6ABlc2328Vpx7G0XDhvXRaEUC9/sSVzpnFNaZLtU7x8VY7h0KraOLrYppTImfbZr
nSwRE8Wwtw6ImQm0FrvA6MvCOmWMxtEqHtq4J9Zv+uqahu/L6cjEr/OdnLbx7LE5T1V2HCrlSmLE
EYY7eUodVProMPXcdIW+Yna9QTEGDB/sVfumD4yq+nZdaNUyjz4d6jrIA5kaEGq+L6rCRz+9ppO0
nD/o2kG6EZPUaBW77DpxJkmz57DSGCqaZ1UxVgigdk7jrquyPxVOtoM1sCFOYR3EeNUCdwkbYE90
4Rlp9znIjk1ZXuK42CZxvsvD8V6lFD0V+IHY2zZmtkUveyAeF5AIr4TIZsLXmSGtUPkYRjSp+uRu
ZMHIlCO3Ox06WRLZgfG7zVBtmbX5lemJsUZhVCZVjVRFxRZ1aZKiR8sfPAxdQbdfGa2/D0Y3WhlT
xYA4pxII0NT/54CQ/88Cnx3VtaHX/zs6yPEj+5Aff9szb8va9CP++Nu6iT/+GJL437/mn9nPzG9w
QVjkWzqqAU3kv7Kfrd/A02qejb7CYA+Eb/ePoETTIF5RtXTHs0xNheOh/5MZYvxmkLWmElkAA27O
V/xPmCEzKOef4BnHIy8OWglJ17Zue7BJ/kR6Ah3WZHqhNg87qNdWTX1m2gi67GUJc40f9rEfr5NS
nn931S5/f4E/5o/+kTj79xeGlmITE2nCPvmVrvg74o3taTqaW6N7RMpuiIZF49CElTST6siPvRSn
JfglVctXygBqRCFRqJi9lCHT9Hi2ZpQt7qzcmBV91nookKmZ7c4cbR/3/rdkkkhygY7o1PqNusqA
ZKEvXAgVkdoYrRx7Wg7lp5Zba7T3Czu0rnmWPpfVJ2HSvl3nB7NErp3bzwlxBr1WHxRHW6uGXKVj
ubUJuVK9nPkKCcSJ/T60zTeHRoDpPaudSk+zVpungG2R3LtDZFZrtc1O5FA9STP+6CO0C3qpfa+F
ce4b9znMsxXaQk783b4Bm8zI7QnIwNJkSMSWafd0IOjkonuUKYkvKVs9VX5v46ot+oqklsY9IUd5
rizGJ3Ik2QtrYtds+wGDfasM27Rxz4PXcwqWUbRsu3Jr6nRCWZWJ+XCYRXJixc7H7s3kLdE5M5Gp
uWLFWnhz6JgafM+rweEghsFonLbFUGyKOcADo8lCc1Q6Qu2ZVGGDuJ7qzQsIdZrSb1C0JB5ql+we
5qkjw1MFFU6/ckbQsGZ5YTjjVEw2HWPOaDPtEyLAfdUcYqXbFQ3cowAvNwhsvJ/2snkoxbitKntZ
mPlBczmRUyJmwYk0OQeRbmaLvyJb/Qmn++v+1EH92JY1c3kA0/yRpFO3yEdGTWkQu1oLgehvtPaR
1fpejWcstq7mkP6kQ20wD0Hh/9zb4T7yiAJuigUMw1NMfLKOQJkO8rrqHD+uFQRn8nVC4h9yPbKO
61xWa1ADGx3NKieopzb8EWn90opJ9sv1K4emJxPpdxx4W1ljTcjL7IQcSLTDAZkT//kJN5AxCzdY
QqcYBAx+Ya6cWBqY/UQ47rGeLpQhYeLbpbTtEHSWCbrU/tzW3bZAvzlq9AdFjwzbsA4Kox/CZpZN
XF8yQgqzzFqnzMjNKPvmuLOH2TrUdDHQHXd+lJWboYeeICwiw4AbCFm9Z1azmyiqHd1iuIdDhd4c
yMdLTuZHko3n0BjPVV3fvTBYZpmy50hwmfpzFJcbw9MffcPJltgdGZASwyM8RuYp1QmVNEfkZd/B
KwElyi8hetsmKnD2AxPSkHlpnW9k+dYtiI9q0LdNwV+FbvzL20GD+knUK4cu+8+A7D5tmrwY7PbR
qN5zZXvPiZqtHA7hsuKM0LxNWvZV9ixl2nhm8L6quuTYgeKomvIW9LgJQc9b4zmR9bqpk0Pseiu1
DH0I4xTb+rGi1TEU1cUOlGdTCtr/zoG4ta0wuPxqgXoxvuOT2jcIhqzRoqLojyh0thKAR+cMq6wW
TKAJ82L1bjm8Rga2O57wxJH7IPqWuufKLrFDNLtgTJZQnz6Jgx/VvWjLzTiKNzVKlnUxvOA3wWRq
8P7At8VIJ1tGVl1HqBMRTCGL6whtWdV9TpSLustJ8po/jurS92jt5XCMU6IBK/sAVJdHvdyWRFfQ
wDuGZOPm+EwSVFq5gxS9mdCPagiTL4k2HHNPXxeMMBaI0xZ1g7VfcJ8yBIrqF9MmWGuoNmX6xTjl
acLYozA4Ut3vs9SHIw+YzmYn2rlKUI6ksSPIxGvNJLQy2LoC5S/giPOB4M9bpq5Z0CfZL0k/1v9E
pU0cO0dKU7UPO8QmaL8BP1pqobUOJcpEs6CiaDGIFcR9WTik+SxIJ8uc4FLBG1CSao0hc6nMo8D5
DhqpQqx0WzWsh72vdnh4iL6jIpifr2oifdto/MY0N4FNoLpnbrTmtae6C2hcl+K1dQG1G8ajDmKI
kONZZzEI2cIau19Qvm4RGGDKeW087y8IfH8kRP59eTRUji0IfnSDcfcfl0cz02vHTqfuUegmwiHr
avDKgy7QteGiHIPkrxbkf/mCpmUZPIKm5Rh/Wo97pTGUauC8YCIXsvLSx7KwNDrOt+G+qy0m0cNe
9tahQQKJiIyB/iuUQPxCFnlgc4BWUKz+/RlmPp794UYwLFYCl9BdQGuqSej0H6+BYaWhYww90xVi
4qak3ioYQ2MWH1Qim5oWR496G5n7Ps/QiDjmJtGtZVvch85aUKr6CHWXE2+1U14bxyHqJV65ircn
5RNO21MYfrEKrCIUCmVUv40MRpIi3Nes4HpfbEtPHPW+pCtJXl7pkv/WvJpTuO9ra1EAqTGThp0Z
2hagpEKKV8SQNFS9XWSRT5ZheKttn77hV57Xa4CvSwZ2RzK+QNQuEsv9aDmZ6PZ4bhNekuNglopV
OUE0k9BWoIWAzUXM+jTCC3ID+aLxvU91UL2HuXE1+Sb4Few2uvLcqjSLjWhfZcjU//0HMN9jvz+7
GhyLMR6pxAVpmoXA7Y/XnyYvwTIR199WjE2Di4Y51d8/4/8FDOL/SwHwZLBzdOMJ+p8xiM8xhqW/
nZsYDuJH9nsc4n//8D/KG90h7l3TNMe1XBcGKJXKP8ob3fxNRQPN+sNHpOvADf+rvFHc34x58ZxN
+Q4xDI5LUfQPJqLi/WZiSZuBiB5FkW5DHf0PoIiAFv9wm7gk1NsOYfOWze+CdGjwBn8P7UY/X5hd
VYMt7nIoeYWw1gnK3cKJlVsBixpPcP/quIR1djXUzSCPx6dyJCccA+9k1rgFPyywhpVM4vMQKd5y
GKofyFmHRVHbBbTOuWstkG2j0xCe76RJvldmD34U6DyCbOTOEO6LLrrz7OLXilttkfad3KsE8fWV
fUZH9jlEb3WMfUCrKl+1MjpEDtijlhHok/BCfaWgubHFthniaFuVIlrFgUmGuZdQaajaQmsK49FP
G9wR8drQw62kGQq1DyUbi9OuDRGUqBiOiXuHMdOP07FVtBlIs4jVLLvBrsIownh7aZmYxRSKjRq3
uD8IGCgYJTHhSPeiBm1Dx7PGZMlkX8TTT61y3TUOuf1oQgFE5kgadtqQKcmVwewFuEftXyv4gwpX
ctvLZotkMYXB4wuijZ5sU3Yrt9M+XKnUq2Ldpd+r2fGt6sHVmluigVoeVb2IadnKxdj3Yqn1EWdQ
Ndu6WcQoiMTuQI/TPQs1DTHkauMEdqb2NDxjEd2cMtXUbeU6+1SAWhJDWh/NbJ6TlnhHcFZiInmt
OTDRTA2eHYuw46R//91z8y9KXWi0//cNyPNGgU0mvGFp5p9qbMhjKC/dqtqTU1f7AibGBiRlzVbR
tH6Z9dNOwlRWkFDgEMrGveUiYgQouDZi7zFFctjoTXxKazz2alOX2LmxiwHGDG8Op2KNQX0hBmMh
wwb55ggxq59Yz/8Pe+e1YzeW7vdXMXxPgTkY9rlg5g6VS+mGqC6VmHPmG/k5/GL+Ua2elvp0z7hh
4OBcnBGmIVXtwM291re+8A+meD9P9Ve8XAe7zU3c7mlEIBNeoVidiUwQQCYJt8OKKnk+S0+bNG4R
UK6gHE2BytWzJEF83Mox3EitWe7ivSjoz+UiyoGwAmtOD7CvtVcyjImGDidg+6k0lY+wIRE9R9WG
oRPUbLmJXQPxXHiKHWKYO6SgZsyh0a9xxTy12cMtTZDTr1vIncJnjYU6IPvFGAquFJyQKjDlqbjf
0Vu0hJEBJIk1iD3qUJ3PrMfKh0kwtHMXQ5kcW+A9VDB2bnRuRWsFwVM9LI0NmY4EbLSFI7O0ScKd
ItILECZ8po/EV9cnZ9thfCGuasD4TDEgzpfEFUBS+vpGESyu2etaN0UoIjpxm6yIcg69GiS0PVEf
XTEOFqTiLKTa+z4TH3Zxle93awokwkhYIcdzLjR98jcGmLayUkDtNH2ekjLLnFpCDN5AcDAqECSM
mubrjgIR8ER1uRXmUnckHSE+qdvulHLuo0nV6JWub2ufWtdy6M5ljrpzUiO8V0iAeRBIEuH38J+u
kd4aeS8g1c3XdhqGizFv4gMao495XwD2VJB2sGpj1ewmRb9CXFAUsVaZtua+ZVFfap9jJbtK/bSe
wb8+ohKio3pRI0qBkoVpLYajq1VDm5qLFFtZDcGBomsDnou3j38pdrqewGfox8LD3Ol5LqmE7GK6
Ci5tkR5Pe3fQjxVbg4+fUBy7oK2CLOu2ye9Hy4DfiDQLnZuLybNPzJyfS30dL7mlrE6D6JSzCzrs
3S1/Ulq9cJGFN92ke4zzqbpZ4I0H0ooA4UQH+V7shdilM3OrJ73pzZKMXXNjbWAh4IAnKywgFZlA
P187AMJWHqoDJr+1ZF4EYUbDYEcLIZdlD1j48zYqDKgTtXC1DgNWbJax29kJRZoBcTcVKuhC6Bjp
fd1FO+PGS6JaaGxmcDIEq6sfq5kuCroQ2QVzJ5WSWkQiZlTlE8TL6n22gI3WOhOw+NRGC6Ip3rCJ
wkmCiGco0ujVSEFBHkOXU1+RdBkKmE6r0sA1MOZALhT1YrUVoPtJuyRJIrptwsY3t8xCEUH36bdl
oSaNO+pIlnlZNPWElC38/F0eLxI71UGgOqd/k8f+1BvoWk4NgOHYVB9YUxBDhK61lyERgyQhyTdj
7XGKzc9jCSBYyJjVVLXe2+oaa5GqVyEtaulcHv+x0t1vFlm/oiyIYC4Nqc5Qq3NN5VIb9XzRYgn+
7uFyVaXNOdPr/Cx2LmoGzHGG/l4rTB+URR9xu187sOp23iJhMhft5qYmAaYE3GrXEwMIbUrRbs3j
JgJmrzozJJs5LpLQVAmjs6bhMLHTsGiHvAjSCoKDVFzUOt8CfL1Bj2836g7LTkpUv29GnOTaEXEz
sFC3mtR5VnWcaIWRRnOMx3AJItmdZJRRmNWdysJCpXjkq8ks0/S4w2xja3pprfla4NnrrQt3wRSF
5UbWYAwwvevUD5qZl9c4BfStTskvCNEa0E1rBqTzRH6gvGx6BX7zwZzq4hILnW8oCRt5GKL2UICh
TC2iOn9C+RdIPepP1qjdM7UeUX6iuzPsmKYURvFIuNnOZmYwWAJmYQzV57ZWhigTu/vRWrCFrXN3
4nDu9+FDqap3lZHv7i4NpTcLOKSn6fZcyiaRR92u4owi1ogiWTSZ/ZOVYZ1eV/BV5sMSCErj7gw9
GDgDwgHTqzlHe80wl4+i/L4rtECXdtER0kqGn19HqwzlME+sQwiSaVmXw43dU46IXV5ZGSWyrQjU
YbqgDYGSAjNOhOTKSLme2ICmBk5Divf+nM4oRov9HMwj6IFZA0pAFvtYIKVoV4kh+mmB5BxOxqdc
/DRW9DBQGencOEPbtis4C1DFGfxO0b10BEiqWz2Kdxbs9WLSaYc1CjpEO8Aeal5k1w2EKoZ98ltM
Vby4gV2xgHJyegXhHuZPLRAaDIWijdobcTyBE2IifQQAPylJcRUW4wHIIq2XFDD2lqe4E+bx7VT6
Rc7CbjXDaQsaWsIwBYsK2weRhcJFYAeeUckENsnGGp1egOiNMbM+cdWdGuT6+O4+kcCkUBO5GHlY
XHWWP3Ag7qcC+L4tG6SSQoXztCLJMiHuE/LK+mnUladU1sA5GCgl9jRYarX/qJsoOeRF59OWBH8y
5UGcwoisF6hSu4L+xUKvZwUkkhHoIqMVnrcCA9Na1xvHHJvbOG/KK/JcJhI4qeohSe3NdVEwt7yp
hyVUanmBIFD4ctdcBlPoIiOeWqxQ5P1kQWYCqgrKJs/b6UxZ/Y39JTtFDO1FLAc9FGILv/dkPQC0
Y3aGAozeJoQ1DoskPtHJlMllJ7qL0zoF4mrKaC5A8W6kLQZ6p6JxgWwVbTOIbVXTzRdaPWK4TvK5
WCaIoz3dZAmWs1u36/KAfm8jL2S4vXKzEA1sZYvV68CEONCOkKTPDWPzzAL7nG+hLN9ZnVx42jiA
gDHUx1brmVrMQU226TYpeY/EeDdNb7sKYetNfo6RAYCv5IjKW20V9+UkeZmkP4pbd9WGSgQkAxBo
1AqwTqhCp4Ie1ibfuS4uU9AiH7726GkN03jurAQUIt4vGuIydjuXs88BdNFziHJFpZ+RGLmu82Te
HnD3TpKAGQtfhF296jkxS9F1BFumibqQrsEiQ7XoaTcxyE2gKJDp7Yn8iP3RDi0TbV8OkVBGvxI2
c/ylrjVcmVC93WOpvsiIiOrI/iTpvZC9IAa2eHNqfJEWORzTHDmZ/dJqYuc0w/BxhP6F3qYEsoUT
9HCTS5Jp9g4AAgR91BBgpdAEAOdW1U9jUa+nxJzXk7xZWOgKCnFgt+y2yBCG0KIlQe+57yCSzPtw
oT2R+GvVPqAgeargsyvOhFSYTNac7hZV09pvuMXXSCWhmaUcA2Pm9NMM0hC/9fqi1AKYnvzZkDeK
nipDEAikO1XZjSoxKUPu3Gj9ErYmGNdydhJ9yM9lRtM8uUR53Z3W0Xqk6HxGRS13Wk+A+d2jS+kS
SI4jdTs1ggTUdyOGGBJoPZGkOz+07nO197oGfBOyTwAiQNwrw5pzT5j7kh0keBNlzSBQWXEXmq5A
bxLVqlJPv8CLq30BFqPfVcJrpQF4S8Osk4ii6GAg1/0+RoLCVhEL6uPMK9rqRcgUT5MsT64nULoT
/JhFMz4XUIgruUOrfRFelzWNyqYAnaoNLu7wb2KunK3JBapJrzataTdJIFPBQCywTWjRWkRgxA7+
eRUlH1X6780eqnhTMmgUKJJhUUH9u0HlLmp92aMDc07y/DE3wURqbrYyS9PakqbfBA8EQfetI5QN
yWNKVpigf4Qh4ujURxIwjKgWmsiFbSit9A7a+is2QhT6lEcJ1KZfe1N/q3H0/zMef13/x2vTbj1i
8uO/BW/NzUv1NvzP4+1///HP/xz+7du/k7fGfRlffvqHV4/ZuN2jJbI9vA1TOf7WTzke+f/6y++O
GE9b+/a//vtrM9Xj8WpJ1tQ/docszhjZ+Ketpce3unih3h7SZmz+9Lm/dZbUd8fmpnlkHI4ayu9m
G/hwfOsB66qMPPm3Fvz3wbmsvWOmLR4O9PxGl44+8ffGEr8yMOgwRVlBNsOU9L81OGdK/dOKFGSJ
eRPja+MPhp7avqgG+mrKNY+yc3caboRbIWSuDJPcNq8gqfmnemPesLGBY/rIgIUA4R4BcEi38T0k
ET/26uv2YQtjD/1WL79dguyE9J07nPJL8VJGsFfxbQNy1UZqMJ1zDzVhn1LQR5/WlV3dQ94D59I5
VJ2Jv6OuGLQuKpUnPFuD9QzB3unC7gzQ0RG8+ay4aSSE6LPijJ2FfbR5oy8G6gkISgCf3BN89PZO
7WNyUlwJC6QhoAM2XSW3jSiUfBrVN8nN3NiSr7hjqLrCdUEQMLPNS3E1wu5GPlFZBd3NhhOXHqnu
fipvsmgOW78KGX34JADhdDJPzX18J9yUj8XJukEIPexOY9h7mSPxOZlAesJVC5Dvj8B4G2C5r+lt
CRpzQevULp7jO0pie/2lOo0Retpezssq/mC/Rd7gxv5TZtM8C3Q382Qv/qo73Fe/DfVvlwE0MOQV
XJgNmEmpdhMNvsfg+rLiXtgEgA0ceFbhFJCH4gVL5YZ/UX8mDQj6UP+EuqRb+TQbXOVUXJA9942g
iKRguatDDE+D5aG6T/09sO4pJ4eIPPmeXoZTBHTxKPEC1B4cpJRc5K0cehOn9JSfKGi+Sqfirvgi
v1qfx7DhOmgj2tPT4R/ojjaid552Gi6Lr98ysfdje/aKAHkEnzIznC7GfXy7XUAwuaKPsJVDeujq
t/mDeKm+7O87mS4fTFWybBvaa38jupA0bpQb6zpExWP7jCpltH4VfVQ7I8NFVc7P7tIzNWSYB1qE
RL1Hr9/Pr+pVc8sgRqJlclvVzh6NO9CgvJvl0Gh0INQXd9CjXc3NA8SaPqgh6lbn5YMQVe7mylws
xewrcgf8EUP1oTor0UQjhmDsmDfqA2lIgPyVl2Ev3LFPRH72ZTpzbt5lv7B/eGR+b0QbNiq2flID
ASuu4jG/5hf5VF70K9j9h/xqsAP6Sx4h3nRSz8P5n589ivHz8On3rX78/AeQytJMcqM3nXTdsBk/
TBz80UVt1xlCFH3slmvo3a9fxyDzDXZlGbXRjti76IGNdoUnJVJsEo+X9G5xSke0BXf0gU86wHTt
91hl+8j3ORRCngVWPjxsy9lhfoGblYHw8SuoXI9VhAkzesyu4hs+pTzft8IqxzkxOaG05az8GW1U
690qWMPmXjtLIfAINwmSAC7eWwWT1jhpgzO87b9Uz3M4nougeMaOZA2zYLttQ4aSDoqR8/kBzT1H
eK+6PT8bw/hT6qOLciYHdGK3eTY/JVc5knAVvaBlp131WxZklETyEz5UD4YHJ+1kXCsjTKL5lFzK
834T+4Ov3mqBwpiKR8d24uS2dF0D/AVZ3uuxH/zZoSnHz79Odum8fCrt15qosLAX0Ac+bHZPo6vY
X77mPH9x2ZM8NnZMB9akXbm8kjdE2mm55OEc5ARW86YLRx+/PH+OKAwknDrhIDuZX6uoN1isRywp
PrDi3NZ50W0xwnTH0e3j4r4Qwy9qwJdyFc71BW9Ld/IglnjTGeknR+Nfxc3uj77pmQ8qsPnAYjnI
gRxoruFmbuGWXunVDoaakXC7nY73La/bLwmNJxukccJb5l7jpx5bIMKn1KOHGIoegFasC2W3v6EU
dRnaeT2Wp0D1z4UnOpha+IWPDo7d+1swcdQMHpWLPdlfE04EcCZeZ69uHWmuhT26bUVI6IVdKD50
Ye4YT8YnSPksv+xjz6trrhIJnEDYtXJ1jWc6KCg8gCqxEZkKhJCerpue2mfsg/9FCkea9nMn/Pd9
9IdJ3WJkBVMiEzKOp193jrLGGQLBRoHsGwSc76R3d7/HuI1PwK2cHOOS8k0AcODmLPxUcB/Rpfeh
8vDXjLvxvrM1f/Mq+0uN6eNkIxftxMHMnTTcNihPWzidJ7bh6MMU5rPS03VX97MZ6AHaup5hC3aO
eTKGCKwxxPpoc7BsjkOSX7iJxxVyuM48Ww9oTEbmKSZQ9T44NMIVYoO2+Hk6MYfgBYcQowi2NXxT
v+NvKUGz8wb+TF5P+zSYPKwYnONHrKCXYz0PoebSyefrBaP9oPJCnYewOktC5m3yiPSUD3u8OLJ8
Uc5iwcv32wdBu96lKiIYpK7plu7OqswjnnU1HXxy7e79xKeTWT46H4aldcNN4xBXfKIXn5y94Tcv
+ROvz32lzMMyF1JtMPo791NyEbDmj44Lonzi9bjdrCnhrnxGjN7ruKTtK1+L0+Kuu/0iYon6GOPs
8TycmWq4aoBkEneOGZKjR4CoHbQjiZ2rX/N1okbrWj4qfDieEPgYHfHdbsdCd0Vvdjc2Dk6TfDPH
7457NtlssCDxE84OUHIcjBoLGQ4egVNjKRsRaCv/WMqNZ/E8yW14k5rPgMi5doEK68ZuHB0f50iV
Rn86byGRgG+PQV/ADeIRaNOw9EAzcfPqaP9oXgFScTsGrhqlb598IoiD9pJGw6k7FqqrB8Lt8U0b
LoJGxABYtR4MnKD0eucR0TE+w8aCq52v+DjY6ArbKVGhYM8e9wKBfi6aIvvbTR65eDSQWD1A3clo
MPjb+Z65nFA+j4Ee6uHIqYz0rWeFwpkYdBbulnAIN9bx8V4qWd6xRwC+eKhJ8zYSRwUEK74gfAB0
R4jQTuDdQEqz844lUV+ITWF5rGSii8gSQzyVN+gDpMtc8g4Hxy9n8PaP+8c0ajydNmtAuAoPVVqO
ujxAmJ7YNaL/ysoTOZW7X6wINSsfHA8/SYMlxPXx20rNbsxAPs2+EPZ+GDvL2YqGMMUZvvMwg2Hv
ojlDBJ69jTQEyD/xx3SEEMLSq0oYti5HrCoD1AdYMseyXLi1mVtzR1EN5y2w9CEE6s7mcUcDttS9
+bzcqzfENL7rypWulXvcb+SNWXZFSPrr8mp24S58I+DvHXIkv+c66qA87oeT8Rhg/WxIQn0AddWD
Ysyzj8CPeCbp6sROiIlFmO86MwcF+4I0GuHHq/aqs33F+y0Ak0Hc3dz2BTtxwlrDcwBRvGcFkPWD
vSPwLMRg9H7YhMc7W7bhy3xTZUT+6pC2hbFbu62PgoeDei6BwPQst3FJ5pySmzz63FhsuNHz4FsV
v63w1ZeIWMfJc+zWzZGOMASMM2CnOgr5Z8tHR+b4gq3PwjkCXcvpHKSLXFzlcV0fU24j6c5x6nEp
8yUlt0DBykZ07CH90twctxqdQS605DYQPfl961mk5GaQP8Wk2O1tFXQkKqmLhDBJ937e9Wt9W91v
b2t4JAojmQ3EsLAPiRxs9TiQeJh1Y9G6OVOVeBASg+KanNBVy30p5J+n2q9OxSk5NUG5XQSedwu8
8QpV9y0lW958K2A85ZAEofb/XPqUVCHX4gt24yAn77PAUCxHZNxZ7exKVWSXGIgnZN2tjycQGRTJ
LXlOTkmR4a/bkxUdaZdAfYJ6y/HHH23xi+Ak1AwWHZ0jb2k9viB/u04360V3ct90R2/3rICptruG
rWkPvDzmV1QlcYTlB2YyIT4WXkfKXjhMps/aTfwE0HfkL+Kj8dzpz7Sb4GJSuKUAhGzGn5QS9M2R
1424RG6L6Vqe/jQTTKLxHEfNM/eXhaK68u1EFVKf5bsFaxaAo89qJJPBKZ/VL+aTepcF3B4emz/i
NB/pn7I366Y/63dVkHilXxXIPtmoPyZOcg/PxetDxA79I8088lCJBp2XBILX8TkrMsWEHzNr5u+l
PTuH/frrGBZkUlrAD+zOGew7ctOX+gV50BHk9CW7YOpgOJOvYBnfeqR54VC+qF2Ir08WWZ81zU55
2kf5EfUsjXXCX5onHkzOd3y9wlH0kYahO8VKNrmHTXTUYda3783iBRmAvqjrmTHyVWcBCsMlDgcX
Zd0nBdm6CD7UHqR+g2l7/gllMPd15UuMXxd38VfvBYA2QaG3USxjJ3KNhmN4qq3bOqsLGidrF5M1
e3OPNBTcpY2DDJsKRCRvAXixQhaRmovyUnStQPYlCQ0+Z8PVfPw6EFbHDlsvPCq4HPm1ihiyeukN
3MD16+b3XszbHdltjAgJ5VfHO0B/tfHx4hq/XYVtge0LhXvZ132UhLiMkTw5p3/1pXwob7YkUP2G
w+1I60iCCGsxa7oNKUSvhsdqJ6wnfu5VLrBC3kv0JR6DZ3bAmcMXx9p1XkZH4aDl4p1j07S8OyO/
b0l35h/J9rG499PuPH/NgyOfPW7XUYKMNiU0b7JxRLcOomzEKN2e0QHW7Z4j+7goAopNa5rPtNnI
VvM3kCtcAkUB5w6vzLloEP9puZNJH1kd5kwOhxrFKJBj2c05U/FoOD4HN50yNKg9NFR9HIe5EDRI
CPJHOgj/nFQX9IHfPTUEfysqgzXouXwsnILjkRy/znqr8QHUkDZqVDx1EfeLQ2nxhve7jzYTQdnk
7IWTGZghbhs2B2lw9F/GID3CMOxOg4PJIiiTFlxmvO++DmSMgt/yRrm3cLaQuNg8gQsmkfLTSDxl
N3l05NhMWjJftqlAVHflw8jkCO0bpTYnzFEuCmQV/7yMBZf5Fx2rPyBWTYSXqq1ppStJKpkmgsA1
jSXOde8LeYrHRHrjDKkVhwKAL8Ags1qoKyg62d8mkaojfbI46pg1kajsbhKWd0e+tUbScS4EKQGO
/hS9JDJTe7+Nn+NrfO0v1m0fyd4cLYFEh8MiY4XA6Eok1ctJo2c0vC+fNi8Jxygm38OQiIgNW+No
1IT4Dl5Lfz73Yc3/Ufk9Do3reNajIyJOvvmIvw3HVurPH9YPq31ncAhVwfC82/XtcM0fh7fjGJCe
jvOtonnDVCaU7IYjYLg3zqv9OrO5K86DI1RZNjrEHP3EeU47QE9EBw1nHBtJKI6OjBBc8uDchVl3
FJXHuWK6/VkgGkquedK/SiS+9I/cFnt24iZKlbwjB014HCk7hSWaptwsxBEoe/F45C1yFyUB0rXj
UFrZb4tLmOAxR44W36/+kd1oNBrImm35/e4eucHRvpO91h8IZMeN4CwNhED3G0y3j4+TknzKTkeY
4hvBUMnD+8Frov1UK/eDzna3G1pZEDHYswuZNJEcLcQ6mGgQQX155KMTBhD48ub3wj0zGOIBNIdT
RqmvcWrPIQdzsBEvEfAJcuqszEeWl8Mf4TrqoyOPtNyaDPHIsakW+AwKlb023lp37VX8kN9XbZiJ
pHr5dWF7H0EEndLEcSqSsBYpcbI7A0fxY00u/B25VfG8nRP/OSdTBANnQ0UgRqCNpzvpCUt4Ow+P
0pbimj2LkxIlIAHGW26PFBG6pnekeIrXib6KjNmp9DBmcY7EcOXGTRFHK7EE9AuXTkQgLaOTQ1LX
KpejKAESREg9Ihdx7BK/ljfJ3eJiMuAdLYeKMAMVgXz2n+9WRvV/sVuPIvqHphPOzFpRpqZxjd+k
W/WEjBxtiCPfewZa9Kgzyr0y2nOPRNYkNB6ppeTXaOksdJnHT4j+PWp3KF8F8f3+Wl74+VcYGb4S
csZ75gkuo5/exvSPj+whvktO9eN8bs9SoJz2rw39TXTCnN2T6XJiohchTW2PFwpo0hhK4wi8S0AR
5/fhdluSa+h3qNY9g2EjLR0iDk2vODUskexSXQZKzOsnDkdCvyveMPBlXXnM6iP5Tv6EkiNe8Zzi
xNSFHu5Ek7OjNQGUL7Lu8ZlZXpHG6aLOV8/d2bpFnPWoaKhXmTKeYEbfDGcjovT2jgI/D6zw21fw
HzbD+Wla859lPKODoWeS8dfI34fm9WX4b1/e/tsle6mZ8/TjzzOa7y/wfUajSO+wdmCscoxCLPHg
KX5H/x6/gdwoi0C0GbioLOPvMxrFeAeHxtCAzcNwBOPLBOX7jOb4lWLoKsgZEYEVXvDvYX9/2kKG
qaiaagL9NUUD+qVo/gF5ieHB3ggo2N4neAeqz6vY2z3WgNAxnRUV9KaHGJ8eGsrEFLocddzbP9y6
PwF/Sj9v4n9/BeCcf9zMKXaKitVzBR3eY+W+2gPiXg0sm+WK8BxEN7O7z6bPlT46I1LKlvDlP3YN
/zRw/JAVWfv2JXv5efL466zxH3PJ/xwrHdYsYDWLVffXS/38AnQ5K35c378/7dcFbpjvDNNg8iyr
Kg1NJLt/W+D8Bky5qIJfBxeqqTq76rcFLrPAcdy2YP3KlmrJ7IrfFvixX3R4u7AKRRamZf69Bf5n
kwmVZf6Hjmps5MaCJiiW3eVyHfSd2lQAZZTO5S8FlvCJTJsTDEE3g/DODHRgEWrXq5NUCojtp6KX
zmOKykfDrKGU6aaYBQofmlQHOJba8lLJZ/zSyDcqqteh/qgr02OfmhdD6oOiE55W+ZCzMvNDmuR2
EWrotmgOALJzFPMBo40vqOZhNWpM/Gx4LvL6tauUKLGkHJGCvLlw4250abiMGE0j0Nd3bl7lNJfS
zk8U45xPwmrvliy6eaLnOMXRfrCwXUzLEmH4g9eaDG+oVD5Y5YLQEQUbRHunafGpXkb4UWSgm465
4RfDgt5ai7TWROMRFWSwEh/j9Os0VNDlzI9LqsmOsWYfMum2U7TWQwniRYtHip/muVflLwhXrg6U
wHtJ3L1tZOzVDPlTUZnytddAvq04JIO7PjAHJZkdhjWQmMfPUjYzVxgbydvk5X0FWXOHKXTSUYz4
aGwbQxsceIOx6vvPAPadGZsCQD6olnsG2I4WZQkdvmCiIz8KfAnfhD4NZKNTybb3wbzDF6u7mfSO
B0rDU4VV/UnNUYPolu487U3ztsVZ+1wJcvYMwDoPpUa8lHCE3XGZmuDvB5i/5L78FD3+HA7xn/CQ
/B4D2FJ/HTrucIPKhNc0exGGYfqTCMKzv0cQ6x3Q/4NiD2HwILr/g/9vWO8IUiYMF/77hyMSkj/0
MgOcM7SVXxEOv0UQ+R2nJjAYQ+KUBG7x9yKI9lcR5A9FoSVvbd5C5A6lopRv4JVgpImcxqmwMuvR
yCtTRHiqT64GTlJ5xCR0x9Q6YRwrIn6Ho0Fz6sU1ea+pjXZK9vIjEq+f16kbbiCL06euqye9n7EP
m6ugPDjUGiB3HCBQpNhNgZQ/HetTmpbGQ6qseDpVIHEe1blORhCGEgLYmBs17rxBegBe+dajKO3K
+vDU1eXnOEGPzNzB+wxxG/tAgGmDV4dmH1QP1NM2TBY0g2iY5FeghoMrDUN+hUnWXOs43cKmxfq6
RaDZLYpFxDo6YxwDVf5Vy+r4cUa1+x6EqsakAZPJzwmnAlqcu+G13cErEMwv0iQUu41BhNFQNpeZ
O2Bf+R4det1Xzaq4aQSjP7cor71W4iGEvZcf8HhJnqxKodVmNU3Yq23jVYa5XgRLksI6yZT7DjlS
jxpt90vodqdUqg1XQig1sS3I9m4RJ/josZpQ7amtRx3PpwWxKpyh5BrdAB2g+Q08QrhCWY+q0NJO
r4MirGAwWURIZJsiwl5iv5y6uWlOKGfp6OINSqCq9Zi7eTxXp1az1js0yOs7q4Ri2RqTxPwYqyc/
1YspQOS3vuIvL4ctq+AGN4H5w5TNKN4IsfGg4350u62lcBmKOH62el2P+kZjHJZ2SGVVaN/tbVPc
WGtHH1pXm0tm4EaT9/C3UWNI0+vUEq7HHE2cShdGF1Z+Y68agEK0UCRCeIceVyeNlKL73r7Nm4wG
P+razmCZ2/uS1XzCXkz2krRvr2vDwLXgZaECy6CT4zW5z/qh8UYDd/h4VJJQkTMKh21406qYKZkK
pdxI5eW/qojvAZK0/a8D5OWlHdOfmYO/P+3XyGiK72QSJF2DjPgtkP0YGeH+QSb8zimUfsitxHfm
4XNqIULBYld04tlvkVF8pyH2I1mUFbokK6L2t3KrbznU75DDX6fVR2515PQ/FOADZK5i7johkCWp
c5QBzORqFqe6yCJYSsuhIILmB81JbCrUTfok6Thyocw8VculW9to5AQXM5zOiqpzJqX5JEnJeajW
Tz0Wlo4pf87URwVmQpBPuLvipzVL1de42p+wp/qY7svTKOWsWMwjd3GobciLqI4PGRgOJb1p4uTg
3NhNn6e+NVo3E4QMwKjYybQ1Mw4DKZR2G/BAn1Hp7XWkInq7lhCw3Muv+M/huwL3ZN4+l6OEBBrM
lV16kgfdQn4eZ3LdxHVq1I5d+FD380Mi9R/TQX9dR/XTJmZvE7JlmzxBXpPlDzmMwwkKzzSav5Qd
KZuywdzCMxphf+M2R5oNuybSsvRx7bgKvLpgNHY2BgmFh43OQ1NKT0my0DfU+rdBWR7aDTydURan
JUHQCYGyQzB7R83NYtyRpSOalzgywIvR/a2bb0QJBKdZMZrIMtjS2eGX3WaKLWD6B/+IuXBHM6wc
0VHZq5NWLjh7Ysti7g0zWf3GEgqc2wslEEQjfS6s3eHo+9TjuuTFMrNjrBNq9P899PBp+5pF6m/b
BlRLH8NkK0jixPHJgBvio10x0+NNGiXojB343JStl1QbsxA17kCcK9ri1jTf7kmvfVlNPAFy5TVd
OzOkeqAfmjBNWRUhRDyFUdFM+7cV76wBZRTci3GxKhNa0d/E649708RyF6oFBEgUl/Wv2L3i14iA
73/ldYSKvw5Y9kv/f/539hOYVeIJv4YqTXxnYS8Am1n7lqn9jkXlNxAm6HAgx/QNpvp7n0PW36k0
R3SR/2EkBu/gH6EKLCoaBrIqyuRwyEMTxX7D5H7vKlBFkz2D5v2TLoNG5P0BHH0Ukog3ERMNXTf0
o+vyc8QqtCzJ57HpDjunszW2sBvT8ZRYl1J92NtTjFBKT+iZahTepj2qZA70TPuwjoM9KpMvxYlb
qNPlWH5mXAcIO9h5NdgzMO+kL6Ny3iJczZ1Ct35RV5rz2EkMTOvq4Zel6QJYvA4s3SM8Of3AYBs5
gp4t0yjDY6VLEYZ7LGEMPBHIlchPZtothYZImjjx2MNaI44mSfLXekNxb8KzkhF9CtGn6GFVb4QX
aLmko2iN/gtdl+Nr+5MbZ9KmQm7LEMUD4/tDqEfhPxdbvKXQkHye5VeBEhBb8ojs4HZfmQTMHSw8
2c0048bUtVtVTCB1ptEuvhbwRXFIQWgNHMVEOzaGUtIhoQrvcaPUynUAGWhAWQOAGouhqfaU9ky3
N0pm69wnRlTivZvmV1zMhXlzdxNNwql+FfPS+2EZ/8nqYAH+s88o/aEJJi5FWc0Kn7Hd7zjVuPXF
v+hyHaXC7wflb8vvH3dR+sPy26dFw/mJdyiBc+p3uvkcz8m/eA/pX70Jm+nHrwpD936SewzvShyD
bASqwmNywWyXEcgxRGQmF+X/ogkv02/89x8NBTFA4+wtixbiz+8qVyJkFiHp3GE1Tlk3KGd8tzw4
81g6KQ6i75y4xaVS0FiqewCXGCI2DTJdaXIYZqJf3z8mEFqVlVFVA/tghb6kfUonNphhObt+EJ4o
ksyaiA6g1kSPWhy9WABIqL9YB0u83dSveyG8IrcVDXJ1EZPax3wZqlNAGuQscCPzugiT5f1i9EEu
0jiwklPaUVIN6nkxN8SBRE+f9Sd9KM9YMmD/i50HZLrh/5J2HsuxK1mW/SKYwaExRWhFBhnUExjF
vdBa4+t74VabJRlkMaq6Z88y36MH4A5XZ++1a1wkPoAhJVj3fg7vrIUzj1m53HfGkwbGMhXFkphN
coplRyTZHnzRVSiZK3OgENWJK83FSWMm7Uwe3nA8LbyKHknHmcjSudFQ1W7C0Gnrmv+Yw5l9nWcv
hPSBXlBv2BKyZ6COPpivQ7ztVG/FcQ2apQ30Kt6WPUBMMTn6JBLX81XaWtuWv2yZt/hinLRHgKth
qRnKYz/SIerLQOxUwBVqDXpnmFi3fu3vzLA5BLK6iOrimtOVg8twDyJqY6vpss46J7bTDfbOEyeJ
CGcZjoKFnxOK7nvr0vVmbv/si/spQZXYyiXxcdjrBnvZWPFyxDMajpxUYPUIEnCzWoYfYex0Q+z6
xrrr4vustFjS0XtI8iaS+4PWHw1QRS0Y6zbplJna56RTqIDXwgxRWGItR0BvlbUY3TfZ/5MaqH/1
6ZGf8zr447vCsYLszq079C422qshUYnYoTsyIiB94S2KEdwXiOPM3eV5cgJ9y39bYVwkCUvqn5v+
rdWG1yI3dsw9u1D3X0gF4XRVhMugpeSoiY0UW7tar5/zuKXKpoQE26ggfP1kmZnKaeilvfACNKZE
9kU21N50fAbD+1c16kMsSVhOO+2/NiL/7eL2/Qs0ZaEK/B5s+U3dOrunCN2kLWylYPrKqnlDrmvd
t5tWPmjqpdXg603INI1NLUFDpO4gw2o82/dLejkGVtYU87EgJAr5wQDly8HovzBJ0vvfTspf25om
7U8LT1Z3kp1xlYllvHbK6q9f7H9v4OfX9p+HOXtt/ujrVdzTAN8oU9LCa55VDS5W8PR7O99XUB6E
k5gsLAWvzr/rpU8P4gm9brSgK+ZgHxwiJUYOIVyqMAWcRhjMqSUuLARnKob/200cDpHp27qtKVM3
fmqxjuSu8Ot+GhCOfBXuScGgfJ8u+8fqMIWQXUsUHaWV91Qf0oV31BGVhKvfH/rn36DrukxCrQqh
5mzFUwut9Fj2gI1jeWR7QLIu8SlT9vkU2NhDcwty85HYF85JgeN3f1r3UWFiSihAt4q9FoE6lxW0
H6I/hK7GtW4LY/dDTIB69VIR6vsGgC769GPPVs4kMDvM0fzY3Mf5rLKnii/0ybQxPtsBfG3i7NNJ
kzYXcd8SKJ9cjR6ckqzYNt646BoyEsAM6512l49ImFvFSVIduyOg5yxE6VEvPKzt/WRtJ/Lm9276
8RtgZ6xziWrZhnr2q8KiHkPm1mKeScM2Gu7FGG5N9dnubn5v5/vWhKf/1M7Zx5w09tCqmD7nmnUK
WOmMHuvn7e9t/PyKbZVbDSq4FqXLr8OedMJhjDR6ERU6azi8A4Rs+aNxVzzVi+hYo/k3Uyd5zpFe
XGh6ek9f93cTtpbtscxRxWaa/Np0lzAFeypzSYcARUPc7V+X62nvBQkIXYbY/N7eT+P1c3Nney4w
KhmpyDTXWtiak34NReX3Fs5xjtNUP2EcbQbFRPD7V7b9NIeERUnILde+c4bknHepYppBDzMXD8YO
4fKFz0OZtthnL/BLc2cDJOglKQWHU80VFMb5XL8WTzG7VtSxk760fEAZ6L8GK4zGyNkuK7/Et0na
mqqUrJ4TqMuy//mbPj0uuwUZPAED1Gdk2u94pE+NhKowFSuBG1yT2AiWeGQAJ+gqYQiEIPXlJh26
rakE16GGU0EYy6SSH3/vh+89bVAe/c/u+mxMt0ag21HgF9zsX42SB0ZHXf7ewvdPk107e0kKt7Ku
ivPdA4w+cAhjzMQEC6JJXt0qnE8hBb+38tNzfG5lmog+vd+odoE36LSS0YoivYReOf+9hX+ntK9D
6OuDnH2DVhUEFXSL6Rtkcd0HqJCxBi4VFDC/t/TD2kZLeHdYaalboer4+jBunIJWGBLOxAi4BhRg
u/aETWZdPufXWERvyf3+yO66jbbLD+2f9qVb/w+mnO9T95cfYZ8dWrnG10tLY8R2k00EKwyHH9R3
0kzcqocB6W8yn1jnF3ZlPx4yPz27fbauZ2NkD0nHs/vpcBWLFAZTQoVnNdi3ZfFKmrmTEGxbJ+rK
dO8K40YzQ9ieG6BSFzyH4schpU0KGI3bI+N8zm2jmO04x0leAKL8DTBFrIC48RyB0rU9XJ51f26R
W5BJtDJJds5XSzksR6maLpE6rqQrmCERIIaAGMBaL4AXk2jUErStSHO/4jQX2Ktw2Ez47KC37n8f
gz/3w6ffMr2dTx8UTNihiQy6v9kaq2V1VczuPLSK8S5BW82+DqXvhRZ/fN+fWpwmkk8tSmNrx+lA
i/YahdyRgB+kmOAzeN/6LN5KuGkutPjjEEeiwmJO9UNRz57RKgddLkXI1QIeN4r82DEEDm0Nmb+y
TBcyikU+rAtf98/ziDkt42BLuZs8G+FoDsY8CaDfhBt1ukYZ18Y+2eivQNHnvz/gpHI5W/X4hj81
Nf3/n15p3rSs4sME2jlMdjT13V3xDU8C3yWCYf4JgOEM2sizhIrS38JlqC6t8z/26qefcDamXcUK
ob7wjtunyVSZXDUr6Sp9nGT8zb6+KjHp/P7QP+wsvj70Wa+aRkrUk+ChJwV1j1w4vm7X9sxcKfPs
2j9caO3HMfTp+c5GrWdCCAqm50OzetczRWaH+vFoI49WUAQTr+Nd/73Ur+eatn+3zZ/79Wy1G0zh
B3CfWLVX0a3BA/b47OUN9KuVtksPWX1h+3SxwbO1Lxsbont0GtSRwmZXk4k/fwzwhNhb6B6r5O3C
W51Gxbe19tNbPduAeqJK9SCjvXADo4o+RPaN1lvDb6Lt81V2aa7/uRcRgsCrsGUIx18/lF6rRlU1
6MVpbe85pO/FvMLLBOoXMfm+2NQrArZxXK5+f9Cf2rXYFWms9jq7wrN2Uz0KUtseea+e5YyNNytq
7BbGo8J13+8t8Ue/vVMTVgblQ4SdAKP/HW8+TQYi4YY1bHpk3YaP2yNuIDq1WeqAmhr/RES62PJV
ST6cYjfc4zXjvlF0ID49kZaE1tpcak0QYVnKrkB3Rl1OODNgY/Dpwu7WJMZh6Mj9F3PwncRXuYdq
iB8y++Ip4dq0CyXoQq2jJ/aiT55iK+CyVpq11geLzKwJFK5A/ReRklTlFoskgKw2EMOzkF2XkClg
qNy/2U6c+kc/SJeuVhwMq3qNrXBjBTt/jHFRpw9MC44R38Kn5y78mAbY/8o3F62a0vyRjHY7ZCym
ZvARxTBbTW4NWd4XgD2fhTRcK5J6YxB/mmP4bgGhcnUMvO1OVquHULpv85tID7dy89EDzspMcevW
1SYkJpQ80GvdewU9tqrJL/Qi/6aPiPmy+xu7eQp7MRvyYNbBDk+a61Ec84HvNcKxChAthzDadPDZ
K6qpA/6mFChEZq8sokLR+TQW/nslXKk6ziqrmsvqX7vE/dAfbDeegyh3SCtcjRSW0/yNGAkSaJ6N
yDx6Kcr5VCyrAS9ShiOrMJw04064rByZcjBbLKKUCQio2EnBdEX503GTfa+JbDVyf5RVd9Gk/gvS
h6ZVF+jZZrmx6IsTPDinLPGrux+1OCZd68jeNRjLuSdusiQHBCWiWVmIrQTZ0icELpA/3AKzTxIi
KSJvg4QFNZ0js50PGd0yoKZJ4Jwy2IuQBSpslwr19DRfKLl0lSX6ovOiWS7wZoDt1eN+0dUYt8nd
8IzOqVCyjD0m9D7e1z0+e+r4xJ3P++jd9u/HUL4u7ZeUtHTP9t8FmNOk1q6jOCKnVFnHY7Pr0d+E
8a5p0yXpR+Sdl7OQKcD2/FUWyCSD3ZgMnj44tVTkZKPaaR0nxzCfW8gLoLvuzMbdEzAWq+EyjG9z
JmVHHtwP2Q5XUjbeW7K/Viw0+wPAMZCNWaucIFWSdqjs8hTcVXmn+NciljedHswTXC0K4Fd9yHdp
nIEHTXadjy6/0+ctnFpHrcCvJBY4+TrbhaU/l3RwS/pL0larkv6SG3tDXs1ChBUowFU9pk5JDjeZ
EbNCTlZiqGallc86crBlSo1RFe+j/DWRhmU3qKei1HZCiR9zzB7CzuKdm2sJaXNucshH8lMIVOr+
eLq6c4enWE4WQN7eMrm4cj14xmV1p3n33fgYegwGc5lhoQsgzpaE1vf+S63cq8ad4iKrYppBSfUI
U58blAR/MoBXFGZgd7V7k/84pTJp1t18GNN9lWZ3Sqq9dEX22DNeAu0xzKJ9mJHcYMQEafVQySRW
XtclBfetT7GnJdAG2mc19AhVkFaWTtEHgUU+3fHKTfRR1NmJqJdVNJAeVbWnSQJnuNee8PaZ/C73
1XWETKKQMvKuGA3QxEDAvQW68QFjeglGNguIeQgOVSptuqbYeU21jBSuxBsj37QMTKU+WqpxsMk8
9lBMhQk207E5avof18exhmLEBQjSVkTVR9n9kAR3gXvTKn8NeETdjgxmI/GPZgf+pSM0twYsoQ7L
Fs9l7nmr3N1Jxp8Obrxk4lVOcZZ3ODclyTuRDbsgmY8kReg/7DpCBf8cdS2iTJ7IhHVUS9qQESLP
bNMDLYvPPtkhgndasJ1m/mI2+syXYSBCqSMcbQxx7WSWE8n5R1xjxYyufENmNufURY6WGr6gniMX
Ds+rAtayxgI+7EdgoZrrnsY2XuYcHZ0mL64i9C5WGM006jlhhVE4PNj+I/WYuQcxN8Dyl59UYsyD
F4nrEF0qZ6ZFrthKS3uny15GK9gb0a0sTnbCCFe5IbK1mZfeqAwC1/xbV9lqCPutpPokefwZzXSW
10B/yhcrasnzYCynxBF0NcI8OIwyoLvR9k6Rr97lfiaWZoNSGB+g/ofQBMrn97DBCZDHfhnFs3EI
nTgp51HwhpJ3O1ivHRJiz0pwU3PdHeG37heNHbxkkyd2gIDRYWOjPirr6VOrxFemF+xMN96LHM+W
XfEpQCzp9GfFrOb2dEVZnyy+49q7j8VtVuGmDDuxKI14WQkNYDJgkfa9M0zswZmfgUquUR2RxAve
bwC/YHXcEhlE11R175AD9yAFBIYQrfnH7aycoAAKKHgseJStGlE4K0TC6blKHkPpxcsLgkTDC5Wi
H06NYD2n7beiCuo35wUcVSrGiHRGQFogG8pkH3Folo8VzrgonWlLec1wQN1wacv/7XaNBj83e7bl
9wYBs9KNpmZhEND/f6FurPtdsLIAsf47QmZzaaPjwft/upv90vjZCUBlR6LLGY1PeANji9JiHsGT
+ndPcJudLm0Zpz/3dWv89VnP9v78q3VKmBBwiQYTgR6h/7IdTwovHFPhSV5o6Gxv6lcUU1OPhmL3
3XSnCrIyawFfhiizpPGhT69TSLvYSus/RfkoQa3nm9ebaD4aC6JD3erVZxJi75GUphNyZxH/1YkX
lg9x5s8z8rFc8agbD2nz0LZ/S53tI95spV6G5TqqH2zzxa2lHQz5hZXDZr7utHaR1zdxftMMhyFM
qUR6gJJZNbFJsDjgFG1LGDPtROwk6diMrFnitVfhsBitudEZuRO1+cKL3HkVPaas19YbO4eAjV6Y
lm+qXIEO5+7FLTQIjcZbkA0rIz2RJ4aZGGyhG5Lm3JeOSsAiS/1DpK3TGj1vOvf4IiWJdMa3EPiR
sSvLmok/myl6ct97gLH7o51cJSYoiCRcK+rW6rhPiRaF4jkdEDlWu3wufLi3NSAoxMDIpud17z7j
CCENOCfHQErf8uotUN2XvJoFoni2emXpFo9Bs0n6x6gjdNRmhx3Ag1UfDPOBoMVB3JZcGY4fqYb7
dnixsnErFYrKctnj+p8JrdinWSPPg2AT4NIiANjynGxUgKnGXQ0WyCudLOdfGIq91cLmx6EJvFvG
/m12y9KPFo0uga1IFlxWzomaH0Zr1pvTJigNDyKV5jIBvFW7G1X3Vs3WZCq8lSRH9+yeigLsauL4
Jbuj5sHUueRM2lFFtYgJrCGEp9ZbR8UC07kcVwh/s15tOo5zAXsNIKxiL5cb9C6zMhjnqptj56DC
X68rFVYTAlE4nw6Ga+ry+B/dZjGw/Wu8Jy/rrxQE1qjP5wpJAKMS36ahsVHoSKLPwo5YVXKwBhi7
osIpmed7rNsYUOs3N98O7puoKC79fjBTfjqX4TKQ8SFQGCDS6OzsGfSFKIoU9lLPNt0BqXfbWVBS
wAsBvAgwIONoB7E3odxIzSMVmZGHH/b3n/FPIvRtXvn0M6bp4NPxUEKybYYey1244ab3BhjgrFtq
y+YE+OZSW9MF9ve2DE3jfptYhvMLbh+8a9W7pI2m+4FyVnbje+rWn9szBe0JHLo2B6/1HKInktbV
rgKIcele6scVA3vYxKIEIjlZQj4/rcrRTRVFxVi3hrtWPslWweYUyIFCyl22G5r6wjP/OG1zqUsd
RAgVa+XXBj1dVAE12nLe2Wy5gqyDC2vfZ013Idfxh3ZU4Mw2ZktukA15uln51I2hVtl9XzYEuRZ3
QOUJoVuZ3nBhzP60NnBpgbGTAwUmmfO7cQs5M8emjjF7kLlY5FLxWoLYqC37/8HN8A99xWsTEzIU
+Rf/9PWRWrMoU5sTw7wN/WtcCle+183I31uIhgLM5HJTLu1jprd0NkC/NHn2MZhDlcsKvGc2FDi7
YdKY2dYAzgIEYaXPylUx3ibK64Uv8FKjZ11Xtm5uSAGNKrg1yhHEg+QevLJYSckf4bZrKdiic17o
AwICN1zkObcm7cP/548420q5HdvKJuBlT1UPrbQgWXFBPR+Wo+5S9ImA7OnzC21+vwXDwMzlG3oL
Mof+C/74acxWUtskGgJJMgVB05svVZPMLGvnW/eDbcy75G9JzpoP7BFriQa8LA6yGVqy2XR4MbTg
0s+ZxtO3zrf4dKxJzGvqZ+NNlztCEBJ+TvLA7LTod+k6gyk64SMvzoTTQPrelj2BbDVkyJOF9fPn
GhH9J/pwWnMP0VWy9ra4AFbe0YNIBj5lduFFT533S2vmWU1PU4TFPlkuYYeV+/JfSStFOAvmpgc5
06CDnaM1/L3Rb23+q3wz8RH8ZMnGuWoiC8eoHSLuVZTYc4T71grlUodNO9Gzx1JgUuvE+E5GXONs
brVF5eu+ZXF7u8339Z6z/yZdxicSR6gyEK09wLLxrqtdufz90X5UFdiYAOEjy5bGhPu19/LKG9VO
dadrY0CkmxLsFsBgw1F30LPoyPEB3+wExXHflTn3RRce/Mdl9FPz06v/9N1krmRErWZz5bVs9xVs
KbGqNsr6YsXqhzVlmufZn2joc5mCv7ZjltJYphLLdbWALQcdxlRGSDLv1jUgdac8hCvLCxeXDjo/
LTIcrLiRN1RG5jflwKgEVlFJbIy6DG/KqTT+VhEE4OTIb5215VMp/a2NUxHcDsXp9479Nmb/nSf/
0/LZGcvQ/NauCHWYFxUXvs+GdfP73//WcdM3gZ0BlaOFC0E7G7BmHuMvljhspCbm60LdlIPGDQu0
IlnMtTyCu+/vh964sDeYTFtfP5Szds+eKxFuMSZ5zg2FuJFdYlrfDVknw4Yg4pJbBRSXk5Q4Ea/c
t94nsJSz6t03pFezDkg4Tq/yHoWsJK1H+6Ie6JtA5+ynnZ0285yMOC9FZKr11VWiPiWlvQ9CaS2D
9i/JzTVBzXSZtnG1ze998X3je9byWa0psSVV0jVeikpQitzfB2l11GG06f0x6+NFpZSzJimODdhs
qBX/n41PPfbpEx7gGRAyxUgIbZCacbupU+kwjlyaaTWJA8U+EQ8K/Fhs95J+iXDz/ejx9dH1s/Wg
IIPGzaaXbobpLmmob/lXWg53azJ7qT2RE+pcJ2FL18BmqMDvFNQuMlzgCCG396et27mqQV1VC9Il
QaKRm3Ph/fw8YjkjMBD/lbK/vp+o84fKjxEF5Lp1S7LQMtbFsswtyO6KYzYGETLxPB67pVsCbstP
oiVNi+1BoEM1kkjCGdKlwjnRzOtjhjr695/3bWf67/2RUa0w9xMIfzYxyqKp9UBHrGIQJtoD1M6t
u3g8SW5/q9TrOLvwNv6b/vpPe2fb0qQxx4wemyzQ0EQre0Zi4Swu+nlZNzNqfjObJAkt2oY6wUsI
XT0VGSwId987de6jbX4UEPIFSNGqcsiqWATFBb3nv5nry1KM3QrQi4XbHtUMqY9f+4u42kwaR06R
rf7RqSS7cTfO9cw8FP1Ck6KpEKWxg4WEKumOHZE87rItSKz7KooR1+PLU9aVlS09+g+BNjmH3F1X
HxXBYDluyQEYcCBxgUPpaQRl2oVXcrbxa2DuTT+LCVuya4jsbrEr65jo4dgh9XTm19qi8k9DfauP
I+8KiISrE9IHyVgyj78Pie+r1vQGMA2iySZc0z4/rSReqXhagIZ9KpUPrxWMMSDe4P2CZ2WtX5q8
fpg2v7R29r71wCLKJqK1/mkApextw0fcCOw1LiHYxbdN+r/nogPZqqJbUc5mqrjomsYcEH0bh34u
OeZj9zLFF4zbalntWY9XRQrTSzxfeJ3f9h5fm1XPpigt6XotzhDd1k/eLYxiqss3OB/QrWjv5au8
T7fSJnr8vdEfJh1UvgSqqlxQcK98tiL0tZk3QT4p94GDq9Abp4uQicv/ezM/PZoKEgl/8yQyO989
qi5uKpFS/A/Nd9yzffKYqv/rgyyvj/Qkjc031y3U/r9+j2Vp1Fpt0Ua6h12QHwG5omKr3tUtrq0X
f3tpS/pd3XTW4NmAHIIACsKkaAg36FeXlC42xYbrWUjRv7+972q5qSXMPGTVIu39ZkuRXKOpS1MU
YOpA8E670nA2MTDR3YDgNDf5ZSLcjwODdcjSSDHB5X6230/8uu3qXKHkuJW3gjCOcG7fBgsbZC78
WBh91SZea+vo5F1LF+b+HwfLp6bP9vrEHikcoGhaDuq9aZCPARzPj6PF72/1UjPT//9pP2LVhetm
mO7nZf8YQtnuhqXLlf7vjfw0lcAYmyhjnNh4kV8bGRPX1MndBUtIBXY8AdxYuFhJBJe2vzf082ik
4EpKOAnh6Pa/tlShSImNjCPEADxeXffrBsQjGLDtpW/5e+VrGo1k3shIbECqqWctcathp77JvRvA
+rn1F17A1v2YeLLpVQrvNeeQdLHsNX1L54vt5zbPtvMqEI7Cm9okqmCiFDbAhfnwEkCu8YJwm+rC
6/xhuzPZrDnGm0LGOX3Wb3Jue7WQOQcG+btNWCmBZrOcVF89AAhs6Q7l8wv99+MH958Wz2f/zmQH
44cVF8V9+TbGkEib4n7ItbWIqUrr1mOqNZugkYnu86ln36aQqGJ80dnIzqKufaeSilVXnQr5rg0u
7HV+2o2x6UNRhRMKKee/24FP3wqIGCt2fYZxbBOlEShLmwNU3gypM7TadvDRP+QxocD4nyp48Obo
GL63NCVowPaLRyUm04tlUFWz1M5mErr1UBdrI5MuSBS/3Y4wMjVoRTab0OkgfTZpeQq7VMXjSjEe
uZMortW8XITsAwdKSW2XXNgSQ076odNw2xP4zflW0b8VNDw5N5moAiSf+n1VKM+JgXY6bm7tUn+Q
RYH7NKRMExvIQfKcWzyVvCZMDkDRUFYhq6+NBwvJl9wToxocZc3dKL50iNUA2Fd/GsW7bmQ3JLLN
9dFc6zyNj4TVc3dJV8840swGNDlhZU9anNsu/NN05muQSPjlq3ma5GTkrVPjLrRtp5QrTjw63uC/
6LXufVz7xoAsNoPwTMRmXGinLqlmQ3DFsXipaPWt7P+1yu4OU8um1g6UujdxSJ3TfmlE/GGgoCiS
W4twTyEXTlb4t1XmbTJVnoUEbw96svO1hgd4EJ2AqBPNLKE9WW50F7SRg/fS0XSBIoMiv4ry2ULQ
VZdHcpGBoFUEUILV1QHVGuG+7+WNYQ5HwwvmdNC8daWDIlcLP6PUBxejbHaZ1i19lmE6yimRiNlU
J8lusoJFFT6WwZuNEKylloTp1dHiXYsCyUYfl5EomLT7BMEwVbXRfEmVBwqtTtEBWM2HpZDEXmJn
1HubVLVJ2qVK1NZwHMd1AOhXuxs6e6FH+iwsLESD2aIni9GOSW7Fdi84Tkcx+bEwuNvWIdnHGbvG
0aj21M0fAigXvabxt+yD1jULchlnaiPNh348mT5Fv07iWKchDaLiqFQr1BTbRC8Ib+aM4KnF2kK3
GKGMU00w1ml3l4upZ/T0WTZghFNQLHrTcY1jwQyWcogSBhExtv6ks/ZYFYtpvWnV/mBhrVbtfFMk
RDhF/b51AU9LYiG1fD7xTa499APG6XXeXw0DcL9RunOl9FG1xsVIIqKQUba5p4yZiHRqJw4Jru+m
5M4rEe+9cJxJWMpl/2gVcLVAr2Mc9B1RFCufHNM6+qtIV64ZcFhaoC9SBWwTcRua/SEWfwqq7Wkx
HsMc8U1mz2zYYYq2M9TqIMxnPd/offlQVPbaVvulLo5jMTkHpOskr5dBHTpSXq0rQsbj3L1LGOBy
YW618SZz9Lu+Vq5IN+4AQnSmfNuV0sqswhsrTa6pNTgJIVP5eLK9ex4Z6Q5f6ngvlcHakP5WwY2s
UwKvggF7PFV2m1qJt2zjx0j56M0XT4e6rO2ThvQf293heJnlrXQc9W4Xhesu/ijzY9oq856vCIJB
EfjBrLfCu7DqrvtRRVq0FQUJWRgZh4yZizBzjnlBcu/VBGYwtCHALEi8dVqi5MdygxKhWSZjv9M7
4Tt4jWe1367slsBXu75102OsQdFWkabZ45Xs7jxF+juoyoPQN3LYzBvDX8p9uM1Gb6XK97rKJxdG
WFDeB4BEmfsgPCD/yrirOEdm+kGoJykFXt24m1w3b5so3lmFuO6z5piapJFZD2UorqLq6BXvVfg3
iR6FirbNs9fFUK1V+cpsPKd1r4Iw2PfNfTnecPe4TixtOxrFSvYxtecfSGCXSlJuFem5b/N5qRKf
EV37wa3FaMvtR9u7GeLuBoTcsgANpGo8zVs3PtX5dWndhOWNIAgYcHHmXjX+n7BLF616D8ogQFYX
JXdyTnSPeRjVh9T3l6FPdovZvCJ94J0Cw8fpbo8fSQSjpL1FT+c7LlSB3u+dMsgdteuXpSV/5CoB
lhbiNmBtuek7PqJBJUHNy9fnsyjC1sHbpjqjOQIwkvgbR64+l1E7ngLhPWlluffGO0N9Btu4GAUp
AYG3tENiYEiakC2mJaAlQ7wT+r0nAw4gnighrQXQQdor76lOakrI/t8oZ/YQzoHIrNSkWWZQ4UKw
3F715EpmsYjEm149Fk2wHG0dCiYpISNfEhxYeZiLAL68acLNbwwO06mdI56tEFog2DSLq8Ic5gE8
KLfbJT4xLXywGbrf1IrXflgfSvlRIQrWHZDABadOejW08Z1U30WPe6g05tN8VzKDSMVeLm5C88XQ
3uSWYJ4qQGFH3K67C0MY4v1Wiz96rjgyGdgaotaU0GPSbpC6jJXv8MlF2k1LahtSC50thIkOTMSE
6sloe9EA2k26CHK0ESmwccMgmReno7onEFgfd51dzfq+corBuhXadM1nrzu72dXQ3HXWqHZbhwAp
iOsLb1yLHBgiFWxxG3V/IuXOzKJZ6L+a2sYYkocmqba6B5ciCNdh9hAwu3c2GSAmNQG7P/T11TgS
muYBt5f4ZExr2fYocYS801p/MfQ+cRfcdMYmihyS5GtxbQ7pukejxzyGAGYZEdTq2jqyCPdOkO1d
2E8hLB0LaD25JLVXrhvV3LraUW1f4ypi6AeQ/oKlGEjfYNaJ0Svbtb9spAdP+lBCAiziN6N+K1nV
HaRTxJ6N3aq3uEtT/LWwtqrhHrSiXcuFt8z6tVIks0Y+ttF7W5FSk9/l7R+DbHkGcKi9lADB3cfY
vfN7IobGt0GHD+996MmjlD16LkIUSCB+RGU8TU96NG7JM3cq+UExHi1PddQGoWlFNDEq+3ryYrMk
mLcVcnCh5aBPm+fe4m/E48CEV4E2NaujZtqOgTrR7kOC7yPiNGCpB+6pJBkva9/xb19LlnsdiQyE
fC1MRzMN8hHi4kWV09Hx0/ZFeNRspGJt+gkRJ8wynndKhvY+0z3ucF0Y/M2xr2QZc7y71ruYkgQS
7NLfdNVrkYmb0XUfeYtIF70BF3slhrnkojWVlKWC8Lskbq8t1rEib+X4itD0u2oAghvu3T6ZVVrZ
O3pZrEcq6OiMqyJ+KtQP3n1YAzwas37WNfe156+bUbzo5qs2Mha6rW3ETBc1LFcKQeUO2NIyFVhs
SBuOUiIBtAmOhKS0CBFJGsSyuMofz3oPbLwb9EGH9tGUrrPs1jW5OMqtpT3cqn1yPXTVdWP+dX3G
r0H2FwJiYCOdHC9U0iSqE8Gn2zJe9D2Jn+mySdZ2Rk4jQ88SgC+LfZVXqy5zVzB/50rlzQw1wUAb
3DaNT3Y3sY7DqlJJ5+qrp9hsb6HuS5FyK5sDsGudOalB8eMHZCIjBtGhrbnKo6Yojq6tG51qc+3/
FfEBgPXS6vVnsyWLOowQdKcuwu11Y9hbFfSbO1zlxesgsbew5yX/4+izFRP7rjv6drv226MIipkc
RC99xJqQHmpiv/1IXgIiLiGzKQQWChR7ivs8yqTfmcMuizDbJPqmRmjrIeX2On87QlgZgvZGkkhq
yY46GvTeSODngIBInvUAbDyVGsqHC+En6Gc2pd7P1JqpxFMcIyqcUKwUTqR1I9/4cgL97SVkFTOr
F5T6iya6ExWSo4Hs04UfvStWd8yUYdORt955xKdpGEr6etdKpRNX7OWLOynzDy5oB8Kg71u+D8Bs
K3sMFkS9L6TQX+kx6lj/uXBvE2/nyrajyv2MCWlFNHQcPY69tGsyOAnkk4zV0oR4Q/AzXoxmUxSb
rE4JyDKuNWEZTmiV5OdYNd0uzRG+zjvZmPFd2yYOwQS7uHQiYH4WyXvUN7OsfYSOgSZXmwX5hHVJ
0A/C/ZCiDyUOnJZJuwXJMeH1Wgljkx4dQp0BY1YEQQMxUrPESXSkv0q2yJP/Q9p5LUeuHen6VRS6
FhTwJuLMXBTKF71rc4PoJtnw3uPpz7e4NbNJdImQNIqQQu2YWMAyuTJ/Iz+iF3qylGMBxat9yM1L
FPD2NluN7eNVkxwmCDgW4njiviPhaTLcOf4vpRlcr0KbNEc5UYrlmzF+VAFjNtmjrEanUJfcwMm3
vY29W3CpxdiJTUAOaACZyW0O/K3EFZLNNGxOaX7T+F/l9jFEss9oIwgzA/dbCYmbm3h8Kk1UWCFo
9GiE+iZlbvyh5MtOo0w7gGWLLpyy3jToLQfy91w6de1tGdyOPFWfXMNPWff2dwewaGF39EH53aAF
ePgSGVju2I/alG4hCZBEAWO2bVyPJunCCsdVX90ZObI5unQdp9lr7zzUoX7yqlOXsWV6/VZ2ql2V
9XulrNyJFDEMfsr5g7hSpXRcPUhzGf6XMf5P42MU7f0U1SI93kwDPYZ+b9SwnnoQ7vQF12NTPUna
zjGv9BhzMEo73ROzvGlf4FZuLCNCcfC2SejBjPG+1Oy9HmWPgQ3ksZteQn2PLTk6Kc1NKI1oUcbW
UUa/KLAjtzWw2zoVAtcOdrOqyo2PoJUSmmD+/FPMm/CsZOLC0h/rSt9mo+eayBQU5oUKeHsY8oPS
Ii6JB7jaXg3FbZpQikmRuxVrbFVzZc6zGxl6T2APXxCsdtMASx8gssNouWGLVGv6JQ5JoQc8G8n4
/OSLn93VZPJJjllRqFy1zSPyxKzK8DUUcE1Jybp1KeHRWcMhkXO3hGsj5ePaAX2ZOogD5ZN4uI1B
X8YLWTVDZSIVXug+11e6QH5fWG4Wp/ourGTWR2N8qRRunaWSH7UQfs84cvqXEpLDikfGwgtugvwp
GaoT5ZPTECRL1QpR/JiV0LA0By5ngpWzfsPf1JYuT0gYU6uooWbIHRrFcCzAUNh3fiSmc7Cz8ItK
opfEGB/K4Ulp86VnOFcvefcMc1ROY8nJJMVcfaCp8Ab0dWYOl0o4rXITA+q2uEGAieUAmJ0zNELm
j3Rq7UO+00ukhekExoqxTmn5xTFUoT45LBThzvSY3r+judSObqU22pg8H/Jbbp8Wa6kY1j6IYckx
0Ov91eqXdetvBrBpn0c+V2H7EHnWTEgTp1VaEHBrfdQO8mC5VfKjRTwvBATWDDT8GghssebKFhwn
Kb406kOvfYsHLNRx0VG6Y6kobpakOxr4kNTg4NXxQhXwXOGXH29wRtqqA6BDfN13VcDehzeq+/TF
jHthT0vRD7IOfktcQYCPHOWtuo7vF0nOom/z27ylzKTbBkQLTNg/Rq2CSLfURqYTAdGC8hoaCBgY
MVjqvmgkfP4dzo/xXbRZoTmM7VHnik4TDopD52EZiNa/q6N+v1LIuFfqCm/DNaf6Qtyzq/Nd3Bko
hL4W9HGZuAKGCRw9onslaM44V+/li3G/1G38DfdDP996F2/W+KOZivqCxVvtJFDuwo6rDJZW+1KM
2XxRR1lX6OWgongR3HANcadT/izeo7o6YmCKqeR/8BIB3oEowvIFnbBZwKiiYJbZBKQLsmleyFAw
42q/gde/aO+lg/bwebwz5WbZNhVE8xEkQ5Fy9s0mlaqXPrDe8vxGJFhJhoAyV0KydHTBv30e7NzL
fB9s9sGiFsqDrxCsMNrtoHobpTIfPw9xrqEvA2ZAJJvByPYc5NH6Xuy1KRAUgYjlnBRtzW4/HIcn
Rid8xxfinVva7+PNNr12VHo0rP8RD7Lw2rozbvHMw+ZWWuC9i08/30VQmtFBryiihyrW37u9i6fQ
tCqsRKO7OYRHKrc7+GfLU1A88mdxxGd8FycvhylJI+KQElRoJJAJvOLTsep+VLtstwRzPTMpNFXB
okFHHE5Gk/djtE6vZC8KIKFlKYZ50v2wiH9fijCbdlWUN6paQ42ijL3vDLSb2qV9YinEbNWapV6O
o88gNBjSunwfowz1+UQ7G0FVFd2UdQ6LecdSkgNdzcwIuHn7XbKuSmCHnwc4h6zTVPVNK432329c
BLVERd0zGYN8pNzf4pzagIOBNq6CB1gEqJwdD4rOoClMU5iZf/zs2tiGqS0+SoMbm+mGm0Dfdz+9
iwZf4wZrUG5WW+fl8yGe62S/762JZ3o3sWVdsiW1preWh/gzF3eDEe5lX3M17cvngc6iHd5Hmh34
XpA49F6IZFvVIQDwo/dc2s1wNZXRpTz0a9RzucEpj94UPaDZzH1b2UXZixwVu88fRUSaLeYP/cRZ
MqDkUTwGmhjzhCFJ9jzSnwuXGr9ng6jgA6B80GGcIxOLMRy93geBK8Ad/j5FJUfCfhJH1h+ai8Xg
3rxaQkOef8XvYs6wMonaGnWbEBP3cbyss3V85NK9rjE31dziNsOA+z94k+8Cznb6TktDZwgImEnX
UQQeLvviLUGZl17kbIuX0dft0VSl+wtcxLy0y8vIXoCmnF3ntHv/92PNVsEktaElp8RQ4Ef61Hhj
CfHf6BtcpHVYyu6olxQInobc2Fhyt/2/vcTZwlCDtLRlYLRrQ/nVyS2lxHCjyEtA3aXXOJv0miPV
TqoTBVOcNTxs/hscdGshnTm7nSC8iBoMuvXoWX7cTmwjq8oKsYd1NEAwpx/ew3PN9HBTOksDOovn
M2QhO4M8p5Dd+hjL0zIpC1M2Z+e+2upHkdKXl96Bm/+WLMCNMN7tcYn/9z/W+6CzPTopdDAkE3ic
JulWE6UKE4JENC6CEMSsnu9RjIm0BvCDoBZ9HBxUu1zvHHFAu6mE5SbdYkGiHFy13tSHdCtFuyUE
0LkZYnD6ABvE95eb2ceQjTLUSo+/xLoeq20avvqyso6DBXTp74wTxgOOQ8YSD0zfb+JhqFNUyYD9
xFr+LhxfkRHfpPBEdRxk16kL3Y8GAf7YRrw2T9QJN59/vnPz83302fyUY4CvBa329dd6uozyW3zt
bPvu8xggic58PBM8n0JWgq/lnBOlGCkIA4xI1nH7w0G9xM7i7eSZgET8lwBnuNjHfbweD51Bt13F
vE2qdrIEzLeM9oAStlNCdzAMRMeRrj0YYFmtXbkPbvwm2PW24fq2cdmaytFLjyU2TyXtXUppJ6Rq
DkqWXcRhGuEmTs/euQ9gqa4UTW9WnmW6MoR4KqeQ1KKbLD508S0cTmd4MBHnoJ9iHMISBq86Td+N
gU598GLZyCGVUpRctMpFZt23ATxmXO0ROSqaO5ULRNlURx+F1QkNiY6edJBg24zwuT2eOufJ0Z/g
ikMdXaFpf9G2YF482M0VvMehX6mdvbEraa9OIBQ0WnZ+eZDLFCIDNtrezz7B+reEFG1kbtWYD32f
bNWs3EaKfTKnFyf/oUwIxKTOdDm2/b6iaKe3/kEJ+4dM2ASmOSAdfIAd+s5CUFnOl5LcN4jrfJ2+
+9Tz0hdCK/7kAe4mZ+uFfzXGy4Fr4wFePg0HbQ8Beg854bbc2etn2l234c5yp2N5EJA6aW3eNVfp
1l+nysI8P3fn02AekXcgZgFrd7ZPtY1UQxECPuNdBjfl0T+GOF0bv4S7sb8oTvtPohmCb0gZEmrQ
x62DVa476aSDSFFW3k7feIcU0Xx32AiP5lJoza8/X2PamYsfjid4lrD9w6yaF63g0Cd2IWCeSkTH
O39pJgjuTeNWHrXg+qZUBjdDsmrMj5QhC+r6CnXZQXqU8A4YKADn9qMZvAo/MyMYXVWn+WA/omu0
AUQDAqlw7fxrXp0qJm5ZDt/VYm/ru8zaT8qVU6KFYrlG9BrVzwogGF/SvYXxnStYvR/fGy70XV5e
+naWZSMblTB8rw5kxrfxY74z16LQ0r5Q0z4s3j/EnPhtLlM8YkMDZoef1sevWMgI4KC0LeoE3dra
hpvmi4pa1bBLfvr+HrAWoRs32GggNsInuVq4y7+daZ/Fn81ZOywtrfb5poJ4gPHRzsKZCiN1SDBI
aQKNGIu3EqHgltpXyo1dY6uNi4TrbxGikBe28fMn1bvXMbvAWpOXJbAkRO1OLO1yR0fce8iVk3pQ
cvLATQ8vE4CCiy9gsVPrqyjfLiJWxTv/5J28PeS7eaD7Fa3zlncCDlBLaAK23HKH/GGM4+dCyhYu
vG9V18/CzW8QtpU6mghHKvx2BbXpDl0KGA2WgWsE8n/+UWJR9+0XYy2v4m2NqMV9hJbH3VIV5NwS
F6LhNpaXZEHz2o4S160tdbx/CS3+QbobVOMY9tjEKpeBLHH8GGu1t399vrGcXXh4xuEMR0S2ztlW
Fk6theMKMvRGF1yAGNr7+jEa64OWRNuqBoZY38tGfszaeKPRLJWsbJ0mwCRMoC6QzT5/mnPpCpVP
1aREbiKtMbv7UJzRi6oGrZgWwB4lH6QhvUMVG6XU2n4e6mw6TULGlmooNqYPs9VfDYllp0jQrYuv
ytdwnxtrb50/Ouh2lBeiLK+f8E/y7paEzRfjzlc9HiwldV8x5frN+EPn2lq69k3silKeLHgXP8Lt
0tw6RyRlVv052tnidpQq7rvIFHVXyTWQLWyi1NWB2uXlXRLfqiFCWGGw7o1XLb7SgEH63cmzr9L4
WtPyje58i8YGhfOl/PRc5mirQiUfd0INR6mPW7A9+H0tZzZzPo5cU0pxJd7/J98ZqWC8qEkQfnM0
MKzQCDxxshj3zUW8b65F3o1rHwz6+GAdoV7tlyuav+uvkvazkP83qhj4u30MuXjcnYAiUg7Rj/F+
Oplw2+n/u7B4dv+JLMEs3uxFelItO71FPOv6TUF3nV+GO1GxVS+qyyUSm/hh812TKxom31Si+c9s
1xwlq1NSi8kUxl+SmjLagzktlSjO9DB5gX/GmN1cQtXLHM1nmUQHb8dGTP1e3YJ9XC8Jy5wthtgM
BF63jDbA3Aku63ML1e631MM8Ftv4UtkZR3HO4Ua2cN6cm+7ki0K6Gh6N/Fu5IArtbjLY4hU1uizi
YOej4PT5fD9zgOqK8AaFOkC2OB9NV6cqgHd8E3QBu+B+YhiPFigxU+nd2rz9PNi5d6crJMAajSPH
1ueMuCArqzEX9Y8smW4kfXKDwQM73NxBPF+1zdUIOCIG495RX/LGcGGsZxI4KqyQJXilCs2Q2RYe
TrZXyCHQQ7aRDVKNIAyjDXKIbqpaa7MJXMf/DwjEH0LOdm+ryG3chbsKEyI2qwTSQ8igpXA7mPJK
FnY1OI++vWTh4v2nV+Ef3oXPeTFWoR80s1/+93Xxmt031etrc/mj+H8fDMD/++Mv+Zf/+MnrH82P
D7/YZE3YjLftazXevXJhaP7HL1H8zX/1D//y+vZTaMi//tdfn/M2a8RP88M8e+/obXC+/HPfSDcI
i+p1/vf/sI3U9L+bcCt16Dm4f1sIPP/1L/1r3fzXXzX170JuRnbwBadFQXfvr3+hTNgE/JHxdwhO
NlI0CnUWys/80f843Op/N0xcI1nh/DD+77/lcDtPklXDBIesUYGDMHwmQ4ntKMmKYVJdY4WvC5Dd
tajpTMiVR7+yk3GF3ubO26tfydm3JjqVxebdi7r5Y5P9S9amN3mYNfV//XV+9RQPQLFRiI+ZOEjh
O/DxYBk9DTxX3ahu77Kqxa0B4tRKwnhiXeGDsqR3M9ux/hFOyG5RdkQ2arbV+6UWDbmHQ6WUBPjT
FYj5Pn0+ojlm5LcQs52+NguYWikhxOVGvvWv1F16VSPKmO6mk+RCQvgKY3mdPqgXBSMsF65hZ0fI
jd22DSQVMRf4+EJBLARi9hBevVX6F/BtC+Ob7ch/jO/PAPaMEK22VaRJXEDdBnF7wFoQi9AsN7Z5
DKJ+hUzwl4Hpkx6aK3sfb32aJSA4ix21qS09DIorC88jkuh3p/c/nkdjUcB35+4rkvB3qUkKxtCu
EkM8D+CwO9BIP3Q3W3dCMHIlkpTkC/bvbrVS9+LmWT16m/Fn/vPzp5ilEG8PAduMhUzbF6zDbF7l
FoKouNKp0HxuU8ZrIAsbLvmenfu08NmQO5M5oeS3osq7kRpTMHWYQ6muGlz28EAi9qT/3bXOLcZz
o3gXQJ99WjnqvWzAxJapK7uqC2EKW1OrWQmvhskd18NlGqOjuegTsRR39vZ0fP2gohNXQStigGJv
oEVbNurC+boUZrYyx15S/GAkTEi5evKGm15JNnoXLnHexc+Zz8j3r1HM2HffyQLM78Q9cbqtthUm
KtQ71jreUgbIOTd7XURsnFuS7wPONtHEMtjxhrfvBh5t4uYPZwgVTLDmh5KiU4v+7ahRprwL10vr
b2FSzhnOctBnKLYRW9Ke8LtedV2+8NmUtyRv/kLha+O9LBBXvyGI5ArVfKlAod1MSmCkSluhpZFH
x1SJHPr6vgnod1LQeTfsV9/RNv0El6bRQhmuClXzPHGenVqLdvh6+yvfy381o6Ofgji1XcP0h5fa
8s0N+NDo29gltmtWkrXFd13eS6MxgqQG+C4F5rBSzdh5UDpv2hWp7rDWw9q1JSs9ypL11Wt71Gjb
N9l8f5vI+NwVbclBFtaja3LS3iQDvpkhf3+nO0ngDjqStVncWtsBLUXXHMJDp+jJYejZSpvcrL7Z
fQhNCLo6/XzsDaaoKHfhKFwQJrzCfdTxnugK/NTqdDf4aJeMnuBoaiU8HS0+tBHnTpIYt0k1wIoT
fI/aK/PjmPjTriw19sYybNw8AB2LhC2SnlkXXliJcnAyRVl3RQcfqdyYkXwMvZpbSxw+W3ZIv6NL
rZVcY7c72s3eLhPlipT6R9BKh6Ry8JLGsNWst3Ib3kw2QIhI2laOsit7KXFlD1fSNFG2BrB0trM9
r/7L6CMsXffp2tfl/sc0Vt7JayqkW+tDZ5doVtve0wQUOp7UUzB2Vwaeqpu/6RICFkXrKG5Z1i9c
6H8Z8GXqTIHYgWvz33r0I/sAKjCISGCJ2bCX/O6ulXsk7mT9ItQiQCAA9ys7wGpBt4Vmz0UB0xpC
54jLiJa+SLpx/Td0SftcriSQhnWGolukIcZr6z9KuLrIyWTmqukQDPx8L55Vz7gp2qgFUDczDSAs
6Fx+3EMUWke671jEPIA+ODb7+CAkQJaKxmfD2KBV0AwgJdJmO2+PcLU3CZBqcjC2NXIqBhqaqGTv
Ph/NvH7wNhwD+Q8hQwAPXJ9dbcwJg4AWcXFOlm5dPOR39SrcxJd4SmxN3E4Wm6G/5ZXi/b0POLvY
mFZul2og3C+O4iCLHZqUjjvil2axTBcLUiLJeL9DvYVjZJRIZAuSySzcn1MR4D8SWkxBk7nY6eWv
grn5+cv8LcMUwQAzie9li2L/LFg61bIRps3otq7/wzzKl9qWVXeKmdendPc8IEaMxkR2hHHVX+B8
fK3fff4E594u85KePWwTcW0QJ+27E67NuqTQpASla/q/Jj5ObJPigENkcC89tP8uDldMnw/xZjke
ci5D2kIteDtRp4N3cNJDK5+gT1WbYQORZD8l2XphkG9tr48f1aFwa9N+46rF+To7x+XOCorW40Ls
RMqXMnJupgYNsMaCvi5vp1bbRlIKPCepHztJlq+7yGpuDUOST0OEk+M0sXWrnRtqsnSNSwuc8Kj/
Fo/et1YusMEo421o1hfy2J3CqvmiIBbW+M5DMYzjzs9aDS4fPU9vcjoXBkC4M9XRRz4B4ehUGb55
Vi2dnKC8U+JmI0n5i5WScpvyCCmlvmosfGv8Nhg2lZWftCILjqqXd/skVdRrP4wbt0jLflXG1vRl
rNBLz7jJr0u/flTy4pWeBY61rWa4WFZcwW3yNp1hob4dgkrODbP4ipvkqovUC6dzHjszbZEYhzSf
91XOWZbu6XdfUQzDuK8tIOKkWDVxHdthDCyoGjacVISaLHufOIW2shKuDbk1pKvR9JJdJTvtdUgn
edvL1vAly2XnquT4WSXwygLLomORPUxWuCuSElKX77wkmLpupHI4TCAXVnFVjfib6/q+DgO4RCgd
JIlWXKqq/+Bp405pRgXNb52+X2EsiSzPq+Fc6BUyc5xmkW8F/THf50JdH4Kxn0Y0HJAs4EICA9tE
t24j3YWudat+ba7MZxPjnH27/3y6nsvDTPYEbmbQAq35DWSC+a54MYdhl1nPjVbgWePX5lIqJraW
90uC67rN3ZILO1sPi2J2XrR9BdEXToA7clm/Un8pa+Sp9iB3ERu1n4M9QhYIO4mb+1JpfV6bE1es
D6FnJ2LqxTAQPULXG+OrMABLTpDMVkyWxZx2firOQ80Wvh8PTTGFkEsauqfpqOzrwdyZcMrs7lDY
9qps2z0+GAtfcG67+dsIxSd+t6uiXhg1AB4M9nXkL8YVvMudDibBv02P0TUayF/ZLtb9ejoKtdx4
3e6ry6XX/Hbif/aFZ1t7mCiAi3Nec8IM3rR74766SG6qC7rmT9q2hVbiuM0vlt+vZyHRHh/owZzE
LoyAAniBdFu42gLoaH64zj/HbPePFM+R84r3kpGFFtYdKtxRDwW3XDjWziwh5NhhVJoaCCdnXtnQ
KrNPY/jeODk9Ns2lXPkLSd1cDoovDNbNhEMr1KfYHWZfOMSCrOxtT3P1ndCdxzfpBJJmmxyXugC/
X3WRazEYhoMeFJ7ssxmsF17QOx4yKEn9VVE3A3qasrGg6/PbZidGQ/mONBqsFO9s9l1iuiZd72SG
631Xbno3MTbhHqQlemR0HZPk6D1rboqM9NJ999zgyFb5QnQEqIHOpqjqJxpM8MJwJ/3XmGurKInX
zZisP99Q53Dct49lKQbMC/psCtCY2XI0NB9iHsMDoYWMJT6HeDTT9sLI7bk8GC7Z+MIOcGaPc1TK
A6roYGsURmd7nB4ZMEChSbtI3CJ8jvwGrjWr6ErkVfa0tJmLSfBxqZPwMzko/XJYOfYsKc/NqbAT
Y9CpnKGQ5O/rnbfuQLG52nHEXfdfoJb8vsKISM0bVJPlMG9mBSaVtKRp5E4X1d7RfYuorfT7bhPs
4chieRps/v36xMeQsxPLwJodhg4h6+Q5Gh/TJdjL0pBmn6waSz8xglZ3rfrWsR4SGO0L81A84fwz
WdwE6QNwG1Tejo13x4LZx12pybnYNOIrAc6adjnTL17/Cx64v1eSHM1Cy5BtAyFz7jMf57xW9crk
S4rmjjskPijwCnPP+NJ8me4QWujcfq1B8CuLDWTghWGKH/3bMHVVqNfhcY8x+8fQiQ7L0wgMjeVW
XCD6T63cvxi3movTwLKS4ufRMLb/GC1PPLnxCqLpt8J0d7xMEUxX21WNqTWAvp8LgzvzDd92fYf8
kArtXHFwVDIloc2skbwIumSwDSPeJihnQLKYov2b0cQFEcwgKBAgMOiZzAanKPlQTJ4qu9mFiIbd
zlakZfg0LrsmzzeReazZ+oKyEBQqK50lncHBdgUXVMgOwoz9o+n87yJO3moJ70c3m6NVp7XQcYmI
nWMDP4mkRCjtZ09o+giYZH0wsEVi+/I2C+91fvCIsb4vyszG+mdBaVKt64z6kC0KRYoBWB7FANST
KnRpVcz0lGITiPKSSp2pEQUnj8rTOLFyqEQtPNTvH8Ah3ccCgP4HHMG3u/q77UFtmyjLm5r6PNVE
1PF1nBvIx2UfqxAMOgrxIpYm2Hz1mPbHmOKZ3sVEnbQkLDH1nbYNFHixHIzHydVcIV++Wjrw57vS
PNwsbaqUrqfNQ7jOOpjFncZdVLefbGfXjPbu89c5T/3noWa5hTxMrZ3HhPKV8FpKul1NXbkuKaaO
boJyRGXf6dLX/1vMWaIxyXqdWOJtykdjGx/DHcrr++Ui3O+z9+NHmx33UVwrGf8zuWb9U8Xmyql/
tv2vz4dypjL0MYi4QL6bGV2q20EwEUR0P9FJWZWPoqFr7bJN8bg0L37LQOdfa3ZmBInhBa2YGPpI
uGmdgWeHXhxT8ncDAONbw0XnBgOMTblYkzq/BkjkZR2SJxi/jyMdFVlrh7YQIzWe9U25U65MAEoo
4kHKXcpifssM/xjpn9Hmm15lKJ6VEw3xUwpFtHXgat0PG+VJ3i+91vPL7c9Ys9VtjZQ3vIlYkhQc
wiD9qsoYMnu/uqZ59kv18B9NmT/DzVa3rYyx2oyEa9ZoZoX7ZIutJ2AUV/6XIAD/ZIqCxvjD/2tO
79BT3Ox8m3iCdGwbmCv9ActGORmBx8XbCgmaWMDvU5u3j8fOTMZrKnT/ZwtcMpVQ8kakF+Mw+F6P
47eosfV1bbboxaeZUm5ylPaaTAbqrtXBCg+mOzuTfjYdooJqSQkNp2Jzk6CLEyv6zpLB6FfxsfcA
lQ/ZLgMLjn5kk2zSOskPbVjF11nW4//c9/bGqJOJfpFFGUGzrbUeVPvClrERNrHhzE7SUOrXU+KM
qzKv0e6J41M/4VhqdHq06epyl+YlPwQxGMUomlUxRd8Lc7qrDXNr6j62qkKJBiXPkuqIYyMjOqq4
0HbIQHWBfhuhjqtZNJkcPb5LDQ3bY/9yLLtt3BinQHW+53Ib7TX0c60GO2gUCAtcAbpIXxc+VMsa
I1mUbXQc9gZ/7dhph2OfX6IESfmubMJg38mjdUC9KL5SIhp0Pg+LLqi+mboUmRoseTZxr2boiOUw
bzxJWQd1L+/bMpM3ziCNN6FlV5e0iH6OenzVtLG2qUpj3EpSCwyqk+/aSO5vQu7tKAyWykGT42lb
+Z6+biZ4B01eI3GWmQdpcraJ2d0YuYdOqA7qU6/j8BBHjr1DM3W8aWJL3ipxDCWqRiJKNNAkLw3d
nJ5aJJprFl02lW4bokHrgevoWpKFuBgNuVS05grRpPNUxJ5G1cSUr80m1Fim/IiGFaqEosEnjwYp
Oz0/OqUHHDGKVcinX/WiMTjJGUbfzs9e4tzMRfOw9TPpiJ9jvVNFa1FqK8+V7VwAv9LmUQ+VbS/a
kK1oSBp0JpuOXLmSZGurGKiN+RKKjZFoZeapt+nH6cKUYreJ/avY780TQOTWzUX3MxZ90CiKbb5o
5QaiP+rQKLUb7yvk79NUPESl9oyudYRJrle5Iey8VRvddPg2Gqk27TTRc40GlX42+rbulNHa7TXH
W8WTb61aOwswoNB+JVb1q5WlG5+19q0g194UCMGjbDZc9GWYX/ii2VuLtq/k5L8c0Qi2RUs4ozfc
1+VLldoPregY5zlFargoW/aJ10x0lTNz+tVKWrIxPKN4qVo9dzO12OgZjozo01lTf7SN5kJK6x+2
PF2VgzQdUw/FoVHfOn37fUDj2MkhouTRqWYatKGzU7zk65BXq1RJ3SwPtpL5YkP0avpgPRjQxPtu
49U9TLLhiDmlm/XapnHkk1/UGzX8WiHGpSuey90dtdpQ9D+3NbQuYAeHOEw2lJ4ubabekKQIlHpu
lta7ZISp1+KWKgfgn537jAXbKrKbjPJD0uXNrhocnID9S02HWKobL1kgnbCGRPuq2pcGROhM2yT5
faxidmr5X6oGc4zyWm6s747e7tqyzFfOQFI+ZOtijOmMYmhs2ZK3GoU83oDHeTCeGn6zMNMnOvU0
3Kutp9vrnBqV3IRPmTTi5q2s9bZ1ub/c1B0HAHNw9CWUhMcVa+82DM2Dlptb2X/ICn4bbebAUZG8
ei49uv29hRhtgJ5TFm+iRj4GILzkemBjtE9TnypbpHq3eujsoR3BVENnpb23A2c/NYhno1zZdShq
JC2z7LtsYKNLGVRndTj4GNpqehsLCVAldNAeTbWjaqAvBUKzqr+Fxs+yUY41WtpD/0uWcESNsL7G
2zPeVa0P2AQgSHpvhRY0ecvtWpvet7/SYm+lj3ADfdhkQbuDmbBLO2cTIaRl9j+catrGFvpcdv0Y
NNEuz3uXNtTej6evVU/9RI7Wuv11KmnnVHQ5k+9N4e87fVylnumOCGTh4C2vKiiBbYwLcRPiVe0J
3xF2VWtna/QmesaAKjHdym3TaViO2krjwQ+qSZtQBfdUdV3Z5BxRuI8sblfqjarf2GaxM/vsJ19q
HUyoT4wxaKvim5ob8kq1/X0c9BeCVw8EK8CF9T4o00vJ8FeZzY+wX/np/SbSpm8RyoC5ZOFHqXn0
D4fhmxIH11ajIZJvo10WFUjpmkLU08hqeaNmuX1qCj3cT0bj7ynaIZad+s12bNL8oLWOczFpo4Um
mwf/ADnDrU1z/ZCoZvjoFxGqPaaSr2o1rlatVzbY3k4pHFnllzaYiYsS+qlFWcpuYxSOM550CvzN
GFfxJvYjvqcSSHdahLyBmdf9Q4Rh9nWnduVVmocOmCX0k6/lvi2w6I2zAmSJlW69nm4UbTpz5acI
iFa9sWvVuES2DY1ozBabTWI394li/qzb8VFXKhgqcb33vOlqQIXtpi/L667hn8s5qqiRo10HfnuQ
DGTmfMvbhmO3Q8rtcmoqyJnmvkBhFkV87zqxrB+j731Nvfa+VaGgJoMWCUPgQ94ZJ26RV4lk7700
+eX5aGLXMjivm872zM1kpE8x8sly46BtiIaiqiV7tQXg4FgcImA9Xb0M+GJ6flU4xqFqtX4VNNbL
UGIw700I75pDt2/b8pdnZM0BLGu/GqVxqyb8K7mXD7XiP/BJ5RWW8jdjPW5Cjo8ii09W0Z+KCCUT
0wgAYYSBypytrqKKUzbIMGUvlFTZ65NxsKvmV9VLOzPUjpRM/VWgattEkaCQA9SGvIugd+8dQjvb
m5261yR1H4yIzk6Rt4njeJcP/SHGC7mvo/gi0ICZePlJ90t0cMPoJVRRCw5ahzVq38utgiBw9OT3
6LXrxZM85REt2OppCM11LvuvcWl/BRd+1SvyozpoxzyZMJCPXgyEnFdT2LKjxNNr75nPhjEmq2rq
ipXF7I1K/ryNERbMg02BfOeqy8KbSC/rVeY3G9vzafCPcD81SdlA6zXWelX4q1hJ0bsy5SfJ0i68
HNf3Lgc5mwTks13+UErT+i2PyAc0l30FgUE7XfXWcOrMbGOUDfKm3k8PuW/HdvYo4d0qHfLjOaLI
67jJDrWt3nqN9VyzIWTMsCEP7igIXioKRsa+d8nf/llLzl2QJ1d9X28l27mktvxFdaKjWueHeIiu
jAyIneo8xEZhu56tPISK/bMdu37Vt83XEkk/lkSDJ3eQ6HvH8jq3VrqnQiJr8rN0pfhKdFBtIICT
UV/Bmptg+Yw2Uq/hwQsQSZ66ywTXzWGKH5M4/taP6m4cOGDTEeB+By6rTV99yb6rApYcNNNnDu8H
M+Xr5rEE87OwAzrAxaWi0nofq3ilFWP2pUZm/jA64/ehHh+KXtuNprFuzHE7SshF1ugQZkNENhBl
Cfm4kYJKyp8i7JGZCG7eD2tHTMShl14ze7rHKqtfh2l1pU3jc6sinz7Qrtb/P3vntRs5lm3bXzno
dxbozSsjyDAK2TRS5guhNEXvPb/+jK2s7pKoQEbXfbvAAboaDXRJW5vbrzXXmBoW44jWjrmc/5Dl
CbJs7MWLnm6alKLxQQuPXTRezZp2ZEEcIQPb28BayAdUbJQc+YC6k4rdW/+GN/rPgW3JtfN+o5Ua
B1O9XCGgO8Gul/ak2f0F3GQzs3gUKU5cvZlPjllu7AioiJl/yhKsNqE8XilSe22V+c6QsuvU+jOf
OJk6o/qYtTD1B4m3QK0NrlOpBF6wY236b+DQP9ty+D0KUYNVpsympUmfqUuCxZkBTJm0kzOW11FY
b5LR+mpw+qa19jMeFMlVWuNnIONL1Sdfx4DXTiLMCKxS+qSNoEnVIr4uxS3BkYoPdZ9SmWffSRBU
qyhOKSI1sn3djUB+mdFNT3W4xMXHxfPqEFih7DVxBgmuypaNMvafEw4VqS/8ZnTuF2e6B1N8pzfJ
16LPPul2U7l26uynubpS8bHJZW2bxeZV2FF9D98fyXZmf7FKHduMOtiF8A31QnnkMAG/pdConRuf
yWh0rtGRHF2SkVrb+dosko9WOwE7rszdpOdQxJvPMvd8QGT13VKKdb7kD2z1p6KQfCMethz56TbM
iisBeLcH+xbPpoNiLAlRRS6FnDgVdrNDuBnkhmgbuXaut8sQ7BNteOIpAPk5Rheo+GmBo0Zd7kNA
35HdPXaW80guZiuqnNW+vKrj7Lar1a/6aAwbzc4Szq/oKUqG3OtKehSX0q4Gt1z2Gin8OfBrSbA5
Te4NU3FVS/Gz0gNilrVbzey/Nwl1/awzAZnWum0u67YbT9T7Gtmf0RzGu0kKn+xi9hu98xP2Cr2A
DmGJuhmMPjleB/7cqRopVuSTbzIpRCs/S19QY26UDof6YoGgW+1qSfoS69GXpEiZVsrPOKUKZ7C7
ex1xe4acw0/6zFdyAxJ3dpSL0UFHCEDWnimwdaoR+HBQU/2qtOWNbqjIAUvb17t0Vw3a56E0vgI8
g6wJ45I5dmPXxiNCSGkjwf4FeKpTGRHkH6mrza/kQPmpMowuygo/jrOT0hL6rRwrhcSfJi0Xz6Ap
PrSNsCOwa/CnYFuIY8TDjdlRfjz0c7SXJPteSYHUxBUvW71q803Qxt/SoC78SuaC1Bas1tSccIpL
ouaUJ8WXOezVA1xrMAv9An4wSoqbkW+NhYRZ3Rox0vY2xphCZ52hGgjjPzOjfmTXfMwr53opIeWz
Zq9lELZKT/o5SeIHNQ6xRuBhQLpua9WNP+SJwOT016lBeRPQzU+pqlG6HaFliew+2pl9bG/ZmB96
q9zFtX2S6aGlQJ6akuouDKKdQ73UJom5YBa6c8vlc2dmuFeUtXQvt90VeljNS+QwfjZypuJUZdVD
myZZ4sqyuEdNy1e0NRwyev1gVPMh1abbyFn0/WhLcC+McWHr45Iqd9SiDKP9UY3qJ00wnqd9Z8zx
djGKGBYaY9wnEnrWDBxQrXrqGPrTxJsbhclOHYdTqJcHbh1PQ7jchbrVe5pkf9Sq7LPOEZJO8j4e
7VOS1Q9SAuPBYV7mxV00pVhgN0/xgHWLoUoz3H/9eda5rMaWQW17Ud5rUuWFweLXZv9gDfZVpbd7
2Q6+d4PNUamFGzVF75gMGexc5T6JQA4Xsg3jFyZ0gTo4kqudknOOLFV06sv0Q2Z0uyqycDmowMXj
DfDVVuq7wIbD3VjxbYNThKcoQNuHasRQIwa80QOsz8viyDZ5KtrSt+b+QxHoT2OlUIMPVWKjawHV
XpMju046POulcjM60bMelofA6HfsqJtoMa9D8eiTa38qAIotTXoP3HjDaMwMbnRra/VhyqbD0DU7
PcOlBIeOonI8RW98Uh4wkx39EGWV4wYaBRFcHj8aTvuopOV9Jg3XtrgNqv14jJTiW5F1p7mLDq3R
PWQVRG+KqQpu+zNZJYlVlS3qKYBvDsJ/R9oB6MmwS6jj7ULtEIaLuaWY/K4Z05vYXvw5sk9ZWp/s
AY8aTlB3nphgyZJ/hWD/wOt8S/FK5kpOgEdyFZFgx+pkGBy/N7Xvdmg8xhOmL1PvPEjADFiN4a7M
9NadRDxB57GyQYTFngd4dVPKeJ7YREAGR4FRUSWxNzbWn5ltY0yi3zWN9dwi/du0QYMwUinSTbHg
G55xyXbbPAkelh6XzMjKS6+ekfxNVukcoI6Fm6nRf6J/O2Slc8IKfnhsRJ+4ZWWnAF+gzVJKkSf1
aegGtf6tz9v+OlsGPCPm9lj2Zf2kJHHm9gapEosl7y0o+aiuQEMzDZSnhO3PKmwx++jnbTXEPP6A
+tz0hPTcTMtHV4rQCKZCLagI3aCjE2ZJxC6q96CpWyEvLIP6phWCQ9D+h0VtfsgoEae0xeFEla7s
Sg++1SpvX1OIF5GicOIIQWMkpI1Z1YCmR+1ocFJHqB/toLuKUEMOqCI7IY/8fYz5TOpDpSxbES7d
YK3WSs6GCI+tBg4DAdubmgjnh1pcSOK84DVWQV4NYTO6XJEcU9fEOPyM8APM0fqPm8Vvb4yTsU98
e9t448l0+yfwf6TskfMbF/p2LjWgUzWKoAgKMHqYVcpq1pWqsLh30bC8Ca+EilvYfY6H5rKs+kwk
+01bq0h2R0l2OTi0NaPj7m9wc/wpMswks93pwTgWGCPhfXipzviMfNwhJmXJoGIMmRzsKnUVRsU4
T5Y8E7LPbwqqzMB5mIfRZ9E5nwVkIH/8/YQ5kwZ80+AqjZVYWgcAnAYnnM2FiyTlC4fseMlDUj2T
RBKYCgwd8QcEGbDKfeRTUQQ8YNWN/WlC7Vf5wGopJ7mOPXtb7PUPPZJq/GQOkds813513V6pl6qV
1tIEkhMGTmkmvCFs5HkgvM1jDaGqLXbV42/gTdvqS7uzXwDH2nNyUZV2LvXyyzz4pTQR3PnbtprQ
ToOmNEQZgPZE7HInH5bNgphRYI0uzZozY/imsdWkSeK2ifqOxgYf5utu2GvUNuT+JdHW+WZQzKD8
13XdXGXLpNBKNGnUFbK3mq9BiQwP0u5ypcaabILsgXIPslaErMSIrfewYQ6LqE8WglhfJ+xGWQUi
6x5vFEMQdg61zxvCZ//+/UI4t63RrKimQLSIcHGlJckIcOUA/JWNfj09qcdlWx+LD8M38yDfyt+j
B8ytdtF98umS5vPsVGGrsSjER8HyrgCGmi4Kk3sqRoRipt1Ut4IarV07u2EnPzoX8AzvSyqEh6su
bLQ5I2RtXResla2ZLRVgtbhxp+/SrX0kd43aT9oMj8RrPf4BBIaPN9Ux5JOtL5cm61pGZvIHmJbq
wKCQVaSbYpa9ypsnhToHTuIsmxq5eGJWLjb0l4ZSzMQ3JxTiI2DLKP0QbjNfV5uaWQ/aosls3gJ2
pmxjD5RbdcWh7RHmvgo8rbrU4rtM8qrFVa/qsWmq3KRFfWf41ywOyqBDL92wc3sJrW5k9zKs5P2n
fNPN9UFsEgSXloZGi+5Rzm9HEA4X1oSY87/5kMZqyxzNxAKG8tKt7pAexXk7bkXd1KW95ez3Y2uB
J4ymnyPi7awgfppAsKKhlOCHHV1Hy4M2httG2cfa8+87da4pVpsAfwK1l19y2K8m4N9FboYCDhMo
N15hosAtr9XnOplTsGwUv/2+zXfXMqYHimsZXjKAJPNlD3jVZphJTheIYz1KvjY6sdHyLi5/3cv+
EW7iOv7elC1lnW/ZEi+8iP8wKv6/g1KwK7763AJ68RfM4uY5B2bhN89F8vw/P37+z+55YTL8Al0c
fgBhED/4HzwFeQgwE0g9TR0/ZBbTX3gK/Q+k8DYcHi7NsgJp4m88hfIHVejEhy2YzgpW7Gwk/8ZT
KH9w0RZ7KDpHU+HM+Ne/qRx3v1bQLxTI36SQt3QIsSW9XmkGRW4KjED0+KK0Zu0dULS89IMq7Deq
1et+SArY4xxGmCpR8+vwotp2ZW56Q2BkZJ9VAkdzo3pZbWofpcFA5cAmblCCXTWJcA7S8Dw1yLRn
Zneoquibgk9X3/uU427n2dhMKeEZxd4XRnlrOnm8DQsy0lGLjL3TeI+iW9bnq2SOHyNMdcZWq31l
eswnrod99SHUx9ytKmlfRU6xkdQx9aoWN7B0xvJHnkinoOe4LlT9z2bCv0vrCbcvlvElq0D6Ohl3
2TABdJPapDE4iuu7eqmei6ixtx1lqpikVoE32bAQEyX/6ajJ05TVfjjHWLagO65nj6M63hgWoas2
pCxabjemYqW7peMR3GoF2bDBSD8bgz3O+KXJA5DR8VMr/ehGciaVIt3H6tbQ0INHQxVdp429mSgE
SyYMVwhISnJ+zE1c1jD2SSzlVq21fd0UJNGSH1rUHkJV3U0WiculPhLElLahJdWHcczN+yqtMcTL
IpkYxHWNw/DB0ZPwcRoz5bqJbWqVEFjtC+tjrf+Qw9Qze2PDg9k224MUYDDkBjg8gdQAXzpWV04G
MDSMdWvXcjNvuxRLT8JXfdTi34308n7OsW2rKVEs/VcL6K/5+XY+npmOvD5QDgEsAcCwuutNo5on
Tl0M1Of8wlJFvn4wdoFLTOrqr83//3auf4EofvXh3+1ch7Z5/pm92bHED/y1Yxl/UHOC043OhRhH
DAEL+HvHMi32JVkUowBBfrVjaX+8XOtsg7oRwzTFD/21Y6nOHzoHLJsc90yT2ID6T3YsikPeTRGZ
m5z4D/hWm0KOt0c2dOK0rvHs2oRaU6JjaoL0z0ma0ocEh8CncSiW5SB1zoTNoo3mc5unTvWgB1by
XIVBq+yI1duQnySnv2syQkdyYys3saQP3xxK3w9qZQx7o+3C7ZzmE2VwuRn7koDduAWJM7h/ZnvE
w8shJVjhkRe2xlJ5mabjrheZaUm+PkATnOVgUck3da3qBaVUl/6QdtU+mev2S8+FhBoepxu2haYF
oFWLgLrNWknxJs2M/ZiAMi5DO98OaU+ZSF1VX6gVJF8osw3U8tw9xwWxIjdWoogXim1nV4gC8GAY
YQjrXW80u3JMIosi1Mn43kw46fHvSjIFPbaDJWiby+yYxK6q9jpYcBRHdlb2BCbnUrlNVeHdGpvB
OPys2j4oN72mVblXSc1yhw1GQBCzBWCwpxfEW0szAy5a8MQp7watAPmYVL1OyKDSNZImmhkSikUu
UriTtmAKmnTzse3gOoSBHG/UoervGwqdOoAMdrBdtLa6sRIHkmmXOMWTCrLry5g1pLGarBknNl2z
BItA5I5sbjrftWC5qZdrC9Li+IamP5wqEBCIJmtPLb7JWB/zoYnuhjlxyWipSTznxgIUme2HFOOc
hgZUlMV8yPsyvu2lzNzbSRSRFMcyzpRGi4SU1mFyOsh+K5N0TTo6i4HpTHYwhZfWOdaMhkzjMJMy
BCRGUlUgGqp8Y5Sm+qXDHflkSWHzkCdhgZ+cPicfnbYhErHwLeGWJvqXiZC364T6zyAs5YcyIFlo
S7Ppt6q03OIW3OGoaKutmybStBuXlhRlMqtIojop/iA78ZdOkuc92TOHkKXc/6zK4IfSaSW+EbVx
H2hRxM6v9Kgf0Z6QJC8fhqCJdkGRYFToaOSg9HxUvS7Anryc62rT5AlMIUX7wSIsyJWEOth/zrNq
EMRZvfvsKAhbQlRYWPVhmNpocb9tRovMbRM9JoP1g8Q7vAwzvWr7IdmabXQTZwFKGw2yRJL3H2ZD
+jhkgLnTzq5gavA2mkitHQcqprZyYmA9XjdMpiIyKQe1DLeyY4nTEw/iQNU40OrlUW/lZlsti7Qp
DftbFFYs11mKyepTjict7bc0Wb4XfZyypBbN7drQugf7hdm54XwsW+UqqZyPLEON9Ij6JTFaYrX9
0uK8nKIYALCKHGeAMm7IR0LL/F5p7LEl4wkrdc246RTEa0YIZrcJw29qK/1semtiPcY8w+ZQ82o5
mD4uk5W7SRx/6igFEzbW3X5Au7jDQ3TatoTt/U5HQUjywzp1IAzdkgzizpGTfF/ko+XO4Ls3zaDh
oeiQuyXM2pGOrusHTQ6qKyMbU5/VoAjDc4Tgcpv7kdblaBRMbhBGeWOOc/PYQ3u8LYnYbO00fori
hGrCiqj9YOVSCrpD/qqlLXkF4dZuxdwTN6kRLZ5dGMY2Csfqe9L0PVrzxGwpmZ+YGH0tsUVqReOl
PaKuMLS+zFo5kvEN9JsoIHEc6PEIuTxcvmd6wzZF8pM8TJL5Q1i2p7Tr/lxmK9oqup5cTwV3zrwP
c1/YXPlBYXZHRStnT2v775ON/ckmjCREUXM1ExRPMZHszOy612yyHGKOHIPaCn7YSHMUxDA4W2pR
YzyqmHQbWEOj5RqipPX6TJ4OkRx9ctp8Jv2cWvspaqzeJQdYuSDBEfdYcu/p/GJXbow/F4XafCni
780yCQfGwv6Q56NmAECZmxzaEGG/m7CGLlOlY3aqdbWKPEWNzMd8mLg3jU54ZSxLC1Nn6jzSbRh5
WlX8KQ4RZqlphr9qiLFbi3XkQVcWRpus+RZdrsO6GvkFUh5/rRK7OPXdpFAzhu/R/aIGE6X6ZZAh
EWyBLFa+KqVYUWuDjNKhVIzyoQ+hEGxadXCanzHD4ZmDdacMnGUGv+Jo5na0kRTcJguNfIlCyaeL
j2+zmcwpfYzbCovPtFS2qhobdF1PZxRFWmB7aoSsUYffb7iTosOQp2bcOWadiqttYZvfHRqu3Aot
UrJBeLCQyR7VED6u1vHfebhMx8GI5eShror5up4l1WjQJBgz3g1lnkbHVJUL0qRJqMblTpFSVFXN
aIfCBhBMBm6qsfOAq3iR70s1MqLPw5Dq7E7q0MvK6FKqBY9IpmwFR9+qVkh+6AvSjSEf8o1p2kPi
JYWRXDRCWodEAIZxuxH8JBy1eOVx/XkdXaq6NA3UlKS+CNvLz+jWrsJr6Wd6yg+TV3jFLlD3r25s
Z67K66c9xCLCdgwutQKQLNc1unlJVaY0aNOmdFoCy0La0TrzgkdsoFwg3r2vqqaEFVs0PDTJvoj/
9bZ3Tad2hjUuA1EmCzLABBkAGfztZXrgu6Akz1ELFj5UPczKeP2u7v9dHk4Ee0llkaP2Kyiu4aEH
tRJSNvBfYPnff0MDcpfqkLmiQFddo7WCSee5aWUT/cJnHjJjeKXsUX4ch+NAzNzcj1cX60zWMULR
w9dtriL01KoVSWTTpv21Qxq65VC/F+UY2C291ARfLo9Yx8/XLYrA1KsgUK/A7ktwoCBMr/gx6SsR
mxRVPMW3ziNgv8Wc+iDI9WTGE/f3s/T9unjbWxF+eNV2KWlLG2JospFz7TptUTPmn3/fwrnJ+eaD
rkKgQTTo6RC8DOK0FSX/NnmrllzSpVjhuySZ+JAmoU+Non9htLjqzJA0apIO1UTEfPYURH0VeavK
i++IIrp8Pqo/L0Wtz43d6yZXnQsNa8E4nSbnY7xHmknXTL/aXeqaem6cXrVjrpIQKmcC5vW081dV
2SbACxFLlK3qjdNGFObnOyjE1B/i3FtHbrYrtxnHoVvK7sX603PLkqci2Rgb9PE774pFm6R+lhvx
nX9B9sfnwsf7+yvWIPwFEDB4k/zj7VSM7X/afJllryZqmstTr760iahZZTwLTXLz0bwU4Hi//AXs
gJCgbtnMpHWAQ6m1cO4DqulaT/O5WsMR/JZuvlOaGLsaxuhchy8swZec39sQ39smxdi/6tqYL0sW
stHRpEGcD8VOSOrll5uQdG98RTFJ5jxxKZ698FHfpdQIKr7p7eqtHrVON3FciqbRQ5GOHCqvfRo8
+dTs4m36qO+ya+Xw+w3h/ex52+Zqg7WN3FFTnTZj68mxH9Pei/sLoyh+xbsvigJBF5FdMq2rVam3
yTiFFmoHRyZHLw3onuubNL2A/3i/JukIB6Fim6QH4XO9HbesN7qR0P6MwdXjZH2ouwvH+rkPpSKk
UEhYgT542e5ezYuWxIclh2Aism50G+neDMdtFl2YApcaWU0+3r21UYhPFQWBK5UmEGJzI9UXmLln
7g1kcFQLcSEDAqFpNSJVUtptkqfUaO+6p+bQ78Tppt6O2/GQHC8hfM4Nv2B6QNog2IVP19uBURap
D6VQo56yxMbJmq+kUXpclogD/ZLX7jvtiVhBr9taTQI56Jqo6oSkbBfujat0p+0Em0hIMi6u1nN7
0+u2VitnCYdYV2raEjoXp3QFRV/4eU6fTV8Qpy4dbmdH7XWDq5uJgihS6XTRuXuC6154NIQ/LZYH
snu5tUujtjq9bYRbY1vRWLG0fqfonzor+xo60zEAH/D7LUjMtvX+QG4GtDjMHsV88T97tbLmfJ7V
TI0FvS+/6RFGNF5/6naXxC3vpANicnAlh+jhaBZX9NWsz4d54grbyNQsD1tBYRQ2WmN0SPxwZ+wW
j+q+eNs/Rt5F3OS5j8kZRgAWdymNqO/bJZBOy2zqViczLZ1+01IZRwwH7257G7Yer8rgO6bo8CHs
5CIQ49y2+Lrp1TiqTVhMQUvTuXRXS9+t8ePvB+89lujlq/7dt9VX7eZyCfOaBoQdtODabLIPw165
FwIzRXf102U+85lLrBjJ/7S5vn8FSpU6dfbyPQH9utQLvDg1y1eX9q6za448Nzwi8PdEqVcjBxPX
6ihGYBmcUCS5/bWEXID75RbBwDG6cISduTLzqH7V2mqwkrSOKRYpxPY1nKKN9U0fPIiO2/oQXJWF
a1uudUFpcmZ6kBvFm4j0qA0OdbVhFiO1m5I9ypsKfUfVPxv1JT3gpRZW22QeWE43LrQQEkVLnYdx
fLowA89sxG/6sBojVOxDajbUeg6+vJG91NPHjUB+CY/w4pPx5a8b9/8lwv6lCJnFfxDt7xJhV/34
HHdvEmHiB34lwnT7D+RROq++lzz7Cwb2VyJMN/9ArSVMRKDVCPcUfubfzhLyH3Ap0BnBIgCVjy3X
34kw+w/sQ2E/kULTIFgiD/oHqXsxy16dMdDZxGNFwd+PX8pSXs1zZXB6Je/HjvQQlOWoJCd91wFb
Htri0gNChHfWTYETA/6PfAHbjNWGyC2IyN+st9uYou3QcSOtpIi6OGWGvKk1GEtLvMmL0dW6chMr
z68G5O5XM29SwqvFQEd5KyHPgZ9s8uHWQZo0a/q6VUzhMR72cKuEgcVAgmLbx+74cdil/sU98lyT
cOLYRHh8EjJcddgOqBIwJKQCgi+f5/t2M5ab0OtcIatqglO1u0QEWR86L7181eT6/TkPdj4mirDh
2VUGd6H4SPGj7iFP9RuXAlLffjD+4UH3rs11WK9tw0UxaDM7lMo1KiT0eOTSvJ788fUvyeglsNFq
73zXJBnk129RiHwEKkUaohJcJ63bV2ny+f9hwrDAyExhmSTkM2/b0CO9sqgBbrcGlaEP+ibbDt8G
V9lZu/hL416muaw9Xn51ijUIzk1YgryYBr667lEkYQayGLuyuAkNPzfcpDngD6gRZZvcg/4xUDeE
hq3yxpEhiwpy1qX5I2bk2yXKTkVwVghkwSmvX6TUCsWNrHfdNnDM/VQ7bjlez7PsBcnshQ7AnOIp
kS7CeMVorVvFExzDDB2HXE7dt186yyopSYKi3SYnQVNc9ulG3+YHecvz5CIBfB3HEJ/Zet3a6i6x
kEjTtKxssWx9CZserasIWXzmuvWpPZDiDi+2eWa6cokX9tmghuHLrFaI2gm2NHXo23LpXWpnSfQd
LszWM02QaYYMo/NgAMS6aqKhuC2YrK7dLsFRutUFAtN30ERtK+LQzr28VS/D4sXZsBq3N22uVqFW
FGZcVj0rxI2fRdB0wPAVqBOXWxDDYB7a/yKUub4LivF70+pqXQ7IOcygp6fRYXpafAGnBGrmWtQ6
AMO8DKYUs+93vRRf/tWyVEanMYyaXvKAGd1FGXbdRDphCfy8OIRTc3thJM+cGm/6tzqRx8BIZ2Wm
f53/7/4JbB62z2i4gW/+0+fzuw8qrgivOlihmsCokAZHjghcDJD/bl7aE9/znydn3rW3Wu6dsvRt
EvJBo0Npb5pDAUcq3hQWiYvyv2jv3CwFnIpwCN02Z/9qZVhlAddpTtEVVP0NNWRuF9j3ERjy34+b
dm6eIE1XhArTwpRu1Y5alzb8iKgHNE+JuIZkjjR4s7UQvj3JOWxe6uidBBauoR8slfx3LEEeBBMB
m7tdvnUOVk1Dr9xmC7NsDk894hYqj3dWml3nuXko61m5kZNh/KBQu91SQVcm1Glh6acfJ7PpAHWE
+X4eNZ7QLU+luCpQbaups1UDhAFSVkx+qdjcrXItuy579cLEPfedbfzRhOU8B/DanTFNR2mi5qjb
9mSPXb1Pv2odpc0zVJPff+l1vEJMIIfKY3Y5U8MGcP0204d8SuE0iUtOT9Gwlx/78VA9qreyX/oz
jAlAzVQ8gCO9GNs6c1S9aXq1VpRsxEK1UTg8vg7bkFSK+aPxBk/BZnzcX7pAntnTCYxw/8CQjjv6
uthh6mRzADrAuYhpajGq20yKLnzL99d/puqrJlZbeEH1sFKKO3lqIzQyCbMM93jshOZFiLE4Vlfb
qIN+D1EmRCNMwFbLQzPKeJxMg22NooYImjCUFXPX1J7Y3AQBU7G96j4CUoQgjm3uIhT03NC9/gNW
XU31TB9Dmz8gzfC9Fi4qUOQ20JAEvu6/wMmd+7Sv21udU7VStkag0152EhpUSD+Rn+K3Frjxnbwl
y7dL7sOLSHzxznz/nXlPirSQcDlZHR+2sQRyv1js5uAOqZ+tH2BPDDYUDHL6rrkdPHE/1/Fz+Ors
TF/fc4s8NP5EUrf1AMmDdjYSV/qCag9Kxuf4DpzY5frEs4NBTk5B9MQEt1ZnwJwW9RzLTotPbQn0
1lc4c1peg1h9/zdnzrpu6GXLwGX6P+2tLn31mGhZOAftVvtg3jfkyPz6GcuH3FP2zV66XrzhXveH
P9vvJJWYDijEtr/ftM7crHn5/v0HiP//1SGrFFmlwvoVe9ZEoSLgHb+6+edk8l8dJSYg1PiQhZ3V
h4VTBlOpT/DY480p3NSd3scJih1K3k/T7vedOvfcxEyHSjdUvNavKMXrXmmLU+uxHXa/vNuXjRpv
8IPKXsppVT+d/Kzzu92lJOv7fdEWzs2UX4lyWnm9L3Yqer/C5FuiJFWtxAuXS5H395sV5S68wHiT
cG3A+vPtaMWRMmCCQgt2piIGit3YMPAKhN2i7AtdceVc9y58yvfXh9dNEi1426ScocmKW5rs/Oxg
HpHpsSgI+Qsm9E6sVAR5x34v+b9v92xPSdoRjmEccWN/26yCrSjeX1VHrZJ2bGvYxGVRC66M8SlW
q61W1F4md5fmzbnOGiqWpgrHN4XCq8Og1KupDio2qWo7+fpx9igU3gxXDvV7s2+7us9FF6XOJX3C
+0WIn6hItVGYqVngy992NnHiaVhqTjuDiga36RAitI47F6AZItmnxikHeBR4lal/+OdfmcyiJnTw
GAes/QKguqmThef4FoaVvpfs7HMA4cpIzQe1i74wBhoVI9KFLQebF/rz9szFFIlYgixI8SgFVmeB
Flkj6NKk346d0VPLEdaf+kV3+mMfD7bqllqfPCpNbX8b+9k4oqwMvpbqPG6VeQE5p8IyUWKjONSp
rVUbrlzNMQuMT/2UfQzt4aFwxg9NWu1xWbrnXpxd1UV2NMvCR5RVnWwLnpyiKMXVkKdleKgN4KRw
tCzpdp4W21tMM/NGYn/beYjCL7FDDNJpyk+T5TRbczFRiaJVR1+dl0erVmBshY7tzpr0Xc+0ZB/E
1M/EU2K7oTE/oCzMNmobH7uuwfu8UwcvicMSHlVHXg6pupnAF5aH4XsZdTdSrJyCmKIUqXX8tBzv
pDD5DNc+3UhxeUcIBCJxLitA6YzM163xg6p0fizJJ8YRXIy2TRpQ7U36wQy0W9sqbmGXPvSK/JC0
UYb3oXFscmKZjj7eJMXylRqku6BuvoCy/1hEmpd3fL8ONo5q1VdSgvpl6MsZ2bktrs0B0LTsR9+q
d6VR3HOi3IV1/kO1mngrBZh6prM3ScUuSh28fwmqbNoFc7EhujVSuXCLqd0PUX4z65Csyvxai7Nr
GHYnve3d0uy8YK6/1VLHE6J/Kuz8u1ISP5PLByNcjmGSjoCB+nt5MB7UyfG71MQH185kLwntn4Y9
H2sN12sgoaA+6tDLqFsAALnrFvJn6Fh3S9w+jZ19bXWIfVT8QU30l6S3kaFWTcVQRcm3aJQxCFQA
Lw0yjI5W1z9KRRWhAe4/4c/nJ0sIddScGQsz3Ea1BEu2rL0qkz/EA64lZWQc5qU/tQvcJVBWd2mn
P0qGzSUHWoonT/lTLVVP2JRDF6lIb+coTTMZPJCihaNrORR/1aoF2yKJdH+cGlKeyfiYToZGTUdq
bbIpPbVNL+bAeEuo7uRM8WnMsbSvwwcDbJDNgYdIcophizjXOJxgX6uOutuOIUwNRP2UmUubXi4e
4iLxB7P6lOgpCtscBkMoD65Vo7i3NGwxcb7bABZ5bDv1WTc72wNH82NKnZuolvXrQKs/hkn82Gmt
4jE4mSc3YPYUq29cQhJPqjDkGmdoTkNLZGIIQVapeVb6mTZRUBEtMoCo/ph01TcFuzAfDi13z0Rt
+bR1gncZH2HKRtC9obPnkze7mZftFoDfJxT0VwidcVBKhsGTQvCcaTQvB5UyCc8KMnhNXUFdSa/E
uzpsGGit7PZ1MYaebkio0HErh68TBwdrZFbmM0JppFBpsbUUiY9nVLM/LJAJkVQHPpgie5vpfXX3
+12XysP1BkhlI0cM13DMHDDCWp3jc0o1Yt5wjimgfPK9EaeTzmW/VxzO8r63tU+W3uYf0iz+MDvd
lwmeaDSysWRB+q2UU8PLq+owGMW3RJvqDU+IYzqWd4BNx53VqafaGLStCTI1NLUDchLrxhimwFN6
6gMMG6WdnVYeAlzZTavgJjfzH+XSfZy1oL9WuuHT5Ch3JAnuhjm9tkf4pTUIZKU3vSmLxm1iFd8j
O0oegVy0PuzhEkFZa21VCiJPna5QSFC1DoV/rcCVOrU87Ze0hs8X9dHtPJuQReum3LXNlPvO0klw
rBTVTyZj97+Uvdl221jWZf1E+AaAg/ayQLAn1duyfYMh2TLag/6ge/qacMb/l0OOClVepIeddogk
eNq915orVw5Kex1mcdfbwzMeo+EZTaIgA2+W9c+m7Q9+VfzgMt8EUbn8HKbivPwi6S4hQ21rS+Nb
3shtWcuD4RY3TY27QbjjSwf2qEdBnEL1ipR3n7Y2ndlK5IFXWq9V2T8mNd4VkKrjxhqdQwLAp07V
ndUAlwooCyEmj6S7z3X5JbPNaxdNt9gYzoktf7ZZeqx0cxdb7TliZbCqmAednf2FMEy3eyQ37wZX
AKtdD9yv+mI7/tX2WyOoZAegr9qYC8DZoccq4ozWgfi7/dgcstT53piscK3wQ73rgwoDSjEt+9Hv
AzOJj3hZqG5i/Ky7OoiR2qaD2Nv6M5sZp4gu0Gbg2Vh/tJUv+GLWbHF6fpjtMrRtdUniV0S6feBb
0Pzhwec9BiFrekxZwRfbP/f5dEjsi9dmN5HmgSbMkkvajftOnt0Wqp/mrQwgdehL/8lcAIJSBRzq
7iFOsCl1P2O/DVycH5Wcj1kC7sBdHSP5XhajDVK22c4YTYzy5KDNQ5/8HHGarcpxN7i4uao9MOlg
6uFV+sxYQ0dzwWEv2htEKU1Ld5sBUOtkstGTFJ8Myj7SLM85ck7Hdrdyqre1bxL1Ze/rag5V9FiM
37h6PtlWtC0Xbb/IJshpYoAKDgZjCMYyC/XGucD5rOMnt5VQki6GdS7jCJXCNPIvqiv/8OpEfgj5
gZTFcdNVX6Q9krnLTpHk26hOTxbhsu6y1/xmD1A8wEkI/749T3MWMHgzrSbOsd7M1Mc0UGqAy7eR
NlE6EVuju9pTwnbFnJHtNSLb15D5KdLjjR29ahM4aGUFtnbbyjcOPmFOkzLVwXaXcdj76nNag+uz
003qZHtVe9t1TVC12tZ9vdWimFpCBmkKZHBZ7635kxD5m0qtcMSPn1D4b6IffuteTUOF/vSqchJt
m37bWBZeKcoB9ecKarStsd5WwNonkJzq6uvUDjDWuuNbn+i3vhfvKvUkPPxo87wr+VCQ1A5+Lp9q
Pn+Wyy+0AEEaPqTAGv3h29CjrfWnx2rONkr2hzRJ9ik1UIDRN0PTUqJrj7YoD1OUbh3ZPenZZ3tq
dqIftr6pNnajv+HneO1TzEMdEN7FqJ/LvAtwkWxzuz/rtrh1TCLoqtglKhjusRq+Zh5UXY95bgtt
RzTXrZCv3TC94WoJWlMP14ElpnI7JifL48KNVrVUCYPmgnWDOLe3rpLhrN2MGXDutgdo9TICTYvq
l8Hudo13r7d3sLC2OaCfPMHs92bo8zbxXgULYZZ/MzM7LMzsgJsi8KtbVb8UqTqnGgDD9i7qLOhq
qt+JLE6DaMYOVzfMSt2jAjFzsMly+zya/mfHY4uovphm+4B94tymUehl7ckveG+O+0WtxxOck2Cx
7WM93ZacD0uwtzSg29Cb7U+4vHdD3e5N66FSyLt1basZBASOzpd8abeEDLHgN+U5ifXX1b41jSqY
C+Os7OwAPf/Q6/3N1Dbs3XQcl5NhRZsis38iu7mb9QVs8tvoMMPiHNeZV8IiyXbLPN/n1rCp0myf
L/qTUWQbrfTBOPb8/dcl9R5GR2yXdtjVkUMO9/RT9NhKAMlNYxNMtf6ZQyq+ttbDCcq3WZpT2Nvl
SWA8bXXg2umXvvlczdp1bAkh0D/VxrdeRViphu3gzMeu4gjZcmwvjdsm5sCHJq5gVDe9RLn5iBtw
M3lf4iG+VKm5q9N+X4pyHzv9jdmM38eeZz1qeNWtubhIjJph4QK/pjR+ADB9nafmqiL1xa/bMJ5G
wBegJlf0/WcTBKzw029TMz80XultvCbONmXRLMHi4ysdPMS7tjlvCzWcx77D+mmFpj8c+yY+eHF5
1Dx3a5JPd4BcTOZTfs0IbNBMcQVlwFWoXuZtUxvuaarmlza3oLTC0N5mNjUyzcYuM05orhM7lpzM
hvvW7F9U2RxTt7izOQwosx8OmZY+pf3iBaz23x2Riu9tM3HCt2LzUioo8UMTCbVhMWazaDRTw9aP
aAG1gLm41A+zjqNqC/yRvmgq8TlF+C1np8ddWJv4WqMMFOICi90wa4dJMVtbahvcFtxsdc7eqXLs
r7PVVwzT6In3e2xNe9jZTn+PDQv7m+6i+YAHWoeOLLqjajw/zFWfBJOvTTDkh3FvofvauQnUiKoq
QnaY9dko0iTh2eyGTgvNXHeANK/5SpmJlsPzEvWtG938apDt8CPCeYq2I4PZGsMqjguwislyO/nj
Q620Zg8cfnwcfL0OR31yDwlO1z1hazoF43mpAyMfeUx59Qaq5kK2bbyJ3fiYeGUKFJ29fzFM6e29
HhrLxmqb2HmMecTjD/bEwtmO0iXKt1f9nZKLLLfDaMvrYNdiYAFOFM1m1US3VTTGz7PfevdRlPpX
7tb5uUzS8VvtVRnB8RNcpcXKbhMA8RkjcKFhH6msvOj5aFxd4MSXcizyOz8xx5vSqiJcxInIrxq2
cg4CRlFfxrya79k0GjIKMdXekmBALoOf5DvIxP5m7XAelKjimxp2oQjn0WCREj3RF5t44LraYn26
YbAaU7CUsbmXemxGB0/NLozbTrX33OEnFy+bjqYYC+SdMfTRjZAzu3HbtfKmaLU305zK+U0M+VLt
7LpcoaCd0+6qIhn4sjMq+ScH/B8Ma6P0YKs2rXQ3viyd6TVr7Kst5hdEL1hUM8NyiJLKC/jQovUI
jsBWPy6QPc0xmJy4u0nsOiMyRZ8xVUq/ju/LUZNIKIw0MoMyAuU4dHFzgElI4kJWTe0HCvX36meK
oiAITIxg0MqdFZTy97pP0wiSob1ShUvJjWug3ndpfYzc01yVx75Xy1Yr+maX9fG9b2vi7OEsPoGF
dYN/v5D8gnC9K8gANXTI+uQ6gojrXQGqBTg7DKKBxg9Z9oKW87OL7T+Eo0Guy2S3RD7Fy8bDbDCO
04mv+DYdZ/+mMJruZK3OTy0PhTT7nZOaxlYQZ7I13Pi+qsDRKWf5LHPom8kytQDNM+AhCfj0HE59
atJB4gRbBX1SvbpxbZ0gh37990/33v3DYwZWterVViUxkaPvaom98gD/V6YKHX9xAHoLD86k5n+T
GuNXmxI7SJxSu5GD9TKl2b3ICgJGDO1nn8TA953BeYFK3t2hKFA7YYmLVWPMl9b4IJLK3lQYtADI
lslRJd63WiwZ4PNW+6AO+w+dAtT4rg3FCdsEfol3pUnSKka7rhcUU6mRUv2xx0PnxV29UUmVYBBt
/OmJaJHvmcGxrkqI9EF/bt6PRMxAQBb1vdt22JqWuD3JTHvsY/SjVCONgy6K/FXE7Rzibf+0GOWn
f3/87yW5um3YNokhdNdsut3O+8G1VGmnj6Klp7KaR7dFqN1YIQDVfbGNd9oH+tg/ZRjrq60ONg//
gmf++vvfGhr65KVeZ8uO0n+0H46r4z5Iwpz67czVdfMxlPCPqv+7F1z//rcX9IdIEyQkdKFJLcGx
fiTNh46xfygX/O0zvauXxhAbioEQFpo0zYsRFrjFdBXg69yZB1t8sBh8+ATXTt5vH6gxlKpcSKS0
ajobHYs4eHf+5pfOowrjr3L3kdz+j/L3uyf4fn7aVjt5w/rx7G4b4yH3pxGSsdwLXKNl+uhPUyDm
/IMZ9Y+vugYewlpBsvpeeOkMEo0Q2TE81FWrs1pPrF37offwnx/nb6/z7nEac0LuWcbrjCecO98y
mICrycXYAsjdaeGHg+WP4vr6NH97vXdPc4wUHiQOSrQwndPqMYbpRKPmP2GaH4l01pH3t43j3Yu9
61/aNA+FsfBiTnlO25fB+OpEHwp0/+jK/HoRtLFre16I91PaWobUZV1apzTG1KdEhOI8vC6HVWmP
C+RTCvvi3jx3z399uv9KOH5bv5WPffv21l9f6vf8t/Un/f8AOMhkf/3kVYj9tz9syz7t53v11s4P
b50q+v9PGb3+y//Xv/yLwPY019DZvleq7NefFqdV+bvC22f9+b8rwv9X8SZfyvTl/X/xH0m4Yf8P
UCoUgYghPFq1DNX/KMLt/2HxZvPkkKLrKPlWy89finCb/+avHYnGJDob5tlfaCTL/R88a8huVk/x
SoCz/xtFuLlOlN/H2jpRARCsnU9ssxTK/74uLW4kAbzQwFDkAfjUjBKK2C4JDbUawg70j7cRGbIG
NdfXxVfLPis80gTysryLDf0oJM11qszpzi+cq2giwsYN6lqGZjSBTjzF9tcf3TTK96odf5AP1t3S
lavDfqRDoS3i+NuTv/vPO/9d+i3ez1Q+EM0mYIn0/oDnWuvf/7bQuiPsei1O0JjV7ou2WBFFQ36x
az/0fIjPZjUEMETyM8SiLqQNOFwA6IyXaMl10CbZsPWK9JD2/iUD2PakV9V8GzXdpU+IGJmLCK21
YadEzQ3uxqzAmrPLexfYZN6l+S7rQ5M41c7AF3mVaYWpyZT7BL7UB9Vu98+PKfAtChrXiKIs+mt/
/5hVpXpraKtqzVKwz03daO0Kw/jRdkO2T9OeoL41wCTuyAuTAtJnQ9nJ8GPxSUVue9sPxQUexnTt
oYIYtT/fpJaePOK7uRB3fuvVpnFQUpvuMlfSoatJDIA2U8pjES08zCjyKWew8np0qfRUT15re19a
R8eM4ttB2tohJ//m7M+tTcKa/lYPsfG1zxwVCsrHB5ywIbj28qa7yVxHbIbRJxyj0LKDcsW0HbhB
nzuiN+qxzQ96UlK1VJZzniJwfXYRx1+6wXF2RZcZu19/5HJTBHVU2DdJWnpnyuvoihZ8y6LWyCtw
nlWq12ZgEvdwZDreaDPlWa0vNALPrfxi58Nfv6RGt//38bhiF99NMAHEES0wSn16E+9Rvb3VcRR3
smozQdjZtYQVXqDo8PLpUBw87aCrAriQzMxr67jF1siy5axrlK3yNBNrQNKLhFxF0llV3YCjj+EF
zvoD4RniOnTOVcu0LvDWMZBqGik7RZUeS1PBHyTqghIOwCI3FyitC68IP/ho709QXIcZ12Df4Jtj
bf3F0f5tqtVjDd9D60gJ0UV7sERcU1ZyJCEYbrRPGsM+u1PrkrfiyijwohmjnyQ4zUiEc9K6vt7U
dYTLy0obf1v5+ENMJovjmV/knEQ3+miLy4R28uJr80cH2n9465iYkabRCxRoId5tsYNeFQDhtAw+
EhKkZqKOYWXFZ1hogow8IiL6GbiWbaSBN9fgeChJ1zL5CAHzS+X/99V3xTfDjSZwC0jEe1dwN41T
r3TQMmPb+Pu+4FhNNaw/G6P1iQsqSeG+KS/J+rtZLxvYivVzkqKlwAX36Nv3iTb4pwpl0OnX74hq
j/7zu9hxVQi6h3Yhhf+L0abE6gG3CVQ3LnvJLrj57weDazn0vbA+ce19r9PsSsedTfhXAK/qmYp2
Ppx78dAVqXH69Ye1LHb+9bulqtoDaNj5kK5j5P/8siysGXPmowZIU2/3a68o2nirje25tGgpU7v8
YB39o1rAGGbGs+8ZvPtVtPX3dbRWvfDmXMgNJdqw1OIukLaRh0M25dt4oE9SxNkP2Rr+UUaatXcs
ggTzD/as905OnpngdGCuCzljAE/G39/EtOjKKUQjCd6J7N3SxN9tLwekVDp2wDqvX/zYpD2TUvmL
mvTOTZrhg6/P+HOZQsWLiJAzCquU9ceEmFOpprwtNnlRkAILCI4Qp6K6pvTqjEKPzl7VvTqZyPez
r8XntKO9JsZ7qyH0bkrrR67q09Wxow2N8+GsE1NK4KGvPuIb/MOjguguAEZCuTVBYqwT+7c1pxQd
tZZ6IklaI+fQ0IR7bQ1zOZndOkZUc2ncwQ/hGWK5lY9tZSSnfx/ov57E3+fsyqO0iXSwUDN67xd0
VzPQM5pmRfrKwbDi9HGiGZdY+uecMJCvDtBwvM0U2CvVfZqdxNw6AKuONAgDzZPGxe1ywCTeUtFt
9fVL79F4t4QJQjeaoBSyypLVZHdBRvdQ71p3i8jWOprQJXe2vXPIf/ziDrR0o7nmvrNu6Fi6SdzK
q2cQFrCcnMW6MVuag+nU5dtfy/BE4fiDMtsfBiZDdzl8IGMzGL2UBN4dHHOixiqsBNi3sQA37gJs
1R/1m6Rz9Rvh9lefKxohwMVJDR1XDIcGRVuKT4Yxn5eipZkzkPpoynjtTpA/rPfilKeTS4WuAPie
Jv4HG/H7m+n6frnlwG3isItx5t37XWbdSia2x/8cmPpGT/cOlLFLS4WOz+CjZXHIN8srCqbDz38f
M+/vWr9em5eEt8h+CQro74PWkZEFsVFVmzFV/l5ko5YGiyA9qRNKPvGWmUxUlD+a0//wkQ0OHigl
yCbmQPzuI/cAequ0jNeX1cSmeylV5u3imr4Z3ONVItTCVCllQwfGp1kiZiK6nOy8prV5bQLvWHby
lNvpEk6dOKz3kcfuPBRt+8Fu/EcZjudjMKURsnID4bD0rhTTl13cT9QNNglyutexzhAPtQFBNc6n
TCSktdnJQz7J7h4/mtqMAohyqw17NcBAB7lHvdCUNlLKdHmtnSa/TqqVtyrvMMVHUf+oLwiQJtRa
//W3Cv8LiR8biPfnUtQYXuyUkUMAgtSLXZyCunRQYHV9Y4etKZPDUpAU+O+v+eeJATLE6i7z1+Ua
E+861H5b/xRZudnCIwzyxmCxNr6qRvUA8AgWT2hRAkfaSLeCQhrRFytiiqipPEWeDs0U6ghZr8Vd
r2ePcxe/kmnas73QU5XRF5Gjc+qJulNRumkzwlhzHK30u+wP5iH17z/uLiQd6FTGEa5brB7uu+mQ
8fX0fpvgkbE4N86edd9Oeb0HgblTS8Z+7yXRJqJ5XYjUvA6UwWdLyx6GnTXFXRgvjRn2FlIb2jqW
vRShQzhWsER+vAWR7YXNHF2SBGRMQirnLi2Lu7qHCIjDpAlHbyh3RtzeLwvXWJuAKVEZ/pVz9XFA
tr3rLO3NrsOhNNItTZw10ik/537/UKIffuiQX7EWekHr2XB4j1WmnXLEA8cuQu7Yz2a/RafVE1H6
udUk+aBLT4cXXb6jd8mejQO1WHYjkSOeDfVlcCLecWVh3B18GBz1IrBGo/Ky+oXo0Dro/PFT2Vpm
IOrkravFjoRbI0CyxZ0rdpttr6mfDunh5JSXt4UMLGB+W9/XzmOtXcrmkxd13eM9V7l6W401MUA+
oe9jVzihR6KzPi3yKMjzCjxu5mHhv8T6RP+VXS8cdMc+6VF+SKxRIBLWyNqklW2mhbbt1vS9DFGI
kZXHgpdt83g6W4txN2lW/VhuiusoRHbvRlSGaWmBIDC7Z6ETlahmp9vmLRHRyJRA595VmUsqqVER
LhY1dqBZWrrvjPo0VKDnMnXfOWhaasOqg6KNFOxZw6RDisqjzAaNSEn0GIYvuTUiYdD86TmT8+uU
TKhLpIpCrcxwtIIaEe5Li0atnQqTJgVynXlYTl5CLF2BEnDXnRY/b86mqd1MRW7Sd5vQuHmEZJeV
CehU+56TWB711XQbY8e6epWBmmN+7UoTnaYxEvIMj9OlGUa67EZyuwt6mUNRQZ+y6cuXPuLgNmtL
FNZSEcYUEao2wQ3Gjgz6lJM5Z0KKLRxrgq7tvFOtjkurW7scBHKwJMk5TfNs47Zf8kRMO4Jefyin
kST19TIQss7XcDgVAvykb2Ge2tg4qYhcusQXb37hPSDII2o4L8/q7PV5FYz5fF+1g3GNfX5AX073
Zk9qdjw0r0mN8n2KxtOivzn2XIYpvNFNkdOtjCeGuCys5yYu6SyqKCF50ycCgFEw2ja5ZOE0FX2o
l8g27IWWH33i9bLaocRLN7E1oKcRXOVlWX+PM569z0wOzKIYNkBAHVrSfr4zeNqnlFT7XsUtSFV+
DNHf/maeNGiuU/ldzs3Bj7Me0LA00QSpU20yy4k/0Hfaki9Y34ZlH/ULrtiyw/JDA3/b9xJeobof
W1CGHeuJPxsS94vdJeah6fp9sxjLvnbzR5rF9J8TiWL0KE3KVFpOYqia5LHNJ7KpTW84pJNThXo9
QrNLRLpF9rCKeocKeWuFZXT8Id3MgHBHcECFDAkd0by42yFnpE1m8rlQkRe4TtUSjGjLE4v9HBb6
Gg+Y1aTMjJ2C3KttW8eAhezrj6KEwe1lmrGh412FMimMvSbHp8T6HvWI9lrnB7VCYwOC/QlREnpG
G1Z5LnOg1ESZo3+mjV7wzURV+5izwOwz/HRHb/mqG5ODMqZ8dfhoZm3FWxImplD25iZrYXx5Vhch
XXGeknJOzjk+Eyc1dMaogThrJvI9iS6kou98SjmQusW8G3WSNU0rQwFjkawr9SgJI6P/4VOBqKVE
5F+iXnHKu9bP0aUXTyaRjwjCpSD1phzcimFGKEGp48vRNLLr6zBJrSLMuPJuM39swpTs3E1voalH
SIQMTnxpBb/RGLjSHy66jxKzqvrv/bpSVEzPJSYNZsIFpE1jHnIKsYm2rl8ISBjgjY8K9rlDGK7C
cTEi305+JgBo0L+n86b5FRQhh5RAbO1OgpQNGr0pN42fIXmYtK+e3xy8qrbu0EWQqluwgUC8ny9t
Yh6hRmUnLvdT0NuZYl9IHzpDv0Sl52+d1v7SZ2Si8/2yDi6AahPKkq6NeXQsiU4dvxZ9R0RDgfBC
JKm/0yoraCdq8sojP3gc9OfFnOn6kx4YWMMCIQ3pdFE8aE4S7bOEesui5Y963w4bTy++yZTEV49y
ZpPcJk+cRt+k63X3U2df+gjXiZ0aO3dYQzlVUQRVS6CVXyAGiWUlN1VJ3i19f6SRE+LBonLh5C6x
Cd3bkhsP0FjYWcXzYN8Lf9pLW5ch9rvjmLjdsa2IwlZ1F1ikkIZp7nFys/PHqSqcjdukpG5GubkF
4vw9ES0Jh4MEw0Y4MSGxXtLh3HMuUi0aNk+zPXWVHaGNvtXt8tZycpOqYPHD8mtxT32PoqLmEBiS
vtTr0GiUiRARO6qtdPtrEougEWZ69A11UVnW7oQd37BVHlvSiOveQhQ4xl8So83CohLjdg3TtK3y
Kp0RTbjrvXBdsUOl8jZspvEEXN65dLZ+wzIlH7ox4rDK+2prAgTM9lJD30u86InL9rGmJs4/c3dw
HcM+R92UT8YhT1sA3SB6epy0oRCTE9QpZ1763oeyrtMjFcMrEFbY1m5ZhrnmXHKw+nujpYa6VO5e
xPr3EpVG4HNem0TSBzJ1Ber5DBcuUO/W4/9nrXgxKv2W4Klpmwx455H+LG35UlqkFvSVpjaopsrA
AByNKwieNanz3biNDNXCMMGkaSEtCE3d3Rnu1N3GdMUZ5kR7W0j1t7SWvs8K1cg4IQ6Vs+seTErF
TGTz06p9OFhMpUtKWmbgrmNUn80DMZgvpvaz6AdvIzuM0cU8iO2oFV44tUVH7dd74ICKugeaaNL3
G2taksBf3yVwQ3mvoR0U4lKnpkB6WBbbcsg4RjRDOLr4QyyHSwxHwTWBRgsUuPyASt+2FuOJYCO5
4/bhnp9GfBiv7VA9ltxmAt1TKNKVS5W5wegQn6q6+FIK4zHP9TGoqn0c7ziOxIs4tINzBIz7llr0
iAvtJe4+TbodQ08/ABlneZs9I5S+tZVF7CGLZJ0w7bsUNWEPWpw9QNphQ5l4m8Qs83p+xsoOsSmr
WO6mjR270QNmsRlJToCoG5E98bWcQvzkzmzypzJj/DdGOWxLe9z3neejWZxu0RLBNjXM+WC2CN4T
I/7ew4EOBTT4OG5uywJZ6+xFF85p37JRiq3T1Vf8EV+HVhnUluAAtMhUhoqzaWsTczrwnXb9uNNT
h3MnKdJw85U1H8YadTtQ8p/KWl6RLwMh57Rpj5guxpdI5vl+ygnYmax+yzbmbJUY70pNsy4ahPOp
dm8RruM8HpPHVpEkU+OfyfQolHatBVrji2duiU+kTQe5msS5JgcinHWH8IJt5hZfpZ9wukJDGGhj
dhXTqoVy1dXtoq/2OiUK07hhMS33eaqhQLJjk3tRfzcoGW+71sHCFHsPuVd9slKzOZacO0hNuoPy
74XKJhO09cqzXi+ck9BEctAe6/TAIqttq1zMD+DOhx021jGcqzvpdf4xMwV3J8uOTq7F6bNK9pkh
Qgld4VEjSaRLte4Qw1GmtZb5W5FpX3NSjG8rfORKQgIbluLitE4U5CwmkirkJtPlT8V9fSoksyM5
VM1N1hVDmNjDHKxpGY9GV+5h7u7aO4q+ZtCnWrydMSyN/G/SARy52vI0WtbrZGi3gsgHx2jPTa+O
+Eu8TTciCrNZ5o2u/xk3G0fP3jpWa727KXObaw3nQVMBWG1lUJn6JTfGA7eSO4u0hbp5srMY84c1
BkWX7ks9wvEzn0f8AdTE1hPaCz5VFeSfxeDezzlnn6E8mujtN6qvOcEL7WFOkyvA8MDTW8KdUFoC
nl9uatv09345DIGV50c4/vecdNL7hnMVxhrj1EVkxjlhPlT09rlKoSdUHDjG6DQIf8FyZpxKP+O+
5ufrgb7aj0n3rc0awTia3V0uqg2l8KfRPhV2IbaicCQUhkx76srxHHU2oyrCITdHa94D77RC0HP0
mdODmYSjyvWNZ0e836h6Ttto58zmQ2IalzLb62V6V/zKQqG7VvX6j6QS94RExFjsSbWCzh8fSsMI
FRU79uivNFutTa6qKBjs5NOIG8lJSRWM6yhUjQuPi3zh3H7VdURdiU44uYEXZVOhyIz88srNB/xd
4zdr8/te2uklI8V8u1ikSXTlc5FHn5gZRVA6+tfU9V4thazdNL9YPFnJSSyRWrfJo+yTE0c3o9an
Wz296zj6U/+uDklpjWQlbOL4mbvl3Dbf1DJ/Tev6vic2IVAtSufeak75agHmYpQecymRni2fC996
lrl5bWoXiZ+Jec1qbMxB4uS2jXGdIwKoFss4GjoX4Frhi9e5ExP93rFb3qapy+YH7YDiZtrulybH
rVnWRSBN5DhVoZ80E+mgZmBGUNpnNG+1vUsXqDpq0J+i0jpVYFs2TiyTQDeTn2VKMI5WLZ9nNL+B
J7O9Z/oPtZD72UCy6yX1RXK7O7Hn7iyzM2/MEkiAo8Wk0XPocyq4ygN+O78uXppO+2osUYaNz3rL
EOBLwdhhnYsq6zn3k++uxnNlv76ZXbIZOI/QJY25ekRcBbQcPfRU1bxrjQqon+6leMQw2h24gj+K
PDsqKauNkyDCVoKvxo1ToOcFQcvlwkFHdvoxSdOHuSO7Z7iydTuE9WysKIqPdTWhfDcoA2UZFv/K
P5WtdslRUy9a8k3TZHNITCfbYpPTuPD1OFW69lhZzkMjTa5xHPXrw+oi3XLr5OHl48GNz1GC9K2O
k10193CzwVRsCEB/8Eh1CGLTfZzpKR+clO4DBHxWyY64CKJrsHzlqOvzKXm2SO3Yy6aId2spZotu
hbSTYrl6yqo3zZyDaDUFjFPqNvx84tZSbz9nEpRPkzPxAFLgnh0PJv7TzVimBO+YC3uRR/jObHOn
LcqIpShaa+bacGcNGGoSPZxkupwjFNhWdxJDRKuEcFBwelyBPdCY5nDsBuukUV6mX5x+a8z+LWo5
LVmRfqtGi2GaPLdTyymuI+STDkmNiSfC1VO4b1XebLWHharuvo5M9K5UNRRgFCJw0jEgHQLFeo1Y
fnQh8xfqPq+GU1I5at/01XGcVZjbc8VRCcus3sh2k9cMI62MnUDLRHRQS/WzMNrplDhOGBNaEsxd
4m6nxPpqZXSBF4PnXESfico2Nq5ip0FQTEZccSVhumbUW2XIGQ4DgWMFaijUzit79xTN3c6Vo38U
arzmqvs+jYKQpQwZ/UTkhVCms2/S7s4iXifWXGMX8eUAqTGf03zU91qdiVCN2rx1fnhtA1hitJJd
l8M3t4ash8iv7WbNTS60FL9oU4udykJK7tnxg9dY3hNBHWFk01ST7etss7aWKXYZPO9y23Vl6A8u
m9s0cZ1pzTTINVzH1JDKfrwmUlLP8FSOA59E4tbjgjpcihRvpaU9dKUe/m+uzmu3cR5c11ckQJ3S
qeVe4vRkciJMyqgXqpCSrn4/zg/stbBOjDjJTBJbIvm9VbKyH0uNdK68jZ1h9x0mgH2jiD8cJ92p
Es+jKv3vukezoGv+rDFPHmSevJbIGCMCGFnMJjYqFOLmpp/GDyPGOGVbh9mfdwtV9Kwgr+kyXBCy
7QIlTnBZn5xpKJRoi9e2lqehKnl3Rt5CJ30LLJjJ1JNn/QGhzPjr1c0uNZpN29H0lPoWWbCytaOJ
RUqETb3uRXDANfMJZnBIBjrc4cenNToTNlEjpCSvo14Ho3YcOR4vSKwJdfBgCMox4LzHojjbpHzE
DTA5mgcGvXasOJ0ipymLF3w7G6dgEkbmfZjlbXbogEjtjISByhBRphcChLw+WjRFRMXS21vJzBGa
YldbLFjp1Bob0vA4+MbYF6wOuT/oX+kZ1d6cHWwknEgVNVyrBVv4qvCwYC8jljHH2IjaeipDKzlm
tl/Dno5dZJoc+PDhv2qR/ht89w18ZDd49kdo44Ch1GNYOYrbR1k387EXsp9U32WidoEPcCf0TLeA
TGvQR+BQO0XA5f6wpmLFmnnTUOvYV5OJtZzNcOV4JFJU8nXUzUNdw9dyeZBSg1NsGV0OjvicM/6S
tO8Pdax2MnXx7MY/xkwrVVei//bsZNsZYxCl9nCsZ2y2ZcIpxwS3KJ2KJtRqQlfSiWSTDqBdt/dD
uiM8qcDFOY2P2pII6y357BhZfWTUS05qLjdd693Q9CGOZnc8KXzCayDsggYxzAhZZlz96ZLZAhCp
rGhtx5ylR5qF8sFYNhi/xFbPIuRS48IcNKF1BvCk7qth1QHzGOHjVNP/PDeP2Fraw0ReYZ2m56Tu
N/4gd/ZUxSwQOKoWaz5WhfEWFm++fKYsgZ+3uA/C0oAs5mppvOZQaXyDS1xHcTc3hFAZ625yDpmD
BzhOundmyjzCfo6yXHYvsnNWmU45rafDZYmNT6e/pd3pfLMMJnHgOu9WOU7WVZaIbltPzR6DT7Pq
0z2YuGQeH14k01jr6f4oGlWxLKitqAsWPNsEP5F2FKo3QjvMY5eDFt4s/gLkLx/NQzWEDJVhvCtN
v2XjRc8QxPR4xj5dRin3VCnsu6Ed3pwu/bY9W0U+FTFcHY5/yCgLw4KYnZ155FVJ74yqf2qI7DFC
9E358kJ80SW0yfUqY2e5WxqiqpNmSrdaExPQu3e9wBjtVPECWueHmBJRLDR++1XPc7oPVsVWxB7K
ErIBVvPKUrJYeyb2j1K6VDJNHPVMcN3aUghnPMiCWmXb0lz6naXGs2//wXZjRrO1YJTjDdqW9XLF
fw0iGRpf2GBWskKQt1RNsKrGUketuh2YJM6vMizZi6V6N7E7xreaMWiUqgAVMEMuFZq7I84yJ6Mr
rgP1DjjaWYgYyiH4Q3Pl5K65Yix9NAqgHk+WG1YXRu+qNiCR4EaLntuck8IqTctpVbrqBSxLr+LO
m3emaYmVWqovI+VHyRqbkQv91tgtkwS62ZVfuFg3r9yKnJNm4HWu34D4gJ3v59XG7S3yCz/pCP1u
eAciac14JAKQ2szNwpXrTQd70RQULs+iMYCD1HBwY5s6RXrB1nYSJ+vFzhnhmAuGIc53jfnXxs0M
JmjF3E75CRiTM1LNBtxaqIXnGjbCAW+dWvWYYFA3tdXsVTEFm7kJ6bJTVgcFpbllEfgXJWgiZUbl
LvcHbMsw7ghw+guwRbMTpv40wj7ZZelydGyuqVm4hHg2rrGx/OCbwYrV2nUuXZkbuzycvqGpq6c5
8dZJyl7VtzlbgMvS1BWe/eqD+io70kM5REkRUwMepMFhttrHUQ58T1keu9B/8gbxxSYCkqDS+STs
5DvU3YuiMv6Q2cYRZSD9VRRB6vaHKB9gyebNDTgXp/Fr3+XfvWF8OLMmHSDGau73p3kS4y7hz+CF
RPXkDt6yTQPkMOxzFKwHjN5tDfDXeLTNET1eR8nMEa7d5jQarsekLraNWcKoudXJWtJosid/gwDk
by2ZEuzkMvlccZqStThr3GeHYnVSHEm6t5ABYSFlQ3/0mUWilitVDc9LrrYpuRdHVrWdkaX/Ep0+
lvLGodeMgUFsWzAe/U9nWDjHE7nVBpplORzlYp7bmjeoxGVI0wJVUOmCKewOE7LkSh/Z+iocyolZ
kXzWvnEjcR4of5LbwDbZ+AwoHGNDR3ZIStlNk7MtvXaIlICy6MLZX1ud+zJMI6fMmhWJrXpQ8aUO
6x86Fgd8vP73DBoRt/kNDHUuy1jctw7djU5q7OolQE+TAzp2lM3RX+md22naml0Snl1Vh2tL8qvX
05sa8NxLzDKRPaIPq7hVImfst6YSm24evmmWe63idl+EefKMY/roXE37MIXfQrb8HfEz0M4ThH+z
jbX1GI/u+xizMre8BqCNx5nr1uP9ymfHpAvPtCOyBO/M6UPg4I98y3BXOozX5EGEpcdvPv2tIYot
agOc0DBBV4ddZs1f7jwwD98a6wP3dbC9OztefKww7YFCzSXKG4SORb7HlZics66iJfF2VO3wR1f+
wIJR9dci1f8Ch0WqMW5Je3p49JxNadQxfIh6Gzrubx9hjKaOMg1Gbg4eo9oagvUyW4A0ASOToFE6
W1gVb1mBa9aWcA1V2kVN1SXrsDc3kw/UGaQkfJDszruaw0qQy+yWBj733l3LPHhqiYtOvZC8OtGN
9NCV5TqLScVVqTDXePMe6VC1z5r9rE3ZL6WuzQ2WmLd4Z/fpR28ZOCazgfNfofQ2z1IKbOLqSdJg
unaBuyLNrGdNRRz5XvvqFKKKQr9iC2iMdiUNoVfFp92FHIpaFhtjRn9RjtOOUXEmYqGSB5lD5qN8
4vr08beGmLJjsCsONN19bff1ZqDcMcKP+wbi6u5skQCOeqLYWAzgUdx8l2DG+x7QeKUZ0FZES2xJ
imBOHVd2BiSeN1x6g6GuwjfI5xSAlxWiZ8YGk8u/tv/SZzpS+tmx4eJhXrG4ScAQ9e5p1nwlDDo4
jfzbX2APvFZTb91WJ7Agjoq0VpeC4XhJYEuh5Q7+YJ9a+gRX5UBcpa1VpJJRnijKI3u5KBK46oBS
RGliMwzIjEqDr7kvDyi5qRjJGYXGnDTNPFl5zrDxbtkohG0M0aCRXpT1PWy0jILKg33q3X+adLFN
WUr+lb+3m/AwTrrbdCmoVb6ee8bZkZl2ZR8rretoVpp/pktIDHpPXUOs2qaHwOnnrSyMYxKTGAQf
tp5LWmIswCzhFFeWg3VBcUJkNhjnZ8FV2SMNECNCDLfZ53jJvCTcdZ7x5vbDFz5hD5AgXKA4jfeE
saQKgtfRiK9BHY9ooMxt1fTNBhkkJyrSTjdySnzc1SN8UYjaAS/ROWW7zYy22TNXnkituANMxFrH
CT/iNV38Nl9nM02YsMk1GJaeqXdlFelsBodp8iDcGG07h8g/OV9s6p5W2qRcUi7ynehiQqvwRnbZ
vzy038Q8g8XZzasfSn2QTWHRx1Ov9WRVa7l4TzrumkikMVNbJohGSA+mMgiUvl1Cozgg3L5MrldH
tm8euekIjlM5twtGoW2S929A0A9OZ18nsPGVqV9jl+7GmMU4Mjt0hHLinFDF4QYYNNwFvYYlbL58
Lz8iCOBWF+KMl4uWqmzejcHwpDh41iW7+KKKcAPw8efvzfA/M/XtgqIiBLJVaPnN/JkQrIfZl3+z
Dn8fqdRqRcugQH00otZz7QeoOx/fX8DcVE8THxUuCQ3LuzdXjEpN8KVqhnEvUYdJhd9SDWvP6t+6
PrY2Zea+t6wiG5tkgnWM2VjG9jpnjE6sh7KkQF4xiOcER0al2nMuTrLyLe6r9hg0/zpm/2iRz2a1
IB3M6xdTUdaeBd7ZtPxnKzTekckdW2WHWNBZmOsegF1NPsfPanqYm/5id6a/L0agOlVOl4pLRkm6
czmdwPGinS8wK/ByRg1weuE+AHJRh5pUGZ5wkoUC1a1je6YcBrt7EYw/w6yRMuTho52DmjlldbBG
VSCzGHZLwh2Ox/cpt7ufIEnwpGNe7YS7S2tAh7435bYquNwa4F70bvub9XiXTJ4PIEkbRmAvq3BZ
HsSsuGrrwt/Y+q9X2MQ7Gc3JKi0slQXnU1It/jTF8KDipln3vFdbI3b3uglKohx+R5tk7TTxzLLj
RsLp3BsVh2hg7p4s81EW5YdXd3tan1/6qiAsjN/NmuLTjHI6CjtevyDj7NGRXPrLSa1Ggn8PbaVe
BZwAUFE1sVFqlkPGgQnJ4ioP1AEfTPbcmObOrGZkkPVD3EM5WZb867cAiU2NQM3D6utlTrepG2te
YfD/stNvBdWxL6A5k8qN0rF9yklVaHNkHhWDQMwEYFiPXSz2OVgvJw2fY98EXRiYZ8WYR/fpDVfM
vovaVuRe4E1BcQI4OJf3S//QTkxAvrh4dXWPDg5Vj82o2s0rZoBdOopdmJrEfw7+fjHhSmYOXHWc
vedtz8QIbhW6JfgbaTOUlB9qKT5Gi/mss5a/nthWcfdFj/e0aq0hX/fFfEYeM62ZOpPIysGzS2N+
wfpqbguIQ6nC8xgPLTs1mlfXqO6KSZycpHnKe/j8ENCBkObi4gGX7F0/O1ZuxrjQOuW2gbXNnRYx
FKGkDr9ao9QQ9QXKHn5eWycnVyW7wgVf83r5qjK/26QG25kZFQsbhIdnXyVKHPv2O3MJnOaEBXfh
vXIqJIFEmDSMzd5hGksAhpYslwIRSVFY5MzEdbWyWGnWmVIoOfpuVyDj3zZx9+C7k7kCkd4ayPB5
ka990wHNjqB2ffOXsmIL1od1jMixl9FXxpE9uFh3mGMsgDQF8t31FFvOBveZBzLSlgG6/uDZzr76
wnqkI3tgaSHKxbWBP5vJ2cEe/6RpTLyHr9+Hmvdasbf3zJNbv87/PlYVLehKOI/tbETE1HUgYzTm
mePLonNkEK/oS4llY4hQ+G2MrbmU2abp63oztozDY3y2qeNWDuxRF7j7MiRBqHXIbpC9WJHu5W8y
SuuWavyonJbUCNiZlRyGz0QjR0IWxuX6LRSQUDcI925h3Mn6/Oyn+shB3GT/GrxNWmavRW7+TYiv
IXXH+tGFCTmv7Yl++eTfYLQL3hcEcW5Ys4ixneYzaWFiat5nK/8xR1QxYqBRXJKSPZbdP7AeX5WP
0syPNyM5Iwr7ONlg2yZApLCENQAL7OfKHOs/o6gfXEttfZVnm1FCH9AQwuGI8CJlvSxBsPalM578
ttx5CkWFlVBQhWiLW4xJ3a5oabY6+8eM54E4l4icjT52e4BT9ymbWX+yJlkrb3wd8/JdFhwf4A2e
24KOcVmjkJ6wwYHHgNhyvEh9QdFW/scRM9GpfvEhJiQlGYgeGMOrGbSQPizea/ICoeA7cmrymmI6
z+r4P4AVGph4DltlEVGYvKdD/cur738a1JtjLuV68JDCjU7+RuLMfD9uEDNPp3ggPSJMRb4m5eut
W0gSB97GM+7TV18jJLAr5yY/ctYtY9TtFvnXZu27VWCaWvLxPlGg9KJYdoVUT5PU1npylCJ9hzug
Nnrex/7BnNrtXN0WMKMgLaQZf+JQwD8i6Dn0gbMzs54VEinZ2p7nP+FinsxSEIa1eJcpq+x1kos/
o2O3hC3NR1JEd9b0HTSud0Jl9CkXd9zVYSPX5kJ3dkXYgFYioH2bc73qqkd7JjpomL9wJDtg6rxx
ClByIspyxa5MignBUVMq3Ui3cbdu/HCIptEoISKnTyuNb4zH/Feb5KgtyCsjYLUt++Yc5TbnK+wu
GyPv1f2sHhqT8HUnFvEKF8aXRUCOWX5m/tRHjk+gYUE2kbL1AH4DL1U1aOxyJAO0YvvZuKyyG4MH
EJedLIL1djhykGFLZzd7vKm519Q3At3fhE57SEL707CG4tibwXJf+7V5r5z0obGs18AM0vNMmN/T
5C3PY+WVUGAELSpTH6u+Mw5WiDch1fmVROYeJBiFTpJD81Sko8kOxHYiy5K8iKfCzHcO+V1/zHR4
IA2EnDISKpylgOnC7RR7qbxbiu6c2ezfygv/BLGfYvhrkeUx1Gw7i5NeJ1OQcUpvJLmjNvgTuC7K
Yk+AkQbeCDOl5C4x6xoIvPKvk+uIVWY9WAbYqJvMCUS77F8b3lhsh/15yec79MrFQ98kWwjrE8kj
7ikNe7L8zJzz6/JmSCAzM50T3nLyh2IfXDaelh/BsXwihyFtirMaUs7rlIWRzeccTS9H1CPEpV6I
a2wyJBiF5z2WUx5GDWLneQTNV3PSHUjTptU9W6oI4MZn81YAVe50ncT8UY7WZbIxLI758tbrUJ4D
qPxIJ/lhyOzPTizrtqO12w+MEwn+N0ytdCIsTH89E5ucQNgWSYIjR0DhztAbLnzkgPVZEudAUkmW
ntziSykWeCnKq8CnwxqcmyuOYmT2Avja9yg/4w0A4WFxijTqrhNH4qMVZMPRa5WKoJ2vWA1umGtG
dKkHxunxF+aspDq+WkaODlwSEGWVZFktxCzV03BB6Y3exSXISYS7Jp0bBPekdk3uvi/Uhbyp4jou
cu9p8TCMLae+wimOZtdtrWG5dkZnnogSHFcCRJ5zZXys2kms4wxevZUbB9gLQMFnkfCq8CmPP6a5
GI7Vvuq6g5klz3IIHx22pFUzhOCr0B7duOzlkqAWmL372qlOrT0cLPRXcz5fA1dt47ifd3jy5CE0
wM2GwnurAP9Xhd+guTNIdpLhjXZg76uCkVzHzHmxbCqItajTf0W7df3xHdiyIig9DE564qimdPVP
h1myNnOMkza6k1tlfbqqB3nfTdLeW0ZGBglq0kxLdCkcrdaVy8SXgtG2hkfVuEaYHHrx17Qsx3Gu
0vsmnQpui9Tfj/NO8Mr+BJ31GHTuKouX/tGC9H0cHYqDA9d2jr9PHfb4aKqQintxY5zsxETs3SS8
1QXu0LaKzXsSWfpLa6Y73bfW/Xh7+O/zjrhvxTifOiLjEG8qD9K5Hc95k++Thea8Sk7pkyfD9Ckc
yO2sfJtATyG8PSeo1FoJu2ruWlJEcWjOIQlaPBWTSZyIAv1jATJsbrWZVTUsLqzbzt3vwyAAiwI3
AfaGCDq340utqRBiiOqvU5ZNaAWd9hENeutqvBJTkJyMOFhesaL9bew6vvt9ViLeU3GVPGgKDYeb
LaaI9ZUN3L3LwEqeA90WrNujv/v9YuaS45V7F7t2iZudOu9p8JfmaXQhLHiStGzNlSzuClo3anyl
j44TW49mW57cxGvuaF4qD3HfTFFa9e6uRp+BWNWb7runqoMN1RnNEoPgZD2n9R9g8GelpViPbRxu
RwPeErY1jUgKlgSGjsDbvy535GrEsnlztqplO536G6f5+1DoGXZTtt4h7+n9uDkyTe125/n28Pv0
96Ea3YspFigvcwQbzOvIr7zwGA54mVe/5jEpDWhoEX+1eib56Y/ve8XDGIcd2cEhcUoa25f9Z7bN
60KvWoue/31qXfJpczkedVpk75nJyTEYFDqNPr2fOTlu+Lv7rU9K9olwwBq9afupa7e4kzg7Xnqr
+xxvz8S8hOvJD1XkLpqpWaSvFbzCSTVBjJw88B/Qa9++8vsg+949leX4hjr320TF9kyDdc6R2nde
ZZnVRCz6w33Z6n7n9+ZLnCxkXQbI7XAXNRTG5f0NtHhtggSNGSa6aJqUnFfdRi9LeKXMM7yCHrhX
9yqsJrxilhs2DEE1WIbpnHB3OSc/7ZzTRMZukDpAyB7AhbDlczanDbG6XXPXj6TGhWN4qrrD0Ceo
M+c03ZIC0j/+PvRFc6ynFozaLIfHqY9x9QTZpooHDw+X4RLlvcMJOH9gEjS2NV7W/z5dcL4TKMY8
w3zorNK+z2bAqJC82UihiF4vIfcU+qwhcqTLBYMRIzIAHV+CRtSRQdLia1ukiBdINGQrjlCPJ2dZ
V8V7GB8DnGQHs5Hla97W3UFhnHk0luyESVADbBsQKmJqD6WvtzL08kdDxGKbjs4ERdhyeoQkZU9A
SoMmlCbKtH+zvDr8B07baQxM2qzYAiyhTrdjwQrz0AJM5OtrIf0fwAp3Hbp9v9JWbaAk4E7jvOU9
AZ6UrjU+ibxqr007bTk/WycDOZBc/X74++AULmb0ucT0kBfhborfjDSwn5jy0xd7CrB5mySyNVa9
rQatNmWAe1nrzjm49TVN9bcr7eQUqGnciH6ojm0zfJkmXE/RczokZsCxz/P4XIX+ePOocJQXxHzZ
XTMfXe3lZ3sadpVw73t21Pti8p0d/1+/d0c9PqEMXBm3Khk3TC6/D8Vcp/99VDf6uzGxHfi9lRN9
JrNPvFnoSllbHysnt45qmIjYqZ3kvgRBhB3/q9HPfJthzVIKrPPkI0vc+Zapdjhi8/3vOmyLoDom
uMZWHXUA2xrz98bIkrukI5Abt2dyj4L/Z0K8cqfTIaSRLSXCXJMV27NCm6HymSdIz4W03BmUXZCP
rlC8Nma8+10c9G1VWDRvItT71kKR45kA7LgzugfhdUWkprA/Ehdwi8TvXu3aQ8QUcqBvmix7j8mB
3cpU6p3hq+xdZMEfj4jxrdfbjG/t3J+Squ1Pzu2jVFLggifgPmHch6tu/wiRDjvk9u42FGgP+5kU
kSKARxwHbaJXdKrH3wdHuG8G6tjT7zN8RNzOSbrOWfr++wZcDMsuML762IFJZde+M9qdHkR/dQmH
uvpk5u7jwv1pZX00quarIg8Z2jrLXoZ0umUgqMfOSKaVzT85GVjw1+QxTpwOAIZ0azqfpgujIErr
20sQ0NdZgYhdutO9W7TLHVXJW4oemw8vnbt1WE7UqeTuv9IOy3WqIBQjb0LdEQ+khE6i8yO8YOml
a2kW0JB22579HSzXuWtNZV7q2wMVgzCbv89dXadbLHrOf0/Daqy38Jo+ogwyUtTSplDahOwr72a6
Eu0jprQcDY6Md4bDdFt3RMj/pnZMODGebITQK0oYoN9upmQ129np91vUKMpz5qNS4XJo/Dew07cm
sPvPJmieG+uUQwJcfGdMnxxXWntHGGVEv5y/chAaEesKqvO7yqGZQE/RbcMWHXObPtpDXe4d5DT7
rAtvcQ0kP4v+XqflfAIo1wOwie7P/32oJ7UlwtDBE5miPxsL67USs7UnUHFaWw1nciu2jE1doSlu
S896LY2AlZZ1s3A4YtVmQWKheISYyHGBwR3WFXBpHwq4ohLqOPPyDec9/2kGprlD/XcJ467dsV67
UWIX47035UdtsiOoQe9L5TWbojHSjWP+MfNuvLsfuDHufPacddB2n/lgGztj6adIBgHJzhrPnOeZ
CwTReBDh9OqEst4XJQZryy5fEISQAn+fG7O7quuZgplpRO3HwLlxamzaBEEm9+NovRq9B747wGDP
YkQi06fySKAj6ylH4kbbP1Q1QulSo3FCDW+eSuiO3nKrO2VM1SpfOJkU9ETaE3o7n6azXZOM2fn3
wTYoXyC8eZezxEDuxP12Vvm7VXbscmjhQG/B/Tk/Wqe6BVg34SqN1N2UWJ8ilqafDmfNbtHZNfcK
NhDPuy6OhH22jVOrzGBF01m86W7qdJtEkoc5qHeOqYm61NPO8fUmR5t8KYTLW8c656DO1aOVv3TF
sNfI4v+UCdnOhinQ4UHzigktos6GeIMFvKW+IDQPzdR6+2Bp+zviR1tonbl4JqEdKK20vLt6tK2V
YUxvNdDIZ+3a/31w+4zRAIJmCVYNjH3WdkEDuEfdFT6X6fQ4Yj9DrI5Wclh0STgKzjyhgmTVV7b9
QoikvsiCQGuz287vnde2721WW6eeaZqw1XZ+n1zzoLCLpqiQFkydgb50uXgbE6ABpoDpwvl2og6h
G1e5LAiKsG438VB6T5M1sUNaRyLYjMeiF68utjEmSPHk+FkFYAMXUVmyvcem96fPwT4zlTwPvj1c
2wEfHFfh0+8DbpUHXRjuibymAH1hgiD7/xwef0+Qv59DMikQHPxIZbUPuDlxI2ZF9VWoYO8XWbEd
Ok0g8sTc6nvZa3pTFocWrzKbSHzOBks429QmdMK/DQCK5eKuMIdPm/YIRNpEFvw+xDM8+xxOkaMc
fZ3mzt/mLkNQOEvvni7tahM29ok44/TUzULtEz/vohpcD36pGvbzbcmyjHq8sP55GBiOqTmc9aiY
Q+DR7tIktS4hGp2Y3JiPfOlJSeZt2cC59Puyr+d1hgD9Q1rWwS+L8KXq8+VQj9ln7TUXKh70rf/D
utqBAXmdAmDkw3yHBzbc0UcC/VXbZCb64xzFQcYOKGRy+D1ZtkY6XXNCD7jZND94BAP00cffE/Iw
3AW6j1eJxUmwQnZ0GEygVnucBwYhTD5z13IEu4UhFVx/ykrdfWWgnO0bs7kMnWwunpRb05Xz8feZ
VYzH0CyLyyyfgGjEfT7a8YMhjKcJ8badhQIOYIFI9HLrvqvSZBMS5r+Wt6e/nwsVW4ZWN1PyfMvb
KltJonQ+8CHjyt/WnuudC6F1/n1ofL85an6DNA0oPx2uRkpiMsJM9zSPg4XqybPQsgbTKWwhYCXZ
WesgHp0DmiGu/Tb+7Uaf6zdeHvjwZv7I8tTjLi3rQ6w0ZKgPmazpZVzzkzxEsIN4zn19JhCbV7K3
b61vCmylRCpE8FdyyciZJzV4SNOLuNVB9zr7U3e4K0yrRqxJVuFg6WDf2X7/1JokO2Nztde3fNnI
aILqnLWUIeK5g5MMzsPiF2IFPJhus37CTFPr6rr0pxjn5KsjsXaXav7oHcxdSUt6depN7oPfhi8Z
tlWSB5YQM/Po371VYYhowqKYc7V4vr6AGd/NQ4ZdffR1uS9i8YMisd6OTmKfMLS9I0RCslGqfIuI
jXFVZbdk3sVczW4sD/2IVbwLSpyslmPT7OTdhWOy/LilB/s9Jdkdr8oAPS7NPRbY+1q4ycWScb1d
YqveNOgytqlfipPEYQJUE9KlcnvxnQG2PqRI5VrASF2Fyh9dPY5/G8onrLloPzxLsZEHgfs4uSWR
I+U8n+sYaCIOPHuXzAhY0qE1dwm5JdtGh+P19yPSedQ1DZdnbGj62NAPsRE+Ud7dbd3rF1ufq+49
zgr3TgIB7j1f/aOuxP0PC/j9vNKmt0tTH8/zXEs4OeRMZgMvzTVE0gcqH1IH/+dLhlbhxiQyBWe7
sI8uQrzfZBTjtsL8fkR8tiJZ3X3t22Q+/c/Dotr//bQvPIbIkfSe/74lQx3VhrJf/cIUv7/a72/q
32iSNEVs8/uFMeMwaFlzftIyPslmUR+WwzpVYLCC7CkyIsuX9BR3w3we/Q6KHzcPCqj5YSnj6aFa
5LqRtHDEg2qzaPnbyEE+JDZfnxyPl9Koot9v9FLtcQWT5+sJuzgGhNBFTnovIerPze0ho6AR4+L/
f16hAAz98mpghv9rBQLvguz6hyEE3ZxU36LMRYG1pMuGOL5v03Kf0wz7rWIb3Wa2PgSu+wedDGZ9
F20KLWsEtbpY4518y+XMKh16xUraWbYFPDgYvvOUTw9ekjyMdqqee2P6yKAohi5GJSi3CRsafRvh
O3S7sUunzdAK9xJS+rMj1CiIXHs9QldHrVsY+6qcrOfZVvjeIJBl5aKMm0p/q9vmzHxzO4rljGVF
vRwszSsfuM2Hridyo5g79skwICj3O2s1JcNnE5f6sc5HL8LbcjDtMthElYGgGuVOho/HGE9mw2kx
DBBDm9kSnx1yxSjy6Ri3q4LkP54hpNpjuH2NBVIT8kO8tc44uGrdHosuuW97rOKtlZJpDu6XynE5
kfIfVma2HSWiSnMihaETab9x2+Aq/YW0m8ZYhWJ5CzzoQOqECpu+AGC2f44Joe2W/4+x80qOnTuz
7FQU/ztUB+bAVJTqITORPsmkvSRfELTwHjgwc+pR9MR64Upt9CuiqiOkG0HRKMkEDj6z99rduJJd
+Fzlmc6ZP5JT1aOhdDqYzuFYs/hvSADhT9JZo4cBZ4nnQbbaMY9bY3w11hlanGZLdYMUPcJbrrHQ
TrJjFsUlIzDMXFFRXns9P0UtU8rcyFu/Mup9EaYfTt9ec1zSWuLdhmb9K8YhfCfa/NJ56uLK2lkr
m5kVjzD8EFp5qBk+ABJAq9QHq2bCsY8sXaHaEsMTsTkYlFpkQAZ11KbNhgrwvDyyPZ1XIQLBpVlf
i3oaHmkcryFkvWV6xkRdDA9WyR6l0WPMPJonuv1I9RGOZ5mgYsKC6p7imSeW1BilNRkREo2FvK/P
zEsa/2rK/LmeXeYSAnVaLaTfxoQu2GF4X9csdgu2N4yTTsyhb8kJQBKju8PRzXmc45KB7ggSn6N7
uTrNVRB1ahPYXb6nixE+MU7ftdzZEinZ2HYmURTFYa4LVtrwrnxHVNc2RxKthd0laJvPso3fNeyN
xJINxV5GkngxRgYIlsd43Tb2x5jEmBVUQzzsNDT4zxJjk8ZbFMA1jU3+SWjhqa9iFP3oIlFDBtga
ImQBecrVOBvu3nV/bDV984BnZGDI7+q9zt2XkSkZXihm781kXzIxxJs0QEaF+ZWnkTVj1qoTWmKb
VylewxB6Bk6Ba8/CBO18/gb6k2itYPBHfabID5txjaAoOCBY8bW6/6p7Ud2xPOUHTtMJ5ceaMsnF
DACBvK7n9rhcQYWWHLW6cQ59hnqzUPLUcPujtg0luIVhyiHquxHe7Z51iV5D0kz1Cc04opDFqfzk
DsbdSFzZborrV1WQTWLqQEesLgC7HSChDPptYbjuDexEdo+9jafL8LZGJT69jpEGq2H6q4GoKz1V
e6z3+XYOU79vdJKzSt3X8ihZu0BFcFvAU+hl+57W4AiRsaN5mQk7IhcpX7yPz6qQ2R6doYfIqCIx
oS8e5CDbQ56EN6mqIaqoiph4ixW5k7IKZJ66qTKLc1E96EZgrrXB3pTB+GJ1/clThAo15UG1OY//
LtfRgCgydhKMqQEagsRD/SXcYYJHoGl34cHqonxHDjSHrhpnYGnRT4Bd6ohkqtj0LYZhdyCoIBLm
IRXIO2jafAZ05jYcOngSHbbezHyMxlljP2pvjbJBQRMZvW+PCvOroMmP5bayvItS2s4eczZ13UCC
zRhcybMIFtePRPbGxoRu9WZyH7WAqvgB0gaOda/F+ec9EyKUr0gLe8D+YK9tr3/zBO1Z650s2+r2
YYsBuGQHzp3NQzzWSKzw7HWVESmnh9EhG5AW6DrcidGh/BgbYqmzMkKhNKHwlp48ucHwjmgmRb1r
3VVmtQ6H0GPX1OFCMNjZ4SoJVkHn3pJbEPtZ3tK5YgvokV9No4FMyqyTfWaQp8IyPFlUXggA8S0n
yAY4xjgxqC7tGGRtzgXh0JNwkxCX401hd+o6eZmAuF6MXm2TiaQ1o39Wnsk8UOO3tSowEXV5E6SD
tdEdOW6NwijgO8U4HpeRvirZDWWtidN7YJNrEyTgSxZ3a44LPB7UE2gr8cr1KJTsMD1GqqrPLO9e
ukmdpiLQtlpXvbvsYmrSIjgNmCukjLg13KbssZsQid9A8/yap8ldGuFD62dXoyb46JbchZxYio1T
9R/BgPI6n4oTW/PdNLQPpktWkhaS0iYJ7ZgIQsyx8KQTk2cYId7Ja/rHNHdeyL4AJaoeq7YmoDiV
KIkyhzVRV92582z4s8Y2ShGtlAWZnyRa4Ke6MjjoNrU24TYkk27NSGifFxAHWBZT003LcoQ2p4yd
225wFO7JWmzddNFRJDZQB0PXrxJ57MrCqDLHA0vTZNwSmoCLwUp2Xqnjg+VYprnXeCrh9AxDmgHC
SI06yE56/DWZKHE0HB2q0Nx73THYwGP7KGfBR/Y15+TdxINunjwoxkhEMPXjy9xOckIIR8FcePQ4
DaLWvGOlSlob+vSyMf3KDn9lERra0H0ipYtMYmZn3CbBeChC3hTKsXZkW1pG2luTUU4mHs5gKzW/
Y8nc6aaKxuCSnCh1bYKzIsTfUG95/N23hLEdYRAjdpE+8DBEYLBaBQMZFgHozWO3rhEERz0ZI/WB
VMqQe1FnME4adq8Nv0pZN79ao3jMeush6jXW2QrALxFQeEbD2yjXZ55k06kvUDDLhB26O3WXwsqr
C/WoxMfotQcNO5WGbRGt7rIs/TCHhJIDwg7gjj6g5C8/KjFXd7WOQa9LFMyPMGYFUDDIzIrcV0t/
bAYdfAXb9Tvy7dbSGD+8WL9Pu+5GyVY/hOb41sA67lPP3DuR/mY/GGDRrs7ooXqwYRnRk/Lk0e9m
5OYbp5Z3Wmqsxnxe4vZAVMRnkpLTYx1yTbVN7JuMzkjkk4ujHnslSS1X2Cz76p3IQu2WhzHuSwkL
IJpXbPRoC6rG3qE6R/l2BelqbJAtc1IEz1U3nKbasY5wout1rref3EpfKn1J3SW1WANwHA4AFGBe
32SIOLHKkT2lem6GFgewwbA3Lxu21qk/e0620dE2byy3F9yFo8S1VrCc8H6MQvuVt3j/G6ud1qMV
LNgn1kHkCKZoH2kyeqPHTtO257gnbq6xe4VZTv0oToNThpapMhUAAcH2fQjRs2tLLk9vHsvO2M2F
eBgkx5QdBO4CA3L8GFM8fn7qNdNt8N6QapsiK0OZbe40hHmePaJIhjCGIo2suLSwTpWVvOsaj0+w
PfNEi2KJl84Ac5FYt0ESPeOITojz4kwTpOVGbbrn6EdIZrMUsjCraRKj17S1cg+cZOkeGWKSg0HT
ZGVhs40nMpNCLTpOHs/VDmPEmub3k6BhpBcNG+bYNd6RC+orVfS3YoocDFiwDm0I4EskSMIuUhNo
g0d1P2TcmXY+kaoZSRd2Qew9eZJ4t8eK4hhRYPSuCJGlEVDPQ5Dti7wcD1mp3ty2WzfQfENWOmva
q5oXguY8yK0D0h+CZUfgeMjEX6v+FaTlYpzkd3bmgImIMk5FC5+oIbBMaog7wabNnMOlucvVHBxU
PD+gf0F0F3sviUuCSUGKThK74GegXpPtS8Zd4r5OdkrLld/bAaGIJCth/kqzQ2Nmt8prfxjuPkWc
npgRg2Bbn5qq1M61DXoiq16BZe+VnPee8uB3yF5f5xWVhxjvVTV3W8JEj1mck4o7xTtY0voWC0CO
fQ+hSIoeyIns9xiV4SYLIgYfitxf8KRVaDZoEpht9CGxgzMi1rBqsMA0GYzjqXzPTAycA3b/AQZK
FUHQfpqR5RcTwsRJO7oEZdWuvrOc0sAnUv6aHP2uxjOi0Faeujl9gb1Hxo/BItOb5oa0FMlbqZd4
5PDOMaWfN8bbDLmPZyGiZDflPYrcS6uK21qzsbLY1RM1zDbQOjZvjsttyzvnF+MT5CwC7W33HZ2A
cW/F6iPUcPAKBxllTNqT5IQ8ZMomu90iRFssNbEhK/POKdxXt81RJra3cU4wbZ13wa7UyJ6FgvJm
j1+CuXKi278SHfur6bkfTUksdRX8Zls9DnW/aGXDR1cfugNuQ5YHA5aw2V5uhdZvFS2qlpsHV0wP
ABRWwG6vAc/adbKoDofOJC8wfCCmL0DOBUhQTxFR06lUHRLFKciTzWAOkgxHaE0O1BMrROfaqGbX
Z9yA84TfAekpnsIEJ0mHcUmFZI2pzvnRZ/c49dlDXxHV57bypkddoDNVxAJNLBySLZ5zyj7bJ/5e
255t0yrhIQcCg+5Qk9T4Hkpfo+yxzpfkd+k0McQS1n4oKx8v+YPm4rDDXsb2HUVfw2yWyk3AJ9CR
MBlk2thljASL2aGdqGHj5kj+MfzmHtQRLcDKOownrCsb3n0CnuHPjH3yrvX1LgiXaDcMaSwWnlgK
+k5OQ6diFNTV/EGH262CYOb7GxKlGfT25L1VwZrYQ6HhvpXx+9DhO0njY9Q2b11Nv+JoLaLULP2E
8OOuKohzVR3deN2Zm3vn9OWr0ePcYot6jd3s3ct0esUOtWw/b+cGkTu7io98rI9hSrawReza2KoL
FAxqZKN+mDXLt7QS7biufoW4UVZTEvzE87gnF1enfuJiwWcMXZxAzurX4FmXwKBgj3SLg3I898oK
t9bQLmfzpxPFvqrOs/YgGkZFhlFQ1CMqH9P7avDOmRkcZwWsU/blYyud57xF7DOPlK7Lq66z7skG
iJAzToo/GY8TJD0ZUJ+08rkaaWtq60nrOzyHJeMSQww73VMkNs5qBzqElREppghglghHQkKN4j6a
iPzm+XCEHO7X1sGjTgp5dzcCEcN+6uZnPW+KreA5iXfPzO8m9nXc+X5Vq3w1LQcIZJiEUsFamY0o
YPehYahw1sO0g8EmMqx1hXzSIpyfjNBWXkceVM2Jfe7BWpoFXENHUKVNNZPJfPGEZVg7L5bWdStK
22bdhRWDZ6e6kkQHtavu36tI+8VUoN4G5SjYuZpftvOIYh/gQM+7hPFC95fTooA9Bjo8bNY93rnF
RlWg0o2sds849RY90deitwkhSmwLU4LG05A4Oops6wBKz5xjZGxG+3nuCd1kl7cl7fvR0fNzFgW3
Yc3zyBEfZvTjhG2y6RuG51Ee3aSsgYGQvLC9HtZ5cjMY/RmOxZMptNU8jPbacLidMBwt8xnvk4jL
dJU0+N0a3MVwaw0WlC70OXZyjm5z2evxHZnBB2YLw86dxIdld48jbgeCTLWEmbFmlfdRCDsljSJU
uwWEDdHkHy755vuhkAYnof6hxaxmUjbOGznxm3qD9cUYploFJi6iICHsMqdxdNjTcCl5/BnKgecN
FWih3UcFD0E0OqVv0g6sdH0G5R1jRlTrvNNiNMLBiyFwKIQNhpnKkX6A3PqWuvGYFeqiamuv5aRe
ZN7BdZidV8Nr3ohbA5nkBrnkDTiLq9lPGyZLj+TTQ3uGI0K7XPiVVFgdbY3aUIcDSColZx/okHVr
s6S0C6RanWlsvwxYjL5rQoWpM5TL5NmTJqgT+ov8xNGbm9gGKeYQpTtlVO/UkBNe5spb69Pbgpgx
bWbT9oiSkeLxcQ6LL4wqDEcThfks0ylw2O93ALosWF8UY9m3nOW7nnWPNHWwGIaE0CvjHDQtBmMN
J49N84dXt4EQwlWvMaZd5Tm3mQC3NLWBvMloikr2FwDWKt3kr+9ozMycHe48D2/HNRPaz1zcpxAs
d4OFuNgdYuapHV1epSV3CRKCye0YEthqVUviLNvCvDpV8cmyoNpIFT2EyBdDwOQcQrHfzVG4Ij7W
PLRwVpLW+dX06VuFfm9iobnJHeOiTyybe1Q2wyXGsjsMgITgK3l+U4K+cZEpCYKpdzF2bBBzECGn
KqDiiR5bT1prUXAjlsqhmrHvDUNGftNDaYjc+DkOivTUlbLaejF8UDE4TBPr29gL1MoM88lPZy7I
jDiPIcDRMQEgKWrtkw1oxY/fa5HcF14XXWqZ85YEPI/jYNhA02NjM2UkSQf+OHPPUTAcZi9kn6S5
7AzT/pfIy/CMmgqEFdULpEF94f3I0bBWNavyxtGuNsqDIzLrBU3Zcor3sbc2veeYiZQPzoT43IXX
U3uvUYPslsaBUfYov1HxzyuHp+uGu32LwmgtZlFttaoij3Nm2Dl7GMsV2ySAEzpf2njvlkAdEZdX
2Os1ZnEU08BtIVpi3/M54+HlIDrNgjyGg8azHh/W3tDVvsaFtE6dAJO1OM+ucV8ATViFtreL0FTw
sp0BTZGpljiCVQGdAYIERTNiH44+27Uush1+5SaFfJ+jeccMgik7ZRYwxYy2SPn8QvQEFqZuTnSj
xTEvp0cGfxUzUeMMeve1KibW282h0id1LRvtOOiXmnsna1257mYB2265XdveG4+iJ5JY73ne9NFz
KI6B1T0NI1d/k9XL1XsTGfmzjMCkdS1BuYkUsCvT2L3g8VErHWeST/H1XHaDgEM7baU9v4SWwWTB
Draql/eOHqLtI/1CESW5cYU6zpo4aW5zU2hKrjzB/jiZaLkEU+p4wJIxUWJPWJsJ6ImuuS0+AkVP
zXF15BZAC2qRxt6X94YwynOuwj29eU5gs3ur18m7NGs2Y1q3YHHusCeQTJoy+gklSfBx53deKLhY
nU3JQu4G/nGEuVn7aMhB5G7zESN5PHDj1djogLFgmcrpaXDc7oAfIUCltk6gwWxagyKvz0IOajux
NrKXFxt3AXDNkjmy/dg8aUmx+HncEXh1fhY9SiCtV1xq4eg3nmS7O4I8Dx3AJ3ma7ZOs2y7/bdr0
Jqld45Ji0t/MZEFyqdb4NjPjDnGYi9B9fCMmQbJ/3IIA84vIGiklubcNyaJyZGjJyITzNJWZP3QN
IxcNclfd0pwE6ZbebYee9ipn7adISr80QHrysEnw3znLEiE65e5rV2jxoWlBfoHyWRlaCB3UQWFv
Rt4FNXzEYpl3mpHo1rDxSQi7wPKZC/5yrijuZkuRQe6S590X+LmriGGEE9Y03T16dgwV5laRrxTM
3c2ET0oWogIt1v4qYcv7QbxIi7Rj1zknYxz9sOGXFAILQqJr87FuTfSlxs51iP50XdrFOqbESnjW
v1vSvB3DniZX3YGjbg6R6Z6IBEYPlYbzVmExX2ndcPXGOPPn1trjRepvYi6tpGayrjpI3qGIDrql
/0wz8hpdqvWoiY6nanUORceQyIYm7DFpMMioK8Mvu7UDGHggUyzu903ZNR/IQRjOJSyw5pNlufLY
Y6Umsfiqe+avBShNwJOl89QxLWdcdzcREVNryT+7udP3qk2fSa8UL1SAIR6M4NrYRn9DGz+cC4/K
PGvSZ5a64pK6o3v0FoCQNTyYsnrPB+yfY/MFqUYiDWhvYQiz7RBgL+MwCs9W/2Jkuna2ovoCMNre
JW3EVqGqOLyNlFBvjmBvwoXhzFjG0hjpTAJ3fXopFcubqCWeKUHZu9ErtuyFWV6Ke9F16aFI1aZj
p0NnC3YI1ey8Gyej9AVBXZwr6ygkeKcdgTJA8TyVWfNtFqrAVjJEC0sJxyREP98V3mMM66Stc55B
ltbshYtzAlWJ7w1UdsqyHqrY2sWW423rMd55jB2rqZS3GaSOB+4twLHtS6OhZM4YmOq+gVLSK79H
jn1DMLqQOvGg/UB/0Gs9wshi5HwNWCPXoWQTCmoA5O5H2tfPlfIupvpwKkFOtjiGU52/2KDbaMcG
+lerVOy56/ndDJksWPEWpNK0NjpF9PagjqRSF6dUPkednRxlWNrrGuzKusNfNiZMRMC7ZjhEAXlM
MKImrDEdoya30v24bfxx4hgRU+hs9Ci6k0nyAIbc3jU2Qs8RQ0TWMdB0QrzVddP8soc22vDnpO5M
q5NWL9rW6tQmkfUwhHARFmeNJRKfkLMfjVrOpqnzjfncsh3alYZzWzbezRAyENbVZJ5iZc0HgCbM
h0HbQF0IQZV1zePYWdSfXZrshltvNouDKsvXIRO+rg/GDRZmYyN+oy4ltZ0Cz4JRacNxBQoWT9Ou
anGWhHl9Tb2+fIZS+RZudBNwJm0QAliGzGE182TonyLHw2bIFUWf/WGHcKe6pble0mQJ4MWAZUQX
HcD5unOGtXEkD4vmYgIRZmPi6Njxo8KLb2NJ4SAbPVzz8P5ObectqJNrqpfFdmIZAUe1ftSZvCFy
yNZwDw6hYMdGDUDbYxrgXTxfo2JnLjMeWZDYzaMTLFCBCZsCBADoMi2S/GkjSXjGtQ7YQjPS7Wg1
j3b27daDdctcrUdmGc8Zz0EEgJdBuFeEs2dpxvW2Lb4q4clt2y9SGo6SnDIPIx+nmSxLtilZxRw4
uCZD9zaG+lMhbUaQtL5Z6pw1/GghQNO6ZV86hoyqqYdARLKj4GzcyPYNyQoOcdT4m2FQXz0wH9/I
s2eEtiPYH24vQ6VPMylQUPLWQYbLc6yyfV0OCi8rFXM4Zfuuz24T2xV+Uy1SK2QlIJ77lAPFbPkL
xehWqI6rrSiSwwBeKpdtgDvGfqyGfsN+/41G5DPsKWHn1u62wph2TVuDvhnhTZjsLZxO3oxtDE5i
/GUt+sa29j4Du/y2FrGFY0GvbZiBiEYoRjuwKah/fsq5eVBzgTGd8UqVwZ+GhxNDCPxBp49VsHfn
lc7T0RHatmTjaFvWlci0UtTxTlqU6G71lqOtWkNyqrhpprx6Ryf/iWR120ygSAW/rGh0d0UUOhpJ
zX0cLf01V9qXXlvH2JPdRY27ogrvHWfc89W3Gl3HpggSGGhGPProdC8V/HeuGqnBjWBxEeraI8gZ
bz1r49ZtMKkMiiy3Smyx6JzRoGB0ZsGFxj1nFAaRWaFEMLviJx+WsU+HVMA1fwJlfinx1MCbUyw/
tnYD2jtqPWtDSnx5aDT9y0sR0AoXbX5tzuMmm8VwSBADeN9Jfo8v4S01s5bxzqkcWNK62ZTsa4yC
TJFAgY00BxY13ijsC+Bbhdi1buYjJAvBmoccjiJ9CTKbURNH9gpAzs+oIeE18yFdI2l/dGLxYrF6
QfBg3dpZwsObLXkSgTLFlhKRHzGNO5AwqzJco5+5JWF9XVc/pbOHix1v9Sb9JK+RlXLdI6WYncb3
OlmzAKTBdqHoMxyP1lNrAkVP6YF7QCGabaGvKKYnkYqTQsM8M5jfRR6WNAMoS4i8G1Fd/MXS64Q9
FIu8JrT1oLmfNflUADTxmYUd/wulJtiXBwLHsSFBH2r6ZaRrOdskH6hPo1+N7d4TD7GdJzc6GF11
W6AwUXzd2gnYkoYAC+yy5g5Mojee+yMX4Yw8hB4dGuDAYZAARnO9ZyDC7TmIOMH1Rg+2gWdd9Zoi
w2jUyfAIYXDj+nbGKrKNB4RwHtZ6W6s2QkUcvyTSmJnzLuQdqtZj7oy/phg5X4n1YhWzWmFvXjcg
stF+7CKn3oRhAnTQhkqBnBoYZQrpb1mE9c7ijSMt0XCTE5bjrkh+OE4V62BfdlwDST+Yu8jCalrE
wLXajMbexP3cR/NGDpCrAxohaPyLDk59tIBrCxwyPMaDt7TAY+GgETaIQjqqcEP77/ldx0u0FVaY
wPzJREgWQD09az1/xBrpOIChJ08f8beWTcEOqOQHutO+G9Krk1E2KhQn4zAhSQxZ2qLo3oTYUs7T
mO2dfl/pXspuwFy1VQpeKe2FT6cXIofQX9GQYiGMu26TZiQmRUTxnMrAutooheIBV1Bnml9BxYQL
P+/F1ANtP8z4z0wnFxtnKoY7xlhdU55cNIR2Ynyl7HH7MNwztRlXDhPIw2RCLmS/c/RCXa5NJ5L0
BSW/k/4QJNlNX6GYrXjthT4hJurNN9Oq76Z+MPwCT+l1JvYPZsYhKsz5mM1S+NYEdQ73daeLxyoI
e8r1aNhOY/1eh22+j5EX2jXXOWX1hxmQUyAWrX5b3LKyrY9zXL571VThTi92buR9Y5t/mcGdJon5
OQlz2jsTLCWd62BQqcsKYN7o9nTXGAp0GCOCspbpqZX5IbhpRebeGcN8GhoZXiTWLh+ja7Zpqqw/
VZW8hw/d3lsL5GdySEmXs2JMPthLy4y4gKLzXEoP1o9uWVtXLwxf6KI4NSVZaxrGwaLgJMF7kO9K
acndSJlS5dp6DtGwzODgtlW0eOUpnnZjjePbc4d5M7RKbipD8+in25M0CmencDH7Gpf7ytSWisk6
Lkg7ch2MEyBfYBOYHdddjCa/E9UOqL63Qnhc3AwtPsD2yN/NW2uaweeZha0p6pDYm2qf5/KBU58N
PDsOaTXiUKBeXrm2Dj0PnFcasKcqi/hYm7RgAsHXyoIB2kfGW8OL9JVgiKvpsX7SNXRWxpzKmwot
cxBXajNTN/Ke3ERpG5zsOH1O2vGY5CkDpxwkLGAHojXix8xlcTgm+Qcks+2o1C6d8vsYybobaXsv
YxbRy7G8dWvoSl60HmxubRhTOKm9YdoCWQMLPDLDLiz4Lvb402bWJWngbCtkg01QxLsgyO6GEoSd
4D7Y6LH7rYfVebAiEyZ1dpBm+V6CB1+7TKpx57H8dlA/GJ3+6QTGADIrZRzSbWO9cpCGK8Mfewd8
YxX+uGnxkM1syZplqW5S6sjRe/ai+COQROGYOuo6b+SuKERCvk8fo3ThvCG+AWBZwrsJcZ2dOEdj
qukYKOlVNPQ1GAn3BBYAm1KJ5KAQl9bkaKPYBunSCIbSNqFOODDPQzg9DFaMSyh690I0u3Oaw9SM
/IjApJ1DAU9Kmr0JUN12to4Yf3Lt45DiGm/18SLK+gQpEXUO+tSelfF/HQJm/UuwGxGNjuPa5hJE
SAjYn9LPmcoo7feivKCaevS4jifLm98nlNYrbPGnkqSjG5HY3oldVePrs/1OmaD2Ezf/HW3IQ1fp
5UunoVRKDZel9CKzIvnmZMGX4WmCGUXrGN9rleAujx9ko4l7sLQ2Z3JTXkxhAaQiSgSzf4GMNGds
PKXWtQiZ1xYlxCDoLc8yMUm2H5FmVwgYV1Ex3mpWX6xLodd7NlrtbeX4f8+GjTtMUaFBOPbKmtK7
IUARV3uTcwnwRv43CfXmv4TxOYKa1wHxbRqWbf45INrkwkaNo6Gds2p7CdZx/KDsvWPrsqwH9QPu
X0DMmZvNVLVIHirT2xZIaSkwp2OTgigxWeihhQu3qRbRiRHqtzbqeN80KYEZIUQjEVuHpCKcIxkZ
mpotQrV1X1bVpgaYdCf7GsO0Pu683LJOZpkRAjw47FXz0Ht0J22Dpte9q/ux3roAsv+b/DXd+5fI
b4cBihCmYSxBlrb1p6sHzSKIFhOpLmleOGpKW7+WQXRKOi36JVl7My8M2evl7OQrLDMvTRZ9D+2I
OCimXRdZXDO6KmiTNMDIPmrqibOpmG5S0C24gEJcVb1Em8rs8HeE9AxfDKXqMSJyZo9Rvr2LbP4x
WvBvVgliJCXd5kxl8W42xUfbDC9AmRcwYGtsxmao8e6yyemN5GnwdDR9HTlueWdvPNH2u3kq9cdO
0+3tIk/0QzTsK8vk4WpWRvmQJeEDXTvNH0OesxkJgFIcfavYqcIjbKuMHgYYvwZR8cYeVk5NSIe+
fGM/wDKrkkwcEP0vCTaYeKq0hXkHnibvgBxNQSdumSfPh1FJipGyGNY1ffISzazYPkAOnPuQGXVF
8Ze7xgfcX+9WInP1yES4BNF0zAl/2Nc62c3SHD2UwOFbaUU/hlLudnShZbUZIrtwIbwXBvnlvwNZ
s9RKIS4rUC+apmO70/WbRlCLNRCa4KssfqX975zJ2gSQOjlEEAR9HwP8d69jAMwH5EF5E0kWOMBc
PyYiwaatvTDoIxg4+A308+9/xsLWz7kn7qfMiV55cSDKe05Vc3gK2sreDBksoN8B63WpglPZvRPJ
c2OggNoT+hXvWON478BWKckn5KpVgxxhbrdGxc3ph44hPnrQJWurdi4mMa03bIHQwxvtLRtydzNE
8oicTp70akaRbbfFNVIGGp/e+nDKwaGwZxczLQs9xupf5jTqu06JcaOgk93NzSfE1DPXZ05oQTFf
DCOsfK9GLABOENRbWUd3uRK/4jJOYbuAN4oW0UKzlM7s96BbQsq8uDa6NzGywGzN5jGd6wU6WbXM
IaGPgw2pXwVHSJqMN/XihZ4npNCpRogiI5eVEQnjyW5hzk9orjdzBHNRmnN7gGhWXFsFNLrCUbxp
nETQ5CqJch/DYGANrFbCIcUPUKfb30+Of/sc/z38Lq9/j6lt//M/+PizrKaGOqn704f/+Vjm/Oc/
lu/5P1/zz9/xn5f4swEv+NP9l1+1+y5v3vPv9s9f9E8/mf/3f7y6zXv3/k8fLCkV3XTXfzfT/Xfb
Z93vV8HvsXzl/+8n//L9+6c8TtX33/74LPuiW35aGJfFH//41OHrb3/oJo/Qf/t/f/4/Prn8An/7
4/w//8fHe1H+y3d8v7fd3/4w7b8SNfzHX4bv3x/Jv+rClK6wHCawptQ5PnkwdRFfaP3V9gxdCl2X
nr2QAv/4S1v2vz9l/lVgEDVBJhiONOFQ/fG/X80/vWv/9138S9HnV+JZu5aXrxtLduvf397l93EM
KUixlYbg+KbFNMSfMjQ5QNFlImzA+op1yjaccqMic0C1iF77hyw3a5dSmfCsgv8iVcPQx+zGczg4
N+gt9wVUpbWihtkoQgMoVPBVe2UPbj2Jx0/DLCdfT9g4ijIANdKy+ddDh6iy6sNJR7mWM/vbYZo/
9Z7zmfmmRhq0BUSFLvaCD5AdgmMzMYpLbZOicYbcYtrv0wxGKqyA3GjPcV6fpQpx7Nv7Cs54Ojk+
c6I9L/KUK+tol9k+BwNEtr3ELlcGV5yrMCx0kiDKzp5eJbKh157EDlCHhBflA4u7NkM02rScNtjq
vgQ5ULdOVqUjsF20bF0on1RfL1mhE4nzNtQgoFuxlh87jlfgVWH6apg1AwO90tWD5mU8il1H3zgG
u/4Z1v+htut4pc9M4CkxmJwkyz4nMuXKkvbTQLEK1SC4y5PZOzteE+5VlQScFDqkIgPL3lqbODPt
Gq1raGqvZlkfmEv/L+rOY8txJFnTLzToAy22BEiQwdAiIyI3OCmhtSSe/n6IrOkmEbxEV81qthV1
0ugOF+Zmv7iGLoBccRB1jorw48bP46kVh45dbKbvnIjRVV2WU5YtPwlIK7m8Dn5DOB52rc8JL6CQ
joFNefgxxuoV8nUP/KncUC9Ib4w+U+yiwr4xjviVhWhw7NGCZJkceNgZDUU0CbdVtqfvv8lli+hb
3SGaFmia66fR9wjzDltsxHrfCF5x31FgQz8Qj6ewnHwbxarZ1j21QfaCd6uF9MJDVXg2I3KHpvB5
yEwKkXVAj03KaEJaKHyvqqqL15oXdk9RwvyZxgSqHzNlJ6tT8XYsK6CrvIiaQ5Gu83KyMqFAseKK
fCmFHnunOsN2jhaKzcs7vYoOZbuuwiZeU3hSblpAh5Cw+WLycKivW8nr3n1dfrUQh6YZH6ovXtlX
t4imGw91ao5r5aBC8vQw6PuVh2ChTAmTDRp1t1IBoEUezHdBQbpDCzCpnn5gSpjtNDdiF39Hz1Dc
m3hzOIrCOutGbIhl3osrL2l/wkWlVljiKJHWGuitZJI8VuipFAqqFlpTKze+VCk2nIjeyaPxu0SB
EoHjKHCbQvF2RhJlXyTQbQiFpN/RgcMngYSerrgHwkrE95ROz36sgY3Hnf8Y9qFyF4Rm6voSnpIC
et1f/Z6lJ44BSOCBGUqNiE9nwbqMUvkl0spvGO38KnIcZYGUjK4K6Zw+EgavWWSoOB6J7TeV5/pe
aGJ5I0+53Yg0FLgvLms47gAuVSo8KhJV9CTSWrgLG0Csfjc1aMu9lRq/vNa89tSC7q+cPKqk0PSR
N1mk7y2LPgTeYFKNwqcHod5OQwh86Od5dLhNYPt9sR104xqxRgkuJRoSWLDmIClIAqllYorpybdq
SH0LNb/f3PcRUoJleif7kJkHnUJTF8UKFUNPxFKU7YodL2Z2E3Dfb8n/w8yXNklLAwOlMS71AjnU
0B8jO+x0HpRApxwa4uYG1yuTEzIbbZlxo/B0oE5jqKpTtDR2cHHYFqB9Ke+jTp14SN4ESBUdPB4J
PYVgo4KBWBvDvTw577TsJXpI5e/E9O6pBn4XSg0TglK4LmRaayXV97E07oG7UjRMH3yT7mKqBCjn
kMuQh5Jaks5i0Ua1TsjUH2qRUimtaum2NFFZs2TMzEy9HFzRV550g9QppYXYVdqE4S/ehcR7lXIk
4sXwHUVtEHicqbXQXWfJ4WnE9grBQ6C0sSdcp5520xTeo5cGkwArpjr+YN6oagNZD+0wMfhSawdE
MMPDY1qC0Oa596xOgKDUABosV9UDKfcvVBnf40ONoAJy4EMa7/wcP6dKQs8I6UuvCXeggb7WiLGi
5We++IBxVipyM706vkQJ6WHs5498lA5yCuW80FN8dHwVg0qIpG4kGeEyOboWBvAO3SDUDuBbEOyp
8JAcQPVBQQH7G4b7MUqeMZDC3qPpnkZc9abPsuXVcxcy272Zb/tIuE886qZycZXKww+z1d4bDSQ/
7pfTJbFVaiSz4ky/9Xz/Fn+26wTXPi1iDsUkevSE/CuU/smyJAOuhL5ninM5tdyc5FXO6mujru7p
pJoOmhX3QAzWYwdJI8IRq4j7r6gs/Eas8EmVg2/F2FMbUnQKzLUHQJbLl6bqtV8a4r5FWvXeqHvt
UQ0AE0aC71SY5eZWt5bNZDc9HDS2C1BKSbSNwOrp8/Nay6ZHrtlEj+wKEuoY7tCwVwC+x+Z4VQ3e
z76w8B3IEnSyAhX+T4GdQdJNCEGrwebNR6w6oarCw1Ryelqb1LhaEgoBlaoigv+l5c9Y9HBvlOX3
Vi33sOC/gymFYGuCQYdZqMvOWHjckyFK4DL4WQX4J0YuYJuHN+a/WEch81mg/Iz7SvJcIGIfG41T
5gd3opD2WrdD0+1FE9laSf0YSNgydFK41RTzybQUmo7GdUxB0p9YtXg/NzBrrGpYI3K29cHMxIl4
BxdLABRa39RxcRdlpQkvDiKoJm9j369g5Mru4HPIFgF2JZLkJlb8ok3mp9B+nrwgcUUpeRkHlAKN
ngZyHRnY1VDM7UzTVYrwp5dYt3HiOXJX3Q85qvNpcCOUvkRm1oybJjJuBOGAN3PSulrdxHCQ634X
qPkuNrX3Sce/HRFR7SPpvWiAv3lI4Yhm+YCVydpXR7cWeniswmOhoKiBwRF8HbR2dVpItaKikoV8
cjCRZvCCBpnmlF12IxbijaUcXKtrXi0AU6BTYJ8JFtTVdvw1or9Dm7N4AZMErUnU4cDySF2VBxPa
OlxQgBCoW3OTybSZGxMBA48qQBvcN53absjEvxha9uRr1dYiBStz4TVq8TjAJXSFOk65FQfjQVLo
tIhddSWF0IZB3yHrAQpWcCRN2BoxWLIuvA0ggq3Vg/DAAW5b2pumIEcH8l8FUJvE8hUiA4BUXj3B
tEV6Zq3eAlzXnzQwQrYu5neC+eqnlClNFbYU3tabQ32XA5FIrMxB+RmUE71zK91YIr4HzFGsfkFx
Ye0f9A2kYD/uH0NVctQaIFVQg0CUQeE9oZ3kqE3xxA/e1v7jAVfWJI9v5fbVs6bKmnQfVyKANegd
gNvu1QoQB6RenffbAetaQXz3u1+8XLkUsHsQAifOUp7PhfYVCJYblPQ3uy+iUcHA92xwX3aBE89I
4lL0X/TosQfRGKDGpUEvPBQdykrksQYeB3g9a+I3GnI0jth7QQC8kn4sVjJq9w4h8EqqUN+wSI49
8B0RkCSEA7HYyHAc6fzvyLptAvRFg2o35L+ayZQ+wQIG1ZqhBVtPTt6mMeq1nSPhy6aJwMAH8kUO
fjHw9kavPDNlWfwoJa/mQb61tP4dXzlkOR8PkKYwI7J7TVrXso40SI2IEKArtoBmCltPyR6H0HLV
YEAPhMI5Z4sP+KORIT8PuqPSeYw7mI0oKsYAdXQWVo9Edk+t2kNk1ICJmiS/Ag5in5tXiN9UCWQQ
nA1MsMefoN92qvYr5wsqkCxjqIeSL8Om81bk0A8l5/FBlfGVQEyzCMor1SSDEpJn4xD9lOm7aDpY
BHpm93BgBWzaKfc0efySIeyUKQr6P2hO+rkLlgwhUzrHAnywLnj14ujrhOpIRfVZ8vvbwr+bkNvK
JAYKGNqifhSZL2NMVy2EYMt/7qrwuVPTHRktQLyGUgZy+rC+EIpEVd6fxP6Nb2NkbWp6z13ZuKhU
v41Gc2UeoolYt8Osdku+Y/e4ZgXhyG1s7Gs+lh4HbwFAYk+ynts6WA1KVnM6wWlDuwojvNx/6cMK
0anm3gfVazcNNcpaQQePP71KmPiin7PVaipGh3FTI2dSFsEm4lahl/ZbjMJvfs68RZAPTP16RBqx
T+JmMkr4QkUIzRRtInGoxoR6NW988bCRBSo1hrIf8BMMi/JNHQ1X0lLzqukmGwasn8XmRg5GkOAI
A3VGwXWhtHYzRO8jcvk4t9212dDZeHPj45fRJKe3upJRGnGwC7mqKmvXtNFPMTNjR8b6mmrtDQ0I
u465fWqsR71qn1ovIt6aMs4AiNHvfaiBjDP54RUJz05Qx7HxBf3g6+RDAkz2XRzHkPLyt3lq7LF0
4q0GGrO/bqnXrpIyxQINWsLB3x+iKLWRztwLA4KglJXaAc9g+mDgOa1kOlqx+6vKvYFT91QHGmCu
Br13IyrkKOVLn9aOUWO/UO0DgJRmF7qtbqIok30FCL3KY5LtzNgaGOaBtFEU3Iuj8hW5imsF+ZQV
2rtkJ+J7afBoj0oqkiNO6GoWbA+Z/HMMDTuXZUTWJXwA8CDRTewXENQgNzRJ9xN+LqLBjlz+GsXD
dNzhhfzgdVQtuwcRPg2bzzWi/kqk46OAqx+TAnKegK70bqhhConVXs0B/GMolNXejerzXs3bGh4m
JAr9KUt1fa036OrpEmoOHXLzIkCgurPwWVfdKoDQ2RoclCBS9Cu0iskL9Po2zy0n7bI9WmNkfAdA
pFB3EbBn9eTmTcFrkitXvhISYWPIXw9i6woJEMXoV8xDl1aDAaqn6fBkbcB/8ZQJADGOCKOR9KxN
jTwHPmDs3dA620jaW5b1SJoZIfzdADhtdxCfupiqogQWukAqVwc1AfMcWRkdl1Tea26u/jjQO8Wa
Q9MsB8UBcN+hGysmuDUIeGG76y15FXiY6tRIonR7s4zRBDq8IK950yi9bEtG/BwW+DDA/UUNHNqG
0+c4uSEyCnA7AfSTy9STQ8B1Tuq3b3XMA6UyDq9ABqo73e+QUICY6eAR/Lsa0ODVKaLk429f7Ld9
P2y10vgmKcVXL8AzIUYlJDbKYd0XjYefYVg8tyK3/6Q0eSXpONMWzAHnRYWlXBy94GDGi0aK0zUa
gvANqLKnNOhdnWPZrtJqO0rQ+1SL5RGmqD43ZbkFgf/cowy5CRUO17EqzFfPTKqdMegvMbxfKu76
Q5aA4yBhuikG8bcqctBbSniFSPubWinQ6NHyzg3kc70asibP3mI1eAE983rwsBSpja1Zcw2CsHxp
Whq0QYN7g+jltG5a8HNw91ncKb5uVauGdN2Vn1VMFm1BR6c044u3R9XBv+pxp/W3T9U3am60USzd
kFXFMKYe049v2AX6U7Xu/+Di66PjLGBkuvbczMndlozqpndk57CVRfsfRFNVeFaUMYGrqtQij6NV
WMdA7MMOM9iRaDr+Vbal9rSKHQQVF1qL5pmBMSQVZgPDQ/LpNFRHq183ylamopiu+6Gwu9XroD5X
xUvt+87lcX0uYWricaxZH4oHA059CbH6HrVj8Qaw4cJoZGVhOLPvlMhAdzDN4UjWVu26X9er9gH8
2Dpe+2tUcTdgi2zpAekzB8zyl2iPP9Iea7PL45TkhV8xTfrRagGkaZhRzq84uNnO2IRXgOXW5TW4
LRs/3KVo05hOK8OaaBrIt8oSYC5pvjbhmcieeiCaeCXbtZ0zYFJQx3NCO9/JDigGO/kK13kh7qwn
TUGasBYbAjV8XcMu9XSQtSFizcuyQpYHwUGI0wnmgV781qS3uvhLRUAwMIf/x5jTxB9PrJcVSLwY
iOXsQES6zVZzpXXl1tuFDzit+vmUgrECtM3RK+vmrNhuSPTw9IG8W7rDCMomiwcYCAt5NdjDb32D
jo0DLPf5ctSzQS3N5FuKiqVOHYjjweFKobaBZ+JRNUgrL30MBlrEwtLQlPnQdNUEw0UEBZkmUZ5t
wljOmwKZG91unH4N/cnJX4Q1zb0NTSwX0f+lZSJ92vUEVGRLpxUi0SiZr5N0ECJZNID191fw5R0Q
znZ+Y9yCgbxS1vFd5i5GPDdERVFEOjLon0IEOJ3IhkqzqU4REefg69V2gdiv3aymbc+ny1aRe/nL
SZ+2oE4PSAPaaJrg6s2pD3T86fom1aquBH1Yr6WNclfsqADakJhdsJ1OY7ds/djxF7e+/On0nuKa
7ERdNyXLVGd7UIJRj8iPrPAxBcSwKr96OMSv+SBcffhO3AlPuM9wba+b7yOnnhLD6QZhSEdTMhwK
+pva4snY4j+Ykp48Tb81WBsLx/7n43D2K2e7Fj5tjOY9ZSvzBVeDXUZRbtWs0muEpzfBut5f/hif
ziWiyUgmcacZMitg9vUPAeW0qtapM1wpG6Sl3WJtXDWusbsc5uw3P4pjiaff3DMjGfwGZk4Hu3Pa
b7SFH4xHcOA7czV+6VyQ2VzWsNqX4n7eT4yPE9fSWWiaok+r/+gMVCp8cXkCqDb1YesHZBuYFyvo
Wr+Db73j2xF4qNXiJ/x0Nk2TygJTFZP1Zpmzs8mEe2kWfaDagGTWGACvqX1Y9mBLtm+XOzJ2x3Lw
e708xedGaoiKyYlIJqTOW56jAfa373X0ILzsBp8LLc7vL0eQzo3LkFQyUl2TTU2aTaaFetBAd5EQ
ru6K6xbrpVuoOPe1I7jpBo6M/mo52sKGOLdCDQlAkszdwpEx27ViLo8SDWgNu0pShKDdeC0F9rpb
IURlZ8Z9KNbrjMLbwlg/H4tT+iWJuqmTVMofILOjhcOTojTCjLECCNZX1mbcwr29NtaGy7l1V7j/
aNEcBdTmOwR6fOb7IziHjfFm4dr2298mbMjQlgJb6jkaU0fcL4Y9dxgfh51NbxcxzD5nnI2jvKX4
x4QrZdO6oOHaFepRvI12UMXIxcKNuTTH52OjvU/WPp3Is31ykIzEalJiqy4qnrb22t4GeE6iCPnY
Qahe4yvktNvgWvl5+ePK01yeZCxsUENHtleWQbip4mzQWaVQXIMPb6PNZ0/TTFFFchDg4fSzQbfl
L9CB9i1zDlX5TovuvaWhn11eR79gdsrXOjbVYZhNv4BaKLcOxQk83rl1Ofj30ABfLw/57AF8POTZ
3h2TMpZ7SF0sr2muR17UK8qs4KfcH4MN5ZiO8Go6hvv8aiH09Bk/zbahi6oq8ZWlD8jh0VZqcJnQ
ITlybNiJ78qPVCp2xcZfT70EEOwfmT6i0wvnxmcMyPSRj8LO3hVw26xW1wnbbdJbyUmvMskGSevU
9I9s9R7gpy19yTeZbdr0vvP1dC4nv6KHpR8iTavp0vhnd2xqaJLX5olmA5T3XMDga7zLewdmnF24
pr0w22fXNnvKJMciyRJnmwr5YvOg4d5EkxGt0PFHQA0J0Cnqd6uMTn45XhfahE75cTnuuY9sguEx
JMA/Eh/79KJtkUcWFJOLdtAezfZuLL8UwdJCOpfAHceYDc03FJjiOkmEtvqzaUqsgvbkLU6wwR9n
Xekrvu2mcBVqfkvz+umZynJi8ZKeSwptM22WtVZSecjBDOCRRl4OtH/FG3mNquGGJeQKf5BoJ0C0
yyWUKZqsGJZEukohZXZCjUDLtXSApzkVNSj7ulNRA5HVjzzp8pc7uz6PY83OoqSh+kbdTfvIx3Ub
zxUaLg6SPhuRSvfCtvxIEua74Tja7CBiAYkgKhgZ8Cl7SsjqX8N+Ovost3MrOnULb7hp4V2KN1uY
ppCWYl0TT+2pTYNuzcXHyxN4JkORZDacocN4pjA0WxmSBTa48bAyGzbVrnZjV/l4Zy++m87sbOKw
/mRZ1CTRmC1/OdJ0SCA5XSg3fgTntG03/bW6nTLnywM6s5clHqC6LEqkXJ9qJFUWW1lkAr3pp0am
VLUKbHV/RNDRkv/BQqdyx4B0SRRV8oDTc0PX2rSrE5ShmD+8WT5qTsBS5A0l6uWM4+zI0G6yeESr
GEPPFl8jBgoF9YiRsYkxKaYAZMcvMSKZBydaBWu8ITBTdS9P55kVyBD/E3S2Ar2qRX4/ZlC6/5wi
1oATwuUAS6OaLYw+biyl/BgVcBfBwgsSvjvmjwthpHMLXQFJpHGPszDmZ7xRxWpdoNBCT2Zbljyk
jHTYSptig2eMo2F1ucrVtSlfA2tD4m2N9adko2GwWn7LTzDS+a6WeM0hiUohVsTw8nTZJCBATKyH
KHO7xg94aRSZ8YiNVjQueGTR3PMdHOC2i7fAuT14HHdWEBJBGGCx2oEy2/nbw+1UJ+03aHTcLb6Y
p6U4O7cU8mKRg0XRjE+VINWLdD/gZcs5WV0DmqHn9oZnoyNusrWYvS2XRj9qS5ciyqdz2tPPgVWD
9Xq9RiIaB67UkXblGldwt9jBquMWim+Q2FsLN+KknVTvzG28vEfPfNqTgc/2KHr4B0OvYSAnu2aH
Oth3yQEGjv4u9aG/niKgtXaLado0vEvDn23TIUYzp5pet+oDpjvE9L8C019JdrJNHpZupXNv6ZNR
zhZwLiZerdZM9nQNRu/+FkXRLT4CX4rf5S51Mte4Vu4vHxPnSksK5x43LJUegzLj6QdOIrS2JJ/U
MLjmtccrL0BHZSW5wRY3OndcCnf2Q/4nnDLtpaO8P6lllR72FK58wBss2sm2auMDAdjaOYy30mPx
23vjVbDVliKf3TtHkWfZ02GoUH0o+ZQ6Tw3JCUseedIWyQOkhnbjOt1ANFyY26XBzjZPfaDTCeAZ
4Rnkrq+nnC3a4DK7qTf4hd+gTMPrIlysaUpnUuLjT6rMNktj4KYpVoRFS3Pzfz+q6gDdzl1Ucmww
BpvG1aP/5qWxNOTZhjFyS47RLJjOC4ih1UpeSxRJktUKpQPLFZ14k9gYRa8vz/RHZf/TPj36uLOd
o6UcmjwDNDu69rjHx431NDikk1SqHfV+pI4c3/CkhZq5Bg39M98Bk3QyjEqWPvnS3E/zc7S+KxS0
cQGZ5h5RfU6MtHhsdim9M92RvLXMw8BHp9Ap14F1ndmefXkezl2BJ59+lnZaCFNIB7SJSAfDrSFh
4MwEIJAW08zq7NFGMvurkD8KixW5c3nASeRZzmYagSDnU22scEDJXGssPEQ+nHHHPvvafY9eBQoJ
79JNvKFFohRL837mPX0SfnaMYSRkeT18EtYd3jqusrUe1RUEhlt5u5S6LR2Z6uwMQy5R633epCw0
0aY7ssqekHJYmXd0YzZLRZqFDTVvUMRYviE5TzChfBgw0chrKPriVrTMzeW1cyYjPZ7BOckzq0bE
YywCWWIJQhB/U8CUl0Ocv+DotuAygQWFOj+ZIgNmuTjtDtX1t5DKR+pr41Z/9q91PpYM1s5eLvqc
6Z9pvFz+E3V2Juk9RMiKAgjfyzvY4FBWEI85CcE5VU55LXH2L66Rs+vxKObsQOqrHMpEBe8Hiber
bNNtkY511A3oJmcpbZj+qfnZR3FleivBztXmN7iELmWQ6NNyBJHWSyJCBDXun+Xbwsc7d4EexZlf
3WUejJVYfiz7qe8J6FNdxbzRy13JuPzN+L4Q8NwcSgYFFipX2F3PV0tAZQcRHwJOpR3vStp6Dgjg
WxBhV+V2Ida51X8ca7ZGim7QirohFrpryQ7XQju7Q116PSlZucJV6vT7pdRLng7jTx/uaHyzNVKH
VVdUFMk4szwX7BRoQAc+QZWT86lPwM/vvBWOt7a8QmL6F5pEXOjdRruXH+utuP9ryf4touN/x2K8
K35lT03161dz8634/4HKOHWT/3cqow13sjohMk7//x8ioyb/S5UMiZMPBjRYBoV18YfUqIn/IltW
LRFq4lTinHpQf5EaZf1fMnRF0eIpaqi80vjTX6RGWf2XSjGIjjrOqbohmebfIjXOHt/URugp0sbk
X5IsVZqXLsJaVcRWPdQIxXDp1ohgVyTwrKi88RGmbuAX4Q2PQnrZvJnxfWe8AVda1c3vPrdWnfWY
+i9RnLm50S9cJrMziR9GY9ewwEMxQRxL09Y+SoPQWx7NoAoLp8VMq/e+4fqtA4k++kz3f3bKSUF0
diL9icL4LaYZdum8HzcieatjtpWT2mK3Bs3yCy6ku96AFiGX+C9hOzYiG2CslLIEYNuiiFXK4NrB
3lHeKbvfl3/PbD/Pf868W2f1YmeEMeqyqffaN79R2/e7FLvE2OYvzuVY8wLtFEyRDI31peqyRVF4
NsNZJUq9BNm9Xg/OsMNTd3e4K3fmvt9Ku8uxZjntPJQ5y3cAPSY1hD7koQB324NV4E9WmjvaLD/j
xoACrF1n0XBY+LpnltDxAOc93lDtG0C1fumYGS69GmYM2ZNOR+zy2M7OI9tIRw9Sx9rvo0d2tFK5
OKM67YMaHCQPwpq0QFujUtqs9Q2w0XohQf+8YTlCjqLNsuQExZdElIkW7aa3Ni7FoIb+C2jF7Or8
+GTHcWaro/JKM6pbr4AjaT0hfsJjSPyKALHUbSpvnSATJCApIPeTyoAePF6e01nK+ic41SllOgQs
UJ+nS9PUm1BBaRq9x2DSJKNfS74PVHETd9bfg6r8FQpCt0RKaYDIOg3V4i429rFZO6pLgrCvtoeN
tP733fi/t15m6cGnOLP0YLIybUpfnOKwSL4ar+M+pfgU7iYEjnWP/Jjw8/Ikzl8Zf4UE8YWGuagZ
826PWno4SCgoQCCW7D2ENKQ9R4WEbE9Nf8FZejqeW5kaLmfA5ixD4tQ+ncnioBziCoGmPyP8aFiQ
rv5tYODHsMBtQMenayErczAbznwoQGHM6TRO59B7jN6wS7HrjeZSE7nq3Ogqe1kq4537erqmAzqm
LAzkcrYgPUMdZcXiniiS9yy/HdED/gcfCy17FryOmDcnyensIU1o4j6N8HFyjRsa0DX/IXSntZjf
LbdiPuRmjhLHP3P4n2jG7EAWZDSq8sMksyxrN8E4qrYuodfeeunawNoQp9B2jVPtRsnS30Vewjah
EoPWzKrA2B1xTjylBzQH8QMLvjSRj6LPuK69V60BZQEhk2dgZKt1Q/KLXxsc2R5pKtOYlClhx6JK
dSskd4cBLXlEWlCp/SF76c5EYBgZYWQSpcrHprF59pXW6eLvIuaolhB8P8TW1QC9w1NC5/Lsn7l3
FWPSl9DAiyhU4k8nP5QCCeMzJMvQA4BZ/SXJ38QGyWn/Fvvey6HOrSQLZr5mgaYyICychiohw6px
JZSO1NQOimQrvVhcS+d24lEMffZ1rdpD1DCUUatxpA2ivGsqssoOaHDwA33iPe3tXXvd7rKHuHCs
Ao+g638wRlPX6cABmEWK/nSMkmXIQo+mqzNmYE/o6Jje+9+OAHxWNegbyTLYj9l+rMZBDa2+Bj97
QODZeG6UpbbUmeThJMLsnrUynDyLhDlEKpbOf70yh2gbSd3CdT6vt007kThkDZwqU7I/myu05WI9
trySLAz2MC4pcOUeR2+VUW+z7Jbvc4+9y+thEaN1doDq9Bw3SVs+Zf5DyOps5aB0uqiwxeHmECbO
Id9d/k7nkiOVMYqqbHKogcc6XQrVWAf4FjC8ZBfRLF8PW9WJAwfdWxul9CWRtjML/ySafBotjyO/
RR+MydS1jafAb4dQVclv1rgb1QpydgNt++HyEM9saJBmIJAQspa4jeZL0Soa/6Chs91oOwV3IsFv
l9bImePpJMRsLYpRYmARWFcOnsnsZ1LMXcyuHl6LbbNWN+kG1ejIjp8WoXTTfM2uiZPA03wfpba5
2GW6iSoq1eZ23V2DGLFT2/pmudk6fFqsoCxE+8DXHUUrhaHWeWpWrJX2y1QeQir7cWIX1E/+YrZy
Ljs6Hts8jcghnCV6FPPdAOEfvii05lJb+tqBD8RvZ7GcN52586nkbgcfjn6R+glwmkhVLiKbUJEd
TehdaQvNlts9ulqKdG5fHwea7YEiQfkvOGDOWEc+LofXwLYcTtGlNXlu2R+HmV2ZhS+bQzadW8rd
uJFtxald7E3vR91BmdjJHR6Rgnt5p807BB9n5XHM6TcdLZBME4vaQ+vLaXAmgTI08YsUNgT6tE6z
Lx39jmLGDuIyH9GeUtzFRv25JXr8C2an9dDpvdbiiOWI2mpC5XjO+JhjuQrUceoLoWK8MORpGj8t
G5g9YGbAoWn6LGATe9Gge+wJ2U1vDzfT/ptIFOMX7PTsZULRR73nQrx5YjgIyQBB+WNX5N8QiOx2
0R06qSvg0AA07PhuabmeeepBs/n3AI3ZBaHlaYRktISX6EF+zkLlsU2reyHv3jXBeLo8mXPs5p/1
Q5ZH2Q3FMGUO0DUQdrfgzJLOupgjIA8BF3yobhITe2mneibnXuMf6ZQw0pHxTTelufWQV67sIQOs
/IdNcPknnTvZ5aNfNNus6WB0WDa1lTP0w42noVzavGP87RZjejX6r5eDnT3yOHxkKl2QZBCMP90/
TalXRSUPNUce/p228MGoku+nV0Z6124vRzt3Dh0Hmw0tGtShRNwGcrJSvEJd2FCe/6oG8v3lMNK5
g/U4zuwgMvDciEaVQU29tHA7crBqLjazbrB0/JwfkcFrmoLZlMKfTl+tdu2YBli0TOAKRK/72+yp
2xdbBb9vV+a8W6nfl99qHwnEfEuC1fl32GkHHZ16PTeHD1n4T52ufcTvCLVmfxtfhZGLXwg1EkxT
aX5N5aahW0rglgY9reCj6PiGJJ7XYs2BygAd6anAVdx/tKNC5/AjvO8esee5UZ4Xvuq5Y+F40LOU
px2MWAlMDtrpdq5+Gnv/KkIPjWEmj/IW9dbCVWEALp235xJIBQo2STmGZMocVC4Z1YBrPYz6qUoD
7sDtN/9NDePspJLz6ybrSNfU2aQKpS40oydWmAIioX9AWmlELh99GDj/f38idXUiY03vC5QSZymc
IKlpVrTCR95RQkeYsirkclC0f0Ac6tv4q98qP8EFOQtxp7NktmpBmCnGRHNULUhSp+sGNfEoKiIq
DBMzAADmpsZAzam+5LC1w2K9EO3MNWkqNMIUugW0W+ZVPLEQEAmUAxADbks1O9xLe8R3wKngdPp9
eZmc+X4n4WaJiFSIGcYRlKCQOVsPyrdOokrf9fblUU3/yqcpPBrU9CuOtp6Xq14y8USdItS/VzF8
kg5Rm8sxppV2Kcb8cGnM3uo41BxT7tfSwXOH8A4B6E0Y4ZeFMNrlaHNg0XQDm+g/U3miCGAY89VI
YQ2GZo+gzkTS1CdSZOlK5sZ6TL5PXERuWUywXtFhkgqsTRfKEmdOUlSywQ2I2tTyYXGeTmihhnHU
VDWqM3gYrjx3jB8zaqKhrXnrcuftC5eOz1dERpBPXLgN58AFRj7FVmCrWLTvPlVHY0xupSbI8ain
VYs5p92OFPmQizQdUK69MyWsZvC+FPfzSgUPSGADTKdOuXR25QsBda9yoIyPenoXPQvI/RrSwlf9
vE5PY8in04pGZ9sJAdOqok8dS6ZdANC5vHCWQsxOk8464NxdECKzvibGW1N9vfzvn8kiFAmsvaLz
gOeJNi+/YucqlEhQ5Y6F+x+CD9qtl/3sw23h/zB4R8jDTmmzhUGdWxOSrgNNMAFO0gGej2rs/CI0
qSpr6BG56jraRAiZ7cKdAc4tdyZoX7u1lnbBmbk8iTr9/ehYwc0kwUGSqMJWdcGr5266DjYTDiOv
t/VO3wv3i7fB5/OZTtwkccG1Sud63tDJtCHAxCalVoczmEPQtRpTC/KCVcNGXMU/KIIuBj2z9k+C
znIIWOLK0AcJFpcfRMD2BT8Mx19jN/QVYYRt42a5bT0vLKTP9940UgOxdziA1CdnmwHHayEc8IQg
He3X3ENb351KGPgSrP/+0+k01Gz5CJ45sOenSY1eRFaOGIlOi2Wj0tTrhVFNv/r0mjgNNVszooAc
g4RCjIPz+SSHEq4t0NzPE20VDufio/DMM5S0QcdlgSYPyJ2PnXO0RpOkHwcvn1wS4LZBY9yzVjb3
luvtM/dnvnA2f+COTkd3Gm12CfrDIUVzl2ht12392nSyEOk7CZM2Y92ojZ1gA5z0/arR9Su59hyp
FrDWCH/0BxNd4PDGkDEK60iOuydOwofC6q9NqVxlSA53Y4/5ao3/YY6eVusMh5dIl5FkzGyhGpaS
9c9vodOBzC44NQhiyywZyPRC4S209zaGO+njLL6FPi+IKRL4FMg1Mnf6LK1E9L3t8pBI06urfJyk
ObLtVAY57IIrfWH5fT6xdHAupqmZJMyfYVzW2MI+VHSeeP6hXqmJtOsBYdgLa/zzGUUUmB+IVkx8
qPkV0BdFGMchb3HVFZqrqaqUvkz8ek2++pCOuFuMeHZcmNPqsF7A8szzETkqvM6Tm6n2nzzL63BN
oddlY20O1wAKe2gQaJUvHhtnygBgFUAXUU+CbY8y3OkFEHsHI5estCEN6hx//wdbiAMzIjWhoy7J
Np2b1uNos80lH9JA1PIahNGEwTuspA+S4+F9elmhChysF6f18yNuGp+FVjzSMdInRQ6/CIIWX7DK
MVH/7z1Im/KVvE42sD2gX7hC++I9d1fl9eF6ktpYrhJ+fruexp9dAUpaBiMqsxQJKy65uLAPBpVC
9Bb97Obymj07UjaEqqOzAXl0tt+tFC3tyjtQn29zFL/xDBeGbDsZd1VZdJ1HkdulJYLRQb2QL50d
ImQtOtXWdKXP0so08RFQMAlsoRqmdcOqjlBV7c1V56vO5TGeSc2YzqNYs+kUpAJ8Bmr6jjViBZnG
G7R40U95VppNJ/crtfkmDO+IFC8cOktDnN2uapOngjB1I7Ts3dMqBOBQyysbJ0Bi5vIIp/12ev2c
DnB2udZhoBZCzhO9ERUskbECGcRuFSTlwojO5JsEUgDVsGJkWnKzIfn4LglpFf6pJCX3/S3y33aN
VIk7vcoRZbT7/VJF5fxpcxR0Nrp48GI9lUBhTc0rMbQnRlJn945KJZv31tIT89yZejzG2eEWlki1
6h6rRTWK687s15bRrS5/rzNNzdN5nB1pqan2+agwpI9rdk8lzp36cNnDcvXv7No4mr3ZDlfpfQdG
15MGiUh2BivNxJ0B9cXLI1qKMsuUD/9D2nf1Vo5rzf4iAgpUelXc0Tl1vwi2u62cSAVKv/6WfA7O
bKsFq7+5b4PBjNcmRS6uVFUyFLuyedMa7qf0uo6oA4WDreP3Z3SCbQN5ACZdwbCFmtDXd0eLIZZt
6SgJSYd2j4ghgMgnKrX5YYufZ/XqXhhafJ9aWGWcdxp3Y6sHJiwNOlmxm3rag6z2+41bdcAXlhaf
p+pySy9VFJ8xFbef+U3UgO8LfyuLXz3UF2YW30fJlSzNINzoDlAZBW9lAcGq7xcy/4U/fBDwe4BV
oDsgLQecOIRKUjNDtb6CGgE4x7X7dpL2CYgd9YYdjFB3mR7/u4tkoGsOpDYYU5bdLS2EsoZSqmhs
h+NzKqDphdr7OU7KU0qIP6Xxa2FWZM958TG0BuC3UbjRPpg/0B/rvvgFi6MCpnmZgQeVuRU5gdge
KkTggAWymGCmCcIL32/yui+8sLY4LmUiV+DjNOYOdwbyELCwgTJkBpXNLIhb6eHq2QSiDe0ldHww
1vT1umHKSqFEaHM82+5V1LLns6nsti7bqu+4MLPw7yrHjF6PXXRB0P2rmdofcWM+ymZkbbySKzkh
3AcAMaDdAooIA8tf11NXZIQ+Mjbvk6fjpUD9YLyekHJAj/l+uxW6ejIuzC3uXFrwtGMm1hVBqMzG
Pj4WJgQhu/AuISjaT5oRbdzB1Z208EKDMG2mTVt8sEKeOomk8PVEVn5VcgVhhKKC6EuyEZJv2Vl8
sXZIQHcvw05U1uC/BsROzX4PIKfdOO2r/v5iPfPvuEjijbhSJ6nT5wMY7bSdANYn2cc7jIRuzPCu
lJVxNC4sLW5xokGEntd4kKF277dMgqDXwwzeNxzg2jloJiAaajPlPDQ/DAXzttvv9BIihvouSoef
JQtjJgFcVrZbjqa5Nt+2mQMCXTKn0T7pPwdXctmt+Ub2W0P1K/f70uISTcUb4BmEie3NQRpQHKB6
d+B78EdueMiV0/LFzCLUhwRGLEmFYG4Ro1Bftg5vLbBzexuHZT50C0esyCagWjoIVP/k0MgqyK3G
HTpv6IW7+Q1EiBziSDe9A3WGGeU87PTHDZN/lurwyS5MLu5BERdCYtBxQfp9CYCYznmw9a1WIpIv
phZXgTRqY4oOKaGq/lYKqA6IDDom0OIZ2w0nshacfjG1uAtDRyCGUHyuKgwgMLyD/h4F62Z6JHsM
Z3+/h6tn8GILFz6ZJlSNJBOlhBSsCtlh7pd2OINbT9n64aDIXChaGMoy3Rzkoq0rgTCrqSDbCL1T
MJJ8v5C1pxnb9o+JZZYZt2PJG5Qpel8Gk1lzC9SzM902+9yDPM5mbXr25cvjTgHiUoBsAmfpZ6vq
wjdCV22kjM9qRzh7Gcb3XGHrqKdisM7V/2KKYMnK/OmfLg0unrNRbqHeNcsryVBJvFPu5HcZ/US7
9qfn2IXcjuFox9Q1gfGeqU5U4UBNcfL+FbAEdd2Z1hc6ESqKUItXjlZxT+MQWcCcPMmn/x4a0LWl
B7LR6lgy8v1n0Re2FjdczsqMgd28hq2fAFrnuwHM++Q6zU/zJGqC4QmlvuYTlMNsUR/1XXvehkWs
nd3L9S6uPkTR9DQXFnPLAfRXKlZtbba/12xA/ArTvDKYVJRlHD1B5ttk8X+hXLpuS7/7HWiIMGYr
ufpOwru7SYS36mcQ9plALCAL/QNbK0YQgpAcOcl8gtHosP8ePrYSiimXphafEcxBrdpKMEXrJ1W2
/Ax6YUUChVcO6TywXn/vCtZ82qW1xQeDFrkC6S5YY+ldx0FYZuxF/twAb5XZ8dg5vPO/N7j+9f7Z
yYXH1rMy6ksMu7hKYrotNJrK6Pe/sADuNxVzhMi0lhVfWqSyVU3Q65KSUnGayHxp8urhexur23Zh
Y7EK3GitZvoAG8juZ74y5lkHFmyNla00azB8dWFn8eSU+DyaDBFEV2qU0laionQ4rTIvrqR3tZB3
vWr8jCm9lUQLrcjmqSpbUB0nBogYobYBebroAF2gQxWaD9IoHcOC3nUt9Koy+iZY+AjJqdss0a5Z
2J77qL0btOZH1PW+Rfv3bpDvC9PaCLDU+WlZvgWXK1q4Zo1Bhj3BgDA8A7gnOkTLNUhImnAHDoB9
TJuzNhi+JrEAS9xFJlDsVbXHTM++F/mJTck5TI2dMtb3CrH8KsUjQvS9VLf+mNUBhoMOKB5AcAWs
f60ZxFLil/gbWiztjXC6EgMEMeRxozC97h0uvtJ8Wi7et0SLedH3Yj4N5qE4zIOV+Sebxl8Awtbe
0ov9W6JL05AbZRwjn5lHK5Tfkx1jpAMyL3hMM5/cbAUj8/3/5nMtgxFuIFKNMkjwdEBv2wn5Vcc1
tSPz9vv7NN+X78wsAhKJi16AoRgxj6kxZyJT5pjQPdOb/K6m5kYGtephMZwOJQHEQH+0TCxTD1sl
w6XqY4XaqASeu6IZbB2lBUeoUe2EaZc5/2aB/9hcLHDMrabXBEpONUPvQJX3I1eumKmgFCM29nLV
w14sbxFz1NCGj4BXAiCpMHwj6fw6C75fzAqOB24JKsMqpBhQzVq2YqoQyktibqp99v0zMBxfzfoP
5XHCOHxk7TroIs1UuNuFirXCyBfTC//Bw1BnEitbFzp/fC6OKM60r850H7UHEIm6ib8Zvq6lTgZk
lQGaxSAsuEu/Xu+w4/UQxRRFH1Ou7Eylu4wzNGaYcjASEAWVchA2UDnrIS7f5HwXtpt8PavXELMk
poohSqB+Fh5GiVitJwQTouZjD+bUeaTKKqDxgcgVbMfz9Iy132pmbNhc4vPzepY8MPDGVZCyz5rk
ZFbKXgjIOn1/mtS1/UVaBV4CYEIxH7945HDG+rjh6K+1dXfo++apHOhdCI5Ju+sBM9Ah/ZkXQRgN
uwblxt1kIOjrQn6qDQhwTspTxPIggYyp2XfMrqC2tCeAnpAMOmhxeUy68RyVXAqmJo3sIksSCP9B
uytPY/BISs+qIOB6byNIsUUbjcO1PAvTTjKGBlDMM4AOXJwcK9ElyBX9p4o3Ux9V2acwhHpQUGHY
xN2sODaM4kDMA1Vt5PrLL9bkCZG1Xm7ckBf3QF76SSQe+wldfSLeWit5+v7DrTUrFVPBiCEAnjMh
wHyCLt69rCvMkjbg0wjPbD88zqw9k9Pc/N85pD5zm0tLy3hLNqGvm8CntZae24Bkf2CS4CWzqrtG
Cm8rA8p7FjF8KyNeCsiDxqe3rk03SomrvufyVywOKva9CE2GyDLS/L7CeHiJUd/eYR8UGZb3b6Qs
/lj4wt3JvTqhvCygxLrPbwDb8gde7aFqhlnf+ED1ep9vPFSbi1y4GoM1WOccYMR7kYCQLjr0dgii
AMXXPmFGmxMMq9f/n1O0ROEYYx5nSYFTpIAjc05V28PM0/w3+iVrT+PFB1zib6BEhtwqxwyKziI/
FZnX6FtP4/wYLCOZSxOLKz81ekcEmvefmaLV28nBfCifIBCJ4Q/Dpc9bKcJq8HlpcPE6ZRB9zoSF
EgMNNF/bAf0MpZMY4zSYdd/w1Gv+7PLCG/P+Xlx4MzGlNJ5gK4PQjflRgrU2/TBt8HseyI+td3ct
JjTB/4EylY4QY1lknhSCupE6Nq4AcJyFWdB01gMjyt7qfnzvyNaPxf8sLYvLrOlVXGssKwKRJ+Yu
GvnX9wZWA6aLtXw+gRcbV2V5QZrZwjydWSe2FPQQplHBp9ljisUDxg3uo/291a7aWtjiMHagy8rq
Esk2z5qTXlZ+P27N1K9FCZcrWxy/vB0h76QhsOV6t+9189GUdbtOycv3O7jytOHk/fOJFidPTjt9
nDUQ3LYb9gMUT0MT5+5hgnr61A5bl3htUcgNwFoAfgRZWmL6+2TSRwiLztgxySnpKTrO01RzpmUE
jFyB4Rok8luUImtLvDS6eONIWw8D+t1IEUp24I3m5SOiEi20doo+nRKocn6/paue/tLg/IMuDiVv
myliDHuKLgQelNHGGCAQAggf0tOszJT4WyHlWu9qVvX538YunrOUFl0UpyCGmd7TGwAfYgSy8X14
6vzeIyCv772ZabQ7snOzkfStXsFL04t3rW9ZLBqCFLPsnJ7tW3TBJbAKzePg4AxmfqLYU/0L/au/
qR+u+bIL40sPAzYf1iEwRdaS2/UeisQz/josES7NWFrFB1uxkzvsvJW+r61aBQQElGsACmEGfHE9
Y+ijh3mkoDp6sDI/xpeuz0V0TpCofTJ+R4EcWt4Miqw3Gxkrt2iGgSAANqHXpy+Tlqnvlbgy8bEl
0kDOE3x8/C4C28PGMV7pvF6aWUa9soDUsqHCA4EV6FDx8cB79SDixo9H/ZQAWCOrpmvReG+0/F9c
IUzQgknJAKUFhKoWV0hvAaBDpxzVLDj0WUWjGQMTHSgryD02eNDsc79f7YpH/2JwcYE6JappVU5o
M1tqEHfhjtNw972JtVceYEDUlmeeNEzrLm4KZH8TOVXRPoteB88ACbN6p9umzfezS9ha0ApOCQN6
Eog5oFAlQQ90cUIhKdHxxvws58vYwNQv36DGjH4UBbJdceND6gA6eLPVpFzrYX+xu3hRmELHAYOI
ODbX4N+/kR5LULfcyHcaoILsqv4JYrrq+fudXfHwX0wu8qU018OiT8BDY0JxNzEhOZwelEo4rXId
Krn3/2ds8ZxUABrEpJqRL5qwzVqxIZgE6WzZFu2bFG+Jfa2dy/9Q/KBKghGcxZlJQyFPVgiQYMN/
DRFGSJry/37yNUyoQIBOkwFpW07EtNC4l8MRHIm1ptiSMdpFu/VEzEdtEbubAOqhAIhOJUaqF0dx
IG1SIo9nSLbm1wk6RziDO+UX8+bmYGRtHv6VZ+GLwcUZlIqWEz6hPtDlV2FsQA96gGRXigJytaX8
s/KBvtQG5izs4rHHQKCqFGDnh6R04pg80Fux8YHWbjLaj/hGmJMGGnaJe4orI0t4ZKK0sp9ZvRon
QQU3jGw+QMbUtGdl2Ky7ycA6UNj5WWwE8Wtu64v5hWvMI0lFCQfmzbMAIS00OGf6iDlTbmL738Bi
9S/mFifeSrq5x1yDX4FlNpDPdi3ts2ILC7gWpAFCBrrST9AEZji+fjeMvMtgSsOqhllXzvCbwMoz
Rz1rhxwcHF12Vpog2mrSrZBHYHEA/QMIBT5hfTkhCdXk2orbGrKdcfGG4OU+J+PMdsZ+5BUuhcoy
fm7T+r6ymmdRqTtO+h2ri3fe5i86wIW2lLCZMrWFNhEBE1rNU76bOihxA2ur7urONNxYLg6poTW/
w80S+PpRvPj9i7NgZJElj8XMwYlRjRo6G4/hTY3DcJM/gb3AVY4QxgFJw5UZ2Vsz2au2QS6NYib6
NGCcWnr5TurKqoVt7rG9/CD95hg9jzxlrwbZw2eeF/QgQPwL0cyVSooF9wtyJjypf8JutclKh05H
55178c0sKRN+Kl4VGAHbiuRX3MkXU4vXZQJjZqQQ1KVkI9yjAJractZtYcLXZvi/WFmEV2wqprGi
KAEY1zSQHM2HJo9zk4PSTcAl/w2v41pYgDjZpAiZNUgIL4OfCX0ogyQwOXMxyCdgKAcI1AAu2qPQ
PoNUJfAYOd8/1auXHEKZFiBZCkr8S/5fqrXlUOY9Cpf28IEpfj++BguuT1+UOR35V2kYxLv/sbeo
C5BRTmRBO2R6Z+Olg1TLKXbye7GLHmuvAEknJkSu5MwVV39heyUIgm28stAQn5k6F9+0x9yTPMVY
a/OR70H3HpTQMTTd5LE89of2+B8h1Drztvi9Vt5aaKbRGZA+09B9XtuLBxAkxqpVyKB3BF0fwFLv
0EBwdK305DDZyEjW7oYCG1D6gSI0lvPVZdd0mtqKwlKBAYpGQZ0/3TKxfmIubCy+oAmMcVLPr48K
RRgIyUapo+4wUCE5KuDUdQ3Cua0NXEnnrMtlLaIjq00HJTKxrBylgiHEg0clhyibJIErUdgXO/P2
XnwoHhdDoc4Ymug1f+gf5rlx0wU4dpbjgArJtgrIvFeLsA+QKyzNBFuZpVqLvcyqoiahxWqEfbQ6
Kh6eWC/Zhya07AsXdeKt275mD11EC0SEFGKIy566PuSZiI2h/sw8IKvsTc+WR1FF7R6UY7w1nLBl
bbE6IVWJkoSwNr3PYdEsupg/t168K2+3AUmr7lMFRA/LQ9IvLUWq6yxXklSCNciZwH8CO00860rz
OnfWjbBcaYvVfO2yYcZn5nhCHv+H0N7QkKnNMGXmJvx16gtb0ZKt77V2IDH7hUMJYWgoQywe9CqV
O9IXGKyjQXWV3FGvCuZ5M6lCSJt6f5ESrxpEtRPwFB0Uw5+X/+IGIGwyea4a/4HVi4fSN/eYU7ie
9TASl+w3OzBrNxvo8//ZW9w4cETwDuFMjXFQuON5lNyvfhue9AJNarx4plf+3pKkXo3WL20uNnUA
yfWEQGa2WSBTANMScXqnNXHJ/4bMbm2JqEEZmFbAvcMt/+pUCtz8OC4QRuuVArKVRrKLTlzpLH/a
eMrXYjAwayCDtCAJLy8pTs2E4bAOZuOWp1mLsd+1NqZaoFheO+nW1f7TliHpAKSCzR//gMHar4sy
O2PoK/B8umaN2KiEKth0N/jFDejbtjmO/nw/vxpb+JFWySntNWT48Ync1w/0NY9PECLDR1N8qd0D
cwD09oG4W0yZf17wr3YXXy6te5Xjm8KuBS2mjz7ZmEhbCTLnzTPAV4ObpiPZ+bqLfATfiplhF/Vz
djW54RON9gl064QzQSXQ1h5pA9z0VrV/5QWH2ZlkWwZ1FCZLFuuK4omoGoNZ4QtXqQIQcP2GXAAS
Zbn0wI+VlPZWDXx1Ky9MLu55ZvXgzRrB+6Jp6KjxN1HdbZz+P2uxXxe1uNXcjKIxirEo7qWANcwZ
CKQsjtv5x4r/gCV8NAoAkQIg3+KrJbwsYiVE2TDp6Is2sKcRLFXnAWSZzmhWqZN0cnaF0cjJLjQl
0KYeswlD/VQaWxp9K3PX8y/BFUS+CYKbZUCrd4wYnQzgQXxC7RkODD16iNNUgb5vQZbHka2A90X2
WFAH2l5HBzh729j2OZ39GsF8/QmLdDdrKzXTBPpV4FX+kN3Mw3BQkdnWXQsxj2AmdRNwREGEoSwk
vs6G9bVjhS9hWIiv0TH7Q+ArG8JhimD9k3rmXUPSFGOE02GeaWNm4J5Euy0Fu5W+BuJ4SKUgW5DA
QPOHYPAQtg0pYHNmXMO1Pcm7djfWNq7ug+TO+MLyMQ7GYGOpfyYvs9lZigZpNrQGFpe2CJsxtSqY
JUeA43tHd3oANQ8UHj4/WrfFQ+8Ibx5CkzehLmv+F3DiWeAAOrgYf//qpiZFTwwl+e+KY6e4FbIz
F8lnSYXyPNrS31AZzU59ebAujS6cvlWRQTfmTzsP+s3yY9WZAdCu+Lk37vSt+Zota4vdjVSzNMcY
1j5Bj3bssBLXyEDTFSSlkm3sN74m1dZe0Mv1LTxiUZUh54lZunkt6OAYcl4cuJZMk4OnVW7tos/l
VzNOgEXvMt0bKDlMEALQIc/I03FXUP1kcAuxe6NaTqSMPqkKzW3UUHZIJQ/7hBf1PtP6K5WPR7XU
jhZn13Ub+wrNwetiXictnBMdDCfUIffXW9SB8ypsPvFXNRf3ViL7xtR5dYXJ/ygVTt63R5L03FbS
4krhNLOFBI0iOoEVkynXJsUga8LGo2bkiRtl4YBZXWQ2TO7PRlH6jEG/IKb6dYw/SnjiN80YofWZ
/9JZldoa5r9VMz9kanEq2/wxNdVAmfg5IYZbCvmUmKMnxPArDVFSLXV2oDL5OeVVNYdUd2Xa7mWr
DHiZ38zitmEIduIwpm8JwfAk1dvHyqyeUq2TkH9rz3HaPWmNcQ8lwodmsE6jkfhSN4BISlQMs519
UBvqDde6wSZZ9paGBdBWkel1VlH7XTT5cgEtDJm/aEqy1zp+PZhj6TBdv40w74ZQUj9McrXj4wjI
iyIVQUuU3SBltyK2rlHrP8pVf0hbsADG5Q4kVtaJyP0p5MkHkpiA5ulDIXcHAYGIWFaPJMOVb5VD
WJpP0DR4QH6f7kcRd54x4vOpcnq0Ov05HPVH3WrP4TS+KFMWOWGu38U59NFUcJMkoQ5Gg8i8ARfa
XulGGtQhIbboxl9s6GoPsM/rRB5O8HyBNZWmLYaIBFUTjWdd0N8j708kUVMUVpWbltED0TLo89Xi
Qa8iaiv16FWSfmUI43psSpxMKKfm5ElpzXsWqh+9qpqnSPSvghUyhpz1YMRRstWqeTRZ+GpoYUCL
4VbvMHZA6/E+FpgcbMdgSsPJ1iZxl1rq5HCDKG6bEuFnpr5jZnnu2ky1WRR2EOqMuwKUrRWBlvSY
Vbs6NvZx1f8CG+HJVLPr3iq9OCMHQOB7J8vHKy0udbtIyl9Wn97xNHsjcnPbWKUFAcfRaSR2LUfK
e15ast0a9BzW7RXh5TNJkDGT+FVo47XFrVvSWkdp0naJCmo5JcGZqn8YHZjipz4tAmHFrlBR7kpz
sLqKBqyuebmTjOpaaAk43lmMumIP7S8UCA66Se57Fp0w1I9XG9VUZ+x47yB3eGQRe86b0Nat7Iji
mhtB7KMfdQxpxOXDYFVPalT+omq5U/P8WgExoCMU2TZ66V5SmuqmzXN6FRZNemdYJXlJQjnya3PY
EbXobWH18R2rIw/METd5XPbHVh8CEJvcw+G4IB18Rhf9x1hqTqNLjS1Gy9cgmq0Beg6Sk9vW2OVV
c1P3EYOqQqrZ7ah7vEvOrE7vRK09pj1Ud0qFTXbC1Scp6n939VDZ2P78jutiX7PKx0Sz32VaMEHe
5kYGIWZnoHTeV5i4zIzc7qbyQbeehAHN2DC8HVt+h//QMdngkITYxBDXhg5xzy70ta4hjpyUzT3j
vLG1ciqvC0U5m2Xs8sTwMMXtdtMYEO1pml5KCdxqVtv7kGx0aik2HIigEKoGI2gIZTw0KohcBSYk
NMtRi9GumsoZJQzX6WH+Yoo88sr6Q52Gdk957Cg1BM1YU4cA9imTW5sSOMvjLnJ5V11F9cySkdSR
M8VN4nMzdsREXzWpUpycDddTJ9mkJEFDbgiBBq/B7L4We0sQB1eoRaMnd0oJ+vBKHGKgoQJLiVUq
cEXimSXQkhy1W9406D6N6rtafuBPvsTW+GDpw3NGuwcdjCasbN67SQ9Cpqk2t6xTBhI9RzNCyQmt
RnOSke6E3rx1NHlloaZh3DVCLZaWDgDQB+AwXqnO+U4u4o+GgoVMrZ0YroKWeC0VKwdwQg/wDJxU
KTyb6gfB6LqTpaZnVP3tZEX3UQrRGVI5fXkr8R+aduLSbV1IfqrhVSlUe9QiUCxNZ7UofIamZ6Ig
lhvGBB+ttWsx3qf0PBa5M1i6wzMQrtWi2Kfp1OOB4lcdiFWqDiOjOYbGSbQ3Mbuxozh28dQcKUlx
KrrIliK4/J96nTmMIOUqn4Yx3lcjdBDCyQP5ns/77FBGho2o570RItuXU2ZTWmt3rY6Ii8nEj4ro
3UKtCSUfaXA6tXwLy/SpS9ljppkYeU7dcpy/muSzHvPx5FHNDK8pQtsYrCOExTyNsEPZ34GY0lW4
9qiM8TWb66i6djOUo2OESWNX9CoRT5Lc7bpCe5KKyWY9Wop4cjv4K+tktW9ZB/VxRPhNCrZqUUjH
CPyuBca4WhlRS3SQ+U8advtJzh5oBo61uE0cwU+t+ND0fTipOxoNPyWok9gSFfsmMTpbQqkVSf11
ZU62Pv2o+/Za58NDmis3Vpq5QNjuS1HaZAjtnOtOqg9eV3NHnrJgjCJHhJJNFf2mZ0VgEH7SIIRL
sZhUGp0yuksirCA3A47BAFL2WMnkt4rqSeldFHd7q5hcA/+6id8V7dEc+FuE19LuFAjAVtGe6eAI
hMhWlalel43XNNRNu0Ji6dAMhw/nHa0SkCE7eZaey9rc87aw6yLfoeO4F9xkTluRV6LAE3Mjfk+z
7j4uZW5nmaHaukRvTdn6rRll7XFDaQOtIpKryfNqQ8NuSyvF4SysG2NoHhvLutb66Am4VztK0F7r
OmFPRnnTWsZV3Fl3qqA/IWPwoiWS30cDHrEBTuSdmRhYL6mnDZ1f0OYW1MNeFJHHkvW/jJAjmgHf
H+xZgZUUfqylHug+fVOOzy1isp7oXjnqTgxBV6MuPsxefywJEk1gn5+SiZU7rdCfYm7ucmuwGx3N
FFXCDF+/A7GkL1eW2xBrZ3Xtk1DbHVd1gCssTwdGLcjH4VxO/Gc3pS6gJc9QpfPqPnbIUN+DxRRJ
uwECi7aAkyDZngzKse2zs1Sx/TQJYYuqfVZk/m40E3XHAQgnE+g6Z7Q4evKDMP1BozeahSfCTMfE
VtPaU0Pp3QhJZwPO+EClobenURysOLuywuixVxHaCYO8jyY9FMnwTEb6JOfiNAzgyNFEoKj5naRb
ftSlVwnpDvKEEls1QTTMDE/jZOKziMJG5R1qO2yfUdONaSF7eFYhry3iwgfSC/44zdUdpn1LZM7J
KTbjEeF2FyRGfFbYEMgT7d1UT+/0JvIQ0951aen2huYLHdA3OQ3SIbUHqrpQ0tvzIgTsAaAnEcfO
kE33ciZd04Fd6Wr0opT1kYj2WGWY3C8w8DNSgL/hMP18SAO96u+tguV22VBfy60A7JhBp0Fcpzc4
aIIy0LaK2B+lCTzYQFhUUfOAqpg4jqzJfJrqv0umn8aCXadTdZuAN1Pk6SNUsWQbcfkbK6Tf1jTs
UiU9kypxk4kzlAdqQG1rL2pqb+BRHFAqIXFvkntSKV6PW0Cr7gfDNXWQB0RBrag/R6JP16YFnAO0
zBACKCcTtU2P6yOQrq1PtPCO98XrQOWnSbD0oOmg9OT4PDZT8QyaRHf7XHNUJbvqZabbaSFcVRM7
yI1gWqipgb+0VMAYo+hF1YE+1vQus0dZZbYakyRgQk2dyBgMV1O6ArA5S9oZcfZTlHgMxKgAfs3V
CT8hmtxBJOnDhKAe2J1BO0pSJNu0b64LlZ6tNns3ShLhkaF7QUeXlUYQI16xNWKqtsnbc6OD/0nv
ihuQQvm4mDdqOQa61HE7t8wHZSwfCI0rOxGdcTBj9Nib2CcGNOyLSuK2YQzjsZAmMIQSjTqDRgDR
Sq03Ng1VYw+cv8RyjROJYJO17QOPMuFCGA0vgFyF2DAZTLMjjiwifdkXeKcioT/kMbYVzw6ctG40
dhOSh05ur7jMT1DN+2k2Jdiue6ip6hxgXdZrxIkG41rIsTfq6gHYgCNR+a6ta58KdlQTa488wM+1
6DSjdSNDTneayOA0GEgJat18UMece1U9vKaUVDbaY6jtJNqNLE25HcttCtU4oGUViAXMfiwUGHis
i7PIijcD3BhnqR4PtQZ+K8vCEy3hdtlJbb1qLFR83YjZKW2Ln5mavQ5kMl2ZdR+ZGj6Zoh+A/pCr
ApukQqZupGF6U9bWE+D/dyydHjSdPg8gikGQ3IvWK0UO0iVzTL0oTo5TB5CcUdVu3NJfjXiTS7za
YLaCK5dSepclknLo8k4CmremThlK1BF927pNSwvPkknhNrnmFV15EB1qLKTMXUNNjxVGOiCk2kAn
c6Dwd5LCHRVzTW6sVyc0cv2y5IGmx/dygqmYTLxXY7YrDJzcaFIHJ6tKuuusKFJtCM92P82BiWdJ
Y6mr1YYbqXj4opTueVyeeFTdTkaF3m3G/LQyNNeSh8QTFtxNPZEQ7KxihxN/L9HyFm8rEGmlWtgh
4ry6G69EZZxTHX0i08SNov4IuQIb/JIIpFqkbYP8MBNvKeAudPJQupYI/dBC+VhmpWeq8cGAhvH9
UGXCBzgiQgpvUrjs7DrvBcM9UPlTpZa38P2nZJI+hJ4/I9MHnaIuv5hl4oHRFzMSLWRf9FKCML34
ZcWQr7DEPSrdr4WQQ2eWADzWmml5EQsTpwEM1c4G/Zdcq3SfM/VdwZPJ6g4JLYJupqggOp+MYzph
Pru3MLkNtVQ7r41H1GteaiV+ABY/D9K++gmAyBVrWAEVQ4qyTdXegIi+AJvZdJZa6YM1quoWOY7i
IFA4iVh6THRxMvI234Ui6XeVEv3qlVb2JgVobTzEkj2U1Z1C6CMrUXspQAFmK2p43TSJZHdjl9iN
2v0aE+pKofVUWeR26ITqMqUZURLJMWgkQhRh0XFC5zoXDgatdomEUgHXTASDIh/tPKW3WRXehyMU
XtUJpJdAiYOdHDS5+H9MHZEKf5VSHWkV74JJCn0Lgs222RUJ9LPyt1ytwb+ohDs5qu7jMPvRE+Dw
hcoP1pACNm2qHFoDVQEobv2GPDuzU6PQbSIxEYzyEFBB9tA8e0oj48SncT+IbmeCp58ANnUsFONd
LiSys9qa2WUm4+DPXI9dkr+B8iN31d54rll229St7qh0+Ekr+MAmxEPScQJgI2buPUVHHUXUDXi2
mlT1xk59kEmfeWXKFVvtQtWOM7XxUorzNlQh5gpGPzGVI5ULjqgfuAfaBwWCSPC77rQk/3+cncdy
5Ni1rl9F0XPowJuIIw1g0pJJbycIFg2893j6+6GqdUVmMyp1NGSxmDuxsc0yv9mPk3/AnhSjlKKq
OFeamUqChEayoOb8W6A4vpSVKEPpkd2Nvu6lQnBnWOOZIPOpjX5XyM0PcWqvrML0klZ+VCR924f9
D5SRd8TN57UplrY1EERgbPza1vK10c+Pcc/sKZmlk3cNGzFuLuZYre0uMFS7M8HtoHuM0HrYv+il
f1NHaCgLmIKv1Fy4AbAh2sE4X4HbKLdWGle2mqmXbdf+MLPmKlLqlVXrEI4U9bpvOWfrNB5tZRBe
/UjnVI5Wpd5s/V5w9ZJWc5n1Z5beVtSApdcp7pYoOo/doanPxpRkrNZ5frUrL/08xzBLR6m2kQbB
qycL3EbXnosBzsKhCgAFSTki+uI8Ipped0W2qdBNmsXyhXPfHeZkM2v9TrYmLHDC6DGZzevC0jbZ
7F+InXCV6YQmY0tepxTtfZQWN75unBdxLa6saH6R+uiRt3IRtPmPKKKllY/i5KWtufJ1dfbSUtKd
qTUVVzCld/45dKXM39ZyD0HWCCnBErJiLl077P7bRXDD8Qe5s4OsPa9H4w57F/nKV82WZaS3tloI
dFjTJvLKysxt4tqdJrSpl+jpSqdgEmqd60fZoUQRatQFBd5te6101OfiEMAordVpm8bSpdyFGz2a
3NkoCeqUvcluWYWD/JC36kbplJshYEEqqEnrlRekerAmoPuYLCpsmdbZ5mz+kHsxvIjG9kGjnmNF
yU1hVOoO38ZzU1XjlZhRuimkdGu12o5e9BNggoc0KkObWvCqKavmUUagtmvS2yoWXquenLGR29zL
5szaopWe7ROZEh9yLTnBo75rVdy8LJNUcI5eCt3AYq8xHmp8oZyhrg1Xj6WG6uhwN4oWGuodtZw4
539LdXyehmLhJWI8eTCPKI7EpunJUR45Md+/L9R0Pw2EcVkt9Lt0sF76Pr5TJLFx8nAgtmnlHym1
AwJO/LSqMNygh0zZpq/uosyMbszOYoP70r1edvmd1TWx60vDvMojwl1ZmQCXFvp83tapdKHGqSdW
WD6ZHB5eVXdnZlbLdp3lsJ7aJljp5DCHPo3vq0j1yia5ypNgZ/V+5ihgQ7s6dzLsYdh1dmVpSOVY
LQdxKvB5QbVqrPYwKNRWTelxTtvrTFIPmlxtGoM6tB9hA697clpt267eFmB4feV8idbUMLtX0t41
pGk15MP1lFarMVIP5tStUHx29aq/iot2oyo/uBZJ2MmV9MYz1dnRZJzdyGNUPXP0UCLLnjAfglWQ
UeaJpafQj99FY6ZOV172MSp6Gh30oL8zK/JYUbmpxHZnFMJeqpozZSLMYzqcPgs8TKxcPek2kdQd
equyLbW8LiUNKbyZdI2rKk9SjqraloqxB0CYRPdRaVgbltjkGohGHYawTSbOkWhJbOoZEHFuTJRi
kmoJbLpxZKuNaXXVqjmbe6jz+hTS9xvAztLR+ndb6ahjWxTaFCULLYpGtAv7VrhAjY6eS+8N8bWG
ZHi+PgmAOtV1WVpdn/AtwSiLFUnMopciO8iPrXn69aLLnNycpJecGusIbthSF4iHf/WUok1+sdhB
LaDw+Ook2erUWEdt2ELSak1YxlqsiKcDvhEH9acyy3/nsfn1xR01wNOmo6uy9APjbbRRNr77OvBU
aPx4J7pkJ7pyx/yqbPrX2xpwM1mcSlmKi8ANL2w1/fjzhf3PF/P45p//y8+vRTnVURC2Rz/+86J8
z2/a+v29PX8p/3f50///X//59Uf+8s9Pdl/aly8/eHlLiHvVvdfT9XvTpe3PMYP3Yvmf/+kv//b+
81Nup/L9H3+8Fl3eLp8WREX+x5+/2r794w+LBfw/nz/+z98dXjL+bN29vL2kXfl+/CfvL037jz8E
Xfq7KCIrhm8Arpfo/fEChvd//QphDLYnzu+Lb8LSBs+Lug3/8Yek/12T6AJbmgbqQMXG4Y+/NUX3
81fa3zE/EmVYljJkGbrVf/zry13+au7+mnDm4s+f/5aTQ2Ov0DZ88NdVDRwZ4QqEa4DMqnS90az8
ulurVBoCSUFMz0ywkULY31Owo99Fl+B9nrOHT1PzzWhHaIqfoxmYE4EjMPFDAcn+dTTAg6hDyVCW
5XULnkLfmQ687E23Xti3nTvjaJOcFWezp+NgdfJk+opf+XN0RISJNfHNZHa/jt4nYqV1LViOpd/d
Xi6meMm2uT0tNArIh4/6d2v9X0MBPDXwMwA8cnTw0rGqB18HwJKrCd3BwDaCgqtAf4jqyDPUaF1I
CDp18jqN/F2vRetMa9dFom5KmXJNuJ3rC22otmEgO0Y5vodheWOAlyDaJ5Y3rPiRyqOjiMNtmsrb
xu83VV3MhDv9TdQrZ5kWeanyrnJRtwp1/2KfZqFbQnUmi62mD8WHNlM+DNWHZV5MMRVD0fDMZN+E
sq1lmTPGFAaL66a5D4vF3us27u9bS6ZicJaqJJ89xq1WThEktjMaQLN1i4y8E8yZR/uD7OpC7jZD
qDtWtVcgzYi9Ynf4jY9Va/f9e+VfBNrBVAM7XhqmwkccPmZB6QZCajfJi2pI1JgK8nlzI4aRHQ6g
fKoza3jugs5D8pd6dOXUMWoBHRHbO1Ivbiqarh7dBSbNdf9OjCqvmhDzCSgO0kYg0W/n27lai2RX
Je0zmV7oWNI31p3avCFnL+uH0p/cgd69YMhOXDz38dUU3wkSuW18ZlnTvqQMHwWRPQdkSWNtT8m+
LNWNDP6FtsugMUYXrWpqBbWkulLQPskKumYFhFzCJv+qGx+D/tBlTykKAQEVun7a6pG5Dvr6LAxo
HHVnYkVakX1E6pvWHor0GQV6Z2mul90mQAU1kN6SubhQq10TZCtpoAtONCugWtSKaF5mJH/+O1Z7
q5jmWUHX0ShT5gAth+GNkoVd9k+CtLayMy3baaeUmI+Adn9d8UdbWx39OKkGNteC2cm8eSMTczjp
S7USthr/qB6Ck+CkIybTn4Na2N+CmpE5D5fT7VOsEYWpbI0apxdtlcFrrqV9+YDf7bpPXVvaoVbl
xF7oFavSod1pa7boUH7dam8njrWvGKlfX0NWDEBSHMy0vI52ezRHiV8uh2jwAkhiM6+0VeHl2wbd
rNC14HpMl9WZ4uj7ZLsgxX568AC8/f23+PYNyCrcFglYsQUx++tkqORWRtbByJbjwZlZYVkw2rXg
28jR23OD/BmV3rmNVmEyO9IY26IiuVML+CN6syhZ2L//Pj+ZEMdn4Ofvs4Qen15OajS4h1l8n7j2
1zHNjlaVQUMEP4x5n2u6J5IyV/VdWNUORdKdJd9KYBOyKb+OGo2afw5cGRdYdVb2T42S3mkCCdOp
7/jNQQ0pgCo2cEOUSI7vhILShi7mBVGdWq7riBOWFrLhf8TpXetTr6PBobMFkeReadGrSHdcJRHJ
fHUXtWdS9qMKB6ccRa/l8JoV01O7d5MupS3Tn9Hy+l7SP+bwdZ4ACYd3dZi68zhsaeVdmHL5UIjl
NaRGj+Sw4wCNu5iTVtnVs+oNCslxTGF00B3SEE4vbSsZz2k4PgCAxohHbPbdJG3ICykRowSuTJtW
I8juM6dSZtuP23Xsp/fxrL9Fkfw0JSvNl/d9vxN8GirqXFz7jXqhpwYMzpSH0s/aWVpVKa3BydhN
zTs4ZzeWIltL0dKDBWnmAjcPLEXDcCQE0eS82dH3YoXFdpuoNmbbdogpXiZWF3Ii7fvkhcIK56Tq
gsT2gLnYgRG6KKm7UgUGXUb/uLCn+RHZJa+gB6ofoii+sLTUlfoDh+m+S+6D6m2K91X5FisbTDzX
y0k5pPdZX7h6prqgHNwwVlcC/t6qfKbX78kE5kXcBTkVnPAgC29Z+qNS3gy0t4XmZUjXok4GO96i
Gdlp1MyC2ut5CMrfBagnveiWZNQp0RoLcjToMlqK1mxTQ9gHnbriHPIywXKNEfpfzpEvtnaivs8M
j2qX5Yh+s7KE8Nwf6YJ3GT3BwM0SYaPP5VrWPuq2ODSjtZKofYXta6HU10GXJ07VQNkYp4uesmud
xesMaUxXERTWv3WRhuawnWOh3rewFFjMtad33VUaDDdGkW+iNnoOS2UbNzld1uuwCG5HvITSZQ4u
S/NSLKSXIdgbI61CNVjhnOMgG+NUWfkkdu1BDfvXJvcp+inrno/IK0iVPRMy3xtMripxVEy1N0zN
du6lXZFK7u+34HI2fj0lLFCPMtVwEV0zwPVfTwlKTxNuCFnnRgW1cF/YIIllF+l8/fthfqq6/G6c
o1SxaGnATQ3jIEqKpj0353BeXUsyRPB5s0At6Zlq60pBtUP7UO3BXbRKGsmhqZz9kE+AIb9/aEJ7
LFRNiudHD50UUm1NFV8mLy8i6z4093F/ij/w12iXiSXKRsdRXgxTj6LdaBwDQdQZozAPJvATLX0y
E8NpRRpLnGZj2tqaeScYJ2L85WOP55nUBbYOfnpA2Y6G1eS6LlUJMRTBoM3V3iwVt1LHMrDgMRWi
Ht3N5Lvfv9xvshiYpP8e9KeW3aerRiwTMQA28ssHDik+J7oCArZSvPz8pF/g8m7+8oCaxMRiRr2k
aF8XbCo3MToGXPb9SnjVqW9Ed80qWQt302qxkBSeFmTyKeuCI97xEmLwhBrpI1wWeKvHUi+Ghfyf
FRWLS2H2EmwUSM+BF91hgrsevdrWN5DLdun5qZzpm0scwixiIYa8fAPa2V+f1veLZGEGtm4mjqBb
AJkPd1G5q7TA0aeLUnoJNfUQa8J1K0BOSXwkL+qdT4vPiGU7GxIny/wrPS1XdWRtJj89r4rHEy9/
2bnHL4SUDmUKCd8d7Ge/fsVemqJAsJiaRe+etsjwHq8sb9z1nrgwuLCfXVhcxUlrz+9WukJ3QUay
E4HEYwkzVQYwrMl+S/xUrOhUHyZtXne6fFYZk0NquG5LWkl1eCLaPOKW/FoKCDDo0CMwd0SP4evz
og3TkV7T+KY5DgqJ66rdZrvsTjpo2l75UBD7ObX8/hrg8u4/Dbn8/tP+yjP8pstO7twkedP8hwHw
9ImX+Nc47OsIRy9xUGiZ9IHFrnoEBreOrgSntc2LRTypPv8PTE6+Ox2pwrKVFhtO6VjOQhhZ7wp1
Ja4Dk/GSdbcaSBfkzSnDq+WLH6/OTwMdb9x0KqweqfLO1abCHUAUdr1F1H1C3eS7F/RplKVe9PkF
GeBd+nqKepL8+1gl14vqE6HyESfn17KjhwazG38YjFKPll2Xq5nhF9PCpOq8aFNB6TMjUjzJUbxh
I58c77sV8Xm8ozWXhvAWo4aJWyqTyXW3zs5VW7erreaom9w5KX94aryjFZgjdlVTn+qRxhy8RYyg
3c+Hebfwa1IHauGJEODbEx3GKT4gkIQX+bCvr8xXZGL8hJ4qWgQfz+nbYtNqXhJPglBzww3+8TvR
ju9OUtO+Wyqfxj2u+OIQptPKFX/53QZAN51kB3zeVjRbcsJNBt9kfvr97j415FFmGsZ6Gkgjr1Ku
GhvJXC8YT9I9lhV+vM8+P9bRDphLi/pAo3awpBZdKzJvkKTnJMOrYpWEtnr9+0f6eUD8bryj7RB3
gG3SifFiGJOILJDzJ/hBjlfB2sL3oPKac9NFCs/RoI44uSdihOt7w5XvbOL3UzTKbwOgT0+vL8fd
pwO6FbVSzwEWYPreOjmYVPOmoGdv+gnuz/eh/JglUDgJxULqdr+fiW/vo89jH71dLUsCcxx8Tjgb
d1pHcau1eQkK1hHW5n7aKNv/YjyLIxvZHF1Byuxoo8ZjUXT+3Dbu+EpT/pLRmGf/QvvpbXxaCuhI
CPnXwfd5vKNg3a9SWY8brorgsFS2+g1FtHW++w8upe/W8OeRjnIUnQaCmFI6dNOzcqttYPXZw8pa
4/fgniZZfhe+0H2A9Y5yIEYTRwvYx3+2pfv5y/BxMdUbVvgm/x91An/OHjwGCfk3YE2U6Y5mLw5o
Bc5a2brgquy6eJ86cZNn0f9Nq+/XMCpcdlx4ZCz1jimDNV6EvVCwAShWRHayWYQluqdft5OM1fqp
wPibattiF7z0ERZisa4dnTfqPCY6voTkrfftmejBAVotunbThbRbbsTsAiymd2Llf7M+vox5NJcA
Y0ZU7biiRCE76wffCxWfQv82md4zM7bNCsT9/CyCKZ46xCBQTv/9F/gmlvky/tH6RCYxI85lknX/
4MOYqQARhhe/H+ObOMNcjmrcmKFiLkpHX4+ydAzFdDCwryIWdBeL7fmBCom7MCHxYz91C//11v8y
2rHjRpPD5ItURlsarVTnHpRroUMztPckT9xk2vkpQu1ftx0DmpjdUrQ2KHccnZZjPk3o5M8Ln3aR
GF98VpcQ45Ry9DeJm2np7GtNRuUR4cWjd5VVggJcFW3Q6ud9WG+Nzmkvu/tFtSO4G/e9U9F3sLNt
ed0ndnu9CFj//k0uIxzfkCIVDhIzkwbncYgdS7laADjrXJLlfT+/KdkW2A2ysNO6Nd9/P9Z3Ecbn
sY6a81oXK0G0jKWljVNbD3pw+fsBvln6lGnIgUVR4Yw5TjKjzAoKoKNUbCR2Vpk7fRd56kn7YvMn
n/po1n7KEzJvOGdKx/mCoBaT3Ig0T6h7H5o6wOYndZMqdZQhdgT9XYmAzA3FRhebXWNejdoPvxDe
MRO1m8U3A2IM4FlHi+UbkZpvXi2wRtohudqBgYE5MkWONreObD4rxV1RHsTuWTRvTBn2Uwo/pdzX
huX2wnxdt4gVFIozRDfJhIUhQm8g0ipKhupVS/dMTDLPT3dpA6vAgqJT6e7sTxwIt0n6oEegXcZ0
jSYT1VbpKh3Fe9Aw50GSXQITp9oO5kjWNk3LiijrEsW0DC5svKLerVEDNV4y0YAgJPrXVk3npI13
YX1VT4E9k+/qg3WZKvIq0ibQtIsj/XPTazBkKMdM43MWWDulDsCEP484hlWhtq8FBPwBhI4+dLEY
n4ZKcNsEJ8s0PrRZ5/ld5OaUTatcA4CIQQ1wHw+JWWCk0YXOBwilujdVH7Tyh288hoK0hZUJr+/W
D5W1aTIHnLbjkLrgrZs0vWxiIMEynhSi0L0ZSkQoRu+VMsu26+ddyleIET5XAOZG+XszvRa84Ulr
nmY92Qeh8W6k43pu9MLuKiA7ePi2Fo5AZrou9Vd1Rk24UHFBkkvbUJP9qHX7tNxnxi1PLk+alwTM
hEYl3HyG/InD2FsaT26em6vESJwgbyEL6JMz+d2unYezwfBvTVXwsvps7j6y+VKVEzeuAjtSQ8cH
Wturyr0eCnt/fFIg6xgZAOjAcCUp29fie6BpsDSstV51XuFDLpp84SaDamy3NfpxEdjRfjwbw9gt
2sdJkuwCx7qps3EcCTAbtaukeoQJ9GqM1U5unycJyTAxW42itG2FnVlqK3NSL5oM1+tKW8GycwZ9
dCaoGU261hBaZpFvpVzD5ixcV/41XFEq8ZuyhCSpXtcdaNL4wYQP6aN5KCjnYZF6uqW5bVtfdIrO
KrtRrKdO+fkglc9K8WXILrCz9LulbREV9brqcjfQDRauchAqcN9QK8JQOqu7BHICPfYevbN2XA+N
QXYvH0Rrvqw66V7p7yRDusqi7N1PcjtUUjddUG4CWNXgo4a7pRTIs2nSdixHN8v6wE5NjASq66K4
kELYJg2hrQVBZFTtVOrs1IcLPrwlYHPbuF+LOWW5lobz2K3S+cK3Qk+cDh3UmDrNHaFXb+XgodU7
Gn81qPGUAlXvlGq4RsoG1tWE0J5Y7AP1ITQukhCKO1sszGiFJYIrjOBcdfDSfnTZC5ELFRilZ+xT
K/gUinI7jYondekqHlpHzOTdIMMpNK8ig90wvpf1oybegDXcl2br6CxhPYEWIYpwjqp9qCZuJj1V
jeiAz/akPl7FBo7VcuYY+rWgdysquhs/Pwvoh8hT4kUZDcucPnz/ao33SQKzJXxuS08HLliXZ0E+
OMVogrNAXkAfPSUvXDouCvhvSa3X8BL3Zfg8m1eq9DbqFxlvt/BjiFMqbIDKToMXRWDn14GXmRyl
bQSIu/b8/EczzcCyqxUMGYiAuwq+rF6IbqcwndqPXlK3rQ+RqIfcp/8oOSS74LaOr8r8ATqLjZaA
J0sfvdpvlfJmotOWair8hti2xMpJTWMTxw9DcT3WyBEknRMqz8r01vc8hPUQNc9BOztt8hHRyAvO
0Uv0UNmey8oxgksLRdlE2WN8Y/eRsdXZe0rpjloGplkHYRA6Pd/GDxArkOjviNq2giTdhuqqpH8Y
5wYCSYGT69CUK8UVCm1XR5zqHJhQNG0tQN1kRGCgsg5NHFxZqsSyQVfvQ2pl9h8YVJl1q9z5fXo5
Tdq+UZcPS+5kLXRj3OmSol6JPMeCyVCytxnVhTaPbLV94Ax2jSpf+aD0LcQA5qTd1Zm1FnzccUtO
jwAoEuXcKoi5Q3wXzsuQCZfypOzi+qbvlQOt3IugDlfgN63gceTolKynEIw4nI/NoNU/hmhydPEh
8jczHzhEr01f75Cd86YUGscEFkYDMmOkHvf9SsY4xM411e37lw7Ad6vcWfl+7IVdaSScIrxwFU5S
RQIYduccZ/B8urcAGPkQFCjfNqNdzBD5lWGj5ulFIkM7XmjhciyvFa1aG0CByVu8QG28Tn0xzbvY
2LaoTiQ0WxfWiG48x1XnBFUC43TeQXZYNW3N9UNFMngSSpCukzOr3bmfS6BpOoE3rDm6CnuovBKy
c71HCEaX14ler5dLDK+rrRDdqeJZjJxBsSc3t2PrWjY3ednZSd2/Jgby5ZWyivtb0mmbCxNiTw+D
8hE6k2uwECHI2xHXuhFzHBaS14R7Xt9CWw164zwFzCJna9FA53T6IdPeCSDxhIq2ivk7X+TIN1MO
kvE8McxNUPVO0D3FhbJCmcIGFw/aDPZggkNruQcd7mhWw5TdWwEwjX5vjW/qbG6gyKyX6VGL3okz
Wutl6kKCWmV+sp+bacNl6hQZHjZtDsBmFUZbNY+ehGjXVQ+F3oDz3hvZZVXDMkptEa2IFAW0WNiG
AyRzSBOjeh1qB7G57UTFUaXJNsIHgy9ipYG7kDEMaYPg2ILdmecfw7gA519rGMb6DA+ls5sJ+sxk
dwIxDxAkwHsQcm4D4amQ3pv5puSSZfLsLllJJT4AlWB3FvinKgRm8NE3nOYgca3ryWxWffIuDiH4
AW7s7JKAB/g97Ail8NQR44KakK0I8N5gFcyBF2e6M4S+LSiHYH7ONcCaM0Rt9d6cr6txZypnRVKt
FZwQW38hM9RuZKmHvIXymPpOPeHSK0F6UWl5WqaDGek68X2Sx7MSTAioKygB7xFGHKZxNTFAGupb
AbYRAufbsvwwLMANKt9Ar52ySFwoyG5TlOtyYdVZxMYtgCNrI43PRXpnUB9LsmBN59WumvpBCTiK
s9mLzM4xU4hc98Jg2P04Iv8IJyIufU81I4rJ5UZIrI0/EYYY+dZQHlTozD4MucB/bjvZwTPtzO9U
p4JL2A9X3CRRf1DLJz+Cmg2UYsZ8QvDjK4OUYKxVp6shBI/nZU4UJD738k0UwBuGHS1lENEyOxJ7
D2dNu2ctTbFMKPaaAEz3rXM5qLyiGzzFIO0d4GrAY4eebE/duSAKRBbIM4z11teS1fxzTyPLEaqe
buyD6Zq1o0aLXAMpXvLScGIjb0LcENnl9GBxUkZStG8KwAZKed7GEfFKtWpZrnL/HoM9iBIwSzDY
00kkLIjtammi5uvZgj9v1Zd1Iq8UK4GsnO+n+KlI0KNQXyNfPBP06EW0hlWoXGfVvKpqIB6G7o5d
RmqQeaX58fv06LsiGUx8tNslCQwUPnZfs3ajhj816/pin73gsDPUi6yrxcaqONHpOHIZ+VXp+TzS
UapnlGbeyUW5FHqzQ+5Gu+C+3Ipe46QXoSu+8e9bjh60JYLVqdr5X3N3S0bRDV1bFa1B8bhk1uUi
cJ/cWFq/NS23fgORZNuuT7WMvkmcvwyzJLufirm+D2sQSUo6LTn7gkUMNourTCEg9zvZPvHmvkmd
ZXRswV4gGoze4FEdcKwgqgNXXfoBgxc/4XJxnj+kL4rDYbAiajpZAfmu84HLI/1LtM9BfhzLNQqj
IRdmxQ0/rrJDe6tWTgOcnkt5abhodv6SXA4X8XND9fOUoOiRefjP1UPVDiW35XmRNTtap1kyxmg7
Mfbg5AjZc4I4817fLkVr/0lFiVN8VFdU6g/m+bDHuOU89E4xCb5ZRUyzgdwJfXwaP0eVw3zoZkiq
9G+B6KCM2bKKws3pwqv8TbVQ0S2QA0t/Wv9LBajX4ayGGo9au/p6edSODdMhV04yj7BjcGluLWd2
slvoa+fy/j/Qwv2myfrlGxxtVW32od4snXl1La0gF6zNLcIGWCmfmtLvehBfRjoqGha4HVFuY6Sl
+wPD0Jk3Oj2IRVusf/8PKvXflIM+j/ezivNpi8YtpXM/pvcvrrNDtK+c0ca4zxPOB6yVYi93TtV+
f9Z9jupCX0Y8qhsigxsIpsGx5/8yCXUiTztw1LrzGZnpTjv0jmkDnXuIzit3cKHA2PEuujCYkfqs
yDF40fft3WnP1m8wuNbiJ7OII2oKveGjL0Y9TBxKhalfdN2CTenKO+uyXc2rYDOsi3W7rzF/ojS+
LrFCyr2ly/AfeEj+tY779VscbSoiEVnsUFNA9HxC2X1xYBIvFgMmUlO6xSfL/0up/fh1QOhABJZC
rqaIR0t7BhmpliKvIzybV9FGvC9Xy5jNYPc7DXQ40u7pc+rMJ9vU3628zwMfrXQpQ39ENZeBhxtd
2sbzVhSB9ilPaXJracglKPSN4XlNZ9lA0glsVUYMRFmduDVOPP8x4qosJEFGnKhzJw6xEZveH/5b
+JEfFh8Q4Yxmp1uep3fT9Ylhl2n9zbT/7IN+2nd9V8bEMwybbpsXNEJWg1euwpsIIofkkJW7itMe
FtnmU3fykSblr4uDvFKl2aMC8z6uy8ZFICKPxALDPs3pz4xVfgMNQnCaFffYfW2ruE4gSXbKcOKb
WIBiM9gYhIWBdv8FTtcVoRyPoPgWd+JUGNEypG6gwnyAmzqiBPD7Cf52df17uOPX2gErgqVB0BxP
9+2MMbj6EmjRicbANxEHYHkZnRGkcUE/LF/i00us8jzr1S6E72MSllqEtcrLf/EYSLYaiN4t/Mej
EZohz8xRZQQx3cGpdkvKPYM4O78fRRKXs+14OS5+QoQUmqVrx8D/QWwxGc5i1ELHlTngRxaRBAwe
HIxylLdTXiOOZjhl+qPJLw3hom1LB7KPXZYvqfAahL5XqzeJQcdeuK57Esw8c8ISoS+wC8kkrkvp
dex5zYEFl8dwKpLSPLkbEt1JzAzu8Ls5KFuzue8z0ZOBLpsIZPRGS9Ejv4RP7igR4i3mVRI/d6Qq
rQUwAsGFMbxAGsPxkREytNIxQ5lK0U2JK4U042UyhmcaUSZqQgiGJXYa3WrG85Tnqya8b2uJ8uXd
JFR7VGn2Rk/lRSrtSkCEEtEwRRnsZH6vcA6ZZjR7A0dr7ofhfgJwHENGwDzG0SbqtUVDgS5xcaqg
g0h9F18H8LdIAjb5AYg7inTFtgDxjrO6LXQIZaCGUmf0jZTgEDU16VGznciYf/8+v1v8n9/mcuZ9
WpeYd/Vyv5itysJlSs1kNB4R5DoxiPztKDABNRDP8MO0o3i766vEquWeoIh3uGgu6PXs9X2ObIK/
1RvrYazyfTY/T9mrjK6nft4iq9+Zj4aRvvi9CmadVFMUu9WU/BjniOSvXqvmhDCgaOuT9OBTjfn9
vPwkQfxlmX/6ykcJiZxqta4FICAm6YlNsKFkjIlVga7ReY76abAqVNwbxssZiv+QGV7Yw51WBK+E
EVX0XAUkMb6eIV92ygftu1gacwBCec5GkLFHkxkV8xQZi/ViNhaeWSysjIK6+yamPrw0WUp6UOJQ
7X4/Id8dYJ9HPZqPega6bQi02yCTURQGMx6//X6EbwPaz0McnWDarARzk1e/UFrTi7bxyU2o2mz1
lbo/Hc+ceqKjpd8aVZGEhcJ13l8H0T7Nf/z+eU69p6O0y++QEdICPj8ec88YXvGIsUs026qF89eP
bqS9qkl1Yt0iU/3d+fzv5fEzE/20o2sxtmahBBfeo1SqWVTwAG0L+SqnIBNaFTSpDMWOUNsKmuT0
BVKPYe6iukkVSn3zu+ys9cNdnY6cuR+5SgfFkuONNMBBmaqNqnWeFNWrGteUvrnLs494vNLr+kYO
1TP0L7dxd4u6mWeEqot0qJIObl3DBh11p0wmD3oFkryKUyqEyoDxuV/ODPW9juhK5BIcRQsz02jt
F/6ZJV3rFAVD6rHT2L+HqrKv0o/KrtvHqko8SjLrkILnYD4Ek+HkFWy7BL5LSMtgmB2z/Bg4Z6HS
4BRyNWmii2wJlSf+p+WD0fZtSbvWmtaZ5MBVc33dy7mnVy1FKXSd0qC/bCvLjXPpPB0UR9KElTbP
ayTukEku6DWK9aMyjuswDvcYkp5PpnnZKO16EsGApRMtjegQ+4onKDhszCUxeez/CIfGzjI8MBSE
IK5NBZcIfGHsNrP+H3Vnlty2tm3ZrtwO4ATq4jNZ1xSpWj8I2ZJRlxt1n14rsmM5APkd2b5On7wf
GZH5YYVJgqhIAnuvNeeYu7hI7wMaqXlpzhPAhRJeoziPH7TWOjpet04rf14byVI3Uk5QMc+lchOW
5S5zFLZPSV8xlyXnmtw1WFo20BE7xiKV3cbNibwUys76wk7PsXORjW7uQ/CpXRkYjzXTubjKFFm8
knZTEMNi3fuhusyA+TheMk+rkwe6Vw6e4OauChBPRq4AnbAfu1w6OHV0O7gSj/tz+hXaoUZjopkb
KTU/unwAM+hNk/rkSIumCjgS3G3pcG06QAlItjtzJvfK0gru1Kx5T+P6WAb+po2Vm6CKbprKXOHO
2SqAjXWoAHVmbga6bl0vcw4b+WBlBhXf6rYuvui2s65CDAGODGqWOitNY4uugBfzXYu/5Ho4k8zb
JFDgHiWzlOlkSTiNhBO3sRekKMyZ2i7iutyX5aunxbPefGid5FpX8SoaQtqwyjptKCKEwcJsbv3e
3dZyJGaepC4l394J4ayanu+UrB+CqN9Co5ml6ZkByI4vJAAOiXK/5ewG/Zvd3kGWX1UWrXKNSjVY
ydq1cXuNDexiloR8tb1qRW9sif7+qrgM9R1xAZQJGDOFxtls6xZ4rNPA4FcoMD+l4XtWMYaKz0rC
CJ3SeNjfphI00IayK2GccubMTLAypSwtFPUezGdbXBngLRpsMZkWb0FN07qO1l2Ba5eJHEYH7Cu0
vGXriEWLTrZ20KxqJVIBBCWf9QW+U2HMQHDlA5G/w70av/omJiuznFUmUFFjiXgBicMqj0kBZ1OO
/tiUT6189XVn6fayMpNL6caPsmdVwVQdgcSSpC9a9V7wK9CC4tT2r7rinxqN2XOk33Ah2laFx3Dw
JaM/7ynSokR1oA9EcxdUBGpCvmo02eFLA68R6stcS9FNhIwc+nMfy1t/qL7lzovLd8fxsZ6HyTwO
0nlgDKuuvklBAPl58S2HZliU3ywxLGRFmiUMwbQMW10SWIcK9rfaBAear6lyyLjA2i4RQAX5lrly
KSJ7KytXS8Fpr3vLwbKXNmy2Qk4gFYbHSpPOaSLOiYcMpf+SZ/I16WgtURlXKrx1uViljn/XyQEk
wXBYAMalf2vMwM2sik55lsliBKSCZZ6gPfOils6qHmAbx/5Rdp4y31kHprmVsRQ6dH+HKt0N2Vev
iTbkR8yKeNhmTUivdNhUOOGVdJHkh6F6tWSINI/kSN+0NMlkcU3x8Ll+s8DX4kDsS9UvsuhWpvOk
0oQrai7Y/RXqIOxiaIvyEaQN/DB6pcEirm58jyaddt8Uxm2Ufemdq149GF62cK0v+AD4tgSbWjIW
EiqIVDsrFr0P2V/RW1mUfkYjsltAN58BVn5ysgSdBU0ku54FwXGIjwCjqr5at6VCE8BchyaE2ozW
qg231lOhpqfcFd5MM9948bCDaDtLPfem1nEOmTdDcue7JCkH9zRu9nXyBcrrTHK8uWOUCz8KlzEh
noLvWL5r1HNc1M/A8iC9fvUCdTGUXPeZ7LfmSKavl3Ld7ZLsUjBtkIL4ZJXVrsnTg4ZCQxYF7EUI
vbU1V0W2K2GvsfkAcGooFWdBX6sBv+XqOC5qaA+DCkkRBkUZOnOjEHtA0XCjUCh44a5CAgNdPUPg
U2yUIPyqJjCBjbZ/EMZWr986rQEojhixZj7JqcDpCr+gg+brwo2SlFM8eHdCJ+hP1ede2TzkuTTz
LKAMNQikwp6Nc5GEq4vcikUEbVl2vhHqPQtpaQ1D/S4hsSzMr4mxFbq6y8OjU9/rxrekhGMtsP+4
D6p+NfpDLCB6JfNA7pZJni4l11/qJiIflPURP06mHjMVgK/hmndM6SAFQRpSjJne+TgpuLjX6sHz
X9oAXq18a1fMbxosl7krb2IBLFUlHU0ZlkPUb+QG6ZJk7RJLObAKYIb0g2NpEeagTEfL8tSfdJ6N
+qvnusw0LDrp5FbQ6xVNe61tPA101nMCEYzcP0QiuyWlEHg1P+QgxKvb7fq+nVUQFlzZhfrkPLQG
7e2oXQxRQGs9XLb2JdGjtUNf0wrb9YCYoiwJcwN9rxgwhOND2ZMqoTSrjEuDpjRUL9ZOdlNzPSmc
cKUG+VwJz2XyaNZg44M3yUQY4b8nQBmCWlqVvnk2y+BCn3EJOwxwln7oEDkIL555I7Wwx9zuI3Aw
uTuPze5gZgLWixCy+ZyFlI/bpPNloVlJPbH1MTrrecYyVzemI5dj8ZT7tVd9q2Doq3SrFO3kZMDG
0hsjfJPZw5hrlpJi4cp7kJfSya3QknHBrRT/zonag15JXzCsXpVcnVMymVtw84KMPAMH2moqfUnK
r3UtzXuv3YZctU31pPpoitKd7VBr91EIOwIEtXtOLTqakcVwOJac96HtLY7qaGDftRgH2njncvEs
eRGCrbI6pWl2Y3gnFd6HI55Mq123tKAbfuaqJraa7sJd9AoYT5G99+Rulec1jVrOgGRvU1HPqmBY
D8WLXsEJ9A5RQycbBlaBUO/PQ/5/mFJMfbwfxt45TWEwUAz5a5dJvLrF9Lr48xYmpf+/zUsRzJvy
2L/Cm/TzhN1TGrlUxyLkGOdJK+fi3wwLgSWzOY/oKaDmC+Jhi/dm48zNmTLPFtYOpetOXqgb5xni
yBPDyRNRu/fy/p8Khr+rVNqf+2b94sggQbZye5wKi1reOQIREE6bjK++QmnFOntauf7zyfj9JP2H
Df5Sh7crsJdSxQY7gunPxsp/Gvs8Bt+SlbsVq3xP5NXcm6OS8V8K2Jr/UNf4zceNdktTFAVkJsrj
X2bilWuEwD3Hz0Iz515+8au3Px/g7z5tcpJpvSo6LlgyFn/+tBsiIoLajyi2bdOtNoO5vOB6pixG
76O7cd9wMqCvmXVfPNJQZrDY53za6/ox2deH0cztLFRy2vKLu8w2zeofLTjqv881f9q98QT98H2v
y6CqfYlaoFiOuvWIhibBufWq2Oob4/mfXDC/mdnqKhJhMpnILjSMXybUJqDvNnCwH/gyNTVxaxg0
POSDFvxDu/13H+uP2/mlz5G2TaKr48R9IL1PleLbLCnu//zB/q7W8dOx/PIzdqSycZoSqYh9zLf+
3EettJCu8V7bpcummzPP2v55i/9w8n51SwkcREo9jNWI/haFaJTWzCjLWds8/Hk7/3Dyfm2N1Ump
GWLcjlReupIwCmqyf97Cb+oqP566X6+AEGAr9DUeBPWtsfow8fyfuAkmM+IvV1qcH9TquaQ5qDt+
/bqhmypDlQogFN/VWD5IjJdmJIt66rnR9GUcpyeeZn5GwkPkb0gNQ6vQzPWC/ohO/w/Vb96dYpCo
NqIGbJ0MzM0LrOqlCi+xj9pthvAbMO9cq3sGJCgeLKbeIj7XSrBNemst+9LOsMO5DaADmUuwb+Lq
WZeSTe5o88AqH7pcWUupuWitblEHxlzEoxQOI5UVlctII6Cn0//povubBsBP5+WXnwcD9jZpjPEm
V1EvYdZtNudI3pfq2Via/e0YwmKU/qIPtMV//sH/+IH88ptRamDPmRDUB3f2TsOrWq+QfpOM9ufN
/O6XQnPjv11Ov5pU01Jz2i6T60XOkB8GTxIQviefkJ79eTu/vQb8sKFfXalV6Hm1CNjQaItJlgxG
pau11Gf5g7NLzj4hXP9g6PidCoWP7u9DM365X7pUfsLA5QpaLPt5ci120Q7a+ixfyqueO0lyA8th
kW2+N/L/IwTiMfhaZiL7Vv3MO/yZm/j/HSgRNsUPH/oIYvyJlLgV8eu/dq/pv46v/Xv6Iy5xeuN3
XqL1l8PtBqoGgwganjAd/uYlOn/JFpQHxxn9U+pon/qbl2gpfzEIdIAZGuMgBJrT37xES/4L9xFe
UQubP2Gcjv6f8BI/jD6fV8Jp9SQFq4w/TMQOtjb+Yn64zae0R8u4sQdCFYo3iWSQBR0/jZip8CiG
rF3UjgqEDlhGWehiHsGkTl0qloR/PGoxYX6qTjoJwuqyw3Mhkhc3Zy5WF6tCU84F7OdN4A1Lu7QX
RjMQeJxa0tLXry7i4ZnIuYfUMrOR/pTE8akc/G+RE9+4XvpiFusYvWPrRqfCtBD9E+glVTtkid9K
NTwlJV4vo7+FjChmYV7vGtf/5jrIOiNoyRTvqlUtmCrp2kBEUku50KC4nBVfUe5Uzp2ndVdbErtB
jSEUBdlBrzNUiGT/DC4IXswsEvMVgsq1+gq3GMKMbjRM4+KrhBGpc6tjgttvHcYQA91uiLZN0mjL
QJO9RaaY2IS6eqbYUjJTYss4yq5PD7XJ8VR6PfqzIENLkHsxoUa+s8i8ykATz4zXU/vHxHKWcmcm
S8vunqxcr5j8a+SFdCb5B+JYiYbSTc5et3r0xffeVQBGpul9a0oym4wS5k+WXlubJqtRryUudUxV
TJu+gJ+sjTR5QHFNrl8UrFXf7rZDq5eHxKY1G2jdvdG5/YEyaw946poPjrKxS4JBi1JZGvDt0RMX
6rIfKOhVtsVE0A45eWmKHlshRqZK7oc4ytdOODxlmvGmmpJBM0C9MePIWrQxKnXdjjZhJVGpQjms
uVSQG/1N5Uwsii55UUv0/HF9KynDfVBq+iyr+AN/nryxvaiQjPpOCH45O/iBsemM5m7A1DEMsjxH
mRYsw+4xrmCq+4V/IKCtREwrRYs6ra9BEHzN++xQ0UFX8mPjmY96Q+82tr2vZZ4dnIEwzsGZaTCx
ZpHzYCcdsLk3BNsbrW0eVbQ4c49knXmXjZE9CPwasuwWWrdsVCVaKL0OnK5Mx4JSkyL/Zd4swpa7
pHetuooEAbrdJINQm4stF18IvgQ1Mza2OSyijmqn3KN+6b9qjQpGUZZvNMWVF5a+s7pehwNGPbOJ
YKF5jXIynaZZFlrz0GcjrTJTqSTU+hGYhbxqdZ0yplTmMPyx9EQj58o3jKULeXt2qELCStrCvO1E
ThUw4VBCvS1XVpZsB4FNYlBCa5N1IRkM8rXCHLQlLmZrFH65Ib/sQQeUkjVjFI4sxvJr/iCrY6SD
cxeqfLWL0OmXnltchMkyefq1lpuzxQUBP6e6kPySBokbBkDcSAmKlSdy5F7CgSJXUgGQVHQPdwIA
bf8V1Ddpew7xLGGbLQe8mODYqLRKQU3ik0RKq2Ksxn9doElUSt0bLIRA/OuKIgyXFr1hEEYT6kCM
Ex6e7NLog7KzqN7s9dDe2HIHGYxUlrVseHstCqqloSQvxAh+swDkWV51NvT4Rq8BbQ4cVwL8Z2a0
9q0EswjMmJ7P07ItKerxiQwyhZBCJnBTYIkzzMKZyfaWNh1l1HTo5sLLMRWaGFLdxn8thKGtgkPg
CWcZulDR1dikmlY2ozvvrgXij/GiQ+htyQQmlho5BfJ9IeFy7AyubMAZDvyOr3mBG87Ipfe01Te+
198rhHHk/dxWqNxGPQEZYei+0loKlongfKVdeRvo1qsXoJBvMKH0bloscgsfHuTRmZ5o/izLVTGT
w6JYECfJnHOnRDFIOte1Z1GoxDPuEDv6Wxud6lur3us99dlB5zhKLX3vULiWCoqHagx5GX9rMrDP
jB+smiZ3mZ8+SQkJiiAl7+sgfw4K2/6YrP9fGITcZWwx+eM45X87mvmJ7fz/BswZw8afxij/o3z9
Erz+6/a1fvuf//XjEGV638cQxTD+gtYM6xMaA+NiMBT/PULR9L90mhCWjLKJIYc1vvId6KypfynU
qFQYoRpANu6pfw9QYD1rAIIBSSEjlEc19H/Ac2bQM5ZBPgcoiLhHShggLA3OMenZ+i/jWjrAXiwU
nQr3QLe5jwg7s2SwhJFKP1auwCLE/swqKcArA49MVVyUzrvVioqWRUG/rnzkJnnx4iydK0VTrJzC
MmCa6Ht+0Y+1VZM0qbjboHCLeZr07x0uRG0g7iE+G0VqkdeE/L4wy30bER1CNOPRq2Iys5PkAi6O
GYSzVmPMi80OZj4tTEMJFgvTg6gfvXpNQDdbQzGCUHuRC+M0RgRyFS2WRhGwkvJs9KoNbNEP5i7+
H7O6d6W0o9zbLGMX/4rcm4dCqbeMPzaxpYqNWOruI1Xf3iHBVAvccs4n+lWJqpDosdGIzE/WT9Oj
W7XfpDRvdoWlP7mBW2+Yz+5ls3+u5ME7lH6zpgCMnc1KFprpcQFVi5WVh/aqeGkCj0Bs7vBZZs7R
qiQzbKJgfIxsX2fAP2mDZBQyGA7Qj0rME8WGtZ085TLt/j5/MozM2ZYhpWWNqE2stOUJQgJWP2LD
5K7+moYNvYhqi73ZGMr3lktZWTeHijt7IGR5JmNmpSYPEZpMn3U19lUiSWqJz53T0eBaasvr1sLI
mifvcHRVPJ2EWAq1AP+Kmy0J1T0t7sgMt/ChrXlE/BWVp3yhRNTXnSLfYMLpiJtRX7uqmUljG12/
CwL6ThunpSuhSwoz+f4urZ1VNdiHGsYgcT0wXH3s4jiZX2arLqngfurBy8IgQnSmthAQ4H3BkBLS
ffjmR97JcrKnPv1q5NWxjYfbQiPaWObaO1fEjZLjVZw1VoL/uaV2oBEC2UBZ4M5908hWNAs2NvYd
A1rajWXE9z7ZyMZxyJex1d7Uck5Tf2BYsBrU9Cn3tH2n6OtQDC95Su6gaYaXuFLCOV72ZVxhcA4y
ZbdSAuVL7rdrebBa0MrtUeTqUTecaJYsO8UJGCRWGCWB6GKluwyGs3f9Mlg3AfcfjcQzA943qHp3
PUg9Si81LpdDjo1JruJwXdXJa5WET3AbaVSnHiBwj5Q31br3O8mhpdpiBsP5hgvS3EKMGEOIL7o5
9MTbmeuYgZZXPDuZ+6jrabK2FZlSTITuuDT9Uz1spJj4lKxaO6LA2lZrSPVaDI7IWeYD4Z1zzVv6
eSPmWebfJTLCDfJMVklJ/lXdxXdYkkfDI5msSF6askJ1pKkKvGA1XxZG+UKCBYbkvG8PWVKDzE6f
fUbYY/4iBQ8Gsek5CgOxJgzaZiqkf8kc5wt+s8dgyKOlnuSv1TAsGu1rVIfbLtLhkQMF9pcJPFun
2ReMN2ix9lWaIp+4d4tgSZryXYRUjmlCkle0iYlxy/A8qUO2dDP12YyCt6zqSFwtOBOekd3F9KTb
wl4FmXzroI0p7PBiZ4r2pIqKCb/7liaOtUjC7LXDC7yVGdoyqBLyohk6+iwkouLZfBTVigDur7Xp
vpVKvDIM/74u4n3pRSbDpXJjOSaw8krdSCnfUxJd0GlV0ikK5WplG9K7akX3FM4w1MsJk7rIv/Zp
d0OH+91NzfY29vSXdpDQWBrhEw7mVVO1b5LaO2v4Dez6UC6D0CjnTsOFGqUBeVUd+pTaIo2tzXZJ
XjfbwtcYo1fvYRFbW1JOcfe5ar+o/eemIPzJzMJ8jtWfoSRFzhDdSK/cuwbxQJDnITNb1lLuncfC
nZuZYWyULt6qpnPbhtUNcIrTQnae1b7dRE5ePKsorRaQFMhsL6KNO040ykYByxZAfpSzNYN8eVPL
sXNgzvjU8zsOzZvQcV4qxnwz6DFYIzpSXwxCVXdKfTZT5l19XRrbtqX5RToVXGJWqreRM7MTzeOL
X898ohNWsVbeZQEppGHZryN/YHBcxdk+9B9I0WJc5vYrZkvSdeiK8tQa8abA16wTbAj0mHmvjpXI
Skggd/eZHFqr0lIkXH3jDaW7o4q29iskEvAAsCo6qb2Lemkvk04qEzpMXvWCNhO+fadw97EQ65gr
teWJqySG8JmehIGEoEWPkhJh4w8x8gUsvGtz57+1UDXcDk1TWRTLLpTUVd6TmNW32YNtCSgFcvfS
exKxk04mDqYIyj2/r3WIdXGeGLrLXaIr5ySgvhX8og6tUZSzBdrf2yJr3H2bBdj3FQNViuTvpCpX
1xWzta4Jd3rgcssqcQ/GkC66CqkFk0F0DZ7YV7JdrIxR8OJ6GfCHIbNX4eC9h3LXHgbuM5lb2pyI
YWxfDDjNbcLi5SFvd9Ojzi+WlgrY3i9os+RCKhF74IIksKLDkylO/fhIJ1a4alVTSCsuf6eQ1vM2
trmiF0YtPcic+6WeNtpa823poYjQfgWRRZjt+LCypW0eq/nVc3z1TlD0sBrxZnlNvtEqtT00KPEP
vdpyPJ+Pax35UNQTXRr4Hi/LJfqw6eXpsTc+qeakw5WxOGTWc9H0zX5a0/T6L0tOz01/oBDeUsfH
Yqy5qLfHTX8uOy1Bam2ENmPcQDZg+m0UgHpqu8IhbW8srRJ7XHBiDwRZ7D8fTv+bnptenR5OfzIn
Pml069cJmPZQlVBKpm3CEMCXXbK5s9xhnEEzPAgHDKzqEO9tL0q3fi/0Q0xB6jD9D+fXXkhBtJ2W
bcc3fPzPAb9XejLUNIKS1b5MvvoufWisRT6xaI26tVCMrBjIpI+uVQAFN5OvJi0aAp7S6ErKNuCF
2Ovm3KBImMr65NEh71gfV1T0pMlxiQ+vhuYqHysy5SZHkux9rMjuuRTbbe9dzRpFnZ8j2NDECzRT
3b1rKbWg/otNpOmaxWQ+Tp/4kcx0M/Qeip4bm14pUGzG5/1Ao7SSyd5meqgV0gWRk34xy868IF+4
TE97ZRtshoBM2iBBSkNsX4PqcEGugnHNI+EeDcFXswwDdHOaf5uQZDZHTEIZfXwuHZewWGJ6cfrT
RT3Zn72mbqaHFKrcIymMH0tMb5rWoY9LqMUNGrCDpifEnLvw1YtXr/ezd6UEGFAqQXwrLJGvZblx
t1alZWevj6Q5uX/NS2/03NK9/D1Kma2uiiaXHiSXS4hkp9qhM/L4kEi6siwcOXkgt/TFHBduuDs3
pMC89q6vzB1JeDdDlp5cy+IWDYt6LRIpueq1g9RQL0grlcjkNdXdtKWwkHG8J4NxazQo+LjBV7uM
OJsTw5JsAcpHftYdsbPABbxzxb6IyDEfZcQhi1JpymNJFWzP2NjHhp9V9w4W92lRx26RYWT5l8Fh
tFH26BndTrY3SiSlmygqh0tSMBaNcwcbfiqOMCAos+TJsHeplN2HdYAJ2jGbrR/KDAUsSVlwhDLx
6rwqdTLUkCAgWGJ8mPQoTHWNHI/pVSvV5W0R1Vz5xvd2itD3SAmbGdXj5L7VtPDkBv3z9GLFdO7G
U5Ld9M4hl5tbbi+z6dH0p7Tv+75zb6elh7reNJYTXqY16Zr6kJiMiqfXCgppcJKC6DC9L2xjplig
7z4OILDQxOE/9TcfO1HUOuB3kgmnhWOsDWuQEvb3AyjteFvHKDKnhZFHZnvZ1chcG4+WSkx3zMPy
jV+qjqJSq5dWHPLz8isvPbhUoT/+0D1ODknTFFB3SvPHZYzItyIyXFn8451SdgmRmuynt3yuYVoC
uW9ysEMu6LOPl6VMWrVR9PrDRj/+O73xh7VCmvfmUtZqi+kVvXPY6r+tbtzLpjOXQyh05Its7PM4
poc/vDkAI7BJUz6/8V2fr37u6PTC9OfzWNDUMjkzXH3+ufqPnflc+vOVVhlOdTZSIyr/FIRqsfVS
TztasFKOFAUtFDdjvbrCtL+Wcst3dyHyWqUqj8IRXbmuGEaupRYAlLCKliSSv98tuyifSMtNiUD/
+5Xp5VrV0FMh6/tYRQE9DjFVfrB60fQLRmDacVpOFvwMGFcTVNPWOD8+1z0tIw3eswOFfRPSVi3J
QonrA9GVSGHHh5KLNpQ0iYZ7WXGyxpt2YogSYI1eXtS0OLd8Rw+iL2haDHZ94w5FeogZS1ymxUJP
u6R1RHgkBi6qmIV5tbPY3n88FK53R/65up/eMK0yDMt74GNUpKdVurL6QF1c7Ke1TX+81H+qOjn5
vg4qyM9ooPyPJT52KzJfPPoxu4+tOGH5xatzbfexypLSs5uV/feHRVe/M6RDijjtoW16dD6iguHy
34fp5JTwKotx0vedihvgZqbqbj/3qq0w18m0rrYfy8A+T2cUfuTttEvTgqVNARnUQrv92JYi9QXC
wqT8/p5M7QRh53byw3olg0nMOJr7eG46UQjV2pnIQmfzue44RtEVD7a++Vh3o1HXtNJG3pTqIOgD
KRR6S2VoNh/7ZyQ2fRwFAM7H41DzEP31Y398/GQ/PkGE/LPWboLv6zTbTiIKO3fXRRx0Z5sSapBX
4iYfbnydz98LfaJhx7fLTaHMAzUy8fOQy245jb6eTmrWJkAExzNrG5SbNARK6x6yjNSTMv9xxm2I
bS7h50L0CCPHRSPRhXtH854ry4YBpItm7VDN3iSFybR97F8otXJubXSkOY1UlL68yWXMvtYVwyU2
NhHzqsyy9ce3w024EqXZKdWUmrFDgNV43GdRm/qyoHSNTSej/sXEUaQxitBxbRR49FNPyAoRofK8
Fpa1mp7/+OKC9Kf6wHAy1lbfT3cmrJlUkkCru8OCAtnHNqbFjQbGGoniL62BlPPzdAvK8Itc8gFX
euUbarh2/E4uAlfJz3Vli3mSatRr9GWqEJTlV/42am3/FOXJWiUJ9+TKSFhJE+AydFEUrs5eh4rR
6SsMX/pz1xj1OU+oUY+vN1GYnQWzVgCL46K2HpFfW9EopBy1lgbk6ol+kVI1u0nMKjvnWA35igyX
Kj4MTGLDUD3UmF+3aavml+mPr5LrKvpypQUdKD7HLy6mHvUHR6tPovZWou30k2gHEyNF2+yp/Bwb
crudwOITdp1tkpXtIa+yfOlapbqAir8x0t4/hVprXLy+J5ukOFWV2S1MydKXidcgbuzGulennK0W
+SkbBmWqZMpGp0GFqpXKitSJi1CFNh96S1sZUt2cNSS7UiVtvbYWx7xKaNsTBr4UIizPlXeq/adm
fBcpFOekcatDbrXWIaQdkQHHml5ScupaXslQjwrJsQu9tdZrT47Sx3snYcinh/qwNnPlpmrD9GB6
zqOU55sAH9i6pnQWGGV3k8WPOTpdSEzoq1N6Xjhs4k3Uh29hpzrnAbxY3ljmWjelnVCIB6tA+sie
sausa4qlQzqp9BlvfAPxN9G46lJ24mtmZaiTLXdXtHIczoX/VNrGcDOdwjDEQGi52HDqsLgKjQzW
Tstvysoz5oyMh1VfqNJFGRDlcPQqqVDLUhqMhdonylnQ+oyHPLwEmRtccMCEF4PTWGpms+htPq5Y
V+vL0Ha0cSsvXvtc2dqws4hqMrCpGNyQCjNWP/5XuaWKjWpt6IE1NzonW5WxJ9H/retVoyB6InJR
W3GQIg2aS8o8ZqakWBViZTDO47l3TXottVU1mwSKNUKa2MX7MtazVLlc+0JeJonRkOKtftOjB4Bf
8aEpmCe0AmtriW+rj0t7rRS+eanl7NUhgyzOomdieAJyl4YBZpJtPYdlcozLLto0GUnOFMSyndti
CRCkltWKXyCidfTDGOvjrCyfabNhbVRVtk6Bk13L3PKOENOkmUrVZ5UwV1936lDOmUxJ6O6U+La3
s6tPQDV6vEE9xrXvLvo+wvxBEfvR15y5VuXei0oSO+VQMpumh5KxNsRcpYb6lOhdspVFRKCH3brP
RP8eHM/K7lrbig5hgMcyUx3vHFpSNzMasoWzbihvfCujcdgpxLlElfRc01PkI+u8Y2pHEZnw3VXz
a2MVhB195M6PoMW1xoOtxNRoVX24abwkXXdVFG4HIFsF4q0hWaglPVQNI5LrEScoF9qBe76xxRWz
Rq2cr721UXivCqTDQ6W5x6zx0EqPj0QnsoWM7HtWdNLSbvp3q6UGkBeydojioVv1DaXkTG/PTdHi
0/yYqzOpbqeZtTCAnfmOMosjjUl1SH/v8LlMOD0ZxVFxqBnP/P3egJh2Fh4ff75jelgUeLr0TmYG
+LkMpqnv2/vYip46AKJj9eXzzb8u/bluVaKoLJp4N63l83k07ezw56oTK1Xmtqfg5pv2ejq+afHP
Zab/SbUltiMm7fP57wf/8/FMLxeldZsPkg2+8TeH/PE+axBUWXWu2R97N67mY/FpFT/sw9Db+7bd
/fDMVFkZ//y603mn434sdBcx/k+n+XOdH9tIc8WB19m9/dvh/P1ZTmsgnNrcDtjT9QW7W/frFGXA
0MndqxxgFc8HvbvF8aXhjcQtFjf1cDTyeuSZiWUW4s7IPKinOTr7qu6bb6wD5pv+7ge4fmXqHfdI
8bEx9kI+poEosFGE3bqz9epiJ8poxMral0F4e1EE7TfTD9choW6vGjdgaHR6ddXtxllFSc1ARSc5
c9BifVkX5XCHfxO3W61VbxV8xWbcuO/7D7bf+E+ORshHiKvnnCgeuD3w1puh4fc5vTAtwgT1/vse
j78DXbwZqT+mL7j93RD0+hIVhH6YNtxGgbMyuhZNzbhb0w5Wpk/vgG2GYy5aZTYvXNKruV5V1WU6
RFmVi9102Ob/4uq8lhxXkmX7RTCDFq/UmqXVS1pXC4gEkBAJ+fV3kT139pn9QivKIlmoRGSE+/JZ
op+VvcPMzQfUBynhtyUYqaT9n9v3FhJdiknfdFbpOAwXQ8ISgeOf75Rr6QerwYjRRrjS1Bg//P2W
3Gzl1zL9aZDztijsoH9uHF1v0rqMjm3sR8fAIgS8D8rhuWsCylOi0n9apITc33HTpw+MvJijxYO1
GNq8PjSQTP5eTNUIWVNoZ0+fO9ubaDFMvywvpZXG+znKvRU62grdzzC+hWZbrbq+3YXISq9FI6GN
NTpal8Rjsr8RwcbFirQ0BPTJgv2stpQ8SLgLXvQ8WlHzI1fZvG4b7yWZ4Y1KN4rP1sB4wemHm7nR
JUpvGtpN0AfGwR8nLkyaMo12tqlBgdZbRnrKSmNX103GCbEvP+eg/kwzmjAaWnHAuXrrmezeZe4U
4Dft9uyFcnhKcVWZfg0eNYvrdRa44xl5DqTCJgo3ojWdczYQiV7Pyj2nI+DuME9XcZQBIu+k9Va0
7mG0nNek53XqfJTPcpryVUGyaV3hJeWUWq2z3HHOByXFiz1iSERnQSFFQtGxy5s308Ms5wZlSxXp
MzGj+g5xo3Jikq8oHeLXRsOe07N9mgeGjASnplH0gvOWc/m7M+fOwm+1QrqLArePdjJrT6E5XGU/
vFrejEPROHo2ntFM1F9RLk7hKJc4JbdWgFqKk98SgD1ne12u51Z9Bx7xIz1xhgsfkqrBpNLmIFgq
d3r0W+dAEE2Hrx8fpar0vvHjF9JTrQg6KLHKcImpVByKSJVnT60e3q0KGZozXwqAEUv+xTMA0xB3
BThrWiQl5OvgqIzuYM+VgxBIxJsma31Kf+xzNV5lstjL5dx4z51TsgYoM+JMnx9gI7/xT+OWrwxz
vhSEFACDjAjV8BLfRHYBXfKskFvqBPL4qgGTWbaaKqLygvjSF/S0xzDcaPkSVMHvTrfZqqYjt8Z4
zp/Yg6oRVTtvmBFuOWO1Qmsvdpa7M0aKB5KbryoKMyTS/WGoqHAGdpjwtKMPWpj40FW8H0KGxcIR
q3QY2F3hVLNgBkaT56xhj48bImYOXpf5tFlxYs/o3CdM/mw4Fl5qXRi9Txe8iwM+xg7847nmHA6x
ucJhG85s7IJUvps2VdQA13llV6eia4yT5xnDWfnVCJL2BWsn4YtBXL1LGyU4fVWigWJjfgJkklYK
FqNpMWAqcNySb+jtVKai90amjxUQ5MekFNaTGwVHPHvTsnEyJoL1fJ59NFehncKG0Td7k5+W7jnX
zU6XRnawzWn46cRFuBhTK3tP7PnYKxl8t1ZMd6xm35LNtrGoGcXvfDZFGMYoeVkJjVVXCyZ2vZk8
5MYL4rA5XoIzlI8DXsPAFjsd+OK7zoCtyDr/TjzZLkNfOw/hOBLO7E16Fyd2+din2c52k1/1VMoL
AwDY5xY89NTEEheXJXKn21dUVQzdZztWm+L2ZWmDIq3pRX7M+6HbqIozjKaNlpd6fhIWjl54J5+1
MIyFT1H6PM+iWNflwPyjIxa0ksVjXETV59y7CCtk2uzHzMVu2dTISSlmsxpDg9Oc4sZbjyhNNlhD
cfsamXeI5XxpbubERDRM9kwv3Nvq5rvGWO4UVf5O7TmvBmJYabMET8GUvEuaMF8ia8IlUOrqdEPa
/XM7DfuPXCuxNysnNFdl3z/EU1MeSlM1Zxe+y8rUBttyzOeL1naDlRnk+iAzrzyIgAaIjJsHv/NP
BsrSk23G0wnFlkOi6avNEnWNkH4tqjIKDnWp0qtM4zVGr5VBmLHlFcVnPQbRdlZVuXFuV3U1P/az
H6/mclI7y2nbnez6fDeHsXg0ANSo2Xw3xql5uV/k04s/Uz6HUxEcqzRzXgWtLC0lXd8a8ZoeN2Nf
q1VtBkSwuOm0ypNKnWdELh1V9CGAd3Zi3hoiRFAhLX4BdWsQ7xw6MYwT5y0bQk6qZVGcDMOg/1uR
vdAUlbvJu9h9cLpWny2/RP+qxqPd2MOxGo2B9G35GSv/o2K6SetC3Hof8sk2w+wpo4/O4fxQEOC+
n6sqOdT+TbJhGf4TxHgqHr+MyVho2Era1bMt5vk69LQiJ+NTOm9OWT47YVwxhjb0kwJaMvsZLG7b
sqDphvO2jdguyso0WcKFeWG08+2UKHJcdw6uUduguSxroMVl+eG1VfvIuY045ff69t0hgUGnwS5u
pwvb/nvVsK19D2o5dufmVFZRc7K85qFJQnVyxix5cKR51bC8S73WU5K8KMurHguSYb3YEk+cHZ/1
7MnVkAbmkyFe4AzrK1nP48Vj/zU49ZX36u6NrsyOVkOisZd7THg7D1sXyvKlkccHRgWghMrgk47W
g1814G0FTPC0P2dtDPa4QQ87ZulL39UH5ZrN5+S9T5nnfiEEQb/rpfrgwYt/0tJhEarC4qBLLJP0
JMgtT2ESZVIY65rWxfF+MWalPHbpWwpOqfCH5joznXlkC24/iPbq13mxbUPlkPhZ9k91HL94hR4+
YTb062Ey4v39KgWWW7BAKxEaD7NjbTpsuR/IiuC8xp7c11s+47yfcyJzGZXAyvSVWKq4tM9BFFpn
XyWSJZ6RoVuAVrY0Da4w95IfOZqQru4DZNICgvBY0LeEs3AYcztdQV8GJhgLNA2ly+7Xou1diqbh
ryr8lYZ6dvAiTW8QdoCe1bRpbb84t07FoI/t3jJwbPsaEt67sLphGadT9QVoGiJQA/OY0cMLX2a6
VElR7D3lSQgeTCmFdJ3NVBr1guwOa++1bQ40S7sg69IfoxeJl8AHJdcOxpGBT3IJkQcgegiRUEel
8Yg4V6zmeuIEdvNWj5ySN1bQqItyLnry3CPHxnCKu+7YRC2fPbwtb0GC09MvLnHUWUdRgUgfbCTR
YykLJAsDPHE5bbvQLr4IXpAzUVlGUcabORmyo6uGYA8pdTN816DFAKO4zcVkavqDSGuXmgaW55DM
p7Q0d20wAiCQkK7s1jMvVX40dKt3kGMfiqAQl7YyvWUT1O06ziyxLF2bQZynsKAkSKgzTyMtCOIX
VROELHJLvaT07ulbBuMV+B+JGsowD5xHqUKUlLs0TEAz2WN/NGwaUJOS3smoEKJX7kWKemPqOWC7
FEWHLDOjQ5t50XaoOVVyGqxYsEJ9GEJDQBUZoVLr1v8ZzqydUIOJoE/nN9lV84aOuv2DCMDvPJXX
WIrpOfN+DPZYPgWCSiFEsLxGlayoiNCu+FFiES+rw13vwrQYjPzQOuUWh/909AYrW4/CH44Zo4mN
itIfYYWeAN5HhPQ7WljOXK4G4wZgNzqqTV9Qvvmx6x0sl0iOrtPpatBBSxOralZtlwSrpBv12h6H
jNaJ02/7eCQlJBQJp9vI/BX2TFz80n8QdgCC3m78k9lUMVovI3qYIrKT5/FZlg5sn1nEi6GanGXc
gsRtCJu6Jn36Q7WOu++1WSzoRA4LVQboz5Acb5WKf6kp8U5iGqgzcDGScNo3gL3G+dgIvAhICN3d
kDj6QUgU/jKJEWS2xCwUt9UpzwyQhbUj/KURtdFqSpihzpbfPIsivxhDSSCByNU+kAVJzCZbIEPY
V8Bp7TM+9vVgFuGLPzobx86J1xugzUxUKvtcJMBTsjn6nKLysbSRzgSGP50xz6FgbrxkkVlh/IAa
8Fr1ln110Y0vM06qeWDMvxlpP45BMKG0wLtttVB19CZWzXgeRYr8UYl5W1QPvVKH0s53vWmnH9pO
b7o83940BpEk/KFhkvPGJ3P8ziKlH7SphnNUFxf+8uw4+iT9YiD5GBrp9CNxu00gqjOQ0+wc1ob7
SNhosJxTcrCx29hHo/l0WHo/Ib5HfrdUIqqX9aCmdRXY8iu68TOCpr6E8SzWdvQmhqj69tJbUlbQ
TZvcnwbKOAno7naelj0Nv0mH/VLnPQPTzoLx4qbOwTZQaHn5MJwDO/jqu6h+oxpxl0kaxQ+GTthJ
oZlde2NckBQTFsf6MGYdcQGp1dB5YuBmFSvVmeGxNUWwHIiniMy6PYw+7arxKSh/lqjYyBFRu6E2
AfYntj6k4cAI0Z5Pxe1aPquLqZNwM7ZzsXeimr1UkBJk7Ah9aHXZHVzXR9UBPOp+LR8YbwHdr/hr
D2xuguGH5/c0j9MOuQSvw8wdJIWV4/62s2AVey4pJONEx7wxQrIO7v9QOVR7FDNUh+7tYuoPWfHL
sNxuX1ThKaensiRxI+a4r/sDc8fernNwPug4PR8tI6o+e0imA8NLubNaJHUGCHsRFauiP/UNHqEq
i8VzjKqMdmm0asxoPLoGwfFl5mMMzaW1yGLUZ3UbL9EPr6aILe+4q0CFLCpPpaBZNuhPoCmioTQR
fU5qM1bRRHMlRmAQ75Q4eBxaoekm69iq8Rz4gsZ3NV/bsv8YYPHbzQ+3Tq/pOBHfUKwQw7z5A55Z
q161OnoQaXmlxfWd8SnHgvay4RxpwvQ7exqvSXRwoTysjNwHlZNh7alUfcnJVGccFG9nqdqjvIXq
RDA7BNNiFqrhUFrzcSp1usvMPNmgOuynVK7nsl6EnfPtJJwenKEgeWPfZkhuW3sjkfWxGbmITm+C
Bjme7s2fPlguQGHFC55I0lb46+nG27aZtZz0l923qDlkKLd5byG27K5d+stUCDJr/1cZ6t0o6/SA
NzXK7K+kYD8/5wntmGBXW029RBL22bYsk30Z7MPI6tlPkoXeY5oywypcsg94LOM52OZJzMCOBIna
T9/IUxi2EVX2Msd+DLZ7DLgHu8elxwHHcRYDYq/QnN+UvlZUPmdh/idA8ruwbJESAjigXCjSpzp0
ys0UiG3s5uOmjd3fIinmhVHmeh0IA9Fz6U3rm1EbOocgCDhGv3fDoyXR5xj7a+kBX8JbhvKr2c+B
XLd++z72TrYdRIrJqTPsZVgnhNp39H5E3AIdObqjcW49q9rSw6hmpz8o9sIdPNs1NfYM7wn0eC09
tLI2EKmbkpX9TavEqxf24UnQK977AdlMkdee0nb4/xcMo5ZxP9Djn0x1agC5rjhDkaVQa7TuIbCc
5nahQwcMZkYDuw5SaB2JsaEIhwiqo/3cIB1R9jul9jUZ02NhyOfxBiohkojYH9w0bciB2A1im8zR
T4Y9x7Zp/V3aWD9z/lFAYNdrM4YnZbkbN2uJdpPBH1sUl2GYzB2Ql+Rkx+0b/H5ipIKMvc/tYpoK
tKZDfAkDfFq5bLeqMN/qgSCURMqVx2QRfU4RAODM39yG5klUinbZo++mXzv0tIXbGOWMX8L2cn7n
cqo2NiVxvQAkxj9RZB5F2FVk+VjiP7dhgnKO93v9Nko3fGN/bBmrfcpJyBdNhpCaKsdMfVhAWaM2
Pq9rZyU7qawYV20UfqC3YSXI5p3X16fYD+vd/eWioHD/vvD96v3i/sv+/ctdLaJdXNYIbfm/ZeDn
LrNOwmMyu8NcHjIjzY5FTRNRlT76Gz+oyL5yYB2317REvo+lAmv3UHr2unPtYV/kxO8oDnmly9/G
7V2UDm545VX78vYl56a7K5BdmtkYb0b17kr3gJldLdzUHpaWqrNTR5MX0F0zrdyqao4CvSMCcJKP
XE5VK0asziIHZbaYm5zQGZ+US08U8ijZEA3miBtsYcu8RHyfoZ02iEAaumCDegMjfMUxaHaPfd/u
TXTW2suJFsB+l9ShWnrNRAlKV/voS2ZfnXtTDpO9xoJyjVKptu1oPHBUOVtfm1uVV9ecctMeXIck
HSQjbIQ37Rx8zBNVppf44Tr3g4X2JmuhkvqLQs8AJZcSBNbGO4SoOdSOQkM8zVumiv27GZW/wzTO
XlrbenPDor4KUbLD9NttV6vb3Nhh5U5Q4TgsywFKzCYtozX7++YQVepZOA6WlnBE0G7rjQSPs044
Vo50VsyHQdKGTl3f+U50dJSxjt46N5DbFufbzggj+SKi6uv+ALZo8YIBKYiLySTWoR7AoenaeGci
t7s/wqIltnQp9q5g6wy2fRZd6SKQ38HN+hXa3zCN2hUHDKMu2FGXCj/A8v7MOCnW+Twnn7SBs01o
DckBj2v5VN4+zv0RdaFfZlvJVxeq0s7yY2frce59Jbjq4f4AfBKQjdJmfCQJbjy4U+GwpPjB58ye
SweN8213xKhgHKwvnI/qc2KwObo/NZMvUxdWkJxLudZ13x27jA5/awBCuj/AktEhZlV4p7VAB4PJ
B3TBLnxOy/T7/gDHrH8X6aSfObWWexdv1C3sxH4PpNzff3fRxJwyAhjHdmR7x3KAGClpr0CspaXG
m4snR61yoxEnTzbOJXQj/ferCbthNeKN+KwTare5tcpDwOrxiOqPrd7tqV2UPBtV2b6GThLvEmUG
W+3p+XVsxOP9tZlXsAillcfBqFpO7ypYy3GePoVIVkGmuhdZxh8sJOZS2JQVEXtqdHQNRIqWSrS4
EZkBX7O8GrtheEkD4QCum26RTsmuK3FuC9F9xbM/L6fUWyM7bCjP7OrSxdGPScvL7PfRjyAcCrwW
jX3J+yZBW3hLPeJU9cMI7IOT+v1bGXb5jky/ajuMMvvIgHndH1BXA15fjqlT6vMNJgo19NxP4Q/p
lW9sPLIXr6ORF4Uj8sphtr58fb3fP4TEGMWmzo5oHbKnQtD0/vvEVIC9klH46CT8K5hDwWb59op2
9ZrbXfcVpK7ccEYb9vnY1C9jnrze74+wIkD40/61TGfjpK2CMf7tQ3R9sbFiEZCsxD9mU9jJLi0N
601Exv7+gNAfR9imKjw7hQguZkoY7f174c93zcXcvSo0ybsggUVfN23xWbApuz8zijX8jBGcoFeP
4SkMjeeqCC9l1RTPBSvecz2XLlSt2dzfr0YhZYC2q1/3a38vfPoWWT33x7/Pkkl6iOF2LUy79xRh
Z+KxFGw/WFiL59Rom51MqUW7xvnPrwgNNK9GxW7o9ggGdf4msB2wwrfff7/NFU+datKn+3Ncqsp1
J13k97cHED3sPXbpz3/eslfu8hxqYGPVI+GTs35XlMYpFoHnAQUYPgXNkK7Q75We0iN1Dgl5t6tF
Vllrq/ZRm9yuClZQcqL4UhvUSe9d+RRKXbwZAXC01jc+76/cdzglwpkGx/05qBErStpy2N+fI7X1
Whh199B6RfdKv+m2xun3sJTVuWzKgcKfX0S8A3732sU0cbuaWw6Z98pkC3v7vTUBj3Gm1HPN1uCp
Ywx1f5KPMe4YF27HosiTAi2g01mmxeHBk+KezWite3G+39u41wwt0NuAyOhai/nr/qCxY4wGd8aE
H85zElznK62S6e97p6Z41aE7PAAjaF4t0rZamyoga/v66IfhXrNk7Gfjo8i9p9QdLKbWHy1D2pOg
9ygr0q1QGZE8Pcbmee5aJshpwJas4MOlg82U4XbH/ad/LqjYCTMdnICJCg+5X+TWiBjv/mM3qeJG
lk62/+fGvz/WBl1sfAv7f57o1DNxW116kQE9B1lYI2DH2y9te0WB15Hn11cdM4LbbRKL4rRIirbY
Mcv6vN/mJM7wn6cwPfDW1a0QY3lc2e1AuxFkyrTwCo7smGXqbANy3CgP1s79NlkxSejqISa0NsZI
xqSxuHV3SltshKXaT6YqC+REt7FTYZ78aErOdD/9lUxccWk4o3FwlEsaRyYA+YA8JathOjV207ur
wP05IAE6HzV2Mpe7etB7R0HYo9qg/CeBctF4mMPvF2Jo9HVwS7LPupJ81/+9Q0rb2hitZ/z7DhVi
P814c8v7M2Lk29f7S7mtMhCxKtrqt5e633b/yeoMk9RGwgr/dUcyB/WaTGTAgf/7jCjLcJ5lGduL
/70DWq+zIjOWSJHbu7/fe78oGySF7RAgaP7fO+aEZEMPid/6X3dkWOyXDDEJlPzfZyAotJYBRt71
Py9//4nON8uTlTCk/O93df/JHPES1oJS8l93WBotJ3s6+i//fcb9t82hAevQsvjub3f88yWKHDuq
rnz99477vfdnTCaQkIREr3/fgaiYlmOLpvSfB99/ah1FyMgMU/VfdwxElQZ+muz/dbtEuNV3Xvf3
dkAm7rqP+7NvZ84KAMJHCV54HdNZRA4BDWAW9jqb+m3QMP8kZDNcxTV9/pIA5KH4iGLbuYy4/pY5
fxkjDldTS88hlkO8bukwsKcwL2y7BepCqnr+6wSSaAq/fZrhQLNDbH/aJk/XHOQBTx2ixsjf95xD
V2HyaXbg4nr34Li5fRobuvPRgzu19lvFZKLxQgZVUTIeFeJ9PMENRIqyKLG1YZ9McgZWOP3W9rzi
7K126kZZ1eQsLAy1qdMoZa+FsMX4zOtXIQxYfYG2l17HRDUEo0XPikq6xkra99upi47LIPlj0yDZ
Vn0N1Hh4jNPusXVGVMeMA5cikg2MfhQ9Ew0LssPKpFqU4eCtOc4ONQsiUHB/P+DsThqZI4ySBAyH
xgel7G927O/s/r9tOlc1fYzcG5iASzfeN1EKaQGY5h+SIQNIta2DhlK9mBrXtyDlIU6j5LX8HXdm
92pghoW4SRu632SjBdjB5DygszFb07PAqOu8yky2K6/I5YaY3z992e9UmbxqZfa/3GDGKHgyu4c4
4CTopQashTg0FpW8Baw2y5HsvAkKjOxq64rSJl4l8pjFKr6WqDhsLGas+WIhXeuGwGCt9hEoH9g8
9fupu2S5BXzCYHxqYA1hZLvgmyCccJknluITpKEoKLJb/Vme29YCbLPK0bRvY3OMzhxBozf3T5Fr
kG9B5HEL0WVR2pu4MmCQFql6K2GZF/rm8GuIhyWZOCcd5I+ug7XRTbf106c1S1vtxtsOLpYDziNA
sIoquh92RIIGJ8OlTh5bUqhTll7mX6Q7WvI2U40Q9XKcBVap3uwa05GYgx8mgz/09A0S/ZDT43S/
OpnJITdCaNe3q1YXZTtmDaR93J4qDdFu2BoWm/u9I7yllUGjftsbpnVI8gZIpNDwtjo0vXxs/5Xv
h+1jWySn+1Wm1vVCkqby9ypUppsrPsqh4tbBawmY3iOA+Xx/LM2nHxB92sv9vizQb7rKkqtFtw1J
RFet8U0GYGXcbzdtr3XVbyyFfFvnQQm31J5vcl+f02PS2ucal/sEMNi1F6rz001uMY7/vw9wymYl
ldMf0VbaZ2Nw3pNs8jfDhKukj9OdavKfOsJROpA4ykLC/BUjVoP8O7IJqWUDrQLOD6ERXqZeXnES
37KYZ7EiJYVw04LGObF4GRAkDe5WXIqgO6T+yQPvHc8eM4c5Wg608JuGOCRQN+74GtXylQbsEXbS
n4hoduuxy1DgjFOKTHtLPy1i+MMZpqva8EzBRExNMEAMNzvI/GE7vFd2N69llj1I2leLKKJjEXYh
zFKSYBrjtSfRezTKZ9GSd+u65+VAZTSUBnpXPNsZtvaAN1eF1mKSEqtWgL7eNjnm7WwfCndjmeku
TaqPzEguJHyAuc+uFbnmiD13SWV4p6hhCoxF+apbdlcjMVdVChTZbfVWxjhki/jd9wzxoIr0TzMa
DF3S8Zj5pX3AwgMMxoYM7Ubdro07b40s4CXtml9ZAnS2qqJtq/snCFcbRyN2Ggu3XSNw75a18vyl
W4jl7BWnrJrX1ET7KJcr3wu/zIJA4k7lqHc4hubmWQpKmlznl7TyTR7qAU1wE5Oayt8qREcHs24e
upKlQPduuoBiNyRbe05WfgPhqIaLRU0NyCexkSdJ+zBjIfXKEYG/MEmUCvJfE5/UJX+59ev4UPcJ
3Nzmswjzn+m8Cd3fwdg2GLObeOVktl5pGjUdCuaFVoTcRn0yMwhtsN4yczWJAbe7JeWkBx6xPIq0
3wRSzdsGMjtlyzqUQOrD56gzSNKcx1te8ogDo/odtUG5UpRQlBDWT6EJfzDUWzb6q9bon4I6I905
KvY+Lj6n9hXQXetbwaTa1g4x7kbsrWefWkOG4VebDtcRhdaLHwJLNpDCxSKJzpqQ0Us1gQZKQ7ml
w14/WQRazJiP2cXQZRPxuFYxwHKsMA9lku882vULFeYzydvPjPew2xn2b6zckJQddW4hk4qwMQ4Z
k0mGqq+Wq+H3tHQYp5H50CIMgxg5ImKbpMvNY0KYt5JEXIiRVKJC7hiJL+NQiLXo4O6YQ1Wty9la
j2B0fVpnmAOJdvY2rVevjOxdddDL48T5VZkgokWM4urm2HWC7nvW9ZNI/LfcEj81U7j1bFvb2W1W
aBNRoEK58lxeJDPTcdsZs2Ks6o4XmUgOwbmBeZ3oivPBjE5XRaf7tRT4//n+U/zfn+63eb3/0Qw9
nSGPaa/MqrM7D5/4U6Ktul0bb6+VlJ4633xTm9av0HHf7rg/9v7TPxf32zR6MMdQ6WFSTDp9gVw8
QPZ1DvTQnn2DnG//UVuDe7i/Hatsc0Lue2P5z/uMB8gcoUUtY2zNPC7OcqjytWrIZPe0CmCHMAto
GG8Nwfw4ZuZ3yxSAv+4zWI5FbfzGw7wwYxuPAhHLAS17pR7N2wUCfh8qd3EqS/nb84x0U3suMhGw
H0mQt/vWQWEYhzlYdVoYq4R49fA+XjN1DN7d0Lvc4WxtkgzxFNxuqwzy5TPT8VC7mK903EfQG2Sf
5oYVn8fI+eXRcHhAqmPvuhmhmxfM4tn26r0BTXBboMBEpJz2xkKAKq8IclglfYb3U0jwV+XPqIjC
gzkn46VMbWevhvmxaX+VZm6dUKJW8wKPiM8ukSkGWQwUPXFOaUhr46tnlySbLlvPjhp2Xcoya1jm
NZH99BjrdoVbfnzQud4mjMSI0LHsNbQINqCzsZrMGq1OTi5DmhKRUMja2pD/QUlLSOhWGF22dUSt
1r6do4ROq5y6yBifhx7jvFuVZ6NjPK0Bsj9ZzmOaF58jTdqrEUXVW6dhjQOXerpfS5Ot8SeZGveh
tSb+dcMpf7Dq31lQG+cmT16GyTP2Ocbga6ltuZJxZH3GPQz/8SZd9+NmD+HXWrl13K6CGAehycdb
01fEex6OD/cLTdP0MmMMJvdAfQbKe0OSt6jY0NtZ611bNpj4moLwYJjmsEZPwpBOVO6H5c+byIve
6nH0HWbKKQV6JKS9yMZU7WU9+OvBng4JmpwjhmGlFr3ow3WF2Zg8DBK0leVmhzHV7o5FDJiOD8FH
e828cEX16OYsEKiHP5NG6ZXrVeqhAgFxo90xWsSmt6xC6jevD/KfOCDPDjECr0H3EjFMveBy04ex
RPumCnkZGncbSk6IVeRlT6ZRvSony0/MDuvxOQn69APcjes6jHU9bJ9axX/q1G82yU3rZA1zs8kG
tz6Z4aaMs+qjsDNzn/VXxDfxOU/4XBo1zJuk9XIMZ9z0ThSBKglh2tFaMrbeWNQrrOftY1E5Ytd0
onpRfIBN15Ht43bhxWot7yKG1Dy1rTOssB2M7zHqGQsAQuTG8W+3yH9b0Wy9K8fwmfGtwGzmJxi6
goh2Ne77WnjLGmH5uqOZumYubl4KmpOMeZ6IH7rpxZ1D4ar4sdZ6TfBC/3S7Je/41zM9gtzHQJ4N
uuHUqJD6Pel9DZVlnvKqcjHws8dArFkVVXTOYSAAivF4lcQIWS8JtbDsQVwdpFpmOqnvMB58EDMW
LhmC7CJDqkurC+82cSsXWYNbH4gE5n6DhtvYx09WEBSHIAlafFRxckIlEu5FqSF4+BGR7GjJmoEt
GVuF7GAMc3gUyJ2XKI4DcIxNt2sSu9jFaT2unZwe6aS76geMjLc5HPuTX0RwxfNyuNhJRCmqHm3g
i3LIg88gNS5tmjF1MWexy3oIeaiGXjj+FbNmp2EPFOe71OmGU2mW+S7+f5yd2XLcSJamX6Ut71EN
uGMd66yL2HcGV5G6gVEUE/u+4+nnQ1RNjxhKI6enLI1GlSgGVvdz/vMv03dI02OYVF28VZiQKR5s
g7kSxt1B6fIbQ43qrUu0+AzOt7XpS5C/uMKvRw3C7pzJskRV2qRzipbwBq6DxKPBdM89zoZzfVSU
pRp14w4eszMHIcSlDrKHiwh0XUOZX/SFiACLyQyoXBQAPrCR3lT5Xqr0lgFRc4eekf3CsmObVhFh
XdEm1Sbsbdy20kOdRLwj065QTzSqtH7p/GLLmMp4yuvvaYSyYjCc9qabmumYobM1jGevqDFjT/Jg
4ZSjXEa1U209Na9XcRW84AfU3bX5Ic/M8AXpgLYRBlNxA5bhdwD1le05JqgRUTFRL8SdqdO2Qy+s
15onv+E1kd8VvvWcMPuDLqBSZTGkXA6RRWZgmhkPLlPtTKvUbxom+PtOr8kVTMKVLjvlySx5SNsI
ZgPqjG/KkBtPViBeDAu5iOpMzExFLgxYsutW+sY9BR4liBMeCdzbNhCTTo2in/ouEQfHVJbB0FYw
qgZxHOJja/riOzrHaJU0brN1u46KpaiTDUgCUax56m8samxoEK08lLHBlyS8G9CUH8tIHe+Titl5
1T5oZYbtjinnKgBam436zeWLkxQHuxbOvjeDcIUnkJzbY1Ccla6mm8P9YGuR79vZ2V9KFv5s2oCQ
Klf8CBvh3pqnEN6ZrtTG/eVLUCffpCUOZDpad+EIp7ouMcAqNIgFahMs+0BY29Ima0n6gbeGZy8f
ZWLfpny3lUNBbIXahne6hvjMx3vuJYCb4Gm+/aPsolNvS/c28+Rfnq8nKyI/9QUhAdYdLcFP1UQl
V03c0LhLf2LnMqyTrnxgDIRffUloT6WT3pob8Q6j2HDGxqxtA5fRi+NUjzrpbCsj592gGkOWSRLE
k2vKYzPqyg/F6usZ0RsBvFz0IDMvjzQIpVpwtjEcUUIJ73qKG7ErcS5VIgEvficVvMoqLJznPOyN
pRaYW7uEv9MrQsx1JLw/gv5n2Wj11kJXubViZyN9J/qmi1xdR2YyLpGKrOqJ19jiqbOEeWsRcyN2
Iirj484wK9IeIBxBa2YrVTE2K9MoPLBsQM3XiLeqsRy7vEqdpz9WQ4dRwySZZeTgSmDmPq+I7218
UqyjsFl4g1vcR0a4iUtX3NoheWG+kYQPHq5SAR4XuwHWwzGe2LZIX6Jji/UwI+kZAuOTUnj2cyaJ
x8lizFvaICD3rfYw7WzTTdPhMOsY3byP7Pt4NLKTI5xl3PXjFk1H8qClHUTxyD37dAgN8QbLJo53
uLLjjoR0mzCmQOvy56gsrJ0nO8gAGSMVt1XbPZxsg2G1Ie+KDLDKK/pqZ9detwnirJ6lDChmIgiS
Jw1Dsp2m5uG8wxo3HtPuDZGqV3bOXwQGMoWIi3XFYS6NpvO2YW03y9Gu7G95eZJMpo8+8XApPS2U
pQL/Jc8ZV50l7h3D9PbIXcO17YHvRYHGSAKHmnPv5ISOtkiW7KBhuNPm5gY6j7YE6iVqS1EcZoM8
Jilkc2jPFmE3aXquEntXBw0jsar1N4pQcLyrwnjbTaiEr6oPNsKBpcDQ+r5tdlO2mW5L77Y2m/xJ
Cp+eC+U2i9GgKOZLolt3Po4Nkf/dgqsPDiFD8IB8EgEJ7zGzu1WYAyKOOL2shqqj+QiS6Oikr6Wf
Fo+hbMt1purj7PLF1yvtp6FsoklzU9uGpGIl3nCcXl42un4R6hBKL+/y5Y9tVuqktMV79E3xS2WW
CybWxr2fW7vRiYp9reAtm5HlxLQAAQpKmuRby2in7UrjvbKItlLRvyhtlVNAq+fUHqw3hd3ql29g
zkLc7dcyHKqTNn2Ju4noxQQQOwJ7nHZlY3v5DiLF3PAG5RRa/r2cFCQqmToL9AjwUQvtwey6fWzE
zk2kB3c8ZtBnXKe8TYnxGkWDSwrUuAMtgr5tlCRcMNupNk6TFVvIRT+RTgV3ls5MXxfC4LbUwV2g
qPapShzYuskCvhIRUAGxdrWmqKj/bbGyEu61rCGZ5yqVONxu166Kja8kh1dCw9AB12el4rrWZaQt
cNdtT3mp7uAfNW/Dvhz0bus2RFmNrdT2kTn2a6907/VJC9K5FSAxIHMrmuwwuOMsJfHgPhiU/kY3
hm0+ADd7FfRCxLTiGNA5E6mqWFsmsHXguK+hJ7ylZNfd50WpnQ0oLTPLa7oflRvexJiCrnOe4Hmc
OKA1NPdRFq1yjzC1RgXDHTvssIZAffDbgb6ZbsVe9A4zNNUw3T0aYmXReZb6woh9GXtO9iQxult3
kXKsxRjRd/fmSxhniOrH4c0rOjEbvaG4FS54rNsb4drJUG32vhU9uU3T4x9MmZKw8QoRu881i2zS
Wcaz6Lp42bCeH5jXi2Pft3BmK4WpdeM8tfUQreIceXQSBKQhJ7LZRiZE8sbiOjQKcKrf1o9N1b1S
VHc3mo2wJLMGGzYcIqlaie5sAv5AhHwCqrw0eYMnL0+XL6HbN4c6z6B9sxl4hZtjh0RlWBexshnJ
cT5hsY6HD5xPqCUuLLbp/zNk972hij47rXuI09h6UlpdWYVNHWGJtyvcCoXK9MVVLGDEVjWWiO2b
+8b0MTtq6hOjj6nI0o5WF36r9ZL5/6DBbsv1GK6Mq61FRpgn5YgxI/S92Dtx6G0Vy6ab6Q18hMPW
gM7jFHXwHGYlVVrR1/NKimEVCqfeySq4t2EBHC9fOpLfKjtNliIoy7lV58M3D4P6WaYDQjh9dGNE
rlzhO2Ad7ZrNjOJnPOg4NCwJd0Qux4hi0aUuHod1/5zVpIC6SWrMu7LIn6qsSBcOmy5UNfEyVm5w
4+pjcIOPV7/phvI1mJRHKUzUQy5zZ+Z1tbvwsnB6/CDFYqzcbYZ0RBXfZ6fB08ONEjb5zGtduS58
zVwUHW/vUN1K474ZEMQKpzAIDWZd7psAACTWF450uxu9Tc/MiwckguHCtU1I2pFpnfE5xAu9Vsgj
1JZKFWfHkCUctH9LdQnxnE2HUFfmP4aCGSCK1flF+KPmMZhGwEW1DWrG0BT9LTZcbwMhsFvyzNy5
r7k+lnlAxVIm7PbWGB2aMt3WDS/UiBxiFU0eroBjK4MujfZpQD/WvUo1t+7LpCUwUeJYiu1d95JF
cx9W8gsM5zfivMyjpqMPTeEUHtM2zBaKwfuWaXCLjLwvl5kjH7mg/SwpsnKeta9mUrkzRQmsm0me
vQub6rHo5ciBerxsFrQ0RxXayRkQ0CO9c05jn1Xs3wgF4CK77PR4hUIqGc5wmraZQmZQIxI0VZPG
SMfRtPIR2ua6p/2gr2IHy5oX5KQ/PSYY5yIqKWl1eogkLO8KVXVhISenPu26U1llcg1njiaDsmGf
YDUQaBVEJK8/qmXk3uHLh8dhr/zs9o0/nA2WsKeiBWlOCfmUrVc8KH6HM3k23jPIDJctw41TOKz7
DANhEKDuNiFJ80XBeJ4MNhQ0kZqWq7Qtm4MKVWzRh7BqnAc/DZ0bfMox4EbOecvuQ2SehoU33j1D
w6rTibZYINW0dhXVFWtPPNzJFkKGqiRQ61yBUMAajYcipygB0GeRVwYJQdDoF5h1yDUjruxsueKt
j7vhORTB1o7iFkVqODwHXnFqcuHPOvzAVu1F6zDq6Kxsy8XlHgZEWwTvgV9Hz5ESuissKtSVymI7
z4yy2oIaYgIAYIRuOjXu2DS8M0rjtZ7ScOCI8+K7LYLu9gXGKB1SpvzA8RI3O9fNVoYIkQwb3zWM
e7earRqzRtPV+xKwBpvn3iASk4mULYv0u5Khl85RRa1j4f8s9TL4Rmy7qzcNEKpTnSBasu5UfvPN
1np7nWZZO8vgos6L3DA3tWK3ixwN5LrhM+9S/5ZlAI6Kgz+8lkG3LvQHcqsfM27zd2AYTCqtheVm
xV4xwJGwvau2Xc+k0U3ogXycskZZvbm9me2VIDMXsaZ4+34U6kwn+nFVQRW66aLaxMC2mJZV+03m
6cJievBe2dZsjN/iovfvGY/h39eyNDslmbOhp+5Fc29ZmTdnbuzOL8ssjTWAUtG8dLlanz0Z/DUK
E4Xxk2+BDyaWX9/GBqPUZnSWSV2TQajFDdZIEaglM/Fl7oIwj3Zi3yUD2cVlayItbqJ0hW3YKraZ
Co7p2N4YTqhtzCHCzt51Hs2mYBjWGOtI7QmPHMdvuHZgNpRznp4snhR2hXliQ7vK7EG5CStb31U2
w9scHTGke7AdpcXQpdKfoiCB6RVmWPp2T7aT6z+UWhzb0j57eXGpR4Ndr2ubxuq9/eWLtDDrTZ38
kBqlfpIieO+7olzA9px4ewRRy1zfZ76Zny9fNNBaicHFyXJhQVqevepE6h5LRS3Wro/kz8x15exC
HlwTAtTgab0QZES81PgmOow4iFK0MOC+d4IxekiDnYzG1xpInr1bFkeMfM9J4WdLRJrVObK6Z1wU
glWtNM0cvuR4Q621L8oSW150xCN8w/Pgy/7cuT96o2kQhbINaRKqIp0wocrYApldka8ueEuQlqQ3
6Ll1VkKWTnSoGPh6OFKVcIaPENGr2UDLtCcaluDZFH1gl8AtiZvtpTpmFz5Gtayh7dbqKkd9TBOV
AWVXwZvZm+YmQ3QExHLnyib/kYAgL8q60FiVFGyi8C4sR0QcKAsp4Yx1gW07VKXOOKQSONK0knRl
hSaRkd0qN6gySlVggTiQtlrG7hys1rpz/AiSlZ8zmrTAr9Rh3GpxHu7Swk5oiVJ1r4TppjNRKhvy
mDfQkj3DCnGyzujnehtsnzOOyD0ZkbitaK6jgwAIx84p2yP/c5ceZ3zbpEk0D1ajLAmP0GvjoSvN
b/gT9cs8ZidJxvyWWV3BKt28EGlBG0cTsDXrcTVSUTO07dxNa5QnHGrS+3jISnKAUWJiBPqD4hyd
o1Mc0bjwwBqWAYuyuod2rr8aMW+iAnkJb7/gHS2ji/BU9bGJnQiGJEQ+2HiaFRFlCMKY5EdQlzeD
OeZ/+Yh2BDmutyiawkUS5UuBA/FrCpxM/rISnivoCj0hrmdR3I9Oj+SysvS7wsp/YL+9LhTD3WDx
9WonKK4VWLp33n1DxPEK1UNzKFR4yY0Z6Sv8gWDRKhnFY4MjiQp3FofNpy5F9Ty0zUTrVdMZJmLm
qSqjn7EvfwQykESrKN7Kqti3rdItNrbpjwvbqaKVozHsoPrH+FGy0unpYzuxDS270raUXISqumKX
dkPxlnnFTwxf45fUKqwZhhXwWFwXF+CyCo7uGL1JD4Fhq/vWMsHrDqPTBrOqFjBYNR3m/p2Dbe6U
+4qYrcJRXfVLwnWbsl/ZrSbmpUbuih/iflylrnH2W6VcB6A6MzqAWjdQ59l2i0QKa+E2qgNSjL1C
A/RXuF/0AXbjVbsS1AgmGQ6UM3dfYcS8y6ra21++GI0l1jbK02Pepszq68HZD0Hu7LXpu6oZiWYp
cRplOSd/sf82YlC0a6H9smlK7yHOxuikJqYLw8rv75yGyyx0kmSBIEkfyaJhHzWuvhAapHGcj/oF
Zlzxobb7N69Ci+o6Oj4blrYcax6QeFQhi7hOjb2wBusm5X4FWCfdwKbzkT9GSwSR+8bpUcIl2rnq
nXBrDui/YK7ivGYQFQ71ai8KTKuwas4W6DWsVVOzasEYkHOlZNEUopHoMGA3Krz1aZWMC8/S5YbJ
5nfRJPuwkt69EcJ2ZXqsLAdkWEsyf4ZVEBtEAWP3v6GCJQXa9CoQHY0oHhIIJzkAMXJBfRfRS239
1n3MzJ4nM0+JAxrUn2M3+YmhTzLUtrwd1RJhQoIhE/+OsaXTv8vSOuRdzVbrae9VLbFEitN+o1Zz
JlA8N4HQMFVEv6xaL5GXKnscTbethzyxL3itGRy1yzbxpndxakd9bl6TzFpF2dRaAU7UZfgMeIu8
UBjZ9YzvTearRv+sqFG6wGSimIdBjbch5KHcpsdH3P9F3OFVBiiqO8KSpak5FkwZHYLKVd7eGDdR
pHfwDIRjfGcUamD8EJp7eiqWy1E3N1bl+MvOoHpEYOgfKclpMipRn/A0G7fgnj890tVJVRLhMjfE
nnJrbcH4OdOTBOcyq1YjuVavqkBU7OOWvWbiBPHFGedOR/JDkaLaasJIPbJ1qEfbbH9EBjcp6rWe
vlbPSKHwb+zC6L6IqxMfkwb/deaGqZOKppFwRsv4x4fcsawcY1qwHOypI70aPv84b0clPxP3MQUE
e97KSWNtm+I8m2BrP4EjuL1qWFH4QV+uhPeaVmrMfc1C+JoeiCzSnYOsenteeM5wDkyDlnQov8gP
/RiDezlsy3KIazM03TQh0X08bGqngsRo2pNCH44YnpFZHiTbvhmHhYwwiQboH+djbAdfxNFOgZS/
pqBgXGppxJ+Q0YYxhSmu4nfrUMncWA9wHxmkviIWjTQLsDUNn1xMdjZ1aCx/CYrBRGbwsvQ/0iY5
ZwEOw3/+8TEpcTpR3ZIGzYYuidrAZenjiUaan7WW73OiuE1uWxi6xBFrDUQX3U2/uKhX2YXThxkM
ZTT6MjHB6OrVa2D0dmhUIdVa4Pb+Tk0GItqr4dbVULvoUWaeReq0LOeZ+qjrTIrg3Mq6NQ9uJ57R
fqg3EeEFlSIVhK8RzgkMbb54Xn+/7xZLnsFNEJZhCnF1hNIm5bx2OwAWOqktajDkRUm2Q1qIOY9k
YMKud8LmILz5/DZcBUliNWAYmmqppsa8xKAavMrnAw1vVIpgYNexIAM409J5I9URogE6IZtslTWT
fXR5g7EZx+GowodPuvG9DbJiFjTtjy8O52NA63Sn0JxicEJYoCanANWPj0WbQ+WicMVnSbKt9d+c
Lk0fWJoZHeoBjjyNftbsFy9X9HsHmxwXPzSCNJpyXutZfFcMolskRhGtLn9sMO2/k5b24FVfLKx/
80TZXDRJxeAwZ5Lm1XtK2+j4TZUk82rKq0OmnR14Ud+d0kJD7aCk0NDk3jbdUkEoEMQyvYVpPS7L
Sov2tPzOCkcl7a5+z8neqICiV59fR/HbddQxD9KE4OxsY3rHPl5H+Jy9MLQxmTNY3QvGvoQI5c42
s3yxrPR0slILsjXMxXjJCbxnQes9uGrymCoDAW2dVp3QB1SnTAejGIqSqTRI/0xLKW6TTtYzNY/i
NcJauTMUf9l2yapAb/BmFQVx84zMVnqkIj+YSuMq7b8Ic71+aIXFI+I4gvhKzQB80K7OLjPV3MEm
AM/FyngwoH4oXvUzcrsF+O3Si9StF2nVeyNmovSj74FBLiE2QQ/gG4fPr/MlpvvDuqnDT1F1HlTd
YRx4vYwJgIEk0DAWjfADLrCMGGsV34hOJX/FI6AIcyxyMZSDqRj1IXTS7zoRvRdHhTFUVug287UL
NkXsh7UeCLt67mqC/ey4Pekj81hz7LZikP7CT6txl3dhe4ZBXCD+VZKlTpRRIgsYWagXnSgc5viM
wOTXIo9oPfHFRb+cyvWpsptqLBLCsYR99cjjDMhAdcLA6FTwz+AB2+pOsSGsYNwzIFfulap7r51C
35Bkv8qCiUZvIZG+ED3svnbnqvSZmYrkRre3g9Dck14AivWhfmdozlfHa34MGGcp0YXJzi+Bd6h/
jOulhJFoMrKHARj2423m0BtqUXunVeE4i/BwPrVthMojscLN0NcPjLrcfUvJtxbQSgkxeu4H13zJ
GkynhGX2cyxLX0sZ+LgsGpj2uWTlQEAGn5b5Oh5NBQ+1gmSTGPC4InMIvxNqdFhBNxfVcBPXFlhE
n2+TOvJhmuCgFrfcwd7CJKOO7HEfdilmnqlnrErsw1d+kWKZpmOd5sG1OpiDAyApK6wYfT/chsEw
ztMWK2ct8bF8FeZTm7Xxoanat4T+gaRD9H21Y0PvU4J73+5U/P6cLYYKORD4wDysu/dSG98VGXzx
pGhkxH0sJgxV4jZnONMizm52tbdXsPUMNfCTOeC6To/sMtf9HlBDZUyBf7Sx6s81o0v2XstuQ5FG
jTbIG5WkDVjo73GiGHeZIv9nEfA8BxQ4hODqrIaq+H3JjhISJDvTIbUta06q0l46Vl4ca29Bevvi
Glzt5/icsPOYONsyLONS6Ff7mDJGZavzabAGmDu7sibS8ylPvJWM7jszRAQxIMH9fDG6rnkvH2oI
9HwONSRb0BR190vWbpOHrWICH8+GytBfMiYEC846PJCV2C0TFf5KCEV4bjeJ/yawh6hIkZ77tvNc
1GV+AF+u9kH6QOLOmeLfw/hz5jRugM2Qbx6TvkAsOaK0/vygtatC/XLQlmqoOv/jkdGvHpa+kZVt
MmCaNX6O1YPe3fZOUm+kRH7qwDdemH1urfKQ4Wc9JESF3UdaGX6xjl89sZeDgLVORKGl645tXh0E
oVV2kXUSt/cJZ2X4dWurk37BscPN5+f724NhGFT1FL7E5vF+XNdbuRPWPhPNYJ7kmo2hkwXJGfZ1
CA0OweY0S2laM999/qHadPy/rN1SmMKyKAZ4OhxVUgd/fDIMG+Vo7sB9NfHNu3XHtl/STPt4v3jQ
VpT2NetEuPGZv2wLnNGc6Qe+OITf7vN0CNMBCIN3w7yucE38yglhyomVf0WnhXovVx86C/GLVjvt
oc/TpWb6+Ehg5GSJdvOvuevnx/DbXTYlswNd1XQD1xe83z5ehcqwyi4csNWUSvfTZeI+d7LmZyxY
3T//oKvqi8stDWytdR5ng7L++pn2h0DLRRmi9LFCIiWjp0bFM2DAu6XEfrxQHarZ6k3iWf/55/7N
CZqmZqoGix2x3860Jf6yAHQquAdbmDLr3Zxp33SGsRKFTAL57ouP+ptztHlTcMEVUzOnXX1W7JoG
wA2D21x6wzwrkv5sdEa4DbxvatI+6zDqjkUV6hsvvsgmXfuUgX3OFNsdvjcCdb70cYwUebLtgNxu
YU7bzsHMA8Q7VY/A2/VwXcm6ZhllrYPQJ1kTk+PMcy2Qt1FcY0oAwRUrupVnZ8O+o/IfvATftMn0
srAnWozcBTB6TtiNLpn1b6yaVYjXjbccDdjC9WX0vexVhLue3EbEgaFs6JvJxuZMWs8ATBo1t4Vk
BxYCfVyWKePS9Yr4uTLx7bd9OJnCjjD/itSTEZvjScnj8Ys7etWX8yQh0DF1g3cWeJLoto93NK1b
Ow+rwJ9jyyFQFfW3VgkHtrWfEht2tcO0cPbFjeU3flwqIOPydkAApxf97RmaDG/61Kd21YoWym/3
2CbNo8r3n3/M74+Prk+7FLuyRkr99YmFQQhVG4L7HAUt3bamP3hmMaC+w+O2dpe6186VKjvpUKC+
OMHfVmAuqU2CrAUt3uLKXj24QaNadhtBdMoVor0chci8YHRPbOL9PHCEuusaE6Kr/dUCOO2+VxfW
FIaEtE2IDpvz1eeOA0HlpcC2FDIkHlkWIZtmnANRgvPvzbqHR2U5LTguK3HqFwyPS6dd1X2OfDGA
0Nf71fnze6D9zaWg62cTstHMctpX20Kbom4LJSZSZZUmCB6jRQGlcacqg4ONnH03hIG6jdUiPvqM
imeDZbSL0SuYaGYZM1JXMVY4iO2DzrrF7tnfRckwzrChbTefH6iYeoura8fGLGwQTAI+wYs+vgYJ
VnWQAKRHFWWi405w0fHsrn8nUqgcpIoxL3GdeR1RzkRqNcsMbCtY/or5GLpvS5/ItnnpuGKRug2T
UUx2B2tKgx0JSA0UU2xGXMHo4xp+1ISGrTbe9vMz+P095jLDDdJU+OmcylXzlCRx3jjoCmZFOTxq
Y7sNKoHkyawf+WdEi+hfrBu/7wQkGlu0xzpNo2MaVw+bFsJyaf1BwZaxv7zFDBD+v95i02R9uiBW
tkq/9fG+QBDqAUIbb57ZKE8Hr/k2IITCEbBEEOotISKlC0+1I9L8mKN9fkn/5hTBinSuKuf3e3/X
1bXtSQ1wl11mNy1UiRrsvl6ofr9zPHM67aQGHmvR+H48RUYQQVUXEHms0ZM7LJUViB9+5p6ZuqYk
atY//6enZQHY0GXzlNM52FeX1PCR9IS1w0AU56KZkqtYZJMXs/j6zKZy5+NLxQJs26YGmgLF+PqT
aisZgiy03RnwVHqfMs24lIOKNdz4fqevPj+vv/k0e8K0TUdl0aUp+ngdky4rBjh9kwfe0J0b0uEr
gF6/J3Q2tqv2i4dD/L7a0oBB7JDUu6xs+vT0/FIKgQwEge7X7oyYzlmM79Y8cQWxz3kIc2uKOyrN
TFu5KU6DndrHpz6If8SmejIrtzxUIgMsstIbK9TYbK38re3kQYWonjmef5woFX08JCuRVuZdVpvV
7PNr9fvmyBFP3RBQvKMZ4urg3YHRo0UWK97ycbGkV81YncZ2cWEbk+WdLFRvcoWW8g7zqC9L9b+7
dqbt0KmAmRu/LR6TC4cGRViZtWHjrq1BfbsUbamJeWDodGu4GO5KLcW9Cil/q2OhNOv06Efe1PJM
OJX9xb28nmJN3Rktg6Q3FFKVv5UkLt1UFhbMgEfG7NvmL1jsme6Z6xFNxGxMDCxpud1YD3fvrc9c
PAEx2YVW6++dqj5WdduAqyBOFCPGXnpS1Btf9dNzrom9R2975qYiZk4a2jBkr1HrDN81JW9WJHCR
5ZjmN+Yk+fERuO5KMCHdT1X44lF674+gQ1TI2m5ERLD8/CHQftv06OSZWECEdhhfYIH38REeUOti
s9lN7XyN9tjUKiYPLTE7jn5jetq2zxNtRZYpAY4aCCCthQ+zWJ5QNEa3YgjOee0cPz8mcalSPiwa
HNRUsDnMVHi5rjGGyuvQS/s8mg3KsW2K6SGkwu92Q+BTiSx+Bnp2Am/2Vl1g2jMwUO2AsZufNmfR
GLe6dG4MfA82OEJjhBz42R1P+nOQVhH+kJDAQvdba5bJou+z7l6qpFIboUxvgK6w2DedHyQ4iFv6
WNTHkJGNkASkasSiQO02+QBzFmM+fMVs2W2SsrUpCSaqU4OuQiFEu0sXlUugIcZY8w6+0Cb3iH0v
DRImEnaqU9F32Ne3jBRYFqH+t05+MwjrZ4q2fR8r2HK2g7NTRldfkotozOwEGl/Q0nhUefpoKcfY
qpNt6ZT+omO+BUhevaBRiE9qFBCSarnH3K+PiW8pZ1SjZCAwdWLkDpQrQB0Edn80r/ZB5m24wwPx
xlTy8ueiK7r96JjjDnG5s09yfw2dHtWYoT61nfLc4Id42xZFcMvM/i8Lzze4Qbs4chriWOCbmBi5
3mRV55GiYferOoZvbchwYjLn37qk0ZEzToRHvfV2dhvG8xJ1/AKJFuo8rXn0Y7BshfV1o2SQHash
Gh79CkXC0IhbLL7fi54MiJzQ653I0bro0sIUT+jezjcUYxc6kTXDPAyJPX3iWUzGJ2Oa/Uy8Ottm
RVXOVVp/HJ5xOiflUFilDh/eILzAyKIDuFWO8EwckT0pD0n6bJZjsjRDSx7tPDnbEzElagmoJtHB
PTiQF0ZNKkeavVXkCXteaYW6rnFsPoZ2hId5NmyayH7H88/c6m1IsUj72DPhm13sr0NMMsUojZtu
chTxrKb47g2LCJ71vlXLM0KAipF9J9d5DLWv8qlC1bb1t0L27SIDcwCMhZ+b+PJNKQL/QfUznlT0
mvu8IGVqGPP2Rgb91sWGZG7VzogFvcSWpbG1G2mFL9IZenx9MXSEZ7nAYMLb201UPKXlo48F+jxE
OHm0y8FfaV5TbooYsrKt4cDsjHF0E8XVdyNJsxsnMv8yDT+7rSucg9P6pprmZ3mq/mUlgXO0o/Gb
DkEQ2jZKNa06+lpPFEcIQaHJ8Owe1U2rWsM9RjgVYjV3ToHsHt3Bhmzul98V34mJUi/EzCuOMtgj
42zPGm4056TEabGAJTkbbcffSEOLzqqD0qXqlK8Qlt+qCccG1mdqych0gvqvqqSKkgErYQtpAhl8
nkalVPjQcAJVYJgaf4naXU+c2ILsS0VmUe+qDOen4/mlnHC7MVdNQTkx5cb1sG7AF1pAXWmWGyeC
7AgpoJin4KWnvkZtW0Q8j0bw1BopedRK+vr5OnzduLHygbtoguVg6qGvx3skBcal5eIAhcEVHtsu
LuChIPMC6FRfo5SGVtsvx6B//Pxjr686HwuqzQydmRschWs6SWgrATJ9PnbEnKFLbFbfqSyxAQ/v
IBl//mG/gZZ8Gvxrh/EqWz/DvquK0Y0D0VSkeM/atMn2WNq6h0AjQ0ptkmGR2ngcYAunrTMbLomQ
IDQKkt4vNuHrPXg6BuoOan996t2uq1aMBpogyxp8wTrmWVkCaO9ljv6veu8/3/r/5b1n53/tn9U/
/4s/vzH8Ktn26qs//vMhS/jvv6Z/898/8/Ff/PMYvMGoyf6qP/2p9Xt2ek3eq+sf+vCb+fR/H93i
tX798IclHsv1cNu8l8Pde8Vg6nIUnMf0k/+vf/kf75ff8jDk73/+8ZY1aT39No/gwj/+/Vfbn3/+
IQTd1H/++vv//ZfTCfz5x31QBrwY//pV//3z769V/ecfuviHBL2xqUZ4HsHH+E0dLK0//5DGP6Ze
zaBoMkAomc3+8R9pBvzAX1n/kJqtGRZLx9Q6Th9fQUWd/orfR9OFF+fUDxkTYej/HNeH+/d/7+ev
7Bb78gb+Uicxn6Y8Aua5jGOwMJ3g8F8XDC3NCS7GUVm33IAFwXOr/03dmS03bmVd+olQgXm4BUBw
EAdR1EDpBiFlSpiHgxl4+v6YVR2Rlt2V/fdd+8oOpw2CBM7ZZ++1vsUATtEBz0zyiAqNvXmdUDwE
yP5k355/jeJmMd0wA1R2VDst200xqzDfDXU8JJmhb2gCDq/kFMo7TZZUSMla3ebwGgVBp1kT4eRm
45mfWB/CR1Ag5oOVSjnmkLptwUFLsXZXo229FOrcv9eg7HJq5Rx6A9wo48UC5HzJIkgUbgiJYkIX
mIQPiRVTLPSFKYBCZvjhK18b4/QlG1tDXiURttECSmcByvNAzOmY/xhFXlv2Fz/+kClsWrkuLnZq
A/fBb+HoMBusgrkr9CWtVr8qNVTXohTLEwQp51LaYZVuG9ITsZ44cBZyND3iUBW84Ud7Fnl7NxJG
IKPqq+mgDExQytOAA8CXRuJ5d51kZcZlnItBpavYD/T5TKCJxUnQnOqPkdbq56idtK0cI3jzZCx+
xH0kelERH5wtZfacKbmk/2TeJTkuoElihIt4EfV2xrJOqZnKC7HebiZNiDhu8ad9M9o/BqIV0EeM
SA1Jr6/rz9kSy37iRPRcz4tYtWRvMH1z5M9Yczoc1xZ+Fa2XOXaXuFaSLLxyck5eCC6rW+AXJB/E
nZk9OanTntF8tfVBzheJ5Ie6eaycaWiBHYfTE0+BqP2O5BbsdMPQnfHWSdqGUTwWDkeVivqSylKF
39EyNKCujrC3Q+u0noGdfxdOYxyESbj8AIKfe0o8JqSiDiC3IjesKNh8euvlvU7i0VqBLrAnCDTf
FAp4bDkCyotd2XwYEXjAjUE7mW3NXJ4vORppZ4XFNe12oqIwMdComiSEfthFEj6rwDIj1xqsQTk7
0MakFYofuTmwGLSpp4V5+TSNDM1X8dwZ2UbuMAbD0CaqZbukVg4LRMhW5pIp4qgYTYlV2enCUuan
xQgT/Yu+7zTvI2pocVIQHPBuRZj7T/LcKkHaCPvQ6mG2ddIlvZYoNuOfBpJrLMmhNErBoiYzfC41
gmXGC6UfIj7iw0g7Da54ro3r3mmiA5K3+jnLYLw6JJWsedDh85Nv85CD1nwxaixjbsso9ssgWdG5
cxCyHiNM2cBw4yl8FFqnnXMc3ipcTcluH/BtabhaZFnfVYkpPsqC5NcHdtrRyx2DGJ62AhruA+8P
vwpccedMqNF+GlL5XMeLeer1PP6SFkhK4ajpNYuALl+NMtIvuDaS/Qw06wy+jQOGKYvet6lKgnEk
jK+I4I0wj4wntyXSCndw91VLrR0Mixxxyu4jfF0kbYeKKxsJCd/prGag0+UivtBadaUC5Aac0pcQ
v+ZdJdRkZWpivo7ARe6GAkmvoS5zwPFcaoDM6eZRwtjj6jxugQq7pCabxcSbpgzyU62kIIBpzk7P
eq0Uu2aCPq3qZnkHuFzB1qb5TVL3vlzl05s2mtM2sxNrw2EoC9oMbIfSjeZrnar1CehueR/KDq6b
2o5XWoTQQuQ3SKEI9fUsxnHT6DCajCmX1qaD4pyEO6U+s/8zQSJ+g1mWGr8pytyusxxRuIWaYzc3
drmNOqPd2FFJJh/a2/euIOxJmYf4E+sg8DhzcXwEPanb5drrwBH+IDjzBmhNLB//GUELC2t7mE2Z
rw5htSKm4ppbdnHM0akarpz29HaQerhWKt+bhMS4CgknXq7j5mRPs70GP46Vg95B4H5BzP+MO+RX
hWTewYD8WBIDQ/GwvCtddjao2/VxzDyAEE9DyygNhIHpNfZ8jBIt455NchRH/SutCbws5vRzwa6E
kyjp18uiXcw8IS1Crl8B/IBLL+r3vCzxRzoxzrlceZP6bvZKSf0JFMDyqg7sw2Q8ymH9gQeyo2WF
wTqalWMZhQ1tsmrge8RHUZbmsiJVtPBpuOKXHMRzmEJeiTk9eX1CmIIz47XnQ33mtvVD4WziGkif
dhof4SMhEgjklt49x0mtY/Onpcg04hHH6HwQeWo8mXyV8IjyaS+g+r+KLu8hvCqqsgmbcCYhQ7LT
wq3TpdrigKzuipH4DAPy5ZrjZ+/ZcDF4KDjQalhWdvjXycRtRNYdJCmeV8qsAt3AM3jRJrJ65GWu
VnI6To9DM99z0cpxZUCsl0Yp0qc51L8GwjwYL1q5X5tRfswlkhqmQQLAocFl1iMa19xO4Y1FBnKj
qH9Ys6U/lRaZI8S7RPswKid3UQbamBqWVqnSAbmlulhHXP8otaXto5IExGcZ2SoZ60s4Sw+TAX+D
Fsz4LqpZ+J3cVPeghAV+W4m4tLaxIfQt70MNWW3oCbyYKzU6VRnIekxQRB0zE11N2ZIE2diPHC4U
Urgj+cnMG92bJQcnfGJrnFOnr1l2YteYwC9mRGLsChlAWWje4OGSYW0lnX2RjOaON11rD4PmvOGv
u9NUzHsd/0M4Tfx+GkVKTk41YKTopEVECpIs5KaSfcqiwWRCa11mkZQAeMx34jJexahdnAkzaER3
z0NxUe2AiFubtBg4haWazhJTDnuKlgqDQmltOL0W+P7x3KQrxPsRRk5H+lE0449pauVTOJAWXkLn
S+lBuumYq66VTbulKkiLIWA1cJb2w0Cl+wjsvdlGOJohDy849HIj+bBJDnCUTj8VxiT5SQ9RVavB
bnX1U1nHNQowGeAvnACvoxlA6o9+l2bqeOR8I6Ga1xIEYM3JKGYdRxK+koJoeDCaNIAsS7sL1faL
1mvyKVeap7ROsSusEaILa+pxVjLdU4c6DsAp6pjpleGejBPyrZPaxVbqmzFgr24xUWUywSP6hTQg
QkdA/DgWbumQj2SZ+3GWXwqm5yu9MW2/qhbFLbL5XGsY+MyaWfks25u6gM1MKwz7TnNqZ8kz4xbk
Vz6eJkl5pBpuSMERot9Es059mnf3/YgxWZGdU72UsOoLIYvDWNs7DlyhS+vhB/iASzbaX3yd1wwk
K0nm2ZrR7yrujAezEwzs+vo+os1O/hmVnOHgbjWi5FiWre4ZSQEZdGze7DJ/6MI0cmfNea2VeL/I
0r3aotZulUn3WiN5IF/otW0iTAr4wPHlOfcYt0+kKeK2BHoR0NJ/hIBwRxlEBxgrujtWZBthooLe
mHV+OOlAy2rjlGTjpUdkQttIs4I4ZCYpMaRx42gZQBGJhyQvDG/SlyfNHLlASqRqaz9hMms34bA8
N4YOO2zuIvAjkAAdZ3y1C1XyKUyAid9akRi5H0vRFzzM8kOS5U0gDPFGNDaUP9w4VOVpCrynvMoK
/OkSReBckSjWRHywVPmIyvArlpPX2tC2hZnUx4GAH4/Z1cUyxbS21cX2E5yURGK3ylGri8klbgxV
p0gmPH1kjUWC7Kw0qx+RGJwtCTBtP+GTAjkUrqZuQSE5Jbabz5rqtjEz41hML3nYRKB31ZKJVQK/
U7mWMmiAKUG2pZQKjaQhwYHWAeCZVVj37ox8wYt0McMbsRq/huLhxWUE2LqDWUwhTb7oPBMN6+T1
NlVpvWMj0aBzdRTYwG5dbVKK06TgO07NpiYARz2KHufn1EnmekLk5dHMVFy9YUbQm6DBwpJIGIal
wjPiuXWFCotUqLi49BJGLcloSm5eli7ZW019R0aq5uO+vFdDElQYG8P9LeMd5mhEU6XODzfrBNhj
jfSEJWrhgaYztoBbHJr0c9+vUAeZb5LszL5gYAM2uJB5gHN1gVJAIzZ/nsw+3FrVWDxZskQTbq7R
0sTgM6iV03EkIk8HD+A2fS+/mTDCt3MK7dHHvov3NYMtJhN3NE2x2+IrfS45KSdUySlbcxb15P9p
uANJFNPT14EmBxzEZLgMZtQRxM7X2jRSux6jYaxdWv3hLxjoeyLm9LV2lvq+qe3mauRKf1Fbu/nK
DZ5x1wBysg6V0I5chQiGc1bZywcpAtZFrbVmctO0nTZ01KftrZJ9yMiWfFImY3quYLDuhlou9m1q
hCed8Tq8iIafg9EMPnJ94C23K1K33DimtGFk1733eVvfGxzZw7WmF2VC5o4CE8WqF1P3BF96TIAQ
jH6fmsLB3DckHAoQMpoPYV4bj/HMKuRJwkb5OPMkwKut7GTdJJn8lbKIcu0JJwZAyXJsfEem68pG
KBufvD/zIcNpbdJessLHTqccUJlvuxCPBLtYSAbfJOf+okoKxTLyd1WWwsA2jfcpHrDrgkF4jtq6
f+js4Tiko3FppDK+06TCpmMoABOyRREg4M1N01W+LEXldaSbeCHV0zRdMHbpi4M6DxyX2S+EVNmk
OCpgkp+IlO7ndUYQS7eRjTkhi3Lsh9JXGtL33JS0TwrHlkV45QzzknrWgJEn5zT+WcCi/xHWDROj
3zoy/+l8/N7pUL7NKpG/67bJlBUdPoYIxfw2pbJbhr19aEINP5hrJZCf8S3dhaOLsmJdrzqS1Vwc
jZ/qRvIJX73/w9W/NUK/X9361gemSxpVgP5Mr9y3R+Oq+O0h9NtAabxl3ft6oPpFkAXhEUvp+O+m
3V96dn+582/d0L9d+1uLp0+xi80p17YPjIyP1Mx3DnG4x2Q/rDSvXEEr0t3+rvqDYvY2/P29s8QX
TsdX02lX3eaDvywJv3WWho6+sE3ci0fKUzepcJyIoTb/dHP/eBUDXxDCM0c1v8/5bDLSlthKSOXz
lMB8B+gcOKvBA5IdNK7qZn752W7+8GPefqy/3dlv1/wmkqGVlk+2+euaspdsxJO1mgPIeKc/arH+
4adD7msjqbNo91nfB+wkN0xVbVCo9l7nO3s42gFVGI5qLw4oWcirWXVevPrjdb9N1m+PzF+ue/tc
v/12UIBh9khc17hEDzBtSj/2k3U0Bzwxq3qtvRZ/eFi+qVd+XRDIm2HjUpLR6Xx7RjNZmlIylVkf
IYFwZNOrpzAi/rIOA5LU/f/+A/7DUuD8fjG6q7/fHT7bQanSGkL5HtnAXbgl7/ORwef6v1/mW0/+
1z0hIeEvA0WVZt/u+bcv0VpMFbq6sAj0ewiln2n08t///9+HPVwAmZ4uYxq52QQc5/Yr/naBpljQ
vZHl68m78tHe6atp07l9EJtu6BLDFBR/uODfn8a/Xu/bc48Skl0Wt4ln4UweDeti2v0BLRKgo377
h3u7/eB/fceoBBRU2CZycNn+ZWz77d4AsYkcMy9RltBeAysAmqG75iMh9wzYd3/6qX6pgP/b5b7P
cAZIns7M5ZSL7C1+7MEd++xcvCsPRWD96eb+vhvQ8UctghdLp5/5yxX3280lZUlDdsoJYiT17AcK
Xl/3+kME6MHP/dBPvFlf3eytvhnU60b605r597fbAJGE5s5G5Ycb7NtWqHBspPXXEsr3pFybLSF/
fr1aLFdbl8eKCF7X+sML9/c3AYuwhpoQ86bCOO7bBaclQg0eAuHXFvI5SB1AL/GH5+UfLsHkC18w
GzxOXfnbAlIDlBziaLTZB4iI9FginX0cWJ61ln0Vbuw6fft/eGhu0zYsAgxpkM9/LyksC0hiSFed
a1KWR5t2LXnwdNoV+VFB5Jt/0Er+QwnD9dgFyF64DZW/e8XHmVbkrCu/rqd9Isn4YbjpvbGpPMlL
v8R+8MroIDUBIdRe6f3pR/zugGG5uV0cXzKzKZ3Z8rflRpS6KfcEUHjp/vbAtl61bu6MNXjbXf+n
Lfbvj+hfr3X7uX97Q3QyFGS1Dnn9/XGFF4jXYqscefv9cbs81WvjDwXad0/Sv2+OBQctOYYL+Xu1
YkoqEKWmJ+qBoBF3Xg1b2Acf4jNOTyDgkq20Tne5JwVKd0o4yfq39fWP3/DfF1ju+rcP8e2ua0dO
tajgQyTa4OZbdZX76clZGcjMfenddHZ0lWnCrOE6eb/en//RZPf/bmx7qj/LS9d8fnaH9/r/h9mt
TPn2f57dPvTFe/ltenv7L/49vVWdf1kyhiTEjeAZbn61/z29VeV/Mc91dOSHzm1/t/kt/zO91W3+
lWHQ9EK9D9bhJsL4z/RW1/5Fr5iKzlZsmI4on/8n01sUlvb3+hdNrG7IFgsDY2Su9e2lBCM3qsBZ
VY8UstbnDJZuOi06kfDNMV8U+yIjATeit07Q7C1aFDq5MG/4mRxs8iDWdqS6RmIMpCRmwp+WmPQx
OpCGWryqqQF4VZpHKHeiDZpQN2m3tcpKRMuLIA3wOSFlZltOL63ohacAKwSCv2EbMFex+ozlOyaA
lOHrEv2YVeOGssk5a6j5zkGrT3uPwo7whRXcBfQ4WWu5JGMdIqHQ/kD8vspn51EdCdAtjIZgeTXx
Rt04FWr+UFhCh1RecbYdZCBxqScVU+MPxTisOhPaCb/NXYERNRl6fE30X5um7YKSAE1iipMdiCIi
ggb1AoiKTMjY0lfgcFB8tRuyI8kIbDqCXlr5gb7YOo0jsOqmWOBVMh0RIR1d5QX4NW/hxJggImtn
pWWD4mlNKCPHchq3h/ZmLtq4c+R+Ij/EWFsFf4BE6dnl9PARjVN3rqVqUwoGQrGVPihlsu0JLliN
JqFuk0IBAJtwiM1mRQR8eVgC0lG9ECTRXkmE8MZEkQOJeGxy3v3+Bs+VzSigkbaCFIrY0aRMI/Eb
Xn2W7MZdrOr9fq7IDaAdvhpm8ofM8jjFzYeCFsnLjVsMXKtf+oZuRDcTumzMw2unfhmVU23hGdBF
Gcg10edNYtypaMLchgALzxwjghcmxj+gwoNWfExZF3mzki9MSz+zRqsYidRiVVmvEw0Dz1Jzzecg
vtcbQTyTjSoIg91VTHQKkjIBJavXXkOQe9CpNgmXDMAjc9S9USZ8Wi2GlTJJzMTNIUZTcEvFK7ap
rhNamS2HdJLttd0QiEonABoA+a5Q/MF4Ze9zFLUwdmo3LKrYt0Mr8+T+p9oTCJ3qHb0x2KlWPC97
TdlLtYL4TAdGW5Rh0DE98cOEhmErUv0uyrrXMQxbEsrth7HID1F4k4rnA8DuTr72qBCCAUiBK2FG
A8OMn45U3WhSCQNCrHbzjfoxNgF/yXO+p5pxgm4iuRuKXTSohau1DgFTc+kPNSEufayse6tmNjCX
EOM7umiUjaGvxFmwCGgSWouzGnioP6dwzOQZwKgV1hl0L6hIo6qu5n64Egw6e+CvVG8UH3D4ynUq
22gnjPx9KGUfhUC3cm4SPLVH7zEpZuBky9XuWzz61sDK0GgvMnTtlWM9cdhWCRrrnjCjefBzo9VU
DxbBa8k9CLq3sCZFYXodZZsXqjrRomKoRw7xSMQxIzNhYCVKFP9cTri5pcc8rSDbXoVqAHdvTfKJ
mJRFVp5souIsnGBGdPAcMqtCi9muyMIgeINh7Ep3YFMWEN0a1ANDJSn7xn5vUyLvisQkDJ2A+3bI
Nbcd86cWZBWphf6w1Ms262nc0qoLqlx9q7HY74FAml1F+NPkO1OZkkO+vblsvcG+eYj44qayqj25
0R5Jq2DAaSasl0K/Ul2fFkiOMyvzJpWmAQKccFMG1fj4B53554Rr01ICwdECbb65mReeMY3QtNYy
fkRID92khPlnROOZSJAJlHIc1AnH32gq+b0GJXYdjPHBpA0PSrYMG2DgJK7l8nOi8u4ougO3IQEt
RjQ3vBPxjggbZqsyPxYwCSnjq4U25ayj8U3ujDRM8T4RYWQso5/ZbQcFuvdrEtUDaZaKYCRQE/4j
se9JTAq4Tj6IwyOlc7QDp/ajNC0EuPT1mJY6eB7JuzNyVA9F8bhARb4v+/yaa9kBApBC/E78k143
ATTAR7wwglrp5CZPLQxXcqHyVUiXUh5gLXbqLeiuVtRjbDNbaOcOkV7hrHSSHM7VrGVBNIJs0wui
/OijV6sUR1LM3D+OEFDGM8E5tlYUq7ngC0zJaluDN5z92ZIvcWK9pGFNmkYdyVDjrbOMAH7jqJO0
lgRTsqYyj5kdTqil++uyRLT5Q5jjoZbTdF+Uq9ZlOgwpNAMAB/dD/xjlXboxFkBwnRyRVKeTq57w
mTpkykhqYsL5hr7dmIDHSBtz2kMmzTx3ZS18AyLJPUrwSWcDlpsInaxWPIpSIkFOAq3BaREYaVMH
GU1xPypUfevwVHcFW48WZfZ+LpZHemzVQWHmNTQhw1tHt46aaF4ybY4OizGNvJfLxTLiYeMwWWb/
epHLNNrlSuxr1kQSmJ1oAaIM5Wa9p8GzbPR5Ikua5AbDAPYJ8ZhxFC1vydYOyWDqQbzor2MSvcnV
XEPDjp11tKpMEqqhybRPmt3s5WxKjr0h+7l8FGZZv+vaYzXno4t5UAlig9W+pROORxXGizY28SZd
AlVgptG1oXjSl2Ive1U6MOWXvazP9W2ZZyQGmD84ICe3tEGxIYq5CSC0dduxkVFpEzX3AHkaZnsD
JKbr5223pNAoLFE+yCqopgqn9JuF26WfYPURH/weWczXmBxlB7UPcwRXYlw7TAz8tIn7a9UY5zGz
jTvg6wDnAOwOZLy8lCSCkRO6KpOk3GNGTQ+xxoxagfZDQNK7ne2aaBHXdu4hDJEeUscSKbeaFt8z
SjnUpihPU90Vbksw++bXP7YF0WO5ZEleW8nVoWtEdVBZbnxoZ2jx64Jk1lCrVzaDvztniJy7cZyj
Nbv+q9OFwz6Wp3H/6+/0SlvJhsbPBy8uXIE/iF07VPV1WUbZIbY+AJcZl6yTa0+S8xWavOYxUZsJ
GUQsB52pMdVHxkIXnp2CYVPg5Br/KEVytGLEdxte7/Daz0z0JR4NQpZ1VNWJfrAKpoeqsRGRfKu6
ilfqyvAs1F3bJoRu1+1pwQUCCYy6S4qOg15VGwOPw00NaxDsFm0g3Mau1juV71Qly7cEPzDvhV9L
xJPKlHlbQb6Z6uTjHf38F9EwbuqsdaqH20iflZ1UKTyq1aWbSh/ZYUBS8xOgK5Z9XN6+gH3jqV0J
sbhGO+EQjGcZV1t1ToDAIaHpw6swrxh9AUtW3sgAVWO4HGYh8A8Gr25m0GSKyJhrGfUzrTJXKUcw
422SyOxgYFEq5b4Y0PUWOK4WP5t0dyFPZZEsj/AHD7CQV6PJStFJkVW2qsKucqVBAaBCz8PSKtWV
tIqvu4N/XtriBY8OL6NBTmcLNZgp1cYpyLsvtDB2zSQLFOtxLN9jm3hDOzr0Cp4iXR32g8h24HcY
ktHDJKiiNhe3qDGn9DhKhL0Wot0gMwu6AXO6HdJEuvYxXgDHCcolXk+ZFLS14ZEgzSRymik0u4Ml
oVGYM0j/U8qdmcM9r+IAxU1MIFKZaRUVaWcMSsUS/0CxUBJF7iGep6RW6HHmvnKzrCPbKGIsC+JD
FJFHPrrPEHucOTMnSHYGuJQoM2VowxgU/GVXSNFGkXpfNezVbeHUS3XljiVfDlkokeMAya983Zw2
EneogGTMNAXhyuxb0Leh3lGdWD6oT9fsbdlD6tAzEs6DxCE5XO20TTW0P4zpB2xbtB+ZP1C1L1Qa
soORth/cNrk3i/ccn0pLPdakPIGj8Cq0XzXGNQQv7hAhIlKHQ27CS1YmlOwLA+DibVLPhcN5A9YZ
9ZncrxXi21F26eu2YlSKLGSuUQVWTzMjH/QF1tJhMFFXg9G7oYQrYb4vWnjee7C37i1WBi2+24zz
RlchOZImSYP6KFDli6b1Q8t5Nqf0LUu1c5onoN86E9UA5ksmb+u8KCqGwBn1uQAjbzg7fkQluNk+
CElYyT8El2jk+Kj3YturPzsNWap+LVVMI53jGmoPu1lhjdZcE6ey1CQeKkC3p8vb8mLOS0MiAYYu
aptlRmeirOO+Wpuo/tpJhaqFX7HpbBUhx12sp+FGU0nDulXcERslR8Zpp3BokJxO8pQ+4/nAKw+U
YdiQg45QKIbKj6NkhUyOTl02763uJkB8oRtzUfXlbDVK71ZIuIqOSgJhZPIoSBsl6Ae1HLwOn/V1
O5gKwsoodPV54Ttr1UvMQdEZM+QjxvyQL/WHE8YKoje74SBKHqxkF+kpUQOFaaMfLwAW2C1HrzPr
M3yKt7HMdbfW87PUFQ8SKkmS9MSzOVNw9VTHg+0WpI96sQNqbmj1hrUTt5s9rAjTPeU3sUwOwLJX
31OjOVjTck0rL2I/8bRci1e9UK+Mou1rzySVFWFxtbkFZjgjn5LU/K0W8hVVbBsgp4skbhGqGQCq
iGfazld6hTGHK58KsyB3RR09JJeJh/4Ww1oyk8hJ3m5ZfHHY42HjNUynTl3nofYjbGiFVmX0s2nN
tXl7zKxmypmts311fD3Q04gxacKnKMH245j1R1e03XaKi69YSO8YLifixITCyUxepYpWbHWJVE/A
0iwmZrVXCdDZEnH7PIEh3Dk1MnGl3iCTkeDvY7ZRmUN7iOjkDUf0xTVVdADTbKibhDrv3mSFV0GH
9cSm5JhX9SbMVqIAQ4p91FyBTw/IVbqJPrwiR/idTQQpU0LS/TCzB4LufKtDIVqF+jlLsnMBQMEX
VhWUBNfhoVU5cOTR6kaYoUQ8YsvF1JQDMisFYE1TPynosd3CKOCNp0Q+hVCyPOqQGZj4wKmYLMlB
iB02tBOKR79Lr7ZAKXnT0JJlO7oRecEAmvG7vjjYyEM9Otih5tex4qpbldn+hGY34W1Q3uPu2KM/
GSHsrohPc536wqzeHZ3Mi+LEq3UEZZeqfpisXWMC2c04uiafrXif5p/RdMZZ2fT380Rmz3Uot3DZ
p3No7xUnaCH6mualBQc7RW/N8qVaBNx2t5xSlOxgXqkEXUe6izit1AQvq1HiV2yXyfiamju5OUFh
zufT0KJxoCNTYTDuZ07Bm77yuMU4ezCKt8pkI+w3tnQEQHodlhfsriS8OPlVSh5pT3DmJ4He6TyJ
4CNBTABrdobqknqOHDSLg/znzZoZcwqNeJ/K6jHKXorwAtzeb9AGaGP7HjnX1D7A1LVJ1Qu/QqIV
AP6P6stI78Yye3di9+FVcUW0bca1WFbaHOSIptrpI+SyKMAJt34xJpJpzjVUWNjj+opwDcPejPFV
L19y6+EAUV3SvUS/K42thnomLhHTI8epx+dbmRITz7UHs2FZG1R7Vly6BrHIY3icl5UR3RXkWsnj
Q54VKMKuCXT7QQs51mluNwayEuT6oZVYQ9nTN2mIPvgxyZ7TYsSlo7uBjIREAqo7aO+4G8CIxMBo
vwZ530wIOZ3tZD4oovUFlEZyYoS267WA7X0S68HY3aKkbXiRyJhWTb1GkGQ0gFcMx5X6eyvIe/ov
CL53/fwW9e9NK9i88EIpZ9s5YtWbNd5jGw2QfRclB316t/t92/1M1FOHLCxVkNmqgdN4Zuc1LDHl
3dDfcsU5SdR2sIzvnQE1z/kYxtxVlcwbTQQUV5E+TTSVbi/za6w8gLt3ZyX17CQhUfCMLaSkMqIv
4s35s5G95mhG848wuS+okfATubX4wCRelutQ2wOaW9QrZHF3MI9zvS3tO6ViaVqCuv1AoWOS+5Ed
a9oL4TnM4FjykVEW3tSdBuRx3iKCn+6htm9rIHdEsEHpl4w7uQzakYXLrVVPFnfTcA3xt6Ie7nzU
u9qBdEKnWPecHRbramZvKWWvvq6iT4M2jyx9SQwHCvO+x6BSBjkEKv2nov9MoQRxnnUtZ01W1rD4
+RAk0iYcd9bwk+xJte63UW+fxZijaLpkpOsteFqM+MRSMUoP9fhl2uEuHJHS9qc2unA0F1niNSQF
c3C1KVRCnUCTNvRM8TZoW7U7SeZOI0NEGu1jUVAAGu9gJSaV8AtJRqNqe7UDQno7FMNNx+VGicnC
eB8CejJ6EUSVstaHJ/5MEZ0UZOT9rpdW7OwO0Oy+eu6TLVt2ONKKZCczyDPWuEeIp+6tsBrk4xg9
OsWTZD1wDdk5WhYBpG8W0nCJMk+hhWCXP1RxUdJ1UpwrSvbJvreqh1Z70kgh7ym3kWdhtdmU2bAR
9QtISl6yqOIAT1zToxo+t2SeTp+YUCTVx+HZjnQA/G6+D+MXSXso9Ydfx8DeN/Ov1rmfqTOTe2M4
N/V+cvaVdXKkZ3mmVv8U1lnR77t+O8+bCWle76FP7+Nzjo0jDp9yAWR3J9G3vrPMp2zGoIovZTUW
K0Xzwcw32ujmkI5Dk5iHa5SdF/UYFscx3dFBHcs7PEpuXbSeKFjC9vL4akZscxuiisbifVDru1kV
bmfgoiYOFB5DwLfMApgs5B6Jg40OfpqEq9mxW+p7JTw4Df/t1piPBElLWQD1vlGlAEOf2aEOS957
cV+YdzVfn66cq2JNWm53cOI9aTNOfSjq+0wcu37FDcr9Q44JQMEbQHDFU1nsh/FeSl47DGrpj/Sm
4B2wut/P9fnFoDcUsQ4rwQQCTH2vo9d+OLPQzMUpt5GHXYvkbpkfhP7S1nup2o5doPRkiG/T+IkI
hIpNbKA1VXxa0QOic9aYAgWwelCI2QnPev1eGRpYHFZ7ltfIochznZS2092yXAA1XEq+7Vb8FFFw
W5AdP644Esovdv+hmAhu609z2ZIGqQHpkvDukD88+KFxLP4XS+exG7l2RdEvIsAcpgzFylGlNCEU
Wsw58+u9+OCBAfvZ7paqyHvP2ZEKWPRcogu2kar7oDx0oQ9G4dC4xc0wJ2c5/S4kvHouP73VPEKv
1s5qes3zV+rgN3xSerUJ+ks+mTbhGl6uJ24xU3f91ocXtXjk0k6m0EZn/1FlH9jSqFwWPz7GPArt
AaijwOuJF8lOaAAqNyqngy+GjlgSh3RX4qOk3C25tRXhMx6eDUMzfRJONr316T4PT3r9U0/PpUXV
6xfppU3Yeqjw7TleCZXH9mKTY0tmwG+qu2Lxo4Yvcf5GOYcd8uB0FvFg9Xk1aoX7MtwGrYsz25ou
OeBhMmH0omIue1fGDc+PC8w7hh2A44FPXUspadxV8ZOWCruwvvruvrTUxjlptDeWO/cXn0xHBkH+
4FtZRkJbpa0aYb0/ScGhqLw8/hklZh5wO4uSiGqioy5Z7825fprTLR0vJtM4vxJfwVJ68/DI8tkW
aFRRT3m4V+d9kO3m8TvnyuH5Ld+5+xKRQ1z3sZW02XYW3jTlnxT6lrCfqLZpiD13uFSx/qDiR2h4
7tKXiYzfpHhfDk37oGpMNbyy4nUcWzuY0YBeeOnCfKuY20DclfMXYv5MplbBTs1Nv3zTHjIJP5l5
MawTVnP+UqHxKU3lCdfmH4nFvzssrR8UXiRcQjr0OEQTgT/0kQU+iBoTu5ydeV4VYD/EWKAhc+aU
0l4cnhynmfW9pM9EOybry234he532mlkMMl6/sGwIbKNmWqMJ1vmel2DOpKNIn6PE3W7/sgDIaKD
5oeNRIe6PreOnxUl9a66aIySW/6jTEhgNrH6s0aGwP7mOTR41VOslvS3tS6DtaoAolFUscOKgA0O
NTzVqJmOP0R1sgJ2KWqcmt625JLq2Ha4QpMzoVNoMq8tFq1EQLe/S0ebm1k0v3RsREryMHCNW7S7
+AuDM+Yv4zOd7Nrgx5JnJMQ/g/AcWx6/6pZHmwIrXAl+0eauhkeNBBBquUF5JH8UT/WUs3S+zePX
wNeCHy2pttx+yXDtMSDNVMga9b7TKajDCfakok9vf8Rs23W7XiQb0oEEAU6b59tYbUQqEcz4n2ac
6CZ0NN2HHOQpVgLaKLa4R9lvMxE9OXMIFyKFilP7t0SbcPI7HiiZxTDiXCs9LfIizVPadzrGOYpT
WnHhEpvg1NNhE55I8FMlH2SkCF0aHfpg2vbMb4Bo/UlkpEMqJ/vBsguWk2me4RaNdtvwiIv3FhEx
cS97WJfeXwHn3DZ9/qyiPlkd1KL+XhceLYGR4Gf6xchu4bhrw22aennNIlc/heLUT6cp/WgMw47U
rThs28EDtrfj5Jpg0NxktdvMB3Fv0jOymzMO+kelfefxm461qbySmD5EXil6irmnMpofRC/92TgY
2n1hUkA4PDwqlsJyX/aZaw4vvbBttTP0A96Pyl4Aq5KE2vtr0j5KecNfyWZGd9mBZPwsdpXeV3kP
yB0J74rx1eYHKT+m0SaGl5TzXdFhlNglCvBCYmejRXo9LeDLZZre8uwh91+a8hNVnx2sYKrmhF1s
tQpe7trox7Y9ZrIr/ynLI9Ff1xogWQS+QfYiOiSuB+qLXl+n+J5lz6A6m92xRChN4Q6ltkedsSah
cfceL5dB/ZfEbh0Ct+znwdOlhyr9Jskj7k/mrtkGiS/ZMISlY9k164U74104BvohVT4qgficYyCe
stgLiJEZr8v4144ifBMndbK6hh2Qryn3Juau8lDGXx6RG7bC6v2KK2Iy7G5NqX1ldZPFw1DsK9xn
RQwyLfDHhnZmi9ErVh17VN4WDTWYnVIG8x45Jf8LF7AHenCnJ7toOcfWuWQ9iyVakw6y9daRnovX
yXAS7WKOgw054ubSu1XtRut9QtBOe2y0zbJbrkq8yj8GJ2QsvHbluyIszK2fteLznIvYc4tLnbyH
wpEcGgi5P8U6VeJ1QvrZ78EqyAeZaM7VL+GKzoeYkUd6WnHxoJ9vwmOssE9ts2mTjb7cHwNw4eWz
N/iMOD0L66mIV1M6xTwy1W6dv1rFV40Dqwq4/oI/tOTPHNyhq91gdvAYmgb8xEbvNu10YnTX8DIc
Zwl9L7ZpAv7J3meI9BoVxLV/64VXAk3tSUzdEkPMHPzL2QSa5IUPPB9f5JDX8FBR4eDQLl+fq5HN
uPo30Reupxxi0lWWX+ToVKovI5nzxkZV96F6WO3HLxp3fC6+80q22TmCyQt12m1eLR29V7zPuocZ
/uUQPEWi2fL4MQMeJ+M11c6U69p5SyawnDkTJeqosZmv72kU2Vl2SYs9dDvxKeFpdghvkD+6KHA+
tfg5sxrLfmg5OMOE7lCbx8xiS+fXUrg7GsytARNxgWd+eef8B8H2vynX4aL1EGbhcE52XNnYjtxI
/Q100Ulwjo3yfqlPAsdReI3KE1+WGm6p7FiiF6GAaMXWmv/rhQwVmwpYcIlc1uvBiz3BK1GpUzfM
TJx5nL+z890CiA4bSP/krTK2SrDX14m23WbWM6frCJW/rfCvoP6nUwkcASXcKyrTYtpo321wcUj3
0wpc7xPxblDeChbtMuewqJJAc8tHRvDoT+QSmMrGo2L6aA3gtqRgmUduUZqxlu66tOdCfFrKDnM2
bWuwYukVwS1wDMmYiKVFT6x/QjAmiA1HxSSXDl9Dj704A4wH4uymN4rQSObXqg/a7COMcuv2lVxz
arKG2cuF3zbGBERnmzEfIfLWR6eJ3dE4ZAYIn3xdNyCsSVGU2fFaPU1D1kjGQbdJLdeq90ryIWZX
zB3y+K0F37EpAgIXLuEbdqsK/qDDfSR3o/iU6/PgfsvQWJrHhjy914Gn0WGjH+fpKJVPGWCl/Zjn
nYmX/ijK+wjpMuTF4lbqbjFfFskry69G88XyKxnPgn4hGhNf2a6nvj68hcwYVUM/M63bAVVrFpYT
Pt9tp+/l4VZ1eE3+FOMhAikPyGXIxrSxV9oVpmZS4ONXafylFdJuuYFFZ6RMNm2+WnlXwSxMfBRb
SXo1l48FAIwpwpWorDTyD9pdrfoWZm8Vz0EpC+DoLu4z7b8BGnoQKMwq9prwvuJiKpETZVjippc2
zbJ44fzC2yEFPgFmWBF563lFVibqNwOPtiiYrl6oL+PliRhijGumlw6p97PxJtAfYX8HzSaft6bx
QrpNnJ1SnQzeE+dbprxG7c3IP6uGbf9AQJJZs/NsTfODRHEnoniU81MKADWA6eSHiQ02EG+itims
7SJ/z1kKvEXYIeiNPDmcowyRJOjbZKgbW46sgns0zluMgyNH0RVmlwAMRXLYGyr5aaif2pxt+UjF
aV9Ve42JY3DHxealiklELsyt0nl69ga4Nmsv0nJsqn1Fc2isex3kxVCvM5cub0AkeV+lH7CTadNm
bosiqvfGch+KpGXgNss2OiQ+YyUnvfaiNFQVg/eT2jDJLgcE2VP1n5jsG8p4oeVr38i+B+HfPCbg
PPcwJfoATkBJRFsenqRzAKx/alwq1VkJ/abaMr4CBSW1T46M37RA0BB1RrVnc6jlC1kZBtXSyoeY
Ex1xypJniSUZr0Li6uNPk353QebF0YX9UedVaPDGutMRgFB8JvWWsZTObppviuA2ktoRvWfzIdQ3
UfJlVYNNtJg0bi7mdAqysxW8xBpEky3L7+t7b0E6clSdWLTbP113U9KzdS8MSGPFclscaREcFCcJ
qclEbQ2hA3MtJ7nf9Htp8MHlRDDIgDi9LbsKjY5lvwvKm6k/S/EQkuXsCvcaqr39VBLDjTKytDiW
BJvfi2fQ2pfGoY5OWihuc4MSZOWjyJ6ilwIhqwd1flmlUkRE29J6iGcA57PbmHtxPAE4QREdcF6w
B7zxYLc1dVvseZ21HbJntDys9NOgqpGiEuXy9yqa9DbDZK+YaHclEmFqtg2Lcl4DzQN9pXanvtaz
shFoIqRB3o6Xz8z41jCf5dJNt65dDcg4PMbAS9hkdzydrXWcKM1M4BdyGSfpTQ3/9YjAiGTDgMCP
zF/CizpSR9EpF7JR+NCvkcZQPXMUdg+ZOaUx79PyoFXQVeufVYptpBvdGzaj5Y42E5JKvHVE65uB
K6LlCodWkSXTFmDCJuW3VAAgdjkGE/VY6xtUiWb1zJjCgjpYa/zAYXSPNBnOtWobe6bbsiO3CRIW
hrVU8UWntQ2+d4+G9PpmyL+kmmO0PGX4ZxZelGV4ydaXG2qhm6Cv9WM/MxRtOulazY9Q9Ebvuxa3
dM8ByIPs9w0yOHZ/eaMYtpRsR0W3IUSdprj27P3itzC+DvkpW0EAPUMM90JrIyZnpkC4YleNTC4c
jVsa/y81E9r0GU/oDStoB6xzDlk38mX9dVI2kM4OUXXk+llqUxwIWNsp4pBO7Xqhd0y7wZtmXWqV
6o0yOZb5vv0aGvoi3/mo9AEcX93LS4m48J5V75a6hRPDJ8jb4cRdt1H6f10PFTe/q9EB0ZbAGsRf
PxAqTvLeSM7L7yI8+uZial+rO3/+F0bIzJdfnGmkWd5z6zsXvgzqp9f4mNjhG5t3WKi7g7rDiuzK
fKIW+DXbNpGDO6qHsQ0DWw8gX+ofuW3p+AyBby1zx4xFNCIfQ515luTUrOnDVluxfOlL4JEosppy
qYcCEUM/uVv7RDVXO2WTsIE022WiipnW1GOf7PjKjPhO31Qrn8TwHRJgjLegrV21LySnaw4hu8HQ
HMghyB0K7NhWt8GOiZGFnYtR5DYJU0pliUwfkC6oyKnmxxR+hwFENUUPNNirpM3E3TPSAatiwe2z
3mmBpOv8OiA+I/uawi22HwTjgMxkDCFXt2x9eNae6vfJPvLLLZb/yh+RvfijdVPmFxVDu4YLMpXu
IuBFFv/KOfDf6KftEXSvks/IYkFAyBBF3vWhfuF5ln3ue2quiNEr3QjxdznBmSYHNWEH3wbC0dTe
rX522vo1eVGrazS/rafPkD7l8qD6oyficjTeM07xKTVJzkl5AmpEsS/TBjS8vlWuClrlGy53FIjt
Bhf8vNcDgcBK7hDjQ58I/vOHlrFcM+2EGRW12m4kK2TAnU+5rNdcLNkrql1KhnJxL6cXVfgLlEcQ
vCrzUdH3eo9U8m/uTlL5o8efikQa6AiM8pZlf4EOZXj+V9goBYAcAOAsjRCLAzNGOIFRfcTFd0E0
kDL8QwaK/S1GDuxDZ/CTl57sx8nNAmGJctmr+sgtItVuiz+QI2Z9Qb2MIpo7G/v4sl9cGPf41HsC
aomrCD8n+Z14FoCFtNrpwXWK0dOdEBJ0YlUuAsoo/4nTsxYvs3KbcsFreVRqbnd6fWG2rpr+TUcV
nOEBgMMZx2MDv4klFtGC5QKPAt05Fob8bf5RCqd5flOzTSbh+jFhWaq/plKhbjd98d4UdyoXl+YS
dBsTGYIi/cqInYR6CyRccLAn3a5VX+qW37O8icgEI2gfSZAPgtH4nIxuB/iH72WuAAKOKjEaDg4R
ahKni8mIvIv8io6hXlSdBT5msBjpi1NcbvvgMJWnbBVotGgnQsJQad7pX8NN5Ie1l7vxZvy1/k0e
BvmO8xIINoFK6N8LPBmopUZfLK6D8iMK5Nx1ihsXVzn3OEX7L5MrbAD6b+SAkKLSK1uZYM4Mscy3
1L93xp2Jt2EZiTxxWckTEI27ILiRtJHMV52tXhkYpTSfznW7q46p7iuOCK8t273LCyLpu7p9D6qX
rPDLq86gIgI5lQUTxgoY0xE8tlsh+BdrWKt2CON5IiRkp/0BzS9JqlcLFTNP6vDgqJ24siTrYvLS
BluoGZD2a1LcSRRwTItcG+zSrsRfnz3oUbdbyDj1AwoI6c0UHjnHSvJAicnhrIp3lXBMEXQMNvtK
dyqUnS74kWs5oUxqAO0NQsEWgVef2ypxJyHhWXvg3rdVlLlozvxolxc78BS/1U99e4hYmZQftfle
lWYiqqW+5zaSAEOnni+ys1eXTPimE7+y/uAS6Mm4Yr9wftTS0wTI/Lz6zxvF6dh1Q64aAV1hgrZE
aZp9XSw4w3sWn5dc+mxTaQPSiA5jKxnfmfovGO9pdaxUXy0/CQjZqNO5V70gPtbWacQ+Xd5XwETM
rV2Xs1oTWy3XzyZ/z4sVwNk0zWZgWcrfeuO3N36q4VuU3UE+oXJ0SrJaXJMb2+VTBMVxBc9wOKYT
13T7tb8Q8YbOI8BjG/+o0Wve3+5vQ3JTcSSkvuTGHqPOwpKnp/tM4XrTRHtklKa2ujQfndLakLYs
PfmNW8EE3iu47Trc+4oSOxOERS78pLC8qLM4cK3OG/gStJ5vO4L15B8anQfWo5oOumgfYSu0EXIE
zt/eiddvyHCDgGysS1113gydQryeXUmPIgZb32tw7c1WlU5hfobvAKweWBb4S8lkQKsd72UAHpWR
3+je47thBmTblnbrEUhDGWkI6Lh4aXwzGC4CsntlDAwx054Y+1a3kbkK0UGMx1ylMiC7kjI9LH60
Nqfzyp2DDZZW/Sh/1MyIEdpHAx199k0TBx9vTOEypnfJ+lgtXPXyEmQ/4hQfpxBZRHEXuivIlxOH
u+6BX5szaL0mzds0NzZaUodYEEeSfvXuNfE5fbszsdoMBpzPqgVgtKkycFysU+Gd/zHTFiE5wmHp
LpL1WuTsTDKHhnigXh6Y/UHOFbgK1zyOZtAHOrobP0MYkowMJLE3iP2m6hqCd94z45/RggaK144t
PNY2+eiCGOffAM528kkkF+IL2+DVaAgaGLdBfGkRbFuL5pcI65uFvG3O1YgfquFfOjj6TO9AqJLB
U5O38SyDPzVUUN9vR+vUzysrxsGS9xrPgWuafvQ3Gh4KgHTxVZ3OJWDM0QdaW3Ge6N//Lxj5FU0Q
xZh+Nj7+u1AhG4stET4Vz1k5/SiVaofS3iwOtByGPMT9X6R+hjZUx4UVnfIK/iKHsu3cvljIpJrw
SzKeSCHRrNEFG/IFl9uQ7I1kXJy8L5yGPV4WPjWqBSwCj8id2A8Py+LYzrgA4nscndLlotgDxPN7
nv0Dx3YF5Brw5ND6AijERRlu0lVkjgD9Qp9IX+UmJB04iVDMDk5Y/rHFThAN64Uygmk7rSchaeBt
yIZTnlh2Ff6QucD9usu3GQLXANGNJ6zJu/9MXJFO7TNxafNhYu/maSp5cBm6Bnp3c/tz/o+rQ1lD
we3gJtpuASkjDNITVN5EvEDdNylBXPqhZ5n7VaKZIcyaDDi3zeSGIK0V3Pur1FVk3liEfsm0g36N
1RvqFqp7zgIjisE1qLm9N7OJibBD24hrRq9ATXHZIE53BYP1FzRyWZji3nv5Fs+fdfkrY1/pp09d
fGmwKYHoG67enJnaguIew5MOiAJW8E1XIAPY7MTiK6RVuUV5HB91Qqzzv0H6mFEc5yF98ETHyOJf
yyOQO7GzpjazwgBnyeK7yq+nLQcUrMgTFT5hBPyAdootOqIGcAcmkw1v2u9cv8lDTAjeDs/pfB6r
V50QqQovb139YlFqLF+LYPZPI+oTvuu630B5hJKr5h+VeY591TWMl2lr7gL1IRTvckwTJAbyuLUJ
NaCQBInUnXhKwDevxAMDDO/QHZ71t3K6rIiwHCNX5c7Rwld5SCA7fob8y4CAmMLKJZ/HzsoXPilO
5BVxmz8MYx/PJ1l7WYJvpbpk82P9oy3h0wRhKJADTSa5Wxx8QnSn+5BOSZfZHEmVnel3tgTKboTA
lZUD6khdeleh16FI0/Bvij++YWr1HbEPcDPwpPKeC2DXIQHRQIiyfm+120nEML5plMBTOKJQGJTd
ZxMA0EEdldEjHr1F3jZABCveMUMHT+mmAMES1Bgn1tMoXtkF7DzxEowY29TPUx9RO7wUI/FOEHAZ
mw6SZmSrPib83Qgdb+3XXyUyaPhO7CL66lE1frYw1IvYOZny26MQM6LPhU18HhaGyLflHfKwTd8k
vl+MRgi0s4gF50AgApz8BoPA0pEll5WXsmvpwDkP0/fMOj37636k8JN6XIZEh7gTMlCYqALOEmph
nokzcnL5wP9rmH6GNUaVRSirBJBc8GX9ul7d2nD+RB6nwpCn43favIbllagxlm81/Y2oHRKT12i5
s+tL0cfUEJvJjQl80ed3OEkBtxE2ILqQqCOfrU2G1n5reCNs3Z4dDi5biMg+h6rhSOBurQcRleuP
1gzu+rMAsKJfk4At+8s619craiusnFAfnkrEvBUSXLW9h/KNqElb4mQenjBszXLE7IcCVth+A1dq
TAS8iSOZVfLYsEoWgKigsiKaM49KbcVE8OoL7VmqONFvqtmh70UM332Z7uDIis3PSEDzUQJ8jrQn
XLxoHuaKQTM/N8JLPYsOz1sw7YvWWZRTN18CZsX2XRSvokDqP51I6t7AB+2iYLYug9NDpd/kfhss
Cp1juw6IBzaX+jy/5beE/1ixJm9xY1jSHLcR7qYJ9bj8J+ePRtwEH7VwRxll8DlP8z3tqJA1Xgjy
0pEvQzkAd8Tmoa7PurijeYbpk6aP3pGxKisic8jyGObHej7SRrbudpFlWy6WnfhQJVdDdbPZN0ra
Jmom+eYg1Ls69+V0i2eFQaiu7mnKo4vagvdOmoB/3gz9EmsPA8lqmspOEL8q5kcfK7YBJHkNTYzK
0IihA0G0zlDozqb0M0Wl4k6bOt5l64v1LsXn0DW9enF7nGX4pwdlY5nHUPoWot9OfsQG6801ST5p
drHzLgZRMJERBWC+qBlCoL36I0LAwxER6rb5WcKaA2G4mrUp/b6Cz9q0VKFoFBcfwLhXDgO7xPqU
ocUC8/AyuhKiXQlSUh2E7NgMvkHqDgxy2vyyBfLEJxaPe/yDSyyKNr11kTREcAlDKHmfd1PzGzt2
U0qfbZEx28U6a6n7rtjOVrQZ1bcRgsl8iZKXZDp2073Ut7l+BDmCZ5qQmyF1sXaYceJ7sWx0+Zbw
z9eAcr2nbDDdpiobe3Ls2m2/ONNm9vhZ0Nu3Ht82n6e5m6yd8F0BZU/7bnhlikdxY2sSoRGxlw4g
6Jwd1pyBATPAz7Kjm9T9sq6uBy58rLCBlcZWwlcwYUkz16d+TckkonfqEiygTtgcWu1A3JWi4Zr6
wleGEXffk14XCsAa5miTscWMNtHwUSx/AZooIpmte8Pr1XQ6Gw7yiOoxxmd+xGQzbJPpX3ujuoUh
XXXYttPyj/h+9BwpSejyZjZmIERe5nq/wK6wjUExobN6rDmAYKIGkL6Un5gYsBr6cWHwNCBiheAa
WS89uJjkKAmfQf096x/kkrHqEGgWyHbXArYhonlNmfiqqMWWARVMGUS3gA5hwiSB4jDz+M7atFVr
1R6GX0PE2nTkcMV6w4s7bElh1fya+cTW/dmrpoc1swEUZz3ezbCv0kfGfAZtrbB5LEyJPQCrcIlk
hWtwE+VHTGOK/ExZhpa7MvwmnDBatV9XPj07TAARIxpMJUbaXrPdt0DMfP+I7CLa/hRQN+s0kwIQ
6plL6jJJnG+h5DdMhI9wWt1mdhn/EJUKzipuWC5pmzi0DBFQdOteUS3MPwwkWep2A3y2+CG1+7y8
Ws37OnBVvxxxXfyRGCzZJrtfwSu/wvAT0ScxtMY0anZTsY7AlIcJwrIaIwSvHusdaiKx/aS8jG44
/ztOfe4hFF2epu2Q8HT43KZ9G9DLxzDbBNdEgLSw6SbEwvOtBv8QSOCiJGykP68pK1zgK2TtfBuw
JCLdrf8haO2x0b+bDCG//KGkkOM76K5xuPMY9Jk/fxb9o83PItLUsbyv8XkZGv6WgxNiylEi8B4n
cKPoKJNSUST3lThaw8l6xObKtTQQH7J+GB3qq295drTMkUlcZJk1j3Vf+23K5choFlcb5C9kXoDH
KeiWQLrXY6591jK0Gijn6n92eZklbUuDcSzuo+IWdJ8zbHuBkH99TywTZRArEtVD2c8cJ5C/yI0f
FHRsZr7HDWjFbKMfUBQvrDwtvhJ5CfDqjvJzougqh1lbj9MFBKgjfU/w2djnjpZih7T2eNmvhDc5
bhUPBJXo9lLBq/K789qgoqOLz185hKjfj9VfXfJVuWK0U43rhLpH42caX3r0I9YrL2xbfLH71Mo9
rl5AqbABGQIHWIYV9VpMLzJHX9Q9TfXrawaqjhxVfcWO7YTKX78ZQWUpAlTOof1Ts6S2EUT02Dow
SCVlLLcsWrXIogT6p0KOPsP+s0NKok98oIjPLX6drE+dKviBxl+Ga5OfusrLCBQtfnuacGoqgrv+
27R2MtMt85tErmb3VXAGE97UlG8xknvMof8kSCiyWT3DBF3hdeDxEkgT9+uZhMJtopyTclN3/5Jx
P5ZnlkrlyKzA3fqr6FCgt2a9/Q5DfZnEx8r+x1uxDmEZQA3HGwQmWZFU0yLK1XNvbBAZavuUk0Tl
v/d4qHiHVrEGIFO1C7e9/q6FX5QTA2QAL8QACrh/oVAcIf2sjcJVdBAbxROGPWcemdNmX4BxX1Zt
w9TyqI6vFlUhJuH1uwEij1tlGTAl8ffzRmxy30ArtIlZJsBK43pD6QVUBSCjAp6zZTgF9JGag2Yh
cwg+TelvKdjHfDQc9hKeUKGBuOTOT6f65EZtx3nfLccUr/WYnQeia4V7EaOKfG/rXSr4KUeS7mIU
Z+2vHx1+tvy2si4Ctdg84z3dRcsbqoC6Otd4BOvhC8CNXN02fgNQGxP2TXWDmIq32azgvkZ/PeQT
OupW2b3Sk4IPUF7saIkSimux7Lp0X/Mdyv+yLuAfzdAkut0V15iKI9Ra+gdMtD10B6a2+NaUkhs1
KTsV9DwS/jAzWVVvfGhTciTec4P0d0Vtgv5VjFBokLsno+xut1HrKhF2JsiEELsgCiduodCgihpC
jdP5LUWiOz70GW7PZQ1oB5YnyuBXwm51+p25lBdkXELzkoGesIrRvkQnzrxtkNLIN0Xy9R7ZFNMH
U9c6+6EuHz0hPEKHrqc+etcmNxFCvcfDvVoORnpsRZY7hsP5PFQn9CsusLIIuwvcJGTfJEzg2noz
Bq83NziydI3AtOmBdhjgX8YmlPXv+p9csCfvOtMX4RsXV+caIJsR13hBvxOBi3icxalwlO7eeAsl
Uyez9dvEm3jEuPowN2nG3+qSEM6pzM/PttHCgxcEhM4RlJ15zeTvyLzxSE7yjswG34QaU8n4UG0T
FOPN8IjsGI8xi6EIOZre1vOUi2tArDD+RdVO5phi0Rtc8iqB2k4S5HALN1Mpv4L1ZTavlrVl9yv5
vxTbToodrfsakNgDH0dsvFr5r98Q9BFw3k8O0Acq/QAYEVsAlfcc7yZWtR/8lz7sIuvJ7HGv9cdV
F9fnvoK8YaDAty1/FGQRkk3Iqy0rnytk3ycvOn9rMKAev3P0kyuCcLYEnx7BPjEqrAyEeI+abJPL
wyaVUc2GK/iyGGQ5RsV5jZlOwde0YqdpF4V+rSVC2kNguVz/wjFyBhvaTudPLIAMqZVCKcAlazwt
xFyRnzCoZ4ck/hdaN1ma7S/SKZRrb2315RCQGvnDftH/hOIhLRl7Tf4OwLyFsw47fZD2wKixDUbM
rItus2HIY2IcU9FdoxYw7QFy/wf7gaWwa3X9nhXOJpBgXVZblKRW9dKW/+bXRr6W9WaEvORZkDw9
dqXlRG2y2L43qDblV8Nhx8vuoBhNgO7oKz/N5Rc5gRtNgdBPXayZE9HuCMiDH8vqSVkxbTgxXB6c
2v9MYceoTN8jOgWEKoLJdgwhKrDWM5+lhwR5OwMzc4H531iliVfEapeGJ0wQ9jLy3oGn4mkqzdXs
TvM19VF1qrvWL31gFK59rC4nZoZAwhofORA8Qz3wvb2Sg0CYxCe/mzicAgW9xUYDLyyJsGDZjr6i
/ruTPv9Dp61nh2iNdBHKm2wDswgPdx1fCZh05NE6kmvB+XXTeacL6SwJJ1KnwU6qS43glZmJIUHL
LlMALNmgdMxeuItSoKFcCpwIBJjwHLtRshXwFrC5rZKuEdWJpJ3yz9hilcd3AYCBdIYgChc9abfR
/Sr0MHCwf29ZBjZme0jd0I0X3AS/VvUVWx9zsmdXzuL7KG1r4bwCSvw7qyHLnZGzO0Iplz3Qn+pQ
i5A1J6YbzMpHIgq74qMsDuVWROTgR//kGOqXM+fLVLZDgOIm+Yn7s1A8wThqbTN/zfG7xphaf5TT
c2QDXpnqVdcZj19INThuFMRpgPn1m6QGTnjsg4XSutpRXdP6/W/3B5FPhb/YIzJFh8Li4UOhzlAF
9k2G2maAQ8FGDlHxnHn5hVsq3oTqNKdbBjwdgdo5GD4E7VPOJ6j12Y7MgGrt30T7FPLyYY2/ZQ9F
uBG8oVk55lH4WyfDPP4Vu0v7j2EXSq1nBy+S5wAQJYyPnnt60e5ohlWCVPR9EJ8V+SIOhzj/IN4E
Nc3kq9FZ1j0R9/MSsLvFV9gD7oGsI+DjMiofK3nSFpwRjN264ZKqwWCU7zApE4t9ikX/D5V09xFu
NLT6yDLUE82Idg21E/L6NYiGeotXAJA0Z8VbBXaL+dWKL2wzhkYUh0/eHDIpoXLJyQhxDCnD6xz9
ytKqCcdf81arZ6vYrcPPVNxWERhyo2HYz9FNR53cCV/WfMhq0f4fSeex3LqxRdEvQhVymJIEcxaD
pAlKVEDOGV/v1ddVHrxgX0sk0H3Ojk16J6EZ8TI+HgK/JcZ7nUY9HaymtPZ196ylrRldHaoAJgNo
lDevvwIv4hCAEl7rEul6zH3e2oG1qcrV8MpjLFzbegCS2JfBn9Sfh/qpoe7TabU5+yTd9uuiW0Y5
Y8k+GV24odRBTtDRzoAgroVCcjXaLwEw6n3YI7fxln5zmmQm3L1lX1vzLQz+wujRQyW0yLuAL3lE
KqoBHFZcnb8PbvmY6pgsXV4hfnG//OkaF8aeA+OrRqDYppzO5XkiqY9uwuhiamdJvutQexbieKG4
Teo3k+k8CI6CkxPLkBPT+ZMjMLn4yrqx19a4LF0uEljytxhihY26KXAdmOdEe2tGhoj4FXY/cYu6
/AwLgNaJtW3A/GZUCuzwnymtu3qnIHoG5y3nKjUv+YdY02U6Vqy3n/fBNBaeC1xhfFYhcHP7i5Zt
RGdxwcY4qPuU6z2SvuLhKz/C8oca4/b8VZjfgkKywHAmaC+LIP24ClGnjTNhW2wJOwidnSakFi5J
JzlanGqXJe9V8WwxWeZ3KhkXmnI/F8EHKdRuD8auMmu3f61hiedcIV0qWFnsnWJ7WtXMMs0eiKla
RpsQsTaaVg4n3+fptl3H/yV4gsD/ZYUuGmUyhkLMLc1fwHutM4A0zp3daQgYwV+4ZqhGnhcKQgth
lC8+HcIE7KSdlVhsR/UohRenhLnnLBBgc48gfNvU5yI+1Nkyy7fBkumUC2BYgW2YsTtinyu4WgRG
ovdrvA6CIEe3KZAVynuwxuDnR5nU9FsPsEDINOZ8XvWbrMaLqfqSTbetF7DR+rnMUJbfk4jZhsIF
6FVQc3+4jTlHHkYdQf20JQMd2KC6ECMGVCGK5AqtGDObnq+lYA1+ZNAAUA2MEj8Ky6316igzGaxv
rYGknmnFBgyPugywFk54HGFTcOT2ItC+DFDSgLyFGqqYdWm+RuulARaoMfUh0olIXiSVD2BXLkfk
tOWc2be8i+W6gxsZsk+/1+DmqNvhbzBNvkZY4Urfw+zWs244NzqDOlWiM9oC9HKjRM68wyARhpgV
6j82BKQoM6VMF1YQ8MkMQKlEK5HrXD1tvSO9ZTe9+P0F7OBwobBry/SxCO09/GfPs3dSnTMRJm37
k8v3rnrPpG1Bty3JFcCYyPvgR02SGZZOS1w+8/eQHUz/Bn0wV6B5Wo6GquClgsSRK7B3xBkVLkVJ
foze2cx+/YpxJ94b0rYtsa4gqcFbuJRNlpG5gC/8N597ouOmrLvVyGURLQhgGS5p9CN2YItT0CZt
Q4EY9vidk/ZnADaKlUXXf0pMlzDOlDci2CaQOEjm9gpTOMi6d/qnsJjOIWMpQTM2+DRiJFn7qMF3
vBtUakZG1MiCL7tWHlDYQlxn1rheAzFDRFiPON2yAU7IN5tsY5tMqL0r9CeqwrH83jXtkp1yQSZO
xW9cEwH3bwyg1yPyVi3EsW++RfJeSAqLuIfFzFCanzztGownP/00nHk0bWNJYljmcCIP1ENGSlp0
RRLeDHMErVQIlwTJsTDlfvb7XVG60dekkMgT0znYYjuIr6WIL814BRnLQVQD69Jqb+Hst2P6x0WN
bAjcaFmug82gn5PiXnq72Dmi1OSjJw8H4288dAJoEFLuyaNIJHm3gluofzfqbUK2p9NS7obN2kyW
6nfCZrdAyJJid1mYBIBUYsecFyhD+6ul7bVuFdAXUIzGoiTGq9L2qP3RyGPfaSzoMq5bLVxRDosf
EBIJSS2WEwijzG9WqjJhGkTzyjG+LYsHX0XgcGtzvlTDPKXFgx7XRTY8ShRAfNHQDy5EEwMMqyCQ
fw/Qp7RXh1u0r079AsFJsIgtyL5FD42HN4tdCnJg7a+67rcv7iHrh00rTHqjDwwhywVxMt7fRcTG
S4sI2vdwUckzPWdXdlmzSZsAxAJpQ2TI4N7Dy2qfg/4eQxx1jeb25c0enybBjnJIIstvGuwyJi13
XGj5z9iUCPN4WjMQBUZsOQYemD0JWynVfNkE1Vo8XzaraFjkG9ueNjxri1Y9qvkFSgTCn0FrY3+g
rBAHmlfyyb71rE3qdCoI+QgENxMUuImL97g7ifOVNhoUjMn8V0JPoSdfnvJLEeVcDVB+1Ac+PVBe
VHx7ukcNGKEgOCGCauaDVkAFU54C9JRY1qxTrlqFn3O4WvlGsy8YEyqsDr5O1uI1G+D9IEGsNyS4
pItx9EdbIpOIZHsfG64uPNyLhMRUlELSv+h3PrlMW/OOuzYTtjgG7eqIDxD2masPmAO+QOCCOrdu
eVBXpEuPZ2kp4+hyU+tDTf5g583oSZyAj1xf1i92tw7zvZSgoGpnjuODFroe1we91u5Yl8tgZEZA
TlnId8/7CcZs2eEhRFypSz+68xfmd59IBG5+PleNjp4Z3562jdHcKC1nZv8Ws6FiJp6Uh5gatfAz
mTOy1OcftGU5NWRIoeLhWsFkC0FXMhwBL1oEIs1PPq1Q54gvoilx6ukqITqkw5SOmwIcfksehmwe
Cgc9V3cYcV7HGY59opsyVMsJpulpl3MGBpwscK2VS/SLmMGyeN2fOGEwNXnT4yOY6ei9Zl8ByjUu
0UXB7U0CGGC/TacT06vtUAOccgIk880grN3V3C/B4v0PBdVuPJAKmGN8YKNRb7q35S2XvnjaAoZz
Z/hJwF0cAK8AINcu6m9vAtauiRfirQ/IWRK2EUK1KvYQJKMfUswZn6yH4khDERCQNfP7Jwpuac5l
BPUoDCtQxv1aEAdN+Gos4TC100fti3wiBygDawyvej0J2TzUIcI47JAr08tWnXXRM9IN8adZ3vyb
oDfUNoKwNC9D/D4IsoSzVsC3Ff6YZD/yLebDF886ry5gh7mDqTFh9Squ8CQQl6tGh032lb18C0yv
+eOy4iEK3ToaGe3VuYZKhVIhOGWwDiZUtX43x+O08je1+pTccDUZBwFklMnKW3Hrwu8JkZBCpk+L
IiPmShRdWQFXl21TVcoPwV2fEQUHZuotvepTlWBZNDSXJO5UGLfOrY/Oxf6jRYcH8c8HcowfVnTm
S1sQ6OdxWSD8sGf3yjt2c4974Es3XsD2MxXsEXJtgWRZ5VNwnIWiTJR58ePw/ZF/iL9vLQ6NAGkp
RBbDRqP98p/w3OEFg/fUrK0d7gYDqLIHFVM/R+2cSu06p3GnN+l6UUukcbs6QJ5zBjZcsBfPFZuj
NECduIjn5pRstALlPA9HZ1NCw+Stl3f9qzO/hbPaDJ8ZZj8+GRlOPxEnBa/no3C42XNEQqxmYByk
uPKTOgC99aVDT5TnO3ESVBZJSG6C1MUeXyqV9kWMLd76zCqJGxjFkv6S4rNjnCP9KKX7gqrq/KaJ
OCPoTv89Ln+GyidThmc32NXpuWavZ/kkoaTcGvEtS3H/rsZ8z8gMQB3KrKN8jila9JhXGCiH9/1e
FoeyvLTGt80ffJymzYSCgK5L7vGKXaRBuMAEPHPmrcaQxe3Iv0K4phSOlgRL8C7beCs/eZuCK0E+
EULlZud1l0QT4Cp5ssFEPgHsYUnAA7IefzNtrRZDEDdAHWis7Sr0Ubzo4cdKOIHoKBkZySLVzK8T
17JKDspxZcvSWuR9GSjyTY4LfgVPIi+hd9grmO1JuRrg+BuGeZnhKp9/2wIl524TVUvi/YEFG9Ha
IugqaT6CQuTGmytITIhIYgj7sDz6JBHsZYnlCiXX5GQustqKHvExVNhFHqTCGdW7p3y02javzhD1
enHFMWM5HzFFs0MlLUc6LKIumGny3IH7bJY+26WXdZjPxrkNweT1T9EWQjCWmX+yyZJmBcLIxHjC
P1xic+Zn9jE3h9DAqnozTOmfxtuYgOSOFYrbHJIuVqnD2mutqCttZ6xBZrkTm5A3YRXaFglqzznR
pcbBRNoGx1Or6yLax/LGIFBcd+XHZKzJ6zVttl+koTyT+vRpIQVN1tkGN4e6J3hQLEeYjEeiUhB3
NsHS6pqNE14plpzZDUz6OuFH7Lk4cc3Cdbu9+FlkjnyGO7sDAUUV3xUJ5t5FZ3+w7gnrQc63LOZh
NWBRlD6kYh2nhOf7t1p6I36qf9jeEYdmHxKROc57B723E1HxiNZfFZ33JJJTdU8JOKPt3DMYv7A8
LGR/o5dfrfRXRDfg8Cw/d2g5fIByA6mgAhMLZOD2zcGzEJYf++RLtZk4if+k2x2m5ixUVRaDbTX+
MpvyNbLvQuyaX0XGwqUdJINfouZq70IglhK339Xj+0g+gwilDEgsZWDWPun+ivJNRe1BPhbPFlmf
Q7E4c3kT0oR6nWBHRi1YWHORI/mQVtRgTah8+PZFEwNjNuuJ6hXzlG+fCArdLiggxDH6NeAXnL36
7A/TO0jCT8WfNHZ36ujF11GZjz48FPAw8cqpVrqKzWybjfsY0FcT+lO4RlGSGXOcVoT9Rh0XYv6s
SE6SuKMwRiIHpEpKe5I3IY5TWg3hnB1yXIjOBkemRwsfyLH1YDp9PPHkWpeY5YoNmaaF8go1xgpn
J8lfVffdaqCPWYVEicTe2uI2LeaFhYQURaQffNvkiXFNIk15S8R13OzU8uqphzJ78xASeAR+CUrW
56rt2Ssyl5BAtHaG+QvQ6hdXgAydmz5xNedICiyyLZH1aMzk79H+YpOcc+WkHoDftzm+R+qXITcL
o3pqMAcE5ABLjvvOoSAKdCREvCpgT7/4E99pKD3JnpwP2DwIHsJEveF45otohq0M/ImjImWZN9Z6
uExL8Nt3W3ovnD9T33Eq5NLTQ1dhFfJszJ58MlLTYMIBoejOeXQ0C775ho0mJpNkFbvRMiKIAUpG
QzuPMif0D5q1sYxX3nzpzC5FcJ0oba6Jw1kAcIGLS4gSW9JVp6vCpqGNgJsR2sfoZmd7/oqBgSL0
iB0Tg6091Ujjvc1m2oJEKSsAh1lY9lqpNzH7L7iMNR3zTmOJEXW+P2GKchxFB/NDYh8SBGdJs4Nl
IPknA3SMpA7BSDRvZP4n5jW1exMyJg74UOdAO2jNzTL+QhiHoLlAsng+sWBICe1z2O8Dj17pO1Y0
AG/XY80xC4l/L5ud90HmnVCkgCxCTHAVxPmX1x0C86C15wogKP2JyTQd13XFWNnYC60O56nya1Mf
Yns/CDTntIaSg1KgzCHkJxKQAHJn44ReUmy8Xa1io8LclyHNbBA8n1Wis0rpU6u1WWW9D8bHNFUb
ynSQVE5uZqMPSW5EeGMIWACZpyX+dZR8bBRowjPjWgcqhoN6n1Rg1eTbF0TkBLwM8eRArv0W4Z9j
3NSKrte78zcuxwUcC0NkM4NZ6gX853g7ZvUKBxnHxuzaEQn7AuAot5EPsugY8AP0MKMtwtMAsSbi
w4yfTl2Y2haXRMQuPdPNPUS15L0L9brVPbTpqhpP4eebOLHU5htrlljY2Yej9FMKXsH46EesWjsK
ADteDh5KFXVwbWdMBDjJsN47b2GNM+kwDBdrpP647+d32Lrwr0YjWj+S8JJVIbkZX3pK2NOsYMR+
Iy4cMQimvjXx1t4fakbSSYlXNCHNxlvWvMnVJ8ACc9iSzkDqoHsk9rn8HnI5j3dj19iXkitaQ7WH
BxHlOhezdGquqvwM6h873geZi0Z33/ersBPIoe+aC6l6C5wLf4pMtEWpzxCbzFQEAPgajfBC9jaN
8QTp9dDmFVfTRlG3PYnlaHRJxcKuwX02V7irv8jYDo5yf/TISLFgAiHCEUgs7f69xrPJRSXuZdAC
JFpLOdsnCbm7nGcEfPo/qjUAnmPM490YzAtBgv7srCOAlXbak6SgysPs9ZK9o1wci4J3B2Bd+raa
98m5g542cC00JM6G6ViBsVBNZz6S9NIDJPYVto7pPpYbaVx36i3FzBZVM4PCgnoxkfB6ZWZa1B/o
vAjcJMwrXzmuUHlMynXEVAnMrjbOXFG7hQPZnxnQwgdb3WFu1uPvQn1ZLBMl0kf+rRnZY9j8VSJs
IpcIQjnap/UGJVNX7CLpSDj2rMJMq6zzBK06p6VBHQNiQPG9a6Ez1/SlEW687KNundno+GsLFEsI
fhuPr0py+eDE2JUTOSC85ogZpKfArHA7zGyoB907ik/CVz9Sa5dPBEzC+o+HPKwWdf9Rm+RvMnpZ
zs4z93y9Y3DG+4BWuUKpFqH1buAlbIkIu9ilWpuAh6MUu+3wsFC3kNE+i72PO9R1dhkXBf2xm7I4
ZSrL1kn8AlH41GQEaQuIXuUOJUZ4MMwGRwbCFmv4HtYh8BHLPNLYM3DyPCapsZTONZ4N1PEKoeNT
4QY2/ALb/yKeLglszhkMTvO5sx0ekPRLMghOrOdy+pHq15TMWIP0KF//zuqjVrxN+meAhE1FE9fe
GajQgkjvxL2F/YJBKGyWOi94eWgW1DVOACQUJWhEa4qWU4MXXUaiOym/hXZt8PVHbgaa7GFEipOb
AoBbF1u7PcNc3YnanRnGq5YPGX7ihtZzziv/fSwfKlpHcdeqPIwZXd+tgXQdqLqDW0ebgDKOw7RE
6h0VNHJSxDtHxUUxBUMDJDOxgLA3wS5KF03ylspgtfMvx6aqnsM1HikQRYVVe59OdJB4c4Ft0dot
iDsIyq2uvwnhihy+i8/W6TEfVbcm/HJS/IFAdhWxMwsSXbnZP8fipVjbluCb5FWp62HchOF97J9p
/S5lv1HzygxuIfiGsdpY3E6Rh9zhhJoK99GuKZ85+DR9DP+2RUUlsfvQl+QWMx9zt+flmeRDv/qx
8bRmzW0CS2J5H3XqabuXr5zycmfoI+jsZ6x/dGib5PYl5zsABy7wLPyoTO/QIRUJtjJ4fKTvObnR
rP6WtktJdNQtLcIR1XUgtv9znZ+k/m4bLg2hrp9fknRtz1hWilOs/7UyjYlYCb8p2GzvFi085PkJ
8tcLfvrhgthzEh+pte2cG020xLYiK8cAkH6VJZJka+WF7I18DPVWgEMGOgkaO1iytGCJnmIUTzuq
gfIZoSwfk2Odbc1CMN7d+BQvItaPERwTA7NCGhUbiA54a70iHghJeZQwrZ3+wzczyccWRY1vo9pT
8UgslVLcYDs1P2jpKppOsvYopDcNb0PMfIwcA3ZpqRCOaLjp3jDe8+wjmQ6WdsBQWMXvKUdYYV9Q
3ZC9umJi0NWVaSEwOnfNehjOhYVywVnGxZ0KhAwlBGt5Teb2/1YsCBIO+zTZCvy/4XjSjaVofIlp
H3Hb5tPOCZ60PoUMEiVpay4RS/UUlxDpJJ3wHoxYnZmYnH2kvFU9wUPUIfPYCZ2o4CI5vtzJYF1h
jaijZq3mP4P5KtA2x4Bvbu6m7XnIqUjZDeZaOPmiTw33MW5fonS9lRAnx8Fh6FZSt3I6iEZSNFAW
Fz4t2GvCLKdv6z3e+dpOOPqVhntD6O42trz21XWvz7Jqpckv6jGc5hyShI1qh4DdJbXTYXzP4VUQ
ls8q9C9A5ZG6/mXWbzApiUMaHs/qfnP/jdx9ILdQhsHhbgjzN2qa+Q1fdOzUD6veREBs/jJTr5Zx
wqmRvHIiSGQQcQCo0v+HbDr2/7oDcEj5RMYtOs3HqK4MGqNadoZlW32myG+J5R6OELWduqWBAIZj
g0AXKQO807xgNL3T+DPXy7WmMYjshvaXEQ4hKcguP2yYXZMI2W8PYHGn03fecFfR770EayIj4xim
31wPQXqzSP6R/mWuxP0ethVNVQTeq6wmcrRuvnwoeIhNyGFrwKX5MYJmWGRcK9UF8VQqrzNZxKlK
8d5ZssQ01sEiojHqbFbxaa77f1V3FOIAEiGQa/M5/bueTgIDi7IPi+4F4WmaCOc1sL2lH0YPEoXl
GsvndEiba1bcPIOAq++mEgFWR9Fda4La1TrZOy+7OGtIq6Ut5c5dcATUTOMNDpsgJF3s1Oh70a9c
cwhhTMLFW6zkL5mCIOQbjkh8IPyHWggQwBtpAMnwU3g7m0mcQoYKFEnm2mkgfQZyPWCnmewyVCqH
KiSRSGAivP5oFUXlX9UvJ/M0EC+E8rQwN3m3twKC3u4OUwEpAwVTnKNyFUD2a8ecB9tDhLIF4C/Q
77VgYzrAmVhnkkFfhfm1jXPckbT/1k+ixLz0JR7okkaPRAPYcklLtJNzW5MSF2RA/NQ54nMDThNZ
rNWISaTe+yUwxFkz3536xUtP6TNxZwtxQDaIQzXls2oxBaza9s/HZM2w5CymBsUySgdct4JNzfw3
+tVngXMelM241JeOj10+RzvUuL71+P2W+fvZDJP+Rxdajcp2q/6HSj0RNLHoUM718q53tqRPRzQ5
pYiqnZ/e+hM/g0mmhVf687q+1Dkwo+sxIt7KBZrH/FvsnS2hYd0tAquU1C9ylOVijz+dLCJ1JCvH
4ZXTVqN+GaT7RJizpT3GZOv7FzSKtnzQNOGkBhLxd6FouaDtfQtuNyj3pn0kzrN2EJ++5fLR9zZF
eLAAD+cVEXIbFGyzJv+Jub6n+lrqrq79WtlfphHPQGfPsmk+o/LuJC/VudHG7vrthcaGOf2x8zj/
kGEVhM7RRNdgDVSLOzmm1WfbHjTCa8KdFbGWLnHXedm9AxtQKvPfY6TxaBC5MPets2ZgxNj0AaGa
C0TLC4JfOGWxsky+24JJgfkHzVZnJtCalfEN5UpmDRpD0oCEYdx0eRGsbyAg0FxUOfQFmAfLvtXp
Nem/w/Gcqz99qG6a+tpUGpQycUCU8OjWV9Lvp+xYw9Qm3HoTFEGh3OQ3E/1Duvl3dcKM+W8i+So1
nwZ6w2FNkDSP9JGQM616s/N9x/pQOcWSwBtCsoCRxZ6itt86ho3xKbJfmn5Vd6cmucgEgeV7GQgU
MMteGFg/Ih9Mj7PSy0T4ssHwxUuZrrivIwqux/1Uo7dNSDjmlQI3k4nBOnIEmMxgCCvCa2D8cSiQ
mWLpaypsPP+X0wBB3e+ESGMA1GVQ8bBD6r8dM/MEethDPMbqB2kDBjRkXTPZ9bs43rbTBnPBPPxL
akREz86D0voe6o0CWYcPvncL5Hn6M+EP1s9j+JLSncph0RMxONB+jgJHZpolakFHdutkP5J3Loxl
PSFHgvzaC6+rimmn3HQS97XFmX38J6OSbqBH86wke3PZJjvV39jSQzXoiVlh1djEuL4M1BwtL1By
IeRPa1HMi1DayxSe/tVI8n2T4YHPVDgBepmwvj09Wtk+HAkVXSGPdEmcyLpnj9W9znaWsicqrioO
VnGh9ByagXxRtKY3tb7C+hdYzi305osoXXKHopNq+uMQnUbuF7mlIIfZEaKatLv3lokxL291/T4y
z9dXq7o6XKKauiY7MAWki9HoCKCqlK6GeqcfyGqPYVDN0+Gj0zmwpm9ofhHa3aCWQZ5vdzVOuC3p
7eYG+LvvPmhYmONSyID6ACZwB7ISauXFefNG/AXrCIHw0F0s78/WDxP66KJH3MeJJQfDLChOar0s
NMQJzF1rPdo57dkZ9mRrjhDv5LeDZsbdM/Y57+qjzSKv0jHRhScTtL7IGuRDT03bSPk21Y/CgT1V
K9VNXWzPQrPgHyW0DpEQFbBfxMs0W5GOLnwz2vC0gFljIijmSGJyUGeyjvvdZK4dc21mZ6U8REi1
pLPJBlcgNn8YxqcyXlNpkzk7g/yuGoBUqZdSUJIGZROwgeYPS2BzZCScZ+anwilgeR+CLyOuF3Wq
lb2H/YmQjpmWHqZyG2MqSdDusHq7vXaxv/59gOMbllqX/r/IO8jOW999kfTCFSN5B6TVmYK8Dylz
thIrkx6/CT9zxIsjY+WsvafifIVIXWpikXklOBn7pWXg0dv5wY9InKtIBsi3GR5IR3v3a3mFntvZ
1g3KKLLPHWteuG16CuprUQu3kLltsXKM6lP3vmv7F9nMokEQaCH3FqeK3pygQeyItXbBjEx6FTG2
2gCajmNZIRCRFiYPxfF20CDKrw0vjLlP7UfxHBLSUy0cQ+wXMhF7fNsBWToBfSQtAhaPx3LQScvA
cJLxX629PWyD4ae3S9BpHDTsrFjMIFUqMjmFhTrd1fZxGpCHL5hKY54qb4X2B1cS/26NCQF2I1Tf
fGWns3Dbxtmk3Ero+RDKkI7Lz5sHxBpQ7DTvzK1iblMAhwx4rAU3K3r6yYgjNJd+uslxu9l7cYzW
jkt1+MJ4b8Zn1G5s1qPhRlZkIhFpb0AradAA08jxeGB+ScHf0PonFZH1F4iGOeeLbO0L2h4WKI87
60OUFBskQEE/uQ5pyDK5sjvtqoaPDH+Qhe0OljE8k9o3hseiXdb2Aw0NsnteRyytznhVwhvp0g64
qRp4x0L9EmUtkFAtowpZAi1gKeFP6XCR2qMcP9CrLgJwZmKm4h2y0tA81/NgiWXcwGBuzEdv7TcL
kLpg2axt/Riwdq91243iEzN7SuRGi9hYRgkjbomOdE0HDx1XhN4SnojDFXG0YQdIhIl9/IA000Ii
HZjG7CcydO6oNjnrxjPJeZUs5MDxKUluCCnI9FWJAPUIJbD2gSAuYmh4UqkYkgkT/qcXCnil42Pb
LEGs2PLSBDPB0vceg0Yo73Fs18RAxSia+mptHfT8YC3u7If2bHJzAhjhSjDLUJ+z6mKw4C2hGhrD
er7tgpuN5F1yFr1Hq9InIsNoDiAZXsQuj6ZMBZhVj5UBVP5okD74a0i7YtiLKR8nqsTbxhvPwzl1
W2ncEVPLw6iRqUd+mmGtH59UBZLrKPeIs89Jt8pFwhapRM49SZfC/Vdc+xyuaAO09Prlk5icG8gQ
rw6R2eTa/gvsQ65LqC1EpIV8JpeJ1HaD4UzeAlZW37DnGRb/nGB72dZdk5vR0BqqDGbM0TNWySW5
eSzPPJOdQ+3cuosvUCZPjXxwlmdEjORF+MYz5w0Jpu84olhP+BxI+cQN5y3y4TAG26RiexaQLElK
3am2ED+stIFgJLJDqKoheh5vPe5qpV3xa5NI06fPMTrYyQ4JOh3Eib22ETqZV5wj87qBcdv7aORJ
BE+1bUgAsUFJ5REiAzxeVo9RDdILJ5IT6ZEVJCnzC4AQJ6j8e4Z7uoORwwh4EolKH6+m9D0j8M6p
d+G4FQZkpXSFmVm1d0V9CbUth0zhIO4kwobHtbrX+HP1XcqQLlNfWbIubB2LPQ31wMhmBbXPUaV2
F7o4ivGat9F88uEiRTAFZIRkcF4gmv9fGq0wEvHtDSSMEqReuNIDl3JXraYbSZE+KtNseKt04kr8
Q9i8BmfVCccs/KP/ytKlUpzMdEs5DBZJ/KZI1G9TsRDAi5cuJGZ89RAnzx5Sk6ACVVkp9Gay7LEr
GkRRCTH/qNxa4114saLPHNW3PV3ENmeFR2kRzZXu4COz8ikFefjlZlLWtncfHhmgq3SSvLeq3FnO
XjZWUYTNmXDMZkRwcU2EmjsAg4meD4IFYP4H7Tt0ziZEc2x9RKtgRdLhFP6UEkdbbs4H6S8h0y9f
ly1xjgiD6wL3nnPN5J3e0x3IFkfc7lEeN468kAmFGIXWTzm0zevAx9Awl9bVmdjDfLyUdPkM+ilK
DjISW/2M+CUpmxlIgLh+I23Dy1uWn/TT8FXHEAY+JVQiXizgae1d4avM66+U2kGVoZ9Tkzi0HIEB
aG/JYOjnq4YFVugnpVON0EN6E79gS5JAKq9G++lTZRpivVRTJCykIsZrBOhthbZxXBvxUlIfOlAA
JSgCeCn3FlIyFiELn2OwoU9u1rAEojzrQu6y7qkHJMJ7pyhfaeS4Dg4WCGx7CnI3AgbBE7uEG8o+
mQuS8vKnFMdzm0MUYFIEFwgkifs8xU4ZjiuoMa5SEJxVG67pDdaqC/bmgY3erl7k8AklvP02iVml
gyY1rkLHPDjfYsXuNyX5HfWn3vZuhl3zxVviXbp216UHRbsL2zCIrR/vzGGr6sQ/L+hdmZpfvXxv
zZeP2iFHbKvUJDADfRjlctRdw3wfIVOJvgvUlVjbQuMq3Et6uZD8Q+UcobdXNcpjaB1iCsScrNiX
XnkHvLfQBvik8UECc4SWj9xY9tlv2d8ZiJI3Jt2oIfdU6HrD8K9RrqH3SH+n6PSiibhfotvMpt+8
Y60RctZdRHlDton4vGTqqIDdtHZbpPOaMnJXhqzeEkxFIiRIRG6fJy5taECqNrsH2zGYnZmeyBqJ
CdBEsyNnJzpKlgkP6VBfZe9Aup/QdJGxxhzNPxYiXlmCwNLFwaPGVyFGOU3lFTuIdChg6AKzjIGi
HUr5mUkfjXPDwWwAPKhvWfBRE9pq3tAZtOIGDnGWo4/e6jYtD3c53rQCGjBR0zaXpNxmSGeILdaZ
qsdXXiNCdRbwS/5vT9+KRZQjeh4hDScijqHH4v+iZnSIOHLgqEnRgh8nT8sPj2LekOMXhD/ZH6hW
+w0gv0vHwwim1e5TbVWCMKsMnd91sNULpLJou5I17I9jHAiXnDXlVvgVYa8Fos2Kb14qIjiUiNBi
7aFVm6YVuclGsuxSfiA6Rv6qhU36rLpJ/C9TxI/4B4Z1/iKx3Wjpj9wUBHP2sLL3TBGxmhAB1q1R
CdW9Wb4KhwYZx33sAyJHeT5X2chNMoR7RwRwoeJaxhtWBQ/VIgt9eJa1o9rwumWkfO5tQiCALgLj
IAzTcf0pHvPY5R8ve5flh2xkNYfEIHIR/Lg6EeMuwE0tvFJQwBbbaGeHENycKUBD4ECSlWAWIu1X
ba5pz6IDhY1oKdgsin2YHQ3rhHGRqti7DyvHPDPvSlYuCc+vxbJC+nUVPiTt2HhoE3to9U89WWU+
5FSIEYrCayIaJB0pEoicsh9NOBdArzL76chBUvdAclp4D4xrHq9NdVtKb3WOtmJroHQhOdLe2ilC
H80FV8atyJlRR7ui+x2Zf9PomHQowTPWUeurijmky81ATRBtZWLD0pSvKs2IkflIuPosSrQ6CFPS
tvRwxF7iPSqz/FIVuE7qsDfowaBdepyR0a4yiZQqKj7ERd77t8qwj7UU/bVV+UlzCXeVn+kLQ1LO
0yRcR8yKaSb/abpzDtLpkcoEUFUKIQ3g+WqEfiyQdg0XcVVsqHs+KtZ61PNXP332tEnafLnaQC+X
Lx1NsuSn3HzWKfFoQbeywXOC0t/lZNxHaXqomCRDuYVSVe7oxectLn5iYvqrjZKU2FWkhfjfspje
DUyWJekX3rTvA5XLFBtIqa8dyJS244GrYg7NcclqvUT/P1dD7XAIhvbYye3RcpSVX9jXXk1lCJeW
89ct0AZqgYRuBkNoF1+DYVpJik7cqLOSY8ZNaTipcJFIMuzcIZnIWnaNuRzYs0TWZs9ZU8nNj61H
UA3Wfxydx5LjxhZEvwgRKNjCdkiC3jRNuw2C7eC9x9frQIt5T1KE1GySqLom8+SL7cy7HXqJhPxz
hG8OurExzbd2iF8UyB8y84Cpk1VcSw1S7AiLzhqALw6rKIcmY4/rfELnQvasJ5FegZb0/GpdTGyA
WUU12heHsdL1G5GSOaiPu15VjkmQHYouJDhs2iTIBFuED8Ln3mSLMKY92WsODxXSHy1120Jft/Sc
JYDX0KA3zuPLlMpH52D16CzzUkz9MYiKtekD9kWPbCdiOZRzbE5BQzehNUwQPipHK9wZKd8IKqwU
3xstmJO+J7hPBn84+ZiCoG0eTBgCalyuGhumKNzHeY2RR+KldsCwkVFGPLEb8xiFQXno+WpQmADQ
08i0LNdRbmM8A0sE2h5usdtJQFqsLyZBcv0sAqrIohHclALPt+wOwngq6tcEUKWYz54fYQOwsYkg
qOFp1Sw9mZh6VBQGF2BMpcTSFqTjh/czlyUJshWTvf5wiQKm5ayWItSGgUmbhDIwlizKTdZ+UBvZ
WxjMjY3o5CTvBX3V6NA5E7QxnJQG/QPBkJMFnQa0VoPR2WSgarEmHid0Yg3M5zReRi0dzgDelbV6
kRoLjWwKCS5s5M7WKDecp4N2qSQdTCAl7BEozD/HoMMqnA+PYr8t2lUQi38mhitOYF+lN6bTDCfX
m/Zj8lFOtcsLXRGzuUpM5HUThW73YzTMlBiTRGdpH7xwn+H6YJhKpbxEmqTX7NY5P2z8CsPcjQb3
wNzYggwwNpfE1lMRfnbTlaI7jV8LPL4tGWShjciO2QQytFDpl36QrmvSHSTvSILXIyED4J/HoMxT
ZYTHzkaIMG4NAG5+uqrRdhoMQpRUfTBRbDkW57d3mrk2RCEoMPBt1NW2wduGdn5+cSENbZJzPuhv
HRlG/Sy/5D9YWJQqEX3oLGlJSBtkMUaiyegjecfuMVJTtfD2RuzXXNddvvR7ZaWF6G29wc2Q4E14
BexsUwSsH2vGazSVCLMLJArhSFUCGkhDz54JgKmYKFMgUN1cqfFVqpBroReAIIDmoeM9N7KNDtSr
8OKDUYlVWo10GzRwDAZXpXWrCvZg4W8O+NhihqHxDZ/pXmaTLifWufkcAenQR9e8gRzu4Aur8Ro2
dMZ0IsJm7IbMNCc5w0HqUKBdt6HY2RCMA+pl9FfNn5E+JVbimU5Ra8yDWVbOFSv7e5G8VR3IWX0P
w+sOub6mEwYIRImYfSshk2JG5KLnEmOiXdSUhjY6sGGsVz64vebZpHsbANrAvKtmN6dya+e8Vh0Q
ia7am75T/8moQVkRLTBj4WrKeVKaChXtZye+Ah+WaMrb/NJLUkxpJeuVNmALmQgH6LV9Ur03Fq4w
1gh989V7b91wcoJH4pwL/TXXjnX4LsoPoBWyeijJkS+/TnspBqoUk4aFMT/ShEKjHqzBDNB/NLQE
A3+fD25bG1wZSCgGb+d0HuupH6MHA9z/tojW5gnqPBNRo9eEe6aw+QLhp3zJ+FDS+DKUbPS1ZyaZ
PSTiUUTgXWGOYLVYRpAUvAyzQU4oAbKNHIr4oH7PVAuWmaZ1FBClRhvY8cgt+sgKRH0hn93X1F9s
6zNFDZ1M3mo2fzhGiK7ky4So8hdo97YVkC2YuQUMYyEmNbgcw/AZ1kztiYQi2iD761vEkxZqB/FR
YzQoAIeIXxH/SaZSxWeGDDSimbur6RcuBa4A0iFflPgsKpheHyGq6tmEp13DCOw65j1R5ctYA8yW
/ttOOELLZ2c8rOHOO9HjBWFlDFouVgjkCheZuRvUF7+4pwTpAj+K9kTACoscIZ5Att4kHuXbkfGQ
GqxTNrPxRcTnDqLWv1Z7VwXtv+IGLAQTPiPgFzZ9nI5DrazXJnq2UV+kobeQbAIaqtCghB+tEiKi
FHDEMJCqvBc4Khu2BaZ85x8h9MP6ZD1TTpkhp2qRa50v/f9S7AStHyZznRu7lYGr+9Y+o9817WIZ
MIrzINnGSc1eCWLk8Ol1Mxow+dewB9YYKtAUIhgmFJGFNn/8kSQCL98MebmJq+WcH0IjYrNxR1Zx
ZlSlxISpnAxi2Ggz0g15b1CjQSz/s1P6h/5Izs2IhLJ38x0+xyl1YTPPFbv24N9U8lU5Xqzo4IdX
BbwemvZ2r+JexNVj5Nvcgdv3SKqfCdyrAvazZUxhivv8JU+Lzwpbis9Lzp2BPwrJuhBE2IcTIRsy
dUrocqN02kSog9BVaHRPiQpKP0Shbjz0qFzq3cXwclcXV8V4KKRL6tqX8O5W+iX8D1blk5X9f/TU
AU5wi7IdKVSB7qkZnoX5kVWn1vbhH5kEbdAe/uqcIPlLmBH19qcFJ4NE0vmxzNJf1X5o9lc97DXv
XACfsfcZQhihM138TarCHbXXOD4o0bbk/a39lR5K19LRRIi/juG39wbrDChs5e15L0N5YJrA2o5l
TLNXnQNRPPjua7mvsFumt3K+ZsOnQd836ndRfKQpIts/fmdnPOTGjSdknN5zrtls/O4R8qXlJ6Df
JL6hMJzgYqonQ9YEdJOWrG3t4VFTB6SkH9a6cZQsUpj5N4IT8UPl+olwtlfORW2ZUR298mq131m5
KQeJwZe+JcTER2h8NnHts5kqi4cW2Dwxjyx/G0dwUP3NbK5zhSBUtLhujn1TXLI4XVrBQRPXzrw1
zFASuMXXziLdbCddzT9F3VWjeB/3UUkvdyIhnX+3lNsetMV0CZiPeNpNlx9VIRYmd2oSnzG0sU90
VHaB54rTq7qNwXeaPkW6YafZGtcUfTfNujmdtWaLA0/X9ippISLae+qIqXZdtm+hitjxkMQXme9s
7xoweINq13v7ilVldypK16iBL+xa86q3iCzVx2Tde/QLIjtBQa9oGaVgeFOfcww7vPGeeGuyXV0c
E/ERTid1uBkcBG344CsjOAbwP5fOr+aYBzEhZuPGnH8dnV60zr461rp2fGdoAoY99P+U7pWxvBiP
YcTi9F8BFoGSzNcPFss6zIssUXwMh8wu+/xeiDvxQghgz1aEBQnf4XRRwELOS4u7JbcNwyDjkOD1
jdzCYV1hHthtj+17yka+x/FDZzvrXakb47VnnvmLKr6ozt1iFCtNRpQZJzrShORiVg/bOgUVzKGX
oNynASr+7TAhidwA15PBJUC+SGSEo58jUy49lSp8zSXHWtxG9TtAy+/7Fyv5AuyQ8InmLbo8slyG
glqL07O7EYRdZL8JfM3yJ+b6S4+BH65aFAsysJfCe/WMTVehQXFLLEvOU6m+Rv85RW+WxJuqHJz0
QnewXFOBBLCNK87SXP8puGskHqwBNU2do+Xpo1XIdiv3n+ZAPjSlHmk4aDvz5DQG5NTTgcasHwLx
jIPXvHuzrEcxsoBZVdkKM5A37pvuoCWfBtv57OwHV5P/BinbDBS09mh0d5V7JfrmcKzNpebjSViE
rKXA6DXnwjgyYKmZFGMgRGaKIOGZoqCU3tVhgVZ710hQP8Hd0G6a96PyAeQPvhFlejVaPtC/glkZ
IkY+eh2RLpjbdmcgLPf51l7ksPe9p1HvCsF8LP8c/e9GXZs94+/i2A+niLiYbhtFZ3jGNPCy35BR
h7maAz7+nZ+m9lK3R187aNU7PbYK0TOK3hT4m5RRhv7dta+Rui5RTbLWcPZJzoZ4G2qvfFeT4ruu
tsjyBknmaPovR4JEsAROElKNGZ68hphtBFg78VLinEw5izvYkOBsIbUvLDjPKfQwRqFLysJC+otI
SmZVv/MDNg8PioZZ4TEy95lYc7S1xmtBBgD6RTP9q1jjh2RM0gEuUKKA1uGVFWJHGLKvbFWLaReK
VE4T2e/q7gMfRDMx49p54sDw0MFVHfnvGjNuKuB/dY9VmD/TYCzbKF3QUZOpupUtgaP6rzEHKlDT
9Gj7Yvi1qpxV9pyotv0is6vJYKHYBdF9btN4sV31RZfqw3OXjGHnwqhDMWpX5GV4qK8OWfKr40jq
GP+GGAvN8N6P77R3OeVPdInSF4LaMs8ty9n0kPpstQ8yvhnJbytY76sfg/FdmN9l/lci6M8WoidV
cBf0P1Y8LDC4zv1hq/zMmYcpfVhX3QztDS5YTRWiMMwPrhhWGaN/6irCTbykZEklW0/u0mbr1aDM
1oJAHxt41XqYyIa/NvFNSobd74FzSl4rchegKqow7pDYUclnf4lza1H6Ft/covzyvX/N4eAAqpkZ
s5CMLwVTkZBl4oGXa1kuUANCKC2eOAq7fzw0QfnGM5DoZwVjVv46MtdLNpq5GTPCUe+hf7BhQlOj
VLuKvyjJ0l09DKyx9ZHrmPqjAjeOCJdsdMhkfDoljgQ2NOyj/rHBg76hkRIUrvmLyL5HDIg4J0Yb
5crWJF8SdVpTAPtQtvqIi4KDMfEL1ig1FwKPzIgUPrTfN0YxrowxQg/ifHbp9OZY2muhVgyZWFZq
01N63cw6fJFcAhoK5zbNTiN/klPzGjN1C23j2OnYRnsJNija1brOI5sj5vj2KpMKYtyaMYw4Z0i3
qSz31kBtUOQHDxV9KtkSS2B6CqJvpAADqMo8qS6W7V0ORZseWtOe3VirQM1M9DvWJbINlHPkW/FH
0O9FkAKaUNM2SbzR03o/9PqhV2I8dP8m6bnTWLgKQ0rHjkAYoqIMIIQE74NHi2JjBkRbgKN1bZrN
Ou0IoagK4qtNsSy6KwSyzWQHJ+H5L7VsX5oBAocz0nIfmvTmA5Xuno0znTqKoyYAJBCrq5bStC2G
XRl+qigG0pG6Fr5Tq62zMDmmRLKXGdoUE+EwoW5Wd/Y46wXNutrdMAgU9nn0h03KaK8JgIggtRpZ
6ugwgKLmqeYvs3w3xAUTkxqXxdq/kiWiot3jaoQDNr7FUYZzZzq0aDjEgGmyOTjTI0z85ZQRjZST
yEOeV2yMC7VoUCWP2zr+6nCFMbKJyZTA6rfho3TzBKOKN1vj8m8fGDLtaIF9Jf4zGYaQCQrVSkNe
569jflCaE1JLozsCUcdIvDQ0hF2A65VudB3yyywiv0xaQ5NirEDoaGu4lpFV1OTNdCVQfntFNjPn
ER80s1iNutEbQE945cQOlwCipu9uqoL9r004d2qrv2Jy69KrUk3rPCSprPUPuhh3sm5v+BOnfDgg
zzyoycgDJc5Z1rzQAK8NUupw1uAahRQxkFMPPyGPrirZfqVU3pKxvynN7yDDTW+bD/C6phyvmp/s
u8LfGORoNRh7m0Q/lEZ1V8roV0mIu7JmeW/dH5yHPRTPsiem1+q/ojq7FYLvDnUpNv9etpdeGU69
EKfMmk5BjMSYU7IJiNljE+ZYs01YH79r+E4tyUazBl9dIXzISEFKyuRZVwWHCGuLgUgGChp5cyCD
DbToSOY65yqgiZUmS3JYy3YWvjclq6MjoLMnE4KVUNJPkl4x9y/7ML6PgfqX6Drgr7g71c7fIPpb
J42X3DAh0XZLy5g2PcnfmdkvHXU44zBDFaFCG9MNhHiUFx0vOu1MdgqooHMkoGYYLz2+072lgJ+1
P1A84ORJn7p3AC7DdsucJTAGZMzaIbpJwCtR3rSwvBFqAxNaP6R+eWsdzGepob3nY9zttTPUfW7T
Mn/3+6nCRv09KOPP0BOMgkBxW4KdO3BlOkzlHcaHSdv+q8q53ECkk+SEs5WxDA+eNz3sMCW7YQxf
CEBE2KQY/3JSfYMGR1zPCZqVBOzq7FsFthwiadZwaG5GtYmoXhZTwarGMKtdEb3rhFQ5COsBD5DX
Em6kFmyMydvpstpWI+ReaCtIPpsi2mu0tG2C6gv9SSpZt8t0NwUm6UY9tD5jY0GncNRjR9qUp+O+
g0FSsB5BXcU7tJZ1uM37aDkVOO2b6kUdMY5HAeATf4GzZGvr/cHyYeWrytILrI8QKFfipYuw5zkj
+1bt63VltURm4hCuO7qw6BDSsI1hvgOrcxUEuPPlX002lmRDIEO9l0a7GVusT626E9Hb0PHlFpW4
Tu3woQY1OR+02lFwVoX4LhHpZnvpeSgLgQiXw6pM2u0sBWAs3/KmMXckew2A/BA/LZ/lusG+I6ou
flHtunD6nkhI4Bm/OIa1HVruyhnBZnFDG8Uy6zrsSnjjUcOIdDrWCp+3OR2MQN2bvrZvbegeIXR9
CgSb7b4RffbQrhIYSykylWCkxrYg/fSHtohOZRTuepCTg0ByCxoB66BXjMeBYWNgNht9bF3Fh9Zk
5usIQkDaOCe6GvxZW18pT/PfdoBSuyIiRbhnxRGezNY7N+zkq2FaJVJhyDds66hGI9TsJlaAkqln
CQqfyHgXqBJRpMJaNKD2E19ctAqwzjnId0ngevqJ+GT+NzC28B+69qLltNHMWZoTWaAV2KMw/C4G
9Hngzkfnp9bfqrmNTJ+5sra990J92OYL3hoR3IdQMAQGaOEdKubfVfkVMo7y444hO4Mt66OprGXC
8GC8BJxjAazJUigLG1KHEwg4qywwIWVhA1YFDgrngn+2dXY9B7sffrb6ZYbXmx4zFHVn4PLqstd5
suk7V4d+QQetMdSXrplfkMFktCR5ta7An9lPn8O2YXbOhp0GO2jJOYRloocvDe4xqqJmRN9+JD0L
Tz510CEgeMIHnG2UIIhjt1Y++SFkLwSvMrsXXDwFflubmN1m4XBJGrWDmPyQji92uWrVzUQ7S+Xb
kLBtVK+x2PBx1MlO8c7Cf1bGn6YjL7/bxrM0bpZO7wq9V0W5q9+08Ifve+pDvP5MwVr69htMN3xH
U41m7OCGM0numAMlLINwCaK/HZiWMZu3XGTjmGBUVsRxfBpQeZkB9HEGBRkGBsUmjaUtyP3jAXeU
f1YLlxA/SgOFo7GhrWPN7knVnZL3yGKC9McvwgjIURjH7rRHBzpS4xqTRyW558yOZYchJMQX14Ns
rmd/9HtN2KhGgcRlXc6zNqbC5vSlA8IsmKgR2WMQ46PITztGjMa+KPWROHnV4isKBo7leBnk1ioh
iKdiPWcpCRnVzsq7DDoLudjZhGOLGQ9NOG8uulISF3iK2OcMTbY2vcSNmtk5W7kW82vZ0S+MW6Qf
JKKxICabI8bBq3vvoJZJfQAJmwEp9ndgkwcm7F6ko0VqFr5FgAa2d+fay98g5VJU2YZB3jEYJZv+
wNLpwdsfuSHitpb4rHwjkhdFe3hRyo7imUa/qvYuWhqKizdsydZ13IijQlqnSH4WJnAg/9sYLzI9
4zthhUghPxVQicOvGe2mYWlrj0N7ydjBjKyv/u+36eRk+uGH/3rxmgH7m+iWOjgISfma+bi+3ymj
Uvnjq2+WBk/kEXNUi1vbsYVp8PRbKS0SUvP+1bIPNh9D4NV7S/lJGuKEX4P4ZaJtJihj0h88HVLu
A+UlnO4+bGoGKIn2jFk6+NO7n2N/hVPNVp+TZhFZ5oILlZk5m2flnTAoxOi3IMXdpEAJeR9YykqE
fTyOzrPNVXeKBR6ue4VOpkp+B9JZOsGhG/6Zqcnij9X3qGDkXCgGQVXMSIvkjg6+QfFiWp9Rwkub
fCCa5FkxlG1/YxvCPdIO1pnYXRDTL8MmWbLDc3PLuY5Nsp6/Sm1QrmYGWSNWPrXGPHqrZbExfTSM
A4Qv0ZEHCzQpRn2KMFZbTVqwYqqEWSbAxoP9T8tWTqFtHYXUQfS8g8WVKtrlaHq7gGmT1xv7IS5W
FvvUQgFoRg6q5TCSNHo34gruIeIa0UASCP+snm34O1Gqx97vXwa2cYnJw4L5OSXBcwjiLT0z6UVk
OXWSlfXNjzgvJ+MUGsVGIN9QPFTzlBi2CFyppi6vmszxzM0rauW+XGeRtZpkgvBFfBQhrJNyIDgc
8p1cj7158iu8WnnABmQWQLCS8R8+VAsZI9Rj7Nuj/qA8WBZ+tGrKmxnEpDKSaheguQndYGLLh13Z
M1HYIfBNaKBVVYE2GLsav0I08ITr3r7MzqHMDligQY6UimtNziv/ag/dk1BRPKfWYlJRBWhwQTSI
WGUM+5qYK0ghpgEVDhBCCpBp0tADDxzAyCMTFkZ5z6oNC06RrOAWLWq4YOY8em7KZU6JQ20WNIeB
BJgo609NOK1SVB5ZBPnOZ/vfiWXfjKu+93YKEyC0uQK4VMXPG3p7E4LwNJN2LUcbqCcrdl09t8zS
Ji9dOYuK/BLDM1aKHFejQ746XbYFpJIGZ2UW/Wbssb2gyGic0O1AR6pIXUNbQ7w04cI5WhbKdXbf
Oag3v5HrkkkQI4tRPiIR7dJSbuhLWjVf2i3Rb4r9XtfOUmUwSZ3OH4Iq+JpEm2Gqd4Ek/3MxKQeL
hs6irIpZPo7MQBzAPyq1pE9w+m/PJMhAcdLPFuU/JX5TC6ZO8bDs8cXGNvshjIpOiB2u+yph0hRn
yLSSHZxuLfJ5RR23CIvZ7xLRFsTvdklA8WfIcn/EKWq3Z6N9s9gS5d62tq6x+W0onx09f6xSzYiX
Kr5FeHcx5+9NEbv6S+Af/TxmSzh1vKb6VJjKPYyqLfOZfBWTRJ3V4XFuDYtiWjr4dQZCUvKrDlCm
c5Po3IFUSMIPbbhX4stOjnr3a2abIXxTFTfS75IEz2wdq5eq+k7ldh67j3m/VenkdOUQ9UsQ5p54
9SAGly9mG69SklVE+R2zMwsbBHfy2YrDbDrywaWjAFXlV9ajCL86bDRMVIaeMUtO/EXT5ivHJnT9
I9DNRc8oL2Y315vf6uzNxMDkGmm7CxV8cyEF5aujPmpFLPg/gPewIsy14aBZwpZgvpQZHsR0bwmy
F1DH0QZa0CcpSSyBQ1CtCS8iKbwiwpgt2Pxj0hTzhD2ynnRoMOaJ9yYM0Z/rHTnrN925jBGMfYrL
Btg3DkQ2EEixVCv9admNC73eNhyhSmyymg/dhG1kh9dIOdUCjV/f7PyKFJYItoHvM8CFuw8rMoeM
UWnNssK/Zwysw6xHxn1YOy3793otsmk9OPqqH1S0qYNbFPVN0T89jmmbwSuY8tDpF7oTof6q106p
u53lLXUvdEVjLLtYul1Rosn+1EfaErg4jnOqw4enBf8m55LkNlJ9G8rn4FZ4D1Tpcajq+B6S76bF
8Bbz8lnlDTV1IGh1oyfMh1jq5JzHxoXRsDomvOFzqYHdg4y93iE4BRVxiYyUTS64SVj1ZJPQWGfo
XNJgXKceQ3v/I0PuFCGr8I03Da0wKquS9LOpzDdj44BHMVdDDJ8JtUU4ke84DgS2I77H7FqUZJuR
qEFOb6oh2sowrLO5ylnDOxyPncpkukGF8jdQgfakHs3nSQS3emD3i/9tXrNX3cgt/NqwIcokaxZz
WtWjtxiKmtg/jJS8uAazRUvGZMLWOUTRou21hEeZ8lpZBBr/gKuOVnQdh69FhPoNIwflXaPsuw6c
0E/BhizXMN6kf1pD6S0+prYlPMlfojSbB6qF21X2P4MOfBqIrlPCTWFPK+4scoEODdxui6TRwm8P
VS/3ssZiobXrkOCMMQUdahSC5QZ7mOTQxQFJUG3HJTCdQc59IAVJmTqbo7bLRXbU7Poc8sLpiKuI
Xs8260tiGM8xLY8FULBJnA0BG8bm0finlfgi5oveTBR3arlmakYl1XBK+nZdtOQqJeLkO8Gt7MTr
7DzSQ0SOWhTuZcJDoRbYQoio107zEyAibdON6g/53Ucv98GZyU2ljjxoDYwvC8xaeLIE1Lu83PWT
dZmMo+cEX1Oc3zwGU6lSvzGvY/KcQ+JvQEp47Q/IxqCpb0luoKAAOMdPVcT4PQ8G26Y9xQ58pWjm
BVQnn/jq5OG0QLYcdMvJI3WilY0tKo6G1zavwZxQrfTvCdCWWjG2yciOHEUUsirMhfHo5n591oIC
kXpS73mADp2w0JkYnGlIkk3xIRBizDYDpfpQbXZXZg/pdtqLIt4ySEWBhWjdqS6hRa9pcoONVXWs
aETDiCw7K3nvjApxhq//1LJ0Td9/M3zz1RP91WMX56h3AgCuCW/SqIDacpin/QvXmsW5ImkeCXj9
7tE0NAZTssTamyM+sCheqxWvOq9Oppi/B5SdmbjnDmIYMT4chTiXQaNtKsLkzZ6itTSojC3jr/fz
rZqUruhDt+q965Dbr/zYW2z4Jx1FlF8iFuzRbioJrLqUYt+y+rPjYNNrKeXZeL1UYc2pg+rXx3BY
FZAXkXIH+ndQkxxWkRtkK4cika4sXmD4LyV5EDEPW8Sesy7rgw0Vi0593poVVx/1+MgWTW9LvMRX
fRouU4RVDDufUqEin/GmAWHyCIgYxkcJsBNWlB03nNDCY95N70jhqM/HI998tInvKnbnhPEma8vV
SIp8a9LMTfYtRkChahE41/iIj9qVABWt7Jb66RpnueKP7w0ihSgwXDSuLHrJlfeq+8QYv/WJvtS0
wxg7R7NhEtcyJc733kRgeA/DFLqiBVbUGhD+6ByLpf410cwJzFler/5VarISvbmJOn0/xvoj8VXX
bM1tUbD1JKMV0D/KAzcN/btomhM6iD8/N5Z60GwbuPF273Z83Toi1GG0J02wLVGKBGizItLFYi1x
J7P5Chrp9vYVid+yK5NTRW0T5ofRyVgQsfBgKguzfGtj5RpNn3Foesk7sglK7zEOmbKkIDn31kE4
gsj4EPCPoGljeqVaLSUzWdLoovUhPcmofhnyDTGycCQHTzmlGZBQHUHKl5TDRuf5nVKchsA3QrbG
kmjcmMs+m5C4TOJQ9tjiWhUhr7nHh/1mtvbf8GcTbKpJ5lHGkc2ogH7BhG9hyHPVW9dxtm825u88
XdNib6+xXyiD8lJO9kH11FOujlgxx3UzAOKySMbOu8ssHijpqnplggmdXWQGXS8DSWVIxdWteiOK
+uL3QBkwZwsnaVyakX81wADhe0AKbaiMutuAJhBjtwcn3NrTsjPkW15hBfXY3+RxvWAmgfJtWslT
liG7ltSrPuYEfCuxgS6qKW4OSrUwRW2AtlB/N7vKHcg84LZi3RdZi1i2u44dNAx7McZgaxxCz3Fx
xA4b8da7tiVdRNT2yzIdDwMrIRLfn2VDTly9l1m6MZ36oA/dNtGhMzOz7MzoUAVIM1vC3OWxHPDo
HUSAPiljf9WbBOQU20aB6sulo4Sofizm+I22IE89xdeXcwmSeVCwLmja5uS9JggWo/G7LVK3GJ0F
KDl9aDbplLsx2qkxNIi6krAFdDAT2qKrLFdVO7cAv56bfPApuy6vXqsG4pd8WKYQ+NNhTTO5rUnd
bZjxW8R813Tk+DAPJcFUKl1ZiWEhjz9s0Ik1BiAwpvKzlFDc35Uop5NCGyFQJPvBko/YDROL6V+6
9GbjJIq/sm7ALXwMZDN4S6LnHfx6DZTaEcz4XHUXDDZJjuppRE2mCuZMXMBVFzIn0WfJGiLs8tlU
qLKQb4U0tTrprFmIY6OA7TgxBmMzH2KwFTRHKfnVU4CDuovcN1uHq6NyYTcOzJsS6yDyVUSS1AxE
pnx31SFj0S2DzzH6qqf3bh4RpWAMLYw+8Pz4NZ+Z0i5zilyuLlx6OfvG3JU6tk5rr7KGCivJfIaB
u2qizr5rYbBRxItmkdRXhQ00bQrEQBek7LQauc/pHDZIREPeTvgQHDowYcD6KpSi22Y1jj4nRAZk
tkCsLVj7Q/5uVzJYGjr1evCWTtaXHjUfCUiYpVDDpT1h+G20kp8f+Z+6FlF6ZeIcVmT82DJGUSrh
n/QKrxbwkRYj5qgN7cUqgZylkmFNDmiu5FfIY5My0EaQnakxJJq0OImyudSQIP0yRLTbZrbbNAfF
4wrTjEEu7BSVp0KgajfNW5WEL1lgwEuZQlm4GfEjeiK0TQjuxCkLTjWB6FvG6DAjI4vYF1N2DqYI
NhaXD2moFJMQfj0/Jm4RadVg9Taj7XhZ2159yDEXarZBcidWZsU2vsreBtU6EOToJXdhk1mhxO03
0L5ll1huLLSV1DArM2BaSBqELEQ2YP1Y3QwHCcMDT9JMQbYA2hbeRgvgcVH/Ym0mk146iGHDz8bO
znGh3GPDBLTj0/Pnh6BvDpFZbpK+oIq2EBLU03iQ+LeCpNvyxgo3Sql5jOEiG/sWZR6EDs3rQNFF
NycIXmyRruIUr/5k6bTqjcq6BHEAnn9AkwgBewU5g5CExQ0zepTggdCCH+KH9tbH06wJHBtlI49p
DA6rAWWvErjRa4ytNTNAFTj/T5ZFrExtAAX+wB2iIuo1I7mrWtaqQXHTBvNPt15I5ADOqJhE//iX
SYU7HllvHTG2mgXdn1ce3Rothcc0PIeUyAQ2yfk6MyCj6QFfEr+861GBDcUc1kbCw6XX/V6xO33t
ZPuwidJ92npraTNGTm16LD9R+82Q+oeyAL0Shh6y8aXk3lwMPpzPSAWKnyUEgk1J4ooxAPQR6oDf
vW7VVPgUJZPqhT4a7briKSrnxCOz+vJbO175wTRr0NNNbM70GuiPgzZNy3HCo2nNKidyuUQb9m6T
KcNKFsNPX6bfjUYkhyVqWnSm+BpjejV6VKR+b5NJEsiV6L8eWMrSYlndeuxs9TrdqSUiMZv5YSnL
o4hLluotNNwwBtAV2w20MJwUkoXAQn+lhP7xmxwHSzwhbxDPrEei3RfLKGP2Vvnmd10U/aoCCama
vE0tfK0eUomYyFxMiaeo00SDexOjHXXYv1vRB+7k+2T/R9p5LEdupfn+VRRaD3oAHNgb071gAuno
XRVZG0QVyYL3Hrv7bPfF7g8ltZQF5jA1mggtVEEyT+LgmM/8TatCVE/JnzBCkyfa3KPiPesAAfLJ
f6lSEK2xwKkuArxtp+lT0UXGVoTeRZbTSDMQzypHhBcr09h6tFicLiOhE5p2L6MwR69vo+AtWpgI
61NGm7ZFI7+B3JiSh3ICODT6yC8O4SSIh6crq6emU3c97FqFWAhLoTT8qidotPbeQ6eimRvQ3lRy
QJad4rtDgKmHxL7XGuNbpHbnUYUTQTbpWClCnFDL773nfR8V6gEDcUFYAJ4rY9JSkAOZH6KVbF7V
pFqOKQPHt+UvHtWeYQDSE6mqo40zmlqFuBwKe18K5M4VyXy20c3rUKSptfvYIpkQuvfGWZNyYVGo
qO90uCZKN74qopSQNsFeENUs1UQqggss8eSJjkhCTGI/9jU7Ixu+RAY042jCF1bRzMu8eIgpTxlR
pwD55nVoJuU/aZMTFZ9ZprESuY8Qv4y1sFRhsqZImXfhQ1MTKMpZsxbblKe0fJL+qbNLV0fMyksl
Ejaw062vEtnkDdzbrgBTUZdEC3d2nJ+bGkLXNTbcURwiZdOBnvVyEyxSvx4yjYbmGCE8MYmLwULd
Qi2Ca117DgVyAJ6H5Kg347otbCNQSIiQolY0ZqNEAcM0h7tGFBdCU2WnnDAzpbtVm6jYqLSALZL+
JCk/06a9Tq0cUWBP2qlIatutdp4z45yc1JzqxLvvWDxofqLKKgkYHHpdOpPpDB4RvCHRP8vCS1XS
JixVbssfM1FqkatWYh+31I3qCrO0tgHkoUs3JbC6hLCL+imchTaF3jWQ25iW3oIHvSupMSSAZ6Cw
tRi96HAP+xLu+xwJxY3+ya4Bd9rdTvELeKfA3yufqpdSNXeJAtmnVglW0mpCkwm5HkBXipY/a4FP
F23wIdXFIWlUheoXpkPj1OxEWAsnkzjZS1h1+ujhiE3pRcqA3vTWl6gGpDjIGa16XSvBgFx2E4Yg
qmVTlpdQnAOC7HewEGXUuud5xITeMUCB1UZ1V4P3QWeJzpJm50+ZV9EFExTogpvKlN9oDtxbVYXB
or3G2hfwvt2n4EFh0RkGp7upgBz0TH8b0snJa3zI4hRrh7Bq9+xLyIoBhLR6VtQZVFQw0AUcowx0
c2dbDgiAx0RuLpRGR7YISxDO6r0G+Jdk7Sljm9Idi1dBiNdHUcuVK8vYDDfhq97hWjCqJTkfcrx0
38pVRb24lPQtO45O2cBS9wZkyDv6/knk03aA0KTmkpvHJj/XFDB84N7KETsju3oBVktltUbHMUYp
N8jjT51KlVYy4Bjq5E+m7wHppTbUsX2o0dxpSZY4HeRXAvB81fcQi+yo9elGKPfIiOZmKK/0yk4w
KKaumOFNC2IRJHVEob5UC+wtFRsBialz4RiOXio7TfuqZx5BoNY96ZxSZY2OTUufR6+0+wyQfycy
hMrHznDHJkcLwbr1B3M2GJ9QG+joVidANoJafooEkZGm9DFAaJB5LYha4u7JVbPmCeJcrEWoPhj+
rShqjYMM+FIcmOdGS/fXozXWTnG1YpFCyu6uIpmStqrr8LZVHZmtZI8NA2RDGlqdVF8Oqv7qTfQf
Ov1NGmuZfutA9T+hTKYZ+rZIdmmPgnxTvxQSAJXJnjX2yVRa+Qnw60QfULeTjWRYnwkYUI0LWYla
ilmuFD4q8WhT3APONBb2VVjdJnI5e4AgDBW08Ib6bngo0B7QYjrdsMixHVKjaXU3NXEC59ODRqgB
o9XD4FG3hL81BDXLsLONTVQnNLU6OBB2qe08rtQLCdW4JI2eRabfjJWM3XX5GtRcmVKs8hnNtzAv
dFbahOpI+FhkynhRZTd+7vE2ZOo07YC2mmmhKEXK2vk55CrVxyITmoQc0hCZspB6IFKYQ+5j64uu
gDKWHAfYZloTBba4Pu9V7bH2UoR4NLi9YSZnc6zIuqEDH7V1AX9xgJM+5l/MaDZhTOkzqHAoUNyl
nC77d0ItPtN3GQ3COSlCh6erdAqK3m1iCQ/WgPKgetQ7y3i4CjoLWxlPaG7Xx5dx1VC2ssJrNR7g
YhF3+SF9h6SqEc9oW4xgqE8X8he8KMJVbqgF+3KAVdVXr5AXQcdOUI1kT7ixGTR7LzFui6b5mncx
lTbQe5saWEPXGmRlg3FjmkCI+zyHFkUaYieWsvFaIjiZalvBoa7lePg2kT/XNiTMVxtrvkYRvhvs
8JPeBq+maMa1XF1MMRShlkD5zKDBTIYjraJGZ0dSDEhbksmquZSm4nqQTNitIrYcNcKQzUNdpCZD
jLyUGlEPqUnUVBhiGwzuuDdEg2OPYlNvseTrWCaAFz56qxkJdJWAjoQc6IUZrT2/3eKG48RCQslF
Ie9tVWyV+2hVANNeKYP4NoiWNilEA3sizZQi4RZ1t0eu/asa2BCtK1pQcWZTH+ZCgTqkCdLPZobC
VXgPaH4hIx5oPHga+O4wsM6s2oISWEypo0puZo5PXfBNKtPnTCqfm4higWfDZMnD+skKfMhtDa/f
r7VHRX+IMtS9UXvFLtDkPOobV4nV7xOhK9uYGyGSqlWA22kzoGEYN8IGSpNukjDfpnWN0iEsA6if
uQQHTraV9YiXNJTHszpAfcO7LPoK3Va0Oeef9zlhIjBDTDsu+tkYr9GolMcA8xykpT0bNd+6kHbR
jLQIZmxy4MHW0ef4eqKqXMwE97auv2C5/mKCYZIn61zpEqdv9Qq8GsEI5RWn7bCwtHIi5LFX7gef
Bjku7tQOXjTdUhDX4tul9jcjHbAlHDGlDEIgQBQk0cXA2jacQ17qiDSZ8B0wlevaEl9AUn4rpvLe
kNt1RH1plfS3kuhmdGSNNGD+ORuQMAjoa9X+BGwgmfPAAYK0UPDrbtBMCZtNi3AD6JK6R24yjWCS
GP3a9tHyGEMJ2/CWBqyJ1FKrXuDk1iNRWUakfkFHCq0GtIvrqEFtTQFqou3UqDBhomSpm0lMrxnB
a44tbatI3CJ9rw64z/pbq7UAXMsCnpRlracCZhygr6chzb4FOfWmqaJJAmTys5XXUM60jTREmH1a
Ni0Pao5h5m1//F4T+i42z3d5Kj8IX32gg/ECQf281YmsVUFamGY/sqRtEGRMM73IbvZ3V9GolKPv
fmtc1+V9RKEAgRoW2Th1T6U0vWUCVIwMRdGLH4ee3EermsdcwOjOCMvqiV5QfKuWGu6AyZccZ0er
zB17QhMgo0LQpjqYElvfNCjKpnz6mTGPLCTUoWRuk5FuCOYYE8WiWWkljp1Ckchv1X5jSdgMCAEF
L7LBHMgypxV/Rb3qWx1oLylo1jAMnoLURrn2Xu/hcWpGYji2DuwuD2FPFsAMubho/tLs5CioWst3
yqD+YkAvywL4w6UAlhkY3UtfSI+1HQWb/HPrRQPeaxdwAb4awUSKWSPSUtI2CHJKUH7Qo6lox2+4
eKgzakYNyX2ooX8iZ93GACCBOMUa4d+qbaF2IqBxrnWd7yLwiiyQqWEQL+c4915AJ3zrmuA21OR9
E7eQuwlgch21ArWtNZjIgIbiwfbd1OBqCdzGwPXShIxQePa2tElcit5KXV3n4jbnJdXoD/B2r1Wv
r520453ZVvMoOgBkk/kiS7pKdwvFcc4qffzS+HBJdeh6K79hSG6fBCmo9ErEJJdjq6TnZd88pfZj
6mv7OMtWCTi10Yi47YaEMiCk8JweaJLlozuVZOLJUHxvK/NJ8beVJ274RuexD0FxMAC2oVBM/Tpc
5+NA6NFSoulj5U3gRuo19PcmO9+H9jhXIZFDkzpzK0zAUXGPavpEMNgKf3BMjyBZdATbge/Rjxqc
El1TzTSeql5DTVVoucONNNDeV+ljcnXR1+PMrbtxJfhK1Id938WK/kGXKWLS63z0UfPBCmWkzzEj
+fTkqbEojlRD3tOfruxV2oWs+GaUnJKcfSoUD/hC/6pKnHWVTzI0TOPWKJB8rExWW1uQ+WsGLc42
ONcTYo8htMozX04Knn6OwJR1EUifZJs4MAsKUhlFbBu9n1U6QHV42NPQmolWVJZhLiv596kCzJGm
Csm8Xj8YMXAiAAPbfBCXNoc6jElmpvSYOUMkUP1Sd8K+BQnRHoXOwqJwniDjk1IRLcvQ2hRoYA4F
zKlEXw+oOYhAvsk0gOKFJ6GXNGBW2TbopBRoyRYyvZdGH92hwi2WWFAJM9cMCg9g4Zekfpx0wv44
FjDmVEQPBJRV2KDsNZ0eapYiql+jopFVOYAF9nSh5XtlwOS58cEeSbW5I7V2/JTlmGjUQvoIvaLA
p2LUN3SLKMXBiZgl33wLAGM29p8s1TT3Bcm+GVGfpkQeTSBdDaj0dZtFl3Un3TWcY5t4KL+Kknab
YvK5utHm5wPt/DoSvC85J2JVxnvfzPOdPZjnZZvPAOvrLJfNfUgDc6XnyvkYcFYVgV9tiQ+3UoUn
tJ9R5JU9iVQBF6jER51WHzVzPdUcXyIZnm0ZbKthlsGZnVsWBXxoaAB/XT1ie4Qqasd5i3ZHz8qk
5SVfo3cQOUMG4ayysbDI+9epINRrvPKmlSA1xbQ1cwuvxxy7mSwGjxe2Tb3XWv3WGrv8PgOMRhO/
pYV1Ra6Dsr6MHLIXwPJoNpz4oytnmIpNxTO1LcIsYVGzIUQfJ2iecgKfkQsf68LqDMQNb7S4pwxl
kc9az7qnXOkjfxXoColyZa5yQAor6DNbSpIwWtddgGnGIJctsBKKRVMxgOPScbWMSdCHINiquoFA
nyI/14GQQBa0+8mr3rIZuxDtzIhMM0uQ+jXDWaizJ0oSZ16uEs2MHqoERed67EoR72KDf1sqWuJo
clQueH7OL7xEy1j7rIDUbCW2mRzqI/3a9jv1nAkMF7KPHLUZoGg7vWjw1rV6ZZ0W+bZJxeuUT9gC
ppzwtuT6sXknp7i4aMMs1RjIL32DUFLei8teAe6rZG+eX/SrYUAfWUA6VBF61JWQxs8IGDYgIy6V
PMHrttgUugU0Nq5pembheYIMCDLKMGoK03zQ9bzcxNrgoFPib2siZAAj9veYneZO/rOIqmzrd/H8
lUmTSbVuC1/QGu21aJM3An9wDB6AdkmqUwcpPrVCSrfCAOxWNkOyKhBgsygb4+xLqDxaLxCrsk5B
NcdKXlhVSIRNHWd/Nq1GX0N8XocE55PtKX0P4r5O2fQ1h0tVg+BnZ2MF1MH3GEiYJX0AaUuygoY1
GDcvRbojpppyZlXEMCIbMQQI4hrad7H24uaL3JIbhV3waQq6ahtiy6VTO6lNirShV1ym8OiCEpis
PwErGMexX/Uljjmx9JAMVG+suhRb7h76gUrm+liHV2k0XYaaAmven/bovbiwKfBFzeyXyPo0lChQ
GzLYjcKPb/ywe0hHCxWrXKX9Apo3MzmXpmyGZybp10KpLruQjoySsmxKNUIOJbsNEjDtqj1T6QPx
2BjRZhDjpzYzXlKFfMmLQWRqAz17tJhazGr6iIVJDySdkK3TaeYGQAZAP32XPZTSU4EDiwmkw7aH
mWrXhk5Eo27j288cmc1KIfWCSkNxqs3ilW1Vz/rA/S10jvpaMZ6CRlbOSxM8nlqDmA/Vr9xV60FD
wFPX0BCIgwIsFZC5RAqeS5/IK+7WwqpzJ7edXgc+aZDG5hWBNua4FjeZ3WN/E6C+5SOuKFX0CwIL
8fb5boERs9Zo4+OEeh4m7bidyMJW/PZOzwBhppwnaHvo34EhJh1CLH0GEnxowC+Pj6XhtZuIvXpm
teUu1j1qgTbZL2zJm8w0HpXEaFx9iuk5Bpob+OjGtBLmqybA9cafItdGn2MIPOQfDY3unt/exQko
VCgYQz6iimm+DoISbG3n60qHtDH63sMQ6DgtJVw0Whu8FWqtU6+U9r3vYUMfQZDB1jCoPG7rkeJH
PGC9qRJZo1ZPKle1lB3tOzUlLfWahNkPQPp0xlhuyuHCs82eG11GAl+zMGJLLbct5y5elXibcaJw
NmZwKqw4Lbee7Hb5eDnacPryTNsZatvvEDq57uRPzZThgt5lAPFzLhDIWJQAzHyNVJBesKMqjDpr
zKmQPHgZELAtk/I7DcbIFb601XsVDWCb2ir5kLYld4CZTbE4DPVbs0Z5oYAEAL8ePOV4HWilsQdF
2e2msXqLQH2gZZpIztiT2wXKIxXYCoRlw4lALNw1Ol6GsuONIY4XRuAWfQN+HR9iIZkev5PcTHnT
rUOQ3SbCTY3NfAIew9Kiz1wRKJ/ToMhcuo6SadgY+dV3AxZrNQozuGLgjG2CQp2S5i0k6tkrZncr
4dLhVIn9FHveN7+uogvR4BXhm4G3C6UCBRSAcomGIRp8OlB8OSd8oFL7NBR/PSU5paGOBL1OXsAu
IE+qqsg3aEO5NSz7Ne6NXcR25Fyqr3u8alo5Qc5TAkdPi8N0Wvs81RhDtfTzwELVRB9DQYfRRPRI
kpF/myrJDdL4wRpVxOpHJKnz4KXqgPVlcYfsGLs9kXUbEfFhZ1Tngdb7N8MEO3simgWIl3BP4RPk
x/SbfZgwaZ5da72cOkNA4dKDD7Cvhgb+IDeYSiULKt+IaALotR6NhI3ZIerdFNrWtLrU0UFwJRr6
D6rqITqUUaSmNmGYqLQaRQWplIYojKj42VAIIrRW7R3DrIe1SPOn6iWc7I0v4LDUsHS7rnDT8W6y
w9C1AJY7KrNpxWgq+CF+cX4WOlMBfIkL+Sv7/ivGYTFR9fA2ahr+TRL8oIn+sq1IxUUgEaRKKELE
NIBidbrKKtNpXqpEF2vdqB+0KLuY4HdOLa116Ez0B3EW074p0ERdq45R5ZaGu3G6tGryxbycEL9L
ADMN4K0VBBhzXxH3Nlm9FmDqoEf6RdySYIZaf9lIKOKKGZI96sCoSSsbPJ6JFVsgbZQwTXU164ZI
6ms6V7Yh6iGzk3yLYIMDdkCOjot/Rh6DFA3AZtoNVZgsAn5VG8LYkmkENuwuuy6nPaf8NjJpqVIf
pSKmZ7e1Ki7LSRB+9iAx5hwmAYEJRY5UPi/VyQnQUtWU4Qbu1bOmmzlnYAC3XC9QvqvADPZou9tM
TF53u9RTRvb0TdICeZ8kCDSNp6Gb6gFTbxAznWFiclR5iAUO6zI2GgCkwR6MK3LOXk5BXbFgDfQV
cu8guG0fsx4NyHvrMW+pEmcw5Ss0QyMF6UWUBGOd4wHEHGY0YV6vo4rjo59qKhNWynHh0f+EZ7cW
FfipsqTi2QQEomjTAvwkjS6GHv9AUGKmUvmbsWge4xKFJuienZNW/F9fq48VfZOgrjO3M7MrCcE4
p4rcEoiaA6w6BGzBdRTaaX0hB2v8h/2LDnVpTq4KRGOLSlpFaUcKN4XP6WMbab+NguZa60yOqcwA
OWlYD56fAmJvKI20JbItYzVcxKo5bQ2Z5i5MZOns11/+81//9Z8vw//x3/KbPKHRmNX/+i/+/QKZ
sAp9YIc///Nfl+FLldf59+bHn/3xa4vfeshT/vvwV/7bD5q/zh+fy/C/fz3na/P1p3+4XCXNeNu+
oV/1VrdJ8+M78CDzb/7VH/7y9uNTHsbi7Z+/vszpxfxpfphnv/7+o93rP39VVe3HTP02UfPn//7D
q68pf4dyWPW1yetf/t//rb5+e6t/eczC17x+9wlvX+vmn7/qxj8EwkOKYenoBcqKbvz6S//24yfK
P8A1WaYtq/yCLBT111+4AJuAb2D8QzZsnZPYpF4HOI0vVOftjx+p/zCEYiiWBjdUJ4K2f/33TPz0
Sv98xb9kLaC3MGvqf/7K5xS/vfj5QYmZFGQVbWGCjDAMheOMn798vQszn19W/iNpjSEeS0V3AMiQ
Xl7ZSr06mJvfRzwcQTGPDKEJXZZNWQd3Yeg/D+GNsWzwZDBUklXt4qLd37Hh3NngJH8NALcTBTko
Pq8kaoknxrZOjL14PLsVrV+muubUmE97Eujr5+4arUAn3MweIvbeOwcGOik7gBbNpt5+PLzKC3w3
u4ePPk/Nwewag+8Vw6BqDqKTZEKcmxSh/A3lDWVLAu7I1913qJH74VEd19LjPA2IQqPq/PH3UMSJ
7zFP08H3oGOoTTRmNEe7bF2yrY0EbPVsWGG26SLqvxrvPh7w2KrSNF0orG9h2MbiuWsjNAwrj5E8
Vl5C7VNffv7485V5zSyX7eEAiwdKbTsw+57qJiooW30b39J5Ci/lXeNqa+s8+mLeiJvw28eD2ifG
nH9+MImyPvZ1ns7reDdPYbPt18a62kSbj4eZd/2RZ7NMXbY1tqWYf34wDk2e2utGxqldb1Oa+Afg
7LfRNyrEHCdcn9wj8pHxDEUYJjGqYtj28rmK0KyGTNUdee/t5+cKd8EWPbv1ySc7thv/GMmU5fmb
HDxZYkS5P1gynQIEhtE62fpUE0PtFqLqBt70ytzErwPEwrnGeEFH7dRpcOwNHo6v/Dy+mageHFcL
KQDcBnCVd8bvlP129SdoZFt/Y19K1bq9KNfpff1N3338Wo+OrWvklhy2pjbfMIfPXpq27mWJbzja
xt+Kre2SZv6V1XN0jg/GWZy25IcWxUQJ1ftds8OP5La5wRgeSz190+0HKCdnkJJX+A1up/7vHDMA
9v54xsVpqzcoWzdN9tv8Do7ilLe+G+NLA3bnRt2eXE/HjrXD8RbHTGfIGkVb5lS5ntbhVtnOctBi
Y27EajaX9E4937w+lqfO4XiLU8dSoVHRnp/ndrhQaMtgEoHHqSsg/50+B06NttiXoZxUnTH1mjPu
xbpA+bzb25tqBX3Lac8+XpzK0TPgzzcnFjszopiWDBkzOe/M6kbZNttp3+7S+3Z7YqRjp9vBHIrF
HjQQ+1Cz7McayXYyxm6zwr92r64pB2yq9YnRjt0Th6MtzlI/FmYH6VtnDjunuyjWlDRvknMyoAd7
TzXESVbd88djHrv7DoecF+3BIVcNIyj4GFKpXIVbRBfRuZ0e/ndDLM6SVpHGQcxPJQ8mpWBYWlp5
4rg69RSLYySPur7KiJwcJU12MfC+UkkvP36Ko5e4aXAeybom64q1GMOfJKvLBltzIsO/70uV0qpC
qkqdBuML2O95N9faMpRahBe/Tj3Gs1ECnDfCkiIvkHiwNSAQRVs/nvhi785QwlTicZX4xTBUW13s
BjFC8lUFYdu4KS70h2BnbcItmGuU9UPFGa8xInTVbfnNcJ2PR34364uBF5sD4lpYazmbI9TyTUCd
KVGnU1v93aG5GGOxJVTDL3U/ZYwaYyqoAy4Q+s/YaK0UV96W58qJhaTMh/5Ph+ZivMVihXZupVMI
mCu7QJNghwXv1rvIn2CyrmOi3dDxXOVanBr13TEzj0o0M+c1iiEs++ddGFuWQlfqR6ghr7odlez5
bhiJ2Ia3vxNgz8PpmmlClxOWpi02fYacslRrDFe78ZUfXmqQiAync/FgAUBGZnMypJ/vtnfTqrNM
TZmWriUvNk+jWlWaWJzYcwRMpxiVFkzpmnPThQPi0I9z6SmjaYy2+akA9d3F9ONh/xx6cc0ruoqU
Wk29o8eqq7xSzo0dys8bbR3tjauPN8T7M4KxNIVSlWmRqcrL4DSsKqOngTyHjMpaLt9gNeH+aTn1
utz5wTfAsiv/9HV4bI9obH8hSNktovCfV48+CeE1NsW1+QnnQBEGFj6LZIzU3HfJF/PvLNfDARdT
GsdZX+Zo4TiNozzRQt3CU3f1vb4qNsnGWv2dST14vEXcZLcp+h41Cg7zETARJTbb4bZ25qgfKCen
3mzMfWLMY8fA4RMuYqdOTKmtpYyZXDRrTDPP0CbjRO0g5MyOMrIjHnE8ODHq+wR8Xj4HT7o4BlKg
7CryPoy6S8+Lp2DTUgdIXYRZzqOnrMBVNlxBrQdM8Wm4lNeZG5/Oet7FVvN3EKD/FZMFpZuLQx1b
FMOPTHaquml2KI0z238xczx2fWgaNZ25loP4xOJphZHbeoRqHk+bX9lnqbsL1hDNnfIBswnnL7zU
Y6fswYA/wsqDWMczZENAfjJIHVGGBGjp0r+ao30QaKCMkhOv830dY55KTZgIIMx5zDJiUBRfAPJS
DWd4GhyMnNeg74DF7MQKJ/RHyO83H6/aecKWh+zheIttSVtWVVKTCY12OiIqfzVpOzqMpehUTDRT
NtXFMBDxjMq2GEab44zNb8NgkHTi4D66BSkbWgrVRpK0xUKMLTsNGkqLDv5xTg74o4nwhqA9A/jP
/Xji3icUvCmdwM6EUUYdaDlWK8LenjLeVHYBKfey2SIDddZcnU6Tjs3d4UCLcEbEsgj9iIG6NbwC
8pY5r472p+bu6EV0OI74+UrwAR1PfcE4c4akAlb2H7GWwyaQxBouLN6l/mP7WpwuWhzb1LoBDk4z
bBAY6uIuooveD4hyYjbpyKvktbgP1kAVqZUEW4Rx79EuOvv43c0feLjo2V9zldaiAK2wl5anCFVS
W5tahGo0gcKdD+yXTgfCmnV2IhdchtkaYRkhGsMRMghLX1wJadiEQZti8VmNdLwtLF9DfMUTZIY9
igeDDv6DRfo/fTjGNFVLNhXVUNVlopuhYVYGNoCjYrxHxV0UN4P2+eMh3hW8fzzXwRiLfdboipxW
bD8sowdH+4pe0I3xKt+X4KP2ihu54DHdYFM8QQD7eOTlBv9tYKIhoVBc061FqF0PnifajIdDJmtf
GJs6+FRGIDRQQvt4oLn9sFgj8zT+OdJiUY5aLcV5FKkOrrZ04HFI9hwKlo65QV3c6S5PB7xHn82G
MqUSDKrvQjIzTRCLtXg2KcDUgs7okDmJbSKo4Z/IS9VlfPtjGg+GWhzHo56rA/1ghVMfyqcDYwO3
xgoS0LbcIFu5ij5V5wiX4KLuwgzpd+r5ydNGPTa/B19hEaEpgd0HRsASKp7Qrdi2G8/pn9H5XDcb
28lP7MN31+rygRcbEVybKbeZpzjIIqwGLNISZ+CywzNyW2xOh9fzl//5gGHxHDzcIkxBWiSIEPfm
4ST8/4R6ZRYg4sEaBCtTi/ZTHO0/Xq7vT7SfBrQW+XziN2bd9LzQNkLupRlROIVug71NfipAOfHe
rMXW17IqaeR5JuHPYaGXUVe2yBvMjbUuLoMT9/mPOsQHE2nN3+Yg/Kp9vR0BNYCerHtUFCfRlY5R
dzhKpd4ISzdVkWKu7RtfS4YXCzAsGg6J/HnEr2s91rqFPRMq9YaaUT2NqM6faT0k8FAghpfiPAdl
dK8UAfjCj1/H0XP/z/dvLa7SrNCTeJp4HXZym/rPhQFPYChcBNWy9BlloBPDvWuoLJb38lgEN4qO
cct4Wb3NffwRYGjLKQq4+nMqofRbXMEhQ3dhWA240QftqUVxavktDktN/ff2mhcFjk/bGPOpGwsv
yuG7vqIGmd8BWHQ+nuRTgy4OsdyuA1kNAi5X34P+eu+LaKueusGPXQOqQsZBOUVVDW2x3PG8ac1q
ZCe3Or7TMmmytf6fP8bhCIslHuddl08lI4QWvm9gbq4iz9gCkjgxXeqxQ+lwoMWi1JNSDLA4kRe+
njsXwQ4jNvDKtKmokeGedI7R6QWePj9qANNe3Sn76ipdo1YOYuxkqH70ggWGIDTDpAhhinnmD7Z2
i1KjVwFUoXBtbSZHbIO1zeAwnVb+Cj1zNzhx6x19lUAQCP0scADW4g4ozSpK2nx+/qZcqx0lj9z9
+FUe3Yfk4n8MsTj37UhH6hBuhKNfE0K7mA9+lu/ndFG44xb1ro+HO/5AFokOJVwFRs/PMzj6EGnH
jF2fgz2bypueZOfjEX4Ei8vzF7aoSgnOtnAsWyxOIIsFOmIzX6rSmrWVC1gQDZXu28Tv+sdBZErh
dNFkbuQMIQ4pk8s7Hzjcuu+0Zl+CaUcrsNTOQbohJ28jE1VPPtoiTU7ynMrqIwaN6DZKSBMPBmDs
3B5DRwIg5nQ5Yt6DUkVbBSI7turwbuo40d6QcAYBJiyIgB8/6/vwy6Ygbqo2lQx93u4/zyZ8yqgv
e+QxAwzFWziPqf6tkXcK4lcfD6S8vx1+HmkxqbhxBamJ7AmJFrpbr8UFSDE33EtXzbm37p+CO3tv
bZNb/77cnhj5/ZH588iLFWObrRqVcqo4yZN6W+Cei6srxmVnGEPONdV5lbLZh+ePhz016mKnK+gN
yj1SdE6avw5zQg7ctTeL3cejHH1/LFExl4WIoRcBpQQQu8MYgpaskUL8STcKCrxN0TlWfPvxSO8K
/vN1e7grFtNoJlERd4MPc2Zv3Va78q64ALePBS/otu9ji6xDuY6v6/MTwy7LbD+GNXXLojREgcNY
zGNXar7Xk9JSiyqvxHm8wRlyBS/xdGP2/VzygJah2BoppCXsRTgp58ZIJ1/BW3eT7DQesd4Ejr0y
nnGr3A0uLOVtsD91Ph8N0sl9dFRcKCdq9ryODm6ETs7DpgpGni+k3E/a86wH6Us7UmYDzm0i8K61
3WpsLbS5u6/BBLvcLru3ErHDj2f66E0JTERQsaIory0eX1fbJjRTlW0SClhqYm20d4G5V+P4IQ1B
kX082vvtwWQfjLY4eCTfnxoI8hwHRr2X9PK8pLU6FPL9x8McvZzYHNQW5+oYlYGfp5c+JESRaVCc
6QWTjGt/j189UtNn4C9Xpyunx+bwcLTFYi1LDfmXhDkMjfpTVFsP/jSrdkQbkRoY36Wf/5dPt1g8
CYtZ595XHCUsEWmWLqQMv3NJ2YVR+HXWOvEmRIms6nOcaWs1CbeG3T99/B3m2315WQqZQWSF0oS+
hAH2agUfoidZaWS00sIBhHAaKtFmJCrPWqNdl6mGoEwFqUAeT5V9ju6ew9HnPX2we1K9tP1R8HqB
bsQXVnUWbufULNwJ7x7NqL8Cujv6jlUZiRJZhr6mLeYceTugRppEw3il7iE2b0ZXOOWGkqFbOjiE
3sHJ/HIa83h0ng+GXTxpja9SI7cMmwAAqjfxRmyM9V+IUOd7+N37PBhnfvyDGS1HygaiZ5zaJdVF
EXwXOZTjHRTcadSfjoiPHQS05G1rhr3Kmrx4Lr8LNakTnO9z0wph7HiLxF6yRqXvrMMOAImJlf3p
dPvm+FsEsKXbBMXm+wZkGkU1a9oRav85DkOo06BW0mpjQZ6VsuHTx7tEmc+z99P67/Foef48ramZ
D0bga/NClZ4yUD+6O63EyjsHj7f6eKzjM/rnUIujNYfLK6aEQ2EwXyQDg8w7MfydYIC48ffps+Rl
NBeMahyqTJ+6KXbhebw3bpDEhEdLHjXj32CQR1+81clcY14NH03j4jhHZqASHlepoyKyAXOj3vx/
0s6sR1Ica8O/CAljwHALEcSa+543KKsyEzBgMLv59d9LzTfTUVQokLpuekbqVp7wwrF9lvcxevSd
QWD0raXkRwnMuanAMYvNd4JeNbuBRkHcQlgMZFnTTnat06zRirhwdJ4/ZU6mY+b3mTRNA1MyvS/j
26lIwNg5NwQPOuTOgsXAw9lJoPp0VTEMRuZVCUPWhYmLDPcKtFwfjQ57yBuj8lrz1S2Cl76xcl6W
/c+S0dkQU4I3zBjh3ZUIaE5poopXaKeMkWSVEAWJ6oVj5fwHMz2RqYNydmceTcLJ0aKpGIMcAhL0
5l4EQPKsx3Vn7pe90FnnemJsNjiuFVmD59X0dSao4kxRlovzctnZnXWuJ3ZmZ4ehijq1UBLxa1BZ
9PyfQUEjrNhAzmfZy53fmCcGp1U98eYNen06dNUg6YPyVOhS8yD1Ox8CA9cdzqglz7O4aLPDA7q4
BFL+v+ax2bk/pirRKY1WwdbS0X/Wy1lQkUN9s8WoNfNyRmmZSYMOUqhVW9eNjtY/NLhaqltwpudn
8MTOzNPhGcfLrJ8OCtp8Q/kPipI/WZ6jQS4HkCF67sGqSo1upczm1tLDD/CpVpf9+R/VDibeIgYu
GzbF3RIlxrNdw9OuGyHToa+0gzjm1wDzjkcorpUP0V25ja+1vX2AkB3+cUBFwAF+ESrbjbf0Uvnz
G5l+Bb5FCHIQHf7l961Up5FrouhyXLGWbUlsQvYtBdLWoI0F4j2BuKybQwathJI/EHILof6zxglK
ohCPNBFjnhlvwCAQDscUmJtw06LWjG60TR4sFuyci1IY/9ixZse0ZfQm9Cuc8VeFEO4kPmRQczT4
Aj9zdO8gc+KrQ72FFrfzSNnxX3w/mGOCsCBFMtPW506vEWOWQzcUrf0e8CPI2BRP1loPphCFXHpY
/+mLYAsLioPCtNF0MdtVTCgOvoc5ropvtWYog0i+oK1fTcc3CtvyH5c38R+VA7828Ym5mSciDbPz
Ck8x3F+Howgc1JaNfr/Lg6XunD8Pqt/HNfNBkFpMixRhwtWYQnxAtiLIxhi8GeDg62qzMKo/r3WT
MXggfBEmXgOzUfVORSE60QJsCf/Kf06lpFOhQvIzXi8VPZ3xRL/bmg1sdNsepyXwKFOpgunXkFaG
KK/puZsigKbiUlvFnw72d3PTp3JydJQ6bjWlDm2GoUL6ycFddUBCAMSky1O4ZGb2ZUN8CuJdDgH7
pZMedR87p/RyxOMuWznzUPxtNPOSpmEgYYimnBEnfA4cE3gwVlCjJKeFGL3YVni0iaelGTxTMfC7
0dkZxTpIZEElDYK7d+GVgb5vv7lFvPcKkgzGbfacfYSv7Y06OPfacWG45z/u/+3LX3vpZPEM4gpN
UexL6wb3JcRZnaONcjw7mNrxFhsopp33+60c46Qmqj10VMO58yCLO0JUcYSuzS+vCXUcw0Nc5wty
AOneXSMdtmbDKg3Ce7Vd8pjn/PVJ/Hp+KFmi0XpuILZbT+y2vkaxGsNdsY/WHTTQvYKD996yaGF6
z+3ZE6vzxHNsJG5WcXwOxNCg/QUlpgptgNA9u7yKZ82cBHdnX6DDoXSSAVS6ijuoi0B4xQTJqUPj
9mUz0+V2vnq4Wfwvhjz7AlUHuEHoIDJPoLoM2kR3l2nQfL5s5OxCIYKLwnukVFCi87s3cXklna6O
kYeqcjMoed8cDC2OnnLo7exiLWN7mmnNttGHcnvZMjl3d0CZponXKqI1KMT73XQLSQ3kPpiOT7/b
me1UYLj6TwElQIMh+qaSwF3Zd1UgD0ANLqzhWcdzan22iHXfdJJLJHfaypsK8yNqP0+38Pani9Y/
zbCf/81bDRkP81dbMkMgd17nbPO45KaDjROGYGjednoDBOFXon5entmzF1OK8niU5E+3lV/PgRMv
0xW1jKoQM/ufEwn436faWTtAgdQHUT04cHPIp05TrG/rH3pyU1ib2txBwXLR1dJzm/jkp8z2lywh
+myFFNLnXrfCzQntlfGvIBLbQMnjaimp9Mul/fHRnNibfs/p0GVcJSqDvamUfDqMo/fUR//RGsUY
L+SOomBK4NZGPfuKPvY+Mso3S77vj9rF6UqF+jr0X0MG0Ua13ew3WBnL21HpCJ3JZxl3X6Yf+yCm
edBU26QxqCw+NGYXEyVn/YXrmlOTu+UiMzMz6yitJWEDQEqegkr8owqXXjxn3pEga6LIeLoLU/zP
bHaHkkM5zq2n2YVCcYBuUmTm8x1d64ellTw3GuQGULiEGPbkmX4fDfrjarMlGM0QPWUWgBHukus7
dyE9tTAbDE7MuLN5qyOhY72F8jVV0BBrDX80qX/5gzznZH+5WOST8GQ1Zp4chdVVKRnQNUlmyWuU
AQO8autDEPHQWtME9EutrUfwF/SlmNT5WZy6qn5ZntdfskyaXTx0eJ+R+D5hzTon8fry4M5dMvD+
Q/ExSIQWjt/fF6qxLTfRU4Q1IdAX4C7nF2B+CwjDuQVo4OnjZWvnzl7TQeG2i72B+PDs2+J1WLOG
49k/oL0fhcjQZAI8AHKpf2dm9n5ItdwC/QhpMDBCoIHfrQuJYpSkWTh9z27Bk9HM5g58cMVrGxcW
zf3ZAn9iFu88Tdc6dLsuj+e8IQeOAdkgkK9nN14AzHkHjTrcx7QXB3QNYIs4hAL54lY/d6hPgfv/
Gpp9tgAo6uPoYkRWeVflTxnUe5kpoaiKqDBk2Fh6MNpx4cm8NLjZhywgTeCOJQZnjd+U91Avf26a
p7FQq8uTeHann4xt+thOzxbRK9wasCmI9WlW5n4YMajhvq4rkAfb3WVj5zf6PxM52+gIbWihyLHR
7QKQaSgj1xsOCNffGZltcx4l0ohsGMmByAhBSxz6jwJSdn9nZbbL87YRFWlhxXKe+vjBRitpW8i/
HMrs9BO6BhUnE0aKuoGG/Jt0cfpD6urvhjLz5G1jEHCVYEWEPyQ+HowLunRLD7eFDT1viG0g4iRY
iY1m1FDWmtSfN3YBVVYoCV4ezpKhmVtArk3TWA7fXdrPTf9ta8DdDts4dBY285KdmVdoNJBFZIRp
syHtNvGMk/IqzN9Fu1BVt/DRzO8npKcOZCBhJwSzj9nPIbhXMn27PGlnT/N/3MBcWqJueBWHFm7x
0uI/rAibeRj2btluc829Z5kDGarh87LJpXHNnAEHXqqyphIYQW+19CuH5h9QrpdtTN5rfnM+8dzz
rihHaK5FW3hRQEy8FnRkAOj+7uuZXxVsQxYQlYMJN74309sYbcIVXzpTl+Zq5gisWlT2qOEEyotv
rc1XFLhwgoLjy7O1cBbMr3QkHOyo7/GJyuLgfMtQ+Xn9KjLUq7UL223B0vwKZwk37bIEa2+IxBPQ
w5X9LtRtMFfwgIvkwhl39l1sIn+JaDtuV3hJ/X7IMSsBtwAAUKRMoYKPHOIkvjP1bXIrUKsi0HZL
b8SzC3ZicbZgQwueXz4tGMRWfd1+AcDY74fvf7FeJ0ZmjpvGlpGFNQryBvunOVy1kEcdimcCgT3T
SdaXbZ39kv6xNU9WxFZsa9Sd7iO5ddSMcV+Z6fayiYU5m2fZULWQoqQHJkTNfR0we4S7IdO5VIa6
ZGbmt3VRpoDgwJ+2VRKYBkiGaVrfKKXf/91w6O+bLi1qFscJvqYems8W6K46IBkhqER/Z2ZauJML
nExSQZ0cnruBSqxjQwoezErgcv7SzDSrJ2YcBLYKbbrV9xAfH9y7Bjq3rMwX/PX5tUFhF+IMFHU6
szlz7IoBu4YtkPDBi5r3KAMWfHj8NzP2j5HZjNXYaEU1YsaS4ss1t7n5WS8Fbc/eDVAO999xzGYL
OKIoHhRmC3xzUKgCvblqctCaHy6P5KwbPTEz/YyTRUmpYoY5PRKK7LsrbxzIp/PhPax38VJKbWlh
Zh5ULwVNadzj7UifreG5bXpAWn9eHs3SpM18ZgLtgtzUptHoA5TyH2SjJvAbtNL56rKlpdHMHCez
SrsDVQc7AB0aBYl8DkBDjVfWZTNnOjAQWvpnfeZVvnVhA8I9RbunQCEIjnIf7dk6vrZGP8mOoNpA
eGIpUrewJ+Zd06lejqxj2N2uFlRVu8kH5LjstUuTXWYElwe4sGLuzJWimq6CcOrkeyx0qdbPKe19
BS6GdXPZzsJ6uTO3YIqWcDmtlxOPBwPoktLttn0+LnjspeHMHINJOW3qEpsc/0RdQRoo6BdTyPHL
bilHOP2pPy6mJztj5iAGHhPoEE3Pbru7B4D84DT09e8mbRrtiXMA98AYaYjRDEO8DvsuIMMVWnnX
l60szdnMMYyq4T1Eu1H0wx8c+QU+1xriXFBwX0puLO2BmXcQoaK5JqfFAXeHJ2xFwNlKEnNhPEsL
M3MN6IcJXTodpxGaHGj7yaPHyxN28ftEWe+s6qODLFRoKKx8a74mFQdaGNXKYboyxTuJlxqYLq7O
VEP8+x5wYhCRVQFjBajCuvlQd/q2k8fO1naXR3VxdWBo5gmq0nEMyOyQVaogDq4ZQeVCIbCsFlZn
yczMETSElmp0sNuAm9nnk3C7TY8jIDaXR7O0RjNHkBhu7+hIPKyEvBrjAo1VwEECHBrLD2XfXba1
tETTkE8+U8X0wqgZrgqGCx5jf0VBXQ1RdV0sVDWdLen432GEJZr5A8ljauQj0tdd4Ozdw1Qvlx5R
2AQ9ULFZCo9d/IxgbOYWchJFjpljoXK3/GiBAYYU+b+JkP7XhcLEzCFALp+U3MAiMQMFaYkB8h16
EHS8Viv3L7fdzCmoUa/DMMJosuJtGD8VFObGdKGud2Frz4tG2jJL67DAPkgcB+C3DOQ5QMa6+O8+
1HnQ3K1tGWoZZk0DoE8BWVompl91/eryrl4azcwfgOPKemCfpgSKsRImAGhNuGLpUofywof66+F/
8vFkPM7zLpomTXuxAH6tUSNRttc1u2/MIrg8pIUP9ddl78RWg7eILYrpYgW9/1FrPasG7R2tNpAa
vGxpaVQzl9CI1BqiKbEhh3cbgtNRC/b18JI797RbipCds2UR1ElAEcNAbetsa6c1zdpwWqgEl24N
XLuU/pQ2kqD6Q7qUwz83gye25l1fXWuYIHZi72UgJrnxmwHspvXYF0vu+9zmO7UzO/WquAKFKYow
f5kcbo0kgWJfkg43dV8tCQOcNwX2C8DBNmo+Zvuc2uVgCIohpVCPHsFjrGygRfjz5Q2xZGV+7LW1
RoTTYOK0zCsUTlae+2FrL+y78+vzz2Bmx95o1mRgLvaCJHsVvzJAqS08kDLt32SpLfKPodkGjzI3
1gZz2nTkLslfJoxvjKSDCN2FES1N3DTik29Wz5g7yGniLDNGD+4PUtxOSOjLq7M0bbOzrpJ17MSo
Ssbhc+UgR1y430OdeCZ6mP7O0OzEU2FRoxgMm41AVrAGwzUxGr/AN5ssZaTPHd+nCzTzClHVJU4H
1jLi5olPwBepx4UtPf3W+QPoxML8uEvTrIuZBQscId9Ru7Osr9B44Inh0abx9Prl8tSdd3P/23Hz
Y8+R48ByhTVyE3D9BJmQYoAYf3FH93k1LCzUkrWZV3Bk+/9vcJU2GCCSKCDLvibRbb+UJl7Y4PMD
cJACe296gVNgW2swzd3OXEERa2FAS2ZmnoHbdQJEzvSWTHVPAwHQxJuitJZCswtf0rzICE8hzWkN
jCYqrwdyT0HaM+UNLdj68m5YsjP9+xO3YA0Qnuqn+70O2FiaP/fU9obykCRvf2dn5hkcCKjkdQk7
Q/2qWTtgbTZ9+qGDcXvZztLyzByDCVilzGrMm60gTRNxD4gaf0RF+mUzS9M28wogQTWODY7pipWl
p+xrW/92zKNRPfyVmXmmOIoqmocI+azy0vQniKhDUMjc38bJ82VDC9P2S8TrZBvQSSDFmD4eEX6I
zgHasfMIJBQvW1mYtXk1aq9HDS2BjF2VNPL0tR5lvlaj7SFmf7c880Qx+LypUNNh11n3gyY83YlB
HiU497J/UZN84rzn2WK9T5IWgiH4TkHhUgAYJk7osXhJCgv4Snr5mJgrF+qs7V2tjtpVJSBXcM0A
2/JSwDPTDRlzZgIeVw/fYIdRCb5wnEKBGk0Y7wM6Rl/C0DFvI1SpAQ4HJcvmwLF5DccDlF5cJbJN
HpusHgvkTYC3R/WoGG2wEwWBKJwD/FvuKVOCRluZQ74RU+HrqgCz6Z07vDEmdqO54Z0j7lkdXUNJ
NdoCDRn6XaWsZoMKPX4VDmmOK3UOlgLIxboNWV6N3rOEP9udA8Rq1+9AR06vY7dUg6e17pfe6WzN
E7vZUmgvgcgYZWsj4t2LGariMQfRWkd8XzVHpjAu31XSuRracTdESDXhEO2QawD641sDkewnMSLA
sswu2xZpeC1NpwqGUeSe0zG0kPcDlE4rp3bXZWtYu1SQ9l4wLb7PR/sgoVezAckKPRJRBVVfvEVW
ZUbQOsiBkRtCJ9z2dGQeQ7rpOy5GCnEZR4LS7nTAua3RbfRlx6n7IeMRIFYSdrLzE02zBOivqQbc
b1RZqTfqFkhvWR7mWwGmxj5VGd/kZZVvhlxloPha7YvVhXQTWsz2Id53X1Vja2yFBa5vUBNHA22s
5BZb19V0c6xcqmEZLWDwooyNh5yYaoN3VDdBNiOIMSjd3LSaUIGhBihEdj1nG9RqO6+VakZjPcSO
DSZuQ9aou6mu40SCEhfKIwOF3GubcJf3zPRsGdmHSIAnnDoU4uo5J++tBYyh4Hx8xJ7D3mgzZxsn
pfvU9DkcpUVf9MzKDkntAn+MOwrygSrtRuk1g0aBM1bsKKKIvxQyFtynfQtgbilkmflONZZ7Dgwl
OuNt0m7NyHFXuZN0q2JAaiyBCt61WZcTADrSohWLQT6NB9fxK4cz0BrteMtCGQVlBGpQDpDaXo87
sBISCdKmjNF9SgbIEKJgnXhQ4m391oyAh2iyHD4RaRdcmjJEJ8fe8RMFTSId3fkaYEv5CFSkoQdJ
YYYegvKPRqW2psgOBFhXKx6AHtcDnjUHNSa+0xVrBDMAf8/uYwDHak1+jxyg+qKELI5jyOsqyWq/
qeNbF/Pgx10UsH5cK7fxAVBdWZHYDRoolIyvSGk+iFE31u2YvIUmiOCVTa+6zL3qaPbWD22g2aXY
GxHFS1aq14700KrAown1TE3BrDUZQEhOcewTkfmktHajjm7CsvzRjcODkybYd1EEqGB50GlR+OYI
OZ2QxQYm2Aoaw9jkCT3mrgYRI4hHQnOwrlnQEwjgVoArF3o4YGOhVRl7/qsGqFgY9BVd4msjhjy1
aD+NIYWa5pBdCYB6Oc+veIFiqEHvsPcZVUfR6le9zFC2NPoQLQcZkxsHQ9HPyErfhInEWNF/UJUf
BXjczBYfPYjUuFgASdl1e1a5nmEC20rQlw4iqDWgg2NMnRtNd4HkGYermNj42vvNaDBPc8gH5TwF
HlH4phJ3fVf/VCIOwpB4KTKXMhwOMf5kFBm7bCDbIR++QYr7wTTINkVNuAlzO/KaQt1BhuxDZFXj
JVoWDIIYHjfE3kr6m3pgN1YW7XsU6tp9vI2dGtjTVAMopwZCT4t2ia37trKfnSbbWR17LHh5hADq
ahSTKEMxeqhNP2RhAp3M3kHkjerSy2LNz63QCFK3OOZdlmde04QtqiW57TfchgK5HSW72hXpOh10
pNx6AijgUOVbHo66jlnK8OJMjISASRzTm5ZDBIuKDlXmBiisRuQegRcVOKqFsRER+JWm1l6RxLS9
skmSQKIwbzNKfR131PQ7Zww0BAm9WO9vmNOubbfaF7pxLxVysnmtyj1xm1fLGbcTpXqQCnq/eMyv
ch0N7mAMIOACP+mXsstAwQzBnEyBFnPTN2W4uzZNv6sw61aAHmdrAF3GW0p6gIU194kntbzG5oJy
hbDCTZ0Mhy6h91THaSxH46uoh2FVDQn30dTzZRMNhNw0KlGw1kI7E/2tAB+vex2dmSDTtoAntmbz
gZD0a1fxdGUVWr3vFQu6EULZEVk3stplQC6taA3lc4Ii7BI1QownED/ko1/E2sqYPEo25IGmadLX
5QBKGNWfhjDewOP3HtyV8uM8yry4icstRkPwanGlJ0FfBgQZ/Go92zJn+BgIcpdFondrAzVPGprZ
vSEyjyFgnV6h9exo25lWeX1O1GGs7Qc2sZ6bzGKeqo1iF+K3JkW4KrscAqQuGCT6RxX1b6EBipwu
bBBBiX0v8/AubJizrioZaJW2T4TYIfH3mYbQdiSA+1oSIPH6Oe+dneAgfAozBSyX3PWpDMqsuQpF
HThRctQc/ZawhiEK6a556+LzE9VwGxZiJ8Z4W6IErdHCIw/12Ctr8xU15bu2JHtmaF9DI1B32Qw7
FILLl9yNXdziOFRNQ+pJMUDRTaCsQ3XVPke7VIFQJ4CR6wZDBVEIlTLTNa8GIJPa6yIF77TUbvWx
BB+Y+o6I/KounxCBvbfR3o2jJZtYLOOaQW1uRaIMjSM236R93q9M7OiG6EGlIrh8Hbmcjt5arbnn
qfPIO9AqefZpm1nAIvGMNtXH0Aj3bUYRksqHL6jz/QT7/NDk4aMmTXHlZJrpNUYXeUMcPQzcvS0p
9fJIfiQMIGKsCxz+cz1ElTd2zaYosM5yYPSxcFO/hm4ampTxZU8o6ZTjS5BTZhb/JXpEgcmUgCM3
DVCejGLOcR6GRXGESpGnS1J7dWpWB10WpgdkwL5L+maVVrXuNRKIAruwDrIDUD4DhMVxnsaufck7
/uow+j5CJWIV8wp3NfXc0XgDejviFBScnA6VkXEyfFQVW9sCt/iEGrXXk/Y6LBpfopDNjsojidpt
JM0MNNVoS8zaXEn2C2H9FZefYBcFlEQgT8hV7UReG9bxfoKgT0ccGdm+SnBoS7ZxCbnWItxMm1wE
UNLyaYWz1qliL3FxmWx7Z1O24UFE2UGwn26OA8PCfRSl6K+RmR/aHK+ZqKl+yFysc5mAga2LbYMW
UZ+Y1rUZ0X5yw1HQJyjvxBV4uB4dCCqZmB8oFSOdQvg2KXlgMPbQxQ747Xrf+fj5W1Bl4W3UanCA
Dc+jIAdqtzTNlRDxe1tXu7i1twgnG14dIy0DPYVgKMZVYyRBOhqF32vWdWrEzyUZnuOiemcgRQMV
7Oypg2IsOVqHAoy3bSqsp1Jp+xhA78gyjhQlE2wsPscxeU16ckda7V0THGEcyic4eshWiFgFlhuu
QHoFJb7cFrnaDkJfc73aolcwsEh6j3rQox6xTS+KR8bVjW3llZdl4yan7FHS0EEBojWsZdWuUl3u
EmbjeKZtucoUpMyNtLpSdXxvcHXQKijq2BKPhhAocS43os5XZii8XIfwBRc4b5tDFb6ORvVCwjEo
dO2gtVnQQBdGdsUzOJ64T9aqP3bCZWgr4f02odZOubh+mfiPVKl8SWy8RADMthO3801ZP5sRsX3T
7NA73yZwsCM56GUhPZe6QWoUm9aJ8GoIN8hXxZ5y+9uky7A9u48SWySoTRO0Qzc096wYY4UGBhGn
PkvVPS6L6z41n6syxsdDyUtZsA/Fwy/NHXd6jSsQGtDRZDG+JaF87kd9U6PDXikt8wEABXHWFV9j
k6DrWe9d5HrANaP1E1Hyy6Yq4JwMOB2tGE1P45HRQfdb2lwVRfZY4ckqHJp5XMNSQNJyl+TVp8Q7
KlU6mMIUUnUFcrx2GF5bGrlKSL4eebxHWfJVOxaZ1wkL2k20WzE3f6vrGu/ROC+8lBg/IQiWelmD
gtwqhsNwHWAzM7Kta+MOfaBHvbd1UHTpA+f6Ku/RXauN1d2Y0B+yzXBFHrCnpqKWUNAHGxlgL6v5
myrNPdSAtgRoXK9Iy7tIjhsth6dn2Z1N2DdKCAJc5Qc/dLtyK1wVBkRyvFCEfZW7eKrpTs+8irap
h3FfiwyE6rJUydrg5tZu0DMaVneudDfEzEocUHVxVcO7xlW6jaO68IRNfJ3xG1wn7FXL2u8QVJss
ix+oO2z0IttiZu/jwiDXqcmP6H9dK26v81Jba0PberhxQiu0Qjf4mCt02cuH2HFvTJKMAS37jQgL
a2vjQbeK+/6aVrKCFrx+Q7mVIxVQb6nhvMWuxL3P7bH3e1wddD0G4lptmpJHq4bJY0Fr4+hw8mRK
y/aqjt8KS/+0Gr1a00FsUxYFwkkOWlmGLzG0645kNLRNUdrrMNW2aIj6WdK62yLJU3ju2IMIkmGy
cAxkaz3V0HIYj1ukZEa8FcyXItN2I7QRvN5GHUURia3ZqvdOdVOTtkFAOm7vSq2+M9Nc4Lt8xJXk
vmv1LzMxvmiVV5C6plfcqPdxHj9RvZqQ1625iyxa3aPGf8dceJWmjXxV4YKbFxFbE9XugDze2gqq
s255bzhyo8XyWPbFtrEzkBw41ntE4LLBeyJQlK8KO7sXqdlujDylX/AzN70yEczowp0yMxu91mPm
Q9SlWmU23aCh/KfDLbw28t2Q5BtmjtVOlPmmBuV8nXB4mVg6vspKPymsxBtyeh0XzaOR1C9GRR7q
0XitXJzzDQ1fuYo2FA9QCHGjlkHX1RV+d7kezfiea3AtiGVkfkG1TWcP4BRzKNWTSq2MMtQ2Q5o+
V0PPvTLTv1SRWcc8BlfUCLPKRwfWlyrH0msS/inTbKNaY4MWsxdi9+sEMjm8svaqwm2PQPBVWVuF
Bw7OZnZnVLrPmmKPVvA1WOCBYxcBU49SiiubPZlTL6Gu1sL5GFXmJTVcIKI0twlvtkxUvqlLRJ2E
j3s8HpnGXi+BA67rwdMj/HToyCWxPa5KdReZ9CbLf+iVVXq2m3lW8VDbd3Z7MGuxEfhL9hgwBMsH
Za+wXdZUU+haxF0je7TLt7Z4c+nO6Ie9MCufMMtn6B7IDbE2HA64fPvUIC3SQoALIYaiuh0kYFlh
Pfgq/uxISTxpP3VF7oUDyjmGB94Nq7Z7dQpgrmzcm+TaDfunUfFdTOTOLscg68k2Ct3bER5sUHcJ
7k55+cZwxRXuK8CnHjrZvda8VTn3lb3D/0tH8EPSH6oy1rSFmzQtRMTAVy8MwDDCoMLZJXiIEEN2
R5rk1XCGg2PixaEqaI4yxL5H98lANiQvCS6njgogMw7Vq2hfOtdK2NTXE4bHjfIdmPBNF0/Lotz2
be816R3wFEfapPW1I8JDl3/Z8GyYIY+j1jnBlbWrW58pANq63k+qG6t/7OPbAmvHh7cIMiJ5/Ah1
ZU/JfJclCpGy65oDFF/iodwyVExDOLu2nyr5s2hSf+wCfbDC57ppN5XUVuhaW2fAwUmB0NKVob0Z
/bHlbuAYuxEJ0ia8ps270Ha9m/hmeJM473iPJlHnlSq+HUDw8GQV78Im9/Sh7e8aziYafcieFbDZ
Xp2P9YtO8kcd+ZXWI3C2U4iCDMk9Hs4Q5mlc7QZasTdhk+Lo79HyEU1Bi/rGLddZOdzqlIW3UtmJ
BxW4q5KYO9duwb2Xfo3q7LjGJajwxha6imy81/VDrL4Uflxf15tugOA6lh7FWxvRtzh1P5z8w83w
mTnO2gCqUcug3o1MGTP1VVvwW1fTb9vhOh/cK7ySXyBcF8QRkHwpeQxTdqwR8eidfdjA7ZgIWeHW
IRl7TjpsBMaqJ9eJXxKkrVE+5kv7Xdqjr4z8egzj+8ipjtxN166rP3Nd3fWj/d0Z4U3HtXWCfPFq
NOJ+JSm5Bv0hyCjIHXrXIggbv4haEQgRYzeGRH4WhXFNzWMklFdHOH7iPsmR742RtIoRdpU9elpg
vsrVpoiz1dhuoQt/qC2xr1X2Y0SXoFdn8Q90CPjNiDiR/Bnpr5DW3URu92ghymbFeymsjdOMyO8V
wBDoK0R+UeIUvg+N/G5otaqHwgtjdoTL9SlJ2qMr7DU4yasSr6QBmtRuHe5RXXhIe6jg2griIin6
+ccUbiAKOln+TMd0MxSvITcfQtZfpzpCM3n+bSCcVLEcQVD8TBOROw8BlIeI4FOIKiyXltwypGgV
6R+AhfdUpKY48xOqyh4qrXlxMvQMDehQLMIq8XJHvdQquVGR6FF42sIZQRGc1++WhquMbUQ/tLb4
bOAS27q/HqCG7tkZf8OqfaF/ywMhGDeL+jZKo5+iH3uvG1C86iCFz0if4g4f7ZrWQUATHSoIAP0w
+KdpaEGntKdU5NKDQs6IhzkEXKbOCII/g2O3ehb9K2m/KdRW8bSPb6kVvroQ/0II8QlPX49ycits
6BEhNdhqV4gffyOGetORm3747EztGKf1E6rVA0beC6N/liis60v2GVefCtXkw5B4lUruhoo8pyk8
phF/o4QjRVzAkIhOpX6ePQ7uvS3UG4TLoPXSWjctYW8k/0lV+Wh3+ND6BtFttNygrLrMPKN4cSoX
vri175sxvZGu++k6t6ljfEUhKr4HC5IxBNFtlj2XAjU2AA97woBwjtNUD5BZv6YJxM3sdmM1+JOu
Zn7y/yPtu5Yc17Flf+gwggQIEnylk0oqb7v6hVHtABrQ+68/yZ6409pshXjPrreJ2NO1BBBYWCZX
Zlve4wIdh7ryzOyXkSaZa+XlS9Ihfe2K7DbDv5ia5Hlu8idHix61bnq0UYDSETubvEQ9wEbRz3bE
E8FBSREVTSMC0jbSDoNTewVkK4Y+9qaqPDRJciRp/5NwpFkglykxjFWjWoqKqX1bojyHZo/flUvZ
znHjufgyFxwdH1R3EQpAhbPjd1VW+2waPShJC5dm0YPOxm86Bnncfo7ucvgvoYNMbd5JA4qElh7E
zXw7Cu0unuWz44w/lWwwKUUyf2prMN85z9Deeyxl/T2LwFEWDYhXqwiXCJs3v+aE77UYLYPS6PeV
qR4SPuJft/GvsmMHBBWFq8GTeCgY4o6Y5AdoAh5nM3022H2jfkEY3W/VXi/hCgeBVKOUzDWmJBQF
isgmf4UEqI1AJX/Bo+/ZxTFTU+1q7XKuq+GY8nsH5fLZwFiCkr03ylR5tWily5LXCDMEEkmEadTv
Uzz64+T85F0dNpTcYeRgpzo9QFCym+DK8rj1S2mEaWm8SWLsMGOFA4/gxEIZss+vQN0IX597WeLs
EsxjklT+LDSTYLJnQpkbBV0jnI0SxUmCPKKnvSdk8zH30TerIV9REdxlLY5zpsYQ+riHNhsEslU8
kEMmbrLGCDMZT6HNakSr8r5NlhHmfCK7mEHZJO53tiPDRieOi7r9lV2IkA9WaDv80E7qrpiZ287V
DU+SsC6kV86Tz535fizZQwVQ5KykHhoJSv2atSem+aIj78Nzne6z2pE3XOvvOyu/ojJB+lI/yzZ5
1xDfuRUbNF8TEqzgFR5QyzhmBTR26PDQT+OhVPpSBR/fNTNBoo7PorfWk8jna4PRI+zeFtWMCJVr
L5lIfTlBDClDQ28cX0WRpk9GTNJD7ahboxF49bR2R/IkpIrfakl1wAOz5y0/ZE3q61b3UCz/tmoR
/VWSfVeFgYJH3T6kvewEaJHotcXSXduSsOxoqGssHHSwa+ZGqFPNi2cBpvHkThbp97iwiU8HkMdm
Egeu0wwtGOj4Juv5OYe4xRGcs80u7klxxytUGTQyYFRRJu+WKlhY0Okh1SfjqClNhVmroDtUQmq4
tNR4TPJx9ArDcbyp7L9lkjbXI+2/cgTNYTZBrUZUqGuiV4SZ7kaFY5ejqmioYs+KdkShGP3JMo1F
MA6IDJD93Gu8guCkOclQkHTYmcCiXkW9E0OHyNKOOpu/V7Npeo6wRndqq8a1Jx7vopnkSKEBRRpq
lFhEM9E7tM2iOw1Fuz1exeZh4NYDRzPrKqKkvwJt3XxVsxhSnnNseE5bI3er0UUkRXcFVp75yoAb
w2BWbnKv4NkP1TqNb7HoTlCksdo079qKpCiKIN8mJqnuqnn6MZToZUKA7lWf+FKiY8QjNBuC1MqK
cIr7/rbrmxcbHO2Y9JnxElZyuBGggAwNU0sR/mgo9yXjQaBlC88BzQG1AMbyjJk7yrXuBaRcP4vU
hsiCHYurTEdvE56hRtIoFGJKWi9FzgUf04s5v+UZK46D1MsjKblEXMlRCO0BHUYneUafKGcei5z4
Cc1E66aoNfljyur4fqAY6HTzBpGp5NngGgTKsQC9B0KfIChbWKBokOphjipEKo6sAwgjFOgkSjPg
OV1atGiz5VRdi9R86af8sUrQTmDp8GQb+HM06ZpdBs2Dn10vp++JnCG9NnPcHaUitwLPuzdA8sO1
C9Q8IzO3AV0ZGzDw2LoTZvF8k8dzeZtwnCRHjcBD42ftZlsmUClSqJvzJE7urXGgLlFgDUVgwpxb
Hmn8rYl1PJ4RKXuotpcNfe7MHGdy1gH8kgUU1SUuVZs4euBMy8YiwnwiuDEPU1JZH8RAXhplGWQL
dINhtj99T6hTHZiYmjvutM6uiok6kNxp4c+HPA6ZScl9ydPbMaLfpHKcMGY5d5GN5W5uU3QH0XGj
WdshRkNvDWWl4b5LDCBGO4zyI1OZjTCXFqif8MQGxET9h0QSr2QJLEJRN4/FkEQHGxw812XfDUsL
tzjGZMghiM35TdshH+J2Qm+1HAUC1ZU6WPqpMG8E2orfMrOqg84evvc1oLaJYzVIpKBeVcXiy5xU
iVvIDhVZVHx8cKTD4c/qh93q1hdQjvPjRPXs0YxRfZzQfD4CGTGGJWqWbyVz6j0YUN5iGzADULlZ
Ear5RQ4gftO91UamoxA8qsxP0b1lAcORQPskGu/rOHJ2ljNrHvgEjfs+lVkA+EPzVEcEvM9zku3l
3NQKvXgTSXybZ+OXXMvTd4A/boq0R7wtQKLsjkxAthY9BPQNabRnLZgPSwMuM826r5MARsLAyQ/6
yUTwOZb3spM6ZPnqB9RtjoWJ915Pc6hB98hFtT57zozowWoxCdxGT8k4fMHZx1TokOwjSZBno5uR
SrknPTL5pEIRJ2vR6y9x710hnZdMByshtDauJtsKyggFTp76Rt7dd7O4lXNdHSoFUeYJEXCHsC9B
coO/cigM8maMxoG3BD0tMG5CGUfRfWc0yD/16N0ynVegMQtP8OLFKnS0gRNxjO34WHNUMKY43qc9
eZujOcjNal8lxaFG+cXQtCAHa41Pioa5SSrg+nhfvw2tduBJ5gB/ZFz3nYFqHcHsOK2HKwMsTq5q
9QO6indDBVyAoAA5cBPGof/S+Wq06yBjWACc3nurUexi3A07u4zHa82Qb6gRBwgq3c52JnTk2uha
Wan2IFmfg64CadrCK5jnJfCXaUXaW4Fe8E4xq9ZcoeN56URaedRuO18ree6J2f4CCFi+02OrO6Qj
gbJ9hsggSpD7pdOH0Y3XgMofhBJfNVQ2s2T0GvTVjRRqpN113+s3UjxSOR114zmGMwN6/6vWO28z
5Di8smUvdTE/OE5/01btsUSgqJUPcTyhLcq+2Pr43REAALA8NOUXQ+PhlNbhgM8MekRACRz9erDs
sMSUZc+mQAeeKxuuKZK5Bt1lDhL1CD1bQCi0147IHRpefjJn1xnKObnD72ZF7kC0U7u0I5OfogTf
6t9LM03cLn4qejP3x8V7cJ3uNVL7vLSDNPnl4MOj4WYGJk88tEkBi5x3XTmABw8sZgXq/DLa8fK1
qgUYhEo/R7g9IdQ2zNhvar6HQiQSIQPuW7tKUHXbg56MuILzJtApyIiL3vk58uTJUCn0U4zkCLbB
ICYgnDEMqKoCA5ADf46eUR/Oi4Smo8fJLVzdG7O/dEZNXGKh1q+yL1TKDyAKhFdEeALTH13yxUZ1
O781ZwBaEj69IleFKLTrxMgeqsEjI+SoDNv0k17DVJ+DNn/n6s6X2HxFIn07U3XIerT4uOZFdv+a
N/EQVE2DTIq/gphrZy58TGoqr6oGZBXNpOBv36a+/2FFxpWASIHL0+OEBhtIEw6ZjRdNb/SQGKhx
OtahKOhtkQkPrGCPdY9eq6P2Tmb/LNh3DZ4mKTHahigZl9LLox0UYv3ZHrOwGqePTLMfq6idvXF4
AeM6mgLAohjijhelRzP0aPLkEczL87GjdXZtpEgn4kqbbyAna91MerVjIMRGJ+/nyIzan2NUEYdS
mW7KtGuU1H/o6Wh4LXZ9P6Mva4vB8Wp9qI6R0HmYiaQLexvVj6bWvxpzc1fEEcIXY0bfutRQ2p8B
KEL67ukaGp9zGvVXWk1xT1CiY038NSHGNWBOQZPaIVJtvAwRmkHjMD5UakJhXz1b7Qhn3TwSsHYC
ilBdm12FGV8DIhNT+R1IbXTvswHjKeMdKgOaq6XOdVTrUBIx+RvPF9fev5e5tZ8I2vsihTJWMbbx
PWr61jNpxfABlFr/ZMnhtZDId2LIfrk9cDJXg95CvLFAqFOq9tjYJWipugW3zRUOeI5LXreo6PWP
kVHcAkc1HGrV3cctWhtLxA5e2ie0YlBeMgY0tTWEn24uekzGFw9dYV81LGvdSUlgfNovGOcJWVL5
Y2HuWG0Ob6bVFt+VQK6SV/IhzR3Td+ZW48gRR6ifMrz6etzfSgDvUHG0DnSEg4+Ke4LMEN6L4Czi
9Ot1iQqZw9Acg9vsizRD6iWd5D1TQ72XjmquKSkIxunldSvK10RO8TF22DPJVYKKi40otGtcPcnU
3iwsgnoPAe2lzReiuBqwClZrqKtr4RxRNDeHHVcRqrfSfkISPoZ5WqWQsGRfLR1tAhGzOLAFQbOz
cKSfE2V6EVhFA4lWaurq9kS9PsubWwOR0z6nCBfcwbTgr2zwnDm8Ajgh1zBBTHp2g/RvcFlsIa4B
yAwhNbQT9Dzo2HgED+kT0DK3aTs0Lm/6Dz1q4puuHe/nCJ3aPLafiFZOdxLs2ndzjvZ4TG0AKQDl
QuemCyYi3qBYFUSqDeERfyD1RB056l+Fg9q8SL4XRlYHeYY66wCUFyj6pq/ZwLlnIyQLTE3muzpG
L051/AGAHAeFjqhyzXE8Vrl5ncxDiPEZFZqW3buakdSATSnAeDQLqqAoUzrxjywTo6/rieNpMeof
tdmhDl+WzBuSDnojcf1M9Oyhd/oPYcZBaRY7m6TUA3OJHgyz6P1ewdFy1j33vcTyelH7ptJqvzDr
e8OIrpgz1WGhmAgFLs41l/FHrKFixjRhh0aMdAI9DiC8ms7y+jF70fPpWzPYt8qZvhUYFEfGaUIc
o8Od7hXRXTnljjuiXuEq1tq7urEFqkUJNOBbPBRAUrzpCg9zoddf5ShfugTmHXTTgnxwDqA47N0W
GqcPHSsb1wG80AWcEzIHOf3gOdLOBsXxZrZuedM+kFyrbkRiQ3axRolAR8CM//MHYHpfwdH40oym
uU8YP/Zl/ZSh2gKawbJFF386ArB3BTjrkQ7FlerUNc3jaxMQ77CMeBXMRpEGc49Cad2wGwOyUwgz
4i+FFGgMpEAP6jWmVbsRiCuDvY9t+Tya+i/g6loEwQ7qRu2PcSiL8qj6JjcSTLTZwnnAH50H5qHJ
xtIRFZMCzfrbttBAnfuoayj9Ag2C6MrWf2bATSP5+J8sQuTaJZaJzivN75k5PaLt9hVsEfDr1Hoe
qV3epVr1wAz+ioBNDxRBH0rVFaqUU8bRsgKSt9MqeV0o7UgbaHWTGYU5RZ2bhVNJaOVSL829CPE1
2Bra+0agHVKiLQHn2X3TMxPTL6KBBy2Tb9DfOmJ/0SCNjYMsxthDI+9HI7UYD1hLA4G6tCfseni3
oxwQ9hLai4WHEwvn9jnM92rAYLTQzlQ6+tq2eqfzdweIf7RyXW0SnxvMWLNPVc0EoA4qlNCxBl4g
/zY4WaiX1oaVjXEgspovmEu9oXQZ/8jRaBpi47Hr6g2Khy2U/Gq2gCZmCt5ZQMor9MEjJv1pvgUW
2JXyk99mzT1Vlhpp6AJet4G6MwEF1GoRWBD3qeXGtm3MF9DVHKLseJ30HZD/BKmTYm85GT2kbBtn
bcsK+ecwy6QnkWTLfIHs9HfgZa+U1t5I898QAJ1g/umC1D8ZliirzGYoWWJmz0QWjrhjBgaa978u
Xxy6tZrVpFGckxoHLMV8ct/m/lBEfThJJL1QFUVi3ub5ntK42gMqrx2gZTgcgYPOgSV1ypvJZOXR
iOKlhIzCX5428S4TZeW1muzQPAP+Luuo8qTs0CNpgKC38bTC303WTtjLHy15BuRp01/XtZZfz7xt
rmMzHa60HniAOcnbMOpsYGickaKjGQGVDsXx+8s7sDE79nuDTvZZpOjnQ/UI+yxGQBv3Va+jfgfU
pvzGGv2TJ3Tlp0gJiHE24KNqKcD51EYZ5gmKFhtWzt5tZDMctN14CH6Tpp8sqRgqs04G0Lf0831V
f8xItjobtStUES/v3Yah9eRQKZAxzRzj4BPHKAY0wQHPc2dZobhxddnS2WP6Z0nr0SFHQ3uQaBiC
S9rEZxJYDzRQzUrbWNCWmdXdRsUNpd9FUXKkyrcyG7MVqKXQLS7nLTP0n3fb6HoNExFYjZZMT9AF
uoV64i/NVFtzv1t2VpebgZpIJRTvupkQt+i+klH6mXi6/Gm2DsHyI05OG3LWfuh1LKYboazdPouu
DEz9SfHnz9lZ3R2MWhD0InGqAccu09J18u8Dmmt6M2wcgq0FraYIka01pFu4glAKqYub3ADatXgY
+evn1rN65Dst7VW+3NIJPciZFgCjf8+ro4mi72VDZ6OJk7uzeuox89Km9cI3a0yvEavdCojNyxY2
ztn6iTdVWxpaAwuq+JlQ5MkcnQP7c99//bpDirvks4PPEtmTb6avlfFLByAu2aTl3Pj+dOUEYjCp
oCCBW5Mz6Q0omg3NO+bMXTv+N3RB7M+XWb/x9QCiAZS2EU2ikDMxFJaab7Wx15EOfe4DLUfk5I7O
qCc0GsGS0uwQxZmXlsCliJ+fM7JyBJMd64PZLiTuw6NIwRVkPwH2ctnG2TH2kx1bvt3JQuI5JarI
sZAGSI24LY71jGo2anUTbfAmhMohG95g62yvvEFJCKZ/gCr0rfLHqH8rq1ftsxu38gRCNCjKCJgw
oMBUq8qr9J9pa4WXt25rISs3EKM8gA4EPk+POm2iOx6ySZfGGx9o+QB/8Qz8+UBrzhFBoc9lT3AF
Db8VULNDfq0MoNCmjRO94dTMVaw/pkOdIqcH00TMnrUh2lfT8DmHY678AFBJ6J0trzSb75v5gcTf
Knnk/catORt/nmzYKhaoElqUZoYTPYnWA04Sc09f0/Qxzu707tflE7D1bVZegEZOOnctTNHWQYz7
UQIbZ7YPzNwIqTdOmrn895NLmpeMTG25nIEKIIICDRaAphqHh5eXs2VmWe6JGQPQN6B/sJwM/cyq
y3wLLSEBDoPLZrZ2beUAukmNrZNhNb3zwqwPDIdizggFrmorWtsytHIDCRrvnb7EHXWDYi9FWROz
HmZ23dGN3H9r41aeoNLbKY8Eygt6gwzEUW6Bgl0jXi7v24aVNYNxY6Wpli2nrQbbg47RNNEPbirf
P2dl5QdYlXZCM2ocAmp5DD06J73qMEn8OSsrV1CiVw3oAz4N0LyuZCBMwQDgMIgNp7a1ZStf0OUN
ZglTHLUMf5707xzsH5P6VyQ9fzwOW7kBIIQYZEmwmK6673ntTUAbAbGzsWUbDpotaz25nc2Qldaw
cIuoScCDZij/JhBt+Nx3WbkABrmJ/8SEM5C+iUQ1gvgd8NWXrWwtZeUBSAsgEeFLKcZ6bqKvdGw2
9urszafA+1qYbbAZXx1i4HiHKVlomAGnxTzsFwI8j2G8m3Tr1Tx7wE4Mrc5xrrNxyDsYalE1Z5Hl
z/pdVP+rLPrEyvoYz3OaWguxcBU9dQxTVBgVdGS88VW21rI6xkDDQKRroS83prexhDot791u0ymf
/fZ00T+E4KKlm6sTJisL4y41KgJ0HIEQ0m4spW8ITpz/+n9MrI5XNfUaVGFwHxMGHofmAL5Nd45/
EKPeOGZnQ42TtaweGIyJ8wG4MwQ0PepbGvSb51dpTn7cvqHOEV6+NMbylf+KBE+srV4ZSLYnZeWA
jLkJjFB66pD40seUqf9b8/Zbsrts7/xx+O8urp8bS3WaLS0sbkJ/vQIbQwdRp7Lfkp/Y+Fhr0nzN
NCaDLGxMfQw0L+DXRL446MSSaIvSc8vS6q5iSNcY0D5E3dwwAzU+69Y3y1GAfE8bx+I399eFL8VW
91U5eZzaJc64ZRRHEwDgSK9DO9VukjIG42L0nkbNLi/tF0z2bxUntla5usWNNY9ljPF8qK3EKCFi
2Ih/UPOZJVtqXFuGVu9RW0VRobc4H6Ca9TABnmeRG9t3Zf/wuXO4/I6Tdy8D6jJCFR29tN7GsGjn
21PpNwB0XTaztZyV06CV6rr0N9v0AJWV8R4wBI+gLxlbtX/Z0tbFWnmNop8ZtZZyCNQoPGl9NGip
x81GGLe1nJWzyCKwDmkLgb+izzOm7Wd+m4L3ZEbz8fJqlj904axbKzrozhpUbDKEWPZAwBpBDpku
g76gu5qDWiNtEW0NTh+gsf25bbRWb7wN+WzWRHAcoKhwM8yns2VYDPRKl9e38bXWkocV+EXVvJSU
BGZbulZ3lYE5iX9FffXHt/+mkTo55GPZVW28vIpTD63D8TWpI783jwk6v5eXs3EurJV7SMaKQhgQ
qQpg317cdK5MH+wIYzjt554Pa+UeuqRqZpvAUAUa4Brt8hl0523z9fJylp976fStnAOwaUNbDWg2
ceAYWpb5JuDdl01sPPLWyjHkepdNQw7aaca+mf1dnb8Lsu/kMqT478LW/z651sozoBo/9ubvEL+r
vSb+DtADqLSfWrUlU7K1ppV3iBtZmSCmAaUbCDhHzO6DXcRN6gk4uvvJeLm8gRs3yF55CKCW8l4t
ciWzdjBlDAQIKDCkCj5nZeUOkpY5qUlwg6LhA2M1HoWVNv3ko2eTfz5G0iqEaVWwogH3nr04UMNp
tBsBQpXLq9m4pvYqghgHvEVswBshKviCg938SswHguGCy2a2Ps3KG5hWoQjP4bzLBfRj3cbgOKiS
jado47D9JbAs7MQhy3tny0eAB+t8Dgf+KMcFIP14eT1bplbuIB5UGtNl20pAI4S6jcTPGTQ2w4Sx
rn+l0wiRn/+Xydhrx+DoagD1Hc4CA4dHmYWSV6CA+Hl5SVsnYeUTKploRNWwMqQRUAN7MifLmDew
xhv87Vv5xVoe3qLAHhsg3fDNndjXV8NtHGhe5Sviajvofvtqq9iw/PQLzpuvHEOZghKEyMWguKGT
dMfxbuTULaunGHxtgMjtP7WV66pACrJEUi8uoi3vetScLExrR9ZdsaVUsPHJ+MpJgBYD0i7glvA7
DCkYyYfAkN/QcY8PW4SmG/eXr9zEbGL0q126N2aJqUhMvw7WL/GvSGCpxaGuSB0U6FcnsDdpn1YM
RjTVINi6URhpnTvbk6m9kTidv75/LK2eJVDO9WYNCLQfxzdg8nD7rgVh17chfUG8/6887H9traEW
kbDpHC3pLYhIvKq+hk6bBx1oqf2rGuSf7VsjLeq2MrJ5ucARMAOYS0PhHnhT8nL5bJ8Nw5mpWxza
8uBoWTmjsVJpnYHB06dWGzSgxINDB5syJjYwS1ygfQwx3o3H4+wxPzG5OhdGMRV21yD2ctjjlN1W
JPEFf2zaceNLnT3kJ3ZWpwJ8SpRZEnbA4Ow6C14yeVwYNS5v4MZq1s4oHYS0soUbGKxOGAm4bi1j
lxRvVc2Dy4bOer0/y1l7oaIpMVobLYhH00LeAmax7MGmmG6koNvZl6ALu2xvY/vW3mju0+I/4ddg
vs+Euqz+2IQS/L4tf7nyk0WtHBGVoEJgS0VXP2BCXKOvFBIMObNQbfdJkIQYaQ1G/E8M+M+QiZHd
N4hOCC/1gYzdcCK/L9Sl37IKahqwX5F2aqAZxOM7vVXeoJe7qkUbOHcwqqVbxqNJ8v2czI9p1X2z
+BgCgP1RDm3pOwbA/KLCfEe1A9Pt9dCkO3Mon0qVoxvGNy7t1plbPt1J1qcmrgtnQdlmoPMgeeYa
NUoc6hlMXhuH4Dc//KVNWX7KqSkDctwkiQFYqCDFnDjzvsGYrdNTTIOAuGiZylFzOnhZ2/pzHV9z
0LptfBhj6ySufJSmJylYwQTexdqNdpbngCSO55hB9DUv/2Xv8gDUhL4uuz006z9rfOWteOuoymzx
KGdXzRzo44fMv+Y+wPwemOpAxjmxgLhg2PQ3LZMzYY7lgFuGwlE5ZK1QMoGpYVZZoUO3aA5JEAeI
cchVG5ihvm/e1Nvl635WJsmC8iSEYnXHxmvwzy/dcM0ATi2a/cEzQtMD7aVyQc7nmaEKl0+/sbHL
bVofLNsgBqGmDh37tTvDwuNiQg7hk477dmYEZrShk3TuaTu1sOzvydEtjLkz08yZfSUf8AxgXqjC
PV2kMCz+GIO6R7ZbsNKzR/XUJv2nTZv3cmSNNuObiX1/V9xMmAPNXD3Mg2kP6uRfyS6/2drKc+7g
1OjKcRWW1WKassFwXzJ4iT4HVsnATE4xBJgHG6dkWcDfnw1DBziTGCFa60noGIvASy10KAobIQuR
vPh2IK7/c0zsey3csHfuEgA+CzyhZRNG18fExlRw61gMLIp+70MEHgTLHriYfRBHHTtUOTZOpXFu
L0/trQ5NavGi1wvYM3fTKwvL0NhH9/W+CYcQM1uHficP2Y5uhUR/51CIwMBa5IAgnVFMZq0uX0sS
o6x1EGU1AQQlvTiQT84jBvl/3z4LY5wb6/zr9q3srWKjoRXg7ZGYJo7KZGdU7G5yIIl1+dv95bYX
G7bBLWYYnJL1UQGTSDKWBpj2ZNy/5EgSAwi5gz8B0fmGpd8SVP84lb9NIc+wdYs5fF1sxWCV04GE
c8IpAUlKqECZZ0HnunVNx138V5R4WhH+nztdK6ury96npFKgl558NnxpFq5tcayk9C/v4tkvZf9Z
2upyAyc2OfliJI0s8AdmYdFeXbbwV2C5WsYqmrDwkOtpDwsxuTOcd7z1I3g7HfBU4KEv2q0bvbWg
5QaeuOUyykDdXy5H7yvfYa7ptvJkGHvozyDOgzJsvnnYjb/yw9UKVwEEyOOnEunhCK/cXoMlp3ss
bC/ztaB1Bx/8HD54hxo/Ota7rSPyd/y0Mr2+2I0+KpQORn/yen/2DVccyNUSsuQ7tvEdtzZ2dacF
+D94RGDKAFWXYsMRIIcNt/G3e1yWw4lhAwzvcLIeiKpVxumc4E6DuCcAVZRviSvIrmOOyG+DOShL
D6TLNlz0przv2dWdWF6tjvSpUZsYCfCrwvrqYGqvSbZmys5/rD821vDppBKAYojfq+v96YPu+ZWJ
EzI8t9sH46+H7Z87uUZRT9JWMVQPR+yk7rXPOVKdDk/M5IOk2WMbQMC/XrWVsdWrJuZFTKTA5g2s
lF46V1/6RgMJRQUmQPDfXPYnfwdBK2srv5iYY6xJ5/fSOAP3JEjvXAd0XSpYwuY+iEGYIjwQeG4e
EnL2lDjE5LpjGZSuNWdkF4MatsJDAMo4487uMJscRjfxLR/86IGzY3ZVX5m/E4f4WiF5wrh3qQI7
2Y8B89JwK2c/e6KW34JwmiLMZatT20cOqN3SDr8HtdHiUHipR3dynx1AzL7xCJ77xhzcSha3GfT4
1n1N3dSnXrJqQiuwBEFEJ0DXmVMwlrKp8Ce8xVu+4NwJ5kv4biIyw5u7cm0N5FBQdINWeRNY817s
m50WYHbxl449fWx39saxOufEsYmA/1hgzqbW6t2oeRaxjGB9LWmDugDHO5dAaJfac5xXRjgJuRHr
Lt9mHVSAPEYnOlvKfWsENUuKmitVgEpsyG4qAYYMbZ4P0FO7LRsddKTUp7bxDbPD+cbOnl3pieF1
S0ozus4xtNHnYHd6rSzRe6yZP+zK0K7MiopDpZn6xu5uLXblIey+sUarhevTD8uXTHd0B/qw/dZ7
eC4m5EznDsFIJWPrXoECbVdv58uZUdMrSeiVmEFwlNl8YzlnL8MfO+uq3FxFsqGaDpkdBx3quCk+
WE7fuUghtqiK3YbDWxzaXyflxNrqg+ntXArHwua1/hK9G5DkCbUAbHwB3NwIGn6Xvl82ec7Pnezj
ujgn9TGpK6hegWImfuEcCCvM/vybJIEDWk+46eC5X+NTgVIzM1Ym0EAqxI5N5UPe6luZz7ng89TG
KvhsjCzuq2kCQzAsgdCcH0qQCkRM37eFgKJ6v4N80gbO72y2dWp05UrsTMdopib+45Vj5MoB98tf
hgcuDvBvIALdSivP3q6TnVwFoE41mOBqxYto7uoriA/9f96u3y2Vvw/iny+2cslpwmoVTXj+5u9T
YCGNbI9o7pR3s6sFLIAiC7jz4ZityIufbP/ykdzc1WUTTgL7gao50zk+JXgawimgfhyoneM14RLu
1jdy6yuefX/+bOoaQeR0xNLA+bnkzNWHGYz772DZ+w4WVE9sBhZn75sFiRrdpBzUPau1FYxW4DCH
SxYcArRWDYWLrZtw1mX914Str7qaUWQmYCeHiT6SHwXre/ClVIdBwwc0THNj8uDsE3NibOWxpr6T
tCQwphJIsMkiTFNTAPuQvBNleAtx9cbhuLyBtr56XyxqJYxVA+jLfNBb/+p2nTikqG+QsN11jRdj
MH23dSLPPjYni1zc9smBxAfLSmwmEttmAhkxiFgrMPZiYzfWtvXllrWf2DF7bgqnQPEmuWqvFk6K
jgy+sXeC0QNQDzT7YF5ipochfq8GB7j3rx7Vk3WufCiIQUg7gxzN51AuqjTwY4Nvr9tIIc5f7xMr
K6fZ5UUFDhN8QetmDutnwPx9QKfACudSLEvbrH9vfb2Vz+yhrgYmUjjpyQyd9ollT3Q6XP5yWx9u
5S6hndDXYjmUMwGn3PCzzG4VRk3bfsNVbdlZeY98sjVQz7ARY+b2cRgtLxHPdV17SjXh5RX9XcVH
7sUtrtuEcmabvxOSk7OY6uYgrckefVlf4bI9l6EIoESXhmxyIxd3bb9h8GzsY6NLYVJgWgxztTan
UayGOvzihWk4PqdBYaIvE4A/CXU3G2qLKJc+f87mGmKug4C2dGzYRM+JPcp3aL666a7xMRM6BxDM
8rf4Fc6mtPzPKtdoc93hiZ5IKIot2XofvdhhsbPQHLGafal8w2OeBEmHu2X37B04MbvymhgQwotU
4GY3Wf1Ekvs6B80mf9jYzrMPKTc4hMk5OjHOyk/KPo9obON49iENc984Rr7jgUf7ytw7/0vadfXI
jTPbXyRAEhVfFVrqMDn7RbDHtnLO+vX3cPytR8PRNr2+D4tdwAtXF1WsKlY4x5k4fmRTpZUwxlmC
9y6stAhRG8ykxqUCW7XyqWx8s6/IX+XlK1mMYzTEIgECIe73r6p65gCkMnBiwaKOmZbgcl7PaVs7
VVZlWVXwyGGcViBpoSJpsMyg/9pg6BcLsUCmFngRZ/uLvYthHFfQ9L0gAx0Ur7Xse3mInNxWrMWO
X0D1wM19NsunhvEujbnixVgac96jehRlO1rEbG3iR3e53VnDz9HRdvWJ3rrI5Vk/oWp8SmffBbMZ
HnAs6j6QcOsKVY19ETiT+1HrxUtJb7X9UAHgDqyl92Kv9bYwavFhHDBRF89l6oOu76sQjN3lWMsP
6RLewhBMi8yldlk0YDsawUNnBXkFpj8hEbG0qim2WuiSh/71I/K/FHh9AOYsDVWwtU4AyZQUv8az
EO2VlIA4pqx/dImSu1FbgkFlksVDVEngfkx7yVfVXuQEqm23bsCx05qrrrHDQJMCV1C2uDUTMmv1
tPiqaIeneUfQVlQxgMTxsJsBayWO8TsApUOwN+B3GvOhimpA8irYVFeB6U6c885nMxE10QYGa6qM
1g1jyfUSEj0LNGDk1mZkAbTIGZcKVeXqBEKq3dBrD+flbacxpooVMknXFMKWyQwB5W0dKP/UJ8RW
BgrLfXww0X6QWx98gX9Qud7+eCuRzGmaHXgXsKk8OeTKvIp9yae3tQbviAOIWJuX9W5+u5U01psv
iQTUTAOlD+FL2F7HAGef65cg4+Q0/6IVOsGA0kNVTmbkqGUj52IFH0RLm8C8THaGAxh7KzqCXoU/
iPF5VAiZjSmCT5UaiySajDPPwWFdYyeXBv3RVcghuMC/XNpOER6wCg5cJVA+7vJ71Y7RI7PQzuSd
7JZzX/8CevKr3KoFjr3c9LiE5pCXdptIVwmYcqNZ5u1tvp0d6/jWktgwEucLyQzcCsULPLBWXwAQ
VruunkCD5dGMTrAb1zwUoTV46a4/1qCkdvTEingBdMsBY3QJnWlRUTXkGh81xtjrPKUlnvStC3ZD
b9rltwB6wdjNeC3eda7oaEfB6e3C4xWzN6/pWjLzQJ0moH6DsRtWfMLSouambrSjvYM68sAd5oz/
fR6FmtdKVeaStotapgWIgh1h7vVTgOKaK5Rjw5lJ2bw1poQ7g0o9kU0WaQYwCXoiECQIijc+Vsgi
MU5sST9lNH1Cbtq65QrWwphcS8cWlaEpuDKSWc4XEeA/peVmwEKNPywVJ2RstjqgD1FVFMu1Ty+P
Nq1lQaElEoNEfq21h9wjBXgf+m9lENlBSACD746RTMF3/fNOfVPPlWj222WLms058rwOaOxp6tUi
uBooHQOnarJ5HVZyGJenhxiilcBxgfikYxbFGIcDcMlBxKqQEV9RbGQC+nBB2GFfs+NYDv1Wn1zC
SjbzLYekayYxw7fUyxdDBwg7d5PxX74gXX1HN0fR2YULTOWO0qDBo6OQEXiqH+yfFKu45LdyPi+6
0stG3iUxnnSo4xE5LGKUDrxkL9CNzEfmo4IHSSU2MrL8ZE4xWNXyYVoceUKu1uVNwEmqNk8U7R2M
MRGNSGx/x5ijAHASuPGmlN9ISnndgUD4vGFups4Y4NM0TC6BB+LtXbkKGcGQgCqd9iE6x/AWB17M
iQIHu4156GOt0vxS75EDeBGo9gKf8EqKm8/WtXjmnCvTyNqIxuh8tmjpudiB9SdxX2e8zjvPdIRT
xa26bX/clc5M8NIXAirCocZzAVZEe5653e8qmBGv7rX9AUH0YeILInVkMgKzzfKqWeBL0daxhexH
GiY7zvfb9CzKuwjmAAOCPSfQf9MACMz8i8EJ/WyH4E+5MErMF2FQ+dR4anfF671supqVYOYQQY+T
6z1oURzc05d03GV18mU2UCgFaK8jgkpKTTkOZnOIylyJpD9pZasdeHyKJsWlpLMdqJbKCLpxaEdQ
U/cktxccflb3L8byfsDM29Loim40BBiLVJrGC3yCsQMuPYD+JB2sZlKYgzQ1Nas9di4Sd5qF5VIu
p/on5zNvWBJGrBQD8R9xWVaZzzzJSRUmckNVrx9phya8ocls9Yh+CdLJ+ch72m4N0nyQyHzfIMrG
VBRRJ6agDOOX8lZo9rK7+EACAY9U72WLi669X7zyLs2WT4BkAzMScME6EpGPnzkVtSjTq5xWq0M/
R4tmwnhG404YY0YuiRrW7TJ6UmU1vB7ARvr8QTATpRU8g3SjD+H0p6elvQvxyJ6Sx/NfkprLpyj5
bsMmk7CSqCd6mrU0verg7Tq/wbg01m45Ccd2eqoSU8cklKQhM/54iBM4NopOwfWkw9JxaEX25IPa
BcgJrv6TVpZmnkPYOD0NQ7e/JTKfbdQKMI7WSMUNUZ4BIF9JrhwoXh2Cg/z8GW7nAStRzIdK8AIT
5V85anadu4P/mu7lneKHO55SW9fgg1ZMRgW62mLIZLzGo+Ci2le7fWmbtthbVrovcsfAqkfi8gcC
N84SK2lE1xGWweLORmVJBL/lbCqjkxsqulFyXzrgRpz3ZoFd/fOHSe8xY5C6hnQf5Q0DIzhs49CI
SWnq4PMBnXY6oYhiAJueDKCTNQBm86QMVXCsSRJ756VuuVUdT3JNNg1dktC0/GifzZIqra7E4PWr
L3plGS9M9TiVMmhDWjCryoY/wN2kCRi1YpsjmloHqzHGAwHdgMqrjhv/UbRcL+AhA/MKrmB0DVAg
v3qiUDORHx1Gn/ck33pP6WtpTNDCiqQSVL+k5ZfFbvKHw2IH6AFXf1DJ2bKbtTAmWKHqRwqzh2o5
mI6y+QQS4qAdXM4B0m9z5gBZH5apYO8j3dsBjo9UJcVpnd4Br6sVueaeF4q2Yt9KKZNxLOhemguy
7dFp5Ospi5FJpToPg4zGT1YltM1FPHnpIqjO2EQXa1paxuHoADb0pklqy8juhVzzwWHEMb8tbdaS
GHsA7Gi1RFRSMgMLaHoOw4zzfbaMAIkClg4kk65MMucFihOw5HXC4IDHEBQ57UPamwcg2vz318mH
BIERI3ZtPlAgDCcd02sR9JNFVHFEbI2LfJDBOHoTLsgwNchQVAtrnrTIUx5kF6syPuX8w5DbDlw2
1vIjfUm50/NbYeaDdMZHRRKmRLUBiQjNN2WsdoSH4ljuadpTc+L1pv2t8jtqNavU1hRiXQHP0uSo
CG2gkM78UphPXRregAmFB/yx6ZPW2SS1oLW0AkPYaUrQGqlsEaUPlOzohDvIfCYkdX+QRG+53HVK
x5wk1vwjTZaRWSV7UDd1FpUGImPL8GuQcfHn6bc81Foec5xNiaa5oWWQd8ofQ7/AsFs82t0BtCu7
yiMv6TeOS9y81auclTlRLZeHZW4gkGbLaJ/vsHsdqW/DxHT4ILyrBu5W1fbtQFPUUDBxqppsOSQW
k6XUDJyqeJgXO7Lbh+qqflASS3OMO5CLgkf7AALWu/BqeQF+53mVNxJZHS9aTByhlKYQhfGYSQKu
eTPA1RQPsb/4jT/v6NlyK7ybn3Ilh/GXYFZrwAuEhJlewvKWXkIVi0em11zSwsTycl4t+rM/BYKV
OCaCYlhA62sJmddSl8v3ONbMy3YSFTftTAXkTkH+danKxT4v9F++5O/DZOcFilwBnuusjU4ZKbau
Ln51Qjnbrj3T1SvsgEgysNhBoPzDyK+0K/oSquyW44I4H5SdIBAarQxyTFu9vUyI3/njrt83Hk/M
VptEN1D0xSsW/wKW1Ufno0ggUsxmXBX6QWmvtgO5fQ1YbuAHPE7H/BDtUhs9oXwvw9HGWuz0XHcr
b8ZIDIzKBroGdDTk44+oEqlQhRZXp3XTy+WUapaKFW879lXYsnINvk2fPpWwRVjbFAj/vsbzIrpp
j+GO10nYsji0UoCCiS1TTWKLRHU3DR2oC+H6AXCgUxgAc5K/YEb+Oc6S0KrmmocQsfU41NcimWoC
WColEYhwmKcAIpxs5ZcwNew4iftmBvYuUFEw6sabGf8XoUAtlRXQMZqf3jRKBkruBCAKdAUu+a7Z
GMn/EWNJOXju7NnngrBsuWRTAhAnBtXRt2XteVCQdCchXsBZ9aJg5kzpNI4L3HzEwJKxzIGlZDxr
Gd8EpsGq0YISBYNO735WZR/tqhGipkJTjsrSNH7TaoNjBEF6Wy9gpmz6/w6hqoioh7//BsZhNcMI
5sMR5oP/yTHT4WospyNGrx7Ou6jNa4vuiYw+uK5iiopJ9zJSRgUpRDzYiA0m8D4CUOdoOJjHQcm2
dprMMqLbHD0+cO1ZI6CJKD+vjYlzDB7xHlXbP0bFcxWhB2NdJhPfq4lUfV7BhyzkIVVbNyymq0jr
bGGIXFL2z2P3SIkwxeBKAjls0sbHumwe+wAMposEcICbMMi8CHRsQn5olufzR7Vt6atfx3i4GUOd
OASUDKmHq65BguqL16/lPjpiedD7z2wX1ABW0pjLbIRdI8CfjU5H2vQoJBP4z4FQB35XYKQMYiRx
yrCb92oljwn8iwgeDamE0YeoELjRmGQXWj0bp/OHyJPCXC1opIq1BAetZZo/Jft44m2Bva1asaF+
fXDMzUGsU4Sepk+pYWMJ/qJxqsGiG9ylrSWg7MT0qILF+OCIjs+N4GVudRHueKZM9fj3H4E29sdA
VC7qouVVBFvpJRfTObG3FMEO+zOAmBxVmCpwqsKJ13fZCn/vqisie5nNOe3HmYY/8UpOXjH0CWYv
nneUOarRP1+9MpYCVNZiUKFhfSwo6NYht8V9vid2dQD9JCeF4p0jE9AzKa6wfYW8re+xAl/2vjmD
ibifwXNZXVYT7mBAfpw3Ud4hMk6oCEqUyAUc4owYKquXBtiGgEl0Xsj5e4BIxhyipCdTTo1UAdAu
amG9wqOW4anB+I9gGGRtyVPcZ6k6BYP+Ms/61VjI/68LDZ/1UZEoDGSy6FCELJeZfpPNN+cPiqcG
4zAiQDqnEaEH1cl2RKcaAc+p85zfVr905W1RL/2oRhuYmFgYIca4UA7jbbYLnMXTvqsufVouDyCT
dpqdutfc89pxzOAtE1ndpUCr67ZRIVbXAPgOKNWs40KDcK4QWzeKBCBngBseX+hueW4fk+th311J
fuQE38nslHvUIzSrszssC2Cqfn9eQc7neytZrBRctLAGchkUbKIHkt131WuccoYjeGfIuIh4EUyl
oEWIIgd7cz3bfzChQP+OM+78rYW5UqMeNJKH1AoxA2bYi1M4IXCDrdCjjXTjmABEwDl/cP+SbRCs
fwLFQtJZD6GQojJqAcTs2DJCa7D1licDrUH5GeCGfvHAk7f5XAHOyT/iGHdBpEEJJXkaHTOefihF
ntsAEX7Ox3rGjZu0kxrWHNv/lzv3LpJxHWoY6HGqIttDhD6BpN4tdmgMXKd2ZkWX8k7GlGLlBe5f
lR7Q0fqtKuNSgGGujHlNDUYZbUGVrbl5IDKAlEAWi6U/W+qyfVb13gSA8LEy9qIm26nwcv770vNk
LMoQJQx+oVeC9yE7VSgXSIH1IBgdPRjtmTwl4V0vzOC4352Xs1WDwBNGVlVTBaaTqDM5wWBmSidM
yFr/AbIZhutZAXJC7E2H5LazRZ/OgoL4vhoveLvTG9f/g3AmVyBjI2iDJiB8yzcjRmuNy7J94ihI
Ffh0khjhpaOnqH6y4PWpXgd1PiEfIVeGJ16EB/FK90JbASgXLxvZehlCn3dZ1Bet/EC+gG5zSCAr
OwXe6E1+dzC9Ckv1vMXNN4rOc1rRk11J6pu5rNsCRkqvv/6sPOpP4SEEObY1PuNBdv326Pgy+uJN
6XM3HGl2ek446wzECpyBBWxG8dAhteMD1nA94v5BGXDDeX84UMYHYBpexTfFgc5oMl1n13TKEyP2
GIvugW4GDxBzhxN5Ipnr33VADMoLONYB7FGHtjNRra4iXl1k2/LfLYVJKBINbOhhAMsvl6u5OpXi
dVdxUq9/udq/ZbBrCm3U1L2ZwEaSvfA83Y9ef1FeDMfsKTuqN+l9ez9dak+Zpz0o3KRiIyCiOqIB
jQU+BfhYjHnGiWSAoR2v09Y1MCqcu6GrhpbqmnhPyd9Mbjjc/GgYQkBNAIOjJjv3IItJASQdtDbE
VHIBxOSFJq9gt9UXgk7vMhhPWQzjAk5WlL6NCwm4d4uPVVvxTvdkhCH+CW48oz5IY1yjjOIRmO4h
7X+wd+BGCR8kgB/ku+yi5DzuN6PNSjUmR0JjKEX2AmFlVF3MaeWPTXPRTG4UBPfn3THvQ9E/X/kt
E9OdUhniQ2VabBnxj2ws7fMSNm/WShfG9PpiSiU5VNHlSmesmi8yEDkkzbT6dBo4ENMbSdGHb8T4
QS0ce1PPoExumtj7yfZKGR/NCIRp2jTuY9L+92wZwxoaersYY8aWCKMaOD2yNA+pBYqp26VfzLL3
ioX32Nk8wJUURqs4H4VJEHB3dYCICke8b1Xl7vw32irCfNCE8euCYPRYu4YmWBD2daVwZONCi6qf
adTZRtBfycV3bbwq6jsBCKsAfLLn+CBkrTWp+E/Q3cyxiK3iwjdauJW5WV4kjOFJ/eic/51bOeiH
38kEgwCgewK4PTGE0NugqIxv+0stRNU8dJV97SSX6s/2e3VrYCiRO8u1eSdVzP7T4XWsOjDuppyT
fIrePsOkOhgAsqUC8DnaYukKT8vNL74SxfiaqpGIlrdvvmZ0owolXZv6N7oOlABl9qvsLD/4yFmb
UjWU0CWsbKGSzZytlA1gZBLRjiADml1LkrmhHKELzoXh3lpbwezFuyQm2MY96GNGXUFIL3vHiDRL
mE0nVXtXLUQ36Epr6nK3LpP7URHdNH8y09LCkoeb6FjJRMk4UIKrONq1mWphpgrYTY09Dqch+J4S
LpLZpt9//63slE0uyXWZDhiNVjztIFjJa+im9mCjAB9iTZqXgG+645U0xsjCpSr0iJ5Mr9duN/WA
jf3KuUL0r/iULK5EMMaF3lcTVAsUUq3BkU4UwyfDTmh0lH0urNVm2gFATqx9qYqODc2P0SUnA1Af
UxSpZS++1HcLEE0Ge3nDu/nLlTZstIuYosf2IyYZGH+cFU2VRynGN+QERNPBG71S1CnAnVMBu47x
TI13mJsRZyWR8c1Zkobl2KGbplrPqArJFiB/7fxiskxXulnopllsgQLM73irvW9MIJ8+40oy47GN
oc9EkqFeSLQqxZtfNi+SMJO9SuuMZ4TW2dL0Sbgc+zrcg9cT8x7SJB/1NvreJEvohhnoyWpjkg6G
GWpup+adXxbGnYSt612Sm5JXxRH2xnojuqrkETN6bfYjkiLxOiXDl2BqSmtQSWUp8izs5GWa7bRu
U4dERuGoCkiEo6rTpV1VoW2rmLPm9YWAt0FEC+oBWqkAmoudpjAjO+wHzdYWInrjrLR21pCHMeof
ag1Yv3Ku30VJMe3GMc33XRN8ybLEsMW6qO0xaltQ8uh4iwgNyD07TFfko2wHwdBbadWCcF5ogAUu
L130I6mnb1UbdYeiJSS2BgJKdVXQ0d8OU320CNiRMktdRjW25Qh8WY2ZfhXqQt5xLt+mN1l9NcbH
gpsrLLpqQp/hsOxin26ULh450PFV/lrXpkOnaLHIv9Ht/QSipTTtoNR4OfWVcVDN1hem5AAiEU4W
RH/zZ0vU8ahADiSb7C57M7bttID3whEifYeOIADnVeT9ZWRHxWgv2tJbHSnd8ye5GY2RnP4jlDlI
hOe0yGUVXSOhPYThuJOC7gmPuAMWvDlZ5fYxvotiolVfzEowqXBicZ66ogijWwpLwNL+eY02Xf+7
RuzrMJPGVo0yPK2HANF3+jaZnCPbroasJDDBpV9yYQhULDKp1ujSdWYd5XI6XMJDGN0qhsIR/z4y
FmdXIGMv1AAfw2pPsdcOhOIjH+m02eDOwAPgootsfiIkLZhhxjwxsrOPcQazG7FhRhgy0MHGWX2d
FbBg8Hi/eTIYi8vGKgdIMcwc0+KdhXfMriLpgw4wVY4h8AQx9tb2fW1oMwJ0OX5tRGzwBd48fj9v
bNtf6P3EWAjTcAEbCzzjW4Uc81y0OR7cd1a5F08d7Y7z5G2WqFbyGNsrMi0qMxFKAR4f89dgPUDO
Me67vxpsAi72b1sgTM5RLrGgLg1sLzsV96nffsle2wvhVnN6NIlopUq1pxq1KtESK0fY8zoo9Ot8
8oYr8czTXUxkANZLUFQP8M+gWakxu10fWmMOUiXszcTY6huCxDn/QbdmMaA2hmyA8E5MwOJ/vAKB
XIpGUOAKiAdVdoCTcDKtL8iivfAgXMa2uGus/kqyAbqJyBj/TQP9g3hq1Ks6gtTnQLOgNzBp7kFA
YwkKNjRmv+98M8RqVMsd+tlMLVf6MpmXAPSLoaJeGdF+AsK8dJ9gvNQorHGn7OJnvoZb47ofVGSc
jFkptSJQFek8SX9JE+dxV+8bK9+FXD6JzfiG2VmFwJLhSxkzaudAWpIAtcKaGPNe1gvZido5/U7K
Qbpe+jLirRNse513gYz9IBPUprSCdllUOI0UgKoPGEbJX4Cl4hDfxTB2MpOoqhYdCRDdKuu9wSde
u/8r/NAPYhjrCIREKVsZ2uTJk6zelcFFlnNqdLwDY8zBkCMNo1jwM2BG8vKcXJjNAsLfL+fvNU8K
E3VKMwiqiI75aORerZ769BSK386LoF/2s8d6/yRMvCHG2E1SjE+SD4ibeVvFVhLOnNP6l4DzWwqL
tFrQNCrX/jdADBzrt4CjIOB0l3QcizdAvJmUvtvZJz4IZW6k+Q1ujAhu0QJOOdYsAANZrfxSVZNt
lgUnbHM1ZAKPjBmiImze3oIYNvxJJyuD73Sysr6nI7T8pfFNHSkWBW0TaorG3KVKHCJJmWEbdOmY
cs20y2B3Fmh+7Mbq3MCiSwSDYGHtWG8OM4+3YVvhlXzmkk3amFZ9gOf2r5lw2mQnt79yiD+ZCX+b
4/xkqNg8Ro6n0HICc+OKJmw00mA8G5wbrvEodT4gUq3eLS81e9qB+SwHuGds5/v0WrUxxHvoQABF
vPRaWOyusf8Otf9tXx8rsiaRVJZ6dEwAv1mmWE2pI7va526wnwsUh8Rd6WRfeCPbVD1WfQoO8I8w
JoVC57vrMzwenUmtXBPwm1NDrFh6RZ5t1bXESSi2vMJaGmPNNXr9QlBAtU5odzVpe0tUMl6qu2lC
aylMmBPaJk8lCTMF2T72C0ybewPsF9W9PV2BEfYJr26ylZ6tBTJhbopVZcpKqIVIrl+GchwfesCZ
2nqozydD054IZjWBlow5aEUxTI6r3cwhFIqRLAOjCJVWZs5QkMo4H4RodATNNy1QDt0AZ86eDW9y
O7vyeA3wrY+o4OmvGSASBQkPc2NEIw/7NsWWW5sqtjJoj+AJvD0fPbYSlbUIJkARcZjKVIYIHciR
vfYS6YZnlt8mgZvxbSpDFCR2iqpit5iJU2EcS105UGXc+efsFs5Y3gYOrfo32OPM85vMzuzzym1F
X3xm7G0TFWVFduqDCIFYyICjdaqsfSqnXVZJNzoPUGHLja+FMG4UFSGMUMcNukgS8Yr6qhe+Dxhl
WdJlhwqVPVTl/v+nFWMVcmlmBljy6CbndyV7DKRTxAOG415sJjYFCdZTS1C4IDYACnB4c83tK125
7WzlG8CgrPM6cQUyp5jWul7LLQRSDEcwfLqhZld+B/grOpbU+8HCk8jzx8wxKkE0ghEJEumkTrhY
9SM1ymzXRRiK+KEjCuiAq/H5iLdcXZk7p8VKrNfL2+EC28xO3eUYAX0jPwleDpgvgTe4IHMiD3Pz
kmZJiiB828CMLwH7j9FscouSmztc/MHWIMdFs5liKUahsQRYccCe6XIZY8OhD+4GvXNjYKpQ+Na4
btE5OpraUSmvpmq2Zjp4wp8e4qjN5pCqOhES9DhmxSO7IbJqu/Pr58UGiiV6/tLIM6gtb7OKTZ/A
+gs1SiOKLqJ4fW0reLundjoCO2YEDUrqZA94SDtcnI+th/RaKhOCl1KswtzAcWOubbYSYDVjeFGw
YzsDOsWfHeyWJ1+LZIJwNdQaWAhgTyJKg/OjAnCR/WvyaHrY2XngNzZ594Xd7UrDFE0agvko6huC
Q2tPx+qoWKaX+PTtIXMKxjz1GFcEwh6BhD2G4IOmfGiN9qpStJQTmbZW59apJ5sMI/eb9ahZ3jIJ
orRW7VZveXh9W34VLKjohyf5heai831yq892aV61yUmy6aOAhw2wFcLWH5RxSKqULiDbwU3JCAav
NRmwPJGtRxJmFLEhmdfOEHPOeDOTWotkfFJRNHWJYclf6FHUgrJjgYcPsijwMqgOJ7pwPinbBR7T
JI4W2pEv0StVb7P+AKZTlxaACrSY0uGXC/qrMaqVkuy212Dog1zRBWpN26HdZ2lYMOZoxrn+JnWC
q8LdJOTisHQQQR+RyWu2iz39QnXRk8fcshzYvEC97eSABApkBNCImszlGHRsr0UpLocaoKvfV+kl
iD33Sl/mf6eZgYlEUxGB38KkIIbS6cNoYvDoDZNLs0L5aoguaQihYD8jOMj4dactcCxcy3ehjHoy
yUrkqfDhtLuu/HyDakosE8/R8DudyFQTLiLldh7yLpLJQ0g0xphxQhkgqsrnQiAXdV8d26A/iuY4
W6RSs915m9m+DO8Cmds+TQupw5oKzOqjmgo23h+8j8eTwVzvJSJ51kUwEwqkrpOTIIFLY1cDTH3e
yU3i/OIS4L2Xto3zt2Zs6pHrAQnrCYEJAMvWVH/ve79N78+fHs9E2LQib5IEJIMwEaxm3tMiaPkg
oGgQ31MQscoT9rzh5E3vjK0EzJNLmCMj9KxXV7wPlLIgFFArnu5LSfWyqvSb8lFMlVMkH8dA8zga
bvqUlUDm5i1a1tVCBA0bNCKGPQULoPG23BP3T+Lt5ldbiWPuHMAol1CjGzMdSuPlIQUULG9LcdMc
JTyiRYCWqiK7qScsYdWFMryk2U0WxilsQC5wTo0ngnHEDemlIRFQ3ZLCYPb6hhxHoINyoFw+k5fD
FaJJ+lsR+ulWtlAZvVFhYAStqcgqH+XZah8XIMGHj+bz6KH6YuOeLa7iVKlPbmhRgt9I4SnKmKMk
1YVe0HdTONw2SDkV9W+e7ZIsY+oBiJ1AXmPsb55DtQtL9ODkLCC7WixOUVFdD8bUOxxLpzW3TzW5
lSTG9NRMb7M2fWtnzHiJYSgSzH3SQXLFI6/8twXIBzyhd60YP9+q4CCR3uhbLtrDbOMT7mp7EEG+
Lb/SL1Ve8fmMNl0HcA6JgagmYvHlo7mA7kupqhZ9FDLedWpmVf0hUZR9GX4VBNHPGl55bjtVXwlk
lAT7pNyi+EafBv0jRQUbnkxb9ZJbSrvYP/Fc46YtrsQxoUwXBrGVM+jXY3EqDENUsLgwP5vuSUa5
DyVrbDGxz7qlG5sUyJX/YPJjotENnNArflLmE8FRneaB96jbfEKvRDK3XO9VPZtl2opQxsrL20jZ
zTFJX9qq14ABHonR4hrAP0wt0DZq3/SacNMvahmfb8a71swtx8ZWNs4aho904GSCCghUllJ/CpuK
gy+//RBa6cpc9tCsRBUrPtD1Kr2tritiNXuKn5vaY+IY3+tXmsrmuwgABIfAnj3xODxMF/IRxLo8
b7B5WwgoCwGnolM8oI+3pVarIU0WtATBdOlh+CBE2QuPeG98edVBFLujeHPRzUj8G96S3KaNrSQz
1ybR5TCvEtgxWiR7TUElXZyX27FcHs47PJ6GzH0Z5EavVcrKkimD24+6lfQ/QPRuSfJgxXhP1xx5
m0seGOj5faRMHhinfd5KMY5U8YZTjwi1ePWeIpDyiVE3fcG7KBb9J+unASzMCI3tnB2DRj3Ulcpr
EtLv8OlWrGQwPRxFDodCBJ8vkNSkK0EvrpRRv+riaRdmtRfN9d35z7XtTgk2CcGFKgG0jE0qWrUy
hBw9oyqzNU/dYXItxiZhaVozLd+lQArkbaZyZTLOpy0aAOmYiL5j/ETqvebFfnro/CHx5fxl3gGf
0OMOGm+eq0okGQy6mABmYbDGKtByVZ9Hh3Qg67k2QNQrY9JUBQsK7cMqqBleKMot1lBsvB+cP0Cp
27wZ2H0zNAChwNcznR00sYS6oluqrdudlMbKvteH4iqKLNQME0u4CK/nU38P4vLJih2MVnA+9Ka7
XYlnDGtIFdInMj50JIPeoXNoNxL8D2jHNq5hApyPEin/QbGWGtAng17JZQxMGKawzMyRLmGF6q6B
VDrmVyTo3/1tQwtwiqYs41ujfcaoicVcsy9MsDQXs3qZUSzk8PH8SW56gZUERqEZOP0hXvHIeCI1
viozYjil0ca781K2L8lKDHNJYqkVWwW7UW91Av0ZDYtD94RO4K4EMQmw8RKLI3DzQ60EMvFYnmZx
UhXckADbcrRRPlitQ/sxQO52efkHVz0mKM9BPoYp4ID+p55mS/4v9YZHahZc9bbfNSv1mNBbALVr
QP72SyB2Qfb9TX+Bub/L4inYqRfSYXKBwH7b3zXoBUmSFfLGdzc3gAHeC8hjyZCxP8MYDolFMhQD
THPYTQOA1CSvP3TAgaeoh/N1/wpoJkG+r3DkPToIlL2dd+pbprv+BYxNmUO0NAbYJhwB61AAaJUr
btWZ/hXsdV+LYKwIqNmZuIwQUSu79Ktsx0ewGad49bROdjm4xB4O2Pl0hgvTK4F/jxL74PEj9WYJ
RcY5KxqmjDHzyGQFcHbRPNJtXfGQxnazaE+U11VxsNwtly/zG2s8X+xWkrWSyjbvh9EAaUcBqbFS
l6IVkyjwDSEVX7Ql7nmJz1ZEWwtjPF1S1a2iZShq0H1TWaqcXNqbyiPB3JSJmaJF/AJCzTxwKcvN
H/j1bfGqDFMGHiKwrz+msrpS9kpXx/QdJpFTYvjBQFx113oGZmir8jj3KHCS+066oIEldHhP+K1w
iiUeXaLr5tivZBxIL9ZV2xBzdOa6BwRKAMZgG8sASQKlZXnfNObysPSCETpKnfKy6c1h2rV0xpv0
ZJKMQkcdcMps6Y6ydWO1p/cix3TVxcqfjfvGXdzg+Gt2Dd6M9ws2H/vrX0C/z6pOoy2prgnx9Aa5
20mgnL5t0dShEG/T4ov6t7j3KJvkH9By8E6eSfGTSdWGhFYLVUt9HTMrPHZX2V3zNL+Qi+pxeKxu
S0d5Ehzpe/6NE6PosX7yLpQ/SjUw5iSyfTqz0vNxlHDsxalCHaogpxAsaILbgrRq32HzUbqoWppA
ArObl0Juqr2SzXxyM9cEMP51GIrQU8FZTLSbcx8DIK/AHo4sox9fm3rgDHduhknZBKawTmHQVZHx
2GBGSyKgZOErt0MDgNGoNO7SXmsNZB/TjPVlMfPDPBJRpyWmR8o6sKIq1dxIbRZPFef8a5T26mCf
/w5bcQQ4mIYOOFmU7jXG9lSQxkYmwa9K4MET7UIsS042slWfIECbR5hUMAvFFuhCSUUqIrRop7Vl
ZUlTfRuR6j4z4+c5MvaSkPw0GvE7ups81PktCyM0ZgBzlBCNPfCaZLpRVfjKqMLrlloowHZrm32j
tvetju3S8we5GaeAYy6i3ooJH/3tz1e3WIiCVBLQoHECLeidTpmq21EP8frqeqntjpqSKNdj3zXO
jI0CgLYj4Q1sWSckcbKi7i8KoHsnlqyl2BtQ5SDm1E62TkMBNSzqexgSEzXmqmttV08KwSDQBCgb
saicrgQLdRa6esud9OPJYkJ29n+kfcey3Tiw5BcxghYktzTHXm8kXW0Yck0S9N58/SSuZvryQHgH
/TQL9aIVoToAC4VCVVamqScDFFl+N3RADebndZB/Hw+Zn3yywt903j3g4D8ln0Bil4doOnRtFzzM
MNkeaDulA51vGk7zfmlDsCYecIvjwN8kuMJ2sogirF1stpe/Q/WIjH0/wrR6YgvuXpkUKpj3Qv0s
o4B5n2rhQ+fWFpd9auXgVsYCW0x1m7EnJqVn56C+UgBbiUPAdb7GmacBngTlM5+RftMVqT8ewq/p
M+oAIGRAdQq5RBy0UmCLKKAAswehW+hMGGAuvbzM+rwaKT4CLvOB7jNz2ZdVGjSrGdpRd6tH3X4w
s4MDmgivIOAwrSLDN7saXMTFuSVDKzmVokgPfwfxsY4/f5IOW8lsIeygL1w9mPELwCF7pTia7v2y
JL5WSHmzRGmj8d6JQHWCoTAvVz+kfdeBOhtPZGQP3pqAbRmf5GS45x+q63XH6Z5pUKSdJIoLzbJd
1zRo7RGeZymPF33SakTxOr3pkmcl3+eFBIQhDOMbE9xrwFoSezFmPP5bk95Nk+V4YBCgocMiV21m
4KBtnjB1eOoLpE/Xz/W7ACLv8ACDgqAEGp9gQePiCaZI1MUdmG2g78aXxK8e3XMeGJFf1wH9nN5W
/uwVB0w/4W3CUqV2r0AZo9g1pZff9pNPX9WzPYC7XHbuRamzYUF7FM1CA/cy973jFGQao6Eh0qnH
JvlHQ3sIMO07ffnhZiDdv74PwiDDtBTB6wP8OTRkLr2LlAaATQs4T8Dpf4ODv7fv2Dh/86AfpEmp
6PW3scXH0oFqi6LosNWEY2DhgRmiP+Mp36x93bE6wkmmxyD04Y/F8RG0nV1rrFIYNGo9zJ3oUZvq
X5Wjhdc3URSftuvigqeTGO0K4T+cUFv1HL19U+JIluqxr/6HvxIQIaCPhrSKr1zNQ4MhGxdesfTj
bWI5O8OMDnXcFCF1tBd3ig9T6d70fQ0u9ia+1WneBtdXKdzMzS/gVjmp/Vg2BTBM0MsOc214I6rz
VJj9X82FQMpQA4MJOB9QEL10SX02h9QckWTVK6I4eAHo7JVKkx6SMSUPrlNWu0ErxnOVI2Py1MaJ
T1qEvo2ytE1oDe3q5fYQU8lHFoZ9kF8hrwXjvGlwB2UyumWuLASMuc6VALOvJOhWB6+MYtQxFhlZ
6FQVxy6adte3XaRdBe7CfzH/fLFCdcuoTRokgVo8+l370zEfINKF28c9UPOmzGwMzO9c1GyyIfaX
ad2vJpCv5qOKodExTSVeIPJ1BonCyx6+CAXry49jZH0a6wNLFIqx2uvx6gbmYqevkkUzZ+Ld3SRg
S8RsAMRO+TeEkjRqX1q49IzFzPxBmdNwqMxPILUFwoUavxyThmo2Al0wRF9QtcqCYijYJIQs4xd9
djysGJ2igUyXX69dZHR0aqDAUv2Ul2bo5JUX59/LefWMdPG0tpB8b1H4/zCIdsTlBuOYOyWZgONw
0ePVvxHlzmzWG6MdT2MZSz6mzBZ31UzGWvV4SuM5k6y3tG9/QRD9ZdBJOKVl5A00kdgThZDt2rgQ
0hHFxjmCvSgHa0alzp+rWt/ZGWgzrvuP2JCtGij2w1n55GVxx7lXWxsP4/ToQrIbg0LBOh2vG9FF
ZwGv2X+tsL/fPM9opJd6YsAKukLlL4Ygj7+R07CnixH8VuMBECZpAS2Nj9VROWUJpOb+G/JMSA64
/S1sRza/ZdBB2TIVqKzSG/KYPKSH9r74Ci3vg3qvPFqnckVurgTuwXqQkRoLTwi03wgm6sCmx8sn
lBNE4JBDTkGyInUC5NQOwXlehWVKIabQFjdtSqmfNla3v77/wo+8McyFonjs6JROMEzM+qQ5zid1
bc5R1n67bkYIFbY0dOWgt2Cwgsbl1kYurWnPTiQDgprxTu28fOcErISnrmfWELhuULyuD3vs1G4+
ZWVBe7UDPXWQplAG1cCN2Qwne20l7iusEaLniSyTMSyhxnBpB3NkhbPMSCmSm3U33WleAq585RMU
pn1GKBNBXlIGkBS9prcmuROjOG6eYqwNXmqXuw5limIsn5a4udftVuIdwti2WR13IPIlzWNawlQM
EScIzHsr2MSXaPXr6AvVYknAeR+F4y8sgpcSEwU1HdwXl5vZGVnZdiYKrsBP/nTVZAeZa79AyhS4
KkR/priq/WVVvpTDenBqSNNFloaieLmfbQvqCEDx5PV5IMODPdvP1/1JWCYEAAtTbyqec7jELn9b
A72jnDbpChAEwbTLSfVZXTTdm89DkGLkV0qiIfrMCLxQbUHG6xI+V0pbZy2sEga7/GBO+d5Zv/Sg
6o1qyQNSdFI2dvimud6WYAOf8jXou/W4LGC6MxVsvAxaKTwpWzvcPemUCuoPdrGiEpM/QDHlRIPx
uxXGL4avetl99MSIq69/NOHSdJCQYTYbotM8IqHsSEfHxUUvqutzUGGMgI6Cpdsu9L+4k92NIRbe
N9FGIVkfA22/BJo9rvsoBZCtIJW5a2JTktkIy5lbU5wfJlrf6uAHW0CtMqjH+SY7kWN1YwDCucPw
p+EXqB7JEHrCg+karosBd+hCGu9/v1nfApha1UUj2owtaGTn6G6NdBXIzuUu7otTp/bUK9fCn2v3
yciK86hk53oxQlNr95mRfWox3+S5phWmWiObixPlD9ufxm19mczNUJo4JkxLqaqg31fs2fx93u2Y
4k7+2H2XBWC2xXyYcgnq1zpESlSdn/nP0a8roBqyBmkUPbn6+mleq7cmje6i1vCzQdm103qPwQdZ
eGR3yTW73B2auVXeTla3IlWC6DdrRRU29AOjnborQxscSPKxLeHubpbKXaMKwl47RFjqQNSjnjjP
+prKUgMRLdF2O7kvuOKdms7Q6UFgSA/1fQTUYHHUwvxRRuwoTEJYpwfCppBiV/nOg2YondrGFfOV
9oYpEswH4+mdKmBX/pJisETPr6017p4uVoPMKRQB8Ln0EyY2MZGa3jLKJRUy9DLcgfB+clHYhAYo
UnVkIpchqBzJkA4TrPVBdtcf8yAKKDS1mRZH/1XuGMLbaWOOW5zTIBet2FY2Shh34EQtoa9rlaEK
MtrrQVzoghtLXA5C52FswT6+BnH/IwfdbTr+c92A8JbYGOCOlalicr5x2QU4Ozf9wjSX1ek7XTOZ
vrT4CtxY4k6TrafO1FBsGiYBP2mgS0rDAkOe0Au+GT/9LvzLYpXsO3GHS+3muXVG7B50nr2kzY71
YvsuMOMTpbvr+yi+JTbL466m3C0ghUbhgmQO7fvyxd11/vrZftLu3Fv9S1x7TK0RCiB/N3iO+51x
jhIX1T0ut8D/KYu0xcaqp34X7Ynf3UJnwCMgUPJMaDXIBuj+h6V+GOQe4UZUln06YqkdRNa8ojoz
WIbi957THsrv4A4EqAsS82g5hbK4Irx9HHD3OghjKGNyax0gTkPAwgInKjLPdr8ZKthHqqDu0zCx
G6+yF8+eZBmA+Ix8GOXWSxNr0OsIRs0BHcrltOY3eSmt0gkj5mZpXAxT1whzIgRW2qDDRDJKY0fW
JSOYyUpC6Xgb26g/rlOIL6qmDuFYhweLNRW0/bS6RGDRbtulANmqu1PHNBwTNC/m7LRMZ0xdHNTE
3eWKKzksQrCcu7HOrdUatAGkMfAgc98fS2B6oACKpuD8RgPFj3bdDT3U+9V+iLv9/LXPgkz/DyLp
IjpKVyUGsTAIioSGF/tO6iUn9oDsSam11GvXJPeqOAqjaL6LjHlnjtWuVfSHwU1BX0JkSGyBV11Y
54LTOipK75jxCqnxcQen9iz3oVJsySNWdO1fmOHikp1Hq6JRBHgG42K0FHoFfOwQYNZvP2l+9vl6
HBRcWFtz/ABjadTG1Ft0DYwS+E6rCWIqnXIQ5EwXNrggABwLgIYJe41WUbynStsc9GEtH2bbKR+g
zUtf67x2z2beKec5GfIS7L6OK3k5yhbKBQUyRy4SESy01uIehI4dmn1mZx2ub6fgBrtYKndQejPC
lZPjmOLp49fk56SA3XkGfGN8uW5I9LS6sMTWu3nlTMCTlquL9TThEILKaj6uZ3JcqxCCnh7GyQ6G
HcpUJkSdCRjFC98iJuDUPAxnJGqU5TMu6D4Yci/DO+5U73odEO4fs0+7neZ3PxnWypS1iFiywYW/
C8Ns3zerJY3baRV7j5dZ4S/dz67WA1CEepFxhFZEKNlb9pWuWeNSH8dSyNAxayAOwjiAdjDf6sOA
pjDwBve5n36/bk8YWaB8AjFwzDlgyP1ycZXexw54yHE+6rvYdXw9BxRjHr3rVsQe4wIaidiJ2pDK
rUovVgfUQfAYdZ8fGeVN49Pn7JWBQ7VwRTVbdvmLUkgo+WKSBDOwmJnjJc4SELPQyu0WxDLGHA9e
n2BgCk5IJOOjss9K3JSyMorYKGQHMFkBmBLq05e7WRTzUuSELvh477w+2oHRrI1gEjb0PQHvgoUR
VfPp+uaKogs03P41yp1GyBMsVZfWS9DWqAyB6tlsW4kMnujRBBVmzKeifgvdaX7cKG3mrGhXwKdN
zOW4ZyYr0AVLAL9kQ9L+X5CSXJjjoraTFH22LOsSuM6r1U5+T2U9G/GmfSyIC8n2UsWJO1dLMNrZ
ccxdx0uQ/cjcXpA5XayD84d67JwlW2BlqUG5V++SnXVHNAjEVuBYlN51MmucIzhxpo29ky7B2jdR
DdZvM38pJ9cOTFQUA62NlRCyv6UPypc6VNIif10iY/A6skCg7W988mN7WdjZxEywQvdO3GLhFirR
ZQH9pkhiQRS4NNQmTAKNFZQtucBVFGRSuwWVRAUQll2sP5O5HHZD/nh9IaJWFz7hv3be0deblaC5
D/R2OcBOAiJyM1ShHeDrPvGtc7UvP48WxqUMf7pfM8z5SaOY2E0/rHMHQbMHeyGrhbMdTGH/oGaY
iHOC2Xe8+ml5puF/CJyiC2i7YO5kYF/NlYLTO8hyDYoD/dDu3JSo3mKDFyhPHNAeLcboG3Fpe6Ch
G0vPmZPGq50EKua1HdenqlBk3U/J134Xadl8hYaYjYN5ILi2iXswe3DszFNtGeyFpdH83QsALKae
bZvxlHI3fRyjr1K1+NZr7lO0qfQQ19R98Toe2GCOcjsdq/v2tcI4p6z6IHxfaA7wVw40rDAlwh2Y
xZ3HNjIQ8TI2szG7URrYfZ5josA41sMIFq+2jQ4gfHgyhvSMCrRs7cLPvvkB3NoXBzMcVGEnFlww
47Hx185HHdsEnxdjLKx/ucr++tES+jZw2+hiQUESuelljHBzSKAUVbsEkdJm94pTQvF5VYrwL6zg
WyKFc10TvCKclZWkau7g5oq1KuwGsG8Pb9ctCH3zwwJPt7QUJhChZYMg78RfqqE8dr39QEf36boZ
8R28scPt11KWNqUDMproK+6SN4xNZz7wUOjza9BugYL1KZfBkISfaGOSiwWgJCbzbGHzVOfBtb5E
APlcX5Rs77gLsrCW3iUUe9c09KYqyx9J6/yT6pk0rZathP39JoAY/UiLIspYYwYkvLqPrnpQVKhD
5V4zAg4I2VtfdqjFNk2U2pCGArzLuV6XpKleuNi9eUgCUwc5kIwcU/hi1/Dc+r8m+LxMNYvWtMG1
jkFJZ9/dsWL26I0nEFU//gcqR/GCbKY9xDrP78W+zSb2RoQCCZpZQfoNbYHUY7PSTOdr+UHv1rD/
D41J0ZtWcz8scoUPqKUDhW8ie5kNkJnZ/XJX5vFboRu/8kb+ShHFQB3EIdB4xFCkzsOvhjRGKTGG
k4DTEGU1NnY6+xCxfh/R+zsaUKjd/D97mGK5dEq9M4bKqOEg405Zdowxyg3XU168H2gaLp9laF/R
cdsa5EOI2dPZrg0Q2s/6Xs8BMclUf5k/XT/UIpjvxbq4sGEr+hRFMYgXMtKOB5P2+aFLu/kH7rHx
Jp0K7W0iCQYxywpMeIOe+8jhqsJLITj6WfJT2MOSv9K3K+YCjKn1htZEcNl5p+1G0Ln65ESgwZcE
NQjPe8/el+ES3/xV3+diD7iAQ8xWmTtGr6E25nPd9D5SbQxCojjZSx5nojOyXSL76JtTOblL4U4U
XlQ7Xyv1pSjO62gGJbX963spOv1bO1yGoJV9hKkjKPIMDX0r1PW+lguFSb4WVyYoFgV+0cJxINTl
ZWXvlfNNp/+gOopKmbTcybz9T9+AqLMJzgkWYy43riqAYOnYncD6qcVXxkq7+pq/3v6dFjHc4cMW
54d0pspcUiQ79jPIVUL3PJle/n32JxSTvfk2C+ivRqJiwK6Xa8vjPNBylbKvFtwNlaLsLUxneXaT
HOx6BG8W1c99nH+tKjMByUPXS1xFmKtsl8v55Oykc50WWK6lvV+3SFkPxS2UXXI/udNCyG1K53bY
17q2XM49SdSMLji3gWUAvgGzBXgmhPmwMz1kR+FyWPqH68fhf4hyQCECe+QQwBsu3aew2jhRmcFp
PgzO22o7IcmhAHc/JMQDzziExN6mqTk7vWyeRPROAVTnX8vcMRmAbmwzq8StX3S3WdyEJip3FL9k
dlBkUso7kqiSJFdYft3a5G5iaoKYjzSwwfQMStYyP//qxkcNsjkoBBW76VBBVi/7IruyhFEH2G/N
RBMRpIDcWu14slUwQS2BQ55p+8OJJQsTXhCbf59b1+SsSzWoPdZVtJB40WY7WAFL8agFWnPDLJwg
aSExe913hPewzsYNAFYF7IpblOq07qLZeO0VoIh/7nKlDDMwB73pzSRLQoWmMD8GVJUFeWu+bF4g
9C1Jg5dcPVQ3y5yn6NGRg2HV/f76moQbCakAw8EouAlp48vjoKzL3NUNblpzIrafaBbezkNxY2fp
c966pVeN0eN1i8KlvWfWqP9gSIXbxT6DbI7VIjls+1NtvWbqg9W+XjchPGkbE7x32GO2Tr2D+fJi
zPzIUZIbRVWqT3neYPJj0eM59aZZi8BO1IyS+C0i6XAxP4vv9nt93PthrsuxnM0FKQSK5v1Nczft
ddMzw45BgqPA2Ec/CGaeXVSf2ltwfEsCnPDk4Vp0MQMEvC7fngPSWrXWHMlip61FgEZabPvAjca9
5DAIHzFQ8QUfEibjNNQ/Lj1nMtwYA03gA2sDwohT1wMJlK/A7UONdDnIampCP91Y42597OeELq8L
liltemlX4DiTroBMZ2n4xlTH4MGXJWji2LkxyR2N1LCVBczFjBesP6bhChhne2Mt/7B8n3FMJcvR
gdYZqG2gMBxe92BhZQkDnRbRIPuiAvd0ubvGPMZWYaMqXJBVOfVNnJ87DDF4uTNqB7sp4nCk2eov
ldH7g1WWphd1iyYd/RNezx8/g6+jatDrXgzGfKeezH+YDIBWetEbCao2SN/q2I//YqQU6wW5lYbX
nOZaLHps0uIWhEUZRW8egf1zOr64+O/ydH1v2dbxKQcG9IHExsQ7lG44x+2TUrG0uPv9Xbt9f5h2
mNI+/A1kzTUwnglMGBtI5sWul26I64TVun/3BNMQTd4a4nxozQ9H9eAYR9mtIUjgNBU8ANDmc4Gq
RhftcvdI2U6GTio16FobxOjkoUyTX5Obvik5VILXpLmdbfezgZkwp6J3RhV9Swct9rRI+3R9j/8M
8hi6QEEWyBPGtcFXONKlLZeZEd0luXabtoARGe6hpIbkmPwZ6C/NcJ9yGmt7JRNIKEfitDiQyUNO
4gng+fGRtFXjd71yUGJqeP/r1engMrAAlbeg1c7jsewxMq3IacegSJP2IW4oOdLEdcMsnhtJTs7S
0Utn1S5McXEPGUeKmZ1mDCYgVAETeM1oGSZDvUvBfvc3q2LlVlMHtyQ/T6cWgAFpWY2+KzoIGKfz
xvVrvkjyjT+vJ6xHMwwb3WsX5Bich7aYjIgj0JwEikq9Kb1BfVSyYwLXu7DARU6EwbZdVyyjKYlX
9pM/l5kXKzLiDYHrwQyBYI4BEpM/+KHKrloUW5vGQLX7wTNsYOIbM38YLGBTmv6taNMwcuZa4nl/
XoNs+/61+n5tbMKjvcQ00YxxDNDxAIVGFYBew8vzz67ySTFktes/A+WlMe502Y06KGuKsQJ6tHYY
sT9YaPvLZ5nELvGxJs7F1Tp1MiiX4jTlxg7lF88pTAkLidAEU6h2gYxGKOZKdlVmQzliWEdwNyqP
6zSdjEQ7XD89MhPcZvWl2mlKo8IfilOZuB6pFYljyyxw+zSRNVbiFBZS3dmr6FjMbfn9+iKE7oWJ
Wgyx6RpwH9zpXPIuKTQdTm33lXNP6sqZfKtb0pskVhcv6meqgtQjl82zCo/sxix3ZEk0udFswqtr
TLHNJMGFtJy0+p/rixMkdPDnDzP8pZQbMfqcCVan77UdpJvu3fx2XkBP+JrewLV9Z5c/jjGok32Z
kKcwimMgHIkc3o5/TH5ZdoMML+nHoING8TnJ2+o4mC6Kp2iGL0dc0pnk/hVgWrBWPB1VFxxXUDPj
ktfE7MhaY7aMIXh3aglhcQ9KhnvTy3TP+ZKc4xycavkeky2STWZ+/seFtTHMvHgToaKqJgONOriQ
C7Bl991dv4Agx5+Wl7jLQfwCumJnX6TnlsqWLLaMRjDuZczX8d3myilTtVKYF8VPxWCfWvVQGZ9J
A6xE/FRNd2amBZMyeaxdKlk0O3p/LvrDNLfotCvseE3hWV04hQbKLNn4ZgM/pAagKiGnQsYmIXhk
ss/7YZCdqM0u91NSVh1FzKy/qL77pQDbJgSKhxbIMwc7DzrzyJu6oP9nDafn0pe9xt4f6X8smCBA
sHwTE9RctHMimsQWRSxC+Yg15oxgPbSZHz82IPycjtONWXlATWFYq5btNdvLa6a5MJgPRTbOJmI5
qxjmb8aOUTbPYJLbq0F5AkDnQaa3LQxPm8VyZylei9Hpcm0MsiL1quIAdoVoamQHh/0rf64L+hmY
3EFhhJ/AjLXVzVHlRfr1PITg9ATYrj900AJDpQT4MxnkXfRWAMLuX3uEuxPntWjKNZmRWdqQNo0P
SQ5mFzd0RjjPGi6MQ1XqNpI1Es5tUrNKs6rDGjFGAwKKI/2SB4xGnWQ7ZV+fMjlBlvBGYxhJ4AlB
4WNy385ZQCeqRBUSphm6UXSejLvELLXPXazlB61NtXBo0i/IDb7XaR35CjjWzommDqFt05e1WvC+
r+JlN3dzdUvA8XWI68Y8Xg8fIv8CjwXG4kEOCPYm7jfqNFOHcUjGgKRIuoEWytsf1mBKHEyUsG6t
cDEqjjvDqKoUfYz8l0UxqGWAml//lmfufuk/k0k2uSj61mg5MylNA095XoOmp7RykEYgXflkfbFx
SpP7Ek9t6MMH6ku9l8076KIYTABzVMEmij98PYoSizSjgZcFWNi+RK8LwPBGYD5OIRjJgmRXnjHf
PVLMHqy+vhufkMgQ/y+gpKiHbX4EF5ysCXJUKvsR9nPzSQ07P3uk94pfh0MK8jOyg4jgvSWp+AlP
8tYo5z8FNWu3J7hye8DNTD8P0kdn8pygC5gqgWsG0nMsisEgIcdkBebYHYx5XF4/XW7Fk0ZKvOLO
xSfQgeyVMFO8ioYMeKQH6kGjqE9JHFgAR2abi7oGmARtG8ytl1bbbkrsucLmjjtjZ0Vedsp+YZUG
cHWx39/mgDSctbfrZ1P0Btra5DJi1c4TUMzgNakTTDvEzy7oC0cTXASRZ+q5p7bfOwgzX7f5P3zQ
j4Vy+bCrRetUsYXSY33UMMhJg/nMBL6SQwRaVFnZSPg1TVSLVMN2EYC4fXVAAAmVGZhT8/3oTl6h
zJIVCSOcBeZqYoBgwOarehNJU5VSeGjd0NAAsbpnjFU4QfVT4iNiQ6hf6KhzQTecOwrxkme6SnIs
BblQE1ePup6Ho53Iivzs3+Eva9BPaToKe8DG87USfS2pW1gIpigvgIA7gQAAOf7GJajnv/xCG3Oc
Fw5lPjRdTnGL6d/HiXpW5AYSnxOGz40Jzuf0rCBI3GGCgeBZECleYwihNkewa+9kM0RiD/+wxtO8
xejeWQmzxngrO39CE3YCaeSM0NzvB80vwBITXl+h8CRvTHK5R11Oc5r3MEnpEy1u3dV4zfpbC8zK
1tL5Kv1cJpnEpMgbwU2GyU0bPLQWP8uY1uqcLPUAWta5g+j4PKgQUxpr36nVTuL4gnaMpiMSo/oL
DQ4CNOplcNSUrJviuR3enyDs+2UDqKS7oDvqB4iPy9hAhUvbmOM8EuPDeqsYMKcaUVCaox4slRuH
S5cdr3824VMDvFoWkB6Me5CnoDEc0HeouTkEyXECuU6fBu6u3KXZe+LYQ2YxBVjhmUSeepDpYYmS
x61pLmWapjpPjMrAnkZ3faX4SJkrr3Ffl+ylqkcZPkAUhkH1YCIDBA3LH/XXAUN1ORnB5ZM61lcX
jVMP8xQnyW6KAheQh5DTwDQWNMc5N3FbEBGOpcXchA0qgV3Hp98ZmyPZYQzFTz9ftydKOrfmODeZ
G81tUmYuMnEA3B8GVXaqQwJNAX0QuoSdBFUl9hZgDjAkrWJ8mO9n04lU+kxgkA0QMTzJfKMdkl0G
vGOFadsO4SwJwbgu81JRdEE9GzTMaL3gCmXnZfMgr7vVVADFHtEN1XZZFWr98xwF6X49rdCW9oCx
f5dGWXwjO/cNcBed5MsKvAflJYieIs6AsZRn7chKax5ZxRaqe/SlLIuXtZXd4jITrMq1WWOidEPT
zOsQkMQ6YeAg8WaLPl53GEFcQfoMSjZICQFQz4M56zWZyiVZYKPsTlVDY6/pHOp1bn+4bkgUMGEJ
LXLGlKmjD3i5mgVdwEaP2eFGhYzVbAyAIJC+MgnV4rs8exXUALf2+Cuv0DJLtxx9CPIjqJVgsdrP
qq8vX1IFJB1QZYFkUB+fokGO2RduKnrJjJJch3dwV5+5GDpQwPCNsaumh2oqrBuFzuoNLVrpOBMr
G3CZESOltRlZLK4hPgPDpFIz01YZANlun7V13qU63kFuEfZl+ail1REs3d9HPbopSSdjoBA5KBqC
7FXigiXE5NcJnIu62NhimscY2AVIrykk96xoK7cmWBq1OQNdkql0gNRpYE2N+ZQtGj0t80KCQSEy
6nTZarhc1hqMdTIHrMaqrX3WjXdErZ6vHwKBsp2GUPmxY+w3bJaTkhG/O4cNNjteQgShAoAzyCyv
+do9VU+AVh3sW3WXPSQxtAuDePAQu3ZgMzR9+5uc/EF0RrY/h4uiTkH1tQB3aFBN35KmBqknxrfW
u2lZ95KFM1fg3XRriYtlqzqAkLeCJfu578LiH20HMOkpDslDRYPuLb7pQzafwQgRxyeUhE6y+U+x
I6EVBbJYxCD+olJLxwXfGkECVY/akaRlE1hmAoCzNReSy0nsSB+m+I+slYWxGuwSLvB4HXtPR1nr
+n4KMiX40YcJ/sNFgBgzFo3Azb5ixnynW+N+bT+P4/wwDnZ43ZgAwwmvxeMLjSq08/CevPRa1tlo
GkzZBZ3ioP1ZkNNSQIsNT8xDndWv8NV6udOs8sWZ5q9xocuUBgSX/YV9znnGmi6r0+Dbmfv4YJyZ
Rnty0KXpp/CK2q6TS9Yso9TnvIMdplCN2XJv/cz4/asjsu3PsqKO0Es2m8qlasXapv0yYFMr/Xao
C4+x6Ei+GwuOfxy6jQnuyqWKMUPZm323sPtU7+bDup9R3qagTP8PcxrCIw41alSKwJADAZRLL1Hw
PlEqRFDs3hQOd8Y53ee43xc8iGR0nGKH+DDF7V0bD1NPCUzpxrnW/nHpy1I+1HoCSMriOTYJbUB9
/2YzgdkE8THKKhj3ulxe2pBUwfPkdwmCPaJpkN0yfaoKNUYZS7r4yIFy3nEIgV6rycWQxVKUemoj
Zg0VXUiWe3HoAliImiaII6SwcMEzxQA+C5U+FN/YW+dycQnjHB4dmOtBve9ieBQD+bDluQtS6eL+
b71lY5H7hIYyT4qrwyIbK5huo+CHcpuAo2Y6yDovQmfZWOJOQbfaeZGlCp4niB4Mf2bsQQG0l1Hp
S8zw0D1lqq1RjTdmph1jhJG9kYX3GLpVrO1qo9fMZSm06JpsbFc8fMCbWiWd545fTfBxS7xdeJg3
Zjj/i+KhipYSZoY88RQLlBRtf5/iroYQuafBLRSz8HRt9pYEg4Fm+uVv7DtAqUFfxMY9x6WWBdEZ
HQx2kx5R9jWC+JSiHmv/wx52smgiPmwbY1ySOQIsULg6jLVz6ce4sMF7cIpBYF4XXyZrfDLs8XZd
T6NjUW9ZMlmYFu012D5NkO3hSavznUg96xc3SwZUa2lDPKByPDd96unNDErc3n4CK4mHhpVH4pH4
afkXAz5ASID+S9cM8JsAMnF59kdrtjE+iOZCZmW7FmWWuHlQaeMPxWEstcC2n91Ee8iix9FpAsln
Fl2CYIoCZwb0TEzswKVts+uLBvoiLMxpX2iEWclm74AKBObbbypeaHFgSmiGWCjjL0UCuKaDR5OB
6UUumRkiZe0KzRkCzPjlN2kyxom/2O2U+WNX9L7b97k3lBCnuL5UwUrB88uA4vjAsM6tVOv7Se/s
eAgKgxwxYQ7G+kmymyxkcivbmuBHrJPOmKqFmVgMvHldFfxXj301e9GAshOOK1mknVSB6+KJi7qB
zlJqCLhefr88y3Qrpx1SXaJjOktfzAcwtSYPRrmS28VOptcmmguMvGAA9752q/kUR2tr+dpIhoOS
A8GhOHb+OlJD9XSqFhjLtZJi9NtqzA/p2sa3MbjULGAr0hWNchCW7s3cUfd0sEA8EOcr0BiGtuqe
q+X53laLAkg9tfMdd61OmWtXP428QLQC4na67fW++hxn5Y++zse3hVBQMipLNiveGnX450FKqxxB
xbHcoZda3XUryJETwnioiIHjb65xfhxj0qYnDQ//1GvmLtI8VY8G3I+jVT71o93975F079IiYGxG
UfsPgh5iJ5lhLk4fJGA12OW9O3izQivJmRDcXVCyR6aoItFHVZu7/kkSVT14ufvAIj/b/KkeP6nm
Y+3+yo1QKX/EWiI5DAK6OpAcbQxyt7+a5k3eTDBo7vOH9M7elc/lMWoAjFjCYR8BzOPu7TU0D/Ye
FOH9fxAcFdyjJrJAYN9VlC7/aJFlg9ONzjyAulWJHtFxBUFH18e+Oeu76wdfdLtg0Ae8QBboW1HC
506+kTr1VIJzBmtVfrAsvPeMvX1yzqm0syiCoW1t8ezbqARpRC1hqwsxyPuzvWccRH0Y/yxzLzmw
17V+Z7z8/y2QLwOtMzRotB5G6bEFHfYuPvVefExf1q/yioXojXaxQi7iRJM1KX0LY/kxezIxo0zv
s721N3cjaGn/Jum/sMZlW1NFtaKd3q2xVn8DpTk2v0B25UnOhCDzFD7pb+eeoo3wbi1/0Dx2FTJs
UHf/Hzi4Rf6/8UqeSqWA0EidR7DFQAwA6u2Lx2LP1KpZjsVYVSvpq0367bh3fGGCO9OFgh4Ia1W/
fQGd6/k3yDn6LMfMvVc++etwu0IuqCmKEylVDmvsNR8TVIDJfime47N2IEEfro0fuV77rfWWZxSf
cu//sPZdS3LjyrZfxAh680pXtr1Rt14YUo+anqB3X38WSvdMs1A8BW3t+zARipEisgAmEonMlWuV
sZMgu/wrPlmK3KO4DZMi19legaEJigxhDPpLhs+Z2CgtONkT2EjvJGfKIWP2F7Mw5xaZne4NudSQ
DlCLNWbvgBgs3BmFE8OJn5t/+MdyfbMxxmCCEojyIlF3WxQ2QzOWZ2Lp1CBy9neqR0421mNxsLx2
7xkP0mOOKkr2MHzTPXk/3letzcujVz168ROYNQsGhn/U0MAlliCNMDs7ah/1nHMfrxuhYvVo+ehg
yzlfp9w2lhEQGCFm70sVwPPKi9RxIupKiqqCQZaOoqkYLdIYz+1bjSDPR4pqSG1+RAta34xtH9+U
vVC7VT6XLmS1Rt4zZC19pEUAGV1fWiVlIiso0zM5S7rOFQqQG8lO+prcl34FheLxscUpQd1IuFF9
6Gv6vCH8teR4aZoJszqSckPNYRp4OcQ9IvojEmnem5YugA0ISyv0Vyx8NK/UNsooPKDxyA9KXKLc
UmEVxcs8gYvZot52YYwqBmKkUMLNz7yqoj6ZpVxvO7e2dkr03gJqqCdQf3U5l+/a1mEoCoN1yN4o
V/v5osA5llM8FUB4T5odbNBYcwGpx6UPoXbijgTx7C/wS3QO61+TzD6WYVdYqQ6TVSajJPxdqqsN
Z1X0V7O7tzTBhBMSpfEIoj4aTijHLhLDg5aDyek3y6422NqOY5G3j0z0GHRzTAcBi6KZE6RsfRUM
ZmiLupNPJ2z1wDUfS5X39dbeTxhcpiO9wPcBh3D+9RQF2AC1hdU5fgk2NGbGjpY+yT4k2Llw4LUl
GiiaYgwMxLAAnp0bA+GCmaBEhQZXVjpi/95q3IrzWgxZRi7GRNxM4AimnQII1zpzoEM3A5LI4C6O
K7sp9ZdcFTzNzJxqegvq+j0K3/rSdAnqSNYsbOsSr5vkmA1RxAtulw6FvgUAd8AoaJh5YwUM8zys
RL1tNHf8mBzoGfiUx4S85UfdTzzL5Q2gXF4T5+bYIxInYS9ARM3VxX5vltM2z7TnulV45+Ryv8/t
MP4zRr3eKxa6ynRmOnOTp5zOvYO6ZxOjSRLf5+/zjWiL34oXbmp86brnppkDM9dZjknlQQM69IRs
8dvSizGDAU21u4R7UNa/Hy5dqj5oXLCrA4olGD3BhsoPzWd2r3rVhrZmus6poL7M55Rc/4Bf9piw
auVBBSAq7EUQxCOPMcAX6siBbF9eEdhBCN1CQgS6ivjD+XmUA8DoxRI2jCT/Gaegyoyg5zxZO9FM
3jjhbXX/LLAGiBiQpsTQ57bQr2unZkw0pPuiU/wzPlFeeNXuvRQ6Cjd/9b6gi/syyJ6AJtMjiEJA
xuNmPJJ9dFe3tyqCqYyiXvUt+QX0sPXMY8RdeUFBDBS1fhWwdF1Cr5JZ5jSamVJY9DxAffXmNOsA
tu0IknC8ev+ahyxNMRe8qQYNCmu65ob65KtlvZeUj4GrYXCZCp4viEnKNKtL6gAAK/p0AKjdweDR
tvPjxMsnX9u3m2zTQd7dCWZbz22eLsXqEkHoi5wefXPAic93MzSrGfUvEw5qDU4uHwYd+gk9B06/
usKFEWaFEkmTusPwtxsOIH3QX+PizmwbVPgk4L9/co7BJVoG2wmhJRMNFCCeWC45MTI0uZln6h/p
o7LtsZfGXj/w3/JrZ3tpiNk6qYNEdDEpiB8C6XDEBgkTTKESEEco9GAzy/LIo5O6LOKdr43ZyNky
ezMxpt++/5tnQfLkLQ/Xu1JjOrfDhJIwKVs5nWR8sNfwVgI6FFIlXlbb4U2DWQ/aWkt+iTwc0Pri
NKixAOsHMlRmcQ2JEiMBISzahbSJRyEAwkbmk0iseiOgr+g6YYYJCK5zlx9iEo0C/jfSwOrH9Dk4
KDPHp2avhXApZ37+rPrdHT85W4FoY1shZgzQvgT1R7YVkoeTGhlJiNIEWrCSK9m0ONLbCJMb4g8H
7hTLyuGmRPPgXwd8GT025iXbxBLAaSJS2vnj9xRLPp7UJge/fy0fSwwTBh43y145f+Dt1dDfEC06
KcsYDRvDiOUiUk9lAgiV+D26scOR/yEvc12ErS9D7LTdoEBOqhJ0xVWk27n7YRU/OJFk5UI9M8Ac
cEOPMP6amYpbAcsEtqENvWtGR8A5wKTvHxSReCtiTgDoZ6YwHg3FFbbmRvYMEIs+FgA1YprPruW9
7JablocL4NlkjvqUKL0OIiDFbUTIWI3vYSE6nH2kP/v8pUc/FBic0M4GQvrUKVg8yhtihMUQxqor
YnSMit2TF/M3n/Ijv3m+FrvOrDGbOOid1GoTFgTEHcApmZ0/UiBHuBFumo/oFpuImjUvU1jLSiQD
E2MoAaLPaoiMVXGwjHGSctBNHscj1QWgxxokiq/thidKtxK/zkwxXyyXLSicVIXq5mW0icKbYp4d
2sGaGsmOg9K//vVWnh9n1pgkLwv1MdNBH+EWQq3ZkP7xUb/xEhC1qWO/L1sVGnWF4F43ujKXBpdZ
bCcTo2c57o1CgdXeAmpqW++0bbADvUn+hoYe2Vn7ubH/oKa6cqWfmaV/v/BUqzPEakixtTQVoxMf
QC+WttxtE8O2XmagF3O/27bWIzFszopXD8lixfSrL0zXcaONrYUV0+KE4mZ+utGf6RQBynFbhUe3
s35K8NICGTMSMyTS5+ZAoxLruAnpSjXLNuz/VSNrCLa3tG//RBR03XG/bDJnZCjrRJ2ozSYcbVU4
lMZjbcx2kDZOpbxw9nPt7kOVE9ctavJYI7OfAfqCSVrCWDx54Y/qdfKa2/IpAADDmd7Q/8c0fXPP
v5RWzQJ9KmM62kI1gqmOQLMnESTIi7oJsLa9upFKEO2iMX99datBe2GFuWNrtOtLq8LiSjJrYGiU
HTPi5mOrJ//LCEuM08kTYKAGPYNF71TJr3hEex6MnhFEMwZtV1S8aVTOqk4xdnEElAGU2hY99EL+
3TAetJzLvcZbEuOBYdNUeHTg69AncnPbPk2/iGO+W07yOQNBACaewJke8RIKHnkQtfUTt9hOJmx3
Ytlh8gm2tbs0dtDkr3fNBv4IXSMVMDz0qqQf7SbhNDNWGFoQSU3MFaM9haKAyIQ0oo/5mAoCisYY
fBU95aBAY7F5gQw16hBoGCdeAg0gmzu2TZdzcekv7DLnL5YHORdjS3Gnh9YNNt2GOPpOuRmdkdbi
dzyo7eq5owRtKAFiRIJt2gyJSkaMzyC2mOXeqEOvCCtbU56un7vV+wFTGJDf0nDRq8yiorrPzKkK
sChkM1n+i5Rbo38a5Nq5bkdZPQoLQ0wYwei5MAGroLp1E2/kIZ2cQm0fykSLbNMko2OM7bbq0m9S
IxyDyLhRCjVyii7+ACz9A9jB2tGN5j2Qxhlc8cGxI9FsUx1gOQn2OkkyZ+oy054FVIlD0vpmAVot
vc5qRw2zzBn14b0SxU8lKge71MpdX0FCGv4C4hdtUMrN9dXyFstEM7DMTHkPaLGrCPGbrEg3TR7m
nB1dT9C+dpRlKhKsyBqkFp+Ntoqb2+IO8/VQDZZd/RsPv7l+5ha2mMu1QolKJiF8PzkiBRV2xMOA
/XHYRE+mi3hdf0LW1J0OvDNA9+niyC3MMtEtr0SCdiMy3zLJncGK3JrEtlR/J+ON1h9UkECpxfb6
p1vp9yO8LGzSMLCI2ZC7BoK1wBuJPmnHZ/psrz39jSqlxK7CqSP9HxuLgU7KBotSP7OxmRBqSged
Edd60tsjHeMPv5susGTpluwgJfxNdmVoWnNjN13F5c5+2WV2th0EVYhV2J32J/ILkM5aXr9PITpd
byxX5GC11tNfOrj6/9bJ7CqIyMUsouuMX82HYN9sjNtKsYvJTqHBkHmgY/QSjXdC1oPbl1F6TBef
MhCzENPqMBrtANn2UAe5aV70d2TfmAhuN9H3ILQtbhN1rSgCD/oySyP7wqwlhiIxRZilfUAV6JvI
j9Ei023KtBH63PrxerT5ssdeiFIbitAVxDJjG7ewDvHE0FN3qG4lmW090KFdYzc8XD8n9GK45kDM
xdFrba41ZYbEA9ygUxY7shV5cRQ4Ywb9piD2r5vjrZG5PoJQjJMyhrksTpJ7zCrKspP0StJx7Kzd
umAjpcU0DOODtuT82wWRMlfhhMiNTopim3p17KfCBYj68/p61vK2hR0W9qoAIyFbBe5ddYYIV2Y9
inrwrMqhK7XWE3AWg512+o/rNv+P0PblKMziZKHQSBZiE5W7AmyNlAZM+U75GilkmavqSUPIFQ+5
6BRhyLO1EuohropxCRI6tPmlbRQvaP8gpK3t6OLUsYC+KS+yoK1wCjT5VY62RfED085uaKDENRae
wPN/XkRji7upVUVJ0cIeCLx3yk9ZtSlIEtPjPaXPk30a1AyR456cY8AyVZFEEfI6wJ3fTTHGSWu0
3jRhsq/7Cedos4g+q8+j2AIFu5sI4k0FhQlz1m5rPd9MwvSQiB2HJ2XtyC0/HBMuW1PLSF5gI60x
wdw/dPiiH1NZcxa1GpXpICWGvUCJB2qD85M9zYKitB22jt7rw+gqR8prULnWgxrbcgGKbl72skLA
h8r/wiRzyRZkjIk2njI0sLLcY3pzjsDvbnk6Rsyiw/hjnJ3wND5aHbq/mNWjhFp4Ip3I18Evcr5g
rZaCYZIRykyV3FT98A503eN1Tzm9mNkzvrTB3gKyGNQT+JhcY669SI+cRjTugaZwhyTyqIzgKOoO
6UxHmOLdddtrboOZPfBlAhWiXuDNZiHoDKOG6SwRdhloRcJB3lhT5/53ZpiLJwKLFfiOsYtq3thF
F+0xcO2KMi80r+Vjy9UwoTlQk1qfUjyP2hM9V+qRlxxTX7VHcwZQs3B9k2OQ7TVMSddCVgIGaWGw
3xUgj4qBtFSRpOgHoL84iS7na7HVuVol01xU+FpjOHmKMbiS+cBXeaQufeGOXz7Byv4MoZKRooeV
0HTq4Cao7ciR0CDS74GsrCt4oSOUzuzJgAPydnQtNJtg4weBsAEGV5PJcIu0n41wwrsBweypFqwf
Vfo3z0pTASgfiFwNWAHmRBeRLhOz1nCiLYwDGpMd5zwCwNVX5dIGc6Kbqs6Uplfw/IlDJx5KR6ne
iwawi1i34+p7PRFXTHPbsMD23Cif1w/b6qW6tM6ctsrKMxXKuujdgHnG8IcbSFVqrQ3pO2cGJ+A4
2mLv84DHq19usa3M2UvHbLYiGsT64o3Ukq0aPI1CjgWW1mMOcnPOZmxq0Va2VUT7tuFlBvRHXrj+
1yJY6KZBRCWWE7zQY035FqhCY/dBfqMLwcECt78dFBhtHqebINHer3+zlbEY3DMLy8wtl2nQuDGA
50ToMjfRPzK4bVM8eSyM/pK3YrqjLzyK+VBBISrZ0s645x291UokhGkgsQo1ETSsGKeFz/YVVKxp
eeI3L1mIgRw6RYIqpCNskm2y5wW09XxiYZNxVT2futkocBgHR3mDgrxLEDtfqX6v4owv8V368/o+
r8gVY58XBhk31Q2xM8y+ofuMVs5rjUb0uFXtzq168Dj2TnGbeaFvOtmOfLtuev0T45oFhME0IYfF
xDaIJqnyWGB/1Y2IKpOCcp2iO3qB6bmyedb8eG9BNDwzDt1U/xzSF90QnKB+kLrHGlwgMX7U9R+0
ep4Wv4f+/eKFrQxVWLcTfg+gqI4EmGbX7P47C0xSOg95naYNNjuprb1mNlsEPF6wW72CF29NJpwD
RFdWioLUQnsKb4N9ug9cedf54tuMGsyw1b3rS6KH4CJCLMwxh6THDJIZ5TBXi5HTKrmdGTHEKcZt
Kn5oALJet7b6iRbWmOOh6hW6VSjeub0m/5ImpbCFmffEXPfLLyMsw7Q4CA0AE3hF929tbANppnxY
tuzFXu7oOBGm4kQ/WrxbPoDtRaMz2yQQVeIp6a4+q5dveSYAtoI1N2mMVErVMLcyh6A1lbUd6DE8
QOknB3wJEzpm7b3ezuluDCbhbQgtXHBZHnHOxWnm8co3ZhGTeRx3JonxjSnHeATEuWxrx9Cj5LID
CHoMDNQdmjvxGxB49vXvvZrgLT4FcyRNSAIWEBfHFTe0tWfVneZD7yI6mJHJbXrRDb22SuZwomA/
KmqHVdJIKLmxV8Ygb8N0FJBjIOwVnv+7pTHndO7FIkroQ8qIj0VxU1YfasN5A6/fYDqY+DFyRcVC
mOMSFREQkwrN//0ZxLW6Ix2CnXY7+KKvOLKdPGQbwjmh64+3hU3mQhGrHuPctJEm7g0/c4lTY3IV
U4I3vPt5PfL8uzi2EhTmo6YGiorvBaqChDROifHlqvOE+C5HLvk3X+vLGPPON4McPfIGO9nQLhAo
aqxjxOua/R9bd6IP0wB7Y5vigloIBO9PPGcCCyMD6bHItVtUHe57En3PoJ88EnDrFx3klDLOGV8/
aF+mma8WW2GcTIWMI960zb5MVUwmDiFeberA0/07AQcvD9q/tk7bsLhnxRkkHeGAZdblPNtkiG7S
njwUSmW4Apl1OygJBL6C1J4G/bazyG7W2gfDQDbUardtarw3nfxcAW5jo37rod1wkBodbTdDtTE4
5UeJYiKDGD8AiiNABNfvs5ZCamNqb7uiu8tG8zUezcSN2goyCUP6mRgReFErG4KOL5OZ307GfJ8R
+ssyyVYEHR3ZUE3sOYfQUxuVxO+JiqY0QhDnI6w/k/SvnWG8TBWMFmpSSHq1BmWk5FsVvxYxUB8J
3p7xp6WjOq1pfhloTiH8c93BV3tGoCKk3HXU+U730eKr1HFBErVH5pnshmxvPkTEVveY/nHHEoQj
ky95lrgjMe39c1KIVd8D4s2gI/dwZ2bVvVSRJo6xasPcSAHod4X3tOQkmzSaXvjcwgZzm1byJInw
GHSks8aWA8Um80sAdscRzZrrG8lbDc3PFvuoSeqQqhFSlDqtNql+X2vEM/Dg/AsrFLhNh/bR62Ws
GJPaJUqG81prR6lMXFEdnEgUOWtZd8iFGeb+RaIRRX2MGGvExlsIjjggWb1Gyd6EdpC8WC43sSah
XDyahyTsfhldysNl0IVcfDi4BlDAICmAd5xvJ1Uo7cee4MM5E4jIJBucZHQ620DFH1yI/HGNNU+B
eB7oOTGGBpvMnSnGARRejEhzLWUGZV3/KgeinaE0YwNLyBl7odvHLm5pi426NfTcrFRA/zIaIk+K
y25HiKFurvvKahqwMMNqUAmpaMRBY9KqnPZh4F2VSE5rPsQ3ygbygwe1uw+cVOBWA08jJleWxw5N
ADcX5gOQ5bALTTRxq/naDrwhu/mQO/1Joybc9J9V7gRvlMyIiy9Y853luplDr2itMbRWjDEApMob
KtcSubFTfJavqB38gbCJzPEdtlqnVnqG+yYAHAWS3QUqap80nAbo3FRe54G7DDLyLQYtyldtmvGi
ByciKlBotYSJjWPEH72lznrtCzDnV6kDvZQtOJgA8JsdVpDXk9MBw2LApilF7qAt6XdDyZs/X30x
LHeeBslFEIQsaCTLLXaevhjS0B421XfpYL7DFTCro/oVRg3ln8LA9bnVLwBiOjovBrIstpUVVfKY
FAoMk+xXnAxgTwq9OXwoQ16aSy+li51dGGJ2ttJSYpIahpJddt8+0bJQ44LD4PkP4LarYWJhi9nN
sgxyaa4wQJYda0BlPstd7oFyz6k+lOmu9yh9Ly+5XrvFIMf47z7SfV58QEUru0ycEAVVkgAffmuk
T73K4Y1erT0tjTCxvdLLpIs17CGdLQk+JXAQZc6NjIFGwytxSoO77Lb6R7TBlc8pxPCWxwR50psk
yCT69cx0J8uz2w8v2sDxEd5nY6J70kBG24rw2ciou0pfunHF2cEVrgl6L/77mVi0Vji3Qzp2MGGC
pmAz++Q2vgWhlrhBzoFdpQPjWgwF6MhX3VQA286D6FN5JR7yZz3yaaBoxI0J6jb2ihFD0EppJUI9
RYxidgEAOeL029IfQLcjEyfY1d7gFl74ThmMlJ2VvvYE9HWQyMC/0yo7vuNNZ62GgsVPYtJKs1aT
NoJ+ppsPzT3Jkttiav1wTv0+zTgP7dWSkbWwxdw0bQCQfwQYOdr21ptlgm7MTwQH4CBXCO3aE30J
orheBf7PPtxHgyeadgzIIHeuff2q1zU0ojEcTOkyz89trdaAstMf8huZ3zhCAnEL2n9LwHlUbFqU
q3hFmrUsEXz+EhW5xPAKtK7OjRZFqmUd1Jjw5McVj8udlk1kP8HoAbekQXeSibuwpZ7kBTEcxnar
5D4jGcR/gbZGQaOA/kJlUwDI5CseEUDq9J8zPACzo4CkTse0HZqAdIxrEQhVDRXhOJrwZUfyHVWw
3CY1jwt7JRqd2WD2L22ytLRASecSvQxcXS46twwE0Q1JkXucXHDl3jqzxXhqHllzoY6nbwXJ2BPJ
tgl9qNoRt7wBnLVmhiyC9wMYRMrJLjJ3pJEOyC0C2AJrndcHNpXLK735c3JlW/0DNSGuQbrRi48l
6KMuaB0M1u7oCjF0JwWv89NnlGnhGim3x7dWpMUKTfyHGUnIuzJfLm6A+GpmDaCWnewAWYzBiY98
By7oTbHheSLXGPPphLyXxhDnD0nV6MYHWlsTHP3JQi8fGNJ3jqOs3F5nS2NfmEEUpHUkqq6Z5d+z
MvrZZrJnJZarQLu0IeJTWI37NEgeI7F6hI7undJbj1k6PCmR7nJ+y+qhX2wz40iy1QvZaJ1WjnTy
INmJ29viU7WDxlhiczd65eY4WzrjRqWazCMmJqFedhds+mdDxJr9+ZuO5FX3dckBFz3pbCl2/j94
FBPA1caQUoIYfiIDNr79HtsP7jBLDBUPnsQY7xszCVhpRpnc1orqytVBSW+6hoeP4u0kk2dNSQBl
dAkGMnn4B0TpG6MwvU4RX0s94OVCPCdh0q0qr9AfoNHGvIkfp8buIK5Bp0LLrTB6VeZLn4oj4pmZ
ORhtcmLMZ4e2cG88X/dVauXifvpyVTYRGlGuGaIav+I3xTKdzqbcxzx0Af0y18wwgacmTYVeMdyk
U5+E2fhZd/lPRU9/TEr8aQ7/XF/TWm1weSBMJvKU4ShqiYVLtz3hiKDwNNpxepsqT+ou3VEosKI5
+fwYtwfeQnlRj31TN7U6IH+Gbap31t023+lTi8JLxxToOl4PmPf5mEhTlZI15gH2leIvwY4H1kHJ
41+Nqzf+wkuYCNP2akYMsMm6EOY6VKri9EK/L9DR43y4lQrI2YdjokkQEZE0JpZDpznKezpknrxS
LAGNJt2BGzk5Z5DV80vbIuhK0LSC6iSoXikYWHcbV27f6A1MYQT/5fqY+FIbUT5jlpCeNvWT8pjN
Jx4zGZ5BcOPznjlcZ2RiTJCWpVmB8hb3vea3d0AQ2aOj7FFFswuHCwZZoQiQIScKqmToEYGdgLmC
dblVKjI09MIfPO04b2W4o4LxDV4Ffq3zBEt0IsyQIF/Nlk0w0mT2stgB7C+n9jyZz8O4SWXhKYrH
XTvPICR5rcMQg2I80SWuZebA6VpWjYYwYo1hu83UaB8K+lGu69CphNZvzRjdLjP8pkKfxY667DvH
gda3+GvhzEGU62lWCcHCKWuURJUFvN/Q9b9LhnW81vFGBh/QybUWuWmEmnIwyTVmUcG5BzU51Uvx
6kUJtukcERJM+ROvyEG37uKOWFhk3Cds00xQdNBaVFCLVLrcLngPF54F5uPFnUJUQaYWutQui089
4YiqrRlAfUODsBiGfEB5cp7QB11U1kId6+DTxmx3kdRvvd68XveBtRzFonpfCt54l3xQSmIoUNfL
dHfuQ8cy5q1m6b80rQGChUd/sBb2l6aY/ZpiqWjKMNVdiLg+qqpxiHX9qcx7TuFprfAOEq2vJTFe
rVlaUUuTSAlUwOD3NhIbqZAff09PZUNlgzdRBFwDnT1rfkYpV/CSt07m2ulL0I2HBFtaZZgZrjO/
nb4r4+Be/3CrdYflMpn0lUCXIUKEwnZuTnSPd3XptSDyoglJY/rXrfHWxFw1Ug8kuGBhTcU0HYfe
QHM2+gkRq3+um1lJQFC2AT2ugrFZS2VBh/imURmUpnzKH+n7XAGhM182Zi2l03GwFFqwAfc/+3I1
i3bOlETHfOU+eGh9chiccqd6/bfy0LzJH9XuT6ig1qL9mVUmkZzNMTBA/SSjIoAxSAx2pxtyBDXT
gdv7WTnVZ5aY4JdHqaYJjSoj86mP84cCdrxbqmZs3IY7KGK3oDy25SMfsL3mlCDmQ1kWHw8Ex6yM
oBlAR0xKYDjZTa+5l2/Co7aXbfnAJ8JZeQRAKYJWpihV0oUpkpij2veD7MbJaEOQahcau1J7tlpM
7pYVL9daqRyBk8ICCS8KSMCMMjuq1kSfE6Omnmnum4f/pW6p7rM997JcySPPbDGBshmEnIR6Az95
opo/GQZJxZ1wM3sJ+Gl5heK1oumZNSZcNv2kTL0Yy+5B3fRHShkZ7DzjZvRongzNThDLXT/kazM8
ugquAWh5gSEatdrzey1ppaCHKLAMYBY1qTrdBiyOtO3hnUqnoptDytzacWncV6IY4gr0SSFQgZEl
jdnYyAzUWgDngNtEAAyO8rGamuesKzn39urpW5hhdrRGvQgCqb3sRlHp1Hpsmzk5tGPtyCrh7eWq
rxhAt+G4gWdOZgJzmGkJMatOds3JhNxFMeSvUlSod0ZUoQMSJf2xnHrTj1oxPjZGC+IWoZQdEorp
a11N4sP1T3u58pMApIKUBWzUILM9/7JR3RKioMXq6irq0SZyS6Rd7TGsg+dUbnhX4Prn/Fo7Y82E
JEaPJpDsWlHzqGnlbZmOnlnJ//GiZHiNIZ2YqRSNfdYNZf6/R18/JIGxSfuHPpx2mfB4ffPW3ldQ
0FRRThXBSAjp5fPdQ7ratFIswT3B7qM7zQ0tcfZ7a1N4xQ33fbXqOQtr9FsuUvJEiZJRjWDt90h1
5pqY7RG8Gr0LFBbxZ+6ttPLcwPoMvPyRboKGgzl+VWlhnJRa7H1afTd3ysbahI685aqm0WjMJP86
gPXgfdPQtwDb/vnapGEU5STN6SDB4FHczG+NNhGt99jX/2IQ/8wa891GklZKYcJaBPaU9ABwndv5
mf0bZgpkx4GT4a75/XJ1zJdr0yasVSUGLlgqBuD05Q14GO9RKnrnOOTqNoJuCg9wPIwvtIoio4Uw
W4CEBenRcfIih+LpKaEwinoP/G7T6gHQvuyxE9ykUZrZVLGRLcab+95RtvFND67v6l6nw6Tcq2/t
CEDxBbPfQP5h7JHZSKMTeksscalTN4FSIRomKlhip6O6/QNNFp41JmHP1FSsyjqUUdzO7qs9Jd5V
NuS5dei1zitGrWXShg6lTpFy+EMEgjkBejUEpKggtbAL9vG+3monsTseYf/qXb60w8RgCDy3VtOV
MppOsz8C2STbBThFjvG28OkKG1eYd/qb8QlxUIwIutxkiS6EPeqLH8CCADpw05bRZEmnvlD1qHrK
T9jfZnZr5ztKoVI7yV6472wehJ1nmHmdDyIo/rIYWYwuPUcj4C8g14kDDCOH91bRbqOcBx1em+QD
afu/31SjDraI2OosWGGREXo/aG/zEdzXDnEw+fzUHQuvf8HmutcDAA2TF3uLaE1LcArVxWMMGkYi
poIpuXoF3cnhOQherhtYPfHoLgNtiCEoFZffuYXGSGvDAtsWHrEp1J9GEJ12fnOkE9x8Lt6VuAle
VV3HJoJAFknvubHcKnsrKAXiStor6d8H9SiCLJmzopWYCaUxDKCAXB6lG1aHQayyrAk1iyCGQWUc
WJBMeox8A4A/De7hywH/CPBMMpsYqEbZgkyYnBjYi3ewaL1oj5WLmWo4pZ394hWCV2LL2RKZfRSn
CYVUaOoA1ZgqtiwYRyJZP4JZAkS/fCemcghTw8uCfOZt7opDwjJefHi2a9CEZM6cWhrmHE9YKZ1l
Fb3pu4XiDtibm7fAFvaBCYlSXgtGXgnbZzaZUweBlVrUAXfDk7bdgUGzeGq/TYDtQDBka93SR3z6
kG4at9qBjQOBfHyuANbngox4S6dOsDj8k9IFytgZxLX01i4kYo/z5F333ZUXtYVeEl7vEvRENZYe
zagMBczeGnHlznTT7qOPfK0MbVUHkjD6z3MY2MJB1EC8KFkKcxnmIBEZrQLHJGqe1Sy3tfbRMAvn
+oLW6jxnVphbcE47NdI6rKjb57fDbEsHyxFGu/9meOO+OtKH5rTtRJuUnK1cC2xnlpnQ2dVzEowh
LEOBcZt6YWobAPY5wR1l6uwCd+IdSnromFi9NMhCdSo5jnSoLhOQKvzqhWdZbexYery+n6s2ZIA9
FNEEZRfL92HFczyYMz6aVN4V4bvebwreGNDlCxLKXwsTzGnD4EsflBOWUfbKL1EvoEOvWtu+Nbbt
IDbuf7oeMF0oIOqjqnzoFTBnaiRGFhpxWLqW9tgN2y5+CcfX6yZWwHHUBiBAOFmYuWE1v4jSNLFY
wIbS2eaGggPTQ32fAcY/vLeJM9yPDr3voNwrA4cUoDuSJZxlnh6O575BS1ZASuroc0F5jAmbooqn
npAiYKub/DbcisADEUg7Z0/WY+NXACdOruI17nSSgjCRAWee2toNBH9djfNbVsDR57+F+cCNlHZC
RC8rcd/v9H08Od1Li67TIQDbM6Yb7tsHyfRESFt94yarlxelCa5XiDWcOP8BoDuPoaGexrIWFy3u
5sEjj/rrcCPcpg59zwjjHwjtrESBc4NM/ClBUNyApAPmUF8296hoH6QNvZf1Az/lX8kPz60xMSeL
q1BtM1hrvHoXCCaEXjObkvL34NOME7s3RnDo3v8Vbgd1H5DGoDhqoSKrMxuLGdmhT6WMrlPEnAqS
HoGWLiDeefIkHjzrMvWGORTvFcrcq5js/A8IgqdG1FFmUoNSfWjkQfQguAm6u8LAXM48mM9dCtXi
LIwVzrV1eQvDMvhxTqKllwKpZCilPI+g0xRJpe5rc57aQUN0+3rQWCmjwwx4gZHlyFQokPmSA+mk
yKgTpJDAlMoviW+hMKr64dsfdPUvs7kzWyyRhhoWo1AFcXvqSmS5n3ZH0M4NsxNt6qPsyaMT7qn6
la6+iukLVJr4eJ7Vc7JYL9uPoUJVtdBivbQWNQf2dPObSGr0EiTRfHUHGvDOA+L5mpkgBKeq64qk
cCDIwyRvoPcFui3aDk/8/T1xSF/aAkkj7WdByI+61CJxk0gQFA3IQ/Atxdd8272ogj0MQAl3LvhW
yTu4iLzKy93YzRwFuK30keqcGe9IjTx+12QFJUqXjnKmhlnDS4HGvoP89DyHdKtBeVE5FDcSgBiT
uPMrnl1/gxI9N8gUWWQhVSvFgkHlyXwIDwrULKSN/kGHkPj8YCvZ+rk1JhK1plSB2BfePPqS3z7R
IWzQcDpWaOv3rZ3ZI6Axkz38xDwWzAsQ/OJWJKjzXH7wrx1mgn6VW8NoWBF2eG9uwHoIZYbSy/E6
qCEHwUv7Vr4nCjzQOsIUJBIMpNLn7hWlU1XENba3f6M8LZXTqGBn+hgdyen+SR64pdXLBO3MHqus
NI9zGGoV7GF9YEtv8P6CSlsOlD3Ev23jBwpnmz9oLF7Wjs/NMilMOk9ZV7QwS19h5d0IDUAN83t/
0H27DPHnlpjYEBi90YkRLMnfW1f4oFsauTLot6GnHts1RKh5T8yVxvC5SSYPDYNG04PTN/TjR6oM
3e8JWtBQE+ddLJe+eW6JCUaTRKM9XVzjgXwKtB771ImP2qZ8hOQtfyDjMs6em6MPikXsIxa+W28h
9umgkN5C0Ns1j1UMCdE/OfsrqSWsoacILDpmcdBkOLcWD5qYVcRq3ENu/05DSPSZb2glRHO00Wlv
yl9CuA089/p1veox/9qFkvi5Xa3SRqUuYLdNKr+ekoMhxb+um1iZFluuDRIi5zZIXY9SO8IGvbEg
GWX+D2lX1tw2zmx/Eau4L69cJVmybMdLkhdWVu77zl9/D5SZMYXgGvmcp6maVLkFsNFodJ8+50d1
b6JYDbog0EItPko98R7tRkNz/+D0/Z44X1unzkQ+NWW+KLBOLg0BDHBr5kRQ+es90RVRmr/nYvKY
nrPZU+pIiPJaY7oLFsl5Ryqb+uSKVn0r+oNbg9EDv14fdSzmvKyGpIE1MquxurlrjHd6dkN8ZyQs
3NpeVHdCym2+//6gvrZLnQ9LnhNpGGDXEPyi/aJUd2n+jeM5zIC92Unq/o3G3loqDTZUDAGPoJR0
zO4JkuJu+gwwv9NO5+GDOgE0xP2Gv2eW16uj7mLQ/v7jNcRn5dmekt1a3utATx+iILclJ0zsugFa
PSgP7f3YAEXKa4MwMsvr30BdxmpZi4YSY/XEczGLm4PPHRNTRgD9wd75g/ct76hQQchIY3MSEhiU
T5hKdAQ7dwEr8nokV38iB8WoL1wt8HK3bELsKHRSA/Agcd2Pkl9+B/mLMK5uAl6QneUNrmmr/nxb
h8cl+lzn382vkX//neNinDVfnjOb37Ak0yqJxWWTMXmE8NDWLmmlEX7B8l4Wua1k9rkhUBxZB5KD
fh9ZgCG3OhpPbtGJ91Z3q6r9bZxyB7mZtyWRB/xlhn4aFcC8ZeG/YU85lmckVmQKZn3iiykz3nzk
Q74aoyK83IISuG+xJvGAF7Sdff7XT9un4X9+xV6bosJ5NZSRIMVh584GeL3alxrUhu9yidfVUPG7
LeTFyLqLW5KIiorAeBv7oAaGGHU23r43tdnsHxXD0xwEdqkOi6Mf7UrFI/MLhBR4vgWriuDy0Azs
4Pa6QCp0L6uiCgVxQTVIdtkhCS6zEje8HjWJkdePietPRUXvNK/UrBfMDgfa7/TKHizVS5QvUX6s
xoTz0dh5zOuSqHgtLuWkJSR/WqQDLibgdGWH4xbsy+jVBBWOY6n95+AOh8EjExJz/QI39Fo7g0IY
htmWQ4Py8t0ScAzz9pEKy03ZS6BgxdpIPqGYlSNNfqrv8zOhtSMMk91dZOWOON32sy2kXKkbzt7S
k1Gy0bWjOMJ+GJvPZWM8dCMmpTmL5IRFmnKkTcNsAacK8ckWSdNhFDvbwuQ9qCQnf9gbP+oaYmHd
U+xx73r2FfDfh6WHpFKomfQ5yWRmqEALdn2GimThJAD3K16LEhL/4cvOEE0dbUC0j0EDdJ0Rd1KF
YCnjKUNqjsmu/kCUvIt9fFPz9ZHYq3u1RcUWzChLKF/BlmYvaOrGzvCDRGeo4AJGGx+4iCISgH8/
9a/2qOAyCECBpaRI82uytof0EhanI2XqH5Izd6yct5VUkFm0btaK+WLu343UALxuUQ6KeZRGzIe8
9Lo0KsjUWV6oi/KvLRy/DPRay1HccVfFPg2vlqhYsyhtHa0x6jAtmQP4pAFISwhoxP3kS068G4P4
IL9DoQ/xWkZXUwLpINRUKa/MqzEyc7KVS+wAlr8rANBIgaVzV68PypN09/aRZ4aVjTnKMYUohqAr
Mbdq6e0YFzcS1xeZvr8xQfliqkySsVQwIQbZM25WoJHrXXIEDbCHBHrPK2gxv9rGHOWLra4PqpTh
q5UN3mCFCM4y6VGPeA1a3sZRbigYE+AJJSoTZSV6lQjumv7l7U/DrsxtVkL5nzkbudxK2Ljup7Vb
HEIuDLiO06Go6wpBG2Q8wjLemqg7ThxSBCkVBluwUyM/sbWEyxPK8Ybf7rEoxAQDqeaqwfSs7WrR
zzwCGgXwFtxO5z/oajGD0+s20pdaKEL0Eq10coxRsP5CpjihC+IpXwp+rZqZJWxskbi8eciofWS0
cwpbvWtAUzRyyUeL/fxlSr3sRLivyZPZqv36xC0CMmP+xjYVOQRTzFQFc4CXPkx4IKL1o01KHt35
D8CIvF2lAgfIsMBcTOqp0yG+U711Nz8Ue4XArk68E81xS5MKIEtt5ImVwBTYS+yqPBgzL63kWaBi
hrVANMkqEDP69lSL4c5q5z3nMLP3C6AuNE4MyHNQJsQG0kxA+JGvIx/WY3Hob8j7tn3oA97LglkO
BkxNlC20/zRMwF57oayltV5lA9i/xRpUZWFtzEEVroJqg2amkpwC9Pr3ndBUu1QYahfT1MmTMGiN
4by9aNYTB+BfWZfQZIU8KvXhxhlw/qQ1SDpJxsF7YEiJrhG3YcL6fCDQ0QkHpqwq9DxIGSZzO054
46gBaF6l9TbKd4QHi1T8unK0LUwQJeiSvb06BjgIfb6NWerAzUuTC4uJ5ZGmY9U9134RdL5Y2Uto
Z3e5Vwbrl/E283lPOmZNamuYOntNnPdqYV7Wm+xEzQ2XA6Zf0Cyv3Cr99AchlBW0twapDzlAMSa1
VhgksDkd6mmDinQSYIvvZBI+dGoe8IpcbXT+ujVInRazl4HhsWBQEJ7GtrfnsnciMQq6ZfHSGDos
obTjfE2eE1GHZjUqXR3Vyxov4it+iyJY/QXtasx65t46nNWcy8LMbDlsF0rd8fiUk5iG/+xshObQ
0cJ9YXjJ5MnZLUFe4Kv60QS2Xi7Em+tH1H3f57WizgYc+NcrwRJt4dJWlpzkI0gpOKkmswWxWSuN
tFaGYVSTDGttXbBpTygZo1OVgMJxGm3B/Cgndi46Wm4P35POVfCK5uKRmZFx+xNIlN7cz5GkmA2k
j8iRNewQeBoiJDkd8wP3NmY9U7aWqEwA/qtFRg5L+R7Mlad2t/iYv7PjA6+hKnMclwYMS2KtTUDE
kTVdmla2Nub+bNrZrepVATCR4M4rgvEyJt/qL7IezJkXyp62BAOY5nAJBJyjxMpEFDBwi6pFSGBp
2HckyZpSW3jLp0fjHO06TOq0hq0EMqhcBMXmsW8zcEsIxK/2foMuasOmRi+h+5JkN2AnJggJyQEB
44cY2HD37xZJYxmXJU0qYOJITPyl1imXeNGvDhHr7F5W3uEhEe+3iLhZI+VP4IRXm5FUJzuwH5S4
aeRGtfsCBBpEq7MM8uJBDZ3hEJ5yrpgCK3fZ7i910ZVNPah1T8q930QPqlQ7qbAvlVi/fhI4pL7s
oLRZKHW5aaM1NiGpQXXe8KxdBOFIjLB+4vBARfovvyJ1syVhYmVlhqURfhz9maCxh49EAQ6Kq5/+
2meoay0NlTYKJ1gTg3ovI2lWLoQrv/TmeGkzOz/Z7CR1o0lKC0gpWZuwEw+6RyCEhQdNtqepx3yZ
7KOeAHT/ewgNr48jdadFYl0qMWmZkTHE4T651++It+RekQGfyvmAzOi3WSR1hwlyoYT9AmMETiIV
jimdCCKJzEvkpjvnu+nMRwkRr3jjMNI3mRlLxbos2Nm8tWxJL5w4+j63T3+3NI26rKDA3QwqsB1u
72PY9qLjrhV7cDd6igfUeeqkP7iUQJzQTY8IyYYqLl1z8dACDERdUDhDipEaFZTD5RPXRXnmqMgy
jGPWaCu+HuGjLEC0OpjPDcr5GFgNROWcfOVsKTORffUWeoDbaEUxRXRBczWAQNSRzD8JDpSTWpA6
oYHATbF4jkL+fZNvJNks1ylp8uSQWg21ehfhyCXzu7plmwitUYGlMxS8x2usKzyNR2MX7kmxt9kT
VT3SNOY2Npkvu80+UqFlHAYQHJIbgWACNNMua3v+oHVojX9Tgc5ZM3t67J/RIvfNyK5nmxu3Ocde
o2KM3CqovUnY2MarUFTsAghOhUfpXke3Wt5ZLghiHji+w/NVKtJguiTqUx1rJmEtWtwO9CKzM0GN
ygm/8l2H2c/dfNPf1CCHti40grvI9/WjhiElkl2sz/LuD1AOnHNBS0FmeasPKbkqCDmmCtkKKXTC
T+pj+dMgw+PBpHLK+Mzvh3E9UN6i//7bZGA/jxGm6TRMPabzTWWJSKKWVHDf88lALAxdRgzTgezj
+vipZg0u9QFW1GDxCmTD4KdaUUsnXMplEPPmJJin4tUcfS0QVZaoRDME5ghYLQuUQAjkHbe+w/TE
jR3qYmjLXFBXsqwUMwE16pnf1gOmMMBHhNKw83d7SN8Iw4QcqRdhjMgQkMGT2I2C8ANJrMUdj1KT
CaRSZXwuE3QJ+C8VWIRuyppGXXGurVJqHR1jN+4oyL0PasYIfDDFmnuVacnnymqg/QrNbsfsM9FJ
s7VwkY9rxybr5wfdmr+IfYQpN85uEPv0zQ9eACDrJRDUqAr1+7RObvJpnBBoJdlpxGUfK5rb9+q5
lUCxlsvJWQ6NAwi5Tpak+PHYflAE+WehZt8Xeb2fQ+FuRd3UrsWc4+sk4L31w6iAGEZNOIfa2LlV
F0XeAslVTBdkxs3cW2ALykXw+Vr1EH6Y1aR4fNemkO8FYWMTxc3rYwYWOAN8IDMe7dAwB+cr0kwA
GhooIEL/Cw1jQKZVAkZ9D08DPgJImP61TE7K5n5tjULUswWWe189kOduhqERglm64AG4/C/sTX41
R6UrUaLFWpUuiFrrnLpLFw6OKg17WUpvZvTr1Dy6EZSlfs8R3K6SBNPNKqVuiYxMxyqJMEZdYySn
v5nxnu/uzBd+WYiVs2ytUTlL1XaqtCRYJGhhvg7pUNrjZAHriyjLO02sRy3qtejAYxoQPAqUKXlA
zV3LEFsuw/8u8k1cPTGQmqMjnEhEK86Wy9NcZPbVtlapZAlMzEvVayq57BZPim4JsTZJOuXoFiBm
pEtc1DT5QL8dzs06qajRd9MoZBHWWeUXfCiEoc5DAJg2XilqgcG9P5BvYX7GjU0qIIxSNclFeonb
/fFSNHBXXEqk+YUkCWXypz8oFLNuJgRFaC5jGB+UQtRC5zitpGRF+M7AUNY/kl7bt/wZzUpgF3l3
hcxcoSphEF8Eu4hsUMbELI/6LpJxV/ycXdkbsKvOdNE5Eg+zKx3bPZGsMZx2+JI8lg9gLw60ffIc
c4t9jKERhKHNL6H2WgpNtdRb/BLCGDg9xJjgBm+a4VcBxJFF+DM+OyDk5T000BRP2MsnobZ5hUCm
k+HeVMCwqEF1igpOrYQhuoFEYUPDUFmy2IZWum9HevaOv5qgAtGqKZUy4/niAlntJLl16q3G7sv5
XQEPrDsgjQDdD8qF1wGv7CJ97QSEIBD9PKpedEAH4EBoPjOfn/wyg9DGGBUOjKQxtL7Hosp4uEE7
5w78acA4Qzq4GA0eYyorRQSr0H8ro3y2EKCqt5pYGSoyP8FZ4YaeHNSPnQ1JdF+K7Pke4w3RnXRa
MGbwrtf91jrlp6CqESJFw1JJzVJ3cn/sHOXhQscT6KHDw+owmDRxLjarpfJvw2oUEAxjtTFAc8tp
UW35KfyJHh15YsRu/DX8sKBd5k6P85No+TlShr90JYXU6Td3Z54Z9SIO+AkkJ9edPgZLLSLumTTL
+oqvmsWqleKtYRqWqaMZSY+EJ3gVCzqwgpd61HSL+ZgTQYsrXhHbPBgus1a6NUadxwjacknbwdjk
QOX20vL8TrrK4JRBvvWuas3WHHUsB2CErHaFOeI++SdSPSlvNCDh688Tt6rPjDWbjaSOJUDwS5eW
MKbKoVMS/toJHAjt4L0d0pgtoe2iqBNZtfpajQPsEM7y8h88meT1J26bmrci6vQVSS2VzQRLpFRZ
fy8eQGF2Rz5X9n3C7Hzh1k88m8zmkKqDnAqUqJpo0oWhIVaiBb1xwH+fwd2XPOj30r7zTNS7gLuR
voKCm/SFjoivDobTrHvowTtDgeo311fJ9fNbDrT5JdQ+z40KbsEev6TzlI+kRJs580ELoPYDlGDu
CP67vuvryqndFtuhEooW9vpo8dZknA9RvOwVNQkMaMMCvf5lrcTjtAjgkA5TTnmDeacQzRsJQ9gW
+Eyvo86yjJUs6Ig6VlQ4eCmOxRoUwqMAPkPOMnmWqBdQ0XcVdChgqf2oB6LX3SeenoJjLTzjrYfy
X/k58a3a5m4vM9OD0ikmgcHspplUaM/lKq5nUsDRzvMRWCMkOcJn8u5KveTM4+Jmp+yv1mhit2ao
imGpL8lshVJ46Sb34814gAIthEIx9sMNdaz2LaZhRQ288XjmK9QHjGJdwcCaQkosLSH23dVecoeG
CX/AiHkuNpaoDzhYSqutIyyBiOBZ/ULuRdK4lDEzCj4P/vOOfSlvDJIftLkRuwYKIpOKZFU9DR4p
nYbudEcS1CZobwyEg2kPRLKXHxGkuNgkZpK6MU7dWEsrzVAChvEh/lkWP5p15Vz4zPOwMUDdUXIt
97qCEXXXLA2n6VvHXGt70Ds71fL922ePZQrcL5iDh7QVniFURDOzzErFCUfPyJ/mDjONeu2ry+z1
Rce7pMifooMniFfwnANTOxnVvv5mKIZ1VW9awHM30qNi1hKRw8u+SIPW4lljfFCLEbrKoO0YT+vQ
3KdLUQl2Yqk3FVAXjpiqmJnLlR+gPT9Ar89KOL+PuRMmSFvBkgEqJpX8+8alcmmGqJqWQnhrVO7N
UlrtWDF9M00/dkP+v6viWKIuKSIwDYAYgCTv2hgI7RFaIW/gqmLiWMpyq0/zYy1rXqb37ttfmOWt
W1PUtpeCABFUOezdUM4fhjk8lMbCuSmYXdqtDepEAGJbrR2xMfqQNXDa84xeWG+DKcOzgj6ISttc
XZRe+JGAmT7qiiFJqiZDVoFuoihlEqcWRF7dUXLrPUHjrA/m2QJ1s/YnZDYsJ96ao64MqW9A3TPB
XNP20acKcm03jSQaXqdqw04V8upRVUMxEJomqfA/jQWz0HnuDFE3Yp4GvMN+lZgYFjbG0V/XFBi/
DATya90BBvGO7/66MXTrBYS9aWs0+KUrfLpNu895kj6/bYJ1ZDabQXdcesi8dJVATMit3cpflOY5
y+41haOtyMo5QT4MSnVCjghe5evDIg5KXAwJzMzhSZs+xv3DtP54eyXMmr1OkksTZtDPob7rnM26
uKQSIeiYfXBDgRXA63fK/QLGaOS1F3RK6vaf3jbLPJuvVumHnSSvYChawaQjlJDgM/ad/O3vDNAp
gCKWohXCQKF3noopQD3m3FVM4NJm5xQqlMVpXYaRjp2DnqcrucZNayFq2pAv80sv+VDpUPvkZowk
aNF3iQ6NUah0Q3QKdLnXLtHpVhHp00goHBZPgcSXaT4TuAQBFVS9LdaeKr5rodCVhCPqGmDJ1F4S
teGkS7rejZ7VQ4rHIkhVai+9NT/IPtomh+nlXVgb0I5aENZULAiTUF45gISjNMYegzTgHkaag8eq
cUsG9SboiPL60QwFVxQ7Qc+mKSp21jKoL5lb5ZQOaz64ADMYXhZ359lU1MgduzEMtK6tDhGoLD6m
OS5fW7UWJahNQQ+acjl1UKP3hSw/mNoy22Y8eHXbfZUTdXLBpvhkrGESWL0BOnS5EDWnn0zlUKzo
MhlaXOtOaFS1UwrTw9vezwrWlgXKZnD8gHboNynUJexbbap6tx4mW80TN55zR9VcJd1PKhdPQLaH
9smtNSqVwitDUXsR1gjpKbSMj/V5RHUcz+LR4QPkGaED+ZomolkFXgONxuJrqT5iq6PetZq+s8dF
viljNXHf3kAWtPfKCrWmdR4sTTJgZfZBhi472nEAEOKD4Dx4M1C9XW1LpxFFeN7bhRHyr+xSD18p
0uGJZDIDTPb9Vytuzf0s5pqH2YTmHU5CCl1gboPLIxG+DiVTP68QBqgHd4BYuBn/jIv9CgoKZKed
xotb5LzSLmJqUHsgfVfCHnltS87B62iOI2wZxWEF/MQT+t5bCtEZrAqFU2kJzBlzemYS8aIXyzu3
pqnoBVXgtS8GmB59vbUNvwkER7Ur2RZdAhri1SzJB/ptpSh7E01UUC7SuK85zzo1jbGrEto0WTR7
k556/fC1N5+jJBhaXgbKs0eWv8ne63RZqqWAPZKBlm5zSrXTZD2H39G9dVCdcWvABPFrJnv8JKIy
Znick8J6bCP9RC8fWjpYMuVGnRTnqaQOA5IUNGqk9pgh8XbnVHHWeNwra3VbtoKtFm3tLNPqv22d
/HF6ty3QnKsqIgJmVajjkqdZLBdDN2BgqwGAYgTLqzks6i42hywo2gJ00hqej28bZdCeQ28D+kGy
KkHrBlnu9Z5XrVIL6tRgkG9XfoSitVcD9q899LZgOQWGJL+ShiShU1Mqv0zdVuP5NLnlf1u2AdFd
DYs3dFoYckjjPhzbhszh1XvwDZ9jf7R/kddX5z8oc7DO0DbCU0626nIsKzIiPIGRrIVjvIR7Qiup
HqUvf8CIxVze5voi/77x6TQti77SYQ7VRkhhQHfgLjsSqebeKfzIl/93CQd8z4096hUXpbWpQAsP
vI579QBf/dKdQlcKVugk6TvlmU+NxXo/bA1SiX1sSlPbhQVul9YEurapFCcsDOWz1pfmjSoYOUeT
hlUnR5UDzKc4qUTskMqnNCEsBnnQW7eW0ltlsgIRXXRX7KbYTgoAPiYdDLRGdCwM/WBElRW8fWIY
d7YsQUFcg0YNjqpCrVcR5jCPxwSNM7nyLetWHSVOIGDNp1yZIFu+8ZlIihM5m2O8WQ5m4WFurJiR
/RzApggU7Le5hUZfMMTe+DwmTnPHTyIZcfjKPhUTZH3Mlx5ZsjtWaF6H/WQri/VtxQifXcTdRzOc
XWidc/aVVQS4Sheo7yqtaNmLA9IFQk2Q7Ir7GHSHzVH3M9/a8+iUWJ3yrbVLcXKzx6GQaotErMmB
5BNuQ1Gw09Imwu2YaiYU6O2JEFdabuWRXLBb3fgHL5X4f9ZsojVpoGpl0sFvrpG2zCKGMQnq/8Kx
D6piJ7er/RwIXNj/hUmCirVY9Ks5KjiEfREtanjZYtHRC3d8zDwyyQ2JlzwQv0AW5b4Ackm7Xz0x
9SMF8DBnyEAuxdt+1oPz6pdQp2hpE7TVSiycvP0KsKbfkGozKf5W34HP/8AP/Iy07coidagAszHk
XILFXzOg2YXmhs8AywiHV2aoswN8lLisHVmYkrvyeNsUh9GUvLKTedkS+Uv0x9QBTIDqiy7h4qYW
pKbZkBUJgHZEhG/4oh4U37hZ94kngK0kqWzpsLiyCdiHzZ37JHnmb6Z18hjT8SjTaZZbKGZJKEY1
BDwAp7VLHxR6AYh1/fbEbdcx7mvknq+2qPvayiFbNU6wRZbZP45nKCABWze5UWr/AaSVtzTqvpZV
iKE2K8zFYWFDp8wfVdkpJsuuE8OJhXtkUnatY3Z6OZUND9bCai9dLZY6oMOcL1bStKSPLjqVJPxq
pQO9qC4vy+DMf8JZzIIvXRmlzuKgKTkCPpZMjObWXjWhfjMEkXSKlIOQf06bT6tsk9uHqOqms6uJ
+175JE6Nq3c7rbrRm1OiY9qMV8xgevjm01MePq9ZNTZqDUBMGZ0xrzS5yqqNdrZk+6gsdLdYltp/
+3ZnRuStu1Hnt6yz0YoHbAZBqq2lrbwQNp5/WPZKh1sdIpv71lGisv5YRSmllfHFPxL10+mWaG6R
Jnjy/RfNHr/sxttV6p6dIrDQRTVWmELQAUPbim/eY5rOz4L+ED8bAQYKeqcCgTS6tW9vLiOv2Doa
TbnRGWstpsTRwuTjINQf1bLcp+G5LAYnLT93y+S8bY+ztzThxlpm1rQ2sCcLpduFka1gXnAYCvdt
M6yQjxiIcX88kUk58zpdK5AclZGKTziUstNG66coAg2/Id4o2be/s0R9uq7Jo3TSYCkbpSBUf8rh
bEeoOivSyNk61m25WRM9yZrrcpvHZE0ErUSGEUG3ueOfcNZsCZ7Z/+0dPbwKwRRZT/MO0b0Fskat
kWwUxhjUcveQdf0dGCyMcxYZDZ6jow05SMtuK+Mdk574ESZJ6sGJDx216w8oDslSFTriTPZzAdcR
YfdtocSDrtefdJ+Y7gKhVzxeDHRQf+tShGtTmCu6tSmeu9A2OSDKxH4CvEuIOs4YyC/tO9v7EoSx
/zVLtynMJl4LlaCpf0FwmxNkNVXQz5DZKOMxfuIVj5getLFH1aqiPgwX5dcyk5108yvfSvmQV+aF
vbFD5QdmrpXzIl3WlT7KXu5WtwRQWPxYgAj9aqByJLrT9/7UHrLz8ML/AaygZpgquk2GiWEMuosR
FmGmJ30E3IuouIZ0HPtvQ45ZMx1AMe1gNTwBa9a+otSpokhlKqBJocqPk1WBHFqoAP3XFWALxpsI
3PfyCNL9MT435nKXrO1zXiScgMDyWlOyACJCi9YAKTV1RlpjlUu5AHK8el4qqL/It4mS7uaOO9nC
+qBbS8q1paXUYjmSy86tw/5m1QbFhQDRfVj1L5Zc7fPB8EbNcuUojeyyKHaZmX16O8oyXvjS9gdQ
SdhiRpiqELBUVUuDFdhleYnecRNuTVARJxHTqctUmKg7wJTaOwkSbtYKagKptMXsMRXf0UgGNB2A
bNL6QpijTmOVoQ4eqRkm5yGI3Mu2laqcW5CVOclQU5JREoHE3m9aJmU9TmHWCC2AWOJPwohpupF0
YaSUPOB4Fo49Fnzoyh71meQ+TEGIDHv5Pr/DSBZavhAHV0B9CWqAGEIjYfL5wgvtJOd8x6fdYeXN
V2US6t6PTbnOhwZlEuAWLmTBkYee6YzHbGFXhlfufpFsEfGL6gYljAMZijPOSzDitT9xPIqslsoj
r34MCRubekY5FsKYFPgxcvINNGN2jFL9/3wsYMGEWo1kQB2HzqbGctEB8ENVapBXDNgm1seu4asO
Mk7/lRUqzkDSrRurGl/134rIuit3BjDSyy4O3l4Q02O3K6IiTTgvahwJCN3KByJuRmbMy5d+weQu
SBfc7sAxR/7c75/odQMph527cVjSBebI3C5mRABzyRwcR+dS4nLFB4495laq6KaBZB80jjSDoyzK
I4qIYYtX+q+BJkJRSZiv+FoTjEwb2dOrKWppywQxZG2AqSSs7uIxPKBIesqV6P7tJTHuPhlSlFCB
vUir0fN9eRvXsrxY7SUrlXbZLwFfLjaQVZ26skM5YSyCHWPJYKd3k/wgQPzEH6A+pdpK4fXVTXfU
AEzmVVWYe7hZHOWNcgm+vrmBUakDeb8uemt2aiWR98BleiGmcgyIc0uQLKTMdHUeqUqrtO4MlnXV
SwmVKORkou9kUpGP8mB+so05yjMyoa4tiZiTweRLpr4G3zjwO+nM2wDpyX/Lom7USmtjaFfDTuc1
ZaDZmd3dEE6AIViP+HYOWMmqOwN41tVD3+UD7+OxXWZjn+RPm/g7J2h8LMR+Cpql8kzEViLPAs9i
ehvv6qDkM2SwPyTEC3UMKSOqUCsuFX3p03X9J1I+F8AGoxd8FALRboPI53XzWU81RN9Xe9QK6yZu
En2CPTUID6Q634PUUffze36tlnWZQTge+uq6jGyT1ldfQbuDQrXcumayGLtpjEqoEE/Z/u1owqq2
IVuRVBGivbjSRGoH1TZZRaAUyA6CkBOTQNFyAD9mbxOpDHFnQFtz3P2lTWoXIWA4TdMCmxeaGDf3
OyiwokTr4ub2+yCO9rwqGiuuyEADoVdF+A8NKk0xpWSu8b9xDfS5g932y/4IqXXOwnhW6PyjXSRI
RWGssAOrZPeSWQ9m1TiczWP050mjGvgt6HYSuOj1IZMiIZTGXmvdIgTcuB2Esx4rfjOkt+VS+mYV
u4KW37QtMLKAy3GMs87b1jjlLdoURVUW4suNfr+fTtWpGr32JxkGXHar5ugPEs8/GZU6YGGBOdIM
6NhCJvh6uUJmLYUKtRxYRJEO7DCiXZZ2dEj9WnCW8WShZkCcpp1OGlQReTM7zPwIDVYFJKGgJrfo
61bIJD3Wif0W9LGxI92Yk9MfCJeZbMsvI4+1gmuPunbVxiyVmdgDfnwfDzZk128JBFHxdAn0jrwm
FMtlt8ujbsJMkPRWzGHOkp4BbulNVNcLmec2rFiGzh6uW+h1A5VKWdGNVJ2AoQH8rwNLRloX9iTf
irMcJNFNCaKTGWh5I4o9nRS5lHIP+gZnEmMQ9UgcCC7rl6BqoIL/FKOsgKxfu1Pem3nbgq3CrZX5
R6UYH7SEN1ZKohed4gJ1j1egClQ85EauTaAUOopSibIh2Pv9au7uxqb9kENEZcg7/+3zSMIWbQoz
TVgOYCuGSdez1srqxdTqUQdZNDtRPwiKbJv5czKlD8qkuMM8em8bZG3f1iD1hO7aoq5XYUCVcMXQ
Q1o488yJoSwAM5CAQBZgeAFfiVaDWaxaMaIJa1oO5RFNvVvyiJ4dO/TbZ8UpQGnM7T+wvtjGJI1m
y3o5FY0OJsmjBJCjxnJIltZ6Yw4IqDf5QgCRXVfZr7wXK+v4QcsUksVQcNSgjHntK31nTmlfoAaS
hwu0Ry2nqlM0lHgMriz4I8Bc8EWDvPUgmnttJ2qSVmxb0kUS8tqJjay0iwgd70Q514X4c8pHEPOq
4S4p27Mgma4O4lywBbshCtJjux4TAVi3DkOCClRL3nYp1uZvfxpxuU3SCFxrboghflqj1UfoMLpG
vD4ZZuZj1ocHDCLBkz4vW1vU9ZUWqBvWI2zJ95Nn+FCuSr6RmUsyYTEbx6hy314by5kV3cLVcSkY
qnQS16VVuy4lwIqR9FivciCrn9R8Pney6SidYc+W6NS5sbOixA3X0MG4sr8QxVRVcrRM4b31GVuN
VjkUm+FooPQRqdMLXFKllLMEaIcUOePyMzbrwKoFu0kgn9mBfLB9yJTkxupf1EnDbELsGItwGNQS
KtapTXyEsz3E7ajvgaFsVLAIZYSF1tH1ty+0tLKiRsVIzwnixkTAUHXTL0RUmcyhdje8ejwr270y
SHZo42xCrsTrMMAgaQA09+aPqYG+Zm8T6TsVz8ADbzSTseVXBkl6szHYWWYUWT0MZmDu08v9Itzp
A3AJc+W8vZesx9+VJSrFDRWhKFeyNChOHcWfyUq61RC7VL9nu3WXv1RHYFcTT/6KIR67fOIGUcbZ
urJPJWpyLdYpwMIExhMGsaPsomhPArfsV75YH3iPzcvd9obv0EG7M+ZhUjUF3P7Jg2CCowZE37Wm
enoZ2anljeYTWEAcQ5/ddflZII6FdWp3GHdYMVudp4MN0WB7tQZbtGRHHm4UDLEN9ZepjB7mCIq+
unKTZKNfaD+qTtwpiuAZacSJD2RP3loDdSBNrYJqfYI9U4PxiNJbkOyF4A/4jznnjB6IGAc9lc31
8m1M9DK1HYTCnNEeiazs3R90NHn2yL9vvL611EnpV3wb8SAlNniEMEDwC3+pHtHYC3jvcvY+Qqfl
gsTRadlcLZTTzsg08kgwD4SdDxMdtzK3WMq4rVVLs5CTYEYQVqhlCQ0UJbpuxRiGWu5FKXyKze6g
Dd3T20eZkdVhDIIERLDoQ4mdOsmgtOqaxcSlUYiWFMxtNzlKLOcIwnOE13gpZHYDgYmT2WqVxAnJ
jHiloUMKsgxAoRXk69dfbki0PtPNCLYtAe+rvIUkcKtqpxVkJa4WhuvL22tlbClw5gpAAyhyYAaK
RJWNpyS5uE5qhCsJVQ65sItCqPy16jK3iyyDFyNZ4514xaEQDC47DPDSj8lRhzJSm86o+/nDM4Ea
RjjUDumPVo+Rkx/KoPLyE++NxcKXb83S7cp4DVszjmH2H1JwR6lstL2DcJ/7gqcEZu6TzJboV4e3
POuMs3FlnIoxeDuUk6VMqCPVYKpeP66FCBj06mX1eVp7047VyY5qHgMe6zq6Mkt9WEEQ9SIiW01I
LAluCmU1qCcRbdvC1ys3+l4AWaqnoIkafVz+lfiVt3JW1nv1G6jzKiq5GqrkN6R73XRWV9mZdwQa
qASDbBNSVnCgg6ex6bjPahZ8+co0ldUWS5HPgzG2Li6Y2Y2d9E6ycRuXQLYqgTo4IApvncV2AMjh
3sS8L05lVVJhNaFAbE+OdQZk1ykBslB241cyKGMEBFkFSOSxDyaRb5xRnrpaOBVAljEZi3mBu118
/ZgdWpDSSF5x5oIiWaFjc5jpeSfI0wFLVVwOM3ipION2OcxRMKOQDz7M+F730ieuTzGuNqwPvV1S
liV6I9cBC1zohtiBShKTjOP/sfcdS44cS7a/co3rl5zU4tncWaSCRhVKdvUmrVhdnToitfr6dwJs
soEABnnJO4tZPCPZxrYSjlAeHu7Hz3GjbFv42R0Dm3beKO4b7Kb8t9se8lrMemqRD3SEvEwRPbeo
KQP8KaTbGhtpeGVNola0YwLK+YxPnrXIuYxYyIMkqmGR5YSPYyzRQPHnGP8HLHLeos2CoC0jWESG
1knUbYTSQf7J2CNJuQ8dsKY8zcwq+41c6HU2q5xviGId/J9Vw8YIldsU64jDyQSis3Kfo4/M+PZv
GuQ8QlUaTPcQBlmlvBk3oIr9jcm2qNVOBpk+nds27PddDBDlSMBk2O3K45M70oyNLNe/D5CEsJcv
AAk6qjhq0o5pts8yes/Z5JYxyXJqCNXR5o/DEXqQtzhunU68Y+Oc3mbm9aobOBknv5Ag+egBomfz
etw6/SI8sFF2HiziQILOCBeAM2P16vbRdZZ0Aw8ICsvnbgAyfXncRkc313uY3X7RvTb26BvRjt1r
8sOMvatu58QeFxNmaZe0cX306cftyg5I+sxGmapbtpZzB+TqUp4Y5PycLiVN2RgY4Ah4UUsnh8jK
nCTVdUfz08gxiDiJ/kA4P5aKfByV6IzGho1qeI1x7H/s0H93HnkuKEWNaj2tMSy2W0Rjw2qUwoMB
TQucQ+a+6YwzvSbpjffCnzvl2IRzMsawTACYk39YLJU1+myOYxx9KcE2NRYAQ4C0bRE9F+D5YnmP
uaW8Fn8aEMdixGoKulj5LGNd10YCrDEbdHAgW5TXhS1ze0ydRRXsaYPEnhOby9CRiQ0kpPvXN++Z
fbbXTqZAiI0cTbQlu8GyleJPT7EXudKBKXt0X6N5ZsUrMciZPS4AagslANXN0V7nMuAlE/zRffT9
rf7OyHCPgFAHJQXgys5Hht1bxyatKoCaJp+FWgy6rq4yhFkEDA5/h3oLPDt4exoy4/riqRtGGa2A
2MCov4UeioyKz0hd236B3oy6s0EaYRfUmSueXjumZ1Y5tx4mVVbKoKV3xa/aYwEGrgE27UZjt5cv
Lntb+zYzr1ec+plFzqmP/aAjF4pxBuomHx0dqtwsZTG0fiq5xGTxqytCRm7Or7P14i5NlFRBgQwS
awvUGFz02pZJE+MfYHjGUvZbq0q9uCviZaV03WqKpWhV6ck4d5mweIq3ChopdHQiV8wI3M53URkY
UZkhAEIaqFmFmZv4lid+iZaShjfh3BCvVRgNBfUi9EspYMngmXrBMaQUJE4YhoGJH+cKmHFjyPZK
HlTAQGzhzazllavrzB53dY1UUCIphT3WbCyLS8YMDh55j2TwdgmAgXMdhdc2DxCexrEAB4FHLnwN
tUBqoJJXAjyb2pr4QYPAnsLvt4d15X5ESRpnEKh5JqrIGUHHYp2GHdBeQo1mLLGyTXOGnvbaMMBa
KsGtSJqOzXi+K4wcQmLKBDQNSZ4Bz/+guYLET7m4PY5rj2Tj1AznnBsMEGrfMGM+96NDyYbggONS
dHS0vXqS7gqfTOE2QaZklriQHSd+46PRiO17JhfJN8Nk0CZq6x4XYCGmEH9JrTczn+7LSV7Hxjin
K3rtJjawWFAMwCkDSQZ3zELaV2GPpXIN9GhDwxeebELnHqO/iZ1I8+XCjleyzxIx5YZRgM5rFV2D
SJ19Bs7B6AUxw6yU4EqtbCOJL5L2fUruyzhwhzoGadpOqzR7SvZZgcRbcjdZj6Wlz4Awr26sk3ng
Li3atyBvFABikoBlMEPNn6Rl14/e7Y117YCczjZ37CuDRGUlY7atZPoqj8JBFf8OccPZbHJBaje1
WZMOsME4cKMYvA1k1QQ2hLVAUq3bUW0HG+hWoMMjkN15YoPbQ1QuwAR5pYdiiYmkMZ4AoZzHXk8T
/f32RN5eLuBYz/2AFAA+mBEMUjf3woSWtOAVZKrubSPX8nUgngCWAN0NLB/L3fGmDDJqSUMoXldI
M4hkoZqOWIy2mU5e/cJ648pduqBbsMYdpBEHBTVxpic0dz1dm1O4AmSeDYah50uCKDqKQiAiExCG
fpZBDaCmy9tDPaZbea9zaoI7g1FDI9yAuOSB40+9vhKqLR1bCFDlQuSXgq466WTl7lRnzcKQ5W2S
oaQUBu19rA6vwTCpIK5uo7s2geRDopiunJHWU9tm3wWmshLQkek1k5TaQhR2dl2UiVOWE/Q2FD3w
VeTHRnvItNCOmgZ8GFZHHIQ7GyqA/WgqgcShAOvZQ9IFKxAHtS411PhTCCvdq0vR+tZKomsOljBT
Gr+Ydg3pfgQEEsoa4GLirzMl0VqTakXhFka/qIf7ZGxndthl3MFMKCKr9ypQJOAfQlYcV5GZAgej
LvTRZnQDgFl8oNdym3iC+9dr/TCnIrsNpmUJm8nkVlmL6NREEdiPkjpeFQVV7HpM71sqQXWo2Kfp
8FZkSNxppmdo5VKxmtEpWzLjamXm5W7tNc7XxpZZRJl1TGz13uRiu4Vr9Q0tmILhB/JjUkVOC6RJ
F9ma9BzKvgqoF4rxHkRMxGavFmAqFm1VuSuV1YC6E0jaZtz0NYiCcXoaOD+dZ4DIa+zAsfQiq4lU
1aJS3i2P0QWCDg4saGRVpPOGr8SFeK0gjwp9BNbgzE1NCax83clYIOuRtQKg43D1MTjNOxPgmAe6
sauAWwgGs2FRhsnYSpmXPXmDTqZUVB0dC5QIqxWS4SgR1uCem+2nuDYqUHBJwJiCIxZsj+d2Kl2O
a6gLFXhrMyXSFOI7+S5H4p1x3KuNPas/NWeQW7+kn4pIbGEQVS2sX+5lPt0JDrgDfcXL0nm1tyup
L9NSAKU14C10kDWdj7CumqyX1eMIRQdNcE6+0102vmYhILFw21kfHQ+/bqfWuNsPFMVyakIT3m3Q
9roCwHVFlsnL6FLkaGf1K+eGxl2CvQkWWyU4zuUIfBDxh1cTsSEjgEz+nm6epaJnkqnQM9I2bmyG
jONvVoBZkSYTbBrGemBbwLs+AAfb2jQvQuDBoiGx+6Bvf6v0QT+MfZe+oQIhbtN+yh67YEjfmzDQ
3mam/WJXcd6T28bTRPNOKuUClFiTr4FkLXesCZRUTFIXqPDVbKPOtQsIoEnFAHMTCrQ6+/rJ+axa
TQNOCga1u2IlbdtdgsbOLdS5WMUw8UAfMvUgw7dvj/MitjoO86dVzit0WkbFroZVWnTf8RC6H1Rk
bQQQHd62Mzc67jKSskBpR0Mp3KgsbGCe7FF6+Pcs8AtW4qz2MSwQEEJm1WMXVjMX+NwYOEcz6XWs
hxksSOX0vaCpU1vhx+1BXI0RTncBF9BLJK2zeICN3pF8cVcOdu5onujLLih4wtl0z2VmlK2/aYI1
EQSgoAvl7E3lQLpJw/qzWyFMHGDKQZ+PI9941jr+KB+nHbsE2YUk+OUMFvna1WuBpxfSTCApBUSQ
HcKTPR8kcan3QYFY92V0jpKrbg8+LTxYGKJdAxmTDSnLxe05vhbpA8QCinQ0RCCvwJMdB2MhxWND
WD5m8mW8maqCOOQ+ciIRLaPqW+Exymm19Ehqp/VrZNyPy1kg3hVPe/YhOE8LWcB86IGSPiaF6APT
0O6cdFXiShZmia7Y6Tq7QzT00bDgUxZVEbTq3M4lIfj9ugGCBWJqZMsqJ9JCCc3AsRIw/ddNId7f
nuLLkyKCi4itqojMBtgMz9e1qNQwVCq9dqehT50JQpT7xCqCmZD9cvsgsgWeHuGThl4Q/HduRkYO
rzIyg6FZW5AW0nVlMnjBflpD+gEc+zbjKe+NGZd5bXCnVrnBxQ02FklhVTFyO8tqu2nm4FxzJjiv
3KrpKAUDTIwyoIr1HlKeM4O4RAJxc8c55DCrq7AzYEKzjQylkMhpHgGOBGKC1Zz3YYAGWNYKGMy1
bF8m0znLnKNmGKgxANwcz6ABaP2XHLQsiwYa2YOnax4igHl6wlmb3AFoM5GiSxwbUliyGH9aScsA
qFdlAVXineDOFnzmFpBzqz06pGulxRiZ8ly3KqIjyLZ4CWwZSXvTm0/cXx5xxjpjoX8NnUKqaHG7
EhJl49SbHS6nVvoImRZBBOG1Ui88LZxrZ2Gzde5Ozm1x29Mocgs9Fz14dUPDRJd7Hu3EtoDMUxN9
xJJe2jWdutdEiUrvtl+5zB6eX1e8pi06g5TJ+P16FB0ttplYomoDX8NoznBLWfdz6ZgrWwcJgSMr
KnhhwHXGORmL5ANYLK0C7RjJPZV33RPLlxqIidv6ID79CynSi+odzJ1a5JZS7GkV0iFgMYDodAj5
m2Xvt6t/QQWJxdfcQp5Z4hYSAS767FtYYm81ZZuvdVTuoCG9JIe5SuHlicCgIBcCLAZYUkSZO/Xg
wyNWZcCUTD5C7VPpn25vjau/H/gRltgGpw4fPhOZloWg64UrToBd1+oBSNUZ0tG5I8a5TH1UB0OQ
Wmz7rrHLUVmm9EusfcbS3DOMTTu3LGdnmZurMos7Umg4X0U1Op00LbVG3/VDNJObYb/mwgzYQGT0
UrLXLBeCWGaehHWE8SRJ7iMQ9MeKDPZUqKtIHN8iCdfb7TViXu/CIOiOdA3wYQP/g6+fhHsx0You
GZHwGHy6Z63KrU+AUp7bapfksIyB68QOd4CE0mhAoQw7ZCuh9zsH4o/pzzezMmKXXJpHS0gbQ9EM
RSQ+NS33NMtCeSjc4Kt1p/mZHz7Ue6ApXW3foeM8gDg1oxVuwCOaTHbyELyOy7nL5srOx2h/fgZu
GYeAiGFsIkEQxygRd1+qeE51+/ow0c+nGFg5FaXF84UjAQ0HMRcLV8/c1mOlo8m1NsUj3nHQMd/p
94ydQ0Cv2CZbl6iVQSsKcz3niq/u15NPwXmrwhgn8yg2FIyG+FyHWrnS8jrYFooaLELdNN+VSp7d
TFdPvQlWamTjNeAeOasaIdMUhRre5TZ90dcyeGX+oOer3tlQU3c+WXd1TdHcDFZuQNwvWiizgYxy
iX4wlOFhGIESJFxvn8Vrk8lYNGS8/dD/ypcZigB8alGSYEnJRtQSt0jfc3Uv5b0TpXOsQNf8GZwM
iL01kHZIvDpbaVRElCoKf6bmz4x72+l0CHJbbZ7NeJhL2DEOpAKWE4CpsVUveKH7up/MnAxQ03Sr
rSUjrEXsxbi9GdbGXAIaqziZF/pMkXJuf16m6phxFa4N6SzotPEUcqUSamOIzkF0c7GAGiKqgMIw
8O884disLe4ymqJWIKkAW0ro6uvcC1bCSwHSZKAYqoU0+1y4EpOcDY27ksRAnyqSSBR5gnxf+MHK
2FnY+4Vjzj3qmLviLwkkjhHBspfqBaIoHePKGFOBoqQZPvSQpRbvGG85s9XPupRrASXS1IaG2qUI
9ozjE/PkSjJjSQaTEawFjewYW/MgOyj+I9knrqYxRC1CBDJt7n6/cvaY1o0CqhwmGcQnXXIEmk3a
otakG53dmNaiMlI3Ae2hKuSLqKRzU3otzDuxx0fNUx5XQ6HDHksq5aEtLeNd5Zm2hQbY5V/H3SJ2
lcCLjjsergUe8/yyqIC9T+sA1oCogIRY6gkgwgOsbsHyKqZfErtF+LS87c6uLSTKtmDgA54Hgmz8
QgLLpFuxmCI487ptsgI/rT8tLU99tA66D5CNP3cxXHFqQEkBhKbjDxUQuPNhAnxjaU0bIA0/ZXuE
V/tKiHa0Np9nBnblPFh40KF/FkTzILzgT15hmiQfDXb/HMtTNoWeNnu7rodFfjd7/NjqcMfvzBz3
UqZjSAI0oLOEYIt6nbFM3Pw58Bn5VuzTu78zi6ej4x7KXaA3CtUQtocN9SBL78VGapvqzCReucNP
B8XDbIpg1PVYxqDgvK3ngNJ+qfX1Sg+o/FrXXTlXs7m2ZqZqMWJGaAVZJrdm2tiVWDEZCuEQmDKw
ERmde0/RlsHabWZziZdrhryeAvoaS1egts77k2aUpanXDeYyGaY1RrFggwprhmIFgycO4Xo2f3S5
+89M8i6llakoo60KbUzqUHq4OvTeDvR0XGclmqrs22fgcvlgDIr2yGzgZCOIOD9qYNquTEE0wcQ/
PkZgm+taY0nll7QyHm4bupJ+hyXcPtgtqMtekMA2JNRRsMahRqHp935shgxGMiyAkmzoZjNB2NWB
aQaAB0hEo0eBu8QHwIOQtmHmEtXJ1cofTctuK3NpSX89pchG9tMUtyWTPs2HLsFFl0shui+CQ6nF
M1nfKz4YNtDEqEB1k8XpnOePxkEho4Qggd0zwTrdsPZr/Ql64+CKEVb0cS6VfyUKOrfIPUzaFupx
RYODNn2IgHKig/gTFBLbaNl9znmqK6/Kc1vsSJyECrUUiKU1wBbe5G68YWkZYdeuxOWsD750H+eW
uG1hJHHbmcHRfbA4snbKT5YCkjzlcz5qvXxqwJgBECeeNyxg5oZVdgg8clWlrlx8Cw3FieK5p8aV
oBwmwHTKWA8VFDi58xuGpjTRQqN49ys+aCkLRMamrQ9QmSi83hW33W4IUd0SnuLIJqk7t3RXndWJ
fTbfJytXCK0S1ynsy/U2zj6KZBWQL7c9xyXOhaWdwLbLeBbx/uCJMfW+rhQrC1FI9fQd2TZbhJPL
8jAh7tHvlJ2yj5+bxg6xPVv3qPuDxCm0jcVNsqPL+LvydvvzXBvy6cfhhpzEVSGXAo77mL4OTeY3
VQzNYWXGf11iZ9moZZRggGpSZNXkNk9aAhYus1EzOonhMfOjCAXLGK+tYNv7LGpPvhr3ZDfbE3jN
c54a5o7IOFTGEDPDrENP9qRlsmqQ1LceUsf6Gt/jol0QJIZXt2f1MvGN4UJtA8RjwFajbft8I01j
r7P9TV0pFkubSCG0CBvbggBGKtqtDKwJVBDt2zaPFH7nERmMWgy0wxh1L5BpQtZqMVFx+/VO8pRv
RhRrWNNOnNpKbI+CNz2xh2Zna7vGI8OztAMuxCn9fwVDdNXD60AFgkYOOVbQkp1PgGC25TBWbFtV
trwWPVSo4eJBIt546f2woDi+u9nw5tpePjXK7eWybixxChBrsE0mWqxGHe9ih9iSA5cCzI8t4zVv
VjOb+xIujc0NYLgGOKABCht+c3exPlZtiz3WuOSjc9mbfoUs33250Wx9YfiKaHeSEy/CYWPK9mhH
fwNqxH0EbpsT2nS6VuMjEIiGMhVKZbGfPHUDJfa5poFrJ0oHFShYvdlrmA+yIhIr1JxgKhTfpPoQ
RZYth3uFzMTG144QIJZMmxd8B+gcPN9BpqlXMHR8cMfLbAgSlyrKKhCHD1Kl76OcvVtDG3q3z9AV
mANbyp9WuS00qnlUjAj3XUuEZEgQ6S81oaEDKHBpt5m57/Rkr2nttzLMNdvKU92NUOCyO6F6G1UZ
z9XYUG2oF6d2aDQJGN773O0TQXKKaZjLtVxfiJ+flXMyaaaLvRljhkSFuGE02mOKLEGMerawvD0t
V/K6mBbojiINKDIIIrcYqZqaeVFizWuvWFmQd7EBwV8Iz22P8mjhxfdk03iKU62hx3t8ugTIkSTa
XNzIZp/3cBivinYchCGiyD0CAQlOWug7jG7psSay1Au9cNetGQZkHhd7mXxBZ9NPY8cw7yQYGHAT
GlMJJnI5SrTvTRmJWzOps1VjavAucpMvykZBG+Dtqb6yqOBmQX0WRMw65podixOrfV8PkKurSzfT
hp0igpNHHx5qIvgWsX6/pP7jY/i/4Se9/33i6v/6T/z9gxYQyQqxF8//+l93xSd5bKrPz2b3Xvwn
+9E/v5X7zl38UdGafm/47zr7Ifz+H/bd9+b97C8eQT/YeGg/q/HhE12FzdEAPin7zn/1i//4PP6W
p7H4/OcvH7QF+By/LYwp+eXHl1bf/vkLXPHJrLPf/+OL+/ccP+fEjE7s2zuJ3y9+6vO9bv75i6L9
iswsMt5A8gN3iJLAL//oP49fUX/FDYviuWyaGjpkmAchtGoi/JD8KyPjO8pxgjpMYVqDNW2PX5J+
heALsvSs+oJuKNyHf4z+bJ1+rts/SJvfoxuiqf/5CzCy5wcBUoZAJFmMn5/x3YKq7HyX6GmnFFEM
LqeGBsJvlOjKF3GIIMVJs2kztVFAV1aqTPei2JG1WA3xq9znIJMfkuwT+uPywrDqIAFwclDQp9Dm
a1rjRbaVC6PdBWWvPwUjle7kRiKvWQ1hHJDcoCff1romBVs9GTvFsboqeu3k0thUeI3bCqG9bU39
Y6ngW6LWeFCRNHGVTmidWKm+6HmX2wTYcRREjTc9Mra4sVZ92S+SrlmDm/Ew9PG+baWvYFT7hJbC
e1WRNZVbL87MTTQmu7ABEJy2D1qQHaaif6r68DvASnYyaQuQukIBPN62srzMoMQ6ddmzIZMnKgIj
0gV3MjGQdku9ulDALRaDLNva6VT6QrR43VnKLo3MPdoAe1unwlcU8Igdx+MXSZuerbGCdq6WfG2G
8kFr8lfdnLZRamzAWfmW0um1h0tAG92iSPpNLwQ+0hJrsZDuzaBeJNmo2yQMDTCxkgLNEuFTKLSf
3dAtQis17JwGz4lqfBMt4x7dFetyUpFBIOOzNJrPQWP6oSRsQCgU2zJiDLsRs9I1DOIL0uBaMojm
Gjr66lSv5SRyhMhYFGFyaEPNE+L6swv7d2Kg/lbXvkA6L4lSbxiEdVdQu8wyJ5NDN68l9FD173Wm
qXZsCm43Co+m3r1lZr1Si6K0kzhciH29lBPZB+H4o9aD6lHIBL8SJj8jwm8xejeQ2hTus0BeiHmy
grD3kkT0vpatJahMDyQeNgZpdlTVvgRx9hXaEiuZ0t3YTetgbN5iNdrUWuxPavRYy9FkiyR9F1rp
vQrjLcnrL3EmSKtOsCA+ZUKpRMoggQPN5DXuo5dOQpazMAegZcLkPRbVL+CGXAAJtjRz6bEm7Tc9
0O7D1lpNUCSwZRJ/hlQ6QAh0rabQKaOj+ljX8WdT0zXRU6wyeQqKcYFn4J1RFWhPDjXTzvUpsg2h
Jjb6mF40k/i1UWxTrfhQDCFxCC0WsqE+lma0GhNNdawy/NY00V1Saw+k7ldq3/hWRjDcfFUN5Est
Doep6QsnK7NnQUUrTNq/x2as2lFHvkCiZik25pOugF4zBNtgP4gvQdntcWu8ol/kI5PGzu7TCXoA
VH4HTnhP8HK2YyLXPpiETBt6XeEKEtqqI2Y9dYJufDPiaJv00VYfC8Rrlf7cJPVgGwnRnN4SNlIV
HNqCFnYRBptoMjNbi4Ahxvl6DBJln1NzmaeBTyRgy6fOpzKwphpddWL4UtT0MQYRr9cVI3XLsome
aI9Xj0WxW/ugihZykIN9QbZST5Laz16fVlMWbhPdvCdNAPnVJNKW0lBqhzaAzDxux2hhCeFn2Int
Z5BHB61JJLfSjWVXpomfduHbYBQfzVgOmzbT6x12s+yqcgTyWF0VFrFoyrXdW3VzaGRhuoP4YOpK
SL6HVpQvSF8CvNzhBZJllWWnRT6tQyahknbkqcnrYpGM9DmpQzRQ54tBKttNkFil37YQrxFKxasi
OYK+tdU7mtXqrinV4UINyjdlkHdTTSuHpvRrUMuto/Q5kp2FAopwa9xVlfR10o1XK0LYStopeCxk
axuMKl5IcaA6Zmuukij4qIdy38n0W991H1OrPEVVtyFJX4IBKV2aRLxLWvN7L41fUakJ3iltiNN3
QMMGtfZIKvMbzeTJQe0DzXa4pLyqAnPSYGaNMyKdDbgjXiSt9lgGDciOchJsyxrP09iSD5KSyl5Z
FaUz4hLzU1lp/LGZUAbSsn2UxosqIW96pjkQ0gucTo4lW5WD0k5LCJloCpKf+lC1GHB4F8mDig5c
Q3SsItqPxfRClHTfau2yI9kuFMOlojbf8oCobqtRx+jRRkoCC1OmdeK6jwTTjou+89M4H+yo0POt
gCDaDpN2KZdxugRMdXQEK3tUsnCwlb4Ev0dW78ekkJ20bt+qtpq8PlBTV8uCatkXmDbgjaqtGpJd
rHSVlxHdhNYmfhD90eG2auO7uiYGjjla7hyrNsl3VcCNM8K/OVpbj07WZ6qT9GK/67rpi2qAqEvr
VIgphQXYuWppTwIt3YKGXN60HVLpkxCOfiKNkQ24AJ7kU1t6tFGpHZXhc5mnAtZCjv0umvw4S4gr
4s7SLGFyhSlf50X9YoIHdSlGpWwHEynsWlW/690EviYz6Gxg2zo7g89wxin5Dha81O4FijpdKhxS
EoSeoJlrOc5i24yCyklLqffaxPxGsvappiJe41Yd3wF/BX7VpH3W0dW2gVJxU2JhReOhMOthRyEC
9jnQbnxtqlJ3+roESgYl7UXYiA8WxNg8+OJ8FRb5t7EmgEcrVoRWcn1cTKDWfZ4UFWsWpaIy2OLQ
g9pVqLuvQ5UJ91GpvA660nuZAB/7f3KKzLfQKeDWANG00DWrUcTCm0KjgcCvXaHV0E1DNbOHYtwN
BTrkWwQfKnahHJPFMRT8S1HxfxvrnsXHN2Pn/4VR8VGu/T/+iDsvouJVnb3/Y0n77J18Ow2Ljz/2
e1gsAJvxKzIdqA+gLwzXDRP2+j0u/v1L6IdFYRXMuSiQ42XzIzAWf2W09GBS0EQgukzwNOKt9SMy
Fn9lxSi85ZAsMk18H5gk/viI/0JobLEn4M8nIsSKVZQukFvVIXSBTqEjGerJ+wnaySMExnvzocOF
mK5JbIeCFxb3gvo5WKzlGdTqXi+t+sENik2jewhjqOhUAAZphzw+TLqnDrY6OBH4TxEPBf6g/EY7
d5zWUb+PSQstI8WrIUI54EIOnhr1XXpth4ORPsUICfR7MO1H6qrRdqPOZGDvLOqNYMuqfGN0Qmjq
1Ksw98V2PQ1gdgjs/sn8rYYWeemm2tKQvtDezxtHzA+y7AkDtduk9HEu0GQw9v6kuXqK3vvGUcJX
qj2Pj01qD/FjoYAgB456jJGqUJeN9jhaiKfAHY9I1000t+i9fgLhWq7coUlKfDCfhU34+v8PTjMe
n5Os8+O/Pzhvn/nn+fOTff/vJ0ZTf0WzDBLQJrgUmKzSnwdGlXAqsENBOwYuVoY6+PO8sDflj+Mh
yb9KyCEbaPVCchF1kb9yOC6ysuixQHFUxCcCUowdSe7ZmBTlEFn64CBBegjQvn6PeAu5eD9Y9pC6
0WR0Js6V3vikLGxqSNewXCGe0yj4nduUy1aWwMc1OBSNgW3yUqovBfntZL5/eIHTB/Gx/vnz1ONK
xr/oJQX2DvI2qI9y+alQboZ6GorOCRUxGyLEaFmfbExxojokRkYVLQtmk5m+XGKK/SHK6iRyW7Em
pR1IufmlBP1C5ARyVAMqXiidvjSS1By3CAFUDX0wRqV4aFftv7aSHqul3QPtkaxSPeqnN8MYTNOG
5jT44qneBq0/5LVVZo5mRLHsW4j0ppnxXjRlAIgrK/BuKlIRyDjzhXza5EMzEgPC1o65qL5AAeNJ
WbJuLNUCNR+jccgBR5oDkPK5KSSmIKYCwTXsZaCA+bLtRMIBIHe9cXLgjO1EntTQricxzuw2zaSV
ESR0sm+vLF9oZzphwAbpULyHEj3Kjtz2McYumZRE1u1sy+o3KFAtAz95kTx5GTjiDACKK3FeGOOS
b3HcBllBYcwcdJcsu6RzZ4bDPu7JRoUFZPYQAwKkIAMKxC9cNnZF1CedabNEKpRHmYhQvTBdukAe
N36WFqqPDMYz7edrBNxBZKZhk7XuoSAF3BN3+EdG0GNhVyOcR65WpmDqFt2gVP3bQ7xmBvwI7Eha
6Ibgz3sGgoFCSkPTHsdVGX3prcaehsNtG3w58TiWUyPcQvWTRKyUwki01YBSiNDQDYk8txI2OhBP
0neEzL8p36MQmu9z/owv71/YZhHISYRhVeWUjCpsgyAnQ9qh1hyCaj9S/+kukch2SPpFEY9PMRXW
+VA/zgydB1jiELJ7Q2aFPhEJSC71l4ViL+qZ0TqMCV1ZCt5wzH+H/lydh83hyVbFAoIKAkEeSrYm
lvJiv6hVUsa90jpi+9x0e2oZXoB347hPGnBto1/+9sC4fXM0h1cp2HZgDG6cG5dqpSHKl0XjdLgs
QDA6FHit6mFuxIuefcjVbXNXXKgB/haMTwbEEsEn51jQoat0Q9sglLrrtsPKegUBJ8BX6GnbDEcQ
cHEonqW3Gavy5aTiTYX0LSpogDxanFXLGPNS6BHhAVqwED0GxyVLBludntHA6sxYY1vxfAmh/Gug
IIkIG2uoM4d+slUbRapbJIwqJ4E+zAhrWo0qbOBaIDGzADdmWNnwLllbMD3n6S4vi3Pb3EhJ0Cgp
ULuVM32wwwkm/a/lmiEtGw+HpXkAvDNzlNnK+5V1hV0g4nU0qqCjlIfhV6Y1VUljVE4BqVdzoTuN
P/lQMDno7rTG8/aP+tTtqb4SgZyb5aZaiTKxEUeYrUewL4Tv8X70qi3rIsyhMI1X9SbbsHu5Vz08
ahl7FvFY5V15g3zH8vaHmZ0Dbu71hBY06fBhWP+MwFiePGCQPNWdwKZNId5hQMZ7jh/l0l8cSUog
LghZRew2zij8cWYK9VA5LYjsRq9QpfYZiSlkm9VhzIVFR8MOxGFDX03ySqnHpp45XNztDQ8CfSeA
aTXwRKD4wt88UZtGYdUWlRPpH6r6qs1SPVzZ0mcGuFvHaMG5ZMowANGLd8XXnfiQPpcIIUHq0bqi
2xyKr+OrMlf1vPSM5+Nip/zkFEM22MzSEWbVRfGE4gqo6HUBcuFgJ6dPTIdTU93ctI23OSjgzHh5
Nv5AEiwE7zA8VDujbJwp+aKqz1oWzvmKyzsNI0Q8a6GiZrAO7fMRClEglLIKQyKIOvN1ujB29Yq1
9M9yHV3xiLAE7IKBZ4mEXvdzS4UMhds6Z3N5MGzNB+lMaQ+GXSHcetShwcIkoEdiD8/g8KvX6r6e
YTJgh4DzyAih8aKDR8Y9fizsnawlOHxrq9Z02I/rFXK3ttiVjhboS/B42grAbTOe4MreQZMJSlfM
GyrQtTofb4k7CEx68ARjg96zSXYrBfBw8kZCpoh4Hyi6HQ5AAQmJ30G5SOuey+itECdbER5mPsrF
8TwyCaKUCqgK3i98PDEhy2/UrTE5+kHC2emfh2UBUV70/mPOww8BIu0zIcXlexcYFTw68TBktVq4
hfPRN+hnKEiJ3G0CMl0dPQZASDrqvbWD6psjgmNbmjur/CBlhjpGUIab55jq4iymUmJYcW7lTp59
HzTVV+KvgUF3HRLLrVj+P9LOYzlyJGm3TwQzaLEFkDpJJmWJDayKxYaWAf30/0H1YlggrXLm3sXM
LHqanggEPDzcP8FoItp3OnPapHsatc6dB/xXhLENkvzaL1mn49+/ZGGHLrc2CCSrAymJ9KkOajn3
gsa5rwdawBOGr5nGf6ZzmGGpxeyxmVFeKNxZF5tY0TdqVB/MEDJ63uwmU/bCstvJ9jVvzM/WSIUk
tzDlFoOA1UUkMsowB2qSe+Vsg40jd87F9u+bbf2ZLw//PsTyE959ZmZZjbmkEaJKbFeNWq8UF6cd
/ZFxRW+G3hxxIjfXsBsfzt112FUeU7Wum0lyuddlvqN5pie/5XQSuZePXsowTvOk3aJbDTT9WrX+
aWwDSL+y2IMpABT+fOS8ryqr0md2XqO5Er5OJXNONSi3fffVqhpXlivPaoZjNZYbRx62GkJmqjW7
3TTv49D2jOia/sUHOO+yHO9/0urgClJZEoHKFnQe83909Ly1n0/T7bjXfXFWXprb8kl1F+WNq3Xv
OustROUFxbWY19DuWn/3lN2hHel96zE+sBnmYBC6OHJjYFffLCXQIlx6/+vvW+6TF8DdBV4FQm1c
7431B2cIW4rj2WFOdyN9VV/wzzIkLx9v0Cj+7aNuZC+j4zkv8tUr6cfdTgv9N5L+dz9x7bQxd2UZ
BrJZUiC0B7HjwrRd6BxXb77rywtgl/dx1v4aRVtoRdgRZ9Enllw06HfRNtxZu3ob310rJ9cYFxj6
RKPxg0oK9DecLv/c0FldBybo9tKLDvGtgQUh4DZX4v0t5Jjr8Pb1vf53PPIRkwNqR/53FQ8kTZmO
lllRhCzyaQvpfPBDL79KCFt3Lz5EWtb5XXaKtUIqIseoOJYwN3K1U8R//yuuK2+RJt+Dhj5e5wp/
tk34IIzlXgS0bJ131doao9JQlrDBroCa2W0Xrvs1EP2HU3d5ce/jrJKvnTkDB71aedPR+Ro+RB5G
E8fFqsDKWc+Kd3c1+X344LlSL4Xj4o2FbOF6r0ytZs9iTFGVP5u7BfacfOU7JO92/pCzYVKfQfy1
2mpdHqtLUGPRSmJqRU25yva2OQIhswmq4xSXb4A8cMKiCYk06sIHZbZzt7C4lP66D+vH56V8Jdmb
6CYxMVs/bz4p06AKKSTXWF+VcwGVi4P+rN91SFEmJ/00nK75S39Qw2Jp/4i52rXGmIgmw9yM4YHx
Nb6Nf+jf1Rt1p31dvNCl24a+90ODAlmxJLn4qjfCx0de5GqWa4JuAqlfr7apzLqZC9Nmnic9p2Z3
Uib9VU+7K7DjD0whOkFA/ujP0N9WwLyu3iruIY5aIFbLoJCh2a3YLbwMcWhvrpOKf/+t97eB37Eg
gC+iGssIaJVyahQY4o6ZKN1gczPf0Wsb/fYilW5+uxgkWKFb7MuzcYxukwfxZBwZQmxp5hyvt4o+
XV14o6RZDjE4gn+mJIrkTK9aoE5Bnbj5cA/WYLauLO21GKu8kMuxbUs9MRwEkpUKENpzfq09uvyN
Dyv67jlWb68NiiSrlhixXrgDRgEN0hNXDvrPYkB/wvcP6hqbcRXDHtoqC+hB8dayXIZq8G9tEYnW
TdNzJKCCp/51bbZPd+b7uKuKPp71fhCUAW5Ye+FegSsqH7oYxiEuTNcF/3D5+3MtaXSj9wfOH9gq
kEd1jcAPmkpKYiM13VbXpteSbj9pdKq0+C4pHqrowXYagJn2btKD/pD32d6KpRO+iI/lrD1YScm9
wilNr9BzQF19dqv3ys82T4/2MOWe3ReROyTqfc1l1ApbAJcNOVpvT46Bun7aYXDeB8mdMgTbqTO8
vpZ9gKonkdT3uYi/I0sWbaLcUfzIdm41EXybtHLw1Trcm0zCY2diKGBOF0uewk1QyfnBVkNyo1S8
IaYbbvTAeq6RHPYUFIE8xDse8FXMATSJ+8IMgpuqNB/rWDIydEaFSLZmaGW30qhH7Z2ounjaVl2p
Olg/l9JT2OLlvikkCXkMvQX7P01Ov8WuGO/A2Va36hQPPYsxhpwPKkbWQHjs4Gw2WfTTwcX+MQ+D
djOMI2as/VgdM7MojwjHJhtTLqT9MJmWr9Dh9YJSDvbaJPevSQHgSNJrcQcFcLiT5EzdmUGYgAlK
MWLVIr3sXHWaQOaS1e2N2cmBZ+iTeWelL0ondw9pOyl+b7fVQ2oAMzcnpMCq4lyZmps0iQlUqW2h
m2rBY9SA/+qkUBm9rB/MsxPkdwlVYG7M5UvdLf+iUtbFl6nJ5dcaoAia1U2kd1+DSDjjsY70tBX0
q+IQ4ObQlpJtkQKSxgDQJUxUcbxZypXmV5xKQ9y5SoGgSeTNWd7XktuWeSSX7A4jTsxtl6llf5OP
OQ7YTlSn2mMB2Dn7Xs+lztqK0okudlE0eHRjGEsZXM5J7Mq0+n0hUoH+RZrbtGVnKebczqxoSr2g
M+rye+iYItrUrRJX38K5brgQoSGg+IolpfCjFVL1IUBOpEGagOrGqNzQkEX7Mg/GGPmNEVWgns1p
7p6awAAGC0890EEsTUkqkvE0BGim175tgh87d31tCLcyC6BvchQb/VvbxYHiqlkUSS682GKgZVxl
s7KLDBCnX8aimhArrq2uuB2SouU1l8bM1dmj+RGoeAbXUOP/UQM2euihGFlV+i6341r4AeisEGSW
Wqt558/g0SaT1ZmURJ9mN7CscpYTV53nAF3XRbSqNt3KUlrzogyVCXxYKaooepaGIDfrHU2c1un9
ok+7LH/J6jK1MMfVTCH9HOKstJHeWJZwD7azgavY9jZiP7HIHHprncauknq7eYvALp/GCcbCoWyz
Jr+pE3nQfHoYjbZHrkSnwTnxlUGiqfMsuagpF3rG9UHfv5Rak7+qdmjTyNE60HQqitxfjR4ByRdD
abXqia1A/0Xq5rr2y8iJx62U1kjbBVpuBH6aJQLrUkNCUryYEJ+YM2Qo8K9nYTzGltax4/KIVp2Y
/NgoKB5r2/anVvkhell9aBUJ0W+22Lma7eJYaQ08KPadF0SD4jVh98VKdMlThln4bVIHboRr8d7M
UuFVwPl8CW3BeyEsDN5EextNWsiulTBeq/AJypS89jigK7+GQvQ2OTm1JWc2AjgO9oWpmI8jBalr
mQ1dM75rT+XF3+hzM7pVP6hu3urOtmjtTPFqNdC2fIZPE8DjE29bvXR9m5ytqTTcIZNlrxyHbB8B
jvVEojs+r43RcCpGL7DSUyJjZ8BwE2Cqq6djSu6NTcez1LQGs5epP3PFpEAyFPz/oigtXcOYqmOL
Aa4X0XbyRNmaXtKEmlcwL3DzONF2pdoEnjnDPd+VeCh4llPop1BJC7+Gc36j1z1GRXbbuGNvHQPF
3IZ5cFK0RnhF3h/LqJf8MNVfaim+0YR2XADh3RwDQeh79oLFV2164fRqGd1m0k0vrfpfWqJtLXDL
gEb9PCwP4Np2eZds6qo/WqXhZ5wkdfxDSSoOtPj7WJSSq6bqYx50OxCWKLzPu7YKfXT2NvMYyO7U
q6dcTs1zHFW1N5dwKIbWyxpupuH8ZLVygvRy8wVZE6al4cicT6/h/ZW1lyjJIZ/6DW0LEOfgqENh
xa5SAcOZhgzS+zzTg+t/zgUQWhvfCKlwk9F6okfjSbq876f4YPfa7JM4Aa2O6lNb/ggsxVPhNLC8
p5ZPSBh54elF+Fw2C7r1zUr7wQu7HhSoVd+b/ZTg+I0CgxSoQEgHLQcdilo0LQ1UPLTA+p5K1lup
mZ3fz2pwbovcIYOk3Nri+FYb8FNeZmtua0JrizlN/KQvCj8VVuO2nXao0UKQIOt4ZZN1njmY5d60
OukUlVFAGih+1Gb+pOFVQfYfdkbRZBsKwcepszfthHx1O8SXNBySXawbJWk7e8yBlLroTz3h2Z5+
lURpbEgWRBnm4kJdIp0mM3JuZi1yPKhT+a7JSLp9FWAQbNgPiWZ+5UY8AVZBWX40d60531t1sbPm
6qL1yltisjvjUuYkLyo6wvoUeJWZPWdlxwAfmYqoaX9aBUboU19g+tTXl6IGB1j2r52Q5Y1pitaz
8tzxklj5ZtTRJrHKJwlLjsYS9sEoZS6g4J608ZtiwEdpbRkSAq8as9IHsy02Uek8CEO9T6LGg/we
b+XZRIQqk1R/RnPPLVX9qekWjmWSp17MXM+b1aS8oOEAtFHPFF8NWsmdCtW6N+RpcuW5uBWNE3hz
Xgq/E0r2kJb0eJM2wzBPivAm0qKeFxr+U6ci8ks9zTa2kiOrDqnRdUSp7dJQ+44UChVYWD3whT7i
iOwWcYOStWR6Vse5bEr5Ta8PqtdE4ZOSRD9VJIoVTd4tUmVuJuVHPbH3dlftRZrfWHl4lChyvAFr
Js8JS20Th+aroRTPiqhTry9CxTNGg8YSCKu7VDjqdphksTdD6dxE4zMlBAiLnPU11bw5aaOoL1qS
HHPbeAI5vlM7rlCyHLt1GF60UP4et/1r22WbyZ7JfuMBX7ZTl1S71hEef2FT6uLHTIFmOCW1guaJ
oofjFx+GSGdGEi1eDj3faONcZhH+BnRjRBG+KtJUwCumg6zGz0kqv3YtOUBCwHQ0zbsi0+4rvfqG
uMVNW6UnDHfumoyPIzNpJlkyVq2TtuvV4XEW3VNgS3dalV2Akr0EyfSlachwSWvD0Q7N76OJ75hZ
Ue2bTgCBR/+mZfIuKyluR1OWXIm+Qp4UpdeUNeSFOnvsRglwtHxo2tGtk2gfOCnWKgWT8CnGA3NO
912ZiXMZ6uSILpQPtR2LHd693zrN+moWVusb43wbZf1b1qWXYJxqt62GryFAM6R2ZsNtOOq26ZRf
9EA5l3N9gbd7KoryR205tLfLwTgns/O1jZhrd/mtXtSt20pV4Eex9Rw306WVSXfCmhjDYwHkhCSg
UY5Gb9TNGfkZC5s1dUD+qVDbbaXIqWvF2rckmZDSk8KLLEk3Q8smrZ2i2fKz8h29w+wujwbT7YVA
jCtRx63tQLIfaqxmhq4JN7mZPelO9UQmsbdDMVR+bg6o3lBYDihbq5WN/EAxJfsyKMyd1LfhbRZp
DD/Y9H7bNHD3cRFyayXmRmFUXxCuKd1JBpKej4Uf5aYrip95lMG/nZabTqwfIY09T5ntG0l/For0
kkqF5nWRJuF6pGRuGxo/g4GrBc2lX1HR9p4zatMeDhJ4MNXcDgMDAtVIj3Crq2/dwPgODAtoYmqr
XTPEnmRLidt35fRcOTYueDp1g1qiLlkYk8Aupz7JJaQxAxbfXiqVYh9kyqut9Ae5VZ/HLnlE/3c6
jwL8nioFX4zc+jaO80btpS9mPj60dXFjhp3lBQpzojTGd91UzqrRvsWYwFP1je4kwh8ZNCG+pSHc
gMjHNxvVRTeWlXM6ie96C7Ujw6rH5ZbDIek0sQ9NmWZnmHEJKMODLrJ/OluK8P2p/sHEcR+YUerV
kJ/cKtIegl7/mrWmscMOc6NmyZ1VOZNrNBYy9yW9UUtqj4NTbcswqXdBLAIvnpRvlTDFSchK7aMi
+z2Z43gHRO3OTvEoDKUGhyu9uLGG+X7uZ2dj1+05SaxftVmcrVZ5drL+LrGCg6pMpyZv37SMERF6
UzLq7tVd0Ad7U7c3mhZf2kY7aq310xnMO7nOe7fSsodJReo/hFd5gPYWGC7u4i3yytxp3bjpIYmj
oPI1jKfvnWTh850jfMNDYW7TSb7o2j0pVXMLKZug/TWwJtNxHzbtaZjDI3v3MVODB01EOyMrItSU
0keDg4wdr986kriVnLHZoE0w30sR0IDekL51Iz1IKc7mnRgV7aF1mvzYmgWt+xjEU08i0YsS54AJ
QEMObRxbrh0qpfskcA5LReBqdmp5XIx+Ybq4bXLuRIXtxBsUnawfdTyhEt8P2mbuFMRL0rjbjENO
wrEN9uY0Pkt9jvRybj5kTEbuRMGQu50tDqIKCnkp/ahr/ccQGP5kWM9dn96oQq1OaT/CUarn2Fcn
w1Oq+UA5eZgM/YRL6XOiNPpOk8UTxBfDH2swuGgEbCMVKpuBFq2rmIWJeGS7FXl8iGPbeSlSmQw/
ODp6hFbTbKwKyFdnGZJfJkP/bOqj4fcx+mxMvOXhMY6FcTvKcnQXQio8Cb0Qp7FTqLi02hIMzqyK
gao+fenmJN2nSey8VkEhPeL7OZruVOViC/lH2qp4cRqJeDX0ETG2QnW8wgieYwO4cB7S1uuyfR5x
4wgkYP251Juubko/0sY5KvALfAvH26YYbjDDQFNAtHx1gXqbd+KfuoW7FBdHuw9Kd2zBwsrCc4oE
IyypuZfz4tCBHR3DZj45efskz/UxgYuFUyd4qwg7VEt5oXn1oJXc2us3S522HNaeTN5YakVFO/VZ
72vUWXmMqaZsVnBXoxqERH1G9tqdiDjl23AaYJbdId7/WCFFFSjHoVXdQdY9fZIotS1XOAfT3IxW
5FvqS6tRm8rcdkseRa6c0uvMdGQgar0pRZv6pQMqLJRPZZR/UxS2mAYgo3xulP3cxecghUChYBxb
dpU7A84uO3OjjpMXZ5MXNYFrWNNNGWKOMDfHGrmG3gbCwfRd6W6robmM1YyD2a/egIClgICTLV/t
qnvdhGp57Gp5E2nZRhT/RNWxMiGJaME5Sup97gw3RgaeSYYHkseQVENIydJu5HDMjZd2VB6UFoYm
EmdeEanWmeac1rjV5CCHl6rKqTDD0ev6hJtQLAcb6NS2L2eZjgCaYb5MTiXtERkoD0ICCgCTlH8t
mV7s0bowt72rbDpkRj6fOJnjpzwNhWvoCSrBsl77ysCWHFXzQQ6g3I8atMy8v9jWcBQhpmhzH7zE
RTbDuB7cfOk29NJ0HEUrnmTK+J2sSD+dSD/VEWe8BDFXyYOHQMXKB187mXqJcj677yZ78VYMoeWV
iXUqsqm9qTt4LEpXfusgRka9tYfjxU6w2z38B4DTqooTXlk8hdgaemZYG5TTKrLGGuJFQuy4wF3q
WvMCkcGbxTZvg2kfgk5Z+3UK5QlcWOK39J+TzuBKFWg6haagmij0eYsXAIrxCVl8VNSnUbHhcUrZ
eEvrpGk3QSAnimuoknCoBWwI4Sk9M4MjY4JWVik/bCClXHDbB6T9cJZvfVKxawdcu0GlaQZiXcLa
IBXsBJweys0EIdDZW5Hl1TkXwcG8HeGrDZlyjqBWqtqtEtcH7iN8HnhCZtsgt/w+CXECScYbU7P2
+RRlrm4Pu0moF0jnwu0GxR8d253j3qcXdhzgVxcY92T1BAsxSvwh49vN5vmkV+FD2fC30uIsq/UR
pXdI1/olJX86lHi5nGx0tQSE3yj2JgksEtBwXxpR4A/VLu3ENonLt6nU/LZ/Maa3NP6ea9imjQIm
4EMlLiJPD8KQf0YqYMQ02Q/DBBwpeu6V5pbjEMVPiPLWVpKezHIjunCflZY3Zf8MAumAt9r8wSCI
K0mCkNB0lxf7LLE3Y+IcZ4S5qK5oB0deOWAUiGvEiCc6ikgbPkNEn3oJvJN2gbxXuRxlv8qBPja0
aGVfd8OpGm/H7Dsb21cSY9MGA1M09W0anVs9c7638i5HYh9w8DYbqq3SQtfg4wFTKu9EHMtulezT
CdEdawdUL/OSMj8G1di5hn3DV+SrzcMcwY5XczBzEje5bQ33tVOE77TJjp8466+qupVEfRwj+ZY+
HpDncUO3gT9pukb9o5aanzWVnZ59sarsrMoqPHr4WnWJTgGoc36QPVL5jLFrpl+M4NVswXZVeekJ
hY8pLC0/cRy3yODrUw0lSkSDPEmPqvStB/9kZ082Z20UdPeqglWJVZ16Ue+mOb7EUrpXktAvoNiO
dEoy46nm/5IOv+o8fopp4sUTYLaFCh+OuwLrIc+OUpLWOQ43HU6LSJFRIHD2piROpbsLM2NDL9Gv
7XPfPyg1N8+dVZ9GM6LOl94k659idrjw3RTVobdnL5/DjZM/hZVE/R3sWiFtad+TrGqO7NbmEpL3
xXwYYroNQad78HddMZaP2tRuaTO5WcdttjA9+kz+kNa3Vkq1XaFE3EjeGNibacxu4pyKjPOk6tCB
VeWXpHuFmetp0VGMEj0m+mEBA0grhnlqbDIxbCzH4p1a26Zx0BTD1QJhanm42ClnD9ifUpyKZvQS
6R89y3fxfIg5C6iqOLHUh4hKpYBfj5cZmxYis0MLfPw5ZfKmTQGNOEySEYIWpuyWPf3uKT4hkO/R
otrPi1Atf0YLezdWJHec85BW4ly7VsA1inZR4LS3mYZRTw5AND1llRnf5pKTX4zYanYYP9pUzH3m
owNgHups1D0MRwfJTztT/qUHzLn3ljmNFzqmWbjTgl9qmPzk4DMVt8OS5WdP5bLrK6u+Yl6wmm4t
9AbgiQyVgRJhsb3W2Gm1Dg/qgglaKC5yC6eiNK6As9Z2PP+GUJlfMySDKbImwYTtnI7JOCwDtGY8
0WJ2FUZnHl08oDPHBhnlfouhzJV5/Wpcv466ViKtsl6qhoSoav0rCN+qEoHVpZkq5CsDwk9XkIku
g2ocbJih/TlLpcVUJhN6zq5c/oMpH+prypVH+TQCUBydtQN+sIZazyqa72HUIfTQfZEYJy3N6itD
zmX0/G6Q+u9qWUBVADPJYLpXA+Ess5JIoFLsmjc9eIrhRr+8zp58vk4Q/ITitTCC/xNqedp3cJje
qrQ8yEE1Q9bVflsJDgCsPViKh/E5ppL79vdn+3QjvIu3mt/2PZWXIWEBVasWV+ls0wjjS4LLtFSU
938PtZaG+72MsBEAnyLlBGFnNeEHZuDUhcObSg6yl+KHoMOEgJW7XXTaJEA/kT8Nnvlr2ppbTTtd
h018/rGhWbDgC+BbrC0ZQiw2RUiVAJ5B9oKj8DKyogbns9nTKMW/jAtIqW6ucRA+3aJsTzgumuXQ
B/rzpeK64Th0PSh21H+G4rkUu7+v7ArMtCys8o4Btsam0xfKFHlhgBl3DS6l9iE8TOf/Aqu1Ai18
iLN6gUD62C8mcaBbqS79KXAZqQ3aRnfbjeJpzzbeHf8zoGlRkeJ1IZZpAd6GrrfCETeFJWfylBlu
aEtI9TOu3NdDdmkq3X6LW9H+7LRLo5b6r0x1kltZqM1OiCDzpCBHgEOa9k2Vyn5c0rP6H9cd0Xbg
2zhOACrHIG6V3AqFqAoCImxoRDz2i9zsQlm8hjX88I0uYWAp6hx6AOXXtM+wRVmGa6eBqzb4MSPd
9hPSLYKGoBNccbdZi9ux1pgB8TSgxBdW5poVHYbq0A6CPl7wPf5R0Oq8d1yEMwGM0pAK/Olb7Tsb
6z6+cOOmlbUF2nEfvV3FOy74qT8y7m9SH3ASh09Ghy69+mJQymmtqjLdBV2pe5pPMyX3YDMezS3e
wtdWeA0nWR4bcPx/4q12tmbVg5M1v+PJ3rKxw2NxsnbFpthdE91fYdGXUGicI4iKnfBv4bI/Hy2y
FF5dkXA9rKxno7QlGkTSLgjlF0FDGWPRYzo5Vzbq8oWslpMmFQwPSMMArNYQucjRu6KJYDtUsz5x
14uGXUwJutdafKIBBzivkdoYVw7mj9uWJeXkR39VVtlWq882S6Q0GDXJcOc08RsQgXN/K3HFVC3l
yuN9yK8sKcN9C/8SywT7sTrEgMwzdKlsuozNj3D+YvRXTq6Pp/IqwPKo707lyBSYpLYEkPb2Lt2H
x9TrttYCX/8v8t2HLLsKtl63wLHGgkzAuOLJmP+RnE1RqFfKsjWg+PcufL9kK4R8Hfe6KgRBFrwm
w+xsyxdu+QvIl8+6oNNxHYm+fEQfduG717RKl/ToF9dUYrahrx/lm3ADXsLynF22v24X8tlnRgqj
/Wo6cOHWuTkoxUBXOaKXaA2XKNPvtHnbRcbA8AaMNo3tXM7e/n4cfLoN0SfUENxfDvrVNpRquEJA
wg03GByU8O19Rnfi7yE+/ZDfhVhtxCwrYc3AVHbDHhGruQm5qM3jIzBjJKBaZ2c48e7vEdcI5n93
yruQq+1InzUXRUHzaMGAlqFb3v5ru9puaOgXG4ycdlft0D9fSei6SOty4JurgmmWKtzQB3ZKDzXD
mzbdjuurtJEfO6TW9/SFUm5EaH1dedRPTh0OAYDM0OEANK0x/WmptXEAqdIFFbJhrMspADvzGLhQ
xvbXMMSfL+y7aKszB+WD2NYnogU39e34iGUIwu7BI7NfhP8rr/ty7dKnfqgTl8zyLuLy/O/SGJJY
9cwIwOCuOWyMu3mrb9LvHOqX8QD8ya/21m2wp3voyn52DLHhHF+7U4cBh7pvjvH22u/5mOgAqVPY
yXjQLJ43qwVQ+47iDdCxGwYmEnNzLSfDDeKaiXUY4UKY+yuv9+Pja3DNoVaCbFGQa1p/n2ZrDIPE
IT+GG3tXbce9PRzBc6C93m8Wk3LNG3fyPoJlkexgzm4Atl35CcvG/TMF/vkTVt8vru29w/TAdJtX
uMDBLt9QQXsyGor+ItxrJ95V/s/Hb4mQiySMZbJoXLL+fOl2U40TqZeOnatHCKTdoYSY+dnj4q4y
oj7IMOe23V278nz2bt9HXW21PGqbMEVxxo0MeqO0H21MmuNo8/f1/OzZ0GBBKYE0j2TWKoo0aV3V
VeivLEIinq7SDpSFeSXIx5MEVDouV6DtaWF8kClxGGEVvdlRsDEzaUzVK1D9LJsvafi1yh8KW7+y
ST7WTX/EW/dmMlGlZZcyBetmEHmBK7pdGdxV04+/r90n+efPOKuNkQ0izvuQONFZP+pef5ffL7Qw
CJJPGmk9uL26Fa892ep1NcLRI90kooHqJkP9LaKj6Qm5l00Q+8LPbgVkFXyvRve6afu12KsjRbKG
3ukr3mKn2p0rqQKrnyoEMlnV1VZL4/7/5S2iDYfP9uJUs/7sJEcJ51TlIiWb8lYv+oOJ26RnZ/mv
So7KK8E++9pw01rQ6fQQ0UP+8xuvbRk/thh0+pwbhwpN1Rpz6Pnp7xtGXV7POnnRY+OaZCFCZK67
oXmIOVsXkrwMFyXi2JM3w658Y860db7qm3gDtxO7MunGQk2jVr2u9a63cD59jf/5DWshcl0pwf2b
5HAG+/J5LqW+cdFPCHfgd7DKyXP9Ckn9s6XlvECoD1MD5P+Wf/7uzKy0EYvciT2bxg3c4B8VDW6p
v/n70l4Lsjz1uyBZredZxzDXVUR5ltO3tEV4tn/9e5BPbjFIAdJLQHQbPg9s1D+jdGh7dlFEFJAC
+9k4LBUH2rsce2VNFRfO/pWASwZZbxhYr9Cb4ZvTw1gFDLqoGRqN9GwVsTx4ljYHCUqkcgiaZgQC
5ofgZWUvHvWhx5h60nIPe5AZfau06H9qSn6tBPhs98A5Xgw1ZWuRDf9zBXKDq7WSCBPAWHLRY+3V
brsbrTaA/obXOimfvFM0FSysTwjHnXRVNwNDmFV70bzWd83BiHY5wCXdC2VGoEyyYQ+AwfQXauWi
lyEJtLJdGynsbi8jv1h4zKRe86veT58cmH/8qNW1r0faNmgsEGISGC/aEL4BpuLvb/3jc6MLAqdy
GXFTpK2rukaP5gQwFHJU3dFGJRo1YDO+MpdZs6m5lBDENlFGoqdhfRgrzHKa2vVUMr/IcJaCpXHO
xKY46BvIKX4sNvZjdtI7WrrKJt1ec6L89An/E9xZNaf6aUkUAPwZlFMsdtBBpJ+QCrZ/X0fkDNdf
D9wzEw47em/Y1K11/BQtmepZQaMsLjNPDMgxBTP8bZU2IJQHJo+q0z2lVXupcsNzUsWtGnqe6AtF
oAl4rXGDJrX6M7bys6U/KzIa5p1bowbuGGCm0Hy2YrEVprk15+SGmfdtJoehZ1bDD2fIDlYrrlyv
Pt5dTXhVFu0nFUEIeb0xwC6ICIAroyDbOjmhOMvNQQc4kVPgtOrj31dP/bjT4S4vyo7cHiFrrsVF
ZikyRs5fBinmfCfb+V2P/QjwjvLEYOAOvs18n40qusVwJjZ6Z2wjWTuhVpIyTB5Z78QB0iWKb7hy
/qoL/RKN1iEcw0cF7DnQKpTELfCrezZhfIlM5+3vP//zX6+hALNoZ3y4GtlmFrSmzRaLyhbp02bb
iu7KwfbJccAK8Uaw3/pt3bdqx6jjrEpJVvw7DFF8xi/b5tRtpV2+ZQx8RU3wY+YlGIco72MxEln3
le1aBVWjMXA0w3t8Rk6Kepi6nV10939fuI8jHjLD+0DLyr47Sq0mFqGgd/C7J1/cWafEB8Djmnfh
AfrXFqmn3J2//X8GXTLGu6CjbMBqWJ5ObJQtqkRLVOkWeDB3rMUENEy21ynsH9PQcpyTHBydCQSa
+n8GLeIu0XIgFa4if4nLc26/ysrz//xg9OsWPWImAjjErr1u7FGuF8VQYL2YZLaX5tI9xyh77iyU
y+ZNYvpW+V/ID3zMFESlS62iXyyTMFY3k7FT/4+980qSHDvW9FZo/Y6+0OLaJc0GIVNHipIvsBJZ
0FpjN7OGWcLd2HzILrIjEJgAu+7rkGYki9lZjqP8+HH//f87mq64EAOQolX9XmniXS/fSslrJy4x
Ss3NIolQjT55XpBnBY+qcgMPej1iFNgVht6yW+eLXi2xhS5ZmawV92FHtyVW9Fq7AdV9L0bBO62S
Fnb/+SmDWBa6BvYEDdt0xJ9uiTgOQlq9iG/K4rZRqpVVB2vLjK8N7ePCxhjvuGlod2RpmioT/EGD
rB9LgKb2nuZt/Tp9R/Xcs2G734u58aDn5pcwj7/WiC0sGB/faqfGT8/4OA1Hx60P1Kgc4LW2Q2BD
wG5XhnSra7ktyo/IuxwC/clKriWvQDNZt2MBtHXfLkQgsw4azlIkZ2DJpZh8+glO6WVJNyAv0cgS
3VXggpZaq99ais9GeWRijA+ORunzltEaYId2twVhpG+yfF3eAwe61bZAycUvbbMGPYxu7XosO0IG
oNY3xXX50jwa1x6cTi7to3fVIzhq9WYpvTN/eRx93LhERx9X6yjNxCIfR4Z2m2Yryxi5XTYosGyl
/hPp/IXg4Rw8MPr1I4OTExQNRhnp44RX6zBHKRWU0xVa4CjK5TsVTj9zXW2ip9a3LQP2ubEus/QJ
U1KUt6Dz+BPGQ3405txoq0yoGLO6y++Bzm7D3ahTr94ssoacu4vTwU42uNv7On26DJZI1luJK2Or
3UAXCYNHdC+Cafu36k4zW1ofyV4UQs0RpjAZXiOkedYZ9C3IzRdyhsBBlzihprQZ4wyemJiMS40l
M4Iq+Y+QQ9zkq0QGPRCuhvZHh9IKdLWwu2/jbSmt4vZHdJf0u8VS78zc6hYVWJXHCWX16cn1elpf
8pzjAuDqqo02KnD0tYJ0GwKc18K1iLLZ13+Dhmkmmj8xOznNNHXTzDsAJRvLKKM8rU/pZsVDbNfs
0IDaXHaR5xcBjmlMjHKxjVfb5PGptmUdS6kMrEd1Vg4A/4Q6bJ7DpdPZly1NqZ7GNcUU71uZDh2S
ChNPUKQwQ1euOc4nTQE+790f3op+pk2xiRvemRvletiM3C9Ld+rMfj0xPPEIqRWWNNqykErZfTHK
EPAqD4/1wvBmtsuJlcmpSCLBq0z4ojn0nrnPHPqwU4hUR2eHw3EfY/Re9DeR8sWtOjtAIG3UekeI
0PQBCC+SrxcxMwuw+0Zs1A09ywurNzs6hVeAOoZbZLlOXVoaFY1rwclip3q81Q3wm0Vmt1m3XZjF
83ABLQwSkwZGRhrlySbxTZrwTRclGxRnb7V9B59U/DJWuRYvpvHindyaJ5Ymu4LW3kIRBWe8mJKX
Gv6hbBNi6dcK9WQ3DDiW0CzQ0PCebI2iKrtEak3SVeXHIadVK3523IWnxcwCndiYeExHsID+9OCt
xfxbMtyVQmGbdDJdXp5xlSdzdmJk4i2sqOrjvmIgViXdhcaoYvQ6JFdipe2z+L72+Z8Ief3PbE4y
UTThtS5ug8lTv9P9tO55q5UeVJEp7TXdWtMLWy6bzWWjMzgfxCc0aqCkBdiLU7AoDAj9UMJjY0fB
5yISV7rcrPKRqSof9rQpbSxatTOe/5L67EXCwjTPgC7IgpJ7lSm80H42tS5BASjGSsAbY8XwjO2w
19/Ycv2DthLtf4PGbTxWpwtL5trkmoNRidqvNTl2Kag1L5VbyxZ3w9aMbFpHyfnSAWPtwBav+q/6
wjN/JjFnjAx1PD5GssGzYplb9UYvCYPFQadBRNTXeZJslXV4Ha+kJ/NbqCSb1nhKjaeqvv3jVC4q
H5+7zZNPmNbPMpM0c1vyCeUGLFfx3s0cW90M+xFFO0S2hEidW94tc72dH1UoTxC51qHNA7kwddf9
mI4a8cO2LsKEbJkPCAlmduDRBrOwi+XzZYWOC8ga+iUk0qZAWrO22qGCQMpO4lyX32mGA4Vs08SS
7ciI4Sg+CHm9G5DhrTq32rjc28GNbrilv24tuRhsGQafpXzlVC6YQIDEnkLGikyBSGV/8iTq4AVB
8CBCqT5aDVsReYpUtct31td0NQbnCl0HvA6CjbUWn8z77nB5UmYSfqfmx0k7is5Ta9Bb1Y8ddp6Y
7CQEcc1VtXa4brYjPRRZdshvaPF/GVFbIX+mfz6/gkVsv4hePK8Yn37K5NgBbBiAHzET/nv4HtCa
svMv4vvmBWqVPWXOcosakvM8oEuyHBXNOBlAd1xKFrkMaOqmKIdEHHpaOOmQHqGTUCqC0W32ja3a
4jbaC1fCwtV+HmmOYiRAOFT2PkD+SQTRBGLR5wUUHpVZx7GdCX73OdfVcA8djgBtQ64sxSzntxUW
TU2jjkU+8Uy4RwVlhbIhjUOR6dPKB9PCYO4b6HZUZEVFy1sZ9Ab7Py5vr7nDrYhjXYOK7qhse7q7
fG76qGrQSJTcJ12wbEN6yZIlEesZz4XOyJ9GJltYLEHnKDlGBhrrIIaCCXnBdczgew1MULtldyj0
1UyWqw9MKUo72gLNO/m6ufVvrJuGvu6NsBrWCGfz3//EMIvr7s7cUoyLt0tvsNlxcg2CSAEZirc+
ncxIbFtILsIx1wZqI/6UDY+/sFpIc0MIBD8i4LVTA8hZjG3lNMc1kfjiluL7KG2ueS0spNDP9z6T
eGRmEmtalRKliomZ2tJc2l6Dz76vD/B5xR8J2pZaac69yqm1cYseOTj6qCLHaVLw2KVyD6PcHRpZ
0brJXQjUYV1CENLb1Jn5/hemckzG6mCmztEvTkVwMUSMsTS5zKzrKn616s+XbcyEZQzNRKsKJ0K9
Zvo8SMhBm7KDEThmDjH42nJLJqeCH3X5JT5zUWAMxRjkpykMEQ6ezqNcDmXpCrDIjAzByKS6a1q5
81e0c1V1ba7B9lylWzhDVTt8DnCbe+djtNdvwnAV7JYgMeeZbhh36IhhgIDcqZmefoumDnIYe75l
K7GwCSFqhWdmEIK1FHaU/ayFmvRM1s4cK/8mXOMkQM7iQaOX9awbG6TFa39vfPAQPwFiv1Y28TbZ
1fvLq3p+yjFmUDXgmMsaV8Tp2Gou4zSJuIgGJ4rthuZuVGadcHPZyttynca4J5ft1ExreFoTOdz7
xrPT2e11QKclnJDEuB+lxtbHoBfCF2igh2GV2dX74J7O42RAkeyNgDdZLeUJ58Z9HAdNysNyHbQZ
VG0ObBn+qq2+teawvTzmOQuwUZqksUD0n1H5B6KjqZbjcAOiEF1Lt2K9lNU592zcsewPoMxkds6A
En3l9nL3RlQFJ4I7qkhb94b1mOnN0m2+ZGn8+ZFXg6YP9dfEh7cAWrhRiYGjaSPp7frl+vKsnV/h
5qiBSU+JqnHyp4CMIO0bsbcC1gUetyb5ESVwEWna7rKV8xNNNYmrFZgUglFgz0/HI8SFS9cwRyyB
v2DjD/CP6EoHu2SbUsTyAzJk9UItYmZgPChJ94k6MdgZX62fZrrolwREppLSQ2zCK3GXmFJ1p2p1
tro8vJl0Hxx1SIsS7kto0E0DCClKtFYUFFrRVyjWQmPvreG0CQkcjJW4rc29t4/2JB797dLDbgZ/
huPC8sjAir+chg1CYemJpcIjOMKzYf6BQrAiIGvtbD1Guvn1SBveofzZbXluhHu1AbgtrBXBXnLb
s7NArpPi/KjhQffpZJXdLlCh1xlnQdqOeFpvrWurTrnq+rX8nF7xyt33Im3t2z79BSc+5ln/ZXv0
DkcnRkqirPXRbrF1Z6OhSMZDy1kbq7LfoiUFfdN+qRwxt78ItwHB4siBa09iXysuAhhEMSi1P8xY
AS0t2KHyZWFjnT9qWd0jK5PgV0oVwxlarERX1ZX46vFGA8+4yr/TYbBKFyK3twT45NYACk12fGTy
JiczGZNWeTQVGh3oWrQHAaMq2/yaLhvS1/4+3721mpGkL/ew84qLEzoDUqCn/Mj6dKyQqimFM1qP
Nx4EOchBjBTtKKSL3XaA9HHzBzf84r6dm+Rjw5N9m3ZNXkt+D8KfAAAJlrtMecg26VXEfvWaffwL
dyH4EjRbRd4cyBCPW+tor0ZO64pG0Dh2boBR0suVm3xc2DdzDvfYxOQCibPOd7QYE/GPnta95nv9
Gu+MVbum/HvIb6E5Js28zFc+cwdDC0BrKrJqJM+nHiBPMvoFIyg5lKF67oP0S1rKC6+Y84CfXUKa
ELgriDKUa04nzywHI4D4Bj08IUWZnB5iSjjwN2TQeDehAaG/HhykvPqF60Q3xiSpQfbw7PEUmWmY
NzTC2Foa3CdFINu5EL32nvn98srNuRXM0I8hAUA6izGKzBz0EqJNO0mtd448EtT6UJ0u4RHngl7C
UEARb5fkWS1MUAPZKnUDx3JrInsUbtzrbFO9H0/YMnf8DKoesB7pZYL5uaaWXB2GyCqh0ev0rxKE
lNcjpQMVo3WCALf0KG7lNbyYu78+lXR2Em/QtDuyVZzuFDFxnczhX9BzuI++6370dG3je8H2spmZ
7O44OGhEaNghzXlWVvTdHrk5HffxWJorHfRFnr2aSOrty52wqiAlsZPc3ML8R1VuNSrLLHmwuU1j
GqOkDaA4elknI5VdrVOhu3PsdIC8RIotyLUy76YsljSj5g6fScM5WVZqmmfwXaXok0QXOd+eGV4l
1lOfb0PSdkIOBxa8o4bw/vLczvkTAPyjWAiYPMLT0yWss5EFRY7GIE65r2r3NrbcJdzMeRWOTJ1I
mU8BU0qmduL9C8nJ4L8l7xIPjb+mZcYdRZqTrREk0Tpr1C9dVESPMtoE31tfKw9eA5vd5WHOeGsi
VZ4sQOlR25zuIDRhu0F0CdtI3o3NHnmxD7PKWgOAJ1nre5+MVvzr71C4QdCHxZPOpO6ioG8q3SPl
1dfB1z4Mn3CgCyZmNgvvW2SW6IpgZOokmhg8yatQtTDtiGcLFa1U5CDQV30I4gai6FTwbqS4Asar
e5kqLUzpzM7h1PPC5rU9kzzxc+qtgkjF07dUWCGH6kHp/KWtM45gEi+Rm+E6YPFoZ5k+nnQEtVKn
pYAbQXVQPHtANSIyB9G+uFtyZnMu9MTWONtHQUOFFBosgNhSd9oW4vP0c18/WE/Zpl2PQOcNDB0R
2f3N5Z0541loJTNhJ0G3CmDl5LZ1FcQPAnHkoi6aG7Mr77QOmiXRCZamcm6zyIi/g12nJ59r9nR4
nqQFiS9Tn8qRy4gyuzkYHxJmFOYnopb4U9iszG2xi+7Ue239C2M8Mj2JlawUctgaCCGdBsgolAZs
/pnAMykroYz+BVNg9GFbIaon63Q6SiuWI3FQKT02ghehbiH7SXjjhQWct62X6kti4nOHgOcJJEU0
J+FZJvdCmPdh70ekRDS9W49EZoPx8fKAxrmZngDcJm1WYGEZ1mR/pGgX+Dy/mbtEr+xec6x1VMXy
ygydypbNauGZNzcg+KugkQRdSOJ1MqAs9tUh1KkVG6rUwREYOt43pxDd/q97D4OGGKD5gGOoG02G
1ctu3ridRfhsVQ9Oam1iN1rYdXMlqRMbkwOd646WVxY2SnZ8gr57Lm197TAqQ5Hj3anVvVZfXV6t
mXvmxORk+nyUTZHAIiIKhdshTO5Tv7iOCvhQI3Gt+d8vG5srfWKN6peICA6cJZMjXUq51lc+IWZ9
Xd3GG+mD8RR40NVs4Ixbe3t9D0BSsYtd8E65Sh+W3uczO9OgisL6SSBszhLarUV7Kvq0vBNaaZWA
DS0D+cWHuM3r1V/YlSQ8xouAFOdZvlrWfE2ISUxCzauinZZFT2oivVyezTlHDN/PmAwA4332/ujl
Qu+aSCNvrILpbcJ2k4dSaRvIg142NDNvIBTensOEk2cUEZVmFUOE1J2twhq/SkovXSdVaYKkr+7l
LPzrU0cfnPwGESAvOMViFF3XdK6EQ1SF4FrTkrXZVAs+d+6gaaQ0yNAB90C7a+J0G8lwMyXgxZio
JMACwKOPVbWzfHdlBfB9BneG93UQrRtH3zgqKuh0ei64k5nLDfaLsdkPz3WunSV1PsmAMZ3LlSKu
qiqHSUiF0tPr22tfUT5ndXmtOv728krOJVSoB7OGcHrxIp/2FqVtpKcGjIGEDO6+9feNZwvlavjq
7iAiXjef6Z7phX+jHXWmcoXQ95Fh+fSaM9tQSBGRIMVIT2X+eayojO2v+odf4sEabSHGRow5IvYm
Pq3o8iDMvQGmtNt0r9jZFdlX6auwoRMXpURXXHvKVliEPc8cR+5vwENj9m8kEDodoaimRuYlPRKX
ufG17/MHP0gepTL+fHkJZw4jGSKelaQEZhqExMAh+FIYnKG56n1dCPnBEj6iY1U9FVbkfbtsbc5j
c92NsEqNqBkKitNRuTLq5UmIOYRIunfhvf4YRW94CcnOV/DQaSvlznjsoOocFTaXq5Az1ztFMZAT
Oimk8wp1m2qV6HqFYGehe9cn4UFO8gUs1jiEScByYmL8hKMwWnWrwO2ZSM6Es1P2zb7YIN23yPQw
t3DKSGjFvuSZPG10Vwt0lWuD26cR3IcgE2AipRVcKWi0Epf823iapkMCmj4+HxGWPQuKOtNzghpi
KahMbxtdWqfhY6h/SRF47T9JSJf5cWArvbJtxJ0QpEvW59bsyPqUlKwv+oDSPtY/QtS6QZVql66q
hoZT4U4CRmQ0+yWI88zZgx35X+Odqs51TeoIZuuj/GW6N4kW3FtO+cmM5YWLcG5gKj3aqKGOmdRp
DJgjW6YnEsophf8ObRDu3K8Lx21u4Y4tTCLAUE60wcywYN4p3/7IFn0jlB7Vhz1wWpetzQyHxA2v
cLAl0PhM6xV9KgtaJmiO3Sto2tefGtVdmLA593FiYuL2HZpFCzkiETZGtKVy54TflfZeg3Z3rV/F
V+nBqW+SdFP4ey1CGGTf3EGwujDMmc1x8g3K6fk2M8LRyOEbGlFb6yE0vu6XFt2Sy5M507MxpsHI
BFN5G5+tY6R95Ea6YnC8wGI2x8YFnVJXN/R2LAmb4Nuwr9LrZtVs5HX8IA0f+/Z9x5Myqtdu+36R
TmB+Wf/8kMkeAoQCoWPDh0BFnTzkMD2v0MDJny6Pdy77cDLeyc1Aa0gZizXTirrCNtzkd4m/lT9V
lKLENZBZaI6pfi1he+biCGJ42pRlcaQLOPOiEQw+UBOhUSGvdMpB6c5cNz0Xe4VE+pJbmQuXuGZl
ivsjMx9sqKdrSoSYB51J6j2Iuw6q6FQL7aaOoi1ZnnTXhqF1FYSKcSMoaBB66CWumy5xt6gTSdu2
jL61SSy/DpnQruJQbxYC5bl9TXKZupFBA/QZuqHWQmPQdYhvWu1jXgFOC4SNttiNPnNtjTqeo3OF
VPSs+uCaieSpMSU4UXppzKdOYmuLxTbRPl3eT7N2YC6lz3osFk996+DyltFbdBnyKDT2TpwiyMaI
3gMQF56GDBLxy/bmyh28AUccMiR058R3yC+FahRRgPA9lLUEZ13WyXPXJk+KF0kb1+kfklr8Bum5
tIJgYFThk985rmVf/oy5RaQpghYkMpNjf+3pDnPUWB0al/R5LYTuB3Z8iUyQSDlOzMQFZzxrCrg5
xALEH2cI1BaZBFfRmhF33NhIY61g9WrUfnt5QHPex/rTypT0gebuQExyrISSW4h2aaQ+LFqdXhUL
MzezYbiCwZCrbBrz7GwWTh9ClkmPh1V6ya3aF491WBgbP5c3aV4tEM/MGZPA1nFL4tzPsnSCa5ZK
EgKp6JR6WDdRIV5bVPyeBtUqa7Rui2hhsWamEXpZXJxCd7J11qGcGaEAQXI9lk3vBalYJ0a+vrxQ
cxcWvUymSWc8CBx1mozP1CxW1QzQf7vSiDVcfd2/ds85DjUcaZEl2oTtgoYgYW2CRq8/LJWo5l7h
Jx8wCQ7UQqxbs+QDpAdzlxxy+uXBmz/HV+NTor9ZoiOZeXKb3Bv821QsOgImzlzzBNNDrogLKzDd
20DLnFWNIiB6zIp+2wdZuVfZpVdhJHeby1M952vMkZaYfgc86BlNRemRC2sTRirshy0kgrSoKjtj
N/anLvMdzO5V0k6GhiIM1bCJS/FiQZcElUurMsyNp7/2TbgKSTIUVB0vj2sMaSbPDJMMhgEQFQgx
tYBT52Wgo6ukQk9klabGTnTFe0vK7tw0q+DvSQ20xJZ4l8c1OrFIzRZomgUgWgNv97aljoIsQRms
OA47w0YVXFwHiq1Eg74JStH4GNIKtW3cWHlApq9AgLTPl0rkZx70zToUupCyz2T13GCIZM+qDUTC
g2TbCqiN5EWWbCUjta4uT+15CXm0BU4Npl6YQLQpRYEfdGEIDZNhq5+RBevj9dipEe7QsFlp18UP
6122r9cq9Y/2q7iEfp8d55+2p6QF6EhEjZViO1cESvPUzBC2A9DUyP2SKsHZZh2HSTmOPgVlZAmY
BOe+2fGQEloDGIC8L/3gSpaj73kmwzS1lF4/262jKfbrG1E24dL486O94w5tIOYlowpDZlSUh88C
kqu2qXX3ZRU/Bm35fWENRwd2tlup6ZCQGe+oabat8srIs+hKBIgnrpQtKIBVd2PQ/K9sgseljs7Z
o3FkbOJNZdVnF9YcjUh570OiRfJx03vxSjFTG/EMOC5EO/CHhcfVmVMdJ/XI6mT9DB6QQidgtdXh
O1HFq0yrrtoaOnSt+h5m6ju0lzaXp3Vud1pj370M1xwVpokf7wP4Ao18MGxFr24Cx/9Y9eJr3qoL
N/CsmREBwAVJ0ma6XerBdFURxwL2LFx3mf8CRf4mlP2/GlkwgXiUf5mZvNbc2MpcoWc0cJ9soX38
juLjd0QiD1WK0vflmZs7AWx/6gUGEcXZNaRz4eshoq92JRWg6H3kU5zwgLr6Frml20JabJs+fyTC
oounfoNqaGS6x0k+OnMZNPlJaLE9VC5446G5RUB9XX2ARu/9sFE90K+Lb7bzc3BqcvQ4RyYDa9CU
QcekG9nmrtA3lMAbYLeub4MbLDbwuq+K18bYwCdwna7Fapkl/3yeIUAloifKoNh1BsDVjZKsC2lV
W7gpYV1TYGaOxO2YMRU2JQo+gA/2vbemlrjOdktVrnPjeG4LxB1HxFDPXhR+5SYaqsWGHWdK8+CK
GcJ0vWNsQc64X5pai7Yl4n0LweT5YdGBU41JJJAPBJOTdbZSKG7Sduxh4EK8hT4RVU7Ri24QfCv+
MPUf37r/dF/Twx/+s/zHf/Hnb2mGnrvrVZM//uPO/1akZfqj+q/x1/71j53+0j8estfkuSpeX6u7
L9n0nzz5Rf7+n/bXX6ovJ3/YJJVfIYf3WvRPr2UdVW9G+NLxn/x3f/i317e/5aXPXv/+27e0Tqrx
b0PUOvnt54+uvv/9N5WcBrv5P44t/Pzx/ZeY3/xfVNnKv31/jf62S6P//t9zv/z6paz+/pui/U7f
AyAMGozHRpD29ef/y9ag5Xh8U0BNqnE0krSoPH5B+X3sYRhxKyPIF+2D3/5WpvXbj+Tf6QXnoUCd
ir/rnx93slB/Ltzfkjo+pD71v7//JinT254UPkVR3AD/yXaZXoh+lgsjB6a48jQdQUvqaogqitC9
VgjCtVVo5zW4dD8qSOyI/UPnZ8G6Lox3pqs/ygpaYJZTfy6UeM2L67swlE9hbiDM4Ghf6yK+tRo1
XneBr9CXX79ogqDupERqwOLIfrcfhsKzUbBsvmVNUwa2PMjSuw6dnZ2m5cm9JqTadaPU5bvO440g
or78PiytOAKtjpZfq9Uwc7oFIWemalAquVYLc4JmeA9D4XebakAZjzxbm71Tg6h40hrfQHgEWjqg
Y4L4o0KccJtGSlKvi9zIvZUpDdaDFJEPbUaelyjJN3UGykUOSAvKsdrd5Umbf+KNJH1SxRaNVFGq
r0PFEZ/TUMKNNip0Vc1NFCKk0sMzloPpr3WI9qp9L5l3Udh9ivN4D2h0b/i1tI9a10Ri0lHv9bhE
zV3QPzVR8Exd4pEkB+VWuT844CLXSqYlkF8jMpcFOj25SgPHoS05bvatVAZtHWgkTCQ1K68kOQnf
Z8QA63Joa5sqcbFFkuFzp6Ib6PTZc+n24r5tYuFWg7JYUurnVNHu1RphT0CXqj8crND/KMhDOOob
P0ta72wGpt5FEV77CAYHMfKuQwEbXYI0CTXWv9mVYkmrJU5sNRg0jPAl4ZYYNbsJWid7MpA2X1m+
490paq+ufFEdVkZe8mKo3AdApyPRpos+aZX/rA78f8f021jB+X97Jfqyv5R/e/4SpfF//58TnzT+
3h8OCYad3yUI18BtErONfuSnT5I07fexn5FLA8wh2EMAdT99kqD9PmJ6oGfjR1xlYEb+5ZQESf4d
7juUunElFFxJTf4lz3TqmKAIGMu2eD+ycDBDn3GIFnWlOYYeG89a3qwkeiobqVl7JAULBRUdiSST
/hSXqp3K4UpDHjVU3lXhtRJzn7nOLnTVzdEM/nSdJ64Sf3v0dPj5QSBZSTzjwc+wKnD6ekHahsYz
yoRvQjvSMOoeEN2TYA/2wWcUOqA2XbB6+mAhC0RCDZFA7gZ6gjUSa5PYiV7EvsgF+TlHwjeqeXdq
wS5HSJl28W3WxpvS+kwbwaYCwlmLyA+QpV34hFMA5dsnUFagc4l2SC6L6Qufnp0+KkiUPpdaIPCi
SDMbhmI0ZLS63+Sx8xkN5dyOFRP6giFwIH7PHlolX2IKf2ts+fPtRpmWVgIIIxUwxmxaVZw8bPI2
jxTFycLnJEZg0weGuwmitrV7OIcFxBf2cplkqD+Gii2G6fty6F6rHOnDtqPEK/tWvs0CA+E2DaVa
T3eQR46yr1aKLHA0+KotZNWDOfQLLQlvWfKzr6a4PAqAgfuextud7spC5IXhcxyhO9ZcZdvkOd1Z
qwoMqrQSriEv2o4iHUs1ttOg++dsHdmdBN3SEMQyXMPhc7M1rxMI36Sdik7D4ht3ukHfVmX0I3Df
MkhzDH6PgntPy/W+jPPwufM0upB6zV87GgrEghTa9ZifLRuVtqCWEME11A+hKqSbLJTvrQRBdTTZ
klupTMq9ENWoglats6JFtHuxAqXYpHrbo1ibeld65igbWHGf5bz6gRDGNzcMVdtzs5r3UpFCfCNv
47p6zvRqn+XFS9k2qW0Wnrwuu/jB8eDI14ogsi2r7tdwy4RbSigVfMOitDPz9jAKi618WdyrXVBc
GYGo3Mk0wWW19dyWwWPgVPcUgdfiEL8PXY9Xe6ldA1fu9kKMeLsixujaG/Uqz1X4G9l/kMXcedlw
XWbMSd0Jt0LADksb75PuWddIPjYrhB/zFQc+sIeaYkNrKTkwb23nIANbG0qw8poMCVK6CVeVK3wU
BDGxa10s9q2q/PDa8MVgPlZponEhu0m0Ct0o2fW1pFx5QUVy2NEfBnhT9l3pOVv82bvKGcoF1zA6
n+O9TQaFPY2rB9tDc90U1mP0Dc67UptDk0VrZTBfihRhSdldgINMehbhYT+1M+XFIV5uw0Z0moP1
bO5ojQ5vsofowXvwH8NdfFW+QB0NXXd9s8QQMnX5U7sTcLybVYFepFZz6IpPmnhnhYfLrnVh/rRJ
gshLEzOQG7k5CNZXydPWPirSVR0v5BhOE0Lnszfxm0IGO0Liu+1BQ7XNgve7sZXWXbfqK0Xbgiv0
8qAmRB0/7Y2wK1qJYFGf5qBTs626tBzt2SLtibbwvX8sbo0tBE674IMu2M5teqev4ys4ovfNLn1O
rt1t9seb9ORJenxdz07t0UdM3F9QBGXpGwMI9Uze1IEPCPN7rC3BTyY54fOxTrxfpDehWxC/HPy6
vtLL4Zur9Gsvhicu9h/Sioe+Um/rZHhnCco1DOIHqC5uwqFep4l/RQ7gJuoH+LPUsrfRallaitn9
ezQJk0xWaTQDHq5vDm7R3ptufdXF/f7yap/db29nhKAQzSmut7M6XN1XMCe1fnvovgkP+T16yPGj
tzU2kgHnp7RK19nnIlwPoEiW8krTG25qeRz90c1TxjQ9jK7hgMa3Ib9LUfhq+3JVC3cRXHNDN0AJ
6C2cpUnd6J8LjhYVaRxezFOEjjGoOTSgWnOIQ+VFlgN9K1hVv+sz/0dikCB3xObFKJQbZ1AgYI+C
FWz7+6jOFsKK2e1NVxWg/rEZV5+sbCyBnskspT6YZVxRPi4+6Ly0DYt9dHl9p2H42yQfGRoX4WiS
xTjuvTq2xIMYWzsx+qSHPkz+EXU6d2EnzQ7pDWtAngR84/jzI0uVaKqxo4mc2DhYZ1V4JVTlnZwt
lTdmd82RmYlj0LUmpn7NmbCqFt7hT8XQriLjxazIj3E1q9dpvdThcZr/+7lnjkxOnITqFjE9WO1w
kMXgqgzybdFLH9wou6Y2hxS98T+cyMneSAUzR1FHGQ5he6sqre2GT5HkLhyE2X1xNKbJvmhynxck
8P2DQKeC1JW2LPckLDiC5VLD+6wX+9OUOfYGHm0MPQ5NwS+l+jDyNuSl3e6cK9Vut+ZH0JN0SIPd
XBjcksXJva+I/WA2HoMrWqhz+nBdix8uH6tZC+TeRgGQsXg5mT7LN4dC7RQipzx4QePxVhqWFGNm
TZDSxjlIaNG+IamOp03zXSHtuuEglhZspaEBj6EWLbSEzW6DIyOT0+SbvecVYTAcEq56yTFWseXZ
avdDJRq+PGMT5NfPU3Rk6uwUdaackQ48NAV61G0irayheIhl68pKm4ch8Hqe38YTikQ7Gs6h1BVL
FOn16lsVDhSmUjjFu+zj5Y9amuPJUXPRvI3jjKRZ5hT7pgG+mz1dtjCBZPwcNgAhAFEQdiGXfbr7
87AXAN9p4qEXBBduGelHIsLY2op9ctVz42zKIMm3rSLBZyJpqzwWYmiw/e4q1OrWbtRoWCiPzV+B
R1fCxFE7RR54sFQ2h0FyDl6pXbWVskutbtPlzX0bCZuhMwhnnEpa82jwV75Ufi40d+kzZuf+6DMm
Wy9yuqoQ4cI4qI++uB/W4U25c3cKvGKb/jYbgMn0i3rWs3fUkc3JHvRzms6KUKgPRAdrIaFWXUXx
jZMnCy0Fc2OzRHwDAPsRfTeZ4qrXEpMbVjogM7KVpK+OH//CJXFsYTJ7oVv3eSql4iHUtFWW5Xap
fFOgMLm8e+fm69jKZL4Cno1OTovvwZJvCdWuCnlHa/XuspHZI2LxBsWTkqiiin56RESrjzyTG+/Q
ejRCuPvq2d2IFBjf51fNIx68vREXXqSz63NkUT61CApVy1FAbQ6h70Pac6+IzZK7G2+16duaDCiR
EFyY0EVOtkAQFNWQVU59CJ3IXHuO/Jp7zlc/L9pNEbovEazsdly3om0U3kta6wsB5pxjPzY/2R9i
j3BcWHcNqZG93pUrcFg3uuJsMilb2IkTAPEfHs4iqTdWx9DBViebhOblvhvSpjkEV5B+2gn6nt/i
K0gLHpZeDPM7RQXMOrbnkdNRTtfNkYckqFXOlZR1N4DMNoPWfTQyXViFMnSznoDGiRMiWGX4OVo4
saisdb0TVmUq5AhXmdbXy1t3HNrZIjNu+HCpAJJcPf2eQasyv1UINKS6u9OlxM7EbwNY1ySXdl70
K5v2yNhkSdOg9c20x5hZOtoKOeYNlai/Jmj+czGPjEwWk0aTpGgMa3yYZFeq1D9GQvf98qTNbs0j
E5NLt+thIhjiWDykqW/rIU3T8muQUViiUHnZ0uwxRwTwbatQgZ1EaeWQS2XWR+JBapNNkjWbolxK
8M96yD9NTFNbogcrWBtwzHv8sK/ctGOGerGMMGtlbFEbKX9GKonTfZa2veTHZtkcSqlbdYW5qSGb
Fc1Pl6drIjPyc/FBjIkj8z8ImsnxajovzFvH5KFTK6iVUxQYYrsaoX/mndkecGjrUY/SEPyFhZrd
EkeGx4U8inVzZRgazQyJBfrPatLZhcLt75p2IS0l0yZUbudjnExl6LpOkMRZf9CNzI71+0QNHuqh
gRoACRDXe997yd7snjPw1pIY2EXi210XIaz+f0m7suZIdaT7i4gAIQS8ArXZZddit7vtF8LtdrPv
YpF+/XfwTMytoiqK8P0e5sYsMc6SSKVSmSfPMddppLz04rMvf5ISPRR9yQPqxaJ2Yj8/3P4UVz33
ZEMmZz1OIlFVQTx6ronaV0j+lkPz47aNK06F7GTk7gCxwJipnG86y/Ne0SIkYAog8toApgTWOCWf
SYWufFpYAW0eCKUwFDUN2XYjayJsXERDR6UDAc7niAlI5ARatFbAZTXjSdcX9Y+5iSdhlCyQpWq0
e4WxD96kL4PQ/lZ++vNf7B0EIMFmjFbqBfIxF+CqMuwWObSoNgOXnsiMZ41/TwL2y1nBYTEiPEYQ
xwWnPRFBSYcBZiyS4Y3wxGNwWDRy5ga/+ETAsACyjrkXJG/oy01ifpNYvpKZZb+P7D1oixdDTtZR
iqSBy/Dbdd3RFvizQR+P+ZeLdlrH1TYjtO73Ejd4KcG84ycrpf520xNzTGd2Jgco5X4KCBXsUAVD
2UmaWOi1DObaUESGspH1W218uk1Ro7qjRfTOg9DLMQt720uubuzJYicbq5qNkuoCPyK1s0NRARfT
xNCt8w+FzZ9um7qM3ZMFT27VrJRWHwKGsk/IsxVUoOTJ3ST6GwbdhtQ7Zj2jDuL2cm4E4OK8wSxe
CDbQ46AxALPTeRAZFGIG0QCzdTHcU6gm0aD4a7FocXt5F/GQQQBzZFjRoGuL6cJJrLLQcYvUBLVi
cyB/WBqMozad4v3/jEx8hvcZasEK2kXSJBgGf9PZt6tuX8sAhSiotjAxMX3pNDlAWnmHhpvOoXZT
dShqKMhPnUiam5bMUqZe37V/zJHzj8P1bGBRZ3V7oBMw7GqjBZmGLJkJH1dcYGQ+wGDNiOlFrD+3
EtPK6huGLpjfSafgEca/cqfxm5nIPjrwWa497h1Qytg39KYAUjk30weKYoJkAs0QcjfI6E5JCg+i
5m4kqUtboJaGmWnAOYMTd0jRcxOFgMEc/MBanrmx/YbGtCNwTYZmACbnuVnMcacmSxzFzSGDhhsF
aI1JvgrehaYEqSTOcPteRU+hYTpEeVPlH2ReM7s5Y2o6kNBZJucKGE72kdq6g9k86UCMiQAkCHGw
kFLMVHuuRMLxzUZGQCsuM3XiIxKQPClQdtoLG5SfBhj7tMKJ9S5989Um+Xn7HE9mpHFtjnRouM2+
ghJmISauAhS7b1ZgjN6P9LwwxO665+i+OgxrZJj50gBkmCx1l97zdteu5xTQrpy6M+sTv4kFqt2Q
0ev2dHjPxZuIZ572V87b2d+f7GXVtjEuawOPzk5DgbCXDmRfHNbhH7f38epCoJuMpz0KPcjizk9c
qaTQZupQ5FYyWbu9MD3wqs8l5Jflg/FjnVgZf8VJ7m9rAbcwf4Dw8SAW5XJY++tqEzvxYn6Oa25B
U7/oDQzPd2hRsaZ205YWyyLy0+X3dw0sNHg92aApAgLkfD00KqqG2CiHjPNaZYiZkaRR6IyRa+cJ
aHgGQmwM2wK3c25EIWlGSIAHYViLrWVUgeMDW+KVlnFUW9Xybi/pmsedWpvcI4msQYAdZt3e0IoR
HnafULIyw3pmUVfNoLav25AdB1Ru4m/QTpJ1laDAYVqJY2cPaRE7LTSvby/mmhNA23rksUbbG1t4
vnWtsDmXaYLaH+bhDmohE0/vh1kzVxdj0vGqArffBTW6heaxmaIKt9fZR4rHlZqU7jDHbnHNiPUl
uAOEEzCWE1/LMY3dGrXV7iXEtEOoWAwaaOG6v7d37KoVaC0Czolvc0EQKjMaqXXG2n1oY9DCfub4
LhH5F9FmxMNDbBBja9pFJqmXWR3VFV5uJu0x1VVUb9Twv38NwQZkPuDN4JKd7lej9Km0atHujfpV
VdNN5e/i5kdBvt3CxaE8tTNJxs1EDIEdqO1eC+zHOvBbB82cVa9qMyfmspczGhrVlvA4hEzttMKV
RcmgiXr4T2911NFJd3xtrBjGi8tZWY0rfnBqbFrrwqOlbondt/u8OmRx64Y1nou/b/va6LGTFAgE
XqDagKQAGSk/z08nkWbop2bd4t0W7WLSPxHZD4tC9gDASNOzSkWtZgLCtWWB2ApjzGTkRZriUgs1
V4bI1PnepslOBv5eDuFeDPlMOnnVDIaIUGsZJ3umkxoBBJba3KraPRHrzgxRX4udSnze3r4rwQ0H
FF8Jb2vk41+SJSeXKev7kgRqCAevXjWfOqCA+P5dYKOfgYLByJcFmPf5BxqyBK+8xuT7ovsQIGYB
fJsrH7dXcW2rdDAKaiAbw7j1dI6+sWprqHPO90HKnDbYdAYmIY3avW3l2l4h1Iw4IAQEfZol5qCW
CTINe0UiDRKaEAG2tGAmdF5zZ+Do0ALEPQ3iqMll43d9WHe+3ey5ATkrwNhgc6kZ2ULN/wjx5/aC
rm0bwidIzXF/XhKLqDKxS9qazd7UQSoYvlU1dSIgO/+Nla8k3hjpsMdfceJiYU4zziRt9qw3XYXf
a+BK88nMmbz2bSAcOb4UvoywcyN57dsW51qzb8HCy6t2qzJ/Jo2eMzG5O/VMb6TIsA6h8CWJontL
GjPoiqtfHzkahf4AXnXTVGMo7LJXUR3ZQ3xzp2bFOuj7XxSJm4NZIzQe1WBO5/qqC5xYHBd98nE6
8E2TNFfhb92vQv3V1A+tPUekfdUGqjDIajCEApqccxu2OXBDH+pmPxihm0eKp9jVIipmqgrjF55e
BPbI7YBCCZoR07ewGSXZUKRFs4/bKPKoPcQuY/ULVG/NpRJnc4u69AZA4DEYgn+gs4iC+PmiYvTO
lTiOYU4Wd6YaEocDOfztiDP+fQoiCTwOgPye7BzI9lQliP16P4jP1o7uUG+aqTheehwsIJSBEhw8
6wjT58sQpS0hNmTV+0BLPRrg/It3vX3U29LDcfrx3UgAY1DiQRDAF7oQlU16IWyUweu97FCWVoYV
qyEjkkTPt81c/TQnZibJVFlqTCKG1/t4QJUMoCAoq3w7FpyvZHKpCdJwkZuk3qeNXGJO3a0C8d2O
DgPRjYaZKxTzITwx/TIQ1NaB1dZggpQfpSjcQZPtt6PmSKYzUl9DAhdJ1GQZbSaTqCMtdopQDD8Q
aBnnMxn05eEfTYAFkeFkjkbOHYyKpIrjgNf7CAx38HE30D5JJVe3P/mVajZouDA8BjFbDCyBKuzc
jKmYaZsqku/x2CxS81XUbC2bRyGfRnqumqprruprexZrf215YzoApx6n16b5dCEiKxO05fs22GGo
8a4RFcZU1M3t5V21gszGhjTAOIk3WR2PevztAvlNXLJF7i/s+I+uVDPB5roRCLigdDPKhE9CQZYi
lzZFzvdWFSyHIXJkabvlt5uIcGuE6P9ZmVw4ZtMHSR2mfN9QSO76xZ0IXlJdXdzesGthbXzeIArg
MsDEyrk7lFVRKSJI+F4Xj2X4mJa5a9bbvEG3do7E6eq2nZgi56YCnmRKnQYcNfP7kJlb0t8HkCK/
vZ45I5NvI2SEkTwGI4ay8zHjj8nj1P6ekt5YBcWnMXEbgJ0JAER7Eg3qMMxinvrN3krsP40fLlLl
kaB9n+ZQr729nstSOUzhuyDAYZAIqcH5ptGoinvN15t9wgoHOI6VHqmNY4D9IgI9fVvzB0OJZ3zi
MkHAdT0SEo9Vicunb4rEGmPTuLG1esOLXz3GGtse89YzN+o1MyCot7CRBBFpGlNH1QIe06Te8yFc
cD92jOxXZtTbPv11ew+nhVAI0iIzQCOFoZCD23saFWiapBbI3bT9YAaOxgcvywG8w/CbU7YR6J8A
v0uZ1xvpOsOURpu0M9nq5J69sD/JuZMy6YQyvoeEgQyVsfYwJKAon1mlNR6gk8TuwszkBpEdK5pa
KhpqIxKAgBxDTEoivKEp1yJWQOohktyJsvQehN6tm1HjWPgdRlO7yIKgXvnAZL0IDKgD57UYqQTM
B9lqKogxg59JKGxXlLW+MBu9hTSC/lRDQs4pKxrshNBLryjxx9tUPg1D1oGavD7EDIrgDAy+LOhA
oFK0r0mbvKBN52WqvcI87FoFIt9R8LeEEbZug3nQe1WrLEc1FcjDJegv1EOTezQatKXBFdCt5pHm
Jnq500edokGh5qJtdNDx5+KYMesAV/tV9OEPJBs1qBborks7r+qqFcgt79W0uO9I9FIP8o6x5D2J
gEIJ0+ChzrtFUkY1MBRB6zRms9Cgfw0dyQigfS29w3/zaA9l6+gG5qh90CxYWe+VTDwpqe+ViXXX
YcqS1gY2ocYIp+2GJrljlfGuhOGbpWXbLs8e81AueWOvB6JtNBBvaklRr0pfuechXZpDvzVBHu3Y
snkzksBwuNFXjh5BBL60N2U61I5pUa8g7ZLa4W+/huApCi5uEIM43CruAtt+NcsGA5iGeM0Ve6Gn
+s+iNd8t3oROlWUvEdUj12LVPjbVnVTkNuHWAuKShySnuI2DddvEz4ohA3TGtK0VQU8rxmejwz41
xB0ZgsbN1PpHmekfZVcYG6Uf0q2WJaXHeqTNDqvi7AcJffEIuAp6eXXyS4WYsqf1Sb7IdB8Hq2f3
ObyutMmfTA8HL+9IB+VO5B0RtX4UnBqrIQX9k0G6eKGH+B+pXwPDoK2R+B+5VBaAM20EgSpjHf1W
Df/DhHKl08ZiuE/sKD5wU9ZegCmzPfg4063RhoXTteRn27Wr3kx/xXCgVUpAiXH77E1unYuTN0mk
864d7CCp1H1s5G7qm1tapJ4t6pmBj+tmMASE5gTun+krJ0ajoMjMmO9xGiHLGS4YDd2sbJa3V3M1
XkIlC1QFDFU1oo+/4+StC+5NVYNkq7YX3buRWm8tTp3AfHDHQ2cwoK6Y+mvd7pYpizZpNCc3MJ1n
+NpNUCzgsAL7CpaFyR1eajQp44RyjLVAvlFflstsRf8kg5u45YIsyVYv3GAZzfWIJ/fRhdlJwtUn
jIMezMdAlwEalvhVkTqi5Y9hVtzp+v7iHsIjH+P6F40SSHlwNRlriV1t7rIUivCtXhzbsnooZAEG
ZLN8pVqP6TU1f2Zm9BAqZTrjsdeuJIBKwKFDUagD0875JzZamwGyr4g9wtK+sKvWiSo6k4td21CU
Mwl6qug7AV15biMw+9IoDRuAQI06WQLevGwAq0vkNu0306SvbwceKVBifBH0TccCuhxAiRZE6vuK
ACqh5cmubXAEU02LAcyALniZpGCr1eeYtC9PJNTXQOxm4b2Bgtp0xt+30hytogBIP4a6s2Y4dbcd
/Ny9fSAnSSBWBys48EDwj/TO0zp60LDexsu03ad1scPw0ovU5R2t81XVlevQih8qqrzfNnnFR2ET
Hw6TA4CuAV54/vGAnTFKJAzqfpRuTQ5gxXeMVb+BvuJyTqVrwu4K6O24vhNbY2JzEm+sQGTqoKB5
ZL31C3Vh3uvrYqW+1vfUa7wF+Ivc9A6qZDj0oI+cHZ8a3fA8bRqtY4WgmoPKyhRBoWUMmpU2rOP4
P9GmX7NMWcVD6HWq/NUmA4Sl1RiE78bK6Lm6IlyByF2R3Zel/kjB16CwQDpVXj0hh+gdFCZRWFO+
iYb+zxZhkBhvj5HzajoDWsED1DQv1f2QbSV/VKz7qJ3Jx6962YmJSZbKkCgkw+hlVlK8si6DInNr
7TorOeiVds8Ff62T/PdtN7sMQ9j7E5uTlDXkIVA5KAPApv9gRcYyb4zFbRP63LomlzMKhi3hA1Dx
sbJEvpA7KIFzzCxEndsYle0GZYAkxfe4DP4wKY11yNRsbRjRilCx0Jq4XUaBsYuqLll0Oep9Mok/
bAJerDYeXvL8EOHBdG+K0lilSfgycExXyWE7QEDQgVQ4kq7KVBe9oLrb5lHrtSYYFE1Sbdq8arwq
FjtWi3CpW0HtFbgIZiL9ZRS2KER6R9Ig9MrBlXN+uOJB+H5jpXIfRFHkdgXmXqs2fx5RAm6IRtbt
3b4WEE+tTVKHMA7ztjAw9kiKTyPe0fJA0aL//9mYOGpU89oEkEHuM415Nl/2Veyp6Vzzcm7fJq6p
ssFurQFVnqQt3FhuoW+3LyTdlPkcpPaqpXECAbUEsPdMw3sd+4rsmSX2dRsu/eLNZADNd3dGP9Mn
/RIzmUY6mPifoYkrqJhBKLJOhyvkEhyTv0TeLONR1pamrmTcK+xj0kHrAQgEQ2y0pHervgcjGapp
P/289GhBXVmb923TLor6gP8IyF6y6o3KbZp2VYS/275eW8pO10qnN5O1UtbfK/BdxMFJTjGwcMDc
iUAcHNT7UkcPq4uMXWfOKrKP99t0r04i03S2Wmv8Xi8SBNxSZ0+RjddvpC/jKF/EXH+GVvvBV7yB
t9wJovhHPHT5TNi6HhmBckHtB4zb0/6mOYyz0XoI+zJfKU28Kmk6U5uf1P7+u5f/mJi4Qwpq/Igz
Re51/tNPpSOHD73fGQBihtrcabp6ydqgSxzFFkGzOkknFBrlQksSglG2aK2t7UUPdqdkOaczem3X
QIU1srNpKhjwJ2mt2patLwKktJX+ykDgMqoxfT/4kJEaElktwPZkEhb6LOOdFiGcUqk/gglx2beo
NA7Su23mWkwAamIs1UPICi/m86idgHJRsRR8G1VNFgSfPtRSML0BN+37pv0v1gSqd0LBXIeiwbQS
FzALx37I5T5NCqflIFcCcxQp58gDrvnbiZmv8HSS5hm5adY5Lfh+IHmwCHPzyYyHR/yuyqmZ5SGx
zf/FLp5anHgdprtYAEw7bgrwIiso9xRF54rkSMmP25/rWo5xaoicfy6js0hZZ6AU6MsXe6wd5cmG
8l+oxzkpKPgsY2b255qf01GkDsMeBvqdkzBI2yQywS0t94qe5Y5M+zdD82deHaOLTSPg6VU+OUtl
lkmNZQU2z1Q93e4XmfqRspnS6MTPR+q6kTcR+HNIEGOUaXKcAo1rvgHmmKdIKitMXTsy6pcoKjqc
zAGzUcM+X9FoDOywiA4IROOze3KodD0QVWeXytEQTQHeMxah/pdpXh0Zz3UsUDyLi7ui0ZYZ655s
lj71eW8+mCld0CYB4WsFOrZA1fkKTyb4Eg2OEM9ZaC3/jKCNVvTWIazYEwF5J6pub9DU2xmR/1dh
xZY24Y8kSz4BwvpdGWbmILbs8iRbdFzZhZHyV7QQCWp55hpg/dR46a8yIzk2AhqASrOi0ri3u7hY
DGbuL4c+/ex923Zi/DlH69NioZagju1K4zf1QZkGWcqNn2aFm5jhS1yGvWNYfuN2QS7cIMHjxgJz
ZNHQXywB/J3F+bpqlM5ta/bDiuo/KS8fSxudIBCkCbfpVVwIYfbMB+XNbrJjaFhPmOX7rIv6LTHL
BxngRQ9Sms5/GtJCcwKabLM6f5dmvKzyfOVLDM1UvQH2JzXxiJ8+DI3/VzPq59KHimQg1a2lVTbG
r/hrRKBFnXHTyfVqr4dirbNaLvpSe5VF0LvowG5LwrdFH9muTwRxVCUDD62K5kgcszc8Zt8rS1BP
hRrSSufdGu7wE1QB4NpK+9+BJXKUDulfk5M/IEm4L0m+MUulmQk7oMyfepoJnACuH3RuQF+Okerz
eKCUkHRAAcg6FBJ8e105yBVPenNbK1BJttIuXFpxqXr4vwq36yvu2HSIljFoYrZdwEOvBhJsERqK
dP2MkZeiHYq16gvdJX0VPfR+rW/NrmpdpWubJYiuU+ASGbf3eEKpTh6VUrgx87OHmvFgK3IFsrws
fzRFXaJmkOh3Sk9Rf+1Cq/8tQPN3zGqWHEgfJtxTEq17GDBOv1EBtVwYWRcsUl7n4K1IrJ0q2nTL
jdi4iyQpPwWl6LVXim7uqNpVLyzVTc/nhrEwC4wA9IP5YYDKx+x7cNl2MrlrMGq9EBiKc+ywOXDK
f+ZZVq2aRE0XkR6gOjv0tsdsTOw0StUtNVVRV6D56ByrHbYKHdrfvhrdg2pYcYyi516WFPpSwm03
ep+1bs9ltqCk/mHF/c7nqPRmfdx4ZUSHharG6B6gALAKG5MsTKZ4ttX6HpTfIpfhVy9LKEzbAHct
DVPh4Cqs3mmEnDwGJeEqGtp8q9TQGzar4S4UgTzkjQ2KJGSJqxzPOAxOgeIDgNL4ToR2vUHPiUHv
VnurhSo8guoAhuc1zOUpYfegVYdGQRU31njudlpRP+dxGiwBxwQ3cUDlohMaWSoZS1xBtc9M4cUi
MlDB9/HRFr3WUS+N+uBO5HTwbJ8ZW5v63VJVffupjTld1eCmcngRZQeFhL8Blqs2ROrtXZZl3SFR
eDlzW0wSPKDxAYvBRAMKitA3usDHgNyxELEa6weY3jSrbq2vwjXUkVe3L9ppreg/dtDCQyAH9wOZ
8gMNWmdIaEORA/c6sOQLjKC0qw6h2zN+ZqtmCULLalMeiVNCsjVeKBvl+fYv+Co/n9yLX78AWeyo
+ovm/0XNTy1orvc2UQ8qHfIFOP1+hNK27k1a4O0edJm4k4rarwoAFKCF0nGHqi0otOJMWdh+z960
fgh+3f5Nk3RgnGMFpsLEgClFm/gCrIyOdcXiJDSPXURLR1Thzo+0p+/bAKgT+EcNPC8X4LRcWLGm
CpMdlRLxXJTaESWEOZWeaws5NTKp1VRBmiUVB4FxJ4oUjL7Zuw+e8dsLmQg9gAD2S+gaQg82Gilg
55sE5wY05FaQGexYWiuj9rRtswq9aFWCMlh3kz2o3XO3/6bu53+tYvAB8jjQ5ATFxvmV0GXgcFfj
lh2Zjau4HpwMNGsZeMJvr+6SDBirw9gKIN4mXkB02iSKerDBSIWzo64MxMGkC56oFZpqYCfyLIX8
VBkIV9F8WUdJQ3dJZEQLfcjQ+DW3TQR+2bBoUVRJH2w+/NCMPnBkS6Hx2SW+E2bQh0Fz+f32T54k
ml/f4/QXTz66MPtYieuKHXv1QViaQ4vXAW2920YuAP3jV2fQmMXmYFMuXlSFntCh0AJYAVmaWOge
NIF30WoUuMnf2vWMtYu8dmJt/N9P3jpmDqh7M8Cascse41dInXNHiV1+/xE883fuWqqjYxTrMGf4
ci/RssP09wi5BHRwihcZSBpTc7DoUcmVDYBSa1Wm0LZJPm6v7yLaA3SNZsv4XBxfwlMUWTl0cU90
nx5JoPmexeqHGsACsFqwu5yrHxWBAlSDqpLQtcVty9cWCM5vQGTx6rmUXC94bPccFEPH3Phr95++
vzPAaXnbxmUUGldnA+WjArEGZavzj5dAAw1pCmxQND6zmDpQTJi5LkefPrtEvjbwHxPk3ETaqlL2
HCa6pEPrTTg62gayX4Gf29EgxKqS37fXdH3f/jGonxsMqd6KIWL06LdQd4LgsYHaWWYdblu5vBwn
6xq39sTv0yrCFYEXH9ienfBZvGcHf289ywPyXOsjXod3fjHjEBdMs6hoYjraRLaN8w1Q47jyE5OV
3ncstULjiOo6RHtES9aUo2sjQb7ogdioXfih+LAq1jpJp4gtSWJrYya9/1zXpHAqBpWJqEaCWZJf
ah2veujfiCiZJUidnhlMwIzjV2D+xfAa5i8mXtWlckgMtTIOCMn3UJvYUEpcH/qkVSLvoqZYhKGx
Zh17obm1F7r/I4OAiE/lJqmaVUrjlU/VBzaAZcHvWiS+8RyQdtrzA9RX1UexH2g4gkkeP/d8J8Fj
EDOl7OkheB885uprDCwHjrlChEycOX706SH7Mgb8HPCTGNm/KDrVstR1iKdgO+oHS//ZzI69XUT8
0QJWAXlBFV3uC06rUeWkrCHqcBh1CYpjuQuXiTu4mtsd61m69+n5+jIGEkI86jCJfcHwk0m7pT5p
jUMHhp2UPYrslVbKTNSYGhldHWneV/UC3YIpiNaCSKHfVCY96hQZJYAJIZFQLvwuvnE0Y4/FR0y+
QX9yOiEgfFki2w/pkaeqk/oKbqvlkOTLYI6M5/KWxFgiripgAAHMuwAFNyIjaP0a+hGiKesoyHa5
lr7HGlsX1nfnhbCmcQISTwbbQOI3rZjhNmqCdBD6sSn1rT6SckaN9Tsz09AphXbQlf54OxReifCA
pOsAO499e7j4+WFSMaseAIiqH/0uFY6qZ4EjfGOlyzB0FdYu8doWTp2AP+u23em5wkLP7E4iMPVL
ggpNpR8jw3xMCjzERP5x28QFiHxqYxJyWZr6iWa0+pEKRW4qFLFcXJpvqObVHnwK1OWVBrYKw3oD
C2uwRilxppU1xQghZxxXyRhwD+iJoxVyvrstArxWZzl29y2DivdC8xo3WESrGA/CXbPN/qSLfh38
nFn3NIRPrH7ty8lVQ0pqJHGHvQXKBNpsVmM5UKbKXyKt+tXAz50eAkxO3CmDqwcW4EN2bax5XpvP
dtk8xLb+qTeB7hoCOOEB2HIHSq53HebwGBXO7d96Wew836HpeyMhWT9YUMJEvtt5YLR71j25Zp4P
OtDqE+Qerrkan8k1uMg8A+KugcdmTsB1T/zfN/qKzye7VYGB2+jyUj8CGujk8oEYM1n2lXB46gRT
oJiiVah6CywxItpfmoKvAYNfq4AYc0LRVx0e80Wj/ifUOAG+O3e3weZBS9MY0QMKvLvS6MzGAYIV
KM80CFzwBz52asbfcmmma0KLYCFkp87gM67fZ5igwqMOFWx9GpbBN1PrcUUNlFj4JvWayoFI1gP7
0Bfivrnnr7cd6OKZ/HWj/WNuSmQSiqTjpeXjgn7qPLtwsnW1Sh7UPw3KLnsCFtn8M/t92+b0Pvgy
CcI0MLcjI7joBig+ai6qhIAa60oPZZIVBgC3ZWgsfX0OADf1ndEUMO4GrAEejnmY8y9qJnalG35j
HNQWV6j1oce+I5Qft9dz8Rj/sgIyMwKAKu6fKRMcbGPcL2X0wJfpxvxI1s2DuVBTN3hIPm03dapt
lbr9EtIry3bNK6/wXXOmw0KubSrG1qDLq2GA4AJtSHuqRoiU9GBAYzJ5GTO71FNQgF3UGwNVAAes
oswRnvos1uZziCF3EGssbY/czxbvxhT39NWD7QB+Cf8CSxlSsmmjsTLBgWm2Uj2Uxh9pQwAmLx5a
nT3XSlavy5TdkTh3qjB1SmBhwCH93Cfh3zDKnjsdDM/kHVBpp+bFvsdYbM5spxYPSi682x9t/PKn
P3IM8sh9ALMCIgxOMsnTLYqyMchfyNFCTyQ3P0MWPeIPLMcTHeVzjd6roQWPTUzIg9pkHM0/d0S0
2htAoCU5NqRb10r3O+T6X59HnwnEWyKGrIuRe94Yb5ZSzAAArr3WIBuFhN9EBw7/ZrLUImkrDLV2
5OuOGDb6b9+zIU6BObC7yOvvZ1lm1StbiwIYJku+GImnLF1mI7WMmAns8RI4bRA/ErkyjWz1peFD
7KVqV495JJxCzNxF0+M+flTkl/gXRuxQpJ7sshx0vw5Kph01fyPDeJ1ThO1urmV6EaJhBv1MCLbj
tQGiKTaJKmxohz6QlXrk+otWCLfPDAiQlRswIdup/jzEBG0NgUSwh1RvAc7PbnPbea+5E/A9GIPE
3CiKwV8MTieXbgThrxJoWANPhNBNyhdWLcIUExtautMqbR2ireqDr1Xthplj83V4J+cGnS4MMaIU
jReXNUl4M9IDwjYUxjFiKG6l0SqyjfdUDVzaDZpTQ++p0V7ASZhollcXoas10kNtyQkydZGF8jHh
tgf6GAxPqE4Xmw86SZa52S8V8dp0fwn7xECH2wMsncrmxRhU0LwN+swD69qJGGs/mPEHyONStMuo
fIPncWQc1e7HQBKviX/3OU2cSL3PIK4g4mUUAoM6VHd1/LdU+IYLc3n7E15JMvETcCOpeEyCYney
j2lV9WHHUFvjkMAq/G3sVy4P72MADoNcdwuMBOf+522b5EquBrdFYQbv/hEYNP6oE7dBh8JoEmmj
5GVrDmSXPWRVmAHxaG46fthAArR4z80czM9/Q/+jj6IleFwXnRW7mi7vWwKFPzU45l2HWln9gElP
twRWhdmY7Yj7bR3LGWz5zO+1x0hz8nutPi81M9XpUZj3xHzRlb8zG/L1IDxzZ8y+fY2Sgzj9CtAn
SExupCzGjuj0T9YDCEc4GSCl2LyWWWRtaNhtqiCCIGyobfTStNdqH5BVIruHTlDmkrgWTtrYkatF
ErIw+YASE0EnkAYYLLCr6NBlFWo82Z0qodSQyk+uWZ9BrDwonRwcTOocU6P8iaGsjywg2e+MW+MJ
Ml/i1McYBjgbXYw+i53qo3ifWps6ay1PLe3PNBR/ct3/ZZdsGfAOyb+mFBiRqn5Zku18o/3MrGHf
asDoFaXh8TwPnTq29iCDkF6ho6tMaag5TW6v2gT9fGp1XhaxHX78GjjTB1Z0G1Rr/tYp+Q365B0p
TJfl/CNhKYauymKHDs4q94ODRNu57trnumo/yyFbBvpHn1lbroUrO4/utIiszVr+BJju04r5g9Bo
s6nVFLBvkWi7NlIRH0DssuKVgZpXYP4JLeLZrX2MA3Ivq/DBggCPY7fhMTaCv0Zd7RQiFiHhK02h
BzvTsqWf20stB99ynFprauaeXUO3JITqoeyWELyhDi7l1snbsHKhNnxnDuoh9auPuFC2dQAZ8JAD
c87uylb7yGS8ySytdgLATiVvnypSrKIEGzNO9emU3ZPUhxQ6h7iG3W/SUN0RE4SNvjTuRFzuIZvy
gJfhcoBSn12YIC5p8E7On7os/T/OrqQ5Tp7d/iKqEIOALTQ0Pbjd7THxhnISBzGDhMTw6+8h38bG
Lne9N1XZpaIWmp7hDDIoqP1YcOhZpFni2wKwDEdxtikyRqOKGzKwaxtYx4I9dpPJcKYKHSyyJo26
qocdX1rRzTi6z3YGsnDNqos7u69Om/bINeutBc43mAkucFaDhy/G5HGm1lEy60frpMOBtKBJ0Crb
gWvqBZkCYkk506Fi2pOuo4lkGpAudFTyBxJs574293nlVhu1iOPlvLoBpSMe9HEPL1IgTtxfbW5c
YMyxr9v5l+rUCKRMts8bUBb6Ztc5MjLtcZcUUKNOmvROK//lzY0IdO65YZ6gRQ6T5/vR8jgCvOmn
OycPpmydS5PnsTZIw8/hzpDYCmB7iB3urdk9Fg5/KvVkD4QrCaDjxwELxd2UNSndWEalIbBAoUVy
d7hXZNhrZjJuBtOCPuMIrff5IQcXadt2rrm37WoMNdu+U8TYWC6/8JK8IEz5pZvyTQkDVT33EVwv
FooM4jkVMUGJIOPrUPTTpiytIdadHj6bJOdHu0zUTTHP5qXLCN07s4KjMucAKJh2IBIYgUrpmhfB
GrgUun1zKCDUBVsdeeUy+6e+9f4ug7U2Ejm8yTApBb7BXVKE97dlqmV2DcnNS/ZEfqDUbWaoGvr2
IQsrGG6Kjd74fXcyQxaiChB+f5OuI6/12KuQqBCQ7Bp6Mlz4rFK/SwEthbffMWnH/ErJ4+o0l5Lc
u2kCM4uNqo/Txb0BymYvT9rzDF/WmzYudsNG7qZ78839NRy6K7y89WO0nuLq8awYeIaFLuDMrt3z
5GzJ//jY/e//p8hGLMANkJh8nFddIyT2JtT7QQoL7UHbQuXq/vtVIssWWG8R5KKL2QJUKaE58nGM
TsJ4G56b00VFdA+0+7654c/zVrsZQxJahzRKTs7G3F0ZdZ1rLTN7N+r6GYcJTqeowaYLO47RHIH/
cTvm8EMsgvJQ7OSRRu4BMoLpLdt+P/JXSwbGFujnwFEjYl3lA9oCg21tnIjeK/wCZiFJfa3jvHyx
T18UKi7osi6yXuvkqk70qe94NV1A47trE88KGK35LdoS8YBIuBLkj1nPTdSZnboyu/WZQ50KrVHk
r3izFkTvKoR0AEeaPciA3aWwy4CvPDBHZbToe3z/ET/JwS71MDh0gAIHlRfYaa02DfBUtUKYY9zR
IhlDqLyp2PWacJooh/15tSce29ZDFs05732mGRcEbc0x07smALUZYW0JNFhhsS5MdedHpvFsQzum
3cwZxPOv/Nb1Vlt+K36tvTSOdeq6q0M01l6nT42JtP6m3qmdugWto4ohtRJqj9VRHPVNHSrLT7XA
vrbLl8/9fidgaESSqDQtUH4kv6vlUKnqhwFdqruekNNsTCYApE0bdAVGNpHH9Gnrwht4BBsjrbNw
bkqUE2UDIF/60trimpjN+qgjDV6gAeDXmtj8MKn9eNSnpSCQqG66q9nd3N/npQedWxjMzNcIJ59a
IBho0WgDJxNCMyASfxwoHUZOTE0b7wa0Iqwyi0AXB5xtRlxZbijCPy3z/ny/zOtVBrQGbh6otC1i
UzZd5/lFr03wfqfepQY5xXZ5bMJcqRvgNinsc8/otaU1Vku7Hm/1smZw9MqsZM7umDNK36tvE718
MEaYMxba9GbT5rwcnT206u+V6e61yXrrDZpdKYR/umowa3BEgDeFgjv+rG6zVpE897jnoTLs7v8H
vhM7I77WsjU/3ZqrcVazTcGPbmcm6GUuwaOrksx6Ab8MRxho5CBpCiDdJTknQFEawANuMnTi0BJh
D2wqy8iD3+4NSbKflaQP1sgfDc3aImTGP8sBywWgDpBZ3Algd/mFm83xjKwRoqJQeNVQ2teFXS0m
es1GGckjd4sJHVCOaqqaGCzKp72CXcyVe/RzRLGa8LLd3kUUdiFVn+M6u8yOG2Kr/9aAuWdDnoc2
3DGHZjjrTnpQaflXSv2uMsQW2sHw+tOJP0O5op20EG7Xft5dk6P7VOdZNt77JV/FOoC3wxK0Yc6l
ruV+0O3DkJjdBkUuLSwUYFpSaLcNhfwHR69iKxP7/vuDdmXLrS+RHAr4hcm77M7apnEdubv/4T2v
bblPjb7VPNdNJOIwvVKVyO46gAU2I3jeSHKTPMa1iP4aYIjhoKYxaJPa3VhdzTdDluOtmVFcxFXQ
B2WawFcng6A38Nf9tQfwq+P/bhXWHShdmNwZanwFEY4bsik344HuHIAMtC3fGteUEa4cv38dm3e7
0cpNGMozjCbz4UzdmJTJf400IQ8LkTfYTkDsDA/7ar9n9YjsvHFAZICoMuXIB65G6XjvPt2ZHwdZ
bV09t5ku0Xi/M7SGobNk8RjSeq9taTPfqLyfZckfp9zdkFTfpih7+Yh/n0yuP7mEIR3DUgqzPerw
GPYtNhy7TCDdSx2FHqPQAzG2z4QYz6NkdagViesnBdhFiQXtHwgeQjh+OJSp+1hXfTwb+rE0i0cx
urNvieZWb5sNhXUkFVAwr7p7SMneDHb1u2ZjvUnKEXgYgEcy9jJM+Bljav1kmvs3N5qTB+kXx8uR
tzsmOv21dWMn7qsy+A2BUgYd0N4hc1xJtulNuFSauQllP9mcPa8TQTeMz15mbFWevQwuuQXIF3Ip
M7kMk1eGJauTAKjNC1LamGnNG1h2ZNPmWogo54IZnjXDOrg6LkkKJ+9IK+vKF644cq9XUVU2dewN
FrDoBRR7HEdcPIttQdL9BVpC41sdypsjbwe/JjaHOCP0u/X6V9Wxi5AiHgZjD+R3GmRe2/jwED0p
DzD0ERI+06T/zE3jduLsQJrmt1UNnk8qz/UhmRVnPZ6IZkSnO1MoP9BhHm5aMs7PHQRdwGOQD1Of
bjvTEYE3wA4668eLW8k9NyDs3LiHvNd+9bhYE8e8aDBljKlwaNAXUGQfLJx44En+wj948CfownAK
wkAJUGuf1Lf5YByqor/DTrlpZYGn2IVelkE7cmFZ98Q7SBAVFv4f0ICYj3r80RvIvUuh24CSRkw6
XkRA1L/Kvr0dNBTF3Do9cxd0Gr15HVzvVFhuugF0I2JNg6ZaNjaRWxlpYArDgEeHU/r5lPCQOyNk
SOsWlQGorWsnCIrDTaCYbpmnnhN3Gc6c0ZGvi/mmguqUTxiakB7vHyWIGADekMhoqONbpGdxI1zL
71rjd1UkB/DR7XAWVQsuAtwOJWqRP9qWtnuNOUbczQ04g+N4cezhxmkK5oMHBDtEj7z1lfFXMRDu
PAqKH0JiK6jT9Db1OvzwkZyGbP5be6MRTD063GUGsQ7SSxFaU1f6ujXdOwaixba3yMbWHB6YltzT
2Xx2eAFJZDicbSo4HgH2rsmgtZMMxX3W+tA0hY2mdBs/MRElzV5/6SQEiGH5rgJNd5ItXqw7Q6So
cFUM9aaa3s6D+pUOqCvnbgPhp25u9+00g7c/qWPbJCDV6MVb0ZWpDx8nGg9OWoX9JBdFJKApQWYU
vlYbXlDbOd+Ufd4cDWXAHDmFHXlfDlGrQVCGUKl2xMuxzSU5ZVheruBhYWQmytmqedVEIfdJIX4R
AsN0u5f0CQZldpDQ8S2HF89GOCiPCfR+nwYFURPC9bcEim2BbjR9QOaBHYUSaeSW5VYaowhzvSjw
k9KTVg22T8EoIXn1Qnhv+J1VPUG29i90ErUgGwsssvsDU6hiAp9Yn+XQhE4gzxp66CSFyihOrgZf
P1STHxurYb50uBvVpbRjCGfhWNcSgiuwf/A1QKt9YkgweJzuCRA/4ktV3iWeVvqidd3AcJKl5AY5
26LTjujMn7y8iXuWPU5OdZuIovQ1J7skYvxRoebpQ09+b5DspTWdR3sqzQ3KWVbcJg4/6NV819Lq
NM7QkNRyPdL7UgQO42OANiYLGku74cT1pde/yNQpfJ3Xu3piJ6prr8PAH5QAKY5TTIBZA+rnqQLb
KYNOlzejmAttsIJM26Q0xhAMutT3CgGv8P5YtG0ZCG+ONdo9NJ6+A1Phuc6rLsgdD6AN5/ecufAJ
1X8K2kayIX96xXBgC+8nmzoomI1/mdTAXau1yDWTnZigkKbPvY0QDsWxTvR7FIsh9qV5dmB4PPLs
5FmDIiyIbWyLVbpJiwQEvknn2PwgHiMvOENA6JepsRf4s7wa6AoGMMXaSRebeExTNHPy+g0s30fA
VM8uLzco/++JtO5p66EcYbZ3eplDWMRUAjMDZEc2f8tCe0lyKw9ArvdBUtzx0YzAOWSbts/GIC/F
DYfDzIDqpp2SQ1bDeo/21q726H3OcQfopsLnzhvf5PSU08KICjnd6AClQSanDeAY0mzFWJFAI869
Gs0fyCqYr7Tq0KUgZVZac0DZ+i61UYWtauGAg+WAmodNObEtxDcf0RH6aYD8iE4/auvm8Jfnstpo
LL1Lzbn04au5pbl+AG0OOq19d1v28w8w1DP0O6Zf3aj/zrjzBNIGALJmYHbDac6Nm8I1W1+vvLei
7qNiTn+4XXOHxn3cldAsW+6NoKzHXUabKhzt8ZB5FEywKj8oo9wMev9YWVMa9Bn/PRTDoW8o9bMc
8AED4Hg4InpoD8zJzzJv3tJWuy9r6zfTXdxTff1bM1wNtw/gLzoFV6SD2E7dtfgA+UmHI56POPze
FfpvpPCx6lNUdJscXRAL5oYUzXscnBKFBh5gs89Rhid9A+lLM5hoTkH8m6JhBpFNmfyS9m3nD1V3
NqoZMDb43GwshcCoNGjgEXiueq2BmKV9MtOhgHKqQE/SsFFSt/fMTSBgCHZzrYYipIgSN6IxEmgy
DIep4xezpyk+H/kh3BzienZ7MrQsD9Cnvy85yCg4uJumqUkM2/Wjrcjs9/AAg5dbzX3KrBCcwymE
bjxUKahG0UOAMp0Fq60SQnE+EfJVk2Pgpu05Kcl9SZBzV+PjKMwLqfmNl0JZwMmLk95NF40XhwLB
Eq3mOkCl+rYarBeQ0gOtVDcQIzsZLn/RUlIHHsxRKbyounY+DCSNeV5EUljPrM9DZepuYGfoozca
SKFVbx9FV732+vRSWHkaD/nwAlVOtiFTFgFecmvaULpvioc04ce0Gk/62BxZTndwJwBPzKzhYySS
ElFYvldpVfhG5t5aiR26BraQPk+H3tCjxJJ3NXUeyqKOkbS4Qa0gjTTmd42NuMLKnz1ab2wGnrDn
jXGtOg06K/Mjh3yGAJoVBBh4Xjps56kW9F+n3COIh1gc5zujL+M5qxSaUiz1C6TKiqs9EaL1NSKq
ALqpb0LNMbBMD26mfqdE7EHcjZxkglPR8BM8xda3Jpn6jFa/lZeqgJXqh9EJL0DT8K6jHIiOcjZD
Qbstx7vl14NtwlyzD/SO/IVX+watzUizvRPRpj5IJusIdU4TCa77NymtR0je7ivI0aNnfQMed4nd
UIsd2EGPfcUOdCpfIX9DNzLV5pDPFSC1roL27vTLAj+678Uz8azQdr2HoQKephMXoIC2XaP+mnL+
K21n003N0Z7my5CRl5qKO5Inf6vJuIVAkOOnDa5MMGV3vWqfyh6dombWf3mADUw53TNdQQRPZkUI
EzgRmrXWRE4/mn6t4934Pun9V2l/X8lbMPxAjJuAP+vQ5l1j+CEHMzt1qiM/OtIthCwObn5qe18+
oq3Wbd3NELlsMz9mQFOqfoMTnUIYEcWn4Pvf8UVW/PF3LCnWu0yw4IMBzcEh/UdmEqciHGPjpwqG
jb6hsbbp8PeaesOXY77nL6zGZK3OdDvzHMDpFVLtwIvGuAjAV7FD6id+HeqgMe+uFgC+yBY/0CZW
RcSi7/NOEnDr62P36kRzDEIlgmSIgrWBtrlWG/0qOf0w3JKDv/uyYug0R+SNexn27a6/TfcySh/m
0PCh8htc4658uZ/ef9NV4Y6Srmtd2mgXttP3U+hEaMRFdNviLghgOXPvheZ2kIE82lt9Y7+22/8M
yVqzUlYlPTKbhoBcj3YxtuBuYUnJlvpmAI2Da6XSpay8Pjvv57qqLQjgTwBLx0jWtjrhocbmyXaL
IVmxsa8V+5dN8d1YqxKDOenGZHuFdoGWa5TsaZBH6tkJna2xcXU/vbpt1g2X5SuCc+kQ4K5MuNeu
Nqk9DtTCcXQvxaz51RLgwv3Mu0pM+9ylW42z2p0NM+oGXiq4f3aImx/AsguLi3eyNtURef9+fMyi
NLI3V26bz3Wnj7Nb7dLC4t2YWSTBrQdOV9ifRbC06BDgLRcO35Zb99oF99UCvv+gq22pZxDCtY0p
udh+e3T3/HbEuQcx9S8e7ABJ4bXxlg2x2jBQG0XTjC7qQcAffzz27Sz6DtRy59L+HhYywTZ9MWPy
DGHdEIKcO4RMIMv5Jr7vtaE/Mdqxdz4MvZpqhcImS4inYaruZTQ2yX7YdiAz+Bno7M9jUD3MrzYs
FWmMPPjKvL/Yt+j4wmkWvhxo06xR0JQmJYruHr1k5gXREfKyx7m+5gCCbufnr4suKFkwdSAWwXvg
49clc8q8CtfMBeCK17Li05/Uc3+7drrvIfp8h1xs7zSoSoxCg77HdIeOCjjSOnQWiSyBEgZUKbEH
N5ZZ/yANdUIzDSrBiXwaOoVP5dBYUIUKRotM0EinMMn1H9agth5gzqIkNbh9Q6RPI9spMbwAIXA/
UCOaeuQssxX1BQSRy/JUdONuFnLfQ8HFH3rj0Err1uucO/Tl96nbnrhMtswwH1UjDkpWN2lavZgC
ME+Qoy56m7860t7N+ni27fE4FGU8dsmOdvqu1q0IFfODSdLLAIkAX9Ok2EjZQchCvLSUxHajIgQ+
O8j7Cr9IqovNurOs59dSAVVllfXvOdF1yITU+0ySKB34jvfkWCj+MsLyYkausGm5erCN8aR4+1pB
E8R35q7zm2qaAznOvy2tpoGmwWPVaOlpbMzbrm4oIsAuR4Tq/hG9/EEUM7e1i/cHlKa414ZDolPc
0Pkgwyw35Y5IqKa7wj4yvf8FUwHgLEZyozHvknmEnZwG+TFUZdCz6RFIQ7uIBV5pNGHhCVihi64N
UkvGc1f/gmgCMjx3vm3a6jyhBFZYJICIxb5E64e38ymf6lhH4cQ0DOH3JQtHTR3zutvmCZBp1Xhp
lfHMtIWhnugIOXVEXbTctQm9mzIVt/jujCcXSQ2wJ3U9ZvBgrawt1ueUywuym1gxlgUTqiN5ww5i
cCFW3RmQzynGx4TKads2TPhJ4r4NA4QmLEO7gQTnovNa3tqVOJids6WdFjtC/+FMjoGMqQtAzXyA
EGzr1918mmS25JZ02jjU+mFrbtgIGnr1dEygNg8Qn3wTuXdHatQYUKq5h3Z4XM4d9E5NZJEEYHNI
k54Mu7gHPBP17UKXvp6gTezhlfbIruDmj37wXgUqlc5gor6UJK8pWZao4a2fJbTwB7NE1RcOc9Hc
di9t7d1bA3L6ghssVC2yxnLKUKwpUEKCLe8RlUUeozpXQzI3ezPsPF0MvLZ6qsU4wZBKUnuJZQ8t
7P+pt546UY4+oVAH763xD6ozkOwpqiVmp4fS4POe8eahgdlub1dQlhekCqZSj7WyOPUec2H/y4yz
NEXp9xDdCAoIsu+Uw/8Y0kjDAu6RYZPonS+N5smctAnYxAyy1w2wY6nFfLSYW7+Aaufe5t4jYfN9
nlsK00XaNCqJtCjXIPKEKitIlc8t5Jz8rmG7XvAXS4435gRhU7d+bB3n5HHAW2vWGIeMJcflyvKF
JSMc46ibrSd0H0lEsO3i7x/XL65GGL4goSDg9aDlsjyE7+JNK9ManijdubjyqMhfsa1wRvDDYc3k
pI/Q+f1+uE+0MLw2H8ZbRRBl2UF/g5vORUJ0JoQkKA2oAUYGypbOxm70yQcz5gIAYoa+Sa0uwEof
68W+GDLSx3ysboSWtT5RKFBXi7CTsQR0ZfGXqeaSDSh/QfEIVa/mCovlc/YBVBLABKBPo+8JoZNV
9mFpHmRcdeiJ2r7aLPINYjvHAEgG1B82btzcp9cznk9rgzGB3ViEyeD7B/Wwj2sz2bnKGnfuLjp4
M3AjmKg/7qbHbPSdEwqCT8m9POZxGYvb7p5drLvvl+pT1IXRIfVOYV6xMIfWZJnKMRKZOWl38TIH
KN0Rxq3NFeDaElp8iHpATwXKfaFgg05M1moRejcareRlcdFQ0Cc5PWBjgA8E+2eA7KvkShz5aTQL
ejkQWQbADNwEqEd8/JxN1rV9Lm0TXiao4+rK17s+shNcCFl+5VR9imswFIUIhgPVWzBr1tLjeS1Q
GRpc85x4J8eT/ujinnz4fn2+HwOjfZzOXE5Nr3RunEutejSzMdLhctma/Jov1KfQ9MNcYAf/cRw8
9y5DlATv8qZ9tKATkej9Xi9QkrSSPHTqNkaoE9AJ4nF5gR40HbI3iaTSh+3JWYOseFjK+Zw0sBCj
pXPmmXHUGIWIv77vCa5PDr4TqG9ya+KD+Y1Dsk1HvajpkxdAV2K3wFGfUiCt815cnIYTNPSG2zQB
h8UrReQ0YudwulD0dN+d4TTNRJQKo44sdyz2Y5v9SejQB7QDRqDFxV2V7Jh5JYAL7ZkUU+wJND9k
kdwhMmIHtCGyuC55vfdkzgPW1cTvSXftPvlqL0LAExg4oP8gJLXai65XKClpOZ4Hje9yo0Pv7tAV
5qW8pnD95S7BNoTSP9BIUHH/uHrdCBnSMZsIDNDifGCQZUMXjFb+93vx012x7JF3oyx76N0rksw6
F43DydlmsMKs+uJWs64VKz5DTpZB/nFEKBIWEKk+DsIVLyfLHq3zVLv7nJlniI0FrbYwuQDnshK/
sfuAzyWChN/fT+/L1Xo38mp6GbpOjVNP1nmeSuvEAO/3ba35oymF6hN1r9Diro22PAvvPqbs8gTo
OQPzhBBhORHkAiKeykcpiu338/pqc8A1wMD1+xWwt7QoSzudDOesBU6TupACGcKkvwLq+OoCWRQP
wJJfFNrWJFSkOpQLnZGzPtMtYU4adsKYAjaAbIXwCIBDkPmDtpTXfAs+sYqglQYYKvhgAJ7bYNmu
ghu9RivLhpz6uSZj5IoaVUpGxrgV48ukUEJv3NKN5GQZviIQt/Ss20bYB97qM0r7bcTNAjn3kG6B
VnlRgo6QFND/wmY8XfrKUNqQFzyQ7ZZPHPBWxJH/fXXe//rl0L3bByMDxgot3OHcWXvLQOt7645X
NvZngNnyhSAYAtYVAkBgFz+OAd8Y3NImcGQALoVACMMs6b7yQhY5gQrNoOKhKAJHbvSDc772+n+u
da4GX03QTPUG4d2/wf+HXmKIqLcLeKncu+nVIsvnSwq8yMXAAsJkwGiuIWNtXxrodRbqbPeASPRO
/2uuy/8a0QDu/H6MVZioQKxJm75UZwvNyTSHDmU+wv7oYF2za/x8SXwcaLVwGYWlwDjn6txBkRJQ
jmHugwxIRFStgu+34ZefDSp1S/iL7eiuRuKGJjtbdurMDf4wTJCahhKo+s8PCGDwAH7hPOI9xLv+
cR9qkg2ol2JtrHQExfp5Rh7//TQ+33XLCC4UqCxEgABjfxzBHMpek3kCQ/Wh9JuM+b1yEPldLVYu
YdeHmBY74P04q7cCOrqUeY0rUdPQgxxQqxS4E03/pXE4tc4PU94FDUQiB+/n9/P7akO8H3f1aogq
5UR2njyPehcQ1K60xAtn8HkquCZ9P9QXBxdztFA9cYFyAMNgNRYHic/gVjbAIWkINR8Vo0uyWxQ9
0IT5lYRXRvvyi9pIFBAq2UCOr/ZG6bZtXdpcP1t6/mSqBK28sYLlggtR2rST8UCcTdHMd6A2Gae0
GasrZ/rfxfBpSfF+QcIHelEwr/64dTyzSQ1XpcA8wsSH6Sc2a5E0j3bWBB7kZ9PslNlPbqzquysz
X26L7wZeXZDNWJZGXmHgpY1ggbZ82wQa+FJGVMnQiK/Bjb86IiDEQD4V2eZiNfxxnrDHo/n0z59B
VbuOoRE/MiCLu7y5cha/ulKAj1gEWxE1Ar73cSCNclIoFErg+olGYfunca9t0S+nAoENCxcWtLbX
e4aaCjQHm6izV/3k3c+5T3d6Sa5M43NRAGfdfDfKsn7vXugeAffMma3OxrbddSf9BsZBN6hXohWN
xkTeBvyx3F67Yb466CBOoBaxEBucfz/q3aAeIh6oO9bqTEZjm3Z5mFpmiEpvPFfyWsP5y4V6N9by
W96P1diyNRID1zI8Y4j3MDXXZvPlQoE5AKAKsqFPrH0qidQKkc3nbM4Co3iyeRuha7+5cpL+sZ3W
Rwm1DG9R34TiypoqBJCmSSeA+s6JNuUBMH8wQOwujZbFsFeMKz2J6yr9XVbtziqd+2Q2842Suh64
JjQ6J/e3U4LRYBvHKi1jkvT73CJgjLbJkVte4Nl15/csfXP09kedZcDmAARTZL21UfrgBbRUwFKY
AKBNLaBlMPSCE04P1Bnr3nLGt2mZ3Ut3OkhS7ArTva0mKPiUAli48nHUiriYWnWoNPIk2x6Nfq3a
ykHNWz7mLKxH4PUshmp3Ksqd1AEBGJzRZ1kjjhp1ynBMmA28Ve+iCl/u4ertC6N6VW7z3HdjmCO3
X2Buqa/GbAvwegSA8mn2yh5YaBWlunX0XO9cQzMerp1ZkKX1buq1ndMZx24a4sRr94WR37qNEY2J
eJKDe58p/UUVxTmDEBJJxqjN9VtwgacAiujpBhok8wb6gj851/52bv9jgNiO6r0YGtPH3LRe7M66
QXyNforddvtJDpFC0K5yQIShABxMxN4ajRnqs3vSSXsA/GRfivqoLIjRDY5+jyucbaq0i6BJHKd1
CUhIvRcemLbEu8375g69CQZx+eJsd90j5+WJtqMBWnJ2AyEnSOIbuyo3g6TA81JNP2aC1ojlwtxR
W8zcmgrmOPMPIxeIUE12r6bhBQXNqDXsOzOTe4gXA40876js40zZ94UyduMgD7CYvO1N9yiEEyru
bSDCFUppwT9xyH2N2b3vjI7r260dFrbcuXZ+5TVZApz1CcBbjRoAOFfw9F09o/ZAjBpeAvI8D+U+
q6yDTRGd1F3/J2uNi8vm+Psz99XJBucKgnfwdka2vrrkM5yHbpxwycPfqnBUrBf53rHYlVl9dUNB
8BsqfmShea3r1w4YOcwqcdHLttrRsQ1d8fD9PL7IkZC5vhti+QnvLkEKLsCEdtt8hlGr3xU3PdQw
qr4/qqm/gRnUbT4NQeoVLzOMRrsGtjzZ/HsBLWvSdAI30zZikpeBz1eS98/NeLw+yKjxiOLmREC7
eq4TyWld5Ak8WvboUO+MMI+gpZQC+XeP3C1st6g7nt0ryfwX3xtfGeuKeIwuPu4fPwaoUn1ZJEqd
HUmfuTfe2jWPvv/gn+sF7och1hE0lU0zk1mdBbwo+olEQtN2NTXDCvjGWbrbKemvlPe/eFM/DLn6
lHOL5lUy6qAeKHqnT0VMR/2xN9klMb3n72f35VAQAgJEb7GiXzvpTSPRxwLtvfPEeSAGQP0zEZhm
Ecrxz/cj/dv7qxOP4gca7FCMQ2fHXp146vYMnPeZwvTI2ushhuj87M0JIFi4gSGC8esaEf2rLflh
xFVA1HTULGlr22fdy1LoHQAjJ5MCLAQCCtqOViSFuEvnBk6i56eaWJvcdbO4bfMObr/eNgVpr+qK
28QQMBgn4zVh0S+uJPw8B1gAAErAhF1dSZBuzvpc7+l5ovx+MOSBKBwXNKH+H1fGh4FWV8ao7KrN
ekHP8Ak4KsicAcwRo7pBKn/cO1tvX4f9DX/0do7pf7/oX22v91NcPsH7y6rJeJI7iX2GJOhN4t0h
qd5oygS++Uon76tr8cMcl1/ybiQgKArowXJ6HvbNk3jNf7YRM4LxOb1Re2j0eXtx5vseL8wbuVIY
+3KOSwEY189yD632NdybPNpns41OxNatsk0JgDM4mZ1ZXbliv9wv7wZabed2TEYobpr2edb/uNlh
6Hfg/11ZsC/HsPEuI8MFuspb7cmMprgQ4OByRuM9SsBUIjAZNcUVw6Zro6w2ZDsi2mWqo+dKoS5l
39sUiHZ5TWP6q1EcdCtND/NxgCv6uCWMzmxctPsnSIkDX53nF3N2nlj/9P0WX56Y9bWG1BHVKB2l
h090dqcokxRu2vSspSA8dnlQDTcC2lyqHoKMXmt/fTkYJNv+j7QrW44bV7JfxAjuyyu32iWWSovl
F4Ys2yC4L+D69XOoO7ddojiF6W4/dURHKAtgIpHIzHMOHpGYBF9+nigtjBHTPti4nNhFBMWk3nDU
jHm31/R1ElOFHPOsX/K/dhYfqKvFNk56hCbzCTibTQtJCFVzLFSaEzv8iXCobFCLdkA+4xE/k7wW
sJadyrncV7+fitaoDgKHlQ6pGRdaVVM90MoZV5W6caaALcfghI4VM6jwQSsZzzDIUSw7yz1FH7Cw
OjVoi+k06lFnZ5AjTeuO4/RfqNlBPnFtaKn4FgplxGgJfxT3wAQd+7vugo7gNv+hnCZH2ysexulO
GoB19/+glCIj0cZDUwffDQoqi5PAxinrylQNRPmVGoFZnSWDEwVXdxHbB7g9/qES8NkEaSCKNRqg
0qL5RU4VO2zPhln4t/1ydrvFWcM6/hhZ5GKJBNSKrBgD2oeQayU10Fc6GCNuG+GtZJF9YT6rEVp0
1gITEPueXjCB5IVa7dy2sroUw9AwaGiZGmACn/erKEWMujSVGmBy/Y3Q4linmXvbxOpCrkws7gul
7Ps2NUo1iIaXqsGYXWZh03i1rZX4B+bYPwtZRNkSzTyA6iUlEMRjxt5bIKL2ZaE8R1l4kGkSclyA
t6hFZBLqosJuhkoga/S+mdRDyroYDXteDv6VKHY+rVfrmn/IVUJhaipBV1weAoE5yXMK4MkzsL/7
GdYe+VDIUhxxR0+mYP+HRR/0WD7m43SfbahrAXNw+1uuvEKAQ4fCJsZFRPCHLI5XZIxyPkUZ3AWz
ngK4a3rArRi6ObLsFP3gAhh52+DqPl8ZXBw1aaYKBroXbe3yd93+bqeL3PN06tdsoD2lqXgtztRD
iy0WO0MQTJR9ghaMYI6YHZNUx9gr5W0ez86cwV19yiZVk5C0sEMq0wc+B7VDAL6kxLu9ZfOfWUan
6+UsvlHVRF2UjDUGXkXJKaJvCBxbBROSTcO7n9fO3LWlxccRq2gqhI6pgQCmKE22pQpgTYKhTMDw
+zzirIu3fYuACPbaDDRqzRAY5E6uUUmMAhWUlv9q85bcV1EOegotVOSgMPBtwo0qogZYv0cyp33C
WYy1iLtpTIVoQrso6AbodpFftH6kOu/Zs9aSAjLqL8+2FqHXSNFYm0w24MXV/J4ZQebZvKJ1Bi9z
I48HW1m7S66tLUKwCsj2MPSCErQh2eCxtysAhb79eVY9DjTrioVGDMBeCxNmZiHoJEiS+oyeMC3s
RaN06ik0F8fp0kD38ra5ta8Ewg0IyoF5WoQk6ucTmzeVjjF35J8tZOaTKHcIXoyK8g98AUOmKH6g
noZ0d3FgxTGui6LCy00qtE0oH/C+2wBbxdm6tbAA/hBoXmDkH/Mt81qvok8hylNcJEhjB6gokv4Y
EcPNy8ZuFca58NctIZf4zzdaTmhKbKgjq83x2q4UB08sV2ApuGp1G2gj7+9/IIzGWsD5SqCRXhIr
18iNxjCttMAsfuXhhOk6QGErHv5szQ0wcAqNgZksTFq2OvUW9HyZHOmBouiHsumfmSk8Go3x9+tt
MvxMgX8je/3CTddHhgnVUbyqihHlblADFKAw1bQcVBf/4FZF3wcjHxj4BAPawhfKsrYoardqoJD0
AmwJtVVG912r/oM3DQSgJFSWZp7L5XFNBID68U8N0OzwUxMEKPShlhPOalb8Df1GzK4gM9FAXbhY
ja4rldgwjA1Kyo8ozncFxB8bxSdV9/Nve9snQ/MPuTpCSWsZWZpLctCnoZ0IsWcNma3nFecOWomj
qF9LuqqDHB0jBYsgJ2ayGoO0Rg0qVkAh8NuQcR5JK1H0k4H5B1ytQxqTfGqhmxL0AJpLw+jIILtV
xdwDktbReOznPGuLz9PkUc+GBFedhlnUnoRbVI+A8o+9mO6Mkcf2ztu8xTdqQSo/tRWSLNksAVTH
REQpciLpSjj4tH2LeD3mbQxNY4xMa9CX1QrBD4Hpp9LTbWdb9eorL1gkV5BWllsQcChBT2r7g3BN
1D2lepgUjjd81RSZ9UOvLC0Sq34kwBqkyLGhMf8O1ofGhlv0vf3OvCwAtwBFz9DhIew4y9PEzz4o
12akWn2hBhn4kEsobgKALwtvbPqXDrGsi0J3k/VThiQV7bhLH48bzA/yXhC8xSzyLKVohYHhPYja
q3AXpYlkl2F9YgPksFUecI/j4MvLCAqWVWQSTNEzq52HvfV7aZQ5N9H6kQUv8QwzBOH6wiMseQTJ
egtPC2uMuwCSklvgGrlLQKeVlYwT7tY37y9j5sITRkmJWmv+QFOOiRH03PURTPd5DjqkyL99ptZP
7h9Ti3yuyExQUY10CBLlVQARQJK1bt/9/ndGFs7AMkhtCJKqBKM6gOqh2fVgFWrE/O/frTi1f9ay
uCUYhfR8R1GBoLEMKMVpyqjdNW+317LqbCq68/jNuMOXE0OpQXMzl2IpsEb6aLTo7kdTySlIrtrQ
MLmjogYFM4twKoFxdewmEUlC2HlUUBIb45S8E/pBa7p4FUM29I+VRTgVYpBYDRUqFzM1ojxg0gGA
hsf+V7ap3M5jjjIAMOqi5nmOn6zHCOPXdnFPL/GJF49Wz9bVD1mcrSwWJi1XUNeLgIcDu5g22EDO
tTNjljfE5NgMPE9Z3WBAqIGV0lFgXr41B+D4xgnK8CDOBwGW3lWBUKvfbjvK2skCVmlW0cTgtLGE
alMZAl9ahKhUxaqTdvsc7OnGdL5tZC1SqFDhUDGWDb7c5XMsGaSphIC7FNRND0H2J0EPHZbtJx6y
Ya1EDv1L4Lzmoqj+pSIkiQSAl6Ls4SzgxXkeT+1Jmdw+2ir1Jtt0mAIH3dj4LIMSCjxO3LtxdTOv
zM/7cJWfRQVpTEER+4BIOqTzwv4gVulFajpOZ2OtW4l14lUDISoMvC/vkhQzmwYQoGIQHclbMd0L
9/PEhLIFQNoNJVcH79Z999wG8iHivKxXPyUeOXiygRcRDavPSxzwkJ7MuO5RP20jEBdN931chqCv
KoIcDXrvtuOsbijAHHjBYToEde7P1sJkwAiUgJn6LAwfAMu5B+yhtmWLB6Zbm31EGJsRoyjMgrNz
EcumONMbJYOhWd1UBnJAEA5xDTp/1Zb9whV/KONGK7h0BWsnHB8RqosfI8hLVnPRapJBiwCKAO+c
bg62oDbu7R2cw+MyfMJBMN0MHWsJ/rLYwXESy2Qw5knBu5KAlsRsXI0FogKQVvwzbwknKV1d0V/2
wEb/2d4UhXmjRylOYPEboDcn7XvOingWFh6IqnrcAWjRB3kl+9Dn7vHUVnlPhTUjGmaw4OiYOYFG
4OdllJI0QlRmngk3v1Xtq8KFCKwNl2CG5Y+FRaxQWpECDZ31gXUZIIdW2IAgyk+xLzid00BUQrPD
ewZ5uQOffGjtVF2bXjh7ZpIEg/1CF3TWjgpgHYq/Q1eDc3R5O7i4t0WMmZkJSEwDNYdsFkhcpYLj
CGsTQZ+2cOHbRjgILR1gggHuU0KAB1RuPrOZF4IfE0Q40Z7Hn8TZueXjpxQqKCXpuF9mBs+yqu+S
Uf1Gac4rAHM2b/n2GUHiWJR5jhl9vbMjiL4AmcvZPZ6JRbargj6vEPsKmyekENsxRWrXasdL3HlW
FskumYYsUSZ8Ik2vj1lY3wG/8Q9S3Stv1uafcHXpmrTQZNYlfdCCsr0QyTuwcLvbQXT1pX1tYxEO
CiUzjIHhuw9+uOmJM2zBiHBu8AaxTT9x2635nafeuRa4r00u4gNrYwOobkSgCpQQRowYFLNdXuSH
WhfuoObzZAgdL9nmnaglvja3IC7NKD7XByvZcw4aAF/wwEdo1xBQc/4fjFnry8TrYdZgBYptsbMg
EEzNQcZ9kdmH3kMRY+j9e+VH5nQ2GGUd+tpCxWKLucI7NHQ4X3Utl9GAOfiv7cUWZ5LealTEKYsK
G0pSbrINC6h5Zo68AxEbaF6d8UJalFEEn2OZt+pFBK7Bd2+AIaUPMJO+Vb3xl/JCEtfcNT7G3Pf1
PvOjMypslpv4vGbP+jfG2CA6FkgKgFv5fF7IiAl1SYYv167kp7qX+912JrvLH2YtvgvlMj+sbvOV
weVNwOTGIFKI68YYbSYXTi8UTg3uRoMHkZ1/+jLZAVvkX0tbXAhtZlQNqGBw5yTpN1LGB1r15wzM
krHVPLVhyXnWrIeFP/Y+yKiuQk9ZC31tmnCgxus93aGeKWxRmwe7XL2PzyMYhlxQAtz2nXkNyzUa
yLzRzgAlAxQNP38+ua5bkZVIGcVkL42/09Gv41Nd3GvjM5zKUTCXedvg2qZeG1yekhHi23mDQCRR
0RlAzTgMP1gPsWQNbDzs9bax1bTo2trCO2tBLxJo2OCG3Rs26JRNUCOCqwczE2LQ+5Al0PINc+RD
9cKTT1pz02vLCzct8wgTCw1iH0R6bBJGLpV1Oypzm6hPtxc5f6Jbn3Dhpg1GT1Abxo6mw6WM7qb+
Oxl/3zbx4Xo3bOiLPLzCI3wEUWwfTBflomp2/Q2ETHEEIa/+lJzBeu/I90a2AWkuiVxjX7j56W+r
QqE8fbWhy8dNVvfgGyPzTwBZq8Keyj79BznMtYVFDtOg50Y0sBAHKZnsTgdpvfDr9j6uHvFrE4sE
BrS+ImRm9A43v+Kn7+ADPwNYA56c0WXnSXdyhxegOX6oL/KZaMxGLWkQVFLxTqrLTZllO6XQtyro
9W8vbt0PTQV4NRUa0ssioaWM4QhNBKAfSLrDs/6+hFJwauScMMkzs/hKepVBaZWagFyDcRzztnat
g3tQfbm9mDVcK+aAMFKEEUxo9i4xcVZFRCEPQc4yRj0KhZJHKrYFmOuJ9SCdswonMsXffTJswv5d
J4TjimsjG4oJ4gmoYaCGIC6b55pKdbPuAWRUN4qfu/SslB64yZ1ml/hKzKUaXYvKM5Dng+1gHqv4
fA0U4NZusxTv+oF+t3BxQ5LTEUy0nEfFtbrH23s7u9wymFwbW1wBNc1DI53xp12W29HwXnObPatx
/9rEIu6HgpRKJYESy8xIBdmIbT/Ys9zgZgZ4TF4oONKJXpof/6SddW13EfUHgodWBiqzgJEeFNep
o5dvITnE3LLFat51bWkZ9cdOAB80kpPekfwJXKOIu063bX3gn/30iZdj3v5moOT77CDIba1IM3Cd
xSl5L6PkzSoS/9+4BXTrPpvQrd6I2pnSg+T7sTh3NVeXaY6u/7fjAen62YIgjn1vWWTOk+tdY/dP
rQo4cu0pI6bH67MV6Lwu3WoY+fOZAK75bDI3INOR61hU54/eCBzq3nQ7Z/QVD9GLN1jN+0jz/79K
ICEpUGsFmRNI6Fox847UgnP7G62Wiq/XswgU4J7rFUHEehqPQLnGRxZw38Zu+DjsZVCXe+B91pwo
wQSO3TCbR4n6f4TF/8YpVVyEDqPI2taYyRXinW46GbGpF7rW2+CMLkSAxgNvVnO1BXC93kUgAedP
2WY5DMqbMHKqu24nnuL7ULGjF/0yOVXmKF7tiD/SX9bPcXN7s9duumvbi2DSgImAyDLyEbXG9aNg
S1vR8qcw+3nbDndXF7FEtcKcNinOxfzwSF/pGek4iHXHXfdEuLS28x+7cQg/mKyunLQbU8vqQqRA
cwdO2XZbSPVs+XwNqynr1e59nMwrO5Uh64I1Vzx6B6A6+mDBV6NLcqpBVtzVthY7idO6xu9xB6K2
oC583guAcxo/dv3qB2iZoSeKjl0NS8WLDZZ4xaTwclaOj3xcE1dGkmLAMFKLVQJTYTOttK1fosGN
YrOn3fpmi8ACLayk0CVcNvqp6VEdndx2Y0kO1DxO0oN1Cu+TgN3pB/ZL4BMh3U5NQL3xOajBbCGw
+QlXu4OrPpuai6hGVBvocju1J2eO3FO0DVH78FtOuOPt7iLcJJEqZYqJNEIpO5socKOJYCKcV5+d
/8yt7V0EmRI0AyVUR/rAbOKd3Jo/orF5Snt911Ce4jPPKRcxRU8TMogaYkoNOtAJJT+p5hRQvwjP
ouOF1PWvGL0cxuzRAzCsECa0e7AJqed6l/vZRn0MXU20s5P+M36Wfeaok1tCJ+Vefvh30WxZRmnH
GnTOFuzPzTdIpzrTy39UEMztuC22HGscF/nArl0dQKOHioxlwT3B2taD+jQ5z2wQT+pu9k1rIz6C
K1awea+61Yfk1SZ/UMlemR2bxKDAYsNlTuMzeDoc6Nc51Akv1Q6EbU/8Lg/HcT4GK64MakqVJObc
YIKi0fuQGU+V0fFekNxVLeJMY2R1bjYImdO9vgG/yDOAwa7hQX/kt+bUkJTg7iMnJVy+s4YKvEhE
+cjP1P1wBLf3nWpnO0hEouPDzyd43rIIKGXXGhANxknP2b6IQKUNpZds4EQt3qdahJNQHaWmoPAN
AaoU6mPOQ0JyXldA5n4OyTkEB+Imwmcqvw1+che9TrvURSnPPMr3xVECrMvuL/22e7191jhhcgmN
bGVKYiGGC9bKbwPk2KCX9RPoZUkCV3Gd852W4EiCysCUFVhhdFThiKIHctBLvVUhcxA9EAc403/t
iksMXttKikVGXOWa+a40lV3pL7TSnFw8sfTZGLcqjTcz5bfSi06nxXaPacnbG8y5apXF+4iwYYxS
APWCuGnrQOw00ckH7WJF7GdMY/B65nLIGQBZNQmqB5ClmbpkLKt6LEdmkcyXRaxlD6bEDnLdf68s
uofk/XsngaznHyzxyt5iiV2GVrX18WxuQdpUarYh9hsNt/tYF3sVEti3za3Om81UFv9d3xx/rsIm
UancgzkM6yMebltQqc/lnOokzvfDaHd7gCD9gqAyMXfqRQyHpN8zhkjHmzdbLxhc/ZJFbAU/uzZJ
/fyS0Wz6pvjtpoPk6S479i5xMnf8oSnu7cV/pGZf8hpIg83UiOguLA8sxmMgH1/iFMnftdQpd4pb
OeFOuTNBQwRVohpyIfz+0Pol8sfq8uyqTLcw+D3PI/jFXfMAxa6tAH2DzehGB/VAXBVY9X+UBVzZ
XNQuGmY0Eo0+bJr76Sg94l0a0BPbWxv1WFzqXxBr4LjWajS8MrnwZDyjIpmAfCeArB/wzVCkV85F
faAGh3F39Ta5srPwYAnTslU9P2MYMkaTfZ8mXpa9HgP+cpMPZfOrMyJBAKOt5EbE5Gd4gR6pLRcb
XddcImTnvC84EWC9hHG1oDn2X5nTm6nSaoigBUJup7vB7R6nHTLTYqN5lTs2nuybfrmPvPZFebx9
IFZvlSvLi9u/bkarFHtspUXuRjB3V+JgA07m3bbCO3ZLNk8igV3Fmnt6jRduUHNqErf/PqOEe7+V
bfkYn83QyRNu+YnnkYu0ADXjocgxRxAYVHMGiMMVyUvZKRBkNDm3Bs/SomCBP2iFbK4hQIsOA1uR
XrudKhq2QrtDVWS8+cj59N6IY+qi+KmUCYC0EwHJJu3AypMqgOsqUJyIW/Y8GXKOcrnOjhOePVAz
B0mekKnQ9INYzL/7sMvBV4lk5tQQ+I9m99Aja4kTNZu5pt26zU577i9FbouTyysr8iKqugg1WYjJ
YWWe8Kr91lN8HJcDTdzsZDgk6I/akwAFCt44BeesLNFPJsAoIKfuxaCuH5mluhIUQUze9cyJPOri
TizKTpvKASdFHxQvlCK7bpljhntDImC85s0T8A7mlzFATWwtOcb3E/caxEtsaHXGfok44BbHAcPn
k2on99YrOG44jsNb5yLwhADWiLmK1lzvgGnqt5A5ENHyxFfwCYfH6tge25/ydpAxFsPrG6yX4f7E
vKVqfTrmwMHU6CyJe7q1ZA80SNUpDNTXDBlP4wJOcA5t6PZux0NmPUKLmvfE++DSu3V6F2EJMkdD
LmlAUGWW/Fy3mQLpIxT6qzKExLEkQ/QA8u1WBrAJWLCdoS5br9Kbh1w0PYOqx2rKlL0ea9oFOLzJ
SXQIceYAwaRiUOVG/ItCI+ax0/vSzQpzm1SSaodsOMkqxGlbHWxWysCgLqtJvqWrEB+2wG+pV9BT
asqh29QGOlM0TfexGUoOGfpnS4L+K14ChTfW44VN1Z0xFgcjMs9KQgQ7auVT05W503bADajCmHl9
ToDepJCQMPTYVTJzk0MxQRXKHznkvO0uohCJyPRDlxx6UxOcRKvkcyYqxB1rFrsjqFi8KKWlK4Pa
xsu7JHRAjll7VQq8uNi+gnIuPmVDeaeDXNU2RoA4Of65etiB3Nf/g3hdNmZ0qHoXtYIAU3mA0lG7
faDoZ3WIa92beJzVJPmygOunEUBO8CMCDAFxuc95QK5Bytqc33hoZTyoDguyfXQ/+2TvNo/dQ+zl
jsABVK3mUgo4oDBsowBWMJ/Tq9QDswVqDla3KejF7wMGWXtuBWX1qrqysHB2RgsmVMYwBXla2JmS
blSi74zIepaE0JWgb9FG+UPVRS/4GbYu8sZ010sDV/YXm8pGsxqIVk9BlagbDHQcgGI9RDL7Hc9y
b3p6LE0WDLCtYkJUqcm3HJJgJumeS0LdfMIn13mCrOsh6M9vWl7fuSxFKB3IU9DG5bPagAg4Z0B8
JeXoCxCcGmm5LZrqRzvFkDHs0GGpChdy9gegZVywjwWTOt6bpbGFbLeP3oWf9dWuyJFq3D4FXw7B
rP5kSZii0/Ef0Bz47BxErEq9VUvjDM3kCh8JeuTj+20TXz8PJi5FsAuoYDoF7GLZ56+TdqitMTHO
+vd0N0UupsSNQ+yaLm4e2TXOoj88D5tyw+ujfdTRPgVhGFZUEO/ME5IgfVq8Inqd1kAVQ0pLBRu0
YBd7Y9uezN30Yu7M3KY7sHe59awaG0RPig2pYMCu6hMfU2PMudqtH/LlykfZVJ1S7dzR/M0S5MQu
mfiqgeIB9KUppLwbEfmGYOw6nXkFSR/LmkBqW2Cyo0r0tc4hv6DhEVkYLybDbB7NfVlN70NLoZAI
T7Z5iWd+qqBPkKSVZE8RcjNCMRnJLhToM9vQYSTWIYuOIYVtl1XPpVZ8Y5MCKPnQeCIdn+MifIzU
4g6K41DoayXZESV6rOXSL3uRbAnLJgBKyp0xNG+h2BgbNii5rUPO3msGC3rTtEBztOqbt9xoL2Ov
PZMkfFEgOl+x/l7qRmCYZKTnRl0OTmv23+RmOMy94iaeAgUCMflQXaZu1J0SEEYnM7XEG/OQ7W47
40eZ8NOnQLQHEAdoHBGyA+AFWDj8ULc5qxX1LGyr3+RN8hXMBzcblLUqZ2YoAe4480Vfd6Fk/tgg
XWAoqePeDNr5Qf1D4LzOvmrozL/HgpoXYGXg51vOQqaQzaGQXlTP6S6E3G6ykTaoAztgSOGs/Es6
BkPg54PQgglNB3E5WySM+dDULJ3O3YDij1U8lDH5YcXGrzxlol1CQse9vdVfQsuHQSCRcMVCHWg5
iB3G3TjmcqueW0iwGzRyQnA4s5gTwObYvvyeYGP5y8ri7kkyTLDWWTadGcjXAfF0JrN1iqG+m+QT
Mg0kFZoXaTInefhyp85rA+Eh1CtARAUIzGcvMllW61SV1TOJv9XCS6+8/e29wyQ54E4K+lqAG857
e3VnF0M1aKwux7Niglo8MmYw905iPJGPlU/0ycwiRRc1xax1HWagk25ID9S6V7gS6R+/dfGFdDB2
QdVIn+FvS4ztUGJoqIob/Szr3alEnhkrbDdp6mmEIsto5JcqhtgMixxNT3/VffcIAboDlZNdUdU7
pZZQjEYVLbLAVW1Ct3VHOshbAA0udeJWFJoDHfCE6ssD2NGdYWydrDhOIlh5wLMaK09Msrao9e6F
MfyhhNoehCHu1BpOHKWH3IzdWB+dmm5TGUPHymhuuqoCXzMP7biy0eDglHVwxSgaBG8WUaeZsoE2
YT2eVfXQFSciHSteyexrrRVSiKAWFgG1FS2Q6i2yoKgcLJRgshGRTcWzp9qwbejPAAQIH6B1wMMR
fa0yf9gDdNOEjyq41z/7qKZlVO+YOXzIvxcQ8C42IDV+k73UDz/SaDQiXdDqbsZtbht70S03PCWS
lWMI7mAk0gDMQmp7ifwtxIj2qoafoOIRlTdQSAWJ2t89iTjdCuSqREgyge1ncdLHKJPTPCbl2Srv
U+tRb79pNLht4ktkhgiCgc00LGOmqlmaiGgyhhFDmkJaaTuEZ7lL3Y7upjrdEvnptq35RH86jAtb
i3BZZWJu9URQz6buUvR1wj5ziFTttIlHVPkxavLJ1Mw0j9CFKryMz7NMLQWRSAIxBhGS68Y3xSV7
VMP9EXX/xOc/rL7sIV42Iq4BqJeoumguWYVQe88zuS8gWyq1TjNoDqOVKzV3iRJCjdTi1DZWLh0s
bp45QFYJ4rfFcZ46VlAC1tRzJuitg2f+3pSobYQxbh66IRj6LPPySZP+9qTnvErEERnZOlx+eS3E
JM5rUhn6uTNR/+qdBsINWvZcaxyP/Fp8mw1hIyF/DlkYeTlWLZFoYDLOFr5d9VzvAExM3RDzWRi1
70B52534vSLr69jifKlCFREcY5aiflEesbrUaptKm85KmKUeK4wfgjJsCQVIuxtARKqaHfN6Rd1a
GX0rC013wmp4LZCZ2lHTPSRZzSBRS5oNlcWNXkTfYai3I8UaN4U1qRtpooGkod6VJiyFxLNl2gBM
e6kpHhs2/UrL8F4sZCgHVF5RoHtTtKOXEyridql+qWFXOhUbM7+mqHM04t1oDBtqyKeuwaB0D94V
ZF++WA0HPdbvGIm/CxAU6Ux2KIvsSYi1gzGVl4jpvmqxjZVngVXFriXm35JpDCDJd2pl5J1y5uJN
dgeeOb9Cyp9LEhTLCKov2ilujGDUsFq5ly/WaL2CifahC+tXJqsedHxzp2kyALwNIbLDrn0smvyn
1pFTa9XvXRltKWGg7i+tF3XIkGGWdXbqy/w3Tsxgp5JyQuLdowEMFQw1PUWSmriNqkZOSpTf8dh8
6wvTJWqNFFmUXuKo8qxYqfedbASawo4EtGSQrf4eZ2yPutR7XOePohTej2W1LfLkKLa5X3f0jYzt
Ra3iTV/HnqSpm0QEAjUc8BougE8f++IBumP3g5TuxW4onEzWd8mQ79qpz9yJCZYTp2XnGHL1a6Ca
j9BJIbMyim7XGJdeS96iRn5rFRrQXnmFqrjsg8jIAFVocm5i8xFibBDwFst7RWFQQ8k9OZ2+idJ4
zCaptjsxe7bUyQE3wV4orT1l2iMpah+yoXflaKl21cBsjsJw00t76J0emgZCg9XQDqiADZMvSJML
FdijAnFFm7YinhTU8pssfujLOlAhlGVpKKApgnZHayifFp10jgErBQlBfMwMYT/EddAp2pOVp/cD
SYgzxdE2hX5qBaIaOx8AAdBnLfihVV00P9/VCSJmUSoFUQ6Nb2ZaLzENI48l0g8GPKzbQorIKTrz
IlhIHmOoR+37HP2YXEz3GRGetc7aixYYQIAO1xxRjXSnJdNLVELISBcOat87Q4g6SU4DC3oyU5Jc
ao0wu8yr50Jt7jKrfi0m9ULS0rIjAb37kSbntjF/iZ3ojW1U2nGbnzDD7fVdB5G1xDyZVomGdATS
B0pfS5J8j0n1rojgopSm/kWM5NYjkYgWmQhGwib8hSsm3ylS7oytsTVZuevEZGNOwwSRFnk3thB/
LwcQs9JU/d4k7as+SptaGKp7KxOjY8QSEKun7X5Sp4OSk+iI3w3oi6i3tkHG73Wu6dtUlCJMpjGM
kygSVC+7JmdoJBWVQ7tadoy+EOzKajaDqIBvmXVOOg2qx3rmRaX4o0jy0EOHBFJk+KWAbDzIcfLW
qmKB3WCAgxbiTpHZIZ0S6A2BZuIln8b3ZNCfaFpe8o4+gI5zg0F3r49xuhqoFTXDNo7ZKS0ql4bS
YyRHfqU+NHrmIke5l7TxiCrxY0elXVPN8rxZFrkNA08IFBUeBBAjtPHkIyVvdrUqv6A4d0rC/KRo
xd3EZDcipYeZILyL0CtOy1dSxM/DSHZDMrphG21jPDrGET2CxNIfIYP+mNTWxmjTZ72ZERp1CKb6
GIwSZNqQITvmmvGuouBsD3EcodYM/SKGa9phzPg+FpF0T01Rd8D13G1A9bfVxfGkJuysKe1TJgy4
XIqLgGlLxM9BtJPKoLZWa9uwtLZGpUCupxTcojA9KqKKLlfYfTlBEaPp34lS0nszYoZrKl3sW2bc
+GMTAZ3ZQ7C6j6VDPGqv8UBdHKVtL0OGPkmTfd8UxZ1csBpDnXoetCzvdr2YqIEBN2dpfkqBN7J7
0KXfdQZDjqQ2ldNMqbGTQvNZNqzErk3hmYZC50ksO0ZaCLEpSbqMuRRMSXmxWLuLdRxrgDmf06as
N0MOLi5SkZe6p5oN4R23s5hbMqlG1b08EZNY0OEQGqfWQdgEbe/MyQCccq2mLZ0uwuSCkvVonlBq
eLqi302dgWK65qOk82RVqXGoxuFepBUGdFim2YOW61AHlzd9UTzgpi3sPpWQhA/aXdWPrUvS+RvF
efvTahk4cyWj9q1iamxZ654Na9on2Rw5mbwvhLzz0ji9r8ZI3fUCTZ3IAr4YCqSQG8C80IA+nDhS
3TbAxIDBVdElBFcU9La3rBcCkBG5IZUEaIg33qhQ5A60RCSP4PyJKruYzH6O8f+dnjEJhJ1ZbNfx
cCxBBb4loFy1qdjd50MHUKiV2sgQwEw5AnulyphSYqHaO6pRROcqYr9wPWquOXR2qwuXShlPQ8wU
POUGlPWUZCdNNUCYhlyjbUjKfZlU74yO8RZJ3vCgSZNo50QvPdJZ05YWRIP0g1EcaGaRw0TywY9B
pyKQ5F0es0s3dS+pEI825DYKP0T/1U4Kax926R4QFc0bm3AbldkvCYSxEPQCFS3BWLYjdKBBNuqa
eE1KJZeZoeZQhqDWjZGvqOEhbzvVNnKoJ+dt8WaVxf+QdiXNkeLc9hcRIUBMW4acbSee7Q1RZVcx
IxCj+PXvUBXxdRoTSXS/XnRvOnxTaLq69wz3KYkfm5417qj3d13N4dRSI/HLVCitjFHyofdIgaxS
kW02kns5GatdxSN9Y1IieaFBmm0b9O02M0GPkIBiCwo93MIqDG4uAubkabfvgrFxw87gNtzRuk3X
DM91mmA+C5AqzMJS7QFSky+xBedKmiFlaHBDcqu+VZoAhg/jaRSoE/a1H/H+lUh9cuABGRyIfP6K
RV5hCevKM/RjHgzcaWBxFHbbK9yR9QpVp4HBGEnu0/04ovWkmhvYRtx2GjieRgLkfGxCYczYkca4
CevmxqKVZ/Syk6fKyVDq3IFXMSxV1MxpjHDfSsxVQ7GvQsxqZajHQlTbulEecsN8xmnqCwv0gsTc
R1XjqRRHuqqjkNqG2k7r2ttcbtxKjV9aKXyK4+aBGwVUmLGDbYsmP3EP3JGWuWaT7FBp2gVD4zVy
6uQtuelacuhU+VAK6agl8YNislfwMc9hIp/Q7d3UWnViGexgu1Z+zsLwxFLyGCoofGe4m2jeja40
oPxXQgumLg6FbOKsCNLXrEjvqlqDaSEZMyctFJB30PmHP/vI3TbrZbhB9oe8MT1kSPeEtYWLloJm
00hBoRn7PdXpfYQTQ1KDbcazrQxHO9MMclt06lEPiOGBYevAsTNweJWfLCycm1gdMWyoAcNRucBB
HQe1N1r8Zuiy0Dbk4LGX+9ZWZMlnMeTDwialbg8VaJdFDfhNIGMeZRk4yaHM4k2qwOdGNW1Rhnup
lY5xL7q3mqKRyIvA+mFF0t2gB7GTWyrIEVIDxFQNew2lIKlDkKJ0In3iqby3IBqKnjxY1KUKd76o
j6A1PwR7q9X8HFeQY7T9Flr/td2xuv1hMPEOQQZiG6RonXIMkA9XBkD0WFC4x+EOVmqZ8dlmAb7q
SHaxhnIhzn1p4FvSF5+d3DyJkBzDEqZhpO/NUy9Zn4EVhW5jRNizSi47WSY9RmouXBSUoebXS+8o
0W8hUgZjQUncp7CptslAf2Sov5MAMvUSLgE7qfKdBA2jPK93fY/v1KS9b0ksw6mkYlP2qeRM0Mcw
lm+SIX2EV8a9avC3Nuk2AF95QyNv4zbZKrR7qvrk19BnW+wCfEIRvtYUBeqAbbJWrV6IVHWbVG+q
DYnlhwq04pTBlAJjvEsU9RAX2q0CkE7RqDtVBiKgD88sxk1h8fFXp4YRVIDh+hcUvjmqh7ZohW2Z
w4Pg+h0FvrftazdKUFlqy4dEohbMFs1XOWnQ+W1h/GPpT2bSbiI1vCkCZQfFq7sUu6eR8OKh6a4f
2aOpRF5M2wwK5JbLh/YWW36vUkh06Oq4L8pmH4dWgnYiOULY5TUh8aaG4gLNoy2erI2dEfFjrE3F
CUYZ3YeSvitJ95TR3GWj8QQNyd94oxyMPDrpppnZkUGgRcSOEH+9CaabS0rSQyNQkUyUm6LQqS1j
WmBDBXxisbHq+pD1kTk5Hno0QV7Vpx7BTstT7UgDvbaR0rwaofQOXb/IrXRjO4Y6ylDgF7DuNtAD
r07qY9GVtSNZKpJui9hAYuA5hO7KmGx1WPHhpgs+0KIEoSyXHwmyWp7CBrnKYGyD9MSxlB7ctrB7
78KU2khbmYOnxoabwYuUNAe4lrlGKft5Eb2MA9+UOcXv1yC2Y9mJqT0VrMNTksu7kA+vmSzh/YcK
adPkb6jRYm2Hm0IIV6XhDWPtYxJFB6trHyJ9lB0jUfHKzGN+TMfCzdvoqAkchH0dTLKfUsJLWx+Y
DEcac00RaaFSipI67JVgegs38nkVs1JYT9W8o/4APBNJzmaM46p+uF4Fo9/KYCq5jPKnYXdRX4fZ
bhBGii78jmUPoIDedJ1iGz0Aomh6SelTlr0qmbA5Q3/SfKrQk82rT5G8siTfFjxygz7cKEGxLSDk
GcaNIwPNkCanypKcBOL9nZT5Ig6eNZ7AJ+9H1v1uBEwtJ0GG0tynlnXuBRK0PthpONPUoL5RG+4E
cbW38h9I19yQYSFV+UM4SHZMO0Qf/313BtVoxYQAH+pl6rwq39WSVUl6Sf0kvgeGxDWj3iVcX6me
Ln7niyizciMZRziDIeX0h7R/Jrr6gNLPFpnOJhB43F6f1O8YS0wqFg5KVtDhRjdtWloXk4rHlM6S
UZ6KVqhz1Hbuxe/MQX99ACKWbSZ6SvgQNDYgMv++Hvgl8qyPoktlYuS1mJp44S49xFukmx7ZrZXc
v7OcphGiqgOnA8gY4b9fR9jkORtDsxEoufdehZJ7go5lddPs2DZ1sF2gf2VzxzqTW36zBsj7Qyqa
1XO/BJ8B8qoOT2EeS2gWdcl5tBQ0fys7h2Xg2MBPPS13JHwcivixsm5g7WMXdD/KpicCHG8JcUpg
JkkePAZa53URtC3HTxRz1yyFFgqzaGhhIUEoHw2nb4bZlVoRmOEIP8FE1ACbq1sQXrZr32JpWV+E
mdNJcaBaqI8K4deoMiZprTsNxzOjVNk24nRlcS00OS7HNOeUgpKniUSphB8oLeRpX5rsY2XjrEWY
zWyWsEFqyvTvsuKPOnhdxv0kECI75i7z+91aHXtxLV1+QPXrQk4I1I9bANJ8gZ6eitIP5u1Y5w34
zmyXZRG8fwGG6iRcUe+qAl5wXju6XD9HWvSKV9umRElFhp5YxjyYIQFdr9kWrs7r3+X7VTRpG6Kf
oAO3onzTle3VohFEqZnfc2H38W+A65yBPlwPMp2AX3cVgsAGmyhTH+tbK8EYZdhTpSqU2LCm7CDU
c4/WyBrSxqpdiaFbaRZGtaGKtVLjXw6sQ8YZ/ZnvgrYqWCmRWWN0iTrYjRRtG+0m59CFGx9pnTpW
uGZd/n3TTCP9J+BsleWpPEpK0CCgNLil9UGSY6r8ktR8c/2LLiwuGSR9YI5UaHfiFJjdA3mR1W2e
F4PPXQGdiuJMbur3YW+8/m1Nkk8NFZLnEGWBMygou+oF/uPXf8ICqmM6gLB6DGCr0KeZ9UbVvELh
IKs5FNCQnGqKfqzT3m7ZA6UC2BbzlnQlSFVsi0x25WL/Drf6c/j9L/ZcNolAdFeJEqvC8HsPJXJA
raKNfJyYmpPkT3tunvrj6oin2ZutYw1pxGQvraDJPYfcqhDrrqWKVb5+gxooxE8kJzuOhxFCBfAm
XxvjwtYEcUvWgKCECSSZN8K6IR0JQ4PMV1ubdK5yULwJvtMljoyatG1ss113s95lXNgzOlhVyEsN
C5a1c7ePss/LIStDzTfQcQkpOTdqZleGhTbjcKNJuAayeGUpfb/R5C8hZ6lFL1EKYVOMVNnyfe6h
H7YHvWe3hg5aSJ4gW0QokAPYod+bbz3nI+zB0RgWgD5ljnVnvIKZ6oWe5dSvorX1yq2ZXe9zV9qr
b9e3y8JsItMHagHACMzpHEmQmZ1cmjXQEWWdHaSme4k7Yxs20Ypq/cLsQaKY4IyFFPmEv/166XQD
GSVW4SJNhHAs/qoMfmNkbkvus+4+7H9fH9T3S1W+jDZnhNWAXMMXphB+ZZ4j81GwNWT/UgBQ64Bm
M4lsUnV2zCnc0AYuW4NfIu+zNGZn8fP1IXwHUIIgeRlitviYFOlooiBE8NR61NGdbKMeq0MDh19o
anJPOwxOvK8tQOQAV9wlPiG2sFFk+VwTYltYIl9+yQyGEfKWRqggAWxigRk7iBtltFxLiffXR7z4
TQEkgCaVMeF0Zgm22qDrHaYYsCgAMtJ/Zv/ab2v6oqoO3Bj0nacb4usabAR8uPISATL1GdQIqfww
V13GF47iLzGmfXDxDmpQhYczTNAhCQY+VD1NJ+NE1zFfOx/+qisH1NLMoIU6mVMBWWjNddxr3Pl4
TAN21PSZl1T8MU+AoA+Cp38/M2Dr4f0DdTL0X2YzU9WSgpY08iTaZ49UFw8Fi1dIhwsIKvCBYeaE
UxBvB/BHvn44s60htNkq2LKFcZvhsLcTo3sNYrD0OrCQpHzYqSlX73JNAYiAdx9ywG6BAoRkhsqs
le867a3ZhQpqAg5lHRZwsIufnVYZrFY6dRwHPwT0oQgHtHF3mp5uMv5v+QFYkii3KBY6V7hM50sy
yzsZ6phM+AZPXB3sQBH41+ducYlcRJgtyCGy4o7UgBmqSQC0TOy2Gvrk2b+Wg/4zENB+AexFxXmO
ylFiAyiuMMMzpuYOaux4lG6vD2TpeNABxcAdouD+n3Ph4G7ZD/GA56UF46rcEnadrFyFS9mbCdsb
aOLh2ifA5X9dgzQ1laElI7aTy0/pPfoSh1aHxlpjc6/zhKvYVPHyu7XSwuLIcPYAOkWBap0nVBIN
wjJrZVzBnNhqdqOmsXv9232nvkzTM+1cHSkGJXS2oCNJr6KiQojG7dzysztnbuhNBPTktrjXd8pL
sV2ryyxAihATBRPg93B2YP6/fs0AhkV5WTa9n6vGY9OGdxFF98JqtJ9ZQXdt39yUEnsGImnXFvKD
yqW1R88CkgquMmA+6DhUFKrPU0a9H3VZy/jgV5q6zfpqRIPcEGeh5+dAQHgnK5G1lvtMBEe1zB6b
Gl5UpaFKNwYHqiU06O4/TMPlD5rd6UMImYWurQZfu2tOw8nYJK+TntmkMpGMdv+oAKe5mq+rC4fZ
ZdDZqkYXvZdkknd+XVt+qUs/taEyTq10o+bngSUHuWqIk8eq2+XWRs6alyIZfFIUxsqTfulQvfwd
s5NIUmgJW038bcuALB6kEiG2bCvKUz+uQQSnvzQ/vi8jzVY7DXodgKkWj9A+Sxza7ZL6t5GNTt6j
Ad0Cn0TI5/WZXdrCFxHNiYRyce2bkNHgbVViYjvLltm+ldfMARe3MFDWIJIRPOTJt/OP9lwqM7ys
e6f1hCfZsPCDWA7smG+UDfBDu3Czpr63dHdchpxVDVIElLoIIRl7zq1TEN4X1eb6h1soq0579J9h
Tav34svR3ERLbSCtD6Hhu8EtzuZWdgF0AyQ8rOxiF+/RiPsBOTzZRpXqJX25Hn9tiNPEXoQnVgmU
Wxz0flDHNtqNbg2Zxm5YS9SW1/4/o5ydhVSMRhsnWB+6Unusfe9009ZSoN4hCnB9QEuPSTyOkd0i
i4Kv1tzDLTXRqu1DEyMyHICo0nujdWQ39iZJfNTSBPUk33xlZ1zR7poC3uLX/Cf2fBukFJyTKkVs
2fypJ6kdGIldrfmsLe61Pzwi9MpMKJl/nbJISxNI4IUDRA2yo66074MVrWzn5ZsDd6VhWSqgxnMM
LqvAsCKl0eO+zH+kIRC4yYP52AkblF2HbWCxDrTmCptm8eNdxJzttjbiMTdqq/dp+7NKjnS85drK
al86GC0MCVxD5AEWmV0FSaGmALvjBTTq/G4YJRQ9CYP4jw6q1cghehQCQgDrY2lNu2Qh8MR/IlNR
UEaaOz+RC6JFeWlM5yP69by2OZwZgDYQQnKFCl/i9tfKNlj4mpNRNAYLh2HI8cwiQky5AM5H730d
6jf3iqP8quDs5qTbYAfCqepUn9zJ3snaRl8MCwdXgpqKhZRu9ozBGd23eq71Pq554IYaEwjZ/l5j
yY/r41vYBKhY47WEjQ4brfkmYIAP1iKMez+r8eg76trK359WwuwK/fL3Z5mKYJVRDgIbIMP1Uv0Q
UNxC1w/VB7g+1GTNlGDpq8nI0QAKn6SD5sTAtmyDzByN2re6Yy0ee4LmlspWHnV/JPK+j+mfKLOz
nqtDqkJasvarCU0iN6G1KeMmsYkSK4ck1uiexuzA+A3qxq9RBWEN0whNF1XmI+2qYQMWdbRJQrzU
OuD3doGGh0iXQxSvV40ekDxyThgYVaOcrZzp01r9+sPhIQXWgQa6z5RTz+7IqhX4mybhPkcrptOp
Y4YvpZ6cosiJmo+sP7SJ5F5fX991cKeZuJiSacouLkb48Elp0neNn52ys7YBw+i9bd1hak6donuo
GRd26es/Jbc+Dm/XY6+thtnaQ523G4EfbHyzLR4g0aV5spXqgO8AaHw90uIukicSoWKh8jR/FkEs
tq7aSK99A8ocavdcACD+HyLArxP9JRWoh3kzIlOatMpHPPAZ2UF1zMtXGfiLO/WfCPOWgxHJYSGN
qAEJvK5YuaVJ7PBgcMKxd8Y4XRnPQiKDkfxvPPMyTW9yBihNwH0VJInIqO1S/BJ9cpNaKwXjxam5
CKR8XX9ZE6pNodTCVyYSAH0UqbayxBeX2UWE2a7icVQbjGAomVY5YAfb4GR7sD1dOXbWwkwDvdhI
JhBlSUFQiybkpk2PivaxShlaDAEuHoETujp5On4N0fUdK4iCRSYGILh60PHC/lB1K03Lxam/iDLb
llZe93WqYyCZdBBy7iQyBToSAcNh8x82zUWkWZqSNYbacgWlHlIJG7z7Xvv3SCecbnCMQpdSg0nf
fBlTpayg2RKir9/mnsjIO6g3J6vmKynd0uvGQrkFiFOiY9/MC4kVSgtNJRBHFTnH2zP7QSvWQy8T
SFodfuzA26Gr1ErcVVjHnbatPkoiAWytmoBdt6m+b1S93fWi2AcT6LZBXuzGlfqb03btqFoof4H2
TOE/ga6+CVmK2YYowkqGyRFSpgQiaclZAY/Pq7bWLcBYFbOrffyK3nTorj9ZpqRodr9BIgIMeYJs
jaAy/3X91gH8BXiacDxtCbgKtrrjRwjnOAwiRfXKlHw/VxQF+LPJEZSCUTrfKxJJw8oKQFutOXRB
lDq8lStze339ft+PX2PMdkrUDJXKUsw6Z/GznEYuTNa3IC3u/3UYFYt4Kszjo+ES+/rZ4BGr4LmA
pn4QA4mU4ooeRhcA+5UDbOGLfQkzO8DUXitIIDrmF5Lk6PFnmCje9YF8F2yBh4w81Y11FF3RAJ1l
zZEVcdTjgYeovfTWPOjOUNj1NnmQ0DcfD+WP0h491WN3u3KrQvVoJfzCdCG6hb6DpskKVsXX76hC
nb5mfcV8S/nNgMBW9eM4rtH9F+o3k08OSuMo3sjA30y/4uIeGIp0DEHMm5ARI7DBtnGnbdQdMPSb
5Nny60eQBw/aygrRp1tytrO+BJ2tRNE2GegiLfMrQzoyBmOxstj3mmwbVue1IRRNXpP2XCjkkJvK
icP71wjYa8cBvI1QuDWBzzZh86BENd1YRUU8nSkvDUgLVtd5FtdtuKlu4t68r6Si2MRGB5pSHtlF
1dxFXLprC3CPJL8n3UsHDgoXvatHsiv08liC19opgARTWwXPJgWTKlNg05EJ/ISmtLkCRH6Sgk6n
uIEh/Ui6Cp0g6GJVhleroIPW5hOzSrenAmjZ7r4ePrIwuqMh9dpM2TKxVk1eeD6A3A+0DtI4PCtR
7fs6gaysTZNHQeVH+0CzBaS/ExfqHdkGMnLtk7nnR82L95YvQ9kmr7fFFgQxYq81YxfK6vgZOLsm
jB1yynnLiIDdSoQFiIlmj5tm3wNo99HCfa/ZrvUlFt4AX0PNKrYKba3A4mblNx/hrXSn/65v+Zu8
sxwsjw/jgDbt8Ju4ym5dpnvhzAEkYSoYoAUHLNHsQAhztRxV0sCihRVblePOa9e2xsrOmOUYPKgl
qFDh8IQDvVcNpo06oNPVP3SyljIvHS9Um95uCsjjEOOYrRuFN0bfoOgPq2ablE9t9MNcDbLwwSDz
8k+Q2UZPJzhW18WDrySWX4zGewmI/fVTenEcaFNN3RQAYecCjQpHgiAGlEo7Jts5qntRA4D08HE9
yuJADMRAmVtDNjKb+Twd6N8Sop7CLKAFFXNF3PP7ewnnMOCtBB1XY2qcf52Ongk82TWD+4Ti51sR
vJN/KbxyDFmxzXFlNN/rXgiGKhAKUTqS8/nFBhndpCg0k/v6yG6Gfjw3VnAXG/KbacJjncXnkoEt
eP0LLs7TRczZy2kYhmDIO9QRpeAJarrQaUnsJEq961GWR2YADo2+JWAGs/1DzEguFK5y+GOW90Fg
vpRpgEy68vKkBqi93QmpdK+HXBoYsKDQ/oFkBx7ss5lrUUWT62lgEHQCsfGXjFo6EmznepQFJIKi
XoaZVujFRd0Okg61n5EjDe5/0Al2w9xkMneQ4UhQhHBV5Wt3y2JyAOAe3N90AKehdfw1ZmyBicVo
y/3Gsq0PCMFtRxs+R3hec/QGoZV2yrxwM/QrS2VpL1yGnZ0aeL0NijQq8FORuVeX8WDXPHyHdfkt
EWbjVMqaNN/SqrkMOFs1elB2RKId94fuNTfrA5jknjVkkCXKHWYagP2staGXzpPLiLM7rCVmOqA5
XviBPjgq2D01wlxfMWuDmuWPhmI0nUJRSMhB228znPIcenKOyeQjNdJtkistSLf/KS+/GNmcRzOW
Ui3UDGum75utMYmXSubD9ZGtfLz5Ndzi9aq2BqC0bWvGYC6iAVJY4VpqvLiv/1n8xuzAGiEMAfQP
NhyTzmXh1xTXi7YGzV0LMjs8wDiimJCC+yHZVTR0TNJB4EFfySrWoszODomPFutqrLZGAlG9/5DD
u9Z8vD4pSzFwmcBaDtjbCeH19aywNMnQw5ajBDfGh7Dp3SYNT5JsrDyUl7I/HRelCmVrYCfwz9c4
1IwjKKUAVdwhzUTOu63xMJ/8vAFS3Y6OAuuCxPtD7dleH+B06sweLQiMDNuS8VT/1uCDtiE0SUyL
+RJH16EOjjExhduVWuQUcIVd2b3ofC3Fs3AIIOXEC22eEXSa3JcKyQGfLoJPpYQe/diMG5Znmxg0
bNQJtqC1gKYuflgieClMsFDb0fCiACw5qY67vazgFIuLhxFMyqTI3gpgrhwx5PtECx/oKB5UVWy6
qL1levgECPOT0orOTgsUVmpFhiw0LYhTN9ltDJK+K8eh5JGwhF+60kGmU0DrkVYZCNY9oa5pQt7V
GtGSH72uHzO7t+TW7rRcQANE8iP8eZcLMP8rg++7DtJI3RgKO9Oa332WPaZGRexqNI0N7vXMhq12
DVnICi7JUe2ifP0zNYZbiRonSRAwdFkI+m6MQ5mCqpqkVLfHWDRoA4EkDNn5l5A1G71H5apqqwc9
o7d50L5mo3WLSpMC8no5eMgU1LcEGhJUTi2nryLUwKUTuLTvzZCCVR1DMSfPlJ8dXp92Z6i3Q18e
CJeKHZS5uCc0fqfo1WOr9r8MrtwPEKYjLfHMNH0UIDQ5eKQcQdt+YLX0IVntR6+056gUe73lJ7lW
H6E3JNtll3y2RnLHm/JZ1sNTlPWQhpFcPdZOCURpWV9sYwIR8AQiMJEKfzNNh6ZLQR8jiXthw+4G
EwgEZYzBKqARBDfxq6W6/9m1cEELQZ42A3K0gmFvVvJnUiulHfbkLi2Gu1EnGzPoe5vpLfxAzP4g
6fmnBKsDqrDIrvv2LiDZUeMVKn4UWnFBXMOsDqCYKGY3IjBeQ/QOAnk46awZHEPQcnN9vy1kATq9
WP+zQyszjUILlaLyQ7nYJcA/NCXQxo0GKOYmDlaOFWX5XLkIN51vF/kV6+MYKjBW6QeaNdo6g+ap
XBTH0RKVo5TjiVU69kVF92Ecg/CZ7swe8izWGEDJwHgUVCJOhhqLHaGNZ6sFBWm/VvepaH/RQaAt
3/a/5YB85mX4rAeUOTXNwd3iGozqpcDYp5UJEY6EwJ9kiDovDkX1UOvpNGI810cObLqVZV5UQR9a
l5/NEiRmClsaUrPbQWmPRkOeahVGZ1A8QpNeyew8bVCZTXL9IGc5/CGb8mA2WbqrK8gGQ6DGNTVB
d9RK7xM9gyhDWkEOKNKOcjkKWzfb8qYbrE8qIBlCx9+yaJ7TXtwEheWCI/oWhMJLY+KXrYB6b+gp
EqSFhtApquLG4vld2URIvKXOB7scIEV1PCZa9AOedXt9CA2n7+QTUYVXCuN3q6WP6IPZGqOdrRkw
bVbwChmyh4LKWzKaOPhY8tkU/VOXQcaBorSRRKfUCp7DXh/dhvO7IoKasxJD/yfDERCp5W2XCg0y
me2jyCHkHdTdCHcEddtqCSx+8P9oCfFTnem2pg2fyMaU7ShQOyDsPRPyYGsif4vq8N5K1dcwhGhh
qKR2Xkg3Ih13YN0xd1TC24rVwk748KET+FiUTAKBB8eWDeDkjWZFbvlHaVetMq9mdK+YEK0SeGM3
AVRttFLbk5yewVB9D8oWyhckPFS83rQFnBx4yn6Bm/0LSyV32nQ4C5E8y4F24jz4kFrUiKlZujI0
1R1SCm4XJb0PErTZwHPaQvD3ACnM9y5THigXn4wBlGXIWzOHyIcaohKWE6wUK0j2o5Ez6K8IrxmV
2zzRFCxi+Zcw0qei0jdRDH3+WIudSk2fSD0aDlq9LtUrSBz0MiRd+rJ1UgkqfgY58Ch7rbPoTU7J
Z6RB/4RE6jEIahnQ745BiaqtbIionaFu79IYIl0Bh+44ZHnOMJjO7EJEP/UuQirHsp8FY5s6lLbN
wCF8ocdn0kABpit/j9R8CwbrrVS7wsHht5eH+kYP5RfItlne9QNo6cn15QSavUNYOiSEQ3DJh7G2
HVjZnhdHJfIbmTllOUI4OXdV8B1w0QHG6lW14Uhy7a78iCnNnKcdE7pOAxUHunvzMnAhNzQtu6D0
S9Hs1SbdQtXDjgu2Ldvbjm2b4jlXlQ0vpdsGaHQowLCVzzBL7FBXhCMWRaEAlWgVfZhZYqfDUMhU
UtGfc8qgyPE2gcTk9Pn6MKfD/GKU34LMku0awoKp1Q392cge22L4oBYsqq6HWBvHLNWuujpJlXyE
W5xaw8HWi0GuVJuVccyvkb8D0bBs5Km7Zs6ni2ujKLEJYXq3m1xs1U3tqHBjgK6bF/2sP4ytCtc2
lD7C0R3f4p/Xh7j4Ff8Jrs3wnrCXyEWpI3gUv9XRk56udY0XA0wDQ35P0SyYJd+F2bEh00vYSMc/
dD2Fcsrb9REsThJA7lMdGYJgc6Jm1IB+yidVokH9bCD7xVTdjqOVWtviKADvBA8T0rvfSB3cGnuQ
9mBBVorQpunJXBvFUgCQPNDIg4grBLxnSw2qlFEaZ5iHPmmckCD1bVe+0/xs+rPO0LRBEVoFbg0E
tq/pStK3Bg4FGNZBZqLcl5toE5x0yP/4g0PhvG65yv31mVmNOA36IkESMXSRjQQR5YfJfafdRi55
6w7Ivb3Ms87/EuX7d4DQ8AbYxwTbZV5xrbgJEG4GL46uTLd9mU7et0h/pP+ypEF//V+c2cnTTVK+
8ghjmIL+ptJ7bazUpxdPhMsAs5lqOw26pDp8vppN56qb1Mvr9xCE+mprnhpv8GSP7lLtroW8oOx0
cBndXZ+4pS01PZghKA/mOo6lr/OmYTMPyqB3Zzl81kwJ7gCF0xf+9SCzYtPf2QKCE+8noCnRIvka
pNJKmitcgecWdD2pchJIhWAER4fBVYzYkfo1bN50984vjIlepkIhloD/NY36YjVG8Vj3AgIU5655
RZKw0YLmHFXxW2xJ/+HeuIw0ywKKIiGhForunI79iRYomI9yAv+SyL3+CRc32GWg2UQNpajNTOs7
GMHIm0aGyKCdH0I4M2pb6SAP+3izRsJYOqcuI86qkEaAQmAWD925BD9A64UTFOZK6Wmu+fxnZUx2
BjgO0ZzEAvk6UQpSOdEZmCgYwUDTKti228DV97rsTlZT5XYN6ro4pot4szGJyhoVOiCeXo1OC8Wv
MnpYmagp4/m29tBrBTwA4ur499chpbQRzIKWEmysenBgoX34NG4nPRnohW2ux7JWQs0O3bIQXcN7
/telHp4U235DN+vqJfP27d9ZuhjSbDvFmcnBxwM4C1W3jRXrbiuoXRR15KRhnNltaeioOySHgWn4
BVK3LQhdOSgXJ+7iJ8z2WRDhqcpl/AQZTxKdPxntGtR2KQIUjqCHr9IJYjV97IszQ05NvBKStDtr
kBckofpKy9V7eSXGHPcoRCznA0UMVAEmQkxf2xASi70G3lefjZfcw7W9Cx1t7Rqbw6T+zODF4Ob1
VyltOarVRXeGvlRgl+ga/s4PyUZ5wwvxA68VPMgaJ4fVpCO219fo4pBl4FSJCn8Kqsx2+JDqCvCJ
UQfrcUiRBhUEYWHv410Psng6or78vyizfW3wTm6YgigFGDE/2m3s8Z/URfHVOEzGXJLb9M71kEsX
Jyo24D7ANhbEhPm4dKHDF9hsz73JPgFsBreJxk8BvClWbpg/ydr8QMEFjVRHBi4Gb72vC1OARD1C
2bQ9633Q2WDfvjccAq9amj3XxECBKfjMROiZeoEmjih/iEJ/jKW+syEEsxtCArXHZqdRKCWo1X0d
KXf6WL1ZOY2BkKu2MqlDW+J43qNDbo7ZSdTNaYKX5RmWISB7b1TjLywMfoHn/pIm+L8h9sadvgy2
vIpDOLfl73mgsyMU9VHgqkvJDmW8ejNSw7A4bbHIIwJP1g2ncu4FFct2IusiT66y1I1ZFtiFydCR
7W4HyIBq/QgNzn4vcQ2VXogkJhCVq9vwdRgAWTGl6AR91lshFY8Gk9gtC3h1YIFibaCXYLlNVOre
GMR4VKXGDQCmt0IO/TLmdOXk/Z7RoFkNkAewJpBrASzv65zIUcJSHiv9mQgYegaoxb6FFsOCK1E4
OTMJv/X6cvu+jaaA8KwAJgIk7/k7m6sJfJYGiZ8DjnkL7iB+8f8LMMt0mwAAHalGgDGF8uggM8jA
hx/XY8yhpX+PISjNwCCAoF4wF+uT9CGvRKC3Z7qFvnJqy0fz3H5g7f4fZ1/WGynPdfuLkMDMt0DN
Q0hSlekGJemEwYDBGDD8+m/ROjpPQkop9Xsdde/C4/beawCddHoqEG/YmfB7UE7FDg7I/x59yj7x
PJ1Qe6BMf580rsNlyhC4LpW1dVtutCAPxrX6Ud4ky2rXL0kLig0J6vvkttldfSBNr+vZLgYaA09X
cJhwbMzPQYbpjVqqtKFSJ0sRp7dSjpXHeHOrjP3S7LWlwWF1M8C8MC7qKzDoOcFuGnhbgzUDcnAV
6kHzB2Gu8tSp0BPBMwPyrMt43d7iOfgIgf5NG5BlsobW5qG/KkD31xX5x1fDogHUdCgb/SCAqqo0
TWjbt6Hzoj2hjhhq0HRfFQd9PW6Gs7jpjzEoTcti1QQ2QGiw2NxBJzxgG30x3Fcv1pofu2N9M5Gv
Vs61S+PnJgaYRoNyw+RlNx3k39dDOppRAuXvFin14PiVsZABTIUe8WOe01W7LEJoHPPXfgNFouBa
cv33CTIfma/B5/tN9OpQ2DbuD794ddeQS4XN841776yqJVvlu+zT7gIK3OUO6VZQnGCDEkR3+oms
rCsFj0tvUJvgJIOmDlIf6Gh+HwdTZPDe6jBJ+V4+8Q177VN/OCQ32lE5sBNqrDY838m+CMqrlns/
jzVMAZ7waHACQfsDQ2JFOU/avMMUsIURp34Oycvfd/21CPPEUas1yYu+DQlcBIoR/ifNv2IO/+4u
UHEslL5QmML+/j6A6LSSkQvRhjxQP+0bviGLcZPeKotoOSzhw/yqfxLYyLtXdSQvvZ8mJyAcKwhv
oOv9PXIy2MwRPSLn+/LkLuWO+voqu4OS/F/5yt+Hcs4w/X/f+V+02ZolJFWbdEQ0yPt89g+JPymF
qWG86T7HRb1Mttd0Ey8kWd8+bzawNc8FmEgIWGjDsi4T38ut4oqKy6UYk5AJFiIkpUCs+D6Ewk2N
XmGxCquUCvfesRzBs0vXvw/dpVU4qXOAXwnqFuq/34PoQAjydGzbsMsyX6nLfV5cS7Qvzs7XGLPZ
saf2Lx7ZLYy309fsj+X3ZpBa6AB5hicXJsTyVwyWpteu1Uvj50zoSnOShQEj4vunKYMT0zpDItzy
/mjHgF644PjBn+3fUyBQp/8LNH886YMKZW4lUUNGI2+sLZhKXOnzTmfB/EzGKTRtZB3V5flBaJCm
HqEL0oYje4YpYgDBdm8k4CjArOR/WA9fIs3eK13LwWOsEamhHTqizdGA+NeVGBcnBjI94Ew7Gqpv
s4kxcluB4jrWnGVBEEh9d/LOM8Y/v3/IdDf8GDKC58+UCAP3PAvSNhV8MQzs0MFEIzp+yFXXp0O5
iIfEY9m1YSMX9xEMIsEfAagXE/V9sY00V0gJNaAQsH0NGpsaEOtJ5/p6bEhfuDpahmlTbMhYu/BF
hXp9r4WcdrlfVOpCH+t7pQRMkRnvHTp3Hu/kAe+KRWpZEKtOKthgdzg6OV41Jm3RTCux0n4fr5+T
8j2Pn502aJVxi6NrHQ4jXSiM7is4XEtCr9zpF1cyOFHG9FyYcPffx0nlBRTZY0rCCpLoFZxaYxhp
yAWL4sXv3wNA+KUVgAimAb0ayHnNpmSo88pUGiwzJ4flkJD5gxKbK55329Q1F7oVf/IUidToGL2X
amznuqj+wp1hHVN+A2eZLdLSlTWqB5A/C49Uww1a5Xge6m4AjuC91ig3ptDumaNC1n9Y5QaLAWMg
63Hk20GCCh0l8Tkz5dptxoCb9ZGWcAeBs4bZmscKQlkeBLHuirT3bEWCkZsvoe8DyEVfbKEpvYAD
MQhINL63YXy971Jrowj7Ju0zdcOsepHW2p3ZOy/gE60JEF0w+bm1sgxWAdn4B23uR1kSdPDsgDrD
0kls8OQSekfRI/fMzl7KtN1ZVDN9U8SHeHDeYJNz6/RK5yErwctc6eDAUrhiKUy2Lol7UhX5VsNh
y8sV8GBtrh0kKz6Vuu5WuPpgLaY3QFPIN2ijnlu02qrG3DlCDahsd0qlb8wC6ePoeHYyPqpaluLJ
DLqjie7vNsmdCPAs8T4OQ+RZ0Nn2EwZDi7+WLpFrpIGpZO9Rq8olYBHP6FLtjVirvLKQzNOScTGk
SJEVTBLMXp5cmtwmTNzUAIkDgHtEkSHgSWKtuoLrXpHA7KSLkbdrKkQ9azShenHjyu5Qdtprl+Yb
W+sPONAdQGJSNZCF9lKYup/ksvKHUtnhNbNING54QneE13MYLpQmnDjrvFiQssx9E95WXhKZC+bo
QUShIQgNu3M2saG1sroH4oZ5MWAQngZiUAFCpiIceBxAWaGp5Emilr1GN3sD+ytIO5LCUwW8AF16
q5flxiqxOZ2YbKSQT9Lu75MsWQE59cHM6gVqf6es6oHRcOTOKeVzLZxPo8/2KjwIAgDsFpFafLjF
iEqUgqVeELYBAvAFS3PLTB24LgW2Oy480CHRD+BJp8lQl+lJ1bODraKAYPEi9ZGlT25At3kN/5+W
9SdtpHge9pPOXLlW9f65sNlrJiHfP9r2Xe8qwyK2YHHE4Z1DRK941licNdECNqbcD9KBKY4DMOQI
K4Kma9/GUl/knbKvImU3VBWe4p0Btwk1cnzXTu8dmv51I1qi6nBAP/SkKykAdY7y0jZg0ubizbWt
ZWTC+0o0qLkJC7aoeW3dOU3kgZY1GXaUT6QwnaDW2LCAN1IPz5CpZ9tVmTfo7hhYFGIavSEbvxLq
zeiab1nXwo2gwk8kjBxoD428ATYyAROiX3K7jX0I6FEQTTUIO0APHoUlcJk6O7QcZSN4w7HaAR6E
g+xSjfvbVLQ+Hn/bjIlNmRk3qAu941pB46RJnyWsbpjVn+F3fcamAGqhlNLrbMBl2hHVwrTvznGG
6ZCjWgZDnp1jU55Kh+9ln63sQuw0XsIHDlAinzei8due3ykRnDW0QX3KXRHmmgMP4zwOEwseWrzp
Hjqr1H0AqIrJBwhHURn5wB6uXUM/gQ55MBNrZ3EDDtflURbNuMpkttXLbkUBKvRgRPhadcaGk3Rl
N/Tcp+P9mORLEkNggVkJ3hx0aGA559yVJI02ai5xmgBADkDsigl2JyMdVljczPyIl2tHaV8MtB49
WKfRtUoZkDhufSIZPw4yve16B2ekakUbyqp9wgvqAyj0h2hwu027uvdKS1l1wHJ7uKdL/CdqWMfs
rEpUEaPOaBeli6K2WcKjvAYFx2sSeJKrXRx5WebCsKuBN1ekaG913QeDlquLqoDbfQ1DzpiOT0YG
NWBDe8ogI7l2pVF7tp03fj0YH2oSJ77lwmFLLdI9hffhQqqaWMa0jZcq6yC0iFRoabviRinrvV5V
mpdnsgL7x3pkkZS+U7vxAgpja56il1BY1oqQlmxGqjthLUEZVuVDRnEtqya0cwdgDNBPl+tJA83P
03FLSBEmvZF7ZtwcrdK4wwd2PlruC00WH1FkB0pqFegBwvvRJfRDH6ArSBOYg/Dotq74Lu7Kwkus
dtjYcX90a3jXpSQpYIc2mq8oUyRbxWGR1/fY3OBpw/fJIh4M5GD13tsfuIh1r0aq6sm4em6oiWod
bABhWGJA8qLV4KoL7iGgfzi6bad/qxRgt7j9ViU2HgOs1YOhKHpY7bgrU8iNKprRL3n1mdcmWTk5
++O67FFrsrPZw68HOfF9GkHCMq2XLToXvt03D5lANRjEXW/IsAvVxm19tx6eSadY+MZhLTjR4JiX
iBXl4qxRHAdmBvApr9lmhKoOBK4lmCIqX8tCPmcGjN0rDfLa5vggbJg55bYeLYXi/KHceulQpLby
ku0YcYcnnNfuktqWXBpG82I27l3ixID5T4vYsmNjC7RA4wudGr5s4HkV5zQv/LzrI0/vsT0qaRzc
EntAAf7NIzWOa0fI+9iodrkJWmaiWi9Do+KQ1OwXKgnsVWJ6z8YKHnZ5OsDIMGfYbcNmTMUpN9Vl
0Yutk8gnzWr2AGHeRoY8pFa/7PppUWjw6KGQivEM1p8t+DpBQ+4VOGF5cJxO8c2xfIY0xaHl9R8D
bnY+rOWGo1bGdBHZ5q7K1RVPWOILWq6aJLonOMwXugmnoD4CcNGcPLE6kd7HrF3BePI+IU4fGKWl
+prDj6VW7xPCDvAGC8kYb6g5lL6uSmUFjx34lhoRHLG6BEqllf1AHDQEWjfTfMOIAbjTUcYmzqml
lbustX4Hm9lzkhIkzc3oLgm1t7aWAsAk0/fUGda6rq+KOP+MibblY7m0jS72YEJ03zUoxoMC5RVD
uaUCdhq1BXe3oVwXhQZMa37TF3RdxsXNYEdbPohVosI5SuYqrFhj8QoaNzSJKBJJiP8JGPOACX+P
F8rOTcbXPO32SQt2MPKOgTAXmPIER2j/ovJoV/SwAzAB0I11/VATXImlJV+FVqwg7bZQ+2FN4ZjX
mukR5fyg6aqADGaQx+nSrfQQmiGHjLF91pdgHsPvTuNwpehlsoEkNXxZDBi3plbND5Dtg4mRbS41
K9o6EXmqc2fPlRr2LfYR9/OuqPnT5GDGdbqu4rEIOKlX8Io79I0VNhw4bJB9nlNl3GkK8Al8MkVq
4ajkja24GczOOKILBXwddzzUgFIvaR0g7MsTAIE3vLNOiqYvweJ84Lxb2hmYz6YY90KKCA+w5JZm
GcZfbGwRbSu9Xiipu9aGEecFs9YK7FqB9//sYtACkGnJhVsmoDmLDYcdnUfN6KiT9pzZmt/ozW1v
k53Zka0lR/il8/a9VmBvqwEtGgPdjKtHLJURuips7IFRhasfnD/glxTdlS1q3VZV7atYedSpWnpQ
f7lnlVwWGkgAPQiOwMYOm0ZrD5kFSz6DwMTXyemTZdf7rqpsz7KqTSvQuRRZcpM16rI2ldGnWQkL
+mjXpPIZzZOjGBoYDSoprCgd8Vi0w2uTszNY7Lcibx5rBg9VUTraCna3h8rVHgZm7sxGAuDcFWsb
DMAurVej4qIoPfJDrEZ/OmW4TzV+r2TyrDN9gVPkpgIQmuh8D+XilQWHyAUecAdXJHpgDe1rClsP
GCOWO6bKP0gx/mjSOo2WuSxLelc1dNll7DnhIswos3yHNLBI5OKxacwtHNJfrUGH22yx0G0Ir1Ts
1BD32bbKiehBA2akC2YAK6Q0xULw8dPNjU+R9CcjMSuvafkiLfpjVUTLJhHrPpdo1EX5UbRJ7eXJ
cOxZH2Z6cp/YYGErHQE2tWoXWjvuFVddmo66mG64NKEQGiUrIVLdHxW6gzrYeszNPNCG5qTGaDSi
GBDYpQ1MNUFiWFD3Bk6b+8ExPpJ42BY82SU1DnrNLtcjKT+IOyLpyev3hCo9zIPtm3yMYfDSQIkq
cpzXBB50PhdI5zKe7yonXdW9+dSaDeRrG3ujm5jRHKr2yP3UBRqSd44FabSmAtWjJNo10ublUtqX
N+2sPMNbZRRlnpHQlUuXr7snY4tnla/4FF4B2i1FNZ6sr/UjLr7ZvwSdlVIg2eVUUcfbMLMSnynp
SnXPI55RanOtdz39Tz+KNv9FMmZI0Ko22lFSVAeMVXGnr61Nvxz2+fZaXfxnrQMoTYgfo8XiTuYa
s6JnUbY5LCuRCcNye+HAXxIy456V3/5egbhUEpo8V4A+nprjc5k+Nx2TJM4dQPzBoMCzHhyYnpVX
yhyXylxfgsxFIg2caBF1wYV2cOT5AxR4/KRrpN82OLkUJ99Ao/BKMfLi6AGCqqIzMmnMTX//gkdR
s0Z3GRxXwryLnnVYTxt6c3LrayLmF8JAwBwYAtcBLw9A7u9hlKpE/ydRx7AGxlCtyqCSeHky6v8+
S5cQGt/iTGWkr5+TGjxREjmG1ZTCWONOyZSHeGw/+hZ2aF15HhU9sHNxn2kjJDUEfchzNE+6a/JG
c0mMqYnx7YfMKnBKxZ0SsIQxpDQ/mnG96qldBNCIQr23NVv4T/ZvgmQPVp1meKHbD0I1n+IcZpp9
RN7ikkCS1IbFkdtQkMUGmJWPdwQSYz4K/K+FACeiqOMra+FSnwdKLwR7FqVPEw+Y76OXpSA7Vn01
hvLJ+DT3kw62em89teGEbbm2by8cDw4o6y4a9Ook/zCr6LWFWUTaoI1h1Ot7rn1mkDaxm0eOuo5g
yYoSgRLv5+/r48IuhgwY0aEUaEMeaK7ymVtlMxaNOgDf1fhRDPagcf49wl/g3ezUQ3diKusTIGl+
cFBRCzdhr4gxtGIQE2sRlYs0QjlQKccsqGwBiZCyJrBM7ZFBqe9dnW0g/r2B55EvLGVL1MRCUWWo
4Lqt3wOWot0rTRb72KeLpqYr04IqAlwOY0+rUdP4/cdfupEm673pAyZt/3mLUTNVo9XSdAixQsGB
zKFRe1veiLWTeAPcmvf9qbmHZS+5+1/iwoTUhsoQtNjV2W6RdtFWtY5kpZPOuqKKAK1TW7RjEQXY
N2eTscch0n0Yngdxqd7ilQ8hcjC1bJM9cDn+o07E383r4KRCv24aiPmhaMNtVS2KZIRqZb5FSeWk
q/WNoVeb3z/70qEItUgoe4FcA+Ta7OztIR0EArw7hEkBzRzr0NbgDPf/fnE5cM8BFAYOSxCNmZ28
qVq7WatB212JrGWN1IeP3ZVz49KuAs3AIDAMQ0NpfjeKujKZg/pbCI3c1i94s0qHmF1paVwCF2JO
4CgGSA+uqjmIF/mkDTV8XYbpAz2Wob5nt3RbQLTWuHE8dlJP1iNMfq9M0YVs6VvQWYoGsloqaoUO
YQGmjDS2o0DpBKhUpb+yBS6uhekGxnsKyczcEiBuB5M4NEEgFVqVHQqFuCjx8LsyihfCgBUEFbtJ
vxkSb7ONpuglUMMoMYYKrJTYulU/S/0abfxnDDSfLOxjtLrhSTX3TYKDrWY2iVLDuJ7fFVl10zjN
/djzK82nK2Hm6SUfdGqlOdYD6g59dxNnL4K+/75Bf87+ty+ZC8snFi0oPN1k2CV3cMX2hr5Zi5z7
RZwtfo/0cwt9j0S+37yiqwqpjGUTqtDhcNiLXZ9/D3D5U5AgT9CAn4YPrHNjBnadDOlQL8Ah9zLU
U5usD/rxykq+APTBt8BTA71rtLl/nJ4M0nt1PKYN+KK+dast1QWszN+0t8KHDtjL6OfHvoNSeOXn
K+N/WRNfAJOzw84ewKYVrJVhr99a/fPAT6b69PtAXjiH8HlfYsymSksjkJ8dQBiNQ/+pPlgPg75M
X5yNGlaf/LXRg/aefyTyX0XQcSl9jzvbunUScejxIq5qoFaVn/MhWyXX+KYXl8kXAOi0Tr/kz7Xs
elS5EKTXnmMBUn5josl3G7ErQPtLmxdNEeQTf+1H5vQFs6vRXnd0HspCgTbSg0GzoK3/Ub7w75B9
jTL7mgQKxlnWGzxMowqaAQro5p9Dco0ldmnMQEmYRGahOgcPt+9jRqtIAiJQ8BCIWl9mz02qorv/
LIGN/n3pXTokkBwhJ4H2Bxixs4w5TVBbT9WEh4VtrTKz2qI4feW+uzQvOnQzp4cakvM5dLbK0SvM
k4qHGppoml54ToeuSFP5v3/JhUQTO+i/OHOFHmYQ3oqI8RDFxKfqTx4kgRV0C7Is/nAP9u/+NUrO
xW2Ldw0MOKdL9gc7jOajgSHDrWR68PmB7eQalUbpZ0s4CQb2lhh+tJOH6nCt3jI33fy7CMHRMWDQ
6MAg2Zrt29jmSY2GT4PKAbkdKNlWoIppnfVoU2MpCcD2RNFQAqqgnZGSK6fVxSXzJfhsBxQDA9B6
mL5aS/Z46oYjGpFX5vLS+geTxSZY/iBHzJXcaqnWbRSndaiaMCbxJQiGxVp/rC3fPoptcszhef0s
X+j9NQ3PS4sVcrw6AM9oR/1gFYretWQbu1XIu50yLOl4gtn2lZV6aQAdaEkBWgyyzg9fCCg9iAGF
zip0CO4tijp4AW/030fwwpsR1E8AOoGYhnco4J3fTxBC+shoRV+Fyb4AsrN+bVHX99MFWrC3neV1
C21lnLQV2zd79E731jpZ5CvtGnp7ymW/v1y//4ppnr+c/Sk2fl4jEwld4juH5JSF6bpcao/KXfJG
0Kd8d1fZejyn9826uPKCuBAamQLkoDHCLvwhZvc2WtO8RNkO6B4zZR7wEBCJqW0APJpSehWK10FZ
kcJHQhv8PvT6tPtmH/0t8uw2N7TSdCuzaEO7aY8abc4uswELGTaZYFugQvdlFVdePxRbSVEhtdFv
9a3CCTjv2UIzI5QQVGF6uttASpCkXVDnxl2Sq5avR+CoNMIK06o+Y3KXaT2egVfgftRUT3ZjgTGT
q4FjwXI3FeypVMWz0G3p027Qrq2wC8sYuGdY3kBFGuiPObGjGxMnjR0USdXVhBw2FupHF45reIC+
912QLZ3AXOF5/wfN6yB9tt7aP/KsPF+Fo1+c5y8/YzbaGYWSTJOCJmuscL+kdNMchyOw6IFcwhNS
g0QzYPqTc5PhkWW9dz8z7lutD7BH0BKvNfxsm19la166jL4NzuyEplXjACeDX8UDGQAY4UfhCKtr
3AvwKPHrezjaKKff15174dCEoriOpz+wk1Op6PtmU2nbug603EKrRWUyUkwXRCpYLVAX9R2jNf90
bnkcW7nNU+vdhgwIUAcDAXpdooroRE8GQxu5MtCcMvPibLWwGq+Y86L3muoJdFC9rtH2QMPtC8Hq
JU2c3I/b2t3SYXyKxmKTW2PjZVTdwn4JvdC2gzqLgpp2C6gYsB4A9xKxNADvMoR2VtrmpmnkQ19h
6yf0Uw7qw+ByqNE4FsSe+AjNmSI+clVagZva2hY2pu8m4y8aFhd6Xm/SKlY0UxwomMC6qlf1pbDy
e17T1pNKDZkWmQG/AqgVyrI6ZFiUFJujVn3e18AZlfYrj4cbxeBAuKExP4gYGKMaVaI4GY1bNe0q
sAohvmd3qeFxWRSrKqmh0wUxOyMS8SYHpD6QsaLcoLw1ISqgy8Nq+VIBjRNkVrQbaALFfpg0+jqF
fn+a268KKjfANCZ1wK0eN1rUlEHN45u8V1e/r4ULZVe8ySd6H1TW8Gj6oWhhsELaU2+hWTQP8bpZ
KUcKA0JAVk5QeV//Hu3CpYlg6GGg+gmM+F/GyJdTHmpPRJWGhr6g6gYuFxjym+ia2eul1e1C6R0w
CAsF3vkX5bFmS4HWbahWztas2+dMp++plizRPTGunG0XY4FzBHQwrmdjHotCRd4depzghWIvafbA
4l2LY7mt9St3xaUzFADn/x9oOty+jFwjobDEYgQCtsx32t5r4iuep5fm5muE2UuCc5SL+wgRIkhJ
l9uyWPP28Pv0XxwtULQmIzRIuc4T/JZp7ZBLG2vNjdFcSo9dfxbWUXH/p9H6L9A8w2/IMNbUwI1T
6u2yqSM/jdvb37/l4nDhVsMCQ+ERxfbvE0IHZaBNMvXkAGNwU+AyjG2RXTupfyYI0J3FOQ2YGrbM
nHiACqBlV2kpwgH2EIHFtdtIQj7QsDauUb0NVb3JuAkDAPb4+8cB+fJ75DkToWexneRVIUDjljvT
7chacvuDAM9cmb3tKa1xsLNkgyfELs1xYssqu6UjKz17bKmvlqB9y8zC82Io+m0yVqpnxeYfg/Tj
Rm/lsRzMI3f1alnmUdi1zPYMs1thI7VruxlvosbMdwXSardC3z9u3wHNgQG7jei03dIEjLqCD++G
oe1KSBr5juLUHqB6jufaEngaCbwXye8hYpYB1lt+uAy62HaFbWOo0KKjJvts0vw56UW0iNXhwxwq
tOybdFdkHWBtjYYpdYxXsGLf3UQ9NJGVQ1awOEkxrNB5XQHJF6Z9dMyk3Epn3FpMBX1Nge5mbp8d
I3nPKxW+pba16OPh3FF5z0m5U7MJNEqHW0WBbEKSwLyjNdaATqLr0N84A3vVmmgV2/ltqqtP0B8a
4RojcAdwWFRr9qFT9D0txLYpxNK0i1OuAWvJ+uyh69CvQs31HRjzddfjOgG4plvkShJ7xFHCtDVP
UcE+uk4CzKiXzzZRzj0Yxot8dHamsBbWWC3MLIePQGLiCgTcrE3Lm3SMniURR572dw5lK3jFbQQh
m6hEi0aOMG6VXSygY0ebhTsASFbU6KOxWr8tRiAj4jY+C5AR1D5b0IrwJd6KgMBlZKnodAEYc78Q
FVQVkxoZVq8/DSWHt4A5+jYZoWVZvVEgJ/U2+ehKeH616Hq3lv2hJ6ASErKqAU/x3SE5OxX8z+sR
KUkb2wAjN+RWmPkrkf1J5k6ouvhNTuEcFDEGCYWs4agCFxfVcm0wumYG6zwlcm5JRe9tN34qbetU
tey5sp33rM6RElruJhnBVEx5SDsFYi5MBb63g/igZtefDjMAwzTvm7YyD6IFutionTeS0xehjC1Q
MvGh1yNwG6seDDlNurj0hw/XqU4gbh8K1/K1PtrquQq1jso+4ep/ZwZ9dNXUF1G9Moz8A2qFGqyQ
otXAHNi+mPzYl60KAFn7ykV+SFJ9xUxjrxepBix4lHqlrX4K3d0AE/sH5S6ojrAm2yqcL8vUiHzS
JLHfF1APaIeVLccNSwGsY4VvyPqNDf293lYQ18tKmFNSRQamUz5w3T4nrHqrSPthE2CBzX7laMOJ
Robql+5kPJTZjzXP/sDaGgDS+sHQlZ2jjye9lKlfadEWhwKYU8quG7pVQ5qnJIKrh6FSE74b9Qdc
AUHgYq7Y26117twsA6EClsscvz2oidH7Jjf1JQffJ2gT9dl23HIVR73wGyeqAlT+h31EhnxrU/UF
hw33u9y0wDqqnkHezQJYUOQBml4TwJFBCyJ3n34/NC/cbujZWVjD6Ci7+rynrJYofSfDWIEAdy6d
rRoLz1H3tL/mjvbj5gEREmY8cMBELCRRs5tHVRLuWnnBwiRSSk+o5c1YgpbSj8397x90KRC0QiYV
eQgAkLlXI2agGIkkZZgYH4O77ycBG/vl9xh/U75vb2DoF6HpD+9LiJLAQWOWdpQVUg6DFmVo30Bw
3EX9gR1t5gGDDkTSZHAHr9QVOETkNnryipP1HuFZNEECrimS/8yE8UvQ50IXeOolWn9f619SLMvM
oKJp6DkKIWDHrOnW2gCa1AaT3kzkj1cqHhcG14TGATpVJnLvH65OBmQvW7fluEcGtkuzBsqVehBr
6r82JfBRX8NM9/yXjxKC9W3UNEWol3xbyTpkTbHOm+5KZnfpa/72q0GRhAGKPf39SxiADotiiJo8
1IH39QSpIj+340eWgaj0+4L5scugLGAYgPPAhQRDN3+79gQAeLDdaQj6jE+NFtIUuEwbbOirpnoX
PgqWoTqaypMJkj2vrad6AoXbcaRhbj7AmwIa6/f0Krvsx/cQVNTxCMfTa6oMz79HcQe3Uy0kWmW7
NeCtEfEbh9wpcDb4fdx+fAzioED6lwEM6b/5PoMabAkF7xTVj/rdYhOuHS2xTr0SZTp7vu1mRIEL
D5QGoMMA3YPZOtCAVhZKYzdh5r7a5kOkoJAR33XdG0My8/sHXaptE3Dx1L+sXKB4ZrFgnSQLo0Cr
D6oCe22tLN7Nlbbgh2sM7Qu4LkBqvgSapvDL4hbg8+SunSDQnt4xdVFs6Wp6IatiMZy4P+zqf38m
TzIa8NOAp+NPwJrZ5kyqSsTxTBY+USosCtXT8uTKCF7K8WF8BfDH9Lb4gbjK22qkZuxyIOdRwC7S
Z5M1V15Jl1Y3HkkWjiB3kqGYne5u25fmCCHycERKVMIxFHpnUPdNpbX8fTVcCfR3sXyZIweAZsry
nkPaCqwu7YUg33DrTxTQg98DXVrhmBcUS5CP4FSYfVFRatx0JUcfDPcwCq7FHRsMFING5YB/dANV
ovpKxEs7Fy6zQJ+g8waszixiWg9ZzvucA69PNg1r9jaE3TShXhlB/dIQ2mgkYqpghebM8Vd60Tid
Pkq0RR3lPWstHRY8MYqQSnPOM/4+xONrrcHaIGe3PXEeiR5tha68ddqwtSBY2vfE8AbkCKadrAYN
Bb721WnFckw1iPbHhzyO4aZYnR1A4T2VV/tR7Q+c8lWsDRDt19/hLUqCDB7Zu9FKsqU+WGs9Y8AD
Qkn0Ssn/x5BOl8h/J7s+QwfLIW/akqsU1ZQbkGB0+QoByt/XyY/R/BsCRyGaCriurNnpxPSOuS4f
aNjCxVK6i15/c4pXy7hmPHYtzvT3Lws/5kqhJtD9D0dZ+i3JfLV9VsYoSMwr2eC1QLO0U4+lm0UC
H5QQ4FZdoOJvRz2sroGeLk2NRYxJ/VbD2M1P9YI7Rl0YVhbW7FMDu15r9xzkon+eHFsD1tDEHiZY
7LMCOK6uOGIQdQhzVAOs6hzXsZckcpEbyuJ/ieRMXkxYuT8eBaiEodgQuagwq3aAV9JKNgwPGSAc
1WtWKhcmCPwP8NNdZJPA0M4mqCmKWI91J0Pd03y1NAHS5uj8H2fntVs3lqzhJyLAHG5J7qhIyZba
viEs2WbOmU9/PrrPmZGofUR0DxqNBjxw7cWValX94TkvhkdD3UQpXro7iAbsgLqC8iE3QodbkLuK
81aOZXopkCTCrXfOpdYIRWKElRjSIj2z2kKxYWXtGNOnH875Sdu3d8pVD5K/ctsdxMyH+qv07fPJ
unjTgwtZerpoWH3QcuJhV/tCCZpCPZgHCJt7TPxGZ9xNbn4ONl8cF78hbddF7Vn56EI2tEGYG61e
3VuYI3aqXfjzxjq/EIGdBBhO4q0Irna1zqW+VqAJgqjJ1HMV3eabc/TnsblK+N5FkFfHj6ZESRMT
IT71bvYwHIrAKTre2Taqz3Lizs9RZbdHRHH3wgEYwiHobCqFj75hQ8GGiQcV7Vv28vk8fjhDYDi/
Hbby/kcVopHOZb4MGzxjqloHCw0F6JsbF/MlWAe9eRMfOcCt4JZXcfwwGQHocmOG5XyqB7wts+LL
MP1oq8SR6oVw+FDDCps77FFGuxglZ6DOlppXcIwc3HX/Oa7p3c9ZVsObq0AZ1YI0mT05h9dxuJek
YzJuNAkuLai3I15tSQopxhgMLRsEauxiQWqUGxGWbGa9oN5GWN1nUm1lg2QRgX/d6BMM3jJ4TZPi
dUqt60mBGK3V9og16edL5oJ8HGp5qgXPeEm55fXpGU6g3SNkFP9o2rb37V3zlVu0vTJ2wfXoCIf6
UET76Rkbls33xbIL10M2NA4ClTo8p/dqGanabMltFtQ8ZNoTqgHQ5He63ZyQs1TdrWgXvu+iY0Pp
CLQMT4xVNtl1pQUjTa7uizz7a8wp5IW/5TZyVSQRw8ak0FztJLign3/eC+sG4SkkAS3qKx/RMsgn
ibqSl9V9Osz7Es9ZKw02duOFTf8uxKpDlpmw4zFfqe674KbUv4fdtbKF8Ly04WmTLhcS2ooqfZn3
OyygZl1YCdqF4hnvLRigdzBH76KbBhG06Vq+Hh7l1qZjv5Xk/QH9r5bIu8CrXWHUcZrPWsr3uw7v
xSfjiCegVkKRgZe7604UQdWr4bndQlNfeOy8C7tKKQQRlohWJCwW7Ztcgw5p7hQkTRVlPxTz4V8s
kTffdjV/eBPXTarGFUJowdnMINOilvB5iEtLRIKlx4MUpPuHWousmzjUxIDFLNg3vhafITh9VXCc
+zzMpcUugcmky6lD+FmnsBKeg5hmq9V9qcZHBF5R59lUzP14ZLCPTMhSZK/gllYLsamBbENMqe6H
2r+OpvpqAE2toifbmiWSNz/+xYDQPkPd01iqe6sDSuy1Nh0nttaiWNuOP+ri6+cBPqSuMkWcRTmO
YhuzsH7iQlyWhxAf2/uGHkCOnEUuUGCZJbzTfv2LSAu6FPQv9cP1DhYqXRRAoJc8clFj9b/4xpOl
36ZRtLHUPlaTGRJp11I2gmGjrxeBUTVl3AdzAegpux0O6aP1IN4rnnI29yKmUxvhLqxsbHOpWS/r
gZbAaj1Yg1SkdacC4hPDayueZEdQRABM5cardl10w8pjkRAEjvi3G8/aYQXlDikwCr/w1ENxi3XX
kaKbcAApsvFCX+2hD3FWmWthNaQyOXGK9gG7KjsrN7o1y3Hy5kT9EwA4mslDE+A0iJT3RzkyVjSd
Bmv0KFV4WhLeaVWquYKCDzq8crAi6CNlVEw3MvLVRH0Iu8qX/SEfJH1URy+seahN7V0Wp6NtxtXX
z9f5n9R+NT4GBrWRAwhJwTXpFeC5KATKVHtC1bhZGD32Rvdq5uVVXaa/sihzh6p47DL9ZZoRYxhw
49ArcF5qewc7VnY7Cf6/YTTIHsyQ4ZIRS7zReKjH4luXR9LG8l3fb8tnYbPQYgIxL/F0Xc0G12pX
SkZZe4v1w0tZ2qlbOP71sB93aDBdlXR8lK3H3ioT+hNz6dPpSPpRXFt/oVbxR3xaq9prXWlv/prR
8rlOvHAfOcZhcMvGTu5bJ9qHv4xrniobd8RW8NU6SM08MhELqHHxNM/KMTtEJ3WvbgKuVhf4nzHi
Rwo0CfVKML6rcyGLfcHUeNB6XQuDqDlX5l9poqHrJdpWsqUpcGFt85j9b7BVkhILxWAVTYSXawdy
cmjw6ETrSt9onMlLcW69st+GWSUlUj6YaaDFtVft6mtt3x36xulzO3brY/OXuEcLxB2O4nW2D/bF
lZnZW8SOdZXgfz8qdFG6lVR01n2hroqHRAiYu/gaLbgvko3E3q64Lk6iW7NgtpbKhaOQz/qfcOti
pVgGklYr7I0BFZPyKpgePj8q1k+fv8eDFzotXgQGkA1/fxTm0pgahsi8Ccd5DzryZ4FvQn/l76PT
4Eq7+bt6jNzU2fLlubjp4a78X9w1SktuNLUcZiaydtWzskedK7eDc+IgCS05OCl6ghveJM+fj/bi
15RA7uP6zoGzJgjKvjhqfsHX9GvTcJuuOMW5nu0+D7LKZ/73i/4nyJoeCCrWauckrL0JyVNeRXvJ
eGypQWhxtRHp4p7773DWLMEqMco+zwMOTkV0/WmCuV06fbYV5sJtiT7Dfwe0Oq5UYRAUvfQrLyqf
guxJT8cntTrW4mkI5J0mp/+sCPDh+60SzjIIIswFU05HtLoNcNlDdD8GV0Z6mLPoSoki9Fz+WQf7
Q8hl3bwpnkAbDbNEs3JvxqYRpJbTFFg6jK+fL4yL5/Gb77hM55sobeMPKsqFeLoiEEQpxR6abpck
YI/BPpkUiT4P9/9ssf/O2+pIbucxwPmTrV3XYPXs5jY79+Ye2vKrvB9O0U/1Wufyt7d4RxeHyesH
k2gquBQg3w9THnQLJ46p86ZuuK7QgmwHxTFqCn6ZlzfT/t+M8k241dzFQVyK+XKAcXDs65PuTJXt
u81etyWnPP9ts7QJkVxSkg/X0Jugq6lMOnyi1dgkY5iHZ1+UvmshPszKHFyDS7eAty+6BaMCrm70
06Mgx+o+UPCfqdvAS3h0oqmCs2uuxoc2VtLj2KCIqHY3QqN3V6kA0bekTrORdVzcxhTTqQCJJIfr
7D2eslZIcz/zTAlH0kBUkBLsYsUNJQMgxVjcKqmSO3NfhxtTdPGYevOxVuuw1JTGzEQ590C4Y39d
ur5VH4Rs4yb7W4b+s0lZ5QZTHo5Z7+ejVwfadV7jvFJICLpVOhmwnWNNjH5EK1hOrDQ1Vr3g84xB
bg5WFqOH6H/rO4g4TRodw1i8b1G8t5scTsICujUT65sqWCmSXUaEfuWIyuogyWgSRs9lndyIfhe8
1kNHIymB1T7k2VkY5ydF6o9Zm9znCdKdSTn+0OmjOUIsHwItARBZZ+7clVhUBB2KWnH6u02F196Q
jlHderJRf8OO/BbNWY8W66Evo9TRFf9HOpQGYEAETIV8YAxifEj07D6QcE/G2yafp9OgAH5PITyr
7bkbfDcu+9fY4O9Iop0uzIdUqg9jKRxVf3gSBOFnFxXXie4DyxT+yiztppfawK7L+EjN5FbtY0ez
pu+CZR1yy8edNHANELm9Mt3hL5Eh5dtgs4SY1k4dtWqXtbH4ItepYLetnzgxUtZHaiKSoygCFgXB
eJKmMLWBqop3Jry5p6bo6n3ZjSRx0qBdh6Neu0kxME8VJubilOwSLckc00eUAPOqr5qeKrbayuku
Ttrgh2bGDSMVNfBasYDyLjUGp1NRERFRgaI5P4RupxQp/4pfKc38ojFd3UhK1P4o0OSDL2X6dJyh
mVwJCtyUQC+mkyiozdky29KtTLE591kX7i0JZH+I6O3OrGFejU372qiwiXCQf9EV7XcyJuF1FPX9
8ySE/WFEsG+fhoa0k6xIOPnmtKhLCpUDAqc/4XNdP+bASw+NXpr3RekjsQNOR3KqmA+uKll/RT/P
2lWoUl51Qo/kG/xYV4OznMYxrrwo8s3JE0Je5VHxJf2Ai21wnKYJbU4ZMywbN65f2pDpr6yOnwU1
AsCRS0bSjECVw+i6KJFEjsYGp/qJYRf+gHSfYpW2Is4PvRkhoZoWKCHmAPFacT7Wufii53K5m0Jl
0RpElFQRWR9KiiylhFfSPouHO9pR0EkRqdwFQ3w7TAgJN363SHCqI/slwC8uzx/oJatuozekz2n0
oxm632nk1/ZgGi9xaKHuVhquXJsTgpFxZXeG8IpmzJNvlTeBWtxJLXWB2YDPk5SRLUcCvjrIydls
3mAvlTpy2UrmJLN6kw8kXlKKOG8iDvouF4SDVAuSXeSaBmN6vgJBLe1Ezj0RaX976PXaRtthadsw
RvQBa6dp1NyWoiF3wjI+A0zL7SrvIzrH4jPwvQpkumbaLNW/6hJ9QLG7h77+lyjIeJFm+uiaiXZU
2ZA2nATN0fUexlkx3+ZWeS5l/NA0vrs99/wd01AsIoOSaCehCOZXa+9UsfxGCwrnJR97D7+PbqJ8
2HXReNtqslvqtK6N2ABzr2tPiYWgj1A/m3V8sEb1IRWFRzOLvoxz+6Xtjd+h7H8vov6LkSaelQMG
V4S52WWzj3E2s3cP+rZzJo6QfVlBCU4VsTsgqpw7+iIarMfRF0lqH0tNfZp0dIHKcDwaufl7rIbf
lpyqh3GCMjWKieBqOXXPTMpv5TZ4NXKdXSC2e2NG2dbHH+mk6agAVxm62GoP6WzEYRoZvrSy5dIo
WYPcgfL0VA5Z5jZVdupGNpJSIHMQlLkT+fL3SRY9I5S/FUKT7ORAFGw2l8dxmLkIipWSK+R7ypYg
Sf3meRTrh0SKKc7HRl652CCjLyRh1NYKRr2bIz6fUfnJrmixE2Nt1jCiToDUwRyP0NmMQmSphGV+
Y86mcYf3db8zsrixRV+RzpaPWKYog2a2wVPVj1OXV9+iOlEaRzcxxrarBLV9vUROubIeYoRcis6s
vlX0hB/HLk92KqLQ3oSZ5wEVy9uyFKyjaQTKoc7xHUPIVUJQXhJQOi6UO+SjzdfZrPK9GeSxaw5R
645Vpuz0lm8pljhiF1Y30+1EyrNokIsJw3o+D4Mw250cPcyQpTfajsvd/dmduyQdb3JaoxnnMR7C
wqvwxy4kmkoTssrXlrrx8L+cQ/wneVkXieURQo+IF4znm7FT17kzQcLTUUneyCa3kqRVLUqfNcXs
/a7zCgQcbHqVFWeF6cDrchalTZh890qHAcOohjZA+R9iYDjGDMdv1BYagqMGUG4T47kHDr/Vf12X
lf9+przJ4FYPsRZJeKmSh85brDenp/oxdnt7ASPGgd0e/iFf70O0VR7fC0j0G1nVeWEaugMWduF1
u+nwvjGv2ip7D6MygKKR9l6SYdPXjPSUF9bOr41pXb7Mx2X6n+WjLT/jzTIVG2uOWzEbvfiUPBhH
/9Ttl4rN32DyLcWHi2NCwmLRbFxw7as8VBkQYiZHbL0KDc9CwTJP7dFbjrfedxfX6ps4q72X6ppZ
RIPZe1POx0PrXQBzAV11EKedlra7dBKRNqnPPUtlqM6Gr32vCx1p2hstq9DH/UVK+SsX5ZfPP/bF
Isubn7WqKAWFlgVzRbkgNgdHTuv9JKYbL4qLT0w0HRflL6r46+otNFwE1uO+8gqU/f3uRTO+Z6Qd
cK5sUf76+XAuzSbdIiBjeKUjELeazZz4ik8i6EnjszU9xcjmb07lpRganQh94WBaVOzfL89Qws0Z
j8vSE9RfEQ9DSbxb7DE+H8ileXkT5ANK1ugT8CHy6LVd7smpdiri8fGfhwBXt5gfosoGN/L9OGLS
CIXSNj7sQewo3e+48Ddmfu2Qs5xKoP/lpVQJMP8DIDZWCkybu3H0kLm3XCMLvg2j8Txm8l6t9kZo
3k9+ENhiodxMnf/dUuoz2pU3eq37dq0LP4pG4lZscxUfkzx3i7HZd9O4k1UY0KL+c6SFhgfXxFk0
wSn7/Otcqh2brBZaDstC+oC5llOUb5N6YtmG2o9e/FU1zxXGA6NGpaLX7amWvpq99pAI5oOA80FX
/BXJP/75b7Dg8/DPYp8D7uT9FPUYxcxKZFVeyXPxxHsmt5G2Fh+La8lpnfamebE26nkfUwQK9jR3
YNbwP3XtOoXtcOr7Qyx7UlRJB5QYTuYcz24h9wpa3+PW6XspHI1QFVwdTpAf5HaCSuTwFUbJA/5y
1dXjSwOcwJg7LzPKjbLhxVBL33qpJwOiXy13Te27EDcGyUsHxc1T+WenonPQxPdjusHkuRwJaCdI
M23JAN7PWonliOTrDArvlLPUa1Bdv1eBcF8I3ufr4+NJBLCdgj89B9pj0rpFDtAXeGQUjF4UCE40
ogSdGSg1bLWsP55F78Ms431zHxczljm+JfdeZSS/5VLA4CXbwgR9vCQW3o5JsxpQl4lO0PsYxqz1
qVCHDCW/UprHUsJtpb+SBsUG7rX7/LOtnV85lt4HWw2oSvMKbXyCYYCTn3C8mG4CT/7Je81ZMDrl
D+m8SHroV+HOuteUjZPl4/IgOgJd4Khgc4jrTY09QjFbesRQKVrNd216p6qvU/zt80Fe/KBvoqxy
tT6T50xDB8TTMkNzh6bnETenL13bopwRTRiUTTyaPo95aT0u/UsTHiISFX9q3G8WSlrlE/qe/uCZ
8MmTMHJbwXeSTT7RVpjV9NUWSz7tzMGLcx6NCcrt+q8y2XjDXFr0b8eyyiQCdZRqvWwaL1demuqU
6MbGMrgYgEMPURewJ9yT71e8PFtdWIdMUD8+h/1TOW6cdxcXwJu/X37/95c4IMpdx2RkJezv5kuj
xK4v8OCjHDIGvvv51P8B4r9P2knuZAnhc9gaqr5ubynqFMpyvCSSfwDgwS5xUnt2hHPqbQEjL20g
+p+gdlSQmMAU349sEqWqKgS6kU35q5jp/WBFW+Nhz628MaiPSTuDehNp9Q1BpejG3NDdqt3ylD2F
X4x9/pgd8Er5rn/RPOX3YoSLJPN02GxdXxwkYCQD/TtwPGtBCd+f5tiEVg7sQP2NtQm4/efkTEPC
iU7iY78LMNo55l/DjVWzBk4uZyP4DhWJLURZF4DS+49rVWUWzaZQeu2+eNJ/S9fGUbrKDvIpfqqf
rPP0KB+H45ao2IW1yhuE1zp8JpUu6yrooOZTBeSkIg2IbUXChViVbHwiKMHKTml1G5nvhwNEpadC
YkfGAYr3A7K2kpE4GBES95A63SGn7Gm5fNYy/fT58rkUhkuNLEoV0YNZ73CzmgJLirXYqxlVHiCs
QRdirsWNrffhIGE0INp5XEHG4ROutsMYKmNrVEWJBlxxB6L3sVHrfwyGIoYOCo/W8sLysJahvjnZ
dR8UI/5erAo/dST9eyHlOylUN0byMedewiwS1DxLeIqvnyRluBSwTcJwVd1o7YQyelMUzlhm110V
YDklAtK3hhF5iDRdislYlhTZc+ZPZ7yQ/qGZLGKB737NGs4Ri9I4SXrEh601WxV6r5U6xHCm3efL
5PKoFxIVi5GS9JqcEBmD3gPuLTzzxrrL76U/AJkMlS1Xc9Jdvqlk9uFoWcb1Jt6yoN5MppJBMRYH
o/BwS4xrWCAzpHm8F1XwRhtDW9beu1thCWWycv5sbh6a70PVYp1IQj/l3oThMJYb4hWF8n2dd1eT
KL8qqJNR+qQgVmVodAxl+SPoxdeN33BxuBa0bZiZcGv01SMqwasszXuz8MTJ8Q8Y6B7Sl8gLXW0X
negFOOX3+Lu/28ICfbwQ2fQ4jsAFZS2jNLHaluip5zRVdB++jVw56i44R45ywEPqCxoxG4nXx1Ob
osefXBJKN0z79ePGGmkkpqgj4vhFThvk5XyMiuJnOLfjTvLn6CDFfn8X9bDL1Jgnd1cmMgVTybrR
xDzflXpvHpQCRlBptdYusoL24fNZ+HDCI4CNMLGJujx8c/b3aiHEHC59qUWeooCe054x3rOF9qEP
sVcctvJQXCg+rjvCARhdnkckpKt1h1JfYA2DEnndAI0JxE2/73v8LwUVa16zl6jFVn5nJ5VQ235Z
hO4UNolTGWAsqsx8HStKb0aAPLMlNk40xTepnCMSosvu4OffQE0cqwTsY1xqz/LQvFS5JOyMun82
jfZXNo8vWWBNjlVGDiJ1J9no7/xQpt8iaY+i6tPWE+Ba4UzV2OagVM5QLu5ETTPYQQBOrUXkMNHU
KzFP650udYPTB8KN5QePcqnQQxYiHCJM1bUS4VqSanziwuIRs71dWvXfWHTi4ljZ2WEejW6TTZJn
Wv45SGjemOp8RBdgEfIReQjn2IZROumeBEXAbm+uAWMELcg4jZ67Ivff56R65pV7nwj1uUVUAVnB
yKk15IjoAA12K6l/heUEp7qu0HXxFR/DTERt6jr+Spv2xsBi8WiE+lMjYt0opVe+Ud6WsXKrztGM
25Oo0gTHgqlQxOcwr3/KIcgL0g+HNhlQAAEbwg5NMOQxi92g4QHZB1KG2l7uu7rSTG4WVE/mJJ+k
MvA9gRd2D/vaNnxEmxBG8lpLua408T6t+y0Lng+JIfsNqV7AGTzxFz+D98s5w/5KtnwEm2g9nUHE
I59lABGxpisfCYVzFVj/9DlHQNIIdgnu1lQxVofYNHRDJOIe6zVB4VjKS9kil5YKbiHyGfrfn2/W
j5DkJRqROL8WJsH6Na5mbalr7RJt12l70YtuWbRFs5dCV/oiXQlOfmxcwYPzVVZOX1xJu/Z7tN/S
AV1LxC8XMD8DxeAls+GtvBq0b+oK1EsSKPPG97Lb5Jjs5iOmgNEpgHgVP4lu5uK1K750x3bje1+4
NDixOD9gXxnUAdcT7CeCarRS7om9eQ6pwAfDc1eZJ5U2/Ocf+8JSIgTGSvhVSIx1dVTlUu/HgqFn
XhuMx6lATDuhr2uHSvKDis9Ezz3dQevYyui2wi5//iYJGDrLZ69zMxdi8eqPsKuHpQOaZcKjGGWN
nY7y2cJS+fPB/mmnrBIClQTPWpRuoLWt64tABeIoz/CtnkosBANJOCOYiLuyHv3VVf2PyExvxWx+
lEEr0ihTHgtFQTAtUJ8qDXhFVNQegp+/8Q34aqA2P0qFpzS8/jWQHSyVO+z8SLWF/AsQj3KnjOFX
sZtvhnR6Gf3IK+Fapm1fu2kej4c5QoZ6iv1f4LwyF//f3h0WvynAAA19lzjE1zA5yIGR4wyZSHYU
4KeLhbnXFtmu85PRjjI2PU/iHxgNe0WQfE/T8gv/132hz6eRn+JMEZoLQspFkGCoDe4mVTau/ssX
639vutU8mrVR06OII29QzylFCr1SwVD8lCUc4pR/WhNZLnEJtU7CLeY/q01RdIYS1KUQeciQ8JqZ
hidgWO1GOnzhOUMQ9ASAN5M9rY/WCKxUUuUJV3emOoapu34YboRY89WXg+VdjNW7fvBFsUwBFXmg
DsyDsS8fw73u1rt+l90jTONE7uZZtpxVq4Wvc6QqZEBkaggVvd9vqhwLiQHni3ZwcBvegwc6UkbY
LQobrnwU3K2U8GIG9CbeaoiFYQhKgQE1AMJvC4JPuI6Ew+eb+dL5jOYNyg+Iqprqh2uiyXXSIppI
Xv8a3Cp/YUAMBAhguOGgxdXb1Sk7VaelRBL9m+EZi8KKzBWxSOZb7z9nallBz58VnpHghRYiTN3S
Ium0jd11KbHmzUt9nco0XgfrstZUqLGq9ka4MAi86aDZ+tm48k/GTXJT7tofEqLT8nGrwHXpRbiA
uHEHo1RME2Z1J/R6GY1xlQj3Qa42C9DqNvqqtU9Cr9yjyftrnmT9UFXzKUhGtGwaNDDDYdwlrehv
POAurKJ3x/XqdFFSzD7lCh0ZoT6BHHFQYnD1bks/4sKWV8nhSTQQcvjI8IqrIfF1uS08uVM9PLXO
UbH5Crw0Emo+dCQRzkdKZPnzN/ediq1NHMZaxv7rXfPcnxpnBloAwvNGcfBqF+1t2YhLd+yiuIEr
AJLqvILfx+zlEWPfOcm9vMbU1YjtEb0wEMdiX5G83enzy+cb8tJ3fBtv+fM3Y8x9mpNFHYCMj+P7
dtDQDRsxBvw8yKXM6G2Q1YfM40APlYgPaTSHuer3SD+CNPSvuvLfVJ1UhU4CeS9rQ1l38xGAzdqs
S3MvyEziSCdweF9g4GycY+rFecJQDnVtcpIP59g4F4AzGr4b2661/Sm5CSVg38osvip6T4O6mmit
ZTX2rxLQQKnQMHBPDWcQ0tlWZWSFsx7pkbl2fb05zXWxD1vlCK7rINSlU0+qZynjiyVmX8MBwKMZ
xRh3Bem1rDW6nXdy6ElpIVLsrAonqinGNOMj/dk9fhPg4GTtpUuFW7CIP+Pa+pbXzU3vW5hpy3dh
5N+NEe9nWR1lV0+oEsdGc6zGGZDdoj39+dR/3EPsUjT9dMw0LONDNadS5RD1BTX2+j7eT+HglXr0
qGFA+HmYj9OxhEEVdOlq6mhcvV/GZtpzzLRN7Bn90LrTJL1EAsW9YjCRYS8bLxl9RELjaKtadXH7
UKSg8E1XAUni93Grrs+bXlQybxzi77OCxdY4b9Jylx+/ygOW8iZlGtVgva3decIg1PhHzbwaQOgx
RQ+fGobs6FIK8nuer+fQus0j3DMa4d4I4msJplA967/ghziff+YLmSNTSUn3jyoQr733w81QwR9k
TC08yKO5jSf0cW64Stp8AMHs+WL4/Hm8S7caBWpGj3kkRfc1kdcYh6QIQ1KgFGKBjbqv7Z96Z7Em
sNHbdbbdfD6uV5AFaBsiTbQ8ZNfPWHlS00mKdNarImEu3+9EK3N7LXY/H9ildUNSzAsVyATTujoR
yfFhdMdd7AVJ4TTGg6BVGxvvI5gQ0xMU7KSF0r3YNK62RBlRF5eFBArLaXhaaomvKLhRALeXa2sr
dbwYjRcpOQ9+OQCDVslVq2RhWTREmwr54U+hLJyzwGnDdnBx6XuGHPWj1CgJGHoH3DpoWkfL1ING
q/TzL3tpidIAA50E/kWmCPB+iUZTZ3JfSnxZ0LL4ANspJt+JFtvC8oirfnwe7dJyeRttufneXJ9x
IVeUkZfnzSSeRL/fj5rwJA7Rw+dhLi0XsCFA1BRe/fqfwvGbMLwzI7UCc+WJtfG7COuXWW82VuTF
kfDGoZ6wNOLXnae+qIV40pflYuL6kSr9KbTEX6Aqt4zgLh3ViyUFfTsY+qgDv/9kpVKWfqGlsZca
5o6M/Er0has2pl9ehK1DDe26yrfwhCz65SReH6KoYf5nfPL7sFNb97KiRomXLZevGHXXWRINBymQ
yOQW8CYKFaFdW8YDzI3Rbrhp7CxCubhQv9UUek0/+CLHRWhXQfJzaKY78jcMTQztt2g1u6RGI3uU
4p++1MMaENzFYtsO5PFAtfYFvJKti/ONWMQKIMbx66DX+yAd7idIC05ac54O7WNfisdAg1rQK/u+
TSLbgkflyHP44DemeY1NJJXmoq1tsS3v/LI8y4lq7qoYFFQx3M9Yezpypj40mQl3ZcwTu6Iwb8P3
F4+6Lx58YZ5cMq5DbBXlfqyDb0plTnYsVj9qGT9oPfiCyK89xzewQyiy3ludf6pzizOW29XOdCOz
8bw7oCd0nUx1dQxGWmiFeGvVaW3LU7OXxfq1s5JHcab4ZkW3shL+jgRdwg3SwhktpsTqd/vBqG/z
WBYpoiNpM1rzNyWKv1jDdD/VwT1F2oVJq5BZ9+UpNn2YEfKDLwPM76dbyuKWS7XhqBuJ10iNY4h+
iNjL+DXLo53fwXuLwuBRU5JHA5IHJ4ThABXLbLEzQyfNx7O0YO989YtVJJNLj3K2UyTynVj1LarL
k2rHRZOeYin72bVRvI9EvPaqSpLcpMFtopxivHOqOLidObhtnAM0u07jnVCEzT5uhNdxkOOdJXaC
S2UMyD4UlUKItIPip6bdk2jZOH3cKb7/SlNPxVvGvJLzuXesZqxsLtfC6diHp5Ka7lGvoE1ZGiZn
gQZ/Jk0fiqHM7ChPpkfaVllmG0Z7PSZp7BgGM5ZIx7xEOT5uknM0jDcgaKPdOFr3ujb/ZY0tKKXQ
7Jy2xJKnsURhP8caehjagL2FXiUcXdBA5sr6FhftvVzE3/EaoNMnwcmQDMSLI4U2nJKfxnS+E9B9
tRMmD3f3VrZVCJN2MelsZqUW8CYQh0Mjw2gZjSnfj4YfO7nkB3ZDDdoWguzemvAXiupZvLe0fjr4
svUr0JH89wMU1aVCuZ7TSDs2ffd9EMWzUCkvsMBESH4wlAWrdVsTSlqqtw+hr9/o6mvetLHTGvpe
ns1DVFkwmqZk75s9pBpaE+dkkDJXq+ChmN3U2aVafRl747ZRlFeKcFd6Y+CWYPggkMhr8qiId21T
Mrc0vWzJKm/DYup2vcgHsuLmIaOIYadZdmuG8X0fmA9KxSQkfta76iTFxyZvXgXN/BoNCdY+rSw6
UGSR1sjDfd0IiV1jlLsXjPkpjUQMFJqQsmP8PGQJkrPKq9FNhhO1+U/R9+kmDXFzCrH8dsy8F87z
kAcnQfUxcs9PkWD8QK5APeZCeMSQp99Z/NciV4tMbhA8lGmOpE8hecK0GCkF6W9aOq9RCZAW9Vfb
BEBnj9H0rbfmXRbHphuHQw5KHzqlFmjfRB/HhamgaUWL9HbMWFta358MKrACLVLHEKz7bmxPbW2d
A78J8ZboOXVUfLwFTiZFGWLqoUptF2X7nBTWzNpT75TGtw5VFP0CAR24s6X0eC6kXyMh+qX0+eB0
wJ/cSLWuyR1cHnOhHWrhw1gi6w8f7geV5jtz6K/bIDmmLVTKgU88aDfJKFqn2iwfg8WpR5p/CoN/
FyXZcTSjm1mhHN+Hxq+QIm6elT/QoftNxyrZx5lypurV7vKWbluOk4SvdPRe0+CqpGYLY/bgG8UP
YWE5NTG/QYv6UxFiH24W5qnKy3PSVUdOyWd+kJv2EdD8QN8BoTbwi+BvqrPwWfMD2CQSQtlKcpqi
3tp3adbb6gwHNRiFXd7Tvvsf0s5rOW5kScNPhAh4c9sA2tA2PakbhERJ8N7j6feDNs4RCWK7Y2Yv
5kojZVehTFbmb8w8cyQdUcXgMWH9CXLIIYoxH6xio+xv0jj9FaP8BglHzzcSzAC3gcm4qcuhcrnS
LDfye9MOO07/0gswxDJK38278cXsI2B1RpJcTVp0VQ5Jup8Q7qjk5MHgcHIjT8ztRtEQ85Yo1QST
U4XWW6yWu0TgiG10edeH9RNQ6suqUVNuxQkx85xj3RR2RYPFWxNvqyK/mOLwEZrdK3zcbeUl/i4L
e+VSaL3XjotFD1MJ+Scda4uyj5xQypLZgN7cNaFlAsemzVfAeWMoAaoKwS/Kde0GsWyQPUP/VmsS
HCfVo0WqBnwoNX6i59nRAhUfUs2/wpvhBkOP+xpbLhRtgodeyUMO8+JJ7dKtFvQ/B9lX3HZsbB0l
bC6f1rCb1NuHReqGU/QSyyJ0R846MxyewkzEVmQattbYvSJeZbHbk4wDT3y1GszGOp75TSK+G2Ns
bLrGzJ2YnmKXBYcgh+ZYthPmZXPiWda0z+Wi6N0wwICP6+RnofTFRhDNp4ZDbDMonoxxOuqSQtyp
xxIi7L4QtNva4sKwOkgC42TchbOnmoevm4sD8k7WBrcKZMfog0ehbk2Hvn0Fn0/Yma1wJeTkCVXW
P3pDdKmk5qGxtKvOHzkJguApy4qnbCpudHzf6iH2tlxhl10R7KxQ/BaFw+j4IiaBVUI/qaMizI8v
6ZdwFoe6gIcZ/VWsTt7SXvyRjoozZc3OFG1ZES4yNb+fhmFXVf7OqtWryZpSHuCNwyn2LZXNxzyh
HesZxsHSsuu2E/bpzJ3RLU67vJMeZDm4nLyMHGwob4JEP+p0k3n3IkWJV7ajhON7pStX4N7KDWz8
Q6ungu0LOIN6MkL0vfDS9vXk9A2ryUdiuBXGW7NR7tScgrZvvooKGqYTZj1xeZ+lkF69RtpJbfmE
PhP0xDLdTkiKbdgfbFpB+y2PgbgRpelekszEEZH+vhh6qoCZgGVStRVLVlLJmxSnFZrQzxZt7rCV
Dl7dbAxlcr0BHQvB/y3hwCKk+ZXW+0/oljrdGDmBAQckGh8a03I8PHRa5UcbxAcS0GMT6Xs9kdw0
bOpNm8m7SS0uIDpIyJgMk3evTsFOb6anWm327SDsJu4rZRBdX31r4u6mbVtb1JDFUTqyqJSSOq3w
6ZnO2nfVexRr2ZbDapdxebcoz9eW7kTdtGtF6aIFuVDQKJaxpjFLGrZ83WAyb7mIHdV7KUt4zSYU
YBAxaX0vjPlGCCMnD/SffRqwNU0ZmzvTzYpmh0DKPvEEV6fAbFXexox/UwOyS+93GkHOGOqrRIMw
lWl2mw8bdc7CIdx3SXcxND6085+13u8ThfFLntumkhtEnY2K3BaDBruEJN6pgT20uZMX5o1qpRu1
NXpbjzNjQ7/0ydPqA96bnKrlLhjBp4QPioUQRpKy9UEyB69K8pYFHhjg4l0UsIiE6yeWuROlsqNI
4LtFcvnI24rR9JxZ4u2IXXXXJ26p9ReNNe5FT8Qz0d8XHFAxpkdT730rDATQtQkLHtOxdOagRVa4
PI7Jq+AH+0bKHyTtfiKLSkd4x3q79XNwGcN0pxs3FBO52lK3MbJroGyzkoRdldpVEXmUHuC5l0Fw
oYjlQ0YmS3K0K/rQKSfR1WPZloTwKpSscSPm1RXZ8AOkqhtLTnc95OumiB1d9DeFMQsakG1LKC1z
VlD1u9J9YyN15T4PcUlsh0vqTpu+922l0x+DyXITjWkJPcvYTMV4bXieGwOSgP7uUmP7NSXNrZ+/
pggoBPO29lLXSyUOoWKXgo7XRmPba81FZyGMrb5JsG4kCNNJnTqGV9s4S7EIuXHSX62f3ll1tfcw
ZVTFFhV5iDw8JBSZEml8K6OGyCOhuheagpuqtZUM95EqPsRds1PzpMOcrN4r6U2WkH+IKWJnEv55
QbpFN2dj0HOcUd8efzFoczvSh3exqGEdV4euiEEqTNtw4nTneKqi8lWUR0cKUTRBgVMfEOCU7rLB
x1F0cMiR9rWcuZXiYxX5YgXhPkyHXVI1jjzoG6vSb2DBAKwYnLQKb8YWjhG0PbuHQR4V2WVtpLbI
jizUxoX9/VbTQbY1js/ZgSoc5IMc6BcUE/Gtyh/6vnnvpmlv6dOmQMvQ03RnquO9DAYoi8a90dGG
BjoDu+KHrzcuQkHflLq5yEOwPl516NUfY+XtB5UcUDMeBmxX8/RG0HpE0Ad7zJFQERN/L8Z4gzaS
LYnAiAbEmhMgQEHkjD7q/IrwauT1T1Eprrt6uEi50qpEcHvkI+K6nI2WzE3QJVsvYgcZD5Wv2INQ
7Sz/ua4oI/dGhyTCu5SLHLTiO2bVv6OsHTY0XK4i/orux7fJBP2+8/dpXV3o43OW9NsgAxitqPcy
Asp+pWzDOtlOjbhDV+8BqfjrQoTQFcVIBaUPXV6Qzgx4DfhOwelmxnjeTg5v53smdKNU1nbqXsNO
2IIfuMpM0c3y8EpQQrevePSXzSZNdHa3BA1efNSF3M1k/MI6CN2cpYe6Gl5lw9waRa8c0IHst/T1
4MYLT5Mgv+saglbY+Hp2M+XfA4Hdg8H5Y45SCA/06r2Y+xujdzck/XukYIRm9OLzhKPeoKtPFBQe
cXGHhkA9bcsVm0JIpx+ApxtET8+UXUnpL32Z27CMkr3ec8O1+rjVK+kgtPKFEpa3Wje9FHX+c7Lq
62FK6QBIpZMgSKCInhNmEeqkOjfwKGuQAYULufDNbdyrb9PQVgCl/V1goQSIN1oqeLzRAr8DW6FT
1c3bK80Y4ZFSCEoC5E7SsPoedeFVm7OlWpOEva0tTueY7TYrYbixyutrMliQ1jCvWHW8y03eIJIm
PJCz3Y66zvMkvVebAr3wvncGUf/mq8mzP2uOUiN6a+DCBYqcbGIh3hv+tJMroXRzY3irUm6eqQje
uzy6skwUzIT2WgwKcWM0ym6KrKeq5ylvNMZLrfaF3df6Dy9s1J3nF6Mthd5lPQkdZQ3Zoeq0L8w+
d7qo+62ErXEZefWTECjPY2a+DQJmr5Ugf/d87cLP9MuuUd1MUi8Tfc7ODeUVfItwlcMkHEIBUF97
mSbqFdouj0Pe7SU/5dAXt1RDAP9aDbssuasGdQvA9LbJYSMrrGi/u0tMDhwfqoX7zsl5FD3rSDFT
d0OhfGk67wJKjLCRSu0xqrPrBj+8euS6Vvxxrk7hHJt7aN4MQnCwhvbSi7o3kuJwU4zKe6SH34vB
8pwsLvdT2IMIMnt/X4X1TZLW11nSvg86mUdXlW++qvV2mRnPfZ5HN/kIrk4S2DSj2NTONOGlGlXj
rVVDl5kaoIuTmZKjezAn8uLFl1Ou/jD/prfl9wRDN0UvI6cNamHTR+oLd+Z1M9TvvowLb2WGB2WK
qwssinzwuuqhl9Rua/nCoYqEaANG7Rp9LOoaAyTnwRAO2YSwu6IOP7JCoD0mjyRlKIPsqkm9L7ri
VW2LnWmNd1lKaV6vg6chNXJ3CvxXilA3ShtJPh7FmnmftEjkVKwDx+rzV3VMdEc0S+oznv6SeVG0
G2vhJyUmzfb7HnnQsQypZPg1e45nXzQY3SbP09+F0er2FLc8SzR5dJM0Rnpev5QwRuTe8w4DDe4o
Li5KXnrVJPNAMpLGwRiP+6rU4Jh4R2rgenwBZvGm07VbqRi/ezHqNtX03WsVw7b8+kaSxv04xD+t
XttrCE5cDxGWaaUnXph1YW39MsarOhpau0/kKxwPd3I83RlTaFGjGqs5PWKR19lzamEX54fJdZSz
AKBt/Uim+pLCKJKXYXszeUbmdpL2rRWr32Za3QedkHPwJ3RlxymxMxUhmhRlALcPrehMbX6tD2yo
KPWgTqXAw1nU5kU8l4tqoLlSpl7ijAqyMo0pb+RAeuOhd6agvdo7wu8Beyfw1Cqoy88VXz1owoaq
bQwT53/Nt6OtgPG9OoNMtuH2nPH2agH9Q7hFK6BT+1QoTDO8K6W3EMRhILQHsz+HrljtBHyIsujA
VWJUV1Bs47tB/QHCtx1/nu40rM8a/jk027Cowrvu86xNJRaoU+xFgB5EG9KEDcIbpig9N8mO38e9
fKa1sdY5Ahcmz/+BcaK3+Dlg1As0UdVwRmzKF+G+hCqlX2k70Wl2oXNOu27lI30KNk/vh0ZKbuWU
lwwrvKM98SJL3X0/jSDGIvefzyIdNwWvERrufK5FX3jsJSXyZTW8E2P5d6pWwBWDOkeN6TWVPWUT
msP3fGouW0oMZUsJu43Mb0YkXrWquf3nPwXqKMro2EtLQOUX26DKsrSzlDC/i39btAMcGQ0FDJof
+jfqZJqLWTMVpnNfdW73Lbot9KusuW1tUhxcwlgCXxMCtBDju36wwg3I6pvMjB7jCd5G2Ex3BQ8a
y0ofPFDzm9PjXfnCnyIvvjBVr2IKjMC/Ayhhj5W6QUgK1aJz7bKVo+xTmMWsStRROEVT8OMDeVoE
3LPZFaK4VavBOT2g+QcvpxKVEUghSNtzwS+WUuPlYoaGenwnt13kwG26EdhFZ4KszRroBYD8MPko
sC52fdpVfaY3OW7C0nVa8woAsOXF0Zm1uB5FhbkKIQzm0mKrZ1oQqK1UxndR3LvCFG+CZHJBdZwJ
szZjWHeLVLyxPINO9HmTjzXuZVlTxXe+yvNPE0tn8AfdPv1Z1haAoUN2JIoOFXfR8FZIV4oeFO2d
DtvMEHmEAKIdSWOaM9IAK6OB52UhZQ4ugab2YtJK/G649icuTRXUTiHiD4d8+hmn1q/S7zNmz8SJ
SYKfYH7h4laCngRtBiY4uaoO7bV58A/GBTKVZ1WH/kzM5/UMqoI+9tyfB6i/RAQ3aqYZ+D0Hd2VJ
3lrL0+BYDWpdskSGVfE634SG4WK8XrlamD/o6nRLW7PdqBkZo2TRP2oQ3zTa6WdXW5kTi/oDmpzJ
pkD/4cxZ8vUbzz9VZ14ANADXWOyKtjbq3owlE6+H3p4k2gJjTaXXcArl5fRq+roz0FRBZUKDRGsA
lFosWb8dPNPwFONImcf26Et0BgKSZynXK2EkBgQpc2bYcb1/3hlTnnteN47RnUQ6aESCU4SCHefn
sCfnwszz+uGWTauopRhHi7+b77magorU8AYzMu/csp0X/2IxfRrQ4gsJcTMlnlZ5R7AKzaRuI6HZ
0wNz4kjfNJq/9ZAzbLTWbVT1oeX9kXByGll6Zp18ve1An/HVgJ7BDQaQ+nm8vYKqW6wp5EyS99oi
t2rjyhvDFwvnhxmFfGUMKYOWbbnVR+2c1sbqbCO0jSLKbH6yZIMg+pPMOzq6G4zyp6oVDslnW3fn
1G1WwwCMkjjxAKRri7WjjkrENQrEDnnSveZpl14l7uu6PCM4twKfZjJnEJGCUpLMOf55Mj1dRF8L
7uExoLE1CiaOY2SFtCRHr0Odk0YJj8+M1knctI6Vg8ilsK5ne+p+LjmZi2PimZ/09QTGTQZ4H5sG
sISyfEiooYEPmhnEd5OqRHagdXu5+ucKZty+QMaxUeUrQnVZrKGKg18JK30+gGd6wbQ3UJ2XbBq5
znm41goGRyYp/MOWgC+xVNsbhLqYspY0uLBIgU14K4M1Dnu9GlNbkuKADnPsWsJ45ipbeVwwyL9x
tVn9/8PBIAfdNHiCbx6poTiSg6AsIrKbwZ7cZmcdo+tzjFpt5Xz4FHAxqz0lMBCRJXx6OJFOE1mo
Qg4jXackr57Extp3o0L/jHfa7GngHaaeglSFxiTG9P4WcHwELVBHgA+tWtdMpnGTB3JBrytV7JIm
FBiLxI5bbh5fLo2DEme/6ly6NGr6l5WG0UZ9NRXW+xD736ZMpe5GqW8D+fSJlC6+rFR6TWpLQbJJ
Svp6EbLFsNj9QaQYk9ZuI/tX/D+G2yEbdGl0EsIOumdcigi70WUo2i1wcXoVgSwdKk+cHGsYSXaN
XrKjAITd6Tvqz0GyOGxJd4BtAcLCRGK5apQspY4VIsFVuhNK3Ijfmc/JbfOSXabtju7+TIIxyeds
8/6sncC8Mr7GxkaeR4xF2rX4kB5Mqqkdq/CuVrdh861PXsL+ojaPNLZCP3JKAWDz++nxrhx4DPdv
SPnzYh2riVxFZrHG6XDfCzpw8tLWzOyMfMbK5QFKDD1QU0ati2Pvcxh1lP3QGhOepGNrJ4m8TYM3
KR5sUQz2pXnrN4HrAV46Pba1Iw3+DbxqEREoZMI+B40nr8mkntMmEijYCkPIO0kR3dNBVp72bPcP
UeZj6MN2F4OoTPNcpCSiCjtt/OU1j9PwKwgUx0p+0R3r2xuLIm0IXr7pz2lc/B/ROUxNgIac/IsL
CwJ/rcitYByFvb7TtuXOdLxteoC6YQvOuZNmnrAv65M3zUymx6hpabNhxqqclD7cKVkBIzj6WmZT
LjbRA6by2QcvFrDBM1nHCmOd6f0bc2mxodZmz/3Yh7hdvA+aaitqYldiuhvjbpN194b+0NArnwvx
qvAgWN8D8DZCnLulaZ1ZTqsHOycCjC4TS4AviWXlF1PUFy3SV5sJr4+ELtrWdGqHGug+h9/lyOe0
kOR5+y1nnJQZ/Qv4+tzPi88r1yX4BHNCluEgX6Q3zaE7dJjIJg8wdFzKCghwlM5ktwf1Egwj6sDZ
TjsWzuklvnZGmDK22sghUtdcvgL1hodb4qUWhosgfALfVkHTpfDcT4dZYR9K8oc48uLilJpaGvQk
g7JJVa7j6N2lvwpug4N+66FHIe874fc/rwl8jrk4cpFqH1ND5JtO0VVbP5WzuHv4dmZga/vGlDX8
ukksTR5An4+IMqjaWhBT0p6DvxdemEVYLzfF3tsru9HJnewu3LaXg4pZzOnIf26ML+vnQ+TlI0UK
BiEtZePoPXXO6KpuDhexLzf5L8EWfwI2pF190/3Wt3MdUr/XJRc5ntO/YXXwPMYMnmQW2e7iFFZG
LS47Osl3Qhc4cgjsRgs3ipW7WhZukujMiFdes3gAoS0EjMWAnri4aGJJ7wMvgSUbhxdFTQdzFFzV
AgfI7j2zLdbySxMWgDZXE8hpFwPrspzK2zDvzYR60kBioL6UuGX09VuVwKZDevn0TK4G1CkoWHN+
wnP98zLKTbgOHQKVx86CXdmhd2Bce2W2UUvE2JStXD2cjrdWxaCKRZX8j+DAF74D5nv0c2nLHxtH
RIl+E/zssCaByho5qd2gYpamHD3NrntCLvyszMHqp/xvdEb8ebiaKoxhgNbBsSrqbceRHw4B4Czk
gDGJOD3S1UwBSQWWDYUJrtHPobJGFIepHHj2iTTXFOtSsPTgzNdbqz6Rpv8NMv+Ij4kCvXDD7Cim
DdGoPcRTd9OHMtxHS3/NM3Q9VK09xq1quOWIFF00deaZBbuWhNHChUKmUB9BMuPzD9CDCnxZagZ3
cSYMhzawgL7U5m0o1u9BIihg/OIfVUB9Jum93D09w6ujh7kGbQ3hIzRvF4t3RFpRq2BAHdVO3/Xa
I1CTjVwBhNZCRJ4LMPq175hV99PgkXA69upC+hv6z0/7MPGNWPuodNG0CrPuMh6jA3CQZz3o7xsp
2P/zUBakCGiZs7LzUulxkLMiSNQwvDNm3X75Wc1AzpTtRSwd/0UgCbU2uDKKSVnt87fscqsvrVo3
j8aEky8Ifct6ibtsZwJ0Oh1p7fZH8M6g5qNQC9YWkUoFbBfgZBKwJr8u6hiCla68pgMw8dOB1o63
j4Hkz0MKImo8Y0Ug0cABDOap4xfKAer5oyop32hhv4JyPxd0dXQyVMLZ5JRXwuIQp4xVlhb6RsfQ
6ymg9Vhz4A1S//OWHG2HP+RQS9TNL+INXdhFsjqyLvp0cn0/wzCz4RrsQZOcnsTV8XwItJhEvZBj
FWmx4C7URJhwwUbLn436HDF9NRW2FApYWGPN7L7FgclTTp4EnquoIfausk3due1s2WjvXOn7cZ+f
8VKdv8IyjfkYbnF0til2Q3muBQhsZDJpP2/UKomvMt3/RmMx3iKvqp4JSRfzTND5zz8cG0hnz6KP
cng3egU4dq8A1pkMLwIk2CLspMtyyrOdDg1uEvFak61j3cloLQxRfZ2KWS2C0ivTHYzX7iKBrg3C
K3KUwrrEaQfY8RDBQVKMq6nDCgEO/mSjRHaJQ3a84Zr6xSkJREIOf0rllG0Dr/ihhzIcqx6nEcE0
dpOuPGt9OwLBFb/FVr2T4GLxyKy9Tdu048Zqx8NoCqM9X5zZENyXwA3Ltrb72Dr4Ba0cpXJkVOVm
rkjndAhzbU0xRbVoEn70WfRkFfqFh3AaIHz90Aj6k48UuuxZIsKQzWMqeZ6NSH6zTwcTjx1AJ2nQ
c58k+vccCwmAr2Vvh6aQA9WTR8CE6b4F4QUmvJn2fiHPKE4MGQfLvGohlriZYvSbWVJLx8FIM7iJ
rdrHPEmR7XCSaeUW7YPvtdeBIHtoR9eRXbfTEwZS/nYyjNt+JpyH9PTqUHrsavlNLvv7UDLeotTb
JqXxpLfTN700N0kJ5Bg20nco2/iHwXB30rqM9oUlvhajOWwqfA+gMYhbIax/xq3muYaaVrZG+g4V
CqcxX09/66GZ3bWCJuyiSn4UvQxzqdp61fTwDTWIM3fK6rvo4+pfJPGdntVZjP0Siuv9borrl2hk
Ewz3rWltdOTX+l7aGR6oyXKQHGCP8IIy0k9Seks4U9xcu0othRcMGa+qUVb5vCeSvOH7tCU52aQ4
8E3uxD4G+ZZtS1E+J4m0uv3+hlqcZCoiQ1nbNZzM03c1hkOVWQepPidkcm5Ai4Ms8azJ1JtWP9KK
O5oW0D2/6Vo3h/ZtJ2J3RkV+7VPSFJwzMOp7s5LY5/mLvQEjrCiL7jwB4x+1vBXQisFVDZbwUOW5
I6JdhiuY8NtvjNukUP2Nl6hPQNXhlpGl3sRG9S+qZJ9+0nwtfzjm4LUkbZo2ZEdW+z3KYdxpxtD9
82uJRIWHKJUMpJ2XPbkWYyw8UXiW+b2BNQFJUeLZchWfyeNXjuxPYRY7JbHyThaQJr1DSfyAh5g7
ZNIMODuTUK5cR+i90hHXqE3N5czFlCWGVedprh/LKjgmKQBeM4P6aewsw9uOZnRmJ6y8TmYbbCAF
xKT/tlg04KS7fmpV7ei16i9d7FwvVM8szJVt8CnEYhFkUaykhRDrRzVv9tD3rqwBMs7QqiHsJN7p
p5OUtaolYpc0nHQkZyQ0bhYT2DQViH2fl+w2vwkvsYdy096uHe9WcYsdoMXT8VZHp5Ilo68A6Vtd
TGA7AodWBkSCEjW2J60Fi/iNJvFGHM819tYWoKxLaKbw0EOydxFJNcN8aPVJOU5C4wjqwZDHC3wJ
zzzk5n/lczr0B1VAxZe6CoIji+nz9CLxm6xWj6Hf2K1Gu75+NMUfrDyIoGcW39cRAe4SUVXRTNAB
rMDFpxpFMxjaZjpGEY7mYmAHMwfs/vQH+pr6K7NMFhBgOIM8aRbTFvGQKZOaDUXXdD9p05scj7sq
xKIqUC+MGhOTsHBPh1xJYbHWYEv90SCiuLp4kAoaphfRZI5HeGjP8X5Cdszbp1c9fkoIc916Z+Kt
zONctpGBySk6uJ3FENuunaoaOsgRaTCYsj+H9h71zzMb6+vCUAG3sM4RoqOpsxSoCAQFhLahjsd0
lJ/9TrvA5vIae49d3MffZpz0mXhfB0U8Zdbx5u1E23z+8w93R1J0ckePVTvWo7ov2mNGJpJh3HT6
U61HMXl9wnub3ag+RzGjsExLizs6T4qjX3cXCqLFKizA02FWVsQ8mr9xFq8M/Aqhy4QKBXRYcfY4
dMmVZGAwakSeixm2dugBcKpGgZJRsA1HDD77Mb6cdPWnXp3rQ66OWUULQ57l5s3lCRkUXVA0APSP
UTC6qRnf5173VI/TmVfO6oLB44imBq0v3Ck+T60W9Rzx7P0jVoouEI+Npn3T2u+8HGx412du56/3
GPP7N5i5KOiJWp5WdURGhxoB09s6YX9OA2N92v47nuXJOMiJzmcM9KMpDbYnJo5g1K4nnYOJfD2v
GMmMVKOiz4CW9cIwVLxgKiXOq7R+yXPzvpa061Qavw0UsSpLezEK/fn06lwdGWcwGrcI7MLh+/yl
qtwqAp3C4TGJn9TiSmnuE+3hdIg/vbTP98o8rL8xFhsAlZCAxn9hHEfVfAgQXthKkv+j1/zWgcXk
XStqvcV4HjJm5EUbC0aurbVNbot5iepGk462X2hQBbvJLtAffNbGRgEe3qSIDFnfOmEYruNEAFPD
XkpULF4nuf/RJBD0IYnTQKuyCadKXCQFq3dhdPAU7pSrqGm+88/+KMIMQpnW3rY5hqlBHVXOqMo3
rVA9imPq6ul0VY/xDv0dGKKimyCwYIk+HJFqF2rBbgibfR2NlyVv7U3VYh1axXVhj1gsOLAPokup
Gp8EpYF8LeRccQWMV5QfDCgHsSYHiGAX7lCrl10FpqGZ9SCqotgjnsBjHhrBloJLtT/9Qf7s8i8f
BFgT7qgKfklLLKmO/hoOfQWJZnitlqITwKNWXTm61Jor+DKmlrm1+t1HM/x04NWd+iHuYiEUpW5h
h8lOLaoAoqDfv2Z5/XY6xuqCZq2RJdGCs5b2d5XSykKVG9qxbO5b7aHIj/U/9vqhXYltAPe8SLv2
i1VZWUGJTysOdBleiYSiP0tDl2FDGlDOgn9eKJ2jgeSlIjZL/yzO0gwJszjVPe0YNeFva1J3emzu
p17//S/m7b9hkIb8fBAkTQ1DJy31I+QnpxAojVQ3aX3mXviaMYMoRl0QYDEXrrjM+oZ2zJvCk7Sj
FeS/k6HcqqFyiMT0tleG19PjORdq/vMPOUTRFEXaa5GO5524raLRGSfJ8VndCA/u/k0oHApnOUNE
mRY5mImzE4ATnh0jzs6dir2sHN+0cu7USfnjdKgVhN88g39jzVfIh2HJJRXyvk5GbA66gyDZcJWP
8ZNlD3bxnd7SZENs3QoHq707HXjtapKAL6IQTofnq8kaUnXA9pnOzms28vQ0IWYgp7eej3iSm6F1
fzrcWgLxMdzi63WmOjaUEDihYF9HqN+U9FqN8apArXQwg+3paGtnxsdoiw9Yyr1MA0vTKD+VSP/k
rlCp79Z0ruK2uiQ5M+ZuNUDQZVaEPnCGuSHHbqyJdtTcVdBi+7y2raA5M32rA/obaZkSTeg3eAEV
k2PeJjeCqt9S6zxojXembLd2nqMr/p8BLdMiLTPyBhMqKgie/kz7YW9BsPt/DkVeLHgPMraZpuNR
h5BoNUoOv8J0phZFrdOLYHXJfRjMIhOaxKBss2LQjspQ2k3o/1D9CAHyKg5cAYGCrvHP9NrWZw8A
gwSIQ8K25PPI4KTXCXBF9djmlaPigA6MDD3U06NaXwl/gyymTyn7Bh4yCf9oFPeJWr/Nckeil+9O
h1nBN37O8ebf8eFcEkbZRKmM2UOPDi4pXKnyXnyafoRP1vcpsNPH8ljeyi/Jk3Q4HXltFj8ml4uT
Qh0FoylR8zlq4X2qPJjnLvu1CeSiImtBWJhn3OJsqKFihr6ZMoHazOsdgKEilnBWcnLtbEAkHTgC
yGLoKovV5/V5IRaIRB4VE5OFHrkNY9ykJqRa81+9l1AqpF4w4xK+wEFHpYinqeZwiPtdGxQIl0k4
Zp3+LKvjwWSMFjKVCZBmn9eDlJaJ1QLjPZr+tanDXEfsoqtugla0Twdau5jojP8nkL7IW0Q90T18
SsajOWb7UhzvFdX/PSKIUYnWe1gqSAgN/Zk0ZnXNYUcC64ukCP7l58ElHk9eU+IyDKv+IkqlOz8/
F2J12X0IsVjWWVqaCnJ8rIfm1fA7VCxQA4/fT8/d+pH393BYLLqkRKUlxYjtGAngCjzUdwUx+tWW
4RHPHkdFleJ0vLVBzaXt/5x487x+OCTSwrCqKhnUI2JDNl4jN03bb5NJPVNbXPs82EBolFxY5ryk
P4cZOtmsEPpSjxr6J3Iy2Ll1zkVkdeY+hFh8ni4I0FNKW/WIv9ajjzzXpmvb90qzOlstWsFFxfUc
SvbcqBYHkS6LqTA1FZmft226GMUdwz39eVYj0HuHuAyTAtLG53mTdU8tPZhA9B7CgxFLNzDbnk+H
WF0BH0Is5q3IwSor7ageh2i2g3rS+hCFl/bM4bOC7iVL/hDmy1xh9IlGDGHetdfm0cJxYhA36pv6
WP32j+ZWUjft5Exnnp5rRxHeY1gCYnQIXHBx5s0vDn2USVqbJk9sEUWqVCv2Ck5RoaWg69fU+IVo
50Bm61P636hLXsgoTVXXF5J6zEQURgSU7y3RLkhdTn+5/2NO/8i241QmL+G6Ip7ghqcrw1HeBUfc
be9KO7iNbaoXv70NSkau1W/OdVhWVyR3L4wpnvJ0PxYrMoJZC1aCnExSnBz4zlnTyHnBLUsh0ocI
8y/4cCThspgPoU79XJB+i2AF8vbaUN4K+dwrfvXA+BBnsbes0MADW8/ZvXp1NZbVZS5YDsD2WSXj
blZjO/21VsNxJMyMZBotS+IzXDN1kgNuKCst7HZKkJP5XlZE7H4M/6ILy277EGyRY1a6OJpjRJvF
QnvRxHDNBqvkCmETO/+/US2WgzaF3WCYAu802ICVHtuNX2yS+CWVEtcIf50OtroyPoxqsTKaSqEs
1+nqsQjuQXVsKtWwo/CiS/4F2eLz/C3Xhpg0cQrE+Fgq3aUV+D98LaUgp2OW0RoY5sXBt7TvZl3a
x1Sp9qmEKqOaCP8csz7/DG3utyAwgtrz562gWVmlNpYxgFloHSMunbh/QNzZPT2tq1v6Q5TFYtEA
nUjVRM4xDS+h/xCFr6f//fXP9ncUizWCamsjWH6voohcoBWZtbzhykizhaZ6TT3lH+PC5zmDkA/0
Fd/JJVjbU/y+wutkOAaUAcvkWaupU/8PaVe2JKeuZb+ICCHmVxJyzqqsrNH1QlR5EDNIIKav74W7
73Ea00kc31c7onYKTVt7ryF8qNKFUc1/tV9xxqvn6piylBrqsgxbTIEn3KgEmEFT6PaHG1fZHych
kO1gxeDqQv/39xBqJ/IUco79WUSgSWT6U1k42y5YwlLMXpJXYSYjiU3o5hGJmgExUYtTXkI4pVMO
Z0JeezyOV/GQLqSDdPbjXYWc3MslNao0JCghKN0rqwAmbEHbSmD3Who7jcP1mBrA/aE6CFlqdJru
MxmjGA4hKQfq0Kw+guy56VSoaitfilxdWZBPMyGAxuqvWQQl31QuccBnT2/LsGEMDegyKtm/TwW6
IFWLSx2zrSvQ364K5P6RoXiVqC7pTwgKmgZ/M/vQ+1HhnYpHzeQbsbokRgvJ7TNh8GXT+lVIFLdf
tB6abYaC84NeEx4BSJMmqywqq5iEmezPLUR+9mzL9ynITqYGQ7hNvO2+M0/NF+7CuYV9HXKy4gAQ
ILF0elQIAI2tq8dslE5nS+CTuTkD9gR4X/QccO2Ov+Jqh2pxU5otQc+aQka0gngcxEvdlhurGL4x
8VJZZ25JX0eb5NG1KCgopWhIhhUkKvUwf7Ab89u/XxLXMSZTFRdDE5kVShIJZPv61ryzM+MlZcVC
ZXl+KOgT6wAjAgoyObDDwFCVXEHxlSrt0XJw50T6krDNfAycaQTKTMAZTlZ3gc4G0ISIoSg2ePGQ
zzWXiO6zqwxN9f8L4UzqEBCqh+zeeEJDBH9FIUU4CLFS4ZT2F5OCTQq4N1JxcHZ+X2ai4lL2qjDP
ndQeTFp5xRDfZTJfAC3MjuZXmGlVxVLjjIC3b5zH9laYJ6sCEs5qtLSMf3LvppcO4HugVkEiYETy
/T4cMAwE5AiR4HNf+va+e8pVV4Xzr4d+KXiIwX24zX3iRp4KEZFz6Ocr9vk3H/TXL5jsJLgRd+gY
oplH6kvSnsrktZALZfL5Q+9qlJOdVNHesDOeGee+r18CU7+nWpffE9y4a1KyEkhiKAboUMokKXS2
M1OvDqbCD8EgIF/JX28PePaguvoxk+OQW3rcUbPuzzKstxwO0bV6L+Mc8pON2xLxV+sVLDYs15G7
MtndjMNsQFZYr0AWrZVRLxksbXT9F/Kw2TseCDn8FVBpUdqcXJlq1ap2wxuMygoM18g04golCWEo
bXYwri9iiG9CIzFhkKEHJbXxFQ7XiGA0d7ZG9Xi7wXHdVDpot9z4FiWG4QIN91Sr7V09VPD3tL61
Yf8Z6MMaPcBkZUraLdxTc4cUOPMgiwCOhpxjMoRUYxbLe4YrONLvMtNwlXbprJ3t/CO9R88feLg/
WZM4aKnKaaedid7edUnJthXXLTcasi8KyiXMKGHRwU5ql2sQT4eLA4EW/+31N7/nr6Zq8gKwIplr
tCEGUoDGq+6UT4jBwqGNnNWHYgcGIrypqAee+Y5uUxSI3H/P+oBVvDnSKy1IPwBn+/uZQyK17lU9
MWDZR9do6t432T6H7ReYIC7uvL/ZAFfRJqOVZmnEJYkAbVf0lQkoVF28tMrfvPfH/gSKnXCc/0NF
h7BOBEnCjbMVpo9glfpAnCBB3egBtELgf3F7CudWKjCHzogFxEec+mUyOxFaY6PQxSrjoa7Ti2m2
m78JAQ4afGmxJ6Z5Ii+iJImAlj9n/FzxZyv+fvvvz52CqCcBbA1tGJg2jf9/la6FBphumXSAqog+
Oqa6MHuA7xAQQ6PC7iKnd+5ROkq3QGMXSnR/6P9UGao0KUGVCfcqnonwg7GhSFo/6M3L7WHN4gOu
I02uM+gLGG0VAWJT+eZenPvTsAVR5yDX8MxgP9UbTHg9uEseZnP5wnXYyeds+houN3UPYAeEz3n8
rYMifk2WimizxxfUPiDpB9U4ANcnW9eSbTz0HTroFYurowGNe1cz4P9QR0Hj9jzkq0SLPVKWKUon
aumWJQUPlS8kR7OzefUrJlsahpwyTSF9dq4rexVAYldTpCe7cwUNidvTOfdYxvIcyQcg98GS7vdV
yoYcnsLIws+UhXhUfEnCftdR2Pt2YykUMtPFEp54dmw4FrEnIMuFRuTvEVuDZ5nW4xlTqwlkmD8F
f6X2ZwoXlNsjm10wABSPXRowwadHCLHrZmAaRgYd6K1owoPMxb4vtX8tPzUiVjAUDc9pNPcnCybu
By0G+0FHUz8/dEmxzWNzd3skcycJ0nEkqXhJ4rU+maOhpMrgWKjsgu+mKz4xla1uA4xtVvZdgceN
ezvc3ARdh5ukb0mSNzqvUT+jVfbeGeZ9lCqPtC2g7L7EB5g75nVYaZngsYJ0PD0jbaFUuWTIqdo+
8gsJj55Sc+TCQpjtK4CzMZK4wTuASuPvKy62Bz2OIyQf9ZuESsalvTNeHejAl27+YrvlpdyD9xfc
GQvTNpuGXMcdR391AxRweAvQr0Ez8qdDce9DPP2Q+InfvNpPzjs/1h/xFqJSzz1zw+9L3bz5YYP/
ALG2UTtyWnCBzLplSQNALiDHGDQeoDreMahLt36LFFDJ7KNZw6fHGt55DFOoTiYGDEv7bcf5U5Ka
+04BVe720pr9TcCijIIwAIZCX/L3T9LwWu9tawwPKftRimadQAPHXIUeSu1+dBYXZL79Vl94H82d
BddhJyugtCVOTgAtz7qIQJ6p10r3zIW1uT26uX16HWUy34YzDAkbDO0cc/LMOSmgddGtaTdsHM7X
Dqyb/n08KIb8Z4K1SUEACsY5L60G68u5SzSIuadgzdICHsXPdfRyO9bcF7yONTnmrDxPnMLCHhrS
d6X/KuVbzp9vhxg/z/SlDsgmoBw69HSNqTCsaPDmghurdlYSsqqQxvTkcjvC3MmGHh8UAVB9Hk2+
fl99MtZgCVVr9FyAfpQP2VMj6k1uASQe2V9vh5obDNJK/FxILuFanYSCmZ0SG3ZAz3bQH2xCQMat
FpKEueVm4kaAMAcAMH/UA007aCWjKKhGNlmDzQL3u758QBn/URSdP8RLWLxZBJYJtANkLDV4kE5f
2rxOjEDWaN+gfPApNWcHpO2DneT3mahDiHAYh0qTb6o2rAeoe7pDRzcdzNLR6ZF7gJ1BMZdpubZq
PXANuw/ebn9x6OTMLKDr3zfZf3EAn4SKonlnRNVTC9Xf2E52XdatayIf4RUHZ7BanhLVeuxD7Rld
vm/wQ9gqDfwweu43Amwqju4KXvHv1O78LgG+n1TqIQySQ03az8iANZ7SZV5gc+rFOn0Ei2Ld6NYm
KLpLBr46bZR32Sdnnjd+kWivRcP2KtzfPAHbOxY0gH4OFxbad3EW+Tmj67LRNNfQ2T2J4Hulwcoo
UOtnFVJSqL6Bp9xsLJPpKyVEW3CIvFJtjhCF3FFTwnUzf1RgWdOHlT+Ay6517Ngyuk+HdAt3msg1
C7jzsbB5L8GtMxo4U0HPyLWk/hzr0BiXgm9ap3yt8jjzs5TvIfexYpHACyUedhC+u6gVtAAMmIZs
WgmAVSYs2G6Uzo8AuopuoZkPLXxBXXgAPYu+3VPWoe3MHysygIQphV9r5lclsOCuqT5lik3h8dTd
lZm8Q3nIM6Nhq1cd8ARGeYAv/DrMOmCMW/2Ul+3FMI1N2pYbbgLQ0JDuoFpdBfdZtg8asrFiB4aw
PP9o+uzOoqiE2060bQW83WBaCLR3CXskBZYSLerk8bCFbST0Se1BhfNC8yhL8ztxmJ/J4aTC0DV0
hldTjT5Ja+FbwFJLdo9DrUrXbOE9wcOqdPsQ4rRwXXoQ1nC0o+FYRNG3UIOQWG/2xbqEByEo9sng
AsiK90ly6ktwREpZ9VBv0tbV6LPm5PG+c8pjH5mlq2vJRuvBiYiUZFOH8bsGNxOzCk5OKmLXQrLa
yg4NWplBo66Gb0oIkQIXZi5f6zz9FtbymfeoW3Rw//SronYhnbnpCwEzKNt8a/R6HRj03RLpCqDP
eN1YyE5luQvr5IO15bpuhxUb0D/P+sQlhX3KqfPYZOp9K7IXHNCPPYYYdnxrUr5VHfgsUjQ6wSHb
Z12w6Zx4Fw3Wu2UM29AwTpCBvoefyDnX0cIeCW5Z0267jD9GFS3cTMmezDDbWCRe0Q5eJhDygfZv
xjckG7ZmDcOyOO2/xWb5hJoKBpNtA7SeaFUc2jL8UtDguSTiAxN1Cga2y7roIntz0wjlaA01hAuy
Q5BVkJeErV1f7TmxXnndHzU72gJr/sVk8PapKLrZZXNWiugO7dpNAYMNi+ipW0kYgzrwcxOtfGxI
dYTa16kIzK+8qR4TAc9MeLxttcH4qJXqKGGaBt2Tg1krr2qoa/Al6WFaRdQdTaBrnAU7OU4KVbtD
WEanKsnvhA7W+6A7b7luvcA9BYaeZDRWS8PslDtceALa7q5KynjFS92G8Q+FB7gZ7vo8+8atxis6
ekyjdGPIzm8UfU+b/BR11t5u6l2qlNsaPEnXJiL0jEFAUEF2e8zqJq61pzTsrNFdZtc2zcWE4Eaf
V6923NwJM7wEbeJlofVolv25lgrxoKMd7WOCDL+EIMeKCf4gEgEaK/WZoWFiAww8IfsIXSC3M4OP
ISXwVuG4pbsi8hThbImRX4IofI5Sci/DHtZ/TQQaEttGtazdtI4eZVEfY9ntcifZGb36DJUM3xDR
MSPNydCqFxloqjcwDqc4vf+o0+Ehl/a7DiM4J2Oaq5TNg56YJyQKCXZE+UIINGEljFlzY1hCeM3l
ChaF5LqF+hD0YiaZagEjNI3pSncuzMq3h2JnBDCtKwWsy4LCWXgqzF3l18Em+amMiJrkXNHOkKf1
ZXuvJic8Kle1/oUu9flnWwXXsSa3pFZnkco6ZKmtWa6SvPJ5GL+oofPgpF9tslL4tgG+xvM09szN
8vP2JT2XRkJCAtkKMA2j0PzvGRigVhCojCJAXkYWOyTgKJMujZcUGZfCTMbYibRORY4xRvwlG9SN
o2bHrF4SoJhbItf5xvgrrt53aubQQS1yHSRi00OfQ83UDaMXOMG7t7/aUqDx/68CoZFA8141unMN
1+J+24bmLsAVkbMFHMPcZ7se0DRpBWxTLznXz7H4QusGG+5g1fbfDMaBpgHooBS8s0l/EddeKZxW
085S4jaEknXE8gfNx4m0kILPjQZqZhrKWiAUwWXo969mxkrCYDStnw1yx1QkPP0PJ1pgWIw/dvpm
QSueotUBeA5UIn+PofYst5LBBKJpMLYM3csqaVZAYLpB/TmosN3LvKJZ//vVgFoJar0QUyDotPwe
kwGglgOcrJ15HWCXhn4bOOgWPaY5825HmkuoRw8IfD0HIvV/mv/EDWlFApAr9BKBIkmO2kBsrzdj
tEyhq+oHaAuscw0e2LcDz+hs6Dh4f0WebOAiGtqmSuIRxNF5g4eiCXdHCpqyydbOl8VKzbgU/pjG
q8N+slQkXPXCnNVY+KoJX0o9rFBbxt3GhLZrYOHnQ4nvLa8BD1Ur9bGX6hEamripWZC4QdVc7EH+
MOIA/9IxHQY+A0xwTQ1+nJXzIywgBeUozkJJQxs/wfQ3o0EPguhYPtOnWOA+ydKQihrn+NBX8Ogd
TWv17AxACD0GtLrIIC9hEmx85W2LVEcdzooD4/fQVDIv1wZoOUCaglDuVUOIYkwuuGs2xlFpVHg4
GsWjkcLO3olDYxu3GaTUI5h694ecqF9hMhdANyx5jB3DNbnqrEKOvKWCUv1jYUbJNofD+u0FMTdY
C1VUBwseOKtpCS93qqADfxQFnCbBS0esCx4sHH5zh6wFgwg0t8bSwBRoV0Y9jPWGVD9ndQ2TEzQM
Bxc9Xzdq/oZwdh1pUmDNUDIGvB/3RlPDyA5miF3PfNbKhXNi9vy7GtDkbMITELSOseypwzudRnKl
4G1BaL1wSCyEmVahylwvQzg4QzmGBT0koOzvA038WIk2f7ME/pmfaVNVgpgXdhDEgai8OA4UPrv1
Ej1hdigjeQRCJKi2/yEOaJWoarQUWwou1XZXuhIPTashCzfgbBhkP7qJUhfQQpPThgeW0xQJVlov
P5QcD2u78ftyKTuZzSmvotDfrwkwszKUJAJoBzXsq12965pPoLMJcoyn8svtuZkfEbr9kMGGhugU
2dkVtma3CvItDZIihVzFvYSzV/s3K22kgv5flMm+SVUFdcMMVVwAbevizUyJG5cLRbXZ9qZ1FWSy
axoGTbEI4zmXb9wneMA/1edqlT5qmQv4QBV6UJYKDijYLKFj5+frP6P7QzV4kBC9E5LhVBjYp9Lx
J6JB4xpG4hSaJrqwF+6P2RP1n3FCQuX35WFlcJjue2TiNj0lzslh328viaW/P1l+IAdzS5XIHXgK
+G3wlamPtwPMtld+zZQ2dbEzrbLQkzjUz9Zjuit3/E7z+Ko7oOS6i54hcOGTdb1quhUwOsFKWS8s
xtnr4ur7jeO/yslFEUGDph5fMjSEnsUjEw92fMfKt4VRjt9pes1fj3LceldxdCdPtCTGd/wpZb2F
TXYHGZNX+BVYF3Zku8rLdvkddPS3yX27tXbmJWrWxrfbv2JpMsePcfUjqDOIjHa4fk3x3VRqsKTr
hctq/nNaEA6CZAhcISbDZLkjSN3gc6rgCcKgZdUDSqunm3DpqJofyq9Ak6EYJeMVz8c6Xb2v4Rij
lYN7+2P9PwvzV4jJM4oSWBmnGb4W2Vd3RrlTt9nJ8et9sovOOtYkuuvP0VrfsrfmxB759nb4uQEC
oWY4SNgJ8qXJl5S9YygaR3QbNuCYLLemfzFX1xEmnzAzNMVqAEw/93B117DTOG7K8EXC8Pf2UGZU
J+EMezWWyZcscpTvIMqKE99D63tVrsGMTjbRSnqDb2/Fs9wudk3n9tt1yMklY4eRFalj6SBWQYzR
TnF2TwU2nZW79vCkoXSfwPUJirG2iP0oXCKv0LECMt3veBxDvQQ5Pfw6JtOnpqVm2j2ex8kP88He
NMduhwr2pihcw7+EX6tNtglGsWK8NTzzIDb5yTgv9cnGGLd+w2SCOcAYsjGFdsZluMPPWUPXfVNU
w+avpvfXWCfTC135qklCLFXc59Br/IBI7EFZNSthefEd0pUDhHYXiNXqOH+3xjaZ31Bjxv8mEclL
9aJCxX3dngbuozHuyrWx717kzgzc6j7x2u2ST9I4nj9iQ2MR3U2YiP0BSWGOXqDCiow85i0Y/sCO
OphWGFcEprLOG7KwT2enEbhRgG3AIYJQIX7O1anNrZSwwInB20yOMoldasUub3/cnsTZMV0FmXxP
WetxKCw8Zupg8AoYbUfRXYhOQBVUrh3nC4WBpSFNsjMdXuWsGaMZ0TONIeBlKSupfdwe0uwJ+guk
MMXbkC7Rg6rEqVPxH+ZwFktyZUt/f/LJ0kRv+8DGM6MQlavGAPJE+l9N/T84iymVttUgzp0rDR5l
db0TpeFB0umkWWR7+0vNZsvXkIcJBKFVo7iF3h6uug3ZO2/VXfOoHgJPfyJvvQdc5X384OyWoICz
JezrqJPcFdhyWUmGqHRjb5JteyqexUH4MMH21ef+oF8WRjl7J6Dlbdg/n2tT2jrJHLs0GHKwMqfr
3tJdq/1h9SAS8aNIAANHw3fI/aH+rqU7NVuKPp62f5waV9HH/7/axhRyTCBpITqMfn5Yb8lWJm5x
qg+jXVYZrfR1t6GH9hBubo96dquN4DkUT1FrnMKHmlJwXeW4BAbns2vODJLOMUgnt4PMboVfQabF
AypJ23TA1p3bUl8Z9cUaFvbywiimb224p+qSDylepsMrG4DXNL500UJxainGuHyuJgjN57F+2OG6
NKwXW5rSRU/J4034N4Wjn3jG/50SbcwdrgLBm9mhrMfBFJiPIn4ss70G9u7tGVkazDhjVzEyLSAK
pBu0M1rhsPZMjTfn33tKIKu7mvTxJ1yF6BKLcCVHCCq+msDQMu1FARnhvxvHZNfojHGdSyxf6Pu7
qv2VWQAd9EvVgtnb72ookys2yDSzLUGEOMMXtHcr0wXXFNivZ/aenOA/6QEwAvrHS2x64X6paj2L
Vb7+jpN7pBqqWrNzBA8yiEcqbjcyqNCereGeEWjf2+YBwjSug9JsmCsLn3dp404uYrXoAiqhtHGG
y9IpSMR5CP5GM+1qePrkbomSED0hu0QTz+C+YUg3UgHcWlKMWfqKU3tgqtVF2TCsxjp7rh0F9gmR
T8PXstOPChMoaDZuMxBU0kO3INXCZ1zYbTr9fSvkjpnVKimQCoAcZMVvjfUWNwuX9Oz98WuNTlWI
Ccwx1LCusUZj9YUZjU9BvXGyEOe5hurj7W23sC70yfFRU+jHDDGuZsP+ZMEPnS75Ko4L64/b8Go0
k8MjLtFKUSXeRzreYY38zjA3yDORb27VcBfiJRFQ//aYliZpcpRorWJ3ETD0Z72/F7R2M3JXhV9u
x1ga1vQgUWLQBJUcty1GUIFhwN+Lhrtd7sB14IET+AxnS0T5pYUxOT9yIR2tdrDyLUleQqs7SJN6
WS++x0W+vj28+WfX1bRNzouwTQMGbU5c9KthPdIw47NyPxopoz6ResZDeLHX4tSjonviC0++hSU5
la8RKprEfRej4mN9h1gDqHvUuz26pQiTfJRD06pXExzEja2utBgdxCWpkJ+8kxvL3pgcFGUYOXkY
YdkP9/bJebQ3iqsdxeMO6ETPgmDAoVtBmlP1KRQSXad0/0Z56OownjbgYp5TmtV4s8B6zE3JWjP2
4CHtrIy7bZ7ua9X57zadMTlITGYUQd8hcRO4WO0mcetS9S176QIfL5Fb33VynMB0QW3sMaWqu+Ag
nJ6u9C4wPK1u4WKu7ZOA7pvM2CkyAhpTefnv1s3kYKFOQcAoRY4SBRE8jsSBd2IhxMLZNeX31NnA
I20sZ0FzzU1CLJXgLE22sL3nN4ADLPpPp+Qp+12prUqUaYJTv69922CnJGA/bn+r+YH8E2LKfi8y
Xsbl2P7TyRPXDxYYdW3VLdxe8+ncryDTjRy1DhsafC2LKmu7pF7Yl2iWCy9q9qRUV//dkCZ7Og8h
aMnHSi13Uq80tj06CVa1BB6a51zovwY1eTXkFlPCVo7gMl9dmysDJrxDsbU94YeX8EC3RrtK8c+7
24ObRYtD5uU/a8KZbGAhs2FQetya7d66r4/dsb0r9uqh2QLWyJ7Cy/huhY7Nq/gb8BfkIIFVQg0H
FOTJVZpkucg6FdB7C3haeTfUF5k+3B7c/HF8FWNydUaEAlEU1B1K/MbaeFXzEwV8IvGrd/UwOoz2
a+o1p+zeav009ascVMxV//o3VDobriMq9K5Bd55S0gPJWRVGFdoymYC7GvWg1rWq0sotFoXVZ7ff
VajJWs1soam8Uui5st9MGLZR8wVmfQvbbynIZKXqSQBXMPBpUXf+hBWY25Q/aLSQaM3n+1BAtVG0
1EZfnUnKXSQxSSjOql4nLgvITnQQo8RT6TXNw1XQfknMY9s7XpilC8Ob34n/hDamCuhaACdciJaB
x+n3vupFPrp5bG/v1I26YisFBsfbcLfEfZo9066CTs60vmAqqgbANgGacwjN0quo4VHg64N7uVQM
nr0HrmJNVglnvVmEEVItWUNbVkVJrlpSY51fI/+ZPsCBfp++SKd1WCoI0cTE18p4XSnsPoeqwu0d
Pq6CP/KCq5FMTq+iSmw7L0C5jXfBplw327E5kO6X5AfnT8mrOONwr2ohdlpxtPGq7iz3MAe2N2MP
OySX5mCtNFA5XM3vH8OH4hM6BQsH9My6gEASZCTB6CHmH0znEbhYixL0IcgSb2N27gS03g1rM4LR
Rfl8+3POzBpkWW0Qh8BjBbV6sulqxc70JmjbM5FgkzTJQ2tlz462JNIxJkyTWRtd0WFNif4ZFBgm
YaqyLmwRivbc6LJ1Q9BUGmZ7UYbdvChmNxcLZDITpsvg96rTa0YRbcuSjg5n6Ch74C24uYQDHXtw
hiUC69zHg1sbuGQUZdg/TFssp4MNWDygSFAGH3CbHdyiL4+BvgQYmxsRoAa2oYKfORLXfl+Lllnl
edvq6lklHQCBD/Cj21ph5OnhEsV4dkQQdqBwo6Nw0ZhsYqJ0+lDUuXpmeQWjwMEti0e7WGBm/yyH
TlcDfM5H2R+w/cBb+308hsPSMGgM9dxQ68MKmm9UkO8ylB9RWu5s6HAYtrBW6kitEZqGHnbqPLel
9k0VxqaAQ+cK1p7UTbSBHSDi2a/sQtmBa8tXA2NrU9Ffc0dzLV58lB1UuxNJYGyu2MmdAeO+w8Cq
OxFaw1qwDg0xdfCAOotcVkJf/vbemtvIkH1QYTPlgOc+NYdIjbYrSjXuzuXguE4NFlILrZPyvkst
t4SFze1oc4vkOtok8wECS+vA7EN/nAYbp8RbF9p2lZrvy2ip1GP9fORNZxDEcCRakD1DG3OyIoWs
0YoXAGugdZV8jyTX3ZSi987L9lEhGT76UN0xs61GKZkN0ZKTVBLhm721GhznHDTwnMmzO0bbi8xk
sEpYAjHluG9X2QBeitZsM8rOGsfOJeAMrLoQWmd0EOu4h/p/CRGSfQSrDJfAqnVlJ/EaGmPbVoM0
stmHbit6Z53r9hM2lA/v822U8c4NmeOXTvrchfmZU3tTRKYPD6y9RoLvBWodbSDAsCAXpl3CnB9x
mbkkibgXGB2ct3nxBbrqHviTd7VQvzay3yck/SjU5hRKGNlRRuE2Hnb3MCU/hsRqjmrsrK0oaVeB
WvEV6hB8VTH1vSOCrsKC7C3Kn6WR+BaIi5kufTNM7rXO+tC5/kASO3UhL3CfB2DHWWoGlQkHSjlN
q/rpEG/1wYGSB5FfykK71xP7a2oYXgviV1HZnxreeXnR3qcO1A5rEp410XVQk28LKOxVa0bKi2n2
dzAhuEuC5g3Upr3eMlCQ6F6vkq2g5JAB8rbSncIBR7T94EPpuDjfwfTR4TDH9WQTV5nmmsLw8kz3
+wEbqKdBth4yugmG+F1xynXe5x9Jox7DunkwCPsohqFfy5y8m4BIQ3fI+FYLBW9fMzrqOTiaXdce
wds4gHVyzvshcEUtLWg3FYB1pMUOQipPUUGlq2ZtBp9rCvNkG5aqpdylTnjq6uhkJ5ov4uwTijjg
BkLP3Jbte5IP2qqryxRL0bloEcEaEoarKnAzyWN5Yq1NPEPBzYdnpYCAsoyJ6dpF/0ysonELXRSQ
sMf6EUV27PNol0ierOJEJp5j560rwd2vhvi1hpqwywNNrNIOD6iSvyhoShotaUZTqZ3g+akflFNI
gMLM0pfUCk9aWH/mdn9QNPgsUhlf0r7LPTw/12pgf83j4WvhiA+ns75DOHsLjAJd4TA75VHnm3zw
c9rBDtK6SFvugaEHakEpv8pe2w9UrpLCfHJi8ug0wX0VV4Mb9cQXZuH3WQiOtcO3mlIfCkm/DL3w
9YgPHkr5D72qSD/Iw12R9c9qbLzGAZEui4GJEGlb+EZpfwwER6XFWlQMmQ3jGWwgPPnj5yEuY7cv
2bPd5N9gxonGhwrbLFBrc6+3Ze2XcuBeT1pPrdg+D9EZyTPwkfvx5xVpvLfDbE2G+AfEwo6UKw8K
ZEjbItyjdL1NEvVbGWi5mwY5zKWrE5flQx5K6sqmuu+t/Bluo41Xcrqps+SY1pYH/4tNFYEcmrI7
S1KopwdI4bKLWdMLVMJPtAk8/MmtRAXPbbLmh2isVQNdOrdrhsdBwNd5qMRLoIq3jnUHPWg3jl4D
cZ+sYTCNZyVy9j6SX6EYrWbbLja/Onb2LOLhHhQ1oMmM7Av8Tp8IqI0uTRq/grV00zRw4M37DUso
djhhB+R7HJiTeNQ/IBuR0k+IqV36or+wiL9xK9kloH16GZTKIHR2SnPzVPD8TLtiB/qsr7YJyJfj
wy8N70pAEIuE74a+3wQtWYc1vHqkWsNaDZ7TLuS0nxPUZ4isPmGuEkGosLW2XC82aU8tV9fzdkvD
RPW6mj+UOKfTxM7va7goFQG7mGWTuVYj4PDRpAysY80G0aJZJzIQXqJ3T7IOoxXo6dJVYvIF4v64
8dJ2V+uig7QaxCQMMiRuKsLqYFvaxYHEiO9wemeGirpNSfQtSjW/rUB6kF1SrXnWyJXdwFGEZAbE
J6j2ViAJgr14AfJtkn3LNP4joerG5Mx2rTysPM6HvUIcpC09/MkzFp4aHleHhowzYFjvfZFfkPbY
OyjCpR+wIgMZPhuXtsJB2lFWtNAvTlYQEPyCSxaLta3zB1474JuqEajEkNhC28486YXxRWH9pkp6
LwEP5cJoMnisrApXa5uNYFF+bHJdWZkAyvlSNg9CkcLljB57UCN7Zr4nhryEbbtWCKACjVCTjSqy
T4fgfdZparwJCRWeBclXz2ZGfmytHrryMu/XVWOlqxa6Iq6ddxp8SRTVFaR/TYj9XTUg8MSSn/jk
4rsah2R0tjRXolc2QRXtg6A8UNvEbiMwVSrKCutNvUC8UgFBuz8FRfqIa1lzQ9KfB936yAJrHfME
62qwvEbLv0edOCpG+1yGzn2nRSswuY621m6iFPWiuFtVTXbX0rZbsS5Yh0TbhrS031rZrorevOCE
PGUG1n6qPLE2fYWL0L3d5UfVVtZG5mheOxJInRD83r7Oah806y3DxneFGQNxpsIMqkmrhzjIEyB7
W2UVF+w5yf+HtC/bkRtXovwiAiS1v2rJtZbMWl1+EVwuW/tKSZT09XPkmbmdKQsp9L0PDRhww0xS
ZDAYcRbyZdWYU1qiRWGJ9r6gICU1hRJ5dQhStknfwJD63vVpb1ta57aG9QQO7pvVoIejDCH+30Tq
ez3TYlf29V4J8nuAvl8yU91ASP21qwKgpgb/IVZaL5Sm0+nKfaOCy97VdzItty1M88AlPmRq+Now
ltm+2hU2weXIQT53wCTY9YJvgBBIbD1gXt+OmlspbWj3cTfYPvyX+8i6h65UYGsgOlOThJu8MSiA
YcprnkUpmMQGHn8pnANznj/JOD+EVL5LMzxqQ7VvzGivQP0aQWLcWUO1y0O88DtlJ6u0cANabQCt
2xQqfe/96kP47C0sSAxD9zB7TJEdQ/wxPbMkeoNkQmoTnoESzuW2ZuYhGCOckaID6C9VXnpKa+TT
lVcb/RMkBB5rNfiseLilLVpHJXTUutRLB+mOPmJO0uEe7LSntKjuBBnfZdn8hjDCnWYIyKmHXzXr
9lES7dFQ2GlDgHsxNlM3FOYXoc0+AwO260Af7jqtdCAmuW/ICE/G4ZG07XNhkaMadd/hzrlNFYgq
mMg+RMq3nV6gQZA4XFU9EY6HKi+3uBelQ7lxx1t2Thvc6nlI74JY/gqEvqVhvoVXdenlhfUDdnyB
WxThvg2VezhnOqUINpapwuDAAIeccBCQ1Ch9SVpd2GVpGoAwiJMFtS5b6xWPpwAhVXGOtufItCee
+5nXKcaP1ofoRRmkNo7xkTRK5cjQ3FOWwvkpRioGJ1271aNnZWSdI/Lmm1X1yL/Us5U17yUUqJzI
iH/6MaoQmXjqEoBeg8KAJIbAlUxxgQzNsE+7HqOlym9cjeEW8hDUzsIkt/soOHaMIsGDVVwS/Uir
+gXKVaXbZNlLltNdGMRuWSSJa6i+h6ZEZ2ea9YTL9QUvz68xgZhEUhm6M6ra8ETIFPyFdRxLCJH3
UYHzEyQgH5rRqy5bf5vGeesmY1Qg8wMNT2Z94+p5zUCexqMgFqVxHyfYIxBiiZyka4Xbtn4EjA4I
HH1PpUdNZMRWx99DPRSPoN7vOrM5952FUn//W5VYiCI+dqO/K3oo66RtceKNztzS0LiTBhBt4p2J
2rlCkKvyIMImkfqmawrmFFrf78sBbzFQY3pbUAmToAw0LG0c7klHrYMCHc4NHq/PHQFjUPIR8OIC
xPk0Q6rRhGvuWQuFucmLF9VwSsG6nsOgFJoWWp1IfgJj1ebkPlorqy696C8HmFX+ilhJSJeDbaQV
iPZ+vK8zuJXyPulX3p9LmHBMRUXVCi/C6cF7/aoPIT5opVrYo5MM0HD40T9HXv/Ov3ArcFvfNIFj
rQKil5cPhSUA6jlcMqfZX1TpmlEJW1ljzEz8jJLPvloj/yy9qk24tP3/AWalirLqRVpKtCHbznQt
3GODIVwl79w+0Vcqm38Uj+ePaowE2ujUnFHnKDISVboWwYnh5P8aDvwgfgwOrGNe4BB3KDexCwNl
tuHS1lGWbrzRo3f9Q/Y4HNud7t0uJSzumYsfMquxQtfOB5ST8lPZ4qnQvnH6pZprQKW1QWafjg4x
nENg2HTyy2EXI/0kJh5avbpSbFrcIRdzmX1AUUDFJOpwwAZ4C1d6/tmPwcvt5VpqH0xb5D8fbrbz
ixEy6VWNM4Ybq3bxgszd1A28BLxoK4QlKAzg6++Bqz+tjDtV425tmFnJhw9BVsoAbRLhGSDFjRvu
sZ3/JVy8sHQ72azhA9fWclbFDbMkqPQg70/DpEkJNH7JVyAhK5tiDi3zgYciGUppp5ADGArgXvhJ
/F+3l23xSEN0HIwmA4q5+mwWKNkmkjABAhySCyP/XhuRZ2gfySoBly1gGEAq0BDbsTtQ+p7ti7Gy
jNBsJiIcpLdgt4d7tZkeBQwiwDHp97QBndWIkLNjVd+M3K9WYvLiB7v4AbMNIqDiICFx3Z80Af1+
v8NebP+b83UxxGw1MyjycKi8sFPSfVIl35Z1sb/9vZYngbYgpCih5DkXO4hoUpt10LATGGpOmFgO
p5+3R/ijbvjXQVKBpp52BNp/s0mUVg9aQVsyHKTehdH3JnT9F7DNq/aRKnZ3VP+463JbwMLbLbfm
U1zY4PZnyu72D1nc/heF8VlMLPp+YpuiG9O19WdKfU8aiWPKcIVRv7iimk6pDj4fSPVTXLm4NZO4
5klbcIn26que1vcEGgK3J7LUzGXmxRDTT7gYgtMWSkEhVlQ60lPukAnsDG/YKJ76LlYWbXE2OjcN
U4evLc719VBhX5ZdHSnyNOjloW/G47rr4+J3QUYD0p4OiPecZ6D1uZnWI4YoMvmNBOK7ZhRbpSze
b6/aYgZgGToaZEiiONQQr6dSyz5vzKHheHwHus1aqz/2ZY+i2hDU9z3kgLeFGZR2jFRYqM0hVhU3
Z/4uwIvDMf3wzk+NX1mFB2JHI6euA3ZfQzjh3uh7qKmRfZrmu5CUd03e7zNaBcckg7jE7TksAQrR
c/t/c1DovJc+1rpB8rjqT/0myj1FcaB/Yf7mHvzsD8QzHNB/v1ViH33hiso2xkqwWPpSl6PPNoMu
Qz4kqFQjX/vB0fgQYjfSb7enuDbGLKVOhKgMRCvgdvkp1w1IeLz3ayzt6WqYR6TLecyOKAy3R5Su
en7qR+0ODydXpek93Q8FfIu6eFj5aGszmp3WhAjeKhq+mRy+p2O4qcpio+Qru3vp3r2c0vQjLkJC
wbXAYOGIKSlf8L6wLbWDCKTvwaLLvf2BpmNya/FmOR8wgbgyMvTuA7V/CmNtr7UmhNcV6KelevPY
RB9h/lviOXh72KVAdDnB2XVfZ8EQcSuBI1haOipEENpyJdQt7wrLABMbHVpljiuKtaHoZYvdHSow
o2LPRttu24LshvqjLn7cns3iWBfdy9kONDqUOExlmg0Jdqg82CDFeoMRembwvYZq3e3RFnfgxWiz
HRi2kPqBRQL4g8ZTU7bbmICjIddU5NfmNNuCXI3VIEoAI2wseaQW6n3QF80akPRNHjkcZjf/26xm
GzGPkc2yBi86PQd1tTYg2fcLHdOVtVs8WBdrN781RKE0JR3lKU7YPS6pvI+3Fbagb25uT2dxg/8z
0Dw7T1Ja1D1YtKdW+t+yMDTtP73e24Os7IQ57SPKECjgQQJ4YtDtRQ5FoZIercpa8SJZm8ssiPcx
HQSwNzA+6aGtOGj0ZxH1KxfFEguTXfTk5wwPaTSFLkfwiieNCO4IJ3/uiRNuIgfqq17x3AJC1B79
lV23sMs5hRwTNNUhgP+X9lllWiX6UyG8MvV6J9O3tvcPaMC6emi5Ud6s7L4lpNTlcPNdUdd+Mwxo
3J5gIQTH0UB/VOjg9iNzZWbtqoYe0gzNab1xyjLfwyg+taswdZN6qGxo/G4iEe+UunILo329vZUW
vvHVL5slA0NioRGHj3zqkic2NC5p15jcS0UvRGJIOiAcgzg+l14OVTwmi9ynJ+053+NF9xp5lXHX
/hydwWX33a9idHm98n0XTggshqHBBrMgoEvnNUNhDaEPJG1+HgfZ2GFU7tXUOClhtvJlF8aZ8jfk
8Siu4aUw7bOLC9uHjMoAOYn8bAWDF1HQJ9FwAq7C/y/gpVcDmdcDUckAzBFGdg6NfQg3QKq4UWBu
b2+GhdkAA6NjzeBrYMEf/HoQM9aBG9RYdM7y9nFMQy+o67f/yuhchSofAz2HUbjxzIJxVfc0kHEa
nSO1O7TNeFCD/F3z/wujc/jm6XjBoW8JocPZbHJRABaQEHKSHRoKGfnZam25ss8W0qirMWafZZRa
TdM4jM5BOOobQ7DfGOiO5uZeBMGBxPFdEuYvXYWO17//VJeTm61hTQVtU4DjzyV7G/RnjUhI/z3f
HmNpcrjKpicq+DDon11vh6Dzq4r7Kjlx8jz4FkSl8U5ValuDZyMb7WDo3S7OV/K3P1p1s8x08r/8
z6jzJWVRzWWjEIhRj5s+AIy08Qu7QA+y1YLI0fRfVV9AhT1p7vs4hbsNFE6ULt8FPrlrzPIlTiFZ
yOvvZU73WenveMK2fTnuOaEPwGhvmoKe0058cp58WOhYWwlbqR0srZsF5wp43kKK+S/9fEYswoxC
BmcWt26pwmGtDdwcmos1unqFOUJRvXFa9Jxvf67pc8wXDu60ChYPTQYE2+vPxYFhSJlIwJGBq282
qHakCTfvR8/36y3xxfb2cAuzhBKqAh95BmnDv3TT/JzETc39+NxazaeSZsKD7RCsWHOLe1lYwdJB
pO+lAswNz5h7e+yFQGXBHRXwPKoB/zu3ExUUoiODnwMll+zDvt2MU7d7LFYWdEmr4WqYWW6aRNKU
GfrAJ83OAaWGqP1u6jFMpa7ii0Ow6vasFu5iy4KpLRpDyIiwqNcfcBxAdCVZmpy1sWzsMrbufDQX
V5ZuqexkWZM1mYoIPN1b16NkfpikpIvIKSxhXsmffDgNk9w6VAyJV/Oko4EKT78NR6tRW6td/z1D
VA7hQghB20mmcA6Alz0xG8TMac90macq3TYxomIlBf/7HKBgB2ORSTuXQ695FrbUPGwgZ9r4J4qg
mGTB69CHOwj8bbMKreREXVvQKQ2+PncanUprk5gpGpTzylc0QkRmVIL4jAa6M7rCCTzTFRsggjbR
Zk2G5++dfz3YbEuOok+AoIzj82jpoO7kqS2T5FmtyFqRanEgeHNwiC2i4DsnTRZ6Z9UIxf6pYi+p
PGXQfxdrk5lC+XzlEOmVie0E3PY8SwsVBuBVIuKznkVwfKONf6TC8gRlwiYCslFjCsMOXfx710FE
DR2KKKhTcsgZzY6AyJosDgF+PDM1/UDZ9AA8aWzDe9K7faCX1tBg2BOMqwBTzGVuQXolCjXq+AxT
91colahugVFd3A/vtwdaaK9hEG1yoTIh9/4XRyFqiO8PI/agwWyyK/eZV7w2O/Dx0Fm+05zCpUdA
b1fi48L0YGrDrCk1wBthjrmHpY7VAo1kntTMcpKxm7A6btCszG0hZlyNMssHkOT0AXgZ0Rmkj22f
h6+G6J9uL9/aENNVd5HFy0qYDZdadA4jCbMMIj0crDUL7AVdaAjHA82vwkMe2e+cOND1eRvHVotv
VLnJg4QYWrkTli031rbYBJs1Lb2FR6cG/Sxsb6QCiEpzERy/TTNWDVH0Jy6lX8LRPuFa8aE8BHuy
bbaWW+yAr4LehrESEZeW82LguTCO2taQiBr86JxI3QUc2qnaf90DRZzlIA3AzkfTdHP2avWhb1sX
Io5AWOFwBAv2DVxSiGxWErmliZgTm4TrFLagc+YP7cwsG1M4zYs8AMBO8XQrWgkRU7yehUDIoSPb
5UhnkNDMth5voioxjMgExxly3HgGDep+qIgnDLYy0sJp5QgRaM9w0Kb+etyVKW9DQ4UFd568+hKx
FRoUTbdSMloKRBxRCM98yC6h1TSbj98jryVth/KhazA3e+j3zWO+KbaW027St2ofKS7frTHRpn90
togcWSg4GGgLAVozu/EBqAnh/JdEZx03Ppo7bhL7GwKDE2F+J9rPGrkvKmUr0W/6R/8aFEr2IHcw
WMvOtSp5oHcZUKy49vu233ZWkDkWG0JXH9W3PBlSOw3XUBRLnxCJm4I2LMyiEXSv41SdiMoySQm3
hrbfAH2+7aS1t8q1bb+wJ/nlMNOxuAiHfQsiNwXm9qxKtpMyA/Oni3ct098NnW5vh97FT3cxpWnK
F2NJI0g7wpL4XFfyRTPjXREWKrSroXVhlqA1WB19yFPrnlN1TS1qKUByFAAhL4hk+2+GjgbBF2AH
iYGW9kQur7blZ2B6/k61TTvcgT21GXa+BxkicCxuz3pphSfZex1WgkhA5jAmv0W3nhaIkDLmNgWu
PVUDzx9+dW26EosXDyTIR3jHAO8MN7dZqOw6pFVqmIGo71nP1IEqlosMBE1G4Zp2cgocuvsv4v9k
WP+fIaeE+eKb9iQyRqlALyUqRo9H2aFLlBUF6AUSOy402DbgHKhoos+RdHpjhipElPUTew5f0lO2
E9v4MbrP343AVt3Gq+7SJ4pQE0FYOHkne7LWvZ/O2vz4g8mL6iKAfMiRZ2cReGKYPPTMONUR34hc
wgQo4i4n/KHTfafXh3uhicGxlKiyE1NBHbdgjQOg+nmArOXKflp4qWI58J7DNjYoFFhnX3mAvzUo
9gw9XSsIbCajbywOjhF4Amp3X0o3ZU7+Y8jJYEMv6lQD0EDrak08eKGvDfN0aiHrgE8OxxPs+sOD
rU2CKupBectoil+hKS4llWLD8GsbNtk3UDjuQE1/pRZ5suryTFuAcUFOwtl8bHVlG1nGzgLfyGLi
cxzlSpa30GrAz0PVER8NARtm4Nc/TysUNVZS/DwkyU0Ia478gwHV6vquQOsOh16HHg1ITA5UJdbO
xELohtsJhQYj3jr40+yKyrK2A7Zd4hh2BTQVDE/Ft7ESZWUjLA4D4WQDukBIkf76Auh+/t/rV+8/
iqK1S+WbAhGw29Fr4dmmTOrM/38Qfr2OnOZxCSITmvvFhz+adioY/BmgP8B624fezKCvnPa1Wc3O
msqJwK1QY0Awedog/dZm6T5pkq/b8/qTmM7O9NXEZhff2MDxcdQwsUZ0m0ojvztN3fhp8hIF4w+p
aqcmhiBfLcsfmaW/STGhn7u8B1uOncAHAedQTb8IK54HjT2gNwyhggSAtXHsX4QcTkSqjzSXWwYz
C7do4kMT60cypl7BxOjgUnC53usrF4A2fY3rSUGx0VKByFHgj4Q34vXXAiqVa0IoAJG+lupbkv5M
eXDMePMrZBVytHILoTrfNqzkZ1aRb00NG9s6sHZcr8AJDbwyUQ6m4W/ziOyHvnknsM8DJGEPNTsI
P4hGs+uabSGx1MGfw3oDw7F3ulHZNVoculAGE67QujthkfsWLoJENIdiDGrsmXqjpeaDIO1ZKFB9
l82RW+RkJNqXlSQbaDH8bhHHNrlBqnuqmx9khEavAUphasLbULMmGWKjXgObL201FD1MkAKBofwr
5a/URubUb3F3wTiGw3nPiWJzC9J05NzebH+6HNffRcPDDKQyFZGIokdx/V1QYwtMmDwBdW5DQJI6
wROFvXJ/tBMn2j8JqK5rW+w+uMV5a9orf0/SYAD6o0SNcIjrYr4l0DgjkKHF0CaIxLHLrPcRRMCV
CU6n5XqCqEcg4Zgaf3hA/Um/LtKAqMN5Co0wOIu4bJ1GdsLmVWZutDbftUMbHUAYexss+pWo2q+g
VPelqT/7BGgov2Y2G9OVK/vvpAuIEHR7Ue/Br/oLwVhwHWyuQXAozjwPFXvKk0MYKh4cFldmvjDx
y4H+YF4vJl6MuaFAGwMnzoCBbN8otqzaNdzE2iCzb1iD36nCm5CfCK+9oQO4jbzc/oCL66VDfRsi
EQyw0tkGTXkW4L2V8ZMora0V6cpOlQLSHqz6CJnVrJyHtdGmv79YNDhORgEzsGiUp0/CEm/9YB7r
kr8QNdjfnthCToydgBsS7w6QlZQ/yeXFWBYhNIn1AjPzdCDvBjvtoM9f4ZEqN3XlxE/lw+SHtfv3
9UCEYqwnCtOGyv5K+2NDlqCQlYB3makzxG/wgPX6cs2OYqHCPw1j6iZIT9PHm73BKR6lpckxTDiW
nqa/+9E3YHdsBvNcOIEVP2UceabIHSk67/bKLm1K1USzFQomiCvzpDjU0cCouwFZToX11MbYVqzw
6/YYU6Y0CytX99ks+2BsbBuYJPJTEIh9jIae2uoPPM+3Wha5EUtfbw+3OKWL63OWe1h9o5Uhw2Mm
H6zXkDQgK+rWvxemuL6jpx9xsSFrbNfS0KHrlEGzbUB6ygUkYPSPxP+4PZsFMMb1SLNDPeipyHwR
w4lKAUHGlz9BS3zozDxxe0NWbpzT1DV1fhyS1IWsS+QOY35UTXD7YR49Tm7C31d+0dr3nB18tRxH
FTZ8HA/UfgNZJLf6Jbf4Eftiq7o4jYoT29EmbN21J9w01VsbafphF4vepxKzIVBphMbsTo3pSS2A
JZZrYpBLge0y/5rVryvY1XG4pvFTpJBjkuuPuZKoGyUl8BT3O38lN1+b1OzslwoLWVxZsImPy8+S
aj/9IN3yGAINtz/byqzMmcCx1HsZtUgtT5UGHm8A9k7yPFa/WzCRbw+0cv7muQo84iaHWR3kJDVw
weYBn7pduXoWTG+uDoU5CylpkYzK2GEyg9O5/m+GmgxSseIeWitCwtNDurUtH2G37ppepztRbq9V
MJc+G0gNwN1MHTfTnEUZI4WRYZSZuJHgOJWCNDowHUoZtfvvF1NTuGLCJBCJ0Bx5Y4A2rkXAy5xQ
dXOTxLSt9HR7hIVHNrry6KsB+oDGHhrM16fKiuMJQQoIs/bctFuGE514wUH222CvHHpv/MF+1dvw
+9oCLnRXUNMGBXFqLcM/aI4j7JIMXNYe42ay3BeFpYOhD79PiOhDSYgkb7LRHkDicFtePfk9/QWU
NbAfJWRnbi/AQji7+h2zUM6jnCgwrwBbFYVDk/hb0UDUtj9DnsxBnrVyOhb4U9MDAsnMH08WgBmv
lztgRVuxMQLcea8f5H22bWzQ2k7Ndg2csLBDUbCEjBcAnwvFk67Ssr5UIPKcQohF02pHDszuwjXF
z6Vh8CpBlQYAAVWdH3dUnM2BKhDAbJWXBARvDcRj2q5ZN6yNMjvwyF2AnqrwkSoo90SoFwJn2ugr
34YvxEi87P6Zy/xQ99CsiBKOBwchmTPmVuFqkfYBuhle+4AiQR0bOsixfGBN5XSQCdHk6IZj6uBo
OaGVeHi5P/pd2sLBHCXqMH8PAiW2VV151CAwZKdDsi8srXLMBpjDtMvdgnQ/bm/nhfCLOeCfBBMK
gemv8nHdVqB7Y3/14ROxAi+s1wApy9/inxFm3wK7tzZZjxGyzoCQwYOuCTtZayIv5T1X85h9Cz3H
jWVaASDTIFuhIgZFpl+xG1K7sTsv+tIgD7CDWMDtxVuc2oSmxIYCsmceC7uADCBet+qJV+YmHK1t
5W/RId7+b6PMEihUoLIEHQ71ZNa1E5r3lfnbL9cCzUJYw6P5n6nMkiUriqB+kAPXHtHKC322sXzF
hdyIA5OeV0x0hTK5eHSAK5tuEPw3R58osL6uQd3CfUj0XRdnO7UpnmKe7Y2u/NdNXtRfLoaaBewi
aQqRFwJkWoHtkIfxhxBrkKTljfDPdKa/v0g1A1kXuLKApDdCsvNp/1bQJrO5Kp5vb4WlZTNQ4AAM
BPKwbN5NplEHqXoGikieice88veRr+9bvYG8T7Jy0S8FBqgJYFtPdsCod1xPKYH/ZjORok5E+Z2H
H7Xy7fZUFv99RgERNhQ0+udQMRNqKFmTgheCduQp1sxnpWBPt4dYylVww/wzxuzTc0tRwqLAcgVv
yk/oFbjZjh2fnhpbWoD4ZSfkgce1RGXpIF2OOdsKvTEoEP/DulHlrBjNmWnpTsuDnaETTxXFmu3O
QmfIwBwNOCEBJoE21ezg6iK2AoRUfqrd+i57gie0Nx4TYBghtgUM49r0FhOSy/Fmz53AMoDMVDCe
fx/s5GuyndCS3cN6MWWpinM1s1nq00SEVr2CjK/6LT3I5Qmn4V7sJk6u2f7j6GmJG7ljsVmDPS09
F1RwrTVzqm8q4DRcb31UnkUIvDc/dZt+I9/8381J/kg8+EHAwJU/Qg7tmxRu7BHXumuPa0WkpYOB
LBegFDQekWLPPmieUZaDdQYRS7CSJw3LpFm5tv7u70zUWqTxKjIwaH3NjnZQph3tIrwSjM56BYZO
QqOsbLaSJC60Ok0HgkXE00J9dG6fx6XoBfwr0IA6GvJ/9cj6AT4igzbgdUIhGMkcS/sm1c+hXgmS
C21KzG9qAuqoBqswP7n+fkqm620vUB8bDm0KE8Uc2pJ21NttsZmyZ+kW4ADZFGgHJ9gUnrrSzVrM
Cy/Hn4UdPUtJDbcEDowMH7xG9aDo+lvUNnRxt8lxeFO91AV476dyjn8ANR5NVkzdb5/hIEUlUAmr
Z3bperr8QbOY5Ms+6iKICJ3iYVNDEOgcblTFzgpb/0peg33vBY5ZYTubg3v7iy8ObOG9CLjzZF0+
GzjHmDHtGR5tDWxKE81OSrSRmjWkx+KRsTT0WhSOBuz8g9NMDimH+ugp5/6x1MYXiEqteXYtxXVc
hv8ZY/ZRLZZwKycQOGnwRxuSRRxyr/ngoHP5mgu/thXerlyRy6sHpgEaa2CWzvvZQslDRgaUzPO+
cko8yfTwYbTWMr+llzWU5v8ZZpZfdjme0GWKYabUmb4lx8Lx3c4ZHThANts1qYKF4AOMOEC3AB5z
kCdmwbXIWJ5JxL1TUrEYyJtvWrVpoPKd+F86fa/6VdPahc1xOeC8khX0KKATZAJQSwdoATpe8QtA
Mptm16Ex9wI5o6kfZ2h2sQeKdgchEtPh97oX3hunNZDAwh66+imznk7FSrMiPpSURHqAgp4d61AP
oy+ZDmrFmhvp2lizZ5feV9SE4Co/JSzfTT3WwE/cMGm2Q6c9FGRNymghtl9NbRZzkbAWhA0WVLOb
J4OMqIjkm9gknhWsVRDWJjY7iGodxkEdYGI6NHAr9T3sM+g9Jl4XJw4UxFburIUzeDWvWQQLNaLT
biAM9ppyDwl51+8n9eUxWpvW2kCzU+ibbd7TEN24Uf8dcgm2qtgZUHu8HZDXFm/6+4uHCkyEhlH1
DQZ1Deak6Y+WWfd5pe78BJqObI0aujanWa7Y9jwFXU6DEZ/8oUH72VKOmZmvTGkpy7/6RLOIYikq
iFEhTlV617sMslNA3vD9BEeVLiwKdrGj36/7Ja9s+LnnT9pIAkE/KGBY4euYUUdKiXIDh7Rmuvuf
vpk1ixop1xoB9iRaOhDEriBKb/Zil3avXU1sDtXp26OtzWsWNwK4YljDdLzUUXP0wHcVHdAp8TDS
bnt7pJXAPOcNszYGPmpawazRjvpgPTF1TU1mbYhZrCCyimODoJdYj7+6Cjd2l21uT2JxuaCOZyhI
N+FqP4t7ag0kJKgFClwdlEMcDdJDScgtMvB1dA5kwO3RFkAlEOC5GG42IQNKqKxANQhPE6hMfikq
xOLt8aX4nqGZBgXUA7pp0OMt0c7ofgVu+7+OPwuHDVCfTIchAXKF3p3Y/MnZP6WVB4chcZ+9Gp5w
+Sbd9b/y8q4VzhrnYTGgAOiErj6K1KAWX4cvq1b8uo8AiiiT0sl8xanjdhMXa2Y4i8NY6K0zkALw
AptFSXxQI4vKmJ/MsjxDVAiWpWr7gEf92mFbG2gWIP3e0iuZoTGFyrzd88RBGus2Yu1yXor6DBx9
dGwAIwUu4nrZigzVA2WyS64bX7EjankBSY7JQEpYU8Yb2a35Qi+cClDl4PkAgh4YRHPmUESgSc2A
lz3x4kRKaGSgOWIpHxRCtLcPBFcWlvBqqNkSVqNaQZllynNE6jt+Rb90VC9VMzxLZnhmOuzNlvab
WmsPLYAEY12fYvyFmkCTUCTN4PhG88PPkmM+dntWKS4TsedjiZqefoJj+T2DoKctAgM6x8aHboWl
m+YT5IeU34j07wIrOrDB31BafEQpf4boDcS7Kd9mubbToTMqoX9AGfyv9OCuDpPtaAzHehLLHdXM
TSpty4ICosexEdt5l3S26K3KAc3CdCvBj0mhOepQO0VEHhpqbPpc3dQSzqVFON6ZWbchWejWbfzJ
w3pTd+Vr6qvH0ILdh6zAdUry8N4fy++KTx5LI84fVK0zYcRbHlml7k3LfPR1JKAd1HrbrDQczYwe
u1564Ekd+i7z3TFN3/tEHpVBnvMRVr0xFz+w077jV58i1mzVLEC1nQzOKMmWisAduYAssOghE64Q
7pWqtUEls3MJdJt0H0YDwahtG95/o4lRAgTRPsDY7shqoTmtSe+rJj/V/QBgghbuYSrdAiMwHsHS
gDYstMBqzu97tYWFSW6BiwwB2zyB5Drss49hRZ8iGmx8iFijdLlrC+t3kg22wsgWUhz7stKOSirj
fRfBlENLyU6Ryc+wSN0oBVa6NoMPdDchGpaSxi7a0vcGHTqPHd+iPw3zgMZ4hLRRaOuZCiEyAPo7
I/60pO9QTcIjHO3GcoJQKKLSoUzcfYfp2a5Jgpc8Yi9moAd2msUYtxk/wza07MaoPzqeAQ6nNT9i
SzkDYFo4HWX4+nW6VTrymMTWZ1SXvVMZfuEpalG4at0Fe1VB4DX113CodTsqxL0RVttM1cA6F9mx
CaK9qUN/1kpk6YSt9uarkHcc1AOqh7GjCvqiEvOjkOVHNSoPY9+frG4ct0EmWxvVSyhYT+eE3OsN
vB18FdwoGFvd0T6GGPr4q/blW+H7jVNRCLS1ChTtaHPPI3WDzfwYDuE3VvvfaWbuKhLfQWryjqNE
C4+L5nslxBdTZeSgbG2DIiFcjfqHqMj2Yak1+AJm4/YBdWKaPxqJuaNll8OgQkKgpsXbHu9TUu2p
j+5apHqK9LuVy3whTl7FklmcLBH4s7ZVcL3AHUMbDZiCBGyvl3oJyfu+d1hhRivJ3dLr+3LMeR5J
SGFElSKnYhHOCIqckVc4zUHc5d560jpNYAaJgV4G6EW420CgnlMUcQrKAQoP7JTug51ybHbDBgLv
/00N/GqYWZYy9ozEQ+9DDoc849TBhfXTGGvAhrljwtDo9hWwQPNB++BiUtMNcfGmycyQCNgOoJfE
yfeyIp8wRIL9g4BlWdRUiDtRc4igBnGolOqXlYLsEwkJl+k8gMPdkP5I1Q7lQaihFy0U1vMhfL79
AxeSUJBIGLyrUMbRUU+9/n1lVIZ5QWN2yph6LJXgwMM1qNPSEJdLMN3HF0sADFtFO4JNFP8R6m8Q
FuikWn97IotX7cVCz9KiLgo0XiZ4olYR4BdC4tIYCzCrsnblVl88h5A6BQFIM1H8miXVgWp1DJji
/0PalTXJiTPbX0QEINZXoKitl+q97Rei7bZBIBaxCn79PfR8M66WieKOx08TUTGdaEulMvOcgwR1
3R1aTeDeTIWnqiLg47ixy7YM/mRkvwxKG7ZCAjFWa2xYZYJoSfLSDnyjrfYhLc4fKneQmZtLnvKw
nKhD64yD+bMGNMtAz6Ojld8Dg3d5MIuH/MyMNJguNowyyvHGN7bxrtu2u3rjHurVRN5ijHdmRtrW
xmBVkJPCaKLKOfTG68SexqHbVasdR4vThs4EG1sBTFVyOSYaQTDponKNRvo+qB8V8NTskgBoTHCC
eJGXfa99N92uZfGXOgpmVPDfZmWUM7IhCjggLRVVBOcAYekOTNbaBsJr25n5ARukGDZxkP77fNMn
q9ILp4eAmV3ayDcBGrepqQluZLSHZNNK/X15TgFMNlT0UyH9+9lhKK1pQELEVk8Vi9/pVO0Ib3yL
F2+Xt+LiHgFxxl9mkKX5bKYfHXR9gxvipNY0C3hRvhWO9qMhau85ibYGuVj0giidYTioiToy7UPW
6a0GyiRwnaHCkPFbg73+++EgGU/Mmdwf0A5pcabC7PQkV7AlsnbnjGB6Y+yQC8sz1t41S+uD5xrI
1ID300HC83nioH4iIFCcYRt0I94FaNGBpBakV0x0FV0e06IlQC1nzLE9tyd+tmQ1U56auY34ozMD
NogruweuGqIc/82M5JQmdJMOwBjApQ8v1nBtORB4XelYWBwJ2u9n2qyP1vjPI0F/DsgZQdZxiooT
Ma9MhP4pwJKXx7G0o+FrDED6gTXEo/qzkaHO6ppMWBhufCkR7efAx+kj980uW4Haf/wpOVg7NyVN
2TCN3OIZnfmjlVvlCJWWDTScyDG+g2BY/toEapi96i8Ic/yfyQegma7WwrUFIC6ApTb6SdGECDyT
7H0h7qlFCceh0rrI8Xg5XI2gXIWQXHbjVOJOq5C1wDNM9W2ebEYl1SCN1YeTE31zwf1qmhAgSUwR
xl0HvTcQi40DcF0iBgttxL0cTQ2eiJTaG3MISiBIfI1U57ZPOtDjOvbGTezCH425eyvJQkpQqcxF
jZ514xFtqOhNsreZI97NPtp2Vtd7Fh12EJB4HmbtKsFHr1OcV1pkDyCZeRwYtKkgioo3hgvkgqP1
P+oULP6jHj9AfO8R3NLfDdrgTVN1h8LA28dqeyuMDRGkeX2n8MzyJhtwNqtWr9vcvk9z8eo4LOxH
7aCaJjLBWJWexH7faY5XNFC1b+EgSN9CEIiqNyyFnJbijGA7s1OoShQU5EzCx/v84NTs1WhBdl7Y
IMXp351M3U4Ze61rGqRV7+wT3S69hlrfot65JlmJDN/sRaeJ3ZroDhy74queFEFHBtPT6+6OU2j7
WaAu8p1Ke4wA3MCoISAZj60WQFkN3MOmWnnUQm6hcZxxp/S2GzCAjfw8VptT7vSKr9X0IW6g/kNs
6FHVLFPDydJ8Hg83de2+t53og8vHawnbgmAZzRfo2EbGSsa2UBXoQVPvVTBpJhDKilCXU0ojmFL+
jKbULw2vDigCfxsm55pq/TtJhLtyAy/dIogykGNEnzGUWaUolwxjwRSHaacuLsIxEhuRrYS3S47q
3IKUsioruyVaDwvDNHkN0qRN8wgZvJVxLFtx8fJAudX5rdMWjTNkLDJVRQ4OqgcpAXUPCM986I2u
ZYXn75UdlY63DdCUoBX/rQ2yS4ySC7UFwGK4T6A8J4op1IzXwf7BSySqtOEPghcoIYAAFFng39kV
qDE6eKpj/vTyOY0rJFuIrw9r3SqL82dDB1hF+DKHSZ89vV1URgI5VZTKdCh/djokSFWvd9YuxsXt
BrSYCb6qmfJm/oyzp1trTDErma6enLH3zPqGs5V7ZHkcvwxIb0NzzGJj0vD8nGbdNuU4OfCTyp+E
EfrZMKRT4xSd1udAZZ6mGsr1CUNGDtdBtIZ2XmoKsxATmWjr0QH0//j9bLoKo2YRIE4aqvnNjXnk
W3GMr228BK6QUfLIptpqp5KvHNjFFIOBlImFuBIhmS4tUl3RqUSOWUWJkT0ON+0tNzzrS3QV7dSw
vRFbfad/ix/KlzUW948/LB8ttGjNBCozjlF+MkIv1qrjcnYV4J7T/QKSOmbuYSPyr6T1yI5cNWjW
gDLk64DL5k174w9QSb0vyitzv8bmtrRTz79l/v1s6ksoxYLVBEvc0nEz6aAmddWVXt2l6AoK7ICx
o+kF3kR6liAVGUF+l6unjr2wzkGO78qGSp+hJSsrumhoxjogLWOAlUnarpVV0j7nAx789s4qlGOq
PYEEZJM47A981Qeo4n+GJF/vIMMBRblKPWWmHTqKGeRK5zeavbt8by4dctRZNMRpSC/89p4TnTrg
TgEH8zhTbij5VivNO6YkwWUzS1vABLAcpTfUdjS5ecdUoTuo8hGnHMzxPuho9i11vv2JDVTtgV+f
6dSkCNuslKY3esD1RNFsOdUUP0oRBV42sjhf5i8j0l5ulLwsUVVXT1xUBwWJHxBegLdBWZmveRvJ
x3cmyplpCPFclIHIIsstkLUimmnj5NgZ1rPtFHurIW9x67ylsfr18qgWRHzAl3ZmT/98RPsozhUr
GdSTkkBNGJ1OUHYPOAgrp3tlk9ymoCTZII3t89MEQc2w3ron+7R2thZ99PlXSCvo8B7czBGZToYT
vXaRYkBbus+8NCJPJHWfshwIo95i0EHu6EtSgEpLR7u5r9osNBv3jRV162km/XF5chY/6+wlIyd0
mshFRagWeLptug0wgAZU06F26qehFQxhQf0uD2t/TjSusdEv7TaQ5syc2zrIe+TExEQs4OzbTgP7
heNNqVl7xlTcTyXINS6Pccmtnc+8tK1zJyctT8B41aKuJJQpgHTnTujjdkrGFYq+j3P4295GHzII
bwgBK5sUH2VWNVi0IvZpaoC3iVwGarYsVyHhTDPfsoQGGmQoxNYxGB+qFnothJTbwnF/tBPUM80+
qzd/MHhUnK05267rH8TTZ/dT66TdpCbmhLbmdMdi4UPSFTrMhrvpW3tl9IsH+8yW5Nb7eIgUWoz2
aVSyXYxqcZrVhddOkGqALKghui+Xx7aYDAALJq5XUHWD5U+abc3OJqPXqgmSQiRU37JDfRy/2H4X
NFuKWASMWGrg7PQjJL/vjC1IVJ7qa/f98kfMu0de8fNvkLwLawRViYJvYAmEoMeHkbxdNrB0TpDL
tZDDAaDqNyUBJG9GtNuV04lm6CZRlAcohW8GCJdeNrP4yJzfl7hd5mSrfI3lTm2OCY+mU+9aB4iA
f8uN8lAnLeoLGbJ5YKx9TDJog4MC+6ohznVUcGslKl+s+4GARtVAFmXpSEt9dtUi465Zmpl6aiZo
XRqV66PH4FGb5loVeF3rib7qtRZoI7pkRd1VXtclG8Loym27NOUI2wH9BFeGivDu82cMuaqgLOGo
p9itcWEwFUwuRm55aKBe63Bceiaem5K2z0CmtJ5ixI8JaFJ9NNDtp8IAX1j0c3Txguvj/Krq+3Il
AFs6qTaApg62FB4Ocu+LVnUltZ1hOo0DFIQnG3QSr5Q+Kvaxip4v76sl4AheCP/Ykmu5VmYo1Zga
E3hHqn2he8XjfPvm19kmCeEJn5NbI+g3RpgcizuK2sWKA1w6n+fmpbVErwcdOavVE7EgI5w+1unP
ywNcrImcW5CWsNd1xQKkGpsWrZVhvsnwvPfjMgSxBCqOQe0rQWRs167PpVvt3KoUT4D9k2UawRJq
WX83QgbeU+hcTrbpramv0Rrpi7NogvZY/wAuyBtm0JpxMvN4OukTeAer8QV1QdWzwbC1Nxtbu6pU
+oAGmtLTaH9tojMfMt/5VHq5LSBrrR5cJUq3bAQREk1BMICIoPIchlRxVFl50DcGZJC06LvJ9mmq
ZCtbYHGqfn28vAMVZGdKhbTTqXZvDY4gsBY+LsxNma/lLRbfxNC4w2sDzY8zPF3yHH1SiyjXJrzE
C7xukJhOA/rUHoxbd8s2oECkodiCEWy/th0WI48zy3IgV7atKbII+yHdVxGQvmIHamrfveN7HLkD
tuDKY2EJUAQiYrz8LUfHA0uO34BUEL2T4eKjoCHwIPUZA0s09AcnS8VmsIoXpho/YqvdgP++8Yji
wIl2ehVE6E7MO3BkovmAEYAOc2K+O635hfJkf/loLi78zHoEXjOgKuTVaMfazNu2UE8FfRLu97r8
XvMfvblSYlmsBiCAtQkwPcj4fdysZzHWlKYgd2Mj9hcigK0FMSfjh3JfH40g20PRCY8LsdG98oE+
FHdxkKneWn1U05euEeQ0Uf+cpSF+a87UTPRWWQM+wYijTWFabxoTP6DLi6z60H53C2KFRgU2+0Qh
B9Ps0Ao4PjQG2+KV/oT5P5SJdgWVyYPb9DFYzZ2wmoZnUIRs49TeVWryXieQgajSa4fR3msb9XlU
oYNKBTBj2VBvQID0jQ7jExLsFaSw6U2iVS8QGL9hcXwjonjwJreOAm6hCDkJ9WvjuKPnpu03teAP
4A5H2kZ0b3UxPIyWGyTtLApvhDOId0oROTOVvvZReZdndOOaaLsi+ktlor8QmDyNdz/GlL80TQc+
sDIHepV1oNgbnjOjYV6k1cdKn8KGuBtdISM6tIBLsjSAxa2639dGnUNjxbqhIr1x9fxnXds3VeRW
3ijy3TAT7mnFwelN03MGZSNEm/pjo34Rbn4VVeX9pBqxX3LjURXVq4rs6D7VexcKD9MXtcquNcqP
OemAsm/f9AZNkAMHKLR17g1FDcwef6y2jMTLSltHxtZ6BJCZ+1ZpXrt8+h4XJr0STu8LYqJWZAP2
CL6WjWkkfJPVleIpur5hHas3cavcU0374UD8wqsb/oC06rfYTG/smu9Hw5jA94UuSidxAJA2VzzB
UjAB6kBsPhWe1JBBy23uNLpeuuMpS39GmCfSf3fLB2fSwmwlLlt0rwhXINAMhLwJIsHP7jVBkzfe
k8aILg7yXXG9uPGKU/ven2Z0r/Ad8ZDseEi4lxzWuqyXbsA5Fw1xDRMcUOo8C2eHnFpDLypXAaFl
v3U4OkPttUr9EmbDQkg2Q8tnNRs5610XvQkOaGc8dQfzttgrXhV21/Eh86OdAHnkDQ/VY7MrV15t
i68oVCnAdofijgr42eeRmSjss5w4FsBnlPoQWYw93k8vpEXYm/Y98dVWrzw7gSwbZNOu67RvQq1o
b1pFfdUrEU4q2mIJO42cP+WqsWu0KvXY1H83yFSFOQXKERfmS6oO+fNl/76YvUDXAVwe+sjAhywt
imVrCh1aLArftKXnXNfQgMivlY3z2ITu12bPb8cX8w8ulXOb0iu3UAtjjAVWyVSvRMTCmN0wdwho
SlbO1eKVfm5J2u1OFJdqNcGSdV3thy3fJkhqCx+NsV7l02AVRzE3nshPWfQMI2GKjD40nKRQmQ2a
lrUaw0YwcEdlhQcW6ym/eqQg6O6QpDFI5tl55l1exKXH1rlVKXzOW87sXGuskxtdN/EPy7rvsrvL
JpbOLlpgQEqD3KmJf593uMr0Ce5dH0+xdiuSR2BWV8awuFTnFuZI5Mw7NJwg9CmodRJ5usmEggpt
hbvJJRPEoZR+5+bs2A/OrZMpfm9AblFk70SoTQC+/JV856KTRBcrhom+SlBSS8tYCK2zY4OMp3KT
PVdXWkh37cMsXV7vYupZt/FJv9J3w1H7cnmWyVIQcm5YWklbRZk4AWvwSc9d4UOGLBSJTaFNAH9g
WuUQ2qk2+UPV4VlPkgcDMaGPJ8x2nPsls+ab4ECNTepV2lccmFS7B9ettiFmvZu6HhddfYAsKwTF
INVr8zHxU0puUBH37XR8H0l76lP9vRJZaKvZm6qaIRn7HICjPmTpeF/09otCrRtLH4fw8sDnc/jb
uSHwkLOaDfJfkhdS0yG3Gy4s9Ac0B172hq9F9jZx25cBHQvNmBwmx7kGQeu0tu0WZ/zMsuSL0jKy
0aTeWifov7WbxizTTW2o9+Vk0U0ORrVbEIKrN9wcaYgk6NuYFVtoKRwTMjyDTF4J67GINhpVdc8d
OPumU/J1SBv7/vL8LAQIuFsIwStBAyWzDAfrbadrIrMWJ9IlmBqIb1dfY/qQaW4AUMPKY28ph/TJ
2uwMzo6iIWhnDCiVniwWh4I5wI5AdZlUjSdIGYB7OEDK+8ogaRiX5XFMu4e2AmLi8pAXkwIY8j97
QvLdUHkyFUVBpBI/K7dApHXbJFT37egVb/ljgYps8mOtOXPBkYL3FP8MbCX0NkgZgbar9Rri1WB6
R6vOSMstWFaO1bhW911wpoB/QUIWfPK6ifLr5/mN2KDbInHAul/QBzsZjiXL1qj9F4eClxSqaoYJ
gRPpRClloQjT4VjDjnjmCA5l96lM/j2lOzp1z6xIp6eCmJ7pRMBaNlYUArflxflPdNoAaVL4iID2
Fp60l7fF0tzN6WpIJ6DqARjn57kDGb+euUI3Tp2ofjS8fbUH+u8JnxGD/zIhbX/qxPZUomUYnFVf
k4wHHTrABhfPz2aNk2Vpkc4tzb+fHTSFtoNgJVhVCZ5vdnwEqsWP9LUE6cIb/tN4pJsV/Ftx2nFw
mI2OHQ4oSFpad7QzemN1aynwtQFJu85UIBPBeCdOwE7vScEDTtJND5OXN8GaGWnb5UndpGME0owp
AV1ODLbiAXRBo7q7bGbJEX6aOemgAkAzVQxAqRMjPlB1ho8nLz0AVumJbNc3Xs+9Nb7E5f1tQBIQ
tPsAVkqhx+TwtLKiFjPotKFZd/6UP1we1cefkC5bjOqXCf3zriu7nlYMSLqP5o/mJqk3RunbSC2g
ZtnfTO0xGnZ5tk0eoEYbDkHsm2ZQG176xA5xqKsesglK9Cz0sAa/C8CHT+4qIHh5gX99onTK+xy1
3CpDW2/TZh4uGL9LIZHM1gC58z65NBPSSQeDYEehgQ4emab1iijUcZ+7ia9MgGmkiafSNVDRwlHE
29dFc9kHTEpm9iuzXgBHweG9ANUoLOZVSQ6CpLcqWSlPLIWwaA9wwTVFAGlGhfjzIjuC91HEevA+
DOaWl+5Bs8rAzrs2cHMtD0Tf3HENrkaLdBAWGcAtgn6mao0bkemPbckQZEIqGqgdr4qVleO7OAtn
3yZPO1LhFmXgT2MQC+3bu7RqPYiyTWuCVAu76NMczL+fuVe9jqZiijmOL69mHurAYOgwalZeC7NP
kzbRJyuSe21QVU2dGLHZOO50ZNTsQXiZ8nXsTOSj3ODy4V0c0q9A0JIcLFpI0QqN+PAk+qNpXlnm
VZGvJGMXV+fMhORcocqipGU6gOZKuTHjL98thHdrO2BtGJJj1ZvI0uJBzAQKSMm1dxAwCdz+y+W5
WnCln8LY+bF+tvxVTKNSWLk4TfQtUt7HqVmJRVZGIeM24nxkKtKTxqkkJOTR6MUsBsvz/vIwFvfX
r/WwJXeN1jUHvHGIxpXxQRM6uE4FGP8Acc5ST0+tzWVr0qQhIJ3pcxGYIvxFG6xMrZV2AOYOaYZa
I+EbtdW8oX38bxak84I2pahkKZtODvq9h0nbORyjuWxDWpnfRiEdEwev5LohdDplOfKbwEhziGgN
YuWkSCvzlxU0eyHTMztZOZcKFVOqDlh3SCOmYJ37MaBhpVEhmRXfxuoau97ikH4ZM6Td3AyTCu53
pTnhefrogNgXzQxvieKszJx0+v83prmDASNyf6NW01nHDRZPoCaExBw3AVm8aowYUjNrSvRLG22u
nZszrTja4aUligZtyCsnRclnJAcrbR/5NKzkZWVak4/BnNuQXFnKG4AOErU90eeiDqZw3KC0dAvC
xZ26J9u5tRUdQ1vQffg4uM1RCS/vQvkS/s2+5Oacssx0dLFjGyrKo2ULwy+Ebgdand7jBY0KURZ5
AOZfqyWqNA1KXIC0+PWUtEGDjgc8BcCXC14UoOfzZydao+9Y2lFnsyMzmFVMAbK+QPnRmG4744GS
70lq+5enYNkGQcFhzqYBHP7ZBwMuMo3I+2OVe5SBNOJl7bWCLsI/sWKD+m2uHoKr77OVOOvRUu/C
aanNs2Xc2NUPXX+7bGJxu2qQf0Y/C6qUMsH4aNajrbIEXoubBzvWd5a6tl2Xjh5a2f8xITl6s8iZ
kUUwkQvnmCqPgjQAwD7yZOVeXLMjhYa0AsF4OsA55sCJmCO4fgpwd2hXbbsSGS0u/tmA5jk9u4At
UrOhceFLxgxKUb193SriSRmyNRmURTsQi7KBqLB0FDI+20HzCKetY9SnrnzXnHgzqlfQtP6TPXZm
ZJ7Vs8GkvcLNYUBfwv8/8lobh+QSB7NXaiRCx5MGZhm3x1VfPeiMr8QTizvZwhMEFUwgXeSug7io
SmDu7AYqXuizoWYxenlbDSsHf9GKraPK56DgB97Zz9Nl50armzkKBiKGym3uHOyKP/zBkTwzIW0v
6LCIJKn5eEqNnyqwfhAH+JM1P7Mgbaw4dhvSiG480U736zHzclSajTWF5eWpMkEpixYIAHYk78Uc
hmi7YbAyAWlZ9rupileeg0tHHjU+EInhNYIKqeSG3VxpC7QQjFBC5HuWGrpXx+ya5x3ojyMQsVxe
GLmW83HvzehO4C1QPMEj9PPiZ0nFhZ0YzQk5YnTuKuNuFIQHaIwy/dg2vusokflOwUN8cegOcEF6
0/qxaV2RmKxF6UtR2vnHyEFAiz69mONUTVBaZDqEuyYL7RDMAyGdl+UrDZhLZxg+CLljQ/vQCvs8
dDQvOw2ZsJiu3fplmXtDnwZR9np5hhfXk4DzAzlkIEBk4JCet9HYRTnqmqkJsVhan/ou2qMVkm1a
9V+mq/9aTdCVATOBaA1F7s9DgoImOKY0DGlsgJGFlE4tVm6kpRMA2Vf0Vn/AI+WkLk9sa8obDKdN
7mvxw0q+XZ6uxS1w9vclT2F2GjeFXcJTVOBFgsht23gW/pOC+JasEd8uD8YASzTIaH8HGyV2ZTN1
Zj+iStl7eWIczIH8geuDEPTfNn5rVXOHDsS9joC6WOz19qu72ieyuMPOLEgeA5VsRacdQVbjUO2j
Q3zMNiiIQdRoDK1X5VAGGfrh1nBpy+v0a1j6553GUhJn3aCIkwoaSvPK0F8SvEIYOzLl++UdsTw8
B/Ia0NHGrpOup67iRq3l8OytCgJv9GTbhRWCETMw0rv/Zknae+VoUA0ZN9SS23tq3qn0q5XeV/2K
21kbj3RG+0Idu9Fq0FIBCZ+697I+BelfFRgq8//beOYvOYuDWNxOaLHKRuiuvE3mznDNQLdvFXcN
SjW75bO02l9eB0/rv1dIukMiLrpqKDGi0c5CU4BUrNUKsHvlu3JqHrO+ebVNsvKgX3TeZzalq4L1
zhQRBX4iKmrg5pVHx2VhDrH5lQtycWwAmc6PX7Tpy1k8XkKgshMpAj2I1kzi1Si3tqv7BEoLUEey
xPPlJfsoD/82l2f2pHEhvOuVSMWa6S2ui4HYL2XH0k3sGA+dEj3qGVougN2197xFc0oDeJXWmWHn
uHdj05kQaAayRh209IBu0CR0et38NhJ9U2Yuu+uRhX7S1ATXD2/KJwoIvV8Kcz9lI/Ezgw+Phihp
wPkojraNrlVokRdXWhu9K0V1nVg2C1idz9Gbu9ccvotq8hPYNsuv0RCltWq0VUX5kDn1k41IxW8n
1fK0zP4SuagBF+S6iJKwjMf7rE7ekFsvvAbK6gHXjOeqzVsvaeP7piQHVjHoEDNjA85IuMyab1PL
fW7iJAqKoVJ8SuJHMpJ37tZPuAvB4SiCEm2pnlJr3+waRIS1Pl03jP1LkvmPfY7nMahlAAQGlEA6
uXk6ltVUG/B58SuNXJCWJ7vLyy93xf1lAjlqsItAFuU3uKCOpuFJpIiA6iB77q/io42eavESX5Ot
thkLcHygHerfttd/WP0IaAGmByRWjlHElBltIYbmNHMLEwpXQW8UJz30ub25PEC5t/5/pubuO7SO
gF5B8uZ5zsp46HCe0n2XXJNXphyqBO0bBxOtd4d412yzrQpyERe8kB7U8chP4t6g35+xXfOYQhph
rbAry5n89kWS14+7HK0DXDQnqvMds4XpcVsDuRkKZ9RBErfNcPK1rn3JOnbfloCxXZ6SxSAE0TdW
G5U+ZNk+e2keO0OVDpiRLDcYDFnglyz4ipHF6/rMiHQVVFrP447TcSbfKfV9WnI/KU4D/6I3Irg8
nkXPfGZKug1YDFxPmY3i1MydULzwK9cEoujhv1mR/GRm9erENVecgEBE5ttwtm1twjewVerctfFI
bz70hI+AbIAHlJqP3L4C60u7FiPKcLSPPYg+lr/3gJwxnlrVacAYKz4IzugOZM4+9fP9uE8PyUr4
sTIcOc03DqlWqFPbnGzBr3ONfrGN8i7pAC/7Twtk6J+3Nbr1uIAAOvp7deEb6CE26spDmPAfzUj+
xKgVeGRwTZ4MPT/EAm9Tx0zQ/VSugYeX5g0hzj+Oa/79LJiKNMHxNkUpPlcaQNfyoI1b3+zXEmQy
guw3dySd1FSZ+sLgiOZ1cPcx4oH0J6I+lAI3vY+rDYX1wiN+HrLragspVv1YXf9LgY6/PgG5AOAv
QbABAbDPQ4XIiQ6CJ2s4IcP5ktXDVk1O/UDCDkSeXdSEtHj893tl7tb/y6Atk8RBhMiEwAmCuUx5
odU9TpunOCuR1eL6Aac8N4nqxgICO3JBsoL9SF2xT2h/r+n5rUBjyuWhzMsjxW8mEnUgvANrJXr3
pf0IjVK1gIQjXitmHlT1bQb8RawLbwDk+7KlpVgByW1ojKP/RANVguRohdpGDGLOI5jgxw1DXBDm
MyUIRMYCC1uEbNimtLbrjGALM/nJruR6i8LoFcVJMJM63VVldBcn+S41+5XermUzro2X84xAkFF4
GXqycw5I3YmgdxNsy1udF1tFjbeXp3FpwbD3/jYj4+UYaYxqBMPXiVaA/kffUbQPRNL62bD2lFi0
NCdY8ZIAAkFuzI4p2p/B+CDm3HcbFxurBXPgc1L/+1Q+yCYwa0hp6DaeLZ9Pr6mYXK9HE5TOkKVN
IDSsAolXJT8vT9tC1GKCxxT9KniV490gJR3Axlolo41pS51uK1zlxnbXEPbzPpKP0rkJ6QYRQz6o
tKuaOdXk9v2mSPptbLoerZutjqyk7dL95UEtVQExKoBt5jXCyCTPp3Y5hIPn/JkIrUP9Dm6du+Ih
uaXbLiz3+lV96K9r4a173MW9/suuJVWMCXi/DcgiNSfCIbs0mR7AKyGE9laO1PKM/jM8S1q0gtbM
zQcETdXMA1Jyj6uvRv/SsK9592KMazxqa6OSFhBU4W2edMgRMZEETi68qXOCQq38y6u2ENueL5qc
krQj1wbtJ29Q7ulDWqMVng3+pPe+JsagFyv5+bU5nA/GWRwQM2oUZUXFCZlQ3wATehPnG7CcNhu0
8Mb741RmK2py86b7/RxYYI7GA0FHxvqzxbHNSmh+IQAFq/rPtEiONhf3Chm+ZUOheWTqnlsBDspS
19aglh80CJdMS67eUYc4bgdkI1w7sX1ebqe+LfZk4EqgVW7jm5BX8XSKMKWDiGcA9FPkoXvtJgN3
4AE8gzZkE/SjWZvlzu6Alkv7ztNJh3ecpexqUqfeYCk/VTt7w+MfIk7GcN1b/E4MbALlKf6Hri3G
IO1t5pEWsE74arYx0mIKjCZ9rnlteEpuBpDheY50FtRglPfbyPkCgD7ZVdRiTxa0mEOh0tuoYInX
R8VTX8F+PgK3yOu88gntSq9Fl9sOEnaRDwBGGKXc9kqnVD2R5wW4+Ww9dGucyKrF07SJ6anLiuc6
Eu+sZch4QWrCazgoOdO8+04r+9qYyA907yR+zqbc6+MG/XoJqwJ1nLZuSra6rr6OUJLbTlFUBk5T
o1c1qwGUUbIfl8/G4p0DebP/7R05+zzYQ12rAo8xMhyz/FQPhi/Gp8HRV87gmh3Js3QJaWYJBdxt
6peRvTgWPVjZfQ/h7f82HsmlKGNXKW7So1HMre9t9Mo3rdgyjYA2c+UuWDt10lUwJMqYOE0kTnY7
fLOp8iUpwZuZQF3CTasbcL/cEGI9T2b1enmEi05zzi7pM+80iKM+n3YdxONq12KEevGjI5U35ZE3
q31ctrK4XmdW5t/PvBhXMlGg2QfP5/G2p5NXOeDJYWicd+nKismwxfk1gXzWrwFJ7otrNU9bKCKf
bM3jzyQEMWppeFGANnAAZCDk4OVB+rX7tobZXxui5LsgWaIbmY2HVKvDUccu88oxDXR3+Bar/7Zx
/7dBSrtFTJYL4QgMEvSpGxUOJtbSnWW9mWu6OiZZjLz+nk+QAUmxQpdEnaJQdzg5Q/vOIqfwiWAC
jIs5qj7ARaM4295XNHsdk0b1QO38vW5pIDoE0TxGMjFKCIhmhiuqbqvWPuic72IUObocmvWQ50Cb
laVu27g8qQlScHoTH1JNPehtdgv5+Hs0vX9xuvS9Uoon+Mu3rBVflBhihhn0Wmj3rKCHCKyx2E4F
hBVFkvb7IqleogFVf2aDHwEUNL6ZwfNnubafuuHQ8m4/RtmeZPwa+e5jkoCP3EBpVIvG21wtdqkV
6z7eURCNj2jIbbJXsjSH3Jp4Lgz9YPaC+CP4Wn2WUep1Bduq7nSs0mzfTM3RdYGkK9C6zdnXHgLt
QJAHmtqETiduIxsSMpSxu6RCz1MbQ51CVOkxMZMrZZi1cNL6JmHWwbYhJzHVR6pbm9h1xCZSBNjM
9OpeDO4Na0FDYKeDl9Xi1urdzeBwvwBzgK7MLFfvRUVCorU3Mc9uCiE2Dim2JR/uBIHAh8I2POmv
s4RsSgp20X4Kplx7E0Tbkz7alxEPTWV4xXUf9jzbgIARw+zuMqwcOFBxQ7nVt0Fkfl0k+yFrrqD7
s2GlhoQbPSpaHCaa+UoyCF82yUatjWtaKXckA81aLO7SPgojirXrihA39qaZiZyBhgWSxtMG3F74
fqcbvLoEVBopnNr7P9K+bDly5Mj2V2T9jhkEdoyNZHax5J4kkmuxXmAki8QSWAJAYP36OSipuzNB
WOJWt8wk6xar6IjNw8P9+DlSEu0a3OGtCoEbYNO18sFIK0dT8kOjyc9pWSAeCW+gEBHaOdppxst+
nWilHYAWrFV0p4tKi/sgatAMm3O2AqLjpAjFTaqCrwZc92JhbFDdtvWusQDVhWxva3NZdTkUfHSt
cnGpulHU7UHNujEMHLVK3tRlf1NG8TbvPogSW0qh2Uxp9j4QsVH8VJdg3El8NwpBYAykrA1XBDyB
j9s49FEfP7IScjPgsy6R15EbaOaQUxinjii98ZjZmm+uy1gc9x9CVzjKgTpdzh6Jdi/j2vbV6AaR
kE2GlzKQ3BCs0uilqlXFFZNir7a+g1DvWCvEqaCVUSCt3QWBi6ILpJFap4auVMJqcLJGO1XK0dYN
nuPEvO957OYxv2foslRjWwqAgiiOXII+cAhpViU85NlLAmZnlgt3cQzqjRpcM+oAhKLhdrq4lnzT
4wOU4LJgW/FvlfhBkIdo2jt8lRPlvt30tc2QKk3MIzivewHijB+Q2LBYAUXNFGtRoFu3/EbJse/3
ErCXLeR+xExEZ8dban4YiqtBc6gvXAPFvSB0mAKpwOyOGWiIhzLTQe4OvraRKCpSbbj3U8GRQvS/
lt+j/EaRc5AXuFBHp/lOwrySsgI1tdUOB9buC2PbskcTJHwNOZEIhLWmIwcnA6A3HcwOxo+IhytA
Nd1cJWgmIo9+3e4rCILHqeK0OnhXQmaL7KYxfwTlO4dKXB98SGBkK0zs4XeubJBnCkTw4ThGvUvV
vU5WvmAXxQMdxqa4Y0bWFdIoWpZCneOh6XcIYpTojgufTH9AxWfIIovF97r8gsKcHYP/JekeWOeq
cmup5iFJdySDDli06ovPEs1iRsisAh0amuG7UDQK0P6LZmmh3Ev+bdIdA7ajHRhDICcqFitAuPvq
2SePOnsYskfaH/QI0Bc+itV8byiOt4qN6lt9v8s0V0vXNXmk4RMJ702wpOLTuVZbA/j7oYq2UqFN
ltg9CCOyzOk6zeboXYygb8vIJylbR2qY5aeruL4D2YkF2Q0XvbOQGXZqoCE6ZJSgdmr3wBxJA7UQ
l1iGBu8EChGZ0LuWypCJeiKFePLbwA1yjsaUGw59LghoVUqPHZO6uf7e9NK+b5TCSvzM9aPGUXW2
L8AhMASBNWjfC6LZJKm3jH8rhFsOyZVBv4kTtENXa14fBS23BF6uzKy1lTG8T8P0pCf8IQLjeyf4
ayUjJ9DhfDBw/tK0LZykAgNJLN+GQbeH2Gli6QXZB7RTdiTNXnw1v+Gk/pbHcHJKFUGjVkpXjYgm
bKD0IZI1MgbyKn0TG7SMgVXkDcoL+5YkETh3VcNKBfzf4HuAn2iKvdkCIGsaXLMaM3tUlXavtZBQ
h3oWU/SnlBoQzSQjw0T0MaDPzkLbqof02a1MoGw26E9ZD81vQPwPPvo9RcMQ7aQedkOcP5mRjmYb
M7XVvNvKMn0T5QELpiZWWreSJdL6To1yF6Kn20TIoAUWq7gYkJGWy6VY8WpEioBjEtuXwALnMkNs
34Rg2iF4pYXIry9BnK+Ga7Ayiezlog9M5qMEUjEPbcp+QC0xeGrBz3E98p0Nn0A7Mj6mQSA+Lbdl
g9RmSYX4GoQ5R4C2VlrevP89E5PgOkLw1IDiuPUKMrwaQ9yAww/X6nUjs6tyNo5JWM2NjOtGiP7N
QJJvFNbAlelrtawW0h2z06XhHQLpHYhdTNE3pi9kIniOOq9QxNAaqNzYOUev4/XBzKZwzqyMX3H2
HAmEoDa7Dl0fZfRIB92SRe7U6IL2303SLNhaGtHkgVWa9RD6GSYOQnWrtA83EmKz68NZMjHZAOB/
S/qW4NVdhKe4vDd+lWv938+Ns/maLD4kpES9QIeiF9LHprrHFV8Wj9fHMHsez0xMnk9p2SQBM7Hw
ZtlaoDmzVGgIaOJ93DxcNzS7kc8MTZ5OOQQQkaNBJrluQAPcgXEKsXio/gWsH6oyf2zknzCAsy1G
pUgBpxkahFUQtLXma6+8/vo4UPHBNQkQBRR6J2tSi4Jeyi2egH4kH02J76C+mVlityTcNHdWzu1M
FkaGOEYI6cvW00bilcqLqWmxBpEpfxTCJd+/ZGyyOAIu7Bhsu5i17LYh76kKCdKXJLgNcef8ren7
WRc9X58s4cDvwP+3GoKPRrMYngpJv+Q25+qrmigaI5ukiSKdLF+6GiUthlikSeVJPqkRhbNtVHQv
YdU8k5QnNpN9E4KT5UEVgp0CaU81HVwax6tOKWWrVFtmyS1CI7nvXuqiuylkEc8g1OEQDwRLDIsz
R+PiWyduUR4qrQZRFrIK8lOF0jmTT0K61Fk9c9AvjEz8YY9GBvCrofU2oogr0EsNWny7AXhKRZf5
L6/xhamJX4zFtKk0ZAw8oXjgzUcaANN7//dMTE4hAcYi8scWX1bJ37KseIQS3lOsLPENzHj4i5FM
DqEipkkzKGrrkQKV1sbcdJ2++nsjmRw9DopHqa3G1K3/GCEfrsr7tv68bmPmeJ8PY4o7oWEt+XKC
BelU8SUkw6esI7zX+jiyZCm/A5vPwq0y1+d3YXESTLYhetQ5i9FvsObb5tYUrVqzC/BXt1ZwrBxz
3R/AyegYd+0za12fuLpzfcgL232KSxE7wuQBaRhPlfR1F9CjnEhgSW2rZ9CBLWzGhV2iTHyNL/mD
UpUIawx+J/YPwV8B2VzM5sRBUKnWKxHtiFi/zxiPtCa/b4vn6xO2NIiJf2gqHpmKiH1o+DejuFdk
LHEBzro5YB0NiLaBDXAqxZEwNZVJju5vdM1afQLpZTysqfgXgHbgFf/TzOTMNi0KVUo9tF6Usb3Q
D25ukO31uZrdXGcmJmc26NF71mdjkAHMoMm2JghPdFpasrmkw3F9ztD9fXmNtV0fk4JmKIQUxzI9
GeFdl99dH8ySiclRFTkaXxnFSQGsGunlEnJlkExIl6CJs3MGSM7Ic0nAQj6ZM96baiPxpPMgUnVM
efSmm7lbytQlId6Af2FIUJOF/KpsEtDGXc6aLA5yXggBYs3iSQhfyuQ5XJq1+eH8aWL8+VkcowOy
oGYkxGsZ6qTCEEFLolrH/CkS2MJmm0Mr4CXwp6nJXYeOQVTAGpgKnvpPdBJUN/2xOKq61b8QyL9Z
/InfDEfxueB4Sv/NmZwcpqJuk44xv/Ukja4IbT9oxTZGaiy8pGZnE+IYsjR2xAEfeTmbGQhKU100
UMRR+sGCaB9SrrUIIbpqW+fiAjRy1tONfGKQ5wXwZEpJmnPD5yhZ4tkW1auo6I9xkS/Aw2Yv3DMT
k93Rthn3OwOPhARJlCR74L1vldmTIA14+igL4dbseEALCqI+0MeiDHc5eVIRRiGrlNbLW/Ip+dy0
yk76Kwt0ZmMyIF+igPOlYxoi/dTLFwAG7DB/5tHT9YM7OoEJEGEkPv1jKJOtLtTgGQY0G461Liww
CiMzaQn1RzYmRoeHCDgIIV14z82aHCHqkIlQiTYlCFUjlvZAgreeKWS7qoeQfcQ9sca6DaESrEBV
0bhiXsYPAYBpC6drduV0BaVT2RyR8pNtr/YieF0iqUV/ebbps/DAw/frE7pkQbrcG2IPEUAJmlGe
rN6ZvLhjvnz6exYmwU9S+UpgCLBQMv0WObF7/1c5msY0CDz5n9M0DvLM15oFYYnpY5pAAwoRzxcV
ha1KfjL9u+tDmfVCYI8EaHlMGU4PUlipWWwIeIdVI2debiWQQHWgF7+w6vPB8ZmdyWEa5DSudSR8
0f3ROf1rd98/0lPxwZ+zvXoqQG0HRDh1YiBrLOHHsESJO7slDLCooh0SaiTTTQdYXZSGct16At/U
8RtVlgzMjw+ZxDGXCJHIL80fpKZDp4ypi5Nht3brKnZzr1CnAjQss+KV4VRO74Bruq/W2jN0Txcc
4mxEc2Z/sl/aodUgBwv7RL6rsmeQBNht1jrXN8vsNJ4ZmXjdskLH9ChO4A3CUczAya4t8cvM5jDA
ma2BDBrMAMY0KetDWkuB0APGIazoa687xjo5oPSl/MSJgwbRWDetk4G+xEYN0CpPy20zc97x/BMm
UxmLaoLGbKNFny44e0wKlEpC0aCEoUsrJrFTVfs3Pe02eobC3/UZnltGdCDjSgO/B3pxxm87O/Zt
bIo0ZTK8I0+3ihTchIJo1yRauNrmFvLMjD4JsX30L5ndgFkeaO3UFbrxioXk+sJAptFNmvdopq9g
gTfhoU7UHGz4+aHQAm3Bs8waQk8ZfBe6PHVlsiejTId8b4CnzwDt5V6Q0F+1NRbjjSkP7E9/jAyL
Bij/qFg+TYG2ShaEXIAHUe+DO3oHDh0nfTQe6FbdCTtjL+6XhOZml+jM4CQKBaC6lQ2jg0Mhmx7E
vihV/ZW9dmZhsteUtBa4Rno8GsvAhardvYyCgULW13f0wjimyc+ghIBAWjWtp+TewEK7AMr4uoUv
VxjiWbBqoH8FhP4gPZ/MVEOzrDVVP8ZWM775pvCZodPT9JV7Ucej+7qtL7vtpy2ELmCzBSHhlx6I
lvqosqmxJweNZ0aDAsAXEseser9u5yu0bAzSgXIfpavUkcr90hHwWIwoeuVij0YgitAyUjsCjZ7j
Vn02xWSD9lFkdph5EhXjlqeanfsl5I+pTh1Jrj4Bq2VuRpcEeOZGD4YEDU0ZQK9gDi4/ShezLJFB
zOYxWj0Ior8JwNbToZryF2YZk6ui1ICWAm16mUp8KKA2xWNP6vP3ujfeqgSC3yprftUNYpLP7Uw8
fdcbiaaGJVazq1ZZqay7LHu5vpCzUwYiM7zmRiqGaQJIbTMaZEYae0L8nUnvip9YQBEszNfcCRjV
RH83MjkBqZyKnRAyjEOpLCCF3TBV7Da9zfN2wdLXltJxyrD4o7YF2jqnFxQRSB4rPY29hGXrgAgo
aBBdtKsmDZ0GTGMAAgERA6l6zUpzoXaGpvhlcsCfn4APgIK5iFmd7EKp1LVOaDGldRxtcHaAv2me
rq/aF6cFE2BPIXhbggsH/73c6MkgBDmkOyPPKD9lFG2iful8j7/h4tU3sSBdWojA8pDQEhbi0Ik2
I6u/vwJzNbS+rWyxCXrWm4CRyoS2rS6jx3synq4JhIJyKfYGENrHVXXb5/dSv6M5QLhIUFlS/a76
hlsozSHW2QE3IMp7Jeg1erLSS3MhGTF3Js6/ZjL2XA5MFJvE2KuCo5meevW9NR+uL+CMiVG9E6w0
aFdDUmLyqEb7FuEJ90OPj1gnxG0EmXAOqZ3rZr7kPGQoNekK5BxH4RxQi1+uYiMMQmP28nj1hA73
y42EbJSAl3umiU6YLLirOWu456DVJZlwW1POLA4S2biWevgSsOHX4Jkq+zctrx0SfVPU0/WRfT0B
CD7R/jS238HjT5ExuorgTY7g6qXS62ovr5du7XFqLg/AeIfgNYa0KEhxVPly6jiFQmQGSKoHkGvp
qKECuFStQZ6GCk48iMatFCO5GJvvmR78cuQDAgJQp4PaGgz4kDKYLFupGr0QAzrqqaYP9Tu1dHIl
WWVx/nZ9Er/uQtgBQTxgTtDC/MKwMWhhZgptHHumWm+Khh5DFq5LyX+8bmYq4QY2wNEO3LI0Zvi+
9Nk3cutLoFfHeLh2X8cqcyD7tRd8BN0DPWpd4TIlcMhg3MpSsc914xGnPrSNQuzcVDW5rbBhWMU0
pV5tQMGRZgvubm4i0FGHl/HIjAeE9+Vix7EeRWHjR56cmL0NmpbvHSg63LyoVgtTMf6m6baSCRS8
x55zNFeOX3L2gEpMGrZ5aEbIM2Rb5oHeYNNtCqdzu1cQhy8+u3+2HH6xJyMJOUo2QP94MrJWi5kC
6HDspX5vWJIGKHekIyCCpPALpcnOj1UgIA2d2qHBbuRKrRw9JE5cZxQdjNQLmfbhl/y7FCcHtTTf
hgQtC6QMvhFIw9pRDtwyjSvF6XCtb67P1eyioJ0SZFr4D/qHL6cqokHuIy0UeQSQRMAeBYLeBWOh
ZZMoY/AxnSGkncFvhI7ese/j0oxYUibm0E324l7IAeCMTpocxCu9jirg0gUQCjerNi8BFhf5KTf9
zBrQVIV6X3EXMMiaiizfABkfWKkZvQRQtXIi0AZCPOxVkQxHiGMnI5BzlRVe2ZXJHvNSfvAL5dDL
bWnXJYdcOOCrbNDf4qE9MtFgK3iazEq76MYf2B2JmWgVAA/7EOSz1Az4fZkYglXEBFdGGL1GnT7Y
MUEuQq/U0jaN6DkaoFGX5+ye0XrfRtomCZV92mRuphhOLqSphQaF3DYbw4GZA4VWOkL2bodveun0
5oFJzaYueG83hfANKnk/gJqMrACY5EaG1o0oQwqu3Ohlu/ej/ptI4rcWHY4g/ZPuQKCzwlp+L5vg
4EtNsGu0aleWBvqiRf7eBKS29Zw8JAPZ+iFgnj1QbWmLvqx+rwzaQ2B0e7ChfkoJsMStblSu2eQ3
UG8fvtdh8K1Df2HiK6VV190uIQB0d4gD7LIgXseGj0AdTFfXIEYErmlzEEBR4T/UCd/nQiHaxtAO
K9HvP6vWPNC63pRpcxfJJXdjswtdIVK2kA7d+RCL2VECffJBko+QKj0CKopQX3umqNg7TJY+G7UT
LIVqT4nmDxYviptK5/eUV66uj13nUOWr+05xa7wsbSqIWMCWvmpFvBe1pHplkg8+OjUw92IlPUGC
T7PMdJCh6IpOtuuH6CeBzGR7I06UpFHsGPWqaQjAUcRJogrRqBxp3YEVkuYkhUEtg/sHsZQAocgS
qCJFvi212ruEm+0+0as9BIiYzRFeod8DbI7+sBOUZue3/hH9ZjuNpKtgME9DzFZMgzpS24DzLJIh
Nm5kv8wviQoUMqOIXgwk3nDdXx7QAAnsmFZ4avamb4tAydfx93xYejl8DV5gBflsEcoDEvI1kxBU
l5iMJqUq9gy55q7AVXRJlPlbEIUfjAMLxQTZub40U+EMXIuXJidxJhWYWEJTAXGm20E2o7ID17xj
brHtju1mqT4+Pz7E13g4YCsoEzfXkDQVwT+COxhPvA5tYAVTcbYqi6nF7dAstYAtmFMnGbwaXW4E
2MLY00OwIhD0SQiaBQSw7Q/7oXy9PpNfb4pxIv8Y27ReVGVMCwHSQjAox2+m1uL0NrJlsCW85EzQ
ibME/gBcpLoIxqbLnSh3gqSUKeIyQ4pWigkFyHiJom7uwr6wMb6lzwME6JopSC/gwu4VtMtF79Ro
JddoKmrzSrsHD1b6o4qhnpqHgmrHtFd2bGCtJeASs5sM1EJo3DF2JKGFO+LsnhEZVIdYVuiO9Ly2
0JCLtj8fKmI11JWOvhn88mIQXKQgfwatFabpJ83a2QAGoQ1zwhFxhOxW5TdQUW2V2+vrPbsOZyYm
HsEsMiZQPcB6dz3kXVmCzhl/qWSyZGSy2I2ghzm63WKvqADJyqitSUua4V+ztripz+dqsti1gnu5
acIYIjPDqn7VN2B/sxvbXCsr2YWLdZYot6TRp3y5Ds6mbjy3Z6sjlWh2hhIsUmSmNZJW1jegrNz1
1KG7/Kjfyd97WKZO/cwLK18liE9dabPEcjPz3r8c9yQhBCLqINJyfEXhdqvkofTQ2uAqW3qoHWkV
bhK33S+pIY1TeW3gE//HaWMIRYxt2TSmRcIb0JogkPuh1wvJg7nHzvmaTgnjKfruJM7HNd1BFyb7
hvYqfiAOdbu99IJ2deMefDSZZpXWqNi+VGdb2LVTDuOyollR19i1Wpp4edDcdBFfXz99czOJCxmp
BaSY8bCYbKGAJ4Hf+H0I5Bs9CMENJdE2NoV9ntEFS1/9On47rmRkmEGOp05rJ4VZ+EJRwhLPb+v+
xSzeWbHgrWaif5hAshxxHIpKP3fq2XmQzUau8EIOPWQaDlqQfC99eqSD8gmo5K2v0pPgl6fr8zdz
72NYSIaCyhqSDl/gDaibU0mJhxA4aOEhBKeRbZR56NSErwdCtm0shG4+3mBxK1JQUJV7HS1RVppG
C5CYuZUEsAOkxaOOifizaHw2eMPIcTundegpJuIpPUk9FHSeh4Hsi6BYsDW7lhAeUIEk0pFdm+wa
hPIRGls7rCVfR9Vjwg98Kf80t/chEI/iB3LN6IiemCjB3ZWlKQvxYEyNsaf4hyr6v15jwIsUmX/c
/8jRiFMSNzzaKkGH/JyHyoBTclCd0G9FHS2UJ8dPvfRWoxWEakDAiDJitks3zbWoCSIEbB4EWkLL
ZwmCJ818xiTe9kMaICGifyzsSvnr1QCbCHx/ihVKRJnY1NOg44rZjHG2wdCGqt4UEfthpP4Pw6z3
IrqW+7YC0bAQfYK3/IUNyT1P5Q1+KNs8Tu8MxB69Eruhrz7msuLGA/50r6s/Qo6XR12WUA+TyD2o
UEOroPUTMBcfWlaZexbJzEYIh75VesfDXnFAwF45VYzWUkHW8K5MhMFuhgTVOUEx7I6iVb2N1Z0E
LpE7llV4zpYMJANUAVW/PyAf/qMiylEvI6gaZQVwgEOCClSwC/CyRhO0mrtRFnz3w4xZooj/MXj7
kOf4h8xkuY0iQmiFCpooUSc4SmUFfCQIXjmrjyC8W/GwPPI0e+1Ic9cBVWEhq3TL9O4Y1axzmibL
rUAA1U5MGTIIbXjok8YNCjT3J7ahNbqV9RGolAK88ZE/RLsz9B+2Tal4UpWBD5AN9ywzqY33N6C4
abEpRLoV1eq2yPre7o34MNQCmkm15FRWXWgBurdmKBM5NQc8T8npnnH/QyGVhh7k+rYtjFssRLFO
o5Q7eVVhThvyJOM3uyVP1oowHFJOXpkIpVuham4kLm1qNpxCSQR1SbPRWh/8M4Jx0ASInwVR95bX
DO/CKLgXeQu6g4E4AVKJVtUPuR3I2iv1fbR3gKJg4S371YVchvmT9xLI20GJYKIcllH0fIS1BcZy
K8ARvH4Svl4JMIPMHJjp8WSGf7w8e/DNvsnNBPWbFuQNQ1cAoq6uMNV3ha9vQSiP93ApLOWbZ26F
S7OTWFAKYjUzx6Tvv9E5lR1BIW0NPYB1vhIEawmMP2vv53tXhkIouMomw6yNtoL+KYk8jkwk91hm
dRvTRrbeTtEPvZFfrs/qV848vHbP7U3GJ3ZNKoAGIfKgSdmgDCdBnCvCdhvMo5lnO7Wmax21chtN
xK9l3G8DPX0t4hqZCOmD5PpL35MPELlT5/p3zW0qBYnp8cpQVNQSJqsNBSe10JD+k4KHvNmWwUlp
Pv6eicm+VXvEN0EzRF4hfh+6wJJpi8aVh+tGvl5+mF4kMWUNRXkMaLKcJNGZqQUt0phRZvWgi+y7
BQqz2ZnSUZBWgGJBTDSJoNmgDZkZYKaodCqTk9nfJksI7p9At+m9BwpukPFCwBnVsclqaEyNYwYy
Ea+UKvRsq+D60EeQFUGTthZVBx1wXYf3cHTw/Wt8ZbRiaGin0vCiiPVOF2vJjX3lU4KSFZgSt0IT
H5hQ3gYsBSwbNBPXJ31uSnBdQgFAgToX1OAuN09bZyjKiIjLuiy2oTwNGq7eDsNs8+tmDCg5q1Ca
Qyfw9KjyjkHkopFDr1LZndZJgRV1/SHstadft3MeAUyeZWZQ+OgI6GKQNES2Gr3kwJf5JV2YtLmd
Cu0PcIECb4CwehJnBNAuUEMK/yqqzQZe4ZjJdGEgcy4coaaKDTTKUE0jwUodIgBs8djThTqxCgUM
NX4lrvw6+vRZHlkDGw5l7F6fvdGBTfcuiOpBII73hGj+VJQ9j6Z7H1FPgAxbriEEDeQdSm47LWvW
VZV9u25q5pGJywJaTmjcEQkINCenHdGPLIKRYLwstLV627qSna2gRatYdIeCvR0moD619E/jTdXd
/Pm69bkFPDc+8eTMoK3YoFHIK4QUbDuhrdQLleS5cyVDQ8VA7dWEM5i6gSL0gx5EX16U9+DZOWVI
tzOQVlwfx6yV0WsS4F6AT5s4NPDqpZlAjMhLjfxGSMwHGg7Mkop6fd3O7Hz9aUeZ5EI7RWdBynX4
f1Bi+MAuJ3G+sPfmTYw0vniYmF/KioEaaEmdSTBhfCukp7hdyGrM/n68+aE0D/cP6dRLR9dFYGiX
Od4GSR/tENptk2CJrWx2Nc5MjJ9wdnyUUg0yCakLj/EOFFGxbYilm2rDwqKP3uXLKT2rJkxG0iDI
yoiMuj7YceBHo8JtUvFeB8aF+DZwaQtrPxv2oPyC84J8MXByE3t+NoBAqhfwxgapdFGs9LfqOJ7Q
2mE3+IBhZDU1PXq/lFv86eOmAx31y3B8TGKo0/KpmHClTHTcTVUWF5veKLdVY7jgB9umhrEDBPWN
oqmDqGEP1d9gQ2i6EnwJb7RBdJkGtJ5ZJAdCxX1Ra7FlEN6hQRAcMWGtnfK8wDOmkHsX7x6+ClPo
eeYd6CA17lfbvI4WqrRzrlU1RH0EkKFxfIrWHUAEWALzjFhVYADa+dJnHIPcktFTkIcL3m1uHwI0
A1PA05rIjVzuQ876ElzmdeTlCkqSaXSrxtDmU7KFHPb4a6bLA3JIQoARG3NA42ecbfcqN6VaqsTI
E4VABSNbSCyd+ltwC6sbs89fBeSErFhLByuJFhQ/50aImwMpEgxRxe64NJ3VIi8hN4kRav4q7kEz
phL62IH9cOGszS2bjscFOBPA+vkFxzJ0RCxlGa9waLzUFuuz76FgvkcBeZMbenfdyc5d+YhLNfBV
i6jPTGMklaMiLGjY7kMj7js9vRsSyPUV6rAC66gdt5obaiClvW50doCIMkHyidDsi9sdVDmuaQUY
l1CqViswJJ3qNWIbm/hL6p2zpjS0wKBAOSYOJ35Ez2sp7JAk8SokZ8oesodG61QQtgrkhZ055+tR
tkH0DczySAx/uT0UWhGu9dgeBviMQNVua3q9sDEWTExz5KopSF3V8sgLVGw8g+xaofgLr5WzUUxf
Ej50QodGqvAe0rdmcoi6bw1ZiMKWRiFdTlQRh5IBcjZs75FOodbuZFZur2+w2evjfBiTZTeVwaeg
XgUyCeRioP93MgdKeVtwhenAlbhkPdjaiq0VfrO0RrMbbgwvIY0iq0jaXo4u6QCnJh0Or8zSD1MO
Uydk7RFZk7UQsCVG/blbGdibP4yNp/vMG4YBVwtVKbBa/oCMUwca4VJziiRNnKALT2Wp/3LvM9IR
50+3ycSWaKLQCNBMXt27QStllkqlx0wyTm23JIo645p0CLwqko7zhFbKiauXQOXiZ0QPPT0F/+fw
GJgo6IIiMQOVGSkHUB2LC35pyeK4tmfTmRo1ksSVimQ7ANdCQjdJBeRu1wPjIjiDznCTiwteY+ZS
GTGE4/2MhnIyxcQbVcQqHVqjHjKoUPC5M0ArCVUd+/p5mNmUF1bGI3k2MOSA1DzwYSUWFFvrc6sF
93UdeIbxct3Q7HBwjZigRQCSdcps7hsdBAOiCjWaRnPCgq7TqgdxYX+6bmZ2PFDXU5GzwYN4ehXr
dRjpYxbXCwt1q7MSFITIeJXNKkQyecHpzg4JDyroP2NU4jRD1Eay2ZV6iiGBhEFTmlUKUtgEvvH6
kObMoC0C8AiEUIDtTfxG5dcypwMNPVmQXts2YBYU1O6Af1o6VvOGgPsAQlDWv0CA/T4PlbAMQy/o
OjtGUaGJ21XYLyFZZor0Evo8xvYFlO3G8tXlnlPRGUqkMgpRrK7dwWlvOLV9wOHVdbXldiXYmb1U
xZ1xh+gGBTIcTymQWk0FOMqiDDtIFQbAJN501QPI2a2S7LKGgovy9fpy/QQ2TQJRvOlk9IXCAX/N
laDJr1E6JFY9/0hWittt/I2+lhxm/9EE+t/v3f8EH7n3799a/et/8e/vOeLkCD1nk3/91zF6L/Mq
/+T/O/61P/7Y5V/61y37yO55+fHBj69s+icv/iJ+/3/sO6/89eJf3Iwj33aqP8r+7qMCzO+nEXzp
+Cf/f3/4D3Sy47c89Ozjn7+953XGx98WRHn2239+tP3xz9/g3lE4MxEB/Pe5kf/8iZvXFH/5/73V
/zjWFdbn37/y8u99vFb8n7+p6n9B6hBtuihIg3QBIsS//aP9+P0nANRgG6JxACD7Eaea5SUP//mb
pP4XEiU6Ol4UDQcO4iO//aPK699/hFYwgsK2Abgx6ty//f59F8v15/L9I6tTL48yXmFUlxEPqp0K
4OJERelz7IBV1EnEA3k8QxL9GPSju/RG38QrNC+spFW7GvtCIiexl3ppJkiR3y2iPI1oVFbAzH55
+BpJSblRB7JTuaINxkh7cLJVuja/V4fSGm3q3uKBH6/+P0/EV5uTUYp1SQlHAs9RLWnnr/VNsAMp
rVW+gofXWsZoo6q0YHASi+ipKOGpBIOtzbbKOjy2tn/Udo1gSeuuQSuFm3j6JrqjdFMCLoNiZvyQ
4tm+4o6/BuUyoGH3+Y258k8+QJuJDVZlL3iNEstYm6vyISLrMDqY7Tp6LSDpq1qIJQ3E9R2xwrBy
CaBTkrRNIBmpy45y7G2DrAmxVCVaiy3YZKVboQJHK9+RkQXaHtKV2nphdkrkESP+PYmKrdqAKM20
81PykiFis/TKzowd4H7AG/ds3zmyE69MmwZ3YHrGKjK2QWdvgr4KJPYaMEPbictsfRv1P7+ZrMg2
4GDCtsLayR6H2tFPyqrXtmxdv0kQNLEDjob87jUHlbQF0UsvPJi3xq4+cQCy5R2D75ItIh7AiWEO
IF53+nxFTCcExaFp2oOyJZKLDkyt3YitC14L8UgOym5w8lPnJNtyi6J7sTac5DZsb4z2Rd9Lu2hj
ihbfRqYro11eeOq7B7Vca6/CPd+S/gN8QNXT4Kiioz0Fe/EJXAVxsO5dDdqKndNGdtbt2UNzC51F
G/E7iLABwaSu/ia5YmkJFlok12yTHnVwMNmprdtgnjZNJ0ChkZDBbjUPgG1ZW9d3oWKLRyOxKnxi
dNSfq3aD7JXjO3Hwf+x9147kSrbdrwz0zga9eVQYunSVWVVZ5oUoS++CnoI+SV+hH9Nid9873TXn
qjUDPVwBAhrnoLtMJpmMiL3XXoZZCoWcP93FR/nqDNR4y+5rPvHlWst80knCcgpdqEwUBqM5v37M
7yuAx7ABw8UKZBdDJYQnXSlJVfv5Ga7asAk4tZ54bbf3JOjsF7tx13kw0o7D9XVrRtaYLJlXgzJN
MQSuY1+dwjkEVb/azw/A1CTlkrHeb0TYxbCk5qjvWQYeozu8rRSmwm5/FAf8zTdAa1BZLg7asTuk
9yuoANTyVt6E6kO7nwLrLIVruGSkg1m0Jx0m0PKoElPtZdj3XnW0H2Q3gWKLzlRIN3JJmxdtDYCE
J/BseK5epSvaFkWQDuZ0XHSvGBu9w8dROsT7ma6I7FL4epzpgNxJrrpaQtc8cM6FzaI3kAtguY7f
pi0krhFXzerIX/3qwZ5IsUte1IQnR4N3AzVhFH5pda5QGa7Zj85nDDJxDeOSiZninD6Zb7bjmell
iT1jYeVBv9HJyKebzX3BoA2NWe/BKT2eHehpHwZVYeVIEtlPIDmIFKZEHFbkjUWi+t7AF2jmCj/n
o59dm6N0WPYZTJfB6W14iehplrxi8rFuptwEea7ywMUrHKeZRNfzULgKTXbDQCWvZslz+1Q8d0G1
2/LL1I6hbJvvK6xL059cm8zH1YOtwbF2RwohJZnpyM1AA0+xZOsV7qSkw5pMcBGzN/NNz6LCLZlM
vuRLN/OhTjnyxHkeRKSLCNzJ+1Cj5k55Ga3H/tPiPV+5CNvAOigW07wWjgY8hTn5szCYNhFnonlC
ppONxza9ZDPrU5ql57a660xPxEFdK8jZLiM6UOUNfgQv8gFNMmt7Vn5U0I6wwo2np5L2pHhpa1pI
DP/FKrCAgx4bNmF7TWjKAS0ORTAdEJXUq6xCdhegzYElFzg58MoDGtIcMy4xGa/lbvcG0MvQLwKc
Ew/5WCyrLpp5M+LJK3G/Z+zLJDOI8lLfxRNUjWReyLKfPw1MT9l2xekjYBztObmoGs9aat1DYJnr
tPBBsnmOTzXXQ/WgI9vmLLHxgKXBHJwIyMcxTtLoy/5yC9P/hLcP60lHPOG+FmRaeB9051J51LkI
EnkLJtfotFDEIxikfxJ4MrH9wvhvOvR3PYIJIt4uwWBVRFh7bcIUs7dJBD87qz+VDUM2sF6SAqs5
YhtZsWfSzvRgCI7YIZsWpWvel1VgIoGh0SUeV4+6fDFUNwWY+WEMrDb89NbQQS0jNavgjPGHdvB7
M/H1qEZeL2BaoHAYw35pNhAQa5XOKKmsfxz3zp14NI/94/wYX6WTysd9R071IbqL9/Ve7Ixn54y3
RIlE5ROoRSscOgSqXBW7B2oXT/3DzOQvj3WMN3VFM6B9g5Tv99plUfQS6HqisdnNjyo1/H73ZpLi
Aq9PlBH/Utny68ttoMAvvXFiL1Y6Allj8CzaJ1SDsGw9Gp7qFiD0YjtxfylefxaHvxWDv/euP8qk
X1/vC05oVXIkTxJeTzAzrBEvo/kSuMQSF9zynHA8CroQ4w80wu9qj3/8xP/9pn4dphXdYlrt9qqw
+N9bj0sIZoBckPSYPEF5g7QGtr2BhIHw5LXh6uc4DoZ97gmOAJKgvLP4TG1i0Mm1wtmTd81LTIsw
v1EZTBmCxfsj1/mvamaoCoGDf/fZ+zpllDsBvmCfarhNE+/fUz7uSnC8oZJyCz8LJ1/7A2b417fo
76/49Rap69S2qYnnzri1vZVpO6CGp/oDSksGY93AojLq9hIHcX+ynxDN8H0lIL7DvgP5nEcIBVop
TsrDxDY/UIklYflgQjcI0lVF1Uv7atx9f5T+f1/4XyAhBpMFnTysMqBf0oHy/LLKtj70txbxv134
Lb9cOfvvf3tA1/chqr/doo3+rWX8y1/5o3vUjG9ozzAfA7oD4ACy23/rHvGVLY9yk2bDFA6TdbQY
P7tHTfsGjilGx7A72zjJGzz5s3vU1G8wa8YgHu2jBSEy+C3/RPcIl//f+5y/uhe/7lCiHzRRlAI5
SWWEMA3DQCSHmfA8NeTzZGsPjYO8XUct741COmf6eI0GE+ieEnSGnoWyBo9tMVReIYzjACzE0iBU
cLpj3iJGEV40yFaR8BiXixmhoYlVb5zNhxhSewIjgQZcfCWa3SxdP5dZS0mbjuJ27eQRAGk0kWpe
qFyUF4QPNaTMk+iMoz2n1lhDl6CI4zz3R80s/KWor8tUsclxEhgIOukA4KkW7UWoiUkSkEJJOqSz
tyBDE7FLykwhunLr2eKiGg5dCf2yM1YPeZY0N3qqLdSw+xSGesgAErMGImt6bNuFKo2J7F9rJIYs
qNYi0A4/caw167jW6bV30nMmKXtomg9JqnrCgKdqmXfD3hhtQUcEojA7a1ZqqNnAhOV4UWQCwO9q
sM+a8hM9PAJ44kyh+qzuy2HdL6uMJk3HK5cjEqQmWf7okuKlsyXB4CUn4WtSjuwYZDyWJYLDINfb
AnSMgSvWEu+rxpi5MoL81OW7SUHgSyqmW6kxXwc1Xr2yR0KQ6NrPZUDohogEBXqk0DaudvO0XOzG
ekMEO/y9dUQ4RdapSovPYQE0nkSmn4oo2zJhapIoU7Sb29Q319qNhwItVJYVqBgTeSqRrNV3QZlj
p8pMBA0ZqTx4lchLTKahxhhme/XqTrFuJ+XVNOPobo0KHe1mhWJNs/IesUEzMoS6NMYdHMyIN5it
o+MTE6rz2lCZ6ZQKLEWq+lA2uAqreOvV2HLjvFzd3AIjWrRztdMgMg0V+FNYq5G4owHnAAphqNtr
5zqDjFAtfMcqT7YhLp0NL0ML3dmcuKssMyM16VwKr5ISnciJcymzfCd3kG2rn9IEOYBWMeSweP26
HgvVDLKxOzRO6ppadhBJtxtmlevoUCa1PTY2IpbtwquGYgefHi8fbFKYAP5luLu0mtGSPF9uBwtk
qEJd3EjuQB2Ofwya/+/s6/8JUTwNdi0o0v5jCO/2pfrb4UX0//N//Ib+/fy5H5uwZKrfMDPAPgzc
FuN92Cv82y4smdq3zfJjSwe2DBvBytigf27Div1NhnQBzvhIybbBjcMb+bkNb18C8Q8V7obQKvjJ
f2Yb/kL8hTcUrJGQCQg/xW1eg+iF3+vEyMrKfJS7DVIrjysDqZ6Wnr13zpkvP9R/4Bp8KYL/8dW2
M+GXqtRS57xZFrxaDINpGvugqTGLR34NH8eepu6feM3fMci/F4g/X9AyAZ/CcwLE5i+IoSo1+YqA
eI3BVWI/KmRCybLhZFUQcSgFrFMT9Exxx+2f2A/EA/ilj1QrT/gN7/0OfS7M7ZCTiH7xOnLnuLF1
ZIaR/ogENLK4eOcoboE9si6cEHL1h0GN9Xtl/eMSNj4aRK1b8/D1E8qNZawiHJb4hBzikJJnbsdr
TB+W8wh7SslPj7vy5LAFTSeOwVvnTiMH5bEPcNGecwT+s/o2+mjl/JG42yVugE2GG691xPB60MpR
CQZ1sF3tVv3prv5YA4iY+YgCMKYihHHi93bPlZ527yWZwoKiPv6Tm6ACj5HfSoKfl7r5UoCriafy
q6RWnvQlXZcR1fEA5MVbB9qWXhWF5nKwG2AdvAA9vSaaOx1HmekvRUTiFzmUFwpxHYC3XRHIvGL1
YSrIJqFOj9jDoxzAbep3Hs4YNRjv6hfzOSpYZfBIvSuVQydxe6EREFTSUX3yheM78X4p/eR9TnGa
E/VZrtlkExOBW0Q74V/6FsiUCxfuWfLKz9QkxjvewGarN3cAk3zgorENEXfymOZE/+hw/npIHxsr
Mj1PazADoEIe2MInOVi0UHfw1FBDgWAXo1jiDESmCE+2gemZnRuj9M5vrWmnP6PzLtlCBl8u2Nh7
y3LSLH9VMYTK8bHC2S3MAwlRrAgWu5Fb4oBQ9gDsdfQdnt/nYXNa9+NNFHYAbVSeH6Nwum/xbbzh
0hHfX94PH+bN6iEoy0ZP3xOEpi3HOnYV/HKH2GmAMshiY3uGbUNzN6R08qInhY2PQ6iGMl2uQ3OM
q8/2ml/aSynxAafPJ+xq/OGzXWkKewm0EpJrVsywveXTtqn5UhoPiFBMd7hxUR4imk3EL/jc85nN
ePxyanQU+dhzDQEQcuI4PB5G3V2FW8YItj0K02vg7j65sKwwh/3YBHILmQxDqvtcUhG9aipSFMj4
Hq8EjNHlgGg9tWRQcGhS6AAIaq5Jws0CUCmzdN41VChujKw7ppRUf8mxwBBwueCWAkbHtO9SnhOZ
bQf+CuMKsvASyrXOjyuvh9uDfDMnnnTCLtqyVnUNtEglgYlDgueqprJDK40NMoeVsT0d4hJOfEiU
wweNgfyhs3aFircBeAtP2UStN9x1yw5q+LBAQrRyrPMXI5A9OYz9+qxSIJK7rZ2NMFLdj756qxZ0
/ERdBHj8UF1nPrnZ7fYNxYtGhxtjAl7Eo1tENbrOQVik92daB3pFU1qicoLg47Y914fhsHwgLw5K
w2DCPhGx4T65TflWdG3d9DGasK4UfzqU981pRkMdc4m3B/k+cwsXyOMJjfbsqSNLDi2wZh1SZixJ
N3rCKon9cXjX8dAglVgYw0vfAkMWJsl69bkybNfIw8UdENy6qnejfEBIKbEy6sDnBEGa8cBiJNop
+kkFdRI2au9Ch6w/O0YW11qkpHS7BuB+6834RwRAMllnGnAm5ymG2mrepx/JsrdvkOs57qqOrv5M
xK7ZVRY63RUuJjcZRki3yXWBOEyj5b66Anp87IDNLXi6aHNdw+I6vQ1vzv0A3ywMvYmUk+Udv0Bk
iGSkkkDk9U7UocP19CghCGhws57gLQOeNkIjrMDEvkC7t6Rk2juhgycV2a5EwWDJfRkPm2mrb/uh
6koeMFaeXIC6YjsQJCl8OSXiWic8O8qIn0FuaUntwUsTL4pf1cwmi57fGuriWQk1JJjcg+EhzdhO
4Juir8A7lhPA4sw5lraHmMa8uYudk2m/4HFZeSIj8fumGu7LwKDDLTYnr94lgGCHu+ql8tUbWKIo
wQyAEg6yesuX/mHUdhKyJllxaP3yoXrLe5L5wsN8wQfOOd2Wjq/vh9vsHLvRRT3GJ8ikplfEF0yv
2RzIDwUgw+yu8LaVlh+n3dD5NSvw0PHRldpD3e+s9TByg5Z2uGGr4rEJDU9mhcNlCZu918ghIvgA
wjofXXknBUMIS5v9ZrJrO+eyf5ifVX/aF7x/gQYRKCpLMRq4TK6IyTAG6k1bgdHqrevb4OW7guWY
tkRsWjx0HK5RBZJDMtrxfq+xFTMQtqCwJygR3NrexxcZBqRwSRYYjhfr83a6VtENFgddTqv9DHTb
6x5l13SV80XB3lsikv6u3idYIDaGHfFHccrv2/CHzfK8G0mPUzfB+bLNyip3xUiIjbTCSirYvCs5
CKcf0tFkJj4rzC9cg8d39qN9yvcdcN0s6PYS9h+au5nXs/xlK+kX1vkA+hOyPBgsep5PbY/kCAJ/
9BLagPvEW3xxQEM7FsjRJdq4723sA3C7QujSNFD0AbZCZqgWoxvNsyzWv1Qw7nCIDNjZQicLtP0s
A9/H8liwi8S0eYZlXbJzCiLBMTrztNv5CUb0MaKa7GvZerLC5Q7jNjezeTbT/BS7WDRMxszWgajN
oCppqEFtv5bYghlDdWgTkLCu+a0DqKwIRsCkO/R2RLqN1LM+scLgCaYKUGUaDfo+LEYTTynSqiQP
9mWF0jFFep+zo1jC9hZsE1hdWdZu0VidHNvJ1XWqYJY28VYhWkuQpylZ3Ea4T081hdUtKCTB2Pny
zmHqUT9HXrobcqbcIbSyJkjvPY6jh/Mjwt03XPj3IA60LTCd8MAXMyraCs+yOUJ6bYXaqRvDZLLl
ke3W+skWD7fbbKKnCXcMmj/VLEU6sIstE45/UuQ399rNWNBeRW3j4DlUbqpA2K+wsoQRlyeEb4qL
Xvp55csZrV0n0PCNym2H+2hQ+UHjG548UFTY2h0kO8oTIIx4ZTmO4WW/4LVg9+VO2HeuRcUx35pO
yof1opUYg5CJCWh9yfb+Cq/HQLck67OEAZnMIU3FTe5cgwovdm3wv7HrvEa8R/G8spKjSoP2wyAD
dqA3lY5BGcYL0yQABqyxvBzH4LttuilKF4miT1UH1uKUsA+GeZobH4XXcLavin4d1FCDVkvniGkl
SD/GfBqJ2KqH7BP0C4orkRwVbSIdmtizwyk61hnysvcdojbyWwRfxL2O4uUwSY+qian0g5W8yci3
9fCQz159s+HQnYEc5R47cY6eY8B52wgg8ILBJSWP90iMHq+jN706nuaNV3FN9DuhcDw6nh1sB17p
vemYGxgR7X2Mcq/SvezOwEipyrKzBT9Fr90Jhjxf5IhmDqtPKOHumtDGMM3GtAyQRM2chWWnmFjc
eqixzhgwaqZWT9sQNCNFOH9UnsmnbfcmunqZGKYTXgUHXyf/kF3J2sm+hSMVl7FeFAmrZic/rtiW
HpAOQ5ODQImVkzxYeTUoN8l1w7jjAYsto1rMEU8NJ8GuYf0Bn9/TLz3wX0wC1N+ZWD+LeKicNZDZ
IU/7qkZqBohfSkkF4JyQvCAjq+7UlyjHYUxQQXnrrnnqcgK1N5AW1FswZm2Is2CsiYhbor9ODzqO
5O4PXdQXssrPdwV7TcVGn+1oX0VEjtNFtpWZ37uoLRQa09KUSzR5Nc7Op+P1x96z/gC9b639L9SR
f3zNL9SReEREORpvDbnJrLXpANk6jBuXW9D45YGN4oTRLh/BiPtcmyv2XBQ5mEE50VW3MTctmWgu
2/rKceLB5+oPd+QvPydwM4FGQ69oO1/9NPDWYqkpQfLAitWPo4v5nfyporobDtq+gpNXaKF2XPt9
eWensH+JjhBAe41nsWL/5y73i+HAj5u1uSjDewL4MvxEfocGYttYJ5i5bTwbbAvv25kdc+Po2ETm
SO+ZdvCB8TGCvUFb9WZf7Zm2pNpDqkIyhuGzP12Uncw7oBcouoD46Z82mBS3Mk135XPdkTpEWuCW
49tD4+NOlSd1AS5cJ0PjTldEoudYeyVz4sswPyewnNlHz46Geu3VGnfG7NYRnhpAnelZGmkJKWpp
PZU1G0q0cM+rRhAVXtUuwo9TzD+1CRUmyA9VsMC0oxmYObqtTZQPcAcEF/b3oRPgRPjZo9avEcLA
NVLshxDsD+u2CbDt1RzhAW4DNM4TNyJzh4nPcC8wQwNW/gFIMjfgnhQHiYqTIu2KHMP/nKOSB5/i
hBdnHZ2aF5xZHWhDWx0+eFLrx4A4z2ao88UEFwYQ7ksE08dg4cnbhA7lft1JvAHfI6MC1AjEwwcw
/TEfEQgKooJT7iQ5zA9wCMKkGUNdf6jYigLH8KoZ0yHVx/kzklyl26F5u9yVMDJCp0sUz6FgsvQP
g0ZAJuhOOh71KTBa10gDh3bOAQSXabe4UlgGg31KGBzCPJ2lBtXQiayC1vs4Y7nOnEsOFgGF0ww3
LHiA+h3AnGQn173XHaIASHpzxjGWmIc6r/nGlLTLazL4ToM/rPQ3IgBS7RPjZF2kI/ZgUDZstFsS
bOSI3rNYx8AwecD/SocY2JezIL5bvXyP6HF0QHfyad0hF+17j6zeSXx1WOeKbo+cha3VquTAMNyh
pNlOeBJT3iWIP942Fpfmwq+7oJ0PudQOJURcetZNxsGi8Efe3uBkZZDRUbAkqjMGG9nHCsmV4i66
H7Whhsjsl2mP5hkADcgUTPU34pnsFTQhZk6bmcwHFIDR9yIcYacGLmlhY0YAf2gEAW5ZcyoC1UOI
s5wfxmqf3EPJBck91oWMga1xSQu3ed2QrS7IFjhIu+B9ctXaC+BeJboLGLWDyoI70kKIbZEGYxos
HJgEVLd56/bvsZ/h1QMHjkYHPLeB9Ko5rrHHejNbIMy7Fm8RvBecmtNNv5MucMiMXHSsDoWcDInp
qRe5OEhxiPLutglXzGcbw2385NS4Bh6MtwwR6VfgMrCXD8UePb2SQq9HlcfUbz09KD+MiMmxnww3
KVA51O+wHHHl4QmyiJ7wiigLQ4v86NynFh/gUSERxNfHH8u7w7GS0KMtrlHuiuyhnHdVdJsVj+Ba
tc/Q07qg03lYKuMuE+Eas+3Wx8JFr8MSpCKiS5AOKsebiM9D5dpjg6JFJ+B4o7BEc3+UcQFkvUIZ
OzdEQUR46hbfNwRzV5+yjwJD3w4zE3DAXs2I1jIiWGj7Gt829+DAnTe2SXHAaY/RK2AglgSC2m55
m3nVXnFxV8RjWjNT5mkd1hZx0mOj7MoIf2gn4+kPyu+jbAc1oERjhYwgksHKS0KYPC4DbjLUPMi4
p8ad6TDlqZRf05zKA9pBIGRsNFiGkYHfvad36kSgwjeDzi337d4KDZqcBx+txE4+tQHYlz2Fje8d
ZHIu+gFaeSrJQQLFIyiwYLdna+UZj28Bo2VBfXyfSO9thTmd/PzVQWNxr6Hv3U7AaYdHt/dQK+mg
K2BlZORzxHpCVxps32h8zoeNHgWWGExPXeWtekNHXj9EF7QbDLVc/Io4+A7kp0fVS1+HhoO4Y1dB
np9CKQ7i1ndUz7h2t/JD9oHs9rvh1fiEH0vf0qZi4rz4NgUKV/tVxgZ/IB03w/wlAedKUPix7FGa
N3vZG3a1v5yt0wKsJT012VsxBREK211zWFKWYnwn0/y9PyJuqUEVh/F+Pmwlpx6BpxNxkIHeyodl
r5Ik7P6FWcv/a6xpVE//8azlv1bvtdicIP/Olsb3/5ixKN8wCQFg7MgIlQWzeSO1/6BJKxhmY5oN
mQPY2A640H8fdOvqNxNDF+iZYIkDm6hfaNL4EjRO/z6vgd33PzVh0TdF999nEBisgPABwS9UCT/0
MF+GHqpTSVDf4lFvpf1cRPWhQiwHhZmx7tWJhaqgGxci0qqmqzyUpBNFHRhdaElwH45WyRutovez
TuWSgaPbgDw9apt9JtCiiwbbq1NIfEEhE8fxDrZ2zU6eBteJM2Lpk00wnsQhUKKVkAw15bPQRwpn
3EOazcjgWFvbheoeooV5fCtl8ayN4tVZj1lrXBGhCQpxMXqWVhbQhkwmMGBfTFhqsp77KqA3hIvQ
ospRKBizfIbP0btQ0mdJV73KBEW3dWY6ibe2nvZT5slWdpbBRHEh1TiPQw/WUyt2il1KCJ6tw6nP
4PukDMd1yj4iIAltDVyuxllswI2VjIVkHnKQKUvVQtEjTTLIAX1DVRWHP2RIoFT2Jex1B8yT7Nlb
0uo1l2wJlkZj6c/2cimqd7mGA4imAbiuJ1CAJrRiiintlm72ouK+aGT5GK/o10sFxNLIQMEuv89R
XIEjHDMxx9A7ZyXG2kPE8qnfCUXfgYDhC2tGLwwLJ14AHoPoOcQ9AQ17QlRNamnX1L4THc6nBreL
5AaO/gUtayrXF2etb5R7JRWfEPY9VNOgc7jcZPiGeaBdanwOkQCksNSBgDc7zYY5pS0ERCS3Jt+p
MT7OVgzRYVtEmrJZw3W0q39hK7mrS/z5qrz4TbHxf6bk8D7qTf7Qff1V/wnHv1sH+b/Zj4au/0LF
2X7g54ZkfYOcGgNH2HJgiGWa+MqPDcn5BnGzg8GyAeaN85tuQ3e+wbxDxlwXpisQZP/CvNHNb9uw
VweFZ5vTWrL2z2xImvZlKgoTRcyo8RrweoIDHzamL0NfaNn6xF7njEbgK2ymZ6XbjMh+k0r0SREq
oHnOuG08qLMMTHuB/RI8CwCi76JRAb3XNP26QKdjtYZJegcCkLh71spE9/QmpVphVyEsG4C3gQLd
WEpClbQBPXs1Aj2OTrFsXqCoh/W4oV4Ho7iTTUzUElXAKwd1zNTPGDFWgxsDcoXpFmBJLT2Penme
1wXVF3xkUEINaEGnl8juezhVwz9zHvNnW8Ix201tRneQDRo3ZQk80LIhxh6cGrpKKCNyURnenN9L
US9AOAHqVg8PRbnCfnN0PiE46VlmQk0Ai8lK72mJKKMjhvQJiSMnMFKgo44GIorToMdbYIpNKqtP
/FlG8+44YaKgwRHxfccbGIlcJn2EhdwpKVsBXyITtt4JPM6xQyRW3x66Zr0U8nIwTdiPGuW1rNoI
o7f8Ee5GuFn9o25OLZfAojHMDPuNgeazULIKhnRA0YQJPr98O2MnZ9YCECWPW1ZG0SsEXA54IdPe
aCybSprdsl4ekMcEp5E6rmvWi17wQksiakwo+cxpjUhVmR3T1XXfjEkdqH0ak6JA3zaklZ9OSDp0
LEB8TQFPYXuK930ZefpSTETWspyufQ2Ux8Y0Wi4VlD3rPk0kMNX796pYAOr20qe2ovFU5u1wg6s5
EwuGXKZWq3srzRde9ZkN4UD1lqaZSZe8RJeG1AHDGcDdj7CRCgGpRiF1K9fmsM1guj+O6ho4qXyv
lShU8xQkpahWfKWrSnxCjkptxBmj1gXbaOw6ycdh7wukE8Crn6qIQXH1JSuJmgR1j4MTfso9Jk22
xKoKBHtzcOajkmR3cwTWTW9drKQHFFKT3LRxPWM++sPqxyjwndFCHSqZGLktVkfG2DrbauW42hqF
taZB3QExGbGkShC5h35jKQTLygrNvWYn3Dbzj0h1lkCJ25Z3SapzBBZ1XpVCt9M7Me3zSnclXD2B
tSRGlrq4kbV5cicVxYSeFyOdbee5LABa4zhV7hHL+5BYCMgbolThzl5fK4s7didAFppBw59F4kaK
XgRLN9HZikc6OL0WtqkKX/pN2gozcL0FwQhdjoQ8nalwnpLNJ2vI0P/mtXRxdCiNFhOaI0PktYuF
Q6umzdioNTZrM4zz7DF2EfDkkBlSEMleFB7DXI61BkbyaAIL6PtJknUJVk53t5gVGdT+PAy27Sk5
lCFK0TGRam+qCk72Yo6+ZqLLX1uZZ2VDEXhnAuifoVmb4DY0RdOMjHJA+0OKfA4ZTnJdD1KY0/TA
Z9UCKjHTxkRgbVg3RbWn5trstpAL2BhHLVFzmVeRPJhyfp/h42Pwi8CkTEbkg8CMX+vRSDsrGou2
xk9g2Bznuj/HVgE8B1ofyQbUn1R2zaNR8/J1UOHxmGscxY1nGrHKFqtByWfDLqFNNYNXUf7YFcpL
4qCYyrTyvUh1UHH7xKJzlk74KEBj1pwQ5rkQVkWRQjNThIltxu48yqcFpMKxtTUMdYDd51Z0aLMH
oTVeLgBSNBiHamayG9t+hZ8VHtcSEx/DGNFCxtmdKqFXb7A1kAjGPZjEm0el1GV36MFM6GegEE4O
Hl2aXfVai3AqYBnZKCXRrWQvUdYXobpQVcndoZ2aY6oa1MoiePyOi4uLnAK1U07Z7DraiKdMgkO2
IjC1dfqx8XAsPBQ50IMx1zBdipB0os0vQ2Q7FMGOQHrr+KFNQJIb1RQdK+LTh1ojuRKn+yihkdGE
eYYpLYLX6LjJ1QeRut1YtZjROOijGpAvyxgjgzkSO9mWAP1hk7ZtAcvXLa6nnVBtVeDwFSm6yKJP
MKVINgQtg8hKUw6R1QCT0q0HmApKnoN6HGutRXXelMFqSMg04YNQMOdrMcAQvXIos0ZjdjGmB6U8
CbNFqIcNO/BFgfbE1kJb0nUPSeMYp2E6oxpFd03NBwNoml4U0HfIbRWMfe6lhdO7PbiS7dJDdJDp
PZ8qjG2QAlyP7afcJgL2cRtZtZD3ow4QrXQgJpql19oAbBXD5LzLUPc2qAWF0eFBcoabbPj+ZBUg
x8IOVa4XWmHwK0HOy1QjO5mYkrfL5EfSeoytyLid+r2dZ0PYZwseV1UFWcGaed9Dp7Ii0Jc6FXwJ
sDHAchaDaKsQi9tqmqcaEmBFVPMuzKz/F0Xnsdw6joXhJ0IVCeatRGU5p+u7YfnabYIEcwT59P1p
MZvp6hlZpIBz/mgPf52ULIF1CdJT1IMo1E75wM8BCDtxfge3YE8X9qfSGSQGMoi0b56ybt3ZLeqK
yEF6mi7zgcHnoNt0iIfUuelEuLm9HtfcNP3JMhe5zdSBqmZeubWEArXInU2Wq/LUrBY2tjxmFBm2
bQITTqDNRTWf82hOQ+Ed7VpEhxJYsh/DKA5GB8h1lXSyA53MRf1m2V1FkgZvgcqyZ1VXtPqKCWTS
VuM2yQ4D0QnxmpEew8tqd+EuK+3+CSwkEmbdoZJ8TNt82Ho1ipHxzW0SgVkMSVWg/jlej06sZa/T
Ka5CNbXl3m1cNgVNuYrrXdlM35iytMg/liQySDXJrmWOaCwbFNIOmMy8L8crUDQk5MH3sBZVeDVh
0B+NK45zG5y6LDwVzrBLsvZrUvLaV6J+pGP0OtT2x9LlgLMT1s9Kh6dmGoKdNmLj1NW90wzjLhvs
S5VxBsxJxdU4pBu9hCBKLhmvxi3q7SRJ3lrMgyGKa0surARTjDXnIA7KIj0OBQ4wvIi6nejHyEK9
cZbg0CpMUDwJuTfQgZVBcmzsYjemBTD3KDNiGIM9l5JgVPLzYxKE79ZH6BfZcZrn8BjdUo4g4pI1
s65eqvI4m9P3jvKCfV4WCYrg5ZMZBm1uiv6iybOPlRmoT1FOqaTKj8Lmg2c9jUVj9Sun6SVN55kS
muXN6vsOyVVqbfT0mOXDisbM8HCs+c86l+HO0Rg9o7YZ7paZJoGiTD3KKlCNrLxgCz2P5zQLxG72
8M06Ob/L2R2ta2ly/+jYZXpXSWDfogCSXRMYYNXsdQoELtci2C6qQiFCa8qh8LP71JTy6LrEfJd5
78ME4VXxXXHX9su4nZE/0S4AvMbmvpWpEz0nCajR6GK/qtL3obLeBuvdKtP0bIizGVCU53MhMGb1
m8oZmpOx85SmQ81q7nv4dNN+s9TNa90zwTddGDFHimQPkCK5fWH3WfGrJrAOwo+AWOcfEsCuLoDA
Xvk2svmoPCm/4AJZK+eSCyLKWj9c76WLDkoM/YOwEOmVwIIHGmGWhz7pH1KBjMa0pT70KC/64tSP
3X9pE167uhk3PvABsuyvcqCVM+iTF6nmBA5Qx7Xl0x+LHSDvvA9LgKE1Y/VIR7a79Rq7xnS5MmxU
pDYXx9UrPuoqQZmIUQAY261j14KVT80+iOrpgeKMkJdW362Qnhm9geHKUev0rYsLVfV7OkloDoqQ
6CdlaY6hC+ptYY/hcgcrvYVKc3IkgsvfTnt5Rl9+CHW2HZjJkPtW0BGG0zHv1FbmHI9z5NwwZVQp
YdB9axeDjFjX+aFiVcj8YNrm/KNyBnws+qI55OqyWM5tIKZKJvEdzhK/Prs3QCVvziMoy2mOxqOQ
TbftApdzb+BLUybc9QzIO34p+Xae1J/aOvllWO2Hvp62btX95h6gfjYYfQrCCimSkb+eXaJAn+oF
/bom156jT49kUqPPGwtAjbLC2edot9pNAQVOE16FJEy2wVjj9VbIjPL1Na36EG0aAH+25Ofh9i1E
KjvbWRJctFsf0qraz63zPQjvtZThEiclnzcQ0YebD/90y20420enNVicyuT3Nmd37fBbIG/nrHEz
NF6yQJwhvTiIjqOTmA0wUrX3wvx5HZoEI/Gtdgc6SLnhu2xn2L8EinJJiQ9uJjY2+2XJ5goKDLHe
EjmPWvyOFY2vbXrK2Q/8gNPcaZz7oLy0i1kOYXkt6kkfjaKUhHaaS1hVh7KTfEuO+yXYkHeYeE5B
nrr7ntYSWabPhNHt0qmD1ennrzBaf8PEHHRm1m3R1f6GJAV7M9ZM4FXdzKxaxbZ1mAczizvL9KWz
8QUQULtgj1Pr32ISR9sVxQ4jxHl0GMLnvD1NOkwOOZxO2yVvonf1bpjRpom7SY/Uh3XWtB0Ch7Ye
+yYobJ97Rp84paBAKaSEs1TH2sdToDHHbKxPp/T5NA7SuInI740KvP8wWfD/S0EZSW9zsJdzsMTR
vNoMPT4xPYsaTlNJTNrSWM+jHc0Xj7U27ccJf0KzTcoKBWua/3SWXDfBLKcdAfAweov4E3rqochH
jtLO5SqCIyqnlrVoeOqcYTwmoXvVtX+fRsH4UDhoLmzUXA0HxjZ85TSM4koh+FtWj/FTdwIxht3s
gHzjeZrfEpNXMemp/rbyO5a3rkMQRe3pJp8sfel8z93J0fwsqqsP/iTv7cHTl7IZUNZQf9wz4T+0
06tNvl5m5+J15oVCqIcT13XM9xiE98K1H/sO6ob4rsGcHZHwWNPavsqA9rclmZ8dYb2FQ/1Nih1h
BC1nyshxlkxHYa3ZrvO6FxxNN84x/K6DjqmgeBMrchTRj++MMfTNSiYHT4Uq9m+YIVZWiCoT3C74
kKqHChnSah5GRFB1ZiUHUjC+BGuGI2eojuaYu7bYJFa57woeagktLoLlYfQEDfPLzJXoFWfHoidV
VqO7JRspv8gUlZvLZlXSTYZKkM8KtmxI/TmnbtUczIiZ2g4qpltHjkiuwxefxHMSclsAAwf7pK0/
KZ6lHKZRaM+zVzG7zhFJ/Yus0Q3aZRIHjkGlVmg8/VV/FKY/K6ux75S5BqYU9+kdNa18nIrKOauJ
SF9DlTh3gb3PzmsyoOlyB/KYV/tuWIgvC1kc0yzqOej0XZt10K08c9Cj9mT9pAqGJc0vi1Ryl4Xi
6CuRxzROFjvXm6Hgbw/Fz0JiLYrwdlgzw4e6RA5Q1Ih9dLNVc3NnNd3FGfyHvG6x5uvgQy9tsclh
C7goFWK/yLI3bpDbu5kquIqJa68qSLzGubp+eHVy+R4tTFILkE03MotPLYkgQx5d2UVOlOk1e1+k
x5D/rJ4Nb7QGLasEoDKeu7+Nn+5sUaTncYy2qnWtjddljNzcdxucfNuJbAddEFNRUHCwtebuz2qw
ajUmy4/htC2sNDmZcC889yii5C71+99eDHeuVUDvpaSFpCDiblDeF8t055HHUUzmvpxvp767jixB
DbtUnvxJMx5xlqBem+bl5JDwBveLlMCPvsZivFv7pd+2xpzHgo8sWNuBOzfS7j7KU52IgLMs/E/X
IM9Z2mA1KoE1LECX0o0ORWOncaSB/7yIhAjbrGiectRwiCyCCi1m28sj6/3buN6zLx57SIDYXWFu
rSl48jNz7jmu4iIXJWLv9mFmAN4ueLKAuvE1eamJOyW6fRvlBKYq/rSEy1yoDotcZT8PYQAgV8AA
aGlilSFD0tp+qZ5y+v02dZD/jWakJMJ6qqtbwqY7gUck4eeUVgiQueOSpZt3LIm4PwwJIV1XXGal
9wn802aN/C/PO83O+Dcc1bFCOOuzhjCpZee8tk9BCeW6Nqjsyjkee36xM1e8tv1mazs126HzU7JI
sZtk6/AHvAhpr7XsrNyc+Xj73KrXzeSGbMXmX7jMEbeHv/MGyhwV7xKL1iYRSMWriZNX+RDsIrgT
wps3rqcfeF+jGJFv7ePqVwITRS/yP0uvfhfokc0oih8Mex+j1Y5nL/R+hRucBfCbye0/OtIMkSvG
6V7A9JooSmLThAGrZ+Lt3XG4kKK4bsrsEpLKu0mn9n5SbUSidoVi0+/VodQIy4mZvVhjmoHk6ecg
NQQnrOnZ0eCFUdNMDxbT8WoqRJFFt6XPuo1dw3yCTQ+RiO0+j0H6UIVsck3rocSzdb/NlYW7MkyY
x914SguIotD6yqFmYl4ZgAnI7m5h/JOvAb1Om7nmAOhc5BFDxbwVysugUWWIheJJ7akTieAXbyLO
ozY29ov5G8d3UVV/HIYqn4QH4ChoZIvQCFW+jANCG7vUp3FBmTVzMsjQPYlKY2AK134TWS3IRdqg
teu14jr7SO38yY/GCdNIWO89z0fPA97MRVdepmhi/KzJg5mK6px40d8R+6K3jt9W27/LKUnOZIiN
YHutfft5+uonCKoXypv/uSMiTV/znZTqPKr31r9aTmIdllYkm1um6sKEf2dFv6bI/F0q5J8GYrEu
xMwrD3GWDrx7N2eHRIFJPurO5aW63gpeRc4xFwRFhXRe47NsKuzgo71NxNxvyu7Er7hj4Q1RHKru
wMOPpV0f6oRBnXrsHf78k6P9H9wOgirRjSWwkIgxQ0IQebBT83wZUj4f/WdX281Rkra8zdhwv9ea
AymTg7fNbg5Ze/nR6dogzXae7dR3N26DdaRkmpyx8NJV6x3majlbZm0P9mShBF0pmEQ6xv9ijuXD
o0Fpde7SQF+GprAZ8aKfJXV2UzgVh5ZaSprhzDHTHAIBLtGnouvkmV95Sf27+ycEXkATFFyHzEXe
avvjjnggbQMN9t7UnsuxjfvBx7lWV0+lphy1QyACRi/e23ELPzcf+lxUR4pbNvQ7TGLIOKmS+zzJ
39ISGLVIMF3xIcDA/6SYmSF//wXt8pkaglpKnbzRIToN3s1cn027wsvoYsme+tEhllpaoJFRdVch
S7GAc7cDCswNQx6/1ln+65r/EuWArgxwBaUlbshJPHrqLR9r/M8zSSJJ9zkqOW5XacVp2QNOUwO4
TaeZsuXSfmoG66cFry9dMmXsijxg5OTUwSyT9ay6ZG+S+qN3PeS7o8YL46exse1jWpO4cqNn22rm
cqg8NNkdjM9QYVji23h1C6zGpVc4PJ0zGPNrwacsxiXY93nrIArq/5bGY38IIr2pIzabkgBYJ1ov
y5ycuU45GW48rc4yvdd2bC3dx0QW6bmLGG9tiRyv8p88TZpMdXu+nqQixTf3ABQrHa9Ehko/2JhM
3WlHPEsaocAmEGZ4gEcGjVg+ek/hi6mpAgJd+woFyjR7+evly6Xk0PG0OnjIyCLKLvj+X2ZUU+3q
PBb2fGwk2z+TqDO6Bw10U2sv3NQ+9a9Eekfpf7fzZ21/i9redXPpQUywkIK7nDy7u0juLEx/D7WW
/3yxvs5WV8aTPewN//F6L931mU+u7/1cczzo8kDzcP0yVD1upjyd4jS9L9RxpttqO6QAHlb5W4SI
S8ATrtkgkw2bJkG3IX/qPBzDprQegjX8TNCkknBqya3unf5IpPRWgqa8VFLGK8jagRRvQcnPWTiL
ihOKz08LThF3nInL8se9WxOIN9bgUynDTQvwuyFSB2Tg0ndQzxOzusnXECBzecyh/+ZoaE/aKt/W
xAqeqYN9Jtk93RVyeGwByc9FhlFmLPvqoIL1PipVALAefErLUK9U23jZ1V1VOfgWQgiRqc8/52Hn
t96BgyWlLKl2LmXIY7KW1y6YnI+EsICNTzlQ3PNl9KNFfqx6SVpieKIO1V+T7tZa4k1xx0fTj/4u
kgi4erK3kjLKD+kniD/SoToBQ4RrGLX5p9z2t77ZfcbeHMtk/gi7Pg4b57+wmvZRWPH5W4Kn1lHd
pznKrmbNT3BN9nU1w2fQN3d6Lp1dkZq/a5hc12BmUBENjfG0LDe2DeIJa9e5uIdsifJI6XqLQf6h
7wFqSm8+NHY17crcS26Q6aupIvXYGI4Yw41+BNS2LAR+LoDucytIN0Fb7lmSX6i+pCxtELB+tBs1
cey96jBNZEkMN+qGAOBFgdWtiDCRLIQpmeZGryKktbwU1umNnq2vBcrDHsv/BF1HYnGOhUHiD8Vx
sKx53pQOM1WDUu7ktC2y8jHw4jUkMKmcCqBm3tcJtuvfCwLk4CI0s1ztzOeqQCNRrYpcquw2G7kR
9yShaIKRcuZ6i7mMHqc8Q3KS1s5nPl6DESWwGsunppyrjWP4d1OIX6fwZwIT1F2w+M/FKLpdPdzM
BkPjkOKG0lYP4JK2+K3G+iuyFnn0J4w2RY3jJdft1S0nDGuu+5ZYgw80k4dHEt6dbaumdeP48ttp
BR7fYpGEHNdqawWmf7CtAHovy+OitMNdZI9MbH0/UyHW7KauGbC0UEtdbRofhpbslenkePorYn63
MfPbdkS5O6D8OGVfk4d+f+T2ZjXIP6hUQLXpEE8WknvBuRJsZGp9LzWFXrmNMLNzkCHW3rX1CH62
Co/gvfyWPtBkJ6IjjoMXtSRQ8JdwV4lYJDc4AcNlqMkLq233SAN9PI7Bvm0TusTD8JSFyStJkR9e
2l7trgEClvkD/Bl12mn5PHjWfdlxmnRmPnPmd3E42ZiJgvCr8mfv6rvVXe2qh5JnusvsDhX2nP5p
B5fhPsEvHYmT66X35RICpgsCGh2g3ywFAhkt73MmOYH4DsmFjHes1cUXv50gliNXymyTjlDUP27d
St7V6kHxsWre/0zK7lyNK79w/xqpfop9UfGC/03nEpTKgSJIsvyb8nG5C0n0wN9Dbh6tVi/oNPqt
Fyles7HBIVtTfQtTevIK91R5Vhm7kTnkxTN0xUc00CqkDJBbsKYSEg3Yu7Vx0ighWXYqwFpV4r9L
YJPYkBmTuKUx23QaU20WEju3tkcM3VfZG8K3lPoveurUQ5ROr1XGfmHp/C+/BdytQfYisizZrL0f
HYz3JDzB/sI76tgFsne5cHFN1scUhlncG8DQFPbAVVnE9lAXMOy9/8QYYs+VvQ89jT+vBsyMGM8W
Z90zVAcPRIT+gUuMdgP5h06RPY9ePu7GEYF8K9f8XC3WCYhxuU5OSvO3aDC6qsR5jKL2GBrx2UWc
Ex2s1VZWFiKnXj1ZINiP2cywp23EUBk/pW2mfrN5/TskKEnIbvnry3K8+vTt0GxXfU3j6u1W08Ea
kVeyARHpTzOXpOHrRYH2vdJSfyyi6ZoJgllgKDeZapw/EW9G7xbvqmMRzaK5jbMm6Hdp5hacvzHl
f1DywWjFMxEvHZXH+7IiSjFX6adToyMHqujzsx8+IKQCMm5UGqtl2Zei/SGtSsW5i/vZcfNmV1Ng
s7VJ2d0nflVttGi56FRyldxd60QuYwYyYEFNF3WjLiFTTOT22JM6dudksbesRYapa0l3FGCgFGfx
DFp/HxafWgfWqWid/DDq5qVLBPR2NdNcPpLu1rB7KjCzTdsnyVbJ5dXJbXvL5yuLm66v/u5SPJiK
SZZJB88QKS9gvJa3XSPrpfeZsvtJ7KasBsPtcIc3uaQmrgTPszyvPId+jRzWwIEXg3hbO2DHluoD
s2BCVbmq8Z5UgBwbJxl+eqyg8zjV4CMMVk1rsp0uu5rYPGB3P7HAjcJugKksTolu/IM0sOrEBzBe
x2M+WEhKspelHdeDn/cHlkF55Cr0ppJAS1/HrpteFo8UnRKDfae5cqo+24phdbcMcuthVWrdyGi0
9kWarns7QkPXCftgbAztSdkcxVx9G4MGzhdLtE1d0hv7MSXby4MSXypx1laksWcis3GKmzLCBXlU
Oct1VTXfUZl5Me3KPtgQgqJpwaM/u3sbycKmtxcCWW7co8Z4kLhMwEHJ+4k3tcfS1qQoERLX/ph1
Mmwa9Aj7zKTFNvCWilTG/wbfns82ziz4vX/Jyjtp6vWphuLZzINn3xm9PEUDEsnpokxxYQRGQJD5
z1nk/DclGpd/ap+JQKzWHL9BIYZ4vekQhvLWbV+khMNUwQ+CHrOvko9MCL61UZzDRmuqIwd3346n
oevD8yCBjJ1pxVCb4nVIlCGG0U4fFpmoU1sSF9ExFRnFeDPyk8wF+H+p4Z4D8IabrrC5EeRpE2xW
QKa+DDhz2uVfhPVa2cVyJ25DSTGb61qJ77Wq5S5wmLwUujGaYCRbJSECkW4v1qlxedMixXe/TmR0
aq9isuVMrmws9m3yla3bvB7muxmiLI6mm2ekXP6R5P4xBcO0kxHZC00z7up8EhsjSaqUxiCTLpzx
EA02NZ09g01fP3WuMuB39Xn1iKc1xU0zMiHUafIAB2LNMWXKPe/Rflr8fgc7lJLS2H8oboM4THJY
TsfJn8q7ersIt3nxVgBgneK5BdKThrdAk0Y5wGI6GRrbYfb/pCUsZ9F0aADW/Jh7LDVNhXImlWO2
MeNXBHMTd4XGYzh25SlKmav6AgNxhDy+mZtq10ow7eco6fuXun0zjbiqVV3dMSfbFD1Z2jwsYekd
RjH+glm1uzVpQIMdBm2dSwpakp+ycyU3/fymb5kSLoqPFlpkalZGF5KTY2rgeTiaFUIpPJAejcEF
Nz59nZ4FSDN4kjewWocLjV27ZXq3iwQzqsVgTWoWRm47807oI84BhkOLcQxJLEFIIQDxED73uE8d
O7vkOsBTxN26c1HXgAQGnFP7Voljl3e3EkcASsoDNyptnuahgaCyQXrYFEBY6vwxSsSyt6H7tlkA
K0jpLYojN921BLZs4FWL2IoIcWioY0A3EYMWd7dIWkQVz3mOA8By7Tvpi30AX04ZbJ7uoozHjNDv
kAXyacrmDgRjBEBRy8XmALLr9qLH9S7tnHK7jAX+BeWR7bUUzwhq/Ths169MVstBVeRg6vKqzOzd
ozF0KwIu58J6mcdovsKjntBVkg3qE9I5OKAxXb7erVJQwppW0zbg4FsEc3UyzLt+wC/lDpf01p2H
ouJGU+bTLryFLPfsV0EpeCtuPyH31qgkPI0kU2X/ojJ4T+a+wQ4cMreImsLd4qVpUiKzAr2ty4li
Q7sJtsmIioQHGyZy/otK61uI7stt+ZKtyuGq1B2sjlN/WYi+jKucnUwblIHef72jh9jUst+KpHjq
kyo7dLxEmvseJJ+2XPNbu4CojLw2sJyASa3bZd/lGgeSj8VqVZECpzlPnqkfkiKrN37Iw8/rY7GU
z8s0HTT+6GLO/xm3t7mjstemRxfKvLrl3Jhix5/OrafeMypzLppcg8ll7PXzKaZ7ay9z372X0Co0
12X2hYo5prZ+8naIHP56pYlhcMlWq28CcwdgOcHPNmCFQoEP2tVkZCm4HTev37zJlv29Kr2XsRuP
QRrkG8SZ0LHOTCyKjcxlHLtzSnhp1FT3U+Kj8WSFOCgM4b0kxtrWPAM6J+VFt1jfG98559ZTl/E0
oaDBiJo0OCi/v7QS25HhQ8ZJOK8x5AC3b6R7FBGwuqD2eN4zEhddhtXcX/Rl5PabXMR0t3gf3gOJ
w5tAs42x+O9WtLAWI2TsUY8Z18PXNNv3kQfGryrnKP0J66gPtOfOVR2XbvpW1WQ3Y+RJ6uYwzRn6
oZFgh8Un3SVc7WtekdLqmwn3If9Wlnmsfo68H8lvb8IQsefgfPptcfbQACP9+l4sS+ysklTMyk3O
DcNb4O/d9ND6wwvQbfUhbXBkVJYEl/WnXo8viB33MkxKxE3+B28AOTN6/Yky8xik408b4H4pLEud
THBpOHfvWM4EERLWHGByqyzmg/kuvwXuCcWWKCHqbLIr8PiXH3Pmn/krYMpD10N9CQs96GvY4UAz
YophTR6EhF+z3ezah5AtIRF6qqiOSZr/y1cCNuvePVT1wnSe27gotcMs08RrE0SnbAb4NBH3faUi
lKPsGdsORCju3dbsituyMNIwtknhkvyOoJqa8L59EOKrMHXxJJGYrWohr3hpjgu/h6Md0sdpLHMe
nPupYfVGt3EjtYIv3dXMYCt6BUhedmnsVj6DkqhUbAkKkwlwI7CinC+qey7Anb1e+fthJRwCxIx8
RNfZiZFr3E0ItFn9PDpY0SVclLcJyvAxaOTd0pKbk9tue11Fvlu8u6RYH9uiUYeV6FyktOzVyBnG
XZNiO1IOic/r8laE+CEmZjQuXKn7/XSTSmTBV6MHnoKazjO498FJWgILIE7jvoGnHfz6KheXnOG2
17vR2prUfE7Z+lLUYjp4NnJvseCwEPO0H7jTc7axA8GS5Q5xLfbzMrm70axB3VPewgu/Mnab23VW
i2p8bW5spBeRR2Hn1LfO1ZPH/R1bQNBQD9kliZS4r1DtHZ0JQZ9X/KNohJHUN8PWREm+VYxxW+kG
KyTUsMYuhkEDfRx3zDlRZR1FNz2VUfB7+wdFnpNlM43/GRLKCPUO5VnJ+T1aUYesGTHclXYOa8GF
0WikTPy+41BzaZA9b9fOf0hpMboag2Am+MptRgTwanqUKw8RnUtolX9TBYUqugcf3xZ6JkwkcdDW
Qz363VZ268Gh5P2PnTeE62ik8bypWyuxr3292JuhdJeNbsliBikrQLacOzx/HSkJ3lqRO2JBfK5L
3+xT1NKbMbHeM2OCTduyf6WmIqe8YVPFkbifJL+WrEnvirAv9rPtviYZCtc1TekicuUFdL1GESod
sAVvrxmbmS/7exorYVqSgFyI6qxNfsHE/ZISClGt/v0yQA4keYunMRhPCnHpEe0Hf1wpGwIvLGK6
RXhgcA5QURY/9A8UstOnwRA05hFo3a7GHMLqONMdv9HRGGwwVYi9FdhHU03WwcmHVz9pOCja/Nig
VdzSlj4TpgU3wVzOAUEttrL6y2KP8hi03jmnNxhuXVUEaEYkIMNFmUgW+24aXjyzkHuI/n/vYMsk
IhXvUtvlh36aPtBgHVMWuLW/Ga3JpIT8JvscsvZbV357amX6XmRV95Tw13lTH1NdyyumLai8MPqS
iUVTipi4BOyyP/eJs1sq+MkJqcV+kPe1DgiX8NVTRbsUe7zvxx6JKPVcyWMzwiDDLXwnEVgku3i0
7Xy/vWOcRQqRY5CYHY2DK4ediVg2Bp+4yGR14wGpdQsj850Hz+5U/h2GAm8jgVTrKJ5GniDJIx2N
ATpZCAUR0g+PWcFmG/SYb8MJk3RUulybCcqR8pQ5aMi64FQmU3M/lnhZYXrVIcUypfj0+8ivB9ax
4plLjI4Gf9otaXPy1+asgmQzmPxPJ20SdMKQq6xdYOaBdjcmt/xYFsP7kLGUoIxYuEtw1MOa3Nrj
N40nn2y3xoIwvUtI748RzVQQkUOwQKHeBmmgd/9jvMkD1u5kovHqTn2AcEPKI3xFSboLzQ2JBfcy
O9xwfvvJnvFjFU1zagOUspZ8SypI6AzjPhKUNY5GzF0Mj0TzdMi0bbcZUIWvPmb0ejnOKfJBYyEr
ZoG8zg1MFNydODuVDgBAo5dKdERCtSf2OpuPNP8geEYQRv7pEgKaAglVfb2Xi8TdoufL7HiPDTEq
RQC4u8hXB/0Mtj9j3wcDk+HNsMNU1VWIHvGgLjeJzxzqxw7l8VYW/JZIKGMp4GQakF2m+fx30ESf
BQ4KLnS+GwHVljjCfcybVp6M9EABEoeDqsLjWo0fnfetlQK+SI3Y18WXDilfWOz20Oj+mkVRd84s
A4yVLne2Sf/Zlr4mtdI7NoV/ZUhy7CzGk98bGuiXhniYqCBHVYPVrJprs+5Is9ASVbi2OQpKX36O
E2rZBEm8XzseZ8nfWq1QaTgNUO8huB3WBad4eGviiOvcb2Pyi82+GeSlW99GB0OJSFQHFH0/D2G5
x+lxT9gIgvUq/C+fR3UIJWv0uiKDUTIiQF90F3+G+oKAH0ga+RELtQ6uRfWHB2AImktMnld05DUS
8xpnJnlYHKc5Qg15Xf/OtISlPnWIEwwR13M9O10/bRO7EdxyBbs6uYkpkszRXl/lePMbOaQjlbNs
yEqavgGxvF1BgWthFze/QPcF/22h5v8q1sJ/mqvyFE7rzFUCtDuO+t8qEuQkQn165slSrjwBfmOL
4bLlSrnwhjUPgKfvvuP/kVI+ZGH7mZXE22j/lsnHb+zQa0hR+yOdsWAlGWsS6UKyIV42y6JuP+fo
x6MF1iPpZ0NSzq9ibc0y/y74n70zWbLcuLbsr5RpXKA5WgcGmty+iRt9lzmBZUQw0MPRw4E/et9R
P1YLmbInZkpFmmpapQFFJoOBe9H58XP2XjsUmJsLkEw6UcPGZeEO3eJY02XYqCg9ZIjE9dhyV2ey
3Lr0KTfdHMSL/7zEKbp0xxCgIhXrro2CgswUE1o0v45WRWgn+9rWPfsbCV0iYhxnDq3FA2/k4GY5
u+VIB3lG+o5rRO/bpcURzF2xiybb3bA/4a7KLYR9Dr5VkokIw5Ot3LAVVrSS3rzc8bZGmdBYiRmS
1QH+K9MV3bE0ykuS0TnPHDJDxtplM6ozEA6880Q9f4SNDfnTaZnRBmJvdvmNk2dABRPRXObxFMXT
zEqK12cKt0Xc7p1weT78xlx5Y1kdZkbiAG2is63xLZVmr3bjpJAmvVlxb+/bPqEb4LakJaRFv3Yq
2sm2WV5HoWI8kaGT6uWV0rY62ylD3CHEChvV+6Fgcx8HKXTKoAmO4zjtmGvyNGmgXG6VfvoGesSh
d7Mrd67DM1Qcd0zkTdfIl9qS1bb2auBF0bKza7lx0jR9DiO8UZ5OHlhT+BPU+11vVJhu7AJ4SEw3
05PrroK21fb12b4xaTCtF+PPWFTFoVl6So568Gt/RpFQfLjcpK6fw8o0A7Z9NwTu5bdgBIIyJGOh
MNONlSS3Uowu+xlCmIz8Gg62t+JVwLSkfza95lbnoj1FEsdAJKp3J8FUkobyIQRGMntZuhWjsEnl
CfKtDiHo5RGruuMjz52E+yFYvceRTsFUs7w4ouCMGTqjpR+RjfPhuNWu6TwQh4xg9pTjanbCC8vY
rIL+FDqIDPMJIEseIOQV4iqoGcWyiat5aagdbcnmVAXxiXwn2Co1owl2a7TV+7FY1a7+Yvs5XqKa
vmqsULF3kzYPuWtsdFkGp9L4EAay1WhgFi2zobwfTZbqvqacz0g77ILhtreD/FBOeY257GvB0PVR
zMcml3eFHRubMPPWqTEe05BLbAVqm2hUcnhhmPYjdTx06WiwdIE2D7WarqKBeWAZaIFVUTDMJ6my
Fj3O76iuz6YBjm6Zp6YtcJEei9khCIHrgsWkJdJd5UxnD9YUvkcp/Ad6vxdcOB9RbXskPJPzMdqo
xT29qNsbVPVCRuUuU+21krPLUGwYLo2bR5s8Z2pjDli5/FpcLFNfKMCfoia5raoFkUmXCoiCXHwk
gNyLXt3WCak2nY8qwCtTVAyEyamHIhXTZsJ47SEVw8RFDaWRNegmiK/Yo1GhRjU818qR614sREF+
93ez7n/Eov5/0dS88I//z6bm1f/6L5La33+iLCz/xQ9Xs/cbBuQl6c2CzesBRfiHp9n6jVRx2NFL
zIAwiXyFVf0PjLVr/uYK10HG6hJVLNgS/zfGGrszA0cJe0FYFoHJwX+UJkBuwh8RC2JJzQ5cEoot
3/XwSP+CWBC4FfK6INQGinu5RkVwnbUu93L+GNoAOVPnwc2RHLXa/QvGl803+Ncje6ZvOYtBmw3L
z9iqBE8tg2NaxMnojAtr8zE10keXVcScPyubFhSIWDdn2qQcenr2iximb70z3+iIMiM4FSdyE0Nk
jcMpsMdbaY835/aWkLuL3173FmPbejySI01xgrW6ZU+D3+yW2d5fYNt4Y/96Ek2LOFAkxaZHNCAW
sV8SakiYDD0RhtZqdiBBmma6K+mBr3tvfkkHuLhOH7wNZQtYWQ4Bfsz52HqlsW8Z0rNrehstf+Xw
DK/h8VvrtcwjfDGYHtOBNnVLQ3Ho+gZoXmXye9GBBkZyMWZMfnhHD/Fi2q1C+S0KY8aEhYmgND8n
tvd7FBDs0GrwQj1OZLcJ2o1dw9DxdU7R3ME8nMT4dQhiHFzplm3RN9Y+NMBNJldGYV0ZcqD2/7Rf
3fJuFOU7aYY0hZuApZF4tggZOWUDH7jr+nDtNACbmbwPRvBJ9UT1FxvnPhwJRzfOc++kz0yZsxsn
7W/69k136Gim3MRR2eb5mnooWtnywadKRd+sMFkFnwmAsDqfo30ZGQmAweAlGJovNWNYGlrJ7XiP
cHZdtEW5CSsGMbNfn1rRA9kd8gtutXVHVbRyK3EW4AbQbVFAZcWY36RtiVJggDtGRuVaYFbltieG
DPMi1KcsOCVEFVzbuqTBAgpyaR40FWONAL0p/CF6KE7m7PvZp2gNgeIaGK04GUc363HC1slVj7/q
EDBavI4s+LdGEk57p3BIkbBpNFSsQzWDhm1Gm6a05nCXT/POiOne156JkSPNX8mSjzcVgSiYhcm2
quv5sUre3LpDS2hHD0Ed9iyMFEDSt26zeFyLlpF8E0FiLKBtuV0N0iS+thpCppWgB0hzRBFmu2k8
8ZD00JNlM/jHuaL5sdthjE6vzMJAXOpj0Y/i4Gw3cuYc+aiimLPgigYzKQriDj2YwVPg7sQCgVRM
AclEwwC3bsf5sdR4y5jy3AW5umIYiYbY/zJFxtfQpSUzONXWTVsMXe50qNzPCqnpxl32X4NnHlWj
7pymPbmy2hsaTreR2dd0M5COlTMfoMtve62P6PLSnWPH120VnQo7OboEavWzxjTj1Q9VsViksY7i
+5k+624ZKpsmWQ1MU+QN/JhXTStv1WqMPxukdxOgb6jM7iCp3Ht22qY+Twbz0bLqoE3qOQMegwAh
qr3LVFAzy0lF6AHgd88OkZYTVHDD8FZJmZi7RhB4Z0/DIQrFriv1cKuxzhRgdV3z5Df9l8xPmSu0
mqlfGr8kZjKvRp1/c1uIqk6PnqcorhwzAG8uxWvUNRuMb2jsx/boqIHt3aLpt0prO9rqVZnyRkuv
XWvXrwHMcE8VeYxuR7vvZdaXsMPwUQtZfsmFvXG889zJBamAUg63T8B4ej11YtykPjwqlSCQ1oZ5
YIVCW4qGvmwb6HoFXu46B9XqzyPKwOYBhd52yFSN9I+q1lXYuVTvr/Bdz6sSc8RqeToyTX5aaNrD
SinCobA6e4BjvHllLhW7aJiA9GI6t0pe9zZKH28qH+IiPMky/Jwj6mjtmB85ttl1kSORHmIXs33S
wIEcmr0d2flOe52BZHvg9LFFnkOoB2yv0DrTYyws3ooBPS822iES/eQhUrhI7IXXVTZA2IzxlhQp
GgfTQ2sU9rEZpq1dtlvujHmtQsunEQHGy3e6Y4UOYlSQ7L3KJtc27DatqtC7+G+ZiWbeS03vZXHZ
6A+Vi6+VwdatKTocSEVHg7rtb5A2v9l2SKAWuhyx+CwjN2w32oOG5ZycfH6xu5LOciqgkxl3bjK8
0aq37j340lSaUGvCp8ThAhfSZ8ZldNauaoAjM5ppDAD33VDiUfYu2Dw7dttsiB0sHcWrJZ154wfx
yAhI7exFDF5ViOdCJTtoEDFOqzl7Hece1yXO2Fmad9mkXlypaNUDR9oH0BfVuekGxMixc66fzIqb
C+n1aAbPhQ1eTE3qm04W72/V4FNiclxwHMSBFRq8wsegJD21Nv2nqi/0Gld/vvFijw6v+dzneLLD
FBWMqWtzF7rpvpoJzMns6tT4LttToe9xVVIz4zHRGdVH002HnKjIIa++NJ5PE10ZJNGVcxiC2Gff
PeLslGn92dr5TT2xjYmwhUgGgiu4C/e1Ko6o87+g4bcPbl+5GM8QWpbIxzPf+ByT4DXlrbEa6cCX
wxwei0rZewbNM5oJKujWopvXLsIgnkN/DtWpDis83MLCkdZ/ARjzpcdBv/ZjCnijcI59B6iyy1Ci
ODXjNRt+RtACRVHDV1UofQx0fGchYtmDTLqacPNvxQzQwR9PTXExYinWTQ/rOamTFy3oR8SYczbV
GO5STCoygzwz0EkUowYk0hSMjnCWxob9loAeSYmfaSSUZJ+12H9kqVwjflon+XAsF5lGi4XbLFJA
mpVDI2bCBVKOch81Dnsm36YRpkCV+96d02J78HoHHkAL/YTJfLxDgw6ru015ONvpBPIACOhirlZy
yre2unX1oDGJmeXO9uphldbhvS+Nty4Oko03aWa7vnxttXwoJ5xcRYHuFdZ6MIAuZtQoqomZXczt
govAGvNgN9ftpvAHcFlRdKyVvlNdwQSoUE/xMkrtpvfMkvMxb1jvWduu+3qYLokGodOMGV6O+Ngn
7quZyW9meqUG0V1qgDuRMG8bzXslkzE5UG0ID2vWiwboPUqq7MQ5X481LqXW7sNrq0ivjBZUA33C
XeyY+c4uu0/64Aj1VxioDSOLcJWyWPhj0RB70VfrNo27yxDtLciR03hd+33zkGhaqQKxTmEuhYuV
1YcR7zqmPUfD+kRx5lbUuPF0gXGh6F3jlaaHQ0flkWHqg9FUPu2b6rlSgDR4lxFt1D3L3kfTFLpv
I4xuo2p3CMlvikGuR929m1KH28iifR3FaFFonq/trPzqahATfQJhchwDMPkzOiUxVPc1hlmP2fm2
yZKQDfY3v0elhloBkOhRRFiB0JTBO1uEx/6Y3bvuuK30RKvFSq6XD8MIcx+3yDRd8Ty41g00mJem
86dDjYviFjgJpczsgzFnwaJ0sUm8HtFOTlV0BjbU71uPdUzYD4ny53NbhsN+itun1mYeiCDwEGRD
ss+nODsIPH9wMCdNUEA4AgPZ4/8hltjnzVI1QYScIXvVY+Y9NDQxMGdvXNcYd5Vu3AfHxFGc6NS6
8CZ5SBnBIsfHDtNXcFU7CEEU2y9tLvpdMxNNoc36kTZjdegrnV68QkWbKZzjsxV8KKLCsdz24J9G
Bn0JWm8MFr0NWd5GHLWJ0Y1RNToH0UJ+i8HFYdBbS9Nm9mqXZCx01oeFe+NpCj/bwQNfoxjs5n1P
66Pj4Z0jZpJuf5oZnBod2R8OUWOEE7THscurzSMVL1h1AXZoSLjVmM9czTkqg9KdH3vHNl6k50FR
c9pXxynIJU4DekNeD3x/BKSYZl6zoY9/jtOQrZS7NrLAWVe6QPNmIB0Myi9lhX5F6JcuJv8Ay5W9
NTlaGERvQY+ZagrrdwZGwaG05wZpfIh6sKh+h2nQ3eZZUCNc9i5GZt2x3s2vNREhaqav6lZLP4MU
9rUfeUBJme8USui9BpxwNoOJ50rE7ZYmyqEMNblAMXji3vSp+9TiVKq/idGe2OH1AByQ9yBFGh9M
LS+VpTAgugg3op6UETtCS2soj/0YwwrDXiuWJkmCbEk3mTFYGjJAjhL7Ye7b+eL24yk1ra8MMHfJ
jCSpFpFc4Quu8ZQEzqGmL77ok/GFw/oxZmgPwFPep6U5WqVYwVXmv9qooFEAdj31PHkeKj6zyYMY
eim69NUNXfdcAmuwFklSLBbtrEFR9/0v3uRAJ3JRGoQj/rNREICbCQVJ3mVIjIespW/q6S9O105b
GU3smhOCtNVTPsHULLzOP6OJztiEwG2azFfBxmGXhYznGQ4/Ngw3do2zzCWnYA/WBDhAumhSYYPh
1olOUaTrtclxVJOxzKWsBaOgTPJTgVWIWL5rV4RPeCm9+0k1T1iJT2owkBXG1lEaV1GZz+dx9t6N
nGUnMhY47pAjWoCMxVue6IgBrEBSTB/GYmtqaqxc/ZwEp2FsglM0y1cbzdKugqiFFrp50VVygxWH
OowaU4PUwWtSnHHZMZykyCtnOvYpMvoUH+jWyEj8rsOajSNt8NHCphgGt6qJrZWZIKnvrers9DB0
qjYR+1bMX/ow/lQTVbIak9/Zx8H7mSkVVNOSED/oq0ogIrYkMSNDO7rrGlHbOteozW2H5OJcVpup
CwcYQJrsPWPuz5kvoawKqzrS1oaBIME9uFF1zpLSeBU6BvhmDGRl2XZz7NBrrockY2SIogB9BBs2
x8MimPZpvK3mhhRxa2i24LkoqL9PE81qH/E29rikvYfGoBZQ37PBltuBnUnT0XU1J6An2FevXaax
LR5+i2eShiN+gChJd/gooHWA0i4wpzALa66NwH+0a0NBOXozI8bSqHtyuviDE7yYU/LuzCI7IH7f
gad5RqbKOPC9rmoWbAPhM8sgjzDTHFzItwbwn4NfFKhy/BLvKlwBACvwqQhG6kxvi5If9QrvTeR+
ewzxbmgluzLv3jMuvNXHVHzDI+NTeUOJh3WnP/fTEgljES6dY4fIJvvW88tvXUBGy+Ay+wTObj1k
w3EUKCCMBKWDpN/uztediF/djklga5lL0/owdrHYF31+5dTyw8Z7B9CTysOtmWI0pjuhwSMWaMCX
PyAPM+JBXGcDrHuViHynkslGkBug9c+is5tUSJoQ5K1LWsGdCrCAV320YZ6L7DEVSFWoGJKkwk9V
9l8KlE0sRGAlH0yWLK+ObzM9PgwxSPGeNTtu5AmHibioCPsBzlfbBidvSUjDo/mK7Y6OSM28mg2e
cxiILZ+5GVboCdI9QZuvpSwNRjCwdo0UcnHaZfRm4D+YZnuapeGdw4TZnojRleW/RzE7PAcsg9nU
xNvUbFX9Mk3QIDucoao59JJSkgK6OfgdYfR+eZPVmuUBMDalwyUkbTxX1kNtghBUVvrphsajqZHt
f3/m8DiSBa1aZOhHdJJixTeX+0QH1amuCRKpm/am6NyDmDOQDCYzz94coidUqeOpqK0AnBwgdxEx
mEVGad0PlXmIa+Wea3SKcLOc+xTN29EtsFIXdkrpn/ePTA+jx4pAMH6mqcf+1m8M98jJylDnIgCc
u7k9f/8hxZ4eYy5AntA2AZEOVXHdlu1+MBHeqhknnzkCVx+KflcZAOmkH9zCn2k3YZr5pJnLR9kE
wbnv5Ea0JY9WYQZH6BJ7J2qeySgtbn/8JXSeuwq3C1YDYWEo8m0HyUAGGAVIxs1sKRYQKycuYDD3
KkC7i2YgPoZD/TsmQ3TxRMuTONvuQ7++TxMZrwTorHXs60eGZ7STpq1FquG2DpIL5Yu99Q31Wtk8
/Kj6YCOptrnRTCwmfD9zoNl4O/V6bq0v3thd3BjrYeAxsJpNlvEsaVZLvaPONEQsIOcum2S5qUXe
XEO3hBaB6Cqrb7vG+1R9/OTqlgQgr0/ArhFBgY2vn+t530Tivi3PadWrdSidj6wqXPhpmGWTSyTo
6amFrSAMXWzCdjqU0ZxtGociBkeWUN/gijhYqei3SHFwJ0SIU5uzt+yA1k0QGdiwzjukWwLoUZVg
X+AMFaO5Mw3T3mM+7taRh+q6YCQ00yfMmT+tnTwJz4li7RqUJG0sS8D5D4xnyg7CiAMs3HXFIeir
lITW7FTkbF+RxJfIFKYvlQI9ERcNJlcLoZWY3vg3FQ7bNt/KOt5aDLJWhuIRSYr+zZgoE/oSnspc
PFoJohi9uDhljXt/bG1zC4uoXRmm624DjHuT/kafnweP2qRq8MQHVnPvDvW7Q2QlPVWHMVbpHZup
fm8pfRurGs6NFoeclO6Vp0BaJvXaRXB6gBECnc6Ii3OyZKYiqsVma32U1beSw15LD6NOUQLox6Mw
4vRl80XP4zaP0hMNTrELEaDzckYSEazrsVXbs6k7wnToJIFk3uqex9jh5mmAjCC8pPdgm+JbA3Mh
zzOPl394P+clXS6RQJd0GXBW/U1gh/MK1A/H6pPbeJ4ubkoEQjVO7t5Kob0DYfLcwn72NbzQYHgr
17bhfUntmrKsD7+O2sTFVZnWOp54G6KvTYvBRbKpQTwvJ7kpMK2hfVsn1dDfKRpwXaecU1VgJqpT
378wjTxUugavU9GRLKVNGj3td0St7BXytDp0dok7ISu2QFWDlech0/BS+D0iRcyToOHCAK9CE0cl
a9HMhqIKChunFIFWGF6ucEhQ02Mh0OppiuPiJGdONH34TY0LL/IYv5quce93IabyUq497Rt0lLtF
ItWRNuv0VzEamzSFVF/V9TFNBs3YPrxKGJGs5bga5wRLZfpcKPZ+ugV+6iXjvsA44Po0ZKKDnUTJ
HdrU+0HiV2LfeQo86Ppete+0fhtR8Ky9dLoMqmXviDPgYDvmQYzOV4/eWB67vMCi7B4pAnUUNi9e
QHid8xF+WM7nrVqTlPMuesQ5jJ/oLda8FcBE3MhojAhjIsU8B7/tJDPOXi7kjMvTy8CwZPETEieF
+Fte1zCa1hSSaeFeqbJjTt/uUysu9xjiXqoi2MxOS0lpw//I8yt7lySKwC86vXCAMvIa4YxhlDsq
lbzmuSmPHkGReYF9HwPV2etRvZi8dNL6Rnb5Q520zqmdszvYIvmdKvS10Qic3O67WffXaVretl12
MmB5tnGwS6KCEtaBppPNlyqejIsqP3DQAzRycUMspq5GII7JDbAymbnw3ipQKRKcnTsr3iAIilYt
LWhCJ4NsTcUoOyRxBadqbNtol4T9e2+SAWtYvAWCYBew+WFFZ9Yde8PtOLfBStrooDKDQTr9uk2g
ubdUSnsIaeDSdkXm6dVMAgZQEFwrJtJGAT+YbPOzMrH69zwYnX9d2vZ70hFmbaB1pxUDgsb1qkO1
cP+kpOZWnof4HCcK/XiskqlFMQh20Fwp5IxeCUknAKphhwWyrabfDWFPYoBz8Wq2gGDOKHdRCYNi
ipk3hFj3BjUfkIc6VwGFYJonl6pEs6NU8ZaMCVkNQDcCpSDsjE2zLSG+rIcBIVgEM7gGaLIyMy5P
IN5c1FbNSJ7hfF3U/iGbRXklEk6rEff3jY36PmBlapwXkbCRZSrOW6B0Phtv3htJluy592k2RSwN
fsrkCdjH0ZzZoBajWrlmiuvPwe9Z002XDhErfjQ9SDkh1Kl53bXJ/TTjnWLAt8jaZ/K+HHWQtAPK
QGnOS4bmVDKxB1z4UsLPpIjk8i0GN9c011N9aAw0sdmIBA00BS0S0yT5h8iXqulvpqq5riod47Ca
v+Di+7Tb4BkC7aZCXrU1JZsDC+7mHBVkF7nDSzCaz31cbZn5wGZImpuWrVnZdS9TxiBxmhuiIGam
NZF+pIV08Hp5NBlyrK0Qw3PhhDyMA3kxsfXgueop610DVu2HH5PfNk3xuM9cghmXzYVq+3Fni2dz
LqaTNggIcUmWSrmpXYSvXcw2OUJ3R4PTOEVG89WUQH8SnEmEaFtbKh5qTGfod52czAvxrDt2TjCc
ZRLDzlfXc9G9zpU5HXshjuHsjnBdxJcwsaurnj+wJJdhYs8N35E8E9zrkEMQoY9mtnWs9K3p8OSa
0g42eBO9ybpkrpxONmjUOQWu78vW5V6iv+klU7JWtfF1AncS84tOSbidREf4RB/fwOjBz5pJUkfk
+ObJcThrUBSdQwZa6UbkXUzxk5GZxEeUW1w4n01lBjdO6RwwM1DC6+jayAbGLcqiT7t4t6V4zFLe
ig6N8AJ7Amthu+t9fRN1zEXCsG+Qj+PgSRQPmD1yohP6dqu+yjasqfSHFu63kWAKM/EI1OiiJ+X7
544+D8tLTjN2G1fp86Dn62pGq15l0SsRBMENCizMDS7jxShNL/1COaNlTeUjrK0X68d0qu7TxiIW
Vqr7Monvk4Fa3xIGLkc0dhrxVZLBTabYewsdTJH0RfgQ6kmlaEhtTvpipPwsPXk7hWzhIuTXq46d
/RixASEpnnARUAfUIsl+zOCyIAS7q9CqhQHbDa287jg3KX1fdQVejVga5m8rN6+y3QQzIoBQtk08
9EaOD49iorpIIx6YeIHlNo39ZtX102guvYUyweftaW6owjvNRbVBfH6ap9Q+MFi4jcEUZ1HJ3i7V
NIGjfNGzDiQlBQoObHIWUXsQCnU4NMdkU9VXWNybrS1px432ljBkf9801dnsOhgnmj5m0+GWSPIH
GlqZnLcuUcBFRiatMrB+lgC/ZBdCp3PjvSf1bTCWT0FWxsgpbQ3iYIId4u+6PIspsA+Fnu4Z5fVQ
m/u7QTGI65Inkt3ehKLW8LSJYs5LaYQisapyItxmO8VffwkL2zjUQK6Z5qBsGHpsOkZb3nMfvyV+
9Nn314HiG6TxjPoPi4ECu7KZ2NCtylqdKyRVF6Sxao/SFViA23zIHI1vh6ih72wurK/uiY0Rfndr
9UO8ncvxRcy62jQD5GE7G4k7aki0QGQ1Pg81yQrIJ+/gcFW0ApsPZVmPuQFCLqf3kk3eK7i/mGFq
vp3dqdhPFTTAIKdmKDIm/GCnn/N5iI9lIFw0SArLb2TtQkbtGD3rE615OiWs7YCrunwfpci8UAyy
Nrr2UWrk++BmAJqm5jVYzZvgdZdZTHzysA+3OmFyKjOee3ZU07oOUO93bfvsF/3vIuUDQSWC8trp
r40xPRQ0oCAX9uELniBaNwQAo5y/x4mcXGvhnBD2ESqrmXvTHcx2jY1VKanK17s5ElRcg8ksbdLP
Qo32ek6avatxPIcV9vvGeBpaxNwOhlz8uLLBmFjdd7q7wcH3rV5W7f+vryo7YO1MSH//+9/eFeTI
Zrr/PUpU+cdMGvmnITY7Xu6//vQPbZVhSv83yxbOklFjQdjx+UXj723397+Z0vvNl64buKgdpbQd
FEb/kFcZJkk1ngkkkKJdWMus4b/1VYZl/ia+/yJclg5xD/5/khnh/ixz8lwLFk1gL//DBIHE6pfE
iLkaGQeLzHrB/B6OUN0Dy1d7o+uJTmczW5wM2erm/P1vCyuC7xwkNOS16RbF4Q9/+ic/++OnkjJw
3n/87fJri3/+MxQEiTjn+8H+edwfB/vxH/zzuBHApn98mu+f48c///hItvb+8Ws0TILu4d9/0F9/
9g9H/3FIWaf7P4jtbn8kAv0PZMu3YEC79u9/+zk4cznH9GTQRjgO55e3xy/6K3bsOcjDdHzpSFsI
a/eeVuqusazdXxxm+T3/zCP6fhyGukjmLIGsXojlWr9/u0/KiA9l/s88NFyoPAZ+F8smwwezT1sy
0GNYxLpV+qvYtTCusOVMO+YSYqofyj465Z35UGgN4j9xcNI0zxMoUsTgGHQYawDXhVZklsWTsCn1
wpEwjO4Z+CmGfds9GDb0CURbvWpOgLLIxcbvFWUvfggdE8pIskYkfWeaNAy0+QY8B2pz/7UMZcGG
r/najv77JL1ra6gOzey856EUROgZL5CU9rCaO7YQ1Ci0F740FgrvgHDyTAPGLq4q2ONjmL8qg2jJ
vziR/+Y8UvGaruP7widU9OfzWJoz84BI06keK9gBdBra8CpCafHnh1neIb9cL990PNz0iyoPieUv
90WVat+xppTUbRW3SKKIRAuwmWF3YNrV/l6k3YeXuh+GFPRpipwcYS8+ggImtC8YnH0hnc+spFE3
TICCAg/INb2hBwr1q8KjCPTmAhVQQfmQ4KBasSnvkGwAgMsIfNZeCuytAoc9TGm4DQzEFIxbb6hp
1BZPCXOSUp2TqvkYvf4yFqgDa9P5arUyPc51/FpO+jbVRYRSj+6rY9jmus9qtBkjXgwLhMrGC/jY
nmzuKO7ekxZGvpWfK3oqITPkLqeLNWENaQdIe41IrrQT3noBvMak895cI7jGQ343F/WD7odTbU83
QxxitMiKmziyPvPhG532m0637zosUUzX2SulScXtmjynfvxUuv3nn1+u76/Cnx4vi0vkL29qT/Ik
y18er87oMy/MrfA5SypnPxnTYz2AZGUTNcKFTO6CqY4eQ4uaqjTCYO9T8fFseGe4xhiPmmdSRpkf
M/1chrC+Ys8bqhzVH74ur3K2fQxxGPRN48KvwEm3MnIe1WkeUbFIxF9yuPa9+ptL0pWspnmTWNFw
cCaj+Iu7fxG2/vo1kbwGpoPA1+d18vPdT2xBXXkuSESEbrcpbCM3UZc/P5XmEpD70zHQ1QqEtejA
fcv6l2OoKiiNxJzbF3GiobaeX4r1u32ytxACj/Ivvo/5s/x1eS1yMP7PIYWWbux3eewfXoumWdVy
ikX7Mp5IagCbBj72YT7g6d3B3Pg6bMclS/GWnM1N8OUvj/5vv+o/j+4uIXJ/ODrqM55uZbJlv+pI
s/WP+iTIUWzWtP/W1f/Nd7Ul39RyAk8i3v75aHpwTCfL8uXEjt/sK/vAuG7dvZAA0BySIz7To3PO
9+kpxJx2693/+WX91yeEM/2Ho8tfvisTPM+iluZMr/VGbDEQrv19fd/vidPehhuaOCvntb5aksab
VXeYT/UetdRGb8vtdMAotCsvYCw2GKr+/IP5/3oRAkcI13LtgB2k/+stEMcht1tY5i8MahinEvXz
ZPctGt8kBQ3OsHvVTMPN3NdPecqE2gtrfJn1s6FoUVWRIDBi8M9pWOGo9Rair1W8lQtkA1GFgDi5
mKKtrw2si4yOZlkE8D4FAEqrIO6BPB/CCbz7VE7EF8UxW8bRttCMZuVG6qzbjQIWrwW2agXdgmiW
mYGqMPOHKZboB0sggCplulsaE2P/Qn9ws/1uMbTFkXrHRpu4TUOOm6LSJydDblM4XO1OZNvSt2h/
YIKcGv/bPCoX4ITN92lifGNRyHx9vq/bZOO2EJSFMUGsqzwyuIrpC+6wacdWeoKSNpLT16S4+tLy
3gD1IV3nXsr+wbX9r40PbSSd/Rlqr8WQzaq5sk3/iM6bHoxnex/IzpPjn19Nc1l/f357oGcXWAw8
G8OC6/3yIk5DM3bavM9e2m24BzSybc75ztgGT8MWZ+++cv7iqXJ+Dnr835yd127j2NZ1n4gA0+Ym
b5WDZVkOkss3hF0uM+fMp/8H+8OPUy0bNs5BX3WjqyiGndaac8xpBqG9pVtsBthxq8jp/z2qPFt4
kUeB8tKMzsb0eQ9ArZQ1zTyX87P/AXsC/YbiPrphfyMigP02qTW1ACnXRcmDD/2Gx07PLSLS4BD7
qBm8NjrmpbuMR4BMnp9g1bHB+fnas27kH0ESQYDRqn0inXM0jLTmyurNEsgcJVO/VYSnsc1fWcN3
k6ZsTX+FaGg5nhDfPdlK/t6mtKu+f+xTTve/njrLH8+AHSYekckR8u+HULla5ReWcM/0Zn/5QfKU
yh79V5AKWon96fuLfV4hpsWWupqjSiI+bedqbxS3nRybxnXPI7BE2gWL+MG55+Nbd0ifX9K1+8Pd
fdqL/bO4m7pjS1W1P++dTYlJNdfcs2h7nYgQ7NmNoT3plkqj2tCf7EJBmATT/Pv7/OqhSnZ5//+y
08T11+qggx1KGl11z7hYzhbe46weKXAIl8BeOBLfX+zTys5nTBC7UA2WXew8V8+00PF0ay5IwrYE
8sBTzfG6fn+JT/dzdYnpMf91Py7pgU6LrJxoqHCitN4AUNtqFB1t0oG/v5T5xaROvCvTAD4jCf/l
6nbapOj6AE33hSb2jeqrJBtCEtm2GooDTxAXlhj6L13iRaUgMgWOuhCFKASWzxYKp8GRFKv7Zk9F
L1iie81vOwWBk9NRj/R6/hu0dcrYft4/pZrYoY8GhOL3u94f+2UkbevYRoRqt5NG0dTLBRSbk20L
JvDEu6OWBR9Ag+RrMR0jYIiMRVkn9BxIOwX0BbkgVIWxC5yon7vAKX6asj5vepgehcruSpMsPtfj
Jy/KqMlJMbrQQYo3cY6ZIobasshcb1cp7NFxzPIBSBKeHB0rIjUyHKZe+ZKqNESCzCRQraCjWZbA
7QeVyloUgrigF8k6HtcI52pM3lpJSVX1bzKgPGR6Tfl7Zecg6qJDGAgHSyXH1FWnF++m42ZU2+gA
ccfaTBQoQjQk1As50pmrUQ/kkbntEyzEfDpb3SKxItZ8f1ePbTkPTf22S/mUQGKQmpcPWr9g+zpu
I1LFiOLQVj98W1/Mdcz2BoOFMo24HineqCWUlFv3jPJky0HoKMyfTuvap6HCjGNrgu2vaQnD+GeV
+2uoFGJUiQ+o3HO9SF6HMyDRmBB7OW+XzWP/qq/Iop4jZ/1hgH41z2Gl4+HQFcJQd7WUZV6jdBY4
sPOA+jOkPTdMLQg7pgH8ko67ErP1949ySkv9tG4Q0YzMXOgGJaardQMuZwuvgfusltoKVMhCa1f5
G8ThVbwhgZKK7O1PN/njNa+mVc7CdhPV5XRNnROGXBEtNG4UjtWzboF//48C1fGHG7U+3ahG90AT
zOam0FRe6r/nPgFKhA9c9S/YKFa0DdnsXVL0dopBvlFmLYVU7qNcXhA8UIGpVpzmAQZKkqkMWMD5
muLKgl4aR3Y8shjAlJYPIHn1+vJU2ECti4ZBi2+nW/dmuNG8kJ6ucF+C1qbX/lFk9VHTYpT0mTkL
1Xqh9N4mS8WKdttvxbd3LKhbu4+Ojp2dK+mfXVP+seGN4YDfkepE0thGsLRjSnZPFepPkUXIYgg0
c98d65kjLaL5ct9BanQVINYWihuyJKGm7kTqAiFqHv77D4eVymS3YVkQ5K8PokYco0QbVIWXiJlQ
n6MaYOyj8geAvsBPxrQO0XNebb6/7j/n+KuNzt/X1a5OMYB1VCcPuK6kIarImtDnyUBIHkyP0QJy
Ry+DuaXld5lrzWm9roAjrhKiNptCzkcyOHqtvx0B+aSIJSE6H2KQk1UBpJTbCJFs0Cya62F2VwXZ
2sRXicufZi0ZX+zHdSjvVXcaKMKahFHodnqA3UqpZZySGEI+Cudk4pmHMDenP3bITVrnYbQqfF6d
wP42jnKnWhKlGz24kjASV+1fYIREYNaindd3ByVQXwzpH3NNX7FXxJ3kzQEGzGWGto4W+FBbl36y
HZa0c9MIaHwP8gRFtUQap2h4ucJ4+f0z/1QhZS7U2O9R8pbWZBr+99CpUbWYFocShs6k0xDLZNiL
KPi/xGviqr0/2d3/vcK/67BfzbhUNTg6CM7GQhj/vorr28TEVrxYB+KKwMtvJPW8JME41v+HK7Hw
GpYx7WJ1+2rOq/LWA8VlcqUs2vdo+GlUbrxEpZkT/7DSf/Xo/r7U1VSHFRMdR8GlzE5HQ/4Ai3Jh
je///fvRASILmxXDMa5XDa1sTDN2FHbHI9y4BCE2sDxw1j8NvekNXA09yq3/WSuu3lDgCLcxR9bd
GFcsntnYReolYfbiGOKnEbbZ6j6RGAoRPV1vw3BqL/rULquL7pdd0PHkWdxOmRFHL7TviqI/Sct7
dWLPXbuiemtiCh/xGNz6WnD2dX3vmeE28sSqraw3xXTfsizemPi9SZg+ZxHhSeT2PowiAwTlKukC
zA7ty8L9KGx2TyIffxdq/uxZLurk2NlTXF8RdUxgoYJMw0Ipw2Hxoa2qu8bLn5MkuuHU5i6VDpOT
EoSTV8aeoZpwQHsSrsqOxJ/HiXPXFTYWvKLeupmHByQ8ccDa1qG28srqA9zgO+VdD6eDeO3rFg1u
S4BrT/CanRT7rBnP//3L//ulTOve3xuVMilTI67ds6H8MsA1NtbWNcr59xf58sDH+sm3hczQour+
76vALqbLaowcd2ftYlj68+aPu/g9rKyV9fbTFK9N4+/qO9M1XVN1UzM41l8v1T4kJ5xaun2GCM38
6Rf+nLxaGF5qAbTK2rYKW/W+Yj8UiX1lNrda1KXrH+74035BV//1I6bp6q/nigUTDwH9vXO8RWAH
EPchWCZ/OP41CwgDZHauAmX+Uy/qq62RIQTVDJINVJxqV88ZNZaaWFVmn/2iXxlxxabB7DEMa4ck
foDfdo+0ZCUUeIoVchDFfK/9ZN2pF9/7YbB/MXFBnZgqwFAUyN26miPBwlPlNwrrXBenbjgF9pua
/FBn1r+Y8f91jevJsTFlMYraOvdKQjqds6EvOA9riCbjs4OfIXHI6IIJl3LsACjxSOr6mtI33HrE
Yq3Pmc4nzCX7LcjHqxwM+DLeV6hKLQQI9pjOVdJCYt85FBqKkh8+jy++UX47sy12AcbF9RnEqlJ+
Sd5YZ2Knd9oCT85C3E7jITv+NB7+KcxejQcDg72QjAVN/VQi57SnuY5OSmhVAOaKHwHwoAkKlthR
gDZVqwqKWkRgYYnXLVcnpuvLKKxlWT2X3aPaTA4VtkqiR1+EQo9EH5eYR6v5rY/GjawuDsqjgEyW
rqsOifrqFcOso79MMBFRvcbad81VBAXfYKEMgmTpek8t+DWH0CYdMSqgZsQh8An8cW9NmtvsboIh
pOlw55JVrkPuCePkzh4ePBHcKQJYEXK9LuQ1VcncwPWfJ/4aIwLkGU6kxCZGZM7GCdEgeIJNRIZJ
WpxF3f/Sc6ImbISnxAF//za/OHZJnT2HydpmU5a/qlXEY9gEnojiCz3qNSHuMzE8jMhHJB5lE56u
Du7w+yt+MbzoLIJisQC1UGK6Gl4YdexUUbrokkSXvAA2jB5NJG//w0WAs0wkGAvKyPQj/prCkDEF
FTNjdHGc42gdav2RBN7vL/HVOZk64H+ucTVNWp6pWXXJNaBvFudgL/f9Rd6SS7PoFojv1sZSn0XH
n+bJLx4f3SL6v5JSMwXIq8dHvlylqKDEL2ZpQAuP5rnibPXe+WkR+FRaplc/6TxsQSeMDdbVjgcK
u2JTgJm0mLAYK8fHUtGijY+b8MbLxaMYxHtIDFNQEBfSRf/DHPz31a+W9hIHXoxbcepXeHey5FtE
Y+dE2u77dzh93VfTi0kRRU4dRSZ6++ozSXrEgSYamLOTxjeiGzehh0BZePPOtEBEZT/c1RcLK5Uv
R5KFMJ0brwuDmV15maL14mwNG1+F5gwu+fsb+uLr4GCHyoISCr22iZn093dfpYltg9MV57Y8xFDX
u+pUFy/fX+OrlZrOgzE1rmyH2ffqIonTMrhHaZ4xiqi7ftFv0WYu8EBhM9rKHZa+rbL6/ppf3Ne/
vvqr9RJ5Ghx0KA2XNABGgdA+ztC5hcMPj++fI/TVB2HTjbMkd2Bbn94QOQ4x45rR1VMaYkJPgHUb
BVyfLH7rLAf+ckyxMTK6Lavg2SWCcvn9jaKS+vRJTkQpU/Kl8M/1w9WyuCQWLIsuRHxNvUrCii9E
uKYXUknnEE/vOb6v4xMQ6YefWsL69BQ/3f10TRNWEx2Oqxfreaox9JUdXsAN32TCf4QgPM5qS9yE
k21UpR5Up6Au1faCoe8wuBx3Kuh3flpCYvJr+C529Jxg/ZmIH0pcHBsV+Uald/4M6DLAXePph8f1
xZBihkKINm1GNGlerV+YEi3H9qcXhvA9aJFtlx9asEWsiavoNTXeavJ6cdydrFi5Q1u/kb678NIf
BvZXQ+JfP2N6q3+tN7ZlUqEap1n54BzTR5/mNjJc0JjsmZU1HqHVTy/rq+XnX5e82i8PmdKOSs/L
CoaZ/0jZeRntkMk8BfP0Q4GhPff3uMPu+h+WvS92rralaezI5FSyuJ7DZKkCrAyc8MIKbsd36Pew
e0wIX+ensfjVmLc09uCqZdHovF6BjJwQ6rzQ+BoP+o6d1j6kDK2CDllQP5q16+SBWfSHjflXnxNt
VZsyKbPbJ9Wh0wyWSSImd4cdR69Y7n6qKH1uEuuq/fclrpY2VWpN2U+fSrvyNtEGFxZcfcziM2WN
+/Q2f/pp7pw+hOtRTTOaav4kgfjUQUzJ1Ig98PfMKMFG2wfrZKsvopXY/jAUv1hMOTZZoNx0Rzja
9ezhiCAMdGEyFFekgNWYuW76B+ONvNgFMvxqEd7HyaZ+wZS9+mlh/XIw/H3tq73YkFdR0Lg0wrOl
e2hBneCkfxUXTib38Qfek0ftVb4mx5+EJV8Ohr9u+Wr26aLCGr2GMZgSqxMDjU2oOufi1GDf/P7p
fvlhovCix20alPKvtn2B3RJ1Y4vw4teCeKd6yQT8w2bo6y8T4QJHLU2Xln215QPJD0ffSUPkC9UZ
kvramROzOxsW7GMXkD5+uKV/popPHyb6Fzayk5z4WvwC5sPBUDuEF/3FPuHS28tVsERGb95VK3ny
7uJNe1D34s746Uv9cmb5z4WvpU9WPJS9Bzv8QlwGDva53KRHou7mk+KnBYl3MDf5+scJm8H2eSRO
0k1004ig6Odfra+CXGBTC/E7hzWYw6oM9LXWNf2icWlKh4q7cepM2cgGWYVfaGc49cUsLkm4VES6
N7N3ECB4RpUj2/YV6N5lUyKyAbKX06PEhQD910vxv2TpSOFwVF4tlnmKdyPBfj2JXSmO3/mgZdtR
qr8C6UBRGUF5jPJR1wGGhNW4NUNwTSHVutYbfJKDpox5PdmNmLxg4PYmJtWCg0BqQoWUmMwNubKG
ejf4oYf9J2zZk/lvvoMppKmf1ToiVFgfH4hpeMPvFc6xUtEpiG0yZFqKpr6wdl3skl0qIOu3iHI9
GIvzESsV4Wf5r6Ij/12Rm1wLSHN3plQjvaJXrrd7HCAA6NI1nUQsQP6s9HJA9QNn5N6kEmLAF+is
U6kKiOMunlJRkbRiL6RdPJVNv7EslxASbWUR9aRG8HKtBqMC+Xj4xLUBxiHCXnZim0LPb2qwC5Uw
CYM16mOckTqe9M1biCZq3tgY4LBcZ9gzp4rEAAa+hnko0uQtdIm+bSLyWixywWsDdg9QPH0etJ0g
yxRbrxAEGU11YooaPqCWKMlfTPgCMzJwfhFA9GZMWszUgiztlf0xzbuzZunrIdQXYZq6W6Or9z7J
i/hFWBUrkCsN234EXpiQSO3KQRJ5Rv07D8tsMnPh8IzCB63yKEeAeShFUxLjw8ch3JGkao36nh+8
xIIopDEOPmBdIQNAfrZCKfCrldob+KB9G3bZKi9swEkYtzUz3ZOld2tS98XV3vX4t0gXzugHtaNY
oP8Gt5ThsvdqQr4V0PxzM9fjOVHiuJ99wiqy2nb2HpKzFT0+eV82evEYT9bpzlAPRug8S63O5oQA
vULaSHgY5aEagZsAuxyn23aaDAWFGkBgydadT6q8a2HmjO1HBwjVosG/PXimt6p17dACf5jFnYIv
yUsvqW+ceU7uMmvaeakykobGO9pZ9aaGTIGa+AWLhQaU0dY0xfjlll9ZazKd5U3ktrQmbfB3mh6L
mVWq8VPoqcA2hY6K0/w1WO445QqHM73pl52Hc8jocL2rI6kdSfpKUMGk4XuLbULEcmVfZ/VGsZq9
L6p7d1T+xHCdblMsiWU1YCCEy4HlXIGLYSfDtgsoyce1Rbx12z0BKMgmAzXY1BLvo4YPWajZi6X1
p5H2PhmU3ZOeOTd5Vt2ZFbpoPA3YWzsNpqK7LInkdS17R4rgUjoaKKX05Et4AVHvMD4t/QLZ6+z3
7DHhJy4JUcOaiPnN6aBFksCwd8zopnTKBj2K/5Gr3oMchtcB0mQBzgTLMa70/MHxOD0UoUlAjn3I
unwNc4FwizTbWEr8hNFzkY6wciv3ZMbl1Pk3d24PPsJMdyCi/JluYJeGcP5okEQZwgJbo0XW1nqK
mb2tGJAETRUr1wW12CWv/JqPrE1uSngZxW8N2yxR3tgbygcZ90QUTqkBSJnsc+Vm5azxTp7BHsUk
EXqKyin6286yYMvgcGobcJ5OAxpHRG+Jh3UXlck5V8oLmpplRcCPTc5kUefIZp1yHRIDC4Fx0WGo
9TBqg+rB7AVHwQpJnvwdqI+j+8ci97jQk0dTEXM8VnMno4erE1tZoztn5klJ6WobkFDjLYSpPzm5
kxM5iU7TSpJjS5jf0tfgHk6zrwPYxD3ISp2b3nNdNtsO53Gop7h4MUkUZNON7wHVGzdsf5cYw8ZE
3FNIKYHSjTCeXGhq/RFFy41QfjvILKck3TDzlxDV5kZWEJDWzHI1PTHVg3PS6UAxtkCu7hKHJlNf
rMuhf/Tig6jj337U39ttuRtwsHmGue7V7L7QrBvL9xdZH73X/FExgLhxwptU/XDz98lO3gj3rWjD
fVszV+n6U0ifwwnsTZsfg+pWaMegKY+Z/1KH/rryWuQI+9KxVqpu3ODI2TA9YSxL4A0N2NWHc+oo
ywgpqWyKY0864QCiM3PfcwletEGbF0QP8JqXNkIfGWa3fYaFI3yutXRJJAufCRAwTJGQPQF7ktdW
DwtDeA9tc9B9iD4dZBdGLFL5YY/6aq34ryWuTih/S6Jh1pm8G3NAZJBziN66o2O8aGxkw+BVjKDY
OdhZHXBLBjCXxgm3TIaQcso1KilgnOxXbfOuj14Vncp9S36l7e9JlEZdVM9SXZAKRL6EoxxLBWkX
XJA2XwFFXqCt3GQY/8IEtIVw7/woPwIlWAYG8Qu4B2OUY60c5l6ZYguVm9L8LeG6JWSQ6oO/DZk3
ushZ2iSliaYBf0GAHSTHqCl2tvzt40ANk3CZYFw1pH07phyyyZyRVkkuWbqwwFC1dj3Ty3e7Mk9l
c6mdJ7WPj77lLnWdCSMllJe5a6jRsAfuzg+KuxSdBPPtksh10maJ71C040BGk4hrpG3qYsyKGbyO
pQ11eCaakcXP3LiuA/2Gz3J488pwWXrDSZrPMFPXoYlIwelJDccO5P8ZLJJuUJ4MzqsdvhqIDwA1
b8LeBAf71tnVzu53AMNwReKjj2osHs4aKsQxTzium+HKV4t1QzxtDzQrzd9tAepJK1eBXT/zFhc9
SIfS0NcuVNKmW09mFSg3UNXceQZnuvSmSKZwbrR/XEflEfQAR/JbSXcg5xPOakZsAhCS0HQCz3X+
gwGfLb6L+SLLpGBNU57zMFr7wCr6rlzD+llElb+kOztT03oVWw0x7cXSJZOADtasbuR962uzgg8v
r7WtqZLs1+RLv4ejFiZvVSYOGmTKkvedBMED6QnQCxZgHvZ6YP+K2LREpn9wtYFkdosw2njftPaD
CD1QBcQNKQM+YSZ3w59rAT/TVW+GAWhpCn5Yuck8VNvE6QTcHuZ1trx3vuMSFZAB8biXQba06rPK
li+svDl0YgV/7xjunfzkYUrXrA3APDWRvELwMF32DC2bmLIbjygwTDoLX2W19G7zluazlu5zL7to
FN1IUuqmzo6uLqPhnEQHTUy5aNW8bNWd4txnyKAF2SE1Pul2JHqBIWsb1ONBWFhZsk8UABpS3GIy
eTOtO0xGmXFoSc/V2g+FqG5csdATmoVpFBt2lfMk+VALEJZOsSpMjgdQxuZa0a59n5yKKduLUXIy
zeYV5gGr3HtImGqruRtbpbsUWYwq/hi4jXhuBR8WVIw8WdkSyHFnAVTFhgws+ITHJh6cHYRBnyVJ
W5PgROYSp8mOQE9ShTck0iDmp9ja9WtfIstlWZMnM6wm3sCvLnuoE28eiGilJsOxzp/LyXZFUuiT
bXUTP/MlzlTM28NrrCVPNfS2ObM7Afcy0RghVcLioEH+1QGpVqSkW3H9xyR5c3SiP7GFyt5tgDF2
nv0aFMmBZEmYDxESHxf+I2GlKjOmgtY06JpuYTWdRJPTee/EYswzvqNOjd/SuL9Dq/4aNvbOFfVe
RYEga4KrxwoyH/KHSPPevdw4gS8JEQg1b31EGF5S9hgA5Q0UujmhEfxCQFlWg7DJhjmZi33I1jPK
h3ltTGntqyJS17IjARDadkS4vGtwKa3fG9awRgd14ryxM9R00aPzbJCgLiqgIs2or3V5LM14rwxj
RMKmvSyirlkQAbDoBzBkOeO7ADBInmrdj29EqkCceU/r/Lav9Psm1lcF8gq71NlpDk9mB72qxZnW
9GtZWPdKQ6opGV59TQig8Q5eb1ai5h3yfON39SrQfA5EpH4oYjHEINGVksxjMmy77kYq7PZL9JfR
uM967z0AZd3bBAylD7F1pyCW1ODWt72yy+P6Rs+LhS8OMenGK3ICNOwP44Wvt1hHsHBZC+tmriVq
tFIqILymIBa0HjHitbn+kkT2gVzdU1sZK6kCVzNSb++25rIrgjPu+WGtw7CEQgoa1/bQ98l6b3dy
Ty0BmW6i3YNcfQm06JdStb9ioz94sV/M8Ia/JeiAZ63XHDWfUOSkOEo7vY9IC3ShEcwI2FTWnek1
20DVLsmgmjOymX4nqn0aB9TZBFZuSJB/kzE0t1rFINUMz4Wqnlg52aKJhR7Z5WqgoT6nQdVwKLHN
uZcYby6kvw4y7NIyvHPSq+0qZJfm1Bw7TBdnn+ok6nwU6X0VkOGUFsFHARGdasXRhxXW2kTQZUX3
Ku1xEwzNpS/bW06iJyhgW6Mp7zNQFHmVvfSK8pw69r0aiNPYxdvQD0/CTE+GQbhIqt10uKzmlZRI
zxlwgR3fNqp7L43iSebybbTlnz4Xt9EoHhwy4S0HMHzlQ2xVh1Vcizc1E3+AvzDT6vLNUmG4g/tD
voN1z/5VRt59whl45nWxnGV68F7kLXl1bnUgoa5eO7H/ENWckxKzPype+m4OmJ4cE8hUdaTY6ZN6
9IGp5lyYjAfLzrZd2Nx7ln2CD/PbqWhBV/JjsMVrMAUJplixb4XjrgfCcmeN5l3qDlGMBQG3JiwB
sGTULDqH5UBaBHmmA7EKauve9wAWluz17yEFnkfNb54sU0L+czH0wmbf+b3ukVwUbnqLg9AIQy4p
8rPO4TxJODgmYBYZLC35Mlhb5rllflhDtQ+c9Aly+52eoQFMisA94P5gXgsJK0A/vqkLlKklwtbW
8C+0xV57mhBsL4e7LAkfbFfck4SrbnSDv71wtUNtwutk4u6i9KbIYYBqiCznkdN281qUrElgmmd6
bmBc87KbtBiJzSUhITLuvQzhnhOw2aAZ3WxMrflTcqIyR8hYbSi2odGvWo+WVRN3L4bdgWscsG1o
I3u7KlpHklNEzOlXxGdWd5SOgwNyRE10zpvRh+1n0IH67r0V7V0tgIxH0NLLMmnELGsDFIkKT9ws
EHsNo6Vi3gLO10nA/CVT9wzXKL2jxKEHY7gOlSVRLvnf+JRBTvPWqk3Q6xQ3GKOJ19vM5oBmOpD3
niafi5riRGhX98BTz2RWPuOPP5XQigoIHnrZ/zbZkDpqtzaNHvKeUuxCcC3bwLbbpdOxMwmdpgCL
ZL26kfEMgX6TCYoa3tg/2okN+hIEhp/U/TZtNWDj4png44U9JVySgA2Vy9+IJN8ZWo5V0OhRqRJU
rurn2GRF6CAnOXZ+T5QRmv1KXY8lBzBNXdd6t/KoZlGendcO+7nAO6F9fR3b5qlS7R2ko9uhwFyg
k61Il08Ts8gj8CphilOYxpmL9mQTmcDAuhQNTrvuivzD05p3K8iARgIB4lGCAGv7DzukdtVF8SrM
UOKqKcQMzZcH/g2YnK4/67K9sWBx4Ho2TlVYPQU9AdyJ2HtFejBsln9fVaEapSul6U+dVpz6NN5D
QGH7aeW7aMzCTWwQPUi2zEIJOYj1GdkRutWsognQlbo7Otu3UVP+MRW251aHVRlTEFFig7bqRm2d
Yz+ey5bgiaglNNomDW+in+fUp9ZDwAZcL9V7VQ1e1JQlPmF/wUQOztB9i1oSuR1t4w54zQe3yhCk
IglGEhsuCi3aJtT+EKk5/iIwbCas/DUKR3ICMI2NqOlAKFEVTIydP3Ii9o1w20gOg761aHTz4CnY
DnXAE4sqQFie9RWpVch8miJ69Nri2WpI+iMKnM2fl90lxB1oro+BLdC4SUlVoAralapWa9Ch+syV
7cLVo0PVuxe1HeoFGXNPcUHaJwF5D7gzXIJg0EJlTP+LuOJcb/Txn66MyKNKOParJT/G6F96PXhw
Wve3RbNxNg7KbevV66pKfo8xYPaWiLUZ3GMCQKSFQYWAwrmmFo9pYd0V2NHTFhedHh+1nk0zcgmQ
8a4KEDM1MB0FQp1pmvtKGXHlSuXJHW0+NyBeiWMy4NLugHPzQa9sihJBT/Lw4N4BFrhRRv/B8aML
+JVd65t3GggWGGSDAXUpwudOAADrN8AhLEWrPknhe/nVi20EUximDkSdQI1qiJ+MPMADJCqxduyO
BFNLyVcV+MSq6M6jwfGc2EuIuCNu0dEY9lLkW5DIJDwXp8SsgIIKYu81F0cjos+0Ni9525JN4nUf
KiqNGZSut8Eqj+CwP0iSIFo4ipqlV0bPcQTCsxkl7gGZ3xtjQYUKCGUfGOSL9VC7hK/sglEenUFZ
mrVyQBXL3JR4D3o7PEflQOZ02rKXNusbt4mPou/+WC57qAKUBGeLiYRH5nno2vNGBzedE89TUikA
pZCgjycHRZuGbhjdketXznNk5RRKxju0qv1cqW19BiCOPPdBmessN4tIZv1cANArHYM9Q1a8Zapo
iG8Hfou5y8WxpVnbWhnfYh2tSIHitu+6eRGIbgGGGqktQ2JWZR7HuGqZiFg/9qVxIcbwrcqBlqnO
TRan7KuaNGaB4zMftTJYIzo8sFhmKxf/wkzhZDk24z6qZHcPfPTWH/OEGcVHoavoj3XK/hElRgem
sdkC+CPSLDbnLMA7uhvG/Wj4HNk0iHJs1TmqevE6GbVbqwxObic52fnGfWvC2iMBmHy36DdHAiiR
8TCD6MgxBljZrDLFVvb+IfJGkKGU1WZaEdwWiYrlQx9nluptWGa9Ber1bZeaeyqclyxpXjxHjPDP
mRv8mnmISBqEKPQsluganJlntGQnkqUObugJ5CwnY3MkTjjV26VRhr/Ttn1uQ+PsVklAQE9D6kYK
QhOIarbClaYsyo7FFoJVteVl35vV+FHkxotq91SPk2etc2+dXJtSdtJTXFfPFPx+DZw1B5u0DTNm
RxIm5mMM87f3o1cnLFaBOt6FbfUc9OJgxua9RrIhuHU+2mGw1XVu149u7h8TJwFE2BoEVlSVsiFG
kDKLDvQvAdA6gz25zMYABCBL7cqnOBFaWrgOEdwvYNWRqWe0kJc07alwHG8X+c5Gjup9m9ab3OD4
ZFGRlXknFoXoLfzf1q1Uwil4RTs0njiwFrSM4vAxFN5T4xqAmjg7RO4hcLv7oOrPwveKmR8EH5kV
bjM7Sw9VqqV8HdPANtx8abTIqcqhspYaVTJhZ8TSFlutkA9Nqz93gwTI5bwWCeM1CHdZSkZjiruw
GJ+gAB4Vod+2ZvKq1Oo+taM91WtqY42HYU59tGXrwn9NT4WVMfexmengmkfWrcEwnGJO0SQM6W85
SmfduvISxMlBTZqdZ/VLW3r7oZJLpYkPY03pvB9veqPY91NXpsq6mnQslJJuEJ561Xkv5LgCqwhf
WEbmTSv0X4TTs7xZWFHyoWQ35o0L1UzpqCj9E+mUkCrSul1ncULAYNAZK29klrPZnztBvPGr2J3D
c4EWn0FA0AGgJkNza7YZvueuu88h/+YJBSl4y38GHUGnO776WfEw+a2o2RY3jmCgFQ18DEwkLLGp
PFRks2Or5tDs9Pz10vbkTaxXiFDxsc+1dripE+uMD4Q3674aXuvMPcKVs7BhHWvJjhB1x5W8AtNn
aTwPubW0h/pUdCAli8rbKF75FLoerOYsY1qQJMVi3q+Jy5Ixc6Xwxm1QKbeGp97lE0my0bZCDMDk
x/K2cvJfatHv61J59kcbx7at0Ifr96WlfsQ4DmbeUK1aMlioOTG2A8V7gFBLHFOtSwpiw5MRGJeg
dYZZ2jUcREAPzT1oHJuMWBgShTFrspegqRbpCyUCFxyrxMxjLGClIis1J5h+MTpUbJhkQXVXFLkC
LkI1AtSoUrATAOhNec7yfhIuf9H1Rd+K6lRo1kT5uBLMeEB+cRF18aUhnDxF1xrRXlXbj+8b9T9c
5bq3LDFqmJzB4sugm4s4I8A4I12Vg8j3l+EM8rmZjDgTJeGUQIgY+7qZ3KRlxJEI/U/leXO8wk+N
V93FVnXLsepOctwANkkSRy2loM1GUGY+cReo7M7M0HzJFOMpTopDrWX/j7TzWG6cybrtEyEC3kwJ
gF6iLCnVBKGSquC9x9P/CzVpieIVo/uO++tKAcxMZJ6z99ovMaybldz6xyBS9UXBvXXq9fd67E6q
CucZuDrxdmJkUcNslLWYCM9Eo4NAUvAEpDHgRLP2nNgkCrbvphbgK1cBvve5bZZBbtek9TgmdT8f
ZGWgdjcqjHhJMQ8c/h1D8+/SzCCiyoP3a5FjBSmYkLepJ0cOxvq2G0rdGWpLQJfZb9nxn0vde84K
5VnjdCpqZAmEtUcgXpaFbkI2lVt7BEBnCOXTSNmjD9u2pBEbknkYYuIvMLQQD57T8jZg3xFAYtMg
vxW44cC6vafQ+SKn+aNsAKwkVEgOBprOMf27gE8KPQNpnsUqmbrK3zIgi6kXZAolPW0LIyd1bYiK
pdIPTiWnH34kyOQUtCdPkPc6OZg2ieCHYIwevCFd6fOJJjGEm6amaor+W5fJkJet/rFt+10Zp3ei
Wt+G0MIlpXKFzryFmJ66ejnhgEyTP9ZQr9qRxB5MMC/gZfj6kvJb6xSvDMqoHhlpHFaUXdibv41S
8l2gge9BQEblaD5OiuYGenBogphEvIndY4hB9E39U42fL9cI7I7EagGr3Of0DQRWmJo3Iev3IDOP
ekoHNyq4OLRQHT2fXIA2jBrHyufLDCognrN+krT43iiTZSIp72Iz0T8CHy8OIU5F0dt3CdVJiYYb
eUvTOonKmJr0cKMJFN9IdHwLyEWkgw9ZfiLEfKRjLse0ka2aC/xQmHu2WG7B6i3HMThQ0uAGxYxV
RlvORtXeTzJdSZpaQoIrK276lRGz6dd1cYzo66ZJHDr0l28DpULLDLDKLLS1pnpPiVbeqPpwqHrM
4l0Y3KtWoSzhl91EXUKRWTQOatmuBgkTpGTO1i9hZzV8Y6qBomgovstJ9m7G6OFES9g0Q7sfJuOu
ikccshVKL61T72Rt2ldAGyjxj04xJq9EA1MOrCFtDSPZGZ44PcpCdN8b+g5KWmUrYfc81e2q11mG
TZykTjS3EcZspkTSC0uItW3ie77ap1jDeppRMgVEbd1aytRTxfbDjdfkT2VR88oLLgs+ONfMSkQu
heSAhPp8p0ytUyEIq3RUDpxP74l7eq0mib7JQzwRKJPVpINym8anyEn/X0FJVz6UwuOFTq8kWRyy
TNhbEuUeSP2dGGxzv3nT0/pdJzNQGaq/mmyta93bKTSmCPJTFrJK9yoxnaFgZ1Lh19e1tfeR+JKc
vqxMyS3G+uAbhucWGQ2FwhduBQABi7ZVRx4vfjQn4jP08W4SYhcqGi9DWKvwRAEqK6B3p2VSCJCB
zdeMFDzJ58aRdf7GKqixjNnvMonvOL4vy1Z2pWjCaZQKvSPlxU3XTy/VqOwrkywJzUhXXhdxismJ
2uHNtEq2InPv1LbWZCPQ/CPq/ZPiAcs0onWjS/fUOR4j6DjLoAqIGI6yEkPcOLrZLDGYWtOz9bJG
q0Kiy87U4w8F2kC+qMsGKJlu/pGt8q72+5SyM2R07ma0Ag2C5eKO8x1R9olryniwkxRgpxhTZMN0
SzqAQHNaKpHhKuH0MAD+5gbunyTVf8fif7KISV2wZIul1ZW8LUJ6trCu8rUwN1sbWaOxJQb+VhXB
wEdlSCXHw9WAdOsWO/6L4gvPVccIM08GNLYSEi/Q0TKmCBjL4Z0g+IeJyng7FcYmRVvAdTwYXYEG
ixGL5qKt06cxrp40ve2ufAcv2fPwaCGJA4eAPM44E62hSPAMi6/fyfxFcDxK9Hg1HjCqgW66Lrq9
8HFH2IgxQbVk0fyGX4gaKZBykWsOF8aDrFW7oMlXiaXsf/64X1BsWrIl8VzzI0H649P/SU3clOiX
iMNEAz7VIpLzdpthngxq727i2xQKYuP2jRfZpU594+ehL0jULEXC8DEbu2T4Nl+H1rI6LdUoSE4I
vbdpbr7XvXj6eYhLYk2suvrs9DNkzTgHLxToYdpUThMUsMXG/BO68Wp6gL61JRp+gaRr49nZ6hp6
4d/B60xtyClJRNYrIe+Xz4GikU4crl94MRaCiAZfw3pT4/y3FWPCqBODBoHyFOlkDWhcOdOe5miZ
vJntcIAHeR8lPZ4vrUVrlHsxWhT9Xa2VNXquCBWHR65mk32ksIGgWWujM5jyL6WIablPAmcI8a4e
CrpWXvRSWmrl4m65V3J0CsmAQVaR7s3GuPE0g32avkgUlTYxxQjvO58gR1F55JJ2ymThV5mVmtua
KrVmxX+oDQy5grSUaYfEufD7yq90wYhgKRrnIrA8hiSeLyz4BlkeG0zCYO+/Aad7o+6MGyG/1wUO
Fov6Jbod3vpH8cQUvQY9urTOPo99ppFulU5ia5PiE9eA342PCFQmU7et/Ct2+Ivj0MtingPB1c7P
0BN6OS2SqvhUymTMls0HNatVXRDu+PPLvDyOqtCSJ8jc+qe8/bSgh6khpzgFDCb73lqiUjHVOCek
fvnzMBcXr4l4HXsYCJ9zO5OUwuQeyzo+Cep7gXU4o0r68wiXdibcZzrx6hjQMLB/3R7imnpPZZbx
KaqjW58cyVAg+UWs7ryoIrRIXQZzLrQUXTNqXXqBEGlmFgMZVexNX8cdRPIEkbbyAnFj7zNTRyFU
KdumUl9+fsBLsx4DEM5ECMg4qeY/5NMvRdKKqVhkcp+oVIfxh1pqtoQKIXvug33Uvf482KXf6/Ng
Z6p1/IMSUeU8VQ2Ga9acZpQ02+f/ZRDTMmkDQvs9X8cUjoow0SxsFKDDatSSVmZcmRWXf53/DHG2
XCdNDIcix9JgmoU90eTssb+GzeT8D0/Cl56QCANLyDmMA1p0MxmRHJ1IWH+tBus0KPnbz0P8W4nn
XwngXfMqxSsBiejr759SX6GepLLzLKUl2putRorNUl+UTyBS18JHfUV0f2kKwCPGbE5DwTTPNfc5
giG91pT41IMA7aW9kl7x6/w/nogNbrb4Gpyqvz5RK/YYsvyeJ3I6R9mnrrQLHOqpOIT6Q/P83/tT
OSBx3zQg8uHzPXcgxjRHsCm00aktVTuYbny8H6F2DU/3fcZBSWArwBbEJwpIy9eH6g1jKqAJeEe+
6rfNEN4B698GZXJlN/ju7/g6jPx1GL/S45j/ArLuBP+qEPaZTuQRn2b6CFfW0L9Tz9eZx78EcoBg
GzgTyvnO0/tCo4akJB+bgUCVVpuVRjn8SlO/GQpi2GPAOEr4oqXtOpWtzVhxNYTJhxPKUraUJimU
6mjMyct6kjrzjyKUDUVN9ZFzhmtlKRyzLC8Ooh/cCKP1bhXinswjEg5CHeloj2okpL3alqd2aJ46
g9P/SAuFcDHXT6enZjYZmB0Vu578M0OmchamoCDyAHcCVkKyXrro3RyMmIiU8iTLE+qC9E7yCNKW
Ri5shhSmVCb0B0pIr5nckLpBeDXXMmyMSvgWdOO2DboD56S3UK0OQRQ//byyvy80ie8HviQNXAAf
+7NlUETYe3MP8tYkfhSWoyTXpuSlucLnHecoZLaZR/l1rrDtFUEKfO6IkZ+U2IcIjl/gnQZDsX9+
kgsrGt6lBEvXhFsGOPZsJKnnWRKtt44ZwVzIoVeyVCyn3LxBNL2uUom8tiQ/5RPST5XZUiWJiFaD
tJLID67dv+TvZUj+mHkR4gQmTUA72zDpYOeDnuTW0bup9txj35KP+BaavC2ssz1SqzViODs7ki7m
Svd33mO5b96km+KX71w74V+wzoJyM+G0ALeV1W/WWdkbrZH6mHnst8Ve3aI/fii3xeOwfkeFCYh8
BbpvuMVMsSzXV36SeSM4W7xfhj77kqc5gqs8ZujKQaL3VAMWpvzmBuvyUXCuERTkC3P5y2hnpyEj
9i1Zz0fzSOAnomZtq6Qm/ro89W4GNRwdYy4dkCiJYi6ltqlk0kdlhdNrYZD3RLrYX0WPur2p+ACO
JZ9QNh9Ck1pOB6NCtEoDy9xKYDmgrfjCWg8UOpGm4Pz8yi49hMXdgiMxVnKcSGevrG5Cinx5K4AZ
7Jwu3md3kf5AkI2/QvHWuhRMHLLikUpTg6Eh/SrEG8Uk62tBnprTX71yXFi+OJ7/ud9mU/v5F0VA
CSOKng6uKn6kTbOtwXB5+Uh2rXZlp7/w630Z6eyjEsCMTxJdFo6i1zywcg65lq5+frnShe8jvDJT
4lGgdYra2QypSEqyWlbtsVviQ1ilq+QkfqR7eZk7/Vp5LNfjKrg25oU3+GXM+Wj96egMML8NvYEx
yd+7rzZk2dPv1OzxLt2gmUaWtUhW4gNh4O7PDyvPH/vzxff5Yc/2Q7PrxVpKdAMgjbJMt+WNdave
4Tly/WeY2S46icW4o/t8EBzUuuPu6sZzafV/+gP0maXx6ckttFtDzP39qIGIMpbJgZAA/Oe2tZId
4jujKw985cc9r59EyVTEVByN4+TfzsJZ1Cwrv5A2V17rvHOfv1YDbDpEXjCt3wggpNmrpAxO8xwK
7vw3RDYGkyl1+6O1I5nZTZJF9kbyz0w7aW7kRbBu7BHH+c9/xgUk1kyq+8+fMS+nTy83k5IKZTF/
RuOI9rwr+FtxY6zK5bi+to1feLEWOEei7Pm46lSkvw5ltpbeKnHgn3oTM11QSX/8qt3Se739+Zm+
XzKlz+MoZ/OlioNcjeWZKmh1ht2O02Nr0K/XuodRVv5oRHqPk3rl1HBhdcJWpldIRZFczHPQD/Uw
mFZYmE5pXu9QHbmiL2yQdC3Fsvvv5ydDgT8mUWauQ5wdCaRI6IYqNoRjQiUtoNcVVM9DMv0P2+jn
Uc7mhQUhZhArQTjiczj4U7umPnDld7q0U38eYp4vn6aensnwNjMehNhNNFSTfD/04pWjw8W5oIii
wiKjMKme3WRi1VclirnCkRB7u/cBmDa+oyvHEf8ctDebaLOfJ596YV1TDPjPiGffn87qtSbreSrR
BHLQwE1GG/phQFcTPeQPbYR5X8826VD81tu5nwmHVQ8hVk1+EtqqNqF4JuNcUTZTleIfUeTGkVD/
EwAa/5E7LSB1JbC1snlP/Cx0QtQYrlySEuObyZprI/3hUNypgX7fi5RbIZ2JZBsEtMVGX1yGqrQR
Bgw8kk61FTLmtFDlDrhgca+HhPsYuf/y8wuZV/XZPvflfZxNVz76+SRBUTyKWywDW9L7YJmJ62sX
40vHdsskUEflngf+5/yXBnQRRBXR3MeudvXtfLrxeltwO3sir51m9eJ6v+Liolep5FPGNcRvFZNq
qPUgKiXhOLUY2uEBpUh7K9IZiSP8X+YxYQQ8mn6hNaLJUaLUZi8cK7xCsViutV6wu8ZYtNwVOeZt
5On3z7/bxdX56QB5tjotH//pkM0HSL4Ri8izbqrSuvIRnPPMvk0OS+K6CF0CU9B5wdPr83rqKt6g
TjQH5GocgrL/bKIwbLp4AxQOwQw5U047ejLBndFzmIyu1ou3+Tgs40A+jbWJxcFKsNMN22qKn1MM
7XXru6YZ7K1BN+x8arYaJhTUpgjvMhWVrWI+0N10DbFDxNGlCMSFZ9XK/v73L/DTs52noihlJktZ
zUE0aNMCkBfYgR4d0s+DXPqmWjSSRJXCnayflx8bxAieYnZAixOrdJBX1uCRu8ecoM4rI13gScyX
UAAZSHxo050vsKLRRgVyrnAUIgysHiIsTSYAWS7x3xHSywt3fPCkoyiOqNBx9U4qxIKhhm8QiQe8
9u8T3g8OV7upVR5/fg3fw35A2FChhKzBlGVBnp0tdEkJ/EaIhWNMEz9fKPJCXk1LyUmWc/LlHs2/
Q1zk33Qj2ekrP73z8/iXdoJPw5tnR442aOrWqBLhOPZvoZnao3EkNnjVR+WVz/L3gaCHUj3VNYsy
IBX0r9/MPlKSVM5ayljsA5r8gBJxQaL00hsm++dH+j6zvo509uU0R6Wv4D96xx5YrYi8JjAeh+L5
50G+bzIMAm+fq5TCQfi8HtxVZSIqxKwdNZQrpraOoiuf44vv69MA8x/w+YxhdX4gadSl5qBqY9wh
7if+QsNI/vbzk1waSIF0T7McB9S3hRjIKenbEv51tUtuFDJCFxKBxWmChyrVriHiLg2m8rZkKFHM
+fN+TYnnRKvKkte2wEq0zAn7c3wXYegG3+XCfCcs+GDgC/0fpoRuyapOY1mlaXn2SehKJTQyk8oY
2eCH0tdvSlmOF+bYXVlN8/X565GBDsGncebH//SjEZiMY7AYrKMBjm6mpyfib8W6mybM+nG0/PmH
+35CnAcDtQd01aQxdXY+mYIKqYnVIt7t4xUYEdww02aSk3t/6Gqc/51doLu9sowvNOnnUdky+Klw
QJ1vpj79tS5pS+s4C87fgQBvKDdRQlz6z/jzyHWmJ3KYntHnXtuqLr/c/4w8f5I/vVxdL4iN6irr
WHSnUUQ5VQ4LkGNLVYAjdS2Y7NIm8vkxz17uKGuZL8k8Zpr/adKXjDeLzuXnH/DSYuD0xQlaZ2Z+
O4UlDXQeLU+sY1d1mFnbyKH95GajqjnM1StLQJ432PO5yS8Gopdbnsxd9uvrK0q2eUuOrCMYrlvt
IC1VW9nF40rfoAhFmF8vZ1ZvsPVrsCZ2fYp+XYOoXXzeT3/BPKE//YBxXAgRCl/eaVvZXKIwVMR7
r9y2hnJlaVyaKp+f9eyjavZyPbZWDB7YFzA/P/pG51b6tg9+60Lu/vwrXji/A+j/z2P9e/GfHksc
kLjpWmAde3tazumAyjrcMqw9/NWX8WF6/Xm8K2/xX9Xr03BNM3ldKTBcnP/xU3xWUWfrzZMkRlc2
s4tL/fODnS04yQ+8tmsYCQ3noa4WFNFcst3yfbKYqmXnanZ5GNcynePwytCXVt/nkc9Wn+LRfRIx
kB3zClxFpy/0uLB1///zTZ59Yv2y6gm6ZhSyfuyy/x0GfwLF3+j/fbdwFoWBBCbGShPV8xKyjzKj
m0LLPFrTTm5uusTaKqG/RXJ6ZUO59NpQn5FHoHJqhdfxdYFRmGpRZUKwMeTuGdXRvZ6mAveQa+z7
S8uL+jGsZoj0Gpqpr+NYcWWZXtmZ/DxLNbmd2miXYJ0pBbIHr2XZXXomCzjujNnXiUI8e6ZQGyqJ
Spt5bBrD6Ztx62vmW42H8X94d5/Gsc7Op1DW+irPK8ahIG2ZTz1yhWi8UlK4UH+n16gRjz2fGb/j
+mTViwc6dNaxtcO38a+/Jlj6prwxC6rCg6umrCjv4drp58IF6OuoZws5yHy8jPOo5i/RxsS/ntbd
HYpih4ytY3KbPCRuceMfyisqqgsazK/jns2T2Bd0D1aSdRRKp9qkru+qm3DvP+X/QJP/PbL862hn
yznl0q/68GCOFipwVNrZWuxmh7vZrMRpTrrJ+7tM864cny/MT1a3wYKb0xm+CUPIRZLKRE/NoxRr
xOL6DmKrjY9h9udd/8KSI5xllqQp3Dvo4HxdckiN4TGNsIULSXAm6bci37TEAXTForeefh7q0r5P
SUOhJU7axByf8nUsZTKaVAsU7UhIZD86+go19K8N/YT+3nKNFaAq4mc5f9HM/XnkCydaVdURo+iA
moi5OHvIeE5lzgVdPvZIkdJB+CUG7T3aWncoPIwUpv5gtOXq5zHnWXF2LKL8oCFaQ1Y79xy/Pix5
4H4pZopyjMRbHe+oV17LobzQf5a/DHE2MfPIKsq+lJRjOEE0yiiElnqK06AVbmvCq1FIl7AAsaf3
2SaX60ckUxN2q2pdDSTFtHoLQTv/ZWTNtOg1+Tia/ePP7+BCL4W/EHEJxGSVOXx+phCUHgkrPiiO
MKItH8OtcautJJcgQdu88htf2hS+jHW2GU3NMARDwVjaY8GhegGIx1GdzsW3huHWadc/P9uFhUOj
E/0BgYvoEs+bYiZOPRBnnXKEFqKYCqrpxh2k+77dJf410daFYg69Dc7W6ATRohGb8HUyhRAzRAt2
0zGygF0LeZk5cgLsUir9D1MQ1pVk3GeivI0BwziGHhuAntIPQ/ZfhUjs4A01D33c3sdYhMfG+xsU
+QNtlPzaTzCvo/M5ryCLn1HNMoqBsz+Td6Jp5A7NP3fvqnbmSGt1k27MZXB/7dJ26XRMu4cC6VyR
/S5/+ddBRAeoHP0+eNAbaecN1n3TwyApZG9Nc5jOKyF0djkIFcSikJzJcnKLJk0dYofiK7K6C7s1
jz2D3HHUknI5z5ZPh+cpnghlx2B+bNt922SLrjYWMfCZn+fcpc88E44iB0ckhADnDcM+iCa5DAU2
MhKgtsWTsaztyDEdaVVRa38ie5cu5bVXffHZSCSaz36UE/X5f//0bIEE8yaTTZn+ze5f5dvHWn53
5ckubZfa/K0D5UyN+LxdKMCuJAZolEk96t2JkJeMQgp5O6+VKy9TZL7ZwneUa6NeejTIL/MCRjyI
jOrro1nG2ErEYfE+2Z+6DfiQdBssUcM5mO6dzMVGdv19XnpUpu2sGOKc++3LIA9VOYX8kMdRGl9b
n/ZWZFxZiRfuchoVgLn4CzcdycvX5xrHVEZXyhBAeQ6pMZzUSPyba9YW64Dl/vzTXdoIkUTiG9FE
ig7ngiwh6XufzC35KMm9TeiYEEmLgr5FWLz6/cfPY136vXCJICxWZznmucxEqIuBYPsWHsuY/knF
+vckNe9DUvz9eRgq5Rd+JB0lgkj2KZ+vb/KcQWIUg8LQMTYx1NNgfo+VQbVVdnmrVt6xd29C3Xuz
Mv25gpRmaf0BOui6aqaXuG3+wF1o8GZLM6XrpAqQuIhWLw3lJDTyHhrtDgXVUocOlUhQPDhFLnA5
7gq1X/eV9Ev3DAJ3+/aQxuKdIqT3JlxZLMTlDqzKkj7lb9Aarm7Rxy+6mz5XXC/2V6IZv45tkUBM
lDyXLe8N0h/yJaN0U68xF0PYrdUaGmdm1U9MntxNgOvaIeKuRZ1Wj35RHrs2Sh4i/PWupgQSZRzN
c1ud4KWWf0AmRWsVKyk00J5s3EhqVhgnNlrR9wxePJHtly70rhsWdJ5/q2S4g06eVjNVDtv7HT3i
W1lKZFfUSnk/jLUKBbj+I3MeUzVtWnpBsjQqf5WY2u1gwHuN4PG13cyIicZT7QdPZkFO7gibomvL
hI6vulN7a6k02WaAceDK8yV7BVhFdYfcGgGo+atwgkNtWFt5UthBvBZORjUuNYPOcSA8T1H4rPX1
uxT7N4GS7bHg8FwGvVHk/w+JQu6Zp5GZFVQLPS9OnhLfmGm60bv0ieC0B1+wHqPeuOX7REjTiIst
kLepkjxogfkgjOVb6nXQpIxysEd6zPBdWmFR9mzeY2neMe1yjDfBidvhc4Ganm4VCroJE6VZN9w0
AtTtYiCh7El108nbHHVRS9KPmD4bxBe7qkVC19D4R7ARS3OI8M35B8UHjOYLg0P68++s8saZlhfR
hJXdpomfFKN5G2R8sOqkvmakPS8mv3npYUBlyjDA1A5e9TbYVmByck+RXbNMQEJXuMGwp9qjKJEX
JRHhzHlvGfoR2QiFGbuJX/0e4sBprCx26qhxG0l/LJtoP1I9Gpmw4DzgjEm15uhRbjmVPo27UOcE
k1TNWsLCGQ4Dhl4xXoih6NtegPcaRCqUbt8zNkFdcFYvJWzgeJ4VKQUcGmpgkuuBBaMWIJFD3LGy
r+ExZReytALuaaMdazUAruntSfHE2dQK78CLX7Uamiyw5HvZLCO3KPyPMS4nxyynfxk8t0I256yL
/BMZ/3/8yJJvYzHXloqI3LhGP+EqHaUpH8ogaBZ1lZfmfQT7BO7tZC6ycryFn/4rbo2nQBYpSgqr
SLB64IjEoyYS+KZU97G/qtqW7w+/ohI4wqD7ti+NjInjdpVMyvM4qgBd02x0BGLEW43kNQxhfxNc
z3Qzs3wh++VjVIPkLuqDonTYf32iIrVU4o46HaJogvMq5GS1+ewJuRDA6NIzGL3AsgM4lFZX75sh
/d3mq1ITEX50ATbuEKJvKRq7RC+DBdFrqzI1CWLVH0oLVoNUBcesaLc5d99C9xponKO8HgttS8eV
s1Yj76pYuAE7mtpSHr/HnfnKLxzYbKXrgBiAhdLlLHLyWXgHJ8MPRdtqcbGNvoHdfdafBEXBFTAZ
7S6eNoIRHbDRfZB2Cdpo1G7lUXwUwbfgCZZNRx39VWlgAGqsBtV/1wsuQdILKuq2zAUT1VpsV2a8
alVrD4Z6Ddzkro2lDcCYTRd2+0GqH9shcVSt+UU20zLn9mhXgX4nqGOB/sYYnX4CJ1op4lb2VcMp
o/YQa8ayFaU9U4BoN716jCwf9I/pLfi1D6pM9mam1B00w+lZMME9ZVxGBF0c7RTLNGDlcIda609s
zPDm6Zc+pAexkVqos/z5WqgFTpKKwMsnQjJH34JggaBBGkPZFgxkttIkVnuxbEO39drHUMXyLpht
shaq4kSWULKAzzQ4it/ceZO+mgS5cyy5fSUR/q4YVMlRdJB1kxreqNzFAXdNGPJDGdpQBVd3ENgq
/Nx8aeMsXQjiINteXT8bo/XbitJbuaG5ivQXhKy3K4kScM0kfjCM8d2MMCL30RoLM1RFf8PzfkiC
9aFExbMeFQ+jFbxWbXPXGJ3hwAjeWhOe4kp5gSj1IJSRnQcswTDDsiz20q5DHdNN3KqAsqRupvWr
0ktdaxBv4GCB0tKCIx/OW99UjwmLyjMp+geSGq6kyXxK2cDdLBwxTmibSsWrkRpzNH31ZgbqxzCz
YAwNDChscvjnhZsP4iEqwiPWaWfIx7/Z7NCUffaHBsu20cD3DZIXwNh8iFQo6F7HVjaF5rjAe3Yv
hfFBaPLQoUL0oDaCvx7hnLiBXAqrtjEORWGBKqMAs8cT/VqW3Ru2zGYBifnekiGjN41G3Bnu8IWA
gJrA6jFdROa0o/wOrdxyPP6YBMoZ94E9PPmXRO83k2dtC2W0g2DVVe3K89qbvmNuRcb4InrinQbe
2ey6W0KXdGx/wJ3aLZDpla/4S3wclNkDgSzDrnuw2mo3dCzkGhjDoivvG4ETQ27+jgztyTCCt84r
CKjoihVL8UWbEsEFQWwtZak+whOzUz8BiuytA8F0PBg3lerv2ZRha6dLw+IE34BQNqctUt17yfKX
GqZyAT6IjD5erX/lYF3xr+5KbrV8Aba9GWymiJwDZbyNfOGd9AVoLeVeGU46KChN0XdGrdiBDkC7
C9dG+lxLkcO6c5S2WkLovvUsdVHghCiA7yZSSajC4EQiJ3qioj0SD3UydqxxX3UAjWBwxhzpCoEv
4yHIb7vyr6kc0v5lKCHuFhtkzg4hDktcJu7IH2xwY+7EpxgmSemP60SfXD2HX9INQFeg2uiy3UYq
PYyHNqqWvlq9WhQEglstLMm07kricLvnMqcSon7oVXsTob4jzQAwWbMAE7ecSKHPimbdCvcF1UaV
81cmrAlI2PTwYrUoWscGMDkQ74AdElvpIkKBtbXS/GrYtStMspHZL0MZRUeNX8aqHpJgU9UofrJg
TX7LQiJaYDSSvWlgSKmeBGGXhAfNojFXCrZILNC0FURqYTiVLW8tW8DmSpAYaBET4ELVUNlpyI7q
m3gUXyMWcb9vRv+O488iGt5SiLIVqNpG5Sw1rsekd8O6XjZjyPudQxOshRfM9MCIWMz6pc1eGoEw
IsVbFGY+I/UXBml4qkLOgCQ6IbZnCTZZsizaZ0N0JO2l9ZZDfqo5ArXzURZlXyP+JlbcR9xSWmth
xqFFhdOkkg2IDNLoPgsk24o+Rk261eOdAR+cxM1CAz5cO4p58sF3z8RcsKQGwRqdB9m9QSoATE9V
UfOUpJnErV2O2nKQh79NXdxglQecvbfav7WROg3X7h6GlpmMJHJMrlcUhwFBlUxssZ9oxzTT7Kk7
thYybdOwBQhLZhjs2J0dkqbWsdXbmdkcoqaygaNPk3YnwVpTq2rHPcslle2x062TSiS6pKb7RBDX
Mfv3YvTSlZRNsPDEfRth/1bDnYXaCab/asZYJiWnnZQnLbK1mrTOAA7YUIkdLaAEsh3MtwUjXBmI
j7AlqZwlTIC0wF3cxrjXZhh/0tqi+FFqN0qGwK5ZzQXviTphK91ZbFXlfBUCRCMMT9Nky8VDYtyX
MxM0wrDNt6xqboV8NwxPHjDhCJK6WKwFaTtMb03wS2m2unrL6m5lQiDy1TiQgqN4dpM96gUyaLb9
WlHcij+pqnrWJ1BH/6UMNr73RwFMXdzF3bIabpr8r1R/cLpq262i7eQhXQzlug9fohpUVSY5qhSs
oW1PBm2QKDT8RdUvC/LDgsp3g8r4a42hkzSG23VPWntURn2JwL3wO1KVLLcD7Kdylakq877UH3zz
r6wrd1mrHSzWDb+g7cGOLdXh2BjerWSW625UF3n5IPeE1nm/ObNuUy8+SOm4rPI/lflbaYRl1lZb
L0/dNgm3JYLorKqcsePoF1BwiBKIJYHbTOtKvy1jvHJ+vxD8l3qCQD7UvHVgGJyOvLxA8mqsPGzP
4sgMZ/WrNDPTvFtqU7mU+G/VDqdekGFiD1oOFDrHLI4G3rNPGoDYlDsz2Qb6L2+8a42XKplW6fBI
5YddKlpoTbTLi2HZIxSrhdwRy2BfZ+3Csh7TqVuMwrQx9PwZbMGqyIq7apKdJOEoIS8FKbFz803m
F/OGFvrOSqiyU93ErlVBFwfNLwW3qWK9AZi+L9zIV7gcQEXlkhKNhAblmR3qz4PwV5CepZFatUTl
llIC73LRT89j9G40+4Q1pyErpa6uTMO6qQf6/RwIUW6Aep4DKgIdzG11UiIIr+F7Lbznou5O+Ych
sUlnu7JaSrFoF9Gz2ITLWMsWohE5JI66FRypQfs7Eb7QhrWref1C5rzSdXshepWGX0rQriqOxN67
pXM2UZisib7Ls21h7YQwVRajBKRW6e56kdsu0EBLeJNhgpMWxglwqXPA7mHlKPptItzmoPMHYCW5
elK7x/8j7TyWI0eydP1EMIMW20BoahVMcgMjk0xorfH090POnW4SASOmq9dZxRMOONyP+AXqXVeJ
GF3H2qEr0c8ynY2vDnYOp6UqR3uUO1Vt7K5Aap8vLpDepeEq7Awkz9axctNWxy65r/WbtCnXtUWC
pqu2ZLabmlO1LDG0qe66ZhslnOKIBFaOXeMnnGLI05FuiGjXy4Cw0WGUsBpudP+iGAGNzegnzIN2
ojs15HcMeAYMH2b+WWXmBl+bFbBD2wuxawDfQSkaF6JtqmA6683QXEfWrnY+qcl3gT7aHHz6srAq
hGYNl9XGXfO3Ggw057Ft48JqfA7NXD26o4Cw0BW71EdtqLJss0P/UOUrVjggCyk/FgU3QlLaOqLi
YhyuNZLCJmKXYp6hmRzkUfzip85WTfNdN+QbC/G13hS2KD8+IpN6RG92S14LisLhek7swUzIJ5l3
CchhSaa8odm51aI6REwScTA1XilKAhBouBp0adfWqCoplrMqauWoojPITBBzhKcG22e596lXq2pL
Tr4bAgfx5eihDEXc6N2r0PEwaGyNNc0AHAN0lMv+YOSxQs33oITBJS2qvdSjr9vRgxS1fedLmyLl
u/BbvChw2cYTesWc+UZ2i8siS3dm3210CetpdLZQlcvRuk0OqBvbboWcF52LWpLsvjE5AW/b9D5T
ccwceA/aS6E6aymxLuS2uIqr4KlSxcu80CgyVPOkBcNTHuqXLu4DLY8nizCC8EPUpOO7AiHYVRDV
O6nUr2JFWQ9Fg1+Nkj1nYokicL9RYhU/EvSqo+jW6cSNiVCP4Q+nXk9uB6PdlBQgoVOcKq9CkwoP
r141kLc0n4SUmsXsnyXcXZSgH0W5IOVJ3jo38WcTfkUoq46K+oYUYa6MzpHZW2tJwTJHLJDHEtci
V1odPcp6jk0oLTAZdVE1vEmM4NClwmVVXOp+tA7JSTIkeAMJslQYXZkDGK9e2ySIbY3eOzoayXXd
IyhGAzrBWUd9l1NnJ3QACuuMSryK7GzgM2GKkKG1rWhvKnKvGvZfCnKFoqjSjfqMm+tKfkt6ecSP
XRRC8OmRUvV0HUz5RvN+MSGxO+slrx7L4F2PkJwOf2sg6jKh+nCdDlFG0bsBBApeyjyYtbJr+nTX
qKg8Z2J87P3sVai8X76JJdeAJvfRcfTjUKGg6/cHtKm9g1xk1cZLcW/tq3cMcviiaCfVKjgwjhLs
InT9yiq0jda9pnpEpe3xNaTXsos3l19/SHXtHAy32MQB5as1/iPCjQIi981115P4xhdCHq5KQ7LV
kAcCxpM9ZIeNvBFEd92DoYCOhG7wQVHfvOxEm1ukWgml6CVqP2LvEk26o1YNO8uTth1fWlz88vRu
9NNYNRGH59Gv73LPJJHXcGsR6RropHVk8qpV74Y8eqw84xLV6hZ3EbwbAh1sg6quW+dNUA45u6aQ
TinolJ5qREqljeo4mwS9VLDuoJ+3ZiYffOBoiYKA8lNgPLqjiYZxKJFObqNXIxLsqmn3sdnaFHW2
5GVPQHrWntffyUm2V0pIM2a4rg08eDBz77Vm57fYQ2nZ3tKhrYR/hDa4VATzpvWjm9y5kIL7hP9Y
Lop9maUIyrn7tAtsFTBj7V6k8kWIw1LZuKskajjbr4YoeaHnuS9T0C/tDfq7B9EVj2lpbWty4kzv
15jXbRvlLhSdP/ie7JIAk6Xh8Bf0V6HDnn+a9Dy5QAJ6bx3SXaH0KdOCFnwTyfjB1p2HSniRjPcY
/FXj3fXooUmic9SFtcDn01cPpXvn8CASP1lpuIZpTX6hidoO67MaQD0KyAK3oHByavUgox9gmhFO
c3SppTi6oAq8bzVt7aACHPV0rHMY9n6L4uhT3BrbQrkNax1jsAucFNZt8ZoZY4KNV1XKN1j31c5z
aK0YdOt45bp3qVfNplLVX3QbaMUFqS3Voo0jyVpHiD2X/K0W5ofS19eldpdh8hQO13oiHqryKsuo
aK6ghyBJXHH98HUWmbLrPZMrXdgJ6WsQNldFr++1xn2qxHjTyPlNmKdHtGgdJ39xdQUJRQTQ87jQ
EI5G1k6mtlZsFFvpEO309MPqZRDnZGrNtVbLa2c8JLH6MxKU6xITDbWjhxhqVPi3ahzuI8qDFiej
mrfroVzXXnqebtOSv2+Val/2ACVRLjASPC/gzzidc2cVhyY+VjWCs/VtDkNDpMtYIM+blcI2kLGH
81EFFFhvfwOu7cL0m11IJ9VScb+Jni0hOOKXvEuTX6X4gAUIXmHiFtu0rR9qG4enmZFRKUxPva7/
MIvH2n8KQbeHlbby0W/0LQSzMnSapcL25Udc1BDbjKxb39NXWn3ltB4JqIA2rLctvWyn49rEmd1m
mh2Rh4Zhfm85Jif/HWMCSgVWXxYfGCN7xXPttusS9WE0XVfM5zZQOkjLuIgGMk+XJPk6K/pNnrxl
KpKHFh6FOpfYPuse0d7exOhi5jX5g+uu8/wjNT7cELyTf1nKrwx4caVc9+7jgHeJWnCRoImYYUOG
POE2ah4Gi7NO994i17joxxrA69YRsn/01bFpYjRR0mZjnG1HTbJPhvC6QSNtvDdezBSeGPOpD1cd
/yvxno/dbiL/QmizT/wkkRzW5afE8W9CGYMb68WnXRQzr0C2wM5VES+7ZFf16j2tsPc0MA7hoKLf
qdOLu6qiWx8TH4M024/1VSTrD30gXEsVjnnVQNnrH30Df56qplVHqjKoe1dP1iEmUWbwlMVXzDnt
MEDsl0zPSOotQpj72IE027UwPZAZXrle/F5xGBKu+4xivItg2AEOfordfT48e+qNEj8VEJwAqgFY
SytbCSj+4zB5EyttZzSfefga1a8dfVFU67DoeZaFei9n+uOQSuveeegqfdPp4puEgKuCgGlraoe2
L+46LXvMlVuJKyJqT04S3MYovEPWB2p0ChXyKTG+Ggc6+EHbCK9u6vB3jp1dp2o3Au3cQglR7R5W
QkKbrMP7O70XslOf65so/216n0qLBCPzKL15KOUCN4gbF677APBOvtKGGmsOyd9o2kNJD8+12isd
GVK5kRHVrDYCYp+NWyAmpPBrKEUEda8Gvxz6pKMwYUBnTqX/lAy2GNF7QoBNEqNdiTQZfMkuftBJ
66U+wyMFnRvzd40wLrL6bZauNSciSSz3GdMFAUUkqAQrxPbsAYuzVI42KvgMfMLXiHRV0QYbHNsv
TDtEEkyRlZWGc5AakOBpJyjEKM8yO4nSjdwwr8Exp47z92YINwaOYQWzDhPFpWbMhW91E6blHZn0
Vd4UlznC13EV8kvbpxZxFlK64SR74xgoqPpLsaFB2nk9YAKr8jeulj2gIIzlfLV18TDEVwE/RUAk
3bazKhwnh6pEcrKIeFyok8YeJjhIcrzEYc0flBnVWzQ0V4rqP4iS5R/RS13HdXpJUfJolS2GJ9xr
puh/NKnS4meAQQ06NKtKK218FJ/RBXWopAr4qHXyKYb1o8sxKpvBpeYymWPKg0ZWFfM/oCdzVOTQ
xXqIdFH3g6tcjY+yEr0VAFV1zQntwVCvu7a/UspkDx9SXGH2ybaOcWSrqdo8DfuNVMJ7pc4zxrix
9ORW2VvQuuhXyqOfV5bZdaZfmEn9nOOYsVJbubpn0PPkKjWywdEtEju3cqAZlK54hHAVeh7nH2IT
3JFeZo0N9Cu5xECMfK20xQQjt6JJHiGV/MpTWCM1dAMjKz7CGhPLsg7tMGFWh19LY1fou3DESagW
y/7eUti4AQWz3Vi5T96agCTF9IHyVYXvUqNaTs+QMWjG/E5nDiLipxSU4kb3coQ3GoVqMabwoQos
drXVMqLJ9Qdsa8MLrejeZfB3itpgIqDIt4hXE8aHO9YzB19XOta3iSA+dijsrP0ux/KUDH0UN0X/
VwreqOXWaVg3m6jTRiwUY081a7GzXVK9mYPAwLWBUKSaI69oClis2q4K1NjXT2pGcWLrO2ML8c5/
dV6cS/0heUt5bK+M4hYQFTPIg29hJ0gRadCTwjIIa6KSiahZnT9GzpIm01+y2gRANUI+UdJTYLSj
Hv4dt4Hpn9mnaOICSrbWOm0fH1eGLhnwX2LopDCFLpFLZr2y7i7AOBZjT1gUsePEpdopygmlgLUZ
tle47+BI4HvXdaeQK5sXKt6zVYhlSOrfLwAuxsc3WfgoZQQf3dShpk+hoUKY8K2XgBC7UsaYUXrA
ye0oojZb5FjUxyj3uxvHezGHZznnzmF++PMPmEGIItKkwCP8i2GZAhU1EXXzLg4AAinKbghPESOR
pr3mGr1gOIrwhLlEeJoBmFiKiUQa/ExN1/5C/r6gqpQOroWkudIJUjpItfcsWiD6zb1Q2lAoe0GP
RNt1Kl8nDnHvdL7MBLq4vwr0PwM9Ky3kSOajpqHmCZelugCKnEPlUdqhfMVhpMM7HT+jL6tyWtXE
DzUWT+UG065qq+yFTbGR8CpZYzV2sQztnXuM4O7AvdObsdCR/R6wHQKZ+YsznAQYeI6AO1ynvf28
N+ZwtpY5MgsRJUEJcMpwchBE7wTdHE6ZYktQaINtc1FgtgBoZ62v3Ft9m9NDfHbRfaFjtnDwzIHs
v0WffpcgNlRfMAb4VRJwP8z+SAyLTbA11xrwmBU5L6LQK1KI9uIfnHrfYk9wZLmpeEYtsXJr4KZQ
tHu8um4bmOc/P+EZCBmKCPAXRhY1f2YaxjM7ptK+eNL7PTZwUv5oDAjKtWA++vXPoWb3y79DTaVz
ZNA1qeG64smXxEPPxNek+fzfhZhsSaWsTC3DredkMGjqK7w8cOn+OcT8lvyyjPE8/fKdaUz8h9Zg
Gc1W2fbXWOFFmBaQ+uOpvKqOzcYECCpeY9iVaevlTTn/wixIOqJhAsebLDHsoQP2ES8s6QRQH+lz
g2lYey8qJizvZmmx41+bXg4UVCD4RU1GbHayPZTcoF/o80BdlJ64792jcp1LQLvRbN8toV3HP/ZD
sClfRwu6XsU3UTw5OTByEsZB0HdyF24UHAJcii8RMmrLGbrwRmc35r8XaU0eqaJ3rdaHLBJbnzfv
A0ueT+eQr1sAGyvriIuUvYRgl+aeK2BihRuXQxs5mO+bKEukWosMVTz1gvzShXh7qfkIcpCZZxvm
lYzOjYOAhJFnb8mg/JYi8/fPi56BqSKg8O8fMNnFMg2CzEr4Ad4QSSu5Q8RP6D8sS8CPot79HGvu
vX6NpXxfrFrFtdEi5HeqGuT+w+qKpg6IvByl+7J56UzpD/OuC19dQjbPJI4wXSRyGwVRFAgh3+OG
sYJ9dtCLp2Lwd6njbUM1fXW1pTDny1PoLiMkxWCYOmqqgWTUWWE1ljWcUvGOpJFxmbrSGF5kOFRU
OVr98bXefP78SM9f3xiTatxSUYYkXf2+tCioO8mNuZnkvGDqznCLCrpg3B8ES2fqzF4lFncvjFhD
AWM/eX1VqOkiDI8BpDbmmdfhcRQ8HGxvL18sCuecv7LvscZP9cvhWiYMs1SNWNW63QirdjdoO3Mt
HjSUJc2VcBT3mNt01cLNNJM7jWFx+IXpoZ9TsVrfS+Ss7UR0gSpIbdHaW4d2tDJ26pZW9vIyZ7fM
l3jTry/WyigxiafuzCNsjRva2jYwX79FIL9ci9t026r78l2+BMywXeQynB94LJeMn52Dgg/J9/en
LNUDiFvJE09YtrE5barkp2DtwNkx7gJAfBAB9uUCc3CGrP496OTVunkbiAhHi2wjTOFv06O/ybb5
VWyb8Q3T00eUQnfAFezAXxW/5MLWPn7+ZOYWjZ44vHwk07UzqTJLyMugtuThZHb4dipvlSMuXCSz
EQDIkLBqKEpPuW5t3uW5ULB5rcy6dlL1U+ybhUXM1OB8gvBPkA+W+fKnH76eSk4+CBw2I23CvQiP
JelHs7dQlpJsfZ8/tPvFNHh+Xf+KaZzxaGuD5G2MeRwpn9422lbSBk0dux9pg8nK5OZ6/gdvi7ON
npyMJMtUk6LiPEqFoRlOvvMcCzgit1c/B5g91lBxQmiDYh8KxeQIpauaVm1aDajZStts2+3LbXRd
rNCMXS85eM0+wH+H+lsufjnV2t4HuRETyrOeGGHhY7kgwjJ3bMJQY2NAUYN4MrnpGkPKPckoyWAQ
TR1U0F/uJVZ69s+PbPwr3/Mz9p415ivKKPQy5d1F0uANUiNR8FEH+fFJkp5M5bdn4ecDxvs/jyVD
MiMaN6o6fTtZ0/Q5widcBPRdTfkK2jusrmTV1e/eklzO3LooX1Froy3A6TA5DqtUN4YgCfluqRgC
EMy9ma91aBY6sEkRkMLPS5PmtsPXeOO/f9kOmRH4RWewNo0xw0raes7O4wx2N/plB9x9JzAB2i5R
qecyhq9Bxy30JWgTBk5fe95wGkDPKviyD9U6plOZ4tj28/rmHicJly7CnoZNNt0mwVB3PaR/6ZQ3
tZ0l0Vp3AG5o1MkgNkW0lX4ON7cwyNMa9QmsJIiJ3xfmtkHZ1kYqnUoR3EJWbsqBiRXUCT20/kEo
lHQllb0/o3bZ9dgVukC/TnokX1gD5X+UFbBMlOC2Cmn//ryw2bNep+3BnkRt7kwmPtFAU7u6Nt6Y
I6eTcYy/FewxPYhvsYve1hfRr3+yTdAygIOELxAp3+RbiKOcuVhfiSdZaW/7Iruk/f1g6MHR8pXd
z+ub2yejAgSUQ/XvQfz9xRVC7pR8aRTSfn1hGeJHKWiXXexc4nV3GQx49v0c77zRqIwURwkbjtGb
ZVrLxpmWaU0liiesCl/NwHlzS+lWKaxiW7bdBU0uDWrDn59jzlCjwVAZEPRGQTFVm3ZXkwhH0NTX
h1OiDfs4LPH57CMLuLg++iTep0Z97TkQ1qhAscl1pa0YMpg1lroWM0fOt58xOXJifcCcVlG4IDB1
K9GHFxjz/4Ol8tFr6nhki2dLdXD61VLf6E7Nb2c3al4a9/rlYAu7FGVkaYE/OrcgzDsgkOJOo6Fc
8n3zdLIiuF7r96dYLz3INlpvu8je3fy8ppk8HQsBPHYU+tNMBSZlui/pfkUa34G1MHCIR1QQckru
PCnOH11nKnQhl/rSY5y5y8kfkXNCWxM/sOmOMVu1iAXHaU/Sb3C619pFYG2leOVeWlf1pb6XaGpB
D3Js8f7ntc58jly0Y6WMTMQY+fsTNZU4q/TObU6mkcG2AJ9g/sEcLC4bm+Hwz7Fm1kgserqcpJqu
TkmyEm6MfQWJ5lQGe007JSX4fOnXfxVDm2StcmG0fqGa9SlopJWbYHKBRLELPvXnMH+z30lWxO6g
NUayKtJTmTy3xDOwyE2F+lTLgAiNIGtXYDgucNGoGfTHt0UJ8zFO41dTrC9EObyNXXUfdt4h14Wd
VWU3Q1BvMTOEkVnv+TsUnJKyoSQ99Hp89P3+DxTNC40hrlkEACoswJJxhjU5+JHPWDaPmMd3+8Ev
n8vUSlZejvUqMn/rQGnxMy3DuyH0OWKB3nUDM9yqSG6yIvE2tBdf4IJclL5718cu8ybZO4i+8aEo
ymXnMGsytBou6/AsOs2hMcHhMT97HETiVxCsVGygXM+8Jbn91Tv9w9AO11Ds4ErpGjpkToAZoA5x
JgLbXHc17CJLwulQeAGluPCqZwwG+FFj60XFJoPCaJLLm1hVMrTmHZiv2QFkBJgnBf6Y3b+RWCGJ
H9rWa71Wt+5vhj6/mjdJB9z911tAWOinz2QjX3/JtIeplJFgxiI7u85TxsmnUIRcl6B2Fdz9vO9m
DsBvgSbbjkl1mJYGgTzhHdPplvn4PwhANSHqjHc06OXfzwMpNCrmWEZ9qnBqaBzw6UtzuLlEWOHA
+VeI6XxFyoaibAmhPOhP2UFZY19D3/5jsLWjvEbKf1GZefb1sE3hsI8tgOnh2lo5Fq6SyKKE10QK
Np18UDsLx9alqeZcILJSCekuxCLOdG+okgJOgRwCSgU1bbCRz7bjGl1R6e3n1zR3lH4NJH9/TSiw
Yt1bEyiSO+CCH+StdiYvJdnKeFpOTzlc2dAhE0etz+kgzjdijakHhBrIKn+co3eFI+4OGNTG20Gk
gZpAAwtL0tiuVupvaYfP63V+WT9CY9pVSIF2u2WV7b912dlvIhVH0EhGs/nsqx8kzHONrIE/UmNM
WJNGNTIMpDABBeIYEf7opv4sad5b2sWPoyTuzjIF9G/ShN5J0KNtJsUebhUwLWgQ3JVVi+hE1+8K
pX3UcxzAJGYdSVtsMJPfOYJ7pxf9Y2DUtpJ0H8iqX0gp9J+oMdS1GgU3guVA+Citj6FBDF1QOQHR
ez82lrQVUBVASfrNr4NHsfPec0wOgTX5l7KKvRS0vj8C1EVgNcjWlU7xEPoWQCzcSe2g1G8k/KJA
o7VPzgAhrBmqS8kB4JdG+YOYaJc57ClubPUFW5OLThlEwMcKJFOzsrVI/EgE97bs1F0FmgzQq/wp
QUlIfOHVoaZa8Wg+66G9sYzqdxkVN5CkAMMKzq4KIhjI+U3sVxe4fz/UBUTDn/fu2RlGmiih0INZ
GW5/qjp+RF9qUrELyNXHFkxbnEL/VRL+/Pz35bOPYxJgcoZ1WpIPpV4MlKIS+Nmu2PDmfsG4GDYR
Ig9beHx0lXNRsRnGHP2we5M7mltVAKRaik5ZrP+lFgOLjIV7i3m+n6i4MPvH1sJlt2gLNpPpX3Rh
feyDroMehIf6z2uYO0g0DixVHPvSWE59f0YOXPFBaAo+vC7CpfVPIL97jnMPSm3zc6CZ8kj5Gmh8
WV9eBuzwzAjlsjmV9bvkQ3427zNw0SHmOLJ2aTbJP7gpv8Yb392XeJmCjkBrEi8H4QoyHiBntsn1
dO26S7KXZ9uAhtXXUJN9liiy5osaofTqEtfYVdqMkgCLc8SlJzjZbcoQRmrRVuMZOXa4o7X07Kyd
bf40nor1tl+7mKdg1WYJi5ZGMzJV4xLxjtRNZGdx4vj+NCM0yBCc4BpQd8UBqEK+wqjzTra7B3dj
XAcO0wxrh796uLbavbDY4ZzdpbQqVH6AxUk8WTpOXORmEuFFxFUoAlcSADHDf3DUhcphKdAkZegc
x5XEjkAY5K2a4saJxHU+XBeev/A5zO4ZRt9jgcLwfNqAVsRcaBIBcmLjXgfykxvcG87nz1/cjCof
KdzY+mAGg06dNnlpepy0fVxTciVMMFdWCPIpDNKNIAyYhuflr6KpHpBxe0TW1Ntmbm+uk0H1INiZ
d5ZU4vQmDDANfDyUzfR+4beNb2x6uX79bZPjIB9CVIwKvzkFB2XrQ5pCAHuFQ+AGlPPB++PHdnlb
QEGjYb44BRzXfR6bIhhQmAnAcpLbKk2bW94QcBRt6I7aULLehzvv3mUSD7Bx7y3sqbNriOOBJPdf
4SYpFMN2GJ8Z4UL1MU6fskUr3dkAfJbKqJ+EUs+kPAnboirLmPIE9OYxDrIb1CwX+iFzI0x6FP+K
MS08SsH0FT0hRgAxHM1if1/vRIFyb2Uh83viVR2XUAzy3Mf4NebkPXlGofm+Q4lNdwlPk1w+NnoE
ezHO8a/PUmOteiP1OW6gisBSAl18Q3m6kzJgfVIHF6Y0cYcRg40SUcamCa7uNds6BFFn94HyGQwk
ZIYYXZS5R14JKIfKU35WHcRjft7uyvhTz7Yck1CkfC2mDdNrFuhn4aEG05y8uETdRIBpgVPPoW2C
FzeUX7IifOUFvqG1v41Jkze5qn5osnFUHX8bQ43D2sN/V9T2ynLDt1BTb9SeYhvxqietp3IuamoZ
71JJuxzTPe86RMoUXZtiEwEfXLethYBRpUssVlxY2fwhgw7A3yKBDsXkaO6GtMS6QalP/gkA632I
0Mm22Yd2ilWivK12IdIz9/p7/v7zE/07RD57ol/iTk5q1eygqTsDG/Lg7FQbVL0M3YTxWnuwNt1R
uCtvu88M6tlrdBW8xtsROOz/sV6WplZzB/koU/i/6598fP2g5R63Y30SLN2FuOMcqoIjtdTvFhY8
VyLhHAMXHQV/sJ+TB204qKDEfj9Wsx3auPkxDiHuwiFY1Vcozu+LjbAzL0CZF/0Oz2SkVruFQ2D2
zP7yCyaPnJ07VC5E6FOQmc3WhIe7yuJhqzbJfYGI9d4xkeT6edUzHVJlVF4EOYim3pkRSyp0XaF2
Hf0OYPuDcR9AznGwUgTWP1RIY6Fo69ULXdnZN4pHhzHiXcHvTq5NNy5Dwxfa+oSpokk6L+1Fef/z
ss5CUDigP6fS8lVQGp3ezIUnFWmVAVaoNCxlJGOPr/K2boTtPwgDlg9EgsFYdXoxKLLblPUIMAVE
tAqLmrQJ2616YVucj7r/lkEoldONMBi5TB6Yo8I3jkdUzXifKnTmzcTub/qtsun3urX+eU3nY6tJ
0TWJ1umdOQzeWNUBUfD30Vp86gAooD5r69vyZnT0tBZqifPbbxJzkq0ELrPiwmUAbtwUB2it6Y5B
2a+CsvgAOX4t7pNut7DMMSv4dr5NQo5b6Ev9wsmW+23LMou1d6uSpMRX0XO9xXdzW3zK/3E6Nok2
+bQNSCWu4dYjMAq+KAQdj0HEa7oTX35zxdf+Kr8dPtVn/8ZdL8KFzq75MbZKF5DiAqTwdBYf5i3k
pRAshpGU8SFI3U/LTdy16wUHK5GPpoLiS6MgrJPUt4Zn3EmhfO9w11dh+FRF+b2el4+B3C+cPGdJ
Fb+KVhT+y5ie0c+bJB+VmEZihA7fKYzlVW2h9rGA4j87Tf8GwMkDAMoMqKJrMsfwIqU/eQgX1emm
AFOsiS+GeesufaGzofBUBopNq9VSJ3spEXrYPZHGWowQg2z/tjDr96gcs2vVVO3OWMoK5s43prz/
Cji+8i+bt2phI/UOD8/V8k1RPTjKsHZjb+EomH1FBi1DiwOOcJNXhFtj6+cQik+eE18FId4kpfF7
4TM8u3V5S6OmOWUnGE/TnDw62iO67kLtOhUGYFZX0TaVpDy7ucpBKhf7vvcZ66IghqSQ8zQIg7Kw
xnOux/gDuCYMXh3CslP4p+92tU9W2Z3azLsNcVBeeWnzUYndXugGRMa8HKJABA5UCxFqa5olT9zx
y5+eQ0BPaaBJqmHAaPn+KtGDMZhKlt0p0s3LOMbhbIgeDA1iIPYz2tqVWjvXODB+fu5zr5aMyhpf
rgZ2evJqC80R/Nzou5Nr9vtK629KM1t6teNFcbYyDOWY/QPToo/+fWWu2Hs0v/Jx+yg053padV32
WAsQNUO6oSs0erZO5sJj1MybSm1PrmS9eA69O+iA/2C5FtqppgWA8Gw4KnFJC8jWdSfTevCr19z8
+Pnvn2fp4y76EmC8bb58kEOYi4ISEmC8NCPuk2htbUcjLX8XHoRipdnFDnr2UnI8u3m+hB1fwZew
Tlx3npaG3amrHFQBM+cxTJX3Jo13yNi/xlFswgYvNz8vdu4++brWcW99CTrkntLUesR7jZO3SI0Q
j5Kr9zASt/gJLWHvZp8s4yudw442ztmsOUz1zgsHf3yy7UZixOTDz3dXQ2BTAHXxKDe9jXZhb3ea
/fM6576RL5GnE2ivyTRVSYhcideV9RKFwcJHOJf2GLTPYXvx7QNsndQ2moAuJQCTlsQO4/bHdoec
qd3Z4rZ+jI7RbomTNPPivoab9hg6sQod1yKcEL2mUKPb/jqvEDZewkCMH/bkwwf0pCO5zys7dxWu
fKUTHL3BfbrFS9hrmt9k6Z1dh1m49ATH72oaygKvgpS9JmJQMT3HqtpNyyBpweL9j9NTfhXufHvM
jcXnJXDVeU1MVfg12uQrz3y5iYf0bzQUea61B9Ee1uVd91y+upvQZiTzO/rTrovVaJuAZVf0KhyW
WDYzu3KsAcYHPCqHT7EXfuVbtSzH7YnRIepnpQv9Q1OXwFYzGc3XKNO9j3i1I5cCUXx/+F3QcwYY
dO25NbLKZfILdtsSVWl2Waiuy7gXAUCaDiiVxq0ttQ1pUxbtIzywD3y1FxLCuToKMglpMH02DYDT
5HMrtCSTsPZgX9blozcUe57zutC6ZxFIR9Mbnz3qufs6w3oeBAZ6kTrDvZ/PlL/rONuw//4N6pgP
fTk8w6DMi0zy2/9fXbVPamePuvkd+G86TtH16EMfvy/TsM8q/XHvfgk8+VLA73sGlTf75lAdkm24
k3bePjqWC5X3UpjJJxIVBoR3mfX1R38v7YsLLHi22W4pzPxzhM9CbiEDdJwmMPogCKmlEqeEN4t+
jvVbt9qt3MeHNJdyOxZVhOPy8NhrGT32/gr1BXQYdcSOaxdT1aCrK9sLEEsWhZoWuB/8+flFz5yB
dATI6vBGmIGB1T70HqOpm5MvvnbGY1pc9UvWncpsDBT2LXrsGkfg+O9f9pKpsB56Rs1Javy3IMuR
281cYY3G0E2bMFKnp9muuyzYYA6GwKJf3wRdeMj0/mZIA+T7BGRe9O5eHPyXwhQCG4UkFwFZlBMs
aka714p2E5WNunFjlP9EDKtWAn/cVkur3zJXThEwSE9plNz1yCYBKHrzykDdtC1jqj7O8SNXEOv5
T58raStmRFQj9GnPmFNaZtayrwraSRevyo4pBgqkjesvfabnuSs4JAoSIpCUq38n018erSzoQeEN
/f84CKIpU++EaxTm1/FtsE+Oib2UyJ0PAEfg05eAk4ouQIgGgUMClpvs0Jq27tnjINDfmArN95W5
ro7mSrE1RAsbW16FW+Pwnz/Yrz9gvBG+rNhDgF/K0YZDdT04yEL7kshIgtZLYc5BQ5OFjintlzgh
nDhJqAcL/q16RFUI/MNfu6H0sjr1B3S5t//gxjSZ2kgU5ioAmGm/sctjF/FBRvCOcJ1pVyZC3T8/
urk87luESUYMjgD+gcFUs4WbNAxIxuoqwn9ogq9MJf0QKvfCK+LXuuz/+I1wk7fCcyiPsEFXX3DT
mUnxGIQBzKSoNgwwr9+fbt16g1yN89VqVBnq8b2z0xiedqejtBbKdz8vfOawJxpdCGm0JjszSzE0
QYwAyzQnLb1BKfSqNpP3SOwPiCgf9MDYtlmkIGCwhGaau8iJy1DXYLxLcT7Zq6jK9I2AcwqcgfS3
WXJne+ohrcp9Z5lPoVd+ehn4DgtRSb95EHP/8edlz8VnvSOgY7Q5OWOKGWldtbroVn8v8fK63DV7
0tt1fYiO2sJnOVPhfQs1uU8ds5Wq1nTKU9nfKNkehAdCItrKaR8ys7e1SvwHe/lbwElJicMOQuBJ
WJ0yzBPsNsuVDWrO6CtVCVNBmAQVLZAW911DQYxRdFTk+xLdR8PbujMHJd7+l8968m1ptarhvCKU
p+hSP1ow2KuVvqpO8ur/QOue+XroEXCVMgkxVa7u719PqCKCT5HCX99JW3iVO3ZSsnoMr4pNC/oD
rQqENxN70ZVxJvkFQ0XuO8rKUwpOnrkUGXItW35Fbqb/iWm5B2v0tOEEguWS14W9LEPwt601yUMJ
SfdHtzgUz+lz/4+071qSXEeS/SKaUYAk+EqRTFm6WF39QqsWRa01v34ddXa2M5G8yTl9R9u0WUcC
BAIhPNy7qPaNmTZo75F9/wJSwWSrHNqHDHPIL9V3goFSaoM219E26V5x8o9wNqt3EVwkH9J+sqVX
UAfaALOvB6rXMxeY8zj7afy4XTz2Bk0K/DTV7O3yQd32W8UtdoFVW5gf/tfxBIxBnZVNY6uYi+O2
XqN+ULcBjldVJ45fTdAiqhTIdgxrIKaFhw+WMEcPJBi85VWqmnV5G9Lof5cVbeNN5sYb3wb9lerC
S9vDVl4TQl48V2cmOechhpUxkBSLa3WosYDMWIpXelPXFoiGRwRDsxiQQe7G3Rgjy+IOWZvgjeCl
D6TyufHllcnjZRPw8wQkFqjmc1FukCYQLBA6wavA+NgJCrhic+e2k1kyAfVi1sfDWP5Vj11PG8EI
g1FAuxAgQMwbVPXbbQsLX5+A1gcjExDMwnQGX2bGIzoJgZ8JHibcmExbvon24b2BcTBIJYh2a0X2
WrliaVU6wYg48LU65kK4jZuVGiwVgIJCR1OF2BAAXdoaulG5fp4wsqrh6mBpeI95WT0wvwchYFa+
1xejjDpgr5gaZC4sgYrZXSNK39sgfgglOQTr3/CSEqh+DMJPkM59DwgFtWfogxQvwP/qA3rsewUE
ISnAFFJVvgrBCLLodHiUC6DDaC274TDpGyAnEVWNRLNIq3xkIsjZw8DInDYJIaCGh5hMWxXO1KxS
A5OSE9hfFQICYVBD30eNoli3P+ziJqNHwiADmB7hv+usTFLfV62PofETmKdNSVjTmV1oyKI0iHwH
0G0UR66irEwODainpNjjzUStYAtK6wLyV05jA8WVP0HbKbDINrfWSq/XryFhGpE6us5g4biauJcg
StkBGuuDIMqTMx1k0uBdHCD2gPLr7U28JuXBNBFaL8jq8F8ULuXy4WU4/D6bAh/wx2A2c+ixgM6g
+ZYdVZcRuYg21vfaHEo7d9cyL/ZXXz6El6bZLpzlIxUIbdN5DH1vBiIxke9bqDyMya+VBS7spY5+
J2XxKq4Lz+4lzXldhplhePJj9gEerG9gYB1/QHHnKFn6Z/9UAooHFqq/+IQXZrnFlXJBAoguGBii
ihHGNVanY8qAyCB8nv/mG6ISg6FT1H1ZO+9yI0HCnLWjn+vIYPvInPSDvpm3nWJKj2FkQTWXogmS
2NDgoNvQSa1kzcMubTEmNTGLisk0zKRwZ6jLNS2B39DZGdoiwXok7/QIoNoeJCBu80O8I4d1aoCF
OhS6dmdWuR2u2hjJyIxVx0ffjSY7/gli5ew1seTnBpTOlvEb7C7xqVft/6JosLxkcB5KhKhs0P5y
yyfSY6IAV9PTyKbH1BhjlHCq3zpIac0e/1I3ol2CdCW15NXPzWIH/t5gYJtRZWDWEf99aTvTao2W
4MdGzJo+5ICktXtW+WYxWvAXVG5wEGgP4y0DRwLIM1gmenZLNR9p0ORH1GPSNxvwyEMw6El9Kyxt
BzZpJF+1rUxm8QBg1mr9YOnthsYMEgK0oYCPNrilQltPzMokoV8tKMFszOY1cMB0DgYNxSofo80a
opVFTdzeIhIBcBkPqoGwgVstLXwMcuc4VLUiHRMIDohxsxu06XchiGDbhYrSintaeMXODfIhdz+o
cZ0qMDhg5MSSLdmB/jDE4bDC4kW1xt+4OSsP50KYj0DozyK/kuyzT0rnBOROE2wqwE3+BD9ERUzx
F+j2JUt8gdDeaK4Bkxe3FREYJNtZZZaP9QsjFYcwDbFKXT5FRDlGXfbbD90k62xBltYcInN4V18R
kGFUCQBsuOpcgiYirAuU/LCpvR0cKqtwDQexvtOe/mpl4E4QmboxKs6c7w20CopdZNQ8v8ZoDASq
1AnKYpX6Lewlx5jTlaLEgt+hgNQwwlHkMoS/jSVcAhTeBs0jZJasNAEbeyDeTUrR2ADblWsnZckc
SAZYvRdRkMrzHQVNnw1p3Bqeeg9iuZc8B84OOqU2VPcsLNfpfiCAbIGVsMe/KO2hLntmm92cs1Mq
tOVcRh1sQ/vL1azhBKEc4663eqfbDc/5CaqaK3eROW3+2ICoBbgMfE2kO+wUn1ksUgUwGCZHQFCE
mO0a5FLQMHFHBwWI5//iBVsIgKAf+8ceC/HP7BniDF0MITG8+af2qrlFAJVJW7NicFVgfkiJd928
oSI0pNcir6XA9sIy5+aqpjYyA2G6R3zkRPEvhpqAMmTgKqoJ0QjDQsrv+ndrbXD2197YYJ7IMh87
qacZzLLRCAXVhWEjuPK/n1VFoZtNWiI3xnzjVUybQP6kHXLsq9/9SEDrlgiVJfboFxt/EeVdWOJi
EMnXCXg/YEkA12hX+hvwHmxBUfAqQ4tj5XQunpazVXGnM41aGhh1hPuwK19EKGtZI1CTAJ+UDlSL
HuQ35fewpc3apVj8Zoz0lxGO4NBwT7AYNSkRFJ89wSAbEL6BTuWx+x18Fx+So/FYQa3KEu3YSag5
mKnVru3wUgiAnP2PfW6LKz0bp3wKscWBPXjEgjM/9bEFZQSw1uOclt/L38mPlb1e8nvnRrm97mOx
0vIYRqFm3DnQtJh3lZu8QoV2kuz00DsKSmIt9MIxc/F22/biZyYqWuXQ14Qj4h6UUPKHYRphehRS
qAwkoOudhM6sjGhleGd5Z8HiJREVUNArimBjbGbA8mTqjffjJu4tsp9f5h+RBWUBec8yBvBHrT0o
i6ujiOQIsP7olXAbW+SpUkRVhq8JVcfJHD70Q/W7vA+wldYMUQ4XgmEN9IhX23xLcRYKjYC8Yql4
QjmPh8o6heq0AW10zNQMsmrC1zu3v9zSTVGBeAfPEVD9V2/zgInqZpwJEpKduulcCu7FZrc+vb0Y
vp3Z4cFEld8ZAkHUjmcq2sq/2SMl7ZNfrC4PabCVMiP7ILzLBtwFlx/RG0qo3L6pQSOmfaxRT0Tl
QxFAFNWBpBOF6OQjD2X79g5+zaddWwMmU0ZPS7oals8l6gsVaNvhbIR7CDA48qP0U9pkTvIInSX/
qGZu1JujQ7clMFryd7Ta13qWSyeUjbywcjHAYXzRUyKlIAr6hFsBdeSyKN0qxTxqtBaEL53HczOc
WxvwBdWunSlUqLxcfKmjX7e3cvHvR6MMXOoyq69zbiRJigE9zpqC5WJPJ0gFrjIjyfLS0Tgzwf78
LHwJxkKGgHPzT3IGtwgJyu/JXt+WvyCoic4yaxehEEgPjMhIftP73VTYq9WPhToo1vdnoSyoO/sV
QOoKyTx21INeGOS8iAktI7cQoATdovEaPKIxu/IkLp6QM4ts688sQiM1gOxlRb1mVu66XHDL2LCM
cY2X/po5AmEMsHwKaDHhtKBkeWknrrQmgXQm9boQ0Fa4FNDToyUDbEKwTw7ZdyhvO80xAMGrZPkm
vc8ewARqpS5rhkLbbbdesVs8VGe/iDu0M5jVaRKJ1KtH6Kpr3+JuhY5xqahzsWbufdDaUUiqFGtO
d/Ox3VAXYjXueBgDkz4PR8Y8E7uQdLLVFTe36FQ1dOUwMwsGvqsG5AS5bWMOYopS7wy6fGUb7NU7
pMWb3MmelRVri/t4ZowL/CEcn2VqVVIP/IwS+TYhwLh9+xeP6JkBzmvHGZkxU19Q4EA1SOVBWl6G
WDJZw9QtmQHXNjUANMdwFJ/8VhitAQU3yjNqmrupalhT2X2LfeH99mqW3qBzM5yjUeWgqYsMZjoV
uqpi9lI2d6L2Ear9MYlXbC19Gh2jOiAnQ5RyNXkRFUmsjKmgeyXK4UILwS3Du70atvf8G0cZNxDm
OuCd+Qm5MRTaWFdG3dPD5DCJqNDG+a6vVDdpyW9Aap08kO97JdrdNrv0rc7Ncl4LM7JUSJoZFctZ
MDMdV0lG76cq7dtmFlDjELg5Wx7ntVBaGhMo67DoJHkC9rh+0SzlLXyGrNEjZJcLTHaaRLJCYsor
KNPFBwndUCBMQQ0At8l2/swxl4rUoKXSoMq0H5wcdPTRI2ZIER/tQdT1Gu1ZW13cKB6IccEY45Yu
9a218GHRg539CD46m2Slo2TAjxC2zJGgPguFqP1EzORUHrAdH4wptzI2kLteS+sXzi6KUKjRoiwu
4uXgnGcSTqnU5xSyW9CP7TPNCdo1RvqFxOjCBOe5tFIUKoROqlc1kOpma5D2pdxAQHWt/rNw6Q0F
6EoRiBBE7PzrZ6hZG2rzpHptlEE6NQ8ecppDMXg+pNX80Qx55tw+uYu79wVOBqwJpS4ukEhjKsgl
2K88HbPzcvw90lcSrjUD7M/PjqfR+rOcF7PqQXn6oywHt07kl9trWDp92DWGsP5nEdztoxBQDSI0
9RBAl2iLpL/6HQgl7XATuOO+BTH7fnTTPQKkt/9Pw1xoEMZZDnV3GK5AbVXviJU4hevvDAvMtZvZ
aZEvh85/MWLJfD/nTbFgQ9HZXAzYBLk4l0CcWVATbKq473fqocIgBxtC0Db97/8CILPgRI0vQkug
dyB/xJOIo9M9NI0wql5HyEMzpncpHdERKfuPcUQFNOlFjwZCbdcgNwiI+p74oCaIy/Z9oIUNbqvA
DVJg3G/v/TWbBNrokC5CM4h9d1ShLw+WLIL/dSaF+gXb6V/kvQLuD0hktmbzUW4YnEg4CR5rmWAA
C0GUiBmJ7hDcK8PqWNRSHHXxWzgH0VbFELVDix3aU1c6QkjvZYQAATQp99FmzeEteSMMsLLRBTQC
8Z+XC68VUE9INFc9BAg2dFun+n6enLpZi/iXMMKoRP8xxJ3uepIifw6ww1DXs/XAxYwkpA42rRl6
4s44Aeup74cd2cb7YCO8qGu3eumQAyuGYgxQtJCo4tYZsGld1cc6Y1BZmupG2lK7stMKXzR2glWZ
g8Vtxdgya5orQO5ynnAsJciTTqnq+Xgg6waFxnp0ygAqgX6+UhBayN6ADQbfB6wANMtfX1o2RjrI
ieqBCHMy2SQqBsOf86DyZgESsn7rqU1FVy7M0tMCmxIBNS1m+/n7ohWCXzZhqHohUvxeOfZ0UyW9
pefPZbWW0Cw5fdgBKhiNcYKixuURjYIpyVU/Uj16Akwnf2cKGTrqNRCSfhThOuxwP6/pDS7Z1Biz
H3YWT6jB3cE0nkddB5WKp2WtrSuqlWWPt13OAu76H6QBQFvQNtE0zuWMkpT7akoIZvhxzTEb6NvT
O2taspa/sVvj51jA/V7a45YEnRilkzONfAmKhT+jfbllk2YYa1v38svbh3MBZR3AGRT252fvdE7k
vB8wu+tBo9hqytIsQQx4e/+ueVfhstHUNqDRgMlj2Lm0ocZxhkmHkXh6lraulmsfaWW8jl3xlPbk
MVRJvZXAjmPnafUjr9pjP8d2Acl0CXN9Dhn7FgikPjObJNItalSiie59DMi7DDnt4SmUMkyTQCyz
zhVP6tbaOEuv4PmPZ+7qbIM6JSgxJY0fLw66JUKsu6yRya5NGC55IQSyIL6FdCb+zTm92VfEPIpi
vGognRP74THJ9I1Wy+iveLe/xuJ6mFgGmwMRr5r+I+jfIJQtEG9Sg32qgYypDt2+6pzbZpZ8Heam
MAUNpDNjN73ctiSvEl+WAiwoAJY8T7OPvCFHTDY+dRL6C13/llfTmhzEYkQIhSWcZZxkvIacVbSI
myiNDeIR3dJKC5Vv6hIntsGrGfzWLcF30kO2i94zuwRllH17yYs7e2acezd7qRUUfYDxqvo5g/4z
kh6C+i+qEJjDAvoJQFKQnvEJdaYObYdiMlYI7QLZ16xsfEs1YXt7KQtpu0EZ2BKCjQCs8rFGpM+Z
WAyo1vYNReNd3iqiBpoiBTFuHoKitq6sRq2+MS22lU28fq6YPBbcEV5IYAH5KksSZpUK0lXdq4LW
6jELoIA0AFoyENuuq9fbq1xw7JfGuLsdI38gdQRjDMtVblgiCYGlQ2XLm2mHwCosLPJ02+b1zrK1
scVhyPyaWphOUyjXIgTAtcqTVN+JNYSnyWuOMd44VUxB38njr9smmQu/zBogVosOFJPgVFkD7PIq
+kraV6kAk/3Q3c0aBTG3JK+Nsi3UIzCm/kX+guoVuqfcI6mqedRPAR4tsAcVZggZzCHYs0oIULpu
9C202fCpbzYPid1tazsWTBqvigAvfdGLX8E9nck4zwU0lQhSQiYEGjlt/zX1KritC/LyRlxNAham
tS8XzhVipqlo1CzHwsn3wpOt/D1z6G5+LO4y0CCSHfTkQCtO7RFjfZCD3huaFUDoZOUbL6Qi7Fdo
yAzQx8HQEveRs3KepX5S8CtwlA0s024AUrPEb2wstiyOa9nIwjkGFhDStZCXZAgS7nNXY9TGcq8q
XmnspGa0UwwY0K4+yPD25TDYfma8G8DL/OujfGGV+7x15BO9AsOY1zbqXZ/69/kq583CbbkwwX1O
NSsiwcCL5tHU/xZQ0U4gdbiyjAUnBxuIkMGzRelVuQdjsZXPULxe3ExWq3l6OZrgnnMk6V6rh5Ws
4zq0QOsZ3DqoW0Oa76rUM3QzpSOUMLxGKUdb6TsXYvS2Pkixqbbk7fYHWjoWUNnBuDTcG3hfuGMY
ED0RlAyB2ABs0SHMWmCss+wk4byAByLt7DIpY7OphMqsdHmwb1tfWipg3UAzyXgcAWq89HR4MjIM
9WYK2Fjn0gzafkumfCcYyWupF5vbtthKOK9K8ESi+MuI71GAvLSl5GJk0JTZKuvHRok/J7XakR4V
kr+wYxDki0xh9Qrel5WMxK5McB7Ddk+6egcQfWxWEH64bWfp3GNA6T92eCqGEBiiVhxSBcpPGJFo
QLLZlCv0OEtOivkKtOuxX5hp5L5PV7Zp2Beh7IEUYbYhZ6psDaeRjp2NUjnLDgXBvb2qNZM85DTu
8zovE0FCLpWJO8CirDjEmHP1DZRvqrMOx1oIQdXzNfJ400HL5hqM2BBK3/iTQ3Mw3geYarTrycmg
cxNY/ffSil/BPZ9+X8NnLrBMwTj2FqIbELm4AjBUch8nVIFxX8Q1Ax/7O8A9v4dZ++wH+VnCXpiT
pje2FmIwYOqb59u7vXD/VA3gaUbjDBZyHncil7oGQZMJ3zdB64OGJhlTVxmORBtXjtLC7YMlAwEq
m+a4GqXq5TRP+2CUvaH+mKVHTd2GZKVvuWgCWFDQ22Ps5gpYF8RFTAsCE1n6LOmhqevgc6hW1rFw
61SAzf/PCNvRs+yyUaR0joJB9mq1sBWjsQTQIvz7jwJxIrBUIi1Qri5dm5dz1kSZzJziZ1n2hyiK
ntVWPOItXVnNQukQ5fg/tq5u2xj5EMCBLR9cvp9h6CibBOlXYlU/47faKXbZw2wxCJ9sho620hJb
vHoGENc6wGToSulcTNLGrSb7aSwjBIW2/R0UXpQtQ2Zkx84wGUCD4S+DxCK6ufaiL31HzDPL6MTh
TOp8jN31qH11XYSFh980bYdcfuUrLkW2X6pk/7HAnxRdBOJqgoUK7Jwy1OWl2NJe/qE9wbSLujNW
csCl8w8Eu4hHDsV/3OfLo4nUUwwFMcEV04hpyD+GToWo1byyriWXgeSEEe/iHwCyXloBhVM16xmF
Lt8cODIQlbJU7STtWRrXxvkXPxF+NCIDNtLPczcLegmSFt+QPAUzxq2qm3OTbP7iqp2ZYD/h7DYb
SoZ2CQB5XqS07ljOWy2IXlGQ2MZEXblqMgt1ufhDRdseEQHr4F+JjiXgR1MLLBTML5RAszreaf4M
engNQ5BqkLiUxKKpNQR5s19MVi2Wuz7ud1KiHaHqa2U5qt1TZgdFsRkF477wIZCCUf+6mDfo2O/8
qMUIShUWZifqgL0nwr4lJWRkFcyuqk0Z/evxW3gOJMaAo2BY40oaIGqrqQwRlHqp3jug0rToMKwc
tYXYFCYwFIfxGmTDfMTWAF7aQgBV8tqNtker+tABkN26a4/w4r3BvAKmKKFzgGHiy0NAQqNs1BAX
NUgPXZyamvyZ+mt8kovXhqIYTVExxCQa17WoVD9MRhWuLmhTSxg/Aaky6/ld/pt31oBHFxF4atf6
BpE8GFpS4dLkBdr4ZTrWmMHQNVPpZXElT1nYN9S00Dtgc+v61Yg8jZJ2RnsTpuLXuNw143McrdCW
LKCA2bQT4nYw7kBMgS9SDI3fhGkvS14GYMIHCKpspiZFVGtQMOLBpApyd36/7RQW/A5TbgD8BYkC
IJbcqzSlcUmCaJQ8A0EE1X40ytoLfy2arWBZgPtCtxKjregPXx45CqmXXhhSyQsVi76OgVOCxEL0
WDMco7u6WfzUdas4hk8+wmwgZ4V1rPPSKhHRoyIJ7Cy8EfcTpKmJS3HuZU9/xqi0bBWiA6IDdH/i
zMZMyWAi7HXVlZxl4RZAYhV5Jtj/kO3x2SaAbRL4kxCiQfDDlMdTiOQ5MLbgsHJuf8MlQ/iCCKIo
SISvwCYjLdUR4niIBQPNzI0tWh17Q8AYCbzlbUtfGGPOr6OK88cUV+LQ9VbwE4qEpUnKHTQn38ah
OJazdILKWmPGPn0pynuI8DjlZPwY5MxLaldpDYgoqCaZdLsFN2YlQ4NSQZjQo9JEjlC0ElOoSguY
fXtsstahRmdJc70ryCcEVHdt95TMe9DZmU2sW1ULFZGiduSwMftRt1HVgzBhshEVG9p5Ti9hKJyA
93DSTQqprKj/LSS1LTatRfUsXAlCFm4sGCtxczD3LgMHzte7Ry2r2ihqIMgHJTFi9Q+NW7jBqcG4
NsTFLSKaaxL0134IHQRMgMAHQSj4ivorygxh0oRO8gqU8OpPqe+AIKv/tbODEaQV1ACCCyP33COR
grRNSvwKN7ag1hAN1ih+aFrp3j5MC2AJaO18aecBMCJfRVd+iZOWiYKIClN9jJRgFxlKahZFaLUy
ADN9AGnIItrk+qA9aQ3AakFAfacj41tLxYdBr2IbAoLPmWzsg2jwHSjNpxDS0aNd0hl7WZwOhhjE
0CzzR1uYRXQPk/G+SMM1v319/9hYjAope0QG19s1S1BuBatN5wUf86YtTeTUj4JFfimPKKq+y2b6
CImtwNRfbu/f9VFgZtEDgb4MZKr5VzY02HeaKSQEKv9E1GgnQybCBHhidfCIvdeXt/7SEh85omrV
ZIbeedpJ2/cPjJegdNKPyZbNyZwOa6MpSwsDCTW6ZKjEAE7EHb/cUMtYVSFCEY+SKSYHLXoVk7WA
+6tLdLkonD7UxxjWAf/ka8RAc6N9NCqAOQDSHRz0Q/ocnfwcc+uGQ9A+13EUHzJbsHVb2FKnt0eb
uPLdcAhX7sHXG8v9ElBfo0IO/80o/bjCEzDHjTQl+CXqnL8kvv4mRPVjNlVvUzaA5gki1xaFYDyB
2LJJKsmHNB5V7CSMHhQoqnaEOk1nnIRGeUxTY0OyKrPQg+zNUh82qtSeQArmDAUxpU7OTfxNL4Fq
mHKPW4QmgJQA7Srcial8olpaWH4+PTSq5qSoEJtznYT4f4xjJSanRpbuIkYHLuiFp9XiL6hsf5vz
FoTg/n2q9U9KTQHU1ZDAoEfWW0UJTIDaiKEzSI0793Vpl73Rm2LdIv8GiMdSamXlzV1o9MArMtwl
8grURfiv6tetoHeJBBr1yKyPo60fjIPsQTAaMlu7L/LCd6ZkuY/3d+1dYD2X67DT62ADPwFzupDn
Rmp6VT/PorJTIkEUvQkIJRni0fAAQCh1G8YZVRtWul2fRFq2qeL5R4B1jZiUtMafYx/iftoQ2Up2
yJs1J8AO4dUhJWDRAZgF83C8twnG2tDTcBQ9jNFadAZVu6qm5hhn2yysf0pdsyMlyUEeYjzfdnML
gBPsI5wcyr8g1bhqmw8Sur1pO/XeFO/aDI4HokxKXz4LZWL5vgaeomHnV9jTzN/0UreS+i0M6EKN
Dj0KKoLjCa1R7nbOKXQsY0HsPOOZTKb/ySqmAqTooFehQ81aBe3MOsHxQmRxYfVrIuUsWQfIH6Q6
Bqwyxu/6pYUSX2EFJ4w/WsLnF9ZmrWf2/zAJHg2QVsMP8VenRWIYdKHUAb8pWw3mHR1RwXB5sUMr
35TBD2zq79VKBPVVQbk8Vng2wc4F2Bm29yqCmqIxqqOsY+uUNoRRfcZuhxiu3yQn4PExAl3Y0XNr
yW/AY6Tfo9ws1tHaCw/OxY/g3zdZM0aNtHjfVMHpmx8jRLqqbu0GLVQA2VqZ2AdBsHOlsk074E4k
vem8UsMQfedJfme14OlNZcAVQ4ivoDNKJvCsKo9lKNhCDF3XtLXDEQT2U/UgD/QOU43O7evFUp/r
DwD8LOjfQCnLI/X9EBTXkpR1npIHVhPiZRffSYwPn4zmZEgrb91CMog0E6kYHAhrA/B1Lr1WUORS
U0g+74KnzlF28p6N9xNwbQDhZU/FF1dNdZQc9vSuysDIC6s9N8996bIp06yJsdoaz3mNcD1xtXsB
c0x4pLZrZdcFRqfLxXKBjBbUgzbWsNZ/yz5G8AlETuYalu72ZoQI8afuiiA21ND1WdnmhVL3pWUW
sp65j0RAxBYOsNw47S64i7bVaDLG6/aNyRgx0bRGQsG52sT79KSs9CYWD/r5LrMzd2ZdiGZQshew
3tpgb9jRfYiVC3eGRQB/Hh2mZhQ6SPjWeAwXzjLE76Chjho3451mceyZXVlpMPASaNjvwjBT0VX9
Y1fvBUx2+qs45OsKJ/LtM1v8SRKqtJBD2PK/hyfZnZzQineTA8LMU7+tfvYiTrPgZhuDIIC8fWUX
2obMNpOVBJwCpI1cWRoJvwz2ONg2nsEC4MxbRgLS9GYM5qG/AWHCGuJSBkFGjsvXMaDr2UlVgneh
jTtzTp4FSDD/zYLOTHDHVZbqRG31/33tZDaw8ArEvM1G/gRbe7ptbcHbA8QFMSgVXhhFPW73WqVC
laFFuqaDNrvtkMMomiUFa2PFiwfkzAxzRWeHMWwHaaookqZCbgJn7AI3lMXXVu23xRBXlhrrCEfF
caXNxI4d584vFsddAVHLYiqNLBdtCxBlgyIiXZmdWfItMIEyJTIVJC06t3+63EQ5+qwQY/wQtoUX
bZM9st2XyvXRzeqgRTLtkhcAgq3AnlY+3UKfCWfxzDa3qcrQkSocYZsRSA53Evxo/wN+BcLAqdN3
qzKuy9v5Z63cdhZZTsSpIJ1HCqDD5sIuu/e/OY1URuoHoPjVtGs0JF0T44p5eltBr3pfo4Ynir9u
G1l0jOBP/I8RdlbPzmLhdz3wftg2STq20MiZP3vM3VXg7hGVlXhi6YXHJ/pji4uXk1QIAzWCLcBb
JwSv+qbMTdFpj3CQtuCA8bv5qdSmtknY4B0mH2XRXCUTvs5W2Dn5vx/BK0zoVaX4E5HZC1RHJjss
stOGwJ2Bk+5evwuOjDdEDE0m2dlt15gawIC9dA1B84SqFlHwx9zL3016OxMmHKrEKiNM9sGOUuKh
rzT6ANW3p1Su7vzUQLdXrcbtnKUuktnWRL1vE3fTc1vWz72SVnYd9u+UgKFDL4ST4YeVVYdNbakl
ujda+cOA1ENbDvdqldptou1bQYxMPI4A8UmmIlcAWORgpZaiV30Mj+nYHWp1fqVJd58UhpOS4UDy
RrGaViEYhBSRrkeybxlDvpvDaFMY9FmUhn0naK/N0MimpoEayZfuO01xktmfDnXvYwQmSrYB1dMN
cO6fYjg+Nob+zWjzo+JHd3JJfigJvYPwxs8i9oGaBQMmynZBZwZheRjU9G1SmshSw+xeKPXQaYJZ
tdu5+4V+34sR0cKMxwjjsY2BgfoQ9JRF3AVWYRTbrgjvSZYV0NqdZlCbBj+7uPFQ8nuSO7qTpSmz
hHooN0YZ78Yx2ylz+TSkVDKDaWLoXWPGHHaE3Z8GW4uVdmtIOJBS1wESWRYvsTaOZjlVm6oRP4uw
U52kiqgTU23bG8WmmIQCiAt9tG5f1SuPwwAdmPhBqm0AefGVMJ1d1Wk0IkUtg+7VV8envPbvJbIW
HV49gDCBKj5qJOhlKVeNiYTGAtC8RvtaSO+tEbrzlDgpauu3F3Ltq2EGAEIUkNFzwSQa9070IE4F
4yZpXqcuM9E8BUUtKOAIBRk/jhIwVXrypMaPFQHuKf6oxgFz0P9awof1u9kgLjSrpWt0sRyStkqp
0byGOXmS6343NtFDE6hPlayi7Ex+/9s1s9bI2b3nAhnwNE+d1CJWahxMv71LB23X2fBycDSyLR7W
vuRShgF7GLJGNgkSc74qowhGW4cycklGr0ehNgNZue9MplfcvOd3jDkoxzP8KK1F+Ozduwozzuyy
U3x2ShXQKvu9Bv8muuM3ZaNu6QBtQGTrALFAl0Ow5cz8q62F5AHrSDCQBGcS7RtUvpCkt1+0EMMJ
JMOtWTtsmLI/pb/X6iFLVX20Wv7PHhdqwLF0qMXCnpb2tto2n92UFmah6YJZKqtVpqtr/3Vw/ljj
Ag0wsbWaIMKa6NJHdTOcZvBdmr0Ft2XVj6DYuVursl/fz682HnosoGbEXByPd4RkcG6IPcoRxJ1D
JzoEe4wI34OwdXRUcHmxwvftT7i4RkYfBotQROTr+lJX1Wpb4dB0UWn3ZE+qNdG1q28Gl8NGCYFY
A5m4yHez81CRY1I33Wsx73IAT1AiBM4wcUi7Zum6LPhlCvVdFCXRNucLGXNcyBrjhHlFgeYlCEzy
2pwyVz0FL5IVvWtb8mbYxgqs5vq6M6NAH8hQc8UAI+9Sh2nQ2nL029fGIXtVZk1HZH+Tamm5ZRKM
945O/dS6uZWAh2YlsLvKZzjb3H0Y5zyOCwmvRjDP5vdxfiLFvaYe1cQ1oAlx+6Qs7i5AominMczF
FbHuaPTgDoKy46v2WB/D3oq/umpOeYDKUW7i7ZA+6sf4UVjZ4KXzc26Wc9+FVM2pkMOsTsZnIQmd
yRfejCQ4yl2+0jX8gixfuFDs57ktrkiCGCVNhjHuXtMasRaphOMkAPo+jNpJ7PzjnIIvRg7j+1nT
iE1kBfqOUX8Ui7q1lIZGUBKcn+mYKk4T1aplUCg2kKYczFYv8RQ0PVQVBOMp9+ePuCgLKzLqx1wU
wMwsPstT0FjotVI7a4cAAdZYWxkgLg60GEc7nHWMMs/yo9GO+yZO3nTSfub1dPTr5KccF6egi6w6
kzXw6UP8QqFRamWaDvAGTR9xww/1JGhbAN2Rz9TFx+2TceVD2IMOOAkb1cRoB1+uzMa595tMbV51
9TPMP/Pi6fbff30CLv5+njPESMac1D3+fq2vthKk7xK/d/IMId/nbUN8uR3eSUO9FZ1vgjIS+t/c
ewbkfN5MCAPf6jTaN+oMCG9rxwG11OBFmBN7VPpfdS1YxQBC6blw9Nl4bPXxZ1sqzys/hZk6O4r/
/BRw5mJkBnQ7V3R5WSF3SdZS6U1Sm00U5FZeks04tfaohu7QH9pSPcQ+MRWjeOn13F0xz3mWL/PY
AISJyNhYJfryZa/FII/Qe5zfpKQ7KTT/XuO0WTGNkbNRIzdBAImgIo4COwXvSJeQb0MhDlY29JFl
ZGFr5yMBeqQtwPtJCqctKTi6FH/twi5s0p9fiQbM5a9E7D+NcSxMbxQBtFXG4Pga9dc57Ne+Bhdb
/bMdTHIA5XH0dvlncghqZG65P70xpXugpDZkdEcdjLA6aJNzF8iZsV15mRe/wJlJzu/hZyiVLCbz
W9lDxQgEAKfITw+zWhSm6AunMpa2iv8/pF3XcttKtv0iVCE2gFdEksrBpOwXlCXbyLkRv/6u1pk7
oloY9pwzT7bLVdzotPNeqxBsKJeU+LJOTgGOxoLhG+zqKdeMn5FqYCSgBWmeRCfVl/p2dO28KgXV
PL7n5F9CWVMWukHkLynipSiiXC/H5TS/TH/0P91dult37YHB9DcBA3BHge02eqm9LoRTeWt80w6q
p6L+f/nOc/mJL5/B1NyZ/yzlIwBHG3yGfIjCAdRZQzBd/xfzHlyo95ccgvZIW8Xfv6A4gmukLlRz
WE56OF93d+0tq0FIvn5nH6I72esrx/ZEe8wnP74I5bJN5jJWaJqmyynbN3u2OJYWVAMaCnn0Nu/t
2fI4zZHL4N1JKZY3udFDvSNAGXSA8oKhRnaO+b32YwH6fx5Ej38zOuDX+J4FOzvAGpOxUTSzjZ2j
6zmJvSRLjqmOyf+lXf/J6/xYJW8pBrBXJm29LKfGSI5IOf1IQf88y/ZumnU/H+nTJGLQ23yaZxJ5
X4/adE1TnCBVEF4VoMhcOqey0FxCbnrk0S4/Br6e8WUzueAn7mxSLOoEcZ4M4P3eXYGqArLOfQV9
J2q3EUrj3l5u2sowSj27nrMHsMxA0lGUG33FB9B26aTCuX/BI3zvRDq7K6WWpHqi464sLglXD6SW
ksty5VOAUvZOucm96FaUghTJ5DR6mmtpYQ7sZZgA2J2rwBzQG6eJDAcfRH45Ok6Ja6U61EU9s6Mb
veEWAGvA91ffFLdzMtRuVIF7xjeDQJ6JCVrYRhRvAOPCB61ogGnhxWrNKbaUej8M03y9muYrJcZb
w/qKgJEzOpU8EG+0MURQpfXgoLNDYKO/7i6+AmEJ2j4BDotmic/qW0fqMZ4WEB5V8asCakeKzpd2
EJRy+DIqKNFBlobwUgPxBlqo+YaMjiDHglpHeYqPKmD0iDvcmAEjCjV88gQAP8AAEGBHiVQbPzP+
RS6nv2XSNVWlTOVJq5XeQZz9NBBddZdseKUFciBt+20hO8ySxL6Rq1emBPaRvkxuVSnZjx0yMlF5
QOXfqzXDM/Lsyeq7cALMYVHSazlbO2+ViSht+vVVc5vFmQINlV/aUGwWa+fLfpX+vGs94sw/s/+G
JPHLBWDSwPwC2GzEqKhcfr4ACjK02ZK0JXw07WX17KBES1vrlG4OCkxAKspu8iO6FaouLjr562TO
xHJ6GaO+SDn0fXlq/5i2kxm/4p1xlXh648jgFuq8dgiNzln9zh2BILIXqGnRojk1jflMEKghPMai
Z4/ui2B+rV7jQ/rO2606kezYjSP0Jr4EJ9xWc+p6nbpsLZKmPEU3qotGgkMeUkc7WEFyIP7/uEK2
A2eaWsqGqmxi7C87VmMPDmBILJ4wr5SwyuYb4yUXMbLzLVBfDpVT1QtS/hZlh2o46wuaTN3pGz2R
Yw9K9Bx9ZpNnPhiH7lF2JK++qmZh1wTbwE/RH7fBnApHCmGxMwN3uUN/VVo4fSLqteWRSL8skdMo
LdWGVVIhgr5h/kLZUy8Km6AOq1dND9p9jVafyBWD0okuLKcTzEq1qZXS8jTgvphgp7ta1Lv/7cq8
O8NnV0Yn62jIWVcioChTV/GWGXQQiadW7tvsGsDcDmqw+72KuAm+Gt7Pp/ZuKM/kYvJpHccecqcD
mKA6ZIox0FKdZiBQy88tWmyE5Nhf/XpOJKd9UnTINRUoAxC0GEF+oDvpRg/YtRR18QrO7X3tZ2ur
unZZVBmCCrVzonjXSz+HXHBw2zKgxDGRC3YHHj+ylCL0seQ1nnrL6qnfS9BJDJPIhAukmJyjkCuR
3rM4992zxZsOlRPz/JZguKa3hZ/45l7k+X1NLL0f079Xxvdn6IBnJvlYlKcxiHfg6nlIGk8HRYiK
bpoKjJEnwBQ+/6NX8CGTuxpWmw623UBJ66F1GG6j1imC6D51oyeMPjnNgwZGakcURG/bfJCZ/+sM
+eqXNdpTVto5U9es80rZNadoN3gJKAmKMH0VrHHbEH1I4wyRQeOlZejXuP7prnpKvLdyn+0aprfC
y6KYXvqqkT8ksVt1dv8JQsilQGv1yYoxeyNFzjwnLkabHDnBbIL5UEyaE4seHZ9z/5eS/pDK2aF4
akw9olhfMUiW09nxH7OnL0NbP8RyXbkTSXb1PO1lObqm2Wx5TdOCh5ZE4Jwa1F06LI8kor17eStE
D4gzTpWZTCadcZkRDzha/VLCtTKn75eFEHY9L204Z59iIveWSsrqhGnvbGcByjEYh2hyO9IElTbe
AtsUGUhd2lVlEiMlXFyXhX5YVDQhKJ1vJpmHtlYfk+SuUcdPSlw8kFkOtVV5yvXpW5y2O0A/eas2
B+aUH/SxKfxWQtV9bMHBRpPSydeqRj+GfTXq/d0ak50Vw0pG6wFI0rqbSX1/PWjRXVyuR1UrNfia
7TPwQo8ZQy2fx/ZhmSPZLW3Qwo5j1jlFpry0mZG7Bn63T43nck7LXbY2AH4jBISiydh5lQ0Us2nN
msPYIKi3je7JsKLcW3qUCSx01l/e5a2jBGYamr0JMKDQt/j5VivFWFTZkFbA1nueVtnNKxBqyZFA
ypaLfC6Fezt9XLbRpKblKbO+xd3jas9etdS+XasCQZsW+FwS916KJtVUbUzKU1041oEgaVHeVFdK
yCKz4S55kEXGZOuWngvk3kI2AbQEaacCCmj4SUGJNjpvgzf+7O/E3Oh8l9+7NjgXxj2JJAILw2Lg
tCYXLhuWmN3bQeGN1GlDNNbkTgQId3Qy/5xDFFkt0xFBW/LFzi9fwHlvakqkCrPqzKZMfrpLnvPb
+hGcUy7xzB8pZHfO8pRcNaGoTi06Wd6nKyiN4rl6t9qjp10bO0wqh39hWTc//j63Jr9S3peTM7te
mgV7zSxL+6AhpLNd+QUZYWDjM9dYhM/Pbgqv784O992wnhmYdTBySmWpOFXp6gwKhiqGO1X7k0GZ
2EI+D8G75725wYyzKVaTCukv7Q0IUZWjvdIrkBf62lF+rtAoOlwJLw+LRS+tkFM2WgWaqVjBlqKi
CpyX5n5CW7ZxUz8v+y6MPWFszH7vkjxO7aT9XDZ0hjzyEIU9ussc4Gu8k4di6EtFq5Mf+VRgtkQy
OQXUTVJjRFEMq1W236U0uxvLVaBzNoPT85vC6RwF5LZJZeGmgI1wcaQEEFWJp91Gx/QBHA4H5TAe
kXBAo5wb3Q77DsP7oqb+ryk/+LPnn8BpIpPQLJVVdlnjWyObHH0sHH2ynPKm7fYVuW/Jrw6hF43+
XLZX2/m3M/eSU0CSDGBqXILypD6sgYoAa95FYQVIBqRvA4DAuO19BRe+FCEm/Idw+d+emMVFDYVk
JEtXQDDj20Tb7FsZY9dbxvHL+AU7d0BF5Uq6Fym+rZeqfCyYnyswNNBINHHJnC3tYDfAPWYlYGGq
buttnothdu5M+4yrSafShNvOZtum24Ziog5DKaBO1kc0j8WWMFLgx0J539biUleNMZA6GaHRWU1V
Pq77Amph8tEe7+QP0b7zEY89JA7OFPXP9g6VZoEf+x+C548z5RSSSUvUX4E0DGuGW4tKY7qXwgzw
/6L3sqUVzneX00RVXI8JqIDKU6UDGiG9nQpB5CwSwKkdTVpmUpXsdppvRXVbFPeX3907qjevS89X
wOmcKJWnSGdhXSPntqumKSCgM0VxIhPuq0k7MHaU+NfS506dRK1b1dU1GdAanaJ/VK/iXyoAsStN
GTzohXAwqLVDK2rpRMS8p5SeDBv9NrFySzrtpTVtHwzIiaMoEqBn53lH7fUBED9vZDX2BkpTThnl
B2UoQjk1RdXoLY/ufKWcasvKTtWTCNcyxigtmmKR3SwCuge4uFfdJQEBLuv8p/upXpd31QEVVFfs
7IjePKfk8opkxgx2s5OpoGF7b9XPqyZYpkiR8k01mPXPCguh+kmFJ6ceqyDPQ/MxvUZDA5JV6w0o
bt1pV2buP0qYf9iOL+OGMkBfm26EWR6DMcXwLgbBUQYbvNwv3RFEbel9qgGVysVcqTA7cdnJAkX0
ZzU35SAVBiwDU3MMmJ/lc7Vb8/Vd16E2Pf+AHt/1B/Xx8vMReO7oIfksd7HsskoAVQ1dRzon/oMJ
AFCKtj+JyyhZUBhf3DW0gF/kEpVRAoo5jbc0xPmucxoibqXYXqmBjDLyvCnacsIS1HiA3QWsXuKV
3iTBTxCVrTat5rlUTm1QmmAmL8K6J1c9gPBqcdIdpkp96phhhRDNqR4Rqwijha0HdC6We8PytNiD
TuLylOd7dQQrWn9Up9+CMxXtKPdKAWPRmNaM0G8M2DSlgT7vxOt2bxhCZwk26bsIXGQzt/axLEDW
f75FRaKnSlmT4lTsB4LRJ6c+lGGLkTyFBAyl6Z+YrXN5XEUtV6pZGxq81N7Q9rPd7Oci2l3excub
iAnRz0uqmqKKzcUuT4sqKY6xDj/bTBY0NQn3jfM0YmCamAOAHt+dm+R74rKTIs/RHQmS2RE15QqW
9K4LzlwpU6NotUHS6gRkKMYFK5wc28wKnp0LX+pe2Mh6wjSo+pA8V8/02Q5YkV/fA7HL8rJd91/Y
pE2DcS6UuwxDn5h6PSKyARYQCefIMXd27TDEsDSUFbAoUYf1a0izWz2IQjlRyPPuS57tKTC7ZBUp
MKZHkPko9kpAMKLvrsh4sK6i4lF9YtkA6WHxoMN/m14lwgIUbjp3ieZqGJEjRMiMOiQrtpoBBdaF
N9te9Uc5GKCEpogIdKTPnMtPhGlm3vU633h2387Wbie1ORkTSzEtpZ+mAJKhL70eepelCG4t3xAD
8lK1MCuozMJInDTJHbUXMVGIRHAmyOyVxlgLuBxTEzu1BoBcSWBnL+t9AK983qopG8ggq7ijU3u1
RH9UugdfsuA4Nms55+fBGZfcrKSionmFSDDqHL3ySesYslOG0/3gaW7RhCt6XoQ2jcfv5DNSPOgJ
QCqMppxwAbO9naC66AC3J3vu9sgAridrr4SI1QI1aFDJWkP5fnZXlwTFAUc5hqiIIGV1+cYINpuH
Q1ET2saLjc3uy/Qmgb+v19rBjIWA3CI5nOIxVnlJ0grrRh3cfFOQ+mMk99lJCaOn8hk9Dq/IHf26
vDbBVdU4s7QCOimqTbwGu2L73DtoPBHdI/YbF941zyOWFj2mDTq86+q6vNWRyLCuiYPuM6c6pMI5
H5H64mmb2lyt5iTDaSXX48vky37ytu66Kwa/lD2Wv9BULyyZiXK2GjvZM82VVG3WUA0np4baS361
7hi3R7mfrjugTQB/TXAhRS9T4xRMW4OZHN1BzMvuj8lzic7a6du6QwL1xvjTrQ5GtvzL90RkmHgg
zTQxKaZWscTp0CIf33ma4gzA9zBOSeH2YbcD3JcFljhnqJ00LJyucKIUey2MbARWQuO0EmZ2ZEMq
kJHr/S4G9IVp+PrPKih/6948eYvq2Ks/3NNvhSvs0LkcVAHp4/MxN1SPJRNP9GTdNCgIJp7yjPQ1
CM/ReYXzfkZuUDt2B0wGiLup332dC6+InyonSTtG6YgDYO1B+eok9wjrwghOwn2CHNaKHhYgEgMB
gSCPhTEdGLbXRAC/INh7ndNQBaYQ5CpDbLW2A5ojshgTbpbmg/3511QkpeCaC3STzukmg3YmxqDx
kvPkIcFMOYmX/1GC9vlAxzbT0gawFSdLTe6RQd+tugiHZ3PLkGTAlCPQz03CXdee1ikmK5lDh8El
zNJ6kSU/m9ZPpXi9/EI3rceZIO5ySkXdKfqEMvI8zIFdvaB27Rbtn8tCtiOMDyl8TwntpSElLO3f
+ov7jjgT1q58D+f/OjmIutM285YAm/n/zeO7SawKvoAFHIyTEpUe7QCXAAAJMr6aReVrWhQAZ2Gn
x7Vjgw5TsFC2XV+e25lo7vJNptTTwca5tb4V5lfJWwyutntARTmoj/kgcRg8FMdVR75CNSAVowZv
6poz+dzVXKuoKUcpYiq+XV26B3pT66wJ+rvmUxqCosMBxID83OfuzhARR26HQGfC2cs8t2fjrDRL
jVOeg+ReB29182Tftmy8YYaRSfeTV2aOZIFzVHjkgvdicqa0qbW2KiyIlp5UV/UNIGMmg1OHBP20
iwfsCE+bEfWJknUisez/z1bcjJHCSKLKk2Ll102X3i8W5gBSyTFTW6BEtz2Us93lnPeamuaqRszP
O04/Vdyo+KF0qYOGthfAa2Jsvj+JXNhtD+VMJqeGuhyoJHGG62w+WWH2nRXSlEfyBPxpt3+qQikQ
PB9mCS49H04bJQuaOcmMNRoOcBeuGNbZFPR7cE4L6c63vaGPtfEVqy5VRgzAYG3NS7WfnxX04Hux
r+5bPFKYaRctCt9FLphA2/LVKlql0hBrOrKMGSDSxyddhj2kwjYPpmUubKPFaaEiI32nxdjG5UD3
aKYDqXWNXjr0A3mTUwtS5Zu992fqli9UmRkdCEED/YncoFwepGA3bhztbg2AlgZosTrUOqAdrZgb
0U/pS32/vKDq+ndZAv4K/86Ok1M+VImTzEK67KS0D5nxsyv3pSTi1hBoVx5WbOhs4G61kGGWN3bv
2cN9HQOE8BEsG4KHIDpBTrHMGCcxpQUnSFH0090hzO7oDuOF4XxbhfbzZWkCLWZxmmXKY02mCoQ1
S+av05GYvwiGp5qiECxr0zU7OyNOnYyAQRi1FY5g1Uy5oyzoq5Ck/PHyajYPCaRNgE/RFTRucaag
kGm6jLaFbqoezp+yBHNzgB8Y2AWaASbB1m1ryDNp3EEBdJzqeocELUMzmUdUL10bbaSg5DEQrEqp
mweikvdmtQRYeoALfieSfw+6zqyOAhi/JQEqJeCqwCoGvL7eV110/bF8W+Onz3ESDvumAFgidZHf
sT3y7fIWb6mx8w9gt/fsA9oxkepK16Nj1i23a2NRYIx012OK1ufLgjaN3rkkzp/J867IUq0aUZax
wpJVwtLZKRSgXUs3C8josx+5FYixiTfj1nO5nDYZ01mbABBUn+zVBkxMVTzVutUAn79GJ/Iwyzso
xDdZy4/yrE++NfcSgJWASw1savDyVdUcJr2hXNlrN/qdrMzeqI6KI8fqFCIWrBxF69+GsrZ2l/dr
6+6ffzZ39+OqkM10NtHSY8Wz0yXFHWpthZOq6EGxKxQxp0SY+P1qswFIzjAWdRUgy19oveo+Ruu7
VP5VPRhujSu60zEB0j12oYhJ4Kv++CyKe2zqCqbXbsqAvwXsHprYnpoKYdhYkeiz7fwsg1OG0azQ
0ozy4lR2hauZv7P8O5CM3KnDkELxrSuv9PWtlE+Xz22jEPhZKqcZO0nTp0UpipMS189zC4oRssi7
JWOQAf2jOZWuPsyYmsD0Z1TsCNXhpEiotdfaS9oXT+qaZ1A2sX/5s0T7zbljajyXSxHjqyL7Nkc9
YaxEiJPvkd/X7Waj3mCdA18V98CjLiJ1jZawY6ZkO9PuEhCVN5JjaLXmta30ljHcnQrwym0qo7BC
74fBBBmrrFMvn6eHUgOODW3W1m0b/W1K8l+6lv/SutbEo02I1xDqD7qO1s9saHyA4lTINJHfkmo/
d6i2+RiWvB9M9CbJfX2NCY77qNF7t1q6sInpHlQPv+2laZyClteWPmXuXKpv2oiew1VJ7yNLncCA
W/2CvQGb+tS4Vqa/yBLFPDdZZ3dsLLR8dWzUcOnvBgX4eVS/NtV2F5Xqz1jCp4ETJOjX4mGRUgDs
rtHdaAyYJ07GycsrpXAQXFiuNSbXMjxVB0OOOPdIBzGJ3v+oqSiM+uoIsFv4cRic1lOyFTwoFE85
XbLvWuqRjjzLq3WTEhFN30aM/lkUp6ls9K8A9BPPLNvHu/oA+GxXC5NddRDVxjYs9GdJnNLAeMA4
KjokRTdWGF+x2mYOoFv1RX0f9xXV9L9mAD6L4/QH+GkJQLes/FTQNPPH2Ex24zr9JFI3O2sGLWLV
yquRxt/Qqvz3p9IZOcTZAXJqZKZp32QRzKU5OJMfX2V3pt/b0MaKjyY1T+Q4sp/78ngJA7pn5AFf
aJLkLtYbDDoUJwBKygEdlB1ACa/1uNsDGX92ByV9zmxpf1kpbepKS5GBuwIODDbL/Nn7kJbSNtpO
Q3SDDOYOyUxP+pndRd7wnTWyM3jqGN2ObieC/FW31OG5YG531UVbIpChwf1vWk+aB+Jq0/w7KwCX
mcgl2nGMbgkTw848UwXW/5R5MYB4wG4wk8hTavKYRMaVkiPlLVe2Nyfrq633fg41e4hGA9V9lbGa
fs81YSffV4cNBBNnW8YpcqtIjaGLsWVVf7AWf/UqsDvYbnKUEnfQnGpBbRp9oQdR/n97x94JnsAN
8IWIADTeCkKysTjFVeI0qx2SpQr+0XX4twy+zpYCob6lVlcg5QbuChfBElIhTWB5QwP1iV4T6s7E
bUY/EtOjb6TX2cZ+COdS23ZsDTPFgZ3GNyUwXhog0XkSMgmguvfI3r55h6ZTPaV1pA45hV3miwav
rC2lff4JnDMONgLgyml9carBeOJqqfwtUuoQuKLAUFBDXdsZlRGOtH5USXrV2Wpo2cnTvFqIi4wn
wBa5dkFBmyDvImNydU3aEzU5KhMmuIrfINBxVyyqJPUOafs9XU1fzhqvBGNyhHF5Sys90IYC8Kn9
Ls/pvrEXOGYZgE209W4qlRt7zNH4DJ6jWHErUDnLBTmNGfHsOQtwJ+/iog/oDFS4HLiyvYmO6FCx
q595NHjrIDtNeSTof8tbEFOVAKZdncxKD60+HahqXg0yPUQgQI3vdXtxm1UKKiW7mRfrukh+FaDX
s4bI0cxTX3U/TSt3bPDQZInqRmD4WhfNnaxnbcgds8SwoWbspkl6IPU9SRuBG7VlEs5PiPNxFrXB
48tnVsk0Au2K5bR0VJ6HneAlbL/yj8vIme+6r9u86xrW+E6x1T7LZyGD8Gr4oN05lp69nw7Ss0Ao
+3jeBpwvjjPkcSGnq07xAqTO2qm0dzo9deIKYfc0h4DD8BM0S8uAvK0KDKflryB88hewYF7+DIGi
4UubhWFNapYNxWmth8Nq1Vc0E6S5RBI4q2NFWgE2JApVBgzgIbuy2k7Uh7UVSZ1vJWdf4qygprG2
rGOOHDQv2veBcWCNa+Lsp2g1nEGg+QguIBX7RQrbtWW05YhoUjZqPp9UI195pCNQsXQTun/GTG/u
x4dG8Udg1mj+slMyXxG4BYIV8UVGKaGxPcwQN8R3Ro/JXaiuy3ds02c9Ox++skihO/SxxPnoId33
oYT6LfVJgDhX9JIFOl3nNIaeKCqN8AzRGcBaudrQwlPO3fVhhDx5Z3rFtRh6YGN67fOJsS0+T+to
65xVKyxJgnYZMNu0udcAt2L1rGeCXtT5FuljxYVGB5Gh4Xah8MoIHoDO6ZIobZC6q3Er3xNbzz1w
uFjiuL5Xd6KwYNuZA0kS4OtB2gZn8vNiSZJonRTDd1XuRg+deuqfxGWFKu0WCCyFk9wZtxn4i6ij
A1x22tfBtDOv5f+C94TZ5y8K9ONDeP+FzqAdriME2fQFoL1BH8bfNPixOlrnxXN7WxeLAauhNgpk
NcCyfF61pMHYtsSAI1gmv02yAklTpW95ZoVW2b8I3svGygDVy2hzFE0D6S13nOVCxxJxdfaeG1Wu
gTfDClYLYKUxfomq7N+3AZ/EsbWfXd8unehsS1V2MvSqdAZS5CC8WoR9SRuK5pMYbguzKivS2i7Z
qqxwvW7BnMg6VyavDYBBHIqaJ0TiOKOgzK2ixis2Me3jwCoyL8MlFBzUhg3/tCTuLTQrJVpVYecw
uu8p18vv7Mn0zXDad7/1K7Hx2cjqAn/o42K8K9qzkxqQjtSaCWuiHljDPfgMU5AEJjryoF5+IJ0s
X8We6Hpsqe9PUjlfXSozmgIDOUPKYUQDEmu/MQBPqZ9ELvnG+N/n9bGHcbY+aW01u1MgiemxdMdk
vQMvZA//syjOUnRZBj7IFqIYYYT+bb2SfDZnrPk1Ml0Cs7ThX2IDgeGMUBIaky+y631njyu7JoOB
cWoKXtPktqW/BZdx+8J/SOGesbkiJpCUKj9FjfzSjgyqzGxvU6l5VAtAStjA4gIXDcnqA8ihd6tc
6W6UjLOb1UYgDZok0CqiRXPPHUFLXNRJmyOEXd1IH4NF74F7WweXl70x7oc7w8jnGcIuSFK526kS
3ZYSqcAbHEvtLga+sZOt6XPZteiXBYJZOgB7RR89smQvKQH2waIEHZluDZS1DJAbeoMxvTZr9mZq
1lthNggAqAQz0hbfpKi4WzUqYkvY2hlQmFs2cD+R3+GtdTuZKZnLOT+1enPSCABUJqU7po3ydHlr
3imJOQupWkDPI6zIgDwC+5Cz55RNC6mQjk1O1TzsUGv41kr6vYWoUddPnXpfSuMhB8eTdIzqkzTI
V+bUuqWKGZrJeCbVr2pZ/CV+GEnzIMkgcx5BSIdph4Nq+4bxUA8JIOGGoJu1fYYZ6L6UnVW7S/PS
AYzGLtHvqqZ1IrB4ROspp7fmehhAvqSbIAUjKxqcrTwstfEbTiy01+ce3WbUjEcnsVV/Tl7SYbyK
J9CWJaAIAUbJ5a3ZMOfYGcsC0xWrdPKI7guGHGYU+pPTMGBWMHmwxta1a3xq/+cfCGIVVSAHYrCG
L6pGgNwwu9XQjk2Tecjju0YRo6Kkuzq4DS+L2rpWgLo1TZPxsX1hCkvVnkSrlKSnhWbfK9N2LUzC
hmXWEIE629q8c0Gclmb5MJPkRYoaX5R6VQMwkrlCPqy1F2ftJ2Hx+6s8JEkVnbDDAo8g73EuRakM
YKHAwhJqH8o6Q8YIE2coPYxXY99iKxvZq9fIAGxptEPO4JpWmkcTjP5FNqYqc+2loN3OmMkzNfsd
VS3dMSutcenU3qlRedcv9nVsYWKnT4L3LHNTNm5WtVeznXxDdJzczKT+VpsS2IsUiwaplBhhblrK
oaKFeZ1KgLDu5/EerQBjmCz0jsREOWg0xTdiuOKwxEPmEjJ+r+Xid9SR4PLBf1X82B/C6MeQbUFm
l/NC2mFMe6JoyYkm1o1dSoVjdyI6gq0zMCwiA6ASiOw6D4Io66OWdARnPhfSaZ7Jw0SrvZqvD30/
e5eXs1FDxnpUYE2CvQghNF/ams0WIwCqkSBcbG9Bw7GjXo1G9ulmpnCEWWe55lpXxU9oI0c/iUnw
mGf4WW1+ls/2+0xt9ksDBlPg757WTtrDZCABem/JJxsv10wOhTkLlNFGxP9ZIKenlXQsiQ789Xe3
Z7hFuTnEhFe4XMtodRTxHmw4kZ+lsaM+W15bjkRrMis5lX/ee0qPQxhlSLvqSDLCj7QLNNGnQW+K
Vrl1hc6PlXMIxhVz25WtJydZb65zlAKcNCOuTZNjbKWhoqWBogAKRWlQ/KkOWjbcVGYXrDJQAxPQ
vsTDXZ3Nvy7fNfY0Lh01FyRU7bIW4NxJkDkCWsmOZRjR7rUTepuitXNPdAWBTmq1kGP90N5mT/Xb
A1g65xPZgzjhOFyTgEjushPhfH01CZ+Omk8lweej1jDKySmKkW/urpRxcDVY8subKJLCeWAUdEVT
beBg6/mH1d4rqIqQLLgsQ7CBfAppmZYVgfkKGZF0lZjTwbDxZz/5y9AL9M/2csDtBJOtMhfh8/vQ
IiqPabwkgHepTcVRhydLFVjQ//AGP2RwJnQglMZ5M/314uk+eVNegdTuyXeArmrBRJ8Gwy6yBQ7C
tl77EMqFPHIUZdIKeLnTMq6O3qNcXpR+Tp+Lqnf6FjMVGP+6fGpMU359Xh8SOU060alu1hgS10Vy
1x6TnChhXBYhOi32/2farMzmHhB52Mkcq6AFDLGF/OL8+7KUjaZX9pI+VsLu55mYDgXoAT47XGmw
0h015BbfmTCd5SW+Z+1iQHcULEx4Rzh92XRWM8jsjphPmYHSIxsvHvEHsLjkwET5xy0O006UQhUd
GacRyagtXaNgoUkBqKj2If37kCIIRM48Ce7qz3VT9KA3s4+o7QC9+0f0D7C0P0vg7vk8221XVnV6
Goep9xATI2+B3kZPruLZ1VVrP6ZW7MbacN+gCLNL9V45rCu4EevUlEJ5sOcrYPTmQGBEuD4Q9btE
qUCdbd3a803gHoZsglk1ltLoKEnao2UmQT93/oiBJsG1ZXeEf4AGegaAXA2IQJNHPjXXCCxqapYi
yxGFYHVZiANEARnWHhXPm9GPdVfzV2RrCTikapGW21I4RAZ4u0bQcwAu8M+PRk8JIMTb1gJDnowE
GYQ3wYxu3OLoo4sEFzj3spvCnRyRRdro9ETEYMMigH3MRszAvR29mpDeAXnLsXvJncUt7ks/CZor
K3PyH2ztOtB/qsfmoUb3gxBkeSPuhq5grGQ6QOMJAJQ+r7szbXDMR5F1RMn33pjAJIt5GiBMHdYO
DAA62oPrJnk0liqs18WPpnyXLMseB+WRlTwlqf0QFTgsm0pBZFQPqSn7WgmmnrZ6IioIMaHpEOeF
kjb4gD0LCjW77aZQWejBjjCovqa7RtVcrZr3JEdHuaL5KbEeY+V1MEYPaPa7SJv9bM0fh5Icxlz1
q8K+AeyEO6rHHHREoNN0uuVBljHrN8VetWo/y0h0RhtPAJuDlA2g75GjMTjF3fdZNo5qLB0TMwec
j+2sw1ufVP7lF7AlBeEwQVCMCpRJuKOoBpANxetiH+dmuIlW/ZB12vOoqgIysY2qiAribB03DgGS
pfJ4E1Y2ZINd99Gxl62nakEnG5HSfR4p16ucAbhxKoGubxQm5tPJbbXk7hQrUTgm4x6smtdaMgRA
EP0NwqWdOZBgarMbwCItGMsvYg/sOY079/PsrbqOdG8zzoJd2uj1wucTA3cV1UsLo3Ofb2xlJbOc
FWUEbsl3pCx30J0OL9U41IEqO4XbCKzbhpkxGAEUstkE5oCPWe3RLOTaGOxjrHy3wX6YAdPi8slv
2U/8sIZ12Yyz770d6sxkz0RPOnim1pHYze9xrK/jan6w4mVXk9azC0yxG2hv6SeQxmpHIP4+KBrG
MJjHVyTOnAiK1O/3mVPFSDjBqQQkqsa4BD9v8Vz26JMwaumIZtQwtZQdqJPDXE3v0kELzKitPQVd
qQ5s1HNlaY8alCdaddUXWf2jjs9r1v9ZI/NqMjH0miVuqdtOHw+r09a/9cJw4v8j7cqaI9Wx9F/p
uO/0sAqYmO4Hllyd3p0u+4XwVmITAgQI+PXzUX27y8Y5SXfMy41bYTuVIOno6Jxv4TtLi8PMeSgB
K8He8kQBkxOa+3WBgp5aeRqIc4Xz0UkwFKqqXlW5sjbdeBWLZgfGxIFozkVSpIG0KFJPYPKF8WCp
7X1O1C2KlKuB6++GGJJQMwALrXu4ObsZlLaUsjdQtGNPpIbvw8IcfgcV6wQ1c3cyPIU2wnxb5cUA
uQj0AI+GFOtWow91q2xYq3CvjDO/lJDgUVbELA/QDFw4vU5cDb8MPYscsGZsNRaVSNGV59SEFH//
pBjMIzH0cJAaifSpE93Cmj0Rrb6skVnylRV06HOz145N27+Mjdt7Lu1WerYUFU8czF/GmW330gCF
JKGddkx6+ZNSdlEZ0DW2knE9SkgcStmBZD499PnpPHGJ+zzsXBuslRVLoxTDVpKGg3Fvox/R0CtY
vCwMdAJehqDiOkg9YKwGa+XZ5CmMdG0NfWbQ51voAXvolMXeuMede1LFMj141lwOW3Ol/bR8GCBe
1UvdjxNtCR3VMlT4LVT6sSWmqf4UfZhSJlmSGs7RHgvDM/P4Pq4l4I7uA/zOUBI30cvt36MeoB+S
kh9NYu6iFkphg3EhdXsdSZQik/jJ7KpDH9nHuuohY1Smqd8I3D8A7j4/NSfiMY7hqTwzXXIgsv71
6+a1rnYl2D9HU5Uh06/zii6McCIV/TLCbG1LNzbAmcYL0fOPBJBCRGc/g5O4qd9m3cf5pzl1nn0Z
bLbAB6uLzMFFBjY5xCjIeavK6yYL4SP1IRGx7p/OD2guPN2vBflpurOkbOrcSN1jom9q/aIcbqrR
uKijnyXwrYrJvA4KAVr2YySQEm3TY+q8t5AzrHADdyD6bsdXMYTbCIzxxoz5dctXViaRriN7dell
D6A9lo/fNyy0M3etsnslupURtJLN3ENdyeexGnSZ9Mfiotc27XSCuTFK3t3aIBCEM+F7IK/I0N3n
Gq4+ihsaWJXn38GvNTI74T6/9Dm9yi1dYeVCd44QVBng7QWDNuErfDMl3OVPyJc5iacd8pvUhIC0
vkDzXVjAv/bjpwmoOzibcytxjwaS/LqOfWNxBS8NMQsqpBJ6lXHNOTJYQNnilQ/v59/gLx2hc29w
+gafHkJqWT0II3aP7uDym9g2YDGXDrdS69HgwFurNE/Lnb1o2Yb08inBwemxWGqBJrtHo+w3MiM3
6PCmnt4BLznS/VjFD3ap7ypav1RjdJfYyaVaRFvZde9p5ITOUDyff4hTpZIvy2AW+Xqth4pnjYfo
VupzEzDiGYG26TbiyXxTE6+GzvVifVXHi/n+4ghxLFBRYAE/2+9tmlZtyal7zC+6i0nzpgzZheZP
pujusljA9GlnRpufY6meRbXuYLRJ8xDmTGh5lfdCeHI97uk6P/ILfi+uVZTUV2lYHpbgXqdizeek
aLZKIprDgwYCII+JwT2jpSAwuQGlqWeRdAeCy/b8hJ44tb8kQrP5HBMRM3UU9NG1RtxF0kvFNtZD
2l1kuJOeH0r7PxbPvybSnZUMylKxx0piG5doCye1As0wKyuPjA3OtZkJWNNmrW8mljyUY5EHUQ0x
Xy63SaIBJzs+mwVBtqtrj2oSAcWsXgK6klwxu7sTZR8HAATg7p2q1xGJMg8MLYgimUYeiDyBdRhp
X3kMJ2bIity7sXvIK7JF85B4iq0+CFhr+n2PnAjSVCsTrgeB7XYb9DsNkDizrVkXr7HtuF6h9QfZ
lj/6Pv3A7pOAtQ/ohluvaiY3WGab0pSrlvVlkBD1NrPqK70Edo0WG5LD11mLFAbxN/OpcBgKI476
AEe/xCvrOuiBFvNJHB3hWfyapsMBFULD6xLMimo+azVOAMPdks7FzregrdKE0oVojV2+KCNfOVqF
TLK7Uh0YR1u5AW8mtQkUuLOlYEwFA67pnrCstyoz16IyVg2l9kbERrXRrerBZvp9UWs/Ypa+SpmH
tVENWHtt4am1epWQ7G7omxfckLUf8PjmftmULwC5kzCiGrT7CWjLjhNBP6+yBj9y4QtP6zWKA0dV
9I+ZJC/nF9KpHiKC0O91NAWMT5G001or7ZzpOLhzr5qVDKMdDDe2+ke1ph9iVR6VNWhMO1he6tBU
Q7tr4fZweo+apgOmsWvp8xKQofSDBOkT+dRAthL1lIENK3RK1vBW34ztklX2d69b8vWiNNs3ENfj
fLBL+1iZdsjZ8EDUJ4uqqzK96Cl0rh2IsUaK9VMT+WXVV3tD3IGwFhI7fe4y5ymL+oMiudcxxxfs
BmjAVZ5A/WTkB0Mm26iD0JT7nHf356fpBCUJXxttfd3Erdix50jHsY7cuqYpfVTXLWqE5X0LkW6Y
WzWeBtGV4tJ44eiFLLFrTqaHn4edVfPBlFS1NENhkh1lWF9PRhMudFaUG+o36yRYPJ6mEDk/MD6P
N62WT6uRApvRo7HpHHOQnEPyU64BN7G9Zt8+2RZ0Vrpb5kAvlIiFlOxk6P70emc595DkMHMVOUXH
hwSx+lEBIhgrJegEx/MTuTTQ7Px1oywaexGj3prmgV7pe0KzH2p0EzcLguSnqjqfV8wcAqmqwtXi
BK9ydL0BCC7wbGDrOt3q9Gw1+vSd+vIuXy8xwU7OIBqZRHUMrNM5hM82BhiPpyUWqnZo6Z2Bo8Ja
yGBPZRWwhv/XELNFaaqsE+AD0Ucjfe5R/HGhZBnbte84H+Ok+qA/QTAkPD9vp3fCp0FnK3NQBwNX
pYRCdLLcGgDlRtA8gZndTgO4YhlGfULzBBv+03izFUk7pugx2LuPMHvxnaoJEpmsqmJ8hMAepB/q
B8rTXTH24VDGnUeYqvvErS5HqV4woWwqCDBBdve5Mei6ahqPJvCIiONnGMiEsqYHgy6U7U5HqE9f
eLaynVyHPWpeU6DMcQTLEEBzX/RQSHLuO1//YUJfYWU+utdLEkK/4OvfYsbvgecyO0h1nQgcOfrI
yraFbnnxM80hrmM0DyLngHOyj6HS9hKWXKhDPEPaIsxd6HzbstnZ6GqB1rPpq3bF435b4qLoSBJi
ffm0ry9iC/LEPZto4RCVsstXOzZey4TtbMEhvBE5u3xU7hZW2sIOmuM0m5S2Q91jeU90wyEU6GYC
dpJ9RPf2obrg1+iOGF6/VIc5AV7+suDmkj4F0GMWdREvoqb1W1f1JO99HR5HsWqA0p4GrbrqRzeE
tPdCMjul4ecmcH5dtGMtsSXOtpxEYaoxr3Hdhfh+8sr9aTs5s6uA6irczmxsX6d9QOLspc24Eg6M
i3rzw3Yo8XIJGYu+/JnkfJUJvjIr3PlYuuKAW9qAjXktM/a8zpcEm07lP/Ba1DX0/pAEzUEUFtc0
mSU4YRP7R8yju5jdxy1IExrfU6tbuKGcWlpw5sVAwP8S2I59PV5bk7WmYqfOkRtPOf+hphcQM1h4
1b8ytvl0fhpkLsWX2lqdDGVvH8uU+aA+erGZXaUpB5LCvGNqEaj0Dp2MUE/tyBfjEKDWDyWDAi4W
zLP0Ya3xZuMMiS/cfFXR19x6y2N0e3K/iK758CRQEpXtTrcgApUir4/AAPb7tAV2WvglvyviJUTW
LwHNc480SxpZblmkKQqc2oT7llUFBuiGRNs78S06WVUldlXDNg3kPbsHrWiuCvDdGEy2LXptACwL
F/dDL6C3in5KlgdKuynUW829GrorURVraoggk9ejcMOocPx8uM/by74+trI8qPLBsqJdnOrBaN2Y
pPREHv//VoU9uwKUrjFSvbVQO9WrFVUtT4Xrh+TVwjY/eWX9vDBm+xzrUhVVxJ0jGoBro6uCJoId
QZzCYB5sHRwQ0omPqWpAOvGS46aF5mHodFbYmdrCGj0VcT5/k1k06PQCEAcdsQ69SC8htefI1fko
vrDT5mlQM0S1mTe5c2zK+9hAPbV5Ferr+TFOv1Bdh1ErXh2atrMXGhcwMWx0vFAe6rshNAJjgwvl
Iy72a+DkHov1kvTEyUMeYK9/jTh7cZVhsZRPj6WuyQ3dFKtm379CNvnaWEM4edOsS19H63aBGXsy
+fo87PS2P10L1GQYcMJj2OJCvFhIvhS/DPNLdtGHPIDZ1MKLPXkp/jzeLMMUhArVyrDf8+0Yh2kS
4rZFjihD5yvldqKY1petFcIUU/cksPDg9nkaGK6Bfnt+hn+JBn8LPJ/e9yzr1Htq6P10/yJl6lFL
8XhGfKU6pKO4In0bJIXuFS6kL51oJVHv0NEv7w5DY/ijXXp213hl9lozMBwJFMtR+pYu9ehw0/Cr
ntgbe2h9GHEG9rBV0PUEYlmzaEDLZ0Leiry6yIAnzRCxC/TVS2QdTicXrv+La3iW56bontm5mEIr
cp3+Pg8y6nf76ZJZbYf7NBQwUH8//1ZPNb0g3vZ7Fc+OQcGykfFpzHTbbOHt6TawMXjrd2xrXfaT
CZ8/htG+eE7RDH5PIHoWnv8CJ8/83+PPM1bLKGJznAKh1u461Jc6cVEl70l9IzpzfX6oE0wx/fOz
zrNJDZr/Ng4n50gv662F6vLbCJ8dFPH8JcLrqavtp7c6TyBJyURSwxrvKMYDQYVdyMB1f2T9sBC8
T6HAvzzSLOzJWBE5hHdRMrqZSMTAF15i2UPxQNyhJLFwap0M5J/mahbxoiGmak1wYW/Ln0Oao4q3
Y/HT+UlaGmMW3uKitDh06BDHbTusu9SrRAmtpgXozcmKwOcJmkU1CErpVQcRW/T66sTL76GWManb
KGAKANCBtpO7Mzf/hlfhNB9ngtgc0GEnKjKzDtvNuorW47aHCj2BHIyypug6LJM/l9bhLKIAzoaT
vTfIsTHJdWfGvkOtFYqv+yZOFpbiCVe2r7trHknqSjUajldqHpLLMQBMBljQNb/U18p+0opRPGOj
rYBC2cUr5NtvMhDb5Fq7ERd6EO+cyyqUm/EFu3GR4T+tyzMvfd56YXkdK1KjiDHRdizferoQRBfW
7Lz/AM9i2bBUJcdYhckcrOfscoQe08JJvHTyu/rXk5/GorcgrYU8CooViqceJp1pApM0WKTSf0O2
Yim4zAlvVSnb3DUAiPxFvgaWeKLsm9thBW2Jh6Xi91I+NbdD46MK2RaBUIaG9Irjvp9sst3EYWfg
O4w4hurJSX0hpJ2sLX0KBHMzNLtSnYoKvNQ08eJ7eIhrQHuSp+oAbRzUCCFstEI00I7R3noGLQzi
BM06uoy78HzYW9io7iweZamlRNSZ4jik7FqBsAempN2/ksRa2KdLm2GWRrVt5nA3wYHrMnZDYBPE
GFnIUX+R675vOGK4QPEarjPH8CYNN8HbwcJpAn2n+7EvD9WHka6KwktAo9unsdceKOC9sZfCrIlo
0J2I4DHsufGO/qBB9QqZj2hVwjN7UUHz9PP//m6zXVSKVqZaie+mWx671WAZxVEZ85Qj3+odktd0
B/DkoprZ6RDxe9TZOZ3rCsTa85Ggv90HUuCi5R2arQy58DjDS4gCyDHhIKiuoWJo+21QQaHwHW2m
7N8Rrj95ChFTc2ygjTWQir9Gkl6rcRbE6EVPOroxW7FNspsGVaxJVQHee0u43ZPL+/eA8wicwDn2
T4xCZL87EJ+MS9dPG2h1KW/nN9LJ6f000qw8kcN6VEZRoxyl80PIfUoWDI9PTiSwWQRMTUDE57xS
N9H6vtRr+zha71nxlmE9s0WP+pNJ8e9B5iolHB2uUjEwSGMhKpnmFtzKIDc7P1Neu34J+DbN9ny3
QqUEfXXiqgao319Xg4O8uHIqFdrspNJ9S2gkGOnYeeoE66bReIsuVBX0Ja5VaCYE//l8fR58ms9P
11nuUr3iER41jUc0l9cN2uvnR7CnJOfb85lAjZuW5U7Qvq9D9HWXjQWUzR4dF4wcZHtmTCGYBYnv
0h19RWQE5hQq6m2G89xM2qGGDvz6BGK3Yge+hpF5l5j24LWjAThYnG9jdxw9e+BXhkEv7CLe9ONo
PvZGDSEU2dyPnfXE+/a+xlfxkkarUC9VX4Qr9j2DD4RKUbxyiiLQNCh+DCwKJEeLj6NG4tG0u29V
hEdnjNwNcH1Q94qsS0mGZw3qqwGV0vbUVHuEhkjn8bq4jAV5AM538KjDN4zhWRSAyjzetOJBKAVv
LQ/35SutHqC2Ywko/NC8D+qmW+sR8PNpGwEtYZMLsNYsr+d2sa6G7D7VtZ0SyWulzp5oPt6MRX1V
6wrzjdY+QH4x8vO4WkF4M9sImlDd8cwaiER8QqeXbAni9L2t8Yufrqno+JrE+cZS5w7U9EaliI6x
FWV7t4TlpKhCS4xQxmDA1Y45aCIA0gUFIXvXoG9WXuy5BQlr2tX9Ou0LFLWRee9aO943brEyhLVz
ZPNsVhB6LQyI18QOfyE59tYwwp/IMMsx0EakqLqxK0VyoYL3D7WCRV7tt7VpQ1YT4QrqQBZAlHO1
BdLUlWFXffJoRg1g1KV0w1x34i1D/TuIIhB8isptto4CNSrVSnZlE9ODVQvYi4yKspOQivCcFD6H
Ga/vVQ5ECxnL2quT0t0ubKMpcp7bRrOdGoN9JMwcXThzNFUf1HltpZlpfiuFYQGLyPNVigMuNEna
XLcCusG1JZWgbsuN0zco9po2sOSq9cAlPLbj5FgnFO17aCkGot5HwzYjrbZuekCT4CizMTpaot5C
IiBNNNibGPgI8FuKfZll17kxHnNqXoEbcQk/thioHP0RehZWyHiH+5ThIpswlXaXKbIPmkzVVk6K
yzfuJ9STUDIuO6R7rtJfFACtM6rsmoGg11Kg4EIKuCjC+Vn6idE+SqJ0a+JE0JlgYwPcaequJXiY
mzFD3Rqe3XQvG+74zTigVhOb7do1U7kWFh8uy0yzPajTQkBbNcO411uszTrUa8BKSZfXP/7TCfp1
JJlQSjctiDnMyxsAxXSpbnfdo5WQR9vobssGosZDoqqBMiI2oVSQ+rUuIlS/EokjOO89hQ3IwVSb
7ihplICIeiUH/l4Rvs9Ej3SNpvusUl40NlwlUBIMRYTeEE3ZG2m0x4zVpdd23FnrWs4DZtSdn/bQ
U5BCXFYRQZ89HS4cu7upNaTWJJLPUccguRDl1wAo3RCzu6m0bj1GFKq26dSQPAqO4Aqo841Vyuc4
HmtIRqK1oNo72lrHuJR7YVdPRQ4tByUvNfTzYz1saaT6ti4Rl0QNJctuPOSt2JmV9dSZ1g+1NGTQ
JBTtB2XcOxY7VjXgmLVlmkEsqBpU3DwO+VIe/C1XQNjSgCk3XKhQINjPUu2uARKLWtw6ShCu+Mg9
21H2akMWDrjvda1pHGjLgxsDJhEk6b8ecCaCXNSAdwDNTqsN7S5+AOa09RQ9fdFleqkzfo23cp24
UJ1lUF1BCWyJNPidy/T1O8whFrKznHZMUNjoSXdMo37FG2NTupqvQdSFWfzegUVQAuD6UFsBhJoR
Wd2wbmpf76VXtGVAxY2e3ahjFyYAMQP2fbBR7zQmcNwUlUu+kHicPFQ0G4p0DshEE+vu61sTJk0L
qWb6I/iA8YFFoBrf9XZfj+H5/+Ksb//5m5//6v/6/3982uefVhBqWxrlz+8AAAno1klUdYO2cOX8
Xm6epgzHj2Zarmt/U4PPmsHoua5hefrRjYrmOvfh53pvQn0wgu+jEhjX5yPU6YX6acTZEUL0kfOi
AoM1OrDbaodqzLoApQIa0v+5Iejs4aa9+SmvrKCWZMpucI6lFgcDVpDbvBnZUjf0e01mNszs3l4X
nWH0VAfX6K4NzZ/ChwcYLnIKSGHgDCyXYL/XZGYDzmKKNAqR1yMmzTw4N1OFJHnIfNfyUB5Z02Cp
2/TtajAbbVY/bCPB2kxiNAKqHaTzfQXKCYDrwxUEvNMBF0V+qRSvC8tkuoJ/yTSmUXEfAREHWAD3
W/kAOHQWcRBYkpfJ2piv7dC5k8GfwOyFbfAdPz8bbfo2n1aKgLNqSyFqfYxsChx8AkUTPF/7nuop
0lkRkGKEolX9zEfm8WRjiCzsaijtNlBiHumaQvaHsgLyUxAPLbCBAGTVlS4c8ZbEuAI/5hDlzGdx
BJWUJVWlkyfMdK8BGdLCq5pF/pbVg1W51DpGAoVr4L9sKn0rez8/IedHMdSZ1buaiUE3c7t91Ace
FgkPppq80y9d1Kbd/33a//kwxhz+0Q8Fa8oE015E1WXvYiKy6Hj+Sb6X+zDZ4NwaYFjZKlbYLOhH
hSy7WI/ax3grjyYyNtReulfwZeHwRv1JWpJtOVpCEirzt6BAr5AW9lMNRl2qPH4rieCbmNrvO81s
2blECpUNPdqZ2n3DwW1pkwCgg1AX6tIKP7WfoPMEMSyQjIEBm9VEhjzOYNAozKNgdhWaDr/pWCaC
vrD61yHDs8UxOqST251StNKTrlGs4tyqPcvRborIbXwr6fajQ0YonsflNo9dUH4rPb9WBrJRafde
FqS/1CybegvzdWJNAAikq5gpE3zseWk9qSRQ94ZpHwdq7YpWCbRmuBQoRQyR4ueR8lCielfFU9em
C8x28LSObfS8D81SrrjyQRR1B0PWFZXOhhB+J5nrNXq5QcLkUflu2Aulz1MHwpcvPJvWdKiy2BZp
dIQuSg3k/c7a8HV0UVqeCGDJ+J7u/nOgsI1L5Kd3NFvTSOuJIY0E7Q0juam7buWmhw5qcUXaTDE6
TJyHVrdXo4miBQSozaQIVQc4RBWiwtmS5s6JWIEvg8QZl1kV8mKzE6PqmYkpAayqNd2tiDcQ7sBF
awjOr4sTmwcaO5YNtAfY8wDrfY3ZrQ2TnmFsoVGkxEGF5r8tep9Dls9YrI6dSlqANcd5hAWIcva8
4hfpJOYqK/UjLjq9Z4nkIYcwbBWpHknEFYQcHmUu1kUbX6sFCVWY3px/1lNbYKKkwvcMxVrizk78
hIxj4YygRoFMDb/ma4R8//wI38qNWECfR5jNGdojBbEH1Tia2NydU18NBsrSnX0T9Y4faS/nRzvx
Qh1oGjq/VizEHObHe8UHpSNurQDBMvVA00DxxaraRntlMQs0v7+8r2PNtiP8aJO4qoh7ZEkFtcEx
Q4cXZSE1uVFcqLh0Fojg19Ihh3EA18FQV1PFr+5ZYGl421A/Wju5utV4vNWYmYUFKoeqDqW1KpLe
CDkCz+VlAP6yZ06qGSVQd7Yd7br6urGhF2CbPixkfFV50uJyhzttM6grEwQsxy6DEvKmPGpWdVQ9
NMYlRDz6vtmzNl+df9/fZ/frK5iFh7YHj2jyTDsSmewNHoMB/zNOIxQlH6r6Tw+5/3rr/5t+8Ot/
HNfi7/+Df7/xckCNJm5m//z7VflR3DX1x0dzeCn/Z/rTf/3q1z/8+yF5q2GU8LOZ/9aXP8Ln/zl+
8NK8fPlHWDRJM9y0H/Vw+yHavPk1AL7p9Jv/7g//8vHrU+6H8uNvf7zxtmimT6MJL/7480fb97/9
MZXm/uvzx//5s8sXhj/zgJFJXpTNRz1+UA4lUGyKf3zsP//240U0f/tDc/8KgBqu6o4JJs9EN//j
L/Lj10+sv9oGBH9dy1RtCLxO6hYFr5v4b3+Y1l+hYelqoLqAnA5xGIRDwdtfP9L/ahHAV218nquq
Bg7If37HL5P1e/L+UrTsmidFI/BMuPp9ScLAcrMtMCFBh4RJGAEjbbZhbH3Ie50YKdx2FOVGZT+j
pC1vElo9aBJ0s6ioflCjGlcVaSPYHua7QUp529W1cVAja5VQ1vhMCHff9lUNrLTONhAtC+KRoavQ
qm9NDPh0Ohj1hYuaLUSIxk3lWult7RqVl7vQSHcZhaSZTEBgAJdhUK1b2UM8IsFFaxfr9RXa4B4t
HX6EnugbzCABR1Mjv+NXSA2su7yuX6uyG/xkyIxtll8nIgORj1NtFcUlLi1FvVJo3B3NJi49i/cg
TjMof+qyvO4rPu7HFF3K1OlxZqea7g914/Wp2t2RGLxzK4XNVD/wgDtOu60GYu/qoXZNv2y34BGv
INJS7HtNG66Ym3z0WTKsnZ5bF7VG6UpBCMGIlrhqWgm6RAVKrcmC2u3jF6s0PnhGH8cSpNyYWUjH
IHubZD/rrjxkY84CxzQl2gKojTBa7URSvTCH6R7qjo3P042Km9layQeg41nNrlDySZwUmmZUfWDq
1lJgsJbzIt0oRuyrDjevsyKHV4/brp0OJrKJHqMTPGbQi8+RttQMgAI9J2GK4w5FeThAOu49c0WG
J496dGxh3sJHtL7cbTo41cbWxmZrosSqdG4W6Dx75wkIBKqd5RcqYF2OHGRo5x16SA4IgpX0MprA
vUePwaa0cxBIgMTLbIiUmDWMu5GnkzBxa+jLQVYVPjIQwVUlfN+YI8ROp3IPCPnHyPXIY+Itkkbj
F8Wg+mPUdmCIgJg5QugoIGzIVpjGekVGYYZwO+42pUhbADSq7CHVbrWqkxdaWYfg6iQBRC4zv5Lq
vdKTeE9p6YYQYijRC4p7CG3xXZorLKQcTQ/0AK9MA4lHAzIRDGTJyhEod5aoTnu6rUGAtGjgfW7k
6cboqwyCJ8mwoYkl0DzqQyMFG4ODXLrqOltbu2nRe52rFl4VV+NVDBlpXzQ/Uffq/EIxR3SoBawh
2l4LgdMvLtKGFhe8Ifmq6LjqaWjpX2tRH2JjtztCFG+M1DSoYQfi2bx4MaiJsy2Jhn0cKTwQbXlt
GrG8XDWRa25JzAbfFein5G2r7NqK4ZZfsxaSQZXYw6jgYLv9uqyMjRolULql7Us8ALjtZPoTsTt4
ncUeNH0Hv4Bf71opGdr3BnSoBiMDh7b0RrXOtqVRj15fyfu8kcqqkfpjXDrqth5jB6U9UA7kiHa8
0VsPDqtUVBh6Zy1j1fFG1822jjY+unR4MTvc15QMrUlU+Z8BeUe0EZcDtbfIuoEvcEAcj3OyowwW
oFX1akU13ffyumjU8RquhnVvGWFpgdFgl63tpTUkFhIlvYGMdPqiyWI3gtm6MlhVbiGZe2wTY1uK
sjyarU281MAVW8ktvmkFvR5or4aR4jWOLC6YznVYw9rKjZMXT7XRbQs7Gt8tNt6absFetSL/IGmB
nkZS3Wp9C7t4UhytuOA7hcJ9Mo7E1syLKIBvIy6hBXt2jOTNBP7TGe9KGCvSoS0PVhP5BekiL6tR
gsgoPK7GrhArp4IY+NjCrLB3Cx+xu0APy75w00wN88iwg0EBBjaXIHMkfQP1YRn2fQLPy4jSsDLE
DRFxFia19iEM4wi1+QFmURnfEd7sRgiRbfMfMO+odiTSeq/UBjjrtdCnaH/2rZRerSpYyu4UE1KH
w3SvLIOoGd9ldVlkqNmwIYT6Te3xMTtmUHL3SswyzKDUbpU1FyrPD5y5zWZwukNaovgyKKjSw8bx
Ia5wmaGmG7pReuUU7aZthp9DNNzZFm6sERixWd5tWJ1tstp5N6EfgF5180OX/cbRyF3qardlCw4Y
GmRRDQc20o6HoVU5NDGwOurklkS3QDiZG70sTK8q2sKvuQWt7RiNNAPyRF3vaBc5BPe8Rk2AVJBo
mcBbloKZAXo73+FsAyeoDNra/aEWlhpkLtJzvQiiQWm9oQJdyMCNBEJ9T9HgCm+ApV04bsg4YOnZ
MWZb016cuGSehMeWF6krAzFjXaia8B1GLlORZz5rjY3bJLfZWPa+WgGbqMpstcUGLVf5mOwUsGjw
uvJNboIxXetIpimWLwjLPYKx9mi2vPSKukGfu9BexOC8JAbZFyZ0LpQKDR9psDdRVwkOOwqyA0N+
27p16qm/pJKgTeaNDsqzbYuSSKbVAQxhQWaPq+uuBO0qr22P9fI1lj0czHqt9DITAolILPYmQ14N
xEIXO1agiGTc0nT8iHPp9So8QzWmBCmsB6D+nvgdpMA9ZvWPAD2sRDXeAQ01+rnDflaN+8775FXP
9TZwXLotiwIEkSZ6AXHpALIbmL59noREiS5NCPZDQA1S8m5ZPyqmve1Vq9nlT05ivpMmLw8jOSQc
r8hBrA70TDyl3EXmbsOKbexx4iVViS4rMBBaigXeVSoKf2a97es28S1IsyG66FjAxF43lltsm6wF
SIeLnUIaZEjdLhJYXqk2riVLwtzZ5BpjOx1ggoEMb7pV/2jdMfEdux22VaR8qGZ8HfXGRVpV2Z1w
dCQh+o4rOdtq2K0BmPbiQob/y9yZ9TauJcv6F7HBeXjlJFnybJenF8JDmeTiuDhz/fr7qfseHHQD
5wLn7QIbG7W3XbYkkiszIyIjxCDMEGvAJcqAO1SPlQEZkS+l2tNhHPy4b2aRdLUIQrOdjtUO1bSo
ceHcRSpAmEkR6112LYSF0/7Oa+pkGzuDfOGTuJuDWo+q1f4G9kH5ZtUv7er3R0iXIjQbR8TB3lVx
7Vh/NzJY+JEzM1S7Hzd9/SQA8bgELu3TNP3WREeEg+E8Dbo8ee7aY/jFQguDO8Hj7duatfeW3t9m
eDghfSpefL8TF/sZ9SQRQtjD/NaMUxYWxowyLOvW0OCeDrOpzSMlp5ys734Jyf77kxVbFWt9MR58
FBmQfb9TD7M4tmI50GNFLCtC5JiYB4zVYRnMyMP2KPKnfT9ojg60OwWxXWNXRHw9piKNw6I9wX3l
ItPBsV4nMU+ndbbOC0GyJ8uHLGNP/4q26oBjLJHwOQZEpOx86K2Z7IUuUomIoxDFmrr639XKkXfs
u0qHyjJPDetD/WZ151Xl/ZkKOKRZO33Ul+8OMC4M9lEjjzayVfOe0ZBtZhsBKxC3MYgxNDcEGUbb
Rk1bUccHU8VZW9GM9p5+1KrlCy0oO5iFeSsb+WEp/2gF282SrT/VcjFJrVAlaW1LVs72PPDYOb32
JR3ncbyIqkXrQshtdTobuBkUTrljOj/9ZEv3I5pJhJ3BATiM8o8tm+G0K4NWz0qHJXSmt8p2ykMn
BCaE26tjiafsmlherFq88U5T5m8FAUTuNsQfE3RgZQ/4usYK19TY1rNbd8iGA4603UbYgMzym0Lz
42DwxQlK/IqA7xK3VeemXRf7Zt7sM94h9wLWvFWXnbHiZlUzW+l78xXknp8sLP3qrfidJ/hD9pdI
2OyUK48DDVJt+HXUGbDtQePcD31wZ9FwF6u/H9ou/yTxfU5tdBVt5d5rAY5wFZwcp2iZzeQbDib+
T8L4QFljl6sMvQnjpSJ/yIM6cXR8MOzpASwo7q3gu17GpJbqa52qO6lrV3rp3pYtaCkePCoGISIk
wPrxLQ/NgQq+VIH17+Kc8qGxWIvbgsitipdqVA+aVDeF4yHTLrUSscFZNycHeU5QpsQY3OW0lR21
pWWwWmzBpnObNPq+prtQf/rGvKka5yLMgABvD1ZHKkm+5gjMOx4oT+Bkmn3mvLwC/aGgt7cVKele
yRfL0jos5XMbTF66BtmVCLzLjUayZKA+loyxSbafc+t/bbJ89uzh4DSgw/RCOM2PBRez0T84JR/2
TvqhozUe4wK9UeY6V/rkf8zeWJ707KMV1nauJxNjK+wpQ2MIvpzdEjEHN/17Fjs7Pc0mA/SYuPNl
K8rItmTbu6eUIlicY775d1Lbdb2262HHeN1mO2/oOQkYzB516nwiMuPkeTWjpa5fabVbxo6J+4hv
4xeKwJg33kWbsX/WxrbGbaOe7KUiJlZDBtKPsTGb5nEfRBEbuGH1Az95JScwEjsFlB3yc9ERQSfn
PysAeuq347EhVzlaVg/Tkudhn277cjTOtmt3kRAEy2A4KDz/ER6J3BJzC8v+toUgolLE3do8WdRN
HwlYog/cBpwTt3iW85a6Fmdfv2WWcJ3bLCNhC19hP5wtjjZrEfWhGNVLVY33BEd8WVvBls7iPXeq
kOfcDP5gCEVaXj5LYMpOS3qNNz4xEutBg64W7am9zVsKBN4JeathenYxeryksTju7e5dTLfWV1W5
6qmrKSTVENzs2+1u5zAU2z6g/TLCdZReKLXcPSL/wZKWDsYa15nnwi8PS4Mobh2sDDRsWOIlyKdQ
BsHf1sztl5XM0VOjBJXnZlDadiBFcwXL34qk/WfzOiC1qpHOEPjyUBpFVLrdcFT5eih6wznoHs/5
5BvnCRVJbG3rEJq789th2DZPt9MGor1afX0pM3G/11NqcO7zymJWbG/81sA+uJtumg2v3NaZr3a9
bI69bkzxzrTlWxE2VH/sSwqHqnyLKdWjYdm068yE3DCFJaPW0aKJgJZQyeHRmelHK4lOV2CQm79n
3mKFrHAjCZymCDT3p2h3gw4yiIVGaW0HuwgduC1jazRyC7YfoyxeV5/pZBbUWkJSLKbqnTRdEovR
09Bo0x9Hq21/mHvQpAWwDTN0ez9gm0bnh/jFD/o3bcnDWTJu1fOV6M0R4xz2Yzda/3SAGWmb5hXz
xi50BpPEBBUF1XCs9SqeLosgttH+Zjn2s1y81Fl2WrUmadjEZrZblrDR9t8OClO6hR7V3XrIq6wj
EiDHZsIUH55A/9Vv/aeB5ZC3dfuRFPcr3SGWB3BmibvcuTIkWsNezjZKJEwiHLO4KZopEQTUCW7M
ovM+Whvbis4eu+fVJVB1MRlKusZkEb3uysRDEEmJGn/ywmljTE3pgxmFeNVzKKt+RP92+ZOtkE62
+3lmXqHEojjZzoHCv0lozhrWXvC0cHCZ1QRgo/tXmRpuPGpPKJvsVx+sB6NhepZb98Z8ePTkbEVT
F8yMfbkeLvVzW1WMCkiMmbDlm7uBVEwNANHk7GOo7Ox2U/3P7LYHteAySqDMcOEIMKFYQktq17Mo
qE9bSZ31nt11tlNcGkmu0L+zkdmq4+8QLgGJUVbfsjGLA0MxHfKwnzbRnPxFe60bkI6y2m88g0OW
pfBT72wvS5PdBLXAZ9TEoXbTrNd5eMCimZbJANYeW6zNwHyiGW+XkOP7jddMpHBprjQCex5OU3aN
z1J3pXYXh8lFoG7zYc92PCf7Kk/V9rXNPu5Zl/60lct5KPD5bY3ILXUnKreqxTCqiBt/VdTIyk/k
ZOZ3y/LtuuAQ7cL9hp449XYP/+720tgVH162TaAZyPOK3sUuWGJcu/3artOnBc1TaOnFQejac066
1rEO3cpUV0qbDsVaW+FkTWPiOc5p6hXCFaNmBpIP/aDr58zxgLX8JjLztoyytR2jOavsU+1oeEUY
Hx2/Mlr4kClrXEZjNdIgW4e0J3PgKnd9lhK6ybl07H18nWOlQYhIx2JWjbGWocxIUFEPriqcxK+t
Cf3sQHHwWFjZ2l9ffeuLuSVVPVaPebAkNs5YmlwPk2AIcPWGmliVQ+wJlVRL9uxbg8nwX75bRfHY
BJVK3d4tr0RjoIrC87FUkuFT9hkOw2k2oNSd+RxCmYmkHYHus2uApACopVThClAa8oritaF5RFTt
A+6VyWDWn3jTV1zI4UrXGENxG2ap5SKa7Orgcze4l8z6xdgdB3RRgcTwKoUR4GCraL6bq6muffIs
LAogUJVZ6EOMIKCPK62+rpwlwoUYomTRXgxTqFAz7AMKlTa09us1KH6k4S637fwXU32aKlc8WVPW
hLZtpgWPelKuaxHXHZdj4rgkQeNJuHd1hTFAbeuYTaSr47RpsBZNXBTrZx5gQzwxQ8B2/pnZSw4H
FEUo5Os3feUdt03/OQ5mYjjLk7+MzkEGJ4e8sEjnXI4aHbDRabWfFr1cMtePitWVRPUa8FyQ3Taq
KFPNo5aa6t6Xw5Qubvte5t5PmVFOVK0xgSyXdgzIclVEWZPAw0QBB1gGTE/w+WFLl0VmGugtAm3Q
mg0LrNmPGi7Q3rQIL/X116WGBAxRbt4cLeEedg9Q0V4MgoLYXLYsfhmkS3/0mjZlCcCMfWsbgZey
mF1ZNrD2wY/o8J/rPX/zuXvisdk/Jmm9ct/ygTSeYj+ZvEUbKlTtxE3hpoYR1/g209R5oEtRHjRx
RUeHBHOIO5zdhG6+o3BeOds2tLx0c1b2UjVWPCiEmUx2ZvHIBEog+MycOVqx19powemr2biu7wjM
AjLXKbh7oMJ+6pCU0wD5O2uvq+vgstcWeNCK+XNcDowPyPlMwsILJZfEGJy3LiciNduoEDSUviDw
lriwd9yZl5B2GpXGsr8PUrsNfEnWiYz1Zr5uJv+WEacPaeFzAoGEjgJehYtOG9aPp7ELfi2Ncdyf
DCSRzXy12uVM+6xSoXl7vBeo6cVaX899niWr6XyvoqhDTd8TZ88Z932yTUzd+S6rZ4jMMjICGobN
9qPeZETJWs1MCvqQPCcd/fIv4XY+v30xETqDQ5fl3/qCwEiz+smGMYsH+1Xr+cFioYXbQH9yD9jT
XgubbVNuGJPzcQuSeTHHqLnIVTUvz0J0uABSigE4EFh/dWlnVxRkuZ6D0jOiibM+blrzzdutp2lq
w5zCFxKgwOblHASI2l93R6sPq7v4EdIxugfv7HTWdzWZW2Rlvc/h2J8l9Rxf7ukZ65mnbAfwaewG
XUx+0u2FGU63mkT6c5j5w68u5D1oJO9hobftJtyR2dc9tv72vQ0eELSPraTYLxRK+yV13l42O1Wc
OXdBdTELGQQ7FGNwXyziqdRaL2bar5Es3VtV/sBe2gFeCbFel4+RG3AzRkjBxrDFQYTV9Fj2zsSH
L7pIx11uqk30v35awmVExqDpUW6CGU9LdvJbLQ9rWSK19jU9BpqXpa2iaUCEntS718Tuouc0Md5x
coMHvH1UyA3O82NoL2Qw8rxzmimPi9W3WhsZenmNCOwaA0lUFIoWvkGpWnvjixLbY671P6UIhsjb
6ERGeKsew+TI6csnty2eVG+cxrx6EpiqhqujLZHdH7zF/jt36MUrnuyqq/iJDWYK5n6rdUz+9rD8
sF+XTCM96W4On4X1qm06W/j29Om6zVmZ3asxEjwK2PO5VraJ3reDvadzXY8VMvoYOPBv76+h2Wsu
yXQN+T1orudKJE0elAe/MuK8mrZoLVWa29UQBmv7LnrerVfovxfowAYwDcVD7gBt2tAIkeYzj2bO
oR+CT70RKlqm6jGTWyyd6n2kd2oFLIZjNeyS0SFDo3iJbXHktJP/szVdf7+vXN48E98ZiygQ7JQx
uf3tug3ksp8+sxqCz+ZTz3I9Dxt7Tt2RD23cqjzJLfvWkNOzkz3qdDHhPnGnTiAjIaZXWFouv41/
OQuKi8u861y7BUxP71EIHatIRvKXo3wvn1ejOFVd+SEblVYzwhzKMJC5xMWwyd73IBCRJ/063mXe
xt1dHcygxwWnKg1lvJSWGfW1/+XX6mi7wJQ9dSNEE4BrcQm8vdtH5WDwk40O1nI5TJBeVV26kxXL
2kxMr/zo1tk9zTjxZEF9rYYPy6jtaPOqs4v/FrO4yX2KRilGi3w2elbylPWjXzQGwYboSWzZafWN
KXU0t+fa2RIE84FEPBQ944hHuXIOLqmbNBbNHvuqe9J08ZkX+Z1vuSKeduqkIUiqwXn/pkSfbbd/
upkLPDrNb2Pxh6Lnqyw68JDVN07OxZh7LtqO4QXKjb9TcHkoVgqqLrQbbxKfk3vPpTU5hY06YWXI
BdUtjiCZr1Dh9/96fqymQN6WSgSK4SDbn7rBCDYYV6yNPOvPtlGjlmyrAcVTUXBXbyNt0Vg9iOB3
yMu/1e5YcVaY95Ysv/Yen4PZe5rz+r1rZj+h3yJHvJ2v6C3mCyDhE2wbjhqyOrvfYuTPHBYFn3LQ
AmXklyFZ++xEfjdz+0TkZXBAafVtIDrgH7ubaa/M29J170bhxZXgo0VDN13uQg6wy8WCCQ2htd/1
XnvbSViMl3ZpGNbp7epc0GiTjrPqfqS04cRmxLmQeRBa/eW+9iW3RKHdrL681lXwXgac1ugAjbAc
ytPmWbdr7RyWGm2Jx+VI/Albl0Wj+ARsBLcU/6Dfz1LoYE/Ok5Jal2g95FrNdcfy+WPtRpxCDGuL
iSiKBkNuV5AFMQ/Pu1yhsQakX91lgFv7ggBM3luhCZy3jeaxcXaiVFkxSL3nrJgINOJJ6ib83ipN
/9S3kngjLytSgmY4ZDitQGaeirE6KsGJ1UuKUWtkp1nPP6ea/8M9XCvri6GZYb4iPsll2WSbXJAr
/lC6zrfJomMoRk54Y+fDQWv4t16fF62K/vm4wlqbIfkmF31X8xRAoeJki3Ou8zAVyxBWXlWwyjUe
Ieg1Qv9ajSENX2WGJkcFBgAmFBgBGj9dzfOy2V2qrYMWZTsPfTDWB2UQDukEHjHcqGvTsWbeKbrq
Knh30L2w/1O8SqWSjuksGlYCVLKgfuhn/7DP913LKZ9n+Z8m2x7swv1BrPpUTuzvmp3OFAS90fHi
y1FTF9VQwsZ1To4tI3Kl5Z9s71WIiY1voysJOcu1TzH2qafjSDMu05W3k0u6sYMW5b794uob9lmY
YyaB3m9Uz/kiP1u+582NdHiHtPX3121hti6vdAmHRpVkmhLWQazlQzYFZ9sjonDwLs5S+nHQxLO3
QJ4Smmi22jdIxVEt4m5laJnKisRnS173Wdzs2f0Y0GObLkvLdLexU96ZC5B8Yxdnha65JDHUW7I7
1fvndqAcVtvtSNSFKM333m+BUrTroWrNMzUsGRr7b03oStjr0xoZ77WvgeMWTkSP+j6XaoiQuPmS
rk6B/ehjOUfmzlPM3lnqtY9+PWgHp3KPxuCqkCGPa8zM3Jo9A2NNCMVU+WDv4aSxzxw0yxaxcHwL
dPU1wEvFtiOe1FK3UTcCSczK+zBw3Zj6O8Nk4cNw4EO1icPIKGZ5Mg1LHtwaj0YxvS/6y8p8H2pz
f6cGHkZbuZ9WvxxbZI18oGwyraZ7KnTgDtvbeDrp1IQ5++w2byES5Huj+UKLQSPHbcpzQLdPrLEW
LEM0F5obejwy6zTuR0xXYwDLKXIl/bTtiyd467ch38eoRlJydMfyER3BtaZ112PTcFCOew4J1ETF
TNW/nLm6y/qbKt3nHu1CV0yMys62xHmwvg0DwRllxew4yq8toFlR4CCxF2RJk9VTMjVw8XXZMmFY
GUSlu0ed+YfkWIssDJ2B3F8wTDVSOe6sxjnH2uLEkwVu8/ZgrOGi9Dsnn68wrubtF9ujyPtTrwDN
5I4UNdc/UEjSjbUu3ITM8aWn57Q77XNUMyfriigOaCFcqnxjmXC7GgOi4gUIvqUNDPQ5/7sq37lX
/pREwaFXqdtUZ36wcXYNbcle324jqltnenUzs9LdddcrZvFcW4y0aljn9BA1Wt18u7MgmrCpxBOg
yYPdVDUjfj0kzfJbrpd2N4O5kjYJOBkyplYMbdqAu4RVr467x2FojW3srtoIsmt7cUkFYfkSBc/2
Uu6lgWUuCvliav4l0vxfKeueu4Z//lMs928Cu/9RUvdv33X42110a+N//qj/H3V36OD+H7o75qhu
GOax/HfBHX/pX4I7y/yHh/VuQDge2Wom88d/Ce5M6x+s3aLnRdd7WQq4GI79X8Gd4/IlAzmeboMO
s77334I7x/iH6bhWQDI3IjkEctb/RnDHmt5FqvzfWw+IAEmaI4EgCKD7LXbw/2O5QgbI3Ep+T0xb
YDaYuNVPaAK8G1ioO/wbZGitdn70dZZvcq198GrzW5Ur+QEeEXzCqc60ijiELxh3zcZgnmuFR2pZ
fGTWAJLsbFPalwxB25M2+Ax/q3b0fe1pyqZ7lqYdSPVHk0c7yqwdLVVbsHpZnvcRizV3xGtQOdrX
bA1Tkrdf5mycNgWY3IHDBTvG7O6I+l7fvKdRTcTTdlbDCnMJrWBaGSz8SmCLxR6iQJ/nmoAlDqwp
5mpAJ8b4agaiSGss9TPDe+l8j9GomWQySZ68Yd8ztn/tOyv/YAEaOCW/TFvLj3xQNhTsOHZX0izN
Y+eIg+Wv2WGKnVUkBhGXrCxJ8LvpRzriD07W92v7tbqzwQSTkPqDkMoxx6RYu8TQHVAIy0gAeU/W
SsUZl43ubbVwW79Q6A39qLmdLBvUYGleJtdFATVa1530kkm3D3mhA7JXVh0FqzqNOhXVFvsp74xL
6uZ35SIHCHySa6SGIGm0I9CzcGGHAQqmzPKrte9eL1ekrrNfu4Vsom8X4WSXpyEHIMm99cP2z2hC
9URbXlpD/b7p2mSnej4Bdi3huDfJ3K2/xkbo5DYPd10/3g++i07HvF+LCVYaZDsJtOG60xNvyuRB
Fr0k9aAJR9lv55dmAUltjWWMdo+Rx9OeFURehGVBb1IcZseI9hU8B07/NXP7x63LSNIVGVyugi4Z
yR1r1FEQeA0wtXZhq1nP2wBVa43XCMsSfXY+C+IXjvYgT+UOFjQPWNr5cOlQBhdaUruHw+kSUt/K
pN+Y+fDiDjLYUQukoG78mywb75Ex3FokVhy2u061TqgNyH22ktGvXHP/MJbiuyeYhK1owOVSfWl+
ftfs+h7Pq+MR9tB89Q7bUU5x364oDyZJz5fLFWmfswCuDEWScZZfbwW/3TQmiMX8xKhSRnPTBUQP
XEqjjSjPYi9o1eg08vnFz1o9IXdxCuvCebcy/83gbjuUUvdQHyJ5NKBEdGRZg/iejat9Fz/bkOPh
YZNI5rOfK9ry2SCdnogbC9dXRZRaADfqu1mX5KsTJMVib8BmBUEAM0HXTn25ndT8MBbTUas9MG5/
xeRyfzGcdcLHbLMPygcLL6DKbJ762sxUMl6K91IQw7Hq5bd0piJ15nKk0upmyv7O975U/jkIFP7r
H7tX2tckoG7s2rRJZiyoC0ZMKEylBWm36zEwq3Wnd6dO9PrBMo2dxTYgKN2TNMHp5Jbd/TCwJWYv
q4gxLo2saSPO0GgfFjYXE8KoLlg6HOy0FsTuTlhhrBIqjWOg0DrkFCR86e6+HrQWiB08/kmP1tG1
7mbQx7KSwdnVyB51IL7732rMszvotetN4PPCCB42+HDQ0Ou4Vs9nTdvzcwcRjaXD+uy2/p99kk1s
d85XqRQGEE6VWLbmxJW5vvVB6551lTlnjvwx9nxb0Ayu2nmyZv/IDXuFbmK6lmuwnXZhxM7EdF1Z
OLX2M/YROkNx7OQIsirtoQ/67gS53twFg0yBI8TBbFACi3yI24oXxMihYxnw60hDXfWIyhpgorjN
xJzK9WboEPQ5nRRJPVUi0goEMEiXJZxV9Sovt25byhfI8k8kqipEGXEeDS10/XW+zhbRh4bnRu2g
5qNokOC6Nbl9Dm15JcgpMIbnAndAGsWD1jXX3fzgZFufckEsHQhKZH/XAGRxqYkwAWy7zEeDisCZ
U4PviCevvzWNwjt2OZFCu9PH7gaPEhhsiqjeevMD6J1BqOyQ+owsZ5hE1HSkiBjDyQs4ubEPljF9
fMRKy/cAXhfqm3pdxcAB2HSxX/K8rflVR7I9LXCJb8Kgriy782j3Bydc1nmMWA5Hpzx8lEIyy+bW
frD9+ZWIxNdd2mMyOzrAyFhHM/KozUTPxXaPhWwnr9NpH171FR9aO5CpxF48LFoUbR0nbG9YL7l0
y3M20XD7hXND8bvtMDR53Ouv1l/ps716vfVN43EttVPDpUX3gkAOxze3GULs0D0s5kflIF4Vkteg
aWuUS3O+8ubuiOT/Ts6Ze09w4U9ZJ4u1eVc+l9rT5ob984BWeDEju8uCOANFqwqwdt82+7umpA0o
ZfUiRziGPGD8kpZ1xPgfLdgO1uZ8LeaMNyfPRquW/RwI/qs5MIpAaS7tW+1tXoq/73lEaZM4AcYP
6MhCWzFazGJFydpUN2wBeQfH6e5nr5+OXWbFo/D3NNAMTsAdQ9LR2b6agxL19FUFg3tR3tmHqm2e
GnDIA83wQQLqUXrdPRz8rgKZHFWMmc51vwz9VfehcQOcV2PBjb9u7pCtOpE09ePW7SYu68uDTeL8
PUzFwQtq45Cjn43tvfhelyWPDM3/y2pjFhn1fLL63jwsaELNTHgH2In3bOjxGOy3B+rbFkprypN2
BhAP9FljpK6ItYHay8dijDNXT6nI40kZVGHQjusRvEuXF2Kuklebsf7tL1zATLP/rKT1uF7ekKNn
DYE7w4ZKdLzTS8e4aT1HhrAeb4Kl6K5w05qSgs4B0g71yCV5Ex1F/bGYxvXCOnrotUGO/Lg7Bf3S
3TRuFm++8E8siSLUQ1qajBWo+2DVrLSZ2bePN0daz95yztpWRuPa5WkLA2/k5g/n3fuQ4SoyNt0Q
DQAUTOmx6U0upjHyKFvypIbOvpJS9mcv308GXn63UBwTuiB7CvXJIuTHFnY85+ObsXJGd2W1RQ2U
Vqy1j73vE+ZpKXlV6PnBKGv73t9qEGLVZHwKwoqDxTQjua18+9jXSd+apIR0jYiCmQ2D6iJd7YY8
6svbdbHMsHIleLim32UmgtwJyiDRXHU1g2vt1Sa5z2d8DnYUE/M9tlPYKY9BbCw0ds3ly7Nt/m4V
2oZg14+zGFPNJqjY9howatPZ0oklL9a3UB8prRhPhhaYqdhd+gaFfkPqbizrExMrSixnf16WYU9z
b79IEKO9nHfqvfnbMPXzBuWe2voDJjB7YvqsiqFeU3G1VJ+ztWmhLfQmzcVFWeD2Cw59cOh+jkfJ
uKrj0qxVouDIOI+sq62/q5nL72jOXOR4YwZeelQIUK43q057NYzXQa4n0lGobxdxo1slsgcSdO7h
zICgARtLuxjPXeenflMRdbDr9WEbyOqZJTpUWRAupc/1kiKFTBy5UyCX6XvMHZgPDfZYl3j72zWg
hsRQsGe5EYwDQN7haEJTgc5A7QuGmM87dT5qvSPgTpVaLc3gNmxA1nDy7qXC1Jv9K7X1fq3a63xw
74IOs6yluh2z/mud7TqpBxgWSAhPJTziV+yYgP17zlUWNB6X680XN6rMsmOpr1ziAgeSLu/ioORg
hUysIaMpCRDBHHrTkF1p7B2HlzDTbGuOTqkdlelZSRvwBmyWSpDafdQGG8nbs73LLO6FLBJ/dh7c
3kh6v5AHX7EwRHr7w+ppK1GZMSZV4oQQ5THfpz0dC8c+EZDhJk25fg3kakeWWa+pNQUVHB4iMner
I73FfamcWDbwGgNNuz9gykegB2r5EKW2iRuaFwXEB9K9+EALAaKfsT8Wm3+llSifzX0O0rVwg5vq
0C55xlZDT4J2Lu9bcubvjREYgwWVCTG6PDWa3562DuHOlBt7WCBlNUuiD3E0N29Yc0gu5j3ptIE+
IFw9dNW0RGrUyusGUbRWEAHZFIhDhxonFdc0oajKGpa/vZthD1J9QUGjBjSZZmYf+hxhPj5A+WHj
jhucfod57yPd2oNYR9aDlqzco6wpbpW/XZcbhIHl2FBjGNrc5KIKg1alu6UTDw/OjqpGfgwZ6hO4
mwz37eDWXDQzGsweHpFbrfU8db34e36ojObbAfvaGnTBYJNdMh+segS68sk6H9s9BpEz4oUlqjC3
tafS6V6zvMIlKsA8R83VlxhJhGdxgmMXVV7VeIk1MYaJRR7IBvvTODqr3v6KO/dGmINkLohVxyYm
41jVe1G2HIVp3rV2lR+yEZd4rMbOHkC2VHJ9VCqITGcCYZUmDu74N7OQNr0Ovg/a7Raf80C4js3t
2LRSO04OEoqtKuxk8qfnptO3q6C9d4exO9J/xWMBF4LtIyspzw5DB7ChQ+/pBrfbVjz0LkR5gXw7
XLTlttTSpQyIUGWmh7KXz6LmuW+bk7Plr+ZwiVfxXS8BNE7qnBSWRmcfrNLrO92OJe1T7JtqPkw+
zS0uQUyxfnM0MvfgVkBec1P+CXoi5Xhl0Wp6PxqLZ7SXyPIMhH94n717yxRnuXoqlv1tyoDSjP5m
b/v/w9F5LUeKZGH4iYgg8dxWQVFeUsn3DSHTjUls4nn6+WouNmJjd6SRSpB5zm93miHPtqdzcK4v
lh+/eTnivyHtbxSYsd1RqKxG87g4ZsPVC3QdV1dI3k3i/K+ta9+7xJzBKbTImdBPD6LYLksdhwqC
uJEIzRiz5fCceba7HfVJD5Yh9eF78wSBG/tXVp6kmVoBx1KMBMsPCZI65YV5LLwk5T1175kNGk1O
eFxSb/mAns4Do5uYrwubV94Llzkw8ahD6VtvqOhIMYHF1iZzPTIwHuoBYU/r6ZtaEzBapKIGJPp/
9cSpbYpqdgLfxNJWDveANYLkSq4UMb8262KCIxp8oGP57njyxrHzMY3ndKIo5t6p6bJh8Ntl/l4f
3WPtlT+8Qixc6EuBChAZMNDv//+n63xCw9bzqGb6MABqInyBA28uiFf8oHCzcdsNA1/BecZyXkHj
yiY8jINfnrVuIv9X94s9ljsWQwR2ggwSQPqZs2OiA8RfPR9B/Iuls5Cnnov1Iu4uQGDoe8byGmca
EGdhfehDpg6EwP8KryXNMgcE6qZmP1Uq3XV9ZezRHDxzsEQ2WVoRfSYbirvsp67pZdQpcCkfSPt/
5R53wXj9a5TjVSbT8ghYLgs4QtvDOT0l81kM+Qn2YSRSAkJEIBIgiA9BK7+mq9XIpKwH3WEdTAtM
I00yKr7eetL9KsKUOAb9UP6SqTFsRZYda5QxvQbNlU49U29cIZFpn+q2q46p3z918UjMQSmfzKl8
9D1JLUTPJwBzCjotsnCiGDxsGw4xLcQtW+yTdgkqcPiNG5vextPNz0b65V5jctvpdjFsBsP/2zhY
qVah0BDPOd0rahRHf/zNpO9dV03sbQlPnVuXbuQGxNryJ1ZLwNck52KoLpLq9dnIMh6f/IVMrHYz
JSxP9KgLkV9j23hFEAErIv1XPAzRsK46J8zAIMQcPTQ7CWSzdVDBkUbikotl5BeStoKixDWmQzXv
rGlBV3Dqc0zncimKLWT+S1KJfyP+hrhnWJJ1xCB5Uuz06zB+8naU4Wq1x4n/Q5YoVwpFsFq9CnC0
L2go0ChJEYronQcpTw2ZL3IUTqhy980z1F7hVEyFidBweWA1DGxdhOkyQwV3MIfxiilwrLaFMbJP
WGFtj09mHFvwKpjGpHewUlT2tELCdhQeyJjnEhp+qPVGBVkf2nV5N5UMITmTwTRtO6O75Sg5UP/x
cK4qINjjvGiHFabqYIHXkfRJQmahaIUQXWAQiFmbLOKZ9RaXDXmPnty7snvvep9QlwmbQFI1+bZM
Bndb+ilzAhAYQj97uyQ5K7sOXcQaTYike79sRCUBU7wnFtj0allAKNbU4yytk0cvy+qrbrinYiiL
h0lTT0XTh4sjyBWIkekaTNAnx14PutGsJ6FYe9AEJNPFzFAdtIPcU+J8FAhMNnw7GGl8d8hB/BQX
tc+jXI5RTw3VFrkoWSwrAu01U98DloHd7HEpFa7x5cbl/GzPKR3s60pDWmsFwrGuCDTwPCqL5OoO
i2ifQ5IOjTkey2WhiQhXj5GV7nYt4voCYAv/KFLB0YH64+7ycdv4caxyfCqAu0DCJSHFI+GTktnE
7ZyvtK3Gc9GfvBl1jvHWNKUDdTs/TEPLd0EIwuMwlkHuGKwpixcfC5cMv3K8GHb6gboX6Y+hPWEM
KREilI+Ca5GfExce2PQuN/jwBwsbkgleIgfW22V1ELd0SWCVPBGwRRdPxyey1qdqoQE557XrR8C3
otHIqinTQ2aIS03ZDs+cCmzuwY3pNhmyfRRyRXctLWoGsjU+8jE5dzJwuw4JhKNKWmxUGat1NX1x
IvtHf1nJi9CHjYG8MVy5JdAocl0Zncf6YU2ngp7nTY78fqdyM6a0dOZyzTuiZpAOFPc+zWpe3R2R
CtjUbP6kjuyYm3mcrgj0T+kIxjHzdkRoAb7qsTwn/DgBj9gzX4xb0ErYMKaFUiTLxuCkzTamTTNy
yn79o3XlVVflcwu9eNEQ1pQJbda2T0/Zmlu3MR1Bgf0RxX4ZKWn7O31tCegf2iEEOj65btNdbat8
aftXXUfForvaqR41EjLKDL+VaeyrMj4tRCYEIkPlECMuk01tbZqkTMJVfi1jj6U7wymSkR+7NbiB
NylaXm/1sNSLZMcv1F10nQGb/p4Mae+Muc4dJsBXtR1NH7+H1dvhahxNTSz44miXNcEhnXg+2uOa
IsrEHpWytW0d6ln8LPbwmuMkEz3kRD0fCGEZHuOajoOlt7ddVT9iWcPTh5WEyjobZhUZa50N0YBd
YOMh00CnBFjWZbAfqx0/GbP+1D4pa5gOGlghnmyob71agxVvHJkEybHRxC+SlRdSHaNiMv9pDDvk
+k0X2zL+GK5TBneaMaZLV92X1rHlr99S+YgfZTwuav7W5vaWo3HGSKgxlPq+EylLuy097GZPNDFF
vbm/64yPqspxu8xIttCQUuqTA4WoDPFArGQHa/9Ca5N/0M3HxJgZMUzjUFkaR/EMwqYopSuyngRM
Ye31jAxnMh+9cM5fDOKhDo/2whjMmvWQquxWlMlpLBCBoZK9CpbebdO4H2Uz/kNaJjZ2UbQBYDqX
GOiAtWTdwUwkylatICl6zfFSjj3QWZZme9GkSUDIENvjqqdHVeG9mZAtUR1H27TMcZUV3evsChRn
7LeYny5qGm4ZOnQ6hu2rodCyolRwtsparPumRxOtLMTOMN7VLEk2QoFoNs7RK2oM0hPjWAPYyL2H
3873jk0Rk87Wr5u2zrWzk9ggSFPL+bz2NNyriFFu5Ojrrb2N9RlNDS07XnWjxmxjT4YZCh9aqOla
ePbyLy6l02gdM8cggwIHcrimTG6EVI3BJFdGQtv7AIRiARQSPabnRtmk99BdqFpTHP0tv24XtP3i
hLYkUGFAc+mV2oF/j1WZKMj9oyogOCydc4FFsdrbVqL27ZT/SUQxnka3OToMNNyJ/k/eucWemecy
ln0TlQ41apPTMP0VPOlFNl0bzBKAwsiH/cZJaZMD3NQExDYxB+muqbgIIbUuFZoeYheaQzL5uAx7
smiEFG9+/zvopc/CG6vATDZahlrUswsKCMfkK7t7smDmMypS7oiaa6EtMSRICC5hZhl2FDRr/+b1
Nxc/Xf3tenjmPpmXZHl1kve2r7BPeaBwVddwf9K2MvmajGTx7srsS9F6EJjmmjO3ssTORm6fdX19
rxIYg8wUuDLVb0dB2cYufS2o7WQlX8F5rX3ebx0T2zJqPWitaPjVeaVrvBMBPvadKo2zP+oy8tgf
kv6UuPNeVM6X240/jV39mW2qHd3B+HBWign+EknwMNB7e8l9E/aiQuUyaymx2NlIWJhqPkW2Tk++
/Gju4lNNJGBC5OfujayKlkRzjy4mlbwROLkc4xspBomMIjEjbKwRY/0flFlql00ui8f86/UMzSWh
XeciR1hHSeDIdtCYRFVw7Zao3S9z1oTDYrzzxHFjKZTbuLI/8y9gHmRN9lNiiB+gOz4H688y5O8J
VmQ/n+dNyp0nZn68ESMckkf3sPKJJHVdnDlOcOqv3vPQprvKzZ4ro8zPhHEkx0GliNIT7QqADveS
JK9GIU+Lbq0QKOm/NsXTYncD5pWu5QccUTloqx65bf+3Vt3NlNa1suvXfCTctuiWBt7RD0tTeEez
LW9F1d6jMZJ/4OMvjMbmrsZ2cvIsTjZ0RPtuQOM6ms2F3/FJY0AOBsPclSQj4D7BRaxrcteRBnLq
HYgvEN9EWtVPAt1Yy+Y8z3F7tDEprB5aT9E+jI0NgC+d0NQQbjFy7aeR0BnfQg3Yo3spgRYGygR7
f3EvhuVUGJJ6Rj29VpcxIxNi1WKa9taW/dP+Lop1hMxBc1cQhIyTimPN1+YbSdXbejKsrUNyw87v
SrwxebqABoYT+bovFRjry9w5t97w9/dcGDBeBEYaUMqJDwUnnbKfNZCLkyv8qKgW9DZorKyZyIO6
4xqbM+T8Vot9Q5LEReYJpBqrmXKK4kry1KVwXyrXSi5UeKljv1YPUvP0Q53Wl3Fg2M7xC/qhGMYg
HtG1xWAiJTbB6g9gy1nUZWRh+Kr5roMlz1P2ht5pM7BaOFW/K9ImitMSX/+Csys5oMdZG0ijmUxe
4tyqOHTzj6J4K0GJW+OWDuYZziCozZsFKOzAw2mIRltM9ExcSJAmIgMYWTBu4JWBqHyTyXdn8h4x
8N5vwgYmVsDSl4TbqIe4+pycPzW2jKSSVzQcOLvl88wfdTSd/arAlrlI92tqHDWhvZZEdROKsG21
3NgNOrydioFHxRJDeUGX40nR8NxdXYRAI+p1HaCLNw3f9UIScZt/Vp7zzydJBT1hdP/fBNz6BKzY
1U+EPmGA6YNBby/p3F1dHxswSE604IdJzL89/iavIDEX08Y0/vro3kdUTgquAep3YzrIpz39qaPo
ROtoJe7tl9p8dCoU1JLj00p+luVfa9Jjl/zrqj8FgFbuo9hIKE4aP/LxrJM1pKcgu4lE1Mz1XQDK
Gtqfqo4/bIPodAJ/IKuByt4E8DRyinCWuB8O04jzdEYU3phh6qEiQSLvAt/Q5IfjPyUpR+cgJQUs
RtVtmxExqGCnYSp/jOHYlGGXehiFs8d5Sd4WLJ2+l4VLnZO9yHqoAUWCSCYheSWbnCVHvVvQlX31
UfkTVh42a1Ed9I40tGbZyArGpv03IBMf+r1hjG9LyjOeB/cOsU44Ryilnb0Yb9BxOdss9Ak8D077
3TgYwSLlznHJk6Yvpm7nl9SQ7zTzdQBq5QLeQsK54N3FM7DGj4v+ZFYNXvV9mpg0MLbDBuwpqLu7
2Hp66gF7rO5TwWSkWPEak6S7lgUwPpnWEjGAcKIVYIBUqSXXmC4YjwVAvDq9d2d0jtJoIvW0VE/g
9o9mc5Vob334yqY9+eOLidxV9Hyq9b4yP+2pIUT0w2ufSjcPB1cFBWozvV2jwblNqFB1phEchhvC
qCK7mcI1u5iO9yihNFgiaKQg39yKA11UYT0A6LY0UVT1QcgfbA8gme3Osr/s6W4FhxB2ddTQ/Aqg
hP1xFH6oCUJJtuiRAP6pMZiMq6ya7SiKs4OxgViaTZa/Qn3cLVj0boD0lwRE9P/uVIEDwp3YHSLM
8ZUBGCaSPwc10sreO748YddiyaQAMr5M9S0b05+BhYQvepkGHM6aPMmqOqE5SY1PvKYbCZPhhbW4
scRNOBAlCqW0QXmT9k+NyfKIfbG0Euu54058qWLtRW+lujaV5wUrEt7NOhuXhmdkMAWZkhjSAtlV
TVi2vjoUw7g8AYBR3UPi+AHr2Dkn6O5qSZ/aRFIh1vEb3b1h/4mTr5WwsDtIsA7N1vIPC9kTA2W7
eRPpxKg0ojgZikmC0FHUmpbNjzu3aZSu+pmJCUbBFjbSaoumZEzfpS4/aqCmbZYwY9sJwkOtR3hr
pR7hggkw+4rWyKnnsLlLHQs6CVBuho4+/HNX5LYA6LukZR1f0zpoWhIQWk6TAUlNWien7rWYx19Z
0BGnvsyKJ933CNhvfwZM+17Ms7JRWsLFZLxWSpyysiOJPze8oJjincNxyyXDBWGuc9CIZZfP8ktr
oGRNG3BwXcI0t8Bm248iHumcpYJIVgfMr4fJGKxNmtkgquWpdFmg8kczHcBh0MhXr8W7t9o3tTgW
arPx7Fc9hF8v2VBcIhDZ3jTICmwdhHzxfViZSjfqfJ9mzdUMIEw2qP2fYPMOk2luZ3Ahx9Qj5O2H
bHbfZzdBb5ARPG4YF608KcbeSU+Rl1vfjcLZ6y8bVwoepfmEfXM3pMtx8Okyb6bvDqB4zrvT4pWP
nZr/jkeI2LdGyTen7CKQvHozIUOYkQUwGZTp94gMdDNkNmEQGaum5WwS5c5hOrzOnhfZdbJHhwGK
bIc9Xu0NBr0zzDvGKvPOD/nEMc13/RMTHtFHgxEVrrdLUiPgz3rP/Nn1zfuAoNddqFLXsA4axRNz
+VWwPNjNt9Uj2ljcr5Y4sg2ZqXyKExNcuoJHVZ+0ySEaw6PkiWuX5E+1m+/KltzPeiCKxiF7hh7d
V8zOu9Xm0eJFt5Zup+f4RMqvOqu/jNX51u/76OQCJvWE0czY6Iie26Wx/jFbSEBcCpjLBKOKp51t
7mA6M05uyhvRxsN5yEZxQT4B790TftEU1nulec9tKy4tNvvTPfjHrgnXk4sfUdHQZW7HSanxpxxQ
v2fivVSqOxVp6mxbO1wk+OfEwj2a5Gd2mDB0IT9s6sQrx3goi0K8VQ3oT/pi+JpzHAvmRWOAREpX
SLrCJ/bLYxHTxpxyrLpjGcCWvo6opgqQg52v7JC+FMp3qls3HErjAAa5tfUIRyDhbOja/KcZBJDo
sJdc7/geTnezNPPNjI302E5Zf66q5lKYON7zNp43WsxronICcCzfwl+KuyQxA5lxqhbnEvymo8bb
yVAITcthEi7Mv7WdVIczEUkY/+52erethsw+GcVZ/mQu3ybBUJ2l7ebCxducbSeX/DK3nHYFaePz
7Bxa9dF9ZKRYqEsxESmubXGQ2jVFgkRQx/4WTmdpjiRL7Iz+ndTEbvSDfm7RvOWRh8woGS7L+JkP
apcwgBWuvjNsaOZ8jUbx6c0jai4miD8Lo6GynAmJ+nwzdRy7qx7cZW1dQQOYN0cT0C9LZMzoGWRl
45yHMoeVSJb9Uhg+BD2WCofkMz8ufwYYiUIRFYMcpDi2DckMa85I2HVfmuG+FZRyxBhl1cLcqvUI
wmdo8NBakmtVJBuaVo5JR6hOhZl1lReNcBPQucI71ov8EQgyQ7PVeVac7Fq13WcTL852quyrw/t2
VK7mbY3WnsOSwpZyEOepyK+eaz7SMHHD3vFCdVWkFuPiogCq6hXiu89ORtw60ZDjAyfOr8w/DSbt
1o8cq4ssDDvY6GyPv6+OJt1ZX7CXb1OcImnxaJAIgADrcl8+46usv+vuTJIZBe2E+dy1Wdw9HyRj
7yvsh0uGecDrd9Pc32p4Mi5zXA3PVk/oYM9dSm4Ko143+fs4e1F3YVz1Tx/iB5lgRnC0QDrGtpQs
r2IJarC7ERcJHo1tb63R0lSh0z7rmrr48Hu9sF4bbtUlKy8StIx4V0av+mfOursRfed7j/V40kbv
ISM3xs/B5ofvBiKBKWNH8y41R5CdfYPs9eNuWi6Sm6M9VuMc6Xa/0/GwJiMwx5pyr/b7ZoTIe/V1
UqVbtZ1AyI3MgRNURCgtXJxv61qGeh8p3DEK+ScGR6N5vscyKFKMarRrNKLgTETjNUSWlkSueQfK
yVlY0/3CUKHwaDPi8z3iDR1WMNMs9SQ9NBUgCpEt/UpLzQoMofZyojKUhwTyc6vQGbB7ubtZKqSW
oRrCFhUgCqopg+FgRFfua9KeW4il+/CFbrnqzH2ly0N+98UQaJ7m6rEZi4fEuYD0wz90Z09Xe9TP
Ybo6UQJdSfHUaLnPo9tuUWWGDnRtDPRWpiW0iBb17We2wAsiD22dv2Umdvjltj2N0URnYS6ia/kI
cxZicL/AFDmw1AynuK7wiGGO0eZjNz8wH4NSVWcLjyaTF7khGavbirWli1kt+Vc2za3w590wNdc6
FyiDc+wMnIyreJZDbqHZoE/em1BUVvf0oFQ95BiQ1gwvM/oIsw26Fq2DT3H2Y4LmcmPZl95Zwq6S
vN0FwR8EM1V3MMKM3JqKQmBpiYXN83dyHANFylg39ZdW4S2G9RnR1abtHehMj2KV4RSrvZ/TczaR
KhUYyXDKB4TkTTxtdFOJs1aj3+Xi/C1o47Ca/FrY3ktsamc2Ddwo/oPrh12BCMFIjkyqMzYZDW1c
EbuvPkQagUlkJijBj/lVGoiOTK9+lNjxdA8lSUsGcycCH41lrmLETUnQVI8g33teLk+Is1RMF9X0
L1Poqymr3cRurp8J9+V1U8wBVQ5dtyRh192LIDwK2oz0p5HrTfN50lYiybeNC+Oxt3PvH0bJM2Fe
/i7V0rcYnyu65A8ceQ9jLD9WUR+QK2znHMBAy+3jNHdqb3XtUzrq5yaFYufRT0YHzmfsbpQCyzDJ
XrFuGhBOGgfy4tF7Sg/bgAeUhHzyeyzcWKNBQGfjE2KxQnmSGuj58jlRaCP98t0f//jFh4szXaA1
kT7g33TmtN6RQeO0Hvd6t7WJ6CVD8kPmbthCTxrpW0dKCALgCxq0u5TM1R4HeIe9kRpUy+voTJdB
oMMmNgekOaauq0y6l8IDV9BVrYK+/TGHoTx2E2Mjzr6864iPvUfD5uv3aFmceJk1ACnmT3L1ftP+
zV4bDI2OdlslFW7uV6OfW1qkJgFztfwi6ueJt+67GwVibhtRHvVmdIDQXvOHrKZQWu3egoIgKA0m
7md2zdeilJG9FjAOU76r/b8T5jNO/Z4BU1zdhMyGjrxTCVWHkXhELgvRdwFcT9DM+HshZbiIORKT
+yxF8r2MJ5nH+h6N2JFM1kDlbJXFXETY9Isle4AHghBG6+hNyZnwU3ef+cujpkucQ/GQnDTBk9rL
IwZgVnudI2ye9h6N5m4XvypfswLJd7Yq1rO7F9REVDNoThnVHBHQmsYL5+1HMpP44cU0FuJhfGx6
tjIbFVbfW1tGIpCS9DTV/amqVjJBJvWU4tPe5E1zYcU4UPp0a8l9JQ1k3nRduS89/VMzLdZm8UMK
a7WJaZhNM/Wh3/GTgtxTW5y8tHvIpEkQGgFm0yFJjOd5WPapvkRm2+yyGkXAaqBxyk7InjcE5AQu
Ghv0Up/V0r5PbRGSyEPfGBEL9ty8DGt1ME2eMVP8qL6P3N585T9MPkO1E4lDERw8z+ocO5idjTAQ
t9ROjfbSbb+NaSxOSGJvva+HXsN4E6cHT8/+ENthkxtkvzAzn53113OyOPA09YCn50HImIZZ23zk
zxo5uR5k63heEYDuJAyGjqn7HjnEdWzCKU1zrT/AnJ+EXW3t3D+rtPkkeAlfn01iX8UMkRaAo+5D
XwqMKM5D04ykZ3bIHe7wK+kTMcyc30qG5cOkIQCZe/9pJfoKVOaWyW/0AARPzcCWifzdrEYfVRba
T9IMwIR2TNlXZMEotTrzlHicrrZNaK8P++aM5lNZ1mfD9qM8+5VkFNdQBUp/W5BJjz3JhgZ/fhZG
PQ0MywkHq3mudXVbm+k6QzFbLM69H9+clvgphxGP/SgZdr1F3mI273OfQCchtkUb30yGsbnBk6i+
EUmN48s91nF1pp0yiMfEh4+q58vDwN2zKJpLvzVXPkD73QQBKgGETS2B2+82zXgxh3PeYNpzksBP
STQxs1OtpcfO4oXkS45oKMgUteLXMdGvPpleHdeHNOiIg8TbSo3Ii8w+dJC6jTlTCYhTfjHPvcXz
qvSepAcgPRClXIVD2UQexuHGzR4SA0iwVlFPEJ+azJfG9JAUWLcUJXk664csfc1RxG05DXr3mDGJ
NDqKBAxPcfWv7e3rChq03MdIx7pV4FWhWOtDtrwVmXUgGMuNlsreW+J7jXGmLBNYnO11x7zitEp3
SWI5u8q0T6RZv4xFd5eVQlFWY/pSIDrHJUzbQFIvQf6ke/IzZy4Y0/rZmPoPMWRn4az1rhnW4mld
sEHM8W2Bbkn0de/F/ksiaUVwgRUWJLOppYfJczwjUMqhXqxFvS1QvmEOsR9rJzX86L22i8cPBEc7
H+ZApFpUx97OmSeCO7mfnC4osy4aFK4m1L/r2n+5ZYuRc+yPvNWAPFmzZ5c+Ofm4Q4pG5IaXnCoQ
PTcxjotlx6eY/PON0/Qffu/s8M6TP2NHYAp91POPjDQW4zvdTf4wfxSDdxz6+P4wErHezcxtZFQf
mnuto4rLoza/rnfItPvxMbj4bEKOl5/jAulfI09lad9aGqHHrrilb+mYnfz4vZkp4dBwuCSYreZ7
Pqa1TKzUk/HT+8gXsGYRK032WUWV5oA3tDH470zXuKtWe9hQDvxo4oj2EUwGcRM283JhzGwRViNG
g/dzd9TMaMSzeK88IzJ+tATTQYNmK4ztPhyIity4BtBU7wJI2sahFyKqsupuoCAYZlyT0HfbZze9
Y2ESPeT4O+GAteJiPS22f+zykQd4MI+YkL8XL/kpmzwwNRJjXW683nDITkV+gn6WyRHlHzEjpTmH
fpFe/BpCybMtwFsOd88985nAb8TPM4khW1MMgYWCR8r0QxgoFFenoL0K4nJTrEQDNJJtWQ4HErKv
zHRoypwtctttJRTFsdkdDOExJP3DJIHZNCxic0Qyhy7dvwbWlNA02fYgf3FP90e7d+ab17Svbja/
Sg95RLaGTAhEV5ao4eOuYG9r1jaMrfUlRljpOnNgzEgAHdP+5vx4HUkGs5s/s0OKZ8zyVXa7LE+j
LJ22dwd1jT1wu2jFNzL4e37fzvS00B0IDfXyhkumg4n20l+FEhC27bOq6wfbJiM4TpBnp7wmC8O4
/1BBNRPtD1DGnNJYxtl0/FusJaQrRXPynB6pzD36hX/pLAxOjJOx0T8tNugZoXbAMK+NY1wpxO1c
knFoaPUUnu6aUX+kcmBqdkuvnwQ08NJmr830qtygceZD4tmPk53s/Cp/87SFZAjCci2tO6tCPAyz
eJDMGp2ZulC/7c6757sm37Z1SWvBkvo39wjkL1Q0G39leVxQcDserLoFdTK9asgEFLTTVIxbhzwi
1vSWzd4hyZfQUEAh4KlqzUjPl9Y21xXaXPOFBNVXaRAzW/pnA25GrwkLtZBxDy00RdoSM5EP13YR
mJDit6S4OZN7cKUMuDAPaRf/1jlSB1cE5gA/Zspntn8EOfkLNmhSlbJi3tLpsmzgXKKyVWid9Ivo
nEhiFBqfiHg9tvn8d+M9YBhFB7Y47xrw0KRq0kaQNsjRPpMXM4GW1Q+dbu5j9rDarl90qzkuXbaf
W/vZEZKkfJSaRDfhkGhXBN3Ovu9dcAv833clTRkUGOgsYZ7uBQ6bSnzTeojquUBMlJKe1AviQMsy
WG3rLLz8lJQC61T5lkwAFGS4XOH338FMz05nf5FIfNfAh32v32K9DKcUCJWNmwNnL3qC9mqnQ6xC
dxg1XnQ1zCHS8B2r7iWJFVcnijLT/UkF6+Vcyed7l0xhzAfcRXtSEESnfbkZTxMHEw/8w+R2x8EB
4p2gKng1RPUGysiDX7xkbcLYH6ehyTqRsJnN9rgTnQvU+1mky7dUkbEKTrk2/QG4OXRmcWH8/6di
doCMMgls/YCyffzSCaq/2n6rNd2/MV8vpm3eFsSDiDKixtBeSOgJhlyL9Cbj0qlPxrxuS/FpUhm9
aT2S6UR1THKSZ71k3MeGJxBptt8ogr8QauxsBblnYwfQMpZdbTRvICeGao5JVvwhPnndDLJ9niWX
GeEvGzlVf5NBfsRN8ZdOsn/erD6tGNti17lYMDjKu+SaT/fe2hs9sPBKEFwZtsOSZmCe+tjAk3SH
zkuxHzKA2bR+L0n5y4oJ/Sx/J+DesrJZAqgWmHJtr+EnCPJKRJqTIXDoeGs8X1z7ZCJX3vk2oZK6
8S6krvVnDf2F6gFeZHy2XOMjtoYOWHz5zGR9XiAAp0wRpY8aDkkk9HZkUra1kvSbcd1g8t5O3DA5
wBsBF7P/XtbzEY8fHl2W32JlhZVEFRo2ajfh4hwz0if3LuBFe6n4jGmhOo3IWpLE5b0ClIZOqLEw
Li8FE19aH+KRuyf5NVzY4fqoOB2m7GsFAiXzJt2hyaPiqCRxufZ6osWU+es6wOq2XpJc8OyLRg8m
k7Qqal6wem/ISQnQ/Z/BBd6ABbdqZF40Eqxjxnb0gAe1ejfp3VdLLETv7+lLpnq32OuAJnWjPbmT
F+ReHrXFEkIf3aRbvqLfeJa1TiEKNrOpQrdOAy5cm7J6VmmX2PK6vSkpn4S2vNPwoJp+O3TtJZ/z
Q+b+4K48NlZ8a6y0CI07pVRzWyfaMwqY/VpjIUvTMQ0pP0QmryI3Nj7blGcKhGFPpDAtxZjMRWmf
Wndv180PrpUrvjXUKkXzxV71TKpnHfbJfai2u63y4x+lkn1O5PE6/HbIC4Kp8gWDNciV3/Jm4uzy
K/+1y8bLkhbbeaxLgmmJ0eyz+Bct8VYM66cr468OWM1uoH5QjT/hTVZ4vQmzCi0TCZdpXjA1nbPF
++sCW+DTRDjrxP9xdF67kSNZEP2iBJKefC3vjaSSeyHUMvSeSff1czjAYhc7pltdRWZeE3HCOzr5
a041XBG1UVkeiBW3em3smAlevNTdRyk/VGjMmzBeTh7lwCl2jae/67aFVp3VrUjydWsN97C3rhjk
D4mHDGYk0gB008JkYhG0IXC28eErQBc6a2RML5NZPAYLWV2jQ4ElnQQJboV9Z/JZTA3ui07lg0/d
ea9YXADARAAa/X+a/rTjdw6MFobRzSNugMvqS4+dTZikFKHFxSViDqHEHjI5TsNgR+kGVw2xmnrg
MHsqHeY1Rjoe3MZ9BMbDF/HVmxzSXdA5t2wJreKfW7IDQ/6Z6QB4WMg6zHKopPvNUJ28tH82iXXt
3GKbZ9yOKcl6dbVUrPZy3X+J6DWwFj+7cXvG0o5FpeE1MNBi1WITtMJHw4XcV5OnyQgudYrWUUQU
R5itjXukU5qZJRNhH6ZhsQxM5Pn4a3eZSA65HRvYSpJPKT4jRteVlW0j44vd3nHo+5XL3APx0SH1
cKEGJh94fbdrZE+Gc53LMFMuKpTinjO9MViuawbcU7yHi3LDxnmAtXospcvw1yK5g5MtcvJLGbKn
c1XzL4JtHhoOu5TmJeKbbWS4tEv72XH5FaKREJJXkhPwQywla8TaQgYhwKfq/KEt84f9JTi80t1g
pcV6mAEv6Ua2GymCbFictQlJyF1gM8EY1yItTyWb74jVNqdSpWJCC7RnYbzD2n8pONkQxawq/C8p
0YMYneJ9OM3jUQR6BMeMqfvRAlQPcvWEO3xTQO/0YxGs8iBeRSmWn/aS5ikTmZjFJHufyYPmBjT4
LlW57vFzh0yefQI5IGYloBhTwDUvaR/vNZ3evhhfsHb+a3M4yAh34yG6Tlp7L4IDdy6T+uwmmfYQ
LY5CAf6L5SL/8Ziio4vT4FN44b7CkOgjNbCmhmcJlDA2YLlJsuzVwjzC6o9Rj38W+BOaiOTWGI+2
2Rz6wnvqtHsz3UxL380hATo6KnFWHjAzsawBeNeAZJ0ZUQDQ0URcYdQIfFMMy6PLYrTe2lqFodj5
qnWDC+MelfXDMuS7mpgQ277aVuVHmPqLcRanmqVi/tmfIAgcqE+IYYidXTykLwZjbGV3T8o/aMXN
yvQnqzXWrnRW9SwRD7HU62godb5nd9qoTF2GGtWDdRGGvQdA8s2aeZO1jNgpyU2EI2aWHqKqu1Ul
7dAE4QJwfF7/gobGy8AiIyvHU2yUG3PeoabBS26iq+/xc9OUG6TaLzTGa8tROluWdF+FtBeCHo38
1RMVwnOEKXKGJ325FNAai84mep8g3KqSea8aAm8WEn8hgNTo1JZ9212Q5YbLNLaZmOKzIGS4IsAz
prbSJEuIsVvnc9Y8zrKmCU+jtOXWtECGl2bEyCx4mpRzTgdAOiOxe7A6Rd0ffV97EbSgXnCJYNom
wObT8VvV5ntjWSfAZqs4AAikEuu10jn20xqMBjsR3H1brp2dchHG2/4xJ1yofJRcFcon06YDEOiw
5NaNYwfCvm1Io0zNHcRtF2yG9zBa4qBReI2UGmFhrLF77GyxiSRyEH+MNwFCFT2DkVX9VaZ48wy2
MAmFCjxR25x2itYrCbKZpgrRpK7PHNbLlugMDDgtzLLx0UJSNrPxVjK/ELw0oZ5dUy7EohH7xCvZ
n3X70O8YQlM/lT1YfNe37zrDTD9gtgrvjuMMWDWqDdGuTTclhBFLvjkQ4RCAwh9wrNDr4mLXhl2P
sCGN7Hvf3XMNs0fSeAxI01PNwWg0WOTncBfksGbPY5iPt1CkX7gp34lWBBww/9GYFY35xBNlm5+2
yrAzb7NihF3Hxq0FzGq8jqXGPDzIz40QJ9cMCCX5qIN3j1CoIs6+PH2mQKhjDZ05kvq2YkTNGTX9
y23tOjbeZsjgMgfLQjv5fbfJGHemIMQj2/2pJZ5YHG3hIifVNmomhPQNY5Va7XyStHQnDZdOrOEs
qLwLjwhZF0XDjt74hCNrLP0SFUEc7nwJuS1PLBbFVrROWKsHz3QNmzqlzi38GyTkXUjrmgQaBaPm
PqdhtgWw56Pk5VqfcSFiZErVMEt6y4b43vo45lEbYW4ocafrzTczzxkXDC6Hze98AENjPbtiqxgA
i9A8l0N7wH5yQF+6c5EPhKniEa5uvvuLbo0BeLrCtENRSbYWxZXbLiKFgc1csV5t2eWN8k8bUfX7
0aluTV4Gj74/2EntzTUHjDbop+Ito1yURYij0qUfso1PZkFmcBsYs1dIBxbk9b3Glb2iArPq15Bf
eipOcfqd+Q8n3rHe+CW7lw+qeJbUvdGc/5Pl23jIrnK6xWNzSLrwRwhjieB02av2PTDrAw5PfUQR
k+cWWBJJTTILDHP5ChLklhTeJUni1WCWD7calxWXoBBIywP9MxjrNe/8SRnl2o4+guYw4PP0ueJy
nMPYcMLYWmbji0OplDE/YorfbVmTUAJ2ixEHR1eI5VOE3x2dGzGh7drrkoMNYC/KzGMbsFJomsOI
appImH0E76xk3eX7v2kGwVVlyKV+5iCsLHhy6r+B0amVRosYM72lHUjxurted5P1WreLXeD/eUpx
zcIOm7h7m40BwDX+crxkXfNaMXMJbLDjvEl6rPHrPZvdhxjFMqibXcUJUxefRioB/zxpYfWACE69
aV1FgpEv2cUNcU0gJjUt5Q01LY/mztsbqEkWYS8vTSSRMmfrXHJ2kend3+IBr7QRZofOyVdss04N
UGwn71ayxsIWXfgQATmgOfI+WWBcsuFVJueAK1nMlmDeDDt5FgiEerOnM2GCBVEytro1iIJd3L/M
pyBwPSCT49Iga81Jf7jgMVEM0NT6v6zIt4JVb0fWkz6gDyhXQ5G8GOXNiXG0/kXsO3VjQK1yLPKn
ltY7lv9cewfqYBmaz62VbzWg4NyNFDAvtn+PEZhzO4E4LVZ2+OhN5kLjlZpbZxNbV/DyuIWQxeo1
4wG0jEadJZu0l1RHIb4XAtX+IS78CJTNP1m7Wz2yn7lvlu29sdifRzG++bQc3+K8+9Nt3VlgW1Er
8Cfp0mVqsTPSbzovUlcgEGZMI9C1smdr20+9i61HP7gXqAXbDkvbyekxD/ZKXsKiuFeqsBdeUL3X
3Rz4ZmXua1eNP1oVEGyMoBiml0fsIl420DZ717omyvKfcWQofBh8tro0P6Z0+o0BzYSi5RckKMZv
cCkxeQy3da4j63By8tt5eW0XTp0crXSf65q9HxiQMVDpviUmc9icstk5xRM8ofKWpS9s28cNK0oE
s1UtiUtrMtgKD4vDdfT/9RyAUCsK55vZdDF91t1OVL96Asdu3yO/zryHjkhxzGmH/YxMG4izjC98
z1nk8i/V39WYb5iW1ZKGKV/a3r62wYYlG6gjVvk1cfCTjAggFV49a3aS19YOKJ1pg4CKlTBw0kVh
ImzkYw/sY2C94050450eQ+KorjZ8CZ8hZHHveZqFIfaj5W40fQuekvf+kJZLYCjLsEXjVGww81Io
3eue6eC1obGvrF80xWbM6h5buN09UIp66FxBTOjJtJzQSJiPHIOf7e/rHLBSAAmiBzWM/rz+jZGH
wLXcYh5dWmBshdpUYA8SNHNZySqr4bn9HfJgNTPM7J0Z8pbLTe1Q46KDq1Fmzx1twHGMzGfwfuP+
rIePloisMjqU4U9b30Tlrkxieciz6p4TpsF4Sg6MjGIPEaAGFMD1+dle/PpYEZbiszksJmLxDAQK
kgHMMej3LucvGU+4V1Z9c44x2ShyH9qLmmB0/1ba0fvtRhpe7cCbshTxvijfs7JGghWdcjZ54GaP
bX0B+wjp+408QqkTJhV3nKIgjSoiKnm3GEXSq8Pu78i5ewOIt3DKjxovJ8ngWXryKLvNqNq0zO2t
cA5yZ3qDlkBjU23T6hb2U1kx30A6Xi8kM389uKT+RZUevOAPkAdAYRYBbzybMjyGrkKkTdOix2iC
ymX79f+TwzDD73EWymKrZVQN7mwo39lVh7bLWBTtmiikFYbOnlFnW2Cc155s6zNo3FVvbj3YY3M6
qs2F5E1XGgkweaVxsrWtad+TZxM3YlUj0KEAmeIDgCO8CeDo3WWs4r3glmZ56GE+xnzFjhxaDjtG
dF0WOr+DnDB789FkWGtG3NvNhPYARr8e6yuHjyYp3u3ZwOu/eAPDXwZpAfVoXLwV+oD8/DMlQ8mj
TKzDe+icctmcnIYeruKsFMuw+2j5lE0uKZ1DquR/e7x6yrkHFk7XAtKXs1Cy2buIifLyDZkfMxe3
vXQoyDPrC6WAL7khKqrOHpJYhMsXg0cCA6KvtjoT/ajfRPbWp4qszF1TsnBCA0OTCHoNix0RCRQ5
/cMHTFDDUcvKn7xQ+xSbQW99gjxG97LrrXgXTGSoQAoeEI7ORGyHVa1BO5Kz/ZwfGHPl2oyKyd9k
xYStdhlZXw6fWkmiXzl+yZo/1PREwM4CnEHdEBhpPjru5CHmmen+kGmiNEGCy5KJPRAk3DUJmbzU
aK3ZVOqsUQ2VgGMBgTiCKGoPTgdykT3+NCCsmqO7xrVr0V5zkhCvjMaPPpEF80iVhqlIZygdEl3g
oW7zipcizF9qbX6usZVaOUWIlshllyP/Y1vDe01YhJmIlzwEKUSmCAt2N2R4pat/rbABgozTrdcZ
GBarifllyXKnVAWM92cLnhfriA3lXVSTjlniQ6l8EPX4lZbkRRIoEGPVySH5Fl49TyIZuPohEgNi
bNUmJoCD0VBmbKs4wRLFH5QtwUqk+z6PxLYKgpsZ5QQ9Elk0MPIJgzxfo8fu32BZYvhsvou0pG4X
VbkqEiu6REq++s9+aShWG7F8DUCh+0j6XxRt1tFyumcDNXIPcnCGqcQ2k0ubDS+qWcQBVt1TsL4l
VogiGB69RbQJNqUMPXc3CcB+Jy2+5p2JKN/ZGnyxih0cPR+jonI5usMaatV+YmHFYYIUsjuGEJq7
d4WR0dcvRvGDM24RnJX/ihL9IMkUcqZm7zPFMdCGcdWtyUOZFhq2QWmRkaRBBsmcMDn9/19kEqBe
7wj0ooHT2JJ7Bv5jWZh/SdE3q9xGIRzIOoRsqP0ja63bWBUrpMCHgGT13pO0Lar7qP7xaPkWiujK
QdO7+1yesR7YxkEnl0YLOUMQEVzpHoJXyPQbowpvjkFysYo/EhudRWlidMR8h4NZGWseY3XOPCZI
Ti3Mzxh6VR1R8YAqH7CDBMVUPteEjZB+kQ0OvqcWCm9wG8m3smXNC9gy3XRG3AJkDTYkdKGbGjks
mmxc9oUF2LDD7jjlb+Hkv/fteCKG6afn8X0VeDehyAXb0U6joyjLW5w05ptT9dnaFMkJOhLVwLbn
eYoR+OD5B0s4Iy3HKUXqfFAKW5DEudWsGqRavMOeMR4TkyQLgxO5CM/tVBE6Nt4q6nLL5LtTJ00C
aUNJKkP3HfiNhk1HA6yeqaVvWc9/rLYucnqq8+ScZ4EL27H5N/pHGMqf7dhtqtS/h4Y65xbfZZWy
bCSPNXe9X5Q77SJAbFckxqkyQnvGnFxTy3zFMHqvaOzm7IuedDxHO3dUDC1/KLKnWA3tzAEFNl4S
CfktlP3H0DX/dCtGKtuS1SCXJlYPjNHIFdjE8LAGWX/UO+s5Dw2oj18Nosqq4i93XPxMChvxW5vq
3tFjD3jFWxzvOTcG9zRT498s/hLF0yifovbi19EmlTYXWbDXypfc+adQGFYuIb0E6o75Hp+DETxX
mBpw/K2sMAYvqC+b7Kwl7CbQUZcBQqyCJRGyzXJVGjEkdGtXWck94pLGOQXx4pEyWySdclVK9lMh
kkTi2/otNV7BIT+L3l0yPRum/616NcTvYL5NAT8UACRbvrfIMePcpLn54S0/FKGBXC3fvhIGjZlH
29a4Saw6emRjTXBhv+n8nzyp1gS6MPkivW2u+2HMBw1BANa+4rbL0/FigEwgIcvYmKn1RdifodGD
cj8GKCD1EgVDwnhcJdNu4FrtR0y1IyAiCCXVSAaslOuaT3YanK1K2aZN0vqInOGJiO2dZqKwqiz/
u2jzA5GuL7FjLar6zEJz1aFdKt34tdCPWsUUlD7BjORqYOdYIearPkb/g7C+j04OS2J8nmsfUo3L
kg9zD1OiVX7PcMunBqkUSbScGISWpv3U0Y6zM4VBe58aaHFJWx18DKi19hrF9XtkweeyQZlzeDtg
Map/HqHahZ5fq8I+zGlwBSG3AQWrYOxlRLiIXcVEoaNocFAwB3iFESH0DkP3bhNE+1B01ziBgzcS
nExzoZuXmmGWyVrexOHpBhe74ejS+nWe4KpVqzoQrz6bD70qdwUNcQiAyrOdlYOeQpEwA9S3l0zv
UEqnMHZUG54j827lDUh9dk5qlfIfEV57EqhYu6pc8KiAu23w9DUtBZX20eGYK5oeb8fWahk2gdRs
uNt1q/vszHEZb+FTcG13q9RzIPjSl+g+TmHku7ltviZ8ATltrEWs+MR+3RTeUkwj0l4ChmR8NmjC
aZOIJ1xlGVGKdfNKie+JkI/kmOkNj1V7mPfvcccSUmf8TLw7fmofdwJZSwIfzPQzjr9sMw+kDKH8
OEut20V/f2Fs8C9zEzQPGATrMGPBXhinDClpaR5DYoFyjYcNGUnalesw+LFUvx5zJmNQqcb4wfm/
aNzgjFL8o42fe2IebHSMeD9uPj2LrQ83xXTATOw7vNe1CLHd2T7mdOr1sWDpiiKj5nZURIEQCg0h
LPmYZU9Kanvb8deDKE9+nN9m+2Ti30sIjwVnWV9reyS05IGAepJfeTLy+yLSlWJ6iTqOg6k/gOZ7
1yiFYoFmgiSxSTqbSs+2gO6xlDdPA4Q57pSKoCbGTYxJGhZcRsjMTh5nlbQM/w1QBOyO3ias7mSh
r7sRWI9xJ4xogUdhvwVAuPIG9R3m9fNcWmkITpahr/YV/htPKNThZbBAdb/SYeoPmP9zUAAiPurI
ddvA3XO48NwATBQ+/3bG+98dYeicG97hHBahEx4LC3EQZJTCNfdZZREa4C3pMWtV/wkEg3HbHBNd
e27oBUb/HORXF5LrINMvsn025s8QXs2m3buDuuQ5rEPsSRhJe944uBrsbNCF6eNeWuLJ7IYje7ZT
g7kibSqIYlDyfTIN86rY56SF+/LqaOa1lTS0RAnK4dmYwCMknfsb0sRG6s22iI8Dugcb6oGPYhch
lGibzcBg1KKJJD5SmCW8JzaX4omZXu4ZGyIPHnE/7vrvwnC2DgYgbLh7W/f4qJNx19hgIp36Q3nM
Yia2Na+D3Hn0JJlZHUOtgMZhbKL6Hg/uWzwW58og22f+fuAim+7Bcl99yspBm67O7JSZdzq8Hi7z
LbYmuWivwu1XqfseFltz+k3HbNOxrbBDIAxx9hur/MXg4Re4G3jxKNX3UkJJQRsdgrhJxmY7SkJz
HHXQWgRarfiGqXoDqERwwzOxxjvb7A+aQkMDBlProl1nIqrt0kubkv3AMjpAtooB5Fwwp7QLVLls
vWM+n2pjhOIl7AEQWd22M3XsYFiCzBRZfrjU8ltGrG/VpBssSOy54CMcNC4B4zfoZ7zEwqA1J0Z8
ncQPPISu4eySEkIRHhUiT1683ts2XXXpym+3ZpIV8urTHlTwdrpkrzP/CqhojfapLasr8Ga6UbW2
G5gomkYs33jNtPi9m641g/pC/63VIwlteDXJrEPgTN3qYXlozRZuXIlGYUAgy32NnlcmhIbSlyRl
8BMQZuhT/HjZ9BZMF3Lafq16A/h6SwAG6rBXixAQT0ex/A+BBgAh/zalCtyz/xNDPynqj5woCrZv
2JND9IhdlF9D+KRHJvS7NsiWcYXufkMjleOBjkqiWu/ApQCssq5BfaQHH844N1zB2v4nknargP5I
dGVBqrZWxO+tfVLyfVbU6BgfMfhAD8f7mDPqzJiHMsdm58dVdCkmhr7EZ6Dcy8yW4fZnQi6qmX3q
Bb7S2HmTDiTN8b32f5tcWxH3CiZt5zX/knLYCkVRLeUTVarGogkO996x3xBqbeqCNb+Hhpiyt0hO
RX2fnPRJ2M+9K76EfUsHtWZxvwgUwhjnL8mtE6SaBe7Ksgq+cmSyOmHqshTAhAFri34xckj505/O
NT+ke2tAuwO0h3J7W5l/YyhwnYq9jY0u0x9G8QKwEoqfQAnrg2dkWQvaESYR8kKiuehD4a6hPo83
83q+wwniVZfZ5mZr2trgMAvRLqfE/rkjPLom/gp1aPRZ/5SRKUQsNPDFcCfKjd+zUhix19nPzf9B
wTcjte6zbykn3D1i5z6AhJBFs7GiagcG5jD8+iWgSgV4IxqaVYAlQVn1SiKjW7CMhDtjbpBy7ZNA
MurrvyNAGfR6eJFrL0FZCKIcouAu7s7S3NcPFi2CAjTddXd+Un+Sx+Ey4Ap24luU3hGCIz8VlcU4
5tUPr3EHCO9HMnELNsxse+8l7K7TtO2TUxTid1s5n14xw7g+CoR5qmbvqVdrUXPSHaAX7g1OGvtP
H7yNyX7dhODfcGO546nT1NIGsdw1PFvXMJqX9R6JawykhuTE9nKs42Nlelvwe0e3YZ5k/SAH4OFB
f+9RHghj0dUMJRv7zjtFfdzxXoVb0gUY0DRXs/vLCY+rjbPJnQYTi97DeIRa2C36+kqkQhs0R4cL
vRqwyvZLXVzbsNwMrbi4x7h92EA8Ev0RMNccM2ePVt/JDgAXVyR8sjo61qwcM1ai7qXldx/q4Zuk
PVJuQr25FsNnFsA5E0NwQSaRk44WL21VkznYx8eObLdDFCqiogHxci34GfQuqnYHQcKYWmuJgqUb
x/Y14CfBW8t4HjLUSIAZoyE4Qeg4kjjTd1qfvxABI46yilYkPefXKWjkHVXdinBc2BtYbtZWTJpM
kGiQEk2X9KuR+UijQbtKcIkTT2kW6FeWwsvXXoOCO0st/P6wsUbAWw9ZbvG8EsM8g3Ya19EPgxZc
lA1+bIDSxpEtzGgVBtUXebkzazZ71zV/2jTWHrZOtPFD44+d0JdSeXzOoVJz4AcHCR795ENSZHnn
0TUCXEfdcIgAfB1b8GlIxMvyHAorI4eiSVnr0OYafhe8WWYHCxAu0fb//9s4IMcir0QZOv9dvAE7
LR6NJ7Ibshd07TaVfYN45jsu0AJoXTxeQT/Zx6Q10USLnPfHYg5mzZEdTpvfE/qUPb4Y6R5CrbSv
bgKNq22neJNbRNibdqGtpnZyt8XoMcHIXevICPgnMkfocYb7qZHSQHnVu2tpSHFsyhAIYkJ0XUUa
BXwxLYaFUln/+jqVRzKPpqNXqL8cUOamUTJbKS1GPDr1uDyhNeH+8oZdXdJFjPrU7PqRXd7gddbO
c7KbN4wVv6kFo9QN/E1ngeRXFYqUOUbYm6EAXVdWqG5rsumauMTpUDpMXgxxSJUS/AG7e20MxWaO
eY5CAI/hPJuTLmjVtB31Q5Dm9q4GR5dkwj46eBdGBTm5cKxjhkyWx7C5VXlYYPbFP0k9Cnom6q9A
h91DWzP99gkdo/bQzW0WBtEpjC5WP2nHQr1G5FufQDDqKkI1YxgKfytzMi0Hiu1oEXMHf0L6pqpq
nwc7aHK4gTAbbcy8+fSiDrwqF64dg40k1pwga5sHW7KLvE3qzgdnHWW9HKKo3k88wBA6IerrRFrp
qJ6I17TOlvyDb8IhVpQfyMwnFDDi1gDfpAQM2Owp3d1NDtcQ5qDzhGlnEptE878HWcLBbOklw7I/
hGbCUV4WnxFSq3Mt/J021Rk5xMVvPzKRR68NMciPjs0gDraDyc/2q2Id6+aawC1jTavKWE2kybbN
ugNX23MLEUf4MDNCyeos7JLwyGIP5g0YHI9UV6LpcHMmir6WmJqFUqOHKmo7+crftYKKvTCP1WTB
tsf1xibeQoWV+VQGA0IIcH3DlMyyQqgGYZ3uQzwy2L76Mz5pDE/0DNW+TpmDmfk8bo8wG/YOxo7U
k1hE2MSPBcmEYJ2kHH2sL9eAXeXO0cHvZM5HO1O83dnCaE7ViyWqGaXTGduhah6ugZktzsordD/W
BsVAqKeemycrfzTQsfedjXCTAeO2SBmvFeAXqwKMXmCeUyXHXWkxQTI6SLFw4MlN4BYl4YKzKjPZ
vwoAqdNEVWQrIBEDgFPCiTfs3sChjuHA1E5DBhqhJa9QZfqmX7/ZFDQ7GVqrfjbCRopmL8miOdSD
1W0wFBc9nUUwHMkyVOHG6XV17cKmuyIr/jbrONlPoDmCXD9nNRyXrBsjrFSovCKuLDe9TTwMC3Ra
HkGjyHibCK6gV7jfls6JnoTa3DkGlEoZYTqZA60a+BArWXs+HdKXWmWvYNvYbGKbr8J22Lh6j//e
CQnvEP2bHsY2zPZEbjz1Ukayuhhh9GsmZrSVeEtRtQpn1SgLIFvCoEIWQAAUqfYjxpVHgvnQc/pp
pYsCt2lkP3mCJZoxjyxa7zVqanutm+qnSjv20Z0kTGeH+JXA4ESzVhLpWJ7h3wdVFm0GUj+onTxe
30yJtUzFD4kNjAt0vITAKiKU9QhSmlEChPUhso2G+66rFrsQkPG9b+ONZdS3iA8CKNeJQfqqVixw
vBzIodnqD6L5cGV4/bCw5PCjRQbEuCi3UXPnj4kmLGVQC9WI7yoP6q2YzlpGu9aXSPWgNOHCJvfH
UB42/BI66f9M+1xVxzIcvtzGSTGN057UBvLVbDaHTkX/06ugOLNrLs6x9jcEg3vwtcHelpNz04Yk
OTg2KFuh4pOoK+ZAmrEegYeTOAvLt2MBR2WMi1uN/R4a5HFk6HWqECP4qEP8Rj6HjL73Xpss6xKD
ewmoZ2H+w7zkLuZnvPL7n0Ro34TIHowAvLDb2OV+YkedoBUKEusZ6YeVwCcPHcxAthifEJWZd6/6
HAN9xxzPxPwJ8y0Y6NlUqBEZqddrnFg91Edys6vZvB4MXE0q22pGawO7kwe+M7n2ZJ6uXObsbVVc
/LJCtc7lsnZYn+sGvUuYKWKu4DFHPbJgqGcmjUDdHUIb9kWGaI1gdG8TpB5seFPgKAccY5CeSk4C
ubpR0i9CuzjMD/llssB2CQZbqNJIV3afCJ8MdgJFm1MC9y/IpHRScUIN+uE6JaPl1CNmsUzPjCI7
kquvkWelx0rzWUiOVYVhgXSPWsJKEG/2YB6yvHCxWzncBUFLjiLu5VGotUd8Lci5rKSrrV0MIgrK
pqPThhdomzxHtvvUQyvYfralY57NgpyaBsWa75SXyiXd1XApzLifihULqIx5fBCsU1GKQ0YMvKV1
OH1TTs5IzHaxQoePxyqnHtrPsG3/Usuhgs5NgMB5s5MjlYXAgbQGuZ7o4MgarzlkASptLWiitUe/
b+ZhuJGG/VsGzltMMjp/O1xy5rtbX6J6SzMNFyfrWVykH2nt9sepdZ8Q4BHs3cEbtV0PxLrFu6Q6
Gx8iCkCv4q+3rC9Ht+TyxMlo+pa9qJIBXAU0DnwquOVdt6H/C6sfBkr3JJ0BSkNg7VSGdS0RpQlz
wSmZKeJwDSGQfo+wt2ZPTZ0hkQyT/tapst2Gif7SlIl1zolUAHGDEBZetmQkxI7xhi7/DNraePgB
m9feAoCsGvMfTCptXzS4y4cp8M7TLMPuaR6sTt+lpW8cLVQ6Mb/HqUR5sjT554lrGVvCbbHfkUzy
CpQw21Qwf3GkBVdZQX6ckomvpoSnqzf/pCfeg7ijrIEAaBdVjR6COWRdDZvKwL8Rt4gimVsAmSac
1ncjqML0zE1ntU9sHfYagVhYmLxDGAPgJwq42NLug56ldVxVmd3DVx7EpnatGd5mnCSaEDat7QJq
DJ20o+35CBGftazJnSgCEpmRvW4PPo7XhKcH2C8GQPOqMT9ZRCmxrRBks42WXuuqNB+1C5OtALAa
6SJek3aOF1x+htYwfDC6F6QKrGSB/KxOu+rQ5qglTF1/xRTwXFFXXqckOlj0DhfA+Bc2P92GUu2B
Wp4kNx0dVtHwE5Wjs5ls1ACAuYHm2U7Dq2WzA2jOnVGcJgs7xQh+delIW6MXTQ1U0YJ5rD8ZnzBV
v4bxrWsH+9zGTruidi8r/ScfMnkeETFoFutLSwZn6BHN0YLIpdkVcuvCBvpBYxAN0dlxWT5aqXfU
pPjwB1R7NJnMErXZkOA9RkX8c+H20BXH5IkxD4NNWZ0c24eLCC8O2Lp3KAO57wR9CzpktdZTbqI+
MY7D0CZXNq3LSvgfJWR19DgEZsLS66FTLTpPoHOOUMvBYfM6j2kFqXg3ZyIwE5/dR9/72ckb7yQT
BuhI5mAUh0lTRkMeJ56+MusW56wIu31EDLUJEgud1wmzABwfrfvAAL8fo9TYNP74k0thbZ3o2JFy
lZssclrXWCjLZq2eqz/iVfC0REyZOnS+uY1kJ1Iof/n6gEPo1SmDuYp30u+XiVF/9q5Jg1H4gM6C
T90dH9yd24ZmfGePnF29AolmtIS/6XmE+LyFX6p3GFz7phTnmq1hPiQDjGt7n9YjJxaiXulOz7ZW
eNds0FfgEh0u8BEQb8swH2AJkU9ULUFeI2KCa4XAN90T6DxrI6KPUAXG1UHgVIoQYFutjTu8axBK
jP61bDFlkuiOFnPWObrasHdjwLu5m/U7dhI/rWSgj0AETHWs2asEc48WNk9sAIEmAYrc9XzRePCz
xmlPjq82RsSP+x9l57Uju3Jt2V8R9CwKZAQZZABXekjvyvt6IcrSe8+v78F9hYaugG50A0dHZ5uq
zGKSEbHWmnNMwgeu7E50+7lzYtS+GglNXE4HI/MtbJ2SgYnDmY9bmfA1U+7zLt6V4gG1OwoSNLCr
pEo+EYozoTc0EXOZvqmd5CGskalKFplNqFKiC2oTZOAIAVC4dbf3tPMtnJo2ZpjDb6/0JW8jl/y6
ZFONYt6MirgHupnnQLblW4QmL9FVTRGQFogA9K0wDLzwx9HA5NC24GBmMpnGGkUhndhNxPO8yvKF
XJWEv6QcwS6JESnNLszeETfuMDR7F91dRbx6OTbPZmCQ7lOGd8pGm5gENgNnNLutOw4vHqT9Fg7s
EDBPoQgi18JqRuxW4bBDK429N68vTYd+RajmaM3qt4bgtglmXO00dgii7XuyLClVxrFbjboSW+oZ
ZJzxeZiIS3bC4hoopA9kYU/kNyYXPJs43b/I7tKwDIsz94nc/c0ks4CMnz7Yhta9ZbiXEnsi1rlN
jcFo484tupjoZNfdsBtYJQ8F8rIGSvsmmBBSwptpN+iQx3U668PfijQWQHXsmehWTuGN5lBRukCs
HTDlCv0tjtTWRS1NAG1u3Jc+wpQiagggFI/aV8PhT4DpEq0a/BS3/5392fzzv/49kPU/fvlP1HH8
85/prP/+Ff/8Pwa9Li/0VZQTIPGw5Rv/64U3H+3H//jFlruone66n3q6/2m6tP3zlniLy9/8f/3D
v/z8+S6PU/nzj79+FV3eLt8tAAROAOufPzp+/+Ov0vm/Zrgycv2o/2eA6/IV/x3gKry/K9MzCW51
HUsI0/3f+a3i79K1LMcjvt1zoFMQ0vqv/Fbb/ruwXGW7Dq0BbQLJ/etfmoIx5D/+alt/F7YwlRa2
zWHLVer/J7+Vd8VRcQqKfPmxXL6TNk3pIqNl+mG79hLu+vVxz9re/OOv1t+yoexy0XeYDJV890x9
n0QS5xdLyr9dkH/dEn/Ju+yWqImWL5X8RP/5UpKfCLuqaTtCSqVIuP33l4L+NpXdgMxsaiCIGZSv
w3cQMTKztI0Kr/yKsvG3m3ykh2b+g5YH3BAqvDh2kIPr6tao46twiSGLsaSurcyi1QmvbaTdUAE5
RZc+1WjPjBJTPFp6RdemiFFo0IZg7KXuVUMOq2JBGxauocPzYQ7WaxMxGIP03bJz5ycfgFPVQ55P
XJB5fi1fxuIO0iiuRkrXGbzaPKK0ycxHpvV3cNrPpWFdAwxujwppB++4+2aDgkbg2bsyZZKPFfqR
+Mcv2Y/MPSSysLwA7VYa6hBYqM1ESshtifhA+OqJGASwCx11fKqsx0EEE1af4TWv+n3kMTMcSHdM
Kk76bToe21Idii55K03nN/Gdm0bj6IjhhCAFeM096GwOI6Y1hBgYcpZxzGO7WKvCvHTxdF805YcM
stNAGeTRJcdXjVJIRTdw7Z4i9wwZ/Bs8Uz8PnyT/yrU06d3hJ6xsfIxTiqzxz1eM9QTszXpmTJmR
g0FpEFnRe1jsipmk1GxhEYf14h6vb+apZs4gPwBAgRyG1WjQJjFl+l6mAAnUVYJybB+lMUtwkf1Q
g8D8Nczbts+WaS1qKjW+DlkR7CExvtUhh64iLb5qqtvGmwhYAE/X13SFHVXRBtFyf6VIlAK3yGGS
effGGABRGIlK1k2I0C9eDOmlhfLOumgFeivUKOix1r3UnApk5sg1zyNFcYZoc3kP6G+GzTQ9Gbp9
rbMZ12KPMTLLNEI2zNNlfKJuy6HnIDuw5+HXagn2AAhK5cmwOwasX/tUg6x5TDHaz5pGeJGRoCIR
e3M+xEPLuFFY2NwANDJFYZ3HJ2QhGWGmUqfuXjfzE1R2tkiDYr2dr2lcgH5besm0nbBIuPRNG0nI
ly5PsTVTGFoawk90EioBYV4n340J2/HWxgdBrZh8iwYCteM8lSW9c02o77p18wufIiKp1O2Iz7yZ
pgZbYp6TWmWMRDeO0dFNmQpiBkwaRSRz/trr4KnhwxFtejRM8ptjMlUhDTkhOWBNQoaO15m/bu1d
W1Xz67jNA8N3FCwTaWkx9mtmSqD6EOTqcASMEIYnm98USEIQJBQPNkHIxciDneTeyWz4D5E5S4cZ
wzf5zH7eIqvBrtYPDlt64+AgThCjVze0XMq1b7bfom2uc0xMY5VGVxn64D6mcRg7EssHVoLVSIJq
g0pZt2VK/5Y4erppVQghIybTbBiwp/U7ybQ9164DXaanF10PH/XUlMhty+loTDhpBrd8kjHOFJqs
qU4yVHbEeOC4QROOz0LgtFnJAXFAQJdoih4YiV8FQKWGERQpOGiE+GggNUltg9V8er31VNAIR19U
7zs3v2PNuyv68iht8yz1VyZiAsUQTCMq9w8l+bKDo5hTPPjm8K472F+yme+GIaUO3TN0uZPavppK
pn6lhs1i0JWeIn9cTjkma1u8nkviBgJ734wRnSzkSI2iiMBDjCN/wf8XmGCcoHoAMNXuBCxbVVHF
pjFlkIIdUmaLmNSqxy0TdqTHeWdvhrE8t4bGp6KxKOWYrBUe4A2Jd2hRQAgpY1WNNeEyWuSH2Ufj
iGw30OvYf3dkhw3euQV/q8LxrhurFxtGd2n3T3kIjYnSerCmLZldW7PvzniaQCNsG6qQeh4hCAcb
Rhwbx+8w3fgfEV54uhq7Sdgowvw3B7LeSMhgbir6uONn1eIWiTPnYHFGNWNNWq5+qcJo09oHzEis
4QZGQTyWIoPh0Tr4epwAq6ILDdACnai0avfa5c3YSPZz1n6W3vDchdl5oEDDqerupFq4MnT0Qzc9
GbH8zA0CwxBSh9o4yA58A8kZVxPzq6YAEdH6pybD3COpOoMrvDh76rqLz0MJ3OqxqNt9gXRTmOgH
inZcWiDm1+gZ+KYs9ChNxWn9uzEmoN6V8e3NLIT4sW44X8MLvzbIcZyQpZkNlFAW6uvCpOI1yvpb
9Ex9Ev2etR/mlJ7DEu/2cJDJeNPldC9EPpNBnX+0ICBgJvUgh8pr5effHbRE09DUi+WbqsVzZYz3
1VC/ip5Bf1ke2Yds6b71rZaHPxtJuW8ITirFi7gmmJAKyWWG3UUvgrS+ldPQg5wFA2YUDa54qiXJ
2Lx1dz4yO7yKErBrbXGTl9anZXV3afg01vIU6e6m1s6FxtddqOtTi4u8FQjRs/Q2tKurRjCOSRd5
kDBPuZ1+h/Bl54pUK+Xf1/O1qNLrxtbA/hUODeeZ3N7bqtsUkCYbAHYRRar6jYby5Ki4hcqo36yu
fejFdexWu6SwoWEX7auYnXM/1gA7HZwqpOIAK5pRIdZOubeBJZVu8FG5zodwTD52Ms0lIJW2Okxh
vGuUt6sb/Uhhe0WEKBYFe3hGo0ZXV3w0XXCJvfbdC1lIxtl6zufXIhfvxpj/yNG6mNm47D7rtK3v
nRooShxNr1ltE6FJVp1HzJ8dJ09hox7b4aBr6152zS0NyMfBLu8897qQwSMm6084Ki06HDS5SXrn
5iZGVfvo5/OZoGk+5Ny6Y7vcp429C2z3Ivzyy8kZM6hCf1pUft/aztCrGgruljzE8S4y5vdWmFdK
ULJxBGTfjLcO5bXvTd+hH15QIv0Q9Ic1Bm+c79l3gkNQPwXeBlE5DYfJ3hcI+ifPfaLvba6ipsA/
gGO7zA5p3h/Q2WBueyxKc+UkDMbNEYRKUALBtPBdBvaHbZR3dGn309DnRCMQe2TkT6hb3/4M50ad
n1OY2WOSn9C0nqOgofUS3jSUyZ2pXvAkZMF7T5ZDzcfXT/6DdoNz1HjlGoOYY5avtIr2zA7fhqS7
RDUDOc57r5iqaGtwHJHiuoi8gxpRAOIQ2CvWmEQvp74aGygACU/C9RyekHNtlUV3X5L1k1TRO7c5
qv7cfLHoMTAjgVRvNcPGYthJiz0tvStbuG/WjANXDIfYQuRt9sfBnpfkXL6ylttgwDMJqyLvunsw
eFdwCLY90XOOZlbYByd7gtcih31cRhcNf4UpXLxY7r2FALOJ54BdheYfe/e9WBgN2Yfd+UdhjzeO
bIAnyB3D9tPyeOaqXecobcIRGAxqTVcMbAfothj21al6yhD01oF/3efjm0v60FAaX35Ix60u7Ft7
KPcdGv/lf0zwyeBejiPT1VRRnStnb2K7bwznLmymqxLObsVKW4+vU7kXXEwgJKc80a/WmK97IW8H
nN4g8XbMoIEUJredPWztsV+7WjxaLoBeA9GFB/OvKS4Egx0D0wXIPdwZ55lexWx9zVO309Z2dGlj
i+mapNetDxsEnUgq3/BLHiDL3BEbhB0B5hdYcO/dJoYv1dN1LQUesuK5K/nxfZxMknE/gUdRo/am
dG7qka9O40sq2rUb1NdiyFDjZVum905rngDkbWc8fTVAt4G+tQkZLcDCWiREkYXbTk+nmgXQF/rY
mVdNMuwjE6lEvSBevJUcsdXy/0JNN8OYk+WEHNMRuwSjMuEjTFfNq4wG6TTJY+wVF6/GZ86bg3rD
5QfsZ+VrWMngarLT8vsT433Q4iPuelCwt17hnGvZPy+fwqK1M5Jwr2nIlRVyOlDwYD8Orv0tspCW
t9wtMEC/8BmEjfsaUltIs2eQ08G33Ws/VHTNo7vRSHFb+eiyOEWU9zUNSEOheGYEF5x6dFWqcp9T
YwFveLuKk0mAydgqy/3g1CdNuJiHeLBCM+aNEbGg4QEbUkdmyIINC+mi8l2atHknt+OXW4ru9x4w
N+BpkveQx4UR82GPcTiwfJKvGcTp8tPFeFHZiOxqRUAJEO3qI9kFYoCkdDRn/36JBS/LBUVC6krQ
3wzoNbALrA2lNzUXXXB3NWRuNTb5Bm10LRJ0gpBP+ZBlzwye8+bymjMG1dXyGesh2PaNYomkAGsC
ujwjt0uk7xqYZyGi1FzwCQ7zvilxQ3PbyBHbeS83FafQPxxHnJLEnRuzWtCN6zTHFF1bbEj+sfW/
3bE4OjI853iZZ4oJrqEEkufdtny9L4tdgqSGDDySRocdU0mMLzyHSxVceNf+lD6H7njWnXkIQ+RK
y/QrSne0S2F+zNTp46XlvEVteOUG1iYJI5pvBFIajJdG+6YT6kroaWPZ9i5Po6Ol6q09kNIix7OB
X2KcUUdjBAtbZ1+bYusYqEbr6WL6YPyqHR1zoFea02ZzVWh2NoRm6UScFw9+iHba4s7JDA7xuCKd
6Nme57U1vrYkZ1vtW+7yXKzYrjfCd7FMR+fOyQ/ER66Jhrt1bI7aUBE72ustluHlfnYJ8DZ5h7pr
iHkKDrKIGBjp7Vwj2cYcWwe7KQCJge1GINQQ/XSliUrOBDEfDdgEeCF9cUj84YqWIwwK996b1JVi
wVz0s6J296Yz7MLOvelQXzsa/khypMt6l8Nuh3DlM/lD4ebU2yrK7rwoPfYQePNiAqBGAHMDqjuV
RxpGWAvcvd/Jo4LO8afh18HELhX3EXk70JZmE1QI99aynhHMyYQf4ZJv7ay43vn1J8IiIkcwsLvu
drkQdGsY2hFsgvom094u1+AbBzN9KQvraprfVZ+dGMMdQi+B0gRN3p2IvMfhT3d1uYgyMfcl+TWh
CoDVwnaWz2lo7pe1sLIXcE57muAMCTJRIju6opNyJ8v51VMupXBz9pP2yafVvhkyl3S1dEvw7bVo
jPvWYHADZwTKMTOZ+NJ6HBSFLSFCpJrqAt7LNMGjyGtw/vZ7mQPGK9VzTiNnRezMT60njBqRdXE6
9W0PJP+WFXJi0uPRhJKhMS0nWh9NXBMvURr9+58/c61JwO2Du1GAgUjGR54ugetUduueHaEakHSp
zGCUHXgvjOxgow/yOTB+ywXNkHo27SHLpICVORFIGcL5qDbu82F+Ts2lYT5S8zX6ngbNL2NGGC2X
qICWWHgwYa3ZhXVAKUWoO/aQmXeK+1bPz9DfFyZEu7eqxT9MeRI7y4g7NM4oewxMynTtqrYT22Ti
+4x9f1Mb3haGF+MDRowHBtR7U8t3xC81Q0ZCTWrzwWqKX9tYXnxmilJMC7AmFT8WnXGqQ7Rs5FzA
1+fRRHfM0mYG90HIytRYv+WU/cz06XDGGBmOd4a3k4uxwGg/AFRPtIQia0Fd5KlgI8Wwh543wPm5
DPdyCOkKcKxLMFKhRM9aUs4gWfEgVNuAnvvKL6b0xsna8/KZuiJkL5PpTyj4/J3BvQfy/VMg8l+J
mZ5RqrJf2TNtDPlJZuJOyYYPj3U//lYVkpWED6QwVLtiztUt60XEi+unrjduOAOCqeHyBkEASaGK
Xgmp8RmK8VaHVj7biKRHZJHxIN/11N+YLu/GTn46Pd6gOncQHyGfc6d8E4TxvjDbj1ZzIQ36KzSG
/MfAxndUsMYTbrY2JbNax4qus+QaZVx5HhlS7YziI/eb+9JhdpDEwVerZtB7ZnafxzeKAxNKXyIO
Kq52Y7QH00y+tGYTUHF0oqOb41dyufID74Vw0mg/du1eAfFaxwZbTuxtRiqEcqTWc/nh6BKuhh4I
l4n8jIYZF8oOdtZMReZ0zGONIdwha/QZqOHi51O3VF6sRDkF6zt/opFRl2mzreLgdwhsSQSGAsFW
5Xe98TQlxpJskzzXhpOfjOqq4AnaF3Kis9DnEicHmbqBpV6NAC5HkenqPHdMJMKPSUYljC5+gjLD
3orQ4Gx01X5s608vmr9kw6ev62o/BAFysb1Vh9MOMwPEd952EJCdxAnjsVC3dqCqs+kD9k+lda7V
kjWNUXDyCdiQU/Q7zSX6dvfOyDjjNNo+2i5jLuLl8Tt2yIa8Icc9GH9XEWVzHzhPmU/0bz3SfquC
eEtr+HNyjHev2XmITvFC+RjRlktqMlOJwlnQpeNo33LJWs5JwK92YQQ/x2XiQOvENTe+H1Wbfql/
a3hrCl3Vhlzayr1vHX6dmq3Yzh1fPqCq4uw+HfKQInBWFnp9JEa05atXJUr3ZN3ko0X+0DhMmzll
Pj2VQMLwwrGnLjP3PucgVdFXy1A5//loGyTX4PPcowqpa6qq/DHK/KcU/U1Z+C02Fi5DGwfYCTrr
KGsjW/Vm4p8bpAFqXqw2I63KIB5Ooo6/yBxwM845Y8BauqxKmSibHQ/Tj7SRaDC5f00cy73GpwRG
wH4fBSgr7Gtr8AxXaYvPC3lkn9bzjU/szkl04z3E9I8st6r9PLGXBl6bQahjWj2auP8MAa5Z3YWh
/e44NF1rLzlLnuMA+BMSBuRyy6tgxXBYxNR7XJcHkqavjYH3aHPAWkucE3OUXyldAq6XHBuqutn6
v35c4g+0rX7TFPGDoynbyxYbSqR7KEQqP1RfLTZ+NKWYrsCRiIhvFjssfQPjhnzZSnTt9pvJRhXK
PvQOoQgGh8VCJAJuLttabo8CKDhACzQYSFJosWL174kjzDx6mWnbHXrYD0HNCmUl+D7w5PRE1hsz
FGrRwaYPs5/OLH98Gze10XVApudtmvMUT3a9E6GH86Qw111k54eixYudLl1B5T/Q5mAja6mKxi7Z
D9q7MZPMuXabFOkBnLhijtXG88j3WMYmE+2YYarWc6LtDVmQauXq5U5tSBnpNBAVzg4yH38QC9gb
wzQP3aLbTiQuR/iuK4dZOpu/OpBKtPAXeWkYHZcJAIVVcZkqC1ZC1aKC6fuHPvVY8Xh87Nm8HtPk
CoLljVug20kUewYMk7VS/Ats8B2fR7KbI1dx2g2eqe05d+R89tCnYBGMQXmNf3rSU7jvWlweftW/
RPT2j3VDl25AmAC/zcycFgOU+6NBxfXNRB5bDZ3YSMbPZew1l7RLIa3rQ+3gIwJRkCNuUmiesIsb
GGtXAfv8ysPuaTKVQo5gv+l+eCR04HWQZJY2wcThlRwW8PKPOjBLCPh9dMpckwOOYzR0M5qPBJjp
Jq4frcWc7g5I6GbF4Lmav1q8aitf5T9NCfulmuR+srlR1GLnrCb3Zc6Y/4w9mXWly5GloP3lLigz
4hJfIMjuYss5dgOL9HKb2PAYHaFgpWfcyELy8cN/DdZBGeLUSEBwuuiaTDK0tSCzlyHsth+bfZCI
G5hZ5iGLs/vZ+HQwFW8tG6K4Y9vjyXGIACCIpNimnV0xOOuDTUu0iz2nMSS5R6SL9cWDX2q3ib2v
Z+vVkFBFQobLa3PG/FH13WvqEe6iFosLIKBPjIDG3mJkeugM965FqXLhEpmXKHJf7EA+DAPdVWKv
ov28aK60zLItsHL0AAFNvTiEeZT0x4nmyNbJyJ0M8cyCUcB1jmdkvNNDRgwHg7lNtLRFMRFfdyLq
7jCwlAQC0wbIOWqKEONKr1OMd8Himc26NVlo3BpT8p2GnUV3JLkquvTVZGp/m2eP7jwmdJyMmrRa
vUHvz2amXPtUm18OSo+L1Di5BhuOaBQC5Q6ItR29Fv2AgSALxQY1As5SryFrvP+THU0fqM3jOzsK
8Xw0NthuVMvC6SDbdcMjYVIDrN7qI0umKztiSOCQO76uKviHVGbPY8HmGbYwayyzvQ8nymSjx+Ma
gi8jxYoKvvDDHfcO8JdguItz3Enh7OHBcJ0vT1J3zEgd7B6Re0+3yS9ciw0JYM8IsSDJAl4K6kli
jLDUlQ05YAhuhWPfqMp+HRPDWsUaP5hVy8chLzAZcliqZ7Onf+WT2+Ueygnpdw9YaVJtcWIZINv9
UqbwroREI9FZEBDL+dgTGtGWlGJD+tT29Mamsj1mKcHwJKa1e9l+xDPZJ7JjlGgbCJij/noeF4y2
r721SfwQ+l3mIWjpnmvSTOhAuqib+6S0D2PDhiEc42w8h7R71sFTMaIAvQ9ww2w6zhzQ27D3CmoF
pO4IjYJieRK2gRjJQHydhurdSKMFPsBBjoTorTUaq75onxw9WMewf0JKjhnGMF9kU5MFxeF67Sfz
qx4ttZOdjauS1FQYIe12oJtqOOmHJZgMhT5OF9v98J1ZrDtd0iMI21dZDwJjHt0PH2H0TIIKYGwc
1kjzNnYDf8isOuLGNY2nhHwYdwCmMxDuQQslKbYZ6UpUPcssm0PpTB91qNk6wc/COxcV1n7WIlrg
gP5MCxoJJwUTIWQIA3ETtYs+2V+7uUCFkqOK8kGK7ExjfMWIgOx8oVwBpbkymKUXaIWYX1dvZqgk
8YcMPjFPszGU2DA8CjOcOOTzNJe+LeYLjVME6Ujk4ZM4G6v7TpQEzVLG4cbjFuRmqg+NCj8crqyy
k+RAKDCgPyf76GOs1VU9XrH1hIcyO3ZSc2LFoUshZcijzPrtaAIuGeLGBv0vjqU5F2cDFMzOLZj/
TcjHJ2WRm+COr+UiGwsCnp05JjGtIBJtKjkNlLRRzbjaprUkTk7/zFbKFothERbDZ9Cn884rljlX
YBylgBfVKU5Lqj+LkjNaY7bnVDR3TF6K45j9WnH7xnSaREF2t7XIxUPZER/PDJEivS0+J01qOBOb
UaObrqr41kIxfQmOSeOB4fCnC2ADqLoB7FJkCdu2NIOdbzgvrVdam1ichrozd9KGXxZ0cXJRtbcG
sF8muC+o7ci1he8OQLjg3LMJMd4Qth4dtR3e1xVYBkq2AzCh9m4s40/8JBMwv4r4LCX3RZAgPp4l
PmpABsGo6lUt6be7A38hAGfPdDrHJK6RHDvp/BJNMFMMtakKeCd55eLR7qM989B7o8rh/YsUj2pC
wDRdDdvF1TJNo9zElcmM0oc5jXbQdRI4unZKLoaP+y6ishHAFVRaumcIoVuXnW/LUs8pqIGDWcLS
WggWvsQVAaHlPnDljXanxcnd1ls56KNTuY9hSNN5SEbAf9q4RCVZAZHNswCfe4vooNz4qQk3RKQn
c0wRrQqH8KXgK05miDqk1a8xorKN4gHw9qNZeTQkqgpp98vUWvoYGYP7XJlYEICvbyXavFWVJyRh
DqAlsnaad0pkbz1C4cM0s6h7SbUBddKvE3yycV9gs+7wYdMfu9JVf+4CDh+jV6PWAvqvTKhquXCO
1MzXnsecrjEWLm1ak9lgUlamguQ8FBAXn0SMVea5uGS9oNq0ynusckS0Tk/kZRK2N75CSAiuK6Tm
jRhF1OO5iXFYW7g9apcZIgOFi4UlRWfNxR4bWu0lvf6aKLZNE+NOyGBsw+/V9DC2AGw2sFGeRANH
KGopMcya/6rC+smAMbN3aRZU4zBuGLFw/bzQAPbDd0sqtiy7TsgeNuydJty39jJ88TN4p6RmokE/
qdmlMZ6aFK79tjUxR3rApmujJqKESQ6yYdqzU+PMm1Kzo4/etPVIC4wMW0BsjMNtrcgoIrIXgwF7
Bc/50ufyN6GLhpnqGStrjiOoFvsemDpRiIsPYLxlrDZtA3c4kiN+8I32GI9VgFg5wyrewq+uW458
0PzQtI+3qRM80o1EUNSk6PQIXdy6CkP4gFKonrEZcIS7GpwlV7eGC++a8UWI8uA3MP4jDX55BKy1
nI6L2IQa0+J4AJ/Q7YbCY57aQlRNpvKd8BicGGH8iSNwQygSanFDfMNvYS/P0f7SpuEDHMGdwMkB
wyYKhzYFec8j7dXIHq4cXTzpRl4GKwBCiywReKB8cMqYyoJUiaXuLXzmFiZghPVUXkViHu8R+z6K
BbyQgACybNj83UoHhYfPJTk4cX5Rqnnk0Cx3zrtbK5ag+dojYYh8rOQFjPJ6TEV5sa2CeByF+Cif
Fc6s7icKDKJA4/GjR2rU27DsA4fKLkMjrRMkQJJFUTP/2pg6irb5dF/j1dvKxvkKpXWLj2LPydwh
C8xtRhzgApGMBbSKWuZtJKgRYz/MCdddbCS4TXg27iUSKtzYAIwU0aAa1Rby05ARPl6dkcP6Ph1B
gbDhPQjNYccitWPd2zjSrSw/pVEJOXnga/IivykDeBw6SNBQcWrPCvxJDYX2epppL9gcgtz6nATj
MTMdfRN0HLOSXu+aHtON9uIv8G9giyZxE2XJY4cTajsZ5kiELk4ORWdtRagKnWSsk7ldAlnTZzPH
2SWNxFt3yAbgGHjXY0wSfGxw2g6cY5W630VcVYc6Z6oT9kQmzDL6qgTm4ZJTDUknO5ZPOkwFZhch
o4kroet9qWmaGLxG6BKsAEgJQVZTM4Dy/c8m1a/BjGZLuP0dnOTqZKbtDxjhdKtDG4pIOx3pngDS
a+4Dj3sSFm9D7hWu9enF7NJtbUmsww2pJUoNOFAm7GKo6WfcX7bh+hvJ4gOnBAmyCgGyle7OMpFq
Iew4Khi3dQbgC3TJcgp/modwT9/Bh+O12LfwDzYaATkkHXWysNp2AGFkX217YL2rKZD4+tGYO7Sj
OQLKg18sDKaGw9OMIhY5X7xVdf47CH0qvOoLFuJr3zIyWJQtrF65bxY7L1WIAaagPqABPIRAi3d1
/lxGNdPLbjgiqD3OmtnYUExXmIM8hzG9jVSKM/OQMQ9I/X1fGRYO7szbTrZ3nGaT6QTOslU9XgY1
sdQz2qD2J/BdslaD0UZ9W7XbpCAxRXreLh0Be6C0EDSJfVqJoXwfMwJI7TJ4TvvwnLbCuQxZ8uOi
2IT47DubqAieZBuJdeLFJMd66kFUPygv8xOLJ8GG1aGMh3tst6yaoZ+TkxyvQ9uOt8R441TTlB+s
zysLkdk2ZdBVJgHsnUQ/Oba6lXDrVmbNhpzomlxIeGdTkPX7ujWfWu9zJKb7FFjAiBymocr97WK4
+6TBM4+ew6PZYneLU/LWpDWfHaZjEpBsVyt0WB4nPrfIbVovMK7423fE+Ax4qFJvPVRhTAsVv4sD
IhEmoo35ZsOkDSpx8JYZ4ZvJMTANS/uibPCYXGu1I9ppF4sP+oOEZbqmXLUpaJwp1q/lAIdbU67z
qvUbsYRr6SOQE2qot5Dp4a7qt4T6dK+ijpgQDTvDQ6Sfs+OtLH9xH0vnl4HprXIYVqH1A2AIhE/i
0SS2qwIE7WDPMBL8LHhLSjpLEZGDTWjzxNDkoXOx9DBGzn7s45GHk6tAdeK4SBfolq8TEz9i5zkg
VfJbyXCqUuKbJDEyyTuHeU95R/83ArBmyp2sKDxwf6Qw2G1sEKtcj48KDSDl6o1FK04GHqnz0Y3T
+D+KDVEUb6OBMggMzQMpIXgnZ4ahVuedC8KGdc0hlJMHHYCg2OGvvWdF6o+pKKBf9EfJN/FhYAfO
vK3Nid2A2mt2r13tcELkxIkblPUaop/fNfLQk7rDyM44C4u8dswby2ESM7qdEsRkESc68DstFoUJ
e6ap/XGHfgrygMdsPQTpy6tNvfuV1ZjeUgYSXcQ5Mmi/HA/QhGzlauZY0Priym4DJjo6I3/cYhsU
bIn4tDpqLcR8AcPLjEipUOUuNXFFUpPPS3Knbs2FSkdeymtOKoBRTff9YvuoUeEzbZhXENkD1CTY
vnwTeQcjhn0eL2ygIjLWPkfDlazbF2oiuOo08+MMURwQAbQlVP1lQHt2hCqgrQ9POrTd4v6MO5wd
PKgacNP1fdqaSCcqftoEXN/gox+LfBgICJTIUooQJVh6MxtQ7TzD/2TqDl+dOndXNrD8PY4WVvSV
GY5NUIx7T48CaD7j7hT/D8kzLyxXB7Rgvxw0K46F6hofJSOrdjv2fOwmbpMd2MPGyDeeDx7Umy+S
xLGVHmxqvNInUy/dj+MYbjoPLoITBbifMJauB8ITZwvVIbfWua2omGRUkWHts5IBS9/3pDlRJNB1
jANSW3L4pCaLAtql1aTpNtHkgJaRPnHQfEi0+x42CKjcuHptFcJQhSOLEdpmbkPYsljAEamOt4CC
Z2rlY+IxqUj7YqG1oCAKGkxPFnYdNftHKxufTGg7MUOXVeI0XOMuPQQJXOjc4aesKAXbKb+jO7Qw
XUjecNE8B9/1/+LuzJbjRrZz/So79pXPBdoAEkgAF/ZFzRNZHIqkyBsEKYmY5xnvdJ7ivNj5Ur1t
S2xZCt84HI5oRUdLLVYVCsjMtdb/f7+k/1K2lgbLKnpubLo+08yjS7G4HcsB/E3g3jSp4aydoprI
F9YebfSWmQ1AvfEbmwnBdC6keFSG1kV+OymKQYaHD8BtQXo0HYGuFe/t7H3qYg80B4xR36VP2OYE
IQoDau+3cKZZmFSizq4fXJbMsjuZZc3O6CdIi+P8izUhSESrcwERQsbzaiAECQFUViKa8FChJzRP
JL1eug8a1ie+ldC6BTRmrJxkepV98oDAaGn2ybqsq6vcdYi/aOdPZoLSbgQUaEv3NdQ4G/mzsfc7
SQaWWGfSucIC+MU2rrQUR7j3ooXI7YhxQ1f3ZUqZedIkekLHFKJIRz8Xcwst2+zJ6Wk3UjeRENfO
5DB6b8NcbaZMuDhvPAkwZ2AG9V4iMV3rpf88YYZWCXWyi+9McGOKKmStB7c6VshUgxlzK1PkaxcB
SGZADhQgU3zNOJk6IVSZdE+UhC00N+MpGYpPZa9/GnTCZY32zS7tWxcyTCk5Y0zqN0sq27kGHGIj
4mG+fvQrVGdmydPhlvDPZxrDPMbstjpIQV3UX1xp7InAvPWRpYYlBIRCvQc9Do8TdIB+9JF1xc0G
cB4yBdr10Dpnl+CBtkK3UZPlM3aM1BF/BEtD79j0qAnhgj8xbbrgyDnaMRwk2hU7ylROlCHMGI1j
OIYEBCzyxu3nGDl9cu1o5lVn5XvfCj4L4F5T8EV2OBPg5l+yJgYizewri8SbM1XIIfXgcYAlvGis
6Toax6c84A5obHo8k2fuLbMPV40hYBTdSCWwSXo+FI5wavvKvJd6sWpwrIUSe7kU0VOtVZ+cOZeL
PRviW2Z2EI9hyUCftldB3j+bA3ANTzDo0GYXJJJHsEgdPZJPd6yGHnt55OCUaE4wW3rk4Qcj97BD
zdMutfU9BtubMCJkIxMUJRTCRtmCT54+lwW5GuyeEC3YNOd9M3U35FrvzWp4zTvOjw2JOn4eUXAe
CR6DD2Phop57/6UNmBZWzbHQmVDTRTLdCAm69jkhIJdFAxWVlOWb8WxzKIZkeFeA6g4CTnyJTjU/
VPa+d6ZLq8sr1ybrr27xgZighlB5nUIvIBKouMvm5DhQlXj6xUJlyOzranBqqmqfJJTys2Y1dxZi
jpEGOShEOrNPRc+wT47jlsLHmKqzZbun2jUfZD6cwzZ+o0FUGQ6SHOe+Mtrr3Oi3pJlwPzZ3cxw3
fNweu1ZHd8wIOYH279Lv94EDPDz1cxb+2ryfkGNrRnZGUcIhMpefGJteo8G8dSLY9552HWGaHxpX
hZzZCJiQispKvvZdh7I2YM7qsSsZJOfZ/pVpX/HMABFSfxjjTWC6Remw43j0iIgVrmvOSh8PmAAw
sJEpHuzmNPo6Q22tI3nqo/cuN657A/JyFHNLT/b8rCXxFmoZQ142TMbT15XdIhsnFqvm1NgMzDGb
8bUUiQJN85EHIsRnqv2uifZZi50b3/tDFpkE771r1nSlBy3JDfq2xTrrc5ibuwj5f4F1ISrTe0yw
5uy8RpQlfNOEXzAIW6oJQVpAWh1cbkZCjOKlOGBFVIEE2VtYlxuTtC1KSESPY+vtBCFFnA9pVAVU
MxwZ+LHiBUEtsmXWDdfkjlUl2dSyCaJLoB/ic70s851RFn0APT4U7EZkvHMTIRV58WkewowNX107
oL/qtl/0Njz6kXHtjo9OCoTQL5mnT721zzv7znPQfxckQCnLEUO3sbjrU9gEmyx0X2wgMbgs6ZiF
81dBggCyjPlAsM/TFMovjWUwa5iZUTs0lecw4HZM2SlL/JUZg1tX0P0qpnpRauMbkxF30aCqHGgV
UI1Qd5DSfiETZT+MakxVnj3PuExm+RbVCU8rTQ69Dd59Kz5nrvXcMgciCmfV5B0WEYw7LEL2FTbX
G5itDSgB8K41qZ8KwNaBoquG/CyIEp9iMraSBsqgofXrskuYDprVXYaBtw0M7kgOWSjVY8SSBEJq
DgUDh90SMkb67tv5wgQjAuH0yowi/B0zCDc+H7BmyCZNYwNc6+J36CaIHB6HKvlSIsrNrPge6sVn
xnKbQVfuSjlSxbZfSnaTvMyIttSpmGek56i31oXAwAQ61vjk0MYFAbEts3rvtnJvef3BmEMkmwp3
kNDEhpC01eriycvqq4DQJJlKUtwVXYkBPZIik5Nr3J5jt0MKjKdu4Yw8SUJ3ECMm217WoNXVvD53
mbxHT37oPFAr3Qp+bGo5CHGc8ELs3+y3KzUjsqV1cML50ofisQVdYMwPA5po5PdXrpvd4YCGxZOZ
X9t+fMTPgn9Kw0QFQe520M6hO1/ZVUC4Vgydgp8S2MsyA5lqjy+dQzoYWCRmQ7Z51mtFnCHr0dIV
aJYqDsVskS/KBqVeatNosDiX5VF6RENr0D/RPPeLx8R2PwKowldgIIpul6UciFmeGF50qYW9HWJ7
ETTJZrCsa89g2QFftTGK9hJZsPfBXD54pv0a4j+XHt848zzubwkakYr22uodBzuYz9GSjMy5QDwk
eM92oa9smkDL3Gm+dE3C4DXsdmEzPrq1WnOQay7aMH0YgNZZsGl5UnG5SPjOWjiuVfxU1oYbAWKF
+rNki4NCBHAl/gLb4hJV8aplOlxXnrek6OBSNiHnxvmxaZ69GFN10V3oQj2VokQjVhQvVhZz5Jvi
tZbYN3jKPuXBWejRV9o2sUkajjO+5rlz4hB1aoRFVxl1dlYlJ9H719itNdDf/oM9Wg7kl5TjOvu7
R7AeXPSJQLMZ3OB8cGg8LIo+vec4TGS0j+Ke6nzR5zOY7JacYjKSGpumSqndDEX47Ng+WaeVduk6
rsjoZ8CgbL9Yd95GSPBv2NYA8RI4XQ/bkc0JjcVtFbB3tYQj42UHJxM344PVWqcUAcrGMZvHUCIS
sJkncZULGjuUo8bUmHSvo72c+y/q7Y1lAJlg/GqUcAensruO1MGt6zh6oCuqRYhpOmnKTV29oEIq
jpbJJlS32Ft0neeXxjzq9lnbu9m+cBgeIx5QQRBw7CvsDYFyKWlpf53paMestCd6gOYcsZ540qXI
j0HqEJYxuvRT5PgQYJPncmIHoGXrbvQuNoCpPuQjgP6xIwyik1hDwuS6F0QJE+UT6i7Pd92hBxnP
pgZ2togI/nXvAhx9K3rpd01fvPUO7VPZ0C3oqasYfK4qVaV5lg3wUiIZeE7wLa9owgLnCOtXrU5u
atr9sexuUdPafjxuEEh4a51Itjjcj01PdR8OJMAkXGFRzR0nuGECiN/Y68DC5g3FhnjE+K2y4DOC
X3gbewxrdI+0VWiWkAFafV47zBDdikkBDWiiOAvee8npUS+HY8zF9XriToPQP3kJBtMZPhyiQ/1U
+oArYVwQb9mBbYjVVlHGdyiYzomJmq3BCAXzfJCrebD7pWE5tyKmJBZyhD15QgSoAyf1j73J+VCf
xmnDGJQmAW0SzAMIYZz03c47+rhCEotif5IFH4gi3F1WjtiEhmVuszw7Sf5oRK3DQad9D1XeIL9m
kgcWs8eoISj0fAtXga6YvsyVZqQ2T6lD5FBbuXfsK1fUJFSoBBwgoUb5MMqX1OBwaLkl0MCM8LXW
2sh2MOAkqYONid1CkH/rzduYxLTMnDaotVATm6zxVSn3dTxdM/05DI3+yaJKg8p6QjGrd8mXiRDv
RVdCw26zAAURlTe10iphlj5mxrgYTL4FexSAXtkMkqEkVQrDihm8uT5Rhpl5oKT6LGmZp2V8yXqw
aFGIQIb0l3Iky1ExVo351CXOKQ77jemnt+pl0Wm/FS2lW9aeMZmhjmogdmR8P7AHtnblLhtjO8xd
xnyTvL1isj4HOZ2qMn0rogM6vHRp1RzVzBTIeQAyR0Wrmu/aHD44UfXZC5iokUDuoxdV77HWzK/E
mGuMym5LGti7Nn5wLOasdJh2kd0zvoOKAIMfjaBIcMhFsHXpruNLAFHi++TtBHRD9IeYDmxQTpcw
bj6bRM3GuQkE0aUDY+AahO4VIQ0isco0T/MobioUdwT9vvEIL8MU9OGgXzE+PQck1WlNeW9m6pRV
o5fvxvlqpKNUEBRd9rd+RhkWcjuQNkhVTdKJMAkort3qugyK96EYTh3JFQOS+5yhw8Jw0s1sgFNq
i+kFg8Ubk8h12xmPnI42xIvfezQE6pb2QcnWmhm4pzoV/fdQm/U1T/euKegbkuSx7zv45v7M/Tcr
crtoPg2lt9BRvCxmQ7sPmLYi+XaItbOaRYAVcKlbEbeRm62YWt3lTjaixq/BGG5S4JLqM9Q1iD7q
3aL+1Djogqa0O7dO/2i5LEU2YBVCdD5z8sRsm8IK7oHZWV42LDh2gK9P7TsqlLcqk3dmwebH0Y7Y
CjdYBVq/aAMoapl7iDl/FGz3BATYO2I4kc/prKS1J1ZECOx0dZ29bpSLlGRbSors5IfmnSD+KnLN
C4qdB4FlVTPq666qz+k4Ukj48a36RL0kvG4A3RfOnztz3vr2Q5yXJ8Y/b00s71H974tMu+r7W6ub
9r2rPTcTuY71udWINHSZttuVdVOE7k5Bpxoa/SDUXGRMHhrszn+2POI4bAuPuS+hA3XJnWTJpPfR
EyfhbacOQLlEj4c6fzHRq5kMRC8N1IxKUhOBz83hRcurSC83nZCQNF8dB1dBMZ1sZoKuuqdDLX8a
62znETw7O/LGMHCDx83enr1D73VXA+WEzzFK6s2Zecu+bFOUe8x9nPGaubqBDy5p6GSGRn0ZmCm1
NO/bsLiBXcvuGbHDqlI9EmGzBgiGThZfZci5Kau0kzGiSyl6euaIFM4Zv5qKqK6KSMrcZcKaUGeu
/Mi8KVvjkM7xUw++W2o2PslIv4kGREhMtqjbsyvb5QDgoYdn2yYHqs/LT6xo+zG5m5uBOXf8PKDe
AePIEQ7GSqxgmrcu8kjEQhfTXxejfS57JNuOO0Je0QYUD+OATEQSn1e8lhzY04h7ZDBT1n/hkVzl
kfrHuHPjonDEAf6O6+pNz5k7V3Wdraa3CFHJMoiI60JllGJA91JaWH6xNf0WRKsX6pCdqqeMtmVn
C7qbDlr2mP7sRuuwxjNnp98FiK97hGsIWBnwtQ/FhThoWLrIqi95RqpfOR2sPMdbhW0hNzlXR2mo
LVwd97oQX2MKdCILSN0zC1ihaL66JMBjkqwscuGW3eiCSiobjgURWh2BvWDAFZGL/HbuE7WcKMbi
TIvEYGcoam0ZB4cMHtRadCmzJ1lvk7OrZcEhKlhpgGogdGTy6Yg3Pwlp1Attp7cJqC1VBISC6S/x
FRuKrofCM/6bgSzf81j+dfu1uH5Fbv6R7fI/kNpi2ubf//bP31Nh/oF0UR/gX/6+b9LX5m+P/+//
1sFXxJV/+6f1+m8PD//ne+7Lt5/wJ8ZFk9YfnN7ozOgWFBPPtWCyDF+b9l/+rkn7D9210YtzhhFk
wpqwT3JM2OBaDPcPyxAeDBMaBIjzBNiThpOU+iPnD6SBtDCxWzqmtKX5XyG58OrfkVxsKDKuxMFh
M6ZzBe8GzMz3eBXNxQWKbtxfeYzNzGjaTq6//u7y/ATion7Ef8Bi/voS7o8vIU3b8MTASzBVxwKI
WSBYMTYHucrECx/cr19N/bS/vpr0PEKGoN2YH9A0rdYnQavr/qqe8M3l58LKTgVUwQQVQRFftKLb
//oFjZ+9oiE9w5KG7gB8/UCo8eyirvR5gsbY90e1GabHgvZOYuiryp+2yHwYDfbHYgq2JPscomy6
bidrxzR6py72pOwCJfhgTd7/+p399I05EoaQboMJ8sSPF96ILSMt5tFfFSEDZJHuQo4widEdA/Vd
1+5DkI7Xv35Jg0flL5efsfG/v6a6374jA1nAZ1RN5nO94dTbBDKnr04AVhHwLtjgkkPbmDM1JaZO
49Boj95vkEE/u6G/fwOKJ/TdG0A4JW1kjz7qp3gZ66FiDe9+8yHVhft4j0nPNXl0HFfIj/dYTBoA
hyISbF2/uJn1/CV3rZ3GayXxtddPe5lZV4B5jw28Y8R7NyiNcG5uf/MufiQj/flcOboNCQq0HDbg
D49ubSFvSZScU/YvLVhaUrAYkLFTNumOcNtTWYUkwTCJjw6x7XEDdKtueqwylwNpe/71mxHqsfp4
SRwLWpHnMGJ2HHVffHfZPZ9jlugz1BvDMffZn0eOQA7ZeUWz0NDk1ThJgRiAunMfcqg2Be12vRvW
5mQd6GMyFBlXczBeu2Z0cMMUnre/zitV2/At8szqcXoCjYkHngDLft5YGgqWYWHHCNGBOv/60xg/
u4l4lF2T+RbzHuvDIlLVJWk7IQPxFjqaqkDbJkaMC6nDxAyGrh6dBHhyikwfOKpFi5Gna/KeQ+yW
v34ravH4eF2hgAl6aR7tBKn/eF0zH+m4P5Db7VQgCig2h2nr1dlNWfSoCDNKlWgT/ub+tn72ELu6
awpIXwbb0Ic7ixGu4dcKeJjolxjcBREL63mIDkgFUQYMG9rc6yT8pKKh9Ng+xPCJyc/b6Il2Uita
XIQQY7WTOXmnLspgLwYb9fDPVDpaBNjPCW5lMqx9j8j4awb4y0nIe0EyG42ArRsrf1u688oKQdXM
FHdaDdzWJvZCNPek13dr3tdkh795oBBK/exiO7oOH83R8bl8+Npn4D2J1joEzvpEBFqkVnmHOc12
rngxx/6YZu2+n28k4N2UPCkmvAgI/XWgkEuY/6Ox2/cFcWRGdmqT165Be5TFh1jQ2ymi5xHlZWr5
61K5SnACcmOjblyWhLVBkl3OUDAccqtIQ6Jvn+1yh7DmWrBmy92MaHWqk11fK3qPtnYSRXJACsX4
hUbJTjmlRjGvgibYcohdqO9LXXA9YrKH+G9qKV4UsJKZf0ivtmHy4NAEGCt7VzObsCBvuSq/e4CH
rV1LXMqLAhlZMFzr7riTz8GlDsvjZGob6egIdjAwhRpkEMzjkzhgNV0lsXklRXdMepUBDufTgf7L
01BEfAwxbUeX6pm3BsdiCUYRYxHPszKf5Cc28UPc4nrlcZPpczW1R1Gr9kqzHwC+Nc24rUhtA3Vy
mEfzoOHT9V1QKtMNcLqduvItI/aCwfeEFsu0osNYQxe2Af4IgvBa66Dxo1iUFsr73ydX8Pau3GCi
px5u1aSn9Vwl0dwOWXCZ6uKVDWw90qHUNY7/ZT3CW+CDWe5jZkR3TtKSEBTc+ddBYV0q5WCTziKb
w0NTImKLw9s6T2+CxFHaniWo07UWwGAI2rPrEpnCeiXxglTOjcugn+0ZAXW0Tsueexo9muYRZPNg
C2snJRIdtUPavG9g9ZLz07RgEr4m2klcJTW0E9ZItV4W8j3k21WbkPrGqxQYULcSOVyhl8n2LykB
m0iIsNXG6jYALxweMOHthOTN1R2AXNbjedwpxd1Mk4AnWL/oEY8iCzFiBELmODRow3BMIwyzuXZS
L1f08xYyydnjp6ESxDcPtJWQttS9T4BVZU5+o17MsaftnDLDQeXJpHDdB1wpNoPEj5Yu4QNVR7A4
3ngnPUm7heZJpEB/ZdTdvg0U8B7vA9qq0hu3OX3DmGAFcuDxVI9btSZrDNcxUx7rYekS92zyiarY
Rt8RLKwuvFPMsToHqqUFW/qQq+49a0BjgvoK47UZt4QncBDLtE3s9viCtrl2r37HBg6V8JWMTbcX
RAq7LpfFlg9NGq5xmCI01JxjNqRoAVFVcpSN8VWZOKTUWyo7pkaARlEk7JtKLnV2w5ybc5zRorfc
oP28a5KltHmrGWH2iJX4W6KgSaqC6vguZr7EtKctPE2Y+721ajPbdCBtweePKR7HNaM1XijF1YRE
knussKYVg7lVUKFExd5ZBv3aTdkuBaGi/CpprFhy2uZFv0iSYVlTog/wBQyz2xR0efE3QyNVini2
Y35eyAeLJCxutm4wqFuEBzBihrVRJTsdglMQa/iDONAGNKVD6CENcBUDojQO/pGRVR28Uw0dkmlG
ksJLjaR+cjO3EooMi9GQZTe1bm6Ygle8kzRklzWDe1yma4u4UQJXd9K8uAYRrwapwiT0gevZqjNE
QsS4UaPI4cxg0beKCFew/CMQtEWfZTuadIuWUFmTnwwedlnbz7/ej3+2RXjSRGChS4GC7cPWCOxa
pm5reivhIvh022WQj2BQzN9swULt6x/3fRSolkPCnXTB1fy478e+lZaV66GezexDFoekseVMfODA
pQXC8gkJLJtvjxpqyna9ydwARn0BKrDirijalcvR0+fxm5t5643+Gl/uTrf9J9EnL4FxaRmf+gxD
fRYWt31yxvTk68j1OEL++noZPzvAICf1OCm7lGTiQxHSClB2me96qyCKn/3hbFfhuqGZZozehXPE
VWKlzJWtXWyKw8i/NaU5z58xfr6hfbqybB78GDW20R6p335zuvrpQc+j+fftEG3Ibyeh746tpp0O
qUgRKU8DqwV6/qZoQQ3Mb/A6yRaB9EVEgzDtpQP4MR8qoHAkIDvWLkcZ9usr9dM767u38uFCjX2m
AWXmrdhivHbwjtMgKl/jxrn8+nVM9YM+3FqObliQBqRjcId9uIV7jGEa+UaICIf0udStK+lo66K2
dr4BTQPhqXrukCqsHWdaMYIjiaNbJiY6xfpseRqTQA42fg21EaGt551wvhUVfduOJSLsflPOGz+5
LJzFDLwEkkfBND5cFhlMdYrwxFt1zD81MgXCGkyOxgbzwDeHvRcJBAIRdfv38KKdjntlBo/FIpZx
3vj1tVOX5i+XThBowa6r25Bpf3wqtdgRYTWSEJ0ZL6Oa/+vdUVUxOHgxV/+us/CT+t1BRgPr17A4
jouPr1ZaDorvyiMQHTq4WEtyX2MA4qU5bUXJsaZ9+fXHE/pPTv68JGBhZn18SufD1ab5PWZtxEuW
FicSNsWOR1UxbCISpMlpjpnOD8ASnEpbq/9FNTWiOdh0ZnYKSps41wS5GqfOJF1mB6uy4Z6TA8rw
PpvNnT2lnGvS0+CFCvmOGLHdJ7C/R6JG52jclIW+7RBkogxbDxhRZrEc+evZiKeLtawOgitXZqde
etv5LajY5jLtfkzCdVw1ZwNoRO96pygRV25oE6TUL6PAPiRNBBSR02od32Yx0+Le3pkFMl8/2ddO
d2TUzWoZ3rH+6Gl1qlEeoHYnmdfl9mqxsE64hdpS7Fr2RmhWKPA7fGIhpjBuSDZ09UyoE3jH7+VN
d1QrXJlSKuTBlcbcDFkKyL+zNXGHUgNMs3Uw9HnrUsmpJ6/z2Iab+qxxptJK+PIkz3mptVNnXva9
BrEFZ2Z9Tk+BBYq2oC5u4wMW4feeZ1XQxrEgIWhvdBbPFcekngtoR/MWCvJGlhQNEURyo1+r87NR
DaiWN20Ps75Pdz6H+FDX7gjr2sKS2LYDozKSPlrHPAAhOUp/hw3oqLabqbYISn2JKv8utcJ1sKBS
OjbE+aU6l7vwTiQAnPzePYk42Kfj1dikqLPha+IeMLoAWSZuVlpCJR0xvaEmbC6TE+9opyFn+lad
bP25BZnYb8L+VUvuZUqGLzUKMjAcAKRItN5pcmCHEjs+iJYwZ8rBtmIiFdx5E4MBPAkl1QI/IJq7
TZ6RL9aReHJvd8qrjtGqeRF2uoPHy9k0gEFGKQGLbOTrCPu3eCg3mXupe3bWCJE9NqtWR9PPucdM
plXqEDEiP8v8hX9iDlr2HGw7JqEtCeV1O4GEStHLp2vN2TecqayW4ORpG7FeebrxuVbhnb64arRx
5QXOg0917HsUEvl0rd6mx95r4WZ2Ym4jvj948Qtv5gCKBM2W47WdnSEwiq44xTUlXvMiDTKZhuxG
9VFdn4OvPWwRTxyIpdiXU3gQDLVV7yKMkltmixgxacvQcins5DanDaO6vXZ7oLC8ynvMcHhAtJqv
gR9FElqK95cZvjUlz5z7rRGq/7RSzUJ138px2gaswf2AIodnTh1AMq/ZT05ymjhtkO+yq8jyIH99
L9lBWp/Hx0UoR00XuZwxhpS8YlJCM/qzgXPUYUaCwNwrBJqI+IIoj8C1rMfhMoXXs97e/HqR+7Zj
/LCIS92WtOIFwCPTo2D9cREn4C3uuD5UWoF2r6qWzBpXptUdIQZg/6VO5bwRJcG94/COrWnbgOOo
hXf36/cBpv3HvYS3Qc9f0nQXJuu76kF9d/QodOaWugCV0KTc3dQ6Sp3jc4dOpKn/+qWE+ZeNS3Uq
pSNM3SXSjdX9xxdDVavluQYc0yKNVsOftAinFtBZE96hnEpplXdm9ao6ao2V3MLEW1dsMqGYrkPt
y0DhCenvXFXh3VS4l6Rn5RLmQfeUommnQhAqDI7aOLxJAFiT1+2BpJL66Q7HEdBtzMtl3YMo4peJ
vGn6gdqJUIHDMDEWtWvoK+2udYndU5WYQ+OgLHm4IsC6ANJHvFqEeG0HhA6qWzxLV5lBCIyYSKHD
loACMtn5fnf0KDgKR1zBoDhAAj42TnRHjXLX8Hhm9XDtyXlr5nTaCxynYTsszEZ/YYS3GpJ7/Ci7
Ig0AkcPtaDIHYXIYPMUgcNEDzwhup+uhZYGOsv5YytOYQGOyvXtzpvmSs7bP2ckC/UfcxgXtfy6i
Wy0pblqV5edy+rZb47MUaOhwVWGr34BKbAlbNnPaGqZ/h2F1pSq4sXzRE2Twg7Zm42HUrB1miBl0
N2AN3EeGe9/2xQuoRFbskBQ/gopY0Cc93cGUeYOV83UaJcoRnG3hdA9E+eBKelIsIBotuibQ7uy2
eYVidiyHbKf1/n0hOYmLSvlhtFOWBE+t6NeRRyOBCLOwgRJQ+V+go6xZnQ7D41BSPUcxVu/8prXx
UNjs8KqdYOYFAjJ417wP1bhrguCuavUNe5BIOCa07kkzvfuEt0HP+tbw243a0SqdGhFbLh5v5L02
LVbAedwEjdDWOM12I7AQbuoDnCiSdTmZRsQbB8+dzcZShgcsa5sEkbbaQZzSeTCGfOG0uJXTHDH2
uMRcjxJXW317KS9GnlLvo9wixRF9Fqolu0p3ai/xkOQk9ghGNkBenyJCpEBXh4BJu1U9EOl4jz7U
8DTh4zfpyRm+6KG+T+IoXpCRtdbmu2xw34A0KLTsWxdoj+RFATceLHmB5w00gLBg991HfZx7w9bz
QfiXivju0ztx4FxED60IljA+N8KdsGCoyvUCFe4+1k9GG5yjursWaXr7rXfkZQcy0VRbCfH0XhV8
dl2fS719s2hchEP3YOFkxbX0SUace0IiqTIve40S1IxmuS2n9LZtcaOjE4DovWtM986yyefB/YgI
/HlSUlQHE4J0sxurTYkxGja9e636S6o3MHAT+437ZYQc/619xHZuwgKCwcn2TnQoQYUdJuNuGNa4
QvHB0h8t2RclShZDHLzuRQJIVNXVVACca9/A4N9aiX8AV4XqmGM1/xcTw4Oq6ul7npoGHkMo0c1+
VseUqKpR/9fnutMeXWvk6GIcwuxGuDFtAbQRJkLbCX+F6o8Hef46w1qMMwFTyeb0aoVgnGnZzMNv
CrifrLGu7lBQYc/h+PxxDtjSwM6mRidsHklJMdlLdTxSPdHGyk+qnfTrRd34S4tAmowcqQiFsAxm
UR/mjjoc/1G0ubfqY55fM1mrA2fIF6RLdbDSNuq5lQX5XuZv9hPjr3uXxTzCdQ0qe8Yk8kOjfHL5
PWkNzqpEWzfDf0pp9NB9INIyuAeIQLBOu4yM5EXor+Sfn6gqyTzOdhGpbqpTFHDvfrsa/whxuflz
//4QF/PhP//1P42G+UGJ8L8sY0Zd+/9crLCK8tfstf78+r08Qf2VP9UJhvkHwyWdDggTO9OQVKB/
ahPcP3QHiQFtAs5IxHCpOe8/pAm284fDl0+1hypSWkgb/l2aYKN1sF3TYPjuSRZFbsl/k1H88A0S
tvOP//4+/MX9sXXECN9luMn0jLm6wV32cX4tWBIsyxr1pTbP06Eq2schTsUOWZe/9PLe2FXa/Io8
EbKPbxw4V2IuMy5k1DhMNaA3pdLH3Vycm7bFFoVQNh+y7uRCWN5YTnLsctWtxqi7GbvqyiZDeS0x
LppqsdwEoph2XeVySqi2rOkhGopllbhouKDkgU7L1n7wJGROYjPgW6o6qoxyqrf9FH0W+SOYRDmR
A2e6GLdNj2iI3iuOCZLVRdNIws5EEK3SfiZ0rIYsE9XutATMPZM1LLf6WPl0PfN6b44OylMEpwAF
p03ldP3XzhcxWlsU93H7KXHx6GLk8iJhnIxYQywPnytLCRqZ565d97H1GUDncJPMN7n3aCbRJRU+
z6eKsQCh2G6nmUBrLSZqYhD7SEAoJe+tVpHv2boDDEAu842ug9eQSM6b1vyvncZpRHEqRQAiXWQw
LnI61ZH47hhcmekYkxmKCEzP5KLFzQf43yDY7AakuofXnOFF7ZvZkqzBclfqyNhA8V20ABF1PNe/
azfpjlq7/qM8+PMNSdN0aI4R/8I/P74hw2mbJtbnEe5rY97hu7fXJF+3DJEkWxcGHd9uIxLNCWKr
mCQpYoj+9u0uhBbRrEJyWbdg/Qn0tEfIJiGopTrvH5uqBAiUmVep4Z9F43wqjJwvKeCv2Ewc+QLZ
zgdTrtCuYzMtE7GvR+026ZqGAO+3QB9UFG15TGocg20+MxbAk0hKY7EHsPOVujDagv1q1/zyD/DN
5o2TofbuZzBtOeLGuFDiXqF/mqiaS1H555GpRSMqj7EHqCW/MyB+hJnFfH0A8M4Y1qoq79gUyWti
h/px4GZbJGauXSbPeSi9XB6n2e93FUavpzwcnotsaA/A2HqKiUxf09SAuqfuwpgUg9i+44btHuCl
fLHrNl83SVwcpSG6TWM4h2/XznIwi3Y9ZtFA0t9qvnpBSoiQGPpPZtc8qkydbE7vK7fmqQwhbQ/j
O5kGm9py2mPhiXzTaVmJ5zupjrWNUTUFDztmfX6qvHmPy4zygm7Osp+dAPCncVdUnr4mDWmXt55x
0ggWtfNRkDGNpaEvAns7FT1cEi39bDWfa9dLr+ogTglyCuIjXTS0mHZLAoGp0YNvrXfN0pkuDubW
xtWTzNLb2haMq6aqm3PGTFIYfXiNf/Em7DXMsn3ordqAoiyMyDatKkZ5+lQ1qzkH/aEcSFXbjdfB
sDJbdzqkcm4ZsgljJ9y9jZsvrLvtaCJQZQhjYFFjcMyTrLX1vqm9S2FmI3MWUg0l3rnMhgfEKxN/
OyNjl3Z0lVDoc7yfsH5HWGu7uO9Jn+B/+/+Uncdy3cjSrZ8IETAFN90G29KKlOEEIZJqeI+Ce/r7
FfgPWuwTUtxB90DdIrcpZGWuXCaN09Nig536hfY0WAWsBmCrBYc5hGWiPY0d/h3RXN2MvXjFwAU/
Mq89kekEb5fJDgUpDj490Z2+ebW6PcJXhL2kPVKZ+A2WCt0R74j6+n1kN5uqwvZc6gPsVBiZAA8W
yILTfWtihs6p7rY20UkX82tWNAYkzw4XlLC2mCE56lbcWptS87wDgiH/wGaSvWj51hqpf3D4h1wP
sOIeAZKdmA/DovAnjTgvd+Iksyz+Oo4J/hJ5c7v+YOZigg+S8Uw9CtIxNq+eORwy3w6DHhNKgg7I
CR8suWnbZbmPdLzkUxJlpPvDrhzn2HCNbPB9YnTT3zAwCUg/vbedOr216+Y+klI/GzGecYlmBzq6
BRyDDT1oloXUDtEdysmx96g0nxp8FbJcoI5rq2vbVWiT+ww3dwd/cNk2x9HGas8Z7fYUV9NxkDre
AhGmvhjTZHuH4z/z7CfswTESdHY+Iv8A+8UfqQBohHpfHRqtinaLlF/j2o3vLBG+FRZcbObpFkJw
YGco5Wo/17ayhbzqtvMJMReO8rZxlWqJjbFiYKfxo+VWC0a5JKSjBr6kWvSsbr1WjCdRMdy0o3wL
k6K4yKUkXTI5VaOWnNKcODb3INCk3BeZkPtiib5odjOe1Lc/d5h1WI11Muw+wOku73P7i2Va36wl
juHyYcRX59putlxrv1jxghzWuBKqBh7ZlQLPd6HSvufo5AkiufDHusOyzWlZSyRViEEgIp+zy2KU
3bl2yNsuu2IEgRFbFD0MltVgvqlBLepvithIn0djHq+VEX/Vl7rZs2zvB3x13BpsWBTGfBnkKxcC
JZ+tPBR2PnWri8zHYmiptsYS/liLd1+Pr4O03L2ZZF/Xh7ipm1/LUr9YWNeSeVRGJ5WkAfkXoXVo
v+ka/OG2sr3DsVyaDLfg4memHv4Gm8VeRPZuzkR1Hntvn5AwZlTLeTZwD8W0AXvxBN8ot8A9LIlS
OhuPZwXg4IlG60qum3e00X3oZI4HuYPvm6G8baaDDvtKykGeRNSf4gxVReHlCPya4Rp6AwSIyTwB
pTzLnqdWWhJkmu9hG6fLPqsXiru6pVQGgqO5GKWpK8Ab3QccsIf9IBA5SJ4GTHG2LUA5eiUMhZ3F
OLYabuSdqkolWy8cEGaHuLf1fSC75RrpSWHTSd/ZeH56m6e4NvnqZ8/gqrhQO3h8luk+Lju+z+aX
VkzdcSipBsD8XDqmA+GNCngqreolbHRSl5zmFrjdOC91CqmJJyt1oONr6HQOsp4gIAy/Guyf8cJ5
R5uA8zK2bgZbh2L2CLdu0puezKdjXOmgINI/oAZqt+TOXzBlRGvkC2YhvYBPQgpKnwJzqiLnF3g4
wnOd4cWExybsiUUe5A+zHvm6/fnG8cB42OBSDif5JTPR+seRViOfoeQMesFZMuPibvBH5QaOjRPh
nUuQJrjZ6urjchL+pbU0FyPOubW3nNbaaNpErjuicm9o/DclkMed4UMAQF4NC6BFXTeoHgLrdYRB
XDpmTzeCnS0xSuWPQrjtKdcy5SDNsyTpcrW0EjjVghAuXvK+SOHs+6VWekNggbZMX2c987cx2BKb
nOURm6GjxlNOybc9D2zeV05/vYIKCutiqnKtl8O9rlkJ0W+tD9e9Oc069i9zmBtbbHhQw07hdnJd
DEfGGMZfjg9sI1LCnAwNpUCPB4kYGrgU2M14NRJu+U86hE99Ni2BBEyqRYQhhvSvea3NwXpmCBIK
YbBFv3qnQMj/lIVlfRiy6h3oiz1vg5lXk9NZYsHb7e1aPtvipz5h4SnJwtolbbD2OkWBmsqf5uZS
Wm9wTUFJHvwvi47zBIb3tFPm8oTg0j+s3/F6ceYNDjBWqmE1lKQHrFraAHv1S2223a4q8SovvOIb
Ut7iMIz1ufDukOpIRBjTHU3JeMb2wiQTyCF5fmYZV5p4YNr9FOQj0KpRp/m5No3bsshZicXdUTUc
ZNOhcwy9/FtXGyV3vCNxcOuPTZmQkNcM20q3mgd9rN7Q/Z7UP42uz+jCLA9FQvea8U+jZ9O9Hpa3
OdcaFvkma0BqQ+enP7SwLgNHHe00PPPl2sdi1OLdNJ5ywUcwzYm5SeFib0g2Ui9DLlwZ+t1Yegsf
5j5xqZF9P/0q6/la6MkS9JVDc9JbmEmKKj2NUfo0TpE8kXiFjxyt1IgsVJvFuywM8xCZM/4hhpc8
DsXe9rvpdq6X/uAl4cUxQZLXhwIr6RkBe1sFkR8HvkU9LFPX2XNjBz6G4rtuJKENc6H4NrKT8zAv
T+vfk5y88+xhFJot2k0SeuYxLsPj2lbGUUOKOEbK2yUnpjKPLRUYrgRgmHOo9tTfJ54VB61yRXTd
rD1WIn0IvZTOoSHHhOC3IK3j5Ma3HMLofe1nNENUbmQ/bwY7x53YTrnd3cjEn4ZmzMGV29RxefJD
sj+VUCcV90WxHJNFw4Gqr9vwvA5sgnVK7nR4xicNTlEq92gmVRjZMvvTGRNoVObsWWCSoEw6VD0/
e7IBySRnFv8VilALrYlmHW06CUYnu9KKj0KbYWVBDCm7R9Vz+TVj6RI2B7w32XVynRsD26318UJK
IF+mvmLJy13GkugACcraK9pU1DiDElQzkiKRRmWA94DVIazJ9OkR1W5Do9o3WKvaA0ah67dTquSP
eMIpXJX7XlJF0jS5WZ9mShoMl2ovkoVrKLy0oUYqRJsVW9VuEmzANJ7TK7qdc1qQqG2FrQVVwWXY
xojkdWngFO+8LDDUthze/tCJ4mb971iCkmlf52hdsaneJUQ9O50DYbFQUaEzz47v+2dJNetr2/oY
1TFRf4j1uLwX3V1v+/2hL3HyyWzx0sVmew61E50Ac2CeCoLraTfXXqrCm2ckcTEb4i+Cp5OtbHSD
1ch+klgeitlCxIqHh7kdjfEgK/w2yo4dGzET4cYRCNmMULlYQ97MpjD+mrL79QZQ7TLGYi4U4c36
XHlp0eHX25JQYfJ3SldEN0ZKUI2pmmzVlq1fq2iIW5hysTC2dUfYyDX9LEJvQnLySfpHPTR364Gc
Zo7dUPjT1W31rd3U4tYZo2I3NqCe2Cj+RCaYnLUYCy1phg9ZWtxPAOKbJjHeWZPYGEGTGV653Tcj
o6q7Plg3srz3PvsCV1Fc1ts/EnDYStk8JtDor+2iDWxBFqzl1CPRcF0csNkkzrxiVKt4SEgDb4R7
xdq+PRkFDDLhhzdDw+5n7PBjmO1vLUvsTWzq7cmSHrj71qhYF7GzpEfSppC1d/NlrKfplNRsS1KS
YnSshdOkP6b6fGi7Sb/NXNwmFNqE3U2PB0GaH1NfYfecTq4plOWESHVddhv7OuLCNP1imlN+yYwp
sGwLFwhpPYBAf+swAqU/RYAY+TO6c7YV2EqVj+jeeSsuBTaxZ3fXIOogp5XvzFrw5LEyIsN0o7e2
dV1WDMhecwaRKIsGnrxIg4F4waCdq0tvNtNtsgxPk5NExBcx0E/VcDK0WmKsa08nEBV2RCIEa8/i
Z2eidZiEUR/C3kWgLlqflNjR31Y5ludsLEhr82Nojq0NEKLaUBCN6rj41sNidxXDQDzyCuwco91J
7Lpw3oOEoxhMMdAF77Ggf5OYVXD1YFqpQjkKmP7qc49NXOitkVTxUsuKw5gDo2hohNtBPwyM8NeG
ESYT7S5nU3oyLRA2w0UDHEs06FE8vA8sTdOsokFSdUXH3bfUBeKWXGMa5QHvhMSTWriXOYzZXuXF
Nw1p6Lac55savpCydqHzJDBdTxCKrvcWYZH3pCRg3ZZIaxOF3tMshpzeP7yAP+HG2+JvPFVfG/X3
5Sy/JJLkJG9Iql2h1emRHOx3Rr7nouUz6g1KOS5B8NdNkd0w3xnHfGwe67BjUB3NjzLgTD5BKrSe
t0VYTyrOhVkPu1v2+TzoD6rvIycQI42iz6uLTBqgOB5u3y4pA4CeB7Jm7ogixMkBsA1dMcxeomOd
jTHiJGLgJUkQwn02cB8l+MOBFrHer9HDAuiJYOmmJx/u3aFkDpLESG3XpqWXyCZj9ZSXkhF8PK+P
Tpwy7ZQpUSxL8laFDI9zRfSp21a3jFenfwHV/wP+XYG2z0Cc61iQ8lCUOPDxfwfi8rwlMafXuQ1x
andlRlsSvxnoafdZ34XniiBmXHvXy58dG8OX36mL3zmG/Pm9lfg/CpyrCY3Z22X6VXO16OhwH08p
alHYDawPM/MHaqw0gNHq7OOaCF/R5MxYS4bjEBmV295u73NcSa5CtzZ/fnvGynz8/P5AjYXQgdcF
ir7f3x+bNccYbXPaTqb7PRowWxU5aXGj95RC5digDySSTMdDyFtWE0Uc/nPYeizH2hNiWVr2sDtr
JdljJXFFZ01t0N1WuxvdNDtNogumHsdujBiQb8sMhl+MEvZoO717dtjgQwCwT3NMpECTRKe1h/Cc
6aHgglK/Y1NXhXfV20tiI92zwIh2atiJGAzMpngEezROfVFeuDSrPVZFFAcmHr113Z0kW2ovHed2
EfK5kjpf0oTiXR8K2rn73A1BG+a0JPANBnIKtpwXnTw0A1Q+ON/NJSsB+SemGr2iuFdjwxWfDcUl
ZPVaTiW917BwBzkye5g6DRNdVzmzQQpPTB5qiDL4SR7NSAX7RbDIOot4jnVG97DmsEPvZ84K0sqw
pUBTO2FuMBsbfejC6+TLf5K7DutUf3zED+UZr50WEQjQOz75VzMes72luh2Ltqc2cQiZDUhgA+EF
G8sIB3zpE+z/vPkmHmFv2U5l39YWVbUafLYJnv0qXcbv9cjmaX0CmyHMYgDLK90+3c2GdIHiJ249
cTCtujoK+s4At1iyNqmVbl1gJDHQcEci/CIiUpWq0foABpMkpqGez6ORCbzVp++WG2d/WfuZCvr+
dGJRnELctgUrR8v7fGILylACbqr8SfDAw8IdiG2BqqNJGn2W2YEBOd61eSmZWm3EI/VmfbeGiE6d
gk6Ju2o3utsFkOyMazoNh1zHjTBp9ZAkIf89Z1TARmVp/rIttT7tLBWu77FlYFzwYFQL3/nEt+H+
L5n2idSqAG7vY1cS1TITYUFWxC0UnF3eec0XqEBs/zXmQC6Qacs0HSxVD8TUco7UQMVB0y5t25PB
M0Xv2pLjTmLnOQLx6FSLebqXOZeKNTUu8Y/NY5imJEa6cAFVHEBnk+nuJc6+G8cFWv+EE2zHo4Td
N14RGHJBMsaiKt9E6oMbnfxFW5humR7ibe/oBDEDanZibbt6lJXpxF2LYTy2AFchXkytvvei4rs5
YiRgNtFzanovXof3Hjx8haZQCXKaoR1n/ZDVvrGtOwMzEtZP/zg0qjukcF/iqb+hGbpvfDI/cEoK
cO5Z23Elidt5XXQf0eHvohGiipidHIj8a+UYCIFImQ1b51cdKm7Y/BP/2xK87Ea3s29pMzL2nFxf
7/cfyC8KJritRAGBQsPl8KFTug+OPx0Li2c+VdiVVX/LeZJJ/S3dXRWdTVijls/YBlra74U/kNtW
1og1HGx91yasyc6gfJIk62zapn15BcTdfDSUidGeqrQtNmOP6XxBgAPp8UCQtQ3EbkUza2nKT5mO
YAc1vL6l196t0XIxwI1d/G9+VZH7I43C05ATx0eDON0ujA1G5P4fuJ6ZKcsFez4Ku/0WZ25BJinj
kk1qwdltgKqyDAw1ASeDQUIHWiePUoE+Ka5TDYjS1hhxrbLntOB0gM+GhOXAA+XtzuUz4FRyzomW
B1sn69UlukI3rfnSL82mBpwKiBt6kBY9xzrAdlZgmlX18dfLOiwDSJ9tPHDsuQB1QaeBr7g9M71n
uFDtl1zticwXT8XGp07PdVvF5/WXNy6ii7wdnuL6XPb8BJ189xn/wxNOaHgOjtuliEnUxcuHtxEW
QUjXtenxNmY+uNoC9xtY3Wc7wR+j4Q7chBNnoG6blFpvP1gsVfZ+m5OrAry17kM1ST10rOIhsut+
r3VXw838gAfoZt2BpmA9tB9LvMMwCOOizjms4Giqzo1rNFxc62PouacI30F7qT26K/qWLMWlQZfT
rvExCaZ9X4K2t+IdNKgf0VLQEjdduG11RKtV2BJp2hrxLaZK3xvLfxoQeZ/WQxYa3szNamtbEVW4
hKiDh1b0MnNFBVo5YLkJGODAk14H1fUQrBAnLk0TomRl/Kj2hEQWBJVInB3mevzAENTGjnQaEBAz
QdIFjrg9IeeUUjKeesJ0/HvSPfSD6Y7DsbOKx2ap48elDJ/1iNGwyx1omk54E/V2jSKTYVsfKlzH
uldtIoWGFDj8n9MZQB/qTLXFXt+4X2LwPqvRtSd36N7jdsound1+LIB9Hc8M2WPEGEfdj8QnJmnt
2mtc//TJMB9Lu3zuwgXPoQK+uDNnDSTJiGzrntMb5+24twewzkhHuIM1y91SONUhTtGmuHhwa8XQ
30RlfKqm1v5SzfgXpwp8rDHu8tge/q3b8lR5//3u8i18RIRtW8LWbV2tff+1Z15qE6VHw3mF5IyZ
j4Jvs1kYUFoLuFKyhxIofcR8astRp8tL3FjFkwPQhqPreB4bhioCNBjNuPWj3o1I5ELZ3OEMtxQF
hjJLqqO2Em+uNu2Z36tzh2iOp9R8xr78mPQszrSM4cEXRLbaKdizN+KhoxWMkZojW5pU+1nTXiLM
CneACUQtFIS7l8AsB4TTynzwdrB1LgGTdiVb3HNfMbW4s2dAVkUcoGDgLCYzV2vddltHUiBLYwuj
kJH1P4qBLz8asvZcy+JxHImTiNW5t6znetRyrhlAOhQx51wD/exighj8WMkiUwK6Fsa0FSNwSXvN
tZyXizO4kTgvxIZ36GF1AlYwYOrsR7bNCwIRfnKd2+G+bVpwpwjZsipmY8EYv4L4iNcxWPHvOkbh
bYqF9EC3H6B3QfNNe9/gEFNJp8NvMiOvVjEixtkNGTwVo2wgcTi5NW2wzLW+W2VXYJGGjbhZyWcf
W6eLG75J47nJuDxwnbIOGmj6tBssBWM3d6Vq6mCXMAAW3I1wSLc1Tqy7HqSu7ZZvUzQ0CM2wY/I0
YnhIO1ZLnpZn+DYWcLrQnTys68d1g4obN1J2LSMxx3+t0yYm2QY2b5HrbLrC/MaeQfUl23KMkShF
s8zwoe7ILYfA1QawFO3Ixh60AGPJCnmIRMuzJ9nKrhBdNBJ845EtYFLqb0OHXIYqDnNchatgie17
9r9AjwnAL8A+nmDEF28hZXU7LwNmnyxL8SwRPriMyt00vE8tDHeNHKaNNnhvC55nGJuje8DmnBeT
AEeEWfNOt8MmIuTDGSGebxvSp8cJiSqR7kjgS2Lvaif7m3nD5w5Tx9kWOSNOJEowZn7WJmldO7fz
YhJMWHuXiPd0kkUHk909RLkTbz0yEm/7iswq6VzWZbSThbjeZRR6vSbmo0KeRfN1wUQ33Y/kQagZ
3joms/WSliGlvIj2S4+D48BYjlojfJR1xSXs9Q8gs3ioKkS7z9Kro5f/gKYJAu61lz6WFZiRfe8s
rOZm8MCb1PPonnyuO+Xm6N4mbv7Nd8gF+vOUuBKzfytbuuCT8LFnwenORvj4e9nCYszQcnQpOCcp
RViW9ztbYzmSj9orslQW/tbwy6NZUCRWezuzf/pAbReEQo1HAZ4yvJmsvma7tsAEpN5wF3ASRlzh
nWEy930ulbE6JuYlrrMFZ116qCotQyrXVjvbSbTatgBo8nCk4lCu/xJYS8NvZVIuYPXS0n9bxopm
bZSkQmKVB6N+Lq42OSgrZrZWoNFpuOEWtwHW0ZOd535c3WyiugPNy14CFi5u7O7X3aXIUbcvOQKb
RlwrMDUOrxXCGW3eZWa1X2LWtxTyeauNBGewyCJnWm8PYzg9rGNqNOXhD2fAEd9pSIL98xfzSUXH
OMEXA23JwgfEQ0pnK4rkv+4ToUW8vhhtz3orji5M2755irtxOaJKSrD464yzmPL4UlvQ3PHFTl3c
59fhKCKzyS0Rd0b+KA/wzm9GiNCNoYX3opqyHfJTHO4XjjaRVVhwsq77yzj0SZb58fLh8WL4g5kQ
8RWfRjlci0MDS4dmu04mZmSSH9uR9DWV2GfBGCSwN6RSf7Q32jLdjkaQVvh09XEN2y0s7gkhw/By
yE5zmh36VBCkFvVIPvThL0DQqqn9/RngwkYoQSq4rWhiqmj866NOGeAhbAzEgeQjTz98B0/i7WlV
+DTquft1VHuMqOsIZsRuEtkHNNTmx4oCgXQ/hXGDi6G+BH5SK1qOZu20RG00o3znsUfaWXbckcbl
QY+wO9yuIbTvFgPyMGLqCuBkZqEyLfWPPKyHQwJuWzieOK3bAvDK4eBpGFew/R8hm4EQAyv0LJSH
4RVD2xcWH04Q+/WjoWh15Kd8GSYSK9KMaBorHxmP4v6qee7XdWdSmk5/1KryHXb3jTbo8mB4GSkF
YFN/64j+w3NDfgLWbsPSNFwcez5XFgL/urAVEqfSWmNk8rHqdc2b0fcbiI/oOeqauPM61OqjBS7C
+rH3//9PoSM8DGN4IaYrIG38/s365G9VfoXkdr1YZcfUhHPbbbhgn6RG1nXx247RTxbGckP/RgS4
op27c/HqFXa6ryf7u513tOAKdEgK96AJrrUqcXd/ft4/uTypB8YGqWHxYSl/EOPzA+Mt+I5EYdJv
54nvcaU4pIu5n1mzbxf6t3MXn0OV0AWaBe/aymA7oL5/ySuNWFrWYZ7aP3rucll8jXQ9+28v8Hf6
+ccLhH8u1E1h+sAzv3+WiXDwdJhdgqkURaIJ44oSL5AUaaQ6GwBLeNfsBkSbQejM2zgG36ZXNs+s
s7gRVLumaGOuV/7Ki+RHnVt/rTm/s8bXV4hYg3U/NmiGZwr791c4jJ2s8ySnBXcIq5qx+BszklUy
ohNC+ZBZOV1sj821U+rIZpaRTFYc0bd1HkYHS/sV6mT2uBNNmjnOf3ka/gtt6VRC8A34+yijffGp
HrIqDruCsBX2Qs0Nr7LnNvQ60DbyHSlLUI2RIioTQMWgTPBDxRcjnfdWyEIm1wzik9h9bswivdVN
6sGcu9auix0/cNLnCPrRYAFZmthB//lYfhJ2rZ+ph0gSjbDuIWr77BPQ5EtVD5JJ2K+eJtsvDq4i
a9TSeFo5KY40zz1788For01lHWrPDuAM9Cj9LUiUipHXKo1Gmsff3byf7lGjhOeVP+gXxrlxu4sh
ZAO5+rLufnoLkJwGGED2L7XA/289guftCQ4HNcn8j9p5MdyR7BNOh5cSkFr6rMcUbVVI93aU1Rs0
6ZMT8gdNj9GGKHvGNyrEiiatfz5kIUmjkX0/yhifWhuf75gyXEn7XaN6s6WHDr4uN4yQJg8SGDgT
C5dcgAq1JFxsDSYQHpODNtVvPcR3HHoRaDmh+9ZWMBQ6IAADTc4VCKTdOP0dnr0jTQy9VB41b0Q6
xFuiBQN3Sv3tStyZm+UpnLvoIQ5J9uwnok7bqv4Fd2azIkFJlgG/l/rT+vg5obbBsISUdC/GQF81
8KnCqQimNxHX4dpRm3CIi3H5SnhZ0Or44VsiWoJ1i4kfULCELSwCrXpY9yGstQMtLogl1kyNvZD9
Ug6W8ZgoZlpHFkUlIDRFCjfObb7VNById5Z2c4D/tn7Z7RTHG2RKDK1Wi5evb/P7WvMvj95qpvX7
9Y6DGtXVtCgN3see5F/XOx99mpotrr0rJK8XWnU14B1r6AKuxa8IBR8gFJhV6b3aSr1jsu0Go2V2
wt6n6oBbbFxRw8FZTqW+PFkZ9KjMhcDb87mxEniAfv593d6tC/GMd0D3Nu6aWX83hiwB9fNv1tVx
aGOo2sgFX3oTN+3JQbIdEouxqNt9qCFQeKgFKh+Edwixxa5nMf7l07D/R7fjUIoMRBQuwiVnNan6
18dBVKcQ4QQ+uvQSSWCn1DVq7ep7I+thCElIfO4WLTwSUJFd0C3vR9+VG0zVoFWk8g4V48+P60kk
3SbXinf84Nb1jmVJUOXlBhvU9gCZFb8arcK51J3fcKIit3KBboe/ehR0wt2TVeHujOy5IhAoqDTd
2dRT9GU910tRx4dRX94jG1hj5c4aEBnaUtxpSV8fseCr8e3aO11PkDJgl+ZPP/EZqQ/zjFmScuUT
pXaIGBiULQwO5sUchLlGFDHpxQVhi2W5c2Bpmh38XJu0sF3njQ+6xSbVpvQaZTmeDBk3+/VrJbXM
gNcxazdRJl5dScyjZpp34zgZ17kKFLo7Eex8pVtvD9ro7XWRn3o0Bleyi47tXIy3dbmh22fp3pav
qZnLc5I5u8Ej6rFypoEoGVbCovILNjmhfc676kumkXCzOPl4gPMJogCIl3HvVgZhl4aZvcYpd/5K
wx9ygWd8ob1AVhQXEuTirUZaNQR4e95nPkyTqPzH6NAfZjX+K9hAP8YKnURn91PLszeT7lZvB+fQ
5MkcEHqUbpIBaJnN7jea8OcxI2dlIvAUlLVt9/NoPA8KWbYqHKaEV2IF5fbHFVSJNaS6iSF2sMSj
i0PKGvOx/qQLNCCR6Nnec/bXYlSaGnZIMB/U0mOdL6clJh0Z5Q1pfZY2TF+TJNoPuNBkcV1xZRK/
pHiEGonzbF3F90HxfEyF16/tT4V9/L7vO0jdKk2yZPEwz4hQuPCDlRWa9cC90dwBkbQu7FSO/Pq8
aiXRVagN7ldIww3FQ4NhF4trhMEyNqttkaRNINPwYoy0PA2pPCsktJKZPgB0NT/ltrntjVYc1k6x
VeRKw6ORzIo9xv+YXDivVcwrWDcMTJZguMn7ikobGRIkT1eEGB78TjiPej7skmKCeaEYReyGXkmt
6JTTFK/GoUCwYPI7GqwPCpfusW2GNIdJCeunSNcBo1ugrgbvsyHVT82Q8RlIWIDro+Qt1jPNEPmD
zljf1VP3Jh33xahJwUi0VDvNLXJctYCTdMVkZzvkTcE8t+zeeoaoe00JotvBstC3CV/nI8mf1V1T
WIdm9O4gkRePttrvpNNbPkdXZkCGTkGAQmYvuDf7FYJie7EDZ3iIZignvPF8L6yMaBR4fd7S3GaD
NI4TYYtcvmO7SReCe8o4CuLEcSEAQuqZjI71DRYFvdkPFy0GbmOfy9ak5nQ7m4wYsL01362gnkuO
OoLYBE1pNBrXsMVZz+uM11mJElb0vPAQ3aTJhHJKMZyxooqvWsoWYD2WbkgAr0gTTOsyhK7Eizjb
ptKsG3hIT27CgjWt68CY6ISnPmJbl3T8vrlWV3SEv81kMwACpCis0//YdBUx+COJXic7BN7NQ1vb
RRDAS91+i3RNfLxHqXZxS/gt6XxvL5PoJgvN+5XXtUJ8oeTxt6sR2/FyeXCX5V3OJkZgCl4GkULO
PKEtikD3w2hQSnS+wJgHnZw6YEZrkQdfgBkmO6lIDuvqcTTgBw2Wzgo/fhczRH72nBzhoXuls+Jk
VvyfQru4WRis/BbNa89yqd0zimxQG7WCHEgn2rByQo/iartUFOQ/1e3G1uqSkRTyu2JKIhJfjvoM
vqMNVGg43Lqsw23TecVxRSWJ2mOJWJHaJX2xn/zEP0DkoN7neosJufXFksYZ+JIcjvbLivy46gWi
TYEhOWOMP/jtreUhWNPZTapdH0jpVtMTA9aByadtzi/IwD14dLC5+yR8JNvoQpKCeyRFkfR46DzY
sJGhqkcYahAFEBB68csr3ceExSq0CmZBFc7JLssIQll8S5zkpcvFfi1nVefdCBMZwXp7JItxikwj
mIXj7dehfi0B/7fYuSuXmEBDN6q3Q9ybHwqZkjqgjTjJdTF8tNKQ2LXrxduKBK2EtMmlkkG4SQ++
WhdpJIS9di1ikWlByQcvcS12a3GsB+cpg5y5HbPhbh2DzcJODnlufc/j8qZqUClJj7tBEZ0MmwiD
PLydbIHTlwJo1oqx7kLbckTdDkFsneMihCbwpjrEVWlE9I33tioS9CwmOIJRpGfW03sO3FpJiILq
926IzKcqQoFvIGTABkh8bGq5J+fmwOMudwV+5esqLVe7NukOXydnIA9OPZUfX7DaeK41c0ByrdcG
zAdVIXsdxRABokFM0ul6G6zFeYXUUWGFrU+YnCK+NUwlp8yhAyhw1W+Hc+pjIQ8doNzNWneZvDze
ESD9sn7Ia4esq15+SqOIm3d66YmpVRfH2uZjTXnX6WN2wKmv4FdP5FaY+tHTGDH1NOWpi7HnW1l3
8Joa9Ou03bUicFv48SMpSbq0PMNhJlLSSmXg5i5+l4z6W+4OuCjVTe5jXZB7xTX3qiu12b03e+RZ
Awt1W0D14jNbP0ogg5miNheI89zjaBYE02hJQDwX5EQaLvJWu+QDXMbSRgQQ7qu/wQMKzvnUZSsd
r2fYSGr/q7PMyEfBD2Xot1qYm0+1Y3wHaAOH5euRToyuplG5nBF6uKjo8bdP4XijBNuSRIuPgQ25
08XW4M/Tq6Gm6s8vyrNQChvM0Orl/Y4IxJ0VSn9Q1B2g360B+AI90ybzO0Gz1oFJ73xy6FCPt6h+
k33KpRv8+SX8j8EfU13TN5n/gXTxL/79JVh1ZNtpIfptODD5pnl4mdz5H5GLh3Ge9/kyNttVSbvW
A+rEdFyGr9hBQYIeMMAwe+0fya55geQbCfm195mZygWZUTMX53Z00keXHfKfX/Qnl2019fOiBSiP
j4kMxi6fPjeZVf3cRJTTqEIQUuC2Y6KYAHRiFa/BFiY4kbgyvXpnVFJWqAxXkjUHxqzaXxYU/wMX
U/aEADouoBgQyifYiXiNcRbzqOhdZMFxyelHmQ0E+3oldhOFTRZjrTdbB8eQUAvRSbLfv7Z6fS1k
cpNA67vxEpRMBcx1YpiKgBxrj9Sz6fHPH9kKEn86ap7AJ8HGRpnn1/wEPlVsYCGixgA87pQclpYW
pK0aSKJ59zHtwqa7cFC+aFEKPKKCLsfVrEYLu0Bva3kYXWhBM18OywhK+BQj7nEn+lvZWFvTw3Sq
yxm5ncX5qHpdU8y70B4fV/GgqMVb41zqlp47IVFuv1bfhnjwzZgZH3BE7SSYDSqT0ZDLtyQZT8hZ
D8hTw6qqMolt9J7IJiEHd8BgvutCebAS++zmO5eAYyj83xetdwgVi3GCWqwLFqgkMC7c+z4yiS7V
9k7Wfl1vdhJ62GkiINx4XrXT2gjmWBkfB9verHSKmuW1UYdkdU2E96pJav1jOAElA/RflimfbBjX
8+zZAr8B0EHbsHyFHP5r5g3lmJSxz5ez7vQqtZFdS7g1powP9KYQ9eE1nqbitbflxZCUqXXxmmXd
i5km938+LJ9MB9fXQ0kyGLVNOCni8wzOrq3IQAn/H2XntVy3kmXbX7nR76iANxG3X7Z33PQiqRcE
JVHwSHj39T0yWRGto9Nd6npRlY4kEtwAMnOtNeeYw3qZFmcTiEkjYjA7LhQqIG2I3mjMEvJA3x36
xMdN23y0ODdvUEtsY0EP3TakqAdT0r++rv9h6ESzHrE4wxBHyth+e+9rz60ngppG6U23txqhQVEk
7JXSWNI+IkhAoLeWtahO8ts+CrJ3OGmS+psXe4TBKNMi65khcSe/wrDzXxy57QYNjaxkJgkSZIl3
Rot6LioOEv/66unp/G25p1epK26ITavSlsDDX25z3YqKgBTi/ooUKb1OwtYsy3nf2Ps1KgFNWK+q
50fPA/2LZb8nk6DRlacPoywmW9fuj0bZfR0tiRchvbmq8vkmnIG+FkMS7XOr2CcOpxi8VeIlsygv
+QZvOLp0aeIA475A8i3TeTdmwn1pEoGrEIG5IQ9CyiixOM3PnsbT+rM3ETUPeKpecoBhRAFj2BuS
AsXO3KSboFwO0BIeCs08EeCJ9RFyFoPxG+VH7qQDS9TPMs10r4RW6pRkamWyt+0Xw7GeYR4Yl9IU
MjpRPMWN97EYkUVc29iTnssB29E6XgNp5LeTGtNjsVxAEopPI1OYtRfbmCS4G4dDwUGbUO3lOf9Q
NfMUptreMiJymJO7Wpje1nZHnxyy6SCshvYDZ0mYD9YuMqq3BIa1OlAZdocSvaN+zzSNnCe/em3m
7MFvp+LWpx7axI71jhqq3zHg+lFLYUkde9AxFn+H6+7NKovyD9uL9bcTgutagOjlmJXt5W8oejd2
uzi24wWYT3MyLCCRRSa17aW3kCdAbwwIxAva25KAwOjRlImMcpTBgTM85CnjYGGR3ybnL/YUb7Hm
/ogBreJJZCzsB1RZ6DZHjdhhnE+qtlHVG1lv6UbKMQbH5ovZy9MgdSt/eB88xQv966bkWTDZLCTu
ASp3JVr65YXAG8453TfrdSn0LwZNrYDjK9rKHOiA7/cX6vdpDdSSAWMAJglU3gaFYHf9og9Gf/WS
r0Ask22GOo2ReXcwDSO97Vrv06lj6TaGyWITuBRyUnWnpp6pnn7Vl4H4OVzS/ejSPa27Y5Ixs8qx
r+14l5yuqrZqoyNNzCC5bO2Ks+rjVSh1XVxRBMZQmaYHtJ6cg6SZo9QWbRNUTExU31r6gTlsHLFV
+fuxy05pyaTRanVGelF5HBvjpwhJlS2EzdAH260qUQmQGNCqe8iihuiujGhUqeN8NfbZLo3GhyFY
blXjvrTN80IExyruJ7gNLGwcK9hYed43JnT2znxWI9nG068JeCmaRFyRaseQ7GfT7anTC8m+xzEF
3wqdPd+OM6LfyryaCc4NmhBBYhe7tDPeAmG+QTNHde5F9T93x5QyuzVyHpl2xYFF3/qgHNc6/aCN
+gDUYXJhSj5RWaxUBGKjGWB1g+albYzDmHQ3GHa0XexFNx615GUk5mnSgvs0drBMG5/OPn1ZgOGR
qqF6XyDUmTXK6sWKb6lGjAupGKuiqsMdA4Z2XWWUV0qONQbJKVnMC5VpsVM6xIzoCDI6V4U1jyhA
nfZFXaftVOeJTMa1iJcK5RjbRxBBIgkSAvuiaUy2qnNs1lqz7ccKg3MgcBk4VbVBnfnVqZ1oYzj5
RMDjVG+UlwjbX48QPqchbHhfB5tmlGjdGAVvsoWZN+/4GMdVH5q7saox1Y5hec6SiEMNApqqvSYI
P1N4Esjvda8JzzkHV1EMUnlN+4BQu2OJ1DCypujepJBeR4hZ9ybAipU/IMZXCh5fIzNgnK1tbUzg
TpEkuHrW4YwzruBazGPiD+XjEldbsK7maOvAX6P2ccyyXd3R+1oM+taykWXEQ7Va9cGS7xqLfnRi
D+wwWg8ysfHPwD2gHwfLYTHTag3+6kKjsdnGEOhM+DAbx51l6HFAnDWbrDNoSJXw+q4rnSS/DLUA
ak8Kba3HEdXj8ywGduApaI2j21B2JMrh2Uwd+7RAYq7eSISK0H8I74RQWyN24ITma87jrK/YtZu1
WqYUAySq4mNRAU/VR5i86hlQpa6c7ZVBla2pYbx1V9fEmIHkWqmml6bCFLIKsADgAQk6oydNMJn6
MCKcM+soY6tTtdCC33zN855DY1ePJymor5mHCUTp4jw4iMMCBoKu1CGzU1oL8tRsls0uH/SAc+4d
ji8AKORwbJPG2meWiLgoGzeONBiSdMw4ruGYgAO+k/Qjxh2AQfGw2x1XPtraUZj9eAWe47RVez+I
Ex9buxqRZK8TKStf0vBewsuQdxn4+wk27Y0YRTCaTlK+88/uoukWiA3JYIrrhPO8H9ITHDg2p5oT
MKkIaO2kHac/0mWZAnwKzcM7zsDVpx9W8UskyKTR4w1H23Lte8lZ9cQEdLRz0nxrZ6+7OKW/tmW1
4JQsy0HDDJY+oM0GZJEmKt1n5Z0aF6iWNYECyO8x8BwWRpRmCkloGKjDpTiDPh7DLzfNd9QUxEUm
OBaKnwQu2uselDZP3BweUoY3WT0OpEK0xroFvrZVn3+fkRuPl/UpcJBWa0m1bDULBHtY+i/Qgnka
W6ME6d+HJJvrdPGAE6jNQy3EtZyDjgv9nrJsn4U1SPC28AgaKUkVkUVxPF+d2S5P0eQ9pTW8vgXN
ayPdxq6JbSDDFmqxy7Apejj6SbUsmL7iu6QuBCyqe/RuXBp7AcfBaSVaEeDS0r/lBaCIrI2909LT
tQgj2IHqSFiF/QMiR3c3MiXYkBRKrwtyjW5luZwIbmZKqk1cuSfXTCqmWeDqghK9pdndGoXRrVLi
N7cliCkKreZoj13+KBAcqj2mAt4KrwZakxTK26DQENnG1xDshnTBZ7751jJM+Nzx4qlOjhinW9Tn
6ynTpEMiYbcGQOMupERVZLd7d3P2o0uaGP+Bi1PEax+icHzOyCNdF+TDbVIylddqOo2j9zQURnWt
q7fI1YeDeuUG6IqWGH6U+RQfQC1YZzdoASVIxlLFSk5OCWwo2ZNME+La+QxJ2c2Ta28SlUxSdMFN
ladYdURqjfHLaJnic+iglu6O6d06GGya4XQz5AyqcsEkVnp2HGzGeJWDG62ttGxVS3BBGifvIQGN
qykJ1+p2aJqLC9Gyjl5CePH8muZRwA2NpF91AQ1tnbyqYz2cy08A0KjNT1FdPacFxxO1OztxOq5b
N6X8rdFIYx7Ctedlz67GfxLkVa90BAs3th/fjKUo4dTrJ3ssYEcEOdywVPe2VmXmlPRsmtbcnjEX
fL7o7lD+nEl2YMDIwdXoOTMVMdIXM7TAqWubarRoy+Vhc98HP4dS55mIOKHMU/Bah+a1nTnqpEGK
HRfY5WqUuJfGz4tmhRwYq5pX3tt58JpFc3IyxbOaFXXSna9+rGry6BE4JG04C8EshaDfXZDTvEk1
rEfqBDVMU3UsOyrs2m21ndEC09G66C5Er7G3PJT1ZGzlmPRzbAexrWusz/8Errhm/pV7DHrD2xuW
ALs5DSOsBmO7pPDh0jJauxQS1yE3XrTACk85J0XwRFKuJgurOAEH20U0Q2r2OCl0DqFnCb8jxKaB
KGSUiFkwIjWyTTwSplcnHK/VeuJJS49a7SjKUFrT/kKKzMcjkSJS8abKnE/pd44rP7RgkqWu4e6b
g3rLgtsGueNepESJpkb+5nnP2tS636cRvMUcrBe8LrnLeEJ1UVRrQA2KKphSZHqyaDYgb5dI/3Cw
rq0mpIyIQkn0/Jwuzd9mr2YQJWhkzzY3YSKieq9zsUA+6PqB3m82VhEe05J9aCFdrHEZPKkBul4x
xnIsNJ69CM66Qz4Lh73wKS7RTZZC+Jw4htehH2Dje/QvySMRt+qHdkv0XmTVHKc5fEOhE2/xpADO
kMNUoWTfJvqERvsSqwdf4GLyzPeYF0v25YnFKSTF6ZD7KNvUe4ig9p0Uv+9JWVfHFjbbGtIqZrIi
MbbDGB8yq8exMnc7c7qtXcAJ6j3XGl5hSiGi3LPmodb78VNKIDBrbJdX2xXfpHmDwAuWG7XAxxAM
6sRzN9FAfCG1y978gpEyuEi5UJroeKs2oVS8+EV8zzybNHFR0Hsf8jvaJdMa3hjaHL6amhYmIriz
TBNnkJycFq2291CgrJfEJlI8LD86JjKdwMBQMhXaEhb+NM4GOIvMoUgWT64mTom0HC+4ElaxbET/
Ex10iRMxQtNLDkONNr5HbQfdga5R0IgfXjJgOfm8i8y99PE5XQqc5HKyhlSb26BVT5n4SeA07inp
HJ6M+WcfzzCOHDZyTx9/lI6eAElHPl8xel6XXfVoTOk16xIWXs3nQohlO/kRoyMXGlALQa7ueK5k
8ZMRuTyV8wS9mIGdavN9VjGeBjB5rK/4A7atPNGMhkMyt7lSuV9StadOTpmUOcqVtMp8MMmyNxEs
/bnzsWC4Up8eecO32jXePwcvLQogzyGrOR0ks2JKWOAySDVeTIiYI/eCLPjhFO1bamKjZy01No3Z
f6hXEhjbN8+FLlKNC6HbvQtdYGhptGQrSrvoJiymEy0n5C6sGvvOH7eDke2KrmpfrIATvtObzzMn
f2UkUKMTZLMZlOFyZzNzB+u17FSfQK0QkBcuNR3KE2vysJmX9JPnkMUWiG9toOIWoUB3LFPm5EFj
7jIk+mBdYi98UkfMRJ4d1GG0YlpN5Dnlj/s1pY/ka9lBQU3aBFl1FbWneeUY3SzT4iVW6kWvhKCR
kn2B/uIfh2b8oUpC16tuw4RTntP64SmIByRaLViCCBa4w7QppFe2FUmw0N+Wkg0eGV9K5JoxfcgL
SprUpXuyMHrrw/o11ctqbeK4Zk4GtcpFrKDE20nRrSsYapXR+Rs1TEyqbY75A68f7Ru7jWVoAc8o
UvZPYbGy7eRLEzEqJPlG+UHLTroaBakVJCf5frL3Q6Kp43ZAK2Q2Faq/HrSU2d4mufje+rSsrVHb
TEnSHvuu30YAmsGzGRZg4PHRC6OWsh/N0OTezAWCG/x03DI9fDSNajhOTfCc9LSZHbvaQ+saz6IE
cMg/0MZpD76uOycmaCq8GBWd/prt6mCzsfYxciHHSMQOKSFSwZJsKPmFjYKKKEomf2OgkNyQQ8T+
6dBC7xPQWGbD6bbto2d/RuKnnEigemQCMo6tftCrdWqlr2pVXjLQQqFmPKuDUqX135PUGo7+cDBn
hghaJ2uSMk0PdVY8flYqTrus4UzfByPrSKhsmXNxLcfhduypD804YR/wjQeb0CR3wR+eiHKv+YVx
ISdCoJtd6Ry2VsIggL3W8J8HwgVGI7QGnpd2EREqfsvR7FXqdd6NXvGKzS4mwu3CI7QVFhuQQZNs
M7iTtl2WnOFqz/Fh1ioKSb+6bwfHR3/RVJspN9OzAxgJRfRTAlePLRnNnxYDiwknNBQdPV/Th/Dp
90W/rmfka2mz8BpIdUYKAfYSOcMh65vpmLH4CTSzd+pjHsyO02zjfp+FK58xZtnwOTmh8uOB0hue
1LlRVMUjkpSImVeLcirEVDgM2Skf7SfbTqoX4QcEfefFtl7ILZyHaTgRs0WKVy2cnSpfKnPmdrJs
b5rML7Gt5JieisngG6GOwfqDNpo50n6IfG3jigK6WI2gW0xoG/ws2eM/7PKyYcugWhwlkGgJ43Rj
4DIl9q80zk2QWtvexspPzwJ7Fj2fL06TENRIhFPqNOC+9P7GnWEFcihf5UNSwz6t/du5dd6dIaVn
Xmj2jePx5wRr3XmL0a68hN00G832gid5jHz/KMTyo+3SPQgAoAE8EcRb1gaGPt/Eqpy657iaTg3C
ynDIh9NSmBdBR+0Apsag5E0+3NrLgBvgOa0XAW1hwY2M9/3YHefZrjemSydYy/BZW4L/AtlvDEld
tHxMV6Y2BdtomG/90ml3owU/L8++jVI3bqSdfQyYU8/z/JQZNW4gBMknrOos4zeW0WS70R+dQxkG
VAIFz7PdlvTUSjESMEOyDgvoym5GceYGA9WBUOwRP721Fi0/F3QRJvLuWLx0DOeLeKTiHzeDwX5l
xDzEmg83ry27+9Fu6PY1zcjdkASyrOx3ReKy5bXj0ZuD5kvVJEhv3XhrhgvQQequ2cudF9Ifiuwl
D7LudakDiEhqWo87uZ69cheAebc7TUfP00/7DoP81tCYU9HyPGhanUFAKL+akqiM+mbbz3HBKEjz
OerRhrLxVez1VFw6Eb+GqB3uC9n49Ivm2TPuHYCaW3MZUbiE3fKom5ArneyScay/icOueO5qRISe
o53zTI8ORb/YT0t5jpaUgr5pkqMiUbL7xpskn/K1O3jvk9bF94PPUoBqxV+jx0vuRmNjt6jHc32J
wDewGGcZC3tKk4d54xCey8D6DiAu20VDmZ4HnRFhPAi69/hLQSKcM8hSbSRfZiL2YpfgPFrV2lNu
wEnyLb790uV3syhD0iPEJRraZp+XIUQWqyCWls7taooc3jtzrg9gjDgjL6kvGZILUg9IBm78IExU
AEM23qQ9DtRez7uHEfmclx4tPU4uhRGkG90N33RW/QuFVLmdhXYwyy6+zcNFX0kfzcYYbG03tsm4
srN0OuiiK44TGB/bG1tsLqPOsM5eB4SOH5jiuJfKqsJtNpszmKfJxSTRe6gbuwPdinbXGZV/ckT3
5uGNx0Ht6fuqxkvvF2a8jrxlPg+ue8k117qdaRrdLlV4AcYpnTi9cUNZMnwZh/gSJbl/JwHRCY25
uSKVaBhTbV2Eic4A2jX2IuMcJ5vkKPWzdtfHAfTDJvNO6hdX1DuzSYdDnpkeBlQTyF7GzDeZ0uSs
6Uu2HlIZaxQu4XlJgaSiyc73THBYTNrowhNkHdTNWsDRHvKIvB085cXR0rwR/2780C7YPkaeh10J
Xekxy3HCaZM3HIqF42Y0m8vR1VCCMIqSGwAZjBSs9+FCwKF6dga7/tqYExrOyIF63Ok/2kBDIK6j
GWHe7u4KzzBWWuSMV+ho0zXv42Gj9Fdu1A+7iWegt03tzm81wrX0YLmmaYxrIQwfi9TXXyvml0GG
CisNC+O6NPHdWLvRccCLySxbaom49NgGKOH3nUMax+LKR+PYJml7R/PoqZu5J1GUmg8WYKzZfF9Q
ztwqeWffVMmhbuBH+qEXfsnwHq3T4jHFI/EI0oLKZDTS/eJ2rI0E/23LvCguyKPjMwloa7p0xrrW
ffN5SoUDTW46RDBV8P80m0mE1U5EUGJwXMOzlaoj3IIn+uLbMeFQDods5yeAoaNOC28mEmy7IJR0
zka7G/Rk11fNd3rEFpYJY63PXnLjCu0RvuhHnKbihoB2957ZGC3E/sYbwuWmKIeETk+Nxb1HUbP4
vA+1rZ+9MiM4CwULzn5QIGRPrEi/BFrD9OCi/p8oKTybPM72pSsVQEr8M+pIoP26NW4ckRg3ZvEE
PKc5p47MOmssJI/lxF+waph5cUwkcke6xUbWAxdK6h1qB0QEbqXvA1oYZ61uKAZQOx2GhrN4msRk
Ro7TXUqHDnrsca7ILHaX7w6T5GtP3vGRaReYnsa+GGhkdrE/roKof6/0Jb3NB89EAl+AZnQM72pA
ndrYTe2tvT6ECgTOjFfQmy7MZUe/feAY0D0sVbYh14zQlf5xmtB3adF8RGgkUQeIw1tReDd4hOIV
HtoMKFg1gvEbBbGskdQ2Tsm2ccJhT4GR3fJU40qzZUPBKQ8FfeArIpHwakkve5yJ6Vgv3aZz6/zO
ILIRa6qbnW0NJcEgnHEHBAcZOLPgKku+FY5P6xMbA9N7eOdBiGlY8vvHCbdrMvJw6sZNPeHhKuMp
u3YmvZaMIr8ZRLFGKExlGDXNUZ2mwN+SG9yfMSMFlARpVXQbBWYqDDqhiVtu8smdkMNwIsaERRId
4/ANY2OnvJTSsuAOHIfV6VQNnxkEPtVj6tzYc3ddArpmiPE0vAj6tymtrJcRD7OWbZNaNx9i15Ne
bVLoNFryW3p+FyEpJkGd3XlUMi0g9x/szPQk4IUj3KqlFlh17Kpqfrd9UtryevE/Rzs9C/y6CW5t
CSrJgCvBIF6wgZMeBAKjerPt0j6nRcKEjgJVzOGxM4vynTFlDGVn1bSFfyJgATpZgDCGZCWsxEQ8
D215CDT9yHZQU7/RPVC17axLbwy9E9yF9StjKnySKSjWBEmitiCMNgpHrKv40EtiVBlN0ZHW70Zp
TxbNfWonOYkP9PaQVfOdgAoAwO3Oug87Q7vtzQ/Hf7TEcyrgTaTdxKEKRslsh+HT4ANgHsZjD4nv
FOdM8yjq0EpUtLa62fbRa8IfbQftBXlxDTYN9prtSLzoEt9GPsMlad+rNH623BEBywSPLe5mg9Kg
M3D+9XB/3Qm7HUvwsciekNbsfcyp1mSWN55PZK9L3QTK82byy73BWeteAldZDHKCWwfdXwUiii6a
DQnC9G6BmVVHq81u62Zu97o+fGSLsXDGsHFoMIdh6rcGumCcJ1SKK9jr4TquyN6mRfha+BlZyz2c
mj4mxdnQynMZ9clF/eJo7IPGRN0wZIzZUL/ueg1tdUPe+TULsQE3uX6OXEs/Y5XjHFo5H4y1uhPx
hisipurThMVs63Wo8gn4rk5db3zxjTy6M0sYRnSm620/9cm+KGdwGRBbV5E2anekMJn5c9YV2dYM
6vLwh1m6+3f7I8ucbqOKIyYUhddvOr7UpNWmo/ddq46OMWa40IseNJrEhTv6MQzFteFv3bWZdeMJ
Ua15LB60xE5oPC/AYsIUKk8+opMaSFcSw4AgkbMme3v5ZDQ4Ugmkah4s4OXHJc/Ktaojw2aAoTdV
j2olAZ/8nvvDWzmxWyVw3w6G0aJTj2ttJRhSr4qm1iWV4WdDzPQavWB3ggAVr0B60g/MwFrkBvK3
ZEgOYd63t1r/ynEFXezCCc/1xULH0dL2mSgJD4mNtybShhNNg0vOrGUVVTRsq4bJVmEY+VE13ZTt
g0O8ObjmM5r7oTW+GjYgKCV3wS7KebF07kTrHLGQYF32Kuv+LY9vsPAA9rX8s1U5OQsPhPpcw/pN
0+1L7OfM8PEPzU0jm6YxP+3CoREpWk8OSTayuMcekrPBpIlIxMM+MYe3BtPLiqPduHUxwOG0XjBT
RGz+YCNtgDmkIbYMQZv8hP6bLHKpRgg5Be6AYXfzFv1GcFZKjtY3P5J8flW/CZrlFabHh2pkl2n4
pKhKUpKJfhNNEXDPjTqAhBKEit4c7VjzOWSJMlovbk+mZIpuGVrbm1MHd9ncxIex0g7G5D2zH4O2
Ahe+yqyZAVPcMJynLnDp5JdVb61btlWFrEqy8s0xZnr2sr/gcy9PmTA2xLtOWxqBj4qdWBNxAGI5
fhlS42GcTWDHofk9SvEsKynF4FWvDFN2tFlOas3TNOSk8Go4IE3XzCmfZFyZmhqbhFgdPLv94WiT
/Ye36X9CL+rAAejvBi6v1O+izjpmSJFY0bhOvOGmquKZomJK7pMs/RGS03jQra+qz61GAKp1oray
hJbKGhbFJQH3hFfExT5ifLcQc6de83MKw2+Kk1oJuqKRc2saolj1sklaVe8Ep53EYjT0gunj5g17
chMM4YopXPUHuaH5N6spoY+Wh6oIKbTl+kqn9ovsRjCkMOK2Y9BUzV+y2hUbsxkJrZgI9bSrYeDh
BCDWOXvVfFFtVqXh8gqJV4maiNRaGkxkkUPhW404WvfK+9R5WDYQMa/zJf7+hwXub/ptrlmmgaOV
loZf7zeJZFsUAes90r9Ycw5ZuBz7RTzh27DXWpA3h2oJ8W4wnpstWoxaAop2tGdxzrWeFTqmdh+0
f3oV/63Mrf9Dmtb+Q1zfi4/2/8sv/F1Uc0MqfaeCof77d/9rdtdf/hGJX/+8us179/6X35B6m3Tz
ff/RzA8fbZ9/fgOSpuTf/L/+4f/7UF/laa4+/vM/vou+7ORXi2j3/SU/C93i/x65dWzy9/LH++//
4DNwS3P/oevATAlYBqYAikrqqT8jtwj7+AcDKHKubMLTeDAtbrEk8cf/+R+O8w/Lt8nrZuaOJtXw
+VctoQnyj4x/8Fd5LnTTsH3b8px/J3PrNy6IAzxAshFp+vE90OT/7oMPiGo3g7bDPO1r5SMmlrsp
XvL9giEV743lnNUrvyQ1g2qzZm9zq+RKwNhHVORSOOOcRm8O95HWQzF0cUK0FuO0KCjGfdL84T3+
zTIuLxYojmvaBlJSG8+4fGd+eY+ZvupUXBlijSm7BYrO4hznJ731HRoryEZIJ8Uxmk53Y5x71J0z
nHMqboAHd1PIZH3o7kMvsTddZ39VP1ev9eba09F+a4Z5WCL3LqpaaOn8r9P7GyfN7JUWGtY5nWJ7
ExQkVkE86PdhfdDLyTnjgtrWWsF0S1pbe+CSaVseK9O4DSwmvlBUqx1JyD9bE0p5wsGRTABCUVbm
CIzJDzGnCMdaj2nx4UqaVOOO/UGdm2v3xpzA4ht+Hp2TOEQZbjQvZJcMa4OIs5uApNsH6tngsOgY
xdvOJNl0Zm4cW/cDbZNjhM62qD1xpSiuM3xnQT1Xq3Ye3Ysz4XXJl9qHNJhxqPQIS+hByllO5Zyb
xXHObl3cmA3NuTAhS5gY2YKkd/qv1WkJp4OW2d6Xdi6/6lN2GrrA2aY9eLKaYE8+rPjf00Crm+7b
uhs4iGQNTITyIPjLTceU7mlBxk03OMussJIhJoMez0w6as/qF7Ni7g8n5hTWbnUm1oTYAQv/Glj4
tR8TjhiGOujNrHnV48g5d/woxVLHRxzNt4jkzAtUT84vXniBxf8nETRv6i+Wl39ePlH2JnWAyZL+
mw+h9uM4Qy+GvMuACyTycrl6TppcmZkBQHUgwSY2Pm7UavNwTxIZ03k/q3ae5l6VlyplGkF/Crtj
D4WtFgChhP0n2e1vro7PqwRZruPNISwZXf5fP2SGSM1s0lNZT/Vyp9UlzmqmCRx5QQ7MZnKc9Pcl
AR6CTT0h9+hYGo1zDis3v3Y1APQWk18edU9Uf9ecnISzFdrd4ZdV9e5TJftrPODflyqAFzJmkhdf
1/Hv/HaNnp76NSQ6QVhIbOzgnL47fREi1NOzS+dJY7KBuWnilcTlHu8wbNMh8jgqM1ZUH+VMIGrk
Uzklad7toxo9IX2U0mr+gLZQx6X/lvnyafqu49qmT/iex6lKl8/EL48s3vPICoyJTrLt/azHynoO
4xsHBa+Rj+gi+005oyOw0/yLbIRuJBlFzEzKohFveMSgJTFak8mswH/oux/G0vx0rAGBGxSkwV1Z
XX9rSxGxvAmjKdehIZAUVCzHaYdJqYWfgMhVJNekJCUp9qMnHdetHlrtnmMvE7oKxjMUUJw3Yd7e
FnFxl2f9vCvt8Rkvk30fZKNzV0gYtLAORk/AnP/Tibz+oY0xmTt26pxjk7FEvp40Sss/3Gl5tvnb
58fbHuDBl3vmb688gCDg91KjR5pavc/xI539BMO1WrP1kaUNU8QzXlTA5nl9KAgmqDLXPwk7Kg66
A/55wRK6tXdto83XP1ycLCx/uzjbkDum6Zi2riuC2y83Nwg0RizMh9YlCbwHqzR1zrS2v2Kxvfjl
wJYzTd9dumqbGGZZVZxmvIYLXLIV5iz7OETj3m4R1SZaDS3TQrA9QGa/HVKk/v/6Us2/iunVc8iH
Fxi8NGQbcsl/fQ6BZc+pNYVs3W30AxpP8VwONgomsyxz3o/plXwe+nsmsoe0G/RvCgcwzTbqt5gP
WdSTtmtETGSFvwnShvlZaZ3KRscztOQvUR/kf9jhfzO6fb45HmwbtnoQ6br9m+HF0hotZHBYrgUx
9Xv24PxI8Uo+onE7lEa3G3QAsyhId/7sEcliez6hCFl3M2dMt/7w6f3VvSKvxTds+DSeHpiWAQPt
r58ebU4ChSKd6W+vedhjm+R2MbP5CKP4i/pd1+vmWZvSg1vNM/1DA9CDo39xMpRK6u0rnPznOKfh
Jg3JMc3tHJavTh6dPjO9J+ClP0f+eIySxt/0JP/uxlo72AwO/vCpsuT8/Y0CccQOapoBK1Og2PS/
PLQOpYKPghQuRSWiXUcoCrmozmm29aMZU2ImpO4hSUBQlXYmNnfdOZsOomOXNtckVxirW17zKCIN
gs7xyhqdjPZ8X+2IQTOpt9duTURZPjfnsu/BB0WQZXWjuhur4liBLfWrwDwPYnCPVVBXdKA4d+Ud
+xy+NAr+jBiyVp48rCR5dmhnsSPa36Miheice28jCmIOU+W2dt/bJmTsF6IUi6fomzlbCYld3hFL
9EOwLP6t3dHhykX6XtnxdyDHsFD8khNO3F9UHT2SA4IOokuubcqSi6cOyeRIHesEqbnT6pkamKF+
6BdAlnkJXE+r3kRQvqUDSdW1T4s9a5PHeoK8lQNPXDXONiQ/ahVUo3OetT65Yu4GM2PeaJnsMIHo
5d3c4d6sNmNSMOIcGZY0IntUB9RxjpJrGra3HrsKMSfJSzy39iFIjBc4JxoofUTukWytqg8oWWCw
+4O4yQLjgL0I67QOoQgu7W7I0V4o3d9YZu9wihH4V9otEvaVB+j6AFaFY2Dh3VuSCe4F9Xd+hvi4
LBOi5AnDe0g8SNGVrwVgDQTKDPfULfaZjnDShTzgs8zFovymrmQc3RucfTjHOB2Ss7Xtc8T+tVN+
s21tuhMaMv0O8c0n1ilwPZRJi/NEGkp/BgqNC4TGUMg9L5LwotYbXNPdJgvrJ6srdBlJiBK+Ewbp
3gGWR7HAhfVR1zNuag54CpjiOyKFEYqCBEIAFopxgDMvN9K0nh+lkGqTd8WXxITjWycM8+3JYUIE
CXgOPeuxX6aLl49HJc3ih+17pKMFSchbbNNI9ztcrahi3EPGJxk5zc7zk+SKGLHaZW2BfEoRaBzf
WAukK+ASWthlU30M5lDbVUWKQKLxD71lJUDgJ24GoQfThM5bq9rodfxZe1W01nkz9krzPiDUxvlU
bHoNhRmaozMcTJyHLsjl0MdXW/pztS+a1D7StkTlHFp8tvV3b2ACtcbTpLsJlYBjfFenyJR2HGub
tanIK0YQMOI73dWFKKUMhYtZ/G9GC5xHPeRh2IhHV/d3MUa08wJCQt35OXNPVUhbxB9vlgh+KJsi
9GEmnSvY+86ZVikvCAMADAsW6jNZQmoxo+OocPajP7+Y9aATqmXcNv/F0pk1xa2kW/QXKULz8Frz
QFFgbIN5yeAYI6WmlFKzfn0viX7puH3tcxqqpMxv2HvtfAzOhYg+GbNOG1916OeT1N9nCT3a5JT9
ofPfWrf4pSqNH78Jf1jpFNxRukvI4uT+lsf106/cYjdXRbnBuKePjaPFS1irj2zuH5UPgbcKAo1/
EzBIVDGqDDXyvwB9RDwHziWtYszvDi88gatwuIqfTmX9tlIQ6+vzR1zNz2gwXXICnHxTIgzf5ixv
jk4s4BTjhWlkfRnCJcXWqu5jvC/S7rXOgi96hwe0rOWBLK09Bq896LBxG+LKxjUTU4VChrt8fzoQ
FMjGg1CEJhOCkGv/tqFu3fMzQujikCXycX1NSRAi3drTGYx9E048ZLNh2w/efI3+1tLctKNMz9Ke
3T2KclRCKO2X4pcJn3ftTAJbyOxh5zKpFycM93VZOD+mJnxkfDw+5U2xAPhYjtmCZznRdUZG2MBm
ovhv/fjXk2wW/qFfaBRBJUzeNPHUsXwHXN7DhxeIIDetQOpj++lwIw5nSDGecFymOZbY5SHyIwFL
t6kO3y8zqZXFY4OnUPo8wJDPDyVIKVVA2luuEb30s5ho19MZZeUBQm64T5v0fcm2u6dcre3SGzVx
8diZ7BhWgaFQmXtGj47TGC1lA+FkuXERuIA8saczCRBsJn0ub5rI7owUFNWVw1qPibkvJMsQiBuX
up46uAi9OHgzY366m3vEJbjNMV8eZmhE3/4WSZ7lSXsotGppn1ZH5foieQ4KUcclPNtNjoFmcVsF
xgVIfJNP3lUOltz5lmbHmelpv/5jNB/uJuqxUTSoxPZh3EE1O0xxyrnS5e45lPnXlFp7N4NlQS+1
3r/rjelXpIP1yK/CKSp27jyWFxky8QiYUhotIhRSTHfY1JCOpQJhkIcnIJQvjMxxYKxnajf+iBZY
9iiIDox5zIEZMu1HqPwzbHXxUkx/U9J3hJrS39Kbf2YNZbW3xLaSmGyjTbYIXKpQcxH82xVkXbBK
oiuVIZ3VGtkyJFgCUUxuKvcJnVpPGpt6mLIuuqfytx0P0a0fYePWnrCfgzfXbnOW9yi/rH4wN1Zc
oIJt0F4ZprULtMHdLpaguAxgcFAa4yYKar6/BVzYSPcjTnKSOWtkP1E6jzc5lu6ZGTNhjU70V5rV
cPB5bWxyHP1kFnvHIWZrPWtjVyJ5a8ueUDElTh5CLk3c5KGdECZ4eU+NvH5VPfGERMOSuFaX4pjm
QNwtzkSkPO6piDjYxwExWV2xRXKbojrnyysUFPZpTMbwUAcRikaL39Rn5TFWhsCcP1POZBVlUAd3
L04xZPMlD0jiYOnEN1BpcmeEAqPkMY/sDyM1vRdf519OAUGTLJmsNPtvDNXaoa9PhMcLrNkrPvAJ
UcxEzRmcQXYJYxg/yqFR8VkUtgVeWW6K6dxhimCfrP9K1ZOgTQTWHi1qf06r6Y1kHht9w3yfAKId
13/7OgRQWAmBaYFpVYLSsBqBEQ3WMQtD3I5dTGqrMYFxZt61R+PwRwWIXFyRnZx5BBjdje0PDMwm
zy1ThSpCDgTOaO9yOh+98DzINN1aCef1ek+CIpXXHo1KPnrnumzsB9driBxKh3OVpcnLXANxbCCY
lYVLZKOO301kneCgstcu5yzJG6rrzC8ZndvMItGnPnvCSg5EC7OLzkFo4ZVhy06EF5DXfeTCo7XD
mPXmgstrU+eQsW3fdHaZ3RGIDPELOR8O0UlEcdm+/3u9sg3rw45ITWO4S2JMsVyodbkbalFsu3iW
BzZDwXfqwPr6ZmE8o3qYTqu1y08WLOPS4jvNsPNQTmwqL0rIjbYBRWNpheEjWTG0FlKQpXr2ect7
NOoHIzBg9jtWfVZIh+8okq/+HG8dJllq5mJLCugOSnkcRUuxkojBO4Tg4jfCiYzb97ldz8kX4enV
BkpsvSnbAL35NGX79SA2I1egK+kedcNpuRJaljN1bQ/xBXw5SW/c1AJ/g6iz/x6xRuTSEOJK4l2E
SsLz5TOOSISgwDiXYsy3wtcI5TYiNwQUXk7T4JQPoyISvkesAoeSUYQYntY72GkwOOWFk23Xy8mb
elAnnXWcm+BMQlJ0aG3WiVpflXwSuVnc1h+RkJYH2itQcuZ0XwaumVJXW6CbiJpm3lVtU5+RUa3v
fkNS64FQYPLELJetZtbiQni2mYc+hj4ogQwK13KQrKOZ9XFXuvN2GOP29KxMkoYE8667CRLKKMzp
+rGc5U0sV0bbxfeiapAE/1oLG+Q92UXY6hPplckAUj4FzBvPXkemaA9tkod+ig5xAdQuV7AAukbf
+mr+bYR5fcbDsEkcfLDCIMvEzQ8lz8O2dT3S7EI8gKVVVof1C6jTaVP3BDVYZubsCgsPKwbcGPFo
dVrL3XVXOk3q2AgTCkhZM6hm+Nwi6ZMby2flyByal4A8UoJCeknkO8St2lkW5yQANKCP0IT+rWY8
+1t8vRgGGRkRq56Xb+7s4SCJf069vmKgEr9GIW/WhH54FO9GHCQHxWjKwimSkCLf9+4P1nxotxsQ
+yAv0HoED8J0qhvLtntLYC+cbr6ygUH9xh2idO9iS9q32NQD/92uqVjJ64nvXvizronTpvE42vjL
Nm1df3kZi+6SfQzMfohmTt+CZKM1SxoEQgQZbC1T/1UNhsHZr850P7hHwX0dStYe4BaCg9P1+qAl
YZOEem06JGODvU/NUW0d60/X+gz6FfrUVbhplHrrpZXDrtyGV+eU1S7G25jROW7XfyTHUTOy1X3J
W7lFzCHPpkC9F5rjK2S6ZueG9hsbUGKSHTfd48eI7JjSsYffiPzDozOaGC7wor2UDVoCJPaY+L3/
vJqyshaTj9IT46vdl/vMr2Hv+GSKjk79mogyufQVwTOFgEtWBc6Rai9fGAgXlIBsT9IHW/5TzjUn
GnHb2PzDhvTrrXcK8jQ8hLSJsawFjX/mbepoSZjvvU3RDHgfVfyOre3LHfvmKruRoStCcN6JCHHT
ssK1lvvZ8bgBhURCSnJz0cHIZb9JUC+hkYiyN74uqn2LAzxx44fCNpyHKfeZjdKmV5bItsqbWIrU
GunLbM9bCzZIm/1gcPGVKoXNfGp6BPWFIHFJskpeIl3jEIQPFkAgxh9hOMF5IHQ4dHuD6O/oT5JO
1HOS6ACtvdPgaJ46LQ8oGDGUDxSsztBd/TLEsoeZpaNRR4fWbty0+ZOZw24cgauFGLU3TiT/+L35
O1hWO7RWgqKFmf+5LSGR24s5VyUOlIQs4qKk528xK+s5dLd6Tl6RVB7RxEynuc4PSPT+k/LJ1T15
m0ZtbQJ3EbHhDT05DQAy/rhE3XCqlXn1k8DaFU1SPzlaEh+ovuh2syuZjwedlnfAqd6+NeW/VXYy
5NG2y6p2M5owFscCRXCdL2t6GF+2x9dhTe9GH+UUuoRPesmwdfwUeYjH3z3yA+/6NryWVnLLe+a7
YXUcY7KiGcfSzMevA7/LlLIAUAQ60JxhF2lpNNwfs7f18NSiza0ucviCgnz0tX5Gfr8tKBw2ra3c
He71a3JDefNgWYb5wGz5xY8IQo3Oycwp0RXzVwC5lYGbGNEZei9BBOS0zPJzF/LF1Fl3ThGDZ0Hy
2dYm0UMMiWy0OhtelgheK0MDbUb/DZ77q4awuA368LWygGnE6d7L/3hexTCvjD66XPyOCRnY+qE4
iwICbU5EPbXSL79dkCzz+BPp6VPEpSSK9JkC8yZV/N8UuagchuhSd9jpzQpfpEXOGRQodB2BeZjD
pNl2Aken6kJ+qNL7PVopyu/u0Ae0TWOW30VSfXF137MCwRnzI59buCk3Ng4Ct+O7KjLG2YjjskQ9
J3MicHRExiEfCT9DHbHzM9N71XYDd0xhp+F3VLkrdkUhC16S3NnhY9rkcqi3lUdxX9r1h+0pf8/K
YEGMyJeiJDYl04Ox6GvAQMRUZYkb/gaGtuRoQoKRIxHz5DSKEEpP8qBF9uVGqF7m1HrRaXLgDD63
pDvf1BR+4iBDNkiQH1HE5Vec2cjvCDjeKa8Bm2ejHOZpFsTKIEGXpvHCtg3m2qyvJBpOuP8bHyuQ
fsSXfJ5JfIGhRzVTBZW390q4ZjAA87kIdq1L1KeRvTmoGqE/V5Tr0cAlTplQqOl1Gt0J+FW+q2bX
P1UlBr7RqjasPozsSy9HWTiUXAM+Rue2U49824xkaV4pUayU+BsPdw/AhXFtFSt0lyKsLsVwSZlE
bEQbomoq5p1oxC828oTw1fKQFbm1Vy1Jakk/XUuROhSl6KWKuXpDY9SdKN+/bPvFtuuUA9K392Z6
VIF+VwMMfrkEiWT12WwEexx6ZVJq1XRo3fFYZkOPH82dN7qI7xnKdGlzznZB+IbR0WTZKnFgQXHQ
1rlxnCfqjQGXKwHUFJKXKEigg03OjTkzzIXSpCiZhj2bcVQ3OTtuVT/hwKF7L4j3ROUqt/bIha9b
6BRIZDi8yy+3b1HiEtPHrAYyWQlHYQfngkhoWXTGKSczkTN6eMkDgo+jcFK7iqlhgyuLHlw99GoE
1UsXxUdTcbzBHqaBqiW3l3fsvY5jMJrPcSTwL/b9fynECoKv+0s/sLkp2h/MsYnRbE+ocjKeeFru
zLcPbty7Wyn1m827msW2ugStLE94i05G9Uw61XyCE/0V9NZOTdXHlFY/dSu/SE7FdQ277WIbC8k4
4iSpbRPik2lxFeVetdfuPyab8lkFXrCFExn4zMokSuUUEeSFWd9SqBugYFL/owg50QZl/zAleelh
+4W64L0dIEX3lga+4bOycwHrFlB4tqMw2uvQ1dNlLH9FUqRXkdzNiKBZ5sTzfmzwhRr5+9wW8Q6a
L+gAMXZbf2yPMEZHtMMWgN3M7jDoCI4P2+Ymnq5ZnZFDSqjtaA00297wzF0ZA3f1fjce3uje7ymk
Cu9Sk7VHMczp4rIvn+L2oQpNdKMBP7WHnZDP/eDH8zULp3/D/GaYdXj2zPBlEpcZHQDZPqTetegr
eVgkMv0kv3YMBwaEAocsN71tdQ1Q0T4UxDluGGPcDJeyxi9tjHGY43zOP1YeOWpHwPOynR9cLJe1
Uba7KUsnnN5uthduCV7InPeBn1d8YFD5DY1NfYA9ozCEIgrDAer4z7179/uTLvv/sqT9F9vu81T2
Nujf8LWbaSEGt/9Q/rX0Od+U7IDmDAWwlwkzZ2zvRh2bh7CCYexHPptD09wU4Sa7E29UPUbGsPgA
sO75DWApn5p5a/9QlsBCwxZjZxgW1BUaqn0K+2bn3RNuf/bH2D6ZjUW3RGPc8JLkkEpydLIypA6r
ffNSJfoTzgvJ15PxVNTVeIUB/0wiLOHXGm3sYPzIKknwSu1+dWiTiOGKCcMF/aKC+YOy6S5Smyia
sH51B9gHRdpCuOjVPx00cPyUCRQP20UJgSLoBooXI/eOaY/LP0oH/5yDvoGaYX6knZiPRlDfwnlr
2N4OwFoOCYPxSJHVH1V4FhZQJNEGnN2xCQkVGLbzEVcFwY5hi7/Y7LGBUHLiTQ0bBP35CcPP37m2
X7AYUc4I6qGYIUATexxWnNdB3PzuSUGKk5d0rC8uBRjGvWpH/w/LoEZ1jCLP3TiV5NRSeJZ17RAV
adEnAJSDQSP2U0bJKsiaunR+cR9z4nlyXgTim/8kiTzDUt7WmCOe/eiJncwvKxmri4IK3VdEtAb2
rPGsoIh2gNDtMqix7AR8TbrO4OzqXgc/58rzLiqRZNgt/5VFqfGYhPXz+oeslqOXNn1wmhpHfmCW
5yBP5qf1b2rl0W3A/4bhMQPcorB5apb/0FkPbUS5+pRin35yotl9IksvPtRWsx/hGxC6nAc/yyEZ
dpgtBykpFYGCMwrG/vXdx5o5R1wU3KLAOSyJrDpMuwuH84DlHuqaT4AEYUxCnBrmhVs86fthBvXX
hweZxu7Znqq3hKSpA0cVSXl+DDE/DzLuX5TnaeVv166+m8JjVlTDXXResGlKh/m9U/FIjGVxtrI3
3Y77gqrkKeqxilv5RCTXIhMonfDwrSpgQ4+0ncg9jqRpBJRRpGMEUFrVxwys8y5ram/PmROOXEvA
HNm41DgNFITT/cqJz+YIAAD/r2+1U/EhHZkeKXEzWpi5B+vuDAdrpiJ2WMdkfIjAsFCnDCOZG24L
S4YdDZyPzD3Nxb8WDNMvLqZVe7a0/8XoUMqIvD5EFQom0tXL42DNf/qU35rRHF3aB22Ut2HlkzN9
GNjaq/Ga9aN3cKYYJX+8WN99burmM9bSpnYKMGqMMRV8Mp3nFrpZWVPklaKXDydbht7ZHxIGz734
N9sON0anm30M455ikOPRzazyITHKbhNARb00Pj++W5jJXsIQeLK1EW/MxG/wef7QuReCckSFl7ft
L4o3SSL03hngWJVY2cp8kr/D8ZWGgA2YK2cWWekNi8UnPqN4jzj0zSA88NlpebbXsdJChcri+Hcm
fY3hxHZ2prQv8Wz/giAWPVZ1Uh/9KP3XTtm4M0jf2UZBB3pnfA0FsrZ1akKWsbsdExJLM5cNTSKi
GI5Od1vn8JMPGMFSSXBe5xHr1KeUqFECkY5H14VchUiuAH5iPqrGob305DlOXBaAy0TbKhoeYVtY
9ybD5EzvgOTZKk6VFY/8FEP1/djGCb3D4AKFGgyCMhdmnd29pV2kf7ZZ8EgfGdxmLnGKUUk9fYgg
BEyFs8ujuDkaNcu22cGxZ4uviNH6tWR1GLPnhrGT6Hi69XXIU0BSw6H32/aQoOLDHEz/Hw/TAyV5
cqmAj+fLw8xibnzK7PYN5MpP4YdwcOdpPkk3/GL0fQAbml3XRV0FlvCQoxmo7TI9UCFxTy4j0JAw
c/pYyht0ep+ompyzpjJHqcNKHMs/i4OMG11EwTmXTKnzrgOo1ow8xclLSNjwhiRbgK0d9kTPZIyx
/tbUzZs6ZCuIEj7fq8pP9200E4dbNbyE6P0qL+z49EieX/53vDSd+QsZrSDqeqYOTDO2KRge8FE9
8J5FqKgYvR6DJNrUrghP65NA8NFvQnG9i2ZT2sruB0UkMXHLRj/i8yChPt5Ug8Uya0zdreM19oFZ
7LhrZkoBHPuwbzlwweRrtZP46nEFEueoO6aXBtAs7gi9ETlZ52YlIfxN7HkdUy+3N/t1xAUoJ2C7
JMRtHEQW/Gstk3Bvs8caVzA89UtMqM3yiHdcQ4scx43ksIuJFNZievCyeTyEZvvalKpim0DWc5uY
zy675nOOk2ALRvWpRYV4NbX76LasWuYhwj9oJHjWoZrPvcSs3mf+j2Usaic6PScZw+4OwNVRNs6X
bkHY+2M3nSTJ5yIR6aHSVfKAXPUPxtbFU0cal/UGrs++TzY0k6bzyHtf9DfMoeqNanVJt88MW8TS
g0dQeaS+uvJYKuvk9xOZ1wbwO9qlk5hUdagNLtFUDfmTJ/3+Ecc2m2RO3yhLD6n7Dfxho1uR7MOF
PmP18MBUBKU9QhRmxhu8E9s+XZVNBLQKgwddozTLkFS1g+9ynJcXb9FXBo2TUjlgTScLvZ2G9NrK
sxGGxZXWnscjCuFqLPyWpLgTQrBPPdw4vVN4+6nxX+yBYWlY60+orNADfOMeOvpzfWi6sVRbHde/
mN2/xn3xOxr6YPf9JugoPIrKqPdax6BKkuqyxEMlUiOhqx/L5KXJI4K9c/HqaqxJGD+tOzF/8cZB
cHsaGQJsa8d9dcIY0Kkx1QdostWhdRaAyIiKKSW1WSy7zKihIJUVyNCk4LL1gR+gcmN7qcICgof3
n81e+xr58ckURXPOWU7mmRvRutFz03x7R68nQi/G6uhNuFp0Jf5TGa/cOtQuM8QPdtfEd6eanxPf
/rCofR8DS3aXEivZ95fE0NSC4NFbW4tVSLlsK905/Wm1fXnzS/3pNPIkw/zPoFh9E1ZJ0kJXnx3S
Ow7wFmzy4cHYN64dP8lWfYaY1BapwjTDMdQIfR5Cgp10Pw8nINbuZoqNf6lVE7Ab2s/oTKbQYT4p
BzQjhUEgPcOBWFcwmVquyUl2wW39VWI3VIeYCiYmjurghoRh2HUNWH5K/VPNMPjk6fYt5117trxw
P9Wl3pcd0uNEGufQYZnfT+5tzBrjGhjhh8Jquz4F6Le8K0yoN1t5Pwfq+drNEFtkxX9xP2T7rIWj
1JHhJOq/hSZAuE/LeUcUR7oZUU+ajvmz5Rvi0+xLpLwuUpsu2XfQXE7wJrOtTMgrNnAPKLAPxrRx
gjD71fbioXTYUJCburdsM7va0WU9g8gzJ4tTzNPOC9S8y4iK3thy/EdG3VflJ862Rj1G0c3aOUGa
AbXGnjdrBbdeaMCU9Z7t0JlowPtalKjG0GevgmnWKfy2QKuAwuHRwl5VtqcloBz+a4iuiQtJS3Ez
o+krHkT8x+RVWnWea6G0HvPrdVF19ZcVhv3TMLEqiVz8r6F4LlyYo87IW2MsYZ1d510zTfZwVDKb
XYLK/ZC5AoFgcueJlPI+j7192NnFJq/U20hiAUU1+IsAI2DlJX86H84un2/aQl+q+nG3flcFbt5T
0sVntwoHdsLF83pcYYumMHDKXdka1obVR8fwg61+6RXnmNXJpvdI3B3s9HW9R74F9CijjHdLSgPi
+fxnRqBAQYeJdv0cAy+smLEP7r2M7D/RxEzNjLrTUBjlptfSOJEk8cBsP76kCxvbgKp7FH3yKTtz
o2Vnw0/Wj6IKs8fOj/6FvnHuU/enYQ+88a6NLjKrSAyO6g73ctzhOg9dTAILIS1oBWsozYk7uB07
ZiozV/TTb5lx4q7K3VW155nGjyQCxToylTkO+TTeO0AVMU8ZdzMPFrZlYkhrkkcApAjxnhvi37qf
7JalfTXoz1F622EImXsY+iGuMNyD43rqrQWts6qGKCgImcKC1mCBDmwLo1Kvp51TGsNZmfFjFJPT
lBtGv6W7R9C7iNa4Y+JjUEV3NbzaU+OgHbPxA2iSzx12lW7E9r9sc3VFps0KcNERt13LxqMnibHN
Jqg1y5fQOcybhsj9BWNzU6eD3g8VlLrYb47rny9XIOShKmYABmhgu36vPqXJQQdC7lF/DLsl/+rR
Hq5Zek1je7FNqFO/0D7p2JL9usrPO8ocEn3u7hhcSAhFcz5raDT40dd/Y4wY6ljaPFgLDzCQLHlU
HUOxwXly8pspOUB4rgT6iVFlBX1TgnPPqlzqTW4ChmCsRXkimTflj8Y4HYe5Ni6oOB7Rmf9y4jw6
xcp4cjv4z7EH8MhFFecOeXJcv2gfKMpDMLKacZaDbkyqk11PamvZDiDMiPwSZff7dOgNikw0kDwI
a5e1lt58NwASBvXhhWrYRe2YM9mtUVh6FJA1FhMq4Rb5R/SmVPHS4bl4LANkaHUz5qBBWrVtR7yk
Jq9pynGwy7262SIJ1IfKU4+tcNwdDvb9at2Ya0rPxGTEkdfB1eAsfsxTnkTasuowFNEF6G681Qz+
duu3p5yWPyzEvGG6n+9WdbI7vxAmMD6V/KBdCAZFNGQbi7FmmE5YHmB+7jTywBsmJv00GYRDJRfZ
W2dTwp759mRCAUMog2qxgqCxYHVW8f2A0nOvXPnQcGRSfYYYhky3E4f1U7XynCynsb8HqEuzBfES
oLALZ9eEiwGgs7bc6eJBpqLlJYyqMp4bbk/iHavXFEeubOt3rM83y+3Jt1veAF5vOIJIYPYIwYot
EKd6407ruuq91n5yXP9WRK9o1OP/lTNpzhCX6HZ0LkxlMn94iTLX+G5xoFnZUF0cC2XvcF+74Lgr
j7WXdcxvogfmONE9TJ+9DD87tkAGtmB2dw2z0fWNnKAak9u3VY4nbuuNWZxnI/UJeaP4j1Pd0Z9H
zQXHoTyKsbi6hMr7YwS2eOlORy4wJoxEU0xDKLZOrj4Gg1/zW0gLpsjJ2ut6cq33CBhU72gqttSr
O3bA7+ybNa0VBKV9Xn4wN3bOXT1M3BHM2B0Zn2w7Bi3RdsNhPQ5WcS7H19Gszb1reeO+7r2/YVzt
CfQ416kMtmMryENwJxYLaoALkVsuKg0iU8tkeAM31HHRlCFN83GcRnV2sLLhyWERnhRon9KYIqRU
4QTJPGTFKGO0n3H8Sp6HBYuLzlj7iHF51p0jrJfH1Kmf1yfZrNTJVvxUS06AnKv6u9WKDbUxA60e
B339XmzjW6Wk726rH2r9ElyWrcyt95EK7CsaKrGB8UTPziuGipCUXl1AOAhz/2g4TNoCUZ2h8P4I
6v6xSMBFCsKVtqEc3y0rcQ6rChYptg3VNcQg77FQcBLUcXl0RQb7iDtbfJ+tuWmQFl7ZkK45XtKA
NIMphEdFIjPVSprzzpeEGWr1bjZdeTIa07kVebqrFoGLl4M4XGieroRJ5hECty/jRF1Mh71Q6Qy3
aDo7PaPqxe+RLxVzsHTt65vqZwNJMC6TvgBizcbPAmjvLtrEeuk21SJm07U8oY+wN6Mcf0cx0nuM
6PIETSFDOUI5MpXDZ65qBJMecz5tMYyL/emYZ2PxxVzeA6DE/1VO0RN7SA7JiPJXNOU/Lyet3WG3
xzJsgpoAepLfBkzdryRtp0cfsd1G0fFQOga7rm0+1lfMX4ru5V7Bc7+Vg/NRcQLdNLBthsN19YdE
KOtqPlETIxyuAWmWKU6LHjbbTgdztCE7aLpOwtoGnAUXBsdvuoA058X/0Oey+x35twImeyiQLu8c
be8SaJ0PhuVgmI31TZI0WCnrb2zgHNcd2531xp+ZJ2zGEKOfnBiIwjegWTXK2ygCfXVG8qFMqweE
XXnPyG1/YohnhTuqaQtHHgdDjsCn1fnTnKV/WcLkj6rW4qAK8jdSRn/guX9p3tjDoFXEKh4It+9c
3NaogA5b6cmkRd3EjvU39VMGRuigqfiCbJcXYU4PjDMRWq73OIgI8ZWLlTPzv0rUSA3BAvvGz7nN
lWDmvMi/F0Xm96HhQRkumlETeGu9uTkrG8Z5/s4OWHk1XWLtBobj9IucPsnIXqowrWgbzy07Rh5/
ZD5ikcWNm4Fh667XGccEvuhFJQwVHx9WBOsjHPWhIc9gn2TZcOoTENWYr/NFwxy3xDYMIoeS5/4t
RhHdDbtlGEPLAmFi04Oy2FVjER6Z2wKy6+jPvttFpf9faFSR/PTA8z2p9B0JyLjpkwywavlZJx2p
W26SE5EXM0opOmKlmvZ5auc/hmNwWUdMpGzA0p7TJS8tOALgrru1LjPs5uDkrDHloiCI/JJtklX8
yJPW3HZO6x5qN3+PBhwbM+RElyDJVtfq1nVq32UFv1YHbXxABcokvTq2hQ9H3xoenHEKL3M9vTVK
JTdKEsiCaH7q5MW94KcJSfTILOS7Gh3bkB4aJOTg2QgWmod259hMWx3uJsJgvJOeqyMcwOcpwf6U
B8+T5cHy8vv+ONvDD5sD+bEp+CUsCbeCL89IY3D9GuEM08cG8G5L14w01RY1nTR71Smb261DtXhJ
L1XXEHWCHZBDiIOV0/WBjIfO7854yuMnvJ6+dyN6tj7XKNFg3hrRxiJ2pfAg71gg1C/fOtM11gU5
FcLDfjSjs1cLeVEsJQwX+aJ0Ppk82nvNFUrHyoqFnRVywClaDhkqtTHr0DAFLZIie7qYfIwg/azw
IlDXXHzpbw08kJea8PIHO1I4cqhwWmd8MUVr3vk4KzZzNnAvZBwblvb4OvrwHf5Lfk5Grlgev12X
yfDWKS7tcIwvYk5ubRMV4NDbeA/Ph8T3VO1ZwJP4vCjZ1qtHl7q5ePTiW7+Fh5cu3XLifYAv9m81
w+hDYwHIigZU2WWRAmLlx4qYWpx1jEB4fWpGYApEM8PXCt6/B2SN+AQCeJQIla5rOdyG/QV5prEL
NbqKeYDi7fuAmr2EZa2o4s9IPCEULM6rhLAMY7K6+1k+1KN4zsxpPFYmZL7cEm9kC+OWQCAU2eI/
y6xw0U3WaQq8rzSUznXtNsfZvutKBU+FUZMx3eGxSBFQx1F8b3+7pVM/rU+R00QoK02IJFaLfjMQ
ZXrJgwoTD8PK8jfm2nekEsFLnzE5GXuyu123OcmGqcJY/TPUdYChhQY+K86KMaMbIosPXBd5Jrq0
g5atx7Aj8nZ8+7qcusuInFkZo4NGSO2/n1ddsBF20htgLSaosf3ZLUZnaE1vRe/UOwQf9g7m73Em
5ueqMvsZ8w9dBIKn9SySrdiZQeweHLJHtr3thsec6ouyVaAn3Kxi7rVS7XACkyUT/2rc+rHw7Oxx
/aCTrhN4Rfo/URZAK/Fk/TB08TZddPd1IqNrRYlC2p58UbV/95mSgnU+W56BRGiZQ8rR00c2Ri+r
tVfiHIpamll0+8d1dG1aYHCz8hyqlnmubxAEs3SipUT5iyKWweA6T4qQKrBMOpLGyzC5z+dr7LGv
tQhxWCuAtp5T+oGJzX3idxcH5n5gNuwScniH2OewurspJg5rOi+bEgdq2sbDxX0WHsqz9Yhdf92s
NS8j+8H95BjmKTK9PXKvDES0B4qNeLEbY7/fNdAovqThhvpzWGDM6jAXTvpYNtWvOWcvL7qTy497
QSn0moxLSU8PtW9FnNxt59MvevsiVf53yOcMXRZrCmH9h5qt/v7KiyBND3oAocYoGZAWEJaUZd+O
fHOGO92HXSCXX8u7rAOWFFkEg6KhBLLqRvHNi9VlGqLywceru52b5AF7Ycjuo0KsMpt30fzwFJ8d
oENqodl6lxZmOMbYvWqdUx/qcrv2JngVtyqEFJksgqtMs5BaRtECXeT2f8ydyXbcyJZl/yXneAuG
HlN3eO/sSVHSBEuURPR9j6+vbcZYFRGKl6FJDWqQL0MSG3cHYHbt3nP2yRG2HYnyIIBW22KC+KIW
l16ur7R+B/4+QggtDyRV9jle4uqW/4+N45lU94pFnYelKzArKzu+kbj2idzPIHJD81ynH26MDp0g
EPzSDxhWloGekyLtm6g7HM1khB9e1QeAoCC5Vf/VjroJkIrzzojq3pGIRHTyT/7gZmcQmlc3nKyL
A/7qouoATgTVpUZ7tIUfBtykGoszit1LlmUIw9X90IxmoCpQJI+BMIaFg/5AbFHiVNfVqm4NvF7E
EKK48Rk1n3x3fWoH0AOiPAvXoHWcgvJUMxO1xYbQrW6Bw+gMU1J7S+DJDx5Jot2LYjpl8XitPKRE
MZ8qZzhU9D0ljV+j+andJFDtAT9nFelsWAg2NmgDrTe25jZjpeY5K2Ogv6oMRPpwJdgmJIVVv5p9
xkTRJnGyQ/ljr1+r2Q9cPIBfqqnZJKm+bBmfpcfJJwScgS9JQPJcljA6oQ2wnQcIS549//SiCHUk
91FJksc2nFf3oZbSdsEemU5NfCmJDd+E07pcZss81HnSAddd5yD0rfaK5D1Q5X0SAj0zXWZ1ibse
Va9gbG1xh/3tnqm/T1S7vBNDg9EpqORB99lJtTQhqgMhTTMuYj9bQ3VBlZDcrhzbkIygKJtL0zqF
k/lT1Vhao5eHYYa8WOtthxm+z/ZJXN6rNmLsk+dir/Vyx8MNxBHItDrRNP3wiSFid2TU8BVBSc3k
xqaPiJ9+ZzOfQ7BNHgLyAbExhl7fx7F9ifoW3RVUUxembTPyfpzhoHwdThV9VyyqbMzpFMMuc2Hn
bs0x4aSlrwv9d4iixtqdm9CBLcDkhWDVe9WgGAetv5+j8a6eewPOnJbsxKyJradZw8VdKcSV92/x
hxL3dbPpGt+G0Ic3bo1Bi0qXSEFf7DilCZHuC3OHpJx2lREnSJvoW2W5detRRdlrb7z4BZC2XTO4
bFjyoMESZu7Uv7jFuw/JD7Yv5O8KAxoENg0eM+7tuCU4TvdoBz+YaR+h2aZrVs0Nf8E8xPCjYxdm
DIfEjA+EBkKZRO4lSfT00Yomb9/J+UtXtJ98jXV56Ka3SGj46HpW+wghOYLqYkQ+o+WBNTk6Qy9m
/G0naEhSau21OX+Ou/IHI0mbzN3l6MI96ycuTDVPJaUWive0esUgToxUqfnXMn6ro/bQujw17Lv6
U9UW+hMBCnNBQ4v4A38z+BFFV6fPt6HjP9u6OZ2znuKs0hEqMFUBiuLTLp5MbHKU6O11LtNvyjkg
g68UX6QxYjtQfxVhzUa23uiXVjei25hWOsNUlmBZl45N9Nhj90bMhoV4qb3b2Hc52ElN+ohZ7pza
DWewbvnaTSts7Pymd/yvDsXqBrEWaMIw/zx7Y4yWaiSd2hm+TlHVn6IxnvZ2LOMjqbj5IGDoO9FO
Wzn5GbNJQ1ADy9/pTn7oa8C0yl82rXW81R0GiEbUelegkv3eLsxt5dB6Kb0DUxOineslh4VtT5ek
Fy6i4fQhLlP/rngzPb3aZIJppcVsw7QgzQ5OeEmei3YZTrWW8GBkyCKsHDIpyLnPsVVX5HMl7yFR
jDvCQRBKcYks72KkI9mFflS+43yxj/SLvSumoQAA5ROJz9OhgRfsGK77BGarOTF4v1H7atPV7iXX
vXumUtENbQQoDW4Lw3T2GZo5xrFb9XMnEvtR3XTltJQ7rsJrwcz22rqxcbZ9UQcEcokAFEvCIa4k
8rkyMQiFG5jG3Ow5/QXohYfcXW4lVzsThX42FwdaN5XczorEumuZzjyAtVwdaoU5e0W4+V2leY5o
9OvIW85uUQOjHTSyHGJOn7G2Q5mGKUfU3QaSN03ciZVPrWtdzs/OU3K91ClcNKh8zXKFMkuvVx1P
bUdGzFVM/MBqNFQg+AWstD57qH7tUjdfrFx8zZf6KcU9ccDbk+xoW/mbMJ2qQ2QS0z3ZBkbSLv8k
ZgMgasPQqTG+67GVHnujn/kp9b7TnOGeubTx0I4GM0pR7qzJ/RoRmqj4GWltXcqWVsjKCovCGj2j
VaUtpjaTjJbVOZNAvm6jpSxZVLG6a3qB4WkhEMxAocCTgApfknmwkDG1SZlIga1YYzO6S1fxXfQT
SsYMcYMMsYX2y3rk0LaKmXKrSqRskRy7w7HSOeAYuv89sxeEvNb05C1b00KtrQrQNu5evcYlI94i
LcZB5sH3tQ/kcE1XixkuHK99spB/ueE2BZIysL+J3u0uHJAexqWbDk5ZQLXOgfEWZkwDEKPE0V0R
lQvM3jtM+tnFnmCDipmYwa4s2mu6hI/JyZJ1V+sWzZndClc5IFc8CxPyZMN7cIdvKJCqA74Vc5dq
4gLA7eoBjmTUSvtJgZjKvH6pQ+ynKZtrUMdGxyGVpYmocro9GRBO3jdDRsRjxXPue/NpHeAsWEgJ
XI9QuyW158CBUbqzxp5X6k3tUYsyFIwJmHBUvhgdajr1eW2Nd9pYh8Fkg6uWcgTTTH+6iD3PmT2+
qIGANvEYDqIj0pjubtXz4Ol4uwNTA0XtOsZJEWs7IDCMlbVhJwAfRiFOXjx6Fc9h9Ga5XXVczXbE
K0bTrkwETUh7fJ8Au2lMEzYak4v9UpoCH/DegIh19ldEOoRgwEEwWfqbprgjE9E9mHX5qFz0Apu4
OnA6TXhHZmP2mDLLl9tZa9aHSU4HzYTBabHk5h4vyZXmLJ4iadlmpUTvwJRVsJEc66yoqFan8tyj
3GZgjXq1Tz/7aZ4fUoJCECp+V99WGMtrKCb9XFHegtcOb0sTQtNIaPbeacbxBv0hUV4R55S+Z/7c
lNwp+Ozn2OE4b7XDpwnnwzbJy6dwYVqLhpmFI/fICdNzTIHDH6fu2aA+J1qj2fY+Oe01fHx7wJad
Ld1TbtrWrTNkxm7qyWFGCXqp0PDfhDHtZ1KMZ06vwSFkpn+DvZUL0tT2peu8q0wgvGmtydrGA/O5
ArTpIdYJU1G7Mya34UEUB68czl3CBbarybwwNrwsZhU/NZp2DU16OC2BAjtrGPr7RUZltaELzsN+
DDu4Ja3RgppNR6YzztzRSEOm2ZoLjyRig7ePfQ6FNab/ZhqZDSCvgPj2sR+VazceZvkj2bsH5vkD
jAHGXhPSn90crv7duoitKRVPFk+tmUUEmrCoHDWILwFEpHWnQBCe/qDIG8BSnBOCVbpWS29BoEjT
wAHxCHU7yhEjbtwGI1quI5BnopWd9Ax7V+zjyfDHtDliuSgcoMpIg0o31B+5bB+Kj3FOz8LS67PQ
+ud29LBzsGnhSTbPuce4avlMnAq5Bnr7qCrlkL49RS0pXJEW1YcsnNz9AJZvF6+olrL4HYAbiV+2
We0qHBN7ayHGVftqGQkQLGxNjDiZXv3Pn7S+/8aVkhScvwN9UHMaGDrg6nFHKnbKX9goAC2muWWD
3xrgISnHLOrxhnTnopwqfC5UL77r0d026FVOvYO4Y9GTgzut4lJ9MK7+XxMW/1d44t+Ai/8bh/H/
Q8KihCj974TFXdcDuP0bYVF+wwdh0fD+w5aGOMKyPcOWvKj/+QOwaIj/gPr0XJ+K1PNtlOt/8hX9
/ziODyjdEwC6iNrjnuj+4Cu6/7EFB1zfdtVP458UuhJtyB83E1BKPuc///xXaJkhUV9/3lygA13G
wGCIhA1AiAX5F5TVGq+pllGlBeQEchwZ0U7WI6pFHSKdioGbLU54HZLUvPF+ds78YrXea0wXhc0D
9nU52ncL0yioNH61wzBEMJYMbFPUWVGQa0BmlDpbW052IvF+PJVrfg0t6jiIcUjVZHDdXz79//LE
gDT8x7uSqHdLuMK0yVHwfsE0TW7fTDMukiCd9U9GPZIAQ8LlxoohCqvQHpvwkasf+ui16HyZcHl0
8WW13fSgcmCa8t2pBNIuEOONpjubSiRPKo54ZIWToAt7pxLN0ggKN6kQN4tLaGLtIx6c40rSsAn2
qOpZhuFgPxtFtHcRWG3A5/ZbSTbKLNQuJa6SrfqxtgxebXqiihoZTeZMen0kxAzXKLMbFUZDnefu
cp0jNDojTIBOC94n3I6SK2mYI/O7ZtKPulE/hyBJ9qDKKXDDHBMfK6jT4QXIdB+8GjqGjdG07ExQ
8SA7YyLoSvfRr31QFbP9MxFQoGKE2h+/G3pPUDLm3fJx81oXmWk2RAckTvILiAJyZJY1TPGf2Zh9
ieX8sIVLssB5ZZBbY981iOvC0emViH+bung1mMpqNunHaU0T3Y448cj+k4oGazuCfJeaAdTKrBm1
7fuY7txFe17bT+O3cmLDp1S9MGJp9pHoP3l4yrbZ6qD/lB/b0l39BcqGigxEuUCUREs+et0SYEZi
Ef0YLUclnC4kCiDgxn86Pumr9jVGhguExP2pLkNKk5Zqi8FXHEZM1cBReJn/0PKcbnww0ge9TxCy
yl+Y4ojYhVSLKo0xt7THEgNIOHoRojuyxtTlSyWgdwX2rKIOnbitLznRsTbRLIsO2bH0x+8qd4a4
BjrIxitWaxKeukK/2DLrDNL7KVrX72anoZqERUHABKfKiYMmJ1Bnm07yCCU/w15vuanm4gXLb/sR
d5jq2IssYX5X188z0jeH/1tsHgR/4BiSxR/YfZWVZLS0spqJCZiBijhqjBpj5fhSuICyFW+iq7It
6wQwaIxHYm2+J070nDA/86cQ5RwHEnK1eJ5VCqM+IC2mw62yfvUu/mTMBNWpiO+YrBmcXH1Hjki5
ESnZeml/Vvcy3tMpLW/9kVyESFJL43nqglxm0KnHN5EBfOrB7J1jRLfv4EF4pgGHbDltNWTLjcct
W/Lb/cjeJmZ4dVPvh7olyPY7TQifPr4/NVbvwNSX/jjqC1jcAJm2teBfhyQPVO56HPKP1fCts9AS
tw7UFHWvdh2gNG+4//NrPoLtzIpIsaylJRfxwKuL7yVEyGlo9zbOiZMMJjcZ8FdzNi9y09ySg2YF
9A7uExA4GyY85LEMiPDbiGRGR7D8JPG6bNaSulFeevXG1X/laLeZ7dXDxkn8G7UYhfIzUOBr9avV
O1Nf1nKa3mYjoahmAi9NJknrhoCf3ZRId8lZqBr7ccWCh4XHCBy91ThzQLUDxkaYpvxy9aPdDMk8
6oGB3+s/rzbxNS48S3RZ4Fy0TR4VP7SofR7Mhr9OMvSfS3ty5ZswawRqs+MRrCX/qLM0w0AxgAfN
03hwAYyCA+Oord9GtrXuoijaYaBhHJyDNM867y0U6esCm5i0z5eoX2jKyGfaEfJwPtFDRBNEYANp
irsofytzjfz3gVEXB7dN0pL4azQ+2iM8Yw0xV4ujYxAuqtOEZ4/w6JZIHseMqSWZvrAxbRzT2dGG
r8DV8lRVOkLpKdc8+I6H3C6dG2xQCsI9u7SJZlqJmVwyXN+9Dql338ilw/THbxmu8FxO+MJXJ+TK
WvJpzofsxVyXZ1p9RFDiMH2l/9SewGqG3DvLoUrscr/6hKkXNdFhpDEt9R2xH8jtu0spn0S0Fuw5
ohNX9fJE2536KHpPoJvHJqaAoUdRYMXTJyd5SRusSuWc+syU+4+w6EZSdScUbPRUGWTM+bqNMwSr
LCej6JBeaBJV5un7EYWgFDWwcEmEfDiSZ5KuzWuJqvrgVgym3BxCVs7jaZNdHCwaQXjqzWv1oSZj
CPY/F6nOp/QIXgDilbo9GdoPfurDlqhYh/h8ZYTpnPDXTkOwiVOdO+4ulTJaJmwTiorXWTZ+2Wa+
r0HkBrKN1cr1d3Zd74C29Z4sT0y0g3NLohxtmoFcWKdcjMdySm4sC2eU3KpatHQbw9CO6slQG9c0
rqSi2HhH2djk71VsfaXqw1ysb8hE8UmGd+k7BQZP7T50xI3KN3YI2QuiHP8RQsmxaWZ8KlBZ9AWP
DGHUgPapDL7RoGyDLsZBJqXCq4HZhwjhGZH9KuMqMmgsaPVPbTMcnAG8EW2lY9piCHAdGByktUSk
z6GKo+OX0H3qjPvYvuGBbHg0yO4eCwdPqxOfhtoteWSQ7MgHqXaK9AR7zwWRCZ4o9c1+l1vOs6rM
qmXUj4YcBMsvdTvf3aRN8QjlXZwnXB16477qdbOe1d2VN8tdlU47vXldzHA6LjTGdppHh8UWu2Ze
jiaxQMi20Sq14l0tTxra7005RWj7N67gmoMOpVokZJ5uKRpNUxLtZ5r620LHfKhlPW0r8qhrg2sk
r4H2PGVls2NM1FmkFLZRtUJHYDvFbNVQdn6NhbbsRWpPpzkBc8hzxjahp0wkK7KK5CbYWVaM16RL
Lx1rfoUG9irc+SIKOnFzVpMP4RWPupU+ZrPzqj6IyiGfp1rEi9r7NDeGKIGABAUzjnSW1ZwPOLSQ
Y0wN2bDqkyxDZPBOG++LUPmM9X7bo0hCfj5/ro1xL4bmiB8eawlvilu9Owj4e4jpV2LWc/Kjcq5L
UnBis7wWgpUMGnA77gaDok9+D0s8cYMuyZTyT4jwkGeDZrNjzAayCnNc9zmRFWjWgCSJYznvdrj1
CxKgg1bYKaoe/3msmeQjD/1QFMqHUP1XHOs1a5aBpUAW7NPEs2pM+bHyV5ZaMhkxZlN8pCaeiqYt
ERWZw740vDGoU/3erdrxgk699J7VLui6LI6Ja75E3VPi3BAfj0hZloYQMTLmCmg5MgZDZetSgXvL
S2ECRA0zZObq16j9U4U0f8T6IB/LscPZBCQTamoEPc69biaiVt1hdobSDCl9B7bhqZuW28Zr3xoP
aXnI/WVrE4FcBK5k1qMOlpgpv9PvU5QFEAWCpiTS1BJMeYskeU86dFtzDpeQD8pgeLs10+QmWlmb
1V0xyM9gGpz3KfOXj3wktZTYJWQ9syVBTcb1ponGTT7fN9aPJUYToN5DE5vfejPZdw5Lm1qtwgw4
hFp7hEyirijwSIi/lPX3iOj5QAXbqtwGnZ14kAALtUmoRb/V8wtscVZgWkuBWrtUmm1YSZlLX1wA
x3ER3fWLl6DxQ39CBHvFAahp4AIN1nlZvWeV91wmXO1/P3AZv563OG0hR3IsFw6t47kuZ9y/AqXH
hkQScBpMTmQNpW7kZvaeIi8cglmzQIZinl4MPUSXHcJ9BAOnOxQHhIGdiBkqAt2Kv8AtZq3S7fe1
MV4xmXe4jHBg9lF5jPT2rnW99jev25RA/r+efk2dUQReVUFvhfQDTwKK/9paKX2LsauIdt1gXeqi
LPAyIIAmLkte+L3mr+csw/MamRdVz9fx8JA1PH1dz0yvjrv1QHqOj3eTQsMGoNBp2o3hUuuH9lQc
OQkB6hmQUNoe2aFjEyi5q9nnhww24pZouyce3THw/R8j+80BCuwXVRavYOp+c43+jth1sZg4DL08
YXpQdmnJ/gJ69zmr2HB1EZksbOkq6FsjA4irRY2r1RPxBLHGGVa+Xs4IG3W0ZWwdbiJLu1f1Tqaj
ie3q1Nio6SO5ThsnIoIMIDtbAMJ5deV10Z+oHreAWnLAnoB1ZEj0v78b8+/w4z/eDaAFNDg+8Tyy
QfLXK+eUVL3rmoRBRq5oYr8PFtnKwsAuFMHbiaaIHPaBSrPDi4ipBqG4PMvXuncanM6FwJDfJfr0
UmiM8dVTph73XPOno+M3sNiMLxjuA08vFsq9qNnLgULa9fbGniosnv7M3kqF2tNwDdDbqA9VkR8b
6zD+Lm3FlA/QLzcqievCNBzhuMC9fyG2T96UpdhTEkJUYK4Id8SwemcucpsohkvFzGwH2WZXpeEt
DvSZ8pj6whAoGtV2qAo4ucSpS1F4Um8LxwZtvyxYUkmWSzfNwh9lYYBhXmysIwPm9uTlMAJTHxeb
WmBoJC1kjXZPRlIFk2e8//tlFf94n4J3KGzyslCI6p73y0069frKCThzPkTyeFHJkx7ZIBd2ZWyW
OQ2lkSNlTHikOC9+9kRI37JhdlftRK59+vdXY7qyT/S3j52XY9AkswlH8LnV5Prxl/VhSnTXj0RG
tIYjfjB6jg/JqnHSqGUNHU7IlhgRMEGZl2GTNbGDPXNZ9k0ZOTs7dO59XeRM4IiujEL6Gj1BrnC7
eva9+RRaVnuKLb5x7G7UshlmydcupQQudf/KMZXqSW6gnDy9FhaSKo/GRk7zAXGQIbzw3NY1AvVh
IENXni1Utach5Di54fBgwdX8OLilE5FtNpgJQ6eBjuEOHyo/WT3+Ht0VTJJ6Szs8km29iLk2/uYZ
+IntfcsszoGJP+5px8fbRh6BZb2eppmMEHvvyvmRJ+fycdbtzR0F2Zvax2FcpDR/aGu1OHO7GeRU
5Mi8sJXTcfSqnheCUskSmznX+sIjfn7pWVnX6RBiMTurHqO+TngJvav6gFSTwRiTx7CiHgEGsMly
cEhpg7S+H5dmO2Hiqk3/Odf03WxSd6gE9pAcus0a8krAT/Y7WRJFE1RYrW32jBvOE0huzi3dJ3UQ
U30dMPS3a8pJYiLEBb0Fj0g1JT+jzLkCuPti2oh/M5deaZdGcCx8A55yiPANoRphaA7zNAMXYh+/
RM4Bg9b0UQLPldjlg/VW0ie+Fvoirm2R3LcRTk9oNkiEs0dcPehOsmW+XRdafRUJm8PCSwBj+453
LtBhF02tTWKgFQeGTB4GVd0DUVtgAU20FmU2b0GpP4r1OTKoAOXVouAmg5srzYyRvUkpT1Sm76Kd
tATNFcPpbU4g037s8BpYnAe2od5Rgt+rnCnhKMhJRRIMxNN63LZyD8h7ZONVXHdbg4SDDYOLT2ov
ITET9sVKNJdccjN3oaekNX+ES4ZsBT/JVCNUGAc3hC42zs7FDBjqzUOkJc9uAh7QRNhHzFmyblx3
eYzIoz4Lm3jxMiVdItRZg21QmFLBjQg95QkiS1QgSlK71FRxYiOp/qTebN/h1iUxd08M9Hy2PcIm
rR+qQEs0NPVkH6j6VS6OJEVlQcfaClXpkpbx40ffWrZmiU9uTiw0VgsQa14qikz0znmxHkSPaXDw
3JPaQJy4v6spy/GFUL8gTuL8KhunGkJ6SuyY31Z5xgGoJawI+irZnACrCsfTUDVPfpxZ+9CkJxG1
KfYxWUv1lnabIrH7iHHTPDjrNVrbpSjD8xS3iFDw340i+1k0q4YjexLXcDVg62IzAN7BpaFZoBVs
za4V3UC2g+ZBoI46PZLObW50MivViVunwgtcMm9V0yuCUbQf/GCISfKsiRs29AjSAB4dt2Oaj4OU
b5WFRBkCT6gajgJ/dnEjtiNMFK+i6ePNKjPhrcWESoKCZwWUwUOfUjBR4tb7WvgvnF0h09JGqFL/
oa7sFWN8iFgZMp46qQw5K0SR0ILtsT/YNdoRktCLE7Oug1agBHPamU/X1/hx9r1BOsdOUCuqjiXZ
4o0c7Q90uf2zijrVOJvgjoh5+Hn9mYcZ048Bate+7589WasAwSy3uEiu+ureAVu+t+zyXbUZAbUQ
9s0WH3ktJBrisHdQpdRbn+QqAcurJGTJPgg9YjgXzh93F0g/cemG++5tDO+9tH1LCp5aJv+vc9Yf
1V2rKkP1xCB9ZFDAAWnjGLO1nzRx9GxHXNVB0KqTz+AY14PR2G/DOv424UKFv/yy51Ek+tSIngds
6Ndxo1nivjRKwAOLq4traSE785KgkofTviKTVL1GS245Rh5eMbFFk/FxoiyhgIMQg2pj5bF+DXcs
ZRVtdlh87OfczN7S8QUs0vB8b5wEBo/RZ9xQtw0H76tcuVsN5tIS11fVOkJlgXRYOuF9QWXXkfXk
VC/qQcNbD2vG38oDKL0zxNgcxgc5LRncsT3ho98SoIkhVF4VV8MzUsz1RjSCm12jPePK66x5+UHM
c7hRx7zS5MgKNgQdc70TQLwMoGxby3jVs1l8hDPMAPpdB7GkENXNLKYnPEEvfuK9qAOZWQ5sZ6y1
H11idQabafcENsPbyYNBrVnm1kGWduMa8dElmGAwpag51w4GJ4qgxfaOwyGQW5T8NKxJ+xwl3vQx
RPm//3QR9Fz3qqPt5w0hWC6If9kdzgcA8i5GdvXYJGRkotGHcJMedFkMc7wl3sc2+8d/r5PEP4px
gkdduT44NoUQiXF/L5Nw8yLjziMXMOjMUywPFEaePLn4FuWpVN075JB+HfXluzaAoQyH9EImgzwZ
sUImIc0W0jhPv3lZ/6zeTF0n7NAgp8Vzxa9hLTivZpwuIzRSxklbXLc78K7Plj3TgVR3ijzcU46S
r4F0p2ugBsAwG34zjaRA/0cVaepkAAvLYcaLZ/eXKtKPvbXNpXmgFbBfiuzGSLFn6FP8uUraTSFb
JarqQExJKd750aYcEA/7A/sch8sxyuLtZAsAPIyxZImmvnqdxck0PGC8TomE+4emoWJe7Oxroa/x
Juf+EC8ASHbdtG2M6UsoGzTaQmOjjUJmZvWjMxgvHFxpKd3gmOaucyuUSEDMTV+/7T12JzDPl7EQ
9S0i8USa4qD+3YO4Ky9IE0Gf6MdxoIk/axPEWjuxzyJcXgahs+KWSGFSV+M76GyoJ3aRLd604RA8
Uao2gtFCArVw709vi9s7aJ+XT3NhvnjRF4Q40cczNFa1dOGljzPYliO2JjrTvDBam5/6QYolK/PL
TOfl45zqloe8Y2Oa5ExZ4FAoZ4sphXw0Zgmky2IwA3myPDYTXTmOQM8okvyPMe+wzLHcfMHdeuje
fLZvSJF2YDb6Xuj6TyqOK3mje1gZm4na6MBfUOMJQPZqtEZECkHDC5HIsupxPNM+uFdjpo+v1oY6
iZ7tuPuSl9aDOiV/PKL1+LZU4ptsztCq/qlFH/F6qgJUY18/PvvRzCo70yvUQiyqmvvRNldPVRST
gnitdJ4p9djJA65UjNI/psBXRzZdrnkTGnoUxruRQgUvGN0z+dtS54rOCQp7e+zpTPUTRG75QKoJ
qHrZnTPtUuLPMdsxvOka61btdYMbvdmLRXeDlUqOaTvPL3/TnPlnU0nIhC0X1YStMt9+GeKD+Y3W
sUB7G8mphu2kn9fsK/S911TeNqa8QurSqq1CjZkJ8fmjb6deZbTGP43ZvmJY8T4Bz/17vTL6MJsB
dLz++6rzD0WFKVDpeOyfNnIo3LW/9JRCAvN0bRpNMOeEe6iDkdHZnM/J/vNbqC/uwAFSTbfs4XHp
ZYNCbq6GPCsZvfVoDPW6i93wWT0x9TpefDts9x8tVdrDLt7YjS1XCZu5Qu9Pd7VVvqAh26lBLfPZ
33Vb/ssCb8mV3TFMphmWZf/SbQEvVA6ODThPjbCznBI9Fs49BoZ1b094rTMLP5hqy3elfZhmiaAT
1j30ccY2cl6kLcZLR8H1G3GUKT/Nv1crlkP+FRnbDCjo4v2iX3FzGcSVTU4QhdWLxVxtXXj2fU9N
yHG34Wy47Zn8pyONHnXeTFMGMZnUS1AsrBMLLUkqMG1MYtKZJx/yd3l+UhuEagypKWbtdg9TnJq7
RXbjVSmouubC1ikFYf13iFCuv7mT+Hh/fXe0fGiG0IWXjS4safz7X/oPkIKWAZg3/UkI1DDcW0Z8
FTEDa4gUQSzvxsTBzmUkpeNMRBJ86BP3wenAy2TZOWrL4mmaXxy3evF6379UMucA2d9RHysMk7Zu
XdT/RACN0BMQMj+TT5TGXwvYkneC1Pm6Xa6Ntdf1+gpL3T7r4C8G99Z1AJw0jv9dywnGwXb0mI8M
rwVBTU627KwbkErxno8qBRvLUyYK55hEMAVDcl5Gdltec9hv0JXY23HU2q2lReupo0WwinHYRWbG
WXpisMNc5Lmyb5jHMz2d2ecwNAf5IsSznt34oudz19r12LvTnW/JDrne+1eMvzvMTeG1ArC49bWU
Jlej/RD2+GA5ZUQ4anJpCbM4YjNxA1A+rbHYG81r0tOiZTfQ7KJA5NXMq7KxElHKBs2AzBxyA9au
TAtoh505dh8yXTu3Wn5ssTGO06fCWw493dPEf0ysFtIUNHE3ZB9a77Iuu+lppIkgRH4jIXJJVP4w
I1hf1vC+sviigg4Kn1ZzHNeSvzPBaH/3NO05jby7eNi5E7emCUqCDYV8bkJfXAaXVYwPiDuQdA50
R5su7x9KIhhQMcybGBcMoyrYitq1XMy7LsmPCYY9J1hbg94NwRhkRi/5ci60731xagrCWxGaf/Vg
g25ATQVAAz8zfN9DbHxFOOHHwfJiEj/g0DADiFA8dThlUiE4HUOMh0WWeDEaXWNX14hVK/emvRjv
g23e6jMKna6+j2cwDR7i/fbIS93o4gbVcUNZXzo/mnS8gbHpDOt2LwqGmZm1uVnSG7/+PNGdRO5t
3oYaoGPiKd15Lz/HPPo09kUwOdWppN5fPXwfYnx3p5p589XFiGCsLslvUipqHC14i5s4wXVMRnYl
UVawffmNeNq5fcuXrD0UF63yd/oUBRTtXnuLnveKVvR2wewZD6MEs238TDvyEYOGQVcVAmwt+ZHC
QQ/fM08TOT7aOaFEc/2bqCmuILQuDK6YozuXjly1jB9eNdabDdFEG9xvOcLisPoxdti7rOy0wEMZ
M/9+1YHNIlTeNfb0NFsgxDOStV0xEt4bByCrb9y22PfxfOcYPShn+1PInEdP8gsv6wt5No827zYP
Sa/J7nEoAIO0P8GA/ayREzWm3rGaPGcD4u0AC+hSzhhMixp/VkFGWBZanM9LQsSs4+xwgDf624bZ
xuyt57jApOboBrN2A4AH2T42iOMCK2/Y0MUKpzMz4Z0R0621M2rLZoyPFbSDoU0C32ge8dIiArra
+QyW3H+IDP1UePeogu+mKSRa5zMqsa1lV49ZZW7h+3/RLe1KLhb8ngnTGml3EJhngD1ad1+vNVka
pNxLmEFL8ihEeZQ85Xl2qkNYlncG2ZtZ1d30WOqj6CEJUYADWqs9cWiafZXo19gz75I8e1ir+HV2
wnu/HABeSoOLtpFDfAwvLCQBmzyFcbjP8D1pTNtjn81Eg/8fIaw2CBx+8Nvka1aLNz8BfWfp/eNU
+5fZv2oxTTRJLaieKmL/zHQnxlcz/inil0tZVptk6HYSmdTkVqA/JZ7zUEbBnTF+46XPIZZCk2b3
y2C9hCW2B/e9sqYA1tQ+j45rT5zbUCE0cCkbzF19pbkPK3TYeDc9pj7feMIggc0xXB6N9rte3+t4
eTSDkC0e+X7BmTzva+AMJXbqcMkfsA2TxyPXz2g70euVQcaUKiHoAH9F/N23TwP9t3LI7kgX3EQ6
aTXToe/LS+hfjBb3TgUYEXc16riFJK08gkoM1VL0hJF155YHusba5AoCsRBLZuNbjxYdn9yls6I9
EAfcXeHF4wp5role3j3GNTI/62E1v8/AUuaxfbRxjneAETCxbyarhiKUnyM5XEObp4nx6mnVoYze
G3+hE31dGz8QowAs1Qc+KUue+8WCW+hFSHyMYecTA0F3n1Sf245Qm9HuoGKNW2Aah7xEH4GWve3K
rR7ex+ENPahjI+C/GhmukYOOnxcI+/2Ah9rE8NbZLT3Pt7E2cJy1J1zdgelYVBx8Bm12nmdQPOau
irV6O7kItX16B/S22cWtA4ZFfOCGd2orHN/MqTWxBqnXEZLWc3roiFcb6bnZGj4Z/dGwX1OGLxCD
NtMI1yiC2/VeNRdfriRYh1Zsyq73A1fC1jgLg9MfsUikGwGuTTA6MJW0ne+D6YA6qS4cnvHu/h/K
zmtHkuTKtr9ywXcnXAvgch5Cy9SyXhxZlZmutbavn2WWfe+ABAgMH7rBZlZGRXi4m9k5Z++1X4zY
p4DrCHK+NSY64mgtXbGPl9c+gaeTba1Qg/urH73526H5FZtCWg/XYDZfk4DDqBNu26p7GniLRlRF
8Lh1xB00VqruwWborqHsmGmxoTbdLkb5HOnLY6ujrgzgcHPpTs4oTpM2b9EQ8ozRMszXto7ZpElj
9I81fBb9lmQTnATN3miTtU7Enu13+0LDvDi+9yI0ySggULmspzMcrVvdMv+AZr/oVn2ALsjmDEc3
YHuxoEMF5xDaVWl5UGnsuzrO/gCRwxhV9ch5Su8l80LyMmcDhDnt2+rT1mU2TCmjaPk8g/c6BdWz
lw0njEQQq7NHkdCO7pHjGkZ6Z74UwKBd7UH088YMrRsMavamTtpH24juWows9Crtz8qAthcDrS4d
bmbRZZdR9w5WlT4M03UA+BJbz6P7WY/l2cSGknNGNb0Mk61sCnOuAX1n1KeufB0AmgKy2Melyc65
I7RtvWTVhzUaO1JY3lvf3YAwxQvsk3yYZfcYVkeRnn0GmiZxDoyr72LbZsKbA/oSG8gzdwa/6r97
nrPNWM8CnYScM4q6a2Jle5dLL13AEXmQGiOQRlTPmd9fKoICOQY5v5ve/92Ew8kVVQIVbjyNEWQ8
zB1nE2DwllOToEkLd7ONjAcG8GSo5fq7QEGPJJRj20hE631qHwz2oCnIiJMzZDKKqbO2pMbvPp+Z
e0aQDeyy5RwQW4gGN0Xr6h8oAxFokQY9B3l4Ig4aPcEyemRIle1lglvB2jGV59qlqo7jYjlmpZEg
+omag6mF2mPrz2KliWE+YbCInly3GPZW7tcb9VM3JxcDu8hpLJaoW2s9drs+L9mL+NXQCUisLmfS
r+R/km6on2trKVY/fzhdvlzizDYjkh9SLkX25HoZG7A/56egiSB6UVZieMSx3oVAVjP3jJmufIG8
nUMVAfJtTUXxok9Df/DbeiZ/KK9BIvTaeh4dbP81GSvqj7RGB30WcNNevcBML5cFQgCcmUXx4qUs
aB3pdSf1U0uOfAl8MC7qp0GKcpvYAOpWUovRy4WvQWVus6lhHmyHpEC5oI9Xy3RILU4U4fsSLr87
nXdfSkqV/lJXydHC9eQWDykAWR4HjSxxpHuDtxyYG+ESLcmR58A/4pWe8j8yaaW5J1qyIx+n3rvE
n7FljbupA35OnnLptxt7tB59T1ir3WwzCmaq9ZaiOmOylbxO3Set45M+l4+xHzaoY1hJ8dSipCWj
cILTyplkha5hb2viy2enlf8YbQNakdnE5I+7RicGN69JnwP1ZZChiN4LjVbLm80P8WROuxzcqVOS
geAPBXxkMNDuArtt3sFEYRwXR8+B1e0Gs9uW8DwTL3xoAK6vllScxgqIOTQMDalECekGVUW078Vw
WsziV6zvwkG4O6lOizvCPHGXrv1qHeKi81A2r70alSYpK6hejfsAliVxOldvhQyXACVTQ77lRu8w
glEdEwqFdDXZkKOKw90XN0QYvLPmnIKpvLcK4jzo+RNS2QbIt1ijSoYKot316KASm9UW7M8dyA9T
n0ZMAR1d8Nq9MsVEsseoe5hIkUXSn570+NVtfXZ+ZlIo6eY/g87Q1sqCy4yh3MXwrzV3VdBzW1Ri
3+vWxu5QQLY4Iufaa/c5fOOGEfOGIzwIHJJBSXxtF/+r5HgQNFh162MX5w9p4V/hr6+1zHnJcFs0
E9LeCsO46V5ax9oskwNdIV55ev9oNxCWP2teNKrtL6bLJJmHGOW8AwXvc1kWOzN1QsIEtP0MMxYt
b7P18PeaprXue/pa2ULiaF+JFwdneKs3X6Yk2rdeCh+Ns93UjmBgJAze5oGOHPTCaczIig3NHrKb
KUF94IRYTyurfqvYCAH0WHfaskHnug39fEt7eSQviJNNOAbAQuBjie5BLBHEDySpcxM/e2D5lro7
2SnMljJNjX39YuWaTZbjCrRkdZMMZD8l8bbIzOCquawRDTrCK2qRu6G5t1yRkifqELUqA2kpMtRc
zzVdQR8g3zS16Z4NrSboSyIAeqNP9kbpSphufMRuTwYH3PYD0xVcZPMG7epD1WvVcgx6r2cpIlfI
jJtTVi1XpV8VckyhueI1BP9yzsGSr8LIsrdt6U9A0MPTYpHhkI9tuPEyU79BEuuuY9GF7w06Q2hS
WnTWc2vtcKJK9rns8haW01yngWhLCHf8G7vFtC5IiD5ZMt2DdENqyCV8FIjZ95FRNwdCzs/L0oRn
wuXOBhMUajbG37SbrH3f6NbZHHz27YGAG5pr4yE2MO8xvQHw6dsOKBHvtSChmRgBmr6R3t/5VvCV
wW8bMCWj6eZ8PhKCcNEKtsUks+8ng3PQMFrjQQmXx3y09m0ZndU1HcwdcPJVXVggtWzbpKcvFuTR
NpILusyruhcE/noQ4P3tXAfV+ke0rvqYfjcQ2YoHm7KhwrOgfZSdf18u4aeB34HJJMpHEelfIiof
OZs4G3Upa8TZ24VOS8UUwEWibS2VyZo2PSs7iuq6KwEDKV84hNFx9BwubY+pqfzTfubilw+1behS
IOIb/RlhE3o709yZra1rE79AAx8wfha8T6PNMUV0x9FEADsOTrf9UyhHQ2YZG1EV489kTQcIv44I
DtxDfQpPSV7wGGbjeQyImLfQleoVNggdQAxJd8SEoM5Xno6uReyKKKC/oHIM5HjOjoMD6UgvhaeR
xqN120ZrIVoV/rMSNakGdRHjDl1MP90omW5Ah2nFaWcflGjvnBiugJSsqM8LM/cLsFl5ng37R9ys
5vOQjL487PZYfoCfJjKaWf7lSqRBR+yvFq5qFKpPXhXeGlS1/jPbUq9sCl1jEjlu1ftKzVJ70qP5
6vSYo6X9KfcDxi6UV+orQalW0ErHeMO4iCiA9p79iZnYj+BC/ZHYwNwhfFSuvpR5a1KehbGkYYGb
1560KpCaw25IZDgG2FWe1uWmdvPXnriXVVN096Ps8atJf2XphymO210yHZ2B2M55/tPLCYHBzOHH
HaKvFrmEZYZDPgIDIjlTrQ3EX6DeVpmd2RDRunv8+pyf5VghMqN3s+j2SoDh4VRjQCpzF5J1GxCe
48/ZyUMyvGFuX69STyekzFdSWK2FUMGcc2aZ0tLsmMlDrccBZerelCKhG4wX0YkzALziR6MAbghd
MTYrok27V2VzEeLBdVNxlSNa9RFVr9ZsaxjYrr5X65OaBERz80gnwlUaGACzn2PK6q+uWGQF7X5K
4DhJAa9SgKhue4T3wRqXnEYOCl2lIFDTmiVoN0vbUcQEOll2KMyVhERDvI8tgfaghxhmrRmUaXUA
GW1yXjSNFr1SEqvLrTwFISydqBBHV7NdAn50d1v4AfgGWg0asZFsqDpmPXJM92FuLqtu1Kj9huIy
D9DwDTleVsMONQP78eVo4puo6JKGl/Y0Bt2PG6JsU41ykbY3oT1S6ggAwiRWlkyTsbGPcova1Dqz
/Chish8ifxpZRijE3NUc5x7Bmdx0il/B+Yspi18SxWNNayUvUbbPcGBMVJbxcdTZP3E9c4KQr9o7
1rOTtKyAsrtOJxqEACMnJTKUpDPLquD5mLQA5IxbTbRniiXilr9REjEkGchVMmhPr9X9EBPXyw2I
tH00aOFo+5/JnmvW6zgCFv3aJV29UbNENf5y9YqFAJSkhlOl2Ld+lB2StjC5YbhvSTr09+p7mAcU
NW3ypBYHN5DHuoE+datx1+nlYSEYqeupie2Enp7Z3Sp/Tzsy2ZcDNrCPUDOqfpc30TmegCzkOHrW
phUc1NeT06PD9IOu92cTtsxuxWYW/Dz+Ts2ZffYgIEa0TwOUK2CPNeYp0bRyuvq+rVmLzC4yH+Bp
sMqwTP8obdRMK5vxVMYHNQwK5u5zEIWzllO4Kgie9MF58hNvB/Kco7DUp2UemT9aNmP2WRBfC+6g
cKo6hFy8JoMSpu4oO6X2BtLpQFmdjTubBUWO7X8WzQChisZO7PdVS1jPwNnYADqFK32dSkSmWuTt
tm2Il/O6vbrhW/ChMI5u1auHCRZSZ8wkNcJlwDzSQTbT8TOq7PcpcjWyDYmokhaENCVcxp4KLkP1
27DETV3U7wZNqzho36oYdXhiIhRwDHLKMuvRIuT1oNtNtOqieqPpdX0EO4ETkPlr1RQxBW8HMorn
Wz1gOieoo8mRU91DOgAvMjCJVcnTYddy9hsi8+qVFtMG0/41RC4g1qFgOFBPNSoo6S/rMQutcTCs
1CqpJP1qmVC3eWpy5gqxzeq+caOUZzF6i83g1SRV5KDKiEUBJtFcwwKJEAxyDnFswp4739rwi5RJ
csxdi7wjihxYxD55FHW9VkteRpQ0yjQXWxu3MPpbcWjamBG5HcO3qjNStxrS7LF2SB3Cniniey0P
8pnfEtDCbH8eje/Je27GlhZD6/yxNUJrw2n4Bc55V7oyvo4nemWj8qSrzFgRBjZ8mMUt17AJqo0T
u1vDtcjJE5QSTOhouWWzs/cNUiXUB1GPv3oIdQ3TYGaCgJDWsWXPMPsQRFX1Y3ApRgj/deToTC/E
ppfixpQs71Vrc1vO0uIXWh/FIPYgZYiml88tqFCCaAhskcoxfQxou/O4cT1/qwGdGgKr5UIteep7
MXF5bK22OanvnwCXT82AhaoOakp7ZbnobM330p2IfZCnxr5H6GbiBkOZ5d2oD6LGsnIzdB3zWCM1
QYGRfLmugyqKqHM4mc8DodE0k53VDCnl2nXNSgn/0pCksKSkhYfBSS3/akPSMyhkUUC0EbtsbDro
JPBRcbVxqvtGuApKZjaVHGKrGb0CDWr3TFQekip5HTQ93NlIOtURIcscdq8YqDtBr+rt/ixSFrKR
adGh62k87F5Vc8MXHGoi9NErdZXUzalUTHkJdJnI1/40tAd1pFSq3amM3hJn+FbbjFp10j6411Fu
/Ow+CLQAfiQQnOn3IrWU37MP/Rf6FxiBVSkCd5cK6lypryE4661kFVW7mvoGlZTBzePfZUTLUe29
+uywyLs3nNIf/mcz7kN/s5D1s09buq1eOx2UeceSUjI3+4VHkRRvjPaCOLRtJL3aUlLpJPZloWSi
ykfe2JWCdN/Kvso10usiDPYwbEFM8rvy3tLQNazKKD1ltB9CN38fMd3tC57jxljKg7pWaT0uKDXD
o3rQR3porJuIfHHtEWYa24zFSeleKbGHUje2RI6t5mgI/zIqV+OwnpbhWUlDlAYxJ4xq7bbOrRFD
eMykrV4BZfQU/2C0kM9eT94BQMHGt7TzlJoPC85+tbQ5Uo+q3IVqd8kdgEbmbSYd20r65td80WiB
P4FTEojsFSjtsNrEBamFIIdnrvpO7c6iHegU6/M6wdXde6w1dmEGmEQ5OiJr7zj/a0f1hKHlrLfm
n6FGvhSFyYulpUdjTOmu5T44Zcsu1+rOUFZNz2AZismx3KuH182ZWOredJeSJqlczlJ3I0ZOO3Dq
HrosfraJuxcZLRqpILXIEuVIALARE8c6WULSu3ns//9xwUcBIRCmz12wTcb8mU9KBq/tHh1nfupE
2nMc4G26Yfe6UHWbg7QZoYEmxxn9arS3TeINxhaZs1b9sXqrvye9QTrUWCUjH1196Uc3gBO2gYFD
YjKTnpvgU0ktlEtCXRCPZBaaNfSZsjcxDdPBHJEF1LLUQM17SWwySQ0p31WePXWjKcyDUqAEJt6/
wosECO48fI8EbpRW7AFtMNtqhy+l8xxi6Z8NUbZbehnvG0u/cz26p6kTMypo3csCcKsJuVcr3dx3
dXXJoL5s09TddFIhJT+y1dc4dcb+xxTY9+yEUeM9OSAzYLD3a3W97WB4GTsZuM6aJB8SJVtUp6Qy
erJFxRpmtBqRQr/UnaGOBuoiqIN2L6s29aQtlfPghy7EOvkicm+jq0dn+i9lkunE3y4hLuon4UIX
fgHAHo+NcWCHIk9RulHJgpF1j9wJdMqWdt7ogXtqvP5RN+J9SqqXUjC1pY6+pB2+tYpj6ELWehSF
w36a4KEXYdrtGATwCCMaltq6nxVMOrT9wd5VA0haTTcvzbCUO6XWHFvG4kCczFXBxfo52E+zT+eg
z6lNlztVB5C1QBJKQ9qZegLVGp56RbJt+p9jX5cMV60LO+wLWDLhmlwo8C5uWtyE0melKkjbTF8A
2TJ/cqW/ftATBIicVybDvUdC9VZl/YU+wI9mjXHjWxM6+9BxKCH1aqNWh35of6tvziymh3w2DpbR
eDynnMWUJFTarwJR2ZgfrC91rlLLjjpHpL0bEIDa31Qdg4eFAblUUSltrlg6cBoTfnlpKFXmEgc3
MFqj8kdMplTY/SgNuHpzVnWtuuHVBlZW0Z0MXwgd/SUJSMQTL+qunwSlDSAnckly+2dBmJDbhn25
fW5mzVy18v7JaspdOrD7zCoIyLGQm6XIaZJOf51C/1vtGljSZDg4cwxfK7aqcldC9VAv7sKg/CVK
jABJ3wd3jEEiZISyiE90mFphLa6J2z9wy9erXPtupRdcp3hU3+OSufgn8CSSksxJRVurIj8cPU7U
6AbVtYOjDQXqnlyE8DQMGnbFkhYWlD11Y8ilqTZaQL0ZooJ4eRPRwlqCx/RAQM09OXJ4x3MQrGme
ndVHnTT/ycrTFzfuwDrWTM/U31WluX4aHJdMEekZJe5IfjesiTDhvlstoHSmZ62WfvV/N0HEyTX1
Vm51cOQyqGlautFG+01Lz9qkNydVYDlzjvk52adCN3ehTcNxqJBLKB+zzcIplwr1Zcn/kcpaQPGo
ySJPJmZerR09FrMga1a+Fd3EPcGs48e2q3a7Yckr+hDZNw3JK2qe8qi7hHvJY7g6Si6ED9LdqBl+
mDa5evKIw5WNNI2eOCYHpP2sveFslWukJxedkKhLZoK9hrNFV5Et20Ez4bNehtW8gEp/HCmf6OKW
6bZ3Rm1nj/VTNNbNOfSNB1/ow1+mYipK6pahI+tJDWI4aqp1XN306v2lTh1xTKRA8TObXlTcvYU1
2cgLzfCSCM20t78ikb03eWg8JNM+mgMw9rKKctzqfhYwxn0XaXmLIHFCpUSZh/Exawlf9XRych0O
Di7CKcbyIaFcg5mQgFAQ3kimDQhY0eeoGlxRM+XuN3qMuHOOGGz49YPiEFAqTGcnp7mqvixXQy4D
149KnVtOqU6HlJp0hOWa2d5V7bc4Fyn7lSkDO/gEt7MV1lNjJ89xZ37HOoEZcoNXNbO3JIjmE6QF
avkgdaTYerE45ymrd+bzKbDkRkwTtbvWoc+jZfW9Y/OF5KXOPKBmn3TJvJYki7lhxs7Oa4Mc9sZV
lbLHkFRPiNPeq1/i0nC2hZHs45FXjgZaPgVzTXUe88DJ+wGtfQcNx8y5/KBZBQaNsXtIe++RNhWX
hno1D4fwtpeSryarD4E14nJmQFXAIT2mtMYEe3FXhsXGIvqZKT12yNISLiB9EuCtqaXXHA97A8LV
zgPytHGhMDnoCkgCH/JdW7AIT4xMLX+s8YrQ5DM9t9gSN3GXwyDfMTj+0Gbb23Umnf7SO8DuZ4OZ
0t/E3U4bzNjvntMS72AWpxENzNCABsq0rNwN7RlD2pmSi+XOT8MNk9JbUqSeJy3O9jGpRSkIdb1N
m1Uc9dE+tXi8NNchPxN03wb4pkiJlkt9j7xGLD1LMzTnBqmYW2Yns6UHnA8jM2tMUIOWRTR3kVwT
KUiCTArpA2THgx+53jEV7dc0EUnVOvBLpi45xxFJs0sHwYiEMcfztyKZGWJZlXY0uRPXITHuUQ/a
w4RrsqYhRbZHTXy6ZFhl9V1XBPV6MGt/m0bbYdL7a2iBZnRCB92Hc4/HpKDwp7s0l2QW9RQYG4Ps
bjOewRrP8cE4ku5SbBahnVxSTsjHsB55HqLum+D0P3HLUzIas322Jvuun5s3AZl7O04gHNS/ajow
VVezCptatSPU544OEw3rwfoW0EoPWS02ljY3x9DTd0VnoLNDqeoO3sAwmq+2K7DScmVKPMSEeC6R
ORxnBK1FTDpS7jt3ru0/dk7t4R1eopVgPt6P02vTFZfSoTlkeqj4O1N7q70IWpdTz8RAynQ/f/jl
B81HEJFl0nol8qacs55AIW0OGViKdMgPXWAOTAidkKkbLQcL3clUxc/BAuLKRxlCi9m8y8pUEBAW
I/ANiRdp4N4A51/7cw0HQNZzjJ8+Ii+6ZySOGnDBD1N2BSzZ+BPXKcGywA8Awp9bP062AapkHDxT
vvKhyTbzMFIvpPMq7M9xMdIvHALGzU60zvt9eu1JRt6n1NlbKyXSNm7l7zWJJWck+zQdAdl7KZxi
Q8O/EeDNm6f8nWLD2YuhfdHos4oJSEtbvZFb1u7Q6e2Q3dHoCh6t6NNDTHEhjwD5oD+fvakLXgbz
I2isT2cOrF0cJb8TfTavCQY7U4TxzQtKYwGynhEQ1iFwXLS2LK/a9D61N/p4RAYULhnjdtRGhGhQ
vwnPJJ3Aix8HpgAAdfAdeJDKG8MkwLuyAuApy8tggMvv0TuWwJmOdp2CisHhPLXGuFoaY7waoCEm
PElZSvxJGiPEDyD9e7X9NtPDOZej7At1jEgA9kHJDdM/Qa4lR7vo/ZNnTUSNgpBMOEUhCKHkIGmt
qM1obTa08fSMwXJcfWfeDOm0GI70xtLz3Ix8jARqbEM2Jk0zmYrnCvgdfgm6Da2WrAqqokTNGJEv
OWb6pbJ8onBIVaWLYW47Z3ghEs3Zdy5oJUzlW2hO4cWnR2THXnOcvPqZVtzegnu7dh1MakVouhiM
44hMv6m7pvTotc5aTq5X9GjCmNzrdDtOrV9ioeEuZHFDY5Gdu0SXmbkI0opgRMXjcCHqICIbRSM8
qJKVkdfYP8aA/whC+e/Ykf8EmHyC9lIV//efeJKKjfinwspJ/kT/X/+WVPlPvwRR8a93t/noP/7p
P7bAzvvlfvhql4cvqNX9/4Mvyj/5v/3h//lSr0K/++sff/sDT7SXrxYlVQlFUv3o+PmPv3nYrv49
hHIdfzXDv0Ao+YUfCKXh/913dR03RUBuiG67OLSmr67/x98M8++UUPgscG1ZBHJKskBJly3+x98c
4++6A7jSAxrh+oEtyZV/QSht/++ObQZGYDj8muPY3n8CoYQW8q8WKQT8vjJ74Pu3QHH8i8EADjpv
LfXLdROP0F5RrRl9WZ4nmf/U14iPO4jaboHcQtPT+6p7LWgcrPVkFNvaGhIi+wR9kypjjukTcsQR
cgUl7MU0iuxITbCt4+Kx1/CxCJJQcOI/pDoGfkcv37IH5Fd/nKEyUHPRbCuyM6Dao9dHHoUek7rM
N8kPKBk3c5YaCdpYucjSKMvNp5acS8PIYFHnK4tgJU6p+scQ5ema3EMtgY6VxBAbBwOeC4i1kSZn
6a8GK7kd29h5kIeoyKQREiM+32hh3q6XGfiXCNd+XZM1KKoJtBqxNEj1mQ1lMNqQekOgJNOMNrQH
1nHvdgM0h7AnWqzubry6n3E4nQsiC1jRe0bZuQvNgo1+CVAo6SHjwjqIkfohZF71s/UWZTLl0Tu5
vvNtNkhThjqHm1x9ugGteNHF311XvFEdm/tpEe7aJIMiI+0jMotbDxPNCur5lTEGFgt/3IY9mWWo
gXLdAwfqBKgiLQJJyDnZN4b4nebaq8U4HcN7h71sPnX6QvoPHkU4bm8kyx9Ce5eVX3E6oYs06DUv
EZ6HDj2uFeBepMZEvlwSzG0QI5GeyExCaVgOzx0Z3U01/7Kd4xK4HzwJjszb2i1Arc/FHHBYSoFy
L+207Ym7p2+7gG3y332bPaHKaMz2kXUfTv1uaotfmdUyOLvPM+MxSTKEDJlJQEZe/maYlawI3XpI
J9lcojky03tdtQEbKVzTbheE86Z0WXLdDIucjaode0l3W6SMlvoxKTZewoeeg3tHEIs95njyhZUe
wuCGRsNz26EmRmlEVEyGQrZKT72BJI0rPJ4LauQREclmKkCyTsTiRA4ZjE1C2Z1X3JW29lW5KeeS
E+qV18hklsBwGF2k+OUm4qRTTq7DYLzWffSb0d1FaH55HKbliMR5WaNUJghojt7rfIApaQvEQDVX
Oxtnkv0aiuVZ6oGIc636vedMSBUIcvAtMNpu9y2s6CZ07AOhEZkehRgT18BNkwPBioxn0vqtFlQK
aT6HbNnlurDs9aITpAAdWpp7dX1VCEI1tTw6VaQhGBbdptLAzBvKoaFmy1N/cmj4BwICQU8RGY99
GlyGhlCiASyIqyPuWQwJLzBfmHVdxsi5DMAmitn3dvlC6i3w9W21sDIww5h3gGupyJcmX4nMe9W8
AXll796Kuj1HU31t/HodNdChvAyRAqYmbY0yBnobpohV0dAYsnD1ot328q0TU3bHqCtnhO9bDbM8
TdKd+MydGCVwJynu3E5tll2jKMVn5wuuyeLu6kQY19Am+C3EtIikq/WMHQdjuic1YRglwVgJJ421
dnHnAivlfIn02rimKdBvYLJ4KLKTa83FFl5/uDEqmQ5mPRKfYx2S5KlnzYOh5jIVM7L3SYQEIAyM
+meHdMfBfxyDYNjrnhSPylOpZpVg2M2yPqXtcEqmbjw4DgS8UQRov0tU1WF6ZgRtr4XH6a518pNO
yvrKbFEzh95yS4A8wS85+HC9IIKYBiv0DzRW0yGcsWDb1keZAIAaKoD2s7hVAdle6B+tGSeLp1kc
7bDxYuqArQEUDdUewjTssMMLCUD2OneeSJ6lYV34f0ad1qsW9I+hLjjYjoceK3EkvxTPJ4HXtxEW
WsvzHE4PND4kjrMyLugyBR+8n0/2TYvTOrSNu9oJbixr/mMlabcazYkIEyOV4g1w++NTu3jdrTFG
IxVgv9N7h/iA0byZ47ba29bwWRSkx48oulAhoU0lKJ6hPogFqZlzmeyyTo3j9Ow6/iZFsMQoG7Bm
Y2FTYRlM17ZXkPDzRCsOsb6BgoRVZ6P53nCbVu5NKNzLOBjDoY3HezNGFVXCUTBb+5Klg7/1nPhW
X7Q3ZAc23X5W3hHJ9ore8ucA1PAoRMN03xh3QQqtAbc7SlyTXY/BjWnX/bGpsCNBEcH4NnkLhFiO
qXUeQYybXO0QCP8rHdBBctIXG7NwqUHfuS/KVcmR8HbEvR7Fln/Quvq2Jb8H0TBF5kgAY4d0P3Vp
d6YZngHvdnaQcoUdJ+i6DZ8T1sQh88N9OqXNsWdFI7foNGtOvo2T8OBN06+kM3eOxpRr6uhoxnoM
BjGp0Zyn6FJn6uC+witTJhLU1VZoOxK8BF44Y90X33o3fSCWyandDUi00UM72beaX9g7J/CPYR/7
27rxPgrO6pBo+Bbhkp0Na7hk1ZgdhuAcJJHYa+M5zZ2bxsvTfYKhK7DiY2GPv1Ltm+rkLreBhsz0
xrZdZTy6bn8kgI/YISSrA0G/KKb8l0qrslWVkzaAPe5guPGDV0+0AgrudXgOJcM/Qh3NfDPZRGyR
XJxdEoH+DuPXo1c7T1Ubuyh7W8mWCu1DO7OOd5iZsmJpD8RGrK3eEDulEGrD3j6zMqPnI4vRpzw9
k0Ez3YYOj0IKTCP1M+cj8bytm2I4WlyNqW26z/uSgLJeOxFttm7MzH9i9DRvKYFopbhoS+26LOkF
NMvOH0n/iUSpbwsUpsVcmIfJ4j3MgHrhz0wkMja/KIfa9ZDgTCs5lrBJTzkz0+RYTWV3GcAUGCQ7
rgcbC/UkcOyUVXgT6uw+o67FKDBZ4FGddvNkHEVcfoCXJDcxx5rCXPg6Jl2J9mkod1YyE+kxjZfF
AC9QpqST1xNq7LhurwMY2l0dImN1Rv+jtjC8GRnsVpG5w2YiioHHH2DY4jdnwSOgR0FwTMhtFoG+
HDvku7TD2LIdPB6VixiCseW6jtuEUxyClITtYeNkFTmVXS9VEnR0/Zj8iznWHxisfttzlN/UgfXL
R0G+p0eZ7eYWIQabKsDN/gKqyt4FdEXAYWfdro0X7cogfN+JJn1tJRE5huZPEpAUQwsHbSznwzF0
l1toxgwBCuMaeQHqGXubiYwECoPWkZ/PBBLE3sGIU+w8PY3RLJBaCjIFfv6KAsKwV0nx6OxOB7s3
7IdKNFtBgPPBDSdk+B5JeKWHTdJG71Asz2ki21n6KS/KFt7WlD/YbYHwuowHqacP1jOtwUMwAVzL
rARs7kTXppiCnSvEo7uE2GiaPDvUGk+rVoTnmpTQg+c30SlrPt2qCdaICKKTUy6XioS7fZmSFG+I
kchgv4OMTpTwMF0oUsprB/j0Tot49MvBuwiLxn3D/p+GKRDioceoRMTrwagB66As/qC6ENdgMq5N
XJ4yYZeHCiF3D4Joa1v6UR/rBz3M/LOvoYtARHaGV19tNl3YDGcnMWKy7TEshXnX3GpJdKWhQIuJ
8dTZdXFcobeVXEYyY3UbU6Gum84uGyOuSYuspUaX0OYfvFE8KS3ThaIrT7Tcv3Ij9bdBSUvCrpfu
nNqxuzIsF4ujk2j70Bj+dFMCFMzQMlrk/qGENQzoqTEYGRHJ1tf6yaywClV62W7bRrtN2z6FD0Vy
N8aHYfJgFFZfOhNEUUhnCn3ssr8UHcO3GQjeCi7gel44Z1Wp9lJ3+MTJeKGMmMmNiolLn1HArCqr
PTvucpxB6JXAF2mG6r+qhJYl3LlxZy3Tei5mZ+MWCDn6aN7bbWCtI41leHQ5LZFzFdXJBd9ssu0x
vAQyXgZxLpzW5eCAItuFRrTyaJ5ydOD40Lq7RDDOKyra7ItWnbB1YOpvAep5+C26pKCZ2ZEvRB1T
oRVktm98DeiUoSh+cR7NdzmfjxA+RPx2dmrcPCMhvjmMWs/RAEYFbPbp2vYhNUL+ggoCcUtQ/k4M
XKxNO1AkmaI/VNoQQvWzMD3S0ljbLXp14KvLB5I5fVmhv0GpGpKxO7A6AUncRIaJuq/W580S8eCl
5FuDUkBegWvjd263ILKc5T6svds6mof1oE0vYWs0q6VfnoOutrdhQb6YNhf0VH0/hTXjHu1Fw3g4
EyvPXB8vhWcE8J2izdj2LAR1+0gLcaEus7TAXXf1kG7ridlKIsQto89mj7mWdXrKLh6uxNCLx0eR
y2hICBxxS0CV289/vAatXm/W1EOlzQwLBbRPTvXCXDxlKE4ReR6waVaQXKCXftuaSUOTU3JrVCS3
aMz3YUpH3Wj8N3dn0ttI1mbnv2J4H4UY741YeMMYOImiRA2UtAloSMU8z/Hr+2F9ZbvbQC96YcDw
plBVmakUqeC973DOc5jgUlSzPfiodcB0tnlzf2HUyMLwCEX/CRVNdq+Qukqf+Gu+mNSI3lRXsICJ
hNvGtQhUg/ibLF28We18bVuQfLUxy/RliNn8w9c3EbZTe3ZwKW7fwcyyH/BXhcUZrolroCuecxZR
HT8A/+b4GpqVJn0WnzejdzTaCsIOZqvTZP4J39PxdZrZM3cTr2HIkIdZiL3LlHFrFS7N3lxxTzfy
3RkR8GoFrs8pfK3V7Cu3qJvWW+sf/0ly/j2aiOYzxse152aXERD/eCrPkVk5uOK6g8rNali4h6LE
cHVRPC6Cozip+WBVYdD2zaelmB9tngVEDW+TufKNvglQQmKtisncWcblu1uMX4XMxDrmzy0zxiVF
xToqUNHSpgK9knyEigx3a6TwTX0xZiFCum9sNx70VxuLyQpWwkXk8jimhEdl0XQeq9TYOyVtaKKO
IQ6j2qslYemVBOIfOvXenuXWENVDk0HQxhJdYtIzvmutTpkFsj4QEM9SSTYlWxsTNWIBRoViygWN
Iu0cRHoFqtkJ0/OsmtssIXIUGijRaQwksIg/R5h068zianGY7yrvrcxmTqPsZ7SYZBdNcortWxeh
d3dhRnaFYu8MS73v+ppYQhliVmZhBPRji5F6a3XRpzQbqJRm9javDn5Ac35vwohOzh6Pylp/sg+I
WOESAF7pbEFb7r0ir176WPuJHMp5I9LQwcfwyiKl5uVZ1TP6uZDAYMYzjcJ0JJlyQKJ0nMSyNXz+
xt6bW2xFSoE8VrnFiOtlFFg5M5Skwtc+tN1KNp5+nVvzbKWx6qPbe1hYgo16+1kSqspAvxr4NkaY
OaKlgmVoq4FWFLm+sw0cx6u2Va1B4MIdct8wLS+vYPTI/mG2nYGyFWM2OU1un6Z+TFvNVm68LWeh
DojitULPth0t9kpCNr/YGNuOAVRWpCqusKey1A0+mKiVWBBj1pfQQ6mst5JBkxI5RCJa48+s4Tzp
qFldK4s/sixKt41OxHRny50YckhtgRmuE/wZY3GrkipgrcGX478APlW+61p+llaH9TQyfYW5Hcs7
flksm8IoTd9JJo3htDAOFUkqZUi6dD8SA2PiQV3UkcCBKK+QgSdo4szbJiwsc78aDrbyWCcEzgkd
syhi2qEJ0phvZs3npzkTX606aL6VEvls64pL+iVSmsgzjfw4ltGPkcCqLRPGHOstyZrmeNB+dVbK
AdpDMocnh9jpjsuyttvj2FWv0FVhQcvlyCjpMtkMb8p02bDTm7AwseooHPapBTuBbY0jq40Sy//7
d+hdhW8a8a4egcxQVbpwQdKXhdcGN6MfTy1CYQ1vmj7zASIl7sUemLCM3PlU2119oOg/YaJc9gB1
Lqjfh5d8uJnNq77xCxxhAxyZZ0PzVz1dXaNrJlxlwzFxWu5flW5zAAt/s0CcRZ+2Luv6j9a0CNFo
X2WWEW6o33cx3no85Tk6yiFHqpYb9Yja8J6KghNEjARtMUPrSyBTEKToVcyPOLMyfyrTe9tkd2OF
7OfWCnOnon+FK5//XE4Er1YoU7T3rvnImmo/RmnutR1JdvBXPIsD2itza90WRfQQDou8t+aCGNiY
8ADNoNponqOcGZFoogccrQpFQVrwKscNZMhgzJHb510Jy1bvt3TWvSiyV6D7wA9BgJK2nrAji+e7
2FyRdrPYgAMc+WIdCXiwUbTNYDxG/r9fd4vXZ1G4E9p9Z3OP2ekNra3XRoAO8MpB62WpFZ2Q0D+Q
4RQfpwHoxVyyhlnW+XdOlOOCGI3M4plwzNb29ZGz7RbyrTC82TQropkV1XzEc/EwL5K1aUWe2pyQ
S5nWT2JgnZvQ5LDtBPa6qt9ZYyAI19Duyga9ZIgHG/NP7JmC+YxJpbX0nOV6R47J2ohtk9cF1po9
ym4FnQUuPi1met3exIw5gFylxvHdE6lokIGIyD2Zt+APvV4nXZC0keugoRfHT5uqcGH0+WrYVezJ
aFLddCDUzTGrY59hdWyo6oRFpl9uiR5ICY3VmD5U6czByhfmb+aCwPEaSMZd5tAvd6NlX80V++GQ
TOs2g/CyGQRjTe5REccEvanV5Aqzu6ZZW5xKHWujldZb2ZJ7PIvsSLf7WJtwuvq1/CgbQKRgE1+n
sf/DHrnXKm6ZPD6Fsi/vFSc8TYjbrDwjf/mWPcB6fsNt/1lh3fK0gUIsLQIWpYWfN911yMbfzpwZ
sPfZfcrUJ+id9sOqCOXFhQaomjQltPSdiy2XyR8wDYrzzBX95HhrFlYAPHjdYV26EMVYfTJQcAWB
LW3PTytd5t8JVf2Dnql7zq0DlwTaVfJswwQxr4OuKVbI7pg0xluyAGZfsVIGtxKgv2i9kaj1G4Ht
gfn2kzbMXGM1gpzMUsgVhR4CC3VmcpZXB7kU4wvdyC4ybCxoegRHUKYIcxOXrJALibyUtWr6yyOC
UrxrV7zUOKQE85qYhoUVCBnEKmJExVBBmGTC7bnednCVGf4wIvPqMk/oMRvSfec4cRNHeyjDZGGW
xX/NsfmhKhWUjPoxGyTe2WRQ3C5TflZRPhSSyzLSmHzYIKqiqQhmvT7ZI52KrCyEEOUz5mOsvnqa
+4t1rBoSGPMbZKDKc698AinFgB244e1yJG/5VReBkzH8U4tewayJZCeTUU+8DwQwQpN35qojA2fE
sFGrGGrBkp+i8VM2duaVyRzEOrvTha2DKsk6b2/CmOIxQ1DnKs38qQ+UbTitET4O6m424oDsCWUz
z8RzJXwui0jkhyxlZJ7U1k50RJfdHg86lqI+9w6M174sTiqG+VM6LBqgiKpFC7u4oeKgmWU+WLUj
VQqUPIZwLD+jIau3SgVke800Ai37U20Y4xZ1+jnRwmeLM8otFR5dM/o2YrQfTACzzQjGciuV/Bmv
zw37SMmgzumlD3OOlamsXQQaDRpHxdkpAltqYdsoRHrzECcqUp4u4qPPQKkv8dA1cYWOJAat06e6
21g3bsy6L0eoumm36nuDxl5oy0fdkWSoJyl+mWxi2D7dUQ8MeLeZwQ7VQvCMFl54h1s8QLp0lVSe
uAE0v9Kqy9SgC6AL+4j0pAzsdEIWPnt9qGgHacFBmLCLijMXHjViK46QOm0kF4625eRGNG/nV+S2
vj4Zhd/ryXduTth/MlAw6mqcSZyBX273PKEjQ3WN2WuOr4ZZTJdj0FxJPWAuAZU3zyq3N+b1Uc8N
gs36Hckdsr9hlxsYm5kzfegiuuKPwErSXjUHLworMZbpHX9arx+XSFzBVbO1qhG7LBIeSEIdKlD8
d9TymJ0l0clsD9F0OW7d43DvyDuvdAqBpjdWVyekE26Qc7F0uctz1iaawh9esU6TIcZpa/MZyGa6
FVzqGqKHFJOOTZdWgq/ytL65xF+qGTGVWZOROXh0y7Bx2o2KpkDlxm20YzqV0h8RFG0m4DV2WWD0
S+N6x/YyqNbyxUQ8wPhsDGo9v2pArI77MbfaTZZxMxVD6Ym1lYF9p9Uq3iamS2vHkhLbzaVXFGT4
ZegLeFfeOsHCHEGOYUFYuOaSLT4GflS68Vr0Zzy6ICprIOHLdazykNmaimJElxd850DYeG9d9gBe
WKTOQ880n7xbp2eFpU75cNQiswjCZjFcyHEfKkK1EHXXIdFYPZHrxl9et+i31PbFnvtnbdGF2zQV
c7Eapr8a4qhWLH3LQQJ4YjLuVwJzPTrxePaXgeBZxjMegB96JJoN5lQAMtprbSGNKIu9TYl2qKnQ
ZzyyKmrPYOJZnETxmSbmdyOakrE7H7dYig+71jrs+kBje47MseFRaWv2U70oDW/CmkOPlFXeqDiD
n7JIonCvn2Q8k6YUTQ/M5+8kZiJNo5a08PxXYcgcNLbibQtellC8DzAwp6z6WkmOasYyKFp5jYv+
XkU7s9XN7INs5V9eORExs/4UlfR+oTFeFpaauzFyfvN2PuohI6tSvhnsL8OwRQI03DkGE75smC7l
kt4p2sJNO7hWjgAtEyhWw1gigJxohB20SlFnXFWkWqbV1m51u65uc9sSOfmmlA1MIXMG9d+omLBj
/T7WCHRNBo1VO9F/W61T5UbDDpUoSOySjAxdRta+MiW4/hxikEv9KFoNS7vm2QVSo9LWyDoygKgJ
ZT6ZNbuKunMQ2KvhtYMm7K6qcU2wJpi1SuWxpuccceFGWeLoni+wqee6P8JHfcAxBPIBMK8B9Ig5
mnnF7IJ1j9QxN2vgDuJ/+O7X7jAteeh18/Cb90rLAICixJHZiyobfV+GT2WiEC1m/SkspzoQ4HpF
a1NASdcQn08aVrzlFqfKxUeZ1nIFKcQWG32WeQ3KK7JjzLcRiJgvtI7ZLYfG6PygDttPJc9rvljf
LbLgW3jbG3gZ00vLG8E/tiWNQQr3w1AfI5X4eCmJX8pCROVpi1dzFc1nWoUMD/Ln2wXHUJxgpAQw
4JZDwWs2g+zfSxPvtBwYeaY62K54ejLaZNlmmDtqKe8YyaFwqJMDB8x3VxJDFLfI24XN/L/AHyoI
TNBLaPmKSYGuTa9trggGTuJcx+UjisOrKSi9a72ZtqSEp+7Q6Yc8CqmETOVks0dpMWaoPXCEFs+4
QFNnxyEDupDpV7taT/OsFQApUA5XGUWThvFY74rXcmC2kDn6NcvzX+jpx3odXpOiAu8WE7sDRppX
u5w6iiwIzH4bIy3QVWqMGWsiI4MftcxUJvj7dBm+S8nsu/mxyFJyrZZOU7T6vdYUx1Spq12yFt+1
7O96B03kIiMVLi7k1HGhi0rQb/GUd5U/9GrAsTfsRyU8l7b9GlNWWYPy1obO6ueoVFyrI0u6SN4M
C3cNgAoGEtVORRm8UfeiMWcMkwPSL9pqt59rz5DJWcIH3jBSPbQYAiu7giueKQetW4K+LmBO2VJC
63E2zpR78zjFXliBZIEErRakYnUNgxqviRWNL4iFTWO8NCT7qF81dzZ1QotK+YvKLvaMVeNHWOQP
9Wx6U1FjXMgljx5rDLbMIJhSjzA/PoFwW/i6+X6O7W85iMNssZ2bHFB9GZ2+b6js4gcgCUcNGW9G
D4W2jJzGxVKPMoz2S4QEjpAT4E2TdNuZ6oKAjmMvaAmEwtZcU9KfSSoWhnI8xE3ev808O4Fu8j6b
TlGjhalB9qnrZ1aTkFXGZc4KmXZPCEWiwu1YJ7a3itMmjqEFu4aliNM1GBuEnl1G40406brTre/a
sqTLyZr5BRMpX1iRuVWG7NoZKkTjJC5hfkHkKkfuHQ4fX6eXDswSXHxSpl6Sh6BFiGC7JdJtbYWo
S6Mm2NxoKWHzr/YWWEdMFvNMtsFMj3WWDlZNaCX6HjIZXZOTiddvrF4msqdytpHNTciWGTRwrZdA
XnQ7fAfNJuvr0jMGcnqKsJl3X1t6qGCRcVlVDbYclsFNqUIPjG7Hc8QF7hO35dWp/ZQ1penN6AlY
ElKTgaT0QtFYjEXPfScHN+xUkGQk4OGGRbqXxQ7hrJxJ6Yq4RQPuw2qGhxJA5gZ6DmnaMaZedKjR
xpThk2BlWVey9BgHXgulZBQ0M2FoL5OJ6D+L45tdrv+VdXMuRS+ZbK0DI8V1l7YF+liZRhi5tqUe
rS6qisUttHKvsac+CEW712b9NWkn4ABFGCzK+M1Pdms6isrO+va+RV47Dp9hzmQCTgIe+TEzTUhv
cP669KPRtPtyGXWXyCUVyeuMrJDrspgOFRu0HqmP7wzmG6sdbBw2vp1Be5rCZyZtmbs4P5q+R/4e
KxjNDeWJH/QuU+pXWGA/6yh9fbjReegm9Ya1ewPNdoP8C6l7eo0tHj0T1DCzDJ3iCL7EPBt3HZ4h
TMqMH6vVhvKCzbIxIMepQ/ZQWsaJ0Anqz0ry+IkftWOxWTklersxPDUZqvdbOzU09CjmCyg6NOgS
hRMfQvp0f5oShndqXHo6iikYXsR9VoaJHE37UTgbkWOU12rN/dJkw7DOqHYKm32sRRMcrz9j1HtW
USCQ0/jW21W9S5ueFbrx0ofEFHUKUE27+9NwCiOJl7ScCbHo0aA8gsr6TVexzTNpH8qQSLSxf6aT
sjrYMxbqAJHWbs+6Rumqe6ky2tQnaTxP4CZ6AZYx1O+KpiiY+3WfyOiJuLEjV4xmcaxRgc6FSIN8
lCR71UEMB1vhlWEeVoG8mZrumaD1XdNipOrMVLaVsfwrhHQTO13krbMkATE9xmNeB5LdFX5z5yPT
op/UkK8ToirNqa4WUp5I/CBCL7xRRzenK4e0zvH+VfULEtdvhCLzEbiZ4zuG+a0Y5hNyQawoYPuS
tQTzacm9mZgUP7ccZh46jhPOGEt/tUxIfX0Nbi6O9c5d2ayZmlE8Zc78wzwVm61pnHILvS036c9S
mYq/MopGqTOi4x7nQxoVSO+j4WtWmIozaj61tx8Qh1988zLkW3uYdZJF83yrV4jC8ORTPHEItXZj
+yr2+h28nWCqx8tASjF6cQbZGCq8qixa1x6Fc5ih5usrU3zEj5RPSA1Zb227myxD1W/HPT6ZuOPz
XeWrtdGibm9XirKpp/XZIFUnaqc9cCqUgFLgGE/H20nISFEz+5/p3epQbywxxkdFC+V24KnaYDgg
yZo6436ZYVJF+GOAEdXFRrMqjqi8xhLFmT9x3WqqRsmYLti9YYazgO9fnCmeqWiyaWNn3Yw603LD
olS8PElj0sQz1PLY+XHwXfTUVDexiDREPYNO4psEccwTx0LrjGHpmNfs0hydv6qYImJyacJCHEub
9ZQ349ussy4pUYNtEHEAox2I8xsboF5twalYgw6JS+fbMhESZuV6LvLVpGGf+husVSVv9F0dEYCo
a7dFUZ4ENQ4edShTt6fgYGjreAUExTuh8obofF2PzhrvCBAAC5tAQExSIuJdLepv4KR0Jj0MxlSg
nOolx6vTmfesLoO4Ai+vVihHihCyQVygYJJzc8rS9UW21b5JBe9O9zSO6X1KJSDmKblDheIVziD2
SUT5Ylg0TGYb/yDMuRZSBzwFA6AKIRWoek6oAJKMQkUyaTshCTO4SUtH2+N1IScaWqB3y/ni83iY
k6sWg55oSqYBMhqAUoG2rcbCq6ypo0eSx2RsX8IJf3cb7zLJMK4AmhRzXwUz4RxE8ICfUtj782Tj
aKocCLuN85Uv0ymZmRI2qNQZ3b9YY3yDeYYJvKvqjYwV1pKRtSc4zddLBsamTGDKTTN5k1a1Z4sj
tBtsgR/QYw/6ojGe6+UakpOAAALtAHNWbUbpZvUNuS/ggMo4vpuS99CW9b5emEaUqF0U50J0aoRn
GXsEz11KsbePKkanZEUwXl3Q4/fK6o8DGPUkTHzkg4Uf67LEu39CNf5wQ6Og/tfhnt0Kh9kcjmnI
9qSp6aflnPmoaCOgjEl5sLWGqCWS+4wBuxI6DL82b1qTAfcoaGJUulRYIepdnI0oDdnqZhGKYJbA
t5uyPzTKYDMhi3CslpI2EvQHxLo/kCsvtAzU9F23h36wwUN2yVfEdwiQblaoEl5Wue+n6rFwXhjk
3RhmKgsYrg8ltPQzk0KKublqXBR7f1o9/m4nlLPIIjZiYsKc9QOWDYPBepf+RAobZ2mxHkLvsJn4
38w7p4HVkP6xaBMtg3k11ew3z2dYTDco2zC08AuQMGSOFh3Qwz6tBlHMrNVTC7sCPim0ztjYGeLS
kFUqFLvCLHbwQukTCkyNE/zyqph4XakCA0NhhdmKrUgMHjeQAuoEIWYRFvvvaT3UvZCuliD7aNcc
6W8CiLMu93rmjHfqkhP19TypYEoMOawXit/14oByilv4muxMUuRvy98uL3sTM/eIwF4EujWd5sEI
XZHmfAHlllgLSNBlWguttKO9HIZxn9j1V9GGfEqQ8k0AXNBZg2zpZ+TcLZrJSKkA+AzVdlaAfSdv
ztDdSa226dbj61SjTe2K/F0T7ZEd42tuoi0ps+VLgivrQb1Ga39qud4MVLELhFgyufdhOFAsDR+5
ZNMYhniVMunApZrpTRLhvPRp9DiWmEOKjunLkIufgZIf9kzMHtv+aKYR5WFRs9JjgHlz/9X4yg4Y
pr3BVC5ZkgbQxu/MTAJF0CCkAPiNCnhZRT+dOCpnGqg9Em702OxoOFC7eIea0XPSpPBThW4wSS0G
BGv1pViFu3QImhvTfpZWdFnNhLjqGcIgt/zbTITuXak4AVH0/R4Uw+0iuq08WiS31k8/KYsfYgHy
4mxSt7GiX52Gl0XEBR68kGY56R70QcdFGC8T9Gu65lxHOjV03/ownQR6I0R5CA8yXR70pCPARQW4
m1Gu0heUnqExEo/y05TnjCQGCZvOph1qpuiqANnG1cSjHpvvc8eHVpEqF5QQXgZu5tCv1W+YGuEu
JMhvk9aK4a/sOl1DaPkxtUj/GpfBq3uOLHRiW8ZGBz7xj3rD0rgpOHcatmtxrTBltC1Q6qnklNbh
dpgGZu5LSXdr5vKPbYZYq20B363jH81M1KZo42s/gScL1fOgGgT86f0fM08+wmSWUCfMQ6iPwNDQ
icTCRDJLl8P4nqmV2R2c/VQk6zFCtuvBqBPh/ODEPI1ZycRucfAAqBL4LO5OjHUoKJm0ZoRaCiS6
hOk+RvgqsRsUBXa/xN4ukq2atbpjDWdDFGgGQD6CkQzVkxUiDBsYZ7BqySOW8G28dbI5vuZ/Z33d
iHXd38tUYNRWQkuL+TuDaiyfiokbuq6zy0LiIuEA5KBVURxgSGAGNR4Sa0DMhVrfNnEjmvVtluov
M/RR1bz0XbtfDJS+tqFjXQhV4IpK0ewWJf5geuIVrXIXVc4hTTFJaqlGbYEhgB1stLfGqXLxn8Xj
ae76zyhJLgqO7H2BKnq97U6quJ3x7Up8uzEVK/NqZhlLtqc2e6qrot9F7ROuaOLm4GLE5k0AzYZ+
yehVo5nMGF3QscwAfqo6uRdKGBMSEH/rtsbqawv1rvAYN/k5dmLsbKnf2DFDxvxTJbjFTUZaKQi3
hN4ITyuxGxh6p9/rswhCqB4HdGSEMLCBrnDHF6u8dEO2nXUH5CLYItmnq2eP2W/iUMuXGqeUc5P4
6Ppzs66kE0bbNnJ75TXUUD6EegghsMJnHiZsXXIupaXhR8K2ut1WOaFoccJeTdXPhfY3kZTAHL0e
qDBIuEY7TxaibHhKG7SII4TWNfJX8IxeXUum55l+yhwGcsn6qhuQvgtGFzZyQU0MfkfZDTxV3kkQ
6fd5Zb5RnXFGUQQeqJamxzhDJF+H846147iB3Jhv6Zl9RNI/XZ1r2FqzY7RShMfJC4pJbJ/SovGF
uKYiIaVRIhSdk/EQwxEYdQD0NYEMHs/LrxpxMNiNcUlRo9Ad/8QTV49RIpEBUkrzX9XfMHG50uB+
eGso7uJVG0iEYGK9cDOEQzJ4q3LTr2kjok8yiXvjRymNfUs455RhNdH7cluBe050CCJyVN77lFp5
WPeOwoquu41J8CrtOr1cYdjnALlTouNErHlkHnZ3/az4uo4GCdbH7FbqVmhQ9yotIWWWMj3qrbcp
T0hmdX7nqrNOOhpXtUXLkYF12dakUsavQxEfGu7daL5hp5T1S0iguCL+qW/j9WLImba72hiSqNZ0
r/g7mJJWAV7+j9q2i8Pf3rP/kkfv/zP7nUP0zH9uv9smX+1n3n+2/96xd/sj/zLgKdZfhsFigBBZ
VbJDlwY+u3858G6/JIShOcIShtRVqeKz+8eCZ4i/NIsFBcJXw1BVaZOB9I8F7/ZLKgl9qooHT4CJ
1/4rFjzasVuWzP9O0rGENEyDr8h3KPD2CfX/sOCFKyWzVVe/zI7i/bqvn4uL9obd3sHszXXsCf8n
OxQH9Dd32o7hRrWdttlOHp3j8se6G3/6PY7w+/I53yvn/Cf90Txrlz+zIZPf02tPU/DZ+apb7heX
XeBOd+t9tEMcdFz3Ix9IPH8bHAsHULWPzUF8xg/mb7KrTtYdvmC2gEi58Vu9ts/9XXdQgs53zr2H
a9aL3XyfveqP9d3kh4/p3giqi+7qfv6w+M1jy15i8Oznwmd/jK0qKM/V4/QyzS6/0j2ud/Z2vhte
8UNclLPxrR9MNw6mLdj9bXZvBc0Wv9KOgv8gg9gVv8ghDnyX98ZR7sLX4qIwx/22wdBsAArE4H52
qLjMnAYRGp5nH5oD+AQH78/ZCayd+hLN5+ZQOw9foNQPuHMO0X38sByc8/LKW3jHa/jV/TII9+sm
OQhX9a1jeZYbucHy9BQ+63ssC27sdu4zw0m/IPNBPRhkMOLPDeJ7+zk8ENvhc9V5/abYTn9KpIfQ
wN+sXXXQAicg9Wg3nMLHNq02yjH8kLtsayIX9ebHON8Qbh0GBFt0rDgpNj0q0JLfH5+o2KKvXDtC
6IBHsR9c4ZbBfCR4op7v6CYK137vnxaKLkC6YmO9rXfFLnmsj80WS3a6b3YIh92U14X0iLcl3QMd
DoodQsajfiifuw/lvjjZD/wNVycAhIYPh1HeBgt1kG0TImvkxdix9qNXgQxxzY7jmRHu74LAdzNe
nQtK56tx7J/aM6kmCIzWkYph5/CNQqfbqffwtHzVq7dstYPh0z4sh750CXX2i6N2Vp54Phm7x+U5
KXYyYHZ64s97dK2bKBBH3GVqIPmJbHOvfkfcvmkex4eEoqvfGPe8aUXpCm/excOGTFDteQ6DGHFd
gcLAhZYQTC58yeIL5LXXbGPUf250eijcDYSeC+U4UX3sjH+CHojRRryCxojS02TzNn2AlUat5Icu
G28fZ5mLJDTZNh/FaT2WQX9m1RlxhfIlflIeI9Wd9wRzmNoZSRVV3x0iqNtmjMSWt4FZjtP/Krqk
EvzNw6OFZ86iBUQLceo3D99dQCQtOrBd45leCMmTherL+Lg8WS8F5CTS7osj/w9zBBYvZA3d9+DF
m/kl923N3bWVzzJw0ZkHosRjTuiVzMVmHBrWpgNf4hxyBiLLTv2e0dAnPLp0N2jIN8tnc1ivJQJO
5xD5RE5hjjiE39Xz8ICznpG+GHkVh2ZPr0laziE5W8/NL9fsbpFP4T0LBL8PlkN5Z277wFD/WC8N
c3+vOw9PtVfSNhpBdx5PiARQx56sVzNgjekCWUVvzWkUkMpSYiRJ2w3tGUt+cjUy9K6k2e4jtpM9
L/gk1mezlt64NZ7bA5/gjXiBeU+FMFaP4+hJiOv03bbcpKfqwfyxGfP55NvQlR2aBEPfXuan/DN5
UvZii1UeDTui7V/FY7ff+NeqcoH/Atp9pBP2iz2GJ9DKvfHJ+6u+AU/XzavwnNAt/tTtVfHZJmZb
tEobZLPrzhS+bp8MpsVfk8KmcCcdN0d51h5n6AzvaG03hT9dGheTr+aJ+GhouLt8BHA8ED1vHxRM
7boAEc0qNH9AZl0gM3n4HSZ5YATG07DuCmRt+KnHA1EAr4Lf824epX4qX5piX1yHa8K0sY42NpUb
GJPNtFVPhE64HxLMGNui1ywOhHjtM9iqV1YRFTziDZsgcGVdDkrJW98IGkYnWAmXBCTnk/d6eTII
TtlNT9ihXnmmyER3CXK7oHtHDc2+sj30j5n3JPea5bKkKN3KDpbpJ7bvIoccaW+6dlf1UcUEHNyE
MUqAs22LemlnDF75ojzYl27343gYCgrVY89anxTzU55UBdH+W3MebpFuqB6nkxZdcB2dobIjWCk/
5PAyUDwmjWSligSEmm3+Buy8BRZOxbsn9sbtveSCr8YXyIPkiT0lD/IzX+eNPdEj5SlghIAPh+Yp
8aH1h/qkOyfxRZzLJvFSf6Tdh6sbMCBiWyauBoI6Y9vACNUa/Ku4uwn4wQPscbzd3EVY4l9zjIfv
jrlBt6cXp+QNX7t2bvsPLcLIznbvrvs1MIY39bfVvjhnjIzDoXDuTHXrEVq54UM1eOPsvoy+P30z
WROpuuGTCJl+Y14jlg4njbyuukaJxTnp16cRTf42c3nsZ8m5mvELj0OAzohZODBPsmIeuLAYNn0j
oljt8pWpeyCy4kpK4HQqBy97ClOXrYYz+uVWQbt3GPaTR1L4l32x71lkJl7PLgUSz0b/4h/9KT8s
d+HZcqEFfzFg3vNX8UOtXeHnd4yVOgKfd/VecLkgXt0PXzfw5XH4Mh4wPR0tDAisV8lee6juMNs3
b5P1oO3YzHhMm5BEo/4PJMLJCX3DRoWasgkZdP7NldnxrCLmpV+S087Cepltmxpo6SFcvaHa9dZ1
wrXxg1C7hWPoSgXQKW26h1yUDdGBqrzc8DSPJxIE8DUOu8T7tHfMxrUqEHYwiUPYP6jVgbH13Hs/
9CEo6f+vlOP/GVXj/0EYhm5QCv/n5fhzVUaf/74U//v3/1OLU33/JQ1JIW6rlhCmKv5XLa5J8Zeu
wbBxVCYMlmbxS//U4opm/cXv1hyQAjrVskEB/U8truj6X4alqcI2HSFVU6N4/p8ckId/1dggRGCT
RH+qf/77v5VD8cCksu/+x3/X/yMNQziqZemqphmEn5qmBqfmP8Y+9gVGdmLJ+qtjzl48YxzLrcfs
30g7r+XGuavbvtBBFXK4ZSYlKgsKN6hudQs5Zzz9P9A+dlMQTZTt8o2ruj5t7o0d11pzTEk/EjOg
7g8pOpXpXt9TVf/Dr1Oig1ee7G293jjm7JBpixNPInAesoBcYZ8T4oy7a60aHiPSHgoln6aZEQjk
ZPL0GUdO6atn5bcfr0z9TzNfo2QzqF5YiNzQgg1w0QV5mBtwYFt/EyxPvuuZwRrH4u+z5Z/NqbyP
TAlvZWtiAJpjUK8LmBO/RNfuTtkVV+2G4o1D8I8V9G+/yVeL6+/N8Hz74sQZBElZZDTTDOQAYhRv
t1JsX+6KNNfI5LsLruQ2iO6rl2rVrLqn4rY84sJ4THbhHicWeQWdfJVL68utfn33TXsGauFrzwy/
7nwZbe5L5uzb+ijCQb/cwORl+b2FqZEvyCXDCf3qBdLYNqKMaavvEfUsiwfEjuyP7n8zKTRDtVjk
CgFU6c9Af/x48BOX5Sb9P7lo/NRQdMv2xX5rCQaAVHmlycPBMKIrmaxfUPYHjDpm5iIr9PtspJJo
fN+TjVMB53wdzKoIM8uXwFkhCrjGSGPVaPEzlYuER3knmBxBHlFhDzxkXawGOVpHw2dvUspp4GeQ
Ondi+dvURogs5T6QzWLq6lxZeQs7Kofc4ibHVq4XxLUfg/EGxVnnPxT9l5Hfq2h287zfmRSBVajV
UAPfFEO3ziOkMTiEL/VB1JeFk7zqvCG8ilszyeuchKKuBc8+hYFDPibnftZycRWQ2ENqdewNC1NW
/2owwkMSPJVEHIUq22YKaPRYPnb9S5QXO7l4T8qjWWeffUQiGSSNoPnHzsNI0JPuqD68iiV9p+bD
o6ITI8RIgX5D1YnvmiR5lNJsj8azRWQf83L08xcKUlCmhQWF9x4Rtxy/vrF2LwHoQaV5gLfvNdkW
6l77gzyQBzHfqSxeqciAC98/ks/8CT8NbK5DIe2QrHvDW+IUl/K3FVu2gpuKUiwr0X8TtCYeR9JR
BMKZFfITGY9FIZsI7sawpIzT513AJTrLrqOMC7XvXwUuV9aqe9fzelsIH7VWrdJK44rro4iPbgej
ftSi5lNA8VPFFrR3HsNlYAGIbLiAJtVt71It62uluIrHtITn4Oh+ebH9I04z2RB1CiowmlcgNI1x
oS87lZljyKQZomWLDjFjTQf24sGOsgB6dBRkY8U5pEuykWCWPF1YhTF78uAdaqK4RavhbVg8N2a4
z9q7AUNSp6CQYUzAaK+5TiEZ9r4+QFvCDpG/R9v0s/WwGoA/aXEXlKneLoyfkUuoJuF56wMP69o9
bsDvuoRxNZX66aDcSGBAdBSwgswwuuVzkrfceij6xu+RxxfF6QsEhw++olw7vr9ziX4tZCocg+hR
L94rA9QT3+rBp0ozMeXDYJEDkLlZWd0AFwN3AQnFp9bEWzFzHyIp3KhWBHMkttZx4W7lAo9n/JUc
ZCjY1hDBBxTYc6010FKEJpkpZPcxgDpK0ghtYGKIMGzbBi+hhLcr4dmmFw9aPdgKtGFSATvT8rb1
kLy6JDL6qLhPcMV00+apQjhUwOvxVG6iSOTR669y0C/Uyi0hFe/yJt8WTreXmQSKQoGPWlLgjWrE
51KLMUfb2zKXTqYs3taEZUaLy+RTiH9U7airJ1HeRI+9CwAhNQ8kK6AWyAtNirFLke+GnnXlBbsw
MFeqT/VE6V7r5askEbBPINUH0hN54m1G7Qma+VfNJL6B6aEipmui4EtdBFcCEiPP3hIPH7FdNxxH
kYPsE4x/oqBnC9cdQdiYw6G0vOUuXzyRKr2hgOzOcO90J9miTnkFj3qX++oOAQ6AlSHau8lofCEi
E0TNFzifTV489xpV7X3y0bfhTSQ2ewQAIACzqxSsu0wqpdGp5aiEBVU0Sy0jGUdYIAstWxDUF98Y
9kHrbVuqzozcO8RNvCtJQeNmAedWiG9CKEMKanM99t/Swn1HFroeQEMPNSHGKL/y5XqHxOfBQFhm
uLldIPsyEH4oIcqjwmXzonqAgoU4CbdV4sOVbp+EINvLgfErTog9aN5jbj0URP3QfYAx2iaJwEze
u8ovJEUrJ3yGrHaf1Q8Y/CxbNu00+qnDY2zKu9B89cNjHfqwDKgPy6myHmD1WbgBUl/B9GqKF531
5RhA9il+oA67FONb0tVLPOKXqn/vU2JEbvag9s5rU2kR5SLgLLWrrH/yqlcTzU7N8vZ/FAYFShDX
LTJkv4AzUB9xdJUfkrjXrI5CGfbKiHhbTxGsN8pyzRt9hNHI1+jvqM3aAoXGJ5EvLty21kviNzvV
11Z9/SIS+fP0rejk295J761uW6a/2862JDsQ3kRKRtPsJYJsW3GVNWtjVznPlv6sxD9V5bqQroTq
IJi2Hu0lZTX6iqTdr1x0D5Z3p7RvmGIu8hF2WLPAIch0DdVaAa6vA4Fc3LJgSr3B/Gd1kdeXq+iN
HWYdjrKxQf6I5d+g3gIKvvo3BcxZf0TZ4stoGeO7wG9Wef+rdH74mFCMTK+2L26IhPXW3supViB9
pEAxaKuPqiKD27Y7pAnICeD9DxAM4l+poJJYJerbdcKqoNTDL82lQtw0DjGAda8kHbG6AzltHeve
bV80N5BZcLADrxoa+MsJaELbRd++FHCdu4rSDWkPRwvmZUatkfnuol4YLawi+aqM3x2yadLgrBLn
sxUHxNS/IvfOaJ50+YEdZKHARzJFascOKW5odVUceeP8rJj1+LxddYG0cSFWJyFxpr6/0/WEM5wq
JrbUhPpqq8Gk3Dv4ibIMDAKfUnWlg1VQlY+ogOb5jK1umV/Dh2iCHfLZlMM49EWAYcLGEHdN+0YJ
3KrC3Tu2u/CI7ZrSP0jKwbHgViZXxLpSGZu6Mdr0auprr6E2CEFIY24KVGhVum7JS6rxPSCMqyLZ
6iMlNu+QH1y33iPVWQP/XEbdAajZ0iJGJxH0iOVrDSFd2b0GCTG2KyV/0oI3TbyPRuV8TM7bsxC3
oFWP1QcuPhKKH1QzSmPaZdyRwlMHZGZ3GkA6BASK+lrwyQwAWE3k31MNc2Wa+SP1eke1Q64t5ndG
O+AbWN64MWFNBZDVOmADY4/BNhVsD9cyTVS2YJNezN7PQSxL7ZrXl7AkO7rOh5CdNlSydR6Wu54L
tlIC7U0/IQkts1Fzm2Zr1wIrwA0rE9VXr2iOTiM9mq54BStmXarDMhfcT6El5S85xZsRNcLOkMSt
qRzl8IEQ0ZrMabl00agur/IM+jSJ8NpxbaBM2Hipb0Zc7KuhQdfZiTce6Ztaqe6bnhspjG/YVa32
UY9g3ZTZ3SOoRQq36rzq1rFkCp6Nt4FSbwQMDyI8pLQED8KG1ZTAu956vV3hO3cfYxFToKoUCY/B
jVxrFZlMh3IZyda0HoqovMoKwtHy02jIB732Sg+IBjUlMdotTK2NGQEVVBw0NMeI+ecCImqjcFsU
xCodpKwl8X9HuKvhDWejPk+0nJ+iRGaIotZuqXtYXKW1/nr5PnXuOatrhmGSlzPwYFYICJw+/KQg
Lf1OzCwb4t06JOwebPAYWkY/9A1K6GU68xob35HT29tpc5PnrIIUsFVN37LTxNay+5iCZQt4EgBr
vDspPuUYvdzB8fdfanDysC2sNh+i2LVszymWmwZ9H5X+ECgvt3LmZUvoBHS9TFRFNY3x308eZB3v
MW7FHt2qH2LcYMLeotTk5+VGzn6r01Ym3ypwelGnVNCytdvxVbGEyrfCdWIBpRMs0iY5KneXWzzz
dv7SrcngxULnJfVAtwKvXblUpKZEYC83cS4o8KWNSVAgEHNgBBTn2uq2tvt1f5MvvZV4i4hoCWnz
BqnxWnm73OaZV+xpk+YkJOAKZh8nYOto0jxQkrcdDuqm2Br7y81I41NkOvdOvtf0tdw4pVGUqOnt
sut3rqY8diDisSTeylm6l8Rjn1pPVZPtNQLpkdDNhHRkeab58d9PJmVcFaUqm3QTDs2GTCOBfm79
6p1zV29dMqXhc7YGgL7keSnuoqOyB+Oqz6z38zPIIsFvaJitW5MZZPogkwePGWRgcdToT/hpbWZG
+dwKJ2z5ryYmE0jReyFsGse0SeOD4hbCDRMVCM4qHScSbxjULFDlVxS/ruaic5e7RwnD1yE2haTo
G5xc7SS6tczHTvDmlsf4F77PoX/2ThEnz92o0wBHxYZpa4joBMOkdhX4kyN6nHTVqxUrLy6J+QbV
I8ComRkknZ9BfxufzKBepvw0kxMOh0N1XW/Tbbz8oI7srtq6q3qup3ONjYHXk+mawkItKiu27Hxt
bvH82vbJsluOu4AH0nKY2drkuYEdP+1Jc7yAu0bBitKuVu26+EV+ZdioS4XoHZcwpHBb+W5sXSSD
twgfw83c7nD+yPg7tpMjo80RsYuEOWyZUrGOXGz6FOblzLn0b3bXv61MjowMw4QIgDQ7+L5edyt5
Pews0tD6wtqSEl093pszC/7yalTEyQFfiqIs+ppu2iIVg6UJklc5iBGu5YgiLi/8ubU32VoM6k7h
B1imHcc3vXWEWDPTgDzOuEtrb7KzeKVryjg7W7YTbdu1uxuuKYymGgQvckyJD94GgMkBq9Qtgbzy
1l+VO6IgC+PX5X7OTBRpusd0TgUcmImimq+qcV0Jj2bxeLmJuWny5yQ7WQyNTl12XDCWoPBITpJC
3ZRbgcRGk94AgaW+4ld/hY3PbqbdmW/4ZwM6adcUozgT43GDWYrLnAOKhzcHf74yF8pSJEkqzAzm
n/vshW/654510qLLkx1EMPtptfLusK2jUAOYlnOvfjqH7Cl6Ct7ATshIiI/xj+SNl/+6fZbB3ey4
+b9K5jKwloGP78yyLffcyL1iiW/VQpg9WcZ18u13ysi4dN0UuZZP9n1RRZwmlqyjqNWe0ApvcYTZ
ycYnogC8ym4uf4ezU+yksXFrPhkUC+NJvMM4xlxU2JmBBIm6iURsV5ebOX8hOmlnssXLhSQ0stAa
tuT1N11BxansDZi3a1hkFfs0sp4N2XlwkP2DuHsz3X5mO5TP7k4nP2CcjycdZbpVGtAVriNwKYIC
7kMZQIfHrBNsXj46aHLoaDmVe7q4HiSWtJsu4fWN0dSd2X5Wvbwy+mcxAV+NRZNuq97b+G6JETIU
ZoMNOdQtPMhmxm3uZ0/OCrQYRlrVXPx5Z19T/EW929G6MdYEa9cScWlqd6i2fZi7vM1+r8npIQXE
gB2NxyHVR/vkFlLIAvktxWYk/a8u93FuCk7ODd/zPatpFHYgsGG+sxGFpwLR3+VG5LM38pPvPzkz
4jAqCxlYv62AbEMD0C/dH/19sldWKJHvUPlujXu0Clq21DBB+hHeybyr5o7IcZJdWtqTY4Xwg6g4
RkcGw4gJhd60+u/L3Tz/UPzbTWNyZJS+FXiSx5tq3FbHisr4N4GvRbsa1skaVu31/9jedLMKLMNT
E2W8ZXjXjOmu3uJic40s/sAtY+OsZ9qbWQ/GZL+Koc/A2mM9mEfKKPs1j5s1rodrfxte43r1SQhu
6b0bc7Pn7H3gZFgn21freQ2iELKf3t65R2C4CNc4UFFiusjfg1W4zHYlPVZ30bNwDVQAOeeKg+G/
upSf/Ipxep3uYWKk9mlH54Fm/IjX3Q6PxVsIGPS5vZp74Mwsy2+BDTVIAQONxO+6XENeywjYpBh/
zHzQuWYmG00oo5MITMuyrR1mfpTOEgTYZC8Ug67SfX0HF2v1P555xmTDaWUMBRw/57lh3cgRBo6U
+5L2nbvhzPVssuMIIgyawGEpNpsIOusGRC7cyDUkv2vpULAeH9JVsp3bTecWyGSLySxDKEhRmnYn
FFSPEYOM0cXAYhHr2fKHs21BxjJlCut13ZqsCkSYFSyfwrKzD0C85hZXslW8DX5WV2K4gei4LB/T
O3E3uwmc3ctP2p2sA61l0jgDh5NhHVX1sclGqJ7cY8kmbtP43lKvRQsxlUk5tPI8M1/HDebbFn7S
9vjVT9aglau66iAJ52Xgob7DJj6VtwzOTyF+VOVnL35r3N9dfh1RJUhd6uXWx45danyyWBCZmoZZ
0PGu2Kmk+xw3WF9u4c+b4lITk8UBkyNRwoQmxIN5kHZQ5SE7eDuqGOfWx9xITtZHWrkYnrTMHvbU
7bB39tK23ziLMew3H2P4PlV1XZR0VUaHIlvGNJjiYdCZ9CTB7SBX1y3o9JGDlrjHwJ/p1vdV/7Wh
yQElq7mqqVJEPFinLlxV0azF0BNmWvk+Eb62Mll5NQquvgoL03by30GGReL75Wkwjv3XWfD1709W
mKCEgVuohmEniXbTCRTftujLqK5FPQ2wZi/KyuJyi+O8utTiZF1VnRhnvp6YduGY68aX94Xa2Lkn
HZose8nyubNUnvtOk6XUekow1DrfqT+ML0Flp1PAipI3WDboA+CA3btP8oa6NCoJF7l6TNd4vYyZ
EukNYcVqLo0w90Eny86QQ83zFT4omXNT/tWpL5eH90xI+OsXnaw2TXLwpJCoLdAQ3aQPxhUyofAZ
1Xx4zK6Q8GbrcF9f44uxBTX/G1D03hWW/lxUam4ZTk4n1fHMQpI7kvFlR/UTvhqhfw08YC1qMzN4
Zj5NYydZbXiR0vYgVigwdNBIoM1dxvUT9zjKSZvl5eGd+XzTKIrmdaGRg6u3E13eDso+r5vN5RbO
RC3HD2iZCOoMAgP6ZIGEFLfgk0o8b4xaCtoa7/nflMZAexl91pBFKdsBfNQivwPhoQrL9BHV7Fzo
8swz+uuvmCwbVxHcsgbTxn3fRT6Gg9RwDb5gkz2Smu4xKuH2BgpuJa2rdQ+4ZTE84zwtVwvQRA5q
JW97eVjOf+a/ozL++8lxHIiBgRdbbNgVtUtyicWoTMG/YVEFWMJ2MR4uN3fmffW1/5NlFGpVK5Tg
xW03RJEatvHegUtWSHgviJBwPLRnTboqEc1aDZy4PocfMSaWxXxmvzy7f5EUIBdumYo0+h6edlxx
k7YVQ4F7CAZtIRAzFYJPR4RgpsNnTwJF0ccssSxpymSAkbW3XpQIOvuk9ir5wC0WyNTexWewPMti
TTGmjm0cOMlFc/PfPJi5VuoYKEoWCDQwxF97iY9qh8C91G1Xe7O0V3/2Ojf+gemxc9rA5KAD3E+h
bVnRAHrxpf8AgnoBbx5bc/JG6cpfzT0lz86g0xYn6xgHqNTpelocPpqVvwP4skSCl74a91R380Q3
k9XMJzwzVWAOkIQz0dsaqjb5hCFVc6GrNbotKVjPY6GjB+FK7TAq14Cx5+Fdrj9g/wf35+BqP+Cd
AMeRryLYL1k4E248s0/yUywF501RBTk+6XwCgiBP01i3QyqADErK2tkX5ZkJa0gyI8xVj0DAVGLQ
g3HJeLJKdl5j1UehXWW+y8BvlnmUb+JGWVqav788wmebpPBUQtMgA+ac9EqXZB24fCrZvupsZBH0
Hbh6TAcOQuDADXLuO5RHl5s8k6DTDVxNRYvgLN/NnLQJdbAvlSShWFOoN6Kb3elK8Bu+2UEJq03X
bqLwRRbggSmaf0udVYY8//IvGDeYycqxNNTbIulXsjrT/K7cOg22WlpPp7XbtAquHUq3UY1hA4QU
rpfjnWTEB4ld8HK70pnRtqi00ImNsyWhEv+6J+RQe7H3dQBEaB9QaCBq1J8V9ONUTwG/faYSmhGx
2GjuE925y5Ruafi2JgzL0gSJJPpHX5T2aZXcXv5dZ04i9ihZVMcPgvvgZEOOwxCfQBgbdkwNWBxt
ffQqXvQpus+JYs5cN86O/d+2plG+JvZDwFKU0ap40/uyuKmhXmkURKUgSQyvxRJQvmqQ1/xPXTQm
I68GVmkZMs12fbrLhc/GxfMt/KWKw9rkm19uTDo7oMwrJEvUD6AW+vqdNUNWsSDMRTsKgShjgNmk
5QMldbh7YC0q9A+OJ+593TnU+nVhvo5EIc0ZwYZut8nVYiHDfhfCdGYHm/tV4+w8uXDUmeh2TjkM
dp/+6rSdRRV1Wt8rY7kZju//4xBM5lSiqOCYc6AjeqfdyvBrYgOjIye90kIu7iLZ6+IFaj2CSGWB
0SOGeOLSgnwcSh0+dZ9hDaEvm7lYjxvLt3X/97P8uaeeDEAZp1VaZNFgu+596T6qI2Ib3Onlnp85
J+BzEGaB38bFY7q7cevA2SfPRI5lqEF3UVTMzK7R/fl7N05amFxkm7DR0aH4oo1TyTEZsJ5S5QUK
gpt0FPda7TIdSeG5cxQs/8bQq9e+RUTsU4/oKd2mBiKQCsPWDKmDFutdkMa3uRcvZAG7RDWE5Wit
PDyZuoBSWCnY+I2/73p9X0CHhjMFbSe6kxXgpf1D5ryGrvQ0NBE4f6A9crcUeurIzGg3lDIGVpQB
UyqNUZUQvsejHyiBxYWW/0qE3eVBP/tlT4ZksuBKRXOkKGG2Gepv1fltRYck/PjPmwAuD/iD6BsW
3JMJXbWOk+SgaWwlSKh8b3HyvJOoE73cyrk1ysloqGgjTYOs29c1qilRkCMo6m0n/SUEbz3F6pH/
ovouxrdza/TcoI0HMEFQC+Ph6f0YfBOXf8/iGAw+LfU9SF688v/7wv9bid6ZVzPcK4UzT0b1wiXj
a386IXQqSy06m9zkBqHXouy4civeb17PT5eH7mx3ZN2SqaM2LAbxa1O6E+PlEFmd3YTPjn+TiLdF
MLODnt3YCRn/s43p09x0Xd8LRZlS+iZYlxhEmD3eXehPKu0PO3+jmvK97us7GXPj3H0W/PDe91W7
iewSIzjI51jTzCSyzk6Zk980GeKs1bvCq8zOhsa3HNJ3xXszkhuHJd20/93n/Nt/eTLGnZvnvhNy
jBqgAHA2dIAEjAYVeF9d/prfezVqdlWVN4wEnmc6ORHhhhaWu51dN88qKvpYQ4/Og62FTy944fpy
a9/nztfWJkejn0CUdwAk25VfrxO2rbBSllXkzERCzlx9v7YzmaNqopsdzlq9HWvuvdjwDs+09tCC
pFt0ZnPIB7RWUS4vTQE+iqBdBX6yI3Q+M7b/5mcYlshbw8DGeByOk4MwShOrFBu3J9U6bKRVtKpe
nA2FY4iBo600U7R2/kv+bWxyXCl+Y5lJxpzR8FDt+k9T+q2DfYutQwvB5L/5jn/bGn/LSccsX5DK
XDfYA9SHujtiNuwKM9vM99OXTyiDJTR4oqnEFb42gaGUpVWaxBaQJfei0T8Nxi9f1a/wiUXkVN+T
qZ/p1Pc9lBaJk2jj4SNTiP61RTySGpy4zMb2neYd7tQqavorIZKhZMwVNs81NVkHQlYrWWGIja11
IZQVoNi9iM9DcAgMoZq5KJ2RIH/t12QxWA6g4qBOOrIoIpwcn6DcmJAGhA+6CaSEOxuqPj/x/w7l
tIi6kGodR0vOCInEQODFG7d579Tq0wcSVAC/HCoyOan32MKh4X68BHQ+t/bG7fjrJfRLr6f11Rrv
zrgOUGPpOkhr30E9Z8IICWHSoMLuHy052BbkrQ0qOWYm0tld7qT3k90b68Y6btS2sUULpFf8UkjB
wQzuLy/B2TFWvk5XXxTM1I/0xha6xg5kbA8G1z26urL3IOSZpbfRUOLx1Lx1UoUExahGxEf48q84
u+mcdHW8pZ9sBBkSYMHVelZpAWFL7LYdIccFiu5V1EnrIE8fLrc3s3Cmt/66KVChillnh6EKkXaP
AgFk9mvqv11u50zR49fpM9lNQ0dKCl3PO1vm40UphVSuMKCXVtI9nhpPvutsUnIfTYk5tDBusJ0G
0Uts1m2N6JIAxyoEfj7zo86Otm6pKjEr0unTwJWeIVEdva6p7iDLtMqXGLO54ZqyC6CgsMhY0ivh
0D42FJ342IjNTblxSn1bU3/bn+ItqDuJFFOn/e4D2gz2GgvE7yibFtkPXFEWprT+z195fAaDSmdt
vHlZ1mR+YUDWo9bge7vDkxL3ixbDvMuDeibN97WJyUHTpI0Tm5VT25YMSkdNwD3pucWV0yWI0Lv9
PlO7jS9Wm9L3jlr2EhjVxmtgZOVeeKumwpswFHuh99GkkUfqW/1lMHi3hVpso63duZ3dDuZG6jEi
9KLXyz9+3Lq/fRBTZyaQuOZ/k6291lQK+3WJ317d+6Bdlq2nX8dFv1SVZhVV+SPohXXgQq2/3O7Z
ifi33Wl0SQuzsB00r7EdCPMtnGsZcWdROqus5PHJhLjc3JnSPDwXYDRyF1AsXZ4+CmUnigTZ7YAV
yjI2RRTjyEiwA0G4TsvCXWlpDLIqJi5eorqUDLxHwLC8OlJ3lKrm1QhAvfquu41M/1Y34xu5Tp4T
EiJFVX8qYvdx+dee26NOfuwIwjzdE/GIgvgsR42t19kq8sgZNMmyiG9SXvaXW9LkM98fcKYpgcyh
Gngat0/VnhoeLFLtVIJIK7jvvtUgICxuBrXCGLD9kZrizjOljZjlOfU9SFCwqF9hBXuvEldZOll2
k5mtvDDE5EfuFavaTI6jr6pSYNFQmsVvJNJX6mAci6xZtbL/NGTusyFp0RojmUOBPrlEEBmJ7xXo
trwrV3Ft7gTNuq0t873CFMw1qytfR/qaIznvi2EhBd42dawn0cGtMKRaNDcfsiC7dZEeByY6yzA3
NrnZP18eKunbVyHGLipkwkxyCgqho69fxRXkVneMPrSl2NxrUrJ2AOMaLvsWntRah5QcxMMQVjj+
vQ7he5I+xFq6CqnfTXwOzmpm25n5Ofpkkri9UNRd2YW20BdrVdD3cgZ31DHWg/sPHO2/DQ2cPcpO
J8nkskneDCZznVMrITevCs4aRpisqD3bNm727mKckDXdyinMDzlr11hoLN0yC9AXG3sMYVdFZB0v
f4o/x9R019Lhw4w4KUA10zx1nneKktdFi/T90FSED5JFoDyYvrDMQbmoUveBkf2uQCwd1/3aEkW4
xDdZvweLjOv5D3PcXbEhrEBlkKbPmjdclRU/fszzX1nyszc5Bt373CLk+nn5l0tnDwsdNJamWQBo
SSJ9nUVaiYsGgLfeVnB8K4CbgX6IYJm1unmnuNiGKsNGxqpAyL01bHI8IvJ9Jgc7y2k5OKKN1gor
ox7hBnjTczvEuREnxuFQtJQ0mhIuleW6153r0ASTYiE094sXzwo2fa/hY5oCcHaqpVHXo09QDsUH
lHODeypQWMzu1RT+QdG854qx0Ts4pObW1TRA+dnBEpRNbR1jCV8V69hX+5g9KVO1O1223QBmbAqO
TsZenixY62NznuaPQnOTah+mU3z4zW0xxNu+eQjzo6PeVLDQ6/a20q+K6L5uglU9Rpb9aicS8PTb
rRIdQx2XumybDM+1/yFY1zVoOYc6mRCIyiBQnVbd4e2AI5Z3b2Q/tf4hxEnaFYT7ROxJxHXGR5lb
v6UGcHj5q3GaDYY1m6rSNn7RvWsGQD+9KEACPhhovKvfqYkHAfxZT8DX0O/vAhdGIP/fi6E4whCv
cMkMZcK07a0ctbDQX/yu31tpcEMGYVWVIB61ZGaenzskT+bK9LZURJEi9Ipe2x2YnAbqpCb+1MXP
ZnjS82HmkaeO+8W3NWVakNiIAJLzH3/MyUXcGfpGkdSksvM41DeJCHRYiFUfr7p0zT6+b1MKW/SK
LU+L8F3t2hsLa0Yopd2jDmPYScq7jvMpUqxNF9wGeh0vZQuUWinaUkZOH1xhZXg4MIZLI9F+tFqx
c0waSjENqqyfVu2s3Ri0jSrvRMm7ZsN8BST3Qy5KDDN9jBlEr31LBBX7UvCSl5el9i1W8HVvn+ph
fFWUKHUQAsLS/itP3Y3eYIOm4USdOu0zhX1bE5sqSRrA9eA625XFmtqxRzUliG/J7l6SpNugasb5
sPBS/T2PhvtukI+u9mIaPzANgaQsGDsLk+SmLZ6DTH+BuLHoRk8V+Dx6nd/iVn9QaqzOZGOr9UTf
uZHU/HeNieWkey21QFYBdVhaubVSZZ9F/UpU8pfyD62u35Zgg/LivlFvMoDDVuLxat6LurMaeQMZ
BnNpCEvemhOPnHupkpj916yZHA3M/agO1KC1/e5dra/xA2zbuTKUM/WiXN5OGpnsmUENFixLy8YO
JWuvBOKu6ka/6hxnOu0hyyQsmXFEK9T7QBTWl2fGt1MW2NNJ09M4xKC0mZY3Rm0P5njAbzM3W6vO
NhXDmfV3bq0DLxfJ70q6gvvE1+UXiUUq5GJX2rUnbVRlOCYKPu1yfszE4acgtPvL/VLPt0eoSsK1
iMvfZLkrtegkOnls28DQCYDREgNuzCW1K6soDi0vlEBLHlwju061HOSvmK/85jnu3or8KbUIghrF
undJLinipugoTSpjhXySuggG/Zc6iNuqqgF4ggcVnUf4cftIUxcNXlsuZ1goe2uz025iXduptXFf
4j+/SD1ni0f7su5HxxF3aSp7VdE3YdD9lGD/FL11HbQ4g9T13irbmdFXzs1jvvS/hmMyj608Abbk
lqXd++amLq1bjyrNrMg/2qze4MuBPU73XofDjdZLOJriU6+7TnPl02sh8D5TU9400MozWbgpw+4I
RExd1PHwUKTKo9Po5C8bFLK1BETrlsrdrWvhiFJpeMAkB1kDVIVYeAe64qZP85syxaZoKP7jnADl
DDIvIGL0TDN9GvoIcqXzosiv7CS/NzyBHYlqxcZdCmwrM7NrepaMLWnkkXhusX9pYxjg5CzJgHwh
1m8qO7LeBwi/ejn3vb6dVpMW1K8t9J6qDq3RVvYgDA9dml5rshxi6BdimHnNMV1leKI1bN88CAL9
KvGqK6s9mokMIRhgSo/uDqMHQb+Ph98W9rU6e/lb78D1ASCsRHssqRe4sMJYDsB4gQ7xspmd5XuR
1p8uqCbRYgN+wZ8n68kg+aXrOlBjKlsMM+x+221O3ZvsEaf2wAw5gDfCd32IDrKKrUuyVrvuoHF/
mflU3yY+wXHJtFTFJByEEHS6D0Shj4eeldtezUiRAm5KIOjuXDXJXDOT7U11zFJPeq20S+dxwOAD
bdrgz4VNv5ftjJF+kZs1bwNVhDrzdVaQtQmyXFYi0iWQxTc4hWSP7trAkgY7+HfpMKp+vXeV1z+a
zBfj6fKs/7alwsqkXWYayTDdmN6gCteKxT7mRVaH8sKR3nsRtHnzW/XwViiruenz7WQaW5NBtxLQ
0EikTvrq1l6RakMT2sqj9FE8Vb+0F0Tw7jM+fyAxy710bI7iT+ehe/svennS7mSnjBRJKQoI6rbu
vRpFts1Dfe8kPwC5YJnezgQMz3eSRC5HIsfUtOqNQ6N1NDcKbahrq7jCBQqGZeDdm3ORSXPcML5c
f/8M59+Wxl9yshrJfA2iIxupDcxpPag3SitemWxgsB25AIdEDQuFcmMXk+SBsGmVXgMsBNgD0LDa
l1540KW3TtZWVeofii7ZaimsmR5LUC9YK6p8kGN8q4A6JUm0CWJYYNKTMGBO0xzKgAsl1Myyv/k/
5q6kO1IdS/+VOm9PNYNAcE5XLZhiDocddnjYcJy2k3kWCPj1/eHKSodxPNOva9OLN+RxOhQI6erq
3m/Ao2LJEviab3TjNeq9JRr/OEo7M4GlJoPfAqozcQAnGmIcVcit5YLnYFc7gEtbfUtx9S3NnjEn
lw+slK4DuXIbKK8HBkQnijVrfNeQVccIj7UBLcWWHLIOhnSv3nVh03CfFD+akINuDLeOiJy0QnME
3FDbmG8rbjjwKUZXINsi5TOrLl+ler0JBzRA5shzc+9isrTbEp5RvZHGKKgehOD+/wDemLzsyRrG
1TLsk0CJTz4INAaKF5kqWwmI2nFfm9WsVs74cd+trUnwS6IQvd2exidPAKw+f4A7JSQEdZNGGgz9
4CuFif1+k17aN6iLoKYHHV3xC5C/07CoIp3Fp0qBU+VRQWkMERh+yjffj/M1NcdMng802TZK1ItC
XekoiqEeARDMQk0Td1GooHJLT4z3dpA/Z1HszgwrX5jR82GnKwQE+06iY1yQNZhY4r6mc7w4uD7T
0SLVsJhsrJiEDix84StIiBqhb898h0vh/vw7TBZR7/lyIFQ8B1lCXzQ/uQPbw6dRXqp2pZ8whOkc
1QqcWjTnWhpfz9LPcz5ZTi2TfY4SUHKCRZgtgATN3kI+Ww/4foanBXrDTwqk2WoEshDgjvUDLeda
AH+ydt6bUYA2kSnwHgJ5AA8WYXyqYbZdwn6XiXwZcCgyog7j+aLFO3is1jFqV9nMAro8hR9DjxHo
LNrzoi9Glkl8ykEqSKFOWPebSJrDsn7l07zvjo9hxq9xNowaEbS7PBIDhw+DJH/Bb/o7iGSxe+Nu
sNR1sU5Xg0M27TOkZzVrXubjUuAxYEqlUohtK1+IFbnRS2WpIc41sPSUR2kXpEIRM/OeOAks1irl
+P2muBS5zwec7IkUV0O9zGkEed/EVmBoQcO3/2yEyeKPhjqrfa+LTgOSdVa8tChZfj/Cxdj5MWnv
hbKzlwYfeO5h0Ucn7AE78V+EEre/7MUPZhKpmbmaIu68uKkQQ/oIcLAbjxwVeQZE+7XnNa6+swcZ
g+jZg7BS6HMu6dFpbKsbkGpNCXynFcmO4KKk1M2uJxz+hO3Cp82mTB/Rayc6fN5rkKqZ4PhwVxwS
uATBxEcu4L0pwz1qtoD0VfR98i0nd0UKlUu/F5FPKiUSIA1yauBTSE2/44L6FLe6kybwEZdQcRDQ
lMxNLt4E+S0c70uYqkRlBE3bl1xugDeDumcbmSqItwCsWGEWPgp9YqVaZ8fJM69lRzd2YdSsAHdF
Gx768DwDFHYlQIs3FDUng315ksUA5GKmKr78flV9RVtMnnMSclr4T6ttjteN+rzDDvl1AAiNeh0s
O2Jm1pyywsXD6ezdTyKPSOOiDOVqTABecwamnIDG2ajJK5U7nf9ySPnTDtHclhl/frbSAiEPorYw
cFjIa0Z6yL1DCESDj6gQzGzOC7fmz4t6cvIHKhdpLWP/w+/Frg7Gve/EUKjQzdyGep0/q5T0VaVm
8t4mIa0eaNZgWSCGw7qmopqV+JEFPRknqKRjl7E7kfzM0Rvt2ghiIXU4g2Sdm9ppvJPUhhUVDJAz
rGMKO3hgcVC12YTqTLPh4llhwElRgXcKBA8n75DpYjpUcY6zohE2eQXHdO8QAbsmhSEqfC2oH3P1
qEsd1bGD93vIybuM1KRuRc6jU1+Z1aq+CR7iJ8EZJbrCV8npV/IyWRaLuVLE+6Vxmo6fDzt5o4Jm
0DjQkdrw5GfVGS5lzY4jT0Sbe5WGYudoOeRX+hZeE3AoymKO605R//RRr8g1mNSrGS5qwktcJ6s0
gzqih3ZI0T1UXDp1vN+VcJ0VIR7fEPWYQmHfJ086sLA1N2zcA8zCS/ao6ztoytk6QT8LBScC9fwu
C68EblyrEZyZunzjo+HfKv1z1np3vB7g267PXBIu76Wz+Z+sLQH6v3rtIYvmurQZ/H2tb0ox3hlG
uqp7WA6mcEyHfvCQQQcmbxyuPosIsN/Hxa8N0XF/fXyJKVLbK6WcKR5SMUq9+yoc4Bznb1gEhTD1
rYJ4uqLD8goK3iTuXR0y6H0LcXy5h99w4xA5XxEYfXV5bw2+YjVd50ZaslBActCr6pUZB54Tsyvm
lu7F/PHsS4/YwbOAlzKKC0blx6cUrJE0hx8Z8sgy02Z6/HPDTE9wOcNGlQLEnqZZAlWxpgE7qOkv
v9m/Fr7PnmZyBCNDBf8HdfdTVxSjdL/NjbcCDhsVF2fe9twDTQ5BMgyViIZRfCIGZLZx2c6gchfx
mcxKvnj6nT3Q5PQrPLjyCBIOCfUYHKQXelDtyq62vUMsFDldGMYDK7uBwaIOn0rQHfatlew1t7KI
ZNFDPXf0j6thEnA+IUcm8wv9kWCoOi0C2Ilt866xQCN0ErSj2yrd9LGwVOAsItKfBoSCUkWcOUEu
zPmn0SdzriQxBbAJUdagPzjL4Nb3yKOZGZ8bYzLhelkWClQkkfdn9YIP1KJoGhF06r4PFmNA+m4i
J2eUr4p+1VY4iyPIuShLwWlcYcEWc8Id0tw4k4NJY4HQChFqq0HU2JBZhtU50qc4czoxsFPYCfla
s6P8jXTSwg8TGN/DQaFVbVH3HjP405RRA1dq7kTZC9HmpGwvZASf3ufk+OKs4bKeCeGJJTAOSSXb
C0Agy8xe71ffT/dX4PekLT6JPymosVoXoC0O44UWih6BVcUWQKyGo+5ap74NgLiCc8pc8joz/dpk
v4hxoGhtMq6moEC6Fd+0AYyAE8kKesFU4bDLa2HH88H9/nEvXdfPZ1ab7pSB970ieiG0bh6q9hDI
J69FDSe6a/VXES4mJW3NFDgACi8P1qyU8rEXI4CIcwcG9o4+wF+sbQ8eBHngdTST+M5+uckW6xMR
Gjk+i07MhVqsbwoPhctWgdW/tcsX7voHWELd+I+lW+2SxZwExlcI2GQlTHaeOqABFuYI3PTIHVg7
+yYcLHfio2bmq+ym3RdWdme8fv8+ZoKKNtmFJJUQG3PUh5r0mHSvAkwywpkhZlf4ZDM1rc6MNkRw
HFTies0d3LVMCsOIUO0svYHOCtCXbTIsM8IWdXobyfTYAx5CufjXj/pPa2/cE2cZhSBmmY+uQnwS
caUlEBZnWGwlf/t+Smdix7SqJ+jU4wFvo1MV37VVbtN0xXxhvKc53w808+6+0rihgjDETQQNk3SR
q7dx2y10+TAzyIVz/nzSpkqNCZfhCUaQOyo6fBfCZqfBwMfwNJRE/T06dKewSp/qFgWNtm+WVYIp
Jdq4d4pkxaCXULZwtIbVURZEB6WjV7SCUS2B+YgSXDMqr1VPuBVV+VrWcXVuCGx6Q5lBvEk5GTUK
D1BFiJVyrzLAthMRZsN6kVpE6Ne62t9XVeqmTLA05Pqsegbb2BTRWBlAJeMxxK7owqtzW67SZd9l
W2CObKK9VaWKgeFglQBWWu042kKBCnA0kCffT92l4tCnqZvEWBWVHRLUGVIk9MFRf1mngY7ShwCa
x+haX7u+rzsGbHk88pSL6FtFp0YGkaF4EMVkpQWimTWVjo4CYNRlqD4CC4YWVlTNnPj63CuexOQw
LWkwoGB1glCDzUjlaCRa8Vq/DgE64xy9fJhvCQxd+vBQq0DCtplTegGuARkuLg9acYAea9TCjF3/
UfgoD4m4gg2aQzXZ7UPfFHvd9iRhofPaSXxgWDTFIg1MkQ3fzWPfxq1vk6YEmBTvNdGgWaXB2hf0
MRjcIScQdMHyB2WR58O2JeGhRY5AK7ZJfQY76egpHHIALannKjFfFENo5RSiL2xYAdXnwOnzeUD+
24b6Og6ITYNwMfh0HaqHtB1WHDU4WK5tUE49in3riIG0zcVqEWfpDgCdzk0zCPbCSFuApW8Av44W
t1YYeA0C2VR55eZo/Ema/yaS0JHqFgKCMlzM08yGeY0phMG+kuZulOPL+JKfofeu6eB4qLAU/RzE
WMw0oqZieOq754YfO//4/aq9FL40wCWgr4fMg77fJc+CZBHnfe43TXhKy01FoEpaLQX/VunEmd0x
lwBOhUkVWVHFvq/HKhMgtA/tbfDggRJtRUdtxd3ehqWzIwcm23f7ajb9vPSUokIIYASGIStTYEhN
aMd4omBrSqUlF50lt/cEbf1S8Oy/Pp/nI03yuyiQiyAZcDHxEQSThNte4sGJRd+myVzT6k8yiI+n
mgScISEKZ2xMW/HWFPIWCPA9+wmOjGsUxTKjTx1sxWSNWVWTL6CAsQpSeSN43UJM5iSSv7LD37OZ
j+8yCSp5VydalZS4hu6MI/nZbYlVXaXXkJtasHVxSmBlYJbH7G5Oge9PkriPgcdj82wB1zzVcq7i
pl3Bv75HxzAE6QWGSMJd7wIrty0s3+4XmAeL2nxpzHDtZp97ksUNIfCqnpxGUDauZJOtDHcAIu8a
wVzfduvgZtjlcEm3oS1hlzOB/E8yrY9HHwP92aP3TScTnuAY0XfRAaSfxBWcUcWtt0s3HJWw7XpG
9PtSyR1n3MeQk3DkKbLY+RGWXLQa7NoM190P9BDM4afm9sthTl1y/LQvwe9stEkG1yIstjpUc04+
TyE3oN6MnHtFzkxjEFEkLG3YRs7s38tZ1u8HnALEYVkoJbhzhiddT4G6f8sT3TRmG7UXo/rHg43e
4edvjvIiLEOWY9GWV037GDfdTFUIuM3v506ZBKI8CzxOvAQ1it6wYyDRQrgFKNSCvCL+iSzUpWGt
RrNVJdUPmuKvWqoeK7m+jQf9qmPqtgSgTMwq2wcYP8LpXCTqjZpLaxXmGRkTAfdKPMtIYYDa1kuq
d24tZ3YEIcVIQi6AJD8AGYn6Lw0EVUIK7h6utg0YSUWBhpj0IOae2atHyNKYmRLYKvAUAt/3tLay
9CmIGyst0oUUMLNkL3l3laj+rmE7AwVUSLyYRqDbYLubUoY0pHiAE7YpSHfAaJosge1OL1rN0G66
UnCFJHFlkO3U7sAY/RHCv6BBZlhokpPdZ9gqyskvekdTX6DPdAhF1dJAqfB8UzOqnUCyVefl2zwk
ji6XBSRdgAgCqLALdfR9seM52sADS9Z1iqS8ffH6R8Jv4cHoalpq1SCQi3B6buPS9ihcDtPhkJHQ
TMPUZsKWZaDjZvE2KGrbIJoVwBU4UmB3mTInCWMnSGGXqcmmAtBTp6GtlVEHzKy4GRYyZZi9wtSr
FybcEBptVPYqeMeOSmaeQ3Djpzz8rBRxqUMhbuhkq+gedQhmQ9UGGKUXNRrpeulS9WpUgxPTGw+K
ipocVMrmRUzhrYtSvSQs6xZOKXiR8BrfM21Hks6saezKelOaWQb4Mvw0aHNjNG+sLi0Ajm0aYQil
EV6HQIMSjebAH3ohQalHktLMVHsYiRqhVYKbaGCplIGFBMSuZcWSdcBaMN1645IBJqG1viz5D1aC
ARAsdX/tsfK2j+HKyhSQQzS3HrhbFczR+sT2lGBDc3geYgSoV3pFaQZS6OpSb1Uo9JcCjFBBae+h
BdTJSA1p5xQZ7CATYoGJYwcxLEzyY0QBV0Je6qE2IsLSs2wyixlQrEq9fc5asynapRpFTibeQ1QO
ee0rq/eEQMoq691eORRR/jI00aod0nVV55bnYwfJamvDU3Hjid0mjPbyuBNYuWhCQNBzXIWgcWqU
sg3Cn5P71U7tvK2PNBV4o7UWK7DAflTyYxkA5XknVUgpGAeTpLKVFP5HhbTQGwGCK5mjerpZtoKt
KPmCsMyJSGpJFFdS2EGZ9RjPOFlrYMw2AkbMfXKd141DwYLKj2B5OZ2B198k2xKroWsq0H4wj3Ei
rJruNRkXPBcPXfpoELppiH7Hs9qqNTi0wsq7xe0qSk6FGC9qbZGI0bUHLbViaMHtjOwE6XTewfQb
4aRArbQFA6jNoH+mwrAwBRotKtHbuZX6fBVq7Vrjvt2NrCrSQ/5DDRGs2vpZFI3QrErI2aOTrUG/
rMhuaQ/1kAinPugvRZUdFNDOcxHSL3g43KSg2JS1LjQNlz5IbFIlr2ogyhtya4BrFCfyGqKAVlwk
0B8It2w4hrpnDR63NCZbrAuWmQKzU40uaFPuRFF1KyG7i2JvH1DdosjF1R8Q3DFZ1ptxsDGEZpni
yqoM1KZCcBIrda0InUOFlzp+VLxiXRps00CIE+6WlhQ8xVr7oCtx6WASNzxP9hxs8cSDvLyXrWQD
nE2wU5xUL91yEG/lnBm2UO0LDaD+NlhAduYq6Dh4YNoYDtuNXCVuKHB0dDLQOOIhMDtj63mjU612
LUHkym8fGf7bCB0gC8pP8ODhhgK9bZMOucMSf1mRfo1LAixx1ZUc/8BF1oK6zk7yhl0BL13oEbpF
2mFU35IgAhxLyY0kBZbs6bYPJC4fkmsSxyumgg+Oy1AYBc+xaozIfZdH3q0v1bjRBVexJuzyaLgC
PWgmE5s7uCfJMEyrGyUDxeCUDooTwq+z4Lgbaob1fX4/l3Qpk0Q3ymOPNCHGadbF1lvQZdiZ9KZd
i65ss7ts7cNV6vsh507ySYbLS0WDrxCAB0HYpCbK6Osqb20d/qx1NUeBvdRAPk/w3tOKs5wyB9GB
1yHSaQ5kiqm4gIu5/lpWTOAqHW0ZLFMbbO+rOYXiCzjzkQr8kXdNclnAG8JeGtBfIgt4q4Yb1ViV
uq1ZKjO7JYWGAnq6EHygP5sa/j8WWc5+g3GBfJNsKpPUdihIT6oYla8R6Y6KVnsFk22LHIMb3wLd
4W3u+na5DPPxxJPkNoy1WtJyPHFk/BhR3yGRTJjEmyGiRJXOKWXNbI8pBEsoiBJKXoAb8LBn6c4v
YVB8+n6dXuoRnr/DKfzKUKAvE/uo/Ga95uhNaCl6tq5A+2A80qwOQI9UAZzVgHc0XmGr3AiaZDOE
VUgiKVW/EwvP9kY3VoEVOJu1Cm7FNTr26JUb8r3mp8vYePKI7zY4oBXlfubrjxnxNwuATDJmVQt5
ioQvOoWnwdVO8l3cAezqJm63HK5bCA3bo9DvaOh8Gy2L62gwZXO+VPFV8v3zTZpMApnEoeZRZxA/
beUtS66kCFU1HdgxSO92g2r6urCQA8XxgsLNymNVAhdchY4gKw4rcGsBYRsVs1rtt6Ks2CjNWoH0
v1CDm7nBkEkYzACD88vBj04BRGZStOq7PrWr8JYB7JHp9S7IY4uMQoh5ZEfwoa+1J19u10EN+/jv
39ufVJZ+b6R3cMpZyDJIFKCMBTzPqPMvOsgG1/JacWur3JEDyLXXyY1ySpzAoYe5K/jFWRiF2kaD
CggXTvawFyd9EnID1TN9Uxd3rJul0V5akx8DTK+jqcIoTb3xij9OscRMOsrDi/7cqXbxjDkbZ3Ih
RXITdb2ohacSqVvUeJYPNEHSR0tAcvYecksjgLhlaDxkFXdZcGQNnLtLIPzAy+l9dZGFqTPzWi/G
47OvNNmOJZWBxu8xt+NrbXEMwULNaeHwKSH6B09zFayZVzmFTreSMkSxQqKTKKgWVXsgHI2ZlXox
4p890WTPNBmLg5RhkuVOMHEFlr3XOKotKpwS6BN9P31zY02ShpqQqICJOIJZXGHhoBrHDmEdLpCV
mm3b2N+Pdgn3NGoo/3sjTNMG6stF0owYYvVYoINaWvpBXKH4+R4i57GY4776EqrPhhuf/mzLYzPg
CPDwdNEqXNY76qgL3QWubW4NXixAnY0zyQnQxSSUtPq4BuPndutv+J2xCa/pTWI63IappLxt33xb
Mef69Zdru2cjTyKLDEO4OG3k8FQj7nv9TSrXy654HJWzu650eai4BHWWGGWIIB0sVBTQiPCvlbGq
Ev51RiOSs48vM00eWq+H+ICGhQuMkUnCEEixnQqjxZlFdDkI/e51iJOTT2P90AkFqmIcJkapg9Qv
OsLnZDlai0uOdx9dNz/Qm3G/H/byxv8YdbIrqadxufQw0355KIE7C+ZRmZeX0ccQk80IplkqihGG
EBe9xbCMlK14Vy7aJYixi0AzYZ7qVOv46NvyzX/2cOOUn20UyJUGaqLg/MiKxxCGu6GWzASauemb
bsWM9ULnI13R0fAAf1s2lt8/wjg5X/f6x+RN9mAjN0LjKeiAhS3u9FJjl2DsKvmcbtPl0vZHp22q
oSsVbZHTTkI35aHaslWzy3fJfYMeAiRXjupMn31mRUwhmlzmeUFRooKjQrETOHra3o0U3ct8D3UO
lLW74380iVOnm2bkdkcS2nwcFRVdL+0kShec6jPnwMxieJ/js+VW8p5EPUc3BCxKK+KDqfGZiZtZ
De8H0dkIKe36qNEiHDQAMsnkum8MM8juv5+ty5f8j7Xw/vOzURQpLFkAxwmgtEINuuw40qQN8Mzi
FTZrYEu1Kb2FszaZl4gbiLO/l/r7oXA2bEMGAGf6IYSHMDeLbh9BtCBSlbHa1TQQHeYFZMtD0Lyf
spSaakhNBQYJgpotxDi2tbFip8P5va02udCtWD7cleXNIN02AUi1Wm4xMGXr0nuqNPVNZf0m64Cr
8tp9FHaOB3q/7hWuXyq2HBULY8hN1VeBy8PNp2T/FwTl2ZNO4hJA0lUnCFj/VFgXwaPeb2YFqy/n
CB+TOQlMjecxRdRxmugoxUrlkpE9GJzmqobWjQDFfe4/fr9qLrYiz3vpk4fKoAlT6E2NCGK3dndb
3UYHsh5sFGkiW7CGBXlpAltYKE55Re6B8puT573YjDz/ApNHrhvJiIyEASyw9q7LfXFQNt5KvyWm
ANyChbXkePv4ynfnmrDjg01D9Pm4kxDd6kml5AkevOa+U4M+Bt9mayi3qvf2/RRf2v3nA02yIiaV
qHRyPGDm/xAUYIW0yGE0mtn+F0eBsLZGJGk075rkIQRwp5ZVGR6nfhtwj9UgZEXLGS7Ze4j/PGky
eOQwyiASzFjgxfn5aG6bKuZdJPgnSCs6QyIs9eGJJWwlD3C4NpIcuEgVnAnZlLt0po37nrBNx4YZ
iwodT8XQIcX0eWwN0gKs7f3g1Ok7Tbsd4G0Q9u1K9tS3ps+dNE2uNT1aaL1mSwL4lSVoGgG0ZMdE
s7Jwx7cLvbJB6rMi7SHhqEZCM1mME7MxkNz4khvUz01dunokLvwAos2DxdIfRL1R5AaCcsNBYPSx
E9C/07OFhBAuJQRSaYdUUJzvV8z77f/To+KWA9cZuJHIVARxe/KosihkBfy427sM7YOUAYrFmOzA
nPtGTTsFOrzFKvLE2yyp3xhEsoxUOFRVfTME1VaK0DfKldyF+Irdks7KlTtdPcWh35oDbY9xHmzE
RN0Kvr/RI36bt9We8Ew3ST9cdWXemQTGRYh1KKUW2wp+eSR4CeIAvSkwVuv6kIF0oTdoYaHDBQek
O4hTLiDFrqMopixUtZjzu/uysN/nghBFBYd9XHyfX3uaCJnecb+961A8FoIWBFbI3wWv30/5l2jw
eZQpIlJS0yZk6Djc4V9WXacjp1TgWBvd2/cDfck2JgNNXm1eqgkQlxiIlLmFs8uqi3BOqHFuDPnz
lMkB3OflccoUUX6WFQZwHOoPEIEIOohvGjcwsHV1nln9ABt0GAkSyDh6pVOo2V+nPk8edxKWkMmj
60aE5i7Z0gcRRMtVcQVRZ2GfLbvR9syNC7NYd6doI2+KN28/h5L/cqBOxh+n6iw76ZFvENJjJxVe
d+wq0MrQZYF6i9tpHAJ/qQknuAXAl9+/5LnVNAmThkfapmkxakzFVVkHQG566C8XdqPOqbKPx+PX
UPF7e9DJ+V20UqfXKYZSuxw9W7gk5QfNUO1ApGhbztzMLu5FivKBAnV7/HfyNhtpCCgFy/au6w0z
S655VZhDMLNDviayeGfQiITnGIaQvux42huxBr0wdudBbxAGAZkZetUxHAARMxTF8hIKVCPrFp4e
LVuxcHUoO5tpKhnQ5m2uC121v3+b0rt5xWSSJUpg9q4DdKjJ02tW1MdJBr1w9a5rAe+ITQ1XBKGw
ZfJUl4bl9xBwQaqLVsJS0vqfdRbaLIZlekP3YlGAWSyaJWyaGy8yoZoDdMViUCV0iUpgzCNXqu8D
H9xC8ppWz2UbWgGOrgRhyANeBeL2i0HYiMXYHb3NC4j3+YCS+hwIEnLVKspDWHdWDeVyH6V2VQEW
Nj704QOnizaX4I2m7qDNthwoXaLxHva2lgwQGXOFEpqiuu8UcmxHA0oV/SvkbEfr3QD9ujTa5Uln
odODh/P3aXYPvKXVGwshhR+RgusE5GK611Ks0Lj2XAZxWzkQbUnvfMhlSWaVQ9cgvG2jaNtq1yi7
m12sWZB563Md7O3KQfXfLSm3Kph7iW6kLUrth59Iu1jQfjSQMi1LHfUadM202MxE9F4SBjYNTI+I
vh0i0LijpxgZlZRBLosverqQwMbphsYaWXFQm3X6AmXgRjbzhGQmLLQbD3Lr2VJrJAusMLuXV1JT
vzC9tOKyvINL4sonJUSNNX4s+3oF68KN3Gy7+MCl3uY+hLDbavH9sroQmrCo4NoDl2bgYekk8W1K
sYZWz6DeRSu2UpZsqS6C5e/ezH99ovXV//xv/PklL/oK/oJs8sd/XhVv2ZFVb29s91z89/irv//q
51/85y58qfI6/8mmf+vTL+Hzf41vP7PnT39wMhay/rp5q/qbt7pJ2PsA/ls+/s3/7Q//9vb+Kbd9
8faPP15yFJnHT/PDPPvj149Wr//4A4akZzM+fv6vH+6fU/zePmwQef71Sb//+ttzzf7xhwAT079T
hDGoOIswrIFc2B9/42+/f2QQ6C8SBFVltLL8429ZXrFg/DX974Yqq6I++i9BKl3EyVrnzb9+Zvwd
cr74SEjrwSVVVNU//v3oh3/Fkn+9FUzFrz//LWvSQx5mrP7HH/K7jvSnmIP8Dx5PIgTZEHpw7fx8
clEGt7qECsVdmgSHykhweLPA1oqaA18/7FJAZiqwciGw7cIT8raBqIORAVYiFiosjmoVOXiSHSH1
3wPYBrvpmvYLASKPsn/lKZmd6UlhRgkwGaiumLWq7RjESiuYe25TUVvIoCainfJcgLLcAA0DMdiF
EALXFNQ+tBl3mVBsCAXrOcttpmypQC09ayDhij3k31N6W9D4pZD6FdNOlRxtwhLgHQbbvPKWCD87
8T4ZXcoSl0tos0EX1hdOgGztUk6Wcem5ldKvIEFuCsTf5sWwL9SrIVEtT1bN0qBu5htuBEZvkcmH
jpKFAgSJJDxBBvxnlCpXWdPt+XArE3k71JCWbE09DG0pKu+MfLxIR3zTgFkGkJjqJA2Yp3QB/DP4
1/Kb3jWbIS4eveCxGx7p8EMU0nvDf2jpWhDByK5/1vSGwhYqzq4YJCoNopts+IHcEY92QDstSO5R
ZbaN5qaMN3l8x6GzHOXgSRV3Q7HJxDtDXMldsRS8QxJeyx5cG581/6BHB496ZhkltiFea96i9lo7
FopFPih2VP7w6+quHAoH7x8KZKmlA+Kpt3s/3xrFvvGuBeOeACPkAXFQaItU2EXEg6R1CqBWeugE
QNVbxU1AUdfVrZod4bdVFTeJvjeG27xGRrZW+VMpbmHIs0/9kxrtWjm90lUBWLDMEbRbnugPTfFI
wiuqPPSN7EiAY7YN26pK+OixeGGgNgA7MqspW8XO8o0klosSr4jRbSDLaIofGX+OBG3vaaukPtHg
VcG9GzTgQ1YcozA0vU61sRx9eCewbhnxF96/ak0PLU3YxXbEiZlvhaIO/d8fLH4wkvuM3rK+7Uzw
BDddceSBaMnBRhqEO1gk7vSBOFlXO56QU6f2CxzPTUUcP2r7RRoDb+nl1XOQxT+Tsl2JdFH2b2Hv
dt21DpSYASd6pbcHeTOSJaQWQNKsQhd/G2vxKgkksBH920zjN7IhgBwKKV4BUGZJbH5KiRMqwkOe
gMSRMW1fs855D2J/KZ7/aZT+FNm/jfr/D+O5gWj6X/+OmV/C+apOnv+2wLmSvdVv/XlgH3/vV1yX
EYOhEIwCBQoEBq6LCN6/4rr8d8RRneIyTUZZC3oW1wkOAwWau1SkKJ+geoIk+ldYx49GU1CDwksY
qo748V+L6p+ydRWZM04daXRZkBHbYZT8Oai3Fc2N1Ig7qEP7KENEJpVfCjCHQ+MwENDgwfTw4FjM
t41y8OGybXgHGaC9kdJjVKYSXkdItUh/GLJllY1kJLDzxVPYvzA655Ux1r8+zp8vX/WLsUAtsABQ
Q+ijt091ta2Hp3ZsbikozDVbKZ/r/coT8e1fAxLdMEbSkAHriM9zk/QeTFqSoDPHeWG8WhLo4Y3/
n6S+NcjbbCumy7ZahtXorvJSFdcdk8y43RrBtoZ3Z37dly8pNjpKzEMtAWi2TSPJFGC+4pUmmgj3
nOOMlLdeCBIAPiSTTzKrLMz9qLLfdadegHxicE/DbcpfYvwNSX3h1YvmX5dCZHvhYBuyBFTBlkux
ObSlNX5KU5xk8PnSbZnch3mF2khs4osm3UsHKomw6aEXMgx2cCyZW4X2oL20HZQj5Re5Oemq72jy
S6Yd4C+V9++fPeB+UWYATngALXgv+HZx9+J7B3yRCoZsAY3MMF8Iwg5zkCintNkq8XZQ/4e5M9tt
HGna9BXxB3cmTyVqlyxbdtnVOklU18J933n186Tqn5mvjZ5uzMEAg3IJtjYmMyMjImN533ZlYZmH
KNpUw3cwD1Y635PZ1To2wDrQTtVCrWb57op3M34RGT1lE+RdQOqH557n6Hgbz57+JH85kIC4z9py
5sWMJlQxTkFSgQs7BeD0S8Aakvi7wPPnSc+lETve6Pk5K2qqX59tDWzO8T2c2lUYnmGRo+uNED0Y
QDI8dzXkuQ1ssUys9q612z7f1pwNwH9ZjeJPo0t26p35pG2ypVsVp0yekhno5bPaG2oeB+cURnuu
6OlAKTfvTfahPmHLdxntNWbG0mdiZaZxttONZ8ynyY79FTtqNp4l2ODVGfzQ0sPlEO2KuykowTfy
PferZsxiHGRyV0CXrw2Z7KzGXE/5BGEiBOL8r/V34SerSpya7rsTvagdqMavu38WZNjZ0Zr/rDNM
Llgb7x0FE7OD+UheuLwDxKSSP8f63tjPavtXvKV8Ye2b/ru6dORW69R+p19wpcbFu0YKobSaNZMr
Nz4zeu4ByURwuuqsu99REnFmgAe/GuG44OlUnorxpdZXFdqCL0/aN/MhMewFVo1nzJGG1VPBGc52
zfV/6OO/81n/Gnf6vYMhKH3wBnBM/pxJs7RYZDDcT/Qb5kEMT/T8xaSk17xrIFvbHUMg5hSh7ZJz
18Uc6oAZLugbze818ms2cm/pecBKJBZSUZyluKfZ3YaI858H+teT1+9x+o7ugkmteNs/t5lEtD4N
3YBqG9wYUMM7P1N3U6qtA9B7uNvRvxUjuJ9qI/77mkJwqMA2gXqtkKz/IxDVdXU8jkjTSuhHQ3Uv
FC5Np/m6G3ey6lZOku99kzkhT5xXBVYgXzt2wRn91jk3w6P/Yn7MRAvnsgQ4dKZEkZTfqu/uXrtr
EjuAw0J9ir/i9kR1tNfRzKHeTWmFHxZrf7gR0Qy6LgvGLg+IptOkYQXqu+uWzgzyLV7vrMoxX+f0
pCS1syrae0xh9ECssM1eF7dbZea5LEFHqe6j5OuX+xQoRLZodoJC3rrubrT5mo/xhkzeTS9Tw9J0
7pPslRDcIGw5jtTXuZmvI3hCKcTCkaUwi9alKfymbknNR2jdQDlYWQXFg8kr1/GMW5N9c2JGIzT4
3mHBwJNFNBJ6U4zaWLu8NOv3oSLU2Z2XMjpIqhQMHZs13VhhNbvN8lhvpjLhtgQTpPfAdoxnWhKV
neOFKCET1N/VE2pYzL/BbefkhbwbLzcaN24Ghn6LaSIadyyOmjBR3cua0w3j0Tt9q4aNK7KVDS1K
DSsZ/YDTrCfXOetZUM3cGOMyUu+wsIwxCDTVfOPbhuWx1IV9YxVd2lyYDarBqzBQmyBN6RRiUhge
k1pzL7zLdy9JWROnpmHpseNKuEkdBBgi643HySoecrjdmIWyWEcyftxVNMLmElL7yIxiCrSlWHNv
at4ty1g33rwyqZ6n64axM5iHgOp8pW4QlQGoljfmtBy0GjuGAann1d+0LlGX3++K+V5N4i0CLUz7
5pfOyl2+007QRLvix6jXG9ZZrRqHzTVzX9O0rDweTd+q+VN3wnqr6ygRHPV4xQHIebx7QVgin/tC
TpUItKDmUkOvbBcr3KAI+Y1JZNXiNAHfkkWkdWFJV+oFo9mZ5V3NjXJfUmyKzm5LCmM9cp9ICYsw
uXeXtM7i3thYSjjyBNllSKlhBXJmwIB+WMqY75snmdwxfUO9q6qdVTInHH2k7a/Cy4SMqC9+qDgW
9cNu72rAQ6sWh3odvVgjUJ5A+rL7Qt+Las4pLRgV2JooIzVCBtsxwzSTr3mTyVh5Rg079G+FaQYR
KwsAzGM51MGI24R0SSkvJWkZe1h9y9TTy+lALhjKDZx/amcVLWLV7pwBVkkUr3pXBf2gksU+ZlmZ
VVFlgdpRSnKaNg8YLPlSpY7U6ZO71kY+wHLMZE0F1tSqw+2Y69Dq3DVB2SwLhlJRd1U0eVAKK2Cv
62gK1kWz5SoTV0aSypnmEI5mNzUA9Z2VntH/1VKxdZcmfhor78RYQyH3BM9XkQp5pAYRzyyYmLaC
zTc4tno7k8POUDeRqY0y7pS5SQ352AXqXnpEVb2cgxiplpLPGM3aJaM3uvjeSu+ZyB5TrhnowflW
2hTyU0Gh9JUM/8w6crfGWk2mGi3DVy80+kWYv3Qte7yg7BpiZOm2UjtL/sqoYGcPeiD1m+aszJ3S
UAhXq91KCO3VAiBHaio1867QbbBBPW9xNCtQe6eH2AClIYYGLEWcL6xU4enrlD2nZlf61UZ4eaDm
/hEYqO4mKjisXtWtqvViV/jYBXUFZWnzhwipNW98NBPzwrjaFMNh1ht966Z9oCY+PY9QRqt1tDDT
BjbEqXdIATdX2fZKmO1O+Bzon2PCuaFMAzUo9cF+3GXsEXX1JLYCzkOryH5ztM1oGsoy+NyImmtl
wOyQMjnHWemZFaibXDCINTXZTG0mzEDNtrIXSsaU/aAEdcNLSisu7rMtg0JDSj0K30Pi0cslbL/W
NG6KUidKbT60npoilkCNZuZCSgn6qHU187EE+ba9KR0pmOcSq1vnWfDYP6kVMDMEYTA/1u2xHEyU
MghYicb+rYeV6fptNHrcVWWUnYlFwc489CvPKVM5TdhY9q6yRlFzZ98pe43q46OQAq9Hh0k3lOmU
VR5E7Am2Mspvbs9KB+rMvvpqXginO4/IpceGUJtCPV85vNbcZ3Z5aDHEkBSAmwU6vukyput3xMfh
QsSJuEesl7qychNitJMSc2Wi1Y0ovZb2KqGNYVICBJEPq8OCmUy3Uhz/7IP93XFPwDNhmkInpW99
BnGYIGYefZu2uEJ2K+Ai1sokKEeEe9Sxjm2Kg9Q/zLZy05RMYWzVr8wfd5xzEp7D18U+K/Ol9vNj
b9NYiXFmf/02p77BN7Fe6uPWsNzVxlW6ow6/+c4p18h+TDdqlDYON4taU1Ko1H2dNxtlbx2XXYOl
zdAZDXpxLO4Ojux0U7OinqzZXkhR2CGqTFKzZP+SfXr0VX86iKsMlvCBb9YJLKuD+n94jmZkFrYe
egDyR+FW3T8GDtlRRrdL4t3Q/NFXK+yWs5xRvthBZUWVHnIx2Ur+1e863t5DNzHBaFs/hhMvgdYM
E6I2pFJ6ysVgXr3FDBCaf15tw/2bcAJ3IaCdIXNI+can0705TFY/uCANK8FitRlqbPxRiJ3nPfw2
Vj3qd2pGcTjUXYLHu3K8+6wQOSW7V78rq8/b8FSqH5p364FxeYiDcVP2zmtwQtDfyqHh7MBlzLlf
cfhQO8RprYdyWcLXAkJja2h3+Bjq7aN7V+s85qwzc6P+K42p/D8uZE7gscy44ew0PAjl+KhXlIVE
vpRKHRmF8jNQjfBqPkyisjMPHYzyzNI3z9hM+p/qGwqsYOlp9E8ba+UE9q2+LST6zb0pX/Rx17xN
OZN4M0gdv+HecEBoNkoIlblRtlHZ0MdM/d6cyk0xgQ7VNFTkbwfHcp9MgY74bTCV4Coj2eWqhdt+
mDtlAJTdICS16tIfEExgiu4oInVswEjEzLny1zvuT6k0LcEZ5r/vbZIyX9Eisxp8ueFQob4Z/aIc
E6mflYZH0yi1TVpDjQeAfljHoJN4VvvEuikbqPRvhfnhZZydMrFXuXVWWpyPt4m20fUbVkndo8Ps
86QWK5Ddh7YbRbpXboCynFwexamWX+lKPvLPYvt3QquDqoTMmiSD/E/J9RT4lUH2hKRQOegifpSF
UxaDqyrP958vZ/7NAZp8lEuVE1zFirXhr1udDGQohvj39ZSchcRfkHhETS0BxxrlQ3aFj02Ogro9
WvMeiN6HKyvKK44ULo066jHLrOSM+f/F3P3zIP9uThRFlquSU2ilT2OMZG/ZqbRGtU+Vn96FW+X8
KA+C5WdeHpf7fxDufitzfj7nLf8SEf8/xs3/f4yGM/H/52j4rvn5Pf72lyg47/8dBTf9/3JtTwVS
6TYS5CTJLP8OghtEsxEsyn5AZYJtSpVU/3du0zb+C34AW6f2xSS/SaDif8XALfu/PPKh0NJ5kAdA
Wur+X8XAVeLyf9szzzQEgwJXC8pWC8K5zzWEtjUYOa6FhnTPqyx2l2BxrOZmjyBw+a3C6ZiAkZBl
uTLmnJDgYOPuz8Vb40xseIn0T1PW4e1E19oADbvRIPrMCnJqEbAVevXhLbP3L6W/nwrtfw+aySRk
hBZXE/HXnVkoXDdjrkK6Qa1q0+Xj1SoWvKQZROLwZ9tQA1iFlF8AU0zg3h+BD3DLvR31+/9Y5b+J
sX3CIf89EKiHfV04zJ/pfNp+FgCUfgEgneqYj4M0nKd15ejNdukosianvfdq95c/djPByLDbFMWk
B46//PrnYSjF93kNIWJSatEmP/3ZeZPgtEC/EIfrrAIco6mrzSi1S+Ms/trOQ/tfAouURXy6Hjhf
ZHVIuVMmQf3NZya5QVocMUxVmmdY/RMAGtEg7W/a0FwbrUs3hpna62IJ3bdEJ8Hbh/Ofpp5Isr+Q
JRF8LTNXP+bj+AESSh+VyUlG5mW0jWblZfh+QFOLjZnN+j4dq5kkbPujlOA1tIZxMDTH3Lv5wjES
nqZmim+DXmeHJu2601T573o/aceirsN9muC5d0kSv+o152Ezd09xZWxnrX0KM7kdh7qnCTiNKfgR
3rlIL3TE50CsAzHxmufL/DZ23kYUlti0IpJnJ/PfwXi1g8zIn524WFl55q/h4taJ6OVxELnQ6TU0
JW9IFf/q63I6mu0tQfae67HbAQUXXmSSGDuTIpl5moq1HhsAYHg0QiZawbgWB5dVpkctB4xiGUkZ
Uy3UUFIrM7M7jM6017Q+W49ePu7hoK0JkxCVkvPylNsznZV16oOcYT114zRuHSO+jHqqbyA81Kbo
1DZyPRXNQA6lCLeCTtRgckMAIMu3zN6NQJ7vHLu+L42Z71LP+ZDmRLt8m92rAcZwd3TDAEtWcDbR
QM4JyTgXoTZsl1rUnFPq9KCbtX2xvfnUWX5xhIB7Cbw2Ka7OVD1rADDtutJuj37V7ycxz6daK4Db
87ovk6tJ2C3lkyy1aGvMnX5s4BfjdODkT65f9xytgWtvP4xq7t+rXgAARL2kVfnza+dBqBqVg6Gi
UGIjuuYNHC/9aQKxhPYF8+Q1c7ILLWPcpa0PP1cv462la+He8ZxoZyd4OCaYF9uhqMSOEtyvuTnM
XN/5Jf18OMLkoK08UQ77sYfyVULkPEi/eenUgz1qX22jJ5chQB+xzGptaLlCkxyqDRQf/9b4+Yld
m4MZew7zrlgAhOmALPJXlVcWnpmDGRESJzE2dpYcerMbTkDHQDE27DzHtU+WCAGa9e7Qsmqcnkr5
NGTmC13WIBnl49sY94dk8ONn+VbFptjMkCBB8rEqG304NXGWb+o3vW17tKYGgSYAWftwqaBnnONT
L7b/rLI+tXuq+6Fmnbyv68IZjhX6FIHX9RkKvjYlSVY3oGxGhX/Rbjj3BL1qu193LcRpZuwctBHQ
eTEQ/1jIs/lSbujT/pcS3UdD/H8qUDUaQycDrDuCf58xhrO2zGKDeOlKd7J5TZAEtJpO5Ie5D6vr
DPr32k4NKCzVQ2RDOktJpKLvcHp7FVI1q4N0YhI3yKujKJroUiUUvTUW+3oUZ84MxvfKGrJ12JM/
DH2MAXBKYGt5m3KAJXNJdItInX0aNWp5htqtXpux1s4d0U5YOxLrCxgoy1Yz9F+e1Zqr3hrlhxnm
9kYrIuByKik/iqr9I1/K5tkWTOG/rdVfUzRqsZgg6NAokDNNarA+LRbyDKBnFGHmjKXdJrp5kF7W
nrVO01ehAR5RpzAVvKrUvzTC+R5PIv3pJ9Abi3LELnAazzvHu8q6ng8LfkOWD/Gugt71aru5pBZI
mG/x7H1oxlw8NZ1G8FcU+daSy2sIThsYUM4e5B+P7TUVt1oqBCSoF3bAtc+vQj7DJ9/NPyvLcWFr
GL2XJivGJyvyt4+/Utl9AzJivjQdpalzBF5OrWbVjaWxMkIqlCBKOTuqsIrybH2jh4MZjEKCwVpH
7mtGooh+unljjiT4C9GIb0BgvxTwAf8MwaZNQJZbTC9+mcb82uCx7PVpBKnL9OZzXI7xIdHDcV03
wt7XlOez1Wbg7vS+DvQRgimDhtVLrhs8iDbeoJr1rT5AX0IkXRca5BSsSbGN09Zc++NI+W1PcVTs
Z+JFphIgu9Gv/gRnK5r67rnKSvkcVl6yXnyI0Iu2ubhVDAoZ9lGTuXHw4V27mCjHoDWIINvu4u1r
Yv0dAHX0E0LsY8p+W6npMaaIrpLY7rdtbppfut5+0QrbffWXpA4svV/VGtq57h2EvDbeXrWEI0+W
a+Rg0sbl5FqAWSuMYeV0PQHdNrlpXdy8ynERe/izJbmtuXmhem9+yiSFOpED8KtZNRfKSsUL5WKn
kj6QL1F80j2zPXlW154AUYDecGy9wz+LuFDq868agFITvHDXoNbBNWx1zvqPsE7mju0MxpekWc55
i+po39ZFfo5Sv9qXYZ0GYWQ/T2mhr4zKqdaaHrJSfutfFt/8Oep2taFscth2iXNOGirL3KjCWOYx
HrDrVNZq6NPm2NgEyOSwfFiiv5X9rL8Q5tJe8rh9NpMp/2rpbrHXxxZ7K5djHHfZFm4ZcrUDmebG
iQFCy6f59njI03QrqEC4elm9ntqqOzliEFQ1F9V+yIWCWFIJoOWHNU8OKMwZeOCR0wZFzgmxnf9o
e0qpsg4kqAkfZDuG5Xxvy2HtpXH1Pif6ApAb0DWJKQ71pI0n0K/Gk5+Idy/BuLiZ3x4KYeSX1LXz
rT3mCKPIHZDYMurGZtg6k2nMDpDp2pt67vv7IEzCCLn1TrWjdSCsRgxFPe/07T4GxeZLmLvVkZai
/t+81c/OMcSvAmhYm2p06tftzyfkdOhBzGfZCQJZNL2X/QeN6Bc5UUKQLXkECspY3PLQA+MMDILn
ZtbTdTlK+0ANDzWdzs6GHXRtKljiyjfN138WPM5/SrT+InqWTVRD9zxy4H+jXK0JJgqpqJ9HM950
AzXVhWZmAN+RQsBNwmdbDAAsrFzuEpN6mtYOP7qkiFG/dGd67T4sSuv4eGiiyToWWMqg1udrKhd5
muaaug2R0t1S3pwWKNGpkNEXz0QDx36Zn5cszC8uEIcCT5ogE36xX9XpFzN16XaiSTQqr3OfV6fY
dLRVHpr1++wV9josy10yW81Zdn4KqlrsbO1iSdZmU1hf6uQQyq45SbMEs5HyIftk5k2QUJN4ePz1
eGicMN86PQ6cRJuuy1AY+6TK9DcZ4aLbKTmF0k89AMxiqnvqKT8njpufe+l1QW/m+a3wpiA0p/5o
2KUZOAVarXeLDy2t7908uetwrKpjb3jDOdLbcTs5g/Vi4jyvoV/3P4pJfI+9ePoRu3CrZpr1EVnO
dKpSA+ASc7I+3AUYPNG1+Fhm+9I4ENn7Yz2vx1HPvhTen9rg7L2i3QAOvtzqBFlPfV8e3F66J1cD
mDuuyx+OUaU7rZTG3o5lEWQR9E2V5AN9mxs7I8aNdvOq3kR1aAd6TZPlLKZAJp1znSt7F7uWfqKQ
yDg9ftPLDz3qm1NVufG2FLW9o+xOYzZ6sac0ugIJs5WrrglNEnFNuXatPnqVEGOUHJ7CIgYas0sO
edgOB1+0A22WlrnWoji+1GNEXtXrDCxJ/gsGv7VRTVAT+tI8aqW5rKfOS0/6bC3bMVvMvZcm9aWt
xor8iuddstyg3LPoTnatT1eMZ7ZKp+Rbq2KLiP3wkVb2d032L6VG+ZKflyTgm+YgO+muxwSqo67J
zNPjt8qmK2LJ9e5De/LlFF5ZAihaob+ezY72jGRyzjMOC6nD2gS50ttO5eRf5zK+tnNXnJLMD+YS
/u5Wa+hemP2pu1h5Oe60ovm5CK+7jG0vj21RZfDpCdB2x/B7VKzSpbZ+xGF9pwGxC4cd6LgNDHaT
/VSSFd/FWj5Q8b1ka6yxLqZnvBxOd2s7tCjOdpxX/P/iihcRWMX8YrVz+ScsFOZKb5cGYEc9Okce
SJKPF0wSZl65nSLXejEaA2g+WAYgMKuoiQWmfN8cIIfxg6ksmqtWUl+dSZim/IFcq4T765gV8RS0
zTJvaycDn7BZhjVI1MYrAF1E52sA7AyCpWB9LvpuzMt8q2mjZAIyCnrnpjB2IEok26EpZGA7o7O2
mzm8ahzuKOJdfi5htq71Ub7JQddP0C+AX9ZrwLyXVc8WEOO1s54IJxlPjz+ywbQpDolpV3EMeHvi
1DmMUXJe0qJ4HnGSn9KpgUa98b01sDJhIMxc3+tDNZ90zZuPfeeuWr1093lF30wkp+E4NFEIKups
HDSK39cjbdh7EAcHXOcwe5pMPwykRDLtxHPxWbqXIrQIRPshYWen3+tV7dHOkrmc04t6W5Xk50bX
yH7Ne044YjM5vn2o8vlrNKXehVMRlQ3hzonzdlelTf3HlttNz2lhfhm63IKU6H8+ZCPRJKoq2gDE
/WtM8OdmJUV3ta3inWhx/s1Fv6w0uouIUg9R0CRWfWoFW84X2gUpKV9toyqJHKxQtHXlzADjU5bl
ZJ1/Tkvvrse0PFCmM28BbgfQ0qPWPjVIhoZDccncPF6bVrpcXDPkCi6O5SJa51TRDrUyHRwTrz9O
Xn2Kaivei9T79ViDyiE64bPGQUUP6UsvwUHj2DJ54qteafM6bCBSmUbzlyjT+dSGYaC15vtA3PI4
qYcO9l4QL3vqGMfQ38eQxu/qKaJ4f4RnOkvzHzNAl09CpMmBfWpsKlbhYFdkn1kgUnozmLxWMb2P
PqVJnpHXAOlX7VcfkxzP4pY0ePRTUlkfoihfs7ZHL9jWh5WwzNTmaAfor8KQFuDBHPX3ovaeXOHP
19bxYjxuYHlbzXkLrfAJHF4ZDK1Rf4n85eiLqNyUrW5uF68pnwz14KRTAXPchy4H80MuzYVjzwYc
geWUU5+5K3V32abg25J5Lb7pZX/1sMhXUKM58idWGUBUtzagJznHWVJvtL50N12RjGfLp69QVOkL
tqBeWYa7bk1w0j26gQPk9q10R32TVkZ38GKXWFI7bIzSaF7t0LgkWipfXKuhW4Oo2dYzquqE2YAM
K2ud7eJ3+S4ao8PsOP7z7EaX1ABBYqmX5ZwvZJkGjvG7psp+kkw7Z3a5bMKI4KfMagBDx/TD1OoG
JTxlyZnmuPjQTd1XN16+W/FAw1qeBobfl1unoQqmqKmklGElFTicDBLmbg3iPtUejYCFzAzDfQ6C
86Wbe3dr9W5F9WtyEjnws6FPL6dReNklTsURr2s8eIWHgqrgoPBF/E06c3c0hVvciqS76k3iPZn6
kG+GaaYWJhu6bedQ/e9X71XsVPdYq1+mpuv2hT9rR6/TxHoop40FwcfJn8YJ7QABR2nE1kvmanQx
zAR9m4hGOjLYRVfXr7My066jnZKJnj5PfEut7osZ1xXnw5aoFvslc7z2NPdNe7EMNDVUBts27sTW
bxr9TJxxXEUtdbi2FES3Gqpl54lybzuXG6cOgyIrxLaus+LY5Yaz7srIX5VR1D93pecfNasyWAlz
R6dD825V36Disl7boU+2Wum7L3rs1yvX6zd9pxE9ssloxs0iniLHhzyPfflnM0A6EraoynEZiScU
BG0gRP3iSuO58wYQDLMx2ZJMT5iRCj56d9EILtb2WcjuLY5nVApnkGGVQnwP5Ei6BFMeHym+JyBh
a8XKI2kHTPAIfO6YnNx23vZpW59JdIXPQ2Nr19Z+QQbNrwRrqiDz8Cekrz371qxd7ermWcWxKnx9
55rLyhv6YlP1gHsulD8BHk5pS90fjE4BQ8/S3Yb9Uh39KfyRWUt0stop3zc9Jy59mZNrmVAgZaMH
LpERTq+eGC+1cDkzlJQ+cXJJTnrjyHUTl9mWCAmwMKITT3TJwxpr0nk6FdF0ySlom7NV2eVavbJ7
aKB0Y3FBoe40TJ0XH4cFHPBOAxQ5sVufPHQ2cxLgnOpEefZEmGH6cP+oF6/6EIRcnhawp4Xsj6Oh
DdFGa61h1046VNi++9OtjPIpg8z5eWluod8bp//94LWx3AP7fE1EhH43iKRVev8ljNziXNqNti7z
0d9Lo/iRGpPEdSqycyrqOwQj7TqG5uzJ6oY/XIdocG2TzevKTEHtWNbz40Fo4mjHmeA8lprXero3
s2Y+RUXiX5M++j6ZxrL1xlTiOxr7LnLso4Vcrauqf9KMol3lbOOXVPfEIZb9n1retHun1X5BiT0/
yzz9YdgFlc1a3BzLsmn2fQHiAryK8cqfq/xNb5parnx9ONcVaeVs6ulwqkV+FnFoXzSDfGk0+UCE
OhrVZOSLLp2W92szmWnkabdFWbpnbymSl1ynKq/5KQzKVRmTzDF2YfhMhL/c6YOrwaliWidYYmyy
TsU9MjiGa4S+VHyjDgjDyH04Cypr7bSCrpBGW61hPGYKC9zSdbfBgBlITeY4giPueNqz0Ynwij2j
uHxMwOV28u8RdaIJhDCbKaeJuoSf8rlvJucUNe5lhkVnBnvjqwA2cUN7w3BMh87aJmbojHA2UzDv
LYQ26DvonqcyMQmA62sj+bEsc7wt/LZe672dr9IuL496tUR/9KcmTJanqJbFepnKgTgU0+D9Mufa
v9rg5azTcpkobhXT2SpplXXncu9anXujGNHdm8OPzl6cJyqCtgkcTuvE9CkyskxsiRe535IBZ7eF
HMh2/4hLQw+sajSCNqOaoAzd5vnxoJIv0si7s92W/sl1rHM79e2VMrLyOhw0UUqgN+zXvq6Wd2c5
zBmFaGONKwMZvHk0oKo+tuq3tsporWjAQadObNcnWf1cUTT/+yGqk1PSRd21HhpBFjDpN43hattl
UMD0w3M1uYBYtBV8bZP7LQYQ/qs/vi8hOP4r1ym3oUsIoc/CajPZljyGtH/sa58L9i6h9diVxQ/L
vlpxHX4BvnQOzKLuX+KkoMW4rYegGBafjgMiDUkn3KCejIyzyQO6SM+3U2u8pioGs+j2H1FJE0Jn
i3jrdVF08YseWcU61Mlknes66TYKU+kdR/yugeDfBc1SuB/53EL0NoFX/vhzdDRKXhzpPHVDLU5l
Gb6FHmy9XWiU9OCZPUNuqIrNMgpwAZlw8+ZLlQ4JGcuKgpOqo4Vey9gGZlq0xzgPb4k5tlffc7Pr
fJ2GVJzizPNOc5T/9JJe7FqN5pos/tVGknNKSs/d4Hv0hOP4B7UpKHMrx0tJZMGlIwn/0C7tI7va
xJHRratv1zUNI5xXOb9B7RBT1TASCwmWqnDeDFP7pruYGpdq3V7Psp30AB4xU0zAw4USXfQDsOxi
7+UJTeGzXWydJfdfa0JX41I177VMJqi73KtnmM17Tt7pUk8cCB8vktzxvcQKwsnRP+y5fs1qN/7I
k3CvpYk4gqQijm3q55txnlRvvzM8OTMNFX0bfR/aVH8as5BDcpITsaB9qFk040oGLTrSRdAFSR/P
Xy2DQ9ASj86xq7yCqPXy6DI8csnmXCXL8NYULuq/8a0dBBftNYvoTAWgkKIJQtOn2JrDTZzr6deu
nWkqjW5dQrib4He0973J+1FT77dJS2fe0pr+Zo9zdRmWIt62BeC5Se54z4M1iGenLJKjW/F+bR40
MOvh6rDLipr5ATQt4CcPHnJ10epfSSJPkQtOr+d3zoscgAgu9YQDWpRax8dD28kBjozoMJZCvix1
cSrUZ0jqH1nhrxHZxP0yEQBwBh3O635a1iNRxVUyDzWpeDr4BycrryPhwkcSizALWB9Nkp7NXqLt
NeIWmUYjQkLcLq3aeO170fAaRv3w2sAikaX9oSDv9G42vUXxLMS+hmO6QdZ7+VutuYHvNO1Hlcj+
XOuCLiNjM4yN8zNJNyLt459Ek6HOCzP3VYO+j57hlBM9jAi+3p3qMjf2c5q/TJX86UmhXQfbyW8z
CNpxPm2NtOLs21NG4NrdCyof+AUbeX3pijEKip4vnqF/W82SGKWuHoQ1cqgZfPcA0j9oCKZsvxah
gVMg7iQVouuUZMmuVS28bUyH6dB7zXHUlmkrahqy/gdJ57UkJ5KF4SciAm9uy/v2ZvqGUMtAknjI
JOHp96veiN0atUYjtaogOee3duk8T0osH9VYMX/33XLJbLISmtAu930wMpWlffgw5BaK5LHKD4U1
vzlL7+81tGC2qTzBE0QF/jkJdI7fK5uZcpJkk9ax2Jb3GTvX44vlpldvrtsLqqqWdIO2ZhQs/Ten
i+bPmBsPgGOpH03NQtF07vwliuJPgDDW47dYJZ5Qlz63aJYU9cWxl/TUzTEvdvPPdvpm7yU8Fftm
56uxu47BsgXgw4Q85M4+SoPgHOq82LaCqAngqH3a2NNTatFK1pTt0aWu5YY0RFHYZ6kbwARd15Nf
Xk1SsLxmo3mdk+bZ0v5rP08+GSeOekUjunEra/noJvbDpm/Xy+iJC0/14lKMNjtIrbiizU0M2j5X
OU9k5rGvydLRJaDcYSti+z/eAeeFfO9cJdO1HLmRfWfKH3KyDh9URu0HARTXLqkOCib93Z/6cw+Q
/E/eAfk8jnN022/G/AHp/I4sE+4da8mwL7lVc4NBbW5g9rxXCesWwNhUM4xBZ5HzEHVyV+AV3duB
NW4kJ8Cpy735sxVo/sckfc3nm85Mcyv6Ul8z79cwdRVlLf6yGu1FPNrOkxzL4AUdULnK7PDYxc7e
S3W29+7MdY8uBk8YbMtU1dHDkCXRw+jq4hSzHt8v6J7b/3MMqmU3pANrUlDe+nCCT+zkL9sphqeO
ettdldqS++GLDnTiTzK5yzsnOFsR2BFv7Ba1pUcrGX7/cooeC/Q+ayvkPSHysDsje6DlsIjHrTTT
shV1GW7LogyO7eyCs2YxiGTH460hMeH+VTOVv4d6GDZ3TdN2Dpb4I+eXrkLL9MyXPgUpskGGOFjO
NbEi88FvJQU6RXvpV2mXDrtcgD75PbCBdJXYgCs4e97dAPGgW5/7mrwapdRdWYQ2Mbes5UiSanEZ
0ppLxzE41+6Kw776HWqLAo7aJz6lKj9zF1YmWQaEtqLDdTD3ACpdHamrW2l9JZajOQk1H4RWMcPo
Mq6bYUavD6NLckLjbUsvyI73d69N6hCohLdwnONflmXkq0Xp/Eca+U90K4Hi/two9xdiNngUZFN4
YoZZS9M0f914vKfON9WbGxsSIYjmwjHgHGp3aQ5min9XDiEmU67iz7hriH20LHmKBlpB4lDcgrJ2
brVTYN30MSilUnL603P5kXcDZb48Hq7KKs0HdSx4o6CTs69UTfNtQI+zQhDjn23+QELDplsAxbHF
4wKPoPJ1FlJ1UyWivMb+tCujmXlRsBvrj8iBBoRMGs8/PypMXZxVtXU4zbmAPHdlKi1xM1vW09Sm
8trN+c3y0LIKspqYEMnaZ8HvrkbUmBTclLJDx3sfq/41toX9HBoRXiGhaeXMCPMOgVr3lcsE69p8
+nR9hLQCygFqdXm0gzl4jXAnUTfCxoYE7YUP8N3Rvv2uU2ZDjJsZ0tU/dS99Juzcuy1lcpplQk94
FjfvnoGQGbNS3R+wxKN1uC0bTWlTGv9hpLNeA1RIuywe6lNT1JxeUQ1i4XrVzmVX5IqIEHoY9SDd
2Hp1ivVscQ/aE8N+VcW7PvS4xKZg+LCXzzFhQcahePXMSCiinZGD3Vf4PqT1lGTZt1vl+SnM55So
C/+98iem/QI8bNXS/kw8SHK1aydjTMittZdE6X6c8/yVnEXEavx18kRPx3lR/NSkPyxXvWtR2Jcc
eOZVSLnNjO7XLSfwJ11bCVHqwn4tS8wnierM+edLR1Thpu8ruRdR/ZS7wr4GlnJ3fZbPe45PmnPB
ZX9eSj89hMILt3ww2I/mofKR4It8W3I1ECDozwys/VcJYrb3mzJ7y1KQH+U1PMY7PCdNMLCp3DHn
ZKDuJyZRN8wa/ThVQ32BgGNAtuP44BRTs0vj5DAUwfw8ufkB1Yy/HZdK/rdoDQc305GtfXmSQk/7
vCjFuuz8+DGz7eCoDYBU4SfZle8D3wfBGcPSVM9TRKa8tOzkUI6AUBA720y33XlkRkkbso/LorkM
PuPHJAFeIGDnxwFMdOU686vMpPvCdEPFJ4Vbk4+iuZ/bfSRh9Wes0s9dGY+XgYPfm5ZjGBWEbwgl
LyZwP6shGi9ymgGLpq+fL5Ju+liMPizac84/L5aPVrvt7O4ENXVtYlH+5+c+9fL1Iz1n59Zq1JNj
AEHNvG2LOH5Lqxwj9ZR7XG494fih7+pDkeBU4ZEBg2tZyamcB3EgFX3V1GFFiR2JW25Le9nEjEAT
rfVZp/aDaDzxJ8uXh9ngN/BydO1F8K8BlLiwKfnrZMlS2nj/xbPFZWMZRdpLiHbKKUW/Dxw/fEbu
5EAdueYUGqRMo+qWY+ffI1BMH7ywC4WbQc/TLmnekrgpn+3F7l+WPogZv5ZuJ4e4e7GlbyOFaSJo
t3pXT5O+ePfhWrisMtn9RfDzNNiKPbW0znEIu2xPfqVcBXeJQtwAqobRM4Gcw8Oc6Qb+ml/fNF6y
UgWm63lss8M4psHJzP1yzr06AUhJ7NXIG88gg2Qh6kdIyWY40U4LcRDx4Cni5mNZZEIQCBeKEsJB
FU11UG9HwaFuO/QRuAeYJxiD+1MasnGRkF7evO5LF+QIhCr66ij6fAnuA0MfxoysypUktMhkU7Vg
iF2chaefl2CU+FW6tN/8/Bea2rehGdeTwTxlePTLqskuQ1YlGx48n50zd/vRlKx4uANPKrtP2/ID
TLG8RSWCH1bFYCXmvLmpJnKvVvR/GLtMnIMVlt419UbrybXtjquhCI8VXFuxrgLSsXzM64wZ7ZOQ
3hFaaPm2askeFPnhQ+0F4pIt+Eo6iPoVS7oBmvPtZ+R0DbBK4u0i9RfUfj4VU6tzGq5oXKnro1L9
BtVWcXXw9p9za370BmfZKmWHB6uK1X/KvqbDJJhwvGwjCEk62DXjUYGE5xHWf7l0lX31cpHtqxTJ
8JA66jGP6ca9M9DaiOLkRCDmXfTiVdre99UMO81eTDqmwzHmIhD1m4YTcHRoWZsZg3rhbxLpvlaW
E/3COHBOh5jrulUbprPuv0ohoqq5K3sujNPojlV5YKgdyYcgYyck2m5rT0QlDPGUgfP3zLmWuYQA
kLuGzeNEnvcAt9DJtXHaca9qotkGsPSHUbLnWRJoY1DOIypQQbLpmB60DN6iHyKZQjYM5V184j36
OzbZwTOO/5DZ7UEFwadfDNPBbZCwcidwbNpzu07TWvMQb5pbmOqrXZAjX83Ry8+jI2b3XudZQKab
VCcPuykY0gxxm9bJoTBpvqmAYG+z77w62aiOP1+lvftRcNRfsskHiesy+fn/H83hq2N69zGJ0SrO
I3FBFByn+K7Ik8+TgsO+zf8o6fOnjeYEK1NvYGzqR85stdYzvLc31Ht156jymvSNqEKqxmelRKqP
UawuCt783XE8slClZ6+sCOqxqzzY/Ah5oT/C9CUF94SUw3bAP7qdQPCBotrvXs0TBd/kuHbO6Qfe
9KKgueSjD+PdBO9p4r3j/Q0Og4sGqON9XepLNCXhTZvGfqiZjx9aGYXnMhCnqOBOVGNtn8tSBOte
2uV7GZDHsBQi/c+dBEpJMTMNL7gn2X/2hr/mLgmX5aH2Vb0qtPNcT777WHZ9+la0z8xEwbZtc4QY
XkFmkzVjSpxMiQ2UL5sMYdNIgtjemRfnhePpn6kR6SXOvTAy9q1trAr9X8qnNafl8t0t4bJm8qpv
3tD5xGbg81tch748SaxGoYL6MeXpsBGdm9+GbHzolQbMxH29icLxMYpms3dH0W5k45LdZNyUaLzU
u/y8BNjULsLOeuzf3S9pVEr3g8fiysa014ag+CAbEAcLgMCfLzsjDwlRh4WlX0YhK0JFnI8psamt
yCIyZu/juOiW8WtqawatXh51EVePUWr+g3xPT1XX1NcYmUK4DPPTKP35yQeIbUMG9yQZbqZEilGW
UbUvkSxtOCRpookWeUnuL6Kq7G3aWyNajyW9ju01LKB5p0wdwyTiq5+Xtmfy7Qtu2DHqHhPgmdKW
VLTlerqRQ7n1nWjaxzOpzu4cdNuxc9znuVwIqYzYFZuaCLOltp0vO2uI70rUg+Omv8O6MtcCvcfG
oRbcLVX76svoktpj9/DzlSLXbK2twl9PfjyfFjdcRaOroMR9DyEeOjfaJufw9PNSZuNnn035SU8C
wZs7L/uMwLf1GAwDGpxK6bUajdk3oSue/UoVz+m4nCevPUdT9TbWGrwWDP1BC5g3q6wpKYfFPE02
K0Jj21PPtoMtrp1f6mSJXxbI0ZXPzn1ExhC/wOx5BzEaxXXVHoo89i7O4uoX755B7dfh32XUzkEL
y4JdLjm5pENMaT+W71ZJhgziFvUNy3RscDvNtSlhE5nB5Fzn158f/bw06ZJd2VTeNJ6IXR3onT3R
ui1LvGnSfo6tDMyjzpr9WOTZXyXli6cYMWIHR2ma3tm7otUkoxB4J8KKu5yvfn6+TCMbb5qO1wJ9
03POjnmw+o7k1KC+Zm4BhW/V9rOZI4gAFbSvZUQVQVr4ZBzUbgKsGE3PKe8K0QvOJcun6Vlz+4WL
vNZdbR1hwnjCaHgs3f6lFGljF5QZMtTFF/A5RHo2nZYyXNLDEgMELCPkt5pueXY3r3oddvW2yh4a
gbRvGBZyytz4MvERXt0wFKdhXDL429m61Ogud21YqnWWtm2HmW5Kd5Bif9JuJkQvjfMDFcHdGUgf
TmW0GqC5wuxUNE4r9CXq4t9fhsy1t55BPpn2/q7SjTiGTYzj0QLbcjAROqvFa3pOBh/Xrl8Gu3hI
u1vppK/oENoHb+Kk83tQlCk3n/0Y69PPlQU/f6xyvuE55zarQ4/klZ8fsq71GP6jpCZYz+PybsVn
yMV6mCuZXqvIcvd1w2f887sAlqt98NKdG1+AgDiASWuvMd7h5+slgRGffJj2ybY49/x2fpej/xpj
KTlleobSmkd5DVzg1UEjhu6YDqo63OdtjFtx0JB6dyG2swrr+DQFyaGD/Jcq22q0Nas20M8JT0TE
wGtr3ENCACHIo6zzZ2mqhwzDRZzBzBKCgStyVaFU62ZnTyTDVi7RTeJmaOZoq/uPwQAkXKDlH41t
fVeoK4qKgNNaBxdn+JQQMvNcw2eNRyQcOvFOtEmru1ZlJUSzbpt5W0X6E23OqR+3uswfHApU1T0b
JlrXbXAsfWsd63MckxZANizLPiLu2HFwM59aldzGRR0mh6jAcPzLX3EjfP8Wp+dsOebjZ+N8eaP7
CAXIgZPTfttxU2bnpPnPryUGJzATgoXSvNtE06kS00kVEmTiO70u/UG2y85xOG3KgTUdfRagcJ++
B6hpYSJn3onc2XbZS7OPmNEW1o+OsCakVWzeE+bXeKuX6GXovgcPjXGfAgvEqzpR+0H/DnqaPo/C
qfaxw/FbZbtiQcNn7JWdUE/gJo/xnykgM3YBJXtbxJvt/Id74TCUJyc5pnZKZIW1Rya3FtMTO3uk
llPs/65/VbOPvP+qqpoYGAIg5lM8fklvvCRU0A98/Dymt30x/Lb7Cy1xXvg8u2oT+XTBqnGTkLLg
zpvcYldFpOpBV49Be6WHlmCOZT9OFhMrdlqmBhOqU+SEq0QWa4NGbLEpmx5htksgYIXqzW6b7dxF
h8Xpdjw41oLjf5TyHJBkIB1Mp/2uzOn2TT9Sx4UJQr05sMSf84Jzj7+6R6TUkotjmSx7VI/rvqJ+
3APWTGWxLQKg2fZVkOHeVHXGkpIeYXJjZ7gu4MzEKWChLZpiXeQgnyFaO1MeUTBZCb7yvLp4OCY8
7VIwraFqdIwd2WcNSTeJBTxHUWLInnK3bF+IlvqbpVW2wpjnmF3NXWp5h1AxEAY6fnNNc5xbSWi+
u40Lgc+PO2zikS//Sm4WpFA3kLedK1zWMmvVB+609o5q/p4F0sUke1jq7Op0w6/JLvaE2r/NNkxL
ds2WcV/iUMEXnAbyUJWFs+7YKzM9HKVCcS6yXcY72szFfyHPNLP8RSX2asf5uVTec0+6GfqeX7Xm
wdKY1zLJ3BufxnZxv3OsrqiVViZySUJSN7Q6G2H8x3gsKb4c5DYwu5B7VknrxvOh2Q082GurObbE
jTczIlVkAZNXbEh12yFlIao0KJ9inZ7yCHcWzaFs4EC6mITm/NQ2ziZJxbaIWdDGYT2nzYsJ26OY
KFdAr1OkciUB6GR27XJKy9C2hTl1D2VxGgyRnBpHYtIkJ9SFleHEQiR+wh2xtyEgQDwXGqNSkgzM
uarzhXC37h/BZQRjJN4XXSB8HuYqRHYprOU05MkhsoGmg+XJR00ehRNXPUdknWR7mMxDW+XHhgeM
Px1g9U74THZOXyPAmt8hjTEHjsEhbONNYZ34nxX+astXnUz7unMfnQ3TARkc99SnlDgXmtSD/F8z
pMiuAlqbIyR0xDSQKdt5wRWNIUXsjnoBr8isctsLZnvHgDeNwy4LolPpVa/tguQjRzbKrYVeeFVa
uES7Il9l/K7MYx+CjAdFDl6IyX+mu3hZuLhKHwoGgHO4l9TY5UtaOp86y/YCKsu2WmgUffbm6E9p
WzRG/GeCX01ff9MdfEwqbkt34WzR4b8snXe6mjbKss7cgg9QnGvR/gUsQpXm7BN62FPxMS+WT4Cg
3qm++S29L0nmgqt96KD2QYjYYtBKzihQd76bkdNi4+QOOZmCUa9lPux00RG3q1LILvC6jpOYy1bU
OycB+tbJJnJ7OsL77wSQ9qCX/jIhlYhoBC8bF5QX8mVAg9PN1j2/ZZvn9dVrUOdY8TZK+0Md1Ntp
cDeeW31PnEBov/dDlq+1h7/Wt3Y5KA5nsXS6TxIV99wqG78tLlbUHxJoaqtdHrOmo4Gifutr/Vgh
teP2vwgnePRIB+/dZmcZZ7PUBkwrulWR/bf0o70sXjLN7JzmwDXuaqGgI0iTs9TzQXnuu5T9PowQ
RJsHVIhxF/+b7GQfGejTId6bMNg7uurX+FxXqoFVkqZFl+gQDyMQwrTHpan/9XzHyP1XdZC9ZNX0
ryVPllMI764qvnErN/Td3BU+NR2cWUL7EMLVXFTwtbS0E580kyjpp8ceCND1w03jeYj8Rtho6z8V
lZyK0AMqYBAuslXc69P8NyNqgQdj91Sk5XsoBOMU55cj9o43ntK2YhIFAKhkQqoHEumQc9pCuxU1
x64Vv/3cuywdYY85abzhOs4nlNflK9HTm0DJYy27fWFbl8alsOqeCJrJdNf0nE+eDE8cvk8Rsc2S
FS9z5RZk6y+74Gl27F1rxe/a7n+hFZQNvEW6s1Prn3SGS0vGRBBlu2AOn6i+3QSLOZSe2dl+sJ3z
9jbEFigG4XXJ2K3r+U/gjhs//Td7GKN0uRdVcpUk5ogx2E1R9xDmyQvV8rsGveQYgPOn1eaepda6
hxR176rUFcoFsvArl7D36M2eMXE3tyoE9KAlPlpIuLCKi4uBZErR5c7Rs7EypH1mqxJumkRVGkJg
fpkW57+J0D28Pf5DJ7ycf58zSaTboqqPZaPYgVrXHFw4nr0znDPVhlstGGgrmLaNk91yEMrBWvh2
q3WYzJu0nfaNhN4oIrrJBTIcpLft94geEiRtG+A1wGLlBsuuDUZ3lfbdLpjsYxCk96VOrrGJX7Mi
Wrvld8j2rmS6advk1LpvgtSEFNNpn9Xbroo+cuZPoh4vPU+UVr3XLqNNZh97S9Bole+IMNwNQ4+P
oYSW1g9hnT0bFDQqag7Sip4QDCOSFih5h13QEaYPLuza2cqS9dcYJMifreJf76c8aJPD1OKVkleb
QMpGgmjlzWnUpCyJ5yFS50yi/cl44OGtR2KV44fUo7jaKnvxfXQtPM/VMPrYcOK/ZcEY4oCSrUiy
BcVEs+EX9j8TtW/ZQjan6tv5OCBX2Sz99GvSfMoL/Bf8WoSuTOGyeBZxfZqVC5hFVkXOhJSObbkf
M2qKrWBjQy4gIPQYQnMoabwXK8jF/Er1xLlauluVdn8kNoB1aJoHaYmn1pA4EhGGmqFGUHVHgKqL
3GoG9q2ddCUHoqNjm3154gcoe/40fvNSodpeTTB6mbGOcW7arde1rCPDCkiKb2Qu2SXu8WN+NNwd
3f/CPr5Fyv6H9qrBPuoQXmBKTq+Z3Av37IyIGBr7kzKht7SvP20Tv9CHVDsa4RbXi7E4oEbs+Bsz
I9NqgoeijNRqaQrqG6L6EiNbXDdtJ1DHg9OPDUUK8g9a8mz9PgB/3TVff5xQRmsjTgmT0EY4OHXm
AeaxmsF/e0+s7aDqUHmzeOZk0nLXBnM5UgVlQegNWHfKaF9jNILlJzh3nq0tEml/5TgTXiUCj0L0
pm7jTXi2iBTsen6277+jCo27lcuN6xXLxq5YKMss3AZJcszC8V+LugGMhAHIN1lxgooz7rRrHaKz
PId47mXqP8PyLdIWKqkZVXfF82jK23EdTTaJclrBuMZkrEsLwWA/r5z+MrdOsRGeN6xHpi8kHJKj
J4WHs+GziplS9woKZdvZ7j6pK8b5OQmpjDY8KlOz8Ur5fqeSvcV2NjDC/xlQcFK39GfJH9bevwc3
Wx6DiU05mIq/Is/uVgyt9oLyaixHQ1181cAvxOkdTcSkOy/BL3vuj57dP/wQcQKRXbsEDmJkOHzx
NXh06CBlZoOYnPe5n69VHyIG/AmlDIt8Y6ZNrwW3ZB1468Uavxu0+an/JzTneBRvMs0efv4LGONy
Zayzn1WnJqx+qWx67ub5QkQOmyFQnchizi7rLnVw0OyIPv600n43wJ6tQBMeOjv41ypJJlR4UKU5
ItxgxEqDM46XCExW73tv+jRuNoPZOq8RZh/+9RxDWPlvykRIyNzSo+3JZ3SzwkNDB0jKkEQBBuFm
JOz/rt3s9Y7XrUKHHh0BWavG/k83BaRQIQA/liimROCdY2d+cutX24zLyhYdHWvxbztl1y2TR9ei
ASAymI2xXawtADY9VqdIYd3BLU/fB7RoiMZgsolcE230MGus7lo9d7olkSAJSvLjFBzrtVBYIUXP
jd2Cl3TgvGNRHf0mZTSYP6x6italcQ1Ma34N0uY+iVC27aRAJSj/Krv+q+d0YAk3/5rwu3WddjUF
gdr03vgn8nch2FsL/THI4q0U8LuQOl8SsTNKAUS9tmchIst5CkTe91xG4LLjrWjQJCRWlZ3KhyiE
1FRlwZ1WtFuZnYiIplYvwx1Y+gseC8RZtpa3xqufIJ+6lfD8r6zgGmiHcK0NxGJg+cEazbyWDMop
B0AFjk8iFbOeN6lfRfPXLttpxRMYgyuu4FWH9w76BHf9fGqqoDvPEBaxZ01rynTM2qKeYCbtfEWW
QAR/sKG3EauHv5KtV+5AXVjEAx7rtUdFsNt9tAnDm5eOmPfTZp+W868qCN7gzXEP6d/MIWa9fPdw
wWw9XU97TfJt23/tXMOW24u3S62gWtldfJjKfOYbw3rT+azqXfMrrsP3Ee8y2R364M1MFsg+CThf
vAflo9aqXqN+2JZPgtokTPocMU5ecTC+NkX+nxbqPfGf9MATM6w+pczQh2iNBZgwXfo1KxI+BgRJ
pJ9BTz9GVgAmMnT7aik+utE5WQKcHVwZzzj0fB8RXtS5ETii99De/689SeIguWA1zniVwwjb9a8g
ZH8vvHzYJgVn8nyPcg8BZkgVeVRpcPdPPTgAurJgo2l9+YRrOc+n2xRHdMCW58UgcEUEYAXmy+Ct
nBJ1HfP4lNrdMbiXrkX+YzBmWycrD8KqPxK7a5DsT0fH4PggkKCYfrkjXhjd3D3bV2K5MZeEAbet
N24W8pruyAJBj5htg059iUpcaxcypNdfnJLTtlLyuU6p1SHqfhUkrLA6/S9PIheADBPvGJGWlrik
XOfxIez8R1mT+K0s/7Pn7BtJ446t/wI1Hyf91FIzYVrcHUX4klfWt0RTZgVv2gWA8JzfKSaBKdS7
KIWOT1FfGwPi2fUwsz3+BmYIz7wJx34t4uXipgvZYPKSY0xcGZtrJC74qNtlPAyJt2ltFMVWwaJK
7dFhigxfcbsPPNQNa/dEzghh2eBgLSGUNqh6KMjQddpvWQYEKqKwxY5P4VdfHuvSdzcCxeK6E79D
EqtX2aKmTWvG95AqDDu5B6OFzafTLB86v45V+FwxJeK7sDyulYgI5/vfqKs9PPoi++M7NfbdnHrV
fAr3BAJhWXKsF6eEQCYgBsh0+GTtQVVG2wwDR7ax05KeU0Fbik6hlfqbXTlvYlCf938y4b5bnQJT
Aj0LwpcwaXZKOe/YtbZpkH8bT3/VdYGszpO7yEJDMk0W5af1SjcTTYDlP4vnfl9R5NenamNqVoyf
v0NWYdVsxqcMMSVp465vrpPmGZXe32eWpJest47+qB/iyb6OXnGcM8PmUX33DAy28R5TF+3rOG77
nElFOlMGzBkvFKGwMXY8OwHJGjG9WlXz2+OTxVsfpCkdihJDOQ+tF1+MD54nCbK5X9Mx6bMsXOo0
2jX8QOOvA5cFx7MPcfckRqp4vcr+CwFxSvr6YCG9ibPiORTdb+YNYKSFphesMgxepf3p9QxIs8Y1
XQu2q/J70tl1ip3fuhAEvo+EgkrFnohQoBv2hpWLwWnakkIDYF2NDy3Xm+jqb0cxcqXlEzkxOzUC
ZjnLpUkTkIzm3PSfYnHUGgMUOpsif+18LsLB/33/Hu3a/ZOI9FedFkcShX5HBOqHhmXEuD0p8JWD
VYYAv8pTGyeP16oi91K3OeJXZlcOYvknjrYiIBOCj8tPzefghyc+0Buu26OniXQTdMOu1GR22rM3
3OJ7FN2nZSHQI7vDcv7g0FHi7RZwLt8mw9XkJQtxRkOZP669FruMdhXxwlFyDe6XdJRIJnXSvEt5
NXEMzaxXWTXW+9rChOBNLm2PQcDuFjwY2f9zcJPhqnU/XQN3RobYvo+83WC1UCe+Z9YkRnyiXgAI
rNWnF5X/TIDpwcEfvB57qjbjbt4hpzJrZr2zRjwLR3dxQ3NxixQ/rxc8eTnYsbanED0Dn0/pEkCo
w/GhBGPXuGtahfbNqkk46VLe+Ta2L7YMiU0x97CUNr6kmrgcaQOvtRM2BzIYmwaJT2Qnq6TjU6gn
orJ6hQ7RbdldzEwxhGblMFP63fum2oIFCCest01NbaYJqmC7JDAffreQMI3PZe2zY6+drB+wokfZ
UR5ZcJJt0ibTzmvOdTAQ0eGSQisfg7z/5WY6XZeo+DbZFy5yonrJIe2tAAHBhO5h8vBrVjZxK4wo
cVR+Z5X11CiOohqUGUlb1Y4+sPVDJFq9GQfC4PtlDS4XEnYmbhWNQZMiuakIOqAu/1WWsb1XYop3
g73cozVYr2aj31Tku6upcbptBMV89u4uiMAKj01TpSdV2fE+q/QtX1rqxzoeJpFD9kDnp7sWvG+d
VEesDSxIpQ3oDx2I/HAU+wAhsW2r5jx0X7O8OxM080HS8idZlXU0gzhnRhVMdtkEdPK1NPa3TnzN
k4Rf48wH4lLcbTcy1Pl59BQ7JFvai0tec+GcW98Q2jDjejIadTlgp3FDsa7C7G8BwbqKGxzXGbie
nZhbkEBme7AcCb9WhsOv1LC4dQhtGbGqNPrrUFyEL2+VvJMPQ5+RTcOeVf2PsPNYjhtpu/S9zB4R
SCRMYjGb8pZFb7RBUFIL3iQ8cPXzgF/MzNfqP1qLZpDdimapCkC+5pzn2PtcFg3eSniwnp2D5Q1e
0eFi4Q3nfUyDvp+yYRklKFRuVY16L7pJH/1B19JZVQrNBNu76pHJlbXtmumvtgAYFrF7Npn28rZm
675SwyoTkOO1MfLSkl9o3U66KA5xqiVhHKRCFYQwtM24ncYBBT2gkJVVxb/MHJ+GLl7k5JyotunF
CQvdBvNdEljGvjWmU1OaCLfS6TWEukK43qnvKHyKiKbLaKpHdKXI2nCZaS5EEEPDS40TihOip2xZ
AAvU1Xgb3X1qpcfQovEyHKCSI61ogSeHjJF1xCoVcTglVVGY267EddQXwYHMHVT42duAYB/viHhz
2R/b8A38MDY2cgI0U8IOYD24BIKMdCl2N6ysgKaoGTYOXgBvdI9FFVyYCl0FOu1q9sL1vdsTytLm
6WcbTCfLjM6ujHa5yT5fNg8lnrZAqoterD/8ctEvUwTmbk63yF1dQseUw1AJbPLO5USUKY9KPZ4I
ATf6W9Q3zcpJiWJDgcaa5DQOXo0WDFtPlIpNItx3bPXfVdz+ojz88OPkO36CtYNJMY5ZW8Ssx/qJ
8JHC/OnxdwMFnp26DrFfMVeY6xm1mRYeoxzVotdBtXEwfQ7IPyAD3GtUp+uWNEQEZ5uv/xoL8YOh
ml5hvAxbNmB1yII9J4AOVaS7cWFrzeZwcsMYNxaCzHk5nAov5LEkXtCOfjdLi7DlWB7dOvlUIfHg
qv+A9n8QmsgMY96aRv2MoGxvUyf2Y3PVEvhtOpPe3b3Ztd7EdI94WenNabfRMY9PdYa9txjJbhbJ
KWeIyG0wfPPCaB/gGrDAD3P0YLstI8jfbOnXfQ7EPsZntKJt8EPMuu5TXhA773gbPKHmqtG4k0tu
FdHUTxYkagbvwImUUzA1Ge6bhnwBMfPHs2PZp09pkb/YFuJEY3kDB4minfMXRkHBozf+zGbBFhhN
J07L5GEmebRtrdfAng/K0fezqIxVZ12q1OQCthqMUSU+CLb37sD/Upjt6+T+sPrOX9Wt99xUEYKc
jH2L7RtQKsgb554LvgI3KfSbbqG036qSLEs3nK7tuDEJv4DcRya0mz02Q3fSbXBmWIRy4dVPI8oD
vDYkzb4SolbN8U265dmw9XNVFBcrxMJddTtjmHkzBuhNntd/2rL7BtuH3i9hFFMb/nZSTIsMFc9s
G9v7xhxZlFPUwvXwlm2aodU9VQT3eBvh482A/+vbbFvtOkzM1xodre+IDRa3FtII1XEcUMSO15na
d2V8szMKvRJvCSPyFRFLSPu5s93KoQ4bg49EASwUD3LIFri0X1C35tNKfRT2EpYdQ8EKe+62eGIO
zsW9rNg0NGL0sez2mM41wWNC5PSqGAlzSMYTEX0PWHV+CV1dWzX9AEeDz9t7TpoF2ysd1LGdPHgR
Omt7SmJMKt4nhK2XpCfoql0+TUdIuAo6fQXYxk6FB8BK8YRjyD3g4vGqZ9zZ3zpAy8cqRokTQOkD
LDdvk2ALGVVtMXgGKxhBh6ZKrg4l+E4otS+n6GxJJkpzS48E+XrWl4zbPwFRtQKCN27AUTAD2akw
uBsN4zR4xLrNnnivSzzQFqvJ6FvaNDfKYIL1EmqkLFYna2CFx8nN0UhwopO/uAm6wIFEP7JuEEbc
vxWFIehdK7xxlY92wqMPC3Eo+m3/npp2vbVama6SWue7cJq/oXh+zgvCnlRv/cgVK0SQqHzqgjdm
KCkqlLvvK2BNgx1ty6B+BQSDrg3X3rnAEoJ61zhy3+3nAn6wG0Jt7jm6MIExH54J9JLuD2yqW5ux
l/CLg4/lqJQm0oDpUyuGtC7w+H6x0LayupfEXunURZMQWS8w2ilb0vCdYdUnN+zeGG29xevbM7Q6
ltLTR1v0b52bJIcxqnEGuHqDyuYcDqpmH4hIv+1ZsoikRDDNOBHL+mpKJT7uwvqYA/Wm7YsbsZEW
HXmPuTaeVJdhtEsoH6pTM033JFNEK98HzddHDxj2lgly8DzXO38Wv5xqwHHh8Knlc7WvjfrsderN
Km5hwyU0lEyfapN7A6XLqezVNfMUqR2FBGmIziTXPCIMh7hIBJbMP7KrkcW7qSS2GlISvWvz4E3Y
rh2OIW8zIXhfmdLbD+olC1MYmgpZRVuZnxaCpjiFEu2Fwy/deRu1YJRCc3hRVncdhmbt9fwWxw+z
lfDMdGW5F56qjL1q2a9chcelFvod5wl1v9U/9Lm7Bq5YbqsgfBu77BEa9Bkx1nlOqLoiAseEVeB3
hcq19rhmkIwyZAyvU2XRRCaMUHIr+9H3Ehs0HgBW2yROwn7UK6udnrzZ9da+JhAyehhUjiuwedV4
vdaYpriuQXfPiCHw+bbfYNd8M6atRv68wkvlDjXvAEH1m9Yz8f156L1fE0GEpetfqMIvYZIe5jYq
1yDV8ZMClrIMJuX4i4ITyFxO7IC64ut/I7K3KRXPuBKo2d3yOofWr46dBdFC+TdmG4CYhruplh3l
PR6beNCvgZJnVHlugUvXGolkE7l49EKB6JWBx5Ce4cPBjGOYTcXZXiIGgqvYDuEnxifPIRyso6rs
U0wFmTCQ5yVQfcK3qGzUqs9PQzbgd9JvLARvU218R/NGV4IqyX/rcaZHvv+IzOpzaLwfFXqi2bd/
hh+xRTNtTMzdtIn7VFoQ88a926fvAu0pOEauA88CIzw232MOeATj8dnNBrVFJx6s4TVZh9woEyop
ZCvhJkneUs2VGVv+c+hWlFTt3mk4XyuL1ZOwu599oV61Kyl4YsuklnR3WY8eNMWe0TXNd581vUGs
Q2Prh64f/2IhcjUBxADyORiiYsUhK5bT+uBY42OS1gUnDU2APXlnU1NAduCG8bKNjyzUDLowXGJo
djQCl8xJMxKiPwqq/9HXnK0TbnBjX0Q4VZTb8D4kmkOGDNNspGOOmCPZrbo2mbnHbEtUgm9n21J0
8almmT3QUR1MYktcTRgIavOFhw+faog5rdWUbKzeWiLYGA8iMNzw2h+LokQpWFePMivvgjBgjQxo
J+m9chVkxoYxbLMRaVGvg+++hzIrqQAiAyaNKILLa5X6wClCZxG2uHdlylOFq7iiCCvwmE51tJvL
i+NX38ZqwFJoUq3PojwyH2Vfq6Dh+myG86a2tlPKQzVtQ+JK0WcHsPlWhK522qXfDNEW4r1nLe0o
THENZXyWPpqGArih5WKVN1bjI9cYDwuLDob7LiZrq/3W9xyxZcrBZIFbp+6RJesh77v27GvsOne1
5q8ZGq7eW735A+P08pTpU6pJCCTAdouREPKeiSJgMwpEYZ/MOH51wD6yVbb4a2ZcbwZ67FUg3TU9
7CE3h7948kPUCB+E8EENERDV0y6Gc5aeQoOddsjECxdNMtN8DTM3PwAiNMCduLKVOfCQKDF+kE7O
9hqdTUUpHOjbWDTGzg090rthDu7Mxm2uLezgVYeUaifINyhjFRJ61KWbfIRgFuq7Ifff21hEGzTh
Tez4W+GULcxANW9qpPsZlsFjI9dkgCADEdFz7BP4lxTmpnB41wPDRIWTapTWSviMyscA9cHcbEuG
aH4Be4Fiy4Dg4TFPZOqF6qd+zuj4zxwuu8jJnghmaffCXGw7c2c8NE4Au07ETJuwatnVs2SgRaYx
2VRzYWXbVDe44BJ3OHQe10LslTVdn/097Yd+q6Rd0Qym0daOWE2bQXJh8Veq4YEC3t/K0PlZF3Ox
LfoQf0gkHq3Ing5tw22AMQWqcdchh7crFHYZUTektkOUq2+FqNgOD0wXAoo7VnOnSuXGHYd7RVL7
BDNt6e2C6WYXrJcTljon6gGCTlrwwhYiNC+Pn3ubAQYyeGcDyEZswjb0VrnoWa0KUGWWcaS0Wo1Q
eFZe0xZvSBU7RqtQovrIRvjXRmhfpnk7RB8jUvNTKgD+Um+vE68Kt4E/z2f010wxUsKmZ19+RpJE
HMeePuKMEAnmTuM2MiesLVN5do1NK5aMsKzjEg6dYAuiL4GLFWUvOOTYcMg03KOIJ5ddgahAmhgk
27aCoQTQgz6ixdjDgra+d3NnXlVEsO41Fuej0UB81SwLX5Sed71n3Rlzlv/iybSDq2N/JmMNKbfQ
wzUo0h9x3TE6ivjTllUy0LZGdj1+KP/zI3KfHF8QhEHgVNdcGOljpu/tsJ7eQ63effnRjL80ENLL
f4imqX7Hr2/g8322hYlWnNOYxLAoP8J9ZaSclmpbeW18thm3IjmIoWEHpX61vPwhjHrC2Ph/rUWl
jdvXF3T02TFKoY9hv10hD3dfWB1VW/hY9ZX1N0M67XAplPOpgNdLGJrt3Fv4kIFNpe9mMn8zmtm9
eEmGnDAT4xrHL8kby5c58RKksuUSSfI0Ndnag76CzkzPb81MnzgUXvFsMG5wteo+/XuE2vWPZikY
nYDMKkPNE2CoFEzXEPw1eOIW4Jt46Ab/CFp3uqsDsFdF805BhkC/d60Xo/aCw9ePqbT0HnQvz8Nu
to+m4JCxJIB2KvXW2yVOow+TmwnGo87VnFJ9LN1qvPZBlqyLtqsuxTSAZ7P9I6ohdKvYWz7a9OzD
dPSWtoBdNYlJtqkupQL/6XEcMDKkCh+ELA4JTJ2Vo2V/Rnvs8HQrPhoNugYgSXcnZvuBvFrjGhaY
4MpxTK+iGRYYYyjYOSjz6pcBeAQZvEcBFJQ0zcxNlfTVJo/pkZtIhc9VMD7puSk+JxOhfK8wJVl1
Od+Z0KhPTE179l+ROuOWQPCa2JSKGDs+peHd20muH7JqfhauC7Wg47TGwyA4uOox2TqQOXelhexm
NCKkdiPskNJiDNHJjHov8QiQjcpb4ic9CdUJ5DPFiNzXuX/rFn4hKxPsqyXKJr/1fNIGmTvaLfly
2JMwYY16k9YSnRny9S3OgZKF+JhC+A/tH51R5nfSCrK74f99F+aNf6To+M+/lzKbj4XLI9Irx+yc
5Vi6pZk1bwMzzZSw158+2+G+XSMrUOcUJAypr1S+StbdYXaRl4DBzR5LxA/bQbewuYM5Br4R2WQe
dvvJrRkWgqWZkmg80vpwNzIY4ORHxLbwRgdgOi8i4lgbWZPnkfWmAgSlMdtrus94XRPic49ppTpy
15uIYZ510Jb3dlMxcFo4wWHyPIaex2+KgRuX/GUqv3wwa2CjtjOiNS0r/kyDLgIk7dagi7rmLVNa
f2TWasuAffYQnLLFJjXGd0na8N/LCFh8F2frYBynndfQUw4gZEIjOSUcNGfH/9TRCKC7deLngCmh
jQSFbdVQbIJuRmA8vjmi5JnujsHOh7bEvEgUNwjg26g2u91oZt4VD3C8lmLG55bmsF1hQGgGQHyb
uu5fUZidcSBOB0/mw6saoVJVkz2BPJ6HV8cxPkDDwrib+vgIpazeKPqBl6mcFsJc++YPwthqRM17
lQb5GwJKN7WRM5qjvZYOWTQ6gc2S2j4OE8s/VL58cBa7i5WVxT7s6T4av5/WNcsILAkTjAxS4BP+
1blvQBwmE/zGpDemixewxRHBtGEnFJ4szXp9yNpjK3Wy+/p4SEXO5RjdW3F+35RBc2dlBvEGoWs+
SR4aG6NOy/touIYekjQQaBrfBzyniaL0wOY+nC+TXRX7wbCQio+vPsanp6JjjRLiTT6MNpMUz0jH
DQN8TINDcGvGtN8FheGjv1OgG4as2Xahg+6qM/IHqx7OI4pn2pGCnWDgXW2OozF+CeHHPU5olcAq
W5/URcaLiHl9nqiPiWka+9HOFB8P7UwwfdPVBkymYEP+fw2gpstl5ih1bqLFm1lZT6aHnGVumgOA
J7yjnevuR4b0R+mjPEQ7JqZgwPeL3sgHIn2YwvnFx3O+N93ROzM36Hd1Sv1dYcvIlPTXDrkTs93E
V9cu3oM+lU/OlGIxM3C6Br5FsrWqiss47uYq2jo9AN72Zr3QFjbZZXbluA+N3j8VyvZxoRPSFOhh
vHeCCk+F68Lqo0VGFLmpg4Zny9LG1giyHgbMG8g/poINVbGxQo2AFClQNHKuEQ++dUxGDQFbaiQ1
U3mXausJfX26/zI9VQVqHeJ9H778vn3rNbcIFFdpWQzTMDNFcqr3PcEYGG3F4iplldnOHkp8m0ug
zAh18MNq7+BnZqvq3i9kz50ret7clhmA7zODMmSUcPRUJ8udnQtcFY/mWrOLXtxIbpfeijLxDuPE
RHzuKD/trD5C4auBkNYMMFAimwfPXaZpOWqhXvdkwiZpuR0WxoJFM7Z2PeGfvn5ExXSs4U0+OE41
Xrxc99fCLKMLA8g1Is8gNNu3qXema1jp5V0jaQl7TrbTVon6QQ3xxmqRwBgFyxt7igYcxXzCOH37
fRZ1/RmXxBaoT/RalhBk8hBmThfL8NUajV9ciLzQRSYRhtlwActl7iZmew8BkkfwRpN4bcruqCdz
H4wouOvMS5/G+DaYJcjvzEOeyRRTX3K3L/aQQOkaGjBwIPYheIJFfBRBFl7ZXT81IZeVlY7ThZnK
cMwodBArSuYYC2+KhmenHMmTaADzOtsy3Pldlq5blLzgmrv81ewcZNBDu5O1w1hJ1OMJa7ixY2N9
CxZTF6M6uWNd+uuLsdTp5lAziDKdKH1TpDoY4zxdvXLTCSPEFzJGOx5ul7hasNN65PXRJZVd8AJm
3nuEV+xUof80mBxhuVVZj7073SpgdBxRTLO7EiqZ8ncmqSOb3sR2qRuuiaQEnFe3n1btlTdDtoc5
4u3q5++hCVLQVfjy+0m6x7gL9/Vyk0eTihmwNd7Bhhh8n6sjwNfzxJ7qTsPNpRU17BM4scesoh4y
BlpLp2ccnqXt8Fz4EnRS/Dk3ZvOGoBKdZweALfdw+pQuSrF4PJfYjhG8ZO2+bxkp2OOOv5e8frFp
8BEHHLso8QvPxncn4uj69V1MjC2EG7wdVfzS2nFxNhmGbJCUEA3Xlm8MlC4Tm752suHwORrBW8+k
lkdtmEI2WCljTk8jFI+nrmg8rvSMoSx667aA3srg5k5ndc3xMPmwbiA/h6Pd3nWVsu5GG6R34C9G
NXIKniIe6nNXs4FwwFG1DGlXLpEij24z4VgpOhBCTd7BFBcYIZIg/yTD4pIHnwOT7tJvoZd4YUGK
z6KOiSOUuMM5MRx+AV2uWr4g/c2gRPQuBhB+BCtCnMo823vUL1BAs/LzP8/T5aHahuV4LHgir3QM
783BHbntPOU+4d6AEiHj19wxHJYT8mCzxNu4kx2eJj9JgB+qu06mJenZLWIThChMaTVgnUXK4pd/
Banv7OXcK4JeGyCqghiZONfPBdN6SP+S0heqAfLgIb18fRF2gHl7UiyS3aK/VMHEqIyl58dcsbOq
OyHvRIU8ClfNx9Q55seEjG7toeHN6gqub/J1ICbOfkDYd59FHtlCamjewQu+xlOSfNoq2rt1ul8U
T48KngHJOcjCob4+ff00L+7IMS6fv36CQQ00vnmp6npY1XWjaaWLnD1lxbYxKvRzlxQ8jD38YhEz
mQevdVkSLogpw19qpjAT19yO4h0VVIqaLldos6pzb/fWS8102WZyevEjd74OSWpedeaqNWqKdsNY
iWzBkZxFJzLvu1jZfxHws6GRxfz54LvG9Jl0jFcZ6+wQ3eDH1WPAXraueROWLwWSiPOIcB9LVY08
3KrPX9+Bu6RIiEfgtfx74kBK+eFCtfuFcs+wrV+Yd36wAA3uObaCUxCp4FqI9g2AnrmQooLrOEQt
i93SIfk2SW7ADIj7HprnaflJIQRY+XbT780FtWSm80/GgOWrY02LUyJyD4kXp29ZBcoI0Im+s9vo
BcglzacBsX00bO9dTekLZTV2LmQpsW0aD5MwWRokaBZz3+ZlsA8IIKzlRhOcVZR1j9HQf3cWUXNs
1w5axtQ8f31Jl+8Me5EIIZ3eSr+FuTyzqvCsxjk4hSlf6syIN9NsOocv3r6RVMkmR+B+yBJimaZR
HwOIm2wOfW6gPHcO+EQEEbY0EKJlv5RWuoT/P9cux7SXrdrJTC6yd8bHCXyI2eJobHKwVGbcPqRZ
mx4SlSR7MxBIDsfys3AQiU4QOx5U7LwNLANXYnTsj5HA17SNoZ4EpThpS/YbMo2cj1EUCNKG7kFM
wrnruQ5Yaah+Gbh1O8wc4c1vpvCauP3aZBd4+/qSK/p/N/EZefbGXyk5plurEN0D1Dq9aZW4cQVe
KFSnO1OnTPdIkPlusug2M+Z0aQr98as0LVoP+AORK8YMy8owrRM6knyh/zPpz6cPr6v/kCbiEOn3
t0gHxGOeawoSHRyHr95v+XTuUPRZl9bUrIFoD1OV9/f+chl0Y/vYm1n7aHRBtzdidQwz6xt89oPX
ZP0xLor0zDr9gXBv8xKHkWAhxsf2/38szbKnga9+FtXJ0779WQ3a3zju5J7tOvVvuWL3CbfYOY4F
2/3Wr1KMIGF6/frO7HyK79jhFpW6PxlzQntRJBef3u+RAvNHzaG6j8vO30C4AGIouucAfT3wq0Ld
Bx5MsQjK4jo3XlL0lDlPb6NohmCt7DNxtvKlR4O2tdjmCZ4Q1yKp5CYbE/WHDN7fEz1saUvhCZtq
04b6YS6Rhv+V1TLUcxAlDjADaIPq4NjdyffFLwYCBrYPHI3/ntBhLR9WmU1hWRx//u//5Vn8Oo+E
cG5RsqqUMpc0vP/6dR3WYRoIYtAK/CQ/4NevHJW2P0qNhSmGfP84DX60j+z2W9UiQHYkzMup39a6
Ct/YSoTqfmate6q0kMfYzn5UaYZGIcz8Y+KQsGP52nmo5jFdKo0/BFu5v6c72tLzlOO5UGAs6Znu
b8FNQ5IPHquBfu234jLw5pzonCOi2O4pigHvZL6ku+fzksaO905Cda3eprLsrhM7vDnhkMtHu17n
kAtwFNTGznYdsaUrDxC53E+Z6XwErtabikCjrc4iXHB2nx5tkHxhNMZ7L9K/zIZdiINIeD20hrXO
A4MJasPZU7r2zCCBRLJEN2djrnzi7RofRZa82JYXvLqkmWelu4tzZr+SAc2WKnLnD8HAwBWfZaeX
OrmC4lxheaVHMJ1d3pgBa5PkagtnZ0WReY2tqdoNCZzXusSvafoZYQm6x5gvsM7/+9WCMvsflwsj
ZDbiyrGlaYrfAzVTAepISIwe0hV3ki+MnkKfUUkX70ZcejhTKVE7WHg3C0jcwWwn6hOsSXmhGpSA
xYbJk370SNMializa8xYDfaanrTRPPiqcervW9DmqEEQXIbZ/FZ7yUxwt+VvuoIFC9hc90Rp216Z
tKnnUCRMmFGTugCHMU+Xt65ti6NT1/EeZaH/0jTVE7iq7keGftJiOJbeNXMi3lFBE1U96+y7hYjO
Aq3SO8sUIWiM6zQxZlCRdW76nF31EpDn4zTbCrjD91gAb1YbyhVjF9rqJjAfE+GI24jmoqo3kWpg
DZbmGfAyJFcrNE5qroxTL6cQKg7jxGFQrL4M5Z9cozOP+RAPuAnyZUFGXtc2buS8gfhQP+K9qzcz
BgkZmAKUed7eZa2FCiYWqBowtWblvWU2l0jF1YvoAvHY1u6acZ869hK9EKaLGzu7+EVqQx8tK8qY
4J2Y54x7MnOofyI5HCCF2NshZD3hG2bFuY8JMOSZ8RTLESmFGdlkD/Ad8qTuxkmsVjQRB0Op4gxO
rT3/+xVm/x5VZZP1awvh8uAzfcf+Sgr8r+dRJaXoEJxDkM7NZ9jE4qvh2zZwvWgwcOx2Q32QgHAx
BhJ4mIK0XbW0aNuk08G6k6F3VxrONYZZF0/5ezgjBFfzJyiNackKir38MGJfv0ytsYGZwx6CYJii
NYPbSDJJbtrdxYjfpAj8exz2stM+b5i5WOUhaUV2bJEZDbDCO0HFeTccaN698hm+QIpnfRxG239/
P5zlGfa357Mrl5BcIg5NwOvK/C3L3CSvB/owakVfAwENbX86GUOPR8n2jPUQDu++QKYSRN2AZRW8
nURLeIdU9uzCbr54vNUHLbqBuXn/FmXhhMbOtO+Q8CYbkwArMITWXy3+AUiUgDHGjRPxMTvNVD33
7smU7iuGDgPLPCdPbIqXZMMoU+zAgBmgXu+DGaxSklUPicnNbgjcajrysk9MilClUuIVdOo9hvEH
Rjn3GPh+jCVXJHepHZ1G0y5+JaJTG4OV1x9CdL+e/b+/b1JaPKtM3+Nt+61IoVFNRBCkJRYUdvI8
n0gMj8Lym26WBKylBXCGPDhmwjxbPOevNFqn8nMA8J6inknU2oVawhxSFS/csH+VyUdCEWtFzity
Cms99LuiK6AotEKtmJniifUCf115ytoo0oJO7oCTpjGnmTfMCRCPYGv2uw+nbtBhl+Q2TT1ZZoIX
SCH9LXaXKAqMY1lMK1G3POZAHm0n0WPj7wFTBUwO2M7JfO/HvrUPhFqWUO73MpHdRVjZRtpsBE3T
LV5pOe6NVFT3gRSw1YoLxqHmsevju4rWff3v16f4Pd+LOoXHvCV8E2UVgJOlWPyv+zVF6GjaQ1it
bTPuL2Pvxcc6xS/dpv650DH2OTvK2V2DFgXEey7Dabh0rfeZlQks99irH0RWx+ugTNk3YpeA3D24
B9TDf8x5/J9eKQFpS8EKJJbi6u+vlB0B6w6sorgEohH4TcRYKlrnfiKeA6/6HNiNXDqdeFtmG3KL
G/dYE0Nz82fzyS3cblsOfcY4J/mG8ZRtTpezKdaB/EP594/imvdTWRbPPyUd03aXsMr/ej+DHKta
0DblOp5BKpkOoUApSc2bsCFLM8IJsa5yfFx/+BR/zzzmU7RNx1LUm/wjrN+eMlXR2vUEL4PfpffB
XEb0pQw/IKF0NuE5MGTtndVnFSwWQHDFPFlHe3Q+oFmBe20Mi9kFps0/vKh/PvpsmFa+7/CKbNOz
fyvv+qSsa2sCrJG47bHzdHdNgeYfQ4ZD24lYkUMkuvFYZUmL/NU+DlP38odX8I/i2OU48l3hOJZU
ikjXv38YbWvCyGQ+uc4SLI8+5GtsbQFED36VjaRqX9oOo8+0PzJA4diMxjf6zUPvEvdCupj8w83m
LB/D3x9qRLcpaSrX83yhvN9uNtWhiLGymDyVqLtGbq/3Rdol+LQy7yOrAeMjhTmaRZxfGYM+wy4U
b2BgoZcntnNNjdk7AXJ9c/M+O9LDCEYRabRzSZVxWZafYTNE7PN8CMBOI7ptK+LgfuxfhRMNKb22
lEcKPlh3LEKd4LF1CuOX0te2saNX4tveZ2sEX7Ek2NCAGTCVk+wyDt17tYw4v774HtiX3HVIuYZn
+Firxt8mc3SfMTm4k8RorQpzjN9nieTRaLrh/DVy//pixO1ftsqDwyCb8PKHz/mfN50rKGk4Z2mH
6IJ+u/ydVMY4mxAqhMVQLFmTWznK5lUhCjoCdJ83OLD7laUr/1KSdh5MY/5kLWtlFRUMSd7pISI7
0IDclLiqLv3+769P/vP2dIWrLAVzSyqPY+3v16FRVJCsZloCjbvgqrzyYTabbhuNGn7s2LGQaItw
U8fqJ1OrbqeWYO+hqZGILMFDY+X0W7ejNlF5H9zKcDHdU75/fYFGjeJ3MsvD149t+RqDTJQW8n2i
u8PHUH3UueQ8GqHPwV7zj3HFpC635/jOM70zxYm6Y3r4h0td/KMNdl1pCUVAqqDNU7/XgS7tkskc
ImaZlZ94QCQ3N9D+dYDknNxP+LIOQViSbN4Ed9CwjsQoNWe5/LFRzJ8YeN+xtNDTjtnDHz6Lfxao
VGSm57qoJW2c/L9lqYJggFqA+3zdsU24GkbjA01HhyxJt+HutLZGZI8Xbsn56AO02mhGnm3xYeaw
gggvqS7RPM2XbjDlHWqaAihmbK9rV9lXUEbOdVnbMwnzgl1BpZ8XPVCjefyWdP28dbGAMkaJncex
8bCuAiXegAOBHeOR/dWycfv3v+v/cLi7jiOpoKQjyYz7PV1U17bdsGWJ157lronAY1DdWujSLM+4
IfPejV3tP0Ya2ic6x/MYGRFAmfc0l5surpoLMWvybhhbvBE5QhcELKSziljd/v1lWv/8SDwCxE2K
MY9XS7X399sjjxAscVUu8fEYSagdqMfrqX2dA/ZUOXka4VRaDyxYxEOW5DT+ZbrxeCit6jR4ojhi
RlSWUPxV6jDTgnFjT/Oxg0QL2pgvDg0ZQ1wb9YZP/Mq/v/ivaPO/P9O5oel2JM91i3P4t2ePERsE
gTcT4nem1qBmkYR33fjc+p59weD0E8MReBcEjVlNdB4dv7gWsSakO8HV+e+vRf7zpqMhYL/LaWeb
nOm/v5GpnfrCboE31dccqfSqzPzpdQjRP/iOMwD5xuJolNmpUSK79aHyznBbX83AZ8aaxNYl1cp5
8DsBRMQLfwLMMY5uUS9509G8tUQGTE53l6+8OXPmHiot9wOG7SXvaegir4/fs84k405CEUm1M17y
3P0AIutdu6qGOYtOcGeSg7gL/w9nZ7Ybt7Vt0S8iwG6zeVUVi6y+Sp1lvxCOk7Dve379HaSDe2Mp
sICLrENIspOj6jb3XmvOMdOGEdH/4+FzZ+U9by0WBvnd3gvfWZJWdZZuatX6a56FeSaq2Pc4MCvQ
XXQJHqJd7moAEHe7UHWSRcf+i2IwVfE7EblFGTLRr8slCRw9ZR9aT5KYGMiLr8Q5peeE1simkSKQ
Usu3Q1SYhyjRukdDQd44y5l5yixRe3WKGjJo1NJ0YK87HO1DXfluknkxTPJJR0teINbVP+kEmh/3
x2yNl9Pmup1n2/Prp2ji1wlhwucbvwMcOZfXpDKDN2xU6UnLQOhb3N1cX0DK4qUbN2pZvIFhas/y
XKAxaVISrkLyFNoxjt7svkEPJNJzuLTL0snGQwCqW0jYFBOCILGCRB4PdjzqrT/DRIy6l6FALNaU
RJypGxZZhxQSAP6+pqKODYjWyhT7nuNE2AqzNC+NFJQHwjMCsFGd/KRnuHKBt467YBAsuq2VXwK9
pccBKkAmfUNqAu0Vf9NXosafe80nMQaf2kNVNA3aSKW+R2ZZehZqu6FrFvdb86zJiblPIJvt1C4R
hwliglmE2tdS8w3XSDqyW6Ys4ywWMoxkMujEYdLsRbZgcB0i62eHJzAE82H3uFgG49WOrB76gzI/
KVKpb/HyG+7v38L/tRQaJjdvOscaTXd92Un86/jQTQkBjKoMa5eISlH6xj3v6z/lHENfjuDGTcQt
m9XSbeIxwRZKhIE+qndIatqLxYCuy+sDllX/cYSdD6HZvqUEFR0LC7negANr/Y6G4/zw+9/7P3Y4
Jt5Q28Ihq6nmh50tmE3M+B1URA3wcY0PQRurTTc1gZPIJVhGXgovB1y5VwqxD0MoD03DNKcBRruR
JcM+Lt+ay+uY9P5fvjUg5WgnEr1qlYxzzH6beOoQNKnkMfRya7q+hk+MUQZ7Pt7tLWbWoxJYyY0Z
8LBEzI7YA9RvWpTOTCkacah1nCu/f9DiQzN12cbLuszdVeXIt/a3//ViMTqaMj0C82nLhGMPsBuO
EYnAD/0UdE5DVOCe8Vl8tnxaJ9YQ3sdex6Jbm49MduTtGjFTLomnkHoi2PHw1IlLjTfWQGpzxJnt
mNtoFIoWW/MG3HPkGHKRnGeBhbPFp2g6alLH+2FU/tBDtaF/FDREKG2gAJD3HnrNmDECAYd34L1c
7au+r1Camo07TT55C7WssiOBoGOH7CgNOSSqy+rvttiUpCK+ab2HTEb+ItFLotuGfwtRZ/fJ+329
O767e1oqLEtLFyr7Y+3diUj0DcQaK883Rhxp3EFIVpCVDG5u2IS3KKdpONAKANo+wN+Rku4J0U9M
DnyfP87drD5MQTl5ttRH90HFtqSgDuZskmCdq2OTJhD5C7uJ3OWdXgzFUVUTpAJ9H79YdR3vZMue
j30PlMSulEKBX6aEuyJg+LweYzBy2s7g5yqsYNvaKj4G77W9XFd64aGW/L5+N8SqTcCpX20yc8nc
qGXFI+AB/9bSOAqgcn32YfuP/ZJt0l/VbUMDSqu+WyRiG50jM3EIBgTvIMd96YoWZ4aKOGH9Ni9K
T0RBd6vsgVVdsoQjgc/dG2VmOAateC/vwbWlcPa/YVPWaxlvdgH8I92n5mBcApEM12A+0jGGTMAE
nl5ucRuiKcBLUjtFDCgNgf+4D2ZyW2LZROKjffIglY9ndzbnqsV0SJi6pb8/0/W+YeRloqHvKPXZ
DZN02BuR8TaJ4itvjp+fD1OfHqOiH7c6sKBjYPjjwTch0ODnnj/ZS38ctBkwoG3MDOxUsQW+b0iO
UlFFrE+cAaTUZTdVPClxGF31GXt8EyK0irXa08dJPoZZ9bUU2rlnVXiTuvHkz91b102n2hh17sq2
vhV9RWSrqiN4oHHI2HIiP5fA82b4C6KQ9e2ThWp5Q/z6KbMUg40BT6QwOPa826MaBNnhmZzw2Hcw
u1FmWTvA8I9TNQDGDdPwMpGcfMlJbP55EUE9gD0tq80IFgpnAtGmIUgF86pqWv2FR9ofKkRhMI34
NtIEZsPZBhR5bAMd+D4x3Tsjzs3nGTxsCRzvSU5JuRl9qboYkvK19lvx2BIo81DZdXq17wIp8hd2
8sXOUFUFB8vcbpuWjzuiZtJagwwvi/1MBsFwiYp8clPpS5X2xT6A8r5JtMZgb1V2mzK3WpCiknFP
SNUNopZwesbtnyxaxsdtNkM0c3k2eT+YuEF/vUmPwqjLEdkYumCQwyA4FrSpdKD/Id10MBaOHJr6
Js51oOw1DimWtea4ZpU0kEJdf8KT25k6TlC5Cr0pBvW+NCOkuY1u2nxLJXDSktJHrEXGP7mYUWpk
p0z0RzKxmp9RmciG2WpJJA0W7KWP/3eZtHwgBvTeMQp40LJs+NrGTOoqE09KO0TWSxtzFsXC89WM
oDSRMfedUQv9B61PH6sBzDT5GxjbEQ3FIPmOMMWrTYoMyZU0GyBWH9j0ga3ziG4/TszWketOcxLV
wnJdhvmOY6R6hvTNqsDurYmYKk7V0wx+lshbYA6frBTaf6wUDJJVA/GURqfv/YjFknIfLQfLobWY
KictxqHWqf1Fi8be6c1JvaM9gkTgdAauOVAwZTdUR6kk5EHi5QLVpMyeP+E2mRPgyO1AdJqpOKo+
guIkXxbPsS2f+P/NtmFdNrtiUsO7CSVE1HN8bVSWQpTNwRNBD1AkUUU3hQkzYoaKCib1s17Xxx7i
0kMS/GMJFsj3O8SkJQwxw9eA4thO74bV/BFnlvm1WvQjYWKbh6yMFrdnsudtBtkSqfehtrrmYGoP
Y9Ohsda6kHScznR+v8oYH29L3MVtfjnuSlBTxbsDCH17OEbkTm2qIXbDHqdX00rjoyBC+Sj1MPYg
/z2uPwrMEqpoZJBvlDbsLKLgLJWGQrZ3ql3lQL2O4BCIWYluiqX/XSKtgn2cGruEAd6Dwmz7oebm
dahKExJt7J+rpFUetFmyr72sFOcRo/4mnLP5O03VA4l16as6SLLXEuj34FvZd8J6x7u2XMzE+Abt
MyRiY3hN5PAHmtT8KkgDIPKQ0VDqb0nwIhWpbNBS5tZLTYrDgfyD2gkNpfDyoa/RlFrBuYha/yFt
ZDcti+X83HXfmIRGFyhj+zI2kLAFV0kJPjny02b4sLbbimEKnWcCUY/x/t3Ph3DgHg24p5nq3sMB
xXmsDifpXMOTCiL1bCV2fsowAliEkDj6LE17cyzAquvRIB5kDrOqfuv6AaBzVWneOG8xiUGly3tj
pxDl96dWKd9ZsEd28ZhD5jJAo2nVKoykrnwakq09gxka5U57yQ0cT2Fny39qA9ndQP43difTMDAQ
OSlMADbGYiTIQKq5VqtnTqriDij7SnGbKsN6Po7lY8PTRz8Qd1MAR4T8DU+ZfcbFyUxEY65DiGqh
y58Yuy+5McO9QeaK/8HEuSH7zVbr7B+VzW4uLmv9PvjMhCvtJAdg/B66fvlERBCFkhAoyhzJE6dR
ZE9+X/jngqwhhLN/GFligLwW4tHGosjkeIb1PXmF6GQ6r0QQM8aFV9OhLzmni58DcKD5QLY3rd0u
tt2COS2iT7GYZtRNZMU6NloZnhdsKVyGdeQ0kxHfGAMNu4yYqUMCQzdDLQexlIsRyqB/ZebRStMy
o8Li/mp1+dvU+soZw27E8LLp3IxVfGPQR7yS94pGs1D5j9XqQcDSZ/FqY2DlcbrYlJC3AOqB4zgn
2yhV8kM3J9AyG7na9eUk3BELhKtnSnRR88rjzWaftOUSLRHto85bQUvz6RDVon/OJc+Q8RWMIDKf
mZD8YXb0vPTO6zp2PMP/XhpZefv98vIfGzBb5R+x3HVlVP3vdr1yUqtx0xscKzPtTPo4rJA2NYlh
GUlObQjDEnE3viK2eyZLFmjyhIZHqqq/C/ZZd52gme3cQNkSIn+JAu2AKKP8A4ALUbxYaIX/2qrw
25dTl17qn+wY1vnbrxsw5iEMA2nO6ZyPzXe/e+yPi02gbDYZM9idJfGmKetFJMNOYdvFLN0KW4kl
qLh/jPtxYtPehNjachs9lIGThBtQR/7hNieQhZm/mWJ4RHYfLV9JwSCx8iipp5Zqeq7yEZZ5byJz
GidG2Nnj718I5T+25rZJS5mtOcffj2M1VLdCoRvLKxFG09nSJmXvhwyB8RaEm9G28n2d6/WdZosM
DQQOIebYfY9i5ZJNyqGzE/Ou9VV8GZkbbogJmZk1JaHFXoXg1YUVVNvfu6R9DMN+vqAJn5+NlOOV
ZRAHzX/5KsehdiR7RTsmMKAeWkR+WHj41vDLv8Ca5EcjqwwnlKLOncPibxML9q2WL7UMcbEqc8xR
Y3DyJzW7xXPNCo8oCikspgBLUf/gwLybJcn4KsbXoctHT1SNtdMkI4YM0bu5HDdepCYk+Q2N0+qA
cJhqZlfiIDVMbyY0Udx4cKgGWqzQmyoPyE3nqFaDEhzh4r4JVTyIaA8K5KAkREX9LZ8tDbZ9ILFz
VLKtVtnKk7mVu356Upavqz5vUYAUpzKbU+6SyEAI6EwORJ/kT2MFHIC4K/RkUrYEWOgO8ST9l3wx
NDGAOCboyB27hgJUSDpn2eLPkEH0hZCt6ZTi2d9kUb4Ayu3amYnl29JaVI80/m4zHnQXGdGIEUIh
FUmbx+/Q4h/6QSAOmEKJDIyBiYYUdmACzfhFb4B6/v7d9lGtaqJN4AxoyipHXst6/9GJqiKtVOhQ
ulr3+yGHTzFqXyqY6Ns0yYPKxZ44uJNdpZ5iJhPjmz59UxbUVatinixGOsAJiISHQgCIHvIh+56g
fZRRL/0IanFMER7+LVmQe+IS9BVuKRbFY1MGEyHAI7JY1tktYIHOa4roRWBg/4q4a3xgNCcu5Hmr
d5GUNzO7wBeZDzKjY5Qgy5dh1c4HPfUNuC4yLSoRk9zV0JS36b+6oKBKN88MgreNamTlTeVrUzUz
IT2+/U0TizNzFiDuyQKZedMfrMHXDgU2rvxBJq3pk82b/aGXxdNMU4GpHSKTZZD665kmBH8WdyY3
7KIrXugXZzvJ7BtH0PWiyZIPCLNJQCyK/q2T655J9Tif1ktYhFiywnuv3kb11tTLtatvfXCTlStl
E1SlXIdLpR+a4GoqF1u5BJgub40BM4JFLIRIIOCoVQs+4GC7RvhdCiX4TUBwHNHW9d8YDI9+ZmPj
CROD9rqk3/jb3/uqQzqdl8M2rphiLWUoj1r4pLdLqWuZ4inJnql+eo6y50D6p+b6xfefG/1lrF8q
/SVPX6lCf8mmVypOX2sJbwMksi+59EpB1HiQ6qwfiEiCYWhDerjbYeESZWV/yzLUjRjb3gw9DXdY
c9rn7tO2jyp/OHeaHDIQzKKWVVV0Fe+aZYpQaUIkaNsVA4HkgVRwvHQQJYfsONoHjSdJP3JtQVNH
Jx9zGTlTzamRTqRziSNxg3V5bualRvts5Bd67JRuXfz80udIDa+WhZHoSs0YRe1raV+r4lazrZ5v
41rzfLP8pcrq7vu8DPD47i1fK/eAuYST8pw8G3BcoLplz02b6Xs1CU4S3irIy0a1D0ozvAZFggZe
KG6h7iUacgd5gd0dpP5gkjrvw0rkPb9USDiJffDTI2WlxwQlNyER+tGoCBc/Bf6plJfSCKfIz0p+
BoU1QbLCUJleKGC6anrpjEvjDtrRTq6VcZn6q5lcS+M69NecwEnjmqQ3Kkpv8XArzKXC4ZaZt8S8
tdmdMsZ7nd31cSny7VrVUcd7at/l8W4Uj7F9b5VePdrEdSSdRo91kaCy2hCOZ4HdT6S4JxZJsCCZ
cuBCdEnuqoQiI+jqwcVhQV7po8gftbWU/JHyTchlj5Z5512G0g8zqW7e9eSeDkvJyT+Vi9vPSsXN
jkiZuZnrNWyvWnSTmquukQh2xfGYRdekvSTRNWovVNByOr50+rntzlzL7twkS2HIQUBlDCd9rRQm
mX2kPUgl9TGqj2F0ZEicD4chP6TDwSYaKP5EFv5RJYMeCtWAQvOPo6T93p+QBbDD6lBH1qmGxVNY
JJbTt/LgjJg4nqapqy9+Y/NwUvHEBJ0YskXzVw9dR/CETjA8PRUFxcVx/dF6IQBIO+vaMZqETQq8
iVwc6gUJdv18D22ruUhdt6sURNrhBBsxhRwDQKSYvoVNvTGUxPoS1www+GRGu9WItPzczEDRT61l
eBx6o59/X2ZjHRrNIUB5uUsAFz/oZtlf10uOTe8a9XrgtmpjPEzF28xO81JrVXrDAIYHJvlh6FX6
pRubet9knwgfPu6flyE7GjFDQ82sMad5t8I3ZP4i9i42YhbPcRLbCIbmnb7g0KKBo6s8gYWZ6wr/
U34J877hDE/OyUQK15iNT6ohXiwhkjt2t0hwwNWSztHLTsA6hus1Aii+ossjtbj45N6kLOvaL7tn
fnPE4AoqEgYeH464Fp3gostGKD9d2LntXHOXrNWXFPuKo+vYOJKsNG5ktABPtoNXgRodDAe9TbPP
Who9PYG/S6y2qeLjapP6UC1JAr/fp6gfb6CMgGjLAHjAZWC9HwbF5jxxogB21E4ghAsDg4sIrMDr
ZLg5cGnMy9TRhWOP7AxyHoMuKaZNsrClYZNIJBW+iSqr3UHpdGgzPXkLQ3aKbdTp6uR/BVxzbYv5
s/nLR5kOTy2NM3SDTBLQQb9TDDBbCuam1rJNLNc+XjTwgZYgF6HRUuL34G1uGLwOe9Ee8waam1FN
rqh0dKCZOZ1yS/JqRPxYbjpilgfui79/Uj8KWPj12JjoSKhRUH8YAszYoQmYhNsWdn75AvybaK2h
jmkZ+IOjNxpyZI5+Z98g0hCT2EXtmSzGjcp40Zq+yVEH7NGnp1foBuNdUBmeLSy6naP6yQnvYxOS
39ReVBfctlcR5rtPV0bq1VjD9wynZYmtUCDbDco8MxE1zjS9Th8sc852tdKqyNEIkMJThYe/h0U6
q8v6jUxhGT4p27bs8b2FRLLW9mSeFV1dxjAWCJGuR6EQZorsZMhyLkFG4HYiiwn6jvTAIct6pYXD
iFrxlSdDj7VtPzHmUqXIJgpD5Dsz5IjyyUv0H+97Dck/ckMG1jqnwl8fuJyVdE7R0W3oY/fHrogt
oi5bGq/yQxZpP2LEwjtsyfh7ekf4PForBZ/1+1/C+I8VQmNRYweEiuij0ClFxmWlSrYANcKdrBJa
A6Hea0W9pKaUwQG2Jy1pjpj0Dcn2wxK6Q0kTv5AF8SMkbvhPSBOHhviRUyPDnRw44dIRhnqqtvof
BZkrd0R91XVpnDzwQZKPY4Bcaaqz4QmsNgrvdsv6WTqlTtsrbKYTbubyYgcdQYoZ3vZpaZe0ZUem
BJTkJMX5EFb4NuA17y2rlW9aqtnPUlXGDxrCd1zSsf9smgxeGs0u9uuf6nIbO53/ELc5oi3TJz0R
Y7jH2hh7AXkiW3/UzOscSqdALqtXE7uMkoXykjBDjy5SHtHGnAcZ0uIkZ5WHkMR+NCpjQp5LYt3v
XxAMHx/XbMGsBiYEnQ9Tf9+mhkbbdTScStBniFHmwD5bOvq/9atS7+6GxrZ1qbRHHrgnY5Aa26W6
dD+3+972RtvjvdPuVCLF26UGzbV9d9KWYu8EM5W8Bo4t2GlK0vYUVBxwF5T7RMOZrLevY3n8WXJw
1LSDWCsh5K4/oEqkIn+vKUsJZU8oz9Ric/MWda3iUX7rBZ1n+TSHCYV3R82dNUKYXKNx9cYltLEw
XRIUZ6QwHOQjD7+rGL3oR94DfCRFaU+14d4X+3nc19HBEiBID0Z10KtDPx84HmbWUgnVHcP0GJGu
1B2H4JRqRwqh7M+q5pNWLlXMp2w+mdBZyAWFSpKdKfAkMTS8T17CdT/w7q5rodDkzsvCtswPf/1g
501clhMUWhSbzXi1gb9cKuUQojrDGoajKmaUcqdTjnmtsP5uem2XdODOQz9KTvhOi0NspOR0BW30
FPt/6mGVnemnZuf1KylNp2OgmtzI/eRgFNFXCe/Ok0EO2DY0W/lxnoS2rchk8Sp2FPfyhHsxf0C+
+AWvXHUrCrO6TY1deWFER9hMh+oWBPpdnkB56/aSGGp1BsFtzY84LudrG0nyDQFE+GDapf4VI1u6
LfMUtVDGeWqO5tHa0vvQH1oeLKgtCIWJ7pl5+6KCrT3jwzbPsdmaIGJ0Y5fVNhwHBIjw9sT32MBk
qmIx2GqkkT+syg0FW+8DR/b2TiT53wRq27c4q1EsLs3qAssd1tNcIDIHFt30au7p91Qm7xrrZS65
ROU2G6NNTJiEdgOiAd5CE6naDhMk3LIe726i9cVNyaTXdjayH5FV/kDtCz1M9XlKPts6yh+GDHhM
GXtzqxEWtoZVBPkvpQsALUnPMoXoHTL4ZDeIia/zFBaRykNw0UT7lgQhIEDR3pqW8qd9ae4xsVvx
Aav12Bzm5pD7h0Y5AGSv8mM/HJucUyteyG0an+bhiNOXKkk4i0+9erKapargPKsnqqzOXbBUjWB9
rb5iMVtqWktbIPNn0z+r69X2iUw6Z+UF6JZkPyjgT8pLLJ2pprxECnrEy1BeSulM1Wu10pnqOboZ
BAs5DX9nrUE5UxNxfuEZ8aYeno3wrNXLNdVP/nplxkHZClyZujTuJjndXyczljeV3RT3jOAvwqen
+ImIT/UBEJ96m0X5pdTgeB1zepnlqQtOdnky+WI+CUTG9okPvWSd7LXU7CyvNQ7LJ74flmoHzmtL
NcZ5TC58vpZwIOOcGec2ucQD2ErShM95comMc2CAVVnqjnTREmdjLSm+LHmXw0bpz6o4z/15XGsS
Z83kln3u0n9qNE9UlZ7JYWjNExJpFZV0sVRYnCb/SA3+MVWW8uujVR/NiEBaaAgHjUMjZ8W1suIw
A/2X9gl+Y20vuj2BR9EXdCrUugX1ZtZcXH6dV0II5W6tubrmIlv67Ba1HHh+XeA0WeE2Z+J6YM/+
XqI+ynMvYrXjJGeY0hbb9p7GpnyKiaVaK4RrQFAbRq3Fg7cUCTNBttTou7NPLIBbaG44LIXJWsJn
HbkJJDV5KaPd1fluqnYaybdbQ9vp2g4S189qUpBDZD7DJ3NJYTcNt4o8gWyn9IgizoE7CvRbXhQi
ylwqLP8pJHQUOvJW7I3wgA8v12N7N8wSEFm1gk2RK3uqVPYQr5N2H7X7wPZCInp5OKhywb60Xql4
E3fU1Bt8l5p8N+XOprkBD6RYyg9dkHBUI+9EuyPjBApeRDD0jhI8EB6WtsM297O6xqVm7oU8ollh
JmEN9jMM6tD69MzChu4/Xjj2mkLntGWiknynv6gUo9clAuiIgaEDvZlglZClDRY02EJ4oLRqG6Dp
VLbRwDBzS+xAwFIawM90uswZAEs3zpQ59DcpRXfGxtH0pcRaJhsz3UkkJ1urIJoXkNlapF51rA2S
Y0LUluAzOSTjUbVwWsE23OnFUiPftuQP0LhwBsYbiKcBQ3NazZ0QGR/YOZJuSTTWthT7dGps/qk+
2lJQ3Gx9o9qbSmaGAwR6o8COWiuA6B4sxTxIKrdWsm3lpeq1SolUwK2fODkZtAkWt6XmyhlooHBM
J4FicMizoYlFTZYDlLbkh1CFLadZS2H+ESEgcRb9g+VQdGCoaK3AcvDYU9papIWjHmwhTjnwS0lG
pNTY6RHBxM4UOzZJs/a2QPI0bTN9C4VFm5D2bNNiG5HbF29jny0DObybDNLOkuqyAVSfTtiDN9is
fc8iRIIgQ17XYDunW73agglHsRvDele2AIyAzKpw4cytHjgks1DzWkxnpsbJXxN05w19AocYW+Zu
2uRwYEp5BSeeIicQZOkshcd9sbnzkvFyi6WqtfLZaQTYcqcTTtMu1c5khjpQWJW1JqZtOHsjp7W2
UeSA5Qm0pRTSBcft0DCy2rb5ts8xVWwRhUCZtXSUiZtaXq6L/mtarrmJDoJE463Ndj0hWnQb90s1
8rYiVE0sVUj8EW/LrZk41MQLOizXgVKdenC69TryOqr8JhAe+a2WqteifRXxotPEshwgS1TM3wSl
Rdh6tDMUR1cc23SU3jHBvPWOrLCDwsXqDOVS3Vpz7Fj2FqQkEuhc36b6Vp+2JJu37bYmAJr9G68r
r66Py2yj7Ol+YCbu5I3df9IdWCWA7xZw3Ub6Ywi81XS01F93qOVUphn4XFRqvoqLV5fDJ7zh4ZNf
a04/DJlHxkGI4MySHYwnbE8aRXuTzHuADMP32X2l2nxnOFi4lpzuB6RzbtIHbFMhiSFND6//d0nx
Q2xM880235LuLev4z7zNwVvVvSnBm7YWGWDgT1cC6hcp/WLor938RatfLX0pX381+dp/ocLpxT6k
4T2eXpr0JZ1egNia+jPVNAwOnsPgOQ6erfkJE6DIn8y1LPMxHJaKh0dNvzfJo9DvhUY6DqDjssjI
XI4M6ymZJKIyCv+v2IjyF3IPvRr93g2JCtKoro03KT7mx9/fSv+jY4vwijG6jflVp/f1rosk9w1g
TX/peOXmVS+xcq2XKSVvpkiR+hQDAudxUl/l0iBRsxXKsarir7XNAk3Ii7Yd2CHJCmjJhtQmkmWS
+G0C/LK1SCjbpxE6FWjmtaopO+HDOI+LJT2wyOR7l85sxezkmIlRvq8/avj2wYQ5SapraDNMsMg1
kVB0mVZkPU3jKB5aTsGpH7+SsC6OhIb9+xIp23wJc58r5aFXB/ahJNxilAgOdStZz1ZHbmra16wh
UNO2YGU90ZTZS426+5M3uPmxrcHMBDcvI3hUA4zlfn2Dj4bqJ3I98wavLO5zi0izMJtpT+AnNdr7
TNnPNvuTpdi3/KwA6q+N12kpti4U+xY/Xa7sWyjd2nYXNi9S/8/OBRVgZO7YuVA6uTjrzoXNS5ws
+xf2LeH4z76l93fsW9q1fu5b2LoUHIAjrxs9rVw2LVQqvJgq98G6dfGDfzYti/8NAmuUTztYg9Ca
zPC0XgoJAazvVB3yOmuSrh0gsPPv36Xmx5aERi9xEQlikLKxyfz6bCZEa7egIUsysUCQpLRUTw3S
3dNk3XoUgaDuyuktqmeEu2bvBoSxQG625uN66eqUMUicDJsKPptXW9GATwidWZOq+vdWVTYl0M+t
PhedazLiYeiJmZHPw59humCx/vdH68/ruvY3BeBkZ/0Dggr/HtWJMJE42jV2DnO/I9/DIrD6mPOy
4U2eUOq/2QCZN1k8vtpB/KNoROzM8eQ/dYNKgkY0M20Qg3UIoLwwgjZuvYoEJonl/EXNJf3Y9Use
b53nLzJS0LP1w2jojxWVnXwjs/i7303Zj7H1Tz19+JcaZcFK3ChzNF2SPZueHanIfFv1RWnU6m43
ef23kCv5IdFRCCQCVjkCu8Yp26x8/v1LBz3p45YPyQmaW5lXkCPou9dOpskoEWZfbgZFLWlH6zTK
TLW4YoroCmdmBGBvK4O9n8NWvibZfq1sJEvVwaRM1Yzlz1GFe3A3D7sR6ZW2VD/sbHtnJRiCXNPe
keilJyh0Xa12rWmp1HDjtYbQ69aSBDtkj2LQRLz2MHii8LS1msFDFIihci68YvDGwuvJ3x6WazR4
beEFg6cHXolwsMB06aUFHxUXsMywVihcdXSVcoJhCc0JTjo69ya9Cn692tUAmtauPblq7WaGKyY3
MdxorT702rXq0LOKpcrQ6wcPF0g70A/Ak6cWHobicvCmYikaKyn+4mKpmL/Cgwg8qfe0wLN7Twk8
sF8j4rfA64Pli0C4lK8vNSMFrFwoNAJo/LbAxR67aeyCu6cSi0DnpSaCjPLd0O2GcNeFnCU+GQt9
RITQVjS498uGbSqq/Z60laZmmveVCqi5RYYtZwkhAnHWPinMr3KotB7pANaTYcYSwps5emLGQJLE
EGWeQFp6iCvkN4lKdE1N//YbhMBjYwAyCVtSzyZzVq5h8NUmUwgs5HQpp7490d4JzuHM7ags7PBN
HgZeoJBQyqpV2o2vgLnrZYgPUC+Nq4X0+lA1LX0xu09eAiv9sfyvp5O2YYpkXhEbE/eUc2LuZBtU
bK8fVFESnUtjqczk5igb35UFeJ22FjEZAQvBHE7ExkyB9jUQ0p+YDdo/mJTehkz6EcZifiwS/l29
K5Mb4FXpM5/ux1Y/HAWb2xHzWSQ56wzkX10gk3iU1Opkns7E6L1OTOGhRWcFCjB6EtBn5XDaVbU9
fymCqKTLA9iBKOUeaXiUkF+EtKjSDM1DJTS9FmEDg1dAyOqFz04+7M8ikUiXazX/k/bVR4su6FwN
8oLOeR/K/apn+9fvHfJiljhEEKjpJmi9KdA3Y8a0U9Kq6gAmELbLGO/jyOgfkXLZrlK80A/U76RA
Sp9wbT4a/JBt24i3VcxE3NbfA7iUZJz1ZEgkGIf4MdKwLM5GGf1AD2DtRKrlhGRDqY3stvLilCRT
AOCZG034MVIA1MtMOtaWLO8uIXDFnB8gtqow0RpjHxsi4ug121/bVL9btV1+YoFhO/dhFYYwxyos
68Bx1Q8t4TbI0yYftWAzzL5cbQL4mghHpWlryZWCT7MDvlksUohBV2n5cOk0zp2hQdzy+geFQLkX
ZeAkiBbcKb1pHOZeq8BpFfY2zrMccmtAg2Gxs2nLBUFZc+2i+U9yTMSuasz2qA00y9evOmV4K4am
dY2WzKfCiL8gkZ32XUHgeFkiTIXdeKyK3j+2eg8AxI+HnUHu9P9Qdl7LcWNZ1n6VjrpHDzwO/pju
izRAWhrRSNQNQmJRB977p/8/pFQ9RbKiOBOxI4NGIjOTMOfsvda3aPWnLmhX+nWry4e5mjUH1fGQ
TGfirijcsfBlqahbZhgWGUildSKwOGc0mtALaUA8X742TXG5wS4UbuYFQzwWNi4LZmFbEdbaVSwC
wKyTTdpRaIQ3Fcjttax7kjhQV99cvtbphXuNPVdp/vhCTM8ACYJDIIZoyZFlrxsIrrQar3PT0a6H
DMuDXSYrlrSkuszjNo6d8lbNSGRWVQIU46LhztY1VzWO7mNoaNUN3HKi70aCzFNX8dpW63ZmULT3
mkEaYF8I3DXWS5TTS0lnkO91lIy7wVWdFQ5OY5NPPS0sS+vhf8LQN4wFwdv60mgLsh/gxzspCadc
xA4jYh1LzuZdFhjsx2PGXKmNiD9RiPpbqJGk3ZGU1+k6bE2XtYndxF/sYXA2o04TuWOqDzaU22Ti
qPeNqOVNbij6o+l+My07e8jgUcsoMHaJ2YSHAeTV4fIRnfhfH5VZ5XL17aufnhgnA+pQtaXYl+U8
bPMGi2Crt/0R/kJ37AC/HDOg5GTDzK5PlMgK7l/8NcVL4vVuO+3nhNUVBLjPuO3OWRjjqQ16g0li
E4AZMqfkQEqICm0Z+jFhzPV31WXw2UziaopiRDpZ3l4JFiSXz6opmzeiAitlp0rLkE4z8Z5YrYai
0exXYY2QW4FL0srp3lFRUuAvu2ldnKy2PRMIZDcFU222TwXbz94ohgOYvuHAjvfXR3o3Dofc5SBm
78oNl1d727flfCs67VkxG/OAtHq6/fn1tMEcX7iny2eXr0/0m0TUEmNizuiw2O+2bjrdRNhhDprO
fXyyMUJwZ7t1HQfkucbQXRpVcEhkT1TjrM4kGKQQelfR8tXo8tWQoJ5UQ7F1cXQ7pCL4E7pXpjCQ
Vn4+NP3s5YoEYVZYDcIshnDY1VDVGkoAqoiGscqljbnoSBR02TujDyXvuuqz5uyqbIOKQd257cDr
0T/PgckbZ+vtggl3DlW1v3zSqT+AV1h7depMbSfNZfk/aESPp9NTNYXZg5JLjxu5+FJji6vKaNhn
CjNrdpSxrNwjpqi4X12+NAMOOF0euuhrNQgIzZXZh5sLRXxY4PINM8B8SfIaCKpxu/LXg1g+FS4J
N1ViDn43ztWxrYrfu4W4ypGZbxtCKbf24s4ZakEcTVZdX6jfzHV0v48qE2kJWdtSgVptI79etXap
ocUBqi5CQ+5bBAYr5lDljUpkdJTW/RUr6RcHeOCnyiBeHMhlc0rIBDtAOLhjSNEA9nIww+Ygu+JG
AchrsDHOQjv3XX7hbtbJXTNJczu7eRzRmNOW41w1phXSLMngSqNLaUgsj1U3HxOCxg4z6X/ASCb0
hzGTjOWjywMSa1a1kzHTKXM+CyXKdwSJWmeh1NbZzHXjkBf9g9Da+ahYDkZbNnFrfEbz0bkEUIq5
IEPc1h/LLPtc2YjPw1ZPaJ8GbMFKEznpGB6NoqkPatsXaxPAzQaGHCGkbUDPqxUkp5AOwdqlUEFB
RWqOA8WokGZV1bZrU1LUOyxdpSUxdQCbawHio/eGYUS3wtkU43QwMsLaAmJ4rvqyL64UM5FXDgNn
bU3IeTcr5Tak6+QFboPUdOjLfewwD8U94+xCYJKr3tRcQlfrXw8dOV8r5BoA7q15PQpZL3eKsN0V
WfZsLudCTBD9qi3KfEcicHMtrYxcaVYWTFBC9B0y/u6M5gs+DvOpN+2OlIYpfKyifVDy15iEMzFU
S+efD0oW1MraysTa4RzYS1nGxMqWS/pzAg9vLuojpMpgttIrdOGdtTGNnINiba3iZPzmRmFIRGUT
3kga6G6kWIfSGoJPCDJOWgNWV1N6y4O0NF6NC4h+muZxIzoyl8Ws7gOngrMuxmGtJGbugZmqNpNT
TPRwA+OcxNley7qJ5mb/4ipsxswyBp+7KCwQj3zSDMncMTaDQyExIwHd2Y4x/p6kIwhNM2V0B/Od
YdLidsjDJrhDdvNdTWLnuyVzoMGS6OLeJddvSTUxRS9OOuTPTTUStzaG6teydYvfm9okvd0Jv6RB
320DG6dkahlrHYUHf2CCL7JMwRT0n4eSDLpjXFoqjfrY3lrSeJ5ts7wzR9PYawYpXAWhIj6OVnHs
IsXhoNY/jRpy2CJyUNji7Nmx3pSrpImn3Qe75ffTWgJIVQcMg85++Z32ghQqW7QdqUwhUq2rsNZ3
vKXqRoU9KaKCwUh3NCD3rfm/JKe62AeA8uTEuQIy0KZzFcdfCUXt1lXv3hWN/lXFD/7BOviiHnjd
u3VZCMPJsw2DnsxbudwMOCVwkJ+tWSXT4FfSK9vKOdgChNns3R5GMw6PAyyunc1R3x91nRhIRDSu
NTbXQPC2E+2CtdGzl58x4G5DermbJCU5LyI9CJBjmG1K7ZMcfSJTVFj0LPqzrCD+KBpNzpT4dxho
sBWMYQVMMtqqrfm7cAMwrf3Sx69ixhi6jtB7gPuR2qcw0TDkuHi3KyekUV9Oa5Tf827GAUGTISp8
uDaxL2w8XlOj+xgNpq1W+nrEAMwJ8y+hmzI7tjgCgW7DzdraTfWgBeNzWk7qDqmAcTADmObDlEOx
HYAcYFS7+/sjQ3+/gOcZ2lxwDRtRHWv41y2wQptbwV0jY18GBS5w0q9QbSOcgXKTMyKwjBoVv1F9
7vq85MIwN1ecc64fGjlTojSVX7LR1VbetrZj9NFwa/ehHTq+CgzyJnOnB83EJGtJjax6/GXhVZdW
4VWZVs4H4hT73exW0AjCfI2b3aZFar4ZAWp5Ct89cfJ1OWrmPembs/Ejcq3sLjaIrXLyKDmXkXLT
Fc8sO5PT5UHX2EYTJ67t7EH0N1X7IxlzXEiNdR5HjfwkPKEBrfp6stK9O+gbZ8lLAvOD9Q2/glNE
6iY1WqKSZpDNIF0vDiKpa0/EqKn39JnZTmA1/j51N6HgMqKlZCLN0OXv4oxEFzp/KCPS9gdOkMFr
+lLbllOoX2UN8TuG+pMtYVSCBfXA3T1zouge0qlfFNNdkyWnVumLQ6hH4yPB31tcL85DNiRPiqXc
RI3s7y+evD74QdZl80GvRdOst1s/oWI6cBwTqCU653ezFiFNqRCFuNbqLdxrx1jKvVQEi5u5cL1U
VnuT6fWKp5reqHhT5s+KZxBE2pKJuJTDxiHZZZD6UTRsZ+EnyQ5mUpbs8PJSOhLNeke3kcDusMHS
szOcnZjRXu/seO84O8lqz9kF8V5xdlQodlGyj8WOG/q4SQWril0udiVxzipd2l2n7lgfcoZRTgNh
dec2O7xCSrNzXL9Ld67rK5fSdT8M/L5fCt9Td6k+9Cl39nTbQy1NNa0HxGqSXssgF/Dbtq8m8kJH
1YWE2j6EMslOc1Nuit6vLpUXPgUvu+Jn2V5zebShpc5emXTjKowsomWF2fw+7Rwi4z445a13dwOU
mRArbG4JdL418w0VqzDkpMjJBTpZnU31bIA5VJdyqjPiGLc6B+oiiwEZJrUzypjkUmW/ahovA1ZW
k3t+LutzhQgmPSBqC89tfe7r84QeJjyP9SKMUWCih+fQPHXdKUbsiee3O018nC6VApJkMUIE1HSE
OTaVv0otgfYckQJScb9IAakpO/xUA7JMsZlvXASBA/O5dI8QUCMlfREENtlSXbZDEKgEixqwHSB4
+aVD6K2fO1x4d2q0S6udGHf2uJutpYZwP5aMJPf6uFcv5VYHx9o7PFYHqzqUAncsStBDghrvUnF3
pBhcpOgLTkp77OWplSe7XKqWJ4iA5XzKLyXECd6QvSwzlhqzsy5OPbqc7Nxm5zo7V4hysnMxnPPs
nAzbiCSY4RwN5zQjXeIcouUjWLI/i/6spGeX1TGwYE6GyDw1LEdORTrcC+OkhTg2TnV3kuby2JJC
z8fpUprD0z4ZznGYjhbv9HTEnYVotP9DCYkMkkIPiRgSGSThxeghZbBHCflTDDmw/SI77Q8x5PyH
EvLPYsj/KCGbwTfSX2JIlJAZPKqLEjKhs1r9Rwn5UwyJElIjCq/8JYa0/0oMWc8HPMsoISmFRBJj
0UOihEQdFV/0kEijKvlKDDmjmhIn61LRDOLtrIkT1fG2T776veFd5y2HsJRdzON6iJvz78+xC6Xo
1WKGU8yhs+jSZ0Tw+hY8B+Y8a2HClesqCxOihBz9Ls/ccBWOpXMkwiW+Qn1dbZskLLn2jCQs6piW
uyXkHfiVeY0U3CAgsiTIyKCXR37aCOtpTK9zFyEBpBPp0SG1OOKK1Gss272eQvKw2kLW2F24IkuX
fGtcz+bRUUYEFWRcnl067mUSIISbZe+pClAgtS+KjZ0p4ePsuBAJ8YJ+sK5jovbuRkGqwMIvIxQc
A49Yvv+nZisCxbqK24agk37zsybmMvYml9uZLcoXyf6h3gbjVqm3DVb6CU3zUk7iuZeiiTzAMp/Y
B3iB6TEqdBSPthUVwAQgGjCnV+NHuZ93PmwxatL8mgmA5uuXil1/7PwUK6Hm564vuNlcqnZ9q/Ml
m2nXB2WV6H6m++x1F/38VuT4XXwAB5Qs/DD0WdPFoY/9Og39yvZmrv0QEWYvapdCy69dqpIeOwCp
blMsx8wD1G2Bt/dSAfNhAQ1xqYx4wmYp9gwUmduWQheMndPyCGibItaVKtwtbGrYU33stRRNS9Jn
S6+MvXuQAaTPGWySdE9zvSkB2uUPid8l/lj7/aXamg6JX9f+MC3VTX5zecS7oVl+XPuz5WeTP1p+
Mi0fRH+UnDB3ENzmG9VSWuVPsT9XPjgPClBxLzyqFYSteZPmDUzjO68oPKPzjHAp+FmVs6VibRtS
5TbotkqxVPyZhNjWRQi3VE0WcbshUBtiQ1NttH7D2J2a7aUgjlNBvY0B/xH7O22JTKP6YDteqq0h
SHqgN8bac02PNBDF9EJrKbw0UjK99cPcj6Qfc7Bcqur8PPcBJ3SXqnMf/+HA2lzzp853NX/MfUXz
Zw4D3Tc7n9xQcalJZ2i6cnKfci+lkNHNr+AIuVRuI7/zSpskPA/Z+VUsvYEVQubFrUdfqYR2aW8j
e5twlHRLRZfCCOSIDY8K43gkYGyHJ6KHlxr7jakulRIvbm9qiJOXIt8rqreRsVWGLUkTqbvtYo9q
YobXS1WDp+hkXnqu7umu5+ie6nojB4nr9RwnHBK133FscLSQscblwQeST/oQV8qi9k3Lr6dfVU4+
BWppsPyUw4cDZ1oqvJTCtqry3dHXyRSvfJVpYOxPld9zjMRYzP1OEMDhcaUVGOuEZ3cYzby8gMRI
6slSaujBx6SUbovcQpZbl303h0m8FDEryL8ppVmKVsEHV+x3EkIE7RjhTIeLlMEW4o2yIp6yUakn
XHwgYQ8OkJFTGUpy1tWRsAR7Y7dVcrp8OWI8/vMjpKRjs8Lv8mnWi24tGlb01iAfq6YKzr1OfmRK
quwXczGht3bEKMFSzHWoOIhLRF7vR/7Uk+FAGE2nT3FtHudRhleXVCsr7CTdjU0Oi+nQyJDmctOK
lWUrTyLRu5vOjfM7I11o7vNHo/X3ABmhOQs8m8Eekx1Wia8v2G4dyDRWHHK89TACIK9xizWCwbct
+yFaPrt8SYd1CWWKSsxDGB77/lCYB5EtRXxtpO/7JRp477R7O13KcXd5t5P6jkFMAqPPWsoheTjc
O0zwy31p7z2DlVhE2vxSYj7Y82EWB9rPQ3qkuvTYd0fVWMqVp6o6OfJUVEt17imrTo27VJqfo/Ec
5+cGknLpyfEcDGfFXipJr6JLSdpa/VWQXImkDgk3dxTYY6MOEpbmzgbWnVIeA3mU4VKpeej6w9Af
nOzgZmy59h2eZPik0cZI96Ldsz+0XeIylipgn1RL0ccR1lI2Ly/cK+NShb3XokNm7zMmFJca0yOh
2z0vUByG7qixuOlovS1V4h2uaO2ezPmkVocYWM8pywH5nKhwPFNRflaWnNoPdgl/IbAQcMwgJ3HH
ZmL1DoutTfkQlCnp8/S4UCH2SsIiJTOvw2BQNn1RGndjoxSYW6ErsAR6tNFNzyKabwKQnJ8KIkQM
SbB5qpeNT+ewBUEJl3OAtL8dcZZed1I/5JbT3NO/bO8bhUuX0bRX9pxzxYoQFGMl3RXOXHwWVerF
nfnS1tFjYbvyHjZjTfbI0isKWtom0UuR9f33HL3iZEPuGLFILXAGeruy0r4nabO3TC5q7aBXNyUQ
vvXc1wo+nipbRcqYbxLLrO85TW3W3cNj4bQPBEgwXtPpEdP6xOcYVjZwNqO9mq28XEf5bH0TQXEV
Go+gM9wl0bM7VKm81cXg+I7OnrDLDetmypRhU2vR5ySvnTMeSqTXNQ7fUkFv4RTHCXoD5oZBfaxD
/QD62yYfMAPKNBUY+8rQ/qoruIXkZFxPaq8du1Adby4PcUVQYUmnayvMgECLBPRgV+fHcJrUu6bS
PvP+DIepzxh4RhZa+kY7oZ64G+1JhRrRgI21hbnSuHQhp6sXKW2XHYwBkIXsovqu/tFPwH8FGKCb
y4MyyeBgrOOhmtddYM5HGmTm59I+sgI2vxRtUB4maxQIO2X0lZHOZ7XM0qs2HK9BcpZcUgd1q9MS
IQUeioTa17eCluOtDOigBUkFkCQMunDNXVIn80kfivwqC+wCBwdWxtIs7C/0r140xcifx2I6ENoj
wTRbZ1fgqvj7m8Ff7JBpvSwMVxV8nI598PUVsHV6xc6shtgEOem3UYtOJpgxlgsAnl9yVXueZ7he
pRJbGI0U9S5m8ZiCQd4SbqHgj3D9SIQSYNktpWWoMglB72mkHP/noV0+xSTN1B7nu28E0V1aaM5X
LcEUXCikWLdD594yDnkZSnGW1oObPgbTo5M+xvJzeKmq/WzYAKuXagais/2s+JIUX9T4aYqfDO1L
Pz61l6rHJ+5mKRfJoSmunL6o7xrLvfn79w3I+bu1Pst8JJ94ngEiQt1+/cYNFXG51oTtsleV69oO
e29SZ9vvLW14ErBbycSGr5z0GozRMQXQ4NAD1fpDF9/UpYDHUxMhrpnFFpIyVLJWgxc0AXEPo/C7
IRp5U8ZSX0tEZtdN55DimMN4rlUYipblnGzdGJ+swbCh7uirsuL9CB204oRHtp+ko3x1Qcew4mDn
GutZS7iq9RLgkl3PNmxThfCkRGuuTLvlNmWUrCuL2thZQaZ9qrPgbm5j43OnT7tMydVnTXwXqgOm
WMwTGdc8tEU1nbLUdshW17N9rJHXNSXRA3ri8MGVt22UpeywyPHWk3htj3V+7XaIoXMCVte93YGp
sOzhrEZjdmLKvjb17IVoz/G+yaLKtxJujcyLip0pFHmjcR6uoCyiCzOxaIOXPRpdOT8XZvG1byFO
0tZvWeWFdNq6pvHrxVu8Cfty3SnoVddxmhPvBg++K6evdjQUmBdopI2ouhHSXtYglwdb0+NVMqCR
/OhQeXukgHHAPIbXhrkE6ZNLe/FPu0J+eFcObt2tTXusdlOgPJr98COcgWASat+dUUQUROz5iWsP
67JDmPH3T+A9/YCRCGs9ngIHK/e6N9tSSc5ko4F5WBtRgDdBWofWqTAOtk0AiAPLQW7RzI9LlqUV
Vy7hDJuoY48MEanaDLrc9IRpozERW9E9ZS0+xxS1ickye5DPcDEzuJhT+ambs93fP/N37TueNJck
h+UZiivnrcotRJHZazj/1yxSkarZQISiLFh1QrXYYhu/o1aYzkqHsfrye//refx/8qW4+dm+aP79
33z+XJRTHcmwffPpv+8LzIjZfy//5z//5vX/+Pc5eq6LpvjR/u2/8l+Kq2/ZS/P2H736yfz2X89u
86399uqTbd5G7XTbvUCIfGm6tL08C17H8i//t9/8x8vlp9xP5cu/fnsGgd0uP00CjP3t17eWSE3M
+3/6Ay0//9c3lxfwr9/WdfHtOfr27n+8fGta/rP7T1O3XcsFVGFaFm3X3/4xvFy+Y/zTRDzFn5JE
JGI6l2CovKjb8F+/mfY/LUNAOmHVRUqctXipm6K7fEv/JzxNOikqdzuxXGZ/++OVv/oL/s9f9B+E
m98UALsans3b8Q/NXwuoML/MJPj1nZ68l844I6AI4OVl26KHVhCLovSKOSrIxx4I4izLbA/hxF6P
VkyalBjKwxz0BOy20Re3VDGt6PSwAMzeFqGrfcQ2XSzFf+6jcRO2VNpnvBXoOd23Ux16a9wSRhGs
XMm0rOPKdVQ+DTbyXhGa9EaMNU1Euz0mzAF6vUrZqqeSILeIMXkjPrhkvMOOLM+Gex6hHq5FOCnv
/atrllMMQH7J91iZ1XemlL8boWPcdkZ6jUYy3UjdbvxgCeNRUlGs+gi6n6oQPz936SYtHyBqhwdw
uPOmK3tzIz4agb3/Y3I5IPLVvBgubESFr59eX3QIb1QIF8GE/WyafKYOE6tW+ZwEdrdu4jzYJhoI
4IBwoW2Xht9THQe1Ue172x02Zqbviji67e2PrvVvr1i8b7wDjJ65ZvHk3voqWSyDt1NAsA+o59ZF
a270MTxrajwDOHT2RZc67A61ec3h+H2eu3YrAKMyboxIFoEyLRx8UmB/vqaojJs2LdeB7P+vWlae
JCeBAcnb5UQANP763bMAwEeDkSmrNusApbp2tpZ6H/L+DPE23JDXdF64dNcic5W9uiSmT+WDbtbz
l0zq92jU6n1ety8FTl/2B1r3JIDxrYj/63eV5d7FQznt/3Sd+XU2vzp7L23kN6cH8S74F4gWBoNp
6a+fc6CD0lVzW65NU9JqKhBzzGEQEzWnQEDCIJXvSTl5aDr5EFqsShWiTbZI5a9rxTE/daMi95Vr
hpwrye/jwFZLJsGVHatfYpklG6u1aw5TGnIO+0DogxaamChTuGPmpD1GGqofcspZnGv1rhBBstGV
mI1XNzEPbyz1dty80NLQvTRq5k0Wd9F2RC+9J1AMqYHjNAydel9LC2czG0Z6M4y5tkpIZcgqZzx3
jnLDhdDeG04idqwWylWAk8m1aLblk4Odn2Blb5oQAxgiOgbWqB05+nayJ7mcAZeBVwfsD+kgKOOl
EnjdWOrXU4xMMp1hwY7hxpBRtWIz2W6TptsFXZZDQFo6OWVxyBwLCV6v1Fcl//TQGcU6BsuClN9M
9o1kXqtV3YR0MluniqGf7L7dOEvACSSAzItMUOZKUta7nn2+m6iPWqoWG+al+DQJsudV6xwv9tSs
5eAe4OvTlWYnc9BF+R2cKUtjc3oRqYMPlyWgJ82o20xskpAm5I+hVZwSgmyOTpd+lGHxThvNecAd
C+qftfR+3p0H9djFYWarEsIODIO+PqWYK/zOdA6sGWaawTHq9iHV6QGMtCqD8fdigMKT9MOHgNe/
uG4QeKJhdFpQqUikXx/eNSP/luQJZZVldbePuoZr6ayPm7rDFZSh7dqYZgWWRbVRZ8pvLS2brELC
ZtLjV2XxLYgRVCpG04P8da4vdys7g4WaY7Lib2saKyWLPH0RozqNUm843R8Sm8ySXuTn1qxq5mnR
R43G5Um/PWchoEDGga64pDa8flGC9AtCtkOc0AwyVdYOvDoXmzR980FD+g+VO0BS7XXDzEwhDB5R
xpmbwS3CjWZzRdHdWccqPJj4ZsvxaiqeBFbEQ5Yus4jO+aGwNoX22tIkL3kvivi+mjHiDgO7BAcH
qzpV9E+HsN9YMZnANlJCZag/UIZzoXn/Mi3HtQwU7fQFQeC8fpl5EXYiUUplZQyfbfZRvtEZYmWL
+eyMKYxdpndgOJ4WdePOcbjIa6TwbJibhduBs/sp1qznLsgg1injapoU9dB2abSbpzy85hhcN01X
74YsxSlcDMUjx/Ezcr2GeW0MsiCYoDKykE/oc4RNz8Yzos+qHCtzLJ5+xxzJBaiXxzm15OM4iluL
b0NFTb8IJ7yNdCXFFlLUKxmmPyaRTBglDbpS5XS2ER7UM8aPMNU2ogYLUterpjVRK9Aa3SJwWwXV
uJZ0Zw5VjPk2nsunogXbTLuIKVSCZ5p8Chw/Y/9dGyNUxvMdvyo5FFOVbsFBLG44yyIcLO5AFpfh
wQRLgKFZNMgt7VPZS/2sTvW0j0GcxX3/HGu5PLD2waLMJZmA8oEFnIWmSTWi3VDpzVF01b1T1vV9
4Pa0ClETMXlW89DZETiEPmoeh1Uk+0PMFiaQrXbImrAH8lkj4XRuzHaBfM9Vt13kbY+DHjkbOzVv
SmUAfZjp+kPC8m/joIlLbAxKZYeHvjaRbJrGpK6CYiy9LMKLHqSdWCcVeQDVEDylA+Me5lNAVnCS
ucUW2z80V5pDrVMych6HfavcKUQdXrf1/D3lXfdS1b2OqlwDBBjRkSmfRTcoDxh6jvqMZIsEqc+Q
t9uVjYwCTDf0hEU8y9Xqoc21a6G2dNAC85yUjMOQ7Uae2/KqZG+jEuCGSRZ7g96kzP1E0BnbkuAR
4NPvEcpWRPZwtwJtHn8zS6Sn9Vhmm6HLtFVkVQ73AboOQ/g7y4bmYSyMTwW3a0LOhTyOKjtqLavG
m1r2wcEdb5vlTROV9ZnWx2dpNYnX8xP12nlJA7WBiNmSS1837VkrmptRG4q1SObC18uZt5SeJeZC
dc1Ll1sxjExRE4X3VcLWwWGIa1YdXgy4v2GiqKD4InWlzwjtTSfgxh0eOC+PLSEvBivlVR9KAGrO
8EOS/ZMRGunrmZOtwL2/INnWV4Ezcx8bRQW2WZEHOYhVQXgJJhMSVPfTwA4hlmNxMHuBF72NGGni
XgWd4ZABn2bk3CnEzDiVgphpbtX1LOv6LuQF89Zqn/q6cv1chjZNFjavAhAADTbHr+rqR9KEe1pE
+ICL/pPmArhRHLFPSE+56fPAXLkxTA6omfEqsKP+xTKvrCC8zrm8s1X7rzd7plerrL+4YFuCTYjF
BkllwfHmLhQQIpNPequspI36D84cUTduuXKL6EZnGv9g87pqx75P4jbYRJNwsSS081qE5Uf3jnf0
u2WNysaC4BawO++jHvra1QouQ8pqaFRyoMaYJXU4WqtaC59quNGburRQDAQu08A+L9a6Q6ACvVa4
wsjxyjneVGLwaw0fFmYada0aX4OYINS/f8fekQ+Xp2mry20brBN8yTdL6cxGvxyZ2E8KVQybcgxG
ckv1cwz1aOsOTuONKutQR8eHZ9lE96QCNUClvZTEXyopty+Fn73Kh8bxyZTpEL5V32RPsnYVEH+F
oj88oW7+/vfP+q8WPix70EHCGaUd9LYhZFth3YwVXiazHBySP0lFcqf2bFanSnemTTiZnGVY0jaN
RMmhhcaeIy5fVUKmH/RRL5DFN2sENksqUHs6BwDg3+zkxjRXJtT4cq13qeoTIyNWikCGBrK+nyto
ExPbo67FUzeIUVur+VDeRHXIsMlhcuKE1iZ30/ZObcQzl+v2PnLHz3OK0ybX6/gutKpPDbqZUoP0
UkQcEJbebgkIaPYtRtQ4CuatcAhBTFwV9F2VAHckJFdCiik6BP61MNMdQMpV6Q7ttzFEQx9V0rzK
lUTfD2L+kSYStyfCbpso8FVHLhSOzfrKTp1t7rY3TaT2DBmUEhZAFxw6httF2dUHSQrhfjB7+tRj
pnthm4I3S4l9S4ujzMrnoeJa0iSFdduMBFOq3bpwy+TBke4+Ncb7mubLaXSBkGvG9K3Uy4/2/8Zb
ySPHNdwzum64TDlA3kqUs6EsDL2ZlRXiSmYhab7qRq05Zn3SrpzKRt5bKCdZmu22dpgkR/nwA/s3
8g1Imak+bzOpGJu5s4rjYOjbhhsL1zuoHVa21W2u7YH55HTjNT1mdiQwk7etURRAw1qOfEIGt22O
mrmCcuFhqZvLca3hL9n0SZmfuyQoOfGVj1arf9GAES59UqSwSzju2zZtUKPxjVRkaU7PtEjGJmQ9
qd6osrmtWeMCeFWLdbtg1HrsYdvRxN5ThHZyTlhRFVyDVkkQ51BmtOAAQKaI+q8yifs7Ett3Kdbx
VV4YV0pGJHmB04GFHu6eeCxYffQoRvqxmNds+M3tYOXhvlmElcTTf1b6HI3t8NhIvfpo8Pn+cm8u
TVUcTib9AO0tvlKEJIsRcw8+c4a6E2ncRGUpopW0MFSYtHgUfIw4tHQSrY1erhUGyFt9aO6Mib/O
B9ekpaP0+kLAk9G5nbMZw1XwFrmXTbWq19WgAAeW0W0lQo/JxjotGzI/FMmCf/GX6/pVa9ESK4Nw
E3In9VPlJQM1+UEz7vLK3z4ZW6jkVSOwphn3ZknvOqWSxAVPBrcJpuPEaHZ1Vn8iNAXUeBnd1NlL
Lsp+H/dQGMWc25g0OKNNZUofpR6zbZufKi10b0JGnEdicu3NkOg9U3SDmOEwulfgsXogmIPD0OCc
xHsy3kw9yw1nQqOVdOrgk5eu0ZSEZmSF1bbIAvVm4q541lEC6cNMenZk6KsBVN5aL2vtujUlmFQU
1CLrHrAuBAx9PMKF76SBu6nAzTTUwbDJ6YRtW9jAATq2VVfI/0/YeSzHjWRR9IsyAt5sAVSRrKIR
jSiRGwQpSjCJhEl4fP0caDYtqaO1mYmZ7pDKoDKfuffcLN6M4Ero6jo0Ksye8JDZTEPLwoPKbT8Z
f22Y/u2b5qNl504s/R88g1FsE56jnAt9L4rWviw5rDMDuyTnQI2LBWBeGBHNRtyetXgx3Gi8b3sK
hFdvj4a5l/ACrIYjxpNamH+6ed4fjdJUkbHgvms7g5+X17/VPVIlAQzmIHBwlZKu5L8fWut3SAns
tH02TX+LBDKkf/+19QuNVIzNiCs8BHge1pfDMMKdx2cbMST/5LJhenHT2BgMeDxY7Eg289EEM9do
PO6G9Ng25XA5CcaAIVSNKLNdceryPE2CcgUq31vPE8eQGGrrKMyaPkfoH0sV2C+gCv7yVv6Yj/NW
mJCbgR0SEf5zE/DPLRWJX6acVt5KpUeVrEY4gzMoyYiw5Qt3vyzC7E5n3XPYzhbxRkOSjeP0NHuw
pQvmgK5Ti7OT5s+11uGpNcVKElNJNqTnnEpVQsoYMvdISRceqxqkU1jPd9Inq2ZIiYH57/di/uH1
+Mm0I3HeDxj2o3H6bfLgsa9W88h8GMMLUK2qaTB8pM8kgkP8K9UnQkIAQTWIK7EkxXSqK5q+EgtD
vgSweOrik1w+/DLZzLF7tSwUYmVmckf1ALlQQUXUfYdBPtTyqd55vwbZpJQJRDat5vjpO+IrMkrS
/mvV5gjoZkdxmmbqaoJX/GB5PLFhaWe3y6CnqFnc4XJdodEwC+OksbzP7s4sBqBSsWF9TAUH77bn
I3JOIWAd2+C67raXSRJpkA7tzYZJKdiX3H5uPq5Zc9AYKB79lFwlKhxtODVCk2W6XrTvJv5Gc7U4
Kxxci76HWWWw9dd1Tjc05hu0tcp4ETgwomkqri1fG8fOden+xRU+bUlqi6EuUEk+5mX7KQzho3rC
MOK5af3YMQAPlUwTMoRzCM9Ajg/0hV49WsfNlwhIxVokqB+Y4DL0c7uhgczL4sDptuC26PEbIdUH
crZQIlvbqF7F7pyuneAqHZryaig+GJXDDh2a+Y5a/MicOEqtznn1fMXYQqr5SFyORV6JNg7CCbpP
NQShQ51pN5nyFqc81ykSF+Oll0sTdVX3eTQG91wwjVc+BJdedVDemc8s7tL8ZYD9B69rfyIdf89w
sX1Q6b+zD3wVeHO/cuj55rJFQQ8PTejRPftOaSej9KMypNOPzOB+6HF/EGb01G4iOKUulHTZgRno
AuPJwcieVKldHI3MuHJ8pgC+mj5mTPfQXAEqW7bWTGyGMQnLeJjD9bUAbZibhvWQSYN+u1mR2RrO
RVZNCi6nCs8F09gY6/R20VXgYNpl+ZHVQ3lvdiaG+hErvgJ17ufplbPwZBjAk9hfB3E11SzjF0Rb
vnXyB0fcVHSxd5lDlokHAEVmRv3u2Zo5KtoGEB/tpwHXa2zl/nRdDKyRxSTEZboMWCCwXTWhvnG9
NjuYfj0d2iJ72jbHfuhwC3PFDicn78XL0i1h7BZIOfXMEQNkGXBIUYckm/ny65q/gLJEMIoCwDNT
Mq9JUo3yQZdJSs77eXG3ezLwzGubsfJ/nzn/euRAh6VoIL6BWO79fP3Hlp9rq6x7CyKLTa5YZNtM
CbKsCDlg2BYQvsaD3fsvXV4ym8zPxVSJu7Vv7ThtMHWqyu0uzcoFw7AiUppov63Gdz/ROG1Rabvz
cSYVKyYxsE1sLrOjW57l/N1a4EaJ0fgbGv9fRpqOh4OSmw2uuBP8JHn8481oJZZJsVrBB1MVh3Io
bwpv+FKXzdfBSUOOf/LX+BagFna6YMjEj23DLxz1Vfq62iK/d3cNpy9An0jVn63Qb+4AxCPxsa4Q
/K+vE9iEg3Crt8yckHIPmyRXpMXFMuaJKBaaUl2/TIP9Tiwb1YGJiHIr9qx6/6sgpPiqRs8XLcxL
01nWD/ZE9IByMVSlfUOPsblw5PSxAyQU18NiXzLUxayyEWcSjjqhMrnSq4/avK/mv7nF/uycXH7f
TBOxi3k+8T2/PgdFztivL9kAuozt43nub8refckEAXRykk9sJE7/N7WLHUlb3A+Hop+fnHF5lThm
D8oM/+qJ/bO05iWxi6SdQ+GI7PfXl5RPeLPtachQC+Y4/KbnvGVArWeCv2Qh8HJCjM5mSehIOGPV
FjlTuHCCKFm1vLDZ+0up/xM29mt17WJ63Zf7zHeoAX+7nadUuFkhK4YmJnNGXnBPSEE9P2eM7ORX
mFt70BBKFN7NGG9lnqjdAd+XvGhZAy4i1/sbmVuHZQiAQ4m1iUSxPSwM2u418UCbDOlBuf86BV83
SxU9pQ4oCYXNvHKLihoz41T35tFbKOGt1D7kgUiwqdwPlr6vwEjfzOv8+N8HhL2/qz/eNWtXbzfK
uDgJf/0WBs/w1ymgv3TZ6hbdvCNVgqvQK8bjENYwIlsCVFYM3Gx+HJkIgEN3db49jGPDZqFtrxop
nwb8mbdV5sA4YHtz1UmCIEMHjPe0UWCM7quZO8lEvuQz4+KU0FAXXLYJnNcZnZhIhYnYSd6evXyd
KJ/+csn9y9COL9ZjRRswattbp1/fImP0uiCxjADy1H81fKa5qzffLZumRtxHtOsG7wASTeR2XPd6
a78Tqdr8//cNBceMAE6UvMxxPEzediXKgzs2xV929H/IoRhrYA4nScpCbWGjcfj1Vfa6gyAxMXKq
3OkzE4iL3EDULK0NSEMVyYwUV6MoWKLxS6wJbo/GdXlCJ/5s7ltWGqYL0aBllOW8xLN0hqSey+Uw
+vdl4/sXVWCNkPTFVy60v6QD/YQ1/foI+Zwr+0JtP5mRi/z6yo3M39DN8kNeyRK48nfqXQnmEY9L
UcWenus7tWMlNuWQiYgjYbadg2d7KCCaE3SLv+aU/9kz8HqIKt+X02RB/2Q4/uOaUEXloiulQB1D
+O6KG/woZ6dMEJYkm1zMa5Gzcp+F/1RBe6cesV4LCO4XP9u0n5tgXOTtAk/45wzov39w/zLlRG1H
esquqHFYL/4m7jeFM6sayXAUzql5nRtLFFY+SfVZ8JLaHkPGFTTcpDpNLUjQBD6eLvu8Gu7Tf7+O
n9KE3761AJ0FCijeN//12/OGCrl054bL1B67l3QLqy3qSedaZ72RH4qtxupNJr9uoJJiIn2J9BJy
szu6sBm2Esmupg2Gd3iYzX3VQPN20aZYTLYWgiIubmYUboh4EEVfxrrlwjChrZaU+jDmuVIjtFoA
AztXJwgV1GHs5i9CCIbLAPURS9rXbZA1Z6P3AX+ofjtuKgyvauU8Tpa8X/fK3dwD0mVAV2oHbSzS
kRlt3T4FqWvQwRKCXab9EIWp6yWdwMavelucpnSzjv/9SZr7J/XHJxlysvi7miz4XbiCLCMtcsVS
wKvr+ip4Tn1rOYFQ0z3jUsasTeJoOy7s+mTMBinkc/Ppp9666/OUgDj5N2XlzySP314QszPCA2mY
edR/miP/+QNowM7OBrigpZzYdcmETf2CogZPk6NZqPvoX6Mqk+TnGfuZLVeoiJVWCQJ7ukgLjg5z
toe28D6yrp6v6N2ye3szDxrCyrnUGKB8+jKWyVV6XmqFvXFa9KUU3ifNWSpHeTKH1br0GsIXfHvo
0WQ81IAw71doeTFx8Nd2wP22Cj//XIi2ju2qeXNCQyVO3/b3uzA+tq0pu3BzTyVGlf/NbfTTHP/r
R8R3ZYUwXG0QtX/M9cpiMddSt8jdsUBc/cSSDaZZnA3X7NdItZwZ1Bp7G6Iet9VjgTM7XNMLcPxu
0ERaLuhiXC/q/fYhq3sihnVRHbpNL7Fd93FovQVT5eB1nL2E4JsfTDHNK6MK3u06sE5sh417MlM7
rOYkNWs5voztUpIW4Jf4v03yZfu9Hy8WVs2Vb2EYhUblDAS892dEQeoyl5M6p4VS58lYPWbUC4hn
rayHyeNvLBmH3pGS+UzoeHPhZz188mD96J3tYsS81PdkoWXaTGxnhb0KsDTxzMGD3zO8yGHHSvj4
pSyQbSwkz6Y1PLf4AlvpRfQZIipjES4nu/Pae9JyEivInjfLJS+QERBrWeQxBVmqoSdBlueEVFcU
EXYJRsuB8SzGMwMotIJBd9n6pT5Z8mu2vZd6n1Q3ujmGe7Lu//8jtJP//qn+Szu0a8IxBdM9GhQ7
v03GGjg2YYs+GDb9A7k7QRTUH3YjCIEjScOtw2iuZnHemjzWeqAKK+rrollxQtE3BCUY52Jcz0iL
YjhRh7FfHoulJF7bSu9Vs13g68eMv48PA1WMUWD1PXJO+ZdK4Q/YPpHFFAuWyZVLPYMO9df7FmGG
JTsYUzGCzwZXJBNfXfUX/kKYGhZ7/Fp+GjyMMPDToVxu2ZgC/bSoVd2brHCWa15mmEjG6fGyNS9o
1hQ5H8G3//6o/+WeYz/jsSeluAzRjv52z+WEidb9yONSA3VLPLF8zlZUKN0YuJhIM9jXBRI+XB0q
qhiaAwhoH5Y2FfFQswL87xfz5wkNz8YipDNAleki0Pz1E/M6pwK3oDI6C7EHgGDMrP/SPph/Lqc4
Soz9St2XFzgwfnu2uqCSO+wzj4PNIIyHxpI8B0Sy111ByD1zC6hWNdw1u3EzlOweP0yGJMaE7a2o
1jEx0+pHOHXptYSodK0ltbWyqhMKq6qN8rq1LgfbvAgp4obI5qd6nV1MlDnX3rp8tAU7qSEbwRQj
GN4XURaTxHn9xvNZYElqGdfPXRf1bTdHdTWHZyMbOf69drrARkS3RxQbzqFtfF7XPqGssk/W9Nin
crxel6E4+nU/R/Nsv84OHYo5UE3VxYZXs3rzbOZroeYFFM6Qx6k8zhUPm0P+9ZW3luQgeM/wpbeo
Ve3J2lAudl1KXkA2QpWb3+3OMC/rCq8OsijHJZp9qQZyIRCHcKClB5cy3V5UfqJMIjMqf8q3HvEK
Yp2kCq3n3ufpylPlJ4U7YAsUxoNbMalUOrsZanq2Mh8wzu3J0lW43XeabM2tzK5rvd6sNQqBcZDV
sel44ZWbojNCTjTJ4GaqcdkFqyMPWrJdbCbJ+V00+UPmndhBgqwozlMbFreTYi0lpvRRLIaKnaW8
m9DaXDV75Kgv6R46A9u0Ix3zXACFOTBHAE6WwSuELjqE1/woPLiYJKXCITr7O2B6rnXkWVV3ykVr
nK0usCLHJj6DgZoLK6JzT5oDOAsccbFYbsb3OKu//Xz/PGX2m9GGz8p3zR78dyfRMi31PPpZHnue
8/aTSQRU4av2ffuKFquNzG9YatfTVEr7ImVDGVd+La6rtW+STm58XeUuMv2JICzFumvK6AktnyDD
TFbEWvfXLIjLyxmhBeZSqJAzwZ2xE9Tf+hYxGh1iMEyCYsELornVPmjA4TaXbY9ttDx7G+jtSaJR
hr5tvJqDwsRa+erSGazbwi+MS2vRt3Ma6nsRutsFnJ4ajC6gseGGHItxh5cZbpOdcvWd1YckVnNp
ERAZJXvv1jUhiV/5QZ6enJ1tmpPqfeRaBuddC+uuLDv7bglLDO7DbamNNSqgP9yavm5uN6t9z2r3
dmFKiPhm6a6k292Dwnoz+mW9yMBkl2XFT9sFJVuZkFG4laNuJu2hXWn+0hBlXXZVuhTO9eKiikN4
A+886XmH6cSE2er3sV0nZVShjElkuE2XhZlVDLwht1mMHzUVn9uOcZhh5lsHRuCIeozDpp2ZRX/r
IvpwJ8KWILkFDcpde6mPisqHIeGcuG1IUae99GpmlZx3pntuaR7PoEgz5H6kc3sKCUhW0Qxk9V96
dTsw/xhI+DBxdgk9YON9bvnbWb2zBVcI6QWmsT1aT1+ZoO90Y34hQ3I6jr0fe9v6Le/R0gRGu+w7
DHkoCnoVR/nPaIK32O4LSpVwvLJnLIoCkLy95e8WftS4Lcxvvj3x2YnsrUkl262WZ7zJySvpxXaQ
DStxnYsktBojLocOVGr6SBn6UafLfZ5mn9saxfU2fuIiA1NU3ffztBwIGDaZHGyH0s6/eBh74vSF
gZWE2tIhGHUZ6oQ8+mwJhyglaUisfAvZAv9vdZpjW5kD/HPxQYo4vMmNQ4MUckqRCi1Zze65NMTR
6ftLENI7uXvSUeu599S3UVrgce7V4+zXY4KfyAJBubHDJOVYzU9NGn63YJ/BtEuJSUxRTQHu/Oav
ebQOXgl+sqD6d2De2ADB1Ga/220y8lRGk8HHg2Sg61BMsMR0o6LHc9I2j4uaDqKCQG/6KXiJpdg/
S+OtHcg0GXsri0Q+nIOnAqU/Eapom4hoJCGDaNV2s4kpb3MqyRQniw7wrjDGy23npVdt0pvdcuXy
OQ4mKS1L05cMX43XtQKOkXVbZHQwKzr3UfNwkMUCtwhAWozD7oBCGT0am5saLcChdBsD7ZsLZsO/
7fzyVNSZhcdfEtNeZq9o6cD1iBsRAC91Wj4ctDMkYKBxYY95GmcWotPKrLHKythGgD/X7CQ2rvzE
bMVXTqCXVWFDIz8U/CcBAzii+0iuPkUhkTel592x5r4tnQZ6QomGVUDSK4uKQWtha4yl+V1uiTeW
lmeQ8smY88fQy/WR2xJJL5o0Dn3k3FOfb4lQ0VqPV6qn9G7VSOpyVr1kk/+4tZLIwuJd5Nanas/l
g2D8XYY/nF7e85C8hAHvNjXBJ1P6l0qaJF3bn9N+LmKlcIeKrPuYSdiMeo47L89JtcFcZHshotLq
i2HnlyVoT9rDqTrUTWvFo0eWdflmlgJiEm8VI55Fiz9998rpUi50Ml7G/2NWN3YZNjEbNBnVNiPP
IpM/Zt3wATv159KMez+7sUr+6bh2BLLaXpnkeXaXmeVbuDWPRQqVxZ9YrsB0vrB7Hgc++Sl2/ful
cPhbKFkgc/J7kUt6ShfqRcpldM2b/WG17jFY9HkcLJJ6CmuL/RnzpNmU57yH1Wro13yrr7cBBYdf
pZ+k7T4AxqP5Cc7S6Bq2VyZD296VR8F4Ntqcy6yE6GxajEA7teU7/gEiY7Vd+rP7viEcoX4dWe35
7OpCCJPt3caZuC/FKnKFGBrW6cvWYQoxtgahWj2gFFQoLJridTEZK6/F08+fK99gDqMFEmhe4g7y
XELs+CWRI8NPuZh+hOkYjb7mEx8CpKw+Hk0vfbC64Ykfzy0PYXbw+xYtD0gPXKQZyTt8GaLSd1k3
vLXoFBO9fN9d+9FoUq1hUfm2QRfgsS7aT80QfLh2rRiLwrnIYOZ5thqThpgKThNg/i5Iu27ha1EP
HsYb5tbhG5ELWcj7canU4hz7RCTv3XU0oqYmUDY3fsiW2Ji2qF5Uzl+7FNsxlwP6TUmYSxYWF5Ms
D2kt720DECt+fEDdAeTHbcNtuJEcdoloRKE9aK4W6fBm0uUNXzq/Yav54nvqvCj9trCiiwr7iyn6
t7EPsOyGFgXj9JG1nFi9td7WnFZVg3IxlXzROLQugsn57rawdsQU15XiwMzko9GaJ7/OH8Mqe+wC
24mrnlM+IBegLENybUT7gcf5Qfn9c00K0xQAXug2alr0tNeWUVx3e0iO4fOplxt9Yhry15viuWtt
F/Uk4/02EPdW61+uM8ctqHuV3LSN4ME1go0/KvYseO1FCgLWY3gajejbHASPfKUe95AEobgxXasQ
x5hs9AVLrxitKREHQ9KoZsQ8xgl/9MOF9XOTsZQjmoPbobmAiXvvyU+imfEWiprl9VY9tr0g75Dw
kbZLu0S4d2J0ZUI0gIPDsH7Py7WOmBmGyar9QxMs31qpL1FF4wSYchlvIw+bWXafRKB/6IBH1rAV
sW0Typ+M+DtVJmLlSS39+TGVw5PmwI+mtEWK0bKiHRizMxv6VoT+GUPScfEAv26uqHDtf2nHMMTU
j7YvHwVIroGNxGo/1rX1Fb+UnaTI/OO6m8+tI7lcmuMKVivycp4Z7TVxFuAir1t7TqYJpVCwhAd7
OrZW1kXuzNvL/Yykd7QscuLLyrqM2Gfni9CELmpLfqhlQcBdcJimWzwbEy4bqw+QUML1/vkf/F1W
X9mHbaNE2RWpVogYmgzqXcrzRCX9zQs6GRPSTpFvroBx8yqiSv82tRnuvxniHmToXZa9ooTYoGzs
kwI1QmoxSW8XBhE3TfiDMdhpNtIn0vpwCyJUcQVnQWXwpdZDcAud93redLLAJK5Vfuenxos2gNu4
fo9efHJfGMIxOZVMXEng4bJqv7B/+GquOFEwKaRodoKW3xIMqfGtqfMyXmCIReHak+Pm8HAPDVUO
YydpeOw+Qwa6TVjduVbH82xmdRwE8EkZmAzDtnOUyweHAPq0+FIphozpc6CMV73nOplZPvOHWC8p
v+4Avk8ig/bNYZ4kGo3RB7PAFPZfmxSZGFGxp8pZ2qjbVNwrTtV2wIkxdvaXQa2v8CkKHP3Z11ln
T+vK5e/UQDpGfthGavXccwtfFyOk2TSAEng5KTllxmQOpu7mC3Wgl2AYpi7TesVBpeN63H54UmPd
tsB0tzSNHjyh0ishgns40zarOy9yhpwKTTjqi/FOtDuGZEF6SDmECpVfd7lVVGiUCKsdfui2ezHC
ZTim6ac+wIdSbTnNs5vdlWNDNUde+WGoHtSkU5IHxUdlsHlHrD+Bx+aW69TZn3riZ0rjUY42Jg79
ts3ck1XVfBWO5tnoDSBHRfC5HfAT8fPDIjO/BTNs3cklT9xmzzwjzZCySgqPnIbssR9YtjWrivJ5
zpPMYZ3LuvdoDdRwJDQ8AmpfYzV+b01vup3C/MOCotDz+0tN58IgviLiEfjipR1nm4vdQPAISzb+
Zm7oJAXWpXhI0ehUQbQq5G88p4UZfslCkt7dCZ7eyndIO/vMyPWmrsK3MUSLoZQRJBsokihsiX8I
cX90VvU2h8jiTN7xpEqqKgRd7ENcHhwuCauswgiARk+L3qYlI0qCBIElkSBsHFFrM4beOsQqi2fG
hTK5poryatz0dvTL8sHsqxff5g4lzOqpBvGSd7VOCqrKyM38jLXsOl9k7UcGyQuZoHwwJ2s5hNs3
p+t+2JBmj7bqYxA1uFvgIvNTzqBbjHZcG6wztrqv43lZONujzVtboiJXN5mHnPqlJYthmW19rBng
HP2CE40DPWKQwrC4cV4V8rqcZdHJCqCTp4Uu4sGoY1VnY2yuRJtb5r3sWkDIrEoOpG6cembqh2yu
bFJvoKM6yrhy2ajAh7eZqFtGDtHVtiKyTsi2WH6YRlfR53hHjV0loWkcDmp+JY+jQhJDRynW6agm
BEf4L0pUId+6LM/vurbbAwnnDbklutZF1knnkZUwYLfocn3Jzns6N5YFMykgA3d5Z1WcHQHHsw7S
4REgYXkpFj8JoUpfuTK7mehSI2t1GSR12EY8R39Nt6qKMCk0cb+tl+Zm5/9XpKbWPXvxL6FHN0ee
GylCWXZrlsYzU7WTZxIHNGYbgxx/iI0g/7qW6mRohhEWD11RkfxqFfKbIt8BEwOtAZ90NBrf5tQn
O9GunaPVuE/1UnwM4N3p28JrB/qUW/TX7eJRsdcGrCIwhPPWftAJ3bXS6jlnNCrzhZQXoYev/It1
pKR0orF6SqvMiHqMVLHX8UQ0GKrWtPu6qJRUmcG997I8i2wtysjx25sh61GP8VX7SkfSDx/FGM7R
YnJAdN45zzGIj3NPPbKiArOYJI5qBAGCNCnMBlZyKycWPTRFPKfoZvQfmPpS2sWmONRMDDnNcsmm
emCFzY/9Cfi2jrPGf11KTAQFgR1qODBDzm9SVjpNNzpQ/xR3xORdBQpJ3+ZmE7+S9kp0REm3ThHh
THibQiIfZK1etSGpiPYWLicGpRiUEWehipVr/ihzppmVLDqmXBy303rFUOuYmuwLm6n70Q95wV0g
SUHVlwbPm1mZxw0UG6cBKUDzDKVeEOcSeNxy6drTmV0NHU7jFCw7KeFfK51btIAVksag/pSBbzjy
A1HHyXFeBxUSbgSrm6LWfB99RlT+mtqcGgMhcNi3WJ/nXzZz+TAWLNQVOUcahGc0dbtNjcMIhSDE
pzX7TtwH3LkpuFQbAP5RlS+dLC89VxKZMz6unX5YwHJzO6bx6K4dyx4fayecuusyI6dKsgXJNA7G
PNefaSaBu+DDMVnIe4u6NODcZgChoqIZbvzalElBRLaexwTGShRKwFU0ZMlkt2SfLLI8ZuOAsSMy
V/eH9jcd5W0J0Hu2z9JdUZSYgXsxtcvFOs36skCW7m76Xpq8jokUikrwlMqdxt7plqA8bOkX5U21
QWyazLA+KStzntsw/D7yaEWerycuUJv3pcgp47sr2ALPDKI2Z4607V60aN5RH2AtMLgOOpIF2GtW
qPSDW9Ga4Y1DbEqtlcHk+AtOSr5tu/RvXZOg+O3nuKJpbgEsu8tIfOHKXZoboQJmHg+ilMRomeIw
MsVObGuWtMric2Z1ECes8AlgwRKn7vpeyv5T1m/P1lRWFwPa12jL0f2nuVasLv1bn/KLETdLumnd
+MG56c2oSO1VAWxT7YecCOoxJMKVsjz29n+4LVFVw+m0vQcxU90W5R0LwyZuip5QzHW4JTfZpjOy
ZkTtDMIvZ6frj103fs5AkaYZbN9i3eKpGvy40Yw5c360XYtfOMfCdwnoiCQLCd+hUBh5tkeFVpyM
3PVNAu/ujQz1Rk70TtWp97ISRZLj4hE7iVZM9ilwlprCpXjoWv5kUpbLaIERaY9kXIfoZ+3yx+jk
Y+J1ukLaNiTh3CiIVu3N3NGIOyukTAqkbHf1mGuA/DbLvm15uFIOu4ps9Gw92/7b5PfFSYr0taf7
vEpZ2ziCU3ZpOqaverznwnxN95GEdJuCZsOlSXSAV3Z0sHXw3tZvW0+xXIfb69ym91T2QzTvAZ0I
A45j8cSe88IDiRTZ24R4ADBrNlNqBcyJ07fa7s6OK+eochoZ65FYnWG8cOqCiaQP0VvYNzRVn2tj
nblfGqx1OZ8ZpY9VIFWmucyHu9wPCUm26Ehti5xzURwzl12MX5o3/WDeMzh79jJUmjwmeIFy/8QB
iXM5YxroF9wQ9odjQyxABpvkNV6grfBuW0NcOa26A1D/rvDUDkP2ETasPpzh3iHcG5rAAUjlvTd0
8ez1XUQnNOXzawOSJeZ/r8wK9L7nOgTICU3pfLIF2T8GBE7VZG+YOdcLq06v6lrcLcr/1JoayLwJ
D0uYzfXcFJoxTAy3Yi+zk63mqyZcKsh80j3S8n0uWi/py+xG+yq2WS9xT38aFues5sm5YTN3s9Fd
oCOXV20o5QlaPBaV7KZe/JB0lMTVqb6wjfS2DsWWwNFCSZHeG3ljRdRDZDQEF+W4nzr9nTbq6ZJb
kjWuHyxILsurwFmLC/IHeL4q+7hsJl18B2uhI0ShNpfd2t+VVIAVIQ7dB0R1nl6TMz/MF4Q1NXbN
vi+jIPAfOMPeu2qOpuUprZkeKGkw+J00VXs9fpTVfOMr/5IgqVcmVdat48h3CGbvzK9Bx9csZzxt
bWiyJQV2XcfmQu/vasrHdo9Eo1qv45CPflMvCPdoQcSRCPRvNJ7zkZinV0sDq0Wo1p4bkpvOFeUm
WkDrJFt3O072zrEwfuj93zaG8Xs3etBdO5uvVCMsMVqSzne3+FC8Eq3g37hEZkWtreF9I35gL7Fc
q0m8zjvgxfbxq4th6HAv9V5cNuWzi6DMV8RQeTa/XUHRViNVvsAPy55cB6jrvghJkrWbkvVeDcmy
wLMd2+7NMnSVDBvQ4c6zmXinBzPsIN8Imx9ly91G8nxsFddmxxxs8cbPZPMwEAMFg3PFN7BC39Jp
5VgR9EyHGWaJ5xJCDllExulYLYeqmOaoXax7srzEuWyqMm4WrjM7de1LBRQuWko4opqJcZmHBJDl
7FZR+5NInS20UUQUWWvFtZpT6wprOTqdwOHtb8x/jUfm4J3YLUa6Lx4sQtscz/8MAY7EwjgnC+Lg
oaJiJWoRW936SAiBqWVMwQTaqWt36K8LtNeb4jBAUYLpuZxoWMgMvF9rpMFGJhDcsGrS6jVMF7Ln
c8GdGnRJ5YsXH2gKKujynSrbOLmzXhQ9vTHsbEySulzz1ne628qoh4vSQKFAoJ8dbVgey4o5BY2h
H3W9c8ObDk5rJvyTZXUfi1dWx0GoPSldc8ysLaOUvGHQ0Y7e0XOtd7fanLiP2JorQJ7GA1cF9H2W
jyjXu8C7H53ivshx0wRIlGrEEsz5EhQ+NZMOdqtDu520GV6URbg+hE575ZucxPayqkNnMilbca4f
wN3R3KXi1peMq8vsjnit6igMtzvmumIOWTflq1O7Zdz61We5i4EG2X8VcSqUimxhIn+3KQHd8FgE
LmxTPLaL/230CGYJlYqtrXzHl/GwDM542MdTXCL62sbBRfX8YEJA10t2trg5isFpvg8T6LjuIKvp
FSKAOuiVjR2rRvuaE/IQuHqJR3yv4tUiR0j4W8/+BKk90+v/EXYeS5Iq2bp+IjcDR08jgtAZqeUE
yywBjgZHP/39qFn3uXbOpG33ttpVWRHgvtYv7VVV3h79LL1oi4WoHymKT7pQy4bwUOWQ7ET4WwHU
WSU2XEmHcM4rXPJqk/u8bs4L0wgMSDHufL89W92wfsggZE413XLH/GPN/WegmNSa3Ha3wpiPQO9v
iofnJlv1XufuFxeEu4NAvC8sropW84q5xJGSLJduiW3ttwgfQb50gK8Ds1DSCBMFpPum8uEOiQkR
DINdhm1zpyiYiDBomlXGWUBDddmLh6aMX3PvV2QbmwA/AHw4SjevsHHiOEwQOHjBixVhOVFwNcZ7
nxoeDtNSHNLUONox+Qhli6ir9cRjPehqO2j+BH9OflVzexusRhx8AwKj1PhWkG6lWM1LuLC++Css
LE+GSL9jA4S7JCKH1+Ahd8sCzbc9ht1ovGc2me9u4f9oUriYZdj0F8WfMpEQtGXA+gNj++JKQbFk
GXAzZTrUno3fZW1vo71oybhlG+7xIcgawk46yaADeFt54LX5JWqDZ6cbrp1/ru2BEZg/W4piYpCv
GAlt7NNmQf47Tr/ee13imGfCpqs0e23c7rnKVuFI5JAJZRJGM47K5+RERgeDBxUa2F8x0qqwGj3q
Ke1z6/TiDYkxuQv4lDGAtU1HdIsJM4ATbxN39JHMqFeNvm9OTk3iVD2wL6scp5VTKkzAjJybyiYE
O8INp21Z7hJL5LtaiteZoT0OSoc4tCoPx9KE866517KlDu0JuITTmyTMgYjIuWhAcrnVhtGlaCJa
DiaHDIkcMKF0tPiEiUxGvDNduDBnja6yuvQ8t26MLA/b29TrS0BoZKQJpO/HoYN/Vds2GaMTuPi9
nZh3hiU/VNnXl0TE06Z2vCfRNg+5tgcsbl4OK5Ma+3SkSqP2iv1o1CLkDD4N5l0acyqb8UxmBTcm
ut07+qXfi5b8dOYZRwTpVc3OwZiDeN/YsDnpaPy0wIJHc/JTwEnMNn3SnznivmOSHXGBOjRfjLtp
5Soi6j+35TR9+fbw0Dfzd1RS+2wSg7+gANu4hR3dsE+ARulNWxGwP/TB+2RwAVjWV68F1YYBXd+w
9Ee3iJ1jhXfZa5YjqXjBee78X53KX6RPHyTFIqyrij5DgF42KZqp1UBQbOWdkEM3IWKLS9ehbMu6
gwnnRKQEGDOoERnVbRIS5EvfrCQRPsDmQ+ENk2c5+RfXpVlFjMtLMDbXrvDEYbSUwy1dgiCrPzRG
Vhgr3J8mdT1G1uWWRfHn1LbEpJukwXm8sjiGY+YC/2+TFBDBNj8d5B24meQ68dHJHtFAGoc2cR8j
N9nnk6CQqG1hGFzDQjiUsoDP96wHBH8AXe/0LLK9HkcuahL0TcLucB3TihPVKQ42p38L8Pk8ebm4
BtN80q3h3IBFj70JRuM4y7v0CS+PhbvpLO5nPTM9o9E6k8aMdK/OX+sq8w5Zbr52S2PSsILfs9Ls
3Uv1285ojK1qwkRWH2E2fS2G9RMUPWMjkRYkAn0mNGocbWCnTUmmgdunDpxX/Z3NpAkwaFF8Y58K
gk+g0I6yZpu0YxceoxxfMl9cRdqGweS/lAGksd8JoC2wB2LIeKYDxiAE/fhEmuTK+8WRk0LiT77M
9lNgveLOw7vkfqGRAIQYsucpYVXJeVj4YLDvMDSZ1R9fFm+k3nRcWpV16rL+gcsTUjmBTW8i/+b2
NcEBZBwJZiiRkqncOxwLfn+qCiI/qZzqtjKDPnUTSiMmyiKqvz4aj0PSOjFrbP/LTbPmGlUkXJGf
h2U/XSkdds7ldco6+5jGIWm6xInnGEEtS+BxocXBBmHANPnUI7LZ2p1139fdF27EBzQwuFuNBcxt
nqDCWJPbxP9tVN8dgcW5B+KLOW5PUclv6DHYXNIbzNb6CIyagg8v/kvixDXAlnFkBgJ5JBJ860hf
44w6eZPlhPWanzhBDLuEW20H6ji3dMzuBuhWLuJmT1LIK069YM8FcpfExZoHLrn3MveBgesySd7c
zpf4RTlAYCjgAbuZ/LJyxW09k+0FQxTDpr/UUPOUmJcLgUyJnb6QWYCPubtHOgkK9C9pzH0sy5WS
hqkM42KZw7wZX1MGBmWTirSo8qO2kXKbVT9tawny1QZHgyF6swyY6+wJMArTZJibtX3Kya3xoP0J
krZ26Ff2PgGtKhWSp42ORVKFFZwfNtSGwsX1qktoSRSK0PVpxi1giSelg6PpnxVXP+El2SZL4BzZ
/I5kUX+SV/GXEJ4EflzTajL9Ruy9OHBBlv9FdgTWMDLJN1Z+B5z1yX9N2l0r/uqlSjcqKY/BtGwr
3vaZFhBviHv4cwWSEZH1R1km6EERWhNjNWXTwHo5/7p0X3nrDr0x0cdo05cyTNnesj50ol+MHiA6
RS9KszO0UZF7n1GjU+Ig/pZVM322s33Cef/SNbN9jmL53en43GWQNHk1fTcWqYNedpqauwW4ZhUM
paRCAQrBVKVx+ZWnE6lIZmVtE22frPmpEPodgdrvtTh8mxcHDTt1dFOyWWzLhIrCNcfJBiI4uzPo
SDwcp7r+zBECnCxVUx7KCLf+HrYKMupBxMGVw9UzBUZN+8ekkTUF9tOt0yEhoYoh6vj1SZr9bmyc
h32UcLfq5za4mPxT1xK/UOHoMMZuG+iLNo1DuqgHZ0qMnTBAyhNvptncs3JMSVa/scz8sSVXvwfl
3BI7WpLmy9aS+BaSokH/5hL7QTlmI/tdMTzYBucLGdCmSEXYkSsYOlLQ9Np2+3F8J9OdpC+Tzaxf
8kPb/Vgj77VZa/qZYTPxWschmP0zFD6CeH9ntIO+klxVKQLM8b0mWyjxkwqWl7kwfkXl6sAw/a0i
sv0pKMSFo4p5T6VvZJ98pL7+hTmS5hSKymP1PvjBY9YDFxGh7G4yaW0XPXvbxOKTsNcXrmhrC2gi
g2EH6oKIaGnrSfTOsH7BP5mgLtHKirAmNynBbm5egK7Ac5LCktIKKk9ssaw87epijtxgO874kpKk
DJOFduhqtNcGjVNm5GDhMJuupqUb9eLGHWgzMaxtI0FC7CCGu1+sjzQhuT6HFKxEBoHp+o/eyByN
jwHMcoQ9DKyCpQmwuW+SkN8HjtviK67tqcdn0BztIunpsJt/IffonAy9W5TRMUHaQerToq0LvA0z
+t7MB5CKJ4yh/cyuy/kS5CSaeLPkuAZ6VCtGCMd9xgBH5YpDpYnfzg1tZ9lLbg4OlEQJLxe5j/Fk
7py+B0DzLc1IYx0W371inUYxO9Zba5z4ApPll1tUe9TOQAIogHaW2Tm7Jlj4VdYISwTKOdoY0JWm
hG6ZDDpiAtRgXf5JbJ7P80XcY0dwolU6vDJE6fap5jo10NR2OicWyCcDyUPnxgrNFC0nnpzsdYQK
B8cyv9iPRKe4r1xewLHPzwHSonBq4Y1UabwVKmqorMo288RZ3bRQMUR1FZuoyO6NyHrj/D10Jkli
WTl/1VaQocdavB0KQKp8+XtuRgctrDQAe/PSf6Ltej5EKEbYTPUM6OsiLOirFCIRkA4xvPPUU0MZ
yIVHi2B5RrMOviAP9jqY7iaXUnAEYHfFGLxi4yIERDW7pcO5b9HeMqB8UhU/as5OtPpuL7qmm6MZ
PwrcQVueK95k0JFNbdApEi1GGHtGEk7CXP8wwHH9aeWOCGta/qrcqdE0FDsC4EokSQgKB1NxHPjz
Vo8L6L2GuXZbfnH9DrkaU9MEszHDjufNG3Hv1Z5BDgPeUoIbtsipWjc7okfloZfoKUuXu6QTAFA2
Sri2mctDUw23YCIqlSXL3E1E6yDJpsxV0pcRTxZIccJlH+FiLcAJIxfJj+uwJUXUnJILSdRbX/6x
RPw+Wv6fImIlMru1HCWtXjRiGdo8608XfmEyAFSUL/Zuan3YeUWf0dyGI0ERMPBGtK189GMF+VOh
ggfnzrJifPLVJicBhbB0Pr/YrghFSuSqxuuGvVMOqBLdkjV5GqM1fBTlC/Jb0aijkryDkc8xM8wZ
U011nyd9sYUPc8AS6qdcVuA9vLUJMSroM6BV2yG6dWXz4cUoNuJMQhrUKNhYA1MEHzyaJ5i3edMg
kN1LWMmNaTV2SLYfP7XjqbAerWM7giRKeN8IQnj376j01ch7H6Q06JGZnSTOnzHVx8HKYNYpzLCq
5R2oxdz25beXA6iNQ7nesopvuc7qsMg8aqrMsITrJAWTnsOJ45FORjCLXhOJpSxnRywKdNF4L1m/
NoZnATew8XN0M/k7XnOy0GewpPVbFfUAl6sJPOHmvfCYM+gBzm9chFaoeSltdbrqoVCUhSbOfGkF
zeRFjMbBQpNVVmKXFVyrVOCoVe8ijt3aUho5FWoUuRwA3JCeKbr/SpPOriFDid0dUMwn26BFG8fm
sYf8T69oo4sguyBmiI44/p/dPpAkjCCQocNiUw4JaIlWFNpbhrlJC4JcEaiQWJOzSjt5Ca+NM720
+mgvYyAod8x2ON1Yxq3mXaBd5fMHvaik/p2Y8ou0goE84dnYxWjrnNY9lT2HwLRxFeQwCapq68bV
XTKl5qZoECp0UqMwQUwQmr28nyOa7klLVAkFCJRHCBQNLclKaDpQKugjzgm9K6f4O0eEVQjsombP
Dgtc9SGtmZatkiktX4EU2tQPqd9C+jftLvZEtZlsgNbOlLAeSNVCrPdcnBVJkMikd76e2rMjjMdW
Z+2dHRD6mcQsgRLOH2n6hyTbsfLzNjR9rU8YnnmXna/FG4FtDZBpt55eGsXSQXQeH6M3PdjD1O8m
pE7Ef3asIRb9qOaTlMgZFBfpwdXZwJ3AGE4eE4lCU5+tR8974bMYzmb3HIzxrmuDnzWwus9Cg1Ia
Xmxr3KNgxXO81LshyveGAqlIyhY8qBrOQgQDM3LfEcEcMF2ZoKzTwO9HbgU7BdPCyzjRwsT5L3vx
ssA9Ov0II0HoRkbmkF8NRyPANUZyb876wU6CDteFxd5kGQo0lO6vmc7eO+IVqCyRxi4rYyRBfnkT
ZO3FTgCjAQ7NoJschBflkPAnM+5/O3ONzGoFfJ18lR6Z1W+3WKiYmUiLyppwrDAnL/YSbCe8C//G
mygg4IUE0G6bls0Lj+NCbg1QTkWGNdeVi6ii/fH0/OlH953L3tUWuJdKOhfaOAAJhNetckJZ65jO
9+QFf4d5yBtogJzNgmogABUlOsKk+FjJLmax5P/l+DjyuaNNjTJlStsMkG41JfvM65lhIojoImoE
MrfiIkT9GVOxFrusrYDlTIBcpFBTOX8H4JpyfBVaHW0m0HCZkDtEud2dazeJNi00tqDnaKMCq9yp
E3pKeztb8fOsQYLE8uq5ebrTyGobHHPc6HLvdLVDICup8ZVpdWE+ca+4GUF6iIAetYecoxAOOTSF
YtItDvnQUJuOxfRotRXvjlX8QWhNbkqmfoHDvfgI9GlGqu88Ud83k/fBmveXnFuUPBB/W9kvmAyn
2ghV1ocAoNgDRPNaJOZLlyD87G3SWfPCoSgohWZN9R1qMbU1Y7dh2QHylRPgkwNYKy19CJCJrym2
/ZYPkNJGt39S0EJHwpG/88D57bmSGkzn0mTjT5mneiehqFkQsOeY4NCIo7/54dvzhA59w2qPIkI6
BKyZf9u6T665Kr7cCPjRQ9mGbmxaHoyADr4L2Id/X+fqIRlAznxF1KnhZx/RjJJ4KCgfNcS3FZH3
3wXcZWm+0rVZ+ZCkjvPiJuUNk8RfJUFnHCyh34PPFegQbVgifg5HMZ4XUQeH2EGJRP/VrVEF1dZG
c+oZbkdX/E60WWzx63choTkgAqr+GhvLuoBGA78a/j1xH86lJEtHpJN7tO0TaaYDmkeoykEOwyXW
5cFYEiIUgXur1CKAhkgwbMFPyslQMVX096GO4QQh34TKSfeeuAPM9qsHeiDU9d7qu/sRARINltA8
mBpg/FFYGWu4MVqJkFOLzsrWpaiW30A6/Q1sPtgRjkMXbcuPATm49yJrPGElrsOloyEhwXVGp2GN
6jRyb2sIQZXrtePEVzvpwM4WSiBv6kB5y37AzsTvXDXctnqyb1mm5WMQydNQ0IIpISH3k5yz/eK+
Z55NnqYpFGmytJFN/K4bH5QtQqXlkt5K9w577IoBefowO5UXotbYDboETakpu4jZkUrf0KfC4iQt
2tKl8QGYyLPeaYpyQixJaOjY2WAR2xCtP22MybLsakUjsUPKZi2oWff4rRijudsnEpq2kZHZu1Yx
N0tTJUfwZhCx7NkpDDvMSUvbzoOFnKGrrqScXztrEi/Vt0AUHKICis7/4iWz5pYlNF3PyficgKIc
5OJ5e7clWUMpQ55Qid6lRmQwhi1kDjRdijUdIQ3JoR7sLrdQ0LRM8npCyFhOTF4Eu8cGTrbMw5yU
ohGrlXGSa2z9oiyUVx2HXFQmaP+nICDWtdmpHM4P/8JmlY5tHLw9p8icjNDrO+5EEnmQQRJeWkuG
/2RJ1SGKcrASm9bUpmpJN0qHa2VQ/6glYF6tXZgEitKc0eWEqMYltGVaviSB2AbmQ9uNvNs6+FKZ
Sf5wGr8FZWvhCDY/h3kw9n5Tv/UEm99wKYP++N5DBjyPXPFuVPP0jNkb8JS8s5gR4832/Od/ueiN
4/8lvqHcSljeGET+2kuJqZFUkGHyORNivlYzxlDTtQBKafw7Y/+9LRVjgex5XDqy3cJoRJo/mxG3
OePsB0Hkp9xsb/NEZDACU0bohZ0jW3uuEOmkX4q251KsE/nS+Bc/Ri4SWPUxt0z3fdTJFsgu+mNn
04dI2SRd69G2kJUY2Kg3c2vK+0CWf4o1IRrUFPn/VPS3FnuCWm3YIP60LBbOU6eo3WhA8E0mg7O3
Sh+5w8x79EwOqo0kCOtuuZL1Xbzxkxk3sL6DlMRLLr7/0ULRMqlv4PvgtZDhXKqKIXDIrLey9+zt
lFHCPUm+RIad7uZpvAvygUoI/VBgS93RuaVpcPW70C26aANiWF3KON4jUq1BBkcJn2+/uKM9bMnd
1cjE+quwRkwSo9iXfgLq1/tpaFVPOBSGNyZI0vQ8Sl75fK+jhJhuEITbNaBQ/0rAiX1vDAVlFWyL
8WR/ND3MaU3O5KYuvGDH+l28LdrZek5UPSkkcDqpjUMjVX5o0kG8JYXcBWTqLykagsiAc8QPA8sH
gCOOeOr9Z6qX5lvfrTOQF3Qh6hj7YiJSmNkEf4nVOuBRWBvY2rh1QaHukwq9yVBxOYxjFR8LYtce
8t6m7hZaJowX8WTGYrgT+PcO8aTyXVBSs4kIPOKOvWbkXiEYZRMeI2cIq7hE4S5ksZNW8+Qt8n3R
2c0s6UkcpoYwsfUtDbA/UxOGDm78mwNix0FvXmLzj0+86UWj5lt6dI/eaJm73MGBx9HVnhR5BECT
nxQoWmc6IsJ86PyPAlV2bcJoGmXR0Lls/6nLqXnwugHXn2eLcBrLDtjKmZ76lEl6uIwBuGmdG+kD
IAxO8WxjtlF6Bo2ajg4tGpHhpk8IQa4mLYUbFhKD8K7hZbbsS8Ymc5haGFOy4bYyFuYbTq/+mBNw
YLujcUAkfTT+5ahQamNDq6DpKJYwmufvBgH7Hf74imJr5YRJCpE/tMansrH8r2ii4wzZY1Z5ciMT
o7h63ZKzWlDe7GdxdpLkXzEHReWBBWygdlYNdwGrWC0CcYACYjm1Ia60MVwGH2Vpx+ZjSnEceReO
EpF8q92dXzu03bZChtaqZOfV22NuQEgX+/X1X5pn66T93ncniiziHEG6GVnMVHVyJQLqVC/1Zzm8
jcOsHuJiuPUmiUZoYdCpMj4TnTC88zJkLbkZBczMqNYowPXhSpVGeFVF5nMmkj2xN+e0a+oLb9/R
bfv2pG24AScKxMMEA0hR0hzTP8cJUtrTp5UN98TxntmLiNrvyDAXnePzEtE/j/GvApK8AMB/pVnK
U6AKG2nCaj3LvtpIWNDdPE/4VsB/g+rHM8xXwuh4XYv8g05d50xEPBCce+eazXiHamQKI29F3zoU
4Rwt1oPIyk9DcpPPdHNcF+7sozOvZc3dcAP9y66lP1d7FcjzbDfetawQgHtgi32i2osYCTlFvllt
yQKh9sZVz1maz6dmNFGbTmV5b/y4CwUqYHjzNZ5giICkoNkEDo5aDslz28IwW2p8tG2RnT1ymM6F
A8tlafBGu8wFwgCMU2nUACQOAxNGfx0WZAzJNMZ3PakOh6DH8crwvSHIpidCv0zHYJ9EwPaB8dVk
BYxGk00PaeSfSmz2b2WGjRIHwHrt4aoZ6vS1sLo5tHoCvXQO32PJNcnNheiL56G7A3JItkVSXxO4
gI0L4LEpsXJmemRAqNzyuFhLfUkL/9fE0LSLa8whS5AGuzGg64OA23qH1J4wfpc1jizfX6Q2Y+5g
LdJGn32P6VvKiIXtSplbAnx/tEXebJ9EdjgDwqI7SZjOrfSRQiBsiux2vEoEkMS6e8N1vuknD9wu
tR+cQE+3fo15q5MKJR7Dusde2y9zCvnrTyhQQF/9GYieXqjhXLz2eSX+VEKdVZv+DQLZM5AIRKZF
N36Kmccsys+ZT1ZKr991k0806EB5kB3zx8BWAUviMXbMRbwT+PZ4KxiF5xlpevXsCeE8KncCI5F8
QnCkeJEGXnH/S3YEb5tZsuxtHzV40ILMqfTFsafh3uZv4DbDPd/eS9wCFJldj+zRIgrUdG4tp/qG
EJkflHC7GUPml82FrWP3B5bbfBWz/km4a/GGvSfYF96nKXsZmjo4OwjQcBf08Oie/wFZv5sLNEXk
3C8f4/pPc22yekRRf47ziOR+dzGw+vEfIWnlOBUMbQZGjt+C/WZYcO+Wo5/dYj38qHxhMJ7XEl3g
zotdkaVNpslOeEp+IcI55aI6T/k4fxD6FgLgLkBBaUZmw3MiA5T5TqZPVQB9W9XHOKqLqyFB5U2P
WDIVE8dbD85dBXD5uEC/XQ2iZVyAGhq9u7iEMVyBRpcbtyf2qrVXtbnDHLhMv3KROYg24U5FvcKF
TnCuhUpO9PUWG3UmIJdbUhOrtzDcbRKTcgDZ9R8s4wmqWIuQt7mpT4RLfkRlntEtTShro3W1R/F2
Zcvnb10U5l7Sx7XxvBr8HZJGlG/KqWOqoDhk4AdwgiXdexov5tUkbVwx2VR5VbBJ2qz7dZOFCz1H
BtBEL/xT2ozBxSLOHFMJdS5J/FRpx33pkTUh1lrbicuZAIFgoXHT+i6E651TJNOFqwQfYXVXRMNz
F0WkxEa8sV0/Uodhl1+LWfoh/tg2mknDQHA7t4U4CxqWUJt6Hp+Crm8Uq9sMLI+Fydfh2eRYpgTI
l8AyR1UCsMapcTctkA58ld7Oylq0babzQ2EmEpUZNI6qjY1hVtjJlY9p18teRANmzu6JPrD+CGim
OyRc1oYiwVYQwLovOG5aHLroBZNzmVm/eC7gc4H9U2nPu06XoZMl3lb3776Nu5TgJlAGfpINqdQ0
kPTJX59Bwmgj5+YOvyUhE9vUzIojKf/EAynqvAKNBNnykb1M1UtPGuGhcOdX1jWxdzBt7UYYFIp/
K3y+BN7v53EVvGhaQblJrn2c1OGI3p08F9Th9s2a9XxcKvlF3jL2Fxk8cL0Aw/htf4g7HrfJnDzk
8Vlz8fSnh+Pu5ssZYLaYzwo54joFp9vGEUgamJNIA9wbhqFQl5CZ6CXzpxjVsz+vaotugiMDSC1s
ZB1F7IaWW+TnjsvOaBfCvUZSx/9d6bkHIdobxKF00XEx/q1MjIUoBd78f5XKXpnykEG4GC5IWWLy
uI7AI4e50D+jT7wE+ObZN6sXK6IFzBhItAWPB0k34nfXZ50iz6148ZlQQPLWfBc9y+ioCktf+lrL
J6NCvdF3OJwT9A6s1JxRFSyKmrV9nZ0UqBSDwMS2sJtScnAIB/j3tbW9AXMiquem4jXh1c3YjAlm
d1PBK4186lKl494iaP9pNvjsjIkYaIUwCu/b1kr7ctvyxW+p6lqehZrxEyZ7YKgB0eBtMmb7mtbo
I5CmJjd0d1AVBr1645KIMDH9e5qHVhmd1742DiXbWfSatO2NcyiwEW9rxZKfsMVsa1cgaHUiF7CY
QjU8HsiusbwHrE0BNek5pRTIV9MJ9ZSVUsPcOWIXIeQ6OIt2rzrPTgPtMKIZrMeWLqltPZ9nN/V+
DajBnPYLdnD+XeCuXpMqiGNi1GV26mjciKJzniTF1czEsG/ad9UU3V1EGSDNSnSPc5kC51mosKqs
dZ+qNX55lh2xUhjJZkyMT16GIVTy/FzJsAjMj6HrygejTrJjPpntKsd86CmJeB49EgmXCc1SA0p5
16qLby0hOb9ov9c5RrpneknMH3+EfBL8gWj9xGO3Hh+pYTa3Jh31u4c4isjO2XkYEh4U0RGfK/XT
WnWLrk3iF0+K+EHExVmk+Uc55uWPiuS5zQnDMab40SwBTWonIG2YKst1Ufnfg5D+ZdH9R+4ZcnbT
M6iEkezMpvVfIUVoS5XnYeDcwuQB/sD3x2XAsJSEBJhVZ1bR7EC3AwcBAoca+0ZUYUpo5/HYme4x
oW4sHIL3eTGYItFd1tI/tD05k7GaTbg3++YRDb0Z17YJ7q9dx+R9rRFhhJ3W3LRNMf4ffyP/f/Sc
eQiJXMuX5NAEgeH9V1ULepzATCtgydlonyfp3YsAJwlEp03gxzabPMBTru+ToLssF+Weo1od+Ks1
gZMSkmU0t4AWkKgM5ZTad2aKJjRSgAyqB8PXmsztcrFe0bBYZ8R2pIyISRziQjr38TCsTYTVO7nf
GhMF/yNs6Her4BSYU7u80iN49k+dY1WPuojrc2HxHFAgU1zg4b58xJVnNhMYmIY4laELAG5JoY9n
974t8A9bSM52hWfHd4mYiIM1iINpCuNnsPMJvSoS0ZwIx6PipzzLWV7+/VLX+tK5r0+6wbMLOfrY
ZvN0Q+oMa10F7sOC38RBxH8tYtRXJpHT9KCEHdvIpXAq887TC43KHY0NlH8Y9w781N63S7rQfHlq
ZlIF5x4l8f/+XFr/I7OTb5EsPluSWGitlbj/mdBVg/mkQJRqS+jZQ2e1/jFeW/awkFxFjCsiohP0
Kv3yQIRWt+8SXv3StNZURfzjtkHKD3dGNaC9z2kLIBvSnzhHs2OP7/8WUYIRK3ppAc5oQVsSkgnH
z7G0X/BwDXvVt8lusvvnhjOjtcgrda0O5b8m50+jzrOXors35Hggh9D/v9pO/n+Pr+/ReGQ4Bqlu
zn89vq6e7ZQc0/XLxiPPaFMdlrrpaXqZLW5wjtklAVv1cpsBdAxAvh3W4//j0w/WQqj/PBYcwsvo
SLZNV9J59F8x4dgmjdGNRxRvbcbhEwtCZ1EfEeJrvK56JpSv1zbvr97UGu/dsLzhuEChNk1/cI2/
4QwPPgsv+TXJ2j2sLjvSrxsM1iNBgCfUhs2mWyT2NNBthOHFlrgoUqIEA/gi+jclq293wVvr2fRA
jiSK2/RQ4e3EflqjecNSDi6+Dn46uHDvIZqI6BdMR+IGyuHvyA4fMvKSNQt2U9oY/1ACMoD1+oZC
aKPdFHfIqIgtm8JmnseTFWFY6VFpLdgxd05DL5MTYAU0GzAHCULHIuZucaO/5upzjtHS2lg+t1mK
M6cL7Hc/oSYp419Hxuqhh0jrFoAopxLf65dY0cW06ZnPN+jLaiBIrPAzlvIFm2DGKUD1zlPM+Ehk
Cpm8i3EPgAdhnMBHYwLH6+ocW01OZm+yGkEXR5XBJuDbFsjtq4GWauYvEBaKsta+SBAGRQSmlW4Q
DoPQO+Jg1nLXb6TPaahb0JkkGD96h5InEvjB6+sgNJT7gtsbyRBJL2ota9a62GZ6jvfdOs3HcX1F
2HrFFPZUmMSc65iiVOLhPhwfB9B6sjBtdyRVoRrsmAZ9zvveR8iJJKglAO/sZfjt3QkcPvWJqpDF
Ty2Nh3WhzmTvE9+DviiyvYlHYcDULtzzIsuHtPVnaJ/x6Czut9GS6BMP9f3oUXTblm+20XwqgeNu
GkkRtlD5x/2ottLhz5W4eJDt1veSdI6FTVjjYiC9ptySM/usJxPtnESgO5m3pigmlJ1JsWcTnXqP
j9adD7SB1Hu8ScgYSXKdbBIBBqeBQO7BaUeqh/BrkNRTFUl7gGBFTU3LA3dM599X6avT1sWh6KmI
AnoMiw6lct/ws/lBtTyxii1Pvo0fd87T9Ew0M9rI5KUkF/1Y16i0amFEl0byfU6gT3t0FxUd39FE
jqMkVUhlhyUeggs+U3GTEme2PVan2g2KuzhairshfUxr6Z156I1LV1kEQJgWc6qb8Xh2E5hGqQBf
8iSDdXGkPDmmjG9BwmOf2fVHahLzMFZAob2zXY/RgEuKUFCXb5X1O6+QXNX2qv0iqHW12jHmjZjk
0uC+Zp28TwbvudJoAKLZRXa9qimMzIVyy/V9YCMUUIhiwtKyy4uK7RfLHJN7mRR/h7nwT37OYBZ3
5X1Hqx8IZLJ1ZnnL+qQ+pMIlnMVJyoNpIopQhCKcsNGu7mwk3gHhsG5EJ0WJ4gK+7W7ODXKeoSb3
UJNu6FvDb2z8yG5KwCSqQCSFjX+GYkDs0tvE7dva9fc+IgOzpOuE5nh32MhpHi4lAQYkEGA36Nkg
TAWkQufAk/aBKqbEvUq5mq1QYm3dQn6NvWPdETryKsbcP5cqR+oVE61VJHZ7+n+MnVdv3Oi6pf/K
Rt9zD3MYzD4XlbOqSqXkG8JBZubH8DH++nlY6j6nbQ/cAzQKEtSyKjC8Ya1nob2URb/V2W9yKFBU
yHaQG9elFEI4E5Azm3/q7YpwIBR7MBIY+GSjH53ziu2bHxnaATe6azU2u0cTqHyWfa8bI9pGqVLM
XV+eY4N+DEUGDZo93rDCV/scFTDmyr59i8XKQXeU+u1wLnwbOXdsYRRMZbyPOjnMkqbsL6obLCXC
iUcgGU0Vp0fuDk8QFutzXY7XESYRV0S5VcRIL4zJZHKd8w66fnaM2uKNugKMaGSlC0cNHisZfxqF
gONofDKm9RjzWlwNYbHIY5sPrIuBJEQViUStljIkYgx8h0IWSX8sCmqWhKS1no3n0qldIICleJGl
Vl9gtO2HisM3t8N4EfdMbknIyedNnyfbSLC7RbkISFuxmEYJbisqRJL1OJBf2No40lDghy8YrpeO
BZJc7Q1vUxfMztsC4FNuxy+5nRlLpXQ4omFJRDF6DUCf4TLXmXcrHarIvHSzWznFkU+j1t/ff3/J
a3K4+xom7ZCH2I2s9h+Ln066A8HCbYyIG4xJTfIkAOu0wxNSaRtsSxc7ogS6/83/9bX/38G7OH/c
3Ot7zOZXUQzsGUP507f/dRMZ//2f6Xf++//58Tf+a/0uTp+z9/q3/9Mx+lqJWnyXP/9fP/zL/PU/
n93is/z8wzfLXEZyuDTv1XAF75TKv+JBp//z//eH/3q//yu3oXj/zx9fRZPL6V8LIpH/8eePtt/+
84c2xQP8d/zo9O//+cPpZf7nj638nEaff/mF98+15Hfdf3MZAB3sugwkTPrlP/7VvU8/sf9tT4F1
nm3QAZlUUdSvuahk+J8/TOffKgWt6nCWG5YFl/uPf9WimX5kWP82XeYGnq3e0xc884+/XvgPH+D/
fKA/5KT+VMSpGn8dAAcCb1W1dArqHw8jYWXlKFFtzUZhgOOy3gZd+FQcXY80eES4l2eHyjFuJrSU
HPN7AeVlltowcRpqGrVDD9I9VjCixy54r0tmZ397J/98wn9/gvoUBPBDlaljADFsDnVWEQ6y/h+f
IHwFahbT4j5osa5PItiovWYcuby/1Tmbd/SBSr0uu8J4wgi+6APPv9qdJLiwad4UlXSXHIPavmHf
xmaT/5/5I8hGV1WOdWbsmqIVJ5VAPLdt+l0o6l0lveShL/pnr1frk5XR+jCjEy/sMPp/4P+SePDz
qzPoXWxHNy0+gOlw+PHVRQgtGVFLdKPU0FtFd9YdjcwZLZuylxEOSZqnm5/p+WOtiODgEhaHnr94
V4dMv0w/64tIPHIJUPbCwcQRGJGy7MA9UMXBoUTNtoCEFD4mwn5vBj0+OBQ6i1Dzx1VWIQqLWvfS
oIpdeop49T2RbxQ7/tT5XX1jWbYm+WDvp2r/5CEQXcWHqnfrZeYM3sakp+Lmw23P91RrVzpO/pj5
xslHf7upseCuDL2DPWglySakBhuRDL0luOkXWXJUMl8cSJ/g5ZkgctsmN26ZddSmYN6U/WFLiXkU
GdqDakrYIYKjByeRwffTOnS00DN3CKm59hWigQ8bFtuyr6zHenBvrpITy6ZSR3ulZ7yoarkEkB7B
LBPyWiKLeIj9YtvT0WxIrPMWULHFqWhUcXJAGJkJ0pK+RYkw3QeWQdzjprd6FCpdGBwD1HOTrYLk
KP74VjcNfyYjkj91e6swGDwW+tWj5z82KkKoCOHoivoPegJKoq1r2+GyIRDhRCAZGnLatFU7HXz9
9GCh+MbBWt+k7mBX8W31MASZXa80Uyl2ksUkajFzmI/SB2I26K+Kbfh4ZkMFM6XN1Nok70O3Ku/h
/oBU3Fsqfrxx+jLHFeOhmily9Z3TfZdb+BSCT0KX4pJ5qrvPbJ/ciKRkU+7rzrwt3fxZr5qHuiGY
y9UjJmGWbhxDpuOcbHKBsOFdtEb51riTWXSk3RYUjbEqlH1QADokg43DkeI/yRtxkfFb3XnZrda7
Zpm3JpNAS8vQokZOdckHp9xYjOopl6kW3VJ7DeiUSEWoxos0pclHjmORsFR9J5HEbZ1W71aOhKCi
DOm3Kjeri1vAis9TLOwc6KkwswdPqTa+b2z1sWzfTNMgXdmTREGrdblHiVBA1x6+FMKwv2U5np8E
sOd0IriWG1zrYBMKkexrNUVKyyEstQLzReNyuJnExT8ogWOtEH9iKWy1pzigfNB74GbCdrMlM9tV
GPjnkY8wmXG56naJ8C0Srhy4BYS/LWt4qrJkcm0D9T84qilXuUlFoldutfFcxAO6TdIIqh9+a/rV
kuncRSH6YAMWzd6WsWPvAVo+R14bH5rCstFQ+fZa0GgFYYXfW5Htup9ChaYI2N1YWg1uqSmxsHTe
CsBae1vfCkKSGObwMIQGLrgqtg8BM4Jamtbj/W+r0rYPmd6WHMMyWivADWeRoLRsDAyeftK/011y
SruBPWeZR18HWvUJgCt0Jau2GQ3yW1hbrX1sCHvXefI90t1u4QcQWSMCwhcCYcXMFczee78s3gwd
n0s9OqR1oDDMtG5cmxaZtKPTD3NGB8XKtBnOaciiN6FGfGFbhTtpNNktaY3ssY/Ia4PJylLc2t9f
AUogmC3Nqsrd7pgpLQ0AwUXnJkEyN5IC/Zwzs0M0Sodv6M3XeHQY0LdVjdQsCo8F27Ymx6hOj0nR
aCbePAhS1vbmUC8LDS812WCGU0RrkWdfAmGZL0gw32ADbs26Gs5NHScHZIAY4kIAPDXI2VKM3Y6O
4OT5aor8KMdYC6cPAZsaXwPZr+gbxaZmgLcxst7fe9JrNv7XICU3ooBo8DDa2c4vSnWfxsqnuMUo
35Mwt2gJ7XkAJhthz4V12Pfuygm68IC3yph1vYWtJdCYXU1fQYTuniHsvmrRFrXreLwrdE3ghvQG
0+0RA7W9gTalLUMnx985Zu2NsGYcK0byVKhRe+Xse3MswuhLXYJbBdC1ih29XIFnRsIx+Z0AjPn7
anpAzTugkoN44VsgoFFDDjPd4cZk9F8i1rbA0xTzMewh27Wmh3qaAz6a8NFGQRsm7zf4BMPZyNbN
QeK1RuqCRzNtknkR997RiMIJeZRHa00Waz0p0CNGyXfAq8WOaZicaZEWnVTA6oQXyCv7gGeVqmsb
xJ2+CxLShWrauatZIrPoGqMihwVQSM2lXFYYAKwiZ6aXF9uwIeTKL6rwUVMmeWG/I9K6vaFqsVeQ
1UfL2nsZ7NzQNMgphMzSdCdfNOeKGJsDQ95wjYaRrYkx9uDPwrV534iEsBMOBCzWV4+xDjtbFfCK
051rspO1WKtPECKhToCW36Do2XhVk7wlmXICDLIhbBGJBDpW+ErGibj46hJyR13QIAmYn4N3MK39
oGo+5ggPtJzfuiuv6Ky93/V4pTRwyV7mDat4xwnRnCMrH84jhdPKVSfbEJ4iW0O3WRLhjIiwhlPh
+rvAkca18HAgpKTdLQeChdcNA65GFpuQwYxFLtzh/tAZVk9gHZhLQfztetSzfmN4yGU0owCIFIs9
ghKoUmrKZJlE1mVmVd1xl8chPLXpwVIJr3Kdvp/msvXVCjxnJeQmilEzM3qt/dZ4YvwCcMvwgauj
4+aOr60Tk0FNC5nqCY3miFD+FOdI7zXhPeD4aB94gs6qhovxqIXRA86KTctIQxO696WjeJq701tU
I9cDJjImh7D0EmIVpjxbLGhlkCVXqzExlarho9VNhCqASVuBbhlwBBiyws2OHRh1Kumxu7klo7yM
NO5VDAaatZ7Bwjq0Y3xv+ra3Br4r3eqA2O8rOv3sJNH34zM0H2u2OIuiG6rLqARPZe7U88LLtGsh
nW6ZZFoyadGShZ83Zr0anAo/XtlT5VkICIxETPj/ijBLS5vHjZTrrq+VXW3xGwVCdF5eBFqBqyyT
Gb/ZM6KEjmvBbhBNdvUj9eaVMnuo/ELD4lJPV5s4uGSRwXEQG09u0mnMWK99bycXtqaP7HqzRap5
zqVNmQbpQUCx3hXdGYlENqeKGRfIbOJl05fjc6bp0EjkOnrQ/Hb81rJoBfCwo7ah4A0gYmV5keNo
4qUbeXAdprKR1QW3Aden/Cntk0u86F3koYVthFosDDYWKOyzbjwEAm4JDczJtmvudxaYk8KX0QKP
71wLhx6wjd+tNJUgrYbm8srIQuH866J1bI6vblwy/WHbo1ceR1MLVIBJQGXuc2NcQHcAzpFw6mqt
rT+NaV8vZRY99X3zavTe1e3y/FZPd6MaG7JAYVh7wxU4bkCCg9vNWJ2R7oxpctsQovMPfYT+y0KA
6DMd/z8Zc45l2/dclb+FN3l2khQGe0Aud9GOMBeduWIvr+2UOJgq/Sej7ksAD9jhSO1ctC4BuBSM
9cP9IZiSeywzuNRN9eX+hrO+NXZlgX9eJ540TsfX3zd1v/R0tsNOS3VoPnWu2vZPXY/elWoK2nWC
waXDPGWRe9THyN+Ab62PpIyewAqi13LBughz6M+//+u/ZPuprqebrumyvKCWsn9Odok7tLpqZLBr
tVvqVjQsG4cM9A0r2XTHF/pc6IoLF2mggfFrusL4a52nzSN75GEroqRE+R4GLADxRGfm6M8D/pGt
KOrvv3+m1jTE+Xvzq7Kb9GgfLOomxgE/v1GpOg0FLBRf9/ZJBM7byGF8hHlRgw1omm0cVJehgMQF
j9t+GaeisYYZgsLSTVeEoekbiKvRckRMRKefX6w03ZjdmC5FU9BYBR0ohTe/7vXL/TYkjeIWgJ/e
a/d6d/J8raU3fCkpoUNgqVuAMTrqeawnC2KUmwe3flVN2771ZQyDUU2OAF3cvd/Yyqo0ggyBDaN9
RtDWMmKkOg3Xxa7une+KdJvzhywgd9mFKObYPSox8TJlOuJz9KqLbOLmnxJNp43gT+8nec02UxhX
5QD8+ZMfFb3QZEcNUhTKQ9fEpHAmBSQooVB8uZToke8hJfK3csi1Q1RZt4GZ9SbWcO74sT1ciPH8
h3PhlyRE1WPnqBrEDJnMOZjG/DgCKJOKm3g+TCQ0sz93ldIf8nF8LvpRnjrJmCLvF0E62tc2Kb6P
tLDze1OcCfVFNJr6T5eS6dz78S0yGXd5pF6yIOdS+FO2J7GXdYNtkjZY4rx0ZBgeMaWQ2quhB1Sl
eAMWN54NCJ5I8vCyzAoz43Le53hUpjJed1ttbySxtssSayss9c3tOu/VjAVb7EZ89QvT3steBQkE
EgK4BS4hYPnhtoHjs9SgnM+6ok656BIF9vvT6f/xVqNecJknOdPMVP852DgvoXWXvdrManwGposR
vdDwyLRh8EXgKOsNCCQ5ZuQn1/9sdkqy7xhO4XCE0ZgJUgd//3R+nv0AbkaS77gkTJGlyAXpxw/e
G3ybsTfe7NbLcn8WttpS5xw9D2RZn00tPnt9YP5DVsov1z4W5tS30+6YM8Djg/7xj2KVi2MuNmim
RP6kELp4FGRFzj/6ciAkI5+iKbeI8H2Idnn72IxweTOdnO4ofbVSdIT3W32JuA93r78NNYCZ9/C9
3787v2YJeRYzTpdHHBPOL4mcbuGELK98OUsK6c67IgqREgftnNSWal7g99uYIcglR7jBHr5ZfXKa
VemikWIZ5gnv0DoaCzUX4zozJH0RTmk7qkPajo/Kbv37J2v8cgP2bIcJrkZQmKOp+s+CEpJ5zVZO
wR2RljFCSeyexB6klKJF42G3+zFMriXxvItIBi3WSSCso268TL3oAZ8kEoY2w9U8tfoUtuFi7JCC
6VnSg3g3iYZTLMDldTfsuoKMdETjj1ldM3VCiLcKa9V6myCltYtvkJAbWIWhZ/7TtfPXl8jiHrmM
ajKZ1jX3p0lxp/RxnyUwQu59P5RItZ+jyoL6Cz2UWNZcgvmjplCcupw45YSbq368//0bPc3Ef7g8
acgNLA4M1+LPoEr6ae0RNgEjHxOpXlhprLKVGKaVWkGJaWP3Urkp06V7CR+PHpwhJtsL36jKnUUq
Q+ja5bdxAHbciuif5BC/XFumJ2aT42ab+CFc/f7zv5VgmNJ1co7tcVZxWYP3pGF8bjAKdqy/oCo9
Ci392mg6Y7k8ShZpFZvbRrJMvutvcIuLf3inGOL/9Fbp4L9tzSEYyaCOMH9O9AxCkds1HGVAQqQR
CLH+mAR7c3yHKBh6v9uVWlMTL1Wrb2ywv6qe0z7WgKMRuyNogNYIcZSrpVrEO6mn6U4JidmYeVaz
GXucfHjALyjmNdInW2jzVlOhgddnXEq95zBH/t2QYREo9Xi2ffEe1XayK3v3sS4rgiazIHu41ytA
85CCnmKBrT+593GWYm5KF4+hjDT7FIeAlO9nxn0c5qJXmLgSNTEa4ZePFcDH5CJytWiN+rC6ONJ7
4729ppJ7KIlEHRPBvQthCAVtZN4Smy30NA9GDppedPdVXX6UIuTMyVkBlPgWdGi3U9kxTphqKuig
Xyr2vCikpfEE7vIsirHe+lPspE9oJ9DplarV5kmfHgTxSZDh7hPDNjS2tNbWzGEehPVPUm1UPaKZ
qnbqRRPZ/qywnf6rmX+vmZ29d22LXnyS1xk4kPYiSORDi+1kZnvqNh0bsR1YyL7wpqMwIodJldf7
S1EVD04TskBb53qhWUx+otCycMhaxR4Xa0GyvP89Jd12RXAi+jQFcnjnqeVVTVVqstayaQkcIGKm
5q+yHn41w6t3aWhzNXFYlw+ZOTdjXeCP7LJj5VVXO4XKZg4k/DJA8F4gxIOqqLL+1oEZWGh9Li9D
hnqYyaVBrUU8XzW8BgN+V73XkpU62ri1p2No6AMa7Glyork5NBsG1MZYEleqMtPn/NYZz9DXNdUy
nVrVxulgJjvdwRjghZq1uzfSENlwcG0ypcfglPYHjEKSgtyrDlLCKueUA5sPcM2b2rQkcbIbVfvH
YeOQ5q1VufE0FS2H0iY4UbUBOgEo/ZSIiL5Z++oVWsHpaqqHXnQwozKj21VRb1JH2s7W1CP0NGNw
RGfTbc0qPuVWXV0iRvKV1zpzY7DMRekIDpXQWHm6BDmC8Fmfm2X1tVRd/QnaBGjVv76T2RQ+EdcE
FKO+OoNKYYzX9s4zGgBODN2dIZyMN/c/oipYmEjKkhyowyWp1W4J1P3dVgxnnvhRsAd+cr0XZh2j
yV1ojgwGuKcvirFRVhX8nZVpis8wV3Cbk9S09g2iyZJQ7bb4DXADNNaIsBBL/MfFdRRoVRzVeEkm
bcbghtu2UwJEi+gukDqSxsIdcDo/NTLJR2vZ5n77YhXdiUCe6uzHOa6PWP+W6ar7GKbMNwsJ54jp
zjqVqfWYQdFduZ72rYytG+NZ8xTEPKgierEDqz9Y2BmhYKtXH10BUBa0TAutCpYEAkckTKTHdjoE
qi7xVo5XUQBodnhzDdKEnVxC87mrLgESYVhMxh36PfWAngtOwDT6dEqnOY0WOmIRUklEYO/xYbv7
YvpsSYwAW2sdhNchu8WxJmM3O3PXySjYOmOuxQ0nTzBif9LRpTVqKq8hLo+5YuP4H83u0jfgLe4P
dVWKY8BQk74u1beoq6NHZDBZZreP/RA7jBHjHpQrxQrsWrYXNQ7/vAm+Z43TH+n39K3mrixGhPNg
mp+6I7Xy/bZsSy4TXe+uEay3E7CzXt2ffTaqt7gU2eb+Xe4CG/Tm8XTP9EmsrVx/bepO/+zqyEow
dSzul1rSnuol7UmwRVhk7FqnS7FjT+Zr+5RiKmWioBIXZlX17t49Zg77sGaCj0x1TBIORFCC6T6H
MrNnTa0T9s0bWbsAUaB1EFxgGOPBAEkA2gwaOvVZGboXlTjPnW3qwOM9GW+KoVzaCt0ifuuRy5YP
lsOojq4aVaRKZOW6pxNaeODCsIcMUHzN5GTWLad7YH22Rqk/xYSWnIbR+Yy5OtxXqpGi9o6do845
cjQ0xGG6Sr7VMJT+PvVHf2/B+F/GPcnXGHrEFlEO4hO8NnOgsupCrxG6hYlVLyQAk02a9kQNqrj3
QDoMC45rPJLCYVh0L0bu85Rp5h6lhnKOJbw/eoHirXC4po0VVj4PPureDYN1YvWcCaUcwOIx+WCL
azyqZKr61Lnr0rHynakZ+6ERw6fcZKI+9M0GWRVEPRFO0Ijks8oWctnXAF/TInm2Ol9fQok0FrkT
J+sysFMYGOBXWYw+3IuksIu1TaSX+qbucEfp43gwOzRDJvfYVVAU7sXAJgeusvtqMFO9iECTS1BG
EUGtqQHZx1cvOosauCMZrMA0Tuf35sDI8Bl6dKrp4KZflaFKAbv1weY+f64NyPPePbC5aF51uwP2
ZxXVQsa4JFv1NSj7Uw+aDuZp9sXlKHpP+9vQtrcc9tRnrDWnJv+WF/RrKmEshEZMFwkDE3tsRnn9
JgfoNKlW52cY5Gsrt5O5VeAaTcfenqOo8V7txrgOm7jsSUNDSTQvgkgfNwQLPNyfVcPr3mskC6AO
TVZVoFQHiluxj/WCl9ypXx0T0VZt4DeqGa9B7WJm3rQNrhk1IIqnwIXfOEuM8EA7JOIp7gHjWx4H
t2BSi+bZxRyMloShtEXf5bsLxyUnwGs3jRVFXwiU2aicK5eBGzG3iaIuV+l0H9Mx9a7h4qCpbt/8
xIpeVKPeDipdY47bDBV54Gw6Oqp5YiFLzWKzhXZIbphadp9HLoWsvzQyTnILfMvIMrPGbncXSt3X
7jhDtqkbQWJv4bx04HIhEMLalhVcCSjhrO0783vaJkepA+QMpnzoDDA8mEp4hMROigPh3+KEcDbb
RjpJwVtOh2x3bwmq0GTKSyW8wgdiL6IAQuS9FQtUMQf5SCdKsYrBpg8fwH9XD5Cs93zC664bBRqs
IDx0nJj4FglJMOwhuTa+99LDNH0DvBbOTVZ3N93BU2mI/slS2WKYpRc+isIvL6W9VpTvgQaFbJZT
kNLZOguzMJodfJduo0niyO+D7Th9dmxSM9rBgTiIPwckgpbvZI0kcJlliI+tITznfsKqvhLjXOF6
N9Eqwk2u7btUh1IzCRgygarMaVJrRRyYD4aPp4YokHVK+qL0ZrprLKwiYRSA4FfETbfqndJ2JZF3
yLancbdmDIDVR1scHSSF0CvabkvYFheXxAmA8aCBRr2evMHDBKw7KkSt4MlYx1NVUzQcWSoEhN+3
XaZjTmOov8+F6CamiFWGkTRfjvvziFk3YWOYmiQlE6pDDAnU7KculQIrgeyo3DcRbdWMa0Ubhr2t
WXObCLYtV7Jhf6x7q/kCK6F8HpsJJ+h0WJCyzDx1Ya8eOudVjU2IlfgdPiMOXBK5BpB/PPRt1ZaL
HJQNAWykzw8ZKaGZGm1ZYEJzdeG/3r9N9fbPH9Aja1Ti8rkpx4AGRMu2UHX0g9mUygpPv/ngZJSi
EWB7dsNZORN1eivwe+AMCvNbV3rxBpq8AtQEsjn3B216YPlGKJuD99Sz0RHQ85SnQXjtWc9AUnYE
1D3aWfgpcpp330qmuRwVqpka5cUYcKIzjF2NihQwMv96iLIYldWgokmeFhEGxL+VbEjp3noM3fKt
SQ7pV6/DxdYPzcqAd7P1ac/nteOaTyUUEyfBdRi0uTO/d3WW4nobdRjBuIwRwUVavzeiKtneZ+tg
BOdRwPWbbLZ249s1WAWn0W5Cc4mj9YezFgqiF6aD0OtUfV617DpQN37OiIA93R8UI6yPkdIRWQM4
S03ZMPzP24PW4LOLdH9zvwJYQHZLyvNtNoC0BkD8Cf23vc2mBZEdDHMjFEuQRfXNC7FWm/Fc+Wrh
5J45ui8uorX6vY5MGOo4ic6C4eLmvnBBO8A+tj9mGSarQhrvQ9GM5yGMvyYdt6jG1NMHggzDj+U9
W8sTeoyp8e6fiToM0QmDP5zqnbFX7RM8igsZ9v2yI+F9wVlWHXynqnZOBenAOLSpqXyqW8dcOmni
L8wBkqpfypsTO95zbkWvVu8WW1Ug4UF4wrbLQ4Gvxz7g/rh8aareOYadw3EDXm2mMtraKlk0bmKP
vK/7x5V+CzybiJZpXoIZaVipIVy0mnREggyK7kjQNybGBml9KFTz0UOqzZTDS05uA+550jPQUS9s
UwGv1+CxN0JVf8otvJhj7DdbFr5f+l4mu1AHJjKSpz3z8nEtTAVYftskF3ak48AWTmn14aXAgunF
olxiZejpw8s5IPUpexDiqeX9WRsTKQbIeLoRhR2ptmgW8ReI1Ike4ulvRGmLLTajnvLsd89OuxfV
jrY5YcYfk8WkY75fuPbrGPVM3kPte1oZ6sEOKlRvarZR8Jk4s1x11LXsvW6fBKqyqaavkCIom7GO
/Dnbt2AeqJm7b4eQeMYoTk4epp9GwwusK2O9x8o5rCwgCI9Us0S+JsSoLERlXYaoN14sWT1hQB64
vYHOtRQf5oKvvKi9/4rz4HHiUXyqLGNPOnH05HeJtosiOugqUTclC/EbNHf2vVQZD36t5meFrDav
rp5G5tzvKiKkNicLdYaJdg5T033XbGWuF/5RByN4JtzCuynVwiPDUx2relziUmpWnRKzXWdkh7Qm
DnFkq+7GinNzMYze9m4erVmvLBUrsJa4SEmyI/96Z3uQPRPX7OadC6tnbg+YdBkgLghrjlZJ0trs
ZzEJ13GZL1nuMLIjZWSWNq3BtHdz18pleCFQxSvBxkTUvhPSsdeWGeHHnu7iabXCZQjFa8nnMLwm
xOfNcrt7jmGawCjrenVGSXnGvWHDqGXp2TiltsG5YiKSmE62ZDh7o9WfGUvItUc4uBLFn4u+koTB
5vVhzK1rlaTNuk7wUjTkStJpjnqz+rjZ1mUtuanRJNWcY8f7V5DOjqVpah8VhdGX+gkMd8D9Yz4m
gbeUQxaeG+wy57QfWf7qGbKE6dvIgCZfiLzdagmZp4kcGBJ38gZ9DamTgi0lgCW/YNnX0uN64Yai
tTwPBQOCRAVuXznyJgzry1BOhEYCoS5qDTvGUsqlKmG0SdIQtlWOVFbUCORURhE+qiALaApznPgU
NQ0rtip5FbYMjgivIjbTBL4BotSeJekpZlS86CE4y4Sw5grWxCnMImfRI4+5gTlhxhA/3W/u9wcX
lk9QOoCEZHgkgam94e0n4yTKWOzr3gsNTbod7gWcbZhwcCv0aWYQrYeGXUwC+70p0T4RJVyi4Y98
ZlCRdrAYqy1wFKkL+EWwqn2Fq6GO2r3yiGnBdo6kTOnrS5PCzuNGnq/umslAPOq1UhwpVeedEQ7X
fAjiXQgzgHBGd5dSuc0GkxAuBbL8VRteKp/IwkqBX6i7SCftGDRWBHIR5lm6dEEKMkvqfSI8xvSB
wO2FVhNnRcdB3JwtONVdEJr2aCHhqFN/XlQiuTqKRtxsUIKcQJ4Bh21QTkRew0w2Ef/GBek/zM3k
wfQ9d55gJmpdOX6mfp9VhIi+VTaWjtF2v/fCSpZQ3MBxIEgkTEjY3zTdINBEcZqlakhxQ4qszpKj
GhYRdCKoTRq92a7Ok/jVtPSVGTOWx1K/vw+Y+uC+tx38uYpfYtGYYXYuO0h3MQ2ogocIZn9WvgF4
5Swrr6WAWYady+WckNauTXIwwtwemgxKVRSTLhVD9h4UzX1KijRe5gmx0jZGdJC7qPJ0MglWxkTV
7ablqZmo3/U0Kney73YeMVkn7krywUUaWHoBAFy9eY5z3ho5JXSMHTyqzCL2Te25tmB2AIPXpVa0
nNzgM+KiqtVHfw7ABK0qpE2z88hNtTqyFPTwsb2fwR31zAzZbkRQTlStwd6Px/tX6CA5BStp7cNQ
7m06tpc+Iw2tITDEqX0wO37mHcPR9iXGV8iu4JKNM2rLNRm8BKNonn3yxpGJUqCfBi951adCm6KM
HKQ8fDFy/wKPxcbgPoG+IjO+RFMx7ChkrwVYU9pOKlCV8e7eH6YED5wV2vn+nSxtk2t+/VqqJLII
jUiHbogljTmLovnQgQ37+J745PGh1ptPosObjK3yhZuBj41MlcStlAjk6ZsfUJUqD/evytJXFn0e
dshfKtJcRhoHE2r4Y4etZ9ZlsCjAlFiPQzpCLu2UV9FCzMxkpPjEiCfD0e4xU0fRXJ1erT4hOwIv
/LjXcx6xZOglEYdktWAIczm+/xJ03O/I9oAjiVSHSYZyLw8AWyxrkoqvWlpnZ2KWkH6Kc4ct8JA0
un9xfN85a+VjkzvRhtQzpM7T1aXSWFY5dZjtABmPG/JhJH5G1vi632Qfhui8s7M12XMY39zloAn/
XZI5QV4pAZWDMlyJsgZ0pQSrD0mzhDg+pgMOO7tBmDYScWDiH95ouebPjRovTVBF1gVCl3Xpdcax
Tu+ZdECat03aAvxYRmcm/HDdR2W5IdfHPJkZmaVp7C07UksXZqMkR0NaBL2OMfi1tr7I3rHmlk1F
qjq59Wg0Yqf6LlexET9SHg+fcM5Wh/tDmBv7WDZMvkYC1tUgsNc1Bu3Wc8pLZ6pw9QLLPLYvmiaK
Zw1oTynz7iGA6mMbTfjYTQ0hGKSYu8/oYbvz3IfSUzBRuGxeaj/6YKJa0202YfRKmScB2t05X9OD
XohqY+jDzk7HYdf0J1EHJfXQWKCN8KVH2zMtuRqdkUn0hONA7iwXF6hNyjDJoDI3lxU/m9Hon0xH
GTYfY+tp0tlKRx7C733tNHuM6u3eLhVM7Zn1pcEfsK80y9xnDYRsPVMvmK02gXLVo8FbR5rHqqhD
izw91LH+2ercgqulDp1DQB2/H3H3A9DIEL/BtIm3oT0BRgQHE7v4cKnVFhEWDffQQrHKa+ZG+sZp
S2tpwGuNSBk9jVo0nO5fuQV+Kuqm/8vTeSxJirRL9IkwA4JAbElIWVm6S22wUo3WEIinv4ee3+5m
zGqmZ6Y7E0L4534cNQxE3L/F4N9fDADJIXOTOjAc9UkRYHudRjXdqp5iJqhgTy2bFcebAYDDVrbo
5HdFZxNoyyNKt9Kf/9zw+cwlP9pOJ7gSyzCHHRr0A/00fe8s+9xsEDU6eyQ9CnoYmsYUZn2snnFY
JZfRhC6iV5+4QiwQgUgfI46NnWBSFUwZ+o/pZtmBslVW8Gp+EwMdoYXdrHcwjyhfFOWEsZx/mC7w
N1TCxSzqnA2K36jXSDN0gCiref73I8bUS9wDZisalEjsR/MjX+Ul2+bG5PE1VJY1D0SLLyFW1nhp
i+G1SorlWUGBPE6JgEUkS/GCq+Zm0EmGZUXF+WPXGgQQ/G6Dm+Vx8mtPGb0tnvPhKUblQyqyi7eR
J7Z99DLIbPbbzfX3vx9xsv37kbClcxQtqqLgvGulo/PubTya0kmN27mo1MM6qa9osLdga9PvMzOv
7puuTPbeaAnigfzoCvGUWrK5tjr23GXkMmxwHn5WWcxTRbWwP+QVrm+RJGG52RvNLL0g7663chN3
mtaqDjlTLJWNWwPyYj3ORWk9MoB/05a5uvn3t/o1loHCYQ+ou6SqY/uzdHJqL0XV/u/H2pUt6Rkt
XDzokFYquQZbAy7SVSMvs+IzTXRgFaWHatuV3M1w89aIJUBLAI9Gw2A/sLnCVeGntFzzZwRw+nMA
ilnDIfFWbHaoSXdxlX57OBMwvfGA9g3AqGk1b9dlhXhj2j9ZaYf2kP5qEAkfbZeBddn2EeWf3Xmh
FeSp1bNj761HSkZ+l7zLUF82lS4luLrzOHawLg7GwdRZF/4t3PHK9lNh74a5ws7+b8tMWymB32Gt
/jfILFYlb+bsmZMWy/WYApoq2oYSrMQ6IuktbzOFGotsutspjp/lXMZX4qQQZ/ROey9t+vgWEN53
dbd0XOSpUuwzrqw1A6FjSmVRWCzsGINupm/k4e8K2oeOxkR2mQOdd2PgJNt5lNd+2hB42rJa/oz9
CAU6AUShTEAA20EGoa974ORd3ZWKz7Wvaip1lgHMIWut7VrcWiVJ9nGAeVEiVvz/XwRDjV1jfMpx
0NjAkfR4fw+roZd/umKcbmYPdM4sU+3BdviPwqEkP0kiJOY4xs62T0F9va/oU0FiO9NZH3r7GUih
XziQvXi0GBd5FZnvtfkrku5Zz+z+yYScaRNDhv/YJA9pa6mtgVJgLEzFfZvODJyBpoC9zf97A4rt
Nejjsb1aDHBGER+GVqjratvi3k5KMsREPkjREHtfkvIEpcB+ox2Qfoj29N9emmJWzKOlvo4TVyG/
p0F6Z4r+e5hdgE4juMRdbSBOaAb4gSh+TTc/M9Wj+c2cuG5Y120LC7wwbsqFMU8roreZa7LfUWp3
L9Op3k/RcDds83lY+Ndi6MkMNXYbYC98SEpgO47WdhfZalwvNxsnLO44WFiUYTWhZw6ZHV1gbtDQ
vWQCnioakINpg65eXENr1Swnh/4pDHuV38rZ+70CBoC6rLqWggLHudH1O2cyMzrJFC0Rhnrm7K0/
Jl19hMxoXv8tzIsTabsJ4sNRYMPGbKbTO8Ywqekr5xhN7gPi48TIJy2pGuauxefF5JU2HbyA3j2P
IkW45ZJf/lMq9N7NH6Zt9ZnZj071sh0jJY+a1x27Cf2Z3vBLXDo3lrW0V67u0YMZG9W9mCa/wj2M
agGo+N9MXjiYSqNmeChrSjP5OLvPIktP9cjMOx2zZldZ6s+SN+ODWNnRtZFMC5niHWqgdV/k87Ec
2/yaKU/cCxNyulrnW3OQb9XoThewec5DG1XOQ2USCpdRf7ThwTNO4u8rG+GBAdLp36/697eyJV/J
gTBzZ9saCY7M3H5nw3ocvLs48pi0WyjWcdHedszVD+RHgMJt8ap/56fU5vM0SGLnjT1ikGZcPumc
t0Doarv/Lu2b/P5vGGOBrrvdlkUacj2WKQce/Vou+qtjyvc1o61XGnl3K+ORBpS1g72GyzxciQSF
/9TWMSMRFqF+85rtDGiXlIGLa785Mue2ZQZc8cQpPVsYBMJNRaBVwUQhYFlwKv0XbKJOIjlmU0b7
sOhOywIpZUhEdGrRu8A9IrzIoeCcaKffi6Vlj1GluTeYMO8HrPTnuWsnyrUxtaMC7/lkP6sCr1HW
F2vwT6Afmubun0Nd0zvbnwyrxoHOYRi733KrE1BhNyrjM8ce4mr2+MDt6G+SM0eJsNofTLP5XnPD
uIuT4qsjP+47jZF8WdXCfI29kdk7nMkVSFrkkNbLsX9WBe+HITu2kxSJF+UO+kKbLNoVVTuyEV4+
6xHCZYVhblcqGLhyQTOXX8pe5D7LjUdrSlH2EuY7g83sbwGN3pT7aInU0fMS5J8t0+7q82FUJHmq
eM0Ct07esKznHlheWD7AjfnjCz0jD5Z3exT8e0/wVaLB26zaDeAbs4Z4V3K7hzfTyHDV1jT0PJKQ
FjtFNHnLk1ooZ2g0Al3SbKrDWjb0jESUL4nyMMu8IJKWokglABE2cNm+0gouaeln0jAAJxv00Nkd
KLjcgYCqmHmYOvP/OjHfOZJinKG0VkIzgF1AXMl9dE9DOdDwMWhvzDPwObjmcaueP8URwDTuqQSG
vCHQubrbnhYwYI4h6sATazlTzhPlzZ0YzhF4HYit2bkvOjTFqvgxGs5Xa/6HUvsoEAjAIcYbmIPG
dzLRWrSa5lHCouehbKMwb/qcUcgYjpMbtHozA4iFfb8Ofxi1vnVz9ZHOu1KjIaoQdFe6sYF8qL77
6Lfy5ocoHb9jMQHsH6qWy2QKeNYoz3F/Z+tRvY+AwKEAe9VpWLc0WKR5ey7Qv4k20TuaBe2SHDvs
b+gk1W2Zun5RvA3THO0pP0T3SgGq0BcvEVmxhFOP9DfXrObiRY4ZINojaedcYzp9vtja4wpd3VcG
ycuqpe93mlyKWzcweu/RwwxwJKaRb3x0TWe8Ogk3QXxDgBk6hiz0zaZs9WV06aVXH5hVTJgt0j+b
zn5jl3kTjEwJYmQgzNuXimZUX7g4PRogqHuYjtQ1QRn1x2ktDybPWZFSq9rC5RsUq4w+md4B57gh
6EDHlzS7pRcIkTyolLbxWf+uLfe70rolwLZjc+qu0zDnHLauygk2NoyjUwMfOdi+xRxWsCEZ//b8
Dh67nsYBrdM+M70M8cVxO4+cz5ruSbqGSuAglE1RoAausl9+vN6WIdlYuj23qrZZoVclfTYEmUVS
x4mpK0v1zYfqOmd7Pq7Su3SDh6tk3YBqzvynKKrhONucYmu2BrwUjUfUrzIpo1rR7+JyutFWg6aK
YvmNqPpcCvRGkm672JSImxqQdpiVWPfZjG1pTdfqFGtzAeGiSvY8NjW99orWQjme3GTL9pTiuVSE
ip0kbnzmiF5AG0OCYw/3DOrXE7nD4sbLqsOgjS1HJyYzJqFOitVggnoVZWUcZYKBpJItASnlzTU3
KakfKuJAS5+f2kqydGKtMFrtaWmam8kDQ9L2Z8hA3DJb2fhEER4H/sAYelkZzJamU/TIo2aNd3rt
jWdRwla2ENHxGGeEHvrBJmVGpYX7UxsxOBFtZg3Sae5bWz6xybaWvYEyteryR7pJvyfj2lNzrHWs
VAKJ0VZip9t5Fmpae8wj54kTYAtmr/mubRtf5oSZxbS7e2N8ibbGnCTHcDJoxS2mwQ9Xn7bAY3o/
lkZG+gpYXULjx2IU9ys+Q88C0RtTFtnC0VnLH691N1DtYwU4ECBYUh7HCdDlyM7KoKQfWyiQclfY
zm6pkvZUzoIAccmNXFHwWwtq3lCMnzRyuRgjs5elxxKpYqs4dTblox0jjnDsnFfyS86d5DtfMbCA
lslv+MahYTfZ32ZWIFPsFPNwO+85lXknzwVokLWqBU1+IOifHSw6RvxmqzEXo3Nj5+IpgU29s4zq
dnNOQJWks8iTlPEMYyoC7BsCv/8Xos91LSB/OomNxzQe44vOEYONoTlqQEigMnIGBTd6qJatBdl7
TBIEO306L6neXcEwtD7i5x1rln6w+ILoLjJoe5t+TKJx3Nn6PLBm87dgKB1kOc7MWquupsTYhygN
rysxhn1cw6GiBsoOh/Yrcpp6u/ug4o3AAmrmrr7lLkDmFw/mecLAhqtpyVykKrHpTge9QOWqmQbB
gSXL3zgUZJmKwX8Eps/3DLh1rdWNYRRN9B64bYzWhxobA/cLnGa4LQZeAjCxLKX13g3GlemBrUEv
YumrwmXqjX3RonzG2bFzK4dWHsk8Og+XtFYw5DEv4aBxd2Wa2leiyG38V+vxBtCwQ26OBSloJ7Pb
i4Z5eBIBfS1oU2g9G87b29bpRZOecWAHhEGMT+0p7YYtRH3nCPtNyvgFG3Vz57kliSAeHM7LgZEQ
U7LnB9xK7zqDX59Z4JfQZAoImeOrJfNTEtvyIVOfisUqoB/mszRo+CmBAyckycMmVd/VZGI+EjN7
7LiNPYz1OY2RMzJIeLTbPpbLqHHFmxSKdepP1EbRhxfRkdWZR7vrXxw4r4KmhGyO7lYQdYFdMFO2
bNh9NmxtHwk+DTKIm2Fm/QjFAYMzchQk63AxBL0QImeTZSMpfBCeyWGMtV8JyhRut3GLO7Gi1u+2
4xp8JFJa+FX8wh/7Ypn6vKcHhcY4RFFUO9DWlANUEOKKNjUDZDtvZxjvNq8ofjCDHRoLgNkyMuHM
QRx/lqS81MhXyxgBtIP0I5GUu7Zlf1t6lJB4Hk4l6aXdkGVfWLJw+2rpDVWCn9h5cO3R/Ec3Zndu
855GbxbUvohxrnzKlEOcazsdl/Vv1+leefKfmO4XIRhQuBdRQmZw0q37rhgCM+WcRsWyj0OQzP8y
fEycsA4uN0l0SbZRbFFC0cNWQ4SyXUXndUMXyRCXVcgoXvgVXUJ+EpXGLQ55LEHtc7PGiEJaFc5C
3hv5dBFY5J/h9tZ7jqmYxd1PLE5h0ruB0IefZEh4qrnFaF3JSuw9AS9wdljsNDrRbMvPq/TGAHTO
STyHhYl/Cz/TaO+Svhh2bk/RopZx3Jdug55fr0FWzvmNVjGkHDKG2B1otaJpTu7i/KiuftenWYWg
rY9aN9K3peOZnNzRPE4oi+TDhxtAHBGF1/vIs1+HkY3cWrYCd28EcTbhYWq1V6leTAvAlCf0B0zr
BtXA/FZsngeHQ0FSc4Ygk/5C+sUmq7617rWk8gmScU9NFC3aefJmsOGmWX1eFs5a9NhXnN5DM88e
QUINIDV1RvXEh5tI44nUOlRVvWhuteWU9gbWuroAABKxLnL2S9KWvIRZs2UOLvbTxT2mjEy3F8Fi
Ny9Ti2e89x7gNrPfFeaBKfHHpgkV0fTdgCaNSPnPiu4Oim0YuMoMMMrEWVzXCCS3wPRJ1bZXaKAe
l50iD+ci+6b5yaYfSjNIkbvUj+p2wLyLTic7oZhkjqlMuWUkke5pHINnBytwMejr4MYET36iFDNt
HCq4e4mYwWIql5aTEU2TadU9dGb8UlR2ezK1b7DPmgpaRWum3lfsrPMQkJk4Dkq9Nm2XHZDBOXpR
qQ7jeNhjOaDVru2eFs8s9ilBmLRj+7a8BA6p2B4W1z7b03aiLmho5QysWWBaJ/Dr9LhwreebWnal
3hLhpAHXyobnpaK823CAYAmgnliMHX/mccABcewgFx+wLvAGdGLPsC0/2QO04fRnkItzbA3nYLXK
CBJTESJaeZeMXLeP7TCc4AKMwZKxFNSrTS7PCOvU44SUXRSdDZET8doTCWUPvu2xs6NeyL03mDAj
YasFg2VemCQgfMI+LyVCVEdb1FjlxXEmzbRGw4+eeI96bS+UXsPzyruNONm+gXtBCBNEBRxCXTtv
OYgVTIeT9WdXc2RgeLRTIUbk+Kyw6HfD0yBZTEUl5K4Uw0fhVdrjzAwNMu3Zdr6qsvfedQcT05CW
IJ7lwN1loAOh7OTBKmIHMmIHncYm7+igqaWMX+IoosBMRtREppCoI+AT/lzNk99Xen7ItYs9ZNE5
F9QOVRp2LYkqPgzQgew1FJE9+OlMd5CrR0lY4MEzlwqFGYsSmL/DxFcsYGSFVecme3sr6CWdfB5r
mhdd+GE7Eob3tYPNpJ3sc+rRcIzVsKRd4IjH9zVOrNz3ykSFJStrAhQqLJv506MgHbqb1x1S75eD
VnIoZ+ceyd8fCsXYpF7ovEhLiEaucd+zKB9cJumIw9R/SnXm46asw5l2cowe3BkHYtGBgLWoZk0G
gOBsHG40JUSFVwxCbUDuBLjLKH4o+86Oi4v3nZHXbsbChLiWoScmHNSJ1Poy7vq9AnQcrp20OXW4
im/llOf6S1ekRyIF9FyCc98NNpQY1eBz9IseEwomQLDgRr5LLbzmE4yGYMi7D5EQcGIgegcj1z1g
Lm3xCOPeQL43Xd5HHLRx279WxPH3XFRw2GQIfuBSwh6XsbYMlNBF404NXFRHt9wYhlFIOnv+TGQw
GCg4HUZW+p6Yfp+sjYw/T8Yt3+B6VEuLT8H7Izn5nTpBXZMTfTn9eGoIToZMjOXWKpVtnk1GPpTn
sRZrEjcUP7roCUAnkTKa+kcJYQUo4PHeHA/mVJmHzjYDE9zkrl5nLvuEZ6CtLEi/176PL2Swh1DX
rOq+XW5aag13vZVw2xzymCUNTEwMtvgGAn4Viq75pfLqoSYMxPrA8MSp3vH2ZYcmXd9r1hY+M0oM
M3szM/O1mT17RhzzyHaPmoScnnKdYytkDbT0BekzOZCc5b4PlTgknrcXjnUcsQdfB0UV4JaX3qWl
cVlWOJ7xBf+he7RHbSGu4q5BZyTFrp87dOzP3DQa1n+kWRaIAdXEvk3XYdoNTTVd4lXtM316ikzX
ozlkeRGrXMJOe6Dn+mNxxINTqRURMsn3UZ9RgLvyGaWiBI1rmVitWdRMF89Xa33nppweGs3+g71P
XLRVPendW2qBxSAj6zPwxOLRKUboWrSnxBLgR5qwxdL/iUlL+dbW/Yo5U7IkWAzsl9t51MpbWeko
ovQej0ZGyUBNka5nCTSy7LXD7Bty8k0OFBFSPYktZN9ZHARBZhxJzN8WczKBTuD268QUrc7/IDCp
PNDJ4+3GgrqjiTx4qff3eOIwfJU1DUBmfo4S5YRe2a/MtOePrqqfPH7nlADjdFJYoTtAyX7yRuXf
EsbHGs5sajIXGJ51GDC3xOaPTCtT7H3Jn7TBgiGtQewrQwePhWe0hZQ7NmLfQlKjkHLe4bt6rFGj
w3b6WrHEUoRFQrOsqkvfjseJ0u47k/y49CRnYat7ZPxD+s2lBhfTsa86WNggDv6kHdVijjYP4WyQ
qQMKFuhGycbiiO1ci+uBWGiAao5XvBSXYviEvU/DUucbVdTt12g+0e6G+lZ5LWTJ6HZNdCNoZHy2
R4qAY+oVdLuJzyldBwVnWp9qpfdm7F+srtgvxdZxUm7FRX1358S1xvFgObGmNoc+Hd8ilRhHKrW/
GOTGZzRm4YsYm6WaLGxzphauckyfRsfeKjwIhHt64q8OgJ73EZLiebTUtyyy37EQvDHeyIVhHv2o
gC6S9s9eVUvKKK0ipITpt5jMR2ReuhEsc+Yu5eDxzr5s7NP7so2H3aGw0JNWzP/BQFK8i5N1104o
GauVqbMc8z91hiJEA0gb0PCJi6bTqP5bR14BbFU6JWANdOGL0y7HxRhpjy1MeaQa+z5LNioyspXt
qJmmWinJdgzUiDn4kmSGc8GanEMiBYVnnAkta1yvejkehSuFP3po4dFWAcEFlHGPPtLA2zj1IZrB
hqsMoadtxkOn1vpkDuYbtjow3CvtYIb4TlVKyWb6ROsi06JsfsHe90MzNv+OxLNkoZPQ0sv91XwE
Z3dtHAz/7VrCgR9W7J+Lt9wuHbGdW9HzxY44WWhg5juSqYlKLcB9iOlrXvvbgcman0+kEQaN41+F
qZa4GRw94Ce+XSzHgeGu3xnDQ4Q9guOzG8isaMCq3jbkAS66U32aXXHjNIWFide4jkr+7ZMix/WQ
39kjxdsr2OwENQ5udOQDEUOuYxIHQ+djLm/aHhcid0rVcb9NeoQvh0sH5a0ValC0R3obDvHKRFOm
1Y10iuuknptqK4OcNDq+IuZrspT42Ov1naKj5CpLDB/GSCe0xvsJ8YWsYti4mWDhwEA2dtrvIswX
lWjmnvs3KS8Sim7DgNcgjuAL/u/Ya67cISOMxDwjPNYfSdQd44I3v8RpXp8yE3GvbbXxnDWbMEsB
5oI25A7FjW4sn6Pe6OfRrT4RY3TwOqjFlbEAWapusdT9kZ4ujjU1gKaoIXiN85eSFSUZLT7erh9f
xkqj7T07CF7DDMpXSIuvi3q8Xrx+MPGdJK8ojSZUDQBWUQqRpkOeP0An+Jss7f3KGLY15vwS6bgR
xtxp+B61i6O36lUruqPeWNFu0lQV2lbK60L+jkXyEZ+VttPG+HPSJ+toVjEJRfbXXQXoiOmejqAN
Cb0t9IecDpd9n9Pf4S3FRwoLyYTdAwsf9UkQ+YmgPWSUPuzayrjPxqoIe0o7w0X0V21I7kat/rYw
5XOP4xTpSjyC5fIzRTrBwpItdGGk9Zo4Q3bX+hXDmNjszEMkibXSKzrtciKxkKPVvqP5R3RKUc2J
d4yA5VPhlMtem8QrmJUFsNQ0s+3sxpxbLhcdRJJxeu20/l0rKlrDVsDVy4IEOBXlU6zxmipjvlYG
cGRoaKskCKJMvHy2+OlXYJXkTR/cCNdQJ9Jg7jzAPsLMqXZEoVMep1PMFjaJwnIMu6qCjaWnr0qk
lyUvFB14KQc+OlZY4za1O1fpvZtafuLgSBqYjl+iTt4OzqjzqY3Ud7VdjubTbnH+Lubya4y7tY4+
kyxSO5CBxOMiCrTm1X6c6kzbl5YDIq0hRJMZ6yNNFPddqQc88NlD7k5Pg4MONy4vixqbJ3Kn+3oZ
30ky1Dd4Sl9sElSzEV3nKrqW3fwU13iL7DZ6YrzBxc/8TGf095yiDaE+2z5Bn4qM6mZ8U4bOZZ4U
aZGk3AaGWA97d5l9J+0p71YtXk5FLzOgLrZXbrus18tvG8FLNjNxM+LOlnP3YXgL2nnPLywzcJvK
iH6qLu0vU8Yn5cGfIUjI1CClEfvGKKL8v7/wEfsDI58wXqL1MJbxd+1m25kv+RFk0A9WmvRYnby9
ZrmU/BmckauWGWS3XecYZU6yO65Nzzefl4dccOfHCgjB56sTePc6ySZvYASN9Hvb1KtdRf9QNv7O
iAD+FOvGtR8XNlMnkT5m469ZqL9pyYVHLJhOq58l7jEGTAifhWW/ZR4X7txo/UlwfVCF+KBH1YUi
Gp2MljGTrGJURXTYZuEUmGeHWuuNAzlFk7cJuimWjTCdLDoHMVuQWMpCbK0j3Hv7uVMmLmiX63hM
lYeic9CPVbYX40wfkJj0Y1NwlFoJ4eq4Avx1QkLkJZ0s9jn8NFpAJJ7iFlIhWe4ec+xCVPxaYd+J
34FpAwCar5mrpb/qPa2PRnE3opEyrlCc8deY8hgdqQszEFcuQWObPaHSz2wYnZC+O8tn7O4vQsQv
lsailrWvwFyIP5mKPL0q/0TayoavUXwjRiqbatfgct+MZ0fPfindKM5lXX1ys3txVyc9YZkFeqD6
x95z20OHkJ3qtMqJ2UWftBCG1OdiKWITrOiymP9MCx4l8zeRww+fuRE4GXJ4lsbtR4OX2aR4jctW
3wUk5Q7enMmHAii9BnY9HYGFrM2BkRKIFdDgIb/RD+kwvBDSe/VYrrp0u25j0TK1v9mMB2doziR3
RtaBbaRg990J9e3dbRCZpcm9eATur2YePJ1LmI4amMjR2js2ZySWygIWY95aVyE5FlgFccsVcWjP
HfcjWgZonsNHWsVziDsQCUSChoxm7tcc78Cfxpm7Z/7LTgOqDdJHCIymDnoJgLxSEcNEzbrJs4mP
lsbTIO2TwHIRSdTCzcpLrKfVU/TGGPPr6CZpGOf1GT2tCNoSEwcI8sF37H0Pbf/aMdy6IPUEVDil
oWEYOOX6g65PzRVeItOxMaBqLg+cAgdZ26/dThmsNTIp/qQK5QSo3RmzhW/rBbO3uQLkJglkRXQg
c4nf6Zx3TRrrAxj4ve8pF88ALWA7YhknreOp72s2JC1FJPCEjRDGIJdC0/rWEEgFnInm3WAm15yc
TyjUlyk8a3PQUc2aG3kQ05OB1XHhJmQkj61tHpjsRnvVklwYODKmOk0UmdsfrLqUu9wE/z7I1yaZ
wHPh8xYCYzORyRNzD3IT65ZEtZ+qjspP6RYn6INEInfwV1vq5eXviCfem94jbheAusqTUdpPZkLT
lVQGoiqHjz4ins2woPlqueIv6dugd1PYukvHFJcHMWY5odW0OCgXO4c2LRSWYIlLqMydoST4kYG/
PyJSH0n0ecflXDrWKOvTagCVmOqFyxeHTyAh/O9YDZikKT9nLrcDPocsMCT8F2naxfkjHlBGcNrZ
MRfn8bXEPlnLKH/s6uI4SUrZtS7i5NO4pxkBgIu8x1ENZCFLWn4Yi49m5anMIvM9lqI8e5s2uMko
dreQ7JjaGnOXK5iQEr9qTB1Br74CxSESAbU7cJ3c57LbBg60xoDP/eRWWkrMUqW7ZC1vVC/NHZNw
f+zgO9MXwpW4RGlDB0zmvKBmIWZDqvkvOQ6fAQESyXonHzWyvl7HHuvOt1t5YeDqCOUDzpY0W0mS
DvN3GVFs5JVjs6OgfAh66xXjBZ5NZ8yviDeQNkTNS1a2NfVg3OAGdPLJpmbRk9V3RgJdb10digF1
Hhae1jHly3e3qREOgeqKjzxoqTPkV+cVqh1Zfi7SMf9QPoxe+jpt/mSLWJmp1YTgDrijHrzYAr9f
CCbZxXq1c/emn7Vdrcv6Ykttwza2fwtvWnekk3mhnLWkhWn1y7hCEva0zxgc9aFVNiMoYsGkIpGe
VbpeZBw96iYAVQOs5LxQGigmJ0UNitgcpMEBoongU3scInTnzFyz9nGO+5TqURkDzUUmaGhd7GJm
XivLd8qvGV5ASC0gUlem948uxtBSi9A1iZyUWN0PC2dgyTkZ3kRH1hJezaBM92aMGmYXDk+R7J4x
4FwMO7aDdQXmmCnlHGtAjjw37pn2zw3UsvheVj80bWIHNHGwuw3mh20SIc8e3VHT9hxx5J5Vzu8U
nPKRwqV5btb9ZoFzF/cP+zHdJRwFOtHSBg3Z4bKyIggatqmDlPMppe5ELcsvV7nCX22eWm4nmtbP
N161XIjx2mGrltDquIMoJfuwZA8eSEWdF2Xcen3T0utSPYvWvgrhrrfdBMUp9qZ8hwZ5KrMEfp22
lDsOJuCG0D3iQTyOSQspo5H5HmfAsJPOha7nxcdhGNo0l5zJLvIqzHkUutN8tNT0pY/0l2PwrvEw
2XdIjpw30QyCcjaCkHn2ekNRp7/mpdhzDMY7AVFlsDNxXP8Ulf4xkQh6iraIyJx/JV5R3oGnvO3y
bzpC75Eq1E1jIyFBJCQkNRdEbBB1MN+cayhn+1Y6Fpp58paBvWFi+D4BLsZi2xMDJ2IbYsf8y0BN
Ingkd5aco4M9iBhaDe2omXfNs/JqiKjBwalrAb7mh5jgT5ql3cUq0UoL3XhRk75zF1Ar1aB+x7Qv
91hDqLac+UP173BncKQI/NSq+6hyJj09a/Rq8winBZd0D8h+zLt0bDdXo73SI2ohVo99HZrt8ty7
us1dgnNJXnEPiJpilxBiMEuJG0f1SIkEuGKKRiDCrs9RnIBQB3wLJTwZdKDkDYok3YyGFSPP4Njb
TwTh2YFSrs8xCYLi16o8Z4eT60Or64HKL2MvwVhxIY6fSc7iLC8Kix2ftDg906S8OoiGk7TlPsae
6iYMGmjg0w8yJTAQuWcGb/tiM+8vDDqGZHowao18oC4wjsSecxb1YwcixhkOuYMJDe/Fh5fTM+mu
7dbNrgeVwpmuC2NzAmc3GScq1xZ7Mf8tcvRfc3zSY0qsWh7nue24VOkifshtHf3hrtCy5YAUd6Nj
fPENT2uCFEPsvuwfG7daUP/S1Dci+0yUOdoTmvCj0aiOtSH3ZFLso7XGIQMaKxCljgAgllBue7c9
lurG1bntz7YW1hl0QgeYIn7CCZrMUtLfZNKgFiSz49dcepmcYfFQX5Bot4DsUNN3Sq6FA+eBFNwU
Aw9caBAuBjA1TJBdtRZ75wyRp7+0Un8xkBnhD8dYfDgNKrJjNyTZXjybkxFLyJ5ycHhbBnpzp+qH
eVDXqTOxs3N8aBChsAAnFLsmXhBza4ffgIwx3w0VWGttC5Eg6NPGNNMOrynjQ607I32aEN9j/uWt
Wxg4eWmABOey0nPKKmZN3cZojudZbx6hWx4USVIWvM67zPVwbxgD11PR0DaknHeO0y3uk5s2J7Nh
0315YwOSv7ZYW/1uUbdaM1KxbVkks+3h2pB92zvZvandGzKByaujs4nePQrOTv7aaDEXRlcn4gay
Xc4N3VaL6+3/cS5qfcKq1SXxPSFf6WPJwOXnQaDYgn2Qgvg6cMVhTYKvM/PAiXkFqJ6AIqtlPNz9
w3FRbM3eVTD7RMHzWjL7sOrti6MJDSFG4wKEuVe0jn10RRn7lXTUgcsTLksqwW9Lhv3/R92ZLDeu
bFn2X2qceIbO4cCUINhToihSIcUEJiki0Pc9vr4WGC8ts65ZWVUN6w5oV1LIxAZwP37O3mvTdLk9
dKFaztIFScjcElKBLiV0jiFKejdAIc4An5be459RHSZHVMD26uHvXnpXCxW/jQcuw7nBURchfUar
dkeeBCYcCHeDeYqmIEkfvItUZlHsYaqKWZ+d4FbU9lK59F8jiCFTsbcqde4L+1bzggZbp8kWsl9m
Wu0+3ghDDLRcZ6SASF9nKoiIBATqgm48J9EStlxq+xrF673JsdnNpbkaBdSKwsdmGYTQDUKkvHcA
KpwHZvXa9/nV6UCa6UrvPv4yIYm4LOqmP/lFbLNzJNgy+zC/9c4namYKz7Fotg/qAHVztAZ4IryQ
X9Hw/1A1M56pHONHXQSEpvY6lusYJO3jE7OiYjwAeryIcZhOD0kqrBLTfaDkBiQQEFeNYIPXMQOW
1NL4Ruf7DEzCfMbOXq99qCxYhaYIpaOGnrLXY93VK/H9F7+Wma15syiZl1YulQ7VPM5izGU0SzvQ
KouGm6YGwNTNw+P7eMgJSAyIittqXX2ZmaW8js62GRk6k9+k7MhG2KsQY68FQ2AXqigzTAVbsJXL
8+P3uxSJgGPINzHiWQzQIRlKul2CkXta7N6DHCMnmEZDMZKoAbDo8Wp7MfswTQr+jD5iPpz6+I6Z
E1JYSB6yeFDW1UdkOp30HW3dgJo0FcSt9v6Oeup3XlBDwPRgKyv6aRsoQEgDW8SnoU9vQ1MOmFid
BocdRpxEYvLj5jHYwBpMc3V1Y438MBtV3YsRERUyEOfW5Pt6sdl1RBw8QLYZHF4i4QKfAonADJo0
5arM5IR4OjlrajOuTcwPxH9LIOLT6LtRy/o4oIdT+kL8GlMDpxv93Q6U1ZSxK6UYhdealv9eCCDH
cvE1YsCBG0FaOxrRcDwT/7ANmzJ6QqWI+jQkNcWa0+Q6mPZmijU4R7N81R4myiarnnO+ampUuYWf
Q/QhplGqov7qfHrEqBXCl1wbDWRWfHSxxbhljNr5fYyp+LLhkod9eZ+gU/EmjcE5yd9pCw/nYYk1
SfXcRwbbXcZBfqiGyQmmG8vM7f4yRBotO5X+NF3iijK7ngNMN9l0xO7evJBqbDHaXHgoodUh1StQ
1qZZsDFzxFYsPdYxm38pfN+bcEti0OXqQsJBfDx2yjB0ije9KNa+3xcXXU8K0j8yNqS2l5Bl4sXi
jk8VjR1jbLO0d4oSIJldJt26aA0cowP5ZznwQx9f/QMPE/XIqYgSO2tp3Gtu9iCysPtGR+RqNQlv
gXAj8GOEGqufdJuywxQaI6Tc8v6IwZBTBPIxNcyn2q9m9i55UUTOOmBo6XFqatfPad5MU4j8sYlN
jGGDRsu0V+mGf9TdyPkx7uDSgGAYUCauIrBjmzQFl48P7pBIwncKx0k3pga2PzDD2jUDJz4IAoOJ
mlTii8G8ePFAP95UpAleWcYzL1Ai+cTX8AiCqEMYBwb9ZrfgBtzZ09DvUOJmHJMXpaCZTaeGXlW4
+CsCSFmaIYlaxKxLgES48Q3czoNUdE8l9pTShY/EDxsM6wldef4d3hAGt0+KEjpLpi7/FwMKtMpz
jlN809U+k+RpOBSmIBh4QfVR2DmrfBjyqxLXcpM36PL+67cDVf0CdyCfayJbVxye011qhJ9IzfcJ
tvdoLOqtSRfSGwuN0A4iG574xiZxquMjVKBaIJB5RMMmy/eRKt6KsN088Fy1icL+QaQbswxlRDsv
60b4OuZ6vXKg4DwWRAyVoC/ydGM1KdIBolaX8CAOyYVNzwqD5zAGf1FqReZVWa+eHpttEZnfogt7
SB7xcGqXh0cKOZkJ2i5unhmNnNikl/X9Px8y+0PqJOuWQ3Ed6CVQL/Ej0/K/ywGk0OOr2Yhziveh
23Q7TgTTO6nkNW7rFjlCyUUgJtO4KnnjVW3d/8xbalzEhMY5KLLohIaBH/Q0NASiNeqet5ZM1NYe
p3ehH60+dPa57Hx3DrL4Pe0ko1pL4WRRWxpNiYwgrbT/7n3b+IhkderV97Hyo98QbdBxaLSo/1KD
mkLAU/N/B2qI2cLCAQCK+E1RSHpAivJBj7eXFa6aagw2WoIKwERq+GDItAgEVhqddcOqugXvqN/F
pL0lWWac6+jtsdD6vpNCUmveZR2rLmuK8zyWPk8iDy7QFMVVB2MxJKYHYZdNf6jyM6KyF5JDFMIH
A17cQu9UNP/ngAXkgAHSJ0g2mL0HOqEPhsu4mNzieCr3kyLDez4514mojKep0qJ7FxE0KWVM7Mby
Q2Pxwwl29HasKNVnFu5WKPHRRm1+LsakpPeGq39uQOwrPbjR0tdQ1ErCrdq0HrdDPCQvTcli3Jh0
dCd2un08ietfNlo8QAAIggWvkm6RiJCZ4NMiiKr+OaqxyisaeoPFvjPn6vHvhl/Z5IGiWya7dXpX
Wp7KaKi4orXN3w8HvxShtBqftZsAmUhziWsbNGSTd/eYpiMqt1E5jiGOFbS/zSkwYUlGyfmxnihB
PkKjkyaOFRCEClXIKuNG2T1iNObJmff0KTg4dIwYZVJFX+AMXiQr1qnCNAhZvLb3qppU3jBI6CjY
zr2gqMdzlf55VDgZ+xrHV7hP+tDKTZJqyfHv/l4kcroUdvnWm8Khf8tqFJoYAxF8VJ4Ra9eSjLQn
W4/Na8zsdbZKAqNUc6IsDXSaNd3ecmqmNa3h42WYJL3Hyd9zUdZu5/ipG2EwWTM8Pqgoqp5bv2Au
vuxLzJLsl79PAVGhgt6nL3eGDMofE+LARWwH1qUpy4MSL8lXqFwPVmi++YqfbrWIuSPaAJh4cIVK
lPY7h9zdHVssjSdgRryXyy/ZlXYh32uJwileLAUjWpb4CEtY/vERo6Wqs2/zkZTeFbegVs9IAC16
QBZfUcC7Cs74Wz5wtlJiE5tb2ZxiK6+ecb1xZuB2YC2Z3vF4w2FbXpPEVdX1Coc17O4bugXaqSys
9aCr9enBjelE+W+kz18kmaHH6socgswlLZnuSYNdSRcVnb2SALHQ/G4YCXBbeQ/Ib8JEyGgN86UP
SrAFmdgj83mK07B0HxgZrY/NS0BgZu6j9EPr/gegCHcH/zOIcItrGkxFLZ4fT0WjyV5ue3xrLKu+
4oUdxlzaSajPGnX66EJmt1nTPOPCEa/OcId0sJ3TOPwknrZ3E1OjPxlZziZRmafAr9k+MKldH2Wb
LjEuRUdCglzCYTT8kRUGbGCo8WKX//eRBfsMWcBIO09SjnL/ABg/Vn0RUitXgdxrKJHwUkageCqY
x+ACATw2lJOPc1vZ67qLWALh+HJSQ0wVeE0aFduBeB/MD9EfFaRfgf5/M2aUtGj8jB0uZJTtSzxK
7w/mnjxr/FDSQn5YtaPXWwyj+wd3QItT8qahKKI5i7zGdGLOJZTI1uI1BjfAQKMavxoVUUue6C7R
dgSW5T6Uk7//q+AMof9Sr7WiEm+GTXSXE0dih8JBvPV2yNxVz3/mjUxOOQgrVqOuWAKsjbW2IDAF
hqWjH1Xfo4n36UGbnGp0LOrUwv8tbPk6Na2zrus/hGhgSdVTHkqdMSGIWpfW48AQp0dLi9FvY2dm
vFd8/yYgDj3XrD3VwsBCjso/7em7FIPq/M0K5P2hREcMEmH0jqUwNxMVInItKp2BnO2/92tpS3VP
MJQyt0hMh1G75j5xu0NSfZXVpDCGh8shwGmuaracx1r5WDVZPcu80xkJH8GoFS4HQVD9A5Qpu6Bx
8HhWqRYeEfUG67YElC0krKRBMRxYV/pO1YI/PW3jTTplDFcf+WvDCSFKtnOQ82wnxzpFZRvdsvZE
RV++t2ZG/VNb0Q0giPy77phcAMtvtovVI5qDZmMXjuly28pNbTf5oVRybifLeDXBoVQt6YUyrL9x
ZZ40lVl5hJH7efDtP5jOdBpx1p8cUuGlsfofc2R2GyiMtAZ8078VxHz2obWdEbK4KKO756JVdiMY
PQDgTEKZHeH0TCO41wEHsiz0kWp3oOSWAl5pCY16LCqBarNbiHbNrTs/BfrMIJGVbJBc3X04bfOK
omqyMD2LkI5vnlv7HoHMyXTGnwHpBEcpZvvIGplAgGHmlbLGvpasZ342D7dG55Bqp+Yby1b8K0q7
FzPLbLQhwYHJ2rQu6ervplKrn2wu21VSMzobi06uH7v9MuSmzTadHs95al9zeywvWl3Rm9aoCx5Z
VAbs+/3cqvvHZiYW+3RtqtzGZEvqhGktSVGP705V8EGmVw/e0Rl4Q6TtRUF9LbRB51O2nYNIhxcz
1XfVYjWvSv2lGRRMAFZ/iPQFiTCfQJZ0HurT7Db50wwoggoq5fgnFsM7hCODyWIPAATi4lWDzkoy
PHGBxdxRoxukYwm1r1/+6wdJ6osdoSG0Javw4i8thSn1/yAXExsM19+0V41NPRQiJX0KJqXAqevK
zLYPHCk/e+Q2jMZZuxQjIVCw9FH7LVVFmNsHKwK7MGjyxcjjV/xwLbyZwF7MYiwnjRWu8w5WAPX+
RAO5r91cTffh2JD82aX+uXOQF1V2Ul7agJGszqbRumPZGGvcn+9oK0FMY9l2hVH9mREg7FO0gexb
gc1JLlw/QqsyR2H6S6Lgfo6xRrI/BltBPMC5zEkQZyUnG92ClF76IXK5caMW47RTKoI4F1bbc1hn
z3+RxMJ0Nl2YEIUJCHY5QCc1rUE4PyiZlng2aDvh4lbgYA3qiqlKTNJdVd2tZIppwtERUbT4wBsD
jaLDy/r41uR3dwGdxhWZRoqi5ITcONHPqs+3aZb+6BhxPimN+JlY9AXLmHU/117RBg530QOIK7qF
KPpYSGhZP2UtXWG1ENYtidVzFML1b3MBBTwbsv1/UMLqwTAiwbS0V9u/hiMzpydLfM02zRo3QXJX
4SLb6lXN5nNJ/CfHvmvKXepvtfHWmDcUKqtat1YS571pIKqm5tENZc16S9aXe8i1HSHBBoiVdtvm
O7tdd02FZ/3n1Lw03cvS6P0PVQ9zSatJUFmYz4XA5a6kB41QCfq8wdsYCPoe87qi4hrxMUbwRxFv
V3+gDEVztEdYs6PZ/VN1FsFsTQZAMwHbrOxVaNDmGIjCq4zmjURg5qAh5kHE6ZemNV/RbXq4s9h5
Yv11GJ2vUre8vIArNBel4iaBuDRle9IBidDD51mY8S7FKxoUPWg8KbIVk8tvFEp3EmT5dJfUOjsX
e0PGC2jHRK+bDNewa1eOypYf+/Urh0rYR0yNcUe3TnFrcFyAI0vwj7Q0XSZPwaqN3HnwE1ztIWly
kFI1m8lmZTDBmslFMDPNCzRE7Sg3FUMlC9Lm4yPyZZfX/4fgG/2fOVK6KgxN1RiOmpqlaf/MGCIa
vnTaMa7oahfrgXbX07Q8JPYlaSj3K3MqGV7xILWSB0v++8vH94KWfGLVQQZTo4M/0709GEEF5EDJ
UxIdDBXrkRDGy9+Hkuq2GDj2/I8lUfvf4d6Xv6TZf2SN/+PL/5vo8f+vUsVNIlT+96nip6jtPvN/
5Iovv/I3V1y3/mUbQmCXAewuJGOg/8wV19V/OcihLNvShNQJDwPl++9ccWH9yzRBVTgmyUOWTmLI
EiBGqrgw/kXmk0lEuUYskWXo9v9Tqvg/UloI1gJrJcCyCSA+umb9I9qoSGN9KnPMGqURjbs0vgfh
iLTcR7xRKNckiT7wSXPo5pjh27gLu7NREvcIKRv1/hSt/9v79u9L579niBv897/Si3lCyEeEKkxB
9peFc5Of/7d0FlvTWr0Nmx5pmWW6yRsJk58WrJ6Vj3SGyCSa9COcc7lSi+Rz8pcJKyMLfdS7lYEs
goDimqS3XZ8Gt4XZFRn4g5T5pKAFGdH0eNL6bROq1Brxpi5LNsrxUqCi4KT6ZmPs8lvQfeaSsyu/
59zeF4V8ogTPwgFXPufvDgLMCC49Bt1B4kaDJEkbTC+tzKuYL11+7JzxOuv1KTfyWzjYO2DaCVKH
8tCX0yngbFrhEF61WKAr42PKh61u0b7RUuO9Gtu7Hr8ozGNI1vushuaJqQShfiCx/AY+YrMuWGYD
GVU4cZ77RQ40Oi4xo27r/JLIQqGT0dMoePmqj5r62hfOtUXfBdJjn1iZu+BzOO48OfiqWgh2dl+8
zYBxe+YHktkJdkcWxgrhclDH+27K6QhHHumweLnsHTQSz7IG3GKwG1MQiZj58+DA3OIlb5PnfvYB
LFqbOBq+jF69hURFCwdv+ZuWVah0Omb0foa0w+82RWmcbIzN9lS+TA7Uz6jMLnUM0wsX+kpP26cw
3WZBvO4yNCBkfa9T8jiKhJkoGiLupg+d/l+xCLj7BpxItC97DVBnRNUI+yMHYs7WcJPpBzXXK5GW
Lh6wVeozVmxFty5AOsc2Di7V5ISYCviN+gab6kvScwVgykHmVOF7hgZdIOlAu/GrENIDDXw3eBWz
Gq/BT5Kp9NrFP3xzPll2vK96m9Y8E3LkK1Hd3drFiQD2V3bNVxGaUCdk/pSEKMUcRfWc2Vn7dnoc
cSr2YXWpw3RvoDucmMvL+Uck/CfREBZarBLNeZZ16ek2J8nA9ATTWlpkBxWPzzQM64zhTGx8Iuje
VtA4ku6T9unPeORAi6vowNB1p5AIvCLG3K0YWusBZqtCHEKOfqicsL669ESPjKSfpKYSEI5e1hT+
ujc3QKe8rGFPmWnVIwxp0WmL13iIVoXu30B+r9mvICmPaxqTwF2rrcniIarpdapOIQGeiIWYHNO3
yvXZa2c0kGVwtIqvDhYsR0Im9xLikRI/h8bdaey7mU4HmoHNioH6NdS7e6MplyEiznVXAxYDhGDt
nSj3mq54ipL02FU2sLQaD1S1J8nhIsNi00zf6N1+iUhSpC7JO4r/BJ7rnciOnGOyY99iCWeqqvdh
JAAf6eyAE4HFxFDUd4QcRN34xt4BJGpP96JF2yb7k9G0QO35ZFUBjWZqDlornxsB9iPJPWDvnl47
uEpq8V5k1c4egr0igx3rrYp976devjU2m7IVQ6dv3yhrQ1Jix21cjltFfbNm+G3OcwISRpkvCMN/
h3TvKT/Oha6uu1jzFETjQ7yz05DYeh1hC7oTxQi+1G7+aLXADa3gd4i5j/CZAjUK5qU66s/Ct+6t
VeHiqg4aVINVnzsalGTUblP3iyPCCxSHXeX43zmlM87y2itMtfBMZBSOUX8y7afgIcjVLMrvKt6X
5JnjXE04TXL6j9vdtIyh+w5WEOFUUdscUwN/EW0HDOVTh4snvOEAzOIiPTpgn7zUDl5bPz9U1S/D
J0g9ac6q2RJDfhC19qNJkhenaq5yQAeQy/5qchQRSbExx8KbU8q5QsXoXL4mMWOsLr1ibqNriGJv
cNZFHV4TY+TGzXa6jpKldXa14eFc/DSVYhNLvKKcFKUevRicKI1+clV1eiMd9GQU6dpi0oeLmGBB
UGMR9SiNagPlmWXhfdBq41ducxsk2EXWkKppgiLU3NDnWAXjZ64tnM3i0FVfefDL6VU3oHXecCNM
NPRubQKRgKQeFLkuMVsb3SDXg7QClWrWYlXS9fBlqJx6lUELW8XqMaHZiacITXRK1IwuJnie7yoV
aR7/JHqb6YDmhjqGRerTGl1kVnXbboxx4tA4mRtU6mJriRLoqPqhxxOe5lK8S6mcqtb3ZFMfxlZ/
xQfTbXFWrqKZKtyCJyOMp4YUCqTHue32g76VfjytaRjuwUbgoQ8ttxyX7M0GU0Z31jPEpWHxI6Pl
qU3YvFnZHB1DFxBVs3SrSduGBTbFARehNK8G3YAgi56ClCV6Rt8JeXklx/rDsIs/Spn+DmT2jqLg
tw/ybkiQfbdJ9aqCpVspYfpTq8tDnfI+GsQepxUIM3Jx64nhV0Leddh+ghX+clBWr2XQ78xoCQjl
PS7taL+Q4XCDfTCncfUiP6otAgbikwZyIiAq3QdJPxELoy6MK3CCs084bMcJ11azl8a/JRFi8TDE
sEJE9Oip5fiHsJ5zNFEbVOF315BVlNbbLJy+suGjbBmF4pYwAyhGzQgZjzD5ETlAU8VLmhm95vxt
iNc6R8TestcsQ4cifp7l5FpRDbCyUT5NycGm2YXpvKT5cNZMXgMN1ebcfOcCbnkAdrewlVNfMGJl
FqqbgysjLM1FWR+ExBYW1DuJ28g1+/ATd7tHp+xaTaWXkikWWfqnbLWTbtJE0pMnnCl8IgqzHQx9
9AOPRGCd6MusG7qubZFvWEzFhlY9vCrty7A0f0Wb8aj4CK2FyNCCEIDdtFK6eWDtLDRsgRGEgGZM
Hdp+im5CvEZRuLPz4gD3/ob4+blWjV2vZ8++rId1gik64LAJQwB8jtIeTd/+YZMF5tkvNPPn3wFp
yGAqaSyMutxak34G1XG0MvKOAVKvyihlGE3E7SpR09uykMvhVe9MQEGC2NAYp1Ec/raDBjBtuiaR
bG8O18L336JRX6t+/6RVqYeiBa06UuTVXOhESXC2zJxTrGcfWIPvlW/cjKT7GToJKqAcWNayTIJi
vFs46ycuaa566lnqiN6tdCbCWuTmzn0wpRuRRjSmCxp472S/LbvcRsg+zPa3VumeaZ7z6ZOEiNU0
g4WcUrl4m7aZCr6YHopZMq0O/R3HbF5NHr+NAniBLS5pOe+VwEudezUldzIOUA7oYGEryDE+Vzmx
TVxMGdrwljcD0CX666cui+8mPoGZMaGity8lG0mD7tBPnTON4UMEefVVabddhdfYcq6VqZ+UlOi7
YAoOxcDMvLggHPkwUTh6jh9sLEopSWdGNcKPBk8CMncUfA0S7Lj07GXyaNqK1w4bB5MoC03BcZ/m
dgXLysp7mnHKRgCXJrtqmxqQwUX5k1tD1sldQnHPmhHVH81sZXboTc03rZwrz7cqfY2G+PG02EVT
Fa6TcrCj8e6UtHmgDhGm3R7CxGBSyITF783YI5ZrjbR08GZj6jyUaZiTaL320SbP6EnigdupauUC
wGORw76SWk8ZH/heH8vEzeatnBkT5WqAXMHAKdgY/g/TnwHvQBpAiefiWbilALZqGxCiX1xpgHER
FMbWT8NzDqsKfqfX5Ujcg/WoUOLS2i/pNICu1ZvI61Kq7jH+hlP0RQ/kkBDMwthIOQwp7uFxMt3Y
7n/FzF7Dblz4V6+E1jCCMNRo4Tq4DT2aXBBUr2muUUKH6hTIReC9PE2fsOyw+QJC8S/aLpT2vUDH
u86YzNlJ97uSqrvgOsfprJRUJ2szdHXnOPjByyS6FTo/cur/VGw3dI/pszlew1huVVZyL1hzVtag
fwswkjRm6pw0boZ51bjVQtxiY/NOcMixfZddfp3a+EBKwTWi5tXr8Cbt+CRIogvneDPL7x7Zh/Tv
CrRndKi+OzbKPtF1toKZPiMdf26iwD+Yqj2+tzOVqY0jHe9PpuOgTgZrO/nYJVtrA5Xz3Sc/cMUx
SwGQgj2oDT1E2WhVesboJUWpJtgEql2b5YZb9+1BKVsCk+f201w61fZ0IFl5G0ByyASWpHGAFWJv
EKVtfZNW3uiQWvuuwSrtne9xDk/JCNIKVpBpt29AwCHGg64PAeaq3kxbH/hDugoTZU1mzj1E3zoD
25jQh08oIapuJtfSmgss9dEp8/v3LixecT9tNDv5SF6CsMCn4ycvZY+jI9biG3IHgIFLsA9v4U3W
8hgGpgWEmWsZcErbHao6p0DxYRcL7Yv8hl3YgssYR8FQ+k3H/hoDzfZ0x7oSrEWZH7oWh1yd7q2p
KqsUFhrrkWjlodlFco7wvt/TQN+3Trg3k9fWBl1CiXfrFureiDBukT4bybM94knJym0ao+kCBMfl
2qhkWKLHRRYpTokVvKTZvG80/WyN1l7VFFrjrpQee1lr8SephmepPZn1G7Yszfk9CW6AVVL8Gfr4
YFRYLLngZj1co+h0a/NU9eeC+AmdlVDHyS0bGG/iR70EClDOdlnGIh6uhSGZI1L8ok/BMLURU+7i
aq3wslhfqVQPEuZF2KExBDmp4D0zyYorFyB72m9kD0kCgS1OwjKkqy8YESFM7JOJJLP2imzj1ecV
dAMTyiRZ2/pRclHNlBaifeMQjUuRcWD0yxCYk2XJZFa8hGN4sgRRpEGqYSwKxJHCAP9PRQGmRSzH
pFtw/MyVbstPk1+RHNsd5rx1mHwNyauREzLZ9soLzXUyveZ9KUhzFz6gpBxEy5D/krBCcC0cM4LS
RsP4mZXO8zBmB9nmt4yQ0XrGmiCK6kNr5IkxDVIR7diPiFYmY+ZqoE+9mhmQ8BEiEAdWtQnn/oTv
YN33/haz9UVPaLxixH7GhPusdoW/lvOvMp1OViVvtK0E/dfoZ9TE+yYaGCBgVNSBYmMxP2Z9+xXY
tN9FloKvCQM2A1LaeC1rFZcqhMoNanZMtGi7FI3KtjW/yWlcA+slI6m+1RYCHzEjsK0zL5uqH0iU
P6wIvXprrknU4JiaHG3F2EX4SuceYbczb5Fv7IrUfLW0cd9eJhzHngouN+6Mo5ZS1I5YmfoWTzhc
rJHrdSj5o4ZY67Xx0Rj5Tp976NpqtM5K8h+yllKiPqchi1A0ti9Fjud6LNojoS5HMaBTa03X8adL
2wJW6gflIhf3kEIxyIw3eR9C/RZMJSWPAo4fsS1NcuUsoO+ucIQd6A/gnmn8u9Ob23IcUGtCjafy
csP2QDYei65Nm73O8BxhiLn0IKl2UWlBBsLHFk7dquySZ6PfZGO6haBWckoA9hKnB3hAGiXasSni
L31gsEutgdyVWbazg7ccsPFB3u2EgqWU+TeBmeoWtQ219Gw8ybnb9REUvdz5jcFrY85puUmyZIuO
4x4Uv6w0fTIcZ2U35S5kvgg36qfWMNWLGErHzdYa2LFCu6N8BGs3/UIStsYJQAjaqSYtsIH7BrvS
qVucddZbPNtcx3TDQpyXnUk8Sm5oX/ECUwct4gaQXdQeCFRI724U383Y1uuR89lKz7obAg2OosC4
DFYI1dTOiap8QrEuKUbamq79ix7qK2F4YWviLI3Arb2VAKbimMXIfG+ZQawyzjkE0J1gj0cZGPHh
FBPpQPnvWSEvMn0v/Z+l+qNIeqAnUf46JvoynVsXDsqZJdImNFVKT1VjSEfxhGfmYIOfRhce05XM
mE2Z3b3uc+yofXMNBAfASnQeQndki/pJNNVLPzb1jrSMAxoUcKIcJ1St2DOoeAc69Vz7PxQqHA7j
yj0JBwdiRXNKff/PuK/oWCgdE0AJ0dsrkvlq6OG3rXa/cd5T+8QEuVox9qaIdQsxkavImM4PwKqp
nIi0COc/CVGtaoNruLywLu/a6YI4dq1UzJlshS4rx2m6q7NtrJOhXdWyupCQzFo8fdK/RS/FDcEV
STUr74iGvlIYBwZTqSw6JAtrcOGxKM9tF667Pjwnwr6ZcUqAmVzZsfoLqwp2VqqaU4q9mSwwjPVq
j3qT8b0fA3sIqnZXcrDBiX8AU8kOByxgFtNzXf/gIz4TQbxLeyaLKO+npDhS09kFbr8YHmIIiKBA
5m1R9eNz7gjDEIL0kwVhlV/m+WwnPWVEtZ5CasvoO2H9j8Ma9WDLsjZg3Q2Iuku72Fyp2ivdGrli
6k5RqXr9UD5lDjb48jpiE2v9gD4fW2ESGXi2aVJEFobrMj9lDKfU7JkE3IOemr/1fDw4I7WvlSQA
nJLkjGLE06fxYDQ0e8uAdR1RoptBqSxG4/cyaJuG9Wi/24m/JUiMmBp9L/mTCSz3QVYuJ49XWFhD
00JHkxQujdcE7S4BXcP14IUW9ob0uWWmKzH5KyWnyyzeF42xU6kVK8UtbbFWylPf3THRkSQIVZWo
t6rzelS8jQfWfu+AXMavO++owWAzhpT8JeKSXRThTZh9TO4IURrMhD24T7hLXde4Gm00hRCwZpF3
kaHWIUYfYfrkeuMNprIZg26LjxWrGH6dad0slQiNK6N81Ypu25uL5QlAFX6O3KuHt4qOBDsapE+L
Q1ZO0CpEZ1Xx1PCeFlsuyJ3wlWOgWq4G5r9Rm01NuMOkXkb1pePPZv47Wh28cUSUEtOmCJXPDtaI
8+UjtI/zmoOd/Vz2R9++IODdTEgvVfEFkWufwrJ0Z0jlFQCssdHvAD/gbFVnqvO5zL0SjboKXD12
0Av2Pqpn6NBJsk0tFPwWt5EzelrnP2vGnwalpxLdcG3uglx6HDHWud24QXhXNfm6kBgUDFZdfR2M
ZmPhDqYjf8hCh9Eo4Ub7UZYc+drNRB87OsXFlzk/Ke2d2KMzra5dlF4iIk+qWcWhNt9aFRgve9Rg
rQyIlsJkZU52Ou5PQ00/cpu4mPFnVk8Al4KEkFT63jn2v55ZfZHT05nzG5Kbq5TGBXzUk58YJ3/w
136tjJ6hJY5rqYZ+CGL5pOkGNoyq+dCsiMhsiLpjx3JUTglACrb8oIRyw2QHdRCmEFrXFa0uMoxX
Bi4vBFG+F3RBeQAnjr6eAVC50LpC/41p/WcfDgsK3ln5tYVtvUb03i+HPT/7HqyIs49F8b0wdfxg
2vVZTHlF8DD4hXVrgkUxLXxe9ritGXssZlrAsOu4VHHLzNe88EnD8U0PwyocGweq4Rz/LOJ5m/nZ
hpCqDWPWVT43m7H/UNqzPdSb0k62SMu9hFGJQdxG+6MIrc1cHhxwiA6dHgbXEZ0C22X/zIaShfxs
tVf7ZyTeKSP2ISehvhk3RVRiUq1jegoMuJRgO8PA1OksxemLio3J0aq15fzQarzEJUPpEqUOU7LF
9q0OEAwtpGOsK3nQIxRPT3bu4fFlyLz6n7ydx47k2pqdX0XoOS/ouSmoexBBMrxJW1k5IdIVvbeb
T6+P1RdoXAkCpIkmhVPnVOXJjGDs/Zu1vhVlAhxliq1v0ddJooP9sTCSxm+V5pIkXX9ORyU+Worx
KuzucZwmmoxWe15QC3TMDo+LlUGN1aBVjxH7Ky3LqSN5xDWtY5jXLtCUXIfW0VasHVnM4gRO5dWZ
beB+zEg2YBXInx6xP1FfkdrZgEYKAa1t3X6qvd7WGQdENUo1eBp7kd6t1Ye+zNVnNQwoG9rq3KUW
oz+I5U4IytRtM/lcvQwW9NZxTgB+ZfrzpJef40yhLLvZ2YsBPdQoeeuTZrrLZC2dMw6sIiog8rG8
V+eJaARjP+uVeVb4WEvCHJ/DtOruoYE0QzlYhWP9sBi9gLVpfztT/hqb1pfAWjh2YDlrI+IVg7FH
sOOzMSzpva15tzWdl8S1mo85zjpAkj1k5qG4hgSmb+eU8y3Xeya3PZWFEj64sJb4Kzgeklh9Lzq0
3iO68a1glH9EhAMZpL24OdkxWDlgGtgAf42Kgnh5lIin94NGO24k4ydyogOV9ISzEgE23un2PEQ/
EQvQnWW4v0OgSEwjFiDA+q8B1Qq1fue1I97NviZ8rgAUQIwOC9OWJleg7GyIOd023fRskpS2zQ5u
54DFAgswxAQCDfneLVP12ADcb8kiOhRQ/qSWHOFUTBtUVdq5I9f1kjXjgCqDPMtl/DJ1N962HbiB
pf8m1enUqSl5mTCQo75gC9lTr2dQv2zV8pySGemsUtFrNne1Phk3AOcxCSEWn+L2KXbr9mLYTKwt
VfNngtWhO0a70XG/VQO8cFUXmZdlGLZUe3wszNJiTEmeEBax99iRBCw3XLYzkhYsF04g5Xpj29O8
MR33LwYcnWLS8BimzwjkSI1pDKQq6Wa0TY1s8urC6yM5TsDAVwNevKqvNF9P8ElM2kJ+JGl5x5S3
uy8O3ZJAfjWZFTY69sp5FR0PYfetLVwK4BJdP23TYLZR6Duk/+gFmGMj/AlHvkEMjd2ZbLuCdrar
yRTphrDdEab2krD35BR7WHjWPBHSHoO69xxZyoCtFKHxOWp9gna4PxhcBiVoQ9FKlbE8y44w+hnT
or9UA7x9QTrzEs9/4uWcoGrVZYXP3Z7HTQ22LUpl4vda0W2KqZ0CO48e9ViOB1IBarWD/860jKqb
LkaiQW0Ylyyi/E7WYqlVBq/jOfYXymYiGAi179NTafXCN/tVlGRSqnD00gl+RMiptpPeU+6YdXME
3nuebVnvbV7IbeI40A7NL2WhQS4WN+jgP0kH64lVwSyMBypzw7QZ+gimKBS3sk0OzMU/3aZ4b+3w
HLn9qeiM7oY8/rGFUWbN43yuYgUoZwrWHxAfYMoVccSSmDpe31YSB3jm5vlOTgXSq3Y+ZKo671wd
R6GFFwEN0EWfA/haJITc21HAtMgW7EKll5REYTQ2nKRBhM8LugQ0pcoOQBqdFZFTPsLYJ8eoC65O
LgRJSm8w1H1glLPYwZB+mtNEY7Z1Tpgwbs2CB36c4yu+JuMuIQv6jCWR3/OP8Godd58gMvUn5kqY
qOLi1NQSjfeEZqMzg7ZFOzClDgZ4g16kAlGLPZNBFmxsFpY9fVTG7Tks6AOMpbpSxttbfTYnbrEn
h5/D0EflD/oVtsK/MGnEr+SrcWA13QGCh7p1NFiX6yFA0lx1UMOv3OZ9XoYhsN0Svz+pRvbQXMdZ
hcSv1Qds4VBfUqgEDoLMUXVThiyoJmFF0uS2ieY3be6DL19VkjUhAMqvUj3UvLQ3EkZSViOkKhrf
mYCfpbfqR5NOLGDChGhd8wf2FK0Ctr/aHH7bOfJMdVHP5rMEfHUUtcqSp9QOIjQPsdkJSGcLBEQM
ZZuhs8muJXzR4vDepmNtBUauOA+RXJyHPhz/SLeAZuFCvdcbnYZDqwEmlTr6xX1mOGtGqNv7wF7N
XTcRPAZ6VN5CkiJ5c7NHwgeRe7qF32dvqqYvl2Fo9Otc1AOEmcniZx/a3WRUZ0TZz02EFx5Ywb5f
SB9iExT5IoWthXN3Yn8ucUMCBGuHYT7X6y/A8OfzCBCptruXcDZsmBJKgvxc1wI5W57Kc/EI3PmK
mzwFY1KgRFRnZWM5SbVtyWLDyIojQgPyXEMHIBQdSrKadSc1YSFjl2aODUuymIhw7mtoHlxC5jYk
hht+B1SG8r6xdgpQKxo70hBi8TJQqzJBQOhdxw4vCGUGyFIyeAemyXEysFzRnavU2F+GFlJS00Ld
MM4/YnZusajP6VyxyMJyBQjFCslzLqqzmEF4O4LkzS4RFVSc2wBQ65CleN2jmeWPkeoWiyHtp9IT
iTjifURGcqqU4mNODuSIYo2YQcqY4wPI+GON6++wqFG9A6OO8WlyRyTx52ZNzaSD25W9PMi8Vymz
E+ppKYJodqAKSSfajKrdEfWmfCyVgVld+7CrlmTGzAp4WE5uowvfNuXVzgmbTHNtRV+VB+j3aFJs
2iKzH9ZZZ5hBJrwODIZu0opucLgZYTnoNEjbqbdaPKgAUBrHJ5HQJCmT+rcENnJx4+csBooelmyq
Y0HAc4auBJVsPhGDCJufdljbGbHxCLmXTVa5ZukQGea63FUEB3AILttJFky+BXTPbGI/Vli5QbgY
Iy6RcrgkZo9vBb5MoMITA4P6SyXeA7zNeULC5o81jIG6STcOgzI1XTjn5Varhe4TQ5piiY36A3rR
NccpdVD0usEE1Hwv9adxnuN7RjY0P4rdHrEdYBOmtQCl3awTDqK6MVCL4Sk37HMGvWhv1f2rNr/H
a8qkOv1yYxVcTQdBwW6Ha5FjSnHjaZcnkuwDXL58vGNPiRRrNd2tYMWzBRByx8/NSTuYjP6hRK47
xtTLAe7sevBxp9jFEu/i+tpa44wmSoHmMvQ5oQvY56H8s9BtoPwTH2V7eDhjBF4bZCnmzhG05Sxh
X+AIX9KFTxHI4g6Lsv6slAxAiilfjlrU/26LEFTBSO0CTYcnua8PJlyEos7xTBMq4UlSEVDOuA8a
4ti1AkPAXU09hsvEfG/QfbW6EC9TM1w56DNutwW49aSdjRZ9yVg3zOjT6dUZ5G8trD4MzflVJYl5
K1t5G5g4ZAIDfJ9Mbxa6/2AeWEMbNa91ajOPmrECsjTHlFzW5IfO7vKrnq172TLfcMTgNVbM9d6V
aaDE+mOuWhyy/RiIyfAQrrE1suGyx49a4iD1XkV7PNwirja6BfooGoiMHCJ+AVEFNh61qiR0qSuS
ftvQNHmVmbTHMdXeRkb2ByvU+Dvh11zaNa818r/hV04COcp7uCgQP6ocTIhdPC4SOneVMFSaJbbX
lCufjToGMPugD456ynPgAVzuJGvR+jhvDLkRCo2EDodGVV0mjWLGgjNmt6TGRbDtG3AWA/0M4zYN
P3iGDCDhu65RiW0zhiqnWIFAKNlKo0Eq7RPFfgz64ckm7+hqm53ECXmSBLd6IgLBr8yV/hBLfuFY
oOfLPtyya04NTOUX20ivrhZyCmO8ROikh7dJY5TbKlPxkdnMlMtYyT3c0GbgNlm453t0dlUZEnlk
rYp1ScQC5AbysQiD9cjISs5u7sTniBL4P//pv/4dDdJMZO4u5AU7O6y0eSO7PZQkUIKipx3DKS9P
s8ZdoVoQrUZY+XGkT8FoADaz4YEfNJQ4Soe+SsXgbHfkS6lJq+3Z2BfzbPqDqbVn15IfZbuEoNat
9IBCRmWLcOnVFFgKi2gIz28AjTMKYazrRgMHqCPpK4twiqMOqz3ECgal7Is7G7wV1NcYh8xxmA56
DE5h0ZGlZ4RbhGNHZkulvSypbJhcO+9rjw97EAmkHWEai7qIb2zBIReNF5xY1NrDKC9NCCi6MpYj
uGDt2DvlxYz7+ahqzdmNxUNrzO6V4MJmzbqqPNNN6iOcUt/V0+Ghtsdzl5TsPVW22sil8U3oMw9S
uMxnQ1fJk90OitAuY2Yol7EnD8aitGAjtvvr6mzH5jAWbMeXqsSkokGyjm6LzkxDABmgqBJRUBfj
YWmJ5yJqwK8ZvW5qlCubCPIvuzkz3TWiYNlhWBjr5TAeUxODYg7hXVj8sJEDjslYmKorSSh8Beg3
1POsD5RMoTW0HHOfLOW+Efl7plBRx5gO97rci3Y6Lwms7RksB3sW51zjAp2rMN3lysHA5dEwMvvQ
h2/dzRXmturEHAachBqHD9lSWQGlPdFPE9QPspMt1uL1qwJ3C6EkktwKE+kuo4jYjGPTEKFN/lTb
v4azMx3auH2dDYe/MhJCb3e43UpreBcd1UAUX0u126tN57wWuVpehjVwyIXJLssoeSznh6aMrECk
kXIGRI26k6D71W5ruhaHwvBRSJMnmbFXwUSNYXaeBRFsFWKJloulK4ENJQpzq/1gaVjNuhwZgjKS
Ub6E9Rs08B8bwkml0RfrLsvT1KCvbI0vw+Gsbabkl2aYG9NQPpXOfp2Y+TVtiLM2U75cxbgvLham
2IpqCnPryaTeUSGcwXSb2W6xTWMqs3WbSWOdqfxp+h5bdkFMRNaRPdODiyDvOuxJCBkbxK26TFc2
v+ErHLlbYs+wTBHmjJjWMYuAeA9uV2yp1ZyA90D6GkfRR2TiCgFU4JltYXiEa8M1Ve1nN6/PGAOI
YkCOvBkqDsxOoRKuyReIEKIkhMBu5VuNDWhBcjV2xoGqO42M1jNngopNhvdd+deHiU+jKrsPi6SJ
cOhcD2YXA31Umdgtpsav2nW9Q7dSwn3yLN6G1sQmzMt4UhpzDkZFPRilNqHOcB7SeH5EpT1hl5mB
ExGe2d6wIfI088ZguXY6E1yIw5qLu7cpw22q8wTl6q1lzt2lw53Iema6S0X8k1680SN/dcbMNTRP
vyIMW9A1q+84nRw2l7QeMQjEZACT9DTPwktXW1RqIM+2SyglrUFgPWAohajz2GwRi2n4VOwEdENP
Rajjo4xtTcWVVB+zUBDnZ9JHj/qobapxEEFs26+CFDjPxOAlCFDy5biYW3PiVGSydG71BqHp0t6m
YhJPbi+PWQc9TsG4XabazcldBlcFgJKJtR/cP76rzDwTx3qHDsFeC9uSY2cHcFy/eZvweTRInerY
9mWCz7W0pn2Tl0+lsSY7JW7nIwNHW9NCfGrbSWFwiaJiXrdsJYRpJVmnZAyrBKHG27iJxbZyAQ7H
pNCVveO5sdNs0l7f6ZOOF0jHiJ1bHMOxUh2tAYFu07LXUCJ4htaMsYp8eMi/4CyM5F4m1sREVHvt
eAJhFSebzoTxFFYljER0xEOW/7QggzdhZy3YgDOP+ft8bNNPFbq6H8XZ+8j3z3ICZI8ZV1tXSW5g
2/pKeRYuAMOO+fZITIvIobbqOizWJvt0ZVvv67Bi7ifqS8UHE426vlVL0F/xMU7Y/OfNhAR6xVeH
ZCsSjmRuSpb9BHDTBCHumTC09c6unqJH17xKpKmPDpw1mBz5mR9ugmpA5LwDLuWSyeg1m5jYUgxv
NZFmAWMXHgRSXa9IoxDUpeTdqM59WljrdCB7/KrHESgajVq5ng/gsukSncbysn70yYcGbolRbBaK
u4lH0q3jEm0egVtnBitJprg7hVPbWVqxgzGA2JMf5tYRG9zKX9mc1jultKxTYpPbPPSMf/sJeGui
NgfD1OWd5AEcb3gh2QhnXFbfFqOmTnT2Fiz7noViXzrQCAyO9ualh3aWLtjgf9cK5TTrtVASnD0C
/H7SMOkPnKV4MLfMghunZh6N/19+tOGHxne96MFE/pCg/1fcP2GOsGr2HXe8p2KhvD1mhe31EAom
3g/D+RO2j8IAoln9QFneZMWwc8Ofiq3e6pojf+Ywu6QYdh1BdOkKGTzZnYNtITsWGl5lhHRN3B0e
hor7P3cCwr9hj7FBgfo+BsgLbJTZ5Gz3FYY8+1I4hu+i8Cek5mai+0h+63AHLLpLVEZ+GOnvDqB+
UCNb4tFYodUvXYSmI1WuwlLv9qy/RjZrh94AmFBaX5pkmthnn4rRHiMxvtmoCBam8ekYf5cw4ER4
H/vqFg1somb1sCDmLbLqyXaZr1rtz0jsVfua5V9qdU7YhLjmazuextphVWG81g5sxIntOlHgdy0z
AjdmD05ecYn6BAhcniJ7RpFssCQTv6ohAiYcBmggDmRdnjEPE1kQbeZGAGbHtObFgwIfbdgk0ZuD
EKYj0o15ttcaSuCKnylp7lE+0HQBOVUx9yXdkTkASQ7mpY9ZeSo76LSX1URhsstIZuJBIu4J3cXa
gOoIxBy6hGtHOTqnD2X3Vjqfi9r7+oAmuWXgvySwvWNGhpodPmUtA+BeRc4mogPTyHuX10fTHIOY
mB6Kfkg9LCktJoYrXZjkk0H2hBpazPxS+70X/YmzRz9OhXItY/whoaCIGJRiFX/heUZt1S1ktQnt
IQQDiW5DQTphi28j13nhTI+Gj+Sxs8oiumeVuYTBYhi3Xtc+7YYjQ7rGjpLFs43xVLfqpk6LjxDh
t9K/WZRQBAQLPb7YZnWZa9If4Cm/igKfOKsFPtMEXFkDv7XNdxjy6Ma6sUFNtQUXhJZfLd8iJf+Y
Snk3QDBOa1lCq6x3+acypEcBJjHt3H2h8cEa0bwm9sNIhRq1cq938bx1EwRIibknb0GwKOXEYRd4
Qj40UKwv5BormLp1JAFeiO1SjdyHvqntTb6gwu6NCdD2dOhCbmkRHWdE+72sbkxpgxwVmFXIexfG
76orX4QzeAw8MBRAg53b9hKbDQ8a5Z7OHCxBRtKyndbn6FCvdkpT+aW43R8gUUoO+cDImH4illzV
LW2zdxvTt1Fg6TAl0gE2oaWgW2XHkZn7ruOMGUaCZRGwVi0Mu7EExkV/izVBqV4K+8j89tQLou0G
ICogGxuk+Fw2/T2hAi5G55VIlHrjhlg6yUzvW/Mtk18pOCsokAdLZ71oeG6oPYNpOqmwA0qp/M5I
gKejvCic9fSgb4YVA+oIY1L64vSM3HFb5JWXyNGfFeUE8yiwRR5oEkYWBP0stY+mQRU59uNV5XYE
V7lP6+oDHhpTnhqkgIQyLbrk7a8/7v+bt/Jr/u9fVc3wG53uf+x+qutH8dP9tXb+17/+19/i7Pzn
d+d99B//8hu/7JNePgw/rXz86Ya8/4//wdePfqr1T/7f/sf/9vP3qzzL+uff/+2rGsp+/WpRUpXY
J//+p8P3v/+bZmIT/D8bMBEoVaDwh//Vgslf+qcFU/+HZVs2fkl2zqvVElfh9NP1fGXMmabjmGzS
8SK6wsQA+U8Lpun+g121Zv5vFkzT+YeDlQCLrqUbzPud/ycLpmH+9TT+p492/eEQ4Zi2odqkjlqW
EBoVy796Hsn1c5axrUfYgxhq2pB5IbEOuzlN7Wutqc+El9CgZfp0bGqYfEWuryBHL4LHHQOtvBoa
BV4OE5jQgqzY27n5nPCMnqdhfGtlw2lqL/MWkLfYI3uGJRh1/bUzUJHM0M759AADL4lWzIVd3XS+
PvNrzfWXwlKPYjF2KiFhz1pG1AkeFeZ8Jh77ek7EwWiWimN9rA6B0yziwPbnnBPvbrdyOlkKoYbA
SqZt2YCcJ8+QOLgZ5FhuM0bpdanui2x6ctTrUjRgRk2Ah/WIook7TQwoHKT70xdcNVnTZNtee8wZ
xm3mVnLmiozkpnqfq5RhYQmoIX2lW+aL5EACdbjUbROp1BP9BvyFYH6mEaHJn/atrIfAYlpe1VM4
AlrNL0ndUGazQ5tQlf3l+m0Yhz9ZWDRl1v+O0uEbPeufyKi+BvK4GgiEoRvv2QUCjK8ujJkf0Zqe
8ng+YTR/cUZyJnMhXhF6vdSdg05m+DJ6pMRyzWPMe8uXLYPGOmNQL+8ItOGHczbRNL2FSfLY5jXB
HxGyjwgmSy8eCUlE+nAFwM8fnBNuQVaLIGFJW9R0DigZrIq0ucwehTncdFO+DGUUTPVrrzAnhOBw
G0WFbpJQk8j5nUrgHFbTItlBnuRYBJMMBNkx6FfegYvYqCVAdiSwXg0HXEuyykNr88eqNDRDinLU
xvgpi3NWcHJO1gx70tRtRYP8wqZ2sNGqZ0O/K2gWPHjfQMNJ8A4Zme1a/K208eFxYjNG4kkDXDoh
EYGBaga8BW0F+FCPlJdna5H9q0lG6kJ8omO1D0mkPeVRzdZYoZBr863DwbvJdbK0pADsGnaFbxJQ
gX6/OBHDTk8bsYYj6UvzpDnDS9CgTCfrfKCuuxc6SbajVp8EkMK+QpqlY9TQqucxDQ69lofn4w1W
lScnge2yp4dDvhlpRU17Q8dj0yi5TYyeo4UFCFYQwCva+LCuNkXHVdZoF3AKtAtZjiGD1B0zz7m2
VabAopwIvanEu0gd4YWK5PJTCbcqezewKzauiW4/hq3may2ac4JKSQTJspdCsqlICqJJZhGRx8Ri
Huo9w50IBJJV0JKTlW4vE5asMP+JHfuBfhuwQRd/i6qK9lPa3kpcwBvprFYT9jeMNJBNZeZbVzN8
USbe14YJPDtvHogYcAk+7zlIzUFjPMP2Vh3QriZsSSw7Yl2NDRAob/27IZtnm8tmn7Pbw0E5rDU4
do0cAjRilg3AnBe20t8QGVVkVd0AvZ/xFO/anT/Ie5KFH9ixcSCFjNWlbv/gLevp+T9YJKGyq3v0
Y3N+U/W23RgKCWWV7uzziIwajvJsmxZwVxH+Wi0VYfE2zwM714GWtc0xIepKt9cyOe8j4jb4OT6Z
DQ8YKovpyAbqQ6OB8x2Qmwg9490CihW7DD/PgHVa5rBHEoXSdexWQ0NtMN42SG4vdVbCIkfWGiAl
mnzKY8aA5V1bRmbxyngzFuw40ujFznYIHE3ilkamt08d1Y5JlXJxHJsEV6Y4bntpbGJ0JYeoKeVR
T0BWF7J8SiO/d9KBU0Dn5U8gW/UDj2wD7GZH0DRJvTxKhI/a9HDxKuOkS6nIj25LEgh4P69utuDR
kK6XaCkzcg1/Q4O/lrYfKJ4oxbXUOPZB0sYhnuTpXZ06C2QHY9beZRjjZA+FlugH/AjV6runKSBj
HQxtfGs6ke1r4Y5HabDdD42BeAVVPVZlhsWd/1kDxIq6Fmt2zq5LTX6nTTduHPcBKZPkX+4ZQLl7
WOxfxmKei5rPZKLHJtq4Dst4xzNdkRmjFuV4RxyD1oBMpj2bOnVjxOuGbDwSWf2ra1svNbXz3OcY
K3DWeORoAPFIUB/k8mpV5T0XZRhEQ0pw0oK+sayyMDD2hraQ/Y1wgPs14q3yDKFN8GxB5mEAatvs
yhTLQEep32SXnkktOc+LavqtCV3Urpb2WiPRSrlVPVEDbB6VBjtr05wnUWFBrtCvFNiZVXFJzemb
pVaRJgzzMyCfGl99E9WCazeKb6JiAYlvFnVnsXot8dOopbOzZu27ktLyVcJrtojTaeAW4s5VJ+bg
jxuCLAbmwWpyS9Jw8EGEN5h0cM/EJnLGgaxSZHuslYEYc7vNnzE/fxs6izdHE6CkaAxI01T9yUq+
epoGvUP23K4EIAmWWNNVuKsdVieIakjcynxv1ggTMW+TGoQrO4lXVAETpt6uabMS86eMHYy5vcma
B2FE7bQfy5IvpAAluyyyP6JeswNnlaD0qzyPePZtXY+Mt1ZNGFvmXWGXlddS0I/VqGytNlr9TSFH
CRpAuxPNqZ1+megYHhbxwlHLSrnh/5WPLm5ik8+qaVuxj3S9p/UuQaDx+ELMY+SE3msXlxwH8C88
PQ8LH648SMUC06iLUsZTiozVGKWZRzoUitV++aPL/IJQiYtW90XmYLXtOYRSwuXnhKmm2Q62n9kd
wLAWG2RdA98GWYejP1FqDN3wgzL0waTqRMSMYzYsenEUKtEcs6o9t2n3TReMrrMYps0KMWPo3F6J
untmNk4IexsZDM2JeLbXYacVaKn7Pcyi8soCU5/WJp99rr7DPia8KKu7e7I0xzhkAdwR86529deQ
sMJxWuKWy376LFF6bBXZMDfhk9+q87faWC56MU2C5rN4dPux3ZgR1tMlZqGc14S754XY5nPGBwj8
V4vQXsl11BxZxUBbVMIbhnq6QIdPCIgzmAhHV6UmEogUAK1fQ8hL3EjWrbZQ2y48JkohJ4BJzq+c
8Rz7dtazOQttGnTrWRroQLThHpfpB/KwyHtFY5Hy0ko0irY/JnqKDad/d9z2exwRqYcOg5cx4ohA
pMRWiD13kWBkSPR5M7l9HOilQhiAxod6cVXHs6YOPb1OaqpiDByAEeuWxkb4EE8QAmqkJLpzAmb/
B1ggHh3lyvDmZY66Yqus+5qkWxj4Nx1Xmty6LnCDLOGOMtwPvSI+SHeNyredhybv023MfeNaayAs
0uaIPCaDPn2FTZn2ulLuPjs+fu+cQCDH49fQfZTs5DXjfRa/SMzhpb1R5qYqip34vRmecSXE8qsu
LpZ1q/L7Z2p+pvmHiN8miN1EUhocG0nK+npbciP1eBQt1vhm8zFS5lQtlj39q46YIcVb8jSm/LvR
D5OGWQdYxNYoAg3U9JiZm0gwegXhuJzngd4YzWmZFnwBQpUiBNWtc19isVMM/MZRszVIqMELQkTD
AX7HhR3rtRNy70zWIc4ICHbfFBScLcJI21f5GhnTVjXu+WSzPceKmpNy0g94N04dgWqjhD08isDS
m6BvMJKmHz1RLtQmHpRzP7FxO5D/YGvvxgjvcedEn+nAwaW9K6SWud2Da+VbHbtdVX3i2m7IX2m0
W4NGuqa2n+8DcqKxucGo2cLY9MxQBn2NFb14KUcSUeCyYRDYksCyqL9GsolbEi5sJX7knQpYjHpl
lF2GHCZV1m+DBZiAfp2IAUqHQ5pxM6/XA9Cy4sUhLHDlIQjnDfrxBrM5n1dU5H9QFFCu648J2jvD
bn23jPeAZ0zKmxyYNF/sVCjjvrIwRnb6oeyXA2ytoKfIi/E4CZRZJen2aSg3JCsnAK4M+dQ8Qpnt
7+Yf4hQazGODl37VoC71DGvLDkx8NKDZ3+axjx9yiTxktLYEOxnUjt+nrOa9hdxffEjjxMn0Ero+
imKqPkM7kzPeuht+5eo6Mw4K38FMJo8QSChV8mHX4RC2NzWIZnYLdbVNz+KhfMPxDz5mUjAE3yJE
zQD8Egq5clctfqbuR3w3rRerV6TmQmdxiaA0SA+TfcqscVOlB+IBAD4LUOWKc8DpsaleCa7rogsJ
oNycmx7ZXE10OvWbOj9W8W2SF4NBV+I8V+mxmIAaYDwuj8zrWs2LSl78raVcKAg6G68mE3Gcbb+K
Dx6WFp3ji1U/c7QS9RjnQQgxJdsb7b6OPbwi3O/gPI55HK6lYtTTyRJDhVeF6Dw6Pa9cArHc1Py4
RLu08yLij7mmgfA036ShO+ZPioKOLKbe5y2rdS9WMLjTS8DUPiQAELy+wEu81ZstoOIl9lv7cdGh
o/izINWH4fy5+dCPAmDgU34fb1BM2fSQ12ZtmLRCyWAfRrYGh0QkCaw92dHWAhjYsv8NiFN0SSQF
gAkvBoQ9sBacIsJjOxTuUp1XyzMfmB5PTY88bmvO/uxiVNh34Gmw1Kd7Gynusi+pcVExYQSRODyO
FgJWQuV5kla+uXZUHY4q+pdm2RfN11R9p7/rW7UG/XlIHUeWcRuTlOkt5CM+I4i39lhELdMn5zCX
HDpnB0+i+6TmRN0u+4iApkw/8lg13WemgdHHS/1dc2NzdoiHJH8yQlIiyz+Yp1q5fldL98acclPo
R566rD+b6rwNl32WP+naLif2lLXHHYQdBtDhnV1n1tAbBTx/fETj/o3nDDkrNpc5CGdkVp5ZnMLy
XpALJs1A4bspT9NyYLDKAi9BzQm0aH4qruxmwd/J7GlhKcmwemLtfhosGsJdJrEg+kW5Y0/q3qyv
BFGDvcHawFqMAofBb0BP2yu4vmCD+kBIbMydxiP5N6yU6+J3hDEEqxNKcO7+jxCqo0Z4k1+t6oxH
5StDBFn8ztoNxR8227bxjHs+X6PXCBn1l+seme+nPGCO5zDnZtEYb1fbRIkOY4uRd1aOWA5csqqG
Dz7nBlCL2Y+7o8EeNCLYHBX3RiYHm3xrIiEN4t/gWqD6uY1ZkCDhgw751RePaCchE+nxrdXOcvSa
8t4SIYCbFiYGdc8bo5PkD2dH9QqiNmoDlcIVUS8sEKhIk8c3aOCs7TzWEER2Ct795BB1Z7u89okn
PyRbRubyrBEExgIO97l7wC6LgCGLgsRVsSYFFBmuhSp0W1350XhvkeApFvZ2r7GDaaYuOdvDeap2
VX2y5wTH9i5VXgx3x1CNwnVEbZb4qutL6yFxAtK4mxyJxr3gx47YYB9dQY0WFKiQN1l9qvUNOXoE
2WaPEWwj4SkyKMfdwiaM8mgJWHfw6Y+UJ4JusXJfJXEyIwE7+I9z2lDPQSDKYVHubP2YGcfF3cn2
1RUHPu42dEPtIsZ9tsOH5VbkH6C6O03Ko8ZZHSePPD9NasNrvOcpVen8xDJI15+F42FzQJsjDt1r
z2upe0Z2NvWdyn0Q77rSz7EIQokYztwQfEiZQ2Qq+k4MSEeT0fhv1b5m7w15VZKlE/sVD23fhFIQ
5ghOIE9Rn4oGZ9xu4FqRgBIi+ge0gz5vCHoypKILRypn2YbIaYbr1t7oTvwuf3LiGz4nuwyYrHXc
MXhxifaD9EWgVDgdM4orHBOVt8Z6cveZez4aEgaO5QFk4swY7G3P6c6m/13/Y1M8kbzVe9V4Kfpb
fHO1bctQi5J3C7mbjxSVRK169AkWna0TFO53L708fcI141Y+yCDGSRkAIEzSvzKHCpetKw5HYw9n
HTGyvCBcAIWsLn6C65/wFuVG5jdVUacduLllF2jQo4ieJjenC3h5i9nTxCbg1o0RLNxbFTrp7n8y
d25LjWtZ1n6VfgFV6LykW8vyEQwGDCQ3CiATnc9nPX1/2v/ftUknhaOiIjr6qipq10aWLa0115xj
fCPV1j1qZD1HEL4YE1zFsbq1BkdhQHYY0brG6Jzc1I24aXsNRymXnsoJcvwNiXxosiZpF/j7SP/o
amyquzTZjMYKOlOtHLOAhLEjFTrF7rLw30N9zWsmDTEYxxt+aA8NrHfP3lOzLzcujWDO4PRuAqb2
S9HsZHkj54jTNhLbH4JUjxDn1xKjfLJF2cJgun6KQBpP/PNVh43PuomfPPm4bFpeQredttnW1tw8
P8zHShPNjLlBREkd0A17bluSrmVlK7W7amT5XGvRCdQPaZcxp6R3XsUCmXIOlD5dmdFBClZa4Q5P
prXXS0d54LsYKmRgjohOjItJQSS7nBtSGtfv3sCvaLxdWCBJH4k3rNaavfC1hzzeevS3qhVLruq5
7Njs3n13Ikgv9K/1lHITXcmKW2qrFRJ6ChpiT4kfrHTeADdAfO2xkMLyd2igAASc1g1JmBiPwHiK
axQINY0c/UR+1xstP5IGAbom7+y5sg2vjroePRHMv4VC/wu+1lXyQBeG1Yn3ho2WN4QKQVHeNdN2
sv7gj9eFekcVuyCFUvKvDP4bvYg2AdKxUTB6tE+mv32rLA6bTncTkI5a0voDVkw7/ybJYSrfmNZV
AVf1RfbvcSXUETagk16slPo+4OLxzaSdVOPg025g8aJzip1nZ5l72jGUa+9KeY0DyrQPlFfUJiQf
skGbPZ7ZZdjdYPexfpECaJW/VFZUZdteFyv9hfIEw4jSAUDAPbzzCCDcV8ZVNO21ZuNr1xmHR3Wr
SweClSqamsU+13eBrrucKokSHfyrBJoe33LiRso9OWY0Nsvc5RkxxqeO2qjZjZKbmqvBoyvNeYxT
mzMZDOAdPAwMfjWsx3+VUBXGPha8lFErQiY6cIj63CB9CUhY5f/GfjJHay7ZOcNXJFIAKZD9K8qj
YZN8tURSzHNM/lCFWWD2zLfZOo03QNLDR52MFp3DBas0KKxnKlv+X3yY9I4duuocRV4mGvwphhoL
W6KZNf/eBZgF/g3m8Qf1UacHe9Xhel7yuFXvFJ2DMn6UYUtuW6q/ZbwzyLsoHW3aZgk98amWIeRU
cLqAeug3MogRGk5wKJIHfJ8841Z9F76O6CLR25V33ra9A9AWwl58DJ75Y+iSScPpFuYrM2EqQTle
omMdT/IjjecdWnh6dOyJkXdTHmBWok3AJ+cMdD8NMG/LZDmeSCLG/YUk3Xc4ZORr4mTmDWTAXZPv
JaJgBzFwErxTWEMmBcFFbK98FDYC5kjeghjMQTXqOQxJBAhhvSXYXjRu25D2mVRgZyTL5RsL4OC0
9hE/0BIkGpzwOrnOkoLl/laN6q2fMtXlgAhUnb5wPXMrTKBo+mnOZSXRDVcKMvWFeQ1us3jW+ntv
2iLD4MezdfduGFbKz+Q5sxcoIdXrmVXwOCq7KV5RPGUWniUH6hjnOFaMVHIp8DmGAyvvnqPwLvrh
WXDbcJxAOICqOz+ZEjkILemTDoQQU18ZM38RuE7Lu4icMle3yMEQKGs2aw3sgWVdwgQloeDavp+s
+SNZnpuoy7G47X00HyqkY2Q5UXcvuqecfiOq1Y1QP9rYXqt6iHcdp1d7IjZh9ahp7/YAgxuBhH8A
J8U0X9kgylwEyh5KV6/fWOPdFK4D7IFT/aNiPCFfRzxR4NC9G4lGCpICK3D07MMCT1nQvSobaYfg
0sk4sxH0tmgNZhkIoLZLeWgXLYP8WuquSqs6ANiG2w98RPio7pzSctvhB2gPirncEaPy1toHgj0e
yqnbQ6RdeEhCpZsquSopNBCbUaiGmnKUu+Combw+QDHuwwMweaexYhh408NA4rggucqY9naISifv
QIlGV34Z3SiVteiMlly86k5LnLKNiONidkX2buel6CeclNYlB/8VoUXkOfD7DHdyEwt0QEtbiGaL
L6OvQVuirYjckorSIFmL4oCQFm1AgSWr7Yen1BXqn7vGhj+TlN5dmKaPo0onzDAkmEQ/msTLKHJs
NCA+xTZld2UyX2Da0SBiBKoUZVm7aJLOgJWHpNxkDutL6XUxAfMvdSoaYjaQHEVqscbZ/qEWmljZ
OELMnwgtEYyokLW6kGMTyRciHH4WVrrvqpakCgyhUXBqRsRAc1IrYoQXX2dTjwl/iYBgEWfHK+ez
4pQvCXk0pAfaVLFqsS3pX9Lmn8sfM92jl1QkchMI4NzAayAwz+5I0pawTinwjSaTVqU2xshwx4IZ
T/irM4iEJVT+hELfAJsYsJcQT62r6T2xmbe+9FFF5UlESAqJwy3a66Z9NrT0tm3xMOWT5qh0JuWu
VNcteVgKBIiDrsrEAvGeEdookcQBMUOfIo0jD9PWJrN3RWrSXPQUxssmAei6x/EzFCzzJSRHOZ5p
tB3Wzhl33xFvKzr0zpEHvjq1qYUBaZTWAHwlfu9TWHkm3wRDsvYjQNM5O0LqAEEqjC8GuhbtkTo+
JeRWEcoAZLbsIWMY8WYqxa84KDT0N6h92sRnXkoEKlS6RaegC4oR9zl5gmFhSqxTVNBBJRsCIBAl
ki6oYBW7Ih8R2QmRxnJl3wkiqxgijJyt022nC5OqK8CZUqM1Z3jEOXEcOWkRahWn3a5VoydlDjIf
JTldRGnRI5ZibKCmwCYhRD0YsxlWaw2d6VJ1mOwfhWa8pw1CIjBrmuNWcXRFWoC9IIkww/5FC5QU
KkBz2osSG7+SLKN1RdudoU3xQigEWwjad2a7Oa+X2m7KojtqOrzR1tNp5jJ0lWbuyVyvaeobqZKb
NNJhM4x/kWZN5MY4/ciEnJ1c0cQgIPJ2Hb1qi4hYkvoe0UWfQsi2vaXjcBkFnqFhingCoKiMCB/L
3Kbbl9ePFtB8J8/ZMWiWFk0a7EqzZj+XeJx767G3OC3YFa9Z2Ro/eivYepr8JodUEzCOS9AA27jp
OQYZEzsoUKAskaZlAB2EeHTl5N+a8AoX2RBTa2Bc8lQ6tgGcIBxJ8t4ypBRmxVSsvGZ4MGICz9R0
/JlUScRmGu8iS6ikaYtxCXXyJwFF2UoMJVE6dbDqurFYkcRNTdDSI8gsyXAY2p+8vrKoFz1OMsqz
sAxrKTOAWSnCHZvhKm0bFXtxQlZtP1wZ872LoXqZUoibVcRenNccPtjm4i7FqEO8JwRX32azzzHo
qH0ULtumXKqBUA8QyD4A26JkI257EEyVzT5DtSYGxgp8WQTusGEgTmBBMVGBY5RPX2rppOZwHMro
A5DkVkHSCyG7TB24B2BoOk5gfgLEp4vW9eiDcKBMrqIbPVVx+PomLo+JGXqd84zhOYf5WKySvru1
kvFm6GgyxYJGLxt3mAiiTo9KmDySX3STJHaAuYQWjTfykboKCIQdbQl1TveNMr6hYF/32I64M/lg
dD6tlDE+iHr40AU7B+5p7OT1nTFF+0pAXMNAXq4yKX02QxoFjPS90XwEKKOHqCTigVK/IJ9xEcyY
iBiXrsZbuDC7JF0GKt1iIYARtLdegq4zCOY+kAjhSVIhpeMIqVm6lcr02YsGLFVTAJQxp7K2r3NP
9qjH6gqbLY+QWYGp6JPwKrNi+js4tmGRtiAwyJFJCwqLoFqgLsNSHRcrMpqofYzgGfImq7aCrVku
qtM05utGthbyEN9L2kgATUhjl7w+3nbDYlVNJnLP2ANVs7/BWkY7ts8eoVMXO3/MHus8py1Im6bV
gdcGbG666eP4pXEEpPlgmQw0NCWEcZjTeTciVy5x46nV2CwB3NxLtvTSULyqnLo9SgLstLu4tIA0
xPpjXjU3vab8CKDaGyLdRbgtjIF6KJ3z1gxHs/ToCrrOpteeKoMOcEUqglRCsbMGK1rPKFUYjcti
yF6wd+Gz47DQR/VtRSg6uu4GkkZxCmLj56slZ5BbR6ZUyo8sAMthx2COoiJ+GmKO/BjOSE7Wk4VO
oZbAU0N3y2HbzMs1SnBjA1151OylUgKNRAUVylly1YfNM1vIBBI5f0s7++SrpbRrESg2BIDJOQJe
WBO8MjLTZt3wLYbvwRbXjQUMDiqs3WVXuRYK4o1fWlXkLkm1tOCMatP2KTQNC2PpJC21XIm3g2m/
ZU0CQI+VjIhCN+8J5/H6hpW74wwd3TOHPPaj/y5iH3tGQn+vVGns9jNGtxGEYGvTexp0GBryapkG
Sbsl1PqRxDRsVYQkL0wdTxCUtQP5jpWTdjcxG8bs6GRKOLEHjJaBt6p4H3ryFnOET2pJHyv1u4NI
63ad8fro5EduBZ6JKqzKWyVrbieVQBCVixqaKq19oENIIoBBMe3z67EBR6VsQs5JaWVx+JiAeLZi
2HReAOQ3DSySMFC78H6NOoh3T+Ykb754mQTvXls3VfHk+9MvJBUqAxYGFuiqLMT2I6G8TolL3pkY
85gKyp+kYepRJveoZ2iRxAiacI6/pgNZ1UR40tYbV5WRAyVoOG4wdL9KZPGzNyDLFdxJ6XSCcaCM
8xWjoYF8VcBNaQIt2qSGR8ybNTzYPmOpplDf+oCYTTCTryXiIrfOaVTXY+9aE9zPuqaXW6ceI3RW
t8ELTbfIxo7xSfYI/k/bqEb1oJedvxqk/AANhn2yfJfJWXbZ5gk7t/QnvdL3QWQyKlEiIJ5K0+5T
zHQlW9rGyCpp0fcZ9AIkg3O9xtwGBmdEQKAzEwtLyTu11p7EnQ/PT+6mcrgSlYXoBBKHgxmU+Kx6
rwgo+PFEbqOCJ9vpArHW6TQnDF40w39Jsp+piSZ1SLd+eQoIud5KJaH2Kimj61Z6FDE9SxkjA1st
2zZCWBTHqmmtSQcwHOhrUUvrzx9IKwOThIstwkBKqjdhdeksTfbXyZvemumyD7ONHxIiJSv1UpW1
V4tzryopIYQN3l0tnnVSvtUzQulXfp8R0Bc820oJE2zwfxYzedP0NZkBok7SGM0+SeJQc2VYir+c
YqolrbFvPau9FbavMAt51sdEcRmMcrLUvSerMA9lI9OviIh4sE9WRru1apo342i3LSeZsH6cAgPf
7HhjiZEeqQpdYiCE3iR9LJo2mmHwRA7NDyjnfAoPGE/E+K8ulW4jjNIdC/pNWnWCrXZV5dmPOCQW
1QyukCb9LKXG7cEbJ9me6HEwWDqdEt/oHps2h8uIb2Twy2fNopqcYrVxEvO5MDr0PAxNIXqDueSE
PgQYEIyOrVuKfIBReB18Hde4CEqTdE/Hrnn1oqpPUSECeM9awPOokqmEI953MF5F8KOfnhUYBG7t
IfYq4scg2+dqCoxAZsAnDOb/jVxT9Grb0pi3+FxOMPtBqkVP6TTQU5yOyjXOiKpVfcw60jQ9TNUA
qdTGVFxweI4wFsMbcY1QbRnSFkic4XGTaIF9MR7Xcqvdt2O3TiccUTX8SL748n4c6hNxyDsCyZFL
6AyLUrVeEX6hYTWA7yy7ulQ84dHHOtXXPBApoT3+iOFeNrcFXmJDZrhSlda+LBOPQQvhOznNIMKI
dafvOUzYITCxQVtrSrbsoig6AO1kryITPZUYwxjauOuktrqyenz1QkgENesmankEMg07w7Kuhvem
FARNa2bG3MlmSkOS4t6YCWpom8hwAChNJGa28wTu8UwlHKFKXqeusJca7rVY8ray2RkrWclopqdV
hTaP7xqTn7TWA6Paj4NUr6bKu8IrW95ApuFYocEfseYwePAKfs75bIj28lACDBFiHzfZnZ5PW0Oq
C1cfS0eW+mxj9sl8Dr+uFYhzfLxXhIeFg4Z12AQtcAytlxqnNvNixbF2lfWxuMJsRQc4jm/1Nsqu
e7p0lp0e4lCud3YWIsgye3oqubEGvHYllaSqlS2jNst8R2ftw9Wt+k00WntF4RQSGHa0McgVoVEx
wRiDHzj4FNwBS7pTaPAw06HedFpJJPCg41NsabSpJHHcBTZnrSgI5R2StDY5+UVLiPEQcbQzpmRj
Wh2MuCjYQLhkwyz0O2AI/QbZMVaHTsO5nEnXmj/aK8umLUEkHR+hZkGxZGMja+g6cxXZVDTFCXJi
1c1tceNpTPgZhK9F3I83xfx8lyxLVY6Bj/W6dOuOUlH2Ig5bqrb+6xLZYFcrQr1Uh8OjtiLETyJa
kPYr2UrRzK+s62wgj1V56Qsw6EVdfjTecIdA02BdY1uKjLRbKQVIwjAhWHMk7c0BFR7yVrJYqeZM
ZuHfZKKDmkyu3E6uYUakwy4eYX1notqyVpZ7s7WXfgubLYO/uCxEQamTCFK+O+uVuEsAekPkrUJY
RmXv105OciPptqJhZ+67K6F2G9/MOJ9IKR1BsLAos4l7l5t8q3Xxq5XSvo0V7Jwy8H+ZuBFpBoHl
uXfwjYlRZAxYSM0jVBhQ83V4UrjAgy2Jtck2n89j3SzBHRtgEl75Is0MwhGuCfrEkXpE9fB597hh
e1CIs1txGdbgDY0iy1xptBDwgvpaZgNjNDPUxYNB+yAVNhB6vXmtW6wavbc2W8l8NTXaEZmqv2rI
EdIKzRgG8P7GwluzL3yszz59vk6J9X2X1CjWoGmtctpLSToyRbYpSgUt3o6/sElq6Lr9ZPG/hdrD
OMjdfZgNG3T6VK344Hl1yg+BG6eqxYeKIn2jN+TJA0zWoubNlOwnUhGZW6kWbFJde+hK7b1HRhv3
AI10WeyNwYcP4uvIqsMdXyL6gjK3FqXVP1QZuGkEWDctIgHZj9CTNP1zVY6Zq4oQaKguQGmBzY6p
VdAa5Yu6IrXQi8eFMjDO07XpwySGGPDoENNvpHDK2/wj8Dgijix6K7/e6qH0pNc6MHGUhLBNLHdq
+Lwlnl/HU9H/d3a7aSpyGbCpa9T+jmbmO+KhJ5oFNMTwmkHy0ncFZsh10vvlJqR0D0wBP5IP7E1T
fxPp6JOEqN7rgH8GVog+RzRQ4AcZkcIRnkeVRNQlAYIrETPTlmmB+LW6syU6zX4/uxE9seeAXC0m
bS/0cFzZaQom1GZCEg24ojwFY65ag/ASE1NeNWwYoSMVboASTkytTTvvbix/YITCYLXSebRsj95G
5vE4GslT7SWbFkux3MLqwHu2TCQmBIQH3E4SyjMAoU8mvQpKLZPs8xiCKzu3yVzMa2pvE5qvhjx/
aXkBmMv3ruS0/WWGcrIFM1niqpO8kcOKV9/YvTfekDUEh96TsSsJ+qZjEkquSfMQ4QqZLDl1Gs1+
C/GLF7dXSVmuyha+io1iEqZvuSmlYuuTab7SJcHTh/QsztB012awbWjtCcaDk9WWG2MOGSjlZHLN
1FIXk2eBmeJ44iI1WxH+igalJzIUAmfpNuVUMjZMFp45TLvM/9XWfvrIZrZWyJNYiMyctYdytjE4
p6pJbmySgHmkgKyaRSbPrOiPnTI8ZMSOHm2rO/KnUQkT4ssAr35i3/cfWrrknuCQ0S4zm1hQ/ALA
HebQl2RgNmoFcxQ8z8FelomKK2oWiUYOt9XYgbvNV9gQsltRSDztCDwl0T7beEwZrvtkwOhM8Yj6
7RaKXj/1Af3yGJEjx7hCX05RU7lRT7/AqwDYiAIJHMYBakP8ugwToP3DGlKQkBD/TUo5MBCcYa9B
y2Mqd4W3SDQdNjSw2qnhqCFrbqlSTJKtipJAWZMpYCIXYZfwQgoHo+LBCPFld6InVtrH9Cvku6Lk
oN6Ew14qatjoCOqyZKhJxwAmhV1oQ7r6oslH4lry9K4SHpHM5Hs6xjg8iVQZ14wO5BNh4OaMkghR
JFbT2tTAu5DtvgALit1DQgwM8LzeJhZThcDG9IL+2/t/iYH/a5aw+UL/NH/933B7Wfif/rXZixi5
MPtVh6//tapes/df9etnp9j87/56nZ1dkqLp/8ChZdiyrauahWPrf0xfkmLoWLjYdHRl5l+oiv1P
15ck/mEZNqBqYROFiBfLJJTv/2fvSar4h03wnrD4mxr/afxbzi/+EOCj0c+z2fZlWoQ8GiTvqfOV
dFmfP9/nqDvQHyzR2PiPsmluDIO2lpktwibdKJb76RviC5n/5udcPeX3mL8/L3XmMPPjKCcQGB4N
YgDYGbvAQWm7qdxpXCDVldawb2/FhTA/Mgq/vb056e9Tkl9ZwUfoykY9RqW3x22PTGE9cWC/cGtf
f4u2UAxDFZal81P+dpmGHnzRJeqxWcqOctW7JJovwQhcqzeK4zvpqvmFRfjCVa0v7o0nwTR0xZYN
UGq/X7TONcsshG8eR/mHDCtXI60ztj5quXANpeEwsLtwl/NdnD8rny949gPGvmIkfmcZx+yq2g4/
ET0CZDokK+tWcvxt52Z34MD7hf4k/egX5qXHR75w9bOfEogk+KJKGMe+hqNW9yvshazJ1TZv5U2B
EdaeoODk8JuZw35/5189RZ9vfH6yPz1FMlHvkDH4ppk6LFJGOwGNap9p3feXQZ594R7nD/LpQiUY
E5yQEvkMPnHEXpJsPGRHQKsJBlsBvYxxjcj+s1WivE8zLOOjA+uJ/Tk5prhS9EFZoS4IIZZMpXTV
96S0RSl8l9taDKCAUVcSSuwHWxkxP0lYRFaE9+nEHDIvd7bo3FHxV5z83ELqIOVN+GuIK2OQXJkv
vqShlVWXDYR10sVvatm+soEAZB9+YBDPRcep3GsmJDnyFn07vs9b2CBdH6yjVFv2kERNBsa92BW2
hlE63fY6UrIASVkdIJ98q2ZbUPyjt71lxWkuIfxCQmvMsQTGcKsySDqZxZPR7nxcYFqZ761RuS41
jfZMRqHECRi3iRSbT9lcVuIVCJQD3iGGm4nrG/1tYKiYvxVXHrOVIlcblfGTHd2AjnyOJPCKAKg0
FBfPcr+uIJsUJmYucNFSaz96MwenKl1Owse8BN4EQEoYbwF/2cQn2Ug3cP/Ady71Fn0p9KaOPlpo
+9c+Q2IOhQYS6iJgkIWKplWf/HRw+IeSTDigilxNes1K847Jm9HhpzXf1eSYT89EvRRMNKfsutHL
qzJq1oWINqKDZ4Fg0ORrRWevzocYtGqA85Z0lSldg4VpcWpAuBUXaL8741aG2KTxyuTk/ig6WYAo
aaAaO739as6jYQ4xRsGfbaGZIyiDsjdxgJFhX7SdeVLaD8WIOH6QAoq+fSm8fGFboKQFFFt0OkzR
d34NmbbIrnCK8cv6c4ua54/vyy5WkF7uZMpiX/wM2sc2uqs1yYH9t4Kch4+O+R1xHiI6DhINRnCa
xQR3Dj1i3W5wgkK1QflEfzeTN7nKANXjEzRgwrxr3yDdh8RHQdBeFCMFn6QXGderUMVpQvYe08Co
gl+EDqOHjzaayA4t8htWb5ThuJCSh5HhcN9ibZKXDcIMCqkX4o2fRpbRisyXLBr2AGsoI7E4IK9t
ed9LFCu+Uq1Tuj512l1xYnQHemaRiSUMteoEpK9sb7uJH3p8Dzhxi0BQeH/gCrlW8MNl5MFpTGUg
20dkmhCN90g0E9Iv4NVBph1tGAmCZAAJhV/RQzzGRlTq/VOg5mtgWNsggC5Bp84bT8lEXJ8hGOtN
m3DMlgZtXtG/VhFSERnZX144pJAY8Yn1ZDkN/toeiwvr4lc7uq3IlA8KdDZZPVuuMkP0gxYpxhEm
xkqlkBVo2b9fE79cehUdVzzpgpREZ0tv5dHVpnVnHCP90cxfi/au8j++v8SXhYn96Rpnt1F28E0b
dd5ZHMzRt5yAj6g8ryBl3dLQxgu2CNYXLjlvlX9spZ8uORcUnxZ6u2TiPZYogQm0gnHnRKvijaiy
RfNIy3CdP31/uS/KE5MAZ0XXbVOmUDjLM2ZeEJi51BlHi/ixBjA8ArF8Kukdud9f6IsHggsZhkVp
qlOZnn2TZlAnSV7oxlEhLSaSb0T4/v0FtLmoOfvifrvC2Rendf6YTiVXsK71HSm7y+GpXQP+dvPr
5K2+9n7YK2Drw4IuULiul4rD6oYU48TsBLXxKTi2G/1OWrG6ff/BvnhOf/tcZ18xHlpfCQpehTLm
3WfwJZsfEwaZ76+i/HH7nBVsWBEa0ViqIVtnhWZVMvUM9VE7jsGTMYJOIqO4EQyHUctKyuD2WbSM
bJTUkeYaunTh5/3i8rqhaQque0OR+ZHP7jKwDezamawd9XV6l7rYnZbeDbKcBXLh/fe3qv7x0Cq/
X2sufz+9InIR5lFm5toRlfsB0MyyXntbPDNO6eQO294Kc9bS3GSLd31hLcC/7fDxr+nDXliBLn2O
s6+cwo+3xuCeLXizTXsw7LeStFVN6y6spn+U17/dsCLPBfCnGw6r2FStrtGOMrt02CCHRR6npc8+
Upe4sTZKdRugff7+a1a+vz1FPjtFdFMk9CGOtCP7CfKVPNlh1d6m4YcCBzVIpfeBabIHsSqJg2XR
17fF4F0XUotvgJieLt73Wr/8/jP98S6dfRHz4vnpi4gUcotTpqJHgdNGTd9M7WPsP76/xp+L/tlF
5lL800WEr6KYA/17rF1lpSyNPaktt2jfHBjF62SDqPz2P7zi2VZGE1PV/YjbwrW2Zl+fT4gQARby
c3AHoNX1V8aFL/Lij3u2Hgu7DkSV8Q4hVHVlV9t4S45s7DPGrnHLbeJKS5RnF97cS0/U/M8/fbOV
Veap0AYEOninKv8wZMXaxxWHxunCcijmJ+G33eDsRzxbj2DxVpBfKu7PaCV3RM8SxFiVcDNFkPx9
y96YtX4PTJvuGFpSIZc/KrN5acVsL7XUH+izyH+TbbQVhfYQon/wCcz0U3LpFYn4ibDVXu1xOuR5
jwGA6XFJKYqXp8ruA5WSqx43UHQdRSfvtxyfBdFsC0Ju16hqIAJiawNOQwQBypAwcWr1XQoxKBj3
JrFRnk1oMBpymvwAy9SFpb9Z/V7raNBh3ZOGcd1R3AUWBoKIZLpiwyzjlALcS2ehKu3naYCAkyaU
3ZmEo88ojqpirUrVforADeoT5r/0DdXtQSQXNuFL7+fZytzjKLWzkge5YRxtgkmMcQX1ZXnh1710
mbOFt05JXEPbox2NFA65hCwbyXHLHPjCezk/JN88RMr5ukvqUqPJ8+0sgwcVnWhKE3jBVM9lVHtt
NjtCxpRHqOarzLEurPkX7vGvDffTu6J6vkmCC6uQ1byFzUs/PlXNy4X7+7Nm+LyRUqn//j7awInM
QWER8K6HJeGay9whOGBlrqJddGE3uXQ7Z4tq06khaHRup6UfY+JiyAI4pNbFMmj+O3/+ZHQrNd3S
Td2cP8enr20w63jsakulYidPwcGISLDMslkYa/JRAFywql34Er9+SP6+4tmi1ntea9a2SiORxVtZ
2k/o1ue+13s2OQRoOY1Tnbw7Y4sm7vsrq3/0vf5a4/6+8tkaJ3WhouQmV67d4LY9qNVCdmsWVEdy
ko9KLK6w+63QHh7xQxdHf2n//P4DfP2b/n39s7ddYS6OQMRWjyEct5m3iJNNgVn4n13l7GVXzIIz
N1/wsZTy1aQMDhhI+hIX3oV5i/3muRFnr7rAi6cwUeYqypGz96ogYvL7+7h0hbNyqhgqurKDTj+9
1xZ6NuJxEavvL6FcePr/2hU/Pf39gNwzyaX56QczQae5vsYEaS07hyb6imbTv9+6//0ZFGfvdeRJ
mZ+FXDF+bF2xCneWtJiMtX7briiXUIrtBLkgDxfu89J3Of/zT/cZQbot/IZfCxzK6/yWRyuTxvIS
5M+i2JUZ73l04T2/8JqLs4WlG1uFESOXHBmL12PKQA/XNLJCm5+zIbL4wi1+XSv98+USZ8tKMNA4
HRu+2DlKZ+GtkalXa2j5YtE5KOuWyol4JMlpN9r2+yvPN/Ldm3C2qjBMhM+icOFc2xmN+AXBCu1M
e/r+Khcf1bPFo0/0SO0zLgNigaNb7HbTstuH1/2KVKA1OXbW4fsrXvpCz9YRtRnbskfCduyTj8Km
X4ouPpiRZs3y+wtd+AKts6XEw8ai5xIL1uwWT8jtGtXbRL/UVvgXx5R/PiDn8zmplVAfjOx0ROke
2gM5lDhFO4ZK63YJbElBDbkOXi6def/FweHvy57VDBUCHkaW3N286dQHY88GW/4CnpdyeOhcDRWI
WwwLe1teOG1feAGts5XGlspMk+d3voOkIKIboyFT4lk2TpF2//0PqFz6Bf9YXlDbZIggjvrQvmrg
fvpJ+lWZVxUWvKGQVlZ7sO3WpefiTPTZ1dBEsjBdI7cj/K79D7f589aZUhm+Odnzja9Mt1p663Yd
xvsH70d6bd7im14wG3Cio94e7vv9pVHixd/7bB1qpSnVZYvvYtyFB2unu+IJJR+GZaddKm6XrPV9
de25l4Z68+v/zSpkna1CSWhHaQpD65iQc16rxZJz/0Iib6MFOOmJYk3G4oUH7NKvfrYiyZI3WciI
1KNmbb3+R6kHbmwUF1bXL3cu3aAprsNUNcyzVShMOtX3Lc6lWmgtYgJD5tDHC4/v/Ar+8d39fY3z
WoZhSxIR1UOX5GauSMlwhkS2DLf9VbbrN8PFlWj+zN9d76yywSNURkjyWPDifGXVjMT0ctOH1q2f
ycsqwYJnxsRj+tWuy4IBzStIaUzXfVKssxQYhT7eToly0gIw5AmnW1t//v4b+bpS/vSNnC1aho3U
ysJ5QF20pMOCBG6trUjsfWNOvOs2nRNeUawzWlp4T2ipL5QOXz7Ln65+tnIFkxYbDZlLR7N7HTCz
JuKOKAbgZj7RWVurry9sQH+d2777Qc7WL5Ezkm7sSaVB2ruqW667zXirreeN1bi9VC9ceKLPCyMT
oWEwmFwsSU6ehVS6Ui880H/pFb67n7M1KDR9OZd5p6gV6F9QKwDAW8tue0xWhB04ndMvr4JNe6v5
zjFcXuqVXbrBs6XIhis+kI5JiZvQj5mcnFXo++fz0hXOVh7ijzTDC7nC0GwTBolRk66+v8KXm+en
R/Bs2bF0f9KajBdAmkyH7EDEgttplmlQ/ci17H5/tS9X0r+vdl4BGfWEwi4U6rEV99iJcDVi2pO8
C4+F/sVNzfIkwQDLsgV6StalT6eAsR/iIFNM6Vhi4gfii39TsQmt0pCiJ62Kr8nC8UcOHspOg9Zf
2ogFzlDStSbfJbSYJkQMmS6Mg4PadikD4nl8H5h7xNUpkQGcXAZNB53SOOq4SzFkloq5EPFD2dLl
z3+2qgpYzAOOqI6EhwzRNfBS0iegQChVeWPggFE8ZI95jHtBaDN1tAAM4ek9SQdKc92GMS6WFre3
ncUj+tfqoY3yf//Z+u1LOnt3rFQfCKVPpWNKtgjWDO9QSPLN97+3+sWO89tFzl4RhfTxUlEb6Tis
kgeKBKf/ZR/qg7YP9xCvoNA4w1+HFtSTMQ5yyLjXGEIu9Zi+KolNnVxwy1Y0PK7m/J59eiDslAja
3s+TG4S7qxbOyT0xV257NSkQgJn3/Tdp57XctrKt3SdCFXK4JcEoUVC0Ld+g5LCQc8bT/wM69W+T
MDexzz5V606r3OxG95zdM3wj3DR3obCwDT+jgDPrdDHqbBsi19nCXwtjxwd3Sh5f3EsTX7CemlWS
LeK9Dpq69xI9N4b/eHvhr3iWi6FnH1eCRBfFXRo7kdGArcJ9AeczkOjKh2RjtjAOkP66PeQ153Ix
5uxbs48TgryMKTn1PYrXwca1B2dcUzkB93u7WKe3NMeZcdSyLARM4sdOZ9LtR/cjYkn0bYguui6I
PSaUmoRZ8y4Z8RPP8q2PPsGq8YavqgQWVKspXBwU06kF632MUmTF6IRL1H8aomeTHtQxlcTfQnjn
uqdBRvIIhn0jhgeVcqooFh6aNP8Y4pdKp3SaFq4CuaYaGZKBUieNqnil0qD6jV9aHaAwMOgnSj9+
Dhmt3w3gGin9rprBg+RTwk9bO2ewNAo7S6mfQYsGJCT97BSfF2xMK92bVI78Hz/VzOq3dUrCOOBT
0b+76w+wy+9pulgpmxJe19It5+8EvETA9c/pm1875dKSvaHi9HG5cYr+3QBjD8qI5gkapUuqzCA+
lZZKIzo62/5Om5ow2T8WxTyWkqzHeoI0UdONAnfIVwNwuR5btA/Hn5lHcwF5ey05DEj+6XR1m179
Pa8ds/mWqemCs7xyn72YyOw+67ZybXGi3SecC6qbsMHz+gQWYD2gqzeGvxHt3g1WvF/4Wle85sWw
k5E9s14qXswUyiR2WrAOa9cLNr7GkxpcR4GISGQO9Cc8c5Nc0RtES6e6jbNHuXwXpgv3f+HBL37L
7MpaNlFvJAI7p+igZlMpJSMpnVOntzDna47jfM/MLHYGRDmSi2mHrjvChxDPbKSmjpCVdt0+W1rh
K/mOi1nNLHUehGI+ASSQCtTXAiRppdYRWUaiP4r3NWYzan9W+evEmFN86m9uT1a5Eq+/GH5mrQ3g
t6FfcEDCA/X75hG9Vrv8Wr+Me21jJDvZUU6gNO18V+/ou16DKbZelG+WA210je7mE52o2yWfubTX
Z9a8qEsIrtLkMhHiI4dZ9mg5TpLF0rccFBQg5aNmNksBlmn7/O0yVUXWSDqpsjwbVTZ9NxezTPjM
0uTUVflbYPBrY+fvy511WIrdXgtisPJ/xpv5EGTQRbMwTHdK6WeI773mPgFVb4PCMH2y1HHthfgY
7/uTv1nK4/0bf/ln7JkRDtu2QtqbTVfb3UZYNTsECNf1UTtSobKTDrf32NQacGtlP/fgmRGhbLee
NBViR/0uSkcEGrV4K27QeD8MDoS/IFmn0i5TN4heUBP0iujqfsljL/2Emflsq7pS6ojFRhqqbeTt
iI5rRfFojeSgW1BASvq89b7envhkKG7sKGVmPLPO1VS3Y94wSejyG6hi+3V7BGnaJLeGmNkqHTWA
usuZ11TKj24cYmVUBewTg+xDcGqP4taQd8OBImQBncGdu7k9/tIMZ8bLjOgd9+Rphiq9XoG8Au9w
e4Tp1N2a4Mw+tUMbxBr8Q6cAMhcg0FG0hxa9Zk9wAvH59lhLm2RmAcRe7gwxZjHzcEB5FqmaNAJ5
0Nut2ZxCFN28lG5NdeGhMs3g1gxndkAt/CClJD52Bg+HgwgTUd5tI1Bcu5BsWPpY0/TPjmGmxlHf
c+V3EnTk0bWgFe+/c2b/sivqLM2QNxYcHJG5gIvbG3cQ0+RDvQG453T7tDnc/lzX0jXnFlSdHeqq
1QnyTKOZvQ7s8WsVfzStRC1xDMwAvQupRBaVUEyIVFRxlJV/vLFf2J7/5qH1Z8azM256RiUMAE6c
5pgfkr13RHjgEN4tX2WvVTNezHZ2/XHHKoklgc/n36eIpxbI8I0Pxg4cwGbJWv6bR+ufWc3MCjV1
KJ7T0OHI/aaidg4JwRUFQPvGs4kOxNtxg0zkZjFqe/Wwq6C9FBGyGFWjlzvUEnwR9X+mmPbavtWR
hFFpGafsPqcJaqQx9fYGunre/ww390u+27hynzGcZDh0sADEPrrqz1FEfndEKnzgmSDV/80hPBtz
tmcFuNpyqtLDQYfkahK2yOgwvj2t63vybIzZntRoFreAxE4XWGlr3fV78ZAdzP/Es1+9M5k09om6
Bfbl84SemRSjyZvIFbLUUdJg15bjQXaVFzr+15bU/C7oIBDQAY7piIBFZQuuOBG57b6N7dszvrpv
LKrFTdIXyl8V43ldK94YRKkjSF88Sbd7EWEQXrslMIGhWQr9Xr3PUEIrqqpGVOevunGoWCCF9C5x
8m8onscJOkE2kuHhI5DfNQr5QDqOVBIpyNO8ivfofe+WbsiLP2HmFkXCd4iFJKlTtG+d5x2sfJKB
pe88Q4+Yx5cRQqnzHnzph5zyhEXgWY5fDUDWKB/ex2gMq/WLXoH+yYTd7W8xufy5OztfnJkT1Zsq
toqAxfHc/i0yUAGg9bhotYVNfs2ZnQ8z85qeCWalzuMU279vgCHl0n9TuDI1R5qSatBzas2tUSeR
283QEMCZqUeRjEW0M+8lMtnShpzFYck9f/57s5U7H29ujoBqermUdKODuAsitgiSe5D8wu6UNejc
ZeJ+RLxR0j46+NkyMle+6K9cN15l/u9e/90i+QVIxeY+gfwf96ThTQUpnn5PKdUYUfaxVGHn1uaD
ZIiOi/reaqQm5va3v+aRL6Yws26+x3168LXE4WodH1DqVdexLWxUWyJ2vaHsa9FVfT7Lbq3azNhJ
WegBLZMTJ9uIR/1oHYR98hWi6xFE+1Gkv3OlO9bO3+qv3qbcWw/5HrACj9bqa/oW/FiY/xVDdDH/
mY+eZDw1FTCeEwrjTqn7fScNb7luvcXoe7bi+9T1JkA275CfVN0fIyyaUQeCNlTQ0Po1Bm4f0/90
+1cpS79q5s1b3RKmLpTEqXQRWcFuncfjQa+/9Mg3JwqJT/PRVTxU9PJHyvoRc0C5AKa2/2hQKJKq
2n602k2mZg9FUW+r/B04+i7soFJTUxF3b4kZHFFx+enrBVKGoPGs4C7px600CUwO5UMbZ09U9u5R
Nr7La31nwvG7PcOlCc6eITShiApYosSJ6GoTw25XSe1zlu990/FRW7g92JX7umniZbTJ52nyvKtE
CfRSVOskgbDnbRq0OAb0KEUEnmrN/y/u0xdjzaxc2ukDuhPl6JSm+bsvq501VQdZ9V1bwcJBNi6k
QdwQibXdD83v2/OUrzj3i8FntzFuh0leQ6CG/N3TmNqvcnFYJYaxQQV3myno8tJ5qivIP5gSAX7q
PUSYlaLy4LqO3zcHBb2TNF+VwkOLTmUS1Xu0YuFZIvYpL2yAa9UxZ7+V+8jlzbGLGlXPImxnbtQn
ZICeBo4RlMC1RONlGutr09+r8XNd1yg8fhs6ie5g49gQWCrahfzHteDKxW+ZGcGg1rp8kFi3ettt
wK5suIA90kRLCI0+jaVH0GTf/rJ//9qOijizf5mMNKLEcXP6Kt2hw7GVEvOIoPWh7mBQoZYvbksA
NkKPFr0efHelpdKy2+eBm/vl0qsxWPM2Y7qugniP/C3GzCF0GLYLh+HKbf1iWWdWzM1BdlewQR3Q
EQegBAdtp2/F/VKz45X7y8UwM1si1zR3Whk7aYDiUApvmSI/DlK9YESWRpnd3yTwjE1WMoobFY4w
3EWVeW+JC/XD126JF3OZ7ObZ9TwV5SpNlSLlIdBSeovU1XZaPGmPTr9t7KB6bGj6oBp8+blqTabp
1r6cma5K9aNUHsvUKT3/rkbY16Xo16cHC01VUqJr1Qg2Y6iuCguXGKD9ZKp7q6Sj/pFw9Ir8FGAL
faNz5Ul0aafn9L/73/XR2NeFRgptokpZ5Z1knUr0CUtFhyLlDNPdpw43SfPuDRmcGYvHKjQeKdia
SA912VdNAx9Z7JUIrcLxSIcN2BHhJVPyfU4irkGy2aeElhz+Kkt/CCJeOgZl1360/J4kKfcCkrlw
2CC93fe9ss0gW6rml2GkX7MiCxehrhe9pyg76zr9GcLvvv/QkRQHg8lfx41ZS+ss8g9JjW5k9B5U
2i6OxJe0r225O/Uq4qQaQkrD4wQ19JODPBZQEfhKBc29IXrSiHQNEmymSHoKc9pwWDwpQK7Qle4q
MVrYpNesqoWXM7gSIgujzqv8hHaEbGiqsYP0t43qrOAMdGUhIQQfehO9emuEXdk6m9uOZ3HY2eFo
EaKVak2JHW/Y5DDm8jWoqqmiutgJIImOvDMHG/kreynucWXPXsx3dl4qUU20pjOA54oC+se83Lwc
jikC56gxQgFXvXLBqF27MV8MOTsmoqeYQiox1+7Y/QPBkqM5PEq78EPFtqGY9nx7ba8Y0YvhZj69
JICE7ifDpRZ0hcw/1UC2KgVGatxwNUxOFlAnsNMLn1S54iQsSyWko9NprerzTmCdHjaEUIPu2Qi/
N+Gj1KNFZdZbq3BJlOv7qM02VfBEsxg6ppoBDC19S03lW1MZ7wmwItkv6S+lW0VERavqhZPZN2iL
JuX3uiZ6P2Tuax4jtl+qX6L8pfDan9TB3CWALMXoOHbvTfpLC38W+WmMHofSW/iIs22DnI2mACwU
LY3eHlmf9xtkpaFLSqPLz32d3Xe1ey9ZTz7y+wOiDkIfPyBYsTDi/I7x15AzZ5jQ3xDKTSM5wAVt
NJSxKhsoYTa9NVu/X/tvt7fNlc934Uhm2yaNPEUw0ON3fBjq9VhhtRAw9jRIT+P29lDy9NP/chw6
qrNTMIfm4dn1qYmUdMisMnHSVt6hu/GoWVQjygY0e+SEBTl47aLuSe7iNVUPqKCJz3Ald3UsbSNR
Q3lXG/dyCf2qGH+FVfYexNFdA06gHyrSqxCfwtDWoqUu0ivnyjTPfvTsFqZGgR4Ntc9deeftKyIF
U2VjeFxqbbmWrr0YZ3bZCo2462I/GZ0auelcrWFxlRt3DH6kvXHq3H+ytNzW0fDot+mxN61TYtXa
TmjQWgdVynV+7ekTQJ2AVdAgfNslaNnnNN9H9IjTyPwSDBTNkB7wsx+ZhmC60qJb67hQNTopW9/+
0rNjYxJYuZjLbA9Hfd5BFE5HZxLR86AyZeK3HsW7rsuOCqIqhpXubo+4tLWmW9nZfcjVIjR4pWnE
eNua4oPg+gvJnGtloReTmvuuzI/ieKhHGl93iioeqUJdCSGF21RqDM264WYyqeMTX24kyzFRSNV8
Y1V0HyJ4AV5NK2NI7hF2fC8G+den+iRu/v+2CjMvJ+bKWA5qkHBdAh8Voa/xfnuAaRlvneDpw58t
8+iHXS2k2ehE41sT9ocsvqfoZ6Fv+5rnvFjpmU1KdLfJYpeVVk+Emg7oLdgA3rb66vNusFgwfS3/
cj7evPFWb9TelFpmNXVxUhPU7JJdg+Be8xgsFphdC+FfDDYzgqbZDmYxbaPJngynjPbJ8ahu0yfj
8H/6Vp+O5uxbiVkCbkAMuKZH9wbkEBWkVhqn9u1R/s18dO4AmmmahjGbj94aiA6rOlc6KNJmSELA
Cl+GIbOt7hDraJ+03irxIdAvqZShU3h1N/4Zemaao0iRuhEOhqO1mm1KH6qBUJGQfB+UdzPS111r
2qNovaa+uEP3mAq7ct019RbukEkPPWmAXRP9diFJQeIz+3pbCk5mHGL5QaPD3d1b8WsjDDayAWu9
DTZ4Zdh/722UnrzYQ+OT4FDXJ+iRClA6w8c4qxBapQVYVf8JMvlZ7+O7QK4Ooh9v1AxoXVhuQ1Gi
zT98ROrwxQJYHJDAtPib6WsbZNRB6b6DHgtdaFEmHU+q9aNsv3gUUeuFucvKYp0jpRbmYNDaeB1I
xUEwo72WkQ2CnpcaNH5R25N3D4UeQ16i5IInU4dEbgBIPLU4QNbwIIrZIei/+flo68n3JjHAhobP
Qg//QHJ3o9jZXdPvdNfd1IF4EoNfRgpZEwB84GtbZE4PiSmBJUEOuBLtPCo2Yag5YtbsskDeRRai
f8qL3NMkiVKzWecvgiqfPM9AHvuL3GknRUEcQZT5c3jIAzRFTe3QBfqhQl8uTiiUFtZtb63FtN75
PpjH7Geo3I3eSewQeDO2SvILZ43UMOwGodiL0XsffhXzAwrkfFFIPkG68Tp5JXQK9Y4jjAOoiX7r
IB62KeX0Sz+8euT+m7j86jY+SNj8Sx+42yLhgXn7ZEzG9sxW/nWRm7kko9ANvylN+VmQ4J8OBNWK
YD1QZ1BwVhbDDvOio7+Gm7knyxBg2lD/9JxBt+xoe8+S+tixosgr51Abq22ViHaRvBfBRwmmwGq3
EDv2hQy2VUm9o6EuqWJcteOWqBrEaEVkeuZyT2EbtppV8uiSd+Yxtel+WUdrKqRt6q6AdC7d1BbH
m3knL6FhTytIGHwGRe5Te9z3K/oBiCYVDjLqC7eca1fn8+nN3JQ/YvmEgenF6j0XnBhATlg/D1l6
f3sjXesnQmT1X+v4+fczSw40UdXL3oqdEVMTBIHjmT1Kd2Lp26UZdnBCfoHXGWw1En5Y47EJyAmF
xWMe/YzRIswzfworiI+h5SI5L/IOg8tW1UuXj/nL5fPWd/4zZ54g4VGWloFJvSNLgsr+qs7Z5n1C
da37CdUDA0aV4VBku15QN1WS6RBw06Uo/tXY2PnvmLmFYXARR03ZBjF2jpz0Svyw7ppP8OO+p3mn
ei2frX+Uj/yYvUQviwnca3ckC9EWmR4FCrfnoZWu8SywY2PCrjdQLqr2+jF/jDZUze/kZgX+PFnD
Kap3S/7+WmkHSWsSGOiw6ipNKpeXszBM3EFOWX8A2S2tS3DO3tq9Wx4h8a7F+8iG8r1UuXt9sf8M
as3C88Y4pGYasjdFlNDwfhRwFR90pKy8DbSrx+Q+kSFyoi0UPIaoc/mn22fj6mKfDT/bc4BRSj9r
GZ4HCXqQAv0yBz+WF076tWK886W1Zlsq7aUeORGWlv2r898/k2awe9AeyH8+MT3rCbIlAgT52nxu
vAVHcv1gnU1y9jQUWnBwXfNpR9UdvfnUr4rvwb2wS4/eVlpIciyt6OztpmWmIOk+K6qXPwrP6WC2
hOXH7a927eJ2tlOtmWvsAlnzAZBgKbyHGumQfFEG77ovOFuzmTts69rzlJRpTHWwo93tYtu33ft6
I63HU35aTNYsLdvs6TUWYlbXOjukl+4NZ4rIB9T7asVWdvwPcUuh03pZJWJp0JnDSwM1V0qyJ05V
/xiKt57GrypcePcujTGzKqKoyjS38a3a6puYPWcmpQYvt7fD9Y+F8LghEo+WdW2+eMGAUinwM0Kl
zcbbR/T4IK38SNxyK+/djbXgUK9byrPxZutWjy55iYo5hQc6VX5OT8xsba25BqJyepBtmnI3C1O8
uoxnQ86WMSmt0WxDDUO1E76ldvzSpWvjNCkYlOscdPCaS9rCkJNZOLuA/o8//jOkPjPNss/7QQuY
peYY34ztuI/W+cZ05C3BPduylyJY14L7JqKe//8r6jNbrImtOioqUzRPwCgavAC15zsEOPP9SAF6
Q/Fk5GgL5mp+7/1rljPTLOLou6rk/UkvJFqckyoRgnbHYGdw8YP+99Tdixy+Zr+wulds2EW8fTbb
SBm7jDcxd/kvvU3mzV8VJxSFH3UnelUQQPI3ID4WxryyiS7GnM1VMZUwLjTOCbR0p4GRvLa+QntZ
iz8Jnd43j+qdty3+i2jMxaAz79MMfarUHoMKey5U+6m927zPvpHCouw8+VotqbtP23K2bS/Gmzkg
1yiNXnNZ2Lp6EuMSXevYP8gVkmskqRDQE+T0TVS9e99aks+/9knPUhnzu4zm+lysXA8yhkRLSgVx
Of7fX1fOkyXWbNPoAMjibPC7Z6WLN6Xx1PgpOMQft7eJ8fc8NFGUTDJ7Ju0u4pwC4BeC1XqFGT93
lbGuKbYty2KL7u63qA1/Wb2XrowxlAFwIP4I9BQsk2ir/i8d4DysnZ+xmH7IykBiFfVwEhxKEO17
D9CaR5RZHrO7SDR3iSi9h0Xz0XQ5tZGI9lScP5FIvI4IIp1bnvLQJfLa817jtnTM+GFIkYyJH6mA
20LUvcuq6o0yN0x9ENyLSvGA+kZkq/X4RAmHtMpHOd4AXwLsGQLdKo7xEJ2yVj0ELTrmUr43SvW3
RZe13P6Sy+4uMMtdoCBxnRfPpN1ewWZsu7p8KsOvsZATX/G3lVg0VPUAFPRGc60FZHE8BW5SveAw
P/t+zzbw9BKXJZwYzB0SB5I4neKz55rgD+inoFjvRKW8BuV96sPgSxFDWlYVpwyyoyzHFD1ng74x
IvojSUDHcJ4L7WvgPVekyFMkK6QqWDcCIK9WBYUB5Et7irp3H3Sm7kFlTRFbE61VhvgrLz0lJl0w
/JSKx1L7GMrN4D2a3algc8X5j16JV5bYnjS5X+da/kpKi4Q3PGmBvr7wwYWy1L2nVIdZ/aGX3zwX
rUH5ARe5I+GyNeJJQtx70AkAgR4iPEqVpPat9AEL+cizgHqGNrXguuYd3v+zhIYuklAEg8dMLpcw
G+qs0HpZcRQYneDrVhSXeW60rxXx5HqyrfHLMhhNcRZvJci3MJGMdqe60WsG2rpRfhvJVAtXPQzU
JEBD+mkhHR+lh9sHbX4xn//MeeBYKyWYux4/U2jv0oOBXre1gVigEuvnOeBvFt+Wk334a2v9WZfP
SPbZ1qrDWtCaplaczrBOoQnQzr9rzWwV+Rl4TVpWi3/0/N6Pv/rV0rP60/rdGnvmfOI69SAdV4qT
GvI3eBd2m9wrANGMCOnDIDr2RV7Yftm9m1K0V7WsXDU9VUp5Jf6Uh1ezG1PqtAw684UBPHaIAoKn
gMyORERvI2pWk+YVbYjjMLx4oots9Wsilts2L39kxbMPyz0v7hPYwZnU0R0rjqswNmMbuOJeMHZi
c4xDaqC1bLzHGnTxfd5Fp9B7FseXWDFehJBrSGUAHZOS16GTjZWLrN8oHIzuR9xkBMC+ZN3vvnps
i3Sr6k/t8N3PZFDRr0Z5HyZfiL6m/mvcnKa02mA0q1D9ptEiW2ONagvVZ7NZ1Wq70qB+l8CHY05N
R446rOV12iAyo4jfijKj7re577V8pfmI48lU0CUgu8WV7iYL980rwUdNNSYXQJe0hRm6PECi0lSp
q0CEiHt3lze/+yGHySttq1Q7gI7eLRyE2cVkOggXw818ttaFfZSFOOhubTjha/FBqHMSkzc28s82
JWE69ZguioPN/Nxfo84MbUMpDXTWTHAUiyJcoXzVcsXW3PvCpy8JokWu0P4dAX/VNVsrSWuDachg
KcuDv729ANeWW6NfQJUkMiD8sMvlVnO3TRSV+bdwRCX30RveaqifMTQcwQ0Xvu085fI57/PRZm/b
TI9rsxoZTcna7dhWEzN9o6Dlq42kEYZwA0O3kEHA+t3CbfvKitODYSG6DqQWFzd7OKEMBjkNSWVn
qjWe8BqG9O32Sv4bm/pniJnpj7xGEoZ8GmJn7lQqLOO7SSzJoyspXpS9nb88p6U8n5A5eyO5Rlf1
mcVoMRxba5Uf1A0F5XagrK2TcGLfnpZs+MISzoX00hEWVJcOikMuaJ2LoBashf2xNMLMUOdpZaYt
CjyO1ySbUnxTEKJZ+Eizp+VfyzYzL6MgCaOndgrSJ2Z4mIqbrE23Tb/oylraxJvlZoDpq//tfP61
K8xpzmeOrwkQwhND5jQ9QUB27/6zEtEr5/hiO8zOsajJlSSIbIdUF7ZpySl6NcyjaIy7AJmNhUWc
vsOtOc2OcWA1slbJLCIcYmWtbaudsAaojfCz/Z8oZkxn89Zw09zPl1Dhnex1LKELZjvIoG2OTzXt
w0OFtANSgqVq357g9PtvDTgzFhBYZd+V2ekJBGMf7PNYg423fobhz9sDLdmMeeQ70Q2v1Go+W72V
fk5VOlPBgPgTVgDC8kvKI/Pq+fnmnz8T66yGjgmZ2Uni1fjNetECuy/3+QGHZye/eaIcumxV/8Pj
JE9W/pf8i79PbMJ/zmKz/8JJnz8nS1rYxoJSdycSuk1rPOuquxK00VZ0aOlKuUGMZWUW38RkX0Ba
aaOcYrLGFl3h4/YHmI7F/EtzbhSksWgWBAhyubWyQDcC02QnV/mDRfZhUCY++6JA+rUNdT7M7MDE
YxsYqsd0p9I4S9uQxqq59W/cA+jLFShRj0QcKWl7WFQZuLbS50PPDk9WDWT7yCk7acRjZLrhRQvt
o9eO5/kIs9MyBBRIeQOnBXyzHQ3wqPVNrxXPYine5eCcgkFd3/5qV53f+ZBzVxuXlt9MVlxzxuIU
PXNhsV27sKviNJEg1P1iiuqafT0bcd4IF/km1AJEP4iCWuMD5c2ut81fJnlP8BNo+FeH0rSni/ea
IuAtmOKFGS/soE9RoTMbaOUFEZfJ5HZrVJK+wOGi9lnbextkYIiH0NGywX89ISO9YAsXTogy88kD
yie17vN1FVAFMXpOlo6WU7T0cF7YpsrML9MG0rH80zbNs1VBzEbMF8JzSyNMfz9bwbDurTaSGMHI
q/U4qnYp/Lr9kZaWamZMKLILM19jhLrpVgRFrMogRrb0nF2ax8yWtEXRFUbKToQiYSeAHcZgqQBk
Xlf26SjOd/vMaMjZ0Go1ZDInKMYNVcSgd59j9ymbZKf0Zyi5m7qh67QI73L79hpeeyKAayV+Qhra
oEJqthE6M5Fzrcn5TA6x6VW29k71xt/Hx8VH2NUjfTbSbEPIdNmGgdhMn4vnVS+mFBxBNYmVnynV
sloLbu6urPK1ItBcoNy5Hrf4+mS6YAoTrVJRvBK2ALsXTrp6bRcBlYU0JqsqbNuZbQNrLuvFQJOK
ljqoOa7pk7Q7DzY2tEa5ou8nt830uSwOmlYig3Boi72pQZWP7qKyXBvDF8NwBl8AbB7vx/aYkOSt
UXtvNwC2NmX43uqkG9LhvWy7r/oobQcR7YQKtnhVrQw93ISpe+wKGM6DdCTwcDJC7Q4UIDDwLOey
RRxlPYZjsHY7yn1B/u1vb4DPB/7MJWvnb8TZ3qMwQTB1cRAc3Uu3oeq+BOL4gQaJrQZf6C7H/nzU
w7OYdrYGXn4I6KnVxZ0bhGDtPZsG7I2Jbo/myZtG+Cf1v7aIUQsCNXJZepRy747/80hgznalfD0W
yFDmxHvaSl4plXAaA+Mox+JvTSge3CK1dXBk6rsrf5QEd4LXun0cRXlX9D+SGPnRph3WfRO9UdNN
9Xn/hMT9D3Dbyobgmp3k+laX3gXppBtPKvLX3lAQqTz6ruNaO6tyUs9/KLXw6fb6zTP+n2f3bP9o
s4ehGbRVU0o1+gdFu87C37nvOXX9mqXZQ+BTmN8ldiBL+8gqV74VbKM629ZU6uftQDinzfZjUm+V
/l3pdrd/2Lzf4q8fNkshlL2ZBpFRpY5U0ixn9gfTSFO77t30kFXAN4ril292O7ewbC1D9TkjB+2m
wkusBnc1xXWScip9kilecyc05goT4acvsfkQDsmhqJAPUPpVxadXOmPVKPIeHlDeoXWajQRUg8d8
6rwAg96kT5qP6iP6Zkvvois3IQWOMOqppqnQMjxzAL5V6pqQm7IjHhXysbptfgkRnZO3vj0Vcw33
qbHWv9Iir31QbI0M8ILtuGI6LsafuYawjluiz5rs6DTmh+9V/UTF5O2vuDTF2emMdaMpkLOQnS7y
Nlp6EsPnFD68F5brIqBgifbW2wNecXcXc5rdLrMe/UdNMmRnjJ7T7os/mAtfTbnyQr8YYWZwYXeH
lkU3iWOxEy0xpV3jQW47AKz0MqNJUFbvYVwdpKDdpRlTTd6brliF7LLA/KqE23747o0vjXxqw2QV
6BQvcT2sh+hYyeU2Ee4bOBt1HN1LvYgUvnX0pfy5TPzvaCtt2uq36gt2S2VvG+Jn5C6gUjZFbM9f
sgsLCzl//HltRGFJLsi8QdSjmthAF6KNT7mCdGzp1XksHmnu2ix8vIXtMn/neSr5pEZ1ZadRxSfd
63ZFpO5D8mWC+pT2+qocqOGUU6h5AQQiivzIQMSVtKaN0m0fZJolEyOmff6nG3HRMUGAZx+DoKxj
iUIL/zihcS2NQNQ2lQ6x8iP0n4TqxSyeApGuGqu2q9DamORZDO1OGH5R27cRouc4NPYFF5vaEtel
+NSnP116sCV8fz7kysL2unLLON9d8wKsRss9dIVY9sStaE16bWpUF6RyOxi/k+af28u9NNbs7iS6
nh8VLYczrA5IyHNl+BWVTpkpyGB+uT3UNTdzMa/57Un0y0oM+LJTmVJNmSApi40bQcczJz0m9O1t
tDX2jbOMbZ/M2OyGcDH0zMxalZnBoMMkhJCQx0JfWznxDJXmVtVYsD5XLSpCK2DpJymf+bPEB0kc
C20vOzny3B1SATGFNjF9vLdX81raUIEC/K9xZquZDqAjIyXDrMZZtp1w4+RoPOlBk/dh+FsrAGvD
GwuPEfget0zWZSW/jdWvoXHXhDOpqEVwJlqBCdQy9BAQsK6bhQKAa2/ui584W3XDq2ISBTiXahO/
1u4uVjbSXQQhVt524ku59p+WAs7zaqfpxnAx5MyfSXkdhIFey072j4dJPfSvE/HRWg9bt9kBp6Yw
bcmFXrWSZx9i5t96FUih6fHB/TJcl+5jTGnB7W+9tKVmDs01mgh3xggjz4cxWGWUsfPYuD3I4tLN
nFqueTQeCizdJMLYwpwhH0Gg4KWxB3s4ZM5yUuvqqfyzcnOdvcEyWkVrVIngfS6twgw1NlmieyHl
qtksrOG8UGS+M+Yye3mgVL0e8++XdfcaqW65dYVcOfYDLS9li7h3YORHo9RQXRHXndnceRX1OFoc
0YQZfdQSLRYtfT19SymCUStvepG8efU33fuleAXX5bvG/ZAr0OmADQObEMgq6Y0Xo0xWRThlrYxn
L9U/hpbTUOrbttLfi9TbU3L6q+z6X5RnIL5FGq0K040gPqu943XtJqVXxuXpZBtDu2sy0lyk+vTB
vSOvuzEDY1u2kb5vBvEoCRmXC5q6gJ63Wn6MTeXgqeFqpE6y051WehNCWOohyvzIT4pmz2UFWBO3
EfGhUp8t3tArpXjTYn+X9b8XttaszOmvtZcvAymdX5QFIC/ML7oNU1+phBxtuAoW06QLZ1GduTM3
klErhVHoNMMpVg5D+r+VVf5rKjOz2/ZV1GtEnpwAWv19eUi3rm3+arbBL6zLojLptbDKuT37fPqf
haBwUXE71Bx985Qfuh2y6dvg0aP2GqO+cEKW1m5mOhsjkNSgZX96QmP3dbDShK+398G8KfqvxZuZ
Sq11Q2+sBclp8vVwNI/enUagiNy5+CvcKvvhe2jTEUXbQlHxNLen3BCqCaflEPe1LMrFus5MqtLk
eigIgfypCZE9S/uW0sJJUqt9S9eLodird9ozQzczrUUzhJ0ZVLKjpr/T7jH2XtKmPjSuiHwHVG3J
rgnISUq2pqdhPQbdKi6hXrQtfa1HMVNsNzo13lKt44JXmb/6/x9pV7Yct64kv4gRJECC5Cu33iS1
Fkuy/MKwJIv7Au7k109Sd+aqDfU0Zs59OxE+oWoQQFWhKitzRjpkWx38vTX9boybMXvQoieQxjiT
eY8ilRN3CKDQnsFwS17eluZDTS2wYsXe5UMhizuG8MhPug6E1QqcQ+uDmWkFXSL2eNNdB641bW2v
vsj2Q3LSDcEdJajKG+Y4Y+VwhUtzPw9Mkp199mi/JZxfO24Ijqgt86rkePcfc9LfmZ35O6sQ4ozm
pZveawMSBclbbw1+AiD79Fjpz7R9K3Tu1KS7by3+hA6TryaGayZHrb6dB9WZV1+OmT8dtHkcAC8F
L8Wp3M/t74g/pVru9KMBnrIfDAOQpemDOBNV3hwgHJTpIKDa39AefJb1O++vhwZS58a9Mn902gsv
3ngO6hkNow+EeKOF/zbCYMxUz4rQ2bKvM8DKjJRsWds/2FP/GJInAoij2UIE5oXzw9ii5pt6fKqD
goJwrcVgYvVKh84xi1vFXvxYyw92fRvlrxm0HAAJdc0SekLxMIdI/w0giWw0TEeq+WPFZXFf5kE/
B2tPPCjAcRorK470LBqCoU/9sAyBp0K+q8x+OeLDhe8Vt9zGOqRM2rWU3HxDSIFZMSrd3BkamjDh
nQbQxdXiNe/YQoxCdw5eBjF+AEQFh8XJAhlKXXbDBY9uD/8Tq0zzNRwhmsLuyZJKjroIhRedujjQ
kM91gcxkQXZ6HD+UnwzdSXTWFtPJD+sEmok2f+YkR1mXSZI8GoIHX2ZScdVeIyNIrmKM3cUfRFkP
fSOJi2dPkAYtapSY0V0gIpUHBeitUAoNgTEcHIgbuRa3AWWjm25+iZIMQ9So9FhOQgHilcG0z23h
qW3BVdWo7CwGCsjHcqWNAjkd8skMADyJDz6XoJ2aEd1VT6nVxhRL5A0I2Cevin9aeLtmGhTeaxXj
z2/T0rqGKhNUO+eKNU1lBrDoGuQqhPtBx5qbWYVXbFh+ZM1POu4kK1s/kOiITw0IdwDqXCoDAy65
X9DEMJPQBdf1rs4JKqo2EHsY755r8Ecu+276PS3mvrEnycc9v8QvXh0h6bFzXlW9DpIbGt9zIItH
IJ4li1y35/siv0wId6EGa2TVTjCxan1QiBOj3QNiS4RPaD4oTlVtpY7t/Hf9MimkNLVZdyi/w+Qq
MsswAKaCiAWubDWZPy4vl1d49hp8cROJ0LWqyBeqDrCmDqjtDdup+sMtWblT8hVFtFo6kSZurVo7
znfWL9Cg+2lAbqufICDcUX/eKsHlNdEzBwOIVbA9o1JkWBgH+/tV1De6qs4GFsWheZxaLyOSQIhs
bWpLf1Yis9mNaXQLUkK/RIl8sh8YOyb2dW4gUdW408bK3UDi61jvvdH4FVUHG/JH6tQHI68DfQID
f2yB8WxsXbPZa+GjgqF3NGqyyryPWW4EZrpc6XT5cXlV4ozSGg7+WpVwFpWRVVOkYlUr2xpxWxeh
rnBAjXBTvq7QFR3cTop2kIWDM4H2L7PCeZxKrVaygmqQCrvPiie9iJ1IH0BLk2/74gcHcFSyzjUt
Fe7cqUFxUL1VLMxErevMHChBrut8jDZqQP36+p/0nf+yJaTI3WBOA0oS/7rfOmyBv8rQd4vqZH8U
f9lo+8UnWyPtnPiPLDacg4D9ZXz1BCcJVB8uNkDGMP4vlRVwbxA/ily73FG+seBlFlAi60CwEH8A
fZeXOdrPHqASDHT8gyfqXz9FCFMJR/6J/rsGoY7cmesj035f3tUzfuYvA+uVPVlrlE0kw5QReCwM
sP4mL3Z0nUndteTeiwgytNcjptcoe1VFBhrH57FZvMvLWA/7pbMpBL2+VIxBWUPOFKz1lhWvuhLx
SautsjsgeDBwnGESwYQdPN3c9VyiMFn79ib3IVMmea/KtkbwK6GyqF2t44JrZudUaxy13is1k3y5
c02Kv06A4Ed6+3+utbpPtu3oZ5M7DJ8NCuh/uyFydtVBKq2+NvsYh13bXd65z4fht637GmYQs2mF
FnU5xhhmMBT7Q2PRKx/sN1Z9aNHg0OnIF4LOILQ0NR0SmyAgajM3svG2wfdYQtDihGh6b8DQ0ca/
J/WxxYvRNhp3np51hWCag3opqbY5twIFA3+xqflhnuxrTfeTQnHi4Xeo7BU9sJsfWXyPq+ZEzZ8e
Mxw9WjRgHQBPuVMO3GPlvM911QN7jdfRwiFUg4w0RllSvFuz8U8eDRIsFjmT75+OXYj5PjgJKgwV
r2MX2b4ABxnn9zQtg8FevGq0vVmPAKYbgq4DogVTOmAUdjMIUGkQpjCs2hmat4pc91XoECV22mkK
0FIl4T41QGJANhqpt5KdPBuRTnZSOEllkhg6JnOUY1qAOLpXyHXFMb6qqi447N+bqs/cLk+qu5iU
P1VtqQLdWDDtVarcn6c83WPfNkpCvUidMidXyX6IraDoURZTxo2dPo0FRGLAejfy/jGOhz0fMHjf
2JjHDUs3rt8ypu0qhh3EaFxUAV42v6Y6OGmXFLyveC9BNQRHO9u2dRrE6+S0WrupaTfbxCLgtFTq
n9zUQMrN2Xu6cqso4N5TB+qqbXaIreyOQbuogL6zhUYOitZhBVIK3vqSr3jOk319RHGuWwkxixeZ
uA5pDbHyyQRb+6GbNpeNfHrcC5dOnOZOIyXRuV3gbJHqRh3TP0PSb2f9jRSl3ypbrbhVhxm4kysb
E5V9b/qGAWnrAtyNieWmSoQy3odGMwe1eEBYMbGI9jEHIRRKwvOLMkquwllPePJNxIA8hIOu2Pgm
Wadt6oK58ZIEFI3vy1/lM/8Uv8oprErwuG1U2uNE1hvnxj/id4A5o23s5ih42+4YZDu+i4FeeJEr
550LkKeGhZsTRm1UTfWgHPWhcjnhkD+VfMJzRYtTyNgnpvAk0GPomi6RjbUNQb3Lu210WJWIgOlz
ze4qdKwAfdH/r573Z2p8sq7PQsOJUdTYmK4pMJosNID0R6DJgNVns+9TE8LZaA2o3Njrusqr7IZ9
MFc7LLtVFq/2o9t0Qkl95TrGVJ7krJzLBE7tCpkZMsSsTzts2agmfhU+ZuVzSK70eXZZnkDWJPG1
DHPZuo3CkKxGcq7PjM20CcbRMK1FTME4oqVF6wYXovXLHdq+GC/BeAJIliEYhJiUyRkuzp/QL4vr
v5/sZIcBTgUFfeU4EehKNO0xillQpDe2+pyFh3J+Dnnv1IoGMrKsvlOpHbRN4pJQin09+90Jno+G
ahKDmkIGVgypHTV1je+uKasMoFPxd7V47Yr2OUfXT9Edg9XPdrn4jHeuZNPPfoUT44KDmHRQ2GZp
ifNczcfO7hEeMCHdqX4ECQW9wqsv3GVL9oQWOTxk6XbdDEUXQCacsWaSHyMqqPzrckFyi2hgCKOm
2ClTbDZ2tE6Vo0UqJ2q77Vxg6yeQpFdOCOiOBeAmZZrX1Dga43RdJrU3zeMjKZMta/4UTeXW2bFJ
24Nhh1d9wx/YkF1z2kI7pMSIZemzGCD9Wg3fyfBx+Uue8+gMBBqahklDsJSvu3xynKZM0fPWgpx1
U+HURqXb8h3NC0kGfS6DOrUi+AYrNec2rrP4uBSVM2aFV6g/LTS8M/Xt8nLOdddQKv1aj3AhQ0hC
F03WxJhgWwnPywfIfbjFDl4VopiyKve5+uxf1oTLWBiK2fRJHh/BCe6EQxYY4RwoVghMreUPs0+g
rTQfrOhWMZ8uL1T2Rdd9Pdk3ANJT2oBz7jgvra9UuW8aNNBasI8ZMlCY9Juuv+XEVqyYNRkX7N46
EKQzB6nvVncWV/no7uQc8rITKfiVKY2mKl3PSjVPbppFGzbUrtZ1t5c/4PpnxBTj9KAIHkSd5oXn
LbZubK+i2QqG+UrNVQiAPPNKFvLX433JlpBV5BAQSlGgj0GLD7ZgrQgYfU5yG9U1IBtTCmbQEOwQ
2sEAzXaVWxvUXCRRUrJaseNaQ8XBGC0rOoY5fZknisd/BpZMlI609JdaVN7lj3u2cnPydcXOKiSv
l55TbOJaiotfFn7UcBEPfJ8GCjiGoR/7qxpc7Ro11foJ4MaNdY/JTzlC6mwmefpDBM8DlsKQdXkI
VDmo+tY6QRaDycCxbY+DvtJdMAWa+hFo+3cJ28ue1LKvLjijnloJsnc4134B5BA81PkSeVmLJxnf
xnEiiUNnk5HTtQreKElbgDe1Mj5SdKMs85eKkR5oYzt9C8ek7ps0wQu08Eqsn85XPDzOeiw56hK3
JDYdyVhiYnnBSVeUR1bcZdWG9tERalIS9pezWfTpWgWflIRMWbIujo/o4QADPV7pNkcIhRhzn+3B
e4enKPdtiJ4YtbbVFLAVQLgEfEcg6jEAPbRlQDnZVq//fuIjeVyNQ0JS+OMBwlLF2zLNztiNzgiC
nciQaeycTbZPly94r7QwFo1oq/dyJ88g3gLpa+rYilcei816rGvLK5JNHx/kb6Rz+M/TqGcI7qy2
DHADrx567fmAAhmENu/qY39T3UCtDvd7lcYZbjTMGhKv2ddu+1pvZEV3SZQQX+f5RE0tCtfIC0pm
FTA1bboCP4/kOMuulPg8J4ZigLf48zuPvsocRb9qQVsOEmWv190q3OV7GeUZkxwlJrisZdQmDPni
DlWqsVfTJ6A1vCENt3wetk2MEWglRmn4trXpjlPwQ8TA0877ZQbXq3EXjvlmQC48aIbPpj1hOqrV
gL2iaGBQ6PWAfG+p/NVBFPkrL6DzN/KdnjSg7q69mO1RrIqhaNIz0KjOG4JRpKq54XWFYQAo10fl
JsoB7aC629EMYD67CoYUoLASbSSau3Y7YOhK80qWPKr0ocluW3AGERMsQXWGzhDxMwsoUiOzB7cE
Qn4lvnoD9vOKRs9123KX2yOyGIATliGSTP5K91LwxmFWGVD8RMq0pjHsd3WX7IsNuKLROCGgBAhk
WB/ZERXc8QjScNqghnSkDXUzw4LQqQ5G8X/SmThxBUzIBLMp5+C2QpBZRu4ZxTrsK/lysoUIvlaN
LVRqI/i2ZQTf39CAz2q4AlOEJEeR5ZmfF+PEh1bRrC4gNIrR1xo89Qmgnk23tyBH0D4oUlpp2aIE
DxoXqHaWFXanCVGEfsvj0UmGSZIHyYwInpJ1WWYAtrlm6duBYj6EV4EcB7MepAvppSkM0ZlF3FK2
wEnlzTWv082UVtvL+ZxkHabwStRH04q7oYiPZK78HnCTHsiFJkwln0vi+UzB8w1N2ebMwA2N8cow
m0Nm5Dta/WntF8hI+v/ZkgRvoMSh0cUAPx7RJ3eg6ARmH+io5X1w2cw5jCGCpQmRMRC0G0At/J0Y
aEloREregOJ3b4K0lpqhH6OHWc01mPztnUExpJsHDcZ+qhxdf9XeGCnmVWW54fnE7N8/QywAcqZq
GjcRVD6d31N0QBtzFeCo/ZK7k49jiTwYA6vSRt36Hb8fzi/Dwp4StRvnSYFhA83qxQPYvnRWGoCV
bYht7RdZYnBuQu70g3+GgRMvksV6p6e9iYwfc2N1GCZuutzq/E8fMcdetaZHsskToMPiW2PQwaQY
0Zc8KdDTchniYQqiZAhCo5/13GcmmC8QpCDdaU4eXmtOZ45Oy1XPJoZPwPCot8TniGOUo1gTxgpO
UO3NRPWT8HFQsmfUk2OH5oY/F7+ZrDH1v5Qfvr6tEGHiqKdFtX7bdMf2upvtm8Pabp2uI0/ai1/P
qbiPJjVMnRqoc+pid7DO855rvI6OkQ2Q3VJ7a2JvtP28HSOMEnYsn681M0udgtL4YKtmjKLgGJBs
QB8n3mKw+TXpzfuwAN1lOHU3UQFa/WlyLGaSoG4GBlELGnpRyg4Rn+/0AZkjsXedGrqJUgdZMUgc
wNl84HRFQgRoxnGgA4FTG13jLf+x0itleBLmEHDCtM4/ywdO7QmeoMMc+0LJ+tWqwsU0GiY1Eqch
w0bicdYbdWGnxNR4GQ0yNlWLZxfEU1PgW4G73Q6QT12KfUy2crDn2cB9sjIxS27VbLGSDBaHgAYh
kM31EamqDy21YV/1sCj1KudC3qlFwaukvaaDQ6qDV8X7h4AHXyGvFbiIV0CrgWnl+U7OSETXA3Hp
wwohIyfoaTYgWIX694L+JaCz4x8bZYQkVPw0fGbNrTZe2RhXgqdJ6CEGkGPq/8x9jiHb2uP1h6m+
cYhD5/N9X4FF575Qj+N0U4Deg5v6gZo9nm1gliw2BcawazRJNY0GEaseIP3xUOQgm+Rq/JxpD2Ml
gwqei/CnH1RwJWYeqUrYjNExt1/Bf7nTM0DAe1lP9VwUOrUiZJK6Af1u3mPbSEycdjGQQ5QApIdu
pWiy6y1bkfAiJ3HfN6wYomP5cwnQqd+DBAcckhC+vV2PJpy4FR2KQIqYkq1RcCtcGcOi0PElhyDa
8nzTLphdgJzQFIQMApy2PweqZ5jPdJz/D3Lu0rsoeBklLacmbz5vf7hR2Md4be1a7/Py4yqqUsqm
sxW2kz0Vs89pycY5AefZZ2YB7VfrQ31MITwUYAY1WHwMXj4WqWNX/wePerYMcmpbyEvjcSGYIoZt
SDMFuXYzJz/15mOtT6towK26ufpBGzJA3cFzJMs0zmWrp8YFH1Q389KXxRyB+6PYKGl42/Nrc3ox
Q0z1ldJ227k86tSa4HxS6I4UCcNxrg12yzEZEw/3ZhxjYJx7Gf9d1wejwBQHBrY1MjsNBfs06Iol
oUX2IwQvQbu+tkoT91fdD1e6a9bbFDSOKw7PSgOOV5os7ZAFaXO95SfZnNqUjZFPCJr6hgZ27SFH
XkEAi4tBlm1VXsvVcyX31xR8VA25hx5dnejIW4BGs8ynpHPmpHf6XobDlZkSXJSSpHPJQhxf2wDB
LeiqFjgoveU+9Asl7pCed4c2aEV1k4GxXPiQA+SJulppITAxYiI8183fVdcedDSmKtZu4rAFpetw
XdXQZKPWL42hwLXkG6b80kPmtIAOKWa7bU0Ir606MxbHe6naNCXgToNvKypwXrlLUIrSyhyQzBuL
xQ5hICkCQRYnu4w9glnguuDmfao0j5ePpWxpwo6hrQpcMF3rE60BIpUE094v1JSoWXyiar9H/68P
KGxWHC5oyxga4olueOn8BGj0TVoodJ+mY0CjeGOm80GZ2Nsy1mg2djlYCRVIFUSpa2PmlfWLW9qp
14Z+VcTuNBvrRIV7+Ut8tpov/Ugh+IAJNzP7ZIAylM0PRQLq8WIbgpAQYr79HHo0BkE9dIuH54Qm
QVE9gl3ZA7TBC8ur0dDcKb2bwQtXgNBwxIi+hci8brFtg4RMx4y0vqmh3Q3Gzqy5UghzS+htpsj0
QcXuq3G30cFxkKEgG+JpZPaRG/XJVcuuxin3wQ+/BasEJpiLLIgys3SZwX9cXr7sIAixb15KcCMV
OAhWnXj2AJF2e/DBU//P3OC/j4LIr7ck2dgrOV4O4S/SAJrUY6542YzB9DH5q6yJLNKczXZ1W7dM
aluqTYR15TqPeLQW4GJWb1Lwgszd9h98uS8L4ooYy5eJTDjcep/u0ULZxLTfGUQNLps56/BOzAjx
umlRniYz2pCG/jamjdcnDCqQGij7S0nNUmZJCM4saRde2j1E8QwTRGK/+wh81NQbGhn93CdVwLcr
d7ImITDHJGq63izhWOmVNitXc4uhe6hnXGWKrfpzWN2vXBSOlXU/2jZ+06flaJgtJMug6OXALd9S
1vdOY5ceLaBxu4BxZXy2WRoUrP4dc9RkWNdtSKRvExBK6MfOwpDI1L0Srb6LUv5ozaR1+7nwlP6a
hdOHnsf+SpqeWskfw2puEqX8lSnEu7yT368aY5DrBnkUNCktW0T/TH0b1hhcq25jG35iFRsmujON
Mr6jM6Dov+2IDi2HGK69aNWtZrxCrDPoeht0PLYL8mqHYIKZ4mVVjL/H+VVnEZqN0CFIy4em/YNK
f0DzMigXHahpaSb0PfkDWAaE7yYEtnQNykx/5yV9aI9zR7r+dmg5WEpN0IrsM9O6G1PTzUoNA4/K
Lpmf2yZHoYS4DVU2VT3fEIzQmAnwWNp0BG5Scr2+b4qBAs2//cTn2M9JspQ2i26Uq5/4LH2xnQpx
FT16vbzz518YJ1bWX3FiJTPGsJ1rVM7XlKwdvGQfoSGGS7xNB0/+7D6fAp7YW6/6ib2iH3EAU8S0
zrO63Ak3PYiHUSIF+RJURf3KKzFet5Ms8myme2JU2N+aAPOvz1hkfAXdBdfSjjnaEboz+HGxBxw9
/yV7OMo8lnDSTd7+d0ljCNFSDdNAy42DqZqBakr4Vs6nMieLE+KJVqm2zg3Uvge64CkKTMZwW+ra
msPlTle2sa9puZ/SdleVVuIkWnOou8nn4Tq/qPVOobADodmejuxHHVNn4n9M/fnyDkg+h8jQwou2
mzUdG9A1WzVGZzB9MwmUhgdJ5JPEVhEA1xpzu8w5TpfZl4fcRiOVSZBGklupC6EoLroxKnVAUEyr
83pjdtuwwBhDLDuysi8mBKKmGctqNiAmWOiYjZqbjRWR62kBvWuuJte6Ot7zSQOc8LZnxYZ0f0Bf
f5gi7RCmYOWvCL9qpTPE5x/oXydNX7/+yd21BjJDPwUPxtbXgvBpjFwNXImZB1XkzIVgzqbymHqf
jYHi5ZJcWPbZBTc1tSyP4gTvuPU93HabhuxszBJcPqVnS/AnLlcXnJNKFExSasgzkrrYVeNdqj4v
iP+FoXoj3t9pd9vkHwz6Q0o5PV62/T0E/eXtdcFFFSHYeOIa5yqD4GmKcQB7eETx0I2hF9G9XLYl
c8K64J2SaeqbcsE6IWQ9584K9Fhz3hYySr/5rkNx5z9MekVqWdWcoq7NlbV9DiljCgRC/H55UZIT
IoLiDKuakibD1beG2lv0pxFSEWn9cdnIWf+C9iShQKQgdRd2aUFBrgQrZH6cGXhnbH2T6xJw7Tlu
GwBu8KrHy94ER7CQVdezVg0pn6DzORRPTK2fwf3AHQ2viatyrvasU++0AjTnenoFARnogCph6MVa
AijuFHsGBMwblj3NJbkpUfFVmQY58OS9VtlNU897/N+HkapXZOzvL3+acyhBRpFFGipUl1dRl7+9
Q20rVmHHSXGM0igYQIzYhobphmp8X7L0B570KGZV3YF31l3R5ptkeimZtoky7TFJMDOvt/tUoQrU
i7ptaq8kE8ktSKhQ48UcEhIfiLcbhfZ0+Uefe2LjR1uWxXSDEl2c1bbBVwBdgq448tEA3Hy8mjT2
kFXFxlQtP1H1w1zrv0HbcABd7rEFqQwr3s2FPNEh+82Hfm83kD+x9Ru15E/qKqylIXM0bhIWOaZy
hazem7N5syiL0zIYmPlHjrJGBiUYZulePxKHkxp+HTRfy1j8VDD5yimI+uPokETDBtrzwdRi0E5R
b5VB/6lYgJ1i5y9/hTOxhqGXrdk68O4mZgD+3rk51iN7VHt8BBtQ1tYCjZ8KmTX8Ngg+XTb1zc2Z
kDS3DQq9ZZOCZ1pANxBjBlvLrEHTDbrHpRpu7Hlxx2nEk4lugL+WefT17/31nhPsCbcpivqMg6GH
As2P2ZXE9odSCWor39ARCLvkjzW+lnwBA+foXV7oN08hGBbyhHRObEbwaAXuS9+PuepSu9xcNvHN
4wkmhBQBVLC5xsJKP8a27XJQt4ELOrUlN+R7TBSsrAs9Cfphw1EgwazFEcL0nmlAYZAvmFczALAB
wBrfjqZwQphhWxrNt+O3y2v8HKC6tIHC2exoVxrJhEVaQJkVy12IhzcNsGyXNT+K7K4G/7UMjv+9
CyKseb0wJ2tetGxuW7vWV36xKfIZ88xjdWMGpVddkx21HpLGWxvLhRcFsiL5t8so2Bbc6GQsvRFy
qB7mxv3UHVLauzF7DhdpsiM7oUISgBmaQY/RkzwmTyD83JYBRBdNJ9z23koCAAc2bmVI1/VPXtpM
4alSx8tsdLzUjyNNXdSOPKJ4lj06QxiBDAeY5knibr5nOn9/TbEUlkVLlGhGbh8thJ+GoBJqdiC9
Aje2VVW+3f7uF/txAoqBayF+hnqESNgWryDJVZV8a1FDoyTTOAENpx85VmoUjdd2/993ibBQwd80
hE4x6rD2UQlttwSnfF6nGNWVRAqJyxFJaVUgZNQ2xcUIUZM1oNreGaPXMZlqDVnd8oWDItY+elql
mKQubFQl4lvihk/Nex5YO3iAXQJEtGKA/qPbQDjQ+IG2MyYRZXDP76Uq4XsKfie21ZkM646l9H1O
t4wHq1hl4ts30fV0H4e3dvJs3q0VYjgBr5JkgRIn8Elof+KA0h48WIqJ9aftiGYzSpDdu1HcsOX1
snuVnUvB2RRaUxdmwvWjOhYgDhzAniZ5kcsc+CcO42QpIfI54E0RP9Q9iAHc6tH0qx0PEqnosmwt
gnMhUOXtquq/71g9cL+dM0k6IdkWsYxhRjVEs1tsiwW/AQKT8RfNE3eEoOV/tC1iGUNXQCxFNCyl
Bh/Y3JfuqEtGLtaN/X7BLNNUNd2koKf6O8LpRgPieSvXj1F3H7fTQ9g019ioOygielRvJe7vvNv4
siY4p4SY9TJmDT3yjHlhfU0Xf1Yy//JH09YNvrQmIR+KraKs51UoaUVFah6HTohjeVGPKklQvmZX
/xoPCrFmz/hBU7nPOJ9sfi1zPaEnRx3CbZMNIl77SIvWY2HsJ4MWgAl1FWB2W+URmqKYR/fNMpVM
Nsi+r+CsWMkqw1wl+Mx+o3EIECc7CFFLbrLMiJAUTaScJmjC0iMrjX2omUGXq1cJa7zL2ygzI7gk
rYkXax445K5KZXM1W9dpnPj/mQkh80kKHsdju8qGYYC1gbIrM96XrgsuW/leLvsMIV/HQXBIIR7w
pcYyBH3roGR3VflEQFdu0MeyRn8nh/qtOrt1n9ygmHBF2jag6YOaofuBIbtQOtx+3nf9+9eIIgxp
OI3L3EMGeYXuKmDLLY/Lc3y075dNcaUHYFtjrvHCJJ278075y6rgZ4pEK/W4HSCgWN9OPfTT40iS
4p3PKb8sCL6lyQhX6zK1j6YO6lFMnShKvdH7yhvQDc+BhLAh9XJ5Z2WfUnA0FZK53KxSbGzaOHUL
2Gv0yEcwYduRJBD8Ly+Rr9UJLoVXeOOFPLOPtR1C4WMzkPehu57rKzWGTm+K8iRosvTYqynkIlvi
ggLOy8GMkPa1Z1oHA33/y2v/Xp/6+1Tbgq8ZtBryiRGcnOFgCHMlLEv2P5I/oKCK37Rn+57VTrld
9qA5cbNjCgjn6KLraaVSNmSJo7AFf5QzfQnLBiJaRXVoFIIZwQe7kj4gJIFSrPjFFtLdrkHoWlnL
UCj1tNcFYpEHXrmKPwBsT/0mQgfQLXXHltFhyIwLjiq3EJaZCV9oatBvetYTsCZNoBoGYrWLpDBc
2QcV/FUW5lEVzrhJaY3GH2beeXsEM6Cj17dAc7tTvk+gJ9Nkk1/2hhtZ75BmI6g7mlTiOc/dLyAj
oGKvslXOSDhi8TxQrcUg1JHN0DCCOFQJ8qWItU6P2Hb5OJ9b86kp4RDpOgFOlirWkdngSrytkG6T
7B/kWqc2hIhGEki6LkpoHZMJCux94S1kk2S35Wy6My8kvuns/Ty1JpyZDjh9dYmxotbH02kFtAxH
DpVcNHX3+icV5Trvb4KTNXRAMujmf5aXattL3/pn07HTHyIcJ9so1Co0E2Ac+nBj6pWXJTNCnuJV
OfdxitwFwHKz3RXqvuxeRm1rZNkuK0sIxqmOrmK6RO1/QIHrtYdM2uVdPxeVTn6aGAsJM0LTYpDx
SpXfmBrZGSndXbbwva8ON3lqQgx8U4dK/roNnTd4kNd1lwPZFTsGQiB7J6sZnX2tnloTgmCfg4Je
Iwjuq+aG9dHfLV7rrNP5Opgy6/sV04lqLqg8pbNI51zUqWUhFi46B7xywKcEXssJcaR7oAvTzN40
SwlgnfkPMt1Tc0I8HFEu7kDUYaEceGuGu6iqnZY+Xt679WCK74hTG4L7ibShTOwU4JwyvaqVxFXR
DgjVYZVxaittr4ErB7NHncRLSE+M4IpY0fI0TEOIuA+vWdvslHTlSvtRkShQG92NDc3DK91NbVDz
Ujw5uaJIkrWzZZfTlQueCrKSnJG6XI+RFpDfxbYrHe0VOroYxYDEbe/qqHn+SJ3MY/f64sTXqhQ4
cbZid/obBP/VmE0+6ixfX3HhpnXHx/ihPrSe5jZOd53Dc0kc5icE+NJ2C36qsAEHblIsOkJMj4bG
haiDjxmNX50OliGSbCOqcbcwh6ua8NSJWehBOPBFNcNNlrypiWX4UwnBttbqAZoi1rxZFUqyqEQA
rbXHhluASSZhDU5dBS2wZnlZaKo5ba2+oKutO5ExPmOc9L6jJHGjUA1iUP33E/6iopKbpRhDx0gK
TL+pJvKNqjlQtN7r/olCA08fe1w6exN1D11dO8sCDjk7KqaA8CRgIyav585l7FeU10GE8YyAPtic
H2gDMeal8Su+tysoS0V/ah4j3MM7jdF9XLJdp5hBW6l+od+3Pd4K8y+VonFbGXuMHUIVDcWPZDvK
aFPP+mWNGGBohtQoSG7+fkDbVRRT9EbhNDHPne5jJmNOORvuTwwI7gNiaPVoJCYcv9141TK4A9r6
8yTDZ59NYE7MCB6E1YoSE7QdjwqIMjP6kBkfUwk4oPXjsqc6f1lODAk+w7b1MOMgcDgOGL7rEk8t
esduNyzq3Da9i1p4iTy8ySuwk5PIyZRHNc82l3+DbK2Cz8hZzZaxM5CGgxdGj6xbW1ve2/FjqGV4
0+9IpzWmnqxWcA1VoSr5xLF7DV4eC+jJ28yv7jR0uJGJs5/pjeZ2bvc4Pq88Dsp7uEjShvXvf/MU
J/YFTzEPptGZkUWPII5Q1FctX5wSowRq3xyipdjOUuHS7/PGf69YnP4bOZswc4yDhOm/DdsQlwKg
Vz6DuzwYr4ijSvnYJTdQHP6z+jEEAtayjtS859mv3pCg1c7G1q9PKNJhdBCwqZcM3a1xzJ4MUBfO
U+93hebBx/p61/5mjHpjk0nShjNV6P8i7bt6I8e1bn+RACWK0qtSJVdwdvtFaLu7qRyorF//Lfni
jMtydfHcM5h5mIGBopg2NzdXmL1RDQWP25YM7+JFOoY8tLLiGJEl3tSHHGgXGCvb/MBXolvU9w5+
bWiRiVlxVfEywYOzvmo24KCuyOq/kkyef+frWvzaziJUjr0U1TkxzCMDYDJpD+0g2zQntpLBS9Ji
vimrthXcd7SyA7Btla4TJAuiji5CaR3RisR9S6HNhvR21ayh9YF3Q9F4CmduEUstElJo/2FFMm30
adK7hQndYB16Wxl0tizu6dCnhbevraatILRdCK9fB3kRXsNQ6tiQf0wmGFJefcs8uOm+AujmQwR3
K1Kg+346fW1uEUpzXL/DhmGRtj1QTKmbgO6bayLLBdHELaJoztVeUwtMnL6aJy4B1WHW0hchYL9H
kq+dmT/jrBgOaeUwmaUmjrNCVTB70/L76ycPfD2ub4IlWxECiGZSSA09VjLbyEkab9RaVVwLVopO
zZKfLAPDP6IZoB9TKANeLq8SXXlVgbHX63SXQSkugQmiI/GO3Uqk31RlvdWUCegq/mccwulgKgXs
hFgl27FMJEdtaPS7BZLPVuohhkj04A0wBF0lRiK5Bqjttl7AEqiyJjClZBUiVXgR8OpEUx3dilam
krwQWVsBXxa71sj9xkRxQyf70uKrKa5edGqeQijyIxO3myz0ugi0LAB3tQaQQ8nlcrVSWGxLkMmq
OcKYGa5UmMlAJiQ07xT2J1VO0Sy7bYY+raqNIrcg76v2kOY/DDO9VQZN94IweS+p5Q9Uutf0cFMZ
ym1T3lo8f+Jm9dRR6sL98jkKTChfU/WHbuzpOMOJ1V2Q0X07tr5cDjcZkDV20UUx0FqAqNZT+hNk
SQ9q44Eep15rMqdNQkdp0JMWxbHWhAb1TC+K4Ipex6Ejh4WdJGNnp1b9rIz0Puz4PlKju0khr02j
TxhVqCWzWXurQzdfy46ccj4odpDCp8oIdMPRBmiGA/JcRq3Tqn+G8YbW/Yonv2IpeKmUdxahaAca
QQDdxvA1zSIQt8u1XEMoYwpuIha+w3f+LTahg9LALR1rFm/npXN9nX7PkOadYMGahhhAmC0JP0HZ
JiUeTsxjF2x5/kIp4CNbHgkAABfuj5YCRRHM50xlAELx64ZLs8HgrB+CY/cyO6kwj2Y29WZljvZ+
XFfr6526FKvOW1uEf1wmZHWy6uAoY4MoMASb4KXcZcPTv2tmEf3lSOW86LLgWHaQHaO+noxeE4je
Jy/kWV/HbhHozQLe6VI1jx1knKFrBZ6Z3XyIHqSetGke0xVxr3dsjuXL8/t8/BaxHtxNK6pgIXY0
m8eCPVRQPCfRSxvfIAESpK3C3i0ifsIZFGOlNJizSE/2IOmALRi61NNW+YE88sQVexVeCv/n/VuE
f2NourCr0aaBSwiEGx2pSfzrQ3ih6vVl1pbP8QXkt8ahwuJQb4Nb3WHc1mEJatoNuIL7WYW7dXVf
XefBTTyt8r2ociDYAstXesBAAdFXsGhYdl/Kw40qMxSPE8Epdyl6nA3kknCg4qEJVVIslMnqnYmk
TprWIHFAoEISxKkLD5Zfx3MRQWSpU8tojiAzAX/2YrKo3T1D2RewSc+0VTu5h10w2WiC0CXYC0te
QdLXZmZURQC3VdVNLFjLZXgd1aIBRhOmK+Xy/7L3FA3YXshBKfj3a6Q0gDObUC61jgymSAR0XpyV
YEVb2wgq9LJg/i6ukrPGFheCwGhDoF4NC+DaEmYJhmMMvwsR+utCsR1Td9bKcur0MZYajlbU/Qjw
8nG2UZFh9+AWTuLofDt7ZXe39YNqS6d2Lax2zyP2LZqdNb84DUwlz2iToHlkYBBqhkuTh7oKtPia
R+GFYO7Kt7YQsGYIsaoZZDF7ZqjDYZlz6zg6/88Yir6hxw5dGX4Bsyah8t/lbXHW4GIGVZaGMKUo
5ku49jJ6IM3ndgEL3bmeDwlSpzh2lS2GoF3c+GfNLqY0TwO9nbrKOlr9DpJKtjlqjjXelkgdr8fR
i6H6rKHF5GlYn1My5ibe6J8U89kU3fm1i/v7rIHFIW7mRYS0OzOPWV0+GsZzN52iHi8Tyi8kTg6Q
GEhozdeskw4ybWO4kAV3Jowx9Hp6BvjXDhqUrkpQaQPJ8niDMF/L0kqvCyclEIOn5BRR3am0qIfO
V8jcDlnztpfJYRjSQxpzwylI/TuU+Z5k97q1M3t/zJVNKf25Po4Xr4soXv6zMucZPbvyyK0uS1FV
oXyJamrE+1WSwSuV35Y8v1HDzNF6mFlGka2nqO12d1EsuWHK/uVsLhILquVqrxqYzbY4TDVUPeOH
690ULZdFNjFZEYNI4bwd1IcharykFAktzr9wbYcvcoc4VaRRMgqgP6t3BXZgBNccpaB+WZW/w6r1
g57+L9ns58wt62wG/G4ChSGmBGm+7mCH296XQbT6VwO3rEEhgE9Dr2HgwumGlQ9mGwkSPcHMfCuu
pQYfpRgNWM02s34nInsB0e8vIlKYJzLTaiytIoOXc5o4SS8i4F88Lc8mYv6Esy3U56RuKgUTUQbb
Pp4OnD3Qim+uT8RfIjpk74B+NGDEutwjapgUkwVUDTkGt4gwBGaJD8Vdto62htvh7gqSqid3ttiI
3bh8en02vdg9wOlYI+No2gTYvqp0u2HQUIeQAYyY3amSnZS9JbjJQWO2WheEbWKZb+OhveWx0q8N
FS8vNYGDUq50lj0oNbezsU5s2QoewyJ7ZhGFWIfK/lSsG3+HfYnMvjCfW/aYz1K/0A4PrMcuCnYk
SnwY0m6GMdkFXALj/VQaN1b+nAFFlGQvEAE5ddVQrPM4OfWw/mryR7MlqZ0p+77ZTBpEFqcx444u
n4ZS3QMZjsoFZx4Y6xwcYlQk8FtBUXpN1CROIedQxgeXZI0HHk9uOvf6lGrzIfwtZhimNj8dKQQm
sF8XDuoQpQoZufA0pBkkS2J9zbrABxDTqQgktFO66gNo0vfAhyWTVzTx61TTdWJl+3bqH3Ur3KYT
zE20X0P2QOLnZMDdQf3FpeCtCaQdpAgOamS+hbAgZuZt3uvr0dpPSLYMyIJLqhIK6uSX9oGO1NQA
Lcsg2odi+tk+aGoyQWcTWX8XdaAxJps2eUSJ/P76qF3a0OetLA4sLU6LlDc1HH1A9zDheNxmsXe9
iQuPNjDkPevJYq+pDJXiEiqoJyj0F/YIW1k8piIpNXDBrp0C/63b8sv8clOhTKH9ut78xarIefOL
/ZZlaRNUEgYy3phbfozBVJ5vvYENUUhXEtAjLmYA560tTi4lycYwHRt2gmij00F4pxkOfdW5sVTf
92Pvhrpmg+Dr62GHzcue63HDYQQt6POlxaOCiPmf8Lb4CmaNRVfOpBfYBGxMKDw/AYrhkxgSbtIq
PNAJxCWYNwmG+mK+igLXjNqCg9IHuOBsyZZNoY1jnIUngC79UpedTuUg+sdezHXBQXc5gJ+1tUjJ
dbAzODiSFDfVzq1/yl5N3PCDhG7a9UOzyo4lNCNFA3sBW4VD+qzZxQFI40ZmbRmFp2IyVnUZ2IMB
tx8AQMfhmA4rWTokKURnk3g9BtStCThUwyooJlRFFaR8sWRPfNxmCSzv89pOR3OlWfclVO10AIER
1K+vg3mav4fEzwmZd//ZhJgRWPNF1oWnMX6m8j0OGIeOqs0AejaCbF3DTqCD9Nz1Ri++15yP0bw4
z1qFhpYMQoFGjxmgDIacebQmkGSGoRNVVjSanCLJD32Re90kCxKsi9vvvO1FPOvaucpV1SFijeLz
X80xdDsbziSOjirzVnw1nGPXtRFexDYggUgSWVgPZhpAnOtkTK1r8FkkTXMzXTSfl6L1ee8WoWwo
8qKsoZZ8HK1qVcA5M6OlIFpfjBxnC3wROaJ+gt+lVYanynxpu4cxeIsjAbXpAsjoyyZaUvJiszQ6
ucAkzfqyg+zHbuAqq8CHx6YDxeGfz8l+1rcdVhHKkoNkRyK5H0Enl2S8vhmoFSR5eKpb7mRw8cyr
P6b1INgHgnD4kbCc7QOjDLEwWnRTXyl+D+Bn5aKgBkAenjR+GGu61ZxpcPKViGMp2PXLZwC9x32+
bhvsehgvmKxC1hdOQM7CYTNN2fxs5JWW9buoDFl07lysAn2uniVrT8mbLGrCNDwlMC7Ijd/WkEI3
GvooQwONn3BYY/t7QFjldhU1G6N/uj7k3+03od90tkE+VBPPhjwKtXGoJZxAL63H1mQ9rEFQ1DbB
TfHeeJlDPdjKO/q63eGxyAvu0hfqWqfyvesFAyHYqEv2Xt3rgQSTqPAUqk/j+NBAZOd6TwVx56Pg
ctbRBFLneiihAaXT3AbPmwxJRJnh2G1uFFlERvwoZF8Jc0sK39TxTIPvYHSqJg1U4S4cHIveFVZx
R9iPHmqDQwsfXbAOoIkN09LiKPNs3VbtS8w7Vxvp2tTIvmMJjjqIKfesdTpSzYpfzJHiDciqrlpH
WyWKn0MwdGdVt0I7UBVYO4h1qszyMpY4GQvtkuV+Q633sKkg5j7Vd7IygMwyoRQOfYhHmaiCmbyY
vaqf1wpzERCrpE7lQBvoUTmOM/zfN5gj/07voYzoSPtqI23hmKw4gOKgAojCtUhU9C+Zzue9Zuac
nU91wdPcxBge2U/2pL7mm9KP/fxZutNhlOxEJ+YkyOVE9NfLK/iz1UV+NeKZm1Oth6h+RX0TT6Z1
JIK7Xo6Pn00scqmuCidiVehY4fUK8lTlJnVDP8Lzhi09wjP6pr6ZPDE+53Lw/2x27vnZeMZxqI60
TaOT1O+k/mTqv8pecHf7uJx93y+fbczfcNZGIRdGERdjeAJqeF8nhVPEh0l+7dNfSSY7fQIVZQuq
0bgn4yXTgli21UJcqBtwSy4EC/jyw8DnAl6yZKjedkwaPq5f7I4eoVbi0LdhXd6zrYSbkLZtN+Gu
8GExLPZrmxOSa+OwSI8My8jUqrDCU6wChT5AWbSGR0/IbMB3Hsm0zYNf1+OiaHIXGVIOjZkCEMHw
FAWxk5mxOwZwW9Kpf70Z4aZcRIUAtNpRQYdOMPz2MaC72LSHZy7b87V28BqnfIxUsNKZLAj81/cl
kRfRoI4SrVI6yk4Awds5bNUlS6Qd/5ck+j+rl3x7HTNG0nctNqZBHXM1U0agQbSpXPYwefVRHGsu
H2af7S1izdDqY1RIBjuVAENDZtON2sQeNCSEw3HohKzMy0nKZ3OLuAMLwSgoBjbnZcY287AVPNmH
m7sNa7O1YJ2I2loEG/h8JaZlmPN9pPeaB4Aytu2PYlO4vBJ6s4iWxiLoKH2aFlKINWmNB6k/6Jpw
YVzfzkSeI/pZWIP3oU5zBRlt4/fcnlEm1R3eGEs8unmz47V0C1ss4HlUu4OSt+hIEmw6+BR/bb6W
hiytIqzL6X1wQ8fa4byAnKqb2nhDepB3GNX/RghiXg9/D2JEXsQUFR73OQ8a6wjJf/AR6j3gbDpE
+OdDf6rw3jhmgk0u2hCL6NLKKLEoOthoUvhYWr8l0sClJrKV3nQJRJmur1FBYx/X+bNJjWG7x1Qd
52Gfo4lg8sNW9ZQWZIuBHtqKrK43d7Ee95lQodL/dRY7vc5IJGMWNZxFpR/hFGpsSGQ+zRtQJPz5
oZp3ZfI+vuasdz0MWtSoBqKhgU+Q0cJJQLoHmtQPp+y56fLDALfmfGI3YVmBknffGBuphd1HDnmY
SPGI9MMqpqeuK+4U69gk/a7KYV1PjnX6h06V22b6rRRPNxTI7HGTThbYmb1Td3wX03avhxEeKtdd
rN5aergz1H47NeFjTcq1lYNVKcWvKeOyy0tkOYVWQVRY2yZMciHkIpjkvxRl/gl6HzH/bBxGWjZ9
XE7ABWxnxdVkVaMSqK/FsJ/rWR2IHF+nN2y1IOhLeCSr+X2o3CSGDKfDEHhdLlpIopaW8a4wwTgD
0PE0i1Hy0k59y4MlhzPjfvgcEwwTPKUUku2iwRREhI9AdTaYRREpSpkirZkh3nKC0irsORWXrGQX
rmPyOnCm1ru+ba4nNmT5YEUGjaUSQSmPlafCPMlmOsvFCXLFy5WDz0WyiHSxDIXtuA3YaeQRWCt4
2pHg5dLn9oBO6riChRH+J2ChoHOXcVz/5KjkI4c9G1BtGEAF1jCVCDvlBjdaNAVbiPIp+g1A6aqB
re8sspMBUiJ2PBGcm0tFOqno1FTL562xaj3VmZcQoAenxi42wLPb+UoRoJ0uKKrNZYp/xnlZKEfh
Okp5NIUnniPUpkAFhXdZ/kYTbofKe9Y8kGJNmjer/Hl9EQnuJeTDCvZ8nOUkCNMMXY2M3Yxj0Z4l
L19bB9y5PYCFn4zCblaiGCxsdZFwsayEduuEu2R608BmpLvPwL5A1tXD3Wnad/uuhYra/wJyPx/j
RRyyhogqjYZrjwqQOyxkYKVWb8S3SdHiWQQhiaYUkBMU23jxgwzv6fRwfcoEQU5dpFxGE8VKXCE3
Zu0NS58gJcPvtEQEEBXkAOr897N1MU5pYnY57qt1W+DplG16AsdGY5MBrV3ElX+9T38pAH+u/0Wc
6YzWqDiev4/8pYNOj/Qc3epe7jNPcmo3/Wl5tdu7xBn26g4v3tD42lz/gEuTdv5It1iQQxl2sTS2
7JQTedfGeLJWyPO/a2Kx/CTdiIjec6RwzW0zBjBMqkRBc77qLVObs14s49ZENRnj2M1XQbYKhz9h
EgIiVq9NDpW05rU38dIiUUdTNMExceksOm94kcFxfahGK09QejJT10DQ6qVbwzBE/VMF/Zv/frYo
064tdLOFr3kcwHJt2rRUPXQT9cOhsC3VrXMJiVnrqFzaUGZsopgKMgxRPxfLpOqImsgT+mkp/EbT
TuBWOlozPl1fKZd2+PloLlYKI1KdZBXyb9Ldh0kAmvesjIgzNxa9uwiW/Uf1/GxAgXhJkqjFS7i8
Jb5MXGDA9X6jg9mduCF8YABBMW9H1YdEL/ZfvOaJ3ZKjMeFuTLeZr5Zu/yaCUF+8Dpx3fxHgeg20
hQpCgh8vdhJBGIBNMPy4gXrAIMAQS7B4Lx6+5w0uYh2p2kCTSzSYbqI12Q0o2czEtXwrvrGKBnwR
59KEZWalEHYiU2hX071q3l5fOxcj6XlnFjdFI22HhHAApwk8ljGFbpAcpnU2OOy2ea59nOnoWHpb
OmVl5+1cdbAkYeFBsIKX73laZxSMq4h1OvIHlY8rOVCeoiB5r8LBv95hwZZcvtyNeD+qmhFbsp0z
fPoL9yis21qQ4ItaWUSe3gSikcZopaSBrcODLQ1Ovaa5/64vi/CiMjmXJAvkBZq+5l3m1pVpK52g
FP2R0l05JZZPcsxsum5iCC/BvoDNZbuCPpTc3EjNVuc232hryeMeHhIacL9gYfWujV4Fttxd8Cze
D6KFMo/7WQAqVI2yIcKJBY8vp2iZ27B8W+QB2u+964Mr2HrLF7iYS4Oa5ViTcfHatb8UQxRH5r17
bVyXYUQy2URqjKvZgVGswkqEV2AH1itdg9jK+BhCbOV6lwBuF7S5iCfMNEcewjvqBIf4W6kb1one
reDrA2QbtJgGA++sEYRta+A+5V7JnLQ19HWZ9DYtzNfU5CtFivzIghxNXOJpWKW/pBTCOxZ0lCMV
MmIKrlrtu1LkawP6FH28U8K7cQQ7VDP8Kfypo0yS/85VFJ7rWY6psseMeVlbrkxzp8W/ND22uxjP
enhPrTnYxwwcDs2y0wqStzWk6RvFhUa/TadDDDnX9ljCjSSzbgO2k4PXBhJXtZxBT4ueVMiDmo1X
6tB32ctQd7PVofLBDnclUCqxSkmNn0kkTxuqdSarrgTLIgP0Cj1Mwcg/aMgLshn63J0o0OIQgLPb
5j5V93l5XyACmiFKTfCqajewjXcGZU2V38oY+UoEf1fILTeNnYcxuDxgLSkgDwaNTWblK+MlzG/g
aG7jpZKkpwHoTaVR7KhWN2HxwE3I7Vswb2ArDuqdWiMfC++U8N2U3KrWHNWqbA6oZmf9NshaI29h
HzlSCVrjG6+IIzeW23R3Jp6B2tayw+Y4aQ8aDJet4CSHb2VNXXnInZruDQWvZKhbs8AxAS6PVy1G
WgGAUZ/w4vCoNwRz4Fe97nWoKqlW4DBN90sW2VWPxzY9Xg/FW4xfnvhJhascK16k4FkZiK3xNwXP
VRATQv0Pf8FF1eHqH11J14SL3KDmLXJtCy0Or9HMIlkucHhl1bhCEuS10saMMaS6vJICkVi6ICIs
uWIcBnKVIiEilMUrpmdFNJFzgyAkLOlgODUaJKUIb+B6QuoDW6SSHkIFgv6AfowdZBerRHCTEZxU
S25YS9oOAFKkdAEUrEMct0n0BCCuIM24eIM/SzM+aNhngZuYOm2HrAQFDXU20ziMY/Ez0Q2by9th
eJKGo5H8SLCzYTFESO3qk2xPOfd5KmL8iSZx/vvZhxSKpKc55IRPMeJB170n8GgXRNl51V1ZlR+G
EWdN1EA4JF0GBOdcViSgCNthaUfw9p6fijpkpgzW7Dpcf2zNwJ9WM85QBO+4SNg8H/BFVhymMnRp
YPt7Gq3nGnRNyQLnxUC4VFN9VYAzDu10cOMSu6ozR4G0EFEhTq9HEFGf/hcwy/m3LE66blR6Fs0Z
BNSV3yH7/ViQp+tjLlrFi3NtKNI+TFO0IAM2ZMitY1WKZ6T/C+AAFnc6Htyg3mQsJY8Z4nMYyEi4
wo2xGlErzm4rw4Fjkgt8OMT8UdsEE5YJZ/Ny2vPZ7iKdLKa0rQYJ3Rvpi4pjJeE/Auu+JQLs8V8u
A5/tLBJK0PiroMUV70RsiKFCltEvUGdLsWTzg3pP/NSXnOAGsPbCLlxpw3u7FSEU/3Kd+/yGxQYF
3mdUpz4OjlGUU0cuS7+scfzQ2pEhEKrW3Srt4DA7GJsWTnxYxv0hiXT/+nq6+IJ9PtOLRLPVcKfM
SoxEuskfJpfuikfThWkjBF9gHx2JGYKX49Jntxf7NRoCJjVNgczWsmfZMohtQSgk2gy3jTfDARKh
n9JfYvJnk4ttmUxmyGX9I04FK/1n/A7xMdrY3TpyZt6l1K8hBSX27/vLheKz3cVmTVWMKyUTKpI/
UfU8Db+62IdztLIrnPitfTFtiKGq3vTYvcoP1am/Lwc7OIhQUcKvWOQONTN0Te2xl/UV34QvcGSv
H5Pf01t+TKE1C626wTP98hap2phjwvO9AfnJo7B6cTmF+WcwljqSKL/FkTGV7DThdTha1/vmWQG6
5VQ8ztxzFE5cSIMcYQcN4p9gjQuW3JLvoquy1HMdazzcxCf9KfKKFT3oLl2pLrzi3iLh+/vlg/Gz
r4sw1lOrpwDYIEqjfDTr/czCRnwlxExcPg0+21mEsUIqJB4HGNMZ2j87BsRuAz1Qgvjs9Kdik3vR
PYVLoQiXfBEpdRY1rEXs0itF7RWlmIkqs9Jv7RAAlAOnHjZJiqx9ne4G+JQzEE5BnwiHfj4qRNP6
oQXyPf347P0idA2jwZCk4yMGXfutj0cjIG7Vn1qyM7QMwnta50tEcjK59fK6dmXJ/FWkwH927cFo
KlhvOUYjHUuAXNXyLisPbXEn53g6M/K7dKAbeTL2Iy/vm0pN4X6SrAkJ7wUrc67/XuvCIhiqtNcH
pZAs+FEmDm1n3cjEnRR9w5tw24VAh3RguhXdfkjWXSdS+LsIEzmfxkVgTJlUFaaOdcqeQDaYSxxY
Pm3sGQ+zKHXlp9t8H7/2z+RB0G/BOW8tIuMg90UYUOzIPW3t8IFv2pXkjZpttp61791ZHMvC6d/Y
XGQXIdoyi2goSYWaxqlpHbN0U3fmSoIn/FT8/6uez0Su/yxNusSewSjHlNp5Y0Yg0KXVW6F6EjAj
rFxfH8jrkQ0cpq9JfmMwqPpk2AKBQewM5YY4zgVNXB8wKi9imVFLYw9WGorA4BjHT7w8Wd3mei+u
rwYqL8KYDCHQgklYhkEW2HWHd3O6UeV3QoULfl5Xf99vMDL+Ol5Gy0gWM6y7/CY+yR5KfJCvOQGi
5E9bgDzwhkZLZAJIb8Xqv38pp38uikW8StXU6MIYI4nCR7OpV6bbguG2kV11bd4J6XXzvFzr6iK0
dCyruzJBnkUhAbfN/WlnupDCijZkW7il8CwSpBmw5/06tIVWDk3W6iYEJ4H+flJ/1itYnXrVI98p
K9kv/OiobRWIXMg2waFguUKVJdFmWASV2mggkvifQ8nyzS1kWbYQX70PfVI7w5v5QwG3y64eGYyr
38hNKsFeym79Of8JvcAJdhEwMONuzkHbtblvd6MNZg0yRMDGT9U69phL3d6RHrp9vp/27Ajye2OL
bCAuApDOg8ciRKVpaWbUwKGAh3KDlzdTFRzUhG0S9odn2QaSt3al537MRAj+6ykaXeLbrKiY4P2Y
AAFmGVDqBDGkeGTySYGq/Bjo/y6ufOyWs+KB3pMJWqsZ6hMFBFAYQRnEEOtTC+43oFp+XZaBxqaE
jj2uG9AWH9z5EputEqfxwnV+K8Z0iTb5Ej0GL6VS1hpoOUWG7mqF4na89pXpKFs/GoY6V3Yz0eRO
C37lmejSLpq+RXCb5JBpeRiA87Yd/2gw4KPjDTDkuLAHdrDDq3rqGf5/g/sUHBEf96+zqYQbJnAr
MkJNBih5nIIyG9/WIkXbjyz9S0AjhgEhYKIQouLCuyRrGS00o1iSt0d5TJ7l2T8kVSoAEMfxLm2l
3hvUUoZCgK5vw+qY0PK3xuQdy4wARfl0M1r1nS7pss0JxVUnjMdx01WYEVIbRxUWKCOvV3IXbcO0
0YAztCRv0MxkS6x41aOE5qYJ+V3pg+bwrN6qefLLROZtg97rJf1NpfGDhNhSaJPdWL0fVoafld1a
MyG4JWcbq4MtmTV5iXkf98pDcQsl4NjWptOkQCFQfaCcrjKW3dVFDnpMUv3UlLsp624CGm9p3kk7
qlaOEZNblndeoqgwXU5DP5Xz/meVSyXkiyBdmoMslug5wJfRDqxmE4LU9WRnugyP3wgZ3ohNHfJD
FifJlhfWfc87iOOanZdy8jJLVVhV+Ky3EbeVhPk1JA0V3nodnw5MSZBZ1/etChu562f/t0W7mNXF
og010utRg1kl6Q9JgT1MJSPhfR/G0s3j0r3e2LeFOjemW6aq6Vg/5BsXLJNxF2ZFi5LPjxjZffqa
9oKwdrE/Z00sDqF4CkkeU/Snr29CDZXmIfdV+TnqIqjL/Ljenfkg+LYjztpaHBQJhYVPoaM7Dbdc
Nmm2Wg0PrEpOVqyuOtSay7LjNraMoF3BMC7fB0CYJINpzsOo/mkIFFR8lTxe79r3su7XqVq+ECQk
p3XGMI7qbX4jO3Vt15BpBNCRw0zVHm+ax8CjgrKgqF+Ls6JXyzTVLPTLohBQyt6mGBcwEePpW7K7
6Ngi2Y3NAR54YdkeIXbvJDUc/uBTz+Q/ksgkQdSbxc4q9VbNVQO9mYgKqeN9CUeVQv95fZ5Ejcx/
Pwv9kxpUFNk7HihRVxqUQ4aw1tcP/66RRSpL9XhK1AJrYbRwvpi3JuJETQTH5zwcVzbT0lSeTwZ2
0hwbjP4xqh4l+ny9E6LfXwSGFE7lUR3g94laQvgFXt3s8XoLorlYhIOcTlbGVQxTPuZQzosdDroF
V16utyJYv0vveLCRwxGsoPZYoTiuFIVLtf0kYYdOk3O9pe9VpnmrWDoEahQZIq0fVfyzxUUh5xij
NjMcMwNS1mG563sKgUx4fxtF9xPCwb+Qbp0sUj1zo3wyy/xuTKPHtB5/UFY9R6O0HkIIA1l4X1QL
6c20WsGa+f6OgC80LUtV51MFfJfFkFfKmGH96/lJ6yxfaSUvyE3LBWWjsmEDdYLC2i6AFTTh72l1
U5kTXGaP9fi7CCFNdy9x6uashdBLnT23ZdfbQUlXPBSdet8vFPhKKLkTDU4RsqxYi5AzDDnMOHMj
R37W+GZnQrILLHcoaihEcdiYPVKZePDfONTwjhLM4aXlAqN7xTJlapkWXYxQosc8M021OPVy8QY/
+23f5vdJkt5VOTicuJCGkLtA+rZlFeQnRvUxn372oNZAYWw15e8BHuoEXzS3uNzoZ19kLniB4NjL
WRyNxQmQjBtdgWu1poNpGXkTboOQ9lspcfASWes41V3eJ3Y/3SkUBFjK7ZGYtgwbKkmW/UaCZBKw
gNe/7gNts/g6qlDZMJChKAb++RpQAbPFGHZpeYIFqBexcm+26WjLavArG6WZIT5tcg7PlVjaw/1R
t0HY0W3JqIECVgpHr2LAAfsnsOn8NtFv4rH3gkxvXLz0uSPlrha9Nime2lXqkOGV9g3craKdNOiu
qsf7nntNg+JHhFd58IG2Ulpx3MuoA69YQZ70/aJEDHRUV2RZl6G/s1R6pjVLdU7y8jSYbM0D443r
hieX4UqKX9TJvAlLumEy+O1DHa4gBSNAe10KLhTXCF02NRXs2uV1oi3GuOmUpDzp0QbXaTuWIrtr
o1UVUK8O/2TqY8BL3xpwSFOPWxzWMJtO0by0Tg9ch48NUY48urcay7u+BMj3FBKFKaoaGlHNWSFo
sWXaCG4oqla3J2MgXo0rTqszZndDfkeI/KMb6hWJlR9q0jhpye+i0NzhghJuSh1KYXmee6HVuh2c
pUgKVQAotlpwL2uK1mHD5CAWehV/biLNl6OHwkptmBoDWXRqgSZpVNlhKt53DRX8tq55YKplx2Hq
BKPkSJk6OyfaSWdtm67c5CpY9WXs8jBxuAV9nxQaYYqhPaoRtS3rpEHq3eiHfZD8qKfELgbjrivK
/yPtupYjx5XlFzGCDiD5StPeyZsXhkaaIegt6L7+JnUidlrojubdc153NlQNECiUycp8Ssc/rZE9
s/FfM3OCwkk38VzgnZBVS0xCzbwaemJV/OTr2kGXta1FHm5/mMuOrWBCiEPA1USKzIcJjqa7qShu
n+xB8bGVZQaNk8QzcEEjwJnMqnrKUD4BcP/fu9Ofq5zOztmTWDLV1xDU8xMufGSuJcuetF3AYO8E
HJT5rjLYcOlOgQn1OaTFZQDz07QQwChGn4xGhWMZdtZdnCv7Zg4VNGdBOPjSYDYERNj8lEXtroM4
QYVBqtvfcMaEOAmA6emIMob9k4M7Ft9R4/323587I2LMko3hqPkhDIy6Z6LsClk5lz6AmXEjo+o6
R/A7txwhY0HkkQ66jB3Lu8o1xsIN8/XtBV3yeP089Kr288SBsj7Io8kbLeQl1Jox9hTdG9aSP8te
84Wjh+GzAb7E1oCTlFWoHDgY79wAYQcR07k3Y7L183H8cQS/f+vZ6ecyN4y4mZZbdAcg0zeFCuoe
dpKj1MvDp5GcAP17DH1MNULkxAqeBzLzEy7DmZ+/QMh3Yr9rfV7gFwT5716im2r89DP53ghmFbov
o/mflgRnM0A7wh8DWOocCFFo9F5zEwxP1i4aViR1y2QRvAVO/jA7gzZ3pgQXQ5JcLXKIxZ78YTV+
ZWtjMdXwpb1vLKGKufgmwF/ePmRXHuOfixV8S2tEg6aHWGz7mREvwlQOnqpXuuygVtXaGdigpnmn
qF5wbacUBzrJOc0hFK4E89OPoBqYkUxdudB5N80k1YDJ4wAFtUDfuqChAwVPPXoW2E13I2rHgYcQ
sfCS+0A+QOeuuh/CCUEwEwB8X6nLY/73hwi3upZyGerX+CG1Fx+gSco8PiIeW6bgl7Cc7Fnbl7to
ldwRx9gkB8430zz4fC37+kH4+zOEm1/o1vf4B+KQuF4rzPdIMJM/zVmY/v3sPiNhqP3we6GNZluQ
4GvQmrl9tK5fo7+LEC6sr0Q8IRR7OVjsQJNP1TDvi+7utpHLlOLnyRHuamE2CrNoA6cv9W7Uvw9V
s8JUxy4ib0l8kPnHbOnvSk7306RwY6Ix8i0Ww2Tttbt6mS51G1Rha3U1CzKZW5zwKvcFxh1rCTs4
gUyCrbKSHNnroBlhOZAWtaF0sCAnzckX/w8E1czXE0FDXZunhcKwyjL9Ko2tXvqeT5jTW4tBC9zB
3BmjBhmbfU9b25BrmwXMYfQ3aQM7kh+M7ilQj6PZ3EugmAyYYrfJNjBe/fqh9ueEmC/BFN8P5T8n
TUQZJaTSxjLl2KcNcbO1grisOpVgbbXA9wG2j8CpEJX9e6oPwazgLEIEpGYz4PPoSyTXngRvmTvh
U/q7tXXMZSfe8EIB+Zp5By/7ajBLISugUplM9RnhXhl+38SlnMBjo/gLXh8FmGrMh/UO611pg27v
LIzv2jk8tyhcsgQTf1FTS81pMB8sP10mMXVqcx2EmqMwFVBNcAhJqXf7Zl99mc6tCq8h5JMsCmKm
6Z4Btd3qzggxTHnFD/EmWI7OAH1TCAaTj7Je0YWGjjNaxLd/wty6hZtODLBRSwzrPtcgmx/PnjMj
XPPRUIIWkHF+6hcVwAn/kTqbN3M1QD7bULHJXGoY9ZMYzmtw8Jf9Ogd9wSfAYq//L06TK/HiuS2h
mCKNZT4MCdaEjgX6dn/SauYBm76++FKfGxAuHyMcBUzw3J4CgrGm4U9adm42fGnj4DJz7iB8p7C3
rIkPspWEOqYHkbwYTgbuh8gFIfQjOSDlREVomXhZaQPMOBOcXQt5z9coPNKNDvLkvoLVaOSbodsw
HoHYAukn2Odun/Srgc+5KcGpxLEkycXoNyfo6LpECg+jKn0kCbiB2wLwqcyiSx1kYcqIMgxmttM8
szuCOKyhYCqvXAno0aJfB42/4iNEFsvijY39Z16GjwB9eT3U4G7/4GvxCxw+AS++hsqDIXwQvbRy
JWaMn5IYGJNigJpkvvjfTAi7n8ZBb4HEjJ+MurCNvneLuvofTQi7rskEXPp6xE9FJINx8gGDljP7
9J1WX57cvxsl+O7UKmkbkBD3JGncNHqGWqOblJ0nd+VCKdhCyVOH8cbRIxnCyboTjZ+ygrER6PKa
NZrsu5z9CvpTEoQYVpsJ3q6f77+/TfDwWtSOtGunO2yqLvrtJoemJCj+ktla+OQNbu2C4MktHTOE
soldiNY66NTGFfCNHtlMGuHz0bs2fbYf1qhsqihvEgugPdOkgkPXgDNJ5J4NRyQTd9kAetDCMN8V
SUaCDE2KgYOMzAiNDTfi/Wik255ZfxjTpZVCfAb0AurKfURaVO5A31WnwGRyiQPRq0AoOVQwrVWu
IBHwVYXaS143e0PlAJj5phuAwJeCNaVSpTctRzGVgvIss2wtidw2y9y+n7sj3317calEUTUZ9UVi
WWJfv9T6Vm/DPoUoFtuDhtTpx8gbJSNzqqB6SaA13A/hse67L0xfA6hcLXItdhsGDfFOdcMITLvq
q0lLl/hAZSjAf0jlr0aJnvio3lXBXd6/KsnXIHE7lU+QXbRRPHaUVNoVbexYSmMrpnzXahGCnwKc
lXTba+TPv/QD+JoEwZZOoHCg6WJR2IS4pp+pbXFsmo0PX6eFc2nnNzHSxS7+NSG+zFJiqUOfD8VR
Wumb1rivqxP0J4oFRkIn0WhrOVLbxCCsfJzeaj4TUV5cw58LFPFgSh3prC5gPQql08i/ik7z/Bz8
4NXL7Z28di/OdlJEhBVaSnUK4q1jMM2U9s95LDspnWkvzBkR3DYaRjQLFHyuDkpLMaDxhXGnQAnj
9lIuYjZhzwTPzXIOhEeIpUTRU0ZLR+4+Kv1Jlt6h7+tKGrczP3Num7wMiAWbgivXtDCqeQGboGhb
SNY6k4657IXKOivsGMzRltN6kI8a9UeM/mEyOQ1Q95wLhSZPeeuoCj47BY+CYRg4LL4OtVSMxZf6
F6FLjlFHn35E0u/bi/5Gm9yyJ3hu8P0lVoJlH824W4RNEQF2ZjxXWbHqdUjBhFG4Ulvzri0nCS5W
Drau89RGm2bZjtUi7qP7Vs891oDPPPb3YIQBFaRqrmWmP1rg1ILm6pdUYToHmrWBnG/iug49M0dD
OII4LrqAqyHpXJmOx5AAyydNKnzKmg/+sqllj7UfLKvAVoCJ5+5P06gzsJjLzFb45MJLYtHKktum
L44E7fe+0Bd59KRUvk2lzFXbdBUDSRv3kAsuPKjmOmN8R2plyayTwgjkZtsZgfKZUy/W8NECNRSt
wsfXaOFhlNgJWWnTIfIytN6bYNEO5YoHc3T/l4Xw712APq9CZLDKGcKZA0yh1RIJZtGJc9pucKyg
deq8d2pNtRuE3nJpgHTyqFlPXcVfGKWLkqabhg6FXQzdS2Z2Tm80+1LD3D9rN4GO5ibo1LKnUoXw
B4aBJUOq5q7rRcwh/Grh5CZ1TP0Gz9KR7cL7cDWietM6/Z+pGDE/9/TNsSXcE0vRZMOglkopXj3c
27OCXlnkMumUOj2GbPTK0PfSSt4x0q27Lt8qSeXhkXM7qT9kgZ7YzAoeQdn1G8qVHwaLl2GTHBUw
79t1zTzLT9xRj5a1Hy1Syd+3gHM6oQ4JIa2tqI1mJg6gQmbO1qU20qQiZBAdWQ2wzpbYf9dMLbV6
rZKPeW04VF2NEd6+4CEtHrou2ARGsZFYsqlDBTpA0GvKtHdDkag9yg1e/zbDZD7RHOAcKlsL+tfI
R/cH84Udyw7y0H0qLI/BJiHvuT4+axPDQdqglj8EW2rxJyMYavAhWjtVYzNB7mVqhXVpGrWAeoTS
vfrddD77MmpuoVHSke5YGGxXY1xbqhFKH0GgioGnryrflOYvAg+SULRyOrAyq9q6COVFbCRQkrc2
krqPNHVXh7jjED8a6KSCfdLBmHHb1SrfDGriGTr/pcKJzRK9lVSudUdf5Wuco1+KvitMGfl1XD9m
TfaitNlLUNSJnaTRHiXkhxS4YHS6/V9qSKGwHX31FdhoumrkEMQoAPxW1D9ymz5ZarhtDX+RVsqh
MYdVRuJHqCiiXe2bTh+Dy8N4y3Z1H7sx45j4bVac4dMG8qIGNkHXA3dE+kKkX5AwRw9m8JLoDXqX
ntWsWAeOKI9pKx/tGTO5JxCOaapN67+M/tJsH+JydGTa2cDtj/RPVw4uUL+yz1aBWXpNrD/lUuqY
gOVEZQSuNdPzW9VpEn0DItLE5Ra4T8foE1zMbt0B+j8qij1Y4aoMy0mI3Kak2DcDAXmF9hpX9Qga
Smg4afiW2ch/EygekEHHca5BaoShU/KcyJ9mpy/C8ogT7Q/g5q1RpITNFHgkUxrsPMHH3dEBM/My
avPodkFAKB9cGoZrpbmTySlKVDuECEkepy43nzXAC6O+swezd02tdyppGzDfiRHChZni8uToZ6d+
eIxJ9GBBa73opbfbR4dM6fbPkwPtcHRvAMjSDO3ijPuRIYMAOFOOfQUSeeQ62M/eH+wMvHxJeWSc
gYPkFdJLYHvrvAFVa2COFITvzPqFChEY5pnbRMFeUZ/U4pCbQMvX4GEpggVBjTPUs5XeNg9x8FvV
Ufur5SfL7+7oAIF7TPAUsYv03InqN5+/hcFRGj5jSUbAXNjV8Kfii9JHZVRt7RI0cKpubP263tZB
e6ejfE18ujTV9LEDKaxNMUkz8wxchqM/d0a4U0MD/p2+kqIjAE3bVG2cOgPUo51h65yzIsQJOeHI
m0wlOgaWDElidTn60bKaGz69KLrQH2sR9SdzgIoYnpYI0civHuwkSTVXELmcZRJMCHXDXpbHIQjN
CCq2vdumizpZ+gDPAyGzU9yBrQNjEnwGGRoqv8GRVKcscWW7IBhzndPRmr7MjTMt6lRKMpIymVvR
MW0/UuzlUMrrso6PRcmWffzpNzOh7pWywbS9xKCARWk68sqfT3hKOmbJeq4cUTd1kyHblAU0SDBi
mGTBtkxP1ZT7D4EdKM9DebSyESTOe8VAKaOo3Za/hEl3LDVtJ+sPtM8QxT60NXNiMA5pGIzoE0Qf
2T62/nQ4I6ZUeJSC8rEpdry2wBkoWY1jDu1L4c+J610/nH/XNQVKZw8giNeaQg6xrhB8D8x/DA0K
Fzrjgq6fzb9GJg91ZqQsoyynJTxQPmCmnclu0s5xc1xGvz+/j5BZIjaBtFWVKscOBMod3fjj0qg1
Wxp/pe2mTjb6v1dn+r4Nfxc17ezZoqQ4jcjYYucmEariLWr2HCPtE0eEqrpmv8WDsmKmFznqTBJ9
fTf/8ee64E90s4yqmtLoWIzPOl/nMZkJNq6fiX8MiFjmcKR1lI245yFLJwEoBW9U8IWe1+Ptl2lK
DW5cYiLcKZn2vhxKsDOAe4hk8S4MtxEo6otUXluYWr9t7Zva75Y54aj7k55KlsrRkY/RUvP1ZYpI
SM2aFaXpjnC+VOpua+R4sOuAZy74ZO6lxsTbVTG2sLi2zOl71CAnMRLbAq1VSvIDZlowrVCuKh1h
eM4ZuKdAl+Zogbq3DM2hQ7gcgYqrUvm3keWeCrbB26u6bBz9dMrfr//ZMdQsHRW5nspHBoJNpF0G
sVCbDN1w8B05621NJ6tI/hxYg6BaDRwLzmXmJ8wFGMLdM2kCzcIsiI+6eUCe82gCZB9TgJ9SGrtd
BSW95JQND7rkFuHOj30gANu5bZj7DcJtNHzfNIPakI+j/iczQ0cPQVpHGXhe0XpM7gwgaA1jGfrE
sYpdLJ8YlWe2Ye40CxWgLFJM3pQIJvTEeOYgz8s5QeXT2EWZsui7OT73GXNU2PSIc952ULg6di11
pW5cIP9bjMGdzyJXscqZ/b3uXv9xCVTY3kirOsJRfz0GMlrpiRHYJdids2ZPsM8yqi/GCK2XCpK3
t8/WtIobd5YKm8qCTsmh1IXYqQ5Rbpe2cREcbpu45I7/eYOoUMGI67wNEh/HF7I1x26iwFBWhIO0
j/+ycN1ZCu74NnQ0o0Lxplgk4bga5GwdltEjDYH+Q9OmVQaviPj69i+b23QhPJUM2ks5x5uWrMmC
bNG6W7CVup2Dtl0p4+HtNC3ooSjEhJDadLfOXAijw0gHpsrHNMWT6atoVBTtpufavRT6oADKyx68
fxZbtVpWTsoT8H9thvs1mL5DGvM5Gj+i4qPXGOSnfisUyn3JV+vXL3Gwr9PcVap1X+7U0VqWyB2r
7F39LggOSLJB2f81kTQ7yMTfTLpN+wCIJwPdpvhryOi2SzBmwLtTYUZvkOFY3N7gS7jG9OnPVi5c
ojamnEOFXAEJULNmjTNuDc8sod+tecVS+4I7t2aqhlcP9JlF4SKVdMj6tkgAkq/fGrSaRmWGpHm6
ERc35syAcGNKv5SztIEBCpKQCuAfjBPYBtTBemUOWz791lumhIujsqZItWktZVf8VgpMIjJMg6R0
5hpcKbT+/ErCPejyTgsbiq8kb6R+qzt8Oa6+ZTBfUYfw44W8KBfxMXDNOZd+OW4pnI/php7dDNIP
tZorWGEDhpzR2Aw6wHgKupL0o7EOfvYWgoyD6hu1KW3dqO3SKnfSHM3vpeD7z18hpnZ9XA+KNP0K
vdEWUSIvc0CmK3MRmQ96Vx55syPZChynp6x+MaF6lZjtJsqSh97vj1mjObH5LAfhltPMrSloiTgy
NqPctjWUFEfUtgru1izH/1Y6YRO6miTZMhxBF1VOraqOmUNhBp5ey53W12wGhjJVAnkQ5/sg6pwS
gFA0p15kv16FUo6xm56/J6oGBS7jM0IUwFJ9tNWoNOww8Z9C7V7NQ5CsVuNXD/wuz41FKIfPLQNj
X5GhLKHmHx2CQjSj9mo/zqEprt154BJkQzMx5mKiJPvzm+ZZPEJhW5OPJE3cxkxAB4sSEVOoTfqV
wiNoqm4VwGsjc5XV7xomb0CdOON3rqSv57/BEArCoDPiOUeX+kj4RqeqUxa648dSh/rigCAJ00XJ
p5LJIOI9GtqnPz6PFghljXgLbRUklr+z4aXr/sz8qCuuCdKnFjTuFQB6ZbGXmhn+GJZyIx8aF+yj
QBq3S3SulnzBdzTYgs0d2lj+TFxx9WucGRW7qzVU2wrd+DYKyqzR6w4TqBnT/5iiBKGtEy78mTgN
ze9Lv3W+ULGnCt7jLlGrWj6oae4k3asWouUv7aPuLlfXKejmFGsZAco58mWHuNGKey/1x20vW4uO
F3YbwrH6v6T+Lh+eOvLRGMsAnrwZOaiM0vQVHAZ7qHWvdSVdtIUEGmNTgtgZHesl1RGEkkJlK6ZD
ujTpW2vL9eK1UYH0NTUdc2c0gUCpTI/t6JdAWRvSs++37cbMTXUvQQvORvP9s9ECIA2aX8A3nGRO
njXaLiHWvSBWhstYpg96668A8nkkIcMg5WguMp6i6x8vAia9cxYtgrrZlNVnZOgLaLq4KVcPJYil
Mlo78bhpFOKMeNz9+LntwAxMNNR7J61JtBWHFxWIoTQH7kbSPMoCjAP+KYESiGL9Gc3xEu1H/17x
zQV4UxZk/GyNZ3xlu0CNfwBEy2i7ta9kblNF7kilnYYqtqvFqiOzkDtS8BCn4wqJ4aGg/L0FgROT
iR3LkS0rzSogiIIAoNCzfRfy3QB1ijL71WoEimqkBEoh4OukzNyh6MFK3KLpmUF5yG+yXWgmjl7o
u4y2i5Qgx1PCQxCqdyQtMdimrpLUeKGtsS46fxOGxA1hTW7SwSb0xYprr4z5ronzOxn5TE2yxg41
ZcFVY2c26B5RTzLIUg0VW6raQxZKsdclaWrrReFBBuLZBE+GbWQTmbOC+t/zYILRug8XU4Jdj/1q
5ipPqazwMqsU3XxIL079DbEpN+RjDkrkDle5zHe8hE8P+kUmt14eDW4dHVk+/qrAzh08ot5uzUmX
XElNflgX3uuc9iNqvLAOGDtKq+p6pHdS+Icl5MME9cv/uFbBn8t6QDDlBmtA3jA0j0N1m4/3BFJq
zFcfSQPiPZlCV7hw0+Hr6bbxmZWKjT2tHNTM4rCdNcCHav2+i383ueXoistY8nLb2BUkCmosf7+q
WIMM2qIK2wbWjNQ68CZxjPjNgPzcmHM3J/ukO1Coa4IqxQLJRZhhcDjc9f2TFhYOkjd7HJa3f9CV
UPOHHxUKKkYcgWewwO+hsvGnQRoaSPG6rZ4z//l/MyQkKDKLK3g2GGqY5cUjwhPE6kRuMAgzJ9ly
rZ7yY1FCSmD67ZDJaiUfOqdBj2ZVgpBMQc8TdT26GFZ0nIsFprf+4q7+fXbFCc1aruFyUi4fKgU9
LnkfZY9FqW6TiTa+jlw2rGvp1Plvt7f0SkcXh+nMrJAnaHIos27AIyhrsWeYlYuhaLtO45Ua3LOi
tnspti3jTjJPEabbuPnpy67fQ8sMA8FVHq6tCqFBudSlw8B2hbwtIbkqZS+d+WJkE309EsnxmOTE
odVbi9fNUJSVrnaL28uYjR+mG3oWoaskq8JMQvwgb7QQlAHg+YeOHxLLZXySWweUGPPQ81mjgoMD
u1FnkraVD2Fa7lqIEtTBhxx6PNhLGcIFsAL1KSZdMrQLX4j6ytD2vr3sK33rn19PcHqBXqQ0nb5e
jFwcKgHgC45c677uNxo/QQ/TU5zItnQsnq/kTTy6teSYqT0bvl1JAc9PkQg6kdRM4v0UM9YeFqln
nqWj9LYCUbQHBrkUyMdl23sEsKvZEY8500L12PcHqKoa+Ag+IqaIRytd6pndpePMEZsJi7+7Ymcn
rAT8xK97bDUBWKUv71BknXHs17KBs6v4/bHPLFhpG0AfEe6NaNXOD5JF2oXLWv1qNRUohA/ef94+
Pd/sEjdcjjgwygZlYO0UdOv+sOjwQlLUu8v4VdYWXCLPlQY91QyzQnnqGpLpyiRbpuh3LJj6qPBH
MJTaZo3+bU42aK5QzENqS6o+SupdG6HxnYG3egTXfSN7SWe4+Yi4lKhuW4x4sD51ADqqRxC2IyA8
Ikp78a1Fwz4tAATCktnRWH+VvVvnppdYfM+RXModsKnbqDVswrfJ8ElJtSMNlB78L3XQvYKBVEx5
DEJAvb4sTDTJ47s57qr6jtP1gJi87ho7iAKHJfwh1J/MJDkGKoYoc9PtClyLioNDzPzQjce8r7dq
yrcWWNRub/ncsyJKZ3UMRQyMC8DLu9qCoU+aOsNbDHUl8B9vpZka0BU04s9IQXiZJQ4gkTTiRA3x
A6ZW90qve3JsoMFOIS7yq9GQf5e1bdSQKrFqkIzkTmESx9RfU8KQdW5SwDMiy260mZDhWi3nRwwj
PuUBPGc4RaYaJW8ZajdE8qJxTWKQfJevmqSfyuQ1SHVHMgfX8O/zvHHDcJKBgRgLmLlnPsvkJC5u
wllIJbz20PGq42wKVZmk/IqL+6oJvChBoZKszY4u2dhuR+I25J4nM4XAq+7rzPL072eXnqWKFWnT
Row0Xoe6v8hGFWlLPmPm+lt1Zkd458OaVajvwg7PxhfIstokQVzuSdZdJje2DpkWXTaOCt+pEzQT
HIDNnGzc7GkU3mjdiDQj1PET8v49bOTfUt4fKutBszaKvIKK41dYrIJessEHpI57OQ1AVrSqmwcD
eNkAGoSptLLUufmduf0X3vCBEL3uNPwo0llPqElblfI+Oxd/OZtEf15E4Z2GwHCaVhTwx1iif4Cg
O3KuLVR0BuOIOyamqsHmrO+DjDyOKl2DIqzsQM0dY6a8HTwjniNgnkshxMlRvwO6X57Ou4QOhopO
pTXGTknze5ZBvklCdK2wXYv/xnsLkN3CRu/+S2mJUw4rRtvV6LcrdU7R+ztKuHELxRnRSErkpIjw
lA8b2dFTEPPqTndvWdBAqF50F7wtz8qzGjvgo1nBF8wPUV59gf9eEkvwl1aYlTrIguRDpMlvFGdO
Y+D78btFl3/VyXusz7TwpxN/a8GCF4TeZpc0U0LDYr4HJN42kbURJVhLLV0G3UyH6+pRBzoF2E1V
IfrF2xPKiU91ZBjJ8FJ2e2N4L/L72470apB0ZkLwMg3XEzmdTPQ5JKrSByucEyC/HvKemRC8SD2W
fVFNUVKRqYsA7J1mui4B9+FxBYWp5DnUi1UqfViqbGem+RBmmdMn6wrUnL6p2XmT2IEPza/mLZIe
VAso326rjg/pvLj3dKcvPu7ZDxU8S4lCnN/F014sglXdHUMv/k3d3ilszKlx5TuNNL3BMT5xpCfu
5Nuf4lrTAtRNfz+34HNKNezrNMVGKblxFzZbFnxoTeYM9T5BfkT7AuSn6ZMKGhDzQSpPujIs1Uhe
3f4V0we/sQmaUOG2gHWDFgKudFGnK6mLQMXeu2MJkjNzjltmuiy3TAmJQFd3NaunBHqaxNcd5qim
F3jGtyIPFECz3Jnb4pkv/J1bn73digy2qywtcaGqNxNsRn0UrVoVTlLTUco/ZQA9k1GeCZ2uoMjx
lvz9riI1V5Fb6sSSCau98tK3mqO1jxYqlyw9yqQEphUVWo2cFLqwmm0RMLeHVE0CND7JfJuDQsLM
DM+PdUSBh7LcK+D/A9vdKjHoWxSzLR+yraans/WNq77u7GcLIZYhWV1dMvzsSnPMJT8gSQNRDsbx
l4VHKrtsMCYOZC2g98v5JPH6A2yh16MYYPozRJI/jUVdRQisdw43XGZ8EracKFMlzOTH8a4N7qIG
GiTzvFDXA68zy8K6rZApvhrgGoLD+xXj8ZPkyTRlwJMFqMIcCNN6t6/c1UfszKAQUZoKb5UwgkEr
yu4qqjjJJMaruCrJITnWOBiW+a/C5zOTgtvveBIZ1lSRTJFQjIt2PdFgAAMF2LfupIv/KmY7Myc8
AX2Td5I6rVDV0ZRIXjnmYztQCN/ex+s5ypkZwYET0PoZUPubzowCTR50CUEVPbo+RIE6t7JzDJAt
qQdkc/4yY/n6M/r3tAquGwqSAy2n8EwpWrALdqtKvSskH+Pbv/NqE4f1b5YsMZQLWj4IMuSPfn2X
BGTmHF3PVf9ZvynKdIy+2VBlqqiP4GRV0J3IyO+IK2tJ7ewUrsfK3K4d102AMgErl3IQzzwel1/A
wDM9oW0N09JU+fsXnjtYwDJUE6gckDvw5/JgrAKvefEXE7xy0lmrMCACIqv5p/PiKRHsCnFZhDaU
VhppcmrcbwGfpbJiLmiOQCMAdYineiZPvwjMBHOCiwiMJhgrdYxOQ4yCK5pSXD6Zc7M7F2dKMCK4
BX0sLaUIhgh6QJi5VFM3zdYzx3ZuHYIbCIaCZV2Az0WO+cckMPFNgOaB8QESFxgyeLfWZM7mhbcT
liX4gtDKeNmhkX8y990fNF8WKAAvrAVfhhtzjS4jc1qwVb9m3rCaw/BcxDaCacE/gP4pCJUYMU05
RBuQUHrZiEkSwG3anji3t3bOlOAQeIw2vRWGySnV3hgIa1iQeZE+eL0+xwh1maX/XJVYymVBnBYW
5rVAaIQRluhrOGD+pf1FDpU3qXQhWt5Vz+OGrzGWvw9nPN/MIRX5AY1Uj02/5tGpAeFm1774xkzG
dRk9CcsTUrxQ5ywssyg5qXc08aIclWKvMZ8g8CShfj/YaWVjkL1Yp572MoUHreNH72m1Kv7EvLSb
ARV11Z1/tGc+sFj7zSxUsUNg0E66WdhJ03hBbELoZ7Tb/Nfto3SZ+ws7IHibMTHiLgzg3CYpGrKY
bmmETslnhaXJbgP1mQD6M3Ow68vXRDAr+J8utbK0G3BbIF/rxStQPy3DJQW6YxKRmfOoc+dI8ESh
2mq52TbJKVdLT/KXldosb2/jjK/7ntM7e5p0ZFexQnEj9b5yCpraINV2JGhM3DYzdy4EH1MFINFJ
uR+DV+FxQn74xboKHptsroc7t2GCg0G9cwzlBrfeLMyFYlpe2f0X8q/nj7mYCmZhXCmWj1eugSi1
YagOiX7f3qxLjsKfZ+wb+n/2UeI8tGorwnAeOZYfYAUe3qdJRYh/vFkHSBHhsI21HZzqNYXiUvGO
4KFbYVjn9q+YORliVtgZJO0IxY/o48HJGAhv6xJR6twXmzMjxChxWGAWScV7Dv51u1U+JOWxm20g
zBw/TfAVVltaQBJmk68Au90K1B9H6R4l+PEe0uCTwwgcDPah2ZPPTBrPnMfvOayzL5kTs+QM+MBT
3KNoQyWnCGfG8eb84DfX+JkJVkucDhJMTPrMmjs8FUci22BjgeCm5gyPdKtu2Z1/mKsazC1NiFgU
MFiPeRUnp0B6yMw7PZgphMz9fcFlpDpgTq0O/14i3yeJbweqd/uEX2bTwj0TvAVgxVKnq310Ulo0
9tIDife+8ljwVd3eKfmjhOKsXqoO830XpUi3Uut9lKPtZPCZuOgStP/zl+hCfUnv2opIU8ipLot1
fcg39R7TzuUydf5z30HhnXnVfnix1nRmF2YuoKjB0khlWtaKFYO1CfDjrLtr2LgclPF/NCMELFWX
RT7RcAVjc2sBRd9Hv+N0NuqbvMWP4tn3PiLb0kwKiUFNOJRVgxatFNZwzsh4JnLGEQrAL5bXO+qi
WWbQAZxZ1vQHbxkUTmkRxkZnYcDsRGoN+MLQqaP3PH8NR4yAJYE7c2DnrAkHlkWyVSGbjxF80KWf
/R9pV7YcNw4kv4gRPEHylXdf6tYt64VhyTLv++bXb0KzO+qBexqz9rMihAYBJApVWZl+fZKs1NHd
Gm3yodu9UFPNJVALC1L/yub64JfP49+flt2iLeRMxkqfsE+mIxm+aVAxuD7A5Y34NQCT+CRyq0wF
weS6knqCP4296oB/+meDMNtQbc05RZk9O63azyjtYaX5Mgt318e4fNt8TYS50oS0NtZxIRgjrbxF
6/1BB8NdG4My4flcyHR/Xdl/Kl21M/SflKjQexX7j7Z8QFfieTiMG9VH1uyhhxOeao+xFd0O3yow
WvCq29KLLoIrY+u323QLxSKBEzZwtqhKV/nsB0kJyOrqtGQnSXhssm5bVMQiK7HTtL8j5P8tV//P
864yAfJcdJmhZ3N2avpHFaTbuQy964t5yYAY8d7XajKQogngOmSkyfGQhJzAdnHBvoxRTLMKOCIn
IJbZG+SA10BFn43oGM/tqwEnxSC0extFyBR+fP9BguUXlh0zbwZ2unFdk2TBvMXtuBlGR/wwli3i
MzUDMcLNQaFy3qkjoPiA5FIHAaMFaZ8PXgLz19oM8zMYPJIT0ZiqpqXfRrRlu4NMhBU69MoyrO6U
ObnPS5RwQIJt5oU5T9FPoZzBqBZqiXDTEeL2NRI4QMs5VWwrby4kY5qtSoa+ysY2xtEl3Y3UHpJc
fB3mzhMbnmPBv6QI/95lGoNLZE4ifW2xoNp9uydbSPelVGkr9hLK1aR+hE5+UzmJV/PeM7wvyqBV
lZU53J607DQoNYRhZKsp5u0Q8nCBc31oDFCFeZxMsoDrQ8oeDeHH0v//SYT/3IwagzxlMokom2Ei
qq/+7G7WjVBthmZf3DaHDGag8FTdrY8QFm2O86uZ2PW2OvYfwjeuaDIHATUGk/q6nppKAPx3bnQH
1WS3PA7EpsdiQalE3BuBGIi78Cbm5IR44zJAlcbrYsQjArmkQaUfXqu9tofHq1NkcbAsHCIObzkZ
AJoks5CMBh87C+8VwLrKj+V4G5MBF73STCWN8ZYftut796T+lYa1k728aSpL8OEe7kic1xTnG7K9
acaskbEwxezUg30ffah5ICjaPaSxtytXbu76zc1qUGmwUjXSGAeiGl/VaYIuGK9ozUExVlUkFAQk
qpQ2PclD4xoEpshz9FCWnbXU+hE6Olsy9Jz37r88qf7Gsc9mpbPrf9LQBivQG6Fz+03aIzuGjYH7
kpxqd3Z7e4QrM/SQ7nmv0X/JmXwNzOCLMqLwUGoIhEztbtE7Bzp+9qSKvlp8h2HegzT1kAZudzrM
vcqsPY6khhNSaanDArGT9ftaTLelFIHXjW416QdswW4lg4fynB3Ntp2rY1RlRoLgc1x2a6QFRf/Q
hzInYOENwsDPWjTjnA9DBs+UGyXs0EGC/iE0O14Pi3h7iwEbPZ+HHgTQ/JSPjbOirpj+GOrIluBy
W30Pro/1a+35n8hOGLCpBiOWJQEvA+rZsTqKU98XdgZHGsldH/lVdg62sS2VoZJraDLByURmamPo
HyTh7VbOGrENk7mhTOYsSLgiFCTpY9VtQ9EtCCeD8ivH6J/fTWdeVMWgRzLYqYiOXem92NEHQRaA
iGda5cPqvJZe4UMNt7WgiIUmvMVaEawOO94TmfM5dSa0SWCXoYohNqSposNt9CB/xdkgvzLumIky
MQwMIucxTPE9NWuxx02PQoDsVbNVQLdRg3tR+NACfSpHXZ0CqneZL2Q3y463qpwzoTMQhA5iqYHm
QH6q1TaQJah/JjCoh6SN+hjrvRehgYBzMHj7iP79DG37tdWacaL76DP3V22TbXWAK4mNoos1+jDC
nvAQ4QzKW08GYBDeUKsIxDcjJYRZw0dCPt0vaBa1uEe39bDj+V/whmTQJkMvaWpoiMcRQNqldEoy
Xm8870syEFPASTqrhRUPKhQ+O2gEKXIWaAUvCqbf5spz/bOV4WzB5licSyOjMU082SvU+iblrgT7
Y5SfOavEGYnt5VuartBaaB9+rpKMRyDIU/fzM6ROand0NRuBMLaH+FYeeMfgX5KZf1/FbGNfNutr
nkR4y6T7eh9qnrGtTwoIUro7vIf7Bt4JVnxjeIRWYQsOB+Ff6r5fgzNoQyRRWqT682W87tUPuYE4
4EOjn1JqXKJaojfeDPf1a7rcGsUhne1pxzsgnBjSYMBIbFRYTCXIgBT9ftUeDSgXadC3HEsHgsqc
w8g5GAb9+9l+SrJBiHQN13AJZYJo2EK+lJPP4Y3AQEyU5lrRTbhDwiRyQ7ScdDy7Q95OZfBEM6EH
3oOkfergZAwKltUP8ZaQddfGP64fCs4hNxgYMUGLjuA+mJ1m6RRlT60Aj8/760P8S334a/8xQJKg
wSoaQ6AjvDpRfa98Y78CjnHr/AdyLG9xmCeS1OH1vkhjdtIbEY7ppluME+dAcYZgKfZDMqxSLWA3
S9AVhSsg9HSc65+Ml2Fj+fLUliEsRjy68k2/me6g6oXmv8JSVmd4TCVLe+5bX9P80BntCSUt4znN
oEmKTie/z3bqDgQ2dZcco/vwhpdt4q0my6RPqyrVDGlMT2tUgmiKx0t9yPIb2rSbKaulCndyixR8
VG476T3n1vY4G5ale0ZwXo81E9ku6go0E7d7jdzMVnxt297MN91RaayFG6/xBqU74gxTSrmUZJih
ICEk1LY4KsGcwQAPKgTXl523sRhgQdNeko4KODJFRED0hcRb/u3PRmCAJRsWMVJSHPcyPNbts0Q4
Z503AwZOxKpT8rxD9LWiTbTWiK2aGSfN8i/V3b/hxGTgZIVqFPRm8Kzt0/1YWbhP0RsruNHjfIeG
3PRJuBX8NChoF8kfBl0mAy6KMXYVeq1wLPGwaxPKGrr9kwVSWWZmrreSMNc4+JG2+GGjBXW6eNeH
4LwdVZF5AxEhzqZSwAecbGrv2AFboMG8B23cqxzhFPvXx7t+eFSRCT9ScQEdtjVwmU2yXSmlH6FF
U+GVfa7vPPgc//OILl02pETGzu7BzWilICUS59rnJHJUkf6EMxSoFLRSJTFC7u4nvB/uOjh4TamV
W5ODKN8xt9QRkPdSvPjxIPYlSbphQJ2dWavBjFtFCmt0V0DyJYH9VQSlNoHn4ccbhVkiUkjyqtFR
IhRq2umkyKpVKxEnMrv8Jj2bDLNGZJGFPDQrRMGbHvra+/5YHzO/B+M3gTouXkxgBuI2owr92mZ6
E3jIcfE1ejY+s4DqKNdkTcq/3oYQdK2tOPOGV3jLBMlefGk206acYelhdYZVcx8BF3fo2egMuhfr
uEZmmQN7p2mXmjstL4PrJ+3yDj0bgoF3aKeL9VR8TnCBBYGtB92hIjalTAyO6KBbJF3/Qw8Gb2YM
6lfCWq7Q0MpOrXwjQUCxT3mV9svFoLOZMaCfK71sVDQgijeTayaoA0UuiKvP1GNycjRbfs630X3D
ifQuBztnwzKAT9pCLmaZasIj2mhuIaFmo4gobPsD37iKcwjZOl5VrHHf6T3qB/1TO4W3pRydiMZJ
gHGOAFvGEyU96kazzk8igSRaM1t1Zzo1XKrGPAmoor6g/1b29esbsnU8WPJoqMlj3/ejAP0q2VaS
n3Uv8dLsFDx+ySOcDcOAS14nDex5sPfhNuLINjoYHmPnr4xo+5o4BgfMLhd6z8ZjwEQnRrjOc0Pr
zcI7CMZ+DCwzwTBbnOIbIMwjd5zTTY/RtRkyAJIgaWj0Oo5ZuqGF5VF2h/lhfou21H6U5vIgzgpR
y+oOB+Ht+ticE84W8EqFZOtYYLJqGjpLp4LJw2Mk8rY/AyJpIUlxt2B2SredobmmVlaWPVyfBsW/
a1+QQRE44qKPcMzT0zhsS1mH0qngRRVUEIyUE8fxoFhjkMOsdHjLiQVNNiketMDGe/OZulj37uLk
ePi+44H2e/Hp155ka3XpuqJ9m3RAyWw/G6tVryMnCOKsEluiE1NNq1f4j5xS4fvcw/RZHmDsYP7h
KPI/I61ISg00+mG79VHnrKLkFWisVdeBEwlzDhRbmYuleNHzGshEjBIad4IVlz8bE+WHzIpUDvBy
ThCr5hzC3jOckwEpf3Qm5KLmhHXLgUDe2jD4MEBvopamGinhFr6f64dAdn0NtY/rZ4gXxbGKzb3S
QVJzRYZlaiFLBP8/R3QzV5JsNAYipUlTisVG8NU3cV9vY5en7sg5w4TBiW7QU9hhp8glQlO+SFVn
6gdrSVN7zOen61PlrRkDF/EUzuOwZIgX0YynRmRT5zyGAm/NGJhojXIswAGjl75uZc1Hp0A+Mry7
Pg/OIGxtLQEzSpYV7PMlHCE51m5GofKgfMu7EjlXMFtca8Za6Sbj8wqe3HGTO2Zq0774ZkNzfeUB
Xhh/NjEGJ4o5VSuxKFHOnzBgul1Xv2hH988GYQKLWRKKUJphT7Q2D+n0FCuaPUQ8CeDLFYIv6GYr
ZVotwIkA3L2TEIDH6stuY0evEiT9EbtPXgG/Hhvvy3vzBPeezZ9NkMGNUm8bWCdhgtLcWksu222Y
2unMuxE5oadOD/bZ87no1TKe6CsBM7wtvmsvy5P8ZO6aQ71b3lvhJNy2Fpzij8J+VDj7hHOQWbXM
okkEdDLjPjFiHcKssEqWTN7mp3vtSmyhM2Ahh2sNXiQia9oFpeyhZESXbrUlWzosO14w+KsrH63v
nu0XBjggHC8WRYrhWpSwy1NsS50t7WTNqdF57hFn8QQwW2sbZBqn/zC/5bftLUFp609/CFtVE4qU
CpLjUa/62V20kx+REo6SrZrf5IIzxUFu4EPQ8is2cGjNr9JsV0lkk7citpJ7/RsvY8ILzNlam2Co
C1pocA1SdqpgEZxWZGroQ3F04135Wj5yy3ucO8lgcKithabrws9n4uzEtkaOFZ4CM9a+O80+urmL
e+SlBX47M03/XNl0bGEtT8jalwQ3VLqZnlR3Rp1bfBc9Kj7As8PhzZGesbPju4bEFPIWWDuthR2Z
422ujXslf5plnjsN57QaDB4ZujxPQojTKumPavEMWybOWaVn49pXY5CIqOOIzhK8tNPNuKFUSM0n
nrjjcoF5q8OEKiake3N4+6L72yzQ5lS6mrTNBOjXtbW9ZHexBnayGTqJVlsk/dOvyOBRpCtmrJi4
UIrqo5GPlSZxviIvEDQYCFIUaE11Y5We4vAwp0OQGg9p/0ON3wmmG0ovhhk7Zfls1A99DkHBfAUz
+SAhn51or6MW5Og1IF0gmLzjyNk/bH1OnSG9lsEr7JSBbV7J6rGtk29/dGWy9Tl4C5kdKNfZSYYl
Lr5uOAN4dU6+khO2sZW2cI77sl5xYcri5MTE8AxJtedU8K/PhXMvsxU1sTHSCfb0eAU1Jx0q0l0m
B0KDhlTtNGSGLYOLdX1A3rwYJJFBl5FSAQ8I2kIpacdkkuBt+ocrxIBIn4/zSmRcS4rYHgdhqzcw
PWkHzrfjTYVBkjyKVhK2mAosiksVTuu7hIe7vMjQZFAkMdpISAmOWe/Um3WvBDq0MiV7hPb4fbIp
b5C03gpO81bNe6G0srfri3WZMfcVaLDltqLJc00A9x/3u+KtG/O5m+2H1Lxdn3tI91ceQWcSCPk0
/yRNB3O6xVkfBwei6xO3Dnu59nf2YxjI6Um0TFGKVaXCLfHgjve0wb3z6sbWbiW7tXo/P6Q+FMII
R2KNMzTcE/55/3VTXAwdRRXVX9xmW/+o76Pag1jeZnr/zEDv0ttW9uDDwrXvuXRdmbIJ6wAiKwZr
29AqyxymJAIOVLk1TFDdKWoO1FyEzK8hWJOGqDPEEf8dT4B1BB/Qb0Tes/1yQuxsCHpZnsUPRJMG
pe9o86qbbyq3d2jZNj4OqSUf9VuYFATxI+9lc7lscDYoE5iVcZgvqxD/r+RFBYep7zk0B2mOYnwS
6brl1uyLAbdwcBEYzgZmHo1CEclmStDbSYPQcRP6Mbj6lS/c0K6LNECNiU/SvVzYPRuUAdYSYWg5
r1H6yX1Ef5nTh478TfGpukcUWyDEcEtqF189Z0MyMLuovQlNKiH5zLqviH2bRwNtHTrUdNLX3wuo
zkZj4LaEn6ve6PiqSTL5eHS4ZaYEjYrXhgqTFw0s08gpVsEuQSFXoW7LgcKL8dzZ8AwSa0m1LlMF
KKSkazRBw+nCG7rXXHoj4dMYUC0c2BU/GlCSoj5mjhp/S5THKeC1+HEXmontVA3iFzGkwE75nvxM
H6i9OZpa9oNsxQF1VOEVO3i7mYHdqVPSqWkxXhcdq+ijjh4aNFFe/7ocCPqMNs/wYQpJGLYFUA65
vC2VqVXlcXN9iMvlvK8FZEVoRKOW29EIE6hILG5sp94DeZicfeVkR+4zlHMyWFXxdBbjEIeRXlWi
TVkWjT0G4aeVVenz8OZiDHc2MQZuol4XYrPCA9QYdRi23RtQyS4kqs6eOEV7m5PY43xKutd/eUOd
jchgzaAtQrxQ/QjaVl5+q24kJ3NTL3ukJQ7Vywarv8nQnMdjk1x+3p8NzCCOkYhFtSYAOf1+sYub
yYcqQImrf4dKAejWS2lB9XhOObuT7vBr02WQpx/N2VykGBUJ6ZSiXIo+S6fr9nEjWRJa91Uz90a9
DjgfmS7btVEZwMnDQk1mFdpB/fvs9RtpN+4i3zyER8lNXdOpOOPRSVwbjoGVVsxXcekx3BRLNvUo
rhPoB08vmVT4nJld7NY9W0UGUWIVjaOhnkKVxoy2htzZuoTGshX9K7nkGVVxqrXMlxTRmVUuj4fz
VVm5GlkuzLnVwIeetvVGdhPUT6NN50i2hk5wvj4S56uy0jV1uOhTB0fwU2z6EsRzxTT0Fih9Ldx6
1uWnwtdXZQVqimyN86hKaIxKrydtdbIJErqP2SNtQF7d3i/6XZnthBT+7JZx91vCGWfjMzAE2bSi
IBWmKhiCLQ7wgjV6FxWb32nrPBuGwZ4E/R3hGlFJrehQkiOBZ1+ErGOqbPtqca7vVN7qMXDT5VM5
6aYBAlYcuaq4kfTSWkIYKvS8MP9yPuVsWgzGtIM6SZqMW5aWjGHXcNDgviLtSOUlhzFFcW104YGx
Q94UJYhihWmNK0puxivjcC5ihQGdtUqFaCoRqE9iEJo/dL7QM+fuUBicyeNaFxtJp3EqUuXeBEN3
W6k2fbXJ+92U7aJsh8qR4ahWs8m3fZxDIf4WGzaF7YNjvFPBBmETeTLviccBeYUBJVWMBNir4fj8
X3xXvMpo5JFsZENczZ23tJ9n/ChkFw9cYcPrkuCFJ6yeiK6uMZTisAHgp/ECf41gtDqneEDdBwIV
3CCSs7NZamHa6ZCQHXCR0gAl2uUOLtLQWX0Y4SId2vrNs3CSNtdPE3eKNGo6i/LkeSat3GJzde7i
Tq/hJt/BT9LPA9QH/eyZMxpnQVUGj2A8GHbVgLAI8o35BgiMICx23sufsKRADxziBDu/647ZMbR5
ITNnj7MqJMNaQxtYFDDmdC/DQzRWpy1RW1fEAzvUH65PlLeUDEiBmFo3FfTRTl32bOSJHQ2TKwoH
mLRxCHE8jGLVRWBsK/aZhC/aO9FdeNuiyBttG3/dlw6qThv5OP/M75TvSMN8mI7IOaC8aTLIVCEd
Ksg5cKOOTuaMrBe+qwx+4xiW9vUPyosyVQaiUrmByWCFKwZt4r7kSMHQA45We9mjROnk9rDVflwf
kv7HK8GXyoDPqBdDRaQMd+eAhk3pfVGFII9TlyinYv3QxY4zHi83wvIN1b6vJCID7WTo5Eix1cKb
B/lDMH/fOu+TThZt4tvoPj/wYnjOsWRJiGHSgXHY4ePmmygYDsamgGxfuuX1wPJSTizzsC5rohgS
sj9/4XlnFdv8GDtUPyS/UdzEG95+q0Pg6w5nnbaRSh+HOUa4IKYwYiHgHYZqcH2j8PYmqxtSKkK9
Gt1nRhYin8jzIAsZ+TPk8DU7fKsPKYTgOeeBkwBghUQghznEIiy6TwpESsqocSLR0zXee4e3L5gA
SBCSJUdW5y+2bedn/uSpXuFx5Ug4OKIxONJJk2bUEvafdDR83Wsew0270w5URVK2apjgUh0Nbhsm
J67SGEhZwypK0OL+V6oM3kxQYtuh9HjbbVqLBNTe+reUWfFI0lVF1eENwk5UawkUkSolwW07O9B+
84qD5uaIqgpPcATOJXQxK3U+GjNBsdeTEh6wlJIw5JburQF9WPVutaEPq4iblbp0xZ6PxyBmAdn/
WG/gqTg2t8YKEcJad41Vs4ocElND418/dpfw+Ww0llvZEFjYVLmAqjReT0Rb4Fwv3eUyMhz64JQo
5a7T79CbzodkUubTLM9Gr8iUeXSrjkcxFvyqMjmsQc5XJExEtqy9EBqmCmfK/DXR46DM7lQZdqOz
cViN+Hj9I346L7O33PmUmIisj7JmmGGyjj0C7qDb2fNuvaHa68mRd8tcxMnzseiBPIs1Q5mU2iDj
86l+CyE4UBO3lU82tM0EjDRfmCztG2d6l874+ZBMIDYuydQ0NZRHhUCHgQEkmNdgrCE8SrEF5BM3
vVXvro95UeblfEwGNfu47TKhEOKTclTeoWLt5PsptySnv0+24bdqssYWPd7TRt2hA+TQz1bEN/m+
lBk//w0MokqLKbaxiMRqigpldRuCbkOlSOZHfpsE7xwyKKPPEqmVAqvarZVVKK29JoWVzea+XDJL
U5QA3UzO9U98MVQ6nx6DNGsLjhOIoDle5vNe3NJ1Tb3SmwP9sfwu+CSoff0bL5S42Ld/NipL2ywG
pYMxIwTNxRay5YM/B/m9mDqqo/k6+gw6wCqE9x3iwvSJrxrAwQWWzKkQsSJqZSSn+mX1DL9UrAQ9
N8ZpwL7eJg/rVkHTW1Ja8QcvEr5Yaj2fOANJzZrMWqObf+0mKAmmL8OheFQ3YSActG0I3Vd5Z9Ru
+8hj4158np6PzMCTmZMiB+2X3tGf6n12sjVxYS6e4sbbJuBsK94nZgBKrNa2bTSCN+KGjha/TKDO
oThJW5pK5LMXaLarnZ0/8mKRSwHQ+TQZmMpIG+ZDjDO0RC/rfCPFpQM5x63AKyvzxmGgqdUM9GuP
GvoKy+1MHhtZvonVh7GqOM/SS+Hp+XwY+IGsbDTp9KJMl9ip1bdWL4NB4SwXB3hYgqc5FLoIN3a8
JtTUHWfVNpoQhnVvs956uUas0RT+8DphtVH0dR6WztToQShuYLbqhBvYsTpwBPaRFETWghsxcr4k
y+ZUpClRwNai+RncmX7hl89dai0l3C8QyyEd5+aHNnXVkhOF8C5rlrWJdO60pgQnr3NDeEdJu2Rw
1FOCRw2lBqB6beJxw3nV8HCd5W1GiqLWCUzjTuuRbMVD9po9Roflx+ShjOonTni3BPqGm5WiIHIl
BmJJm6EQ9sRcAW+9I3kCHqUQJxdsHRTZxZEeEV3yMsvceTJAUxchGgoNQmFtxPn4bI6r/PnWvFNu
qd0OLZo9k9Tm5Rg5559lcq5iL4laj5lWneRHFbwxJ7cvW2tQCS+w5A3FQM2iIXeuR3CLKX7C1V3y
YMYFD974vg30V+M4P6U7JI0dHvDwripWP6VvVx3aOoieqfKTuZOeC5jRFRZ8lGjLbWillriD/hP0
p5OaS//lRJsGEwrFgjGUTY/B1+FFq1avnXg+TRzMYymehtElS6Lhq5rVwyJnbrPieVzP0KSpLK2v
wOhWOLWdT6rRldPxC3szRMyuR5jUNN7l7bRbVH0vhjWMEBZrrAtHiRRoGudBbHScSPpi+ezsGmFZ
nfVCCi0henIy78nPGK39XujoYI2nQeMlmzqgQbzh1X5oKw/XQwHO7mWpnmappkWcKjAcau7qXj9o
uWYhzWOHXflyfSQe0LJ0T9IPQxWaiCp7L/SXQ+opujXrVrRJwSSkijyt6vS88vnFVNz5p2UQKJv6
ou0JRo03+WiJ7uCPQfqsQljMg1XgFjgLGqHHI51xtq/JxDlSU65lNWHUQkN2RX/VqEx1+qQMj1Ly
s+t+p1PofJIMBhmSLMpNC8sCSH1ZUhPbfRVZY/J0fQU5p57lg8aDvJZEA6jq/X27vsWZzrkWOWEp
y/hc1KJUux6PWLIeWnJchsIW5tsQMj9cCWRePoBVVOk7iJEIHeKNaUul2al2v3zqXeLJAS/td/27
mSyBczSksq06RNvr8tQplScbMi+IuR49mayyCjpV13yJMUTvUM6PZCW3em8JLq0crO58U7qlP3M9
Gq+DB2xX/5nnqOO57kUR6/XXqJ0tRJZ5U94vkgerB1dBUjOJrUUJst66vhU5KT+TVV0RBkWKxRbp
nB7pHOo3VfjaHfADC5h5+SOvAETf2b/eDSqcPlXVUOVffI5JXSkwFESBlrw1WbotRtNfw9ozK8mt
Y9QSqldBl34vCv8alTnWvTSLUSXJySkxQDM0ltbrFMFqRtWaM3iagx+DjHtdwK1Q0Kwa0nNWMmWZ
1ZbvXUZ4W+xy8Pj1Y5inThOtcLOPyV81apgK1shC9JbmGy+yk7r/gVR6eXd9DcgEGabQ9VlG8M17
mtVFvww8TvNddlBPo90+EVyHysmILG5kxZsok3Np9aH5y1RqRPZBchrfTI7UwIc+B0i5iQ888sq/
3FF/z5TlBfWZ0pWCjk9L7dOotrYmueGPNlCtcLC0Q7WpPHOTFpyo4zLafo3KJHnjsYE+Y4tRy8GW
iDuvTlmZOz3epPLIYXlzjg9LD1JDo4QbBDSSBJpomHKneazncdMVtxIyhrMwbPXyOwchKPhcObKs
p3Fp6iAEafAGMwp5W6jSFjeKLhTuYPxslYd4uI/xHpHz8AEqsVZUro+c8S9nJr8+LxN45ISoU0X0
CK0t3+GQY2Vmvq0VghKrHt+aRvsSz4aX9jKkxMYbQVEFl/MDOOdHYWIQMqVVuYQ4P3Bd3DQuNdvq
INxHz2zkDw7NfZc+L/f9KV1w7bMzmNXWdQzvzAW0JejytVq3oirSIoBe0EIsgiUdSx16fdXlkAvN
XZkPMEDpuvdagDljIUSpPc+m+VD32vpaDH3rST305UkBqYy6gfQO2pGjKkcS5HGK1kNdqzPMXAxb
mcvGaogalEQ6yGb7c4URI3Lwr4maf9fy/oNmfrTJTivy1Dfmfq6Tj6pEtJuuZaBKI7GmmtwSoVes
dGkUa0RlpSvB/iGFowrqTZQ8m4nhlqnm4mdYcRxapiG4kP2yk1i0c2icl2O961YFPdO17HcEEoVZ
FdulIQScZb1EYJSUr33F4LAUG+Pa9lA1U5dA0sPUqqPUmZVtXEXBqplBUcn7cAwDRX+6PvJndfza
0jKAnEFrSVz0JTllJlZUjJt9XleaM4kvqfZTze6TJbTacCuDVNmF0WFsmntJvzPizB2k3Orjm7ht
HENAi3dsokH3KFIe6xDBdThx83KEb5KaNP4k5c5U1lYTl7YZLXZSpZbaQkAZ1gm1PKpuBNcg+Mwj
3wYloUaavVJDnKgblpD96FPZlrPZFpfnqDzkielP4Yo4f8KLEdTcRBIh8Z242qj/VkCiIjrQFWLC
WZi5NcSaGFIym1BOwkSSEYxgGYbnalab0IIFy0f6kBQZT4Fu3zfqS9QHpSDZg5hWnBj6YtuU9PVD
2MtELMfZmGYIVqn+7HSWuAVDmBKQckeH0INN6aa4XTxcKk6PQ3OiXRrg2/HQh6LLL5vl7Gewt0sM
9pNIzZ3STbgt3LG0qIaVeJT8Bap1IVzxvMrlsdEvsoTOJ08vhbPKm6wl8CTWOoSFL6OT3RF0pmsl
UtsC5q357/Vz41CCSZk5zTG+5fV/Xk7KnE2ahhZnw+cw4CELwbdPN7Vs0Y5sZdeecgdJNrdIrCmx
EBM740f+yKvZ8D43c9toSj6beYjPjZu8XWFibQaazLN0u1zxO5sfc6W0Q5xXJXUa0e6p+D9YbQdo
WcceBFiOur2+0QoCtBw98pYchU33pnJ4WBdDlrPxmcslDPuhzxKMH87BMEHJVzlGOhp/azfjneeL
t+fZUAzM9kK1mGGIpaRvm/zbfJ86Bgg89FVTb0cXKpx2aTfP1yH20+L12qlhINaUUxlt25hguiHQ
d3R77BgYT3eq1d9TKYHRVl/IfbWf3e6kHlf0HRbe9Fy9yTehvQS8TXXR0ez8ODGgpktFPmfoaUZu
3PCr59ZRcZTRfKgB4ZFkPKmOCOXODOc6gFQ0pXCZn09OKqVY20rqhAoXWTg7neWqauk0D/PUJycZ
xkwk3qA5wpKSj+sLwVl9lqI6JmEVDhREk2I7duR7Qz6KScYdZnKyjrzZMIDV6skwxoQWxKr3pRMd
cSndGqYQ16dz0aL6bCFZPqoZQ9WZOouD+CZ5qt35fQDWpB3eiq6yWw7oqcpu42P7Rje46NTb9aOd
3fhW+WZ+49Y+Lr6vvk4WS1DVDXRAqJkQ4bUzO5Ph0F7WEc2Ji9PemB9o7eXciJcTu2cDMqilDD0B
KU6mN2K/UYI+oOwuqvXJbRPkbRsGn6IiXWdxCaPTAiWvse38UZx9RVVtPRMOQrU+ztUapAhWcfMj
ci2zQDahTQSxsW+CIe9To9jySQS8H8UgWYVkZB/BAuNE+sTJoT3a6MppVQYnkXnlXQpPV+CLJa8q
Y6eHQ4VjU5jd1jS2vSHvUgO2zJjYlKleV67e9Z19uXB+trgMRHU5SeaU4OKjNS2CnU0v+2RPmWbT
7rd6sc/OEUtd1TJjkGOzBx3xfkXdZfDRK5HaNDPRWyXBywoRsF375reGG2BylpHlrra6UQr5hKuB
9r0hSeD1mi+rTuLLD5Mn3H6aScpumzp16nK+MefEsnTWiPRCHEmf37jcUO5U5PZB4dMM+nAsffmO
Mx5vqkwYBX3LopljjJeY6FscVCteaqscwdOPMleuGq+T0xtdGq1x/FnpvtjcN9kDaZ+aDHZEIa80
fTF58bXDWNZr0yGSh8kK1duEXXVANhMIRvmWBx6c2IZluk7hMGZTvkI3Ynxu4ueOjPupl6xFfI/l
gUNbuJz9PpsTXYGzQHVtlVRpagym+sXd4AtuhhMDCqr/H9o9LiZCVKhGoait6LrIwK+MfGUhquh6
E5CMmaLWQTOzSxJUukP91OR7Q/DmNDqKWWnp4fx2fS99drv+CklfozMzLdME3TVDFp/q0di0kuQO
jWdKW7W9qTN1H8aJlTeiacm6/IZCn9f8D2lf1hy3jjT7ixhBguD2yq0XSa1dlvTCkGWb4L6vv/4m
5LmjNtTT8HfOyzyM46gaIFBVqMrKXLJNbJbBiCLrCMkZq168LIfwQYqJaxI/dOv6UChJoNhNeP6X
/g9P9vlLBT9NFQv4Zs6y+hsCxLzqsQBikE+0g67Kl1g7fdw+rQmZJnFWMjndxwnodwxEUa/Vo3lD
dusew4KY10v3yo3zwh5lqEHpMgWHHVcGVZt04XXkBdij0i9eI//dwuRP/irrvJxuE3yePZFeIrcX
ZW3qnqtu/Wacb1ABo7vRq3ZlAG6s3fldlWzqx7U7ulZ9rKy1maXsptV1v6i+x83gxssYlnW+1apa
Bj2Q3KyPrT4y58xzbRUm0g2OruD3eNyCJLp5gMrx9vzCpBspuGRasRX1TEzA9O9k3+7KMHkkDxxj
zXHy6aMMoSbbSOE5O7eJMdGEfzfQmhRJEgx16cfl4IKW3s8tWX1adig/KvRHOwmtSVLSPEnAa2Dh
xQV08DeU8z5qpNC/kcQ32eIEl2TXCcmzEYQuZFjQ2hj3I9lo+XTrTBcrkXl6mTH+70crS5e07wdU
Vm8q20AB04TiZFInB2XFuM2EKZH1gjXtBVEf6PwWx09aZx6Yot61nb3p0g56xaiJIoOUkS78j1LC
f/2POPLY0HWdo9YerhPO45Yt9fc5Q9UsMo3Kb2ZwPQNky1CUtVb9EZzGu7gB3XW5gtiw1wOrmJ5p
a0D5Gf+pgXmXRPHWpjBdUr6y5vUfnH3iGBCxJ5ptwT39uYVUI7MDNiIeLONtNPjr9mOCD44Sb7XH
KvOksKlTH+3YolA8I9pqKEnnMOR6jPiEcYymV4O2cKPt9avBN/bqs+pnz0D/yuICP3xivDw2Tf5c
7GyoilYuoFLlbJKKC40Oa6/cWXddWOwoSjstOCUr3A9pksn/8DnDgodpe0I1fV7YDR0HwHsA92lB
5rSAjX6vxAZanKM39uQiMX4O4w1TZFDr00+X/57HD4jO0T3J124czALRt8m+xfkFZOK3C72BaKvb
5nAJ7J/IhmhHkUkIgw4zxmjVKnajpboXtbE35LJX/2nEzacNkdnEdpxxKCZ40T6k+/kyuWiAq4wu
jSB5SLekd53dPxnXOlrVx60/2kXFLNW24/zZk6UEdVEHEGDxWkOVhaNTp/TYjnBKqzUfMkiVsY/5
ouou2yZQ98K8OGc+5WAp9cH8zm5TSbGGRx3xiB5bFY5oQuruNy9eVQA0Gb+no70572tk6xLiXo7p
sNhQM3T8818K0O+jhdw4dSPr5bwdWcATAQ26igOY6jju/DWp+SVm0Xh10YJLYxDrkCxLak4IeZjp
yWJFQaaS7+qH8iUJuICYs2lBnoS5N5n/5Hfn3HcSYh5baw3T9AMCLF18wDU2RUJBmrJ1xmxbaZi7
sxK3nKgEIfHxQjtnVkipUZekpkGgPFYa73by3rd4uOaXVdW6SpttaHQo4uIwzEE9PTjGrneu1uXW
KC+q9L4yyaPRbvRydrNkhLCZvU+s1rUgSrmmwLMMjjsAFpi0o9+S1HW0W7rEHqSdXR1l4m743qbo
sxqVGym21036xlGjjZqS3DPY6CdJ7o1Td79MgMqUsacAxBjXdbD2CZA5DRgQ+huSWPcjSMa7LPX0
pgcRyxCoXS+pJPCn3rkdEpyeArYaheZ4jLV9sq+jLJgMdtm3kySInQqfR/dUbIFV85S3ZsoTLHWb
tZC61BhkuezDOl+k1eqev0ofNZ8zixJpVqx0HJPRhCdPxtyrx/XONOO7JVs2jKLhVlIMqBf5GrBh
fRiz/h3D5A9FOT84WbOnqrmN1QsribaRjsmllLwOZR/UHagMmwVMCCmITCe0VBf0k+4bA28X9aVg
xa7VYzdK8IJqp+2oX7LuqtF35hrm6cWiPVR642b5TjWBBzZQJWkLHIobh2UPjboGplruS3V80eqb
2UiRbDHv/I7IHgsi3KPU8/8olJjxuh+y9hUqCl7Xx6Blh27eHHukLrZqEl9VxV3Leg9qvUGrqxKn
I/GlIgAkKUaLYFyLQZARCNqlunPycTf1ZhjXs+TASbNZ0W87Y9KNFHEv3RlhfZ+43W0HeIIPbmwQ
ioygezD2ZdDOLm54PoNxIrnuOulYgezcC5UWllog7uYSlLqdv5hZsR8UzC5FeagUvYsCnqQbdxq3
9Jlf6IJX73rdUOq++R2FMXHoJm5hosuLbtUbqK/dLeBpsiGGk/zjx5dbcO6korbe6gglXaB6g+PZ
+850hwBFZtCVVGizXpU/KCZWaqhwghHMHJA2vpPRM6oNNObl7QXZpgtef4hGjHpOqGfk7LulgXkM
b/66Zy4Dd+7QyZiyPkrof3gbUyOmA+E6YBEN3RaRnlrUw1X3s3rQ9QBldb8q+v2cvs423qstKmhI
Vgvqsw4CRHS4aMfe1ePLATOR6g+T/bDNX83aXDhA0ENRxW2T3NfG1ict0HwEOD6HBJmS+7ONuDnd
NIV2mzV3qZm4JllcYo+PDcYQFQw4GIs/V8N1n2K8Faoyaqt47bjuclp6iXKzGpcNoGtO3O/bvEXQ
kdJk8FTr3DYICaARm5C9r7AN69iEFhm2VfwyD4W/YIFx7U1ttW+mMFKmIFbLYFGgYzr9n1N44VMI
6aCl9A4Kl/gN9ZhsdAsQ/UG/Pe9Kud84t0zBr9BxMozMGtQDVe5N48bKpPh4mQXBZ2hmqY9ZPKkH
XkPqH8pxg27nVeTrV+Z7BLWlXbuRMRTKTApuo1FRzgczjXqIc9Ol6zN4jCUx+cudFL6M4CPWulTL
1YEFfPhbCC/5CWPbrny1ZtMflqfz3+hrcitYEzxAYnUknxRY45SrHL4Zv/YXbcCBENbkypryUnNC
EjUoQPsPJj8TG/pruao+VPZQOanc/i/K9/zHnzmBYgV1IoNtrXxxJma17Cj9nkwsdKjtqsoYjHSv
pIMsffiSJf65n2IVdYho2RKGI9nSoCgAvzCol/ZoOtUXfbBmu2jYcICBIp0mlxybj50/er0CQZMm
PT+YVbK4CsZTouWdWO9dmQBw/X7+1Hx5owiLFJzH1CWGzsDVeSh0IwAh4aaOqAuO+muyZn5kAGI+
2dsKmlDnzcqWKDiUFb0Y1tYw246Y+Wkjlyjxi2Pex843okpQv5J7LhZVy660U3XGQa3anw7d06WT
LEZ2NgVHgswjybsIB0Vfb5jdXLRDA+Th8rpY14r+Iy4fzu+dbD2CV2nThBXLDHNprQa9DjKHWOJK
ZCdf8CRzDfUsZ8HXGQ3tAMVVb1mqZwPPt/ML+ZqgC4dPcCFG3U+9DpDgIdLasB9tL6YOQLXvw8TA
JtK7dLR8hyJpgMBRDsLjgYVD/g9201KpZjuWZtr4Xzieo8tW96j4DQV+Q9/HXj6GxCGS4/F1rA7L
PDYhbKeSar01YIjiMA4g+tcrH0MyHrVLTBU9sZh4zjL4sXYb1ytzh9m4KhvgejtyR7PGI8P60pYo
YhkYsqb6P/kCxz9N+AJ4vzUJwFWIGSjsAjTA54/sHWb+flm2199hLvdFWto9dX4/bX6ZQ2rHGPNV
2Ueo51CJxusLEDZhZmYOCr9kWwoG+ytpuDrl6I6tCrXsAWQSSaVipZlpgwk87HvbgxptEJdbhd2i
D+yZC9DEEbsH44RnLzdJdFssjVdq4GpfUii+DAG1FG+SxW3uHcTIdvzDyJ8HsBvUdjb5D9On9FAP
N7T9Ya6Nt+TJTnLdZJZEX98YC4sS/rGRIKS63xOAnipwaYxtaOqeDqzQzyhYbv+i+f4FLf7HFQDC
/s9FRphbSgzuImsF1Cw1yvnNrQJBmHa9iJptNT1rSeLNYyFZsuyoCVmlQ5JhqPlRo3Hr0fXGsZl/
flNPBbLjryf6fqdSWcxd5Urfxxlgqqb2ckIx8LwcnKoLzlv7Osj+sY+QQTBMR7WIKSwobhWgTHMV
3gr10hmkPqDL2ABVzuuY2UMK1I+KO4tsbyMxfCok2IZtq7ahOwY1BDcJ36RqjTJ115xKrrpboVD9
nSOph5CrTuBKmZg0kKp/n0wyj80KrhPcdVrpMLW75iC9OHaB4Ma0F7LM5/kKwDmZO5StUnCHRWrm
jVms3TW/IahRUXQswKsL4HTnT37berntMyhky8GBp87R0UJFdq0e4daanA/LICPdMq8boaFledG9
Bn6C+WqtPAYwpCvnEzp5po5NC54xJ4WeTMTge7wExPbH+zhAtc7r0PmMAVBUwLBT7rJr6Znif1j0
fMeGBc+3pgPJ9BIflzc0WxATZh4Xk+8P0KPYnj+/umx/Bd+3OG3lZIqGRVYsADzSL517CqKEIb4o
ppdsTbcjOr5GUXoY1PBRHA5sUPwpZEuywo/SR6MAB1Hu22q+GYrXVu28Hg+Ryvim1JWbWD+W8SrO
gSky0sM49YGxEC/uX5PuuoJYt74mQAz0XmPWu6wtK4kP+tpgg1ewTUfTTGqCUEKkKsKvB/FcnPXX
ltOFxmpvx+lmVQdPJcah6zuUAU11k7DyrQZouu3MrZEAKe0sF2svq3l/dKHPfVTB0w+aObAJCMxr
3bob0sRj1fQUk/iHPT7kKXTK05+kqrcYCtu2CzSi63BS06AiyVafzU3iFMAFZG6eLj5ks4o68kb7
QXMUqP3cJuwualPPaEJjeYqX+w4DNqxKg6RKdqyh4aooG9QRgk6f3Wrdq5HJZ92jJvVaJZMSuJ/K
J44Pr+CJu8TR1YbMv10FRmygb/BzwHRs7iqu9j0DHaXtoruZuK27gs06c2VYGNkPECJPa68LiZWh
u3YoqM0p6mKrvc9Y5dVGcz0BgEnWJ2WSNJdOpuzHyxbiAJ14HGD4vF3Qs6C60zDVYgX9rxqbDRZH
ufTGh/DnuQMlhADSO3FmjBQ3NzM804i9uXtalh6EPBea8TNdnpTqpzmDZ6DcV6gQKuXzqj+1w71q
Mk/tr1qGsreJOxo7+Di4wc5bBCdnoOaTVweWDviXQGsTPpTlaSU44jHS5ZAXoKYHsPgiFcdcrAc+
riBr1qAC+tPWQcYxhunymPSPcQXWGPOmsJi3Ar83JCWGrXIvmyZX1VOvZ2GRY34WQZrd5c732sk9
XcMuUfDeOH0AsmJfwd9uu8o3x4vJaoOoKcMKA76pTcNyZXd2+aw6ver2fX4NcQLbs8goKe99raBz
B/IZ3U0h7oHeNJt7Fd6RF7N1OCy/QTmHTxvH++QDpEZV6QGWBXeR323s5ogOCQIPn20BISgHgA5h
/xS59jdAgmTBXRJuRC9pGZNRGhb5HW7YcwWC9SlsD919LE8keDg5c2gtIbRVWV3MVWN11yCuwh2B
WD3UceDT3N5DfibnMpetTQhvs04ZhjXhDMrLJajDYsOpvZvd33S1ZS7gi1JvlzeW3fNQihy0ftF6
sKbnkLy2w/YRUVC6uN+0Bud2U/C1tKStSjqsLk+LcEwurTnaR3XkK7bj5wh3kTnr0ASIWjB0IPe2
VGs7x8Wvel6pV+RZGTiTprrLgAFco0FwiMcri1Wm6+jWctPR+QcrlEs1Sd8SbYaat92abhqhwc1M
HaCYpHwpYju5KNIBMayvwVUb0Xxjd/N1TSYT2tvvkIT3is5C7IXmVNl6ThuFY/1g4HFfWFtdeXLg
fZoIKr+OZ84TcEW43tg83djUiwJv8sNqFHexMetr65OvVtCH7WPXKhc3A/pNs/D/ze+Yd92UOQsz
VfNTIJO07KkYBm/NJ8/OMdscRV45H9BeP/Qt89cGbkgP+vo2jVQvLWC8cGsIeRv1rWnvFQfj5mR2
mfKjsu60/C4D3iluqtBWLtpu3pQ0CjMIc5bAezmNBTgGJACSKKD26qbgcS+Z4rG5cjvtNqUvIIHy
MUEUZNa+1X8S40cLIEeuujncrLrszBQc28xyu5G4lE/DrsPWHpAj1bNXtIWfZuNrkjueZgBeSfJt
NWJM2vAdSNYS5tpqjSnqW4MpT0aBpHQt3Lnfs/hnX1ouirRujlUpxeA26+BWzpZCFVAd3HG1wnHp
nkixUYq9PVIva1d/yAgan2AC6ePkhYzYuux+Mt6mufmWKiCTdPraqwz9KmXY0fneMe4dTHvP+cEi
TeMXHY1DJ/7RqjeQaXUdFc+h6Q3NpTAenu2UbJPGcaOqAXHRXYYHtQKynw7D0VmcBrZxwaqNPkIH
7S1ar9QW8AvbKxZwK8yPdZG7q3Ol1AeStgEoA31lvk+G3QCyKQpCrc7CtM7s/Jhr+rwU3b0e58/5
fGjYep1Uh4z2hwpQaYSxqJqf2RgdmAl1sBSz0d2yT9FLm6orlgHJtiaP4NT0nPzHkP/sG/Vaof3D
+WRb8ooSWc9qU1UxgoocIU3fquypi1ecfRmglIf9Mz7BFtIfozGjniXwQr2fvZGnDGoRGejjFLyI
AcLcrzjdngphxgRT2+hHSKe5uAc/Z19IhBhrFh1st7/zv/lhAFs3oPqBsunu5SQkpyo3R/FZJDob
hzp1tAqLVcfvnXkHuiBKbpREtqeSKCKynZmtAlfRYk09XtvmUxlmm2zXPJSoCMme2pLs9QvLWVWW
at1hRemuB8/iiGE48IDLAeOSJYmUZhY8bjc6yB7zXXlTYsTvHcLgGx6mZCuSJVEih1mhr6Yxati9
58JdQz5tPm/feRRW/b+Kw5ITKBKZlQrgxk2FfIYPakS/8ADBNoKTJ+h+tBvpY52/286cd0d41zn6
NNTd3PMUMdp0XnmdE1y0EcuDmzO/lR4HebnnHYks1RD5y6jO5QYptlS7NzckMLYpBs3Sp9VT/Rxc
P9JLLTstglNZi2EslfqjIuE8/06jTNd+plt5VnOyK3B0p8XGg7WMTj9NNr9so9/c9WvIniHJB1kW
C/S33W5+6mccnAFwaylx4unU+7NiYPKNOOp6mAyIJIVa/OzMfv2DXwzkp4geLjiNfXIn+Y4nj+qR
Of7vR+bsIlqbHorjqPRUZUCD9Jr61u3kO78+6ASD8+a+wqD+rId8kMMcmcsGJWH6lHBzU3TfoxxD
fNa8dFD28cvryos35RMFAXvhkfbKsC4y7YbPLf5FbU22cOHWFGbOyqFK+4+yKSYE+JAxhwY7eK7j
u0oHQ0+61aONFjJlw+mGRO2w8nSnEZRSvPEaOcFgukrl1sC7KqBiB3dA462rZ7Z+p4K+StrgOfn4
OfoRwi2KdWvNsgQ/gmP3UbTlp4u6pds84GujnCj1vLJdFmJxO+Rmt6gwOIfKu4PXD0e69U9awLVq
pMs7GYyPlicUJABUiYa8hDUQc7Vu9mTy0otnIvEYt43PCwG5yzpgVlz5dOYH6OCLGz4yLrzUxyQd
HFrhJqn79gEKGlsn4GPkPOmQ9ehPpnGfpsTneRERvSIUZ7fJ76sy+g4YFgAITFZROmnms/ZgCafF
TuOxyR2nuy4aLegclGQxaFKkb+kASgd0PrW6xiMu8no8yBoFJcxHUlghmW6WlUgm2b5Oaf5ZB7GE
g9RTupTlgsx1MfxufrXV1SU9gJvag4XxE7Tak9UHv1O4QmYmqS8wz+lN5ElvqBeDgCSaL1h9mTtg
MVg1MDIdnFmmiHHacR/tlnD4qmLJqyzCU5hutGFjhMkeTuxh8MeniLjtRsqfIwn7IgP3kixE0Rfk
T12ghSP4pXCXh3BIXNVHpAgnnDtpFOa7/OWMf67xCwd3TNsptT5s6mFRBRo75EhFKXoDzbjhuU26
eHgWYyQJBCDb88FDchxFHu62rpZ4iZByLIrqtf19CaIoBzjo81ZkZXKReXvV6sQ2c0T/TLs1M1Cj
6RFGNB1XNR6U4t5MfsVF5ClO5VUjC9UUks54tk7TdsYcHGWrr2oUT3s8httvUQV3lz1o2lUF+bH5
MV8noCdaXzEzdKsVXzczP2fJlTYk+8Vogzl3As5frFAkp3gSrrYVu+2o+FA/8RqFxpK1nm5PHH1P
oThlVrNZWspHEw9UMtYde+bVRfQOIc8Lw5flXp5efQixnTtEYuSlINslNR4Ya7PN57oNCTiu6v5y
QuUVUnQ5HE0VQWIgBoPlEFJsgVJrLobA6/5brUa+Wg8eEPwuRWtqGcEe+m1QvvfOa9TgyZ8/d5Xt
TuyXih5Ez1Z3in9pxbe02mmR7WHmw1O0BwWEzSYpva6+zFgOEO61Q5ivp/tYg2guvab2o2V3/vmD
ddpBHHltHiuPcp++Gmvd5rkPCK82IJQFQULmGZil/pvSnNSa8GmjGtX5qEc4+miYAgCNya4RnPUL
vBLyG2N3fnUfV//LVz1anZDfEAC5FNVQ8Gy0zWAdRy/pqtCoDNcZ65A5P6byOnH2qrIb4ufc8mnW
e0OMyWCDBlFkbbTF7yyQ/9ldoOADqpRs1kXZ0ni4aPQY9a0hBHGKFxuaV07PcQe4bhz7a1XvQBaz
WSq2RUkMTHNz2AD3rAKikSobBY0Gg2xztQjaIfNsC9NEmINJ+S8i+A1KvUntym8HbdtqpWc6V7ZK
vGy+ckaosBHDj40ioLjuJSV+hzahdZcZAcaiPGu2fdVgnpLesUoJbGi8JNYW9bLy+9hb4GQASi/x
ornxc1tFlzG/Jrl61a31j1SnTeAkMvzBB33cuf0XgnVHWRc3Y4TaL2CXC9uZ1XVmvnTYAVtF/rMm
Ya1cJxjEHhS3dApPs0M7n10ST0FGIs+aLLdpS1AYDNsiL/xcGYJeudQLJ2iW8iJl3wsLcPAuh0yP
7caAy8quhyQ3FSN8mppmp7Q4sBxAgX7d/89Nxyfds78p8q7DyXhydGKFgL2YwzRVaP4igEJseW9V
LvnJgc0Ur4Cm8Gb0H1ggzVFPhu0jq0KaSKoSyVqPe5LvCtvPDihc+4XneHkOKSTwI4536laGpz4N
JPg0KsbtOI6aZTFxONIdAZ3qGta6C8Epf9hwcDBHUKQafHHwF+s9+XA/Mi28ZymNNJLOWG98AKn7
gSM2OOf0/CZPwT9mEs/cATF0j5Pi6MDMIi8e0TAYMAleb7tius701e2p6i+Iq1Rrdlb2lhnWk9Lc
xzXbTgSCPeON01rhZO0G62edojQ+apvZuZ3i8TJFxC7UBH/OlmrVS06DKLihk0LJohEpNpfBG9DQ
Q8CCmlId5G8asCXTCK6gf5Y5Hn0S/qOOAlFlZHEzw519PH11AlIVCCgpAWc+jPAi5xrG8peg5P0r
lp5NO5l1a8K36f1yB9bU5Y3+5JK3/M1tYla93WgFRIXQuQ7/oiYscS5iTbo2ZwNQTyyZV+Tw6AbS
GFpgO14X7kYPCKm/OPkym8KTRVlK3aA1vi23qT6R0ue7rG+i53512wxBWPbc/jr6xF9JFjEMAl1F
G2Kff37ZZVqNbtSRYiRPJoZKaxfgBgw+1T9A9+2q67URcuEIMFHZXpt/s4pAWbfNw2BtFx+Iv5/S
0uTJ98Ln7xHnLC0LbFimiW1HdQmNO3Sv160Jns32Q7ACImH7PNgu7j9zskd2Bacz06mmVgS7SoNg
svpFkG3BwRVoG/TrGi76KAXE8WjxxfccmRSyu7jXVhLHON+Q/n1Z+wtrJI9lYXlWY3sUurn5JJk1
P3mhjgwKCd6YRhDGsvGtJyfyVLYp1tpPjBtjZoHd0ruCHKj6/XySd9JbHZkUHIeuj5aRmTA56PVb
05UXqiFjWThdWD6yIeSRE5iJ8yiGjTFkRgDybyPUt7aPGDVf6F6PIpXsVfuVEPfPWyNOKeZKRad4
/jA5PSFhslof4OeN42WXK3FJUAQsrAOMW6OakNq+si9CgNH+4pfI9lfwGJVBkrQocIZGEzekuqqR
Kp7/grJTKuQ8Q5rOU6fDglq+J03qGubLOH0DvvlGq8jd3Ki78/ZOP0OOPqfgkQYljdOFH5kxTEw3
4bcQ8T8uAJ38mwGdkzndpzmRiaWyaZQZ4AW6LpPpSU3WW319mNY7yaJOYaaP3KxI/ukohWlBWgKZ
YxuHs1X5HXLuMn80rNAZAWayL2PVvlNA0PYvDQtOJqkrFCfohz8195zNSds0O86k+n8mSPjzSoh0
oGjhLqTgn42OSaDq8W50xm2OIWwaJq3uUSOIDd09vzrZtxO8SxoVyVQ6sDlQ+xtJ9q1Bnoq8lNwA
SUii/FccJT96XVQD6MWAyCQtRs11MG7H9/XYHdJir9eKZE0ya8KrjLbxXA98H6PysGjoO66OO5fg
V43sQJ9ezm/gV3Jr4asJ/qNeeqeAJl8P/I/VBVW+zZM7km05rb8SjN5k7+wBKA9gTYIqcpscNIXt
a+IzSWSSLVpwMmkTAaeeY4uNBoM702UdWzd2tNxkzTVgmZIdlvhMUZzeNtphNXgfx9LSV0UnTy37
Z2WyT68iknpakxllxMK+QvrqfbUhDc91EkZvAS6HBWtQ75NQlsOc2kRHU5HGYZZddcTy7joUOT4l
1tXDt0zzBhMHwbraF81iuFZRSHbxKzUJjs6ROfGFOAEvEQ+DTQ7TYt8DSxpMyJQc81fXvFedsqnt
qQ7SalJ+FeniPFBriZ6tIsq3Q9E7gbKsGABYIACN9tLGtm3gXBQ3nftNA7RlhDY0lMMgGdYq+yVt
t4yp16MFEI+FjqqGaUZn7g3kpHiUAmq8ekWWruGoDM3WVJOrOCp7tyq1+6IulCAa7UDLxr2aWf7a
UTeHUoS7VIA79RN1q0GZtov2HkWwog0XUVkHTu0AMI8NLHmlz9jN9V0UT7L9O5H9HW+fkHDGyzBD
aschBxUwoaF06+6dzj/PX+9TsfvYBvnTc9FZwyg/94+o+qMgNgW6ndzH7BKfqDYemuX9vLlT7vjY
nJBfOuVgWRg2JAe7jN1UvYwpZuD6+39nRPD5VplNdsRTLyONvCZ6W9sNZd/P2ziZUh6vRHT5LftP
YIHadoFyPVJKbZtsHM4ghm5Jd/8XbfxTbunYpuD4QYQ4s9nE7mVP2SHeQiXIK65Mv7mE+/1g4pU2
BWXHQ3D+wEL/p/gxm9ArU6+N7nI0N0jpglZRb0Du4Z3fVtn5ELz8WkZNkfFklfFBYV7jVS5mjEWf
t3ISu3O8kUICyTJKqxmjn4c+ZDfO83oZPRW3xYY3y+PRy2OXbtleWjCTLE4EQYHQorUgl0AOS+ui
YtbE7nLFOanU+9lrn9AcGQ9FiGmu+eb8ciVeXwRFrXZJlZ6/IteOBExr/KqDnIBDtnGTPgzdsDlv
TnJKRWBUwzDnoxTY3Dl6xCwsgJmykoTMguBFIvj3Lhm5hfJBRf6hP/67FQgOJEdXuFv5KaRxej2t
7FJbbv+dBcF7LGBuYUoJCyqN9x0x0RCQrOFkefbojDuCs2hp+p+vPoHD0e/WQC+8+KL0U8iK9UGH
jk0YU8zEBnL0GL8+Ytni2LTgNSi4j0n/cYsbcN4OdphMeeCUFWYkOvQtFNecb1gl61bwBZ2zKvgO
olW5ZfGEakqgh7vgnd9qmyFWN3iISxyIxC1+kXHU0kizeUlsIc1WLY2NCsHfqHpL9elSYQxc93Hw
Lw6MpqoCGygynEWDrBY5WHbqFuljUu/+nQEh2TD0QaUR/2ZVlt5HBr0yGwnc4vyJxBqEXKNw1His
BqyhC7KD8hxfGNv8fr5ogUXrLieORWOv0Z2MSJ1fpf95LGBVcBZ2xBRD47n8XF4TVl+1tXHLAeHn
t++r3MNxrgszgs8oCDpaJa+cGcVLi55gldzbswO8PYrftRaApTxsleqWjY7kZPyPYAYhSFDCqo4u
Pj5bpwbRFhBwB+e+eYvwgv9dAc/d6Lp6GHagMJHWJb8qe3ys9tOm4FzyNrOWusOmjo1xmbedp4KG
aV1LTEeMPnEAjI6bTVk4+3b5RaNfRnxRafclZgmIBQmBePLp+J1U7X6qi1d9DB3T+T6YFsQMtmpe
u1QDf1yTZbJKx+lA+PmrBb/UV+AmrBh2Srs2N6o3Y/KJuABhhlagvnNBtz1aBijByZ5dp+PVp13B
M/VrDQpCCDkfWFECmsfceZLcXtnKhIQG57uLlRIrazG9UMXX60D9BfOBre7m8fP5o37az/53NeLD
1WgjsFbzYkdJfqm9c5su9jdd3yeDJG05fXE/7QgeydRi3bR72GFDfT/Tbr8uBbhxJIdCZkVwSjoq
zqkzwErvlL/shbzlxqbEMMj5Pfsfvu9zMYIXauuEkYojNed35Tq+wPsyvsj2aJY+g17olxkW19VL
Jn3vn8QPOtqnWcEr9VyBZbEX3i4CRn1jbeM9HxWbn+hWVt2TbST/96MaWIFP1U68F9fa07eVblBw
u2OJBD4ouUmG4HdGLbdqi5/zPlpcbXrt2f2//FCCj1DUGLj3mvtxMB/wQd/X5JGLVwLCa3iAYqBG
j/lNOeBecoMNwUdUiO5xw31Ts7j2BgoFL5A8ceNb62AEmON5GDCZir6tspPpwMoMC66ji6MxXnh8
tNMyNO0rlj9mw7CN+vsUVLKS3eV/7Gsw/u95FHkPSDPPtOdF7snDrJ2Zba144/NRM90zwm5j7xrd
ncLFz6g3AJnGHK8IZZC/r3p5fwYvEQ1fOwvLG558L3vaf+ftg2TTLm5yOfla4zX+4KOEuakwViF7
Akpcpyk4G6Xp9Z7N3LJm3qlqGg6Y1SOtva3HxZds9ekc9XOrBY9jd1WlGyu2Gk2SO71ygYArH/Rn
SKN26JCb/gI4sz8Olzpa8/KuseSimoLj6fplyEweJJSVbObexs7eSRYoObgiOUpUVoRFgL3gLBVv
/4+079qOXFeS/SKuBXryla6MVEa+pRcsqdWit6D/+hvU3NkqQbUL50x/gJQFEMhMZEZGYOzb1vz4
dlGcXFAH8T34LBIGwUnFE/dlBb7O4NzQXE+KFfZYXTXLT3pNr5MOY7Hq6+UVivaQd0VayvRsSbJs
A0LJIPPNRGhskQXO6aRT/79fCW8Ym0xBZv5dEOdHzRtQFNrGEsTTuNpXwEgr+kHOfv/VRvHQ9VSu
LKVbrlWNEIvkqnyvFRHARbBVP8bJ0VyRouVjEIiMVS2AltbfxTZ+iLy21alvFgsJGuAZzTyVPl7e
p7PHVtGIrQDqCB0mztW3atKopoQ8FCSAAOhspOKddYIAetbDf9ngs8NO0bWhWfo0dph58bQaFaCX
LRDM6K8WaLYS6J9awln/s371xCiXKqY0mpjeLQvDdK3tgGMNc7jI6y0vt4HldUElAq4ksHLYXv70
V3vKq5SRwhpsK4TpHBBNNa7QPJidQnSNzidyJyvkvLmUFWNs5P8/LZk9MEFti/UiBVKsRAmBaDM5
1z2Eca8WVFL2tY13XTluOjt1NGCjR6jhXN68s518+2RZXNKoFWWCtx92L7tmj6ChWJn+CJ1TYxFK
DERlQ8Hx55NH1rXaVC85uGTQY9YZrpqnj0qi+YJFnQ1MJ4vi/HbUJJYa5VgUfZgmvyxWxE8xLJT/
YqtFKSJStu2r+giCfSHt3dlm7el+cg5dKcA3hJKiuk8acPY7U+YUmxKMAiC1QsGvcqJHQELtlbRF
wSV3Mz/2uifhbRTtM+dmIEWdmNWMH2GvO7+6N1xb2/zPAEC+QDT6FXkyE6d8E2z7T93YJa/72nc+
uYxrolg1HcmB9nqKGQkpXynxYOzBB/NijxTo1OlhqD+YBNKC1yl9rsZ3YzhW2kZjXh1dq/EzJgRK
8AilCdA5Q+hHdei1JPVaEJmnMx65maOVu5puwGKN2fOFZQZ+Ror8gtHrktWungPOrYRuqH4UPaZ0
bciFzzczRvMBEs2rNGBhuwFxP7qVuMNwwpD3saIXJUEfdLZdakFLSH4C+43XgT7B6rfzvBtriCyY
+KsD62XHBM93IV3bYw6uhAzDCOuOrtv6ulI3g3xk0JRXMKUWNa9qdCiGg6FADF0GLwOYDQtwkrPI
KcoQtJODW+edT0vD18FVQG0NAPaHKGmcxCyf1fwXkPXhhMHF7F4yciDTsVMPddp4kQEhb/NNJrd5
gnqdfghtCBNJb7Yl+wV9SOMQw44T8ABGoMnMw7PdYShHQGZAhiJF3SvuAAVFVfsTNalrY4S46mRX
z7qVFVeuPhtr2o97OloubYcM3D/phKmccHX5qJw/oKaugMjcUCxeBUqVlDpnBRAvypCsUvCzt1az
Kec/f2WFhw3FKaQJFQgNHKg2buTpKm/ajUVvLhs5X/1T/lkLDxsaO10vKg3EVGRbIvstb+Yry0vu
eggjz7hs4NOQEmFB6+zb4sQo/44BFlIqVMDq7XrYDBg5Vfpxl9fbGJx5kq67rBF8sX+Jf1/L5OIf
cn11JqD3wDKnx2VUG8gTTPaPu+VBfnlLz8e/L1Nc/OskcKW0FG261ASMfdxIWuVUaNbJ5cPfGVqO
6UnFpGvDKZJ7BNpZfa+bP7mkOqhNq7ogBT87em6ffK1lwSd2SrIcEFoSzMtG7/lrgw6nR71qrahO
60fryo1eME4CLC+UOEWlT8FV07hYONS9YUcV1qjZoSurjWsWH1EqkIRY/smPqsLJArmoV089SVUD
4wBRCl9FAAhOdjTtg7xfhaLe4PkF/ZND88UDWc6oqVfIby0lvtK00DMU+14q/i+YytNYxt0wBTTJ
g54ghpYhhk7DO3M8kHIPqY/GAvmNPQnO/NmhvVN73P3SKmhFWzrsGS9zgMl1A9QEFqZW6J32a/Yx
3CWuTZ6/Z187yd0z6JYYg72kSfkj4BMERLGKJ0N71P8fOHfZ3Gglam4QvNqKSkDLv/55YL5MczeP
abM1TQSmGYiAFTI6tqggL7LA3TnTqKRxWBZH8P2o8UA1Qd36Xxz/1xq4m9UPiJjhAAvTDQKuBcB7
6fQbkIJc6T5AgfJH+Iyp1ivRhRaeFO6ymXpiYrYNdkGVdNchaV8gDKYbbiBv+0t3xaVR0VZy6WQ5
xIWOGXh1X+XE7yeM+M+Cl7doL/kCwmSooIcyYWKZqhgxX3ufwEMuM1sqKPlXkCh2iwfRTgrOP19R
GEkl0zHFc4TWMwjKXub5I5fpsS8M73KcEb2y+MqCGdJIyyoszzw012Ywr2kQ7S3crYUwQRQ+ZUEF
wORcidmzpAslrAsPgb0VQyIH7dA02w9D6s7pfRsCBxD3Xi+/qu166p9U+xXqtWBytA9DXQLoPKxK
efZrE5QKlzfi/I7/E9k/C8MngbCWWsliBMGonyCIZEZOKSFfRz9OaxqBqfP4sK+YxCs7zhCfAnMz
UqSxWSeYjPQQczf2g/Sq6o7slu+QBdlcXp0gCn5+l5PVNUwFeW2PvKUY7aAGV540WF6Tha4GEm4l
+3XZ2vkq+tcCP5+iJ+aGquyqQYO57LqStjWYaH8TZGZsF+8av1PQhVyFrU/Bse6Qteju/MuN/edT
fnLCnFgH1za1afw5iTxjlHPXgnIXOlA31MOj40NGg7l0MA0g7NOcD/9fdrm4XEZ5LaUG7MqJtC7G
Gg3tEMRn75c3V3BQP4dLTlaHV6xdhAvtRzLVGyv5o2foU/cGppkFqGrhV1yc74kl2lRoww+4EjoM
OKHhgDWH7YcRw3sYN3J13enu42jVuvMfsOX5l5d53rN/bSYXhru5bPVouY/tXLgjeS51QZAUfS0u
CidGAWVLBWfUUJifdX+qwXTbURQ9lm/+M5v4WgYXiVVTL8I2x9dSVvEMNm/Uhl3speLk9+F/cAT/
pcjzZY+LwGpotjEBX8teuzG2xk3tg0xwlzBPc5dZQBb0H+wZY+Tg6N3rrvYmC94Tok3l4nFh0boD
EBXNDzz+WBvYEls35tNfHQ1+yK+yy0GhFHvaNIoPBkTPqAWfTXD4eAHFZMo1asZYxlhO14OSbuxc
YEGwUbwUYMpaWrcMxzu17+T+KPUP8iQwIXrbqdz9nVFNmS3KCJpg6CRC1352pNus3lKvwcBvfg9y
3SC/K/4o9Uo0kSHywSp3fdM5ItTs8CbXHWO1CHnpgX4VbrOrHEz2JIBMNfhGRQ5rKeVfuGz8XF1T
szmTUhhlgxeuiyDyYjduPDTH/DD4P2HHvmKcyt3skcoQ3lFx01IUwVi2qufRGenfOSmVu87tDEaR
OsExMTXwfdbgBaVuB5m8yxdKcBj53k9uSxbKUTjuRQUcyFAj/5GvJpH4ksg38e0fOsTzkCy+0FQB
rCrIqu0fx1AOFHDJ5uxh7F51A2RZ8c2UMacBCto5siKYgNK0dRAc1SApS177TKimLrjtOtchUjUi
dbOJMlkJYYdNgQIS2fzP2LK8nX0b1XjRnLIgHeMbQ5KUYCJsyY8IkaCaCsZgufHt+mVob+b2+fLH
FWWbOp9zR0qTVU0FgD5QK3jAQFhxHYOYBVw1n48XV9RLEVrkHE8EGWA6pbBYf1grEi/6c37qjtB0
cps9NDGFmMN/eXj+E/Y+p41OUhV9qKV8WLg8jJ1qO0BQQfQOg+e9m1+DUWX0W7SMhHnmsnEX3A3f
MxrStjLlCUb7zNqUdu3UcukVcR6oUrNJE3tF2UsFbJrRSyhZg0PIgrhZLuIxEZ1ezg9BFKvpmxln
KaaVk1S/a5EslnBzOSeEoZwmxtQMsnkwsvlDAXXuJJB85W4haHnFS/FFTKG6/M/ve6soqizLGIIz
NN36ZN44+aAzadAlquh8oGrlQKjIqVIQOmMiKIOEQqMOjsyIwAv+3MjvJrmEsOpm9FAlVArLaNjZ
LNun0B77r+/idxvcx9KVqcilHDbMQ3yrgRW2dzTwpZtbFLlABi+8iaI1cZ9OsSid2hT2mK92Lpo2
INX2F0KE9hG0jw0a32KjZ1hRvi+SSwJZphZhvDAzUdk+KMqVbOZbY56dSW7RZ7SCGp+xpr0Tp8yd
WItos+qAc0p71acymkkd6MwPlmr4sr2JZU/F1GM+30oFqLeqBGR6tahP8jNv+PaDfySUrFLn6ZPr
bxuup93irEDB7S4jNyLPf8Y3frfFBZuux2SjtRArDy4IjzYQl6mdeJuu9JUBLqT/U2f7u8HlhXJy
k2TdllRQ2c4HjaV+jZsDJQkHQoWry0dbcGF/JLRDY1alDgC/2tRQ2fidxKpbhG8zUBdhG69KIejm
TNvn+8K4KFNGRhSn9JOGGHyEdwux0Hwz+oVPoUTuXl7dz0f3d1s/0tkmBy5wcbIosRcRZBApxAOk
ORhiUbn9Z27w3RTnhtICkl+jiduTG2wvV0DGqyvNJpvKjHbKJHrpnJlN+G6O80gZhBANRWHsYBR/
CotsdWJiAEj1ZH129OGKYRpikOnKSFLBgTnzPPlumfNNSGMhQ9BjodqKvcI7QRAA6tFoLgCaM6+A
RVB+mTfh0dzqo0fW+dvlLyrwjHyfl6DM3zR5Qg5p9T4bjctm4y+dPd/khWY2gVwg0qCF1hkj+O5Q
IWzOK3tVBqrl257oSXImUn/bUr7hqxArLzUVW7q8+ELLM4MF0505hu3Ex8Xbp3ci2KrIoWmcf2EW
kG+pas3ovsZrpl6hzgDvWUPrAuR57lLe6wfB0RH4Gp4soqv7NBlt3PyswUxI4wDI4bZy4skG9ZYh
7mz2Lh+WM1Xy7xvL+ZohUds0brCxfQCuVemTV8j0+whDoQb9D1qjosvBD+5MKP/HCsPxrP3On3x0
ovQ7s/arQ546ixzPFKi+kR5yBVqNXnYjYlcU+LtPSs2ToGFWoWQlSwgPIZdVKtch1d2iZrsUmDnB
1gqCL98FVoy+QaIHU02DcvQIFbAc10MF/rkv3LpKPJLKQarNnqH/GZNBULD6LAZfSDQ/1e1PVjoU
NYnVCEk8heDTnE9uXloblhagFb4y1BtdpkFJTb+a3zNQCygUFIzA1vR17NEsDCSgeGQ4rkzGSBUb
g8Q0g2QGucDlTRI4K/6BPthm1RhLajrb1coqlGDQBQN4n6qNF/aBf5yjOWColW7PhzCZfcz3MYPe
KoO1jXXNgz5cBzkTCZyITTNvJi0lIO+D8COZzXJlGxhPLmuQqerTNLglxOeqQYVytOm09p1Kpee0
lsAnX1gYbpKkCbSPZXKwqjHximK8jWxLfU6y8XYKm9uo0I66Vb5W5QLyl/f5BEKxOPUUemPS25qi
ZGVAYEh/t4fHsnsa9KdM3qUDxOQgOCZHXoncJg3X4bDNzTe7eAi7Ozu+Haebnr40laA4c6ZAvngF
zViUMC1N+YytJ2cnZTUE/jR7ya4n33jtoVu4kA1ZS138XgsSf3kX1b4whzx/HL7scjmkodIsySaw
KzIClW7w1dYAoXWKsqJm4U3q77Kc3Yxe1STZ2xBDL8fcKep3pgoHG3++gL9vAOf7C8YKqymRPIBJ
tXtcBHyto4Gv7PavuMv/iVSCaOlcMaMfY93qKtyEqWBXcrIdc82JxnfTurXChxheopJBsWBQ145W
1gBUGQjnGkkEZP6Ro5m2ApYUGygtTTVNPrL3mBpmsknD46SXqwGpStHd9mD5g1jrWqLNf13I5cxx
3xsweTYoWRYf22Dw43W3Gq+0Y4Rp7dRtfKhkgq60WoWHaFWuL/udz4rpN6/AWeY+cK5qhT6aTXpM
NvHafKpvgECkkKdbQwpqfpJAhjA46tOwG9fWhl7PqwnzObpb3kUpyCUDcrUwk9QO9LvNo+4pK8h6
S65xu8jgCRL0n3eR+6XcwajYPGmQ9IqOygokFEi3ZrSprCMECX1zBcFOTEgtsg4i/oSf6Q9nl8sM
pilmkl0N6dGOXy37mQE8W771EG/SE/SRk3ZFamNdYsV5uYmtKxYVgtbuzwiGX6DYumESRbZQAuNO
R9MnuIbKHB3ZVDjj1GxNDaNRNlisQTpJEyiK2wVmZpN0dtuw8BPyHE3VsYHkVl+Xm6bRDlmaQsnK
AhS0c9skDZpcu4lkKqx+nLs2p7+UO01QEEiaHgKDRzWVNknU1g5V4kMaJdtqbj0JJAQ1yABMI9+G
EjT5wuuoRtzoNhakwIdFW4bRTSzSg12qEfwRP/1R3MGBkmo1sUmLjn2wyA+1a32FceyV6H189qCc
2uEOitEVecqS5TN9GFvgbGUnCpZ5ywH0MO60+Q/qk0SwMu7RGispHRU2RseYgeuXJO4kTWu5Yw40
LZUwRj3G2oV665Cx9S77DfknMSh3KLlX7Kw2EE9GtnSsMdvTIwCB377qyYM+34MC9/h5RJsrwu4L
ijKYic8MPdrE1ndT/iGjdQ59uVXZBMUwHImh4HVmeVlKgt6sHXPUt2n9RswrvVL2kgkNN4msZSkI
w0M/HMJyPeuD21Jwb6Msq8XBmOuHRgbyOisCrWEbKwSG2koCI72fu9WQjzhYBfhJiad9EmwBlE5V
dwAx49itGb0DfzKk8AY3loG2O86Mulr4Z+x6t0/A/E0eJqV8pnmzxyuSaPcs3ZKSOHr3PoC62yjc
SSXXOd2r8bYrw/WYB1T1jBByIZXmSqbmpGnhdNAilFTjE+VtJ3dDA9xxuYrwkbomdqUaEq5Gfp0V
N20PNrXuIWJ3St9dVYOnQtAGlDWebRWO3vReYlEvDl9BBLuRaxMEK7dlxFwM9nhF9zDZdiDHIJNp
tD3IlhKvb/Q/Udp7c9a4M/TsUS3cA3a0UyVQaGXvqrUaQkHW9LMNxB2NxUucZE1mYUGHqwC6XZGe
LHU9pfoRrttJwdumvHdAoaPYMeovU/NLHd8H83fX44WnQ/EDisC58dYMaC7fgbRGdGZ/vCq538XV
I5DeN30bytFRPgy+5lYIYq4KyPrtwsupbuUYI77SRtsnULzInU4QwITbwlVNy7AsEgbU+xEHbZ8h
0d0SG0DL/iq7k/DgG7x+j/6J/FjfLwRE2c68F9zZH2++7+vnq6BZUhulWRWYOtgt8bMtHJW5/ZV6
Ox2k3eSVXraVNnkfzM+XDS+O74ID5pvtMRjhrT4q06MEFpipt5wYlGyXTYicr8pHHmA8ZDzLomOZ
QVvT7eHol0y93BQo9GYQZm5XIhzpzxY4t59cYGnzqKptOU/xQRdKYJDBGW5hg0qqBiNwgxDnEeKk
trDELPqOy36f3C+lVru8zhBo7FnzFZptaB66Ui5v7F40sy3KPfg2P5tLQ8Krccm6IFoGuQd4J4y9
5Gj3yyDRTT7yDVCS1rW+soD68iI/rBwx8Eq0Yi7YjJNCequcoiMEPJWZ7uIWmsxqsiLyq+AcCXwE
3/S3zFaCb8Yd+Xzx/ZFrH5rXUC/B879wTAzjL5P4KXjrnqIHImIWEu4256GmeA61cITnXDq5KCg6
MeZ/htTPQR2MVvU+gyyO4iGtUrco14zoR77VuhC2L7qvnKNqJJrUcbzswRD7fT67aSYoRvysY36/
Ohp3hEndDbNq4lipd+Mv9gotGrdfj1ugJcFSr12LudMFa+LLbVFMGougeHCs89ht5M4BCZdz+eyI
HDxfUwslVTZSgkST+cvXW8b+TCwsgky4134oKOgVq8SV1oC8od4t6lYL7ghfZktjHare4Oo+dla/
l/rIIeZbNEl7E9nI5YV+ctX9dOgg+TJkjGxbP7RDTV1LzXnMj6Zc+WlXeV02r3uw0zvtWP6qU/Ia
lePbPCs3mWVFrqyMHzQfmGPEdOHXNK2dwTLNLfThJifjlR0BztMamFekkeVUpCqcrKHg6c72dqjs
WAqnM3eYCsOA24wW9VhFG5xPVJ8POZgkifoIKvR8jF3dAMsnY48z8LUpmECtLGDGvG2X6bwwj+5z
0riNZPmdpgeNRq+03jiAzWm1cNhElafRZKVZlmexaZ2q9Wsvw5kpjfIySdFNtASW8nFi5bqGAn1c
/p7ACmKGZdBUR5rvJ7MDkCz20gbqz2MBaOhDNycOqWChDEqIhI0TRDGq91R+D3XynMQQIjbzXcG6
x0iJ9rqBwcC+dBs6roZGu1aTaFt2kSBO/mQm/7x4/3w6noaQznZizCHJEbMmv7uddqR2jNpBLhQY
brwtd5oHzUBXucoetOvwGUW3IageRD2Fn9Oa3M/gnrR9FzZNTPUcZQcdkzoe5JI9+1dyP3oplLjA
nil5GbpEjR++23+iMFDA9J869UHyFgdIr6YNtkpUdjvvI772hsshBtOoWUmm/EjUcpN397rdCGaV
fuCwuGVzGUNptDM1DFhQx6c+DN8k8L+nJBaUvM97gq91cM516jSim4WeHKtMd2stdK3mILd4ihr0
/1K4UuwvU9wLFLD9qJEaLT/WyRPpZD9ExqObyT4uK8+ehrVW0Yd46P2yBEwwyVZm1x3q2vAI0qTq
EUS8TtpYAZnn9WUX9S/P068fxmUMTJVLIxy15AiG1k177O8gFpU68lM+b5fxwc7DW9BycF+hG71E
m9arNlfxXfbSCX6J6JNzj6GGlYMp5TQ5FlG3lrQX2brSxuS/VnPmDhafONi13UyDDStNcQWenQz7
qmLUFkQzFIEHE8BdpT+nQ9K4UQ1lzkJUKj9fZPnaby5nmPSJ1WaDky3TN6O3d1AFB1F375EaeATJ
DLpMdkmsCQChl2+szRMjxrhDdljM+VFh05ssv6Sx/Xj5IF1el004RxWVFYtjEIEfu2TNwnulMrxS
j7yi3it649ql6tiRwOT5Itr/bqXNMyU2kGwAx6maHA2lBB6rBCw/IpuKJo8ZBtaK0FhdXuJyNv49
mtuEc0q6ro1aHWKJOSbAZSZ7aJt7vdI7itZCjROeuBQ9nS5fCpvnS5x6m5pjj+9GZdQK1V05jvtE
e7q8rp+zSN8uhU0456QUtJvaQsmPTQ0RIAVP/TEdV5mVPg/zr16fPEVHIpFPu5GZL30B5o4WVe3Q
3KqWEjAFJOlhETSygupRtWORKGETbQLnokpQpVUNZvmPWqW4nU7WodS4ZSIqH4vuCOeAlDG02CzB
ExbFc28jtOLMCjZatBLO+8yFmQBfhWhu6+S+ztdIzEwDD0UlvJqA7CsZYFY23ZOhuVL1ZMVIsUfV
0imA5MyJSMVGdH04T5QbYVmC1x3RT9phUtG1UWUZGYbQ5N+syAUB/V8eMv9cVr5DmJRWSJMCu7tA
4JHBua3kfeqg4aEIESgZvZG1qBWyHIwLF/YTN3Xy/g+J1KfUhrOP5dyBTHuQw4wuvwBrKVie4Ox8
oiZOLJVUkzWlxw3KQ8MFmSqqtqp/+fCITHDeJy/ynEjm4sIBE3BU8GowAAQFJ/RzMPvSli2/4mQh
0Pq1WyU282Ocpl5Dc89COl+lw7Ou1FtzaAIta8GK1EsBI6aD8RC/J4U3qpk7zMRhoGsh72Hxoqap
M4yyU6a9k1WG26Xvif4BslKn0vAu6FAHJh2o7VFU7I59+Ba3r9S0nFyVHT26IcrgJDnEm0nsV6WE
dP9oxfdVjEI9hFGnY5GBmm0e77PMcBsNw8/zuJpHoPWlWPql6Yntqi0wKUZ3hwh/bcTRA8DHq6QY
3WgyVxmoR9COclloe5c/0U/+yu+O9LMQdrJ7I2nKXq9wyBdh4IVmojrMmPOAzBnG7KKrPIj8uHBE
jwSBV/n8VSdWw1SS0kpCHAzHF9XuN0OSoaA2Cs6fyArnHkcSV+0wIz9LbSBR+sqN1dHppf+auxJb
qBIb90WWMbZtc8e8HHWIw091foys1wgDpxO7F3ykcxfp1AJ3xOvBqEaMduSo7uqf6eyi5lP5ymYE
2bcO9khR/BIZXHb25PskhlxUEVRFjmr3a5h+IVsQ3Nqzj9XTJXER0kB9U6IVXhf6XfxKPgqA3JYR
u8LDY9FV7mYdBQMnlZz82n6dAvmxXS1chhgxkUVqHKK1cqekiqEU3TVqfsyM0THxlmrjd8H3O+fV
VYjt6YRYpq3y3BJjP9ZtbcHXMp+u4txJt03rhBvroAR5EAbsSgI9cRyI3ief1XfeNao6WUD4BErS
hIuXozS3BobI2n0SxlttBHmABklNCeKtSnVr9MNLZLdbUDoeYoWASBJT6/s801KntDs4pfQWi3HM
FGIU9RiA971yG3PcNIVSBnECwVpLdViGlANSiS6ZAPS0lG04kHSlGvpHZxW1WxomC9IJku+Xd/Sz
DMWtTDPB8KOCRUxXCM8RKdVxZIRqO0L87G2OF/YjM3Uk83eRZluDDuBKToZtP9zZ1drq1ECaAdQu
QVISNb+J2jkZhpi6qPutard93fzuxjp2LbkJoIgY43ELuaPwlo5oKpJ6XCdj7LVt+Syx4aPVQTY3
ZdU66yENrP6iOsZDzOiVkmuSo2GJjmEyH7uKfhRxdYxmytwxrx/ayPw1Z/2zjsGpYqTAXQyAG2Wv
fVohDc+vMuh7k3JylAhA8i47mpn8PLU1xHej0IsLKO1G+W3W67ZnZjFgQ6301Nkg3apV62kuoP0t
ERPFyHKrxWQTGQpYobIOqGB2n4RGvMqi7pFIeJF31TKyXtXzOjabJhiZtO9ZHoNbz9ikmvy7aNvr
TsJk5hzJflqonhVB5NNqUw33Lttc/ohnboVma5aiKUQhAEZzF4/UEhlrUH8dbAIu8xHQ5UTfaE3t
mnbhXjZ15o5/M8VlsU2SmrKZTMpBn4ygj2s3iURgRJEJ7q5ZzA4XXhDloMZAr5ArhsGhy4s41wjT
TJx3U1YtdO15xVorTaSwTe0BenXV4IAG9t4kssss3Y3MzDV7/YAz7UQZWNoNsghXb2nI/hC5XV/+
IctSflw+UyXEVHWdWDyisSKdSip9BguZwcD8UK0jeE5JU50uewW+EML2yY39X5MqmbZmfhnlMY5K
3dIYv2U4KOGunm5m41cyuYq2ury0MynDNytcTcBIJzMJB1iRwZUjW52jQvcwjiqB//qJSeZWo3wP
sCwaYiPu9QH4eTVAkdZIHLl1rE3lS6vMZ+Wmfrq8sHOX7XT7luN7EtFZWnWNncGgot7Q4Z6QIJY6
PNH+dmFc5tBWpGiTDBtY5h0gjk3owYVv6whgC+NhkN60OLrqUuCVZjDnxTS9BgWC93dL5VKLqOh1
OrBpOJhQNy0VyTcLMD7XbyaAGZctnbvzJoKQrCumodv8dKbGakWzZYAa+ijzFePPkKWiO78chB93
7cQE993C3CrR2wc0pi+iq1T5VWLCKhuZ19g7poduQW6qNPcqFVrQdTp7deNfXuLihC/Z575nUtpz
AYzRcBgw1ztMwFGUoJYZwCqBh5RRiZoYZwpW2umOct9OLbMKPJcM5uo3oEQBfS3AhRgY5q5Var+X
BcXVs57sZHe5EJSRsVJsqJwelBxzR1OyyRYCf+Aim9h2TQAgy6LYSaMZXN7Us17GMkxdVnSiqTzq
r5QSOQZvMhz5VLjazAAtGLxsYoLDc/bOn5jhnIwujYlqAeZ8KMaAfpQhuAPmFxX87H+3GvW7a5lp
npoDeGQPfZ+vQda7acbYjxJVkC6cv2xfm8bdhFI2jNhu6uEghVddf6cMseA2nz/qXwa4o67nsdoW
GrYry0snl3/1jds1/tTfhHT+S1PcMa+AOquVAS5K78dAZ6vQsh3DACqgAF8neEcvfyDRwrhTTso4
bqwUO2en1EUnwUuKyGm636wK3diQBdZEp47LtUopzAu7G5a15euyfcls6EIVxLctfXV5XaJrxKVc
2kQrE8kxMGUUtAQIn9DlycL3y0Y+W/s/PeA/x4KHVlnhMFSmlQ8HyjCUHjc3MhhOa1C0jBiyaywn
aeNtWFYPeVtr6DqxO7Uscz/WQbsDdZjUSRpwp6oVXRd6s9GVjm6MUutAqqo8FmTelfKwLUkcMLw3
nKzPmWtLbbUZs27P0vKuz+Do0SRHLe0uZPNDml1HNPkAru5JylRHT5uPZti1+nBtNtWmgVAQDm+P
n2alluzkUOxphOfpHJblNJ3mt0TR+lLKFEk5FM1N1OAxUUjQt5O8itTbQnm32VNroW4Uj7422n6u
rBoa+qGRrFO7deVlKgd7FplLyey1NI/pWAgc7LkwcvK04GFpNG2btoLjPWiQz1WBYjcHSBhJGwJg
KQOXdz0ITsm5o3hqkHO1xTgX6CcpyqFXAU6oTIcVA1DjonTgnBnzy6Pz6woruaUKxU0eEgihFgYk
DSW3MAUoT5EVbjF2UaVZr+AG1+QlDNuV1a5NtE0u3yuBU+JnjuV8DO2qKhF6i9gxdYRfAvQgfQjT
blcK8yiBU+LpdFKAr1JCF6dU38fQf2XG5EYxMhpThAX9bAvw/gJqXRqYkcGJL/NwJIR1vSszJIWF
xIKi0jdNP7ngOfTmtxS6uGUs3Y0lYIVExKV77rOdGl724CTFn+ysA9k0UjU6vM4giQyv6PB4+aP9
nDTDu+XUBhdKJgMG6rlUoZaQvUiK0aBJoQQtfZyUYt2npQeKbcwskWCIooPVx6tRLW+A9AFkKTc2
DFpctIRGnDw8hka4aoBUJsi8ClLt8sTw6+a1BGaHMnmjoQRvKXCyYGic2Wro8qAM9YVFYm1G/dpq
MeQQZFZ0nY3apkkxZ2BirLIkuwjY8kap/FjNDixMN6zAgJs5PmXtbc+gFtA2bm1p7baUxxVrS89g
wGdHxW1WkOP/I+1KliPHleQX0YwLCIJXLrkvWkoqqS+0kqoL3Pf968epmdfKgrITb7oP3ZcyUyTA
QCAQEe4+ayjOmVPsSXbtSg59uWnCjZjSZlCHFOkeFMtdmy+c4K8g/ZfkFLLPL9yGakwM8ODj85so
AmjDOx33oVQO79o5uliK+ApndtToSYQcyUQNTIWyNGbV3Zp+y4xCklXKLAkv8cjkPYprOEZDm23N
plux8lXRYrcbZRpeMktCuEOh0hqmCp8nDPhKq1YKOsfJuQJS9LYbXGsoXh4e8blYcy3o4hhfKD7k
EF9wjQ3qapkbF145OZCC3nSzB3ZjWU/xWqS1MXEJLiQbM30fZaXLuFCDzjFtEuOcxdqKq9qOluY6
GPR1Nv2qBm0lWeX17fw0J+Tp0zwyaC9w45yS+AVUwLXTGd9K8qNL7sfitZhKN+lTzwq3NQVqqSEg
ZlVwI/eWh3YkcE9csu3XZjex7Z8/aDk4F+vPsjYOchIakIWqe0f1U0RiiG0qGsDulae/LEJJoW+/
pqMT+9NmeJOhlK6fzM8fsOzYxQ+wJtQ5lSgyzsWsolx3Lrs/NCiQ3d73q0Y+q6kfGLsLI81I8hqQ
XuRkARopVe6E5XsbSobCrrrShREhkqEDlg9GT1GyJegPotgQVOAtygtUAS3opreST3fVlS7MCSFN
LyKK8I6ybW0+1OVLNZBd2htgOeslm/cVsr/ca5+WPnzoYvf0roqHLsbuLb3+ZDOMrsr8BA6x6Om4
Cbqh9nr4WY+O+hbSu+m7rOEm+XpiRSBqqsYyKxyaoIFE++Q1BcJ4KbmHrlYdL1cpRLoZjFdQrMTn
Mx2IWPzSNv0GAxSu5k6PyUpGQyDxFZHrdLbKUVFTlPcT7Rud8DQa74emB03I5E7ygqrEVT6GBi8+
YD7jUh/NpcJ/7r3BR+dkZXzv98MqPZlryL65kcceZJH1eq534TZCaJnR8dPoiNACXh5PhSpSqVSr
NAN1h1Lf0xLid4xuB6t17Fk2v3E9rF3YFqJKobeF2aJJdjYegZJfkR1dFw858EbBqvOaLSAN4Imb
DqPPVslKppol+bhi9s5mCx1AbVzeO5FT4KWZp5pDOWajdeKSXvK6klkTrhQAu/oiCGb9bFnJgZTT
KhuBjg/4mk54YlLZOZH4kgiMgXgKOMMHop8D9djHsV9SIDXC05jkm9sx+9r0xWXYEUkvQzVNzCrH
wsiab0AmNe/5WltPL/kvdaWD8qV7Y279IgWjyPxWhMKYWZ6aQW7r5ykAS/aUxTu7+WVS07Wie42C
KgNlqVjRnCh6vb3i5Ut9eRx9Oq3IiWmZbKasg9OmGd2F5jdbuqcyXxHujA7EdJxVpn6ek2U6x/ZZ
2gAfOmN4hrm6YUluDkmlQWQTKDGQVg0xDsI4xSZmqMJVMn7rQYNOKwBJs7LwekWGxZZsosgUlKYQ
J7NzVDcsC8hre6/lwer2Z9KXm+DLdzI1alm2TUyU5n5PWaYgKvO2qxBOk3w9DMW6xMtoIrPTWfRQ
8PReM3OXmZpj1HxFw+DXbH5vFCAK1grBo8C4NysDZDCxi76r7dTQqOyWgatAkd3c0l8qhsEqAsYE
1aizYgePNfrps/GkNhZe3Br4k2Nnahunj0D5rwOuXZsrMptejR83p+nGNDTk+aXftXt7PJT9G+p4
KNWhlRJLqXJkO7r47cUFpYI5sKW8188Yaj5GGUjN+xKCLTb4aNJjqAz+YIRbKLV/h96zP2rpOu8z
STp1Ncm4+KhC9lYraHU0YYMbOVZcHp94DkBG/nDbda7HtAsrwgEk8TCGGINZUqkFiqstWrcPfb2n
pQMKd58j2zbv+uiukT2Ar6c3n5ZFAMysBHSIakS1oJh9taSb0Z63wdi5kPI7RPxeBavNZLQYXp+e
SQ91Hi6ZqfxKa7ekkRe/QHi0tpEWTZi1QcJK8baAkrH13pMfNrrzXNmQkW3MrnNPrSkrpl0P6BeG
F++78K7WNGd1xpDoOeqfYputpljDOI7qAZ97X1vqEtA39cCcQZVxI+gfcxo3YoU4/zYQI7X0XOnO
fI5iF4iSn3Qkb3jQuXF0yJkG7koNvCK9PgNDNlJHqamxMqYa+KAAVxsf+a6jo+Kw2qYuMdHJbEO0
xGc6/qlk4Z4R8pjH+TFWZqiYNdFTYkfvdseybdOHL0qcvSZj51g2BBGqBLy4OUnnVTb1IKggxrpH
i3vMBk8JrAfErDMpjbeUQ7tgEeQsOH0GrK7zkoT9iVv+ZEZpCrYuVQfJOmIZDZTDaIxPMZkekhGQ
L06VyiHZVHnxzHCthC5RAYExZuKxCByXCgo9nmb3mR9DeMRJkaN4lo6zjgHbbc2aO6VdtOZod9CH
dkvboPQwNXpqeLPJitQnpfpdDb4XDT2UNvNM81eeRGsO8RxKLR/sD98MwIF5Df5fG/813DXs7j7u
6gczPswKBd8GBPKanK5pV7iQdDuNbXeiMcpe4L/iZnnoMKrF1FcwmB+C2sLeGyvGwdcUBzHikfWG
u/mXEfXrTk8f2IRp56JwtXYf4a80FlB72hEAO6COmrn2mw4cCXHzlEAYrO7zraZ0EKbHcFk4uZod
bCszhd5QE21SuwVvVHg3QwjL0OIj2iIQMbPyh9HQN1OR/THlcex0c6N79VCfrDAsXR72TxMqCG6Z
ouyXZNOhGasjJOj2ACoXxaupmf6YsRX8zl/2mxq5O6OLWqWBG81t5uglGK/SEOiYjiVOjhuh1+Fj
NpTpMLZbxKpjl79CkqxykNBNSf49zapvs8lKZ+gmd2BoVABb4KJi482t/jBwdaOT2tFjxe8bba0k
w2mC7jIQvLFO7iY9e44DsMTM4yqrOtvJdYB51ca3m6exqlFvBs9Y+qvOv1fJOwOP1tC8zgWQv2D8
nVJQvwBpWWm53436xlDxjqg18KkO8EWwaUfNyh5HqC2qXm21D1Ub+4266Dq8k/CdqieQ/H7wE9td
4oA2xE8n4iW6BsJiq1mnmC3WlWHb14ETMXBHM03WOL06mHQZ9oS7zdQTPTYj5FyauTXG2gkQc4Cg
MUFRnf4wmtEZMsPNUGxtjD+rkLnGIGt1X6+tMYwIGZZKmSo+SIx6iIciskH/APZEoHgMj++Ip4Vu
czBx47BTJK2ryW46W3iW9GPHq07HcxoTbk5rRW4e5G48AXVWg8JMPUdE30EtF30gkA5i+iXsd1lM
HMLT9VjpbiitAUlvQCFtMztqKrla6Od4i3dZDrLw1omfbch84EQ9yhiKP6q9tyK/kHtlSLPtRs36
c2xx04egE8qzKv+DgUUF9BNh/is3IR5ljPtIme7VOgCKV3WNXHPjJU6pXPHBNe4V4AosQ7IqIbJJ
wHQzaqGvD9bzOCfrNurvMvaaM+a36QETtn+mfXMe8dBsopd2JGC0Nu/s8IkGObra4OLNgElGIAY9
6WoOFCftQBChVL8mW7eRBiqjN0bDLztSQDDTJM+aMmNstNR2YOGWAROujTijCfTpkoJ7KKTrSGkH
Gsg1263SuI3pWZtg16wDr/IsgCY7ZwL/F8DOC9nWRnkMXBSYwsGXPdavsVn89ksEt8hrK2Alw4Oh
JpDTMXsOLkQQ4bSDFxrPBZncNGnBqgMOtFbftJAgZeSXEbeOEoISIfl/S+AtSdLFvghek9vmBNQ2
9qUJ6IEpqpNiMrWm03606GZ5LtAi8yRJ6dVn2oVNIULlg5n3nca0M2nBcUcm7b4dNYL3be6mfbqL
jR/ULrwY3DAcjEVjGzgxSK4n+xwnkW+RqvdaDSQ9lYIx21rGxHE9e7v4dUJiPjezqirLJKw2gCzB
fFbD/hiHD5jIdUZMK5dAwrc6RjeSfzQXe2FYyNUHNPAmBiWd89Q8zdNDAxak2xt/9TX+aUB8Hltj
Hk4ttbrzBJWjKtpBK3djd6CZpd+HYfZvG/uoHnyJRxfWhPR7MMepRI0dNXCgK1lhOXaVeUaM+ZNQ
c8Mx8MGnDj9HR7s/EnqfWS9hzffqdGRV53TTsGaxdQCHMqs1zLRqbmZ+t8bSGQE1C7sCQwTDe4O7
ligQJ2knP7fKA+QC8KqJ2x0l0ffQAIS9hqooV1YqpuPrxHLILMu4rz7jLlYp5PpgDyga0uKqS8Mf
JXBFucJwZCSV/usV8Qsrxu8vinwMk7Hv4RrLMw6bQEDMpzjW99Bb1CB6P3wbdwuxUHaWYfVlPiPG
zYEBrFnCsgV8ZmT1joXMgYAPp5ipX4LI9LbXLD7+xWkQ/lUbeQMlIgw4scyEptagI0ybq24N9MK6
2dZrmYrbEtVumRG+Wptbc8AGCPrUGP0H8sytoJUdVwbSwml1e0UyU8Kny6KBc2ts1XMcPGVgvOqH
dwUGzWBz28715+7F1glfKqhni4ytpp7zg+7isvXGTbLWdulG3chgxcufurV9whXWNVaesawGpzL/
pkzvfJBNnl5PYi8WI1xLsWLkhUKwmLEtfavonSqttyM0Z+ezPuFpF5PKSfTKCZufNah7eKu+J0Uu
Gb256vsXP0K4p4x2MpQu69RziCQ/jpkL9mCQOyi4ivBaA8/K7S94NZRcmBMuHjMhOs8nsJyHUOiI
+CYjvxr2jzqTF0aES4ZYbV9Vaq+ebf1ArLuav7bI8m4vROIeHzfsRf1DT0PMlqSDega4BYPQ4FiW
zSNItkpE5mrZwKMmmLFV9KdunmL1j7SXUCd9PBhuOPlHen+xisTqra4qUZRs0vY+S9G6SUi5TfW5
cKgRA2/aHxoe1N5QTa2XYhLDBTmDy9XprqERZnzLECkknv9ghezKfV3j1mMN0m4OoTV3yA03UBNE
7p48Rrzah+EfwUhc8JNuzNy4H8AGRTtgkFSwPJsv3LR2MeqldvJGs2ZPi/BO7UHVor+PBCKeoXJM
GhRmQkgMdNxvy+EnwE7It1XUEsCwl2+n1C/L3FMsvjeCyNN1kE11LY5Q+zOoGgwC6dlW7ZrTFBWI
h8VTqtgr8AnuQlLstGQ6YG7RyYJiH6kTeJG1EiCl+q6INd9yjBA3Qp7ZhyGq7nLTwgVMn8tEve9b
CPqUIVD/8TllFFMVZbkdTMsZG4qcN4Z45QS8VutMY7pjtHjRos6FOARKMmAQ4IB2AbR22zOv+A1g
f5jxtig4XlGW+P0eZWrcqJjdx2uQQ5YeFTj+XELX798ZEWIXzyjgTTaMpMYhwOGqW4yGxta/XIoQ
nEobVSLAmuZzAj3JACw9SWT5uZpJrq9rb/nftkyISnFutzSxuXqe0IwHf6hbP4beQrdqQ2dF3dhb
WR/3yoX5m0EhQgVgkSqYmiL0l8DT1rtgYGvWdDtMssjWtlzzwhG/NCUOGuQ5SxNLQcStveTUbo39
vGeQNp28/0aqTOJ74lRBVgyZYqlwC7M6pqUNVPx3QqVjTZLd++jQXEStgJEZsQpX88JsN3vgnWQO
r1bFOnJbX/XghuAwKPL/QiLpStT/bTOFRAf4eWM0GISmBq10B5TRwvDX7YMl80VxrsCwxyIojGrR
Ycy3xirzoeFQfkcN0gXR8B/lsdvIBkhl2ykEDK3KEGstMp/L4nXMqc9TFJcgDD/r3yVrW55Dt3xx
+SUXHy62Db2t0SM5Z5qeObOpbxKtR6l09FBrXY0o2vd89FU2r2c9dsPix2371yYYfvt8QjwZR4Jy
8aITVvh0rUMgfpp3Ce46UBCAfzLf0HO3pQmAugclvWuPPHToScaSfiX7/+03CLHGahptSrMWPSNg
IvAGd4EJAiW/4ZDiCT2Ac1u8ZXm5vr1y2bkU4w3twS+qIN6kduxYETwJOOGKldvbZr4cD4j/XOiw
mcJzODCGgkOIfHlygLAacEmQOkuuhOUT/eZCggnhVaNPcWUbaLGeC5M5+JburGVrzTAOYfqchLIm
6pd9E6x9Oe+JFg52rp7V4qdi/tDzV2K83d6z5XvfWtCypxdnYkQnCJqdkMJSOkhpFtu0Aft889iD
8GXErH0ofX5+Oe7CmoTjHgTj1BcMoghJOqEZVh+CCuBhSKrHaIfcXtvX95pgSzjwg6kArKLgawVH
+6VbQwjQndfVdnoEdZDM1vItbm2kcLgLPQJ3UF/gW61BFebnXuHaJ31LnAXgqtzJ0GGy7yac4zox
+7rEyMXZmu8m45FruwKk3saiujp5JdhZbm+l7KsJJziFsP1YgEHzFFNrnVgn6At5kJR0JvB/3LYk
OcR0IYq/cMheTWiZLN8sn9PNPG6oYvr/zoIQJmi4ZCSL8JRqWN+qjoBoQPKwkZxbKkQJgJ8w71Ah
6WHWPuleC3vTRs+3F/H1Mvndt6kQG0KwGcUBgwPU72jWTvjujgbey3nf76Njpzh8HWyGlX1f04Xl
d5WvZaFQ9qGWf7/4ULkVNZmqYxstjayCoHTtqpSwP36tUQiLFIJFW85WPM64MRdVsu4Uv8ce8zDX
4o2n4VHxZEu67uX/0arRxM5+ZhhTorO8Ocfmw0jXQCZ5k34XjLbkFrl+eD/tCFvHoUTTDSrsEEKP
U9li+wYXkkx+SJmnoy8BenuJ039VR/nYyk+bwlY2llrNIABUof9TbjuXnnrMK4H6uvYge+unq3C1
aF0bYIhG9cXMHOv0Mb6S+tP3/ClZoV3lQ2YSrSxH3TzLoueXrET4cUKgVpRxyMe8xqXQgBo1qx30
Cjczr1cVi/0gT712vmvz3JOcoS8JoWBWiNkcwq09CfDwChvM/rWzC+zFKiiyrR0NmCfXgHXEuDdm
6GLcipbZ7qb2gFqta1pvWrYFMtyF5oxDlRRNvEkFEwVawezb7R95PZZ8fjch0Id51nRch34SRjSf
ClqdSPcSYTTjtpW/OWmfZoQAjxL7qPFwkWkC4TPA4CWUpZcxcPDktKd+naxkn/x6JvUfg7rId9nY
cw9YOAxGID9PJ9PhdnWqeX0KQusul6Ydt7dRF6veddorVNEKqA22b/184JXtZUQGBf76evrNocDz
8ntMVHgB5VcFVuqXZSYbyuGelTkEB2f2MeyBrrSsTvw3Oc7nPgr3QDDxYbbqCup3nXKaQfiI8lGh
xk7a6qCgO6UdX6uIMC1PXE0JJHwCS6D6mvR8GhcCGSauTGDw8BF7sAD17Z6n9f2/ckxdZL4s7SkM
chVxa+nL8P0iz6247+Dncdl/UXa/HZlBtPT7BxxqZgyxhkDE2xi1P9XVh/s53bXTMZjOLaicJauT
uaUQgRhIv4vegMNgsPUMsDCmiiC+MM8eeLk7rzsUr9HrP9AgENxUiCnUqjM9qmBVKV5JCDxirrgZ
+zNVZUjA2xeqLhJyDTbL9E7Hx+snUHITkHEXxw6lR9LKJhGvp99/eeLHybzIRqZCRf/TgCc2TXto
62X2dvIiMh5T1fZyEHJhxszsE58z6CMWCUaFrHU0Ry+3v6fkPIjFz7rtWRhz5ERaYdwFsXLHwtfb
FiQ7+jGjc7FOzDOWjTXhuCvZCsyZq2Lca8kaS1/9OzuCY9KgLyn4BpCGpw1YTjnoXgB6GBKPK6OE
+Vi2JMEbW6UDC1mDTRvVakvAJVBg0K8oIbKdW+vbq5Ic7w+a3YvdM7XSMAIbXmICp6yC2qxr7OPM
XrroeYZzFIn967bBrxNKvx81sf6pZ0090hHaqMYM+QQrdXj3pPA3xiCqpbyqDFHZMHwMi2OE55k1
kmNx1R8XTh5Q4oGoUbz1yp42SaaG7Tk3q30/8W1fSaeQvyh3LSu8sCHceRV6iFrfwkaVmndqvA+H
6txzBUBn26XlD/TbTpn+llVSerDlD3+5fC4MCzcf6OmqmmKyCSlLe1B/ZFCo71b1c+DwF7lQ/NVA
fWFMuOlKI851s8cqYwvl1yjdjcrdOGxve4vscy0/4sI986ybeDDCyKgoR1pj4KCoZIne1Zz3YiHL
abywAfgNgzoqNGRrjGhC4N0pmz0xSl/DkK+d3NMuWs9ltK2z8S7QjX9y1C+MC1FlKKbRUnMYV/kA
kdZjaIFlGDO5US9lHLt6IVyYEqJKFqkk6Tj2kqyHZ8i2YTKQOr3fbGNn0VaUNWS/coQIx0BIoI10
bpJ4xtKWPEVxiJ9RwGOcxi3P8atxiHyQqWCMZMhWSo6KkPo9cBVJzP46gff7bxC7wnFlDma56AM3
PqAIz+oxDdcpNOC9eJW4vYtpheX/Pmp7ACZyFywFPXQf/UU04LYjX42zn5svNo/ruMmgy4gfYpQY
7FKcqNnwBoxMoWOk/TawZLOHX0dThZULQWhCAyGMbcQCgtq9E1RueofWxbpHEw2v6pPmltAn29dS
4SzZQoUY1BFQKEQgsTknLPdKW1tTUDywuvd5kKDj69V549/e2usJ/8XeCpFI6UpNK5eH0wfe5Bmg
+jWBlpL5LM8Tvw5FCdsqBCR7piq3hg+Hst4pc1HV5G6GRpd1n2RuALwXIOR8hearw6XzxkswuBHf
xVSHDFE5EjtBLq6bGFDJj7W5IVT3Y66FTtXL2JNl5oTYpPfKRFoQB5whfrRtoZ1Dp9ifYyj56D8r
yiVnVRLqP3b+IgwDhmaHZEB40li9yZpmTcjmtqMsgfzW9gkBKWVBBOAPvh0Y+xxqPUChsqtmAMpl
VTrJ1SimOFFIoIk+YSktGI8YRkorm+5ZUUhiyvJ7b6xHbO5GVVQX4wwzYZ3sleyJqM/zzLfaeK8B
81LOYCEd/7y9hbKVCVHFCsdCNztEFaXgR8s6RkZ9qBNZ7UXiCiJwPM47ntMBVpZB7il8TM3Rvb0O
iSuITV2SW8XULc5Wp8qjZhxTPV4bIzR1IxnPtcySEDDoXIMsZ0kGo0K7N5N2EwV3kGrxE5l3X0+s
P8OgvvySiwNUKa2utcZHaIKCuLWaN5AzOVTLvVa7oGyUbKEk0H+Awi7M0akaQh7jIzWhApXU2G2a
YJ8Oyb7Uc6+bMZKjRZJs8OuY9O/R90N56sJmw+I41pcKe2jYK8IOBUa5g5g7qaJuSXpvaXelcaTd
v3R6IW7wPq+MrMbGRnZzCusVhGt3vfn9n3gkg+ArMQyLMuESM6KxB8k2jEwlX/HuPSlfNRa4dJIs
5vrZ+rQj+KMxdJ1Wp/DHNOgOEBneqqZsFgkiy7cjk0gPl1ZNQ8wyRkNpxpOyLsMzZ/RZLUByS4YK
csZZQV3D2OhxF6E2h3DM6jpYmZy0XsBJ5IVAG+/KjJItmxQAKXkHWJ9dgLIrh5JrX0/UizJ2p46B
6UKJTXXDMAFSYcxQtlHi0Z9pZBzSjJ2ysoWFRt0BR7UC3WKXl9CUm5wEbOF12UKwDoLKYITK7cQP
59xBid3T+AMYWxyDlxtzvDNBVTu2x4rvwUxjOUm8GspvoaY7OrR6i5L7YdDtuD7vKKonXhfo6i4J
rMBRmhGKc3q5t6zxbezPlJWruVjXxdOcbUAH/w0qXr6mMLeEmnBFNhijBUjwNcZkKUPKRDDt6ozR
e0ujP/P8gZUvLWj88ql19Omtj4pjCEh1hbyR2aXp5AlmorTmj3IArE0HqJAu8Jei752OgDIpi2YQ
EpbIvlkMzdQOg61OPrd/auF8KtN6pYOz2VYhkgdmPguMhiMUfPyMh89xS+472lnYpz5zVKbcB/lZ
j89KAi0wokSSG/p6ufgzhon0diOI0wgHRPHcAgQCnQ4dUoupt6hRpObKyvzJSzfyyvv1M/FXUcAQ
brUClIxA0MHqpNMjTseRjTKEnCRaiui0tq3Lhi0pgZZCCyjcBsZ73fmVna7qAaVbVcZ5JD2CQjyp
wroxVAtJMfx5lf7EED17ro6LFjFwo3t+h1pg5ckhcbKTL4SXcQCZfKsgQsdGtwk4QBXxryrQNxnI
rW8HTFkqLlJnRF2bcGIuBU5/8psT+9MqnPkAp9lUHjS19FXyDopEr3Ob1pFdfjKPEVLjTDeHpFzq
EuZkO12Pk0skd53MYZZ/v7jqkiLFtKqRYSObb21ab0rlZEPFCl10J5v3cy2buVw+zNdk8q97gQrZ
g6KzkWQFVtRj7BE53lrTjmMhGW7/mxzl04qwbxoUNsY5wi1HEBqBttA2i5Czku8NFylR6MiQJNe7
eJCJ+L9rlQrbmCekieeazedehw5t+WAVz1Zebvp+1xepO8e5w/l2poG7qP9Ylel3GH6WOOr1wsvn
bxDyB0xmW7Rf3v412GMdcxXtwLm0g0DhasnMIBkkMXjddf6yZwkDI2hc5qRBO/Gchb1XUGDboQXQ
6j6vn9KyXCmW4ktWuATIG85jCQMkcJ0cjL9wHrLuhh/RplpnbgvUidfna2hpJFKE0N9cFJ9rXH7R
xfFIG01jagKLtQeGBXut+xqYrBovmFZq9JHxLmoxt5cpOSLW8p0vbM5ZqbO6xHdsjGQF8d1hXCCr
kgL131QzPlcmBO4u0qsag/s4iCuo9n2U6Vofk/go0slapdej2KcpIViXDTTA2uVtkhf9XUn7o9mb
kj27fh98mhDCStFmJorw2LOeJOc8S49Bd1L4D2TyEqeXfRwhsijpjCRmedxnFgZvxsoLVGPXBN9u
u4DsaAnhxO5jvSItrCTVcxkgKrNmV010zUm5JtMzT2VjZrJlCbFDK8owDZcynjY8ztCssTqK0Q/J
3kn8gAkBg9cWK2wAOfDAic7qOIKN5vn2vkmWwYQA0U2aoqkM+2Zm0ymZc1cboQsBeZvbZmQLEaJC
G1k2pynM2GiclXayMUMZnlVmQggCEUDSKZSHsBLTOM9lAC3nn7cXIYsATDgzOSQ1+Qza5XOmjFv1
D4s/2vQBDwluHQY6uKAZcUf+UioyLLDkrDLhCM0tUS2+NAhaqm9CLfXjFPfHpK+DTDbDsHyILxcG
pRphoEe2IWfzeyhtQfQJBnHkbvHWegGuc43OmBO8L9RAXHofXk8CLqwt3/QicJOuCSojxSFqgCB1
swcwEvnag/IHqiSpU3jTJvsnUyAXBoXACkSpZqYmDLIyPZa021ayKeWviP6lFHJhQnCSuQInfLpU
sPq4cdUmuU/r+LFq1UOEtmpiGTttrncTCOJDu37ssuGokS2h1b4GBTImV7/d9tmrrnPxawTXUTOl
hCgYFjw2xgvLHuxhMzdvGNOSJJDL37nlN0L8JVAx0PC+WAgg5juSbiHGDpaanxn4TqJg9G4v6mrQ
uliUEHsZY5MZzDCWpsb91D5zmzw1uaQBuPjejRWJteIAkhZxZcFIW4wgiALFTmVKTptk08Q6MWgL
ZmouMxhRV/9h5ceyAzMRBveh5oIHRfnr9q7JFiTEYNSHqzShsGYpdJ8SexMTyemSfJcv5WEk09B+
pUDlVidGgl1mvFXWsL69DJmRZZkXMQO8fUmblsummeWPzsru+4o7jEk+zUfF8tbnFyKFyQILMV2b
z6O9rZLKAfG9h6pO7jHdTrxyBh3EbLQcMMbnRUzA6msPgrCHGuRW8YQxWWas2tGHwl+ESk8G3huo
14GUO6TvIe1dNOk9HtxV/ATlOKeHFoUNUT7JpXs9F/88J2LhuS6NkXTL+LgCfTlfd6nbgyFgH2Eq
OQi9JXEdpA/w6y/JC6NCxGGRXdJ6OZxAvWrr5cmxzEH3yUb1Ei86M/+2O0gXKUQebYzYmCyRZ8G4
oZA2fou9wFvWyCIn3BAp3l0SUnUh+iRmWWq5jSwg7WwP6NS7uMqhZMucnMqKRZIAIZZr57auEnVJ
MvWZvU4Q7e7NH1CEfciz+ExlKbRkXWKJL+IcaIYMMyNmpEK96jWqwR8LHZo6LCRvj48uzo3DJdb1
ylmfKnW5lYJ4M/gzRspbtmmnPZ10V30G+WKO2cl2Y65RGza6t7l65hpYZU8d2zb2m+nqzAl9mSdJ
4qNYCbR11FSnZUhnAoapUIc3SzY0IwldotRFO9j1nI6wUGjGSeNvFiN3Jn28fSBkn1EIXJkRo+wV
4TPOZuii6gf59cRVq1db/39rZf2e6Yh1vgQKP6DmwXJYUb9kGFvp2tehkSznOnrkM56IhLhBuSjv
dOEyRKCtAtPR5tU8PWqe/cbURZR2ZQPLmvSYdPdU4xCb38Yjl1YYZL4hBJlK1acAHUl8ucly275z
OZVcazILQlQhQWzWpgoLA+sfwUd2b4eb244hCSYi4Q9tKeSkE1iIQ/09iNfKGBwqXfOs/pzKMD/X
Pd02GSbqbKaKz8ogw9wHQc8W7ej6pzqv4wSzu7PsPF139U8rQkbTRJlS0RxWusK+1/pfioJBZKic
zNb321v3N5fapyXhWRR0lRHFAZL64JidULDbQUHKYe+6ozryctbyqb9Gx09jQoZTFVXV6roJ8G0E
Ek1o/oJZAQ1BP7SNtZKPXgIKpbp8+pdLFOJGaedBoEEY5+OchfpHhSt7WXA0BsM4kqwAfN3fPxe5
fNuLNK6ps3gIoJx+Tsf2JeD5HSkMT7IkmX8sJ+LCBo9iVbECLGlRUOeFX877CL2IEdNAKN9V3uxG
uGQs4oRkF++orGB4ddwUorD/OQRC0BigNtRwlS0T85bTb+dNjRvN8EvpaNff5ECfloTgYeptYpEA
B2F8bw+aV+bHApCYFl05izq1BTBHvrYlL76/ebz/ZVTk9E1DcwLfJXaXrNHm0bcRVNz9/8W8hRn6
ksdkJbui/+Zx/WlTKFfN1CiSXsdCB9fGOpGotAfgs92Ft68zfhnV+/BfEV9J4pktRJpxSKIhhEAM
2uXGOtbMjRm0P0Nd8n76m7vuc3lCmDHBgB0pszGfJyhvQaPJS5rvdb21zG8ZGus8U70y3ZAochIj
/Nkq/Z9BEuyrroHAgbmbrMivuuiB5VDQzjN3JP3q9oGS7YIQmKJw1sNkwO63tPWhX36YUvVJUQ3J
RSXdBjEUmTRBaxJ2+tXkl5FnHtQnrrpZ82y1vo3H1CbY9oAAMvWksb1SnablVMkmQ6+X+z7Pry2E
KDPhRjcT/IwYfRqdfNOCg57vhsFYl+kL03+CntANSecU0/vtfZbERluIW6wFBXFVwNvqnL/T1PyW
ppILbQk9N64YWwhN4BMus/8h7bp6HMe57C8SIIqiKL0q2i5X2ZXDi9CpFKlAZf36PWpgv3ZrvKXd
WWAwgwkYmiJ5eXnvCZnACLP+05zZjSY43tCZW6bJC4lzR+fhvyqn/NnaqxAlR6j+hik+pkLC96FS
n+t4KyAth/9/nhRZ8/SkyY0yW9ZLE+kPOX6mdfpuZYCSQKk0VI1HxThHEBGm8kcR7b9esa9PBlmz
F3ihzX3Z43vqKJ8uypCxrdUnNd+SWbiOHvjPniRr2p7ODL3F6s0nDqPfzpR2NjPITsOxyug8w3Km
ZHBGlCsyy7LFCGBvmMHBegz6VHjZbEHaLvK+nvrvTu0/PjuHbKim6oQSc3Va0TtSaaWh6gPKk41E
73HSIGseD3iBQPorqOiEOyhTNCfCNWW3wPj08GPg84fMczBSv4Oi4OZ1wGUDo+3nGQdqnvDfWYat
5wgAhu4RxMDCSA96wdyC0SOlIE51sWuY0LRBuUzTa7foGm8chzdlIk44/8xb6hmss63sTg91R5aF
m0G7WqehF0bcG+Qryx+NenRlxx1eP0daeZDQIhjqyrbS+aZRIKiVnjUij9CtvoF/3s6qpdN3Z0HO
ZX6q2TtXK1sUs6u1/b7qCqjgbtH/l3P+1ZddBaBcqjpVGbLOOu78uoJuuDhC3gv2nbmrGvRflYsu
FnIVdrQQlhNSLJXrN0B86OSDzQ6On6940tPQGppcAWDKVvP2aii6GHUVioTaDGyKcGorKb7L7jnM
5vt4BuPtJIyHttkyBt/6pqs4NLcjB6d9aRO15WmEqUTHv41MuyXdse93Xx+N6+nKn7mtU6QC6pVW
tZCa0v0APtXs/TewInzE180dcY6c9pZvBKOrae/FqKskKcyTcOILASjWf05q/jQScaJovmr/Z5ff
pQBwMdAqKwq7CqDBBX+p6Pk7CFz3On1Jt4zNfjPdvjgFa6kDC44bslwwDB1oWvA632cFZO5hnDQD
IqkiuuUgvivB1JBdM2quwc4kjByrBQKVZUFV1Z4ukUOMlcvzLUWoZbd89dtWGVFktrrSEvw2JVFe
SfTMFGOXzxFgkp89u1NgM6VC3+/rXbWxg61VvK30uMFjFF99apBvQ0u/ztMjp9WxyQG/ff16sKup
yMUSr0JQVShoXymY4KIKHU70wCZzI+5sbddV2NHzUMbdsr5lyZ+N6Kmi5msXfos2ibfLdvxqsVaR
Rs4yhd0pBoq+sR/mITtkQXZM0d60hbut0HG9ZgAHe81UF3HBtaekaEZAPHkoUZgevP6p8LNAeuqb
Eiyjsaev1wn+P9dmdzHcaiuSsa1B47VQUzUsDz1IJ0pGuzPQY6BBUgMoWlNnghVZObk9NIxKA8qV
8znJR0dk8D4dYTY1fKRDUIPNSqqdXneOijdzaqJrqSoL/86Ds5gTa3eTLND2+Oj7N+DMPTndKcNP
lWnwFJltVQf1ZhztBOruovkWK3i2lB4bIyfXvuvqgUbwd3nOhp2BHpTWuqIa3QT69+VpihNHaLed
+aoafpx6enkTld/GabKl+pKNR2Lu9TRxRivyeNs4yOti8zBTKG5KSHB/ouPqRJHARVU6RZ05SARd
mCrsx7j0SPvIu70uoerLITgJ7e4uvJvVEE40IxC679Q4yvykavjJqCmOyH/HmNtJ0QYzqMQ9Oevk
eQbsO7tpwkeI2XkNeepMoENDClmh3i5l6GZy2peJ3OVjsl8MRpjxoxuU3C6qe8pGuyI9Ek+wn6q7
cj6qFcwM5X3W3yXNSzP2bp0RB0L9TjEJJ6fmx9jCm7MDLa8fb/UO6nnDO2vuTTm6vW4c8uJhgCVZ
iy8CWXBjeA5loJmPtQZLEwOevwzWGrKzmcbhUGHB20+FA4f2ngIabEIBMCzTh1npb5oSciXcYrUL
X9p3noU/tbTaLXRKM873A8X/wqIVGkWhfARr94XOFBOJf329c7f27SqcJZkhDFh3oC2pyl0pNHs2
Ma41eYN6FpK4X492vWpxcUxWAY0JgWurxnBCiZxqD/IjIA6l3gCujUCAfwRGxhbu7/pL8mLQVYiD
IjlL2aKM0spdf5SnpT+F2WKpgDLc8hS4mlBdDLYKc3BLtox0QanMY/E0x98Enq11GMT9BBPvCW5f
2UYA3xpwlVLFQBh2bMDsQOp0RQNBg3hvpuTA8D4ummdV222s4dVA/meGa+EtZcbXFEupMrwl0H0s
g2IHggD8q1Dn2qTLLvvvH7fGxWCrbCozs1jXlg0Tt+zOaHNHnev3SPu+Maerj9eLYZY5X9QqG8MA
P6ID+z4k71L9SdufRvneJbsRTmA5Msexyu2qLex02GrjXK8eXgy9qjpxiFF0fMH8xBAsaQ7Ep2Dh
Gu4MT2/iDnBBgyDMNrb/6rV/MerqvqpLy4jKpU9MivemfKA4gm0LqUn1XxRT4Banct20VEL56uxB
sTOdSpgKnQZDHAjrd6LbEii/NpXLIVYnrolTtUrbfj4Z5WdIVSfDS5A1SEuVLR2orZFWRy1SDCNR
JURf5HCTWTdWJW1rfC6hybCxHa/t+osp/QN5GPdt2IhueYS9NRbzoioqnBg+qjuSN79YAV62zvZp
37ZBVtAEblfilMH/BeIYe6E8UyTlX/+ia9fE5Q9aHcOoJ2HLIyxjyn+KrAQ7+0jHhxB7J++Cr4fS
tia/OovgudTGOEOwri7zO0NYwi7i2p0G7a4po8jRu8HO4+w5tISbJWej+snhs0wViCmaN1qde41k
NyGPPUP/0WhnGsd3ecO8OaHehHSGVoANZFt41KsX2+UHWp1iASOnknCs2MK6gB3EDf8eQppZ7Mcg
bO3C2WJa/MY5rAMjozoDPtSgFtdXF/egpKwtuhLAC9glwNjzwyjP8XDXhprXt/ehcbC6oCOhY6Uf
sHBoLW/WNdsgs9fnlUN6kJ9U3Z2H0iZW5kgovOVwBQLaAeKecfhz4rCLGp76hvoVqdyIbxUCrh+l
Pz9/+fcXARfOmmMxVlAsDTlzlIzZI8zILDXza7klKns1wl5+qlUMYiQdyLBIesFhuUDOER0K4hU9
pA5GVFVKtzUcMW82rcn1M/NniqtoIZhIlUjDFJvqPEJdIQdfi5z7KrDkPReTzZTnDnWXcPZ5OIGa
d2MYwQBbKEjJlXr2/vWpun6o/vNjfjtWXXzvQps6I5YCBzg/lgUaRPNTqO2/HmO5M77YkmtZ3ZwW
SoU/LWPAeIVJO9E32U1Xx9CBjzW5yXRTX33UptLLeJowRkkSy1azfFdXo6PnxkucGuc8f4TdrGOm
8LqL9HuzpU7ExjfD0A45+HtfT3cZ6h/T/fNT1p8UT7RsbKGacxJNAkjZecD7qCea3SjzvqwaN28t
p4NW49ejXj04F6OuInGn6bAfbDFqE8N7HeWNorsBj2YHg7CN+W18araKw5yLtBjR9UJiyb1OH13Y
iH09l99AhK8+4SpqdqHQq8rKcXXzzoNPALHbolEO0MY65RqE9zJ618uigtTiDEWSCvWCgXa2SvDC
hKj/u+SGsAetLAD+BjV4jJ6SZrgHo/ymIOzcFO0+gYoNPB5hSRnC7RgVVjsKX2cKj8DhEMM6QfbJ
wdRU1yx3xlC7Ler2oxLvm5J65vBkyp+VqYA1Fz2K3PSsNDs3desB0uM1tDgrEXQxi8o1R7y65+Gz
DDsUM2AlWEAhkuH9OhQIrR2F6wTgF6iIS5im5HDSgndhbOVHs4PdJu+OusKPnXqvJCP2TCpsOlUN
IAft7RCjXK8AQWxD7Ef1EUz2efkYJoYtDBB8iseSvmZzA3Yud7Wy8b9enashA5bUTOcMiue/49tF
yKAmhHwnLYOJDXuA5iIc7Px62EgPr5+hP2Oscrc8jFnEBui+pSiKjPODpj0JOXhNH/RRa7d5BLrr
/dfTun6A/gy5iiBikBwu39AYb4DElrHdxeFdpUVeGG6BiujGF1yDmOF1O6VFBZuBsD9NHQi7TDgi
RFzsTxX8SeIOhA/a7wU1/RQ28Ro0rsuHVHyzJniJNLYBw+UpgsOUiUdI6rW9ekCSDT9Ss0WC+1FX
+PHqG6Vij+4EtPDHwqY12cG55l7haRDS1CdWsRQl9l9/wmtPTgTf/94Za+Q0mkgcbwesmqE9GXSw
u/xQodTEh4+OLKbWYuvJefUqvRhwFYok1eMha7EV0WVyiZt42S/jZ4Xqs5scU2iqLte4b+3RJam6
jc7p1ULi5WRXMQqJeBpHJcbOYEVa4BkPJQIXrTVXmUWQj69Nfmbku0oe8zF+ouNW1//q1E0DtXSd
E6YZyx67OIVT06ZybKb51NWtaw3RES6/tqrdi+qtJ+W/OfIXgy1n52KwqBhC7B70DqHOAkOHHzV7
mNHh/Hr3XD2AF4Os0rFI6gzLKaHVPElb7faanG1FhzUlvBy+Hulq84JdDLUKLxAMVNTYrPHxJH/K
zdnPYVV7bypQmmpI9i2P0BxlNcSJTL38kQ36DXhYJ9lW+0jpqZ3EDfcSsCkdbPLGrVStDkJiOGr3
bygVl79zFZNiUdYjFSOsLVAi0vvCNvMSKjVbL+Xre/nP91hTYJOJkLEfAavH5RNUcCLJHBrgYgG/
aLt0sznaKlUxRivWkggP87Ee/VHeZuyjasMgs+45nIYayPnibDkjJ4Wtq+ep2SJuXdVFufisfBU2
1KwrcsgHo13PoXsefc8LmB6fyqzzpFy0Lj4Uibck4P8b227jzK4ZsZDQMawxwQ4vFtUML8Snjl2Y
h7aOVtmAV9+JPfFSD0UEv9sKlUs4+kdKdbHEq8IOLnMlVjmOMAgAAXzRJOgOkGjmCJLhW4I2iL+F
Jfwd7r8achWitIihNl1pyOJiEbTlbSa/l9lJ6+ldlzJIbWRoYLel0ypiPwEkYIfV5Bh9+5GGxQ+j
rKgNQe9HznV30mM7T9GYFfN7opndRnTbWpZVdDN4G9akw6exZOnXMbVnKV2mIoWmxC3Jlofc1fz5
YiVWcW4wM0UdOHYBNfcxTKdZFG5ttOUEffXlV/Gtg9WZ1hKc56UUu2gXzkF0hrn0/6IQe/0VfTGd
VYzqaD+ylvD5BNljOwP3ptd/1dExqX/w+Bd6iLYcfw5Kt2u1zsutGk5nn5rYQuBczaj+/Ih1YSxk
ChkKjtuQQuJoqr6FNAOoZiNDXL7aF1/1H/DpOVKqyWhQy6nQ/hp2ID0hbWN2Gum7hH92aNZ9HTCW
T/fVgKs4ZaHDnjOC8K8y3VbL72liPus9dWibu7H4SEs0sqzc+3rQje1prvKaMGzTfsyxPbvwTZE3
Jt4iXw/wP8R/SzcNXWfUWFM6CJHoKtZ8AkSV+tgQsBDt/Gav2tAV2mwUXM8q/gy2inu9qsGZtcVg
5rxXZAwLttrLotJWkmwjjFzFlUAlF27NYJqaMFbHcl5kScOgTzVgVdNJ4XsJIGxG2kDKJIjyN8jo
4i7jnmr19pzAN0qlH7UVPkZ9dtP3H1HYbIBWr67ixW9ZRQCDo7tYU206JbBlNshN226Rx698WEos
laPkgtmq61WsG5h1a2Ffn6xEBSNJ+vDa8Pqp83q6dbqvVVH/Gmu1iDzsZGqoYw2YonEThb1vGvFe
hnD77BS/Y6ENpC08oSofvgtOPRE4D2M3FUW5sXWvfNW/fsfqRpu6LO8ySLmd2pz7NT8rZb51T28N
sbqMUL0lc5vONVJTH916/oZ95Aknc0x0QOFkeUQ/bRNU+5tFtoo0f01stXXzehjTeijrE0urwTcz
8QGLCGQlrZP06b7i/XuDwwwJq/Kgk+G7MohjqLjY776FzQw2STZB/f2ZtrvahE6u8Tnlb2H9luYv
pvnSqKFqj913Ujxo5idUMl28snV1y133yh0AQX1uwbqRok685uN3UV/WPOTVqawgm2uONhzS2+jn
RvC6cgn8NcrqYCVdwzI2K/ysBvAHk7BbjBeAPcpLsBVYJIKLwgtt+DCjR3e/lVJdyVT+Gnx11wot
ipPZGirI4d+0zexn9X5AekzbQz9tAZqupW+Xg61hcrwWLUxVYnoy08eoeMxyvD+KGjB3VUvdhj1k
VeGULTBdogOmK7STQXEkOkyZiJxiEA4XwlPGxMlD+AephTctJayebNQKt87Laj0KPerHWMGR7NJh
N1r5DUx4Nk79tY11GelWX50oXZiT5Uha0nR641cYx7uqfv56Y23MQ189imJNKnkEMYKT2pmuqliO
Mnj/vxFW2USljjLmGUYYgMszCujgNhtz2LgS9FXq0NGItAmDfLvUoMHTdQFNWrcroILb77+ey9ZI
y9e8uGr12QDcMMblE7W//WjdrOKHrmt8a9yyoNhY/XVDbSZ9oZvL6kNz0e3qzxmqhGXofz2faxWJ
ywCsr8K+iCarV8uuPqWF6cTWd2GkTtj1b5HxFma5I617Q9Z2kj7wjNhNPR5orQehMsO7+YeCbhxM
Muw6xWEcttjO14Tj/vppq7uhjoyuHZisTw1MgG2S54fOQtuwjX2k/naZ4H3WtvscQPEIomBoPvtc
3Ymp2XXUI1n5boThXnaZr25CB6/kx3/9stXZH6C2HKnFsqNhs+Lqd6jcnCU9ql4GsfTEAUZd6+xU
3Ztvwz4DvK/ebazalUf1Xz9gFRmYbswzFfgBtTfgSUDBexoCcz+dNHhiAUb0v+BaXbsCLoLRuruU
tOVcEXC8AF4mzU6GoLAtdFvumafyqfXgl3wSyIeO2m7r8tnKwtZ9vEj8Gbq8W4oHnW8FkEcB3XKH
Yu9G1N0IiOs2k5jJzLNlcS10rBMoPyabh25riFW8ykUGc8ccQ9CTcVBO0Q3Ap9DXqzg4iMRTd6Gj
brAPN4IJW8WtJKdMDZdgokuyS8a3Ev10Ogcb2/L6KDpaM6auGvqa9zKIqBm4iT3CbCN26BvzG8g9
VLh+wen4BkkET9mLV3QSNsa9vjf/jLu6YfoO3OKQYlz1MHxTgTF90MECTN3MqaDvfqvuUV3T/NwD
unVLm21ryquljFV1gA8Shm77AjD0V8i0wWlm68MuE/hnmvxngqvlq7NsZNnyYevYaV6IC0cWt7fr
yLOC0oeM/fnrD7o1qeXfX9xycxzSHljv6gQHeVe14htTAJ+h860wtrVuq8uHDymbwjZa4qjqLIbU
xrCrNOSzvQND++a48PjEK/yQaLlJNNma4/LbLuY4JVoyKgXGFml1FlCXbCBTY8luI2G4xl5EqP6z
dKu7IgfCujTgUXLqZXqbFZqb8MmLhsQ1woXTVBi/ZFfZSsxsJfxR8JOWvVLtGa23Ui/9rhLw90us
B4tEAGD3cpfxf6GU9tcPXN0lcGup4BaPD1FYULksz+mmuOC1T62pOtMYWnuErZ3QZFeWMH9I6Wkc
oYqqvEBj12ZbwtzX7uTLQVZ7qU2altYlXmHwATzSXb+jQbxrN8nVW3NZbZuxLCODa1V9mrLEJlQG
lZwhV7KFRPhdxVif+MvprLYNLU0R4o8Kahoo1quxTaJPSXkgC92vKfEzqwFiCrmaXgLr8WtIpUPQ
r8rN3oOUSGiZ+7T0zPwFtreeUh0FGxyW37D+29DjBReEcGojyQ7Ryq4GjtLFMYO0QA2UiNxUmrhW
d8OD7s/6r3ZYr8NpIWyt6iReVAfd0oN5hj+p3+3FSdn0M97YB2srGaNi0GhPNH7Wg3bfBItsjO6r
m0nJxj74jfG+CB+iZVppZnV9qmCIUxg71n8fiboRIK8p41x+ud9f9mKUmMbmlGqWeu5ZbDfz7Jhc
c1ln7ljXOlOh78yqfdBT5mkyd/VG3hSFcFEP9PR23icdmNG8sTVLXzAe8pSWoA4kws7C1zhCezyq
4Bsabfzma02uv37z6kZUo4mk/WzAG57Ut1XTto9mZnCnt9qdadRL7UJnvpDZ6LMQ9Hyr2kh1loP+
xcn53Te4+GaJhkIR17AyMwgbzSsqNm6jH1XIun99SV7D0/010WWLXAw00Jab6WRWp/pzPGsH/dDv
jYOBxEPxjKMF5gBMMVyYFH1s6h5cabP8NfIq1pERGIsOAqq/tRbwLAtiNwomeODG91tj6ddy1YvD
u0bdYJerk0YKChECAHtgjlJk4ls5528xGQPLuMUCAgWFZnmy69pFxFh3h07YFky6WLtnsG8ZhceM
27nDGUmfcuBiKQC1dqvL1ya7FQWKpjN5sGAP0fShXY45wFMH1F2hjqbqTtv1rtI1kNOPhtLT66e+
GtGap+E3qnYnXldPVkZOqsgeDbV11Yf/5xqvwvA8FFqS1gjDSzTJvAXhktl4bQ6/smfdtQJjhzO0
E+ahCPjTxtjXHnmXX34VNsO5BUGjRtjUAjMAEwuxDNWZD0AZ/Qqm2HRrvI2VXqODYMUAlBprlkRA
ccIoPcQT9/t08LpyCAAoBqZ5H6kBUhJXaZqbQUdblaR2oghvY+Zbv2RVkzJnsCxqgpPVuvphfsrd
cA+as8MD6sARSAV8eYt2fK2HcnmktNUTIiohD1AK3OtCvvQN5j/ONkR37EEWbq0zpwybO2tObrHU
TeZLoTCkMA22ZkAi7nw9f9PYOOBr6URYUjR5qoz8DE2cwh6o5cEswpdSuZ9rZacBNg7KWDZT2CIa
r1qXAmuVPvGp92o19Hssior6pyrNQypIZGdwFeU1AUG+uetb4IzNownNNGD6b1BisRNhwL0STLjw
OQGUj/X9A8oL4IahhaqVAPLBSoVSF8wJG8AjL5khcxh5Zl0+Q6EKh/mh7o9df1tl0Gy77atfCfkw
O+F0JoEjdu2lqMN11XONDKXTDZdMxKV56IyJcPRU2ppI0DEFcQHkwa5s7bKo7rQwgt77iTfS7sMb
ktZ+YVSe0JtjN9PjYIW+IqKTqLIns+OepZZIYO5DKPdMugb7icGzEmIDovnACYeNSBBbs51qAB1o
po8uETCQtSO5BJXtvaMwlYM0olvh7/OK2DOBkRak+0aV73rgoPMOmVUMLpgBAE6N7kscOkTTfdrW
Tls2e5pUsCFUHJB1XIXgqdIsLb5gYiyAducOPrluqBAnw2LmpeLDNtetWeln6idJU78vf/ZJF/CB
71NZ7KU+BWCi3RgNwHmJPFgtLW0hytsm6r1iqI9jbwRhQR/r8XkRjpeQlmzVAJOwoTfhAEMUTHr0
q+ySY00m0CL62gOBzuu5YuOZgdRh2DFzeiEhlBjJfG7GBjpt+n7u8BOLqdkTPbxrtOlX2uLhB1sS
1OIDRalcrd5PDYoTKdB/2qeWQOtABViqfK5M6VByB9tr0cAiN29M4ITa85xGv4iBlY4jQArFdzTy
doPSuBojH0OJRxCc7iKojIR5/lww7UOS+oCXyD4dFFdTuptwFHaYVG4cEr9DMU2pGYxemqNZaDdm
M77kSXGngSAcR2ZvZ3oHciduBJQF2/CWpe/zFAMhnHnpfJcOLzH/boFsmnX+oEeOEb8owyeZTEed
6HeI/r/3aOblLNy1aeEV7LMcmGdGb0yJn4wMEHiT7uGWd7CK6R7Nqu/qXOJjP/YS8EaZh6Udjd+j
cXAHhveG0brxbL0nTehTczGELcA3TaIbM6FwpzmKMhBQBNF47dO6OIYJAVDR8lSOCzxlgcj7OzLH
dszfcjz8aDyC4JW56D2WQLLb5qwGZWfdpkNxIBb1Z709lLN2tBruwMVxOfRurktnNh/juL6fyXAb
x2jaFYYTAdomSt1t5jdFO8E7BdkjksJ2sAn4ldBA8BvBvYyNqi2IRDPJaPaWeVcLWIADNGRo8wer
fuhqHQeFoR7raHAlK2/iOC2dJFQezQHQHn00v0mu74q82Gs0BRo8ugmzyqkaSBDV84NKo52WhU9K
PBIA/hFeuObw4VgbwLDxEVDo3p0SbgtK9hx/NWGyqS/FTVz/qlL4YBXjpGTeHFV7DQwSQ5XHIlf8
NDJAo1GA4TFtpYzdGIeGlLrDEjActMZLh18dnPdk8RnJA0fhfoK0xwR7hXgaDhl0HzLr0NPwbUT4
7wrjroY8SNdWXiJULywsHyJyPrPKMyQ/duN8i/eyzdldO8KiMXu18her+T6V+sFMv4FQ7Ovxa1Te
191njcZlPHpa1ti1Oe1nyNH1aFGFJQwIyezGee908XvRYf1QsJ5hxNDGD0ApnYQVnhuuOxYSfqLT
IFSBD1eJ1yJEcZCL+0o1DmZ0MCIvBReP2YtjEGtG28Q7McfF1eLiKs390O6MLGDTice7gj5pvHVy
465I9yzD01A4Vr7PxWMVtt914rPmx0jeQiqdGNYXbyzzk/pRwZdVesTBo9bAtXEG7gO4CesWlV68
fSCJYseFa8A2yoBX1FtTOSLFWYVRUpbdFHEw013FM4+GqcuIEXCg69rim1EEWfuQGD+mPrateXFw
ejKhyaZ6uvqK58NHmRe4jD4AR3Zz/Oepr3FcNfIWam1gBb3k2uABx3RKigHuWBJwZLQghp9DeqxV
BF8FvL4o2TWMYBHv4vox1ULfJFC3ZfQhUW4UtQDiS/FJngaZnj7VMbRnLHoeQGoKCAroc5i+jgZo
1mO0cDd00tqZMvWQYs5TB+Hez63U4cBLq1F3YHNls6r0ChOg/TD5wMtjlybKYYiRP/B8p+XPcCzv
QPz+7EL1B5Rb9xL1XzubyoPAzThV8aEx36zkFoZaTs+TQ6HUbqn0mp0XSHlEfJzxrq+o6pkJLCtL
eLd1bhYmP0YlfxRK5UPW9zHpM5ePu0Y0djeVjt7GWMUaawJUoagd3fAbbGO9uW+RQ417DtC/VbRP
Q1q7RAQmlJPhXI2A58kkC3Ed06cJCz2UiYsWb2awQ6enp5FNdjmIJyvHF1T6h7kd3DGFqnfTPyhM
nmdF3EpZ7w0LJlYKO+dpdjeiopANCmI5D4guvZrhvZrUxyxBXpMY1q5OLUctK0/JZtccQjuUuivy
9qirMrDyD9zCgW70v1I6OCa8LBv6ESugFM+Fb1RQ8esIKLHmbZQAc95rH2klD/ng1yq1RW4ENM+P
cfpAJcRAB6/tuCvJJ5sjWA0ZAdjtPhxR7nJT8UdmeMYQBxV7iJNuz+u7GBQI7a5VICkHwaBmmn5M
9WiLqPoFl0A/aSJvZoYT15ETJxAQ6hbGTeq2CTSMaLGLFO6lSXerKcVORiqUjN5kRA+04nAlU1wT
+Q50bcZM24veOJnDDHMiavei8tp0uBnIm65mr3NWeiHytEJYftR8iLB3Eq13BmR/uvzRNJ2TwuhT
wpDb0OGGPN3qRYsUq7WVQe5AM3rkdApKHEg2VG8pCkBQ2bV1ASk5iSiEX6UVR0PPgjxRfEM8N5Hm
ILWLgPQtJdySmsEzewtqSpBWEGinwlOZgADAy8xToumMdMWBh6yLLD2b+leDsTMOyA5cBkgfoS5l
vkfYjYbV2dg/aImFLtNLe8AJJfWr3u4GHBzaJb4iBT7l+KMs6xcCIwM5PsBUCTM8oPXnGabpmwJC
TGVsCwY5mR9ygnEsm5/QlnzREvU9h28nxSbijNnNaNk1EJ4syqDXoNzmQOe0aXMoeO9DNPYwkLH8
ffKSpnbquoTPsYZ4rPujDh9GdV+V1Gk6AWKRHtTw25sg+zRp38G5eQbm7d6gswdEkN0a+cnEpY5n
sdvIRWGL2goSJciQB6yB3GxSHfFuwL1HH2egeXtl/DmP0UOqgpBlAt7SfsYQ4BJRd8yt7hia90lE
XS3UUNF7adPKLfnsKHpqV3jrRHP3QjhMZdTCLwbodtdAcrU4ndUUPba0CqBL/phP95yJ9zYb91NJ
fVNPHCZyt9WIM1n1TjAQUuPQz0bI0yW63yj8eeDCVpA7Cmw6TXxmRmQXtHxo0yN09NKqD1TlVdTP
bXSjtzdlcZOVllMNObQpGjDPJwgkwB05DGiHV1oMPkgs3CnPAm7NOzVPEdN/FR0DTyixwza5NSjE
8SRWrjZdBXwMZo1eUWxBwzZqf2u7UAAIRdanKDQzo3XiqfkEYDIw2nctK547Mu2tqjnX3evXr7Wt
gtdv/vBFHUiqqATNKaoxA15NTEXCigQqRa5f5x9Ish01fqlaf5Kblbbr0/0P8MhaPZPDZO4jruR4
s86wGlG+cZoEfB5uJBn2Vvhelok9GWnQNA+1GQPCX/0XaV/WHKnObPuLiBAICXhlrMmu8jy8EHZv
NzOIefj1d+F779dluk5xzj6v3RHOkkilUpkr17rVkUSyyGsA8AqjbksSHHBalYfML7zruzLXwf+u
wv35bYv3tFqpRjymeXkM/V0Q3Q29gbygOw657Br+2jzOmrFFyVGgkmmEU4a+Ywu+fRXRoyjtTLrL
0f6ja7ScF4sTKtPABIuxT+MbvnT2uVuQCuhpDbcvpiciqMfi8X+OoaTKmYXF3nWVpKejHGqnIimd
iBwCOV2rMFz6OmcWlhsWtlNPYoTuSsJMOEcGidRZGJ8Ch0SX4Lk8XPGHy6fkzOS8rWfbpnRBWAci
AnJGeQx8cZ+o4B+U8OCWae8WQtUwWIgvB10g0whV+7o3Xm5BnFlf1GoFEBtJCqDmMepm5tTM86PI
6RtwWfRPdUnsLKS2lMWbGuXJVI1jcyjX9M8v1qUhXmlQVVGIsqTxDNQCBIWEiePoC5OXH1qjO8CO
2Zmy2le9GBjOTC2qlmEzUIbxf3Fk3T5kz8VMTdhHZtPrzBqU6Cmvd+3EPdGl3ELLbDPzfObRGFpK
pbgAGNttX+zaFLM/GXqUOfTTr3+Oi82Ts9+3qGzKJIyaIUrhfvy3HysQ9XtA8WrF4y5pduAY/f8N
p2QhlyXXChKgEY2IdIs0QIeYkHhB6bZpzOAOSWKU2CqmbVCa+QKPlIVnppWFZjT7gllx8BQgitjp
11h6EjXX6o0XI9bZb1uE7gbTlwXkwNE7CF7T3NiVcyEpcnvoI6+i+S8HrD/7sAgnDXrHQs+wD4GP
tI7eNtFawfZyt/JsOYt4kpARvXQWCgBa1J2/E25746PhONkFVCMBVGUvyWBKTgdRU2oVbv/PjLj3
rVmjgzt9aJK9/EX20RHJUvu5xtx7iZrihyMsQg8GCyq/q7EBZBdtlNY20Gr4wvuDvkwgxUCFww6t
PDQTr7bhJZa6GV9ak5ooNlt1gZK3HYQme1tjzFhzgUVIqhq1FQVTxbFNQ88v0eEts8I0tGZTKCK2
jXINsXr91FGy6BrprdwmgD2gpQy6xApVfErAxdalK+fuu/X519V/5gzzws8iPUqUooJM79yJHx3V
ovviJjiU285b/7RrS1oEOnAq8HyKEVPj8i3VxRbPaJJUKx3NNSOLaNWmKoOCF9xHGTOz7ms8XUqz
wmP5elBc27fvG/Rs30SoQDWd+MVRf49CaKB0rzp51XRut6hxVhSD0xj/bNsHLfo3+QYzkJpSFRfD
X8zWU53oXWDAsHonB4MbxOV2ZW1zAPjLJ85MLHyiQlVaKhVeHFF48dsAnPT/QM7QYRnCgv+YN4cW
tRJS7OPCQLsCYxbZv/LKs1+wcBWG8QlVRtvjhG7abib8r938Fk+sfzf6Q5UzUwuHKQUfBQMwA+OW
YHQYn6UG1X3plunBSqv7YmT/jyF1ecNVBfj4csKKo5QmB6F4TG1XXGP+qf/1d/sL0ddxBZwPIHwA
m1N6U9TjkRkSGK0H9shRuFODfOMn4XQIpf7+usdcPHRnS1tcWkVLI73SaHGsUTUYVOUouk8plVeW
d7mHf2ZmcXEVYGrWaQy/nBFoCoSGMkAEAyvzILqNhqel7yNXvS0/cQOsJUFrH29xK/V6oI5JCy+R
AOGJtd6VB/14fRPnU3Xt682bfB5RkloXYzY/VbLEZgcfXEwjSv51gQHYdIVvfW05i9tF0yCDFSYI
IhNKPAp9UVGtXFnN9SCCsbWfy+GT2lXJ1MwFh+pXKndvgUEC5KsxbkvwMeDDoQqKBpJAwAaF6fAF
SlELTOWlG1TFWxd3BzBZbgpxn6snaqRvE3iKSa/bvrHnBNqW7YvCVXClnwAnQBmPoiFBLE09yRAx
1DEUrjeYjLoJEtnl/C0rxufJcGMlMIcYLOFSYkVphQf3nSaiHWu3ddLZDbqvfbqTy9yqlBrdsHBf
dtV2ovFXmwqGGkXlglDsCWVnEGvKFLRiXL4tujHHFRA9ozRGSwYSgEk3QR7LrJ63p1QNb5owee6C
1ncVBqINrfPtOUlH9SurH65v+kXw9Z9gppJF3FSIkAfMnhXfCAj0pAh45g0TnLK25FUeOo5m3m/X
IN9rzrSIoH3Bhzoqev0UozVkoNtQhWszrisBZnnbytNQBcn8jAfapJRQ0uUogmf2yu5dXAhXDKpR
TIfp37t7dgJR3e6JDj6eU+kAme+oToSZOmyeW2KeTjHDO2nlGH7zCP915s8szr/ozKJgSVLWRYdz
CPZWoDiOGfQKN1ztf4voCdVgeHY1usUUHSJfvGZaF1hTUqJZlvEPteECXL4QfRatjOpoMD7n5QQe
nGovUMo2JRLg69/F6O70AWbUE/lTTpNNH2oMit5gnWrb7ISZjRDQ5HZX43iQtLDDUDaH0HjpM7yn
EvCxoFSYi9bU5d4U9TNTUX5owUBENIuCjBfSBabvz7cMZa9MhXzf2NpZ54HrEKS4a552Gfhxtl+L
GMkh20eidsANJ1QM+nsVa8y22tP+xNFtRWkgBm/u0I6mkXrhFDiRfBDEacpkjddlzVUWATT2wbjS
jp1+qp3eKXPbz+w5TcleeWopLmj7Ki+y1x4hF0/B2eoXITWgaqvoSaWfjAkNMKSYQ+Sm+Rpb45qV
RQxp6hhl4rjHZT60Vter25kGPej8lSzzu9K69H1VJhw9OQOqu8piNVVMIcpsZMapseXXZps51ba9
zXaAT9wEdzNKDkTQ2+Sk3XEX4pMCXLvoKvwKnbUX58Vy0/kPWSx44HUds1rVThgQ2g14Xs6AfVCK
uDB8XHXhS5Wlc2uLaFnwuOPTEGlYtu5JLjORTnsBulVWYw6WiKw5zR03awnMxavhzO5Sj7KSed2j
VcLn7XYVq7bSo3Q762hRS9yN+9Wpp0tupMqqrBAZCoCQo/4Z2qZW8aeSixnaKwee+pHahcUh9aT8
ggAkoFrHDMC4f7nKP1YXmWjJoj6Q2hbfcsd3RWCm7lwzQC9/3tcIOthrdC0XQ7iq4GWHIRqZqUth
SKkEtmZSivhOUeKdpKRuPo2H0Dd2DVefVQbhjUZ2fC15JGGy89XswAVAlyArQZPH8MHJjoJCFAiM
ywHxAhXyVFWeKojCzFqldgcO8954h5L8e9YXB24kWyomRxPPNMgdzJnbqJXYTflURdsYc3fz9G3d
9VY9s6iXwuWd9jgO/YPaN7tswJfIIrtq6g9f5dtAMA8s95BajedmLvAx0gwHCjYTyABIyd3/+e3K
wBkMaLmmapQYy9g9JipaXv547PJhI7XSi1Z21ljHn6HfbEf/QUn+GXKOTnF4CHvxokPeEA/5t1JZ
09i4ELt//JBF7B7KIpLKlI7HCTXTJJtAqr7GRXDB+X+YWMY2EB9WFCxtx1jEFpEiEKMDXpKtPLvm
v7KIoD+sLAKXRngcq4o6HksVMMvpq8nKjSpewwnQkWTl9XphRVTljENYHpwV4M78eZxJ2A95X8HN
p3YX1AwQIfRBc2fFRy5BKVVQYxBwYyD4s0VwBOotyRkhAMF0ZE95aQbRYx2+ZDo75uUdQS4blTe1
foBuZWJdt/2tRbLYTXpmmy8q0EpEwTc1TuOxjaBTEpTgUe0PQh0PecE/+0CpIFoAUQA5TEKLszDY
1EIfXSlSg22Fmq1dlVP7FICyx6kM4P6IBmAImuEyfnRXxnYFZXXgJOwCtP9djWmtsN0GePrILH8q
9OEuZEjuAgHwZxTiWPhQLossNTgl0EaZsl8yQS02080ar51wOLTpW13yO0iquH4sH2SAzYbc2Bii
tPUZkJUm7higRVDvp+QryzDyjPJ5H+xjflvnUF0StdUJyGBS6WOYuQWBAop9YZV64qjAEAzhL1U+
BUCecZ1buaztW+Vp1O/l8bZoMBg12WiI/IK05onW7yC7uav10Iv937x+U8J9N9I9Z6oVoFisybsJ
WhGtthlrvovwoCWssfLOWHOdC4qNPz7f4r7BDZTIqc/4CZwfW9D0b1Ncp/m9slkbIrwQPijYBHWU
3lS8FejCR/UJnF+NkYBFaMytWgGSbo1kUvm+HP/yxT82lnqvAaTPgnLieNzGMtrTQekMUY1h/21n
DG7WpfcjwAUasKBl31oQDjRJHFo60CIyOei9YiadClUt8dCq4T0NJDPODLsQCL2dfpCb7tiXv8pG
nCTeA34ktr7yqIvO1mNjG06FLeWv0dBZfv6VYSxUHswSqMI4qCwN2oFU20mAwmC4wJ345GYteODi
zCMAWnd9vjfauY9QeHwA/ifR3nIZOC7QjVc9dyWhQ3cDXIQYSs9+Uwzh92jwdz6fVX42GJSw6PAr
K77KQXMCgHkqBbkYRDjc2vSfhTdU7DDoqUuAWTYAFlFA4wIE0iYFH1yasQDtoPTQ1t2tPst7jQTy
HBlQsXqg2L0//tZZuCUSd/Nm3DQ1eBDVOrTz6qHtUycaHJStrIHNMmOFmxe6qwBRlMVko5TF+wgg
mwgnezTSTV2MTtYPdgPgLG2ZJcBU4ocqeE5fedE7PsEVXukfWRj9olVyCNrJypjh6Lx4HCrjWGnJ
1yToEyIgFFDUzzYWECKkBza3Mfv+faQlICcD2qrSzoCayVgQS0ILkCEDxmTOticvhaZ5rW+4aQJ2
2Sb9Ir6+1Qwkr2EJdBY4hEYDpKF8b0SBFYvkVyLxN+o/VOqRyyeagaw7UN1sTDA/2AKxUptpVVmq
olscIORcoo/QugZqpIUS5UcXuBmEDJLADAFQYOMTJXdJ/S6DPlMFSAl1JCjYPWkAD2kDWoMQZJPH
J6U9qW3i5GXv1jzyABa3ijoCCj7pYCvYNhgfEfm2Q21G9wGuRQ8PBFI+ILP9sdPKB30q7bAKQBw+
7dB02TZgJspPdADnWqc5Ykw9PUm2voDwigTYpoyWeBIBBIchJmj6JtIn4E6fWpV30EHIvUbpAboC
EKbFXGwJZH3VQbecyY9y2wBcM9ll8WuqwbNbhdsi723ZH17Q5/TyaitLAO1gCjJ87+ZxLDDcuFNR
bdMgRllu76dwz7Fw0uK167Za/5kD304+JWB1/eBEMH1jtGhMxdTJubYXheE2hf5aqokrYWoTabPr
+09lshuynRaRbQL0nVC2qGptKFipiQxeAK15MYx+OwGrf/22u0TIdh7FlkwilOt5lJIYivHQUavq
l2q67Yd3Evhb0kbbXINMl4rtmenhG2pHESRwyskUdCWtuBBMma4YnMxphaqRRVrBRd+0pIdgnFYp
HtcwZrbKlTTH40Us/WFizmzOaixJUwwMT1qMMd5EpTUc+9+KhWGHG/aJe3Oj25Tbze/mGaje3olW
JxwvlSx+mF9km1OEWzCeAhCW2pRaw2u0SZxINXnvDXeNI1sDCrAbACalbiWhufSJf1heJKE1ukSQ
Jal1vPhqHF7oMGIUXXKa3WTcqqk7M/39N6SzLtR9f1hdJKXClxVZTwd+Mh5mVsHgmyyhtQeHoUMr
rRPlr9lbXMciVVrqo+h7fL7pvnmWpo3H7WxLnchdw8VcTLj/eOuyDIlLX6nQ+ce3NFKME5SuBuxr
W9hxqWBmZPpffsDvHuSZ53Yj+JoCMozHcJtkYJWxuIXpKruzitaaRlO2utt17pCVE7mcYk21SBUk
x35mBJ2/ITEn9rgSey5k+ecusqyzQh4UyZUGE6K1kEaD2a8jaOdTK3f6TbLG43vh5fLD2iLEdEOH
yyUNp2NFuKPnvSN3B7wuVta0tm2LKGP4iiqnKqJM7UC21Jq5ZZDEgGoHaJV6C2Rdu+r6ayYXkaUk
YIBXBixMmpC9k480XWGWuNRw+7F1iwgipK7Xww4RZG64GSCZi5xhL29C+1e2bYHctcie2e1+DW+z
trBFCGnUZPJ5A/+A7oQ51ChQG3fXP9eaTyyDRpcaesdhgRmfRtCbUnor8o/rNlaChbJ4T46GwKxN
gWAxoVpbHrTaB0D6qarf07G2r5u6uGFnpZVF1avWkz4UBXgcW5bbUYf65UDWgtHFLTuzMcfhs2AE
3GHLqSj104wDKuDiQBd/YYQLryxM1rqAfOfemiOs2ZzXfWZTkDICShxlFAXY6q6pzEL5SjBMf333
rlv5S3s6CSIJFPFYWQ2h1Tg9yijLycnKWVozsnieskrz+8iXURHi4B3kt6p6H2F47H+3koUfSE0G
HZNaGCc/w4zhSMABVlty9M91K3Nc+Suh+o8noPDw86vQAOyTaS2NxwIN2FJ/zsobo7otx5Xq1qWK
9Vl5S17mhmWYJxDhnb+LU7ncK++TnW4Xr8zDcNXNeuZyicrwh735E555WxEOg+iiQD8BTvoIsud7
n+qz6sdjLMf3Ejq8fo4HTfhCY/2tjIp6nsVtbUW/I6X6i+iRTYhsa/Kx7HBANMjX6pGnYlD2+u6v
bssi7AMvWqeky/RT5U7ucCh3qYvRsUOLFu/giRu24riXsMA/tmV5CWQ8zCOw1h7HqkVVusPUD5ZW
bBj4cacq2nPEmx7zFyldCdKXBNOZrlKgnMAdq8va4viXnSFBXSQ2ZgcI0JBt36Od2MS6hcaj5hU2
CGrajfa4nlRejKdnhheeQMCoNKHDp52qiplRAxZytrn+FS8+SlSu6XMRieOS/elreTVhUyeG5pfP
XmJjNMP00I8Y403TfT7EXlZIzjRm7nWr3z21v47umdnF0e26IO4qjUQnijG8KsFDqKpANyPuGzA7
pM1+wNAXxlGG6H7uK2tx52WNscnVxgZK2lXL4pTrw70sH/UwxNgthm5U4RR9HYNsApKsUGj1I9Cz
Z+VWX+PVvoQQhjf82bKFNyhjElAoMUQnHxw4csGeWIIJ0/ijmXiM6pRwSAumhbHaNZRBTn6TqDLG
FE9FA5wJ/WeKMG5qPOv97yCWHtIQSrP93scYZDLtyqTdh11q04HZKIuZkIha2fi1z71wqEDkBtJD
PTpFXYUajeEBOe9lgEk0SWkqYb7PmQ5Yi7pys10ijPyxZ4tYUU8Ylu8TYiCB6yEshxKibxVedWQb
dOrRjKs+PsR95xlvaJgV9nVnm9d0zdcWcaOowAjSswR/WfZI/1aHvyA0urbAyyf1j1MsUsU4rOU8
rrK5yxiegs3MYt+YsgdeJQA2+H49NKx9yUXmOPqDqBKD40v6UMwbuQnFpqJKvQqlwN64kxofAsra
Cn3td654ZS+NRS45aUCDd9n3MpkLsZ/2vn2fn4LD3fhKsVIocHg62uTJg7RVXtYaZpc65OduZCyi
VRsMCh0UuG+PeeUMlVktTG58gaExf9P64AfDMJcpJ6PZKdyagDWUhe5d96ZvTo9rW7AIXWIUqVGH
unGiR/9OegWYC6IY9Ibbw569hK7kVA7bzQjADFo+Ag8ve+31P/vStV+wCEBSlNOe+XJ0qsbUUTTm
0THCZOOpEbFb98zzFYmb11d9uXr0J+gtm6atIUnoS/lz1x7VKfSzwa4S25E3AGWSnQKLbNax7pcz
jDOji6gR+lPFNEOJToIGJpQFvJLXhykInaA+jVLrlBVUNfXwNmiGVx98ztkskxbQf5XonP2MRQBJ
Qb4gqgpHrSm3Qfl7BMFIX4MiJOXbjskPoBGn7K4nbqyrezWt7/tkBZF5uYJ29gsW0aXSRz8A+2d0
MmQwxneFpeWfvrqrYv9hVP0DSUfoZen2YETbPszcOOEe5n8B+lt74P0XqdB/4pyxCDsTRQNyCNUI
fzs2E3kr4tuqzz3on21CSdtgctPuJBAOyjEGOgVkOYmt9i06CCVmSA2n66q1gsd83v46DbrKdEYh
cMXY4kGDDl6lSYUfnTq3fZ5sBW2HL4iam73NniHPHblrOB06u901i4soNI6AnddRBsoFvbd1AtJe
ZQLfK7qXCrVAimKJCrUICd8hJx8gsSkw/Bwk/mTmI3xVu+snuqfRI2nu8/gxUAerTFWrmgIQraCB
1nxq9a3wfxFQ6xEimRyUxVOZe5OS7mN5Y2Ao3g55540sOGTDr+vn/EJo4YQDhw5lCOhCGAtHiylK
fVEFkWotgQSxAckCI3JS9oqCua0Cj1pI8fa6xQub+cPiwqGgS8VLOfDVW6jAYiMxshwZm7G6If30
fN3S5Rh25imLyN3RvOpCFPlPfY6+j9iERbVTcmhciC5/rzE+WJTZpsArItA8RcI/yz6KCWAg6jtt
K2Ne5PrvmVd2zY0WuZjGgz6OYxzqaNJfysiwGJrSwMy6nbJVg3RrzOktQMLXrV7Yb6afbcL8/2eP
S2rkBsvBdXhiXf4ItQxqdahqhTEolzj5fd3W6o4vIqeqCsoLwE5O8bbKoGpnonXDE7tqneQ98Spn
cnQ/hgKOHa0WJS/nCmcLXbhyOnaiibU5V7A6qO1h/lxC00E1i626gY7TqmTVxTTzzN7CkQd9bDuG
3AAZIHPJYLJ5SmwL0WKkgMzCGjHi70Uv13f4Ytr5x+gSK1LTplWzFLPrIxKisH7L4zWl1ssR/8zE
Ir6CrIfUaR+BdPouus3RHP2N4X4ndwFqtRqnBB/XKxg/1gW5LoSic0fliyiLRp3fg5qGHmPGf9EO
LeZxtGjZWHWUmwxVe7NH1/D6dq4cSb6IEGDnShIh1Pkb/t9+QOXUW+DVN9fNXCKp/7G2RQZXF4UW
dK2BQzi4eNKSzVzFBIrYaYc96G3mt0NpmJM1OZmtgIVixf6a1ywiD8hh0UTPZOM0KM+l8aWnawWT
tW+3CDLglVMlcIXM+1h/JB/UhTpZbgbv8/nr7ea2PtRbvsmOwcPqQ2wlvvFFyKFyTYgyzukABc9T
1lmKrwPQAJ4KSTU1VMF9ktwo2nQTKQ/1WNoCwvShKj7INGyiKnpswuhz5WuvZCh83q2zkAuYjh5r
akqPRoN6kVLaMTjOguwf2Qc0pR+8LrodpjtZe9YKZTdCe9QP31Z+wnxIr9w1fBGcQJ2ZCoLU4RR2
0l2s4hVujJ5SH/0YFPwJMJug+R2zp6R96qi3YnvlUC3lGmujT2OtRIxqbLCYkd+jA6VyB1yAePcT
t7D5aXYKcPl9hc4ayvlyoelP9Fqif3WBGUV59kQQ5djV1tiXHtj4vFmmqNvSvb+du0jgMFMg3W7J
mOYme9AIkk1amuM+9taoQbWVW2Ip5kgluQlzMM0ek1m1jwpnEGSTR09j8iX72qGm6RF666BX6NrR
jUQIsFIwvbV6M9hjS0G23INlqD3wntygt33bhWD0Y5uAiztgKCy5iW8a7Z9aeq2Kd59uMeVnQjXS
MiAypYvJpQSQfehkFhMKqEAhQx81TUABOyKq+mw/lUhA8lfUBCE8loM26pkmt0X9meiTqRr4dtlN
B9gj/aAo9dJ959/kIdhC6vsaCB8A7E3A6EHNCLAdyZ/14Xnwd2mIZvsYWG3w1A0JRpECszHupZFA
jTS0U97uqSzcvK7BvrhSMF7zu0UwD40k6rlMjRNTADWqQVjDwa7T+LagLlPvy+gTg1bWirOvhNZl
qRgKYzyrDWQ84C7fxDEkDYIXraenTDdqE8SMVpUlmJqpoAwdepUGNAvAiybvWmL6xmrnYg52fx97
nSgyVXRuLBvcOgi8MV+PY59B3aQSmq0a4Q3rtmMmbxWwKkOs3EyEfqAdqigdhs6AwaJvElftSJIw
uZZsJf/++g5drp/of37T4vIRCTgmtQFZOIjdbjNJhjpTo+H49VN71GlJQNqn/NIQnngFUn/lRfJv
KtJ5jYz6iqrtawV8cn7WArzf+becZXuuIZvnKqgSpe6QySBYvP6L/4tM8s8vXtxmaVeqANkhgPW7
yQXl00bZ1jbwZsCRgKZzzYMuu+0fa4sLrB19TQGBL3IDGbDOtt1Wojt16kdXdI7Iun/aPmlMNQW5
IQUXInrGNWW3aLreC1/blzrKgDXN9hJovTuDAnDIVmqAl6syhk4VQ2EEUxWLH6ikvtKRpovQDZGB
iOxvgC6YhUigKoEJABNNv5UtUedU7y83PrO4uEBpiDLLiJfoCSNnGwIEn8owD9fXXlQwd2wMsM6C
8Azlhipu9lEmdjqoMpFAnsoEhOUZuSEZeZ9EaPsgGpVEYfcQaw7S4CDjxTdz3x2ZuhtkcKLVrfzA
YiBNi2y4VYGQlln/pqgfhLX3KJmDtfBhwCtNyimwqGQTkdFNS8OD8hgCJDDVZHUCfW3ti5s7kVJS
KRV2W0CzWWl7twUaHaNMb9OQgru022uIsFWL5IKIjQpx2qjhzvUDoF9ySQMfmjNFASReXxzZbBj9
spdnl6wEaA0h4CT63swiGaOogJeMG4Hhtn6kJqv22lhuivBBEsLM272m+VbAaqdRpk0r3pVIgsja
r6mjUJEHzfn0Bew46UGeCcWlAa0TNUWV/oFNvpkJ5Wikr5RMnlGCQbKNHFX0djS98mo6NEFiYSN2
AjxtxqC5Op4DEWZNhgickmAQbw3AovMPI3mR8WlQ8DAzJbQV0Ffg1IADeQLV2LNOO3zw3CyRcicM
0i8s2E3gtirael/xcBOWyn2Z36QAu078vgoTM018V2OBnUqQjdIRgjLNMnxw50Wg0QQPURrmFoPe
WpROVtFXVoMxI/8uLgBnNQ4tCPSKut2N4NMqojWxx4tv7fOPtIhSQs8Hqe4RV8kO5MizzF+wm2e5
OjxhFBMcdPv/RrC6lM6cG13EArC6SxI0GOdY4HsQFB8xKTcXh0NbPzROPtjaR9ls1tWdLvbIzw0v
QgJ6h0kN9DOKJ5C0SNTKlZgPng0JQgX9AATc5LcIiNVvvcAwJEhqQU+7oWAmz2L1gNkKk/vzAGk2
QiWjQ91YOAbGNxPcJkZd/Is85PynLk6wYuStoQz4qZD8AUNl4rS03EdCbNsa1QhdP4zzWQHH0PVT
e4kZBJ06g2HyzTAQqBd2eaa3RohU45gfgg0EYRyQNppgZt1V3lqafSHPODe1xCM2WdRNOcUSkxY8
gm2IrDMgB/QUrTDAnMhQEHdlcd8sFYs74YfJRVli6os4nsCtCyB7MAJxXwEx31cgRIyHUyrRHfi9
H2o6il3qGw9Ton0ZfbeNM7RbVYDH/RKZTgelIB+vsfoGrJ5mDxCJmocgGmzvRIHmTYmZgddej9yI
RkBMgZWVmDz7PXLdy6N8A4Edu8oks1WlftOSzsnS3qaddkt8bmoNsXrgEgJcTDHCF42F4wNN3+qf
EsDtTQUYZX4TztRlYN+dyedC0oIxHH/Sl80AWJaMANFff4+FFfyoKg/QEDWhkQCZ0wJ3zyHSbyIZ
DF3KyagfmAK+9+RUR08it+VyQCCSLFrVbiVDyzS9iYxt579VBrECJbYmTP8Xc3MsGCzVH9xKtB7z
0TULBtQdevUhmXHleXDDMA7q6xqid7rp2D+AwNhTEOBFohVmbIRHnWXb69/1oiP9p/6sLblJIor8
XIkqdhvnx9j4JaIBrKn6lpS7GOH3uq0LlYKzyrO21B1TpXzwQ5/BaSvmlBID/ahReeCOfSliupI0
rdmab/mzEkCBYZ2uDlN2W4OPoYEaDxuhxpNXdyF4UK4v66/iErSScN4ZByIIs4lkObvGJCNIJakY
blDEApfqHSi/XYBNbWOf3IUQGswO9WuiWlCpJy9rlaW/qoUyA26NYRiL6BitBJHaz4UycOv6Edf7
G2YWz80jrmXV6m+Gzw4AvdZuH7XfdWuu92SWz65vs5gzJKqmYIJ7Sa+oFEEx1gmeMRHmG5OUOXJm
rLjmpQv2R8RZfEO8w1G2G/XohGhyjGv1Oe4Up5s6GyyeII1ObnW9flby6KEKFGaqiWbrerllDQM9
GLLwfgxXftGlp9SPX7R44VY8L5ngyMskwp4rcGfp0nYwbuZIpiuaNaNWWWe4spI7OqhbFE2yB+Zb
fuy7fevvaQ7OYbyLjYx6eKfbPgu/SBIAE7Iy5HGhHPjjdy7KnVE56U3T4VFc57iZgdgJjSCzeBIB
Uetv/QmPX7Bmrr3FL565P/ff9/c8O3OE935Vom19Ksbm2LH0CSzoZkeC+yEU/+Z4n5maf8qZqYzT
CKPGeGfz+AVukkMEJLnlCSggMJluXz/fa8tapFzESP1SKoP41LefSfURTOONokL7BhNQ1w39dZYJ
B5z1bFWLHCstiBpCujw+1cFjDbUeX7nDelx/KL1IIqUZAgHbq/VnMO55mTw0unIrEmIzBlz7CLrt
dtpc/0Xa7NDXLv1FdClIK9dll8Qnw/hQ6myvo4AyGhBVgXhzinoeQ0sJeX4tgcJ/VqZVA5NmfJdO
IHIkonuPGLspiieZazdySA55G3tCBZ4zwBSsZoEx36mDtwwdWancK6DQb+ihNApXAxcJJ/K2R0PL
igfMxGvVbWcUs7rhbRpQ8JpM7ijIu59Vv8MCQz2Y+NfaxgF4zQEJjdtMkJHkoBnIdoFsHGja3Ojl
vd4XnoRrtwG5P7QBPsQ8Zthi8BaX+iTVBxJyW43Dr1wkOpiTO1AlCPCbG/ETF8bvroOI7pBFDEOE
Me5uokYuK+Onga9yzK1s+xJBrkmsGYwGcUb1qCsL6LtrD6n7/9h84sSa2N16/4deeFucu98ypjdq
MeJ1gaQy818GsPTyzjH0HUpWhVXkEHqEtsXEc9RCxvpJNfTea2vjox0w4pPKjgRue2kIbFK/DKy+
j5n8JFqQ1E9Z43AW3Uo6iktZSaH+Ppk1JDGyAH6CeUAluSnQq5BQquNVYuXNqWqeFfZ+3ZMvJ+dn
ic4idCNZTmlEkegECvk/pF3ZcqS4tv0iIhgFvAI5O52e7fILUYOLeRAghPj6u3BHd1EUJ3Wj+6VP
RPtE75TY2tqS1hBUltjUsJ+AFJYf89hXx9usetAHKPgDmscxlOvRV2d2FnxRj1lZR0bmFtYtHBYD
wKhvq6a5Y7EhKSCyZm5xbTBUsWvwMLVuR/DMSj3FGsoPfQfPdbvetLq7uz4q2Xb4+fdZFY7j2AZG
H5XRvlSn+gZV6EJfrG2FuxnFs9pP99NuIwIO/5CjHmgfOPv/P4h2UxG6UqT0xafFKqbW2OJnaHHt
j929FTYg7HY7E2RLoqYvaZOZUHdPAkUvPEszBY4e3S0hhwQiSc1Hpo+npOtOrXmBpKJkjmRNzFLs
3ErR8NvTj/sbiGlmd/GWBtA0Djrc7nvdvQrg4pfrn2ZKqGtTssgEy8SMJAX2R2Wsjo4CeAW44ddD
rOa0BVdCR4Uhk2UvNqvSHhWnnwamlhAftg2vrH5aTbb9b1EWGxBFpY6JiigpAySfMD/hhp+Lt+tR
9NU9/tdgnAXMMmxa7HMWrlVgCuCnLS47DVxscuJuwtBVN3GT4sCmbgs8aBBtOCuauw+x9+mVFZRg
3CTmU6SKkyOUU2fVezXESfZcRmJvtfAeEHCOcuCRVYlvWWz9m9Iy++WLY3lI7NxRR/QMGnjwBOYW
xCYQ9pPZz66WllmYRS8O3RRb4VMYJwW5Omz8ycNLb+BuauEVDJ5jkg8y/ff+SOBZvMWaHnJuss6s
m4sJSFmt67sCm29c1B613H2NPrZUdjpekosa1qEw58Fl6t6MOHb6j1TstQ7uF0X8JFi543UN59c2
GGJrIwwZWmN1oc1+56KyayQWlkrQ80ZWtaNQEID2i6SZX11o/2weUM3CVM2qLOv0mLh1b906feHV
eBKMu+4uVRrJlK93n7M4i5oxjqxT9BjHc1TPTfnFhqHIo72Z3PyggLeJgvJovsot/VZX3izq9PfZ
6IYKfj58zLAljhdhv6ai2o+83zMZRGL1Q83iTAk+i1Pm4VCGYsQKb+ILi0C8Dv/jd1oUxD7LWE2p
Y94OVPMKqMgWzhkiUY/XV4ZsvhYFsWzhuZYTXGwo7TEhcLzKzxCk3KuOBFIiybol8NwsQuiPpop5
W2PRWTkItONHFvLt9dGsbt2/vsrSG6PhNqmFA1qKCaseuzyE2jCZoOH1WjllWQ76AFgSdbO5HlUy
h0tUe+XiQC4y9EnUeTTbHxWMr/LsKeW65JRqTlXqjyo2G96iimWWllZ1BfBu14ERFt6UOO/T4hCZ
76468atvCBRyNNKdUxAJWqU+Gsl7bT32eOHgOGGNWf4xRMVXl2SQNh9K0K0GCqPIqvzZ9DZetivf
smu8baAusA/Ig77wKN/geeccQhWkw0kntHFJT2H92TG6FfBV5La2sdMc/y7aCig9MpI+EsN+gGRI
8N8meVG21LzJiqFGz6uRB0VpdiVeLQenOVehBJAsy9RF3YL5JTYAjVm3ejLigU47hbiw1XQqqY/T
8r32LReFStO5kqZdghtF6IvbufBhAYQTugUPO5Aw1BruU6MkT9cYeLMbU+IuilaYpU6uCte8Ldun
isECA9eLibVhSnh0i7t6eOl5f5w8+65/uuu1Erd8v9fKDm+xeI3GqiSk8hz+2jTP1wNc/2S2uhjX
mDpOUfbtNJd1oBTm1sGds9kMkk+22rT8s/zspSiuAwtSVDHwNkZq+Jw/WY4CcTzhU931yk4GW5AN
alGZ27QSQ5xxWA62UAICKl04eAa0ZYc8SVLYy7cfnNBbvD3hENkVaMd4tGGxBqgvxMv19pYb+rak
kIgANiG1ZCqLkiEudSm4Peqs6yqg1dFkTh73LKO7NPt+PTukI9R/z78EzpSdEyGMAa2ifIj8HNtA
rOEKXag7Xugog8Y9ce9rKrsluL7I7SV+R9MGaFCr9oRhxtMNoFMXwNUuISyr7ybiTednio8XJTCM
8mcZ5339qPgrXT9JKbMWhYUkyQuK+5d+a2yhpNWw6WF3C2U115tYbXodqDrETWSBJct9eW9buEpN
FWdajf2zkRnwrHT217/o9W3e/mw9ZyOronFMqYsWNuRfW63AKxkNouadZsACtPHeAcHHhszw9aBr
HMhZ9YSJ8O9pxDRqa1WKHWj6mM1dze8gz2fZR6hI++AJbpxXlvldfrKes9TjkMAEt8S//htk+TT9
fTZwqioDs0yQLTJYBhN44lm4TOuVu8R24etpA6ohyWBJyfuck1lAMaYGyEixdUvi8wDDXKapvhMn
25riutVN3v7T8Jb3lBWFGgAFgfC2URsPUuB+UwGmBTPdpnwRQ3QCc06SSWuEyPlHXV5ScpJGXNio
DZ0Ld1MuAsLOgzKJpULSE1JqSdx5Y9v4usXBfFA8U803Uf1tHL6nFESIvvFGKJ4qxalO+BZK75bk
i6+pSf72AxfFq8D9dto4Aw40Wf2q6l/g2wjn3uIMDQiIKYtzFhtbXaObGshMJVFh0ZluYu0xh1S3
V6dghyTVhlQ/uHEqzPdBALBK4JvrqmfwdIsuwt/6U9i5QK3+IDBmHBoYVrpAz+pxs+8b3JfzQuu2
UPTzU1Y+FzzccEp2ypC9qThKl6a+yQiB9Tj+4BrgISeJb1hDAMIw9saPPG59pxe4jG/8AdLaNH4w
Gmej1P2+G/aEHnKi3uZshMoehUGv4rua2AuabpmdoDjelG0NxXALBqzQjcGTheMCatGDKg4Hc5Nh
Jji7TYS2g6/khUFdktrO29CPPGi1ATXBtBq0qCnaXyaUwKat46eFmmwrGgu/yXUvaaH9l+e43xxH
fPVsLL718HTs4HtvZUB8Xs9vSWVc3izCwhZEtx5b+iTdi+8K4byv1yNcP4rYy+tBBdeDbRmC/6Wm
1b4ufxYjOL7qhxZL9tT1kUBbVYPGkq5+ihnP6kJvxSaNo2S46OWjFd4VvQRzs6YYhLT/FWD6AbMA
GROFO1QI0AUj81tl48SfEk8TIsqAw2S2HR0/uiPQfrYDpP31aZQNb2pcZtFzeEqYkN0ZLg4pg0bA
83JMJCHWOKG/jXDRFUOnjjt9ihjTdqLpgREMe9fHG/tNCnCjn4FvxCQxZcNa7GAarQrVmCa1hoWs
hWF1yeN/m7jFBqWEpAwhCDhcjALAFfepgkL39Qj/o5v7JzOWlCl3xIumaccDfL36A9vBU3Zrbs29
Ip2t9e70V6DFVegwuj21pw+U2G8Q2kzLn670YlKW50uWlFvqpLBDjKZ+czUvyHtvEo4HoBEibQea
Ix+AM39+hKKu5Jgry78lV2qsVQUneETmfnng1tZifneYNNTaQKVPhl+A1Cej3koSkCxWtQMLUiWb
1lXZQKbNaeFlLLln+pRJ//Nc/eurLZZu19PKgokhv9iAuIas3xO+N7t3yiCSRJLhJa8cPLGmZtDG
0YM52qj1n56pMbgtJbRxnUS54fWLEh9752srfoSVApfVCze/Eg7XE7s8p9kNN9EVGOVZB3qENuM+
FvDUMIBfVqGMoUu91abnguWYbMCBgNy1dFP/JMnMytGgpwANoE9ByoegvkC85vSXeJFUoGFan9ci
LdYvE41OMtYLJEV0m6TIDHubbJJnNfXgQb0VQbMZ0OpOuSFDictCL867Wmobrig5sHIp1ImRjGl8
6eAuAoBdkFfEyyNZCV47RsymdelkAPxTnRD0CJeevtEETj4DvHlU8BDgZKyqrq/BhKomkp1trarM
gy6qitM4RhUxfMuCvOUgBDFQTZNceliRhdF/38FstTKSeBwIPiSHHR89Dr1X7Ef4MnaWN0IaGKKd
dipd4GtcCwDX/knVT8/IWaqGKQf/oUHcSWcC5tFsV+wmDDOYKdaz3HNjbZgQ9DIdmziqCUrA78OM
oLdr06kPsfP3Jr047mXAMftf7DjzIItFUaIrrA0LlVKUYEvBFEYbLo1ZPLQlnI2BRh/CT7+EcJTJ
7qy+iM8jL9YESpgRVtPwcgZRgnPcHlzzB2QaQMjcTcaajv5iofmNNw22iyZQ4XOOKgawuHiUY/RW
LxR+/Zo/9O24DVKZTqJpx8igKhUHkDyG9bw3OawAidodGw8cMvlHXts15nEXSyZte9vspz3SbdRT
BKtxHkp2Dc1ci2FrOgzrJ8SUvsxbpy01s4+hRZfDIrQu9dvYaH/aorjNWsE9wVsSaHU/3mg2ACiO
EP0WNvF6MEKJATI9CXSuY5Dv+Gi1HrT3cU/3xYru+3RHwqPWn9vwXJhfKfkYtROFUVIH2EuZ3tLq
qRl7T1e+miC4ZkkPX41vlnppyU1Owb0Q/kjHjepqXyG7HVbtptL0h3zkfmwUb2rPgI4ym5No2W4Q
+pPVVYBoJK9NfudaX/rqVlW/mW7/lIs8GDLLR9cEPHN902b3GKsf18WxV36AsgU1Erh9gIVFHJR2
+qVOvrdk2OZR7neN4qlm5lOIUJf1uxFd6gxoaOi2RImFk1j3lODVoMjgHwLss1rjyK6+Ef1FqXQv
zdtg5EjV/mcDjk8J0HEO2BNSxE1s0G2AUQaHxKyOenMsMlhxxV5f6ACAv8bwiLcZtGlxqaop72n1
1bXRIxsoy/C3pww3dhzsrfSbUuAaIi1wyIVIP2RVLPzy6o4bkOMob8rypxECb40fGovHeERhTxPf
wYmSsMFLjWqTTYVQ7zy8AasEnpDl91DctYBdtzbZRAnEwxPgMTdGL0m3tVsV4FwNuNBNpUtd9Cht
24kcuj/iYsQbSlE9YqCj8MiA+9cwkBSv1W2VwBoJphu4GV+e1KjhAMOuItawDXfDoX9kECfxym2x
g364/j27A2V2H9+nHxwqj7Iec60827Pgi34vdRnMIDoE77cwoWDWtn7SvElvCdJwgM0wPAYPkB6W
tZmrXfU87mKCG8I6O2KIi/I8bqN9dzFe8dI1Re68bgOZFhEMZVAFE0dYMuHTzvpHCwVUBKx20UFA
pPr3LUmvY2sYDdh/gE72om7KoAco/zs96De4S9lLNZBXe8NZuOVGX/ORi3wkKBqgvZnVFwhI+onm
bjPxIyYnZuKFrNya+ZtkmIZkmNPfZxu9y1gbc6BUMMwhMGEDpcGSED5QwwbEkZ0CbrJsG14t0bOR
LpKJca1hyYiJnSyZpojRhsPdC+25D62gr6bUoGPtMsWeBVxkkc7MEBw1lVx0bntUoIFSQUDmF1f6
TrBaEGaRFncBcFRqhe1gaP2W3FuPbKP76XfqA/aGc8aRY1KzL9o5kwpJrB6m50Nc9E+E9U5UJxji
mD4zVnmhCm17ZeeioOvD05gAk0vExtFGX5I+q5XhV5/4aeo2Sx8yctVSNEEutgbDBG/QPVyyQFTA
eAh7EGD94QU4Hd/+ImSvE7IO9RO7NYtcVnmClaJblzR+AN7sYIOlU5tnistLh1zqHK80/btlgkYY
9TCrkN3BrCbVr4F/nl9n4e0QovaVgf7fjZ9H5yEDDolSWFk9SCZ4tQzN4iySl+mQmIeJmbiEZ21r
BNGR3Ax+6E19P9/Lzm6rlwnztn+RwD34pRFUziAcfcRFrYd1eVFrz3gnUIagW+UwPqLB+Y8jXOQu
b1QtNBLEnC4wugP1k/tkBx1FD26vUrs92VlxcQYAjThMxhzTmR6co7b/69ZJzotcxRXPJ3LR8bvK
33FK53lEi5SiH6NZsaksAtjtCL2ePCCCn3o406bG6/UpXX0NmUVf2gURS+tVxcYZvEA/FQB0u88h
BvEtOSUPMI7HqMO9csbFq1psgYAHbuEpkvyE1SL/K22XdiJhnheqPqIuuNCiN7pnbdhfH+MqLm0+
xmnhzBZgZKptoTKMsX+z3ugQsF261e8gp4ptBH3BDbsD8jzQH4pOkrCf1/t/dAazsS22zBoyhGYy
ze7g1ribKoGRAUr0pE5X6D+B6sV4K69v+slx1S/6JBjBBgS+3FPIu1nwpybS7vUW6uVJCRNzZp7K
Qj9wSv2i00Nf710J3mg15+Fea5sWSFnW59PUbKYs0jGF5xG5RKW2GVgNEtIxcwXso1JPmyyI6AOB
sojk+6xmwCzqYpt3mHDAjuv+aizqH9oWYibH+tv3qZRA9y3HlYksJWQhF7VyMNV6CPV0qv4PjgN5
2+I1osaW9g+qXZ2mNyeN4pjbAYfRWRt3BISgiHmgQ6JYMvgpBf5IkdngF3WUGbynIStxfSJwjtaA
/+zONbBWcQxhFlP3LQHkQn8Ge9pX8tIzx4gB1lVsrv+M1T1q9isWlVXVYlqGTYZfMT5iu4SuiO2n
OpipuS4b8GofMAu1qKtg8MSRlTBYzEPfhxP8Q8edUX/Ckzq6OhEAGCK3JlnfrmZRF1XW0lorh0g7
Bqh9xGjqmJNsjOShEDgEWg9uSfYCEgOo97C1ivwuYU8C5l4q55Lhf8oX/e/vTZZ8WTcnFP59rbiY
/TPckQMHjmVMEdBFx4oedEgq1ubYHHv9W8k7EACh+XSC9n+T3fbsZxxHnmvfluzC4AWQs4sGORhD
feu5fevwD1d8ayJwbTJ7mzcPWvglF8+KgjsDVz0k0Flv1TsiUi/E621bco+qsHM2L4l2a1V3tXiL
7GcoX3mk26nKSVWMkypgDUa+OZBwC8saot5OgIkh4kfSc8+E5ygM/kroY/9s6AsB46qLYKtm7sDF
7dihHPe0uK9AiYlhCjboT0ovwcuuXk/Z/3xU8Ll+L+x2r7NS1ZBKccQDNeqeLUjKshwGO9Wd238D
wf1Qh8AAoUHQig3nP0ztxi6OOftyffWsCYxDYPXvuknUxQ7TN2HbmHi1vhRAWBeDtWWGwNVNRqBR
1eYwq++OEBna5A0BmKIWX4f0nED4o60PrgMYZ/pjMhnrNdjzqCrceh5T+1HLYUltKYcCb3iovQ4A
CDaFDyM92NS863F2vz6G1V3S1afjq6lqsJxZlIAhTtUiyhQTyCXlMgZwfDonR4h+T65Bjgdu1Sk9
9iDcF5LAa6V4HndRDwBKHYXbWIjbwBARd3Ell3ye6b+wXHLzCIu1n1cQFM8jGIEWarWJs9pLiThq
5JWn0HFSDya4/JK5nL73lYhLWAslfV0RDXM5OSYTn+6coDtaO3OrohHXJctg+vnXgi1WQUrxmJDH
tnk3GIqv0h+DmkMtawQCwzi1jbofYwBbbNmpRlvbuGazuuRuwQUu6nhDzDvLGXdJQyGMVSnfrC4E
x6+GkWf+0ZgiELhoHImCC5Gqgf0orveUViakIvm+S5CFZdWCa4aBCSjAXlFhm0uGXWXGu0E/5hrY
maoq2S5XT9HzwS9aloj1sSsi27roDsI1sEuFTXRR23BDUBEeiiqprp+x3De9IuNNrZa9efBF8wKg
DWAGZWhdRgPUtPcan13rnzIOVRscXjVw1eAI7cWoG2N+T+0+cPUmwRk3cHrZe4U0CxbtixlR3g+R
aUJOhm9iaGJ2eFANBgjzqYG+jwLdlqwt2cdelCmVxUXrFHjCo/ABNakPawSIbJmHdiKQJdoRhAlJ
xD/kGSZWtTspLMO+GNYdSzEl0ySJrtjpdKE6KSGm2+6b9kDuErQrk1APDg+H3I9v6Gn8Fy+H88CL
yWXWOMIMdDDvzOSgDT9F8o39uwZ0HmQxoZ0exSbEP807mtd4hq1ulAK0ZbPzLRLBh7Q5xkBOkZYe
wiw8KU1dY0+zNjrcMP9N0ZxN82IjSFWeagwCP7i/CHfuFjYcPoGiKj10u9KX3l9MVfGPqjmLttgU
oohBX8RA+eLGF8bgc0gM38lHr9FEgJPWwSpv7bL6yGy6NyBdd32sq0kMX1TIc7mwcPmU75qds5zG
shim274YThH0abZXtHED/wdfj6LALav7XPl5PeLqBbn7K+SSjkPCbsS7RG/eVZO5c1Wfuhhe7S3Z
V3mqYtQ48uSdeqO6zq5mkLcVxS5Nm22X5jgCjb4CxJ5TQbrOGu6v/7LV/X/2wxbbl6V3IizUwr7Q
ASgogwZWzCRN9+oOOQsxbdez6XbTIoL0vzJcQrRnwoUdNkbGynQL/GCe3FLjJZcpfaydcubTPe2e
s5Ac6kag5SBkzI7F+OawI+skBqhrZ7Z5iMUeVDq2ZRpFZ19sOpyYiteWSNlxS9wQQ8YjWb0mmsda
bDkc73dlVKNJq+FGqOEIChj/naoanV/T5sgpDDOJEjjNuMuAsRy0IcgcKOcm9S7XzK8CrTfoSKCU
282jqXJYfIcbhWX765m0+ng+/5WLeplCL9Nxcky6Sd7qhj4XPS51jd7cgY1CvTGCzEOXPYwD31r1
+KaF58GF5FV3SY0fdPiZGug/lS+qoR+xcL8J3HlYue2BZS+pdFNF/aP0zNJxWXG1oc1cV5h3hBle
JACWgMChCrUkrqtnix2uz8p6uzALt6irVjxakYmt/y4/kJ86bmuLfXS0fXrDt83XfA9JzK0j64+m
FXVtiIvqGjt9Uioxdq6+vo9EcVDa1yxTf9pZCCul+ojnfEV/rES4xbAPbs8lM3x99bnLQ7YjBnht
c8ywQWLfAs1EheNF3pT/McyidOVxlBJil/YFZJmd1to+rNehSyhrea6XLwjD/V5LHOhsEk1E8DJM
IQXXxb7mOuBy7BIYehPcEtGnIZNp1qzPIN4zNR1OEbq1yFH4h6duw5h9ibP3nm+1PgToQcYJlwVZ
ZCax+qhVsxDXjcWHZn+vQtcnw8v19F+fvF8DWWQihQQaCDkGgcv6g5EWgBJrh6TxR+3eVNhNQ5JD
N8r8k9cr8z8xl4BVHcJWyugQcqniInAVd2dpxoGkkJcCDfb68CRTSBYpWJQiVYTZ25ei/J4mTwV7
jWW3G9M+8uda/jWaRfoZVWxWjo59ph0ViN51QdbJhItko1jslkSjVlhr6LCz0QaZ4L3VqE8LGQFT
9lmmgc72ZFJ3bjRaFj4L6B1t1e2MNDzHSAY8KXnXP8uqHgQAGH+vHzKNeBarbAgo6Q4mzXjEY2d6
V8N0KjlX1LNezX5TvYtzGnR75d3dlRsAmfcsxqWVL1QvRUE28T+76z9o/Xpn9oMWC5oXjp6aXYy3
MzXaaDaAEtTAeTz2Q6dKfW6DamFn9MXKmwAnIL+HcDPULg+O0zSeCq8/T4H2nufQWPLkIP1hiyJg
ajAIowq+fQPrrYLdiuJ1cO4BItm2xgAJmCHLN9hNtipKXV5HcAlIX0uKh5uIZ8eYwL0MFOjrkyVL
lEXNgEx1yqyKQ5RGdU5xBndpkK+EOwYKk9hXSCLZE9ZjlibQsY25WprkkuNFuC8CXt4w9OVFWUpa
4NVH8FlCLmX1jSg1iO0iIWF396OA2R0NqhsBQMwkiS2D40hKxlIzP+/cgvVQJ77oNt2MYBJFLN9e
/0ZTWvxRlRwAQGF5BGDVElGV2IOiax1gp3EGMzdSQo4p9yz+3tQlNKPELYliSVasviG4s5DTx5x9
rChR88zs8+lFmBybJ2sP/wnf2hVQNMM81vAwbiWL4xOQfG2Ui1U7RklaJR1CgoqvH7ubyR1A9/Ib
Z5ftKZgQPQ7JeEP4zrbJuX9N/PHzwb/7wJJxghAv/0lQ7a9P/OqGOpuFxXpVQuqINtbwXltAfiDt
bu3+55CNQRc6EJRTnkmWb+NwkNSv1R1iFnWxJO12ZBZLBfoR93kYIQVbPBb/xgQZ2fRPTn3e+s0+
cB5xlQ/TbLf6veLct+KVCYnW5/TBrnzQJQE6DmNWJDXAW3D1BMdNC1jGgXz8EQ/5JBEvW/XT9n8t
3GLvjnSzIwb9TNlonwfaq+vb5/RWR7ZCivZ6YqwiGebTt9jFJ1sj0Q0IxqqdbjEQCg9FbqKmlUHn
vLXFW9g+9BQ3kUMhGedqvZl9uOnvsw9XkbCEwSsiu3hTbx3wOpnkKk62+D9PWbMQve6KypxCDAIq
GtDrLHFrBFjvR6i+joxClRBP5GnsO2PpCVw6N/GR80daSPJndcOYjXRRg1jJTa2dahDQpD7w8fsQ
u/IIw5zI6A/Xv6dsUhe1R+hxFZcpgBljjUsZDmOgWnYPJhvNopY0nQptwhKrWoGrDQAu29p8UwA1
hvy2JEPW24zZxC0KiMtyrnfT2m6C5kaId/j47aHb92x8czeN5RlALam3/Iccy75euQDDhZoUgSPk
YlWMWWboCZ7bLnDwwBbsTahnFYLP1z+WLMpiBRSmGIt+HMTFBrPV6gfgv/sggZvJfwuzaGstSO0A
GY/BQGIfLjY6YCuwV5V8q/XE+zVjixyP6iIq7KEFwBXIQBh5B4X6cn0Y61X4V4RFao+w6Y5iHbgc
t9fgMtf5zSTuZ8V+SSD2nlaSlbTefOE+7u8cWOR5AfXXrsl7MJ12/GVqvrrjtFNHfnqUsxinTP6z
5v8Ktsh0Tet6B9L6SAUGFx8Y5uhZBgVwUDUaxY9qlIvO3oiES1JD8tWWCniZYYhh0DsgyegPs3jR
ieyQuF4s/hmXszjquhHwClBlBMEpO+b8tiZh0CbfIGAjST9ZHP33zSTBkzycRvLxwt08yKrXsB6O
OrmEpgz4JJuxRWUoBzEqbgncE6uYz3A92oxv1/NcFmH6+2zTyq0utusM5D5NB8zGhd9uL6PUSZbS
8nHMalhlRD1gkkWEt8Y0GBoYFhRw7uLn0pChpWTjWVQGapVUzWKsoxZ+kOB4hhDw/28ztqgMPeko
bGFKcemgHOh8FFIctKRQO4tSYLd2RfSkAhNE/1Dtu3hggM1IkbKyKIsaYA6hUQkVX8XcQSS3himB
JzIv3WY755EeGo81m/pdbnH+P1rAf9bo8pUJug5NTw2e3kcD+1ol4I62sH40Bq/RTR8d07NtZ69O
OviOY3uNkC1dybCXanAtrvYHJ8T21ECAAm88Bl6vQPKSVDpZlEWBCLW4awVBgS3FHUvOcah4riHr
pmVBFsWBwLGcGilwYr2IcVsJ8yhLAxryX93z/tqZ3EWFqNrIMJwO+c4+kZY1WG0IBzDw9WUlqalL
M/LOaHsTvr3kosK0oYIMejL6UCYHi5FLjsyySIsSQXieQ4cPJa8yn0JIuLAeUvUwroMlmGRMq1/I
tdFTOoD4AmD8e3FledTrHeRTL664zUFnMAGr6wYpLmu1wM7CLApGGONM1YRqeg8vq3vjTT/+5XP6
UO0y38VZDjzbyI+PlqxnWa21s7iLEmKXHV5sEnRh8eT9BMFUq1aAoRsOSf21d4G3A0tS6U/q8GqP
TdDXz5p5grjAv9mMf/2KZVfRRFQruWJjkmEo70CzlCr4JfnglYasgZF8T2exrIFy1HkECMiFaMdK
Y4E6vlqpIUkac/pcf3RnswEt1nXaplYVjpRcSMg3fLBsWNLYNBhbiApxWAqFCqnx1EK+jMw1dorm
hH6R08eWxAeaRQEJ3VPLe7wy/RDwik/d3lejErRFM0iR4R17VVywMXgJ90jq9fF3ixl+bd8YxXc1
K0GxLwNdOxb2raV9DErpj2n31cW7MSFOoI+O6llVc3YMBURQ4T7AfQ0wUbgCMK0wPLULUz8qrMJz
VbL/FwViNi2LOhQ6UKXD7RpsOuzvTkqeNcWBdbC9qZKn64GmtL02/1MWzFqimFQkM40uvafcAbSl
OQ9AtzIbnq5VehSZFfTFEOQwKLoeVpZci7KU9e5AId+FgxO9DNk91W7BBr4ewrRXa99sEhcVqU30
So8ZSkWrhLelMWWT0x4b0p0cFnoWXuSt0d12OPPkWuzlpf1YZ62PF8xvEIn0LRMA4iNk9IMezupO
VG57PGu2tbLr4aaedpkfDUD5jVqzb5CBEAM7R0l5ciL3p83rG86yI20NLzPEOQS5wmjLF3UAs0xX
N0LHQYc+l31/U4M+HnbRQcu1p9rCq6KTBkoGjkkW77XkOZvMNsGXDit+Ekq9pR10KSw0MErqD6W4
1+s7Pd1p9CCS76qARWz4VWuwkAgPYiXasxByHPDqFcj1EBfpmwicFTy3e1aqHyw98s0c6gRW8VBB
EJXz4kYXo68XFrwFh33bgiulZEE4AklX4gxdOHzjhqCLiBG35bH7LdXwZgNfOLjENYl7XyjuNkxN
LxFfQPAIbFc7Vaq9FRncCA3l2Sx61KlKeeWK47GogYtrdyiseJu32bPN8/uygYC7CW/dmr2OdrMh
obKHpBbkGhjIzDw69M7JMDIU+AiwbOPUYY/ujA5WUPDehesA1IQ8eLFAzlw9U2iVDE3nJ3CCyrp4
ayhvbWvsUr3Yq9nj0CTHUXW9No82DYfxOE9AJ6+CNlX9DNSUfoABnWW8itTedu5doT+o4LWXzQdh
cZCmsWfUiYeVs4MUrGco7l4rbb8qzAD8+o2u7Efaeel4HyLBlaG8syDe1cTG3s5x3khUflPw4s1U
Bz/W1WMtesPjME921MIz9X4zRtmhBV98gMFtCd2RoYVryTlv4XRQbcZa2U9VaFRvku69hSMeSPI5
NLw05SZz4gDPeCMwHcW9GYFI+JzWR9O+g+K6Np5IdJ9EZ0X9Tkv9mIaHIkt3Zvy95q2XRLALG5/y
fF8rGD37wJHPY91L3QJFc4ocgEZzK4D71hg+ptaxCyO8QX1x1e99uwFLxktwXUv0e0u8ZSC0A9lq
QuKr3CT1uU1eEvEw6r5q3Mb0zRyPTvUh3I2otoo5bIbhBywydrBZONvuCRiFQKna7RBuSnfnmByq
otlOH459s0n4F0t8h70WtGLfUG9p+3Wk1c0Yow00nhncwHr9rszv23Cn2gcVOkJjp3s0e03aS8Zh
Dm0+9da4LYB87xw4lVfmQaSw0uUa0F4Pjlk9mFbikfybYcE+QMm8BHKRpMkDp/2hACelZy9cudTg
SylQzk/R4IS09sz+aeAA2Bv5nsfPOgw6OrwjVo6yHWpIpg/NJlfuxyh+oxAcwFeMaI8O/BEcBbWF
PVvxEg4d6BbVpuqgMZc7/sgeMvVNy6xjycOgEmOQGJsC/x9Is+gGiLhDEDb3XYSHqr7YkFr3FbgZ
l6fRIu/g2/sUz6ssTnBPxL04fovye1scjLD2gUbe1RndcG38P9Kua7d1Xdt+EQGRElVe1Sw7jh2n
Jy9Cqnrv/Po7vA7ujpfibeHgPO61gdCiqMlZRnnpw0M13UGMGoc0308qvU6l1xiSbBOP75mvfUYV
hMmVxgwbGEAMijPWkx0hDOn6Vy/1V9CPsDNDhyPMiyHv1Cw/QKwbJiQArA0j/HhLD8Ne9PFl0HfJ
bUtBi865zVW0ehQ0v8WqlWVTgbVWgN50OLy3ExrGEdQ4Y8NW5W94RQMfDc3vxHB4Ph3tEXUPg327
6GBSl1Suj1m4nxe4EbmtNZUdZbXnT60jhwW8Z6DDV0dWxbWVgB1JJ1N3hAFBmdXmpEOmMh/uJi1Z
xzFyOBRDNh/pqomMTTV8T8mWJO8qfFDHnr6GHTDMeb3tlNTzabzpEHnqiq37Kr72Y/mWhsMhZSsB
Bhijnz5nmIki5KbDbWMgqqbaSwM9TgFn6CiPDoVyPQm6rvPgdfK5ozX+riHspkv4duq9fuIHTYIX
H6xfS5Ce+sihBTQCKvEhNcAzl4dQpPlRqG+Vp48NrM/SgmAGLW99VVixigBcRquq0qDbCD3BekmF
8RxqCrhwoF9UnVOdKrM8IVVyTa0piw/RowTPP08Ftjl0IcPkTB/VGvSWjfFCF3LuM0nCX2vOkoRp
YnLdgmt3UIvWg26gPcGHVIseL+cJZ7KEv1aZZQmJrvfpiJpm39B76q80mnq8DjCiWVjnXDPgr4Vm
lUuqxygtQTg61I22DyByjZTW7KDKUHaQ9hueQgHMIuCDeax4bKnnurSXs/JlAKpAgcKJvi+gxoAo
6ijVi1+1zuW9PId/P31GPhvgJ2HJuuTY8FBTu/ku15kT34GTzCz5EN6qXhCa4QLd40wB8deKszZo
0rdVQtpU35diNIWy9UthxnxY+SXERdSVXy9IepypA/9ab1YWhazsu7zCcWmhW9Vq0MoRh8ubyH5N
KVE8UwajYkPjXFHmUjw+0Vsm+ZjlI+6XCbvBlQKfzLzcT7Vmt/kznMbhW6zfU6jNUCVdd4TZVdMB
JwOLIjl7UCEt4sPEnicgxRlfDe+/kiZYqFB+1eGzHzmrUCJZlqRE6uODJEu2kKptIXxLUdVNzqON
jgTh8qb82vbZcsfzfVKnRCwsK7XFoFhFaqWBqWSkC9GG/SqFZkvMwg1pgDxnMhrqeg+uWSO9E/mZ
lAK0M4Ertdwwo96ImoH8h+lc1GW2NMjXnQajgXYyQziY0VxfpRG9zbr3CG+tvyZRB38V3IwBbG3y
xoqQclbivTdWpQrNzuD78h79DtKzJ5iFslHpSTkFTXzQrzsHoiROvs9W8q1io0O8Tp1yZayT98tr
/oqesyVnQU0CJlIWAz74esydGJd2l0qWokRmydzLK/2BG/xVqs6WmoewuBX50OMIKKt2jezfSyGr
FnqS998rQ/690lwFQKGEJdFxdoMsv3sU29QurPJKAf+63kku2nSL/sNLr25O++dwhRrDCp9TvJ7A
gdgabrXKC0+18V1DIUNcQygJA573JTWQ31D22bPO4pnRtBBq0oFfUbiE6kwyfYrpix5cQ+1hVYyu
hgKrDN7lCODsNHwZ5Qxs+yelBtFHfpcmSD6m6Sv6RJJd0sKp4oX+xK97a/bzZv2hMaBxEPo1gC4g
s3GoTdMkhE/e6vLZWoguf8TRTqLLQCJSdz1eeCyhKYB6LC5uF1Y4/6FAu5trzGD6nJwrSAhhTdFN
QHrzF1rUH1rAoQVWuTRvjswT6absDMWaQrVy0OR7Z5W4E3nw3pf1rqymw9Rq8DH22+3IE4+p3yr7
jDM4//nC7qWDHlRuR/hr3fjoYRWpDaPlg6qTwwQsPZN0x0faHzbNDQg82xR05IY8VCjtEjHaVYix
dXukRGpZauXCt4f0mJ/L5E1r4r1Pn0TydXk3fl3af97qz2bMDt2o1oaISqjutOpHmJFrwqRPSQrd
2OBrSc6uqLbkxnT+Df+sODtHkUr8cVQZtr+B9FlzE+cLSJTzB/VngeMPODlCtZYqlTb1EbhKAvp5
X1pwFy7JJC2tcfz/J2uMPTAhaY4gQWrpNgTVEl44HgwOzMtv53cWN3s9x7N8ss4ARE2dsWE6tJ1Z
GqZyKNfDLtg0BAmWyzf1Ztks8zcmYLbm7O6SiDDQ8MQLkkJL3cCQuLgmFlzGHN0jwmpXS0bP/5Jl
/byw2c2VojnH/BgLZgi5DoH00yt1FYtC9mh9lHMUlmxBE6VAz8PxGwfgBCfIzUVo6NLBnN1qoT6p
StR31T5sDLTM3vs+WbMpzNZZqN8Mhr4OmX8tKf5d2MYvka+4PTqzoJ23V7Kvr+suXQ+tBrdPaGcb
vmtEk+ujN1iP0Dn1Y8+AgyiHh5GfFiaX3gZAzZAOQvluREMbOgWN1UP9QWnIbd8MTh6jFUObbRwT
S/NTGyAaW4IFrRClK+fqY21AMj/JFhq18vnE6583MccZVmml+G2YKXsmQ++Cjld9Amxe2d0MOpp3
1XPHajwwSgm1uA74TdEh7U327ZhAX/WraCWAWysv0XyXYYtK/a3ob2VyGFCyc7j56tOrzG/geGJB
x/yb6YU5Zbi59PBdZd0qz4adUh/RIEbxKrfSW1awm5pA0VMgmb78XbGFdz1HO+ZVECLKlfq+LQ8d
HO9b9tDJ93oBjy4lcabsu5w+1CG3xym0DfFB0HOEX6OZZWgCZg26QWgBhm8x3ifNAhMurw8TtO2s
TDwW+pIEykKI/vO9nsSABh7oTGeNvvf1cd10H0HLvQizYxktZa19SfKF9G5pb2YBuoxZHME1EuQX
6MvmsISC6ePC9h//xO8E8ueczUJ0Q3M6+CMeSVQZKKa3A1fXkJjB2XrPkVJk3UspiO1Huyb5ZGj2
RH0Pf8DYDMfRHVoO15xnKc8gfgthurY36dHt2PfXBH6FzuWfupAs/MkWTzY/BF8Gw4YqPiQcAy0C
2Qt9zwiKu1xfKDbPx10QprisgswNYaG/Y33UdSGDuQTibgOpPSFgfDFcN+XoRjHifCW5uvIBD2Or
qImrTdpdVS0Bmc5Wkie/YHbb4P5imH4gGQihs1pIgI+HAwQ6ZThEiO6B/fcjr+NNc7Le7KYZpzhR
SmAQ9yKENAAOckHQryDMlehnJT0NZXXA9i9kmGdj3Mmis9sGtF4fEr4BYlx32wJuQqtuS5Qa327n
cahcFVLgjUa+sOrvntPsWWe3i6hopit5EhwyDTaf7F2fSteHglWRRXBiFSvel1eU3Mhwt9KnhZR3
4b3Ow7o8cUi7Hr9oim+k4WZLJ1PDAAQOfDaSsYVP5nhOf33cPxs8j60V7QRrQDLeo5UPmz7YyHHJ
rsbPyx/mH2TGpWVmmWsZiSHPZLSbIuFx+t6D/ytgAegXuSnH0L7AkIpC+WfSPAbX63wwzAmWdgSq
VRgLteKmiiKzN970CpkV4ghJVIfrUEDUtpUc2AV9PiLFpfRuqh8ysHUlFQOcaKcoxFLC2syCOx06
QvBzkXE1winenDT8kTqzdXVAcz2ytOCjL/TnWn3HjWFVSOAM9b3Uo5XUQ9ZLGW/0PN8y+dpXe3Oo
qZVVN73+OCZb0UnW2HgJsNohoDVT8ly3r1oNrWD6HrVoihOzT3or09w+2LQ5lCFHjFhC8POV2JUU
HSRyDAcUHeOq6hZ2iaihCD1ocnwXR9SJewYOlQ8mxLSi8IWUoxH6mt0qahSYobatHcCsTtaf4sqP
zCRRrcuvjfLje7n03mbXiz76USkLgPLaetryinhprGwgSWPW2muQBI4PFWK/Dtay1N4pWjMcLb7N
KSAI+ugBwBkQckBm7Nd2phE7J/cRru8+eeVRv4N9+wbMFLeMITMtVCcmkPTU2rUqdLMqUy9T0lXP
y7uegdGvsRwTRu4O6gsfbyvD33Bi3JHyhhDZLXLVTqF5OOXM6SA5gc7KhkvRamKdo6s3mWrAsESx
khojhSLzoMh+KLLmKw5brxFHG77iuYkbiw2SFw2bkkDxkhdfcWNAA2snCt+m7FBBd6dPnRHyKIyo
lhQ/+FnqENCDUqh7RS0oebGOCnS8VuAgXxf5Rsi2GuBuwCr1hMGKhOMac7sh9wYGsPl4KJN3MZRO
pAWbIRyg0LWjJL9O4OKiyMm66MHhy+uVDyeeBCdOD8RDW7T3PSPXSafBo4lfNwT2j0zf9RAc6zFe
CwUcjiRX7p8UP3GqwrDD6rrAVewbd0N8W5eoRMJXUd0q8bXINkm7C/g6K2669DUnBnRf/NTUs/vj
lNaPgLijvTfWONjZaOoQfml6FYpg0TtHy7KsOmcQL1yGF4fIQGMoMTKCdg4gEJzWO4BTNk0UvwI/
vmGZsC+fy7P3/EnQmmUkOuwy8FElyn5iL0mDvJ7RbBcDQZ7IC8y6hftnnlFEUc24YCI6KKsjYAqv
Eq2zerGqWorCs7scbIx8ClgZH7riMz9iDTALbsPv/23XZhe4QUhfsjFU9okaoPXMXlOy1ZH0ZxN1
L690Ngk+eT+zW1uwoM31EZdK2Q1rmAeZU7GXIRXXjcFqkEa3zZsFYs35GuFkydmN3cCPI+YTltTk
b3/qnHgMC6eFVS2RRierMaFKA1ykfkiuyKgxd8Q8MIMUTVXJNo3HD1nLkSfKxGMpDxCiahQKvcE2
TId+c40KQkkQKQR1s+q/xhL9nWzMZb7qYiKkzXCaq8R/m+LpKmWQT26FSQGglKF1UFHhyaxb+IjO
905lg+uGyhQVTJ+/U1jqdyEwJiDnTwwJHXxM6hxKZkwcaDa+xkKyJQ0xdYQRSP/YNtKqCaWPidzw
cCPoEqn6+MX+vmd+fsvsAxgDKYmTqQUypwCzAEAKulRFnu+Dnzzu7PintK5iCFhEB1pOVmxMNyU0
IsP4RbHLTr/KNQ5I02hNJFrIsM63hU4Wnn0NSjs0Bo17PNtk+StMgHVU52b4DvxDddS3MofGapdg
iEsbOvseesmP07ZE37SEFh6PDRP4wIW6fGGJOaiyioqU6gaeq8XnJhJTBknkchz5zX//82n8cyzm
ZI1qTChRfQkUagXjEU0xZQY0miB3qB3vDH2Y8I/N/YTeV65JkFofbX6EXxjETgGjLTlfD+Unaldz
7GCaR5/GbhND8zCUP1WNWZQT2ZwUbtFo8bSdT5x+fvks4TUK2uQllGT24bZzjldHifetmsamtpbJ
YfR8zfCz2ixNQ9VbiaQn5I9fbASKZpib6rp8oqv/UHnrB32XXdnV0+X3c/52/Fn2eEJO6u0uMPpO
pXjI3tU3Rwuw/9yO/sIX9GdyeyE6zNkhRqtHvVRhmpGVk9lnidfGDzGAP80bNEoBuNTru6kqLAwW
1/LgJdGwUsbGCZtrpq46Gfm2j34ogxjuLS+2gGStmmJF+kdf9SFFwAFnPCLJgnddb3275TcAKcJl
5Qiivb+8X/9SV/5s2CzMNXWS+lIJHEPJWnTrUYsgK6xBfTG5hgTUX+vhfopf+txA43BRgW7plMwi
YMZUBZ8LtnGAuYX+HVrddeDAUyOC9rlvKluojNiDF64uP/TxmS69vFn4M3xWjVOBuKuFoUfUT2NC
k7itbWPw/reFZiGvjga4ckEh/5DlqdXzT63zna4HDHJpZrEQ+IwZWkMiSsdl0kyHIAJi7iqI3i4/
yL80l/45JnMCCjBDMboMR5p6XmwSX+C+qLwO87UixIQ47KASNHlFoXsJNLpqtGNIsoQwX/wNswDW
QBExSTVcID6Es+ErUbqcWsShrwkqTy/bt0sckqV7ci4bXoHaYYyI6YfG8Ve5nd8VD7mnmsHN0dHB
eGGL9Kaz71HT4I4nyyqc5GcJkOYLjPgaKLlwmaLLDRuhCTpTFMoPslPkn7zccrEbIPjabSFmrrFH
GX3xy6/6/Djl5DfMIkJV9mQoQfg9Onisml22U6xig7YH9PMBrg5dzVHNYk0diAc2n+NoFfby9bG0
D7O4EGS6UHmJ3xBrtwFkXoemWrrIf2vYH2/yk+ecRYE0BZOshNjroR8pHH0jYCT9Tc4esmlwA2o4
cQ4J7V6zB8m3uxLzVIaSNhA3rIxsXmgu09HQqc0+rs20Eehy5/dAoW81+EVFeUJNMdSeLDGvT6NN
DZfGAkBOY1oB7ufwXrpGc2erR4DAaKmViPqKZu21APRw4CAr5Jq2KiKBDoRqdTjewMiqHTYaXIqK
yOu6BQxl8jctJ44/3RnRQ2wA/67GsILkUF3Q0PtG20AlFZo49Sbgwf0IGTajfVbi7zJLVn2suK3/
MAGS2YHbSMoSamJeIr0SXlt9tsJv30AF1qyM2Bm63JLl9Eqd1DtDC9zE7xyJhNSUw36lklu9vo6b
4Yoc3cYwks0attHqHFcfelh0w5RNqKBrAvJVDCBrsq3hlSQVvhPJmTsq4bZusptxrDbD+JwmAjhN
yTFK1aybAOggwOr4XUplgJ2NtTLGdt/I24is5BJ1AIWqVpg5SZZB+ZvbMQGDpsy6lQHUadRJN1El
X9eisNGNtYICCCqqvCY0vNWAL9MZpLImuIE1xpMg6UbhzWtXQrVOnzYakW5JqzwfkUDQ0Ldq+trB
HbMR7M4I9avI4F6W4I6uu43WUxCwIHHNEAmN1jQqbmVH9XG1s2oGWiJJb/1Q6qH9BF65ITaVgNZA
MUA3mGsdaChwG1PoZx2Q1gWmtYTeLVj0ddBVdjbx+2lkTjm0bij7dhX0GGCOZt+0+yGGZwX6bRgc
wTpD3Y3GCJvHncShvn3dsMospsnJjN4ONchdA/QNnUgXurlOXqoeAPtfVXMjJKiHCwwdm/us2RQk
sTKeblV1+go7ZcsxywIGWD4UtfIg2mINxQ1HITBFq0L8dWZmSuf1QfmkCtC9ZerkOsbL47ufMFfx
IdACYV6tGUGNjF46xVihj7SQgp29xH8+X3kWKqdyUgYo+QcHAy2moFQf5RFG2kxYE/b+ckg8X6id
rDULiZoICDD20HMbw3QT9P06bCQnGYzbekxcqcenB3X6fnxIWnWhojl/BZ0sPYuEvTYEequHRzhR
v21al1/pa3GbraGrWm6yu8Fjt5cf9mwGfbLgLCwaUqLCMaCYDnqFiMHRriAd7NjhHzCBVZWMjtHD
9q5rlvb4WBD8SspO1p3lSkXLU1kcUxhlpa8mp3SLVYvyRH1G1QS1nyWZ74UbZo4MC4Acj/QBj9mo
Vyn9jId06YGO6ciFB1KO4NCTUoRMcVHQHo3qxjlqpR85ytIaXRu3XgEfsABaWXqcWW5kpFyieYVu
RQIKIYiNJksX4Lnn06+fF6QcX+DJ8wwFlP/kMQAJy5kcWPc66ELvBlc4RzlsaeEUnq9LdElnVMbE
UJ0rCStT15YBL/p9Ufu2AElDllZRtZbRENKlO5A8Wuk6yR6CbgHDoJ89hz8Lz1PpJk7IMFKq72X6
DbWElVIFW+hh3hYdSLf1qH01ca25OnwrcGu+AGBx7fvJcw7Qn1t3DJZU9bHFD2ehnI03ftpbE2Xo
OIJxAKcJfXzUjXQljn6UI9rb8WfAr4pgl/FnDZRMmt3zrjcVOoIpsW5Gis4+/lN9TFXNlsgLevgg
Q1T5c4OHZ4oNiTC4KsDuN18zeVOO/api14VxPyR3FEMdWQBlBy/uatxzhSMV4KaavPHgLYX8KzoO
iXbbD6XJyaMkeeNwkOH72Ua+jfa4J6HjZ/T8ujPqb2o8hNGmqhNY78qd27PpuhnCtaDNi9qUq3qU
3gJOF+L7b2GiWX42CwiRP8IptQQ1rn6GnUS5hqdaYker0ZJg3syalS5sWA8tfbVL4W9WSYk+i7U0
ksnN6I93hQ+sADMKqw27g1SAHwTbo85uSbunuQ1ekQW7ks42WhgbMfCButHx6yPiYRx3yqhbo4T0
pF0CbJ9Hev58ifIsspRhRGSpxAhg2Azfxe2wOrpB9pvqob/CqbExyHRyJ3OlK0jwpit9YYuWLt5Z
qMkK0jF1jAI0Dw1PE1cthBjabDuwh8sX0VLAmaPniT70hVpNEQKOZIUvoRWhNSB22gq1ULgoJLkQ
QedudqowVB2pHNqTkupWoI1WfWMuPNHZrTuJLbMX1ySsr4cGY/oGoG5qV+hPjYGJ3KG+6txsXd0X
7uBlvjUtCdIuhVNj9tLgdTVOGrQL9wHpN1L6ntdQ6Pgyok0aabYWyo7eJ16Dk25kzL781OdbpidP
Pbs4Cq7URhiM/b6KU69J4n0VNjaVb5oEyxovVQmC2EhsBU3nEmPuZgRQRwOBts/WCqbNWRJscsPf
+8NTA4YjCI6xXO5IGgVWEgLQ3wvbL8AxLZekp86eiJPfffz/JxdeXyRpD1uAft8WL9OR/AWS2uWt
OX/ET5aYJbGi4IOAQWN0xEoGHvXwGcOKzvpPlhDtlyg2S080y2PjBoSXKfCxXPd2ZLwM2eHyA51v
Hpw80CxdRatCC8mAczZB1DHy5CuAkKFYCX8fhPANLJsQkczRgbx6YsJ0R61XYfuqD48pRCYv/5Tj
Sr/Sr5NfMstjx0nP69TH2wOCyAyV90EzTKjlO/K4NtjT5bWW9nV2VfVFrRbCyHsoK0E1koFksmQF
czwI//404C39fRZlolaw+sTTZM17DVxy4E9mJ31cfoylRWbhqazKhFcYq++5UK1aG9wMwHZk+5dX
+W07crzY/3kz2lz2u8AipBYMo4FN94i8JPByFw7smSnkdWTJG2oFFnogfob8yGy8cuGj+6NEdGkv
Z/GoyvOxSlPf2KsZP/gjhEYOBd2G2WsOW3GZtM443arilTRfSouqSxheqmxjZd8P8Q4MLjcChqLs
x1WagSlUvNT0jbSxQwYkTHp08BkI92Q4xB2zeYYZD+usODN2bQBbXxDoMyDiY7pTxPOQP7JOXLfT
uNbzKyX9SIZilYsr0R8m8hQmLYruwjHUg8ET2wjUTd8eSlT97fBd+h9GBO8UFfTt8bUDlicg0Gks
R8XM+q+2wOFoIP5mlJYK1AtPoEqA7Y1iS8/hBRBC1pVHqwDm4kV5raTXurhp6FtcbTP22LafKYzR
ffFZKR9MvR8GtwHblqPPKzIBWqov6Qtv5PK1CFn2vw+3gLwfFQKfTwGoDrDBVgimNntjw1I1ffk7
1eYQyUahPi1SFBUQ7KxR1pb10hW/9AnNIqxM5KLq/TY6IENyfA3tG1ragVov7BjVjuHr1yE2KAUF
RWb4mmaBFoa4nEzC6FCmTK91kEH6guvbiZUQ3/K3Rci/AkK+4YgWb2H8MK0UrRBWnhoytISzHhft
WNmlke+NI5pAYRQppB4GV2rBbwXvvW6iQLdprlDVd86oCQO199bnmHEVVwkrwHbFcEZ7CZXClTHG
hQmJXWTjjtHBizvIu4D7InfQ0UHE12HlNxgUM3vicv+ulO8quOxFuWGWKF9KLV0Dz2L57V0R7Zl4
qgHlafh3i2ZeB8T60AdmpXxH8vsweaqaWPkQW/mxZfgaTJ1LAWKe2m8RVICteSWUO8ZPFt1WzJNL
ZncNFkAxHMgPMf6WpIDexzlQYM8ivcW/wMf9a0rhPqfLwHPtWro2sGzob+PwcdSAq4u4HRmZmUDR
KWrvyzG1s+qxNCAbENzS4c0gX5R9y+xZ6hpz4sysIV0j/DXmzmj1ajAIS0wKe9vBuMowM2HRE6vQ
LWaBDV8vxI53oINyuN9NkEoQ4YH2V8dBn08fGu0qDkOzUm+1hDuB8ZBE+0H5VMV3AhUdbQSBbHoH
hdEOUmmlwBmlWvfgEBHI40gxVI06uPQNqhvxTVx/1cwzlLdwFJYiw5my8hScFlLAfBUt2wnXYgjB
AD3nVqGkTgV9Gg3C6YFyU+uB2Rg9pBd2SVBaOvdaidlEKm0jvRIKCAz0i0OFIU1VN4b8Yh0ffMVY
uMbPp0gnB312j8eRyCk0dMhNDsImDXcsUR+6kXmk2sZ5bwUiBjMTOG5+rehwacySBd0t7Xi1XvrS
Zpe7nsU0ZlrDYMZYemOoWU2THuAQd49STzKlXP4owJ6zImG0lgEKHiYBlDnFCBtMNTmUZfuSRp1r
BD06hvGhzIpVKt+pg3bP22DP436V6WSFJvFbkY7bFqBBZdyq2tWIghJUGuirvBrsrhs1Swu//kBS
m9JsxUuqDlYG+XpeHSToNaTKVx16IfoNLWXugHlF7HNoWb322o42EAMNck+ksXXskg7qcyZuB3qt
F8oWbJVn0Qx2pOR7nsNYuwj2if7S5nejBOt0/z0Xxc0YVZuOxdfq+HU5GTibpf283Tm0uO71mMpp
2u9BZnluuzs95CtJ+WZA4SoYIlxe7Hwf92S1WYLDU71ugXLt973RO4SJqyhY6TTf5E0ISCG+9WKv
+UAOLFd+x5ziwiH6c8pPagngALpQYGCylzaRVwRPaKta6hZaXHaJg+X4Fu7mhYc9lnSXljz+pJMl
o07noRxHPVTdI08N7/5/SchmTesI0CLn8oLn67yT3Z1d475m1GKgErmZCnaL1icCeJ57vOkkswEx
UfMxQ0yffL8zlSHf1LnhVeBh+RCGKUATaCfhJWq1DTBS4XK7CoPIklAaSuw7aQ0Hms1wWIQEcPTd
0CUVv7NNn5NffrzVT7bK1wZFBaQYlV6umA1mOAnq0HaSnSGHRAaIWMd7h5L15Q07m/acrDrLFVKD
plMe4Ew05Eav3xT/O24as4gXAKPnoTgn68xSBXhi90olKR1AFj5kraB6ZfZr7apBsW/h2Qqz8CFM
vQpAkltWzjybEJ0sPgvfUelHaSc10SGu7zPVv4qhDsOqJffh82OSk2VmQbqLkdM3uA/+HPaq2urQ
0sKHDIvX0eGWz95BkIOmz+UXeL6r8rPqHCfZy37NJaF1sHhjtoKmalv4cCpF3qxAiT4lvZ2kgekP
cA4jT3K60Ko+m82erD6LZkLOANNUEDsF1GkG8tmhLrz8gEsrzLpGrWgQuCYfSWaiIAV8VfSly/Vy
jPrlcFoBh856fAIGDWFETjYUFE0ltAm7B3Vy4WkW7po/gN2Trxys7LTqtQyLMXDelXuSF3bafmjA
kxJQKS9v3fn29cnbmcWUUIatXNDDWAU9P8uIPB9tvj+D7fzgD3eQ4HHHbHSScROirczKB9jGmRoH
Mnnhdxzf0YVr4E/UPnlquHfFSUokfIBr8sGcYKPY+eNgozpcBfbSpbN0YGahpkT8ZFGDK6CDpZIe
7QqkMwvPc34JhcNiUoIztjq71jAwUqaC1NHhaLOORiI0rTzNyh/pwViB1Ao9peulpzofw36WPP6k
ky2cmn6aQGTo96oBYlCbAcG9H6IlYVz6LxfozzqzIzMAh6ekwAXhc3uI6Lum9k7ZlE7jax+jKje2
LpDsjjoOSuk3wuJptosgEIXiSrJ4JOvgkbBgldDhIZXA1AHNaNIo5A93IwSZ9UJ2leEmz9/aCLQE
kC6y1u3GB3SR+vJ1bJ8z5YH6wjJCNEEg+1GXtzAuNTvx2sGAJosClxipE9Q74rs1Ad6guAnql2h4
JPRRqMypelut3uvpuhPoLu/L6dlQ7zL9Pjc+OsVrjQcdooEtN8yi/ZiCrVBu/TE0G9GA+qxDWCiz
JPGqgPab6MA4TGbN73j2lnRXrNzlyq7U4EYBi8Z6lwLsENe3ETQCNeVFplBjNDwYs5iRv+ZR4laD
vxbSbtS/E8BsG9hWlNlHxN7SIrAIRmpJfdR6/GzVyizAWsn42zg9Kcrb0KbH0q9UGwhH7GtsQTU9
UuNLjxO7CAqzmW551diy7yVH4gB9qT9j7IM+Pkz99wDAepzeXD7rS+duliBwA7ZqBpUnMOFccDlp
vlPDl8tLqOdTn58zN/tixx5SM1Ak6uE/0zspepcRLEDqlJsTTphsgPnD6Sso5KYuF2uirTsKU9Ww
NAvl0FdPtDiosKNs3yu8lPqovSlStzBymyNHy1D4+5BijapHAifpgHS2BgxQpJYg4z+PwVsI27Aa
yX5XmHrzXSDXMppnMYRm277U2OMIOmq0hPky5DSS4jZOtvBPMwEMg7qfZsH60oOzjFk0HyGq6uxI
rL9qxrcY+he1BsFIZBpw97DhD2ZYPBtQr3IVHZHU7YecWfooW4FK3SSQrT55v7yt/1Jp/GzrLO2J
aZLxAuKjALDFbgmVu4g/9vhhIIRbjBW2anww0bnS4tDiX3KSn5VnmVA+akoeB0xHJsQsoNDvMgsg
sxXiwWHRe+0Ya3/fLf+s9ad0PgmMGaDWU5fK3b61B6dd5262glek11vMLaDtt6ixsPBBzL2+VD8u
8oBxfQ/iBNoOhht1OTQCubPw9s4112SFyRRoS8kw5uhuaESVw/+RdmU7ciLb9ouQgCACeGXOObPm
qhdU5bIZgnmGr78Ln6t2Np0nkU6/WbKtSCBixx7W0AuDfkJrWIrQkYmg1hJ9wU8azAzYwWrapavf
simDXAvCXrdvgR4TJEgVog8FFQgZlEls0mlNbPefZi9onV//sEVEGGuhFfxY1E+C7Bv9NIHYGKLN
y82Ei2ZOYa8XBKYvYp8NMKwC8DBWRqfvAwjFnVrdt1QmrdzH9NYeuP5JiwACzWFFL5RUP3XBJ9By
rqhNl96PUM74+Van+icjqVVlmpWEn6iAHZ5OZpEcK4iukeCxxNkcR5xPQTFZuS3gW4gKmV1iKHNB
qxr4u8SkY21BNMgcxi3EX4DUDqxCJCaaXXbs76M2gcbkgaGNFw6qVUIdupYqs2gpztxekr+n8LGG
NkCGhmXyHsDuGe2bZK/7B93/NZKnNNdXXsnqV1oeftw0KCflFgha+ibJRvCg2JI3l1uDSUaDn0Ov
eVhXXpnf9PI0Xn+JxcnvCcfeURX5ROstrwDLk6N9DKBkrZcbCaYB9w/JrbN4tdoSJ4M6rkOnm8mn
Ad1CylRg4qbXAPpo95e5dT9dL7MocipfViKQlfRTPJaO0hxLsCoikliRRKBOxoyohgAwV1cqOzof
pDvvcjkvD2I03gFhl0+JXrhkUL8U2ryngxibUhl+jtDz8+NCMusqQsLiZ/A6b6HvPOm5Adugy8Aa
GAAT6DZBPjTMjhwAyQk7PIKsZ9dGqRHKyaZK6n3V1nuIokDSObQFBsu9trMCLYIO6j7MiQvV0GOR
1NtawtRGaaxWTNAXowSN7deulXfqGMBYdgAtdnyBM4YbZu8ikHolqLtxbJUEgrHNr54OhlQys6t/
TQ04KDzeVHVr5/zt/pe62WcgUMWCwhlUzghbRAK58HlUSqp8mgFiAaZ38AB9V37yD4jz2lBF3dbf
4GSlkbu+9W9vxj9LL04cq7VgiANdRjd93hLgWabBvhlXqtWbk8vrJ1ycMEmCvhqN4MOtHYTTaIOW
f/iiqZk4ggmleySBVgIVu8hpd8LKaVt7ucurtoxH6oNCJ+OqlRwM7qBsmEnf/KPxZoEjpMMzEHUL
vg7EjSxss/vf9nZo+ev9Li/erlVloEcE+SSF+UPOXvvsPfY90uU/kqza3F/rZuVMKBMp1VU2v+6/
l1ulAtS7mAghcD/QZgTD3pUMyOjYDdizUG+CGIO51sm5GWWullzsn6htpCSosHUzCDsG4LBrdbGB
razRVaohBT4Us/19CLXr+496c9teLbvYTwlkwPK4YO2JC7kTa09M8e1Vr6T/smv/ymaWLJbKL8cx
DygeLpYdWA1B0RFTugRA/7p8EQMo2Cv6XiwuMbAaSbGvws+ofUwhRUEaJyMnuHHzVVu3+YXei6+L
krpR/IzHDW4PKiPSUStQZWuisdtBUr2Db0H38/6bvkktvr5H5k9xlaqysYIKAjDzCE6dhXLCzk2+
xVXys3ZmvEH+mCjGmlu8rN/cV38SSX2Rr+kQqivbAePgIQLHs9FMhaMUaJOj0kImaui9ftLdBMaL
KWTLQCs1a14bMgodMPAuqvqZaNtI3YbCczyLqYmKVUPefxipJecEDgOY4RVwLsCIDC6l7L3SagBA
GzfXKAA30izL7zGfOzmSRDp8a0Voz8QUVQZzSp0Mku9ikgLlX+Nve4gmSIaGZCqfq/6h9IoGug9C
Vz7ERH/k1UGCFyruLbPXzhyM9rCwuDg5PWSroFHmtiP0ROrEUMtsqzTUmSiEIlh2gaOqWev1pYwE
WEg6E7LpFrqYYaXsIvnCM4g2wf9YhSbZpKSW0KsWKE3PepE9DAFmyGAVcA2GHjj/kugEc8nE+Xfd
dE85ETFS1raZotgl9HNVrXR6sXxUh3A/QP0Sup8HPZj/e7IljbqnjWyOJDikTX1W+8FrKUTwGawJ
FKuixVstKDvFHy4ShViSIh6JXG7KCJ0G0hgpRrGEp2C+UHNsRdzQojGI00bB5u18NCun49i81UkN
OFv2TNVhDxNfC2ayRgJleWh/AAsMWU6imeKIFSHqLgsfjaibof4eRcEGDEiT+RgcTupWk9TdLGOS
R9GxJTE8psrc4P1rp4ubJIgd5oencEgPyDDdhqFHg3ZNr3Cvy6cd+o2WDBtdmHtZOSbyAwTvlPod
6A6eHUqBu8R/F0avCoYD7zDb64lFa3jOReOZjMmuJj3y7eBUt4DniVtN8fQgOevwW5SnfkPV3NZS
eSPCvAS0ByuJi81UxZ3BNGYkUQ3TbZ8ainbMy1NPThJ71fwvv9KtSI62PTwE+oqYfp07+VwYQkcg
0dL3VMz2U87QHide1x5hs2VwCVRXuiv5DzYEZiAVthbLNsttMHoygFBKCIiAb70pxsQNfGCtkOyD
iHIA7+qphg19EDS7LKl24SQ6/tht4lD9USjBbuS5xYtzkfcAQmOCKpROIIJKpf+oM92EqYxXqKU5
0o0qdAcZbhkj+5VpwaVC7RD3X3EavGYSaLHQMTHCkjsVjLzVtofNQQlph3xTaf1D2oRPQa+bSdZA
3X10OFGA3ykfKx14kzR+GHUcf23SzQlfVlQgosNsJagf5aE/TgTTWXFIzBJzJwaoeyFXUKRR8Cm0
Q49GFVXPMlRfJN+jrDxRSjz45jyG8UeYJRbmO0Y3PUnJQ1FD2EznjtR3HwGRv3kaeirMylbi6Zx3
3wvgi0vaj+KU16LUQlADEgLE860BBhou2A2XyFm7nqXbcfSv/ON3EXoVvaMOf1XC6R3jU2gyx8I2
xXDQVqFRtAE2xWbW6CjUlvxjUG9E3aWQeCTvK0+89hsWV1ZQNAnLGHLMmQzqg5uXmcV5FI5pYcYW
WNqBIW317WyVBXWnsxbuC3eNdj4v8c+X/uc1LC6xGsJvPQ1gKR/F3S7N2p0Kk9z7j3m78PmzxOLG
6kapI6TFvK5uIytRlU2XSfYYZjDLaFZy2pv97qt0mi6yrrGOYMg2BOQ0i2OpcWdJ2T5SIfaYoWem
vAxN4/qSaLFx1jGOAcIXrB773pCa1hTZR1+i16HDjrkEWRyDhqzUNxo/jCgBSFQ49dz9xdgvbvrL
/Xd0M237U+jQeadc7cY8aLVCo9gJ8KU3IEKHYdKvXvm8v8jKt2YLxCdGQZiJaUV0QZ1tyGw0xunh
/gq3c7C/PjVblNZh4lONFEh6Z6G1rE8RHmer5/QIhaXZE8WWqmJlFr3y5pj89zcnBFE01QXOcdxl
55RkmwRCB7RdoyqtvbvFjCgOBEkS27l639MfEHesNrULIVD4CUE4x6Bb2RJf13zl5N/17Z3TyRYB
omDgMskc1WGMEUI0HqYBs6n+lPivBAgqpCsseGsi6ChobbuBhXFvjBUUwWHRYuQJDB3TIWp+6ZwA
k6JFWxX/HjKCWaXANpoF4A6VKqTW5KA2BGjEoMf1kJa4scA/xh5XGxkdruBpgiwpcj65wcdjkh3A
CSdh3UcMfSWGgaoAVdm0A/m2zwGEjg9jh0sdnTOpTd5pqux8NYEKXuplPoBF6K8NfmhHLcfQI/ci
vbAgb5J26Nb16Nj7AGXUnTsUg9uWcDap4bjFRo9M1KyaLxpFe9g4uZJI0aFHslmCuBOqB5jyUDck
jQ0fKrf1RUeApVIypc++MJhJTEwd/jpp/jOLvkekRYGIjgmkM4kEGGvyQ64bC6L9ppjvVILIr+aG
1D/6MFYZtNGoiebICCMiTv5I4eQn+TCh82c2LqZOj2DZer30KTUfaQnWWhg6bAzsUO+NJH5JwN8a
uwDuRpBTA+wWakPzB7ErgqfGqKl6VuBNBRozmT5F4TQJD5TJEId7U5I9V3+VYWYjXXPVSocSn5vM
ucO+Eg4Z/S4SBm011dASN4Q+w1MIjAlwkmjbohUYvBTT4KQMWQ4bLa5KSH/hRgjPLBjWmEMB4ad4
F0u5BUY6GqLULqlk6uQb7k5WrWI8ovdmq5QmwS5XBUwm21k92Ejwx4lgS0DXLQLHmu1F2KpzuhE6
ML9mwCbGW0K6zasKZZdopSh1iwCcavDUBMGpgici5lbuD5YevVW8MHMCh0IFKt+9qSqYGw/vOqCd
I5R7xY6YET8M+n6SGIwRnBFCECS3GlCzNVDXKx0+YnWFnQsXA05dGR5nQn5JhsQdYZyVIIGOxC8u
we6qCWbpPSPGdCYSOmzCzFPCk9JqcBpiFsmIy/O32emXJp3j13xH0haPGNly/UDG7wpOBTTYRlPp
RDg02K/AHGnGmAA9XR5H0RbxxumIFl7SWokmWnn2EmYR5qf6uci0s6oh3Ye5UizgVOEdDQU8jZSz
jP8fxb2ld5eSPGX8LJQ/I9RIYoT2OwgpPSCYCQja94PzzTnOVRdkGf8xRqdik2O2ItNd3PEd7VsP
Uuu2hNa3Gk5wglUsXlF3AHSHKmSlAboWQReZRjWxaFDiuaGG9CZNXuDnvPaAa0ssMo0pkBK9x0Dj
pFeB2Q/DRmizI/zWoKHftz/buvP6MgnMhGnnPOI476MrjtLBHxFdM2Ab77/v28nIn17M8jZMMB7h
CvywTkp+LINXIc/OjL13Reby4F0MeneKZKQfaMoCmNbFdBMkBx2ljzZBdSAUTUlVTC1PbQojRFpD
kXCaLCbzDW2Zq9HhAJ0D9H7XaNM307WrX724UMtGViVAGttTNIdsQa5cdVK+hm7vA0lz/w2tLbW4
VMVWn7pRVcNLJToqAKiSphgh5q9jm64489xu1lw91bx1rhKsCRqYlZol0SXcZxvBoHtuRz8F+Aya
jQ3uAlCplr6RNvefb3XVxZ4PILw3ov83nEpbPxUbEDy30NjdZOiwAgGBmZ4tnNekiG7mYFdPujgE
cab2TSXQ9qRUuHfCbx4/aeC86dK4SePWgtjpylPe7OReLbjIuSMIwYpJiKQPsqhmV+WGnkMCHBM1
nu748HL/ld5M964WWyTK0K2HQKfCwkuRJFYxCAYT9/KaschNOuxVpFy2xpOyH/rwd6wSzxLGf1Ak
FtlO7+mzjnZWG7+LbAIK4FnSjxOEdXnyQadx29MCCqgfkwibRqQH4Zcfr7m6r3zcZdfcHwfCSIca
OUCe0cH8YBp36qBuKmRzgyDAyVBZgQTexB0QqiuYiIHxry0FhAZeZUrT0PE0iC8NDOz8Dj1cJjoJ
8OYSHE+TIfYAGxLX1C7nL/mP3Pdq3cU+BgyyapSKhFBvmJNttJrcyV73epC02/v3zwMu+g500EnV
ZPp4mtT61yhXcFrAwWmhW8YLq841pwigPNI9hlKwI3Xz0ouwvIVg/CGtx88eJK19EL7kA4D7DIZt
bKiRTVHoPEOyNUsvY66+onaMLD1/lZpHvRKgdTSAShUVAZzW0hhmK1FgyUVrS4L4KXA5thsdZitC
0YLp7+sfPe0uIuwHewoHCqaZBHPuGOmyMEBsBryLKEfnoNXNos8taBmDzpqbMSg4rO233fBOJaBY
RqvNf5B4dEb0LxMQNFAKelLCjSRAk4M7aXPOZwluERxaOKMiM7Da4VfBI5dAaoaChyAhzx9VxfKF
1pTQayIQGY0xPfG7cMsDaHnIuinzh2FoMESFBrUE+lBS2u2owWSihs7TQ523VgaviVB1WlVzgEwG
2A6qxy2MoQqsJ7w1ODaC/sLESwmF4yDUYR1LTVEUoI6EGUOPn558MVa4hTKanA8OFKEdWgwPMXrX
QwCw7EigaETcvjn30PIZmu8MmohxQE2F/lSk93xK7BkF3iWFFTHuhPAmbWFOPwQ2r6H7Wz/XTDZl
8MVI1c9GuJY/+pbSCjZ7VrVPqRBtWYXaINA3Wc/NaX6BY2j3Fya+BsAWRImnwaenhf4RpBlEkjm6
35gc+tFtlBsEYyeZWAHN7HzK7UgDZrQ5h1NnZPjtvv+uxIPd5qmZBREsej8ztHxZh7eU1bYKJW0y
XQJIS5eMWDlElgM4i6shbHsa4Y0p6KKLUITzwb2pFPisr0X5mxAERRRVGRGGIbVeRN5UqlKU9zlA
ka3R25h37LiduvJ3H1s/GOyvcIdCwDlfBYDeigNX69JF1yJLmp4MCZUucRZb0SCaWTV96DGsWcVN
gYo3yQESY/3P+/fMzeno9bKLVgb0wGtZIETCyHCwZkdLOXvokemr4x4yGei3miMQrw2mPk3i6Ohl
bVZ+wK1k9voHLPIwLkAnDu3h+Qf8R+wl7Bwxe1DNzhatCoIf2zKCwu9Kln4T9n697CIn69GqSyQh
nSUScNUJRmYFW80aTDR0UMoa63D+W1fa9YKLzEzGEE0iQ4rnlA8kBY6NtfC1zZ4mba/I6FiANHz/
zf6+sZY3y/WKi6wMJiB9JrU9cog0N1KttEPV5rrwCz2Hl6kon0v/qYIGZwRUZ6u8JRBtU8fqoFdk
D+afR8LRjiHlDy3dFroCI61NDUjAOJGtTO3MHglzhvB9/zffrN2uf/PiNgzCKgYmCrtBnaJzPeqf
dYopAq0h14W2g6HpeQFt97A3xUw4BPkHRmvG/Z8gzxvu3mtb3JOt2HXROP+EGSatAAjYQ5iL23KP
IL+FQlhsqcfpOACp15h1s6vgXFNsGs3WVXtNMGQtJixSziwWVaEtI+nSANqLOdeGo3vdoJxLQcLU
wqNfVHZM6MobuJV7KmjzEYnSGTS32DcjLdjYFzIyEkxC4XE991JiuqYHfPM8XK2y+NK8LlH7Cdid
Yf6EeIv+wWiKEjzdBqShkNfV3/+X73q14OK7RmHSDoAJzCcevAFpXx8Cb9oUmSHYicN6Yx6FSPbw
AbA1yJwnSHcDbrP2RW9Gu6sfsfiiYjsQVWnxbgf+0aqfANTdf8q1bzfvqKv6r4JVjIJhR3ghGIED
T5oBEQUe+/1Fbl4aBIxMTWVMJpq6CJ5DLpREmjvsmNtWxlQYM26pNhIruEBdPYS6FXzda8zpzObn
qmnZvDGW5/N68UUgVQFkHX0fNAaImeN+xqIyMN5m9jgehx1DCG9e+AYqn+dxU5nVs39Mv2bkD3oI
QDSvysPc2sbXv2ZxWHp0mbtcxmCp30bH7g3osCOBwleKiruAjJEZubOokOIJm7UCWL6Z0F99hcUJ
StEjGfUSRubzzdl91z9DCxgBbSNvQuj5GZkhmbIheuheWirEpOE4cv6leNEjd9CGdO9viVv7+vo1
LA4XMikpVsBHuoBpYdSYuzShd3+Fm1fD9RKLoyNh4h1GEbSHg1I91hD6kXN+1v1i5zfThidvfv+e
861e6QcKGemVxdc23eJcKaBWhRnnKJ4Cu6q32UaxkUu7fWEIyFSoAWrmrM0S2omZ2/fXXtlhS2n2
Og5bYJcxVxyG3sAnd3L+gt6aGAJS0e/FuFnpId20X7h60doiJewDVIqQKfzPAeM7qIfBavg1tjR4
AkabZhsfUULYkaXZouebFTLh2KXgkq988Fuh7PpnzPf0VShroG1R1iq2FA9mJdF3v3ivlc39d7v6
rMtIVqZ516O2QzDhx9ZId7IbpVYUmdqvcpteIDhrN6D7P4EMhNGJ0aGbhQIHJ2o9QbzJ179+4EVg
i4BgqocoHE9z4hF5fOtbP/hmdvfVV6uN2+2OP8FDW8QtRfUpDNx+P/i8WP0cudTVHCjSrkSG1ZUW
YUrP+0JiEpBcYJW6ipk53Q7jiLPsrd0MK2f0dwPkasN0TT1VbIaMCQVsPjhsd+Bdw5hdJframPTW
Uldp6lKhUmpzhRWhIl0A8jsWGwJBsspDG2BmjMCzB8wxA8ARAPBX9uvNTuv1wotDURTBCGmcck5O
Y6hsjJAAyi+5q8Q2bIjnimn4OTOuXfXp/kG5CS29XnhxUFie9BOP+Fymzbcu9YAdORc2WOiGbAGz
48prDbn5UZb3/PWKi+MQaqDZNSMSxD7ovSjKD+UgbkOZGpCSBZwusDTlEDFIsFCPaxzK8GuB99ad
dv0DFkekibP//8gheq+Bgsq4XTsb81u794yLs9HHaJulYSEh/ACbvK9NiIQ/FHZv+Yb0s/fqtWts
7Z0urumhFHUVTFPp4j9LDpRIt8wSjhxcdubkj+q/3ayLG7uRWxDkIEKCpxtA/TEBNzQhUQQyjQnh
GXtuC5nCBvIu9/fqzcToqoBZtlKKAa0hSqU5qKef2b7eqpbiCg47ZBsd4rio0zbQPDlxN9hA+sn3
Zl8N5lRbHKJVUeCbm+hPwk8Xl+mkAA8NKyPMfpLnUnxTQM67/7S3T+bVCvM3vwp7HN4kRT+vMKeB
gASoX6HVGahKz/q2PcF8Cn6e5v01b13N1y94EQy6KgatPZ171g2av/WjUH0TSNXdX+TmfXi9yiIA
xFpV6l2FWqaWCNwTR1sGilQWA7fpX3VMvmOy49GrKIvbhEJaNH65v/5NRb7r9Rfnn6o1dAsjqAvN
hUb/ggF/9whyRtgawVYweyc6S3Z14Wfy0lzSE/P+/XtehIdhSOuCt2N4GRHnkgauTgDhSMWaiMd8
6v8Rha520CIqVCHXWNHgQcsYtpSQrevSxIMmjqBCarB8vv9ab6Wz1291ERQKQe8ElQbSpZQzaxIA
alYKryx0O8/RehN/wDNz5bZe262L3F2jvV/3BAckryHAJGwJ0226xnBZWWQJOoj0ltTwNkCzTYIJ
Ge+BEQf5uX69//Ju5h1/vtRy1K7FlajIc3lfqLUTQE1Ly0W71SMjL937K63ErSXeTFVztZzYgK3X
vQshhL7UNS+ttWdZBJFSFCUp1/BZOg1G3gqy7LSAJQBgoVG3FkpWdvgSYMZpS0ga++EFCtUOH6hd
U/9IB+QSHYTSg3rbC7bWByZ6UpmRZtmOtK3ZdIWN8Zwlj/CdkYpTl8Urn3Nt08x/fxW6R6EuynQu
ccr855A88UQ0FJGvPfzap1xEEZ51UumP2DSKCzAktJ9dsptZQeJjZ8NVXIB2zb+8IH4D/q4eLIXb
jKIJszCbNBi488AfeOgAg7+/R+eDeydusUUoCbgvpng4VIiaZmjAAcoRmAfQ3s+PQvvEYZneqvnK
1bd2K/2WBbh6NDLFVVRpynzddtZkYW5gNx614yNIFJ6+Ik5PVjbuckIv5pwUnKNfWFnMLvZNYkLR
20kP7Tv3Eocfih17FFyIZ6PdU7z+wEhhGxwkNzlSk8HbMrCkzVzX+g8gvhwSN/f+1RdYzunFZpB8
CI2HkEjBmMBFhwD16v9mqXl1Z6jLFCchoEsoyDeGOAXKH801XMIyAAv3n2bt2y77mlGVhmOS4KQE
vTVXdbmrPYWv0V50MO/7WKuM177tIr/REl42fJhvQvjbZDCzmTBfzqHVFynPtbi6cVfCgLoINiUo
FzCWQ7yNN7k9ot4QDOI1XvJrHvGBQLRZE3+5Xaz+ua3UReDpB86rJEV4S/ao/O3JqzG3+VYwRCV2
5qav/lF02VrZOCfUd4KCOr/1q/PZRD0T4f80d69ACjtKO+6yU70BK8Vb61Ct3GC/lUavllK4OsKW
EHfkIIZWU4IxlT7AHNIGRW9lZ66VNOoih5FiJkCwAMWw/AEqmBWa9bNgdiZ7Ql0KgyFLPGmZ0b6V
G8iQOBjXiW7nqGeyKX8JHjuCZ37/pKz9nmVTsgWEd2QBfs+4BfkAmjdPcLZ4m6ApVLqwJH6WPNWB
q7w5N0RaK/ZU5K12u89Sr9rKu7WTdNNU8CpALFuWct0mQzT9jkMKtFB+/I7LWyTr6tfUYay00V56
l3pwCjT5XnkrNAAOjHEzwOiSG8zrjvw8t8n73XSoPkJ77XXd7F1f/75FAOsT0P3HGK8rZD+ErLrA
6dqWA3ssH5vcHcHt1sWLBr8pH1yC+1/qJof1eulFmhWTSlBJOVdRNj/GruwSBOoZ0j+YsD43O0M/
QHPEChx1ZeWV5EZbhLcp8X3aBQjabOanTB3Igrkt+C8rzze/ujvnfdnIBKApH/j86QcHzk0IMhh+
gEzpMgeI+vO0Iiy0cuS1RUjrSnHQcvABLinMKnLYNI1iZmrsk9Urcez2GPpP8Fx2M9Uk8EF0RPCU
3cnxbd0rMHPIXW7CRgQDy8yCt4ZXWiDB2tA4MgpX+pePusyumkav4ciF1AOyC7VyJOBulgyI6jVm
y9o7XcS2llZFoFXVBPF0OGdVjxAShzYUccHZfxziMbVz2hRAc2Wap8ZvftYZOfA3suaU4WApYmmV
iLeJhoEbgLwxbUxVhBFA+s1n7Cmt7arRnCB8b0NIGmsQYAanQYecKFhaHQD5TSNYUOe24gpzy1KY
WZEwsQAJlUreWDNTUCT0WYlTqINJg4d8+BYCAfSQ3o2655mUW0FwRaqpGZLot9NoCjyqP3xPMlQ8
/WAl5b05elUk6HOoMDKkKlm8LLnslAwCtxMkKbMNCe1pP+ueAy1l+hbQGjbIfNMnGOrQwM1Pax32
2ynEX4srC4zSFHRRORayfpLqLdyC8RqjlaBxG7Ty5/mWnfWUFoIUFv10UlNQhbmrhAje4awIXQa/
BFFyOTuk6IIkU2U24GvMUstjkbogmNowoPEA6bELGCzqFHVNS8yp9h09fonRLZdATI7i1uDQcr4f
hFZC3VLRxSd51cI6F1GhTUGms+IcyVy+UgusLbLoJAbDEAt1iEVG8u5L0LIuwYAS3u8/ye0v/Bf2
Q19cVFIwlAKc/BC05V1YfdXharty5bT/Q1OBa1QrIxGl4Y/BAmUf4kNW5c1J4SxQMWuOwuVrs1aQ
rnVJ9fnBr3K1IpV4DjnX8NI4vS0igMJdw+oguAXIl6N49LymO7L2JufPebUgJraVMgio3CYw1ZS+
c1q+5sS5tsTiMmpgu1MVQHBfwnQui9AiFP4nrslV+qAv0mmGZBoAThQpcQMwKCEgK+cPZa9dcmFw
4pEcUxUsDmWACjYIxFnyRXrV0GEsyWCNfn9vrjVk9cWNJIEm1uI7zj5qyCbOaWIDvQP1RGmn20D8
2/qLXoLAOidyRnHpX8OL/j+5313F3981z9Vn1SVoh01DFl8SUKICeJ3CrHPlMeeM7J8ZzV9R9jdC
9WqJMZe4EoL0ftEIWPZh/wo9TAnqxtpTUZCdD7IZVwQgbyNopSX7UoO1GZTlW3S2wlo4Vm1pT5Db
T4TSyhUkuJNq0hCOHU4Kcl800q/7P/d2Ffvn1y42CBK8no8NNggB6oODkVm3ny1U0fX2ByFr5Krb
wePPYosdkJJWmWQOJz3w9CFk5cF3zRPIBXJaK3ttvkbvfYPFNRv4NEIiUOknpZyZr+ACSuGPqTwT
GD/54rloPhJZWLnbb9IxrvbWUhQ5SmUaikj6wJMvX6KH4iw9lW7nRaZ+QHE5E3jg72TXXzBttqH/
vZaw/5f2x19v9/f5u9p4mqSIIXKx+NJXgD4zc57WxY0BopJD7OZnu9I8un2h/VlucdcMpMgbXS31
kx/+qtP8HE/PdZ4//qvtudRJjqbGJ1ODlCUdWrOPPvzupMUisFmfo7oyZ5g33509s1RJ1gs10Mca
S4UE9XkdGX6QmrL6A/IqBOCreKVCWP1cixtGkv1Y4UI9b5fenizYSVjdTrVVF2JaH2sfa+WY/yYB
Xu2NgIu+CGU+/aRBRk7gcDw8NVHmFJUXCi/3P9l/6Rv92RiLkBKyrEdBjxhLDe1C4ADaFgCNNFv0
jczoTYGKrNHu1pCZZO3zLWKLMMJyOm4bHHkQcVQYcImaDdxvXNr9M6yHq8eQnqbS7voz5I8O0UFB
06V7AWIUwo0G+xK/KvgZRuA7A/v4wXxLa4zqp/6upVDBMXqgSdd+8dr5WcQoCv9jNZ5LASGBW9EI
D+2PTlnVVl758GSR81f9SHlbIr4Psg7N2VA2JjnbJ7rH6/yiyCV0sZ55+D7556T/omQ8lLBmphwW
myk64+AqJ8jG1zbIyqOTRS7M1GLI8zKOL6P6RovC7dthM/rpfuqqreYn4F/n7iSmXjhiOKzztzpm
Zo6RDgQHTQEid7yHx6eWeGPRWb46ziQdUOtVV2HKLlTgA5uO5iShMVqM7qAiEsYVStKHPvTkpgHP
uwK73d/AGQSkFXaumW4Q+FBFldlKmgV9AlPOOFKRWoe8RmEUZMKAqd1y8GjC4SRNZ1oL3kztrtsY
Fj9TtgHYzYgUBsW08uRzGN/k0q+xTz2iIU+NQU2Q6QY2spcMXgf6sA98fZuE6aZRggsUDFxMig0x
zyHZ08BqJtgMcBEqqLoLwe9m1SVowFwpHoRulyQQUGgxbwKXJPjqS4zvYTARt1h+0g/Mv+Tla1wA
zwhfny7bB2r10NehnfbZLpWUU9Ypex8qTP7kCnpupw0sgarxXOgjREo7K4ZLVxzH2wkCUkVxUrrn
ZhDssgF+r99WIgUhCTYNuMtGxJHhm+UXBE3gKb9UOhpKnuEbVbYu6E6S6QdeMHtKqIOcp4/JE40D
KxFF5DOlKTehMSkitOUg/NMDXus/SQ18pOMdklBGpb1Mfqg5ZgQcBl60K0GnT82cg7ZGwm+JR8+d
Glrw6H5IElSLQ4UCGtLd3VrRcastqYmQdKR0BtNjnvn3GqBpc5pAG2+WHoRcAJoH0N55gZ/teeRG
/zD7AM/QgvqB408q3Fm7B/Dn4LwATxmI4EaG/ovCe0QDjJdbwWoqe+Nk/+3XLe7f0i9lOVTw60ZB
3zSQxskLLyWnFDQuv1ptga5lN2SxnM9gIqan43TyJ3C9A6BGJ/pjlDvdo7MfrKaG30rewmnDHyd0
ZobWaZtWQnClLmtKK+v28BOutRryD7VJeGvqIoptmPUmDGoDHbyqAMINp2eSVSDeJZZCKM7XZBE2
WBM88nQ0ZPKMAt9Z2TJDcPYfOx+6B3w0BkhsdOFhiM96FpgytMqr+DvO9pgbO0RqzAQIVF36ltrI
LuvHqQVBb4gsuXtM1cye8HOpMlpDj65DJ28pyFoK03cCwyxZLSY76pykesvSGgJw24q/Nv9H2nUs
R65ryS9iBAj6LV05SSXTLbdhqNUt0IDe8+snqZm5qsatLrx4vVRocQogcHBMnkycBXPRwZLwYyVv
aIChIclOS4twBoddk1zncRh3NOBWE1rGjUaKXbNoAdjRfHXUwizLvFTDXG6hgJ5qDDIC7TtEGzqk
kobZK7J5l4LsG4ptrgbWcfArLKXljSM8xHKVTg8ZpJGi5GmY3lTwAYBUtNE+CIcGVOctqHUpztsI
Se9YSX1z0sKiWwLFGY8QnNlFeMhyB2UZCPNJPLoksP+8SSfhRUui1CgixDL6hm2J4ZcYuOl9bQgV
sBcBzK5scgh3/dTsoCautGe0Hr0LkZuoYBtZpgMaWgS+6a6I3FUXoWFAUEVu6SOhkZNmSkINTYjc
NL028YkQ+dZQBIwGtlnK7KqeDD82QIKKviZ0CGXQvzO33TpJLjShWGA3ZpK1sw31h+lm8OGCb1bt
Y/JAX0BGAATcNr7RPODxpFiA86N2XyW9zx73ybcFI5w+TFG/wgABwHs2H2sP7TLsbx8DMl9t6P3l
wyQ7S0IgN/FKizS7WfOKGiJJeTjmGNCtzEPbyHgqdUkgogtOrVFt1qgVdpUsw7XNx73WVuluHntI
YYLmhesYIe5pd4X+DybYgF9Lyz2BnM4IhnSkVlr1oBSLZ6rsaoznjZkfJxuNO0PZd2nileAoI+Ag
hlwgae7U9E4heACbxAy7yd7HPAl1tK/aJuYIZvRfRaWBLAhtglGHU6hvwG1ygzhkU8zVxiHNVkGt
bXltNMm8gGwL1nLGyed1FGtuuYrPq6dbJQbnBEJC6fPxh9rPPzmBLtTvxgZauB3YnZATjAF9NLa1
1zyxbYsUFWOblrfWvvOf60xeghMcg8NZ9pr/oZP29ROEW1v0YNNW1nNVBxYwgI/aju7BOnRIa6Au
GmBAhtkFOtEM2fN4aCW7/IcC5pd14f5qVpORzMQ2r7NWJkjh31OQJ2Nq+h4xVXczfW8wmrj5q5uk
rz7l5NOaUBcjcY1KVI+xWG2Id2SBMgqDQEXLw78zJVzaWG37HJJeqD2knZ+pmMkDHz91NLhCGT74
zIFF3EOJ6hADA2wiJHegGm/BgQT/oH/rITs5DfDxuhRMcqaE9JsZwTUUQ6mMfIIZtFztTXKjhTUY
JfwUQ9W6G71b6gYFfF31VzQEWpUo6EsaBrIfIFxMGwKoIF5OnWMRF3eFowYULZW0gcTINPh2We7N
GMTGpn/5Q54pSv+2bOGiTgXvhyTrybHgo19Eqbckvy5bONdN/82EcBFHewE/Ws6dI8n4FoLEblP+
aPVkB3lWUPYf0vRXN1+xHqyvMsyibHHCJVQmltuQCXWOC6WbLC9DCiWey6s7Fyf/tjrh0sWc5BWv
IAuBzuWOY/7/G1hgMbp4xV1MxQKonu7XAqDJ3O28dXaVTBHuHJ/Tbz9AuIrEQqLUDza561NIJVkL
ouko7DgyYpAIM9IfGGOBFq2sdPzZKkD8gG6UXtd+o+Zu52h+w5cbtUrBxeqE0G70y/lqqWN3JbQr
MLqNkYdN1FRbcBVJ9u5c5ei3ny6URKxUs8yqSda900IrbO+KB4ZZreD/2ksq4JUu/yUrnEocioj9
ZbYTN52B86gqqMU8V9UHlUkEnIkYTxcmAn+VBUKAZCzgszjdVy29K+fnIm02Tbz4U9xteluR7eWZ
MOo3k4L/YrRWzXKYFiSvxEt/an4a2rsxCxQE5OWuACWd2xlglP/b3RTcVjoWBLRE2M1RfRmhlWQY
Xj5LXKNsbYKTyufEKaqxgmus5kBJ9WtrUbddogVo3ktSmzNx92/bKDirNuoGs+7hMvopATEfEJoz
ohW2UwdMoiixDEzx70zmN2uCg4KGBO1Ks8SjU/4aAIWyrOepe73soWSbJzioAl1GxTBi51hmozeU
ZkDsyS/tF2fm/mVLsosleKI6o0gbIMhxp7G3iHDfMIqtAqaby1ZkDk+E9FakVxogSgHErPlWXyDZ
VRax6Wl1gtneFiQ4NqhXoCTuxZ0aEGWVzamWu3aK/dQBpXGPsNp80NM54GoChNNtMV531aNigDGU
XSU1CSbtYGJcFxzwf7dBIjw4YQXJp9Xz9ChQ0tLcziZ3ExYHl3foXOiLY/VVyBKKwNUCHVez7Ah8
weBr5GbGvQS/WxTCJ/h9CMJ31Z2aFf9yzTQXKkFeL3FH54/C1y8QvAJkWCaHoDl2jMsXfbmb68ql
haSBcw5z9dsyBbdAYgBWTQdDjukVbcK29lCIulXdEng5FNbBpbofv2EW8AHibsYGg48oQmLIE5rs
l7f7/AX7WqvgMppaI9mcDOSYz/WW5Jgt0vttismIOo0lB+gPZ//LluAwhkWzIb0aqUfQmYYoLmES
eNqyX0jRn9l+RdIttmdgNmOnekWwYoSNI/poT+0TAGHfLi/73KTwb9svOBZ06KxKRWXtzsmsA+Q9
UDStfGVC6Xas/chRXL0Cs2vzXuQ/JJY/uxhCBeg304KnUSI2m/YYg8NyzKFwB3mApmxyUPOym6ws
r9k0Z6FlgamsKC3tLilSqAaND5kWgwpvURVPn0BlGn3Plgxa9zNF6l5PmzZSQQZsRxibd0BmlrD6
eTAW6CKv5MUtywO9GXqoF63TC/1dZCy+kibunDXHiERB3XPbyx11s/B3zMHdjFn+RNQlAvFru+3p
jHICWFMAhp/AMFY5+4JEfjo8VSBQ0QF8Movt3IGytnGH7GmcmJt9LOPemcwbqh/seLjPyHRFYjQG
cgx8lfdF9rq074C1lQVEY0zMZeFcR1y5YsVHDgCxqtWuxZ5yTl17vh9YgYopyvwO+GS7yVeUaGNh
Apfp46aDXmvNK7ev0SzQ1JAnj+WCrG7GWpR8AD+zukkh4TQhms06QPYGgJmrA4vUjcYPI7FeYzAZ
V0pxN+SA0iUtAwuNbQV11kMLFi0XptwDjPhMmk2Z7w36kIBLTIcADCXWHhX9YwU2HtZXLqt+zM1O
R603ovN1NKX3Nrjm58hyq8xwV0BfgfC9ryLP7o6O+SQ5VGuAdOlMCcHozPKOqg4D2fmD8W6E6naN
nCLuaZCLTnxZ2PSH2PefmyyiB0ivcxA+OTZi38nvfibMxag9AE7guyseyx3zUAh7YkTiq1aXeGGR
ImYgGgF4R9nYOZpAVNvZwTRjyfMs8fyfTvukCAHSOlMra+Ycp2RELywPrGRAzFtuLn8u2UKEB8aC
3gzv6hFzAwoeejP18lGWWUn8uggQiOaWqXOC1HgsHvqR+zYQoxbflakpe69lloQXRLXHsc8Mi99F
SxMqU41eRXOdg/PbJC+rsKhZPALgFwEU2baaV2NKqlEV10pj0DD1oBVp//KUCK9MxBae1Da4W+ry
dqn3Q/t++ePJ1iu+HIoz10bVkmM05QHKoDwGLHdnMRmaXnYWhWcCzKFt5aQRwPo9uIXSY1X/jNNf
f7cWwW2YWtcaCYS2wTObHDIDPBnddV0eJpkI+rmK4umbJ3b2za6PswQQXlQUwVYOWrdw2qqbcte9
ZS9rhYF7snMp2T6xbV9S25nTAX2WBQ9jZJLtSFHIQHP68g7KAgmx1Qjub6YDE2Yf7ZLfZn15AGXG
zpnjfTKgBGA3mzFNN0nV+viakj6LbImCG4kVgAE4gRvREpDtt+DvnNHTA9v65SXKzKze7MQpElqV
Cmnhdjv9Q4MsALkm+vfLJmQPitilWjDaZ07E5Hcl2OYts9jNjv5QxEAKYPCgmO5NcLmyCLJEKAfN
Iwc/IMj3SQZeV6WF/FD6l0sWfEgdQXHDVrCz9XINYFyHoAkAf8maJa+A2KviC+YteQsjBAKwHvgw
w5VTjBy1jbHHSjMPIIS/e98+cUknn7KGlAtwmpDcyAz74ABqmC3kwGJJ0n6uC/fbbRfcSg+BdCVb
4LpMrm/N9ruuoj1NaxqUTu6PGdS2rMjFiLSrIPDOoz6o69LX2cvlDZalWOIIgbNMtp2iMn8Hspy3
/JF8lI/5jeI6YQ30KLQgW2h23aob3V8TrHSbvGcPsqbd+VraP4GSOGJgLgPlejUnGG1HIEarbZm8
O/ObApzSkAV1VPmX1yx5nMQeIedzSeeYJHcRBME0+quu7k3rGKONd9mOxCfoguvhgCIXIB8mR528
RvotNX82iWQmyKCXwz2xDVeMsVEaDe6HgyH9KkHJo5u2bUugksGPkakwr83RdU3zbzqgYkEXtR5S
Fn8AtoY29+28B5+la5BnmujoVR7UKQWfc+PCiykUAYhTg1JT8Ypegc7dR4ITuqza5s5HDw4yE1wm
VfqYgKDRscp9U92Cz3rPIPGxqJBd77P5zoGU9JJDuJlavtJ2V9qw7Zp2M1o/Z8y5W9BrSZ0Hy3jg
pcxZyg7V+nFObnEcL3kFzRiUDnbdzoSSDAhYmAfpTXdllzHegK3pPtYGe+L3WzpLjpjEbemCb7SX
BCNRbM2cVd3rTRPJmwwRfW7y6NSBiM1AragNSH+APzOfUPrNCsBIFkqeBusFdbIXJ+mBrNmr+gYb
cVPHXeOpOtRkS+SEWfPGluEpM4HbVDPJ0mUgK12IycxSBQ15hWqJvij72IZY/cLcCO3zvmSQWbhr
5lCZoX5XQ0F3ONY1Qu9dAl5u0I2o/W3n7DX8d6JPpGjXc8vj72lThjZ/z+fItXNnS8eVbXoAz2pS
OAHa7ztCHuwO/JbG9u9usOCj6yKzDGNW7KNTpb42gWYvVUNathJH8YcG2j8eUCRIytORJXm8INdB
LdpKHXfSQHkMMfRBA8H9TuHXA/k2piOkICWmz/XxT0+R2HxVsO1jVSJS145L2MSbuX2HIl2LQT5v
BInXVt8lV/Q9+bly/oN31mrc/AXKm2BiDS7v9ZoSXEhcPz3dyYVVzT4azRZ1eWOewhFYDaOnHuts
UBlW+yGfJK+8LCYVhfh4HM1pZ+OKavCYBUbfu9Gf67vGpkGbh2VSBlP6kCSZpNMhK90aq+s4Wafe
OWiWNkgnVuBElD+k1DWeoXoZQ/3P8RCwPUPEsUDFgG8xWOLLSMBk2yz4xbkjGrNy1G2tBcpGJWr4
GJjJSHpl9sZjnsoq1WcdIeYiTeoYGlE/59ZPVmvHbd30DoKpGRx5lq7tRlWWy66/+F8H58SE4G8q
y8nVVoOJBiJPGbj7D9AdkRzOs6/JiQ3BERRxVJaQmKNHBQjbcm78TgceFyzsOfsBiecgx4j/5esg
2TgxGYwsACYgL0CPFum3dcL9rn+/bOHsSfhak5j8QcA1heYWtY81tAaYpgVL9Z50BSZ1dR8Pvgwv
s0Y7Fz6TmAPGKnR8Zo4MCcKXkI3FxJ9yY93o4AcGof3ixnudSbbw/At5skIhAIM0K4vtzgQBJfPH
wAoNkKaafgsyv+pevQG4G3LJIN8NZTwU5/35iWHhjju0TpJGw+CQvim+5YAvrpx2jdvsmRzNJzso
woV2YowdGN3nvpof2WEFEda+tSl/gmvYRWxz+dCcT1tOliZENkplICdDZPtJ50HBxq49rWVUqEdh
efHe2F22J1udUEhaysTG+MnqP6h2lWFguEk+LluQuA8x3SNQ2mB1X6M2Aa3pgWc7jF1tulL63qwb
c+n8iy6knNMC1fdPKITm9bXHaihZrIqvoA+YfMN063YH7EYoL/PIPpqY5KVKl5fWhMrSAKFAl4KU
ATSdbnnVPa4zviyUdXAlX03M6EoMyy+NjuEkyBi7efTmyDCOEt8lpnCAlIKUzMKxUAlI+Njsa0oP
yAsJDBUFgfq/qu58HXoxk1uayFIbDfvX0RITJncR2N6W5fnyQZRt2vr/k6cyTvo8W6C7eexHFeFA
aBT55rIF6TkQfAVGxkg/FlgHcAI+RTmFBRFIpHEUgB9JQk2SnZ6HTp3sm+As0mY0FsZm+/8YlCl/
jMZAGcP2euWhQUTpKQCL7XU05Ngr6lpgyvVkZ1HmjMU8ySj7hCoVXoG1rDrfoJMaRqG214JYyiAl
+4RCKEKMwlLzNdqJVPPatpXrFKrvl7/hOaYfm5zsqeBHRiNqbTNfHbBdXvdpmgRFEdOQc1BwEAsE
7ECv0x5c/4VrLoqnJRCNUiq3McAKepf0k9vGebhgrMLsWci0XWKqnkorN13FRKIiaKE6rulztTOy
6FWBxsfl3y97lMVcx8gHZSIT9qjzkxtrOoDDwkNAMN4kIDBuwBWhubp2pfcbhrbcf8DqLXEdYsKT
6nOu5IBE3o376RnesAJZ0m5V/TYC810/GtfZztlHh0Se4EgiIDHD0QfbqGe1X46k/NUoyHF1NHuT
bdRQHiyU4Y+xtlyaQn2GEVRuLHtcXE7Z2i5NDcxfTMqmmzsKXdJ6dJ0YOjxMgdpUy72i7r2YbfVp
eUu0KoTKljsV9xSTLMNMPAVVENDBNoN60yTfp/Yb7xIXog2mm5Lil+o4GCA1MZCHebRBbf0F7AF2
RE2XRDXYQEvPsbU7Y7weR3blKJlHMOEPHhq/wVyOvqyS95jjwoFKI/5Aqi6ozQh6ZNza9BrP3bqP
vQUsS2B6MaPnimXBUC9uFSX7CdM+KSgWY23ylO51AFsgXcywUB/nTKZucr658nVtxHSvHRedzwO8
wErmnm3rTTu50Gv1ep/4M7j6Nv1B5nnO11ZPbAoePbImukwlnvyEuwXAKeH8aG4WH8X4QMMEuwmk
PEYFklvmESTUGBN67V6Tv32MDcHp82QexzlCYt1gLJVX3Gv+9n00BD9fRxRs5Gt61DvEG0DWU9V2
qEeyTE/iXg0hGGSpObCp1O2jxXV3GXpPGb5JvJPsjgoeHBCJojFUhYOb03ku99FufaacTboFjxtY
LGRH5Hw14OSICN4cqkmqQm1kCgr03/YQsXhN3GVXbky/f8b4QvUIlFrAfKiuHWUFF8luiihZDdFA
nhgGyuDgfuk+1ot+eTNlBoRpS1T007gtVPtYRm1AoaIG4SL/sonzPbGv/TPp70GTqSSRNUY4eXGJ
+4W8y11ZIh3PdB3zmYSoVjE/C+9kAaEkmDeFzNJO+wbEpjowsdp+wEx8xQ55D1lKRxITSpITkSd3
yByiTBTfyFpuzOotYt/1RZd8JllEYQoOYmKMdEoO1ziAsU338n00BOoh2kFl6iHfQ2fE1zbDIyYa
MZAWHcgW7O3X9MZQ3OklP8pGXGTxgSn4EoNWhhrpBTka1bUBIrHWekHTuMyey+naLn8OxAyNGDqQ
/GhnDhhwPubBCgwK4F88qS7Uw7eXj5gkXhCpc1swDs8O0+HbGJSwDM2v4rcqv6OafUX7RhYdref1
QpYoUuh25VC3M4TBP8eqULHo3NxLPGsD1mM3xmyZZHF09WeX7An+hy/UzjQCf6eBSAyiks33Qi8O
UYURfKs6TNDja1KIRFos/kkx68p4bmEIf/S6qNy3DDy3bexqjbErKsPPV7lP3gPTEttXah/5uQW9
eMoBekM8vC3aGnPymPE3l72dL5Lc5nwh+8sTiNDbKkmB+4OAJIjYRvRQvfgWQY6tQH0+wHEpMenv
L/eTZ0MMhLsoOGGSW629DANNcokVySsi0vCaMzFQq0Des0oA5GAhmLZpiN5TsASjuatemVTHTJba
iZS8RsszNtMavKM6RIiWt26+7YzvufodYkVo+0EGJcdAXP4BKD8oC5XUpWSROBKJvxfZerUGbPhM
Q0Fx6JQgao5kknF4Sdyhtf6CkxQ5oeVsLDkCKkv7Sat7Gx3yPP+vXC5Uh22HmrYu8lcCDTOxaR0p
IuxaWe55eahMSV78Bx/3ZUPwcV2BptVE8WppyILs3MdoOLTXOUp3ayXNfOZvThsaXuUlclah9Ub/
+8Z/2RaCKEcpc5vOOlqTA0CdUXTttE+cXQMG4GpISqDHHCxE5kSlK1790MmXM6wE/CDLZ9Y3+HP1
YYAmAEzdcCZhSl7XKpTjay7azXkofVHOP9ZfKxZ8XN4O8ZBr6PcbLtmTjb1hzF1FeoA9HT7QawTT
bGjt+LUswPpDcPKPYZGGEFjaBdqZKIOpD1O4AmV1b9WiAzrZdWavvprAlHH4Dyoe56/Jl10h8OpA
QjcY6/Fq/AFKo4s3gIEodcGNafrZblb2VQL5rOU7mvoSL6xJ9lrkKxztjpA8JfyuTQBKUvXbTgcZ
ppoBuzxFxXNvKkFn0ckfIoCpwZhyDSpPL0EVCElhoFnOMwedGh9ulAI8A7myM6E2OmVtoLf15JZL
tjOXg06Xq7G/aQ3m5vrgKksNFhLNuFdV7i+dnoAMAoNDNn/hDSSDozfDTGVhp+QSiaSJ7azm9jgD
ssJBb2pHNrSef7XR1ZSyQ1zpV8MIlocmxjwKUsuoV45a++rEYzjnxhPJzZB27U2fdxwZNtihM0vi
iGW3TSRX5JZicjbgAEyOqz5njoeZ3XiA3s+0hVr20e49DRBxw1U+mv+gxSg1LwSUTlW0TTUgauW7
4Ur36utsWzzEYeKpe+ZNAXXTIN3YT6lkXESVfRXBrTZxYzgWoye9ic4dDvfOj2hHb7W7+crc0m31
K4detCd7mlTZyRf8qlJplQG02lrfp3vzY7nqjjmY/6tH1UPNeG/tVzXCKPhvgtOvmy641bE1E1Dw
xeSoDNYmZ78685BPtatgCgHDoZJTf44LFqXHL2uCI+U9UUkCJj4kx92OgMthdKHmjtZasl0prOkt
mLbuo1C5jp7HHaSBgJpzuxfMAv+Q+Zk/5M3//1MMIgxAqdpgFWOCn7JGe6gnoRMLlqjYNSLP8qJv
yVW2gzp9EGc+Vb2euKpUsPqykwWZ0O8v2kJSMpMSh20l709aV/eSAEXL/VpSGjEi4zfAJsrqBZ90
wn9+vQ0i5LtDy5WWRpV95Hrs2U5ymMn0OFoltNw5URBoK43rQF/nZlBLa6tr0+TxBnJfyNaiSIcQ
DuqE1vRkNIiDzRniV0rKXlmzbMtuF5er2jzYmCfduU8KZDp67M7dHXo4BaeYmbnBqE2GXQcIDMKy
zXJHqvzHHBcPQw+cnvXRZdWV4kgrxuej6a9vvf7/JHagLHHiOMf7bV9PYNqPUbkPUfaEJzFBzQHl
RxmzxHpVL22yEGbGZYo+yaQCWZWZu6TIwtL8mYAJCeLMns5kI19/aFB8rU9wlxmATirvNAiptmG2
VMeuG0BG36RAACleRZV7DDNBbbs/ZINzqC1N4kPOaW6eXGuDCG6znAa9tAknx6mH6vIMzZuhBfTv
OOKMMCvxkvxnVF+V4PdS+q2KQotWv3aj5WdtuimBXBluY+J4vIc+XjO6s63+GPPk0eA3ma1Kfus5
jsXffqvgZScLpNH2wJDmQJNagzSWAfayhmM4sH9vnW/9MO3SRnMXSznU+fcB3+6yw5XdesHh5mnG
F7zigBS0ndfpodkBOyTzLTIjgp/NyUhLKBIkd2ar7pseo1/NFU2rv9zLT4TUyb1ywCudmRgShjtn
2+FhLfSAvuRmFYxxbg3J4yG5U5+X4MQYIUo696u7nJfKn7IiaArm2vS2AHbRmiU53B+KAf9cqc9j
dGKtsavWGUa4DLJvduN+leiYFxcCRPPjp4qM332QHYrykx8dIzSAPPrDkCV550s5X79BcFsK16wi
WYvi6tF5V3NvVSZaVR6q2isW6EDLBs4kp+azA3Ky5ihRzVnL4LWMNr82WQ84/nUMuOTlCyDzVp9J
z4kZfMXUNGtlORaaGQwR7loz7XkBNgp79jCGiCmq/K1Z0n1VGxgN62QVMtlBErwVOH/yNFlj2zZY
Veq/WaDgaEMNm2v7XRAkt5ENvC8kUGW1Mkk6Z3yGvScrH1RHQb68Im1eMVoNoXX9IzlgijCAJFEc
QI24/dZ4s1s+Xd7xc0Sopz7vMxY6sWvYhVbNhcbvVHUsQ/ABA07LyA7qM97gGkoTEsJcJbppwbtn
ZtqmfTGtnVU9toaxtWqcbfDragY4+iZlzxro03HL58t2sW5In950dbbPlkORJACAmf4SJbdFM71x
1npoHW0UkIQMhXmVlu22HMstYg9/JveXl7g+qBce3M/A/mSFndMomGzFN9WhFFGOaF7Od39lQRzG
pJ1aKV28uh/HQY1jo+IKXrZwHlD6T3RsiJOXsc70BsqYa3Rs7nvwRPehshk2/0F+L9kucQJzxsCt
UqyeZaw81BE4WK9WxsrEqx6TelWPCZNQBsSSeBeRt1nToXhUr4d/IR9Lszf5G5PBRc6aMEzH0U0N
VFBUePbq1AI5Zz3hPWrBq61/Rx0ObFPSltHZ3fsyIyIr545DYnxEVWb0mitzD61oDw1sTCN45U4D
+yj4BWVhu8ykkCukRkasGHy9x9TcRRgybVF6unz6zmafJ4uiv8fIQ2038TziSFTdftEzl48fFUOF
O32/bEfyjT7B/yc3lcRlXWUEWa5aMnBSFi4qiYDtS4ajzvr4k9Ws+3liJaoZ0oxmbVlbuxqsoox3
rlXEOBQop9gvl5e0hmz/cj4nxtYlnxiLk1xVMg1hUGsZXqFCokDhx2zWwxHjKVYxBTmVydyf3UWT
6BoxVWrbooiDodK+AOXvcGyt3qfjUzYpHtV2l9d19tCdGBFC1YFoE+uGqD8qmMFQy9RdlFISDZ/v
OpzYEK5ssSqQG4rZ4zGudjX0Q+5XLskMNHhs8MA8kkEp6fKqzmcA/5gEx8jvn2tJe7Oturr/X+qT
qyLstst+RfI2ED2XZYKX99ARk3yzbVNdYQ5km9FbLKebef64vByZAeHethkrS7VKhiPNFG+ChhUr
VYlrOB8Mn+yYEIiiMabMaY3bpF9rvQug5Pi4XIHTOQRj9oE85CXK4EG5G6/Gb2uFKvX+7iQ6RLjO
KqSTLEw8wGkMjquMV7Xx6/Iunq84nixRuMMEimOdRQpADXjQ6Y8dCbRxvxL8AnuUbRr6kVpqkM9g
1WgiV9F/MvYIQmO3L1/7xfEu/xjZJxUC1LhU89gomv7Y2ySAYq+XW5Jg5rPP9S+XdbLc1X+euKwl
H8upbaseqAeOYj5BNUizQTw6PnQs2eQ5fPMyZ5DWSkrj3lTV7JbavepaSfJNi58MQN6y5ZHn21xD
exf1nu4nBT/IMlm+s4Vul55tm3BxKvD8t4vfqy/FhDYiz7xyyF2uHtXm2ekyl8XNt3UXSXfQ0++L
g4B4nryW4vqr+uICo+i2EHkoberq9PuY1rcWNFoo5rwa/YkCvlMwTJjaEMBM23gTtewAccrrOS7v
VSN6zkF3TqPOa+KdSlsQmgDIgcZNAjaIpjtMGRSCEMqN5lU1zv6M1nMJiBU4oAJqGA+Xv6jU5wiu
NKqXticGG47dMxo523aDLsaeP64VRgXYHIm1s6/fydcVnGqWMERaCPCOoJermxtbdVoQtBe9D+4+
7iums+n1ZD/T+AU1ZxSJll1j/0jr+1JBKpvh9UdLrdI8J1okz/L5EPfrl4kVg0qxJo4Mgx4TTKCX
Q+FzVl8PYHdRa9W3cgzk1amf2uY3Y7ITiRs7+0yf2BZiKJLzdo4jqz9atL+J5n2EbJ707znbN110
zWWBjuQWf758J1eMz0ucoqa/zt/UyJ6I61SSx3P1AxcusZivm3OUTr0B+T46dBuiJ1tmgODaqQ+D
LJy6HG44Ysq+RHpn0AWvWFpB0j37mfGQ9KrE7Z1vgJx8IMHvDUahJbGGh9ka6FvWEb+E2IQOgoe8
LgC1gFvRwS3RBb39nphWCNZJP80tlziPDf+ZSnt0skULPlJNlr4xTKVHKAcQKniaezTTB2WWLFtm
RnANtB0s0MbgcbX6zpt78jHrahjX7PmyU5AdR8EnQGyKLMaARwURiWtbqJkNL5ctSBYiZsgdhl3N
qWt7MBUedECqwJjHnGZz2cj5vs3XIRGTZFNNujFFX/YI0uL+Q/9Y/OgRo49oHgHS1bnZBvS/QbXP
+0C3oZwri+ckd07MnMeeZVlvwbymgTrffJpYaBag2pI5q/OYupN1ar+/0EncmG0+aAgCUHwc6abp
H6Z4A9rC8lXJw/57tqEP/AZEw4BPgWZ+gpKO+h10/u3PHFRUaK0pPlRppf2j8zDok9+1nrMTtzYk
vTWrGbwoFDCutBDIqPF+1d7TgTtJW/SIgISWFSYlZ/ezrXhiE3oKOc8hBnHUIj0kYDcjSuNfPlfn
afNO1iU4n6nvsC6qgrQjAbHb3Hodqkj28M1KgbaeUz9RxoAtzKswZ+X0dqBxAGu1t5o/OMwJCXRS
7LQMSmRJTQFywfaH0yphzdt7J2XbJq8wvlcYgUpl1IKSDMr5PEgnm1PrtCSKiQwK4BTAcdzosbxe
P8cQOB8KtBgDWXgh+xqCw6o61uRljoeNTNRzzArU9+HljyHzJIKvqoZ5KXozg7BXBm46CiYIwM1i
VWLlbDwA5VjNNjRdJ2JqluTjzFt7RCxCQYan35cZqHDHyh/U3u1ayPEquiQCObtzJxaFXG1qJ+4k
xkCPvN8O2XNsyjK1sxt3YkBwGtCYV5qknVHaVh4mxgOeYWY0ltGfyKysyzw5caNZ0K6p12ysfKmn
XZIRNzJyyV6dP9cna1l/xYkVhRqYMy/XQlFtQHYhBo3hdJ8WhmuOTkC75YrhIWumY8Z1P0m+992M
kKCSMSuc9fcnv0JwCxhHWCZnLSTZtHRL3qeuwwO6QFe855KnTWZKiDesRO07AlTfMVsGt4uR9/D5
QOb+prATiSnp5gp32NQXq8s5UAAV+AMZRWXMaqNdzd5G+53nbeCwt6J9K7t7uyg83j7WBnv8L+74
ycYKdzwdMT4OZh77OFWQHTZeK4yYkeHjspHzedeXFTHfGMZMJ12PG1fCq+sTx54WXosYrqwfqwgN
PdsAs+34WPaQN1NvG0XWm18/2r9idMi0WLpBbKqJTMSJ0Y5WbGM4uI2AsKgVT70hxs9JYx5XpU/B
Wrm6YExEMDuKzesmzunRz7Nmo9qqN6WVq0I6KQMlRt9dJ+a4kTyc6iffxCWrQl41UQiT2kVrHzNT
OVBr8Np1EqRQFDQwIODsqhooTlu6dL5j1FoYLYCClONnaR6lg6LOP7oxI/v/Ie3LeuTGlWZ/kQAt
1Paqtbau6urd/SJ0t20t1L5Lv/4L1bl3WsNTUzzwAMb4YQCzSCUzk5mREUJsAuklYOJMiKAcXoHU
E9LsqKsDZ2vFAwS2AA2e7ClRtiox7UQz622iFRqADZVVyPpO09tfhhZpzih1ntq3oGwF4W+iA+Vn
ZPRVhnwd5EzlH6Wm1o6eoA0F/kZocCYBZDH1trqb5izbJFlf2rOa9mCQmbfG0M3WlEez2+bdIZ/m
PQ3ayqql6bVLkPQZPfj8A0FVnrqogiRgkmnALxj6XtQU1xCKwlMTzKnFAI1Gph+S7aSNW/BwjYAo
9pVvYtrzpMrANia19FnP02OjIcVrBSCHTSSysepmHUhhNRP7hIhAAbRN9tCNpV8IyakFRhDREapi
Sg7qkQkavS0NvEyHrDZ0bLt6a4D6GBnLuElJOLtiZAbQ2Uohmdk75Wj4c1v7odhvIda00QKQcVZm
E0BNWzVQc5EMS2jLY6eNkOSFvLM/Zo3qAPF8MLpoV4ALahBiN1KUn0kmQq7eaF40jDUMbWllIwBN
qa3GxEnyzgZdUAKep+KOBOomA7FT3ORvQvpDSen93A+N1Siq3crGtsxpC6U+uUSvfXyX5uagGs0z
SgbOJAebGu+KTmoEy9DyQ0whZB3VqOfUoebTRNlMigLLUVyxAkuQCTEJRy6nwQ4jiVp4Wv6aDBSo
mpeg7t0/cjJ/3XGDiYf6kBvGCBV1kDWoHnlemvSYLrOr++Lxfxj4WhzjjevGwsv1Oi0wuw6PUrnC
IxrYOS4c8m5kpa+AZUEsNNmUij9+AKPZ2omb3vF6UbwfwITEgDZDl+sV4tRUWPL8OYaACKdvMTmL
BfVmEu76vNvePuOLYNetXTPBESrR+qjnhnQiOnjG2s5v87S2tIQEqCcm07HoRnz+fOiQKmB4FILn
j81YvndjvQmk1kUbwwGVLgbF0yNphsQCVWZuRabwmLSth06KXajma9TSJy1K3KaUySkTUijKqvc0
RhnT7KweMoVppmA4ZafXz0rHKclezw2/jYiJyDTW0R8FNOk06G8teU5GLu5h8cO3jpCJuERU8gmk
MIua7SfUJ5xUr161VndpaDgV8t1h2MWG+Jmm2jPJON9P5kYJJvfVJVI1opR3JwgCCyAaw2SPNMfw
Z6D0UeYpdtI+Pw3DUIN5chysRsLLmhRiaVU6vtRQdNVDpi8aelMv4fGlgabfBCWbXvcAF6ql6DWR
KNtER+4kzcYjVvOrXnyuRv2BqpgpNeh2APNcgzjSVeMDCchmGL+CXLFkEw9m+SWZz2P80Y87GXip
uSIWAbtulgP1Ln3GqWBXOUTsmoMQYb5ZCv3e3JVGZBnQuAyy+6jfDZCwFKLcqVChmlTidEEMInmk
xtFTmpym4TMr3qbpUxBAtxmCM24o7DbXwe3mTDHo2HPUtDJrlCaM1TcekTdFMlqSBJ8VflZiY3UQ
Fy3mF4l4TXOM4tlSQKWtJRC3K3et8tCkg90pn41+DidoUo54N0HhSUp+jgReQApQiVcOaaWi6BqC
Z/w8pI+0fQrUwBPjxsHz0a5FzWrF+S2ONfBs9xBfVNw6q1IXpaPQNhoFg3QNvgYY/KrgmCvJOcAE
dAM0Y9z1bmnkZ0Wl8zml7xp96JBNdsOzbOyKWD5P6Be0+aOUt15CEdbByzYPnx1m83Ild3WxtI1o
siEYPUqL+mLtZFkJxVPZmUe/Ah8HyAFBR1CDVOgtxCFmP+sS1IIzvocoWSE5EbhB6DuKZmYLOcSt
oVEEjnBbQxJEYEuC+hBS0IH/bOTeGYrZ75LXZgQsMfqshoM+7+Rkq/QQPwlmL4g7q+w3iDtWABLy
XHnR1C3Fi5BUO7G87zTimfpo1fIxm7+aAAtiLF1CjVLC07uU91HhBULq1PjnlWVqDEJmlbwbs8eY
vMT5W9mekvQwjAFaKYMjonKTTfi8M6LYKRDuQ+3FAC9UVsxuqLd2rlZWrNwR5S5WNwEWo/hWkuCD
/N2lsJQcTzsBoqhhcS5TaFWGEvRwDYT2xB1IZYuU+hhRss0UkAQd3UGDWBI0MzvILfcGZHvA5TCU
kzWJPwekx0P0mcYPASWWTqHUGG0mfG96r3bln1Q8v3NidqolxTxDWaIpcepGTNFBGFWszgGXXfY6
2mq1DJOXdlLVKGnSLTAN0V6IhlIv3MGXlOBEnn8DqOGHn7rCebZy3Dg7vlKOqlT1NfQ7VIykqJiQ
MLsft0Ph9WfiX4GCnRyJ5EBKpQmt/14btgKw1GYYuMQc7kAaxdnM9Yf+91JMYiMMjdwVFB9Kij/K
iaIliKrIHzWwV5+JeedXqOgHg9GgKCKcab8J0V6+fWDXAYffK7BjhUWIaRYhbeVTVRrITwy7lyKv
EhS3kgB/gttOC+Ll8WsgQRAbxSLO+pxTZGcOA6lWa/QuAbbqP4b6F9yDrWJ6619ukjlGQ0hNo84L
vHTB5iGF76I2422l2UlT2n2Vb1N9JwWvAc3vhEniUGRzjF5nMkKUasZELnDAxnQaUZCekZrd3h7n
Ga0z6V8EyrB6BGrzJID1NchQhQnOcndnttWm6jhEc9frgn9Zvc5kYqSexIoY2M0435t9ZIPxRIQs
dTBGhxAKAjWmqG9vjmcgTGKWl3hzhg2e7XP2nkLeE1oxmAcZOatc75x8XwODwb0kqiGXgJ4vQ33S
V6OiDZ2DQS9AA/gDGCKP7GurOgzb+p0vj3u9a7Bam/HFswCd6KLIlq7BQgwqQYEnP4EbYw8hA6AN
MWXDgxty3KQhIxtelQ/bWshksV0sRpWtwuhtzRA8WXuhmPm//fmuY0dWm2OqrlKTZSKVasBj3rVz
vh0PnV/51B9hoZZy1znzy8L9MSbW9HB75etNou+VTebi9UnfDaKKS187o2KPsZU9wEP7uiv52kny
f3UoiNj4Lc/gxwIJibYZBBvmW5zqc3YC8ICT5XMMmUWldUFb93JUw9Mpu3p40et7c/Bvb/k6gmC1
ZeZ2wtfok6DisT03kt0KBAJvQBJA/1IeinvAGiy1HY4LsINKf0RHslqauaf1GA4aHeDIWxCFFLlD
U8Xh7G4xlX9+o6Ep8XerDYRS7rQBryRxJ9uNNWAeDlOP5hm8TbYGCIEzcc5z+c23FmQuZj5NUDyC
NNUpFKcNBk9jcXJHjRypXvpGNtmBIXk6KJ1u7/N2wCDsENo4J8U4hHiKZgqyMcXrQZh7e4VrAUOG
GI8sKcAxS2yWRLsExNQdhRPPEohwg06qUz3Q/+zQzHdSPCtvL3e10Lxeb9nxyt2oKJMpyYS+MMF4
OLFzL/IgYYQqUHvMPO4gwbWn/Ho1JthjgqGL1AUOXAOfllRPPZrfs0idabibVbAaGXgrdj+SdCmy
RqHL2es1m1mvzngd6MEGhjzjbNNtuBnu5HEDsuniOUbT2etdxTUHl57ywk7OZJ+d+NHkmptZr88k
A1paRlUvAUxlynhIAicaQcmvUD8421wiBHs11sswnqbsDVCV1sAzLDEr3oBLHPQK4rbYFo5wz+UY
4K3GOBdj7EpIt+FQFw6dyC5PAJXbs6/7YB8BWOMPLuD33mTWz6iVHICRBtiWSM2cudwEQ8qzktsb
gjjz329EWaVTms9QSx7OKNBuqufgKdgsPDSJG55447y3TUJmHUo+TGVTF4l8yungzDD/OdEsaqQb
jk3cNn1ZZEJ9KMJhzRq+Un4ojtOxlSyUwD0lAfYfSHYHuW97rEDCCp605wK0e7wsn7fP5f+v3EzW
4G0fx1ADxZt213xAfxR0EJkdeBfUy0O64dOq87bM3PbSbA2CwfjFs4UbZdNuBm8Z8OP5tNsOG0ST
f98ZJA7SspFgkaoJTY0JyQOI7dI35BRWG3M+49W8aW3+zNWuq0oQBoI9jV50P+O/UAZcxq+Re58G
R99FR3qIgUMHDJb6vS166ln3oWvnhqCi+MEVe+BED1lkL38dxEasQ7NxsGevesi9zF9o40KoNpU2
76SvFkZWu2ebokWk1qMkIMlYyIU6oHcw97ajtvZjwfAAYLOBSADvEb5YyT87U5md3iRSKMY6mIRO
A2o+WXpXKhOmhHWnr59vX1HODbkc9eqGKHiLpmOG8ggFYi+OMzscjoXK285VSPz6DBlHoBRhppgD
LKhxJzf/IW0WFXjzPfG6I1h4/NKttYUWxolP6H3u8sqqOK/UC5zu1okyGUeoZCC2nuOFBrV36nvi
Kvvoq5Ss6k44xmDFkVzznGz6X23noLY5bHi+6PpBq4qq44+oaox/hw8G6asBUFY7EXcYtzqd3Xrk
MXJca2nLgHr8/1WWKLP6nMVc6TRPsEppfuS5V9PEmySAabX4RYgyR58oegUoIVYZT+b5Wo66Xpn5
wsOQD2WAaZ6T0oHJbm4sKeQBaa6+HNdrMN8wNaNRjCKom5dv9EXeBX6/LT0Eflfeqr2jncxdfxef
us18f/uScBdm4gg029K6wGzviYCR2gK6ZVpoD8/jHk1SFNBNUEAAUCg+1c+hI/EKYtzVmZDSinVQ
6GGDIimoVPvtIvHzGmwh8jL7GVg3WjvdTfv0F4GEBy9R51ktE2ZSZY4GlcCeenRSBl2yZpV6AuAY
tw+YZzxMgEkqE/rjJdyd0EVODr2iPnFvr3C1pLK2HSZmlGVHE61CKgC9Vl/p7PHQ2IW9tJ47wBtA
FlP73CSVsy0WYJJSkpUlWuunaadg6Ac5KhogL7Mt2cIu2ceg4OKy4lxPI/9yACwTXh5Fg5Y2sNTw
JXzI7+nOdIXnhWMAbDg7HuEWxzp0xttoxaiiVrz4tK7d6ib4hnrN78Rftz/d1VNUVE1TZd1Y/vq7
TzMEIekltSAnqUl32SB6GgANt5e4WvOWV2swVyzp1EYTMiD2Q0l0KkV5DFP5d61VfmVGp9qYnH4G
3ykRN9JgfvRi6N9e/+pBrpZnrpmWGmEr6jM6B5il0u6EAjww88PtNXjHyNwxzPHIkG3GMVbzyai1
AxpVnFPk7YK5YmOZkCKTc4IQq5FdACJ0Q+WpXV1Nr79Pir1SsV52ZlWqxiW9bvx207rEkzc8y77u
LlbrMOG6TtUiSTXSnbLaKhFlIk/8ES5VSjs9LjJB014+/qvvw16myUh1jNsAmGzk7X2DUsCsPv27
FZgQHYhATLYNuI9BQk61x46rVHx1JGV1jdjeTYO8FVyGQnSunegJc/Lp/eJkBbdxcsDdNStFl9Wp
fb7iBsf0dMZHNOKcG73WEGjGGpasq24cplu15tU4lq/+X0nkyioYNxEnZV+0Eywc9O2g7WnSfUOL
Q6q/JlkF1Fy3G4JdRB6n4eco1tvbX09ZnMCtxRknITZ1nFUkgf5n0NsD8PV5o5xzUGTshB4EQkIw
PWdk2kqqeibZ8AOcsGUr/25U2c9zaTN0sSWCGl4VkAFG1JNU83FEHawOHkLlSVLDQymNbqOHviaq
Z22cdsXc7Ks5hcx4tunm+CVrMs1WAmGnkPAhpaC6ExOgDrUy5L03rwax1TEzrkquIXfeL44kOYyI
1roXj5sazMTAHAgOkIry8zSjZ6CBf4R4Vb1TnhPjvh/vSj/iJdS8n8L4tLoP1YIa0SJmAaCH6IJU
0itLt3KqberSCrx6t7/y9WTve+9s26mf2sAUNOy9dgx/oYcGfY8q2AvH9mGpmYzvUIMTl1kdnjjx
9YeuYkqQDQN/s8hyDdBArAc916Jztyu3xEWlxF04ighmQK0UekOaJ+4xqHR7w9dv7veiS9havVi0
2aQ50Xt8a1D0Y3zfAgOWVTSPt1e5iI789+X5XoZ1EEraYTYWnqkg3UdT/YqmdBPm0V0/57tuzh6V
tNnEWr9Hb91Rpfs4fIwkVC9IX23UcASufHhUA2FbTDoAIal4pxj0XQUuqVXru2pWD1pRn8cADYAw
+dJqYaeq8jZvm59dDIYuFHdnDdIgEO6cBtT2Eu1g5IKyT/qysyY1k/fdrNxL1KysVpkTewJIBwIq
3tT1X2mHAfUYvQUraekfhZzvQ2HcmRZq/RCHHQHYR3PF6U2gPL3w66WalU0xTgtYgqnOU9hU4yqe
Zsc7MuDFpFmCjzq/yOXX5lkT4zmomkktybEjIfzQxQdBXURZeATu/5AcfJ8b4xQobVB762Czjdse
JtnvnxYWBsj6bclb/JMQvCW4Ccnyy28YMGFaXY08mmkS4yCX8vp4GFHDWPiLhQaHGVgAfjmzbXil
HRyhoMy5PJylmVzIGMCcmtMJ708NHy7/pcwcQMRVIlH520pYeSmMEs36aOJAR4wH/hYK68LzBF01
SMbu6H17hN7ODFC88z9q1HDMhtWbiqO4kTFhAb4YtGiAeIMaGXBhLvkKLHTDc6v+1Qhgl+Q1gK+n
5H/ZESsmPIVDITeL7wPAywLSvQQFwO1P9w/h5HsJxu9FvTDPmYicr48f+jF6TVSgOgep25sGxgxw
Nd3GkF+bprovE8UDM8YjVCRAI9aA6jd+73sAhmcV+qhDxQl08pJt3jJoxvmYpUZk6PMs/K0EAsjb
0DFs2Y8/gHJFE97OYNF4mRsWdG5AcDKqluxlDn3kBVzeN2AclDbr9TwneHq12ZMYPXTDz9tf4Hrh
cWXbjEsqtKGWRildPDrqJ9U0K5YkIJfohR+1MUACqrhrmhnUl3c4PotEmABR9ReVgLYo1N/L8kir
D039SjEhkCo5QoHOud5XNQnWt49xZ5XSa70G/sPTlMh7vcJUbKBh/CaK04MRKdtFwxrVfzsgh3ba
0thPW1DdPxWIfjHQlBQVMZkeMrBdx4D/lOiryi0Kyblu4Ma+zuqPSUDcQ9Uz0x4IRA4457v8uht2
pDKOMazKNFD7gZwgEOrob9rvPgajFBzi/X/krBY44wit7p/EBeIv3le+ANVXYmyDr/Fl/iAbKHBy
TpQX9VTGY46zBu5eCqOaLljKpRe6wEyKreFNG676Je8Elhx2lUJVIfiUAtpCSwsn0BobEb0CAGtU
r/EljOJreCMrNlRvNXv4CT477rzxVULTlQGxWk/DiAmjyVSj84TEMbLpbkHRCPZwLxwxwKsl7n9k
n0YwwNuYMXe1u/HHkNjhiTdrwfHjrNYvZKzCZIYw9ykUjm2xM6uXtOO8CHhLMA61JlqSFdris8HI
2k27tkzAb/d126ivDhyuT5Rxjq2pkkQQscpg45V+QYDdkXsoljmAthz56QVvV6wXJFSQEhXrmepX
FuExCcy5UHGez7xFGE/YUjWpWooUZgrPozFbs5HZUc2bGuaFPJVxZyWw/UowILBEID4Hw0dmde+p
EzhfI2YF7Nwtn6FkcdI8/ikuX+WGK2IVnoRwJlkvwxUl7a5pFUvHfQMRtvnrtnXInINke0lC02nK
WMHMs8zv3NnBc0R2obgivQbO0ghtX6DTceFprlzJLY8BxhtOCw88dXjdUU741BjfM1LoUA/NUpyt
exCPbCvMkN3e7T/UZv9KYbQlkVi5t1xLaUmJHp0VRJUuyfYazdyuC2yUYYm87WfZKQfdLTXqgaiR
k6bwrIlVhMoLXQrJEl4gLWz69EHsDoqTeEvjIFG96qDuwtjtjyLGo1yDt3VO0s+WvtsQwzzBkpeO
XowxFTd1IgfgLAGjkHaKD61AvgOkBbWNEQX1R/zKOXnex2W8UEjnYKBaRU7h73Q7Yvf75NHAIJQV
XF4bmPfxUggMcAdzefbNeCOhbGcxBVEYApq8o2grHDByeunVVFvFhw8E1oFLdMc7a8Y7UTPPJI0g
iNEs9CSZeF181wgxCFljT8c0qka5hNDXy4nfls14KozsFKUZymC7czCpCxhTuAsOqg++9R0P8cNL
SdjCuSwjzTOLGL5pSy+Iia/GofcYNMW7hpf/cPwg24TCezGaTQIhusZ8rFC1G3NM1HSxnadcEliO
qbBV8yoVdEULJHQOqw0Bt2hT4OUQQ44uvld8lJtDO3NiLq3L1flKWdcMUzM1ookGk+BJDcbxpUIk
J0xr/Q4bYG6s+tBByfSLznb80IwOUk08ze0EaJHBq1q3eMKE6Qjhkg9gDX73HxiPPMR3qh9Y03Z4
jPiFxKsns/qJjGeulAkQ8nEioOgD0wmFxCGKiCNm5mww15VW+GTuRrSreSnY9dRltS7jroMqg8Zh
gnUX+V9ddoLZhlgEvonoCd2BbPjmdjX/Xa24uLFVgKjGGiXNYUDAJ6C4ArFePhyo+mK2nhJ/6EVt
QRne5bjGq95iteZy+qs1g9mMzSpAWOg9iK6EAP8iDjd2U1mm23ihbGXb5hDUTrdVIPvDCwy8b8s4
5k6MRCOYZ5xxL9sSjRwJ4I6cVx68XudabZLxw0TPOzmZRmA6HrVzfOxB/rloOXdvkH0E/x8yDF6Z
62rEWa3IOOGOEjIJ2UhOKcYV1e6+Aj7xX345xummUHzIKjBkYgwSwI3UGPy+VvdV9TgFnw15jean
YVwkFzD0PFd+Iff2pP0UMF/SQji5DmVb0d8gCM17MnIMip3y61DzpaGAnS/vVeHL+K0Tm5b+hfoQ
Jb7iSXoZAh8c/sg0+Jkr79aajEMjY6UHKppnCA/Zke7njeEkujXueje0QXly4oL4rsaI7y/NTv4p
WRTXs1hXYFzMtuD888Swea3jc8LVBeCtxDikpA3TZjaMRRywygHKBIO8jYnmN9nTMW0iXdJi08k4
dQmOJbOSUH06JRhtxPfUQ9MNx3Md8u7K9W7r6ggZHyQqWtnpg6acRB8ZYmGZX2bkdEcJ3651pdwn
oB0EfBjqwJw7xNsb437UtGlz2mFvIJTw1fQui0Tv9i3lODh2NAb8GW2VSnBwYo/s2jzHcunKf8Kb
tQriJuNsqlIcaiFFEBfRcdeUuxKhg1T657/bCuNvjLAmUR0hOlUUjEGhNSUP9fB0e43bJi6x+PQS
0CmjKbETDQrmxlidgu4uLZUno9zcXojjJxBX/x73REkFfUmFkNCiwz989Kd4J9gQTT2AabZ9D448
2OTVMbzvjySxUPVmlCo9MXsEd/SCtV24p/tptOh7v4nRbdFiS0bqZRXOtAEjEhdOtUS4/3rR/3XF
JBbAHk9irgUGLB2Y5604YvLf6/qHDLpuvQ3XmB4qyMX+iLttceLnNdzDXu7hKslYCA2HZsRhG72T
oyNb2YGT77M34Q6ANZ+/4PVC3mq7jEeJ+lyY+japMKqyTIAPqiNZpXZS9J1MrFI8zBvdBtB8OLT2
CEqmeUeNXfnLlL3OsKBk++uPqgur38M4mproaaABen6KuxJcCGdTlTmujLtlJseh0OOtJQPpKuSm
Uhul08mVHIy+h/ZSUAFD5h0SOqdfgAZefU7P02t/B0YFSFjykjpyO4+VRMYfddWcEL3DLW4detTA
4gZSJad4qLfCKUgdzP83XvdbtHMUs4kdbqLMU0xqKR5Ye1AZ/GjQNWk3dJsc1d+B1ThmsjWrL2AG
CquE/M8HACD9S4fIYNiD7CTHprB0H4pKe8Hhzcvw/BHj89R4qEzBRGTS5uxQQv6DqhREj9QJEpWT
OHFuKIvO74WoDoYKN1QAknv6asjXYIBB6iEPf992fbyFGM/Xha3QaCMSlhrgVFn5ogQc/E3h1XH4
HDQar/RzOwJKl/f86u6H4DMpxCV/uOBVm60pO9Vu3Md26+bpZn7BZQTdBLcKwvO3F5+0Wrc16aS2
kYlEUHJqxRp24cPsYHjzHVBnkESRx/Z3c2i2mTftF6j+7TO+DkH5vvCXF8lqdb0zSzlOsOvgGYVN
+gwsCDjmgEOBAB3APspLGPgiWPN5Bnu9yLhamPF8CtiL81DHtok/HtR95PTW4DXb/m7gTiVxrvkl
rVvtcVRiQoTpUlEcD6XXbxQffPGbf+k7L4XN1TKqHogkVXGUtdC7AUY40yL3bn+u673N1akxHsuo
hUQWIzjPaDu/FXjoo2uwMXxYzuMELlWPOGrqiMhC5/cSBXc7dsjD7Z9wvT67+gmMq2kyIJa6CNsk
fmn6TQbUVLCTTczMh+4CEBuB2c195AkJtEg7Tjp0OxGWLuezOmPoNtUlhpGqE5rIzwS+NYoDzhlz
HuHg1P17EmAWbVXrOa0QFQZXelJAwzhvCNAekzNElkn34nyo+VrKvK3Jf1+2J+kcaRCkBN5EtDHO
aSe5NX4uaLABKIzisf6lJBxXzluSeagVPXoasYLTzJaiTd4KoK1QPjj2wglNl3xg9ckGOQEBo4jb
Jy2P/w2YobA1R3BBUYWMrsZQTo4XoWjxuaAvZNc3kslLW2e1tCzoQBQv7aEe9WVrBFgHzSg7cFH9
TS1A7CCpVoPhAQQEd6XbuyDH+h9E1Tje50LsvPoRs2wGqrHUdKadcBpe8gOoHneK1y2YF5CbbcXH
yRtf0P6Lv/hHwMtoL5OGq9VVMOSoAQF8e7AvsuDq4T/y3NJOAjMlitEaB+J2ffLs2z9cwA+rFWMF
M6AT0AeXukrSOIHsVztQltE9VnZrN/gC7/p9t9U/9F9AVnY5vjwvs+PEclZoSxeKNFMlpA6Zikur
wR3ms51DNJtj25xvyyptjZJMm2x50AKAP7k6+T2AV2u+NE9MSATNqD7T7Vi/RLKfAo+Q+6kbet0f
wcW+T1xhHFaooCCZSpfAY7iJ+h60PD4Enk9UGOdUgguhmOVLjXlw69itn0pv3FROc4hjJ9o3j3wm
e061RWLRsXFEtEIIDQW31zgDv5NiVvLYblHih/cAPWDwqIBBki+Oy/GKl1bEyoCjJFbbuMNeF12F
IsrR6xN9juEsnvWGZ1KY7CetMabdkapCiax7kcRj/mN5ai6ojVnclCFa5TzY1XXI38pKFj+92lZn
anoE2lKM1Pk4ydmB9G56ElwFLxKjtZfW5sICo267e+pB1nr+wdkyJ52/oO1X6zehCoJFAU/dwe5B
sYPHkzbgiQKmHR1xQHTycyxBhvnYUgjdWLztX0e/rbbPZE7BPJnTKKKsYbx3CAHLj0juyRmqng5I
Ggxrtpbzx9Sv8QhQFUbG3HQXnfXt7VPg2dbiUFaHABWZdiDLmyYY30dx9EAHySmDXu87fm+Uxa0m
WjhCCwtBTwWbMBIJ1CQHoMk1S99NTyJ/cIdjyoTxPkVixvFIcLDL/D00OF+prx0ah3j1LnJNJ+Dk
E2T5UDeuDgtdreIgDrPlQ6YDZJckTE6UINq9o8C8QQ+Izved8FgBQbmQOkLZzMmlhdzxF8ZIHKK/
6sn7WBS2Vkze0O9nFbc7gDszNmpF/Sx6yCCU0OrgRRqPonTSg7dWx/BgAyWe8Q0yVFJ8LBJqKxiY
Js1br70kIHlWa1ssx5+91EAetn2oS83pc4zmN9qwQVb3fNuEeCGdxc7OQjRFcgl3v+SnUKSzul9Q
g7WkneaRT/7r6Wr+ZmA4QTYVg5BLEWVlskKbRxqE4PGsIcVbLkKcpZ3AaGJuCoir397a1bD9vRSL
LGxzeRqMCEVotQKjJ0msptsVOecKXr8gq1UYg+21tK5pgVVGL2ld2a38et/vZh2dCTzvjwJnSO/6
g2m1HhM7x8Rs28HEeohj4R1gJUu5C497gs5wABb9+wgMscel68Pvm18P3KvFmRR/ppC41bvLZrMP
PBjbrbTpN+XGp1vdLxrMhvE87aUA9F8XdLXk4gNXBlNWWiL1FV4VFUaXs5B8SHnlBrFuC8W9nIJQ
rZygBhU5Qh5wck/ubpmwGoqqGGXzqCDGDK4ANID0maFYjkLcgiuHEogVf9422aveaLVZJqrWxSQk
aYbbEcrKMQn2+SI2EYmQK1C8ojkbIPe+veDVCLJacAmzq9OtaJ/EwwKEEArlLYEPC1PRvr3E9cxr
tQYTK+tGiMZeADMp8YXG1UHY1NmaHbptYI9ga3SFytZRF7sL3GnDgzPwfAATIZGhxEIgw2AFKX8I
UgX8udKxoLzx9EtYumGlLHRwNqSEtlpQngxdEj0JirJa/5xJ9EWY4qPR+2X62dFPw9i0YejKU+eo
xe/IULemEW9IrR7yuDh2Ez2Mhd/AATfeVKdgIgNp8tzYWTJuJQOmHiqQBjhOVeqZQ7aPmnsz7TfZ
qHt6vBMDya+rYmOEmZVnoH4GoHvOMz+ZVQ6EluPCWfiiHpWpqY6wGUXUfxqgwlDuxkB5ladftw3n
8gy4daiMqxNC1YxlJapOSjI8gCT5KOi/hFLYJPk5kpptV5wSUJPn94NJMJQ1bk1oHRbSuW6h2qnF
jiKf++A3DnWAFLho2kbyHguhWwFsV9DPCapRmiJDX5FC1ueYTz9bSbRFueV5kasZzbf5s/hHYdLq
Vhz+HzFvv21P8FV2/duwwDgBH23yOB+uF2FXCzIeM9DBBGXGsPkZ9PAHSCkAiYC3cr6nh+KQgTDc
Xiagebno9RfBalnGW0ak74tBwbKNSxvPjB7UelNvATnB+Efy0kxedEQ+bAbQlfIwtwrcGu+y8wyT
8Z54ktSBvoRGSttDCgXapALtM8XzLuDVuq73nVa7ZRwnVXIh7kR8VQiz9Q5K7B7Y5yBmQd3I0Y9h
4jSg+pTuqvt0twweqZGV2Lldnvli2Tz/qjH+VQklUMsvPjwLyL0eghpn0vwmJH6TJH6Y5/e6tNWr
wCbm6JTRS1MtSqt2KQlWGz5MBsc7XC8qr06Gcbk1BSl0OeArLG2wFPi4CW0waJ1AhMaidudNXv0B
Xm9f9ICGkS3IF/C6AZygxmIlw66ODGnEL0ir0hqyh77mEcrwVmCSvlIrZ4iQwDMhCdthJuVOsIlD
DyiDubVvArBRvd72hbwFGVeYTJTqDcVLz9QaD6ScLh282ytwLg9LGx03TdwlPaxIUpJNJxGnFqad
OEggpfmXKSxLM5BUqpDUKTYTRdEmoaqdZeYmyiVbCso7MWheEgXdANSTd0TPILdr9mB9XKSo5g9I
m0T7WSw021CzZhHDcW4fw/UG2rf5slQE+BenujLMEubbQ587BkUAWhHLzGtwKvfQa3Cm7SLm64Wv
PJIrTvbHEkurE2J2u7yN5KE6xbpoT8MPaIQ+9eC6ov9H2nctOY4r234RI0iCIMFXOtmSVL6rXxhd
bei959efxZobIxVaLczd/bQjds0MBBBIJDKXeVdwYAVzvVpEuZgrF8QKGRONjNaEvp8+WdDVcbSf
H+6G0MMHGxaJbvFUbsMtDG2EmkyCa5HXnVYmMOTmEJOlx1K10tkj0PZjCJtZsjeh55N4orAgyAUN
LjDBnwe4Vh2VOFm79/PMikdAIVpR+XT5r9xIWngBgGYqfAg8YF4kS7dxHNuz1K6loX1RkgOrIe/X
fPeJKI0XTI3HM0uGXzVNqoMWkzxKzWNPwYIPRK0s0cy4GNTCvCgMl+tVJSuQfd2AyHYKaQUUrddU
309sdtJqFL0eBJGPLfvo8oWidOFcaKz8aABEawrTBzvdqW81WiwLHQ+nAly02wdDNOby94sxR90f
oViEbwiDMTh5r9M8fLo9wvWyy/no8b5GgZomrdKi7gQta0cGNAhGFBAlBClk2hdet/7fyCAXA3LJ
UZKbMHCRJ3JM99k3H6K9010EGcTWhXzoQssOHBH2S7RfuOjSRkUaSxWez9oKdYKd6Q7ewtoSNcoF
Fxfj0h91CsJOWj6WUqbwtjbRO3mazOAdWlqieCk6ZlwESaaGhnWBu2GwkwMseVbT3XBYdHI1p1kg
1RrsNoT0TOWqWat6/nQ8tjiUidpVOSFHP4P/VKcZVs0685BqqeQo02RrFXX9eoRTmoL6YVa/gsDq
RXCIxv8BKUaqPsxDt9KS4g4mkzpMbOZvHUxtzEH/VqKKbc9+8g5f1dGeGoVa1VyNK7mV4pWsEFvP
8EhJnto+tXJdWodTLIG1NUHTIsfmCSOXGuXXkTQ/0NjOVrmmTOu8mVIn980HqRsf+q48KHXuNDCb
0IcEPBJiVd1J0TsEC2mnVa3dtdm3EbZmqtwfBwajmmDY9HDBy+J6J5HOyaT2q4zI2WRfAvNbOQyu
meVw3DtlRrMpG4gy63fM387SLwlq0Kw/lZ0Hm4SpfEJ+YUX+z5K+0vw0JyDNv02QV2DdeoBDTroq
kiNBS77fFzV8cBoGwsE+lUKvB3ZMVR+QdTm1AveYDjp9cm2BXJ6VsR1OkKAFutpIAVnYS9NDFD3i
1e1liL3TU2oCWu9LVgHDwxSLG4BnPQde3h7CeTVXr0MdO2mMKpJ0X+nvPl7qoFsoHlgwIjDOEo9/
u4lMWddkRk2T8i4SYzYDBRBBd7A0N36k2lRHPb0FeowY3qQhS01f4vy5z4HyaFovk2tBFP1oiN/6
AdzJ9PUyavoFwtJ7cgqjQBtGlC40VmD5sC4OC6s6WQUr1CvpKoK+nqt1trltgI2Dkuh/sJJbkvJb
P4c7vbmZqn67dOJmRbuLFBntol047aCReOiCtxGvZTat/flFBCW/3sM+fwg+JQDRI6xI3RHoIekr
pVmnvU17+Fi7C6UHYHY7e6p1aHxaAOHmzMmWFYD4rpDXdTV8XfwO7tUyBGYVqAqcG6ryezWvSugA
FI+377WrGeXFEFyOkJcDS9mslke1f2fD21w0Xhxt9HZd+/Lx9lDXCw4XY3GZQVKF0ahS+k9mAFme
ZNUya9zpDgg8T/khewtsIM3etLvCNZArCHb31dvtYnQuRxiUfCiohN1ESbUzqGHFhFlGfU8BmyLV
hhmZ1ScivtzVF8LFoMsX/pSYhCGlSworZc/JEHnRsIn9Z6JPDoH5UqtOrmCNlzX87cxcXD3cllHY
qJhjj6yhcQNIRNvDXbBd+spJj/4uADC2KPUSbCBeiwCGaU2u9Zhh0PrOBF3WRn9NK7adkq9ZLyrN
LdoSv83uvJy83kBIU61tGSmP6RjCUuQ9CMptNL/G+qmFklXVgd9OjlXDROMKIhHlPmMVAl8bLyWS
eDSOjZYcpjy2U7m3eg17iMqYuFfBm3scF29QwfNbsIcol5aB+pagjYgVLgtmR0qxGtA273NlRRlq
kqNXCE1MRN+Uuwcq2gMsU/UL9EL9hcfevFfl9XSY1yaEmwHZigHiotC4gH60sCZ4HbV18Y25qB9I
6jQ1H0Bc1CVhKQJLy/v5+4ROnfozW0eu7/Tom1nz5C5SvFWP3k67EhVHBWvOtwdqXVEMqiJU1bKx
oIjWNOlOPi0DK48BEkuBBBd5SF19w5znzVfpJwlC9rAhAoEJzjFRD9VAJGy3o4NoVlywR7lVDkAw
xDOJDjYhsdeUr00bL/Izr7kPQ9302+0BBTGXL6VrTQPHy1wpj526nQcYRsizXcP8pgKHf5oOcmw6
gR4ICmOC3csrCAxx3MoFpCGOs65vY7RggoICF7Ul4XifRZJze4qiz8aFhrQzuspggXlMBuRKZmWj
LCd4xojyEZ17CspKUHf9wooBcvFX3q3i3kpP07f2BGqda7h4Eh4BIGxfUK4fgbFDs0B8Lq9XrS/2
JxeGosiX/dBEUiSt8YLZlk8AH7dPC1R8gf3Wxo6iPfIfIIyCrJivlmtTBebtgGDUgo5UbcE3R0t3
tkf3v5x70dfkgk8X5XVfR7hg+ml0J2ODTyvYnYIR+Fr30Ax+afhGeSz90kvjOynLBTvyOrb+/KV4
OQAjS5LUl/TyQ59oaYOPa3Uje8TNVyItJNFsuIiiVJqSQHwAL4YGwkPBhoShIGYt5+fGlc+XubuJ
KXq+8HQbuhsrxerLH0osKhRc74FcLNkyz4s8jYx1LAdzS3DCyj3EBQAQbjfNYViRd3hPfWRQEGKF
om50KhzA2x9EQALRQnJhRG7lpm9L5OERNTy4plumlgryb9FKclGE+dKgt7jDjiN8F0NSw3fRA/Nk
fTseXgdhnJeSccMMkpqMaYVLpnVqsAUna9HFWjiLc2j7x9nNt9D3EGx5weoxLjYlsga4AtyIj+jw
pImxImW3EUxLcKv8VrUCd9VMdLzFdOhreCrKBFZ9ousytLIVJGJawPTHb2S00gAsIRH1WHCPMi4s
yYU5Jj4q8EdG5C8Ihk49Z66u+7Y+qCtfAfTNdAtV1DQTbBi+jKXTrO+UCVMON/VehjpttSLKR2eF
pBZoiaibeOlKLlzBUgu+Js+NT4H/wGZFEF701aJ1p6N6Y2kxNHg+cIWrqN2FgAELAo3oecoz5FkP
S4SOYboR5G4OCx+zeg5+1vmaLRox0DUJjnQD42UYf7+iaCmYtSA34x3h2pGplVqg+JOH3zKt9yLt
FJmDLVXPHYEM0/wgWOSrD8XzMeX58sg0425c4qq66pSVv+pWCwC2ITY7dvsFCicChom+6rLbLkIs
a+QgiRjOKGXroC+sQBcZd4iWkIs8xpjlUbRMqSXKoZ5Q/9NgbJ7arGq/EHTnJEkU65b/4o3LiafN
d5AJTkiYL2Tp3rQkBS05zY3hHIrOQGo3X8KDCcGZdCsSMhUlYzyVfipneZHEJTgis9ccxr0SOgTE
g0UVFxoL4R36cU4g3KTXwZMXu4YLRHFtMJAeEIgWXyEN+lg18G5e56AtvKVvumCTfhAo/ry+Os+z
TwqYmRcGbsXWG1zZTdwEjdxyr0DGJ7bowTy0sjXvaoYmna2eIF/rNpsKVrEqEHiOdhc/R8UGkulp
9g7UQvZ++wjd/vj679R8WUHOjzCFfMHIYLE+dJ6U9+smfLs9kOBJrP/GyZdS2MIbiExLQKSqNRya
uwDi7GvlEBQQDYFdxqr6B+JobOA9jwC2E2uW6NevQE0GupwQA96Vn0/w3KHvAMQBqi8dtOgNGfr2
81IABSc/KGBnlSEBrOkDhFZVwNyS9r4bfwyqYrXZNsON0bIvZYxDqe/ndqNGD9oMIzHCbD36pvcR
tCobqy52abgvytiJp8YO+1+6f+drzNPqjS8/zEbmDnHoTHro6WVt1X1maVmyqtvBjieHsTsJHeLS
uDdHVPpp5JTZa5I+tcmvzH8bpt4OptiKyxOUz+1EN524cJmPQNTeDx1x6GBYidmui4i6HWqU8SFl
p7EzBdWc63hg87yKXMrMfE2tjIUQRy19BbyVkz/C4zu7ow/zCvRJ1DTAAXweGlsUNP6Q5J5HXq6E
iwjcdU0hVQt1s3VIitW1oOSnbfV7uAucyHqpq4Tg5WV2A8J7apmr4vQf4MHXS2nnH7FcExc/okxk
vZsL/Ii0Dx2fGe6USmujRUdagZhY4ujS10EtnEar16wdrdsn6foddB6cu4PKOdM0xcTal1WzYsGj
4veCK+F6pnYegbuDoiQO2pmBPcoi/24YA6RHER7nCNLmfAx0uMtJCRxfpdS5PbPll/8eKc/jchlw
qZG5YMu3bSYoc8iPwUDXTf50exDR5JYL+OLbUVNq1SGvIG5N38sJd02VeF36LaL2tzH6gQRGMKk/
FD7Os+KumxEySSwBn+Xo14kVq/W6n98j1diCmGHWKk5Nme1MAKDDhFlKRzc99nUBXBLRw1WHyEDJ
vinke1I3iV3U+R36rZC8Bu3w9rpcvwn+/Zk8DxBN1CQo6mVPj6OnyD8N9jUsXrS+E3QIryc453G4
AFwBmT3rLcaZZWBCA38rx52ljeDtRrk7j/Wjrwgq34KQzxP/5tlUzKhOgUCk/RYaaNu+fpv6+8FE
3y8RDXYdCHsOjYQLULTMJmmacTyDl+6XvqXrkB6jO98LNuwRH9XVXuPkIAJxCWICz/cbg0bP2wGL
2pWoKqGInzUiTpbgcPJ0P1XR/SHLMK8alJ3lIaVpVghDxs5pNlALQbbtQBRb9KAR7RYuFJVdDL+L
GRMDPeutbV/rLnlupmAL49uHPkbiBFW52+fgD5Wn8wblotBI1CTqW+T46b7ekHXg9la0gZgNYNMi
FInos3GxKDSCQdGXvQLols3qJz02BbMR7X0u+DRkbGYjwPpRJnmAoDEJWmbVwVReRmFrVL0dvnnW
3pzps58tHN54Y3w3PFDSoXdLa4jx/yOqfvs7CdaO5+xJxJyowmZ2lOBXVIEVI3pdCrYeT9IrSkJ9
+JEBU0fkyOrIawAJrqB+k6V6U3WKZQZC4xNBDOZpcbE0q3q00OK0DlYSFd0UMJLTZxu6VSEKd14a
1lZVfze1lwpYSSmano0CWo6qavXy19vLe50CdY5j2rL+F/ekAffKsSmRBFSK+ty3pxjvTwW4kap2
Cd0yHUyRtraJ2X0RDCz6sFx+49M0q00Zi6DfG8RuDotY2Ah5anov3SsuIAoedW4PKQhtGhdkJrmo
amhmAcKf0m0CqWKaYYbz99ujiPYTF1c6IqWjv8Ro8EHuS3O2wmA8SfIO9PBVMrWbtH6+PaBoIbno
ktDB95sQXZ1SOobyWxoLJiTarVxs6SdjnvxFmoICcJrloy33p2p4HIWSosuVeSMv5DmVhV4MzaRg
IG0FSE8H8Ns/F8/kze5/EvYRRDLK5ShJo+mKPgwlKgSKt3SH8ObKd4uKCXEjrxBhFv+AWfr3yqHL
77k4a3Gu1ixeJMvgTW0iT7Q0ammDo96NXnKYUT4E0SOxFh0VY7LHX6O6hebQFzqvJ+cfyfbbG+cj
R7m14FwOo/SqnoazHJwauUltauiZreBhbGWgm1l0agvbL7pj1Q+/WAV1YJbGitUwBU2trggQKv1q
TYqQrJq6gjuJrs6eGmvbdjTAEJ31dxlurXnJkDTUJao8AR7gOkt/pHkJjYT4BO8ZyVEjo3LqEoi3
stTA6Z+bwZNkAwC77OH2bAVXJI/HmFCyjFUf+XkY9CdFzbdKb1dyA/F0iKsw0WiCWMOjMBQCI9wk
RRQwhtgzCslN/eJQpq+353QlerMPDJ62aE0TlReB90FMrXwCS9cQNxWDoYZMeksr9o28GaTejqZo
A/bfOiy82wNf0Sj4PDAXS2HirMZ1C1OIdJM9gIXT7uXt4Bpe+VjAHklKXdljkEa3k5MCxXLqxHt4
qAl7KVeSuM8/gwu2WuVPjd9V/xAqNDt3oJLu9e5yfGMB9+hKPfHzWFycVcISm3kCWXgB58ZfIpCx
gLRE3XTh5QSNfXuFrzwwPg/HhV1DoWrrz1Ddzb9AHqA4hNCh6HfTW+eVL9oXAnWgQChMK5oj3/GF
m70ZJPXi9fE4e8Mq2DaesvWR2pVQLxFhBX4/I59myPd+ceiSuatbfLx6MwGrqhjKSukS0XcTDcNF
3RSGAQZDefYYJY9Ke0rMHQl8u/B/aalpx3PrGEnvSRBS6MOHsXv05Z/qMN8XhSj9uNJt/DxfLtyG
VM9TeUKhP3jBF+33HSxq/bXRWItjAhysPGOwRNr+vycHn8dc/n5x5RSpKhvD1JRHJQX4IX3Ien8j
2Ki/5wefh1jW/2IIGuhy0Jn10gLr3ApwV4i16Cd5A/3JzlmU3SQH9uN6KURJXuE5fB6ZC0Lh5OcJ
M3Cf5rPy3WyPXfY9buvHVHqb2sqSeuqoqX/XqOuSbfW6gsxkUQsC4RXzyM+/gYtAUWcyc85wYsZ5
+spgvgn1JIAa7uKoAM96sFvofSjxi2ZEoS37rVWwp8J8ls37WO43M8vtZtxA6sYek85NUHIjqF+k
h7n5rkOBgeXhNoGtsa1StpNlBkdII9dsNU5ND1A7/FuZdK/m/l3dtqgva77X5BvTgPFqllmJbKyC
AOLkYQ9CIRhuKMSk2AKzFL/T2oTRkpRuwkZ0qq/0JpcV0VS2qHAoOl8ZGRhpFRUS+CjdLsoGCVD8
FmNu/9p4zKK2/p6voR3kpoB4ZL6jCyUBrp/38/jclm+ajDIfRHI4j6PR0aobqAKr3U7rVSQveKYW
vWWEMFoL8VeA5MZucBQ1cib1HWUi5/bhuFIV/Lw9uEtjCH2lVOD0DilzutXm4etsLt2FbRMpuzzd
oo7jZOSnBFvDRPYtZYRmCZSmM/00gUydFjMcsvZGd+r14o4V5arIZsEGFoZ87p7ppMpHfiaVRxM4
0bF5NKNTmDErpJusqh0tydeBMVsjU9wuTgILzteCLoMgfvAI9rZv82JesmISN09j2j3V2vcW+aUi
aoGKBuLS/Sns6RxKiIUm4HzlQ6s1mzQJ0Q+jf7mmjLtygBwf6yxAUICpct3Z/5iEmzbVwFNf+tX/
/1qTn3YZz2PTM59JQ4kQzGZt58sOMQNBcVW0dtyhUgB07XoFuyQw/G1NoCCs+NBcVewu6QT7QZTU
8vQ1P5XbNCiwIeYyWvUymv5pumU5vVe1XWtCtc7st0pUboqmEBxXUT7JA4LYkKgTHAMx9KA/jv7X
rtoHfnQyzXmtjq1Ds9hl1H8d9WAFny3rdrBY1vDzc+zzV+SukqwjNJyXwWM/3EDc3JnHb383AheN
dDPpyEgwQlRDtpOUgGW7t0cQJTk8/EdStSFVouVOLizNd1lxgjMFrEEMe/RRWoNHnb77X+i3n5aO
h/90WhyyFNpexyyd30P5NSiDH5UkYkgIPhAP9gn9LFMaAwlcByPatkbkEBmaiUbgAkdUdYaqtchV
Tf9ZNvaJ/OPvPg8P3ekTNVHGEZ+nbQ0nLdVHNTi2hpdM6fcW0mIGNbekfR0BjWyn+KdkQGli+pqF
77d/hmiay98vUkYiV8oQlIjEBg6RAZPQcWCrvxuCy0oV+BuleowhJPW9AgA/UFtBh0uUfppLzLyY
hTREc6zUIEYP2+zQHxe0b2T7j/FD5oQuXhiCo3U9r5HZ/3vr8wAe0iupGTO8dVmS2p0JNUn5YLJQ
1ABattiNKMTDdXzfnI1ZRUmhNAERWmzee0v6Nt+bUARN70Tvkys1sc8nl0s//LKSxm7G1QW8OBzt
uxXEodPc6lbJPVSFgeFLURhbuMtu5mTH8jlFO+pelmzpSYJqwylq/yoIEx7GIzVSO6dLEG6SR40S
m8STYIQrgKjLKRMejKPVWZhqYOkcmxmoDuWH0UPQrWytGkSheAJvpa/QNZ1dKn2tUZEMlvp7Fdok
fZSK3umT+OftoyK49QiP2Qn8MBnyAUnqYsuFFgBIx8G+2Mx3+apY3x7rdh5BeNMMWldD20pY3iAG
NqgcbVr9UIH4DgQR5g+LfH4FcOdfQ1TRBxmHM/1C0HiG/Rt8i071OygICNz3Pcwv1bX+MIuAqNeP
z3lcLijkshxNaKCYRwUFudUiPSufOrzbQE8vV6ktpN5fX9DzeFzSUCWjloddxo5QAWJ3DZwfIYkf
fJUgcC4fC9zBKBXJO98VVjN+r9Yvu/g8MJdLNCp06lWjBwRz27n0S/mjgmCDNRFIBU6RRV+KEOou
gqNzPQSex+SCBdBmaRIQcOQzeEc0mXxPk+lYaJUgA/1DUPp3HL7FCZ7AOOhNgiesCkW3svJUKQSp
enJ9s9hq6psm/Zo039HA304n3W5otDYbBzzcXUeKFW3y1dTTrVlLXps8s6G0Dbor4A1sDUSFnmyr
V5aczoKj9Ye8+fyr+feNCXRbIkPNotV+jubgJSZk7slTXOjuEMTeyOLj0GHrZyLWn+Cz8C3UcGRG
ZUwZIO3TLibwRamSdSoRwdEiy9f9/WY6z4+rn4HprCjJBDpK1wDKrqtNaTdF5+XNAIP2DJz/bHJb
s36Xi1+NFjt6Am/6ZD8ZFOYYw+gGIdzaZqtT77XcbovKnnsA14pyLemKm+e5g06XM1bBrkYZpktR
q2FVd6fKqNUlEwjm/WyClppWr0qTEy9p6u+DPH4DJ8xi5pPfQOc/EuzDPyTT5xlzeVJRS0lIsrg8
TvX73EQvbY53SPjWpj+X0sDcvOvzew50e9Ef9H4nQSeiUWf3dsS+0iX6dNA1LpLGGZAuQ42vO4EU
nGm1Zy6CDVFgwkvx5xjif8qdNkxWKn/r0bieG7aqIBuoUZgrhy/4y17GQVA7KMDSnWnulbZZ4x90
6+FAUJMzyl/UpBst8/oatknqS9+StQSjeBZ6QRwIiCWi6hTfBM4zFkBaDUe7dpTvi+SwhPPoALFP
DuoTNHvQ+pvWamb5B2CVlNgxRN90iYu3djEXsMPSn/xEwQ/otv5XdMzcyI219dJLgC3kZgQGezGg
Xqr7jagB+YeL/ryfuJjd1k02Egj4HUNo/gbki9plrlmPbtQZdlj2lt4MTsWwpyXYR1d/F7x5dd4h
ZT4bKPZRqe3lUN+X5qMZDKIgIV9bXqpRcxGm0A1eu5sVxhSkkcSOzB+ssqhPRFPXyVS5Za9Z8xDA
IVGPv6hKcWfI/qmRwPshA2JBi8/R6qtiegeh+FvV+w85q0NLHeKfY0kHh/YjurKJl3RNslOMVn+O
61m3IeF6RwY1t3xDLewGFVfhll02xG8b5mJG/EczWVGUWVAesXetPtC8MXwiZBvBMzYpFUHb6eru
vBiMu2ENgGDaVMFgIX3uOtmrxycSHgf9GPSjS0QiYVeTl/No/D0LklISt0QqjkNhWDIOvK5/n8i3
qQ7Wt4OYaCDuagw0Qyr1wi+OU/dNiuFrUBwofSp9trk9ztWH7cWEluzw4kmYKlJuwne4OM4A2YcM
hhH5/1ZcvBiDuwbVQs3DVjOKIy0mVy9QMc6gmD6FW6V9or3yyGS8lHQg7WO2Z6Wx62ZV8PK9XtW+
+AncvVRRaHHAWLD4eDAoDjK/yk0KVHicLE6sAgcNnxNmIcXiNQ+j0nUHkkNo2JCQFcW0q7nHxU/h
bicTMC0pr7Fh1cSwY6batV54cIYUBK/rZfKLcbi8PqqkqounnByVuLRD3bRzBE5n1MCvKl9KPXBk
4jL5HY8rT1HiyIGbi+hlLjibH62oi80l5UrMStMsjkxpn0mR2WP0VBPTa4b7HnSDyP+e9m9q/hyH
8y5tBjeAZMlgdnYV4JlJf1QBXOgbUcXq+slisroQLagic+tfp1FQKQYpjgkQIlWB9oHuSnLpmIaI
vX79S59H4r7AqJlaHjU6goViuLV5T/IQsqMi8dUrGo1Id+h5GO5+nnWzqqRAW/Y2jpcduSQ6po09
tU6wH7fFU7II3AaQ4VS+DyBj/LwdQK4QHz4Pz0d7Za76aioJONeQt4HgQB825WM4AQDYt4bd9u9V
+kgKNBVQIrAkDY4mee3SoD3SwXTnYd6wrnYD5GMZW3QtY9kZlFokAHH9TjovEndNgBIywC9eLY6S
eRwie+yVDTSU7ZCeSmHWIthhH8+ei22fAS9UNnhXHUe2ziKo0LMNwImSEIN8HXFx/vIf2dPFQF3W
NgOAAovP8XwMVwsoTHbLY7HSNumv8mXYtEIF+qtPmoshuftCarWyDyEHeAzjfSgrllxCOcBsIPD1
rKjHRHruZZG20PUk8GJM7v7A67SY2hL88cVYpDzlcJlDwLbLh//AoBHNj7sofD+f4OWCb1e5HZaz
PGXr6S7FSwIUuFpbLeMuNsQ4xRKUy34ybXX7OAlixscnv/ikMPMe08LEYR6Rzkb+j4SuzVrUcRYN
wgUmPSw1RqqSHfFWfA0WBF9rovcvC64g0TBcYJJ0KkUsw14p/C8ZM5ws2/dJ4t1esOtPzovdwcWf
uJ9jg0nVIso0udNXBWSUVYuajmKHu8rrR6A5ROD/D5+t3zPcf6PJx5vt4itVfsliJYXt+ggpGb8a
LZP+CIrulfabKAsTKwvCwI0ra1Jz+AQG0n4OZPgJor/TFPqqnNkinQfAooQaabgpYvrQ0anylAra
BJCsVuhwSoLOMcMu9PCghpdPE8JBVRN8oD/kCP/O4yO2X8wDBEF5LnPsdrwtvdBOnX6nb0C0XGVe
4Chvt7+U4Gh95GgXg0nVEM+xiq1N6ANEha0ar2eJehXsqo0j2khWYWiCLPrqDjQpU1UkQgCgcZEj
SOa6l7MciiPS0aAE1cbYy8pW8AS5mkNfjMLFjCmAGYfU4G5BCc7plBN0+gUjXE2kLkZY5nmxdMOc
VHAQnItjxnbdCLtS0liGCtxSnqMopFlyVLu3P9YVJiWu9YshuRih5KaUJrJcABQj26qdufWmsZu7
0CnXwT7ZQ0ffg82nbIkV+5cr5LfDdTEyFzaaguZmokxLPjMgn6lgVQB1ApzjVb3qeiEk8+ptfTEc
Fz/AnNeKFqzJYxd86crEm4f9zHrLnEXGZKLNuJyPi484KaQsgmxJQWaQM6NppUIQoBp8wZ6/mumc
58Ora/VVEXXFUtts4tfY/B6wwqOx7tICvapSvxdsE8HO5IW1SBFN4EEpy32preq9v23gZdKv1dIi
AHQ9L4E4XNcro/CaV5E+jmBBdS4X8csyTZUOG2UmiR1E5R6P8arKBAWa613TiwXlgkgNnPcEbHIB
wbZgnbjFXf2evrZQ6FwaJGpsG0+311Q0LS6cmHpYs7wacfL6Vaima1WHhYNIEUMQs3gctt6EcRP3
+G7zFO8m+dD1IpU3wbnidbWamsk0CBB7ifqLVNkh1GSLzXCHMENBCiDa8VzA8MesnGmNuTRgwCvT
Swo5TzbuaAofHVMVBEbRtLhwMbeKVJj+gA2vHs0odDpjU/ibKhfC3JZtdSMM6ly4IKSPSR5jVqNH
vBmufU7yrDnQhw0gNpmvDGIJOeyCyMuDqSMDRK84AQShkMOHgEhupNUO0YanNlZxpIP1OADwm1In
1dCEiOdTo3Wuqj9C1npdxmsl3VV+ays92Wdj/U6kDPQM+li26er2Cbmet5yPJA/ENsMYhROCj7CI
adfwkIFt3P3i5KKujZMo2xMcFYMLM0U+yWowIsz0bbBm4X5EdeL2fEQjcBEGmVFPS4YTT5m2buCO
FwkhaoJty7tMSHFjjnqBIZZH4lIkgLhH/S4B5ux0DrGVO3WXQtkJBWfr7+a2RLvLW48V8VzK2MZm
2XhtuRvz5i9Xb5n6xQiyXMelbCJTQdJt+SWAw1X3l0NwEQZ3HISroUdyrMZNCwC+LzzuyzLcOO28
AUSE0wUiMzbZkB0aqVkZ2Qr+F4JWzocj8e+jmABfU8Wk9IMkc7FUrWkkckJxlQ224imwmOhrlGac
4i6HPqU9H/wnzQKSdoevhQcuxB2d+J65xjGxfNdonYwK9dyvl4/M80/ibrs0KWfwN/CTFiiHBP/q
WbawN1vFHag9bo1tfUjXCwBVDazwp7TrqDWISrLkehZz/hHcJlWHae4LJQXpgMXWFP3op12G10lF
wQsrkHvKqVegZq1oyoaAZZfMvUUT8OCgNKGNbxMpLN0IYEmcHHXdcJUcWgpBvJXV2ksrBf8Yc3oD
gglAoMpmiTZ3b01B5LVFiIIYK16mWoX3WfyepOkq6gBKQJvrTW8Cm0CK/PZxvF4zulhv7rSk8qwx
2WhR/oTczaLDhVDwbjwsCdtdtsnRS9Rr2xepn1+PcOcF5g5Qb0hhVeX4ylpXbPrk1a9F6cYf7oTz
ENzFXJUS0RsVE9P9E4tfkFg7Sz9smNK9qj+EGl11DLYuYWGpxiqqpf/piXYenruuW9aXFST4ESK0
3mrb2QFqwWOwBsjCEmrvG9Uvnduf8npI/3dEXhjDGALa03jxfYMQx4AtWGtgW7zLkSG6bpevcyNs
EK4ZRcMR0CQTIw22bPebbAuNSBX5SH+HDAv2wrHrQy2PeezBJJZI0+eKudjyEj3Pk7t/DR8qGSnF
6DA7/xWAclqTdd0eZMPtqxXr7urXbBt6cERw6pd0nX+FEPj7QDYE6kcZIBGCq+B6oD7/Gu6uNoMi
1f1waQrXJbwTgJqcf7Xk8fanFQ3CBcWxy0MNLEF82vBr3wEJ0t7TSfQevd44uFhYLuqNUwWvtB4n
poXrCuxqnMJWCgcrymCGtjMgCNjtVWdaN4o7x04l9AIUbWAuFKk9UUgPTPyH8lYC9enkp9w66rHZ
N6dF8d9cK0f5QVSGEoQivt+uRnFK1Wm5cPLtUA/OLGZTXG3pXywsF4okg0hGmWFiZX6nkF+mOqzq
mFhTtS7105DOVlodypiIjumy9W4dUy4ElUbjUxrie6ordeuvFjN338nfI3uRp0WbU0TiEOxSvhne
pyOkcQh2aRc+kgB0OS39P9K+Y0tuZFnyi3AOtNhCpqrKkqwiNzgsCiAAREAHxNePoXpeExeNzrjz
ZsNNHWYglLuHu7mZpymGIIDcTfBasmOYAO8psvmJfVsFLTKwBHmfl39ZHyiKY1oWdEfqiHu2K/u5
H6PT2xBUjHf95HrUzeGsJ5o0VZLjCh6zBxrMB64dJh4sJO0ylH0PJjvS2S8FJdNli7ZbuB51c3Lm
uspizkCNoE3sYlkD+ptGl9jFEY0cvyrzLZ7qtzxTRAhf0bCbk1MS1o4IRJbJLiLG3cGIlh5hEUvl
nh9ZzW7rsbSCaemkZ3hJQZlneLDK+VDW7+lwkQwmaqLduwzrsTY+a4BOA0nUCgCKdHRN84137yRG
i5jxU4pRIiCBOQJUk0Muy3L17pSVoq3cszPrD9i4raqTDXTvFZhsidCvfMjU9HDbS+xCw9ZDbHyR
YhQa7znOqB5p4ZKdlY2HOfOa4lG7p5fsXgULQ9JEYOPrIGvDA9p6olkKTs6W4EkZii43MqCX2MLT
S6ugYgVwjXdFZwFO8qaOkPkRsvnvGZ71vDd3U2+BdbQmu7wy++eIHEynfzWBl7y9uqKZLYd5ZXYs
EzziYB4rr0UX5dY9VR8bGQno+ZnIC9DyfZrz/0VAt57W5vJLrDJR/nNKcOSyUOmwd+Xr2A3hSIWu
QjS5zYWXJAed7MZyOJFc4lfY0v5B0jSIrhmoXh1Bb3OtIjoQkMCdLN+8R8O5KK0i2MSt95hkCVoj
Bg5vZz+hPS2c81PNU4EZ3wX+rNZ0y8YE9nTw22upA9qH5KC+OvMFjVeemhyt0s+GUP9a++VF9pMe
UEJvwPmVjHsj90FpJ6YP2EVprz9mYxJ0RSkHhAUOHLTzY7zad4bfBs3FupbfxwtA8EHuKVGbh6PX
fGeucVcfmycaDof/TeJ8/R0bu4EcZkISYMmuVnI/5hlACmAmNol3+wIJDOCWqKkYByNuSmxwAVE9
yXnQUlEv+14AuZ7HcsRWV9SYpaSZCtgBMx+ifBhCpZ0OY4pMxkTD25PZfV6ux9rYHAiZQ7y8Z+VV
PpED7gtzk2/TADCwN3tLIYDoIuCv6IJsDNCUc0WzG4z4F7Hd50td8UDAyJWAQCleCeRDLn+IkiGi
Rd1YoaLXGYQZKBa1eWrHu9GqQiU/aiBuFayo6HxsbFAD5FkhlzCwS0pS8wH9V8LylX1Uwez1R8wt
9mNRqWC35WC1jVvKJkXNFBCAY3aTBmrul5p+GM6TaU5eXryWkM7M8LRVukFg2XenqqA3S9UV3Xa2
TYw6ktXJQFKgZiCuA5pnn0m5IHLcD1hXYyzfsLoMSD7pOlNBv/JXLR8MpUOAyUCLGRhx2Sed1+lu
cSeiCtzhT0a+aDXu5hJWuolsUpvAlSSXuazcpDDRKwLeiOzYsiRAziyyoLCWIN/Mz6l0X+bvZv3e
scKN5861lD6YGzsq0E7W8gKswg/g8BV5gd1gcPWNm8vLMyuVmE2Wo7aUlEkgZZ79UJeh8sbfSFT7
o+HK4fLWLbzxqn2F4HDIDTD2CiI20TnYXGkSm7LOTKyVjKC0ayxPHWLRc0k01839LYfE7qQCQfbg
DdB1AifZM/oSzUv7ySNeIismsPO7eYT1Cdhc5NRkCABVB51r8LEjWiEToP5CgGq1FtRKHGoynQcH
K9dB81j9aqSDKJTYfVf8z/Y68rYFkrPYgCjocr3Gc1NDPVauDtpshRTQphnNGwLDdXOFMdzmadGB
phu3XLNRmTPel6dh56Kj5TgGmfvfKMfeXl+MtwkbqjRnSbKgP1AW0vra7YzOrSDJxqS72oJ64rTo
whlenTIvGag3la0/kGDoH7u4C0cQkcLbe5muCfZ91z+tVn1ZppXB6fPWqTlX7WtVvLRSDX3u3yMR
UQzsv/5Xo2zMmjV0Q8wTiV2HpX1J9gYgyJL4IDuuQh776gtLn+X+i4n+m8y+cyDa1o3keHvDRcdr
Y+HiWpvlAdQ9wMhXbjwCx1a4af+zQlNRPInEq/c91GrCG1tlDw3I7TIDtsqZzjM6E/sJvaeQck3u
0Yvn5irKrzZQq8b/53ZubJM2zsQwLFwiOQOVieZEdf1eJ83L7bXcbXP921jgMG/Mk8XyaTbxrkKq
ITlAu+Z+BlqVyahDdoH0GLsLWLk/KKJc1W4v3nrcjZHiSVwyZg/WfWbQN1DE47woKNMg4alZ/cVg
4P0xkhMvyhMHyQDpQF866UFnRzIdH7UEDKO1ln9HYXx25c78lTbqg1xNJzOrg1RVz3XK82OdU8et
ZDnzpKqA4C3v42NaS61bxVo0tO1LXGIjEy3/MTjSO3W6BO2n1VmaiqOSGmg+gJ6UkYni8F0o12rq
WzyyXpm22pfwCMr4pc2P6sKZ2riwlXbyizNfUyxXKhM/Nc65FoyNHSTNUU8uxK7CRBdRUuyieddf
s7GeSpPabcuBORwmxNBZ4cnEcFFgR5ks8WalBhO2HfQ5NBGhuJYXIjpxgdX6jPNXVquuWpWyHMa7
AnmugawB1b9kUiGIOHaD6D+X+BNTtBrFQJOtqi2QlDxrIqkEk1lq4S0tHXSdC6yTyEJ+/n01Vitn
OTS8MKM2kK7oCAVja5hH6Zf6gsTLwg8tZi/ZxUStN3FjEnsyOnqaIqDqABxdAqqBPVmg3EZq1APN
gRmfRT5etKIbswinVpVqAvQcKd6QOHDNufenOvO7TBYt6GIK/pGEXW3exhI2Wd7zKVtoMlDuUsFi
WNlu9UxHN7uifW2BIi4RjdUj7+RKX7PXiYpiuL0vsE3Z0h3Vhs/6vNGrLR1pObHcGf96+k1B67Hn
YYrQkCp1Z4oEzR3kJaL5hFJqxOfWK8BKIFqEJajYLsL6EzZ22shVZc51k10r5Ci0kPmZL3nDgxwy
UFVqgtH2POx6sGU9VvOVaNGRYcB8Ca2Oc1EEvCUBzWQIrhsuFcfIgsltcc+Drpoj5MYYEqdF7C5M
C0YwhPa7HQL24P+/C6iBRu/Pbm6BzzrJedtNIB6Q1fdq+JkTkZTD3t1YD7AJEA3TmrVimOxrLaEd
GBReDnmRIflhQMVe4L4FO7VFkDilYfHBxMpNUXpUT3AU0Ckq7+yj/VMF8z1uBguGA1jh5vL19tB7
hns9yU0gaOs9WrkhM42XexzStIxKO4/YzKPbw+ya0/U4G9PGrIyYPcUMl7didjRPUG85ZkvXtT/4
CI2QAxY8KD4zYTfumrqxbU7rDDkpLXaVzfdS10LVQlow/mEW7bGULL8BKxVkNYYsDx3nqFS/koJ5
tRUZNfXb9lCnmu90rzVwBmNFfSc/ZaoUMDzE5rz3Jg2IluQodU/lOC5Fj05/roxzN/zU2HNeNq45
3qscrIJKid/8YdeSp1ghAHYuLJBrSn5jx6IlXlz8rfkuh2x13SHkmmRKYiOgnt86OQdt4BUMTxAe
jvTiPU9VvzePjD/XCEIFmys6RBur1hYVHfsYVi07GqCwVnzFHQ/VgVzQnxWV4fAB4SLBlRENubFt
jHWG5piALxgOf23z4hxbw1sy6gIT+nlIbizqtrhW13bcVz2mxvHUPs0+qIxHt39SQjCBdKBunT/w
bJwPklcD8ad43RPRfD3svszfoSARzl9vr/Qu3/LqGm0xI1BQGwh48fCcMNtAZXlIWB4VrfWoavUi
cPVeKLpHbOKX6nAhzc+hmXyF3I/zD5oN4LxIvH5kHmPZTxQHDVdh6Tdd+k7yr6MmqqMJdmirw+JU
2WBaLRABdoy2yVg6zGXnQxZccM1Fw2zeywUvGzOfRvs6ZSBbnbxaetVN4t9ed4Er2NbjKr3voWGD
q5Vzy+Uj2BxRGs+TxC86XRDj7kby6y1eJry6xoZagjcowbuY6T3AbWao6o4LqhMXtesW4jmzU/sa
5pqEjizKdu5BLNZjb0zmqLemNCB6QozGEfG2YCbWovSgHkQ16933+HqkjbGSa1VhWQZ/gCZLv3WL
sDkv3Eh5KMor/Ysb0BXbUE3NUrZMhAUuTGzqyE2Ddl/1yuSloiyg2gymC+YSC3mPmXo27CWw+kp9
VjFZU3+1bBVEXHhApyzs6oNN7xAru5Z1USEip0HOISlg5uTGBcGv24HaJ2/sEyF3+SR7Di5dMT6b
ZR3U0GTWnWfF/J5C36mtm95N2+xrXCuxB5bXj0wiV0Wdf07skUGw/vap3b8af8/cWXZ7dZJsUuhW
Cs3K6zQ2njW1kM+J3RHv6NvDLNb9nybyzzCbp6ea1ayoCSoOGlCkadVHJvS+7coO86E5F4pzzdpG
YJb37+OfITehWdw2oPGlOoS9jaekakK1TlwyQcg8rwWEp/9yUP8MtbEv6CxvOo2p7NpIvVt3H31q
BBL7zaFPVCieNL6o8XsWE4FLFW3dJiwjDNKJ3MDW5Wbppg04QPNTWk/h7Z3bzWHY5p/JbWyNZWkQ
kSZMv5YBO1rv05eeX0rmox0HMKAp1OQDczyzC3iELLAAS7KLQFwPvjE2XT2gSxIxNqrl/GJ/GZ95
Fs4gaIFQQucqPEyR5O79xEOzJ79D6bh4lYG0gF5yaKmhfBZBEHfryOvv2ZgkohWjzWK6CIXS79Tx
bOVggqta/iYlkdQepu+t297xM5Lgp+YEOQt5Dmf5W8OfOD3FwB6jKuT/b8qG62/aRFYG+uUSpMXZ
1Z7uuHxxOnayqjNI8wSmYrcQux5oE09l+mSlPUfvrR5JP/RgPDgevTgR4tVTEgq5wfdfiv9z7tRt
acHOamK1oE27mtnwXKrptVPkSOHdKRm7eyPB67S5szTDlSrJA+V5jSbT2yf/9v1St8WG2eiUTqs7
+5paP9XU9OcKrNtqKwgblkX7d8uobksMdUvaRjUwzSUrq50BWIqW/k6hMxVcJVXeGClNNtRm6HGV
bIvCb9HmR2XTX0Zj4SHCpqNEm1+KScCqrctBUZsn0E7mvtVLQP059svkUCmcihLMLRqJj3OsvbK5
1o/EyVU8eiHCk87kSxzj9aL2RuuaU4+sTYfnqEJ0lCZ5fjBhKswadYrCStFK0E3WPYnzE2RlsqA1
p2NKmteBgq4kM8I5ZS5LG9+hZdgV81HOKu1QQ8s6bLj9QWl+iW19dJsc1IEVh0hjwn7xWnmkFjiP
MvRYJKObOCME76XzwDCkzkJSab5dvbec+jq3Iqc2TlSv75WUhKZSHOYewgAt9dSiOWhq1XqEsCdb
lUzoiBl5MCXSnVxz0JynZPYlZIRQUATtNNRsRnomiXlq5PJtZNPZnB2vKfEBc5G/cUv+ZFuhOKft
o9NNb62aQ8UmDtIZT3jktJ2hOZJcO4xommOsusNL+2S1xqlsyG+0LMT1mZrRTKOxBUWQ1bso+LoZ
q7140aBXT1KTe3HevlDlgzaHZj51xomhCFxAM5LXklvriOnpvV5+jTkRNWguLubW4d24IDaPqtKn
WAc9Who0x0P800BbJqDpi7D48MZBrSdytouJvTXmxh9J9iLxlsLZLqrBSxuFcoZt9R8ieuR4UKXB
4JYHUaX1djChyhs/NIyt0Y9dqV/lBpDs+ZKy2CUdOjdGQWi/25Xzx8hCcgPTXwVktMiLMpsQthSX
4QszA+csveVOIKlBBbh/6ARdMIPgIDScIO4O86sJYZkPUbhmiBZ541Ns0g8an2UYX9JEswGBLXV8
j2Un0AnEigeMCSqBOY5rlyJKd7NEtaCWQMMRuuSTPZyURA5prnnpcJAN2237t9qm3pwbnt0DA4oa
fJxO/tSU3pwc5dqvY9V10ETW6703TGVAG8UrdYhQxIS6YyE/pAX0X2f0MnPm2dNbYn5ndRJZM2o3
VRE4GjmVLPFq1fZG+6EoASlQ7YDS19RQA81Ep83Cu9bP57LWDgbL/cIanm67i11M6GrntlJ9ip5O
3JGxcwuyr/nKvtJgGkFL/IQahA+mU7/uXVt2Se+S+tB8+y9qAwJfssV9lalEisyAg25AkGyOftt4
gxyg1BcsSJQlfW67mienbokVh+7oWfSQEgSL6pYA0qR2bsgKnMySwtO9+jRVl7z+3lS+DdZCaC+j
ayt19fkyvWV3os5qgcPe8jXOg5UbcY5LyiSU6QckX8DH2ZqCsEA0R3kTBqm0n+1WRgyoR/0XAD28
u5ePhQcZHCM6etNBCvmhn4VNVgJTuy0lcrjdTO8RhuPZXaLUeQ9yWFwRID3Q6B/DK9xTnzwLhxVE
YZ+ZiJU5apWBFxAM0yC9mICPJzktZym9l6IswBZGt6/QLmZ0dYW2JUJnrNtennGAi4v1LhMPGIte
C5238lv9zZK8v8xf7N5bv6YY9Ipv439ziwS2fltBtFVGUkivwNYbLsJ3v4/YdZF8LVzzR/YFvYd+
dnJ85SiY+xJ/3fBr22IioQqdmQRfupgP5s/nMfNA9F2dYArJQsLxmn6gERJ6wdKRIung+HyMDNCL
dZkgJP2XRPzfofeWCqkfcp2i0rCctfrLBDvizWhZXg53Z/sl+j6SUPiyEq36xsPaXVVopYQUDA+b
45B4aSiDVHW6JKXHjcipAsszojfTd+6XRlnr1D+Md2kAiVcV3W/xWa8jkRMU+MBPO7A6+ubYyHnb
4jByEMk3VPIdDnenmEEVQ8pW/ri9/wLj9QlFWo1m1w0pVRlrrid3GvKwM790nQDYKlrjjeWKWwkC
tqOsXbXCRi9m2NPkOJTsrckVQZZQYK22Zb5JH2OJU6zdkI1uLZUh6yWBsRDZ4W1xTxs6qbE5zL2U
FEe1hz7Vz974UZpQ9uM8Gpv0KEMSd+IaWCbjU+lY52b4aTfvXXKNdf0eirK64OKIZr0Y09UeFpwr
eQy9yKuJNmVZMaLOlAVbKBpi84pjDVToUibBHsuGB5JJN5fs8PZJFIWgny/J1TTKuMZuoRr2+SSV
Pf0xe1n0Flo3CaDn6S4AsEd6XAAHwyG/imq2giBm23TWmlmsTI6GQ6qyF6NEsQ1YWoMcmwbFNp2f
SEIPRkaD25MWXL9tIVAy6gzgYfg5x/7QC8vToS3RAgJ2e5RPSfQbRl5dbM5qadNWiTWSIqdQTLBo
M0ot0IUZbPMyAFk3MfPI0beDPniQLKN4nUWxPtquzjhwsxzZ9hKFpHTkLkSYu0gi7Gtu2i/pzAL0
r6DUY3qMyt9GgLh0aENfaPKqKJequWdjeaTqXQ5JcYlZCLJHFyToiac4ouMpsDCf9G2r+VVQerMJ
V7VrXCYhOL+iQf6GfM2z47RPt5dStGEbW6aApY87BLefTCq0+0AaWEKTrBKMIgrqt7U9SyoUVhif
L9wF3cM/pPESH8kp9cH2fzFDsMMRwBbUqPeY9CRyQf9S6PnbE29reWlNKwgJaSiJj6+oj/kM4h6N
8tXsf5rOCY2uQQHFQr3GE0k0ccFObktzJdDSLTJTSzF+CjQfT3vp+MuE1If66f/rj5+K5tYi/I1g
V7eCgPWgKX2XYlc76bsC5Q/jN8sErknkN7aFOntqYrBOwDe1QXVEG6JnnzSAV1M3C23fiABO0zw1
ddljdhJFOaLI6tM+rO4HOpDH2ek/V3X0FxoQ5Lmkezlzf8yeHjZRbgjDGEHaVtWWnV6NaRBN5c4S
WS0FO4ArXZANHkzfiuxwOgu1PtTbYey2yRtK7bLioHD3f9MzKNv5NLICK1J9IvQVouOySVNoZpVV
sxpr115BpwW5TFDzbWeBV9/lnFy9Sj4BrqsFnFlWtDzFKGhV8OhTAUYUE/V9GtR3Ch62NQ6O4ykp
dFnTw8KYUryS0EDzcO+qaIi6A6Udj3JhxCyY+7aLrymtLk0NlNRYUR0cFCbzzIKGSCtISAkCjm0b
H4rxk5lMCDiYUh6y+c5KieBCikZYTtRqefWRJHJlI9yYmjmoUjDzESYYYrdVZrWF+sbvFgj4ErnF
vUuPDMVkcgAXzEkGpVbqctC8eraBZp3eXzjIGzDNZq51zKZTgffVba/1L+CMvw26vjmxtVPGFiVI
kAyeGZF7SJodG9+OmofB670RNHfMhyWSAqBioKscZMGBeSIhLZEV2sorMK40Be8AS176v5xzAbIC
A9SBfViDt9i+T64iuyfY4m3v16yOyG7X8KJT+TuV60uvElFWRmB3jE2FOTFjxRxrBHDZEWK5uTfq
hxhqYHJogIruwl5F6lSC62dsTm1OJMj7NfDMxtwCsN9eJAp65EJ5un1gBG54y6OaO9qYVCOSTWbf
+Hn71MRfRxCHZaIuS9F0lh1cXUIU9lDWUPD8zKwMLRaqC04C1xFJ3e/7IkvXEUoDawGI7X8OQ+PR
MDkCVpBWTt6ClCIn/fjj0xUdRMd89/3+Z6wttEHPnQEdh8hhOy27Y8NDX0gonGRRTgC0EOVMdtdv
Ndjm+PEktw0ywO11aBZB6qg7SeD9uH0WRKvnbM6cOaRNZtSIjgz1V92AwaqZvwx1f2wT81WulHOj
vPQgA0gb86CBksmTWft++xN2j+NqmpvnJ29RkC8G7F9lf7SsD1G3g2qtgxLB2+2BdrtV7NVImwOZ
KDHUPqZpiT+LF90rQvbQRtTLPVTc7EsXpIfuTqpc6UUw7mKA//FCW427bPTqIhSN2leZBDCfHqHb
eD61eQSu/Mfeh2302AkiwCAfya/DBaLUyEQFguF3X7+r4TfB2ljOWSaB1REpfPWknkB7OEN4ymV+
GeUoq+WxCx5KDg14aGVk0I0Uvb73y8SrD9h4ylonEI8sgIjlYRwZkFU8oFfUGX5zySsqn791BwuA
bXQ4RD2cBWRmZCOa7EdZdlGKLdVABNH9DMdvbcjGYwLJmI76kuYpYiCTdOrKmfoiQa+sth3FTSTD
71vywQf7S8acE7QkAMZCRVbqvjdD6yn5c8u5S8wXx0KyBC0+yKAcbDSRywCxJDoBq2bjSg5aIye1
cHMI+IDSRvnFO5KhTjHhvzo2AYYnhcySOpzqVlBDFS74xiR2RTVwoiwHzjA8YwSXh1y5NSpkcvfN
aZjLNeYRXYNCLjAwNSL3AX1QKZIxqP8WwxsDtkzL9MDuXhQzeUzZ8K1FOzc6rFj/ps0isMn+g/jv
84HG6v+8H5Mx6vlkL2BXpKlt3TWry4B/TS/NwvihO03hjBJIAxEM1/yYOkxDXCZY7Ny/H4l/qGJW
aCIbU4JwQuY99GRYEBPHn8kPo7rrrMK1DNC2o1uz4Ch2SaqX1Nx37OqQKpKfy9y3lR5XCG0cyeCO
Lb3Y2kxBJxBDV70WRM+3rzP66v9ztWpelupsw16y1vYMCm2o+BH83i4vnpvK8mbQ5qa1qFXgtpH+
h3AmhKoMEldwfKARx6B12LEOVVXpULapJ7BXy3bf2oqNmZZlPR4q5EiuxKFeldteumAPnB85mrjV
nHuJ8lDbSthSkf72bYcL9Mp/rqysOgCzZIDbpkN/mE1+rBIWmoZQuXeZwK0JbgxyIadpPReA2pYg
nAAZH+5j4o25ctfIP208FMba9iZLjszpnUDkSxmsF73hHuWD4A3zWeH755dYjuookCwzP2v2K880
aYnVaDWzr1ryAYj315jkwcw6JEUL6JLlbpZPEVGdcxKLDtR+Xc76M/TGBss1JVky4Rgvl35ivpVG
IP6ez3mgv0qqCzJA37nTETCiLKMXVwha6ZDdFSLd9vfi78/YEqz3IGWeSIfD1pDvZQOBNdUMb5/n
/dz3n5luWdV1u7WRb8NMF0SL0frAIxXmsb6LfQDATvWxeoJf4I9yFrZxWHYeXvjitiVl95mIbYaC
t20pgAtvTndeaBmwhnTZazg85GwdJIrDdB79xCyR78z4N33IkByjD5JufORdNYcpRERdaTRqoDHx
hmzScsLt7wq3kwYEShS4SbPWJ3dszO9UtpEL4vCMNB2hKFMM95beULcZRk/VAGAu/SbVcKhnd+Dv
add+jHP6Y1ITX9NGjybFr1iWfvIEtJOPOaS6DENp3H7u6KEnMTgPNOl96ma35i+kBqZYO88Ud8LQ
w4mawaioIc8Gn1cW9D+ds4WnRlydpF5xZ9n0BwkeTefQ5NBd9Kr4zgR8Z5KcoGXmJRk/apMSFVkg
pTQsCKinSxm/SN15OtJJAdvn4BIVlD5Yh749S849KF3P0BF+aEFz56J4/5rP7VGtbcsrC/hXFU1h
UpIdYaYgFTUfBnC98fqg6lDsw1Ti/Lka7lqChs5GOU/o6Uc3hQZKXGolbmtVLtQFXaq/U/nJzJ7a
9mkYfuvyPTORVri3+8GL6csUJ7+ztPVSTvxY+Z6Ulq8YKVq2pNSnlYg0dDfZsT48G5PldHMNOVIc
HvNuegKBXaj+4pCQoN+yKzy0K8P7nasAheyLo7vjLwiQJULu0D3zvP6GTRg5pfmUyDa+wcHGxzaa
s7vec4CBF9zXvVBgPc7GMtlyQmQuVTqkTUxvZF8q9p4AVQTYz9mCDEzfvlfssadIxVXl2e6+jmiW
6PjQu6w3bM8kTuGyhgQ6td61XP06DzE7oUOgcade/nn7W3cN+PpbN5GePGqW05RYkwXqSU95pLug
7DiK2f727ORqoM8PWXmKAQxjQ9NhUSr6bSA/JiqiFv/MGW99kaM4igmNeSi5WZt3YGqhtwggUefq
WKOvy+QgyQpIk4kCAhr7LpaMozWivpQ9TcUQGppxzxPTTwwWqCNBR5F8LYbBYxmyXEntoyXL48Nv
qkw+JBF9Uv1AMsdlcDJJD+kMwv1MTnHH+7Dn3x00+kOjAWmyWnsBN7gRZAp4bvjj7c3aP79/Jrgs
8WoJmTGCpUtH3qUiIBVufs9xAh7WMbg9yl6KYr2MGzNfKEZvyRbeNpQRPEiQhEsVGKPaVQD2a/qX
26PtVj7Ww20MQzfKE/TiiqVfnV/Sox2hX/VtPjjfZw+Z18CJqpOKPjznIBh3/5L+WcyNMYBMnW5O
GZJLzaJo84WF8VGLivvY1Q+DkJLmE2d362xuTIJCMytP7bh6KOh4UgxoC1OI5AUwCYeYjMHUaoFh
jXcKo4lnN+qpxdt1aJmPNjHqDXURxQ56NSfrgj7ws6bnrWfVWn2wOP85lPx3ltSR0ihgb7dfpKy7
cFs6U1ac1DaGgSHfC7SRVl17TAj1oIHkaaWKMLhb4HiMhuZk388K9CeBTCbQnDZkd0S92+tIfO9I
eeLeXvq994ejqYAyWLqMB+TmtYa2AJVKtRHfT4V8kZT0MjEK1PATH68qMCBjVxyIXAuCqGWBb23A
xs4xPudzyTV65Yrp1mOFPki0O7YfaUFcBNKk7wTXaP9gq45u2pZpmoq9yb6B8BPytqZBr1Bid/Wm
DCbZeh4IeBx5H9QUnU2y4qfsW0z7oyIXHlp0n2cKnPJIj2SUwkS2nkylEkCVd5lPEK7//Vmb158F
iCp6nCbnWndWkDkgW/wxZlOozL+SGYQjCjoxz4klI4IHYh0vf2gEgGXnvTYeJbwq4hKkhM1JKdUw
MWUvzcPaXPqgE0iZo2w5gfA7mR9V+9zYX+bhHSEKgLVIVczNM1AGyJK1DgNFEWq0diYfLPqLlN+c
UhG8cBeb8Y/NXs1x4wl0wKLVLIGh1LpTk0FwjgW59BVN1f7tk7zvPVcDbSwy6fKeGtlIIWdB0DQw
eRXulvWY8u/9sOCyHE/iP2QIrd4ed/nZW/PbmGjOOtInOafXwYKuTRNMdiK4LsLTuzHLpjz3DUVb
Al5XxQs5DJFxJt/yu4WPjwcGUNMQV5nerAcRg+xujnV9Pjd2ueCG7FiJ7lzP1P1LlaKMYJohs4BU
IxqVPRVK44onIo8ULenGQNOEtZkKvqyrRL4zLCl3VMGSikbYWKDSwjtxULCijnS1OWg8VBrdPha7
pH+rtdtWF0Y9LkDbpFAo9tiVa1j2BVzZXpWh5yt3IjOnQQp/wMipl50wqcvTNNeujY5wrch9Sc8F
tmY5hjeOqbOxgAljpm1osLmtXgZOOZytEZghQChuT1s0zMaiZVVqyC2wN1eT/azk5wbdsmjTEQT1
u07rz03fcjZOJnS/oFabPDjWQUm/1hbYPnUNuTq7BuOY9cDAbyhmJtnLZK03dDlTq4hPatsRhjxL
HqYZ8szVEJqV9mXgTlDI3zQ7v3Pi/I3moKuMBYmdXf6A9cgbE9O2EyIAkEheaXZk8VcLHRJz0Z9r
s2wCUN4hblD9hmXuoNV3qQO5N2sIi/hiT2HXZWeZtIcM0uH1cEYizp/Zc6EbkKSAmsygubBfUQlB
lZQUgl0SHYWN1VKNIm0B9koekv5i8V+29dobQgItwUV2NhZqyAzLGTt4l6XZZwZnhKy7MToJlnJM
dq4i66sIciUacWOcOktJUhtkwZCUDKlWuxa3BTHZLoXTer831knRYprZNYYYUWKhS9eUrySAly8Q
oAVaTkRysLtJ+z8j/qOXkhIwmJgOrq3+jfv8Up7qV4L8+DP6944D2ClNtO8Ds3LMAuKLenh30Qbr
wTemqewVHSqaME0SmO3Uxh+lUzaVh7nOD4WuotxBXGvITyP/ocoOXj/cHy3QO+miTsvbB/YfnZa5
mrR21QLX3+nUn0brxNRvFmz2bQu5e37+RNxbbIXTGm1sl03yUPbIyyLuREOk1gmO0G6E/WeQLdhh
aKcMbWI1hfI3BEGlNIhZ5mtLg2C/NLk/d6NI+E0wrS3cYW50Wo3dhBhFTS62c4jT/Hh74fbN4GpS
m0iyIUatMl2L75fKo/699bQQlI+O7cYgAkr+D2lXttw4riy/iBEEd75y1WJJ3rcXRrvHzZ0ECe5f
f5M+N8ZqjFo4ceZxwhMNAQQSharKzP34XgQSSo8oL+WO7JAfOSidxGE37VHZSFsRDlxsvTx/Oq0r
cnYfKCbKiQnU1iA7je7xu9rtnHyrBc1D7Am5zhdvvLOpczeAZcWsTTN5jQDVoDvRN8YcsOq8+GmA
uQ5xFbyUswoN1/NL8SSa6QrU/wgdzgbngFwdR3nuGy06TuSvvP5VqCZMfpAmhH/W9S8sXFIOzctS
L9uqrwFDJsLa8lGTYSQSbbuZwi8Iyd4C19QD/D4dJuSuXzz8Z5PkYD3uZDlPjbWN7ZX5HYyU4h39
WO6R+g2TPd6JHtsogpBsnc21deVgvrZz2VDTHjA/Zn4zfhigEufaU6ZYUGjWBBGvaG352khe5ooS
EcSja+ECvd3DRj0YjhLUQVG7TBCyCNCAr5KoMTpOmGkNdxZSgNQ8THlzf32vCBaPd5htgKLyorbl
SWW4g5saukQvY/4mrxULIlJutkSjcdADzdEkistaOvUTSloWFpGp23iOJzDQJqRxEjjDlXD58k1T
KwOVFekmjXPkktZCy2jvchWCT8svvZZQtW/BaW3QO/AzRsUQbDJ3qu+TwfYU/E969sksyAZKyL1A
i6Simkun1zK5zZAiRxnVhXKPWxUPUOFzwIRz5xISpprs6UPm9rnmS+pnbGVu3EJTurwneebA6MTJ
oDcCE7bbeom2laYck4HsVNiuNXPsWLEFAv9rZhfweRi8CIbEkTQG9QjTYMhUNeMnU+5m5ZZ1t2oT
e1MFlrH8TtLcqevEG6efS3pgypNVlT+kZNmXS38czfgjzrCxVhq//QQDvqCwx2dSRUeoxHmREXnl
KPKTEG05Do77KUnGvMftkICZYUj3vS0SPP5qAr1yYHlnXqmtkyKSkUqOiBTq0nLqyxkEejisDcb0
Selw00R6GCnk2dJH5mh1HkCVdsOW6hCr00PVaJsyguMymByJsu9o90DRiaWYD9lwX1SQee2e0UCF
gv+nme1TfLdJDSb6OLftrl4Gz2iCuhqdUgb25rrToAhhWnkQtb2XgXXegQK95nSCQo88OY8fu94+
lGO+nXSRhY8ALHkD4Qyu1WnUIUAl/WtXYGMab5ry4/oBF31P7i5Avo4tNjR5bvtxPEJE+oYWz9dH
uNhZc3aDGxzm61msEynFlukCSN17dmDtii19lOGXbYWaC44lFEzW61XaMZgGetHrcsgDEan1crj/
ffXwdsJx0tTRMFELyAzFh6cMVOiVSinftG62q1xhMLGC1ZVtzHsJR1Nva30eDXezIYW2bfgLs7bQ
B7+dGiOIpNbV+iSQamunl4tP8tmR5+ERGSjv+vILNhHvFKxEfY16Pd4cE9E3RQ5bu7QK5CIWZCS+
sgHXpsunJNpeh2ufHB3pBHyMMzDukUmdssOQ04cMzzkX5leqk5hd69BaerAV4yXpa8+M2xuY8XxM
tr6jQ7UxurRwBrmGNAFYVlH8WaO6PdR/NZohvxIKhZna0Qkk/qZ53g9V9qCPw2aWoCS92NWdnvzK
oBVWWcQD89wfUWQoI7TSWtrHwl7W4Ao1eKM4wJLZp/MQaGbvS0y5UWXDBwMzKlNnDnPIBL5O9WGJ
fpX5S2LJiJDiO2U2YA2YBlGp+kwvIeiP1vUmu7GA8pFa3ssGGlMgLNAwNWxLsifF28KSfVXMfqNp
EB+TnRJZhFwz/X4p91VOTlNS3Hc13eOfdgz0Epf21HqZpM+gnqGBqm7V/dAsDtydSiI7tpa6qTz5
io2MYMNEkcsaX177gByyT+ikVqUYNYpCpv5k3FANGpvtHCjDvtPfeobaLUq1WZ57OTK/Q6a4St+5
0YT/RjVeHl+v79uvFvxrv4cLxrWm1CSbAjamvPcmKM73cuW0Xbpdkh1pt3CjcfqBBcoIkexO9c0R
OjS0gXYnvHoTeVel2a2FnsIuQgpej0M2yJABPWXQqx8n672Nb+YIMuXTL3MxEf0u4QgLJrv6OSfw
8Msip6KdC5VcxzITTyb3s9L66aCD3Tp7cvck1wYWB+3Zcgpdiz4o2TFr/iqUDja5quAEX+w3PgNQ
c/1yZ0+gUikSHBtgtDXCl7JjQa0uzrLMvWPONgiKXs026F3cKLH1lzzAsXf5uP4tLqfGv7HT5G4J
zUCVbZAbG3QJKyyfoRzqk49F29pu9GD6/5GDpqPfDIGoEVYUUPO+0HYPE+GoxPsvOkg/8028G28L
h7jLu7iv6XKK5Gya3FPBKIsqIUVXnuS7+D7a6S/QzRkdtXQab/AVD/JDkqe+XV9bQcxrcaXBklG8
4QtE2BQs6Wm6zaCjpY4HlDidHNHN9cFEW4mv0PXLEumpbA93MFb04sqjwbRJId3WaK61j4WdYhf7
uM62rsXdCopt1hYtY0gYFGiVbVHdlQIdUjZDHI4Ipoa23zU1fZZLSCRFkKdRajXsFtQrKf2LDE0T
9DVzhwitReXeaMPEFgQnwgXhnhxgjpQtNdYfuFsCxS+Caa9tC2hMBJlvHEWlHgHGWhzGmgOjY7GO
VhYk0AsW2Mp7m6pOGWWCL60IchkWB5+SMiOZPeAhqibRM4gqu7RePHW41QmqlAe0H2zyiuy7dkYU
n0IsOUcfWmhWN6B7O/VwZNWbCuZEzsDHorgye4qm7DBJQNtnuJXv8+Sjk9BV3D7bUSICPEFezeIA
TxoM00jK1j5ZVexI42Nq7qu6wR2TuoXVuJQdMjShU3m6YeleM6tfGalDCy12zQJqNXoCu2OL/tfr
Z0f0ozgMjI00j9sS0Xiqq9ssfqIVceQSTeDxfSyNbjuJlDPXzXDlArS4uFmpTTkf4kQ75UUOJabB
TVLFvT4n0RAc4NXLLNMOYt8nyfyp2qpPxia8PoIg/OTrc3FH9dhaWHla0BjGahTBG9WNq9a/Pszl
Guo3dPOFtyov28LKFxvR/Srb0hzy3Ge9lx7giedmDn1Hyu5Tr4X30+Uuv7OBOYSzk0RlyoglnMET
iUL5x/gUQ7TPSRTfgODeFqkfj0nuqlTTulAa369mvUeRMNql1mCiK+gtMRTD0DW+E8w2aI4YCY/m
LpgB7YZbPKTIczC33Wcv8kndQa4MFWzqSrf6G3lrK8FO+tKD4Hbrbz+Ag7a4tKU4jjP71M/Fo9Gi
KTNGAIU6yghtyD4KB/MGXEe/K9+b9FNKjko+v8nq4ww3B6WbDjCC2IzzHTHupAXrZ+SDn48EGrU3
Q7o8SPbn9f1yYeP/9ms5dEyrhY2WZQx3cZLDThAOuOoi2pIXKpm/jcGhWG+18gRaWHnK6dE2dgW6
S0zW+oo6+JqCkDGekWrdMYjLXZ/bBaD6bVwOqNBNUMSxiSM3pOmWwD9iMomfZM1jpLYuRdqmamPv
+pDrcl37+BxUpenAahOdwKeunCC8WGxZW+8siQjA5NJt/dvUOLxSa60peh26HZ2FtmAyvTRUAbU9
sv0cKnWZ9ay2R0kKB7UPo9yAgI8hfNav5/nKVPl4LU660mwbuiZ4JdWFAlFoeOy13KLt8ikR88Au
ZBHOZ8wHbGoClXg01qzD0W0JvyiosJS122vQrL5JeofAmwEUH0cK1c9sJ92i+GShXaTTPf1NxOS8
EL389ls4qKuhjKT1FvTbpU7dRbXpVhoYy4XiMNiCXd9Q6x69tspcWFblemVXA86nLB1j1N3tnHhl
/AP9CBuzLQS791ITyW8T47CrjocROhv6GhWvcnmQZjAOyYOlSn63V2EErmwUtQwLNEkKNrRoRTkY
ajNQg6oIX7fX9zbdTJodDs19FqcCSLiUg/tthhwWmTFpM9JT+9Tm9yl5KiFuboLSEMHVK8VNqdhv
sv460ck18M7vdMUx7bsUL+C+uTWhAZRMtzYI+SRKvQwtX8S8n8xhA6at6eV1KeCQixaFwy/Vjpid
W7l9mtlqM/cCi+8gB/vOjqnowwsgmg+xalu15TYBbgGv3AnPV4v+qLAmijw5ptb4WfQ8txuNDYLv
sW6oa9ubw7GsMCe1yrXhjsnR+4AmxLqVPq6fIBFW8pFXRpqxIgPGWCMiuXHwroy8eDv4KA0gC5s5
Ik6iYFJ8CDYbcJyX2wwvWT1xTRt9T4stWLf1PFxZN555rUEsmHVtgSCj/oWmqoJ+LpqgXHipwfH8
qPBtTzqx26zJEUmt5lfpRt10m87XgmInotQKMM7mUAd2uLFZk7QEdc5GiNg6Wj/AjKaBYNPoEOvX
v9wP69qeZZFgAQupYm2E5pXqGjv0xQVxOOyyZyQUvVQYF4u+FAc4q5g2K0FEOvWw8pH1IaisN8hD
CT7Wpej7t4/FYUViFRRcpQrGBVttZz3rmwSkLGcgbh6mh9a3nNjV9nIQOV1o35rI8kPvVBR7i/Y9
F/yYUj0wY8G+j9S7Lq58UDGD699OgIg2Bxd4pC+ky7AlaxJ2vQGJXjMcMc+0XDb/ZiSdpxXnKZ5n
Fs3RWIhy2wxP05EcO9hgd6KyxKVyzNmXgxrt79sRjSxJGdWw7IqeZhel8jD+zDOk2BDLwOPbr0K7
316f2/UtqfMk4DpbNKlEd+YJ3HqvsLvNPNkemn4FH0s0DBe6tITFo54W5amVb7UIpPbxicbJv4qP
dJnDDrUcdRutQMhUdk3qEoi8tznk29vZVWGA4TSzLLiURbNa/36GHrgn+0pRpOJkazSMqR5Axj6A
ob3gGSm4tXRe4RvU7ahMchlWcZPpsOSxSeoj1fPBaS3pOLH7imRb05qCwURisFNfWqG78XVY1mUO
UoqG6bPUIiaj2CqVPLoMactZ7fzGAMl0su6u70rhjDn4UFDZLe0eB+E/wSfM5J5SUNIg0hxEsSPq
MhIkCtBZ/vuHTIYBMlK0jm877z+xLloMJJ8GbeNL/uCOcPGAmF4OZ9IAkaCb+NJb5F+f8jqjP9/i
4K39/hMgFpa08YBwe63AKPUHaQi8Zj9I9CCTwVNHUWAiuCX0rxrD2ebVU6sEmxlLnGzRJ7PVEz95
qzx9P23im/Im29DDToKXJFoBFOgUFbv0f1EJO0e7r01w9guyRssWU8MviBX4UyvwstOJO0iaYGVF
qPr197NxukShjZZj46rq+JEqfRZoqrravCYe/AECq+p+LWpsgLGhHsfCAidYkRylbtx6FsWfAsT4
Krac/ZTIpnOiQ6PiJIP/zPwYhIrMq1dOA/jDsHECy9glvrwhogYS0cDr388HNpRxiWskCaxW97WR
hcawJxIRIdX1SxnuXr8Pg/44oksy4usZen5rT7Q+PRva0fKYR1MXrMvcj3NXelyyW1FR7PIBUi1b
UTRZtXgxuCHvYMCe1epJmZC/nyX9nTSzT/sUpCs8lHsTpM48/Z/ute9Bld/nq1Uameduhj6cfbQr
1Rv1z9QQdbP/Ifr+HoW7PWNZNsasRDCV6YtXmSUIwwoqcAS54zdlftaaQ2P1LtZF9DkvR3HfA3M3
Kiyt5UEnUQFy5CoJydzmUD6ZQEQpLICB9q0IiUUDctu0tZMl0WINLFAwwWn7IZeCm+XyBv2eEbdB
0zSdM6jmFKd5PuXTVkP1oC/eh1T0ir583r7H4S5MWVLRV8PW5F97sFTmNcUbzQtBwPMHZPsehbsm
2zGZolbPJZBmoYKMmmWYh8bDgoPWnKJ9ItYIXQPQf95S3wNyF2WjKvlYSCaWb9T3pLK2pTWiuYO6
hpwd0VTumkXuxvEeSUlXSqrN9TvychTy9+g8YzQBk6jXZ2xHHWnjBjukLTSfNp0PzaS9pYpevX9I
33+Px4XjdGRSZ+I8fy3viN5V5lrxJh59GD5DF7XBi3SnuoVvvGTvWTiHEdIlTnwqwh4dkZB9EhxH
4e/h0GZJ5kVLoF53Uulh6atQ6o+NLqOOwmjQZCdZbvycZm5TdT5DB/okQ/43uS1Z5rTKe1ltpBwh
lHUrpanLil2pb/T4vijf4+KAtknR3hTgsc6BlsUGS8sHijzZTe8bv/ChAjxl7pcXG70RYNOXUGSB
lL6Pvs7b69tEcPZ0DrVWrlRTLnivYYko+klbJVwmUdblS/T+ylHQOahqrFgxWtkuYHY++sSDUOW2
QetAfJejb08KyyB+6AID/QMijBSdAg7CSCrRuF6fo30sH6k6eGOMsl5tH6u8cI08Exw60e3Da/uY
BdhUSaQXpxE+sdFbPi9uPhQOtUt0ZEH7S7vvltzvClO0g0QT5dBtRvEsj9Nilc1st0jrT1t9XwXZ
Q7dpvHI7exh8PJUPRbiIMu0iYNU5nJPtNjKJBKSRx9intepK4+yOMNeCDRlUlpCRtmQP/Rkukww3
V9IXDYVvRRO9/NZhruwxvnF+rIpek0cVainWw2SnMOp8aIeT3VKn72Wnsx9mWfKuHx7R5+b75zsz
hwariTsl28JBFV4Xq+1bv5U3IkMewTHl2+j7Eq5ECQVA0N48mZnip/n8WhHRMCLUNDggQt1La9Ie
B7VmH2oau+n0A0AIXfYkhCeQx3LkMY37wqxdpazQsqA7VA8TeseyGkpxRjBrLIY6n43+Qrq1IjRU
p8cB/apwpiap1yQhVfJ7wUcQxEEGB2Fz36YJg3jWqZsN+CHfzsajZScHah3MOfIj8iuKE7/vLScD
dT6tPAjXIrAW9pyIPhGHcYZVWJBbxNGHvJ8n+6vSo5U5JfSI2U2Fvq/CTR9E5R/RmBy85RErJW3C
5yo6ONywo2WnsCAXUeH+UPz5+243uACNmNEYmRWeC6uPzKr2mgXpUwNTA6czwhr1y96T0dToJmiE
DOAC7qUg4ihHSehLpQhgjm8FB1ebNpCJRHRfSP6c3llwue5GOUhG6OnLjWuWk5tBpirqNSdX3vWu
92XYe8LKGcikeJoCxRTIRBfosbSV00xQyoiMD+hH3XbqQe9+JBR8ACn10kK0PwTBNN89TntVIkWP
YHoxO2eGvbyWPaXK/dKLzvAfipF/fy2+b1zK5ZUH1sJa5DB4qPn6aEJcm9UHd1UhqO6mw7gpBUSi
S8xU5Ce+B+XCv6LRS9BpBvVUxiO6bMsEAjEZDBmhQDyBik1rj2omc1CuWEvPjB7ifJ7DZtlX5MeY
SdveKBrQJd7jOvGtnL4JMGKN9v5xOagaGLMEsiI272e2TK2SJhaAuqFjKI0xNjJyFwV9LsyjVNqH
BhsiBpmtmu8643UarfD6D7gY4J2Nzx1U1hCbWhYpTlRunTGFAVMWuWYXnfQO7PsU6qV2Elwf8iIs
ng3JHVq9GyGKZSu4lovj1CeONYuevBfR52wELuaIczuX+laPbxv1rTEedCTjtEKQNhbNggsuCKs0
S8nVAqTj3m3RpA8CoODbXAwcvqfBv5SoLBlGaWMaJttNqR3k3U9leCNN4crFL3nWN5BGEZSdRENy
pwVWzFMdR/g2VtRve8jf1krmZXUZWurDoN6ZxS3pZMGL6HKwcjbP9YycpbXatp6XocQ9mbVbK2l2
GdoyByT+R7w9Oy2Fq1LrxZmxW0R6VYLNz79u6tnIIOxTQMJjhNt0cpogkVOqL0vdeXX1Dq749Y1/
SXSR6GcT5QICcDcylkrYM9YhuSGIRxNndme/vZ22hYeMEDtIcGKLHtiN8dpVvr3rXPm/8HO+HBif
/Q4uIlAVqlsNRQLgP4YdiQv+uAT6ceXMHt3lp/+BzfnbvDmQ0bscTp85dtUMEmIGJUQQDwVLKziO
/PsGSS46sQg4WpV0swxHCk9hZ+yRjx4gwmvX95197JT32UJxDK6Vel+7sLIMrNHwKnlXgwGepU46
TTdtOjsSQZkO7+vaklxZ/5GVsmgniH4uh1DpaNV6ycAA7GojDcZOhbil2eJt0FVhvZigcYIULvUP
MtWSQ21VvSfN+Vs7NJ+1DX3yYsbbtEuCZirRNDXS1Km79i610EplFbETy9WNtipc6lY3ugoVUSUF
+Mo/rMCZyLtxXWwN5ondcCwSyBmaIulfARbx7ybb0uc0Rh8PylVmOBSl249vUJlw2UDQDv3LjN8U
RP3X95EAEfh3U08qEzrGA2Ll3oYOeILI0Qqm1HA6iF/F0KKX+3hzfchLDb7np4N/QlmTVrO+MuLb
6KnAa63e5Qgd9+CYkXAOzB3a2eG7WTzJouSO4Cvyz5Olw1MIdt1QwZnAw9Xv4BzkRLaImCFaUR5r
4Jjb5zkuMY28sXjwGz12zTZ35mz2aunHSPzryymaFYc10Iy0RpZhNTW6+FbSu5rSuQXs3a4PI9qc
XBDDFAJ592QpTgTc+7r9IUOIrxo0N5ae2vnVhlwsa0Q+QZcD6G/c5h8ZdRKZtlnOxWnSfzbLYx9r
bgJ+RTXfZlqzr9NXPaLB3Bf+rMAbnTAflTlnyOywGKiAFbnO70rcyr8aypqp8ZLhs1YQvpMq3R2Q
s4oneTfMT4omCIQuUaXOjwj/cugpabpqkYtTNbU3VW4GpbybE7qrqsGrWAGJ3o9kgiqw/dQPoo42
0arzPFO4lFUzS7CjJmhn5PvmYPrGKdoMfuS0rrQ1PVxoL/9qd5lcRJT1bWZL6ybOtumGbIxtuV0L
iqK21z9MzTRUg6i6CffB3yMvKcqLjJoTSkO1M8KErQEpH3XM4pncr/psUJbZM9kRCfasR/Cfe+d7
VC4MShY5aWYNYZeWFZt+OMwKolnb0UWSZX/YNt8DcdiTDgWs0PQO02sPTRw7Wqc4UT2GahXvJcty
JIC6NEUOUUJi0P8N179H55AImaeyzxIsLvOj0NyTG80vd9VD5A3OiusD6Jrb6Um0dS5nytTvYTlk
assoSYwew6rDvrU3hmnurMT2quTdSN76+FEmNSgcrzG9kyRY/Npom6StwwY7BEHPKVu4D2v+AocD
EOjRrNedTDK2zjL+iNRqV+eNIHK7xMDE2f7+vesFchb9m2bKcjrhys22BM/NN7jGxi4I0lkUrLZn
czB7+qoJ76DkL25Dv4zj36Ovfz8b3TCaRuspIFULu22FNCkJGQSTRRHwH944f4/zRSc8G6ec4SM3
T7gvCvIcKYdktny93UoEaXj5bkz+6stoTwfj+TqOXL4Mv0flnnMamNsjW08aNbMNAy0jK+lWhZfl
9WFEOPLVpnI2OwvJLzJnPba67uTP2k7zyaZ0la3kQ5gZ2R1DccpAaB1+scf5e+d8PbfORo3medQS
DcfbitNNRJ8NKJ4nTe+o0U+7ylxrJrvWZHda1dwJ5ns5a/O9rhyCEbNOtbHDfNfOJqT0+7BEY1N9
Y+6MvbwXNUWIviIHY5baZGOCiu0J0RlkV8bQHlW/aFTBLSsahsOrBILbdl9gmNlSt1LVHWSwbFhj
iBbvckT4vXgcQHVUTSnJSwmSez3eWjaE98yg8DLLWXWirVfF6w47cyd7/4VUhuDq4e1jZznNpaZY
L7zX1XG4CPRNFkgxJP9WJzfVz+663KlcUbXvElv4HOS+OK1nW5XI6tzD4GKFmXTy4D+Q73LXdAkk
v8IJrWmyB77UNjkijjrYb9lOlI8XoSxvM0sUSbGHCB83f84eM9XpTumd4UVw/kH/CfzOO6RAYTuv
al7ii7jBlx+7f39wlUchm+VK0uO0pJa6QSHC1Yb84d+dSN5N1lSWQekI5gcXI6dOXyoFxjftPp83
uVTskugowdjZ7vxieLelSrSl1xlciWh4V1lKlv+PaFY86I/qZtiMAdsuB0lYOFbX43FtLA577JJN
pEBKG26W9t2woL0GVDAk7vxKMnZKBy9Ui4RSbh7QaRFIBdhk2uIptHuItTxM5DLo1NseRCqrhmxH
Sm6SonYySLFBknKrwmlNMn7mYyCXaGSDdG6GmziaYBEyqWGqPs0FpM2sn/AGVlp4YUWwCI+Nm+vf
UnAl8xa2fYSjktbrp2xbrzKep6YP2Zi5qZ2HkXmgUeOmSSa4wkSDcuA3alkeWxb2KPyGbqyl8Pol
yPT3Ppn9vDX2XfRZwCj7302UA8KlhWgXqxD5LOQ2LQ9pBEO9EZrm90UtARqQ9IxE1uuikFjloi0l
SvQZSh+YZ64ey/mnoT3aBhrD6J6VP8aGOp1ZeVVlb9RG5AApwF7e5bbJ4PXQF+ulCYyFcMzO1g49
uYXimuBtKgK7fzjX6kVsdjFuGC1kz8NN94jaKkJJtBg5ugsJGGRWW7c9iEBWgHN882Kn1Yvap7hc
yuYnlL3CLpIEu1RwRWvcu3CG+VNFSyyhMqgOS+dQQueW2Ysy8oLD8GWAcHZbpbNcD8r63JYAK0rz
UaMXc9H1n+VQbgY8uXMJQkR2JYg/LjfjmLqG5ifNtPEm/T0WZ0ZmM1vCq1eXatdWoItrkQp69Ojj
VbMnOb3vh+pYly2MfMptWbFTV3zAsdJppQhij9RRml0LeX7der5+Ti+u+tnv4lY9RcGK5WkjnYoi
ctNqgucYcWr78fooF4/H2SjcW7wyIMMXxxhlgLVVJTPHiiBDWv1YYFVyfaTLXeNnQ3FXiGQbWU9o
haGC9Ng/Mx82jyc1SNxlgxK6t5YCmhs0M1sn4me7aP/fGFBdusXOfsK65mdbLM6SoRklJp3qGbkN
ZKkJhe0kdvWYvhDIVMnzVkYhtI936vKDqrZgCS6/WM7G5/B+TpCzylKMz/zmmT7myLLE/qoXwx6H
59iFFyP6Iq4vu3B/c3ivLasEa4Jlb735l7pVHbqFmoE33vcH6X5tOGtu0F89QJAxbATJCNHm4mA/
kYiqRXjfn5bkHp3ITq1NXi89EjR9Xp/kJZFd2Ip9H2LuQd1EZWRYRo/HyqE+MqQhgzQsawePa6Qg
nHvE2sW+h4ZaiMYMxx3mcDhQaEhIe+VOz5z6RfBzLr4Rv38OnzmUWNb2PcOaa+H4LD2sChrskCI7
G4ICjYKXPTvljRK0KzVkOUDv27v+AwTYwScPSYwCDyMYX1U+izS0m31nv14f4nIB4WyOHD4ZEmp5
VMfHXe1PwjFU3MQl+8j7OeHpPTxnm1UHUGgku+7Wf8ShZ6PyeNXMvdr3uGRHdwm6wHzNf0UhDZY9
xPQl5rQ+21Z39mcuJGBevGbPBubQS+2kpIf5MKDDqB3C7mdDFD9cDOfPRuDASZ8s5EzWEbQQHK1g
NS6vjgokRv4LZeZ1ma4tIwdES6eWQ2t1Eh5HusugQwZJKK0BIx1Xn8E8uXpm9k+jrhwK/nqNjH8M
rcHrG+jidX82XQ6XDB32aaChowcFdRnIr7YWRPv020IunWL5pMXgxeAxXR/zcprybFAOkVqts8qi
xKDdz9q37qpHEzkinz0BIHIf4guHzody8nH2Jrd7nm90FwT9sIAShOiEirYTB1i93Fh0lrCPiZI4
bKLuUiuCBRYhPy+tURgUlOESYyghZFjvrFD1oEwV4MYJEWCBmVU+6i5y0cLXogB+eJENVDDjKesR
VMTLxrR2ihyUokbt9UNd2cC8EFom1QnUlmbpZBpLMEvyljEop2MXodFWWkp45gneh6LwxeKQR7P0
QkbYsCaQyGvroXbRBZNn7Zp32OB+RLeW1wfm7FTH9K0Ls3D6L17hgiPDy50xjVJIpbTSyU6eVi3G
upKcuNwZGguXvHUiGOL1pNtcPzOXk8jfZ4ZXPtPs0aBwZpbA9luhdtrkuLpWXBK9ZAThAi9T1puk
SNUFK7yAo1FOH+lA3R49ibJeC3BAFIh9KWefBYLJkppqlGNOq7zTjO5UFUKkaAlstjlFfW2lFrBd
I+gK/EoHXdu0HPpUBkx3ZzBDEAFXj+hGqZnT7BoYssN1luzXlsTi2HhzwLxVRKAMqoPuGeG8AQfe
MUMlMAJt30DESSiLc5k0e/aNOThiMOimELVdO7eJ4owHCyI4g18sTubkCElFmUkBQPBaGgProsEo
cf20yQeBt8Nk7XtbJC10eTtBdcq0FGKafPazsalUmT3BBTN8NEtQQ2Odxc9S/Hz9fFxG8r+H4XOc
07RotW1jGBOshhoyk1H+en2EP+zW7yG4J2ppV/MST3iimgRMuvEGWr9uoiY3Y/pQarcU1kgkmZ9j
/VA3pzzv0R2QBsgJeCwWgODlRI75/Uu4oK8bO9r34LiekFh1cv2lNf+aZK3YJjkEImZIS9I4IPWO
Qf+aEkUUIV0G/e/ROQgmY5K2lYHeERAnbxIIFbqLakCC9mOJjqaUoYEVOrP94qwOcbANcKQaLl/J
AeI3b6kGNVqGJH+m3dZpJzjZoh/GBYeaXJpqU+CHTfAFxzJMDPWnCLbFDT5C95hF2d31LXExDLZs
YuqmpirWV7r2DL9IRomRaBqudoitq82yUQq4r8uRp8ltqKVCUsvFB83ZeBxyKYpSoElMiW9byATP
RnxvQaqA2YnTKXdW9zzqsPmR2I4l7eP1iV48xGcDc8BkkqqPByhHnTTy2PSQEmYPZKlDcxGcMcGC
8sm7bhytiEUYp+mgdzKA0T7AALwagp68dNL99UldLsx8z4rP2VVZr2WNjdEGOEd7i+pqu3QzH6tT
fCdB7NvpHKR7NHe8yX8uhtO+p57uXf8JFxH47BdwB1kb43ZYZGwgGbJMKtrSV/GO1BQ5XekXHzVn
43BHtm4VOcH3Q3ZN/VXBd7qyPvtZce3ltpvuFKk+phZeHtlOV5/g6otbGQJacADLrceqIkeI7IS1
zbyovG/rEzEPmqR7NFOCBoqQFAqYyfDZZu91dE+I/DwvnfN/pF3Xcty4tv0iVjETfGXsJHUrWZZf
WLI9BsGc09ffRZ17xm24h3DNKT12lUAAGwsbO6zVasiI2uAfVAaozZ4aeNej/p5lQS+tWQPiWmXs
QlDbs/rBi83xosrkr9iswOI3GUcyLBdtqha30Mq9ubzlshJsr7vIzjikmGW8zPUG696BjVGib9WC
vv2hOCwL9UvJFrQz3r45rpafe1Pq0CRGjwjObda7s2sW4Rr66XYQikaRffZu/1A9vC9jR+TK3QTE
q3HXY32FT2MtD0sir0hdqke9LPesfVBY4xHsh0Vst1RmwWtHZNDcc3LK8mXW1wMsRX2IWmo/6WlQ
QuVhe//W/fnNhcP9qigW/lSeZmcqDLlWp5FeZLCna+OnrBFR0dycyNUI/MmUUqT48fGXfIEEyvLY
xl+k5Nv2LG4+JK7G4E6lOVpGNOoRfJblYnetp+mKP2qO3GmuCt73ETwxuqBzQTQtzvBJPjY21TCt
xfohI3egKV8kpgtQ7ebpupoXZ+5KtLRDVklrPfaAc19B7txwwSfv1ISctGkQHObbJe1X43FmnscJ
KSZzHa/q7/TqhJrtb5FE3ovy2zSMO6vPnQTvNBttWaSQvy5zDdL8SiRAdfOwXX0FZ/rQUtShvIfd
1OPovVShwwGVRAmXJfJuB8J6R0bH+f9mQJw/EEGtRs9oTC/UzF1Q4Oxqdd8gvSvFNpR/IDiRtRfN
ftwe9Pa1eTVRzhmYdZbPE9SHL3bcujrNvQ49nw5CRQGrTZQ4vEeoKZsnyBtBsUiTp7Ap5TurApcZ
VYO2GTIvNVrH0O1dmZ9qSKMwSLRvf6PgZH08pq+Az2gLahXg7j0PFSiK7dTJWvLC2KVTtH3Tfkoi
G0Vv1m570FtnC0LYmkEMGyXAH1Gvq0HVXkvGKILeOksm32xWcZ8zbWZ/e5Sb1n49DGftS1rIsqpC
GvO/tJ7F07STXFy4++LAYkfEaySaFmfXfWxFoC5J6UVJZEgsMrTpFF6kdgLQuLVl19PibLlPNSme
ZwzToUHVNt6h2OfU9NgX6AeChsW8jG4/iKK9orlxplxRrSztptbB55cfhsj06bDsjbIQIJR6y/+6
mhz/Oo0h/pQvKsYZD9a5vDfflcA+W9/i7xleKBd6sJF8mqCjTnbx7sMX8EQhe8FM+TqctFN0e+or
/Qx2aovpR21kXtZFgomKRuFuzWE2xrkFV9NZ0X6YefpXMdDXtsgEpnIzfny9nNzFKVdSjJ7aQj/X
ufrYavPOpu1uKovWT4fliSo94H3Yw6f9Adf1fZZ+9AN6akHnMawE+mjD8qrKOk1quZfaKJgiiPZJ
oGJFDhoFfUUQJe3ZSCAkuohy+LduxusP567fqepIZhDsApEqp87uFLifzWLfq0mBcp5KsBvrf+O9
pOvR1t26AiSjnyZ5KBssUyTvl5H51vwuACPBqdU4MGql0hyNEhPSw+yCfDLcWk8J6K4KSldy1aea
ocRt8tHLVqH7WkSBJsJC/gGeFSooOQtgYeujstkKynAlmVvAbqQjNirm/xRNlwMpZdHnjDKsaJqZ
fylmGqzsa3O961V/XMBm03yPDUFXpmgTOYiau5GwiOJW6eUvUdf6Wjv/b2bCP7rHsrZRnIxDyxIl
dmrNuKek8rcNRQAM/FOb1ak5L+mq52zIHti/vVH/IaMyfXuU1do2DJ4vkTEka0qbCirbTdQGyGuB
lO3IajAq6oPAwbglqqNcnS2+TGYZRzMtGQwfsYPGgUYCiG5d5iP+VjrzZ/IZiVekH7anJ0APnUMP
syvLiU7YKHNY7lj5io27zwAkeC5LovtCYHZ8bzqbpzID2bJ+nul4SME+r9boStuej2gMDjxY2ZLZ
1rCGigW1NKgR1mkuGOJm2+31PnHeSxRLZNbWNes8iFOjrhFaWlDCVAy/m5+gbyg5QeuCfd52YwTP
MojDenoCHvDjaHRrOUbsi3ZRdBQ4DOnjMqpAzA1UrpApjxagBgMdgaj3TjQMhxsSiaHKZ2DiFGVR
wxAdwZTwArmK7S38h3OgWWAvMA0Qi3NXMbTg1KLWMIweqjOKWuI3LKe3Kh9C0StyEr9whah/225+
jsmdA0VvNBBPYszVA24632COBrnF1DWd6YcaWIWfByJa61vKQzjwPwdd1/vqMqW5FbXKepnaTyuT
XgdSa9RMefQ4MEwbolOl5LPHYXD/O3/73sRNhI+JgAg0TM3vqD/8gzSvcAu4Y6SBB5ROHb4Ml4Pm
tsw1QYWSug0YnZw0ciIHCkfiXNXtq/DnenAHq5RBzWtI2ITWz99VI+irVcW28FS0f+h7LdTb/dx9
7lITconeAhFk6ExLniIIrd228p9fwR2moRnAf2wzsOrrqmdWtj/qqP2OMl9g5qJxuNPUKl01JvXH
Gmdg7TX8BRF41V92JhKFc/piLLuidTTiNaHI8m5me35ans6zV1dqH7dag7HlQ/Os7dbaJSOUQjCT
BaKM4D84VP9dT50PrGl5HOVpj7Eg9Dx5eJ3Ebhmup9mQ9zFqicBH520v7fZh1nn+6mmpFqNZz5VF
Or8rbNeYdtsjCCfFYVRjr6Jh48eklsZji1N41LfdyTXSneGWwR9o7t32RH6uIwdRpNGGsUwwZOsD
3VGd9Qz6vDP1lUdU97jx4rA3fSfuNRFggS5zKKUuCwPtMsYFB9bJPIz3KzktEAGikiCNr9w/QONt
IEBb2a/AaFUxMl8rEMiheshNRwtM1JJWkG/xOn/wZwjLNyECblCkFcOQyHo4FMpY1oL3C/PNBpTT
6AhMKAL/W2g9HMQorV5UtYn5TUE1OD2DtG8cMBSUK21A3RTPGuEpXP/l737sT+vh0MbWJaJYeQsX
wR99NXMMw687qFNG3nrHsef4sTGD8jvYHnAiA1GBxDbW6XzwLDPajJoD1lSaJG8c7EDFpKv6x/92
Kj9g7+pC7WtzKXQkYQA1aIuqBrf6XgTrykK30d5rpiMLhWkE1sLzVbdtWka1ha2cEWa3DRByPQkm
JVo7DmosMHuoeYVJtT5kXiYPhW3d8pT7ZYi4A5jqTpD6ne7+4BSukZUNk/kAhuvVHPS4aRYMDM2+
kxT7uj/tih0UH0sHLIvibrqb9GtXt9JHzutqQM3uUpazj/vfhhZG7c7QssWUbcc6L4gA9CHxJtlN
Oufb4i4+xYtoyF7XgqU/gD0BBvGs1YaU0ClbER5XJDKO3hTo8n4s0NW+3l6Aof6x/Y4QW+bgmQbc
FZZ3r/u6tfwcDsngDZtnlG6icsfAzGuABPVXALSi+8bJvT/YcQFIfNQdXm2AlBeUjtAvwo7D1Ohj
ft98139A/mjFJ/TxOywCgZcbtw6KqcTPmNtXjQF4UHVi6brNTTm20zpLV7ck2U/aCV2c5wEZc+jK
x4+r6kvQn/8l3F+NyWHxJLW1OhZQ7CVTj+79Hk2kn7ZP8E2IuBqBg96SGktBG0DvYqg71NN4uSEA
vvU+/M1U/h7hNzGSslEMhlrBNXJglIOLjjdXadpj9Lg9kZtIdDXMGpK+Mg+wTaV1ka1LJU+uDNbB
bIHA9257EIER/KY+0i2sMyYdClyd7aB0DK8iNNZ6DM2GaKqF2GEcojcnFQoP3MxBoVDu/43PkDmc
pZ1J2mj1xxuU5knfcEGtj55uBdnkvtkZ4QJ5MyianyCVjTcXOgi3Jy5aXc6/iwxLmYi2Ko+pn+L0
bJX3qohDQjTE+vvVBtY2U6V4iTRs4F2dXmzaeX22BNvz2Db334RJrEwv5Uxd11Fv/Kxp3E4+bI8g
MncOJqiKxqYmlrRz1OWguLrrxsWX0/cqEXGpi6bCYQNaCVU9NnCuQNiSOqhImyxhBdbN8uNru+Pg
wRzytDFW/7r1x+q79C12azeGV1ZkTm47k5/s3tBSLRmO5iKviYD3EK6169tLKrAM3kEz0dyrlgxH
u2GVG4O3GCp4Aa2f/rdROADpFzumxIKJs/pTHydhK9feYjaCAJ0IQXifLDNAPN+tJ1kPjc+yD12L
Nx0NJOUeZgJnIXsRPTiFI3LYMSRTn9g9DGV0u9IxR6/bZyg7Zi5TneQ+fkwvqtDzvP2K+AlYHx91
dZoXydLyosCgrW/0tdOAbyQOKr8wj6bujwwSLV0oIskQnAjeRes1A4mDCWMS3d5behpk7GHbRm62
H12dB97xmuyqNqwWQwzBFMD1ynNvlHwwQeOtMqAA4N4OTYiXYSNFjLKiyXG4osu10pIaI8cj6KAH
qD4mjWB2onPGIUo/S+qkr0MoqnaUdRSjU5Q/EkFJjghTPlhsr0xDa4ypU/5jj6NPj0gNk3AkbgZu
InSKrPJFcu8miKA9y8EAUXkE0lI4lKIrbV2wDb/k48q9+ow+U1ojK3Df1Cb1UHuJJ1/vDjRyxgxh
y7kU3Dy3c+I/T8TH71fjxVn6/4EfUJWVSMq6ul+79AuRnO6rtT6v3eGBBNYPw5136EbChB9ESQ4R
FHxszdU3VMpsNUiqAQoaRwliyCw8ty71V++5RVDetxbELv4dfFsGJG5MRSUmd7GPaVI2S18RXFDG
bh7DKDHCOREVQ998EqEZ87+jrPfy1dSKOJlQJAdcndvcL9J30DCByAFU7b6lE3i1pQdaMBGY37ah
n4Nyh7JqGKXyGriIoWiDSElRogRU9crHFromjW/qxV49m8jOv62RE7EN36y0RDX237PmjuxMktqo
qQUjxqztbnzU5cit61WOWxm9Ni+8qrfdRR3CRGM+AhBuJkHqQ31EbvI8GLm/jY8fudPfD9XP7+H8
hYGaJNfUgpx10vu0N02PWIsGyVlCD8ZSTiHLJtVdGIq2ehRWORGTB7evxyeNGJVjdNHoSk38lI79
vkBD7dgbXtoisWKmrm1BQFjtX+OCeMhFPs94AXtzrHyL69YZITlGiK4Ftt3OTmbTvSWz4SEbSRxY
aheq7fSuxM2XagmjqF7LJR6tQnUUTRWswM2+pasd4ZtwRyJN9oDaY+SvH5Zu2UtZiZrXJvUzuXIi
KjtpSU6xhEiB/m9yAz9tgW+/hb60Og0ljDGT8O5vpL1soo4Z8irbeyw4aDxfn2ElEPAZMIxuVW45
gj3dHj20x4ZM/mQVp7R+kypRU80/ANffdmVxPowylllr13DOtKcpIBC2gfjZR+uSrrkaugmZODWw
Hp0NU7bWC/kKUBiUJscJKZazUd/JiXlKIF2lfEYE1lNG6atif6Ut6JxYDLFltgdlqhOX8I3rT2mf
BUl/R+Rxp+uqoBnlHx6CPxeCA9NiUq3FHPFVcOZOcOdAuQ+xPeR0ex0CgKkbv9uh7RvoOM89o/6T
XuibkbcrM+OAti4ae0TfiX6OWupPiLUk+l3Tfdak55bipIO8LifMycEkr9HJUSeRMudtR+jnCnCY
u2iTSqrVfWhBMO10yWEZy2/bJn6zMe36EHOwmspjCvnej1WW3ex7FUT7tcxmeC8OYhAXTYjDzFam
lQbrBoaDhrlqH0kmJFNd3y4btsz35PZ5kZhFhjUzGLK2i3RYZOVcssgn0Q49s1475XC62J6BLaBc
lPft5bz9JP57x/jGXGtQekiLlRCFMVrXTnRUpx5zWu2kSfD2Fqwk3547FEtM6xKmmc2Ll1WTZ5ai
8ydaSQ6IhjqRrSkCvLc+dB8V21lsPG56xH+I5miPUdBqrgI5s+ShDMZTdq8H4gzpP3jQPxeUgyaQ
ypilLMM8UWIUJsg31yOOYd3d6W20U+vj0BwltTxr5hsYBc+N0bhF/ampOtd+R10kGAtAS5YQt9Ug
ijTnkK2bXqJU3W3v+j88AX9+JQdVptnLoxp9RMy1YAyZj2yxT6HNs9YKRS593R5PtPkcLi0FZKaK
CotClAdVP9RIWG8PIHK2+PZdhY5GHWeQqZ5d+5zfty2YNYYdEn+OFNYnxbX/ElfgCTxMXtueSugc
0tC1dW7nGjztb2Ye+QbiLRPEOOe69ARTvHlUbUND64Wl6fbHnl5fejSahxpiLYhOWJ+14QAiWW03
HXNXC83P1bwv7iXQSaF0VJR1vHmrXA3MmbQVR+pol7qGRO6qw9m64Of2op0crCLSUrA9zdsH6Go0
zjRpUZapFaOgdugOmXSsDLDvqBWK9zPHspF/rGqwg6O+Q94X+YNNH8fsMmrSzuwelqL2l/5lGk49
WvVY/CVRPqPtQOBF3tz1q+/jbHlis9mQ1dIy8D9HTeSCT8zN0JJt3FuNiAHrJoWYdTUad6OySUua
kqFCq/m2ZG6BfnvVz5BUUS+Z7dmWC648f3295F+n4t84k1dD8xftQqNoIZqGRBbbsQMFC/yfkD+L
zJq7YqfFYtQYUXkXLXgR0XuJEnRmHPL5cduwbsSHbEVXbN02iS1rFh8fktS5LbpEXgt0Zbe8X/ao
EhpeLTD7YgkD6ZIcV+YLoXv8+/x+HZbbQTUqwOyRokUl2Ven6EuxJwfkBzzJ175AujBIn+dTJ+T5
/R1wfx2U27uurWg3Gim6TKAzPZq7XhQpugG4v47AbVtld2ZFmopezIcciY3WB6Ev8ox/scSXFcQu
FR/E0mLX/0aoBuOqNpF1oijE4rknzMmOlUE1CFJ9Kbij3rvn+rBeX7UXe3W4lpqpgS559gHckWB2
gpiowI5W/PnVX/v1A7jzz6IoXsUykksPOR+4bgG6iabUDAXW+vtT7tdhOLPppgS09nnBLg2K2NHB
vnj5Q3u/Koshl+1G53iX+OPO/jHGf8D+IJojZz55pCC91iv2GWSUPmmtV/QGB5WsfBJM8veb5ddJ
ckaUyJNuZTnFWpb3NSJvczE6jN5NTenNZu0bIP4cqszFQzkoy9wtc+GlevOg/DQnnneirvs0SZQk
uegh9J3fqgDkYLG3+g2KCy7a6kvyIkIE0ZCrG3t1j+dwvZQaFbEXNUXn/CA7RdqJrGd1dTeM1F4X
/moMKulZpZoq3Pq7ag8a9V3sVSiAmvw11oUskOCquBED+GUj+dLbQiqmTuvJqv++6jwqIGv1OlwZ
IxhKzB1DCSxI9LaNR7SM6+9XU9RSaMXVlgZHW7mvisZHf4lgFW8i95VtcJ5ImeYGxG1KdhnVN2uJ
g8nK94NtBQraBrfncoOY6df140AFii6aBXG4NXSw6r/WUI5sHbAiD679UD63F0gH+lYZVGWgjK6V
OKINFC0mhzbgcRj7oVPZxWaIcbc1JIhE5FMCQLM5TKmNtu6mXGaXxQSopZNfRlKI1siQsAJShNHD
2D73nSgicaM26NeV5SAmg6qNNFg9u8whBP8OBQr7fZxxlnoTqOHLu/Gvlfl6vpiOHYIM5GWuD8VL
BammSykLLHYbVQlfPDuwNpNI27GLZO4M81yQe6Z+3TakGzGo6+kSvmjWWMysGUodRRComHUomvlA
Cd/eRbgf25PxKXK6A1mhLSxe0kAcLxEYMuFLaPPWbhjaUnFmwC4w7NsXiCjUIGnYQRvVsz+UL6EB
MTnlmeo7bb89+9VK/xn1CF+Joc96Z08kTS5qovgS3JC2sfwOLdf2pISqJgid3IhE/brWHAI1Ce3n
FL3D5+7z6MdueiBvKBkOFZ+8/sHK/k648utoHBoRjbVyVcIhiO4IzBh08Xj4lc/qrhVQ19wIk/86
EgdGXal1slF/OMpagExYqH6PnsygCskiOBHbsENkDnY6WYnNGvJal0h/ayH1sSiiBg3RmeNQZyBW
VK3aliAIshyFvcFldaglkla+8Uz7dck4lIlUoxrjBfgNDbd742Qd65fudXVKyz1QO4zviofoKC5Y
/6DJ3rB4vvyirOphnCONwX3p9rruMIgJ2K9y6ii7CTK0drUrD4kXedlxDCZf8UGdtoses4fotXhg
gQI1WvaNvEqe4cYglRFXuYoWhq+spZRqjZ4ZNtz1bt/Vfv5SfU3/WgveIZTsY0X23Utyl5guedzG
gtsPlL9vb8IXc0C3SNZzFS4Jih0cfY4cZhhBmlBHbcBzuPQK9Kq0O7MuQdF1ofZ0ycvEaSPw3hia
E42i7MANAdhfTIQP38RsMAbJgCWObvmpfM8f58kbw/LBkp2V2HMhCGH3z8uXJHW6B3G5ouhU81Uf
ZpEMSEguuH9bw4kaec+UxZkm5hQ5WFhqzUtWZgy1d+ki2AoBLH/s1JWnNqoQKa1n0z4XNhi4aLDY
9IcxP8z5mUkQLBXsu7p9CfDPfJOBP3PKWnapqtojkfF5HKQ3pRl2RpQ5nYR7qZaBBGB5rmMnK1Nk
hV+2P2Hbb0R5/K+eaYIqNjnO4HL0IAU3+/LCzOe4PDCpf9seSHi6OHSbibKMKN9cb/vkWVOd/r52
kS34PiHOjT7n40EKk6O45FFoSxzcqUta0jHDG3gNDRVBt0PGZ79GTxTBjS46xXwliDFKTaH85xkM
eRaUszlrT1vxat+1e3WnOk0oLmcW7B9fDTItRl9B1B1x5BT9IkN8iGfIEAcpGKm290/7PWPxCybw
NR+p3S+V1UfkXGmNM6QQQFlkaC/ks4cmj94t2PB9IP05M5RD1tP9lEVeT++qAf3lTesRA4HYtHXY
sASmDt20WAplqzsNRuspWe5oWvxd16kPHkeHgClLyZzCeCBL4ZSAxJxETHD2PlrsN64jXgnJbBo1
rTL1P88Y3S0gpxPDuadu0brxE7uD+Pqpc6izsruTfeqDlRVlie7imsFUO9IlfsHbJlV9NXKlIP3U
u+2rtBe9dUTby7lt0AtVhwpEPXAJIs8ckHOxX40MDOFMVIovcD7U9fcr4DNmPbVHguWIu92SKY45
G3eDVH3ZtqIbyZxfrYjz12rQo2lqQtZVh6g4mj7x/B4cPB3DIZyP4060gMoNcvVfR+QQbszrTo+s
gV7i6GCnuZtS4yHS6p1uvmr60W6hUyoNx9FEXyJ42mzq5hJKmCK08OXlTol0zySZoxT2cZKse2ih
d6HS1QciLRdWzoe+n6EvL/vV/DbHj0X2GbeVl8j2Z1SR7PQ0erI0eWen9l7O0C29DBQKqaj3l01I
qKNlJ/4x1POTWhEnMiHe1Mt+0ZSnfDb2ioYGBMVa06lulM9IFkgIOel4H8zsZepADwIeNOkJ3ThF
Xh6bZHLr0fLlogB58BuxkcvrXnUwpWnRI4RfsuglYt/SJoBuqVNoltfbRTB0Z1pBMpWELUGA+VlB
wRp0pX0mmX5VR06ZnqQU6amvYEtyllnzcnBRZemF4OLNFhOypCFEwx1TW+6GpvTzQkfHlaubx6RC
zmdH5HOqfsvkS9W4MpSqyqxzNZSUdN1rSk9xc0eR3896jzbfQaJKZ8VP586vhq+tfldHr5391Uy+
z2DP7cwWZUiFmxIUw6TetkV+cMhs4QB3LzGo/+qZhSO2WmSzV/3c7++sY/I5sw9StUOZUae6GLae
3pLA9HoPgFc4dLxf0EQNifs7WwuM7NiEIKKrhEVvwkuFu76y0SyXUmrpZQiafZuFCZrwZW/qjzXq
M8B1HijoloI+rJgzXoA9PPlOM0WUDWrELgB54LPu400UasYzSEgFeyBwuj6univs0e0GAu0ETsjE
XsDg9jCb+heF6nuWyqERs7+2d1yEQbzuVVzMpdRJiOR23wzbqVC6WLsoZzgNo7e+MsSCBqJIA691
JSOKqoA9aE2H2lmged25RpgDHj3q3VcJMdkZT9phFTITlfsKJ8vdIGxAH0uijwyZpFXIgR3Mi7pf
lVg1vwrLV/ZVsLiCp7/G3SM6VClZFWFxFbUNVJRKRpnl1Ca6zGUkY5XBqashyGS8pjRR7ldwhX3c
+FdmRNvJLJRRh8GG8sFANMD+GhE/e2p2nS97lRawxIkPumBYQdTuNzbb2G5lWcOlcWlJF1B9fJhJ
ZbrFon2hw2M5Ga4NHq6xeUHTJrgPam8aC6dtwa0HvtLWHNyksT518hm3ySkZZ1xDcRbmIIUo5Eej
/sqS3t/eItFp4wAPcpaanqOJ9hw1XxV6MvvkxYBnkSkvuCUft8cSef28gFULrcmqz4CuaIzfIfJd
x88xFNKQGOqQ/FoWJ55duHyJAbqDfRWKSNhEcS+epKeRqo6OqozqO2d22/siyEMUinpS2AAxRYdN
gJg8W4+kogy8rhFQ1KKXeMy91IJolwVmSujlCtZVNJTKuWtMLcuiRDRKjjuUJ8GJQQEOKSBCUZBL
TuAFQAJoNL24zXa0p15p+TFe73VZgeHwgSqGoGhUdE/xxD5UzphCBmSKRlf7rHhZEKNbGC307BmS
z05bgKQ1Puki8xKgDU/tsyxtgbzuAuXycFFRYpK+tB7kYcGCH4o2V3BseGafLFvSYZZrvJTr6l7u
0JUfa2iQOzVLFkLFfLe9wQIs0zk/WZeqrKrVNQOxoHYiBvOvZqB1SkS+KRqGd441WskWAxakyJsq
xp2FO0KSRLax+igbLpbOIY62dAOhkM1GmGOA7KJ1R7XUb9P0juYUl++8fFbN2HAtauuuVtQvkvIM
sQqfyt+gzOyr8vreSi0b2n5pFtSoGnbA4/5je8FFMK5zjpaV2GkF95mh9gF1Q3j/oMbcX93WybHu
h8PkG+6kO+2TBI7BPEheFB9ubYvkl0OFfZqC022sZn91k0F/SStyC5FIMEa7U198SSAoExn1CXxg
gttAhJAfHNhXY1lQGciSAQidnWx0oULMYW3kGAM9KP9ErGH1NzZsweCBq5jGSDMQfTat41SYbl2K
bFoERQZXW1kYbMnUDDvZ+jr62t0BKuLQ/XBXmiPFrb+TXSYUixVNi3OzSEcj1hjIzTPpiTboGk5F
iL8uzNbCrUf5ap9qOTURgURMdK1sUz/Nd6voXOuNnvEu7rsTTYeDn1ahBlShEatfDPNJVfuTGYko
sATVMcTgsCerinxiiYZHHUSNfdlHiOWO+f2XtTNUvaw6XCi9RAWsH8FTVY9/oCMlOmYcLsUaNP2k
BKHB1qe77jznO9o8ZoHtN/7iQ0hKjx1V8vQoyM+i20TkGBkc3JSxLDFqKxBd+EwOFrSMvQmNCOuD
TsJzIPZB//tYemLBTVFs3+SwpdOiPIayMbtk++oZvDOrfkwZFmf7mHg5SpKyeza40qHwh79moSz3
7cK2n5kOkysoUTKSmiPDkg+BFkBIl3oaXIMeknfEWzGHWuH8pCGnL6z7EJi0yQPPmNFlUZHRhsgS
/CBUWE+5oCVRNAQHPHE5dp2Kfb20FhhvLOJWZu9tX1OCq9RcP+EKBZqmySzdGlD8ALmFLPegruE2
s+LojXlfTSTImu7U9O3X7VFFlwTfe0e6hepqaxOUq68qSgiEFMCe9vSfR6T1vD2cwNUyOfTRLDKP
4wynPUJLllYQfwQzS2vuLPszYtCv24Oth3wDV00Ohux2qoehQ+UMQ9jcVv1heiS4LdgXpnnplD9u
jyZwuEwOcjpmNPGkwK+rusOUxsE41161iFSSRUkPk0OXbilTUi045JoquXDMw1xRXZYTL9IWb9By
t14mHzRYewL3ZnuGImSzOICJ+4oWSmrCVmxII0tQRoV8AzEhLVSVHkU78KJfGpp5SwKJbB16lxDK
ongbp/PgNxpCgsa9VtNQ8FXbVWaE72prKApaCvTj430yeNVlzr5nQRquj1CmPMlYJCHgCG4XvsEt
GaZZHmdEtbLxtWdoqWrNI+oSH2pT0K4iOC58U1tndExvKoR4ei0/2/aCrES1U3U9jNCtakn77ZUU
IBDfz4Y+gqWLQB54VvUM3QTjrk0POh2+KHOJXvJvWftJIZMIf0RryTk/Kkkytazg0rFPow+dJCTW
UFOihFCyQL88fCA3/wM6OlGFksUBUW3HLNasDwdh9JPEWU6jvxZfEuYa3WuGO6v1QJz5Pg+HYfAY
jvK/EEP9JX1hcfCUkinOzQmOJZFOHUzHVPMdkwWoJJwoB0vSmOZ9X/2dDMs8iQRKdSjwGDhAHPB5
PtsPzX0O8r3Uix6b4a5MH7bNSrTDHGLV9ihP+YCAxtxn90XbgMQei4yCWjTzCiJ2InTk29imYqg7
rbQIgkIrcwC4M/ZrKZR+FDFJCM4K37GmG4qpJSnQvu7fkybdXyCHUmqJc597g6gpX4ACfNNaXk+z
UhEkCpTB9MtZdnryVSO1k7SSU8qiAym4x3g9SdlgUatNALf1NdLtJ09yMpTUF8eVpzHboWRO2J0g
WkzO9Sl75B9MBW8SW+9PoyI7GWn3TLYdY3inxaOJMKJqiCQIBGbJl/APBpFUqGIkl0l6p6iBLuTS
bboXZRz9bftfv37DDeHlI6cYCuNLAftXZRV2/6leRNUmoqlwSFKilGW2ZJxxmXzcxe9FvlPRgyRZ
oniPKpgLhybjnBRdpAGtQfKNdBr1LRk6G6MHiYZQeh7etldONC8OORIt1SJi4GY30i+GCb7qRHUQ
FC1HSVQ5LiiB4AvwtckEn21XrNHGbt8/rGSo9l28G/4SG7vooWRzD6U5LU2VJR9rSB/n9/KheV75
QY37MVg5bMEMODp5IAIswbHma/GLsk9KvUQEW46hbQ+BqCIJhd1NAlPnC/AzyGkYSAjbZ1uyXDMK
KQTctk1C9F6xOaxgupXbaYQAWuX1P9gO0WjPfB6DxSc7lIaK7ELgW9qcd1KNk5p08keOTQGLaxZI
/nzR0ZexFqKWryL1OwEQ2uuBuHoDjnWFWma7YpeYTV+z0njS+gaOtXxUdHqnEgvV6hB96UW3pmiW
HH5AoQycKWmHiAWe7nPpo1p6Omr3a/1WdJzsk7hpVWSNHI6kecSGmOHJPgHbByt2JZqGsr0I/Oeb
66lpqi6jRctSDG774krVTWkBGbZ8oLs2hMAcAhHiduubOHU1DLdtUdvGZlu2yUVToNA770blQqsW
B+Df4OHVONw+qfFsZHPTJxerfqu0/tBO9n0l+7X6sn3IRMvG705ftEM1zva5nKogbmanqcGuQtWH
VvnORkgDS+A6qEXKBDfdnKvZrV91Zfy5XapRatQIV6/6EaTwFvJIUdajl28oWRLgyE0D/DkYHysb
Ml2XswyDLYX0JJXgaFWpZy+JQA3ghrQynPz/I+1KliPHkeUX0YwkuF655a5MrSXpQpNUVVzBfcXX
P6dm3iiFzk7MVFvfWmYVCTAQCER4uJ/Z4YI9OsKYqWElmOlawy/IRzrbHosec1RdXNN8aFRyaKnV
e1j9VqJl4scE2LsZk2d6doSmzza1x32ogAdKy6DXlmwm1kFizPTkxACTvZnvdCtZFTL9yIEVdGio
eola70EAfVP7UAV3CfTGBHt3uQ5wtqglSzj7UmplZ22ZFCmGAIZ99jZjVghUPOAXMe/mY/SQ38Q7
VjsqAN9CTq7LLYAz20ssO7PdFWPdD0WZnmooexlF6FSl7kgjJDdnSKiR6qardMnr8DX7XA1yyYQO
zt1AMI2tQ3HOzOJSsBsiT+IuJJUUakhylHtNK3TIgLJr1rr6LIK7XdDt+O5JXCwjoaYqtjJizt+f
LRd6MSsQgWwBbgO/S+xE24XT3PxdPIHXfLzPHoyge4T6mSe8EgXBji/hzZEMlVgTH7/fFpscmKW1
dFOt52N4bJ56wG/VneTFB6h4XI9Jnw3fv6TRZx+eC36gnQuhHYd9rtMZor71jWxkDzmuDC2cdo2s
Nn4xFK+NZhwjqtwVVQIu8Ny4bUs9aCWgU4ZRMlxa2gemjAe7VtzZNnNPXob459rRw21lBlKYBVGH
ed1xcOR68MCWccwnUAyE4PyO6iBZitizhL4h7X6BabgHqq790MpsazTta2SrW6h5v1e5QQEqww/o
1aZ341HwoL6cQZ5tBRefE9KO0tghqIwQ6NWPs99ASdLFrKPTPssBYHwBXvP3omfoZcDRmVkuQIdN
3dAU8nCfpWJ0d8FnPbjQ8dioEHkIXfJw/YsL7gO+2jhOzKAR9HCOYCl3ZiB8VFt7TdhPrP05E0Fn
RIvjq4hDCyfJs889RSUIlL2Rj9IhSuHSigZQbF1fX9znyMkVd+ZriCChMfXSGhb4Cugs9gsdHFkp
C1XVQUSvdzEr//pufBXRypE3pCruulIH3Uwv3ylhLUiUF4+7thouCMZlHGnaWKUnQzM8eTBvbNJu
6rh39Bw64CPxczv2BTsosskFxKybK1rHzAbTJgt68HMYn4ju5scAfbUGQgBW6bC30ss826s8gXFB
isTXD9NRK8Z0TAGqboiryz+GRgHOCoS3s7odNCS0ZlUMeysab6sa6fP8mg+yV0D+Mx3vpIKsxy65
y+XpvenHBFJwJAkEP/Dii/bso3PhMtbmtDdSpL5LVVyDakl8DNflJgdZSi3wZcGNYC4f6uxKnqCp
JI81/Ksd38J83kStvskbRD9d0IUTGeICEKu70EiSDhVTFfR9zX1m3hTaS43AfX3zBFc6X0VMpSKv
qhgLitsyiDXbDSVz1UyV4NAIziVfQ2xMYLvTEjea1OLFr20nKoJAi6IaXzqEBtBsRQTnchH7ihOP
AVbwOKzBW+xChImOKzGZpyBs8/XDMLNYnBnYvFCJT6a+KmmQAD9ejaGXggb/+pcSxACLjzvGiHpl
PS1s6ywwU9MzQwj20TkIdfkYxdqxsOdf101erjF/nSy+cEjzfpotJBIYJhw2+TFZlXvIegEhLqQ8
uvguP7O0nIezgzW2XS/rDd6VEeRRp/scXfwly1uElkB4Ky5NiRySixmmZUSj1SO3Dq0KfBAHRRGQ
owkOMM9VlVZKOXQjDnBnQShsjVIORhLS9YJdFHyk5Qly5UKyuFAht5WeGTnCn7SeAjOoV9qp8y1H
hvaOJOwHClyerx7qahpqWYvUvJqBaQFHH7iU3NpOXaX+WZN3wdKWLuuVpfH1Q6UwVDC/oIdO4lWm
5G6WHPox/Z2E8EH7KY5eSsNvh+JPPp2pyMSAsIX9F4F5okUZBAYGBHlp9map9RMT7FaGvibD5voC
L16tZ5aWT3vm9VYMqoQhm1CYD6xtHgwo2kBscf1nOJ0zO8vpO7MjZ1XY97jF0TdWAqtqHfqJJWOu
DYmvh/4Bwy0R+i1eDMU+0WvuchnzzDgXuAo2RdHcYpGLOmzMdt3PhSC8Rs+xV09/QnyOx+OZOS5X
6nMrDItChrnwMOlAq0vUu/7VLsaOMwtcrFIhNxUOdAZMroCk80g3lgiDcznwnpngwpM6Ew1Kyih/
qengTXOM4zU7pZqB6im9qfJVEt7I8r3UiCbbLsaSM7tcfmMQBWM42uL6/uxLnY/5qvXSmlYMZ/wp
ro1eLq+c2eNil9KP+ZDST3uj31VHtreDsHTVFo24hZVfDlr6yl6l8r+QD7uY+nzZ/vwGZ4cCBIYt
kUJcOTr5HVqSLxlN0GAY/LqzXIaqnZnhy2ISKI8ALVjOHgvA615sZn/Y2LuFVE7W3WYNsYq3InK6
V2TvG5CdC+xfvIjO7HMxJqJxQmijLMMLUGfL1sWpdUsXPCVB9SNHP8v+HcsAHoiaMBcvijOzXMix
s6QZwGednmyag34Uyk995oBxpoglV0+eri9SZIwLMVJiNVUtIb6B3M7LMqDb202fNS9ZuVEiQaH9
cqJ5tjIuwKg6y2W2BJgFRlbbGLqlK9AJ/J69zlXAeili1BAdEn7APuzTuWzAT3Yat+Aq2ver9rHc
Fsdpp20mt99Xd+xQW077Q4iqvphynq2Ui0JNOZV60+MbSuvet1bhdjilH9FuCd990LxhurL+iUdn
kLsiYhnBxcjrW0FLtAFCB0s+72aIEcKXabTOVsjFn3Yaa9B341suc5PF4KoUTC+Sj/kmP2T3yDJc
cep5eZDuyyg/Yj/qVk/NFtva+pOnPUnPGU6/4S8dN83pvTBaVSgrR0h3PMkr368fFcHlxc/aY5AJ
nI3L5aVg8rtUiT9NIj4bQWD9y5A9GCGUqsRpnDFnrsWnsZCPVS4izRHEtb+MvusA3ROGhSw5jVqf
Fjr/nyEDEBgs9wvu2nIby7OtZ3GKIUppPscwzq4OUx9tVc8RU5cv2C1gUrpaJK9oBErLJJBFqAfR
jnIhh86Y2LYkrHVK3grjqJS/DRF6SmSCS2qaBKMaZoElGZ2+U+rWTYDtnIv7694nssJHlEqjcZ5i
IVJWwcLjPAUsE+VnwgPGZTFpYkm6BrzZCcoe+b7ddl6zmR8xn04PE1APW3Ml78d7TDc0tRP/6gUP
MpFjcjGlmaY6VXO4fzqo/mzOoI9bZ8sFCM2D67spsMQPNxedMujmkiXGneSjMOloQKMm1E9DQW9P
dOfxw81NDGaVGSUcHLbRZ8hjoE+xm1BcmfwhOYDcTPhsEHgKP99sm5OR4HWE/OFIivHRztLjzH5f
3z9BLOQnmkHHndX6iP3rDc2BUIfXTyKgqeiGIVxqYo5x3srGZ7Av36QYQ1nVcVqDEiGo49W/VHlF
Ly7RsrhogX58brQtQ7TATALttpkteCaIDHCxgqRsZlqJ2gadoiBJkLmDGvuffRouUIRWM4FOF4HC
rB+S8YHqj9f//cuNpa9L+JPo6yyEs2pWSivBt2+8yVty4gSTO6bPwNaHORZfXuPrCNF/IqfmQkM1
EctAXozwR341M6hXjZueJavrSxPkTvy0MK3NuNE1fP58oQb9bLZogboTtVpElyA/KDz1pFLL6TN3
mjyFut0JglVusoHoqITZl0Ck3XZ58zTNVPG8N3V+HKAmsmyN2XJDlb/i8KXK1jn64tf37m9ea/8x
wnfirC4M88lSEbw3KrTMIOXaqP4i8he1EKUiroyhnqzyY/z/TyEuEf+S+lnT+kvNC5qq/14m350b
s1BKp1iPTgmo00zz3aqP2ZSsJbKzw7c5V90qbdYAJcy+3AyDk2Z4spI2Gt06Y79q06gc1vWr5d5B
Iwzt26YED3aUBo3abUebnBTwoBBM/QLL8aioYEBKfufFpk3DQC8kd7DULShiSgkybqHu0bw9zXS4
mUZt1YNSRsJDVa6NB5bWj2Qu0WSeNpRYLovs35ImodMcZs+1pa8Icr8xA7fpZFmpU4e5H6pmMEh0
Y1ATzHD9fVMy9dAm/ejSBmPmcwVcep+6DbhSpL4DfZE+1i4ykOcGNAJ9p+b+rKaPlvXEEslr0nRd
dmHrTQQImjE+jNq9Db7Nke3UoXhKiebZIfFitDe8qkwwEJOAHICBkzIC/RoEvBl2BorFQEu4LSrA
uQIk020UU2eQt1RDPxsoVh3druJ9MuI1REQpAQ3N0IP1QEeDPd/JEOCe+xlJzDK/9KAOiQ/3dLt6
r5ad30YYa4wmt8nkWw269okNGjTyNo1bO9/X2oAdaPwkf1BMFmj1y2zftMMMIcmbKZs2unpKdDzo
tMxtW2hVG5BR72YvLcBg0t7KDXhspoPe5G5k967RlG4KGdmkeKYtBO4jyWEpZu+mCqAifWVpxSsA
1e16KI2nTlU8Wzk0Fib6JQwk9ae5GgMTYDuSsHsZmhkk0ry8y27MGDJhaX2i9Vpu2mem3sjRkYRP
PQkDLbKh7bpPIWzUzqYbYxjG1Av4goURLpshr7OoH6dt59Mdq7z5pmAj/Gv2JD1dQ3DqRqrwbO0e
GRKy1EJuNLerCVJzTItdZvtalBzkgpximb3O3Qj+3TWuZW8yVb/F+Lg9E7/M6WFU0pWlav6gn/Kc
ujQHNtd+IPahmGO/7DDQ0MS1A5r7dWRuJ0tamZ22s8YPGTCZwbhneP2QogiMeoR6poymrWdGvwuq
JpAxSoA3HyFigo03lU3f3RnDiZHIU/PnpiLuAFHdrpa9vpV/0FmCq7yZ011UTCkm2OINSh8f0Hgp
HL0sb5ScOUX7UmbNCjMBW0ABnXiUd2ZJVzmYijIKZtwkmNXCZQzJal86KV0TZa8qp4reFZbmpMMP
VVVcXSrcznqPMEZO6u6Y09JBuxWiu0cGHrpRaUAx2LkNFFfsCKcpK3wjBmZCi5xQ21KQL8oTJpNY
2TiQDFoNdbuuRirIfP8mTfyKXer3OnOOob2+CxE9W7/Z1NEnUiNu9+jAOcoBc7BebKwFAVtwK/Ad
f70wZJWqWvR5j2MnoHdnOdroWh5Od+5Aa8BdGCZXVEQu/Df339diucwuJKaexXMTAyBe3lAfqkj3
UAxEvypBF15Ui7mc6n8ZW7bhLF2JerAGGBJ2NjQwXSZV7GcuH0my77s/eqF9GeJyu8HuoGycEDTi
ptK3B/sGYzsf9vwg+GyXU8gvM1x+Z0FwpZSXz9Z5shutY7ddsR+h90G2w03lzu+ibEVkj3sSSlOJ
htyyf1oyY1Q3MGRN5PwiT+SSu47otpqjeYQ3krpVAUNQZDDv/eoc+D/KLDXcX8Rsf/l1YWkmqJdt
ohq891fT/9s0j9otC2Rf3yXbBdCPxgdYzMCAKwTFEXjaX/KTM5Oc2w8V6ySkL9Epc6o98wovDehB
2yzsd+CXLRwRFuvyiP2ZQc71DSOPS6tD3jcFSqDvx0PyGm70yJl20nu2XboEVu7OHg00JGcLUHID
lpY/yanPfgN3KjrFlqW+Rq67NMKV3SLcpKLwKaqcXY4pZ3a4Y0ElO03lEJs7PWPaxM388jFbSaDe
HH6Jn9hCa9yhsJJW0yPj02MXIFjmg0FvPbntZoGBtaK6+cUjeLY27nxUdvHvopl2IASL62/7Q+zZ
LsTAC8fcRqAY2omcR2CTh7eQacScvoJjD4bYbU/StSangifDxWP/tSwe2jJ0PWILXZ4lESQ2n5T4
thKxTIiOOY9t6esst0cC9+vAQYpXoxOtyS70TJfclhtCvaUAI4wtF5vvZwtbAsHZlWP145SoFrxj
8fn6kCys/d4iSCQCCF5mtzyzxIUU1ikZLZbl5XslSNbkOXy0XpchlGwLwC0EfACI3CyiwO1m6VHH
j/HWfNO3ZTDvyh/XLyaRw3DBxkojZR5lOMyc9++9aty3paB4cvF5frZYLpREU6hbDG54mjGoQdbd
mqzaTboVef7lrtGZHS6UkHpWyKyBx6HBK84p3zp8Q4U60+2qR+tdulX8/Nb26I4IzsPFTOXMLhdU
5orYHXgwkQNm9wlboWjo613mE7xmr38q0UZy8aRuZkKqGRsJ+fH9v5pw46LsJMowBQviIS8F3nJN
ImFBcYIbT9uCVv0EwSUQ12hOeI+B8XqzcD7/Gevb10by4Bc7zvJE7j7X16EtTqG1NAY2aoYLHuqP
aoZnxrjMXWom1HiXr9bRR62A/pGIqviz63Mlb+AH5sausKR2ggVtVRZ4e+4VD1hWef2qMVRZIt/w
5oBSPIUwYTn4Q/8eQco28kTdVMEB54fqMH8vgYwUu2rrKcgcHpv613W3vFxZPNtKLoQYVsRo2SKE
gB0mfYzKlYHaou13vr5lbWBjlFRDIF3AWaK1iS50fqhulpWRhBJCdrwvELTZLlmZB+YuLF8L45dg
oaKt5CKMWSSqUobYSih9R62TEjAaQAU3ckDBBjcF85a2F3OhXx7zP9tfPsBobVPpy7kvf1u3rR+v
iKNtW0eJ9wuSPYHEGwBO0u3whIlqAvkF0VPiMp797Adwgcesk1ZNLPyAzhv97HPyHiUZkK6WRxGK
4voWm7yCDc0T1mqLt/bqSxndh+G74Bsu5/qvp9JSMcNvoBrOF3H7uAsbpcWp1B3rVlGdchv5Cmp8
H+ytxaiNJ2rs/83p+DLIBRpoKXc2WfqM+R6a491+2ocgpHvsdiYYLcMPHU/2h/Y+FnKbLc54baFc
NtNnchXpXZWfKv0nKKi9kUUrmkqO3kbe2Alndy9/uK9lLn8/S54Ss4T6wwIsaD6kyJsVYG/61bSu
dkRemaNnbtlBDM68fFN9GeUiT5eQUI2HMj9J8n4AT3WmBXIPoXXSOf/QbbijP0ppmRATgWYZjoeS
RQAi4M+hbjBIe+zlurVPJ7z27bgTHzehTtqyyyHBaW4GVO/aEQ/b0rrPQtkxx5+9yo6D7EsoyUZl
uGJhujF937TdTeVDc2OY6KqwxwC481z6UWhvEIIq0bEq9YfcfIlr9RbIuocaxAjtsLPBkj3rUAox
fmqGdVNb8aogLx2kycDtU4Wo5NYPNUsFkNO/eeR+fToupnQV7bRcRdNGW41PUer2d7nmRrv5MT5i
yO1krvI7g6JG6A8roEI25gYvXVGD5XL5zvrPj+AZG2NbHTN5yfj/pTsbu30GMEXtkcZZdOXld/N/
lzwFWPPMIgeOK4EFGEnx+caob5Rds14oTJqDMJdaPP+KB/GEjdqEKnW3vDAWBl/5Ubb91CMgH3fr
hXzcV2oHJd7oXrSjgijAkzhmo1nZdbIEuyH25aT35GZ1/WxcRoqe7SAXaGKzUuTUxg4u3b4e3b5k
s0CIxYnT3yQXX97BRZeZ6Po8LnUY1DshZoMhczwJG6eQwEvdraLgD4SJvzsH91LKStWoC5AsQElO
+QDpKhpH6QZkf5G8biC1ts62wzra6E0QU0821/GbPjtGsHToJBH+QfQhuXgX93gEGPHyU7ZdILvM
i5/HXws01r5VnqLeEcdy4XZzQW/sbSsqFt+BvjVBibRdUTfcQ+169pZHsMhVRRczz+XYdpOlk+bz
iBQPmNJD0mpshtqX/DZY+Bzbe6tcj0IhxCWwXTmZ/HS6oeetNc64lzFm7eoMMVhDZa3sAjOK/Bxt
IbBzuYWIwU7wPXkGR3lWJwViPgv2t/R0dPQq+iQ4mIKEg6dqzOMhtkmPZ0BsYAH56INU3lfa9mYw
7mZjdNSkc2q1c43hOU00z1It0GxD/BX6wSSWndR+rpkg2xOtmsuBoB804i7FqluwjymsdzRTVOS7
XDT6T5DgqR0tLW/LHnPTKBp1mxycnLavbAmKRqJnuWgtXDSaQERPpOV1TOjgWKQFC99G8AUvzhV+
hVZ+/JsYXQEQ0ufllNxVwQTRsO7pX21/0fNbcD/x/I3ITuxo6uAsKaLYdKpGBrorUaXyMrjhbEFc
SOm6pKqohfwQxEIO/rujPh0hFJKUbuZCHwZtuu4ApSKl94pfwneT6ItxKU4t4zUTL2+ZKkt9w/hV
S9I/TEt59EadTG3XLi+z5ZofV7mXArmhORDgfGqEM2uCA84DNcyutqo8qfNT09yaoekMXRskmeZE
deFKo3BqW+Ai/BR1X8W0mHqsDTQ5htNs0O3NJgeRAip6bPaNYClBKUcD02ahd/0kiExzcSNO04FF
BkzbU+Gb+YwL6SHpBIBeweOFp2REh6fq5gVOFOm939ebHhXuUHNTJsqYBMfa5CIHZmtIZdHPjQRx
XuRkWxtPFy2YXhNxReaCk6gykLOGadlEsXnQkikbJbVlM4NHHvQAwIFo8ttHWkOuWXOgX+KWnWvr
N0kgzD0vFYDPTfOHIVbUBgodeFKMOoQVgmqzoJTzHwCIdKFf799uct+V10bktKLK7IWT/s0yl9Wb
mMaeRjnLTwkdoYETP0yi6coLWcM3C1wVYS51JNYSXoSpCnKZcZuAHaWJ6Eeq929TbbrSDEXOpvzf
XfSbVe4caGlShvEUZqeEqYighrYd4nhFx3+6f8v+nhUPSpKMqlRb2amWoallfZD68X8+0N8Wwh0B
WQqNakBT6TSg06KlnpL9UiFMed3IpYzymxUuf686UEXp8jLDfshuwN00YcTB9tktrrgKEnQKnpQg
W2LQ1xYBoy89p7+ZXo7l2Q4aY45C7xDlp2Jf3wDmUygO2ZWak93O8y15B1gRyBDZU9pHDTiee/Vd
G4LiIMypRW7KXbihbLb5WCU5Tn9+AlFh7XRl7fQodIFOZPCR6EaeNG+tdwy4pbfJfVo7IsYCYRjg
rl1SVdOQ9m1+AgZv8FCnrV7a1yZ2uneZYNpEcSkBdwQIX17+i1LpskAuuz//Dnz/tYeWjNzURf6J
G09f2lsMgbWHaWcD2uiWm+bOWDev9D6+tV+E5WlB6OUbsyqzrbaygFlvQdMcefnGDJbJpanBx2cm
ZokRf9WlPuwaguMlssxFJ4vGUDmM7OyU6h+D9aHp9h1Csa+3oZMlL9dP2YVr89sOczGJRokUl+AH
OuUUZH3M+jCKW0i+lhnk6K5bEkR1noCgiWZd0yi+ZW/tZHKvGLXAwBJ1rjkLF5VoG5WdgSzxZGCW
p46pX4+K24sY30RWuKgkMdrkKVvOA3CZEuCuTQsMArjZr++W6LtwEaiRa1awGRc/tZ57GbqbVvJM
h+YtVyP3uqVLlYJvLsBFGZXqoZwXuOj7rXkfrvpV7A0OsrRlIFE8jihyAy6eTBrAhIOCmGZUP3vr
La0EtRbBv8+3W1u1hXoOdGxOTE6cWdPxsFMCwY4th+KKp/GtVRV4y3laIPLqavAA/gwiH5pu3gT5
Xhrkq3l13Z7A5XhC0kbtaRWnOKPEahF6xtWEWRN7Ft16op3jQkFOsz6b52XKv1RdBYWyVn27vhCR
heXvZ9dqYYCjtgqRdrH+uWvjLUklQYol2qrl72cWJmnUen0Zrp3sNwat6jRfG6HAxiW8yfmB4duk
XW/admchj1NX2V330Byr+8ZymOIm2zDeQsigOJYrzcND2JUf8q0OdlwQC0EL1CktZ/7R7+yHf7av
XLCQrBJEQgmmXeShWxm16dWRaM0il+eCRCQnOq3KdHn7W7ckkByI15eRq8Zbu/LyzAU+HtMvLvDP
3evSL7YgaWv5LPPGekH1icYNLylVffsGXBiR0TxSGoYMrfVZoDK3vClceoQKmeTIK20LVLUH/GSK
wqq3yOzVZF8PzrwfVvReVEq66nOqzDdZ0y5tF4rsDKOPwNS3ym6AjOuoi8SJrx4emOFeRUqrFg0o
TfOTPv+mDOB0Gloi8I1oKVzmEerUyLMIgU2OJidhkWubz0b2fN1bRUa4OANmwLGGpFJ2KrpsU8nv
zJZ8MrfudSui7eJizRwZU9T0WArmKKA1rOEeEDTdrl7R+CBcrNHKiGVzge8+hdTpMpdgFkWN642I
6lhkZ/n7WUxLZRvwoeU5R4yfVWe4alb6Mos3FCoX1/fs0uTr16nCkrhAUmdUrfTlhboUwDTI0wEW
4SQkKDGe3Pla4tCfw+3wiKkDDGyMuz8oY34zzwUZ6IdKBsaU89NcfxhVsVba0JONSJAhCFfJxQ6t
yNV4UpGJqqtq37aAf5V3C/QEkx3zMQalxedgZXSsdwNxiOiaFbg/zxtiyUpjMIrMzrQ/iig7Iqpu
03/q/p8glDOnscCVZeQzHs9J9Nx00PAyRMwgF9ah2bZqy7ZhyYb22Q0+swAJn3Bm3YgxAmsjVYU7
9+sqtTyBR6rLx+ByrW9muHOsawoDxbIKjjKtdBqmbAZirYveQIfd3NnAskK+0dfT5q6tMFzG+tqx
6wKTzMNGJbIn0eeoxCzS2DpF82yV93OxzfGGjqDqEc4aCBiPbLqp4hyi8hO6gPeyDF1rbVc3O63L
gtqKoLskO7qFf3r+2TeQzzM+SE52dRdDtDFzsly5hfTonRai42U8q/qBMOIZ/Q0oD18p7SDdAfU0
Ob5Rw2HVG+xNkjLHTJ9shRxT631OfyY4TZD7UTBhklV3w/Ag2YmTpaNTVqCTjm+IdBfXh2zGT5ye
+yFxAUl2prJ3CgOv8BopxwjNmQ2FvGjTYaCP7OfiXWleGbU2Rl37pJVdSS/8TjMDjeKmnDvHbiHg
bWKYjWGvKg2c0WYYsLS40dKf/fhLqh706Vch/ZK0n7EBrlQ4T6IUTpFYbhZj/s40V20173v0TuKC
ta46N3dWqnXbmclPnUZqTy978xDbQMYktnGqNEio9FjopJoP8hjHu7S3b9UiuomJtpULdldrVump
s/5+3X8uxM5v3sPF6KLvzLYsoCycab3fEdCOpFZgY4YDeuKC4Ck6D1yYXiS0WGE38rFvPiwDeCgV
SDbMW/6zBXERGtrvyKLnXgbj9XtTgUlTAtES1KWpWQjW8xkirp08LhojYtQlDUv5WGCgjFr5cwwl
aXUEGDg2NvhU6zItTpEdP0o08fQwFLx6Llzg3z4dF6XHiZZW31TysVUNr9Q/pEyUUQlCC0+kQiSp
7DRplo80wThfnOf3eQNyYCI/DFJ7a6XZTV6EQV1OgqAm8JTP6uNZ5KSTlhVKA0/RoW+SaHeZdTDn
/z3JOt89nkTFVkKqT2BSPTYjgtnb0D02k0hh7cI6dFkmqmJiSE7R+TtmLpW4Lg2bHe0OKo3KQ2jd
2cKL7BKN+Tcr6vf0p6hGOxyKWj6WfrpBe2dHt/UBkH4waQN6A9KrhdxLNKYkWhqfo+ZTDhEQnR0N
+z7MqD/jfaOEqn/9MIuscHcbhG0t02phJVcgtps+pdGhi0X8tgIjPMuHZs0Mk0eRfLR724m6yJuA
zBxGU7CWC5H2/DMR7nlSThPcIcrko5wy3ybMj6m+1btXXeoEIVC0IM4hIO5d9wU12LGyN6bVeE1/
FxYiAV2REc4BiN1W1G5SMA8BnoO71VPMyjVxbV73gCVcczH2265xHmC0ljGpo4a1JBhCTiK/yp9L
FdzQGC8uiSCiita0/P0s7siDPkHoOmTHCJKcOjmE8eDq2fv1FYmMcNfgHLYhmTq4G1SqHHtkXhcN
3pym/nUzl4Br33aOuwhbFKibhsBOkQxInGz073xmMkh8SGiKbkxkYDIwX7UoeF+4NL7Z5W5Fa8ib
OYdM1dFSulW1TKlPu6p+m9CTBSTIW8Zr5TpaX1+t6HBxd6GZKZGcM3y5enrtqx4MeGBatoEZiH5e
N7T42xV/5Mk/Krllo6TgFJtgScjDH8xUg+sWBP7xCdY9c8IUiMOZzAjnqfpkxPcKslElE3EoXZp4
O/9KGhcjqgpRtZZi+biwFup7KPv66NE/oGm3p/fpId6IIH6iZXHxYiadqaoDNm4CPAuqt3n1i5WR
IFpcaol+WxYXLnBZNHGn4cZd+DVDzCq84RUCOQOdYYBg9uTYaR5HC7h70ctc4IDasvyzryazqKe2
lcjHLu29XJn8LEQLTgJCq6oEUUrkglwAse2GaIWESzGpVE8ydlHDBNt4+VsZhk4wLmBjVvz7Yuoi
kUAZAtB3FVHHig2vDd/AGOhfd/TLof3LCvetmrLu7FYZ2BE6oW5jv9jyAdwTGUsdOrTOdVuXP8+X
Le7zSIRoad32yMT6H0ejmDadcuhwm1y3cvnLfFnhvozOkpyliowvgwGIkuwZWD6uWxB9GS6op3YO
vdhowp6B16SYXLnbanojMCLaLC6Cjx3JBiMf2RESmE4aReB3hxuoEB2KbEHcFq2Hi9u6FsZarGPH
mkX2V30qtQ6FBlFnVWCF75J3pSnR0cSCSiC6MpJ6JdhMMMAp2DeRGS7DM2fdaIxSYceQraFi4Rvl
cRB6wN/c6/9xMn5WeQQtVNw22LJsRouBNfarmemYQbkhZbuJpH5lkIw5VWg7Wi+ibxKtkAsMEuaV
zcjACjOw4nR2481gb6KJqKAriAx8J9ymZS2rKk5rHh6a8LYaQHtVY+BNeknjxr1+ooT7uaz5LHKD
nXRU+wphKMsyj9Le1bIbqX1P0r1CNQ9H2pdY4cwKFYRxoWEuWrRNiVSzJUu0GIOmSr26eifD6Fb1
r25QXYCIfDPN/IoKmoyC421xMSQxY0DX8AA5pmYGVr7SD8POIQb4dCJjc31zLwVE3dZUWVdkVUbl
9vveajUmGmbSsGOngD/Lnp26F5JRXkBE6+c2uEymTTMGdG/OjmrXP7TxdIrL1zktfat6aXqopFpk
M8XzcegyQey6+PA+t8ydBqKmSmjYNTtOSvyWUPJA8uLWlqcgz+IXS8P72wiJA27og67am7Ipj3pp
BHoKQtXZ9g3Ag/7Zbi9f48yTC8VMaEVadoxJ5mnJh0YbwZIvnf/zFXNnRYE4Cx0TWADYQs5UV8rW
VsOC68u45J/nRrhzUWddOZAJRnJiOFC4XUUEoo55BzbdXLBjlwLNuSnuKEwK6S1F73D9jPXBtlsw
IRRONpJjOEZrdbQFseZzJoF/Pei2iWYAMKu2wqNVUc3IVbQm2ZHSdkfm2e36g9YoaybJhRtJCXEl
pd92svx/nH3XjuS4tuwXCRApiRRfRZn05e2L0NVdJe8or68/kXWBu6vVhcp9zsNg0Bj0MEWzuBgr
VsQRLZMICETMd7jw36p6eW7aaQ6oUqOs+h7u9FnndhXceIDCG3bu98LYmMpClAwnacy2p5KzgNdN
k+YInovL82p2wkU/aPZyW2rCj+vYnyPtYOsQGiun7Bi23ZEh87IY91tIJscCgDu4lzYk7wxuO3XH
vTa9Cy24e5e7VL9nffsc2QyVg47umTVmcojMpzAvn9LQgopXFxi2cPIczfyQypqy/wPtAyf//8/m
moCbmzVETLsUyVCqbdsFAtqFOPX0Epvl+/34n2FWQYxm0SSaLFmuejgUF40RaItCG33mpCS9kEF8
Hy//M9QqlolmOruBA+2AWLBj0Vz2U3jhCF8aYhW06rjvxhEQ1BUroKHU3maceD+f389mvx92+Zpp
PuUFzOhnfMU0UafO0bvd3fEWmnlD48/FWYXt2LcPZ8E1a7JlMn7kKKIKG3Sk/Cydt1Sx29fEzQu6
zZg4cv2gL/idg1SsdW1Y9pm55ZjGa07LbRH1QY6eVEPdUIvsZzzu4NIXkTdIK+vTex79Kmu1i7LU
SZHE8hRUE0xpq2nHhuB9mNnGDela6DHmbxqHF6ll0gK/t8u9nkx+YV0SOvpEE9eTw3QuTFsIbtI1
a9IeuOoSViMXrfaVdQqj2A0HA4R8HRaBEzqz1GuZq7cMH6Ox5CaeY2eJEmeBLh54gaGxraJ8M1XZ
vmCjV0FwZOhBs0wjly3jE4ls7pByqB1zYJAxG0E9j/rKD8vnllxII759a3/9ktVmnRSSpSbE5d7o
msNaDCfei/CuansvbmsZqsdU1L4StyRBb6/5J9GJU5bWLuQUmnnmhX39HSXZsqFbahqmDoOSddFg
Ss1hDsfBOJmlklUMW4+xlDmbHFI0rtBDb8ze+jDaR1njWbxGxQRSfnV8X4alnLRaMlQUWa7cMtcD
0eeQkx7d2LYuZESfnW/r9f/6M1ezloZIg4wwM06hRpzPa0CnwQwdQviL3mpLb8g8zLxyLF9z6Co5
ecYDoyvPipAIuhkcJXeV1pXS4P1bSs5+lMwfdGijE/hdpLNvav12riKvWjpXJLaTRwYmG+crTIWb
IYDphebPdYMjMfzJOqh02vkdyraaBIvY1wXdlxS9yKze5NadGjonJuQRBAt3ggKtZnQSDw6vU91V
l/3JwynQ6+puQFVbjydZaqm0s8rBrRJUUeNV2q/BNmSY9TdxUUGDKuovzKbxXWy2KRyZiUGpsOkq
IWnBYh15Phonbk7otqOeGnCr2XeJ2Kfj4DbhVTlDNTI9CK1EhfYQ51cqvB6WPTza3Yr1+zRMnvgM
5rZV4MU+7+iCkjVsiucld81+9KziOiuHVnZj4iPJ3GVDJisqXlDzKJw6hqRKia6WLtymSr+QLawj
NTEtRmyTUq6bBjfW7md4ACW0agb9GNNDgU2atZcsz9az9zkCLJi4LgyBxvPV67uDnbAlqgq4C4ez
GrmydCGX3oZew/3PV8K3seLrOq1yulFAohukbeOEVhkIa5agmmlPeu6Y6ILNAuUt0Io1UeDXXYpe
30t9At+lrV9HX6V5sO9isz2UBhyun4jBj3SBLv1CLvVmnq/Of472l81o/51/FyUfoaiOo31u77c/
rM3ZtyS6JhDIxLG6qOC+Xj1cItbXr1qtXsxDwlpeGKcCRolmCn0P9psRzJ64VIZb78TVSOsKGZpa
hSoyhZjVjUGFe5QM04WT/B3n6OvXrMtjqsthfRY1WCNWg0QyghiymIHNuiOn6VWMlrycIJxpxtZG
ItuS0G2hoaR45LA49u2pDLCPbXbVXTyH377zvky0sQrZ8ySQInT4afpufpwQaGYcE3gDSk3WHt+V
xcauB+fcuPp/kKf5a1JWyVrcGHXEKoS3niOmtfVdeYkNfuForOXzY3B8iD6cvy1izxC2lzyMdlP+
+PP5vzTKKkwnc5lqNnDrkxLNFprWMh9gkWTmlzbRd1jA15VahZmaWGymEeZrpPeZADpWLO68XBOF
HpXGaTuOPOQs2HshFbp0PlbxpdGVVbYz4gv0PZwMb560Cv2fZ/C7JoS/tsIquPCxhhq2iTFgsAE6
GSRhmIuSu0z3ZPov6vsXgouxCi6NyouwXTrjRJpjA6Yht6kURQq5udz9+cu+e4N/WbN1RS3KRElb
HWEsGUxXS5sgsqGsWuj7vrOC8SKF88JWXJfXYlVSzmGbe8rN2DWSxlXzhkLl+eePOk/PD1fBuryW
NRPtMr09r1YCHY0MeqbE+y+MBy9cOeYqQNhiyKy+xfGdfLar0Hvmh1CKXSRv5DkeXa5zXZq+81H4
gjHVi4iNNMS+MNRx4vxWFONBQ6nr5+m7cKDW1bS0AZDQf272ZHKnkhygz3z38xDn8/LTCq1CRaeZ
I2vOmSMaOrZV2zq0h7xuVwaw+nRCDXjhhS1xaebWQQItPa0ukAIpjh4A6HDZIFSS4iJF+Xwb/fRh
q0CRhqMY8wSx9lPOd9kb+yxooUipQ7p/M6Ib7+d5vBAo1jnkGM3zQifsdAPM0qlCI5YFb7jZ3ib1
/zZdXaUha/kkUmKpxhp7LwKEGoPREI6hnHIorlfqQrj9Tk3xa7i1VqBPpEe2lkw4WOdcLtqLZ6vz
sN3BLI/SI3tvFyfxYv981KLaKUpdNuTU3Q6BflFZ++JPWaUfiW7SGo9W/JQr/sxB2YDdQXKEGiD6
sA3kmGf/SChziY8Jle7KoSFcLfbDbeZmd+btz4v9XVfJX9OyijfKqCqkW/gtZxNokt6GAGM0T8Ru
Avmqzi9hRSFj6OYOXt9tpkc4Qg1OdW88GmQjzHu66Tc//6ALl4e1Ckdxmw5DFyOaa+O0aaebyULP
L/FDY3ay7vTzWN/Jd6FaQFDjoqB0k7XCZq9DVjaqcLIGP9qQTBYTVAYSmZ6IB6lLIsv3Syy7b2ka
GM4iNh63NtNX13AOW8I+gWPoSShgKBN3LK3Yp3ambc0mu7ajVg4GdSeN7yC243WxvR8hNOoWdnOv
rOnCZP+To+O9iGeoiVIO3osGSpB/B/8hGYrM5KjTQ3Bna8pW9qbTPEDQ1B3ddlt6mstO86aUl3Ua
McursLYeexWvNXw4SiqafszDaBMbyoFE/wKEUJHYZ3RvVVdMHTjcxmq47oLvW8JtcOzAGqzb41jE
0qInmgdL1zg0b2RCagnSbhM+j1q3SSdIiNLFMQgEP4rYHWEEO8zppqVvotnYY57LHMYPKs7gvANZ
kPiJ6vMeVtPXBjE9wXKQ3luHW6/cejQg1tkvi7SAUU7Zs062ugHBrPapHwpHt+c9TSdHJM2xJbVL
bICjZNhmTQXVws4bl9S1BmsTV5YTZ6FshkKaZe2P4xF93hIAoWyKblMmyIzMSLYaxPi0e6rwMUXk
5/rvJmMOUpxdAjiuT1snE4cpLh2RUhmhLhCXetB0ppu1j2FyU3Q9PFLA3BtjRweGdLaJ0QYrKNsn
2piSoZhQxhAxSmzP6JEsZS9RfR8OuhyG/tCZkOu1oydDte5gcvRCqoMxPNqFgi2g7hgw6+CDth0H
7onxboEZU5FUh7q4OaMtDM3HUV6eUE12qXUmTRteG4duoTfbnOWuUQqnrsqTQu1Aswo5E82fxseB
ZD41B9kbrcfovElt21eZBt8Q0Oznd5qkcgjfevGRzDfa+FA2hqfyepsL9NcVoTdk8Qazet0TttNY
6o+tcLKi9bIxPcVZDQg6Q+mMH3IFtaMZMvcZlNSrONArdaA9pLnEU8l9JPuyUx9DbkO/cyIysiEz
kvNDKUI4moxOZ6YygUNh2inZGpBtnf9EBLAHfW6m31VxmOhRQWqQiGe9bKRFan+w5iOZ52MR/c6W
KRgq0+ULkG72nNTYbWPlG7PmKXZXEhjAzLWfU4bdNsg4ug2xzVTYuTVlASWh1+rWVjN0rx0f9EVd
0bz17eLdjODkUyQbwetDCOqIgbaQGZZ5GUVrxbkeye4bs77hKvGW+q0TsGMaSy9qrrqi3Ayo/4zx
PlG2p2Vo3Mtid1o0J00sLwWKNtV7yq5KE/ba7LpL6A5OsQ4L3+wx9EvtcahJoJLHptk0Ch3A9bCF
EpqfxJozcOIMyFkr7OJCw40OOuKY3ApqOJxCOHSoXcaIHBWEHXAoYfO706JKMgYSaMWdkb2XbSKx
DbeAopEDdC5nTia1GpzxAmBnpG45qW5tfXDjkG5LMUMyN9s1sOOdoJtdP4zizh4VgF4NLj/hTVK8
J0t5lXWDT1IoRAqYr5etq5nkmJAOXTHkaunnXaIDfij2rf5n0f6A6uh09uPPF80/t+wnLmcj3SE6
E0JfR/2wsSsGYox+RBS4LwvZnzKvQMNs+IJWE7d4UPv0qUXE7e90Jw/YrXr41Ku8JMT7D6S++h2f
DIYvyb4YlJij8+84O/HGEl281+MD0rz6DqLLW/0uPExy8joJIlL/No3by9nlPxfg+ies87AUupIw
bNCP6cEOIDCxq9+iLXOz7Vkof9xUnnH98+T/o+fx/0b8D+y6GlHB0SA8CyVh8s+ZXytb05l0h6SQ
tWB4cEPD14fBEPfmp0twz2dDwNfcfT32OtUDTU1R+/OCPYsgtjK9szweTEHiNxcalr+dWQqCH8M9
jpxGrN4j1sJGEvfl+TvVIYW560uDFr9zG2MDoxP37I176a1gfjcoB1RvWcgiKRPrh50eF+kcN4t+
VH2ywxoc0nT05r7YFglxywWw8AB/LVZ7TW8EYftbB8XRnFIYliPRjhH9tAQN02AQtzBZM5GC2BD9
rtRmrtOggH5lgVKUZhmODQswXrxye/H0SUid2Sh8PM7atT1si+6QFJbX1x8i7PGOGPwCl1VRYXG1
BbKwEGRsgFELJifdDrrk2rYrxxBspy/3JkIrhcZKVv5JqPBqje2Y+USLO5TySKHBBu0lqSu5FDeT
+ZG2IW7d0mHFB5QfnbweglLVTmw+ZcgDtGb02npBpEbS3Gr+gm61Gd0hxfIS5fEuQYjVsmzbxK1s
IiWnpnFmQ/OqAmYRXBwh++ToGQIYxP9wYWgU3nC4hkl26CPkYXoRROUdjo7DjF62xV0yBTXKpAjr
M0zi9OFZT+8z1HcoC92qRB3DvD9PcNPAVy6PHavQtykALdQTDQ0BGcS5In9emn3NNb8DtGY3b+g+
dSwOODT5RXWIzJ9LgMOdWT5XIEwRXGJqa3AlxwZ2XpxIE/+uwxb+XB8Z7LqQuD/DMeQlH5+gUeuj
mQRFRLTnKd1BL42jwwputmIUtJTDOjjUZbDNbVGwiR5D69kaEerzTYlqzVjcLfjTaMBecvpotUha
sfBUuwRi0vwRprBF+wqVJJnjKsMN0Zbw3a1kaTFpguLajgMqpjdhypyqSBwWoZrK6E0mjG0OCzhU
Bp2awptQab52TuvGJAjpvGeKuqCOSN6jwGjle4FNV53fACDb13AARHvfU4W8jI7CrZdK6k3phhYu
36M578YEs4nXQwKselFPRs+kTmBRAd82uNv6WnPVz8pvFdqJLctZBsNP6N2Qp57KmmsTRTjTPA2q
3sKkr+S5jJfXPGFXSTZJe1HbqfldDCnyksIdirfZel/E9dCeMfOPPlG+Ku+H1HJagceZdTKy0FNj
6GhAPeoe/LM/PFokLOqc0Ir2NQr4Ioa3YdttZvsjgR8fVfAVAGPEXu5iZDiDgNJPhkBl4HJGqbpG
T0OEC3iajkTZAVv+tP1HD+mcKSl97N8tOouh3mcHRnnXzk9NmOEF/9tMZw8P7q2N5Hkc7paWeJOq
rnkx+nVZbqbiY+gqyTn6niERazKp8PatyV06BrqFHABkjD5bApSzjlOrBSknH4ZxBB/KHdMzF3Jw
wmQ/Vqks66dhQR6+3BrwANcmYMJJ0PCrMbuxEDpK+xHd1DFEGvDckAKGgC3Wl9mjHCiH9969EZrX
LE69nJXuoMUwCoPucFZumT4FSoyelppuw+BZgTbxzaAl0uhOEXpVFI5VqEaH5F7Z9EjLGRZ/S7GY
hjuGLxobHEGeaW/LYvgYxqfcIo5FOoSPl0w7mv3HqO16eNslFmoeE7RUjPeMX81zvRk7N6q2SYd0
toQbJMQKi7JxUbSd086LNNCYul1SbVRku8mirkNofsTpsvNa4qCRIWiH2wTRb45ulu5l5jpaWEE5
XBBJW3yZ9WGxHC03oadrYzCHEBudmqtBoeOnhq+rdkta3BSmV2GWrLr0eTg5uiicyLoqyHFEq3Da
F9Kq06s87uVQcgf1hgsA1HcX9l93yvplWMKoHEZo81G1W5ZxmWZqM2W9k/Sh24w9fBZTp48yxwJb
BLlhPCZOMwiolls7O4m3fNFl2F+qeIg13IernFNbN3Rcc1AnXFO9Eq5BaoXYM4Aa4sa09Wt4R89Q
Aq1CewvgURohP2jFjWbCsRBMWpp+tMvzskyujWhvjm+RdttymC52887Az7Na/j4WYpsydqNBO2Ni
veTaA8H2t9Lubil7lG2RiqvMYbigiuaXAYNNnkw+P/tcRqhSaxCShyFc/pwvtiS92PMMyFGebpqw
bZxSJPshIV5NoUmSoBV6NA82/43ql1zM9kS1AUHYPvZZ4+SMuhbkdWb7aPPJbeAIOelD0JiPif06
jgDm0EHOxn3NxCFpGlkV+/MzW5v0YFzuqj6WUaG5ov1l8X0SohCfPXUtfUH7RCSTwdqaIYI43Btr
AXvd6KhMNJvjVZAYsz9EXObFsCOlfg3aJ25Q20XLzKU9tcbvV6u3ppYJy6ystGr1o67QrSQHEHCe
21O2s935qn60btITbCqD7J750/G/kAL/fvhz0R+mEeA2rHIzGP8KqCvWADu20aYPqqA/Ft6yzx4G
BzsC1rj5bt6gZA/Zgv2lJPTbjStM3WSWwO5dF0gyDoO0ZLaXI/ZsFoOBkm/H6OVCkv0NmgMQ7T+D
rBLduk6bqSa5fjSuFp/7UIr3wg3SEqSdpbykP/OPLu95NQ3D5sSkYNrqdIVbRe3YphgOn2T6Z+DK
bJzhKvGGPfImD35suPpOEMs7sU2d/Rcugutqxnr4VYBiuZY18bwsxx5QhuIvw/Tw83R+mmn//W5A
hCFQcweXgzLdXmH+S68ZVjka9MivbDnK/tE6tCdjz2R6b/iAXDYpFBEbFwa+58/dajeWLL3QEd5v
SCU6+QZIxVvl5RL5CoxzkosEjG9W4O8fuMIxyyTvuybHD0y302H0ypdslwQJDEwD27WC7Br34dlC
p4LnX3Lx2UHPqPQP07OWPINvR5IOoU6PnUv8AU+pfJv/aV7rLXERnwGPeRWchT205NayubY3DHZT
l61ZPtvl//kZ2PV4/AiTEHu1DfsxGou6aMcjL8ogx0vEKIA7tssBUIyTjICNDOOqTf8UcbvheJEh
GrvCzmGj0rgxObAK8yWqbd3rMmZI51Pj7sI+Or9t//mFBh6DBIFHWGs/hUFkI6FQRjmaAfHz7eKK
K0jxy/aXKWt/eYrgsMKlue1QcvGyrQlJ5DKApbSsg/IBU+fXEpS7C7H4+2n78qNWGH9agbyTtvhR
UBM7IRP3O7fclte1D4swzziOru7ym+g6dOxNHVzCQL55sWLnQkbY5hb6F9i6hSGZ56qdLFhpj3LE
2Mmm2cGKGaLXk+TgLAHtvvRK/qcxhJjnIU3MNFYALNHzdv4Cu+RlRSyNcwJQEMGwQ6dzBPCfoVqY
jI4aIC8yX1GWyHDI3J83wDcAxN9Dr+baipSgcQQP63qBP/PceAMasrLoPgT9tEzuw+nFrm+SRfhZ
u1yqLvx78WBs2zSBmXPL0tefbXd2nQ1Jc958Z7dMmE3dZEH1brsTpGwjiJeVoOdeQHv+Uc/5nOsv
g64+OGsNWGTn8TkwhUHpJrts0wTFr/YWyXb2GnnoTPSAQ3uw0t7EN8UBorp4dsvyCF0F13LHzUWP
sTWHZf2LVlEis0BQHqeIHued2lr7bm/CvlPbXTbeo+db4Z/T/uXbV/fSxCHwvwiMBCM19BA4w+Dn
fgGzOHDyjkOJ4FyAmmd/kvJUkDrjId10D2Aa34YhupQc+kQuLMf39wQ0HbD9TQEAZwW+0WSmxA6T
88fPEii2XHxyhsF8/RjtNKwFkfwX2tyeE/9Sre0f1UJsOx3pgUm4jaPH7dVWiOek1tVgj5/AHzr/
x1egf4E4JZI5xf20iwJ+2xwLef7zfOik9gLr9yA/GlvDuhDzzkP9vTL4KTgIjHCdo/y3jgA9xIM6
qKgeC/Wg1FtlcOd/fdDPIyDFw5EDK+rzUfUlxkA2GpoNVrRgomOE0mjX+uw5QgJwOZ59/zH/GWqV
nIxhrkxS4yVkQRpdj9/NWbswXba1rgN/plgWNcEAN+FKvwYzzSblyzCp5diVujNDzGoxEocY1kZ0
sVcLvk/1J7t/1LLXR0v7FS2W7CE5GeP9o/WgztSWX+jMDQvUC+fShROAgyaPYE4fCFEyFsSLoA2i
z/R3bj40KGij6SmpkkOjAdDoo8BUD2X/0UB4oKhNR81ZQMPqz2B1rjWZPtXQorM0kmXKIfZRG4Vf
5+rFbpoCAoxEZg2EXkdntCPJdQDMbeZXC0zrS9uPwh6dPmyblPVNP4fPnVX5TRo+Kr3Y9njra6gC
zXkRcIJWgcx0J7MMZshINfq46SBHB47LJkKb6BTe8pLLpLwe7RhalNyhZ8l6lHBsovyBx4e6e6lt
/AWoeFQEro2/mNH4TY7a2/zejviwrDgK+CuOufliouwDAa6jZpkAH3/PyE/USNxmqLdhRDYDSoK1
6Y2KOenwOwVRGq6vgapf0vKWRm9DanhFgUemhV4rwDrnpeIUQuXlbQrIY0gH+H4a9Moy45cKPJk8
orIBjNp7YOiP9ez3deuZ5j3DsetCFLByHX0yixfSyumU6Q/kLsw3bcSgPnEPOSuHcJDQOd3TSpMi
EhItSxJPdydJUr8D6tp3J1K+KaEFAnWlikJopDfw7YlDueGQ7m0UJ8YXpwWs2do9HLBnEHhaV52V
y3pklGjrAmkcKKlRX4XonKp74c2xiRZEAEAC+HK1uHq2ePCswRN6DqC/6yPyunCw8XpTualRAjDK
3ZrpgR4yV9matIwMymBPFTc3mnXfDR1AuMUZc2NxqHGM6OzoChoXPQuiQQXWEOKVDsSaV66AJWZq
aBJWY77JWDA31IEfrqOZ1SYztCAzn3ubBIz2YLVbMurNDQ0bR0EkFMwux1aAkOIXDj6BLlClC99H
TCwgPMlFjAHKbW/fMQMIRN/sGyhPGaNfkWNFK3wrQDLgEkMfobqePhc6xcrUt33znkxQYGDQzObq
ReW20w/db7QOoqTdSyqorBVSbjK7c8Rdc+mAn1aOxmZUWEN3mast0aK9ad7kLZBedldTwy2txu2Q
OIMnBrB5lhx93aI+mux6ASsFRX6HzlB8SwEEQZeo7V64jt62Sbg8+1UON1l/Vc/FJs71TULRIzFj
NlCg7LLcQ40CltlViPZG4nKLbExM09SeFECyeXZsOAeNeDcmyonEfZEdDE046Dh1CkpQsYx800JH
SYmNOZ6bCRWkwVq/tJ8qtIs10DwDRIwGlLsSYqh9dz+jP6Z9LECqHjRAI+kpN6JtFr0b+kuE/581
3vZGvhMJQomOkxo3soaqRKy/dMu8qRL48/EUiP3DvAxSY89t/4Jy8jZWjWMkhS/KFx1RpyK6m5fX
Ctq6A4R4Ffr8NkXPnSm/iePObetdc662m8PGiEqQFRSgHbbrIMVgpLdxjEpYlzujRSTwTYnHjdMl
M94gD/kAvXdI2FiQzeviQzE/zxE4QBb+GXqA6e2DTe9AzajC1K3Lx4g+xzlis4VyBgPJEz3/aUGd
aEi9GPkHiSf0WrcepFyuCp08ZMWmQ2wQJHfYlEtRWdvGtDw2v2bkl54VO0gkX5khOU08vyk1kECa
F4OAq9EbnqjNYw35wQl2TxTCXovVbdpscCaMMQq8NcmDpb8C7M94diI5Anxjue1EPat/IABrRX6i
KI6Hpe6yPL1KGrHJJ+vcRObObXSamiww8g+zaz3wjd0UXTmAPsNZHSrUK9IM2FCaugNpdlpoS3uw
N0UY7jRxV0I6WtVFoFG8lwgK6+iHAwyHvwp7UxPGi8TpWCR7zq+MEvA0A4UT1IRmgo1e9RSatZeX
iQR84oQTToodu5Ad83OwMfO5CuaRY9VaNFeAERJr7sJtJ8xepiI91AieaZvfAkJwF9wsYZTIPvqD
Sn4w8vJYWKMz1CiFoGJkMOoY3btCxYmFjcujc1RDDDaoBL3Dj8CUSeiNYV312hPRf0fVPurOkRHF
jLxyW4ZUIqoeW9QRMsKCIkmBSN72OMx6Nfs26BNjjhhxDr51/WvSQeDL7RfSGtBvfF+iRnaEoRGX
PVgDBTwp/oA0CT0uEw2BPOgGeArGyjVY4hYoplWKgw3w0WvilEVRwAS6UVvDXxIz0DRYryS9000F
1P+Y3+GIt+mCt2ucyTSOJR4c6Ll70MJaFqFw7cmSBB0wo4GQMd3kzYuo8QKOWh9dtweW5vsqrGTN
ckngexvPrznuvdbOPaO9WbgIRGaC0451AmnDIjcQgzgK7TB+mkFwuF6aCRxptBbZBRBPjnicsxsr
s722fBWzua/N5TiJOx2ODVp6laHEYmrET2vqlDRE6SRzqWa5IWKbMUduYZY7heJJnE/OIFB/jwuH
pi/p8FCJBJsv8fMey6TuZ2ggQn95r/IKrCeY47Dfaur9kXaeUczBrJ/CHrGqjx9U+25HKTg9JypA
r0IWYScFmjYfquixoe9sYT6FYgAwDJkWQdphd2a6FDbEQpv7NNnmYe/AH8YnSeUy3GBTPOyR/Dnj
OHp8gEQc5JIJLR2Q9naq6VA3aNyktq95aR6SqAJRifgj0qcYT862vq/Z6yRwq8G+tk/eqD6AgyXe
ckCxoGfJGmma6jM/j2xvpE/GUu7QVrD0MPU0wiCv76a62A4m/IAGchZp5noou/SpWsbtkjFIwOCG
Ml7TXDyalEuGHGUAqB0rKtPc2FmcuINCFGQPkHvaETrsaaY7vTHeR+CVFcWBjf0GZT9iHEuYe6R4
FVgofdA/bXUDNpTHl97TOdo2lKtTPBsYGDW15htF92dUnVf0/fVkhG7ZzLsW7a7oM4RMX+tp5T1k
SXaiwYKoaK/ZqBGisIj/7MwAo1MKuhQ5ZdYuyV+rpvTKaZAZuFJm9Ab+oK9QrFyAYSk0AykNc9f1
Tlz1XtYCwo75Z1LcdgUKPy8hkrOQmNjop6l66NNbu2UA00EAgIqsUQDgaN96qI7y32hYRAPdsV0Q
/bTJi9BPFw2amyGX0fmLIpZbZr4qzjWWSA7TL6G1jt3luxB17U9aXIqkB8qzeaz7zHwmKKpFTYoa
4IjG12fFt900H87bu7MflvytAC0pHq9Qb/dj4ZwnPIuCHuahmZBRTjddfJti3y/VgFyEyMH8MxOc
rRww5nBU+VMS9Zue9VuL3Vqtgfjxu2GwIBQfY3kU6a9OfxyZ7tSZAZvLedOiPkJQ0W6hT6G6cZuC
cKf4e2FryAoBytk3JuqkJNW8vpolGgIl2oKlPv3uIiBd0D1kS+jn9oyyBYdfkXLMOHZrbUbdr/YU
MinTfsXcgLXXOBmoDeSiQN6/pYL/Ye5MkiPXrjS9FdmbQ4m+SUtpgMZ7J+nsyQmMjGCg73tsq5ZQ
G6sPISkV9GDJlVaTmjx7EQw63OEX957zn7/RMaJlvEzPLIJxn3VXWjKZmRV0089RgbJZlAbhhm59
faFh/AKW+HSdMwR3TMxczdUGvJSRhLLpN0vsW7iRNxdzZX7vFz99onO3njTIqglj4AnEbXTL7wt4
LZCe99M7X7bj0+UO9Qvk6dfPdq7JVmtBSTU5nI9+znhVEDHdzbw2SVYX7uECqHxu6z9/srOphxLK
Jaku+QSfavAsZjleTjKGsICJmJXZxTUhW/9GbP3P+ca/uu4ZnKDWSSsWerZcVwJPabflS7WGB7me
n2Buw2G31oqXvqYO7sWuRmjZ5FLArC7JML9cqjwvC+wAodk4m2pZPHgV5+4EwKetlH37M4w43l0c
9/w+XOI2/3Kds0ciw2U7nSOuI59ER4Ujb94kzrBC+s+srruEpPwOPXA1DXxa1nTGTOeUpnzq0lFO
tfFY/IjvjZV/bLfEXLjNz+BjupjeWwJlL4tav0KmP134DL6z9FbyhUEej+Ja32UeNYMjrStE7EwI
cy+6Nr10uPBh5Usf9uwrREUX9eGsjEfancrjjPOadbAjEWeFT/iepBd33ERr+Rpswcac7gQz3hs2
WIo/tB8Xt6QvH1s4kmjPDGNhpH/GyQl5UYZUq8ejtcG7mnBm39Xd8j1yFsBYc9JdcC1e0gBcuuYZ
SKiLgZoFyzVrt9zmL0CTbE6wxuxi26+Fm8SN3Ivr+cub/svnPEOE81rBjU1qxp84rcZ2aHnZIV6Z
ZJxJDgP7dbPpV4J7kSH45fP6y3XPFljdlrkRRFwXEdttsFdWyV7atE/Ja+iS8MW1m9LWdjCUSTPV
L0nALl38bKXhjqRC746X86bdEiG52FOu5Iuhqb+JOoDbsecHNMSlmYf4XNNgGlMfBhrXUU/l1nyM
XZjGrnVKb+VFP7e6ONz54gxgVEsBKVk4K0Jc+bxosyLuJ7WX5SOQlT1RoPlBvFPJizO0dNMZV5Zx
b5mvQvWOAxI8wsaWRqSybfth4IAEyuD+6zPpi9v8aXJ8BrhnfSbFfvZz4rdEYCfr5Tb/G+XDl5PF
XybUZ0dfbzaBDA6zDHfMH4tKkZ7eptSMucv6hYcU7sfvB+2nT3V2k9sg9VW/l7jJsgp/NF/FE6hc
Ia5D5VsL6Jaod5b1EIvmtrTuByrliY5nHp+bPiKLoLDn4UoXH2Ro5RmCijkRwTMR/ZQDoCyrYhBo
iygHtSex8u2BQCPByNaRyKt18IpoiDJgS3h6UmTg0BlBVTVQWGCAK7QrpQIoqCU613JXR2+iyvc6
t88xkdwSRpgi7J8sb+ymESASRm4nM4mYZtuUxpMYRe8D+pY5LHZZfivVvRNPimsIvWf5EC2tkgaT
bjua74SuxB6KBocSmUpdESbbKpFBCFe9GXt5CiFA2tXjjSbVXoL7SAEW3dNDJvAUZwlqpAi9enzp
ZHriku5GkL1QYgEqBRhc7KYCNN30ldpzBZ2zLkQ7U3pHLk9weR0kUtctASXpldgAx8rJTkiTfZtJ
oN8IpYRnPazXPBpumCdXrT8Azl51PgzUZNXmhyk+xpFCNzBh1/OW0gIqmeZK6XwTUu8DM77Hwkm2
bmdkwjDl1yEpFBqOAYq6dJOIc+5baW3EpZ3KJ1N9GtPrjl5fG79JwhM2wc4SV6EK+SnXwittxip4
mp2yfZeExGuC2jVncx+XBZW6DBU380xIvIrOh4KbRLgAoRjPPRb/alW5auuDM76G0rPRRa48o5zR
jWPSTphtgSHLNGOsBVm5SeF3Gfr9GL6qwrcYYFeWkR8vGGNtK5iNqHxpPlIYTX6rYBs1QEaqqbjB
JEKzHOn3CR6egGINaZUJ4zq2vgnROqQLDhXBFaorqebUMSxbrk9Ws4+bm6E85dZBKR4LJV2140Gw
NlUg0qQE6ylN16b/pmgxwA4jZaXcyeUAto2DAVicNiZ2mt313ZUACGrlV9Cbw9awAZ9dvz4MkmBP
0I2L8NHIZTuLSb3UALIU8N7bWn0eEJpMPWxFAEBihtt9PYxOobzFCXALaEoQchfDt2l+F5JsH2o9
VEHFiazrops3gU7IAAaMgqVx97qDEJioOeCEM9MxKt1uqWekID1REeyMxaMFJUbqG7S3zUrIWzdr
MwydXier9wYDRRJYUJ3eFfxtJyJOK9AZGfFmyA+aoDkTzmalWLqAcYdwHL1pkFfSAGwGQJlXq7p4
LH3/PSBLtC7SfTwZu8lUvLIS95aC3abxkeCNa/iPMl+D5P+QfNFJEZUVIAk5q4puDZJ6tM7GfltP
uAslD3NSkpPa2aXx0pSbcTJsIQzcXlE2Jd+d2RCeqQJC943Xglyl9VtBGhoegx6HU5QVrkTMQwwD
twkqoPKnNLKOYiMByZmwsFcSmrUcIYbVvytp4EYxqzqNHQmZWFHhB1Xs1Ox1BgmvpidVe5BUtFDG
yuqfpoVYTgBOzX6Vlp2XqaadhLlbhrLbtLeiAPrLAKUfsmejXMkSubx1vZkhhC/8g0zK3aAWHFQy
TjHAUITEbrUOtmw36VzahjjaFWzjcqztHhUeeh8va8ZNluB6GblK/ernPDXC1mINhv6DMRzTjizZ
FrClgRUtqM4wf4eGqBOfa6YCOlNMR7vZLfkXqvAiQOSck9vBIqA7vU4C2ZaDh9gabdmykAY+StN9
qPwwmyei+jT/aGblepQ/2lJZW0zcZrO6cJx+VZR/OnnO6kOlwlnTZC3RvIoOBmuQ8n+KRIvtuJ42
6uZyRfHF3BrexC9H61l5qNSS7Hcql1zYTcVjx4NyT4p56KaUp4Vjusq6omLzBhcfMWQrq/kRNsWq
/YDkLVysVr8okD+9m7OikcNWFRpFlY/agGRQsfZhEAEoXpK5L/fxrKX9dJmz8hALxFEu/E4+WsZ7
aM52OhcXeh3zJ0X38zVAVGRdB1zRdLK+Fkjklxl5scTbFpkkHlWifcoD8td1B0m88tO1OupupLUQ
iXtXa2HPzpq2Vi1CskYfeeLgRQHuNMyx97nFhjoqjhi9Z9qTWt6b1HwyATEGKLsZwdatHvVitou2
PTGHda1Ow+kpfC6YekhILHXjVm2UZ7k9DRwF7QjkAiI4cSwOcNCtdELlmjq4UbmBMjI7RoYgMEGs
C0/P9J2pVgfQamqfcT9Vw6qVEFbGDegbdnxoOgfkkaWCjFf3/aOixHgWA2pGvuOXb2H5agDy4pXs
yNJbHFhEB+A4IqbbJCw9QcR7kuNNSmJPQHau6k85RHcLhemo0pEOfCRO2ljFgF2GrSG3G1GFR66F
jtgIXgy+LVe9o3KbhvldyspNbvp2bkyehHhyBh+vZtzj8MUc9CuzlrymAemvtlIB7mhOXtS8W0ws
u/xD5mRu/W8GKgZxZhYha14QWWuGqw99DOM8RyecuwYlWZINbgW0V43zJtGRUbBEE94MZYgoj8wK
a0oJdVVYKl7DA7qG1QgReoqNtazR7+jFKpsLNxITQp1+yMGNOhUPUyHvqo60FTXaWfjdmWg7BP1V
bB5lvhezjVZakpDNhaxguFOBAcW2ucMi0emTGEZ+4Gk5UUiZtG9Sipjgo1dhm5CqFbftc000iFgT
m5l1a4nBxWQwnENSahUCxH3qh7h0S6lyCwj5RSa6mFJ6CsZruVUdFls7JRvvc41juthFyEXC2Hou
hJteN7ZBQXicAcL7oOqUgkK4ZEJU67a+FTmPYQcCfY7oKhMiswNw14WHdkJFSYpZ+RgwXeo7OA55
gLInGWQqx6vZmleadfIlwk18c2MM01td1oyTdWkdS9ah7KlmshI9i5r1hMjdVVCMxRljhabdt7jy
BB1CDtNwLEHw5halQYhxqTqx4HpsUkNm89Zmjq1tFcAHqLNyX+i511XyXZWJqzwaPU2OnaY+tFaB
9OtWCGfHlCjJJSi9w9sAl0A8+v6jZdGrw/gNsStVtLcpn6mtwq2f9J6ZDLtKS27aKVoD/qrR99Z6
CI2P5kWbJ/jsz377npAiVraVmymNO4+xV8ULwaLyhvbRr6+Ir+ehR2dNjTd022C4VSNpn2J4qE8+
NBNxW+CRV8mNqxaw6afB1eLbSUTjM9FuRpEjwViZOOoRdVe0Rkl3T6HGCfdSyHet/DKXixR7ZiSa
7Xv04Z0kYJeT2iIlidpr+4zRQ4CL89R1jl6i4urk9fy91a1HTfo2MH+OG2wLeIIK/T1sMXoqu7Ws
j9ucRRQxQnIm0XfVvj+kbW13fPNKxDzSLA8d4eYGZvOjf8rSxm3HxE2ncZ/wnSoifUwI1K2E7VZN
pK1ekvus11RR/npsTbsqo41KM5tbLMbvagrReGbPaPY+/VSavOchvm88tKM+r5LhcUnWNK29b536
Xl6Tqgp5hYFQWHvQQB3JwNGJ6acV+8TaTw6O+JTp+rEdqLLftOp6CNNjpdar8aYYO3RC8UYsbhXc
iyrL2jBlV+p3SYNzEJOVLuCSGxhHc/HWHMQXCU5IprYeAsJtiREuoPqQ37RgeC2LKNeps5LQ63QG
UmzMpfLip9OhnB+Zxd1hjOOOLXUQA/KCbUbPeD7NxrpSTLQWBNWF0ylED6NglNHp8SYyro0xgVag
Dne5byABYbhKdp3mv3SYf5dduip5W0X9No2obYyKswI6DT2UaqzTEG4upppGuy3gR2jwnSrrOYgf
BxQBFtWnKj8mwmxjy7ISKD57rt8y+F82OXn8aNTv/XhvLSK9RaqVZA6Wak7VTIxAcrtFI1OWD1nX
Or6vrqx58Eopv4Mdo6N9E6nBrfLDmGS37XEMzLu1iUKxUE2nm5pNQ28QhcFGnF+lOqfenm1JomMZ
0d3o8i4LnnIrcOoeN4B4X8Q4mnThqjOZgVM/RvOOzVrjUVBBwzM13mgNaLWmOaEvQai5EVprTRLk
UU/6HcIkW7NuLP/FaL+Vizpr6fIyeVPSPBqQA6DR3igijgAVtGlcMkcWXl6EdlMUrshhlpMSOEhU
6IuZVvwjGsb1mAZeFtJWmsJBSUnm0SxHaYJ9x27ZyNbzLGGXXAp3U6jY5G/4rbYqeGgaoonCFEZK
NvFNlZvQbF9933DbSHViKvQJi76qc6X+ewDzxWcALpPtLssfKqjDUBdI7b6Tt3gYrdw1MajQWE5t
vopGdT+itqmZT8tSYAsRdbU0/TDC8YpJnTuLIYBCdzDj71hRbEXWZKEUnJG6V2g3ma6uUoEQXGu3
+KHhuDibL0KT2IoccajcFNYxmN/i+TYenuX8TWXkluW4KTxTIa3w/3Ck7Kkun0rGu6WFzNxkI4CG
rFPAG1ZwWLSQwYgUBZ5oNAgrMb7lJF0JMoN8jpfmeax12EmiMxiZXddQFKhx+o7AyT7xjJT6Ib/C
ZvcocWq3WemZ4fBgCQOz7ppjK3RFVfxAthw6IWzBenzv5NrzBZlmYrye2hd/3KQvpiC4ijQ5fLBB
UJwq1agdTo0RMt57TsgpZWOAXHcoEMul5k0RMw1I4XGK6lXqp9ctst5BK9d1vW8WhgiyvkzUoNLN
njJio0VH51eVk6a0kwRhLPmRUwirR6KNajYt3Iepg+IVotwddrJo2qPhb0W4fkGEFkvB3RVkJ58B
uujDZnhnUzrtspTjKKeQQP078TjOEnbDyrGxfBZ8DwOlQrcGbUkcdt2ElHTQMcV4Fv1rmdF8UBU7
ZWIPk9+hBif3RgFFrZy3InVAk1+Pw3Wi3Kbiaztl1xNWt1DIMZpypeVRqfc5TPLQwFwDOaBa7yyl
oJXsNzps7jz96AeFN2LuBLXZSNrk5mPmlMybEUF6tVU6wfRDn0aYVib8i31ivI9xiOh2+cR4X7QR
g+oU54/SGdtuWWccDHpEvibUO5b2YElvQrPWhpZwSR+vURI68VKKYHGowoMYIHSgaJD7miYP0KOB
fK6jx67VXRannuSHW1GyMKC7wzFkFc73kQoleGLeMKNHiHMv03xHnsvjWEDHMzIoAYtxxlXOPqJp
wbq0fogVfbrZr/oetkfGw5nfpiY8QrPaJTX4Ac3QHN03/rwOItCMpF5JMENLqvGZThHTjzXGw1eV
H698IVhVbezy4mtZfYjn2fb1t2IslrkzgM0B7gbNOrlrSmoHWJO0Qbye2vwmLd5No3N8Hckm9zBV
0MdCeIQF7UxavS6BuHrFWDPO9URuUJ51W9Br9NN09pm5r7CnVgzWjxIm2AGzbUjZvTaLTmNoexEO
h8Hxpus/ZtCg3rhqE31j+ASJ9giq/Xwlaz4nJ/hk3DmKVeD/bnjyMtRe/Cz0H1V6rQ6XgoR/n1zg
XQuVGyW/IlqmuaDPv3RQdaa1GkuOcdHWOjQ/API9BXa54EWHdj/udFs8zMfLaLNi/d4efrrwueIn
1LU0msk2O8pF4XSlbwfFdz3cqpK1EU3ZhTFjizlcj1B1awSYsnbXcUYuVDmp1MkLfTCA58ZAc9tp
Xodls66D1gUauok4kdICLG58UnIQuwqqn9Jteql9LfLHOYOsIXw35fuqCh05eJ6zW02g8cBHPF+c
kev1rBzy4dhh1+PTSyZkduoyNskPQQhjDy16Gj8ISemNGifm8IFNsS3GyXqUqA/DFnuX+yHnH7LS
g+dEe6vRtc5NvcUEy1ViYDMEbC3yoWJsYZ22ts+TK1QmOtAbC05QIp2E8qFLQ14I//oM7TjsrDbU
1ory0CAdhS1EtQKsSaMyo/wbQTxrCo5kX2qPk3EX8ZpJ8hQL4cpQDkX3vZ9Y65JIm5rdF8pLSgFc
DJMrN2+1ccSIuYA0VszfQtgxEjVhIFt7K/7WYM9QsiVPGVgMlhMs0dx6K4BdZXYStXoZOS0k2C95
1WBbMDiBhj0PmmipfIc6vA0bFP4pXYS0nfvnURVc4om2SfodurXnw56Z+3yT9+1OMTnsOIUkf2sZ
7TFQIs9sh1UkzrtMop9UoiuOU1BD0rzlEh5su+3hu2hV7Cp4KDZjvGt5VylxdnXwGEgyLDLsb4zu
dmqYLEfX1ry3KMKNXrehaMB1QoWM1Q2lPFkLgFGolZSbKn+cCBgN5sHtss5Oc/bkqLSJCNtPKRSl
Wdn3sIKMCkyr/IbrszexUAP4alEa7/C88CL5SYzgX5kJJx5cO+q2AeaTZvjHlH03aMu7rEn2BfE4
SvCusoc3/UjPqKxKEZJPgj5eE1cTiAFqb7BszYnzDdjAqLbbnBpfwN2bo5gIJibH6WOe+BjqwAjE
LyEvM0S/IdspYuEWOaGQe2pLkWQJ2O7e68YbcMVeax+z+OjPwVps5Z2V5U6orjrZX8eq6M71h1xt
2HUhCFINJ3wRReda2PpmT0p/o8zbqFxXBYl3+evcGY9zjcIimCFZE15IPT3MW9lPV0KDATFIOZQ/
vsSfp0QFeGn+FKkG0P5ppKPACQ0BWBgQQECnM6pX9LpPfnwlq6fE35jcirCP1iliIrXRNgMpUE0s
/mjS12SKcJ94DJv9nN1MzXg1DA0O4qqzuEzI6iMiRlhVFOB88CF57KTvlQ/9BdCjJDk6g0heF5JT
wnQzp8fFZKyEmVxF85a16cnKQ0YvYe6VCuO+Mlm3HPyCf1MawzqG+I868ioQByeu9zSbL6HV7KL2
hAYZ1X3oUfDaDdYnRh/AKmqZKRUrS+A2UOul0rbqsA3R3wb4kBHOYTqHRlNYtlScRL21ay29luE+
xxqBAc2dPGIFCUpb7yPhSlRaexAfWioVI38YGDwImGiNpXVMBVRByt1ocLR8Z6pz1WThUxeJK23s
3KTEesWiyuk/Jq1yrOh7LuJqUALwBj9yJVsV5nYYvk/z1Vy9NbMFbgYTTdfsfMw9M77X6ptYqaho
D63+OIc3+Jw7UYuxF5y7fz3f/EJM9/kkOBtw5nVclVWdjQCyOdrTZKdvrSP+9NfNBUOd34HPzxc6
m3AGsyhJSRLDRkA71Oj7fsboIoi8C5/n99Hm58ucjTZDa7b6KOcyeFK4gv3aOOGdvF3YB5vQuxTa
eOH8/nnM/nJ+l7Ik+GINA2BYelJwxxRKdd8SV6FdK/UlJ+Df9WifP9oZkB2HkRUIuIOhPH+Xutqu
pRozB3qoBFZWgTMeo9ELd/P38fdySQPanLxwAH7qin75gJo8jkIb6zPMqOQqu0LDwgg8XC1lCiR7
F3MSR/rRXyWQsN1L3pVfGFd8vvgZT8noDR9bz2Tk4r07c0EGrNWr8i7cqpCHZBeOqv5erPKjdElm
9/Ui+ufHPqvLIFDLviQjv2/d+sDc35k3fGh0bYPb3tbwSf7fbrN+hqRnkl7Koa8tt1laISTZ0wcn
x2jN/nroDsNq9HJoQsp3YTPsiwvP5W/ZA4uu75fvWD/bAcyeAIpS4olZWHfNVe4WRyb+lgcb+7Hc
lQ/xulwbN5fIbl8QSz5f9mw/mHJDLwcsLY7jitlEf7+4ay3rCXqBeIjtaOVf2Bq+3oD++0vVz3aG
3qzkKdQD8Zgr8mauC9dPhU1paRd21N8JLJ8/19mEKw/JG28GfziSqrgWEs0VpGtFJyqKpurCsllu
0fkA5tdv7mxDkGuGq9FkLctm8NDwYITRbnoHuNeb3i/dvgtbgX42uIogEITEUS5sJ3O3EGkViLSX
Vbdfb6n//JbOBlf+JMTFILAsyvjVbL+BattW91gw12XFrP/1DfxiNMh3Rc4Y5CZRlIyf6udftrca
TJc4tWA5LPxTfp9tolPyQSnholZwGnctPUUPOqPB6aDv67V/ZRysm2pv3FQXNoCvluav0tqzR1CD
o15ME9La1vjuazeieNWNl7Ipv3zgfr3I2QNnoaFU9FkajuJp2U4hyt0BZkNUy2/1TeBe9CX4qsf8
9Xpnz1uiMgvvW673t02tODHPechX4x6Bpdc+hSvtVryGrAMFssc6Ez/UF2tjbS/plr9w5f0s5T3b
zHsV+7TFhZuFq6wCcPsHfwfutRvfGazYnTt7hasE+HKjVr+4s3+1nH/REctnO3utN2lsTMoMN1Hf
sbNvjI2/W47O6UZbo7l5YKdDrH2RRvc7nwwGHT4Vsmrgh4hN1mdkoc1nLWzFTjpq0cPEcEEQB1w/
zVUy61eZjyoKj4QYcWyP1sdMrAt74Bd7Bfw9CL8iU1oTX4jPV096SzECJnPc8oUM324WdvHlc/OL
rfbTZc5WNOOfoANwlY61jEdrv+u7H5O4zEFe/vU+If0UlH/aaYn2MVURIAX9lyyesyBjqVaSNhpg
QY4RvrjtTQI3L1AguXbzIUWPbyr5JrDQ/k8RMpHwaJT5aU7BBBmrRo22i+HuwNg4DEPhyGMArWpA
flYYN307b40pvlGN0omMcjfTuaWlBvTerudR2YUl/Uae0dbBJNHFeG1kDegpLmhJ/l4M1rZBbSFW
JO75wt4I59OSIGfAKxMZug5Z4fiCedMDopc5E/NaDx/kn0o81Ks14/hc3prTM9lgbjuPmNsaj7WK
i59Uv6cSv9sE6NWyTY04rmW42lkfhXE7WboX6/yNgtFoaJL9al63eLkFI2JrAz8IUOAZML7JCjuZ
f+RNfpdY1i6ylrw685sompuZpK2+m1GyMLxJfLAejAuQ7rbTZNm6IG/1XLw2BfxnjPxR9/VVKiHD
nHVbQRit5IOzyI2MMXxSzdmNq2lVVf1qrmunVX10YLALS80TxmKrBd/r+BiUlIpoiKReXfsYtFai
uvWN8ZBJ0VUHUiiBUWqYDwVZdJjhwASEMMXIZkLz2fAtuv/ASyfRMebIG4FwLYwdE3GRkXeobMgJ
RKrtGAFEZ0104gDEdNS8pGpJzZo24VA++Mm1DuDVYZItabobNu29ZlgHvc1cHxJTLxeYJrS87X+9
bn/uLr8tW+gZhijqosb/fH4OC9Zz1FbqSB07/RC+TT+kg6J5OeEojDyetaP8nXqLSppWNUdW5F3U
qvy2EfDcWCKJmAb6Kkk87x+UrCpUMSqW2lLfLYat+TZCqrIarqR3iGkkzB1HT/JCL3iOT5d4rj9L
kvOP/+vVzxqIqdCyVNRypAe6eTPE6DlQMHeZcCX0KMHasD5lfbDN6g8Nj+psfsDs485g4pFr001e
vcQtXIwQh9CBr12S3A5xK/NL2+xedRVhK2mLiz6/q0RHh4dRj1hMFleDFNwMPjp9VKulGN40U7tV
6qtuuLMmpOwZ0nvT9LJ8Ztz4fWZoKlj1KgybrVKo7yGrfmRa2VurliG8MLfrsX9vObUwzGNgZq31
AGm1Nu2bVn5D0r1rA1inUuVV0KMFrd2D0XpRdh/AJG2r15/r6T++jf8ZfBQ3f7t1zV//iz9/K8qp
joKwPfvjX4/Rt7poih/tfy2/9t//7PMv/fW6/MA9tf74aI9v5fm//PSLvP7fr+++tW+f/uAxFmmn
U/dRT7cfTZe2Py/CO13+5b/7wz99/HwVdJwff/njW9Hl7fJqQVTkf/z9R9vvf/lDWmQp//Hr6//9
h1dvGb93iD6+hS1+2e1H9Pvvfbw17V/+sP6sK5ivWIYmYkq3yM3++NPw8befLEW6xNkhI7sR5SVE
CupqG/7lD9X4Mx4JGkZvJCbI2IxwhDVF9/cfiThhaRBAOHAwIzH++Mf7+/RN/fOb+1PeZTdFlLcN
7+ZzQWBgzYQ505JhZ3IdlaCCz1tBJw6WLtawREs5q13Uxs2+M5SVyrTTKvJTv+B0LNuO8EPc4wly
cDOmxXaowZ1psab1GmZHLj75WAYbIRkbk2U68ZDCmYaeuVVKhspKC69SquyimESaukZdJ6ju5TZ4
x0Z/YxHEaWZgFLIaHQJFxYRR164tHZORxC/xg08OPcCbYKoaR+msuGOkEx6WPRFaARhPko9dz+Mu
KQ2IwxruGlUu7jNxMDbMIfIUkmskWXjOJ3JyQhrBWBEKtdCq5irve/M2yIofJgN7SZrRTfbNjZrj
gTBmqe80s4A+31eHbdcL71Uqsju30W0iG9syThkaGRCoE40t0iwafP6HtWmm6vVUNUwME+STUjHe
WDtBgDliiug6E4lJBXSxaF0ICMetDsqWPzPNFmIfcaWw0YTiEOWYwE4Z2r0Am/z/+ZN6XzBSyM4f
vk8P7b/3MK8/iuUxaM5f6v/H51hjj/+/P8fH//2/8rdvxacnf/mNvz3Bxp9VHDgwFDMx/FHFn7aS
f3uC+YlocZJphgknkcaFc+4fT7DyZywulrBaCl54Mos48h9PMD+i/iY60gBigSsp/Y+eYOVzL2Ew
Ioe6uFg0Kpg0MjI86yWMUNQmv2fqXcknFMto9fYnzWW+vwqRWfUbYipdmNx2cGc64g4XQRfRxdq4
nqG0wmkcJnv/GABUUhTSvFOdwJiDh2DvulWYURMMz9NG2/VeuyPdW9N3Yucy92+uHhuvsbNNtgFQ
X0nQkksManRCBx5RCGeOUrY21Ar8aezs2Gu3WBz3vKvJGVfEPOJUvPIHO3jV3M45dbyFEyNez3LT
dbjVvXAduYld7MOTMjj6dOj2UHQ6+xE4/CBeyad0SyTrDor1iuCEAxkO69LVXvYC7apPnor4pG7q
XerJ7wte1G0eB0e4U2z8SriCb6vGdYJB98En0cGLYJzf9i+IXpzOPvHUe9K1ju2t/bg7PT5a9nG/
/AGSzyHdNt4rcxUbXv8Bywp72iUp72qP3sV+Xt3fB/Y70ttD60IHv8XYxE4eq5IGFhqgYe/FNUHs
fBcRwlHL7h5D6Hcu0TS83Gtk33OvbERbLnkM9uga36gvbd3BieK9flHc5LZ1Czs/oAK/miw8Dx/w
BLiNMELEUoB2FTcNg1m2cqq+zWvoexsM0GK8AuC2oNTGl9wODtopusGrCpyyswll4I5GRIxUcCkL
PhlVv02ospsccHbc1hS7DjRWOXwI0n3jBuYOyqAtrSPLe9JlTzr1wp7q7WXc3N8LG4kibg0M67DV
7+Jt7EKfdsNtCH1b3cuy96iWK/UD9v1KItetXGEedRQ6movd4GTRDu8XVzDWWCfbKNofTfxEbOI4
iYIpJDuFeLphfqrxn3rcPj3gq9yMWN/vWmaeu5T59N3wgBSseu2R92luBYVLtrG6p70hiCbkCOsD
tw1caViTF20cGtHr+yd8FbT0yjphKeGWa/OpPIYH+ajcIddYdw+6cSO8W+/FLLoi01AI86Lzcyy6
S65CV7gGjnRi4YhJg+jUyaFIbBE3LP5rOvx/DXsUB+xyPRyMbT66OGdJoada7gS7SzoqzRa+Ocy0
7gfSaZnxuQWnZlXed29M5bRDew3jqC62w7RDSVGEG8X1MRzjxh60jl/yT7yk+w41yL65Oex4/5Uj
3lVoKmO3gO6MN/KzQG93D39JQSjCSPaH/qof0Y6sra1vrhizYQK5S1YCKwrD9EjwtG+LKtN0pbUb
cpRj1ugXq+DERLntqXVx/LLHZ5ZZpdkRDnaYl2svrjDZ/p34LV7ZcHZsiN4b9dijesDJwtG+8cEs
O19BVVvdEBdo2U6Q7Imv5e6g+Scm4kq59h+E1RKaID6JysP0FCZuI9rNO+8Ls7zcKZ81NgqSsZ79
U/x/qDuz5biRLNt+EcoAOMbXmOeBpChRLzBqgmOex6/vBUR2l5LZV2X34T5csypkRFCUyAgAfvyc
vde++cf+h+Wsi5/KN2DNYEV04ilhTvU7TET+Z5SX+vAC5EjbDeeUjvlmWA+ECyxqmJzXfGMevymL
6sx1EhzDH9GFPBuU4u9E+Syinwh/lTWjROcNmoKyKHf6280/u/CgYRem4U1/ErfA/STCfYuidNhj
U7uLM/jl06TX9RFFNYvv6h5crnNdEyW4db7Ahz8nJ9Tai/ybftuLp6291C7yl7iw916K9fAsDpdi
H+6yDeWR6j/Z0T4nZ/PVKPmFyksO9X+HWWQVrt/f5S4sl+5eXTzLXXY7hGux/LwmFmFxGVZr867L
9Xd9pa+IN/qhn3gEf9D4kr6/CW7dGTSUxbCp18weN/KdbR0UAnSMxJD063iHWGfdnS44eZYXRFSv
6IiM63jgV1gEYDv22YlLde1csz2YlmXO9+KYW1o4oRYuf8bdosGOL+ahW/ED8b/P8B7Za2e7AMWp
2BuEMJ+tN8in3qH+ZZoLHsa/3uzt/FNc6tcBT+wx3uI9e7XXAJColwhAq04FM44GmfRCxov2V6gf
Kgq6hYbncDlsLLbZ/AcqyJ6HJ5TrZFuYLEz1Ae+Nd42TFSEz2raBfLbie1AabGNzAwUKjHfP6YlB
4TvdqAUUO7H26bu9KWeN38E1Vsx5uRluOStXNgmU7DzEOy258PC83P1S9kDD9aN1dDafLuzXQIl7
aFzfMSDsS1ZJ+wxrpFsONzbvq2ZTYIwV2+n/SGTvtHOUr6yo/PhIloA4vaTvKEkrd1ud+KGcLynv
ZHdC2IGBslvIs1t8HUBq/SDl065X+IUD4+qt71A0gWoQYzME1xYVRs7CZr7F/MhsYUUIVmhDPSna
nct4DAFfdrCgkv0/qSb/f6oTJ7jC/7lOvOAI+Om//61OnL7jUScK7V/wboVFe1WzDSiU7OcedaJB
wWeyxUP/qRPRpmps5/6qE23tX1M/ljaiquuGpU6z4r/qRNP+F2UnZmfjv2vI/5s6kX+PrdzvbQ+T
fwW4vqsKyk/EDNPXf5tqOMCPU9Nt7VWIOX1NPIl9DgpFXds9DQ1UBsXZLxEVExa5sEz9zUpZcZOo
8i5W6ayqIGhPua57GGGbeJV0Aipb6TRopbKaAWjVOSulr819mxcrlVF7iZfM+2m3hmhYJ1P1GQlk
tLAtQ3v2s8DekssrdqOaXVU9c2+JkZwiK9VvnexXSkf2WlHaX3t6VPssqPPrIH1Q+1pFaBoR8vh5
mupq1LZ58AWXr9Za+ieSXY6qMno3vUzF/MyoXPemj3uIStHNVPLqSEb2U0gX+jYftNz+EaZttglt
A1ujNqhvg9vnb0J2t4YNM7LI1to2iiX2vQgxz02//vyOzAfptNcE1fbaaQriDCEVfm2sLykBXEdw
Jc0UAMOtYDoomeUfupKUQVF8KfSouluQLLdZEuNb8CtiCKKvUSZZUz0VPTCHxEQG4YWJSaxZoT15
JHapTRlcY3e4s+nQj73TmHhKK1RXbeiYqCAz71alxrcGSPymDfH5ZfT5pnR4qtTUfPFMM3sGi50/
CwPxcenG/nF+TatiKikpsUdMX218GpgBTuelkoWvaVOUlzENpxifPITu48QtZX2BqlTRlDffL9NJ
uFbe1aiuV4Xgm1ea1JpNk+TUIU651qOyuI5Rmt6sMT9wcl0En+qtLYLmKjL3orpj+zIFhhFoXO27
xhMIuwrllhlDfxN1ouJbQmlwLeyEWBJhBrempanujtm1y1E9N+14h8xVoWqL2mvquv0tSKxunQ8Z
S5at0K2VQt7cQP51iHBwE9cTnMypJW6GUb+L+qS6FxnAMyDelGOcP5Lp94o+TLabT67Rke+lQrkX
Ju6TSs4ZJoLsVLI1+1Q1pr7x3Ra3ZiOao9Jjvy0s1d9UmZPcFO2VP17da9sh4LHz83WdhdbR4q0/
tv/zaH6tJvhvIwPt8+OLlTj0pZECwvIsBIBddSWapNkrAyPAYNSMp9j83hUyfVG9Mj5kbfg9lq63
G10sYAlXbW59c3AoLVr6eVfJPITIlCrEAeCXyWYkPgm6E5KjoXJh8mpNu8FpnmHSD6JV7kXZtjQs
+TyIzzk1ZFe8ZmNrn+ePDt3Vc0h4BD0Oz/rBPiw2UBgixrfz2ia20frWpcyDA0c6G7NNmkNCqg9/
Z8mdwI3le55jAQ71KL01aenjj+l+NiMYTF3muwYV90sVqwjbc3EP4uwWNsFAt50+fuJgYikB0F7K
NOoung/xy+qMA0FdvDS9bhgs8GlTh8fa6tgujCmTAvqmnVnpt7rvkz3deIYzZkXEY4T0sivyYY9I
GW2f0qV7ETJiBqImB3KOqvI+QOSEi5pQI1Wm+ZK78Sr2lP7W1KW7Uky/ukudHrltt/fWc8u7gNe2
0jyXwV2khodo8u2rQqme5kepI/WDPoXvVYUkd7C2kG6psDpAO46KjqC+jNajyryFO6LNhjOJ/U+O
r9zz7LuIDO3ou81fBz3Xx0OD52Gczq35Zw3Ck6YP3XQPKO+eLIKTapNEYUXX3siTH9ODzMvLnUw6
LqmQNuSqSL1m3WP0xoLT0CI2s7sYOybeTLO2GsEIyy5zvHvppsq9xtmz5HvKQNVPXtCNRycuMFQr
LTDKqM+XQxIM3DVL/RQp1j5kknNClcSpamFIcULzSRlGZMv2BAh3cH4aasLmD7gRw5/o6iVw9qKq
lNd/H6SJ6dFS8hJqOl9oI20rk+wkelHtLMvr15kUw5fYt5IFH0V4LbXCep5sWW1h55fBmiylVtOf
07dOkLPVxkF0GHyzOLhloW31SPNupvMtDN78DqhjVozN6+ORpYGKj5IXwxy9NdFJiO/LutozPAXN
OPrVdT409rjNdaS3cZXucyScZ0sIJEFjl3iodBWxt+MaUsQYi12nCetmmrxLBGM+uxJI8igGuUzb
NN/Xo2PjTOVTiS07utlWC6tWJsbFyOIDRk8f6mCsXyNuuGtUV3KhWvk97FrjSeP0GjT6NrpiTFjH
ZeyNHouc6x3nR9kw2etNY9RW0ARZtUlwvySB2NHzBdLtsPdEBD9ciJYZV0XPHDpro+csVOyNbWKq
xYXHOu5VvcadlM30mKfNwhxc+1MhGv/UyJrpXme166rJ3U1Wlvm+rKAsysDsNmlfUAlMZ38iuufa
7ozorCq+ONSptq3H0rj3gr+O2J5gH4RlezCy7qWgUX3V07g9Pt5Ht1HgF8tB26Z5awAAdLRbrmXx
1gXIvBvU/O4bY3kyC/Nse/6LMZ2+8yHhnB38qj3p00skryZLXfjtZkqbkmHXPdWaA7vBRFCxG/TQ
PuvTQt0Vtb8cAxxwttVf7cIgc8etJ8y1pl3SJvtmFB1yWUvNcZuaQ4zULYZRmOiciovStmFh1win
YHKo7qEOAg0XsUPwaF4x9DEnEmrmmycIm1vupA6S1Vr/lDfFL/luaIWywxhLllzjaxT8GY66gKyu
jpHywapxnZhqyy2GMWLgBMzq0jQ7ZwOuqCxyyx3Nn3aV5G55qhIvPGrwKFw/GRZt900ZhX+eD/Qi
X+IyNPa5JL7D1pPsYkwGWYIizVMTfQ3cwH8L6o5+UZggbdWgaoZulN6x331RtLp+shJpHZPRB+zR
Berqt2L6r+HE78OIf+SxuAa1C/h6eqmuagmbWvj3ChVYck9ZaJDfFQrjxOSSTqT8pQZGg6vPdtZB
FPrHjNNpWY5Ird3Ua6+ix9njDRGOTsTgFCj9ACglSNaKmzm7+SnN2I2kZl+bdecdqY7P0gg2GunB
l/mKKEGpOr5qHp28M49+JrOXMYxxIIv4NKbMM2xu7EcZDRBNi/omQytY51ZVP8U+fFIBXPg/DGjJ
kfxYq6sWm4JpQjrtGmz3g6rKboRIvIwUx8Rtv1pjXIqVjmuG9lhetddyusf3cBKvo+/AwYVNadt+
snFkUJ1k4aDYpWJSpzrGGixiHQmBPc51zPx0jPtqnYJxPuRT6VYVOLajoWdjbJi3eYl3rfRCyh8O
eI+cw0BaDnOb7AuVq3HArLFsplNbapSCRlmPNyhFmAJJaNvP3+2ogbtMkzh8FVx2rYFmPPIq/mwQ
VEeYeuHeaXPgWEn5AmMKCLReqbu6NVh7k0TGuHhY1BzKtDDA7ouviOBbQ5XPamMvdZeGalMI+Rw4
ybDEJO6tNMPDPxKOyfdSgWbW5s3nWLznY5mcccCHp0zt+5UVfgsGmV3SUGvWAK3IEJ7O/8Ydn/rS
FxIf2anLTRWzOW5FbdzMt/T5oDT+4VEaDBsjtZpPneusH/cP3JI1eM7MPtfuYJ/BGWA+JLBs2kYY
UwRl7QCIBt+y9qlu+jRk7jVtVgy7t/eOBhS1dvtrmXXlxfXc5qhmCCNG/OuanRE9NH3OYaMvRUtp
wOotn/0iPTtxQIxf26TnVMvGbdw86WwjdyOs4nVZKRgwQzdZ6bqu3IoMfGjYFfqp6W193/iOxEvN
Te7PV672DxUZwSOcryrJwoZgdKl+GEKoo+r27SBNKJ6peW4KiUoER80xTKzsc+y4B2noWFOM/O3x
QUsrVjeePvYokcCJGFN9Mx/GSupHLaJnXKrDgK27fG1KOzzFAJFPhpUan3o4DvVPghHZqLYVth5d
BzYcaoE8e45nUaXEAGFGRrJHt1WQUfTAfus8cryj5sXOtirK6tp+z+NKO7XT5s5m4q9J4h4rvStY
Yn06Y2Vb7OenGYv43pf0Y/3JfZElpbd/rE2BH7qH+QTxVEhTnpUUb3YyKqc8LjC1uU65exS9bVau
5pIhy1oNdBB+FtetGHzYnbPG7ys+BUxUnTzDSp9PQKEojRbzZ5+5tb4zJ3n/Y4nRcxFu5rJioEfX
1IZ6qqaDQhd/lbcxEAlNXKKo91/7koZ6xFR0mwWlfM0s7eIjH4jrCry0nUWrzHEObSZOmjL6GnuX
lIAvNgPgkyxQQqF5kfxUvmCX7ko/ekl19+pH0HbyaWNWzVcrdlv/qJWDx+4SXkUCDhdCVxHkwRrr
cXFpSuAD8NTX7dCbe1aZ5z+fdv8AlrmmDr6HM4+uhmNoH/VXqu4T8d3ARScpjGnJdPsrqxJBUjQM
8CiI8tQ7HxRFbw/7AI75s5eUNjKfRtuagyQiysIFqpEc3/VptQ4cgXN48A4BcjHgElFyb+A3FS3L
jKuRf5hgy/oP0LVpDvi3rozrIIgThnCE4zKLtz6IUfwa8X6X53hYuXkc9chudxOCbVcH/veqGV76
TpJaO90zklcj7Ggg960JOBsLTW6pNxnpZP706kEohXw11NHfGwolRwsXeauWbIQbJ1SWtc3QGbRo
9+RLih8KZPD+rXObn4WDA/QZhVwt5GvYeeJcjJlxnh+ZPjIWYiGHVScd+rHAJ+oeiNkY6huTfMZr
pQEZieRA3lBnjAzECaMAmGDX9rkNyuToOs0eh0v2lPqwJ0hGvVVN/246Qbfu2G2fhaOMe5+dZ1sW
LlZyAnKqrNsPU8egr7Hx5q12nCs0G7j+cnTrd3fUqye7/tqqAxz9sVLwKhnf09BMj67a++SzDwn2
oSg44L+Irk2uvs5/Hes5opgi2Pqum+2HVi9ualbEr38+KTV10kz8rdEGJYn3ErImGktX+xgrVw/8
pXmvDuuMpRn6OVuD2HD9czSkEvZUADrDhPESWwPtM1fAinexcBEUNTDOsLuRTV7CBhzun3cCMONv
pVVNsOiAPk9ECMmJQAhgMpjGytQM9+RrLC0b4wemr5c4SdTjvKyDAyOuvWzpe5cD09TEt1ax7XF7
CGSx7r0if3MyqG1kEOf0IyrSlbMD1/1p7n/EQ/1c+N5l0IjRFRTkS1k0xo3wI3FrOrc5jZ55tM1x
MbfHKg1YVVOwWzamc0IMVrz1o75k1cP94kd5ToOKHdFg9y0XJzsQT8YJXPRi3Of81su5Fq1Yi+cl
QrVPvBBec82J72Sx3G3L5BOfDmVfMFvwPheWALqo9eYzRtTsoFQnJ5nYIKO0PmmZ7I6VrVMUoNxb
jLr2EtmuBxFN7ZWTUtvKCSg0jXGLzO217en5trGKJ8UL+3VTx9ELiCJBiMngvFtxtE9UAB4RHB57
NF6CrMSAFYb9U9dUtCqnRykM8T+fQ85H5bcp6JPolnBhrUwQpQ+VsO2UdGmURFsblULgSBUATJyX
Uk+754MRvgaRMPe0TYiACJTyXmPqp+pAsUu2QbftoVud6mllGBM146ccGbtPr1kRN8v5vTfjLjo7
EpaQZmQkoeQsKHlZYIYMhQs3vnQgsWuk/lklmaMiaXaJErKB7aC4KzBU5ASZoLkrn7s6qa5Wr25T
toInLTMuJonHx86Jfj8oYwcQpMntvVJwxdPTG4DFyy/0hjhh5sYL5+93kPIkKLBA19NBofNsSRld
B3ZD6nQTDHHbPhYfRx/FNokQ0FEJLfyyPvLrB0eNEGYSiMq1EwTKVDx5d3ugjZyOPanddtWc4TAc
54Yk6BxyUMZE22EO3Nc0L+k+iPJWTcqISMMOPkWqlJmdLZV4rO9qmhJsXsOC+fOn/Y80NT5tKn2V
EQBmVyRfHz5t17e8sTYsdtkDfD4CdCIjBwNIsfPcDnF5bGIP2w+IsL1J/uzVqcNfieKJU1ia7Uvq
6u3Ky6FVgvhhw1SEDKVkdlSJEoHmp+f1uVYBOTmltbYJlHwS+XuiSeWL1IazpgOP0DndPw2mOwUS
6w9tIHKh/11g9g8vhSkw2ztCTKg1HXXKh/XNppkgo8I2H3VDR9Y0ZTDtwYHikKqczt7PMXiihDZ+
mUby2tP2k2G+NaucLnkoupPp0AcWe+AKGLxAjj0PldhZRdRdQ8vuD7U1fhtiRz2VcUT5S2tnkfsE
A/35I3L+LrKZsogJVgMUjxnfZMn+SFc3dJmWGm6sjW402bZyVXJuuPMwwS9GwJVhtULvHh2DIYkB
cCZme+a9L1rG7bklNq4Wxoeyqp2V3ozw+WLhvrhkDcEoyJ/IhnZfQs/+YuWqd56/lsrh4kXDNla1
vRuM9dcqZEY6FCQCY6KOQCmBT5w7o42t7HxPYFYYS3oSWpXeuh7HrdfabFa8uLqGSlWh2HbUNVQU
4mmywrCeGz05OSB8D5ERNftWa+jbS8uTlwid30KvGkhZ0+ZjUPUpyDC8OzhVj48LrzdsOlzgjvRD
ODbkbchQP9t2ZOxdjfhvMzePnha0+zQkZ7zzVPpo1qEb8x9aZ7hH4WQnX5XpzQwuwrvVvgx2eqYe
abZhkqVZ+MYuyKRTUiU6Nc/z3AhRFNneBpMRQyiQafel+axpMt3mBsK7SPV//fnTtj8WZSwlSCPJ
kAORbSLw/3BBRmaf19iNwk3kEhC0gB6hXsOeeLOwt9RN1frZ4d8Hr2bannnvOU7wk0mMxYtWeXRz
yaaG8xjaXwxaSAutEYj003rIF6n6qW9Fe1AVaE4d4jNabHw8bWhpO0V3013upMNFt5w5p14iIxmG
S8d7ehjKkv4eBWE0av1udJTLfJ3M632hVSvmbNpelwboglzvbZLZuLz9ILL3OoxXqUQ7FJwZrdS2
Q9BZjdsujfPvtU4um9JbzM+CRj9gUHWnJ2HjuKB4c+LRkvLsx5F7mtt5nZez2/Fi5v8dG7M6sU+P
PV1GytxGVbGf2rr+XR8ACA8V2hlckwbiqyqJ/kPxrP0vlyWlFmskd080eEhi/94xckRbJ+lgISia
T8rQb4qNVL+LXM22bjEYa62x7m4sSFudTme/L/SNTQWNnon7Sz7kjrEXpa1ucqE1Sw3n3Hq+OzkF
/YpoLJyVGlB6zf2Owim4/OZ/p1DQfku7cThtUc+4kPzOWeje54pYTCXQMNDCQ/1dZ24Oz1cfznmt
7LwRtU2TLNSAc6nog2Izb9/mjVxvNOppfpTDyals2+VAxz0erQY9roGybJ635jEsqS6U1uPyVp2s
vKT6uzN4yYadBEhWu2pfomb0GTAZxNyUIOaSWNNXj5HvVJmTk2cckzxYBdXTY8bmKywxqWM3N6bV
KNvMUizcBAoPF1v91Nt8lmpMG6Xpp0LDyrxy3QVMx+JUdGcdjUPkR2fq2/7cjOVuruIyK+pvjx2w
OeqI4abWOUqO0gDmFSlVf+I26mwxKaSQM1Kd6q1T0eNk0Ibn3un8ZkAyO2s06ZOyse+ewhkfRMbn
QkuAwESkBmgbzwhbdp/52qBhtvC6Stn26aAt+q7jNpJX2s9HeWG9yby0zk6XcI50BvaMxmI4VBJ8
vxVmbnvHugyW8+yqdNr0MCje49cr0wnqV0W/4qEszrn3y5FtcawHXd1FU11vO1IsTVvJ3+RQAd6I
R21neuGAjUY8qjBFyfX1qJkg2vwhIBmRE2s1n1TzYa7U5vqMHMF2rY0Ot2MMXLQXaBUjP9vUjRmd
CBi7ZIxo582M5gJYKzpXBxARrno/tC/zHGiKB19aaeBsgn2xo+3PezCajKSY1LwPblovuwBGEdad
ZP+YKhbKuyx6ZoJT04rhQw+xhc6fm2RYCuhaL326WOshiLY+DbmTqRk6iIwKEOWw+vN9dy50ft85
2TZuEJTohHiaDlqJD21PYrIc02W4vG5z1PG7ooH8VPTyuTU+0bUCCl6k1qEK4S0gSc8/dXEml/T3
7c+pml4hAELiLTQ41ByasEZTNT4lOlFdRRCKT1DNSPZOSALjlA2jwT5SwgLQtq2BjJxTzxjzqDot
Q2HQ3/2CNroAwBDXTyjruYuWdvDXQtn4OvEN0zBOyW22bIQp4VBWtYn15zI9jQd9N9dUVW8RRxa5
qzwHqlw5g3UZgrF3VqFXbLJa9Y6JG3KhzV/xMJ2sfZe6wgjG17plyOGkqDx25SjSjaZUPxPb8M9z
n2t+JLKaQVFsW+vCab79+ZPAXvRhEzt9FHBmKUoNg9aKOi2Rv6lFRNA5maqDHo06RwedCavSa2F/
O9PBFv41TS19P78uUbRfYnrDmJ2YIzOOILYpi9lij1p0FKYX7ebWq+Ynv2SWyJ0/IdDA+hWr+WZb
gpFn4BKxuqdxhOV09NX1AHTH68GrW8ngfJ13j5XxNVXigWs6bRlcQqIBjybLQ5mH5kZNul9trSZH
hzv5RfjGInajeKVGdEhlWzqvQNGqPs0/N9oA9NXsXPalynFuWI9oFRxzsC+WNNeVB4cwUoSzp7JT
tvrUs7RZlheZ86UtiWhkcOgx4spBQ1MmyTYmLbVptV1qWatRoLFuiTDthpNL61c0MRiEaR159IuT
+i0dc3eVzHv/3LR+zl/Muwim4zS8mw8hzr79vENvkgH7g6lWa9eqrZMWRC2MWfrAaYSDMFJ6Bjg6
ExkJm4jFQp4L8LXAVD1YOB7Dv9TQrI1Xjagq2d7Q9CdolBYD3QW2McBCa686+BrWPlklBSNdnVVF
RCFVLro9LG8If3LoXGPEtiNha3yuWhiy6EGucqgBBLalvctwZq+1rNtUFfLJeaZFOEK5edx1XQcN
GhyBrSwG7zltGTzRANq2ZRffgJX5B+46+RvYlOz0aLa7sJnSbmjYtQY4I3xF+/IoL6pRd4CHDv0a
0GtxHehmHcKiQuho+8NXnXS2h/6kGuwnRetiGmG9cbdkpIGPrJTvMUlnZRlDvCnJ/JOFZjLTKbuN
6QuCZCddC6OYcf3nC4kE5I8XkmM5wLyEiVAfC8HHUU7Txh79VmJjpdeu+qljkQgUkV42yn0qxRcG
j9bei0cmiDGsqwkkk+YgbuY2jMdWVDNpz5l5Gy5rRpPIa7nQStRc7/ovD9ujqxvGr5Eo0VLNgq8j
pygYp+hoZm64V+3UfPahHa5laxunhML9EiYC/6Xdmdv5qVKBOc+sTt04qauejNrvDo9z1SH0cTfM
a2SemZz3pelu2KOFdJTjeDWPshuWqv1DUlBJp9+O1MsbKNPInyuSCz3f157MvG5Y/HDlYK0wjgJg
YF3U8tj6PcuvE1logBCLM6NEE7JvqqC6aXiN7Fptt1YVFpt8mvMbXfdNi6P6prrl5wj5z2aWkKi9
Ge0sU32xxqR9ob8D6xST0L6OrOalaIQkZDJtLjIL0FZgvbNQGtHHAAw89d2VNpQ4Milb56utjZBT
/bv0UFPzIVZSIou7zNSQUNvcPxiTgAnRL8YGWEW7ZFIP6eNAJB+XXZ6QF5tOd2o6CPI8P6oLJd/U
0h5YiDoHeeYkM6mBzc6zIMaP1SLXiSa2e3orthY9R0RPgsQzfrm+VoD/U8k8LZpsPbLUUckrF70s
9ZtNRl2oM7eTbmqdvQBkkETyzRa/sXvswhHqxLgdvnp5WINJ0MHBTFvQ1mcfNbXmuXxHk7exQ0s3
7RSDHCnQ47O3WrolQRc7m7Z3bcCifFl1cxS2889uWuEEt21umsLWhGEuYokwJZKwOoUBhKYmzbO/
ao8qEs6uMFLeukpSdtTi1IzhuGkF/ff53dG60IAvzSCnUg2mznHGag8pFR5rmOVL3GfpvgMWeXdE
DUh7bMIfIY1TdpXruCEkrybQcc0igcrf9o1d2BI68Chq4z5xTrQmwp++gQI7J8nDOvuJy5A98XP9
NM/Ce/hqHiTpkzud/7pmlKu2GNrl/DTT6nYfd8Fesb1t4DfnuQnFkq6cm3JPZqd5rCflTxwMxinP
o3NYt4C8pw2yGQCbrNWtMUiu2hBglxbr9TZsm+zIrfSvA+01iW/N8VHkZSgHOIurZROiHMNFZtDh
qXaeqVAgV0LeVRQMR3sI9onfh0dT4hUvrP7pcdszev1K2z4+RFOTN5GZ8R+whP8QkDKG1hwT+Sib
LcsWH9tUGru9zNNCNktmZ+9nldpD6dmP2N6rnEHAQ7oWDuYqNJDnP25rg3JytaE4KqPhHXWg2Udq
LDVBxTi/UuGxOPrRHoek9awahDukSbtpDJe3hJnqPFiNlIY/0w9ZyN0FSaLEEY7VYirWHNLR9nT4
dtBIOwbkXRddshy/kxfS2FWb0Fy7BiP6DhzC564U5Qmta3N+yDol1otEwxlChsQ3D4YmSRPR116M
1AFp0W3/vBhM7tG/TQYYBgh6fBpvH61l7eM7yDQrjawWMdJYwnSlG0Aix3Qw/+fR/NRIu4konCU4
4Hvj5rVeNwlG+hvzLtJJNYZbjFuZuqnxC5JWQhwzh0CHysqAlSsxb1SQ70dK4krLu+M8g34Mosdz
0NHQeVzEkpTepzaJ4yWyDGf9eDHTRb5rJ6NxXyGbKFmHueUvg96zkdZrxqfUPyTC/axLVf8kY6aN
Y2F/Fh5q+z+/V+If79W0D8A2a+CiVDVjnjj/VoAC4R00qsVh5aJSmgSeviSUeNCNYddOVbkajz/0
lq5TUpu8gZ6xcwNlJPOSDNGs6OnaGF56Cczw2+OWFlQZaOm8Yayesa3uKo/RRO26U00zSQ96wpi7
hKUgrlBbxHXMQm3L96h1Xl0fmeAgJ+b+NP+YD8HglDfSg6z/tAkS06j8903QZMW1LXQwlm5qNDc+
9DRYNgR6E7VfhVb5c/5VzVB/TjIQqUXcFMvSVOutDd7xaJYvkMuhbMcbS7CDyyxCQNpIHY/t9FqZ
o/TUZR/fEx9ubtiRoiG87tQEcpfKumGoiZXW7ppwkxeR/doS32t4yd3N/a3eAX1eidYv/8M1AInj
4+839YKnyZiLGN1+7Dx++2ALAzBy1AAiD/qhO46dUaJctJnYAP5Pwvy1VZCV1oY42EqYIAueOnBh
p+IB8vvsYk2qDU56IuILHA2Ige6lxZ13Fbpne1abm8FXMQupnCyyTywhC6vxnnJkALukC7p6QVGx
9WiMnywtc69pTNxtyslFAdRWux6tNozEQG3wz9OKHy1P3UGIUhZqbA7cvv9bPU6iFGxloPpmTfd3
bsGJUnGXSUy6EnnzL1ZvJ1cxXSdV178EwLU3jih7wl06fGiCJJi5pJjbIqoPqjtFsbKhjxoSctFQ
sTe9eorcjk6WCBhKG97LQ3igRO0L+gT8Xbof7braZv1uyRp4KNLSrqdWm37Mvg6nxPhBbIPpqQGY
9fRYWEur/pG6cHbHkrprrkLi6WmkiSsaQWsvY6v6VOoqIFe7/1Jpfs1aNtlpJtFc5uDvSlWw0mbr
DIc8opL3DXU/75PnKV0rzGw1l1Sa3Yx7iSYXbaGWo92LQei25lmO6essHG88HIpz8+SxbGpWK0gg
ZhTpGZTkFTepLSDjb4Edf27GoYZDTfM4FJ//fLsxPiqupjNyMtVj0BeYcj9edcEoR8R9CbjaaFTO
PgHRd+Ypn8w8H744plA22GlDieSTZITP+PZ3TS7au5XGT4/TT0+ORhtsyroZn3NFD46JKGIyC8q3
eQGbNUJumzvkIOGzf9QMxkvqdM3Oj/6LsPNqbhtZ0/AvQhVyuGUWs7LtG5Qt2wiN0AAa8dfvA2h2
5+y4as4NhqQ4sgSBjf7eWOw7rUW6l6rkaJFbbOm1OHz+qXqNQNFlNTIj9hGVhkBzVmAguOhKqplV
i4Sajqj3oA4vVRY/L+PhwHhBMfkMovQyN3aaTUHUv58x80/aCtx1Bshd3Z2dx8vk8x8f5KL0C80r
Cw1G1/5Y8FUXamrjTjH9rFJHVQHPTYVDm95JTbktA81IZM7qc3dWqqL4VJKRGesf+Fc+wbIFEhNJ
aRPpzDXpFLpFBMetAAZ+WYQQQFLcHj3yt73KeexIi3hCdYmpftk0st8jPyTx0EpmibNNA+fdKI3h
YgVttady+oS/PzkkdiPXkjvBk0ve/CYf/Phc1ma0ysd0ungRbUB0hqGmTnBy+STJtLE+3EdtemrC
IFjrIz0LDemkWV7jOfsECSSibiEqeiWCyHpVIk4uRYb7epjWhFCr88SH/CkkaSmdSfHYzz5iDQPu
IPv1549eOnWPH9vefmp2FxXZwHxGhM7vKI2Dt2nAP/Z5u9LQKtPS3dZHAlzjIwzJTiItxwyS3xuX
LAdoTrlFGvj2eWMfswZPNFvMk5wPXqq8XeNI82AzemzTJL0ZRqI/Rm1xN3NhvdeZvHqo1OyHyUmQ
G8zgLSVo3QknzFMyJMOTVceHBXP4BB7y/vC5PM3fa/kWWkLmbe7W1UHUBb4hiXfTCbawVR5RK5bu
UnAwGHvdnojW6Tz9otMKu1IudL3wsq3v19PGXza/zLGrwdFX2ig8vEcGWsiZDG5jOnsKIz8qMaE4
/BTYwu5WZj/sxrojGjI045s2duXJSN4W3ogpztr2yw49HnECLtv8cESbnmEdRhoFqzUPblkrzJXZ
5s5W1VV5ce2Khppp7JttOfTJJqLLffE/GFP/Q+/pyVBd+yU2qfl29NG8SywzO5GEcv95AxNO9PJ5
9+Ea6lC++RWB5BAFXnIOhT9d68SZrTTsbhZu2na7YJsF1ZsjvduiHiGSdXhItP7x83PU280qSXty
KOECtuHgeTtrqsO1m/Te3pHWdPxETZaLiHEh2bd5CKyrV/1PEFB/N2qYwmuvs96tiKjsCblKhh4x
kZLhynMRL2qa2x8QJtc7s5jImURyvEXyrT4RVIQL44o7rLMmXX2vRqeIN81Yv3eS1g1j/gRYo/HW
oqK4LmCowzNh0JQWDg7sQWEowpFmsctyIGYU2csMzPz7KmV7/9ht4HrzfEv34W/9WZDzj92UbbZj
XNvUfbg5WVGtVZY7b9TTT8+YViR/PV1OKmDutc1YeVEGnLWhB18cqu+h78kG4Tavsa/m4aCs5BxP
IkFrnePQxrAsAynxxEI/QSJM4WrSMook56fu1KfrDARgE7k/qiJLLkZIvlrpIa8AtqLO9JQLmh/H
Kj5S96ae/C577aRQZwvZ8aZu+mBt1ple7ELQ+7kx04S6C+k78Bmgda8ur+HUGv8FtoKa/+O8Iafj
ToiwkyT9P3RpWlziWOramN65GhS+HZA7D8im6CO5t638xUifsxZKAiAsh3BosAT0wzmlEIYuHnyv
q096hM8PldolsUyqPpymszD0J/51mg8nnZrPz4d2PunbzynWSZ23IU5CqqNweFTz5RkXw8GU5Vc9
j/qrGqLqHoYYi8vKHL/l5uM0Im4RqVEeqhQrmdlbBPrlUm7a1NQgdhq0oIv9rK3MDUKYfB20pkbD
xACyNN8AylCAdXqOXFVu+UELp/1g175xG7gtByGU0vLxCzWZHT41GKkkScFpfws3lptPUn20QnsP
IUaSmqPurB3DY9+f/MYJT6nKnhabTmNO+VWU5dHz0TBF7DauaY+aeUEhuhEmIpgaexNQYfb6qdIf
40tcSW1l21axXdBREtg3toGB7FO1SRHFSM8PUi7Lv/YdxFnqqHC3uCiWg29Q1hDSMhK5wtz1mdce
U73ODsMcGpGlNah2K7kKR377MgLf0enoeY6aQzGf3Rj7o9ObxiEP6MIQCOyOUTZ3IEzVrZbB8KUr
tkMSyK+lmRRvdElGT6F4rfGDzDVFjZfdliW3keCa//6xdv7J0AdoA20z4Mr0Ue4zU3P5/sfeQ1Sa
44R2gzbRlqjZZuJRgcACIT1EXixvPhz6rikseesdOdJUU7/2KS1NZpr3MeaFAP2vwKM5BHLjLwxk
YTr63FGrrZKoO/bzDk3SWL0RFqUZAXev7WzUPegsil8STz84hUZGJZ/dfZM5yGi9xMbexMGQ6Le5
M3dIfWUF1jN+4nzTkNE9ZtjPy6krQ/c4Mmd/Eoefa3WsDDRyLmK7SLfCjWbrVM72z4aIedvs/ljg
w38/k39ufB0DQIKZcw6bcv5YIGMVUsVuk8uHCbFYo2/DMTW5qFiWkxpojbN3ougjdijAGNkjH9Ga
OYSzZzRQdvE2rUu56ei5OVq63R5RINUeoc+ASK8O8rIL2yWsKFmvvQ7sgU9C+N5XxeJYpmaCRxBh
qTvZuz4qx29e3KntMKbWQ4MshA3YjAlLAwGjoHtNgLVuS2qdNvCxcM74X9YEbzmArVAJbVb/JIqW
zLweeV4VviBlUGdzJDxveUojgPnfbi1/jAwWui2PNC5OHBDFP9Gc1K+G1vWxQ3waZBsqmv7WeS6P
Pm/cI29JtXZcmao/R/MJXk7tcrDCxqYPtSGeEpHXuXdFuQk0yMzejy7TgOnK0eJgrwTFFxDfVygj
6y8zgjWpp4Wtrvpyk4PWXJjnb0YIta9GK6IaIgkPMeynH6LOFZ0r3vTwf10uhi8eDQQIX4GlCS/I
KLzop9ijkYrA/9Y1Fa5vLF3zs9E18tu/X3R/fHzpIALUx+LizFiY/09wx9YyL6saR7DxTI6DJmrS
w/DjHCl+XrQDDabDE5bqH5PuU8GIP+Pi0O5YwLdfTSzsXlrdlgVxOfQ4guwOrNeXQbT3B1AQ2+jj
23KgsCXm7opwHicKQ9GEioM9QX6Sk3TL1fKwDE1Eg7MJs11ICSLd4NlM1SGmMI/LjVrGfbCJvbA9
Bqyz27q0w53Wcg22VAQlvb51ZhdIMyOWiKu6cwwxrHNpX4M6SXBBj7Q4JH79X1K6//j0ciLxDrIC
kkLle+Cy/38dpAGwcpD0ZNtRhU9ax7xRwUFfgvlR0rS/MiNi6plfWr6IpcrCD0J3y99br+VRE1Q4
MakDinqFOaAIQ6x8kAVtHF6N2cS3HJwcT7WOvKxFjn90i1y7WHVi7RvDWkvDISHckbsGbRCu9KK2
md0C3Of9vF60mNpGZWhvbRg526rJmi0I2AOmWP2RTjx0nrhWHoUsbAIr2FoULUaW3lPdUx+7LKUT
FRL/fhH+gWcDsZHurOMPhmjUrYUC/497iN8ZQ5AVFVVBvfpghxM+0wBCPI7j4cckGuE5UpYCBETZ
rrv0hHcUTxVJSF8a3+1oj6G/t31yyQlGbB692qghG/N6O5APV1No/FSXibFzndIlVpey89Cv6kM4
D6a2JNp8uW1nmY7ECBM9Z695Nxp3v9BqfhXnhwBb+1oMFLCttcI/OrIoDiVWzTUhc9PRTyksnGfF
mRhkmG0e3QFIiLUDu4qzKGKAjuiLC/loKeun4O90//cT+E+JwHz+mGx1tom6Ccf2D8+PWQHl566H
KN+w8s0U4iQcC6aYKh+p1Ak+/v1f+8MTt/xzwIZwz5AQpvWP/Ao20mZRmqxRnwNEm5UfyShxvwrb
2YWWPd368VaMmvviBcnjJNxoE6Z1tsf6ou3QZ1YhrEyTsCPrYK9Emf/yA7zJy93Ea/yXqW/Gz2dm
1D5w85pwH1rDfZqdzUADzTar6KH699/qT/8HKXEgF5aP2pxZxf6H1NCVeaBipoq1r6vkWeZAymYT
FzdIMu2UesYPFA/azgwpU+lbf6dN5XSykzE5DJ33pbaUhBDyyhMyXyA2azAPVVMEVy8FrJuK5k4L
zgqQbjwtqIoTKVwePqmzfn6TlUUGRaaFWBRiVmEEqQe8HfmFpMQOhVTCbFmJezz2CqjWydEJ0npS
htq30oo/7DqKDqwr1an0B4rWvex3BP95zDycaBYBumLozRczC0ma8rODpUr56IbiGU6u3YLsxeAK
LrdxjEFF2dnf+774Bu2vbl4u6WzL857Ug8R11mAC6amTpUvKIg2iRlhYxH7Zw6nUgx8juzMwD6Ft
QZvpEarC6CqHMr4uj8wxIW7L0Ul2k115NavwPtpdfZy6oNvAE26jmfskjfb53/+oc1bg/4fwAe75
U+omoyfq/X+aeqwG/346lZw3c8JvtOj2RjtLNiy9WzRe+oYqQ/t9nCgEIsqh3VZx050cTTnPohwB
kYzk3lux81xkatp4WUdQgCqCdZrVQIxOq73FHbleila7ox37LKp+/9X3R6yE8xeb6Ag0kr6lNhln
NLqyDdBQi4nYou9RE+XVGtZZrH/J8l8LL9QqsjLKptW3htlRRhy4s7g5STcAt1iW7XjcYyKSp760
2lXqYTa3g8H74lC/C8bOWy3vhqcj6Sb/Wlq5syapwvpWdNWe2qT2V+lNL3Jq/ttoP+/z/+BKPNZv
FGMO6KRn/WG1MfPR7ee47/UnytKhwWZwj7jcCRc0CI9dmeaUvMdUh+YYV7kEYsSFM4/QZcFraq19
h09dLioERH6iQe3jZI17VzssWzdqUqnqXayDAO5fDfquFhIiV8EP6RTpo23n0aqZGvkytDC/YSnE
Q+Okv3TKVw+iLUkFb8uPggHmRp/fh1Ua8RV/4cHX4vTRqbvrlOjxDy+n7rlvxdEU7YtXC253dpQ8
E22NX2AH/xE/mmWrrYfYlO84E6i5dyHFnXp2O2opMHmv0RKfN5F3Kp3sBP4X3O2KaqXIb9EMdt8F
29hXMmL6OzjbS+tFj0ZXyldpV+YqjQt1zEIPqRe2sD7JnU+DsePD4PZBXmzZDb1+ok4DSje/Btql
3WvBBMhasG8AW+Cjyl+7pZBnPsT+k51F79iw5DPIwj2q6GXNkxI2alZdlL1Pn1hVr7Ma1oM1rHjJ
HUM7VZJFLiSbZd2WIU2980yg2Uz3gYeszA3pGzSq2D8W9Fuwu22JGB+5FRLAHNz0oUQvABVI9jLM
3eBphAl2RAUVHS6aiBN3x1NjbKUWV3tfQHpanWeSXB45BMaFZNolQfktdP3nyXSb31Z5myh0HGuP
Sp1YrTMDpDHskoq6bZOeuFJjqCk8tJWj6d8RFKAMzop7UAXWe2E7uB1qTNm9iTi4lDHNcHNIzwGS
7ZCgS9xWWm7hqPb024D+bmVgP16gDpnkw9mZUCQM9kfF3tdfxTbhAGTPEiRidueS6fAwqfaopc0R
ZoCADOldjcLL15mlN8cFH1+ecpJPmZYBEc2nfHmpVyEZYhqF215VPRdJ87KEFpGXTnZnUwAKN5S3
pYY3ruxhNA6wcuGn/rdOKXOMM/9XMFP4C2u/HHI/+E6Kyak3Yc4WoF5kfIBKr7tohSEuXqL4rb1Z
Ik149GeyjittqC7GDtxoyJH+PggtfoHgbzahj4U6X6RqYLL+OSAm96+sqTokzmkBb4vUB4iw+3Fr
Z40LxU+CSYFEaStVnz55Y3BKRS/fE42wSuQ2/g1+56bFkXVN5+QXn9R7UlP7cBc1ifO5HGs0ByeF
Z93sssSiO09gjqq7vW1LsuIDhzxIIpJWn7N6atZvEwr5x2VeCfwhW5dhEZ5FNiVrPkMETpXubeEI
hty6Byo8odefEyuD+DnWqJOz2tLEZ5Q8h5Cd78bQEwDh/kVGu3od3RajMrYOjKdeOR6MKtXOA9Uk
BBo7OTnFDX3IhetB8QA3NWNDX/pAg14z2c+a7/VvbtXeFlt8lVvIr8fJQlyjhrtvh+7V8dgtqqki
3CGNulXYyvIt1yWBFoKI84qS+7LSGmKYCMeJUTv+xa5kYiSblfyIczpM28VPyN72pyZS6znsthYK
FVL+9fFh8p32A97sJ/sX7wtMAMmj0tNO5iBzSNlU22cDpkeyDcSTkBWVfoF6qWZq4m+ZSMbelxir
FuCN4vRH4yv4cv0XexRrhKjOfOtC4qoJhmh5JBB/OR57BNyn484zuSzyLh1C+uQrLGJR313N0qFv
vMDqzWT8rbZSg1EEpXwbVei4Va+9hXyxb7zgWExzia9RGWiFLP1chdVz6kXsT9LGtx4yIU7jHFYw
Zljjks5VCNa05KT8/GuZipaGe2GteksRGWCqD6sO2EMmYbSL5yQCIgbxN1YXCO3+PPot9904QlKM
WCuSza6Iiv5Fs7kmoXo0Kkz1fmPXIvoZpKI6qJzA7THISOfKiF5r04gMRdshLgoD/W4ZRrgE2q3Q
9YEAb8AswUfH7g25ter8W2/T5aQjpbpABbe3QY1k1nj50Zsa70WXye9h9MEjh5bG4Tk+pHDTfte5
ERlAYWW9o0gh4BvI/hw6AIOgJIhD0p2KtFejzdhm1xhcPzqzqE6imANDpUOUxWD6GPaiawqffNB6
4Hh8YcTS19jV/dT6ZQuyvN2ChSsqdZ0eQGhOhprokMxhUaByklu39ur6frjyqhyOxqLnUYNQM6l7
f8yxmkjMDye7UmQqVeP4gc4YcHL+Pj1/olMXelAegYquejQlc3fug9uY7k9/6N4HMsybqYzuExrV
xwRrBzs0hq2WIeeoZX10jPr8fflJKoJuEB+h31tkzRlCYE6RaUdoB0X+MSEd0MMAt6EdPH8SIcR6
5214K5qpv7BJUtfaDJ464kWWfz5BPqdVJjLVJe7MAstdFh9hjdFlsG0KeNEg97Hxu0DKi+EKURNq
BP7sSM0pyMiHt1Bv7Zc0+O1oEzD2jI9pCXp0xUiz9uUYn+GOS7HLtaaYl9YC3C60b31PghM8167C
Qhz7llhn5UvhUrfo062YT/Ksl/QeYij7QJjBEGVOV0O0xSEcUC9hOXwwTMq0U5olbQTrG+nPkvUa
oQaSCkSBm8FpfrcCf8Kk1V97ctVFkBJJ7Op4PXw1AuxNvyadn3iy9xBgQHdKN9HnCvD5BtGqDnWa
iZh8iKE4VwEtmI3h0WmeEwwvevbCo6XVK0ouc4wVlM33lUHNqMa9JepK0gvwwyYO1aLjXrY9lfaB
SUhAE5cbv4+ifWW49MNE5SnFWKESNOmOrT2Erre27PBt6qqeJFK+hfazFogn0VTEuyEhmDQW37O8
vBV9/ktr20tTf4/c6F4k+CLa4RCQp6dJ+6ZPT5VWfXcBSXTZ/5LEQKeRuBtedAq8Pf7eh5ZAlwAd
T+vGL7Y/Ott+Uj8mAfaZT2y0TJW9UAhBE7SRYbyV3aqgmpfOUdA+i4wqeJks4CsVHDbn290TGHbW
ovhHEeIy0514QCGyKlo4yXLwuB3018GAa/VqwhTrzF4N7s8QkHmtAsoyzTmBy59wL5olpaFds3d1
Os1HLwlXRUnFKnU1TKfRxhuAQHzbYrC0Y32VF/pznK/z1o62pkLobVvlz6ExH7qAENdqcrqnLJse
jQnrjBufEf181YqKNK1on7oCmBc3VsxFMwlFw4xq7zEhLtqgvw1deRsI/CIE7yHoSAan83aFt/5M
RtA5EeOLpcRDpBtHV3hfR6sCquf3D0NnXY99Tw0in94uDX5Bpa5ZqyLYXO5NqUW8R13wrVT2zdbJ
A46Fhqa+EZsQwTN5/OZmatd1jJawquxD1xfvA7/mqAVnT69+TgQABlihV04PPC+7+K0yympn2+Iw
tX2ztsYmmjvJ+LMQvqdnbU/4giQCcnxETPGeWupapZH/4sT59xq7w2ZUNnFWOEdWaPBx4nSPyIi2
oEtMe+ahUYTulsWmn937Lmb+2poi6FlmCZ/YIplhLsltcZZ3y5bPXkikV8vtZIqDF7vs6tUDg/u4
8u1rOiXVJVcElltZVm/4pJyieCj2yrRjcCQ52y6M7z45Isruq01shi2gFMsAIC7LbR/87lqXMKyW
q68n/bswfxJW856BhzpPJl5rbMRso2lhoEK8w7eBrB0QUMMU0q6woA5bS9KHSeRthwhqa+gkZJq6
FFsjqeWhidQ51rSRYgT9W7d4IAPgpMwfWc3ScyKvCKb4KMk3spAe2yL9MA3HXHdGQ0PEeBIaQhMW
BZidmPzrij3L0HavsokyYn7cH2mqE0Con5D/VKsUBL3U0foNWNLCq5W2nNBc5qQ2yptnt/z9xx4D
pTLvTaieosD8SgAKhdGpcwmNKORSIH2owfUbttcmI2YOp3uy04W3LlysVX04nELPrI8MyfouiJNx
a/QT+rGuf0UtoK9blfxKYg0JOl3tMnzADvOgPLdY47FEncYv6aaU6jYOOZ2RcBV/B6zbxoZwrHM/
6BTmOpW51Zv0HMMvzddCna99L77m47YgFkHWZGyblfjhVSl0fL4zfBJejS7MtlmZ3kU2xofWlS+W
SIglG54Nft3t2JI4XCYaWXcIHzTd4heOSXBytENdpb+dOPgS0YqxtsGnsE1sAqytm8weadDtfkUl
juvCDn4rnH7rqJ4MXDLEeQSpfOa/E4UfZTwL0l8mYi0zJ9nrCLrXU9x3Z1vXz7lDIHlHXZOf+ZuM
HQu7CNxAITEeE5X04Zg9MYSXR7802lVohTgI/GDYRdmzjjwuNuv4qHiv7mQjC7pHA0k+njuYDZAI
dD7WWF0dx99K9Iyb2AJCrGL5Wk7ltswpjYoADanJ/jBtQeZ8QloQljrtaHxUNWkkyvHSh9BwvHXL
GL+yQp/y90qnP6B2XjQ9YDvOAHUow2xTaEedXKM9VrF8XxCtUIZ9zgWcWJfJSt7dEUM0O9Di0LlJ
u28rY9gg4Y2P9Ytwshco1+LV1cYX6tWhw13KnwY2RJZyuj03frz/4qMJ+vGSjf0vki+rjSLqcp0Y
vLHLnY2NvZFLpXC3PWVSNGYBdBkpWg7VTWsCCOivT519yKiyTlOyMvyYYcGjqG3DWS9XvplgRDYS
TMBFyD3HqgjbEiP/vsRfyC+TA/ltCM9ARE8BQV1WAe18kCx29RvSKScBMkML0oK08qea4UxvVYad
fRz5q5DhWh6GRPMIpDPWAakZ89QOHaorjHFdBmreShgSVLwReNgabyqdBKa+x76TnZKIzZohmkPu
ZvkhtOYSayEvCLzJtdNpR0JDkdFYD1REvHj0MQXaerRb4j31s6PliJ0GJrn4dcy8tV8MT3ljvoDG
sfjZ8d5PUvrczfyJVJUMVTt+zt62HpjOxjVFNuZ3E8G6b6baa++yCJciP5p+WBwb9Hhr1wUpnQrn
WzKqfBsDuu1MET02gx29k3wAFgKyG7j4Hdyy+pbzw+yQHf9Atbqt+fGxM9mSbKcQWetI/H58hhD9
ESskNmJ4bkM4pk4OclOMHR+44QtjY3muipgzT4AAOqUruwpvM+ZkXMIgkGFmaGuMHi0qRskkXHzp
p8J/6rouPdaGTblbR207jb70es8HQSvpZtL5VLA6BpdA+vGxq2KcWDybRhdPetI/tHHqHXQu24jx
e5OzscRgSkRR2HcQXpzTwGMBYt7ZYh4qHrQkyU5oZ8Y8Lk6+11yK0EVyxVJPorS+waKMhEYaP7o5
+KtFO2T0KJFUizKjjd1vysl+qKAnykfi1Yy9HSyIWZUfUyqImzd6sbKDOW9ZU9+mAFveIPTDGPWH
PqdOAxP1wQ4KskEdZiEjd5JdpTfNpY6bl0XKSZxGsi8KzdxZs7JzmghOLyiDDqXzyuhnXGwVM5dZ
qfvaqrG61D5OnOWrtdOAB0QtjkSE26+CQDWmPcs6Rr47UCNXO99dMzxGYVe9aTQDHjovImqIQK4v
dU0C0+A63+txjjAQ1MkFkx4/Dux7VvX8hcKhADzLxydbZD5S30Jsl9en9g4eOJD/QFyO65n2qoqH
Xz5RjKc+1BQYmWuvnQzBQQZne7LITeOGGAazeLz0Nzbk8oA+9bVop+buVs1bHlndu0pk8SACfI7x
JLt3269Ry3B3eSjnr+ZN9Vz3mnfHpWW/NA1czvzyRDDp2fS4Zy3/EzGi7U6R0rMZsbCQTdvHj92U
19dU1zaklsSPoc9Ly+tT+l0zJyDQ/3slsaqbr1pxDsxQgAz4BsuAzEkiJqhxFVvR9LgcXJX9xik0
wDU2f71kmtXNQ617/nzD/HqCsMOfMu/690u0XwyJKk8aGUzsgtuv5LtaVI2wDJlTph5clFP8+CPq
TrhgpnsDIYZe/DBJuNy4WZNcOt8viFwm3b9k8fpReNE5Q0X7pivl7XEL2uTdhNObAS6+vEEbWrFW
udyalqD2odL1Q2iCined3tzjjiopzYy8b2Xg7BHrtfuxzHWmACbVtp+cy9RM+rsCxmMX+E6WA7bR
xs5WYZDp7x7+hz0gT7CNXHwBjjSgf5wQLnZScscUo5gfswIXRO6v/Fqol6BxrXukZ/s21PsLVzhK
W2s8xbTyfWM1tMD7avdIRJ7xYgbkYc6vmyUIw5QO2anojfwlUNqNb03XtAcdlIdNvh5kMn2d0vql
KaMEEDrYpbEVUEkwUbcRRuJ7NHb2ypa+Qn5Rii3BEtY18/uOHPkOpye7/H4OhLI0cJuUNRIYI1cX
go60HUri4Oo7GR6FNu3xtmHYy2q/fhAArme7QF6X5lP1s0kpRjAt7bepvGulm+NZ6dCNYQ/SorKw
Brvpe/BaFTw7tUvzQ4XxVyJx23sBSsak1oAl9VY+VNiFHvrS8c5ZPAy70vCTR0cbzFXr1uZtiIP2
SvpdtcKgUnwZMuJHy2509qWS5ZfWqJ4ds/lWt+1Beq3xQou9tsqqURztZj6nqiBXv/by3fLVuWHV
NrBuyNnVHAddu/G7OHjmFj+sIz+Rb1g6qNwl6/jQjEhZQ3Jo9m4Lat5WcjdCur0z3VWe+lE3lTcv
odYpYS95x6uL1XL+AsaUW1kazivzGr1n0XQ3IVT3ndH5r52o73zd+CG0vltpVVI/1oDURwAdKsRr
R30rDHwJ8zsAw7y1QDJ06TXXJip3mnbiLYxU/jiObkMSLAYzG6ArnrXSBfI1YUa0xECX3yH/x0s+
EVvTGNq9ESpE/V2+2YNr3dRuTPM6ZqZM5WGy6xezz4Px2jpRtpPTgGfV97V97rBUzUJLK+80tgq+
wW/C01CPCaLuZ92lNibpvhDTl+ULBSlY42gRo49I+azNB1s52mk5KC66ZlX4/ry3zDvKahTGF9bu
fs4BK7zirwPJAsSCJWnQrfDNiKOF9X55y5IX9vf7ltdalZ+QUuRvNdw7ecRU03nh94ZQDnqEsGmb
ow3anejrpijhhgK9eiAd0vyprOKpK/Tqhz+VPzXfqa8jIhYq7sZNbUuNnQQwB1dtR/sQA586L4+T
0u24j80vUzkXwb5FI8ULhaWvlxctywJXxtnSpZ7cRugULrEj62m1PKxh/M6x/c2ppHeM2x7ewqvu
XtZXd1/NmVhm/buaX5oCB+erFNbT6JvxaXnH8l6BbWVPLAjdzJGvyW2pGEtJnb/SMOCT9FibmxIP
6K41bIq4uKNeh7IpNtKoY8qY5MFks/LLKt13UNP+DVgF7gN+95zpsbjYnakxRAXJFy2YbstbXY2E
VpmpL1PLde4mTn1BYuxtLGtgmnRAC3MCYb4UfGvBDeljQGeLLS0IiFivCPJXhF42Qxq9yAiWbHkL
OcXnzEvgZUhJ3cILYqXJO/02Sopu52+EVzd86wL3pDee/doVjXgQSVfsVOoV3+UZ84f6njkxTWJo
Wh6aHjS3i4sL6ln1fSgKa21NPjJ/jeQwp9HxKmkzXzFwVojeH9eerYatILduOzYlJ3g+tADBAsfN
jaAa6ympvOEQfQ/1pDuHIxdN0WjlC9h0+aIssr0D53l5MjSkxqBm/uZLo3oYMzJ6JpEmxDKVsLvL
w+Xgpk1yIgNj5Qwu3ExkZJfloPzwr0fLU7Que7sIxDGTLqo5VBvc1yx4jNRrqaOyi+6VISJYl1GF
7qAQxRrtp8UeQ/NoxG3Mr3xsaDsefeumzbNOqtmPsArDCtgOVTTgyVE3SkbYXmV3r9oyqPIBUdCp
5DVnzUPUNMZ9OfRp6DDgDuRGBsIMV/iu4nNRgZt1qjjZTvB9yh39uBxgTkF85oPlDMTpLC8qzx92
joqe/37L8mh53/J/kL3yv29env/jy8vT5UD6tthKk4DvjhTMO+MzvSgq2ZVNWN7DfkgD5ljyhKqI
/EV6FuhPnQ9VAHNhOO15eba8vvz/pE2MK9fEcbc8TVsp724LaJUl9evy0t//Q5bSVFapVDwsr2nW
8JxLlArcBTnhen2fSoDnPLa2eu70D+T6ROQjdK95AvjfDd3PVnjVF7u1IflJALWC4FUqct4lOx+8
9eM1qnRrg953RItu/ay7hjBIf8Q2LoqDMznVOqnsH/1UZ6zsoXnKRBY+Dz0FW2U/+y5mhVRmd9zS
G9IeGWUCldTPVWVWz0wfLXDZAOUxP02m8CkgLGYn6znWJyy65/9h68yW21ayLPpFiMA8vJIAZ1Ki
LFmSXxCSbGOeMjF/fS9AVXWrO/oFJkCapEgikXnO3mvbCBzikCYodDLNz0zIGqJTLkjZfw+RftbD
Kv3yaIJuSgsPPwEX1UHmzgAoMhEH9E3pE2hcmimsn19KJ39PaiqVowjfTEef920Ydvukmot3uMCg
a7L8o7VaNVBTuixwcVm3FUTZhdVwU+lKfzg6EAUo0iz2hLAelXJueJvzR1hJ7Ucm9adWTMxXW5we
bfZLSxv7VxJqFXkKREbXFdGGyqT0z9YYFzvVaKZg1Z7PjRWeBLCnhWSk+iLn4vkfryqsgPq87mUq
SS4WZXd7IVquh6JezgSGNA9NT8WAall1Hya7vJPboe3cQRjbeAFUlV5xBK4d7xIjU89tFS/NwOUm
dTaCV8wGIJXn/u6mMvrqnPpN0ON+zlkzHSbNIckqTfIXj0Tj9QGuugShDVX1Y+I8OULJivZTTWCJ
WxC/POrRVypsuaFs5N4jXYlOvZgwdsWAwOEqHNbnsLOGn7e1cyXlApFb9uMkdeieBvIHZQire9zX
+Zaw++zFacwggbxwXjexbkC2aPN30k7Rno/LYkZQ44N0k5NgFSOwCZxmgaXpDuXBZHrhupb98HL5
gQS93mrlRACB/oyudljOz5LTf4I/Hi/DfsZlSY6N8jLFA7+GNEp+d6hnJn1G8OQiLYhxEAGWLV6G
CraWR4ksQ6xKPYp1o+F9IdTnMiXhh0rTPkPsCZkyFEHnzO17bGMCzLF17hLPkO+ZppxmPKnPrVvn
BErP/HaX46xIf3ioEUDg1A8F7NvvzYikaZPkk7cDQkGoQUuqnp2008O6aSLqMDIljI9r7FFiy35K
AdU8NRWWrr6E0pr/6hvLu+NARpZaOH8zvUU0uWxokA87rIaEPv7nGDkFJ2ivzyiL6QBVNm1+e+zI
/5tv5JmwwNNRKjhZ6ew8Ov2KPhaPcevxi6qVZwoTe6GaYxAZZrNlVTodLNG9CanGtzgnomXT5cwD
CF6/9i2r/j7+4pIhKadO8rbe0pZb+G2jDQhHzY9G5Sly2vHmtel4C2lZ3NbdBA8b5Qoo4YAENygK
hweLnsCDLMhXsityaqa+z/k+2F2PjUL5q3l2cUooaVklltUV9emM0rqiEDtJqwnvhSHsI51Vc8vP
0N1VittdKyI3IHYJb4HD1sdoJg1nAg8DgoZrvuIM6UXtOnpYs6VRqo5NUgdYpyp6SrAperx7XVaW
P5jtl5dFxU1M4588TZMXimOsgcoWbdrcfGpiyLZg9GrRabc6tH4w03Z59moOqfVbJr7liFikuF7g
xR5NITU0TT8fO3y4uXKA8lpeu3r4741o5l99TE1Q09AzKmbjBHrnEnE5RfiJc8NCZr/enObQvZCp
U3cqd9RJ/aMYFevMmz/LQuHb6q3xSc0GFNCq+xctYVlswUUguOnFvC9js6KMRxhOS4GvhR0fgDWx
ySBhoxg1scsdEwWTZru/3rEea1mI8ikvd68PbCMVzsa6Hxp5U0JYlXdEOOOhjkr9qhM4QR/SIB0z
GfXreszGBf+vW8uxIZfeRhamEQBgMhlfloP/PKZiLacKTT398wTfz7I8TJZyPGkFzZh//ut677rJ
JpxSXm8Q3v6fF//n3vUYjdthE45Jt1tf8f97nI4lS4QAKb5fdnnzKsQIHBMtPPGymr7/FjRZAyxr
lnhWI72dKRvz2rbL6JHED1akDKeCdgmeIGUwzk6I2Cpi6XvQjNAOyrEjadMw26PQKebTxoo3+mxn
pzGS6KVlBR4a7MM8g/J3K8aaUHEg22biJ4sqJ66ob85LtkhzL1BJdp7y2psJUoY0t3qKb2m4E13f
3xx8WCY2gNMcaqEGIqNMaeMUyZ6TYWIRbU1BEf7poYA+qEoIgGTZmHCt2qZrLnZj0dyJ/UmP+ica
cCWid++ncNXuyXPaAcdtC7pv+LLG9JeCiP6AeUF7zATSfRMPr1YY9tnpzAFofVeAi7ow1iVvXVeT
NVuQXutOWROY3pwsBnK/QAw1GKN1krISAaOdsdV0mT8oJk2xGnBX1fYOr9ffhWiaLVF+OrPwzr4V
ZfccEqfWdZr5M58Xx5RotVcnfUkt96byd3tV1p5qjN9HFvZ7XU4I2TVKpKY6EVEbVTvUW1ti8kIf
s5HcOLg1dIyFFEWabWFM/ZM99ZjVcuokme4qz46MyMTsTOl7TR29QDc3SQrOCAtf7q1FBaK3Kd+S
ZU9kIrznXhSs93WJizwPphF1hBFehTTmP7phwDZcd/V1mzHyntbNf+3DMWWwX+7pk645/bNrO6lD
btFyT2iOhW90nUecbRs/VbMVP9X4SCm2yMdi2cvJBrmwvP2+b31ULAjMJGErRO/2vYlCvfPDLgY7
/J9j6y2o8MOlFMN/Hfc6sGrOulFC6OuVLmhB/PuZkjEqmJlZBEYRYUQXNmruUY/yJBlKjYAitTqX
r0Yuw2D95fVNk+Cryx+yYnxAoxR+xPJ1Nsz+y84on8+GY/kWBsEl+q4KqIHQwoRFTopB/ZRQFT1O
Y/rHcLo7TQX7Hg6WdU/HCJ6NnRNGjTE9ktN0p7U3Ubfs4j2gRdLoh2kv3bqEes05CUd8iaHr3cdi
StxrXcc7sxPFualKEpXD6uIkorpo6SgR5OmV71RVm/vrQXVS/3W3nacJM8g4tnA6hVCZ+S//bNan
ITUjzcrkWUWZm9bz9E56QLEHipTgqIzndwQHrEcdahk2wHcSRsgOXY6nKU1fJYTIbZgJCkS4ypfU
vCVkPLwUU0hBULG5hiFNbvWcTIuG7q8+EB6u1jkotJ7GhFc2ZL/S5NtW3WOnl3owaVSyq0ibXkeK
cZu5HQyaUOX02qf7JW7yp+5UDolbToyJkEdZUND2uOUgtS27CVTDrQZzlnzG8FPLdLnzQkX+VEaK
jy2IqbYcr/JzNNTxDfROdLYGAOOFo9lvrW1gqkJ7coHObL6YlvBLBCoHKib1HnGudwi9dNxUrWvE
9LJceRgqB4VJ1i+Yr8lghqXRgFg2BUHXwKhIPRTKvw65g6ZdRHnxrKJWN8MM/7iZhx8tqo9jhxcZ
6ZfnlfT+jRTBNGtrBBo85p9N3mQiyBaEY2012skJVbVA0bFsVfiEjO/L4XXBuW4sjSkmAYQ00g3C
Ni08/Hsj6/TXSIfCliRFTuxOKl7pcK2HscowZ8iLa1JG+UNiK/YOFzd6qmUXiWb2oDlN/mDRLaUN
IR//z/GyMCFO/vfDMxQnlEvFqUzz+Ywudz6vt7wpJk2uy9E6TcU5rP99fEiN8QwcuE5IXEZNPfN9
/MFG9QlZH7VNkf20+6z249o1gjRNQy4c6UF3u/RV5sNbKuG5uvXckmILhjzCFvp9S7WrkbrySElh
xWGNbbKYDGnMGcqp1RM4TJ3J2B83xTUaGPhN5kfU+MByNYlLJzbyOBZXMbplvrk0VvOzVqiksa03
59S+gXYvGC4OE1MPSpsVaOUZJ2KqMZL3dX+GaUGKr5yOUlnoj7adP+jQF5jFu3fy1j7ChJyg3JME
cGgTMX0m3X3K4qfCLnZM6LRjEkfjpVfr8bLeWjfjsvt9rBowGoez6eMhpSgEqsO7sLb/14YkCu+S
w5iklZrvmr4h3yYvLxPQcDt0iJhqoMkB/T9CMvqbLnvr8bIgMEHDsRGmXFqnxLmDyLiqzuwFXUci
VtVU4YGZr0OtnM6AmonhlJEXyXViY2Difyzr7m+8kA9Hkw/ZELNH9tr03EyFe8Yj+85UEBKTwVr/
A/JLdkwt/Q1ebH6xrBbWpT7xc/L6Y4G6vlEV9SjyZJ9V+otGCf1UabZ7qs3wVV0WPYNraEEiXXrP
g11tWZ3RgPdauLywdDSk7JsF/1eaNCuFKNF5JDCClSjMjzGxrFr0IxbqeCwUKn2pPh0cfVMRXOun
sZZsrU7/HPr0x5C6BE3AmyAE5GhIaHFmrV74XUC60G+Fy7WtuMF2XyQ9/BR7lZR4cAHabiZFPMF/
/jgbRItqiuanynhTihRGXujp28nWNSR7nxXzQDwx97aEfAGUu0ohZw/EiGEij309Y4JQuoSVCOmP
1fNQK+N1tmXFTCf6k4mqPRKUKTd40OWmjSC7QuvbdIRybFK3/PBE40+o8CfOpzRyik0c289qNJKB
HRFBjxHKz/WB/O/BO8YDV22lzONtxIR4yqg9DzRR3NH9mVuV3KpF8QhoH4ZlIu2tkaSJL5kdwaYt
pyBckhdT4H6em3JJDL3z1EyU+LSB7JiZD6DCVu4l5VWmhrXRq595Dc5Th0dblBRf04K8ObuGw5nV
tN4FiPbEjraNlj9V6JR9NvyNFnmlY08M2xTZAZgk62eZvbjqUgNHxX0FuNfdx6jDmmgGmYED3oUj
dKu0N1e25WtN15GZWpHR2mcXA+tTizb+Gv/2Elc/ok3adLF5xNjwY/RI9ByGIGm87jWVLVOwTN8W
BaLIwlFH+sXq1fLK6FiTbGng+7RnCgZjqTNVFlF7iGKHlBrJ1BUmegdWJcB3Dy5OdXUaCyhcc0oz
U1khfXJwPBUdBHOwRdt8MMmaKpG6Opr7lCfdRU2p/vei8NuGZb0Lm6Nr5YsRVc22yUYyVzJ6AXS8
0LLSijgDmdtOdY0TQuanJjZ/O1FGOHKOZQ6ak8Kart3DSNSz7g8l8OMIhjsa1WtZhX9VmjSbivY/
qaFjIDWqOqSVbLFLZkEyERgp8kzbIpYeVTK3MnNDs8muB2oWA6rvukKGr5rTczsaAv5LvTFtubWZ
zG74aMgSJHiASfDwU8SeArcpPWB8U26pQeXN2mT2FpfHRLISYUidywU5USQq1F5JkRdHd+F6ys5A
PrhZr0gdoeNG29IOc2EPIGuonngfifejmjx7Wzf95PcJ6yHHRROWyoMezeJhsklVKVOKg5F71HoP
VJcZ/6BMRu/X3FUxUhiYUOdJoQup1EDEU7P91TG/M8b0Zs+2dVY8RipEe5eyXNKQB3QpNYrA0IKT
T7wtCQhK6DMRfGb5ewutCWbg0HWXTm2mU0henaxKVuB4ui9YVza4arwjRuIPvMnQrcYJ8CkixzRh
pZ9LlhBV2JW7XHX6vWVqnyXNlas38AfNhhrvMnBcz8xsExUZl7eTNHoAZEjl7MzajfCi8SGhDRjm
G6+jmtoqeXWHxVA+0AXcYogLShoRD3mFN0cTwKjgd27KuiWaa+ws322Z4YlWn7Hqph+0C9ur1Yxy
ZyoLwCueXlqbqo5REFg9/jD4WSyCzemSFNV8GdMYPOw/++utfs4Un4ho5fuOQUG/3Bpps2VWofkE
vh5jcN9HzUj2UoDkQfsBHUmS+Yvw9hYyVFxcr2FQmrWT0tlYpDxzr1HCORaIBdDdbooxg9Op0A7V
I+15Qqdcd26yYYwHlmZSfIAwWOTOMcxU2vNc64OJixEQmebTKWisjka+qxJvadDYiJUwLkhn5/aD
dzJB/6+OglK4X40k3MyGi7IJ62xrI2/08zpUGAPCELrBhAhjWOpjGSCQSsDZDdsqEGVaAr4X4tHT
c8MPQ2H6CrDvLZDbxwqRE3IKKW+zNj+IRFibaIRuXSqKedFdtUduS5lXxEeZMAaqtpe8M7zvIfFg
49E41Qn87lXOD/pUCNM7OmXouPdm3B5AYtbXvMc5p2QqRi1kWbLgTG4gFD2EjiYewlReJx51yBZt
R5EnYEpAr9WM+zN1cKTpMt/PeLOI8PYYIiMGX5SRueleVCAUO7uz3iTaQbQ1XQXCAplPRwfhu1Yz
zn0fiIY1QqO2zYUc7Oaiq+EXpil0EkbEWi02n2OYSntaSShAuZrS17MZTBhDMuTbCvOgGRFQW5yU
USN1jvGzR49eKOUXnnUVHpENhjpCB0qdHKFvd83IaztV3q+aVuOOCgUfWa6js2W5dOqU+ncYFg5r
Eq+lu+V5t9kq/3TacJ0o7N+p1iPiRNy06TxD84twzH+1rfUEnCslI8/lqzGE8cSgJrZlqOWHmKyZ
u8G6LfLsx8Sq72Ys4MKHugIyAhkPLDrq7WpinSYJWGHZs8XQPLQjuTlAsbqNiMjv6hWJLjx2UC81
2CkdBwp5G7EcyuN9o08PXZUb13UjRG9cFVHX207zCrhR7K532LTa6AksD5zMehc6zHLXB//zf9db
RkMhNTXmx//3v8ZAYRCul5XfdZYBQQ/J+PeTrs/l9PqtscHVrv/5v16Ss18nM9b2ZRP9ScpyCJgw
BFHXzR9kwWYbHYHGW+vBA5ZgVKhW9O521AfzCYNjEmixWTzqvd7uulmlvhIBlAA+usiy5AuS+PGs
wuXKOYrP53VIHJfxrqCmM6mbsKTXh0/ihh6IyYcWi4eY06AlzPPUmIXHt58X70UJf9xCg3jWm5QC
Vu/QMIB6Hc8/JjWnOtMO1qmp1TMuOO+hHlT9mSatilBWKKd1t7Y9z8cBGe/X3cZWoBIJXG1oB8aD
ugg+I8yjF1sUf+jPD89U4fUnq9hX8dOUufnzsGxqO/vrSqW/rIekobZBpqn5zrGie9M618KWBSW+
/i8E62PnWOSQNVG+qdvfhBjRUiPkzieZVwuYH6q+0rWPshmcE4mZW6MS2l3B0J2TsBQA7cg3diOL
x/RKgk7pu14y7nUlc+9xBHS1KRUuuSUWqRj875yXn9GADSFL635f9UzOerFfkuSjRv81aKJinc5p
M7TmLa/bXe4Q60NAsdxERb2HpKsV3dGV9oeLXXBjO9FPJ2ROSb4xcsaQ9jRayaYu9px61nvlkewl
3IOhx91DHrXDixUhWHZoYqLvj/e5Mx/mLiO2shp0v6kxD4iBqX/IpPe18dRHE6rYVdORoVfX0iye
6BQ9FJ3Yj3PDurk/pF3jpziUqgxAmRa/2jL8pWnMgLRKOVaVtx3kcMPOTW4OGuYpI58DbwjI8h2u
3seUrGg6wXcijF4ar3oU0dNM8VRamD/nPOWNJgBTKvngRvld108dpzM4+L9AFY58fZ8dE+RCGGJT
eYwlkqBvB9QRFaB8MDA3PGLb3am1csoF0Mr5SStnn27U0QlheY1EDIy4zyaa41mIUiru7yhHmA9Q
qm/5Emf9ogCT6lHs4T3JitneyCG/GBNLA/WaFHCeK7c+pLr90cAvjHr1RzXUwLIdTBdubwMnLHdw
Am6j7B8bKpJePv+K2vAyfxVDzWrBereMJ3ssD3aiI3KvbE45jYWVtjVHdEROu1MGm6jQ3vtS5yty
9WOT6y9IjV+7hNhwzC27qkA81+XvkWU+av14or3902TAXBYniHwuSbL07Zpd2ZZBg63WVeQjDBpb
Qij3nmCnwge81IpzJ7j40dGVI7WUJV+Q+qQF4ds79vVUUUce6cLZ7QM+D3es7yVJet4w/gC6+Mic
CG9eyFS+2UE2eBwY+k11T10ab6Qz41zIT0NSvwzMuUIRBuAazT+EE504yU+gYQPCBx/UlC5VXG1U
nE80qpPirWLijLjqRw/ccYNbhHFH41IzqEsOJBIRxfrVmLQWzH7TohUDxN9weaFduUifY8plTqP+
dEpaxu1SDFw+L6pAcpNzWm0q1fyN4blRu4+yKNG9lIjebEYfGsuBUrJAGFsU+Uxzh5aokDyRH5Pq
HQstCSxmgEMCd2oRqW5HG7UWM5uUMTGz5anGaluwbo9ybc9QCqxSfxz0KbCc6UjgEwzoDPdJFJ7c
X8NoH2kCKPb8NHvFpzTHn/Bcj6jgthnJP+NkXjEsBjUt8Kij9WXNy5fpe1a3R767SyZYK5VJ30f4
cFcPxYSDeVBJLRrvqkN1fYgpmRjYuLtnLiIjsx6Scn7RoZ23UmXVmugaBIH54PbpJxbAgFjymyO5
16ktBCsUXrE8MZzPfhXbgejyB05zqCoMXDnttARqSpleczWBlDKhBfH8sXMfROS99SMpfAnL17J6
PHTqxjLEcTT6S9eYR01TDpWeXhwXbB7xd8Bptk6GFmhqP0q7MM6a/rtWflkoBQ+1xtgoSNjVdQWS
wVera5+Nm7F2wls55zsUok+WJYnYnDBd9v0ZqNk73QpElkaEcD++jrb6zDx7BzBkD349ZYWM4j9R
xve5w9ulozWiaPyG8AhEcF9+Ikc/1jYnbSPQXjr0xg0E0eFuWoSGmEA3jvXT0VFqRHHJr2B+7tzq
E2WYhkeFpAS++vZ9sqaTwBJWedXZ+sJGBDp1uGlcmHB+FXmMk4LzclRalEeXqhxpKSi+2YJ31bPh
bWpmNKHV3oD5gY/m0aoBpLPSQ3KS7vUxOSNn2bnFfIqiXTHMNzs0E6xkGV9EfCpb66I2uBGciIsE
2IME5nE/Plse/0Z0Kwf3K57jhQ95mz0qr+PfkpkSIQTbVrwiq+jOZRT90cNwl41LtoIWEbo13izo
7YTwlqONNoLfW0tpo2+ghyGlMVm+uoqGkb8I5lsN6DCwUUkgD77ARtwMUMZwBbZYqCP3rPXDB0sW
hCZaG7RzWPltnD6alXIajO44utVhudqoWfimKa3vFlhjHPXnZOI4cqjc2TlJF1xb9jbd2kjPsMEp
4q2XZFc4z8i17uqoebvGeMh669No+eX1wBJafrF1nOH7EO9VHt5TmymEmreBIYHKe4j+Zx0dk1nI
XwlJDDWKOHz9eaDjkVa42sHF21A4OAIyKmfjwwyt3/YgsFNK5wm+51YbUd7BennT83EiyB5wc9lS
uDKtx9Ec3hEDUC2kdBbr8mkytTervLAIdjdYuiPcJ8XBgK+76SmKJDS7SXK+mbb1iDAiqMrhjHAN
+3pLTi6VXr2iMEjs8We6h62wF8xsmVfVvxQ3e7sDNSu3lqKx7EJ+6PSq6UuTC5fr5h8Z/k5qZTfs
qT9FWf6dw+TRJfRjwyKDmYBhv5gCm3MJaKuRptg48BzK5JaodA171omi8gIB2/VQeZE/eSlEUoK3
WaaEPonWN700ibexMmqN2Z8yli+qQ/CBEVOpYUKFk+amJkaCk2Le27b6odYRHDw9QG24TbDLWEzG
I7oVYbaxFd2PmH+27xbEGwuFojFQSMmQRkNYmPom0LR81w/9FkOCQaxQmNU7ZVIDOcZ7mchdl9Js
xRiVOREssmyHdNjMdxlPm/JEM4g/QxCNKPOg07NdJtIFkuUXJiXxaStj1PwazXBvCCRt98xy6HgA
BJQFKvAWKUu5p1qdzSRSm1xgZe2j/gviQfOx8O4NU+6avD10jhHIvuCbIlBR36N13WlVuI+dz5K1
E9Cwo40seiQVWS/VS2tAok5eeO1LJnnTab9TlSmYxujOyHiawGlPFaFdg70PNWPfUnRxKGjJYdqN
LmLbxNnVabWLWPvW7d7UuZxJ1zeqKciq8Uie1CHHudtTxihS7d7x6pph7mL0ATjZ/HxxrwvlIC3k
O/K5pJY7cfkI0aZTFD5GWU+bn+JOS6IjV/DKcIIhY8E7Jgd6CYFamQhGkyCqbz1dkHBIj61K1sCs
HcOl0IB3IMK9wTJvR2g8MooBvYWKBpwvkHZjxDMQgqwVybG0h12iJ8fatc6DXSMR6/ea0/pmOu2U
xN6WsETiklwufuAThShB1cBpHjzOg7EhEM9RA+xNuwnthcVaeaIELKVDUZjQg9oORjEewGfshI6g
onL3lW4elNAN0mJbW/OSdBmYtg0E4YfhpLekkMEMKKXSbVTGzkHpgG6lOv9iTLanTYlEivI0huY5
MFUWYDlhalHCXD0Jejmg91B/uMDfl/srR/GflKTySQ/EmnPMFQzP+eTXSn7NQufIAg6kFVAya36O
On+xcmvGWW2Nw2LCXVRTvb+8HydODzQVDyZyv7gz91ldHU2gJlmLMJ8U1sgzfRbop97JiWlMSD/f
loZ+aAncqfqKFYM8R2ZxyXqT2O7ksITGkGf3VbG20vjxxuq07yxrb+ejz5xxmgMYAjtHukGmqH4S
xTdJrRa6w1FJ1QNoXr9RjgXoPtX6yrLJz+pmZynWKSPvckzcI+evP6gHqYjTkriY8em4I9M6d5MZ
v8dF05J3AL+9x2qw/Qyjrm5Vr7KSF9zNUfNrJKWq5HszVC0oZiVAgo5jSiGY0+I79cR+MWxQI58t
yZfe4fMmLYnu/7LBRXlQqpxGV49udsmpTmFPHmtWXaRKx9GeHtcv+h7mRii1GkCKca6wLIkmoYd6
bZHkuUidSIcPEROnzlVY09Mg+3eaRjhsFt7jGjm3boRm7VYIR6vM8SXHKUIsZv02DAfRUeXPUfuv
iUstnZrzbKHz6OrcIZSMJLUYRxX+gJLSqtYorHUnUHJY1IhyF9pJGOV8G8uzXnyg28NUVpEo1U9h
drLy+XPluVKsVx7c2Kt8TQWCoESL34QawLGIFRY67fBZAcVIoxEEqneLHRa9a5D7Gr+O1wTrq0dG
IBl1DeO9p15UAAMXs49em6E2XizK2giVXV/To5REzn/nWa6JSuuuiZRxmSh+tRKc35otkGvTs2XO
grbVAjm2W9IkqRF8ZzOWteArGMmUYsL4mziO7BKNdsZviFCQnLI/K56+uJhJrJ5IMfO4XHRUZIp4
z2Rz3MEunfwVSwPIMz4wQAVGQ4xKWZJiAtKBCXiVlFtGHzL4NOgFa86RA6eE0v6ST41giUsOCSzL
H6u4hARR4N8CtvW/qT4yVjO0qmG2Zwn+UCusb3AjdHvMiCZDBU38kJL993PlOjFHhddA/sVuULZj
yNyBDY5jdNg9zXiG6hyQjdluSQBVCJr896YcuglLcT5mr/nAIr5qi9Wcnf2IChgyU3dYUdOm0efL
xU7SrPbIblDCzt3mSsxkZclvGpagiFLlqv/9hqaeqXjcnkJt+hMXtXVLMV72axAaNZv42JpkOyzh
9UA3I94Nt9ZN27RYcGw5woNwNAoPPQHyai6Ouie6h+8PZhTuH8t5cUkGIJtHSZnJsDHvrOr7q55H
B2gk4XndjFMTnksn+RgT0qhabaEfJcu9+k2lmHezbMQn66Y1GSbovZzWvWYRMNWlfTPxnB7WWKGV
HFOj6yTeI/poc70x/Ps3+SKetPfGcyqu18DdtVlVaIZlJmsnXkmsL/rPW/redzs1Ax47Rrv1nvU9
EYNzHwcEUiNUFNThE7OOqJYu2RDtdMNQ+6d3HXGYBmPplKqo5Q0op9feU5XAXpJLVnxY0+RPYoz7
47pnR+ZX3DQDjr52xDBoNL5YmFi9ab4IPpxDkkzepbeb34U+lft1b91YWtsIf72Jpbzx1UpsO3fC
GpDWxiuku8scjvretaL+bur3QYz6zbNotQIjAlCqjiwo9LrBaRmR1EYZfz3Oez+qIVbBkbK1NqXT
Q9wLJKj/i8zDb5NVrI4QEXcDNl5bF7spJNkcv7uJgmjZDGZEj6JNLZReyGBwDYetHze6QYoyroV1
0wxYFXTUpX6REmuracYCOm+ohRfzEiUB4AXmlbCYzsjkqcqi56yMn5U23hG0pB96auF75Lf4L+uF
6bMMPiJDfOX01OFUVeFEJQTwsDw3Cp3+GHo9jR9vPFBiSF5EwRhson36DlHKrFlg3aE81PHhPNIV
TXcm5C8An/zxSYiW3k0/k+WbnrWEhG7G2BuG7X1daQBLZ0QDdR8puBtIpTZCEiHdDlTqUgbWx9S8
0r0xrqY6/l4c+NTNhue4xYhqM1U/dAMcAaE7FJbr9Vf5QqyTvqNBRAkfnt0kjWFfK13YHg2uFIuP
yj1V8c8wNl2E7+kT5L5Tp83TKYFnyMW2LNDPp94p7LOHhAU7QEsMv8ayGZqIZXba6PPGImHJzzXq
w+Yys/HUElZBhet7nHkRI4uxqSeJ9h3MMRQm3X7ERNKIz/pC+HfLLbKceNxrXsfijXAKJHXO+ZuQ
Zes5IcmiY80hSupq6hA+yw6cAZ2PETFxAvttxeVOvX1ok+LVQ6CsLjw8Q6cN25tp/tOI3RsVJmHP
yRWbdHMt+ZFfJbarc9YiTZGVWl2puRi+SUF1U3j1pYnB5ZEaoe4XHd2l7ohhaHVKK0hOnZhT1TRE
S41IH+MAv4GHvYIQDxY1VCTtRnGXNX7zJf3OQP/grAwgN0Pw7wrzbzOBT5mkTB/SNgI9JWbCGbqR
P73gY9urpVmea1l7L527pAuR8u6wRIoMtd/rjqEeWgSQ/uABi/IsKNmizw20pra7VzWt3ZYjXtW0
7dVPvBuPfFwptTeUwUr2mEA4XBI4PFPeI9XqTki2gG9nJnq5ZbfkEn3VKZE5zIDU+nEaRue4vOO0
DuJJxIjR4B/ojUld0kh/cLlBbSdbpaLnJIH0+5VeOccuQ9KWLJd9QzEoeDM3QxHt4nXP2+iUQeUZ
QF2cRUlfneXRUtniV5K7H65T/ZmkJ/fr99HleXXo4WVR2kzjI4jF7pBKvgIdeYsMUSav32KsCZow
S3FqSj+1oWUevzxdlAJDNOq4v/JrbDfCrOqTruL2QPCQX76/LGDr5QnWJyln4bAbh+wUZW54tNY8
X7tW4TYDhdjY49K7npt/AZ/XW9JraQvScNT1ftioUlHUjciK5lS1xmlNnF439f9wdV7LbSvRtv0i
VCE1witzFKlgydYLytL2BtDIOXz9GWjuc133vLBI2pYlgehevdacYy5jujCLP+xu+WT7sb83+/a1
QGKGcz+nAVp5znOcBdZKZF17yJF8BcxlYPzl09HVmSKqcsVOfdyYjDRSisG1Si0xesNmpDrt3dSV
aMuK6NWonATDJJDK0nX+SFyKWNrAaUFTzpYaYXAC72QPIZiw6SUojY9prOVNL8mi9ybSDEPLF/Rw
JxLfw/6ggFde4RqfOn3QJ0j6FcG5LgExLZ2kukpOXWeirnLJbcXSi4LRM2H/REH80trUlcwo0G/j
rpuTA3loKlJGPajg6UWysHxGfTP+Tg0DLYHVd3usn9NTlZIGqhbhx4Kqk161NlL0Imo9HYH1aeaA
rG6oiWxYPs+D8LM9wFo83+bQPGIogRP+0VocU1qjW1d/eUCAmF/cXuvvA9Gye7U0PDhspYOwDLWJ
dZ+ymB+ngBtSmYV9V+8Rz2EeE8J8Sq+6K+xBg3wJltGyDGql6K+Gc9CbOnkyagHHPcayRCCe8+Lb
LpACIllOpK44L0GAOIA17h4xYdtgKE0PRpqZTyHWKfy0QB/DqYuYbv+suDlee0ASmZ/UuzRF6i+Y
92w7CZwjocu6mZHx7Y0p+TXaRXdUAPeEufSBELLJ/0ITFr7q+RA/O7JAfkjyH6SxcNVlwF5XoRaZ
V0CBznka0JgslAZ3oEWJeCDeCan5V/WeD2TwOsrUOhSReFPlW1RD47CAow2ACg6SZYTEzelJXbY6
TtGiO7QFOdYX9SlLmuDJsSz3CbvewkqNPPNn5unWQZUwIYgePZDZUdCiuumUlTtb1oiz7X6ItgLq
MBZwBhR9Tqv8vzdrOjwmMWQJABC1conlnVoTbEEYO54VXZy4MlDZEdIsRoJIV9ICgrOqvJd4njEg
IcZ13tQSpB662PHXY8UALJ4MgHEQE46tY7qnWjOiW9LUNONcGiluViMdwbP5VotvHD3ttp8XdcYS
YwzRT7/2SbIWMTU2xNhkZc1AesVijDqq/0b9CVDbDDnjqTOxZcGW83CRWlVwMmJGb2NJZLKv6a86
mOGzGUv77rbGnyhmhHAY7CUNlCPGHQ0xDn0yvBY+G6UNOEYvaPaiNV8GYwz29oSgXgVAw2nqjhw1
HG8zZFJnfljYR/pCz6r4iAVWql708zaqxCnEF/eZFBqQY3fInzMaHrt5ImRUnwNBbWcxlViWr3YY
6h1JPzaev6pDtgSfZ54Q8nh+SAhDklabjAKI1lOVvncjzuGqLNy7KdCamaOfs092DrATeCxesIFJ
G8FsEV/xgjJsGS0csYneEALHT2p5sMvoW128qKb120Z2uKMQ9e9a8rNOCgafDsVwm7ZnpvLvwGw4
QYTVXZiafTfNf+MZkMoS8TTRkhdpzwatvuHcTI1zBTAERCB9OGfI6XL174qy50rjPJlDiocrhsmv
B2/W8tsG7ruGEv7kxKFxd+byK+S0eXF0P91ZEcpdPhwQc5Z9TT2QDVmv2kbGjwjhJLaeSdXt9gty
+g7TZ2cWxt2VOGkf12esEUgTcgW6HtqTMCJYr0uWWxQDxDNbtKO5Sxhwzy5CVZ6+Fx2OoaGaZ9K7
+/faCeSboQ/8dX1cmwM2gpwECNwk2nMYfUfLt0rmfXaKZHnGAaE/2XOqbYzICK6oLMFCZnCVHsTb
AmeVEV6LvpGMO4T3HibDMwqW+SWSYpOFfvybRaMr9Fd1CCa13aPLk+lrUaJRRG00fTq6kdKYi/Mz
MOg1eRrJxrWH9D20yUwv3qlujV8WBipMKkzKtPrgO4mgl+/Vl9Gpf+iWXzzNgBcPOMI+rCr7sGKf
sLvK+tAQYK6knMU5CJmpN2gAOEvzQBYOu6fVPMfL2qYWONwYUMrpJqyJUzWuYe6bh3EYaXprZrrJ
KIVBemY7skkPjcFd4CbkeaIhP7HliQGjSP85o0M4mIYhb+BdUfoFBcYjXuVdHZ0srLcpDIInT7a0
yoR7H/3WvfcywMJfBPpXFtm4P4bs0rSt/dq+9elIRGxW5Xe3lOukhVRjvo5dWID+q4pr37MEq3/Y
ZC5c12VZzJwIoIPJpaiiWX8KKhcBodej0YP8sAlN7Zem91BLwp+RbnDBDXw5GTgeAjvi4OiUgXGM
PCfnpyWAQT0YOVO5fEpDEuByF9V+kLxmuRAvqGecl6bIwDqNYCPyZf9C0XoKPIcZgVd9F1Uc//D8
xCOVzD4gio5/SGNYqjpKNDZBZnuReAfPuQzLxS/1KvdKCxqo14Aw5w+FQeBmVdJr8+0c9wuio7DC
wfR3pdUxwmNUHkmKI+3er+evDrRXav1Jo+6l6FAdjeW3vfCvqTtg6DBMufQz9BqOrljDMHMfygmw
MX06+vhUzdGEjUzFLc+Mg/wWYgfhtUgLO7lhWNztQhFpLz53q6p32rD+9CffemkAY2x9Zmxb9TI1
8wbuKVM+gE7+PvazDzIX7lVWTVfuC/E2zv6XnJL62iVltJ0gT++d2uPi4aQ4T6iFD3ZLME7Qh9ZJ
9NMbkpKMqTUnI7yvC0YoZgAeppcmHputE+bYZea+2Nf9j3pMywv4gjM8mXqfLO2gSXyzJLD3pDie
slBLn2L0Ff2o9U+14R8ESPUDuzdDP0HzXcTRWyBF9pyk1k8xlAFKXjc86po7fXgRcyePqXNgTvVa
hY8Edmte6JGBW9X6gy0tczUHE2o4MfGPSDowidcxDuj0o/0w9KThzs0fvmHvGQNltq+ipNjGAsmr
WsBD19S/mNC6vYVKgwNcQfNW6qC7UzOrjizONBmnLLnM2IT2lmxRKzclgEXDLHYm/bdDZmoF/emm
QS2CahYgcHxiMawARWTxiVJopGVwk0JmnM6wpRI9tXHq2PpAb4wbdSkUey92bnWDDpixy5+i7A9p
0/b3OckAGnfMUzhWuetaS6ujOUgmO6n11EXR2ZqpsdXnwnDAEqt8byC323oW4mzQzkboHL2E0R/p
SHNf6EG+N/nl4d8DTwOhOl5npvi3KaaCmJi8PsxLcI6ZT+92a6XPOZiYnQGdB/yOfR5D8Pw5DWA7
NNkeAnCSXUAmIWOTZ6t0E/RQ0O1iy/5NYVFfSHltLuqZ5sieQYNurt2Ij41MMTb6i60c0S1+aP3G
v50NquQoAH0blfP8RIqkrX1A2dt6c2leVSHsuD0WPPrO5nJos5bjqDcmEhIw/SDdzecfjUl59lg6
bMEvNYQ+x+wk/PDoIqzy0GSWlul/VMPSaapDh7+XfnLFvLElLWKgwmkHhC6BwyVphLYfRrgQ9TDL
TRkDAhqlVvT0YxvvhIWnI7bwA2irdYLPdbda4OYK+z4skPDMMGtU7aNHaBIuTw8J0dMASH3b61lA
hGMDmqbohq3RRt164FzT7AZz0HfqVGEVbrGbOyFRUg7yTPyO5LjNZJHOKEphlt0xSfot98ifbvK/
FQneaoCMZTqF5OySVB+8Fx7pN6Huyn2NDS0G9b3VfYOs8mmMzghN/nsguSBmqhJ+5Tk5YSa0t3uO
XwUvQp/AjqQ+iDN62DkDo42oUNmq2phDDP2GEhQ+LPpDMuBi9I0GJprs2eFIgosjB3QwiH21345Z
/Q9S/f5mjQYa6cYO9l0I4V3UHdrqGnaB7ExoeAEF3YYk2IiFtfDWZm7VtxQ0CIOMpzTx/AsCVPY5
s5Sy2XoFyoXYsxoqGBbsuin6Q9iNl1YTF0YIlN1W/xJW7luNaBw+nnfp8V9GG47HAjmnc7Cr78R2
gWQSRbcaWDUN5PCECo8ZZ1ndEXAIenME6fEckbOZenX/TO33oXoGDr7bgz30rx5ioIGre7dKb3hJ
iOKbXV9/p4hvNm06cGb1OxCkywNGWdJxDAfLrWft7VQab4Lu1ImEwfFa58WBbMdiW82YNwwzfiXG
ozpWLS5UbErt4x7g08ParlvOWn1FK7GJppjMP492gTkWP9O4p44e8xGw70x0GcsmuFpneM+r6F4y
2D2ZRQILkjJvG0idSUYZ4y2cizNRVb97dwFcVtkyyeyCYywaoFlm/SLbNr6HNean5QhapjT9WjoM
K22oYdN62IErTWOK6nAQD7QwPtFvMJ6NVue9sr76DjZmWHNrVej1hdceHSj/9ViLV7y9KDZjIhO7
fNqZdfPl5+QH1Ngvml4f1hJwBQPUcrg2lkd7yLXFAVon4wYyiJiNBJ9ALL8iKh/DYETih8UHh80/
KVvtappn6zTFo/UUSoKh27g5JYb0tpXNyQDGG+Lcpdydq+5Cq9j6UQUaqbXpM4rjbpW1qXZPiS45
1xpCXKPEypOXJJGY3ag9OUm48Rzxo1VR0eQrvRqZmWwit49/EhZKNC8orZPX4vSdQIBGblmsH82k
KEMLLjyaVWatBYeg8CE2pzI8+j7z7KjvFhcHrox5ML4ZrmZvhqYV1y4U3j6s8uEockQiyZzCn4ny
O1AcpCIxrunWwDVts68GqPY8o/g08yx+efyfCPG2euHDQYXve45gTdyov5MfCyrRLPKrqpTJUgcX
OebJhkTZeES8oOlYOdXppsjrdqtZusf0ZnIJPNBQ43Es26iXTWffki75x8kAdXqu5lzbuWmfkVL+
6x+rjdYvWVuMA99NRf6GUIS9wf4ALA0KYXkCCprAifnSJpZ2NQrLn5FHMBZqIwfyHCfG8Mtdxgrq
dgizKoW/sDTmrCLHZpH47o880z+xwzr/oH+BEiW8N3dqxA7Z5PT0OE1K+tk1GGyYku6weoSId2Bw
P+Zcj9YzyIqXLB2PXUh1JoLhp/p0GlHClCn3xr1as5O2qSltp/LxUuVdhiV47GLkByox7PDbebNk
sLU7TOqJN3zwNeVJ0i/ZBayXpyiWv8mmaNeEXRi7aDmbkxLv3yj825XwRbGHtzk3T7Ydc6YmHcHP
o2vNmfRWWTEdNGf8R5amOCMNjV4TvxxObOU0Z7SXuIvqb9hhxKMN9ffEk0HG9bqJAZzkJZG40H0Z
ezrtznfIh8vHeWWJ1vrB4Ba9nKPzntaOgJuGjdFxLkOSpdoVouXkN+O7X3vDbJwNm/6EesavkNSW
OP+qWAXogKAI+TszHpK8xIIFAUivxLiZRIblvyaiIwoV2i+6T0IrCEEAKV8nKLHyBIes9LK76r7J
EVXOqrHnEdtL1mMmJy7FyxvnoIF5PU+tnoO5FzSfJzrnhWa/dmB0tzV2VESuWkXDa3hREeqlqFoG
HWl9kFOJxZKMqmCVuNbZDsbsMGEXgKTObNbh+K5uzbKs80WrQrabLvoLzCh4ZGzBw6WEDE6E7Lmx
TKxrunH+++lSg5K5oYgrvRhUZEH0LwobPuawxtf4wOJNXC6Jw7Ec/wwOK486PVMrkqVaFdW+S4x8
R5Ces4n8V4Ba1nf8hmBJ/ONhlopJMRCmdPZeIuxXB77HmSAsuNHLiRgKcbFDRe7jccPMjV0Dqaqa
wYFjOhqy/IP1s37TdWPNLMl7Vq/YbmagDcDx1Mu5oa0HwErfIoLrgW/T/AFG1DxjHREH4dCWfoSt
QV51IMJ0FkAqh7CQ/93b1DNm7NgB1II46pC/ls6UOjlRUbaXbiCne3nr8YCIat12PXkMjuae/z44
SYlCvqk+KKsjfmBeqT/s9N9i/qUKFz0PwaP7msQpZAcndULFHx2fa5Sg6qgKEg+PLHX6xoTCfMmD
rNolfZK/EgpOM54Pgn0kvKtfq5HX34c4aTZpBPhf6NRrUHhXnW7GP8sK5EGjY0pPWtO+jY0p8C/E
33j9jAO1Nqgoy9oHrdcTlojBkJPJcq2BNkewPSJzGzn6LQHn+KEPXnMEoLhBrj2hm/agXbVjfZfR
2N76+P73HfX2PGCVKkY2xm6CQ2DFzNFqgyMHExFEzRa5987Q6Tu79O2DjzZrk4gWRISLIMDCx7OB
8wPlsZAQ5bqBfEvjmVlqw/dCuV0vz2q3ym7Oa5Lb7jVHEjgA1djkGI9RvKA8pklmXyMNuI10nPmz
cKiPQ9EEJ0sLDOjJ6AWUQoK8mYQtIc0q+jduWx0MTt4HFU+PQzrfjVkoN3zUELHIsN3PqUdfpAup
G6IArNLysa6LyN44kWPt6BKK18bmM1PZ4Zf/Q90qNlEkxo5FPESn3kdPWp4Vz54o14WAiK52zNZj
wlu44OWIGcGXOcirNvjts6EV1Xu6ADzog40NnQBbWOK1FHTzgPQA+XJ0EozNYiwZH/bexUwI2eQo
5F3+voxL6LHEBRhr2EuE6qhbvCWr5qhUBxU/9QmG1BMos/rSyLG8IPInFHtPAizfFfEwNE8GLnoU
pQb91K65qYOb64/9b7fQKeVb/2m0Opzhy2LTLYtP56CG7ZuS8VnggFytHLyqonAZYQr5gocLgmhb
oFnnlVMF4DzDs1qqGvUlloeUFiBeNjiT6g8mJieYZ/Xoz2ixPNFbaDdtkUu+LDBbAjHlgVW7J1LA
CzC8ixz7mNe+e2a3JBBi26oL6wUmMI0gOaMHr4NkOzZAYp25uySCpk/qMp2b6VpRWjCwNHqO+U3T
yaeC2SXuTrzBsIEouwBNRDczIDKbxhwUbHSff9vgaTz/Ktpflc1vUEUX6lP5iUppPKdStNegC2jD
JUjJaA6QrVXrFBJT+x5GtJLC/kmORfammzpCiBhSOac9uP/CuMWxLl8qlCJ+Nj13ckoPhD8x/o5N
VG0cu66F28iTETrV1g8b82ab/Uc0SBwvWV9euyx5dVxrRgP4IpdBDn3E6pbfEEf7/Mj0AFB4nx+a
qaVMKuBeE5b8qzURc4mWzKdISH63wqp+uzje68h06M7q5o9RIo+3zAaneVn8WNqJhRuOb4wH+/XU
GF8oRNCLqIVqRCI0Ilontol7N7pW3Sv1FazG2T7KPviTTEH8OGEGhOkAsUOVH7K5KMVXKFEfQ9ix
r3PbA35LGCdok4eJjGlo7iBf8FoZ7+25CvlW7Nf/Ci7mZlmzIDqWv8Z22+7ymuk5CM7x+ljwc8NN
nkc5l0ezoCETpEV6tBeGgepZl5is11mexGv1nrn8yNPM2HMwhLdTHXyNLPN1pE3U0Itx32eJrVtH
38u6e4TRqYMntX6GbaokCFFHHDeg938xQpoS4Fggdrig3Ssz+0oLDUJ+R7MrQCfaL7lA8xxCM8zi
dmsvp6a5icyzepamHZHuca5vKqYrl562RWy1h9ZwuFKGiI1DjzQ6T8tbsMxnVI+Fv+kxhZeEUkED
DZiVm8lTVpSv6nNnAmZfheHQrdIl+ouD5YE7YeCExasg6oj2KIGgKhFIGHjFPonnd92tiyfdanD3
FKS6t26SgiNLGGgYjC0kGNhVoPQsLnZM9ay08AsHlr8nOcTBXVraBy/XqRp78VRU7vyCJmFbmtMV
snG8hpNSftT4+3eBnSGWDzLACW4+EciHXEM9xI5hQLebrc3f9yKcyK49bdSUIjnqLkusPsOTNwJd
nuEYZ5tm1uhwBLUkiC2W2L/5A/XSD2iSUBMpBZ8PuZh1AA9HL044OmEPLQ8eo6THM/XSsbJfIBT8
/d/3g8hJ1nLW0v3UYmLHsRzsqe5O1OLByQYodYb7zCmAdIKr0aflehLJp9547ZO6s5ZXgsC8s2t1
j6nTtCixnNJnxdcA2GpjlMCFR/aFHSo8QIN8ayeRR5sgQrA8406Je3T5DoOyC2MagkCXoKWGiJm1
AYoQL8yyBvbm8INbqjyEDFGRXvI/7gds9jslPGwq7vQ9qJdqW+V2/Twap4YAa2Ko+VJBwvQ5bBL3
OrnhzR2JGOF6xlPavWMKKM9e7h3U6cP1Xm3Zl8TvkZ/ZBtZZuGl4d9ouuiB5tldlaffQhAKJfy2w
nkoL4UFTdzBqkuSfXoJQBnAjYMDCeF7GIHGIRQV4x3DsaKufSwP/awTbfDWJajhAy8zpQPKQF75x
6mmnZ974opYRQDQvEs1zDK/z+kicDa0EckNchDtX5czXXkyEkImateT00tJVa9/ixI8vqmgNJzAK
0jfWKh5Y8/HBlHwuJhSp19Lq92FUemCcr6FZ+28qF8pO9H+75UZuSUo5BnWPWNvO24N07GQvzNh7
ad3BTq6zTSk7jmV5NW2tBHNhuJ9jGX5Afb6pD7HW+jckQ8lqHK5BlEw/vTw3j3LGBDqErv6L7+od
/c4/dezhcP//JIGPT4l0BvwXNtFqEY3kLp5+TnH6R11Kpyroq6Z2c9DjwLlpQk9h/lXeCfS3WNM4
mM7MYHAjbkBQFM95US8cIgMv5dARhUZdQ2RH9UUMbv67H97oDhpfmOQ5PCdOQo9Izk8ii4DQchx7
IlslOKh7S7ewDngNSVjqpVgqd8hiz1NgApEhEeWREz5mJHCuelJkzilbdqXV7j6CJb6CkMWOmZb/
LE8aEBN3VpN45XZJdWhGcgPIFppx4BG9V8TxsdFD7Y/37ZEqLJtB+7O8J1DerBxbxK9omQ8Je8Sz
DUiTRb9cYg1IaQhqbkB1KTuLmAZp2/9S4eXgWv6EYIJW+T2I6I2v03ikJAFtsCmc6Ht0M/EryHP2
OBABkDP6/SM+rBHZrXIM3Mstv2mv7JgfeckurhJ4MBaOKiNizR+YSYMzxhClDVczWCRI4QBLkEnN
CR1fDNRjpGGTRSjptUKc5OB2p9KvcC8BlvFNvslKyFOUV9V7YLaIFPCSMgtJrg333U2UQcBY3PrD
utAd4sLF4rWMAVPTcLGER9xOtjxykvKeMNPpG6El+UuPi5H89f+6GaqvUUIw2hrgh7j8Wn2c7eFZ
I/One5xmIDpVqdQ/A9PSbo1m3TQj8bemVzOT42SWFlP/u8ym3KQf0ua/h0wsmT+6KF5YH8xHFe4C
jbgYjiBDLvgnLOV7iDPlFFn0CCnB2mdkiPly88+/yUjKV5nN6C2Og38jTMyvwbjMKBy2ZCXj4Vyh
BNIzPrirro1Y8BqyzybUfrS8rY/C86ft4MCqmxcdNfUyHhB2H1sUa5IlnLeArvf9cVyyezndPebM
IRKoyV7BJ3X2c8ho1ossa0smGItQESA4KmAstuQvI0RlhKQZpk949Fr6HK0q1rDV4PXTR9+G5R7S
Kt74djTXahsiUfW/DenvJuUiI9Oj5qpVtGi1Lhp2hgY7bGV6oX9+LOEwhuKHMBieML65CYx+UoXX
aYzJigtJllHtCgBi7tUjGFy9UlMzxKCfflKK/UNl7GTF0deAABsRWBYmgMneieMIzYL9Tz917Skj
4XTlA8YrGceQN2LHBH0XFDU0rbs73CGspgzKnh4fZxAG8X5OUDbl0hPv9YDWztWj6aAOPRmr/qro
sGnnpGgUpNG+48BI1lGcWM+JRk4OElwSgsjFMpaKo2qBuTmovcmmp6JroDht8koaa+k13ZFjg7Py
PR1idu5j6QyfH8cEviXy9ej439G3hPfot1pZZZ2UJxoqCBBRmNyHOQo26UI267PZPSFfY+HTUAo4
PX60Wim6qgy480yu60r3adm7jmhe8JF6t4DEDQvNVG8vyd5tN5NuWzIj8ACMwFCS1g9SEO4Rp134
ES7JJtmw4Kdc0HFIvOg4qcuB0dneF4SUPKTgfdVvNb1od/Xc6C9y+XGZa2c1+mTmoIl7MatN5eE8
xZ5xFm2VXHQIWABbg4MwrO92jioseSPebjoA/UWPOKO9eFFyL2OjJmwiwhRLUo5VFt5FTl16DeJW
5wyelJ8xiRmpl5NFGg2f6sdcjPw3EnR2SVtN68e1ZRxilzMy66inFbz0d9uJs7dXklYRxN5Pv7Wz
n1LPD65NXlQVdPrm8Rt6qL9tPwU/5mkYFe0OmZ9GL2pUuhwzr9dqmGQuEyX17P+89Fu+cwJLPwFE
gvrxhMRWYVr5Vs3w0oj8JNemW/VXIa0tIblkTR7DfqiuI8dG8vzMCniHp/Ex4JpqcSRupkOs81Lw
OwlxZL0/YXXJg3KbAd3YCAP3tbs8lLL7aKoKe7hFuDV+hfzEkGZNGxGfAD6OR4n2fzbksQRUse1a
vd65Rtrt+zwWx8dv5LFLjA21xPJ7pFZ47kSdnvGiXzVtTN7CKX4Bdj19DEP5nTEN9qP+tVhGEtUQ
LO5cwmZsLHhKHgRW3b0HM/5lSDWkBS+SodAOQoyk6S8l8Pjr/mCKnewr4thy2dWPanFeHFqD5SAc
su5KUqwjP4Hfgwln8NNuXc7CRmv8og7A0q8OroCdAXviloC5v9mt8Nc5EQaMIapnM5DyQv4eschx
WRBHA7ChsbGoqLLPsEisBXgPMEp5YzQTQ3Lp1V9mUhVgUDsmc7bfbIo5mSnGOpePl+ahrKiPw5xm
+17g4HI9MMSpicx4GUCZDgJTx6J6lYWl4XoDogOamHCwwn6Bktw+TR29gYbaLSciTiYZRmE9AbK7
rP+PVn0Zeluh99RvhPZdJtGQGVH+1sogewlsXVyGhU0+MM/9r3cW1wyBunIGgVLFROCydq2VRtvO
AnfPumQdx5HLNru5eMXW4W+y1Bp2a80byXAeRfYtycauQZe2RaM/WTjKQcqFdMy0umo3qi8Ju2Ab
sCsxrEb0vVKNyX6+eqgDkitdRlRTlY9Of0g5vi/KTwZxazrl27xn/zWq8qWoLPNaOekvYm3KX8zR
UPQ4qP+aBv1oklK8ul77wvFX//TnK1r3RbYF+Fbto47smhcWuSQdvosA326Yd+VHNjbc1UbuH5Lc
CM6PlQvB4s84me+ORulFuwOslKmd2w6mNPADlGljth8pNJ2TNZAdwjlV2Xj6HjPOOJnZuk9YwXeN
xYTdLnSTyFQ8Awxu/3W17uqLdnomcZRQvyn6EQ2TcULfnlxzbfF9GDWozaXFXvWOzfli/GXnI/5z
v6ANl6FbXs0QzdGnCZDZTtJsByxRa2e5qTVnnPYz3RVM07xMmuwCGBkXOniay4hhfm0zq2SwzDTS
AbV51wMIAkR28zWXk0e3DAR+uvVMLKrrwbipCMrs5vibGSUAkf/3Fqim8wBfE5VbnZEPEgz0ryoi
U8ndOj7OHxEkIdkzBU5dKMtqpiBnNAhM2nKb1nrZ+wjiGAA3EEhyMHsY/0qt9i5NFP/rs8C/zQGZ
ajU44gK1+1uRpCdKhvCk7n45LNSQnkgBo3bfGrTFp8cNgqgHpT3HLjCAp7lI3TfVEIFJQTBb/DpE
rJUGyS5E2jV0z4UOA3+Mh/3c2vFdc/Xg9phaj7YUB2WRmKn5gBjaNkE8OnPJXA93jlbLR3vAW3oE
/6dRwDHk+dGvjCzXOyJDuNnzEDyrB/6+u68IgQIzPGBPU3O1ns/9Sln6uHfiVQb45uRn/6pBctOz
PdfYw6uez8uQtycg8EyXxqHeVsvymcTGa6QXycGTMoc7Sixt3k5HVW7YeBLg7KLEDCQxObnPOpBz
zE6posDLDfVjS1YtffXAJ60iP5qiUJUbgpQzbkombY/O9qgN9z6E2oUlWQyLEUFHpY5Df9wq2926
5+jH+KX7Ihz6XSfxebaT/pKOWUP+6LCHrLh6SH+cnJ24x6M/lYRgQjF4Z0qH12kZG+JVswCSFUx2
lnliOLvtqtHxfOEC+5lHTn8dKmS3WkHqsN1olCCAtQEOjNOIbDyOtvpyzdRDk1Br0kuHjLN83gPN
iu/AaSM6YUytAEQxdgosuUqXk6fRa+VFC44sUe4JI6h7Us/Ug2+M/700fA0m+fKn6r2yINDXLRt/
k9dRiuUdhvXp0atye9C+tp6TkqUmbb6FuTvH00w8p3OSZXSeSxu/x8C8U7YIdqzJNfaN4UnI2Sis
HjMgkaVI610Dyo7Uv/EePg4JWppWT3naXtTalrobxHAkp5gko+Yt5V8fQB+ME3TLj6et5FDRwprZ
9JF2EB0gob8P0Gk4oOtYU6ysr9heXPyJnERGy/uEx89yEBox/WDRHZs2Jdo3EMYGrs5Y7HP3KMw3
3+ynL1ZHGUp2AjpyHLkMUuJ8PdkVbiuvLskkG4rX6csaNk4z/g7ZWg9KUfF3rDW7SENiH7l/0AJu
1n3ua7Ra/UdDpMaMbu2loex8raOMgFnpHx71p0POEKb5njzxRRNrFc1rEbKnJ4snLwPA8DhgEHSE
62AR0fqhq22rDu7GYHbPtTngj9M50fgFitiAZuFq7i25L4HZq5Fsb3NFuoTUrrmQtGbpWW9n0wzP
sY15Sz0bl5cT7dRD5FsH9T7e/4C4TjZ/MsotY49SaqAJAv2lLMzmokr4IqOH7eTN5lHbymKuCNXB
GM+/cPHg+f9rCV7a20Z21LJ+W3pZgpSTfpoSdec2Awc5Y+/j6lC7Q2cFQ4LGWRbO5+PuSH3spOQk
qJtL3WbStshwTmNGJfzKDxTpNLfp5KzzZLAuVMjXLHZqpqQjnThy/MTVkT8NJByYt9EOh/BgPQDR
f89gJijINBD9MZ7qP5gbpp0y2WJ1AOywFA+9Vci1mr+XsfBvMXkeDLPNZK2X4hXCfIyjFq2pii1p
oe1cyJl/osfVhQBvwG4jTtUOOsfmbdIjDzLJAce0xxmETiI5cuCaVM/O8dIv7Fbl0WYOsifeKVo/
jlCNS3ChFYyrMR2mn6zJH77HRDPVZrLgUlJs9D5zNrMb8VMbizrqsQ+gn35VpabadvCGUnRTkDgW
ybtqwqjmjcEkesI16oGxOix0pzbq5zI23zGSJ8dmrszjMGJYC8Mmv6mWDEKxiup9ulrg5D4tG5WV
lnvRa88UcSdr0YNAWLQd2YjR1W36t8wHDO/bnAL7prqHgqhKrk1zDbyIhJykgqGUuMUWRVCzFlpf
EGEOmJNAWAR6WE6g6nXeOP2U5HMuV2bF8lw/Y3gjOLOJCPc0+mOT9tNnaEbfvvSzi5Unj7bx386w
aHuaak5QEcWKZ4sD9wz7+w1h2KEa++gKwwrZPxPcdT3m5QcQT8CVuH72owupF0cUqi7dxgcCn8lr
ZtLUE8l+X3jHUKvKe2KP8LFzPPl+3c6offBb/Xf8pRGw03Sj388CDRzVB5NBr17lmWzf8szcGNIo
T/g8snuRcjx/1HBTNnMRGW3mll/tnckuN0GT/C4IvIUDqGV327G4anFLoehp5As3VOMuaIEXAU+C
goRWhbqRbFlUm9HKiUnDAPHWZg0B6QxmwHj8D1fntdy2snXdJ0IVcrhlpkhR2bJ0g7It70bO+en/
0Q2fT1X/xWGRtPexRALdvdaac0xaGKIev2oLHITqBVa6+7NOqIJQCCzFAd3gVoNecG0NZLzC7IeD
46L0UC/LzrARQyWbLuZor4ayS1Z6TzKPXtXh6HwwS5rGTe3zSwrHmaEpugUqd4OgiEzqZLson3as
uhDHkI4QHjEcurqH5FA7JFK3IrnaUs+X221/MhZGejtD7JSobqydHr9AaV3beUIYIJvjsVkRBVR8
aoFWnmq56sAY9O6VEDiSy5HWw0DE3/lLvR9c4Q01MG7RDbpYBqTrn1og2xa+c2flKJPUB0qSWItH
uTnZyHH+nbBn8WIK0NhRhp+zjmbtfo47hEgdaaH3njd5cJlaKgd4+/uKZLWrmp+rcXpdzt3Wo9YA
s4nnpfWBTiNlHM5mZWNAdDIHTJcBkkv+6Go8qFbS1Gvf9cJ7daO4vep5HzHcKDGaB1N3KF13ei5n
vSJXTFQfk2P9e7a+N9nRITJNB9DuMl8KDlVeEuAwQzDCROmTm17sgF56l3FCPCN08XM92E1l0crs
t2kXsVVcyUIY9nHE/KGVYwmfjJZjwmK3nSB/0m3zF3oqQW5tVcfCH8TCoSYSqPDCd3KisrcBTb5n
5/5PbDYAWBwwyGPTWvcOqX8bo87Fi5RDQ5OrfsHziR4Yk+g/BL5htJAmEsepfvXTBI96BRSGBuOl
CxjTAcrehCXhXoEUGAxRE97x/R01mvT3Gk0IwBgdiJYK0eL/PVSx/++lQJ9zQPJg7nT6yoSoEYk0
eDDw1IZi9OG0p2FYbAPsZ/s6hZSF33zxTp5AK6kMMz4gThYBD9xu4z7jl21y/UXNLRKB6R71yK43
IMPKzMT7tuw9fUePW4aR2xi9rD56WUwRbFZTfGuioZxmmmuJBaA2918Q/o50XWMOVHmArXFsvP4e
avnkJdZRy0hdy4pBjgJg+B1rPELb2Ujap7EOgpXbUTbNC4Z7wtaqmiJbMgeoPdLnfEJshMQhWEaw
nLS21EMrzcOz6WIXkG5c+rU1btxO7NfWEGfYO7DmHISnxMGxYiGzVS99p51PP6wYpaaSqyNJ29Q2
qI61lvCisTn6lK18S2N5qfviM6jde7UFD0PwG/G4c+4oi7B2pgc+V3SFUzSiNiDmSB2M1HlIPfNy
9vVx8oeN1Xabzvzw6ex/BrSy9rPWO+dez8lziUELkrjSHLhp6PWQ8LVb8Dki2IV4Mo/vasNVF7IX
efmeDJl4kxIiyUzTtH9VPkVpsjyNlnmh2shfq3nxro6X/3GbLrpnJh7ta9+BGWl1AwDobMvoSBAS
ObAolRJlExJG26CQchgky/u8qNrfmubTspKvGr9GEZ8l/aEH5YmdP6Rwke5x1rJ9WTlnpXxgXhL/
sGhWbYUGt7v10VVSQVwWEmLWzlDGK+y2Jiy/0woLoQPokt1Bmo/fkMQi266p6/u3rv+reoTqoXTE
fULiGprCKj+XelxdkmFpQGQMv9ShMXCt9lKNzp+Qm3C7HkFZfxlS40zZEsjs3mj/70lGlD5SUYKt
4AZTz74fTOziJCNhbdKK2XrsoIdtyQT0D7EUBrcGA3scuBPNrv8dK52lM9+shSp4+m8Mi/lJgxtz
in2d1KW2eNeHAXYo9fHVcgDALLlRXrrYexubwbzLcqLbQ5PqBunvB6Yjqkzd+IoiOuJxy5jCIojs
7BEd/yyIdtMknRP7NikcdUwLDgjDRqQLX4ictgidFqxy7bgeiDWmBfrzMJflox/YW/Uqp9N0DQ2z
Oql1xy1og9s1QCV8yTc+8ONSV+ZZNaEmq/lHC1Av+7v12jDQuCm7aE3Awq6b6UBNM7fyfgj6bCd8
B+NoHNVkMGvVB+EO9i5gZzwPOZHEIsC8s+4zqOF/fNf6RPyU9Sa2668BqdmxsTCk5ab4W0tnq3qI
kkm/UwNIrPZIkyBoJo32NmVDdOhNYLCdM+1Ho/WfdETBdEWq7J9wudS1jRa4wUdlx7R64ir8GD39
bJQtOLw2vjbQ4t/66dc6vdMRIZSL2/3XAh/XA9rWWlVp90TyIFc2ZvehjX+ogxyk8ejkkcm0qUc3
wLGfnhobwWpN6wqGBSy3PN+qzh2rJw0qGapNjR6MrM29nnXPRS5AKSTsYnmf7fURDaUkmDiyylAk
lWWCG7jYYA+6FK2hsFMkCepuq/29bQQfcTpWcHpHYz9NzXQc0Z7dizAP7omaZlIJ7smrzRrDTSMu
GUIQinL0KMLMx7Nya7BoknFi0XiwOIIEY/6zGSvrzaursyZM9z32vKsILecLO/O1aHtymUxvN4ik
2U35O9TpnY2P7F6XP1PkgVhxUp+hk3yZ6oPUPO3UUDLoOqR82CuvvrZ0cCey+Uz/3and8q2xmPC1
Y/9okkiGb8z116ZMl6I6ig26ashWoej8D1mjuuNqSEVPeB9F+plYrgqUuAFGQAuq41pDuCZXWky6
+qk2TQv1m7RlU/JslMmVeAuT5BU+2TxCGP9vMEHbAv9cWjwOdtDsI4eszfWSL8vliHIUjo8UocWO
Vdzchrn0HBCzKNu/7MH8uiWmpbF5gCAISoc4uFumV93Jk4ri/CIsD76yFBa7qcYOGmOUCaU6xCFb
ntSSmY52NvrmHhgpR87GRH871MxvFgsCaxQAuSNhqR4oh6EbTACKbbNxr0bT3Rm0n05KrvytXk5r
nb6Mb8dsklYi+KxDf7d+NNo4IrL2EjLlo7G/BFVnHNZjkDuDSWEqlZ1KRwYkTXOBiy7otBeOMu1W
9cnXWS7J2aTx0WRBVywu5mTYD+qhdmYU3wbMdvVywNuVu251nRWJhFMeeRqJ9x4uFXbnDvHoqbAf
K920j98NCfWswiK3MWY0ZarTq2YGOhVQPfHvKTnmRG2zX098mqsn2++/l6WwLkIvP6trJUr50VuD
CJgGjE4bIvu2rTR9rTV318WcMVs2eWh3NMd1OnHv6lnaDQ2eQgKMRmkIn3UDpaNnWY/qwRpAtWZF
GDo/YyMTOy1zM6aH1TvSX1A3tpFE1yHuouuY2v9lILGMXZ/pzUXH17ANOG89kWFpvaqxh1+jz2Ep
udR+Vh5KpzAvSScjGujH0Sox350o6t7SNKZkmWLzNW2n115qEGlDDftUjJQxhNBHW18Dxle2or74
dRT42zz1IZD7CG+NSjxLP/iN8V/+mhTPRQt6vTDD4edooRSdIW+tz9R7dGqHzSjfW5/p6W40wBfD
dk1Ij72uU1RErURt0iGjiE5CyhBzIPg+Du+bwbE35JaRYa6J/tpO/msL6efcmZEBafx/Tlv1zCGo
lWMlakGT9CUR9cNLSzjqoxPX6yvXKuotldI8I3Nhr0P8kYInVZ3DpsU2PptIcFQJVHfcN4xQwp26
Tu255Ngp/861NKZCy5Cpa7cgqcFhdiiEEI7/1Tuv+NGiqqZG6memofNfo6jhbkkLeR/C5OgWTvb1
gPERnkdCK2ipdlW6vC8BenYEctWzHiGPiBJiSj26HUxdUUozFRaHZkLd5lmC+ZlcIrzW+uzU5cGu
Dy5ugVS8iTvR4kTg1NaQQmC1DASVBDARCJbUPt5adnFXgO6HzLuU+QnjHVZatmAbQM7ZsnPXW7Eo
WL5go1jmz250Kmbnks4NiZK/OHOcYUk6mf5k3a0fi+iZFHACng95DZvQ6GrzsAi79jeJYzu3pvqD
HyhmEtPGj5V81gYES7j5xhGGeVAjnBlIzEbq4K6WEVq7LkFw8V/dDMgfnZr4VFnYonckjEZJpYwF
1nXiDccsJz+2jUHyf1PlGm3y8FvgNCRvk6mHOA8yZ7iZk/RSIFulcdzzU7XLb+audJSaaPqZEo0Q
Tcl5XQFWMoOJg5xD7dAROw3rK+4BYDLle2MLm3dl1Wm3YTKcY+r5e7ZJydtCKase8gS/SAvH/Ww3
P9uSis+WzS5fuOQHqxKRcw6VSVQRwl3On5LD1xBJuM1mP9+Z/zdpiNKo3C5p5B2r2sQYWzs25O56
YnLTv0WW8aEl3vToju4Xa9iGP55eKAsZzkWEwrREtwhNTC+6WOw7wimeK/oWl8EbntQwtpZ5UupZ
Wh+ZDeCMwm4++Doiv0i7qFl1PDvRNiGtaO1mkMN6KpPRgYcCjGksWg4c4wJPPa2hhjEzluos0+q7
e/UqIFsQbbRUMWH6tLZjUBSwwTyOr7LiKzqf8AoxH5jLPo6zV33EtnDJTiI4ybFZJ5XmWRgDTCRi
5tI8Jb1EDVt8LwiupuVfgcGUn65uk80jQE/Xtglunf7mWUg4pqs376aLjXqlLCbap+rctfT0wVpp
W3XQNmcneSx7+g1jfyv6qP2qzPamM2D7afgIdP1kqyaVlZ5Wp5qpHvss/eApMaZdGHsN5LrY3hiF
dV9bgtaMbScVIFqzfbBy/zT5DiWfSL5W5QkYLpgDSXu3yu2D+k9P+uZtas6xpkXXb9YaWJzxyi0U
HINleuGc2xLNR6h66ZQMl1oDn50pBIdTSDWz4ZE3zlvf76fmdY6D+kCzaNo7JhG3Gm3znY+E8qvq
9PTMhHc8GUn2XorFfY5JGtqbfYb0i/NDyO3G0bY1Q/+Dnivc3SH2P/DxIv9qOJ7OyUubjsvR6IDr
mgy3gcz453JBcWAk+oVhPqj5fuqeVSc4gQPG/GkbM9+5X3xQArHH4Vdz+RKqjLOhZ0h4vDf9KCLI
NxKJ0hvVwDwXDigGB4H7rFteBr7kx8hw94Q2LC9RyFuVFAGJBfM5YKCG7baJr4L1/PT/PRsnUgTG
SpLGukhn3IinqseMfkkiwoozl0Zbqw/eVR7R29rt/2Pae6SVSAocVsODPXl4KkH5vesm0psaD8Sf
MfAPVhJrn16RzBBxuJqDmX5yX1JUzT1gFtdw7bsRK9MGpVP90Du6s63HkvR1NVZedBsjolTqdAYd
oChMnZNqGUST91qh3tsOZtOfF8cd7z1AcmPn/7YK+nrcd7YIwl0KM/sSNXBoKw0HXh2isNfzHyQt
/GxH7+YP0x9VP/Ql+dZ5MUs5IYdeRBaSwd0wXOX2u2UzPPL/W7Z6l4uLtIp66xskY3RJWL20zdBu
Ew39uoZcXQ3+8Efk59H77WCrJbLEtO9ETRfYMwsH+KdrgZsBRaGGlzm7PAOXCwbyZ58D1ypJgZLl
oNnuhqMWwZyqgkrfiXGsP2zOLAwl3nQ/ay5qyUSjlBCr5g/76FfgoeNWTfwUhMq+ihDD4jNiVmJr
94TBh+l2pjlwGJKu3lkI+J8N2+rQrZfGWzH3SMWRHsOPq4RJengy2Q92Q9O6GJx0k44ZpgP6zxg0
aGI12QuXhHPGG9w+zjsSZgLgDeCsM9z+zEuDI7DwldsoBFwF7tSfzZxamLRjrElsq8jshh+jtViP
fm9B0yhT7Dv8N+upl5Q5Ugr51dTL3q+HOyRnF82OQ4zw7odaPlXbwpIpSXV9XIB8Y8CD1hnW1AmW
bVaHjsjBjW2753SuCKIwAnqA/+cvcjyqw55mkpqX5YbxNQWlc+hD/6YUxHE5/8To4T1FMd5cCVcY
5o76I5rX+bw7tYhs8u6tT4Xsb8cScQqWZWiMf4fQeIBvLPLpvbyq6wKQ+kPle8XOw5b9amrNcySG
v2niSIgkZzEOQx2Yh/wPreB++lzyESTwf/kYHjq391jLy1sTkRBEh2cTtCk4ht6oIcHLRbUP3JfR
LJ8cdQ6DsECMUiRXfdgvcRHemM7GeAosjDKxlx4zWzv5L4uXaoDZp/ZrqkcsLZ3BzLZMrRRklPbm
DP1rnJnh2e96YGBOAjNbnTPslJqaWiO8UJFtUQUb9+rB6NuQLnBGeGgqlq+K/797O/PGc9SLr7mf
HRLsKL8tMed/QJ87TU7cQcwExcCRAYxUIED28+LUWOZfxEz97ft99RJz71uhpcBEpHRKPdjp8mMu
bW19K3Q7a1t15FOJschItC6ygy06uuSj5sRHYACo/ul4Rl4JxJ0DhxqxRb+Ivb/LY59eljr5cap3
rnbq0CiFzCjKnxYJYEfZbxtdpwNlbkuuHM9GcBBnDp+YrTGfEYiBRqbpBlytMWSKov9t5imXTWmI
kznPP9e6V23apW2VOyHm99L06t9kPKpDj1HZxEcsMwx0WdS3EXANtwXoRXaIeeDy61aT/nfxliRe
eGjb4r5epuriFt4Fg/p56IFAGhpNIngBTNEGjejFkWUeyx09jqbOyl1QRc+o+5t7XTbebTRbRkrj
ZPCFxTJjkg9QuF9dOn2wd2CXCWDrqptOd+Ll3iDXBQozGjh5qCGq/ZKiyeOrl9r3AHBTGvzXMn6T
U53uOYB8giI9Oll+osmQmeRVq+NHPWombG0t0gFdm68DqZ0bdeIYBrS3oOLoUPWcevGH5WfGbeWW
brdxKExD37kB7SdwOclWnzXnmHj5fEWKtXPhJtxQkPyg0kQsK2RQJsUvwilsHSdIbfVWdzkW963z
YdfjKJd5IiU8nfa5cjDqo9ndSh0Te2eQHs7C9oJAnLFYldOllFgFH+vzhvL+J2pRjPjDw0z2E3Fk
YGTB4fl7AnSml3II1sEaRoVzQkDnGe95vINq50pFSwldBKXsYmsYrmcmIk4gbgOtw7NVN+yto2ec
8JWL0yr3pWl16mdy9dQWFS9UgQZQ1lMGSxdmapo998XyZPUmRr8MU19SmA8m3fELo2J8KQ6JYqnh
/m5jM8ZBx86lBnFjqJuXzs4uY2PvV0XTWNHBGWJnuhVG4+5CF3VsRTyHOuDFjb+t3an7EWbZnRlV
3jEYq3mnDujUn9vRwoLO9fXlG9N9UVjLF23f8ncrrP86Bm8XNcVA0mHdVZNbbjSiwTZtPP4Jesm4
Maunmnb9vRIchmCbkVN002NikOSuBgBTAZjIQDC5sy3YqlFXnkIuPmV+8TF+3MEmgN5huSN47sQ6
CPms0LmHlWQ8Q2O77QMvOE1OFj8VLp0sWTSh7H5VrKSG8UXhFNkFvJyz0dPYJtjJyc5xY1enrPKI
/WmIUl0bNBwztqVhE4BT6vlBrftzgmIbD48NIUDoLEiJu9NbvKd+jHBA5MAyCa9+pBCJ8Gfrw53y
Y6FyRGcWQ5G3fe8Ixzj6PST6gup9bI9zOLD4e2b/lzXhwatKxGJRUexzDRLn9yKA9BTZy7KEuxIz
z94nGeMUW5DisSTMnzO9N9vBc4Q2w9ynXK33RdBUG2eg5c11mpz1weo2IeK2k4m9iJmSxOCOiMtr
Ds+czSOqCgBDSj5XuqK9rELYGc183xE+RvPIfm4pQagQu89lZk3Y6iHS8wbC/5GrlZpGi2h8oNy5
ZjIAMCI37urWGROMiawu+coKYVW5Hun2mIkeS6uNfs/d4G+wknV3Qbncr850kX8CusBPS6bRP2l2
k5oPeUMW4eTNd2ZKCJylBFPaONUvWmKZqPGa/nFF66rehYGovMHLfLSGvKepb2Qv2LmfysIge6kx
X3q74zAkrRMjkOVE8myoV3Tu3JLfRb2UD+pZD6ZqH2to7KLCSJ+0wvI3/AbJV979Nts6urB5IKiQ
OPY5C9Or1/QN9g2p6CIe54eDXngfW7pYP16rENv1062DcLqJ8FYPjCeSshoBhyNUMYYJtWKZvBWR
Di4D4o0hBjQlchyhiJNoDjl8CrKIpGG/iRg/x9XkrVpIZsHl3VB0P9V3aRi1DING+LjxuP9Pgt0Z
z4OkG/qLO+4SBN9cbjih2Re363s2esQGKcqDC0RDAeKzM23W8DBUVfQ6Zla+mcPkLxl58evQ63Sf
dYT7+1pEn2v5R4RvuOf/62SXqYH/iBnxIEYcPaq60twr1hYQmyOxPN7Anb5N9PpYdaTttY4ZXmjD
FK9AV4lWD7EgFnFyjXoyzEysuwxT6vlCDMMDeqqFKRQ47H+u6p6I1qUKrDvaFXiMbdr7fpf+0xGn
Rnps5WxT4FTbOcR/bVW7bO2ZQecCAMIY2cRD2Gsi33RN0hE0yIOW5OEVEd/JlVoz9daSLF9AEQyk
WemD2s6YtiaP6lUGSXYdu6HyGde5ZiUEg2cZgaGMHnXJNLTI5pLbAOug09NNTdpQf1bjJN0Vf61I
i09NWLq3LBcmhi9+0dwdXgIPsbk5/PBTK7gpbSxLQvCQDeN7VeG2xeQbbFY9G90j59pq1zCsllVQ
/a8lHyz9pUQtQY9yyf50lXFk9JXda1PYX4fBeZ5IV/lrQ8kJu+GVOxyZRD18QC4qjssIoStKi6PW
TGwKfLsbczTTp7lyZ7K03JPaXtXDGCcoaipcn2n5a+6MZqOOEQiOUF0qPXXCVaZEqXqGHZ68XX/c
Nh3aOyV34DtkfsrRbxPFBhQx2eRUD+pLNAx6gJVu1OTF4aceYgPgjOIoZD2aOAXUVQ/mFGBHT8qP
0U5hrkppjYeIglCLmQMB5gtNz7E6JTHcfy2OD1NBd0gZdqHUkXOiSnFPT+odPbo4ne/WSRstYuJi
kFmXEIFWIUjUZXiHAc1TVUn0tsSSqwePeCso5rQDh6r7T0jSTxIlGglt83wIJOmnXLo/kbVzSqfF
2YF43wFovPfYC0Gu+dHer+kI5R04D5iJ/KBN4F1jh+y5rioo5UUa/17a5a0+irTNfpV9+4chRPVr
CatbH/xV2pKxi7OLnccSNBgY18QT1DNagIl4FfhUc7Gz8KhchJY799qbkiioByVpIfAUcatH9F0J
XneXzMJ/olmP1Zicbyxh7O2ool+IqlzYKWZu9zK4lFMWk3KtX8lWsX/UmfgzuuLBiv3uqtPGPsfL
9KXk5qpei4hL25hoGc5KNNJapYupph92Dax6pV9CsBAeE6BKm9gTyW9B0CySXgmxgTNWZ0gjnH6X
uiRZWtpyHZPUehSDvmDEyf+gVHQupcjvlatjyZ9VAzllrKeH7yyu87GVdZ3hsStWVl6sfUwjJKkm
deiJq/5AgGYG+UARbjipgqJi7W0h/ezUad9KK/1YHmnnzy+m6YFDi73nPh9OfRWIZ6M2wruxj3Jo
SGW8t4K54eIiAiQfqeLEPP5C7A9mRqt/Tam4JGMNWkFO7MvZMYiD5ISvDk0F3doNKvoO8RRxUauu
zKz8ZzWXsW2MNxCCGM461cZA7X0V/ZLhBZeKnBZnRZHa9rWiU3L0kxqnihqkCL27mN1AjxdMBhlR
WXwqxtrd0jIyiCubnLtpIY8MswOwgZxlq54R3qOgk0FAc/K0MGTD6d1651b09aUOMLdv1FMhg2by
waaTkxNPtNHz5DcbC70eYouakFQhlgbth233lO4jvUX1Mvb5hD2iFF15FufEgHb8qn5BhE5fWTgn
+wG112q9syVdbu2Ikl097EaHmCtPnx/C0Ja/UZSEhCEDHVNni8wATj3XaPugkPkklgitBQFpRtYB
DW+6V+fRjqjUEHTRJqC9flKXYznRbFn/lcVrjL1PXq7sUCdaGj4ZCxJo13X/5GRIPEXa0krrRrAj
aS/YD2268Llb6P3q6mHOSqwy9nKKEX+d2kAvwfoReCVMFGfBgItQPfjoYtdn3+958k/TEVNGBUlq
9/0H4KtO5DReumku8Qq4z6PSDsQZ5wD5Uq3HQDEtgmhdFkes8zegfaWPn5ylvvGtX4NVaM8G3KhN
YegMG538EbIUCNCcs4rmOpxVJ/zHpcz8KRIdIUZcvy2yfkWspEv8KEJ9+dKgWGj8pKGbW890lAnd
gR66FT1pCuZS/eE4Ph5E3qY/UMqlQBFToAOlqTHYAik+H8aTOzf1Vyo1LgY6mg36zQOkOOdnYcJP
VFNKr8+bw5IhUqlmG0UtJ4tT1HXLW4ab9s/QdbRSwgBrK0anJDLa52WIGSqDRr8zUcZvI5OxekAG
AoYsF0Ukh6v7erpTnULg1Oa1zN0fqp0Ztu1XGXqeTKNielYN4WPps5UNDZWFPTXeOZ9zQozo30W+
APKwONMjZMj6ro3TbKNZUOhpxTylOR8v+Juz0ZkbhmrDh6ODzA7nZkA5C+BOrSAcGK1riFboqYen
uGn6zqeQZgyqlqauZFSVpdHz94ynGtlyRi2dDsJNp3snQvEzmOkqaJIJKg86FFK7m3pky8F0XHrv
rfa1/rja/vC43w8IeB9Gu7pkVRO+qAfwOs9Ij6ObeqXBEgA3CQipCxLtpQa38k/V6SZJvzE6z3uq
sL5rWVB95Hhs/t2LJdjQlriumm1KjGgfuXQ08pLkvtMwgEx8UFwGwLxdhrfvc6pBNnaEWue9d1B6
8G/cQtMhxFzFY2AVPhPwXq8mQcCtrc//VqWclNdvPYN6RiegLoOr4xCzoieQ60UfNy+tAWOvmRHl
NLVZvyQBVuQq0F513/afc1iSUg9X12Q42pho1rYwgs/2MHA63RFAJomynXFc4uS0tGbwKTSwiJTb
xaYymxHgp3R0NnG8HJoaTQJxhdir9drDyK0bp7woeiqmsGCgXUTHoA+mm0+DEvV3zDlLesWWQkZt
kYOV2WO3bGLuxY3VtNmxiBDc5pyNEQhJuxGtuxGtRTRvQENXD0hZOFMCN1bA48ljCty3OL5QmpbF
dv5jV838nIXTM8E1L6uQrScNuKrHZwAORKSNjKhJZH52aXQ9aR29q7U3n9odKdOh0110UfwwNZ/O
iuMV23xE7+blwt5H1ItPsJEFJDKNEFa/y8nQ4t+7Rl7zy5mb4qhe6YFOByfP6MCq1wPBibseWuaW
Ht18VX9sYyt3pCx+vnqL5xxjZptJnp+q2D4Ny5mISPDSRmD6hyVs0p06NvettosK5wDaG66WOYtd
BF72nAZEPc3Wgzcw9qDizepLj+dNVcdq2v39oN4boSOA5m6e1fulnBS01aLdmS11V9YzYqn9Id23
NpOATdS72PoDaKfr6zwZ/0xt+l9YkNa2noj4KV9drzfvotJt7oq6jq4ke1DP9JWNQ9yKd63V/2C5
M18cN/1s8J9tcmxzVyXItyyU9cn/iINORBfLXQDYSkus6fhfpbmQ0M0QYxeFFoRdDomv6+F0qLhK
l9A96m4O8BtX9p0VWu0twxyyA0oUEc+k92QsCme3IGu9xH1G8G5KFura+BBaQ8Fupu6GrfxPHwwf
c52le8cKA4C13U0Q5fXiLbF/HHUyBggBvhOG4b4T5HFO7Ny6H8GxfBtZdA2u9JQ/jzLLY2Gkx/+q
GyNHfCjqTBEmWFl9DFOONHoGGihS00COoXRFgjC6Kba2dlYRiOF772yZ2soU/NbnID5mm+iXHBmD
vGu8nrQVW8B3db36Cxocxx9bW8ytAhatf6cDaYiZrNqPNUhsBgrWu+VF+CyEd+h8y3rI6ivUhw0M
94TDMclq3Wawqv66PtVhUm6Ms/CpuFYFgOnmId+rnPTquMHVvDUcNO+OdgyIWBqInqUFh8Cnk6NC
UgJoeqc2jd31pSszU2DZ4vjGqrv38uQj69BGHi1IPCcFjUTQSk9d5bg4tfXia7N2naA1PMN/+N0o
44NMNcfOcPamYbuKUMlJWIj3RYTHmAH1E4Fu1SHRqYcYrXJK6aZoq0xmpiXwDKmnSaXtesK9bvMA
ehy8ORBTJS4OP9eGVdMQJQLz5yGcBgA6tiifkbaVN3qGZ/VqkW8lgqtNhOWldIa/EXtwZ9Pyk5Vd
5VXZpjYmkx/HZVpZkYWSD5EDZQu/BqEm6iH0sY4TY+Xsv9+jJ52SToE3ZPCdctcjEDu19Aj2ax1W
C6aKo4NUszZAT5Xpp3L0jXXmblsPfHeBUOi+yBccDUiK3wrEH4kbPU7Gw7qLohM5pmY63ZapZ+pe
59ktTQDO8zHdGXPnH4plye8c1H5ni8Rn5aNFFkE+I4B5aCdybZ4TLT4SkM2k1A78h8BCgBkFggtT
+lmLDP5I4IT2nb04LNN6SxNA6l0joS07JyUAjivjyw7JIlFXEdKfS9a37r4MJ3JopWfYKGUGt5v1
uJ1TZL/AUe9MgwLNboKWzNZU30s8Kq0xA12SfFYu9jXJK2OfVVAz6E2bj4h/wRICa9zMzGY/4iJ/
zL3pqO6rMp5NlMhSXaeHVArIPNgu4cIk2vhqubn+FAt6T1zKi5F+Ekjp7aLZBUNvfSlBNSKuQ19j
wqssYcFHk4SFyR4fEw/LiQJyBwFG3US7Zi3O5/Ue5cvoN+qkHxJDfXFnsrDrKSc5m17s4MTx72Tq
UIGmB3IpHgQQkOMqz28yTGXFeJv8JrhnkF/eANXeAH+WjxoN7/33M23sENDbEKxWWUtgMqcN+poQ
8MrSj5NLtqgSddUmOt51gcoymUHvRs7V7z04l4Hl3s1UTY8OujQmMs5zEpTdIy3h7jGEZnXOWOs2
Hoc9pejwgHed0Nt4+6LspvWwR0MTjPASxMS86ET0Os4X+Dh2nLEPH3urfNWS2qGgz+dTqS8/ARvU
hxqhFgm6hdj7IUuKZgChUPi9sM0RxgWQU6q8OIgMRzyZfbdgSd7FGGtPGJvzY1Tp880yoA1jIfjt
YXvdIHDmYsWpgV+S5WzAwjxHj3qdfrFRIVRwZucV5Pq4pfmbwdDWnNdxY/1yy+JNDeUd3e+OrJXh
satbVkr44qecKdJh7fAgQ2d2kwUneJvThxHbL61bVSm5quhT6pjGIPr3tFjIUzImbQ/lcLoArYbr
s7QPufikGdMc1UQhMF/wi0FHM6k7VHvXIzGmswemas1g3TecV8hx5fa8mMgB6n+ljfDEf4Wf5w8l
Rj93NAg4xOCFZ9oe49Uk4nOLBo045H3g3HegEZ4qG9okDOAf63ISCxJOpI1CXdRjjWiAoVV9qn0C
ClGsWvzn0XghtiTfpjLDYKS8Ikt5fq4sjVmJnEAaTMbvOj5DwmSoxhlCZMfAbVP8MEF3iccaecPg
0UpfYDRxASTHEdojOlBilSMZaE9hFWnkQffNo4i1D18qbgoGYwdvEdUpTXIq63EZLqoEq39XYMi2
gVyJWXecFy1FtmI0dkDuSU2W82Iyr3T7ZmtmGGbacukx+2Z4jv1ubO8ZNbdQigpaB9ZZvVBvUw0a
h3oA8ufJvoca2RuGhvwWm7B6K7bqp2nB4DSRHnHuQigRrnMpCtiTboVydpQKwO8HE1DZhtFbfrRt
KeeBWnFWLbs8zBl31qO1FYRKbJCGkV8WVuEDx7L+GnX5gbG4QTap6eyckMRQXTbAUpk/0YFTRbgK
SmBYCDklEeuwqo1tAxHU7H/qbjye1t2a3B7MueGDE+mQDqmTd+pfJyYHrYG6q1SLSHNQvSmMQWES
7FN3swELtHwt+3oUfL4kNitf6D9jRJOI/0fYeS3JjWRb9leu9fPABsKhxmbmIbROzWTyBUZV0Frj
62e5B3tuFdusyqwblpHNZiYjAPfj5+y99tpwFkG5HwJx9YkY5YyBQ2uwdOffWBoBBgIHjImZ3X4t
SpZZdXPR2pJkYYSNxCbNa1bp7ElM3jPdCu1V1paUpKtKMmyIE63op/Jv14apelBf1QvCIzHuu9Ro
7t4eZfDpIHfA1q4/37GvFOUJRX81fzZTNGW0PHYgBo3HEMLFiv/n/D3CiHnv0/Oh1FP0Ui29tiMJ
c4U1fNEsnl9mOi9hOFBOTxfMD9NTFxoB1uqFe76UodnEIam3zPfIvFMwDmbSZDrCRYHzOYT7SXpB
XTwtR1YFyqU5yFeSN3HSKd6HrNVu92pjor044bMYOoI+lRhPXQz49Dt4WLhhWt059ZoBCmB2oo+6
qRAD1P4vkXneRs1DnunzRi8Cd0ur+IhmGEZfD/wAOEDG0UUj8ER+y/XjnnmDHMZpkzU8ljkPBwrc
+AhyCPoIbfYqIjmZPtZVdd4jG/jB/faKNWeWoOJis0y6QworFANaVWAWfFrbV1KdLa19pshvTo4z
/HHvhRma8HfZBVqNvgJ5Cuc16JOfdtGYq67zxA0XpLhZQUVs20QsojI5uiL7lhpdgu5zDDj6j98M
yMDPBREp4QorzoxElv5xUZPFYMQLjJsSwb3R40dSLjZLG34Zghmhwb+y/F/8qWBgewECtVbdW4JR
qcaQ1u4VE252HJ/2XFHSi2XFBh8cIzQbir2alVNvAbVUT4xG3XT/G1IZ9zTUDG08PMqcXUzv0dDA
Lyr1juLfwnh8i2T3XicH5c5OyRukgZNHyFozzK+15UpCYuqRCqfOCVKjOy8Wqig11Z9p29+ShfJt
hABclt6Dmp84DZLT2EkQQsiZSuwOzwWHr7PReea+9oW54tvxJqFcT3cJGb/r3DderdoOrp3V56+E
KwIe98fnAV4abhNm+ErGtXDMIjVoeWyTjuKyzadDoM/JLUzFs1oOTQ9XBV0ScDeyxuk1ncxS8nY3
AQf0K6mBPc/cE7Wfu4sqxzhnOHTOdAkwq6h3D4/SwZQxSj6HBhYIAwpqZZ49ra5WSAYbGW3HpL8c
v04tgfA8Lo+qRdwCBsaVCYCm1rbpZJdYDZr6FBsDdTXxDAQkDaACvdZ6nsJsRPo1XN0Ip28gTEzV
Y46B5a4y9cvpgagALTTcRzNAONET6n6KkxJa+JDddBd+T2NaCzPoqdxo2h8awi9i4Oxv9xWjg5Ik
P/V01/VVeOG8eZhDER5Hm0GYStEgUHy4K7hSqVLhHRb3+OVA+94z239rGveK7Ll/Cr1Ff6v9TwF9
pOP98yfqO9jf27rDmB3UumsA6jwTjRxtGtd1NmrtVQHfQzWeVSPIwbe6GsaP0syinR877WnRQzgk
4PrWGk3/Z8hHoFDywt2ol/5EOjsj85r3MgFgLT9LdWyESzLvc4qia7au8M9+oBeOjxUanK0dWPmL
vixgdHyTAA/b26hBA0bgIwpq7MZVAbcJMvzakc7sZhHTUTHOjEUH5JM2r/3kQNWYGOLFXvO+1IZ1
namCkILebHQge0jK00q9VBdNAN9LEEOY2TwfXXBX+6j25h0YXhAa9ZyvyspIfjgcB8O5Gz900o+Y
YjwUMzHSkyxUB3lxnWQ6mdXwHssCdimi4DLg37D/v2FK+aeEGzOrRNQYV0X2xPDiq2r3GUsnwe3+
hSahcyj00T3EjAl3RUnudzPjLInd5dm1KvYZsCTKYeRU7kNscMZdfI7Bqreui4noTrXvdSk9TmeG
+9nV7BJQPlbhB31W31k5kR7L/BVYfygr3/MJXFkNOXtnxgjyCQUNhSNuJf2MXUvHWiqZq3XcaJeS
/viPvi9fpsgHMlbF0P8FETe5CYcqxnMQB0V166KQlpblORffNINnCJjPJEfl342lfI8391k+oTE4
MssPH+n8E8o962bGzryqZO7botvDGkzOlySc642a0nsa9vnOCp+7lhsvM5avmAqrzRR5BLVOmbm5
b8mmEQdbNZlMBxIq+hhdl5xT+rM1PUCPXTUk8axr6agjHzw/duplOL1bEV3iWa5PGQBkLLC9tg9F
MmIea47K+pvi813Vub/ctKXakoH8kZe4REkL+rKgfI67+FnvhweANSYyPwoPh7GtDKEKr3nLtJHE
7XanghUGKyWVPMyBTfnA+5mVGOeoT6qDK8rz4ITmUdT4YCX1q86APJHKYp7seVk5jrD+SJPmSWlk
4YTAtSxc/1i4DiivzNQfMGaTM4eNNGWtPaiol6IBeN5Fhb5DXmysLAJRV4bSDpDcXu1LNyQTsarZ
7udl27SDsxtja6Pq5FrQoAZZbqNeolMGDvfNh7axcrS8ZrrTU5mESLAAVsEVC+2ZrLyU1r/N9226
mE5jNE9jC0mntRMIOuCzN2RddUeLSj1JU7QhOc3g0qbV7mv5k29ppHZZHqNfPSKl0SXrzpTa6mkY
iH2XL+cgSAkAo9ih9dA0xyYpy40dOwjkvdcmzugiGmjyZHKr1nvoJqogYmDiRt8cAj2qABhw39Ex
V25hmyihdYn3XzpBLRGUz+SAop0PAVwahLC9ZxTTBz2gf4QQLHx3IipJyegMW7ijxUxm1uSAKYUb
mxxSYePngRiprYeyN9inODNXcXeUd3+ZpEx9Zsu4ZVpDWF2IMT4JR38HSbnbzVr1YzTELRhIPoKn
gRUogHy5MlyyYQoXU0I+TJRePZS25qVpO29znzXegYs4rDLk3FNxAmEz74RbPWujiPmNloTec9St
05m8D4dfeCMwhmyHelp4ClGN+ITKbu7bjWsU1ZvXBJfCZl7kZAtUCglsxWwercSSah9RXu6SRbiv
wIWmYzAhgusF94DhmcTsJrINmbw0vWsd8W/tW6nv9UQAyrK0ok2tcz6ggUM+FKKea4R39xSG+WeF
G5oK/kTjFmShSllIPdt0AyYWMpahi95AEBkoOu405Mzt0l3h+yRkOjryvfEtsIWctfX1A5aT/EsK
/kKNaCORzDtFMtQZiAEzQ5bv+BWteDPGXWJU/dp3+PslFwer22ohC8UvoJOp+XRbN8Mpz4Q8wEzN
qRyqZFfUC739MkfCi07aQe4Fg7rMLpyyviriErpRsXLihlq0sEbiJMdvUZLvlyXxrg2gmPNQcgvN
+tg/ixrmETTA4NDG5FUOWRis1FNmR6G17uy4Wuml844v0PlBKXfUtOUrk3rUFgSUH5va8raFBEhr
abqxm+Va2TphQd5kHiNEyuvazX8OYjDfEJ9gV2mYiA4hMXJOk1E8SoF6XrDEY8j/clcyDj0HKbIj
Htpuut6HnmhE+20w+Zs2D6JTEc/9GjHFTq2eeWZ+c5foVo6t/QpTrdh3AJs36mXSj2BtwQ+tOo/5
i594vB8SS6JGnvg3Q+DmgsOcHSd7c2KAWDahAAYTdWcaiqQDkej6FFr5uRg1pCTyVVx1Jf9gUipB
11mmLuMFJcbFC8abU7oIv3z7ZbZC/UnZ0lKN026cLPl3Den3ANCD5PeriqQFt7tcmZ1jK+fR8LK+
fVNftZNYHqOFtUu4c7/Sik5bx873xFrCvePMFSlZcmY/FyS8q0KWmbqKrupA+ByAtxH+htp+a6Yt
acrCpJHSuuM2TDv34BvJ8oJA9tmKxuk2mhkelVycXIbj10r3DAojOcubcNwf7jHNzDficsXdiuKN
1LyNOUGUD7hV9hF9nDGJCJOSNy7yyYoWGwGwmo0RQc5ZipZguHDo0zNaApzepn1xdf8hxNjyGCZL
zYTNgtltQxdRd2lC1sWWs/xbTZ7AKcvQCJND3F5d3XrlmWRs0o3fSPgznqsIrT9yWYe4ZDAA8B1j
PoOp0fU3EAf9VmkX4JeEO6srxk1cVt41oH6GgDQkZ5d8raRlEK72hUoLTvYC9DUcMVG7BI6ti8x6
tOChf+7dsx6NcCeAqZyCuP6WS0riiNrSHk7M5QYofDfPHTnnWqbJ3b1oG5c27e4uWWyalo1xSI5p
CxlbfhHqJWOTeXykjhNU0IIExd69pRO87a72byWuwo0WTRTbFSO+M047BgwcCFatohZpXk3Lcpk2
ZUZmj3IhQR/rAN94F4CkMvYYr5LSCNYNMwbV/9OMPD8JR49WrqYvb0abEQqpXfX+wXOG8lTT5biV
M9J7IBnrxCzGN/UVijMkMhNAotQw4svYTE93nYyW6PmlyCMMNrqXPGhasQ87a2B9LdIHOefRF0ny
mV2n3mWYgNaDlqOqrDaNXYzfvTIi+COQLPR24oHzpqdkwbwUWKGzpk2X7uN6Dl6AA2zvo8oAxfkw
XNPa6D9YSrU9Y5wM9q93Y5WV4RdFdYC8wdgyDI+qhG11GkUBe/0+nv0z2F+TiSFjKqugMUjhqFHW
NjgERsLelQ91Am5K/WLemWFQsV8Gs5P6Z+PRTCngZR6cDjETnYo/dBzbAfxVPUmmvRu/0DhMt6LE
VNV31Qsx3tYfGr0v/lsQoZYxYNZS8aiRMr4yPVF9VJGbbT3YxUfV5GfzgWRiQ8BxO0pRYddPDhHD
m1xNZlgCJo684WPghJ8mSQeDktysG/CwI1iZY+uQQaTVprGqkFAphNksI8Qs4bRoB8xNOzfBphoK
5O29+3yvWErAcho5ISlS5KvnffQJf+XQzDGcSrqSSw+YgQ01XsU5pysX5+DLTB1JSbd8pTNk4yki
0UM2XS+B78arVsvnUy0t/7ImOOnt/NWuHNxzpFuo1sDYue1D1nLgGVoBdV5Wwl5SFjcYxRuIYPSi
7dg8a+5SIchEjZ2QwMizuLx0jmgeCkZiG4Jwl2090EErqw/bRruUm4bYxF2XPdrtK0ZNsB51O+MG
Yyjhm82bxtht35CEk3oDEvChuLizHpwiUtBWpvAa7gwg48qwUXhZe3+ZLM8JmSaPd3RFEfrbPkgQ
FrXGtpfwe7ksRENJETt7H/HstYhqjXGjDXmI3rs505nQrlnRd8+li5LOGcIL/hN9PyzzD1oqeoZl
QE6F7qYJWfClXZGfptQKHsamOXnWmllTnq4QeLZ9Z36t4/pTLwlY9TCeW9twX+qgQq3sHMa5Yhgv
x/SZke0DHIXr1hrqS+o11ZmJqbcj3kDfdtB4kCdM7SXox249SDuqARcaXNfGmIvk3XCMTz7jp+/9
5CPhAB9YZPYlll2cUF68mcRGrTA3ZYSGtvJa8dBE/NQlDb9AJXL299UOs323r0fIBbQhMklhTJ4p
APK+1Q85+gQ85TR33Ty23kRA9wPF+GWQ9D23otGo7jzXel/c4inwshryuexjYLako55XEAykQyxs
dPsUu9otNd5oY7iPCjQx6lhU2px6aNKadk83ETmdGpPrOdTroViT0ZLuU6lJSX66OMV304Al+P4j
nJhIrWkpaKGK0r0OhegPadB8VoCxgYYwNNZi2lajVSPSHICSORXSN8moq+NIh6tkHdAHNk8abNqt
VrUzGiCgu3deVZkhU6+zM9b6/hA2AEl80bwjR0dSh/Ee5GZPp6Ee2bSESA+t7X8K+/ynsp0ZpkUy
g1faNKB8WvwhItLIfK4DopVdDYU6k6oeqCg6OM8mTSOo0uKaGd67qTnflLqyyb1djfqvRgx3rJmE
0Gq2/Qe1TqCW7TYo1HImKwXtYzQjrKXFqyVIok5qhtPy8LggzrhzFTMnrOi3wYvqNNwX6EeUFXYc
ZeRcjqCo6bqvsPpI/iPt/o47QnXCyAELa25NTCHlEVReDC1aOzyLnwLhrrJr2BruV1djB+3TBhkg
nvaViSPVWmUhC5duwoOtI2v+3HTG+8JvV2gY0YwdLprlem9Fu7YXPnOL5L8Y58zLPYnJEd905KYc
ZqQh1WzddUjE4dVsaia5Vn/RY2Nf4/TpkCaaMWOu1l9HVIvT/NmwJ2v1r//6n//3f3+f/lf4s4Te
N4dl8V9FD8gvLrr2//zLcf/1X9X928cfvPR9z4f0K3TDNC1CizyD//371+e4CPnTxv9gv7J5I5YB
26U0VEdVD9KIye9qbsTwrC7aRMJ9g7TuoF7iqF4eC/PTuBwV85QpfPwi2Q48Dx3x3STEFy1BnK0e
3dRl9BuBx0bPN8LS6ks5MYf0ctcnz0Q44DvlxfaHFXTbAjhNEzzd+5TI4Ja7S4nnMl83ad3vjLbz
t60pRlAsUbZKY9wmZZ3EK5rvzZdUr68gZc5FKdob2tnq3Shvrr7kn5zlkQSK8bEv5L9PcuSWemSb
MvryXFREok3ypjLpGm20hmxkpZ9vwwja6NJgRZfTdaTQu4jTwmVO2xalfjpBhG0PRlce//5DsSzv
t0/FNoVpOMwWhe7hU/H8v34qrTFD6uhoHUCa2CsBsG1IO4FeEioobxdNDFsLBsxqmKGS8VE9qWN7
VBNkpRM2uqZxEKMJDbqnMs3jbep+JrE5Xpe9KPaTKJfdOIj52vo31UUYIry5VSxR6okDzyUhi0fu
XmZc/KzrhHqr5qRp98PHrzJSHrSZoeCfqrF1ew2sVdcUYlel8/CAWOg5FoTS3v+wlZDTrUz6BMeM
N4yhe3KhUfKKGlqdlCfAUh8atzqAU+g2wVR971oM3fday6mwMzEOa1d40YdDai8XK8sPBqoFZI4D
0tuE3lgJn+ahIH7gSTzRmLzfzGM+lp9JOa9wC7XWr+aaEebO2gyt4FkLnT/asc6/k05BW4HRDKa0
OS6ttyoxsp0lOHnnGYJ0FRudxgj4i8nctnnoXCbfu+icsC40XK9Jk8QvbjGl2yxBnBCVt9me/S3B
bDYjFuTeCsJV6PmTCy6PHa484F0/q8WsKqQaUHgI3lmv9bTrNveSloYzTtgh3A6yxIpMBLWan7Iw
OfE67KqIdEt9zdzUQPvIlgqQMV2X8GN3htHaiHrwhGT8XHCyM+BfbyhOYEUx3TE52tCTNB/VBVrc
KgfMcfvvb0XoEVYejbhD10XW/Y95yTTsRI3VHja0TcL88FOJWLxawAyaCpnnMpCLzvjV9aKIwEcm
f3STzk1pBa+URi0eUL/nr5g3WrzELwaqjzV6sP4oSKKRq3pEF+8YkRyzUtORrivtp/ju21PeOpOF
7NdIlRIgxVAR3hCPi1Untz3PMlHwN7O1nTKvOfgT6SJmuwhMhrrYcnrzT9RMPYMA0IZaSh8+QXjo
WSPBTjP+gmZMjdc0dh+nKnMOgFVgtI4NW34Z/4T+N131mV13AZVnFDCclJMASzaxmygTz+3k/lGE
NuU/49OtkpXiqWkPg0gudBzj8yK+KFuKGqbM3fxVBakzfe/3TTkEvE1crLlJDyafjGGPTzoqn2Pf
BfzKSefuizgDzEwzulmBLpVuCjP8piXT22LNMWAybwWrZf7g4HfVCpIuw3JxcHMyulE/V11MHP3V
Uoa/ZPrjAEaeeOYjHFq6HXGV3+gD0WrLKgyVZGZ8ELEJaTkEXBUOWsj0HRUPoUfRKn2rO4p5Z9CR
ebnmUpwtU9sr/ZOLwVCVz6bwrSNV4umeLWkXcC7TvqAYbutTaE7VpfWD8BhpLZQ5B/9XbGZv8l9E
ZMfwEvjhVzVvb5LhqkXkCPPOfgNH7+wqKQ7X/BlHre37d+46etl+V2c8SvaIjUFMyTXPreVSZJw3
eGij013X21mZc+87wwvRV7+6pXbXgv+iPnLTyj11hKYOQkTvTI48AH3ApeYqf71Xb5ONxM5m0G7o
zXxqyVY70NuPVwR+9cc7xVxC9lw1jGw7WAsRXAIAmQScGIJBHc70f2vfKvtbzAOTphVRdyGBOSqd
j/povFhLAHa4GD8BNpi2+vIMVKJeKzWTqVm/dE3u4CODFORB6vpno5VHvgRMCwPHZ3bR+WUoyNLQ
8qY9IH8ozv+wR9nOf+xRtmlbjq+j5XEwoZl/3aPKLipLHCL59n6kp1n+5T5wTokxLRuTQa9VQcwU
6GFWSeLrZ30YL7WNowrKQboRo9afeqeIH0zCKPQuW+HDzbZBiA/R8vTqfZq6fDWijjstWi8dU9NV
XYwST7BmwHpByb3yQK+sFAagy+OTU3nOe8J0YVuSzGlEKC7vYJSptJ7u21GoafG7vSzWzvHpYbte
XX7AT8n1IPywmBbxa8YFWQuGxn3a9SCBSHrQOUgMtedf0jp9cwit3P/36IqtDs9GnYFAjtadF54t
wBfWxoGBPhT2WeFz8yQqzwFcOy1ymXeCaam3fbqQi2hZ7k1dFmtielpJ/2GqOR6eeHCrU+dx9ukX
Ok5f1bxEyV0zN3zT+uBBy/KWxJg+ek2TFlg/aGzVXlkMw6Vjkm9J/DpkNOui1A5+Wh6+CYK6bl7l
sjjoBWI9MgHfHNKvyOALklUxYo5Z+9PMx9B33+/TKKQHzVp1FOekWi7DZBGy4eVfgPWEawye/s4I
OgNqMjoPohtJEePGvZ9hp+SVs/54s0fxA46TdlgQIe98DRbHpAf6qm8n7RvEpk0ea/kNFdi06Z3+
qyUa7wlL3vLguC4x4AyxD/0977KEYKvhZdrrgbabSvdtHC3n0/05NjJzfiF+9pf6P+qNo2baxorz
jHnsSO3dhjZw3siZHtRxXw2cWEK2NQ47DA1mcVdHNiaqZW1CRhVm8YMh6K4KU2R7NzcfY3hHV9qJ
AYevkY6g8jXVPiGmGvrES1P5P8xkyl+zsCy3ITfYqsy75cYv+TmrjQz//Jid1Q8I4oGcpNwrkbNN
6bnCIODVOgFMFZS4TIRY8ipJkxABLMTWOntx8glgscxy9t9Vh0C94kP4XMWlOPsL1hdXW2CCs4KC
b22rE5bS/qgRs74qhB9/oNH74mLxtEj1YLDFYHM2p2iH4kP7NBa1WM9h/anNmXVVbsaoaWnFuQiY
jwoMZJ0cWsQF33Y4Mu6nMg6ONRnESLuRdFq28xmuNBaUAhiXbXYXo0fkJR7zhqQfcvuM3S8njJh+
lEqk2ffLBziE4Rtx9z2JY99aAM7bTtTDeWFajGpK5lVXDZKXSeL7yMmSpiKEO+qlJwDkD+S775s4
P6nhazpF766x9ABsKzJsdDSQd2OlN7kXNcDUUw93UgtL616mkRs0FERZDVV9Vvw9rf/3V+p7bgI9
6a4osPIBLmdcwYV1gnaH0bt/vv8vNpiVg6oI8iUyD/fDC2aG5NlLhwJsAcB1ZFSSBq6O863ChHcL
9jz1tDJ7PKdejyKPWtTk+NNxBGwCm1hGjK+2qn0L6fnO3QhblPyqqdGvaqkO+Vw3bWhSS7tX4+qg
ltQPy9KQBgMBg52H3sct0uv9jehs+7ma7GXrsvGvDEsO6GDPrKwvYQDdoY+ak2VXLjCWfqzXatCZ
xhqlvl3qezWCSajQNtMY6XvPpCd1H5A1aPJWvmGKQ5BP94rmngiMdOm7xy1p50O+Veo9NbqluCx+
jSrJA2DRxKp3HvuC1GJtutZ5f20DSEe+6Rk3N51DVkSiGmsGhflo6Ed42BnPSepBXJ25Ies4BO0U
h95JrfXWCDhAlpSOV6GPECBx1My1HKfPqpT8+51Q6P+5EVrC9SyWCttllCT+uhGmE5T7eIC3mQUO
9vzBr5/s0BpXvpT6k8hwnJIZzGsN9kC1aWMUC7M5JudiadqLuI5kwBCKywOwBJ9dO6l3FBjdUb7y
jLFYA/Yh/w0tHtV7l1HboXdcMT5kk5XkXbPnUFj1VUD90NNVN2Oi3YPpJZKj3WXOGKywIcMl/6wN
Xnca0WdDXXSCS+iHzcn1yqe/fz9s2TL4c0uBssBzhe3qrkeNZ/x+eMV/2ZpFHZJlh2VlpfcOqHGJ
6QnRR9Odrj80I9K3QmdEKZys2/nMaLZJ17GbAODe4Y3NHuhPZA+W/IoVkN0IRwGQK16q7xlV2G8r
mU6G90ls1MZICB0RyUVzztEBsBivvDZimGpH8yaZYpQCUTxsQ4OIbyUuCzqbo5zqwYzx0K+7xcw4
efnJrsFPvLs/xHmbV6BIKn+XtxwjYi0stuNo20AzgKg0RrmOZgKaFHgWuF9+P8n8/dupbp+/vp0O
YZG2qevCos76/fbKMknmDbyRZ1Zg+WikILhLeWf73kff4DnfXMRCZ6+f8Q70iGeaEaOHT5hdBv7n
GBVNudJtMR78OY7PBAT9tCtva7gxMUmljVDIc4etnybkVU+hh4C8gv40U4tkTtK9OuOIfBiLKv9q
8EvD2Y3zuxIV4b3gGPXX5GcsbfpBGLF9QmDdrzg3ensSyYSz6qYKtMac7wt260tm2u4/tLIMWz5o
v71TFE4wd2xD2Nx4sqvyp16WQ1qfowliMH5pQTV+bN5/DTOYQYgCxYO6IAmwH+iFfcaHipBI/4gG
oyTlIXUdBA3xCyxXhGCtfGQ9kkcTH4yoqSOnL6LiI/HEvLNl+mjruCBbq/4pMjoCWWqkwQVswj4T
ByVySwLh7OAU0zIsOritYlz79oAPp27ah6YHeOVo5VObtRUh2W77ZGa+t49SX6DoWowrbqroZmrw
4J3WJWMOTbBSB4IXWPc0Kp+RuNCLLpoTQ7z5EUKZvRnyUZzUpY1scUIN+CWw6/mYt9W01pAZrIqp
s/YW9CM13fQXBjTQrQvi5vzvo96MN3NsqsemSupV6Py4l1XxBPDfGvrnxhWHEoDTLuSMfSopwkju
IPWOuQtuiAvQFmOzVLiSb3bspWsFslGlQ5jq536GdIdpBcVQF3MTSJXCGJE3DslwrQDw6pKSaXP/
sSV6uIsiMdzvzbgd37suxZCsO/0u8dz0zUNj6QUcEgIthuJdmPnZ0Yv07PkJoSikPXDAt6vjXfLQ
ZKgB1FsY4kOJO+ggBk4MMnKY9E2aCYojt+oXECkpcECnPlSRlx4KiyFD5I2wnE3YUIFJpuLYs9/n
VUCYic++vYlbkre0cR/FVvWnHb5og3VaGeaNf6u9znAm35Pe9RyteZ88s9aAP8FnePJldK8WwnIu
xpTWnut9jmxz5zWhQxcd4ZPaiNXLWlQ//n59cWQv8fenxrZ9W3cNX/DsyHPen56auZ7nYR581hcd
NWTv9t3FcQvokJCeAI+jH21Y9oaIiAP1MnIrfT1ZsJOZYcsDXoVSpJ1HmmI6QqwFJQasiB5pdWMh
q3cxJ3tp2IM4QrJtVyXkTL1aOz4G83Iu9MMk56Bj6kT0oCJ2s4qJQB4fgSOsbam76hDf4YNd3vy0
ca6p5CC3DSf9O/xkwk2qGg9WV08HLdgWOn+xur0HkJUbzSM1I3ThWfrVclVzrtF1zrU99zAWzOao
N/mnIE4hffkQ5gfdejOXyQFaAt8hnTTv3TgRsO6+mSRQdAFMmLKRDi+GUx81k+VVp1URAR7LY8eQ
9h+WNMf+7bPxLdNyLD4U33Us9M6y9PjTZ4Nto7ZTd/Twxh+55Qci1H7cY9PqYZBiPTB6NOTaZ4iz
w3bKRbGdYu1wP+gKu9kEWNIfLWeSo/75cTDt6iS81t9aOqajOehfcqOAuI2R6aEb56Ofjmi0dIEj
SHov87R7GPssOEZqRDEgi3ZKMibGfgH0L6W391K+mnUmzbLRKS9mR9Q6hiSDbJrkg3MXKv66KC+G
EO9Dgh/donzF2z65DKq4tE3p7bGzgW01YLebHSzCGk8TnbZkG5CavkZDs9yyZVpuMc4LB88wUNz6
ufFIN7pn9PB49VdiX6wbVrNgh+uk+YfPwvq9zPMti1RuXddNz/Ys//fPIhysxXH7RqyXhDFlZPf2
ASltvnbIXCHjMngcsL8MgFn2UOJb8iZdBGdyQuiLcRd0fvekzn1JN+jf0j4ICV3nrKrXWXExgpJo
qtwUt7TNbxbnmThLrIuDKXJtDb5z04qdGn56fnfxpt471hP8wb9fCMTvC4GsMWxHslJNWb35vzV0
tNl2XSsim5rBo++cQH/VVwyuwSFYWiJJviqjgLrEJECAGYXSQgk54DZyT0vcxKeIDtgqy7TpgcJV
0lZta2sZQ3YYF4QbWkv8R9gU3Cs29IMMu/1NI9iKbYFE0mC6ojRrH2j85mjg/CNv4rSdAkd/8xs8
iIkxuszqS28be9q0DhBRnfNl+eQuVn8jjvpWGV70rYCStSbO8aMjT2pjMbukFg6TbRRGxsUO31v6
n489Cut/KHpd+eb8eRXFiqfzH4FP0TLQW/52CFgI9Fva3ArWpEqIk/K2kiU900wiWtHDE7dxqJvX
jWRUednGZC73mA3APqh5mw2RAYFsHpPYFVUdFn9elkY9HvKMmChlA9H+mlXqN5T5dVVrzXaeGBSr
/qUijUzC/CPu6/asZey2rlPQBB/ZJFnRfNIHmXUCyJhXoUX3V2nlrXKvhj2jZp2bqVngRztvNuWd
VC6CLNVYGEWI/1+pqNUlDb/en3yfXoRdZqzkXbJ3FS58rGOkeVN9CJ1vqM5TfV8XWXzVyu9Rigi9
sbV6h5XDAA8unZ8e8WRrI6UKUCSXPsSDSheuPquX6qu5ffz7W939j3VVeBbPsWHrHFIc9pq/rqsk
PHmMzQFB5ZlBrEHVcmctwxt2QvgZMKzpAILbMad4r0tPXtLAdB9cUjHp8FnSakdJEDxpTrByF2M9
akbysCBQvwaN2AxG2p1yJs8n9ZW6CBgY+6FPcmwqeCrCYIEQJC+V4//6KnZYVfR0MV7DhJCr6Jhk
bnWxO6LVwsEnWmjK60cj7/uj40biMA6IsrF1elBmYNC3rFgbNY7v9OhKdA96EhoFu870W1yo0Sdb
uunUCRwcSu8vz+FAg4hoHLa1YgpPOYjqxV0CUkrir2kF4mXvNU39S0iBKVcaqJcELTNpPKYLl0pH
kLrO2sTfzmZJtBC8a1gvM4iVfn6ive6f4iCt/mEVNv5jkWIq6vqkSgiO2hQtv9X4PhF2th13Lc0J
Tvi2O46rptfL21Ch+plhRX3qRjtbMcXPHxa43ttaj3KMoe18ISXLpciLgf50aFqEbtYHTC/EN7W1
cQXoC+7QOvz9nWb+x53G7+u5KP2F7nOS+v33bZI8pIVNdkReVOYl7ibngftknEztpl5MY+48NHNX
HZsi/+mRtb7VW88mTl2CXXzkm31u7dG9pUfMJ8FJXTzdyqDpUS1JnaMd57Rzh9nZanHhICeNYUDr
gfH/GDuvHcuxbLv+itDvbNEbQH0f6I53ccK/EGHpvefXazDV9wJVEiQBXUAXMjOy4gS59zJzjvn/
uB/kv/f1Ft+KJSO5lCgSDfXvL40VKJXBzrR1slS5GVGPZnlVQCiD/KGlIZy8ah8E6zyvCio7lcTx
KZRWNvMaccqVlcHT+VzYJrl9T65fklrSLum43Fpz5obTpVNcQ5X+v3/+5t97QkuDCGGIqmxYJhIH
9W9veoqSF2ti1f2bhMi8IWOSJKRHLhAkHauEvlaR/UekNYI6ieqr2s4BTnYiypas2JMoeYtXQVO6
bChULXX3B+hMCzhuy0ZSvcwkf3DmjnHi2mSXwXV00gQDhBpa8Yja+XmJp9zBvYVabv1/iUxZHxUt
3vLV9qgC8p5W69EYB1e4E9hRK9HayG2Lv6eKN3/QmkMGH3Muu9rnY4/9Nqm8cC4g6nUYG/T8NsSG
+NDi/g6QFZzHnBWtIOsEuT7EKU1Jy83YEvG66Qg98yO6o2608se5KjQuS9SQ6wpVkyXMoPoguPW6
jSQPBP0mwC2zrE9/sNZBIHySXDIhBqBQ/9PBCWPek6qQ3yaFpopg6mD7R0/dME4mFlkvLyBTDCl4
j+vQPCMSMd0/P9///hcBS/tH0PJVVjME56j727/+x2OZ87//sf6Z//o9f/0T/3GKv5qyLX+7v/+u
v/whvvC//2L3o/v4y794ZBQSMt7/AK/5afus+0+Nzfo7/39/8b/9/PkqfK4///rHF1Cqbv1qYVwW
//j3L62aHMnixfsvDc/69f/9i+ePnD93RUdbxB//25/4+Wi7f/1DVv/J7MPgUgPEy/Rd4/wcf9Zf
kfgVeS0rdAS7qiRK9HlFSXTcv/6hqf80WeRplqmYyE3+DE4Itlp/SbX+ScErcuQaqomJmz/1n985
/yGruuh//TT+z2ojgwLvL3USLyJNuckBwsTJxJLz9+GggRs11GGZOHHQXYSpO6RYaYE0HRrpzhQ+
d1RBcWRM9sVo+IFMdKgZo0WJPErTjcRb1jffXdK7ioIoRSY6CGzRXMJi1yd0mgQWZ28JavbplsU7
CIAIVSVHwewmIvXH9FWkijsv74b0oQrnADy/xEB1HjqfbpfZTewkPUDm7qPCnZz0pKTM8kf+KoF6
wb1ip+iaRvWrxlIErNMbFAr++TlauGLT9piSCcvfAG9HYJY5EOKSsCWDIt4rs29WD1X9UtD3v+fh
I0+6bSL6su7sL5SO1X+KtjRzYryYlXkr2nMO5kDDdYd2sB0dSW5sXU5cq8Hhd8N5aVihK5DFoOHm
Fd7hk1syJR3TkTXEqMDVVBqvFV9U7i+D/mBBPFXcuPoo4eeq5ETBHwKJVGrtvsaezy4hQExisn3q
IxgHCPz2yjpthsUgvqUGhiTmY81DtdDXJYk9AGZlPD9Iv0a7xT1sV9X0M+DsICb1oU+1vRqdoobC
FPBT0R575LmgGFINtdJSeIWJ2VEFDsYCcFIdZnn+oEksgOHeqHyP6Pw2ufKCN8tu5DcZATi2mSD0
5zFwFdPv4vYgo4mUoUioL3H+ZQH8b4e9BhkltlISEJZtLoyXWgD8SJQdCTooWmzRmhhBYsxjN9ZG
sSPP5FxbkVdQDqDQcBYR4laTnWT5lqsTP4TJNVq3ERX+W8VdrFh8upmdRbVbmok7bGflDgiDlHQT
vmDoAM46qbMOcwlvJgEcYnAy9ftsBE5GDOSgDSerF0D8rLlQox0EDwTrOT1SyRbn3LrVUd0OH2MC
3S62E/MRXs6kPCmqdh2i/gb+xsLdGCHyFBFoIpOfmqOZDNclhHfK5TbGcBPrCwgUFKMsipYF0rlA
OYaArim/ydkzDH82j4b6nASEELgxIUfNTug2BJavPh4zBuU7MRqfbW53EDMxEiDrQUowk4gFe0Jz
0ybsBbMnM+WhgUWWTKswAQ/cFDjB2DilBaShwGxE7ExMjgm5Sh5Jwk5TI4GPt00VXZWmd6SInB99
QoKEGx1iH52EQUvfu38I1aeOGb75nNSKrVaYAPsp2rJ9Xspnem+vZvml26RvgjImAcnBkcnDy/vK
TnOy8kPG3iyTP5rlV5Gf6oyvOF9HQnKIMfbrWtqwwTuYTb7RVBJDBCIaCZOIlNZnK+2Yi1dY21gx
ganW224cH8fuW2m5Q4sJivkLCHlXnVgCR+mmNJoXQV2zpdn2iPuIvQYtb1x8qBazlPqxb6FekkeH
k2hpYFC343uS7rvqK1o+DbF05CCzNSZVsfWZQf1gRTOwoZmZEAc8UhWft14+BXhuG7h79aTC9J79
VDT2aXjXCDlh6utXElABTYbb0yY8otRZwmWWAMqn1PNMhbMy3sT578BJRPwreZB7EX0a4c++QvZA
Wn22VBrRkPmmiugSNaEmWftweBrVAUdj54ryDVgyCYOXXI/QIkveAqMUj9xe5bgI6QyGRTkFreHT
XzMYJFQnIVVYYLlNeZPGI5aduN0GzfLJEtrt0R9GOtkVLVKlqYsgQXo6EwQvGVDWdlkoex1GlzWr
mtelS3tfXthwrYW13eKUJ4BbZZPfRLZipRjZK9zVEvtUgg/PqqY/jlNVbcDL6ZAM52vTpLuiksiz
GszBWZZvdYE8Js/6tGEL3ZzKvSCQcofb/RWm+9cQZ5GtCaYfWpOxl7X4WTZka5OEwpcV6QdDC7M9
E+JDqwdPuZY2dNFNQWp5pm0LTQZkle9m4T6nCfDU1lq7iNAt5MSXB6G1s8oUkB4q8+ojcqSJ9R76
3x+pXTS0ARo2eS2lpFpzDXQrvqdcXXU88H5AwA+wnL6WKJ0YlpKi0kUEKIBZUkSTvXAZ/4aJaG05
2nMTmTKb6kKjfF228NEXJ7QGuBIBtBOiDxgnUXXjrV4rt6nSSk5ianCh0oFzsXpgisAUwspLuoop
dY1uZvaaSxAn4992Rd2rlWeJWuZOWSnuaj35ab254xOsq3hbrjnmwiyDOJ/BEnfdptVeuuBtkhTm
8+gn+zG7qpg+7ZK0D7R5zTe4pYbw0SVKrss8AZ2eLQzHA+keSAwjwDdfbDFv46x+kkmk3phcleh/
IUr2IA9J80MT1FfiD13pbNc1B2Mwn4Et+F3XGp4RhRu1YYlqwCWujV8Ot5oZSmPuTGzjnOHjQxbX
QHOb7GxJHPaxVWFvx7cqIT3bKO0pE7N5E8u09llOGg5Zub4aL6QQTtYT+uZ6nxnI9ofxU56JfKrW
QYI06KgxEU52jKdHkNPrkwFiYwh4o7v8mYX2E8MQydVq8yFqXrsp4Q0gfV6OlWI7iZzJnRHN25mT
BLkMLwcKtDrvcAWznEIajf4oGcwnYVhFaSHvh9WMWOWgqkdif0jirPWJoHwOyRM84c1najckHIDd
FzKRfi/DiWr5cGzmveiSRmR9TcLYpXnWSqDcUS29jBr5bIKFCaNHzZu1qB/pnmf8SUEYMRSSV5uR
rqobc8qAUWRnzGzRJYBwfk6kMy21hAWcAgkE34dW6ySXmOW3VveiN6pIUyDU9JMiOA3xFF4RlUdF
GcjYyNibd6kyXsRcvc/hmsyE8M2OFa4XTIpOyzO1szL9rhLbtEkIfN2INcN6KEayOLZ2kDBaQ2au
2aMZaVjBFZXNEw4NtRq3U9CGaBC5j/ltwFmaeDgGCaZuI2XdczQbeNJNAZ9vGUZcJEmHaDyvuVFN
+tOOBCO+O2rAutzz3SVAPL5R2dxVaISOmuSdow/dUROUzm+t8Wgl5XAaynonyp2fxzOaLOuj6c2z
rJK91ChXIHuu0iWlzywlkbdquzcDOMKUglgZ7ZHLSJaBzWkHLdsmzbFQdqaM+IaYJLmZnEzoidsh
pNfFbOH0oU96LgHdCyLoD0z3I+Gk/aWtCdiG1Z1zYmqjgVa8vqjZPoveI+lLLw+K9KNYFyvaNBQN
Gd8BPiozvwux4dNRXJpW5psEibULi6MFT1FIf/XknHbVGQEH70nktakdVDIyresg7cE4u6D6d1m5
r8ICTt49GIkjLoot5AvGv+rHjMNxCqf9oGhbeXX10iHOYmHn1iHr4neazw+BBDMt5+FNfc4ZUvTA
eg0mNQWJSNJLE7/NGa0yPz2SU5rl0Aq1g88ZJ3l4SOsHSmhjbF6Iw7WBYPiC/l7VaIf0cy21+5YG
/9pW6aPeLU7N0y/me6XWPXTs7UBiUnKZFnJDYHZlOYq0gn01crNIIBLRslGsLOhAKYmvfS/6ujq5
7RgdjVFh77uXlge8hbDKZU8VxIMqHpjSPqowc2x0Ilc6Jw/2NGMQZG04Fuo3q8pdUVJw9gYg7DeL
YO2RkNoEtZwToYe/emxzBHK82NQ+5aYiHUTUXrGqOhPlBLi1RqKcsMgULPY7au3J3KpVd40n4qR5
hwprcZvgFHWVky+XQK62AzKf0NjJ0Wc0gZnlO2vyVTtnT1NtoxySMX+aIpLzyut72NSD7DY6M1pf
6Zm787MCxUwHcyKDB9zQd9pqkL1puJCPRP1PL6KqZ8MPXd+buMV0Y3QRY6eWlzSHMPwYGn8KrmKl
oV47GtlpwMGBZOtkmJtUf2k38A8obW5L9NCPRLn1T0j1gEKTs5M8B7pAAHjoA1RgvMIDl68vjERA
WOKacsDuB6QQqrJhOJOSc56x3OUGFgcTrxL8PJyrYAfDC0gCmI4kr6hGA6R8ecbGbXMvu4kKWxjb
QhnAHkcLYZS7Gh5djEGdMAN+i0aZqntktiIfcGNpN+hktCrnULtK5bVSue2Eqxg+mOp1GNF3kUgd
Wft6lI6I7GRGPGJMCLyysXLFEZGBjsAUWSu7LeOPZvzWsUUZupOzCMhpAAb+1uA9BTYp83lWxujH
dUvVixBzKXAhdEzuAycUq4chne96dR7Uaa9AD4MGvC1aEnrWrDrw/exL3ApjaWeeSLF4MYVyA2hf
EQ5GRPZZFFJ3va7unH4mukq/pgUdWneOzJ2K+1BI9H0mKntRPvEyEqlJ0lPj4uwEBZxs4/x1Ls6S
BOSe8EHjFvcTU6LEtsJ3Ih939ajBwPnoE8uh2xz0i9KgJpWBX7E4Ja4Ds1Ptx3RftRwRMMtTa5b8
BF61ZnhSUXT2huKX80XGtTgjjlLk6ELA866ivSChi52J34unsKYhHKlzl02v525gbuNheJSNx4nK
B/O4ZzH3BVGu9Anm27VpYPQ9qojo9wy6Hts8cTM4O5lKN1pMTmvEUOWreyeojwHT+Xj5nGrtLNPB
T1BUmCos7OOnAwIpR5GeA04JNeo41UiRKozOk/RtykhiAmA6TYccyWiIXwrm4yB8Le3oMSjjrUYY
ii/RGa16OzW9WzCCCOJtJVUb0rb8RgehiNjrgqEfsi4wdJXbFl1HVF6K/G0EH43DDXRBatch6pkx
+SxRILJexzQRGse6yA/TTuHwYgERyveaKBQGsxujJRc7cLVIp5t4Ypi/E5pwN2vaUd41erOx1IWA
CRwoeuBYucC6nNTI1aRel3eOBV+o23uxsO0IoOq3uU+L8ixG4U7Vm1vFxayY9RGAlBumzzMThak8
zBKoKgCX2oNmPGpt51Ryas/xCo6Z01f0GIcMRFqf+gaaw1avNkHaexb+JfB6N0PEa1ltoLM5opTi
8TXU99zko19dnWDNOBtBG/qFYKBsm+fTADoznBovUS1AWxBsSWHWtKcJf1Oed1STzITC0LD1XPme
ZFLre37E7bOccdGQsRwFwvdsCt5EhF9ZmPiFlptJC5nn4BXMt0S8hWSIa+X3pD+2y2uTKPvETKl/
n/TgNwM+QbYBp73FuQFWAA+IUseFU/YlY1j1IM2/9QBZOmRoQZcQatNXlaieCQym6hqJ66TxdYNC
NvNkc+oAEvaePJNYnXHlSI0bwWFptellNidbnIiFw6YcY3xuGiYSw6tJeNOikZbFo2ehtigQwRYX
WQthHhg7bNquoj7E+VYcicVcH3eYPDRMHTXHoCCkU/cZC9hnSZ1vqYxZCEmThT6cUhmsBrXvz2S9
zJl4CEXFGdTfNSunqC6lMvp5QDjrtNOnfTjSsqnynoQ2PqrIb5Qj4xQ4Jqdg3qwYtSFjS5t/AsPz
siY6Cqr2JkXWOQhXLVmIYoqbbGqJKnoQa9QirXpetK1mcHVO1C3oN4yMxjQ01tHUTitO4m9DiR3L
PZZBuKM5BoEOr+oThIp9ksGAEn3sAFvMwJ5ITrwAiBzNg2/JICOD0RmMCaGCxU2kOlbLzvmmcwAi
d65+EIrAPCWc1dqnpbUpo+ooglok4BDT9qFVmHND2AjmKyJKDlgOV+VSafmhLOR7OdIrXpWlJByV
pKB9mbcItQC0iw9xoNqoYRA5fFpR/6jKtaOMs9tVCqXibw9Eioj0Mpo/IfzwRARugL06BnMSkwCG
6/QOfpR7tEleAuuzNz6j7mxYj7k8esuMEraQ9gi7rRwdVUv0lSsJr0sdvcRMbZql5K5h9Y0aJlRK
fybjDNKmXyhwivdjEW5Xgqh1x0gTwgmVUPDZbZQ4VnBUr3p7KZe10eycImQ8ikJHHvZYSbKUcUeL
UMwc9c3M9yhBiq7ike+BHbV2lmjujB7kJSzDIaAjHZJTnGueXsp78LOEhMiSw2SCDEBPYelbRfHz
wLCKlUfey/ZtKTFzsNCuqkdCwE5JVbvNkjpjeBcB00VIzpJXK1a9aZF3bT/6ldLujLg/8TbYyvwd
WpRsqrTBxMTEhX84B2X8PVKxKxN+KCixxDDwx36tvPylvWEPY6BMTajX9pDeyKD0ZUqVQrS+0p6E
nJZENrjRMN/8RXyRgtjDhPdVR79ZKpC5vKet9LrmkDQ0t+3gZ5hIkUYCTrfl6bGNf0Sxd3jdbEhA
dOu6q2EEmMiqwncHW/Y6wYIuI8LAEcvHLXgX/c0g5jqymAFwrM5MGNn90E5f0rDZzprJd1JwpFo0
dMntYWE7HBfETs0lYzJ6IEgZ5Iw7eJDA8jDnTC+425wp1qBZkU3B61ZG5W3umgcdAItKS0rg5jkc
EueLPAto8KJxEBDFW6PPGITeHGIax1Fq1k75U3L0cS3B3ScO2Gc2RM3a7oDd+b2EWAj7PXDhkF7Z
YgLQZwxLtWbfZpt4BOU+bPSKGiekiCsuhEwgDzsAs8NqfCrkwjH7yzgH+zY9qxa/2XLhowwW07ya
sYraeSzYbFViqKOe5hS9QzpsCQfmSTxYWACtsiHUkLhhxB9E80F/cUrz25RZBK/YoGJkAl1v1Bzk
wlpFVb/Z9NJGyzaJ8HcMst8z4QUJz5o13qLjq8TGDnhLe0HGON5TLr4tPMvN/JU2FmxZ/HzyRyi1
vBs4LfR8a9RbWXcN7mo4PflGyQSnq1+QCSp9RgnV4tLPKBBO4yIyhKsJYMF1WzhJ3J2m5BLPH0Y8
ODW8mHXoa0kcF+a6V4OiEuRU3yld+56oI98kmE07jeh4w3k/dsdFADZivGpTivd1dIl2tLJLp0Ma
QYsAQa+YyN4t2LM+J+PsxANPf3fMKTHq8lDpJzkjRKvkCjYv4lxzcu5NKumqC7aV+ly0l0DrtvIk
2B1EEe29GiDv898mxgC6GDGFpFKzKpXyk75ciO31QmRztE599qXGzwsiMkMBx0iKS4Q+YGj7N8W6
hRjKFWQ4tDIUM5tMxxE2NLZsHJN4l4rnuiQOiA03iS8TuhPUUTbrM+TUwi4/zRgAFGNxZ/0+oCtm
PIsAldvmUJMx3pQs8n2p2nc6lXjy1eSpmybht9L9ZNZjSxvV5w/ARjeZ9BHV96X5HK1+M6YUQsBc
VcZqWF234vSqWwiRunhbx4c62osh4t223KVK6Egx6E9BOM4BinFSfGTZdLQKjAkzBINJjXnvxtrm
oiOBY4h57nI3XIh94xPQTgrJnwkwvGz5kbDwKSqMK+nDaHbgUPxQmBiO2aNWu7U8bOIpeOrKwS+M
yhuk7p0glmId9wqqnzP9XJY7vnGvRz5UGF8Fx7iC/k2QGQOI8wab2klPs/WHb0taeo8NbZ9I9W5g
bQaRK6LuCvV4g1zWGUbfij4wR5904osWbwWUylLFmmIh8MCN2QGZkwe0267AM+RL4gLL0ZLZs8zi
0Amnqn6cqGTwjboThEspfhdIrs/6g2JWPoOhmRJ1mK+tMm4CsdksuPQYqXBn1C/QtejcW0Qy06Ed
qtOM3Cy32N7kF5wcTwYb7qDGoUT2NzrSLQPG3gJuDcMOKYllkochvUXRRJ12R91vSqGz5PFzx7Nk
BIGbFbdKuhbVozp9ggfdteRGKjGR0sLIJk93mvBQqCU0zt8KKePK0WDIc2T3aefyLYCZxPLa08MR
i5DlSfPrMrwAhtOMrfQa9F9GDi5r8nQNZkz4VJbqPXtdmkvLmTWJsr2owxMsJx5n8QqN1cFqwLh3
2Y/qi94ZXpP2WKXMh3D5GHNertJESdoeByaYqZC5jdR5jHHnQeQTHxQksI9IwTxpAXVlzs3bJC7P
WcR0TOdO14jjKbB1MgwKiYWQZ5gYvRs0HHJctZVMHvOoeeX0udAuqsnzPF7Ahc6S7s6wj8kr8IKs
w5/yoiRsofTsbWQwZ0SWIyrD0Qxnuxvae6aRUJf2e7MmiahCDCx3oytnwKWSfSgafpHGu047Ct3B
MsPngZqfCBwul5eGlqCfmk2K14JpI59+w6UdepNRMOcWHjVa70TYz8SLFhDU6CrdIk+eAITZJUz0
3lBRJI1OJ48bnJdJ+mhWpC+RLkn354fB7KRxbE9BQLFjPkaFhvVZ3URifpAYe0sWvnX9VcXXZobR
djTM0yilR02/LaAUp5LxJc2f2AQ+IQhuYT7qFsYZ8y2rX/pEf5qb6avPF9sitFZ1lL62W/2glLLH
gNUdhn1FxHluMKYuSFV9MkCCpt2TdcCPf+mjypfr62oVmPUDlBY7Iu8sDe6lDImUyNJMeQoWYkFR
mfBWUtAxDB5+U4MwPuxQEYCoZBheAv52rdVvY5P7pMThn+mAbCruEC1uVX+3beI1pEuDWd8sTXLo
dOTp8dEokkOksk5ej/9Lwn1Sa5PDjN+x5iMK6p2mdcj5IkdGHavWvF0D0WPJjp/DMvsDZCvZHPYq
0/xQeuMi3A5fnAR6+xBCJFk28XCZrEfA+pEvceFKwzc3sRBd0vjZQPLWkJJTvyTZzUyuM5LY7pqX
8qHW7fGh6rageztIVU/gxdLhJAfbVNjgG2+t1CH0AicTt9hHnS1faS75k0BlF6l+KyukHLYQdVEx
R3rszj2z8CLfCJXG/f6TS+pej+utVEIO7ZOXpIbcRe3E5o6RrnEbzWvHgCPX7wsSFXQqm7D2R873
bklOxaojqOaHGAFB3SYf1izjsyv9jp2MmsuuIUneIMjMH8+LrHvr4qNcIFqOhZewia+HapdSbLA3
3IssHMDDOrJGGTVl/GzuBQ9GWLIhD/exylKXC75opk1Wty5eu2074RQO3oTlF1Y5/dnEzVg5rRy9
ggj1FtweZc1SFJYNtVUa6McYhGPETG4sWTlOPUO962QKH6FxF6ziQZVvandUEeqkrLhbojxrHe+A
/mK2TA4ygGaLryvyg9ELbjrPG834lLHTMq3vCsltgx8RsIxB3kNivChl7YTSO+FBdtt/yONw4iwg
axHyE51beu6SS0EjIHNGGTx4S0D4RCE5RlvRs9PGVuN7lX7osYrwqSeLibPe6tww6zbGZydHNMHY
BcK3QTWYdqx6DOKp61tsPpUSTkbkAd6wrKHeGaR23l35gF81KC9xScECeiLrzmX+WWpvxWgh5It+
hJrLMg+uVjg48fipCXurJ6dIfo4MIEglcRE824L8M4KGXKQXqm/kJa3TCvG30UM8G8j1ZEkrJIw0
J7bfEbe62rlSRDkhbEQudPapZLvpzwV+6vy3UIHLB5eccViqzJdEkuyZW1JFez+STw2shd78oSSk
NBB7mwRSwtEcUHdOkwmemC3Oon6ZVXs2R2ujB9Fjqc17U7V2lmJsxf5oDk9zEjI6YJZCbTdaL3r+
qxV8BnszNv2EGXCb+QE8a43bFaEzgdssNNEzKqg7qLVRq3hqJDyixOAE4Ijkx0I7NxLQrPensqep
NSS3h3AxZmejKmEK68k2yiJAp9POUMd9CECwF6J7W4J/HK9DJ3zJEHdqAxM+SdKiTg5Hle0XEBGS
yLSPRWuXN15oempn+EKRPQ4NPKsIvgyNPXYvX1t+sgFm9FtiTPTVw0VsFbutfuSmtU16A3NlBanT
RYgbSqlnXK/AAfA4ghdDdAHb9KRYwcssw7JS/VgqCd5oD1WasZLhu3jpl8e1YWAl/9bpfHbpvDVk
q+f5Ghh6VTQ+dPW/lFHbXK6eckvx8TYFD33PKC9Qq51mfYOXJpglJi+jRYm0bycFD1z7lJIIaCA+
SPqXDBFzWgo/hqC0jmndy4olk5g4pqRe4kC8lGgBKTfUICHtsSXjql2ldoMnzvmRwftB0gSsrfMO
p8MuJHEjXN1GzARALmKj2IjteC6NfjdGF+W7ZOg7itkHhFGXj0Uvz2JDBS5LdyUE457Nx7pvfqfC
h4rqBIu+qUx1F7WLX2njJjSjAwkTHUviMKpO0XCQOc5CoP0VEIZpYi+pjfpOQbsZpocS1pzUyH5Q
mnsL9j9ZPehHrMElZsiWWrax+SI4JaeU1HR3fAdfEJ7cA7HWuzHl55M8LA0XTFYwyatvBtfarDCS
Hz8DMpF1VhUjA0J2Cw9WCnVpJhzNhDiK8KPP+wf0Il4j5xsU2r6idK6ggeVhSC3I0mu3jPuES4vk
zUdDgyYBpdcWxA8WAm4eGC7V565CO8R20smC2zjCjoira0emmWGgyxIlTPAtHcWbObYM8fXQNUGs
8LUn8hsQfM9U03rghTENd1Z6Wqrfhr6HljcRw4w+54q1x54pmJEoDfc0st4aM6TuHUmue5Iylbkb
+qx+9OLwm8hor+XhLyURh6js1eohZ69YEE0uyd37lAsIUJ4ais04UXYkNXEE9OBw2DIHns52bpl/
puW7FwSElZ1LsLe/kJMdyWpj4x//IcyCyqfbE0y5aynJhOhAWTI27XOxvnkRRV3b7xbj10S+VJT4
r2fA+SiPirSwdYywJeKgzDCcZZCfEfm5SmC6U5HxelrGVRqgZM7UoBucaE5Qdu9dCi4vkVy9Y9Wa
bCqE4QlwjrF4MzvupoZhdBgK26FA8136EzOLnEqARQmB86j20DHVm7m9AQ86pfPkBnzuqsrel+a6
ZdqC1CKANhyHuVeZsLikmsANlnCh8Myh6ZbpVZfWvfPop80ZvMJBQ3WG8oLUdPUsBTzcs5umgp3F
/SWEECyRvTIaByDUniaHW4noqLaFWMOInnmIHcYo3jrSOiQuTwBATanvK7m4BHnoNp8mD2SPMnBd
FTFpRxZUvhblszDKpESulztjhXi8VXGG50mwLcN8KOjN17TwnM6wgNpd3uomZB862LD2doIm8LlX
96SH0VkWDBDeVPUtXihEDVoR0UU5j5CecD75wJLhGVyB26yJfxLuJc0m/e+x6op9owVfsspbXE7V
NlaHByFV3uSWUkkpiHdhBpOLoodsfK906abGbDfNVEVFzjRr2YqxaMvUSjZBUV6byK4q8cHLdOHM
LwBwGNXCWKMez7EJzn1SCGJgmGNGPqnnKSjnjlzcMmWGEHzHQe/nNGVZCnEks5zaWFC/VO61topN
FSnE6S17UspTBGzYV5yuVF6DZPVKkA3zogo/FYOUCQWjVWBmnzdhwqa7/p5xocp0B9EFgj3zq9at
LER08iOsue1MPEisxbcqVLdGn9iG08W6Y5XwJrARJqy9ZXR0XX6SBsXRV9B7mrsN2jg1vCva+1Ls
iJjyQUzu8nxAmfdZWXc5EbYVZuc1z4o1/yI+hNWDPH2MBUMh1UvwLfVq4s58shjWtoPS3vrF/DHA
1xKo0FDKknprp8VHGSl0+dodvvghEjSb8hHkHKFSSrWZzYV5GFJzLTnOQwvdZ3yTcsmWRslWhZIF
jL4lTMuVqAQNayMIJ6hztAMIRTjMqqW7TT21C3wS5Pcakx7pOMaDbY0hkDvT+hmN6A1GtVcit0ch
0Z8aDr9+HugTpvcFfEPdfpZ5SCkF8IEFdao055V9oN1FAcNkK8nOskIS4Wq8ZqrkRLya+RlxKE9D
ONhVNl/7BQtsGZ20SXFaEF1RKx5WOaNZ2eOKJhO/Bua1TbVfluyjnZbErgIVijqwlElsuGl8lUqt
lPLjkMqEUC+a+sJw96prfXxIIzHcLAPNqz6Jz6OlfuMMPgJ6fhvasHwxw8krF+O5sGqE6IJWb8UI
AFXegX6F8bYJGsLDZ0I2ViFV+KAJloHLhcKXl5gawS4bobqLI5tRIB2KMToFctBB6bT3flQh4qn5
cJL4YedL27iZ3oMPZFfMVCF7A7bqG2VCIkof+6jQWdNzzC0VeXak8GF3ZS21QaiRZZwGQdq5E55t
Wqzu24T5SdFoWg9BjDTJAnz5P7k6k6XIgTbZPpHMQrO0zXmCTIYCik0YBYWk0BiapafvI6q7/3t7
kwbUAGSmFBH+uR93VMHbL3f+lKmIT6qjczrozIbuGf+bZdg7uGaEcyPm5EO61heLtrqU+c1zHdHR
Ub3GXL9pgw7oTmJrYUUIlQ2HkIxAnG6FOZ9a+WJcaATH+PcVWvcU2TOwfqPGaSyBH+JYWuwXVlod
PTltl4S5ZnaaLzt0PDz8hzghHcpqrwHrZRgdLL9n8C2giYNNsiy8Z+rYyNd2HHce5V6C/WzlHemV
Xccof0zymcbbZzOanpYaozMJl+zZCTClWIN4yRMOi/nL5LDY1Erd67GtNpCy433rf/YUDsG7cYbX
zGsAZqCsIUGEG1jm2Fri22BVnA2pER6XO0LZnkDEHdKQ0HrfU47pxmO3M2KVYhxm2FsODLnKtN70
qunWMmW8M9rQ/SIgfrgmkB/xoNpsL5mpe1m9i+wnjSUZajP2RrTxEecjgM/RBJKm6pOpxz8KQeow
lDV62tiPawxrxrMJDLM0i9WcVD5zjJTWULewt653bUy8CxXk5RHnyxTdJ4xu7SiGe/g5o7nlSjDv
x+1M/Mdk/QvR1wAAbwONH3m8WzZWiIVrxzyFU78GdLiqe6aCQ7KRbIT8pdEXtmvpiK3vspJBEkCM
ZTq+MfvvjHNoTZC/d37ZUXsYWlZmMMbzY4PWFUZ/aBXcBLxayv0wqDXuGPNkJf4IsQmcTRoH7Aq+
iGZjmGFvGLlrGHCrPgpWi5m9TDMs1OOhSU6j+05tz64su6N0P4E0cjvBlxP+MhUOe281ukQ3nXAF
vp7pFjr7AfwR5/m9GnZIn+tR78nu7kybw3dSbbIBnYw5n4FgHjhvhfuhHGZP7T0LbF0959VrgGjU
E4dZfKxzeSolpVz+QxmPSw3Gyg6IGhJHdHG7JD0HSfKW+mBb/DqiuST+hft2xdAut9UmFe8DjVy9
+Voi2tqpQITEviKfPVEzsXnrqRw3WRzpoNsA42F3zIJODUDOswZ7herPs1V9c4QAJb1KJu7uA6YD
c1V7V5/lwvbTYx0z0ad8Gem5aE4VNpwpSUHQDevsCcVp4gzcAnQ9I2G48uqh1Yt02sWt3I/OfuCk
77vvvflYUUk+KncVT7ulFbKctzHJeS1J1qpjSKadTfw6DADIwoI1WB0dpOf4C1mU8qwLfgdu+DXJ
wnOafMWqRKSjFYIoQPoOpWDjllep75cBksGAA/ux1h9lTvCA6UXOyE1kW7tr1qbRM/fCjpBoWGsg
d7qLRDn1ABD6byESbpe8VTw1o8vf4VUpMT+Xetf1ySbAZLs4MQk8d8HrjCjtmvdVo86lXa28PlmY
RYz23lRz1HkKhvmkCHogQlXmOer/WvJW3SRz257FbrDuRnjxOJibCWgFkQr3PJAUaDmjV/MjzUks
+Rm0rbMvny3MIj73+yLFJ5c956o/pRzR4+ppGrZO/TlrbPTWTcdfOjk1mJzwGaXD3RT+lWTZzaha
kZhnmrQNWGHtwV0xp4BU+tufKD4jko7R+G/YQM9aPG5cxDUnc8Ntd174TSPqGkb5nh6stev9FTEH
w4HIGL8FR3hdnBQgfdP5JcY90IA1wHIAlNtYnhP1q2jHFZifVWrRBfqNE3RVBBybDiVRM1YlhCjT
q1YyG9fgZ5jalkhusdzPLg7lpaWYW0knHgx6ZugpSMwrwIxVQ4QeY1r9Rrvnecg+I3azS7G7LF/G
4Sy8XTDtRQLMnbfOzJQdJNFKaFLJ1cdIEqTe2eMix51ClM0oMlf4+2hYyq23Ov1moV1Zbg/3w2IP
W3I84d2gGmr72NpRiJ5TUPs8e3+bpcHk3cXwqb/KJN2U4Rr/qZc7G0P+siuMJK6uxcEna7v2ZxDX
yAVNMla3oHyEgw5Kt+FUUuv+c4KJtCkt0zuCQaURIgDgUzKr1T4VGA0noZ0rs5hojDJgl+CzMdry
gQ7TPSLLXxgxv73ZwMI8JSRUO1c+he514JDk0wL4AitkUw1o7ZaOxvWgp6/YzYOXpuckJSP9BlTJ
I8FQMhDoYOUNTM3LAAXZz/fjCOKzV+6vrn23CkXPamblm2FEmgqMB+0V0aOTfYaSxLs1cquiPIuk
kkcBVFr033k1vXoZqyf2MF7BB4JePJ3eUyNryC+dtyNm+NtksPon13G5yjkpOIyzOFhWaG4dN3wj
FuaWLrtoB+G3G3DNXCEaXaful+Cyd/hBbFKwvnwwEy4G7BMh34dxBcItTLt1QCRK/BlTcSgA0qSX
LpywezJgCr6DJb19m8r0eSJERGXaqba+ZYumOZT7efimqKMenrVxCbIvx1APCU8vnmjKQ/RLOmB1
pZfL7rYdDeEJVprBo/uga1ee89hgJImIKcWZxm98V4wvYe/ch+G7QW7H6H8Gi8viaGcDOrKzTePh
Ujv8NnF+SkfsJ/i4KacQfbGxOMi2ifid1db9nDM/b2vOzLMM166rK6yxJbf5Bv9b4609z1xlRmB+
IbeCHenSS9+vlYznm04aqKNseXKfBKjy8ngXwUE6Z6Oi8qmeXltj02R6uLod9UzBzIsTNd5BpUa4
Z6cckVuCg5feJwvgAR8Ri59JWy3s1KesZevla3dTGoA9raoaj6HmAoEss+g9BD3nQRGuEf4tM9RF
MuaEPqvvuRbMlYXWCDJzoue8GUnxRi/QVco7q6vjpZwQSN6cXQIb1vjMaJy+o3sGWI9wYX1ycc2w
sRfH1gz4k30R9Fuj9a51jlae64Gut8TDV3gyC2vcDENsweeoKfCYqrtsxn6OPfoQ6/RPaGFQYENs
7tnTHUO/mXmlNsCKn+mDgYdzraO8XLucyrbKoPR6zN/NCWpfo/5MrhiRXwHzNu68b1LNODvN/iLh
LH4cbJlctgxU+IF4Ngj5mC/QigfeQzd+uYTdXjAi+FNTLFnf6xrzjEe5Old2ecoZe640TyeHbnB2
tjL3MvYZzRQIEkl8qEKaBRMdB+uQpqT13ICajWjSGYsegE6NnLwkv4y2Wk4n7BQjQd0YJ+pm66cx
Dow4eyKIccAvwT4C4+essSbQy1mtQHz9hkJyJBl4ihxWvijub9Po2RdgADyR1daIVHjoihwffQqD
DmWj8PFIzxGTadY+M8HuMOqSnZtMzj+fO1o4yBEpBRYp08HlIc2MhtP68uHPF38eMtefTspa0A0/
H/58sdU0u1OpcAUuF544fAzu+ufDCbsN7VsmEUavVDUZ7YidTMlMsxGFOHXLw+jL+d/Dz9f+8+nP
n/6fr/38adsO/+8/q4o5hgtyKm3egmuPp/809RIzi9kotaGGKSGr195CMyKtkLDhW1XQfc6gp9R/
fyhyH293KOr2GGi57ugVphkNCPu/PzC5vQrSCkE2nYwKHuLKFd10+vfQK0kFZ4832CKmU0+ev3CE
ffZd//PRv08Tl0JiHHlgu3O4Jf/zAN4lXVtBZHC2dNKzi+UKYdY9M1Gb91ijZbG0OhsG8cLlwVXM
+uzl4f98TWojOxp5j5aufJba1j//fMQ5HhkqndAk0DMczjWrqS1sa7dUZe5r1f0epG3C4Irb9tIR
G8f7KItdaVXqgAB6izvXOQdjmizVBAkEAIp9zvSq/3+fx2M0n+PX//yFn3/181dpwnNW0vSKLdwD
44KG+98P3VzV57+dz6BJCnX+eRhCm5PQfz63eQ6Yj3YIBw75hf0oxUdr1dbZdQtiNYGvMbRSxzv3
wWvVtvgZOJdYDqUfuXkv6asdDFXf97a//Smxduw2OTG2fbfIBeESw6GOsSXYDy0HEJdSwrtoILTa
WeEJbgYOZTI622HEkUXReXzxlPWBQcfdNY5oVgQsEFpRMM8/DwQ8gQr0BtaHDljnmMAvpyCLG2hX
hO3WWEu/ts/R3PxJ06jFHY1ZBq9EI0tjW0XRr0g6miFcCsqOAReCFfv4pW5W1vBFYxTGlUrI+Imq
P9cdxhhtiMe592gM8edjXgzYCpqxPHo+e7QQo2nlTSSRU+Q4M252ZWHvXWrItpnQ9XaMMp/RcXeF
Blcek+HZi0GvRvi9i55ThQXNYW9ZnNjwmsujHyYYfakT6pkvb2ER70yDXiWau+gyTDib2ZytWsO6
RinpPiHEsJpjIz5ZnHrpcGO4EEztrtVimWUkj0WIbNbMbUa5mGY3lje38m72W4NN+xBvExeVPjHx
NAYZMpkGS0ejws+3hm9L+EEKarUrsghDMj8XE7HBSTKZApTw7BnEWbCm/PzFSSOjmxw2j4WF28Uu
W2/vZmitfYiiMxFKCjjPUK2XaIZ8ZbsbHYnZpQ7VukJregCDvuzm89+1UN0WJA2Ug5wtqLIN75B7
hbgVBptTX8/5nvzPfAv9lqIz0LFcYPNvEc7Dg0cS0sfTllrNRBcWfNdZfZdZhK3aNNNbWYm7fq7s
V14La1vmlb+OZ0aTkCGiPVvabmN58NX7LH1Oy7HByrl4TSWt7mJyzxZWYZkfEYfQ/1NQTcqeaOCK
xhc3h7HSZP30npCP8auivkVt+jgFefBoohBVieEzS6DmqLXsfm8hHFU82fFoeQ9OqD0wGn7F2dDO
d//5mlaLKm25OKm6sbt2DZTWSFCkOjO/J/de7hXSyO3noclj+mP5lpYtZjJnfnz1ZusirSU1WnJi
behsWjVmJPb5T81FYqc7s6VqKqHK95xDvDkjkef70m5GhvEoNj4LYRtfssqLLuywhX3Xg4VnMJ2E
yykVSc2aoj3EsuoO50x1pyN2EWVVUUuU1agqbLR3TTtSXPa/Be4WKLK9t0hqTa3LOyk1bl6/wxDj
El+JEMs3VdeNFzb8gN9Udtcu78YfnM3cY/4wuwCvYgvibe110Z+fVtBo6QclNkkQdbSYzxbGXd+a
zcUgGP5DHfwHJLM6wZiwQ5oJ7jyWlHNmQvmPTaamErPfocGiHhIofEizmD6F2iSXu/xfOreCjes4
t1b3SEYLtskyWv9WuKSTDLEZOkcc/xHvOTsxSfW5XH65TYAptZFEeNgAeqrzb/94Sb58zTCiM5li
3MP3EEGbrF0jNs6JVkSFusBCSZ2jO9UlJrZixrxa3Y+0ppz75rGpM3SiPAzuI5KvZ9H6zTkdge0R
qZWAjkV/n5W6vx/N6MGjmhVLJq6MfIKvaKf0+1jsCDeBSV+qgXPnEFjxmoiiR49g+FK19FrJgmPd
D0ymGYZ+6wRH0XNvxos+HJmRPNodQVPAi3dl2FqHcRjq1aRVhr9oeu6x4l8yF/FDdfY2nvP5Ay7g
82ARApdK6LOR5Oo5rAnYIJnwsqe/2CvlW8ku4miJtN+YNk4UbUBDYoB6Kxih+tFzECZLgzb9kjEd
NftO4577uUlJF9E8r+hIdmPr0dONc2gDSFXgR6KOLOGCwa6n4UzN+EBzvD/QSZSkx0z4W2niHHJr
goTORNPRCgQSAC6wVMjBzMD6qHVOKYYEUyXnn/eXT4rHsIbuhPKIA3MY47vWWEiXJf8kwQf4A4MZ
ZiWutotts+ifhGQGLFqG/p72rzqejLufN1SYIofR3zLSyRolB7bnx6GHNs/y1Wx15XtvCV76xThV
HRpuXNfaNI19EVDMOw4mHNw4jq7eU1SaxjXiZrUzE9jAZqX5dPlawN7iYFlEH0KJXGx6LJ+9bfv3
7fIQuxkG2WQW/67oqXfugtKaj22HiX4s738uuHlgjKly/tugbwmCGM2lMtjYRT/8KQbDCacyq7ma
Q24eat6cKwZh5IFE/yJVal05wFhXAAXsBoocyUJ7ey9zkvtWtgn+0kT9+6hpXZTcDjMksv82GiXT
UpeHTWikr/ZErdnoW/YmcD3rmIIKiOLaWo+tIAXYE1Ifx/7thws6JJjZAlS01AYJQnomWSYs6f3Y
9noTVcHeVtTES+4xt3YKvpvYV3svAHMNyoLmCujn1fQ3jM1oYzb2Tkrhrz3Ye5tkhm2Z+zSGCyPZ
abzIB0ZgN5sxJy5CQbpd5rioI8kAdCBiP5aEpYIwWKCSSJRe96ZoJ/eL+FtYGodPldi/+jxgQUHR
ncjBua2kFLeKFPx4zMpN6hLWYukPGwwJEnvu3nf63ZQP19GiHKNojph32ehM7o1I1KPuoMjGck05
pLmzBKe+qg0f5yR6zmA6jPsBqzTsrXfHzcMn1/SwItWZWpd6Gyb4NKnSw9OYw5LyaBeJJzJohZPQ
ztDO17mud31qp4hlVbrKevchL6vDHNCiCGDybnAOhQvZp4incpczwsrtJRcwGq/52N5x/uzuxGIm
0QFBHYM9vzfIa8Ez7duLWaS/0GpEO7hyShgXwdWpOJOLIAFK3U8E6K6TnbLCaXHMx5T7cH1DDAZs
0pJDBy5AFQVTMj+7UqvANiP9BD8TnWk0SdYUizAqy1+AXiDCZcD5o0cvKATeYAi1aR19WCoDh67x
EXiFPIe9ZR2MYFl25j99pI5CoEgKY9aXzh5ezQj3WWXOd6Ye3gOf01bbtNyMHPzrQYfvVlTVSrWO
hoDPaNDBcpuOhN+U6z4WiRcyYoKjmfv+neCq2Zqw3U5T6VC0W0WIDemFWq4nw4o24Tj/tRKkd7QG
zF5xF60VLY07I3udPEglmBXqtRBw+KPJPgvCBw33yAe7HO4bp2koATbvoyKsX4asx7qR86tP1UMY
zHSYCd+9RlQyg3OkfDzDOXbKMJqyWrd40/J+JRPgAF5i7RqoAOiM8TF26m7HmGNx03oxmMbwd2yB
bZnS+hK6sb6XKOgYM6xtYdIwzhWAybJ+qFVm/BZNsreC9onGlWtV13pDN8XJIPRHEtuaN7Dc+HEH
dWW7Vh9IlxvHTgynwhSQT3KwEoM7P9MmWTz5ZBkv7NpeOjt++Nn+/Wz6pNmmJ2iufwK7wn4yeGxg
aW9kADHiErL33RI0ED6s2MmcEtwCeNLpasWRWrLsBYoBVl7ejdgGGVO1ayWmreX13Y5xKzC57I9o
9YsXAx6QsLso42y3Y/8gVdPfgtDeJhYlgl02Trw+IaEaTqG98OC9TNOHiCV8FTH+wSJA7t+j8KCv
ZL0ZYr2I1aTTKgBDAz83vtqOHTwRm8Bx7UMzfZpT3YI0yh95wjt0faZVTjgE24YXtnYUvnBihHun
8f/4peOexfg1By4WrOnU2jSUE9z+bdIds0nLyqU+1SWOPp07NfxuCyPaCK0wmE3WfhpLnm/LIRg7
1H8NWAybSRnJOmgwPcYPM1jeVYITlbwIfLYM0QoMT/80+lDPKHLdT6q7ERS2VhS6vsWT9W06PlV4
qrI3uYW4lQuM99RG2bLAmT8zm+twFwfccTdha+Ij5+13hgJiM2JubfXacIjYtkrrTYHy/hVOt6LJ
PksrO3Q+ea7C5EUFj6rWuQsStlYLsTqvjTUW8p2warGZgwqmPWJiDI/IG3Wx9r303fKnbOeo3yFD
1f3QNVgCOn0X0pG1CMR4EDoO/43xXKUDQzqVvXVu9xKXEaVdqLWOaz01s8l8udmilooya99Ebf01
6Ru5tIS9QyvmCWRjAFckY82qsr2r7e48AU7oTNAgjtzGaVZvW+3u3F5R8IA7pfWLh7krKLhiiN67
GAqHiMF1gCZPjpIbIPSNdZImJxCajxbb0rr8jnxD7gulnZUwwQyE0V87zd+SCRAFLFFINFN+iDsn
2lYhVJ4piL6dwRrXfUoM3jHMv7Q0ITMP44fpG7+KAcRcWTCvmdjJeFZ8sWsgTuHggBwl40yPz5fT
vDneMGIt13807Vl4MljBDbN+nyRbHbPxtl5X4grDV1TZ7Ij7XuDOQASDcLv2rODSMiIuJ7qXsXiT
RabAaDT7+yIHuaRX5bPhcULvBPOXonnjwENUZ2L99O1HEBty8+AW6qPONEnfKEPh5wYvveEtipfQ
Yef/jcrR3kcZSpMifSY4RcIDMR/N5DONvOfW9/ZOP79MKUMl3eQ2ygJDQlMzTHFoGIP83QK2OwG5
/2XAeScJrdjBlB9uF+PMp2J7NQbudYkWmZKuOmcUq0LWD8pykeqU3idJw80lQGUNF3REU0wLkFbs
6oogPYRkfq7EOfoVcZsgw30wxvaLMyOMee64Sb3POs39U7iMfeeKuSzH/QCYQSbqrdPoF8VudAsN
Y18W0VmO46ZO5WZIuDMkNk5CgDOQxTndMQB2Kzvbsadizuwh5/oTMTyLjP7SmwYhXW8wjz6p0T9H
GAf7YIaKIFu0tz68oDoT7J3ELjWmX5UmJF/HGevNwDekwBnew6SwpXBuyWT96SxuTuujNfucUKP/
ntqYevxi647aR6dFzKj40XKZvI19+zyxdAJ+8Q5BLPQWiPi+5Lbl5ZyLSOQDr0lWTpHfUs+/K7HE
Fhz6hYLDC/EnKHmtVcGpLa+iL0ouKhIAFdENcdGkAMBzZCe6LTG0S/8gzUe4NPBZJStag4vKQTCo
iqehxrFBH3pn+uJgxl9RPH7mqE4rJ8HazulzXRRYzrnN4WE19UfYYDkzq+xhpia4EGKviiJ5TvCM
DhzCeCb1OimGbG3TZ7IqWJVA9fQvLZg8KuRrm8uY4azI8XDAFou30wTuBHzKGVisvU612oxp9ssp
ahoNs3chHoe2eqqKAkyCXTvroLPX+MqXJwZnYj1Np77k/iOlcxA67nedLEumBPWDo+LfQRqKlcsi
tWqaAhb7QMtw8jEVqbe1beAs7jQ+iITEgiXpXzIArbEfpYxVQV3GapMt2LW6EXrXjjxJ2nf2Ymy3
QsBZAi/6t/TTJ3oLiC3l7V50fcrJNcyoMnOIAnqPVYV7JFDN30TSJLikCYmM4VGs0AoVcVPXNj1s
cg8Dl4AsarIZqf7M1OTtaqeDDiGfmLKQDQPujC6+6TomKXrQd0hOD4rIw6Fenr/eXwoYRg6icahO
IiTOanowdt1L2tJ4x1HjW9MLuvHMHmZK8ZkuqT86WfR6JEC8ErbzalktRQtTEUN0sL66NrthnWsR
FmHbTXF0n9oIe+WsrnYlcipV3B0o01d+yJkJoXrLphhGZ4jnZqLgCbAfellgohpyAeznytz4NQFW
Ur9nP2QOCptrqBPcn4CpgR94G07R62rZ4QHx0ThYYE8l5mRCxbXvJw+yl+2wdyh9fDhlKdBGsCRU
RoYzhq5w7FPkDgzx2oe0CjM64I1ca//Ion7MKrs+GymzK7gHtCBfKt5Oge0Nh3TsLiE3KQtDnFP4
b6bsztyaz10Ufk/UeB5AIuJygx41Wc4TShugw9hm5U7f57mr91He3me1/5r6JeiWYq/KP5FR3XGt
vusfRA/aZEHKhkATNGG3Eucgsu4y1V2maLgV0tLbmP0ek00ahiRhHn5zssc+QxQXBxVpmQ7kj4YG
1lCzNEOxX4UVqysAhXdicMgjvVlcDdv7HJrqgx5TSmGraUcjuoW2fPVVNJzy/Fi6ASGY+nVivMoL
6H0on5fcmp1mM3ZiPRnsr9dUOhXsCTKbpq16NQ+QUZEmOAQ20ZrfHEHEG0k6Of3z3FS/8PjkGzpq
SdyaWqzCmVqchlWdjdk73jOgHREVxDOy0TloR9qVAT7jUg9zFd5ySkHLgRTbEFQwDS3/EcMwRhKc
FisjmV5Dos4uN/oMcr5lv3gRv7/J1lgaDObmDuBgyhXOOWXCxWxgt8KCwTjtcWpsUhOGAZqlEl/+
xZ1r7sBZV2xU6nMBwdHZzJlDTZWVvdYjw3h4MFv63X4VnBUrFVeHNNPhagC84mcJQq5N6CxtzrNh
/ZkJjLVO1DB5TknULFUOsxNxo152vY85bTnAJDMmJpbGjF145lqNOqMZRmVbQCwxrruU0xEwxMmB
HQY27DAP4aMZkyjwqEhfD40b881QdMu2gWGmcYo2GONqVOsU7XRtefzjpg+pIpQAWwyOdJ2yQIEE
r7n5MPiSPSIIkpUIU7y79WuwUHysXr40TffeaSwGXov6mpW71G4PZmY/NbQWP3RZSt7J5F9PbY45
3hn3Y0Nnn7tSmWfd10l6lnLEZdxO8YY5zLWKTLkeB4GZpM4+zcHmbhpE2yHIXlkzeCNHoYkxc+TN
WHtnJEq9dULvaunuzm5e3NQ2Iev1m1AN+OKDfBf1yTtRL7b9ZvkoERy2Uvl33eL2pYi43kE7fWpL
MElhZmP1lKjiUyMuDQBFiQlmH0YW3rTcfFczI3nbt455z828q8wjFyG3FYreZex9VXEpWQUioIkB
N+u2ifZRArKyQrHKAsLL0qtJmEmDZ9jtSTi4dcVGjbU6mLNH5nbEgEKiUUZWPnel5ERgo0fOFbQr
O/rMkQXZU0I6Yf7xrEfrWtrI1YKgsjOn5m5GR0flq+j8QiMWqp1INPX1njssbX40AFLHCZWSED81
Uyapd2pMmiK/a0Imnx4lSlc1srdyG0zYYKLdg0KhyiJW9rjuCBcAjTITkj+THe+oBhMHqZHlOyaq
s9N9qDIFVvWgScet2bsQsrZJMEaWOufJuOPsl26G6KMQEtNrGVO3hvxazmDsygG0A+UqG/oS232R
os6YOeOPMYdRIeddnUcvGW6FdJmuy6J7yFmk6TSucjxw8MYYsJ9zGabbpseDasbZcwEgvMGQik2J
WDegRn/uz7FJAEX6cBiFV9za1PgSeWWQG/HHdRRUD7NRXtrBfO+Q0dalTKaVCs3bz2eQAssNJaVU
+jJT2PiMUlZNMmSHiFumtAUt6j7GLYjUBDqyiFu6xxMth53lQeapMkbiNHl8t80AghauXYOjngb4
b9CTWN2sYF7Ij4cftn1ngXsXY3HwQgw/yiXeZlV4muLE6XbCwzkrihu11y7jcfxqk1K7mTgmrHeo
gL0ZHKNluUoEr1wXkZGi0GhX9u29mfQnPJHH3qAPO5nGb83JlH2BvfYtnzWzITsgJe7syh/PU0pk
zAU+vbGh02KKxBKUsDAtbw/YLRVYm4WzU7Lds7P2PenacWdAB6id0Vy3af+dzMVrLx1KR41tywmB
y3SYNx1xuMpiXz84gCqdDLOHwswTyjtGRZRaB8ni0SYBwW2xb/8KEb3kEJ8uzVy8Z1RWs29qH4LR
S89eXVxkoLHaQRxM0jqn0Kd5pZdxWLtxDEHIWEkbKZX9Cw6d2p73jsezoXLjla3mdCmClKHGzCk0
iClNV1xypT2ds8FTNzaVY4Y6PI3SZDdWjPuqzw9so89GC/HBmIVYz15L6bTxamPuIx3qHlozPtCg
+9rAiOHaB8kETnyvEv5j1543yvbJ3RbdhsYCIkC5k9JPwNsspgFgi8bCWySnFc9HmondjdfB6XAn
fhcPQELdAR2UpLFyf3Dw8k1Y47VNqdQsPiuuy1gYMbddfg9R1E+y1axwRckRCYNfXM3xTWQkU2Yi
4hFGJ1Z56q8qogP5UAcsc+NuNqLhONFuOM/j98TEczV2TbDzmD+chWncMuVGd/hsgeSo1yFM7B19
7gngB/LjOoIWRL5DN9NmqB322BpaIMM1nGN9su+IezQkYzaJgwc9jOPxQv8HGN8+eYwHnEewOFJY
t/zoA7bJgm0V9Rqc15YbBm6dtMr594qwoY5uHAmTg+PpZ680bWZi8d4ZuTV3k3+f5dEtzzC0OIz7
wHhwVNVgtrpIZSgk5bHW75V6F7p14XiOm3AOA+wF1p+pdP84kt+jKSC6DPFCTHRTKtvN99FNH5vC
Jd9ZdL9qj0T5XECJrYBY4B/izo0ikmbY58LwIwgkLkPr3kvTT/z3L4b0djQ3vk+cLdajFVwHWUIU
GUmGTkXBJSdwLzR6OFEVTBa6x5BVdM9ZV60V8Phtill9NzVz92t0GnDO5XQkM3OHZR9Df1e2W9o7
vXVbYO9FeV6lpmQlATe4syTsEt73wPy9tYtpfvDR2JOIWH1DDae9HK56QgvbbI5wrHf9PmM0uLYb
lXMErhdz0vI3AjKWafRo9oKlFSeov0i2QX1mXDWuCA5yV0+xTVottKfW/K7qBJ9rJt/zJL7MmowB
AM5P4goYS+G3iu43M4gNNgVox6KjPDf1/kzZ+IShh2wk/cMNllZresqY42984yE0To2NRJpJxN4i
K/Bcl1W59hIT9F0GK6/p+2MupXuO2KcXMnFOMTcUnFktqQGs2HPOedmsi/UUwX1wG9iQTGbCpPid
C0TTfmoNbkH9aR4CNvuGO2ytfTLQDyV1Ghw0hnyhCrUPhXpHL64gQcCxbd3+y6/AaniE+sTQ5Hso
4PTRQtAYczhseYHZXhMpwk7Or4SSj/9dJ+W3n8kQhrec9/6QvmhMyENes1AXgJPw42yTPsZaDVRo
CCih9NpbWhIZnF0mg16JyGIgXXsVyUaLF96gXX0wAxhuWOJ4wSzBS5J6KTHWlAMG7sOPhLgIZ9Bb
FvtoTrVzFYX12teYObW2eCr8sF5htY5QkOdt3ZgeeamixOJK6ICCBO5+g1myg0zXCbr0ypMuW72K
IGHvog9J0sJxjGvMijDJGMESi4/Nrywrf2lYYoVlqHNngRYg6cOrkDc4RMazh5tx5Tjj76xIycE4
6Zvn6ProNNSHJyQrDU7CXbMtBSycuq36g+WKezn5dDfUz6aFJM3oEIBCdNdx3CVkVHxVdTQCxAp+
23n4UaYuaNvqv5g7k+XIlS27/opMY3kZOncAg5pEHwwGg8GenMDIZBJ93znw9VrIpyq9WyW7ZZrI
NAlLkpnJaAD34+fsvfbF8JIn4qlh4oi6AKGUrakh960NemuE1sFYiam8ZFvl/ufWMHARYa5k4Dnu
BtXgHiIQDx1ngoCBbpCBHKZKBcZdgL2eCxIRFPLR6fAvD6Og6uOI7TMlxqg2sN41NtwEfZlVKRf+
91WkOLFSlMKm47w0Xe3xobqk2GZfIvidpQq1kWtiIKBLCSQQ929juCAcBxwrEZqscChP3WT/xGr4
1Q0IDqNK92u3rHZMFFFF+/sW4iZJih9MAD9DgxTemqYoGjV2CmSxIfYYYoGhrtdfIu5vhF36R/Q8
FxU21WnqKNsKe7iKARtfJ2jThr8RgZwSDWXOD+MvLEwvsxULfEgCObtL6rbBSXOqjzkrB71VB2ku
U5YGV8h60BlkrOHFfx9G57dSFvvS4FFd0RDJtPoMKOHXA/qedAbFi7vCRr8Y7FNi/dZVwWhoRDaN
7UvvnJYbt2oGelSus+oiYg1ZlZ7zfCGwHzNugmDAaD7b4RlNz44PQu4RH2C5MyYWMBwPP1Az4Bb2
mhljbj8mAYOknNY+OagVzBUPL2nzoTP88qM0zI0JmUXxElqzxPuYAHPzHTBn8qfwJ3vTBeZatv0p
4/i4n6fgqffIROr6g4Z3eNNa1Q4UVHSUnf4VNiphqOa7NF6Kte9GwyOqelRiY3qbsTJPftLs69G8
pL2PBa9CndmgzV2rdLwRoMu67rFviMzReB4dRxKJhReRlkOCgAglyz29pCOhEID0asjfvdEu/lCY
dXE2PvsN3sFOjC8Z3R94bP7FUcY1deDuNIH3xapML9ieEcZMbF6t6BEshVpsgmrTtVw2cwBloKKN
ROmIge4CIHX6tOHqb5K+ZiVo4doXZJmvmdt3B8oO+gKWE21sv/gqKv6DKHupmZcy0ESiFcfNuhcd
yJygPkBPTEGXp+TzYfJM6YXZcY1wYqh/dzSJx9H8PQq4agWrKC+BuXXLftJOKG6shmtcz9AmsJio
mUOZjNW2bmjJN1glR6boS3PPrIHxaTpWpZ52XgYmsx0oKWCrb5nS3VYeK2yvzoLXuLIbH8tcqPcy
J/p7zLXcWFRa8YBwvoiJsxtG4yNXGlg/CAwH0VhBZ2eknwIArvY2S1JqM4PTKTlgbIuESO6JRWtW
cDCw30B+oOfmIbUoOxBf45y/zvM+Scvf3ejeWCG/LZP2fgJlxS+i/RoSVMfJGB/yzKSsC46F8E9m
jPkrQ5zth4Y6GuF0LTS8ERPRzsoFXFoaxSu1h0H0KQ4kFB05UvtumCNm8x4jRcn0vX0m4+6xQU4E
vAKQUzfRIevtR85X+942gcDX+cKPKE4cN2iq2HIrOP3Q1sAJpRFdwVi5Deb5iZWmXaUT2QGEyK7b
WJFYmy8H4xQngqWy3SRYBWQjjwNF+NoJPPi1cHBWjlVes/HkTmC1VXwxEswcw/xWRu9aWEdnQCVn
GZySi6Ln7nPsc0zXlAILhH+BnUUSvSBsRjA6ZvrOnH7nM+vhvkm97XJxVHhlmGTlKCm0Pkflu8EO
uXaYOLHv128W3Z1K4RMsk+klzvpurXtWlpGczpGuXwRKP9HfPIvbLHYviwl41O0tEO7nugthOzXb
NPaHw1wInKD0tDMHYPMcju9u408rJG9T4eLLollbBW4J1ta4b/zLEPlAg+L2JfLgivqPRTR+pdD1
d9XbnFCtVB1AXrdSd1YWvVF0VuvSashbdt5YQU00keP93Il7AToUsQtt5/qOm/DkanlAwt4jBFSY
bHwm82ORfFcmbmd0FuHSRhC13kUmR+3ZRnJk+vSRLAt6qgvIzzTsT0ZmGxHFTETj4mAvbNb0S9Nz
3bdFSZ014oAbIjqmhb+0mMYD4XQ2cK09hyYoWZby9rWU4Hw7EMWzVcwbtUwaO/FiZpWPe4ZOUNiW
0VFUz1mmQZND7bUomSiioIzYDGWY4uyNBsZzMrOSGK5DD9AkRpL54jTgnbLHMFtPtb71w+whzOVP
Pp8qPCk+F3lMZ3LdRL4HDAiyuhrp0Ea0d6iw8fbVqj1kuX/bml1/wlq6HNQBLtLFP3me82rM3OJp
UZNfrX4JB5SfL+u70TRxaIT9U2TTL6iG4gUBPNamgDVmptu6avJgYyh6Ji7tSAYAIzMolynNCJsa
PtqnkzJfQn/w5YWUTdLTTxmto000DgnsAjry0qSrT5mVbnoXri0fdlPfM5RASOA537kySYn0vR09
HjwWDY7nFuhCRFT2XMtPFeJNxIJrYWDlsMQQakppSthYoeICOJKuU5D/XsbaO/N9wZK9Gg9CTL8j
u3lNImJwq+hBkxxSWQHeWOeeO3tAW0WHNPKAt0WSNjj2QS/oNwx0BoSr3HmmdQglN5JLs6QAah4u
sWUEtok9cSUe7FN7o/Ph3k6t+l70+BydqDnmzDhV3vb7LBzuzLqLt3XJQXgcg6Mnq1+aEYGYGFkl
kYsouMf0mA2XEmMWh3cNPqAQG+oXXqmZmkeDCK4MMs2R6pEERjrObmv9Qk2neJNYD4gw2LYz03Rg
imJTFsmvSItrUWaPiTO8zgGyAXrCv0rfKrcdhVnVyQO6i19J46dHpOzbDK+dZTfdBjNRe/CV2loa
iFcVfZIK5MKbKW4lGFU8dIGHFBLnuonNEWr+tMo73CttDWiamO6cQdY5NGZx0zviGVHOVwStchuO
w9sUa2YA0bMB+Hbd57gzzMd5olEgEXnMxCdTPdISGGm3zdqlxZdlwP6Qz6ZV+hqklOgN4lrSl8x3
q5noCBUf7O+u+13o5tluKNVFQGRJ0t5Xor/pUg4gpS4+Eg/eYm6+ezpJuSUZ8KdNZG9rGT8M9mtp
ZIe5jtNbRPnrPtiaWKDXKYaurgWdL8bPwTbfi6a7ECD80poUkkNs3yC1hhRabjQWVM7tn1imH80G
tU87WGBEZbK1SzSzJrMEV/UcJE3jjjHBsLHouWxj3lijd0qEFQVB5qB7dfEydbK6cUf+QG/oxlTj
Ja7Rf/chXPxZBveJxD4eAlTCygch09TpY294zFJpberuOfBpnSoX7bGfpW91SXZFUtUUYjsf31+E
/7va9Q1sHOwtOMumhSkBGXjI4lsVo2DHA8QC2WioEHBIdvLiFQOT9sWUYdUWsEmnfPMdGh/T9BpK
UJxWGZ0AwhT8PqfeWv29ckk46hkiSGzWmyQAFEMeHyf5KcSW2y87KM2vMcLZ3lpbf1IvpKbAzY1p
GuVvSB7r3WDwm+iKoF5HOcr94yh+rFr9U0zpnZ/79crKp7sBCdgmbhKauOYXgsb8ZPkYXRra7lye
sDpskuJSbO9BoS5GnL24j/QE/QNYUwjICeJFoqO8crxUurufM1XtPEpym/2O8nLG+i/k0c4Z69bJ
ZWyW4mYKnwY7JVFysO8knCZlYcL2evZ4I0InJ+PmaNbJj1mmh7Z9ydLqw426CMpWf18GPKV83Di+
+17ZLDc1Us1NFhE6Z8YVH7DtL9F3P8HICMiqm405JvS2cihIIVpxhHVEAstHAPQvVQ+HCUz0plAc
ropabIe4/1BpTkNl1LddlxW7ou+szdwhSHa3ZgICw/Okt/FN+60yxaanVNsgMnxODLq0FvFPG1Eh
du2HCQLciHoL+Se2G7fAXZ1/J0zpN7HnWjsHBVO6SPHMfPomCoXCo9NPfTzz3tFEWCHhPGWWnBeg
K47lBQ3mghSbjMpcQZtX5nPsoYOjtW1sbJfuszUxsASbsGQHiWMHBx0ZwhZj3VdIlFQcuO/SgaY4
ePQSBu/FoFW/rxSjxxJ61g2+56JU1RpFQwMXpX2pSj9H0QoyIuzjjbvQHbIJJU44o06efAiton6W
NdQSrJy9AwOlT4KbnCReZgKCXUlJd+VRjAQ2qtUgZvLbtf0hsa2vcJzobNlwB2tMt4A4XLDn9A30
NY7Hw5iQylgtFK8pdmoc4tVHXbl8IEVNKEYqf4ej+pg9snJKFTPe4/gcmTlbhExvzyUD+XXWsQmU
tvw1+e8J2AsLM80GrNZiILOewPUma41CaGOj4d9oQQa74S6GLQtyXE7iUcdEUINH2xDogOkvwo7l
RdFr77hqw3Z5ZNebNnYojnPjPwibHi8GDL9x9nAmxCpM0ttqyTVjtoGVPvOe6emjcSRBkpVc0AUf
awJKqBWIFgSECNCUgR3lZO3+1iDhyeshq8fEWsdInDnVsya6dzUncP9boJ10Ajt57exvWfY/kg9i
N+TK25jpr8qjoU9q0TpDSREHaB05GPZrf4DZReCWM6iMRanAflYaO/aQgLoWTaVnag5LjvJwuTFQ
aAuin0LUEuiw7V2HDmwtwkLsJpvhpW0Ze6NsTSgT7v081NbeDKErlLO97nq9duz8XoZv7tieQaOc
FEC9pH4WwQ+NxXvbyh85wMYwJ+gtq0xuE5k895IZX1PFv/GUvFnEJsFL7IlbME0JUgUAAtG8uyli
HhTHlXUwhP1MNFmp8pNb4mOpoor11arIbOByTruFd1p/FD2r9oQ+a1Co51wTuBWK9Dn8rEMklO2k
CgZu0XPRt4d+WVC8/CSa/ju0JvjXvOllAo8G7c5KfnuV+DQr290NcfIjE6vaD5aBcMxJwWPMnLnZ
Os5506s7mpxH8sblDcJRTMiBQf3v0HyuFYZWWiRnBmcs0j6S8SwAnh29O1K8aU4QOzWUL8g9H1vf
6HCIPfhm2+xmq/+xNF7QOiWVwymQolRcbNkC5kAPgvxHHT3X7Y4MUGY+J365ftAof3KTPAF4jQyu
Qlsf6cF8I23aFuEXyxcY8QWDs7gnP+cl6290l435YXG7RMn0OpsZQp73zhkZikLKMqpjDDnJydU+
ChF1Vf4JYQTixbC6oc7n6ZQ3PWZLfC1gSIESO2syBOY+vfdZSHp0jDlMaXtZ4LF9zsGh6dPD4Ofv
NVVBrMPTNKfv5sySJPSu9N4bi2P5GEDBsKOvVLAP/aoLdaria/0uq/DeNF9D+4M77mZkF8xgAMFn
ZDLo3yCpuaMw2iRV86WASbQkO46vGGYJ8OuHZ3/QZ8b0m8pbBBU8RbjJ/Vi81TXvQs9xQLbNCZRD
6pAJi+qATYbq1NjrDvWwubULf+dfmI1spQQpkZlXCo+PZnC2XnAf0Mr0Q+cqIZUUNgXDokpQmhFE
H5yCDJxxnD/i4NZu/xPajEEH355WIwk+I7m3KkkOvRW9ygqMA4VqzzvDifS9RHVNGb+ye2sfufop
bNMbkqiNur7vreHbMp9N4o5YTVZFnG6TlNsT6qijHiYj5IwyrSLh3fXF3TRxBPp/m7T6l3TW/e9y
STNt/+St/vq3YNd/JK7++5f/v8SxEmH6d3GsTdeHn9lf81j5J78/l9RVof7F9DjCUusz/vAMR/17
IKuwzX9hAmrDBpK25biG+++BrI61pLiq5SfK8j3PIuW6/Ucgq238i4FY3uIn0rGIlPb+bwJZTX4H
pciS27pEzUplmzw9w7Ms37d9CmiDn//6fIiLsP3X/27+jxHx3ewYoAJCHxJ3X30zL16N5excWqtT
28zxn9gMxZYmOqVjWV2DsicwO08JTK+eChRTVNmYIT0s65Wi0Pmn9/L+H0/kvxV9fl8i4eM3On+N
z+b5OTQeDaKzpeHyLM0lTvafn18VxkWExmwtmM7uwj5pdq2hSZ6mU8qEqkCHu+PsfhgalAyMkpNr
ExLKLAX4sKqzbtyZEWYeLzMEvUYx069VzV4DIfIp9XB5G15eX2RxnEMdneY2v9ReMd0pv/msS5sR
cgK8Nocevx1CrJVGCcvCKOr+JqzjT2My9V1hZ+FLnSV4qRYtX5TCb7HNz1AhPPXBWN8Po23fQaTd
DsH4YMdj/l+9RX9N1F3eIjCTtsklZrrSMZdc339+i2o1la60SpTpfNi7CTf96c9DpjosKSPkHjnS
y1TtomBzguzVoAEAK2+s94pW3LqsYu+UJsmeEkCfookK10yz8KQZmvlxLK6VFm+tzKZT2lvB1RX9
ZSbR76lUeA+wUu9bHcKBqCrSp4qCA5CXlKvGj6ZbM+7Ia4r2bt54ryPPgs3BJk02G93XGTkycihU
z7ZHiWXbBt40u3qYljHM319E3l8zwHmH4Nv63Hw2zW0OUP/xIsI3mSqaGCMF/vjl+EQF6SLS58Ah
Wg6cwzmidhxMDdRtBNc3FRxRzfgqVPArij0ogCKIrn++NQ8uEEDV2wyW+N6fh1wtyVekkW2Cydhn
wo7JCiLhY0hSZ+MFafIi2lKhkIm3qdM7jDekfvjz4A7TsRI4jGkWTw99Oaib2qLm/vPDqMmmB9uN
aKByl+3JylCkBd7nEGruVROQd+GPavPnyz8PbkOeUOl6IeTpiWhjuJfrgHfmk9zn+3TyomfU/8O+
sAm1RRq1Fb4Xv3sTG3Ew1lfD7Mt7064gQdQwZpQA1d/4xNVZwLnysMLQUpTPWZkl2za0rSO2DUYG
WbawKOb8NNvU5g0rws5w+weFEf2CAjB8CfG99Jwtr31Shy9omLb0VuXD6FTff/8Ru8tF/pd1zPEs
3/BtRSy9tGy5rHP/tE7U09TmYWRTYLMHanwtaUbLC0nM+IDxJ7gbOmr2XiYnlMMcGlEvMLEwYBiL
HnK204/Jybe7czfIu4qRws7sIcEHqQ7PGbwnBJTpWXVtdo5y6yNLNPqp5VtdjLKcKiMCyaeNq9X7
6SZzRLUDPGRc9fLAWQfVPE22w+yj4ZbOkF59ak6LSfrPlLX3shiqazMbt+PCQvjDS/jzIM3qf32p
gmpLmqlzCuLUuWtmad+Be4kPY9cc0qgqIUd6JUOIDqJyaPu7DjJl4pXph4QbsXPyFJiTLU1CJit9
O8XRcfBAoAzLV3++FUch6ok+Tm4iFxbUmMLLXlgIXVUXJwQIMkgILUhD565yg+Y2KJFk/P3HZ7EJ
/vXjg4HDtcS9aWEcdtV/WMNE6kNcsbRe1x7eWguN410Uufe8LdPKx7C2D40SwhlT2OfR7gii82pw
Ty3z8Mhot4HU4Y6ui3zMRjipXec91DNwHSee7gj4SW4ru0rv2pTutXeXDUP9Ui0ZhGmpSlJIaFna
IdbyeoEAVM6Y7P/+xcn/w/LDIq0sXhtrj6uWn//TtcnRXsVGwJBp8CTjuca9huh0nsqJ1Me5fQsL
V76HMxrWKEFMXLokyS0PjO0Q/KBcxg18ox1Gq0ORzDtBZCF94+gqvcG7/fNgpbl3a2dOecg5naKp
DOvNkFkfmOq6vZ+4zm0+NMXN5HanuCF3iY5afVStbb5F86Xqfeu2Vzg5CGvHYeSQAxK6/UuY0f/H
F/OVl9L5Tstj19iHriqLM2od5l51tY2SlvRjcRRoImCY+DSQJ2MObmj3/tuDW6v/4lrh1PefLhbX
opNAJ9tY4uqpgP7yfmoBa6wp0WeNehspp7/BskqnE6zNAComUBkT+6E7RoQBJ4WUD9ny4JlPIOWN
azK44V3v1Yee//n0vx/qsdtUOkCa2xGKpihqnkm53peJMl9lTYvNy4k2KYC6xAY5oxMq0D131s1A
Fw2F1zaU4CM9v5wf0A+5G2EH4I317J5Np7r9g8ogAIIIGJr56wy9um+yfAsfwwg6UKwO9jcUE3Wg
hCLzYnGbt8uDtIZx3bdowWrGy3XnLSF8U3j05uaKVLY+9T0hk4YZGBDfITlVokISovMXK9IngWvn
HvBiB060v4lrjtd/HoiGg3Ykog+pl35Q0Ipzn9ri3M42/Vh8kV0WgPF34iskYdx0nXGWNHy9djIP
vqite3d5QAaFoLyzmYWXc7fTQyEveQT0OvGr/ool3dj4lSCduQHiFjA1oV3QZBhKsotcpkGVXMAU
gzOeZhfTWJsV5ccY67e+0s2DDqviHPlGvZ4Dp/hAGPWEIG+8baMpuf55KGdgX3Ft3eTNTHcgcOVp
nGw82on45Rll8evvb2L7P93Erum6PouTZXuWy/jwrxedS4B0MWFOW0fNRsuhekAPVB2aCjRdwgd+
lr2FO8NPNLkVwA2jvB8oKtPjwLjmZOusxUNc/DQyx1oU4aI/pLH7GhQ+634TfTMRFPtIONdiupZp
6JOTSmZ5S7fxwZnGkeM6QqJ48m//PIAHG3dBbAHti9TwXKG1bGB0vP79S+bq/4+nA5fCm8qL1UtK
y6fQ/OuLrv1u7D1nSlHRsRFM5dOfhwzAIkx862EEUXwOtffeZpLGQxepdaO8/GjG1JtyIBxCopG9
FYGPCnLQ8YuHORavL824Pz9VgRqOmePKdTva0YsOgNwhMpBknuwmAs6fvSRCxtJue/TAD4ORdbTe
DOKGupJE2eVLnKtEskWRTwFnyB/t2A5MXWqxqfPuG5K30d+1nNeLCYFJp9cFGkxz0CPRktiuhuap
TsKQFnL9nQQ0JsOo/ijTu2Mbxd9einBGpBP9M/8jkLi+6nmFb/F9sv23lop23f/uhPdTYOqeK2To
WpD4FKXTh7YptuiArjP8JsTnjIt1a/qsxxj3jF3uXQXgXtv45mbl7P0ytNaMkYmxx9zDBuBdPLit
84ffwRifipixF1rXnCSUZnhPGnlI3fTTw/Hq14gtTQYFWLtRSDP1Yg23ydAYRu+u8fDzyEDQ8amv
8TjjeSui+Cxy+h0Js65IAAKuyvTRlMw0Bp8tVgYvSZy8NeJJqfpxmFznmDjwupoCKPiSqzSo8VUU
nB1En62TusP1psUl8ZDU9wZoeSfXz4mzdIWW8KRxbw3zIxj4VSKeIx+UblT4JARW19Ttqq0OEZib
aPqoVGmxMlIrkR+tarSMu7ypEc+awb6xilckqTZytJhk48zCwiDriZn5nB0Mv00hSNne2mbKYDfx
vjbtnYmUDSwOGhhRywPJkwxgMKPu7Cr8ZYDQE673XSvjGE89Ce0xUSNmlwfH8CHwnXbnZIKx4YAa
L5O9sTXLC2ceVqd847kJbV0A8rlvMFbHm+r1hTxmEPA1Kqi92SwAO+lJyJmGOFhk+AwIVeUgbh0s
FDeFxHbdl3CUgc1ynl6bGRksAF5WOI4RRVc6vBVVeuKVuVuCHWigW6i+a3DLKNrEPpuMC4OAn0jg
xBmsMN5FUdqQhlo8NL3xBDUIWFGz8rzqoCwULtD2az1A2KjkTeTT2Ey0uveqiS5vay+TbUwLCeNA
OVnmnZXOL3MzFNsWVB7SMr7PhujuFKveQVpMqjRWEIfD7mHQUm9R4ou4ePE77zMvfSKjDtA8zspm
MNJ1RrfXMCqfSJX7yZrgNEonumjaBlNDgTE6fJyIFc/MvQDaWpG4N+fHWhZftLr3SYT0e2YJaRGq
BaHvHKY52WHDQPRhnivt0wdDJtrSH+sAePQzNhVGki/CMD6FM7IXha8ZJoApMg6DGlbpUxyZKMU6
rDH4Vy80oy/a9LBPvzJl4zas/Pe5UUT1TmJROm6qZaOyPxLCDiK81aIlAHicqnUIh3PQv1Hdle85
T3zUCCtFObjX/CZEz3TJJ7wuIyaElVVzM0+yfLBS/1OlM07TERApfQxEjyGCslB44Sbz8O24sTDP
g8FortTlCnX+9Czj5AANmwmlz0YImRVB1WhYN0ZDjq5pp99VGjkEOTYgefIaJVCg3O041Ve/JJ9R
weCMneSrxZBHS5j4X1TdWObIdp0GjgBhNq+YFXyQikX2SZW9zJW6z2+Cm9HjDmxGfchr7jR8DtbW
pGOxGuDMETQFmDb9TWYq8zUmjHNXbIMiN/aSzqMXNLtOIsrABTkdiB4gBRWI52jRniX86JqnTEFC
ZwZLngcfTGyh6QVMlUdiaij+Xig9xNkfTXHWLvlWAzQQ9v3YBzfUGuSVIsd/C9zGu6UFc8cH/pNk
PK8WtNKqtgSxcORodKK/jhqBjJI1vsxmD4t3OLtqYk23Kj4Evz9AIActTPJqLZsble3BN9arPuW/
yd3gDT1Ud0ymeoeRi1lUZFSbwigNsILdcxvgpkutCvwfeX+GXf3u47NvPsST+mEwFO7iGB502AAb
MGuEl2aQn5tqnndOML121RLBY42o4IIxJclghNvacOeagrzEIe6IBAW0b9r5b8+Ls7cc8gUNPOZB
8ZzfF/a9bItnfGEPjaXqfYgXou2vcberR/upKC2mnFX86HbO7YjQrEqS+ThYc7uXsBe7tol3udbj
RigdXgJXL3GVzu8A+PnCYyRh2nvsvXE6kKrt4b/NgIahQ8mQ4+x7S5/QW7grP0Gim03oBwv4bCSP
WxmSQJReD8Kj3CuZdmu8jUZtepfaeTIdUpiSQeSb2c+uyUQWB7HdjkjTM1YHpuapWWzd4gCNwd3S
ADL2lmAQHX/jVqmPUcaCOM5xfnTq+rbsSejOdWlsfcThO26FCjisX/KHbMjcfaWNL5LlmksXhNuE
q/yJzfalHkD1+4Nrn5tYnCXi+1VlBNfBcsc7OGr5tk/S31WEDc9HaTFmTbt2HcZ7ScwBzJj0s8eR
a5fb5S+7D/FqJ8WzPZIPtyg+SaRWTEqlXTOR8dxNJdv53Ftiy0eN+V+gL+sZxY01/IcajIwtsdhI
B8Nv5INNd0ukJpTFpNhXb+MIHKNo/S+j7g9NAg8uSAv2h7L9xRDvduAYDAiTiIYc6S5ZJXQ3qhhV
mhcFu6rgQ5mxUW3GIYWfjnftUGLRs8isz6dzT2dnbWXOeFBdiEjIGVGSahMcSfAw6+IpNSbGeFh2
VYPscUSwQ9DopdRA9aY4+Upmdd8kwj34pJGQoQUZWRbOyW/rGcXrZ7YEKYUJWW2ltk5d6s3/eDCn
nq2Jza/K3exWkYdxHzHw95M+v0XATheyOIXpkJ+KzCGtrTPkMjH5cREsrHyb+HgAxy6RSYhzXQOb
CEqhQiiypOnubCpMiI2DEF31++ATayCe1IETfTGA3O/t4S3Jpjc3s5udB7vnEAcaSu/4ETjJ0lHL
j0O5HHFbgXJEyGLdJCmR5CRCx5jZMjwurQ9pAZ3CW1stchxix91MIc5AHj4Qg8HIxZbdfBgYNK58
B+/i0FfGTVPO5M/VV4VaaDuQj8j5no1Psde7MQkkndjmPGVw3OjKAE1+0QpSiHBZM5vJxUySki2b
F6SCpikBhvi3sBsEYJDeMN65B6c1s43lGvtaOSNWS5QdQMwgPFXjfZWA/hyam6pFG9NLA/A4Cshw
au+YHtKJnpGeVzlAHrLTmvAjQvSVgONJXMK7LOqhkb8wjdQxk3SRakJ/cTGetP13HKqDaB26w+XT
OKdPjFiJnvbtZ58BNt6+EMe0tx2V+LG6GXYG1AvXssChmi7G5mpA31gvHfjbYu7wNhMzRrTxDeqS
+WDq7legvduIumuNGfJNG15znEg06GkehJxoshZlczTNR5kNzzORdz6kjQTwW+XY3S6re1z8Ayq3
gafEiGQ7zyigKrEVQUJvFcPV3sRilTiIPOoYGRH8Q2eXVhz1XYtbspuLrfrx8BWzQmEcQJUO6wst
OMAvSPJjL93jBBIR7HG5w1QC4qoCG0r5VCXwjemAA/ECURA9WbrBg10MYjtr1GqNLQjhLaydbxJF
McxBDEBEEQiRgb9AcIQCjX/aBqSrT54kZhmz+wyJaJxQz2iuwSF0NIp4TL9pYm6TuX6Ng+F2zHzc
BqQk5zEZhD0eQdn68V74uEkhrV1SYb3O9bZs++ZAruClLPjcvLHde/A4yQWlVdAnw41il9q2htpz
a0gw3yQgOKL+GD1FejuBM1zbiMJqx+mZ7B8TAdXJTLnaRcAccTKiX6gVHrKyQlXdKaS4VfnJ2ZQF
J671xsopaHFtAAJIC0Siot3NCceEbGq+7ahMNybPbpUSVTiMt7DJ7mYoDZhY4mBjAdc6z4vGrCBa
QLE1cApClDsYNce3TcGTpIwvgbNzH68ckygSaJHmJp31FS3XfGPP7UV72MxweGC9JcISCRp1oSTF
dZo/c3Mk4irsz7V0t63fLjjgqNuqFomDi3gNheN8owxYYXCI3icCTXNIGX6+xEExoA4STzEfWVh6
PfpWXw6QW53sOA3tcxVlWzHF8w63M1Ldhhg8J+43LbEDphizG9HkNmbX+qMtrJj+Jdrg3ELwDFnh
EkzvqE8uSY3dm/Ajdy04Fyhz/sywJm4by8JxO9/Glo6xB7AVWRX3WxfdNSEoeTXPSFg8xBshRNJt
Hp5BxH7HE+66XPk7wyYFvdIu83lwkQxd4pfcOFDXX1Jph+Ap9bPDolLpIt82Bf/Kc+miBVeNaJ+8
koccLmEy2Q9DXGEXVpGzz1U6raaGE7Cb+uODLMRx8OnDpu2taVqfVjgcTZkrdj+s+F2RHAyn2Lis
L4cGcyhnWeLE+zoG8FAD7nAFN5C8NiJ6pwJnNu98BAx91tKWz6nlHNKhlRtRO5dBvxLvTWQN2aso
ibgtBCNGXC9M/uknTFgdIuuWKChzXwbquc+re/Sl83dGFEWhgMJDSr2POp5GEYXnCufHDarAw2Sc
DauPeFMFgM2VJ3lxGiibNccNtEzlHnFegS4haQFh1pZt7qWtnE/usHjT+5xmobZM/5O5M9mNHFmz
9KsUas9bnGlc9MadPg9yuebYEIoIhXGeaRyevj+qG6i8twoJ9KZRGwHKjFDI3Umj2X/O+c7a0bGQ
Ytb5zGTJ1nxYzxaGJ/KlbZV626wPj04WstXEnwXKitpaSYK4j97TKttXAz9A6zl/dxr+tnLgPiDt
CiV9/p3I6h17CaVHQ3+GsAFvKOQg5BpUNc72U465pNH04SDC7DlFM4uS6GSnoESE2aZB5ACtDOX8
NpXW8/jMzKoMTB7IR82FvIgYggViqLdwmvmA1MDTVf8waueKuhuuRchyNff5l2RL2mRbR4b5rhvU
r9Ie6VFvGzI++jZOi+5q3kSP3ZwJcrtFdAM+0vcskkimB01DISNVtNPKyIQRUjLzUBwspXOrZ30j
cDTzC48krVjzmgSzTk9dZK04YpUS7mlqYb43cxqgVOPuO+Wd2dQ8hSUD+slUm5bg4aZn1IObOImZ
5jt1usUN/BTOV1CLjAemuD5VA+H2FAYZimjykDbDbzUADYYiS8+diNap4plCsuXE3ppoef+nFcNL
PdYQf0VM3qH5E5GL2BUktFSof7RlfNJygJ0kPjumTzolBQZUCkluYFU5QIdHdwNS98T1ykRAwzxs
xpckZM+fxdanNRWfWlUggsGI9T3uM5IiakaLRogD6DTarEr2zR1pSbOX8hBIS2tewrYjmhLkYjbx
ico7CcckUE32AmKb8C6hrU1KNpPNi3LZPeTDQvCiPCuGaD5zOWp6y1Prxj4YgcP2HAp2ED06s9ja
JkXC/EH+OZXeGy3ddL2xHUwIvPbR83JS2KEzByHNI7HA7Q/G19u47ss3r7SfmFDrJaTnmL4dt6cD
Dv76Ux4SPXR7aEExP2cuGX+7g8GOlP1rM1ALwLl2uU5gUsOoPnAPEWLEe3CmLc7XKpsDdgpeTNLt
iBqzrhXmx4LNwGZAZfY0vKjxeJNFfAQrM9JDpQdOyogAisO0buL8z8heWrnvmpudUlhAgCkxL9cP
FMa8DzQ5sh+Rty50kq3TGF+Z6d/wiHO1Tf2T3kY1e2qiRmGe/WjxJPk5ICWLUR2fdfojih66oVJU
t+BtJ1u78yc74FZ4TW250FoUnrPMOo+djVEnZjNKZzOgAsPniAcO35nDn6g3DVXIUXSuoxAfqfOE
CTW+3SulF8eqr+5V3F40s0hPo+wu2U8oNlk4+txsZF9gAK4jF/6g2ySEp6EfFfK5bIxnYHNxb24X
s1XOTINvis/Yrw+4V/eVjRU+HlKefiXNNDVIepXnD3NqE4A2bM4lnGa/v0tH5MXWg1LauzvTauUe
87oHXNKvoPNB1sUpHSzSkZmnzOhk/Fo1luTkljxLjzpMYtcmh5OlyCECmkeBmlXWjLypXnWV+TV2
sXYEqkTlekglXFjvNAeLiRL4mNgkWyNm+ybdl4KiqpRiRXhK5srtRms1Nvyl8jMeGAvxe9XrbKRn
gTAGJ9KapKX7aUXIgxWdAisTkFVeS/NRDvQ/NMw20MQUxkaU64SdzTiYL7bbvJHjYgDswy8GILsk
QdjJFfpXm5O8GW3qq83ZBG+lqOCc9Tpg/P1SUPuOPd19SC1n56tyC0l13ku57drHRtenU5PW/qaL
QIJqCaML5X7s4rZ8T3X508X/vbK07AYKwuNyj6Z1HpqPetTR30R/KG2v7yFWzSTLb0ZHbNsfUtzZ
gwr3uXTPfdv+To0/tSdzdtAsIhYobY9Ml8gisOiKJSLBeZEW08bWOQpVdbxp+i5/7OJoRzEjMbNV
0sujPk7i4LRYVxRM6nQ0sd7NzQ9ohlFw1nWbGf6S+zHzBot/wTvf0jMU2S9Fjmt17D0aFgxXXO2R
GJpvuJyEJj1cpccadVGUNxshBFT3znS0J2JCbCHj7FINnL0wHm7KHlS2PzPRES4QgfIM7LFch8J/
5UHKKhWlr96QQNS3KgaBOnvskBG/N9YP2sQqVoxMkxgeOEx/cd7pFJzlxAtWOkFx1mO2OMYwr92q
/UwGXT8Ny2Ew6ZydS5+pZOKy8pAXvD66jHOXbWebhpEmbJ1t0YCLHAcLCZnphGVxlB8wqNAVftWS
sIQZCuXBR3fYe3H9q8xaRsQttD72xNJ4spaAiUsLKW5u8JmZH3RZ1rCdTfcGD69VaYLeInTwpQus
hpgW9gwC6Aof7OaQGI67yrVK8drGT/Jih4RB+RpUG04W+ZBBJu0Jkp9jO33LIDX3KpNPuj0eBgzZ
h9jGHhjp9cegheOheyKJVF+iYGRetnZtTe3EgGGVZpdrZBg0MZCX5Ur8qgPX58NIdbJvPHW9xbH1
hYiBuzo/99xePC4yxX0k2p3v89zPCb/rzSdrGf8wppHZA2Gai4fJiI9JGD/F7EhGwQXkhKycQ8cN
mDVYhxqjR27xS/JtalzlOH0NFdPZK6xDPTofVFBZGNhnb+/M2k60zU8eBxoxdI1GKUNbt604N2Xv
7xAL/3Ta/FUxA4Ry0X8aBnvkPE6oqWtvE2aKY4tzOvPZKxULMoHTK9QHW+DNicUlAye6Bafw7nXz
SpbJBfoNlsr5MCccvBJ5wXf3yuiaEUcJ4D1hRjc03ieJmTiICSkHRlYCHUb+OPqMLztcyjg4ZbuT
FKSYIiq3UMuTTR0ZyTYFg1pCD34wO2JFBjUctD1XCBZPod9D7OVME475Hf8oSKvs5sWHxmMrBPyA
9GEjC1xU4Ivar7R1eO8yRlm8kTsl2kcScQs/CeQ2QstLrn0TsckaW339BwVCrkKqsKQzmrdBzHR/
2t6fPCU4LYwHJxV4XJuKyKrLdhlpE1NIHQH+ZqS1sHx4loVvbPhDPPlkGkInu3hV/Eukk73r05D5
zXJY0dppy6ugFbPBg9dZxvMgauPZSMqdyY4ZUOqIvCQ4o8MAKfFV6dPNo7GDcIW88/joDqj1XAN2
5NOCO2pr3Ijh1WHjchX6TKSpmId1AoU7l5NPaYPeXamn5WwmyzMYhOaqCZoD04ETlvZKkfUfel3i
V6N0ujMLN73PTUgzGzs3sv/+lxMlJ+DDzTkB29eAMIaIjg0e2GHBnLJi285QfSMt9VMbylPhTsXB
jGgKGVKjAVVpOGuDcotfCXmysoY6ZhX6Dnu3syUYaVwah5lAjDM/aIQ+XAYy6ncIB0HNrvBelTsg
0e0doZAsKoXQVV64yNJJuUS3W96LB5dShkMnXfUAnmd4EJ3b7DvBnrVPPvu8c25J0iT32Jqd0+xE
74Ka8vv3l0RRTxnZHNphuxwiN86uIRvmO+cDbA+UKcAPDFGkY6dlBlSQX4kjaseManrE/mzd+oyj
hPGhcDUc4UjFjykUykeNjexq7MJ+v/zPIcvto6a1qDGK7jhVk/8WFVklZl3DxulTuIJLOlwb2nbr
+Wl795cvTWtzD0bDVU+d5u6XU3jixb/nHbWnMtWtYwxH/yn0fsmKMzMiOTZyHmdnGrHtoLHs+ozR
WnOHHu0hLC6mN1702VRPefYyiaq+c6YeniLdAkhUzTFcbL7VZxhkph3n28n3fpc9N/5ap1pQFMQk
7ebZTss/qV/oZ1G3zbMoTA8fY+5vv/+n7GpWbTk/T1Zyh7bovw2m0TGQrvO9Pyvr2QH7iIShb0PB
FhTc0QjmwQVHG9vFkyn5CDmLsCrLFlSx2WtrEvT2Nbe5XFIKhN/LUZR/zJj6HYyN+SVyAAWR5HMD
N5Hj1Y8A10RtdJtl0iKge5+WWkzlKFzruhH7JrXFY2EjcozK/R1yol4eOjY3zeeYRT9koquXxooN
vAHeYyI0KAOAXfD2EWshmVbslvnpOYJAd7QXI1dem+cqySsMsmQLGhp2Pc3V7wKXPZWLmiJ2XFHS
bqESn22LSbmtDcc5Ec+RtOC/ag7eoZ7bemyuXoKs3CG6rvmNp93QbZgANS9NJ+unhWVhGJc+ntRb
aYQlNrsr/OmMx0E+HCdJua9Rm/LUsW9yC7zqMa7GIHOeRWLRL1hyQIYVs4cldwcCX14dLcRWH9FS
kmqpedEydZAZbz1vCon2Ie9ec8dY197scG3JeKNcZCmbghcjrMI3h+3WUXdKsY6dP1ViwwBMSu2e
Js3zNGjm0aLDmqEbUKDOqqIz45VH4mJmEOojZSjxaF6w2xoBlT02a55Be1+dlViwil3jwKgrnabe
DbXmPE5uVjwwgN6OdUcku19a1SrvpIgmODDKt4Ih0spfTB5mLyGL5/Umn7p7M30LKSayhyjrszXn
zrHuWfah9OMuBOGi2+KU++gecFHV1oq1CAufXeBUnn+w/oZ7L/UAOscUmLm0rUjNz+8GqY99s2iY
pftOKto9OBUW6aobbe4EAPyG/Z6wXbiWDfRMv8jFbubMv2vb+pZ2GFRkE/0ZWkNcv78UcA+8Otf2
E/bVTSi+KFLnYUrodK69n0QQ2AhDQXcKgRQLLegMdQdKQN9cKeXYTKYvj5MbO5vGd/c+DzzwgEO/
Ey4XaqV5HtF3euilHOihXWF/cW8pOOcDzzqiLZwSqwgXzCS1fE8LnTrP4HICzY4rCE/VdPI0D3qY
G3MWqBefZwjbifKZ7hDn3k5WtfUrL6ygInSdG63+lhnTdEYfxASREPl0SjcwrARc6/KljPFJa/Kt
UXnx6OXSvhem1KjsfZcYWcBNZ/YxBjyzN8v2h156cNPy5LdN9o7o3eQ+Cty+q9JfBjszg9rW684F
rYDj3GLDhSPqpqZOixqjmLoCiUgcq7i5Or4uz4H1pWcI/By2mk/T7377D8Y8VPeUp7I9ZAs0Hh6W
bRCpmSYvw8PSCFjVOS0NssfCB5Yrz78KWeyndJ4ezNStXsJB+63VeNW1ZLpSPTYcRZoeqhjscwa2
UppOctE1+jiV5ZCXLZxzLVpxBS/KLTpVlzmKX6wOhW9IpfGYdoTfYCClK80SECFGaewK0A8Xgq1k
6NKeWXRvMQDB14kzAthdlc6PEqPqXYnx1JQAGczlgJIacUQRhi0vHs5EkfUb11TOJrVkSHTOLJjh
URTlRPoQpKxQO9Iy0+M82odorryrHFtoc23WnRMoO1QrDttk+e+jVTT4IFZ2m9q3rERI9FtrZjYP
i6SKqYA3yIRv2ol4qcGh8kVWy2w9sYfzVNjeaWxMSkAqhUDR2tpewLp+zWw6MiIz/lx3jjFcjHCi
albW5trQPRhWmcZN2U/pYSizgoodvmRhwrChMJFUB8zZfo/zXyQ/RfjSGzl9dLmHXM56Dh0L+iUF
ARQWDnTebQ0/3apc+s+t2/rPZf1horI92LO4zwZLfDH32VaNlY0hFi/jJMBvJJa8cprnbFjX8WO7
n9HzZWYZIDSVdjH0Ydv3hnXUytBC0m9eZ1TuXST4zC1PLOTgnqlTXeRnoRM7xN6znub8mbal4lQw
IoPm3WNCtG06Y9O+ogIxqaiYzPdm+xzlY3Nq0xBvty7fhs4BWBbJR0UY5I/gIFq3MiiKFgr57DjB
f+5zoKUeUNG/nwmU2Jo/9L4/FkjqgRvmhMSW/FwlJOZ3vd/x0wA1uRqnOEjQL96gq80MnwKOYW5D
BaEfFG1hXNngRG48hzrWt2J89kc2KY1H74aruUfqoZwb9xXUbxKm21jvw12eedOmtKd2y1+QJ5qa
vXXSdd6zq8Idpgb637gzXuUMC7F1j1bpfmX+tMvHqIRzCr6Fk1wVDKMHE7iF3JH1dAs3npsjsmXq
Eo4bV4knH7GRTK3zZPnMoxoZf8IbYAooi+ZcA2+89DqtF4bcT43+lBs0LA1skNbNe+PFzrbyeuMZ
lgwLYqgxg51j/4joue5ITcBAIk9s68yy12nob6RkdISrggbvLGdWFybJeiZ9Qp8B0lNu4Ijz6wRd
RIRAQLO5Mh/8kcrMuYusvZ1LtQ8rkpM12MYbtje0/qa7fn9nhrUBh1kX8DuK5FjG4aftqB772egy
m4j6/RDN5Q5zoLVmvlrda7+q7rb6jTe0ePDZN1yoUtrQHemcpVnxBZlpPdO0haNEqpuJ0egmUtGd
hOXcpN3fda8xrn6YDc9D8mxGuvny/U1hPVU+bWeZNJ8d9seXyll6iZPZ/wDTcuAQAy0vj7Nd69Th
Y0v5yuPfOyDReDA4/jVW4DmWZ5sWMwLhmES1Ft/6X6zbNaxeiD8YiGByWrhnWv0RsrK/8ih13NgJ
gGl/ccrHRgGFupdQhSfygGE0HVw/FwH9ev2WR0q5SmsY/CwvA2M0PCuR9ZonMmMoYXjrqaGyqKXA
gclLGTJebKwTA+nFsLElE+JRhnj30u7C+aS8VSO17XmtLt9ftBExrBix03x/qyc/qxihPjc9dQql
CFrVtvtSCfeEKSc6NHEUn3zPtg4T5QLHvP3hKB5XPWjlgd8fEo6ddO85Wa7vPh21lOpEdDABTzRG
opuCfTAXWba1LCabFnUNeJaLl0x1zgm+JG6ZUmFsDd3XsW8AHJYzfIQ53c9sOSAZ4V/l0Ew9V8F+
np9jf1iev9e8apHg9BMWPmNVikTsgGt2b8UIMJIq8uJaDTMF06qkDxp+6L1nQhzQWuRtv688Kwah
1tHYJcd3MxyTVyQZzP1jJunIeBsx1ty/vwibzRixC3Nbnsooy65l2NVnapWCztPKp6ojuP73189/
MQ17Lq5r2/NcU5iOa7rGv1w+RexRjrTMR2jTXIcNtfR1bJWbnyqdtY/ehRqpsOGA3OLPJEkH8Npn
cTNNplQVGQw+sGTrpSOMGHTASySADLKoxLfJgzhkRaR0IXGFQLTtnyWQdY4mGCeiEANcZbz7RAqD
ouP51ebtkvattqRWGU3XKOSGYd0icgOHv3/J9vKS/umOIZHog6TAq2H4jv2vL1mvBaz7uoME2JeK
KapbBqlPdF6VoJEN6hSKEZNja3K8pmpBP3uFE+htGD+QLk4eYh3jWwnK5xjjh6t8t30b41I7lrWe
BpL9xUcvF8lDXfMeWlM9ESgWJX9PRu41aj6VHv6YiwoqrdmgQ9YtNtJyfLDYOL5Fdq8fIT++iVQ/
GjnVa+SjKIPKcXCiWiUnZgJvnIjyp79/S/412+IJHRyS8G2Pd4WY3pLf+8saIivTjBLFtaxBlV8x
SPpyc+0PHWNUoGvLgN7AHaAcyTzegqHz9//4d7btnz4P/nVL8EFg77YMS/+XS9Au/HaIY3gH4WR/
Zlr8Y3Ttg4JkDkgWyERqaEeqMmZKSxBhB7Lc46edCRpsOpLyf/+7/HdvBAMKU3cNX3BXmP/8RrAM
akkpUZxDs/g9tg07e+DyCp4QALiTG4H18Oy535e1+f85u/wffw0v/8+IJZMm+su7H3x2n//2RQtG
Ny256v/175uWAMpXEX/+NZf8/Xf+Ty7ZcP/hwq7gZuXiIF/rYf0fvpbEsmH9AyoV9KnvT8qxuVyL
sukiwrnuP4AL+ET7DFs3LHf5AP9vKtl2/oH/1iXf7Oi25VNe9P+USna8f75WcHxZpm4aNlwVnczF
f7lp/NGhSqNwaPbyjDQIDYQMUi7bZJINHu0C1uUELERlWBQSDENTaxuoyV3zgJpJGmTpNMzxCVGr
g5JctE9JE4YMqtJT2l29IUrOdmdsBZDSdWzSidZ4/c6Lis/GrKAeGlRfy6iDS+jPu5EG6qBXENJ6
TdtnTRSjQbFzAm6mBXYSFHJECdcUdVkwQk7k8s9uV97yECsf+7lkrawepT3C1sbw2j5hbiQ+EfLf
3JwiIdxm5Ek8VLsiwk7E0FYUol1TZcuOQhuJ7tBxEANTiA2ExnJKSROGyCILnJbdC2Z+DjhhjXGu
WpARHsI3cjuKSAaFuys+yZ7jTNGNt6hlZ4IvaiNVt48j52uo2nwzOi78C7/fTrodrTUWhsDKMN4O
CHA4TPfYjkBuzfCFTau2N5YLar9JnXpbRJgOaMaOzBZvyvLENQiE0YfAodij96Ko39k5XecKkBxs
FsALbeisqp46Jr+543cB/Yb7BNvFQ1OVMKitDhqtxWdBgfDe9/CjhgwHuo5wwZA2i8yN0y7VZrU1
K7dcl24/o7oh5I9LnbmOgDWDhYI2TFlFXgBjKmWCXcmF6TBYoG70ud1YGaMMd3Te0Y12vkFLQj3i
dFLNR8e4nhFj/QzBgab1FBjXMGhfJnMBrSu+igGNmAQJlaAOHTuABbFpwupy0va5Kf3tkIh57QHr
WRvdUoddRxtBeicQI704VamumFqKnRVDbdIoQ/PKzApIHg9BVmgeOne+5yVmQVqjjnQdHpeqQ2ms
rFfmpMjLoIL1SfIrT82bO24qRdyN1M6iqU1IVjGCk5U0B/RXIEKYb2ycNeu6KHd25iw6fPuB0wbZ
mWKN0Y0oJHaJNnTi4hm8f0gP8SpEAwIg895VgzjKpUCIGELLLdUg09s6R+DsrchBiMZ1wPMf2JGj
vehpeMkMBYvWnC8ZvR5cFWO39itxDRFSof55uwKD5J0D87DNe0jRJQXpSctcZgYYpfHJlNNuTNx7
TqCB+8AGpsUusuJazILOmL2gtpZMbTH96I2xPEZThb/PegXr+UB9HEwwAHHoSSRvFDOKnhLk7UQd
bCdx14y0SG2YIB1DS8bEH/JkHTMhdKwfcIW4tET+EsMbFjOfbVc6cJKwW1SEi/amQUlRR7oRFl62
MwtWEoxNcHEJR9QaF7wpig+hZE+QeGTD1aqdYnq6pk/BWocDW2VgKjCKZ5xM5mgGCZxptvnV1jON
X81kMM0Dub1u9XFtzeKcZc5OF4hskKIATSqTPgP/Ee7CYiNQ3Cg5JkzTrI9j2k+BSphLt7RZxfHc
bOq4d1cGOt9mZIclSQ2vQmpiVRxCkzPMYDS5HgmPErjzErUnQzCFbAQdMHq4LXaYk34NLPK7RYzA
1wviFdjJup/AWprIyVPCXcssk5fdwKydaLgRA77cyRWPlZYC2spIUhMHP+mR+25HKRHQAu2zZfY6
DOmOKiO6Ef2JyAyXN0YqmhkQUgX9hBQeB6mXFxs1ZYcodH1MdLMZwM7yoKYwNrKh3hYI3A5UUOyX
8Hq9CWQDDAP6BUqy5yL/Per4sGxvaojv8lHmlYsMWVnM3gHWSAti3wTwdZ1wdbeeoIqGcuoV8flH
psZvXXlxgEDsUtH+6mbtvYyTV85DrDy5dqKaU7/LwqBbvJj3Mw13iT8/l9I/fC+VVZw4vG5em92e
VUxsGt0vFeppzhHwYiMK2b52pyT18WuIn70iccC4Yju4U7yX4ZsL6G6bRdG+ilSzCXP8BMx4WucH
2DsvoVUsZHfNwy3+aan2txTWiAdSpz1Hw17OjjU81hT80bf9SAIKpc8Dcye9iTtZJ51ij5FOj2l8
awwdlfWU6rwT3KnPnhiswMnWtU+/fPvUhVCSbWdAzUx/+wtDq5tJzzWN0zFw4AlkDzu3+FXMS2+u
qc4atXRW7Kc7YNBvS7tXU5INwrZXHABAfAC3UvsRopSXKrWCUxutht61gaJyAzY42fZVt7OtAe8v
JTfLzzCnu2yZlxklCp/emduh06prriUIunG6qy1iTJFbPTqgxu6RpNjR6Ufg2b5x8wzY3pxDQX1C
IDLxJ256EHN5jykLSh4vxQBk3NLfAdixfE5za9MVzPFmXHrYsdJdmmu7WlJzx0OtY7YE4i3V0QCr
1L7UnfhJWY59i4IEF88x60vKRFX2IHBEBWWU18xzXtkk7DrPT7YkdEDzMcnOB8yec9zVq2TWHrlL
lzaba2+0jzMRTein3Pthd64MbJZwdX+44OGDekw+tMo90ToeA+xutrIoT3Wq3D2efQpkZ+XQhms9
2awG0BK1u6DwgAYWcc0BT2z6gLp6LZzWpl1+AidYnF4OczIXoG6YV6QeY/kgCWuvikpep4xQgIEF
Z0ynpyhL0OogqEcRD4gxvxoWNameazHmpzgmoL7+6un0dlc9jhPm5ooTeelssNiYXI80t4FU6bBG
ARTX82Aa/A1d4+4uzliaJ+CgIUPj3gbNDqHhUlQZnhrS1VnFeGKAvqfMPkgQ1bDteSd6CTq6KxWU
43A699h2Mq9nymKnO5Ah5C8FCi64J3AbLbi9GBwxNzujXQIKH50VjYHuUnY7kKtbISdvbBfY48hy
vBoqxnaJm1MRjGl8tXRB8lzaJJVAc+r7Pd50mAKx9StSku1YCbBMGmKnzO5xXlqnvPbZyClzcDy2
mRVVRYiE/BTq1Rs6bTaQG3CFwuHyYTSTwcHpaVUi8KoM7detedL4BRhpfATCJuVBg7t27xJMZLGG
hwWL90cICtjES2/RtxDT/kBqfppHtSbbYJHbB4w3t8NaMxbv8dhEQADaGoWBcYAzg5YJzyqMKbn0
WuLkM10amEtB0DmsfsL/QRSIjKKJg8GwxmFr2w1V8qWzndUyJ2joWhhptF7MjeQfopbl0LM2I0Vu
GxPx6+C7pGUsgRSX40uj9itIXcsPhAaibjmQ4MCy5J7hytE3IWZ5of1oFbQ4+CaCNT40Z21Lmwri
fWeLfq8D/2D3juGu89ZF592n0L879H0DfBuvjROrlUaeJgCA1jHl1TkfRwdrQmwwZo3LyCnXWP3x
lIq916baPpmcaYey5EP/ccy1U2FTJkm0528uCDOaUaj+evGyfj40JIRYGY+YGuZN20RszWMigF1X
M1hijgY9NSEERABQl8UvcMQiUBHDr5qQHks8ZTMdPiRMPuQtGM0CKu+0P5zFK9bqX5SeGuhVyEx6
jnToDY9aw14c5TdZ29S10IwidslQIAOaElCH74Etg6lq9kCTc/6k1YEXr1VUHjgjn6EYtYE3MLFy
BxAsEUMXMNNFs6kk3YAzppaqrfpgniDrGsoUa93oz6ariBmG4c8MAISGL2zX4bFAIX6KfXLVEUYG
tuPgNj2Wc8i7ftBARQKlXm8wojkJ+0Bnjt6R1plCqvSVZfua69Olq+Y7Ykp9cepNSEfDqgZ3tTJ0
YEzN9CDxDWXaEN/boJYv0ugt4IxcC/inSq+L9ti12ZNUCW8BgeiVnzI/LXtxENKOuCx8/dpwGzj+
1ZrtlgoOQAy18v+k+Qw1XzRvtTtvE71q1r713GrwhrqYitgeEoOVlFj/lrF02tXODRYgWzzMpJT4
qfSHNWDAyIeqWwPX/sxIVEkxkm+aaeNiTXnEDf/YAytm+EOQiURdiaFjBelO31TmSO0yDMt+Tp4Z
G732fSyCYbDvMhE0YaNKZZh3DGfpsuxLgIvUZjA2KY4lP2/mXLabZfujJ9RUDPRgsLzSIdo7+wWQ
AM79pI0a1TDhNB2MUUcIfMvGeDPgaz9NWk75FNapNo8IQodY/+oU86PS6R+ubLYyElNeWU6KVI9P
leuojcsilxM/8HfEtU6hxSbRRENq3R3AfJiFlk2QLM4vGVvwm+tFm772uJ8sTr91xc+OGjYKo//S
9/PFr/UL0IkM3h1oP4VdO5AFAscQkjzXu/oqWjSPsuaZMBWGthkt4jFQEZN1VLOBKa3xd4gp/RJx
G1kTBKU+EXuTT3hRH/fVopewjOyphQJ37EjzSK/H1vVlfcJGQ4yn6adNq/R16S+gBCV8kO/ldO4S
Zmd9MtCvMibFnnQT1yzSGG1HINKJ559TbTho8FgLK9ICK3EeMaz3YWE+W8ZHU8dQ/S2femFf3VRK
8MPva3M/GixEqSrukSqMo4G+vCq13zTp+IBEMEVNo7GPaTJdnP5L+YzwIWioDxBCOY0elChTHYjs
R8fQJgMz27ppg1RcElMaajpfSqwtun5OMp+m9GyquXLjvVEz7it1WpNGgEjAlZO7T7s0c1141LiQ
j8rH51BV5yjznyhBpL5RNz+jARF37AqYwOby/CvQ+gyizx6dKSHRRewu6G4QTS2zg0wKyMvB0oLy
lzHAgBhtxfaTTEJBOA60uNWCOydoi43Gn5emGp2QFxvqvukO0kz7W6om7Ih6FG1pO8aNuZucfrg4
k8e+vYZEVPmIaf2oyEoRSCGgSbSdFbhVX+FsUKCXIbDKeNeAw1vhYaTuh7iiITjHGv3d6bV2P0zq
RSNddigGMkiT45+ccc9b4IGY1M3A92S6wwEZyDbpyDiWYq9NWP2YXHGwy3Vno9rp99yDAk0p4pwt
NnZ2hcU1H8PPMAewqulklBvts26TZSW9cxDCiF56Jx5uwBrDg6s3bFLgx6nM8Pgp3O0RxQ709JE5
pa2R9JH4Nei/yCc0GJCjR0O1fuBYdx1E+SGGzzqY/o7cvgt8gKNgSK/eBj4AiROyCpCVV72PP9lA
1SPOk1Jck1JB2ky9e4K5tclTNn+MlpIWt0ORyJek4wnDKLncUYTqnzrGtmsjSTg+Ec2mtcAnwWSN
/UWGzd1BBlyRSOHoJWIeMAWxZ/qB0nXTYCSaEo7uDnuMRh9PppQsivw2eKA5XQmFNzsb/owFRUjN
mDonLeKM1eJrW6Y+4TYlgmwDJS/T4lo39bGaIryacNWjaUOFwlfm5eE2SnSigEBwDiYKMWmYsKSx
ANx1mB/5nYN6Yn+imcDuIOv+yv3xsQm/wk79EtjXxyZhwEVMbgOnswYuzoHgvW+alwGQ70To/BYO
FHuh3ou0ZHFZEtEGOkpQ1ABoQgz/0viV9pyCk04rNlB5/cBu4heHVoWhyH43nAB5tCfLfqTc1FZ3
HAbVglHur6bGPAbbu+R5owHxJYGOvRJQ9OJj8KkjsXqdKFlq7T3D3LYd4Lu8SzfegQvIXzIqAxTw
U88RnLnhZxGZtK8DABqVl+6MpVga8itzpNB5lFXl7Co//syxf4+6OW+tKBvWmYz/N3Vnttu40mXp
J+IPDsEgCTTqQvMseUoPN0SmneZMBufhreoZ+sX6o1zdVaeAvm2gb3Qsn0ylLZERO/Ze61vBrqci
O7lWtg19KrRMRWtBFB81PDZqOiXhwus9anMxQKT1SEXEr7NubWWv00rr2T7gt2LHQZRHOSOb1QBO
hDP0LZBgLrQSrMWAmzkxdLJiilFcXxPXf51gJ6Ly7MoNGsthSyDBHMQXkA/jd7tMZRuPD/pUNejc
C6h8dh9dksR45LhKUm75x3RbDOKav4+HYD+Y6pAYw2tVrACY4qBmozDb39RR3hL9DEd9sjAirz9T
4NzEUFLUtmT/mvpRi/RfSlq7NqcKlEUjmG37qCs5aUb5h2PorE0AIBJc2ovQfVMlHJBSjKwHlc/4
lUsw7NDTka95DTVdLtBLxCubNtOkAuKmhviApvqXPsRnp0DHVIU6is5fwplupcYG4seNiXwY93hN
4aOzE+HvxxRPAB6MG3N4hBsCI8x9CER/HZ1sN7ovoYnVBN0wLaM978YSm9gOV+4pizUy+6oASxd3
VXJwWjodhju/GiKsBRmGEFnwF1ctupaIJVCjnZob0J8Flb/VP8rKenPH+IJe/JvxISuLts7h/NV2
dBFl8GS63LNJ+FClAZg9N3kDFqEvgy5TqyKNbnoX4bc/YrJfI3ebbrJNqKJQDyyHsfggMywka0B8
c+i3EUL3FDYm1ApPVodStb91AeA7abhqueHY61kjeZ//GI48krFEeWp/tU7wO2RAvYtk++hxC0ED
7tqlq8fGXDtsDTvBcWsO/t7Bl6EH0Am4NznjOs1ZFxk9mtx5aK2pXavQB7KAJa3Pm5dQoQALE5TO
g9KRw0G479AQLosCIZTqi+9qcN5cTV07VvezF+T7aoyeiyT67CNQL0mn/k5mXXGhjdou6UrSRvRs
a0xZ9JxqNpW3rTZd6T7YmH5nr8O0yg0ESjnX90I03JQh9kqF6ndRNfFvKTmj+dMLUTP02Z3oiWmt
WI4QU6x85XdEgOA8WYBjgYjvBO1hKInSEuC32HLiXey90FUNVgwxUxw75SYcyPrSbGI5tWAk81e9
j22GQKgktNTv+1XstHTAoiHc0BfqeU8CqpexGbeqjB8JwAWdM03m2srwpfQ8w7EUIH1xMXQy8C0N
vI6qiJ+NjjdMtHinCDEg4cHD8HS1bE5lCjnC0lW33NXfi7T90zZ0xCwoK3hhOAzrxrTumvqZE1AD
WEGQuDO3ubwIXiV1OhZEWpKep3AUB8QGFcZDV1dksBFaT3gLqkHJuzFY/VeSHpyQCSbCEuTZabsJ
nJjQNy27STMrLi6Cz4RJ4IpUn2YZ18krDpKXmo+VDNw0QFvWoyWxcJTr6XLyOLU7KAcIFCcSK7e2
qFnJxiNktNWeE3y23eCdLHS+zx5cSm2n9R3LQuPQr6HNyRmvWRB82z3QaD+gtJlZbRCOYoCxxNGq
lVMSy6L1PYnOgHZYzrE/v4dB8GnXISSaDgmprREtbLxmA+0kZ4L2RtpSSz1D4yKUKZeXyX0danig
lb1THKzJ1KuWVkdpGDkDvzP3RKTD1qEceMZmR3dAEh6hCvtjnEhcd+t6n7sMWQ2ERq3S34SZIkQP
kAsVLQGdZVshmrHo+XJ/VkyuuI4rxh3sABlsnnXLPBvIP6QdZldcGwWJO/BMUFdgSkpgwSd03tE0
jtY6rsQbuRjdBhSpwHFCe2QgHdfumP4U9U6OI760iB5CCbN/XlzpFmqs4rK46K157XUTxqcJSZ4i
NsApwG8GwfM8iIkPJ4IxyWXb0sAP7ErutdmgPEJ6czNSPA2Tdaf+wiSVnOjnOjRgy1foxsX/43Hu
f53m/tv/Ryhqc8Y3/99R1Gti0v/nv/+3iS9/42fiK/5lmYYrvDvr+Z8gasP9F457b57eInEyTAOR
wP+e+Vr/chxHt6FWzv8Bwvx/Zr6m8y+pCx0Mhy2JebIBD//b/+CtDf4Wtx8FApPyfzz/B+nZdGch
xM8f/GFRO5awDEegk5j1EoyA/6kPgMlZR7SqvqMy7zaE5/lkZ9oVJ19Ab7n3u+2D/gmVHJrV/MXE
9TkDEuuoseEvgtpQgDEviY1WdQU+5rOW/nhg8c33rY12KRzD4hLq+jWmYth4bW9hqHiyXLSSHHg7
yb1EpOysOhycs91F5Yth5EtigKzXFgcLgi/ypBNoJSw5qf4bpe2irvr8Pe00bVOTzY2vwFpXkLZx
19vEkcU2iOzKLc9Gi2iqK5nY4bJLnjELGOtJfA5VOd4wohnXoLi0mTbcuib7lbhufWimybuWAb6n
PlUkccZmdECz+VhZenLihJ+cMlUlKDgPbtGAdegd1OwYrNaNE6M7FhTohDDROGzad4ej8UOXWBMK
RduvWNb9r25+fWkU3jWM+k+9dfo9hj/stlHXYBjoox3bd7sm7yHe5w7tmK6GhqQVRoditIu3aAAs
CJn8fTcvOO2rdn//kVWMsCesBgCSrrvT2cQAijcJ1hDQUoEWXdWkYUtDgQVXxvcX0diSG4nQJ9nE
im5d5TgaAqhRO9y/UvPTwRQ07ay6QfZfEZI8aRphTjUiXOXOoG7QMJfGcseL3kgb92zGRF1jilVy
hm2g0OFIeGPinm4Zxllb4P/6IxJkq8n0jt7caN0C5ixPI0HTtNfKZmdbbfiUaf1wzmyPgOLG2Nat
4poSRlDttEn4x/sDUCCbOp/w9f5BZzxC9zERr27cN1vwuBoDQohsmTwhDBNbUkHe+uhd4PMfq+yz
MQYXxfL8Y1pei/xaEIumy+Kki9Ejc4fzrO2T4Zx7pQS/GdcPZgST1I5MZJ9ZYq6lFrmc9vkUSUl0
rz+/jetlpFgaNQnklYMatcTwLmu0rwsH6YNXtlRL/uQf7w+wY4zNz48Abw5leqyJQ0wuCTStrn3s
xT6XnOgCTiuLCJ4xIA7jDy3kfYHV7hoO4pzEQjv4ZEHuEpsZRWD29TWaHxzh0QxIuQZdUVKMRvF4
4HKiE+7hXCzoh93s8pyOofiqajr1zcAooIxfJBgikpqBw/XElpIpk31iuFAQ1xd65QBnn3XznmPk
q6YTGm84LvY1M1J+QePL1suIWI45NLSW7eHnHQHGBHTdqx6monQ2lYTuNFrJe2+TP4rOC3xb534i
ZncvP89EbOxcWq702Wdphy+Dc467iJRi4wV3E+3ucGao1rhZEVHEmIbMKlrp9qQ/9X3vLIXz88Sb
v93pRrTSstY4RfXCLT08c4X93BrJiDkU/w9LtXp3W/lBU6d4APz1DUwLj+H8zE4IldLiBO7n/Vd1
QczXRGdf7w+ecm5ONT6BGtYPOaCVB0TbXx64pmWmRL7zIqd6SJEzLqaVlmjWDttJfitqDF1Tl2Sc
WTxCnyaEgPc/yUgPcUkQ0DNMyuLS+SgkUkpgx2n+uvl3GNgEayYivIRl13+MPQ6QWho+EQLctzId
rFNvqFc+onTr+e2ca6eKPywtcK3/EIJjU37hmCskJAyzyq0XrXG+wtgs15HC2G500nyBB/clM+o9
Jcbh5ojyaGrCu0QlndKRKQ/GArt/bZserHl4I66ZcmTGtSdB/42FOlr0uGSORZp46w7NwNVGobAO
Zl6HCboc7iWmMtWD27i/mw0NtlPN/rB0GKXsMTbCyQnzm9NXF9616chC+UuLg/hJI/1EKwbjUNV6
gTR+ChHeVPKp8NM35iMJhp1RO4+5q51lG/qkICk3w48pORhUsIeh6aBQGt/aiSkJnVhvZ4dmfZ3U
NB6nXD+qJqgOadJ86/NNXtku69199WZMUO/EMO5Ez8yqLcP8OYoDhPEJmEEGjGM7RsxxEDVSa2Fo
t4haMwk8Mmbv4/3BlL5LzvRrrgP/kpexDvpwaUHyPhSwOVhA9iJV9ZWRdn2tSM2k/rarTSvb4Zyo
GTtJWjlIoqG49C1ilwET/LIH0PiUVeoFMXZ3UAMNQ6fBT3//6TETEtqOQGCJCACIFW20cs+59IGT
iE5OGOoGN6/Cc+MxOOzwF9wvPpeInoIl2QjqP0nbvuKzUAfhkQs5YZUGIFXV3NYhGCVkHl6qNY9W
rx/dpLJYGVkaYXgX2Uec5mcpCvHdNtXKk5+Zo80DL1r2qnbGjapo8yaCfpKFHgdwnrJelFvxC7n6
so2j6tZYqIxsxotvOASe4biAY0ppeIZ9NOwYuhYri5tXOKZzqMuqvtpWMmJsDd4H9VDoRnux5s91
6FLy5EGq4dNxeAeKYXhAcNUu0LcXFyS7+NqIoDmN1rhtpsb6NYTRbwMS7ZsuuqNyPJofGi0MLGTG
MZmDOOgmxKtgKsenPtTxVY0TOIEYrJIODzKcI53MzNzWiW1fsik+1OO6d6zw1UYSe8x8umuai45K
Q8N+clPl0wb1rF0x5fnOl1n5TsKDOavzP4tIZb//8UUQkCrmNOTkerbGDJ5UPoLOIOaFRHrSgq6v
4fzQcYmcDDPYEJ1lriQqjm1she2pGiDT4Qrrf4fyoy2KY4Bc6s2bZxWdWVuPZsyfJF443lvk6axy
B4gthWtIAYfwDDoiyT8e/xKAJVy4vrYvo5gEZhp7C+QF+1GrzK2pu/Hj/WH+Vky6615T1YNX5YAX
A/nmMuxQ9GRCK+qe26zrnitXsmP63sX3E0wXqQPhQo+PiMebJ4BhzZVUZ+bmURVxuEUhpIdquo1g
fzvmnI9mLn5zb3nyEExFvS/MnMR0DMXUPELfEfuEv5+SYlP7vbnsMl+Q1+k4Zy/qEP3Z6jkg7I9Z
HetdWAUFLZBge1+ZgVqxZ++nuj3HYZa/ariqltNoTg+eOUZbnExidnCFnum8RE19FJpf/fbbHIiD
pZunCVPByTdrgLoc7yiawDFO1nSLdO1j6kK6K5ovvypcpLoFuMzqh+yc2Lk8Fw1TB4ob9eoa8Xsn
uCHs3jI2AxTM93jQj5Gr7KPM6G8FmfpbOp31GmHP2RpkNa2Za4tXw8K7n/t9eqxte13Iyl3rQTiD
IWvjUTXxqrfc5GZFQcf0C1bAMPZUy5gpV5HQw6epb41zqJGdGauLk8T2L7cQaPJm3JNV+Q1JEhB+
RWImv308C0A5d33t1L+HAXwd00P6CCZyUEQJA9OLr45vF20XPvQ+yj9/qpJDlzPtSIasfoj80t82
AcBKnN9IWNBq8IUeheNZ+Mrd8MS+fxdh1X07cVozY8Q0SQB+jlgaeUyWoKqwy6GhOXHho+LM64lh
BKRR1MzFISlqazuQ/rIpXQLpAXWwI0hANDlm9vtWoXVSYjeFN+ubGpVT2+AFj70Sn4YJuzUuzT2z
Iob9uRp3mUB9mnvecBu80llrFJgXMbbi4kgkV91db4QlZDd6bntubAyZRT3FDw47wgqKZgH+kC2j
BEt6bBipLBs0+4dwkod70Xx/GBvkpIinwLfbHSMsGBQttF42A0/f2E0uLshH1aYxXBaeImjUBr4K
XszR/5q/GNq4fpNQPyph/WLqJ/fEy9RXK46LZVTpjF3SvKHoIB2v4aCVkMHyNdXNN6EVzTNAQwB8
IaxFzPry7Joq2yKs/Y+v5g+2n1yQSvP3//NPMNgSlevuK4tBEh1ynJcYCi4UfZizdPg0LJY0k8cM
w2EIMdrSkRzcS2izo30FM47AZwtkPylynJJGyAMdrqSVwcAuqKP6ZIcklt7rhLILig/qDESn5fhZ
E7f6U1bak2evsOq/oDxm155PofGQfxuTyyQgtKgUHJSQZTx1z5xlumcT1qYuU/OGkoV2t6md7h9l
jtFl3ecuEFZUUlETYgXjoekwalbzw3/5XiPVLkqyt1AZ1VJwKR56rdo7sizO03yOjIQ8dbVBGvxI
480e+EDvbbifXlwQh2u9b0lSLzGvzfvXzyY271lRBt0HWb6OSY2W4CiG4AAl0jr7tW6dEf4Kmvg8
DbnBiN6Fr2V65tZTgvok9IJnvIyfcMXhifCvbmgrfRQGp9xKNXMRRHookJfs1RMcs4PS+EMjzFmY
vf8biHF0hZdZr+sQ3jWD2u5pTOPpaiMUoQxtm8gAcDRmj1lAzuW9cJyfOTjc3JqGf0H47tJu2+bW
DkF0qjI0E2MtyzXcjvUYKsgsTLriTgM231V4oIbiIfE7QNXurG80rfqSDPb6p/KaP0PiaX++de8m
ZJlfbKGmSSzrGPis1goegyD76Ibmgw+uP2lNVD35FiB/dPKINjE8PU2GrJ7cpiWIGGkxZVDxqIPs
xhdaapvBSzz0P/wYjZNy9nKMZyaDBkcCnaFlB+8VrgM81L7elqmWPdJdDZYjJSj90UG9O2kyXst6
kps+sGB9OygUu9zf6Chy3zPL2vuaKZ9I2WOztpMiuGlFmq4hvcM/16euumASXSKwsz/91OFOSJzm
Jc+xNAbad+x541tXTjB/PfoiwCPgyxFaPenBsTVaLuu6CROQuipch1GWvwmtuAimtPnMzRE5Ast7
BW1BO1t4yug395o7LNFjBy3+7Jy50xYGgn4YTe3vGATpVkdUuhmNmkNzC9wBBNA17hr3UA1+tsgn
c1xh5B02AXnzS4u5P4nyodcQjYIgt7XKdtOgp5dB/QDvvbtq6IOSTCpScAmIHB9z2f2mKfsQTfhd
M4NCFUX5Ulc4B1zjycXuVQfGi27Ch24ooxf2txMMK9IGcAnFT1kcvyjb/xNAtrIkuuxpQu43c2Ci
jOO+qB8RNNm1CWIXE3GMLWvl6gm7d/VIhouFZGdcE0kfa8mliWAYuZ0erkW7DlV5qBt9O1Yx7aXe
XUUWjLtscj/iDmEMfHm9sB/dirBJUksXvl89Q6Iwj5o/nXwnLZlftyjgSmTcyqtoAIHFhceADGuI
txqImEXOO3NEurNGPu6/p8jeZT59c5IQKzIn8DkY4x8/k+aKuEMx2+6dM8TkNcQ/Z9E26OgtlMPn
tPzE+Q46tkIuI8YPh9HVSeoTvd/41IaYiSZ18UyQLlgVVulom8BGpnqhEguc/2A+WINziXAkseQg
TlDtJs9oRwFYWWoo0K6eYtzkBch7XYn6CYDFRcZMsHGriJ1ZjukuahXhLb7xSFuFq8OXr2GK8cI2
6mbv5L32VIvkI8JCSGNv+hW4YKqhp22ASwaH1tWCHbPPMvN17KjKuHaa/ru2s37vKblpky7Y+yO9
bb2I27MbaNukDLYJCfMnjw3lVNJuG0pD7XtuQJVX9SpLkKLQHFuLT7Iv8TrXyEkku10DbNeSzzVA
hWNrmuuCUN4XxOjrqfUevKz2vurimhJkChJHXvOMm8iu3OmkzaI4s90OWiz2WAAOfhUwJjFalxC3
4SHF5b2KG2jXvaEvEDVoMABJsJlFnx1Bb60a9sLmdEkRmK0st0czUqJ2KDxGBimot6hzH9KIsayb
J7ABMntjR9Mjyk2mJTiFV2W1tx2CTEwN+3g5mK9eltkE4k32RjBuRN8l0ALOudTlmHnnZmF7kSLz
ThaHSVnG2gOYyW8CE4HeFbJnK3/QxuGbM8Y3zHnkGB4TeFMRc+WKfjZyID3s2w0GYXVk8HIsY7gU
kc/oHsGjhWsOr7LiJDIWF0Zph05h0k99zrTK31IORw9pciCkNt/rOhKtmtbDMqQFwhgJtmHZ9GJb
qY4Kp9CL82icEAfmxzJT08E1eEem1lj4RErtUqffVejbF0k7RMuamRBSibHYd37FiMb5tgJaclFs
xFsm0QItR/im3ObbfPGn4lbhTXxkXsvEjIKkZzhLHjdoKhp9jvWr7SuoqxVyBZbyw2BX8BJBDdcO
rT5Tt5gYiyPhVEev0VapDsXVwl9Pazukn5wbT5iMVr4X1U+wYj+KMMSAVEMOcPh/r1UV7Ei6OJhB
YZ7bTl31QL85jvmlq3k0nxH22fRLKwEHmOcZ3Nao3bRYsQ9TQM45YsdwFqHRQnZoZVmEHTtw0APC
dxLLt/fkwG0taYKew18yxahHArf7ZItiWtibV3uon9w+Mo55jLsodJpd7nwwBeIEORXG8jEqxoNu
hNpH1te8v+C+hrACYVfD9obE6xDT0r/RsU9XqOOgfznAOW0cNx4eYoOcnFKUgqKySHjxQz2ZwEmm
Ny9tXgA4fs/vAUqg5HU0x+9St5hZhQgtxrS5Mvz9tjI3PudWj7WBxta5C8wHm6MHfRAtQshjpLl3
USzKMGKxxNRauqcbu7cKcstrT5jbyerZ1EnLehS3sWayQNxwuFXMFRfeaF8RhsXLvnC1rVBVuHAN
PBxyGrFjTFe3Nr0DWtmnSqlpE3q/QsMkmY1zQuaEy8FwnpOW5O9OAEOcddcmlwFms2qVKpSebo/Y
Y4AICAaDramOKBeRl8vQfA2n8bVqXIbzOTgsi0kkYPjvqRUuCd10pZsS07swp37dooCht9aZi3p0
ffrQKTbZXuFU8GHo9eN3IYMj/UA8HE5+Sy3tEo++sR0Gou5wR+kUrmjVCAIk03k1lWSQ96WOs8VX
H0Bi8KJ0IMvimmaubzJITzmd9gjGiqIc38asW4QCNInlTYjVPNRPWVjdkBGM2ykXp66X2HO09mDY
e7MC1WK2RklZXMEfLVHma1XyRb8ejXBsJRs1uZRMllS3KO8u1Lp/MvzeVGhiUXtXECNovbUUrWLd
BUfd7ofN5HdqZhZBJWeiO+nMUmXlLYBNCwLukrkt4oAe6rtZ5qddOweOuSLaLjVfeLnXHIYXIUUh
pf0wGGul6xaeI0nPn8p5aTaoH0cbpl/k5H9YUn6XSPeouoqVO1otHnSi3Bq3+zuJ8m/vcLFbQG6T
Jna4hputWZvFRzl5J7gLaxNS1vWaVgndfGzzaVIibw5QlaeMGrKq5tJ3P5iyQRqNxN9gyOUyjIwM
zTJkBBfD+xiZ76gjFb0dAoq1AHKPlrmvceFZ21K9lEyYf+mq+WvRG9tU0DUtUbVXQN1iw3v2t0Qk
5RT+mw5hZs9N8iKNsjhA0uIwI8sa10SO04T5ViIzHCVE71iITFkmGuj6uZ2sRFeTXzAlxsZrNr4k
zwg/5mz9t7/ckia5Zf6VtvHZmsTKwWNg4DxGL/iqD00Fug5aiM60pnsPC3CfWQCbzuyr88jxDzDH
1cP0tykRjazGFr1u1n25DlqXViaPNbESa3S8IC0JT3IGhMattTKidnqpA/JllHzoc4cDT0bQRIDh
cuF3ROJky5B5ddH01boFSnew3aEEbJDRwWxVtNcgMWhe0T1G4V94Qpwc3F0oh2YdAa+dfPe9C+kc
qIGGH8syugMF93Uq/ZWfy3A/QV7e57OStOnSLWe0q5H03t6NTJykYTsbYzBy5xiM0JpgqZGNfxNO
vRUEQ20Zdq28UFLZ+Xry0ls3DERgUEBa7AioYYAW+5saDj0uQmA/JHJ9CJkNYD+tz9gBLKYS/QKN
CKEvUTh1TCoDM0U02A1WvKz8kBSeOCf7eOXA/MGggLrEBh63UcMA/x4XkGgLENDOxOGEpreYrT5Z
fkW/qS2zrsGk6RXtmjkv/SLLO80nCLvAW1H7LqH37d/EqSS+lwK7VmufQlJbF7KDVRwl6iRVeRqy
dI/DAR9DF5xj6f+xYhqYadBkD3qUHkIbZ6MywYYFWbeTNW0Zpifq7KNR4t7r3yfwnOvCQPQfCKRp
AAB/O3NyIaJWLtA6PXUGhDU7DVlCsxAlHBwmMlaaA3wvrJmV9w47o7vyaZ68qgS7D8YNR8DWJSTn
IAdcbHWR7T09wb/lIJT0i5sfdPB19ALlzFBeCGheaT7ul8b1RpjQEB7z+MuNoWNFg9ooMlRpFVQI
j7Q4JTNhhNzN1uFr7ieC/mSN47VbppQ8jk/KyaA1D1ro0svMMKvGdYWJufJM/p4N38HW+B+Oh32w
pwnR9OPbXCtldYhuCHwCx8QSBU9QHB1vbBaTSda4Du9M8lniWPLWnklTTrnjijpV7B3O1FU3ursg
+RPKqdowPaBjm/irLCIqVDDC0gYbEHmOt7KV8bs1OQmSee5YjoiZFcwgKyKhfOCcB2F6dPuz+GCG
AScXM8XkiqeaH0KPtxOJh6tRvla69Z3GSHzAVncp5uDYjy8hSTptRH9CKdTRncH40S6JTKFU1NNp
b1TqVaNAwjaE9WUvDe07HLFymTV+ZNsFw2Ha9ZcxlvU6yvzooBNwZCGgPTFHpmkz+OZxQHBz6k2t
XWjzxjgRhHp/yMegP8KYw2pATmWhZa/3b5MLJfbJ1L1EZK/frNlwZ/suZ5Ccue/9e4W7lUqi7Qpt
CgZNB2MCiQxl4Ei0oRk7Z2b91CtTyLmVZ0oPkxUvmqw07Pfn+wMY73e9EO5Wh3WzLdySC7gV+mMm
RX2QJSbw+1PHRKJnMeIi5Ow2pa75Kok9XNO/oIOFepaqC7B5gv5nAbSdgXoeMX3GCkBEW0sEEufs
THX06TRWHDEHv6dFT/Du1DNoDYkJPWbzhKdTQ3IiVqLdKwMbYDjzgZQdGzx1N22MNdiww3oJrlUt
pqmw1v480a6Kzj8q+Dw/L+c1qAqSIarWswfp1cHnje1h2RmhQNcAEkYkOUYJaMRLt3eDsxF0Dgzu
gW3a/wtvLb+F8zwNLvyHmY0ECHn2uGb+Z29IF1bvtLs1Dj1Wf7YwoOeBCN5z3CNJ5nXEVSMFKz07
fqS9+SCryjqRvJg8ulPDeuX0ZO6KLh5vadW+I4mznzzMu4+m/3eWZ8jGQWPQj9VDoO3A9Bgb9nR/
4/SqfK+wWtgFLv8gvA9+2onSzqp3w2gGN4rqdWgo1NSj5h0lLoBOcV67P4Ste5zTuO5xnIEpoSlb
DtLOsSEyKsj+9FiV9dQUL36D0HFw/VnDsYiGXOx/2qao09iuaqiPTuOc4/nB1br0WAZqVw7QAs1J
j3Ah2OJJm7UaPdjmTmur0zhPwLxALIlbipdxj/P6fhXeX8JMA32DcX1c4NwUl74ISPiaXNw8HTWd
DXCPSZRtH9F7ZyjHbPKZca93/sb0CDIravwW94ckmID40b0i464MTRrTtAJWghb1aUBsjrkILe7C
QMpA14UBepHgvshQmFzyZvAvY2lKTpOKlW/WFoxjiT5Ctl8QC/uNS3sCLFp6Sh3fuhhyEvDotpk9
soiH9sBRoh4jJJFElt5f8f6AkYg5sF9RaJVG6jM0hJ7o4ffmkomPA1aHzLTPojHbTSGxdAbKTbFH
GdVTHDXT8ufVG4+TK868TZH4xlPg+/QGdGcSOPy5jqTyfDSZ/LyeTvrOT3cpFWRA3N93HGrVqd60
M6QxFOpY6PjA5awLIaljC49hONw5dhx02LpSf9OPeXlVNYYX4eRzazrh9zZRdYf2LhrH/qnEXKK8
vrz6ntEtYpKUN82YDzUublIVs77/9GKm3KMuuVuD2juKgZ4wIbXdoazSz6Ct1M6eZZVDNreLy1Fu
cruuHlo/gKGS2+c6BQnx86unkfKXIef+o9Ll2/1uSBo7WjdM05eYOYyjlQiD1ZKvVDiMm9Yj0Eir
nfCciM/7vyI4UZ8DZ5/PKqNyFh1xqElORVc9/qyWDaaWbMwSftj+Px4CQHpxYQDRGYmyzogj2PgB
FKChRTtYVzSqf76KA+tAiur6/hncL5f7B1GgmQAEKUcDLynnOECEizyZL8cZfeZ10BVkHrmb+13Y
2LCdFdME81qF2bcslbi48wPQWn8jXbzDYKAfcEz0O7JL2iPTMbrbpvXq9gJGtNWKc0YMmqnbw5YJ
QQQAN3MY6CXamXodmqBFY2mKpLalkTu+5VWOWl9Ln7qaqHpQohLdA2aMdI7AQDmzvV8cdPOY7h9i
ji9tWstr2tAIbJjo8B6R09HocmcoaHR5nG1ZqfLfuQPnY0C4tUCZki3GdEw2SNuKgwtn5KdxSzl6
anpmNPdllwNdcvj5H25FFKEWZltoF80qbVI0TFguQ68Qt5qNBi/fQzcH1CKK87g3E8zhRdbiO5aI
wMtY3xlZbq5dLsiF52TgMDsuX4XcjfQ4EsKxP+eXdh7/R3nrLWsb/XJTqy0OKfcF2cUj8ojsU03F
+meRI1X9rTcExzBLH/DwzQKdn82kRsp+MEoPLKAwBVsNKm/PRm1WIVEjdfUJvliz642k3uBoKvZ6
wQm76ciw6e6d53Fufg+2GleukOFDsS+l3p41VKwnr4zGHx3bXQulukGsuoro6x61mAwZ5txFBMrR
Z4QIyzPTyL8BhrnXn1veHXIirOMv6CXjhy5z5m7Y0lc/Ux6PWBtgmcy4rXmm1VnWDRjcSecDjdNE
ezXvEjIZ5l/wyza2o6ePIE+Rt/As6CnN485GesPg7cWHWRNKr6BanwZa6cPZhlK4QU9NKhWu0U50
5ksvnet9t0TGglWEv6ayeNjqA43BcVaw3HfMfv6qzOjEJprZgOPso5UYLPPDIwRygn3+86b3FpXe
fYm43zBGj+rIxRmCSxkf232Vuz9M0JhWXcu2ISPk9otSV9vJCI2Xwcweg0R1n8RaPwLf3AH7zpmN
CXw7TbLJGjD799efPEz0liCK06j7ZOuLov8pzMaaJnhDMg3E9P6PqJlqEA1O6Gls79tKVL96J9xG
CcPCubdvVvFNEjjz10LZP/mV8UT78udXDgPZ78x2/P2zlhn2uGezxKw0D22alKyLFh9pLHzIG65K
34uoe5jGtv/k2Ew4TTu83FVF+LJcdWiYon1WEaoCN6FpxCfSjXuWMm/f13JiIux/G4CGf9mORqEC
1HlvVyPSw45TgOt1s1u7C/8XYWfSHDeSBtk/NDDDGgCuua9kksn9AiMlEfsa2H/9vEj2odQ9032h
NVVqVSkJxPK5+/M1/hQ8nJAYqEOQOT0XXj8dDIvL8Vhr8VNsDduWi/Pa8A4FgvWpa4t5EWTNVTMN
7Gr0aeEWp6Rw09pFtB3mc8KmlGjRxm2t5qAZCVfukSsbiz8LsDNgdApraKE8XrGqCktcf2/khCG6
yPIPoEbKbZDiiKnDWYNu7uCidLziPh1gupZ5MG+8Wte3kmRTW5dfNzmpG4J+5YTkN+OSuxVsHjYQ
8nk7r0/da2PRIKo1cJ2ziuR6Y20G5bdyhuozjYV1soz+Sr4XjVjvm4d0iqgDtrVmk2vtW90CGCiY
XaNMveVDS0c7j8wOUHz8BivkOjF9gcbPW50K8ZZOIj0Wnni/Cd224VVnq5/Q18v4s7TtCSs7mOY0
CT5vSp3gjL7qK49bBHOky9AQFPMFQ4a4duu7gipScs8WekNoOHc9VgPETjo4ePVcnBBO6fzLQ2cg
RDLKMndaPoFMxFvS8STtLSoWw7IZz14/97gIdX8zO4Ic09h9CS2k+4Fu6n1Tq0CGBUoJECHiWBBO
5fp2JACEP4JQpOazrSOJMaRS5P27n8UywuI7ZE9MJJiiqVNqWcwS9Z5PwqMacTNUfXkXfPFfbRwm
GfWUteB4BFaLywmlZ5sogq5PTeQKT+y41twovBel/ctg8vHKzMTeN4Onsff7h04T1j429ZfB9h6N
uUt+a3n4XAUie8lhF21AShJNNyhptEx/pydUU/y8h7bZNhd9eg3gYb856ESG8gTCFSN3O5l7F8oN
A7DB3txkb1YTf0VfULUeBkPDTJHd3YS/25dYfY788YcmoOjNKLOLaDvqe9qANT+enqM5nz91vDeL
TiPlP2Fy2DB8LB5FNzzJWa/ejSq7k/CaV97ANN5QGjD5DDTz1AEfEMdXO5jRL6M2hCkSz0fK2uQS
gll1aYb321UD83N3KUxbv3jhTKIMb8oppaL1lGv6r+FmtfPzcttOIY0ReMXOZmu65xrM9VJ0FMFM
XdcfRrcjYjXeFw13YStAYOekPDJ1Ub7IMOkXkrqFAMCEOwXfYWjhatA889JRGz3owKiaskUZwXoT
6ISiIjd6AVZm7rheMxP2uwdLyVUuGr1sNKjIWf8HmV3T6+KuDyuuIoGj04EHK9vNLk74CFyPwayq
h/aGiwEF6zrS1aVpuKSpnyghY9/LjKUVEw2wmTlZ55LagpDxSxKXcitVkwVoj+Wgui101XIBWTpe
ZYKGtiHwP3FGEyj3xTHPM28nkES16kzS0ef+tZ98WjRsLT0XsU5dyfjG+UPfpJ5/5kmztiEofs6h
+Ojx17EainJnUyJz8KNLBvxsOXoYuLijfrahCFaRbf6hGfC7Lun70JPgFI7hSsNpt4xUJwjKwZeY
KcLoXXeXSPq048h77zi+7sc4PZqUfhf4RYnHptWusPp1RE/UiohXuGyrTsI/weeBcLaKqSups+jA
6ZlQn3no8SLqqtdkbj6l6jnBOr01VPMJ7BwMyUyewZrkp4yjGea/P5QWeTjkZwE1h3bLes3f7Y+n
mlVCw7i0VK24A3d/x9b67aB6WODyNLSyyKttmuOen9V77dDaY/dNsveqYd/1hHMrjSpZGb/mTqKd
nIpka9GG91ifKW6cwX0jdAbdZz4yalfFDZw0h2bf4LZn1O2pZZopSDX/CTPK5HQyhAvGVTu0F9op
VB8NCbfNlOrGPnNrSFTWddqxoINcUU02miV/NX0S7hLVchOovhvwWXelasCxlKZP3msY6MbB7cmp
gJjCZnQ1e42PKNtgtea9FmTFeAumwQSOpztbG4MJCXv6X7vxc671Zay6eZgPyGXA073QvenYNIa9
Tjx+wEnF2I91lGkjtuZENf6MYKHXgVXBJmkyfjSEIXT10M58RBFoEjOpT1PkXwXtCEAXtDW3IjxL
0fzRUrMwDgAugKVdTYqILA6+o1tfJn3LHEt1FVUtQmOY4cX0UTHuuHNEu1y1G4X280D4YZlL/l2l
1+BUtpAU6OY4v1U9D1CSdh+YVoKlJJSw8BtopZrw9kUQHYjienWwc6oYBc3OH7imU5EOy7dXwPPI
ZyRNQ1M6pLhmwNBhLHRe4qn6jAPlVkBmbel3yuh5QqgIcJ5T/aS38NqB51x8WqFGoByw4/Fbu/03
juiHtkA4DMMOsZtQMVs8a0+RfNVO/Xakoeo94Z9EXgwYw038tVnE07GTDza4Hkkzd9UUm4S42ESX
Va5KraCmPPczNVc6VgxjZr3z63RmYkkZVmcDCOTERCAmA8/ihNvBNSnfzLvX1rGfu6TmLVPbhqrZ
Gsl+7nCZEhnj7tZ5NIlancMFwML2TE+Xl8CMobcrVQVeREchTqhSr778HOj4SjMmu17twdJSBWAF
TWC8AekuMMDGLhI60lZMghlikJ/bhiGldYWxbZtGg47v/Jmp2TZV4RiLzgwAb23PxPB8J7bW5Q9I
MXvymQ2u7Sp96XiQ1jVecdcBwMcT/WJXLE9pmbto6Trvg+1uMY7dkYyleNQJxo0bYaRvdEBu6jvs
2Pe1KlMzaVVjn7cRMClac51ux1FjX0zyU9fR+grALQiW5FpANlpPs3wSIQJWAaeRyXSrnLUlJBKx
h8bqU7a4TL+GsD0DRk2PhmipQ28eyx7CNydcKF7I2FdCtJyp6ujEcaZZgNv50mEwJzQHLKcBIBi2
BqCELcPJxrNPVsENGtrQSE+v+RJNzoq8/IAPzUMb6MjqRfeaTD+QpnnYVd1dc+u9yz4wvrJ0qkq8
ZOqu8axK8mjLs2nNAxWUbnw/BqBBoZ5blW9RxPUIq9bBg0vSFdzu3lWndU0fH8/ORBMbc8aE9IzT
Udo3F9mB9/VSGrnYzPU9pVr9OuZCtkAVnVGZ2qNWUQJIShRAWL3lF+3TrIoC2Q8ERbbayVYlgjXX
m6U30tYWM8ubVNUggt87f618lakawtIvrsCnSkxwzlIOgBPyxBwXDO+1oyhesGi66zrntYQGvRE1
PO4iad11ER17/hzZYeCkExFa7+OoShItk0GOpDexUgWKWH7INASoW+1dgnt2ITDGQoAIJr4QDs1B
fnFTFPCUArmoVU2j4CSpXqRnnAgJR6HwMVOljpUHV7FkiRBQ7coawFMN42jpMlR3RwwSPuM6TGDd
sprxoUhtlfsY+BAygddln2Ovf1pDY6wC++TUFFboWI73rq8dWn1dqlJKzYOERis7JWsSu2usyisD
VWPZ0GeZ9KqDFigHpsCtpPGyppCgGm8VmAMq6XfroIWO9BDwWz2c6NRmBmN64JIpl2k8/3arML2X
ZcNW2oABU7WbrR+ToAvuSjN8ghGaIqh7d7q5a+nrlEM0rCdKrH1V5TnT6Sl796QMbUBxbORffCRF
6KleCoVZwD5uNSgdnqoJtegLdSHRHCvYPJp9mVWhaKuqRSFd87y0RBoCekc5q1o8JlSRmqqUFI8o
VUUdUxoD1DW1pVqvbwqwMIUqNJVD/8tWFae2vSatvrHM5E/qmTHBKqzVrP13Lh9R4YGqHH3QZhoG
2yIuhiWx8T3XAI3DE50e7eMUAe3Xh9c2Jx2o8wavABYwMx/4HfbM2CJ5Kqhj2edAOdLOvKL3UOZK
NyfKWrkQAzFuE7KJNuVvhOF+5xQUL13MYZ0qh2WcRJKAW8pSBgmeC6pMSm7IyuuVW2g6huttc9pm
W1U7S2Etx3rA2vTRjn1+aPFltIDbaIkteBlVeW1IqcDKNI3P0slfmgLP+oTJq0n8reeM7j7vMCP7
LR3XZTQtMFFLa9rjbY42U30Wo7Pj54yBpApOeIVnzrDGZZYwa6u4Xw2ymH8HXFlwgD6DCGORlqcy
cfqlVSp2Fs6ihaC7ZqMpf3fxIgP8Zkn6Gjb2vaeaIJii7yDAPmuQqJek4j56qKWSnmCDvmA3srRl
5VTLrotWfUZdbq3KhQuaYXeeS+zR02IAv5js5hDLNsenKNE/WdgbpkDPvuUTDhiBLoDuwwzEX06k
BAIHpMeFkefWIzJKOmkPxhggJwcPLqXINNUvDFA/a4u+ZKgRz1LI8OIJ6x40djs60QuxmiWcXY8e
bA9fD6r/ZgLYlMjyd2eehoS0fRvzj+Ma5kFBk+fSnrUzYTiPFcnZsCjFR52mZwmSIFfVz3Uyfrrk
pRuXyoS4ph5a0BPtT+8ZrdG0lkKSN3XqHbAFbl26pVntUEVV3XRD7zTKRbeiGVQxopiGqHJqQPdr
WdTPOUFYz6G+OutY0Zjs2iv8hoJPk6GMR991Ru/1iEZt6lD5dQqxQ9WMXUNKcrDcsyhRm934Uixi
U6yrUp4DD3+G0IZPM4/o2hb01lcendRYHS3yLHsCjfegWaZDOvUPg466ir+aoyjjjQVoJO4Jtlav
a1R4vb5UqvTbSan/Hui5IHBOGc1Ym2f4zcFqMmAgl5RsVUU+nBoUXzalOUrS1eiWvzWPnzesO0kR
N0PnVIpD3lPNh0NwXBnSLcEflJ+0Jko+NpTEkCbzkUbzQFWb66rkPFZ150O5r2wsdbMT8zMlbrsY
NAttri8/fKOGo+9SQanXzpYli8ytTcrQphzJM8NmEUMe2trKFz1rdwVXmt0EnUozX8dq5NEehoWt
Stvjjvp2uGHmOqbRvafZPQr6UzzXr4GqfHfpfu9UCfykZjwodxdr8o62AVgp1qx7cBmAsuC8LGP3
e/R7Omv50MhJ0dockexaJJGx6WfszoVec9byoWnRaDLs/AdZUyNd8v8sKVJc8wJQFZAiaeBqArtL
zz1yZxjx+ttc2HwIwfDJ+DJwTgJ0RRJsH/+OZ0psYPDSka2LI3YRm/a1iTU7x2aPbQY7YAIrFOfC
MsoDXEUApmZEDQJi46pl5as7ko82hg/gmOzQNAbCr8sYz2Ea2nNfixcakrHs7GIxzodB95q9b3Ys
iewOOQtOVAy/DD9Ri84haSGv5jNKOYPmk0fIT3AX6A0X5rAxZivL1WBi2yG5Rl81A6+HkTfVm6hW
9q1n3TLH1dTGT85UPgXShmsidpkkQ1lwhizCfd35x3FwEswq87DRUP8tnBDxENyHgpb1JvyYuTF3
VX6uI35DTMXfYNU4l4I3NgKKsCvIUpFWHYzSXo4i6C9TW3ESHiXGHrZAnucto6tsVZqe2DUvHXcc
jy5upKEgAHascLvYktdFYLAaMedE9u0EIZHhK+kQ+815EgurgjalDPRBYQFL1a6uQY54GiOFyLho
3DEVGFU/iJaTdSuBjpkOD7swOM+6nwbXswWhdHGkjMeDwrwoEvHW+Aajx5poNi4F1BmKXv1qM1lE
4bk5hOukYCUM42yfizABs9h+FG37TGG0mu8Nzaa3+regaiHVUMxDLGUm6hegLn32puhwhiGYuUtI
oKAoJpMVvCf1XTGb3BQ9HVounRKbwMJLDaoL4+S3ycFhUWZ2flRr8XHMI46Y1TVSl/OWIHpthvMF
pmUGdFHbmVOnHztMrD9fqtE8YjjCVpGbJhzUz0CS7eT2SO/j4FCHkAXrPiq8XTqLC1mPr9ASHnwm
EPJD5CxyPaPRnh0gbcYtrdtPnuE9+vZ8Ztwa7SEnpaCPbRK63pQCrcqnM2eadbHsI3bJvk8pL0s4
xJQF4DM3CjZlnNMAETFgzKBFreuGXmzuf4D5JPzgUv7yU7wCNeO9hTT7Hb79X706Szda9Rb4lXaM
3ZKgqs90ye6spelQXF5l4aqvmXmidy4NKcmTB1Owbk2NA6Ccz72HlGtxK3VK+RIHcwhC8ZpM9oNM
imcX1hp9qvkvNzVhgU7jc0+v66Jv6TWynZxiZ64lRis60hfRHwsi05qR2HCHW+EBqSpjmuozJ3Wt
M8LLxCBg5l9RdE8S/DF9R/K+8MevtM/crVdCXCrr/he66Oh5xQaaor62DYcZglHi8Ilz2v1Gctze
XO+j+Leh0ckSxfo2z0uKx4sdJCoKPCW+GosqYNiCq3hitDH52UPcYwDT7Rqne/Mk29q7962RXYgb
jd/0a5KdjwYCOqaCTY6gC2yHGSHvGSMBTOOtCSgvCHk2eSuI/VO4CdlzYRo29+XqKR0b9NZMdPyo
7D9Ut4OQEiMdvbgoOcI1hHDT7E9nznJbJsm8751+I1r75FfxtanGmMY34ylqN0ULDjS5QyyHkaTV
j36aPSfyAv8vv1QdP1OekrVmFOmbozFasl1O1zlJDB+cEqS3BlNgBpInYG1h6zZQz0sqsKbhVZvk
vHFy6pZ7Yk8oPDNG9cJaw/cPN9Ekvp3o2sb0veV/bBBTmFIpLog8h7le8zyHma7eUrbgRGTAWKsN
p+12H0jvjUg2OwrWUODIm84YmkOib9tEkyRBjQ6nUfFpzRQSGJPfnSuYdRKzzyJ0AWEEc/fAPSWu
oanLmj+mMDj+BU7xPWckuJPYO5l9+Qb6AgNqqOES5DfPDEP9zt75bUlqbgiNl4qL6yaYnHnZ2uW+
yYMPDVb6MkuZXRbMzoNrPxTmYbCQvq1l7UzTbowisRQ166XfPQYBpeONUxRrI6nrDTsC6aQ/sVjP
jUEQm87RBVAPc93Z2L16svZDNMJS3meHqRKXuMpeXMupdxSJfmRdNC80i7xnGsbd2u1CFqz+qHfc
HhjPf8V0YuGGL1bljOwaIMVNeU3SlfVuXaYRRcpW+ntuYK8XA8lds+N9QBFtHsmBwnGKk91MF8Jz
XtJ50+njN1xA45x6MHw0+MnINKXNeYcrHC1nEAhTmFxg6z5HtDmOJkxU9SBdgN4i6ms2+n12CMre
fehHEAcZLqCkYwLZjX+0yjhEA7crXZPdKnTf47H7Ja2PEum3j4fVmDPmZxPdDpX/3vqgcaPnwfCm
w9iSO8/9+5GNUTXlYVx4SVSBRWvsRsQ3SqJf3Xm6mwvrM4Ni0s51tpSIXJ5lbSEpEcsb/Qt4mjNS
6EJg+e38lKvyzHRgynElgnxrGAhhhvwai6shzeCC91ANfLF6VDQ50mDjHJU6jYgd3Vemdwwc+5vn
sX6KyrbdOhZ3r8Saz8iqJZSkyHU+Gyd9AcXcDPO4tgor29Eyvs74ryHU0BW7amhdDEJwlWTN7FBv
uFPy0b5weTOIWjeLusYHbEuMcanN2QV1+dKaZIVMyzqIopj3HcRn4RD38ypADT1/kLutO/1pHrNH
1uCapI6INr4VAsfvp+8Rw6jpYheACMcPirU2mpnVDVIT68SKuT0rODDVe2Q01IY+UyqAGx+e39ro
VPc11CkrCKOD3WsnLr9bU5gLA5v1rgQ+vKzicFj5jttuo4m/DofafUtH9DLzoayBpZSB6T6TBQgw
Ua6igKR1xz8IeGuVGfTOJD23CS+RRsOwWQlrA9wx2dTNvE9G6ZFjWTBq+pKSW7CHngVDH5pdXbK3
5C4PRW9uapu4X0ObsTN5S+kQhXAyme30MJl2rpgkZGsY5VPJj1OraZNo/C3XF41WFHyttk9NQUgD
E1ISpZg+g0Dfare6xoxRm6qHuPABZHGW6LJnHfa40c/XOum39rzRiNEtrXx8Nieo4ATSifKDRhki
Jgq94EnEvEsgp3vFxa+cy/VHjPRB9tO1946or7X2BJvhTbODF9AQJEEAyJVles3q2mBJpWQ79wkL
k3KEBzDTw1jUD3agfRaWJiHKeHemlVPWmIBLL+qUKmJHhdlrj32/trayij97PivNlbigs0tUALOs
ozuvpXLNCeYPd18N3n2VNQNpKV5mrwwZagl7O1iZXGpQAAEVFtuag9TSbfvPLgT+7JSDonmXJQ0a
0XOYTh8DJmOeUX6l5SomNe+7/dPk3O1Hy39DB30nJZ1bnP2LWXzgEV57PiMI2mx+7woq70M+Fcx5
YBjr38KH+uKU1RNh2hfUIEYXjGx5KMcll5ltICebe5vHT67CLnGLhwL9hmHq2/tbYpRtSGMa1o1w
fhP3RTIqYAwYJOkuGsTBaF15DBtIoT9IIo09OC8jsGykhUlmTChwty8NaoRPrG3HlsDtfJjEsYYd
+8L4/Mwqnzxgi+NmgGMcL4lOXDjGMK4oC1bkOxQn2ieNW+PVcRK2izG9A5DnsGkM+poWYYsHjflp
OXC8CCM73bd97S1B1ZrPt29tBCHmIqkGNtdZQCQnMiG1/GyU+niUuZ1uXMcMWbN5lBr83nsUSV49
XOW5VdkfJaUMK1pj+zMacLil7+foz6Z8nFvWclFUjJC8wFw5JMKZvLj4LQM7USLTpmi66WGU8Re2
uvjS0Wm0pKvXPY0BBFTHo5C4mQ4eSIf7H+nYrhJqZuf4GFtsK8k8UJVitnfSKjYpZU6PkU3aRK1b
QGoRq1uHf2NaxXh5molko5Kfw7h/AcuEzXuO7q2ImArrUbVmLYMHQy9ZXDgbiY+vzvrpo7QpJLVi
qLwgVkF+zDnfWuk3s7386XY2LStpArGKPK4STr/T6RpciXy2MQQyNhL5LzNADtBDZD6/ONed5+zV
h8TT3exvgKQIhiyVH5OKlxdBvWL/I22v/pdWzid3lAx78/idxOpwQHLCMJzO94EXTB8BBq+VGL4d
kTsn+MXFPurGfF+PoXt2KRdbM4PoV2aNp3X2Etak0pDd/ge6wnlWXwkLMciI/Pi+VgGsPuFmO2uU
Dk49L0WDEe0z0zkP2ok30eF96JXSzrDc6ZPubHgaKp+ym3YGj7JbYX79+bM1bpPMEqm0Nz+6fhIX
X6fZMYhag8kuf4F/YN/+xVb7J0vNFP8PkppjO44jbFq0XAEE7p+Vc3Vpw6Cw/D+Gb7NCTuJQRgay
beEch8QW+37O3hNgXWAhracEy87awU4FXCTkWPLjurm5jXKy8EQPx1PiIZ+50kr2QLqjB970xQQp
ZeUFD+QdhrUnCoC9nZP/jzZBU7XT/Y2EEx5cUuH4htBdD8TcX38RT/RszuWMV64WAAkafWvm9WPU
ausKZN2aEVa9V3Z9agOfvLoLFQbsG/ptTHAG6AsHQi6ZGB4Kh+Nx0HPIh1DAtibMey3WjmMUaj9s
wv8vx879j8pQ4dqWo3u6b+M1cPV/o9gNxJnDqAYv6mTKemvndr5N67zYyox5fkoE6L1pzb03aRaJ
8jTcF7Qrn8uBsh90S5OMLeOabSmqEctkFhxCl3lH4RhX6SaHXFlisPzhhvTMo6/c17cvVRXRpgv1
P/eC4MDW19+RGmAqSh/hInWZCcCWaGiEmcXKc9NrpEMZ9W0BolI5UewE7UX3QQ21tn6S6svtf4nW
+rCAXMDesRk6gQ47M4rulsDbx+0UALcqODjPzKcvKKqkIjzX3obOjH/Bdr23ohv4X1p0X7ta86rW
oEhW5bWVVC9mMX5NkRAq0ukbmwmC36XRMO7GkbNsVeEHc6E0G5H5wlRbO2LYSR57YbaXkmNQalnN
/3hn/P94ZzzXs3jYbNrvsBLa//bOcGKMmHppMEXY4uOy3tN6EF6nVjTnuJruCVoszEgT+dbUqnhp
NVxxKh2R7QaQAxPhXEMvYJ5tQ+GN52o7KGpT6xR4gZAE97dvOwFoc6wUzEFvH+suS/dapBGMYR76
WMeQ9BPX9La217A12Maw7n3mvrUkXleP0VU281VMbnpuYgdn68z9VVk085GwsuUj4sU+dd5CFIh3
mINuy/Xkjv1KzEZ2tEHgLFAq46Nj2yFltD4TX0/mR0wZuzTT3RcPJN2u8TIe27wnFxRlGlPdDAYS
jJM++vneqa1TUncoAsTero2I693ce69j7j/cfKi3L9iLH8Cv4dqxA+pJco6awRR1z5DmCQ0KfXxu
G+MS1EB2xZjj2rBNZjI0UxGQLhA7UtIUpzChPysqnOoDNWdVFb7zy1MuvZ5WhqXoiaH1QmNLIJlO
aCLzz3NcfHGkTnf/+rUyFOf/vrKK/1iQfEXCdHz6NlC94Vb8vSBpkeBCRA0Lxj/X30g81hAZhdxo
DlPe3o70XTtj2gldnTHDIP2zb6Xd1ZpYjCaeMFirhgeisa9I33oY/tzYWBma9dx3cfvQaVN0Pztv
LtHIxzphKBcGMaevhmtPYjzoss0B52jZdzVk3341n3Fmaken4yo7Nigi1Txo+yqx5LqK8FjfYCyz
xMk5GNY2iftsPYTZdO8RJYobj1YQ9aXsOpAhuJ+ezIozyzSOHi5SqnWgxOPgVGvBSDHvKZ2TfD84
xp84i+W7VkY4tMv2NQTwB4OB1u4i0bMXsJDTEpKnvf3vH7xNt+TfOwEtkIavOxSIsqXx2f/9wVvW
1Dkkq+gi8HzSJqKqVCFsme/A+ev58JHo6QxLD+B3QgH3KagCEBqF/GzstLlrdBxdCQY7DFwlsg1e
C2acbniWjnsJ02R8TBLq4+yce63dEPZU1EAWV/fgBuP7zXx9+wLinzGCEX55k0lqSPS++QwJaIMA
ry912Y3LADokg4y8wY2E2Wywh/lEJRumK5d5TFTehRY9Sf/9szH0f/9wwJQ66AsenbumLShX/fvD
kZDpqqBOYWS4UbTVplDfAaLhuB1VuxtxyiMvKLhyM+pzl06hW8/8bGXKnvNzPqkM+iqYvV9zKx6w
KDjNce7G4GS5w6sjQsQVEFDG8UYI7FrxhwuUAbVUHszckM9aobeHkZASpLNwn8hgWhtpSTt4OFAV
gpWR6XH8RvIpgvRE4xMjxvxsDh7zc7vMz3EXMOecmYf7kx/tZVSEDMFpq9c4n7xw7/BXEIdWo54O
5z6zWu7EvnhAd8RNwyfKKmqevJrWRvz/nOv6YF45+EdXN0JZ5kCnJCqAbbsAS5RWBpPP3tCX6pBg
ge+6j2eC3VQuDRtDfXv7NQ/dZ6fRf+eq2EVYJ7BgHQGHufUXWGHtL90Wa26rZbgYDWeN8hTiWBiN
6VgLGgYKLxoOU8K10GmF/dRYzV1cSSianfuBF+W7CJLqQde41ZQpVuAbpFQjAI+azRhczBeSlOlj
pXJQeB9/A2eMj7fvwoqigv/x9FhqZ/vnIYuHhoXM4ZhlOrpt6vrfTw8s0DnzozpdkGC0tze8aa0S
YXg2qTmopIei5A5HGhKRNeySUtG0t3+FZfTRO07zgNwTQGJoIZzls7+yWrySbBzjtmn07ji2vXuY
gW9S/UbgwGjth0GAxi6bOjxRGZOjwCg3deeVqGrvt19xWeWPTg6N6vbtFCfNvVYG+pefdqshTaqN
tKvhFI+GcfB4ErfW5Eh1dkGHMQhVe0L4IBrafRdFxS85iEe7cu/YsefjjSTU6y77WuJDYayHmUqJ
HnSvBomR6gO8Et0BEar6im0GXRFTtBeS0OUi1ud7chbByaZG7ycHo+FZ/HnoBgMLnQ+UAAhfkU6r
gRH3QS/q4qoL4yvq3OhrhtoTT+MWwXB6Q6qhuEIaYofGRxuBi/Ia6YO5zvgHy6hrwaLrE4DFUSbg
XWoCqxlUM2RBzbv72aHjEjdn7Rr1vY9TVMXyBhxhy6kGt3J78m/L/yA7eeTCpLAt4wWdQsKL7+zN
7dteYYcxajxYXn66OX0tZffVVyWMwLNVVD6foE1MLfbbe9Cs04pIa/niOwZKHqROksTc64XU1rdr
p6zFcsq0CexVtuqTkU/U1PAdsM2/Jgy1V/gSgy20TJbOLtHlFv1tVsVm83uW0XRrDfY3zK2lwR73
P07lhq0e4r8fcttlb7apOuasKpx/O97N4Wjkbm1wC0jSFNZgna0SXqmXEZAnaP8p/A20hoBzBzne
BRWJli7Japv1gymM+9E0kuduum+B+N1XerIr5ggICSIto+dQWNu0xKfRwl4ABg2EBEEXc6QDnRXF
Yo7WbqabxzZJlvWsEw903R6KTBxz0kSsSEzpXHrH7Z4rKqekIvJlhu+c24HHzsIdlBRPFdLsozsa
P29ES83q5ee20PjaMowHEtO6ZR+62oquwsD6ORbNwRjavl2IOMlPxbvbRtH59uXG4XRaTkm8UjpT
M7IMur+Iiq56nZipb3KXZ8h2w+o1bcWT8ImDRTa8vh5jxkKL6evpBwTnW0iI/65qRXUF8RPllL99
GUIH9rubWj+/FhpjilUe650Dv+6AapOt9NryzxLLKi4dyjOYQtCup8IEfiZxVjU9HB4HzVVhgN2W
nPlU9O6dFk/oReDD0GMffsYT9Fecc+1ztJ1p5+iph6PfDO6bXLjLzKsjCBj4IUrDyLYeiEo4B4kC
nmI6dYtr3A06+CWr3A6ctjnLImhIJXmzIDcHDuv2I5AS2j9a89m03PCuoVLAT5uf5CfWuTdvHLNj
EMBG0yf9PQYld9crv2c8GVBPi8Hvdl6ecjcT7Fj4qdH2nJpSVHM2tibD+x6HOx67Owzh2v9oWzch
s//jiXdNXZhoksJWS7tuA6z5e1mPBmOa7DTAWUQCJDOdHR1Ml76cHyP2nApU665iNsx0k4js6O0N
u0x2bXixLNTPIHqJcE4n8NQmozi6Q2c9BVlx54fe+merNPBbGRI6w0jEFEwBeLyKM2fHDHcv2mLz
3zcp/282PH8Z3lrhsD9ZvnD4sNRf9tcnkOFQUln+f2ZUVcZIMln4sYZlFO/Jq10hjN1iIGbFchkq
GFhs1TOkim5rDzWBFnVp0qsaU6McDgaSLwkDbtghhUSr9gY1JKcb72fgtlgMp9fehZ2QUYpYWuI3
aQXU56T++Pmdom81BD6tAqTYbTIjaCCQ1CZkw35e39IG08ib07GV3KoC49g4WXWGJewWa6TyWR4b
x9g6up+cZAyBtwpwcZkxDMkQtfOJiYq7bsfUPnnjNaMMTEsKnhytda7EWYazcYNq19k3qU3yXENO
79xYk8DgVefoMM0HXDTlnTZs+4iam6GEXWGEK2n66XmSeAO4b9KDMjjmOrIZi7fB7ygNEIarod9p
vrOfQX8vx6SyXn1QdEvc3MVhyIvl7XySPIdOMOxGD2X1BkmvM/0X2DX/SHgohnKaXm5BucZkYp40
obO7fVvBT/sfD7b3903dJSNlWYbnGQjEFj4oS52G//EsONH/pey8muNG0yv8V1x7jzXSB3yosn3B
zplsZt2gKJGDnDN+vR+gtTszcnnHrtrq7SYpjdiN8IZznmPBxrfqz2xiYw7j5IDX5/cmNybSNJeX
u1z1lPtwokO5Uj/Z2KyvJjLjRdgSFj9TtJWBKe5EXUvtHhk4aaMYQxV3geszOhEhZy+6pt4UzAPX
YUopgUnBXcRh2aKJNwcSDqv2fmgmkSpbKY3iake5B17HbYx9FqEpnA8JxGO/2/DKlMDldsC3oEsz
f5+EemQt3+md2q04wca97pBfCNIT1YwN0FW1LYQS5D5PJqQjYuqUVp9EwbyvNnGfVA/hCEw5Ggs4
x7Nh2sovFqtl+KUFUOiA4FMqlIoUgQeSBheZa6h386wGrf5wDPTkqcP9slfajJ3n9MzrLHNpNU12
HSW3nPSoW5UE7+RBfvHGQ+2OCxnA+oi133yisCnrQobxqLwc9yOIy6d/fc4bzi8XMD5nqVKU2oCV
NSHlL3UpqDU7Juf5s9dfOsNub50MzXe+5J7aboPYLy/JSGPRRP6LrftbkI/DN62Fq1CH97dDogvw
loR1S+04MJYyCXDKWqN4L1zGBElc4pEZ7PwdaSRs+YcyseMP9Dc/RktGj0rcRvu8F8YKRgbhyrr6
3fMI944MOiM6O0LG0qUyGt5pfpDTDRbo+L9+F2jA/sfbIEHjawbCYg1mnv3LDJSRX0BrzPyyKxNU
cxqVY9jq44eIobG73rc0Vcd1EsavBIwXR8xgJjHjOGDhROdb1JIZ7AJKF9VAFRawC/8o0g0ovpMh
q/Jd+Nyd4tgESurnb7nPDXlIguF+fpAoQfemPwLmct+0JMMUyBO1ov6uLe9tejH+46tUexWW6dcu
Lclw98Fc4Z4sFnNBEkz1iWUqTyznsjOokoQN3Yhoi3kh0XjehjNKssKDg5wip0TtA0zLDxsUi1CF
s48hQWCCB7I8EXF2Z05rnLoN3ppeRBg/8h9dkTYX21CuLOujY9q7b+1ILEjM53syA6XZxDV3dkyj
1d08nQoSJztUkfFpkLmLSxvjNmpKZvFhtsV+a74WrgEpz8KxVJYllHu3Ec+tbwL+C6Gi4zDd6tYr
A4fPcjKh5kadcw9JcVYHJUwl1IX71sAcwknukPs+zcna2jA382lvDrW+jaeRHYv/2w8J/OB7r5lM
YWF6Xw8/8cjESyBcgtu51XrEI33nfvV1sq1iHKllCW4DV3R1MKYHuvPqgANHdEQxM3rVt7cORXcz
e5Ok1vAcWMnSDdv1zefnlVF3nT2dYy8uTm+c3SBKT23puSdSRJhDxiypb39H1NsXNQlLmPivOVr3
V/QyJ+SCyhqBab6CouF/h3iROxVD5qFAEeWlFGDNk8689jnxfaz1jdzmJl5lUrXa+zyzBiBusbnP
LavZ6WbHnoX+JVPHeJM2PtmNpf2UZkP2YBjxlMuK4iTJ9MdkyJQHUduIjYr6NO2ooP9Gzl4xVDY3
vVGfMxtJ4kiO9AoUqbkUA3xWKD/xsi4bG+13kO0JlqEgtGwPxiYGXkUo6ilPC/UFPEW3Fa0d/7BS
JOTzZswl/hG4JozEqN4mxbjVDTGc3HFwz14H/9MUnrFJK3Pcm6pyN3pt9qPmsoUxYXgxqY/PFWyz
LXKXTeoNmI8Kx3iNYZmviqpgr2lBzBjoKsjSGwa3hLBI/WG0SgiSkAlUYZS/pTpvh5ICB/EME55j
tkZf+t0bwzMY3PpYCbXeRHh2127jddtKhPW2HVR0P0W186yoP3UBbJpai68GhD/wXPa1NO1uOQNb
Q5EM+xvt2JQqFwbZnVJXJeU2cH7SjnWSzbCTZk+ZC28y6uKV1znjS8Vkn3E0XEONhglHixv3MMMA
ED6qrVk/zBfBf//TVuWWFvQjy4cywLT5y8v/esoS/vcf05/558/M+UK/vzoFP0ry5n+rf/2pP/0h
/uKf/+HlR/3xpxerdAqsfmi+yuGK9TCu/xFgNP3k//Wb//Y1/y1PQ/71n3/7kTUpC9nrFzralCim
+VtT3JE+7br+9yynx+brR/DxP/7ALcpJN//OOsxRVUogkpaB3P3t37qvqqYS1v4OqJLuV0Vaw1hH
UienWVn7//k3y/k7HQFj0yprptdC/N1gaqhJm7/G5v/E/yu+6ZeiTFWFpDgntoky3bDtX4syyGWS
Elc0yPDWej5+trrmvvYtYQgJk8g1twnlVdTA7BNWGie/tMLXJtwpeuG/xP6zQq9yMA0vL+5UsDtc
nMF5itogmvPYMxA+N02hn+dn7fTSyOBoFl6K1wgF2ZaNcw4QCTyhp7suK/eawfR41oAx4CJk2eca
xjdkI9aLB3oGH/1JHY3LfGFu9Pjd76vvIzyMQ27Z/Z3joWmNbOGdKO/+8Bne38YNf1zMGr+0MSo+
Px3MhcZlgo6MDeGfS9feAyMVOQYeTYkhdB7N1vrQ7moLLwRIRuPZcuJse1vV+2ayhJWy5JtBhenU
XQI4xbWX41Z3bITigU0oIBJv8xIJ7BZdgu1EZ5MA0126jFnnDsd3gASRznLI+7F9EU0MM0Y1sYKZ
n53Zaie1SprtOMTmbkxAU8igV/6ihPlldm+rqm4JUwrWuFIaljOv3v5QsKPkz0xLEtdTe2p6nMOu
IMg2R+xwp1S9n6d0SU56e69zDecrmhM4y7l08JCSXqe4FAERR5MZ1M5YqkcZlhDONOb585SLLGBM
rVl8TRG5nqhNx7XXKsHS8hRt69WOuQ3AzS4U0oeWfMwK3tadbrf5hg0oq2yiycOwDkgxsm1miVPC
Dd98yYBcEkqwbL1EMEov2se/OBr+PLbnfbEszbKp6ATHgm2pv+w0qirqW1NTcCOX3BG7QA1hJaQY
VqrKONUlVpyS9gQaCDHBdch9VHQuY41QihfPzgsIjzAkAotb58jad4fXA/1n3kbeVjDvjEgeuI0u
yjJ+8CIF6jF0jXao3bPQAeL1xCs8dmaG+TNyYOgFer83Q2jETVmNyzZBffyvf+FfdAnTL2zrrFct
B2mCw2//S0Uf5qpNj1bVS9F3eBcxYR5tg/DIQeKIFaFb7DovfyaTQX6DnLuLWimfC81Qt5DkrzGB
9nQ7en1M/Zo7HwlMxxIHICSS6fX8EKhWQAawJV9JXPpK/UG7BgFqFMUs8hVJAtFf/Ebzv/j3seL8
G5lchU2dVpRxy3zC/+HQTksmQKYwccEF8dawa+eMsYBdQ5aTmW3oxtJtADMmaewuTDNBoprZhKZk
tA3/SBKbn+UtDPBcUQ4FCRib3ATVIhRUZHN+l+eLgxYO/onrVHuV+PT1zvPuS+T9C81pAftX5kCc
RzCeRBmcS3sst/HYXE3Y2JsZr6Rgy9ow3XqLJobEjKqgt79dH4BlGueccNTCCuU3x1ZgbhGqt2W5
sTcG6sFERC2bGS3dpfD7XirW9WmdtsuGuuw0BAIDRtdUAOMK5TUPdHTwRvVpOP2r5vZ/0frr1i89
IUcQEgIViaWtOYR9Tfe3P/b+eLig1/soGwoFFHpGGPVK7Sdk4th27aIKZLdT06y/Br08FFOxGmcZ
6TGEaC6bxnCeGlOLV3UWZ5tIB4GczX1z37Og95LmFQmMetRML3ikmkU/OTKBn5NK2Iw/maIjNiiy
D1aAWamc6HMMOlcm4OdwAgzaDrEcXQmtRgsidCWCGOUIYPmdWZLmMS8enIiYDz8nxCGREo7opBrQ
/JD8PTg/C0BraqoDvSLFKVwQ/Rus5pCkbMLbhpazC0Rs7wC+B9uEtJv7KSDWIhzxQHY7M6KuQuSZ
fYZjFe08+MZwpEJj14v4B6ahcRebDqg+hFELadC/GKGymDP85ocZoMRBXOL2MNPmW6ZBrwDLoC3a
zvuuiMR5LDqHdk4lIu6GzlHtEuGxwjQ7ic03o2KZN3FUOkjbJJnkDuDuollVgTWua3Tkm1qzo4k6
bDwnaDA3nqNBqa/JXcodDP0GNL/flKp69JOOaL55eBII19+EpcBtbte7zunNM9e+T7IIlB20meTs
FExjLB/LSYUXJvS6heKnw8/0tzyN21OQtOUxd1kJJY/zYF03HXgmXgI1FR3WhUUk+jbGK++RK7MF
nhHoOplAbOt31cYwkZmQemLd24TuyYgTb54zNY5TsS0aH2I2l1jEJJHfgYNj28rfsl4SSDXm6dLL
WxqzaNr/5d2hmL6eWjbRkBZwWARpbrPxS3YRgapNC20m49LoCKs2PZjCqiin7BZXu+tkPxCy8tpb
ebcwCTrZKkZRXSNfXxrdwKSZFWhSWA5jSTmltGgNOa10g+TdqN9GXCOLwCC8oiTspkZPUaKaexW+
/6Cx7lrcOjxczksYMLTCYWfo+yjMkNB3UXuvsxB8HlvU78g1w6fAr+wVqTRrERn5LnCkd4bVGAPu
dLsPasM7UnVqnI3svmIZt5uRoPXV3AXOL/UR5OpkypsOAtJwf/5AkxrNRajD00jgIwK9uN7MbWaT
6oR4jCvm9uk3U1gBF/8kQPhhwqCJ0fIeCL2N93UoH8MyKnbMTtoNNwv0DVF3vtFdbMxKb6D9smUe
GOGlNpVNFnXuKoMJQn5CVa8rNJGDaSOGs1HrwYTEmoqvfzP3QpoxPJZz/CP25GrvEFZ9TzIDscYz
4axXwx+ZVf+c/yA9t3e1D6xkPtWgYheEZRf6er6C9LBd56WZ9EHWm468NFOA44i1Ao8PU8YMse5y
/gmGJ6STy6gpv5ShwVfeE0HBlc49U6C55/lZE8hsaQW1vtRL7S9Ud0ITf96W0RFYBAcbjk6yK/pB
MW/T/nBbA83W2Iqvawt7frd97LxHvUOxrYJrJi1ybJ/i0SpONrbl9nksyaCRqkr0iMdF7Cbrres3
FY9Z5zXRb46RLDM8kTrO7dOMNcrj/BG3MxGCalcbyzmUsp/okWyijEMI1DsQJvse2JaawCWZE1I4
98QaTJ0TCtv9QM27zUw0v0WtCPY86XNZV3Ww9nRm25jXL2P3evunRIXH59woi7GXNrruXFl0LXZO
jCDMVjFV7FzBnEFPW+sNGcKqG/X2O4EP94VTf6Yuhp6BNPGrXivfZM65y4DkrIVd+mS6BDh7URMd
W2GulbGG/EJ3wbIoM5aFppNLRAazVwL4rZBAV64D9cKZIlrcGrV4x8/P7MAkHI99D+OLJJZ6l5Ef
vb1dB+tQlRx2SrarA4wW4zAW3PkcZzUrxpICkEIZFuHSjPGlBwkUVZQpu0AS36rGzQWqW3Oc328Y
LDbS7/6uaqv4c+BedTJmgh0Dk0WODWwxC2hEi2GO8AZ/NeaZuVYBN67mSC1iQZiIaYSJV0Tp3M0x
oIxt7T1hTy+61ycXtK8/2JHlr3TEyrZP5UM+5NLcSZk9zNOO+XYcEnAWDVmy7HI+w5AL97JFnHEu
DdPaplZZ7ix7WIQOUMZCJ4plkP0Pn47zHknApwHMAIt6hQuaq0eNL94xsCNOR5HmGW/zedbGtIJO
Jc7AW4BA9MyWplFKPT/ojPVuv3YKBx5sTjegOlOjV1+vC7CmRMN6leYsboFIoxW1h9u53OHdLzzp
rDSMHjXTt+Ebs2NSUhkD8w00T0xOnUseCOeCZb89pJp2hrdMg2LFMJiiCMt7bPjY7mPWDWYIWmgI
SNqNvFuUZTlCFwvK1sI0kJtnMT2UhUZ6pcmJP3PQ2eFRUPwzwtUiZHB9+y7eumyHfxMiNqXJGl0z
rlA91CjpG3/rqe2rEkryfZFuvKUJKgJACCSNwErcFiNXbMpMdKQJyTQ6IUPaQJSwp9f+Ow7h9RzE
mlABlp08zlHMtwedIS6ulHWDeofrEqPeMe/9s66TKa8CrJjzGD0IzTW6qxeAQEBpGDriZ99AOCfD
rJOH+SDuKXmP9U6BwAwXrdGvvsCoEvmIQhhxLP3ar3cqW9l7wInlQphfqoYCpSg+q9G2Trlmt2uv
/h4LWX3ziC5aQ7iIV+zx2J1xxcJIquCSDhESfzf8DjqcGQBlTcgHm6C0ToZfkmANDv8ODDaDZ23t
c5bgozRPOZ/rWbrAlLK64kDpA0z1FrmJ0ilhFt7e+86rdrrgfCOBiqzIaiT9MdOGNZXeC6yhdiuG
/OmmpratbKUYDWI+XGW5yjhQK+1lKiSGmCQIgHnX9raY2vtyCJ4Z33+2STBxo1xkNXkcwoCaFteJ
X2NWQ5NPDMsEsemNK2VZvxoqkS5S6WRbUeAAnZXGcWs/wJm+En+49e1seMGYum9FEHxXlOYHtzOJ
oyZa+Zbsvitty/bMrr6XKleZPP3GiknfRQX2RNUPyksqhLJL6hqTfIrSPcAbNUUYp10+PGQaXkvg
ug/z0Pt2iomwGu7FVOWkcfyBNUYARnib7x1jZTvbsjL7xe1W0vG238Cm/IPkolObx/k6mkT0GYlN
8EfnToZ1GLxa+zKqfb/rQ1eS/k3fmHW+cS7IhKJkxvzfwe9aIbm4XUAbFGnYQHRUcRaI5FIxF4AI
i/dB+CclV9TH0TGCbZibT6wG8eCzjHrx3PTZiexNnHMFn6WATfvENPrDJFbic+hVRJxmvE7IAT5U
HnJl7IH9pTKK7mpIgW45c96crBZrn6ZwU7iWfBs8/WR14QJdQsJ2WQY7oyeTGJ1jcWkzg38Fdw3X
E+ph8G3GYw6xrAwUsReW4EN6G4VrGsQ6mgj8L4qqbtPWLzejJSD5lMDDR6tkh5V1azJCrXWEu6U0
dWcTmJxBOnO056Ronc0wBvqyLMWVt7U51vpXU9FHDiaBsG7/I6q9bqXUpvGa+Ra+MS4XCz9nEWo1
qXW9vZ1EjQfrmlzPa1LnF80cnyi6Hqs+he0eVekiIrrlYPtALpqZ3lonSgGCnyI0SwwIC5VAiMgF
QLo/ZEyyRJToBgd0PG5TDDae5G5ZYm/7pmZHS3r6AzU79CA7tF7QlxP/PJSCILngyZlEIqi4sXsN
uQGHfloFmESFBYYSLnsjSA9OaSUv2IWRlgn1nbxjHQIOxp9Donn3c6tC+tBlyJo30aUkc7KHr1aO
X8u7Od7UJCd064WYqEr7W6UVAcShMLj3Rs673591qcCFYNlfs15fNz1tTdhse/D94LdZ8a2wlrh6
CKZUM1Se9NrAJYKK/G4+SDDQB8vIwAmiw9l5i55trxKPWRUBVenyFbJLd5/GAeOaYUDg0/oFYl80
wLfxoBISBKYplnnxjWwqkxHq5YoI2T4MCbm6XvIDgKQ8aF5iLRKV9iZtGjrPqYbM/llIaklY4NVE
z327G3ovGJS8nlo4k36EvJdnLFSAgGYC6lxO7UI8Ll6FyCOjlv/O7Y42XTSLfCCqaV6Id5CMOCrN
FCBKSIZMH0trJSNMx1L4n31mTGZv1mO5az/UdYh7oXR7d5XjYluaolohR2i9O7Q7qwra1iKSrXkO
R07eMGG1bbldvnSCFyOw6yc1G7OND9xmQmmaZ9VVMFAr9bZW5BEm4fA25YOKwnqFSmQibLHivTqB
0UYgMw3q6ySV8uC7zV7FWHeufVE9glwrlbEEtyWOrN/wvnSh1PDO8JAFD6VoxSGa5L0CKs3qdrWr
0rRb+YUTHS17jI7RkJNz3PdXCQkbQpR3RyhxymUKS5XfRDBKXIVow1Y5RQbTDLZnzUfmeYuujtxr
MsBJKwEy3QFjVl4kylXcHa15b6FS3pQRxR5BtTa86wjXLvuUvVmU5VWz3HtAZ9Wgxs9ZZflnl0B7
M0pqymHp4VIykqdaqb1t3ibfXRWUOCY6MHZjYb9FxUKvQg0TEF+u4fMeLBV0XyzgZZETPXdDkRLR
x1qwAIEHEWFDIOpcNLY6aWuBypAD6u27DKKQONLQXVYxZtQ8plHhTmFvc4F8tIT6smdfdZmZ4GTq
9bu2Gw4zHHx+II3dwHWe11299NrE4uQpgMHQIJUCO/Zc49kuBjfLVA68ywlXvybhk8iwaGcpuY9I
UZa3ndYgvIkMMgznUFjfy77jX2jI4ZxBLT6PasUUgoHZKQPECjiMNV/boMtTh+HH2MGAR96QrYi5
QKcxV31gLui5ugKqQNdND8KhQqaXLcCTlCh0KHqfLZc6cI7lKfLnjsP4WaZ5fG3Q1zT+sGad7J1n
qRJWNSAv3hHUGLbhaZpEo+0dmlYp+UXwLZJvX5xupzqwcwztxPk9ldDA7EZ7Mitbe4JedK/Wyl5m
pXJPEEuGf7/SD6ZiqaS1+tTGsuy2NGbBMdOUhgQSYV8C1akx7Gl0VzGkPlimTJykbVnQw2vzNMDo
mO950hLPNekZh/kVRPr+GHnZHs9nw8RVwlYsS6goIX/7Kbe0t3kg5uWT4XL6rbLev3iBDaekA+54
Gz5lDhELuNn3t4GUU7yYdhw+RtXUWzhWdUWq64NaiHHx+0RmzkeXX20bmR8HvXLPRICNj7lHQZz2
Y7dTnHp8JMuCsnic0KouL2NkLnfNWPtrjVkAxMM42XoKpph3LycOp/MV/xBS2WG8np7G89PeQhbU
+Um2bax+p0xb2oD0u52vgIvvgS7OH7NJbbVx4nKlZbo1TXD84S6P4bwQyZRaG9Z0WGRESM0/RBoB
Gbn9Udt2snN9jBPZ4GhrG1P/dDJQNpWNILEvDL09mRKCgrOiE3CJx2gr88US4E1YwIpXdvQqPq94
7XQGuX51ZgMhokOJMmx5mlJUWwi5AOd6PkPslFeZSfhWSgRJmNTbu6RP+qVfxsPVH9l0gBmQW7MV
/VW1e+8hCqK7nu4lWUR50ixMn1Vy4RfnrApJDXPS5rm2DcIxOyP4bPxykVZd6E060WNRmMl9UbTf
JHqjQw2d4g4jsnikQFpUhFFAqJjeh5xsmEVca7s0pRyy6OZfs959VqsuxvXsPKqKgY0jqpdFUIlT
zIVz09sR1vtJyFaL6MtsCfu4FQGz0g+K5AkI1QdeuuGbjkwZ7AlTCs0Ee2jkjXx01PwUdKn2XuPa
JiNN77fcIqEjwPgi6xFsSSk4YLOooL/yle+e418qT8mfmG8nB9frL4PFUHgVJw2JmJrFL+EEtHeM
ox8pNPNlENnJE8aPdF/gVmFgVnprKSM2+pNa3yRm8K6URcF3eVk49pLci3JRK+T33IlA2lz4U3/R
4a15Q3WZLUvkp/sxKNIF1APQcV5LfAd41XVNSWNPkuhBqRj6F+olCg0wi35CbeUyjvGws+Y9+Zpy
dLuzwXjFLswGJh53m2UzAMMvsdPfnFvzj0wvo7jGx5aSvTgnv1gydg8GFerO99JdXSntLrBdb92V
Sga2866V9fgBme6JpeuHx4RP5rE77cnkHUV6+mJDgoSfzq8/2hVpBo0wTnofmqembI1TkNraRkvz
j0LrBJwV8kjmZw0S4JUHeXQxuw/nN7iOFWiHbS1XooMD5U6xH/NDZsutGxTj3in8vdZB011YHclo
wtwQypUy/+IKXEol2Q4misfZ3GLpWvazoYD1x/IMH24ZDUieLMzzmq3cGYYRrNpKZ1YzcJAt4qrn
ilHfq6yn7nu36pHxOIyZQ8lGzW36s4NN5JpU1TNg2fB9Ll6G0e7fiiog+MHwXyKmvMekGpBbOary
Rg9GBGSBCQUmSpTKcpumMWW1mwbHUS8g1qITWc9S7N+V2ZEmcEZm3iWI2m9KKNwvbrl3VeWO97fN
gNt7waLr0Au2nvqD+CaSkaRRvrAYYqcsppNsSoxKSKg/MOHiEJqf6l197bchNjQy8tzwOwL3LUJ3
ANY97sDawUo3qm6MUSDEKzsONWwOlHK3ibKHS3Xj9Q+ZHHKmXf1DCIoXFkn8EHaZv1eFYwCO9R25
sJngHZzpYbiVgRBtdTtFwAJq5l7XwyknvuxQ5zVyP/LB3XHzC/cYQJBOTZcPUW6YSoP4ps+BHaUY
9sl7SV/dUfT3MAVWuYRq5ItouFc7//PWknia8eLMR4tMqMj0poWpyHy+HhjBtR0dCg7GPQrwF4Jj
x/V85bD1DyfzlDcYgOl2/nLklojxAfa6a2MQzsFg2hr0YfNlatCnNLt7jzsUVKWVEb0a91CsFHBw
3OnOhtmYh2qg05cMI3eJhwo0IqznSkSZhaa98D415RpIudbAz/5hgNP7EgBHgenT72yipkbSdnxA
ncv5pYbSHaQqGC2hUHO3gFPRAkPO0vEzMdUuD5MEP5qWOllu/Qx+BoFAbrAaxtusgKI9pVcMHDB9
N+l6dFcuk1aWa0Jq3VNJ8ORUqLIjDXHjA5ANpuIVzxvCFm1cKiE8snlAw8onPoVN/cj2Gcay7Wcs
dBhdz4ujhHB3lKUlI3nD99HSxQWAQ8KMABzjdK4k46CSZrerHjxE/SspvPb2rI4kHkNWd6TFbKn7
zeckhsMoA8Amfdq/1GWqnmvX+oEh2DwzA9SIHmVANz9YZLCzvhLJUglIQkz1LLqbxwNGkbZHQ2hv
jj4oV0hUxI+f2oneMLR+/ponxXM4fawhn0eAEWk733PzWtNX811zKI55XUaPVivfqaCyE5UZQfMF
gLxc154yk9DTPzzreyT96hTuVqnGSVNToLQRatFDy7s0f01x9mQ20FRihr43+pABZ1leUDHFF709
K6VsHhpDaXa3MaYY7ANuA2JXdHDUQ0iqb+qm1SqG0b4cDTff2hPIfm4+EFHhvwZkbzuVtmDCmDyh
g0T+VnZIKFUMh6YNJts0zXqHHhvYxyRWTOAyEscZU0PJTlmLITHxRPZEvnhmRfGcKg8dCXzwAK0c
kHbnPrBYD8mtmoLEcz3CdUXTp1FaL6GKVJf5QQV9v40Hi8q1nGZ7Tno/a1vMpDtbvuZekm6snsNA
f4gkoczzbGd6RezjeLwNxKX5iBjwgG+GWQO2RaTJ8Hgmp2KP6HHJ+udh/pJtaM5eRFFzN8+1AcVc
3aGM9zaCwETgXO6RNXBlR9OBaTDYJYJgAmFsalgA97NNO3IwCHpm5Kw91xGPzsByAgXVITDd7FyU
eBFv17259hhKYpJ7A/+rXvVYl3FmrT0U3CKq9lS8OCGjp77yuZLySVxkbIhVO2pMm6bNRaXD/wl7
LOAgP780xWvPloVFNyV3cpm3nvae5dl7LlPjwMTlDTuMe0ydxlp0UJ0/alM7Qlrun73YKHYx6+R1
1tkLHwv6GJT5DjdV9ErRt9T1KCHtOlS3dpLH6sZ1iMvUy+08qFUjPzuRl3rR6SdXbVfDAbVGAWk9
rI5g3qz17f0PqnJY3pgYciSd9/aB366IqaNMgk03OpZTGpRXExhD78loZUqosH0TMiRR7subuQkt
8e1mFUKMj9kBSA5JeUksZYoSZj7KOZ9scWlOug+0NmEk/GMWKLhO7E68CAuvoGg0f6UnRvSojZIN
XeCc42nCL4E2JE1fXzO1pZyu+7ZcGVOqBztL92EOerF67yOoMTHPLgXG1P6FgQ6k0n6Bgh58ITMX
bBwTCZ4yfNDN/uIqA0G90+6ikvkax+f4OHqC1eK85bu9E7oc0u184FK5A+nv6n1qItefY0mSITbW
wvf6deCruzk0SvWqaivlBILvubOiRMuXNpTLHbM3fz1bFwhTAg2XNfGJfk/dKKEljmPSIFQGPDSn
fQhXa3d2MIx4mYj8m70gWOowEeZwsLWh/lJEan0qEC5js3+qfKZvVjaxjyKTfSjW1cQk8AdfI6aj
yexXdOGX6uX2rmxKGNylT/ANgp1Fy2wYXkpPqqTDTZJLzjtbVHsRWTUyYI2/clYIkI+7TnPpHMNc
/wAxwjUs5ZAstaI7RAo0kE4v1+aYHBGsel/Tk76qtVfPyx7dKTFxfrDz9uez/l0r9kEYBntkndXD
IKOrb+GfXLOZ5bjIXH1nNS3+d0vsEq3dzkdfUoRfnV2O6/mVQ3jcrUdm/d+vdcXQKO7386Hvu4QR
uUqnwXomKltUDYHBXekeSA/+gezpDSgIQpW6e3QRcrC8ztj6pcoKScDx5+Hv+/pNOOEaVbxQPCtf
Byr9r6f09jopXDCvk6KmacncZhgB1ybV3BPEnXDz+zMzrBhRRka3L/KXuXufH4IE0RIL90uiYSYm
+pEQwirU79DRxY9Gx5lZu+2zyEZrFReleYXR8VtKKfiUiJawD5tKucbTOV/TnHozOE68MKH77otp
HBt3xYlhknZRFPOEv4hwul4bkwUG0leRs3KxpOrtlI4v3VYOqtSfg6QKNp6Fa0iU6kuWknc3D1yG
WA8vXWD+tD1ixKI5JSgEszVgwUhT0WjrwzcuZjZO33dPz827GEBbqMuGm17CHjmR5WMDbh2Wk3dq
2T0v8Hyg0MsU7CoZeEHk/wT84lDdeBN28GYVGAUMfbdTlo1WIU8pWv8h9xEnBHFdneyhsqkcmmTv
mwYg08BrlmWjb+bqZD5e/WgolnWB8MSx3WCpuQFab+fBytCFFWpnLbLKfsSQiktvOijnQE8JdX4D
e0Nb97oW762oMFYVPovHvC2exeTGYr4NvL7X9p3qrKxx6E7uJAzACZ/ek2ATg7rS3e0gymzTc8G7
IwKlP+WKVq4KWRFd043aQfQRY8XCqb4c8IgsVZ2W2VjbX9PKB3uIjOUQhDBGb8OCrKu/skCPD9AW
8t38bNSK6VkdQD003szEj9jqBZCah/IOzljF2tbVyJ5TgTk5urqvy+44uwTqrC2SdUN4CTKz92ww
v+qWc0O3Pi2MU7GiyH2rG9zi55nXbSxWIfBO3aQ/jkWpk0tRGA+xTnHrFPkF6vFsoWrzwT+4yaAu
gXfYWxrQ9ILMoSGntgg3Tk9OQaKF5SkxynrTNeIrH+vyVBXAQYFIwSeae6qYBLG7WYGVyhyCXpca
m3mBy5ypZyCM67jzJ1kSuqerOebKWukglUSNeJtHng2R5UfTIltxqhjmWbQa6cNJCVXxWHbO2RIj
Veoc+jpPFGorKZfgqzOwCJWxBspl72es0ABI+KzY3oRli4Y3GKc+NSSUP49E0FI1g7MZMSxkyvKg
+QJOD0vUu3mPk3WfUICSpzmwixfOf9N1Xs2NctG2/UVUkcOrBMqS5ez2C2V3IOcNG/j1d0B/9/Sp
W3VfKAnJ7rZE2GutOccckuJFX6YwPDEZzh+koEhbu4Ajl4kdeDSOxMojLYwpxXqTkcY8ntendUkz
uB9mSUgalW7Gn00Sb4SP75crwktGfXux3KI6N1ERzFLMr/OsGSzT4GTmkxH90A0d4ZAx9xtun8au
jQHjOp1S7pKZ1ajAce638RBd1YZG5N/TuhnwfZnqEiXJcF4eoSEEySoQYrTSnf6KQtb1Ud7OH2n4
Z4UTrNCCdjZH0mvjYRP2Nca6hEQgNayVqygGbxuD6DYjL3sFl0IKhonjMY2JsFYHDIMChO1mdEja
wxlj3s1Wlg+R6KKLXus51uUuv66P1OXp30deS7RiHg+7rItGBjkE/phg3/ueZIXQGZ2gs6J8DwJk
8FOayRi2tB+Fo0Uk6lIsFjaMZWcin2itHyeSKx2USnyLQNEklK9WD02QLQAPA9HS1VqlN9VQX2VT
lZtUif7EGUV6NT4W7TQivYP6qcyT9oyMY9xlIyoVkN9/jxHEHlABZ8Ag5E9jQabhq1vTVquW9lvj
jKcYQQB5NMb0WXbjIbTj/j0nM3U7EA4TJxkJc2Dxtp4E4p+l+F1jQwfe8hBNVnpZDw1LLf/8t04f
3BjmXf1N4bz4VRkPbgy1fay9wtjzc0FWzMUjvH7zGR/KZj1QseAYTOkYKWfG24TZ96M3VG0f1qPt
Z0lTXOqFRzCZSvpEClcWaCh7CHTgae3akP1Vr71SmUOQWeKHTXMcSVKpe+ZDDsrt1unoeMwumXiL
K+q8FpvEY7KkJAfxyarjHBxmaZ9YiIzXUqFg6zOSPxLFrn2l954aK03PSaaIe8JsFfFr2e30dJy2
f5/StUZcjEffShhkiPYV9IDcrqFyYzIpe205ouRybMV4s/2wnopgEnSbnMTTfGOxlI3xeKz1SZ4I
m72KXOd25CgaPloOG+m4HwirWeqU43RPkh73wZS1ezuf8KwlXbRXaj6d/9rcfNPrHY7VcbFVqbWC
iTkO+QIqOaxhC9tCI18g4iPbFErNfJMcFYI4RHWclsuJS+SMT5K0u63IWtpE8dB8RlImFIRT/ffR
uu/vq5J1ZlWbOEV7PXzsBeODKNO0o5skymMHzPvRdkEOpUGpY2Oq+ndp9cx5q7S6YQuk1Tc32gND
Opi2vaY9oM52fNtR6h9/J7h6nf1HmarLlmLUGX0l6pXHUTe2/N3DS8I47EWZ88sU/rcoyPVfveVB
YV/vIDKFYIE4xb5ZlgA8NjUvXLyJokTxCFvPKTS/sk3vkJmvq/rtb7e3heuITteg+0WIzMFutfms
2emfbEyIY+9h0RZdeeoGarKo8EDN2gnRgVH2vK4b7E6fAvAh7mgl+9xiHF2a6BSV3D6AhdPw8PdJ
UKHCeTETskMihbikEqHXU92zqJmUwUG3TROkkd+aYY+g7TyuUYSL1Pyhm0YniFuzvXdBJt62s20o
KTpfqImqVOXA4UI9oAQJNfwaGnpSfWS+grZFrettbtePMODBVgkbcXZ1mFJo+VxmmGcX1bM5e/TD
kxLIqtsQbg2UCK0pQWFlGW0MLfZJEiFKstBmIqWS7zgzfIETS3HwXoHnU64WUyxa+tCkoQp3Xkxb
o9GelM7TT/w9cdnMkFcoJbj5x4TC8V1rUafQaI4njDEFuNBEHK26KRkH4ybWRvsA+2/YekS6dVDG
s67C969ZP/W8cHdDbPm1AHumA2zzPbWd/dmeaa8rG9JrWGJEnrGD9DLw+V+NFN5m1vV/tNyKNlS+
1ptrrfKbaRcDo/Tz5UgaIdjvADvdxICfzXCSLRYKLQj75GIpZnfW6AHtGNXTBJ6HB7tPfnDP9Nu6
lGcjJnxdRzsTyMT6cuf6y4xpRJEKt4+z/BeQTAjFkMdHRJNcuM54qzaZmkZ70+ITaVXnOOEAD1Jb
9Fc1+g3CdhcPI1UqfpFtVL5T4xY7pwCX2Ddo4HpzWITY9EESNPMozPHm6Mbe9OpxV5ioDU1D/W3M
7dsAzhc/v30aLf03U6biTvcfe+qyUQTjIyJp84M+e8d5NOILnKMHY1TnIIzmb+aFyc2drId22nUD
hduMad13dFLhyn4Jj6jkqSd4Dn6y7HYEF5Mz0H5pYrw1RJRvrKn7TYBgvcFK9UeWDkhldyAcxqST
p2reGAC+fhpnE1+gR8Us9XQrUlZqs8X1IBmsz7EC/JhldqCmjJOU7n0ERsR8Uv8yWm4qkeodEDUW
gdVVjd8p7/2oHQZ8liAGakpBTb3HQp0OS8wUF/DuZbKRXaoVIvjQ3Vli1M5jpgIFhi6f00O91fEP
WSJOG0Mtf6qIcsAV4TCRA6mbq+5b20iiYUTv+l4BaMtW3F9Ah5zbqAXoSbq97CLzvMtq5SUe+Urz
yPM1dfjpSUjiBfJzp9x7Dt0yiB1aMMnsxUPRsD86tNSPreieETA4jymVmEzJdwCFMlpoNLleYeOt
mfz1aWJtKyEgfmUQZyNTBLrC+rXN7kLMbxwh0yFB3LTVDUTc5BmFD72n8M5eB6mrcspngwZhvVKM
gDtaHzSqA2AWeXcUJQahMspXSB+VC3U6Bir5oH5bkAuFCMLYtMK19rUTo4lICbCVul4dpc11R0Ka
HYaaY9GR+9KwqXf13Rz38DsypwqGMNtPhfpFI/CnNKs9PcacvmH7EsEs2Y8Nzjgte5SjSP05jOVW
b9QIknnj7bsyfppKvLVV1hp+rXjbxMJWWkXjp+7U7o582j+FhAkv5HgaCojPspAV9xpHbDkf/mhJ
xA3P6fejB9fKFfxNWs16g0EEXIQ6Y7Q4Garv0H3mlE9+uT3HQm45mg+xf5dGbrGNZ83x9WFIGVyw
dFMAtpNd/672qgmspwkMZSApnSShQxLlcGRi55qH3OmkyVTR4uzxW5XvOwHKe3WIMx5N/cxonD/V
0jRgSbQY9PKC2vJE9yO86YBhhdtmIL/CfY5tF/4EIb5FeVJalMZpTq1mtDrecH2+VTGzDOLT++2A
sGcVxgaxrK+d2SE/8xh+tHCG96DQGAIWzQEyEH7gViNVnlPMNggnM+wKl0/Kf1ghN4hx5VkxDPvu
kO3S22dTf+FeEPq4qYZAI+IXyLcKv4mKiTsZoAOEQ2H4qYleO7BU1XeDjuxCmv3vSUk4b+Mo8V2d
y0A6vecpHHGSbhHy9Cles3LnKswhtaY8h/JHxXCd1svo97HW3CbnkhTfatgpR6PvSIi2O7K8Jsgp
zRzdmRSZQVINRFdUOgTJvOcfqX5mlXZ3OwQYosG95PZecqizNVWB0PM+HOsTafV9Gj71+uD6GFtj
TBawG9rx1pnpfna06k7a8LuSk2Bj1vGrSI3fVRP+iihnfHIjyHj3vBNnkl+Rr/JQxaoDyd0TB1cZ
f6gWpBWb9cBGiJNXxWWAQE0cC5ntgBtwc6wn66AC0jT1ud/rFnB7K4XwXHfT0Uqj5OosG5hPr7Oa
fAprGn7k4IF7FTiB1alPmZpf0IkVxz7PvXPVMsO1OnhyLkrkjd4Z9tOipzGWysTqMgr/RP+InejL
jZMCe7m0tgSQveeZ5y400dy3vBcnrI92jQCz1FT52LzWYgbE23g/JtJAyjZ81Am58LFikc3J7V0W
aAqi2bUC3Er3VDaIZLpWC0TpyIuw4fZqfXuuNMmH1RWlr6XxPUKufyDZkfOIomSI3fDe6aLazy7z
5qwtlXtLyykwWBMDSomOrszDQ+bMyk5glYs6QbSp4FOiUVjvowzrpAmCveojy49yT+6jxpovswJo
RKBkPLnZ8Nejm2UNGXm2HQWJ4THaYgqPSag452MeE+C2r8xO3Q4di/wulxDLp+y7tPF9OqVzncUd
v5CxH3VqH5UrKt795rWyMvSuMYtZvSyvSZcgSnViF1l/WF3VY97nzakVuFYGVdl5YU8rTOYX23Cb
w+CA0e8JFyUzAsWhk3DYmA6XIkY/yx0BYk55Yu2MFSFBzGlH7hHYJHqz3Mo2Gn2HXVvr3KwMZAQq
GuT7YGZLFKqDQ9murBvplu5W09w4GBwtDZjaJL6ids6DPXEln5UE6i+hIxjxNGpq/Y5tm8WQSxEv
AoKRyxxKagPzoeDmhZpTEgznZNOBSflrm5PBSpZnuivl8NH3eXuxE9AnvRGe5zwqThnxuInqZBuJ
+iyyxmlfSuNqjDU5IKNj+xJIKezIJVQWi5SYI4JeUjw0vUqs4UyCbai4xIJEPa4f48mRotlV9Pk3
vcGi1tKzn55JhrgyZeaG0YIHNaCsaM013xQcx0gHixFXZD+OSLP2sniq2goRtURHMuPeQVduuXv0
Myc4VVuq/ozBja7eBujJxEVpYF/lkJ/LCDgHY50hKGzhnlm2bDOjNE8lvq1tzwKMeBKVyFjX44Ni
hYmq7d1gxuLnythhMGv/OJR6IWwoOw1yqVlvBfaOEuHTYBbYwgrUtal6qmuXgGNy93ZJ5+49tYBw
lHY7GMuMZzCnHR2dqahhVOe4flaoZk+tkx7rCdm4Ox2qyAGJb5HOCb7jQhIbwa5kqEB0KHxqp+GF
ecgvGY8x0qpQe3IXdTaaJH/WjYiuJgRlSpIvZ/DyQ0LTDA6+epDDu9t09UXNSstPnJJgRuoEv6al
EOQgFn0reeAGnh2iRvyWYf6A9sjcVgYL1niugtCSP4RuJycvRDLDbBuMq9DbfUfDCx5uE50VUxZb
vehL7FJUyrU9iqBXNIuJUUsDzxtPbaqwWtLyQ6OWj1Tv2POj3D0xzzrYXZ5dvQXqMDSUTGNn7sMy
c/kuYdSKqd45FummoY3wpbTPdaxPHB2wjPFPFDtG258w6r775f5WOrW6n5TfMr2TAOdcjTzFuy4z
cYlCkHsu4gYs/bKc3uq8BCM2teUeGQxn+NyzcKtLazMgx9q2nU0ytVpQHGO+Cdo2Pjocnkv4RH6I
+MqDOnNtnxH35Ds5njxNF9R2MJhUz7oUPXxUNwVxhQ5JR7FQpVfTsl5FVYgHuvk9scRR46jwR8dx
23HjQwLS1qd1o5FbNs91c8zyguEhaYsUiJRqjobsxlQMgkDCsdoVQ/9sZRFndTG8M+whe0Ln/gm3
tT4lSs05tT40crU+kcrCibG8sj5dHxUo7PLN+vB/Pa/WvVTedUD+wu+/T2lvZCeRuOoLTXblJUP4
2WTcNOLlGSSdD87F9La+luaUN4pamSe3qSOyPWkWkGQIF2l5b82hxhh4GIPcmIanPAQdZer9zu4Y
rdWEwXLUhJyCZHrMUbXrxTD5qRvfNKQuV6E1+8rI5qNbZeI0Y1dMLPdWGi8YBNT3Me6mTVFV5huI
4q0edS82fshbpSFcHuKi2VqJeDQx8V6H1EH5jcOBWPf8wSgYmKhD0gYgHaxTUVAc18KXbpscXTrs
AKXn1EcLgzeK5upHa59Rqxc7oyTi1nKFzVmqAdDsK6ITB+2e5kT7anH8WffiZ5t3V8tJEUQkdb+I
NN5A2rMEdNX+CXKub6Gc6Jq+uRhueQP9Hz+um35S9Yc8/I1EZwoYVNK5I4NgP6gLMYmcNpQ12pic
aEPcmn4YbrJOQ8YU1kCdmIDZE57yTjb1txfeIzPSX5mbaS/QkECrvPWwYa5qqg7P5Ux6ud17Gxpi
5NIj8nkM4yk74RsgAEGF+TPROD3OZY3wVzI2MscCGKVO+3pGnMxpWdzeRa3LEzm0t5geC2E+kbmw
46BVmx6ln1IsjqVSR/Y6XcGbz0fNmK1p43iudl1f6EKC1Ay5sDV427+Nk4yw1Ja3KSPzLtSXRCgt
+/69ZX207gsHvFb51GvBv1fXF9RJgZ+mI/oQ9DlP/88vWJ9qrcb12tT2f3/d8i/+rx8VgKWCMUdV
/u9n//3n132lQqiwoc3tbv0NLJ3Ggz41j32kkgDZkhh5ionAIHHGrO3T+hw2gDC5APMSIeQ22Kue
ZkY4IcRe9q1vXF8Y1SQOagHvkNl1FZu0b5kK0MshE5jcMUwbDCfcP1omi/MqtcQDEdNqm8/liE/R
84pnMUUt/z/b53LjXlR96cHW1tBc/z4sTFNHqpkRfeaJJt+nyhQMlvwMWdYxQv2/m6GW5bWQHgnk
ZnclbM/0pUdmhRbX0JK5/rfBKCySlJFGh7Q4LfdYhdgL2l676eJEonC2RUHWfE91h2AaCQO3D1As
Vv+7drX8VqXtz9xILD9MqvSxnTwd2UfXPEiddCB1HIioikuXNKMyvVjQ2EHkOepJuiRjqnpfHzOR
eOcINuHBxMZ6TTXD3fUyNbclrYOjWDqTteASOCL99JZmpV1qBu65fqvTUThNrfJHFO4ASorNPEAv
d0i98dd9NpP/h4RD+YEBd7oxs+qdK3vrx0gCOKXYhFSbt/UppKon2x01P6UFD/Z36m6jWXY3838e
yfinFLI8mjR+h5xwnoTgIro5nRrf7Lb/yHNWALGx5M6Tk4fwu9rj9w5flhZYqtPPGSHaKnUE4lsi
rQCH4Nw5bW/5XCPsqTWsXSM2pM4Nn5OsOlETeDR52ZDSnPrkTcndv31dZ/6R8aCfUl14KGTST9cs
ynPjPShW5j1llvSelLg+quDQgwSbHb6LZEJyzmZWHIYWKG72dtWy8iPeCQmwVj2sm2YZ11k9iD9H
PCeY5n+YOtJHK0LfpYimeGH9e1r3o22ed/T+pn3h5uKHOeeBrWbha54MZPBgWFriEwM5Vd5PxQEX
AVBeDimsb/Ic+ikpXjmD95GDdK4BObIvcKbELoq9ZEl5cicvfM30nK4d3bONVjRY4kKnIOwsY5Ra
v9ROFV2kY9ZQ4uovzfDSZxcdPQlo9cFIWSzmcvCCOHQg0JtTWu5yciHwDCsmARNK8iPHtLKbQkWc
141CHl5HZfzq1Xm+ddK5eixiQxxs2RuH0hP2XSWDlQg6bO0N5f9URj+FER8UROIffTuVOwXpzqkP
c/cxaUlZkqMe/XRQIo8Mdd/Q/ER7giPiYwwy4xlxXfz3d7jF/KqmSf460u1nFiKzQzM4+otw6o/1
HzE895dqNu45jVUkLtKZz3VH+DnCNB5mxI7vCq845vVI4oZTQJSDKboz86F87JS8ekw6ULVuWz2Y
Zj7voMx0T03cd08aYUgqXsiHdRetwvqs9vLX+kzpiRjS00GlqJ9o5DHZPtn0FF8yrJ8k5Tk5huJ5
4P6dCxYieQQ1dKgofhzrs9Z/gFNIUC6V1oNbqU8h+c/PYTt+zQoT+zKLrLvtGcoFiDOlW2JWX0Xf
3yLYvq+gwAkwrfDBjHqp0h3Usi9PFhu7yYsfNY7+Zeo/7xXd8z4SbSSBPv3BJG94zd0WcajuJU96
ZxPHR5FMYK+oDq1G1G0Ny2IThlbys+rUczI5v/opUy4MRuFNKKqfx5p1SCxx7i2nf6asx0xPybdr
BveJlkzznKhVf6pcwifXp3WjN8+hne/AOLHez41bkeXhsxmGNuw6RD707r3nMITmzNyVqZemfZuz
1YCvz8oDmUBfjE6Nm2IZvwS+E1+pVRAwfLS3tp4ZrwkMHobnvS7fstGbG5E5zUc/Dr/yJKIrGQ2v
WGIYIxeWPOZ4i6aqxV2AiPEOE4RcWY855jw8S2K27s1Sn4wpccr98nTd51RVdY/t6rXhDDyhFqnu
6y67cKIDXzu3+eUd/35gBKJDAkd4Xn983Y8WnwMawty2F0zHNusrUU1YRcuIZf15hqQ2C7sB0qOQ
6mndqIWlnqZl8+/p+qhGFMla/v/3sleHmAv1cbe+uV3fvP6a9SfWnevGLJyveRDluUBhquZJfEnA
qRDCABzRJ7rUCpS20+7rBgB5d+xYpW9sO1O6AIyxMoj8PmuMbelPmadIHaeT6XDjLZGpPTqcYlIf
jYcYxhRQ/lD70bYgpC1V0Tk9o3JrZqlL5InpbSPF7l8NUH4bayQpvbEahyK3QGMW6Wp2YsC/DJzz
67oZI+2/R+tTrRuHM9wcmuFdckY3/9+mHfhalpSI5DzmRC87BDIcMbZ/iiotN+pYVC+FASyGgfH6
xAkn9pi4MYAU9xf50YzzeJi7ynjCh2U8hE6LWMHVn9YNkUR8AKyOg9n28Nw65gQHkmuvCCVqaTig
d8eY8isRkga9+Fp8zXWOMS3qX/tGaY6jcLAHLvs1iFId/P8ZaFSLVPuYyd58dSoLptbsEZ5RHmwP
xrzdZupDGFUhukwDoVKr6e9RN11ohNgk3fJPu4WhPLsovPcqyLEDRg3vyTMRrK9vWX5Rn0jvo3WZ
mLdcpBl+0gmesqG9KkB4Ft9E9zGBpGY1Ev12oulBaWXyETmIhWLLSK+AfJWzo5paMJBU+ta6xvv6
1pZfLaQXfXoMnn10QeOtd7jdcvuYdo3KbalPBTxL7Ju3UoRIFjhZg8LF3JMmToa722nuNvKq+wjS
7FzRN5k82nbYenmh0GlHCCQQ6zvW90a9PICfgvBpfjZZbFxw39tXBLktjrXlIXibOphGRkD0DqC0
eOAuSkPdJhHS7CrNo56+EzvjygY4uz7k8xeXYb8+tvBK+aWbKVsaob5NfeSn09DeOi//1VJkfseM
Uijm9V9WUR9daCh4eHDo13Fi4uArg6xR6a+X8quPuxm2+5KGMNj52yDIXFZH5VI55X+beXm67qNs
20uNlk6Upt6AKMb53+/7+2O69RrhxDrIqRio813acNkQIc0RiHLXTWQn0YXLd3SZJ8M6VIbFdIFR
X5XNH9GcpPtRGMlFUelcPq4vSOlqvlkMCgY33kc40GvJlX6PX4dm1sJnR6PoTLcS1/0UuRUX/7CO
92BK9cF4sJ1XybX8nnWacq+TRrmDCN+nlgIm83/2F4TtbDw+JHWaxb6d0hNujO5RV+Pi0X1GozLv
TEtlZKa3xnVu0D8aTqV9o6uhIGnFpwMHP1BcaZ0QXjWPrgR6uL7DyWvOs8R9LSZp7gkIuJeTafkS
Z+3rQMgADUDxnQ5kLk2ykvcorowzTUdn6QyKb0hvCjNnPa8QmVbYzwcNsKfRe9uySdqD5qK5k0g1
37hDMTEqtMUMRXC9h6v8kVCbBsuCvSOZWHtB7VLswiZWg2rxEo5mnZ0Uvlksa7xqJLhG9e6T2v6Z
TODqo4T7v5c5gkP0OuUH7jXcXrHX34Td6g9aDSm2asbkMaaO2dHSY3pQqxI2Bocb5Tdr6i5rd4LR
4J7SJGbCqPX+iPb0uUfjs43TsX0rbGyWGBAtik4xXYrJuhl6qfxxhcV0O21+RXFBOmUjukvWuojo
qyQLkj6Vd4dFyo4aB4WwUig0hAtxTUaT253CwIoJtcE6hnsnR94pc7FpdHxvtyUmivaGK16UcaC5
CZjoK56naxKDSd2gDUfuk0SgAdsXWScEVFB34bykVRKrbYdFA3RPWhcvSlItAQC9XKSL6qeeadeu
G7QXTSY2nyljs3V/n45njI8l0HVVgosmjaCzjTtEDPGCPBBMeZOXJ9WW4sWZyWHG2yECk8qBJuEw
+tyovEBhobzvB3N+d+nYbSAaDgvHLwe6tlW8XH3Xu9q6VtFARjPI/z2mkn5PaNY+1CNiZwYauf2g
dndPZ9KYN0AENCNTrl1BPwVFz7ZU0+pbVepzIcP5LRuEuZ+FYOVqFv0b64fL+oYxRWHTI2x+IN01
uTLYivnvqeV3xmALjVxxodEpuXE67U6bc3HME6jK6A5Y/ej9D3jENNWjrDo7/AlGND+KQpseiUey
b43q+f924f7hOLCrh/UN6/40sojVURPqQn5m3TgdmRguipmtGJnXxHytyKwICb8g6XuQUx4/9ssG
9ob1UGqf//aklR09lmroO0htbut+20nic6cXqQ89uN9Fcz28ayhaie6yhwsC9OG97ZbukDBfGEQ7
97zjFFl2C1zYR8Nta3/9odQrJLKAujyuP8TQ9K3o5+4uW7t+NTpzk9iV66PBmXAeVFgsx6VaARSD
L9QIzW2U1lghlqoGueJvy2Ex2mJk3XFbHT+n/t6MtvWF7J5DOKNdi3Fmeiqs6M+6n/T6duPOavyY
ZEVyaZA5+d3yA02rbFFDGx9Yv5J9mGot2P+heeMgOllua30pjo2vriPfOItZ1FAKWq8gkgqcWEl0
FbFnvg4exCN4xs3VAjb7Smfhj9YCE19frIcFL1kFLaFzH05v6juG7sleLE/Rcb0QTNJdWdYl5DFa
ANK8eAy8DkJzBf3EVnv849NBUSYPI3b7KR1oX7VGVhBhYxTuWv4zh/Gx+M+dtAhGKDtxkX4X0viM
q54Rl6BlrGMhXS67vtCmbzMU3aY1ZhUWGwmIlmqgA+6ucxGXZzq+UI7zM9Tk8oidhJ5ei1gri51t
bwoCE6B068zDAIwSPqfiIg45Rg+zYw3HYaC7bxKVyQzjPFpzfFqfDUYT+SqAbTKWu/QWaWxUbgRb
w5vSYCGonYa5dJ8WDI+esabQk97PTU3ZDrUGXqYof3CnpZ5GU34LPQD8scepmVYXtxg/ignkYo1C
X4QmE6VsfIZTGzj99M1S2NInJkx6eMP2SdJrmOp+bsjAswzIOEqxs6rm07XTeTfQ7AF87VxaLpHv
WhY9RrGSEk1Gl3xhW3xa9oB5BNOY5oblqcyK02BHtu/oqfIKueKcyFz/0nsssbY0jaMVRlerj3KG
QcWTk6BL7Mx4b+RJuc87/cUpxyeIjVtTxK92Ol5NpTgjO7gkU/eixMo2z8Pv2Vb/4OrEx6/O53CG
1J/SZuyymuw8yaCbj97Vsu6wTLPB1efnVldhsyTVUVFh0UBJP8i+Rpo3INAoVL5yQQYErf6Ucbak
M8GfC36jODQVY06ZMlpS4aNuOteotugw/QnxKXbSMN9WCgrKSrkBEfGCCXcHg78SckMR+YIKoe0z
ZCEdtm/dm6BmYKPdFml8dq3Q3agKrRjQk67vKh45cyMZHQUrQdhDxl5t8ZogCZm5WUdiMyGVOlW2
5WMJtBm/1u2mL8g61Kpk2/Ui3bpgBvxskr9bT05XiuWfRQhnSFjDXsLRqbn9bZPYVIPEki8ptMFX
4vleyqeQOcApVLhlOCrwhVFUJXoUlyTxLnpniqdfI4emQcofA4sw36N5mPetTrcz96cI442TGiDR
MuOlQvO4STkht2E8WyRWqIz5jJkEWBAcm/irr+zwpE0senQ11AKr+SnLXtlE5Mdtq6lE3VK8itC1
UbxxVgjdCVqzuk1EH6Oh1KH9D/JC0eQS3RpP/Obx6OXAKOifAmV4iksDEVVkpQxoqc01OVcnXaZP
hofzQA2n41hGwq8j5khguXzuNf0QM09Q1Ysay+GC4hVGBuI/1DCn0RMvrk6sixXr854G+HMGrGsf
GT13rAU07Xj2HxZb5aa0h9/F8iejVPeNOGt9Vg7xyKjQjr2Prkn/mJZyUOP0DdcpsVEtk7Y6UXZM
O21kd40b5Pmzo4WM0dTyxVWb+BA32M50Mw9qh+xPWRc7t0nfjSb7pq+D1HhIaY8FWRLdmP9Rrf6E
gX3ukIGVWqYHJLPHm3yWhB75+QRs1AB3izumxGgJsiDxijfudYLUIrsEEy+Pah0eoQlv4ljZC5H8
VmeJYmSQr6qclQ1dxikAzaruPEdvT0M4nguq/+2cOVtmzsnOrbtwW2bixuTGH5X42dMizKeNcfWU
iCmzUH9wY+cKpt+nSbpQvpBj1EvuSFEzakx7sl/m8GbSNjeHbVnpJ/QL+BxCFWef6ovE/BaUKtu8
EK+Erm+jMRtRHuTxtqPJxoWe2MG63uiRpm/1KfqpZPXj8kdOefJlh1dgl1RB00abZctiWy8PVT99
kok47fEhXuo+rblopxnGwRKDoA441bQSHQbYJe0K1G7tZpY2bX6St8AVFRvmIoLMRpsDPCXFLu65
Wp1UV763cv4V9jNr2hoIN5Y8W3p/XE0lsU+DmgFmvN90Jiepw9GdzdoXF1aUgLoZH5VoLPdDQ1pi
nrd+LmAOJBj8rw75AvD2Nwej4v8xxd6LqOTFxhCO9rB8FrfcBCRYMWXX3bxdOhc/G4NmUGZDhRu4
BlP0LcuFIyCog4HaFoNUkMPcirriy3UQE4/ChDdV5thG4uKrRkD1khjiZrn6e1hNj51TXwl/YwbU
KPFmLB0+YrSlKPo5qczsUGsV4/8hfjMlVxZ6+0RHJc6TrTa/RsW7yFhFAJW/255+GESnEheIowMt
dRziTajLDOALAToVn2Nt/DCACgIcBB5WTB0yCBOhi2EP27mxfytzE2+VhPERTuFtJsNzI/LRx3D2
Q0EkoYvsGGf/h7rzWpIbybbsr8wPeBuEwwG8htYpmWTyBZZU0Frj62cBWfd2M+tOceZxrKzDMrLY
rIgAwt3POXuvPYLcai8KG/TQ8VcVvbPBuHKkaXhJpvRuYlzcMN+VTXs/0hVcg3JZ013ZhComwMkX
mNhgggYYtxP/Mtj5NYiHByWb7pHvXMc8TgOYnf6AdBntuYF81CVrkk+eIoQaiGvJqSWbnV/NaZRS
mSd7Il0eKBSedW/YTRmctyJMdnUJhFUHSlC7HpbFmtivpPqBCoN+qIvucqyLfdi3tz61XuyWOhtF
MF9SiOPmLHtovDeO22dH7RFDcmEeIWitAxLe54gwWBW4focOyjJ6zzYciGJoxrWRRc9tK5Eb5dQq
UpTfehLktrza56Dqzl4E/cWNj4NGuQVsx4/vy3ksVPQ/7VRcK1G+6dOjX8o7CyOEFfaHNDT2wvLv
q+qNjPoryLGfVpHeaV3wlqDiTTo32NUx0GP/JyJ4F7cGaZtSei+CFhli5iMvrUfaW0HWzc+VztoL
HMLfI80P8402AtARJnLkeqTW5jqgEekwuowisIHeoeRwfYTO5EWlK1ISK/r7VbibUo+Pj+QC2j9I
kKwhwyhOpyPUhgm3TLudqpj9ptWMVc0uuKqwbWlascLT/xNsBWgWpY2rxI0kqAKAuqJ67WKO9q4o
fhUy2djdNKw1R6vWrrbPyxLhBX2lbZHSAaGndgTPuik4kx1qm2lSwiovHUEAToeazc0uMYmfgOTc
VRJ1m4xe8BniGwf5jvRiCWnpTmmEUblZ6372ZPoS1FX9K+4Jim/z9uu7sbS1x3tGNe9pj+NQeWsu
4YHPQux4bemREKYctAxUM3N2kMk0LTYKiy+OV8rMDpqR7zjMj2a3StZTlIcSRZqQjv3Jn3/KDKGd
Fi9LKsyvRM/vlZLmrylrDmQNDW+csVZBnTNs1Dz0taM4i2hQrz2RH4QAWSNXM/lpzL4lUtWIEEy5
90TvfMtCs4LnR8vcYRxhif46FoZ2rGu4FUac3S8Pvd+tDf3x3UrtF1Z71yhvPBXjJDbVYNcHHcXK
i+8AbIKf/JZ3HUTKT27tJ5tgtOxvw6/Ij9LvnnAZI4Pl+1pI78uoO+YmMhVWspmm1fnp47v50yCW
isUErnScdsSGok2AB4dZ7N0+DLshu7gie1lyKiPLur4DfKuO3HtLz7q9HGgWSzUNV/CSZKxUucNt
I9J7ASr4ms6sz1Qbtihcxi8Oa/QqwZEAhrSP3E0G4m+vKhtsdU33WNdb9aOQFHlu9+KUNocZkFD/
fqi6h8kEHaMSOz9nqhiu3fgaMG2aZ/vAQYtB41KOcc9ca8Qi4SDlJAHm3AqD2eFCgygasD7ksPeN
Z+3Cth5fMw6fTqJPb34DvLVjMrkp2sl/aBhjY6JpxRXQ25s7F7NLwhu2JzYPAGXYQsO7tKjiC4WU
sasL9/tirJXpjwHvoqip9wCPjhdGwup5aCfFEg6Rn8B66xlBUr2zs46cPB1hfWSHRNSQSvFgGSiv
LJKORycLoSJxzL03LZA0wMXJEl7gQHVuX6tmeFaZkX6qrOlL72fj/VBOuETq9hiaY/2CEwJKpkNj
tg+nk+ZVxdm0erFK8Kw0vgJqOUMQEs29Whm9gcYBv9okTD5QpZE1nD3GvJnL8ocq9KQrfFGbfEm8
Tx3jVGjdTrOL25IbxnFCQxiv6v04RkhQuU9Ly7bv6yDSHgiEhXDRmcgOSSAwPw8lOqJOukwjAA1M
KGN2A/SHAyiIEbcInkEzr9i6NQR7gOy/1hnG3nfbHOihldMFuHnm19GFg0X2VABVr6/6K9jil1rL
tdOSGhc4GK8XzqzXG1+x2Lb3ultU0GHBTqgrKE7tAn6T6VPU8p+1qDLDUT7CabYwMFTauvcagmdr
fW8z2LS8x4UrVgeh+YSxj8M8X3waS0wC6MeZRr3xoy7E8csrpJjJWFSC+db7lU/0dypesszF9MPX
HsdIvmRt039jnP8iOvkFb171CG5BraEWJIxbJXzQLC4GSEcOmehl0T8YtK+iumu3cZ4itVrugdiX
yCsFkpuM/KA7j+H/YkZzvZ+ZWSTP737K7if9C3QA1O7l7JtryUbHkBEck0YJMsFmdWLaOpBbi7Wu
OdHj8sAYmLxp3f6ZwITXetE/jbUyACsXDW2xML/lSOY4nTSnbo6AmwJXobVMSoyoAujqQulKY1dc
pW+9IZYjUY1Qwo1qfhn56CChsApEFFq8bXtxsUvburS2RyCcn5ZclUNPTMDz+wfh96nE6ZRZT2nC
aYKZZ7gX6bQeG3yjCx99Tg+1k2a4lwRwbN/hWRXyaniFKcOR0Qa4GPV8pthQ/VMBz4jBxvg06QxH
Tarjc+TA97A7ohtrKt1mcrdaP4wAdSBfzPm7xAq8pYVkDmeCkyqriXZbPkEQ7WCpzWnUY9MHXPX2
S6bU8IgcIlhxdBlfTIJp6mKGc6ps3GEoSJ+BBJknrHs36FPO81CQGA4SIj4qVFBbL/RdGqsavKOZ
irGQb7scS0zbwnJtQkw9rerEIRhznezMGVk/Ykj08kyu6thstmUzwNuu6W6ubCOTF235cVB2Txe9
JBJlRn9BsKTL9VUvRbc3yIPP/ME/ZH4bnYU4AHhx7wtiMNZ4bdJdlnyf4tKhyIzUsPdb7oEJSCac
aPVW1KQ6ulZl3GoHvU4PcXNb9r16Ea312OWwWgPusJbUqEeHYEzcsje3c2dzHTqA5aOEnNfivWcL
1vSQBHO+90/9LG1z0JmLQDqnNq/1w8ipdN1iMr+VJblIcoY6+2kaP+KxjVCkwrAcSZ7b8Ma1tV2m
wbUhTe9g6BmkrX4qgKj2kJK0vNml5kHDiZSvO2eMtzlM3XfTrgMPzBwIxhX1qJ4M4dByb20Mpink
CA2iI+0wZmlwzQxN2l9IoM3n6LaefuTacTosVsl4ZKjuv3TagOQ7WReTJz6DXJO4UTFZ01WCGguF
5bnQOQwGaYfCOojZ9NlefBovsIAl/fXly6+Yfe0r/Ps31BVI/L/gpPgUOfregY95sgY17ArmGgdA
hkzwx7Z9hruob0VEurfP5DPG9w9e2g8RIFV6zn2REMgspZlvW3/A3+3UqUa0rfXSGUDaoD9gB1g2
WceXz+bR4T46LETvfz+As7H2xLG+BRHK9oyk2zVlS7gDHwCtk4Cl9A+x04b+MRZLtxkJ24Ypnfkf
/WM+jMudF4+GLdaW5xanUdByGfFaLPZ1DdvnmYH3D7YINPnDKPBklBNWBJ1GXWCQsKZF1cHV6MSk
LsExCFh0qPHoa2DtwBXoverNiau9Jp/b0gxYF3kwLfpTlaHEMaqi8GmEy3upx/H1339Cy71h1emV
f+qJ6WD77S5x5xoX2+ZLUnuy+Dp4mr9SRvE4oi+4udLbTmms3UTGt7VJJmj71s+F7+TFhjxUXjFt
AfWVr7qdvlT6iA3VNLM7oyZVaJh/73h2tpnAFZ9KUZ/MaJYgP6ZhktD00Moby8XOITt5p7TBYIyD
dcv26D4VBvz1+SGWg8AL2O7CuOnmmdjGt8JzkXcg+Plq71DkFKc+nqWjTL/WZZ36b67otjlagR/O
MP2A8Ft9stwCuovVhmcVadlNx+iz0SClvMaGfwS55/1I+/azNQT9ix9CfYgnu8eSley8xDLuC0Zf
LXaEE+ad8OZrPhafoby1Tgj2fdym0s9/Yl7/2gIlbKRyD8Bp0TrPDLOAsJbW5yDW1RlH61GlP/F/
WNLKsaRo08G20aCbMz6mI8Oqnrd1soD7szZ8Rm/VaF365rFQbx0f2LiroADAsuJNeOlb63gh1I+n
LEwToFNz+iPOo/eH5XfKDTDaY8q8MVN+fJeqm1WECknnv0y8hqGS8CUluXLrSxVeO9dLzzZNeL56
pF90QcLJofWbH4P53JBHnqGR/dEPVA+u5by0g6Y2RW0k9KvrgGIy0vcEErQPE0yPNdU/ffsME2oL
eLrrRurpbgCD4k7W58FOUVl747fYJSW9SNr0QUgfZs7kqIOrh/k5zIdz3ArBtCCxDoPUuufJsF+i
WLXfBpvquRSpehjDUjsNrUCXR57YfICtNhj7uZ1jS7+EHj3kKWhu8QT5aMhN/WANXYjFib0KYoT1
aOZms1ZTLuE4l4IOh0+UQ2vTP6uTFggrnSiQFRvK8+4O35BxKOqfPdzcM1Zc4sXnBwE5g09m/lGT
Jj8u/x6WfHA23f7XP4doqY9LCsI+ovaURq3jaiR1fEgN4/vqgsQqh02dwZ5ZkW9UHJD24RDy2/Em
A0e8TOic0iGR3IhGttfnLb+w63In0OinFdODqOaDq9JqPXSlBdwPM3Ce06Hxi2n4GsUYpoZaIyda
dwygBexGXg+7kF2L9BaZV3uafM3e8liBUbKNF2k3vP8a7IQ5l4ukdf/1NLJSjhc2fj3cbDSBr8b8
EOtauQ3amNOaLgAsAm96zN2yfLY0yzgP6CjIxzCm56r0qgd8Ntvlmdd12rNI7a0RJ+WDC8vluavz
iiZ7pZ/Bu2jPweiZm2CiYHYHVHjLSb03KmLcJnO6Lk/rz4ksm/dYqr9SIv/K9fuQR/nh6f9NPOX+
Z357S3/WH9Mpf0u0/P8qw3JO+vs/Z1g+/gyz/H99ysIf+W9BlvP/6z3IUv8Xse4WgjeSb+eg5zn2
/T3IUjj/UqbGDY672zDxQjrEZf5XkqX2L/ZSm5QaSQymzqDxv0MtpfsvVzdsVIa6rUgPs8z/l1BL
/ffoZRZgy1DSthyd1+ZI42NenUbBp1SBJzZp819WYBL9MeBYMOOtoa88q7EvxlMxA42WB+KAikNR
WektMxp0DV2ADH+2uYso/GbCO/tDmqRh/b4UzK9PkajIx2bbOuKgj6Gb+LKdJPPyGk5/1xxV12Ws
Vdpt4VyMSBVXYKs8hABgL5aHHKpgUmbiS9nr4GDCCgMg1c4a8TBG/pKG+AISMSQAabeBWIYJDzUR
ScdfUzcGp2PtU9FVF65b+owytlgHiQs3trPvMJ99x4JOU1XVKF+Uph2D1OyBQMycKDj84a60+j18
jvBbzex57WR1jphVfluyZDCR9Z0haDnRTEAN2G8aSYHnwxfZ11OTvhiuuFdVjbOpqXVgy+OIFwha
MwPeIh6PyPfP+QRbz4nbZk2+VXxXhuZEpa1/jSNQCVHh1HSsbfMMU6hYo4p5WTBDCJw3QpfdOVSZ
u0nyKX5JXagSBhRO2AaavjMxY69yuw8v9Xz27Ym8W1szG+Wv91Ypf2WjyobxmLRfF6iQUl/GMPRP
EvnwvmiV++B2Pi33zt25ZSi+CXpuVllBF1X6L40W9idHLzhkYe0IUAjt0N/f+zbZ0X5cZquAduJz
qvnx87h1O8/HzEnFa5kiQMSbh0foLunO7/3HvMx6LoL/iJBmPOgBkeiqUc+J000PpYTDmul+cjHy
IoMkiHS/dpttRyrwvg2wlOJTgCYmFBKzEsU4TJT1ux5IgFdMjOIveVCs/PRuJRoXfqUymOqW3p2q
xPuzlv7YJdDSk02ZGo0FVQoicegJbNB7VGq2bnFlwyI4k49ynODOKmeaPkXYovdSZji7+rMbOxPb
tQ/Ub37gzNmvKX2vQ+33HNhZSSiAc+zurT1cAUCYqxGUwpdkIgxLFDHpZxYgK1u3n+UAdnRpA8Z4
KNBcliuw2c51yQwd6x4rK9hBBjbFz/dKtEmynkEY4wan9sIfegG8u9GcL1ETpwzwk009uvYT86an
OJLxHaau0awuo1bWFy7PdBK9iX5hlaUl3UR+gLjAD2G8RueHb3KJxOgMxG+NZz63TjQdKlKZjF1f
qodMRuP3kR9E1E+vOCY28CXoT9SNRmIzS0kocYFTkuMCfq+PbA374gwsKLot06LyIZSN/aCIgr8W
Vnb1S2A5hjfFVznmEFKQ9AH7MB6tYarPy7VL/OiHCnE8p95Fmy9mxi8iN86OblvfnKKwz2amrsuB
tJ1PpS4WlhVdDrkhtECc8ThM+zBjVJjbSBibtkre0OfzTa7KZ22I6Er4MG2Fpn0akOesCCSM3vK8
vPeTNPj2H1vL/xCtq/+eDMlaaM+hx5pjG8oyNQ4KvydDhgNJ9lIxhbRSz9lyipSfULAeh7H/jj2H
aEVdkT4RmN/tfvjak2izS0JAd++J5lm3xum1yQvIJDFjmifQq+bBsukGGmFz/ueXarF1Ff8ODV1e
qnRIVpujcE3LXorG/0hX81TJxD7GoaYH1T1Ia4CsFYd6jO7FaXkqZ9J83xINVyP553jl/rBq2ew0
IGvn5aEJzGClZfYn03LFqUHLeKbUxPdh1fXdVPrrsbMEqSt1Fd33XUgzGxBvZmfiGpEvuJ+m+Nfy
zBG6uxLZ2OwkBeed0dfujUhWHQisfmTqLljhoXwE/d2SM6xy5PIhGRqruK+qK67ScI2zoVtXc++p
yA2xgUkNjWB+yqT1U2gp7ao5DQFPwtj+8+f4IU72r8/RgYau244mDffDJTcAopiGkIwuUNGwM0yS
EWxebOqJdJ82N1I8HIwcu4px29APxWNEcgT1dGHvRVY/Q8gTiBFgI9sudAaSKY4LTzmyzpgsUmbF
iD9Mwwa9SO7u8T0iWPi2vM/yEr1cPpp/zDf9+51h6XBhdDxt/PPxHWUondK+RG/wPtboG0GDINm2
E2mHOUsRFIEEyw6m4CP5k4Q8Tf34lUvNQP0hCJNwW8H3ZkecxAmEjPVq5fnZ0RCAWXbLdHL+jgfW
Dr3Ok7W8w8q6VcRLfa4n+fr/enEsZBMc4UzdMk3bMD5k/Xox5R5AEtj36CEuY9TnFz8gE2UuiGGu
4sOP7jxjlgh3j6IyxUvpFEgZIZXqD0s04hKS6CNmXeF/MvY0hmhJIp38Ptr+U9wgmgVeX+7Jbjx6
A+77Mu+Hq80M8Z/fiCX/dk2kYRuubtqKKyLl/O//49uauYbIlK5BXMOEt2oFGdLdpNAoA2XEZeMf
8tgyeG/8BMSl2FRlW296JSRwn8l9bapkZw+heS+AdkM6nMD3ejiU3T7LnluLrk2u6WcZtkdLt+XF
R41EEZ7s6XLRLGwwoULuLTe6ERUber4GcxqiBC2BkNZVBZIys3o16TFujKkaNlHjqttEU3tDHegf
XVoDnd9YX4I0QGpj1UeckvmL1OlFhuNXWZEnY6n797ut0BJEN02Sn/HS5eflJ+a/+VkE/h8iweew
+w9LIN9Xy3LhIrh8fT+eXDV64CkcIJbAhe+7UOE0TwN/D5R81Sr5DW+ke1mOPlklPptQaw61wPZA
n24wT1ayTTq6HbmmgHjwmyvoU8RgYwdFRHfth6zsUjSyvnH3z7fDct/+vnjbrussx242Gc2cz+T/
cTsUgkOgCcKDryL8hGIO9Om8PdxxeWvno1tbF1uUPqMRUe0u3Z8QQWPl8H4pkRv6o6716tm1eSQI
AgEoI8/sqCVixyqb3Q/pn+5f8+NHzRQWSJmla5JOpARq9fsLzlSUDWmPyicmEVJ0fQnYPGhXw0Sw
lG28FLoPB0AHpUo5wY2IicsoOrnz4JrtEpa/T7bvvQCIcyAK4/jxQsjW6Nko6L1TL6HwLatK4seP
8zOC+JjuZ8xTSvhP83A4jkVGqFOLnVzFc4IiTK9/vib63wu1ZQPAR0dfxFFS+/AdrRpTaCh8UPB1
tvzkGqoC9JIaD8tPht+0qzQk3KmstM+h12u0M8PpjLiovtU2eRZVFIfnml7OrZwfRrMxKPQAfDxC
nuheciK0kMFohxEyUFSScUIwtQtpldhTHCOvoqD96GvE1vhM7DO9ss5tQ75fNE/DLTQEu+V3U6N3
a1ywzkZiy1mFAfN0EL3PvITq8p7DEzCyPzDALYfe+9mo8haArXiAmb52/GF6RJF7EsS0fB7dCkaT
62SnosVsTh5AdzPM6sG2UhOUPM+W33e2GWFMrjg2z8wFOE845ud1x+5gq2kl0bFAvhAh52H5uauq
NePsetsWZbAf6NXT5pU0jaKcEsm34LQkuXvvwZ7evO+Fof9oNjiIfIsZhhzFTOVK+ss8rMM/BkdV
ZAjVZpZgQrLCyk2j+26OvEZEYSOozML3wYlx+yteSkfE4hvuO2+wBMN/608OoFf0XjME3FImziID
NtxfyD8OSDtygbQD/hW1Xmb7dpZ8aTko8pYijgQkpBKR7GfdnUUWB83E4FEL8+AxicbTH+5BOUeP
/7YwWI5r2ZKmhcNCTV/w9+8Z45q47bWRtmflpnuI76fBFOPBDPWsWnmauS9hOV8qK9LvzchSu94u
63XZaf51UrgX/ABlVqC66JMPqQRLc0T/rcarYo7+tUp5617T6FvdlYTqNkl0ZKl3DhjHADMQD7UB
6WQ+Lj/pSF6QHGyaVrj7JjXY8+mkbIBLgEyP0HA4HozRIltXhhY+1UvEXuV8TSic7UrnJpofNMwm
Z7NE7xTUKWSkrnUfejF+J8re+FJRAmta9JoFof6qY1rdmEUhjlauoi9D+Fa1ob1uyqi/6zjlrtwg
c1+QvYCc0UmfIVhJW+GZrNZONbUv/ax9JoC2vGh28g0KaXpvZ1p6rGXOp6C/VLZxbjnzf076GiG2
M0JQguGR4cyjoJ7DDOBhbyJgWkHf5PEm94JTyMDhAAly7g44DEtNuGYQ0oHjoiwX9RXWzxRF3mFq
kh5UFQUtET57MD/yCK7HuDRpMu7ckZb0ZPZI08MOJ4kNP1YCJEIr7+grXKT2NhOIMlnutkI/k71g
fBvDql1HNns/XHdjOxJLu83CML3v558EtTmtGuzWpYTih3qHwwNUvLsSXBnq34GjjhLxfdCm9snO
HCTqVVbcAJjxEyuLWbqHLiVupYPNdWcmBLPFyZ0m4uqlsd3jqELxaNoYN/tlvhimZBI3pv4cgbBZ
Ox6j194pdYgfngsp3RIbd97cPQ60jiWJXGCkv5ki5w97vfy4AbHNm7aJ9lYy/2LM9+Ek2JZKsKoS
3toU9T7waAnXrBXEq3UVyjHAxkvamiQpjm+tcwQGAxnIqbuDXXtM9jLi0amf4y+Bab1S+1HKedXr
EiYFjW+F5nT4JL1xuFMYK7hoKz00TrZhAanLGnej8Jxvu1Q+wSgge6BQaifqnNQBpgitzrfHQft+
nBPRDcOfLj62o43bqVevUHcWepED3OPwD4uFMa8Fv60VTFeUlBrmdVNz2bR+XyuCaqJ/bQBgMBp8
zgPAwQQB1NmHInPTLDYYN/b972ihu643NmXMfua7rX4WhW2Uq5hqpB/OBt7PF+wn1cYemQ7ygtuN
IQoQxKCvTB9xigN6+A/Fq/m3ZY6WK9AuTua24zKI+PDSGfiUTJn9Yp0mzSE36gCZSLkbi167TBO4
u7BBR8OOGT4QVrhJ+sQ8a6PjbvAWqx0pW9FFa8tyhwLqgOTGOS6pirGVmEeNvu4DWBtc4aDWvtOL
2ZdBXqxpp5SXJNHgzuTyMAxWdQ3jgYF1ByOfQh+A1azyMTIaQ1bjnX2XPBXbr5DY6LG+ggaJXIGI
28s/r/iU6x+votJMXbLoG1IqioMPH0XXuRZjkSxf05IRZnNewmyZlhRbGo3drqcwuLVV/urEjbNu
0prvqoPTvXKROYU9WeFz1Z91ZOEuTx2jhPpuYuJEA4iriT7lcUngGSr/Cj0HXEejixflsSNWuciv
y1OPoSbAkBc1WvLSI7hEulS4G8+TdKsDG0bTEMJ1zVUV7Epm+v/drua8+UbmM18V29vZS3SYSuWj
Hwt5W8Y4kt5jWpGL7oBs9vTx53semoSYva9Me1XMGVFD6weXcUQIr2FMuTliv3TXmkr8MMmuPyyb
STmmCKR6N9/EnfezLEpBiJ4qwqNQOF6Xh0wMDL1pP66mrB12TtaTYxvk+efYAY8bPKWpL3+RPrIa
Va3/KAr1MGtAScZMXgc5lEDpRv2yDJ4Gh0yytgPK1nUhAi0NMHNmuuljit21dMBnoDEOQy0CXO0Y
0Dw4jAwzxzoCybTrBFHVvh6E56601ZqGZrB5VzSgkvIvrmGnq74P5EtCsghAcGKw0gRkP/Z0pphT
nOxC27xf5qyjXXfPHDkQ86U1atr24NdEMyVKN7c2U9195clqE87qQIPcEJhkEfyk+ak+TNu40PQ7
LYdd3RDVoZt9eXHVeLRt4T8Mza8cov3WMiZsk2kAGfD9NYLS5BI7XXGfI01cja2lvUKhSzc+aNez
hikU237/Y2lzUEp7l/edQtGZ/a9opagovnsBJ2aoVs3RGdLuplPI0xR2mpPOMA+hdObed633xYzH
F82KqhdoE2gII//VigV4t+4iSAeuyiZ/Di0uQR/nhLnW9XdhWf2X0C8fND9RT21Wf9UDm5ifIPUw
bM1he8tz6PN3bCPAfJf351iDeOeG64V8RL6Frb/K7QfyHzZLHnr436HobOPdOp0qfVW7wt45jl0e
XcwN+jgzr1WdM96P65VZ+ePV6nJ/l6Dko34MjS0SJu0gErfgOJ9yBPVIfIeo9dnyOSkL/2fEgdaA
WeOOhXYnhB3foc/SVy26sHc5T8t9fCT5EbaVT1JtPtQJFGaKpTYI+61K5tbpaBFLXufgi8mHSVay
aeIDSBixx11/LC3jLo1lvMvdXLt/vzKQ10G3Sw+Fly8RLRUVcZ+N764FoMe1MMrifqkZpjB8Ge0S
hR89ct/R+pesLrGXcDepk85k5Fx5mY0jkK9TNhIauDxVpaMeurgtUeOn+Dd0EW70PKKhGMf6pY5M
8i0yPQKMOLLcWvFw1ZuB5Rkr2Cs4ZVIAM8zHq+gP9dzfTwxqnm/P/Q6GeJb2sQ3mgzfnf0GxnqgX
HgWrpxStc5tcDeM/p8SIDjByM9SRXtgWG4OZylbHcbC16ZZvQW/TMi9l/ii9pQ60f1icmFcYFW/5
kJbXmr95oaF4JtmkSwIYA/djWGvtQ9xbh6WiDUsPUABcnHUSqq+JFQbHOma8v7KTHn12rVaEg8wn
5WgIyb2KkD1aEklr7Y72FSJY/KcP5W/DPj4UXUdExBHKtm31ocat47LxjIoDb82Qfk0ZXRMVxkM4
ueQMeOR4s4YNXtAdkRMhljPInZoJ4EckBMFDAmurxM/1VJGj0SZJ+CBVd1oCtpZ/z2d46NPmxIHR
2au4mw20LvUkptW49K+E1eCW2cdCoZWu7QSxnl2JW0t4J+DFGmjxfaVp3rUATFiiDVwt6u3QU/dW
pKUvJnhMhNvmrUktlCsDZCCjCKZ9DTX1+M/bsvk/7Mr2LJGYu3acUj62lnQt0CiF+ZxQDmjfxsAo
WAfnphJduMdE66ghfcoOl7BogpYL9t6WEVKfDBABii01q1q5yOvOJn/Pp1ChmO4t0zmWIIyrsqrv
uk7/NTiROoACrLY98dY7NmJ/J7MiOieiVTdZcqxsJV9VEMbBIW9WvZlClp1D3sF9z4IKAkaLaUfN
1z0lMWrevO0HzFvVH5qXBgP03w+aSiMAEnee5K5hJv7hpoHUE8Woskg36aB2EfudXzy8EaNKyHqe
H0wIBCQPis+dU/zQHI/ZFBHJ56WH9t60cty9hxXIAoO2ddsBELWLzCJVVnPF7XeFeOzBoU7rSyeG
5g+1gzmLWX47KCs1D/MtS9o2LdiPrx/NmGptjbWJnj6yM+Q3tDTFBt5G8GQRvvtkuQ/VAJlA0BPf
IjTNzkZc0jgVVXxCCVLfLTeinN89QzS8BxLDVlcW2mbprbIIYTnTPyEScx67UuF7d+cgIxDkwVDn
SMu1fVFEsMg1b2c0xAguowZd4kzVdWMX5lN41umh/OGYzRf7wzunbWeiG2S8gAZB2c58Dv+PPiPF
8OjRpUrWA/mOG2YGm8CHyr6ympROHQnedMKy1Xv1LtoMGld6WvLYUGs78w0V+BT4QUr+AbC591wQ
re+gceDjB5mNKNgpS85c2iMp7JACdMd+RODNaCTaLZ8vbAw+3zqbZ0Cy2rtGjBJsnnsHSRnuq7wj
SWuSkGilBeGk0T+jI8ahpPdzGnahPbsm5aocgZwPBlZGdLWAPK2zAkU0Uqu/D1uG1KWgkzqBpCQL
3usRSfTvUueCjpVB9Pw1bcH8ALEsXy1Jj8Ipckj0Xf7GmQkTec8fK80ovqnG/pYMfXhDs4FGvo5+
NHV7N+Zp/xgjY8BJGlonher5rmk1JFrJgyOmJyA68RHWS/bMNXf2WQKtbZLkEDN5e7LI3cEHCixM
d2iatWF5F7jY4ESt0gcP+T/WiJzUSxOAGHq5IoTjYIPKRsD9pZj8Y5RXzluia8bOr7Nm7W5gsXk/
O+IR0qTKvjpj+cmTn5ZC3iW5UW9nO+3cTg0RoLEcoGXs1chIc+6hpW35SD7jFuI0J3uct8Ef5mnO
xx1mvuUUtZ3u0kn9ewfLR9beIr5K1r2bMJrIX0vPG4710NJs8L1s7aCH4RP0dy4F0a9sGE6amTZn
t9Rzpg9Y+cgrre+AfGUnmi/ODoNR/Wyl/rU3yTbQ9eIzVDosAlWsI1IWNIsDR10IoQfaattvOFGd
s4E0c6/LkP0k7rnVast+9oLcWsmqtHYlX8FDLnXM3Hp1hgA6og11/asoMIRWmTueZoNcDCr7GUBJ
9aRn+nZwWutl0EeF0Vn/lZQcH5HrIZIbIrQTVglYdC6rCKy54hilTTkF/bmIomA2UoCtn101qdZy
z/UxPpWQ5pUDOpCrNVZH2BHmlUayfWQlKVZ047yHSMQoYCtOIpqu36qaPPoQEcynPOIGcauhvC56
cR7qE9sQD3quiP/ouuckEtiF77XJs84VUUbrBG/4ZpyfRp4c/7BV/q0NwQVnn1QGhbyuzL8Not2q
91E7avE6ElVzLY2w3vtojrcxTtKHtq1/NArsoomT8XnG2QOhgwgvcTuvpjz3oM/0ZAN4bXr0TV6h
io2v6ZQQFiynCix4huOgtO/ZpuO17nnZH+RPdEw+7g7KkUoyQYLfyw7nftzqNX1QtWhlsOYe+Br+
b8LOazdyZIuyX0SAZATda3qrlDf1QpQTvbfBr59FqjA9t+7gdgNNJEuqbimTDJ44Z++1HTjnVaji
Bxz68YMrPXUcdDzWIBrjB9F48QPZIMmFvfVt+Y7lj8p+5FlNlTyTBrTVKBCj5iTE7t3cyO9dxxBY
Tp2fy5ky/IvKs2zvdX7JDB2OTCWfuukIskbci/p9mD/+JUNVeYV7sm5WfSun/JqQxoJEsY4Jweaw
vFoOqA+gPjO52UndrZ8jwOpOXgNT0PaYtvozeIcEh3eIizZieBAn43SYyQIbt9WcVzajv2KyED9j
f9VGPrao2OvWxF5ZO3hPNjiu6C7vO3fL9zQHE+Hw3iogJKfdfT1QGJaCcO+cH53+prjPGiKrM3eK
jtBaWgQhpBAp7NiES8TuQ0AjUppx/uwZnb9i4Dvf0VhiSzROQE9AX2lR7z7EkfiKSM97WzvzRTbs
YO3WfEr+sU7JYzVH8QYf/jk348+oi+4DyomfsEjv8y45JHGLpDUg3iJrEv9R6IXYe5a+1dIm3C2b
Mx/zn0MEPaHMGKzcwaV9jr53q3m2t5dWU63AUakfJSiVgr3FO2MMa5P3OuipOng2a6Stktnnds4o
PtK9IhSknMPjYYCxJ/A+LDcZ7gfV3rShS7Yg5S8aCTk31FIZl+I5TXT7PKnJIMnI+a33EnQNfnLD
jR4T206xvEpzPVJRYHBxyEIoLbioGvgkp/J3Xhc1INgm721wZotR71X0KCy21W2c3eKQJVYf51FT
Y2GNL8by1Kd2QXZdY6G7droXsyQHpEldUlrs8KFU1IxDk+ED5B5+sb2YqDRyFlfdfOoyQCJi8WiY
RsyWbfSxx9nGn4MgQONYFhjA5gTXJul1JBsFgKX5VM0H34wLxmQmIdpaskHRU9/oceEk63Fq+xq9
pr4cGFdHD/g7SCkiW/gu8NqasJqo+XqVA1FnQ5/02+WrzvwtNUlG+FJ4rFaQzxJfyve4AFfR64LQ
DYU8W/MUvRek5rtGz+QD0CsbinaYvNUZUhSm4NbrZHj3rtanq5wB7V52nX/1Ca4vkubVibuLJ7ry
h+30sCsjr7v1XWxfEAdloGPH4gdqppWBveAYELi18axwOpsRS4g9C6dhzrOfq3/5erbt7CR4DrQw
eWwkz6VhqM9ZAMJblV50h9TwkTnZ3q5Td+f7wlsZhTNt6XRc2r52npEux8926YaPRmLVjynv9WGs
qcOXU99LwHTGHq6w3qkOXYoOKZgeOzcxnpZDXKevCN3K63LmIeDbGRq8kKiqnjp/glEQZOM60g3o
42053MWh1n8dVIWWaSrN7uSV0jmEWIv2WSyr5x4OP+DMdV5mQb4ZRNldvl520FwIBETEyLDxWFQY
R4R7Vqw3L3pt6ceqJ/OxbodPSy/GTQLSEim3q5/bbNLP5Zgr/IyaxdGPPVqxEHJIbfF3RdlAoBbE
JxQVRECEau51OdDiJkEyPbC7+O6R/lV1cfVJOBQR91Xw4WcacyL6fD5UQI3O6yYrB+NuYq9y103j
dAd4ctDjndGa/baf6zZZ2cUFvkq48vuIAExacD3wzSc5i1TtgdZ52cnyjGk3upAgkRILxIChlna7
Rx+gXkReNywwnb8Dhqlepg6EbyyxhorS+awm57usGi4U2C+rvKXMmMaAQRC3pBlyhyZa+KIYAwtD
w2xMNhZlH/vf+MNCZBojGcz85NYNTncaExcmeeptMVFuOpjgGLQnHU9lj3ajjCKuoJG0qsovVlCq
Z75FSe0ZM7/kk/Nc/7FOjm7QvPI4czYNFrw4ADSXj5bDSkfac6o/lVH3U/fiQ9y6zcETtlqJoox2
jdtCMyiIFm7E9ylIthXmuE0mbaBKpFl50zFT+XcxYeTT4gDtpJD0PEHlltc8FRNAlvG7pQxzEyIH
PCIMRfw8+XKfWzUhcOak1kW9IQeGdbpi/DD2xe80btm0lEm+ZuT0BtEHEVMT3mQxfofdSR5FQkY6
5SJef2oy5Me80B7HOn0RAVwaf1FwlCNIV+2eNi6Xf1X8asdRh90jO6ylotmqzgl2LQDYhb4UVB4K
VcHOxLuCfEo3biKiLbrPZFVonbEpDfjcgowLpocMlqi24YIR+g4hqATBdZeyxq96T9dXmOVedI+B
q6db026gK7MxQbQYaMeCoqJB3QINCcbzKPvvWcXw0XasN1tVJk05SXpU+5t78IfVHzp5GwQNNqF2
tKjBpyB3nkEExmrwTWAvpEpl5Hx5klhqFchkOyaMZ0stbzfC9U9hO126oIqvRY6gVSnnNdLQ/eYz
DYwH4qax+muXBdHKVuDJUO2kxGT0wip3kNW3RpieyxpJbVNqdBoHC/gXOR1blZ9x4j850eQee8I7
XfXbbjDakMHkWy60rrD+NILBXyuIKn5CoJDvaDxApLstfTpNk9fekFHipW7F69CCRtJl98Abz6PN
aHXSq2db8XBGfkw6Bq5Nw4Q25JFWBCulHDcVQ8BobLu1xIG8EQPaoqSPv5Hzua28YmLA7ZdrLaSz
58dnlb8MZqhOC+G5s4gnK+TE72ab68Go23WHGGdNjPs3r/3EiZmti1R/BFwSrVNsfm3nVrg0cbCy
3ItZKxUdbLul/YuElqmi20ItFMXvCD3mFvKItaoiLgcmSiw/rhGt87qlI9aQcse4+TfG+eciyL/n
o465PvmsPTEdJv+e/cWBOyw/pAEOfZE4R1sv3kXQS9hPJlRpnmCyQeuM0+jQ2oKGMGHOoCNk2fHt
7bBSff+DqTykHu7FzurUnm7HPq7oraq2DnYBQsddi2Jv1RVYa2pHozPRiP5IiLXrkh2TOKyYuaWG
p2QE6pB12iHwsVyh4tn4U57TM0QIAa5c9O2NQLDPwSuHVV+3tMbH6GiTe7ZuKB3WTsf4QyHRLYDM
UAFxlXVq2Jpmzg+HV9xW4goKNd1IfToNNeyaonEGqHXi3kVNkobk+hA0ZY9AnltCM0NzJMmbTN0q
C24mG4MVATf9buyHfaYKtctsz19PDaETKgE0yx4K07p+klX5bYr3OTlbW8OsWO7Np8QzP61OdpjW
yvdSnys9I8fPEOsgxebapSQNaexiglkItvMa/8Ukq8PjUQVVsHFZYE6VInOjh2FC9mdM87qgD0JY
CZJq8hv3IveJSoe/1nZITGgg4hQIV1Bw/ZWjf5KUMkngagXvZjFJ+yC6FK67pFdWqDc3Fsm6ImdO
FiXoycqst37y3kia/MnEeu03Z0mQ775wSmubzFktoKzsQy9oz9awWsvGXmu44dZROtVnciVPoa49
kU7RIieBqIONsoNLzBC9Cqoevo/tkWlVffoOOW0dW6R1rtxfYzX0V6OygXSFOxUbT4GfAVYR+WcS
xJecLVuEjQswyXjsSnfTDf4hkO7rQDLZCt/gsAawom19sI/rFo0oiQb2xkDVAaqu+l5YAtFbNFQg
I/LVvPHdZNA2kRZJn7VIh+7qUbSZUBuM0H6zeo2IChVTzSfBnuQnejhh8dBVQwJNbB9kdkUdFv2e
RnIYRqAxqziDNZVrw80Ly0/Ax7e4aSApEMBoxMR4eSbMAdxirY9VnLiPhlXC3EEPYk3JoJaNGhAE
EG1E5HrEdgeAXYvgRwTXGM3KQ+ir+8SV99QQz047izEG68ViDexaka2JQzkNOW31bgje/NyDkJNm
a0+8G0G8hf5+6F3/rWz4HYfIedEKZvOCBw+Dco9bsp9WhmX/tHKci7ED5r5qAaIlHcC2dNVWTXp0
Pf+U29YTDDtk8KNDmywwWWZZBqPsxEf6aBfiifkLsAo/vkRYFBJULwU6EqOG68qCBpHwoYPpFg+f
kCVPtuzUlfXeerRb0NHwxlaDiTbCrmDXwNFdj070potqr4IYPX+5z/owXzlNfK0jaN9Idox2T6lm
2vEsms6GdYXT0zHCbJ1lxrcQv83KH7eRrvdrckhqfld4eDi225WsKpIA8Up2evSb+tLaCq24mRTC
7cSP3cpPB6Pgmv5BdY+a1QQCYpxrfIeHwFI/wLivuqQbDzYRG2ulVSSn1L3YhWwF+bKq0h1tGHVg
wdqTC/5WoeRfa43jMf23iI+HHjTRczswmF81eebseVxTcfHkMVHZbspNZZuvdZN+OKM3s/ppX8Y6
PqS4+chcCg6ra8sNuCE+LbEOxNCd46FjuZjEKslDHtTkgQtfHMoRVHYQk/BKwf/hyJ7BWzdt8UjT
G8iM71pq+Bs3YLJeAtHybbj43Rzlqpp+FRVol4oi+Ozb5FGP12oyp3Vf1XLLGg0IlSw/KkF4CsC+
76hGxYVMmAtbz02VIx+NwJMhmaAPN7DxsFnSutzCTeLz+BKWSe+rwlhNHjxOk+HrfQk71lkx9gSk
WvrnVATfuGXDbWPVFoGg5RzxTAuNrNkVfjLoZGiLcPVHNuwQkxU/yZUil+NsRL+FdW4ip1rbbn3y
OkrWwJ/EHjUoukDwbvQBw9MgqjeLzvwqtvnLoUn0Ujd5aAsUbRSXZ45e/AyRI68ctmErp3+KkGeu
sLOdTb3/XfdzYmDgbhUGnN6Pt0EFk01W1rtHtuHGwfYMeECsNNOJjmVCE6zO9CdrMja9a6DcIbt7
rUEljURebsKKZE2jgFmNWWhNMptxDoay2wAIIlg5/rb8FeHRgO5AYkywooyCDkBf7yaCQ3cxg7OA
rh1qPMLHlV0e8yaDxakVP33G/0HDNWqks9cintqVnRlA1i2bXS11T5i0n51mIHGctD3uOWMl3ecW
3P2NJdgB4PZtthgJBGhbpZPEVSVp+9Tqtc5UHaTbclrMf+Zj5q3yYxHBbM2wOz6PdsuYaLD/Rbts
WP9laCRT2uMKmJtl+CSdvzSKRmpKJlqz9K+m8ASUEZ2XQzWAo//ndHll9XW+pvCw5CH0kLm1FvLy
rsMxwEb+oTECuYOfxHIRa8BXI9qdizbTZEZ26mOkzLPUU4hftl3Vj8tJzw0ET9VvDsspZWt9EjX9
dOyIxfFLhI6Z4BxENQHoTWrcXOIBN7VZujcGQcalDMc7xyURPmvJ3F1JnwhLy/0AIBUdFslFHpL8
oE2AOEKB1nMEDmCfEsgpq9LpXlONMKQVOthmRpNkqf3SUK2Bw2VXL8xIPbCOebsBNNy2rKtol+El
v8gxWA+BKaDEGO/TNMy30AgBT+vqSzveKsKbiLBr3b3mye+LjoRbRHuIjovERFSkVGDA7shLd5tH
OWSscLE62wO9tjpKIBIl6rwcApQ8bKLN8aEa4VhyZ3e7gmn3liyy7Nkwg7thxLhCs8I7dAlpZX1Z
E5Gis/rTGTNWC9Qi1gi53rT4ljT2+l9GMTeU69BkJ6BPeqLvs5AOONHvbCWwzL1kwNaOgQ5HfLGA
9ejCj7VVEmE7DyKoZJu97UE8nfv1mtS1h4KrYe1HVfNe2eqbwBl5MMk4nx/vkTpBzqyvy2GATrUb
oTysmqogslSFZFgVPqNpo0PoNKXypwDBA30yjmFFxjZ4BzyKzpRCze770OYqyo4sVeMRGFkabqRT
jpfMqjao+fQzKirnGomKtOgp7TcgkJKDl1LnFY5wNxmzLUp/jO9mRsziMHa3rAjsfxuv/peOz7bp
AMv5ThKWhUDtP4d0vpYnSUMs6PqrcfnlyP8amwa/F6W1R5fuVkzdmebJyDbC50rwjXMC2fqN7Jr8
HEwFi1Q83le5bj7O0ZoGQb4rLzLL/SIoCCPPuXa2+fkvc/K/pz2WzUCVGaNpGaC4oDb+58/eSxDl
Ci/9rK8LElxd/nQSUn/D/d8cdJuhTFFn/sPyKvCEtYsz098Z6RJ/Zr0KlCp3TuDgleyHT9cYPvKW
BF1guVCIy9bceiW947RNraeUBGTZNPazDXlig5ak3WlQISkpZkZ4F/+qyNoGGhnKnRnazNsZ3dxD
Fq+vJTkTA70hjy6ySP5FwCf/ezXEf8KA25LStfjnr08PJFSoATwltnicvivZkmQMom/b67sW+fMp
VLq1GaPQ3SSJ7z/kOVrmNhzyg4xmSlTU+Mi6nehA97TdOW0YQo2unpdBNc8owGw52SjgJPTT8gqY
kdqHXjr6x8U9Oqpe3Tw7fZSNYhta0+gfwKTUDcWzGwAaK+v7sPHKV0X9/8d8RvWoTxUE4J7w8ANk
1E+zAYaZj+8Ko/qWUUtzdkTbnPX5FSDNYfe/r5r/j6DAmwcu0sZo6eEq+fs9C0onsPo+QVDIA68g
STHu2SFjUjYAkjJrmHKRkKppiStbP5LnPLxMnss+yAPLdFFR/L7MO/vQkde2mFG1Q9LtrSi5+2s2
sgxNNOW//u/fwP4vAStGUTGrV/HDuJ7396ceuwgjM9Jh138scJH7PoY0AkbD+sBK842hFkJpNk2P
Td4Xj3GpE+0xtvd1P2MqAGqsiixqDkLmW7vNs4vb6PbecmaMUR8lj0Qo2Btb9XLre7rGpBt752Ke
HZISNrnhs9PPDFhhbXFK2T3Glhc/jZX/3aKhPbKjfQxH0VycPNxDqM42w9AYp9C0G2JG9Gf4iORX
5gfTa5wP22UD4HdNfct66CatLB9HE8FClJFn9bUKNSimgkS3nlp2t2uFMXnztVS1k/0F+kM6m1yc
lHJ/bOp22ximdliu4WVIGY0EPsQdueJZFp6Z/xKaDdHtMiXjv15actbL/ofYwzEYPaPYkSxIlvm3
ZRB7xBCgKmL2kbkd+nuZXBYlkv2KgzN962lddWN1INEz3GejRwkeSQZcOTm3fjOue9+rHwYnfkKo
SSgoQ6tUS9P7smmKlddY+TnyIpveMDCvMpfBHqwPD7J5zEccPGCTUNprBNPNg3IAVZJBe7Xjg6iy
nKcnhEcuXyrQto+OqKMa2DU8lQUQvPsR0P2scVJNdunpmu3HSb+ZdWVfTWwJ19Hsg4OXtf5Fi6fm
SmQoDRZWeGtU9tk3ouy57vqNj84yFsF4yZPe3ubxNK3pPozXvMouQ2QQRJXbCQGG/q5vNOu5nQ8e
M9kqiuFL1D/YIzcPjZ2qdVCHxd4tEFzR9wfBP8vCrFDSggeCDUU6Qp+kh4/AsNJ9Zplq7ghORG09
jfPBmls4Gbnk64kUskOII/gWz4fc9N1NOMqrO6fKgVtubioTwHk0v1gPIuxvWOL39S9IxeDwCmjW
wBZQHPbVgbj75Mo6a26JLCS3aCiIJ+7gILioxeKBhsDUVhfN772Tj7b061CmmXbQVHah51xs2krW
92U5NHtHggaKfVLp1aTKG7kx6YbMG+8Y9tNBVjK9RSDMWsirF5SbFnV3kyfxu0oKcxPNsV4g5JF/
FPGmCsL8gxwognewlO4sJBgf7NEeI3e60YaJNppkQJfU7u/FlVKomo5Zj9raqKvD1CkKwYlmE/4N
q4i9p4W06vqm/dqlfr0mh6m4G3YLVaHNUR+k7sD/3DTMw6I4DCtJ21DGD2nShWes1puxrxIw4U5/
MOzUeiOx6lWHb7AaK6faLksIw3xGv37CjNTTgnRbz3w1WK/2OZopN8DnjkZEjsh8h3qmC5nUvluK
oD+VEI2E/jYErnzEJtjftSVJnFE0vtOtTy8wHNkL28ZzkbrFRovdGqVvVx1yhuzrhbpXzILvwJ2w
mCVRtEaW3h6l1f5I4PDcioyQBggUOZviJjksF0iX00eGh1QZXb6LpB4+aUE0PAhaxIM3PORFUybb
VhY/xpy5TCNU/Kx1lObMjr8BHccbK0iaCBiWWbwb26ZxHbGN3CjfWHqPRykIqhOmcyZTnDGrR9mr
jxb769Q4W/OMavIasjDCQJ4oUOinhWC5PE+9F2zX//djxfnb5WJ7jm6aDtshVxoIUf96MGo1pl2f
cohuyQy/7Et3nQgSKVgh8tNyE6Z9nTx22RZjPgmiTRtfkjhXB0To7BzZAEElj06LH50gjo3mEdOJ
AGJHf6l4SpsWrbEGJMQfPbFzQ6s51YKL25xFhctpBdXtS+Y1eBc/TYxzpI3PZaF5d+GEsrwAqrX6
Uox3dgeXaXAM+g6roqxALak5McINnqwRen2rkwgUzp8XiqCHYqpx4KR6fNTK1r5PaOy5XVbuQzS2
q3TMmoc7iCQ6maxgOFQtP+rFUoaQvNzXXSjJD4utORPNPJSW9sHFQORWV36ElWWh/hneHbiIBJum
fw5OTg5PK+zD//6EjL/VIjxdEItInEi2awII+qvgVUFbs3nS5apEuVj6Aj2s5/C7ktE7tCSVA83g
0SfqO83U0s2A2m4uYZARTvBJp15LaW/bBxaof6lDjb9FmiArwDTQCwFVSRX6N7oiwcYN4rpjyJ9E
3aHDsw8jf3iznJoVR1fFKRh9tNZ21p0kpsmvuoVAd0SdOvPBRNrlv1zNxt8bG34kF9UoEy7El7CF
/rqaUQfaTogWGvEM9y8iPnnX5+Ajcx9PjzMNz/rQ/NQN55SkNUFohrgKnfC4KQXT/r8/Nmnqf1ds
jqSTIT08NtKwHWn+JYXsfYIm1VjRoKPTAFN3vOv5HIau2LUtVJKunvpTHQR3AfFGZzy68kzqHllX
aSgf3BTqi06jKIUvsMkindDUzgMkm+Mnn5VtZmaTrCGNb1Y78CRRTrgl6L25LV8Ei89cJNwkeQBU
PaI30fi9eHEm+tDLaaoZr64zZPPGNtixKuDZmGYxsF+6u17Yb3/UqLj1LeKFZsg5dr++Ys+ek+ze
sDNYuUmAWMXFEKKnIZem0WvbxgE9MX8vM5qBRnfubpuhL7e1hptNZqQQohD84XU9TBrExfspJXW9
AA5NzE03l3KZ2paVDDeVYvX8gjDRdHGvKum8mz4fsi4RcCOwRFjVg5VpD2acYR5ofd7XL8NtYLpP
Ni3N2aaEmSNGU7IlkJJkiC9/oZmw0UCwflYkOIAyjK7OMKGRwfdhTaKl3jGMZ/KAHyWggTsF8fWZ
tjJwC5Wd8aC6G3Y3/iYEwr6zfIqHzEcL6g8EbGs6QDmfMQvzPijekwEHekH/RnSj2rSWN9BzeRfU
L0aB+YVBlXeJk9g4AJ71mUa1qDUt7eo2YXirUcjsvhblyRXhbkg15z70vI1rR+Jch1LsezrAudP+
/mItm4Z7D64sOlFwc83RyFwnngJ92bQM+KUYiBAKoD21QU6mb5lfRD39eRVeWi28TALG0mryQcl7
PKMuvl1O17FglxSJCE1YZx25fbAnBEb+uFuOoEuKRy+BRjTEbEPbPB4OTjhm+9JrvymE6TfZK23T
hZY8AbsApJmHFX4UcZQBVxbccp6e1oG4MwIukcsxMCP3YrGfaH5Z71wvd49CuZhDGkIiNDXMYHEr
2MYm6TC17povdTsFiKGqbM82YKF7DnH3iFt1ekQ1W6MKw8QXgaP5uunmV5pUD6rSi8PyR4bWgrxw
htfRi9+nspA78kpBFhU6QfF1VVy9FksCjQDYDRFaM6vSc7YkPo5vja4RgTYTEnVltffVfBgy9/QF
+/L9OSpkSIbr6GbtQ5par1H1ZBEjSVu/QnPiRfBb1SDU3aQcMhAzFIdJ6Z0x8BhQsTgQOi42hV0l
OGKljqWEA8Hsa8gI6n450y066/7sFw+BSc1dDCR2/t3yiieHTUax/kRq280uyGZK0HJuRqsLD5Nl
f5iLVaAGMM1sBaOws9X1TLvoSSXOQ25D5gw0/6rNpF1zzgqkb6aSTa+IyilEcp9hvH1sRE7EwCin
m9t03Yowo+joX1FyNWecSnOURNsD/IIgzVuYRUckUftq7oGZro2vOVPIGwpmiRv4hvRW4jjod5MB
RBbY5nhvmb0OSI3nHR3M4Ob335xgUqfIYqvDsJZu+nJOewp6pep+Ld6AzCuhGIjEutbFHMUke+uO
5yvuPNjae9up7W0j9Xvateq0UNx68veWZz/h3g4u5bR9VBYztDp9yIV8+foateO3YNlRZOO0sWtT
bVKanegEIms3SEQY89+rR5k9jOo+neW9DhO8XYTjgJ+B00TlIdlbSboBt25sE0KfrinKEowpxnNP
aMZTlf9WVsbCNEvI2vFX7RMdw9yo2XVNo/30cwaMqvduBEH0dzSkq50/QrBa8NZ1NKqLKOVvw+2Q
E3HLa/4BPgYz8ZnYXjhpedNcrlz1+M+famSBXkuWYuI2bXRddo5nL26MY770kJMm3fgyLPclZgYC
YEZvzZb2w+OTf6e1tnJG3frW1U8hDIGnxMqiDSzB8VFXY7SNjLbb+focIZZMdIgX/lPTFlszz7R9
Loe1n06I0KdudPEB9YO/s32v+7rv/BEbrChHdB3zHVj0OB4RsXjApz2YYC0TlxPCt0tWOZgmKpd+
AyhuphHucJUDITMW6acbkZM/gRV9LPaGxRs5qu5bTp927RElCRWMg/N/X3lSkGDX9ODegty8xqkX
7JGx5uQpC8Het63ZdYxRYl5USZSyGRxGLb7PuL8vxXxITHqhplvu4rpF2zPHDpSeBmQOgzR8PuRt
2FntGM0m2qtPeuJATF33Xmn2p9eCGiJ2drigru3INzD11XK6fKHx22eX/sYhJaIJEkBoJBciNtZ1
qDRw24gVQ1iiW2uhpTF6C/fASXepYus8lWH30vhusy4N0dy+nn/08/TD//tLVUlFeEgO6NFGcH0F
6Mxvurw0u1eGVVsS/sRFT63gNSq8X24fiONXxd7SMV25+OqCrjR+zC/0RKQ3kq0Lol0hOgV299LW
Hd4Fq9x3mmLkCkdpYNg7rQQKE4I5oCJDl59AHmQ0ifSy+IE3BVyOrqNriOO6vBWftfwVDkP10Ua9
cYhrbp5+8ph1UuFvseFd+9ybnh0ZSubzcZnsZJVOV7xU5lZvzWDbdEQnK71mJDwXXiGxlpsxbhAl
OMkhIiH9zfRRXiXKcs+Z7Fz8JOrFJ42v06r8ZHOXY8P656XyUBtUuvP+ZWsPZoc7qHzrFKAWZ6Vu
mu5gLatZo5POMzWutw00q94rJO1zHk52v+zMG02omyy/E01mvKKFm47Q7LvteG4Crbm3DHyseP/j
bWpJhohGYQ4s3TqxfnlLXpXeowlO72YRh03OjUT2ZMz10eLETWil7Xp2u9t0CePQrTFbVSGNI62s
wyd6K/EKg4h3sZdSnELeOGdMpezS88+gSVZuGQwnIoX8cwilmjWxopqE23v9x3G7vGqdD999U33i
guAhIavSWcqX09RumQInkobOlBKSldBM3ds+0jTMKs4mTq38RH4OoTdMkuBI/RknFaYznvUofU16
07gQY5k8Sg8z91zMNUokjzZnjTfelAJB4tg9cydo+MeyYWKznEa1Mz54xtQfSgByRppm75Whf0Yj
XbSvywNNAJNPKyW1pE5RoBruHX45EOSlQ6ZTUpDjTqFuRLV1qkvEBr2rXf1Ii8G8FOpbm2o8cD2D
8nZwd4trs0gb2IJZmHydDnKoD5EpGQpPQfmkiv6HN9bumwEXIqOOOy2HZH6lov6tq0NxhesQ33t+
8LsKhXonX2K+ijtzb5WlencidRfrkYlYm+/CTfujMK9hXETXyki2X2OmnnbRN3YNjLJ9Hlxsm+XR
cwZrB5HZfQlU+xJOyHIAraHPtoPqFlfDsYA6iJovS14xSaylCS2lxQB4mExS7csijJ59MBIsBval
pvtMOKQX0tgIH6o0JQJH1QDEY+Na2q1xTemOXpfTOOezGNLqO0ax/JZHXQ7VFFi6JRgJLKfLF7Tm
4ctTr9z+oAbbX4tAZT+nbt0YmfljGsffNV62hdYC6ufVZev0GGfQyynQxArxabz7sw4JFMVVYwvm
rUV9KG1iZVpl64AYGsFPrqZtlQwCUTnQDe2uyO18RxWH5rMGhJk74YokA/PEjfq1f6IqaLa6VGTb
awmJG9KQe98hPMBviv4YDAXwoCAYrkVHKEcR6MOVuqrdhxrxnIkx/py4y66UxdM6ac36e+GFN4M7
6qWPUgO1mIn0hGwn2Fvxc1hq2SYDVUvTDwa1zGyC23IY54uPc/mq1TbTAViqtuvgSW1puPdzZQ9a
0/KNVy2yf+UIlu8MvzZfkSFuZFaPT3Uxdoeapuxq9uae3XmHg58JvGeTnJaz5c+dMREVTm2+xfrn
pYs2Ptgs39Xq3wPb00+2akkywzFCxrQTnJeDM78qYlq86+VlRDzQX//95b9Rec1vbRjgYsxcuIUQ
VyaavxkLmfMUZFxaJYxr4eJ9OfMU0pHGdu1b5iTuvQGEYRFFtxOKK60Ntm5EVo8/H6xszNdsvQhS
KarHOIwROBEO4RdkWqWd2CrGsjt9thsHWfnnsJxSOg7rtjBH2gK+uKvNlGBeXTtKW6vXcVtqZ2hs
wdYyqp4kEvbO9GEDdrDF1tG8bE70K+5iSWIYZvNsm09VzCC7s7Z0vgKI9EJ9Sxz7yL2jXqysPEBD
7MB0GgIpVVbSy/XtX26LKcJp2zcLG3iQqeowSpcsn1l/QAbRS6JX3hnd0AOizfCyqBe4C/YoILn2
DUPd1XEw3QGfhp6etSjCKu9+/jdP7Xs7EeOpCHzttTOaVxl52s1lKH+tA5j8GFOQDtu/CG35rJMk
fElQZO/aisxJ0ROx6IwvTn8vSbV/y+GR3IV99MxbuyV1x/ldNmwXZh3C5Jo320r0nV9C7HOsqlsz
pm/Aofwfrs5ru20l2rJfhDGQwysTmEVR2S8YtuWDVMihAHx9T4Du6+77wkFSOj4SBVTV3nutuSQh
AZ2Q24zw6t3iwjI0T+xHbVDhDw1IlGokZVVJwRSiZ0lLgO7MvWOUYOWnCbbYb+chhWgagBNp5G6X
ifSE0fY0SgRjiB0ZYWTDsCJ5CUBHhjSaPKLsdyspILBsv7WK9buM6o9IpBRFTGQoJGVIByqrXkJA
PXc2BLySlVR913XjHxCtFgPt8jaNYsyzHub4wOrfjDT8lINUnpDtmG8PZYJGn+mAdNA8uEV8z7HO
P3mKv4DwwHdtNFK3bw6+myM9RxhaIW5peqTBnTTO4h2rZ89ea1JTxXn0xW0RrJTJIegPMtbKLlCM
1XJIsfCWpPJ4afMzGuXelZX6rhJBTtOf7n5Ylv+FlqI+wQ9BZzs/A4AS7iYGDE8U27xXqlThKcgg
PP2srMzKfzaKB/JWON+I3vATeZWO/idt92THXjSjiJ6MZMB74JAsbhPM23sdB0za68e04x9zs1BB
w1uFe8uCj5e08DBqVmSyoiMfrQEJOZaW+GmN6pvI0uap1TZdbybnVgjhIzD9ybUKUlOLeloNYpcM
7XGm376nWYqPcJj6E8tz9K47qIhiA/DN8tWyVX/JwsrPIVo5dz6uI3RUz+GglWiu0E2mHvURmcyt
n/JP01WItW08XyLKeEc+SZYIYMlNYhfZAVfx7JMmAJc2sFH2vitTPuS8DbZjOSb+6FrdPscg/TbQ
rSPvO/4FwmmOWxnJFVTHy4DVbYePajoUhbSPYcmhrXD1XT5iRdYns7yUzmBuB7bCl8CL3BWd488k
jcqrO18PYr4elPl6AGXI5CoG8IrOw3OJbhYzBVlPHeXWMk0bY+J0J6UZIG/z39hetv93uluOeLle
nvoFzdykmKeqZIDNJ8M4X+tdGkMC0ZNT3PfmXSco9FwV6avjaihZYq/2AXlTawuCTlFUEedRDe3P
uvHqV8/rxN5kTfOp8smcIi+98zLOQ1pe/on4kyXdn1pJ+5VO9Lxvlk2+GwqSOmwlEd9EAbsZvsXY
zH42eFo2nudl5wk50jUF7rK2vDT7+Lthq+4FW5nyZI85xX1VUe/Hqf2ST0bwEnraa8Z2felCpb8U
hUkCrHtGqDB8KHmdnW0bEAYZC+o7A5NNq3XkrNLCbwLSy4mZ2IxGpr2MUXvvGst9dZL+HGeOeA8I
FCP8XbtHVfdszU58kQ3EqBrjtmK4+to73dr1+uLUU9/iTKxRBRStEpziXBen0MQJqlgEQWo2se1x
qjKOrYr2rirevqilL9HLVbSK6HMBK2stwlXyJC93y0tjwZb10tz8KuboPE8n750NysaJRoS0C0CM
a5X4K3Qv1WWo2m7D2orAavZM8zeRvlITz0YMNw1ZOPS7hTzap+lvB8DYkkmWjAZ3JhywFVRORnzo
bBekUSaM78zte5pnk3outbY/THFNJN41KfEwQUG80sRtDuGgVkdeRMu7U3cN09J+oyGQIOlwSkBe
ZnSBkF2+T/O9JVg37LKLt2kZIoUdG+tD85BQmJXbb0KXxKommc5Vn6mbTk+1jTBTb0dKeECGGhPT
jZh04wMbNvPv3FF2iV0jO+75bTWJFTHR42+sJRjH0kuIL/C+PHAXqEw3zWIXdGN/9654gwK89/Z2
2RJ6u8yfG/LjkNsrm9hkJx8HqgtEdPzrsmp+1yNCuaa2SZLUnAF3dX9oUOH9VGOot72BIIKTIQpG
zkrLA/rMlINkZ2+Xl0y9j0ODMq4zJPPnZfg86OEtE/quA1X8oll/Te8NSeqUDFB0CrKQrowYlkSx
qUbdNlaRt1mG5LGdWcd2CROzZJ9egD8QXMcJ/VB5VnIn4l0cHz8W3gCTW7xAYebW8Tqancoll+XG
rUtI0eEAMpCKLaW1Od/ZGQH25wZQoCpxvkwAtTmakt3qdOnl8dQkf/kiNIQ2gWS5rWKkyWGc6Q8W
A0tttynH0jUPzxp9PXLBp5p+il4r23aWK6hW011QzBy6mb6/PHiJpmwtfvj1v/daJHgXUUa7WqWF
SnOdIUAPcGljxYQq6tlY7yz21Q0LesvBJqlO2aDXGzrlv8qWMOkl6qA3m5JkxJTkh3m0l2udZKAf
VX5BeByS6vHTSAzU6HFSbcjGys+15yW0Han0B6NGfWlG/zEHCThVBMAXJy14NRtF79bpSCbEwp6Y
dBcvXRQWm+Vlq03pHuh/sLKjoN4ZnewZcHfaa1qX9REVPuv62OfPpUyCY5HoIwDKsP9FVb2dUt3+
BEzR7Np5DJZHhJJac3Er5zL330Oj97dMQ0E9Nepv0ZrBHzX5LePh3rBDHbs63ZQsyqdY4wQDPokY
PhPNjAZ2YkfiFvvzUMR7cPLRcxN3D7maizX4pW2gawjMgKg9sEykiopw3sYbQTN1eYBH9qw2sxpI
jG9pw4/8aG+SRhjflkNmZ31awhG31qrbJ8komN0vPLnzWd+xZYLibX7992kJQS2F4XYJ3eLSTKN6
7QqtW6Vj4x3jTmV0AFIWGEgIoqmjJMMPOtuSq8bXEFEdUdfRq5tL3GpU8dBIhUDPWH0hStjjxj4D
iG6eYIuTxTH15n+MH3Ad5V10HroqPqd18MvNayrSrhm3taOZq3RP+oH+p/LcF0dRpzfERX6hdn+W
P1/D8ejuoqWw547rfF0/eyWrbLQxhgTPTKnYJ8dr2l8a8MVVEybiA+KQzoXipEdJKsQmcRi9zFOH
lFiDG6jeU9/oFAd4jNb4t5GRuW2PX8sFlk3ePP6d4rT0fkliYBCj8NsKPM3nJmfibqVh9DUB5lhn
lWGeiCCsXlqP+tIOm2e1DKJz1ocfGr/HO8d1hrqwP5ZX6rQehiJ7F4HaoTqGkuSK35HrJd+BACg4
pspHbCTT1kSQjYvQqq416FG7iV8X1J+szF+xMxCVVeMhSYvSOk0VVCNXa4NrHpCpZ45Wf89FaYHf
nPr3RKWj2eY50wxhiC0OqOrkONDZ53Pgsp/V1lvVavJNU9XfSubNp4aYYra/gAEmqWP8ZpY+sLRX
+gtuWTrxlcz9xsx94k29syla5mCON8e0YatZ96Sdb5Y3ly+HmuWeC1ofK3NqQVX/DwpweVbgfnDc
DnF2ZSniG7tcppTKUeps2FQU8yOADXou87u2jNzd1HTvqR5Ul9xUgVoMbCp23WAkmF8uXxhVvRpW
jV1Vl6ayvGPhiu3y1X/fkkqGufWgvEmU4bcRPNVByTHg5ThMbst7rjF0F/6MPikHhMCoSGISNSx9
p5y6s5yNzMuzrP1i+tMSOuExKChctzs3AvSKMpZYHxDgY4vB7xYyjH8TcCgPTUQbvhyUb+YrOKPi
0kE/kob46OzopHh6dv73AGCmxi7sfC8NxzBTZ5wcfMtKnsbC0E/SsY21Ndpd+qFHRvckOTZsWhey
4rKaWEWTnmHW/VepQ3foG6IMRchFEkXJ9wIjyZvEOMQpUEgk1gCrrK72l30IwX16lkLHw9hdwE6I
rW10pPxl0SEHlXlekFTR2A4+okeJ2YxVwcOA0Xy00eDue/3Ympm+Jpmt+hoU81YM+cQv8cGacgwd
nNUj9cpLTFDhXo701ge1+xkWVrtPi0A/OF1/kJburGsqh2OTomMnXq57UcdWrI2mrb/cUKBUIgVu
smd5ozKVz26HIG92ZkPjgVkhYR46Q3KRmlf/RPvCvVBp4SVh771ZCp+5kEZwMIgD2i7il4nqZ2XY
TDD+9n6p4bedwZwvjrFVoPSbcJpUzSnx8Bx0AfHpCI5WSWnIJ7IHTd9zcCsse+fSANelC8nAKH4r
veKdSts9ddgYVnRQrRPT5V+iqUYmJjNeygxx8YRm9aTFPwNMCKAQPG8NEeWozm3TegzKLQANxoYd
QwENefYvpeBXrGTxh+72fx16qTfWxmRXWUBkaP93F8XcVmG+inUMFw8E8WTT5EUNwOln3kfHNmIe
HP0ux6fBqw8PEucSAizgTRlCXuXcyViU1BKzS2cg/QytvNv0OOvPtULxoY3msLaK+G0YZOc/ht2d
6ONTYRy7rLbf25GAAYQ8HglP+imi+jrg1mMGTnfsxMpGdz0DDdjoUEXn/xvZm/VxzGhgp7OCe3kv
sX6zTxKabmXRtUGXspZjj4eiIGoNH+KWhGDK5cSyXudu8wHpD2qx+WU8BunFSjjzGc1ubBE9QBgq
MTXOnjA6nuZd6ugH56+6jghPRsMZhdm79lIghvNaL/70gJMckgHnECMI/RgDJtpYCHZT20nfPCkz
36yy8sBw0n4mU3YidQ5qvR2ae/JBtLXopbuNa1dJt4aLBK5XrK3sjA9l5ld588PyrHcN0q7Btp8Z
4r0j3ZieG8dOb5VlhCCngvBLyaN8mwvrHNA4uuRaAPwOwNqXBw1qLWFSn9rei99UkMIgb7TjInN4
8KxURx/3bGsGR7dkvPWRcmPao7zr9fg1ZGnwVgcJ44iwW+k2BBPP5uYRZf630CNMPF7/O1AvPUcl
jwcf1sBb445zwE+jyENuD0QiXt1ajVeMeyVS7JADxTz8W571dvWjcxlcLe26ydHCq62eBlu5LqpE
JiurZIqmFccC61ymwwHffL3p5tiuCGh95Gj5c6up2qGdZ8/0h4EdTvlbR6rrBpnAD1kRh1UH2uQv
CQiJQwhmrE2o8PKcrIBBhSpjJoOGTDUuZib5rdPqiZuA9TJUqgJRZThV5zhXT24V4CqxcH3s68Rj
XS7r9Jy3XNRlq+/tPguODYU4aeS8PX8tQ7J0LqvmWgb1HNedBxMrgopCClHL0W1AwrZuF/lCwSXG
xvnqagFA1MVcErvGtHYeszKn1XGRZOFWcfvPJNJYEd1fyijucBzgThrWgYgoKD0NINxMD/8YJDzs
kEcMK6scx6tatcgRkrRMcFCG5sGoTFYSRH69kkVHL0+PGmhgQloVTT+kavS3OnWI+PUfl8oD5goH
N34EKI9iaHbGZISbNimdtclsiDGpzh3aMTiHBbBbZIAhaKD7/MqAbnt7/F4d/YtnO1SfmwGerBXh
41rqJJrwg7/UtdIOCbfS1WiziH0N+nrnwKidjYk0dh0EnE8YyMdngFrkzMxzk6B8VYox/0i9pkHk
EGdsD6WxjaZQOQRd8iokl7XVSGKhNeO0DNXdkDZMCM/uUJbpay7qHyMy1CdNJLRASrW4KYwLKR2b
Zo/pOzvZpY1huDaelVyPPhtbobSnWpgEQ8XZo73IsILai9dl2wIUiKpfpU771KQSfGV+9CK0qDh4
nKl8IwtQRdEc9Re/kyqIo8MRRmdnX84D/XJCrs3PsYFq0n3KWN4fX57QfAvFBbFROsrKmJzmgID7
EfXXOso7VujAjzCTmgR42I1ufwOvQKlzCL1A+JU2a2VnBAvcyQrefTNtFaf13uXQvyINb9xWx4ys
NbdCPZuzgMcoloWUVJ+HywxZgveox21pRX7FJ7GZoBhtklQN91qevosoVq60e6y1UkzBVjHxesqe
MZNM5vkBNuleR4blIna60sd4V0WT3UpXubm5HI80dRCLyLL60gFWrpaHqOic7YPEC+RmpC32ED2g
yYKtztlnFc360LGytMNCUJUeE6KA2SSY9ID+Re0W2sVUfHaA4trY+sGiAXhYxMvMfmsrLHwl6Ewo
HupxmT4s0l3Gq2nocSvPY40+6wewUu7opwgztnE7h34PA4isAkWQEUdbGQaAvxmoP1oxFRKiQ1Q7
1xbxz2fgjGJbRv3mcROhvU8S4k2BNxgfUUFHtlRc0NII318ghfpmPUEHF9AZllGEilk7LkKydSTN
SyWzPqSSJd+RQInSEwfnlMwJFyJqgNx013LN46jFcAMRqzk1VmltwopThNXY7Xl5iFT1h85IhCM5
gDQW17Q9xAbSuzjAJlvIi0PGDgtgRhjfIp8koHrUNknN0kdE77rqSJixxnLH9E1wt2Xmk+epBMXU
9vNyawWNyc6Yy6cm2DgWyn6nC+bKbL4g/7hdIr/DHKuSpSkSNb47YVEnn+BxjYWqkqwyA/s1u6ex
7uaWRKhnYt8I3LQVy/WqRYh8mozS2Mc14SBYpVD1UpMdsMM1z0qEemV5qZXASRYQexRG2jluISQS
erNqamm/ow040IynC1yNm8VY0lCHbBXGg8/0r3R4Vnw2Zc3vlGadz0fT1N6To2UM0RdVorD7e1d5
3v/zkj+A8ggQkVkhaBJx1pWCdIyit5PTVFf/LVdogfSKqYakNZYnEIXrUMKFdqH2Fc9V7XYznLUN
DsmobsWs1VngdfS8un0W39kAyMdjHWZibdDoc6H7uDrkZW+IvBvmsd80ZXwZomtxvMg5JWX3iyBp
yIbzqUmG7F9CYOoiLa84J70I7wxXd0plfLcWfIDENP6vcC1NzXMXM9DMa51Rs8Acwk+NPzeuDDgV
SQyZ0MwyMgZrLVn1vXgtcxqyZCtYh8HO+10WaN1HP2RbRo7pa0TS9AvQOlKKUD9EtPke0qkk7cLT
484Azje9dhKmneECKY/mnfrvAbWg31AJxTgYkgxNbQaq1hry/rAcEnr14kUGbfRLCWf9d2/MQAi3
P8aGBXRq0t+dmsNZ7nmkSTrGQBIdx91/D4ucYXlJWvybMmelaGEFU2rGZ5LHEL52+OH8uOrZ8c3O
3kU626yTgHdbWHUkS6+ahsiOBVrntWhCapcVA3A+SR0i169jDbBKokFs6TDsk66Id72OZWlekrwo
s9Z5nETbiFwHPOZ1ieUUZJ55CMpqQ9LHRGkwD5VZK05lGhR+gxPlK61e66AoSEkeBMOW+EVzCuWP
AT6uodJeabmJsAKhFb38uUmlBEaiMIFMEBGYuNiVPnRB/BjcNXOPJgJh65Ya20YJ+ywkdG8f523u
68JU3vree05aU0M7kRcU+JEHY6AJCfhzctOnjHgCbo/suzeJegNsPsFP7wvfsyPztQq+yqZX/+DB
+R74o18VpMOcXJtqnRNg9LY8I462ppuB4Ppg6ZVchfMIpSNQHu3++Cwyu39xWpYIS6Q3LlUFQSRD
2nCwP+vS0/ftHEwW6dkzIofx8NCRVagsuOPDE1BECxeIPv6YUiSm6qBAs68659rZuUUXcK3j4WA/
iNQD9EJlkxbJV0S2TLkO3OrTdWr37ACQqO0R9pFdYg/iPLJbmk6mMzl7qeIztENuSBP/1A4Be3mD
5IzemrrB6Wt9HZWa2OWzSiuEOh/2SbtdNFsKrpDd8iw0HLGTDE/XYTX96O1uuFSuiP0gSuHVJREj
0b5+CUr0ZmMDDpZuiHOE1a/7ozDwK+YMKjA9ac9FlmjPqQ6gkcXOCFrdbwAIrRt2i0PsEVC7LEDx
4Pzsahs3DfP9e+aZF2cqfqukszwlANwR/KbcLjmi79R0gn3bmS/tlCgnEfUZ9Cz+QVV4xSf+id+F
ybgbr/k6Sp3oHoOg8BnQn3RUhXtY5xUVXnzThdUTByu+F3dQb5s/icay9gNlLCJAgm0UzsXwItPs
d9q7e5gG6WcQdEhuhro4lsT+rhrLCpn+0Bhorelnp5Ixn7lklaXDgJuxisyVngJAWBby0QWvnif1
TaO11pu9/iaUNNk0huIcGJ5nGL0zcz0A8SOoqCsZhSMA2UyGZ+3trh5f6EDv0hRVlQ5S9Cwt0d7i
EmgHXGt7izLFeFNisoOz6BOQAmmysrwutT0LPEWUfFHyP3JWE2Xa/KM5GX3azqGlbCg+CXgvoWjS
VyFUbszZQvNY+uxOf1ta4pVIYMsHKCqWljiJuWuIaL6mVt2hi1v33U7HLQrx8YcdIrFE3KYclM74
rUAPYQKsmjc7dOuNLs36xCEqejX5IEgQuqmhnn5kIn4vs2T4mto6gYCXTC+mK5ptP8a7oO+OTm+Z
uDmNHxbKFJrQbXRlxYyuXaC1FLB24edqgY8OUMpVwSD4GqUIHECGfg4doi+VzW6jetOVfeJeDRWt
BHANz1noog52nN7vDCt+EVDZqBwuOoCD9ehhlQ9z5WuR1T/6BGNZquBceqTBXZbt3HG40lDMdgCX
ya7tXOwESQP2YRqq9eC1zs0msGYtRtzdVQbAJkP9fzGU2nwW9fS9/C2K/3lfMqoDNxIzAQgJYF5g
3OgRT3Eiq49ek2fDDn6aLeF5InCNq6rjK1I12E6ZhYgxt3s6fFwdG06d6Fpx8Pe0d9GrkFlpMCuM
0eh+JkQtr5MMlxSu5WA7YPPcmpH+oUQaI5y4tqMztEJ3GD8tghf6vpD7vm0Tv9R1/Orozq4dnaCk
zK7VELdbaeIlHefNwsholaLLhgkR6/ph6PWfkSBVVa+4PVEG5p84Qif8uR+a1ZqYHknLklabv4fe
BByJ9hXOnby4a8iXV6nQh2NfgIE2yrw5J0H2nARNfRubqjo7XdZsFIS4G6US7jb1ButoUHivhzgg
44fmuV87prMtvQZ9g21/aJVbn2mWNOdBL8WO6Ty5xd6fxblizPaVDID1issnOAEFCgCo+OStiG1h
GeOtSox3NLDlsypIl9B177dlEEIThOgOlz7Iv7ZIryu7UlXOk1XSnxwMX2iVRj+ShpHSE6sGCmqe
YwiU6k5Yfng4bxMaXXD9jTeqVkIFXZNqDRbqOiuyab+05MME0W1Crl5IORDPp0VR1OZhDAa5dgt7
2BVTzzI6W0zhAXRr3S1w7cTipkRO9AXs1ZQp6Ayl+fskzbeqlobvidJ2T1Gr1vBWOqo/RG8EKa80
GkjPydh+ee7c3vKQbIZB4p4fp3LUrrO33ylWcWUa61q15M5mjLEbokK8NJxSPSO8lnOOO6by8lxP
EyfV+aUGTX8/Md3eOAcQslVOsOacyTXA8KDjjLbbxyZdvzLHZ/iZmcUfQ7mPbPbrhx/nsRaZMetc
YgTquRdZtimx4r4aQfHqpIwakJb8cNyIQ11Kl6aqEE30afmyfDRI4LYI8g6snc1zT08Olr94Z3pn
vE3GjMHqOy44JZ51NG3ns1iheQZn8Nrw19k6iu3ucHfDTiLl9xwTwG56UX5bLBOUJME+nUAtpUaM
tjjJewRHufWitNZBNP3wRPqM9QIcw2H+rCKSbgBWtpgXbkVuorGhO6wyzz+MWTzeONY7m7a3PKxK
LTxP9jvfcVwm/TastFp24/NjdBbAPNqERT1cWkHzC9VD7XP2sHecu8ftYrIAxfn3ZddO3dt0W+I2
NIFyLpmYP0QzLCMJ83SmduEVytBB4GGTzRN582fXNjNiK7FVhWVIHckX1tmi60XaVK3dOOYwOnd6
EVsZqxij3SkxgI2RXvsw+ja0A69ycT+puuT3DkhVCnQHNY5gANaEDhG9ZvLDcKOL1Y/GN5vuBVwE
7JLCOC9eyaAiGaqe3KtR4znM8xEgHTzzkWCfHXls7l1RKd9Ki9WxCw/Zo6oOUR65hm3xPyyOpoyS
ZxX/DQJ7td/mmYnwieHT++NZgnxpWd41vU4ZZheIJ0Vt31MO/A/f7PJzCBKeN/S4pj7mb1dp0jox
W6sPbVi9FoW6lWhVgeTY04bVLv4upx6CU9XLo0OUL01PjwWjLz51Uii3Wctgd+lSc4LcPD6fzjWB
0Mw7j5aEyIbYTY6DFuxqrWreJ4SgB7ceGo7hlr6OJcDpRK+2thUGf+pKv5eq8xqWY/VqeuIbTE36
E0vUtxwqgG+a/FLs7MjuZn4kI1lijBqZyQ9Rso6cZAPVTjz3RkQTe/Qw6bSD6ueFbUHWJQ7EG8iy
Sgfx1KMGxG0L+09jz9oBZfhPzrF6XlSbe6/x4KIm2U0fJoT8VNiPrpka5h0Xe2yuHDXoP0KqceSR
94fh1e1upeGKVWRP4p1ymk8uz+unrtLqvZ60J8CO9Ubh4P1SeUF9DAkzXlWzhG95L+z/OAVwmMZy
3tVKmDsmfe8hljMceZXx4ekkyKu6kpy1BbZTpRky0BguZIxsb2PNQyESIcb9Y20hHzG5LKgDl/rb
h4x2Cgt3WM2b9W8pv4Iu5GA3ToTLralQJrByJfFLmd7TqdVS/WVw6N6nQjokvNCEj4Ev45DHY6DO
oAEqG4SL82cJxvnJRaty6ssm2qqF1H/0ibPqOlH4VMMo7WeKgWPD5hwCo98byzaBncwoQuM+ZoW6
NoI+PYT1C4wy4y0IY4spVm9usCA5fh0mVPXxmJ5Nl99Vy53u2awlMySzvEwiVzZBKXEvaa4Yj4+n
AcPiLe06kiIAw9dx/Y0aDTRslfstQRbwvJjVzmumqo8dtpGr05XqtWKU70uyy8+PD1A6iPqdBOFl
gU744QyyquZc24a5LeeHxRIvYYOqxt6jE3P4XwL8VFfz7UPnOEXjNVNSZPMevIV/s6SWiQfZJ0xy
ZstT1g3tfeCQitifwV3X3DMjoXIq3W4lQKicHj8ZsRqrYJYgLb6bJppI143UfuMuzWuhQkWF/7WX
kXBWYT0YZ9MU4T5llvl4thRCuF0aTsRl8xy5kXbSOVwS1Ewq8LK2eTkSrSga57ZleVzgEIEK+jcM
IRQnWobaoupp5dqQkKcoCAnVnbIVFZP1K0DI57GbvvWl/ARVThR2Hjrbpc23rDt9oDebanB+TRZW
kd7qrLtRCLF204K9zjSucaKqa9VmglQYmBY0ZEINLgziM6bybmQG0HFtxv4FoxKuc8/4VoekPWZh
2m6SrIl9YdRoeMy0OQsi26izAVfFuhas+ceVa4M1mLM1VT7NhZNS2Nmf+UkOH+TPmLYn9qR8eef/
/5IC/Xv5nuWbaX8x9iVAs9BsPpApt29hJOhoMhXfIuNsWB6wvBuFMpzxtiDNogn1xSWF7RfA9ZPn
Js4TPbGSmYajfEHX4jD2zwC/PHNmU3zibN3iyVUIrkloMz5ZcxCIE4bN2SCR5A01YESYUx9d8EoF
pzYvfgTUy6flIYl1SEPogQijMg99VGLeqgLzgBOGXmTLyb1GsvCWOuB5W5u1XgFOdFlegpP9DAZ4
PNva5vhG5Fn+ZSYB+izkk6OqBAcxy0ZwaHarMQGabUppnEsdsUdSm9IXHZhRb1b8N1n/LrrMu9cy
rjeZ2rh7p+8+kqkcjqnmJrRLVPUOBZ04HZrm+rC150wtOrDiyAWZwsOuoUZY6C9o1ELBgHWxdJMd
h3zcDs841yPAedJ9DdBTBhdwuYYwxTBe782MfnTwYzR6AoLQLBvriuaG39flfx4OuR+jIrFskxP3
sJl2thYy7KWhhlrN2QDGrb7QXf0XCH4WKeRdrcm3iSQmD2yYZE1jH6vi7G2YXyg9by/fEEoreTz7
961q2Q1PRpMPG+xW1Qdm4k0yyRFssW5vRT0IeKyipn0nN6FGHxengIRuCWdPM5isxjZMxSwHigZL
7n+97sxy+9Jkuv7WpU9K53Ubx2iNW+2MMAui6XcxqqwXpaLenLRojgq02x3gXGjpDIb3gyrFCoJQ
zALcwfbRaEt35UWo0TSnm4XbouOQS9BD8qFWTgUGrh8vcZUlH1FMkp3BKMjV2wptbHGsvDD9KIHf
AZMGzrl8V1Dlv7rAzf1SQsE1PZCC2ryBLA9tEL6WXDmnMO3/vlUa7R3GVnAS3kSVGZnhM06M9Lx8
f+owHnh4w9qIyxGQWvdCMhuAzxYGjE66cp7Kq21bPUIdcrEzl6kk5550Y87vcSD8IWsBJrIegLlj
7WU+TtsupenDiBPdoaxque5tXEdQZvuXokHDo1sNt8pQ7xbpx/LQzinFroFjMMnScZd3Px8TRxn1
0WosW/cbyq9JJ/lPlaDz4qOSrxUa3JVU9XivDOhLvPlBkQbpW1ZIOwbnVJpzZChH7SnODOeg05OE
HoaWQ3a98yOdQE6BnXyv9WGgodtr2ww39lGtyC9HujZr5JzEQfdn2ydi/ugatdJbLy+x7oFByUYd
RK1X74pETKdB0BREfVwwxLCbL6XsJv4MyYYz8HPhJvLmJTlT7phODHhfch1ZiWo9x5RZhQ9TfmPq
0TaJQBaZrS7Py7NoeWmzNeh99kz33LprsFzMUPitd28q1aCI4aE3yulkV0eXYc+6MgpqGyOEs4Bj
+jnF7+rXUSiRfhXa19jf9Ml2fyTWxOTFfm6BxV4cpvsYaDD+rGSdRrvlTSWqI39UEPWmZUUmJaLz
qk6mleqJfKcbYljJtimOmTliSRYe1b55icte26DfZ6pjGjO0dXaKyYFRUbPSEYF9pYrr7AsSSNdx
aacwozpz2vZY+SuTJbPNMvteEO24i+rKODZBMF5svcYtmBjTO+Tmn7qpKH8ak7+RQ+OXVKrfOl3Q
scixFuO4//AKgBMy856GzkZ7utC4Qg/2x+AcWuy6K23GMA5Qow7ljEJIWotpK5OUsS6plhnzXxVo
TfR44+CqO3AbDZk0x9EhwIBW0bi2+1Yc48YhtUqKbUqj4sUwm9wPS6KYqNZ+aXGKH6GjwdZmo3Gc
SrO5PTpDpW6v+mkCFQGlFPubJMJ5fgk3z9s4ojD8NiQrU9f76oS7mU+P2I49FlIy7BuYf02hEZEa
06sObDO/EXMRw70BvWOmff0zzq2DJfH7dUyw/IJAcn+U4XBAm2Xf1LGJ171mV9+EmVt1jrLME94Z
ri7M+CEuDnj3XF/NR+uktffZIP+zHtVg83/YO4/lyNE0y75KWu6RDfEDPzDWWQvAtaDWGxiDZEBr
jaefA4+sqsjs7pruzdgsxqzKk04G6aQ7HPjEvefOaAaOo4qYatLnfSORZqkJ67k6vom6ErOFHNt7
PQiujdwYX7lKTbWNrnlpmhEW1ge8hHjp7cC5rgydP3z5qJXiI+uJBput02IEfCLz6xh2oU06uG4+
MqIKChxLOMlqZnK+7qUD3MS86/NNoFnROdH0aa/D5XCxw05breuLH+hN9FHGaUBI8yP0C3DXZhiD
4nqEmRRBL0UHe8eejOrb71eKGVWYDvrg4XKjIpjFeXl/uSNxwuHh0cQmqJbtYgabWxa9tgkSfXLF
xdDM6JuVAirS9c9uW51+raOpduvYeLXqyHiuS63YKey1uRJz12AI7yWmox7jyj+RoyZR1iKd5doI
G6jaB8rEWEZ8u1yUyVZRT5U65e6kTN0PgWHXL5ZC7MqutXhiL1bYaar8Y84pQHXs/EBkxlNSOeJ6
7Odq18uW3NRA+t5le68k0jzKGEXKZXuvW0l0FE24csRIbt0cLC716lRP1xfcKv4d41yM1fFyj8aI
8IsLjulHXSuNWhyL5bsmkh8x9CXF5mJct3pEuYMlXjNFf7tsJcNFO5oqmC9IxMAoWRpi2+Ud09jl
qpxiK7TS7L6GCt3MavkaEXGz8TPnqpuEc5r6ON5Ntt3sc02pVpXes6pmilRVZfDcWypoJgECXuaK
fUfC4PrieIqMYNP1bXlu0uhGmUe5ixUVDLDftCtxCcINNYuLgFV8/3EXxsuycCduLy+cKyD6yFs7
A1lm2JnbHyVNofX3l0E3DHrbi52m/zHoJleRP2SOmLIz1RkMklHZBG0JjLot8cnQF/NHMiaEQJmf
YhReJwXiMvPb5UOb+e/JX27YrNtbI22eesdncyFjnMOOCCBYV+Vrow30nXly3eoNvUZaB0fGbPix
jFlZQWfwUlso+3FpM7IUUF0BTo5pEjNtmzib69qMq93UKt22kQUpI0l+E7Uid0s5iR3GoUfLXhbT
ShuSD7f5gZqpMaPlEevZqUtL4RotRAnUAcuGupv9FSSjsmbrlTX28w8x2BSF6TqsRssNhmB/2QFo
LapCnFsIiLS50Na5kiInHMR5aQGUQi0/Ilu5C6zWf9f8JxqZM7Ke+NPU23f8wfFjKqNgy2IpWv24
pDkzAU19Q5nV0Kh+8Ka6CXFpPvFzD+08FF5fyfoxnQY4DWptfQkckxI/3cx+c5VzLcTD1U718XLT
D/KPj6Sv3zNinLcFfYJ5tgn6OTmFyeDciZw15hQcIOXQP3UcILtLu2smpSBSm+gMnpbveA60G1F0
Md4vWx4ny3iO9cA8CR3kgJh1Etrn4Y8wM0LpvueSEvTH04LKgXG+Rvru5Qahj7/FLDi42ej/8bnL
FyaZYppFmOF14fDGmQf9uqzyY5KPwdWl2S0kClbNxGQ7RKvL7mjUE/M2SjEcL+LwKh2emlAT6Kgd
xoqOZRwvH6md+TDBYanXJAPax6SIpIevVnvW0/CrBc//Rffq4ShZ5eY84l7EmhSbKBpR7g+EZQQB
0qzITLzLYxodOP4mBQPEo6+7nvVJnkcSbQGJMD9GO90EpTpMs7diccXSC2CvyRv9WGUjbIswAzQy
Z0f8RXBsLx9yJmPzpR7ICjHOPawYZjHN6SIPq+x8oi8S4zpbSOaOTCzw9OG05JFIzF3NuB5pZQRM
uIHEnOWm0cNjg5f/yIIRFOi2bfMNNiDmg52h8EqlgF6xPE6Z3AwA+69k2LUHMn6Yq1f91bR8KlwS
ogLOmqt2NsBe1oBElPpURf10apabvkuXG5PY60K11qM51VztWDDkwnwXmlK4hcrVNohg46tEkR6L
Zuaio/CmusCMIxXBL23djZ6J/sgKjl3vMtCJks731BptVsI44x5mjhstZxEMYcEJmcR7QAjk5nLv
n59XtJE8OU26SHRww5X20m5NBiElZWKj92XpoDA3/xjhJsPJlR89H4Qxn8FRbnIpy6DI37R6lt0p
Mri9CINqv2/gr1LJoE3IiIasX9T6NmJs/DECKvFspuRXaj4DteHdbvSi0F0kfuV6dAJkOMur1saT
4xLvCFiyyMxrEnxYmi4rUR2VpNf0sLIv1DwlTkyWaB7RKaAm84GOsoJmGEpjQrGhPRdohNzSKjH5
4v8iw6myWVIjLwg6Gg5rZhpTsa87Dg5toKPlqzEzivOFIB5rLDY5/veMbZcwH431/4LxLhzOdX5U
ojLrOOFBfFGuctmfWSP4TyO9L4hSf0SyH20uGnF7qu+ClCHLxU9lDfk+J5KrdMYX+Pb+itSPz8BW
qkOyAHcItGKkN+XAq2zYkI6mZGdLUU4lC4r7SobvlabZP+5pKoIMG2s6QzK+mITReEba9XS5d7np
kciZ8yCuL/dkphHGkhMwZEZwtdJ0vC3H6rvG6DqOCQ9kDPJ8GdqqRIXlvXTOoYIgrKLif6Me9sol
ei9TBm6I7ESOoGhu5aNF94A7dys9Z24pEp/FL+GDAtr0IZJmt9Ghnenzlqos5bg2xbGSr4OBGWYV
L5lkrTlYzCUX/lrM/oETFpu9LEfRpZq382yreyGcZ6ylKfY4EtYoPYdza2cv6NbtA/6rbLMA5d1x
7IOttSCmCX2ub+Z2rG+6XtX/D2B/+R/QhsLWAfsLKYSqA2j+CyEvGjWdQQYHi15N+U0RlvsGTtm5
Rrd5k8rHaNmpzGwBjnqfenGevERkOh3tybbOeeYbbqY5u2EJr7yc9EuilHaY9QwwqXyuU9JtYNZX
hQ+4OzCZmF4+KsTIfgUd7A8z1giq84dDCxHRDKoPeW83ygwTFQZFMSjxVlf6mx9z9NQfVqUgRLzS
y299kbGZnkb2vXnRMcNHiBQvN5Mey7O0E3kAkPWTnti3mOKYccO20uSdI+045tqN/KmD+cC4tqRC
XHxpbcAai6mbcZO1gKsaia4/FjfkISVrGgnxA1+UjL7lksWVr0s0YA30iFfdqkpyXfzpAXXEqh0y
Y92EpbptIcVc6Ib/9jH+r+CrICVpCoq8+du/c/+jKKeabWb7l7t/eygy/vfvy/f849/8+Tv+do4+
6qIpvrf/8l9tv4qr9+yr+es/+tNP5tH/+O1W7+37n+6sEU+30y3O4+nuq+nS9vJb8Hcs//K/+8Vf
vi4/5WEqv37/9aPooELy03Df5r/+8aX95++/akAlYUr+28+P8MeXlz/h91/3Tfr+y+fXL+f3/+z7
vt6b9vdfFfGbodpQrlVz6XAYunPcD19/fMk2VAe2BAWLLXTd5i2DLb4Nf//VFL8JzdboLRzW2uBV
+a6mQHN0+ZIqDH4o36SaFrzJX//+G/7ptfzna/tL3mU3Beqs5vdfF0jmzzxr5OKqw+Fl2Ro+dX4q
X/8pwhsNusLQluY6XRIXzWfsBytW3kTQlN5Pz80fj/zzIy3P3V8fSlMFiDqDp8JSjQV1/9NDdbrS
JhLckTso6dEYMNCkLBKomm6CqdjqUXaMinhbD+3BGVmUV2Lxk1CwITZOaaEJoRyC+tOp1K8EPnWY
TM+zUHaVMe8BWxxlGd+USrxK4fxy3r/717+8UP8DAFVVIX8bOjtoUzVta2Hr/vTbz2XGRCNV0f5X
YH5tRbvuRmTMYgaEFjrbNCdbKptOXDKi+IP4oVVU2F6aRDdkFuIdOVZl+qyWxokS/QpIwMZ+E91I
flEU7NmEoxRogYqrdrkL5bwHeedaw7QDGoT88i4lMtTT2KPGLNfcDA4XWi1WbVPO7ESdjkEQvg15
pbkKLLmVLGE1a9FGTg55ezGkQiziufU20fYj1WOh5RwDhGMItIjoMfW1LNGAkgcTcUbExTfQ7OPK
PUwG8T7gyVHjF6SaQqJoU+MrzMPEbXAEyFC5d2qNwRGlORrheqJLyjtSlqqmRjQXerGmk4ziyHc5
haAxWGtxoN1aKc4yqXHJJVvNV5tDohLobgSv1kw2Vsiv0loVskaJh5WcShx/MOpcJxjWKpEtrsZ+
LwubQ9/7t4MCeswX5KXM2j6ze9JWOCdK/aQY8Q2+tVsNWq5DcmGih1cpo6Xl4MincoeGkxhLE1A1
XYBLkvfWqfGG5sN6avz3RC13ZPwyvKRvG9GmYDNbF80bdAgKYI4/m7KrkKuwje9qcBeaM24iqokB
JlkWhPsx0+8zNE9xmjKyVR50inw/a2/oWK40dVyV5E8jo+a3sY4VQMuhtN7tkbBc+JrAEUwFJJ+B
UU2PblB3QlUcghbSaHDnO9UmsIbrKIwQekXKLq/0N2DLp8SevEGASh4xvOoFESXDPJ2rgXrBPCPx
whZZQ4+POwi9aKfdsG+9IoN3V3ZY6HuhQfXKAEJbXGeLbv5mhuF9YLGPZ2nCP6wdr+pTgwlw9EhR
duUbJmvanAOW00uw0fGOAe0Zt3bbsVrGUY+NQo+AobVb0++0TTctW5cYe+TC6vB8VMYrUumLjZnN
npKhY2g5d+6tuNjUfqt4bNJep4YAM/MziOfvlHwekuj7RonEVszP1cSosw0GUGXV9Ap6bIeHd3BZ
ym27KBk31LyO183YOJd3KOZUdtiVhjEd67irsG3U0/y5zc2j02pvWV+pnhOUV1nLHGr0Mqe6siEY
qzEHBNMeV20VPLfFlZysNz9wCEdePBAd/bip20wWUxABRXIsB/+lCHkm1KF8sUS1owgCU55s2ywF
kcnaptB5m+e2fd9Y4RNGqpWtlx/hhACheaWGuYlldt1NMSrjYY2pbA1Dh6K6vDKTHWO0fQCJ1EzM
97FMnurQuaWdfoKpturhn2N5g8PQvLC4cbMCZmeW8nitvwNzdOsL/zsBXt/7al7bfXogWvppmu07
UyY3MjbfmXsywm1Pvluh6Qb1a7+3olujUkFTL95J8/mYgBM0mv1VD4CLSvNdis3AeMYP9RPbhRu1
LT8nbMel1G99NjZaoO7VRB4BRq8ZAD5X5W1qWru0T54YVcc0kcm1UN4YgNwzIAEt1m6DWWwwe5/1
eVxJX9s3vP/mHr2LRM9VaozWiG0r+mDvNOk12dw7FOw33XTdDlB4FVb5RHGFm6oN9ii2Nvj3HkWR
EfrNtH2Ij86g3MihfeHE/t616KBmMiXlSuF3tbXmQELODX72TTUnNwzu7iwQEgoRAVmkjBg+mqss
i485poI8i68QTbxpQllPPqspX1lVEtZXERxsosKGijNWGd4qTvzcfEsNZv/t2NVQ2mC+aKgpa5Ln
DZPyRFnlcw3uE0eF4ScuuGHS7RxrGwFwYK0EcTmybusOOYQZlVeQOECAWseyZ/5mjezAS/k+IRj/
/5Xef6vScyyNwue/rvTO7x9fn+RBLOVe+ssVNdrXnyrFH9//o+LTjd9UA5q4YwhDtzSpOX8v+HT1
N2EJSzpSs+GOm5LH/KPeE/pvuG+W/sihtjMd45/1nlB/sxm3UglKYZHpS2P1P6j3NP3SaP2z5JOg
oR0Y5SoV2JKwJv8aj9NpsdFjlU+9mgzS3gomBout5UobGnPmxsDSoWSunCG+UQkVZyT1OCn2Nikw
JHdx446qczBhNFGxkIphF911p4Rvpn6l9PGj2c4vvcSgPijKQQYAiqHkyditJ5KlolpULDKtFxv3
ZOpNLbZHjDwD4rXwaGb+loSuhvFfeh5mZ+cMjk94T+ys+4SRkTWvOzkRkeqMV75agMtUwvc6ah4G
vLDgyrRio4NbdgO9HFbKnD21I8svk7O3ixBQ97KkffQt550ABzwYYULCemfsiI6TLotFjKij8yDZ
LYeT9qFW5Znwl++lI2/LMB4P2XiKCpQRtX/nG5J4yblgKmaCMRMMcDEfkJWisDsiqSKXLmK3xKNX
X/JsyRzMGdCxtkPctZBbnNF/jQabGVwxVGx15lu9dgdWzy4bKwRLHwz+yCO0xjPxFYO1uFxGspyZ
TmkIb3dDqz8ZKcIhDeVpQgYA1ITbXCNxN6jtG8MkPK6Y7aNs8dm38zmP+psY5x3S1HKZR0FtF4Xm
xjlTe8Po3izZv6tDTTjkMIde0W2GhOGJNqYMz6uHuKvwCifXqfKmYQs0uaiEKTdRxAqm/lZFwUkN
ByBIOeONIlzZQ35vwmQyZwR1KmVZHVz3TXdSUOfqTDuzOP0uIFAQxXLVazLY2XaiMlKGIVdB2Cbu
x/T7p0gmFEEii7lWH1UNTR9ZT1yYgzPIdcVV2f1lqbYLhXhS8vwWIedtiznbNSeMVerwLq0Kf3JD
LOwSUcU6P4PvVCwIrOyRXN17S6ZEgnBJwZSZjcNNFPIS+SWQfnVGjMjyrURjj0EgojwycJdRCYaZ
BfXdvlfzaDcAhOouLjmU161GBCZFF91BfMxUPNi62t/nsPuySHujjLO8khiMAqSAQfgcfoR7DXuQ
l/t4L6Ksh7VUorjrh2c6oueKLHlZdufBsLZ+k20xmj10IM7UKj8xGkGX8toE+L8TK3jH1rYHZBmv
Yt3+RvDXYwbDUImpS9SofzCBgzHmHQ4mNCjQvKuUvtOtgolc6ZmaN8+vm9CpXKsSH8rY8hT1eb0i
hc+iZPSiprwpHKy0wfB4+arZQnxoqAr0hqbAwBq/8g1j243ZgZVt6HW5+glA2Q2ZfIYRSGHRDIdS
tb1ST78NsnlV7f67DcmA5KkXI9JXiYNyd2BVsCePGhATMrgkI+ZySbi0x2vTxSN5iCWeQHxfc014
mUmWaG/xR4gOhLGR8G5Te4J3qS8mZ1pnvX8a4KDo5nArZHOGTrTRaFNCAs5KIGVmHzXuUzFLjmHM
83B1IOQH5z609yLFNdAMK7QaT5MAvWWMSMEFHV3eh6GrTxhL7SBCShUI1jb6yh+MZzTOjavy4HT2
/PmUWvPy7oZgR2B7haUK3WqdUiKPARLxkX0pWmGXpEZWRxklj9zix+897jC2LPo1FKgGLdvwWJo0
S8rM+NgHtzT39V0sQ8utlx1s2h6KlD1j36lPSQBJVeGvG1tf2dJuNJ0ORCJOyY5nHBVM5SOUGFIQ
0+/6aKnM+YbJbZjcE1gNCAbjUQj7HWF8vpOzOMRW/F1U1DuJVp3Q8w0IB1iGzETDaommeLUcecNM
X8VMLCRbt7vJ0+hnsh6pwDybE7azmACmtvaIWsVIliOTatDo9cykkGmDwzaC57wkM1tgotOxZWNL
MLcJ7TFPka945WuXqfya1Svum68x1xy3vlfGFDhP078HjV5yUBGL3hbXyMSvcvIc4AxDcAtMHRN7
/NWaeIAcrEER1wDQWrzBtEh9imNWcLOe03OSXj7EDnEAwMXHmrzV0UIcP+oumYw4hgu0t+INwsGA
CGaKPTryo+h6ZW/jgGx6kISQ74DNZ17bNTENOkHDuTJe0dZz5s/VLwIiHvOeUOq5R9CJw2VqdLfG
PAWirSpon2lfJecWmwDqbLa0jYklI2nGx5QbtxnBVSiRiigqunPKZvBKeirUMPx/OAgr7N3e4Xj3
C2rPrCbEPMtcXrIHGzTsitPCqwalkSuAVzqLxUu+xBnKcowuTJsJ0dHxcrjSoOYWINoNTT00pnbN
xY+4Z4cgWcf4xsAtX1ksolewmh7TKiFLoocTVCUYMDliGstcV0N8qn37ZEOLxV750YUHQciyrK5b
w3iZ6du7RQVjZ7orRPWG7YRXxcyeZTc8mDoCdOsVx9ZTXWavGnYzl6G3z9vP9qosWSVK+VD66afu
sCAICzQsUq8hvo4Rics1+Rnw+zSgNzVLi6DlAjr05b4s80cZQJZxap6RqBmf4rDb9U3CFU02n9ZY
lZ5VqAiQVVaZnDM93gFmbdluwJQKpjmGbmuAu6VxwZZOAk5WsdZmab+Hzfy4GGDpqdsHS5BVr2kZ
+j1xVcJzwd9N9nCfinMHg82tAA6t4qb1hoqAkZlVNMg7BKm+/Ynt37UVpBHp0Sw0j0gzqv0GT7Ht
FHSMaTd5uKIZ67BtdDWyLTjbXROEPbq95Hd2zPGtxVyB0c8K54dcj3m1CPHwWxZ3ynUwO7cA8zm4
TI6wrh+fHLBYOS2m59jZXRD2cN7FlqEaBjtCaM0ng5gTJouHAfGzErQMpOndwocMH6hbh9rWAdfs
C/EYP9OYsqQtkYEPYLOZCyVbocqDzeKScQCyvcTucpIA2mtDB3E75hxiEbXlxLIZI77jcaSeg6Z4
FgkEUpnk6LfVRWetEPDdoUYSe7YOexDeIKmKfaC/XIoykogRMDHvAhDt5+qmKDF7xfJUpPUnXvC7
UQWYRDr3xs/Hj8ZO7yu1fBmr5NOOnsyINW8Xf28bs/J6chNXWllft/MEVCFCuV2bZyNrYFJQw5Jt
+Z0dDldh21rO+bY3IilY+X7vu12gEXek43zSq7uqI0YSiFvP1KbnLFsBcvGTl3rIwbIq/rrL6wGn
boT8CIKeCO6jLrgZVBMiXurA0+oI6u6ZBplkwtjiVRHxtdYG3xcEYVyTHz2zZPAd7WEgL24pE7PI
gmpkPYwF557RdDh7VAXe38p2OUl/i5ekN3oF9pqT6vL3rXEyPbLzBGwiGdnVrA5cDLrrObQ+2yh7
7sV8EC0X5iKcv+waFiSh6us8tN90g7iZrT8Wd0pNiQugl4RfVqMMgkxUr2KvlGHu2Snafr+MnyUX
di0/xG2fbnWn2zXJxPhurr6IEojWoTUQZGP5rFRICy8Gg5PYjMVbpfZdVTVDIT3w07Vt+K9KnBEc
UWMg60NV7gSjOd34RFeAYhF4LUEEzlZqGsdAvyODvF13VHMkgCDpJFeAuYJBPQAgkAVoRYzLbshn
1Ztb85ikGfs1YaWMbghljSEv1EydZJPgBiSTdKWk47wGoPgAStEmwkhn800yCV5rivqxvJvA87tj
J2uv0aZPZQTUqKXjlTVj0sDmsyt8++xQcq9yWQ+ryM92FpXI2mrjxyD0v6Q9emhhSs8oQ9672ms2
c6SR2rrKx44LKRUKHNuYQUrggDQS94vrzaWfTFbFMomPQUjr/bh3GAf4J5ko+trQb1XM3kTRz9e4
FbOd3VFZaBplSMC5vIYtFUK1A97JvlswyvPmqfi0JLEHnZmtmPIvZYyYNjOKptXC/qhV2UGZPegR
M9TM4Dxswk3ryaqB+KAekS6OLtZXnIDzefSXAigbPTGXpaeMdriG5DU0G3EZR/f+Y4P7ipPITcy8
DOhw5bILG2tb3zIL/Gy6nOQPsCDsmos9i7QTDLJbrGP+lMKzsWcVJkQ4bLvGfDVZ7q2UmvdsGxas
35hpB12oruNZf9QX37bSDQc25hO2fkwfFg0ig2bRiZe5QM8m09soxDIf4a4XE6GYQFxaRL4rDiuK
jua+GIr7ye/cWWBaFRWvC8pg5kCcULlY1sufFbhOAWiYmdJ6roFDaJhe3YDQE8+Gh4DzxBm8LgGX
V6Hu90JlGtcAjDlvxkELCIoLgtMzz4kwW8DiNfCVV12meSSn9zubs2aiiTMmjie/Szej7I5mjnsd
Oe861Qn1JrZ3nwycuXvE/R4O4UcjwgWe1LyUEDMcDuowtdaqkbwoQMzWTk/+Eym42nYq8RrO4mtm
VLubzGj2wtantuyHiGFcQoeyRmAkz+EQB55ujuUeNOualTzOKpWdg9rWYmNASTUKUmdS2zzmbRwf
W5YboNBDRrdau46EtY440HKnG9bjvMzG27pz/Tx6zGFhAvhdzeCTQ7JL1wK12HVN05Qr5XSs7K2w
+nVICb/NyGt0S6TVCJ/Rtpa2ektyKeUFonwPy3Qstf7UrMY6eQRDhC+5wbO1Icpja+e0KoHWxKQT
cDNjyHIl0ugdzvZ14juta7bkmPVp123ybHgxei3Yp0JNT1CqqiAeUF4sPCZl8Dyyv1ukSAydO22c
3TTTzyJNrLesOPc676gSWouf7sm0Stnqn8DUpE+NMXzjpa23xKCWmzxIFQ/C0tluKywIASh7FexL
0Ju7IQW7xYUZ11IzTbfEvdYH2uLcYFC9yMY+/epWt/LyUR+qqxg4E0wB8yvsnJlBZtS7CqD2+CFS
uUDXhm8QpK5tDGS60JMfYsawLoAXhgBdNay6iDfdgvsfVLVakwaXdi1unI6SrtNzkoGD5wa6Eis9
PMh11d2NU7SKevMxTjXEAMVdq2awzCJyYargtqmyTyOPPsUg79Cmn1o2COSn3MJd6W8JTEGlPHaI
Rot7M0DSwamXUdguUelpjYK+ryL8r9QhpNvkrrYKaR45cT72dFujPVhJmZlr3lHI8h2KxH4xK/Ql
zhTr1S4nuKwgZteTkHd5BQCibGPVi1Nrl9uUSXVXm8xBgIn7heEpXMYjvKKAkuwIiIP+MoacvwOj
WpiS8budDMYhv9VBPnq2anxXzKJBq0asJwurkDqcKA3ayypIUdcV2HNbePi9rK8M0N9SN/G+DG6l
GweOvCCIOBGaxauQJVf5FJTtYAffoORgTp49VLgf+BLfdNnB9xEfk1K9ar2SuCLvvsOban0sLPTM
KKffw4E8JH2bEIntOfjjPH2g+iiXs6Fj5ftmGr4GLW12NCcka1wXPWd+W7pWhjjVj4sHpypPxpx/
9rQ44Esaz6nhEoxq9BrM/Zo9yAo1iEa7ms/rnMEA1QDaRUGj0sOeNiMEEIZRGi7YjwV6v1G6azPv
32gHKUaHRG6YoKmKgplsxRKI/ME68cgFjhnyhAyQ1JqXvr0fU/U+FkBeqo6Q6hpxXhOjepbVzDPb
0XSSbYtYbmpWJEYQruvLR7OJ1Q0a/Hq2P0Ooo1ewW1bhMtmfSKb1soYyCZ8zUvsw0jdZg/A7YjQJ
Ix/siWm9+4TIHDJVnPQiE2uL598r2+mzJ3jjqGY5ep5FGh04D9GsPo8pO8rcwuAeg9LKrIpci/r7
rMsbYePQ82exchLO2Q1EFy/sfEZeftxRNfrdqmX3Gpt0UlN2oJdmhzEhbG4hPd62ofwg+bKy6fd8
BpnEQDByiobyrqb6G0ztFo+8scaW8WB18k1rsHBBjGjgjneUf2QIJPV90lTlXRIn+7y259XcEt6A
l56nwazNrcSBBCn8U85OSZBl/QRBZV0bBFsktrUVQ4GEKzIV1xwzllKTuZG9/uFPZBrkZvMQheNb
bw7ZRmthWTcj4sMR3FQaxN36/+6m4P9BuceiTUKP+6/WAOgFCbL9efL/j2/6Y/av/YZ42HAcBv8I
nRjX/zT7V4XGKNNAssEA3kRf8PfZv/GbjkAEOzkCDKGxHviH1kP8+Hl8jTc5silD/I9m/3Ci/6TB
WGb/0tJJ4DBtfiTH+l8yU1sif0UmROYZmf1lsKo4ZXWDIFwtHzv9to/n6nPOBjppB0s4YlTDdrh4
MaXFd8reXyC6wjCJ7xd+qKr0cqVWzbm2S8WLR6PcRHnUbJt6/pZRfj9JcYqBgWGeSPeVvBqWi2pe
nGH2cJHlatsvl129qdAUWmHnboB2eFqADwWS/EDd9cxOID3FgxPs5UwwklCXkEzmJwRUMeEdjLWS
1lDd6PNcxGfx1eUmqZmla1qybajNNiPUDyY5c/bIxaVVMME7N6oDuKpV6Mk1h9PrrC72GuxVOuJ1
HjbstgKkHsHqczpPR0Xz74VGSCd7FQasCBxaEMaruHjV++SxsFiLYJRaSJYAdy0iSyop19QI7brA
9UgZ7G+zpZBKqKj0pbTSqbGgrdCzLGUXCZd0clRiaIzh8i3FWbuUaegDgGQxlqV8A8MrFwv4DE+e
4s6gyhup9rSl7LOXAtBfSsGZmrApamvN0+fSYuh0UrLV4AUF0RNSCQvTB4VlTIWZXUrNpei0qD7J
sziyvdgUffnUdNY5ofkL2AzsoqjWqBgQ7uv2iauaBOJGikXK4WPmLSEvZKGmgcmkzzIUYiPx/QAp
gr6aFR2a0pKUmKV4npYyOl4KapvKel5KbOxj9dZfym6/gvDXAzJXl5J8pjYvqdGN5l5fSvYy6Sne
tfZNMD+z4JJa8N9dEh5uJ+p9g7o/vyhNllZgXFBf2Z1Ph+A3Pa2CFJg+c3VdLG1EQz8BCYFhQIi+
msrm1QhKYJalqa58KKoec7dJDrdtdFcR4UubunOKlFUIfjdMZCoR7kRIbBKj2uZQvMxeOZFSup8i
Z4+i1SVX7y0PxntIk4c44kJewItMz4RGXddVfe2AQAoJp1eYTTSTuqWF3NEoHaqih4MKQbzDY6IY
68IU11wUV2n6QDG3zW5pHQ99lO0qAMFqMK+EQhTlTMR8W2z69BSquMt1xc2bB7//Vk/VKhDtVh+C
dWe9hGoFPZgOt7B3U2WsDTnv1CA+GWHH2khz0b6chzq868N8qWBJBY63VkEn4STP5piTMdysIM1+
2jnJAVF8YgxxiHB7DwPCnaJldxe79uBsA1+sklmnaczWce8f+nTYE4OyT4lkU33GEhD7TewfOH2O
Ixg41cxXZTMyerXxT8fblOhHeLOEthYbC4N3ofJ4Vbnqw7eRrqUYTdStoFsdFRGrTSc67ZykOjpT
z1prh/Vwt3wqC8pN16nwlnCgMuDVmnKn82zVneFZ9dPkmxsbOgUPumPk6UXsoCptONnReLt8PqPk
05ToFm/MvvSVja2/dvqEbl1Z64RL1SwMl/9mTblJy+IQ4+LWrUWwFL1rDvasFnELlVjB5xif4nLz
eswRKHhdW1ehLMxszUCFgGUgAEc6PVHkGwWxmFtpo+ebzl7BohBE095gVL280sUYbIaw2G2WpyP2
51WXyp1jlPA2zRvrUKblzonyc6LyYkwhrcp7o3HsIRxZHqwIMMhaUO+KNbPqfZy8mWXEK6sdk9l8
WX5Ly+7v525Rg5OYRCCVwLvMIHedt3ulAtOzwHnDaOv8b/bOa7mNJErTT1QT5c0tDGEIgCBBiuam
oim1yntfbzPPsi+2XybUDUnR0zMTsZd70dWVFhBYJvOc34zZETXZajbgMnr7EM6f8dmbENnnZO/k
2WviOZc4bNCmDNbVPEMgG+48zyQ7QCoPbfdagYiE422f3nVZfCDKB0UaofNMcAjMtSPYX5l9UMZ+
3Sr1BnWqlTNXZFJnAFYNKG+AZKMnfyYdnlfDJop9JLA7Hn3eDutfchQhiib2oZp3aDCykI8e7ah9
F5ey+M2N0VoN5dkx2fh4C2sI13AtY2EKhxNUeNF8b2O49SaOjYdEKx9y09nWjXsqi+wYAs6dzQfT
9PezEj4G2C2HglV/NzfmYe6z8xQlj5ajP2DksZnrYhuEzsKZPouc59+MWKWysafgFLj+Br2MnYmA
GjZWKxa7IuS0JuW2bFG/p9qpsrWfulsDGRf8m9btOG1ATB75Dyrrut8jfLXgqyIDt5m5l+FD3GWl
vrbdeQMSbF0G8+s0GivxIBblDpCdxduamN6aCwFUTLoquB8FziZHipIX6t2kH4CaLB14TqhIyGYt
IQNYDtz66lFPFCha0RkX2Au73YecLGmfbPXcRrTePoyxhelPtrOIQpYNWR8VhPK0V1Rvk1TjV1K7
S62JTtagP4Ra8MWIM1zyymThhPVTExAB5m5A8bJJcFPjogongqhesQ/17iUtvL2fwGRsnB2chpVl
I26JU2OC4Cc40E1v8JxO3L0545bhW5+agnHNaHskiIm42Dw3+bHT8rUC3DZMytoLsrNfNAeyX89q
Af2V/a6roml8V/Gt3QTJT3yf2vJdcci4ndxOfx0Kc5+4MTGFpzwhXquFj0WYnNusfA+wMhgG1h1p
9NTMUbSYGvOOZ93eXJW2t1aS+Ti71UYd+y8qWjmhitxMIZxmuWQ0DDMD8iET5sGQg80jZ47Hn1NV
1i6yupBY1l34TWl5yILVIzzpZbA71G8p7nlVYS5xawrM5E6dSOQDX2S3oXQhlh+gaq27UUf7vedP
kqpbtUeFF5HK3s93gVLugUk81POwG2xCBzG/I3YmeF0uM1hfQVHeG2xG8BHnzTOsW9g8KVpfzapE
9Wlh9c2KeDRuh8Y6Yb+ro3blkcJ0CXdpR6fiQZT6+8kCvNu5u0ZD72VrYYY6CRlTnsyBIvwW2kXH
P6kAqZjqL/woC/EL6K27yLN8iQDxFnWC5dA/GuW4qmOAIiwasAlcIE+Ner2zQLxyHcbCHtAjSN/K
+hB2bA/mC1f2pTIdyUi7OMWJq0Br/uxyUtaZuykIz4srxz343reyM5fir+BYmrg1oTLl+8n2/hRf
JnXL+zhwVu771JFjvAxhvq3G6QjucBP73VM+Yd9I4vqt/gzT7JwYMalElLYqr3m2UuYsHdgI7aXN
2hc9VB7NPDw4/VfLVhY6D4NQ8zYR1F2MTZYE/hbBn+L6zvLkDAzgYe7CV986K4jLDaDLkF9/dLro
Cf3qp9i1PsN6Y/fJyS8nfPuwCJjZd8bZXvOCQ2+jGu3sHD/EA268q6D5gHEhBUCCL632WeFsA696
sA2blXgGH+HPLM5WJE01LHosUji2GryAc8VUIl14XHpFkC8LDFny6ctspzzIER6OgrUGRbhhUdLN
RBKDnvgP72A7OLSgsS2YCnV0Fz8gv4wgsRb1T1UcLdvhmxJaC7QPFp2KdwE4Q6tbB7F1CIv20DWs
a4irLVOCAetEYAx148EADTjxleF2KdV8LBCyB9+N+mR6jvP2wN24nJpxj2D5ikgaUQseENAllkM2
7nBJP5gx9kLEc3Ai3rrcQLOx0r1yq5APIDDCgznW48XsDsgSjAT3iq1bpW+K7WydnMcn2ZRBA2lL
rAScTGXAHU1chMybpWL2zxp8E/E7T4qHZQrgw/4hN5w/7XoEOJATGSyfbZ11mUJIJta+jflb1RZn
0+FKDMvsqFjoeermg66ARQCe9KWEwgfnG0Rs87VBt8SwWGEM8SNAxB3YemEzc6dCRPPz/N7Mh506
e89KxI/ACl/hWWoowaadkRjWSRlmIrxo3ZH/Oyoeq1RYbFyQbYX35ZjfhQi79Ti6m5lFACT44jSk
+IcmgAsXrDpUgs06/7RjUg0oZZj2uxWEL27xogFYwUAVq8xV5zjExmtMpm13Cyx74hGa0lxbA0G1
qT+JF2HWNC+YfRINtIb5vuuwDGgZMdrvqAq/4+TwmpjJ2xQEqGo0F98NTpa9r1P90WnzNxhr5976
iExc3KrgKZzVb8HwDB10j9YIt4L/xTKCL3qWfyIMu25JDkUeWLOk6y6iYRy6F3YfZZ6w/NwHzfjk
43uUew/xgJJelJ7VGPZTOF0Qkj625fQ4sGFosmPcuyd+rZd4yM6a2Z3MOXzK3fGCVDeIhu9TobxM
G2eGbfxqGAn2Aclnh6RyGVvLsc6OvcotkwTP4s0lvqf4V3ioYluKtRdfayjwrw/+hF35pLSw5uLh
kRXvk5WwlTKzjRiWq92LGJZM/ksLjMZSmuMU87eEZFun5nvqJeeAi8jv7ffQmsEKtU+smN8QZLm4
MTx12EzQF5dFNez8qjvVTfvijO1LFCJpYKIBV0Zc5mDvh/bSJ+m5MLRP/FEunn/Ww/E+18JTmG/Q
9noeo/lVd6vTWKbnOXXf8YTpLIji+vCa+f5FZxkBRJuV9NeWHWDSFx8TK86wdRaW9YbyPhFcbZOP
7sWxkFt20k8PuJaXrpEWeaxq652t8yVvlBfQMbrRncVFYab+S+y67+LPqAB4wgv4sdYrdjHnyYzO
lu7w5XCM4CugLfTS6+mxrP9ITBzvve7Sd/aJu/lFd7sn2x8f0Qvch6DbRJsHcdHFbbxJ+yc3y844
dz0ZExdWqT8EiOUgvXFum69oSByHNgcUNuBub79nSv2BZBSijlPwxbfTt6EX+gvRoTfGV8UcXsYG
B10jeHKKjY+1UOg3p6hTWAi6l9RoTnqnvSoOTlXKUUEt29P1lfjiSMJeECg4alHwRfyj0rDa19pH
WAaHwX3KpviMK/qXuM0QE+suZLFKTbsvM+8i56+90wh1XddfGv6Q4o88oz8Ac/qscWWPc3ManK9K
bBzFR8EhBqGgnecoeC1H5YVA9EnzXsOe+35oT47Ki0UNnmq09kk5PmWDhSItqeP8etlUrn9BceVk
jsoj2mxPCv8C3B3iU3oK8mYpvo/qVDvcnRZsq95F1yCcz4qlvKhKu7Dbcd8Coy6z8KzqAO+a4TAl
d/bEk94m9dq49R59jJWu5Uc7f/GaM1sH122Pk/cg/mFazWPyLJameKarXyHPvvCSGFJ8TtP9AOx9
8B+S9q3QVyF3GTQ9Ij3k25XHMQwArQBlaJF0wRYmQ2MgYHuHCUvbo1KmKY9O6l30rrkLQ76XYYPq
709jOL0m3JFKbB/ClKV2HqzmQD0bdnec47WfqK8ZN+igcjXwBK3N06iQIWz9R6LsLwMrg0prLi7J
Eq5NtCpZXHHxiStKrYJTbbVf4gGpDO6ozvTP3lHLi3ffSFgN7ssJXIV/8VRumDQ96+AAxbefphhq
TE1IR3sQ7eHsXoJMex1NdPZzTMH5O5XBWm1w4WyH19xFpEVXyY6npyT0XsD2nKe2Begzb1uVTIcx
Xkyjfu4SrjFlenUNfEhHoDwRv4KWKB8YkIA/qlaOOazNCtkD7tJZn14ntX+K/WCZZSpOQe1T+71O
vce5RIdlHWj+uTXhSIbtyiiSTy9qPoZW3Yi3gzF+app/zJkCT5FGI9gdQ8XAVecYpO5CoD8gqKLc
3aIIBVXHcd4RQ9uIyIzrVC+27l/Ev1Fc2R3WHYY37cW9auWAThJ9nzcO/87hpZl4ZcagfArlkrv2
Kde9g4snQFrdN1zaQFCfsBs5N2N2rtrsaNbGqiUopUXiGtBexa8bOsPZ8rK3suheWq/+gPBC0CiR
ZYI284KVMKYQFWIM9VFDUyNM3mYCO7z0Cl7h/hGIlq58a+JqbbE2j3I22E5wQinuHBVAFNEl+1qz
/Ek1HVCusD8tygcCp9sS8QyDoGJYr/3aX4oF6ojyaCtUBXmi5iAW5B2QhBvTJOQpVP4mVIL1L0XC
Zc16UFw0cxBu0Atbg+QTCijPWFIsan26t/xXBE112OLIpH9kHa+FQN2I/0MpWOUpSKtMWec4q/ck
Y0IHqpmJtXW+HyCaJsBEXMPZjUWxbvViF1nDVpnTlXh0onoGyPRc2vHKi+8BdQJCO5Y5ZNp5wofB
OrQN6g/mA0T4BPxFvlda3ls2W5ws8vbITG48uPYtS+BibE82mE4FcCp/FWIiwQnIFnxx0tClAkMq
30a9fdfnxb0Xs+x1iRj1uw5mMr51sHq9PbffqsU51Byik9YV6EdZGLApmzFUwd7k+6h8M3IiEPaq
H+uVixGwSdjJLt9D83lU2daHS/E7V9WjGYT3WR2hrBqsDZxbhWGMRbhR/Fqtyp8lnffktLaZU2Or
5N3xlgJdNmPY5g/DrhDSp6BT0qY9VCSiXcd7FiN5TgUVzkA24S5+0pAoKPwuBPUXqGWsoMmvJ0NZ
oZqwGfRqVUJcSVJzXRjDNsdPwEhO4jdB5HSjDsXWJnVnW/66cfI9Xo5r/KIQJff3I8L0AFrVlIep
sh8t5bufV+egSP9MIUOtEy3DAhh9frXpcUEbtUORRR+pAJiHDoC6HigPYq5JpzYILFWfegzOL0Zu
EBWpRaS62NQRiY/Gcd3p5THyQEFyLRLIT+4zVLkF7AG4kedki6nS2N8l5To2i2fL9/7U5rBaGw1I
bCJ+y9SyHi1o53ideJeuDC6Nf+d7CcmxxjJWrHg2VpB0axwMVrGaD6vKwja3Mqxnv8E3JOm+d5Ef
rcjTumO8JHOKwrHJNncqXNTHUqA/5fCt0DtOVP0zAjWuF9HH5NkXzGm3iKQgHXhMC0JEGqqbnm0u
e0MDukmSf4jzZZkqyC0qLpLC7KWRn0+YVYi7Gd/SJv4esEVA98lM0+beQsVBAU46E8gDUwTQBNSs
n6mvzty9VX3yGqlWs4ai7dpVdoTFwOLCusTYc6IEkCnQ0BC9dJRkm7kucVVDBWdC0BATjIfB40sk
nbNMoZMBH+QZbZLSH8mlV56TQ5mw7/EIMJaBQiBBV9xVqPFrtPB672MrXhlxukQpRlugL8sDoUiQ
E88vUQPyFxl/NK4MIhrh+NXMS+HbDVBMrxLEF2tseFCXWZZxmt0N6KexD6yWBpIni0yZwJ2CGV9C
sNxVXaOQTx2/DwOyyJ5erjICCnNYzsvY5K83J/g02e0fg9m9JO6AexNAO5tt6EJ7sYcCiJ0vX7zj
MjFwc/As5xmPe2ep6F5PlNYD3whtFk0kf1lMF93GcKeoYE0207fW6XIgO+WmwWN1qRvECDMz/cZV
iYHF5N9VvL90O2iXdgplUJteFEClC9DEeIMAbG+MBR4i+67v2lWWAQwbCf81g4oGcnKMMBNAxaiy
/z91Hm4aBPz/hjpv/GsadflH/se3//OfP+dRxYBrClWx9P+wdf7wpIaQPjP1G39K0eC6/5U1dY3/
0EzVdUW2FSVm1dZ/zprajg1FXrDjafjfEaY0SYi6EaZMxyVxC9LQJmlLRo0v9Sv1G+di3B5MN3hV
4GkguX2HOWb0QjzK4PBT4a8WKYdHIUEM8eWHku6PbmOi8wAPq4WL+DDRRGvV6FGG1Lzepivg4zGh
yzG8tK2dy1ZZsoR/eQEJ+6ceSdNfe8hG2W0wpnSV2TrUEzGH/IQiI1uGypmtOPcjnrX3JfacHYaf
5V+nYRVsIsPIdlnmjAgru6MD9gwC59T7SPx6s7voYx35IQQ14qXVT+hOynKvnGIiX4+ph+gU4Bjk
3ADhIvHWla9DSVB9sqqanFNQvkZB6ZCFtFLe2LSmjfUEWFTDMx1EDxwLFr+FB0wHNXvUUTTnUlZB
tvOID11bByDFT0p3lG2yv1cAaykLyEcDlmgXN+LzdEsDR9I66cMUl3dGjTIMvoL1XqmrBnylLGvO
P5zKphrpwL08m8jI8koT5esp2tv13pOzyFM5Kxo/1TJpJm/VD0q2VatZZa1YmOdKHKZEHcggGMu4
9wxgkRyyDNPhCoMEzFSLA5BPb2cFbrgr0qg4esWEi7ThQ1lPtGJlQZ94KfD3AoRcdAiCds8lbk5/
uqxWkrYGY40P6AaVvodIaMA5Qo+2aZDcVevxQZYgPDXgIcHMiyppaSDrDYgFgBL736v+HmjqrUEm
ZWpPmpP3bDHw7yx0Nz5OpoY6/jz0bxrO4tK7K7GVp7gds9db10p0zdPBW4WV378FRnQElel8q3Xv
Kc7d5GTo87nss+YIhKc+6lZmE+Fo/5ClW32DCUW/Kolq23N07arygh+BMTFU9jPT8fso2BHj4NHQ
g19djT0eMX2B/4Wdm96JTEZ0NEovXg2z3n+2KKY0Ud1+FDh5rS1QqPs8w0HLQx15EQKD+rTD+g1O
WfGcGtjcwG107sy29V6LUmNzQofb3D34oaNdIgX3r3NXWFAsOhj4dzPgkrs25i2O6G/60LnJfJiE
RarQA/q0hyWPv/Qz81gtzmAe7t3M9mA6sw4Q5jZ4NU/TGnM6fZ/Npb5PxEGeyTp56PG8Q074H/qA
h+p2cz08uPjQraWgXoprwakarMehCeyLrILM9lgDHj5J5wRVS/V1G5k6633VulRwtE7e6DyGCaWi
HOY9O9OT24BRJHAAfWNK9X2hBB6aOgj/H6QfuyPNqkRzlhn6/lqUzaxiMM76u0XWXZuvcwy532wh
LAafWtGukBLQPlB47Mmbae3Rw1LmUA++t0o6bXhHlwrUCQ4Aig/2wyrG7gJajIQsEsFbf9K7p84V
ltyiy6+zqY3SHptAnQ8Ba+lV0Fkw7LySDFY/HCcjLDdo0G5nJvqE0z0tO7g2R5Wzk23p5bIWKqex
iz1mF45fAMywbcmsETaWfrBbTzs2RtseJgPt9gxhnmVfz9ox8aMtag7FY+yq+SPQlODBBCDsaPWP
qhij4bOdHGU7di88z7phG2dWVi/CSsME2Mvte3kmD0qmQmALwng1zb71U4MsWp7zVQ8jjGiEXlHS
Zfkqzg1QFaDo8cThUIYp7n6yfJyFnpHsKZtuneRAP5mA8ySR+2OM7GgRnG6q9nWyoEuYffkZW8XE
gtp2H0JgxLthipBqn0ioRAoqsIGd4/rX29e+AS6jP/WNbK2565LqIQ+L/Shk+eWBB/B4jMcJfu9k
jMFetMo62Sqlo0LZ2uc2Sdohu46NpiwF/QjqBSsy0eKP5bXFiuq9qQ4I6QLf3VehU+2xfIQEIE9T
RSm1tWySBzXB8mZx7Qp36tr/1vxT92vPgPj7Gr8QaKEdevlSOV/NgE07WEftZRE6NXKvNuIbQlZf
HmocSjZuFQDbrfHK4epTlkYY2Q96w3s1RSPoPdXjeWk6CYaZSR4992mLFXKWvANKyUZ4YTxpo72R
5s1L7JDSIy/6gbjDsPLDobiftci4AHe/yHot5p2cFt1wQIIqfmor9Sv2i/aHWoq9javYR98dJuHF
DfupHO2PYUB0JJyz/GGM3fgh4wkLWdZ5KvNi5/YIr1pKUO7UScePJPAPvqhyCtU/3IryTNYl5sb2
subaS46W/eXh1quyp6ckUGtcPJjMK2rj3s7mtacAFIsRBP/0lX5bwa5+jTp72ljm6G/A5E1fnNDf
R1m9wfVwYxtZl32NX30cLe673I5H3jrhOulJHygKyI/Ac7sPvbgbPSv9Q1fH5A43nHjHKi5D8xWC
alNkf9hueFHaCq264Wve5HyRVgNQMBTpwRv7974OradWHIKJCORUdsiNlMrKKitwtroSKlf3Zula
FISeAN8KS+dQaeJ1VhGs9ERR1t0O146R7G5XU71JzeorYm8QQHXM0F0Vmyr2i5rOve2CRpXexFWO
vFrvwZUNowbxa3p30Mp+9Aa0oG8ULXAWRRmikWk8WCfpKsqX8JYJSxaAHFjpaQ7mUlfP5k5FpPu3
llk0yz41vk6sEOsH2cPJSoQxf5vrarsqh5Q9azTZ81rJYx9cyTB6OyRk7+zeSb+qCNqCb53mc19r
QH5zYFEGiNt3nop3UP6yaw8f2MI93oeHaqzbp7KHD+ZiK7PTDKV5UuErP4ba0sgxcFjyVsApsxoi
lOlp/KcBkxgQaxANFPU4jt6WPS5ptsZpD/OMA0blwbqWRdkgD5WfdIdbP3mWihFaiv26nTvAj/+e
RTbcioNrG5APRDMyhvcaIcntbb5bPzms1Tug8lNJ0FE9u1Bz79k88Zd3fK5jA4+SFRSZ8ew6iMCq
M88U/J+QaEwQ+PWy2n1FOuUtLML+rClZ9By4oKsQJXvNzETd2y1Ia0f0ciu8dkuhxyJbo7C9x23Q
fKrnQEfQZD6zhVa/aJabEV20rHvAUz8OZd9+A3DZ3nUF1geyHro3LyvZL88Vhx9Q9OYLQ/43q28h
ySkwDP4l07tqE3Zz3O1kj3kukYDwwuJHFzmNYdj9Nq4Qf58mYmeO8VFGuYm8tUa8fiZwAhGptg9z
qmPlMoQd78Ks6uGid59xxMtcto5SOXEoP4p6+DH2Ot21VY7A2gg+LIg0pLlguUV6sOs1eEKiJA+D
F43Xsziz/6UuFK2yy8zeBYNZnkErTUeUQVYW3PXQWCKcGRbX86Rw9lVX29u4RxLVjFMVoFT4xdYD
FI9E6Vavi+JvdTUAWsiNqGnfGnqz+3mYnEDW2VONqoyDN8X/oHORCJUnHQ8A2fm3D5/assFJQb8L
/Zjoa5fGH6ofVktLn9Nj1qnq06B5L5UVJh9TZferxOodbFB081yC2wL2nO6MFHn3hvUTy9IfxdJK
R2ia0lvtrzqzGgaobaHePFjAfuSwf6qTwqGtGJqkkKBhZJZ3tjM066RI2+t9MtVQjCqdX1ENo/3V
wb2Fd3JuyuHZUTHplLeTPMihdV/9GCrrfAUF8ZFViBxUVC0s9rAHcsemdI2+a7spnd54nU3IKQWY
h5OLXcWXrnmrRbWrYE0DYQz6qtAuvw2SRV0HdvfLIMYhvaZBbYB8tyiEyaqLNUaEXKv5bSztEEJG
V/zVMk5APkUfeeisRnDG2nGFs+DPDddpRN11sNKV1X3Yc7gONmEftFncC5yvucSoxtoWQ2M95xoy
K14LpjaMLevZiPxpZxrYmchiGYXYHgTuu+yrNbqGPBoEdDHy2mGy1n4WDY/XyQbETWyTn0MW/198
VEdk1AWTlCNbfj1U4fTjjLgBaXqktX+q+rsbEsUwZ7Q2htP511B5JjtbCetNdPbvb41WF+JQKstR
GV8nvrXehn5FOkRAEjL4obmq6Atj6sxTMBcQvuqIJ7Vl4BXqk+2Vp/MMeXQogm4t+12HJInrHRQv
IB3KWNlPHoI4MU92xGIoyZpu/VtDXwtS2V+fIfv6EQN++xzZELTtR6C38cnwHGfRlNZ4uF6s+ndf
TaIv4OPiB6eHoiev0lp1R0K7sHBlL14m/zQoAOkA7nAAW8VKNmoC8DOTaR4dcySbZvXPo9P0z46x
6Iw6vhbqofnsMiM9yiYW7+QCiMFsZFEnKLaVc11b++46lyzJCZkrhZHzLD8rS9iuuzXq3rq38eey
svYaX1s1eDS7UtDaQixSV547sp5LJRyaXdl2yQthf7BO5Ls2Gd7JL71Z23cW5ubrNNRi0q61su2x
hFjKogrt6B7+IeAx0Yr5I9avefcqh1am3j8SVbyTJTeIg5fxTvaTH2Sj/D+WdXGs7Wg/O0NwNjvU
T1pVw/AK697YgT8KF/WkiipZ73d5uNdJ85Ja+6sbDwN145pugZsKdYmFFmM+Y70gMiOzE0KVFisk
VSx9Jl2/L4EUHGVV1xblQQtwApJrJnGQg9yocAC8U+Qa54AhQZS47nHqBu8YdV0ElS128eyDfs2e
3gbQKN0pZJFvApZSmFVci26CIraw/vFj7fQT+eafFEV1EXn9NTKLfJVO9so0NctEQevXyGydtJad
xkP9JQrqaW1auNeEXfdWm9G4LXL8cIoKm+eSvb9jON2br9jD1tKq+g5eyvyB386i+7v/rf7X/pWY
pxf2vS3v79/6y/n//lw5P/ygH/3F/E7pJCvDVUcAz3V+CGMYj2huFW+glObVgJoVmuO4tI5WuYlH
N33O7Gh8qD3Uk2S9r2Heg8YeQE4xSp/LPxyShee+tItLCNACGFnxZgyEq8yJC1cWAWI4i3EoyYaz
z3z16q0cjI0By69A0InFR5YTSdEp1FQ0RTQUof1GOcpDVRb2fQJG+VYF8Y/HnSwPU/IBh7jZytJP
DTp/iPWstSX0aOPHVHo2aksrZ08QqCqLVWsuSeIa2aulEqnB8iA6EYzLX9nssgOaUUKxG/vca+WT
rNZ74RNDuAI5pinHrBjt8MgN5o2cg/AvzuBZmBxlq0AJJua3pO61+6ufSNVixiQPmCEqRXbSZjVR
N7i1iIKDs9DpakRCphMl7ZMzp0AE/mlAiQEMO03ze44ODKIoCUgFe1AhRHtpp4ATZDtWYL9Nnj9y
ziHUUhbqPo7GNRxRUYX0Jv2CZlrCFNVO1+LUIaw61Ag7opAKD0c4F8vecv4SqvT6Vnf7DDm97Bf4
YwgLttrdquQA8TnRPGin69e7fs4w/PgusrPjQIJAGPlEsvUxLb36gBdUfcjFWeemWDPIciqtR2NS
INuQjrc+tyGy7tr572m6MIm2qlpeB/w0361fbmV4lvWAR0IUy5Z6g5aC6lssWLSyvA9UE15sj4zC
vTzk5vTjrAcnjCndrSz6XLvLkbK7KeYYEQ7xlN7c/lYve8xsQVb//jzShJbzr88jlI0112I57Fq2
hfnbr8+jyApb3RtHBBFUz8Z6yy3iT2uusUkRGQCZGYgmRV2XJpTTW2rAKzVvTxb5y61KnpX6nx5X
0MOt2u4HtlVyRsg4WOMeauHOGc8NpDVYzKugVMxL1lXuOfLIps5DWi8ju8D5cHD7ezJc/9y59Vwc
NUTnFBGdnzrnwOLQiN0RQCR9MUz1ozxElZ7g0/ZXHZHY+rE222SPYjd2f6L4W50sygY5VvaTU/1T
3W2s/IyhAEhg5SjMdblu32vIlEnd9UIGLm867K7q5kubBMlaNs9Tas6r0UNmVwz5qTfy7+0MBYDu
+EjWa6Jp+JpJVfdfP0HOfR0op7x9wnUKWamLIKocxzRLOaT31Q/d7z6NWIEN1OLr2/YhUXvHN07y
gJ6heSpmW7kD/j8tZB2SuBi4y9NurK4jbAB2mNJ1RbCJUYRecFNH7kZMiFWuvrfk/N4QBpvbPNfJ
MC0+QQKZtbrZphXqzdJ/VR4KtTpYVVmfZEn20BXMhWWxMu3w0hNY+a1H1jWXf79fDOdXSXAyq0iY
I7EsVDERoySC+ev9Am4zisEeO+Bm/T+tzGr7nWqPDmLZSASikFoMgCDtAk6F49zXQ+Hcy+bOA8F2
91NP1YFyPg332EOjtiobJjHPtSwHyimuZUIoJDWIYC2unyObIhvvwt3tM9LE/I57VHk3V6oerm7f
oMa4+8dn3HqrIdmNGmWJnGBIjbVsFO2mwt5MKcaAtaEm/LnqH2e/1fnK1C4QKJyR8KGz7Jf3UXU3
9ywCCHz98MqUhpl63yjlnTzt9YD1o+gji7eDqeizECYp1XtWq32FYMGAYMT1PCzAq1q+v7lWeoMx
X604ZX+0m9O9CU/RMRLzmI6lu7DYBr6jqwWNtKhV6MKq8dzq0W7M8+4d21X8no2028hinDfrAW7I
Sx0qxn1eRweCOudR+M5kNk4ERlfAHsB1phV+NMJZsFjY0pBG1iJcbDpLp0GcBd1Muv3UJsuNqERd
ApUPADTA+lFOupNzyc8g482Et/Lto+SZ7CNbZfGnGRvyU5Y/Q0MRH/Bf9rsN++0zZIOsu/4T5Ayy
MkDHfJ06zXdZurbK0+s/7aeKawcHgkbWd/5dnHSrzm6dP+K+hAmJihbGZoT/TB291LF3nT/IVvyh
l3p+mbK82jc2fDq2h9mhCsJ6g2jRp91l7i5UgYArszgoBVA+A3q1rLs1dGn+GYc+FCzRN9OanFBi
gH2dik4G2bPsfGsQ83oFPBF9cjGrMlvncUoi55F/zi4oY+UoS0h9t2c05xaNZbXxkuhif+9G3pvs
H4tBHoG0zZDbzVIOkA34U7KoIgW/vs1r9DnUkQDqA6/99kEDqWUgKQldtUmPWtsZm0hDjllU3eoJ
4cBZ/LtbpRowQvHuW9/6ydbBcfVhIafC+nvJMwYggxh26ycbC5Qt1/0w8Zhd1d+TKEJZCFPg9dRP
zkPoNu4TsKhgG9UEnDLZynbknHvxcHRt032aWrxw9A6WqOwsD5aQCs3drr6XRX8erfu5b7/KAYUX
uE+6obJqxbplJ3t45GSOKPceb3M0s4dRVhJpGwU2x1M0AbUnb7289TDzwF2xLYyxejHUx0A7ZKHe
7lPDb/dNxI27uJXl2e3w3/SRzbL3dZ5b+bcpbkV59l/204z0TUvhwf9Tt7Juf3zrWYk+lRr98UJR
zIM8KFppHUb8O/uFLI9K+9qFkwHx65cuQd0mRIV1ejez0uziPiZf/VeX21S/1anJVC3NqVNXtwb5
kbfibaxZvQ06+2X5Kbfq60fLMvevuw5r48eXvXVEcQqOmloUm1xp0vWkJOVG7239JTKnH8XK7DSi
BQD5sthPH2A4pQ8YRjuHrsZoQZRkfVUhlfLvr2rNBJD169KWxJnmYH5hqGCrHFf99VUNtsYk0lnC
pylid6eYyUONjOE7YrvTss/yAkoCBpRq1kz7zjHiI37fqrhpxmeXZPqCzabxNTRaIIam+d1MTTjO
X/HUy+5NwJ9Nau/9KMvwpOjJ6kwBeWJ5Kitlt9+KSt/xrJeVsvk2WtYpMfMwM0qY87KBrbasBARK
Hvr/S9l3LcmNM80+ESMIet629z1WI+mGoZUh6AmC/ulPojg7bPVq9/uPLhBEObBHbQhUVWaS+Xzl
UgmUZnOAGXls3Iim/wtVYHi8Js1sXpLNLBys8RHIDqB/UxHHDCSJAFlALrGonrmN7o3p9HkMper8
l1clNyojQ8kGRDTQMfaH/Syiqw85xaEQH/I5Dnr1cEauivxjtSZZkC15KTly3xna9VuA0TmaAtME
rR0NWv731Z0sjmofTGmphnHIOMwtE3lEwBWvJmGiOQq4Goh+U6Q/zydbik1RyN4DxMXewpPObfiP
WyKTaUkl81FZvAavBRAtwwIUY1zj09DkQ1HgjAfzGGwZ75ezPvfzb3XbAS/8w6WOQEx3F4a0d7KG
gkZovv8fnxzf+ceu0AV6u4miRhQSGjpqGn//6GQVmsr4aIavTuY0Q/AyjAYK25xUNitZ6MW5rgQg
x9r2tQkGNCoylOdvSZbUXbctKv/7KIV4Nw6SmKPc2OxftbIqdxSAu9xD5gdIgK0MbByCovBwmWIP
vAHIbXDJEhlcSnVVoqNix5GsWUhQSqDD6EPtAsioHf3hTMb3YchucgEWabqrOcyZ1ScAsFDtdYF5
DiRYBJmegyhaM78noOg53YjIxENachsh1bMQY2GdSTb7kgyoqi4AEPEVOSumoDTP8h+Fx4fTJAJT
CaoAQSb9HhXPoAB6DbLyCCwtf+vpyE6g/YxfO80qV7VIx899EDyIvgt+sk5sUI03fMt15KuMoMb+
VUYBmvjR5QqKmnenJBrHz0bgPdQm+56kZgJ4BqQaUb4QML04hQ1SkCTpKL1Ilx4f81UWakg/K1uy
6TSuIA5U+rL1wKiY5bxatWhWBqgxcM+OAZBt3y8NNSehliK7RlezDIVDa4C55XtSjrUrj3Q1xaL5
Py7vTCmi24iLNIFEcuMyLyXQoIkG61ZsUz0tUcjolDiyQgYiykGdlwVtecEjKDpray4A85uByFl4
VsoWZE56vDb0uNaA9mhD9xG4liBh62rAvec4ML6AxtNZ4WzGBAhk0aM2ydP0PWBYrtM0jFJ+kU66
GrLBBZ8jZpOzVqO3GVX10wF+1yjAVhw2rKq87IttNIh8x6NQAEAhA1dITnT0fq0OBKrERQ9xC3r6
sMeOP1Z09UacASxknncsqfC2kfoqbPuvcZ9WT5HWGCcdqaxllbYDGpzkV1TXVk9ArjNOwMUGtKkb
Dl/zoLmxx+7kxl5X4KghmL9rnG/JnWMKPJrYLop5rOgM7J33IQ8K0SksnujcaZ27jgoDoGBqemc4
T4G4U65khRTdnV1SMgDVkWFfA54dp2HZehLeLEN6va+iRQM0is18K/MKswznnCj/s9BaqGeb3Kuq
h1AzKjzlJ8XeL0FW6qLcZJKRNkrTS+BH1rFxxsZHCyZILasEuTCyA0oESvDRtQ48Kv06mdR+gv/w
wRjWFDkIEL5GB91Zc8dtyGJ3B6hMtk4bYG+WTTl89aX5OewL/SkAJDByqom9DC1zkmu6Nz6FOeSz
vQt7ziAn+wafU3RjH0RpyUuuOQEaq3aAOEHmNunwDgPZF6CckLFFf1W5wbsK5ICOsN5QfIrfJT2q
P5zIygmdd6ccjUO7UjPqHZLsCyCFxNjGW/a1NCPvy6hbaH1y/eARmEPORterAT93IWojzMTYNLGW
PQlfL5d1EHhfAnSo2xqaR4rCsZ/DIvza4dsDhVYQgS6z3iD1Hq5dNQW8YH5Fy/0x5WjVdurS2+Z6
UZ0zAw2qrcI2BCcxiCYiLWpXJAQIJWoGgFW9A3P8X6MH6IZsKD3g66jNX6w2f/NGcdotYvNHdvOm
kGxFH9zaklZtKq2PDejkblr5nmxpPzoH/9is4jsQ62sfdq2uYf4RjzaptD+9i0cWlfBAMFYCCjBx
gSdDA7jNU1wBq6J7l1gOyIgXYwJqi5UE6cNSw99qNXvkpQf9PP+3CBTRCXCQgr88HrWw1c2+B2b3
OqBP6EhnmnS6OYuYg+8eNXVtsztyO36fdsphnpI/4KHftVO4330ZQ8O9ORHqFsB2Qpt1e+50lNxa
YGOPIj1+YkjwbDn3GVCHMCUFSpGTpeUgU0EyGmKAuWU9ssKT6O9As9O/BupL1FfVsfkTGUb9AGwU
94JDbRyU+bH3VbGh6axxfviy/pU3XfhqoshrE7kxm0w5T25MtTiYTKWNHOlsmg5Az5Wo6gL/+3AX
lUwDVINu6AYiIP2gp7LolvNGYcw4+pekzta0RUhy20ankdoZ3OwebjYbf76keEWJt/gcatqW0DaF
4mXzpZTAdjBLfNEB7N66BAXwk1lvP9OA5/JPDSrzz0md2s+Z58QbMB0D4EVZZACsvNic3diPcfXJ
LyN5jvegqVCtFEkVA09Lrx8MYP1ha/iGbHD55qAm9BJ4OOYnI0+m2a52rWTNVb9F1Znhym5ab993
Y/EGvPvXVMcJDbcL73VMP5PP2PXvIRqNNUBxCaptHQKyHe2Qv2q/3uGosf+G4u9w6Uep9QSkxGFj
ZLWJhHLl4YAdqLB6XmhPmpTBYmxc+1sFd/9v94DHw707MGfYJm98NNzh/CIJu+DAmPABCSO9Yleh
Fxyf1Dx/mIQfNk3sZQ/AGsofyE5WgOBTZC1AJFNszjnevZfeZaibwQycLOOlKy0AP+jGpFOzyTKr
Jx3NTAPp8NDg1xT0APdFkH3oZSeloKJHqmWcTcBYm59ACYnOYwMpxY/6Sboipa6by8g1LdSO4yBc
4fLhxwfFB6YJSN4OOO3M+OL1wN9r8Jzp2GHwM62+69yPf6QFfofKvq2eWxMM9Pgj8GNjacU59Yd8
jXqRG5+y/isVMvkRK58GVM+7UjQ6vpy6CO35VYjmPN/i+Qa8mvZz57ToThTszUtsotq0n3EGipqo
2r906v0Y5UBqd/Li3R5YyJN9hBp4tLaOgCXXUSGsieSlU+8rHejWh0aUwZK6fHyjBbzM4AKhTWlB
qQm4/cTSzqRtuh+2yI3XjxAktbFVP+BJI1iSD6tcYP70EqnEvHhu0Qa57xrbxIapNc85UkErQBmN
y6b3sQ8gIanREmmdZW4/o4HF3ZGcRKSkIWOBdxAol7uTz7aRAeiy2gCS2rzitA7NVXT0g7g7gNzq
u7AcxIsOCosEhzZ8oa7CCriEd1eaDiwXkiHp/n6lm+g2abrmK4ob5BHsIPKI3IY8unmNDQHNp0uS
dq0GKV1qZbcEShfb04yGOcSfXcgI4L7ymEZpuREC0LygzZBXvFh5FU7jbws/qYCIr0ilsbW40tWs
IDvymBVthr5rms6hUCDtb0kxG9+tMRvPoWjxeV2T5WjijS15HNjaUJ9eYFrHr93tpG1B+FObr3UU
kQZ4SPjIW038Cp9RTQo1gc+sUT5Z3AN/KucjnrhrAEX7WlJc0tEuLgHolPdDPTw0ZVtcZjld9a3/
I5dluwdYURKuQr9hRxrMtozDlRVYQJssQXaJ9Mm75t5mMv9dPTTVE2i5mMW/F70T77mox0P8MQx9
Mh7sTh5KX/ZbVLkCA520ZDfNjch4dyHrWX0Xhuz+HKK3FMbc7E6mNE1aEa3RN9hsfTvMlhWSUNsU
xASPMrODR89ILkWpx2ea8Z7JB0D+L8ggV1Yogv8RomEp/QZK0wu+OCROYfGOAwedvMbqqogBjN9F
vbkjBclIOysKwG6jAFS5uIrylaz7rsMp2CwsA8vc0ZQGimOCg1dnBr70KvTUozwTxF/+4J4rNZih
hRZ+Z0SZVuGeSY7aB3TD0LzUHYAYlInYkvGNWvqAWVN+JCvrXzZAMr8yHZQ+cel/zlDtvG71xlRV
g8aDXqFVnErXPcBDZaXr3ViAU/5/WFAMMy2cRdTjKbOycMJTjvwQ+zlA5+zOO7Tgip6uxibowanz
MSc1Gd7JgrwbQNuqvGkwPq7CQmloPl2SHp1FFog7eba8WZZH6Jy7mX8seyMjGwpxs+TNbd4sN98N
XdEdB6IVmzQt3ybR3Yqz3U1EAKdoNSpfASgE0EAcBwqgPUVlj6Z2pz0I392QLBicEkXKjTjjLMAF
0w7YlDtQAJ5t32PnEvhf0MYgokn9I8nBP8iwNwcs6CLqAnQh2faBJzHS92Q8XYaZZ69tgwEK7vdY
NKUhKwofPCyDuZ5lFIEWNnNtKXQNKH5jA04fD5wIBxoaMNgAMjMBxDo3HfyfZy1QNtXlbANwLZvt
SGgqzc288LwS4Ure4f9RBZ3itxH2hgNoWFK0kTrVQeZW9SjUEICpw2aJeyIR8MUrvNvHE8gF3BPN
SK6s5D9F5DgyEAeQqbKaHT/CTyJ0Iu3bAmUKaMvUL0lgtEs8HrXrcgyB0OCiv3KBxkx2KWMAlNrp
ZbRS3VjkSuslPQqgBxDo9CQkFwrjVYr5yLb25DpFAcFTt2dA6yPfKQwZ69h4owEuKTY3y6EfzDmj
xnQSkQuFb5q2XDd2ri8FG5tTW5j2zsTR46HW1LNW3Q4p8qNuWx50NUxzs7X+viQVzcmLpjSgViJD
vUY3oO0L/3eAk8D/f4XaKxC7APN55Q4AkqH/26EKIZxUt2a31xSDBvA7wnry0fEZmN4vs55kN0vS
vPfZsDJl0SxvquE5z09gEDuRKKR2IwtcLkbm4bFFBODuzmORrDMDoMo+9aiwwcxOQK09TS0r6MJI
T8DHGxY62ptRUutqDxlgrx6bBGQETtLVqKuFjAarRWEsE/EvmhXKDPCIgMbGcSM5zaaG9TV3hXWd
Lesc4D92ZgDWBX4kF1oIpjgvL3c0JYWOzwMYb3AvFJ8UIwdKx7/dSxW1Gkr1qnG6D8ADheF0z7gH
i4X9Kcg8cwdGLOClll7oHBr0I1ughLJswMBhGB3A+YGHG5e+Y5cWeOFa+3DjQKppnqMFFeWZ2RvJ
Bgo6ae5DTTqSzsPNUrT+dCt0V2R0syjdRFWB7qF3kzcZ8BzY15H4Ug/o7AjwZXMN9QK/+LX/SvJU
tGBkHX1zJ0e9/JLnv0CzNr6FonIOfpjnq1F5t8rbdqp3b2Zor2TeSQaqRv7EhiBf1o4WCTRg192x
oks9MNQJCeZlgsORDNB5AkhjEM4aP7WMLcivLjcudQSw9uVsc+89BUp9/hM/0OmG1LTMpJjnzhBV
+C5QK87Lfqx4c6di4HINivMSWTETeQfVRzEAzRw9kwKbeSTptiTLVU/GbELTeZhNSiHgO8/vbETs
94CYjnGUrQLS4OsN2j+mkVaYVXMcG1wv6zjkcltVqJtHVQ+SSBzkZtvMl1xDpe8I1EbTjFeT3mQs
vjqgEdx58FpwjgN8gChjx2jgAdDgFbRlmFxl7NQWmvKH3WjgiXdyBuUZzggic5+nNVhnrcxFps5C
J9VRZHazcjS0QUxCdOzBoAUCJ9+UZDy5TKNuNxnfTJZAjIqOetL9MDPDWyc9TjppmCJMNv/0miJM
corQOquk9djhdvlb5+kmphuiO06wvViNwPRFC1CNb7iNP9rACNbc/ByNSBZEvXoDyORLC4TYAylp
COLeWvdVBZZ3G2hCiyorctXVsAVXMNoylYfb1RH+pim6P9d6IpHXqeNsHSZoGx47qzrRAJZ3eVKd
nCdReQ2w9dTlpFHWGtAh0eAcdfWND6lZ3aKGd3JXllzC8s+BPkJOwXXANdJdAHLEXPtx2AJdr6jf
KxNRFWhdXDVQmSHv3I2DDAQK81DQSCIaDMPMNk0HcLbZlhRkJ0tng52/dUQHy0/fGwP07uL5m4Nz
/kxXjgPI/tLri82sMOjZ3RBldzBivsdZJZ7TpXqKny7JZ5D44JJQKE3vAWJWizrtWfZxfK5YvCN0
llF32GMecqQUdPO1BVjroyGiHWG6BOijewSP0Y6gW8DGPOlmvw/LDz8vs4GGla4zrYyQjEGB9YEG
22ver/rMt25kJdeTfEFCsmnchK0lklRLwzWbHnxGZnXOA/RMYv+APRlmJKrG+v1qluE7781jXrzT
Wg4yDmVxZ9bkwlihKLhHvxG0N0uMZfG5KtAfxxZVbT1ZMQdntqjAosNAnqHJDKyBFZA0emAn4XfK
1L6aejkd7c62aZWNyGQApI9sc9aZy8w9ZlErgbsXg1aubMCKG+TlFw+kHTwes++ubfggOfwPCyBF
+wugCPx7jNkiqh08hMvOFH916LDAlkQz8JeLkMHBqdQrTQFyrS9aqzVem7Q077W1jiOz2bhS09mY
tPOUIlddab46OjpqZt/kx+hnxmb+GNC7HV14Ej/92fTxuPsA2RF4XSNR5Nu7T5CMeH0ws+QSA/Ds
gopLR/UrhFn8l5lk9Q60JWhlUNPMresdBzWcvrUHwGUobYu8GAgLVTuDMhGqfeFORm72UAAUucva
fuHkIOsiUIUBp5MbMxgZAJPRV3VoBnQZ6iXQaCYchjRe9Z70n3Ee6YGmIHF2lAFD9dCLb7jeg4zj
8CW20fSr0mdVzPkRaF3Dkqb/5tRrob3GQRjow6w2f3ZxgE5HNsKI82cZDip1gh7vokUNF7M1vuwc
Bz9pVqSds8EKziJxXPCgsb7eMb37QjIaZpNUGfdDu0laOzlODrOdXQIkzxbZuJpls6+eDcFe793T
5DaaWrqXmX810fx1ikrAYDdRzU80nWQpEpm1BVQ9/JTeKkg7G//JF7Ukj4WWW9t/dSWveTEKh0Jx
b9ubzcMfQ6qbILM/uSY28MhjfPOsZ+18i1rtyJWjF3IL+EJrZTqxs9VVZZpl99aqaTx7KlQjLU2Z
wsaap1TGNhv/f/mmeeQcMi39mZtuIn/mjmEcsr7yAIANyHVbjvbuRgYcfQPljfgpGJGDKMxD26I/
tUa1Ddx4BG7kAY0QS0Aw1eOXAecEYxSfg9A1APNo4jEqQ6X6Jtdb/Rw7KF5bdEOqn2nuJUALAjL0
gURu5wJtW9nRNPNTnDHYk3njA6lkuiTlmLodSBWBMayC3XnStIqGeqPwkhYR+HOW3AQpBPXK37TR
U3v8PMwt+ICW5HvBGvRERTm4HD/a8meTKQzvewOYvTh1MPrxrIc58u8oNV4lsuLX2O2fUJTLDzlA
LXF0omRjAiwSILyX6wr8B1eS0VC0trP1Ug008rO1BnoZEGbgBDENnHCXWO1T2FQcWJUIRQNF8aRr
LwsDrAYyB/dji4MUFDu72Us5uM/IhUUXmqFnvAWEFEqZaVo4hbXHhy5cSrPJXqzerB+ztl0xr3FR
NSmRAP/dtRzaaku2bRPeuqLfsSFXUn6sPFQav3hdnr/gHKxZ3bnr+LGbVjaVe9Wjm/9jZb8R7ibR
sq+tlwxHGqyoeb+iaWG4/fFORlPWG9/t0So3/+oaBqUq6/qIPIevgkj8r1o193d+MPBjGUw3HB3n
oY6OrkTjrsrT70EFGVkmf0zHBmUhsqkVxmUeH2zdei2TGLUaJMNRBaitROEuBpQYxusaicGVGzsM
FItRt/cSbot4E1kpiK01GT0AB8e5guU2zAOWg7QUBV6a1tuTkiwKzYwezAAbLq8NjiSiwQxEsEtx
qqBA0aMHUNKAAnnQUVyUDZHYzYZViU7yABQQOIbAGg6Y3IBGaix78BcAYL/IP4HGEVeFV3wC8S/K
0nVRfUKOHPzzbi8/AT/oh28CAkM1OVEDUt9m5coOQSBCU1KQDBU/2nrK0aNnrlwBQgK0HZSkB5/S
uw+Z27KUj7PsLk5YgemB7NIis9EXmgkk3LL+LAqAsTRuIFDY5HXnm6Ho+mlKJtywBZBD4UEm5Dt2
gFRa1DWAViiCT73OcwhyRL/ob46tDoikSgVHF2i41HyWgeBIZJV7MZNR31g+krqdWeTXHHzHV02O
OQbgpFhS/CA5DSTnZTEcU/SMpQAoBXEwyGFPjPk/OfIbgAgu452lzvlao9IvRcH1i1dEJirgxs2d
nKaBhZfoaRWQv5QDDfXHVWiwtZB6cNQ7L8bOGGwsLnXmT03+SHBvuAfM3bk1P3NB/wg2MMACTFK6
JP2kqlThWh257oaE4E0ZAGEQJEsNv+ZPUuB4HbgKPR7NOvbUem16aYfmCLb5EZmRmgHR0RcR4B7V
3AEWUG2F7QP5dn1h78QAfFkhEvaUpkb1P8q07xuq8Pk1dAe9A75reY6BTsTfS02l0PG0mGf2gz0M
vTSWbehZU4ugH4BMyWCA+acWwQI01MfOQYaNGghJ1lrhBg+ByaFHFRWc477ds76Se6q5oSKb2jTN
fVL336kCZ67FQaNtuBiB/bEyktFBM+/QVaBfVogSTAvBtRR3f01QEyRDO/IHmMXvyBQ3MBcTFAUB
Xigb7OKzA9I/GxYBgJpye5Gm4cFYJA/0pBhiRjrKCGoOvxqofZl0aiYty956LhLGWuL4+I7Sup0u
K/PiZFW8rsA++JIDMREwJlH9rbDFaQTjFrZDwB0Po/aXG/RvZm76nwMdp5S1SJon7LySzdiX2gnP
yfHuvwuH7yvu1f+l43kOaM3UP/e+uR09vCAPqYP2MQdSAFhUeB9cUQjA1oEXN2fLTkEeE6K3u0IH
4xVbmhFcWVn6ybcB6+v7svyBn6hla+H0F2Ve+aHoIxRgoJIMTDo9UJEZ8K/YoP/lujZ4+ry4XXe+
D6LuJEZpFJU35XYBTF2wAeJdERaHqXSKSqMmI/DltOsQvW2gU/a/FZG1TpO0+BI2gDROgSp98A1N
AooKcAFc6/sV2GnaVR/lYGGueBuePTH2J8E3kyhzrfBsup/++69oGv/8SQMTp6mbeB0uKmOsu+pr
P+zDsQIiwKOM02IlBUrywTYEhpdMHAo7rK9+1/RHmY7fB6cGWY9l/joj+2f9KrL4ew3UhrcyQLd3
YMnk2gnd3zmZHuywAYqvugeuIqcJwrcOrvhzg8LWEeYu0L3vwLltvjBAd63qmvt7UbnG5xbA4U7R
fEnR0Lr3WwG2DGWVpP1r3RnpE8j2rItvsG6R9U5/ARVmgXNyfQQ7XlSucr/MX7IiqC9l2TzKzs9e
zLjPXoSnr2tsnx5p5qAEdzlUZrMHWkP24uMrGdwlOepE1VQbi+bSFcjKqGDk4NrjmhUSUAh1iu9t
1aGq20V1yWJwBI0AJiERU8c7jJc5uKw8fUWyWaE1gVAOHijmBnzdObadPOLJIHlMUn3V49f/IgG+
ATzvJHmIsQ87kRIZ5eQRcEDgb0bCbI96E5iggCxYGA4KGGOlJhvHbTmy636yMeUI1qYQrB7rKPBA
lKhsaDnDG8Ha54Npd4rjjSjPCHjRggobNrTgABiDQ6w7n6e74WNdImtd7du+6R9Yr2muuwTayg4g
f0Boqwo8iTRGFe6Yjdp5NSPRPPxJNvl+uIFrODiCxyo4mpGubwoH0AwxqN5fo6JdWmU5fDZ6z9zr
Cg6iBuPM52gAzX1hN9WZzJCfWJKco5Jp3zsR3hJZf2jwY3RC1YMq+gPOUxEmXrEC0VABNoLuG2nt
vqudjQvQlz2qRt6KyPjh4qnvMVeQ/cxCZgdotsNXJQdJqvUneQZ0/T/JAxc7f9ZW5pIwkCgdpIMM
XnQ4E54yPYmD5mo0L+L/hBJDQ1L5uxHAJotp3mZa/wA8skVgseQ6yVzOi2XHq2glE+MHoAe1z3ln
nnJPK35q2ngp/KH7DEpntkrs2junqhYqYna9ySOhv4S9kSx6APl8kobxFSgl7itKiQqgTLT+986L
QGHCZbgQkgN4N/K/hT7ONMdsSF7Q69utq6AwzjWKv/dZG/Q73/eia6xIqr3OKfaZW31WtPXHSmFv
xmg6mK5I5oWAWhGdbi5mhZMZZbVIlMt0SZY0v4kziHTpIA+Nb9kPw0pE8cFK6+UN4mclA+ztZsjP
Ou/Bb1I44TrFKSVfSd160zW93qBfwT702JIfIoGmKpoCBx4Jp3keo8UENQLKaLL88OGkIeGspmlt
16h6ll8ky/0dUzWH4Jj5nlSAgySI5x9RGmRvkeOWV5ACfieZgSbuPcohQYSgKsBApAWY+9rUQAcJ
fw/+LnOzd//BsfI3OwbPYFAk38v2bDk4YGsPwLMGPHZY1gcakABmQL8R4fs8Mfr6kJcAxV+Qvryz
nD3v1LOCQtB0DjsWwfC/NlcG/dT8BlfjOhb65Fw8o1k2WoHufoq4E+gSFXv1J9aiqKFrE+8IILA3
tLKFW56ixT0wgM7318B6B1Sg/MGTBhjvC61aR5bOnwH1DEoI0HvRrDcL9OnXabHE/0S/I5mnLFAM
P1kwK4yeXR+fQxcPufgu1IvjOzDFsOzT2LsEwv0lgfD5VuP/ZQfuLmtFU5zby5VmNWIPvDpUjCYd
Oh8SdmUgMf4kPLwzIXWM2rsMBpsiJDozd66LAyFSUgRvzAR4GAEDJVFHPZ0etgESKiLOXPDhqcNF
mmesdZeE5doY6jyyCcG4ir6BhVR4j3GUHjNT697MSAC7nDegII1j9xHtUe8WGUProGlEj6bUD+BZ
6h+sYTT3Ril+GWUcy3WZgcswBMCVFogCjIYDN5a2r5rsFRhcr4Yyr8x9Gdf3HkbWbd7/amPti62W
M+3a+lp5Arf1vqq04EoDyWvgLwJtVdNXJBtKoU3agNvIWhThaZZ7qIY65Hn9WVdWTduCyy7OMrQj
inTb2uBGzg1XPJlJIp50fOEhhabbe1QeiScRgToxKNhlANXcA3pnQMHZx802yBmqZTORP6C0FJCj
Dj+RxSyvkx7sE6ZotmSWNr0JzFvbWdcodlzF0gA2VFGmp7zmOZDKfedz1dX71vfiH0MLkMFhrKOX
0WjHbW0pJKwo9h97YeKwXJkkfrwMA0d+o2hGJv2zYwzpCaAg+TpX0UpES4Cz9sOU4HYAgnv0ktoa
4G0z8YOZ8murgVevH0f2KcJbJIsy7bmQZvgyMgB4NBn7FPonQ/Zr/LijWSQa8A5UQ6eGvFNwoBGa
fWjW595FG713i8QA0WgTNulu0qLxwlyEIc6bwRiD47qPUJHGX1Aa5B0IdcVA3lTvAXg8Y7CUUYsT
iKQygbnrhNoCEKNoH7Vx1MGiRM01uzgNWYBNgZp+hPGl5YL8S8mCtPIWjWOb2zlslQfIQDja1gAQ
8GMYoAkE1Tv6tyjJN64Waj9HHj/mrRg+yy4WKwHey2vtm+O+DhJfgYPcO2VFH/x0ePpYWwMabSqH
Odt4yH/J0qz2BEwctgAo03ww2P2NQdyD1WTXS3ypRA3SGksX77lFEnGON2S68fPUuuI/yLpK0DEe
A2u8APTJuoLFzZzkPSCtN7UBFo5ZQVqggqE4JAWx8hyEFHVt74ZWFYl8BEfBln1CHhyUHog7B+oE
sBVBYWMsZlsyYYXFALjau+s7RcDqJw9Ybvjo/X2b+ObqL7b37S62zvH1FUfojMQPCNBxSc2rpl8B
lkp1iv3tTy9/FN7PyqzS/Z1cj3dIg8c391xqUXpgMvt0Z4kf524dup5/84ei0K0D0JPWEs529phe
pNeuorQT5/k1AnDcOBYxWgDV326Wm1Woo64+TG+CUwygLoAgppDj/f/CCIIvr8zYcQ6S4TDsjBai
1fyXAkpuvBEpmH3RLGucvcD/pjdJuMsqDsookvGO4bL6jArk7kySjkvjPFnYFTpW0Xj6mWQonTDO
Bk7ywd9Z6qCDs9toNfmTI+n/daE5RPBKi5Fgugd1c3RFC1am+3kO2JdNBxJXjq89v0zOIsI5/yJn
n7ivNrJKZKKUF/uYFiijpVOfE2RlwXYdhck5a3nfoTIyqNbM9v3FjYr0NLj4nC+qxNbXNlKR756z
unXDI/oe+v20MrNqgJiR2mSZiV8xOc1SUNoiLfjT8a10S1/69EMw9t6aIVt4bdTvQN4WxdF6ENUo
DqUov4BkqH6I/eJ90O3xIffKGmn2v+V9aybo9HOBU0RmSpH6mnnNALGrJF2I5pJBDUEJ/g0/Ql3W
rKCVCrv6Mi9CDmqlJhyx0sfioY/tWqdWomik4NgFb3iBOgYOzBjHL8anNAIFMkrq+rUZhAX+rvq7
LOT9HiR13YUscmcYD5oLbCqa0tCHYK7Wi0ZgfwYvzwi6x9J9nA1QnhRuAe4SrmYZEsBvrImKE4m0
Cu2dWYEtgLoNuqEyAuqkh+4CcDpDRkPsoX4uV3VpStTatrFDmS3qvj68OoEyeD/n2YFkSeCG197o
tjSjYX6N8+t222Efgcjr5jVmWnP7GgNbV/x3TOzIS8tE/4gv7XnhkhnhVks4v3mNfazfvEaDW8ZJ
tHsQFgi3wRb2u+0+OwYqaGhvigo9+32vO+9Vpy1u0o/RKitemOnwI07KsSeerMkQzEtiZ5jSTs42
G18k8rdD1ZYPnDftc43PGc6yUQZNU98Z9WuqRbsM3ZTPgcvbZ/wa9qAgtssDTX3u2vu0dqwFaihA
aaZn7pqVSfmghQinD3GDzk+waU7GKpxXJjtS0goUrmnfb0h2yFARKELooGzc5SmIctXRz4SbEH0I
uwEtwWsWtu9GE/Zw0tgCxFPUO8PaAfAOl86z+DZXZ1Ru3vn7Wq93Uh1ikYiGhEX8ZkpmHnpw7uSp
ijF7CcBb7vFceWMGvgQckZEbLZE0KIpB50cH8NgIBGGeFx/o1LaI9XFngU9uSdM299gT3p90mEsS
wPiZiwCHwgcAfgL5zXf/YR/lT2RKQ2SVAAVQ8f9kHwiceMPeUihyU3wOfiG6H8/h8cmL46cmtoKD
LVJmLx2rRM9P09Yuyh1vrlGuExxo6JRxYjfDQkTNuLo1+ud1zrk2ud3q5mDTQlx3sWhMI/DV/sLP
ILrIXBDEM10YR1t1XhiSG9Ogf1yRjLRkdzc1fbDvxSZD64jy+JMdKf57DQCHPQ0iqbe0rLQHSyzI
7f9wG2RXSpzjpaWxn1/Gn1b8k4yWwPFGdKzjw//hRcwmVZni0zC95Ngcd6lf7P91BXKjIQyLjaHX
Yj8qJDamBqkQ3EK10UXxzKEOzGFHIlLemZFCEtba7IsjP7FFX/jLpP0IN0ehK1piNpnDB7FfL/LK
kOtJS+H/25liWTqKF/XsOt/J3d3OS9CVhcag1TBKbxMxvsVZFY4PFQgv+uHF0WDljxvEXaNFJzLA
6zazzKzDbRLm2p+cCpFpS80Gh2DqlP05V4Nla925qKtdyyzwmqgZ+nz7s9GNIGg1LbnrjPEV8Bsx
OFGL+AHIbWXWiUdgbIrHxP9/nH3Hkty6su2/vPFjBD3AwZuwvOtqJ9OaMFrSFj3oDfj1dyHZapZ6
77PPjTdhAJmJRLVURRJp1hL6fYyKZTUhcSmH7KE61e8mJG2HlVdY3j3ZWeVUbZ0ezybb6txNF9mT
TwF8uqTqFhealWjW/6SuTPd3CoAlVrIFsjmApd2Yb3mTj1+mqDkYrDC+t4kMkDCc+HWSiXZqosJZ
t40ov7eZTwaDjsC88HgLOi2rvqJIDfVzmqN/R0RtVxgVaF3xvARIntMexjzIn9Cn94tWxmn+PTMD
54mjf/ZAewswO9PergV27A97izF21ujuXPYGLODb3oBxr68Nx9u20TbxlYFGG+1/QCIvK+tVqwwU
w9Vtf82Q9DvahgDQQiOKZ3dAtDJM0fhsDOZsCwgBC0iw8ZutxkAX3+vBI5XPBD0QEac4ZXuaZoAv
WBdhA1CEqQW4stIuU9lE8Y3xshaljf0dkgUB6CFAtNl4Ivw26kBB4ZYJrFY3Q5weBL0kt4B06jdC
r+845/1Dr+U/KmWP2zmY6AA5fsK5P/8EPBgEJSCvvJZv+iRywCWrFS95jzpMiG2whO1S2x3BQoeO
UMAJVatksp07DyASa4ShgU4fd85dIwZh+ahjrC8FKnHmKWkyZY2iBHCfabqGuhFlSBoUIwCU3TOO
5JDsZm1gA0MwMCxjB76KkgP4n/E9Ykuvs69aIGAr3fq5as3p4IY49o2lEZ7KFTcQculAgfhotLGz
75vSQ2IEU7oA9CUAGWZq7j29std5wsx160XmoekjuaL/mAKQ0IdOTanMaZnS/xNN2zC/NR4DYL4v
a0m7GJMr0tZqo//F2gYc7UMf2Q9mUdX7weHJDiGl5ms/BuscRDGvaJpP10406ucpAuk8ByAxSjGh
0JzyCxtd72l0MvtQAhxoY2YF+xZLFHNCXwxWvAmyITwxT+SPyWhtiji8A0yU/KY74KbTZWNdJEIt
D0w0IDJQKB2FSAV4A+M3hZn1b4o2DMW8goeIQllopgFjjlVaEWC7dQu8RAGoAdSILmZbI4XYFs1q
UWR69Te72Tgdf8UViHppRmY0WpbSdLb1TrE3RmeyCpoCRLCLkkYAptF2QAZ5tsF/i/pVcBXaKKZi
aCQcAMQaGHvRojzN19POu8aFzDfOgLKQOna8K11S/NCvk2Y9DFPJjou8CSrj1Ov9mUS0nEaZAOcw
gqKmHyOa0NYDbmysqnRfQ4bkYLrCS1dOd6kArYYoaCIe0WwMPjYTuBDzVMlcJGLXbjJ5m0U24C2Q
DVV3dtJePDplHl/RcbFdDEItRs9/0iM5lFXOoXPqcIUKjPGETw+6+SkxX1o3ApNVCHa6Bny7927T
In83GsZLXBo5ymfa5JQYRvlZBNqa5PpkJzuJ3OGuVOtrHMBREzB8zmOhHbPeAnadkjM3Qn3IAKYZ
gIrb17rSUcCTIF9t1QDBzyZAkBa5LK5GJzzwVrBwgzCM9c0B7Zgp6/zH/5+FoXxYf/hox4e2ku1M
pJY6NTIvc5aF+NTscHrhzHG2uiJb03n2698z1obL/oTa4zrO9BZD8RWKKVxA7n1IE5S5bQFmyUmf
usba5qh6W5mjGD+7Wmhvo6yIto6hj5+LBsnnAAjHe9L2NhKLtaIZJ20QVF8LgExdSVlM5jqQ4fBU
TEPw7OahP4uHBsf2pLynJRMep2ehjaDzK/nwyHHuQT2sFz2llY1I82gc8TCNnuhS2VW/CkoHJMZK
5tmxiV7pabagRQzleSsNd5q9DL1x3RslyPr+PCF1Kg015kJuFwUdeBAoL5r1oq7phYHOTMMU5psp
xLFG99Lq1IZdderVhaalV6KupJfOvW0Z5W4xodFiR8tINnRuvNekeVxsP5jV5JPUXFrgqudvjhe7
t23Vx7BZteWsY3vAOaKeeNmIPnOqu/G2NOPpik636RoZeBbaoDzeunrcJZsIeU5gcCe49cJksZtG
QG3YtTybWcBAnq4HG1Ds1Yqw2sjPEsmGqRucbQUkmjNd7Ig/4uCjYJxDZxWrPmGcnflR8xx9Z6Xi
JItOs8Hugu5fRJzyADj2sBmoeZikwkAiyP9oIEMQyu5JSgtGRNebPnefaquJL4mevAoUpz/blZ09
eyDFGPWwfCRR0eEnZtk8R8Knzp7DioP7BUgs1sCje0NdSha1CB3X7WoYx+ieLuEg4nst5g/FFKOc
JDMEB4deHx2ZXb98MEPBpwbk8e767z9H6yN8H9dBMOxx1/N000MZwkf63ykuTSdGQ9inqYq89SSZ
dYjCAOjyv9kJjcJ44ykkGVjpZ4uZfnCxo+p50qK74jTTEpKMTGLFcdizyjoo+LKpLwb0BXURqj9J
fWNOlh56TUE0HxarxcXih2QV3kk3oAQv5tQaLSPF7Gvx8PEPUJ+EfJEJesfePPzTTmSybELLWkKF
CdFOIAvzoW9lgB5i6+IluvnA1MVCS9TBAKWkX3bNc1y5inohBfKVA/wiVP4XoOu40qwwvO4MvsEn
ENECvqiLHGTjnCxfLwsybIcqLSvY0wpS/AcnZFDVoHlHsfuwA9JevxsbPPAd1cxmqqY3ulRhxk9o
SNixP+VkhiIwFDYAl2yxj4MqvQrwuPhTYtf7RUELwBUkwEBesvXijhTL/lYJmq3ELsotKcgOyXFG
H6Kf0t72G2rcy9FflKnNyW7ZaNkcxYmxhrYM8HzSnosNjVx76ncAcOgACI6/GZCMyXFCC+EO1YQN
jiphZx6HomC5P5fVqzlwb8wjTUfDkd4J7enmceSTOIANwW9RUQwuD7qS0WJuIGq7iiTIbaWsghOO
tM6u1o17muVoJUTruVLEAi8aPg3pAioCaw8q4cONIkGL4mkxSUQUnEiW0uIhDsyDBCHeoBwudlkQ
ImxJ849Lkm6wjwnqnGnJ7GY2VFtlA24ybwvft64Hk53YzR4iFBJHLTMc13Ej0b5N5XO9RNBptESI
VqDfWGRIZxQeennlcJDJdIi0tk+ewK7W+WEbhds+zUBkR+ZUfAdUK/SqgzfGGl2rvBtBSc25Fp4m
C0R7LAN1FlIHWuMDTEKcNQsQZGsazlJD6++azi33bj0JJCN7HNluhjgYoFQElNK3TmrliYzIEY0W
GfD07yzQIO1vRItb2wpDtCC+fzZanLvVPZ/c8OBFYIkExhMQQkWsI/rpnG5EMcGH4rB8QZ4x32Zh
afhiDE25phV0GUw381Esk+0CZWjgPLkJW3BnsrqzQJWXWuckZOY8Ap3vY4Aw+n4RpQEwK9elEO25
4i+cWxtdSzkQDxz2MEi0medGlvs0naaBIzICmH05eWJNMrp4gzuuAkS4d4uMi+ZblUb1CfFZ0KNL
nG10Lpt7snAzsKiWCGsv9l3rIHg2IYu0yJyhNdGeWdrr5TP1dpmu6jQK92QXukN6DkL7XIFf8pRP
WrdPXL6nWaFEzjhapW8NaYdcIF5dSUMXizQ0lG5il8hswp6MeGEBkgkwEhtauCiW6UcXNKfLzbb4
VrR7BaRysxcrRfTfCmjsD3QR3DAdVMMybnncQ6nax/oZJIO0rjQr86mLeLdBe99938vgJ5rO9nEV
ogK5n9BoDwKWGHDHh9DEC4k/dnfIQRWxn1ZijWra4JeboMSL1+bPUpgP4CQfvlt1/92wzfIOzHp/
FUMr7nQQUqJFEVXfjdmHuyIAQw1XRyYAyCBgHpST71VVddD1vHgkRTfuIpDSPMwTBECOJpJI/rLI
5egaicus2KZm7fpOV1r7tDMD8KZUr5nDy5M5ABBuhXxqiHeOh1lnus050eSjgXsAmL1jEDhjidHr
AAYu8m5VuhNLVsidaKs+aM1t61TBA5qvtYcqL15dllWnoa7FVh/Keh2rtX/3DziGx3lvRMPe/Lrm
U2VO7J6WLO5pd9pDfWqhqupSzzXQ6yGCxMG7S+AolAbXCtBMafcgtWHRp6Kzm3UTt8EuMor4kxlK
sa0twKTQFNWv3X7gKB2XlRF/QjEJ6LQD10TzIYzDDn05+qR91XQ1G7P+QZfGlnR04XctOlmeaRxU
T61d5MduLE+xHMYdCHntY6suTlWAf3nK0Nzg1PjP7HLc+0lT1FNgrQDUAH069LW+Jx3ia6jYQd0Q
R3MLHMzDdOpfgUvrbWZ/s+Xv3ZZ1N1uiySYW6KlV25OYdaj5+/d3VMO0PhwZ0a9jG4brGBYqxVFe
9pFIpa4NZ5iq4Ym5n1icsWQdmOo5AZRsv0x5fKYLQjs1nhhqfjN0UQp2Ru6oOEnv3qaJqtgFPMI/
rLPC8kkW6DxttS6Zvf6j3ezfTiqcIeF7RUbkHNWULhpI6aOYGnJyCFmA/Cx1x88Igwf7wUDYhwA0
tU6vz60jr0tLjvdbNANm0rThw5X6bMiMRD0WLRicf/ohU+5Vs2unLmxwK1K7C3qc79oUv2EA0/Ej
GtC+08ydGvmQxCI6VFIDX0SdgFRxdNJm58UtolG0ohiLQ92A06xJdRtlpYaDIjUtf3LtMNd2BfJu
QC0cTmMDuFDghmXhOm9BYZLLKLhLtEaC9ybBI5qH+jWyav1aWahaE1EYzrJFUZhjviqtrN+SLI7l
iK+1VG9ueEZkMr+9LLKizV7DHm8Yi2ixXWSga0zPDdqjGr8zcUMF3WO3XQyjGoD9/+W7axl/++56
puO4+NLajm3/7a6eIgOKN4WqfCqpgRsvl6dINvYZZwf7TCMQrN9OSQFSjdeuAyf2PFO2cTLFIHh4
X1to4CpGFOtG9MFdAmbu3m8MN9/og4uqLuVGD3t0uoaFjZfvLLhElfjaNprz3Gmm9+jEg6870nnG
K7TzDPT/rRs3xQOJPBvxt9ioxjNNgRfNVjXAi/c0RWdnuwWX1rBptNp91sVoH8IKoUTy1DtWvG0D
fdTyDTNjJK8rgAjE6kIjuiCkYB+BQ+0cQUIE/AAaLhoakYwMl3XkBjfGTPiLi2XdBzfg3642gGKI
Z/+LL5M80DqjZWAAzcfm4qlcfibQjjviXWqeSXQIuFFnbmnaDml+Z1UoDFamIVUH2G2C/t1oPGWq
HqDFLR2493q1Iq1XVihsdRGYV0BcRm+9NnkR7kepobSIh30m1+kXU4DnkgzoUobCvOBlHIU/xlCg
LU37SnLZ1lik09UeRLGOBZ5Zyzoa0Toaobv7v92b/xbOwz0ZgQ3Tdh18ze25KvjHKxLlYfP//o/x
f8HkA2J412qepDMx301QcNeWZXARQzadRA+SikBHneS7nEZ00UcTJ2TuiN0iW+y8Mup2uobM9qIl
x8uURfpmyrP69EFOO06IbKmUO247au/FMY0Cs5uQsDVn5bJ++bAl2o381JX/8ulGNHPc/MXLWtpC
fTq3BAXOsv/yIfp4Ktea0719Olq6fAqQnU2naTTWJBorDe82eOPLIu/1gP4A9sqQF90ABrXC4ZWl
T33Rf596yV/1LEfYDE0Y6DVFGwq3RYdQQtOvXVaPG8bCdtyCOMNeA9wNBV52UcQ/vAns7BpKtgZ6
LnqmjM+zZaUekV0ZbaowZAdXt43sC8m0uBn8oOTNhg1eFf+QMbgiGYDxffRz1NoDOsfqjS5LF4ca
p9o3Yf191MBJ2RRTftepC01lhAMg3ooeFhHJ29HL71D3yY5N4+xJhMZ1V0f7A5x4mSfORtCvaPbB
ZdPg/BQ2G9ItbhercPgSod0WFLFg2RF1PWzDxpYXr+rkJcCP6RKX2uQbfZVtqwLdrzvSjGH7lz46
0y7QBvDTNHGO6HRqyitvgfpNJlkbTwDuL8WIrh250QYQc6A6vfxtbSNnC2THC8q9azDimYJt/tuj
5gMTBzfwQwQMBbN1nB/wuPnQHjnJArCsQKJ8AgtNd0Y1+15H5PLg4VyA41UxnF0gOXQ+zVkiMCxs
cFZHNpCIFyMa4X9mOM82aP8Y3pZb7h530+ZAzhb5snbegLy2Ac7+H3clt4s5jd4/ZzkAWSx0AHUa
cf6LFYH3nOmG3OZONR11zeN3FsqL12glCr41GSgTG9P9mcDU1kdAulRcbnGEeDPVtQIvIVYafDPy
Gh3OufsTMajYyXVVucDWC0h72gfJvbeZQdcVlRiNhJPYs+XSC5r1KDF4s+wJvH2xCjTv7q2MqS+j
bKOJpFxJ1cRAF8eMLgUaBu5o5jpTD0gpt5gtItX+UGna+YNFoQXFKpFlXqz+QUs7oAQtLYDF/Tfv
tLawAWmFJ38KzoFPNjiY01UIxt2jZ4U4yWtR+Mj0NnxM85Btktqa/MgD6DJuJKdsAs1MEAuE/NSU
KzqhQrUazvObIdJ6cbyuQYRmI5J6JPMR0PHGAw3nSzw2Ky8FIBRNO//fv/mWyf72luV4qII0PWbi
FG2AMPnPzuAh40UD4qPyyTYKfgycwgYkqUQnVdQKRGZT80qXziims/DcbYTH2XU2M0ot2BX51PpW
0hfpZmTJsO4dxDNpSRB0b4sB/CL8gTXdfnFIWrURImN/2whda1v+vpwW0WbggW19mtbu96Sr+zPF
lSn+jNttcUrxYCIRXW4C7YawBWmXWDXQONAQT/N37c0Ka0pAEmqZycpRkHzWOBQ4r6kh4ufusVAX
GnFXgfWRJtfBnKJH/EY7ETYfkA7dY0uAf7RwltJySbB/i890Kj6FCaBU0O1SXOgiR0+xu9rtNtAj
LZk1eOEPQebt7cmkI+OR4SBC81IP/xrsIti5Wr8bYidDNgzQP626zIA/CjVIKdskBvGikptFgKqg
FsDegwCIHwu8aUdtP1aGnNIwNs2FpjlPVij98p5H8EI9WCgcAmQEeoWQeDnmA+D/yYp8aEOjzz6S
Jr31MU3pKm0t77lkwN6ZWVCssQb6siLFpAvRXpZZVG8iR6B2XClIRlSYbtVKsKK/U2OSGv2Y9ioI
GhB+APNkIys8MMbOxamF1OW77w/OaEpLErXVB68gOMNWZHNzqe0Ny9DgUrpafaC/uJTBS9xn1jV0
NPMzbpX0zwKcNOcurNFhSEZohjfQXm47axTpAzGhjYAqoPFv4dSLFyfIgGRSlu2zDjJhFDUN6X2U
aNpWZ0lzRpzUOUQGTw8DkIPR5hj1WzDgocG3L6p1Non2k112JvJCaf0tNdhzWyTuX2ELvuEMle3+
6AXACO/iXx5CZQg8nGNAN56o4yNPQhSk1ggZzf0dIFW0ffzAkgP1gDis4g9dvqEJLYj7vtmjuCFB
JdLvJhEw+PxAJY6VXpKRFbu+kHJNFO+RzWMkYRq5JgL40mxvp8Ks2db04nzXB0PzHJTg6kId1o9A
8K9I8dvPTlEFO2Pk6f5Pg6F8Af69dao52Mp9ndUFkBW9+GIl329EkYLdHyXYF+wOwVsn+d6HIQIV
UhfJRcrvpE/ApIR/G6uZka5wX/AakG/NdxGV9oroZkHz38r5XnGTf4MiQMPCvGq5z9Ai1C7bIDqa
jr2ZahPaMaMC9eUWAvUApRdnB7iSZxdolhWKiI8pKVJlQ1qh6+GmtBIXLxtoxECNTj6CBRfxIlo3
tT3XLzTkLUffn25vmY3uwEhz9U8C/7R+XnDxa+O5Tf6rH8sEjW5i+pT0FmIJFrp+M6fkR14l2tbI
bQQV8Q8OghoL+Dx1U22JrsqsEfJ0+nM42YgWLARXNW5I69qonJUxoqpz3ZfDxsjBFIPMlQ64Swbk
+uUyKZR5mqJObvJjEPytK2uc3gz/cc2N/mZITtyu/tVYbAAhT/YLycMJ1L2gIDzpWdPFW0uLspMW
9MD0UkK6kKyJ2pqtaFjREBytV5C01bizekCcrLpfxHcuNS82twKAEEBM1NP43IqVVjRtjlcpJZuN
ogbDZixDBOBbH+kcpSH9vJ7zWDvkOEVIN2/OtxqvKFGdI4CKqYAsEtQ7ouGNrn8fNxNH3UCokDO8
2jpqhhnvuc4QxiXMDJ5lVemTOkvErkni/sgNtCH4vOA5KiyMdI1IuHXhKtuCjimGR5+a6135WOgx
GnK9Zqx3orD6UxZ262zouEQuEKeCeRiVzEI5AE4/8zwhA5zJkcAtNeEHriF8FH1EK0tGw7VD1OtK
I90Bu9fkoLyZph4eTS7iDeJXyBHWIzsAtYGKUDjyvpe1cZxNyBpJiS0Q4kdQWf72R3JN3oN+Vd4t
4jbHI6wqf8Su2d/sbqIx+4z2tV3ljqFvtGnlU4l6kkXlnR0X91S1TqXxXZQ/GUntXuaa98FwN2CB
kxuaFgwUHnVU3ZMpLXq3J1FmMXcToFN/Q0qyV/5dok+3suIJnD1vvtN332SLwuMCb9q2W303tcRc
SUP2q8jTRhSXIfNNlyHsjxOqoC7zDBx/d26NZKgyoNS2Vgh3B/aHCg1Mvxf9J0dVkXsXWoXw/+wI
r7Pu2kKhxwa4FXtjHB2k45p6hulWoqAVzqUSAAAnfG8lKivPvmjS/ombHT6dQvVOdG3HlSUZkYc/
/Vmy2nQWzowEEpOVKd5vMxSB0mGBLsDtAWNWUM0igpchuUKaWzXAWNpq/cS4bxRBfkmNYrvAzZAd
+ayUXS4VbxT5QwnjtnUtrdiASvVty2UdmShX5GA+oSwf7YOdcjUF4aehsO+8pOxPLO02VScA/F/I
/sQzk5e+0xceAHuRbjxZSQDuExrOUlpEc7VyBHTUYVbcLHrzYvCDjvaYkxOZoEQADrtvBBnfDXY/
RDh4/J7r5oBuFsIwSQ28K6LDk+1mYeR05zG3weZdpp8y0+mOUrUV562O/mTZG6eBT3Pzcfnespxx
vMjj96zN3cqLIjHqfdgY/XkRcQeAvlbHXmu13JYoTkCI2GxXnsarLW1jCh1HIrBA+52OJ0iLLpYz
jTq3GfDhRLPlvZ76pHDMAcdrUs9Du8CNzU4QBiVh0w1gSXJ1wNvAzeKLRh9k0m6bbaBcx4B/Ru1i
MgAC0gaG5MZCLuTEhZffM2bggwHB/Ec8pJvsTwsXsCr7SVbRWQcAu2+ZOftZhk9BEjQ/rNQSoLRJ
LNyJSiQ5w9wG8DRnj3XiDH5RWO67KTKjAqW829ZD8TxQb9qKrRtnm8im/T5WrFkHrRFewJ8U33ll
wVdWKPMffxiA4g6FJa5xfes+Snpm4m6RTl9RYl+fwzr6WaCSZFta2mh9KaP0Jyhu2ZY7qOVcW8xq
1rJAHJWMg8AGBPD7OjKkWV569XkE0cWbtl+GymOeMbkdks2UMAkwyXy6p1Ee/gQbQHmlCV1QtgtA
RVY3wJSC1Wzq9el+iBI8CtTyqRune+l6zb3zuLgicyPuBvQBTs1+seQxS3cCkS0cPDJAjukgIUIh
A4AR1QZV19eov0YgyQc0Qn/o43FE0hsNCAwMhye6ILTyNpo8npX+ovmg7ifjXr2p7z7Iafpx7eJ1
8UeywEM02kwLY6UJdsH9Bak0vJMFvg2kvVU0VICqByx54BvjxECfIlx/niMTEt2hmQ2naWU+Msu6
byLc9pULmtFlcTO7BVD0m5vO0lxANgB1Ulc8Nz0gUmuFlUpcVu0fM46SKlehqhIHFkK2syXN1DrW
N09j0/f7SEX68PkA5KhGIOCSl6QGV1DQo1mPFCQjLV0AHCMvKbJ5gDmqutXi4IOdCAFwZ49sWC9r
Fwc9L0FSL764aYMkTCDMfeMU+aMz6Pkj+txXKAvI7kkERBnrlHTg54gcv0zcDbgq+bVGEeWTakzZ
5ROiWq7VRShJjKMnvO9uXLvlVxItFrSAZO8+FgsxtG8+3i3Ixz/tQhb/ukvZoTzNLIYStW56cQd4
uhcbHZl7mvUo7wf0slKgSmxW1AYDq1Nn8m0xdfrKBbPf+uZYMh9HmjbTQRLpGOv5YAI6Qb/gcZLH
d1Od8F0YtbvIRPHRuC/sZI1S5WCj5U74gvr+bcoVGbGM8fgVtqZ+ZNFLEFXWahTBeOqlK74UCbiX
lHwIkxJks2EyLzemCXmhevCuYKRwHxjvPpHbfMjSrQPmrh2tet+FmXZ2QdkmKN7U7r3VWavpj11I
Trvg8LwxPe+ApoSXKe/Sx6CPU5B4eABXxBF2TdNZMUUom9JHcMYqE0BM3NtD5J1b/gNkls49Sccu
NcFTnb9EaJ1EXO/dzzwfw6zzo6rUDy5wkjaahw6RtInuc40Zz6Lt4qPL826Du6t4TYwRN5IgfJGj
3qOANph2XWDZX1E565OB3g7VBsDv4pgVXffsePmDkwT5K5gfplXeleVFC40R3/GuQakiFFLrK3/i
un0fewAmt/t0YxWIMlRTI17//BgGAmobkquPoWLc53wYhq3Nw2OSDdOV4b/tyfGGdi1QQribp4MO
bKTUaXyagqw3wHvpU8QS55EkdWKj1iSv2gNNG/RF7hHiGVY0LdPYfsCJcZ6RSDpgM9V1EDIaju8M
Q3pnqQuNtO6n9MLgTBO8376JkTBM77QRXAFysA+LnMzo0vQ6mB3cAdyqyvbDeg34qKu46b31oljs
tBzv7BI53tXiGQ36AEbSDFCZMdf8tWy0mGj4PR5lA+wG+nSRK/X5z9GyKrqLd4tlDETeSxPMlDhC
iuYA+pHKB89IF62WuW3/AKluixrgotTwtqZlzNj2WlfjdUtB9jv9CAZeo7bXJKSLnTTc2Ho4c6dF
sgESEHrd8dr6WQuDDaFyBczGQVLJ2R/ykENO9o2FcP0oEdlRi4DwLr8xV45IVjTjgYt2dkbyZdH7
JgJnt1PmyGoXq4592yoPjeMa5151/pNoDJpqgxNju44VSADJhqiq7sYQ9/lkAn47yeJSGmjRML3Z
ExmzfMBbsoxTP+XcAIe88qr2iNLROM/LlNMmFtUG/WTYQ30Kuni1XgGBrkPZOkROOE34+qDzL0KG
HiSO/V8oe0QKwum9h851n4D5CVSZiE1bq2TlTptglRfdBTRHBrocJtBpxu3FS8FuSffvJs/HfTeK
YmVIA3kDlEJe4pald3Qn/6iNZPlR26NkZIV8iiqK/u25aryzLYrsDCzBdmNMqL3tFUmlVOyVNIrF
SxuE0bWLxzdx1SMluJiSVZhJIHpNQKHrvFYHg7OMs4sFbJLBx73+wcZr1d5tm+zitfkU70YDwQhu
Iyao7G6MWTy9tJ1wtxneF07EIliEDGTjPeIKQD8z1g7xCxIj4M2w15KfoFk0tggo9WcQu/ZnvSqM
re52Id50EYcnxSjboJ3nPMhbsU5d+3OSV3JHS8YYHBXhoWSdw9a5/QP12cCwnRzrzpIdUASZbE5D
luFuYRZAmvb4Hu9iw32rLiO+YbtId8MVTUmBVJbAy6W/SGjkIeLrG2lk7hYF3A57z8DTwcXNdYfa
HECKjNnaEAx8xiJOfPyamsSP0nUb8yj1AfNgTE0GCXqc0T6Dutoa8UteDFnopznb1W5r/lWn5Xn0
vOJnVtoPVa/x7wCn+2oLMKIWNfsLGJvim2ugYaLtARCKvDzi26FsVoGWBtvBa5NnjlpbCorSbEKn
U4OuzE/vOoqfLrN3nbL8362rgX3rNqI5Id0EHoQpQl9Ig5AUiu3BGafIyyMctFZV7oaXSVgBydPe
e5OjGDz6j3IOgrDFj2NrH/2QfyP0QG8/JjvNjq/UsujILsFPNb5SLyRTsz91oRdeCSyeLNVsWZcC
F5D6IE0JDFaly0agAQJHsltNqCJfSc1Iv9TpIHzAm9Xfcbs+pVkMfrQu2nQCpAX+BCC1vsiNH7kH
3CN7qr7iqVeuNM0ZnpCiR2gsa+6tIX60jJZ/TevRW2l5Vt5bdi3A6SXloc04ADORWlsnbTJ9LgLx
l4vnzi8AJAVR/8tp8184qXef+8Bja7PO8rvwAV93vHyNjnWvoxBzlRem+6Vx5au6Wf9qJB4+Cocw
S7uHyeks8MA41YqBAulx6ut+m9hefgZXa4D3D+vWj2Mn7Isnhnc/Rj8qPENEYwyGYpspbqd9BBRP
f2oZewmHIfNHNUqULBxL/rJol9G/233Q/kd/ZIfGWACJ9W694TYHoUDhZehHAk1GGBi300VbK3qO
unbetDRdtFolgfWU8mAVT2CqPiBuXx+rGpXudPpFezE4c1J87ZH232V2C+wXdUHA/xN6hLUTzWQa
swe3u4RjquGGrCau2V1YO53mmaoBz0ESA6hClArdrAFE7iasNWS51SpSFDoDYKPazlXLSNH32acO
BeY37mJ2pu1oTe2GQDN0UOukPlwLzq+DgRJK3xoN+6q/hPieXbkB8jIScDfrD/XgfK+Bq85mo07g
+4dkvlznUaOlm5gXvwAjnR7Gtg7SzZsPNiUx89/Xz6bL0gFQlq47tQf8RemJLrYKnLsUTg9BDn6i
+aKeQheB9gAkPMZUWHtSLHaibfixsXwSz6YfLBZPNFq8k5MPsn6wa4RHWoDHRtWaAjD4Usd+Uofj
M7A8na3XJ9UxtLm4IrfCVtk0tq+RVq0pApO3Dkq82TQ8F2kMgKdErKiWEemxIkVn/O/ayEqEyBza
tTurqbSRtG3npIBRhV1H5Y/LPIqNo0CKAxhsxldRoX6IRqFVvo1iNRqK0fhKo0UrleyD3eJFxOVx
6PlPBiaFVZ6bJl7HNTx7KToTUEDHDiNt1Q2aOQd05igPkidojA2RcGVG4V0lINX9IkfbkaOmJLNL
2wWl+yeSVOhum8UAvEcB6JRFK1IMyMpXjtFcaI0HOGc/AtL67IdWAW6WKT80iXvxjEqA8VkD4C4Y
qoeMZUB8Bbl7XGnupkcHwjlPWu2k50aENg5bPpcCmY7eM4y/tIdyHG7X1GPGNsAlbI5imHwq+ijr
fvIZMEQPNJ3wED5P/H8o+5LmSHWt2//y5kSIVjB4k+w7O9PptmpC1Kk6RScQAkT367/Fxsfp8nfu
ffEmCrQbkbbTIO1mLTyzh6nAA9xin7VoXkDpLRdnwtS38/YJ73PzOKPw6wbfmWlKJcE0FGz8JCKn
GlYmc9jxVj08Wamm/Sz6cy1eZ6h7is0JeRisPBV4TkYRqYtCNIdm2HDPM+KL8otqnrkTz9Sflh8z
0n1YIuPjr1JLRvd1VV7YqJMn3rjVMQ6BYRnE+fh9kjcySZ6CInmJ/Vhse3Ry3Eujfh8GjaQ0orEg
2ugigy1uGs/1AMQIau7lTXZzNuoEaIdums9aUgDJIsCJqkRcVtRZsLhZ45nwfj90XnabIfjjTjJL
ayA6s8ccZW/3hWXWy6RP3fU8bfrwnq6cpHN3YVT//CKnaYn3cYy41ylyoxIIDUG/m7BOL6nTYA+f
GM2CpnieDRe6Esk5aAENRZLYhXiwWzB3DIgM3UwHQ/Q7NMkh+jmZfFJghxplYv1O0l424jmd6Iln
mmFE/u6lWwSHeJKNRD3sQlb5IBP/RE/8IQPtoQ9EUfO7a6G+MgGTIffc+kpDEwRAK+xa9AR+yGxH
vviikAiaI9X+pxOJLNN+d6rxPTjWhYeShZVEMnpZlKgSwB8H9cvzJU8N4KzmBaoAb0K0sYL+JQDe
EnanKJj+GIwxe7BEUe/I2OTJu/LL1DRbYx+VwYbk5D7f7ctyt5snVGFNlp8+B90A6Z+HAKfAjSjd
Hr2uEfN9NJC77sqwvWDjIJj5JEGUfihFDZLnaWqZbnbNAh8/aAHeF1VXb9oI9J2ZdkAzd0d3NfDx
s+sQAtiLXEEGPF4yXf9qHXQVDLxun3w+WKusF/mWppq1qAd06gEhbWht4OXeN7H1QDMaWPEjNMLk
ESVO0GNfC6DGfxYrlPO+WFpH7dO/LQYMdYSBCWR8REEOegRQpYBvBtMxKsvUVAVMc+Egg+n6obkN
HIWI8IeCrqQRGJtB4aH/yXlEZwiejiBtSHgUHOcVSa9NFNt0vMk3IQeSOUiOXp1hqMGm6yYgQjKK
HEV8PrDF0BgK7ENf4tKZLp3EuSYWGCDrDjU4KBSGrJnwEfGido5uqIB+gVnUmRNKc4OGQh5balGi
Ux74+TAu47xKtg6zENJNI72ebzPfAa0qI6jXtbOpelkdxjyz2kOF3oC9jtz97V7zvbEVyteJNsNF
WoDIzKzcM8C1hxMavKRemAGbiIrj94E0bFLz/JdGivvYVgVe0CQiJdnepijliBdRhWOuGlGOvLgt
pfl4jSSXB2BU5Nu0K42FE3HEGqchjTpxCbV/KsHIcbyJDOQitx0aXxdkcXMIa/+KuvfgcBPJrGW7
dAJFb+M8/7Qu96PvZSoSEF54tg8gFcDmdtbw25ruHOWTrBp0DP5uv9i3Ref4C4Et70EDTpiWp/Xo
A/hRVC38HvWUNCVFDmwBEO0MD2OWYSmS+Q1HHAd56u1tgTyqjWOQusem8ZLlOIh2S6nesqvwpEUr
8hwLC4FkfAbb1hKPGzxuSTtNyZbSxehVmR1mC5oOgTNbkBmtcVvyYw23G54yK2QvnY3YaVs78Qtv
M8CgAfb+Uhe9sUG4OzrJom4PCWuLnQuo1ns0PxXrrvb5I3LxiCUww/nmptGzwYLue5ZncuH5dQ8q
kdS5dFPqJS4Td2tGA5KalI/REil4t9DrSsV2g+6Q8o7zIT/NWtMvxiWtgCZhZG8MCe/SAPOgGeLU
ZQ+9vUHitT5/Gizs5gctwk0UjPU5G/o3z1cd+J7jFhVCCK3gs+gTTemKZJUX3Ek0zAF0LfIblPfA
br4kw35ybmUS75gqrje3TyZ5XXZHAOcvauRpEShCfRmrmbywrAG/n+bxX6xyn1J0hT/pLMj3adXo
Tduo9psZxSAilyulkuChVXHx1On4xH2gKDro+n9KcsdDCMyUO1LmAyDEhwbAR2kvgQExxPHFzrEg
zSaHD3eyt5sR7GIqK3cxQu8IwqMIV6X86APv4YoMgX9JU/vFGs3sLW5Sc1vp1FjTNLFQS5cVqgAb
UA/019ZeOJOZRBXH0eaIWtN2HSAigBmzYtzBBorLiTvescWT9tJWqkXdU+bfRQaI+0gm0Zh8Qb8t
IpE1ov40JcVg4PkEUPLv+WTRGyreVyL9bkyFnlTMGZUJeNVBtoCyUWscvAMe/5WzpEpQsopEB1o2
A7GwYixrB6AocCX17DSgFiRYz8vQijcDuqJB0aL/fpdisBG3iICzcddTcZPh4r97GtKoT47dx1S0
HOjkVtHi0QRFaiTpUaVSycVsnXj/XGaIOm+rvnzlfurvJNhJV9mE+W5Fnl5pheh5Mk2RyfnRjLU+
lzKIXosXw6vla9TGQEEz07/Jw4gY/7RAURoaJCxYgLQD4/MCkdNU6xCInctxwnVJ0XXkL43eEtsx
4A/AcFTHehpIS8MX2exBGnyBcOy4Wc7Caa0KBd03+ezCM+cAzAR/G9toOlr6eBjKRTD08dG1EfUc
y95cz0IlkTdDN1wr3g0+e8zX5Ddb+D1AUxnIALboiz2+y26Lk/qzdF4dlZrxkVaZ53z6ILdPUzc2
YhKTzSd/UtOcNLMjCck7pJvOP4L2WO0tcwTC4hTRTyLhIPYOf7A8cF339zN7B8lCFxi2wHM+zrJ6
APxJAqz5FZF+kO9/cuuK2jmSBdn2BvcRh/U4gNhYf6Eh8A3viI6R+5uIbKe7kjtwXtgxK+P5mUiP
PgpB05OvARCkDcaL/Rc5KSlITVfk4JbuuHF5Es8h65uCfG/Tm2+K5kIECrPtWBRAjPxyj9vyGZ5k
e5Q3oybqn6f47EH3/eKWedpHFhTBydsCtx/oi8wBmN5Re7svny6sPXyemxfdouIK7AbIEM4vk7Ds
NzXKqU7NlIIYo6Q/+95uzi+gXggIOkGoVygCztbliD03kI3tDm/zfaAltJSzuJmQX+mkxtKtXWdJ
L68YcFSL3M/6LU1poDddyG29yIIMIfnp7Se5y49tofjC9LqzF0QjUES8/HwbfCNFiUbMwu1NRleD
V/coGBvs9U3RtaI4m2NarPskCwG2gClpSVFqHPICrxvQ3vXPPUghULWCcuri+Yt8ZI57GothdVvD
6PB+R8PagzNG5T15j8nRLjtxdqKyugNt3kqEOjznvhue6SrUzbBGotBYDqwb83VusEf8xOPhZlfW
ajxWKjjF9it4XcaeH1SNKKAXN2BhD4G2D9a9fwZTu4CqNYWBLD12Z1vSAATH30Uokghz9904BncV
ktJl+z4Hlv+7H3n4o/5ZduAVMU103oNFyl6XMXrUAEBVnlo8xt2947XyRHMvb4wlyhfNJep75emm
0KYB59uc1EFtNQcwbi3LCAxpK9REFSvXK9HI2gaIIYb1gKwOirGOegR6z44uaQgSm+3TGunAybAx
QhjS5c2ErlBg9s8SdpspUDJNq9FwM3c6A5oUFM8otnL2pJ2tP7mTdMR7AxB30xrkPlv102cg4TCy
yxB7eNOQ4e0WBspJgx3N558qwpbGRL3cNufYqBhMdTi8TlRANBjg3jsI65WU6Juu0AqEf0qAx00m
tRX9cznrBAvlJrKt36R222EEhPdkOfrOuivwB7LTTJ3caZgOJvOgsWX0k7I7fJEr1GR/MpsdJlmP
MtpF5PmaTjenL2t6vrjTOsx2Ps+dI+gDbTAAmDjbxWNgH8E4jZN21B1IQcPNjqY56tUUChLh90Xt
CIlmpqFSS1LQevPSXwxvzmRzm1b4PgsETYBg+Men+rQKeZCe3HIUDKxGU5ycCMXWreiGt8QC2EBS
NP0h0Qm4ttRrbUjxmoLa4RSISqAPAmKEp96tOP5tTyOgYJe1j/2yW9XxtygrO3CmADk1BA3UI5fI
yU5yRwPMFfCWoKyepnkuTy4vh8cs6tS9QFBqEYHd9psYwDuXZaBS57Fmb5k1iwFDlRxaN+xXZAXg
rwr0v0657MNWLc3ArU/D0D2PYYHOmjZtAOGOgeQ0iLj5PCUZC7Ejn87jN7P/aOsp9F9WDfipp1vR
QHege/2brC36dKfH9OE/LvnlI8memWsEDcHA9vFZmZMWq1xg+zs+loBmOgCUID3SULUhnrW6S490
heZye+eJeEPKUP9jRlPwzTUSZfAQfnEj2b+53OxSw6nfnXsgB+3cMplv8mW92zQdUNhqtMOONSw4
tF0VHOhqmKZ0VeGpCI6AaT5fftGTD1fBZ2+GMNIiNZW9+qIgY8vGTh2d6//ckGy+TOdb/WfzT3re
A1SXoU1+jfp+gCchDbwghs2ZixNMNtgzA15HHUlKNJ2f9P86L6aVGmUDeIfcZ/LOyNS4FTnQegHo
og+dtxMGRwSbo6NZ14Aw92oX+NBlOEZ3jd/hpPahmQ1JY8kAgAsW8LLIh2Q0MFKIIsy2gMBIF2kD
jMQIb9UFOi8Tf2sacq/QenxsgtZGM6sT/i81V+LaxCHqmLIBvZlV3W6S6Wh+29OgmiBZDmBUnc/s
N0XBumiJNls2K0RToyw7cfwQT1plb2QkazS1g5MhjaM3NHiHD4h3oV5F5HihK8Nc0pQUHEUsQNL0
/I2bGcFshzfA91CN1ZHMSF73p7BRyQNN0mxwTpYKz31loDNrLFJjK8oR1C7TXciEMbtZWWGQzssm
bSlR0T2Aks9h5xAougDzst1H/BHA+wmuvrWaCAIAVgKYXjt4NKThPJLow15OBm5tfLZHEBuACwOI
u6fFPux5Elb3NCN7y8YfW3TzLSTvLbrFkJVAdOVBd07doUakVYfoKGn8ldNnNqqsutE80gDET+uI
QCx4EI3cW94Unwzryk6jFak+SW9ODH3hR7sN0L2UDKADqUpwPplourprqta+a0G3tXBEUKIxyAW8
2IeCpsjyeqewfKQJ2d+s6CqM+3iD7wkIpezw51iBiJLShzfglBlS5ZaGJMQVMMoeysBwdrcs5Gx3
85MTxAMf+E5bDRoQlIEcnYfiIxTD9Fl7/HTZ271axVlgLLA9a48sGYR7Ii9Wjv0Sgf8MEVdgOmM7
NcHZuWUQHhEAAMMHXZrxhWcgWiOlIwzIb3Z0hd4lFFh8+MKhrPFra4os3yDC2sutmsiqM1be50VV
A/c/Bzw7YkrozxyadWfboBWzvGZnSP35KmkSPcuij6svdsOfvp2pcaQo2h9qZACJyO0QO3CGyGOg
gfLGuuCPeeVNgSNRoGiP7JPWXqLjjtBISo4Qa4UsIs0M1SPLlcb5ep5yF9HBERQ+QOxF1UgSodpT
Cr0nlJICLEMH7UXNYgYtmcBNQBV0EDZOC+FEWpIY2HfScmTRMT0vR5gncuyBVcjx21F1auxRVPRW
oaubL+IiDcDuUwXLXCi2HiZMaTYNpOgV26BvxQPivfsu+vAng5v8tgYpmhE7j3dY0aBX7YHaa6nR
VRTRCFwomb/EnVttSfalN5ampLi5kWzyGlhUb7/IP7Xjkh3n7K5FkdWOFgm4erGqCb1nauydbeny
tooVYWuU1z2C/p8a5kCaPdX2RHtqgaPhU1Mdzf2v3XJz59xNR1fTQkWhov3cUTfb8Kk/T6DVNEA3
r/H435vw+f8C6fItZoEGERB2zHID60sLvhLK7FAlGF9noCPUCw7rKDB/l1XvfJ8uEPp0vqc2qIeT
2H3KWD+sADVU7HF2sK9x7+SAxwYfYlNV56iP+5ex8dTG6KqtUmW5vHHKzHjJSAi+E814SQUa4liA
Ue5PBOYvvDU3uxDIrWsTT+1lG3CQLDaBv1Eg+b53BomCdbrkDtCWHLN916BsAn15kw2fWs6TChCj
idOjwiBuVymALZ8yPGZPXu/+jKcZiaR6rQLAKtHEytHOYUWKH2iKDhq9QXmdWEsT0L6yBQaQMOvi
okpeb5oBvXOoDED8ImLApCgBrGRZToN0mV/d/fe/nPeVQ9oEoDfAewIgAfsBkitf4NVUwmWKJDfI
8qTlnzoDiRm7K8tNDm6x1zI30BSERh47q8Fo5FuAp2PSAysS91EOXPPrDFZWAA/miErWqzY9PKvA
rewfW7d+iDMrugQxSs/pyqpGdGRQKxXwMC/+NJDCRd2TA1zooEVMFhSCuE/HJ5b1yd9rhgy/CZW8
ukA5QT5umoK2yTgoTz+E0yJc1wgdAUt2gUL1/gK8kGbL29ZY+C7geBfAX+bntN2TMpxS6tGUHWfS
BUIWKl13sxm51R3+IMCMAJVmnNTemRuz283XmtzcQjU73pZYvWpk8P8AtTD9YPqPwX9FJIv9r//7
f1zbCkwP/0wmM12kHMDN/SeoBeuksCy/tTao9dfLUHt6bzZ1dOncEfkZ1L2ilL5a4UQj/vZcBKSd
Rj+nTpxtlMqbI7zNO9Cw2ysDCdC3URT3A3d+AQA0XfshCp8HYK28IledrMuB5QAyx9ThdY3NLa/v
aGrHgAoCMOtjaYIcyRn5bIXWFnVyOrBZtYDXW5V9Pu7r4Tu2xt4zChjbC2o0nwg2oK/ycA8UbGMm
VY2NMkfTGst2pC3b5NUyHjVAER/TKk0eTePc9F18JUmjyniDxqIIRd85Kpo9NitZr/JdHPUd0D1F
duIfQ1/2r6o1iy1gKbNTVPrprLSxA6/BfPjPnNTkZoU4FjQ24E8QGUIq3QzG+yJAFgPcy/K5G5Bs
yUfXf+mZstBtLsY3x2olwBKi+rvRdD8ZSlL/kjl71GONXrUyPCLYl/zu6nJjsT6NwRrDgOnlFNjC
g9+jZ/kLeCerRWiN3asPujKlhL5GXBpXbYs9idsR9Ol1b7wwHFzbtu3k1p3obsBAbO4nWTG2Xrey
0LMJ2iKZbbRGw6wZ/vTDMFm6AkdYgZ3SLh1EtGO+qa++QuuFiT/OL9PcRmn+v0z9PgeQlen0S7IH
MfoXex6nABCZlrYS399ZcfO+9B+mqR25T5H2fyYoYD3FOWCQmOb2s1HYv2WgvL/d7kUgiflL6sgE
TTgTjwZaKRflmDz3sR0ssN8O9lXUZE/SdfQ2Ge1q1TpCPLWiZPeGZZyZY6HwmBfxrjai8lK6Wi4t
R+VA59D1uTO6Eyg7iiPNOJLm6KIq2xMigPaWu+E3IQz2gq7gHy4K1UA+WALvMEaDQyVtIFDr5BGQ
jj46NHN+iGXa37lekoLZFU4jnIintK/Q6tR3707oZ/ZWomn7ucYra/1rWNoFjgBA/smAIg904BFR
5w8goA8LK7PqO+yhUMNjmCdhtXdz8vhjOief46a0Tp7u75gV9/WKlRawj2Vilg9O2rTmVhttvnGV
4vjfYN45RA3kseX5iUTCbisO/MR6WOMoBMZFbXhnYI56s3HB8Q0VuYj3oESq+aIzquhgoR2RcFAJ
G7Xz5YG5aPgmkWGE5jnGw2eGWp3wVlHDlxxqH1iwNycTue91NfFzkIw1AnUodr4Ian3HnBDlDdNA
V8pCc5JyAc2tPWnuehOoA/QkSBqU8dc91xujrGIQGcXqwQY9HD0ZaBAemNIBa6835AASmPJhKsS9
WdAauZTuus2/W3jaPvlRXBwU4IkW87Rp8jPKjM81vqJ6GaCwWrnZE+nQ5vOM6hvgyUyOvBrVMoxR
MR2aaiKVCNcsUuYKzXRovuKibFApimP/PG+AgYIE7GVwjPSaarQtp637bdbdfEkr2iq73vxJhtPJ
cE4zB62PDNDivvdXJ/GR0y6qrigIVij8N8rDCDzqezCz4AltW/p1VO4LfUEHOLEPp9xm6hqKYKuR
TD4rK8/vvdIAjE7oXGkADI5cjUYRrIWrq3tTiwxVd+lSa+U91r2KX7yFp4fsJQfv82NnNkt7Mimi
oXkYnfpADoxV4uzhPSEDK30cwyR7DCfoM/TRRAealq7vH6sy+0WzfrLo0AS5SGsVHVM3WUUtqD8a
Pw13vSuShxRYW0tsdflPN93Ts6svBEMnjttei9EytmTqaS+eTUGq5APKbqebLFs4IX+sk9R+LoDT
vC5KX28bVKA+F+YQr/PU1FuQ0L9rb9PcqP8wnnxtv7wTSeQhDheht9U2rG+2jf5dPILlHSLV1WNa
5BeSIzrbrSu/SPcNQGK+BVODhZ+umZTFTgODZqmGuPrRS2NXGo71W7nDFmiq7o8a9DtABFf8Cnwk
QJj1qXXkLQpNdY/mqSQSuyR0xY7KKBGDaVdmF+c7qsZkbdmt+mp41yL+AtIu8NesGPBxV0OhsD+d
CtT7Is92Rt9+ngbTlCrSpdu8a29T8i0doR9liZdjF/tH20b0xPTibgWgmgkiSG0j1Q2/Wsn/HkLB
n8Ig9jaJlOLQVpV95trol3kaWH+l3d9kaQlg543SwF9QhvY2qJEEq5xSHXorAcSZTpplOU1JhoaN
96v/LkNgaDFGaJrALsNbmjmP8ag0wYw6Tpe+66llBzDSFW4W30WxSO7oioY8QVqeD42FUzWrr2j4
v/dYId861J/tzBHBo6Y05RuXPkhskXi+y1Hz9QJeG0QpYBb50jmIuvWX7ZB9G2TQGI+dKs0N0K8R
4rHc/nuTIOdoGKy7t1CIdSEFdcAxgcokvzbeFV6eqwV1s5Hi5kGKwPUX2ejkD7GPKitXpXvs1fx7
moV2ALrWCPDsNKXBqJsXbB1fBrwTFlWc//ZU6dzjAencCx7a8wBWkm8q0Mn+Jq+T7CK5ITcoKDLW
yIVbT4WPognBPO9vIFgDq+Jv1w3zRdI6/hMDWfUahbNOLr1L0KLeqSli461zg6upO/476H+huMb4
5SENs6jwu3pGyilaa1+jsNZ2+71lRUukBPTBzYscFaQxWMuifHxD8yBOIeCOQ13So+HL7DVM8Pg1
E+9gx2W24LIsfuKsv2uGBI1HIr8rnU5GCyfrLkMpwu+tabJFmEn1LB3wSg/Yj1zyHqVLVmO91tyR
FxqqFuEGYIgDE+hDRlcAv1uNOKDd3eS9q811ga72lfrT1kExSlJ0Z9niu74wRzNYIkW5wG7fWppG
qUEyHIi/ctbZYM/RgO5H6OoObUIPo+2NVxKh01evXCtqNzQlhUqshW7ByGNOZlVaezvXQYkg4Iza
fOnjOZRrtL2UKbsgIjQckfQOQePMi7/iJwCNtX8lE6efYfv8GPeqvHSO4yw6UNv/hUbDuz702KES
QEVyCNbDmBA+5ksAPKe7CigDLksmwA9sM4/+NNAVGdLVrDYmrJCAsEJsEWW7yCiO2vE0qrBjfmfE
SGIiUtesx6wEEe1t7nRmvUbRAhh9uHAWeWDUJw3k7FdRJWhNEsG1CAb2WCtrjXdf+mroOLrjLRLK
NEXFjrvtagHgp6HIXsHxg3heBWo60lq2/R14cO2ZlNxdtHZvYHeTxg9Fl4FbifnJc1GzHoFzQ14y
bM62Q2+Bg6AwxUTcyXaiLY07nXru2mRDc83HmC0VEIFfW4bWcTbU5U/DKXZACEP+UYhDwMsOuDxm
frYGs/zh5aJf9HHiPCdIyK062fLLCAhDhDM68NKNzN53kR/v8ZfTd6jkyjayzr2HNPb4sreDvdKq
BjtYjEbDnNUnuroNPAQNUxXgiQHm7MpeOXHdrHiC1FOL8xbbttjvznPqwgeXNoxIqIQsVtSPjxND
c6orcBUx1H12IeNXBgrka9vzHwma7o9xVPLryIGjlLnZb5rR0NQVqI5QILsn+7RImvvQFrO9YUh+
Bcxkuiq9PgEME2+Wvl/2hzpVw4qh3g69Jk775gKmTWTqW+1aEjTYqGZs00F9S2XyI0DvIWh00BLR
9O6wCc0iAxmBJ7+ZPfZ72rOTQ6/64A1IaHwSj9pl+8EvQ6SZpilrfkdt2F7a0bDxVKp++dgafPN0
nqz7GgEA8GrIb6277oOYvRVAZjtkwA9dkbgKm3zhtNw8M82GB5l1b5lmNQ5ufnfy0d65HuPW3OU4
ir+FYbfuERh+xr9Xc5eDJ2DhqRHk7xxAVRaX/aHNYu9t6FYCSKlv6IeVR3+IvCWJ6zATS+0AtCZB
CBlYd4YA93PnvvR42b+USkcP3qjOJHLQ1n6ycLZa0NQfw3RXxDKaHZI6idYtXv070pKdN5ZqW3OF
DgI1viE6gjRzb+H7NQ1gilgA+1Veurl1DHwQsRlsbwYA4+N7XtpycZOFbVNtBr/NVyJj2MuYyGIs
tQnyCFqFDHmW/5Z6tA40I3mMrqfC0tWqcRyxsmOvK1afMGHRfGGuBzS1oggDlG2rYEKqNQtEHTbA
E9+ZLlCJSTaa4YAgzKQmnzAFADFNaTW66pIAQQacYBK0UKKKGG1EgxF33203T5b4oeP7qDPDS2E6
6azgCb5kgM0Z7jSCiQ/B2Py2Zdd9B6WmXlpobr2r/NJ4qBLrr3khPe2s80eNJubYH+/bAjQt6AWY
YgT9eF8lJRgN6TItm5eiY8X+kywCEgRIM6Ij+SLu2XsrloLX1AWIxIrcIhvRRnAYBPh/DCq0PfKl
WefxmTp8PkSgoow+MQKw6N2K2nxGtzaXluLtFi1WEtvxGm3iAF3bT2gxjxUDgqZt9Xg9oYKxXFau
fDENNzzNxhwdEpYemiUy+Vm5bNA/gPu3F9LmJY82tlTZGhXD8jGPU3F1nOtsmjfdX6CkeLW8rJzv
nNuVBjCZe6Ib0wqVBPUNfZh5QROInfRhaEqDTKtPH6gSgHO0OVCY6Ja00p8fSnN9ihp0/MZBdglj
ibp1oFSfAKyyA8K2uNzkujaRYcvDcnNT+PGg7hPpL8iM5EKwdAn2DuQSpkeiAgTUAg3RAocYTBEA
zIESnV5ljXaxJXoP8EVBgfKOtMBlRulUk64dpznKoqsOgKSfyBJYtnYzgEvvcwX8PJQm8q0G0PAq
lHGyIYQxGnoRCpQjs/STTARAvEvzWGxk7FlnfxDryumrTYMSjRf0bj8CISz55STm0wDgT0RXIr3J
sd05BH6aXJLYxr56sujwA5WS/TRrtwNccKPPYMbhBw99VhtAzRkvEgBQVdolv0zXf3URlXxuBbM3
Xl5VGyuxL0o2ABd0y3IVoaLxrUjci9XF4d+VXW0MFKD86NDYuLSwpXgwBYAuB5EPe3JKQ12uhDWO
bwJOBUC9/m6bcsNrNXxyyu0k3HaTU4Eg/rlLkPpKJ6ePO4E6eNOtmsER3+pgMNeWkQUHbuF/XXXY
SxPYZhcF6/9uAbrGdfWf1ghjUyB8H85rZL2xAr+TAFDQt14Y+YUGK0e7vgI08kpmVrPOAV/t452h
4zPM0lFjv092eZwHS47ehCxtgH7TI/MLlooXQ+TJAsSG5t+pOOSFY/92Tf8VvEkhQttMrHpn8M7m
YKAPxFDtnrz5h3cweTMmrA/vwLdf3QFhDzz+xl2jPb4I/XD4XpRJhYeRLS5mhCpUUqRjN3wve4bv
rIm/bCnYFjQnAADnXbpshIVSDesKYtu8zKxN7NbZjgFpEHxSz3RkQf+4iYIgkWHfzbNv3mfxH9Z0
jiHrFAiBi65W33TUuM4ez9MCKDYYHAkskTpAOWJXy2pn5gEOTBEeH9jfZeIKDD576/aFu1VTC/Vo
yp+c4QneOq317Kjq08zCDPnD6L6aTrqTJc3iSvc/C+MxwFHkbNtm+RzoChWkifcK3FQLldaDnKca
2D7rwUz7HWnRXPeciY5fAl24j5Yutq0VeK+JbQ4HsDN5Sy1SxC17z1yCtgsk1xba5exQvA+sQS6h
MW1UH4OlLF6XtgeE2WlOhslkbZVFfVIFdq9upFOED4WLAFeQgvtHrvzMdR5J5A2oE6xkXh7TyYLl
7bj94hC5+aoze/cxcgEwnFp1tlLSG7EjZOMpQgv/PfJ1JgJX+F43+WNnC/dHz4xxBTgrAGGrur3H
FwBvjDj/1oG7bUdQ5AhbAPLWDvoNxS2tIE8f6hhIutSpetNO5D9rL7HrLUgiMpykwBIF+JnyTenu
iQXAWOxzZjz4PLz0Tlm+TYnmbQt4gjVZWTgeoUISVdm1k40LUbbVsRvsFSm9wjX2jKNIDUXh5Vsm
DCQAtIGoyDQFFQcWOyhzMkeU8FB28n1Q2DwVi9vclN67pvIdnACVna9x+OeHm19Rxz4iQv29VQDQ
RiF2tg+crLq2OAE9BPk17LvqShIh/WpXIF22pCkpRtBlLsoisXYko6GQm3DAwRk8xANKifWw7HIl
Uf3vo6FJqhYYp2aWPNAAcqjs1BXqjEafMkKUqO7OFqBD5ilqY+VGIBe1RO+eu7ITt10CNNXpF2kZ
NHc0KFnou3FgU8Fy8ItEoPBq7j7Z8TBNjhLMm2RLJgKxnH0KvrpUmuBOtUF4iDMzmj1p8D+uvmrI
HLhCgO3F+3BJ1iSjq9l6SLS9jbh/sCOZHKOpHYOu/m36/yULUmT0Bu6mq9t66AwrtyJkVyMfujsa
EJLo7uRUr1GC5x3PWX99UwYfZiQbGI6w4LJbkj15Rm2UDgu6ZJ1KpwYmlLZjcXJF3bEF9NUiRsVJ
Hpn2urcr89Q0DjtF9hiudAX0WIDimyevThiYKJN2RC89EPOA6jUZID4YzQaOsluEom0fLYhFiOwu
mC+uCYjyHpz6GoHbIFv6DQPYEAP7heVk/JTivV9GEnBEICNf+//D13ktR6psafiJiMAmcFuUl6rk
1VLfEG0hgcT7p58P1Gerz56JuWiCNNAqR+Za6zcwnN4wtZ43Xe0Pl4FE6hekGhp+mG91ZCS3xWLy
NkP/euuLxCPNhc/T2gy78TbTbP2x67LqYUiNJ0e16rUBmoVG/J3KqcuIejQPa9MpDWSbw057k55u
nNY+d/DA1S8HhfSRRpnjZm2t/WO8uOIgvatVvvVFyirGzwTy1Nrsas/blrrnHNmoWpQg9WffdL37
Ij0ahatvjSnzrh0WsdZG2UN4qvPmsTYLLpq6UYJ3zc/I4hk3f2Gh4AzqNw9p3X/pes25mawBKowe
Dg/gW7TGix5zmUWPRdLBewnVz3V8WCZVHYz33vN4/5cZ60CcXH3joUzcFzKW5b2HludrMT59UISQ
5bjCMMvI7kIRmvS2OE5I2OzWpr8kIuIUgfO1udwCp79+n+OTspOVUWztzjbetHT82D3NzYC+89R/
Aw1aIYM9Fw8hMvIHQrDxJE1L3qX/XBRm/cdFxTR+XGSR1snZeS0LwLpiqD7empDoH9aWlQ0SMos0
qIeypjhen8PYQTRyvWDty2v51wVTVN+37mCnl85WL22U/FB6On+tU8xWhNkml8junAdSWT/LVY/L
19qg19r8Am9Rf4Dm+2udb7ZGHQD9bhDcifqHykuizToQ63oZlGMzXgxZlg+GgOKJ87F9iTEE3xuk
yzEt4ZCP0RVcBnVGr//TtfavTXQSB3R4JlS1DPT/gn/NkaYWVttwcKuzUN5uvU6h/336AxFD/un7
NLevOniTt24QS96InXJlQPTz+gHGjdRQuXFjgjwjCV8gtKQbb/aaX63OBtm2kSb5+2q3tuOPq2Nh
/301wo71hqgDtfhF/9BMK1Ajdoj68mSYgeazufxLHrFqY7CmlvGj9Ts/AIrm3kkC/aOt3OHIhomS
uoUlgWk25bM/OtfJwzlnkZxwkE3FF8h4r5cL53amEOi6fy6Mu6m/9xPC1tHzi5siQ6b4Q1N+lYuv
3flhIAWNDNCy91ul55e+bun72B/yDn8010H41P4pspNhh85CJT33Xoh6iOEp/N3qvK0GVu4+HVXz
oJYDPZPVfWkGWd4VYDrviC3Uxorq6Y3U3LRrxECgtzS7UD+VZN6f1mlhQdWwsO3pDcQGbggVsma9
MF9wYaw3sTUNt2sZxPrv5jpKyhJR3jSPdqbVsQIoGxwX2sHUe9lZ2g0JqDyJkfCwfsDUVD/UOL9a
lflngqmBGZ1RE9CcqHkAc1PeT+2TqI364bOnj5EVjXj56zitdagxUIm0hgngiXSZLkgMyT7Oj9ny
Tjh6/6dv4VUe12b4z7y1z5Q62avqOgyJ9yi77AwUR/9oYR6gHetRsgSiwpQHzuC9z6FSt+tc023K
TZObYaCJfgqaZefc65NxWpvrRnptxi6jn811FDE102ocKPKWeb/KNKf8Nzdu3R1XPea1az2L/Rp3
76g9kqltN1oOGaDrk/hYssgcpUBAxTeKr6sScZF573nrz8/rBH2IJVzaenomzPuYkBnhe+UNfyas
d4gHM92EbZjf/u9ZI/TUI1Hnn9ug6/J1RSb9c5vPCesf0qj6q2mp8onISuzrRsOFOctAh1oiJTIz
HfAaEHMxQ14609Hcl7lTnf7Vvw6ufR+Xre3QM2HPmaY4dMowHgwEei6xYG9ijY37vmgRb5SJKJ/f
6/EjW8s3fES+//+wLVP3vf9Gbjm26/uGa5s4Zvi2owvzX8gtqfuwu4zSObHWoY5V9NEc+IbKzw3R
x/RxmvExUDNZekmc9qfSwhfZ7KI9ftzhzhhxQGnicKmNzCAEdGGT3KMvbpHqwA8AkH6GwYmKDVab
1Dl3rqb3gUIdO/We15kSEplrIAVoLhMbMHLo99jqdh1MNdOhMuXZx7VJ7UTbkZRaIKtMlqOub73I
ewf7i3BRMYlnB20Bcjpk2dem5VD2qjWxr/qaEuMyA0WyTVvE2dPaknn62juA89ZWE4s4kKadnLtu
koFBqhxBAn88jSS2tggMpscOReUXH17wlrdoOKL5JV5UzbpdzIn/MWpGvgjgMZWndfJcWoHh4WZW
KJOudm5f+hywP2QzRcGZJpjIdMfflR3YrbUv4DOifTx0ar+OmgjH7guFhura1CwMh8YoHbeJoWOw
NI3ZkaxfcnGXA3vl5DILeBGT323XlqfMP/3rtM8+gkN/o6eEE55b/OoKXDvWg5BF+XH22WcY5v0o
XbDW/0wj4VRc5uWw9oUNRNKBZxAJjP8aWEe1KZR4ccr6TBrDOX30hfC1fKxZNhgjPEnQi5c8i8IB
M+zQ3FuJyjGMpPOvkc/2IOM3fMyi42fXX/MsVbtHze7ujdH8c4O58CYMirp0b85Kf5xQKa3s4nFt
pDzsDlNsTwAPGdOXQyaqH0YP+GLtWutuhZM+wEXTPy7KEz7EOV6K7ktf2wIjLBYjbb5gZDvvRKuS
2ygehkfSUdlpXtxk1uZ6SG0TdFHtypPrusOjEAR0SkV/zWgiSx001nLUebmJv0yTsvzljHN1s3aZ
RQ6q1OnPa2u9z1gVA059SbFb+wpMPYCwOyhbFfPFTab5omTZPcY1nP/Ssl/WVunpwLzSxt5WeRGR
AWTGenBwse+h7F/XVqvPVArT+vs6f+3KDWwSea9frRSFXVf3mq+9/VMbOutt1KL5WMQKhnBchXzb
zXbbVJ7+krmjtR0NM952nvqKYKh2bmWVH9AiG4NcdWXQN3EXGEiQy4GdgmbNZMvaWn/vDXkxPOU/
SRdtdV7Rt1lTzaG2HcAV8TDvRN32R/xZ41PY5Nibju2ZHMJlbCFn6Tk4pMgJk8PIpnqXeL17rX3r
pajdBrcGQgyfP8I3muzUgMNFf6jxboZaHSphN7dafhnqTC3hlt9vl1pS0ULbMbJkn1plekwqJzlU
RVa8e9G0KSeEoIGZiQc9BDAPF3s857GkIukZr5WLNpumfJ4vpa1fS61yANWgJ5F4ZXSw3drYtWNm
30GKC8rJjB7Xg6PBD0XvquXm/+kDaZnu6tKpgWD+p2/wF36RloUnO5egqZeBCCW6Ms+y+7WlA2W7
pbp993mRXmkDz56wCz4vSqea55bhJoe1b8Ks7jaM/Zse20dUPJqpOlMSrc4fbXT3/7TXTqE52j6a
dHh5FGg2H0czz8uzAeT1nGq9oe/Wttnb5Xk9IyRm6ryMN+tVa++fS/USMrCi/rOuROsiFSEVfV4P
a99n87PvX/OSdS1bhz9OP8c/b8GP1f2z4H2cKoWuU2/gPRYW57Fp/xxkZFL8Ww6J68TZZm2vw2vn
evbZ9zmQylqiPbnc5/+8xefVf2b2HRh2qx6DsJKbIXK8B81s2yeJFKJKu5/AB2ckRKHD2X1kIv3i
hfveUOHTnClIa2Rxfjn2rzIaAT0MUiFK4sYPPAftY+k35XEuY/uhH9DqLmSb/sy9Y2IhT1Gpscfj
L1RPWls2h8LI7JOlZeZdOhsYggP0/ZZM7nbW/eKI3VRHuqaOAOTn842FVc2LlcqT02moama93HtR
DepvEMOOC6gXR6jNGB2/zK5JvrfUAV9MRIxcW1mUO7P2PZ0x0uts7WVo5uooscVpR3e4EfU03MRz
n93gO2aqdjr5Gea6dk/Gg0RlvrVE7R8dMz8hiWmhliRQJp3N6qYU1tsCelgf7MmSd/QIBLfhC6vn
dFCiFRtXM+R7UlOw4w19TCTKKxM6gaRNk81oZ+2Zh98hLxHj9tS8nbS22VUg3Ld9iRNSB7jsYEWR
TgEMxDTfm/Q0aSg6uEMHqFb3shNXPmq10R3tiR1OmJDoB4MtvqP+fEwKivHQpHAESStw5qoJlDYA
mJncX3ME4R4eFDUEeHhD+oK3YvyNEGuXRF6zIS2dXYsyGq5hDg2nJjD8VnjaTSi7/FXkqjgiv10c
Ztg6Tz1ANh/VKUx+4b+DSdiMXt0jXUuBD+2bcZ+EhvYK4uCaDn51a2bUVFWY24Fk93SDqV32pmME
lCkjmBVfmKRoER+P+3lbmcWhqcb8JvMoZrtVcUesmIBrj7KgMS17a1BKuusN29+OTkCxu9wOjbAO
nbT9qzD1N3B/LUX0GqMaLxenhHJZEEfmT1eM6bnFazZr7SePx5ibFvkZrUsT1b3FQklF5amwLO/G
1jEOo1aEBrSmzvaAt3ojSgTos3brmzlKmFk+X10hs7NgQ5fo40Zrq40Px78lvg2/dBWWYK3y3afk
JNlXGrNOnr/22Zw4inSvBPqpe9ZhSqYXq6vyp/zkDPKhb4XaK2D8mxV9E5N32osUBoA1a96uVuzC
JvMu6zrtHFoN1R2Ffllaqm9KWVmQ+NDiE2TSumR8gI1d78WDhnzhZlKT5HGfdremHkRhcgp/dclk
7JuY1MR6qHy0XqcWecjCSzZlVLbnqhyCrlI+nLk8PToaAmJ2huqsSHGfKHvxrjPBNfMDIPkndkLt
vjLH4rweMEgrP87WplaKAgsqDmsz8tOEx/g/s/81nJGho+aPNwwx5bnGEvhMaDflH+0mL77Hzne3
cvgexIiTRp15xi7bPM92jE1ywf42i1/StoQx0ZZf9dneQKVDMColu3hGrMWfg/UU1POLMONyH5ej
dR4SYZ3dyR62to/mRl6dQjDTmyLuyZAM9VEmuMtLhN7ADnvcoajLIEk6Vv0aDHHlbZoC5Y7J1fEe
y7s54BkP0IjHOzoAu3hUD2LQ+X7rG92c0lNdi9wIEMR7dZWLSdLyF3j+Tvh6eZralwrr3rMfDeNZ
Ww6+vkUx3zt5RZ+fw+WwrjXrWa3p8aGbSGFuRKQZ22GI+7OeDN2ZJFD3cdY7/Y+yLp6RiRObSk95
B6pliSUr5xwmVgQEJWu+5kOItHF6xWFCO9eTF34cQom+gJbZpP3TxrlpppMjeWHr52fY1asDmnfX
kmY5D9Ocn9kAdVrWn2Fp2yfbAeAhDEWM5lLN660u39l6N50NL5vOha++WkXjYAqWTBQzilbukyp/
jXBcOvMrvRbLG2uPGhRfCXB1OqSu7x7WFxYLy0CLUYH/kOaMf3s7n522uk6kz/eu45XIEPB5s433
Dm4i2ZDk+jkN0dxTddl9vE1/bsTbtJ5lOVy99Sz1svrUWsR94WBkwPFNFUSFB4ZUr+c93Gc8OlW/
zSK/3cxa3JzXg6dXzblLY+Mw1Um1oYjF3r2A/962zVnJ8OtYhA91BR6wjKo2SExjCwrtxsMKVA+9
G8MZz5FUj0kFCg0JtvjUR4gw56TlDdd5r4UWYgPZz0Gb5A9Fosab1ja+R6wnG6MZbhTlWuhDkQxi
kXuwPbx4K4AkpHr7WKUNPiuCHVGNxONe4r8WRCnmCaKybVJmexvw4utkhmrfZ3WyNXy33kVOZW41
OUREfvY20kp+cHa2z0PvW6qRAHdE+zQVmE+PZeRxiR8GtWnG6MG32T4mshezPeCDQXV1nHpQ6EsC
bCmupo7I9jXyZog/6TstxJAu/tBsE8W+dcyd0UN0bVLglT5hFUqTuk8JqnZgOLX6vvExjXEcDzdG
P2aRUA+APuXW0oceba7ROUJAuvOjrVaXEewWfhNGmI+HvAMrmzqjuYsFryeJZ+xgRgO7WgtywGzy
Kjv2MmSZVHifpVEMK8TXDpHM7lFThZQl2lsRoqSUxuUpYc06y1AeOnR4eSt7NxAYFO0zYaPTHDZq
V8/FvIMmUt7iM3VNpYISWNf6jmcrJnjw77YIDL6i7oszewK5KIHCGkxjJB4kls2Db5aByFS0S73o
Vdldsx8o/ERuO15Z7O74DdU3OW6lnYumHcvqxu38d30c462kpBPkHmz1ml33Fo4m1UrD+Np7CgWX
to7PALcDpxbT1k6bDNUVme7cru22flThxydPeWyBEPDtu36R60db3IZlk5mB1wAl7zI8qAy/Crqm
eDCLEoYCZjJ8WPMRFxfnkIl+Nw5mAwvGRoxt9PlSK4HdmuRz1ZLkcbb4ykFUn0keoiOAECy7/9tG
UsHKprE4IapBaNDr1CrZkqfzBHS/Y6GnshEMZb3U4m0MNXT5O5k6BVY/DM9ggEHF2OkWRF+4o0Kl
zkB19U2HZPkE7z1KkRt0tHnEGahObrPuvkEsEQYLrx/+3k+nrPKd4WnWRXMWdwIlf/t24t2OWf1C
MHUzowi+cZwGyxBPv0vw992UWPkuYrN2FheQPVv/7BhA3kujnK5p4u3hh6fX1seJ10C0wYzlk5uP
IeFP5hw9DTVackgOlJ8WjV3P3griM1MgWmFIGdTxksj2w/CSCUNja2d216qqtbvZmcoN0F6zqKaz
lnXzwdbKr0VhmBuPbfH9MLwUWZYF5ZCVBzZ8xo591ICgM2zQLHaOjjt3gWbUP/CVqDaS1MgNq9E1
wXv4OI13acLm2IH5ekByPbkRmU55PL64ft9QEsREuC+9u3jUeTzVbXJoBxBJFjn4TRKm7gXKN0/9
uRPbFEeQXVawoxp65W0jX5lB21nlxgAAtx9Lf+OAxn2EcYQOkiq2va/cZeF2gi51cVvsMwRdqtoJ
SG1tXQVmD+KVtjERbOKPSq5xn99TcKmQBw+bnWE2Fm833xMlKE1qqYwo9WEd2c1nDbh8UBcimCsv
DrTZprYfU1w2PdJyht1v59J/nVKTJVoH0gD9eT8I46sJ3WsbzpRrpQEqtChldocqAwIQlggifWz5
/3Jg/rlTBkMMHKFlMx0MpG6CaXDH86CMezPqamirmn6HJQKsCgfGEItAfB9F2FGn4rbPMdskvXyd
4VUftZlCXznsQ6/3H2ynP6DIlWwqVVk7oevupq6kupu0ydr4kLh5PWxF80pM+1ovngD+NzvPqrpt
oXXf0ly1e+EhTiYViAsrQqM6jesosOwRVCCREx8EwX4467idyCIN6hLtj2aAa5h6L3Nha89+ot2D
k74xy0xcSH30e1NPCIBEM1yNuN3jwm7cxEura+VwFcoarroWOWexGLCmOTNgVvPFL8ogg/E5Kw2C
km9eZTybVwXlbdvoOknepclD+zxOSXPvFAuvd0Y0L7LBV7dl1byV5TBsOqvr3saGvxLScP9GTrcH
OBmNbxFr9gYeI2xIIhJkfdD9MfIJbVlslt78GYvsMe+tt6YT7Wb5Qr/ZiiwSZAv3DbgUHlHkmd7Y
fhD9lKGzHXEXOhE7wgQE7f9GvMM3qm6NL0kzA3q17PhLLxUb8lD1r2UcZ4GbDt5LLTWAnfpxqLvq
ReRyRAi1dZ7jLrcCZ4xKJDx5KmOUYaDDEebHsWlyDGGF8wgFjgjQtiMQGBcTV7GdUYPQdgxgZXPt
mncIrVX7yIQNChsxOoyynnCRl/YhydrptnDr4WgXA0w7QFqn1m2Mcxf36qyVvXPyAA/Ar/LCozZl
8W0rkuw4DZV1bgFT7hQaH1XiuCd4hO4Wtyv+JJ3HIpqA2a5F78vVZPeQYcCOBr66B6FdH/FLDRf+
h3Ol2PpcpzG867n8UkSy3gIS0oPCThHItW8EwtZ9XBlEQcaPvrFeQe3+zoVG4oXNv25Wp5T9AyBg
tR0r2BQjgXgHfftmjoc/hz7Vzjl/Cyqvnr+lcnrr+PF4qN3ptdXGYeuEYnnujfZeDm2/KzNV3RCd
IF0MvcJwjfGIU7MXjA6+yJ5lIs2B6weqJoQSiWMNJ3tQj7b/7qEh8JJr068Yv8MzslBZrB07LUru
alRv9pnvvoXQEzel43QvXgTzKwQ6cEDbdJ9EpHS12gR2rlkE40177eXgoVWTmxtXTLjmkL/tzVtl
Ug1xwkhnH5O+GeDHtxUSsI5Pbt3qeaBKFcd7ZRXXuPPl40S5HUmu+LV0G4gHG2tAcNvqzqXUjGOs
yQcWru1gJ2NgTC32cXr9u5gCQ9QF2JD2NwnZgdW8BeWGL8rGiWznrGaj3815lwd+g8S9iftjERpv
9N5j19HsNLJAjqbdYjWwd0rwkxqbwI+qzbBEjVnxQgKAkNJqb0kIeqRA833dZ/Jg2u9moaw9z8fn
qs+x5VTJcOn4wlN2tKKt6qeD29XpjbIAqg7lAEtSDC9jVolDFIbtvpb9V70pSCnYajeLmGcfylwX
SWpAhA0OtbBed1Tp35XTwgeyOlxOJgnCY5PN8Py6OiQ/IlmZtLLcYQ/m7jIEVjZV9yulYr4Dg0q1
oxDxc4OAQpbKoNB7/47Yn1DNvs5lR11XyHMS+/N9wU5aJP0Pzez4JXqpOEUhwtfCfVLm99ElaUYt
nB3n2L0/uHHm/fThpCVajnOiCXEij85hY6QQncYES4DZfxCVEufWnH7ViD8e0mF5Q6RX303uhUdG
I0l6GuOEFBK+2EM+N+emRcrBjo2aAIJcgaqagVQRKQo0fNpUjPUd0hd8waVP3FFOhBx5aRc2gOoO
iU7RH6Z1eB2pIT2Zu7JJmL92fNzgr7H1LqbSz7ZU00G4v9MqrE99h4tgU3uBDg3lbE15vAFqAAQb
Be5jJYaghJ0eoCp2NuJE4EK9SyliPcahuGb9YijWdsC4EKwPRsqPL1BX/Y3Vw1nK093QQg3X0pyH
JWgh8jcHLRfujyih9h/mNQtBMW+xQyGHH3ZPs5QK3iKuhmljEecjsVzG7bbru3vKa+WmEi0cVAOA
qbC6h25WFvCQ0oZI1u7i6BRHaU2YG/KupHa10aGa7myVIpQDJijHm/ixyFivsvKK6fJp8kV7LG0H
/IFdh9swjJ87pfmB6Z7bvjdeuuxZB5WD50lUX9Gt/mVT8z30c5UccaWgfGawvs1Am8oa31sZWUEx
AnPQtOka+kgelXXzgmATlbnwdzjk+bMe9t+I77oDO/H9FIWK2ITfYlliktZYzamlhBX4AsuPUH8n
Do8DT3XzrnNDgt3G+2rMeXacNUyirKSndGSF80YBst5gLsv3qn5NbRERPzW/6gH9djeZn50y3af5
W1XE9jek3S6irnSUcNJATV8ihPU2q9o+4iOPnVl2e1e6j9aYfSny6iBk846r3AtCnL/yjH1qF31D
/ei3J+ucHYXfUTmI0PGVUr/BPPHOd+SpqZBVEt38rZIYX4Z5YJtZH/R8FgUaU9TsjWqPLlu7S5wc
Hr782fYgDwnK2svQV2if6lkCWLBCadofdoZsmq1mnqkjqDQE8eyEv5sFm+W4EAmSFAZa35F545sr
3cuCpt1WidfCQWb30QPZ8GfMlPHk/oqNpLUtncnbdPh8ZLwxRhoSj3T3RWXhuqDK+D4cbQfE3LXw
xVYSOL+5+P05YsByFuLcwZ7nFzwR5d1CIz0kocYS1fpH0tH+gYX3GyJs74VuRXhzhMVjVKc/0IRd
bCXr7Gxa2s13lwcE2wdU7yNKfZsozBct5T4LvJEH/JFdd3pKU/s6eOy8UGErg6KDDVCC5z/GusVP
AteOyipztIIHxeOfgEqCv9nPpFy2umlb27ywx+t6ZrWkW13oa/pQwCsJ6x4KTy0fwiw/RU3pHoUQ
WlAkpXa1Cl6q6wtcRnkjizGzrpWcnAtlqRyfK9K6/gRgzsnSedkvaa/WrENXj0R2NB3EVXDNSSCa
xgIrTj8z7oBFN+RVfNLaUTLXOzEhgloo6mtPIAkCqifdbRuF1HjSGRPHVfemXzRuWkPhKJT28UXv
eQrbM1Z2XiKg8EBlDQqcNi9w9retiCUJ9CH5pUMUY7cek/szkDbZ+x7K+YCwFvWUiYIU+QsNFdPE
2axgnTpSNV5SsJlWRnPhe9VNZ+bOZkX26AmJ6s/J6+jaZEMZOEkxBxmJ3KUw3At+vLXaSj0e9moM
/TuxGASthyFE7wAh989u0zK0gz6DHGvn2b/rl8M6FZ8mAbAZ2opRosCvdyalQjKFPCDho8N3mN4a
y/hNac27m2p4ifWELMTSvc4SHluICijSOssjzLqbG8d7NJ3+snYL9pCuT+UvhSNXL77z7PZARA1V
esnS9IbdJ3GnW+vppQAluw4CRm8e1q5lBukitL3W5nIPKzVPUPZjlmrHvV8PpvpVJZJQEmotfrd8
JiAG5PlzgnItTHIJu3ZsuQCp2Jk3YuFmRAg5LJdQWC1ue0Qm1kvyci63IkkpJInkjV3V9FS2U33W
Sbvs+G7N34zwUuO6/tWNp2ZfWXN8MpxoekFJ97KOx4gFkxbS7QsOSO2d2w7uZh2ARPLmlc2lw6a3
mvwKOlmTUp8E4HzQ/ORL3/vxYU50ikQjiMkwj/NXS9ZvTa45PxMJim+2+/fCZKsFg7i7zUKwpTp8
HFQFAiE6GJmJ2aeUA5CuzezF3YnRqOjqi5M1F5wWuhQyEbKK2GpgCLzoM9hGnF5B8Tz3uthqwDMf
qwU5VWBKtrZWXsHSQv7MfFwZCP/M/IOxElvbSyc89Kw7mxCI1EVs3qD0hGHI7LTI/SnLuJlMIz/+
6VzGjeXwOT3BjeokdWcvYELdgNYVN5Y08nozWnlzIIX+tA7APyzIMS5zIjMnPVXMEjr4KGf2WNXg
ubeemyIPY2DVHqMbeEMavnLO1n+aE/yKaSPcfVMfXdfz78N8AE6K80DgL831AE0tPU+F+vXZFUl/
WnjjAUocmCqvA3FLEqsuFWDN/1w5NlhMennnnKikh/c6mf/72SNTJ/2i3K/z1oF0GjxiYdIw3xIL
EghuKuNDqqR5Gea+3SoyqFszrpM7wzCSu/VslJZ9ML2p2vxrYBJzfps62X7tH5CAsj+mNMTgVQ6c
aL0J0oadvQn7WW1yPZKk17j95wGF8nZbwh/ZdN34a5X6z8fZ2ZVe3xxWNO84meOmgoFzWUerOAyE
q/XPxdzoDx5+WatpQEq+H9nXGmAMiF2iOH/aFfDz99VQ1fveHPTXNid1Kh2NPd/S1OHdbULbkZe1
yftza3Z697C20PXsxPBqZL3xUAEbWTubti4uSYPIwOT6+isB0XCymjjadmOiv8ZT3pPko8Jme+KH
6eNNoZq+4gMFv4LQFFJl8aTAz9ib2SxFQzbFeisK8LrrXN2bySZ10tuvcx1L/bm0X0wy1ksJLf9c
iubZx6WrD4bbOoISsuvuP+aSNYEIX1OEXIrGldsZz3YYpXe+N94VS8svpfGMrDhaivh9LQ2V6y88
orLr2uLQBAXEkNN6sdkBqZqGVt+tozKPU2x1HA2nD5h4ESnCO9dqrkM1ZG8Kmzbgv63HDyJqb4Ez
1rtpHnsEzcYHD0mPn/89VXhon61Te92r/jV1mLorXlhVepRxCXyui6p7cHQCuFDxUx9lRaYdb1ti
4Ok0oN773v1WxhC9lz3yV7h92Nt10npxONTVPRxXce/Y2V8XwzOdTuu0mjjUkX9fvd7ThAG+Wa92
ajJ2fZVqQTgCUms0BEEMGfr3Xqx1wRBSX65m87D62I2mdfXnQr7XqDss3JrmTreEROqxpY7iwnHS
+4HkyDyYwdqclCYfHVF8DPIccZ76dBg3TTTD4440SriJm82vaXa3CsoK36qOdqRnsFbNEaHYRWUW
mgmsrtUtJiubj4lTbVtL1oA1HJLjJupyeYvVunrWhkzftUmr7dZm3hjwlSNQMGYyqmfEaLwnD/rD
0lgn2CVZOup9t5hWN2dH14mvYRC9tZjhbJvaNs/rAi2gODdt+4WVpAKI15r3OtF9bszadfWcTfrk
ldVMg7mLGMwyZuehdpXAYE+VSpttlDob/oW/qnl+N0cjZGtvhWT3e5sVLNOxOp3jA66G9qMzpWKT
aV3zw+IhY+TN/YcK4pCM97aLBnaBLE1ubuOB0iSFZtK16uNE65eeklLI/5qjD26yL1s/PWnuoB/7
htR7s7DclGnrR70qMbfy8/Lm47+yheh5oPyuLZJEw/Jbne3oO6y56LJ24VIf70iXgPFbBk2hG+cx
w7RrHV0ITI+o9WyEihFKFu1XaSy0eNXkt37aRveNylxy4HHzfeywliEL91o4nXegwO4cROuXr7nK
L+Q0m++NCwwgtzXvrsnq6rYlQN5Wtt/d5D1UgJUog7pwf2yM7LHvFBlyt/w9OPmxMOvqt06+7L9P
ljlrz8jJ4EIX1yJk8NzQd7aqdNpTsWzAKP1tqxIJPOyQrEv6P5yd2XbbSLamnwhrYR5uOc+kJMuS
fINlZ6YxzzOevr8IqkxnVp3T1X0DI3ZEUCRNABF7/wMQsYX8GUx9bK/iIez2svn3YdDPPoeNzbse
eW9Daw3hWh3xJjCVGVWwcSBXorAD/oXil2dOGzgrU1ORnEHSYUX1oN6ble+tkjTXn/5xxtv7jBn5
UB5dL8TmSgk2M/uuZ+mNLFqNoRbPUEt06OU6UOwOgE3IOkfZxrPpfGHRYx1SQAerQrAvwno6ZSG4
Gwnbbl1fuctHanrdLiMlIavdz2BUOsi2Z1JCG6kjGalYgCaKaiRn7ISKTTRl5P1b+GXbZuK+g/ID
zKe8bCNAFmD6gGu06k4ZRrY6oUuJfQRvjo26Hy8oS9vlNF1aaD7A3ziTB/Y148YuURsxf8UevaOw
T1DZkm1lrHTJx8sXMMbePhvRqekNHWWSAVWIKIies7mcjq29wwmQbHE9UKwG79wvuDz9S6nr/qUN
cusAvOYkQ/LQN75lAC+J8USfp8NjrDxT53lcTeJpL5tAmbxd52CSNhSu/5QbzUYb2AB2ohVR8b50
LCZlnzxAWCn3OPgN9/EyBrYqR9aQg5wlYy4pm4WaZxWaJLwS0g/p1enztTsgPer2xpVPoD7PyGzt
2xKPpzos1GzZdB17rnpQ9n1Rac+picwPgjy7VvaGMMTXma6oa5F9zpbi9RI97K8J8G10xZHC6pwT
mNqrMs4OvIUcY19NgReMxjMWfDRlx1j7JRP9eG2lXRsvldD3FmYI2z5o044ipukjV2KOJznaE69l
P6VscO8vGeUR7qSznWygiCpF61wGs+eqsZL/ucXaB/ACuRT57IiUKToVhYeqcqI44aopEM1oWBOu
nBGlhpWDSA11xaI+Z7pf3Q9j1i55yvbHR3ygAtCvytKl/u4ZBV8Ng9tioqDxmOebtbMtM/3bIyTP
7i8Tr21zE9Z1cBNG6L/2ZzJiZ3/dt2ddEwS3LPuZSgO4Obc0UhKBRX148JV2rWto/VjhoKxsoQ2L
euKenKO/y8pxJm+v44uStNWmwTRsK5tJ5GOmHmnVpdT04G1yN2NcGm8GrJmTNTr1dmoR9ZDSXTyw
v9xvBODz+YuBNbaXLHVfs0K3T5Vphy+WZU37Ph2NRWVE4QuIA659slUrzQyil5nU9QpvvGwboV70
EtVmdGOfv44kmdcWWi2wkj57jSqObz6/UDk2TVG96T2j+43hCNyq32gBJA3JcGwEzVGeyYO8t9fZ
R4bV3Foh133Ar0E/YzOuwLNCSDPLwm+St9SC1WGd1v+RDHhY6pFvP8fkzbZIxB3bJvZXAXf3FxOh
yP0YAFVLBAV6FEy3Fuc9YIIvMkIeP1/a7H732YzyRxEYX0noDcE0/oiNEXFUPt+5wZbrXFOspyyH
kG3KutAJpt8G9O2snM2AapFaT+1zg+4E3n0medMg6JN9dumgI1/RrWfzCArhj4SEMtyP8BuqiuWa
nFN/hEwRrpTR83DRmENWJ1r9ErKo33mzTWl30uzXqbOeEStPTm7LHlxar+pOh0dCVahbUzDI5eE/
dcgYbiRg1GLX3ri5h76moWLxqk5im0xTxuSZPCj4vpxwKVYBmgvrNIpZX2OBR3ds69OkNcFkXimj
6CbdV8e+aw+RA5pLjpAxp0KvxhKwcsXxPwLTmL75fXrBDmT4ogRZhG69Pd5de0P86mTcFQCRpFE+
4y7jWzHeFvFMxGPUU/eZ0yJl4QXxAhCYcykTpf5qpm+QZoy3cIgsFAIQZHVSBX6o3gcbzKObrSWa
6ug9CaeH+Ss5D3vlNeQoyUOHL55eBS9/0Z2iHVSTOW87GIp70DQewBhlbAOquq59ghQ3k9UrEay1
9O+4v6XPdZM5v8XbTL3HI5X5Qw8u3c7tq4Kt7bJzEvXDVbqTXF3rOFfGfjB8y4wKcRi9GG44N/a7
ya6VnWEX58RzLP66gUpMYsfNFYSXfcBf6WKa+mABhkG21ED4QMYovLGANhocOwZVGK+YpfKnwS+r
/eIYrfWsDyzSuq69s0sBZqjHSVXipdyepplfb+oZ01HZpPSH8lyeZifZdDJ3o1m1d1Za80XjWjw1
pRevlBaLRCQdWDlRkkXrHmfHhMyPirXyq1o4T25SRT9UfbQXqjNaVw3fm0+mWBjm0y7QW2PNJshZ
1YgtJ0s1NYXjVafsNdWNn+Wh9k6WagCfqovkufP88mhr/Q/ZJUOW04pSB5QT6cYV6gjneKQyucOM
2U3GpGsXpJofmla5cE+QXPEShHijcSKbgcrKcHYpRZTq5O/usbmAKxBG0aHAt4iVvGY9Pc7mrBSG
baX1FLCEXc3oKR/iKbtEmpUhmuKN61J34hXk7PwW68nnwYMSUGK4eZFxIUm71L3aR7CLFWkUJ9rT
1CNaEKZGtfFNaM+eAMaLO85jBI4/nyOMojbfkqK4j9ApsiyKRj32GDFSxheMcfu3IzvpYaN5WQKU
uVNP5XpqHJWslR+wEzeEYHzXf9SzZVxQ1jQvcV7Sgc3BX0jHdLsqwrySRMZf6MP05yZp1q1tKMU6
VZR+6bKLQq1AR8ZSyI+3WqwttAztw7iGMeYYxs0UPqK6OGCht8XTjMdyG2EMil4RwJlOr2FkME4e
orbyN7lrIgYjZsiYr4wmzPX8kJo+MEjkKNhe+qR6t67QJCT7xLtVHGWRTap/kjGpUyhlC8tmbNek
pqeljOkmS5XMNqsfSd9+dyMteVUivg9hhxSgHYbAV+avZFOhYk0yyuTeboUI1M5KcWj0kIcMwnBL
CA4odzcNfgaRH1BzGEPk5PqKokDVu7t7dz1Oiwgpvgx+Nlxq3VvLNYIS983TI/bI2hZiXNMLWKlM
286jULAQ7cfaQs7ry9pdtarm3uS9S/OUizXNztkUd7LCG0y4lCXXk7ybTVZ4lb1ybBiW5q71W3Rn
gSmAT6EAW3r1KTThAstDJpoJCDyMloJh9egY7ay5D9H6cV73eGMtB33okMaa1p0QnQoThRLC/ZYZ
VhG144a1tDEHlDy9kj1lYdgb6JLOyhD7ccoK1Xmqm49ObOQbcciqeWE1TYmCH+NDTTOgA9rbWO8U
2Dvg/kOECW7znH6eyVgsYqOIxYNVbEYgiH9U+N+icDeGB6vywhdk8KsTAPSPrBrDF8dqL4OlCmO3
gXumx33grFJo6Acl4KfmgwCFVbyROq+a49pIrYQYB4qd/qMpRWGh+DvraaSu6bXwLXolWVCd6J86
oUrObgqxJUR2VrIZC5FyJAOodKQIrAmqvMG2af5am6AuvDblsi0NLioLzNuKQpV2kg9i+Ui2DZNu
6v5/sfR0FuTZvkfa7F4rJUxeATjdxREsu3QAiGnUyYV0Qkfhb20pGtVOoZWQVuN9Uqt1/0+TpiDX
jn0tPmCF4ItcWwZAifayKYVflTH5bMrecPpbM6lc0gtibqIrIKOC+GvGp16VLpqJmeBo20WzSKN6
/qoqlgM/CdyJMkbZxtTmYJ8p7C690qifi5EEjeahvIoNYfCjYIvJIya32ZKwhzGRzbOKZ29iZeCJ
Dg/yqlIroCpIys/oPV/UUHuX77DoZ/XizJDIoSi8ogf+z76JkWE9ZgBKHYqZVkP1BT8/dqY5VH25
mB/CAJD73Kt7qcElx/Rp/J9jrijkyCFhb7fbfgDnGK7mSEONOauu5DjcqyWqUPIsiUhi5zHYvH90
pAm2dIiTHB/xAqTZ0ZziXYZmhsylygyqZTQHFHcpK4i0bZyALEPle9jJRG2su90OHI+xlBMmpdOu
2YRbZ56UBxS9h6WWJsij20G4t5TWesl9Xduzb0FfjoLzS1HY1gtKp6WaVUgDEeG5/SMGuIfHrfYj
spegErM/wgEZUDXKPSzPeeNpPFQrJ6eO0srff6vzHQtVI7usojOVTWS7aMmlrIy3iXqPy9AoL9e/
x+QwOevXa8ixA8iq+wsho7MGh3MDXQtyN8r/GNiGL0arrSl8DsGR3+a8zkyl+hAjete43nNitdau
YaWNZ3mIino8B+Igm+S+t7EF/HwEA7owAZEjgngomwxEyjDVT724H/qg5MJhuplN2TzJMBE3c6Zb
K7r/FTEqd4s4A2liaE6skDqQf/f8i1qWxs6BlrmQ7h4yCyMPo+VD1Ym7gz95b9owhcfSJKGXR97l
8TzRnXTlUxy/yMeHPFAUWqVW8xmSQ39NvG9XRbPRm0Or1wDTMmW8jXU13fSmgB4IpmIjY/agTTdo
B9BvkpbtnBh3L9s6IGsMlfWFXv8YJ7wjopAFe6Vqr1RoigP7qmgtc1AirnX5Zzxx0mgNw3r+9vfx
Mp6xyr+BkYsXSaie2jQ0X8ag187KBG5eZr1tBVvC1nPSEwJw+qvKwvKeNK+pYSN2M25kFnyuyHsp
qYrYMHDKtkLxbNU3B8Ba4eXeslqRF7TRFFfEWsjFCO1+q27U9hXVY/UJyUxl9dsZmXCEzav1iDMp
GckJ3/JRU9+jNP/QYj3+afcfapcKiAcwuTyNje+DDoIjHS37S9MVyqroPf+iKGD1xtmLBdLAoJ4a
VGDTe4AkLkzXn3yYhP2asE5p5hmoWq9ZX0Mv9jfYWECKl001SVa4oTZ72WsODlrLmaufq7Kwvgrs
e5nV3nPvhvqXvtUXchJI1eyaBdY3OQf+03xQy75bWvA2Ll6IVqOT+Re2stWqHxpU9XUfwLwMqi0K
7nFSX2VLHtDy8y/yzDXGYxX3yuERN0fMyuwKnEQNVt4CNr6JhKFTFVneVZ4FobGIJjZ9j7jVGs7O
mzBwlTHgod5VEwf5IpWLiWYfRDfS01PFMlBgT5Q03T2khjOMkidXPY6uVm3R83+vaxehrmkw61Os
pFAqeqWrT13g3buTgaLkSsbMGMLuJgDNscJRp0Q+ZDXoKpbY0oQ1lj6u8jQVp4NwTZVn8mANwoT1
3g7GmStYDLpHcSfQnNo8+LPN2529YyVyR/IZAgwOW5zo6d8j90dO+bPH0+9p6kLq+gyWLflU+b9M
VyjW76KkxaChqcMr/sEdQFAqt7JZK1pIUpEOSDTlAWe7G+R3K9hRFlnMGUL2+TxkELPk3CJpAA3p
8/YxTXakKrqUdpgt/TwYAaL/y8/aCMk+DyhESRfrR9zqgj3FD+cUKALxEQQoRD6mysFyqhMnX+Ws
SdyK5NmvqXcD7jJBJ1JOdVtt2hdccSzrPIOUuOJQNYjj/b2paMXVLyJq4nRarWY+884RlPLUgCJr
aT4X4oBrQleySpejXKBzOCCE+lL2yVEg+F6gCLgn2VLRoD+qegeEUcyWsxJr+pnBkCT1YO4HKbNX
O3DzWmSMpHwSKcn0Bf0o2ScjmFVAA/r/GZ/2gw/DNhp3DoCdtT0M1kYXYje2706QWsrfm49eOVj2
qmKwKwY/eh9ztTpnieTq4JEqw9pYc6u//mPuo/n4u2EAUrrSnW0sstVVqrIHbLVFI9PROPflm7aF
alkM5pQBzfdPjde4Z1fIKZixZR0SBLcXhkxWl14VL5HfmXYDsrxPpvPDMPJ8p7lUpKRipDZ9Q+NI
ee+S4PdwFH7vslx5f4yWapRB+P0fo2V47L/DvPDvo83QNdZoGPKLFjrPsVu8wdF5rkpPqBNF1WsA
P0CG7S7Rz8i+Vou2K8s3sOHOdvK9BuuhrnhTshAXS/ka2TenjsO9iahVjJQGv/bWhGlhtWZ8wa4D
x4hBs17NmVXr6ATFX1b6IlU+c01/7YOwfq+ihHx3OSQ3hQzsriYhvHd+zdZ+zbbLMf/LHV/ytDB/
itkxYmTvcUCacS6d5JZBW9sNvfM5O9CgOfpt+aJZA345fgiGEQfGD0cr31hwq381sPa41aKXP2Ia
NWu19yd3sm8KuqHv7YjR0aAC9BksihgNia6LZubKFhV079CaYLKc2Ji3oWm0V5Vt1qppk/RLMr15
wMwweW3jP1ERWAB6Vb47kRKsRNbzkve6eVRds1snZVi8m257dBsfuCFmVWhUjV+QtCm3lUVBJZ2w
E4lBEwCFTOK9Dcyaml0ZHuMEOxKBdEq1yLmBCdZv4yHyUlBLk9cS1ssvoTMXx3sMWd5+OTdcLLL3
PtNE16QYEA9J5LxqhF1kB+hZKmdXeNL9MqdLMaeTETApPzVVNb6Jk/96jJg+i1l/e51/n/5rjDpl
694Ig2fLd3rU1cJ3LR7YM6NR+aVhl4WEd/wsW3YCSyh27Pxg6nH+hQwyywboYivXH/szgPNkZSRY
NOUqehhu3734DiRNcUeIKdu9/Oqj2Hzvk1g82acxT7Z+zUN+A3zKGBVHK6uSbe6TQgJNYb7ac3OR
m7K59MNlibPENaG8ci6QKVsGaBH+UFEfITfTfEWybDEL9mFajOAtCpKvsTgDPft5JmOyV45D9uB/
6X28CkkdyEvh1O4nSONocmgfveeQMNWjemdGg/bRGE9VrLbvYaiYe3/iL8tR1dS9WZS5yUvo/SVI
oSHKOIWbBhXLWj/pGV9tCz9r8LwIpahae/YG3VvYRdfcLL1WkB3MVawN1PIjKDVUQfB3aopeWSPT
O6+9rqxxWwYaSL1jP9QkWntcBa5VX2X3UnQItO4+TFasxTCW2cbLbGOfUyN4ch82e4hDJ262VJXQ
EDDMYlug9fw/n/3v49xUU4+m7y+dxii25DL++1dqVMNdh4gUIRvYXBt8RZYNamubohWWwCkMxUUz
4WchIRZBmPVb+fn1sL0pvVI9p0Pa3RBX/OFqbnsyKuqchtpoJ7i6P2SBRxZxAtXeh5oBZVDUfErB
bDVAmGxkuQfxxm4RArbaQlUAqmmq+UaW2SRaVZ6Bvi4u0Hxs/DC633tbCl0XOU5rzPXUoy4srLQ8
Deu/hWIl41m2HYUcgApPbJM6BQlR/Kt2qekFZ3kohIczqZKlGngo0vyKDyS4d5pRU9mImtMsFqOV
XJcW8a5XNJzuRUgetLbv20XXqpj4Fu2IvA9QU0za6hdT4zsjjYHeXqWXN60LW+gltfNDgfzSCw+U
fnrRc/1Zfq+wh8mNefF0/5ojS7uyneueix5IEWSBPypdnxe53QkaGHhpb/OowTexLnyItJ+y8C5r
7iqsf33hq3WyrOwCzGz5ryL+Y0zOfTKfCu8kS/UY+TUrX03sreX3r3rnGF/nutbXYBydY1ByKxqi
xqCwrivvwNCOfR5l3zUX6dAS5g4yj9nSKqzm6g6RM31pv1jVgCpK6LMQNm012DZIji6lZKAUD5Sx
tMrHZT+FG2j+3Umd5sI6J30FiVSWd1BFgPLGjmBnzFm9iKlX3uRh8OvuOpso+8HRv8fRRf2a66ML
j74w76NUseo0CiBlj1jTxu6uoNhdVD+l5p2qD/zcjcQKd2HYlDApdao24iC7ZUck4OQqHKtliVTm
Vvp6NZ2u7XQD+PskkKYyVno9j8dIo0wjoargj2+Z41knOSTCsu06OEiHiAk4CgE9bwaDZPeot9f7
9n6aayAb5hDPX6toX7eJ12z6PJn2c4P9uVr0SDbObFRa7ZRBisAxQU1O0n5W67wvOGYNW9iMY7N4
WNLaEl6R1X60GzvnZZJJGl1x9INrTMh+CCVrz0qMg2UP116kZSodK5wYf3lgp6PjhUv5TYhvzEdo
9i4aKEPyuxJxr0J87BH6Nf6f8Qj0ok06eIknBt+63zfzJfEF1Y438asl3sM4KvG/PH+B4mg3mbGJ
I+qzY0ghw8aH9F8tqgDNOipEdp4ly9W20SNQugxfKNHMsrQ9Aiw53j+56k8QLkJ/LzW7MUe73WEL
md6fZQ6mwwd1EZIK2+Uyi+j5JjWC1ul3n4AB0d9qYJxkfob/KqT0+zoU1kDF2Q5biJbydIznZOUa
PUg+0eOUfXGWZ4+DjAE8Vj3SaGKQCud583mRN6H3IYP310RRBXVrFw8DGfzHy8mmJ/4EXs3LkITp
8TFs6qp6H0F/iLaaoi+mWFOxtddHfS8MKtZ5oVPpvuVoX5GP/fXvwINAtKfPf3/1u+i/IY7D+9F3
pKrdO1K9z0BJRlnure5AdJICzq4PtIYsB2s8ORDZfe/steb6DmcPREcABGei7HGO5QrOm00hpaxh
fIW67hIXTHsFpEYfvtt6+i3SnWHT6W1/lC7isDUrH6m4rIQeVOIaI6zXpWP6w2tdnik+hVXbmXaP
+H8aJmMAgHpwYVN8RyJJJBF+sdzaAcguZfNxyPOp5dkQrR8hCV1CucG/pE0BFaaOkYIC0tQFpr1H
0gKUg8//Qmzi6W5WEOrsybecld5Sv2u9nylAPGMRznW4djNFXWXdiEmRcAc3Rvvaq2n7PBuFelDz
OVnIThnzEhPyiuuGW9msJvUdhyuX+vTsdcMdo4ox9dryodlYhprjPIRugUzDdSFgsgyV8HNu4AwY
uOUpHIaKxJgCRtnAzQ5XZX9h2Y61lQ/kAEXoXTUnb48H9eN5/PfOR7wa6o1P4evQQ868M0QMRNvO
Ol4Zn/wRUmpn2auKLS1p7t97O9F8zJW9aBi9zEHZftexyIA+CedcLr9YfZM2C6bnUUG8MojiP+MJ
o9q6H8YjBtSZdeqHOLlYuAkuWSnuvQLPULXxIZZG40cn4Leu7hj4HkKACBq/3alxO9+sHHiBoYbq
NzHJH/qjppGBlvnVwXfm8xgqsIxFFuRXajZ00x+jj1KSDMlDEIuldDZjamOUwyXxhlVU4q9KhfKT
ljJQVrEs/Ebk2mDUcaRG8a64GE5zHyY/ZTDEAVLB878NU8pRu1QCcOmjS+mMT/KRE4+JMDTz/5Qt
eUhIua67UigiC7NKGatxWV04qp4dPh0vzXVpYh/jQ1G/p5Llh4jD/C2LM/0QyuxQhgHaenZJYD8+
ZxwZyqkwUf0TX4lZT97KVxx3JZ/hMOCuQCQwH+SSvz+wcw96kUv+dSNHyKd2YUbhDhSOcX/My9ig
sSisEXh8rAj01sXUOtJ0qs+1lszbHrmSC/gM6llpD7YlBpaVTL23TSv3L/lg6PppV1NmP8rWfR3Q
xuNvMbkMgP1ZLweTTcVTDbEQAsTCMGsXT6HB3k82TzSetf2bWzTo4AMI+E8j8LDr3yCu/DaiaYSO
qNWi1CWWNVGsuKdCU/dGlLCkkR8zn+Ndk6LB/fiYZQZOyeuAdD5icGPCreX42MGIpU/Cs24/uzG8
YaX9MQx5/apPZNhhmlMO6Zr6Su0WjB/WD2TRpgX8rPHPqXH5hdkt7CYMXEm/ufaOr3R8avkPuw8R
jplq7v0hX3rQdVF0cOEmGHawKJLoPdMRdMTLrj3UXJAHuwqajYODKNJ8Wf+lD/vxmOHJtajiuf9S
o739PAdYoBaR3y79tD01WjtdGyvxIOer08o2+bUFsZk+1XDcDp0GOCWP1QqmZbuTdSJk6D9HtGJE
89+NSLqsQseg++01vLls1ypOcUswF8nW1eJ0mdtwXADL+vVViT+6yYERl0zQYv0wNnf33g429cqs
kk2mF6TxWtN4U1AKXcaBHZ10LzXfTIpP2VR0rxPQ9CvZtD/kqCIova1ldEziI/DRpiMOiSzpigAf
AXlq9wo/e2ye4LgIbwG0MzZ9JLjpQmxcLRRv1QUlwi+i+cAvSxXyVLM8BK4Sc/noqDuEyi2SZivf
8bKVN8AQTlNj71iDB6AbFAlk5zxg3YgZDiRlIQiCGQ6Wi7vYyM1XQ+v6PRoZqNw7Qfk25CBviimd
dmHelW9qDC5Oiwz1IntDC/rmPHyFt+hee9N+79wInxrMDxZqhU+orYTed8vXD6aV4aWaDR+Tl6Y/
G21+x2TOep/bqGPlabbPIRuYDUDa8Ozmmr13c1XdRf0wQCEx0pUKyyDG53IjXbSkSZae5txVRezT
uj5oPtuDqOnJgbmI2dhN3OfJmG8P6EnoereRUIk2BZOitxYLacf1T3M0+6ep0oMVdFpliVCE3bPb
zZST7M501MSRHl1OqvsNJTjn+jjUVp2s7AELFxlzO3ZW4BfCE8bw2vExDhXz+ZjHLWJzzE9TO1wU
vjs3OjaNqJIEah+fO7tcV2RlrogeWVd5Ngx1smUX6wqRuc+YV+r9oY6tP6fIWupISL+SzcBFZI5M
9Kq88b2bkEg1e0vdm0KY3UNFEOGvl0/wjqgUy/qxLCwbsb7lUghusmVpkbrCK8bbyKJyPYIYz5T4
pyxJY+H4neqYc9bEQZ6prfruZ167C8n/tVt26OFObbwfkdN+jmjVatog1cXe02uGXcIWkgXjAMnC
Liaq2YO2jcBknu9NtOXJ2xZFvZJjcvQcbnbd4qyTYZ2d+w5PYATqxtDOPvIpsxA8mMdjnQz213JE
RTNpsg9ItNNuHhDzMXUMNSg/jQvoOs1uNpg6Sdl3ZEjre5tMJVsNXzdeTF/7mExL/zrm86vT6Paf
Wh8fuQCDjyTx9VUCOORsjalznP1cp3qDypbqGaaHB6ldKWDJxq5ajSGWzEVrHLq8NgBhQes9cZtI
1kFnUPaWY0y9tk8wZ4Ytt8IZmoCKHJJuRhC9iy+sGz+zF498BSnnBH0/wNInX/0yWSiHOfEaha1+
b6dcR9vZUSOQEgm2NWbhnO9B6BCYijNmk0ARWpRVN5ylicfAJWoa9Ruwg+iSdGTOZbhUIY5pvdNv
ZFNOCrWmXlr96C7l5il3KsX1FiP/Jxuybd1+TrWXlFv8S1rzxRQmcigCoPvNroyXCXfI3+KNeE7/
ffzMTniV9t49PqFWFOdbPfEh98tdbir2wPmvA+rfYusrjzA3ILxgtrGBn4bcrt2/dlBWDj6aYyv5
p7TW3w/OPLyiUFn9FhfjQ2oiAjvdnPOaTbvhm0+W44YvpTnt5Z29NT2oc50DaJQa/hv60T17TnYZ
dpkmT58gK7TiQRFpVgo3CweZNgJQrZgOajppQ0FrACx7x/zJbnmw09wCKJ/p1Q+/dPx9hfbBysmy
YesJgYM5xKd8qi1woYkDf6p006cEf8nW6KD+iVCqVRTJWPvI8SpazXpdHlISBad/PmNkG2E2jQRQ
jdqmr8QbVW+U5RDV+gX9UCQXtZi0tGUAMFG6YQedFlvnsbZeUqsdn32Xq4rGDHH+kKj6H7ljBueo
K5rlVOMwKJuPQ0Lx/yyb+Nui6QG2cYuy0wBRwOWbsNiabyoqSXtqMm/OGKVcKFW8tQVsLlfC/KZ6
DhsZgQEuFP1HZ3cquvhAPiRI9HGo0xbERu18f4TkGQY54xntjfFsGykqhqZ5H4ESyEto2vi5ldm+
1ZrpY4QVtwJa7J6bru+PhYaafpSr2VffVN8xkbP/pGJFYSM86UrzphlK81yNdUtpMfhZBHF6lKEC
S7drO+abWQyQIdvy1U2cKNkqDzsDybqhWQdjmeAqYQVLiYctZxXXuXiy93hUNacIkQN3YeR/KoiF
a7XmPLH1cPZV5HSbeWzwZUzLo0SuAycDWCqKA0i4cYcNwkuSN5BEA+O1VnVE82gZVOzvLeSd/jBC
pHpGf0JwSwJ+Gnazi1GNj2Go689TBMzXzXWBKwathhrmvkZAC2AxzWjsopWWutFBXgBikjVZqFWY
LnrDQwhwb/bs4siG6nR3CCbrxTsNwxOyPNm1kxm+QdsgECl07fj25DekO/60NDxl3D6+VqscgSi7
802GEPsJDkGC3OHUxBWpW1A7Oc4jIKetaj1MTvmhNPOHpxjtU1hr+tXhSbCQcbQT0Qf3w/bQxnb+
3vRnZyirD8f90ut4XIdpMr2nBm9dgSRyhu7rvyKPdY9bSWXuqTGg0RA7q7FQ60s+go/9Km8rAeIU
Ev2gRIXDNg35C1AQMiKREbGmeZt5isPlPzryEoWlvlbrnezQPT/Y+ZZvHnT01cagepX1GytdhhMN
uS+mB73L6hVJyvmiacBdRObbNp+0wMWnikuv2A4GLiWNVmm3pqpSoaab/VVj9ZAF5k9VGV5tfnnv
I3oryE7q6c1Dq2nXGqaxxyMgvgwpti+YdCjXMUeTykIZ40xhtTmVQ/XK9hBRVsUM/dXc1Na6xxbv
WR40sgp2EtvnLO8QyXT9cOdGlp6cQXJoWzNzn6BrqFf5i4xT+4mfn0quld+g6JMtIG/e86zN62DI
NrXFnX9yFCyHR9aWWpLbhxx1qI1uhvkrpKU/Bz+z/xRDB7PJlkWY2NUPDH6SfU8q7FJo8VerKoN7
C9dXKgYiPoqDVYdffeqFexlPgBFrCzv5szbMt9qbHFIxHAyeobAoxekAaHEKVL5nHqCy0037bgbg
pFYrHc/UVYFWzeYOR7rT8Jyk/oqberWKPJZA8j/Saaffm49eWdAzsONb9mNw0vOEj/u3XxAq3cYK
8C6qQX/vyPXy0ntBfXzEm9ytj+I1vKkuNtWMqV3fWcZ5FIesLhWUTWMKFikckt9i9zGNk+2CSfmQ
HfKQyBnyFFmIfJnHTrnu6v7zBaMt5uSggkLDmn84nWXufKFwFPYNCpPicoxCB3MoT4W10rjhqxpO
WxknfU/RCg+vjWyi1HWI86T+ggdBepbTayf4ehcQ8MrgrA566HxMoQcfhBfEe/mY+GVxZIseIF3k
qgB9+w4oAiv1CPQq/S3pg3IhT39r3yf81ue5qr4wjLLYIanpXh2lvcnfZRJ27hXI203DhPE0xkOG
eB9idllWludmzNkJ1fXSrSzrC86azVPpzCiE25iHVYF6sEmpLQ1XLd98FIHXLRYPWzmp+6l3gAvm
o8Qwx7pn3aoEMqTfU+LtJuv2qy/wC/ve4hXYkWjhZSihjra1khyQTzdIPGgHUOAWOrdj8Bxn2SUV
YbTK573hA1X2urm5uRXKDuaMp927guZpg6LgxZ+t8RbbWc8tPPxQzGS6ydA9nnTbhi3hOaSgdo/z
UeMVd3vyQQiAnO81mnDID1rv7zD2Ut6tOUnXcR4XJw9B1DMK9eXK/D+snVdz4zyWhn8Rq5jDraJl
Sc6xb1jtDsw589fvA8ht+fP0zuxU7Q2LAA5IuVsigXPeQLH5u2UikBtmQAlaeHOewSdlN+Je8DrU
toal4BqRuSirmXr003WVC1ZX/u60DGodw1uzmPMv2zy8byfU/9Z6j/qSYbblxaetakRudjT3c8vG
6LIcdZigVm4djBgxak2Nr+QjihpdfFCL6Vk+omRXoWqQoMi1np5kmh1Xx6FrDnWsX5BgM17bOepI
XDXBlVt49Z7ZGOxAeHzC/PBVbgQ+QivQs6ioR++hje8Hm9FIwie05s+hXl85h9lIfskVEQbVwWlZ
5JjKFSx85+K8UpLLpcnWoKdMCez6D8ZKqTxUgZ9cSw6LZK3UjlGvnckrQOnCaylz7UpRWvei9nUg
c05QIdWMIdM6bBxwc+Wg9JdIH32bBv5Xw7Dr7ydfj+9d4IOZ3QMyCPt78W5dpnPkbmXTS1ScBafg
u2zJOU3RPE3xFB/lJC/zW8TmsnhFOVPFPmZW1+Slg2M7w3Eha4F7pyi5yoMckGek7cKDnWUwuiZv
WvhWrP/s14FYZ5lxhehfb7i3pQmH1fUAUc0qlnRpyrLIHPJ0ndSg1HEVeoAhFPz4xwlmHqHsYadx
OnHLynm20mxbdniz87SxbhO3BR6I1/p68NvwrYbH27U4KFjU/S2WFJe6hbhqZ46/5LicaKOPtSwb
Pb1GqHfnsDa8c4Khu9eEdKr8/c+8C0tsYRaK3RTP3SwgXx1iBXK0SJE3tduMB8AYRY+Faq7bHDwS
JDwUjMNt3eORawyt96qHp24VGdatmqTv3UTPio9Rm68NyKA9NuLJwV6he6AhFRBkIzJR0oQW0ce6
HJF89D+NwK+RpsSr6PbEM7e6AiCdDSEHm9RvborgQsIO58rReZQBAASki9bmg9u0vxFInr5bmk8G
ZnxuMFO6mKkeHgskEYrtRF/H6yghef4wgU2CMRkWR4lSk010m4ujRKnNNeJicpS9qb7p4iRbmRb2
TYOudnsHT9n7LFZuKu6pPER1d2pqiTN+k2GF96bOYGDmEo1ZkXzlv+qVCq/2EEU9Vot6F1+EtYp4
o9+OF7apjbcDfCC5o5CH1EuslV5Z5aYW/FqEoyeyvO8RtQkDNxcRuT2VKDWyDwmd6gG95/zWMNEm
aYyoObLeih9sF6lhIRaCw4q5abq03TYzWJLQtjYuqx6YKX13iLMa+brebtAaEgnlQteuwLCF94nJ
HsD3kec6GfFOjbIKakxh5GgkRgOFUenhmxpucD83wXqu7ORmspt8l/jkvJ+o1CcXYYpYjKHiVnCC
pBaI/VGzoO1I2pJsI5/6pz335qqbUWmGC+4CgISLG5QKWqcZyk6yKSGQFnZH+Azcy57MKxG0FPGx
iLc0bCHO8TLEbf8ab2R5sohC7EBrYeHaO4a+UvJmJmHhTf3mhKEukiEiLSpqvFqkHOY0nw64Bcr9
ba566UVJZWsZie2u0To5vAznIHfAcs/r5DOuJFV6I+MtzAJZsJj2hY207b4Y7FcElgSGWK0e4gov
W68AQYtEY4MH45TU61zV5qXdsJY7fQQ9s2doGKxSZIYRHScYcwgA8MRbBWzhkfPS6lsXEZKrPnUE
tI3PrfjRqSkHZZiMUDJrVcOU3tZGDXdfLCzHGkMKLzONdRR55GY+1pfyjF9Rvvc9Ey47687TkvM0
bWp2ejLbVPiaCPkx/jXbKYA2PDfjxkQRnXI2fZ8OxYAKWO41p5DzwDSicLXg+28czNR88zNq3bIm
UlhBe4JBdJGGeL8YkDV/J4cwCoeTTsePhlO0rJbIYU8UT+WAp2Gy9atw0wqnYyxvrlEAMbeDBfVB
/oe12OtexUV0A9/FQd3SKTcoCVqn/zoFVOYyC6dyNyRjcDOFmIgM0/QzVBVk1sUaPkLR31jpeYZY
83MUg5V6A5M4wbRgkx/yBVnFKkXkL3mAE4tUDjfUFE/D5+SAjK6yWV26yIydtgdTqNT7ntemvO2n
HQOuLKwIIsRv5EdxzQXWKTG28ogCu3mlbEwbYTl0VcUW2xl/gHtis4u5p2bBUQ4q+wnFmWA9pk28
GxAhXMdCYkdCstLUDY5gbldDVaLAIJuKUq9kRArY33UzoR0bmVfyMFT975z0xcW5SwUbdRVMYbyD
Wvki+/NMg0Ng18LQNzi6VRYe5RniXvPazBCOOvfJAVO3omUJ9G2T5kG216P+5fydbjJk6xCCe4nE
DyFCpxySquRkQ5jh16v07h5ly4R6ekERyEd7d2Q3/8tGXLwY/V8oZSULdXCTx8HIrbVeGM1B1YCK
NqY3Y7OOJoBmTAhauHZ8wox5yEYd57h+koAyCSPzcU/LctQ8IMqOi7Qr7U1+jwB+CNa36K6zIXoz
zUgs1cN0h1JGv5LNFqTOKg9K90I2HV/56bhTdC1b+f3sWXgRyrTI3CMM1doI82SGjvmZ0E2ai8JA
X+7GMIakXlZCOynT+uhS6ixRRsyXXahvVIETk2wFyWiQZ6dDZeGirUQPsv8cpuh+vTbyqobgVTRX
eNqvT4WML800qC8G08uWfdYE9zxQ4iUlg+kb0nnHqQkbSK9DuHCATf2ajfF3yk/jGeP0AqKrElHg
aZ0t4qbtpZF4Jv5pOKXppZJt7KH+lXa5l+7sjNRpYtXfe30ah+8zwHgUomBHmrgzs4x8P5ybRTSR
KJbt3J9wFWGH8bc42ad3axQUgqN8TtniYQXlXOcBWLoL+WA6P8DkqGwGXqCvMYN4DzkPNBbqIZp5
HVRTsfahyq5Qos1PnGd5FkfXSuSU1+duHkOfQ5WZ+D+hnZVWn0LbNLoBA3qFKep0m/SKuhlcKz8o
8zBdhmrr897GEqFrC31Fibd/7PuhW8ysyN5aHvEncpFvaQvDzksUbscfLv5yz/VQmcuudnELICmI
p0NlL0PwBW8KwhzpQBKyBny48aPe3+mFbt6xKWZPLSLgM/1AJX+4T7yy23n+jAC03hkvnUltRARM
MYxTPDrKK3Tw9KNj8ywDTq4cXB6aR0UAjc6Hrn3tmik7nHvk2adQWF0rfMfG5bmPLNXKoSZ4E9VN
uek8wCqWnc/3Pd6ONx4ancCZ5/tBdab7srF6dp7aeCmbdqmEO521DajAsK2WRv+k6UN9JwdNsRcZ
U7LdssmqjQfcbL2dQv0WnU4F/pEcrB3WZG0W7AH0Yl5JwusKCS+EnaO4RR8Y/2q4qSS9RWvWIg4i
JJ6H7mJOkp+y/3SQszDMKZbznJisqtT8sgAztbALtoCu7nXXHb/IFQyb/hkxa1BIgfU7TZaWoua/
USFHPMafnzzP1EkE1eYVMD183WO1X5/SXzPpyNxfJcLJyhsqF2F20Lax500vFOQRjceZcx930fTi
xutMRE0OluunKNFtkin5Z5QSVcrna31EzT1S3vJaf+5YR+HKz+A5KtPKzZDOncfYvOuKON6ilwzl
QDRnwEJ3PUx1HGHnY9T3tJwJYzXNLhd41sAWV/AwxwNX13eBGA6Dob/S+vZSzj/NKBpMfODYbVKU
LJkxrYYeD5wTj3osQL2UPaY5yTiSw4/J9wjp9wJLd7kEBrqPPg1K3HI4FcOhH74Pk/GBRSlmuxNG
N7Fe3fZYuWoI3bXQKgdKkl9qAeB997bdWrsvr/ZzLQCbkX2Z69ZOrhdkWBUrw+WIos7fyhaJZtzM
va1e1LiBDQsZAuwFFwW5Yf8YlgN6XBTYfIiKiBxFqPI0eSIh/GcGvqsosbMzR6s22c8BOt2nU9ku
Rac8615xnVQu5bmphOmp11Zy4s9RcvhLjGwGSg+5LU1es8yrT3/a0Oe/jBhVcOqD7+mHv/3JIkuh
pn1+miT/kHO+Qk4YshwdaGdCCbIMhDuT6oJKCIpdF+nhHkDU+wF7DkaRfQjCzbm3disN31oRegqQ
Q0IxJnMw/DRKa9sIINSym/Mn1SxsUNqtczslEQcftXEWi6dGxPc2dq3LU7g/BvkOmWo07UV8LA5q
Y5C6aiN9JWfIgSBQ8qUjbtNXSn/hl4owzgG3IBwP9Gbv5C0WMW7vIw3tGi0YH9Gb2UmAU4virb+O
WDIekgU1oGHlJ0153SZGBSYkzn7UlP7zuNS/DUCu1nOcudARKJ16QIt3haEvKtWLb7E0NQAZYS+1
eV/fK8N35AuSZz/py10vLEykxI2Kz7wTjNmiosyxyQfHB1NTZ86FPqWXc9lTC9Vcaz1FCe5zI7Zm
ZY29XWHbfGEdufBrO76Jg4vsAy90YyFMREQigYVrgkkktGxyB7Gvszqr1jJ3IEdonEf+hP2ZAweQ
FEiSG5SvesENbceFxO5KOnU1wRcdIoTIfTNmmzR+xMhhycS29fxf5iFBgnW40dz7pPQe7MB50ac6
++FNBXrvVfOQ9dQvwFB526IpgoVVgNij7hVdgtHDDq6d3Ocpt3jvkCPI0cdYuLY13P7niM7KHps6
brG47Jrrk4bPCH+p70GFuFoIiFlK/4g+RHWVw5c4VfTlGLVvQ7Vhcw96f5NrZXAIlbE4sKh21n1S
Kw+GAY8E+3P/l4WTt2b8MkYXlU6tUh9SMWcK5+CAFk9x8AfTASrt+w+wJd7ndIcvc+R9vAHPydiN
njQe8Ecwqtoa/Q4MPkURoBs9igDo5hrkOmnPQ/4rHBP2ZqLlIzAyLeQ8NvP5YSowj/mIlf2nENMf
rgxo5p7bX2haZ/9MdOu1QAgIzU0t3DSVWu07YwjxBgClQa3WfBWhVT7PCz/NflOZ8xqcl52+3aLs
Oq15W2M3oaGkw1Oxvo9r63uuueFbibv8Yhi18har3WEfoM64kum4SLuhNGB9ixvjNYp7E9ySNl2o
PsIykXgp4npWksbASQGJpvgh98gfKnGzC1THhJJK+Y03FlLwjeZUKzusWIrak/nUdmChQX6jTFgE
6CqmU4a4IrjDZJXoZM3nSEH/l4G2s5KDcGxbzm5p7UPNvG8MP7oboPtdk8bHvQUV/9chxLCn8qdu
J5t2+err5MmCKkcTPUVqkidK+BoOJDVdy2iOUewaD/jkbGU/GnU8BxOPTbS4mLiJCwpqgWi6fVEX
vb+XB9tNfUShzfdmNcUwfDodc62PkBrURrRyx3Ex8MnXU+l39w2Pjst2xElONvVZ71nI4RUTJMoV
mJX+XivKDAs6zHTkIHZBJOUseykH5aSk1wMsxZRi55sdOxizGvkqzRjkOb1zp1RDsoNeEW7DKmme
7JotSJU3j72rD5eNcK8T+oWlOLi2H13ywEh5Vbj2rRzIVQWMuIeehebrTbwMhUghoi/h9tTOXO1n
UnTOpS/lDMU8xJuXZhur1/IqKJ7pV0NcbAalKzY9NNlL3KR+tlGS/cBx4Cn0i/zR7Ctt29o8OeJ4
9u9ro/hbQDVm3UXek5nUnGSTmtjCQvP7Ffk++EkPLKTZ+zD5U+MtGsC+d0GkPw4NNqxBxhci5r21
LdtcR/pjjA/Iq8MVMYbmdoZsvswDXX9GJ+UnYgXDVSkqPvJ5HPbd2oi97qQnak0D6glDdxuPj2jq
R1j96AXI6tR97m17J/8omCjshFPkkPscZxFWZ/lBFSgEF3ZSoYbGjWzlleXt3MhGHF8MAuZo7xBo
GJdjGarbcx9mgV9nWYbeLOQEGWaNNn5ArF/+11l9TkkHQnAj4KQUkM8zTm1xj3rq9jwt/APgyPB+
KLx5Y3kwZtQhZcGI5xU/JoevHvsBECGxugnJpbCAFZCQkVEyecFto60HEpLPVs++I1QHnJI67xC6
iFr1QklqTlWKYkaa4GjJA8IgzEjD8VOY7JdhXYbkA9Xb6aUCICvDAi15v9r4cTVHXE02RVgJ3nwx
Ay8++iZ7+FRWIHlhPNsUjDajg4gWeDy2AkoobHjd4FrDvuDR19Ol7LeSvtlPCAotk5BVfttO2kqf
ymInR0f+mAq1yjt7Gs1b2x+BxXAxPabuCukrWMtmOVMPV9za38tm0P/Gs7YCv8IH8gNrhQiavahj
1JjnIItfUFND2sGsnyaE1a4Q5W6RCqyil3pEvDbvi2mLnET0orvJq6aY/Y2Tu9SLymQnu1utmnbZ
iJOLnFQFI1zC0h/3cvSf11bjgiW7uGeTWZ+vjcz+a+e0/U3SFsPfrq2LT9DPgqf4ce0uf1EHcmyG
cZgdI0ShhYOqtu9nRslzxDEUKWIWXmVjjmejDEQ2w1+lRoKwn4hGYJUROXt002YXdd0tzNvoytTa
TlvJKXCCFsoQmofBrKwLhFyfIlQ/kflUUsqHyCX1am3hLdSW+YVSlOz+/VZbyRjLs9yjfugwYs/2
hua+4pmF3IOYLg/Jx5k52+mKzEuemeMmF9JLocvapXfCW8cctFszVe7ZPaOLFDbIJJS4JElIJ7W1
L1FysoxSUbdHB9UxlynPrEu3qn/mgxV/FyflnxOTVIHskSdz2P2UJ9qfExH8X8X8p1vIC4IuPfJv
yhJRQQtLGcrpggXA+FLk40Wat9FDl4kKlBaVC9kvw3wDoQGbxdMLL5eL0E/jB3Bq/xLmiavJMLXv
PoVVvcKmKURW+ny1j5tOE2r14z+v5npqu5Y3tShzrUoF++IwwogsmeA3yEKWbFpmqxxkmSvl8XIa
lXIL51Ep5DAp9v/rXPkx5I3klamLK4fzfc8f8nxfOTp8fIwpavstvEJnmVgumAnPO1rxYF6rim1e
y7O4wQvFT8wRoxYx0HeRs6g8XV3kcztuZaAuO5u6WqV23RzPk/+vFxV3C4rUvD5fuM2TGKdRcc+P
C5/6/puLyvkpwLrTp/10UQ0kseqEnz9taKA4EBjK6Z/gFPv1z//4d5EXdW113MoPfv6b/92FP90/
9+1sbXQrKYDfh8lzV8YqtoXI7ykuHrpkO8OtbEKGA/CR1ThXDkKOr2z92zKiPiKU+GREoYefpmP3
+S/T3Sr/PL2xi6W82Md0HEjmRRk36jHoSGLaAuScGN+zeYp+UCVlG4siNZqRLnRCDBy3pd8n9wFl
57+EJnbzHjra8HFk6KRVv5JhWJpOlD4ahWmu0xnqB16s7h7gH/BT3OoeZpF7q+tpYEeyaHnY/yrQ
g6Iny7Yty6OFJsoaszgYZe8v9cHEXEzUQay6hzuHGqCJ0+u9DJP9TmBhs6PolEx77Fo6VFn38ux8
MPBAoObovoecB74Ey6bvGuUyc8ACUgUejolfw3gIvDcUhhuEUf40Y+DcBfhVB7+/XpnXBRUFNERS
EENRPgk7yOGSxaN176MkBlQOB25TiLkhIJnekZSHjPwbjcT4AQpw+1ArT3LbLRul8iQ35AUqtf8c
SaZPYV/nSDQA379/nSMXmqZpNA9q8ywvbeeBu/EUB9376em/mfjXz4Q/mL4MR5w8VbUrlvLthGGB
skTW37yU7zDEPFmQ9c/A0LKD5058OwVbISzNz1GadoRT2z+zfXmPUuf6LW3nHBScGiFgOWo7T/Wt
+3jwXygohW+dCmRrNgYXpVPI7NOMeJ8Uv42LX6PqFt9GMRE+prZrED+4d0P3RY6DZPk8MQ4q9HDE
Ffv8t5w4gILdRMZTM1v9ZZP4mJmjrQRuRoNYZfHKHP0n+Q1WIu9nWwbJEyWCaq27Q3Jkt4RF51/m
VOOTtKb4mNOLOW2YJ8exKrK90xrzRi8uGlPRNyw6KtyEXHyFst4U8gnIudf8xkKqaq+pipQLFJRg
4dWLsix88X16KdETeMFm3lz2apfdGnOcbOcEH2QjE+KrYHlRHldnbz2bwhdyHJPrxhk1iuBD/KM0
dxLJpURpvIzicbph2e/tOnRlNxn2To926b3ICM3SrwsDpGbZfVfyybhJBNNtLjFkwwqA4i0t2V+E
BcYEM6/VUm1Zpiv4TG7MVPOXclgebNWgep8pt7UMiePn0cbYG1BEfDSawt5VfaBeUOqYrizPTNeu
EzcPzYQtTghq7zvCQ8eiFvuzhH28aaq/y2J6cvokfp0mrV6mIPvvAoP/zTZzMSvp+nojf9vykNvl
iNAsP3WneLOivD2UKLDtVBYQi4CkRHs/Taj+e9dKTyrvDXnSApV6weOVurZx3G0jzZ33jmT6ooZX
bpwuVvDBnM0rysoaSq1RsI9rwJFT1z7WARDJxNHHixhFs3vD1X4hkFHcBEkyLQu9X0Jtpbz3z7PC
nFAACpIOz1hx9s9Rlov0sYl8H/1nXKE2PJ5c/FLFrK+xIbNiOf+f1/x6x/8tLigPmROo1RsA6xSi
i6ne8TZHZK8ZRtSNadpW1l2PBT73KXagS7+a+3XEmno9NAltvNK2DZvAaxk8VAGaXSqJxbpKtDuE
urKtgdDquqTGgjDid5J73rpIjH4XZmH5qM/WEYZN891yEwTmka062vARb/B76hZyIM142E6j3d3m
+KIeShvrc3klxSl3oMAb9MhL66KtzH7TpI7xzTRXbQWID82YajvavHMg8T2SgUVCIa1+Skh8HmrO
tsiseS0ZI3YThGJ/lx4kfl5MakBMFSFVPWSjZlZjp7OgrOFHx/SNsi8Ay/ppNHEa6jauBs5OH9dq
7TZAfsCt40iwm2ffxjOAIjZsZBRnGr+6x5sMY5zqV24n9g8tUI5V1fCEr0x+Yr0BSmEC4hqnHkuJ
QMVTKt6PRgkKxLe9JX6Q9ZU1B2D2SWCtO9uoXksz3OZZ7PyYdQXKhFPOd86MajH7KG0ba3X1gJf3
L2uO/RsnzJA5jmF16Lr11gQ1eWevdh/8QE/XQ9WUV7oapDvdVYLdYI8dO1M7Wlu5Hj1apYGNLP8k
P5TZx65zoKItrtSk+fwu/h5hwIGqWpMsdaO3SVSN4VURTuhgmqP93WLr6/LIfKJK3l1Y84gdYtA4
LyHlKPPCy44SejuMpfHg2UepFiwbwNjkyIygmhj5FJYdJUB3fB/5xxwdMiYMMZ6IyYg2Sml1a0ot
+itp9ZVkZwx1FS4rLDxv/nPEHBX5HmR9HbYIRy3wh8UsJMcwOsAqc+DfBEGMjculXya4EJtkgNek
5WYLlDEbTxFpNezVKiyfK8zsN6TYOlZso3anGEr6HlHYt21euo/Yj3fbpCVrqtWmf+8G+Y/TTbr5
tQ3n4UGjmHvRAFLcIozuLC3BHgTkd5MZTngXOGlz2xrDA7Xb8kXVkBIjOcHbVDQ1+HqLIU+8q8wN
rYeaBK/sL/TK2Q2K1sIgscoXVAsoIbFGO8hR76VAz++l0wCDVCou8aHrFS+dJeXq2nEn50An2+iD
Uj2wTSyvFRdNYWyts8dCG01IkwWy2be8RdcFHpb4n3I26wNnYW5/6ouTBjv2Eqm4c6EO3+tylRUT
j4qP0pgsfMmmPRbhoeseNKhJh0qfSeLl2UM3lhBWRBdg5pa6izg9h5yb8sxVcLLu4LWtvgykajGg
rY7JNka38ELyqhz3iFiP+yYJxr3lwjY8dUZ1tqw03d3JgXOInHGKkyOOnHIeP4eDHHWRdAiG1adr
y1MvTbwFiovTKqo0a89DxdrLs/Ph3JeE8SOJW+qIVo2j4d9Czn1N4/+Jaa3gNG8ax58t/M2XGkuu
Cl/Db0WaqdeleRsrI/ia0jB3OVKYJ5jW3GUY0CcZ/mBAvM6lXHkm+0SEDerqIOu5sl8e3r0D/oye
B76Wjb2bd9am5RvpjpyQcVK6x+USS57WVVfnvg7+EKR35bv+IYgvBxtt441KclLWlz3whRIeyE27
m3shIEzmdtO4qFhDk+rTLSWtanFqR1NYXGlODU/lY0T2wUYPNFwK9eJKzolN7CdPnSEs33XcobGO
u8y133Thi+sM8VptkboYu27AjS2BPAyG6dnyrRuJWofve42A0ntomww4c4QktB04on8JrTXFXrLX
hTcrDE1ifWiurdCylk6MW/xZ6Pmk70zKi1wBA+fgLwPyAmkRz8umnxJE9EErSpzPADRsOQ/gbuEG
gkyUnWe4oqU349IOKoCUfwE4yr7zFc5XlXChwZnGPXvElVmm3TYfAZ5qrp3fwfPJ7xJot/i3KTbv
sqy4c5M+v6vnt8YOvBvZqAbPuqwyLC0cS0deX6e4DnQ+dNdD2SnJkkr+vZ0Zw0FeLgLceQUdbiNb
8gLnu6bA3ddVD+n8rOAvpf3PTa8QGD/PjJdnaX852qBCmWV+dxl6tQfbVjLW6976gfdGumsDw154
eaptpLZvh73LSfPXChpzi6xSuTiL/sqzU1x3tNQhOYWeu02wrQvKU/JlNwJSXSaThpF2pkMcFE2v
bpudfEmaw/w+em5GIrjJVWvn6GLp59dYoITjL3BPb6nRJi9R5mjLac7MW09rBW6VdIBfu+2l7uMF
HGI1iCaVbeKL1pWPuBwOi3kai7epxmBTg0m8KGvKBmmEn4+EsvfAApymf0jnslvrXYaUSBP0gNYp
PkDTp0YlRjV4cDedUvPTZfA0gaR45zfTabpWBQMFSpicWRhmN7oCl6bKK5Sc7REaX4GzZZ37F+By
5qVsAo/TjrqlvcpWp5fdfeuSySAySDTtoTB69IxV/foUnQCfzf1+uozEoN6F1bpuRnMdURGQEgoW
LgnL0mnrS9nEEuLWUL3gFqOg7DF2Zt5j6C5UfTwfu4LKyTjMxXMeV9bWm8N+3fP+OBhD/TsPgVDJ
g1G47W7M2Db2qAyc+9OPCNknRxEuxVZT9f11PVc8lz5myIEvzfM0QHQk52H0r77EyZDzjRwb5M0i
G7VXHyrA9vxZzjc/X1Re6tRsQJfkDTLd4iP/+1tY4q/tYLIhadrhZwcapFFq+yGbcnvZGZN20TeK
RWJFrTc69jdrFfbqQxAp+i7nWbCUTbj67lHR7RfZwp3Rvkt6dSFntmK6GoCiD9zqVgYovg9iybSn
QzRb6AeW/GtUylQfgayvMezDaHHKwptOHBIAV6vZDLWVbMoBGaLP/cZ0weqdJ4Qa1GtKrZDbxEVO
hxEZtLrNW0xQ4vxC9skrFX9uqDvhuj+5GIxJe0BkKlqeyqWeixkbVaVxfWqXHm8h1tXexbl+2qja
AUQ4gmaimkpmIbtFRuAUnyt+cqhi/V4WZ2VA0KCfR5oemVJLV66gGC3ZG9cHCWxFN1lIepP9uGwr
9yTeLUf1tkc7UZ6eYuTpR6CExtZy8mlAgGmDBH8NZw7MVT+acbkBdYByQxtcGkaAaW5TBtO+M+eo
3MhToLvTPlQ0SPSIj5FQQ5B0A9VzW7gu9K5J4ZmA4oplYzFfIGRSxYsCWm2EUAkQ9r5FH/PcNyLc
eB49n/1f4vq/zBXXGwIQGNIiOUh01FbZtgVlob1+OSuaRH8dVTNbzJX+L6Oj6JvF6L+Pk6MkLN7j
vtzjfN+vcREabAVC/CJXKXVARqtdYWsQUWcnX4n3erKC1Y12pWg2eQP7p3Mwtw+7rF6KYCfXw1up
KnIOlpeDovweLEf19hsLru6m1Mydjq/3U1wP4xXMjR+lOzVPEd53e9We0CQSgxEueDtVc1PInoym
duJQktectRzNPQvbvsxGDEAEd+MsMAFhecmSsn7KYwWEpzoGPLbFaNzemWjy3sjW0ORQvK3xPvSc
9hG8juwt8ta+9VHN6SbXg0eLlI1i1NFGyaPuQIE222NshkMShco7NSrY0xit8Q2dnb1jDOZvo+vX
Odq0b5DosXYi73RvWl20boI7IZaHhXmQH3INDRLR0hVEVMAXwD+W7XjSWyq6U7w+NYWCijwbRsW5
bCJje8ouBcowrdppQDBu0GDuoR2Np153ZUYzMp0zuo7R0g2Ne88RXuK+VoUb0gcsQ+Vay1fm35mq
eZesddoF+8xkLx1ILLUoNvUw12vZDFqlxyp0+D3jtAGlydprmV/eS++Sebq2IWh/tz2WDlFV2o9x
ZoyrxjOs67BsTfiemnWpFF1wsEKw+q1uFtCyKnfZFs74XKX+rwH53J9NUCxdT1gzaM6w9cvWfhgG
ltSuO8G7mYqdzKN4qX6DgO14i3JpeT/n+kXYIU8wu+4AzQHYrMzFyEk5zsRJDey2XoZVinN72cDw
bnXn2E2Bezw3C7da+IndHuZKMWdwjcRVcRCsE8sYlnWYD+ukUN0FhmX1wQ/Un0YU4Nw3zpje++yH
D7Y8nWy9xDg5rdapw+eoR+cIwIe7ibOiDvpZ/APzrvGCBjo1nbaa8sIJG2jlHl9cxBOcpe/a3+y2
Gi/DZvZvCyonV0NjgraqlFvZFfaeczFDnViYgeLfygEn7byVHjTst0WfPJSVXS0SHxjcSF0nFoaJ
q6yK6+sA6e1lpvItrycSmUH5q8GjdtHZvf2oJVhtV1WbXBloRe7ixmIDF5KfXYXuXL24pfNouW7+
u68Bv++UGMomKoMz+hXqSD4VLbHSwi5Ps+LwtvFjLKnIJiA9BbAYtNg51EkDhZ9prFxkSR/iRfon
lKsaips+ROY8LZLCHzZRgR9TP9aZCsUuWqJEcm9j0YaBiVqv9Uqbji01FqTOOmsLaNbgrZtYS98n
1Qvp9RYelflbQXjYj5T2ZyooKUleVtum0roV/mQV+/jWvnBqt4YEi+W9TN9kmn2nOvy154gAmZVP
EZbp3rX8Zz3mg87SDV+Q7SeeEFUB+B7sEtF9xLeBtPBzrjkGEkSVsmrDFE+oMbMeuj7idyU0HpFJ
NY58PQ6Z0H+UXY2haCsk1Jeh5gVrKJHjnVHU012oKKQdHOsou0BXdnvXaH/yRSwyNK1Qd7Jdr9nK
WBmCCrvW8lqXjSCeqgtDR+NfNuVBAbeKQiPG8nKS19fxtYMtwzkir+GsmlUcnj6H3rnPsQBIACvt
QQPb6ZWlKdVVAztx2VtR9Bb4yk5FG+IJGoS9LXpL3/LqC55TF0irCJAzBx9wcKuOC49f/L9VTUW3
yFrOtl+tZJw8fBJfJa1qHPRy67e2sgG3iTNxHn1yGi3xskEosOgupUx1g0DXBQRIdSkZRQ1+Oncx
fIssoADUA+NDyQkZFaRdAOjjTL7VRbPEnXTt8zzhkYasynlUagfIUVRsSNd+BMtmkjXFlmQolrxu
cXTVWf8pTnLQtvIkCLLgPk9scm+LiA2Hbf0PZeexJDeyrOknghm02KZWpVlFsYGx2WxorfH094Nn
HWY1D2fmzgaGiPBAZpFIIML9F5uim903w7SpraOMeTe7UX0BpRNv+6iJvzbgIQYFdv0Y457uaNQ+
W9039qBQ7ENZ58mz3WN2JyHsSvFon51Puc7axjB0dxNRe/hseI6xmQJrOkhzaiHzdBAx76Tpme2W
5676Uuh69eKZDf9LmvI24/14F+P7vpKmb/bNQS5ZG/zzvuvYRoY7XGwIC2AB1e7JTrP2nA0uzo0d
qvKKDhZWV75ZyIxs40GJyGRW+YtpeH+VCDJ8SfFrQNu6+xLjak+pSW0fh+XQWTUSjG55vvWbeZ2z
do51qBXEyqEfI/chKXa3Hjkb0xi5xAqO520gpSRy0ufyS97p04Z/7HatB5oz56u01rA/qQPg/Hi0
Y+URmtG+QMp7mHbgUq2VKAEjlDKdA6d4ldakxc3Tv7vqxUZGGeZrlLT+PVGPSbOvf01SFifCqRzV
+yx+d7RGVu85n3T/KCKzN81Z15v9TZUhESQDTVHi7JfawOlSJ/w9uMxs/T6bv8chCXdDPV8FAeRl
BkCuzjYsSROkanaJO/yDp5p91l3POtfLWVODWF19OJWhaBjss0918FCYzZ10BQqQUWtgNRMmKva+
UZcdUQdAOCamGdi8atQ3svr2i3TMbRegSYkt3TBmLDzwbhvDjVmXxcrEZvWcsHlHFeJfZ1hbv/cB
sPmv0duMwE+RbFQn0Ll/iBvKx742I0qPBPzfQ+UDb3G/fR35wMCwviBsMJ4Kv1Hu5FB5yBdpSjth
vwqs5DZwbYYjK8akAGD5a8ZvcbxO8bjU727dGI076xqnM54QVR0rwAvKikLtVJ3lLA7mEs/DpX09
vY1jhtCujdgyrnNkwE1JEK/kVA6THrmHqNAO7Tx7D2Vv1vcwGVYhHM1sm+J6uJuiAW/mxQ5PQuQs
HBH7RILVONwGmqS7zu2XK9365SKlU+fr3wayvgYbtVxEBuTqVZ+StUDR2pnVr5WDVWKcNeUhqcNy
K0aKc6IU6yaO1LMI03lWtgmV1P5kmDDo/zBJonwH+Au/3v/jpMCqzafSdn9SR8GmwPVQL6GaM2JB
/i2GXbHxbKe609XRuNTo2vDLC7Wvxujt1LmL/w5rHhx9hA+Ahjj4IVEdBMXhczyXRgKSVHMadEKy
+dgNWLYMyyOybjLzIUfHfTXq8yJj1N91gZ2+qXrpAwP39L3V9tOb5dlnCWiDLFynWdQ9VOFkX1S9
yFhkJ9VfyBWtcj70G2V2ZTtBcTlqwxi88Lj8KTOthUpoVbP63PYFzq1ja6FfnfTfTGR7JIJkV43W
JYMwvdEJKsJP8WhdHTByLRoPmo71S7WA6GZ9Kla6CwfLHtTwU5eYB+mXsMnAx8paoHqqq4G663Cf
8W0nkKv9FiaSxtpytX+H6Wn2hcUpptDsXh6SCWE5tRr7DU5i0C8kqXzrlKSy5KJvAwaAdsT8yFnf
ktRejIl0VkGGN1VUb/mpTPvCqo19lYb256gztqT75++Kj3pTB2HroipK+WSFWbEKm0n9ThUIQYIC
hdxON9EwBhG3kRlTh7s7v8kvFCcr1G1OkWP5KJjY+iukCu/aFBmvW/OqDGWw6/Isz79qYY9N3Jz6
4aXB3WvVxW72aKdT/jgn6FmD6X5N0no63foNXBIPEst/K/px47/irn2dbrzHDFk1QSEzoq0/WuDu
Vag4Be+ey60ZY7onTS9yeNMuh2TMmidu7rWZ1tkDRGrniQW7dSwnKFJW2sHSSskc7ywvrzZBm3bx
ei6ADOL8UO6vbaXSvysDfpiIRzhPLLicpwwL3rEKw0e5IGzz6h7ZpL2MaTyJtkVQ+ftCa/dqUc7/
LCdjal1P+v+c/PeQ9Ki9sZ3HIfrgvp6FY3FkX/ddbohZ3BB+9cndg6Eo7t18xoc4CR5ah1vIK/4X
/UBTgHx4Tn0tXkjtIdL95VWsPUpN4rr9ltJGCrHi6Ovzo91T4l7Vi07DrIzDLugLbd0P2bRSHQyN
UitMX8O4RJkNGLsYItfIxVwNkW1d3Y6hf7JPsl+psKrc9Laj3vmd1t5hSMLWNOrCH/UR+bt29f7y
KGAhHGIAPMXKi7LsDPRnqUxGLTokS2eQ9NlZDlg6v59J88Pwh+m3cFsL553ZAIkLJ+UOhWpeYthB
KnezR9olyEtlJyOujaXBxllEYIMMzoLEXMNlvPAN7Y7KuTSuPYa7ChBEefRRqEJSx7kXAkIIEPVs
W92PGyehRr15w79Vt5OIORjLk9tl93qJRhJ6+ehWLGUMVND+01zIb1k0vzcFbXdrCkLuQ/Cvufli
OKXmZo7aaZSS6YQ6lFYwGstintKNFvkFFgH8BncqNq2rpKL004JJs4/mlJcXCsEJkPg58HZIWPx1
berLCPpOqX1E9w3NAT/fO27l7KIgsl6d2acCBAYj07vXvnad19gL7R1oIuMI9zt9ivjfW8ULniOH
3+iBIvgetA06OK2W3WnQF1FkGsdNgK7xt3Zs1vTYP8qpxbXe1/Knasj0o2uMzm4urfE4tFBCqi7/
ZpM4+Ntui8Ng+/bXWkGcwoHshNaoWp6bjlQYwpne669QgE7X0M40/xxq+OX1qqH1Htosod2gvl+1
tMcPV01JVbEHAelQzOPFQcznwArgGVFVL99ES58MyGFUy/GCaut4yWxjqzUjTJmlSw8S6JW/n07J
4noZZeNGJv/pWteJLrvWA3Y4a9TtsJ3vV5MbpIvRoPGa4m/ClrFLLv3iWnwbFYNjGS07I7mwiXgP
Hv0y3vQOanfLD00B+QhwLDWzs7/8GqUzN4dx5ZRsAm99ifw4ZVgOMvLbvA8x4OX7FX72YXd0S93Y
lwtsKoFAs3ezmsVjZ6rP14MJWM9u54u08IJQzo2RfLuCsqYeCGCna9NeRlHOL54RmZSLSU+aZwiZ
VpmyRrxDzUAgpq/1v69WcbUrpOt2NblA2U0Q0+N1LPivgo31rnWf3GSo93VRtY9pjXZFFLnj22TA
zfXCyvgRV+22lSKgHdob26qCvzUfI9a61K03NSxSxNlV9THPnWxvJWp/Lg2vPFMmqPetY8P8GAsM
DNlqPMihSicH59k+3976gtIJHwpPcfd2jHjybwPcTTrPV7bRvy4iE6SpeelLaNv+UVrS307hoQBS
c8oS+ymEltKsuyo46BHgnrFCDGRuU5NdkFcdYCNHnzxdiY+zY5drGe18p3rS55YNex1/ipQp+uRP
ypcssguAocTHE18eo7N6J4Od5Y5nveR7J53ZYIQWAtDs+pfrIOhlOD6+Ct+UqZ2pB3vdpuIsTadH
QRiFvidp1WH0NVmE2yMqVjs/TeenibzDBnFctMVJGa9sRBK+sVb+hAbP/NPRvDUwJThFWRittHTw
/0m7+qEsM/37XJnVqkAQ5w3HNB38uT89s/Yct55aG/dYcNjImaOyV7vzfBpYZx8Gz3fuguWTYwOO
U5+E7A8VipxGXzr3SKab+8owOwztSPmaPaBJs7XMu6ww4x227/1TH8bpxm067bVNEvT23a765hTz
a9DM3U+/zJHhDfiu7fh34ilRsFJU837SSvs7+qgsbPQk/ByDe1iXsaY/yycXGYhXRcv0TUduzNiU
rMyR8OAFqTbduW698NHqKR4rQ+JTMDeCr2ZU2GRm4KjnZdsD358PFk7JXzOlUNGBKdBaWcJypMFU
1aqe+zrvHqAHs8hc+sFoOZtMj9Wjs8waLe5qzf7cLqQ2QwvBK6WdsRbe2lQgeDVpg34uQjv/YuMy
vNDcHK8vzlpfGmshwUlUDxEROlJefLEw8P0VRc3MWAub7RYl13KzK4MObGEBfp4o9CjVfdiNKfck
cJC8Uq11EVv83yzLbTn0y6rJnsjW3QYkOFhm3AYmWYpJZ/mHy8Swg8/w+R9lN2FbibMaHLwxgBIm
bwVyItLvd7ZzbGx/QDUcyxBEHVsMe4P+k+mxX/WM7BlGcf9pyELIrqqqnWXQ0QGPBq6l7QQKgFJb
f0TrEomKZWptZu2Daed3MhgUinJAIUdbs7xzrnmv3PS7vV8781bSYGPKQz31tekozVrRf1Z9Yt1L
y0iLldKEGQs51XmaIexKgm2ouvBShiaSa4VNdb9yLJZfeRtWr1r86lN9C1ZDOD20KNZ90/COXrdN
rT1rEAd2jVkOFw0pwBPKvOqeP7B9NNo53tQsDz4bffC3k2X5F4f0Fg45ZJLQcF+TzJmbfuXqarvp
YxhRdjBFK6XwOlTwomxHeam4OAgAnUnYOrvasXg+475DBa1UEOUtT55umv84eoykodv+xUWtldeV
ytaZbRVudOnuspK0tuxYKEpgMzEW2aFqYvMiuxMZkDgHxZ1rXCGbl2nOD6FuwelbdjGy76lHjL/z
0D22PYYkojLmiAhZzUth98fOro7d1TVI4m+RQ80N4il5e8ohBD50aBb+2/ZCLxBvQDyV7O5ihWEg
KXeK4+FrhH3qwe3Z2nWVgVxgHUcv8zxd+sgr76Wr1oz3iNBchDGiSr005vQ+aoRecOh12zw7YWTh
3pRob1lX9IfaMkjtl4b6lk+Vuo1wq9nLaBeST3cMsz/JaBaV/6AO0d7LYInnTRAbwYuRIKsbKT+v
VyiajD1G8XJtabzE0ZLg01TqcU6NRTtyIP1J8bJ0LWnsW1PS2I7Gp8mopLE/NCXJ/Ye5WczvT5Lc
H4JDlaX1cqlkGZUPyrHx3od8FScL7XOuUJ6Q6lyGi8AW/G5ykJKeFmffk8bxHlS1il6dmlXHorHv
eiVbvzAOdoCKzM997JwBxA4UXcbyWR0X76bR+OxHJS5bgZtvLGo/nx3XSRDmN/1jW0cnbE2hGqrG
0bGt5hlWePuc5mG88+dEg7tKnxxsM/iqRqp3lpZq2QgsMynN+RHmRfeouP707VOrp+O3UBkQOjSM
ej9l6Xm2C/zTcQxB3aq1Ptl4Aa0qa/R+8jZC7WxKh3xllYHzKYJjt03yOb2gbp1cFjVDd5ofptTp
tlkJRGUQSzxplyESQddNaRn76T5Jw3Jt2/kTTuTdvYgcDgVGyFPLs1iaVuy1x9xT0rWI7OXYej75
tr4tY97wKC2WT4m3UI9NTDfdXw6XN6/LeQFaaALOCGZD27qWg6LVrVNOyWORKpbTnJXhNeh2DUfF
R8DEQBvxzmI7xqXxWefBuPYLdT5LM0qLDZJC1qehRIFc7cuvVpSYn13VKA9e4B2myX2hKnmKF56I
WBvJWTRP+zDu6rtbf6YCPPGMuv7gilSaqr/zawXO2jJfDjAqzEsfFyc3w4otjJcUzqJfSUXH3Dih
bexEVM7skOpsJu9H5rpwtdCewwoEWqKUhm6xMlWdKdgtsTIoXSGKcoFrGw+eUU2PV2xHMrXeRZII
ZubZ+3lumtX1vzi0tfe2DHcGED5Umf4W1XhoZumW6kx11fxOHQi8q9qOX2pe/6dGd2iGWRpdNGzV
ZEYVWd5DXdQQ7hqzPvRfai9XYPgM/hMFFu3Mm+fLULj+E6gx/6lHXnMH99VaS5/EAg5CjbOw8730
yQG9vdfAa0MEC7jQFKrGk/8tDBDfvUquoymTrMOu4j+l1gYWBJwVkzvs4+UMdZr3M+m7jYLliRGj
TJyz37Lxaua63ZLxdx5rbAweHVwiqGv3Ogt6+qipM1Cp0V1QFUfpQgSkVXhx4dHd6er9NWKJNUqY
dq41N8dbX2nWI2bhPI0x9sNZFTJ0XN9lhlVh8qDWyCUsbYpn+qlnI/uhT2IqiamC+JOro3gpfXVV
NOPqGhkUrrm5XdcycN2ukEJSO7bGppIqD97IjrEdquyHjyFf0qnW1zLPcJ76Q4QyYCcyRPY1olG5
A0IWnU9dF3/1Il15q2w827w4R4YbVtNp0gPg8HpXvFQGNFevwDDCQ14km5yfVaWzTxuOK6003asl
gSjFGzVLT6V24eHIfSWdnhprK8uyZghhyM/LPSUD19nXW+42U8Yl8ja70d0e4SG/ftODbFMhq/Q5
1dzo2PgYDndevMhDiWwp25gSul6IqE0LYHUzxWZ+AV9NxhiNyFWTV8iZSueHcYnHboqUShXsTVsf
jhJyjW4sIPGJFYKmdNqzHMwRPstqtmOzXElHpiKqbBuLibV02hJwDbueB8XUns0h6c4fx2RyxDak
LPTg+DE+KjpUzkCJtOehZuO7qBxtBLKdAMtBIR1pLwc8t4C6pV9A3E2v7jMgLeff+iVCM9EMWmbK
4G16O2KNoVje34HXaWcjwURKzv7UlD6ldCjlymmZeN4mDrlBZJ6SDjgMTf4jb97+PPI2ObdA8q5n
0tcsA7fRP/VpuoPVRjHufotV0TnRyWGNlU2GWG0PyQyqmrVl/tCZg3HQWTVeLLd3L6gTFv6ubEEs
Zbh8ra3WClG+tIfpiOOmRSYgn6KfmavGiO/pX4ROybtujZVd9sOaFywYP6ZnAN2wGM15ONX17N7B
RXM32Frk/I7MfFN6Vvw8t9gP+XOl7uaGFfm6LIJnpTFmvkKK+SEGJw9VCdd0iZWDFgz2AbyytZIm
DszuJuwB96NwyTN4rB9AYhivlTW8sDmvH/Rl0bOMSUvGYFh+aP0ak8hlnlk5d30/pgAwjeHuxlm4
8RsQhfkZzOoIr4YIOdz06qS5RLQ1PHySiv4u0d3gmDrNPY8f/bVWVYxzgvq+XpJO0Vzmj7/GysSJ
L9gDQLsgSWvpOBJ3qlNQ3WtRX5XO3MmVO71Oyv1I3hKWDM3bgCV5XRUXNqvJ0bBn8Nolp00UsKM+
in7ToG/KyGq/d/M4bUPbqU8e1h3PyqD+lHEvWwSeg9x+CmBunvEkjLblANkHFwtz7aBCeB5dF03x
uHmQA9aRzYP0sz05X5W5ZOBXn0TcJlQKnCwkTjBIQbA1x/j0S6Why+NVdssNStNx7GMSqcDYgkx7
LNHdGEKMDVs10PdOPHooQxOF2veybeq4xfQYYrT6jUwawiR5q5/l0jby3Idu7OaNtRRIi944AwIx
z5Xp4SyxdHnod51c3UfIhi45dEt9tA7UHs8jhVL+r1gyyOraZJu9AsVabONAAYIZRYslWWt9nTPj
U5Za0z919caGjvJdNVsH1qnWX0OYUdNtp/ZtHIIlFea6j4bJa2Io+uxSNGF9Kh2gPxRhtXu5dtlH
0Xqyw3x8Gp2wfUBm0z8EGMxsB56I38iYr6mqap+5R/xDqThs9XRr/KbQHxd1coc025euxeiqWQ5y
JgenV1Zd6ionMcCSrtHsVBRHqYxNtZru5K8PESL3WMXdyR8v/3alXw3HKBp+SBd+QiqqE1aqrcsk
UrbSKQfTmsaVHWWvBlDAh7oJNq6TpnfRoqUsXVglAESb/AMKlaaz6a3hEeInGwK2ng7Q4GjYKxqo
P1K2Ne6Ku2gcLEyKVbI0WTt89ahV4S/5BV2Q6NSYPprTmdJ/bYzwb20clEdVrVGtqDtW90s4Spnp
xpmC6Iwiu/lm29Ma7ezhK/kbcz+j37ST6UXYnPRa7T6ZlWJcIFFVa5mOjC3PNOy/7opOiV50H+PZ
5bLypZTcndFOt3VuMazBFq3lNa5oeHMtCk5ygFk6Yx/5LKZKY5wrhyRKcFH4FfCnSbNznSRRfqzg
6OHm75PkQo4zU27uWdHrXvxZwdHx3MR99cwi7mdaZM33rnNwNO809QHHDvfO46ZfN+yMvsdJ/5yq
TfUJjnhyKquo38oEa/6h+ACXgYAF+6jXsgPg+eZz3qU7mWeF0bhR0Zk4hy1c8xkNx4O4UqJhbVMi
iC1KX/+yq6xWDrosj1PcVJdryRg/Tnwdl5evuhxixz97AGFP0gpU17k0KGKFecxax8ud7TQE+EAt
zVpW11lqf+88VTtKH48w78HV9fTOTNutdE3LMontLJvs2cDRS0EASr6kHCR9YHfTs5Moykm+7fUv
CILikCAaaCAUkIbmq1BmisAPHn616rkIH6LKfhWyjbTwFri2hmwOJXIG/YFfXJWj8ao3CpXfQp/Q
EynML5Ku6uoKBDsFpovksvzY0zaeieynjFrUcA8tFubXTFeJrcO9XQJHXkgyciD32GZO8pJ1c3C2
i7BftaCCSL0p7KL6AoW+krSSDEgTIET1kjjdnWlMvMRntX6xxzqkFgorRAYlLNmXCGUjYscV7KBo
N7OHP5aEO0U83XvNeLldTz6yiCnfKejNDlGYPRoJWe4hN2fEshPvk5ZY+TGOcaeT5iLHfUHHmsz8
MmqOlfvY6OVBWnLwzL1j4ZknDWql98hSzw/SsmynxTCrZnW1TLb0Kdr4bQdIcmnKB0/j3jK/9G6O
TPesJuq+L/DNWHDvgCjrWN07UMu35hjXa6x/TZZbhY0gTqOc+GlTvYCYVCCAluF40zXIN7SwxJSq
gZnaVxnGIF5xHhZ8HS/wR1913EdHa/O3Gs53WihvxWTBjxytL9Lqs7k4GVavr6XZdeHimEr27Rq7
XDAa6wuyev19H87lfa5gi4m4V7Nt7RiIY5xjKRgaIwL7HLwy7HYWVlbIrUXTo9VG051OkY/6ESsd
CADkNgCv8BCgCf3vvSmpoq5W/qtpRtp78G9zJVhG+zy2MHQz6y1b2+wOPd30rvGt9M6ta/MyqRvp
lp7bWLcESB/3fbLTMG1fyehv17jFAXDL0Bvu9d1vcYPagMZXhn0WKk7PWtmOZyh8U7NvNYokUva/
5l9unR/AJ3poN3sq/PPyAO1CtsTIFgijo+wcH++Q7WD54d0wZy1Gde+tfFRraVWqlyCsMW5LpFvv
IHS5G8ex5i9DPl+spdya5tpLVzXR59z1hq1ba/GlULJp07jmz36xXnN1c9hibw7HaGmKsVEc189N
7lgX6TKgut0FoXEvY54bYgckbjtN0X1uFLCuHT5os+OpbwVU/jsKzumq0wf1rawyMmeKZq5ltGsM
a7mvwp0d1NpbpRoYmjaOcpDRMpx5C8/ufBmXS81a8hB4mfcog1ly8NLeff31cT2sQh7pp8z1AnQR
h/Jz99PTB+Utnfz+gYzSd3MR7Z8tTBljte020lQmU4M1XYJ4b7Xis9MNPx1LcY6Us5VtOab2xikG
So+zmSMI3Wk2y72p7Fch8rZsOvEjxFmRbGwQ2Bu9Oxrk9YD6ZxCJBkwwzlbUQRcK4pG9yXLqeC2m
Ky2ZNM/TKJCV+mcxZ72at4Jprbew3W2SGMvnydCIlDsLRKXEf9Ve1LE767KX3II74fZoF2mw/pA9
kFM5TGQPzqy8V9IyVPQu9nKaKNVfE+jC61Wk60N2guIWMJ6rbrHNw2fT4qH7pI6u+dRlmCFnuqrv
yrQBN243OXl+L3GO13bmpKeunbU7ie67soFRsA5qUM5rp5wQMyucu2to3gKHKVvqyBIrBySvip1n
5QWmnHyanbl/oV7yffRaEjUhvugo99zFXtqx/At5LapBph+0LnEfJSRwjWAb8RXx8rWcx2A5LISW
w1Cb+KIuV5GBzp39xYJye+uSfi1kYbr1qUx9bqe42sEZCPlzqvkJh85hpQVo/YZ5epKILK6qHb/H
4ATAYX5KVAxcyK3n/z8RYQY7IcrYcFuuxr2rOpvU0QC2XI+TGUVHS9FePqBdrqf8EvZFbgTnK9pF
YCyp3SMhZcInU4odj/30k22ARrOQfvrZRqS4C/9nW1gopDd598raFHiPT+4esTLtXNdWsQuKOPvE
M/t9ko04bGv6P70a9lqZqZiOs7vaBpU5X4ZSe5+kK1Z2tmCSXJn6yGmVu4wE9Y2j/zuPX1vo/8L3
x18zq1cJ8vz8ApULT7V644el9db1UKJNQwl+6kgl849MnhwAxaUqa/eb6ynKavKC8iXveVsAwkGd
LvWR2HeH4IANqvMgV4IPhPdI0KqnGIDyqQy17+Uw1U/Cbk6XLgRVrl1i5S1RS5e0JFS69A5rqoZb
WbqmLP8rH3GfhCGyk0RVLsmu3lL0bc79Td2JBdy1c06ib3HaOsdb7mso+UvbPN0FXn0qbF8fAADa
EZDPqzYH3mrJATPjvZb283feuxHO6/18iTJTf3QGaK4yECVRCNHfT57dJiK3VKsG0hfMSH2cziGW
fskG1M1yiMyHerKjzy07BQ0NqlXbFDHm50b/WM/9UVin/UI9LdqHhjT2i/TYVfWSUsq7Fx7qlKAT
Ap26PslgNSAEUGWms5OJUedEB/zWAYsuhFievu7ZzFBck7nIceRbx4uxVYvdH02kRMdr2voX5T9t
rQ/91/dgY+jXviueTmCWPDF+tNP8KVcgMjltGN7JIYqUL1VVWPtbF8uo8G5KNARP8gLkDHoAYCrU
wkOn/GYXVxjKzura7JQshnLS3zvFT9vncTbMrrqdC83boLASP8sha3nYJUkcn5wluyN9qXGwmqB9
ksYUaOk5HKwftzmTObw60DvCfxJUElaDmHQppfZZg2j4EukpFQLoNQiilSzgTKsE8NjxmDLV8AUe
qoGZbdKR+VtG06mCTGLYqElQ9mzF7pa1XAbksnBRWRlRp3V66+/UuFSLIdBY9cGqtTrzVXWiYQtK
wLmoLlwevQi6XRa2gC0j/x7NOH2TxvW008cO/lFXJw/2DJRsacmhSBNj1XVUOKTpGLF3guFYrqQp
szRbf1SaxLmTrt4Ku71bueDtl4sobVRju3ac/G5+njW7fnHVivRNqW+7QJ/24jqZu9ajnynDUzon
FZXG+SCuk36bjCetpWAlzSqFq1cv0rX/z0luCldvWspEt0k5VWdeVbq2rtDZxyUX/IO4T6OAFh0H
Pc0Bwdd4U3tN8wJp255Rwvk9dmj66DijkrgOcEp46UJLYuPYJA3k2TwJEW9VNiqovSp/BKLobmP0
F3ewKXoevnilJC6GIXtn8U5JDbzE09o+/s43kjb1x2ynQPNc2WFLpfH3IL71qWjIh/qZ9Z/L3j5L
rTHrNNxRVbJtrQATcNinH654dyN77efQfiwH5El9I9lJt+UW8Tnzw3EtMPh0iv2N3UB2+DVJrXXM
RHMM6rQ5/n2SRLkpqlkyKTIrbZ2q/XgOHQD02ojgK7YnpPLL5KVe+HlZnhkHg1LrUw/jmDUVIcgu
rDQKm3956mCsG8yEHwo94vmtF/nOgGH11vfe66AEzd+8m8ndddNnb8TgN6kb/VxGBia14J82MX5F
35cPpirXHZySF7qTJXCYvDLbWpo6vk19gvFABVBbH3Mk8mwsXrJG7U8yOvcoAJlR4N/JaKUGp8bT
3ScZtPflNLbIfNfJM2vxo4SYVZPchzFaW85y+TlrtFPus2WTKfLhYafq68rMD6abGt9KHzn1xZTS
tbqfCYXl18LNUXHxHePUKfhPxRBuN79Ch6l1/vYJdcia/DHUydUPV/0VGg/d+1WVflh08uwPV83R
/tX1pHzGyKLY6W2u7MlK4mENalUPo/INLJVxxlbdwGhwqL5mSUdWNwzTezRxshdu4geJv00PB8JQ
o//j9Noe36cbppXKdLms7zlwrRIo4U2xydvxXWNEhEM8o3Mx8kxfpNXovmmAZCEkqgxYG91wloHW
niEpjUWLB/XEL7CX9nsgjnyoJrx8mCxzfl3ht4/UcSXdBKDhrt/FzKD+zVT8V/E4U02PzBZ1vd9P
k7EYVljRmhsZzzQlOMvZrOvvZ7e+D7Nl2HPRFHh/X4Gb3VRuPt0nfuBhw6xtpXU7WEDk72HjltvU
NiaeUMSCFeY3JKdOBXvSmsIj99N0/2Fa7CPs4Q5kmoFKyXvYH9Go8VCa2ElTBgS1jiH9x4Hrezlv
2Jt4KQyjD/tV6XQj09/dLiuXcJdr/y8GJDjiKTd6mXLOdL+6U1JWSGWon6Qlh1wtKK8ug3JopqDH
Jk01N78N5KZa3UlfwoUPSCq/IBNFPbYtYNqsZHJfYLUyuTFqi0vV63a41b8Gu6DMdWvfYmCeIi0d
xvV1slJXzQ6mNtIxixWtrCaQT1pMfJaFRZbzv1QbIQkPWYBIZ644GXydusH2Wkv968zeL5KTOfQ7
yLYNZTp8YcQc5moB40PNCtUsPDlVn+kXGb6ayVzH6zK676BY4x6W6iFQ/zxm4xlhmmGQ2TwD1PLs
td/RK0MVEiVljNtD11U+cJAlXAJ1cpXHYqxX1ji09k6y66bSoPaJ1MFOMu6go6du5TSRCux5Sbzf
gtLeJijMnQLH3vp7WikJMjUGZmWxx254bvXXW1OkraWZeZAY9YXTchsVaetb8+rvGoWg1nPyKEhq
Frn7DLU1fXOfbXto3rTM6Z7jttqXZty8kYePsc72vlzHVHv5IqbKn8HgjH7CMaUmQuKKmU1ggE4Y
R1ZJy2g5knFR9KHfy2iZuDz7nImlwzKaG5gAhaHfXWQUNskb8ok9AmMMLhL08sVio/COc60M76Jc
UoONuga5zchPttfmIsz1rtG1jDil+T5SRhooUP7S987fhbxuI1L4lav98UIyMpPlXF89s5QY5j2u
1qb+3VPdp8m2gcLUbrkxJnQlpQknyXzMGss9xCjRrIylKQNqqnZw+39I4xaKFeob8FXnJF3jbGGe
aOMxY5HhOwDt9c/24Ppn3SoRUDTiAXgESTCI6SNGyEsfqp9H1Sr/Rv1lLUAeVcmVM5s7xF8WAE86
I97p9GzukOgxPuf2+FdpacZDq7bl6zJpqNpmbY9t+WKV6sZ3x+J7BVZ5rSHstiwegOVRId7p7Ek/
qbEbrrDtcRcFDkImuyNnipsL/r/NM0wddpWIUkYwy7dFNfSHfsJwvkEgqQvL/2HsvHbk1rV1/UQC
lMNt5eoKHd0ON4KX57Ryznr6/ZHqaXn6rL1xYEAQyUFVt1slkWP8If1c90p8iWM73Ml+OT2BQZM7
sY54cyMUl8MxQIbaQm4N21vEzJx0fvc92773lf4Qq4XGCWA/f9CSkxYl0Ntl+vbXqA+q7BWt3uQ0
i1EZHFhjw9JjpMULOYxjKE7vSj3A/+dk6WEobETP7zEDQOl9nyo4kWTK+ESyJqUE4mvAoyGPsK+H
9ZXM8ZcuVMcnt/Izf1ODTo8NPb7JPquidAH85dKTl9s7vqGygPmnyrgUy0xUPlncntf+mCfGDaIk
RsCUIdd+x+92E1iiGUv2oEOuK0vM5NAG7N7TfKxQf1HnTSMgLf8lQtgoPvv4WKwRmokSuJ6GGsK+
WXXra7QPfhFDJeEz8Qt/j7aRvrBLV3aoFQc/1KidzpJEKvup3E/AYvLwHpvFX1Gvz9/ZuEKgKqvi
yQh65RrEirOljjV/94fhPCbliP4yBi+GkXqH2nLqr64+bmSAEmJnXUZ1eCHVor5oQfzYyT0bSBsQ
2lXVvWp+9V1KFUBmb1jiK9lzGVMG80206FqhYTAoL4kT6t90M/D2ZT96Z6TMj4uPfWpQP6fsNGyR
nEi/Zh0QfqnMTLbQLE3vp1VnX/rMbL40LQISGdmdZyQ2EjBtFix3vbMvsYpdTOd59qLwXI4JGq/F
jPYiJefXfNTrnWIl9iEU+1ETabGnSpWqzdUtjYd231nWCQ5zF2690Z9vDjIiUBTh/kG3+a9Nt9UP
A6+ZTwlgUQSJ/fkIACb5liMllWDCTXo0ZWmN5qfs5mYMqft8+yNa3KNUWF8VCKjbIasfVSvE/3z0
Ow9oBw/1pW2a7MUww+pPKwAjDoq9jhPco+xqRiu4iQtkaqxsEkVXj96kZ0+BcPsEsvbmdnxlU63J
l65E7/uTO6AQ5485FUm+nQnQCVR1xIs+JgWIE42yl811QDYjFODQyPK0w1A24WPM4maDbRHUY51C
gZEBZZJNt8IlW0n06YoXhfE5M/+ayTa8e7m2t+3AahADijTk3qFPjlMC5AR7naNsWmr/0ZeLPl+E
RI2618n17QbhfNsOig/3Cn0BN7HMV9mHrGitNO6L7KkHlwdpwS7RKsInre/DK1yw+sEGboZkRDl9
s+z4oY2H8NiYVPnemwEFCV3F9xUQw3REyDZCA1ZXt7MR91/DOnlKs8D8OcbRVg89/4c/duhzNaH5
VinluPdtmCaGY0bbvGnx6DTLe6zauIxRmkg2gW80F88J+9egNa3TUKnF1i9BRm8H4KMDaPvnNLP7
V6ifxs6zHBh/IWyUIUQnRFzKx0t8M/hwIVfyQGQH7h43mmEriQFyYGEaTLazD5yRbxPv8FvmjVuU
1HltNRmkS4jv/uW3dq36lBXs5Cj75MEqPbyyEm4QvfQfvdnicdpZ5UNozd8CK5menL7kgesO2iEk
7XSTEUtYzY4lTnMXq1niBjvSj7Gp4lmsB/3F6VGpFvejvA3l7RmbrGMSPXFI4P9za4I56y5Zkz/K
iLXfjTV1E4PsXe5sOTCYVnKZ9JMXaQ/k1YNbpQv7yUyo044g8CjH6t1wJs//IPvkIRGj/y1koFZ4
BZHOUjGmXK8W94XDoiEfdQWnt+m78D8QdLRDGemlUMQJPiE77+FvRII2Rqz5rZ8EOyi330PRohqZ
vrjQkuSYjNfHHyZa2K9NOChvzpQ+5uj6P8ohp0HqINdRZ5bhqkm93R5yD8A/11I1aKy2EOWTo5Od
hSc3c8qdMpKJ/BAUmac6RDkpx7BBwYtlF6t9sKugGt9Q/DeWA4Ip+NspbnbHh2I6ywG/UY3bGueG
gGaNSn1YYte5QVsc29y6yAKqWqqkgRyfB4+oyDpjfKyzFlSG6jg8ck1g13SPUavf5r4vNrI5o818
ijpsBmQzHQFrKmOeA9LItLtlg63xq7bYyPU9y1zkaVLygJMN8Xlprgv839q/7Q+WU7hBuAbr1gXL
qOQqD2YaTc3GHSsKQW2L4Jlsy6GZNxKVzt4191XsmEdPSyHL4fp3kXZbYQRjCbRPvJHNwYEHiGi5
c+4f3HmcMfZOzHucl4GxKXBUAajE+0Z2BjEjNbv5O9CK4raYZo+kdtgDlb6DiZvzHAop4UnUEuRZ
LGsJsr2cyt5a6gOD2x+PYo5OqW73wVSOwxCEBc+7HJPP9xrlkKPjl94+FU1cmNOdP2XVeeJL/I5B
fC7qVPNNNvsGLzrQUi+liyiE1+AJKiZNdl09BlH4TQZBs0cLXXxAiCjcuQDpfPCAA2E7UuU3vUE5
dhs1tQUToPsskXXKYJW7PvK7Uw/rDNUX/6O5jha13p0AhwbbPKl4GUxebZ/kwi7Sr2iq6I/Lsm4Y
tGDLF7A+yjXcx0LO6U9W3XUbOaEXy0E5wNTYSgy+TmL1Bw4g2JZzUsMiqwpkalh9n3wSuRtHrhhd
nkqP03TJ7ZoHWd9QjcW9HKfAbmdlU3KUZuamPrjkR8AjGNLOnPoH/gtFsHfUNGBqH50EfxmDUPER
8qfIf9ZQaJ+WDzEKsuWOhaW5/DHlD7zOWn5QjEF5WP7ge1kuv4eMCnrbogAbmstvLqdTGotOntU8
p2Z3jiEi8cIWMnhSEU9K3uHHsEmgvF0LePb/6OOJQDb3yi5S3GFrgGU5RU5nkE0tFUTBojSAgmYo
5bkRuMi1Kf9ceeeYy6jESa5NOboG27xCP7u++63zKgeNjubgWyb2GoaVHMph9v8DjpH1HDAiiOTw
h2rbbO4o00ZnvXLjc9EN1V0PXbwKYtN7C1oHqDTudWfdT8FC2zDHzcSNbxI66ttqwhMuTW4SLSpH
ZXMW2IvAYXQNtgL1GeIktt+N9Yhge/3MNvGb3PW0ZCoAbQTZ2R7K6utgP1DH492GAuiwk10l3psb
w47ts66k7l7rnL44wu/CBDej7M2mfWKOD3dwqvGtkTeWvAvSYYdkbfxxG+Bs41J4yuffbmMFFDCb
MqZpdbAP1QLuOej7LNxZlZOckgksPK9xHVkt1i9Ih80DD81KB02DWhKCeN21NvUbaIf2EIHQX3Yz
apQCBSSXDsXUr/zT0o7zLrqDFSehC8py6ZMT4SZdoul7JgQspJTFZHSfpw5QqWwBqW6es6D6nI9x
dVnkMJwaJJpo+oqWnhGHUwHsIDQDuLt1d5lSqhuJGPgTPADyCD0etzPmvTugQhrV1akNC1Dhfo0t
SaYr6r5Hwe4laXz1xYGwq7k93iGiNZQ8wRRDR8mvAC6ybcO62/CkVs4BRZCXKDedu7hejhX9zhkG
HD12eCcAcEsc9YnNAZwxrX+TByiwhz5WvSfZckxL3yixqz7IZjCp1t5sK38vm3lddQ+zMfMd9sLh
TW+a5hAPjfmgYwr3yPo32I4hmW6gYQkYZ/rkAcCivi8iddhqmhY/NrGN2wrLzOHcR91n2bcGB4rS
3bOat7ll804fkkdg1ePDMon8gHZNsL2TqKJ+HM2HwlKChTUm4UGyuYCMGvv30ebfzU40SzSTt7nh
lNfE15L5nXqmtkfhjne94pNbQXdHqBn5zqEUmkvroRMCTQkYmwOAsp53F6OKWlPil6fmoNo36/5b
j+yWs+Q11Qm+jjZQ3IDMDB4oS/xbFNreDYsqHQeTirq4HJGdqaIQVCdIYUAKuxjl3Kp8nQhvo3DY
ASFSgN303m29jhw1VZauvJHRISP2t0vJ08pvq03okCGWTTl3KpuTrRjN0Zw8GHVOgywkdQTbbLNz
Y9n+rhZGS/4AfmdAYeFBN1v2bNMYLc/65QGett2WP1R3l998eVATb+BrUY6H5T0WeUHH45XqbRTm
nz9k9NkGWbfS1LItmNz81AmQkjxAqiT5Mz+nede+JJVTILavw88WAQkVu2vV9S4l0Tk8V5OlvFht
m4hcUPYjUPSnGXzfu1Xk8bFAODvNPfeoRG1zi9kH76fUNsFhWLZQTum/2033sDyn9RhP5Cxs/mpw
YoG9yzXCVhU+9Ubz2KV8uYZEpfZgK9jeO6hiVUmMVbGKdXDqdeBDLRcKWZ26DxkFiWM3+OozXLwW
71Yv+zYY0U3uoFo0LAqTvIilgwsDM/hVHdpmryQBv5uTTTdX94ZTYM71dQaeM3f1YWozgzUxaHFR
MFnOZFMO/NFX+raC9hV/oHWgUmqfv7y4gpxHUZn2etn12kPJx/pmeloH5WU0dVAfnOZnGWBsnAnH
4064G8+91x6zaUAH91/9fTCynpQhhZ8JucHszYmD6Gb2aX+eyVCzJKTEIvvkoWA/eJNnaewZWA4O
X2Xrt7g1RBmopiZqhTbKH5dZr2UFnrOz9b4gb8cHrwN/NLWpNbado5S7dUANhmhrJpm5oyrhgwSI
0FHHRwjNCx3VAt0zH+SAPKiwFBDCl0fZYYlAecYTprhUyGW7k72Fp91vLZUNdIH9OEABoaKzanTI
s/9dqEMOI/v3If2xzlunkPqOtmUIJtWuyq1ZcK8HDZqhgs4XkPx9Np1zrCRovs5Q9SLLzC9a7H+X
Ldkf6qp60JH328k+eZiztN0CE5kAsnId2ZfBG5SXxpIv2DguIIXpYFm++wCLoL74JaVgfWYzwLbO
vEufKw8wD5YiyXCw5Ahp++g66yqA1UtnYXdSxXezJAWw4Itz9ec4dqxmBcs+1fUBBrTfLshkzXfm
U6ZjwiJHKeUWd91Tlpmx4PBH/U2LLGPXl4W7w6+rv9u21d9RuxzuZmz+7bhWfpJdpuhfBkVYWu5L
WwuWyHVizwLnpI7lF3kFzeffRk7yKf3t7GxOdus1lO4d6xRW9GIPtZ2UEoEQA8vi3EIvJG/8kzZp
YEAKtSH9arhbw3iWC8m+MLdsgJNXuWXwuSlly+8Vd2Nqgcl/8ai31TZAcxiyyzB6yyl1fDS2ZO9y
2sS6vle9GkXjNYoyY3Nh6TmdjN4otisMvcv1/pBjq7A1MkAO64CeY64UltWtDbvXXoNvJ8uKQ+tA
s5ngrKqhvkinrf1aZXhXJdKWflkMlIXEX/2yq61HFF5LIG1rqbZn3etA1cENLPPva//UU00BqjPu
1z4ZoqNRA7hH+br2ey4JIpxLNL5XAh+LzryObFqefLU9fJKz2h1vpeaYF3NWjL2fjjMqpem7SRbx
LxEqwD6/hQ5+Yl2AaH6EokH2XhaGLUMDkNUHvhll/47hXlxpxVVizSQiDT7NcXQq+/bvLlNhiSCR
Z7LfUr0lau36NXEFqYkuOXFOsVMJ677cTyNw1M2kjNV5VNX7aoEC0Hi8SQUx2ecldnXurIm7mTrx
MkueykNVRfV59Id7LTTF1v4Ee4wLPMCdUuupuvGLPrzP7Lp2rVF2v3e6YsRVzPAU9elfSzRCO8JF
WQhz+S18biI8IET3MEoRFJUTxKH10i8ay+DT2h/7WX8oRVZg7ILiNrcl6Cal2E4N6fWd7POSWJh+
AlXYNlYVoQpA4NKZ1bxwNsWEqKnKpEDP0+Qox+VhCEC6Q7xBTx1e7m0d+JhtVt4pH3yoN8E2iYLk
Rr45uZV9OFL5/dWOXUzGIEgUm9Yrk5scGK0QhoI87btcyGnB0Fom1iJoypO83eniW4R0wdlP4QQt
l3TlqdKI3/NfH4vuQ50V9UNPIfoyqXN26aYwu8imPJN9LFHQg/pvMXhnkD83WnDPXCAaDeLk6XoF
3dVc5N3NnGKXjWD5PGgXtW+6e5HCcRyyNPlPA7zUbfzoLyv3bDR81PKZOklzJpGbH2290N8iJ/1L
Rti5fyn1LPmCFDlKNKyBZM5jFHpVyOLg08WeWv93UxVNUBgfo57hfgQbdt2fUQrV+Q5Hrh7vNVDn
Dy5iWMcyLwfgeSlVtsgIvqmDc7MsUtJRq2xt9MZ+tIk24h+el28VhuX7qUu9qz5VAAWW6zVGXW57
FaCqm4rdVIyGrpTalX1sqCp0HMROcxQxSkV70eUVgU0NSkD25TJGziF9hFX6IrZqUZ7cpl4TKjtq
kvoGRKBy0MXuJ/Ir9kbibEL/cJ/4kfsRaCA3elL16QeL/I8QGacWjX6L+gwYoNWbG9knDzG71azt
84tsRbMO/bRJ7X3bQqsbwVRduyhivVG0Z+xgMHX51SUj5CDGJBll8ZeMNc8h8yxzN4/kGbZmh/Kn
qY3PpWDdjE0nDBPAVEId/wb9SN9GTlA9VS1emoOK8IHfNdiWRJGzDdLI/UoKFZG9wP8btN4uSKZr
Pis1Tt0QU8OiHm9dX6FgKFmsMVpdUZk34kv3T58MlAdl0N/l3JXxusxdLpMhhCKurM4ldxvssq3E
YUjExpBUH/hP2ceOwWH1Dn8ONMcK6Vib8kz9Peo3ZMcahvbdeh35GVGCTGo06PPek0WzETz/mR2L
zW6DX7hTw21CEvAiW+vvAcp2foDT/CMyr5GuF+9N1UdPZt58zmK3+JyQLz8HAGZ2IGyLz3YzKiBx
cwjSotlZTbzR2ZfcZdMJbyyOYsprjrJBkxUpPCuyjlKrSZssLCNq+4VnuPLol9lP2d3DZjyMv6KQ
JfotShvi36Lslixw5HnTF16ANzDJH9fqjOCn1H9arqWP6qE0fMyKKiN7KzBm3ZlZGB9br8pQIPPD
hygrXADljPZd5Tx7mDDKwUB0pW777jrkcMrq7xaYxbFI8uHYwQR/a8w52PRCuXwaQzRnYu0LZPVy
P89VeC20IAIy1vIfZY/Td2gLSyhSASiGJrn5PPUmMNCu8VmoicWYG/fpphJ1L9iagKlDxHOnFJ9W
N0cpuPgZoLOIs2r/XCRhuB8H7+Ns/nW2jq5nSBQNzyOo9v3/R1wxgYLgNXz0M7PUP7tjvKUqNIFl
BPutIgGxjdEz+tpr2cuCk/eq4+yM/c98aL7VCmZseui74CoC96lE7x3fbGikWANE6BZynUJRq42Z
CZveFnOOTd0D433s7NelyNyzQ7bMrkU1NGmundc1n5AXOrCyx7hzMLtjb9b6wQUe91WAltrKC94i
tKlvdu1T7BL9ajrzVp+qCjhtMZwNbFOe5ym/6kVlvRtupF5RZBcCwwZ596kYTuiagg4WTWw+Yb0o
hXGUwVM1UKW1cWyRo0E5vuR92D3JQVM/dPzh35u+wK7KDd+QlVavZj+5BSuB/jz2Di+i3FOvtmHO
HSVy0L5zXStVuysgL01/BclY7wNVPRV1rh9aAzZf6mGpBQFM20SJk73ZmjW+VHm2kYNSGgcazHcr
IMMquzQP3GE9B+zAzeDQl031JWPr5tb99A0cLksJX7cu5Eaax2ac2G65fnAwIJrsFwLOmJJkJpn6
umqJSHpOafWU3H/pi5AYO+QIIT78LhgiA60+G7ZJnxrY51gg5cRBzvNTnzUMhVWLXTo2prtiaKw3
w9aUy2ClJaYUlvWW1838hFzgSbaUiC7Mp4uom19lj5rFbypOoIDGGdI1xFIcOywe5LW0nnRkjW/g
QTblJ7VhBN0JKzsqinFuq/uJcvFq0pTg6Zmx4QI7V2TpfIDuVl+BUbkIpwl1ILxzRb1YjI9ujUq4
6JRBsQJH5qCKtuzUu/gjZpmzRuapTaJnTo546yWXtNf7loo3p3PA/QgoUDvrfRmfTCWnKUfkwcst
0ztppu6cVIrzYdXNFzgeGIzLUyjJMPu0Hh/tOKvPfw7/FrmcDpGj8Hqcps3S9gdjvqDVMClbeepX
2F9g4nXOrV+2l8aQF+GuSGvAbo2Oop4oeVFlLcPFSFO25WGJlKd1D3HNbOZ4I4k2sg/NU7c5IF3w
DyEigMW9YNA6JZ5P7pR8k0ixP4RD9Ead5OCCLVtHfw2s8LN1MMzc6ZTG+bfFSlJeWMZ5io6pS9Zy
H6BmBT6IZb/aof9J/kxJ9m6T8t1pupsxauaj2gbWI0y1nORTeV8idCcJDli+T9s1xNUq83G9FGoH
W2AWO2vO2NKPevRgkmPYeJPSvzmDkz7FxXyWg7KrG4u969nNcxXP/ZsX2MjEeBCr5OA0ZOO+QL/g
0I3qcO91iGemLeTDvCTcy1I3/qnFHegryQRxZqXXYIyg/WyDMXcepctK7wGLGcrJQygMfTBpvxJ4
JTqLuqeflhA5sPGybnj4sIGYnFA795gZS9WxOCGhXgSJu5VNw07GXVwE9TKq9umTbw/acxEp+rNZ
Cu6N84++sx8i8iCkGM0+ROZI6DvLZj+3E0Z8EEMHyP7obCMFHeZ7KQW9hE7QXwDiT1/cEKlOQ7N8
cpGE/XFFEYYH0vRlFZYuNUSAjNjm+4bKejYo1c20DOsVW68EkjXVI0mz6DuEMVGJWQYDwaaw3eG9
7Mr6JgNkPBhAALSCloGEgXn35uGGJLP1Kru0icSJp4WbpuDSocBZ8N2enqASmmjqoaLjCySGPJiq
5py7JPp77ZJn6B3tGrPzb7Ilr1HySVvLEewLcTU5gPuec7Ya5S/ZJcN+TTcmEvPLByOKXGhlvcCY
EX6y0S+EEyoByQsOeUUzq2VSXSf982/I5BXgnAioM4I2KOj7dXZc5q5Y5ySjAFtyYwCRIuub5NdI
m7VLUXookqQiLax5l0R0yXHpBeoVMzh42WZQdauDVf+HV4Z2WYplvlu//dHsDEiky2g15G+d4STn
dDT056aDhVMKMLysLZYVd1fjRP9q1vB2ZKlRBstRWWqsRbCcixqh/6JqWCADbgNgQUEN1YYo+iZS
KDAvYvOmNqM27Sa7zVkdBxU7eEYUxO6nzTIna/wtKriaTLssczJWVtswqxEBPpdR8SozSEnfQdBJ
k/iw8KrXtsxFyRh5lttTvWXXFX0EyracKIfXzBU0agBvMnVkp2RnS5di0CI/JOWIfNVyr77m5g+I
RR0SKVg0eOqLoPSeDClLZFq4qy3z0GI7A9x7kKkdmcxJm9aAH1l2pzXdU8XjR19oxWw7NVvcXV3Y
nRRTtJtf451m016v8Wd74TlmiIjZoWccSosFUtm6736Hz6w8hGTD74riOvdJDx8bU6sfsKZDBzUD
/nafMFrZuxr5aRks++RZU5BcjcbjOl2eLddtEG9hq1gfkoqkIogVPkx+NOpk773XPWaDag7hrilL
A6M6KyhJ+KXFhb9WcZFn66HyvfBj+I+Y2q4ZCXoteeiFyKK4whpiRJik6U16le+m9QXVtc6rqgbF
+TdnZDkqBgySOOcPkLUAbv8awBnunxnrpRRAEXKGfC+iO1Ccah3g4FBoPq7kSYTvcpd+mis0osij
3Z0OLf45VfUXrOi2Wh9qGMPlZ5GhfZORVUN+MJmzZ9kCifM5G8t6mYehCDrhyMhc5CAGUAPKOmg2
yqt2Vujs3B5RATmqVAjYewIXJZu6iTp0YqK4W8gfKKoQvNJrdoeiKX/cekZ1OXRnNJ+i/ArfCaQR
cmzxpfMNqAaZP//T4Tbjf3xohYffgjRfjS9Le4n0fN64W6zQYnJcarV19Ny8Vu1oXs0UY76IIk4h
Wpqi8WuBn/7nVMbo4O/RjW6jvWyuk6emjPrN2unF1RawQXCRXcvoGq2oQP0UT+P2PzoTSUoP+7Vr
6Kg94nF+v5ytfWZTw2dyUoyi4xyvt/81UE42+wsFPhyMxJUGhEbOk9JMqPV3CEtZ1jkkyT8hC5Hg
y2DZw3L4NeprvMaoUTEQy0CQoBcY6VceEEZzQCy0gdVShK+u/R+9iLVnCc8ttS4/qDA3d3JMHrzy
hyoCZANt2I8AGR9o/Sc7JNvb7gRHfLP+1i1eLDuzy/CFE/8doGwRPV7/K2SgK34zeTbr7kZH3+Bh
7V9mrG1tCHZ1kCUvg+1q08mb+urc5vNzrwjum9Hc06nOvqQZzoCRFnhXxwnaq9sW9b6Y8bIsESLr
0cbZGviO30rXsl76yX5FwNn5Sqk1ABMzu+cBvv9nDKo2zTw7X7OiG48ZlRJwB4TZ4Oq8HLObLtO0
BzjSmNSLsKjQvhUW6pPo3ZLI1FE6kvFQOWOUFpPhhn3ObrLAgPd+dFmoNb+ddqMXbksFsRzZuUDr
wDfHv4cuvSyAxn0yqMrJMDESHOAhHAxRNFfU9qer6v6jFtbOCzmim+t19XPjoHZ6C9zIh0mT2dc5
A90A3AuG/DTGr02UuxvDU4s9xohz/qDiLXxY0Am9P1H9Go3Pqr6ZIFZ+jp0kRqkIN1sSrsZno63c
QwdSldQ1zWAwho2t4Q40xBYlNV7u+yk2BO+elG7YuVhPxQiBYS/nYuQebJKS/6/JI72AoNemqeqa
jzODfd8Z8aPnpMEppnTzoIWudQG/lxx9sOKCZVLvEN90PiHQ0aK4bCtww3JrBzHaYi3Skz2tNLJf
SLjgCCZP5SFu9Io9kh/t1j45J3I8Y1NVbrf1MYp+GhJNv/c8iVa0rDwbVD/cDXhIsrf/B0bba5V+
HxCpll0rZFaZ4ui3WLSBzXMF/uAk9eeCAsdkL5yuq2DdFAllO7PDZWdCah7X+t5Wd3I8qnwgkaHz
8w+NO9lM5zjbZ1ONA+sKB5HgDw9FvS0Y724vm/KwxExdWAho4PfWbsyeRA5gktDWt76Ab6QVYOmY
PbQUKJWH/HOa++rT2mEBXZmqXiGjgRyqVDxF4GHehr46LfNMoYkK0NE+6GHfwamhKfsyM60uiaO8
yi45Fb7ht8yMkSXKAlDjoau8D8jQH+apaw6y2engrKseBQbZdBvtk5H50ZNseS8ILpvviV91T5nW
vdZWp7zHzeg9yOshloJaWYiofjI8z02v/hAnRREsJ+P/0/N/xARD036JyKHNboAGf1y92wAA9wZ0
+WtqDfnVTSLwYYCxPjVu+GPwkPE34C6jBF79p8spi8+GH2Br1EMnDGb95DcdCsCF0mxNtJm/l9zZ
YZV0f0e1/6128+5udKCuJ5dNeOzq2XcfxjfmTob1qNjsotTIATSCEeB3NbA/+eDnUbjq0aNwhflO
nebfp8jcjUDJPttUF08WGNljhdrDV9N6khesFdXZm3M+nFHrHj/FIeQ28UGlagSon9QdHojV+Gx7
QLI9JKLekmA8t7Zhn8LQbjZTOrKVbTrQPp1i7uWfU94T8q/LpvuQx515W/7W4l6xoqFDKG/UT2tf
HSbB3pyowqvycvWvy1vzTKHHj86L/9Baa4wHWF7urB1l5XDtX8qMYnSYSLTK0aAzH4FdFbsmUMvb
lIbjPk4L880psPNT9Tj4KyPDyAPJ/Dk36VNQet1XQzfVbc7i6ZlaBchnviIPnW0m28TQ9EfT8rNN
2JvuWwC6Zx97c3bNqiy6Inaj7F3V0d8Kt6IKXFXO38EOGaPsE2ond08kDX2RTZxbdKsikot7t03J
Ifpupi0jKKrTdmRkJ8RQRNA6kTxRD5eyMo9C1mctzU2enZzbUYW1RNltrbWVc0kpa42TI2uMbGIA
+08xb63wyZGcgtwGwMPXYWyDrQRfSBhGxldoN7l5yHfUgl2XFyV+4SjPPcgYieaoEhWMpp08ya4x
aprbRFIOxzwHMxXeNydePwF+EGVyVEytuueFmvd/KbGifzMyvd9jqRjCxpqMJ3ko4W3e9Cw/1kjI
LV2yP3Wmh4oV3jUSatqyyzYxUsZ7AukyMV0OVF7SHuUleZRhHgIPLRh9x92U7rAnI97eELjKniah
6z9MfnPoybVuu2jMntaBf8fKQdUAHOhjzrKVYVqfQ1dUkvmKyKLgjNh/FUI9Z1DMElE5pT/mYd+f
jWasnhKXpHuK8uCL6miv/VB7D7XX6PnGqTxIDc3o+Hu1Vf85lQFLrwxYYluSoRRI434nO2VQ5fu1
tcUKvDinyL60YQJ8T6ss/1q6r/CqvBvuaN5tDPDK3RlCXHXSeOnnTolbRD1Ww2k2qi8y0KM4DQRD
XGCs3UtQtxHGeyIunYZobxn8J8mYGSIl7698fFCsXD3UUFrFImX4mvcR2qBx9mNEDgtN8Dx7ctCD
wI80kMuYJUKC52xH+z2iBBO8MYDBh04ffYkcsxOK2t4N697h3fXQZKCbFz3a4Rr6dm7rRV/83pp2
lTd2Zzlq6caZe6t67dJOferM+EtRRNEXXLq0Y+m4ULctjBg/BBm16DI4TfBYV3pydevR3ZnshL/3
YO2kIJMC1Y1dcQjPk+fHXnrj1V0EXDd27vzS+CrFweduAAurCQayaiV/jLVK69z/r3l4cwwHjbU4
DoBOcQ/N4LENIpf83VjcbT0r7rJfnv17MMi8EFiQCBEDyOa451bMWqcOTaadxjH96uQo0QxaiZw7
6AhPYCJCI8bWSpwhmgozrwm93R8DMjgaiu6IFVKyWWesVxG/3zXJ/l57uCF6jSRz+jLXbXlGQa3Y
lbVfnHFuRCQzSebHsMn149yU8aWc+vaSqGV3HPEFR/MQEVyV3+STGmOx7U798L2M8xs2JEJO9r3C
XCPY1FbyWOZq8B1jOn1jg4B/6034LWCT2RPXm173tcfl0Kj6I75y007RO3P3x0ACAhxKBfmUSPEM
G3KZiHbjvTGA31v6gt43ri4qrCic6o+OOmNTkCh1dJKfJDsnI/sBHqfcAp4GgqZESXf3+bna3Lwv
XanvIsjRpOUujoIZOxaaCMJPiEWjA8fyOJ2Ahwkwjab7P4CC6zzrRWso2M2tLzysJH4YCVgm2SUn
rC/C2Ew/u0FSHWXaPjT0n5GG2bBskQBkXSxP18Of4lpx3nxU7pz2pRYyQBbWk0Ua2d8zWyXroVjD
s+m61nFCXfVsz51zBwDbsAd06y9DqzzjDuVjle2b5wAwVN4M/Q8F7WyxAaredA8DxB4Tqqvq9foD
9lIwTFK/fSbJjhoDoolfgyxHFtA0fsa4ACC+/ZLWo34bpP1EH2mbP5pNFeZHT9UzMgoIqsek50+t
eKTL53IsTCkbzfwkH/DrY32NlQNrLGpPn2Rr7ZexSYSPpBvhvXTTfOSTUAfAlyYL561TQaOSTUeb
o2vjBH/L1gQL7BX2+ksbq9Ot9/P+1bCy+OhAD0dZnsHezseXOFjGXLhQ2xnI5/+Q9mVLcuJqt09E
BCCB4DbJec4au3xDVHkAMQkQg+Dp/4XSbdze9o4+Z98QaECZCQlI37eGjZER9wJjsOWsjxtKB4zJ
wfUD5PjNDLyQydGvTs19permYexeBiduzukYQWyYhnyLsC18imMboLmpbm5wMeFZ1FX9va6Z9qqC
8G0Mx+/F3BkvCy9M1VFDl1rhuHDxiT7dEU+/wJk0sEmOEa5cHN7xT4PGTyEAscJ8sljorLvhpgbY
mGO6GETBoMT7VAKY8Oggr/cU9bAx9cfEPOiuiqY+yAqGNdF97BWsYp2Vviiu2b0wd+z2uqQ3AMBY
29DFr5ov8WCsfTlEUBBw8PbY/QRIBA4VLFoLYK47ajFOoZy1IBNMUWMZLaZYskOEksGIox/3Fc3N
wIMY5Aa6EPAOYlAUzq1aXcHobh7MkvJ9wyLcVamJoj/QSxlCDYM3AFzNwDh9p476PnYaWa2R3ehh
X/Ljvr5PX3WTPtKxIFmdOqAKTkljc2y/KafpjzpDDNnaepV4VNwTzHUq0gPotSBlTfnmWkD8ygoP
InPTG1JAyxZuaEAFsSxc5kUMyNIPbOyMks2GByVs56QhswgsxZtO64xhKksskLmyyZJEk33zox02
46OuMDIzDVpPQuZ2ag85x/xm6m5D3QmU9ykRPb2W2LSpGq+AxuUqS5VzooPAO0tX6U0GD+epXhci
+DjfoQO1j7upjIbDvBm7EsSxhKiDqFtRgTqIstvXEO0uxV7301XzEXrPVyYySeW5l4QfWhZXwIFC
fLwFYgqWMEX8V1zknwAO63Gev9OnKKsfFM37t9ibGHhhlD6oehjWnRVDXL5p+aHxu21TUbqAyTnE
hqZNBtLM2ehYuK55ad0bdJ1uFY43nFs4D3F4Mi91VeM7iIwhE78R1C+2oAbBYsuR9U2EFE7HPfLW
99SJLqd1+Xc5qftir8usAoIqyKf+uiwnllJFOziNyKhaDyZSKNTpwjfplRDzhB5jknV7HxmET0pO
uiSQy74qMVrwsYOhskFHfv3nQWpSfpwOyhHT+zROB/m/OUhBnRtWCUkDZVJEwGvbsM+I1AVVCf8T
0y4Qtk+wiIQIQ3QCcQlrwmnT+hkA226Ubue6CPBECBbV/VLX6QEcULR2nQNWdzWtJ3WdVUwWowxJ
BAkLBRBpsdF7ehPlBJaNboU3hmV+b7BUZALO8HcRMcVJebifnF5wrG7QXeZRSifPFg0FsHOu+2WU
UvYQFikb8Pz/HngehEW9Bxrtca7R48zftaqNdMfJeP2lPu2x+B/LJNlV0xWl7gRKAdflfr29UP1c
JFjM9H3dnnXf1v46kD67AZTY7UsQYBd3v8zQhWYdpx0DdxJ+m66t6isxVHD3v+zBKVz3VLLlbKAJ
KtceQonlGYtp8wFrmR0RmbO7QyQ0eOKOwKiWAlJEd2RF3dcIFfjWdrQ4NKZy31okVmPDSrYZzvNm
7MlwFmxV+YKfdVfdpqtHYIU2SQWyyNyfw/rQBuAcw3E/Bz5mOn5u1iOoeK2Hm6v1nrDqn4f75cPm
IYHKv+KeSPb3zFLi+WxncPLwS3ZK56IABn3IdIcpuzWnp9qUGqso9vNgTmfNrfds1VzWqTE+9SZt
aKz0B+lWVgcQ/Q6vhht+uFlv7e+5tkl+FCnwz7pKp/T0ZqpqJAyY7hk6CGjcizOgG7Rhg1nXPCqi
y2iw+Jn2WJ0i088O3BL8Oa1h7EzAkNnpVpaM1SpKarrWRTizI/ejLGepO1sjEtkGq0WgW3sQyADB
wt81mobq6t4A7sJBOhmlKs6sx9L5pJvug8FRxR/xztGlisoH/a0yC2h2BChfFf5dIPFU8RdKehNo
jakID1t+vO/Cngm7UC486j1oUfIjxEAaxLEBmBTOhxUTdw868fcNmYrO2FYFALioNH3DhdSrV34v
93VU/+eu7no/Sg/w2/L8SbqPBWhKANnnDkGIv78C0x+sy4wNJqwg60VjhNExlchZ+1TFx7nIp7py
HFKQAW117aze2/zSBUnHTC7uffQQ+himSAI3FliDTEPrQ3TjL0PrurlB90Ok6CMlHlnP9SWCtfL+
Lcu8G9eelUNDFEiafQIjxL3e+13xf6n7ZeT/PlT8p6+RyThMF/MX/O/DpHmP98nv+vzx2/h2Cdbp
MFz1UfePuw8DGsA/Pvrntt8N9+tX/bn/T2360Psn/FSrP/3+iXARA7NXV/zHd/r3n/vzp+th9KEy
beFnMI89t8x1v36rn0f6Hz4/zwB6+PUC/VT+6WN/2tVf6/fl2h7xvGJhhSUpL/bltNF7vePkvxZ/
10X3m/Bke733x2PnLnO/Xz7tj0P9i2N/GWr+pvOn/XH4X479F5/2/z7UH89Laxg3CHRD9Hw69X/8
tnPD//xtDbippGAq/ONK/4sf/cdzCnc/RMD+7TmZh5nPye+O/f88H38c6o+f9tvzMX/L+cz/ceg/
dpkbfjnd81AuNMl4GkHUpYXtnbcYMIE4D1g9B04v4T0KXLkF2CEq4wkd07Wg26ci91e6o66bW/su
Addhap0b7iMAyYoW4gBxOw0DsebvA+piBKWeAFJ7cJMYSzhWyHpZEWWejKhQx1REBuQn2PDmIcHd
FNx+9mEwDPicSS7dtPG56x2TjEH5HiW94aCxY9GfD5siSiZVJWm49yOiAWC2lLbWvbfuqA9BDAJZ
SVHu5wFco48ukHL+ZVyfjFBQy+ADGio/epHSchdFP7aHqifxC1LAFfLJhXtMVBW/uN7wGWrN8BSa
SkUCMQfQDi+6BBw8lANBKNKlkoyIQEEzSI8aZY9m7/OFgD7BuqyryWgKYlj7n3ZpGNV2oAAf+l7b
zbu6L8IfEmJyCQRjOHCFAIc70GmGysTSc0NjE/4VeS15yWHmjLxQ+diZafSqGs/bx3ECH/iaQMgo
xPKaqLxZ61ZZqi7gqWHtdaut+LNCQu3qhi7wF0hqWlM6VEDidZED3f4OYttniC9ZD7GZQEU95pMX
QtG/s0IFSE3wTV7DAyskqr8wKNheYMKw511BD75Z2nxFDEgLQGrmPPcoIQxzlta7rnHRwYWcc+cf
mgaGqNM4ZTfpCCPUvYWlh39CYPIlBAwCrlJm/xRCGMgQ/Ikh8gCTuyOCDWxNYXp+cX0K7F4DHb0R
ARkWC/cZRmc2xBr7HAaBKLouwtGQiQKoaCpWsRduADu3l5CWd55dBzaZMGgJv7dCV3IzRmkBUhA6
EwUd3Rwo3JXuXAzgykBCyfneOozVOukUX+vOxQj6gAWFlrXuTCklK6gY2PdWwFDbleV3ESRhTYxs
WtkqgwTIRncWovKXdDCtjf4JBEEt+CkZ0VaPnNm+XGLZLLf6WEqAzRadQ7auAdcup4oR8cfXhW9T
VxxLxBNefReuLR6WmWORGo++4cAicaqOaXlKqELOdhyTV9JLvnXSKlvp1tiE1bwB9fmdboWE3hew
bcIzFWV/8pvwbHYqWTLPCmEAbtRPLciaW4/0EN6ZioI01rnIvauhhvqJtLV86oY8iBKRPiS18UIB
NTuApjZuqEhF0DVUwYmuhy15V/T71HcLWI7ln6EFmD40gIlv8gk8n9klWHt86JM1MP7QWfEd67VL
oY002nl91MWWUNg24JVIJw+dcBBPAlzSkgHgXUpDPDlmCsVQiCDssxTMLNwv4boSygX0j5yHrKbQ
IrLpjQDju+tciCvpuhgU4xszo25dRdDo1nV6I3LoUTWpj4DQdKzuZ1eIyiM5nkHIFkPpBrv2L7Lr
zCP3k3hyOHsYSQ9pCwusi5Tt7Zbj7xy6CsFlX2DLoPZ/0BvdxHHr3ouNmb8PErZkMYBJfIR5opNU
8SMg2lj9Mdm+ZEog9QHTy0+iFW+QWYJQz+DAgUeKZtVEdFgjs1CBNbOfN3YqJfyrp8omlN9bQsSp
F2kL/ThFRH2Oui9t3KUnuLq/qdrPN24N5bSRhxQIUHsZQ4bH8uwjDB/Ha+KoJW/dbJsNst4w0UQ3
LP2dwDZKehWZeS7AO13GwGVvuszd11SCZgucREBSOW5bT+wz2rCbWzvsZqSAM9sj4r66zhIUUph4
5CxkPCQ3y2KbBDqDpxwnWPVZuIOGpAE5PGxqGlUbg0X5AioKxok5brdWSSsXQF01DfS2wVG57wqB
LHPZdemqgTLIsZ3YLnpP9/EQI141ZpEGXYx4kgXQQ9HTS15w86prEGKYDE1iBjQcOuiG2jcVRAih
Lq3rKLNSpOcKmFdMGXFFPxewhTzPtvduA18xDszLUtfpTVH4xZWwZ/iqpxcPaaxrQYICJuFPXkqf
EsghnKusqZ/7CQbqgJB2MmRUP0NLD0xvcIAgGYTFeSgicfOtWtyw7NgMieGePEgaAAsAOUXcdA+T
AORDyUZ7yUrTWMZTNnAsVbFLI2AwaMzbSe53AShhvQprzw28KOoPXpPss0p5t9bzFdgSsb0KJc/e
OiP9q6mM/hYPNU4lhEuRBa3zhWUYyBgVZIAi5fBO+7DdOADLPCAHHFNz2UWj+9Uz3CvseyC/kU8Z
w5pAxt6mapd5CEHQJikedR2wXafOrqCGWOIdmKWi2BJejUdzMOgGaZHEj4HlyB1ybWshltBG5C9M
9nIBpzoJ5I48dawni9qzeyRCBnbUG1PCI3Au6j0qWL5FVPqxqFrIoOu6zpkSfy5Ry4w4bD3AlSwA
oXo4Dh68viPfhiMks7K/4MkU+KlRBBC0Zdu0cq1neI8ly55AUCOihnMLMyOASdS479zpDNVwg1tV
RpYvjDZ5HuIpSo30rl0r9c0ZmnfitvariHzg7ZqMbyHbUqxdAIZddYEVqrrEmH/taNMoGKrH1lKU
KQlcqNefSF6H+0FCsH60jxDyhRiKVz5yk646QwK3MLifaEeyozMiUhlGsB1ioixOCiTFVd/146vR
wM7B2uBNYhuLoiD+lS1TR7lXvQ9WrH+tHOsqDOUCR4tSFNbok1B/AUQx3cx1Q83KVWRJa6mP0g1W
MppbZUHdcq6DQl65BO3xrTSxUi4BzHoOs+xrxlvrq+PXi1G0EunP3l+AilI8tBwip8o34fVuIxIn
OgMUvtSHk2pRvBUw7yz9hF47ZEOuXsa+Dp5VvDWtFa1s2vU7WnfIHpQNHmehAKG3Kx4a5tCnuvWA
rQL6jXVec24wrYDoNtB0Ts/BN08bsdStRQg383is7I3RN9nJrpSz6ADdlBQSm263t6xGXjMICD2N
AqxNlzsK2CTmbeO+ilYeECFLZTbuRUFHcmOOiYBLse/CpQ0ko0bJrdVLsWGVyG8xqIUQcyuiz3nk
7quia1/TrEYsL6f9zizy4cHr8XjUPUw+3Jyo95/NuIHpC0hFW26V0ROkgT8yH7J6LO+GMyznk1Um
2+RgOdK9NR7DbBMidh+57L/6tGcPHTxhMJuECHltutV7Ua4ZHNIWFpwMn0g/nCK/t/6ynMJaDiNx
TvjXiwOkk4q1V3AA52NI5kUCVlelUEEuWfpRgNIzKSvIq5dAjYOp+lBmjUAwP2nXZWfJBzcmJcSm
GvY2xO51lDGIArl7stw8+TY68gPML/t1ZF607JH6uSY2/OeZNMwNFNsgoMGh0xgj+WK0KcjsxAL8
jNRnqJaX3zoyydObkFAbHKhUlfmjZdbuVyd1VowR6134fRXAMSq/mW6SbE2HVbtS2NmqLds0aEL8
Ue3WoduJgXTldUuCxiokrKQUwBEAp2HKB4XarH7DteRLHvkNPLDretd2GA1YQ5AEaqfCTX9LITH2
BPYjg/wBhyBc1YiVBS2Iiy2GEGr+wjtGBXiOOa7cvgAxHg/cCijTPrpCuxpwdQurpQTu1pcqdYa1
zyEfH4VuvanCOjoxu8y3MHj3D75Ik50bx96+Kvk314VsjKmM44R1hZqCDeH3strpkq7Xm37qMXdr
Y/c9TUm3mavmbnHUtSs/VXjJSuY85XYRVGPePxRTCd6T7yS2h1PvtDCyiu06IICB7XTRG8wD0nkf
o03zM7zdyis8UKKgFTLf6GJmtOU1s4FvdSlC7FMPXaUbkdEHZtBoQ4ASsgoYYwgSFTzqltXQN4tU
Eu/Y865/7uijahP5DQS8AC8kgEn4myU8rcIF+Qhk8K5j0nwUvQVslE++tFDPZnkDrevEueRyuIo+
9vdRf3ZAzA/MxH0QXgRzQeQFvaCDufwEewNeOZ9q77t4VQxBHo3lGl6n7c4hgBcI5VUvNvOhe0GA
zNVFXxXdSkmsmWObqQXDrOJmg2Rx80CsW3SWM+zmOjGmH61ibD8OYX/T9SmNb45bC7Az8JIOesW2
GRQGT7oR3rtfINebA1pbQHi+l91LBmGQvYLSYQCHY4kVfPLcdxlc2sPhOWSiWHqx/KShkVA4syDW
ZMBGQpf1BgA1VJZxtCljAlN6dNH1GmsJ20ZvZ/ntqTLb+EAMoLWNEM9ezGrUwrG7/szKwngIB/eC
ezp/Ey2Uf2F3A7jLVPRbfxViViro0XBzjtlUoobdyKMHWFkUx9j/KvIkOXQJLY7Kqa9WUspTEVkM
HqcWuOqW+WzWfnZpRf1UupAM6b3yOvblXx0brJNwhHUC+dVZJYZRB20UJ7cwJQ9lZVqHfirpTTJk
+H1et9dwKw92ZrDinnBcZdbuHcuGIa0jwFvIGK4nLImZgzu+SftrDdv6D6v0+CKC8celCNu/Wk7c
9VC0Cv+BjL4OmYSf4uAfQocXq6oK95Smapti5XAQjsM2soGBnEoRC2DIH5W5x5ZRl2/9xr8lQvjf
APHpTAeUw6gH5wLkys/KI1hZAwb06oIJGHTIMW1cfA6QIdDEtULaftDCfTVqSHRBan9RlAJSuRH8
QmyrHd9ZaF4kHpAPnh9CWsrBG3YBdV9APIcqCjoxgrsrEFSclCZWhudKQDQGONERsz5EIkRalFf+
XyOBI669LgTvvhldvyqw/owWhnin2QU8beegN73i7gE+1XgQJdVN9ZAwH5s+DmywSz6nOVmm4WC/
RW55cqEzj7UXhO7B+Q83Y+a5r4DBgIDd1e9uybBSt2CZW7UDeRiq+gPE0XCLuZy1jYVcZGHHv8Dh
ol90vIzW3OY4n23VPSpVf8p4DRApkJaP4Wgb0J+C9S+eNTtwYsItvKbEGUas5Qq4GEiIyeRKzAr6
AHY8vJIcEEWfSP+treovDXA/H3nS3fjIwGOqcvtsctjX+BU3zp3b5JBiy76ItHHeCOc1Ftuhv0/h
I3BlcfzkQZMYDn3WSx271gXwvhddqvpKYvKRNYvSFlNGsb7MWCJuQgyVyyJZDzlmzeYAd6o8Np9K
qryFyf3m0MK8Y9kUoQOXGhGuCwkKh4CR3RKKX2o9pWl3Ykpx+l8UrJNvUL0MHcLOInL9RYpY1tov
GCYteFTLy1zpTMUwbt0l0qLlwoWkH+zHoKIH4hTcp1tI93aAr5lV/wnIUfcdmIv7zlTzo0mw0fln
HzNV7jtDZ+jRqACeDcVZ2Spe4H4TwI647JpX9HPfhtWbaSbxKrKl2mkrK5D03RpKZgvaxXSJn4AI
DwE6CkbXXbiLYU1wqRUIQhDviz9irArFUPnPru9WoL3TfFNxz3/NfTDuZc0/EECjAXy1ulMN5kZd
L7XisJYh1ntahdggvXssxMsv1XNXTJ4CaKRB4r7jCz+e/DzsCCGabpArNZmWeznj+Gtm2W5Izfxq
51VxTbkDt920etc9sMKdqO+xB7Qi6InFOiIR+BkwDrqGlW0heDlWm7jwh8ewqmFdP8mWKbgK2vkg
PjDRBEkU0fN+FK+DjwCXzzjibiwqX1M7T5ZhVNKdbqVm+2LIBstPniUvWX/TtaFdVefUg8Zw2Arg
PiC50ez8Bqg1sGiLZZcTkFMmDU3QMOhnoDoxEcQlHQy8uIzQyDb4ouJBb2pCN0OXWGddKmwu17CQ
3mYx7MB8x8VfEeZ7n+xoaxhx8z46NuBnxLJ2Thz6T2XaXSB23rwDvaYCkFv6kzdE7DgOOV9GXpO+
MRGtNbDZtsCxsgAUgosfYbi7IE/7zx6jg79oz4WzB/nw2Ta4fQB3kiwFkfFHZryCENB/IpQbKxBQ
3R3kHYtVzVtnUYM+icVa4QQdbKwfBWQQbwNkYanROI8tazClJ/KdCAeAQLuuVrlRgOSMX7kYCIg+
ZWaWmAt40OvSJF+ZynUl470FhYTz6PvypXTjAyAp6oalevOS00sRFdUzQ5DzEXcYSBWode00vIzh
8FgWOAuRm3VLO1IVTOfNvFw0liE2nVc5B3gzF+B/wgIKbJQHvbF8SFXIBDJZmBt2aeCBqrmMKpWt
3RHmmLpP1XvANZrQ+ZoO6wervU6DxB3s2+FhCQuGH3wsxwQgcvTaCKcIHC29Aaou2Yep/3a35Gjd
iyESATpyjFNuOPyVpyGsMiDY+qrrChue1r/s6dZCuD/3MwR4PsIrFvZg/MW1ayOp6cHw++QCOKaD
2GWarGIwKdZkEi0Y+yQ+TX2B0EiC0u7TtaPZHvOcRZNDWIYJGJfUC3SDYdoIFWAqZ6gl0Hndg95j
iOze9/wfe79rhWLyielbpItMTB3ZwoU24Ze8QNDODFP3Ebrd+WYosYArXQrH2xGiGGzk4mPqC8Y5
xbpwcugwQIEhLQXGnBAgrlt3vEB+uMdzFapGvQMZKzo11P9s0EfY3LwkXfISswagIp6QZw7tsI0u
yty2n7HesTeVQDYdfMHlCPfqvQEM7dVo4jIQpZV8yb46JaGfHbAn4CaPZUczcnvPgcxbe4yYL2E6
PhgR5JpI2D8XIx4XsqEddF1auQpz75lXJivBkIxhaW6YJD0VRRKfSVbKC65NuzPq6FNnhijpqmkT
Yamw4x7/pKvyuCq3MYW7AP6XuDGj8jPsCvgptTg92IVoEau89m6rTlxTbUFJUyd43qAM9MgeQr5u
jpttE8M4C0JuiKXXYNQGVoMF4hoPj3E/AC3ZTYQRbkMEmpZ+9cgs3m3sCA5BOcj712QC1XkD6EW9
MRQQLcDDGzRB+7m0O7bsC2pttBPaAMnipcngy629znSrmjqbU+d66iwlIPJ2qvjFF6G8ysjeKiYh
dDIpnuYqhBdslt14DTlT/GMnz6qK7XUjUM+A40pkDnRr0/vFfpQlVLamQ/0OWRwo1AYy7Mhz3hnZ
uslkBscOXHUIL+brMarLlXCyBVwy8bzyW+cAriUcMqeifoaZRrSGFnd/1VV51MllGnv4k7JJe0aA
GmRaibyZHV3iZWefZyW9qSqKMnIumd9f0ygNTBfMUoRqiieFudotIbC+1ahjkoUvRuOZJzrhjin+
gMtSkniji8rl6V4faigozxVg1y5iMIgQLR7To0ko1IXnck6acQk8DuQPpua5gZO8BGEEMtomg1eH
TJLh4CCA9uxYeAhDExmxC5LDABUJz5KV8Zcx+mYxYXzNQB4khQGLuKYBJpZE9YkMPDpkDEgsR8bl
Yy5SJElHN/oi+2+NLKF79/cxNB/zFTy965NZC7Lj6a0L/fqGZV0ZwBdGbu5Pel22fCDimqnZp0xh
WjKqJZFDvjSpy9cagao3SNpBXkma3+s0tlT364G6Wo/T5dD9QoGlpU2kgxsMudPAMIAFLcJGPEUU
+FO9x3/sza1Gj6wETUyEVsGla/rWu5SO8DF7irqPjDIEE6T9kjTgT40tF5hCu/VzW4cIuaODYjDS
g0ZgdFNpLxAZgi/e4HCC195ad6ChPUAZrjD2lD0Nk602WOBIcJAdvAzze0FXIzeRbImgSDJNveau
DaXeIuFlttEN0MmHa18GX8ySMJiHGA96vqpPNC6ndyAdaKnTedX1uopL9nA/9brooIdupJMluB82
7BCC1ZASdtRzIe7TeB/6lh/oos2kWEkIGWz1JIgoeEjTARxQ3eq133IaWc9W5Y/XoXUe88zodoXP
wfzOeqiOgVUgEG2HZ3D4Yy9vTCReanLQ9Xozd9PFPEkhgCSLKpgbIAmZbQgfs4UWwo3asDshwbm4
G6LqOq2Ji3clR/4bUse6bm7wYgTbXCDmg7kOQVtz1yfJu4Cup+UvzMa70AbRFQ1F1wh1DVjnIOrt
4Rd51lW6UdfrvR7UCsj3gAbyk/zzjyN0l9wWMVnMvauptx6LdMW6nuhrWndRhVm1J5CLniUddX2q
/bmgvQb8N9hswH0CKIvg7hfoC4wbBY/WTUsj9UrbcXMPSwJyHkQ8dU5FW9MzIy1Q7aUFHyMWHUeg
yF7MeEy2/ghiIO38NSZI5oG3wtsWQ28ejC76jz0sob3t7/pFTnRs9Lt6gNSUumHyDc0ecTQE9JD0
hIRNeYnQGcKdnpC4vKTbKLRkoFt7g0F9zlcXmG950DLDuwLTSZDip6J+dYBC2GKNiaJ+sagi6QIp
YbNAsphPFBTA/w3YLkPLLTnqj3C4aawzH88W3Ur8KrtyM9/QMqIXB8mwuwLqQE9xI63jdwFUFA1g
HI660c4gAT5AY22DSIF8aP0G5KrMj6GmhiIUnJoHkd6Q2KtvuiZtmul9DnV73WbkOYRqfRdScxlc
gTP6JpHDF6vOnhYhXh7tNOm/cEdjbfGiBSMVCRKWhlASbyh5FTyGChrvniqTgGDudK9NWJFX1k8C
gxlJVlGLXnXdtIgo9qT6uL/SEVo3IXHA2/B2ry4IueSVPXyqsExdhrlfHcYW9tdxlVxN4Ryq7zqu
2aRf4Ix+cbbC1thUbHDXCZLAnzz4QPbwmHZVSdb5cLy7GyYd3GFaCJslde4cfTBUlyJJ/GdBoXrU
4gvAIfxJCyvBKQq5EJrcS1ObLtlOQ55/9NQiS3Pp7zbbcigsYiAipB2YyOCqQOUw0qyoCwPKVrBz
W0PUalIa15ses9XvPcDghEUl9H9aSe899EHzGPoAZkC+58cYQ0rJVdnIHlqgC4AwlO6NxLKeai7H
VWioYo0AiAW1iKHaARoiA93qlio9d134HKfoa8If8cliK92kuzd1eTE7ll3uvS1o0xBoNe/NMIji
SZcIfouLhqlsy3R8oXJAjbVaU66diYBHpk01qVn3sacOmFAFulRNEtb3valRd0McTx1Aov/eY6pP
K94ueAEr3IGXXlDFFdToTVjtdQyAgcGr3yErN56cqDC3Q+8/tUNmnnQVA1tBLZ048SG1lzh43gyg
rlTdFDAob3CHGUBVLE0zP+kbYByEccQM66b//7oKim/QLrWR95lvmt8chLTI/R7SvXxYXq5CUzUr
u0BoNvhvB8ThKB/mT5k/+cdBLBXdVlZ4AHV5Ue4pmKB76XblXheJacNyuuAyQDqBwqxZYYIoh2Ll
4p+3dOCetipjKIkgUBsI0CvzVY87cMEk6ba2UjZDMJKPZ8P/ei8ROuRHr+92JoJw68jO8fWnN7p+
e+uXv8OtfFHlNU72jwbV9+25wwND96AZBJS46yfrFrmtq1IqWuPPZgWjiaxGPeTxVTcMxLnCpZUf
rMHnZ5Ej794N/OrJxNj5JgQROcH0WE11Etl8y8/9oIMCT1DZUnh7aCsg95aLZh2Z0JNdJiQ0T/lE
IeEiOTBMIiDlQIqFE2GtvszMihylCdlfsNXCDmZ8/ZvAo+lIQT5eulGG/HEJAR/kEBgiuGl11hsD
BpT3vaaxNywCx9AePBWAiV2fh8JBRCUOQZHhJYQiGZZzS5C36nMTwTMHZCSIWHfGuIxVXT3asoLN
c2iWz4ZNkiCitH4VDlaCmOg2pzTjcRA3MGZIAHsD9KPFH5kOsHz3IO+JwBGSSeGnAYZBy55a5YtR
wk2hkp9DJxyvpKHmxoNQxhqQNm/hjbQ9pT57TF0QiKUqy02BENGykGkQR2IAZxKbNLfU2uQwPdd1
MJ5SD3monjKRmMhJwWa1AhGXGwmwhmZTywvm9mWUsGIF+4d2xT0jXVYGwWoz5Ml9E9f+WrEuPA4h
vM8dH/5cJlTU93qTAUAMvc5cnCLw/pZmmyso8Tj+S4VQyMJK6/xkR0X4klj5BkKrEZiNeASHfrzU
vSKKyEoHtuOCCJg/RpYSu04M4t5KQdiBC1OiMH3AGHVqeQvWq2qR25kdMCsv9hHE6vfQm/q+N9fp
hkRM5GzdzGxA6YBhQne90T3nA+e6uYveg7R+AUgiG1at3X0aiHIRauMYRVTuP3eRhcJX8TjQteOE
ntZl3VXv6TpjaED0fQbluNnYPi/3fqW6nduUTyT07fX89Xkaq6AeoEvVCIAQlXGg9mTxBfjCvp+A
/mSCgruj80VYbgnwRuwsfCcyAjwsmumJ0ewr6SHIN5cT6UKSoijyXQ+oA8K8cBCsTeSwNT1AD9qP
diL/sqahkYlD1rgBBmVfWsNZIqMPeGm1qmncQnStTbYswbwuEcB+BM5YgDPgRiWYv7AWKO5XRJ86
fYr15t4pbGxckvu+rtb9565YF7pbZcA1LO2KfCsnnPJgOXm+1SdQ4NHagFaJC9C3SPrC1HQ67dCI
KOBqVZDqOpBTz1vkCKb6+fTri6nr7pdobp5b5jq9N2/0dZmLv/RruYlr3sRuuKWQZYCHBdL5/8fY
eSzZrWtp+lUq7rgZTW86unpAbp+ZO72kowlD5ojeez59fwR1knmzVRU9QQALIDY3CcIs8/+84K2Z
JEaFKHd4FU3rTad4fk4elp0KVJq0x4eVO96S7d6FLOg6+/eFoiyezNZa5D5c8qH47o9v1yl9zc1D
R8jJNRlfYl2z570YAa2lprPXE9e/A1YDLVRrjOlevC6U3flle9FbUci2N7oVJanEIW174aLm43WO
7ezykpCpKFAL/GrkUsbE2hbAf5DU2OgYz5nUzJ4QMBO1v7N6hmszzCwvU49acCwuBnP3pcZ8z+Bc
siKBebZ6X84iIKG7FjhS8X62x/XuM1+z69PNa3PfO/7eUn9MNpv9PmDVXpJ4eR7a8jt/Kv5JJq4Q
FeKyrShkaMR+dyUPGIdlafjVJ87t+qWKb1Ik3TIRiJwlgnZEWXzIf2rzJxlQEryWrebjL4ga0e36
C1OGb2BdxR6edmiBlr+9vVPxEYsX+0G2FUXuw2V/kv2XXW3df7gsdKwKlU3Qu9EyR0YynJO/s0u5
X0aQmDPf1ZQcqlOwLaiasoysuFSU105ET2+XT7hbwOb2JhQ5ta/mY9OlJ9F5BWLobtb2EnCX6/cs
PlMxdW2LwgfZ9iVv7f4kK5QlckMMRdFw60bItuLWjRjSW1Hk1i9+E374qa2bP/1Sr6ggBgavqdaC
xryspuvs9zErrn0nXFfij1LR4F0rkd0ahVHVz+tEPog59t1viVYfe2XnlZ97/8c2aRiLU9hWTJaJ
RcwuQiaKIvf/205cKy5L9HQ3x2pzWqfV7dbXaV3c3/+TFe8jEjO5yAa4OuHA8217EGKpEWO7U2D+
0XqC3+UgYDCLKSzFoNbeiElClDPcFhcHyrcproJppGtft6lV9PXH6XZZqLcPTTT50G77xkRFHDgS
9u1JXhf5D9/xh2v9TEKLJV/WmzfzH1MpF+dl8z57gIeAaDdguFDn9KCjaCEPi/0/m7V324NQbDDE
jWyJuGsriGEV1/Ymxo2DeBjbzC+KH2SqeIp4r4nNWROG8l58s7nI2rhHn3S0X0dp1L9OOLbPntht
wSIkEe63fPWiue90L0MIqmrU2O/2oOvdi/fY9Ir0e6uZig3o+k7FBlRk18G8vekGWl7J78yTGDSA
9aU7ac4nwEPfnoj4x+urFMJ35bfXiD+fVs/jeRtM6xh72/OK7sXPbqNV5IRM1P6pKGR/6ipVGx3Y
lJ2+nO3FzYmmbVJ8CfCG5cxQ7dbpVqs44QEs4ODFyxEu6ScX+JS/u2V3J2YikYM14n2xCLNsb2bK
r0BTq0vSoYXEM6+6+CBqnvwITcNdX9mg74TYYBRpBjOhr07vljR2xaxu2yoplsaxiJPZG4qCIFfs
CC7eBz+2ByNyImkMvP+1vD006n0XE72/rdESjswHPBWvoqE0GsoO3l7OQYRT0/WyKqd4FZ4aQp1A
5MLXGKKEKDKfqsYhlHysjmLOmeuUrUxBBPm+55GJ0Su+bMfoWIxm0+Sc3wV/SaDWQcFZZm7XNMZO
NFEasP2BQWQBXhO95vfbUdmJJykS9kJgZ1hncZfizaxT1QRBLqh59rOQVXHkuKhYHkxj+hkSVXPm
ug8vJh2kDJv4T/GJp0W4V+K+5UYcTx7Vi/hMaqc7JR0qonkeb9goZWjlVNg3i++sGMkedSNo8svr
3u5Pwu95D8jFN/iQXnHukPYNlBGz10JDcY5l1HVwgqUuULZ/jY6j7Y1mqi5s9PQ9A+CLuPl3p7p1
Y/1Oun5qYru9je+hsavFVQLNwtuebXuKipVgGWnbk/i81ke2nC3F2BadfJiD1u9bCD9cUkqYbcMS
eETO4hNkT1DeiI2pnx8KHXRo2LGwHUIuxSRP9JebDXZ3mMbyUe919EB4iRK2fzKG7BHDmauAZZMF
/q0ZJ142t49m9lBEjrUXv5oA6blYHF3g0g9BybmbEcRgWT4uYKVcwygh7lNPUtFwPEn1sx7W2npI
XU+x685CfIjiO982Bx9kmjgtiDZr9kO9KP7XG4z1GjEMMN8e5KTwj000HIgis9bj0n+5+zC1Gtzt
vDmuE63GY0y/1G1oHLexmpu6h8/QcBIiLOqsJ2JOWbNCKsoiJxIzkGgUwGDB/nE46OoM+AZ8Pnpj
7LeJY90Gi9H7tuVWC7M+J/VYwE+L9uNNDyGGyRibgdtB7U3UTPruA9xmUfFRrvsZZ5bjE3MK6kXD
c7JwPIkRiQPMRKiB6gE04R8VJT2Iz0+8cSxtrtpH9kkMvXbu1wbit1OUbru8qOd1qyju7MPv/kkW
ds5imo1u256V2StHUz7gxXW/Tmf10B/ArnwQty16M5ugOGbtb3WK6NEaGxkVUvhVDXNl3lvSjDU/
Pc7gJIv6dyu8uO91oVy/HrGqrZ+T+IeG0kSX+dms9V1bS8Vp03xkvabuulnJ3XcbYlmFAbPU9Xwd
1u+G4LusuHk9yYtd0Gqd6TagwJ2KzGKRwOfgkMaMQrHGi/Nvo6JTk7BmB2V0IO6yPcf9czVH5jFt
9IOWW+xNxWiymjQk8KYFOr397tcLB0lVqaDNLydr8UWIH4amcsbwgzPeNvzEwPo4RJuhe8oKfwc9
7WmuwyXy7h+t1bsnuD7RZfEXOfEUZRy93WZs4c99m7b0rph2RRUx7b3tFPBGuvR69pmZHl0QCGvL
lsjIzeg04lAAfySzsDiDrlmx0Rv10MTcsPTxLjv7JUqCyo8g8otOOoiWO9FajOAwqHi0otwCIr9E
va1bHPF77yad7auv2e7tsjFQ14ckHk0TRu2uzFXgrcWp3kCRMFXJuSdabvb0WB0PKgZs8blqWfts
6DGOMOvaP6BCgJvi67st14T72j7pQP9C5zyZnoMhGFWv2vAwTBjBln/4+1F139q5BiFX7EHFsBSP
mbu6hGDvL4wCTnfcnr+jYEiKl/Vuk6172Xb5X4AjqqsOJFeqnwZ43vsUPds5z+7FkBCjQXKmmc96
8IaZIKET/C14AzEjiV82RyvahxZIj+++GpFdk8JwU7WyTtkyYtDIOfsK9ptzCXzxsoGVavmoKQQD
jRNqd2jn9fXsb1gZ0ZShzK5smeTE6xA5tQaVEcD6t5l0vSlRtw4aJZHnvcgKoUjEWxM5DVu25/9t
t5n1WHbFDgv4X7Akqeuhzo70HHc1qRxwCtV92LeGf3R2VtdKx8YqO9UbgKIUT2bd2Yn5SK9wXD+J
7KqoFC9/zY52E1wM/Xvrp8N5O+vBeMBGTDcr98MhcGp9QFnnFBRNZX4m/jPbB+nkpmaG2x0qpVD+
pYcvIwbP03Q0lvcItA9OBGKciGlrfcUWfrhuctPpi/pB7AEXPWq6JPmSzIDg7aMg/SREItGrmx42
gLNonocPjsMtp8sueFy+SLOtIZvIXuX5Wx/ejvW9SgjoLs4Pfanf962GZ4uEWdWy8I1olNFTTMJc
2CwEaXXS8QcHdjN09ZrBY2Lo23PY6lypVuDOxJvwXrPN5L6bNe0MzupDsDBxRXE+H30p+okzm7nL
pV7aORVowAGOSSjzrQZTe1C8gJ1qeK1e/y6WJcYssIg0LwqMHXH56SXu7PCkaZp0NP0oI7wWQ0Ux
29pjV9Yl62WEAXUpwrTzOVKN+qDOkQtJqP8wTy+zBldejt/fQ5bi7iQ7mQUbD+a3XproEMc85xAR
svicTL8a/KYfyr40H4yWsSKldUfodgRSsx05nxpCWHd43crMcJK78oFWgc+QmohDlQJCMdvpFp7q
m5zDQyMDrqKCAhBJso6fgnG149nhRneRM4b7udNOUlDHX0v986yF8hHaX3OXDNKTkgRgxEnEzWjN
Ls9L7bMZ/tUTOdQs+2EYlKAKWIya0Npi+P/VDNkR+Etivfv6lwatnOTFCltbPC13OHzOOyDNAq9K
42o3TwclUeeLbMefom4kqCmDEgk8d9mt42I4mLoe3/YKzNULp08umXyrhXnNg8AtJybHzrQB8zfi
9qhAjbhL41KDuDjIz/msvHA/2mXEreDi+Jge+f4KvycCMxMprnAScUGGA8Faze+JYESRDCmOydWs
9p659CC6sURru/0550QqQNmevjrFt7EkMGdyBus1aqpPhtoSP9rG2X07jHhIhrN9NYcp9/TIaPbb
Ar8eowDBT3Yz0Q9eB7iq1ZX5FSw3bwh4CDD/3qjLK9UWwIrACtOdWLc73Xe8zNQmz+yc8ZqGiu/5
wEXu7KUoa/ID0QklLj7qWcrggof1EHNXpE57SH5Ur0kIyyJ0ocObuFQOag6G5AxtQ3XMndRN7U6B
LzPpTlnZA0Efjcku6BJzZ801YaZy5MLgG1y3pCP26uLkGU5qvN1Kx2bG+XSJObubfEOBhgcst16q
HyGCII6vHjVoyjzQuyNPdYzQbW3z0eny+Abriu/ilosntdQTj2A1CbrtR79VYqI7xhg4xGs74G27
JpNuwhZbPMSpasC0FX1q+xTi7LY03MrOzomVQAIQWPCiwlCCW70UXu0yaB9nvW4fm7je9z2gdKKk
5aNymw3aOSvr5DZZktQCFr+eHuaCcB7dGfHFDf7GNyR/nOfkVBfWeBkTZf+3AaYoDmX2OVZ77QZA
/OoE2L47jlXhERIcQsBssAZhuTlMNgPKBhxjp/vl6ErVbFyNuj+aVtac66HAqYyF70bktqT0IyKF
tGRvdnCnDuPo2oBVPviUWl/Wd7VlFODx2i8FZEF4MqRXxyhqr7ZB1zXmxDkpldzsgCAktNHIgkuo
9V5Q2tKPpHAuNsyjE5Adrdz6PwC4T3BBqImZKaZWP8ZxfNSKgihdo7O/xEn0rBRwaEpz0MNa12DU
s8AaGKCwAGC5lN22CoESX0Dwpbw0TnDwYaoCyc9rizzAWDcBQBiVsFWaUnBJu8DL8/lr3Sq+m6YE
F4QD0KWV/qwbdflCPCxB6Q5BqCWvMevMYG/5vuaWXfe19wvYjNLkq1THe9kcKyA4ItQCSRfxt53b
Mu6+6VERgZjhwyzjM5ZME5t7lJvnsQJYmCFanJNMbaApcp7CrL2fuqk9dQT5eQMUB7dEuT1VPUZo
SXLcGDv/1VRkyc06vGKJ6l1gAZin0ZrIngERbJtIlpeYiCMNw2dNRG77d6tknsKBj+g03MVi3z62
yz6gAUoY08ISIoETxMmuCIFz8HcBFQ8yT72FEjKRtV0ZhK4TA/mpdBZBQ8tgxA+0c1VAez1c7x13
roKnSu2mo5O1tWsW+LKocOEmuWVgFOfxKXn2ik99BrQ8zHfGrs2SFlao8RFV66hb5l2j+yAVNgT0
gKkduapqjJ6h43zWZHeWFpefQqn9oRDOduNT1l/Z/nKvcPBV/N3KZzKrWwns2UYa8BInVipQA3+f
5C5mATeXdGMvuKBn7R+O6J5IxU4dQVCoG69PdE6BSbnrhh6FaVYwZSeF5XUSYd8SAQF9WqmuLivG
gxKYnx1HNy5SUxkPsI3/6uW4OVimDq9h4mlVpJ/qDG1CHP0cQGSGHiP7bFZDfTKmh0y3lYMOA4mH
+YvPFI9nl4gj7VKqs+q18kNalq3HdGjfpp3yPeon0CC6GOc1v0n3RV3Er+bsc97A/I8eQ8Egpmjl
rWLCX50q9hk3VnQW2hRcLKKxbmVFqqCQB+lY6QlXmglryVALqcrTtMDZdF19HYtKecrHoL7gmvsr
ASCiMLyR8KtjZ0pXJftW1ab8CrDudA6zotqZijQcEwXlo9H25p21JLnePdZddVP4oXpu6pCojkSd
8OmTv5dlYBHGo2j7LsfYDminK9cJhnKc5G6MBhgIQ4px3awjr4Lz3ks1gFq1Inc8vmUicg3zW2iY
3ws/SA+Jkyt7R7GHgxa3p9ksC8/o9ZBYvGHE2aOtdnY2OuesLo9Nza6sJoiPk9hJAtb9ls2q78Xq
9JCaYwsjdtLBF644ezkGIYUw6/bW4ks8VZL52vZV9WiGEmqhUd2lhNnspQF2r7lVPyeQt7KyTfhO
6ni6aXXS7BkH9WVozeQU5NpeRTMqBYa6d1L1uRj7+UaFFMpNjVF+TAPsrH6h3uY1BA/GLA2MMEjv
0nIIL5b6Ezhi6doaqc+5UQZ7I5FHVoH+M2GzxPRG9gXXcjgQ3pLYLuearSfCyQEziX4IKp9f8uiT
P0y9qzWxfMj8QLs1JlhZm2nIPDu5k8PGeZj7x1LHJ7chzAHnWrQ2kE7s+oo3NI9ad2BLkeZTC6C9
Bkca3MIHQq+w2RmwTvWh/Wyzdy0kFKJRA7yMqr2mPYTtXT/Y54X2coc/gcQgTs+FJl+l2qp3aSWV
rgFTDm8nOEWyN9Z8djMEaDul1G4MOTT2uPV4xPdD+1lb0bHA6tU1xUhogvJrcAb9kHaddIEcatop
kQ2UaLNMs7GauZnzFQcJr9FzLCXw3e+yHv5guWJGHIv6DFcI0U1wdLE7OiUwiXmpUTwrTTztMjSz
llN9jxUdGCGCVFyn7O8k+MJqzSdW2Kw+p7qMETpPb+uyse+gvLNhtkraQ9iAjQNvF+6U8lDi97Sv
AtzcpiC7s8eaAOtaH8rLNGivRh323Ik+EupvltcZH+NzOFm40BtZ86woZv2csO+VMzW+F6Ke/Rrw
3NAfi8q+TIYn3wDkJ+xBanBiyQsae0RFxZVGNs13klI/6WNXP+P7pO2dKWBH5RCkESh5cihKCU4T
aCiqsfPPzGj8MJ7yiz++dNMNo3xtYh+nfrsCnorXtxONhUxTduaoOTiDEoUGUPKj1kr12TZKrL5t
yiM3mhYAjioOd21Qfx/NHHzt0cmuZtVbsjvKAVQYRfz0TiayVprOFy0sLqIkLuMjh6PJnG6h1cJ0
0Q/9kUAH+cmU2/HJ2om8SIygAUd3QHW3ySrF/NIFfnzr4MP1VEXyCPzo8Lo1GPo22KU1AFybzOwO
P6FKx3m8xwfelmX/ojrJ3wAxBE84QgVPHazYh4R47N0m0+qK4LUGx71cTSM8wWr7OPh2cxVXzIU2
X9lrHUVJJG0zoFWeVJ3xagdPpm3vVCuPHvoaOA7V1JKzSozLU+Gn2l1nTveiJJLGANu2IurgJIpy
Hk/XceYml/aqWgXPbUfQAgzM1lHIiCbo7glhOLKLX1rQbKpgUiIGt1hbVEpWPzQ6DGZrH7TAAbvb
6QNc30KW5lK1yzPJ31fdr1LqrCcCQq0np+vHvZ1FDWTv8M3gkT/CryOFj6JJlIHMm7Nge3Kr4mOO
/+1tk7PNNfF0e1KbAWMO/GeuaLwmw7CAiOf+qQyIuS467XlQ4VtmE9B71lIcrSx6LuOjPJjac8J+
5lme68CDCqM7iwYDh6hzPEuQdy/tRRPQUxLf4cAbjPo5M9XoSSqd/KJMwB+kSR09xUtSLq6ltZ4V
aKooisQOOaFWuFVe0IiVCbQyQGkQcN/LeuHhUKi/lJC3eJmmsmOsc+2FzdywNxQYQEUtD8g5LaH1
XuHM2kuQmMVdMZY/RFsojsYnvwrXumT4KfNYpjmsoPQ2k9u8jX8lIDYQIF2Hl9q3mntMXOrzGIfZ
PiSQNYX4xIunsntujCG5lywO/EtJJE6xsGb65bDK/EDXCGDl7OGr8JHZS9KqxYHY7/hhvQpypD0T
9LQXlTK0vA8VPO9bl52Tmy7+pMpZyGD1mi7hgu4vLhAyvyfAPySCa21hYx7Ioanci+KoR+Xj6BPt
ttxlDnXmfSZFJ7VzYs8EPu/cKbr8XLa4xMsaB7PaTpRnVF7K8+gwtnqtfRQiMzIhWp/N7Cgu8Eez
v+218TubIuVZiNLYudNLPgxRslXLxIFJ6veiGJk8LLnq91URnyq1Vu4cvRme9GEE6aNU/2JxHJ5E
MtsxzDBGqywL5m9Z6djeXCjRw9piKmzsCvjZa9gCjrEFAF3YQVGtKH74t9bfCcSUYpK/E5itfeIB
2DtJz5OrXhlA/IWKciQMu32UWljmilZ1vk5VeNbnufwFc/VlzKXobnDiH/6Cxeywzb61lsSsLN+t
iCq+1zTsJlVVNM9dGf81lRKPLdBmRnkOFEdl7iQnCnc5ocnXxBUqgrAGxWNUsuogS3rt6kYmneza
y0f1WvUKYHJ15Jys567L9o70FT9F/R66xRoDLYHmo6kUnxrdOfNtBgfLlyrXAtihz5Unywagov3R
pFA6DaB0AQ5tof4I7ce8B/xFd7QSaOjAOcmf8wbH4UDeTZAmP/PXD7ViRg8F8+OcqE84eE47gm8d
jo7OeGfMlbJPJgOkkDn27FBLvvbJYB6GOkbdUOSYXw1rD6uyAokjOtd2DPUbjVhRrY7+HjpVvgSl
9cNukpu5cKK9Os9E0KhV+jkwj7KtsreDLKtAC+w5cSV/klNLOoRxZGHzzZL7NpJ+EvEImkwVgfRn
4WMZ/uDbUD8V/vigd9WrrmTTS9GkElyK1fdyzORzspBAcJ6EZRMWybNitUCWAY3GZrRT3ThJ4oec
kDF8tmX/mzNcfNME6qFPszVRIA6upBFcsaicXbGdTrU6hx4Dc2E0zi+DDq6hBflrMubxFc6dmB2i
me+VVmkOJ0BGo58W4B6eXEbmfQ5IxmIANtm2lT+1KRw/NZP1lBhG8FPJ4k+5YUMvlYH/RWgJlge9
Cm+UavQvVl+np1ofyytQ7QUWFGA42YcGz0pm5F6EA/BfjiW9Wn05/1IAnrEW5qPcTzE7g00Au/vk
DnGZvtrVpO/mKGxOIAkorsHRAELWqqkvQA+yNQtkSEmSEk7B0O8fur5rX1rfbF+mJUTMzPonUUrV
nCNpKM83ojiqSrkv1bI7iOIAedg5JULA7dq8e0nMZUEjfnTrrcqlQ6JaxoNor0SWCUWtUYLVx08Z
epIdwiEe96LoED96A78GZ8elNqxZ+g1jAruIkkjgGbva+oAKbRHRviVGAIB6UTTbgZA8fNp3oggV
znwboMH/3ZuV6csKJurE/Rml9Xk2c/VO3Ls/mPGux/i+tpiymlO4M6GlWH6qYL24pkb+KkptPwW7
UE9SN5j88L6HWe0ep4XEzeI2R+uATCRx7ys7ZQpw+ahNaTcRTQ+voRzcQw4M5j4IqveSLOUXq9If
PshFMSQS1ejn6bZvURK4Qhb0LTsVHNsP4voB2w8+9k687/rKuU5jJR/rEb1jo1kMaCEUCdxybi/z
YW8iFITOtcCh3mvH2Fo7ELWiQiMw/pym/RdY6a9yXfYcrNRCw4Iemtc2nF4mW57P72QTMUoHTrQA
DixNcrU2r0oTcomFc4PFvvt2LXI6gakoG8LTsvxgBGoMD7eOitPXco3WFP0Vfb4oiATwHyqBJIFg
bmoxuIiyqFKnKbuJiEhSM9W86kuydoVzceYOqmIdhbADn4/49KY/xFU6X0G6VS9Eq0FxSkmI1Fo9
Bb0xP4zhdCbEsgJnZ9BfCdlnH9TJawk6vyO7Pv+xDR39NTHiQzWbxZNoWSvZfk7HeS1FU7VrotlZ
SyWeuLBVFc+iJUzgbj3X03Pkl8Zrp3Jw1DtnrUvrn6rP4XR2DPsGOKDytcyUgxWOymM62MWrRCx2
l8TNvagDghSMMriz7+q0zA56grlBt+unAq7f3nAjFT9FzbTx7ZSSBjMABuo0sHZRXz7HM6x2TThr
T/i0c2KI5UX1OdUnoCpyD7x/xj9DL+Vwd1J79CpTrwSuZkN0pJVFdXa6iSVQk80HIpCUW2Ns7rQl
fjqZ7OAyjGB3iqJSFCqwMiabNQM3jxhywRGgGg9kRXsX4jp6TIAxO0rT1zquox8B+z8PnLLmwQFZ
0CWePwGE0CqPfECf7AZMwUKK832pzJ2XZ0twS57flMSLg7YENkj8XCmd8YPxceZQZbz2OjqFgPjY
ME2kzzj4E+cHV+k8dnmETnly46ut2nrg9jBE1rYq/51I0p3ja/WPzIm/VAKGbII3q8mg60Oxqp0g
xvoBecmTEagRqMNVgo+AktwHmq/dOSUDexHFSyJythxrRwJBYtcn0gtUJf+ZCC5XGhvnCJv1/DIW
7UPvVMW3GFsiETGZ4mqAK3lWKrWg6SntrarW1m7WLECLrWrCa1CK0M7Xny3Tuc/8o5klNR4xJBGk
UsQm7YpckiDd0nIv7LPndCLYpSihH0/17tApdrnPmPu8oB+Gk5wHlleasQpwSFEf6hHS2iH3w9e8
T5STqRK+b059AllGdUyzLtqb2rksh/oFYCnWmA7QSiBWH0WpdfxPnTS2V9My09cpAhaKaCQCtpdi
IoWdpyvjdB4nNJBtwOw5pPJnP+m1Yz5n3asKmMe+0UwD38jBfE6A1EXZsZyYa3zU+8csUtMXdQyi
Y2D16d5Mm8O//uN//p///WP8X8HfBdisU1Dk/5F3i29Q3jb/+S9N/9d/lKv4/PM//2Wwi9eJRLU0
yCUtRbbUpf7Ht6coD2it/A/szMRaxGF06qzpcyqbFwFlWs2yzRNUR99lcSkgzV3KYxDmt0sbNSr+
CoyZda2slMeAiX9XZLO85oSs0DMfNwpqQ/j2eJOwjop2gBWCCUys84q2My0YOyX4txzNjOwk8HVE
wuaBTUfWPIkWjW26//0fd2Tn3/45qs4Fy5JDtezYFh6gH/85yitZKqwheOb00582yF6r0TPL2xB9
txojjndRjv+uqNzkoqh/AAJe4YFNIV3zW5frTxTKzAFFI/xy6+r9VaK9sSAL/7kXzXbS6CAalL5u
HiOpvhHXVKBwnu3auGScw++buM8ek6j/lqRJ9Vc3oIRVa608i2IIooBfTV+A8oP7fJCmnRDzRlDJ
jaF0H9Q66If/XB1XarbHGF6ea6uVbnwnGNjzgi85Q9dznAK5fRiWBINHfpYmdGSxw7e+VfhpzSya
g0z3Ji80vdoXLTjZQiYSiaXiandEZisZ8fBCtv4O0HPHrR3+IPk5Az2Ira7UPmwVudygJYJveJNX
y+8wxzcQk3OL4p4gwazE78S2ze8I2Tgvlro+//07bfWcqUF1DRT0LnM/2d8i1XoOpWnAlpw0Z0hi
ioOs2NnXJv4h6lsAGDzFnx47g3Gly+FzsCRNnameasvGUcjwSQAAjxYKyF/PQlQtLRiyv1tgO8ju
lbY74b0J7bVh85GYM/TBWoetLZkeWqPyH50BXODAma76YJucWlIs5kYMQipAldIjXi/+o54FLMx4
DgAPR1HIWkn9FU+ShpctIiH/p9tVovXBHRbP69ZNrhi/u15/eOl/63rr59+7FnI/uomVNL61ox6P
BFOkkm5NHXuiFuqf6NxyqrpdRWt1hyLtViQN89PtUOHkjqQ0oIqTAHfZWwQH3aJncMOotIgNM7AL
CdGSM95yH2R+lnL2hpH4rdXWQMj0rpd/V4syyLaE17XEWA+qc2rmQf5aj+Ml8qf6a9n1xEtlkvaQ
VhGha5LRnm05Yis8h82ukKP0C1EpL8pUWkc5j9pDN2rpcRjCah9Ksvk6NyB4ZR3akMwOrVcwurpD
Q2jwWtsYC3ObBKK3tODOqwt6fV3q8kFcCxoa5BEYH3YG5iA1ResLM1h618a6PhAcS1YI5xYkJfYc
2U4LK2Iz3xpW6L8HV5Q7gPVxW0UZstRuTdbcctlgle1Jy4znrVJ018I/9ruTxrHh7wKv8ceUDP2+
VRLtHtuUzyqRK5+LOZfO5tBr9yJJJrW7Twh0EA1E2y7H3jBb+jetUR2OkEvbOdXTPbvmHFiWN2Hb
wXQoof0+iTb0DumABvRZktnsA4LxAuNB/qr10mUgQvZrNgX2rlrkaEfy1wx2aU3W7ZsMENed0zSQ
QGgZwI6hbz40iYp9CwTE78E4f5HnEsNnJ8v4z+rxYe4h/nNAdRQNxJUz/3q9UpqM3m2NKPpex+MX
mz3kemWojDHYhswPy5Wigbiy7MDP1SXt0W6cxMYIJP0yhrI8dyKwekk0IDhvrD67qZu0yfeaJoc7
vUANujURuRxf4ABctisTKz01DaAeUwN8jFOByIg3PH3BLv69nlP13I9j+CBEHAOGm9b074RovYs0
NvDzwa1pv7XzAytBW6DXHHLNQoNWfgaw3zNBD7qplVS50S382lwFF5XKLReBkIp6Ext3og7deROt
rT+W16uFVHSR5ulTh5nuKESzFsCZCYa3q1hqc6MtSWWyt5yIyPY2ma21DRC5JH+SyZLU3LSxc1MH
ln+08hbKU9FOXLF1Ols9iC9LL0L23/cnarfGH/oTxSSevyQsTbclvu4dXv6pcjvhEHEbJlaMvgRq
l6Uk5EA0y2ulkMlLhch1SpxABAXuqjG6UXgAFzu4KfMpuBmTJFxzQmYuFSKnOj6+AB+q/3TJB5ll
DnGBH5BdedFEvL+oFj2KvmZLjqE5hl5Gj8v2RiQOtrqbQDeV0t3KsM+/r95aB3maeCZ0sjtxnWEq
mKBty/iqaM4PLQyH50bz+RIUXHQjpcq+1El49HFPuakcvcNXLx0xp03mk1mDIB/PSXpGvaU96HaM
wbuAaXmUHhSlM3+Kpm2SvW9qWbAaiKZJGn5sCrUC/8DXiKrWCD3V4BBeUIfuMWpH9yIHICA+OGMh
eR8q0A3oZ9SlL6JtMQ8Z2HHLtarzeTQd/24VTdFwNcNuxqfWfP8Loun2CxnukOsvbBXiF9LJedlE
233xK6o8+3eizjJSkOs+/IesCQPPzzsdjMNSS1ha7Ds1ysOLoASSBQ/Rkoicn1pr5fQm2prV/1wp
mm5y0fbfuxWV5Rv70FtlbU+YAbdL37rcRNuly1XErQaXXs6di1IZ2S2LXnmDW2y7WxH4wO4z2yZ5
Qc9b3RADw/LbgcyXq859ObbjHbjFxK44SXUTYLcu3f9L2Xd1yakzXf8i1iIIELed44SesSfcsBxJ
IoMIv/7dKuyhTx8fP993o4WqSgKPaRCqXXvT4W2/CYAjqLzit5/63Hf1NcqKQU+n3DSGHHREtoKG
cKdN9swGJQ4UNvRPNK4CsnrhOVUc7ZkVfg1kCKKOZRP5/YqWMz1rwdJgaEtRR8ZhWv/QUmj2gu8J
xM7c86aYaQmFCrhfqyOaIeEAz1r4oFdUqzVkM4BIzHIG1fggKs9gG7ReRrnuDCjHRLyGEhQq8xYU
xUG9qxID/xpEXt344yDALQNQ72HQyLBub3nXrSHbEEDIA01txvrBQYarjzKoBJDNN8qsXpHH9rJ1
bEQhqC3KNgAZB0i38fG3E4qtIIUs1oGOqKkTDT/DuU9HRGtQgR8Le5HxuM292N3SuMl2dUjhN1MS
PcLtvFN/aqdZ5qE1sSrcjpj9IOeLlgP4Xlep0j2uLPNBK8wUBchg7V2QreOhjUcmSOSoOzedsMWx
B8RgNvX1QUuZf9CZ3fjL0TXlMS9MHzyihYDAcRsXoDmBoEdJRvL3KkgUEJtfkssIM3tlDqG8s9Ju
m4V5GIBFGrSDSgcTcA8UXNWJB6CwLBembyqisuKBh7kLfgjUeCeWEy+KwPH3VPZBUO+5+ZON4OME
5aa4GdxPXXLc2DysfpaDrAUItFTRkgI/z83NOeaQ6RyAsPiarW242tkH+L46WMFYo25M9afDOnRL
EHYkjVhQwBxK3dnmagCZLckNODyy2VeTUNTtJFdRpvS2Xa7ZR+LBweZbvm9CgTIgWmMp0hxyJFaM
N0Gpd9uZNIdrBQhpkEhyaM3WqDUadgtrEF1nYkUThOB+B0MrqDGDkEWnQGggnee8VAnPe3zZG292
BZyTZkH+ACoiclulogfTZiLOueaD0gHCmM+x6+DZkWX2N2zG4KXmum9M755MGfysE4vv+ga5XpDx
D/Yibexvo5DxfuqSJ3XklzhTLFMUQraYVW+VnSGj7nWj2m/t6nuP1y+8ytmeIsgU4cvuHuSXn0a7
0n6NJ5snkUWOkOemWGqkugqBtXCVus1kzwGJ//uODzP57Y6P51hg7rU9ZoE40DH1f+51xU7a2eDf
ri6uBH4wAT/tXY9V8F3tamCAdkehgHbizu4LJFTsMhMbUE+5C+awEVAS5SI/0NUFqreMrzQDKwHk
W4Fenx1GJ9wnPER6iTxgJAXdUepBQ2rddfYPNrTsTjfZgwuU2sFUPS1K2B3Zmzztt4IPwAcj3Wst
yEMxhek8mDwKwRSlHGRD8rvfOiN+v7nb2gCn/J66zT+Dy96L07MBqFjnQJJl8AoH4L1qPFQ8ih/z
ZNAXo24F34IoPoB72nypICi6CZhv7F3gjS5B4CIHpyLyIXjAsyX/XDlWtvWZiPExZjZbUbA94EPJ
wQe1+3lutIoNZ03BVDUzWkKbzTmSk+zc4wWKLDJdnr01WJNALEF2ipCxBxkbF6zHWn02IqUM7/S2
v+BgUNoUJrSX6rzA49SNPW0rvQA4dWWcH5t05EXvNRSqztSpPgJopiwd281NfDkCCkazTackt6O/
zZMwln/SDf+ZK+AoESe64X3Z9fzsKMtsFnLE3j6ks1ZXNte3AERC3FBPg2gGagxnhJk3fBWrQWRj
VvIKMRixJyeZMLDCDveZOoBs80MS5SBCxcR0xqDKgxWFt5avmYDHwlNZt2eja6Kzqb3h6WwUSo7f
lxiGfrfzgzRJkh3HHjl+EcmlVKTTSca/pq0Elb/qeUFbPKbG1CELeFCDAzQViwV1qSkazwV8DHD6
/5onyt38vorwEY4afAjEnINIyDvbcNo77KxI0JLrzd5sgBDQAWxZkJcaoyqydcJQek1xeAH/dhu6
h+ddaIfbeS5QK2KHknOxtoeCHwGZYiMEw7y4WhkBUkTU7bmQzSItvOpEfaNQ5cu26DfUleTOlXs6
JCs1joAA1xx5NZEB1T3Qh9XbOZhOQHPLtu7BHG8K1Lda77SKwycVFAuhwqUWd2S5WQqSg2wVntcf
oWSeV4TgoeOgQUPlvfgBdk0DC04kXHTgORLwHyhqZ5CO30eqGQfXhpBntO58ExBdr0AxDbdA4UaO
Gr93WQIduh7q8rvLRx2SHhxYHT3LDiA4faWeB/pDJL48E0RsL9ileWFl1T9rfGyfBdCUODZVE+Xh
i4G8DHSBfCULiYIiG9U6u6xMdgW+OO9ZWYCzNwblfu6aUPvxa1SPJQmYHtLOuNQxNy4DGBnMjj+S
ZdB7kGgnPfh9VECpAgQz3kwpohOZwDtfn8w0fHGR8kuXBWvZUqIkakvePjKMtTWOfJlyLdxaUKNY
AOecI6MFYKqrGuo6YRP2i0bHoxNs/1CusKFQOLspZp7hxnE1A9PFo4F6qR14ab9YPDTxU/aGi9ul
gJMWdrGhbqRsFRAAHQDhD33aD5dW2vneS3ogMpSTbJBcgLRUnPd78EZoAOFCkAHZqRLFBGhAh/Xr
yK5VufLcn2Pij+h5SGuA4nea58Y9x8wzcJsXh1HV9g0uy/YcCEKscPQGLBqxBAteCWb1q35dQSmo
FV0D2Kfyz/1ciV0QD/A8B7EH1xZyYTrEDdaakLsR3OqfitLCZoHk42qEps97NKaXkokGjL9GdWIp
StLIjsv6CcFY0ENmXnxXeRpEJ1V842DPUwyorLNMV7t3SwCoapHl7wP+HwD88rqzLhztsTSDLyzs
stPf1yAGNv5vFiEmEk6Og6QT1x3LZewm4WYAjN9BIqC99BUqzivX1Q6FanqT+dli6kMkdQd1nk3q
DdqBTGwoIRNz25/GTL7peLCT4DiH0ZGQHGMnP50K2LR+nv9myDQbnZRG3/bJQ2P+fXaavSvbLy1g
7hvNGuMNpOWgMINCqqNfuGb56xAUmMGZrNS0Xq5tPMY+R5WJrUSWMONoMJkFZzpsUNJRLsI09rZj
Gt/REAGejOpxGl0gHzIotUictgYjyJ6nQEU1Kappv/3uVciqn/Al/263UXov3dRYN56X70AUPrz2
bQVB31x/ahwrv4cKi1iQncKqj7BBqw+AoYxPWA5dh1lmsmS6jj0KeoomLNgaqKKE0BMetrF6zoaq
0TpQ7Cq7Vhr1zvQBSKI7P0/C9GBxQNgmfmzqD0DKLKYfytyn8IllG4ph05grmm1li0I7WNBvaZ6b
5pp/ZGUK/buh+2Gag9zY+Kp8gkJZ/piMEmIZTpovQ5D3ruwIwJG07MOnRHmNFCydZgRvrLw0NnCx
7ZuUKKVQWGDIH0S7oW+6JXV90wyQJquPeePgpa4i+iFswV1uAvitnGSDFM1dalvamUxexWwIr0EZ
YJqyY0vAdI5GagCeAQnjlwhFEaAcjo1tUBj9iysk9tBE3N4xp64uuHnW+RjsrUxPXlEwIlAm3oPM
o4qqxyYdR/yv4pb4f4sQgRPuBohqnTJk/xKwwr/GWhquzUJ6pzDm9QlqXBWq8Ur5EuX6I0gA3e9c
5FNoBNjPOuvFdSie2VNooRRhVGgLBqLBal8qzTI2jlOhcCjKBra87Yc95JKSsDhA4yEBpy4zH01Q
Qm8D0x33qGBDVW+epij2zJI37JCdC8dlP6Qp96iKKt/NgbFlAYbWh1izPFBl2O3OiGzrAXA+lPBY
efpFcEBBqibdOYYIVgEweqfQtME4i6KXYu8IVKUrGyRZc+DLcGSpI+rqoG1oFmSkxpHBV2vQvA2F
kKlH1gugPil3rAS3PJNavG8VO3ynGmh9/7YZDt4Lc5/cFEg2t8+SfRNwfo7cFl+9a2nr+rbpfHUL
NOKeQ7T2CSJDe1P9pgH8Lnc5+FWRM/P6V2S3oGDeRVdhTIX50T/CojFUgozROsCLczfoAPlHlut+
chmoWRywJa9GPYeeRqerPwlwJ4bqNpowtlgb+iugKfgnvdHibVvk9ZrG6kmioyJUOmsaCzmFZAPN
smJD3jTHMqQuU3tDY20HS1vPwYqYvGwMnNXQ1e7UrSAcuHL0stkJTxZrq7A1kOc02P9nkcqmqVSA
aYBlZTosxhRMBwDzBiiWMVa18DXo7yGcAqcxt8OpHwOwuI+beoE9eKdCyd7oQ+/4dxNZVrbBxl+4
GIbyl8OqU9Rczn2Krpq6Xjj2KHGX5+GTlXUbadrGPfVQu9huy671UHHWo4JMeZsPb6+8hlF4SwoO
VQY9j1BkCdW1q/HgA0VJ6VDgufQxOwqSgqc66a7H//P8NFuEIuRNkZ90Dh3xsA7bl1BmyCYD34lN
9LF5KQXYqP36c1qOw33aa1/I2jCUU5ixw1bUtXRoxEIk0NlPY6Lx0ssWVe1Q9XpmwbCkmcHiC8Qi
qiCSfWqPW0DIALpXtbXU5DVq7FoXPHuzA9+BeJdRX4NACPhdVHhvgseIIlNVBzmHU5dCZltQ2mDW
EFgSDRV7U8pwr8AK9ps49bMtdTlvL7nSkbDszn5QUVJ0w6sHtNZVFMpAp6gh5PYDqp2nuSiKx9gY
iDxveP2I+pirV3PRGSmKuv+OosEZD+/7ods6kF+7utHodvqTTaaoikT5W7yc70q6Saf7lYw13bqz
n3tuuwIRVLykaadIUNiLzRAnUGDX3eEpC8aLQDn5WcF/n9wGf60wTJ0VOZsRmF6ZgQe6LepyWQSt
DsIqvHPJ24WAnOBzK0DdrMpKWkkJcIPgjzQVamOL1agKCSi4BCb6lDrd2zSVOm1dJOwMaPV/n3Zy
qogWu4lXp3YzXu/9AYUo05Wof4k6vcyhf2UXCeQQ1ag/XQMQ1W80yFURH/983hWg8g7Mfdsn8tjX
bnuko1p1/27rQkXyzfoMdRAY9v819k/nKGr8DookzdY3J3dKjYNZR11RqUriwdzjHGs3xrLJbaIH
7JOFF2wCPKHq1Xkd9UzHfvFYbPucs01VZgk+bT1rk7h4hOr4OL1Q4wus5UwWxbsmipGlrMvwAKp+
vFLZGF6q0ON3DFDESvXIhN0dfBMmPqDKahIRSW3nABy98oJdFjvAc9oS5FJd7H4rZPMDYqjN65DW
OfZt+fCkebiOTGTlvdXY/TYcq/HYgdTt0I9OswO4ENhvBy+OVjTppbbxzdymlfs57iFb5htB/HXs
vVPlCw56mP9xvtzPx6cojSCaHpXVKrLbfj2ofJhfgyEBnA04FDz+Bi4dsUHFVXGkhux0ZGXh77jZ
TUfuR/Q0V21F/bpwgpNpY+VhgJf1wTFDexfoo7ED6KR4aDPLXLaoJXkXurHH2w6KoVAEL1ED8Oa4
lbYE+s+8x78w2etjF64GHTqmVZdtkFHy7qkxFG29tDUTzD6Ni3XTPxxjEr0Do+ruZ3vV+f7pn3Og
8KhfhR7Yk7os7M/Qs+4gFo8jLrxxW7TsO1I4DFWtykYhoYe6FRRufBedHw8LctCwusCeiF0Hexqq
IsjXyhJh8+wewD40MQ2a7VE/JEi9fMyuroRCMtewu9XH9dCIjM49z/AxDKodqHHFZ+8AkB1OpC4D
DPmFffiYYJov0cGiWGGFsQx45x10h70UKN1/0GPbf3BlV9wHbgtwDnpkx13rP5h2B/nywDmbGqox
AItG4qiuTXNPcdQ4eK4tLT2rN02dIUZkKP7BB4MLzgjMRU0EEp99P6LwGmIOv2xm35uAIHsbipjm
N13oosZ9c08np8soRfhix2NwnMJ4PeyYDnnxBMzlbCFdX9xl7GK4pcA9Elw30MzYt6po+MbOEzxD
itjC+koNyOxWZwvczmKVS88D2vP3LDQp4AbOpgoiB0IWvx1thJL0BgLD59EAfG+ExMid0Fl3DqGP
t4ybxPqqs+8eq/z3CiVNa7fy06PmcvOBJ7EJHkbD/AosGfR7pf1Z9Fa69blv7No8y591S76FaoZc
q0LgMUXw5PcxtMN9MMGwRorXWHTQPi5/4qPkYkGE7yEqW/YQSwiUjLU5bkDy88vW98awFSM2QlCM
zx4oWDNKeS7jZEs9ywaizOgsqE4I6R+KPP3VDJ5lZwvqk4d9uKlrVkOwjQb2cDMMSLT/mGWMUNeD
kgmc5epwmiyDtiN2tv4xlDw9DaJD0IVBy0xqG4rTrfwHRxUCyrcHefB0Vx5c1XQ5SoQWdCiwuYJs
sfLHdEhR1Cc/Hc3Dp5jZPUdfeaY5r840n5lG3p5ono6OHGv84aG0xncfRcScNQksUdPwDmlzaNOD
niAHUw0ZM38MznRkorasW5AU0xxzZQyN4q/++UR0RHNYH+eZvcao2CKqmKEEGGjgYsDdZ7Iq3Ivc
ABtKrKefXY8/xEEMle6/RUBAT0wRQ1F9YngF7crEy1fJUMt3w/UuJpfyKQ4a/+gFXrBCzlK+W2ON
6j+dX4ISn9qopLFBZQF7kYj3AYKZF0tCcx38Kf2S5hmd+ntuu9Zj4pfVOUOZ8WQHoUS4gMq9eByM
8U0TqMP1NB0FYapxP47+ZHOpfIxikqT49j92Ag3nXxuBzOEmAxAdtX+4MvMmGwkNQc8fWu8Rq4Hm
BCW6+Oyqho4C1HVMRynAS9BZkjuy/2eYmX8D0YN2pACUp9XdgqOc/0wT5aKqD02JfIOadrbfzGYU
o9iC1+PnFFZUTbegkHmY4cTQRskyVCWpa50dc5eODHX3puEILr75WpoM+CygNYoV781ia6nScB3c
x/kyDyD23asXuoliexEvo9Kwj9QYgQb9R61YGyMYCMgk7CpDEYEKSVIbelHjhyuPguYYGSvLQr57
URfBcBRN1uFOUYfUhOBO3WaG9jzK4peJ7KXPtqFtRIcK6xIovlh2eW5QqwaEG/TiVY+aXkO5AEp1
ZXlGFc8PvOXbrYDQyeRF1VTVL6gPvnSUbUkXPAw0YZ8nFYiE/PbkD8W3AbRtqKJL85fdL+1fN0MJ
jfmN9O1YkwV7J6qHFTlLy+xBKZGFe+pW1tPfb0bm/utedFGVgkS27TqoiNBvNqXBCTsGA+Czjzx2
xfhZNlw7OGaa38mgz+8qDcsKfIbl29kGZmfgtzqW//JQIGbJz0nLzXOdmwY21uXwjs3ObmEzf7zv
9VTc/8lRWAJ8WlVV4KMJO7/gnvvVULej3V9beW7cJhjbNiUzX2d7afXBuqyLcN8hgXPXqqZAKgUl
BL2+pW7nGdX/qKKxrX///SzbNDzPdUG+o3s3v2W76JyoYyN7dALvMcE9ca68MD06oC+zaxvIJ6GU
86hpDfzdILkrllViRWuDM+Nz57ZfwOun/QDn8wJUcOwbFPEsUOAV4ZNW+3xjSlTdSDvqz27aIJfJ
NCjXzTi2CX9GUDRmoTx8Qfi0Ga5GSDXXDZtdlFm727iRmQHw1Za9DK28B3wNGACU42VHHhYxJLa0
cm2bkJTN2uhH1DD/h1Z8CmNWf2/SEtVkWTI8oSJk3PAYHxd/vzHxQXD7lzVQtOmpW9OzuM4dlU65
qk+CsF7WVwDBPDrlZwk19DssD0rscqM8Liqw5ZuAOGbhVgX/qkko92r4I4rA/1yXRfvCe+z5uXoC
xDJQBwsiNmKRjn1uPyuHbWKLd7JRcxUzHZb6W2uPqFC0OfJrofclVOQlmWZ8RplGuMsdp94ikcRf
WglZV1UYovf4csGyxD9lrHHvOaqtFllq/ayhVrlNkiE3lyggHw48GIeDlZcDVj9Qp905qk9GavDh
yjdY9CJLYWW/huSRDblUcrepX+FpqSZy67owl14XiDVuP2vB27ZGTXRzV1qOdm94cQD4d2NF+H7I
5BoIWz9dVykUvHwf5EnYh713sd/70HpdvgMosl5MId1QQvY+QCEJzUMxRgkm10YbD23aWMMi0ELz
rPtSrsF9EIF20jLO1JBjisl1r1uAt7MGk8xv9xxDR1UZ4Mo5REtVBI2dY72+ARlGB7lvdbLZLqoQ
yEbdCfR1UfYaVJr/PZZsWNSgMFdH+SV1Qeli7Jsu+c5dkMWlXWOjWKIKjtbY9Bsk8fPnMPDzRdzH
7Y+K7d0obb/HgBmCJCqsjrkBigSBQnrAF5FORD1jKwDHCfKOr12gLiQqO4Fd8UuwZxaUUh+bfOkV
Y3MOEguajx7+EjvB+k9+h5q6gzZI6xSCB4t6Y5J/j6LwrfQiMDZ0Zoe0Zzzc14Wjr33ZR4+RDlFj
z9L0S9jXCfax7OI58mzIQYMa5zMD++EirDwQ8dgSCnua32zbzLRO4C0ddj3Susd8gMY1VG69fQG+
6GPsxOojQ/wITNkuXCWaMTfI7xeHLkx7HdiN3x7c/jGkZz/6dIQCFiTg6ZAG3bhnG9Mkqh/JnTEf
JO+z63aiq9Crw6tR0+HtsHnCqyufDmfX1fXOl3p1lqvDmP69NPTqhFcBV4c013yWpIKC+PSnmo1X
p74aefXP+uMFzTOjwI3v//54xbvp9vFqcSS6bd0Cc5mpm7cvLo8NIRIzsXwMo6DEj7F0wNosRPkV
Re2Kutr/0VvZM8h8vZexTECWAQ7OvQsNvQBcOChzQsN4+Z43Y7J3hfnLRHYI50K6wOyy1Y1DtEVw
wPfM5caOmuQQouoJtLFqdqI5mgiSHaEJkkldR44L2Eo/84tXk4ONoUN6fkvdxO1fPAOsYsyK20vm
6nehV5WvYDuBhphIR1DYoFuG0Kfj+I+5g8Cn/JRLf0n2OivTw9Am2SodbISBgQQcEYVzJK8NqXrL
c18a6PycQihkg1lvHLNVxPvHOAItZG8OoCBE+Zd+jFN5F2tt8YA66l9Na4H4xDHablc6ufAWqdF5
oLHOvlLIZAtd9s6rAgqyFJKwuN4B/NkshJprnlDY7dkt82RncP05kg4QBKF2iRxWnZukEEjMCvdN
i7CpULioB8Q2zPCYxPYXywz5WwCg68oFxPbQjWX9maMKtBxH901Ynb3hYIJFZrQDneLvNV+jFn60
qAsE3jyOAYle6s4OCiavxCbllhw3E+DtDXK0OMIOCdY5e0i730H6AeCmDyJE6kIswQALfeEAOKnn
69lGjlp56YiaXvT9zmQgh1knoZFdungsL1rn5XuIDGJt1A6VWPagUlxWIDSDnqLq26lc8qyNHyga
eCy5y9OHFjlX0GADwXRiroV0ZxNmRyOo7N3UlQ3LTyACgoeCqE9Hni/wzuWgaKjcEvlPMk6RodGO
uxLCeAvPMrS1H4rutbfBM69yz8loQOgzlOFjWcbyMIKBYCE9FJSimgn/g7Hm3oHCz8DHRGJCdSmJ
vvJebEMBlCa25KstyCPSnddn4jPo/k8UMMogRaGOfj0y0oP4CXjgGLrgAapWrfAn9ENeMyn8V1/I
aomtN+tSuQ5fI58mz1bDq73OA7EHYwo7sxSKVg3qF58g5Jot7a4s36K+/lzKSP60vGeQCgzbPIz5
HviZld2O2WsVIBc7FtWwBdK8fk2wq25zvf0i8Zpd6bmRHvWwMpChx1ZAlbZfQORuLXRgmZapHkhw
aKYR6ocBKGjiAsT+nPXxnVeBUwpQv0MkBWhSsORrKmjNki+qywCsJ6x/ABtQv7dDlOkt4krzsMEW
pdhi1e5Bb2V9kSkInTrLbO+g0N3f1SmAYFicmV9AP/WQ+aYGFV3UGskxzza25unvbnzS7Nr8EnNk
J/1mmQHBkuOnGMXHWDWujIN1ZYp6EaLIsn0gj5AQsnx3/Co+JmGNeJllzs4aDSyPegeaMI1/6CBw
AFJmVOEtXM2twYscafV3PXQgBSRtf9kaYKYUbiucJ/KDqA2hLXQ/6jEFVxk27Z0+Qk4jtu1nPRu/
F4KLMxZnzjMwKf2yCHgCJSDlRBJijQSot+b54DwbFjiAs7rqlp4KtiMtP4+98Y2GuqxKLtAYWdFI
MiF1+fczcQ9Pe5rrP89Es0VBUfzXmaYAgWz2x78JFAjfbUCmhQUhCrMY6iNTjQYUzXTkxwlK9qhP
zdSfg0bAyK/CQa3cDnV0ZaFRV1ExCqJCPXeSc1zZzw7gPuscCgHvMioAgE2Cz03pBod/2kVkaZ/6
sg7/ZK+dGPmiIgRBUhV8wy2qLcCqxsC36mNWX3vNoa988eqoP8XKnozd8O7X0Rvq2Ic/2cNB9pca
YIQpvo2TRwP7+UB+6CELQGPcYiNEB/apbTMHhdEmmEoNBqWMqW90bXtquwwvNzoMYtaesNyFunCb
FxuyWVkifrkFFIiguVBF7FhH1+MmB4VTA27Kal0ONUC5akayTTHYg/59xnQMv1iJn2yna6HIyi5j
nCxo+Dar/cuUxcabqQ4U8RzlvMlGjVAp77l7ZRMgxOi0ep+W2UUrgfrO42qf+V79ykGxNdrmCMR2
ye7w5IMqn7KzBsJh3CzjXapXzatXuWdAAY1L09TyAUmiL9jMaaDIhJSgbzB/Q4MgRvcq+sF5wGda
cTEG576AyAGgqQ0kfWIBClLV8Lgbdh1+EtQLFa1+0qYAFkK3ugHirYCBrKgKR5+DL3EaSMas9FCr
L6HCOw0iIxSQpLak+fAWL7Y2vtWGbpFx8W6MRnFv152BL9s83aKsygrWUoKOVuhgHif33GTg9Vw2
Q12sq7JmwTrIpbGKmwKCT01tB+sO39BL6ElX4BDFlnkCgNEWClsnjhQqW3tV0h0srQwZlGrUtrpW
A3mv3VpBBhU8UwAN4L2rAZIDeRS/8eytDprhR91lPyEn0L8LEVRLfYBUMtXntVmVrzokbVdOyKv7
oXffS7vVPgNcEh14XTtL6jaoXFojEwaYbsi1z62Fkis/Z6iCUsH2KO4laNcfhzHyPjEQU6kgmjAL
7Hfq0YS2njlL6ppIPU0TUhckvfjz9xmYbzEpmdSkOcDcj30vvU8Zu6Mz//MqOw+rNpr05iqpW4F8
8uoqdQsYZyBypgkZPtLLIoBuAP7ZH1cZheAJBqGRBIOa8I9x1nzrEjFuUPzqH8EL6R/JTkf/w9aX
t0Pn8XjmgnHatrW15uUD6u0AumyNEhuxbQ/M+BAwkEQB+Td7NQiCNQs/jbXVkmWyeOtch4GGzndX
ZVKVb3Fb/ESmFm/jaBge4gKbRMIr3opWeCBm7a09dXd4NP4aKv0YRflqKD4Hftqt6B9Quq/kO/xi
hz+AcZibEfC4Q1FK21mTET9JcO7SYdjoefU8hxoGstd+079YuowsFJfVSw8SEfs6AkkCWHhzQ0N1
9NCHx6TGz+CEp394hNiBEWygHQ7FrsHLtn3mVvcodgGvWR/ingjdzl4ggVTfF2Va7joBleVQlT31
o4An7+0GyiQVhG/ISKMpOkY9BR7GMcSGVCBN0UPlHmVXIbiYOjEcwVX9KLKifOnaDgAtbJhGjuGs
Y52JPR/MK3sMZS/spsPuKPtYA3zmBsO7UHaKb50ImhJ2xxeJqq9sAN2LTM3a1yG4PMiUqfrMAY87
JJD+EUIOcDA1J0s0WDksACj3SzyXh8zYAuzorHhs8BXWQs1DE1rNAyp0ashP5Bvfi0wPqTU4eFNX
C+wv6Tth1aBTiQxRrdxaRzFTX5yaNE/xhlKHsmhQy+vE68nGhgzuEn/W1VUkVJNP2D4Zd+TOwbh9
Iu9ttOQCLEtOnq2gdo4zkP/qkAbRcCPHhtxgfmXgzgIUYhiWbBzaHXVH8NNhB8TWF9TNcsd+Cvi7
49rN5SYeq2n7SZfur3hsk0RL4FDLOtqOThvsBfR87oOEaQdhhfe55Y33ZKKGM+C/OKDJi9lGIaPp
IN8M1oEVOeZheDr6C9y23ma2pWrSPjM+tZLHh3mmps/1exMlf2BYD+7miarI4aeokOvZREeBa4l9
I6zv89Rktx2Q249G1SypCwks6SzMEI/jobeHaRby0AktqbJqDWt3ZKO56AqLIdq7iRmc5um5nmp3
Ib6+Pv4sFCkcFHZHbLj6S9HUGuQhttivGlHEiHIivQq8Q5wK5M2Bff3ijMZedlGPT5wuXbZ1MH6H
EEy0sDTs0houiIRd5KYfQg6sbFdrIAaRrDvVUA7YhGYC7BvvymVeRuOb3lqXEgzlwQLVcQCng0JR
ONjpjQvnFcUzAzbyDPtRxrm5cTpXO+qFDI9eXzRbyFyDP69KopXSYDEK1m9TGRR3zOzAKkmHdZ9u
HaS5oOj+YUtUzOCBTanI2JHCKlUlT/a2EcVG7+IjvkzHpcdBpGnazYDypFp7M4T97veN8W2M60Pu
DiMEqKJ4oWO9Ey3i4CdoxizU+0pIBDmp/c2X2buHD7f3BkwkAGiG5l2Fshhd1Z+5UKdAwi8C+yRV
j5ExUSVkuqHfaclYHibFBKCc7tpct/9HSaZr3G4/MRRBMGbgZ2Saln5bDOHYYTAyN2keeal9aghc
ZjbyiP8hwMxUIyLwAgb6YK/JS5XOc9yfbPNYjyXV0U+Bl8y/V8jBfup55Z8/elL1tCT9XnaFNflU
L63qAdpUDU5baOzJBCBkBe1va1P1lf3kZXp7AoDi25hg0aTKpHZ5a1j3LB7A+W+k+toZ/J6fgqF0
17W6+KtM5JyDnIyREejLxCi0dew7LYDPWnIOO9eGLkv+PdM74zHPICiH1U5xGrDHsm6sLvwkTbx+
mhqv2PC9TTT9R5G2xSIuUe2rg1F3U8emfwzSlC//vlno3BKmmcx1bSRjdNuwPcPhN0lClM5GsQaq
8scaFS4eVnGZrj9B0e89jMf0W8z1t7HtjGcb/45tl8l4Z6Rh9/y3AHwrxHeDbpWnrAPYDpmKFj9M
vFhj1dDrEjogQLwnvNnMthIb+PuibB9SB8DNLM1RlxjF1qcMn3KLNO9z1H6Y5tSdvaA8cBbYDlfb
cc2DpqHCTosvUaTHF85Nf5+GIGukLjkgWOysdN211rNN68D125TlkUx+UwUA8Sz/j7Ir264UV5Zf
xFrMiNc9j57LLvcLq4ZuxIwAAeLrbyhxGZdPn+5zX1jKVErsKu8NkjIyIuAc6eiw9LzzMCb+mVqR
OcEp3+2lu2m7B15ygF05VCj++W/kfuLzc4EkQKLM970AHBeh9R+/KN65aWpNor/LTJzS2rouuJZI
wUSVACGQNDOGxEBy4J3Tnzsh/WCzdEf5xJ1Vl7TWBUcXGy8d2A651GEzpmb/yAc/f1DWK86s+kcZ
lT2qZSzkN5usP5BpWaN3ttsQBfC616/i4RFcaODG4uGVRmUVKCfT1nxOKugpkasqi+LB9r6SQfdR
7fhxVo5X6ya3UCjLc3xRqq4THYS7OnFBorS5UCvVPVBQeUg9yG6RNcfRELIpLhjqP0BW3uApa6hd
nYM9psbJzavtaFXjvH2xeC1PbWGqTaeY9Rob6gfUXPN7R3BxqyYcTriDtF7TcYBCAAREzigdA8+j
Ux5oHprWBGRwH/VfgvI02Jkx7dKJVxcF8ZiLYYAGv8n7YwtKButKPrqU2ODhTaBr03TwPI56aHBZ
OUa70qPLDOzzc3edlsFhCmq87PPxFVDJ5LuqQA+O4zXjzmikd65i/BWpgxXf4wloSztp+c4pPecY
uqnz+DcDoejinT3V4fS/doY/wuEH6tdXHlQwbwhKKRIvvEV+KTwMAfB/C7ySOkCuBuqkHL/WTx2/
T0Kdfiijz5M0jpedK5b94WCjNqKq4kVOANRiMY0DLb041v5e+wftZ7/5l3ikgj/E24NrvtSTYxzA
W29s8z6c51niaX6/cDk+djFAs9Cri03slns8ExQ4HfBUBCUnan/Zew93B3Wkut6s68FGJh0cpccX
l7P6pQWd7m7MHftY8po/FLHTgkzbK368R4QBkOUUEeEg5wHaqW8RoLq44FTxH+aonHQTj/kljcLg
SI9IwCvfHpbFWD4DUBgcB8vo+VabuQ4bhwHVvRT8yUcP1fdhlZGDCIJhS7qNsI6aANzweLYBUybY
P1kJ5bUUOMhtPEao+IVqYXEr3AcqAgYLe3knk7G4i3QY12F5N3pXMEPEmDENFbLLEBlTVdgZj6L0
4wPKskLsrqbaOLHfLy4LrkhMQ/r33Q9lFQSndoxySZQ+nXyRg4WpPYEvGptXYgkj3EikSw19YiQj
J9nUYtUVqjT+FZp6kWNlN83kOTcp1nogWwihshjYTbYhJ12QZkdPwvZe32RQswVRA/kjTdlAA3Kn
P/QSMqu0sV725JZyvGbFOWh/oGGg27RVLzyo6+XBEGz/eQ+vanBLNdCPWXEr16Bg1UgQqJr+Ou0T
4YGtCbYwen+Nt5axAvoNvHqsuaJerR9XEzPY1s4qG5zj2qauXqnmSi08C+WZQcMtoV7qAHHkWy+Z
gCw/NH4E9AfER5JE//D1pXR6XXQQDRD8sOxoQ07Hr5Kbvg5xSVeDJ2o8/z0wL6dYeq2RywYVEk7P
hF45WZNbolCm6vZkmq0YzzZ+gqBi59CmcK5RlEO9CyQ0wXm54HAeaiCRl61j4727yzvUBIoJu02K
JHtuTa6eoyyejD5u9iG4bk7KtgawGRt9cM7wJ72YqoME0pA09YaaOMwDwzKUQNd212Hr9KG/qRz7
IgCLW9VRb24/9AN38Gt8lScPAVfl4UM3DfxgIwu5GkAkec49Albrj4AqQHv+MHRHCE/KUxy6yLq+
Tz1/yh6scftg8F8/jSCzpn8IEprx1i4hT6Jakewcx4ecrh1Zt3RxTAkJyQbSr2Ntzy7yZ4EdH0Wh
6eLfOxrd8ru22k5gnd6A79z1gTyGMyhDAJdUD2SBnhmAZvEvnLzBf8DQfGaGjuN6NjQ9TeszJHLM
/cxu61reoeYW4Ho8dm4dr2oPg8cGbCT95kaUU7jJ3DZ9LkInwduyNP+Mg7MBnOVfqpcv2GrEX20r
zjeDxBMwdni2zjOkhlzV5ddUE2GNDlg82/DZHFl3I6Hyglng9gY3BYpZVTsyaVDy5xthV3sUegOh
AnHukjy4a/SW4d2iPt6DXFD3VcziOyyqAEJE5uKWLmFrv2JZ0B8Tp/Khu1mMZxw3gwoU1aPI2UgQ
9Pog+8msLv1ZVX8Cjlt/t0Y3XAdlrW5Aqa4AXHfUVkIH4wXf50sfsvQntEl/cNPwn6SjnpTPIWgH
XPlw9CyIoLYJk2to5lqAG07mJSxD8/LJBEXMdPjnBaj9eZPg+gHD3oCBUBok4jZx8HzAa0XWiK84
1hVPI+qvwFlpXfgwiFesJcadDCfUJIyJeDU7ZxuXpvXFlyq/OCi7Xxs9wgLfCCCBmNpXFZoo5sRw
r56OwVjY4rsZN1jLjoDqB6Oz6d3e/lK4FxC+ta/AOEAQN6m/hGMynPLSZxt3sti/fD8t+/N+FTsg
INECz0UBvxU65icGocHw/LiKZPwU1M3WkcmTZE6C2uiyA8O5c8AhafAiwaFwsqWboEBwDF5iMMBt
OnBMn6g3YckxaZR4HFtgkk3U5FBUM3XTQUUg3HiSIOG4a52puMReKTcmhG+/OwGUJQvXfQVRvdgB
zdseQcZdPRmJeKaAysQRiQNg+B3IcotNl4NYtoZcqWkW1QN0f8sHSJbH4Lk3q/Xiw8EC9HDMvoZw
EEKoQ/UptIes/M7OORRmgtZa92idwVr7gwIqCLOh2LWyViFP2ksI1S57B8ADNLkdSCrjgTRAt00M
L4MbFBFyFv4rCHO2WPYiBWaC6zawc3n0GsWefShJk7/s3WkL3S15HAsvPwk+olpuPGX6h6mmKsXX
AYcpZAZWU+5CVed7YqgTcQsuIB8l5kU8+M8AK3l4Qb8oAODONv6x0Zh9B2YTwmjcgVpfpEm6Ej/6
MYRZiW1YewfKducPD+QQq7rOzKd2Mtimr1Rz2wCcvzd4EJ7klEznGMcEe0hCFXdWZpxj2+lPcSNS
CNBspOlB4s9vhwu1AHN+a5EPBTY4OndtMGlCnxKFYSAf/ecfnRtofOnC4u5ir8fwk9N4chMPzoD6
P/zq2jHvVFUV/AkwjwLSxp59DaBeXUcmCqrJVCmofXgkORggU+datN2hGIv2PgOo7zaOq3UcJ/1d
VbBxW1Vufxdn+JtRi3wfelufb9KmZ+vOLsLHvOq2UN+pX8Ceqy6TAlzO1maL8vF9mzTpjnplq+o1
RFKh4qt7lSnPReEWD0CcA0CgXG8fFdapTWzrpnF9/phnQ3aoKwnFYUfyR96UClJE7HskIAzYm8WX
SDb+fW7FFyRQjOfMrPklM7xgRWbutXJvgyJlS2aDdBHQecl0JJMnw58Copyg4cRQPSOIsNlphj4P
Nc5z7yERFnXHKtLUPbXc0huhGCG2zbwJEhX0DRva9eCD1n9QSXDbNf43igIDBXbXepAHLYApEEZ3
bIPBza4ArzyWLsjBYsgsAyScihP2Uckut+zqq4Wfv6MakBOYNkBOOM10GAvqr9UEUJYZDe3OZD2Q
7h72Jmcgqr2z1Sc4YGinqkYNOnj0Iiss+Gbpr0rrh53WKdbGYd+cu9jbu3rhl+m/epgEzX2QsW9W
EYAm/t0Vjd431GdgeU1kBKVhzyYNorB3lxpdoFQpea5KBjK7ulfHuoor4GxxBwqe4hKVaBA0XdEN
K9f1dhJ8A7sG8hTtwPqfoeFBL7rN4i8m0E7bChmDq4y5PCGDNu5BW13eNxFX69RN2Gsm8xtW1NZf
qB4CAIuXP7IigmwRxOLAtYxjNBf7HGCLRggD4TG9mwCcePACAXgMvr/fcuFBL8kNXrhfnvBXdq+8
y72rrAO0tDma0HPHPjrcks+PW4Gt1mBhwcy2/uRYX/0xFTgXTx1Nfjc8jH/VEXLpoFb3foJAZj05
g/+tEZ4NugV3vHV4kZzw4SAHhBz7E8WWPBUrEdigyhjc5mLqS90wqZVnJY4z8DBqUjPdkzWHTEA1
DGWcjfcRcwACjaW9GwtHbuiXQr8PuysgACXYHUoxxX1H3zcQyU9vWzVUiG2jKYdGWAr6JtqrGU7Y
7FCLAw1QvWsT6iYdPOikAlXwwgW4xPWX0c2wt7JDowIXcw2qoRaaYja+ruWexQK6c3Qfz0vMY9Bn
oNWPUXPYgWFpE0Ni5qFAbs81xBO9qXP3tWbFYqCoXjzRwglh1FMGTnvxi0L/YJIw+COEeODQgqay
5eAAHyfxl+tigz2hkjYMymevkPKb19ggbcrS/DWHDod9cbrJX4ciqw9+hJr6sWiinSUQM8h0eoaW
mtxUkMS4HSaF48nSyU5GBd0z5ALYNumj7lFWLeTO7CL51uJoXH+76j7P7mt9vMjzAsxDvyxlZqeq
CCGTDnQ63gc4sLRBOLNlUcw3iTYdnQNcOiaW8w3eJ0gE9nrHvkRTIA3JUeuSQJBsC7VQ61RWHDx7
uhWLvtlMmpKMjiEKfRaxkIrNpxLSPPtQcj6Tn0HEao1/IEQfBzzSeznExwEK4K9/hWyYXkdzSI62
KIatwWvrNcvF/eRUyWPLEvMKsjdUkuvgvIn52lPVeMXBWP6IB8NdqOMhcQwxRmjTroIs9ja5RAqE
27yGnCrqkNrx2fBK/ydvwaVuiTh+HOLM3kNopzr62GuBi7w7G6mbg6U8Dq5xCoQbtcg3aF+ifdQi
X8I8yEnE1f3/EPvPcxqD+HhHms9Ijeei4OOm1uR2fqKG22Tq3ixNgedyAa2YEoqqFEEXMG3wjaUr
yBcfzo3vnEy5l6Hi08Yqkxrsdci+jO74FGGbeOgcIz7YmTM9FV342g6i+PGvATkAqyjPXPmlnf7E
ie2RC+SkQGcCjJEVZBcbZZpXMxblRqVp982AFFxvFOnPoEEuE4JLEMWrBtSkD+20H4sqeQoLVMS1
DnehKGZ6K6vpPGw8kK1MirL6UkIwG49LNzuSaeajv8lBvLFHsqL+UuRRioc39Lmp1y38ae95ob2h
Xj8Cf32PQ9x1maBouyp8SCAD/oJacDfAb25USMiP1XcwVq76qPB/dlyCqSTK/McKWN39CMqsI8WG
GZhNA2B1P8XW5eg/Ch3b69gwFMG/lPL4n/egOD53PIh9eBZjfuiZnwpOZGclZsil/Ti/25DN3tdp
FuxMT/InAbgBZC2D7E+V/hDp0PwAATL+w0u3uh+zaDwALAKBITGK+1R06TqQQfeDNX/MQ3SdPfMy
49ErOtT0jF57cvDquHHZlG2Srkn/YH17oFhDlVBiH+LvYwLVANaw5tEaLe+AapxDZlkgkwarnwkK
yG+gP3/qLat8imoeHkNsE7fkt0HKk1vlt0Eqjjdh2R9lGFxAsMjPQzS6W7AapXeQZXxrIWvlbofY
SO7KzHW3Srfi6LWyHcAxOjvdEmEIvrtyBTXlGqlDz32yixaSIuAVSQacrlLYxE35L8vb8Pc9pWeF
buCCBN7E1tIxsQX7VF1lI40MMu1qvLMcrVip/BPK6vwTtaz31uLr8BFAPFQe/i52CVvG/798AFcj
bQCq3bivxTmNJ7CFh6MCsbi2A92Saf6kyi7affJTBPnmYWQzwO3rFTWXfppm8AGgXOnJ+syMQEb7
6yY53ZTsXMbfvTDtOhDclWYM5dzcPtW/XzKsGE5DywCi0R1dO3nYM73HUA+KMf3j2H1Z3J9GUQf5
qAVUs1usFvu/jltCGKoFV2k3qh0dpGYM6uUpWLnWFQSu2N4X3ooHKJ0rm+JfaPdsm+rElh2Sh32R
bWPx4+BswrZ883MdmTtONqvcJrgrLQfHueOm7L3iZ1pGMdb0sQDhX+4dnNDMDmPkVQ+2D5w2Krnw
jMLDrRDFTzX14DlzrwQQjbsUu4ZGmncF+m6SiENaVyNHUcUHkFGevnXkBji7qYPX6OB2NNwhVTC1
SNgWmXkEzUULBo6iNZFuqYI7DxLXd25bsgOH2Pdq8YmmM66JmqCaNUpjRXEQf9m5NlSbyaJLAEWD
la2EhXKDKLij8TlqtrcTl2xDIY6+hSONYL4F+SgOqpr3seZ/hDz4LjMs9hjH3LgLGw6I9Oi89JkV
HAYDZUhkpgaf1mUA9U4y/3OQStJuVebsx8I8B6UkFWTeXZ52+aUK+q/gtAa8GawkOJ7F8Y/A2mwj
XGBoUaQQfM3EepCReFWgKUDl3Zhs6fDIicQPYI7CuyoqCiRyqwRAchwq0WjNp4CaL8fdNKFQ18oz
AFQt6/SLgwXnqvABuR4gwoGydvcv1oT3fpelr5NlgHQNFM53ULVy970oipNk8dtwnHu+DZ+C5iHN
iisvkaExw+YedLPx/ZgE+Zc0g5qBdidQyrwi/wS9W73TlQ40nMWE8jvqbYLYBcmr3Zyot4u6e0fP
0f+aAyigVZQMoQPiGB9lq440N73VAx+pSzOwFkOJQyGC6mYQNb40rog3HtAVe9T69cajYUG6NAcV
bxYUT5AXKZ5GAC5Xo3K6S+vI4skJDV02kZc7CslxVH4u8KiCfhaCUSbfPdrY3GiD4kVc4XTYbsxj
RDdoXTbsZDpm8zle0INKLmyBnRZ5cLGNslzTnyLw4nwNwRbjMkzD9IR/yZH+wKjmi/d5KrI9nQrq
4a7ZuzccFPhUPzLXG6c60wQIxWapOOFRUkKQ4oX+Gxod4Agm5v+VuRCFCpJZ6b4NHRqUBvpT2x8N
LxtRF4eL7fLyJCbIP/vyzUX+QZvQ78b/t9+hetbF2T7KnaY9/UdYZdEjCYgqEvovaRqojrtgzyGL
ItxovDfZ2N2QRcOLJFTz8KKX/bHBdmIVsn47sfBUyKp/DGXb3WYCnPuCO+prbQBpADR4fvDqWn2F
Csq5rJl8rFCWcstFBBUJN5u+FtBK+a9hseAZ+J4wvNGzYbuRqyjCN4k7cbGrWFydPSkEW6dRjZJL
c4hrSDei+dlu3YTXKxowN7G0+JJJ5cyTzD4amdU9ZHio+WEQ2X4Jeg8fzDzK86+TD2ZzFOGyXdAh
B+fpC7XsGnzdflex02hl+8UPjlIIM3Uq7tZFG6VbikPO+pdMMapExqujExKYfZYvphCyXRRdbyRy
OsBmYEu4STJegVZ+HPdRVPxc6KhFgiMi0PiBt08v/aljkGa5Eq2dnchHl3bcO0Xe389GFKXn/zaP
jH92UwSdSnvC79wwrXPG6ua5jfgG4APxqiFmhywci52nTZwz37qdkTyiHLO8GUoUzQ8qqF+X4Qyr
xEfoCexjWf5ZZIEC0h/6ZnU8ABqvigyaaTZSq4tNLYrRI6BWM+0ojvyZ5fsrUA+qzWAju5AZUfRI
ra5ujLnVvLdqnvHjFPngbIqzEgX6rdhjheK84IuzJwksP7TtNapezOtYT+xGTlMOLi2cV3vCvTiy
zYDjZsU8EtyozgvPnsYRXCL603/6dywm9drKTw4jClrzqYZsLZRHT2EC2qh11ZRYeEDaFC+qPkpw
Nof+2elFLroo1tKQ4dl+G/A+DXNSEHiN3U+iOiFelQZZ+xWoQtvdQn9CBCufTMnTOzeAZJuBCpVR
guyALi0IHuYWmdJuIRGp+usn/6dYV9cVcRQ27lBp9XE8a1r34Im+uxtaVa0zb3DAZ51FT04b7ekx
2smo2LNGRjt62oalDUywL5/Al55eC0jVzE/hZXgSDNETip32PPpWMmt8IMxbgHWBAdnsVmezfhmE
lIORAWb25VcYUFhfx5ptAR0xQerNnvNAFfcWUCkPOAZQkGpCPTSZdKkN1axZl0c619s9kA+DRh/H
G4BVIy83uNG6rxMI9KT8uTIH/oiqpOyCKnb4AxtH5bnTbWKs4kF8CrTMpYHOYotnIMTpkcWtN7Ed
12tDm6ZKNN6M3ULbESHkozi3zX+zC/slwgb4TBE06Tydnv6Tb74byGJqsNSE2WqqfOOAPIk60wUy
22AXWWyb2EYW27DUW6QClHOX+NOf1Ln45xnCqFrjWPobcrNQnCpl99B3SfegUNmxClOvOpEpzaC6
c5NqTRZdoOEg9p9GOX77R8aBwTdXA17kgGpkSbb3kSzbArQbrESZZN6N5Qy7xBiHkwExenVCBn4L
Spf6PvVL9qiLVpBecb68W3bv27MFQmT8iz9aS9//b1wlhYmskxGupWknXwPIaXGnf+lSq7jmPEDm
WrtbQOa3qB+ArKI2vSl8gMCSvMfOqX/ws+5KUVi0soPpdQaSMIgCbUoCpABvkImZp3bNun9xjeht
apQz5o+2ocaz8ovuZtAXiDJGUAuG2GIeC9PCyly/yXvW3lRQfhBWXB21lpK9Dzukt5ogvVLEHBzF
uTyrMNyVE9Dlm3msmCDBzawEClzctIFfHsEbbBn2OpeThRvouen+5RC83Xq+w/sNKaQYGuAZhWPs
sezbx3Hs44CuSO4FHx49yKWg6JmFh9CKvI2yWvdlcHpzXUOI4gSRI+elBmceDYKAW3Jf9jYYFL/6
2BccrC44BCxH7akJ3opzj433fMEvJkSmeZpQlaqdMTV9YV+AkKnexizhn+eYbUgph2s3Gcc1RdKc
1HLyAjDpZfjS8/6p5hsuIdSap6Xm3N/0QXc2UbAZ5jdh5Br7hQAo0axARBX0yUcdn3zv40VY+jO3
EIUB/v0QsxQ0jIHj3LGxrtdMhvGeTBvolrsq9iskR4FNJR9drFSV1zBMDsjygWaNfDGzj7ZdsMsY
4Eu4Cqv8bSqaRUAQ4Yxqm3svrJyd5KBS6GOe3vdCJKgux2kHsvhAkVpWct/qS1j47hlIgTmC/Jpp
/sbN8Z+tB9GF/EnyQ0yxd7u4+8S4uEM4XhZXbUKeDEBC1Ijo6alDyRK8FSmv98t9zVp4GwgaVduQ
JSJeO/rzehMwM8tc9Hnxq9MM7L8+STak3jlN/Pvln9VXAUr1OpRPpt1LVA/5qy1RmmdzBwlKbfqy
Xpt8mJ6tunLPHfBda6b9ddexFbJC49XDPuOpxhTkz6Yu2wuwa+xoOK8HUFpCtxOFRAE2Yr4LFXIM
R52uv3ZjdzjWfbQynHG4NXCceIta7GbNmSh20cDge+/oQHa2snph7KmD6V5q1YPzxSuhm7fEkj/x
kReB1sXlkx/CPmDJCG8Wdzwl8ipdLd6EjzHfV38WPFLicyi6G3u05dV2wlXgWTloMduPF/IFWuCW
OpizkeXgnv8utPqbkUwBUSGZ2C3TLmGo1Lbaz3cdkA/ZN3x6/XSLT6aisTRrgZTYBrpXPtCo+Ozj
1LITR/HN6BbNEYjedCW5Od7RpSuM8W4CfwG0N9TN4jcblPCj0HbCDwOxkNkd7zKkfT+PL1xkekCO
UYKX1/IvHDgzlMqoLN4NVi5XsVI1zkTsxr+475cxLiA5ngrrOIKb4UgdNHqOnu1eoACsG74Td7Qx
hc4DzinIIP7otvGarY2KoS352rF2H/J8DiBPKSfww9uGuaV4F8/kB4FSck1PXZudj4161q2qboSO
EYuyQzJCL9s1mxzPMxSxCKvF6hcQCugO4VLoODE1SOAPRr0jX+sDw4h9GgbHejAEMmDjNDUBlaiN
Xf6qBfrSjYrsvFzs303qCKM+O4vW/ypl3O4W1zLKikKUo+iwxUet/zodjViCaSzvILcSSOBGW7PE
iqcHPCFy234vAxCSYtcAfEJvgGoCfJ7luvTa5r4tXZD3v/vIpA7ydc0uzatDkwTXCeqXJ0tfqsgB
bzs16eKMGbhEE0dEp7m5dM2hZRD72PQp9jbBhyg1yWavp6cxeIrbB2m2u8JzUayGdyq+tZ5zAdAL
B2/UrJPErzcC2thYh9cHK0iAUWJujFQYNXV4rEBw4iNRekrB5+71OXpT7EF29oDjB6rFo0vHGTSi
JDs0to+SPfJR3R5V9P0eQn5yBRC22FuJ/xAaHJsgNVnIpgsLlIcwqVVpk1p/Z/4Pw5yxsApwsQwv
Mqoe+9KxDh02azeMDcamscz6C1B+eI5A2OOH7TR4a1T4IvZpsZ9qNX43GHCt0Eu2ngYvqLaWBGdq
KIsaGjItOyijNOeZUIxZf4G4UwuC/woKij1eLiDhdy91N75dQFVhb5M2UCvyUW8AsFu9IbvUgR1Y
blaNyr2dCT1W1NamgQu8jmD1BpyDIBxvb2eLOmiKsa0TBP4++ew0IHp6iMUAonVgK2xz09WxeeFF
3J+N9q+yRIXAilx0MbsqBWcs31kGHthJVJsX8s9xmbajEFz1K44MejjG04l8HuSckhNFZjhGidB7
hGau28hT0nHsfVHYPpywGQeHiFd23aGFJuQJ6JTIgXqA0gG67z+85JCTDKwzBSzTLPED1PGsNUWC
kjdbK4aMtnTLFtwtYTNf+sG+6SZUcX7yk5njGKqEYt11iSe/56Xdhbly/clPJoT5kKJKnIfZAoHb
qupd0LevscQvr9yYuhFUYEByHY1K9WdU5t0C+zjso7TuUYOPC7WcBnXwUEw35Eeb+kFwf9tKFBR6
ZlJHawqnQJowRvozWi8TUQ9kLkKQY/8aGOagHlpRzNykkRTJrKDblUHezW+ACLL2Dcr4b+hVMEne
HCZ/APGKAyEEeh94rnFuHVWshwi6j1Es+8e4LrK9oYQASIz3jzmvpweF7ydkGB9nT44lYuK24IDR
AdDJTC9Aw/8kC7AZhNUC6XYskmYLGN55QjJx9j+eUQj5tY+gmwIYEwd/ABuuXlngME1fyKTLEIN9
hOmQEWWEAwTUESgq8K9Qz5hhPawGqAliY/lrimXgMvfSu9xgmWEc9aNgnltPQzFK33qZITOtr2MH
4XFiDWJjEh1GrLIWRqBPBEFEH0SxfARrnY5dXDSKTGpRGJnvseSnKTP87E5vR6i+BO9ylbRPOPUB
jnFiHECcKDyPblQ/BkH9VBJxyLu/slQNwYr2KbA9MMOMHPWhPhLy/lStu9rdNy22MJiqg7o7Wu6Q
SXylDbteLTa1Zif1L2PInJQjQMRngtvhfTLq8CG48jZPrXuoe3YuNjkpPHNG68AMe/5Mi//zx6FP
O0/jjfhVmKHjogwwtYSFNujjiVhykUYmH3B068gU5pGs5fKBvZKcbeqI80xeudhL+EJoqSds5eCv
DfOrgQf7c6jCbWGW3mvQR85OGIW1JzOB1ExRuc5LaxTxyevAREB+ZefPE9ahD62ZxtD+xK6C/GVZ
gVAFOilXFlj2A6/iJ9tL/deAASDR6nfFYFk3DCxGN/UUWzdJZ/6svbI/xHgOBsBbl9bJgfScryNm
n/TdDpXDpcLu3zdt6M/8miFdWxGf3sLc0ja3k2/gzEyPxdEhcljU7FAn0KQW9IEHnMet6L5A2yno
9MgfE9IyN9LsWD0iTxZcesNLzgkoec8qs2twEL3b5CzTCqtPatKFuudIsrGjEOs0URr+8b/OsUzk
xDhZc0yA50voz8rJUKsMp2JbAN+qNdAhEbhvB1R5+L79OpRYskWt6VyzLHQUqAW4eU6gmUARYqrc
K7UohFq9Kt6mIpMuZX2f2M9Uidn17U3NVX6lys26tfktao+21EcXgbfXoVRjvF58rZL+uuOc7xff
7xOB7Hi4WqW/B+INDGMZUlcAMJ+HPszOfo/czZqa0ohUtaIm9TPZZOcpBHTOU0W4UYVn4iBv+Hj5
f/mQkHgbS8O6k1IR3v3vM/4Pk9VQ9igAO8OHoNlMhv13U/bXLujkruIJSsayyL/vIilXiS7nFW0G
vitveCmqUu78yLTB0WXh/MuG3CBkpfkpaeP+KYuichdD1W+bNB7MKk5QeyzGFfWaoB+6DyF/O4ID
5okuIJA9IuuQ3lG8aTWAmtnYS1Onh2XCPBv0qbtjXERgnis7kD4FIEY4TwbkxKi1mAAQSMh6JcmW
fHZgt2dTX0r5lGciubbKg8KvvvhQGUIO/aFmHXJz5GrSfIVdq3+ZfX3WHFHq4pxCp8bqjpUoxAqs
5EyMvh8ofEdo0ILz5kT+SjOzL528ZCAXbUNrnRj4gcuAf28zBTnEuC1vWT6Ka4kiujWel8l3MF1t
S4jNfpVlife0n4ELluH4lWfqhgKCBBsiGhkByZuEprjWmiWg6iGm1Q75N6xFoeaueHWjdCtwKnV8
SwUD/eMZq05KMI0Qr5P+a1yw9AcBE+h75SXMVbif3OyRLCOBqyMWqQ+Bg2L1OnamfvOhK+pGcUir
9KHSiWi6pDGAmmPr+XtKTi8d1Oqt5k/GmuwwW5pacB5l5vWN0wbfOiOTc2eqXZ7ILKiQIXXf+krh
pZmGp9IL2qfecwLNtupvlejbJ0DuI6SFuFpRbw7+4Hs8aqDGnk/dGhjMG1bb6W1UVt0TlI3HtTMG
7ECxppf3ewHM8QZJSZy5CH6MAcsVq6nl9plkBz/bvAnyIw7+d9S7xE1ehxcxOedLWIMlws/4JarM
DO/Vrq+e7EzoihFIvOqStutyKUBgM5sSh61nH8LJ1Ln4P8f2YLXrM3dfuPg6/F3Y/3Avt0NGEmxD
kCCcvHHlTiLZLizaf8vATc5PMWQKPYOtZ6AQo6b/RlBKAV84QqYtMZuXDOkMMIv6QXhp2x4EyaWH
jH9bbEHu7EJ3cMqjy9wEVU50ITuzoMxjJOEpZFg5b2jwWzib/oS4YrafTZpx7taDqWUx7qxFLKoN
TRhEVn0xwd0T2kO1QuVOdu6w7arAg4aHtS299ExOS/coCiIndefe9KdVZYGu+MHj/2+n+DDb3KTY
JMbDAPXM+Q5KfM9U6iK4HaJEWhQX3pXGQ922z5muSO6L8W/9fxNP81Tv8+TO1BwFGDqh8zVudMbh
C0qNPOSShv8j7dq63MSZ7S9iLRAg4NX47na7r+kkL6wkM0Eg7nf49Wer6DSOJ3O+b53zMFpSVUk4
0zYgVe2915MXmsvIUKN0nGYfKEXeR7/PQ+XEzSrLPOVLdloVTsuqyxWVd4lV119GHz76bA4KRTqW
ZeFKFOXalFq7iuvSCQDNK9NTqxrDzuJ424zgUR/0KT1Rz20TG9CBjyBoQo4gUpjOnBxODeqM1RKu
g9IIMNkhX7tNX59zs2u3EjUFqOpO6zPZqDfUvD5Trx7D6qRV2AiqCVw11HNKqMbO0/RyOpmQSTjM
tmUV6lVQv8XJFgCUN47lGvQxnNRD2l59jMVBM+iaHx+j8kAZ1xUtoEuTbh2N2i71PXVN6nqtZx2B
nC3ereTinRah2syurKOTDChVo6496RX4PkGdAD1od/BpqltpNlQj1CrzgrpryBUQtTZoV0T20Lky
3afV2EE1twAKnIxA/YK6TwMDDoi4HsiE2/F7HA2pIa+oQMvgMnFa7LSm57ZY06izeT55VWyKLNsp
mHBpMmF/+Ov6KjbooBMOpuv3uGU+L7xkb9hGt6KrLo6P2MW+rClxw94wpVqkrZhk1aYnpLxhN/gC
ZE6x6WYgfaBOBq7Go0qbDEmwRtnIBv+c8WRF7Xii3jwcJqj/LB7N6KGtU0LSemhd+yjLhB8j1dDw
TzYK6a3xVdd00Cl8xN5MpSHNpxAZ8nYHDjWvjQ+yCJOVBqox7L342c0qgZIbcd1c2XovPAjTnSOs
eIJWBqSccG/Gr9M27ec8zfUHMB9vCL1NjctyuaqijJ1mW99B0wOvKEAwA++tkR4ecJmlq6UKv16d
kVhkUElCaThT6BL5jGLf4PviLwqogr2Ty4yBZq17keWXDNJaOz5U7Z3L4uoQySo4uJ1mnoy4sXaj
AdLlDgzHm9zL+0fWMdQGZKnzIiIX5J5u333OLRmBJSZuv4+dvG/Gnv1soJXHnGFA3WH/iWtKP00P
06PR68OPUhu+667Tf4FWt7nKwGsBSkHH8wU+w5MoxmazfCxU/Sk6IKecP5ZhIWNVW8n7x6qDzEXx
IQOGCVxNh1RW/MkyFJa+Z3dQA+FPTWTyp1LpoBgFEI1Jitu2HYfsMY1fyEdRMc5HNhKkdRsKIIdV
DmuwxsYPFBECKbXXrLz26SJkE3b/ymqAYige77LucXJQy0BrUESrRMT5AAUvGjYtRP8inK4uV7Ez
N1wHeQRZGPVxR6Nijx57RjJ8BNxgBDcGSIPFGxsD7MNj/VEolgtdgHe4C5BoxzMfFB8adL8/Iqy2
S3wgz7xt7yYdatStqcLxOfAs1MshBIayjlLzaYj8fD07lrgWsLz/QG1koJ78NwQl6oMdFP2jSti0
4OQoXIL/GkGpe7arY4PwUNkxdF8BMGdu0q86kSTfIOrxMEFE9ycvQag8xa5AneC0Zl4a/R04+ueu
TPQvyDa6q9JrzRen6qZ1O1nVQwqmIhTIA5QmxYhcE0RND8z1ZRmLPRVAok51FRdJ9OZEcXpKBA/X
ZK8q6FUYklv3YyU6qAomz1Tpo+eBszFqBiEPHCalHNKU1pSOXzwAOBscF35vwTy/1lBQjd/7mF+G
2I78SjlSNp1QLjZ9ysAIiL2SfjQSkP2gkIQjldpkF0czL7GW8Rd3KJuXLvUTNSBLZ4k7HOcGl7x2
7Bcvqp/aflr1pcheuB4m90lePNOoVSY2sjVyu9Uj7gXpSy8jVGRwwQ6V2WQvU5I0Ox049zVNcGQ1
buOxik7JZOf3iWX2qCm20w3Hy7+59jSZ34dgafMTZTTT6VvuZj9raYm0XaUg8Fp1Y6et9KbS94xq
k+xDCSjsU6HqjqzA5Pu4LNyVriqVqKF4O5v0faML1DKVp8JI86d0wqHKiBSgnTo+UIcxSo0ljuUU
ATE1NAylIiBG9QT2ohVDN+vGn23eAnmoAiflIO/NvH8dzkvRNFoPGOmfnv53ayg2OajmMTt3joan
8atmsSFnzo/LcIm7sf0Xcf9FiAvmlh02sHf/RSx9FIqrJzy2V/P493/MzTJlfwfhS/PoGGDFAlVy
c6IeNZIzqDqphnpkK0bL2yZ1+rqYbqYujpupFIfHPQ5bl5XtEHQvjvFXF8VCkeEC2qH444RqqPf/
sVWFtzYNJz2UTvOP5ew04aDrjvuN4ei9X7XC+9p1eOvJh+Dvlov73KvyLy6w5+tuaIeLNRjpAbfX
Yp/oEX/IxvY+7es7aXfbymGg34oKVD6XmqJnEntv0ji47AS+762ywDdHmUG/LUoww5sJP4GPLPsL
RKZPSSi676U9fhtxw/vqZSJZoc5QPuGtZdgGSNGfl8aButLZlWF0Hr7cWJch9Vot0fwet7G1Kxox
rGimyO1wWL3PBxka7BYYb33Z1AZHYqIXfAPiSsDswHJ3JJxRlz1xbBjewONY3ul4P/XJTFGu5f7E
Gy6fsWiGE7p+YAJJIRVwDWDlYN3hL76z66Z41QaQCEgr9TbIWuavhuMYuxZsE/PcOufvODaaC/rs
+AQ5FsjxqbmGh1OlwHJw3qHmgggjwo2Rf82mzPthGfYFcnfRm7RFsp0AojzitMvF3dUqwM1iuT+M
cTuGmfzRdgNU2ZvOvi9qHTpkIG9d46zLx4NzwGMVbLKejucODk69B+QH03vhis1ignK6B2JLsaky
md5TFDkDvZXq4TscFpvWohzQS/ASAc1Q74Hi0hJPZc545lMcLae48k9ezl+WqW7MiwcR72zp/mhc
nHgyHLdg2zJM586zLLzwTX29wfsRZDKUkZpWy/ph3ZQ2CHjzAG8KZYrbmNv1eOF3knZ7Gwl+1RfB
PWM/BwIesa6AyTlRnAW+3DMrdGvf2TZXR+tNn69tsRZAan+24g5fXta0EEuoxs8pg4pVErXyREOe
rj2ei8+6KZzTmBctqi0L6H9UHCwjUSePdQ+AMJ7nOfCZgQRlEmCrFj522Izmtwy81z63vfayxEJW
6j0WpH/GWy2Mw0yyABBXvK4TSNR6ClvPUA1/HFCALM/6WNwNbv8tkngZlqpxsua96ULtekheiqOQ
Pw3JQSFck/YhAgZ3aEE6ABK4QN51HBtlN/uUKub0BIe+yJyrbqUExykiyQYwr6NMeHA8MD2tNNeL
H0XgxGuvd8MzNVyCK25tmHqxtdwO9Wf12IS7opTBQXS1i4qqPLVRNilBIcia7gRAYBmADgJddxFl
vhoXucs2uoPPSpPmIPJfjQHObpFanZAkM1jVARYhnbtWAB9mpkB6XBk9q3HuyK11rIFen2B85zoB
OxjMe6ZqY2xBmqfSAfKpClpj09KzHpX45xbo2zOFhF4/3qkJJr04LMHkHTW8oWaVcVzqwHtZ4qBX
glQrNvLgSrCTqsQpbpbhLOJ8WJUd6kkrl/vI5+enQoEvloZsjAAYf3ID3/ceHTituYrzCeBktcIS
jGzHqcfr9e7Gfrtoqq5+NS3S023S9/Iha8Ch3+XWzwIdrbfMnxZoB/CXnztigOUjRrl6hxtvKXi1
nHLrdpa7misqu+pnLC2wJi2ijOS4Kam8qbz8mBtCyxa7219Fm1erILmP8jtsOYx7a9LKIw4GhhM1
hSmHUxKb78MREvbY7IrNjZ2GNIFib4bLShU0QcoVuaFT6A+dph/IixzE+yVo+CfbEsKL0Q8Zz4+1
+q3FLSjHYgcl8zTM1I9w7CIwzNF47g6l8ZOVTbclmz6wvVtH/V50wJF2hP1E1Ux5ojH1QHJRnv7V
xsBpc3Je/xS5TKxMr90M3G5w2wB+YYEoSIhMbBolV3njoOFiAxHPpo5DEycXv83XZIwHeKRWKQE/
mldZ5iJlVO0HN20gaOb2ieGjlA26rtKo78YiYFszCP4m09KAZqy+W4bUs9WEutDEBnAB1LSrRRbH
MryZO6FaA4SdIcByagG67BJMNhoujhA7qRXo6dpNlpXaOm4n51gBV3owetltmSg7vIRUJ7tzkh9V
it0I2BXdxzaDyFrgeu0WG8HujUFFvVYof4pAYX2/f/8BGRl0dT4KhqlUeK4a/teC4Y4KiG/qjqmK
mMqQaymqDehO3VPQhR602wvvREMHokhgI/zwBDj/O/Rga1pCaAY1KGjOdrkHKUEc13KfGdDQaGIP
792jYWyAybHf8E85mxaL/qq94XsDmYwXAXDKzjKz/jBiB/2YWAnqdFWEpf3dogjxO44eAp83OKiJ
+jo4srDr1nkm0texcLQ98wzLp2EMWsZTHdsMdN568sok9C7HIvyLnNXYJw+1iwyWmumFTfTcmhzU
jU36SqYcbM6JCRYBDRzqkgcvNs4rz5GCMlrFgLeQPkl3jQJBuqmnHYQhwVCvvH0KKiE+dT4eg1Bu
UpWJkN0Ltx3S1Ou5RrHv2vcxlR6CAaZG8tn9+s6S6bko/iL0GJKJw35ENhBHAb8QZVoNqIPmBM6W
bNTwwbqgdCS4o1Ek0vKSu9oVDO1mIQqTuQyuFurx9mfPwiBgoclQXJ5Nq4jJ7AEiAR42vTy49F1c
neYhTpEC1FmW7zEV63Ccq2JsLwWNf0F8n1XXvY1JP37ugftHnWnykle6fT/JAVVQyl7ner3RxnqC
DAKG468wCHLa96IdvuI0uzsVrY7XLFnm95EVYF+fxuYxGewD2S0hIwjHSO+truPk1PJMgmQxh4Ch
ws/GtsO2adc1M3EUZB5jX4I+fCaOqmJ5KEDS9uQNsnzOjHRHONoOEEGQT9XeDLqlNUTEmu3QT/mb
6cnYjz1LHA2Az/CWm6frhUKFG3W/y6r2UxBYOJAi+pSZ8pW6RgE+mxH19SKB9EuAXNcDNdD0BAU/
iKQtOT4IGw2ZLbuEyEGD04SrUKApdwDwRDjZ+hXHkIO+WNY8icy2De7byuvvnWJq72oIk2nR2BzB
f9fekQl/Enz7XfwEYtfDDZzGOJGYdnqTfaLRTdxiIwctJbUu8rPGxumqWs8KB0j+kHvuLnO8Vs4f
4R8xy2Xo8lqcfKK1589FH3FZRjgvWeyVIkCtc5HpWyPKHiK9lOe0HZqnJh7FebSth05PAH9STRD2
5SaPqnpDQ87t+ikVxYNthe+TGOrdzoKzeVIVgyGae5236tVJPDW2Oo6nXoFz3pMBXTWz19iO7KFm
xpAno5DBzMt5ngB7yW/dj0nLioFbi9XYB3j7U8teTaGYJbCndekSUnJUGaXm7so2dykcAF18mGVm
i0Q6Mv4BkvayOWA7DzSWKU3fwOZzHkLNx4RyFLymyvXRcPFS8P9xLiiJHGDd8j1Dqc5moFxIrKiM
AG0APaoyzhTBRCWc1DXwH4CubRYG4sVB0UJNJtu/OgqFpKgnkKJFSNVVQKD1KMTcEIw0PTOAXUDc
xetNpUn9aLdZ92Ti6BAg1ij6HrpavEK1M44najyf7Up8TBwSw/kW5WEzT8wBFn8wa/dF13ZxXrdn
KwcEo4+dsF/TuBvFbmxSSPLqIdLZgOK2qChXXVaLvyKIzQJjqGyJp0HqVS0RDymwkFGXbebA2fix
uDGBJberncqnay1XXeIyVLMCuY9/Tj7puJQ649nx3vu7haLbiRrTC1DtH8uu2MgYGcOKSx2JJUiM
nGxyUZcJcO9sGxCERw2ouechzQfgaNL8ZT3e69j16XlRbDjKcVfkmY1LUIca2tPVIl4UYRLOpHY5
DoP2FHh1XQono17G3bYfpq+DQHaQqZow6rUREoCLjaEEZXKYPJBpsS/DTs1fhn8KIdt/EUefQl0x
t9t/XDEtwhwJY3U1G+IJfmuLeAMcqX7m6ZcKaIqZ9NlUPPo0NMCWAqURDxqAyrs4aJJnfV4sPNM1
BvWg2odCG7CcogGTQ2wdiL6PGmLrcz4o/RbbTQgNAXFZs8Ix5/ktyspnIsAlVhZ2C6XxztsD8Q2F
UGN6qpAwOOs6HoyJqbEvUJITPtgix7NbTtpT3UZPZJ9Su9zIvqoOYxpqIOPfkdkt+27vNKB7SlEr
8AUkbKcIO4YXGTrdHb6JOJenVau2X+FELby4OCN6nGITlU24Gg5XgczhTg8kdhW9AfQ0x7tD0Owg
BA+YjlpWB08dsl/xJzkFCfDydbKecvycNbsA/aOs0u1YRNraHZ3sObAqVIhb82AwsvzZakS/rrTS
2lKAwCviBRC1fW1N+TOZJIO2RNZq7p6GRiz7O8fkX2hEDeS6YwiHTtWJlpwm0z3kNhhHyZsPfflQ
5HiDTLwvmQtK6YlIWEQNMnqosRTbeexEAKKlrALDKsuQlWgKvLXg6OmROFYa8C/LwREXIlsJFQkx
SFYXmha1ONfH6Uh+sksJwR1VSLwl28zwoi7CUPXjLza6EG6P6wSHpXYBRIMMpuAEuqDgRMPGmMBF
XlFLrtnPPbnRKn0CZ8SvOTcTacjMZtzpdvjSNSOyiaqB/pyNwxqUsYBOo95wEBa/20IrBof27DdV
0XarNW80UReeBTgW+aF/Mq48rfXWddpbRxdPlrmZgO4/ptiLZOAuQ5c8FOPloM2cjVf+q24EfRrT
X5ZyIdYFHAB/E7rlrrlAWWqVXqxqSFDT6STnSTXUW4Y6rgnCO9QuUVzRcRMS5mqKANOZqwfpcXZo
wb4rIRqyLLcsQj0U+kFvoJUXPU7S+TKR+8xCL7u7iby5JsUvy1IvBsPukFXYOrm8mVa1NzqoGumt
PfK+rzSyrdw597ZuIfOYDj8DjncdJ+na92Byu+DfpBlzcCXHM94CQdPQPKGUpFhR8jbR7XNbJu6n
TNjWVhdte6CIIoTIDO1lPyKsbLS2Ts6uI2g/jNeBcxxbzu0auob8qT3s6Mw+cRhfO5VeH2gIHbS1
YU31axnG9pkrym6yQ/+JA4PvgvBY7Tf0BIoWv4d1yu5ZOPj/tzBLrUbTabXfL9oPYTNfFNyA7xdd
Phstri5KYZWGpILpQhdB1smwCox8fIxHQ4DItcCP1C6dN8f2Dk0kU5yW4xBwSDzIRH9E8ATcTWUa
umsqVK5YBiYKjsO9pQJ5YDglh5w2eCCVMg01AZjO9cycHmjWOEBmpdfjz0tAiv9V/2GhgSXAhjeg
/rOZOx1SXVfcfNBB46pppS86p34mSzekma9pYIgkFbQlnoTPKMTI5/iuMU4iTKa9nNpGyZuY6xr/
gm9d/o2+KxyVJH4EQd/7fwnQUm30hVW9B3BsuHPwwHhlj8IBpASeTBvEOQ3oWX/k7nTkdaW9ueGk
baSdG0c9y6uHKYUQKkVAesAfWxk8Qbn4ITHj+K4wwX5En5j+KVqc7zq8ID+QCRW4EDRHhc9WBJBU
CpH/3zgSSNrASa2TaEGvDn7LX2MyUmPafQAG5NZYLTbqaY2aQt0/zYMsiI23SQhLglAA2p2oQGE/
vaGu9iS5NetuKVkuL9XiQ8r7z2RCva9K1DtQ5XIM+yd2CtWehLpmza6wyCQFswRSMHjFCbd014Z8
Be75y539apxXkLmOo3t6QMy3+Dp1/vmA6BnksuzeOxaG6YN5XNwvZV18lAIgVMcEiYP2qy5MxYEj
KwQqQdmqHEqGSLmVePr7LZ6U+n0dQNci5n20NSpRgELbaeU584Zt2Hf1cbbFDZD3NRQZewmuhdmG
euxkq2ErjJIx8+F/p89GDlSROv7GDueZrqHrpuM5TNe9W153SzQgsBqa8NJ1KEzMHK1byRw1YSnj
6aZR5/6pGWraloPNFA8Oj/mONoKCCnJ/PQrBmHY3d8lvWxbKIIXd+bPRY3htHzQ3ywmWvKMyASoJ
WGoF/rV0oO3taI1crvSXGTcLzKUIN2t5FeRxLVecQ2D38aSe0i83Pcvssi+ixtF3BumAW29dZs9D
lCVbpgntpCn9UWAwqm5bKhVSMhZagfIDGa7Iu9hpSI1lDJe6TNkDG6FQKaevfemJndVwc2drnvvF
sTY4/bFXo6ixDbMKYJlV6RjVj4nsCaQuxhNZTI5XQZAC43hOBaQuVA+lSM0V1ab1SnjEatu/7TGM
QJuZFKC9HXTH15AA3pCxTKvoAs7P6IL0obETKJnFjRi2OTqpkuis161PtsHzcBiVSNABoYrmnhpg
qi1/Ao3/BuUxBVvhuP/dA+Aljkyd9jSRg6J1rx4PMq+eZxv+dOM9zcAZWuADCOasb5dxQYuQSIlK
GFFCSVQr6j3olMP7zivemwobu6CtkXiFJQqxJUUGGl21L12pg711UYiDkKiVx4vxa9yU/RGJFXeN
XPj41Rqco17r+St4zfpj1IMPkJSQlL3z8IZcI/2/I5E71wLYGCeo+hG5UChl6jlYEXsQWpG3CKvg
MWf9SrcD7YkBsKFnPTsEjTOunVCPfF4AhbCNIxCGcLwAUXZMGEXUr8ysMkGY0QCcq0ATjdvjQkUU
QAE91Op9MrWpryWpfRBKxnxoox68EHWzpeFohNOeOfiz5n1tvzB97O+ABUZFlhqCTjF7HDR9jtUi
zE/GdlUjr/tEAT2LP3eFHpxpMbpUWjTQ/dKdM6nHUTN64RSvWyR8ub2WwN/6NRgMLqhUaC4uQ8YJ
HCtHMumsh1aSBpbAEwT4ZpstGGifVZNDj++EVMORTFmLO9zQROk+8HSf5PJSiRIrfUyMSxEaI5CA
U7YBgyyHGCykG7hj6SujT4CdQlndW9CZ0x1XRPhOBhLzKQOLvIHKx9x3zeHKaysvzdUH6E2CO394
w//u6Y6Ywpe5bs96PHUtttKMLJE7oGxBPNZ5zsYOGLI4jSK0ogbHvfk5z8cclcc4PSNvWFjRLuI2
aDNiMe2cLAItlRbrn4LUPjoK16IDzOcLVvb3ejAAYxdVg09ImLE29nwYs7e2SVNUwXfTdt6bRGrD
Qo8iaqxEQx1bDdmXjdmo2ydtXUxzvHcgY723kUg7oMzwvABzRs6QsyYYjg6xpgMKEWfvAs8peikh
sGZ54blUGdpJ4MvTtiBiqAELv5jq5kG9ooyQSg+7rWMnmTV7ydECgRy4qPRaYskeGBWIYDhwxzRc
GpFnFgjbcAl16nwQOXj8gqlrWO5rDORlNUlFqKbP9S14i/ihA6jlriNFCWUvjKrPQPCBbuqk3cZO
tWm1xHgkLrGMUfcGwVymNVB9MHCTgSTfs2lHOGpmOrguMKLGspvvde1Od6gUxitgYE/bLKr+Em36
6kQdnrK8jnRs8KglLCxsmol8nF5LcLy1WXDnavgGxGY2vBqAceFUQR9ekVd6703K1qBo9dhI5m4X
YNyCk0vCYQIdhoLULe7ObMFJPWj4WyrHFbbODsCG9h6+zATYHV8Fi20mI4JSTgyJsSkS3SbOIH+T
THXJgGdTRuUuJ/kVXJh8TyZpmbiRA02d3InAWi9h1AuAEjBiXFB9X6ip0+q56PNqHytTSzcvcizf
wo+Q+bu2fPcorgfepWo7sDhnDjtCsoMdU9VrW42nUK1Ct1665G+ENJF3bP7gnyLSLlKrXHXnta6W
XZbJ0+wSRlzb3l7pajpFg9v72GGhffC7fBBpCEEGSr9rnfEVpf98t5ioRw3pDdHU2Tv2t7FiBA2I
LdJpW2igIkaBe3xfDxmSP/JrDYKgV9b37QP+n72QFQlVD3qfaQh6LZ6/lZOVbCK3TPbk1R2IgfcA
qOM0F6XlnvfEoHCwEnhdwP4W22LaIM+bYTCXPwxODIUBtYUm7xLH7Ak7D4BSoKKbyY2IK9yCUjqb
DS4ZcZWUvw8hR6dOboMLi4GI9FVw4/BkBfVUW56LGFXSPIhy9xDiPoDMEk827wqCkLkQk2Jo8/sR
UsvE20GkHkTjQRrewhL1hsU5bmvkfucAAaMiVoKLjNQs1B+LTbd7d9UbWb2Z5b6XxecxIMfX68xG
WgjvuYC42ch8j7YMUXExasfKcTQUYKBHtiqO3rTCalBvCDvyce8RA7OCDMQe/5xmjaWWofAQkVfd
Ze1lja6pBH7lJKeN5xKQU+qFE0V0m9gY+0OWNToqnNX76NLMRib5kx7KameKtl6ZYiw2CyXfDf/e
4lg4+f4U0tcorZI4W4xaEBPWmv2iGV12N8gxhQYvhmksvIcicnYFVKA6P+n+RgV98azbIyqlrfBT
VIG/nyLr0YqQ59agfK4mQnin3ICseMIzo+IvZizrvW3F4TqJp/EiuThEwwhuBJTs9edIlyiajKJi
O2bgPe1Vg+qteESiAt1K4nFGboqmhtddDNi48RpC5vbk6DhGBbme8Ro45jenZuCMsPudNtjxVxbX
xRqF9sW9l+MgoHSbtxKK2QoEy4HeQG9prmzm6Pm9tEPfDi37Nvgq7mMB8MleL/Wna4w8wM9vudyf
YpaloYn34x0uUuXA6+L/B7Sw1T4DGf7Cj/u2P6dukz5Gx1lbpwhBATCJr0HLis0AhpdTlzf2xTIg
3myaFRCRmiz8pgXBaqK4VQFVYfuxTqGkquhWVUM9aiY3HuvVMqZpzLBRxvhrxp+m3diKOHyQ4Ju6
hGmfnUoIEPqMl9YbeI7CTeBk+l6DyMRbNaafzF4aONbQ8hcorOHj1+LSQj5gJxWBpZs4YMZUPWpq
MCutB5N1M0fmTIVJdJcL0+Uyb3a32o4NDmr4Ppa6YtTUEx7hTAQ4GdGPD250alEy+lj0Y/X4y0ID
uy7qxwZ5WBVDll4Fju+zaEBmL3WWmN/W8WL31eusKmRq14Enu2y9C0nG9t1UnEZnvDeUabFDgJet
g6yw1i122UAPhN45Z2ED2ZyJg+neMg8e3pZRQg5CRUqa0tADwgE7SKAgm1HPZi8lXMnLE4hLkzcG
zqvwQFujVKXjoUgO3BCuP28YUOFyKOsRJHWxk0yfNBB4r0EIYV/YYFhzYzHxCKQxZAs+7B7UB89W
IXyKWuxDk3k7OUowlqnpiyNuhe2PUW1uajfje5Zrn5vAZGLrBFV8ctPcTl8HziofVIr4LDQukiTz
RyfIpNxDHKAE2FVvj4NrOcnKiEBq2CdBvhlCjrIxOwhXoN8CafGgiUNQ2Sg4tkEpFshBvPUNxHbN
0OzWrhoy3Go2ecYAOXJi8RYXoC9yc5GeaagNuFWj3OvZhHb0cw8p3AoSFpHxIgxg/kED17F1HqOs
s0oBP+46R/ieOv+vBsOb9o3KB6gjcbyBVLG7oS4+GDfnKPLPoeSK6dSfulbopCvXsqLNqOa3OAtz
N7Q0uQXYalDRVcSbgPd4sSuzMTwJqMpw/7brUoCXOOFp7pYo7Do4yP3/OZJZ2ps3Rk5uPmnhkIH3
QaB0KQtx+DnpnebjVTyX68Zhpg+opnkq9KexFmDEmkx+4VDy+trjlRpnl+WEQw+93EKPpbljUCo5
Ajs87QLsRx/0FJKCaTj1b5rsfugo8Pob6/C0RImrs24iSFdFkBM0VMWAGvUonlxGI5OAv4GiRFdQ
mAhZmz0+I4iC1ZDQMlAasVbAokUHslmonnp0IbZZF8ZlwvlTgjdCZMcFnuN5bWpHauYxua7GrYUK
9NXssxhnfifxbaOoBidopyV+sdH0xZFDfvngSgG6gm0WgPUy0Y1trTQEmRu3G1NAXXnS7O7TH+x9
0AUXJ5TlTlJRqlDlpeMU2Ceww9knGl55aDxl2yYFBQ2FRUH2PFohkEof8WT/48xf01scjFxdwDb6
pxoixtyBCrTQV2D+5nehmdMPGLJSnm4X4KWA0banHVRzvAMbYgvKZJKHR0PLtoSCLoqu3Y2lec8N
9x0YDaK79ERNPhU8X1EcuclIQ+qRTQyQUMXfAnMIF009atzOFr4zlJlYV0MG5uCVV43xOh7i6ERN
2dfvvRtbMHBxgnQcUudlXqC9CSd/wnRUn9sByNXVOleB80yvij/nQMQq8YHR9aDhkOKNHvC4G+lw
Qw7JVrhDPzuWW39fxD+jeICeI+qLLsBpepc0nYyzWiPV2mMTV3gDUmwLOG2vznUdVANOdDEGEd7a
qvFAu7JRDHnN3s39KYKibpNDjH7V9CUmkr/T3GTvmMkbBY4MGsNIBHxbymsHKtud2mwAOchDaLQ5
8mqqnncJofpcF2fvcyUvDRfbPAW/l23TpNEB3MQ39UlkmAuPqiJwj4N3W/FEtUQscL6DXOcHIK/u
iZqEN++9W1uk2aBuAGJ8ict+D/73ubS83h1xBweATo1uYu3RSzZhkLfzXYN+4fOdYb5L0O8+VTcU
g+4tFFBte63zjsvtgAIo9PreMvdvbilOCD2qKkGeFAywOPsmEPbc5RYDFjGzDmTzZBoD4UDAbfq/
6nYox8k4+wFt0HHnplCfXMS9Yl0vfQOHHjs+QROMHCLhexN6ePdkEhP3zllQHXHq0EmfFoFYql+Y
0GIzlRgIANBQT5dusOtVXSIY51XW1eBn8oL7DNIxTffqaq31kJraU6gKIg0LWgSjdIFLdMt4k8dm
GLYXzYYwCB1EdqL/UZY48qKDRw+SLDbYd5orG4XRQaSyNzUOzxYT9T7sFEUmatTaS/wyKWM4IIuq
o8k7e0v57JukNqWt89GZ7jxnd5NpJ9+S5i55I7bY24FA/ve0/BJHDg8Y5xVdMDSi6GDVzif8Z7zE
Mrc2eJWItlwNQ0C3QRHbFz55a2HV98YIvmCnNV46yBa+jJBmUZFkGTh/gJird0+T03aM/BGynAfh
NvpDbUBDqhR4ArV6vyEAa4zy4Ds3DiEpiD1r7Tc1+BYD/ZngrHUbI4tWltBrVEhYHI7FWzutjjEv
9M1cUzrr93Hwwq9SYY8gNAS4HZ/PPi8VqcLqZwcVoHqlXRwS3VT5/AAibaLUNk3SA5bjNsGajEJ3
wF9K3Ta2ApA+ILKEMNzcm5Ay1DaL52ohMoIdfjj0lTvrMiziDItuxI0t5161LlxQ0pMjUxsj6lGj
08ZoGZOyA4owrqeQ12kTvnZB6LB24ipzD1bQotQtZODbV7KYmSruLyKW2mdkaYstXgbkqiStTPJz
m+NopcMtdnbpIDgD04Ca2uejZ2xpVq6NcjWPudIrtkKkG0aJol7sc8KTQ696oGjDq94yZh6ObVaz
j8wUMED076R/RdkdP4b04rjM+x/SvqtJblvr9heximDmKztNh0kaS7L8wrJlmQRzBMOvvwsbo0ar
LZ3vnLovKGAnsnt6SIS91/Kks3IjB1C6fUMSBt8nMego9/TAEfSU4dkrK13nFFLi543CMeNm0zV+
uc9CW5zTIQEc8Dx2b9SEOf9YuKJ8pFG/BMGh72J7Q0NLmgnsRjF79V9JBALkdNe3qEI0Bo6DKDA8
P4OAYU/KlXnYy0RuYTSmVnMkGV3UxDaxJZZ9gh1H7PimznxZ4tBz9q7wUG/qYFduyAMHW9XQVGll
VNtkyEDzYALWS8puFO04oliYpculauIRxB1ptyVZVyQ4LcuCyEfa+u/gqH0J65B/GOZOvJaOeEPt
S/073ifeYTCA95SXa4WZgo1/rVi0T8Y8mB/rdMLUBd51Gy6g7gXYBg2xwsNCIV1TELFBy9Mu4jxo
PuXF4j7GM2q3KFriLDjrT5LqgYbyFpApD65cf1n3ieOhylA2VTOh+Eig1B6cb55SGNg8wLlJgULo
3sNZnjTJPMe2ImVtZ822ruMZS9EMQh1n7VnkmnP66JeFpUKTskwqsQcNlR+Ng5/5WxSts6fRKN+W
dWJ4PsgRhXL7vjquNf9MFyIFhbLAu7lY43PtjLs25tmj3eBvzWQTo+T0NBfGK4kmUIuDwzJAiuOA
d8lW21HPGeu/RMeWIwfS6vOIPeRnwHiLJws5FGSg5cYQrocp7ZEvI211oAzEnZsgTtleG5P2enNp
PD/NqAR+sGOrOwN+8b3BHr7MMLqOqadt2IzNvwDEAlqkbUmGw6nbeHd2pL2TUYCkDfCnQwkguJO/
B/iZneO64lh3YFeUxR9G77q7XMiUTNr61WO1UQwARBeM4zlIeiV+NfmAJ+tfMrIbMNvaGpnoX8mY
Ymnf5Xo9LfvP8TLkRG5wgokyL3BDe9YNjRYRanmu3ZyTOd4TcRYBtiliMVJkjrFXZpJxTDNwCXD+
ai/tSr0flRSSBcnD3IXNSZ8m1tUE4rDKxDb5jyeMmDG1I/DIwMfWMOtBa9WJI41REH7rbDUCZUek
kX7IP7IecKzXjVuSeYn/Dxht+xZghVn4OHG/BUGZiIHjIwEGMgkmQD3emOAexEMKoN+3clJSUwYZ
kALu3LSaQpEzyWIUMEVxPCC16HoNbezJi+uhTSAENP7l5VGmZEw4CtNWN1461N1t/OziQzCHqJy2
kGj+421oY3+dGbgJf7zzu6G+UxbmL2tejwcdj2z1t0EKktX0Lf5Sncs/g4M/A3msQMDA0q2PHAH4
xUGuH20+A76UxoY1OIDulFJqbsaMrJSt0Y3mplzsfmM5OPRDgXr87qDGnowdZwagUpUbCfzZa9I9
dfXFMa1rZ0k5Kl1UdOWyOC3Wpcvs7+ISP16/Wp/abBW/2SxYNgAa9PGbxHDJUZhmWS3YDeUwL6z+
Ao4WDrAqQ/zm8DB7w0Y86aiRwToxgMwK0E3A2J0WCdsw1vYrNasXfzaRdHzWokyybrtJ9mwshv06
eW37kln/aL2PeRDmrcWLFnWD0R3XIRyAfWS+R7aAPbvHsgsFazIOGQMLTGzLKQhxeIk7IIUTBF4E
6AHxQDKQH7SgdqSdxhCMpAtKZFrs+XFwzQV4VavxWHHnbMcONsCAsNZGekxCbgn7HKazAU2xbeqm
P9+IyIQaJiNQTxmT0bokzuF9v4iFoR0l9Se3W0NM8GrMO5BPAQ6W2Z2RXFlPLPLAzbbD8j24OLlX
N6cAuBh7QGokqKqyWPlWMOVtrsC/NEB0sQVcHUDlF5D8XFK8VS/BYAW7cpSYBobxLtPaaiozEZFh
kqzAcvBtpMQgbUpEZJQht6HZOqGoL8hcpwhK26EsPrKd2duNNIcVAT6LmQgQi8vZK81uAYDQyhxZ
z45QqFju2IByOTVnJn088PSImcZTU9TxCxtw6tg1pRo54xq/LD0ewa1poSBPWlBjM2TWsBDzbC3L
Qwt1oq3DNuQW+EH44htzfrKm7BuJyNYR+Nm7lrFRI3kF6iVDvvNEaX3/FYN3KYj0e66cgcc7DpjI
0muP3nP+zJINM/As0O9N9yrjCwgXRB66OFZ1XRBX9h4IuXjVRTS2OUN3do1LWMkJBg1JI2S1hNFZ
dhQih3DvFUv1IsDcijKqwd/jCBfZik4jAOO/rzKLfXHtqd14nPUfvIn1+3Wp+0vojvapaRrzYHa9
eUQG7rLxZvNAeTkqOact3c1a2iaqYZGrA8bJ/pnV640Fxw74ZpYW5HC1SHov3wwrkKx1KodnTQny
umTmB6WDhGbMkfWTT3uyec/8kIkiN5aZHQMY1lmedBysYmZQa1PlNYAjrA0DNdU5mNb3xp1zwJfq
8eJb4xmJ2mRmX21vvGycthucOEpnZOvuxsEBqwHn7DK4INc0y/lEImpAZIB8AdkYjo+MLLJrQCh4
bJg43chUF1ie5WFqkPD7ikXbn7QCLmuQnZXJcvTxO3YfSfajIikSPnyYJVqYNAaqBzguR/zNehPF
ae6U7kAiAIJWvxuO5KkW4wzZmyIEY8hNvSeSc7CK5AMyQH3wgahq0TEE32dVhjPqjVcDRaK+KS4h
ahzPE0t/kCX1dCFtPMQCDwk01Ft93qC6yJm2NATdI/642rBNPy51V1+a2W/GbYjZUZRx8PAaEnGn
wGISFEcTiMhYYj7GlSsnS425B6qaBypqxp8s3/bxrguKr013wP9G9xfKoAdwYC7uobYGjkCA224w
3VxAh9QCeZs1hwy5VMgEBCo3aZMaQNbRgpLgB/BMfeA0xDf4riYb1GUzIHQlzpYUIQgwHt4TGbBk
QbqxhMHykWJxpO4UzNjiwsbUHKUWsLDVmFQ5kjZLLNwHEMD14z4RVQYGbTQxfvKAnnb6GqTY6I5j
G3s4GynN42h6EanjuMDRVydf6KqrPZfn2AU8CCUYVq0/XYp4955oKHMOvd6tkFAhFUuOB69f9rfJ
iN8V5K4gPea46IFf2NqHFBkqXlDEZwYAlb2VlFmUpiGyrEnYyTyF+3G8IlGBNHmCzSDyoaFWaOc7
mYo12c6yTV2ra9Y3lFxJFpmufgtTa+/6eXnifAkvLhvaDkUE6DIFsSupBhrL2t1oQNJiiWhk3roz
zcECl6LNW+Wf2JhujT2qB2UIakpsREe+P9Y72sxXu/dq4542+1X3XzqDxfEB387pX0ZytsaKecFp
m+yunX2S+cQPOosjlN+VHmIp6gBgHVu2pMAkH980JR67TYsuWdJYZYhI75p7DljnVmtzp9DGpQ9k
BPc9wY24HgAG+ZeTY3FhWAxJb7cJcKTPTf51zoE2fKsnTQVaX+wl4diRntC+jyMje2G/qweyemrf
JejR87x1+89YQU8H/ZTWz/k7WZizzeQLHIYVOEHurQnYDC1rtlOXdFVEQmr+17EpUeW0+/8Vg0ms
OTKiW8in5gH7f1iaxMZ41iwod5wqpP0vZGPZL5smz5giZSGCFe1Gvf9Jhvf3ezzFzSLZYcqixL7v
4B5p+1Nvli4x4CqbwB12WgFkq+8bqj/dPKW91XuNM7egnerGZR9UojiGeROcfdm0nuHfND+TcY7c
QFThATfoV8b/OZ4I+F50fg8g6O8Xm0FMMpdW+9dU5R9aSYRUy4Z6vgWcT+o1oQVyccfyN1qGknKw
H90ZmgWyP0WcHElODcVjxKlEY9CctEewGJ50KOoVwKLfd2MxosAcUO29teXySLZyO8zXbpCBArx/
pi7PdgVpyEh1idExL7GZfmsvg/Crkw50E1j5IEUe1Zcpcrk8vhZ4LQKHvQecyQ+sYFwShDVFuL5z
h9GYSMFE/bmaS8BHSHYx5XfT/akf6cnZXavF3WhyMWBEjScwLKGAfdnyEFn8BDpOcOMKOrwLJTI5
CaiZCHEcKYsCNBPUJzG5AbLN2E2z95VEBDpOcmWt7VRklA+mfK+l/4rpFdlTUOPIWd8TxdQus3zp
vhjyBBhLNJz9Ujdp7eq9S2NqkF8AQhLSxECvPdM4mU1jV838651dVVtAnNHCElijh3dUEmY7Lz4Q
Qp7HgQdPPdhP5aB1QgDrUS8o4/0ksHQgBQs904+yAod/fgHiJRKWMbiA2LC6Pf5PPKcB6nsNXJ+k
EVu6uazxk3SvPlLYIQs/otvVN6Q/EvVuPrH6iGSel7OF9FEEJaMSaYvvU2+/xAayIfKzAMcCqOB5
j6plJ8c7EVXYSmPO/TxcSEqWjpEW54UDdXVDQhDWIJEc7HJrh4Jn0CNP59KJF7AmYwoXph3+e2iS
5iXxeKgLEL8roZ7i0dSvLWcP8HdZuLt3pHEb/Dn09Xox6qLdrChx3HLUeZ1nebabB67Ajvp1TD1q
7LED904IIGSp1A25rdL3TqaHlTdXOxCEolzyagcubpxw+QNSez1TiF2RmV6JNN8WSad+EXwGYEQl
XmgCiEKiAXkIjSTpwbqcyvKz1nFACAdubczZgOtJwoDH+TnPLADIjC722XkOeF0cXCjDjAxJiG1D
ILEs9rvhCFrtXbyAoDAAQOwDGJRfbspXJlkdpkHifjTRcvIwccwxRagB7g9Zvl3bofyyVuJU17b3
N3IzP1kVmz4Jlrs74XjWGSDm5mMqFnO7hAC4Ri1ppdZaNc6QaxRMLdgj68qjXn/NzmheGLZWzKLq
LmliWVsHVXOfirT4x0ICyT9NC2x6ILvhe/yjNybxuRyrbpuPg3ge5oph4g9s0W4tUxAd1dtkFmDd
+wk5GACpp8cW59cbkTJJzIfFMKp7vhOIkUtreZNS3yuuRF9NaUwbuggF/OmV5EX0fagLXwPQkKLQ
fdBQkZKpW5CGlbyIVqsIksdMx9L3QbeqfcmEZNpEa+8+F12Iy69MK+6vdv1OdGQdTxlfPzANtZaC
At6fHVcPC8Xrp9IXU3+Glj7b9UI3fxsdS9/qzbelA+kPC2Ro0Bh1Euz0isiRILcElWjIoJWiXCNo
KDANwttQXaVTfQE86nekDfK7AwcBUgtO9DxkyAE25XEVoDRF9jeKDiWIQSusVuxp7FJl0I82/1KT
ZRIGj0zGUS4kQ/0nShgp5o82yKaLzz4IjUBhEqryEFUPMqHmqFg+zBYW3rpCZJXiPm6sQ+mNZXRf
Z1J0JQDwch87R+RvgyfaNBdgWNhtOAM0oCkwxQGGtrqfmw9GXWrIqC2RxkL3lmQZKqKoS+qxzD+Y
4K/ZxwwFfK6EVrbkjJ56dzIjcwckJUobAMuOh8EdkHSGkbajIRLF3kPR8P9H5oCSc9th5wnLzPk9
JxnQtMYpXf4iiUo5NqRSW3QAUelvPJICmTN5D0qBJOlKJOJf85txxp5ebmLYGRgqpgbfqy3Jnzre
tYdwTl8DEUtaFckepbqkvpFOAoW8eE/Gxi4EVHHExc5B2vdz2gCqI0nK0on8uvnSoN78SDLSUhPH
Vr31UGy6vVNk6zA/lNiTirQx9Qxb1ii9X4EB3jgLvLZJX+eSrzvCQzUS0LlFRR1+NbGbtSfZ3Pvj
eZRoq9S7kwHoGR7KL2hAhTwvDo4kwgX7792ETKMFqeA7GvuuHR/WXozpbi1AdXSvvx+Lfqz2a28l
H+O1j3c+G9sHZ2raL0AQBoXIApCI2mzOFQrDNpWw2y9gCJlQx2SbT90C6krApH7AwWLw5AftPC17
Y6qRIY1dQP9QFU55ztxwa2Kj/EijCthByLSRiqVEgfrkWn4dKZUUTlJIGpLhsCPGvMgz54cxGQ9q
SBqjaquzYeXfvcnxJroBqFgf9XGIuToNeM1bH4BPd9ELA1s8dDUVmfScrqlM6e7WGo/HtU/KnbqI
jHkTXrnqeyYjdWfqI8qL6k8ov48M0+ujCpHaHOfrPSYohhiQP6xARAnst5B4omEecqR0p/WeNNSQ
AsR2WOmUfgpcPQlGqtV96fGoAR/WXtmQpsvi39vO9vd6D5h6tOOLJHM8puIez67rjrHeCr7ZO675
gp+UVpG59r5T6Av8LGwMvrKoMZN5a4bgldTkj8D2/9batrEj+T2HpLYj9Z2vHlKPyCqpJ4Ou8gFw
J9dMltqWZDjUbgBKkYwtYMFxf9qPZKGZvXVTnVyC3HXewHDQIrWgaw4TlV+WLjvbZQUo5C4vOpmr
ssO/aXgSMXtlyBZ/NNN2hwp5o971IxCWwiTFioXwFLy1VepUMvNQU0pSHG1nCGRTRchVFqAU6zZs
SVfW/ZkDfzIESNdJPQuyYH27GYJI6g0cFTjMMjgI1gEXLBwAFkYaNFhhCoOQGNJ7fGE1Br/QMajC
6kFDHFPPKes/BCrcUJeHetQRFQbfl2yASYu3PMim7d1aznXMl8JajZOWAw3EPscp5gHSveVtt7cE
smmSEkeEjHabbbnxbJXTfOqyN5KbRKiA0nUvA9wpsqvLBJwWUyxrpqzc2BZg49lQpVRad/Mj9VRJ
VdpJwFeppmKrmzorVXz1ozcVYJE3aVO/KDfvy1ajE83esMEv2q7zEwAKhhdPNpZRN1vRLOOOOSh6
iBIL1HsAukKmRDa8UEPGMQcWYM9Ef9SK3BcO0tILRx4SwpcMEx4A4sEE8oyHDRHaFZHN7DhAQ8+A
0kcyY156rIDtv0LO2lMABOmHtEWuNJKSFiSoDeAnbco1wv4HIC69oX7hoGeRwJaBa1QxQFgyMxKA
xQKlACyKWADycpytA8+Aw0qyOWHJzjaRRG4jceuR+4P/GICHYOdLbIUFuKgreD9coBJ1+PP1WdZc
mrTA0By8ejMBJ+TRyPJoAQo4j1CI/96TsglcYS/4W2dYJALmeCDOzWQqCyxMMdZNOHudDxBnCEm9
osglspKg3GrZT60DjscpIGW701JYxhZZoNPBAmbvRxpi9jYdmPCAtyi1KFudb4aktZe1+9h81cFz
WcFMN1H6cblZ+ypQN5biq8RcWN4j2dzdWUnlzeT40885DSBWBfXFrJZcelpPK4YpwBsVAM8vP1s/
kKyKwQ4F9vOXn7Mvf/dXKwcfOEDrFB7HcvCfhG37Tw5h5IFaYTPIIclIGwZZ94h8i4jk2oGGIZDG
5K67sSdF4vbCBlxNyR5cl/99Z0wxpwSHEvkEhFh56aXG1k8IrO+DWHiL5xCI35wSKZLYrkqfcLZb
mFEsu2aI6uym/pTyIn1y7dCZkICM7MhmzY8kC1H38O6AebGzcdrF3ZLQD9eBbXXoEtOzDWY31Ya+
Y1ogqW9lShqgW4jw892Xr5ZTpA2gpa9br6u0MevTGnDYhrIgs0aCBqeNdQFLkH8GRw6o2kxAJqdI
wUtkQz3BBnNfWRz/rFLLhmZ60nYmEHM2xdCEyAmAgjy0Nkzrk40p54nkOvCY9+ueZaVAeZSN4mKQ
IRIlNpFjqyMSeX6rMAFofLW7kd10lff3WBQmW2tUY5Bz375fpM4nnFAty9xbm6Hy84euMYDPmwXl
yyAb6gGe60ucZMWJRqjsrl4cZFw/WC0Hyf3VjBTT3H4xFrzoRj6XLyRqQg6IaWm7sua3ePGSo3qK
6xLauUPuZV/79k6/CeiBTg0938mEDakjGTQm9bIgRaVeKFOC6qu1ele/C+UVyFxfgIZ0FbzVn9cm
eM4NAxMsKwAIfzyFdaTGKegwHvPGttaoNsAJ1dTeOTM7WKIsFRAmUh1YbQqYOnvY0pAUysUep/zs
VsP+Nhhdh9s4rl7Sbj3cRFt8gbqF8B/e/EEzmZtpVUMzHZr+OLaNWpab+Q/Z0jjxY/ywxNcbEzfD
JlSLPFDUJxWDiZ3cufGiPMDeb01P/Ey+G1LZTDM4MLKhPoBUD7hxVzn1SGbaybOJ43ITyaHBJcwG
a8MlsGwim1EAZyZ3uhLQ1xjaOK29UXQ+lucko0aAaum586f6QSsoCvlqRWUgX1j53cUna0Ay/j7F
OQhkAQufbIepc5CJhgbc9A5wWe3q3Jv/Uo6A5zv3siFbrB6RnUxj0pg4C4iAdpPvSa0N9dCvfbjo
MfWoMfxu3K1O0quAWqGNlXMSLn+DC8fdTX68nqjBdz9ha1WOAfgtSkDigHB68i10bW6t8o/z3eBd
BVPHbPtIdCjmvFErp1GFlv4UVTtROD28uTxplPv95e/sR7oxcqXGj/dAO29OseSw9BXzJRJxTqHk
y7wZu1YxH0Dfd1ay4M6c3MmHeqSmnlY4OUjScBqNuJjUAGOCukqqnZDnjkpFx/pNJ7VldZhsqhrZ
wAslxv06jU3pKTFuWt3uVLUTftfIiyMXnTD30wS6iYLXrj8CXLQ4A3ji89LghYkcFXExJfszMT1T
Q3TP1CNFDFiZU9cumzv5z2wpnEitYAsKHCP6Zcw73+vtgBSiuqCKdDBGIPTlAb9gZ3ua99R15iK7
9KV9AWvS8ODxauKy1pVvzH5dtiuSIcGaKn0WNvU4zpPmPs4Ssu3EkgKAXWEGYCp7NV51ODfE7xk8
IhEvWcuOzmSzCGmuMbBdJuyvIYnP3voNCgfU+O4RlLLfCsv2LzfPLXoqkRvK1OyNfnBRDwR7/qPq
pR9vXLUZufZmaSNNAbbqsvQwVNd+v6K+EWWBk0dsVODFYeBhumnTxXis/Oq2mabMOXlr96Dl7pjG
a0Tjzp1esUpojj9z7QaDbTu+ekjv+SEmGQPRxNaBi6vFwpHHENm++WqgROeoXdVlBxmUt+Nt0EuH
+gdsRFrAtCk8yzqh4s46zQyFgqgdRFepymQERo5r9/5uwVLjwW/LnRW4vQ34NBiRmno3PsE8muFZ
q5Q9KmijpO3TsAUDNbNRZ5GAgDzBguncumIH+Jga2Yto2iGonmh4VZKpllOPlED02t3JKQYp8SJR
yjt3A2xm0RyMHbJM/Si3Q/6SDkHyoQIj/cVzl2eT1+kHJVrr4bAYPXgHpAU1Bp9XLCCAqIhDwXc7
7rGXJWU22KRh1ud58xKyKdJOOVvi45TlWNDbXZ5vgNPW7Kx+KQEM8z2INeJtjTIf90h+pGCpH/lW
nb0IIUw8S/JqEqDtlkmPSKG8CEkeYGAv66Eyq1caLX3R2HvS2sQq0Dp9v5nSrMe+9XcX1xAieLSD
eW+jUPGoDJXPEPBqu3Ruu+/jBCwVpeu/MNTwv9QDymlAodXvSKYU7VQ+GC7mwVpWO1YGUIXsqEVz
OPjA13BRyDmvTyQnkQWIVlDP2d0xkZfxgXjFJuDsyV+GOc0FHgrDfEhKkKdEutTBkhocls0HMrxR
u4v5g49prAnKfa7SQQa+q6ogrY5Gl1EhScNKLDFvyi9kBLLRUb9b17hLumuXmTNY3X6s25COtxGb
IQqMpEem0hXwDFs0IPXGM5mgy7QCyNf2Y2VhF+JHhDQaoqj6DYVH8ZFG9TphrxwQdshDBIL/joS5
Ua0Pvcpht4rRBQxsgnmvUz+FgxecHAmVhwz6CWTTa6tklQuikAj5bMrOabPwRF7U/EROomtcsieR
jksyNaQrAi4RKEpn7I7VZ/Aums/UhMgmfx731Gfx8C61wYF1DsL5SRuS0hLpeADeNrYxrhFW6eVN
44q3CbO2d4oelWp4DmXLQUcnDwObfg2AR8844W4fuyHYLnadvq1Gg3y3epxONOxNwP6WYvo7dcz0
jURAo0QanGHdWhTl+jcpQfiTvPUWEmYoBnmlXe2erxZk1tXpy4Bq0QYgIAIYcEe3wLOImja23nta
xkWXArMDKTok668md8Z1G1f7htdAoL3G00HXwZFE3RyI1j5yO8lXh9J22hdH5Te3t87z5/dc/4In
4xFA83hX0AtDNplswAgBaDESggcb75q4QZIjeOXViBQu0tjw1r866ji1fEeRgmQ3wXodF+eIrb25
MyWnGyN1odJ/5h0o5UDNa59MlFGc0uZ7T8sYIEa2HRvByyNNtKLzxrBUQtLcqf8nmY5KbrlI4v8q
NAOTwGSkSCJuAMLBkQ+d8viTU3rDsRamuSvd/mlo2uYC3pQLYeP4wTS/XEcAc1QjgtFJEzynixJ5
chaf6vqo6mCBG3T2hMWPIUjmSHRTPtv09p85KCLb/MyxMkaSGZ5ziQnwqcaojzTSb2R6GTNHuEhF
b5Gy9v3Nrl/0VyWJ7tx/GdaM1yP+T43hGCdhf3DWBVVBsmEC9UGrbGiYJfO3OS3YjkYmthiUnIZk
Rg40/C9kiVO0QFSR4d8vZGNMjjqOvrrlYnqyAhkIBE8zcndAGRIWRQxcH4el20XKBtMGPxLOKfwz
NYs31oewLz9qEfIZrXSrIlBXq/IKBUlrMi5bLbsxn7qFDXu6DtLWt60dYG/aBMR7zpGYo2BLCINE
Y5fc4JTcQZ1oG+1CPRHGD5Xt1w9kQaI7V5IR7El7B5WiXX5qcw1N2rs76EYPFbu28yfBt/i2wMSS
utRUwJ7yF36hQd0EjUD1rOddVHe0u247V6gO0x7Uuw/DQVNZY52jze4t2Ayegp+Fosu17vpWS9K9
Pmzyx2UUOHRdky8NinX4wXbWHPCHaKx0SbeWMJNtjQ2dx7BgM5B9g3qZQDMAx9Kfv3QWUvHIWvuR
Ust+5xXmXiS8iUPjeB0XMHhhJrGpfac9TR03vM8F6HTrPFwvPMWzY3GH8eNq43ASB8XxN6D+YSVS
fCt40EduGha/NWtQ73sAOCPD3hwOycxXYCcaBUp4AA61A09PAaTr0gLs0QCucWDg/unVDqDAkC4P
Roek83dqLK1jN0OerlNn2zLv4yfkycdP1ONGhmIrJLDtSdbXjQv2zQbzsKoGpKA2VJoRQFdlNz51
MoASUQQD5zF7Naawy4QZI0VQQh2HLzsw64G/Wd4HXYgvAEvfNl148MyeX0CV1oPCHMVqDIgjl5l/
vl+G0goyR2khTp1mBwi4E5a0egk6WkuFNWO6RH6XoIxCzixoLjDW/SHHJOaZRNjMWg+56bsbPb1I
gW5TVD3ob+VUgix0DPKSMTJpQaMuqIAGLK/CbMkvuOIE7S4BLhs5O1lAMSE5pc5RYhw12vZHM22B
FXMOMCQUcIyhALYWWJ33SN0YUe3M3RWVvXOwNw27BViVO08PBXBDDlXjPnjLyk7U9PMazmps2g2y
C4c+YABg5RxIClcrbU/qG0vVJT2ptCX1QntqgrMW2i3eK8BISvxDYnkP5GKvjhd5LVB99dlPsFTL
cNFjfbAFQCOkf5JGnRr1S5PvCob0DnVMJErwXIsu3gJEEDsafhk/6abBUcJjtvxOkqWqUP+7zMiD
t4bWOJCw90BjFI0ZKCuBHhdHcVI+jXF18iSoIzU4yPVuhneyocAr9j+bkMeSDUB21FHvwtDQuV5T
xEV3NBpfOfwyfJGgsKiba7AMyR0/8Mk4p07eEA0tzMyqSGuoR2oypCE1XDrrIWmR1AJnbXjnZwrs
ZAvX/ENb3IXqFhM7hPpu3P5P18YWHGXo6qoqj1lRsSCbQ1VfqaKrfm69g+W3f1O+rpIpfd8hyblb
RzAmUS3XANgEUAThPLkhYBRhjB22+uoUMEM1thgmFH5uSehk+KXvcT4FFnFJnZoZhc/2viwqVVbk
BZw6P7qxV/HGdtnnFqbTUwPcByBSlygTw+lTUbfiKZVnUzRklgnqbMwRdyQjrbazzeED760VLKHf
Xam3lAA1GVmiQmolxdAXHDsvQSZiXR7ABOpdRF5U4b7L/ACMrMthzbOx3aISx7uortfka9Qu3N6x
2bObp0kCrJkgv47TZUZ+Bp5VERtAS00+FLLjA0rQF/Hh5k83ZisLdvqPfPObulG5If/irSuyl1q8
1zb0R1dB7n4UNz7qB1a7gKBmyRJuO4mW4hQVYFe8pfvmBp6/V0PSeF4+X6gXS5gVGhZJiZdZXYCI
5Cojk67E8ktFTDigZFr+B1kw4OmOqCPHlbRHO6DOaojN2SjxOjOroykRdFI8dYbMGE7qd0K/A8Bh
ozQyg6ZHEtrp5meySBca57idXQqi7Ri8jShkNIdkg1wYfliWuN/gDBhjA8cJR2AegX2cxhbvmDzB
/zCxsE82gk3jUxW728S2s1e767PXKUmz1y7DR2rYy8S7MQEapHkAGLr5SDoyNYPp93g245OyGIW5
4J1tLg8UgxoktePAN+znvbpWhzXErkOyhLqYgb/EU5yGkdVYYIhCrQN2Tv0O6XIJuAilzB96KOSQ
eiRrWmx8LPZyvjMjpSm9hsKZD1Nu/vXLGKTIpzWOuGk+uVk54nswkLlnz7zeGvkMLsG78VLkfwd8
XC+z144v/do8WhLLdJWjueswtQM7ZB8zpfO61Lzk+EZBXcnGQ17g33kM8YM9+MHahc9Fz5DKloAs
wFhWWc7rXJAwHjxgngvs91iiflODNB/zssZZsY8n8ASDEqKL7LaxH0LKEgE0dHGwAWezMWgM2O7h
ubQ/+3wGZrXnYe9TpM5vZR10O02HO7czapBm8Uwi1+LepcDGJo2IV7eyZmdvjwPWEpJXlxrPdX08
ETxkEFgMk46laPYj8upeBpkyxSdzwBwbQ5IhMSp5KYX/VqYTXvhSTqLRAedj4rHfyFSJpLJGvsLG
NgRei32YB9EauPFzviEDMc/pi2Hw4jHj3W6wrfrkj82j2eB3a4fFbRNnSbcXAIWN7hRM2rEQAL0c
WF47rSUFDUF/89m2rfiBAgezP9xEH5zHzjXNx3uxvBlQvzzaHigcCxSfLzn3wck8+K9ASdoL1P4+
0cgs1/U5Bq8tUGmGbMPjBKewo/E32Xud67+OTCQHLPTkuQjcSTEMIIVt8mncV9j6z/CvDeakpTCz
E7mALwHrBs93d3Em8P507NY9UTMHKbBf19UF/ix6JOua4B9kec07S5uhTgnY7dJOu1HvzvduSCY6
jPb9ZajALAKs4csc4LhhC6hFKrHRzTSJDUgTxiPPa9RPkyKsXCd8oLIcDzubdURSh7p1j2Rsa6w+
JRPylaueo5hJFm+ram3qUtNhizGLcb5FVdwkwhKxfsQCv92OqEKJWhQfhcvBTlC4jLcXb7/44wwk
KBM4xP1qNl/CsvkGRBj2suJJ+TKV8T8kZqbrbZNx8o5ubRdfxC4MzPKIbBbkToBUZlt3laRpcezP
AKZ/dMWafwjbhX2wh/o8xK39Oc87DopVwMy6ft1+DEGKuHoFuyxFYF5QUWmqHsn83JqQ+PhV66y4
a3dhyBgomvrqxWo+Iy0afDsyVzFe0Vi22+/mFY8zklGD9c03e53cQwMwrmO6CLBcOAlWnWhQQAJ6
GD2eq0mZgJcIivxq+BMTLaJexnj62KXiPTJFmlBbvjYAMQHAwiCbUWIpuIS6QGPV9abun66T9JJU
yTtKeg6y1D4kq3BWKTmfX5RvAuBppJTUO9vqgPu6Opit9CHKGyz8xwDjffGapzwEXgEQmMmESTsP
5y87rBStnSFzFgGWUbK3qh1MsSvrE03YAQszY1N1LQ/lMN/O9VMQDR7WyZwjNdG/md5Tl8xFU0Vm
OL8aQKgANyWwfw0/BD+xNR0IBJhEHFXj+yZb+y0NSdEX+dcRG1+7pV/SnbDrfj/mFfsMjLuTtXTl
12ISOF5bffu1TLP4+H9bAGSm3jgmWw9O7rAzNWufWqr3n2Xjyt9w6N/euLLY+OoYgQk4XP5eNfVj
gRWW8Z8sIeZPi4idHbik7XMSsG+qRDaM/x9nX9bdtq50+Vfuus/N1QQnEL366wdRgyVL8qA4dvLC
5QyX4DyPv743io7po5OTr1e/MEChACmWRAJVu/a2w0NfqipkA0SFOEs5x+WCsi98huOIUM6AqoLj
VEPqHKYrDzBnf7SZfQi8TlBnu1bqA/hGtOF+BB3Krg5sZ9WoLg1AbiO7BzsFdQKtzH0gMJBVzaSI
bsA2/glZwYvxzibe2bkDqIeGGvd3G7VkbyHxZ2g2aNx/UY9Tq80aL4eU0wnaWSCG5qUAj2QS3nfU
nXy5MisA18NJ5scBFMTHzG5yZATkOlYmsgOGlCXrD00cs/hKhyjlWjQCQ+QaFbEG0iaHVVBr6AAE
lCA6bBWl99xSt/4PXTVQJr5c89pyZ+e8mkBqSN52mUdACfx1iUp1yebqBihrW7Vk51gCQnSq+cFa
0lLLBD0Fq8YbSZHjg7uTYntz3PEf6ZOXOOFVaHGJCWo5NtCx5pfe75z7yvDcNilf6giZCVGzZ5FY
Tr/Ow1Bu08DvwSxUjLdXMhRVPKF6NYNkMWqGbLGa++Q5lagE3yL3M0FbVx8PhpP8EOnoXwDAb270
0WK72pXpU+fnn6MgSr+jrv5HOPj/7IASA7ANJ/Yu87tdZ7eowbFYJI91Z6DIRrWCwI0BLXrvk1Gv
oOcac7PdXA0MYSNBD4sL+Q20IvW7GOcLIId3XV23N510D26vIzZXQil5TunPfUrsz9l7yuZrpd6Y
HjWRLADfAjVndMDcVBmgRleYgnla1wDf0TPdxxblfcLcbFnDbtrUx/YnaLsL+BDBywFReojKg3uy
njqInMfWhgadoTTvhGnvaDCQ8M9iC9q1+M4fyJYJxvd57ZoInWDUwZbLKOTmw5naj3ASnxwgTo64
4TII37jySXZb0hagTptvSXfg14iuONx/dWjEmcC1kIXQXORZg4IloPtwLTgzQROOLEwgQKZCZU5U
4JQgdBztu66ON/lk+iuGGiAIwUHEt1hN/NJNyIPZKJtZ2Yqfm7qjYghvR4k8mxqlS/PeWgbIT7QJ
SMX/PIXWDy25r7K8A8IzGF8iN0ZAtsrPIVKv59oFcAE0JZl1qwZAEoqUeQm5y3m4x6HyNsFADGWH
XSGCeMXBNHtrJj+pzHWpep2Zgxa2oV9uH8iFaJCmEf8QdREc6NRqJvcKbJ1O12CNdhpP2rj/XXpI
U2Ml/5B0WiYHyI+deHSgnBPEAb9PTQTCVMWTsVBaZFGzsXUz3S+mheVCJIYq6crHDro3f5lGtkrY
uqcL0wIxXNkPUjEqVA+Took02+K1b4Hw5YhzS88J6o/daGpf2Tg5UJ3C98F7dy4zUFRCcKRa5hdG
HD74Caq8QmPfCZArj02bfzXMn7Ll8ts4QW3aCEt+2wLwct/qwA7nZi2/9X7wRYJz4WIhVr8XD2XV
tUBmQXcsbaLo3kDAOMGd5kImbWL/sfMaYivK1KAsa9sjWQBAIboayJQXf/IIW+uDf63p/tb2gQpz
oaN025djveFD8Nx3vDrWMdMfJ15nxzCNX3JbjKnXmoXt+QCl7Fgg2aME/8IjchI01lshaKNUpT3N
pAso0Z9NRwxe7pY3XFU/QUia3VJr6epjgKpBi9mbq4Gluzj3YZIfJBScCAmOOMiITOmnyOAQxvjV
q7JiyAE9UT+LoPCIS5MgHQuuIwqslWOCXHtBlCxuQWWuujrRldjACJEHMHhPk7jr1MUAkQKoj7WD
o2gTyD4g/nvrG9otmRZ7Geg+NNjafk02MTr6boJQ6PAQ68I4oF6Mb0KW6AcXfGz3g+Fbq2Zy0u++
I3eVntcnt8Ute5ZZgM5xs/YdqMCSWAJpKfxOWoFGF5cxY5PXxECPLaxAAdEAUb+x8EkjuK5olwyN
r9vagL7uu1zpwgq02GbmoKXvRs7bvIUgiFrgyFU4wk7f25Ud3Qei2U6R3l0QGu8uE+iYFDOzvx+U
zXGBOLdjZ1rNo8oWDs3OgpDsHZlSA0B37IeGDXWTprJxG66Km0YiQF37+iNdOlE1W2jG9etG5nrq
Zaw8F6hwPHV5yR5bywTDtFWFH2aUwkg9BkarG1oAByn5oNYc7Yl5tat/CdzeWHNpareh38f39pA6
qx5lEt80XyJdZ9WftTTChmEqwhtQ0rOnKG/uyQEygNNK6qV1n1miva2TKdhkuiu/1Si0VSvQ0uMQ
ivVQtxP+Tt+0JAzv53tLIF7/sReK1zJpwvuxlbhHYR4zm28u2Bq2dQE1TVC45ohEqU0R9enijP7g
HkGqcp5S29yRrWwbgnBWm9q3suek/0Qa34Epp4N0zBDkKmJ84ZwnXpvx+jhAUf7Zcj94hbYLrzYc
XwyJ6rDFqymeyAzU7XgoLBnNXlMWv3mlAupFXE+3A5s6SCCHKFcvB3nxDdM4F+140HmQyHWpmO1x
9KRD6Hxs7fR03Olt8rocUa8PuuQyBfkHFzq7Qkwb+zstOEoleIH8DGIYyR11CqV+wQoItSLFCn46
5bAM6EWNKjPEOnYxTxhf+VG5ilD2OOaAzrBus2CDr+C/E+p4UeI+fLmCENOEGFWaeKkIxWvU52kq
QEg5BGCXBqPx6mqtD+7aJD0E2ZwDzVvWRiImW6MYDtvRpOhXdtCG9yATc5G+bktvdKzoFXJHz/WU
Fhc/hcpWxhwGOAPs8Zjvos61P7uAWtwY4OTZJlDGfp1az506/SuY9+xto/PiBjJE5jOiJGsahyJg
uNEQJD50WRV/6t3mkdazghTksV2anrLKcu61XsN+R72QodeocQ7s8B7Fs4cs7UDyNCFxbRfF+JI2
tbMB42h4I6x4euGlfmtMfnEpG2u4Q1008tvSfHMbqz68oe5f3fTEfrCqdI09wBZBSftTO8jijIBB
O2vYhz7yp0GfBXv6ilpwg6woAwi3y9dWaGoXJ6s+y2yyXwsOcWVhJeZdX/fpaRS4ldKALZObpmqi
Z7ecxC4Fp/luBNHsczBYG3KIijBGDWQxHUGsUt9bORLI4xjbr0D5voYosL4YZlQfagfpdLI7KEUE
OOc1SDVnU9gF3zdWqV3sofnsI9EuMzzNByjRPTbWNHiFC1h6+C5wP8bxrd5DA4FMTSbbc4EbUhQZ
0NHIKiTDO3y+Xgz54xiJeyyQQsD4wwKIkv2/LEDL+01Tn0Mr2daKgzpssK9O3fEWqPT81CoT2alL
l6hEOWjDh9xbbNRa/MYpqY6DDu3eau36fn9YNpmQWuf5mvabdHl34aSt6pDa6rI7ffdBHG845Jb8
TxA7CNu+b8RpSx6Spg/tyWkPTsNLl1qzz7KDDxI/9Do+yPXiSPMsx4fs1pz/MTRQGvAM9cKBW5cb
qSpqLFVRE6mWrQa4BsUpGiAbjS4DvSqwIdsyABDH24wg5ArqGcU4ldVWDuAfFQgZZsy9CHKHh1ir
3PuqjlHdqmJKxoAIT6+xlziXYvM7D+lUuwKFsC+m5qCCOdSqte9bxg4aMPu+jieIDHe+to5dyTcS
PJop9sTFOuWuvK/KmD12eRbux7oEboS8AYUsgeVp80PQWvpjoEXDWa0VjBnyWEVWb10VrF3CuXNM
NzLMLRsQufbfR7lswGi0OI52dnZa4N3I5Fp95GUDAqKOhRR9qMRKqWXhy9MgY7SYIdwAREedpuO6
xW7bG1BBNCFb8msaZqCCDjkmJWkKSWWU09JgN1RvMyo1QsM04KTTy9vxAft2tsbnYZ2JIQmYG3Mt
bS1e43j8izaJKJGQfalCcAiT28ypFCtn146TNRk/zIDzaPvJ7Mz6MDq/FUSn5b6pjXaHEzg2btF0
76aW+E/Tv3I3sBXIuNug2nr4AbanV9tl2kuFwmcvbfrgU4BtHuTFnenOTkIcItrCRr13XB90SDnc
TEaBMoi0cjddnHdbu0yRPI0Z5EOUhgiIrNx9ofmbxUR2ugwWH5rVh37TTXiIpqfFRMzLNFfqKAsD
4m1ASTlQ9kGih2e88+Sp1WKoRdn9y6BF9Z5blbNuh6p/0cH2DBroaDrp0B16cgekWpVbym2oEEUu
ZCK0dHjJXYESRM2qEL9Dpdved3Lfy8G6cIpygGT1EDe7tmZgpQL2102yeO/rFco6yIUuWhQg+F/G
plc7tdXtaB74NdXN3dHXsjfOuSU+lxL3e7fFU9NQtczJhHsrdZmqdF66NJorZ18568r5ai6Nyjhe
g7MFmdyCg/5hvkqgXn61eyd/b6dQ73B0A1gY0bJbupgq9Lt0F9vHeWR9nzy/xt/GySmqcOQZZXwr
s8A8saFD/FAP5E4wEKBgVwQjXVxFgZsAHNmw2bBYCXIRFxA1SZC8h5Tvb2Y2PUfsE5XmeFj+WpIg
HSkO3yPQ9ZBtt0F5Ri+zuKCaONwEFsp+etvPPQ72PGQVoNyRFLK7i9Slb5HNFwE4jGmALqj46e6y
GCzisnDbm6sZ4Ri9RHjs768mBEiNuxkOxssa1NL6auuHY3+kXh0hsbkKebxyEBI4L76ZwYAQAgKn
CRVrvrogRgaKXuxn5y7Z/CRVPL3KSMMfvLGBazjk6N/VsgJdZBCQRO6QxLNooDXEpe1kdSQTqq+j
tQgD8NNUDt+YFpJJIOXJT8iL4GZKzeXCWn3HEi0/LCZqcXUPnm2R/nEVGhBqNM5uQsRwHoXf4bev
VcgIq4Mdzi/dPk2xl4GcJsR4hOjWDOWc93T20xG83ziSQx0AIq4XiwXZXTqJvexaqM1eLaUXZbfv
ckOsmgE/jzQ2nF1a+zfAAMkLRBblxWochHGg17MrLQdw/zoN7xLNnT3G4Asq4ZwE3FO+DyK/Apph
EL/xwdukO4DO57p/pH6W4PNrRdBtqGtAIVXb0vCITfAaod3So66bSUzkauIym+fDd8vSqpsFkkhg
RmEY+PTiPN/hYQpwStro0a7nqMoZc6nNcMU6gGpW3icvYZPgWdElpnXGmc862yL9DwBl9Q31Fnva
DeEev4YvOquts6EuPnRhT0HJ0885bz/HSHoBBrQaSBszd82nCjuDF7/RJs8wwvEBxBkC/zl/um0j
u4dWQKZtK8x8QJkxzrtjbr5kQ/15kLJU63TV4HyZNONCIQXgEZ5Lq/e31Fsui7Ij2QqRObNE5JVL
2Yjr+Q7QqS0oVeko5yDx1K/m414VaausArSERpYjIIJ03PMhBKNkOOo7wwIc0kZcbFFWQ3EqO0Ka
eJcaoKzQqtTdzbIQI+rjA6i0rkGx3n1yxpidonR80fPQbzw8QRIn+0RqEkB3gPElL040T0zm75fp
XKUlVYlkz+O6vwmZnHbIPVVPRltBPzRG3kCLfrLYci6zg9PhMeIgxKeb0Y6J6jvpvHOCh5AoPKm9
04VG3v3IVAMctp7SysbToMxLCcmNyLo31SVj408LBDz7npvmPdn9NnfXRThp68U25nhkChOfLIIH
mr/SU1+/d1HHjEk9t2CxGvZhIdcGz+aAHQSUoY2Jb5opFIfesN0DtarfdBcX8gMF5duMZVoe1atK
mvp+8eV99Yy8bbnFcVwH2PavL7H40SsuXWpdvQuae+U3QABuZXZV7jmKYLGpkcVKM9fZWqoL3bR+
vtAo2RYXfGbgu6kUI+DiGI7gy6QVaErdTPUeHyzESAZ3uhm1YtzrlQ18iWi6TS10CNlZ2MWYZiK/
8ci4aXkA6VpLAG/nMvs7pJOh2zRw86nEO12LRGhnWgnUoeM+6SJIVYis2xgAv52FTNIbuvM7vogA
/p6e6M5Pl9wai62d+9V6VlDkCsoMmXJA0mzZx94gzZWphfk9eZt1Fi8LsAh0axp4hm0NBFdOA/k7
/KdlNvanNdFr0OUD4UlQ8K9Gm/BzrAXsEdLtbWnKC10KHAM3dmQZmwhwpgv2oPVdkb3mWeJgN4p9
z7rxwSo/90cbpOwD6JoO0A3FOLgTV2Ps+HduGGoPI8e7cJsJdf+l/xC1hv/g5tDezUxkZahLA2JK
p3VS22JDs6yKR3eokdQByUPeVR59wZNbHIePZm7Xd/XQvl1y1042Io23QZuzIy/dcd2JyH0d+oe6
L9PvAkTveMdZexaWDxkGA+89lcAGMp6U24G7uM07AgdUn1eOt8DXQC+GXDJh0uiSAZghprHal1Nv
vg1A2zadkXBGP7ItPo7PemlgH2HwW9R7KKBX0vBbB2+q22cOWKmpb0F7ZD22rPbyGkjkrkNZJ/e/
FmaMmMekcIQk00etCjKre/CYnYIk+gFh5eqp7Pxqq02ji3B5AS69vkzWDg/6r1nSbbXId34oV9ty
ytk17PIJGLHIPiCz1Z37CJwEDohfn4tBj3ciHrNtMhnm8yQQQZmmPDrRKD7NNBPO52VSrNv5/TQV
EoXIinAPvHOiWLVG090iDnRMwagJxP67rVF0fXP/o//cHsBgcCtTaOKZbmUfe/zGvDCa0u9l/MRH
13g1JmzZ8zAbjn3EhnMCTiyvBE39Vo8l6IpVTkgoSnO7y/EmqO+rbBG1IC8KAfCBDd4y4FJGaelT
63qJogzGLZvK7/irSBSlg0ZnuZBNKBLcoE7cNZ7Bb6M0EOnhg+waecPcaETav7WR1AEjybEdC0hO
lUAdkA37prcBak3kTc18xFMltWMojnchiMLKDPlLpRyPHEn1oJCos81S+vKLDVvjaN8wB+msxYeG
czfVznYWANXkDxdwNo3boveR2Izj6KSVbgnFJi38HDnRz0rVnGjGp87S6h8FatBWwGKNFwjyjFtj
yLLbOEZeGdj+J0Pr69OIxN/y1hKZzablnZGpcNy9wLbt/O9//c//87+/D/8r+Jnf58kY5Nm/sja9
x8fb1P/1b6a7//5XMdv3P/7r34AyQpfHEtzFvyYkwC01/v31McwC5f4/ZFJVWdbk5jkF8nVHVDtE
q8PMZKsz1DguJmLeWboz+04InRbcy7c8bsKZkIc8rsh+OiFA8MosA+g+Pz7aDngOQmQWPTxO4yNi
zPiYqQkRhxi4MPhQly6Quoi9NtYfwtGyvBz5yldolHv48zs/RugHrdJCKz5pyEFt9dpODkY6Nnem
FeOeYID+jaR/NBvRfZz1gptZUY/6OFkGNwllL5f+rMCHnYy/CpxQ3pA43uhvJrGen39REEfbQtN1
aEYUACRSv1L90Untfg2wtHaMcXND0eVD5rrGQyghhV6N/I56ZhoOd13TejxAwsDrQOl2i7LxT4u/
2cf2DXQWUfJNLmkt023q+PmaFqALNIaitTEM9bZ+fx0dguYrQ/JgPy8dZtYjSM6SIy2tMys89yIE
Q5WQF8ovdGV+TrCTPVEvKnQGtR+kLrjf596fv2lc/9sXDehSF3gBR1icGabz1y9aldjBGAdiOuvc
CG5JR8mphkLO4kuzulKO6r4wRHhlHobyzC2YdLN27suO5XL9Vx99Kvx6i5pM3N2IwlDH43XfjE2w
8kcjvSdGQxqIm+E7qMPMPdIFkGsaQ7YZ8aXaasEqjUb+LVMPMqOxipOEdP1JMBPvBcBLwBvt7czx
bcs2PDvlPh9QkrULTDDTBbVrrRuwh29N8Bqh2quMNI+yTWAFBSSdUkuVlUBRdEzvnARplrkHPuFp
VwVJeYRwaHluDIAF6TCnTm+5mZUeREab+fj27qGPLM29RNYYtcK30cD++uePCj/9688KAj+4GZgA
fAgwj3I1/uGm0HXakKeWO5wBy/S9YXKPXBjaxShr9zi5VuEVXcC+4BBqrlC6W5xbMy4eHUN7Irsv
tWgz5ea0R5TQeJHawepb9gUlff3NGBr+hrwcHD+dMuGboK2bGysp6rsMuJONSrR61I3EVN9JdWlj
8+NAgcq8Uzshg1yxyIvUE9eH8t0mC4rgZowK87kPwUsoALbJaqd40ltwNSqvsRo0aMVgkt9OLyyo
G5QGx4BP6bjvrDWzEh5teXPhIgIrRbqumXv0md5/aVvN92rem3ehW8k9FOfw58dp9p6xErVj5TR9
zWW4L9TNP8/sozVmm0iTGO/d+lE4Ml7lbsMO1GVitO6GtENgFHh0r3LTYIdiFh+SToW21yKOiHlo
vIyFH31TDfDxxt9CNHplUQ2yvA9l+rT4YGjHsqS8pdPicqFzIyIRfA3lntyjARO3mu2fvz0Wt66/
PabjAKEAGQXTwFOFHjkfvj2jEfM4kHZ01oC480rHtU62MeInJaC93Jjsx6AKkshEg2Snbhbp6a0p
9c2Vnbp0kX3XrHmba/O6v/NrWLwfdFSU5OqVl6n0CuMAkSAes+crO70HnrndISqCnd1G7sFUFz1F
bgyVPw4/DNqAJg3NTbJSn1rgmHAPi+3ah5ZbhqmFYsObANW9N0kvL/g5Gdu31/vHpT68iWWtq6Wv
X5kc6d3Nq5P78r5TEMym6rUX+we/5VWWZRbboIVPTtfUWx8f3UHEMQThqEmXCNpJBxzv9MNio9aV
Ddn1AYwKagm6fOjTEnOflyEYmhqEoX63xu9s9DIAA2KXfjUsQVK3KrUq2zIBfAPL/Z/A3CEdKabP
TVKBj8Iq+pMzTPwAOCY0/bgWXpAGAE8iEAPflXRK0lj+T1awV/CmTp8dt/81SW1SymLotk3BT9jD
J+AiZUnm8ayeUP+CgJ2WafIc9/aJ0f18VKN5G7+Npl0R0igyxfJCE6ZWfpxPHiHm60jIbXs3DrcD
YBVHbpiJl3egzq5CPMUHI4b8FmuNT21rAnJUlF+wPwx3sYma7X7kxRcjc26cgbFPNH10gW2wldsy
XeD/TNORxZIQWca5bgbaMU0Xa4iK4//6jrGbMXc04jJjW/KsXXdWnrzodXfmteH8QKL1gWlx/2yB
mGfTZ1YDTunMPaamKTdpbSQvYmgW1zKCZEUj3Se3LKyzqDkIeRrwfqpewn0TREsTgoXOyHQPoPhy
Q340QheUj6EmHTOu7BO0xj19rKaN0QOLr41BM2e5lszZkuDqHRs70hSbEpUkm/Nn5NeZQOK1fvQ2
l2ZcJcfUXDxhIMChyR1JBcaphsJJanZIrzUrZgebugmjA9nyQqD0jQYKPml7PDccaLNMogDwRlUU
l3bJDtSyVZday0Cr6o87qj+mJnlbVDZMTiilRgXxMrMtk2I1ihoAazF1W54232216ypZ/3aZuhCq
StTXEeOrVq0Sv1zGhzwBsiEFPiZTFRR0qVVpREX1FtQfAFlbGb7ubGIFX1kcUUGo7QME3uf/Mf3n
QxebGwc3jlkrMVV/kPmPxqK3EfpLAY/CvKhRqLCuzW+zJnm7lL4As/TSp+HRUGBVMlIf4i7GBhvB
cDWP/P+sMa/m1NU20nQzPrlpkSBsDCJaTQhxj1hpf2DYn25GBjAHkBo7AlCTR4nfyr3hgo6HPHQQ
aK6KKkvXQAbYR1Cu7nvRtXvq0UUo+9JFMWF7KIMKOFdUChZWkKM+RB82o9mW5Yq4TpywHW/nPjVl
aWfFlpp0SZHn1svc3II8ts33ZKPVqBX6hYKMq9VtkPsizOo0x6zGoTyqgZV5oJHldWgOwtQVAH69
FnlVz/I9wSxHUAjsSw4NcUJpkq3f1ravX6ht6zjdkburCM5RA/XRPai72nP8pPBAGy0cY9V23Y+J
mXgl7Nd3VKIYTqAfoy5TSGezttJNo0Yn1aVRI0ryHVUwjqmfgpvc+MPcxZnmurZxyIPEXVUo872N
1ffMQkQe6tHI4qPiR1n1YsqQGkMdokf9BNWVqOdSQ3SJjLTb9IGNJKHyJFufhUG8pT4tunjPU/y+
W/95a8Z0dr01s1xUARqGA91GJkxHbd0+bM24LjUHYQnjBPhW1OzdL3r0YvLSW9ClV6DUBWz6jy7I
DWt7tYg08KttfGgH+90dYkv5qdOTBvXPrjjGon9I26F5JFNrFPnGbut2Q10a+M2kzB8fyIEutZrE
1aRlofdJvdWVK2zYk/nYV1hgn8sT9xud/1IoSYA2fZJyhftwuScjM3DTj4auQ3Fc6mrB5m8yHnja
CNwvDz2JehAcPiMkPDUN6KptuRUVeKBlyNfF7g+r4NgR5ONzHoBGwQAnyIMJku9tHLTBsQYnIfQx
G2sXTaZ91+HsDhArc56CYayQguvdb60DcmkEkQMg7N2V6HcCJ4xblAlCoHXJRSZRLNZWjROizO1g
WC0JyrnfGMj5qokhxLf//AUSfzsYWq5jOa7u6Iyj9sW4ihZFft6U+Ol2p0CA9CcwUeG7KqcSNa95
4plmgK5WplCh5m4G2i9UnIDpu4CQWpJaazLSRcMvU0d4afLXEG6tPT9n5obb5oRNEnj8VpTAilpw
KLfZNHnUhewrMEPqQt7LAP4IzR25LAPkRzOWpaSS7tILO/vq1zmSnqhEufShBnllN4TQmOOggApF
WZ6v26g/S1/AiFDc2EjbebUKv7bvkinUIhvqTOKdo+UXklJZ7L/z/eCS+Ma267tpFY1j6I11qh8L
x3I/1+ZPR+H+EmiTHjKOjF0z8uGFvCrZ60cU4ojPdvbTUl7lCMhcYCMhR144iilaU6xFXliLzIsX
TaK1GLi2jn/+Zjj21Z0FzBKW7eKYwFERY+mGCv98uLMgxNgxOwHuqBoyOSFzCSws1AsKqG0x6yl6
b+WjfLMtrX/0yy2rAbGb3z1k/qfK1JIvUwpsrAg7YxtP/fjVLZ9ykLZ+YcocIuy01aRZnro4A7Ni
HvjQO3C1o1NYzWer05EiATjX72R4YKNVryOF6DUq95sb2kZ8SvRyvLMnbHS9wIf0DNeC6hSkEIoT
rDXvfXBBnjvU9iDigJcWeQFCOJBE3rcATH4YoBngxH+bMVqgFqIZQDekECHGwITq23mGD73Jr0kU
YSkcM/78mTDr+kNhSN87zGTc4q7JsOf+64digMSzlcJqT9ZUu96k2M7pIiMGmUcHvEWLjVrpOHig
xYnOcvAh/UF+DDuPD344Faf3vBoRJKyjc+uGwb5vrXqVF0l6wf2XoA8EaXAR3fBCI3J2ZEO9hH7k
XfR1RkNMTvWs4TM9km/DQIuU4Ce5Jt8qK8tLdpw9exkIr60qc16nxbb7WEfNFzcGqNUbw/TF5WDy
pnX01ph2pdFoYB7i1TrHx7yvQWEPsDkT+5Fr8WfEvnZ5aYxf+1Z+tBcoWSO7KLKPduUf6fH01U/G
L5pdXxrbOoMOoHlEbMC/d1n+HCKE9+LUPN8pRshtwpryxQys0xtQLTItQPmCHzmINE6EhVK9KQj8
EwGl3sfsqTGe3nsEk3rvvc8DreOHVWjN93lgwPBP1MuCaH6FNAbYNggALFZL/dPkBO5/env0Zt/f
Anm+v73Jrb0ha1Gkl3Bbl6vSKDhEfF3tTuv6FOrYdnEJcNJFOLUpLpnuvNmW0aVFflpXm//N/Ulc
h59VosO1OWd4fCEkZV/9FNoeBRNB2iengqOKjzUdjl6UFZxThaCT2xlWM0Gc4lfO0BQlkAv2cNSm
ClkhVAR5IDJzPmlaEJ/wy/oZRLb9yRpd/6FxhjVnifNJqAtK7aGTMqaP5CB4+T3SnfI09wYQAXRt
k+/JFelo4EwlC7bUZUY8bgyr/wLumGQFhknzoc1a86Gq63Q3SA1QZ2WjSyNLsY4r3m4Wm9b6sTdK
zne2bb/5AXb9w2iFfWhNjuA/YMa7xA+KM81K6yx9yLE1Va9CFkRHyxOAtLfLCmaXBIflHcW2LQEb
CbLDpKM8N69r+x7lj72KX0fIUGTT69gCU1n7ybOIwvCm6sJ8Vxa68ZL4ukcOUC431oONSpAB4a9H
08XXhgZoSe56miaRHFhlfsL3/81d0by+KxrMcHTdsEzLslCvoV89qsouDAYIY2lHaYPhfinssZF5
tZF/m0XEF/tS4HNlg2R6s3bdAGVFqCxcyTSYPlDsLgVWModghC6scR5dBojH10ghU0FzlwETwCi2
ohE7TBqU5tb3DaHJcx1otDgCfq1WTQuI462wgnFFwxoCv/GOmpAA3/tGEBzw3rqDLrBHS3OteCnA
y+XloZ1t87Y757h1/wjs6qqhhoaoqH9MU3M1NMAyqaG/+CBPlaxMeyhvqo0jyuKOKHRd2s2Va7LM
HbJXG4aj091fLEARRqtaV2CSXDRepugIUsU/RpdsctgxAvtUQwxjiJWDLSbmxrcy1/jNBz81jQN4
vumYbL3JBUKcVRXb9CEK08xxv3ALhUXRNiuirCKuoeWiKm6nvth2CsPhF5W82D00DrHlBvRY9aAi
cuMj9oZfcuugRBhq2UkCeckedRXVipp0yZSRWq47gYgkap3N9UA3Xv78BXfMq62YwThucLaDakJm
mvZ19sapJzAscgA0siDHZgYkA099br0UkeHU3iOUwZJPIXiqPrUZQ32zHdm3jdmmn+KoAAI1Km1w
0KCra1AJAS42BQjNQbFLKxRLaYNAT5ToAhCduNxRYo0ueejER1lGt3S2otQb2fUi36O4JB4e9CTy
d3bYak2h6I02UvsxNLgt4e73GtgRUu5AhKOY9L1LowiivDbvifv4l8ecoycPMEM/hDiHz7kxcDUx
IGaR5qNsmmtm7NiL5HmgOGxntgxKcN3baNQM7NhitBQog/rzp4Bsx98+BoHftDAYEwyc1H9LeDqm
jZ2ygehVF1sTSkPBFj95QdzVElyVeomqqcAevpcj9oIVwhwXI0k34M+F1BJgYRetkCaOx22HjFiJ
rUvIpk0uAvcxysBjMGTchGxE7T7GhdYdY2ymQEnaZd4kyggKlcK4IedMBxUk2JduurgcMq/qxnRd
ZIG/nXydPxaJaW8Bn+f66xRm+oM1dc0WpITt/2Xsypobt5ntL0IVSHABX6ldsiRb3sZ+YWUyCfd9
56+/B01n6HFyk++FRQAN2OORSKD7LPsp9HDCgKBJjZryexAUzVa0A6oVVT9+A7/PTXBunvuX+AR5
t6X/13haJ2vjH72EqQlxjDn8n3cGsnUrk/jFS5uGsxQqimane/BWHoo7P8LFHDOYfE0WLhHrD3me
7KiLBpcwPcFDEyh8xOkhCPWylfEp700OhCkuAgSnS5vzp6LKu0OfRMXOzARSB74/4byR8PpO0u3Q
JNGuHavf5iZ8tx7yqfS3YwK7BZchy3PMJocfcYTDneGgk9qfbj+FzrefAuZpaoFlqXkqjQR1C9Od
EkjWotROYdi+dWMgtk3UQFtLHxmuNAKAqnb61J7D1Ry6qwSkM3o8uDZzk6bPi8A0FlJphfvvH33H
UbX8z6ASSxeaw6WNPIGpWdL6kiZoTN71wsrH85gA3aPDiBt5slDmJ7qMcVLAkQqXpAFqyKXbUWs3
QwY/JQphaVucLHg8fcz71J6j1WyKXJq15zVbw2OBmyr9zRB13U1ul/k1GrT8SneNDau+PPCS9ZeB
Cdp326DACZoGYvV2ojsIGAIoi6M40qt/LZWo9YLRC4+RGB6X1SnCgc/tXSam7ac11EwLB7VLm+6W
cFqG5lR9tkohnQ6H7Fg7RdkwXMoiDVF1yvFUtFJgtlRfoteJ7mKHXALADUhaqqEMlaej+DGYoVtF
hgHTpeyR9531rTCBkIE9yXA/9KBd1LAC3Gi+d0K9txbrqsrfo74Hn9vCp333D01UWMY93FaxCwHw
ZMVGuE8FaaHtBkfn2MtYHGqaivVtNT1E62GxuGuFDkEfnHABOrvOEVAO0XZtMXE3HTzE0oSfsybZ
TrsGcmSXaZYfEOJ3mxhsMGxAKmjUsjWBiaA/jSwa4Y2ovQzPUKVEtNaW4QTQutDEnCBgCjlUSMw4
+VoSL26eJe3yVKA4+lannbPSgfE92zrgW6hAVesunIbvrb4mrHKrArgKgGOvd9AiX54I8QmbSXsL
pgYewINCdi1Y0BkgOsH3FEB2VIwVkJYunwKDn8OLiRt0MrFOZCSgx8M0bZWpeofvB68smGAJQC1j
Qpe6tFQYmkNAxtzrfnJ1BmHfkioLYVEDUsOY4SUwjEm5Gcp+2ox9JG8Uok+vAq8KNzSNvTCF+ehJ
g63rHASKEko+jwGKnXd9Ub9DQAtOolmH0mcWtuuotCyc4kHYCxOI70GSYToOVndPXYEDXyG3SO3m
aDjaA1IuE+p4NlTjota5LbPobmxlBO2w+OlLf1vDUwT0v+dPS0JsAGSPRr7QDy3IQKvCA+fQJtk3
6psXUb8XjIq6A4+NNzPwoSZV14DoGFr5W6fYg0sYkMTJQRred6d0/F0C4wLXVBW9WvHZ4KYA3hzz
ADhi1upLP0VQXxyO2apzoOFoEzWOOgNFt+s0WGSquRT8aXSebDUf8yiYpgEqZa8gsJeBKxxCQqHO
vgvfhJlE2vLnJuiGNco67NoP7bAbugg+xjnOS5AWK3cRKqD3gz/Ua6Px/JdS9rD+ygrte2Lpe4gA
hYHblpEbJz37w8nEt7gPnW9jNlQrK07LC4iQkG2EynTu6dWhHcUrKUbTZaFujE665SgT3FF/V3tQ
9q0gOrZiWVNtFubGPGy01cH2zNc5bllPrZK13ccqZrwtyh3VtDkyX2CQ2t7ctE3pXCZge2nQoDJ5
aX2OsKrMu/hxe1jq4uxnBPX9ukalaDGFXvww4SSCc3J8Av4XaXignXkswLxL7WTuIxi03Q1wi4fB
i2t0o4RIptKt7IW+AWMmOTKZandOk0C8ch72lHClGk4HaGclUAjndnrWamWHHad6eBIRcg3kPpJW
8P+MauuO6Ky5ByfDnoURtj6gwtKFBiIdIuaBjwL91PdIgn+wYv/qzOk7oGfQyFdCqrN66nJm6bn3
KuoR/NVFufcvkV5kNJxMvoaDWe0+zZu1WEdM1NTEORrQ3tSF8RzkXrowuDUxVBnLIHtq1cUutdcg
0oezwFbnqTGQ1Ge8B2tGNNlTpSXpkWsNJCFUbJO0wa1sQkA8MUgTfp3OQlApQh/wfL1PNh5Eh/at
HMZvUEvaJu3An7yW1xe8BRrIcqFfU2FShfWqWVfmNnRi/gRG9SoVSX8H7U0ICHA2fsN5M1Gqcs4+
SOJ5xUitWFjex4rUTz+YwlgKtFUCDVikYrqnKAwUxbx41Zjpn2OcTF3D9otX3feqnd121oaadim6
lRcBI0JNGTtnqOboD7RGnvpr6h7NCIoNag395xphjqNWxax1meQMfB+ccum82+ZQ7MBLf+5a+pH0
ESvNA1Wa+uYz8JACvmaayevcnGAAX1o99JeR5boW4pB6ZnfJKpvDftgfLjKe9KPPW+QimWUl17HB
ZxnkzmGn10AarJO8j0DW7vwN9hVwZQlaaPJ1tn+liw6O876oWeKWaZB7a5mO+Evq+072HxFOnYJo
ncXWb1B/8w9zk+bCWk1bAxuEl6yK7sI0mBeNWNsfOjzkKWzpp+bU/BkbkQGMDHwsK3A3djBewnbE
hxH5AVzWpw7Uu4vH4vwyDzhRV6w6XaJoDQzxJ+tyEyAVry2geEjg4i925rN1OQ3RxJ/R1NLr8lRJ
Tx6djYAi7Cf6On09P3rx8qqvA31rHUgo98V15qbT99paw3UO2q6h+ezXOVtXjQWwO6DrY+CGtdEC
QDOIvdTC9jxmqiLKUKykw7OI2m5lgfq9jamCmWn1HLMcsiE8OO1w2IedgMLQxwpm/0UIP5f9CWJI
1WFRvqe7BpAlxdc4Qi73ASyy8SkH//AWtTHMu9DqWnN86s3o7CVxf6Uuq9H9FR8qHxgTDHpAh26w
VbM2NDpFFeqUTfajMOMccjdx91Z3I/baJvdPed46L52Zrxpz7N6inDm7BpXjLYVF0r/DM9l/iq02
OaMwHs9hzKnD1dB0BapKnvUYZ9C0zPABLrhtH+Mkam9+qT13I4dEE7hZN45kyNnm9l2Ch84tUxdW
lnyTd2a4Wfp0vb7pvmneUUQiwR7J4H8M7Oep17n5PNi8eZLaGzU6SAo+BiAMUMvE/8kjMKVQTQ+s
5zDQvBtwXes5UtbdDU8kfLM96wnVpzKGtkcIDkLBQpTEZJ5B5FwH05tqVzFHodbHI+za2Gy6jilM
MrxcyGecKp4XiYfcj/E2IrGx3oZqt7cnOQg4EjTY9Gql2AEYMblQobxHzT17iXItQiobGFUYEbOb
2TSxS7iT2LPuBQCWLz7U3OaIYkz8x7Ip/+cI9VM8E654esyLzQjqmgvlZw7T7ho2Q10DGaBg6Ldm
PPhgK+IlvkaxYtx0wRDdG0EKamIgo/v2MNQNu1IvXfLMERuuY9P9sZCKHyM4ooYlxNlVa46LPHPH
oEXstvj25Jsxst6SNgmOtOwcZ0X5sdes1zmiCBPhpj2DlQTYuB+/Yl91kBtVC0Ba5ONXnNvsmLch
uy7LAbcgNtXAUYCiCcxqdrn6pfRk8Nd+Z5c7lnfvtoZXVQHr8mfV4mX5qRUHrL7Uqa4/G+Ywj9Ve
J55zo/6neT/HoNqUu2HEDq1p4zPX9N8jp8MZQLVgWO/vpQfuNzUHM39JJcoS1bjJPCSFRqUa1dU5
9NW9qth1io48miO+Rw57cqhuVgXT97hOq7tGDUZ+8rHgPNobm9AxsFDB+1UGUcidVeA5ElvjrDK6
6I3KOsLGuQjvSJGU+ksBLQee82BDIqTUN3XJcGJWf09hS//P6YnHQEJMi34rhz6GE/3E3vpJ/7hb
+r7cFVPgv09QkJtnyKq+2ml9aqbCgBfwqL+AqwNvCjbcwGlFtXh4tatEf1Gv/vsi4I+tioHAkDgl
0PxwLSvKzkmg1Rtgu6tbrg93kNA2XmFHZx/GwMeJVGkbs0kma80DTIuaaN1Z0dDe0qoDDRf63AYP
C29FnKgB/3Lv2e8aQAsC6a1m9lQlsng/2hDVRGkc7BDenC31i/XcARTLCm6WUbDnqN1RbxRUJpRM
2JVaNTS+7wIBbj81E97xfYEH8pqajZ9qG/zx83lqZhbIpocFP9pmJffMwiETWjq6cEFgwIaihsjD
ACFvB+zuaYBAD8wRqVmJwbkEuvNHGDvDHs88cK9ganLsHMhq9VXdXwX41tcI9M1dwWFZ3aq+ZWDE
fyFMx6FmuvTRXVL29VqDCOj6y4DkfbUaZZNsaWAZFUanFJqRTKAfSQP001Al+u7EbXmg/tCyp7N0
pmljjm8egFr4bNvZHd3VcHhrXLr1W4wEDpL4ruGl8UqbnBFK1+ikYbpENEy3XWoCEJB1bC14Djgp
RLJrWZp7avn9GEPTST27qS0G2zn5k++GaoBGE6in/QeQS7edrxk24eC0K7lpOqYD3tSXDJstncDo
izE88yof3BlF1cPXEhu8bLtgppockvsl7y8EmRpBt1ROXe9LQPr/TAKUyNo2KMTCQMBP114C8u6i
s41cCaoswe9LD90toR6U7aVLYU7wu10Xq8iEBtWoB1e/sf2nQkKKdhqgCAB36+AJdREO2fwRhWo1
OhmO9wiAgRqiDoi/IrXBauNI4VzWCZ5pEf65KhxOG86lbKwztWgWvIDPnTMlQAwIze39yIeRAT7y
Zp95xwpK9M81PEzXOCCH+0Y1YUUKxrUBYT0K1uBrvxfZaK6oOXBUtENrABdRBRe1Xl6nLLqfY2tg
FWBS6eIB4verNsFbDPW6G/2YSUufTeb1FwrtNHxn8dqPT7SOFVhuDcUWwHYmWNArzRS8Uv31+GuT
RoEj0+dRVtmfg0FJ/9z8p7llDvWCuINNucextYf9z6Pfl+bJCe3qAQmx+kF1mWlgnmKcKh6ov+D6
3OU09TorYnCZdBtqb5DtcK69D9N0qXbncetcJ3UJwhw2HIP8kwKWfpzVOsiUe+mWBuZFfs5fgoMa
6hrDxNv1DAuVgHTEffRO8p3UBWbZkdVVfiWgaFyPAE4nZrNd4lGaf6dWWUXag2hAKlR5OIt468Ts
IY661wEvnkAuFgxhlX2joKzRnG2Hs8+qzYP0araF+uDk43sNrUP8+drxCkXF9NokoeZmCj/SICk6
D9CMEOL2n2bAu30EVC21kIML+I50d5HewGbLeQLFRX9usk+Nv0YorGR7CvtrzlCHN9SzHfjrAAo+
mr141aIxP5YxEkBkxIMDQb7XRW3G52ji3+j1TzsDsIG3zOLelVoZ6EYbulCTBlQEbQFokwBmgoYs
Dw+O1KQ7EOyBKKRNw8/l6CdARvBjOQoO8UG/Sg/PDRPfZCvo8K0MNHloGytZ4c0hn+yonM6pGH6j
luhSaEgafIJqr+0dQjaGTx3rODZYCiyimkacFtcAm4usaIETjKfwnAjYAAjgwJ6YrxfrMU37XVey
8Gmq4BsRgVzr0lQRp9ndOA5rSNHlJz8APKUsejigsKig5ujpyLKwLEt3/17/0KjC+kv9w7ZszUEF
FpIyOvC2XxAGoogKDdkLvKR9VhyFjqOLLNgPx2Nb1ncQYIFm6tACd6h4zCCUG1AbmAQYWzgQ/47H
w28Gc/x3w8DnC5g686XmETINGTMfx45N6wyYnoei7PxtIev2Eg3eBPl+K8LLu2wPfjn5R80xuhOc
IaJ9N3ADp8+s3Y6M5fcAwPobUQXNCpBkVLGx3VzZ1dC9SsCXgcHQi+9m4p+hizr6bt7eeFOE0Bns
/U3ppHBXsMDdEGrLpXmK/GfXzyiv5uvYG/OHsemybVgW05nlTNsHg1ajNNZDX2UatJ3hRwySQChE
6DF23Ukj/INlmvoJHG/H1bxKfzEGO9zbomHYW6E5cAC743Yw4XGLJizvQZdF0uxETccRL0ZR6ldq
RbJ1oTZqPFlVFz9WQbSlbl9UxWUC93T+AX2uHeExapTfTdOA/Inb6NA0RHkTdaY2hkyDAmC1TmS6
uTWVJwI81T+bfYC0K5KMj56XPrRDOrwmQw8aSzuBxmKH8k6HNdEGiMz4G4oDF01rrR9IcD2gxN6/
ejgVbDpIv95Bw8K+s8JEWwsF/+yrfqenZXY/xjy9F6DDgF4xwhLbQh4ALOD0njnQWRXwSdlRk4J/
xkWibHeceSGMv6JhwzLgCHUTzj3UNCClAY4TcPDLKMHiJa+g38PC+I7eO4HBVsIvgkdqtdimLi1r
8tcFXHROMuYGkIDxLM0bG3jb4QAsIb3dZ3dDLaz1MKTZb1z7nyOiQnYgxhbOP60R8cn4j6q80L7i
wCwHtW9AVYWlgYQhbVW6/IRT5R5I0qzEwpXooSq5CCuQ+EIYa/EmklE7azHUOgQZZpUFGp4lGGiS
pgmeQfMC2gvUppk44bdQaPop1gASebhqgA9fe8LnJ6kuOFBOJ2oCbwTQOt1SJw3HqF2vrcyC5pcK
tISDGLpdJn5ZZ5nsGKyEpknig6qOdM4EkrhLuM42FMCYh3G3pya0BbP7IR7FUcWVFGclY3ZPcT0y
yPu5k2KgtfM040FDwMNXsldHBG/8k0CRg6irla75zRnqsUB5xP3cP4aoNlD/pJn9g4oncKXWaJ/7
VTzQmu8BNuJ7q8i0M6sG7Ux3SgboHLQbZxjTT91wqJ2QTA2d7hCk1YVCfebB8FDY94AyPQxWONjA
pTXymqJaurahgLCmJl2Ktk73PhtP8HfPnlDKmtZITiXIjPdo6qj3RY7nuEEp0ieBwx7kIsyVpWJp
AvBkz0iBWudlelzKZEfxYxKwAzRLP6ZrAZIfErSpQ1t1MMxo4ZoBsbd1mrT1iYMRMKI4jl1UWJkN
RFyMVwrrBoeNLos1b3QFTqHYCEN5nybT5VMQtqnzYtRHay1xtKos9Vfq17hdH5hv3PEu1wooW7P6
tFxEVDSfmiY1+VAiaaivlzC6o9g5Qi3yZSqFfP0ZFBPUvtyYWRy4Xabzwl0mNtSuWYReWpiGxjDA
pgZWCji9trc4lgKUDt65peTtrVYX2BflK25P8Z6aNJC3cM9oghtNUm4O+0KYnjvpfjf3waHEANp6
ig8Uz0wo3Zv1PCZLoJAjW1wEdqPwn6nr32JdHD3TqHxXcpwVM6f94XOg/VrYZ7z4ujmATh1217B0
8v2ETfAOv/bet3AkASZIwZBz9s5BBp/U2yAvvD8d3ZNPaZVO2wx7WBx7ENoLyVZWaXnvUI3Z0ItD
wo6kQcG06gvxDIWL8cIr+a0zOv3ZiqFcjX3Et2VscMxvJZf6M9MLSCz8FfkP81QkXs/gp9XBzrcN
FHPscDxHkEgFmREye9S3DJhqlJoSEs8wOPQglgU2Gs5qanLrM7kpq6raMC2VW+Cv7GOZlT1ol6DR
cii7vNSN9ltTF94fbVi4QWwYvztQGARRJA8fPWFds65/DiTUQt2RtdgxqEugifoYDihku19vaRyE
u/oY0/g8qfSbeeYy/VMM3YaQAPn3nZ759W1ic8OwdFBiHEuzwXr/wqfqRsuEuJKs7xrYwwldBsdM
a0N31hihdj4Nf7XLFNvqQo2PqBM9kLCISMJhD2qsW+nCn9nBko32patsOFEm4A4b8L2GbL9TrljY
O9g7MtBgV41hbpeTEYRuAjeOGcMrGhy61ItC6LzF/XyUAnQgv4dWKA5K1llEFaonyknsixIizA7G
7ZiKYiYUyUUjcSEYebDxg1Ndfagjg5/+/W/5t5SGjew8gAdCs2wOlxPty5tZh0qOBiG+9O5D102L
of80v8Okj69e5qTeFmoLjnTHCaozshs/3lL06kJ95Wj1NuQ1riS65MnAu4vxQnNJ+sHX43g7FjWy
YkqwqXYEdGNwBLyMTje9/H1SCnGeVR8M+b5X8ENPB/m8Z35+KJSCEPWZNavmPrOGjBAN+OKXuFbN
XfqaQq8gBRbAOw3EaNlsbRv5SMdPb8AR+pesHKTr4+/zlmYxuCtCSlRam/LWl9ML9bdpYq6RncyO
Zp3mr05brPrWs960Wv3DkNPcUZPzCadYM3x1Al4eQ3BR1jRd/Tieasmti4Ng/nEUXyVwiaIfl3rA
ev77fyxeJF+SVTa3IGvpSM0UIEv8TWMo7krLsEEsv3Oq3p0cY/WhuRPp4XVAkxR66Ovg/D9d+OCt
ZmEeilBr0HeIZuKbE11VBLX6Ehhk/D+fsJ3Oj9Aij7c6EF/fIOe+t3AO+l1weCtY0i8foqFCRF4r
Ta/smxXwhyko64e+CGG5oAd7+uCAec3xrZ3wE6MCUu+wkYCBphEfqAkVtU+TND/a54IxF2z5Zht5
Cv3766XWwHtxqRPm0enebPrzP8UtfSXPzgACGtY7ilC9Gyqvm8gyxL7Mpm/UWgj4mg03nEANYs/1
DZ4Q+YW6ljCaOWFw7vfEwwCQiCvbC9ltyKlVmEtWXVBdE3e8EMO6hCLG9ymeA2pAa1eBVVaXwAZJ
498CLK8sDpPjrEPA8Hm6//dP1d8whrbQICdkks6IYQjzy+MiQ/6mGaUWnGC8g3qa24fdMW1j7aUx
bFdGvH2y43x69CJ9HRSCv/QjzFj1MvvuRSV/aarBAVghgw6KmuOkYIFKO65gNovYsUy9NX5CtJ9X
NMFs5uY0wHIHc9XBk3sev/78cdyz12KA2ekCiA7zYVo70FHeLH2Jo1tXqLNRz4KRTrj+OZQGKLTu
V1Tp7XqINJoGaKj4+hSwRskMuDt2Ba/BuwUuwSqNt6bDMyzq8W9BYY56oTJhXPwOuegeXhyvgA1r
+0mDrjONJr8uUdjavESrDbSEphYODf6xBM3htc3nJXyFjlh+i1hWf07c8w8LHgrUrHtdWgAFEVBq
gVAFjp7g5WTAyFxhrpYBPYj/IxEj1Wfgcx7GxntZAnktHM3SOSiKvx72rDIwrKmY6iPyTeAcqBRq
qw780PfB4V7lW+tfm8CjfoyaGRefguvK+O5wiAFFhZFtGs6Tre855qPDPEj8G/ErKNzmI2TyzEco
q5xts4EUpOqCzeZHPA3GoA2eoyZ8pdbP+AzbjMu8YFn1sAgaodedW60GfwIv3BNpQk8YwFqDeG+g
5XKt1IX6RZXV1E+t3kyKi9OFK9HIbGv3evxYTjjOxJEOXg4QGyBDen+mI3RDOGxXvE6Zz6Sx/aiz
WG5iq0NqorX5EQXadpfCCUE9DiHqYo3Rm0jHWwZDwT/r5D3Io/SPAQ9h1xR19JKAP7tOHMh7wdrN
PwSWze5hdfGtKZgNlQEv2vKQ27u8G+xvCdhPLBviJz+y2H/8l4uv5Aepge1o2IapW7rzdx5qPPSG
NmWoUMlOIg00snOrARGfBA3fjJlk8O1E33LxWqXxZoQ/li66Y0j5r3WA9Nd9Pr708DX6o3M8+O6i
8O86Rb1uIsv7MVbau+c3wZs+YIcC/LLxOIUwGavbOr5WTJq7rh2SU9AU0WkMRIrkPyCT+X88C5FW
/PJBB7VTcBsfQAGqJzZPXz7osSk6pETz6mSAoXYHWoC9b4FqPTR+7l8GaardudY8MQeZXGj0RN85
TOvKsmiRFyuiNWpm7PcsBUVFr4En1AXja97W5TWzimo/jlLCkMcuz+BvGUA3tNPjgCemG6Y6UpUT
8lW0UtDi8AB37j+mPA2g1GPKl9E3i7XAn/ie672907uoOyIZp4NnFaZbq27NmxfDGMwDIPZd2trV
TE1It+nsvpNe8KeTpN+DgJuvsBnzVrRECF3+6opvYgd7h2Hc5WA7rxbLMaaX/9JXK1cyCqa4IkwB
uDVhdwaav1yVVQBExdBXN2AUzanSHzwjrm4WHuWHmMMnlcaCYZSXZEAWDP+VxUuASgcg0mP3G/4G
17ID7svVnGdPC218TkaU0WvZ/YDa8G9eic8JjtPhSqJOdIFWfrQK0vB92TzmdQcAgh6/01aS9o6/
dmUxsGc55Px3flCt8pLjs/jrXSRiUOmGvATRRMPdp9ENzm3AwuhVX9/oGKlaEPz+1KIxOlRm+bQx
VCQdKn/Oq9URU43RPBor0Prf5v1c5ec8WgUUaufgtGLYVOE4nmyNDaci44k7tYU+9/kgXsJe9a8L
xS1NuqO+LoGgN/K6+x4GOyUoB1gvT4YEUh2dvpnjxvKH5PZ44PaQ3WyQnHZhENTIIqDZTU52i6Ey
uArk1Oypr1F9+Aq4jp4W99SF/FBxCo36d2q1fgQmANf4Dgp3SIf4sNNQmSu66JSsotsaJcZdizwx
Dlgqz5VM/MxpmNqtFgCuPtYhvBRUgmtZg+78GEwsCDSFOwMUpwNS60gnAgt8tkCoOUHj3DyaVTBz
z/Iu9sdD0xZ8W4zQL4gdAZcmuykOo8ghNObL5NxmxWNgwP8hEdJ/XCKoL1URABQ/Ujxd8Nz5xzUi
O78g6/XcmmH4XYh6bUeD8Q323+a2l4a5Lyotfi687IECAjikuYOGpH0W2dASZE24hsFu8L3UmjUo
Uca3NNQtnGmgHoPNB9h3futtkXLLsYtEUzP88DEF9kJWKSDoqgtPxY8IGqS+XyNojdEw8zXA59Wl
4tYjMKNQ19BCpBCjprqPgKdZGYOQ3+HOhRQFhH9lDW4r9AEKmK8NH7HFGJh3Q5Puw6QaVqONPbmR
NHuW++yPwjCAFPXKt8ZpgvWQmeO1BjflgCpgudedAk55alKvJjUgUsEHsrlZADzjPyaOn3KWHnhm
md86K/F2sTkE2wpJRognTu/jxGxom1vFg2TGK3WDhsWAaYT1A4ylrk7SrxJR2g96xKyHJjftY5Gb
PyooD0YQr6iA14eWqCcjeQjAdnqL4ZSiQ/0rNaaDpgGdnMCc4o1X+o88KcQ9K7oa+YIOGS8VBvl1
cy0g/XgAiy3E5GyKu9d/381rxtdMioQojYnvpmObOqRpvooGeqYHn0Jdi06N0wnICGi9cqIIkg3M
zSCIgrLVRgaD/N2KvditjFp/4Q3I5b4WD/fCCcDgEkZ98qYOFyQxdsqI+74xEtgGTCiz6Wn9bLQo
EEI5PluBZFI/293UnVB/5m6smqUNKG5l9pHrZH7z3PB2uGDf/UpTZdZk97n0zzSTGSZ78BoHbD1M
bHkgH7P+R4NqzroOAntdDCIH0wSXdvKLUxf2SHwtbT0NwWta2sxs7rgV9xXEE4JOW3VKYaENh/S+
sfR0ByYAc6lvuehxdRRNVKCWhFi6fIqF6fqlTNgb3LMcN6pCUHzSRg+2QRx5LqqWfMS2cmTr2UIO
wuDiVOJ5S65wJAu5WAxQky4TKisnBiLz0kUTvsRSmAl31bU5JJy5XqXJ+1ET5zrX8juJvQODWRwc
kkBHkNBOUW0LEIMNnhvjxxzba9m+ZDH8a1r8nq6fF9oZOfktLTbPweFw5dtivDjcd+5pACrPocvD
TACUdTMa8Ak4oRN6ZHAbq7/NbnXUl4FNszZTaPZ96mz7HvRTiyFzoPAMCucA6P48d+mi/tJTtt6R
rf+HSi6dSD6fWCT2cdjAQhVYRwn5bwJNPRhxvmjG6GSnKfi2JZLJSCGnOKcGJbRQs/DWKlJyzpTd
cwbpuMCZ1jPBFnbqmPHv30vj6wkKii4a9F+5g4o2hwfsl41lFJpmgQQZlItsntyNgDjgo4oL3S3N
NC+V0VWBFJsaxZOm3TqyqFBeH+GnAMLypYJFNrWWi7TahzQMYFetougSgR65qiKUb8NUINPcM6vY
Z+AcuWEH55S4dFDATZQOXdUM+t6JIRBTQCBmS1wr8kGlu4VgZRj8rxCl4U+jny6qrw/E7d//buqP
82VL7thQSLKQ0dSkie3o179cXXsDeEZNecws7H9NPEvNjWfx/lwrmChOJ75LzSYFMlRUkCEWFtLm
jYKGZrBWdmNo0KwrsLldiKcF5zxqUKgX6UlmVXCmLhTggOCmtpWyG48H+RAUnrMb9S7bVGbLXnQ+
Qj0AVvIHajKbx25sjGAcq9EEPieFI6unsi6mG/S091YgGbKhHNyWHE9Gasrwdw4rv70RVMkqqkGQ
sCAVfc0ByxjtGnSJyuye8CVbhUHLHijA74oa5i5ld6JBUE6hhps0w5ZGJy3WwNBKoWGQMRcExfwV
vDxvW6G4vyXShO1Z2aqN8DCnUZwdjmGRVDc/zoxHI7M3xKXA4wxmkSohAjdgcQpAkFxBG4EZv6Pw
+SPqCzhdODBFG4n8Xb1GSWXdiF8kIFix6TyI/JatWFtNEigc8YtvCR1YqCy4D/Iem6lR+G95Bi7J
CBDcAcDE4I2Baq53afRad6F2KipdW9F0ZA6CVZ5WITZkbfIMDOoWfofqYMj8fdd7+Lr2AKQYPZwQ
JpZ6+zbsEyiIQ4t6lifT6vhNjkV6nLH+kPwM3ciSkVsxp9iBnDICVGA8cFi23vjo6/esGd6pG5Zl
3dYIE/DClL5Rl1oPIvRDbFoRFbTDe68m26nRbWmtNhh3HpLOOGMp9lWdGCumzMYD5UeuN2vDwIeJ
GlDJTtZG31U7arJ6zM6AuT7H3IJH0dCy3/peNHeesjpvNb4xLahqT2OE07GSECiLML9YkXaD0CG+
/Z5k6w7l2odYqQ9wJ6fzz3Rw+gx0obrodmMPx5NQjhdmsgx67eFgQMW3f/Emc7inC4Mt5H0eW3v4
Ksm7OSwNBQDyTTBukgH+R7kIzdDH5r98sXHe3WYejKJgr2u99VX4R+5E8QOMVeAqAu6Lawy1/WZw
KEv6BpSiGpE0jzKs7+EkaL+FngYhoMprD+kQdpBjfqZlwih3dkxYw5aavsBf39HkcwMw2Sn+P8rO
o0lunAnTv4gR9OZa3rZXtzQXhsw39N7z1+/DLI1Ko53D7oVBJEBWdxkCyHyNY+KHMcFcC3lQrkge
eBqZ4MrbDV7+/dYM2jLEcxKZkmLVBq121LoQRl4aTkzRmvZmdL13iHx/XuOpqr25Tahe9cL7Ii1z
9NrXsPykxIyUCD+7C44Y+qNcbJmptUrzaj7dhmdWjaVevzYpsm5VLONfyoUqoUFCqVGtv0pItYPx
kqvFG+kwFUHqRAu2coFnV9hNOuZ7MFn9iqwBrxLk0WOpz9SsUrQBpMMpAuNxgu77qDbG7x36coWi
YEb1xxX3jnq5VbLICTRxudW9OuyOGEHtw8Rxd0EZFw9Fof5fZ/Gv3tFOe97swk6uE7DrNUt4cvx+
8w7zAIetSkd6J6mDMzl7SmCkNfmAE42dUhn+cJT/Qeb2/xdSF+j75Oc1RoHwF5W5gEVcbeKH2nCN
5apYhpn3a5I2+d5PjX8afNLDrUs5BzUv56i4tQ0HDIPVZjFNad0Qcr49ftxHmGVgP6uR/+eI2pr7
Lfj4v+sRX6JQHzDxsEyn3XUNSRFHm15B7GmPCaSXa2fXOMN0lvqlCRqePF05XCd2Ra+GPz8pfY7e
up9PWxsvmUM40PQ2OOuMX3TFiI+uBpxXLmbz9YxOevA6KOPTABJjlzZGB9/Is18DjY+8cizjh51e
5W1KG4BqrBWsT5kX4hE2jOzhQrU9U4zaTON0qPn2sL8jC9ovhwaLM4xbrScJeV1VbIDhNnvJdAJC
m86Tg+6CNWjfHc+JtybowdWNf1wYh9FezM1GuMmqRrrDITd5uFGVfTQdkBg4WB5qgAD1USH6ZQVy
a3fBuKB1F+cQ3CxhNBlDumvbueHvGeL5Ha4l8IcFJqX4Lxomq2+iDpobr3o3/WxE9as/1IszmqpX
38pmMCoci5x0fo+6onzPM/g7VmeEV5h1xkddIFcWmO99bo0Pdo/Up4QdVD0QXEqy3WAMI391iLeI
wSPOLqfpIcs1fQPNLd5I01xiciaH1pyehsTzjmoaLV44S2/oZv6pDqLTLVZDaTtacIQPmm9prH7Z
S0eh/tZSK3jrlCGjQuB1O7WNIV3ZCAQuAxqswDcO7OhLAVvmqYfTO44xs7FSda9DNnRbeGpslDt/
PGi6Ey3qjsMF8omKV11bPFeNgp0BvkjvyAdnzPMYtc8LQS9ucszlgH+5Zhb/HaTKu4Jo9xczjdN1
lhasvqbRBzTFoiFKyoH1oKIcgKn0b2oD73VQEmsjvehF5jjOR8lKehOl8l6CnsTWcmm/HELHeOoD
KhzoEQ34y5LF7XhsXZPUOqd9nbxMiz2wqUBsrRrUBKR563BxOZcLJCYHfUabiRrQg7TGFBdCVxui
FXVL1HQBMJDMD6q3VDPRvIFg6pezfnDyAifahWBqau3/CutDCy3/1c1tb5uhRnMhEeWf2Djgk11r
1jN4y3ptFkXzV5x3F/xfzL81eDJdnYXfB0D6K8UMzJMW2d8tpbVenW8FS9xXOfeCIV0D+c+OztLV
R+NwjNoCXc2lWQ5qt1Y7ZUTFBA+vwdH7dVmyD70vgmXBa9YdzmwuSrZBDr85KKGJ47388ywiNgA5
BWAQA6uVs/u4f/dGZm2uzLBv9k7VmIc2VR7v3j5yJj4+YuuDcp5xrB3rEGTYpkV1DYZzrOGMJUb2
r3bvN862MXhtD7vV2bu6UE2v3sCuG7p2cLWTuWg2EWonx9p2rniJfNf8uP4YrfnNaNXiteD9Pics
3DY3ERq+JerA435uNeqwmRZusISNjwMwhDWglsDja1CEf5kdhNlPY6V/nR2/bV8RysbVyesyRFOo
3hvB1B7m0jVWWBqAnu8MsFo40RgoHdJ9S9XeY2IeJNfIGLmFG2GCFixG5FVsA8VfUOVeRRXasCAS
GK4VHmxc6Da1n5nnrN1ki9dRuTzRuuUB9kdTOu6xcgTGmmv9scHLHT3wQfnkAQYXvR2rQey4j4zg
NIApu8f9CYnke9wN84O8ZffxnoUUSsOjGT3DRxFSDXyEM9xqOEpIZFV/xUcKsEcJ6Qjv7NQlp4RK
VUzyoQ0w4NGTZ83Sv/bxVH3BtC/d1mlQHxPJOjW7IcW+gjVxdnIVdd6Myyg2yfFqhPVT1+juW7VW
ku7Wkqcujb+SCUPItWZzoQqwdWyNlZaF/Vnw8tIrTT4U5J+XwffedBk8LdcaCwZfmoNft2ufz2Mt
C9O4aRCjTUKqYcs6dabecpaFqTQLFeS5fbyJaSEcm66KPPPOaUAyri4QQIkqhCBQtrXO83KQphzK
vCpX7eTN2xS4Qb2698hAuSQNmHLjrDBZGRqlWrPnwnD2wwL5c1U8ZeWABt3YGUtGwSbA8LyaURxD
gw2MF9umGL5gFPqoiU8LCGgjo1BPqTZlXD3htpONz7elUqK6iz3XnF9L0uRbuIv6GwCudqUqvfe9
C9O1zWz2twE+Sy3N8UvbYZs5Nlb8TNl93ENb6TCKLr7ilWyRKMfzAAAZFnHTxVan6FsVTcOGasWi
WR6VeP78M6ApL1E8xN9ms/nXAD15GWebp4rn5YhcFPlbmPSP8q1UDXwE/iOu9ciT8L0pzo3OB7WM
l2+9pjTdJnSZaQrfnRsdSpkbXQZlOJN9Rn5+KfhIJWgJGWkBPV88oH415wWelViN93BTPeuyLr+O
fsYWhlrqN2S/V+qC5oOY3IIK7IrXTlGGPUzy7uiVQX6YgsyGPW/VNpZ7rWZap9LNf5/Z9XTY5Y2q
n++Tvcz9CRsg5KmLd4kbgfHPtA+VVl8zladbuVPupBUPYHNayfPHnXuWdziWbu+Voz9i8iCyf42T
pgz+M8YSE10Z+M4F4KfjXClfWYg2jzdNimyJTYb7n7Fh0Vu5i1rEVaHufeO1z/nm9K4Xf2tZqIJ1
s39Y04hEzjh7r4HdJnszWYiUtm4+4hEwry23PFq9ZTxl4Hg2+VS1T3CgmUXtBIkVdFVPQHgUtqRT
8qikMBMKuCFviAA5KI9P7V9toT/X0bKE1qyfa5K8Cc6d2cffuon/LAwH59M4p++jbyIKPKbdXiDy
YYsLRYOzz15WhtKUXlkb3psCoG9i7+fg/69r73eWF7pfG/77z5DX5S10H24Lz4akIeC/BrWeBTYB
tAI3S1Mf8yvUsT+QFDfIxUhmZw0Ke9wIKsMD+3KezPbQNIr1NmukzKqufJ6tyXprbNRictcbL93S
Gc9I/vTtrB6kiZY3D+mxHLcy2OsD82j6JVpzy7XakHnXtOUJvrTaOHdfUn9cyZXyUotF8wA/96f3
sO28ect2PrDYycuZm9pfy95MT05fsuu31FrZJpXirX3JAthGMl0x19s1vWqdwC1Z68xq4P4tK6/M
MWxIu3lxVewmeh/4q3oXdRBScvYxTezN7d1jsn9upsGGAxTwMDQcxz6FPq+Q6HP8mhdtsB5cJ9oW
pVv2JDIZmXpX00ZWoQzGPXYXyRPmJ80G69D8nSpdsShdVN9RFt4NgFAgknTRxgGE+qPwRvT9Qj35
iCsl2Fj41T6NTh/ul6LFedCM6Cz3dHt8vRvFcy65n8Cxtsk6jW6nH7WKTA6V9vkVMkKFRAc/GA2b
zFAvhufMm/211WpnB6mOB7PCyU3XyxLta3Jf4uImB83EYHVhgylhWX3yEvtY90H+LCz0QUUQD4bV
szDNB8289SHWXO2iFk4HqojBNrWt7DwHpv5s20a+kiJd7bk/4C/5L0YTlCfHGagmu235VdHwc6D8
pzYQdFDVeTaKVrv9pFCUYB26NOWLL81pUmku0++9KT8p1PbcjRq21a6IMc1egJbijFhF9rNvINF4
90lkboKBM4WXmzvjMnQJaTCLIP16Py9cQnIhKcPysdaiT50Cwc+26yFc600R79mT/asd8ZRYKT3V
MyXe581E/i2ffp78ivx+ohSqF7NkRgbAnK+kYHGi0UGCKWrwIH+u/DUSIg/8EMga0tcYsTTv/yMa
4iS83MCj7ocK2VyhRUsm09lgYGlv2wBh+nnQsJ3T03lDSsYabhebC/S0ievtHPTD7RXlpkuohpN+
G/UrJBfe36AwqrYSCpePqVJU0K7VuGa7ZXwwRWB5SHbwIE1Eqj6RxbOffJweIfCmOwljNxGdNymU
mcfW1pa/NnmZAca9TDxbD4CB3MWCM3mRQ4qI6LqDnbO7x4DcP0Vh7gD75ao8jItHbSQNws8A8HOo
K+uRQsI+q8bw1cMe9xGtziVNBsVCcj5dkT7DsOYLP5fNIVv4q0Ji7ZzxZ+xOczXimuTUKAL1DUsd
Q8H8ZyZBS4mj/tLGT5KGqsfMuoWzMa2/wPeWsIwmmedKCkCFzhxp2o9m4Tl3JRbGat2clUDJvkKf
8UiVTSMSaw2fHbvwa+l54ckrouxgRvb8WDlqvzFRIn1vFghVr1j2g64mf8PHMh8mRPlIiPnOXpp9
5mNcECiKetQH99WcqO5Jhxxm30w3aaK+uYU3P3t1skYtPWGjiTYxbNTKO912kNrg7XvLcm9bRuTu
g80tE8J+ZifAWS1xvIONJe9KmnKw0/ln7A5ZD/P6Z0wgu+S80VNPuvBQq6YFPpGif+VZ8YscfDXe
IA6oPt5aCqJZTWg+Swvru+SlHUjRjgNuAfeYkaMfU/EzSKmK7qK4xZp3OUBf/3nWQ7oPIusamSB3
EMmgU4c0t3c9jHDuY1MvorsvKQTky60sMx7X6ZAuK9lFzizP0/ESQxEqFzW0qTEGzOmb8mtsVsFR
NMyaomRcFubq1olA5kkwSSZ711uVdvCcKD6YJYsWbVbrV7cv6tcR33ajRFMnZbv0akRswXySdVvp
rBwfZRNV2UqnXAQAOVpbjREdZQSijQa6u8vq5dctM9d/10fw7PbyAsryonw8l6LK4QTrkbpyEAvY
VGFbO+uKFPnZaYKuvRhKmJ7dHP9XqqlE5SBBucgoSsh3jp8nyQEkiXpM0SbPYEGm0a6OsnYbmRip
zia1x8Ty/1dm1odlqiBJrdHeKGUcPLSBihJZ75DhcpX+xc1CgIYt+Qx7KNfdQvkwJ+dDb/Pio6qg
B8pFuXmwSY5OBqysBme0p3ikFiEHteN3V6godhKRPpNd5TZLUcBxSRr8NlRDttQvau3hfoswDbxt
6AxQ1JaxfmABktYyPIMAM78WPYKYCwJ0TMffWr/6BA466eYPlkGs6jt+Pk3S629wmWckraf4OmJ3
eJqVAqk0UxmerSLq1lpW539lmn4p1ED7WwWlADHT+qbCBlvBOwYoF6Xpbq7iAuuDvjsH3WDs4g4g
5Vi74doz9eFrY5UH37HnTzjSfDi9262LmrUXuWfr1Szi+IRCLNJ7S1MObfLseor+Io37+KBUzFd9
GR9pZCekdza810ZXsyto6u3cJP6juSjrWQWACS0NMV9dmiKeV1G/GTDEfpSQnwIya+IspJaxeI7+
R2+19N787Za7N3NPJb9ovqakbXd1Aig0q6fPXjbrP/DaOZVks78UAFtWLhCalUHZ81A7PdqDef0p
yXzjKVCq5K0O8Addwg3252fF74e1XUfGhxva/oZcn8V0ANeZWlPFUgUI8gfEArIKWj3wpM3dgxjb
Wennohycj1rJtRM/JlCci99dNWAun7Vu88jT0nwGA/1hW+VnPNg/PDOZPxc2hAS8LV46H1gFtOwf
FbZdn73RyfCJhWXdF2GzSjOj3c39Q6aH9os8XSn2orFi1vpBmpkThIjjz+ZqMELrtShs65Xx+bCj
pl1dE5017Knp02yTNE280lMwuPJPqiVsBQUg2F7egpKE6KrqcvXBsgb1PZofJEwV00d/iIug8Owc
JtBh2nnzhR31U6X3cD4RpsufTLOaVg7boEMK8wbSjAvxfRmzcCLWmHdYN7HuSIltyFjqsL9D0nkz
3HMX/gS0B/pYHm+Fmdqu+UaAs0BRK/o2xwpkpkApXkqPUl1mUsaSDHOwUvw8+JYq/HrRutZPpDLr
F7kw0Kk3OnkeHZvarV9eyOhTjVrqUgBpjAP0fFC2UoUyq8FbtayrDrY1W89WuLOEZ2OWJNP8/nrL
x5U0C3MarrKbne3O3JTzPMH6zAr8ATnIGZvlZB0ZkbG9xyog0r/1Wk5B4me54t4hg+VaZ+mVDjlQ
YPg57t57v7Nqh0ejJ4kSFcNnV+/4BfkxJniBCYwqruPotfGr4ZKU5tqstW6lZGZ9A6Rns2muEFuk
OrHg053aRa9v6ZVnlzTvvTL4/+Fa5DfBl92rqCEP9y4FsebKjitEuWQ9AJPeSXlVxnWuqxwHPJOl
hWtSgstc8xzni4tSmWeoNc/uuL5ZIbsqqiIJNl/1bBkPeUHZJ+0UHKGazPmH7SLEl7GjxOcWVP6V
0fLH41g4NbSdoidLM8bJuyCZmmxuMW8HsyhNryv49pate9bQl70hnho9w/g3baeDrtX4/bTll1LP
8SHB32hlu1r5IkVl5MyNFVgdqIJLKg/tdXvnDSx1pZefzTFqKKWI1Kdj6N0mx6JkLVqfEvMXkU85
uMtZZJvxoXGM52mqfFI3HnrKpf3Y+ZnHhg2yzz1e9XrV7yToq2OxS3wtmd9HvXjs8spHihkxfCPg
+Vj62kVnK/Dq1ngCY9uG6oJpUlIIFAtOix9dhS0CqzPbOwtYShghdwZJ2VSn5fd5sZwqP5huH63+
SBBLDllihet+proV7++55fvYsbWAFJK83IDt7h+H0PmZ8PZZjj/WfBq335vDEsna2XHnkBNASN4q
8aKqS/XTlJTdc1ur5XMztO8SLklob+BCHOJuQi5PbY3stXGD/skr0p0tOsNxiHZ1MTn2UmtlvuOp
uK/tqN1oHbtERGIdyzl+zhAI+lQXMWscnsdR5o24JGcGWt4024xH4QjD/KpR9kDZFj2/pKiia6kW
61IbofuqZRY8erqjPJT+9MkFznO8hxBCDB59x+k3/FCHjQyTXukwhpmFtzZ8MoHsgDRZBsuQAVUj
eRkZC3IjIFPKgU2Dters1IJuSPN2WbO0i6Xnt+CvP1JumvPV6xDYsZPSPZe24pzntHXOz3J6D0rz
v2J/DDEtW+dHibrXvcP9det77I/7sUIfD+zqL1Hv+CuUhc2fUse3jFOqmhmKCN5Wckq32C3dJOPD
yDBvXbegsHvkGur123ARSr5dc89Y3V+HVPe0Q8BbXTX9qLGKGYI9hAP7hUckrJyy7r6DViOzxLrS
RoJErWY803y0S9siN65Ro2VgJ1kX1lUZfEANOyjabAH7K9O3TI83Anmas9S/mjyCVtKsJ8M7xBm5
aGmOVZtsq95jM7Pgo/I+m0j0xPYlqUPnFOBnvA0QRzvLwVURFA+cLMHUi47BDpARkeDt9DYoTUn7
y6kzTtUZMYOfl9+63U7b6WMRbJh8TShR/2ycnLZLNhCF5p1sk6Sj05uXBu71RUJhEphAf+31/aJ2
YAEkN5rN8DkCinKRWTGISWKgmpatFXOpYd3bndSrpF2mBQUxjFUe2LxsJEEc1t20l/g9XyxjUZ/M
1nLrP+4vNTG3jsmBU67fk5nV2D1U9S6E7k2CI7G046x4f491NT3dYo2DlF6opKjjg0GQw2TND+Fi
uRvXJVIIqRwta0zWSea122HRUbgFebghqbAc9Kxdh6Sgz9K6XXgbqGNa2mvuV2kFEaAQI+uDdZuT
Hrk2WOuu6sC1tpntROE26u3RtjamiiLxv4EFAibImcFPg1ojH0WN7rchua4Uh8LS/gbmPO2xwPL3
NQ/td1RITkHnhN9UhFrWoV4ND6o/Bg/G1I9rL6mib9TFD9D/848iK2JyNt6TrfkhayCEorAM8Z4M
JaLCMnhvEpr6Q1t4yZtEnCR7ACAwPUoXYPBu1Q+ZepZOS2VXnSW4GEpvY9n1DqODeSu9WoM1S4UO
4lp6Kx5QF6yuw9XtxsYRyETpO8/zOCrb0c6aCywXDHMC86nsy/GMaAv6RuBoL6O7+BhLu6+4Xb0U
LpkO94mSAFvBFVfdS9tV2dVahVEayAGTuzNQ+lnVpPaPk9tZ7zna5CuFLzlAFppx3x3yQB1fFD6Y
T3xYrGAJ11E8PTpj8ZlkofWeeI136mLQaNIZhlm6L6vW2koz6rpyE0RqcnRDpOSSOGa7qCa7BKeS
rWBSWrRBHtDTBt8CXiVYKH1+OL3XbbdY/1Xd2Ywa/CLhy//Ggl+a7BLXACnr8z1uhyJTt/RWWZhs
Z5DXrLP/uTbrrfJoqOO5BxlO9Sbqpp+nvZtMFArH9gCM7CitFqZycbyNYZV6vqWxjbkbd4EdNM++
m8T7tuzZwDcBycx7G3SE8eB7xlpZKudSPpdDZqTxCaP1/b2sLvEutfx12Qf+Zibh8NiCaTYH9l7r
CNfSU2DidZB0uv8sB1f3jW3RlOYm+hULU1LwfVOrBxkiHW0VnuJ+pkq/DIvjwj50Wfs/NKu2QWeq
L3JQAnbWGPVmgCjcOVtPir8fKds9SK9fWd7R0ZJ+db+iTQGXoX+AlnGVaC/DBAl3KLptHOjxOYq1
T7Imu1Ouf2NbS5Dn0sXJ4ubwxzirs9wteI9qpRYe6RvdHatNraT6+q6qDACPnk53Pt+A1gVmp8fK
9NxHZ3G0qKOQff5sDmtraUpMel03/BuKYHG8x0ncwf+JvbUMYLKlvKGODyiZaexT8/IhV5r0NNRq
yxa8TV7sBNnlsezmb+oUbvJi9P/nZdMnT8utx6GfjLVs3GRhqAMt28Rmj0qACrT03nEMKc8+TZV3
0QCckKDyrIPZDuYDDl/eZnLz/lNKwXk1otv2XUMnDeAumifoJ+6psjffOkXHw7vLxjeli7CdriEW
mrHVYIwXzmgosuyKUS4UpK1V8m6ih3VLJaBngeQ/sm1rEDwjFQJQ5sNR90s1P7mq0a1djaVXhxZz
fsIuibl2oIKujp+lETJDXYYmclZVRioH9Uq9BWSO+2xe9i2bi9zv1lkbA0hagmMFw3Kj3k/roXDO
cpAgPIuDX0XKQUK3u8np7cLbaUBCTI/mq43QZL367WZWhhVmN4b1Rl+ysAi49euAmWwrqViJyVmU
YVGpj+O6ldztLWVbp9/1WEcr2uqGrTM20xe3C1DIDfPvzA/Bukzd9An0X3L+jxGjkwZrPRnTp4V0
efb12V7rVZs/jAguPNV1qjCpGQHoKZpyUEc0hrTEeNGj2LyFJD73/krXPPLNv+Ik3ccVDInuICOq
InnQk8WaaxGmH5OrpQ7JTaBeInJw09leVUqt7Wy+i94GAVljT+mmXM15PnqbNhv/um16YkTCYcWU
rLBMzqQAogT/0bb7yd/eFiQdW7hN0vqfJqaD29SCLX2ZbW6zTOahbDx2P0IVM+4ewYOVprK+BGp0
5KdrnFgf1cZG9uk8047qEtOUOdBW96yAzmCeXMbpvtmfZchyhdwlMrLKuOURft35vu3/951uL2Eo
sEh1XrooM3ztmfV1kDko7YXpgzHgsod8UXOb9eE4ndSqt95D/FX2at/pe69Po4/eSY7d5KIOpVfP
hm/rD1GSfb4lJ/tBf4iN+LdWzjw4UdU7GF7Qw/Gt0CKPzbDZqhhLrmrdhh+QlEZ1mfLHG+5hdKy1
H80sK8VzK+V5cWvjFIfxbfer/4aJsCz953hBTEB4Kp58/cE1zBn3ADnK/li2y2aYe3ukvN8k1HX1
vKU8kvOWIL0aATpFswICrvwh95g0BXIhMXwj0ML6hdGwWttYSUz+gPu1TtOhtSaudDPOuqcWt7J9
kkbDTvaIIOP/ymYXADz/2EtQes/ZlIJRviEzCp1tdg30QPgIFWnPA0TAhdMHaEybNf0BVPHzsLQk
NCk/AtdXXqTBQx5s0lyUN/pDGibmJqyzZK8suiy11l/cOSZ9j27mbxMEIovWNcZfV+aB+8QReOjI
2QNPsT862uYlRlJ1YN55KczUfh5d8yl0+ugzLZzY/IlUSutFn+3CYgLOG/eyKOF+ZNiiRdHnSmm0
S9Tq1MmWa/qohcYQBepBeinpM3NyZ798u9XRWmcwk6vTfMa+VNnj8qu9WUb/BShb9p2fyV8DQJG3
GYrrAQPlGceN7mu+rMA0Py1WY8vuWxZkHVWYxNHMF0Bgzls3kehfVm2WD2s7idwvcg36bMZpcObm
tmrTqzDcG63n3lZtZNaQ/yz18sjjN2D518G1Qv2XLzUIg25gXTAGpDDbBauQRXnygH73e7+0/BTx
Rz1J0aZS8mVtVO0jswifpTNFGnZVFHV9kWZCOnw9YOl5kBsZjjIs9mEw0fICq9cUVIg8DnWW26tg
dPC++vVwhbym7hSXatL9KWpUYX2J+PRBZJlP97hTuNRYG+sqIXlKN73hbJjji2s4V1+zODf24A6K
K8ugJGHPi9fGqJsfMsJfOnzxgB/ZKG5YVTnrsE+/+mwO9rcOGSiHPmHbG8TOB1KxqIfe7iAXB2Hx
NXTShpRwBpw5yCD76+aUHysfsDp412XT5pv58wBNEmvUZZ84mulzDXKH5TwlddejKO1V7hmVc3zn
m8WP9HYKYKDcKuPIFV1QoHPHoRO70vuYScf214mYu9w+PdeuOj/iE+PtvSzLDkWT1m+eM31F7i77
Hhrz53pqcdIFdb8AB34bIDI1VTl+9tM0fxm8LNnmjomhxnKQswlOJ089LQqvMArjKesvkKsC3Ad+
UD8gE52Pn7VcqbauD17U1Pj+FE6ZbBQt1b96MAPKUot/4MwOwtMrtWeSA8nRLlSk2HOlJJOg/K17
nf8U+SALPSd4D1AyfQVynF6sFtF3NdZRIWbXmmC92CCZyfNrsMYThcAHiSE7havpr4PTDZeoq7C+
/BWSYa2nNBuvQNRbOgxkeiBT7G2zqzCZypPvafS1x2nih1Ytv7LRj18VjRpFgK3GUaP88YTrBKph
Ljjryu6vuGyVrzDuj97y0MgxeDnqKAhspEnavUbZ0dfP0qz6r3HcT+85GgdXn1M4aFwEyQDHE8xy
9jIKKbgP2+i1pzCxWUA484cflz1FG6VDKYczKg797Qzhh49BdY2dxC1Rx78P8XAdKldKMfXnLByS
cxfhuR5k5aESwWrU26wVDPF/tXPSCpuoB3rcDSY0/97TVoLpDI1wPlvWgoZf4KH3psBDZbD0Vllg
sM6JPgm/PcYYIWa5xpYWUnkyTP3RL8i9S6ccwn9GSMtEje1oG+rPEWHadodkjIEfBfM3N6mGs2Nb
zYsS9uaDGln7Tk3bFwkBBah3VWm3m3tsuajs7E3ffOiL3UBvdl9I4aRPEPvtt6zJsUXHdiBVcgRE
McRZK61pfJgw57Z6OMKQDDVnHxdjs+OXWaAk04Y7TUXv7mbhF0DXwGtkiS6ZCRDIDBLzYTmL4RnY
WIHs6xg3txHB0nfkf+Y97rHDVprF8kiuMqs9StOuwDug4jY93Aa70yokG/4G6yF6mTrlpPl98FGz
A7nw+LJWnj8ftKr/7huJgqcH/Mdu8tSNUnj+XgiPvRKhqiXNhQ4pzXHWjNWsqzjBncsqfbkvuOQM
QXNcTwZr3skCzhSvwntPROqA2jjFnLQO811X5Nq5yjbzHAxfbd8ftzxV2lMRo0DipdHfslgzDSSQ
1ShwnzFGjc6YgcXbvGehXuM44pJ1UGP1vbMy7UHBUJSamWd82JTk94ObU7cT0EyZIDg3Df5Fmlxk
96W7i/wGqsCyI1NCxXiIUT+S1n2T5i/OuoXFkukWWwprsTbCGqGC6COnfLQDi7lcwB1DsjExb7iR
A2xPyde6HYTHrvpaohe3L7FHuipq7c+4AnFKvrxd93WfbrvEUK4S0wsD15iSut8BjYGPn81l9H2M
4iRbO+uGM5aZwc51gh66WochkleS6ZRTlRQWMGwO/dLzX7Gho+KQmtPLH2NLuYsE/exSVrULNB9v
aowmKItMKtn1LE4uto5zYayfsMOFAWlVOK71jnWJ9SR/KvNhVeXD9CCtVEJKoW9tqww2Emu9acki
9UyFHXnbogmq8yiJ2ntbgkkw8z/J6W1QVBtrni4tMHiuCTQoPyuQhT/vIcEq2VXZND6WnaOsygKP
dtlvyweo60l1oSRzkm25xEmkDYixO95KJntMP3O8Ii/3yVvC92YXdPkmQKtqfe+4zfchwkv/gJs9
M4+2XaWOfwLKowWIfj/cQOc3lLngz5O65AuxXAjW18ypm/VhvE3ZYDvFyhmsCam+JNr+vmCVVWuf
gIOsUzfaSvN+cNAgUZzeP6soDjirLMmtk1rGL3OY1FcMidjrquOywx2fPK39oU2Oe7z7yLQKvh+p
g9auDAOjPz0ljelgi/Lzynmw+6MJzMvba4WbfAnsgoThHBXbJGAZ4/jhR5652h4Igb33B8d8V/z0
JMjFjAXYGtADRjz2mDxMI8ZaIkiiJsmRhe+8VcI42btx3547Y1bX7eSMn8OGhS6kvOE8KHr/GbMG
Syne8OTYl3o0PHkj/NeFWpsoZFbzAdyw8HFnT3sairx4WXy5mKrTmechoq/vitd+Q5Cs3aN6UO/F
XOBi2t3wl70E9aqp92Is8EWC2Yj1TuXDr9UGq73CiFZgyoF1QBqpYfELwCcc2/qT3aq7G+gBMfj9
oEbGrVnlxdnp6vgV/s2thpCx60FzyzxJxSC2K//ZebiXF8bG7E8sMWJw08zCa5gH+LkWbr2V8Y1h
jvifi5VVRAUIMwv7NJPwvRdI5ey+H5RCqjSrJcUTomkqGLH7S+p85TaAi1RQzVQ+pGPBh/kLUExC
pPm1RysIN/eLBGImN+pxVtjoAnRNXPZEVTg0yTs2zsELlI/b3B3O0y4GL/go03ZdGd3eCQLv/1B2
XsttK83aviJUIYdTRpEilS3ZPkE5LCPnjKvfD5paoj7vUP9/gsLM9ECiBAIz3W9YX97py8s+/l8i
ZCVQjUV6YtFwusCNc7ygS2966CY9fZqS7FG6bSpI+xaTut1QoHmxsNc3IuAxLULbUF2MDmucPgZU
Ij3zImyiNHhdSF/Gyzt3NfWcBONrsJA1XT+KtnmV6QcV6ObXrj/PHVTPWgm7mxIt4p00C6s/VUke
vegTZmZeZsFiXmZ3oIHhvKj1Xccq6mm5ahl+y+s2w36bR/SuVOrypg0c1pew/fbi19g5vYq4KfJU
0jTHonzUWzx6SgfuNjCjJxcTjztxc2yt9nYQMgl6oQaWLniY2J47HoqYTaKl8+pN9SndVksTfY7p
Vu/ieiWjWqXGTyWbMxmUQx0jq8PO/V5a3AjgaRHO0mcDe/Y2nW5Txzfu3Kok5RZWsK+K+I90WfoM
GsGWASv7hvtpeJjw9cHfQXkJgqiovsDjrtb+vuzK6Tvg62o/dGa3NxKj++7vA96i36llVftZRe5O
ekloBf0/M8LWdul4za5oI+cRNi9isH4dPMRpUd5YUQGsUOXP37HXOKHsxBJ+TIJd06jwBZeB3m6G
k5wBOIBzIO3LaWXXx9TR44OtDwFK88vs6xxULYxscSgYwth5VDvjtyBqnMTPV64bIErm1vktz9lg
Kxgcy90Z7lD8ADytbWPLKI4NANJjb6GzjW44cr4LgBwJ2FUbVfXPsdVHiEqpfz+Zo3nwsf7Yw5ox
niW27O78Dg9JX7VwM0gy96RlNhad2bDGumM8WehWnIzlYM9oO+8a129XQPuA5rRW2NylHu5vWsjy
prf6sUfDAmKa6uFZp8ypfmLNbiO5oIAEcJpbFvgYdcmAUU7NrbUc/No4RuQn95FP9mvt+nV8Wyiz
5mJ3xqnlhy1amHVS3zQ9Cq34qN6So0bcRk4tL+14ec11e6AU+il7b2hOdztp+uqSxk8Wn8RQK8no
y+nH8NUjkZo820hpp3AWs2BGgswzwxvgEF8zw6owMvn3wC63GVfSnjzKtmlPxcbqP4dg7lxfZlTt
lK3dmLXlp2nXa8HBynYZdYTOSdFviwEEIwIHENyoMCQ1k+IgIJtOMsupl+U3Eiid/gIfvkB0lmhV
dfODsWSqZVQOw9DlNzXyMSsZ0EPrUAP0Pk6q2t8Ny8ENjJiMeultUwQ87q4DcuaHxTFp2K3KYBgq
WBouYa2q2LeWggbD0pJ+iZdmp/GOmgNEqKQpA24V8rUMofnVIN7u4fi/4i+B0l5Th/dykP7cghxd
4h8EVu4/B1S1uLGSEpvjZUCC5cyIy+zOyu9yPNvMy6D0O1N+A98Tc8LUuPkrjytbiLRTv6ZUJG6k
JYfrnqMLpq/Y4Ln7sSSD8GJ6Uba+ZFLwh310GyfZBLMV3SlJGZwS1y+3pMTmr3zNj27jR7+1ji0T
YNHihSIqxoZxE2MKMOmPnTfqKwlBBJQsjDb/kKuRiK3X7ewX+yJwtA3qS8oXbY5xHm+6+HcVWmuo
0VRoWmBU+N0aP8wMEHxlG8ozmhPYDhT1REJENQ7K6PFqLI3sPlWLeYEvHoKQ9V6ca+6tUELaSaCC
0edm59bAUJa9mgRD4/vcnGttXFWp1R+RxtLWgQVPDNu4tbBVAB6yv7G68MX2g2gfAIM58niIjnpA
dXEaM8pBXXdr2RjUGstBzlytz27TmU1+ngx3Vde/98tg3RnprlapXUjzOirzAw3dgIZa9O46er3K
xw+s2W52rMufbRuLmcZpuwMeGMG3ukbFIhneMl7jt37X2GvptnhWsIbw6jOMYOsFuMneWiRgvBFH
GoDgoLqW2W4avSitGj41FVoXpoN/qrOEWQViCe4U3ks+RJIb18zI/0OfhOT6rByc0kbRmFTKJU8y
dI/hHGtU0qCRWA03dDEeqeiw5rZj1oysAdLdX8lkvXDXSdpp52t/niKyt1QnZQUfWMqO4l11nJO4
qzZuUjs3Reie+yQFZA4fFV5UvfCi8g49RSstx90lUrdsNOxGJDBQy5weKrt9JJnT3gq1Sw55nidb
He/ezZXzRQ05O5mYdsikC9GrYKq5TJW+61QNc4dNnPAMYH/2Pk1Gr3HLT23V8qZEcuZWOHWlHyJN
GyflWZr1R1OIR4mXvI9K89PowhkWN53rXAlWM7s4C0vpGpxoZbed1YlPt3gDuyyJlT7ceosBsLX5
1Aj3+DZhDO7GlOhIPLB9T0zt9nqYm1D/3OS3ACHwEZMVpIywf/81y4A699EmbyoHQqBKjeIx1Ef/
aMJg3qADMn2Pg+GsdghNN3Fd72Wr+tfOVTa/4YJkklE52E2WbtvWQ3XtY6CXrfK1LYEyua0NJGJA
2yJUiehAvfisYVvn37CJeJSW9IvpmjSvEb3RPk4jmIfVdUDilFn3b3prfPxk2CYh1YRha5g6B7JB
L4JWtxfcOq87vhhN0pKIo0nGFvtZp3qRlhyQZqQ0MmOULbPaog3PyzWuEXINdEHeryERyzWuP+V6
jetPWa4BOcW5nUrzHzXXghcvdb/YgCDOuMKFL1EFwX7q52ongxFY2VtsQvBFWkalTwGpWVDbeJIu
j13uek6j+dAvETXqd2TMgOXKaBUWzUO1mB5+TIcbsm8s6IELSzuttr6Vh3+QiaDuhIX5qxprJkXq
Vr0rlKlk2+VNgIzK+Z4vI5VYL9Pe4nn+5pEyPJpIgVQ/mwCSYUq123De3MIkveX60/fKoIo/Twku
62ietnOMmtg8INVDv6P49KdNeasiC8ItjWaAZvj5TjBhaQzv09A0nHMFY0Ye7D/aMu7ag7cWbJmZ
B0+h6cQb0CyjtfKrbDxOZfBo+gVfnD7qecSV/gOfQf0yOCk75do21mlTRz9tz+K539tvClaq+3To
ipsstsJXdrJnCWgB96/ZCWM/huUOxj3BwWlhqLj8m85diEEZ4ljONnW9+tWN57dhap3fnWEfYrNo
vjlKN238JVSzs/l26vxPoaIV+p+hvDKjY0fuo+CmPLlFW25Vv9S+DpAgEq2Nf7uOEcA67vIXxOeG
vevP0QGWkfkIQgclpCWkTNxVGjrjj3y2UpY/Q3jHQjAkV/S1MfN8TR0HsJ7VF9+VJvRuEesenzLV
Lc9hpdxbvPmfpEvBjmFTOna0+3dCvgWCp97LKMhFpGUK4OdFr+bs4EZLWVF9NW5k2DTsnP3Hj8tU
xdNCkFXY1Mhg0KKp0lCj3qGyH910s56BKtDi+6bueSYkaa+e2gYF7aUP84fevAyrHj6QlZdjY9xE
Cs9CbuHQ6M19j6joe0yUqSqrvYpb6jpRfozSI82hYLQTIkx3clUVujAZpoM9JciWDxr78iW7lLRm
ualye9gq/oI6zFXWqy7wcr8K8nu/xEAw9or2AcWnkK+L1+H4RHOCzfSASI6+R9UV8LU0PwYSvK4V
uDQ4eS5hS3+gRujSZjBPYteFkKhyA51yxzrKlS5xfQO6scldwPV956W7anL9o6bO/rFDFQoW/NJG
N/08pHXD6uSjLzKq90CJlrhPwxWVQ2UrQ9dD4RuqtfaaJF++QCmcnIiVfZk4Ks7XuuUe7UDvk1MI
k8znJt/zsMd6nhQGiQhe9OtJjwHoKoZzlrNIs31UmObna39qDvDOQ54Y5xaX4lWWZuPeTnJj3sRL
p6ZNlynS+jQwKG64sjx/2MuIXHHo2AnZBXVskmcxwijrrBg7/N/D8XzpSXNjuLSBeOROd56WsVSi
ZUwOPRBGxmTetdedu5L9ordt3RTBU8WiyIpV/FOrVAHCQDujgJEEcA75YD9QIljKS1tR++eyHu3F
XkZ9UlEYui1G50cTIvyxZqMxgRtt2n08bCSTI/kb/ELdvYEr00qSPqX4qaEIcj+1XXsrIe2S+7G6
1t1neah+knOVqyyxbZm+x0Jiv+WzeOexTRocwOzkKL+Mbg3aHZWcQ9z46pN0DRaMM946JuxCft0B
jZQnE0uqxC6x4ly6AgdAiQukdXWdRRn2V2P+ztuZAo6e+o91E3712kn9RnLD31iDjYrZ1BVfs/hL
0Qfat77ReKY2kJMwndS+keRAbDGtXvKxnE9aZLRrme0bBXUSuHJ3edrdjy5qDMPqgpYjV8uNGTju
kS20stIWbgs0yvem+CxemzJ6DRZTRifCAzGtZ8iY5Wzss7RVKU13IL7hjv1QzGbLm9D/R4knxM3n
/GsZBIiGDCnVt6S3DiMqKetiBigxs1c59qNVn6MEnnHQW86LnRbNKtG9+DeSASvHLMw/caw9OINS
fcs1T1tX2FxBqHLUveOhje9YDXx8J+iOvPmUQ5Ca7d9nCXi9Y18HyuH/jmO5VOwGZKZw69bqR1SQ
Yff9HAXU2frp0gjLcjyz3jdY8QeNZSBehVIxmK/jpeh1OTate+qwPP6EZ7I+2E9a4p/KZcZ1Q3vB
Qy0DKW+cnZd6y3/LL8Mv8BZ3oR5Yf9IQQ1Uq3D8stInXvdVVT20R2Ts1tJpbyLL5Ka+UbKeR23qe
fddaqSYZpmW6A/Z5S8Up36k2pI/fuKo/2fhRFLNnHezcnyD00UwRuFylFALuWN3VyGov+OKlSnY9
aEP3HLQO4Pulv0xNf5d5prt2AlAeFlC+y6L82pTlvjSrJIzOIjtwbX4apQh9ltW/jPaF+uedC9s4
CvVuJ/P8be6a3tFJobHcyGm6tIdpRINCTv0sdt+jAnRzjknJZik25scBM5Ic0jZ9gxX6R0Ab9q4Y
hmdnmBFvWA7mmLDIl1PVdN87r8PSNyjGN71sdYw8/p3W2hEsfTPAbLFmVXJEBwTfUm9ub8ekte8r
JYUCPlrZr8hhk6BW5p3n6D+B4Wr3rqkgAelCOrMhJ9qAWekcBrZuQWK7u3os9Xvpk4M1B3euzZ7c
qkq+N/Wo6He2/ShR7UcoSsQQh835+3W2DLaWQ3mxsp+KriZB+i/sK2nxUMmT9nSBm0lziciwdW4L
xG/gaYEAXQ6y27xsPP00p5DWxzvpu4bkJZWx1bWNNDR8L5g8WwmsEMGmRDx5SIL54CLdtDCPugrT
0M2LbDskfo2sfBJvr27VYEe8+36ej3mZK7foCkHIiXHsuzG1wIRmyeP3nwwHp0Ew3KFfltVqWODb
cvjU/nQqQ06hF8dxkX0age14w7ApTD/+ufhI9ArQFMsFT4n1QQUrNWkOGCLn+1HTtRez739LhOPA
CEIs/msOImWbl4VO5jPv7hxNU9aazlJfsRSAaU6ar+G4lSfI7fWbnSwOTzC0jEE7xhl/CWn+96gI
GsFXpFLfo6JFSlaiqMtVJzDHci3p9gdLO+I2EiKoz6WvUVX3kEJjOyTRED8pAKywOtDCn24OAMem
us4aNZqPKIi02z5prR/1FzVIop+GkSAPrBvu0Zw3dcRuH/ottDgn7uDrLcw7OURKCzE7VbzttY8c
Gwy9JVr6kOgFlyiBcZ/6W79InP1Y+F/+V23zvFeBevvwD6+65nKGkGtwviikRxWaMRITL6iibgjq
WwPZdMSdUmMAJkR+Otw5S34amDn5aVOy1NIRSho7KsGxYzTpbDCgReNeMtbJkry+THB0DUptrOvA
qKtcPyEiuFf6Tr3Ran0CUrukyxGIIkfegTpDK6lGo7G27BvYZaxvxukrL6L4MKMuuQ1UBAq9KsEr
rM3TO/Rgx7ux8chRGP0+HJC/F80QkQS59l21SlrLf4+TEAm+xkmfBEvfxCaB7N8CFrvGXK9/vVY8
YGNYZq1OMRH9IiGGCYdsTrR40+ZQtKUpAxfyWKWr6jn6eQ01Kz9bjVaQ7bqJ7S60r9i+dTHiWPmK
1W5tIMK30idnclDxy2p2cmpEGl+/a3ig50W9kiHNC9NukVT7h2VKtQuXyrkcEqmUyykidEyfFk03
EJ8vvDQqPF8J/BRTNz4x1+lyJlPk7GPeZQqbgPcf42Tjr2Lk1cEukPtXbmVEsZzjgj+QW1y6LqPO
BXW73PgwKJxjBvHpct9fxvliNWTh8atxjLa57XsSAJ9PR9t4LCMv3+toBt1KjBFmhX6SUy20s2Mw
RjOLjcmpPf4qYdas6l4PT0PUoq7zceayDlag0h3+6o9lxjXuOjf2uG+rYUklflzlGqcE5ByRY/kP
sYp8RgpkEa9Q06aLdrHieDu9UZ6KD0GLT1oX6EURzkZwXPfyhgz5Rmz+Zuh0GETdkvu+cHOEoJMI
8LLT8MsYALxupdPFjmL7rt4Odb1cNwo0gzbo8xspVKJWaO1DA28SaQ7FlJ5JRP605qx/CUo/fmFP
KENyUCrtzRtm8ywtuVbkKy+qqxnbro+VN7sq1jFI8++wpuPdOFn4d4LHxIhC30M2tVbRsukM4xlM
b8xulIeWeid9/bIlVUBCbHBEHraR7EbnZTeasRtNEOzFpXzZ7Jad1gGeJVrmTR+X9niDY0lgHfRR
M+/lwAewV2Xfc6MsfY5WmfdzG1j3nm9uTa9Cg+AjNkVm47Y1x9trl5wZKSkwp++wfF5igciUGGdZ
/QYWHhBJEF/6Gh24aYMmz3iWQxsH1ikvtZ4dsR6tRA6eKnV/YwBMJiOALV2fadkmtsfpIM3Y9N7G
LgseIiduXpXiGC7udLWbdSDvnCr6brsRucYMbeYpoZjbGz2Ydq9jpWa2Du9bDlMd/xmi1DhKS/rL
yVsnucsubpmEGqBzR8Zh21hWi5+YDnsl1ApkzZbpMoGa8biLdGQXZYbb9hQtk9Bi65/2YXWoc/TB
Vvg9Y5a+HC5tAz65pcAgB1KZpxsZuZwmc1iwwq7MnVWFvxOMJdmkLH0RQTuzzHXeWmhLAAJYsq+i
9hroVrVpYsTTrn1XtwPRh5WQagmZ7Yx7zB2fQrJnx9iFhSqS3uASv4BTSZ+DYg5PGSaGSDmiz/3R
nzrIbP0P/ahshaewTe7KMUBVzYGs27n6VsRgrwKxjVRWpW16voabGu89BQR8sL9GymyfRfgG8oBL
LkhlLy2cTA/cpN6uzZzvDTPB2IpGD2wDKhap+VP6RKenF5Gf2gfba076ya4rfROXk3nERuBXEXjl
j9AqLyfxvycfQ8sJXmDVD+nRrfy75Xwv/eHcLgjFtK7bh6UlaMb8P1ofYxn0zLXP3+lwASoY+fhH
QR0fH9JF2auIUaOdYvOrYBki18ZjM78RtcVYR3IRaE1XLwxyPwWs/yGu+G+3xEi0BJDul+hxGMif
/vcLSGQzgk9wivxPncysXE0oiK5ZpjdqX+LCoU3TrZyZRsDoJQa3iVRZS3eTJ+ZNMSjQVQjXmUym
JMVtFbu99wt+mihB18P16tIHwQ4x0uzr5Lf1MUINdCPFtDbSARlWSGh3eDQ+62p5lv5wzBQwQknI
LULNzTScU+MjhM/uv7+r7ZE6/tKfBH29MeaqPSKUrHz9LZ1GyG9MkXuPMnwMcZGFLWtprCws9iEL
qOWt0L9Idz5BCUmgP18+r/yilw8mp5c/y/WDXP40GsL9a8fgA0lQjzLTVquafJUN0dCu5sGsT0bc
uNrO8KovylSrezeMmlNasjuxUc5nnb9DBcV6xh0ZrXPDc1agZ6wDLt3m81RDUM8du1zLaBtBcOjK
LQl926vXCFIhAH6aEBg/aZZvrn2/sda1oaIa/DFwbaZ5MDcrnFXmGyfQjgF+xva6zKfg9v86dRHN
B808xMUKnP98nLutdNlLv5zJJeSs0hE+RaMTaaAZTe53/ksT7UDQKSepNEoFMjJ6+4CW+HfTHNhi
yUBvuMhOBqWxvXQWSfxgli2GtqBxqw0Kvas83uQZPk0zUhjmKkS4+T6ex5989ODQjGl6Xy0Hi6/S
vabW6ClYi+X80nRaC6x2gY/JNgHMR6HCoQY8xQauwKb/66/JlBVsMDnoPSYA+FcyKpepRm8tv4F0
kbI5oGehngxPD2+Nwl5sLLSHfiw0f+X65qZT/PCulWaaz+m6TMp0X2S++mAigviAhJQFlpGdX7/M
k8lp7vp3yOm8d8ncsmx/pM5QHiVMDi75jy08Em1z7aOeevktQMksnCnvdWxqtHo9I9/HS9WmRjch
Lb9LL4YrH72GrRffExVdX+ntymiJnfVeecTKvF41BQIvzTjo38u+PrdOAJahQLgfN9nsnz4ChQAK
1X/NO73cxLGr3Ed27+F119XHsFadk6PX4C5wHniWK5kNK8q0T6smAjELkjpcSiYJNjU7U3HTF7Y3
6WINY/1ui3mdd7P1Y1BYKXhZPN43i+huFPc/25GNYm3rKKKaNig+Iyof06JD/ChC4WopCOK6grTb
EiHNjwhpyaQhMdRNk0cPDaYol0dDqfivZjtnj3z9hscoCS+PBr3FG6GOVGsnG+WxtF/NrMofI+Ch
f0WhXGXhfoT7QhanrMaWZ3mYBU9akjdotdCSLmN5rFM8eep6v/7Un/UoYDUDZgPDYio4TYE9bAa7
G8/oC49nL0PDNY9sEp4oTm5xGRpDDPacxy4wisv+5LoB+bQhiTML1yTZjFxOs2Qxa6GsvfJwjl9N
cN8fape8nQqBbisyombSk0HmXbvojJp1lyCSEM57HFTHbW5o1s2waHXH4w9tHI23yJ2No91rBQAo
/ORCm3eIm7QlBUTNeYxMAD6Ln1ybWKAEBuXFsMFXGOSJHhN9UfJxSQFqWeA/qnzki+5pikKRP/9G
dOE9MvbS90iUhYCvmmQdBXOCQ4Xbqr+beaOTbjhfeA8XioP2OthNfsZLDWaEMCEu/AftNfSjHBcU
HPIQ3TsLpkA1v8eFU9277CX8VelWvCdYb+0vEAWlCyzwVkve7qJVG8fKHrlPUBienZ6EvQQeH3cq
khdPkZlqh8we5h2MsuyNZM3JLi32nOLUhaoBecGieMsgFJ8gdKhP3AjFqS+ct0AI8ZixWGvkEZq9
jNqWOj/9llM5kLCtQFAlzrpvEkoXiVq9kaaBCVkrp9gEcLFKhjlf49ozbz0lKe56r3PWg9ovwhrU
enMSOQ+wHcM7zTCjtaz9knZ+H9CpdtwNrJ3XZm1GmMIuerJFhfp+7mvPVGrKFTLUzu92IOlfpO1P
BQbduo8yKpBBaB4KbS72EWu9DazMeaPlw3BrqmO5kceLmVSPemA4z9Lfsr8h6UPB+aMfjOUZZbH6
l2um+VtZ9Ep+aB2KVI7a5mfA0ginLXJ+ZOLy81iDA5OyQT+tLIRj7gCK+LcKy1vBcf0N91oGAxfW
+UKEuSK9osErjyhKZChcbYeFW6U2lGSN3CsxQs3jm7FM7ZvGaOAFIz2Hhgy1nufaL5H3GkbtznFt
+1walEaVFvIvRox7qyu6N+ws+n2NBtJy7zSvjgGktZjzB3AHw6qf0mIDt90Eqm5rb1r1q5lVtOq8
xrrJgnGiikfTQFOJhLH7WCwiUrXfVyttjACDL7ObCGEiCyrMO2k3goQCRaW7uWRZVSt/b19Ivzy+
39uf4nVD7W70bDDWY1tOCELGYDGApG96He05pyuCXeLU9m7CcPPViDXKELyJDzJKjiFBuT23zjLq
xOaN0SflUzY4NkLbNxIE6cp50KrqXlqGHU1gqkOqfsv1s74mx5qivZvDi+gsp8O2wcue1V8AVPvn
fjmYOfKWOjpVe2n2tTuDzC6+S0umuE305phqgIsa8UCY+n2MzOImKjzjBvcvqqBLHa4yCugTSVit
pV4nfVKHGzwbyAIa8dd+RQm13ZICvdgySqyM5gnA2yVWuvLUB3NbTWz++ZuvQc5/qfJxwpgVPAMe
w/GlaUd4QlE5GEHk5/6dVTavUoKgQunfuUr5KuUKN/Q8GZNqhbVEOkQK+uh/mLdcRSL9AuKqRX1s
F6nZXpaPsmj0FRTrHTuMT7LMDP0w2Hv5OG5klFVp+jAbb4OOpfAipCyHElnrs68N+2vCz0aPT7ou
+T68IDyszPu9X3so2CRFepPqxZu/MNPS0Bxu+naMQUHCW7NCIORNqNVkPmlCkN2aTdS/5GbUP1hY
SlTRNxY//j/u8E8CdON3puC2FM5W+YwdnrGLwLHfsgFC6S2wFueKtHn17fKXF0/zxg3sZo0seAF8
FffWWNfsvSOiM+DH/6Mt4+ky3qU6X+EKusi/9Ne57ouVEPKqsGue8FDh6VNOZ+mqlQJ5xVh/FgKf
HIKl8koaEl3Yhed3Ofx/TipDio2jsHHV8N4rZn6dLHa2cdO5B1f0DvTObTfvDN0eEPfOiT12d0Vb
AVyZlC8WHGrJ/9qubR5Q1Zk2zcSaBTOGaH6tQ9CBKYmhjcifiDzdRXivnzbUaHFbtg1rD5P+2TYL
5xwtAl1yBm/KObcVD/+wbKftXwMSMlBnwb/J2Ugrz3CpS0dEQtLJtLch8mxbIVCIv7Bn7hAcaUD4
wLfQSu2moVx41DBMm1ZXiNiY+wcvKKOjgL5mGZVTgZKRBgDcP/7H6OUKy4jMk0sNTqxuTWxfWe07
vKRUBSy/U/WZfjL6XyMvd0TkyXyysmAxb8jpkihttQIpQDYZDaBNbdUE0MOzftI3l5tJ2qNn6JsC
ALe6v45fbqYh6e8ughfZ6ME90RDyCPpWuY1nTd11iRk8qXiPwsU1mm+D4T7FohrN3y8pLPWP7/Tf
VKSJv6ZhDr+7joLHFPu8/Tg4w81o6b/msXtuBUnV2A3mIjQv30Mr1q3bTh+eo1JZz61+0RG44EFH
/l4r/pc8W2Wf5SpxdIdz7WXDdelLEyxbWO3UCIwbgC+D5mUYR/Wt2/D8NN4o1ul4ZuQdkBLPeMME
V91FRmPsZLR2sdkyQwvYiNWB0TZLNBU6L0I5zsRuYLGbNrUpvLVbnGPlvy99fR3HK8MGJi9NQ3Xe
Q6QpB7nKHijxcKPNaqLu69D+Pntj8Y565ZNo5L+SdZVk46ZKEbJCo7oN9kICl8N15NonZ4NQxOVU
6zBIQOwYGlOkHfXBOcQhXCzHNf7RFfWUVHbwO0+AwMDgBGmW/OxTRf9uVzkaA32efKsDqPBzC2pM
a4AawRiLXwMfKb+RxPbLUOre2u5SqJo6y400ZUc1hzwWs3K80zwru6MARvm1Dswfae/u02xB80HE
j7pa/dF7rMv1rLGfAC6Nu4pf+LaYeMbbNSVhsTxrlS45KPp4I3pk0iWHbHEPupqiXWIXMyGJG0wj
O/RpciOaZtJVKdNrOLg91Jmuf56gynYJttPeYu0I4SnZ+qEPSmBpwiiP79OwP/qUERDeAjVNKVkh
d5rZ/TN6fvXB15ai8nKlkiwI+0RjcfkA8qp9AF2vkNegcvRqFYPB25lu/u0Ke5WzT3EJ91WL+Mb8
SsbEWHZ4XugAIlXCR9nSJT1yefDVuB2WHaH06QhX6u4cPkoXNyoSgxmvPhmcEFQ/QbB9RVI1f4mc
fCbtBG++j3hfuTputhNrFuFD5TizrMFIVAfDU7OXCPzrfpyNbKOog7LTK7tYF0rgFfC+Iu2ExO7O
n4PgeOnz0/o57wfj3lmVhlkg/JNZWGjYlAOXNZxtaH/yqhhANxrzw2BZ/0g31TKPp7SjH4y8CF/6
qtr/ZUNsRRpMm2CGw7vUreWAHE5/N4YJtrjWe5f0Z2Wg77raSNf883sgaotFjUPO6CQyYBd3LVet
cZghzbYWlbDAiniK23m+6hB3oH4Os74s6nM3O8EDT8HwoV4OZhF5a9MCXCAD0iejEdh6dUF3LPFy
CTtQeUAY4Pj/ukZSqD/HwtMOMlEGDX34giSfcaP1MHEKFwc/qctcDpmFLMYioSGHxG4cgCXO4dol
Z9fajzQHS/9T+09QhvObyw5PC5N5nweju7ogzLVxih5yc2NjNNZs0YhBAHKJ7p1m/27ZabCBAXed
W89DE9jPUfi1bfzhSXrSfBhBVzTDjYwF5ZQfldIlER6AsLzsocA+z7sr5COPJm7/a1ugHp/AIW2T
v1J0CvbXEH3Ebhnrm/QghnjoQFpA0Z8Rs0WvJigCLPlC9SRjue+Mm6mcm72MRi6q9VE4IbcLcPxF
sdTqboq0y9R60upV1ixY6DEw1+hI5BRvFk8Wm5zGIXOTf0J0MZotqRwA+bFyvvwNMc7cpjPapnWh
2dSfAeqkYB4fyqCs72JY61c4j/SrfBI4aMR6qIJ8iiUT8inWX8xxr7FTOf4B4g38GIkpo7iDiz3u
lUkpWB6S0tX87FcTjNVDbcbdEzjKe+mO6vg9SnAP+lx+jjL0e+kOqVL4iN5twqoxkPUZvaPu40HK
8tYAP1E2azLe5fegMU9ZgnFf2w8bQ1fiX2Hhznw5ovAlSzp3ixdhsa4n1CVRs22fbFQbD2HnNYvV
RPMkh5GXK6uOXt3DGcFrNXYhRqJ8/RAvaPbOts1Lvc2O2YjH5jzfSNFN6mdSg+sAro7od127Z9MP
8Efu3yTo2l9ETrrVMK/aXAd6rLb/LWpWjQ8hrizcjQ+qYo0CEgaIAx4LlzMtmu5wiH1KLeRyr/0y
qLMPufW5zUNzcWCQPjnELpzRztH/sLft7nMHpGJpw+oiz/Q2qv18S3omWePBUb5VI7qgthJhtmE3
xRsMOXflpGZ2ktFgNneeNsWPXYomp7VJCz/ZSopmHsLfVlj5B+F/CKdkhn25sxzPWl/uSDdQ7DO8
jcsECUlHnJcVZIsxO8ZMKrd95yxnkVK45yHQ0G+KZ/c8LWckHtzPo7H5Sr4pWGNSb35FiWQjfjc+
a9VNUI/uadQq/d71ydwL3XxUMAasteTL4OKG4TettQuAaK/tvnUO4OjMdaA0/t4PeEHyWmhPA1bK
8m6Vd2YUzV9QosvP0jIW/2VthFco71djcWfmN5AxObgYXgHPEleTISH9Xlvhvs8747FdDrbr5Rhk
q/YhmHmDrpvMPDXAfc+XpqccKAP6DxJrFbw8fGvYyfQCaOfjXIbBraWNP9/Do8XPmrTlWutatgfk
pKatViMb7U/L1VPFV9fyG8hsu+rfJkPHgGIpUWYkyNZOWwbba3VSapLX5jXEdRISnzIC1IZKgNQ7
Xa3RNtNc6UuSrTeqtzAdHlkjkJGupyMm2uWfWWt/tOWIBlJl+sjyJyYiYOWCVcCPM7KrjPIrhJI8
N8onKL7VuuwcUFLef3F3XsuRI1mafpWyul70QIux6TZbyBBkUDMzeRNGldBa4+n3A5hdKbqmeuZ2
zdIiAw4VhHA/fs4vygtpGRucBknz6gRVWrDMxq8V7XksYzcN6QS3d+r7B9yVe6aJ9WFr2t5UI+Rq
Kue3rYUCDyKGYYOpn7xYpb01NobgjtYZMSxlgnVVLGdrN2TNpbLqICLnWg/2x9eP1QqmlAPPA6og
6+YwyKnSJShmh5URXSlL1NiCUMmBgoDj1YhOn2ovM4pWiSLgHrc2fmy4flOo/h4Eubj5YePta6sh
9Lik3eX3bQ1T0HataTxskKYNwpTkoemM1JydYoM8IfCVHLfV28cHrGlDOH3f5wdY1PfNPxq3Y26b
5y3y3fxhzzgIv+nbPD4m64uC7/QmrrP8BI1LRJrINZwm7EO2FR/bpf/czqyXeKeI09v4hzxwx8Ny
KVE4vxRi5U0F0hhsK5NNW3j7OsdydtF1ov1921/2NyIsr7SqwC3sjwPPSbSX0Nm7aI1BuMLBZOuj
vvPT+qie7Eo7V7vvK1qii6ACt2Bvbb1hLVd1erk96yVsEuy85tszFVrtoDQCi1J/2+DeXAZ6VEgX
v//2H//4r9fpP8P38rrMGPCL34o+vy4Rr2///ruu/f5b9dG8f/v775psmUxnDE2WUdMyVVUWWf/6
fItCDltL/wdQ9FTGYZEdwHbnnhanUOhMXvI1N7pl0LfMuQJDl3S1fDfh9NLK2XQvM3rvcQ0zPWzW
l+ftg3Kl6ZGikPZJ0cz3ltYgr7NSWiUpQ+G/mk/SGXx4M05I46qJ+Iz66e009fJOThcdPtsIreGA
fp56QNDuWBnk9bAvX10F8Am3saY/+3ohCjJWf0V4gTqkT0mbMhLuuB8ZunA6YxdQwwCXingAK7Eu
xhlySyJOEUapJQ6piATHCj7SGX10YGVZANwh/WiL5/hSF3j+ty3KetFPE87H33cCQZrvtgNlGc7z
f303TPnnu6GIooU0O9kazdQUifvx893IUoW0C7iLQ5aC85m1sLnOzKahYCi1Lm67lbe1bR/4R0iX
VZt8NKEjB2urB34tq23iUnFF3yWrxyv4NMPHB4YcBVjRknEXYDXiLlk0glLupWCOxzb2urZ+Q7fX
/SbzUZmteRK6KXQikewyoljQG78vU2iggrWE7VWzfttWyDX5ga3NLAyACH2Ht97W+LF3pXUyigFB
pilnqMhMGD+mmAWKGUv5bcIpdIz1maR8m3AiF5iAOmoO26bbTrPaMumMeuWwDYFwKtr990N+tHHI
rLH0621pO2RfTom/LaLnl1yhWPQxZ92Oux0SrLTycZrtkJYsnNF4Y9Ir8wLt/vpWK6Lyy72WLMPg
lSNNrGggx8Vf3jxBMBXMxopoF1eidJgyk7x9izuEnKEBjIOB6XbRDJ7nXJKu25bnPtPhxtzJc6Kd
erXCMK/FP9dB0qrxPpatWGgvLITdjLj/5zZNy12YEvRylaIyThHo710j5SOZ9NS6n630CZu85VVZ
8ntMlKyHGZEyXxH6Yb/UoX5DX08fZvbia9h1cAOi9ss5olK4kJE8YqVzRvihxbhzGZdX5Oa6cY5f
9bNuOXnTFyf5POE0zvMOxUZroBRC8lM5Wxq2um1po3C9pEWGKD3SHqqV3SGNGh4UyHBX24fYkG6I
irRFnHQx4dBC39ratrWTHPd+3yuh0wxDt9oesl9Uko3A1+7yo62YVublIMv7cJwGNx3TmNE/Q+P6
LHfkoXj04aejhrN9yOQUWp1p7ba0GON0qWvT8bvgtYZ0Hv7K9N4fB5lMyswtQYT3/SBaiQYGEITk
48BZXdd7cmA5boKJRHIQpwO6d4kyUiJVpzzDl2hM5Qrbk7o6VWtbBxudYc7U36MuTnYfW29r1C75
dDZ6YCHbvuse227bIozcK2EEyLc1fRxk+yqVxl4aOgWiisKBt7btKJasPJZ6HGhDkhyHBcDC9MeH
rJdIGqAoD5aYMvovK7bFKOxg0dTAirfFbY/v26m6oOxzdGt/af++2KN0Zli4mf3Z7qM+wxrLAUBu
Oxi9vLhRhGTtd5qX2BiuKUT5MUSOlkL5RhBbaWPrivO64nvTB6lMu8xNppDik1Dm03Mf15rdttV0
JamZetnU5uBsK5Z8OSFOXzwY2lLvky5L0ZOr8meEM7f1GMT3tlQpOxHRkRNJyO5kTAYfgN89FVS+
o62LJoAIFRF6StoiwAlfC0GWu9s+Yl1cKXhl71XTlCV721yLmZGDcloPtzV8rDvXjb5X9e76Y6Pt
GHgRFD5sTtPeth7gb++YGJP9J6Ob3FXDzpAx3qt6+aIlx4ySv6nepAoCQlL8sZCQtb9U+my/rerX
jfSBl49CX477GYtbm8r8i9IibORtcVuhrorOeGlkpLbZbmuTyX7gYj8WH8fbDlpJIWHaCtlZz75t
OyYg1cLuplEWDSSyslxWIcJTOhCQmaxlJMioOfRQ7fCbXbCwTWrlajiLytX2rc7VxdZlcw5iZOl0
oCCstsTSb2dDvfhoM4Sku8gI4LeVH21jS4EC0i2woe0E26pWm2RIxLg/bIs/nCUjOTKlzWFaT7y1
58sIb3RYfdksADtre1XO5AOH6O2jDXjn5V8PEbJp/TJEyKJpWvi1GZrFV1Vbw4UfgjP6e9kgiaUE
GH+siK9MlzJ/atW++nzeJ1M9HpDhOl+rAmKk3Vjnr6ooBjXWRp8blaGkLpcftyDVM32uckzMikay
6A8ooNfDhAa72cIFXll5S9T1zrZ2E53e1i49TGGtEJUfNrYMFH15ta7NRej8Nh5jRiITCng6V2sf
a6IfU0/yTbJ+TAqAqASv7t3WFsXNYzw28nEy9ZcUOucBSWP55uNDFAIc2JPTtrRtvn3bjiOlHSvY
AsEd/ZootzpKq9a7YkV9Yy8JWtG1IK1jIqrv7SzS+PF1XQ4zGDR/ugaVRmuRf9xg3X478rIefttp
W9y+bW3bYk/s6Z3PIZY1f5wBpQzG2R9O9t8dS5PHG0oIYvD9eB+/bt3hxx///e8oo6LddYp0/P6z
Pnb5vsn2u7I82cs5EL/E0s+XTJMUe5KM/IuJF50D22Y8gkg0HmcLJDmBPeoy8+RLKzVlU1n6QXvp
Q3WJHg6F4HWK9/0DWT/FmTWzZs4PkWVb8f0Qk4U6hf/LGm1o8d/sQ8Pp4fdf64PyiqrFeT/LFa5v
kGAajLJk0TGE1QVuUTPyUXlnI/s3lJ35mZxItZsTcfJRrEK4a3hPe8H4aDbHtHD1Wj8HuTQqg73k
KU6+0SRYF/FYl/6wkj+2xWRt2759bKlX1fmik6gX9nqjHreRpTVqxOUjKfgYZza+sdbLwMhjWX4/
z+L0bc060GzbxJrSOk2vIdlH3BUonYHfqpJkn3TTCPq5VJ91yzAdbA/DS6x0w+s6IStc4UL6fIZl
OqJ+c9dpE5YIWOV5WztvadiPzbOGCZYX1YW2zxQ1vU+FHL/EJfSWhvIQ0+CVmJ5ilSeGfQtGA6m0
j0aTN+s4oHmzteGsrp465czUaY5Fy6YrbGFn0ritrhMLjIkFLN9WP/6b4j4NqkY4H02lTQ5pXZKb
GMSGSl/R+EBM0xs6/MoF99E+lH2uYA8hp096Xj+CWcLsY8pcbP6m4xThj9oLgnTSC5l6+VQSylmi
fPpoy5mS2vE47BN6/2PX199WNOs3tcBEHnIjT9+23da47Ucl6TWMcR2p+yg8JcnF5lAboiQunrXo
JCdw3cDMCv62CIwRilJTxsFCf33anGsjRur9OQkH4e4jMS9Zagekp73ewJJTKjRumhTtUWGX+7V9
Qy5t7UlbXm9d/X/8NA9vt3n5a1lRfg+j7pfFfwTv5ek5f2//a93rj61+3ucf92XOv7/c5DJ+bcq2
/Nr9utVPx+Xs336d+9w9/7TgFV3czTf9O0oR722fdf/MJ6xb/k9X/va+HeV+rt7//vtr2RfderQw
Lovfv61a8w+yqP8wJq7H/7ZyvRJ//33fZs/tb3fP5C5+u47fm+b9t/m3y7ju37M/Oc77c9v9/Xfc
kv/GWKlSLpNBS6u6yKg6vv9zlSoyvUYyWsIBjVwILK8u+vvvqvE3SWWVpRuSroimxj5t2W+r9L8Z
mmiohm6K5N9FXf79n9fjW37l40b+eb4F1syvY7psaZqoi5IlSpJhWr+M6Sos1ShGgBvF5qLysHU/
GWP8ifP6dZtfGHEHMh8RUhzKWntZHUerqL/M55jMxRADGUEHC/2Q+lKs2gVppuyoS/M9rlqhJ1Qd
PMORjRiZPBX2ii3H+LjH8mmB3GRjlv2UZ6IINGK4nEDNT5rihlMhuoNokSaZEpQC5f1oqY9mVJJ8
VA1Ku2YPfRYqDhxdK1oeLamynFKd7yTk1cmtu20SVY46hS9dVQVWJOIOt7xlYgu8XWXiOCjGC2d/
R25E8MIlO52TCVQi1Y6zJgsuEtwCSuu9J6nSDZfmpKjFU4rS/Vl+ayJDhNFaXiYMsmvSvUUtBNj7
bL5OSnsHprp0hVERvUlMGTBmqiVgTy+bCSCQLp9D+2x017FcPeb9W2lqvtgvl2raYKet1Z+zKn+y
pr2QNU4hnQ9dr7Q2qLfDPBhoGAJxzbv0BfD529kIb0CYv2NSG8IaDgU3Jv1d2medjbBk+mooZPXf
TTLfKP9VTpmED5ZwNVXK9bKYqTeY5dM466fRmHDnFr62XfwWnc17tEj1QO+NA/Q9d8Em0i10cvXj
KAfzWJC7AcyBS6cAzbZes1QmwTWumtNotrZs9G4loZsJkQQ/McQN0hfIItQYO2Pil8UIVGb5Hl3o
F0PVbszh0LZIolJjmmxqti/jYuwXRMVWhVlHBJbuUkteHSe/tmf91C6518DKUboOEEyRXQvW8mkh
hHZkjcfCANkrFbbW9zcDmaalFj3Ap6v7Jn/9eaT4DEX5NPQI6XKRGQk6HpgaD6QSY6LOJF4UCtho
i4ntXngJTx+0JQpF/I40chtEd1FeQJklK1ApLOOX7gytVY3myTaFjKwD/EXZ6LwpsiavaeunqKQc
2jY5V14FT7S84+TqNyKFtVhaYQli+6B0xVuXxYUNOr05nVch4QQX32JSgJC4s6wPhwwLi455jGu0
jeqmkT556L41djExyubJnbTowbyskJOCn4oJ0rWmsEpuICSVg+TiFja5xTmEsMk1LoD5eBeAO8DV
ztmtbuU3rU5OQDwW6vmQhemLTHoOOkIQJc0JMK0/WOg9Jll1F2GtGQvWjRWF141YmWAeajsb8QON
FuFQTfQKYQV49F1JCOF5DlSpeFoqSpKFBn5RPkOAs3bIedhZ0lwb4iTasIEfp9kAp5A+/dAb/1n2
+Ne+zERYTlRlkpYA5zSJzvzH+Qm52FINeyMMzIyHgqxoMCc6AqkrAlXN/k2qWpL+7GzQQDRV5qxg
mH4+29DDdRcQIw8MdJVs0brWVGzxuKyIn536+HUZ8TkQ06vEKAHlt5//+m+Vfs3NMj1jLDFEXTMl
Tf6XyViRSwTLmhzid5++gEY1nRAFu0lzAoHuGRDiei9yHH7OGRTu/EJYDP+vf4LxJxdAEkVNXMcN
0fw1V69imp7XmgRTbhgQssovwkjf1zXmaWrmUSH9NxfcXDOQP9QGFP5iQya3KUqyaGD280s2ulBE
BJ3o/wIFcDKSJ5izpkjV0JOgdpzYIqgxLVr2oLapH2vjo9FKN4XSu7UcHXrzaW5VNBOLY/nY1zGT
TO0p7491MjyapekTLe6Uqj4Jggo4KKMryjrXQA0IkXLTXkuXxYyZ9QImq1aTl1aKD2H1VC7hC8La
E9m1GLM1TGOIX56mTMAjGL3guS4bJ56XU1HlDwguIQ5AVSyKxudase5z3KfpKeLOVrmFXtybyGjG
rZPLZ0y0bKNuPsPUKuhDlBbNYAnTIM1FN+VSRe4ys5o4yEKQ5uW8PMq1eR+a8iMiNvf0NFan3c91
XNpxY56QWpodKTX2uJP6AkNYBgO2pGvHDCRztififxU3/rfx3k9h5P9ngaNEWPVHnetf4sb/W4R9
nD3/GGmuO3wLEHX5bxb1LpX4iw9eIzLz3wJEXfkbvZlsgOQ0oG3hjP5HiCiZf9MsTRYtdDcMUZVE
+odvISKrJNWyNFGUiTc1qjr/iwiRI/302pnreS3KcYBPCREN6nI/93OSIKK2pIeqi8W9EjkdKtGe
ZL6YoV/Vn5PpWJyDGhP2EgBxiyhGDoJgOEMiuBM9oFI4ScwTFebOz/HFUkO7ML9OdWGX1rWuBCUm
SJFDHBGhJqUgorQH0K+quBU7mPciOJDWCelhNJICrS2JRiYnhsOLMUMQta6a3VXNHmoTlehmh7wc
WNfeOwfasQwQZ0s+5yk+KM9NHwAdEzVgKd68I4n3lYnl4JoHoFOEGT0tO9zELxNnoAha4A7mdBeQ
ROw6yHckjS6b1/i5cWdn9iy/P4DEcc6Gg8r/rfAZWvHajqOtnThab7eZ3bxZ7BUN9vic7jKXQNiJ
nd6dbiZHJU82f8Gw6j47Ts7izfe1m96XF42nX/evZ2pg5akMvUbyRmS9AENPuCHYggOpswDkcyOO
R/Nt6exRhvl1UQ+I6Lr1w5zYy1F4MQPdiT3TRdssHezZrb8I8tXgiJ9RDDQJMr1z6i/qfkwDVPmR
xJOanYZLIqKxTk+xbRfu2iBF9k5xswQNw4NgBbk37Tpbi/fNjMmsg6mABGfnVfk6nIav/YgGGQgB
W78b3eoUK25TuWi0+5PX3leNk8d2cRc+mI/1TeKr6MCAipk90c08HPoGr0sC6LVFEWTtUXhfnO75
rDlqHAjppVUcxMnp21fw5KlTBpaFeeDXdD7lAC1K3VadzI3c1Jlxdb+dH/qb2rHgdzjkhdq96c/S
RUkXCfiCSx5j9xAFnXwju1WQoP0r7TDAq1DGx03aTAA2uKZd3kOeRwk4dlffNgy8czu9qJudXpCC
dOLeIc40z74yuxjIRMK18iQ5Q+FF8v2q9dW4Y+5r0BoQA1GtIOr8DDltqBUXGCOqrUOUHAdJdTsj
4hjvYrcudw2wq/fYVzwkUf1kN7vldYx49Of4ygrmfX61OIpT3UiPVBzGwcGm7l29EPbllXqEKpC6
8Z1s7RsnuWnvu8UxJ39GZPcJwJxyQ3ULW/q7RvULy00vqszGa96pHN5WV7mmDCF55dX0aN7pfvcg
4xBl2HDkTqYbXtTYc1+Xow3y//wqeYjHJrbKS6Ha1ns9+gXpipOUXwzVw0pStI6TwMv0Q7/4JxHc
zxnmj75GEWUGd8NYc8hryPFDhrkes9kirALRt18fx26HDZrfBEnw16eRf47dvp1Hwt6bObasmuK6
/ofzzG1tTYucrH2acEflT3fym/KyOKaBdhIeo8yuY3t05fVSXyUP4OFGRz/99W+Q1nDlezjz7Teo
oqKaqknVVV1n5j/8BgDzABrGWHWLC8lXedNip/Mk54tsi7ZbOMm/ubQSw8i/no+QEXEjrMktbV3/
4/lA0c6DxfnGQyoftNKOnMQVPJWZ9tF8VRx59+8u8y8x6rc/8YdT/hKxacOQLwDwVW7not8a/rJT
XdIAgyfFDsS0/8EZLeXPHiHymIq5jqY65Yqf/0xNlaDsJ7XqqrCO7HxxzuUJumG5XIblodjLXlN8
0QOsxlo3xs3WnnzFx/Sw8Gbe4GW8y/EFNbxKvV68KUDByJWDdfw6CW/Je+Kl99lt7ReH7nIIxKPg
otFyGFxZ8Fokstz1LqYO/SGvu42KkiJeAwqJyAYYu1g/WvGTEj4I2W02f87Ht1x5jqb7bkI30Lod
BtBjLn5BVbhLEo+U3mfyys7itrb0qcXjOEfT/2Ys6dzL9758m5rPkvgoApkwh8clCcwSqJBzxm1t
cUKnzK5kywdZG7tnol53cLXeSTv8mt22edPCI+Zg0TklJ5IfYJDZI5qDaktHVX6RkqdQ5SflV5hG
aCo/obgVwgNDSGvCct+lflLbmjs3WMV7S82wOOYeieQ2dqb2PhXJGTSk4m1LOOj6MTF2Lulhswhw
7stj2AIvhRbbplE5MRLzEtTBsroWrbsJ5aRpqoElri6NTFwjCypDaQsgTSgKuYZip+aNWR8Qy247
b5mcMr8U6N38UFkcKXRmgOEUfklkS47wVYuc8hyUgzM8Qn94X+cITzX6fkF/ALObf+1D4vDbZDlZ
X3QP7mXtMBxm7U4U0TGIuZfdYSxOSu9FzeduPCjD0UAY4Zjaiz8Iz4NyscJU0l0sq2QebMYhG/Hi
FPhe4cDafTtPF1V5GwpHZkJt5Qz+dKUH9DMjKYHc7Vx89Dw99RKEij+do8uuO7QdAcTSHszqU+/0
1SNUy1sLwQmgucgMONZrKu2k1ZcT6wyaFl9/aNxm3wfCrfxFdxI/38U7SiioYV4OfnpCuehIbklC
2PDddJJ9fJt/LZ8txY1AyLYHvNTgK7o8IDuoo62nCl6j2rBDXbTUB1s/qF7txKXT8q5ofhuYX6r7
JLaXO05d2su9dBfd9PYaPKHndH7I+xdxesisw2LtKuXC6APRGy+Z30h27FX77rPxSrL9qPSHQrbx
UcTGy5ud4eL8RAgyuOGue5X8qLKb2ZdvGy4PZs4Y7jpKGMiji4tN68qEl05218muoN0uiPbseMFU
ZxlOguoAWYACh6tjEt3WI2ptSALY8u7swEHLDEfCkZgB+zWmFuMp6NF0TlS4iFbvsr2SXsQKdzEv
/TOI81todpOLlrosXjajjddIu8OQsfyS+nBB7e5zqzxkToG33hQgoC7fLl/m2it9wTUdKbrVL7MH
nDydweXNdVqosMmzIl8gjzsBfHZ7CINdgN2cxtOEJqOLca0BKfoqE/btvOfe6K2tvfXOIEruOd3N
w4M6uN1n8anO7EWy11tAt9LcS/VVKHq9DMn12NZOI4b24M/eufBa0ZOro4IEPCpOyafJCGKkccMv
ONirvT8YFwLJMsuOI3/Cxd5BOM8AUQA7Hu1rL8fX5zGO3YaIATi4I1PI9OlGeXljwyWhVX+t0ZgU
sOjY6wTu+LG/FOEaR1Lr8mLNXe7T5/prfDvdM9MkLQezW5Nc65WUbXKfn6q3BTWI1EmiLwhMlYML
BZXnqWm9iSjqUfMrjnisSCHkHlCIIbnAvchIfYVelgti+EbhpHegknq0qQNddJS7GDbsa/919sA/
t7Mtapjp2mgbMYXQoZ6vXYAa2xMWGbqILO9RLa6LErXu83OKplRK37XYs+6qxVvzecq/jMOzYezM
xg9nb1BsEldWf0WYnNu1J/koxpHdu1EZOo3dqLs8zSjbn1JvFRX80k/rHce53Wqd89dJAal2EpUD
jIoUb7D7/kQH7zRH60GV+VE+bKACx5IOPxebrEZyT7FKCroLVFE8nWdeBXppCwoYcQ/lsIURBTf4
p5Qhx6lkni/jOGCMdWh3jW+YgeJ319kZU75gTA+VddlrvuyoCEPcVa17xuC05Ydz42dPd2oQSoDP
dFd/zmKvWfxO85L4NosRQAU95Og5VxDs9aW+XITqzvSalKr6VY4DuSDcKqTF7QjQ0HwtpX6YHlJC
fX18AgceN9yXK2Z66eSahcfsSDUg8rquGe+5LVpBR2lgIAKuGUlABDpCh3cAWUty2Qmgf4Dbgt2o
xNQ++BkLSIpvqVxGdySfJxwRbFySq4KEzJcsuW3726z9TGrUQFPnSVOYaz7hgjs9kfdVePcV3etc
MzD8+T1uEKoFInII6Z6wLrroFGwlji3jYubnpiNQsfRSJGKcqD3mWFoOn+uawVdLfEn7mjTeou4i
XCsbm1S74meuX6UAypxCPEmq10dXIuNkaQ9vs86E9rIUEAD0IMeJR8O1FM8i7DliYx+oweyNz2a2
0x8lu4mYDNvKBQBs1Yu+RG/Mg5u9iPkdg2Nrg3cz11coe6v86G08RfekrdrTsm9vsjss5r9YiOdX
Npmj6HD+Erka1Rs/tcjO4m1BLto3EwL82y4FCr5bJ+Y7dH1dvFais1vq12SgkvTKaO/M6qLOgsK8
bULmRScVCFx9aZbXE+Dw3OaZEN4YdfpPBkOD9RpmdBpF581Yi4zxJaJ8DCNoCjjYs6MQ2uouhvLt
bpyvIIYSPSjj2oVEgwPZ7Wx9QnIvv5vOeyn3J2RprDurD/r8AGn6aFKD4RFpXIt3gW4QCqLmz09D
7ojV2zDYEuJ5O9xHUQArZJf0AD0R6qdd6JJCI5HQlbyzsD8CITp2btLuc/lLiHCghytvE+QD8lYB
CWwGNagCbepR0CD0UtOd7DB+unmAmFV2poBkjwR+nZOMgW4RVsAP8PJlH4/PCXZtmZ/opD9sHa0S
w0rt+lbbKT64sTVdoPjTPumZSVZeWdtnf/TL/XKbxnZ8IXKTCXwJAZhpRY+6e973vu5mjzBBkivz
y1LYlBt20zGjsuYxqeN+Yl/ldE51Gn3ZF57ye0pf8Lxd1Y/3iDmYTruXbfXIJNLJAkz/PLTFXGWf
+hgvdM/pPRaZy625z47ja7PDzseeHptnXltUYFycNURQMLdM826V9XT8PAIDyllvIoHjTvflI53k
DltjBojD+HnyOs/whEvyNDznXuOBjHFFv/Xz/boCqYbZlX2qhrINZ9fVHONQul1wvkM/9itTeK/4
Ku9n84FUS8AdvYYOwCOpOFzJ3qk+AdVpd5Qy4otzd1jke+P8KYsdZq+JwlTlWhWvm5b3llrkQ4oM
ZeTmTE9JPSgUuC4sRlvDjlJos/xK2U+wjoBAnznIOpMxmh/Cg6AEypTC0lgYkujd8NdsI08s0XCS
AkG8jHSNHiK1w9JBK7icwWgcgJQAJpO/kiptXNOy29fpZbmRW6+i5EXoOaSHwToZSurLd7VySglC
J/MmqQ6TBTw5UEdPhIPSeYrmzdmBAJ6Hp+x88R2tWjRb3IJot95Py77MHPJProBgyV4wbORR9R1A
Ojq+T+M7+SMKjeI+NvaTdyZjtbIcHKxO6puFgZB8TOsV/Iz2gqQB8TBlt27ZyV9aVztMu8EhbSZR
gmXI1neonihh5NgCI44w76by3Swvx+p+GR/aM/oJJ0U7knypJMdED6Ozheau6/BBeo3kl+6lfE+d
JeikIDZeZPJTiErH8a3RP+Maz3hRuxPezyEenkn/oBRvc3HVVzbiF6ikUFj6ZDBDEGYXPJKgHdYa
riJcANA1Eee6swL1QqzxiQ1w/9zr6ZMMN4lsC4THYrfghMuwgHxZ7vXnw5QcmvmqY/AW58IBkm9c
Lk4yuZ2j+/11c1kdUh/y80V/xRDhMpOxTbrL6cU6mfcGx3cmNL2nuzN/BM+2Ih2aR3Xe3jSl8tUL
ZiY6UeJwa97hKgH+cnShYcQh7O7OE695pbmjTzmlbbROLi0vIS9ypKT4WXd5ZBgdnpCJOsX7dssg
2L2/OIB/dCbYibd6J+3wDzqQfXsgMeUPAUyqAEx7x1sJRIhK8bW4Ly+Qd7weR1s7Sju6KFe5rbBf
86STFvBzJs3PymDIDhr6Oa4ceZCMC69Cjcld6A+ZDaFDZPNmYBIrfe3d7FYi44YaB6Vp3lLI+Xui
9oqkqVfDrPTkswu9b75W651K3ic5nB3jongqPwGOnstdvbws4X4GYSMcm+mQaHYVVPEZG4+d3jkL
R8yZHe/zT5Ra++T2fLaxHyOvaPMnfqVTsOcdkjsj5WMU1SY8op+jnd4E6N3HhBb4GaansLxR1PsU
p8jQGh2F2TRihT0wItN4ScXrMy6MklOYOJDj0FaQH73JlC/z9KlXPfF1eKRHomCilF6XeyExhOIZ
SOGa9G/6ERSA0YBv5u3e90YwGO7w1TT2RXtbSxfqajvhzkxmUiQiE64/g9WEp4RK90GQV9LFtQCl
cJNj0BMIw5yCvpKX0B8/JRYCMQ7ZAYZeCVtiBy260ZGL91Z6CJtPXfQ1ap8jYZWRYXZ7f9ZvU+1d
616oYRFXfIoa32KQixwd5Lvq5+856qN+jFossx2mvWQUkHzYD1zhGI1Bl+J3SZldASOAG2dAktPq
/MmRP1vxDsGFUd/V4bPUdIxKx7g79KT6smesQzJxlwZMgQ6z3z3iXT4ca5cHey/Qex3Or6OxU/UX
6bb6NPoZIzjgQbsekL0lpW6TjgZeJTySYbYwzKH8nhxJrEcDM4fQy4W9UPtdegnwQe93xtkzx6Dx
IL+gb5iQfxc8swsaaK3VnRHfVJWXokLXubH13mI9Z16dlbcKMX96uxGPGT1FSs+ljkkCdgl6V3Rz
niPz1Ctub+7W9G39iQG+bLDYfclXm4lFPDShfEx5jdXItK3SWyqPwXsdzo1b/Upy0GVCwpje0rRH
JAi86BlmgMPr7GqBdkD1tTsSYU2fcJJxBenA2OzE3fpEu6RpQaZEGGs7QPaZH6vODBZ1wdGa99uw
Zz9+A/3BeB7bkW85g2ccYr66KGCR5GZyp2l2eqAzZlPdX8iHg5X1VnKko3xt5ieGvtxZHqD4pn1Q
3jtNeyGrHpLnuhA0XWj3tZ0DUMydyEH4hkr2/6PuTLbbVrpk/Sr3BVALfTMlAfadKFGSPcGyZRt9
3+Pp6wPk35J1XMdVwzuBkJkAKZJAInfs2BHgO2SZd6RgePZY1JOcuU+Q8UsW03dVsy5kSp0AkW7P
129ybbTmsnf0DWiJY34NXf6xBrVjbs/whhNM9qCsJQDoGAimWXwhv9DaPc/j4iJvPNt6sGzzK0+0
pfCdWWsxff8Uy1yE5tCnj+YCsxviLaqx0yVikyvoIlfAecWylXVn3eQF8aPpVMkyBls0t8Yy/iI5
7hNGDETi2k30belzDIQyrpRo4+XnwNsLYM18OBw+rfwEhCUR0i+9C6i2/IBGwPPo1Fcqfi4VCWAe
aESVYOfAPdgiL+o7UVq6jkLOEwOQoXtR479Bxr8TpV6xzPe44ge4VlC8zlTqTAW9EZfjQd61hykP
kfH7EIFu4pV3ZzkDqwTWZKtxp6+YeADqK5z8/oLkan9CjnVLlcnJmaaiqxME+g7JHRW9GdsUiBP4
clgS0nGTgC/4yx73hVVzNPZchlezAzAB1yqov71wqVMDsEw/uwvQuc0UQ3aPIKR7b9WghrTwzmAb
AKKNQ8aYTqp8182hWYUnhcceT21em7vmbx9F/xMQ/+6jaB+qjjAOwkG54aOkLFF38l2+bf09mSdi
LYdl4nbcwypbpra/Um33POUC3JW/ipasvhxi+YW4nS5ZwtkZsOgv2tbbto7GigA+GBeht5LPQBV8
+HpZ37jGuRf0r93GOJT8PA0R2F+B9j8C0G+/jvYht4CSah2b3QxAT8gyYtHr/00O44/5A4OkMWlh
BQqh+eGCzKWgavoQehA/pSPyEe1iSWxj4+/rMA+gFU3w+e85i5li8TFn8f49P3BeUEwqWnEC18Ud
RlseVjv3HUqmO0LZ9uITz2Cm8EgajpmQgGEZrMwJZ91RpOrp/D+u8+//jza93z/+H1mTjIkPAiHm
A3vRxMfN9IIBsP9Y/AAPLJWlskochQjqiXU8V70fbfzHlOlptJUnc4t1BibHPBCYs0t0m1fxD6IO
7yH8IhyLbbJiZfBcJ2frvmYy5dGxrSij7xbi2ngJD+pGsHWAkgV8MTJnn7WHyZpOXoIgZU/k0v52
d5DI/9PnUxELUBRLsyT9w52OZUTWoeqg2pWK6SD4sJO/9J/aF5m5DukEVikIl5+nBIPvuI/K3rUx
h9iTx9gq+34BqhUu2q+JsWQ5NNjWVzGmkvHqhqzdHQGiEojNQX4ouoVxBRfonmVlWRx0Ea5aiY78
IqynRTf69F8I1MSGJHWyNjbRnbHBTZgolSe9dnVJA9+kr92634yb/hDtLEdFYWgznpJjcoe+gkAw
YcbgFCimo0izCC7hifWVdsdSFs+tbstim4dCOKVa7NAhptmKm+wwOiSKt8lXkdXyyYUNuYy3LLk6
1s/luvUwRVl5KybAZljmNmbyw7onY+BQUwZ62fJu96hhbtyTsHbPPDm7dooJPZ79HoJY8gIE2OE3
PBk2oqqraGXZ3Z32KUEU5ygc/c30f0AzSJOzCAEgfwnERbj27tXBHj/9+zWs/GkKJPv3n994vgbe
zeZuEEdtjeo0CavukepJB/O9LTnhhWBHi+AHDxu7AlvrHIH5nF9N/uQ/9vAZPMAEn3QMz+pDfPvr
tfenh4yhybquKTC5LPHD9DLgrlUhL66C+sSyTZpgbU4X16NqT+ub/ug7f51djD+lKN+/54fpxUDj
bwwbSbV97rFH3WmANtH4PHQ745JtPHNp3XeOQs7pByaaL1OY4eUOTs4Tkl0uKePuhoV7zRxNdTpY
DcjBsTSYALsp1RlfSOU7ILHuQ3cZLh1yvI8ZWVAuzbvh2D6EL9FnkDYiRvO+fiTMN5ykgbrhnsET
wONAnlasoynQW+kH9cLNkxyjO/Xi7XplS+01hgMXiyzOpTrlq2IZfSeIA3lfk5pZNivvAfU2RVqn
17ReYOt87NadM9rFXb+HmRHaygHsEU5Dwyoc6cpP1cq91w/6p3Fr7CcMU3oq982XiZBBpUS4iPd5
x7LLXHkX5JkLb03R2rgBadLlpbdTvrY88PCvuqufWK+Pp2E1gVBbDbRnWg2C2Bx5KtrthhmbVeWq
vuZr4QC8qzuB3R7TNcqoP6LHyJ7IEADEUy7FIdS5NHs1mK+4bBWvpYvrOsIqP1EzwX0huksooaQc
dWbek7tIbESdl6W1SDAY0haetGZZvQL4bQ4YpKw0Mo8L/Xk4gKF/rcG7LxMhwtpBmUP6ZhGdPcLj
dJ05ySNFdZsOYAvA75g9eo/uMX5oHGVhXQAM9sjaHGDt7bwfGvOXo6HP9JSRzA7Ohg3t6JQeuHul
eF7CAmUf/5rm/tNliwSioaoawtuwTz+sx6JBLAqfykrSGLbKRUZRKNnQpUcuP7CJvbvFX+YM9U8P
vvdv+eFOEWUrKWoUXey2fE4R5o13wFAGZF51abXME/3G/AbsMuSrAYen4d5Nv5fRTcaFe5BsaSXZ
wS6Ulx2azeID3y/PzOALPMbGyR+MwtZ3xFy3eq/4toz/qUixyrLLbLlekBzfjooToTUmLRSSkZ+E
ZtE59UP/TX5UngdCkuAItpMN4NCLeEeA7C3UtUjEskIibRk/xudyQxKI+7AB8B2hbe7FjmxGsCea
ni4OBB6XoMyQrECYneELnkyTPh+JAuGgf6bku10A6/r1Wv1sHqfvm7SYzasrB/Exu5IDRGawf5ZW
PPFiaotR9AaV2ic77layHhtlmBC+MkDci9CBR9gwYIaGKNJClBYky3K09HhAnKh1z12it5r7DIPG
wWk0J7uUJ58ZAQCvXORf0/vhhsbSxJGSdqqJqMY5OsZMIeETcUmr27xuzd1D8DOuETXqDCCPk6g+
Cdqa8A41nl28TU6CvEgfILR9gtoUjMvsNE300EHWwSF9GroldzDs0hTmpuTIpQPrvHE3NcL8o602
W/haKdSsA9NK86J5i/BHYDjNS0Hx+yIDVWSewj3MWBKawOHzRaIpI1nocIYs0FSSGFtmwux5KGEx
8LjH2LC3iWlFGeSmxlLkM/QpOAXgutoPeZGc/c9tvzjp1rpA679ZTkwZ8Vt1FE7JM7kXMuc4xcAH
Azyhlpq47ymFM4gj04uEZrqNz9YypWR6GX31TurOJwqfcqf+9zoCyVpLaO+R+ydLhF+7uGz5j0j0
b6fVgWAnB3lVL+O7buM99Y/tWgtPmLNSfyKexRU7G/MqkWsr+kPW8WWnmz60sw2ErUtx8ojRPDsH
7DJXIbP8zfo2LSgop4VOEJ5bb6PmOyr6E2vVRw6ohrlUm4V5BqxzvLP7lwhOmTiTH9etpg4NB51s
XdHNDzFCBsXZ6GJBtQuy47CFvb35Y3xWVuqNEk673yY7cyutpY3n8EEoH8C6Z4HVOT9cs+rskOWJ
xT9mfMnuid5hNrDKwsvGnkkEf5lq/jnT6CiXQzGFYy5Cv54mv3fLk7rMrUQOuXT6F3ONPezK3U3h
WO5A1XPGNUBRsb6S0f3R2RTlO9nLhA10ILBkLo6J3W0QJYPL0a5K218b2zL8y1wo/e0f/ED4aang
CcMCzpi2GIaFArPT3VVrF8XQBQmC6WtTHLCjr39dIU3Bxe8/IrVbuiwx64uyKskfFudxweoIa0/V
Nu69q7aSNqbd7tRnhWBUsP92yci/s+0n/OG3d1M+RMqJGYhDgiSn3a7qrbjTr9pWI0RZ9nY1Ljy+
Y547gmMh3bUcVv2Xnge9BruWZzDrqCnO/dt/NJGP//D5J1IwV4bIV/H7lRFExhB5Buyu8d66116E
wg4vpC67H+SdYdCiDAV146VdjStoBPWW9brTb1F7WZPqB6eQVso9i4xrjbT9Q3GduCze53wDU/ax
WbHusHakE6CXjicZdgeMReHOOyTD00RZo/4Etc/RmXA6l9AffiZo70R1fJCcaZ0w3mv3XHg70CRx
yozdu0vzb8HnPxfukAcl0zDg002lfR8e+1QKjZ2S8wwOICzDB1ZFR9iQS9+mKy1ZaE8ozjvGSdto
h+I0XRyFjWz6TvphOd06PfsrJkZlrTnmGWUxFtXWkdzcjsTdluhoINg0Txr0z+Wxv4Tb7KnbFMZf
bp0PxX/zNQX9cZqHRE3VEV/7/RdEFGeMKFN+hRAKx/gW/KjhBCmX/sW9+tt8O27rFXzudX+YWM71
ud8XayLoOVf1pLOMw0OKpU52SG4dGP1eu0rceZCOWck9RcfI8Vesdu9I00U5yCRLM2WRHrDdttWr
AfoY2el3AOCrd5/s/zJvyf+MnZGzkS3opBYrJVn5MHHpaqOjF1OQkN41znigiI1CmHWTrVN7RHBm
Ac2JZQZDdnPNzU14yLfQQNEqXbnbao2/5QqKxar6XD40m3aVEKU+VDcNxtC06nTXw6n5UpAP2IK4
OepnbwXhaGceWxtbLnDNhfIsEDL4F3knHVAxmMI4a98Z+xhs9AHqzlF5BknwgPrddbEO1vl9aZP0
WnmbxImu092cXD1bIXku302xn85qKdw24nliIzrRzpfhwyzNtQrGN0J5W7ZLHd+ZBUQhfkE7LxwE
vJ2SxV56aS+uuMXtzGZ1BA1kbYaQtmz/k/rDPJLfQMdkwpGXyWN0ZV3gzFMJaacJvBo30+85xSb5
xrgbnfHG0se75CfSq96O4qeJxZ0/uffSMhBXwtoA3v5srGtv5TZLuBVrSt3lFdoVdyqRhImn/JpF
xssUQRbMAzlz9MiNXNyPwDAOtNBlc1COWB7U+9LpbOkxIOWtLK21t4zJs0/PRWr7nvE75KaBUrDI
r40tLSf1bPRMlvnntLEnpoUEofGrcRtWywkvUL4MkEaWxlaGmy3YUJn2lQ02DtvIdh11416xm9lZ
a7hZ2+JB3Wc1uOJgmys4gyQ3/c1EBB2+mg68sHCpHnxvEdz6XXPzV8rJvWeVELPQWpjPzEqm70zp
cnMVf06Z6sghwHd1tMau9yzR7OCCQTcpBEq0jka+4tYoT+1RsCkcSyAahcvaHjbGDOoNTxOO/guh
/D+V6Zzz7+l9XX7/Xh+/5P8/lGZP4mP/c4mNU9VfvmXV/4N6zp/3lTbydOJ/Sm30/6JijrnaUueZ
mxn7tdIGkfX/Ui3VoOAaDToZ5vmvQhtD+i8K2YBYqT8Da31fZUNZjiZZVOAYiGfxwP4/lNkoH+Bc
VccHkWoeXaLUR7cUU/5QZoPiaJlKHSlCHCGOs75Jj5A4C+kRNLydzEVULOOSsbTW86hoCiAY0+is
jTKPxnH0c/RP574d/KdzJetL4GW+7bV5gVg8GxNb9Ska+k/bQuV2b0ybD32hN8KneO1E70tP637j
qWMJd+w/mzjHAPKtGSAcus+ijTXJuHt5nBwU3fLQo6dZDKnodJ3PzKIX6hPVtd+itO7OHolZieLb
zIC7hvIuohs5yblasp6QB1xpVkiBMLpGIGlvDgPznp5bLmVKHmjQWxt9fGXXsvwnevfQSHJJBpYK
5CJzsrfuY8koVtLkhT23fb05C5krfs0jBLAwyksPWItmBxxJs4Pv9gQ6Yk6K8PeBuTlv9AA3nSiP
4HLMuygwTqro81jc99SiT0rsnocWaK+M5imk1HGFb6d58qe9EfH8RWlBOcildYbpy6MlFsKljjM8
4gQ/W/R5i6XOtHEncx3XKPCeyZFAquvOg4ahJnrCM8Gz1kpdnySvHk9ejqUbPgOoh7YuGZ/J9c33
8g6tzepWJIlrowmstdcoCqtdj63c5C0xW1DwOVpsn4jT3/wmpntlYQWht5379FH2rv920vxCsUZ2
pMxwbZ0trLUAF4jul4P1vDf3UWLdvxuY+1o1v/38zU3lNCCGpEpYsJWT45aLB++6UnVpWU7i6301
EI53VW+HMoVVRVQre/IqzS43unZjSkWAvBW0rtQcARB6kwylEPlPUWxAYO2tdp+nhQg3H4Ax7Krw
cd6Lf+1VnRC89r3tsWakuiH24YrF5VSNm2pry3fB8Od2l7baGv8nlC2lobHbEcBLqDr/3ugjCC9l
W2y8XjSvecXTtp08uf0elKXwk8+1C4Ljq0JwRL3QPaBmT2asHtxV1qjaIsldD2CGqt0FF322mqVJ
/cHPTuKkVzpMm8LotEVvlYTB00A5W0zMw4IPYcAs8hcDcy+UKD+/KpfkFjqYU/NVuSQzKP1Wmgzn
AZUP9KuJ2WB5V41bCem+/ajVOFOpk85+mMaRZ9fRRJzpYKjMna/jYSV91ang3RiJFjiZP8l6tUJo
rjXhRaiT/jjrwWBisURqLx4f8fiG21UEHnWxplfDL9fygdq2aLi8KZqimM4ZwfueSVM9K8pxPcs0
9zFIhSoPa0wDg7vMzeQFYsC41HcemEHTP2lVeTIgWUTu6O7nDbOeu9emeWRuJvNk8tbmBzy7I1WQ
RimF2BJLydEvVfBn9NqePVc86JWsf/OD8V4dteApMS1SdpobHrKxTI64uP08tE1H3LKS7Onds/Dy
GpO+l1WVPhT/qLolstC3NHLFOjUxsvghSDakJGh83Te/R3oQbwMrAtOWrSBHEF7PdnUk0553P7Y/
Hvqu/Y/dj+dWwwgwUWNzOEmI3JrCuxba0J+TIAhvGS4XCQQB9CRdZ3YdnTfSpALkCkmEZXz92p/I
k6zQPGpOZ/RCSZJoOu7ttF9nvPW/+pzOZ/z9PYq0RPK2A9Ezy2hRtRlGenJZHlycimxNr3OsV1u8
qBXvMbGEAJU8l8qT0sy/tPs68KIvVZJVqzrIzI0eRzj/Cgn2OQCYY33fe9hrCXqtXRO/OWKT3TwP
muZvRvRdIPDVzXPaUoSRlJV/TrTK25SeIVGPgp+CVQ7gbW41LNFN7Q9tag73SVRcjKm/MnsojMno
botAS5/GBrGqqb+xQjjPdSiv3STyP0v1uRt649kdUmGD/bHqzN1eq27rMA9unmWyMlVHVsKdR4WS
HNp/ufrM35ESrj5iZGa8SQSHFQ6X4u9x5hgqZkUpXvAtlCIFM28eXeFkLq2KVEh2g8yaIXeVazOa
PMqz4bMYWzq09xpOYzUoV98TngZu2BUWO1DSJoPRUvmPrei8N/cJZnKJ0pEAarIbfeuf9/pG76vF
fNzbcKgXl1Ip+cb/8HJzn1hBGvabOwNDeKdvmu4g1ol2iEozdBLK/59rPYREzc2tudqlQLDnaT5U
xnTq9dB2lN8dmhm41KEIegnzRHrS3SFzsCCahEZqD50YNFVG5DTMhmyHHK66UA29xbQnxmpEgWnj
/9z7ffTjcUIfAGNmnPH7cZlZ4StTovluppZ4EGbf9l8bK0cpWdHL7Yf+t2MjNxcRk+BUXcsOVK65
mwCbJ4DSP7zc3Kdl6VnuYsriplPnF577P56WWOJViKj16TPgmzEeHnh4hkvJlMpnfSAZH9Rm99XL
6+MYeURfYYTxZiCQQUpA7GvNKq9SACFf0NKbBCB4nq3MfrVmu7IgKG5ym4Tn2aBsGptbs83ZryP/
V+eN0zv8epW39/N4h7n1a+zt/aaxt9av99MwVdlGedAsQinwj2aO2QUWS7jwGap3nPvmvbcNkp0M
eGR6dAmZnreBDwf7vetu/v1O/sC3UImdlClMkmUQT8tEEuD3GzlHPM7g6jW/CV4saQK1PYVMTgKp
xgx9Oox3HuZGFG06LRce8kDP7oPhS5sYGDSE3lHXS5TQfjVzV4QAGXbu66gVGOWd5Q22yEyF0Ckm
WWpMHXAuylQisqdMffPe3Pc2muUufPRfx817XdBdpXQMDp1BlsdQ5X71JhI9q0LPA1lj9a8i0XPf
fMjI9AzbkoFcixGOLidJaWnqnF/m7UArIovy79+x8TvQO3/H1AQTA+qoOEyB5e/fce8HguyXivAt
CMX7eiypejTC8FhFbrucZ02WXS9Niv0iy8sAxaL/9Jv0V7/625GkUVbIw7RMe+mNwHp3/NyveMYL
ZVBBaV2tOh6bBROodHB/3cqve1OfOFYFvBedSnC/EjlwmjPm4Xkz39Hz3nwgKxDo6YrKK86dry9u
Si5UwZFaHmHyki5iEMG0tdL97AOYZAokcRG1iLkppmZ8V0vhayubDalxuKBUOcn2gfZ5rCH3u4O2
j4saP3K5y5d1ECUvBT9R6Or954RQxHk7Qte+udquak19aygKAsySzoX31s6Vv6y49H/+imRNiA8n
MSKTtMkHcNzT2kAQe1/5pqXIXVcBRkyzG9O80auAb3HerfFa5ennOUodVGTEOW7uQmIRqaeghbAW
aOpJCCLEEaupHsKvjurQqCd52sz9QUiZqTVI6vLDwDzaUydRl3Lg1I0l1NtsxInlJGYt9uNy8lz0
gbTVMq06V31TnVHFniyBk+dM1YfN67FRqEZntYn2rdrKt1FGusMwgn3Z5cpNQXLmMo0VKJu8jVVT
S1W7hyyLByeThWJbdXm4n/fCbvi5F//aext92/Nwz9tHclWu//0OQ56JW4g3wnxgUvkDzDHI2xiT
5J5M5gYK5e+3GLKLTSFYevKoUxc4PqqUkq8qP9SHlRfbTdvg1qor7t5vizufBM96bs39ddIYFDBM
o3ObgNJcFnwT1FaoyXbQQ3WRQh9PlobckE92xwpRXq2/FoWeXzJqXbwyHq5zV5r1LdXEaQ3zliPm
AQDte71EJXnuMohPD9i43ebWvOldKQffCMVVy1PPCRGWWxljRWFD41KxHnIlZ2aIvKRYxwekr9Sn
PkD+ykyGGxeTty1Cg0K7ttXInwtQmWXVMO3AqI1j7scNuqNRYB6DOlurKkSyRiTtS0nJOrTG6qzG
+c9NHqnQXGMNLZRfA/60N59hTGfMB6c53HLFxdjdyoGIWq8p9qIVFfv61145j8xtRR5NE2Um46XP
LdY804FCL55qUb8gce4doyH1j/Pe22buQwx1HDFEmrsz3M7eHVrLXrHH0BPOn5n6O4Ig4dEL3c8q
M815bjX1OVYz84byUnInGv4ZNrnwKDd+v0duDNE0rREeidODtR4WTtUxeVyJQdPriDbsXcUP4kei
di+EbAq/o1w2D6nDnvqSHJZynQxrN8zbveAKzV7IhnZvxTI1GG/tee/tGMTw2v3c9CL95GMeJLcS
1TyiQA2Ujw/8znfzG6qw6SWZ3K3mPdWHVNBnGKAie8xxnlW9O07LAEEqbIXw75HUsxTg5zx59znK
1Jw3Yu1p51TN8fUttd0wm8TUbeQeKVlYfDgMgXyKbWeASBxddR/h0HyeN2lfRidzuMyN0eBusk3V
f8zQS9+SMaPwax4xAsxwkVmE5TadanEx7c06xPdTDK89tMs46+LL3Mr1CHGxKLjNrXmTxFaxGoEY
kD/k+Hmj5rAbmtwkidP6Ryw/vlU4tt4iPTfnVh6Eyi0U8FWaxuaW/59WlcjyLYrcd2MtuIAN1EoV
Qq6PO80PRTS/2Ku7fnzdm/uAIuGOdBRKBk1c7AzNzHeY+rqioxsN1oyv+xIiX2s82NMFDg7y1iyG
YdsnTXyQTWR1cDx0T01Hkklg6XjNEoqZ1dSvb6lG1s/tyvBT3wbfEQwMX7RU4nLuKREI0YxRWzxC
kBFDMCzyKOsa4uaQFIL5VferH66OUnFqYW2u5lJyyyaBTNckHv/3CfUf4LWpKCbcgGlSZTJl+ENy
OtJdP+2Kyrj5tQvDZFoQdjmiCnEXUqY0iXX3AmBtLorx7hXMnkaToPo5KkqoSs6jb+fOo7LWbxs5
y+/+dP7bCb7MQ1YrS3nYp0UvLtLaTxcfVtCQ5oNJLaOVKeropWFvhlZ3UOUAVmXQdLe8dKkStvTu
plJb1jSDLSCgpKpB/jSaVB4j/Sku56aLJaljesrAJMmo7hmTISk2uCO+rU+ali2LgZLaRqstx6t9
fUP4W+BpIOu3ZtSu+OEmL0MNCcrkmX8fdpq2qTyxWHt1aNyEVrkGoAUbT/Oxru6LnVhl6ScsfkUb
mxzpqCqpvPdR7XIsHLIeseRE6Y4A9NehSYWG6nyo0brS66Gm1T9lXS7YgIbGUTWB4m0pBj4Is2Zf
o1jOzD945lEG8TsqMMu+ysl41bkpv4pK8d3we/2TkicwohN3fAK48Ze5rre33iAOSSy5uccpdLCL
puzvRAEXBrPw1XOaCrAADLzb3TIXUbxX64PeqcZGFnprZ5lGslOErN8aXSfuzQJhpEEHD7MCtJGb
HnOQPNQopTaH8YKUqOdkWddc0zCL7TAw64eqlKtlKqcdnoSasmiSXnoODKpjqrwTPhsjjJq6K19Y
AByNsTC+a+g0qU3m7zxXpcSp4+O0ahqfsTEt7tK8+NqHivRJ8lTRrjwJqREI9k8SPLa5HxcEY11m
CQJXniF+8j0NJSnTf+iac8/NvR2tIdzkZAsACyh19Ks2elGLZuEXUfN9KGDCN3qT3wI3pigB18J9
XaTe0ZxMpGOx8J6iTn/srLH5LkQhLiKautKzUN4MQYAGlhI11yRzlZXSiGiRhEPEhOjlK6wJ8vsK
o+ZF7CvJV60YV1Je1ntM0XCnj3JzX+iC8bqZm/B9K9YgGunTaUAypK5czLtiErI7H/S6a02nKzUE
cFyY3l5m3jODuqOuM4u3soCSTt+JKJmKgbxr0NVeeZ6ZPNSJm/LAUdPviv+pG/3xBXcuCorKVLyT
izHdCCGcOVXw5Ivgm9x6hVF8rbxyOZ+TmuaPRhazW56o0arh0ttrCskJQUrRsJL83s7cEqmLNqR6
PO/vg3n1MW2UaZUy95fNeO/96nrrr0bpfm51rkx0FwfV62v8j33zi8zv0Lfxc6KIVO0FpmYTL3sP
Dc70OKSYF1kI/Ye5S9cQdImk4SxOXaZVQnzTA4oIpuNDzUx2aohSxNy05KG4z/S1aoghiiGURYIw
nZR4rM96LdT3tR9gBhANz7LUxptC0hQ0fPvhmewB5H7Zqs4F9rP3cuO9O6wZ2m9jYj0pcHRQPIiP
idU19QKdyPLQa8PPzdxMooHfT9NSe9B15eJKmYf94w50GruhuUvotM+KaNU/+0adG90Vs8KZR1ll
5H/hbsgzderdAh1vCVxGyBghroo2liR+SIYWeLmNWZjKN7P2lQLmkDLku25E4q7R5LtiepCPlrUG
ufzZmsbeWtPYfCQEdvnW/3bkP8+bj6ym1/z1Dr/OCxBeX3dlOi7c1s3lhdt0A+THg1i12hHHiOE0
98ybIc4HfBtjsnG/D1R6TBQwu6CbZiJSfJ/u/Ehzj8Xk+8UNnp200t3MrXmjVgF+ITj1Qjf3u2jZ
1iaSMJY5rLFcW466YQKDNdbZGAJcBJXwDg9p6zx3zXtCgLJF442IQ/8akLQEjYDEG06hhd5PMsoX
b1qhDkmRU0gmFOtxspH1pVDcs36gsiyRv5ZjFz8Ekvl9rGX/VkpttxpSV9pJbqSdED2HHxx7VPhD
uHSkntyfAspt5El+H+UpxjEYbeppFx60Bpzk1XfTLGRmLa0m4Yjv5jDKVIVT9JjlzUmI08SWrRBb
8zHTuc07LTt5iG9IFVh/JQiT7wcVRnglUBA5jl/AybrFQPmEgzuweWty+ap4Q/KStLrPSjgs7/VR
1Dex4vNw/ecRcSagUeBK8ppYVqJIuI72upwkxzChkDTJxeSRZ9k3HEzc77L8qamb6hIDrsMXmQw4
Yf9pC9mItUsXZ9hblBBvU63SnsVcWPm9lrxIAka08xH89+JuQs8cQzeqY5Wr1dJPIpbgeT48dxEM
obikalnOg+B5UJYBxtZ7d16muH7jHYKhP/SiV3iLanJRF5DthrdKhenQyT88ST11ooHoNtD4osXF
4snMMVdjURo9DG2Acg4f5hIHVAynltAeNT+h+r8W5d0QUG+HanC2yZDBPWYmJjphSVaMX4y8pEKu
8dWdmTX4eFSKYSQPmilbTxSG56jnGZD31q3B8evYl4hpzv2qW1Ft5VMWMU9cfdG/O0yMCm1RTzOY
MFCUldXaz8OiiCxHZP3g0R49qXyF5BHLTx4ZPyfWTf9Qh0V5iiWqcjyQxq8SyXdP1F8CUcyWYx1Z
Z92z5F1Vl8Eq1+XiKcqSU6JH+ksSx99ToSththf535a+2kQj+32qsiRFlZFhNSHRgfj8jiXUfSQZ
OJIMN1FLrGuJWL3SMPGSMd5prYW+ZxwVn5IgzBe6UDfntiuUu16WyC7TH40osg+d7eclZeZ5H23n
QGRuBpX2vjmP6lm9L4L8zhpN1ISloFv5ZZ9f4zKi/AW045OSjHdBk+NAapnbXDOKH5Wef1GG2HwS
QOCWSSclSJTA86sr9OtE9FTyJh8++0Z6rSDN3JdTv09MiS+agvrKoQjd7NyJ7s/IP4tGcdWNGTZ8
05N1Dv+lfuyPKNtrWz02qKnXMjhThaaEyKUgvL4gd2IcBxMVljaHa7MxYJxbtdsejBDlXMQt+o5i
dtqul3UHr9eaVe1S0/NhYD5Ez3VOmQ+srRJdfLO/1SqqCVJY3c0ZaBI9WGfSJYRtdefnRkyWFXV3
0GHxaBo1PEdxCoZEMScLHvTfajIIgexpPwyzuIauKTyTU6OmIiyly0i+hvlfCndvpwdu9vN0vrnX
03XNU3+UQXsdlYFSWtWlwjTo03PlowyTeXr6XCL0vDINPVkLZZU++wZyUa7aXQLsQe8tUM25e7BS
c0P+EJbLdFI6EP2pcukeVF+sn4Jsoypu8mxlub4fdNRa5mYvDPekjc7hxIlJS/dkhFrx4HU1yi8S
Rd1zv5dCY5eq4kGp8e+z0BITY+Qu6polOCv5QzV07zdvfaJRd46albgBToe8DcxNRKs7B8Mcw067
arB7OYnvrCKF4trUIg/KoMX3KikOXjFk24hl4S5p3HSvcINulLBpSJMn0n/TdmXNkeLM9hcRIRAS
8Fr7ald5abfnheie7mYRi1iF+PX3oPIYX38z883EjftCIGVK4HIVSJknz9mQqPfvWQp+D52nw0MG
bful9CHlItoyhFqQ3X0lcQOK1lTTb07YPLSxLH9CBWWjRRiCvJ9tfRYFKNnUEHOHIm60IKV99KC4
8HsXJY+0H4v0V1+7WK4GETajDSiywk5cydQq/eQQ4vl2NTYArW82CgTDbKMxwUriP8YFAgRqvSqc
tYHTBG7CkdEO4p3LKHtEeJgeSomKFYOuaSPPAq9VJoFTwjeyewxItMcyPvrl4SQOy+QVsRAbD4pB
QMUwQy0j0B2bPHW8R7/OwQsGdMLPlC/x6/d+1DYYCkansB58eyy3LRYDhyECYiiqsN6snEy/llV0
TIKsnXjo6dZDJA+0Alb0CxoHeeHSX5DoeC1Fa794nZCryu/Ge+pJvRupI/c07NyNsLL4CLBAssni
xj7S2k7OpK2yNWLb4oWq7AtSYd3PUUP4ULjxNy2QupZcxxc3HfCkqSAoGdU9vXqxQKG8dth3T/2G
JXOKAqFJsCgZtADj1SDV0XNAaPIumYdQ33CTM3JtqC20rEStkGb80qv2FUUJw9feR+mOV7iINUa1
/tqibpB0FiQkM1WdmA9ZaNK6ydeuTEGLhK/HzjSDsT53TaQe6rBtQagpHp3JKyhptstbDVzG1ETw
DpFPK/69YKq7c1P8G4QE359RXjX6rGOivQVgFc5uVmPVXb+ygLq6N11e4SW7OovBzVnSYyYGhkJo
SDG5ssGTgWTWqrG77knwAVQ2dQ8CtUheIbqAyI601kIIQEeLVB417SFnMoLzzooS95mMd7eFgSV+
x4P6S9i69EW29rjrIN+5Ns0g6LulZeGXdrPiz1JFxP8LhS3/j3cfp8jq4//iAwEJtvFPcXRUayJL
wCvrSQWFvShCChaoauzvicrFoVF1uEkh3fIUQgwAj7Hc+yFRLR21+BHPvpo5Hdhl7rAsgHsiiydZ
oSZTlpTP7jkBKMtMDXH4Sf9p8p2mZoUHuEYILq9brqIYOzCmZdmxRcT3Z91CybQrxW9t06Mur02L
CxRXnF2JfccuKu30EgE6Dp7AMvotR1IiwqLcDOoVVLjLASVII8Q/TIZYsjx58iIwikxPghiYryeB
OimE6+izsb23tBg/26ZxbdD8t4pZiJN/Xn0gj0aRjCWApxKgCz7hehC+CV0OffEn6ljeSnRayJeM
gVktHsVWVU5z9IkaIeg5ndad1UDUCoebpXB1sDSdKmu0hGaNv4xyNkxSXGeU2zMwMRb8aM7q97M/
ayoFgpxqbLkLpjkX8JgOhG1D2fuPng3q98Lvu6NtVd6pFbxfN8h8PiNbD26A6QPP5QlZZfbDDMqt
BIO8tNsQij2/GdSICD/L2KfPHorfIgZyW0fGPzqlAChv8CupQNvFNSt+JkP5zWv5+DWwW8DEKWEP
RAsU7omEn9vURX2GFGQviIjPTLNy447KOgSx+yUOEVDLOrs+IUQXHIMpCGNBZvGpyEOJd6XSP8Op
It7FF6REVBeZmfRZiQBqjQFwQmYQAuHJbRC2rdX7IG2X4U+vBlqtzpzkNghVzjUoYtXblULHUk8k
5EiR+EkGPqAgXxfNGCdfxhasPpAAOSkq0sMo0wCLXUQZmxBr2WYYULg2xSAriup2VungFoMEwgoV
0cn4LDO2UkSgMsWy+VfZ/2omtbq2a4dNjXjKzmepN3VDCLe8RK74CqH2EAhBXe+bxnkBkje8M13m
YJoBiGwQeAed7+Q697uN4yy7XNXrQj+IjupjPMF/kQGpT+ZsPpg+AcDwThQgfHP9Hvs28lgIUIqN
WcjATY8Issf7YuH4BT85E/7ZWHVH2KkOHqN6aKAqKOiLGFH7GUX8kQxefK1j9Zg5A5JgbhPs7Fzw
lTU6dG11gMSUsi52CvH3lfnV2r4uwDkHRSnTNNacy31o6y2T7S82bc2guQnMjZVydKFppfa5Urb3
EJY/qPZQMx1o72wWuLG9STyQmN3WvOAeb6ER3js9GHfB3SQFAI6KpAAQNvGzWZJhl4migiaOTzKN
80c2ph/7R+z6hoLlj5M/6/Lg1XVOmab+OW9J8Sw6yBCZO0pyucfSH8z7tCc7PjL8A/J4XORt659b
EZfPVguugMlXF53c54gPg4zf6R71EIPKy4e0tUkUhgK6eZAqDE4CH9lLkV4ksfWXTLRPt3X7WEm6
GqkFUe209g552Flnv2+xvUzb6itrxSWaYp09KPB4XrBXJVCBSbEuu6/CJNwHVtNskyhwH7ICVTC+
tMYfrbNxRfOrCAl7LcoHBINBw/V+ArLRTz0fTYXTF+lESPruU1St90oK8cWkHBLPmXJEHsKt09ep
aJAychI7Alc/EhJ9vW+rEjUdYGHV2KuH+Hcug6xs77LEE6eOlQngh4332uU1eJZa+/e87MAGa4vx
mmGRtMd/GDUeiQqe8xalQZNHnSfYsCbZcyuzatv5RbK3s6566Kbgm/HwCNlK1uuzxDNt1U4p93o6
KMJRZxzn9sq3Y7BnC56i00N1SNZ56XM+JHfUyaqLefmUaGGAvJjv7WSbWy2NPrTex4Uhvoh/n/UJ
yCe+Btd3OcDcKLBybCTq/hOqAkXDxgLhHwTfULZvQYN4n+QgswsCt1/1JdjXct3wozmLuhAbINfJ
QCLUhFBfaPtw0xVAZfSpqlY2YhPHygVMF1rnYIITwZrjUbXVEJje8BDSPs2EwaGxgz3npPLegt2u
qCRQYMCcHDmerF88N/hS+MK5Ny0SDQtapE8iQdTG5kV4wHO7XkWFx151X/4A4ji/yqCx7sSIiuac
KdR8B6D7ysVwjdu++Q605g+GYo3XGpG1hS96/ZLSLoGkRHYROlJ3ZcpQBuv75V0deOEutVWzr7E7
zbGHBEFq1T8ODhlPWdL9Zo9O/6irwlmmbQ/ekgBZBYl33Y8ATKcUn91O2Ck4u8P2u64BhczdXOLz
iOhK2UH9zcavvXCk9+JqN9xC9aXY8kp215jLM7TCnNcspyuTVyItAFYaPPEXL62ukC5L98MA7vmw
YOx2wOszkt/KCojDRYRXaFkm/S8oihAgcIakCr7GZQisOSX10fd0e4+UGF6lXaJBZDlUm1qE7n2N
pxP4oit/A6YjJB/8AOR/bSfAOhUS6Eh34zc7Ap1EKcsCundQNcXiYlMS/yVmRf/d90HUVSnQPqeQ
bd/yemLvIky9BJyDxMeN+98jprd1VCkoutCnvnCDX6xHASgvdi2y8yvtgTxPCwcsFzb0UPLYh3ZJ
GxzLoRl23LcO4VgWa1sHxzFrUCEeZO7LWHTDpk8o35Rhhx140d47EmR+TaGT751QFx/J1p9IOSFm
4wXLKIz9DRAz7STadgh6CHnCISeLsIRqZ6HHHhrR2WmI4vRqDlVF7KMl6EM/dQnLApNFDjlnyUr7
rDxtn4mSXwdfAidayKe+BI13HWT3wBGR59Kyv5SR7UEsVDZnzeoLQJ3FSeYQQgdhXkq64kSS6CFI
B72PvDxxwWFQQhUEAehgPcYc1NUcUWPZEdAdTk1L83tfYnvInV7ddbwdFpFVFK+ulYLgm3Tx0Qm6
s912PirQ/wB+xQHOKsCWhASTdK7VGyAsnFBhAkFMhGsmF9MGGOw3yyuLVR/qZ2RGivsqS5+xOmnu
9JDilzQqcOqppv9CfDypOckg2ZX0P/DeVdfc7+l5GLwdy1xwKgAZiICeG1+NkegQesSD5x3kKL4j
xwgPZTO9DxLAxm7tBEUhC92AZD4cin4tB7/6gmUMeEE8qGubJkrvgyUklLp9gRIlaOaABVO1DQjN
O06L4+3Ucztsk7DiAgP61CsivKB8x1rG6k6qODgUjb5UOmX3ft5usftcuwH9USpwFZC0/a5c1l/G
FoJ/TunXmzp5HWvkd1PsdHSXNr+U+6h8DwSrIoZkTwj1Hq/KwLQnQHvdpXikA8Ua7ogCP6zEz/mS
W528FNOZ59qXHA/9o+kyxr5s8q1SFIoukwfATaCPsOvvAinhsvHYUy1Iv1cNh8TX1PSSaETkTXxL
rYI/obxGPeRdCZFktGRJQCwR9aCOIwM00adD6RVvZ5mg/baP+be5a3abfQMqoTqucfX3kR5vjjrJ
QBQv/cNQNene78IAjPQDJArAv3VWUDnbxjUVd0gl6g2VtLof/dpbBznpjkqB0gZv5l2Zl/kRJTkt
JATdYNcBW3+iKBbYOJqM9wMkHEGHmxCgxgWqr1xFnmR2rWsG1IE/5leUdqW73q3rfRoF7b1OugRx
r6x+dcLiDL4W76fIgC2wi+a3tEaFKfdofqFIu+4ApCK7XnZiWZXQRbQRRd3bHLMpZk2vDFUtfY/a
3zg2Fg6p+U9f5tAfZTm4dgkYYsFfqlgqf7kUbCF4Fr5GPe4QSpTlhRUJOI10e+fjpwSlIRBmDtBn
uxDPR2yBx84LYc13h+fpr4KfSRMjkIsf84Uj9/zqxRS6dL3dPIwc+yMo1JUnfwCffIqcYBhZzaWE
FvuyaJAJqErIe5Z19pPE2GYFBdYk3AfdWZ8X5XEcKZuUk1FHFCj7q6v0GTEQH4nKwMYje9MQXn1L
YjaCRYlUB4QpwQ/WqJ82MDjfO2TtsSNu+BWyYOmRJhGAlnkPcaZg2r4w9j21ZfQEnWS9s6HfvuUR
lkh2oq+dLqLfA8DkFnaR6wedu2qfZTXZ1EXfvSA8gQQJPJJp4exXZX51VFMCB9DsiBdle28MONRN
0vKE/6XYatLy+8CtghU0taM1qPCCnYYq9qmQCqouSRA+MddtUCoxHAR08hRF8XmFdG80tNk5AZJ4
iwwy6FkYwF0gOwaHqUqqvYF+dajtA1LEb++Mten8RQdY/xMhffFAwhIh05YdWd1D+MPt1b7rbEhg
+3bxGmTeT2RdhksVpO6lpPGPZHrmMvCyy94COZKDOKwOCN/3SQ/Ksl4UD5EzCWaX0LvioOVGoY79
00LKoiKJ91wRd1zbtnj1NdS1yoIGl3w6aBvaak6KLyqEX0HcgkCQvRprT67jsA4uxjEIuItSbzcA
4/sffdIa+LFmeLBMsxi3jA384t/mvk2WcXsbAdXQq/FFW1G89ktZnK0IAUCEvrB+7ml2CtLgN0/Q
4JyA3xrCwI8jpQmo8BzUbARHN6/Dgxf49llK8GiPOrYBPUFdaJA1zr7oM30vp0OyK3RebLA5TnYS
O4WVyzvnBYj/b7Qehl/Iz42xQtgywm67tsDc3bSgeVWIfeNxmUXjwcrwoHYtdh3wHNkRbYHoq+L2
M08jbxcKcArhK4/fq519BWYG0rZ+gwUXkfo0hkCP5JR5YHSn4LxhAnSiRHunsurAk4qU3CMrvXxn
+uaD3fh/uDS+g7iaB/gXViMA5TbNi98oMIV5bvKlR13jqs8ZvYggxhYVWIgwZ9uUjuNpoH0BfA8Q
7coB+96YtGdVU2wBEaF6zJFnWlSOO+xNn52D7bQfJ5ouy7+kNPF+IheFQuBlG0b+Q0SxSk4c8o1Y
lj4AeToeXAsAo0WI8qFET6GJylJYCIqvVpNkr4rEDgAEAAnmFdjKSRAfiOf0x24ExZIYfEjRJWLB
YoieZVEO3no5FPtkhPqtD9G0VeWNoDGLg/BBe+oh4tEZRWegFB9TCwEWMNmGdl1eEU8rr1hLFwvL
bq3VyLFqitqofualTs8D4hoIhbT1s5ClfxcI9wnfH/4EBgAiiqn6JYIwQYdgjwZ1QYqqHnOosItb
gX6yXevJy/SlVRPetfJ30+BxTFAdrMTK8+rxIqIwAEVVO2y7mI6XWx9hfOtkPrAXk4sxYLfg3jPr
ZHqkSqGpwQosgK0OMInAq05dl72dZVSKNZDTbGElCmQ7xud2iicRvlcZ6TeoGrXONQPq2iJMbnM7
CM/mgK8B1BJa754GxXhmNccLIE+vbWUJ/PzxWMQK1rva46AWIT6ZPauZdzV9rV8eHNGMuzL1nWXl
NuGqyziy8IPYjqQoVmUFOgo3pBeiNVvSMI6uMe56qz2d7SxsLSsnGi++pacQAoSd7FXPiIvXNJCb
gXTyLWJjr33ci3Pc/9C0RKK1A3dY4CNwK0H0cmjCBmux6cwWTVPcOk3bHFrvDllesOZ3CbSQOUGK
QnrgXLay11DE4jfU06Ie2bXaL3jeg5ouDaNHYFHAq5zW4T0n+FIk4hs2V0jAd7U4Oh3Dq2VqmoMK
HKBqWYDoAAidYXIGjx8giWipzLnQ5iFxmyhdEp6hLAEfcBqkKB4iQZ3tQ+6oRTHa0D6WI+IBrmCQ
lx4tejWHKraxLEB198aOyFtf3XYdEjYOuPmz2r35Kdu+Q0KPn0TJgo1E+Q1kS2z30CaItAQo43qy
Y948qAZMYqhReHI9ELoIYl2nhXrYNfYLBWL1hABBeGsyCSL/VCuwAzoyhbJzjyJwiQrYbUayDLlY
ECmFaYniWaUO+K2BTb51hysDIyiovLJxy4LQP4oaanVpKR4UmDTdrm6eIq1riK/6F0lb+05GVv0U
UMWWPcq08IRFE0QEIRgFEJoJ2/COlQBV9RLw0yLlP+xxTF+iPK33CYmREQoi8cIF0j2uapKdsQp3
AA1c7EqgV2BFpTXKdYT1SHyXPOD9ARgLugevL05ZDEYzjo3m0bOgoyh7RneMgnraCgl/Zshz7nIA
mKBqUfLnHKEElHD7BAKWaDJN7K0s8Xq3hMcQYonrrQuY6NqMdYI+2kobMk23sR1AZ3jbI843OWOF
12zKEch4YxU9Yn+uHqtbEzAtvLD0ALaSyblQGfKbgxverCQSxbruEBi7jR2GcOUhoQ1dSjjTHvpT
deyHN2vGGyiT8bzaGWeIACPx1iMlZP4EMcbWEhlW0K8H7g4EoD14xiB8nSejPEF9BuiT5Mlqlr1N
1JNle/1TXg9fYo0gLlQQhl3Vu0Du00Hdd222Z0kfHD1qJfzW19rfqtGS0J+YunqqBKRbEpD1SZR6
pNgxA2geH3zlq3szR1EnECPlRbL1i2GZe4XCEg+iToBPZ8coGuyH3B5+LxCc+iZljIrokrL7HNT7
u2TwD2075peOieeOiOgFyvDOAaXdKEgKhuilFm27Qaxdb4wV4AEId1ZQAzPW0q0f86bsL1Hi0y/d
t6bKo50Tl2QlFasXac7rVWNVUONKkeREWfeoD4FEgfw6Zd4fp9l0Cj3ryll+cPhw6ua2BOUfwgcR
OGm1ir5w/HmPARhbgTWNvlB8265hVh5My2LKvU8j/WBa6VigKr5Qv5tWjT/6RD3IOCVDFX8Z66o7
+gNydGbWtB3pJgQyZZVyi97rkLwdXGvvWSq6n7ux4JdQco+ejdPcn7kdZFc0MsWfDGWUguktRLXA
7GxcEI/AXof7J/V+ubDHhpHVtv0sBCTaVatf/ZFDyaEFqFnbBTkTB+EuYKdXfoo9cqxr0PpM9f7m
AGqRt7OMMh8/b5BRjR7IAYzVfj/LyjxYDz0KSj4ZjLOxqs4Ca/40sxmWGQYCrhpEJRB7vc3aNNDe
a0YA90AzzhFg0WNxKJvk7ZBiqXDIpoM5mw2z32z45PcPXObpRwDixcLMP48zzdlnvtI/cPk01Tz2
L+/yL68238Hs8mn6JpqAeZ/Mn640TzPfzKdpZpd/93n85TR/fyUzzNyl3esKPNbJw/wnmP65+ZeX
+EuX2fDpg/j3U81/xqep5g/sX13t0x38q7F//7n85VR/f6d+BMwQDWm5lFpjaQdt+uJgDn/T/mBC
Kgqjisx/G3Vrd64ob7Pc2rcBH4b96RVMp5nq46i/vqP5qrMPQd55XM+WjzP9X6+PzQy23spNsTqf
r3ib9Xad+bofe/+v171d8eNfYq7eogaCVarfzFed7+pT39z8fKN/OcQYPtz6PIWxZNO//FOfMfyD
vn/g8u+nAqa+W2mQXEChWjd33QDN3hqI+KVpxr3f3A1u0QC5AyswWhB9qfxwZflN6WyzBrxWTR1g
RTmZjeOgI2DiAF459XFbH5wStCWgz4c56teumwVnYH5RQWe6+jHIjlWAVaB0pLN1NJ3EMXv8rBD1
RpoB0MuJsejGZ2SojQyXEWr2ZLW40RqBedFamlNzcLy3gXPXzIYUhjS1lnWTfQuTxtq7YQAljzwX
W+SkEI8iefkAVObOrQooePkcSiyIvpxY0F6MzXhV+OVuAg6pKHvyMG6OAJtOjGDLwbg4IcESqcDS
FLMah0yWwHC5KcCC00WM4R9e3fH7i8ecEEHUP7lyoKNT74Tfo4IiAlf46jwCiQUcWAHOH9MG3xr0
TLLgzTwb3HcX7kIgZigHuJTqbZgZaw7GL3ifhVUi3pQuindtiYoWWqfIAphTc0CU0IPW42SaDzcn
4ftnoC/19sMYIE//cP/QW8Z25i8HShTInOICe02X3/V24t2Zswzl231fdOdP/VgQJSusT/Ed+jRg
aONTL8CD/j6H8TAHie3togt5v537zFmcef0OZZA/P/WbSWTjH2s58oMxmi4vU5ucaLWvbMWAmUSe
EFwmDB+Rtyw4BB5NvzmY/rlpzgCv40dzNvYJyB7NqY9kSlinb2PNsMZNwlVCa6j35Tk0BYqsXybp
6AQLzoLmgnEIkoDXw8K3FhBqhO3AUZ0GZXtREWkvtS29g9f7T6Zr7m/H8YnlrY+9BlzNIQccecPd
qF/qaaTpu13DzDR3muv4XqRv1zEGIseveVk3W1Oma87AknV9q9f9VLrLgbWXi5vtdm5qdk31btxq
oB3aVVAl5xg53ANpKQVbc17lzcGqLI7z0CL1/zpvbVqTpXEP27ofjq3tcJCE9uDtTOlb7bSwusBH
dAPV0fOBygYceIjmm64PLp8rr409Sn2UY39wpVaozHBTiF0F8SIJuwTcQYhZuxSF0k3m82M8gSJA
kkZ+y0tQc6sKJQ7vHjG37T0tVL509p9APyIH+HxjOr2JMA/1rwwBkFX5jg1qGBj6eITM0RTbwy/l
IUEW9ThH/zy7zEGt1PYQBUZEUI4EFc6TX4ts2M0PUAuoQ/AWyoeNbK40oCCabet0FbMUbA9AChaA
g+TpSoVBfZVK11fTZ0993Y0RAjHajWkb86d5BpLeN10IhSEObfQe5HinQCFDvDDtNIzp0Xfuyq4c
itXNgOAT8ACD132Pwe+AxL0Dblwrkqt5hq5I3+b61BdP84XO3aduThJraznDtXsnyvvwXnkj0qtD
8Mi7qBWaXyfm7G/eSLeXjAoTsowAeoLKXestQwsZ0zxLXhTqwrbFxKtkDtn7mTa8SnPbmHslbiM+
9ZsmdtD9Fsj/r43qQNGMwCeqpgIUMeduYp3nQxE2b003AnEqYCInYzT9t7E9qnGW0ViDCPp9LKLq
YKyVlb10NR7ICxcFhyiDUlAQd2mSAARsV2vLa16p7vLo0BaeOhVpgY1p0kAIe8yqvaCZTx4UQ+yA
DH6xND715ChMqYIOgIzukHVDHPLOdPmxA4UExZQVLhubQK/dgTTNOHjjDq85+x7FrM69OctBheeM
SXee+x2wF51yh21NV0AAql3Yg2RbD7eNEj+Mnw8I6+EvAep7lVigkLmZExdKtPb71Yx3M11yKC2k
ZHC1+QbiumhOfePervahv8gqoGNADaVGZz9mCeRsg4JAoDevQEEY8h9OMkBLIVff/bZQyxpF/Zfw
3TehHmjA/5ev8r7WuExWxXc8spEC6BoSA9feIJwE0XCaaQbpw8lc8QQRSSAd3vpKFFaVoDDdmBG3
wcZRxVNQr4r9RTPNVZfAUa7MjHyId8bl85BpbpTWJkczwlhLVq0yx/MGfg/MerH2GzAx41/Hf/AY
dSK2qL7FPAWvB2uy+6oWoL8En9eGoc7lyfimQ//Zl/QjtBVHQB8sp4aYiY1XkqkZaByoGFRMoDkV
FBBavFlNtYGxeuAYv1nN2LJDHpIE1IVCVYh5li7y5It6olRBvB4R+Ar4qblprNVExmKseSmPSe0C
0NTY0HkKuoUbZgBNIZl6b85mw9wXT1YgOKCpnqJawfiZg2q9NwNqN36MyPCNSiGJOg8wl/g0k7mE
BtvJwhiM83ztbLopoK+acwVYE/VcueYacLyED+kr6qCCVpPXCB8AkoWJCz2Xzn6tmA2QldSPulSo
z7NEhkx4ZL96BYHyr03Cc5SNBBxg+MJOw82sRVvU+wHx3n82azg44MawLKhWYPG4Z8pnWzvsUZkN
fNYiGK3+lDhJ9BLLcR9ViPa3fjo+lRCyH1obBPWooLtzujRdRJMXihaxduY+ZHEnayCcSZoGUxqr
mRJVeepkrIlLPkxZQNfWXMlvyx9IKUA8JZxEwh2veyCWaPedH/NNjoD9F2tM7sx7ePbIAPzcy8Rj
m7hh7ZK5vaXVoh5ZtTXr5DFN6NH1ILYyrbvntTKKKrECHwmhR5a+Wd/6jCVp6g8WPeD1szCj8Tsi
O1o2j2JiMKMZpBAztzm0RFnq7r2JpGh0NoexAOOZreWZW5P8yuCXu8b2kwdzCADwkAJYPNMCt4Vz
rlwo0fRuA8V1nQ/bvFNQNZ4GjPj9P3h5Bmm/JAEvbooaoaVuyUG2nXc2LtoJ1R33x+08wOEjNL8d
KJPdBqCUmS1bViU3n9t1R3EvSyi5mxa1AT2MJ/0mcxceYPhgLg6hBPV+24BCZytgm9TGnaYfLV+C
YlREj1a2IinpH8uuUY86qp1losD9aPoGIG4ht5b9CMpIPZquqnRBFZSTszd1KaDTN6LmWEVOTYlN
3wNlX43NuLsp6kiDHCU7LQndg87DV3CHQAA0itRRhwNQ6ObUHPB4t6z2ODt89qrehxof0wzLNqoW
pk3wzV07DLz5ZuDsk5epDpfzaGNmtX67j9sUpi1z74moOtp+cuENwRs1Cp5jVruHoAvcg99bCbCD
I8GpOcxtYzeexuxlQ/rmadp89ryZjCsSEnppR+AZMU5mDnM2X5KPkQVZ1j+7mvHEHjVexAmQicRp
hnuPW5BSHWyxNs0+iNHX0+G+90dvocBBsflkCFX2I0a+Zf+5vxwOscztY13UGYc2OCYZ/EdHS3UX
ORGUrb3c2wTYWV45yetFWI9qb5rmIDr/gbg9hNAnjypN7WvHoAkt4vi+nFqBG0VXFGbOQyqwcJy7
DhJEuhmTZdC1YBkI8m82yr8TCB5TSIg7Dl3chk/TDm6sNk2SA6dU1UvAe9S19kj8iEIA4CrDR3Og
KW+BIGIQNpr6/AZA1XG0IEE0NZGt7+6LyDlUbvA2wOkBYWAa4otTF0rR8rU39nJj/IG9LU596f2a
/VEaCHgXb67GoeorqAb0sd6Z5tjKDmA0nixN0/Iz+lDIL7nI3q4GVqQK4Uvu7WnWCqBuSoqgjQ/a
7LOTADkiK/B/W01Wnk1fUjKAiOe2u6colDubjnAaZLxM0xxowqE4VJTgEJ+ss2Fu2lDb2MSMAyP4
hdq+PA+aRldUFSPZNGTlkgH4uGpVM0K3qwSRtZ/EV5L4i1TL/D+sZqzbQQB28s2oHz2a8Sju/zze
eMTQ77x5zFd4v74xznMAFLxBXr65D1iC+oAYHF6iFgUEf1G8c/atdo3KjAhEAkz9XrdpdEgnjPXC
eHc8gQhNTIeLObS0ds8yBM943epLwVHkkadhvjX3JHT/GjasPt1aPtJojcWGhTAfx7vV3F3+J9YM
IbEPY7tprJo+joIItkOuGtqwXYbSGyFrCDRP3FIAwE7U5FkyJfynnpKkwYEPxS9jujnVYbfOKj9Z
z2MiVUImvY/e5jEGkv1/zjNfe/jv99P1I1lSBoayKmP0VDbOtk8dtm9DivVW1vf0pCtMg6VXRk8Z
p+lhQAlwMRlMlzLWm49xr1CUs7bbALUk0xDjaeY2TWsYCSACYLeGTlil16bTmG9XNO4DipDWKL6C
pKifiLentNTA+SykS/WuG9s1cavEXSKo4R6SKmeAbuOZ30Z45Z1MOzDPd2NHLEf7a1m17e5tXRMO
yR5RPusOP5Do3u8yCF+XLaQB3/vIZADpPipzaqgKTf0FmHfAZTmdgsT3a+8wuTfjTZcZYOPrs8I3
BbQo03hjUH3un7ijrU2aD6jnUPIErER1GsFCfvqzpjEYFz2yE69HlNb+d18zU5ZE3zwORrSaP0qL
QkR1OnMBWrmdFVMftIbZozn7B36+51tABSOY6WfrT9xYpukAxmsVCQCz0zrOdJlDHffRBybaDNCC
LKSgbcujs+1FKD5Dftl1c2CcB5cCwJw+0qk7zDtx0NhLL02TVSi9B0eSBQDzCL1cG0F4RIG8s7Fi
RX+bY8Sa5pJ68WOEYqUXHAR+ti7WMWBj5bnMoPgovYcm5PX+QxPFIfs+AqHJ1mqCmzUCWdk15S47
GWr4ETQpTNPuaNjiQxeU8U1iJWuwyTsrr5d4eEEDABr0/tuAmVDe/x/W3my5bZ6JFn0iVhEAx1uN
1mRZtmMnvmFl5DyDA/j0e6HpWI6T7z9nV+0bFtHdABVHIonu1WuJbJ5KJpo/2in01wClWVVenSHX
2altyWJxqdBote4q5Mks2xYXsgWGBTG00mnnEHIoLADFer/YV1z97EKb7ZEaFhezKfZmEpkn1kkP
ykrPCr1iF6ldqpPGiTnjjRSuH4PnNFf71OC/5kgLzVpAp1vlkq55/TBZ2AEQAvBKBQz7geyZ9OWy
TqZ2Oy91/TDkpg8Ivv35g1yXK5+Zn0IhOYGmY6x3jELvLL3Y6G8A9UffloEt/eJqZGoC7pb2ixQO
zDciFYeco554XeLquNquy0x6mQm/U9A9j09IoT2jodJ4lKWytxA9qG5k3mSPYPL7xgF8/P5nwBh7
d0ETIi1DVEDKRJ+MAJEX0f+ZkSNWTp2/H1p6SMHkpeDrkLwf5pZg3b+RwFgvh84WpzwFHmgMvM/A
t7JgHzIJTTSGhs6sqQzIsI+JdUJuV5wouh3lKm3EAMmhX1lpQxIRFE8HdJLiv6o2KhDsGEPZgEQM
VhAyjwekhMirdAid0aFp0SQ1ez6OnViKvdN/r3w080qKo+VojCRSh1boep+o0IFActrnaIPGQUws
Mm7GGgn7Cc+RZW/Xhfcry6z8ADRwhdRnnOeHFoioJUQa2JImtV7mr+OuQ1ccULCGdaorE13rg0IH
oKZ61kOwRqnzrIXh+q9e2+ybyyTN7IQGvGfsOsvPXZ5A76WMg+euAxyJ9aV6DkB0v/BlWzwHbgZF
hzL0n7qoNaAHh57dTqCjCWUDf89cEcx92laSBPOQEdVDBd458tLw6qW+uv+/c7MMAqTugC251N2f
ogM8RjQxw7uC754czXaC8hlQ7Ao1w8MQ1muyjYBcTqvZrafkfcnWjV7BQkPX2mcQ9/Qao7oBfYq3
TtG2+4WnyVOLFoOL2df8POQQ9yJ7kfcQuTABI/c1qBftz3g1Y5+DqZZ7/AHaFeBa6Rd0t0HtK/SD
W2ABp/vKkBeyhzyvN1lg2UiM4SJxKzedBTiRBM/mMxQAomT8MUxhsChxW7v0FZSF4yisb0wrD++x
HQSG3imcH/ELl+A/oUjQm6mLk4AW5vXNGnyT6HwqVLQChUWGHqg3Hm0yotUgWyvlZieg8dxzURvG
0ghtPM3ezsICqVKyxW9nV+98lozlqStAjhWHziXC2+uOBEPogCZ269ZOAnPrZKJcfHDQUCXBpapy
b0ex14hIIHfm2MCc9ll4D3K/4oE1GTTBTcD+yxaNY4lRVUu7d7PvckyWk6XGlzBpkvXUpO8jWl0i
+Z8RxBOVJTHIMCP1YoUGGj4KUG1uwW6T41dkmFAW0TuSNoJIiG2CE8yJZIRMLG1OXL3RIH8Qor/B
iO2DD87QbuVrB3n9zMOPJmtOyqgaNIXoPc27aXpt1IDHQ9uciEOb90j4itqv7hWAibvBM/hmnCrj
CRmsOUKg6WeRKxAPOQlaogrUh5kw2nuel19Remaa0lveg0dR3YbueCMKfOylWapyYytQ/FMsHYSZ
fQWFHTvQqO7iCT2VkATCpvQOm8tlPzUoSwa5tZLKHT/LFnm4UiA7MrVSfXJ5saIWaNCjYjvcRdaK
upw97rIF5CrNExoUl1nEeuMhDpRah55ROuiUAS0uHSLHNPcGtC33BrDmOe4iOAW21uJoKei+5bg3
olKgPRSue9r/67SActOiQTss+l5rNV5ifb8G2ZeNGk5mY1uPxoXi5xTIYtNWoQKBKw4TcLeHya23
madc0NzDJESIv+2HkCIR4yFTkbWYwMKxus69xtFZmLbb5G2pD2GpdzZ8lreQFR7xCF5BxmIlpVPc
2VWGjaaVJtuGy2zV8hg7TTND43xnTjvbar4NFWRxeW9CLlkz9Kdj3l7IJv1+ghzL2F7I8Z82U89F
hx9aU68xNCVr2mHZqZGtqPB4JYiey5bv6phRVzibYBg+UdVyds/c0X+fz+VNSwg0CdOSXdk5m77s
PnnxCuSXCxtaTqdB9X20TiHMHLrFX0Mi+S8GZOiyXm5p9BYqdS8yiQK82WlFGpGdIt7iyW7p3uW3
eLokhfovEKl0jpVmraYDxAycNYSfpsXVRmeaP/PESx80thRje+AlRL/+6zwoZKApiCKHtA5P45C6
67JO38dcV5QgXtuiGvXD6WtnX9f27fz3oCFYr9AWHb5+XvqYqLLNYWT3oB1qL96mzkPyfLAh4/s1
CJt6wfgAZUyJOxuxC1St+AFAfX8OAS0GhpUtiIOgDev8aFngCaUomuSGPdgXNJX535Nkm55eSyUs
ZuPatwq0u1WpOjUWlGQWaeWMJxqHE+r8vUIpkWyGjnkfiK7rNe5W7jyb3MgJM1QWkX8D9lqAeCj5
aaHytjMKJe7oMMneXblDG66vtgbtdSghmuEiL0wL22IITw/T5J/pgGw1MBINct7FGIDBkZX+OXJS
cduMLxTwztz1bAM623xJtusaSOkB99S67rwGOZyC+Sce4lVTX6p7ux5QQNlmmqzhowPvHN9Reu13
18VrHz+Dyurw5fP5DRiUQAmjadVAathcBC/RZ+1a57aAzFetDzqATBRAh8R9b6JQPRFgZXue+Oda
1+X/XEuV8jMUHNje49HCdSA8R4eEldY2ZFAWjUAvli1lCVIkPvkWdFEzed/3uX/X55HOUU3ZcggH
axuYiJ7HSFyhFl+w12gX7Th3JbYyH6Ov16MZpl6fbMoa/bsR69Ooq9hznEfPYxq7l3HA616dimhH
Q2rd8Sf3gC609kQ9PHnih5eEHWhAQRGY6dHLaD3Guu+H7IgOtmkP1FRjoxls2XkAS7MWvxyaQTHo
QH691HUpfSkXSdwThTFZRpegQZ+fXsNE59VxwGVyyDQtLTMoNqEmjs+A07+L8v62gdzOgUx0qMDq
tHUnKDDTEJlHIC0SxJl2pw6p4db7erQSLY9Y9s4NbSVSesTRKR3A4RisJGNsQdsUstG2hM6utuuM
DzZawELVb2F6ZbeO0AAKyBD4wt6RhqFZ1N01ZgYlBk0nhnbXV8KwUjVr2+agyOwjnm8M9E9uGl0g
ndIq36DNIN2QXMXVq0L+fWRA0KCkFy/Rp+SuP8DkaUjeCiXH2XuFyROcHlXaaJ77wTEvpb3phG+y
7+Nh56OLqCrtp6kCU1fAwOjv9cx+Cjr+EoB16UzOTvIFSPL4Y51DpEXxaEvmKPf4SQzowx157DyN
pdnuCrNKV+S1wxZykn6COpq+AKQgXy8wLzm6Hy6AYuK7C8Re621AZQrUK9pc5NGOoO2O1hGos+hh
bgPQpxhfZpBDA4Gnd+wCFa9aO46/1WjkmDj4TzvbsDYDLx2QWpQpqN8hC6gDAKB0QXYRivN15oRG
o281wybYD6zP2ZTbG2mH+FrZYK3Pxhz8MDG+dr0Gu1wPZCtGZHkTv9he7X7cDJsaQEnkuWI03/w5
lYYGgSn1XPTplu/mqvskxpfJ7sKmWnRan4IOTtkhUUWnTQIIltSHq5tsagqj1TQgEUSOj0vM61QN
CsXIQq8Eb8Cj+HYYur7d9xWgS2+mEGikoxhBtLf6fYqWw35q38WUMh63qfS/Qfy0vAVXMj81xoYG
oIYG8MXB6/hsr/Mt2clCZ1LPGdKWn/BuczWHTEBSEfC8Of73ou/Wu17sj0XDNt70RRt77pKjc0rv
KWgDYgeesx3H9GXeomg7nX3Yf6BR+HPvTMDT6gjgy/gmTkZki/XwGuvq1eoofpl3QOSd9zN9PawA
cPIOichrpHSK5qHN0MBnGlPIALlzwSNcu48KQjuPIKz5lcrK+8Rw/0QOjwXHKWmaAxcAQqa9Kx7w
Nx8WkSHNH4Y8j5q9S8+xa/46J2BGcGzDuDlMaanWbIA4el5iV4yM9ovE/XnRg8Tl3LQ96DzMELuv
KJ9eWhfcD+CLVMusBZejO6hyhYpKcgb0eNw5njK23G3Li8f8Gjsf9GEJH3TL+vIqHu7GvuWfP0xi
sjHAtmqVF6l5DzzF3Z01+CqH6gReINEf1Lib1C7EU9qMt5nysu/Q30MnJd7e7sGv2aDHFBGRYYqn
ZughKYT82b8i3tb4zwg0sXnLAl3AK69LP4GXIr8joEO3NlHderJV26ABLHokQEUZmc5+BMfWDHPI
KwGoJ9QwNmIEe1UHvt1tJYp+WZYW3xMSIinieVGaL1e0qAJakhYlDAUaO9150Y6pbp1AtATQYrym
mO5wF5p1cYS2AXYgk9fNQ/TQtxfijWUwIXcChhVtIrs2NYlZHGmJt3XIlNjgPU4Mhj8z6PsdgB7R
eAWSj/A4OTw9t7bXLrsoKr53ep8uff8FelnBKsNGa46wpdkvIBC68IG02zhQRsMf4nc+FXQA7bms
MgaHaywU5U+vRhs82IueGdi60GwUbeoFB+eDfiCHzqocJ6TXVJ6foXPI0GcNvreuTkYAqv52NI6B
vYR2hMiozTPS3se3WDvCpLKOXICH+DQiVQWFS7N9eM3vDMLNNyMK1MexYmAA65X5VabPSZjk35Hp
M5exr6ZbBnzTEQ3s14Cij9dNZgDPp2Velew2tindg6MC210hXZJuChApAmXE4tkNNTT3EOPfA/qh
NN1kaL3bZRxN7PQvA8x6LYD+f+5GMH1c7eDGWVsZRHz/Ee9oO4/9EsjGFlxkJeg9srTBr1Tr89LY
9MJmgbKxfaOfCUu/YuPCcnJ5kkEtnltUXhqJJCSSA7dRA3llYtkEzwoorQzwHdLQcqz/PamGYBef
CnVCkqoE/a0+GOCpBLwQ+hly+m3TjiSyHCjCDIA9mc5agd24Yl59TFqlLpE+FKO9bqsS7O56RAcA
/q24xUuntvh5Z5471IppBA5H8HEArXcyg/BwNSVjkx+G3vxCJjo4nV/uPJPLeWYbN9GuaOyfkOjp
DuD+hIxRN6b9wQ7LbgkidBs1pqFCvl0byUORdDaH09gK859FZprAy6TjEVsmtq6nHnrVGmbJBnTf
4L0cHhpTDJ3RASxp4C1Ij1cz6HsB4Ky67nVC01bon53Mc8pdSBkZ0ndxTzY4/nIdxGNVHXqrJBXq
se0j5FFt/8JNYLmisQJ7qMOMAzmnwTTRUFnWW/J6nl3f5EEULMnr4VFzcpT7FZ3F6tEGF/QD5ADK
pmm6ZdkY53oAtxhFlja6s7Ws+Y7W4Q1+Oq09qDV5edsNe4Z+V7Bh4hMBx5HcJbza07IUASQkCPuM
+p5GcQEiSmw56yOthpxVBxL7WoFGyymPsVV4C5v12IZNEf8UoJkVBY8YNFHxYN4M+CLvBGh0T+jK
xq25CavHGuQYC3Oo428l/mgBEj4h5ILalRkm400XFgBcuIG4xXaaLeM4qsGKh+Esygs0Q3rCQ0mL
RltotjGgeZzIhC2zIP8jMHIhAhDU+cYs6ngRacFmQ5fggskeAfceln4/ylsykdNpQWBj+tYAMVBE
kMPpQORE88l2XYTZHTC6eXdLdrM1BkjSQDML/frs2HR1cVNFwSWYDAvUX0RpFeYcRFYMHKlTkHzP
8SwHuYr2RK2PU2jBpBunKQB80kaoYSGcTudQUFcW665DWcpvgpXvP0elVOdrCkAZFtoCgti4ocQB
OeLWGtcgUW5WuMGKO3JkvEXNu2TPIMjI9m5ZFrjx+Xxr5Z1/W0noGkAWG4IKwTQtzcZNnuXglQt3
yoOvtVffDgMS8otxeqmw4cNftZToIOnrn6mVP9lDWrx0Bv5r0b+sPmE/kK+iImsvXV8iIWDZ7ORF
43SjQrfb16Y/HGIUyD5euRyt91e29ZWNqLqtVIk8S5m9oGj//sp9lz4lVW4uk8Lqz1NcbEBiBjbu
yTK2VqmMr2LA99zvUv4AOhBvDYp//4ie/36POjrbiiEx71IQmi3dtq4+2233rEHbmP8L1EaodE7p
V4MZ5nPYu+mK40d/F2ZQ/kT/drKPoVN/GmUyrW1/Kh/dKABhdGSxbxDSeP0YDB/DCMLwWyeQBPzw
MdTk//UxYssr//gYDV5sTgLvyctuxO+5HiBfgSJE/ggq2PIiJG4remT5Jg7A8hWuKm7JhLetduW3
otvSkKZHE7BKNJRinKejr9ttl3oqGgPQYw6iY3ey4lUvIvshKFl+wU4KwARpP0BPwH6AXjJ+6hBB
OpCtCUON+tVcVyA5fgDCKL84wet0SIKhnhjbyCZYnXnsJKQn6dDqsxTwd8fogS7VIyfuJ+RWMoHE
qfaAnAeqPczcmWCpXJGug8WQXUAJZDqCDRYcSuZ3MreQHtxTFOnUUFQxKXWsavOC95ZgGVcV+DDV
YDXHXrOs0IHLvsf7McigY9A/7q4OSCMg2nyLVmOzLmVwI0vsnAXyZzsq3mUpuK96GyUgomsmLziv
/R1V+nI+dUtIECzQIx+sZ+DANETRIggGb1vGrBEr9Pmgh10boangbU0X7fBKH+iMvBwsbgupvbUE
dqYbZLkrQBJ2niLxyImlVo+UYz4ShS359Ojq05HmW+Sf86AXOkdWohFoJAMsLBhstU4lOJToFXB+
GyTjGFfQCdEvi1Qqp8McbUmBLl9U2K8HXxlqrSq8/Q6Rc5NYhgBIIVYvAHatqsxPn1XcVGj1g524
adPYB5NFnc12T2mGMcipvmj7NZ5x6yde3wbcw5B7GTVjOx2gJ49ukQHqzDS8ekMdl7tyAtiBdotF
lke3IcODS8oBnRa6zOP7QbgaRc73VN1xy7tpUu3zh6jBTXRtcZ9h938x8J/WCQeFCy92rZVXRChw
1nqPL9rxUiv8l1JZo+fYs1F5bRSGe8ksUzyAZWdt4HkDzRS7OxoZ9mukVMMzhtc5HqGJSOvYQPal
ADQ9ag/klZm9V6CtuA/DyKI1yNxDWvQY5ViDlhTIgwGPlELdPSpTKFh10UOl6hr0OwAq1SKOHkoQ
94OsxVtOEGqFcpzooWkYBO6mtpxXb4ptNU0l07/m6whyumiwW9vQpEHvQOPKSv9T2pnA3C2t+oh/
Sjtzlpt21BzJO+nKOHlRHUdwBH7zq5d+TTSMXP5+7r+C6beGu1p6HA5F7I7LwvGNRyNUf52pkb/a
hrezD3FGEhqLsW3GbVuk4hCNHkh39JcWOIh7VY3qwe6lOECUOoOqIb6cDei+BXYv7+z0ZQ5+xw8J
uECnvhwcc105LhJEIDE5TG3ED4pLZ5VbiViQ7er41xC5BF4vaN7VLYrJWckoFB8dTK+f4Ym7kp6A
xJfBojMd8jJ7RP+qC8TjbxOdgdfNX4JTPluXpJdJxippQZvieKBA+zM6jgB2z5xvV7NQYXy9Qu6W
r1dwbWC3NGucv+RhlK1pxjXYMfKHcMh3hgGWTXQvJYs6H5ONhMontOQ8vpOTWd+autJrRLl/MDtA
DHSlF0/a9r5FzgkyCzV0W3UEOfLW2jH0kM2T0F7crVqImyk2BbeQI5ULI/OrL7JCOdLmeXTIg756
hh7ZbG8UVIogSGSt67Spv1R4V2WsLO9FEYCtKFdAGmt7r6ejAyq8Tq8hufoQOt0TRC7KFbT30ofB
RLqFzsg2aJvSNjr7fxNnlEgvFCa4pscxYktfTKDb13c0ezv1Sn62eKQOygRmmaxplrPlOOCOUkUC
+hXrbgIJtg8RHgMEeZumTdiWhC4mV9zarDTv03xM7+KW/yAzRXmxZ24Ly1KfdZTpu1uRAw+jJbbx
roluZhs3AdTj7QeylVG0GtHkeBE29EkSG1SwLlDXW4qgCZZCupMUt8mmJ/QO2FvnPIDHwxggvnQN
1u7oGXDpZhf0DV9HOvXlwm5L+729xLboRcf/yz5MGdRn62ARjVF3mxaDt0l5X67LIso/gbJQ3ECX
0l9Ggcw/DVGDpmU3dBeGj2EyBUhKaJ0jCmYCfD59PtySM62S6T4FCVmIV6cBOlurPCz5I++G+DK4
crjpU8czkYZz5L7CwzJbDCwMdpbYMrtt+x/kMErQXR1yPsr9HA7ZPujNQIQKYKwaLCxTNd5acdk9
y5UzWsOzabQSglNjBjUTDMOq0wyTBmRg9RCqpBXEFdDKQsN8hIJZaA8PqEz7F69zTmTGXxcMRSFA
7lXaYEkPKmg5hGBuyOsy9RJYSm7SDPu76+MW2ZFMLWJkSKAF8O4xTE/b68M3GNe6qfddAPkiUmCB
c4LMy4lMNJEjBx2DDOlogd0de0g2bHpdZcu7Ud7HU7CRXRSeydSZHvSOo+YH+ch0nXS1/TlJjlN9
YN3wg+L/byfFVACkq3SthzypO579JATUo2oHUX9TTXgwErxtPhSBLB+LNPjF9FtX7TbxwsPL5Al0
gmIeOn8OyXsNRsaqPV2HQ4qOM5aF9co3doGlO4tH4U13GIXUZ9z/cyTcolgMmVPfAxLCl3Ye8YvH
mdpAVro5ggiu3w8txHJ812vPyC+LlQHAxKephpCGKuvmm1dHu5YBb7soAecGSQGEQnPxDco70WeH
u3yZotw2L9kbmvbRLV6XHCYAlrrBfl0SLeXHEN/dWLbDZ6PkPagZcabQg7eAzsHwuWhxTTobtO2f
caWYQBPrg7B0Oco82pDad4C0yslxQXFRgzh5TcOmayAUDkVOUgojzbAq5+7pzU7SYg4SGHgYpwne
BU9eAdngBU6sAM+fBaQ65pP3rv8RYwLws++nWGzCTnSraHKDXez76rMbg3F5KKunlpXJKQND9GKE
rsdnCovj1NiBIxg6m5a7qHjv3yQpD7YRmhVXaC621vFQ4f+6yqZuJcoMuh80VtLqQCtiWesRokLQ
BXWmtTDdLbBMPwJbhTvirQfoSp7p7M1+NZF9stkcTxT3ZLI1YGSEHU/VcEd2MpHz/9P+YX18x999
nj/Xp8/pE6Ljbe2B2xsfXW0bZjgWvpC/Dz2IbBXvzl2Rgve9HjyULorkWyPcIF0D2478T9OBZERP
mGPElEDoJXGhCpPgLv33UlfL23Lz9ASUvs6YQyFcqyFYpa2/RW219JmXbchG2gkdmE9vh8xciJ6D
FxuPUmGFbIfSqDnjxgYvsxZ263UnFyzzn+JavD6Ak+o1bIaR6TBflt0JrCHOp/R32CTHv1b7M4ym
l0GI/2IH334xYWMMBaazrGxo0ovavcRtbF2A9hzQP4wvemkeMwlmC4psLSFvHEd44Erk2JTo+GaK
QXUYNeC6pRhl2M6iaYGm46ixzDH6CmBftt9dwVzN4dkQTEfQRtxRNC07+rhvibk4ZLbjfnSBWrEC
I7/JoIP5ZFYoSQRuEJ5oCKq/bZPL+MGAIt1DrsRK6S7WNBMcXU9tuaDhNDFxAzJmc/ZmYwQgzFgU
N+SlJSMIbpxoqJdUGTj5aMkC9DpZF8qTHQagRTF8JCuiJae8iT60TQ6YOOTgjpRL6cJqgiZeHG5o
yNJoOHATmkV9HRWPIepGD1Y2p1IooKlB+Xyd3ra1ufTdbs2kgEphmPiXsUarGtdqodXQg3bClQAa
dz3YH/6OGDx5aEY86j9EADmFtLguefxjDRf799UYC+jD450l52sgcZBScYSF46Rp9/vE2BCR/myb
/SDVB8l+3YAF1i4MtrVrC1UJDlZTdBXXR5eGKJnMQ0LYEKYmGuzZdMXUvE0itA5FvZloRKFvEzna
EY5RiFbqhJfnLksPkB90HwANdh9czp/QxtWcQBLrQrK89tbIb49rckrX8E8KKSupnWQqiuy2dDMO
VlrMTmM7WaOlvtnQdM9sGXaizbd5tp4EKY0t4P3xHZlMr8dLFYift/QJxt7rDhH0gBfkpTU4anCF
yfsLmYbKQAfR4KY39BGgrl3vbe6YAID8/kRg9oHql3FPFmnmUH2avgVJ3O8oAdeCIHc71V01J/CG
WMhbPGgv5KQvGaqxEH1Pogt9waJUou3jz+ltXlWryOGgby5SbxfjOQDsrreTfp0/2jwpHnO8J4kx
Hc9hLfAdt7m1tHnU3pATCOnpRoAoYUkT3qbjfpWDxFW5a88pk1shHgg0wfEQWgHSO4F9B3z3aY2i
cjOM8TfQ4H51Ouj7gGjE3+UR1BjdLGMvmEh+mqgqw1vZCUAzxcowE76zNQSfGbW6QVmcaehFe0Fd
2F4EVZNtPLAWDJBB+tylsQDbaYYKhq4sSi3lou1A1vJ39j/jUTM8cb+Juh1al0dAWFMgFXTm70MO
sHLjailiFDSujnfJwoYyge4AVs0ixj2870twaQzBBSpewcVhqLLg9djf9pCxvYAjADl/B61fg+cf
KYIHCbsbu6+Tsu1kmfmRo+nDfwbu4CRLW7MDN3pJiqU1aEm7bqDZp69Q9xzJ2w7q3UGPpje9s8N9
yYGMXyh3NGy4uYrACvspxs4Dry1/h9GjorehoO3n8p9htV6NgMxvYXofM69Gdrqo0Vnt9aK0WteD
UblPBwAnIEy2lVOaHqALlh1yZlhbBRTCORpKwNhL5j10AVLXNbfLLzyOvsTRUP2sE+jdpe4YLcQI
CHQTlT87v/6ijKj4ktdFAmmc1H1QHD/myoiyMwQqXq9Ss/H9VRwrTtaogzWgP36phfnKGgOl6eEA
zBZxxLwzQxtyppX5l40maQoOL2SQ2PC9dYbc2wNEYsq9jeoMhHls64FsYftZDlZ/PzA8DnwbssPN
BC6sazykrwBpbE28pTasucyH515OEC0trTtbjc5e6JdVB9iNDUtVgjL21J5RbB+Bdv3TOIvHk1Ho
yGRt7cfW836UqXk0wXJyPXEdNlv83yd/xJSJr55iWb/QOzK9LdOLsuohNt8G5o7sg++dI+EB+5BN
X7oQsgPX9C6lgbXd4hA7t5xwQ50HaniqQihVQCqCrWLUGSE5l0y3ImjNJQXY/lMqa2sZFWhWb9ow
W7aTGW6m2LZuDSBu5wPzeXT0W2vd5wHSW+SgkAFyS8sCP7IN2Xr0/61MOw4hTNe1534AXYi003FT
Fi3+fnVpIAHZqj1eGtVnsOe6kKi0jX2nh5xvan90nyuQ1xxsD+p9kRa9Z/nkLrsWFP6TaxRgwqp+
VkoYL/rES6vXEwZ+3LSFIIjNUF0sWMaeak/KVdS11nlg0BZImzjfo2AARodg8tcVhypCwoJimVUg
3wm1UF2hzzoPaG8AeTA2GYp+yWiy9X/HUCAdkgRsJ5GOvi5GZ1H+tSikj+2WONKWsy+j6Y4b05Fk
yNKEqzvtox0m+RqOb4venL75/tc88KGA5X60XhrIMixAfBQ9RCLwNsoDxmYAjeGJJ3687uqWPZVG
9zUvR6iZx+DBw1vdd9A9i8WoJxn89ySAb8cTGnoSMGsa5tM0jvMkyKrOk5oSCS3ATYygTw9xbRvL
bBqSJXJO6SEMRpC0k0cGiXo9JdeUmkig2Pm0FyMKaIVuqywNNILHDMLr0AKLj34ABg0jb5t7w0qq
ZVm10YvKh7Nro9dr0Q9f+9aTP9Ey9SvybO/JzQR4mL3ROqeumUL3qY32+MtWp1QJvm4tz33gSfsc
B+F20vUjOgyl8oGtidA3TuNMoFyc2uOeUQXqXcybO/IitaeRNKE4L5U/bQkSVI7QKe8bZPRmhJCG
D4GS5d+21gEDBYlSUzDFjW9zCXVE61Hcf65nN3hH91J5BP8G2lNM11hdMyy9ZT6CJR2YG52kKSyA
AkvbAVWZRkfrA00KoO20vtqmxL9lxkuNbfc+9vwKu2TTGPE3DFfzcBxy56yGPEHnbuwjXQDipFgf
yAEmu2Ah7CLavovG2/KqUVl/ugbbrib2TquHd2EQco/Xo5034AJ/BkGMf2rLyhYLiXzAzhfBc8V5
cKta7FtWgN9vHAEGsjkEPVfTIokDA3cXla+AJ4KowfX+NPKsApn1mm5MkuyW6qzbIpP5atDB5Aky
VOAWZguAYNLOwR9ufrR6zgUD2SLa0jXboaPpEUNeoC+TTk0iPry6yDiwxAKqD9gMPYU08N7FRT0r
oxUF2jFDe5CoXLHj1jDb5hWEqm4ayLRZ0SKvcshNMGbdxelU39ixzHaFsNV5ghAkNOKS+ssIuUfX
CI2f3lDfOCV3X6Sbj0ualDtJfTNkDMwjfqfOAkvOk3LTOdEdwSrkDXJEzjwpAK7tzk/UmkOhb5Hr
TgVHdyrQoRrrJZJW/klYAwOuRm/twbURgf4KrQcgZHyNw64JzCVtVQNvjpTP4m2yWcbDFvpokDdG
OecMzPB4ztOhPnEHCvUtzx2I74ACxYwbtS9980IjR5voDLwl2U3n6PYEPZUWIUdhhOnGrAC/c4Om
eF3FzzK54h0yqTHzgnhdWNhojikHIeH1Uqgt4dMAQXNDq40quQmSpL1tQaqw9rwhXtMvqtQ/KzMu
HqDkxo80agJfnoq6A+8ffHTwa3NYO0BcrJPSf7Whc/USlIY3/xbRVVucqkmcKZ5+iiCPb9dhNNTr
60JD0N4JyBafaB0kh0G/odwESSZQqlSa/4ql8a92SNw7u4d4dxuAtZ7srWO7S9YwfmjCYvzEk2gr
lce+ZAODknXRqC2FpSihZwwb+2bq+f6/lp24US2cATRctGweDMVeECywMTpxg67BYJ3bk9wQCxkN
E+TW3w0jPSTKMrOpg/XVGwxISpjFrxCPhU89NIX2bYp/JQ2tCNny0vHQiKC9ia05IqMKuEQ9NBNg
D1tN009DlAziU1rJdB6GajBPYWX8nFdCxeM2CYuvNApb277tpfnkTtP0SRatPBvQESNfxER012T+
LflGIBfvGiXAGYArglGjvuAF6yYAwcqn2JgMYIrUhnx5z9m9A8JAmtfZXfOgZLwkXzWF8aOT/6rw
zdsOCbDuXVD0D0NepKDlyvqDo8mdABsWNwm3KmjpgC9qDkE3TS1s+0KjpMg4MIAx29CwZ8BwF6l/
S6P/w9qXLFcOI0n+SlmdhzZcAXJseg5v37VLKV1oKSmTO7iC29ePI6gUlVnZXdZmfaERgQD49PRI
AhHh7jRIYIG+QICgPVKTpuSuvOFJfD8o2pO0rZJbTUVtRRHaWywwWsjdhMW+B3b/Qi5IyoQXaFDs
5wFNVutbAAFQQaEmoYPMonqaJMjKdm+hdHkBhgkPqeyCLeLSQzVzYdvawtScECJbtbey5ehfF2nu
XwMtme4iyBstdPIpTcDsRCEv1EsHch4OwgvY9eSUVHi4VPgNTPMmHpiSdCcJdvOg+VpCXcaIQWHr
JcJZAXCFGhIv0M2jgy/ncy2QdRGqtan95e3fR0O6lhxB8KLRt7FM2x0DWuguCJ33MB6zN6F7yBzw
/CEDXdrfHJKKP3hDXkwOePG2u2LApkvNkGKzdMvBI7OIGDTthREUZ55q1pNZb0Y/i56Ksi8vfRSg
TluZpejCbYLC8Q2SUdbTPOijidV6jEjWOObH6c3Ymx7ukSjMAe+DPNKXg/RR8Ba2A1R+0VGpdyud
QeadX7DhiazeW5HFM02sc5I83/qpgBqeY3uQdU3rtVOb8UOdYSkYNUHzniNWpZm2/bNGGqvgQ/zs
NAhqpKjPxk5bYnuI5ffBKCqA7dRwH2I30/DR1asHpDzadZxitV+pWgim6iPqysbrkssLtbgONoWx
SeqlMRio71C90u0+eoMAcPnSyVExpYZ+jvfcXmx0DwymESisEQsAEL5VEJTUAq0KbpA75O1dcEVh
L9ByU3+R3T31++B2W5mWNx5pYKoGNmpgOfb3ZRoNB65gFWXjioujzqgZMB/3qd+ejBFa22DhAD9j
mXcnciOPUQvybSNBFrtH8ZFcuk5WIuM5aBM2wE/jfBEZendttG5xQe2LhmpWpE5ZV+T4fRZKnPTX
CCtIvBsQAoLDPLXfeO3WR3o5ySryLpBB2zYh3vTLygzaDZj0qtW81FMDWJc2RzJ1oOnb6K6FImmE
R+uY9S9+WuxBvKP9MBzjBOHS8bkGs8CSA+9/Bd4sbedIvd0BXoqqTTWIO8Atxnq5H/swvxp9WyyS
QYTnVKFSkwjl0R0kgabWp92pHVGvsi47CAtcijPJDMpCoeujSQ52VV0cqCPFz2udpzZy/KYPJVep
D+cSDGlP8mfRGfIpMPsAHLlgRfNKz3qqwf+1iY2u35ATWFs/xpistJ+MNztId10pohtZWuGdmVko
jE910FdVcXSX1nl1whPnmTrHMCzOoKg+i56lJ2tI0hWUcSGwqJqexBtwQad08LUYjzDVM/QJejiE
O5VQD1uTsXVeURKX3tgDLy8p6kcXTevp38Kq11Z5aYo9NRNkLKCO2T0khtqCoc52EYIZ5psflz1q
K3R3z0M3PgJ1ypZYDi1kUtePYxaEZ10bPBDoogwAQrLNSsvd4JCrpnKrlZselOEZ8UpoogUVkmGo
wlqByiY8UPPTzVCzoVgM3GhUVDBWr0B2gGGryL97DDF1FTGP9apDpZV0L70n8hMQcWz16YGUBCAA
cdctmfLwG1DKkwc0ifLvQfkxB3loUJwDFxE4kvFA0m8bJNPWYwkMSJ+Xxi2g9MZtWnubClHKK/LI
othCxYHXLxCdAs8uj9m4wNNm2JOzbQGYXQ8Vaq4wlEZUak6EI6u1nXdjtiyYtulb59mEptY+AR3T
olHMMM7oF0dqQqTGenBk/dEM+iHaRIAqr/qyZrtCQDCM9uoMf/WuzrtoRRt56qUm7dZnZ7vp/COC
OvGCslqN3YAqOBbtJqpcDUXKmTzUtuUedVRtTdmxxAclV48MKw0gO6XOqqGPtgNqgKaZ5gF/zolI
EVQJV0mIZY+ZotAtzNrk2kvwRutHflP6AibUEBx7032ZTW3MIIlgZ90yaFIZL3mY1atYa5LN1C6C
UXGWR9Z+ahs+Xr5lLi40RZ6x5HroJfaHajDq7ab5U0BsQVLXH9LomAVdcsJq5+MwujGKff5sh3nR
HrPqSHYa0fieBRpVnahmrAtXxeZj60MwmANLafmauSCbozrw78+XAkVR65kGhM4QRkcaFZV2YZTd
jc7g3Pc1ymSG6EqCcu6eLJY27kEfIa9rZWotvVzEheRH8hDISKyqGkpolVYxrKgAlaxLcEjR0BBS
sgeAsbwFNQGJNS7/5krcKuV1hBKXCll4T6YOkNJjmR0bdYh6C205hBlqhsbsSGfUnduyBzmx1YO3
8XNMQO7UT57FWIDP589T6teqtlxDSiva2mmQrEg3fJ8pdFiB38nKrPTuLFGAf3bSNFmlumkde5b/
qP1EApohPw5BbMsT2ZgLfj3HTo/UOSoPCbYGxNE+XainB4IOlM7gVcu0mzlNNbY8POpD+Vx/Istt
pBnIRGkqOmgNKCqVF7XIlQaOYTMNnDJav+aap/99LrJ/XnGey/x1RZrZFMI6AouNxyceRmUC5C1V
8LqfTWx3zIe4wWNl7sVy4muTepEQD1OzOtuO1p17s/b3eLUdGjNGxQ7ZplMXBSr72DAOZKODYAXw
zOoAmAFISp/CBjsI8HbVfHjQUH7vxtpT0ZT5q7DcJxc/hFdQQU8nqCedTn7r0v2eP0Iq46C6hRr5
b6b4H/eBBBhQXuDvXjvScU5lz+wFET1kYRpuKujUTuwQFoeyS1HozqXBn/xouvfRaFpPfxvku2Y1
sUP866A+LqynwLKjUycAvpSZ1l/ToYl4Cq3M5WwZEYi7ZpFakCehEn3VFZulKIytEWGPyjpj+DI0
lUvNL3N/mrI1wNWh9yoooa6gYnrXpR8a28QHESzZbGQoF1XDBahBRbFuganf+7xOHwdt3IrSRFGr
sutW4s32Lsg/7ByMbfsS9XWPTo495Kd99v/dnpfAr1H2akp8qewVKC+hyTxMybIStLUn6VX3c/4s
bc1y2zpuv5zzZx1SmIjCRu5mTopJO3hOA7s/kmmyh8vcB6KMcm6j5ien0Cru50tLPHC2ZRkOy3ma
ym+/Tk0dg5FOU9NEOqicryUzl6MBhGDNRgQGU5SkXNKCsaVW1RlwAL1/mXrwhBr2wLU8ZMpGfpXp
Q0ERFSRbmmEaSxN8ztKB3QeAJjXp5wHL02mm2TTPWUbJFu8bfqRO1IHdxk4qTy1g/Ks+41hxq4XM
tPLAi68YbKRmlckFz/QuTwdQdakmLVccESDX1vnJkWzMBcEBisKvqHNyU/MypMI3s02YP+dptcH9
Oi0N8jQEs+KuTrCPwjKIpm3BaE2ddGg+p/VrbBWGAquqvtGcfdFgZUfrGTdAHQQ1aT1DTea2HYBI
SE3MTeoFlg33S3JyA+x6WiCIt34/fvcabIkCrrcnEIpjjUdtrox0RofIF5CITaotDfXBso7XhhpC
7XkGPwfBv9VWt3/Yp5m/XGRIvWjBXdFtEOJo9z0P7ky71V84hFg934neMhm3y6qP3QskgJsTaDwA
Jxxy77tRnsnBgSrxMufglC/7ojgL6IisqINtLWhMvULZuVyxsovOXhhkl3BE7QFSW9EbM+/bwhi/
WwClr6BjK9Sy2d8iRYzYQw2VTrxzh5dMt+tFlFjBtRDMvlAHtgDAVqgODRC7qaPQwL/sm8BR9OWB
GyGoFR1VAtXX3S3ZusZBld3QDrclIoMbK9C6Kz8NzSuj0m9qtaiNkUqiVtdo4UYDYz4UgQFoCTg3
D4iq7AnUMgNdqAl1Z+cA8vOpk/zJTocBqaWDE7Hdn3Y1LdihtUNuNLsv/p/4mWTUwiMAOVPnH8OB
3kX+WO+mjzfjbcgNJZHiOBbpdp7WRE39OXa7ZanV/ZkxJHR61ORftT5e1wCaRbd14qHsN4diQ195
YmnYRvHE6wowvq5KX1wXVQBdJ968BORJgsmf0harJMk49ENvkQyKsUtJ62XhWf5PpM5Qxp0mr330
Doxe+WBLOaxDPBpPpS7yo4Hs6mZ0bSwqQT6wCDK3ebPMYKmNafYTHNyP0hnsJ0/rEdxH5P3CNF3f
5zag+xx7sptYuO2ya3TjZbDbfceM9KfOx4McvPIFRZsQ6AL7IZf1Iuza8U43Rbz17TI5lLxOrmw3
DFaG13YvqKTfDkWS/tCH8JtM4+Gx7foBu09DnDxD2ifc2fmatzx/4hLhQOVqNeM+4m54LKvIWRZB
LEGB7dTHyDXGu6Y27sDT4bxAoxlqTr7dnKAfVtyCpu2V7PhjEJVpy+4sQFt3U9UhCqkjd6V5ANeB
ADO4aJmIzqURYrNvWe1r5axZHIk3FNdAJks5mDUbtsBQhuvYTMQ1wC/iOvcB8ELAoUC83smuDWiv
uYsiwyce0ysyAcOlITPdeVa46LV8F2hNvOlU0Qf+1dqN6abRAmHj7mCp997U4QMtMPr5NbVC5ufn
zAzP86A0x1t/CCOQeH5OJJAwXuFmijcalYhgQf0xMfnw0KgXmVu9EdnbqPg4i0QOxyZbCEdRvk3E
b9ORfOjwpV30wXisUesqDfcACZuFw8DikafWZapZGCGNgeBAvKEah0CY9RkAjUfqJBMLjbNptR/+
NSrckSYLnKNWuc6S6CjsvPqWR7ZxayJodvqLvS3FV3tsNt+ctP7wL1EAtCT2Cvxuvnl+bN72AdBU
UyRL+G39we+KJMiJM3CDUk0CQdUy8C80VQPuCd++xheTP7SQZNo1gHBvmsEyvo148AaSh694hYE+
pU600yCd8Qoq1S6IMgBIViOR080fejWyzhEYClgxjSQHxwcIjEZaqKi4kjFEx/mvkXRNnaNEkUY6
oat/q1F8RA5Y6QF7EayzoLJvUSEeb/DP8E5dEoFvGOLVO6u2CuQFQgtq4VKHHrUFelXLTN4gXbQZ
Cj4GwCSGa3B0GW+xDWQhKmbjR2fUu5VnduZV3gXath3b5sDKZjghzw7xcZ6XtyUe84DnteIZy4h7
P0Fx7yK8HWUFxrCCF0pVxH6uNV0s//bZRmn9y2cLCv3LZ4s0DSK7CvtF0K2wr7NlbYXNYQJnqSYK
+psDwb5qU7sFjqTeF12SdAtEVkEhR+E6t+Ll2orAGDAZGdK2a7cPtQXS2AK71oZveoiZLcPex7dO
xjqP8I4OnNOoVLx6dRBS55s6gNg5L/qt1XNx0FAScu6Y7M90RgcZ52Ao8xlbzR1l6b9Gte4vsor3
GysOrL3Li/DWHRSkbQBVCSpPToB4Fk/kMdiWifym9QD0T7eEHntw6PEosea0/pcY/3RKTiOcKAXA
48jZdH2IbT/Y6AYEdx3uAoPip+tSlRXXVt0sjAaVgS3Kgu6ZgxJpOxm/kZuvg+bUKQpE4FrsNaKo
aS6NcmsDYPnU8L+59bjztwKliJCx4vKhyrItoNzI6+HO25hOOG4z1ezSYhlDN+QpEaV+SEwG2XFt
1J91p/8xxJ57jURzfwU2bSDWlb9leGxZS47MlZo2k2JL/kPMP6bNETfejRmQ7aDWBsPuxkXN2BLZ
xWhPW1tqFnoc76eNr+oFYiP60kQsM9rHpY5MdAl0qUuFq0HktAvDaJ21Jzz95FC1K14SLdsAnnH9
cUWo0xyDBnGadDSbE0AmoJfIQFR9gkCnb26CAqDynPfdhvrpoPHoe8wKc9sLUwLDgkMkgvac12UO
KH/qgEHGZf2CjFFef/hYTMplUdfI/ipv6pA86MF/CaWFpEDyFlrr8iw7H8WE0JcCqRwkGrsE1fxI
3eMUK69mA8a3ZuEiNNkvyFipHjpzUSmzz0t+NdsLwwT1x9QrrZVRoNCwx8rAwWv8WNONhlsoPDeJ
jXuOTkP3rrDSGApniJvTATmqtENI91e7Ab+QAK8/Wb6MpPaYRAY0y5c01zwGQkIIxauDmXFrbfcp
Sy+gB2s2OrjAL4XhW2ddPhiq3IsOZKazMeysJYsHsY6wUuHYg/juaQyyJbkkZBs8UUG/J7TX8wxV
pD9gdxKCps+VYqFBlezgqQOdBYnTCDApMBixn/PWZG3Gykb5rvJyuA2l83rYkQ+ZbCf/NZqmnNvk
Q808zxx7Ofcwg+crg0FQsuqQMOpE9HGIEY2sgJdHO+3dEoRDwY/JllIPuTsVzzdtpv2kCOSXIGUS
RVD5CUGe3qCa/YS949do5h/BTRrsOsGDFmmPqIK2zqYGfsDOCgcoxQ/xuRxSAe4lqd0AhGYuyyY0
EeNJgwUYI8V7HyRrFCkK1H5EEK5x/PCHjMvXPGDNt2pA3l5joX6LBY8L7slax/8xT/Z4abVgwamA
5ufJmuHlivvBEfgu4m44TaeaJbWDUWFNJZISSCLVQwfWoTJrMB/aHrvBJjIB2gMdxjMKL28g1lnd
uWPhnQAWrJZk1yTIF/MqLK8S3xqvPafH+kUNCMEVgIxR7hxt4Ivv3Rxyup0uHoJ8rBY9GPlOdBg6
LTvp6jDbqCk7WS+d1NzkIwrCO1GfaxbkDx6qYG9r11/qZhWirmVVMZE+OH2TPyDyivLGQt6SY5Cn
F1RJuVfUquLqvRflME0CvTrQqqYh7kM1Z642tHgQdXtqpqMzrlALZG+p2bgF0oMIcG+oOUR+jd1Y
5a4sdVFwhUZ7ZDesJfUiE68dyhz0FtTrsjY6Nw1WqNSr92Z1hZDBDXVi6RotCmfQd5mmWSPYlpMK
gIzq0GBxgFBSlvhn/Lb8M51pXfENfNndzjRyZ1yYpd8iAD+ACd7IsDHMoMyszugQQBXg4Ec4zM2/
+c3DaAS50LC5+d+far7kH1P98Qnma/zhRx287uS+Ne78ECLLGlRC8gWdzgcQfzir3Cr6BYQS0uPc
wSNQ0pd59msIteduV804N+nszwukDTKSBgfL4X89TVh+fjC6Cn2SyThflYysKu18wWzjZpQR9m7q
Q8xDqDm50CkNKYr4Ccqb5V6zovy6gTSkg1TQSSjGTjoUg4MqEM0vloNpfdg6OouTjQZRo/Og7gDU
Rst6U8kEWInPsTQij1Et13PzPNtHHdjtMcWTiK46dwyg1+lYl1yEG2JlLsOWrZMi8pbTFT8nRpQK
wG1weHd07VQK7JJLI15NU9HgUD6nvAuvpqlSaRTrMNLKycXTvIsFEqItGCbkgUldHqYznrYfZ3+x
kUvv2jzFjY1xdBCfZ7ONqWnmWaljtpVgCV3GNu540Lt5t0XLwU0Vgkmdmr6TeLfShIR2l5hXofIo
Ia+2CxunXVJnabvebY54S1Z2+nka1EkoBQLEg8gXSkSFrMWVa1kX0KSU78XoXDSmF++25JeQ40TA
4vpxfeJRCm4mT/f3vOofqCCdytADVYuOSMBkn03kQfasHK+AMl/oAzYEqRNfg0DPvomjmF/wQFpT
iw7aCDbn1Gre2yFIkOlrUJFXeGW9dJkPFgOeBccqtdV+vmTPzedZEhsfNjprU5s9h+GQLvQ8489T
b7DVDe8ukTK5cRwnuQHvNTvVzXgkE8QhkpsGhfhXPp5lUM3rgyW5te1NCDKma/KiQ1PVu8TKuzO1
+ihObiqRP+VcgElDzUymvgZnBdPMYD/b2tyqlm6sJ1tyoY5UZgBd5ADxkI3mDEvIiQaNnazmqwZc
WtukBwP1PF9gpeaeGz3qtQwXHzjOR/dos+aGhtGfhLqIEjKnxZfZjRI0vPH0EeY/IcGOsgP712U2
Cb+67j0enuZPJrkfLQzQJAKTii+MfGtW+QtNY/zLX1WaPspITdBVkQsdvBEcILVRG9NfRZPy1oPo
XpbJ5XxZvRHuTitRtz7/pW3Vagfd7b7NXxwCpOD9l+l+/nS9cLyrPHimuab/odcXKuo6XE3NsbAP
YNjoFJim23MTIglanvXf47q5N9MsuY8h2Xjguo4KXWWHnp2l5c1lxDocxZ9uvWlAZbR3s8J+kCC6
IyedmcayYXp1jixHW2lOni0kBPju2t547JpBnDvVYoU3blArAubk0jPuKtZX1y5Irxo3Me7I1Bqg
9gqyIDqSrW+DYpdFub6cBjhmcNcbG19KA0ycKNHDurqN9zQ5SHCTA6IixoKaNMDDj0VjRn9DpnZE
KDHt22pLkwNtkp1iS/ygTvq4WmQckcINrqarN1aHarOIrWkylyfdRbeLC/nTwYvj73nCjRO1eiwP
tz43W9CJ4A8atT64QaXKijrJlEMic2FXfn+gZjIW1o5HCNaRC32EDsg4fbwjg8ah8eKVo76jDwBa
D/0QyB5bSeypuuhJj6z2ZrS5hOp29+53nvcN0u7DGoqAwy7o0QyltgLpFmo0Y887FVUGBT4gqL+B
p9AGJW7WHIs2QumaeTOZWyjwybIEXwhiNMuPHTco1HZTnd5cm58g9XFsRbH4UqhnxTXExA3rVsPH
LgL/ifLXgS5eZS3z+wJJtp2sIfGDKK13rxwotY014Ktdv2gIcr7GDgogk87+mVjpVZMO5rOMmwF6
oKa4YVbUbt3S7A9+yRLEKRIdrIF2f58MUMYVEOh8U8OhUWr/jDCcZwgG4yfqb3wrxU8j1QFJUDjy
yNXAbGEkAJ+lYf8IjQpwOcM+u3UKfZ56HGlEBNQmNwbsPbkBHfEx26Dc5tmi+M0nogNIHg+g+Qa8
Q1tkw3vGQ1SXeuYTZIdLFCUa2a7um+SxbO0TL4zwFXiedFmgPPoiuamfc2NAas0aotfPkV0KMQoa
mbMAZduWpa+0OEaCKBDpI52JgCXTWfcX29/8At3Q8dws0i95No1ZwxHMYLsvWb0px+YMd5ozsj2l
16ZejizZ2tFKwEw+c3TkTLOkZb0jex+nCzEisXsp2qLYMtAPPJlZMfFZsdQ11onlVntUIUGcN80n
PiuspWGPGxBom572qPxdxMmAUkOZgkMC4mbRmWtVO78MmQce7DJM/pN2t4zlwo+kf/QSyI6gVCbJ
L9noIOFidCvqQJ4wv0TQELRW8divUEPlH2c3f3DCzRCkfNnbQHN2KNQ4yqxt78POFGuwlPWbqTmC
iM1mFT6Sydt72RkjCFzTE3XSoeMgDAOo64ZaNFufGB+z2Ub3MVtgacGmlaJBxMs1kwVxZkF+6NS5
RnWhVq2n9S72smpJTTogyAtizqC+2KWHgk3lUYNAbGkrKRGy/WWOyUMN+H2Ov13FKqH9WrTgngwH
u7jTEuNI3Aw+1El3CbBW617dFNDoi1QsursqIdp9Z3fjUYf46xoPR34M6yBcNu5on+oktx510KVP
tHVS5AewUBarAFVz38jNT0v7ZOjB1jXzFqB69kp3TF1DuKJEzOKm0fXm2AStu9KDJHqV2TkvLe+l
TUC7OjZjdNCzVNypgdRfJTk0dEyUC1lRwvZJinlYbbL3AAGfMGy6V2RLu2Vre+F14hoGxFxHsIxa
+QgR5eTD14Eii4Qco1gZSJ62YOgF94etr3o6s7BV7YR0ES7A2dSrzqzwu9P0UHF3ARNSB5BiymBb
o6B36zQ2krIST6IGywjw+/Nx6+E5c1NypNYVX9r0zwibYVUzBF3pf5mGbXwDZTmlwXXteLrzkoJr
F2KK3Ys59vpSJnEHLb2g2zWs1XY6Mp1XHSDhS+Tlxuey70/Eoe0JsHdGefeilynkIIG/0Lo4uxeA
3gO6jbOgKiAbikfyvRbLD9vcS2dC1+t1JyowA9l4UAKikR3oI/ssTU+srL5Pn1j9KawA2Rd5ZKHc
QbEgfvCy4pTnmncfg/DpgCeKugu74UXZUx1vCzMM7QPjoEr53T4ikbHIjbrc4fHXn7Hg78+jwzro
Q9v5NjGLaFHqPUQIqIeH0bhoSifc5t0AXTMNOgiup4JaqjnbeJIOO9S2VTetOtQg1kf2AjZqUsds
y2teb0rfbJdU5Ub1btgD33Cb+Xuqb5vtGo/HrY7a4UVq5sA3zcpWnlXdILdWr4XE0yPQDPNKJI62
jtRZwIaPM7L9rReFpaDPQa3kNsav5+AidbCpR148VJV4txBlfI/KeoNAXPdiZH6yQv3UcJGui8ie
kdcbkXK2NMWoLXw3M04uMSJQoJjaDiJyWOcEBzLRgasoMp0hTQEt12KEEC2KVzcxl0ArK8AdFXGR
DQQA0L+x2BmBnPziqcevkOazCWW5XWw7eCQXWp/sbV3DW6JMoIHe1oENMR0jfvdxV7gmc74XXhiv
DMfJLl6iu8dwzOt1L4UE1ht4cah5vtt19nPI2+beDaNm6/t5tg8yB0ppajLyGC0orke18x2h/Xjl
81GsuO4OO1AIUo06HTwhyrXPHXNNzQ7gvVv24WBbzpZlGcrFh+ZuFD6g/UmU7ZHTAMAQCg83UAb5
sJX8rPnxXoRs/TfNCt/Cq1Z1jioVz0Wor1Cy2Gl3iK7hW+iioFgR9j9B6mqHXK+JVxhUnkCkWN2E
CMZMNmpSB6rbm5211DgIEFq7NR8AA28PtlkobmoX4cMK0hBzk4FAEd+rdY6tABXSLvOWiWIYh1Tr
I6ur4I47TXpqh8RfEqM3+2WXuZWeckvJMyECvwaXbwpRwmKB29Z4Bd+GRM2/mV5zyQZwveAfkTpR
e6e7FQiH1KN2CD982xCMxpYpw9vQAHm19JHIwt5wfLF1KPP0cniCXMyHnQoxwJE52cl/FLG/DrQR
GIOmSXZ2F4UbJDmQ13NHPBeRKwe7DUAhSZrujCRrvpFH2ET2NoY43wKLrWw5Uc83mt5v/9om4nnk
y4CScVxvZzJQw4WshvoZfaWy+tqkXkT8uz19/2XU/UvvH2Nn51ZNVbqa3I7BeOgGJF0hhV4ee0QA
NqIyrDuBkjDIHIvxPfevir7zf1hj+dNyXPdBpgZ2lkHvn1AFXk1jZFZoazEAqUT3mz7Y1TbWwhyx
J7UGkmrB06lD6o3WUte/z5jpGVddgExin5UQ97GBvO5YVkOgeJAfSOzZD5oMWJu32YOt1zp+p10F
bprM2qQOioujpCzOAMGLNcqeyseKG28EbdTYGx5byfs8Ro/GcKX5zrNk+GcSag0VxuVmbnp1X24g
jxxuUh4EJ2cA9Mrpn6j6Pc9bSNOF/nBxbbc7mRIbmaj0je91MjlY/Z3eGwtkC0pUiOCWyLHCRFjY
Lk4kQ5OppqOa1Gu1wHZSL/aK5gP1/m1swkJkLjIBAlVNXLBMwLoSArRm2bvHUupYaip7VzEQBgzN
cynd3PopE+7eQo92BYbbILsJAwVgkNEJTN2O/SaAIV6BVsO+0gqo/g0aTx6CNK/WUJIaz4B8pQdW
JGw7Frl1bcWFs2wdFj63prjN0tz+CWA/6hs9+R6Wv4bzUKJ8o01MEPnjXQF+BA+hGC87OU3ro3qg
f6Tbn+ymLdiWF9WkPuQNZnYNbPdRCAgjzYJEWRE2W0eGIMMdoVs0dxiFDcEP7RoMNmCiKlC1j+DK
onSi7kjNZsg/mgQ9xNvha+/we5N6Yx3wsP90bD6iRqcU2QrUtien5mLvqQUWqhGhyOaWWXimNh2U
i5+PYh8nPDoZWHwSn0Esux++k4fXrOvtW31MLkSGYInO2qJsNN6Q15CNP4DSC66xtp28yGwOFrz6
FF5q5fo5F/grJi9RF2wj3dpaI0KJAuG+0p8iC9xwuK/9GxHW4OPGw/8MjAxyUH4bIujSWecRpeIQ
R6yt2yavm2VuiP5b7FnfW48nP8yywXCVh3LSElslPXlnHoRW+8DRIcgW4J4OanCjdAPSJK0RnX1D
+55qvj0tKNvEyE55HH6nZRptEFygXBeu1SYHWqx5Nn6DAMMXa2LzIl4v2fvpWavwqlDMX2Rveglo
h7LbnbucXckOmc4ULwavXICwd9wCNJM9cciLC8MNXzMfMGgOLrZLnIbdxQWAGqUGTfgaQxrA0cG9
YfLI3/4+MjGi8Vpk1pPAyuYMCiZxxqpXnLEDiXdOrz26VhQdrTjaBGZW3qVp3F6zhKOgpYMyaI+Y
y7LydX1HvVrrNKcgcF+mXn1g7zXAH0csjrBrYbYGyUtEyMiXDiCu2zid0K6oFZUeW/3zH//7//3f
t/7/BD/ya5SRBrn4h5DZdR6Jpv6PfzL9n/8oJvP+/T/+aXuu5TqODQ4LxwP7CGMu+t++3yIJDm/j
f4UN+MagRmTe2XVe3zXmCgIE2Xss/ADYtKBE6Nazd5anWBWApL9tkgEwXCn5O1LnSJ+Lt1ZbTfvY
oAuTIxAr24RWWJ3jtDuUmjnphY1htnWJVw5yqfYiHMpoO6kMJlHzWxs44kuIQph5mREnTrxCNiaD
QAiYiegQJP5XGzmXWbrS8Rs/QJ4Y1bPq4IisP1vq0MdNtcnx0AMj06/etJLfQKaf7ZxWx4rdyViF
eiS3nVxoLDnTBFBT0Bf/9Vdvm//61TNmM/yyHAc5aGb//tWDHi/Xupqzu6aLhh2SwAGqpoxxndla
+VwlSJqo5UQ3AgddunZ1TR4MmCdAtXWUif3dqxK+dshC98s8na5oNqxeQqxYOzhOHT6nUWWuYivp
zhySmMeyAE/GgNzU4wjSZ3y97F25gn8aNd7KVfehNBKkw4luM6MarmQYWwfbNvHMBaSB/5vfpct+
/3K47pjMxk8TwnbMNB1LfXlffpcNi/BPAeTwDTDClWEgjbyQCg0zKggMM1zgYFSzdHwoRlbxuAIP
K3yo+w/H2A0heDe5/3/Krqw5UpzZ/iIiECBAr7XvZZftbtsviu7paTax7/z6e5R4uno8X8zEfSHI
1AJ2VYGUmecc6jToOajnvTtNSSZNCQ7wq7JscH4jIHiJHLuwFo1UQCYfyTP19nhJyO0VkFgLenNY
qKkurcW9HUv6duF5CmBbFo2XufljFhSqQCi2gjhyHqxnantiwmJxXqYrOqVDbSgJuNSaDCK//63z
vRvxZIWmL46GWv9GlTWfgu0VknYQw96QVladZeOmAD/KZ/1f7gXRMKtt+b13KpA+2v+msUWDZ7Ut
0XzMQKYouDj8+6+D2f/4BtjAievfh48Uly0c/eT67RsQQrgB1atm9SNpsgmkQ14BAGA4Gmfllw/Y
v3V7smaXx6DyUGXtuApsXyuVkK17U3ucALHbe9V+zHzjbKch78CDlf82DTVQ38i1oDOcAw8uiwp0
TvlkvHEsdHLIKAULkASNDQIwUK97GKwMpbmyCJaqycwnM5yGdQYmG612jnqpKCv3vhva58RApJD1
cfVkp2DPGusweNczhmCr0TM6Mkhuvh1WW8coQHrSl1CvB6C8HHTAF2Qm6wmFpwemXPlAPVTl9hcV
ozgZ2RM2azeQlINXgzQNtKsgROQ2pBLbBhIO1HLvmFutWtlQLllisQHFXtD0zO9kHZKz+tZaRQJ5
F/L96tEMZbJig7wRhSDH+guZFehJ3KFaEYKvoG7K49VMTYjo5Yd9B1eRz0AaY3XfsN/nSjPo8CJh
gAATSpOwKAjXBJxutUjdHUJd8IwfWRmsP/mpBzXqkd4veDadEUa70iN/TXv300grGuZp73DuT9f8
NW0t8t1/fNsd+x/PO2Fin+oIjheusP1P33akdGMuisb4ntTJeuapQZFuuWJgAZkpaixNW0NkNT7e
ARf/nRxRBmavBVHaYANUrpIJ4WTqRT46m6JpuHR//MaKM8/19/nniyJF/NPDIy8ZwPuX6kPn3ULT
KR9Ip5kOffZ09wR+mjwUoOdsLRTSQmYNhIhgXTOgdltDvmQbSFB6ghI/PoJ+tFxQ68A0TycGOEhz
zwPcqMKAHiDeus62lsaWGCJpV3hD5DsywS/RriDGkO8IeRIChTi3Ms3nfG8l1Aq1mrrzp7FQ2Mxe
cmDO9+Dt/in1ViPUKqh0MILux1QkbE8WNWoisH1sVT9TXd8ADOS0GoRl4y9JUfq3QTBj1UUJoNBd
naAIY+TXcjRbYAZ5sea1DCD3Z2AFGNqvKAxfBUEJJoUBVD14toRPncaeswRyxUFjXMk1RGAED80C
kQewSO+rFkkHhGp1gViEkJ8m3ymxqpsFgwseBAvmTmp/bxgS4ZxLY4IOBLrd/TRJ20BN796QZR2K
jigKFklnOnZVeYWyZ39jcZE/mNgwE5vh2KH0yWN83BLtoGzzq4ti4BswDf/xO/DEp58BY7bpgFsB
JZCcCfvzmghZX78ywbHwHXoCFZIR2QC2Nwio8fMQ2o85T1Hq4jXOT7sLxUxuwrwM5QEeKn0nzZdC
h654drOpvJFhRfjeOJ4nN2QCnsvBbMofyZoZVCL5M1Fle7Q6aBT4JcDDpG01Igya970BjBeUrrg1
4ZemfBFuwk4ly3s/m1pEK9elABWnOlA4JhVQJEoKhTgb7f3/booRuJTGKzbMs/jZVvlTpcn56VAk
EE3sqgJa0HBJ8Euule1hawZ20yeQmbj3/kje2csOePmDEw/2is7APe8/lyPiJxofSH5nTJwDQFT+
M2rZPvvt3sTbMEbepkfqQ27/49HG9Rbity2Gx5iL4LNtusJ3bId//kyRQ62bsXbz7/XY+yuINlT7
BiJdMfHNE3s98czTWZ5k9R4xgUtumzU/UGdtpr3EGl3YN2Uq7yzyKN0VQoSHxujTM6Lc7trDOv8J
9C4o9Yyi9JuXDig0wb4UyofAAiAO8cMbx3iRAUtqVX4BhWRUpccIxq4dDy8kpL0hb0zV6xmixwIZ
kRblyIuws5LoTyuLmlUGCDZ0c/7ij6MzSlEj/PvBIUc+nac22RCA+0EwKJHLANxPnbtHeceOuFps
0K2uxsLheyJ2aVz/JC1R3Fo19re4kUc8ApMvhXf1IL98wq0kJzqjgz9VwMrHHSiRasV25KtEV68t
KzC3HwzCZvkM+kq5NSA4eZI6dG7oOPvdJJ9PMfW/+s7d9ADXKNYSkc19XQTj8X6YumI8pirdpWlj
7Ww7QJn5vXW2PajgMFdOex6D5Hty+1WbQR/P1ha5Grx1jqamtdAuPGM+/F1uRpBVMAEs/OWjLn0d
v7N2rLdgJWuq7zFootY9WOe03KaxUMUYvKV2hvCDG43HfEyzr6yKZ3+OmPx+DGNQciZB+GbndbRI
XSauTpq5j8xpXlzt574XbxKoaG4zA8jc3BpDhD4lsLHQGh569ymz8+ilyTckiePUjAyCUTigBNQt
ZCjdDWQr925BtCljEa7//Sdlm/wfPyk8Gz3LhdoKdkr/2LUPdg+Wymyyv4PVt957Dpg56GAgFL1B
PXGzuPscZPE6MFxXH30ypVAWjA3vr1HU95NJ/bk5QgcxxZ/klc1TaIC4L9aidXQYubl0HKxE7i4X
MI3FCKTSrrTAo0oNoe1CQ8+s/SX57D5hK44IDWh5ADEuAEPZs6EUz1DNhkSGDZY4MovJqXZJ44dY
daIVBej2keUFcBfabH3Orp3pnMlKkJt5Dvg8kDyp22neNu8hEBFYStLsmLpTsGudQS6IUZFYFj/5
5tj73/vdfQZvJDRztHLsp3Gt7Y9H3iNtDnaftzZJky9QTjDWzEJ5sTWCSNudzG6leAKgxhTsTda6
P/7eFaKt7dHRXTmEHlbRMPRbvwq9pcy78OLrQ2ny/ATuGLBWgJjL5WWKwLduIBvRwwvW+s7eqCww
4JNPdDy8VEbSLFFqnqG+8te4EoijrfKN+lSG4O+1p+Z98oT5JXaxTHNSJHTIrIoeCvAJpFXJrC0V
rW2/l9u5s5LgI0dB+JHMwCiBbAnbqxtU7EsIoibf5n+2Uus+cJs/jbyMECJlr/QWIxcvxBHbm+jq
5cI7BYlzc6jSgtbdYHw1F0BQDJv7Qv2+qKdWC0yxm0/LdQPw6v0A0diDmCSePk07xocyAsR1MNNF
bEEUsxjro60PQVrURzKnPMnxtBOru4vOqBv1IJMOZuPVRylZvYVORQTa99bfWhKwijyPolc3zyHB
Mo3TOekD+UWM19DroldTgrBsklm2JNMSqbPyXBOZPN2aNxmqm5i8gX3oTdbut4SNCCG6qNwSYZ6+
gMgJZZig2SZ/pP2WY/5PvxeakErWxeTDWErwdUD/kkxwEIBQtxDw6QYyP/naqdkVk7k3atM+SzME
+MFKzAWZ94PQrR9deLoAL320JTPA1nece1elFZ8BEpJFiYSfiMt1MDhQ6J1s/zxgF7YI+r58w15y
WkYAYR67uJcvRSvxY4/KNycBTXVsqQYpZbN4Ky3nDI6c9sl3QjEPn3S3T8NTFJ+RH0slZ82j+BQh
vwUAAq9vdEBJcbyIAYA5kImVALvWE8PngB5j5jXg/sYq0W+DBNW1LxHh2RCDwuagBh34EIHko4v9
9IF83GXx1QK9W5sD9nbvlvHXpMfOZxEWhgDP023Wc2NApK4Sy442XDOUmaIEXTkQ21rcTXbu9d/f
EIx/Ci7i3cB84QoXoT3ucuwq8Qb5LXripUZWdllXvBfS6ZYp1l8oiYk0wSjRjM7nRC/aeYW5tEJU
6H0wkFIHapoPFUeWv0cGE8heMEOkmVrTpgqkvOXWx3dzTVsumbvFNjdqtaYNmYvk29wad2n+KPBT
NXXmOdTqinSGMr2Xymuj/d1foE5h7tH/1Uj9x1/wcTKF2UP5qUaZNYQcsyR6SeIBuaZ0erWYwm8K
+HNEOMBuJfppWAhzCC+J6OduBqjAz+lgWEta8GB1YW4kZ6hm0Ksh8t1XQrRqupv3zp+WU5/M+8x4
T0WLT5NaQ3dq7Ni/CkjdejpFnUb9IzOS/qtT8XLtxAoQawMFgxDCC9cGGMUAOawu0A4Zv0G6GcUA
WdAEN4l36YKB+eXqcKx9e8s84K0N1ZOao+RvhBoXmdTNEgFIv1kH0JUckR2JhvTh/l1GFvelKwbz
MH+ZbZDN7MA9V4LTFV93OjT6LHTzFyjnmIe7/96X5px/NKjIneeLAcEHlXhYLbFJTW7gR2eQHQPe
qxA8vtHBAjX8lDrjkSzZM/9BJq9k0JjQk9beblDcffd9mmfIUJv57z8gbn1eYqEUASojXDBm2ToI
/Sk6nwxJDY3nvHgHHCs93MnshhryAsALihX4QYA3+sRpd2+mBii/vNW1Uxxpo9mIa+sG3Y2MpIIQ
LMi2wy2ZBiCgUOEebvMmN0nMP8scUvIdINy7kfFoCUZt3q9i0QYru0Qmt69Gd1fG7dcIWx9UBYIB
gEh3OdHxtpP91c+c+HAn4o1Hg51MWW6JgXeCBvZCgbm0BQ9ygSdgDm3dRSaF8+iH05puCvLI4E9E
whmiYNhcy7wNUdzsLImplHpUKGpd5qDZRD0FyExLz/UPvQ70kMlsSOmUCUAFyplA/+YAb4nV0sUt
xvEylVD808Xt/TpojWYZAijorqipNsx3UfjObhQBILHQ1gQQMOtWwTCwG4pRutWE4M4tAE/gatBn
sfbl4AA6G7Rs9xIm8I6M2MFS4QPJJd0FlciPTd8DqRxBRAN6zLE4+sjbPUxG90aPjjoPpk1XGOmW
VX1wbJvY3YeZfGzUUJ8r/dhurCzZh2AtWFDdDh2MVD5CHKE+k3XvUWlaSxr1aw7qEYFWbmHjF7+4
PxfpYUfMFo388clNpteBsgChKjLuj0x6jFKbbH/cn6l0VjrnrvYrF2IsAPz5cQKUKLbP2Df6Oxcg
lbPJ8nQT+GpAvC+M8E8FiL1Fcd0iBT/UtzJtHoRy5E+3+d5lIwoQDCB2cneyftQNe4e6Z/YWJG6w
zBDvPkCIMV4B5OidRyv2zrHXeOeI15DIZcmjn2T2tAq1jxogK4TSIHDdmIbegA9BvMw6C5Xtv0Jz
Q6Y2uQCFeBA+Imfs/PHrRAXx7IH2zr2pYd7VCEFJ75rKPxth3U6LvkJoseVGha0InECi4ibKRhab
rPeixyjm4DoxB4hntw1ULmuHByvDTIQG/NY3PH2qx3i8KgOCv2Lip/vzz8N/Y4P1XrqcH30deoe+
sfZYHOz7KFHP6P/KpNN+byM3XXQMsX6wqNYAPYC3HVWd5buHGl/qkbcgFWyqKjmnSLFeoKpeLBPw
mYBWO8dL1xdglsDO9VjpA5n3Q1Wa295W4f7uat2k36IqPpq+sKput0jvrBF8Cy9WFIOW1bPtBx/6
bthSTd628xzUqed+3G3C0jWX1Az9DjCND2GMnQdoPKIy3vqRAnUkKBy2saqmA2CH2UkBDbppWYUv
jwMEb82l97X0+B/DxLM/C1RbeALlM4spGIEzqYbviRFBUxoAptWIoDhwHnn1lIMGHGyz0LSq/RI6
QG20BgIh2VAjyK8hoWOIDTWSK2CQomkQkNyTaZiqP/IAdcBpnzQgT+7Vi4ptdZ7KIlsVHJj9TVmb
6TpKkfwLFXKHpuMiY0in5KRDopvnMxOiKADHItV470MmHrfu1ncG45BIFF4vBqeKDmEUv0LEVVyh
bi/A3IQzMOsZSzMpAJHQZp/kw05WELPF7sVbJjLCY+UfmhcB1CyXGUI8JVRopy8TSl3xxbXiGx0C
46WVpXwwEHS+NTwbjmys3u/tduX4674YrBX5LLP+5udDjIWC14/DVo0R9LaD4luDdPdKuFZ+inrT
uzA29kvCT/yPHgUq9zd94bza2J7dAsQ/gSywXsiKefCbpduw0rDntpwZ67ul20bXTf5MEcQ9qryN
H9p6XM6/t1Ih6A8YIp+X6y2Ykm+QHzxKENPiRwqpWK06xkHoXoGh/FkadXczWbYnjTIn48OptBWg
OLpXXPTeNi7DYk2tKgbtTFgXDJoYYDOlqaF8pB5Yg3z4r81B13f5tpLxxx2AZCLdNoDEgTTVBwnn
ZN3a1AMCKBshyNa5yPQxaLjd6IB02WUocr5uZH3lxHRQ1cgHoyoUwXu9rJydauT5FuxqyUoGMV5h
Lmg/Aa/OwJUNvhtQXvXXONyT5+6+dw01DQ41QDB20F1NVFdvu8Lmzg6oJWuNGHm9EK6r/qyjDRVb
eylqr5jbNC9cCXPds3Y6DWC6OnqQVAaPd2UR7+z4bqtIQ/G7FzMA/rgL/N/8zmDH53zKv6dBat/w
8lmayhbPFGkBSc5SQALxRlYsvVfWSTnHZSwEQZddW+YHauyCBqLhYEPakhnZbrONIw/FBXo2dwTJ
v2cZ3oL7st500GZESFMgVSgrfjIdZFZQyecuqGIHv73HjiXBi2PjBVaAvneDkvLyPGpdGuymt3Vl
gKRJ2SkYtlT7JCeQsLThOO7iyO1uavLbBXWJE0RbIqw2VG/gE+nC5jxZafcfMXDnfywmPdPzmG87
+ErZ7NNuzJZjFjBRqHfISy7cDmyfTIsjJ42VHIoahf7Q2G1u5Cu8muGhr9otmdQw2WAe/PuowWA7
kJU1xhN3AUealv4g0gQEq/cTpNaBMzcDa41oFDLCnt3URzrIlJebnJvfJsOoj1ngAbRnQdUb3LM4
UBcyIQaBcXR6H/zbGJpnGKu3f198M8rt51SsRFVJnuXhPWQxH4Rdjiv+8f+qK7MGx6rdv1ldlm7S
gIGGS68nmD7QWREqvNYjs7lVkRejfg0NkV5U9CVHA/IANahO7HhBTpB6+iB6sr1T0nnYAuUBNqMu
u3466ywFwh7dCtmQj7P/f7/eQiERh4wc5Sl5l/mL0EFgjbbFZAZOnBxpD01m4gzxbya13jvfxzZ5
5y8+db6bAUrJ8DYzQIwwMO/k53l+9cdkl2oQBB0Qr7eXqUDxIAKwwHhMIru6AAg5lll+R8GRsYh4
1jyOcWftigSbyNB3EuwLbBv6R537I5GLGp/2DzdpgTRTQ3woGB7JAFgUqDFU2Wsw4pFvhAPbkpkN
3rMBmC7QfkjGhaZ9AX1T+hqpvN6B76JZz2Y8TQu3lyNQm934BQjJOJ2y115l2dF2fP3NxtRGk0ar
3DfrA7VCewB8VFn1EkXmgO0E7oAmM1NIQ9IdzKYjnsHtkD22IitvdccvoLXma8i+Rfs2UGxVDWCg
SVUhH6J4bFGrDLYp/DjeItTMPtkmCDDciIWbmsfVu+99NxrQVH0aKFv29T++/zbK+P8W4efctHwP
Gl22hZo1x/c/1+WZZpnlXhTWW9UiddcOqbUE9hGY3J4Hr1EqIOqBRLbvVeB+c7BuJX8AvMwGoR1A
aqIsfBVmriDfzt0LSkfGlxRID+qW5Tw7BiEKycjEgwB67HFvQqYmisHu0xQHYAC+Az4a/0yLi+AO
CuczFLx4qJl/A2a7WKLWsb05EiG61CzLU6M67wBYTL9tKmd6yKFdt7JGZn3V83SNjH5O08c8loEV
pQt4RFFcWBC6eC/ncXcBdcjZD5IcmzbUyumCtxac+kF7noyXqm/bC/UiN5ljW0478Dl+Iz+5qJEO
Y1cilNhwdzlfgZy1nrJmQ7dosyzYku+3i/les0WsuD7+5kvx9Dk1Zrnifel93BRdioPOamupKp1v
dPZRH4NX+arjqluR89NdV32HiDEKnrZZHZT7wISuiwIX1iZ2GBjnfIXsU4J15ymG8vCxTJiE8Edr
dEeycz8Plk3AorVvj2uFQHG+LKdkXEISLtp5bpM+eW3onSdHXl0nhKVdrUKJXN2YHOrHPEVFeuAc
DSf9ee/Rc/MnZP08KM44eD3pkYAWePvGqwBE0nMIfYAU5EPrtvxMPRxVJjtU+6KkVjeSz06cdZ0Z
4cN8pVSMm3QcJ0RY9RxRuZfxFF+9ahvVCbQvtNeq/WzNBPPW8wy5LB9t1HLdJ/XYhF9+5BRbmtWZ
CnmJVHDwOTIiSxCcQWO3kOMOiXYa1ATSOUGM+it1J9cAoNKigTQQIr+4psRz7WAwjVTXJh3KAAzB
yrVONCrwA2NXFfhM6K7IZ1sgWAF650L9IycC3bBkIVbRmGMc5LtOL558qF1cq1InAR3kM/TBnkDu
D4VcsW5cHmbLwcBqPAIHDHUBasrGm0pHwi0rX1ux02xFB320Wn1TvVKbYXKivWNYxRc1yR2Dmuo3
YLrrldvk1tHuu+FmdN13VsrkG5CeqEXLGnbxA5FcLTlhc6cbMnf42ZWe8RjJPDlNdaNWdAHU+h5R
TfQKFNN4gfgIhDnx7ljTRZR8zsF7CT2pQW1V0YttjeKzV1TBLVGVJzeWqkGWJ1CYbjTHPi5RTd0C
e7vE0yXeM5S2gTUS/7Kiz5DHGSKzXEo8xCQLskdqZW7UrdzICLZkhoYAQjNX7/NUFb7DJUrILr5o
zSdI/EYbaU35mswyq8wrSNp2c99mAOMkxE9zlDfaf9BsXuEZW+H0XNPUsifLQJV9igyivq3Zgyz/
MgWGd75V32iyAyLzEI/WXWw14TEhsL+1sRobovqvey6g8h0DfrCl+2hz0znZTvZxz73rX0GQkM33
rL8OG7C15mu6quLg5Jg8D9ggfQF9oPtGBW0/39e/3TMNGmrjH/ccJBUkSIEkuDbZsOmNhG/bSuwL
oA3AqtUWgKoZKN9Z0Omo2gpAfFR5F5HHdyjSQotv5OBfyxRbzrbRIHkRcx8FdpNGuuk5enBEbGTk
f03ssPiYzIRgUnii5tlbdJa5QBZUZkayQgwJMIXkKa5LhAYq6FaAP1M9oTBSPZXpVx/fp0fqABiU
vTZBDrUmszAT64bB1JGGpGr0V33YZxvy1SipRPx6yRt73OedWn4Mw7x12ABp2JZQErQ69WQGvLmO
zN3ee6Tl2OLPbPMdzYWEl0AsDwGnZVkUyNXihmloFQzeAiCtek++bDD70+jEb1M5tXvfLtWKmX68
dZqBH8wkS8/BUNVLlMTLDPGIJK9eJjNLFyosxj/DaaMyr/45qumPHgJoX/wc5dJxJTOwXEDKA7Wt
3pZZTfA4SDBjI/iVvmNpDPQLBiEMssUTwfoWcxu1qM2U3ujKw5jzQxyjCgJiJ9vCd0GYbk3esYnD
P+3eKgH8MCDX4/r8jKUM1LKLgIEfTPLVmJRiaUrffzHqdemAalgBN/bND8wLRAE1oMN8CP0B/+QY
0KcwsvIfRhv8UZqd++oOZrJ0+lE+1VDcQbQZXJu+PX1cG7ykxeHTdaM28B/B8AIisDDsv4D3AJSN
DBipv12vLyMwlOV1sRFjAU1GbNw2FViNV1JBFDzrmAcMfse+gWpsITurfhM1yEND6GDsTGgTfRGO
eyhTPWsl2NKfIN1uDx27ZlGC6nQaCT5GGZbjkxSsOHhO0q1pQJptJyv230GWozas6eu9LkF7noT7
QO2oW8wAeyn7S4jw4AV8belyHiiCx4k53jN+ds1+MMNkU1qVfJfVZh5o+93aaifsfc0WBBth9Trf
CHgAFgYSFtdk7Luz5ZVsmetbBxTzkEdt9mXyw3FngdxykzZt+4bw0YI6GDYYx4ycpTp3W96EHweI
EWm4GQcdJQhN+UMAVNfJ7Uy1ogaD1xuBp+bXFvvSrQ/xpW2YDMbX3MEnr0dCtKNcTaGvAEoBhtE1
unL+d2HJj0ARln031/DbowRobJ6yioFhRAHzWzO5wXaYimoHXeXxy5RDOVr/o5MUTLEor0xR9GAI
gIpjazHhlfTC0+ylHKFJHAEhtcuDpAGKh6A8OPAGdIAydAHG0NTW1MAC78kYfGuv36aVEfNboQ++
wtqutGPElvTLNUKVw63w/wjdoZ5fqEUaTVukeu0lDaJeHfgIRiwnz2S5QyugI6yDYnlubbHMZQdw
Qi084PxelGMYj0lQHJnsgq+Dl+OfA/o6ANWj4GtVMQA3TaRbqNVNA7UynLFD0AatwMb/VIVvXsjS
M1rAhb1kekYIbkAqEp14iev+RX+pwmTtgObmhEyUf2p5h9VpVw7Wrvfaq6UbwN4FWqzfmo2h2OGh
76J+NUZdD5CmqB7j1l+nY4jYbTMNPwL23jsB5AvbLl3yXNgJSg/CZongir0tUYWZLI1Aba3Oty81
GHRuU2WGKI03rx+dMwPFFUObrmbbAoAEnHNlA+1uPVmdPQWuGT+qSKgbwD7BkYfiz9ZVaLNaP11b
TY2vGV0I6fA/2qJhCAeiyAcMDqhZzN34qwoMd50aAlExbZY9RCZlmBQnMgfb2gFVi1VULnUJMRIO
Y5Z8DULEx+3CBD+KbyZfof/qbytTfrTGakhW4KAf99Tamd43Jw+rKw01gvVkm+BgUWXxgMKRF7pO
mjnlgW4q1fODBPN/3xS1phWbb8qAZhEWC0mJTIUustP1dRTrIzMDpGchsZOZ43/km4lRf8O6B4YE
2kJ38ihoeJ9o7kRzRroTT1OdrgjW4zQsAbSMn4Bsm15QBrZGsLudNQvNPscSDfqS1OYze29PZjJb
KJM72SDlf6A2iUQkFAj8K1moG3xCuWg+W8CJf20Hj12oLQvS7yzk0ayDaErUG0M7rD/PlzArtcBv
Q55I7RCSUdUiEyMgbvrmUCYMFlam/CO1ZnjPI/DtAORJrS6X+E0p74B6C/PFRYZgmZrnxq2SvS/H
/HlyvXibGCZbkRkoszn7lXz1UOeHb3EJgcdRmpBTQF+zwaVyuxaHrDby5yHp8k0WD/WaWntpp6d6
xBNtHtuA+dlXz9QV2YtkgSA1Fu56orDtuzU0bNWGWgU4ZQ+oi1VVX1+UDbFUlaRshZR9feFlDpqG
Vp/God8tUEArN7OzDAWaILT8EKeds7eCbHRWNIcJaFuKEEjVh3skXSD5kcjsiYk+vZRReDENZuSA
v0/YsDHb21Mrj+rmKEfEcWVa5k/kQwD7nSM5eyJXJHq5o40QEryYYGTgYbHyGk9fzD4wgEFlOLUr
MmmEVWzCpDNv5GEh1nojV8mG2sIx6R/abpy7U49+8PC1K3iyI9MPmw5SpN1t8oZ3kH83J3I3COks
8AXtDmQGdemAOwkEKGTSoa+sZ7tR6kxXEhMIY5AYbEDChBulg8lXA+hS8EVRD70zmGvbbLs1njTl
Jmtyb0UDO6QWbv2f819bIyO3GlHxBKAxZpli27omKt5aKHp7ou48m7KlZU7Wx+37gYM9EP8KfEGA
TNHkgmE0WFKui7JeCWrhUIDhH+4uOksGb4Os5HAma3ZBQnghimHYgiLwI6cG5VIblUtjtwR36z4s
Bm+tHDC3UI3QPXMoa19LyMqPoou0BtBhGLKPfrZo+03ree1ahEW06pOAnRlXzRnY5nSVDCr8Q+4J
KXRvN53uX9tpPF7NKTZ/Kt+kHYrMyiiHkGIDtlGqWr2bRAt+N6nANdedQbyGzlh+v9xbaWwNoPmq
QrXN3h8Kca1t9pP4rl0/hOhEVblbXmAZhlXbeYS06q3BKpR6ydh7GXsosAVpLzazKrzFXro2ah6F
I8pHZasvhHwu4sDfeAWQYC1eneAbW4yIHC5Am5ijYAyZFFIOUEaVnkJsW5IkQhro3oVUA5IhLFcg
9x7WY5+jDtYT2QOUXOI9QT5nHwE/3aFBgYaownZfAEG9tlAhs+1c08c/DdJw4eSAhCADFRCUTOwX
ak28QSwLKNUqVP9thgBxusLooQ/ErNw8h4lYs6oZH2x9GMHn+4CKwu+jVSUHssjvt9bHUPLRwXSN
ARXjkYf0EtTbIsjtHUeUPDzzpK3XTRnWm16bjsG8vRsH0ZJacydGFrJyAH1DI7kKlJcK22SPZEEB
HIJjY5of4zr4fTZk/KKgch8p/WAk59bKUKKkcxZ9OlV7IRvzt5yFGxjZcop6BIR+5TFEcm6q1kKq
PL3cB7rjYC7IpMN9oJ1x5N0xCAxXPcIU08eVaECcZnKXW76vLhnWCaCRZQhhBd7OMDLrmMne/ccZ
VviAVkjgWRtEjxBJQ5RC86oAUNGXHT+R1Q4GP4bM/kYWHUBiMi5jM7O3dtpDerDzg1uHeKoeTNPI
qDH0rztaAfEDHUE9YxNyfgJQJLy54YYbKjshg/zFoj8phlDfygldH6JO+PfRIa6qo7Jt40wWUBHg
Pu7ZF7Iqr+9OVe5PWwUAzCkKQjYfUKn+ccYj0W6bpHyjHoqVH34yR6WW3CnisyWcBqJaoDWaUFC/
END/u/SlEldTN6S6IXcAz4fEFYhH8x5J64F9jAB/38+psEBAxNW+a6LmZrPJeXSg5zNZ9S3N2ubm
4dG+qwuEUagD+XpNb24A3T8PqnPDefTEJvPOLh+WbmJFoH/InAsdejEA0DbFYB6DRDw29GgIfU3d
MOoWB4xsg42QGvWjVsCln7tM4tPWxEuZcCHy7PpHkgoQDKqhC2ogW7caMvgDKHYwioaAXGWit57u
Z4ExhqtC+4wArU4ifm+99xtyfkKi7XuoS1YRnB0WPT7+i2CRdSsL8Uj+yshR8I0d7A5FJOVbiG1S
OhTul67Fggd5Omy5tf8+PIPu9rEC2cRDYyFvM0GZ/is2EpB01GeV9tEZ+aiV+vVdFX5u9UX/MTav
ZLUUfWhtjckG7VcTgvYd2qKHETUI5Lr76Sx3m+Dc+k69FTyZnh0lz0ZRDj/0CUDgPZ2E5YfHq2wI
chDnoMQn0cZteDAq9qAk9hARfXJ0WosJ8uP+2CNAgs/U1QdqsCcLNUd/jfDxl15mcqP/o+y8liu3
oTX9RKxiDrfcOWgrq6W+YXXbbeYIMD79fIRsy+PynJm5YRGB2JEEsNYfPKyoj74HJsesJ3kY/dZ4
4afUDmMRV1tVLATaCQ5hm1AVxZSzTWOlEHep2W8szdyPY5Y9qsZAq7uw5c67aNIyXtTAXdYSWF2L
icvAQUWsPSLCi/PZ7D9gmbBrEnO6KYKjIj/qQIAGdJyKZhtJ2/qGBwImLXnZbAygUN80tyJaC8oW
5a7W+tY14mN2rOIhJv758h8Xacasb6vadO+qfqsB6sxZK0EIHDjR7G2qTsZly4zlHl3LdfalZlaH
GdUK4uNgKlTREjY7q3XyVUUpg3azlEn7OM+FDdYt0DYK9KkjA0/q3SmvhFyGb4ZxV9m4wKpeSUPy
rGuC6T3wsSFDwr68WoOmeqmL/6uXpaFuUxluQjQkH77ZEKvXERrZ//myqvivl6WXKMZ632qjsZ1N
ExzH34fMwuGi0YGI/VVdGszjIZw3QB5Oc1UN0CSqG3Ke/VVvhv69KrmXmWdeU1m4x3JunX1u6877
AJSyEF36M/NAUMWN9K+Zhw/UNNhemK0N65VRl+WvRSv/vNIgfa2uVB2gjP95ZWuW1ueV9Sob0hak
RGt5THHf/bHCVJDg/wMoH9GXZnBfHXSHd/Uwpnddq+WXTpvMPXDs+plIC7ktb7B/65c+VFfl9fzR
J0v6TRKM31bYdt0SO2rOhkP8Dlm//CkTkCrismh/pnDliN2nf+QRyACtEe9LGrSoUIvkHgOc4eR3
9QeL/nLbTjaxKNCXKNjP/ncWnMd07tM/VuvmPOvMj6o0ViaJk4J5icyj7+fusbYMkkQpsUDHHKcP
260x5mZuNbToo2dC6A0nuEWtUb8MiKJsmjlH1Sqo2WuRqjoyWyybxk6al3Ee9XsJ2I5btn5RPZzJ
P8bLXDyoKrcLxCbz/eSk+i/x4Bza0ii2qpUgvrxh+PCoXkpV+cm0xTy8f1QlmVgBCko4M6ux07TT
9m6doem7vhk3tuo7VHu/q75TXXa3MnXQsITyALYqLV8IXd2Goqq/WylwMxsS77nz/fbNWJCpEUb9
fY5m/Il6mz8F7sTvjf5TddcMPz1MPgt7VURp1qvl+FFbfXssFtZbqnoeiq20sxJ1mNI81WbS7tSg
g+aca25GaKgSkTHLPjVdnT/ltY0TuV2xgPCGId/UQ8RU2DJXE01+amRd3CfzgGxVNeYbeDT9EV8C
jQTpWv5/vPhzqPXV/nMAIx5kmMkaPelVg1aiVWoOwWuGdcIdKuxOqOorIIHbJh6tz25dNf2jm/SL
f3ZzWSyddNbJd3Nqsd4ISSL+nuYyCIVn4AArF/sbCHwiAyJ90/UguXfdNgmX9SHK+mA4BKjN7FTR
bR0nzAkUXFUxsl6H2JVvCai221TGOWlMBhtcB3nEHtOWbAjdcu5/Q59zq5sVwQmAVJfMCILvtuVl
m37Q9Cfkp4f9lEvtEgWwrJCr9PdW2mgAOrGwSFCt/O4M/c1U1y85wvZj2v3eVID/Jk+OeE516a6J
gurmNXN/wpgPFFEk5H05a/ikYa78RoLoV5kNyR+xfnRMi/fRGuarX/gT/trce9oqm5VlrXGwbLc/
y2RJ7sRQObsUN6MXfX1QkMacfmquwJ2PmJgdB8Mxt/ToOGvw4qUwrVcoqP6xaQlCqOJs8QREWSL7
LGpmZB3NQOSfxTHmLi0rDU2cOrNfC30iW25VFfMrRelkE0W3/uzska4+tm7Wfra6XSyPHhGhz2uT
2mOdVyTys7VxyZ6I2eg/r0WwqDxGNuApNXLpII3X+zo47/U9B0GTHmNDmz9bi5UDHQ+G/tm6FFl0
IMUOAmx9V51HIiRtLeuzFX44fgcmFopqqCTVrYMucYZSReY247D0AiHW9dpqGpeD6UTYQK+vawzm
dEASAPGpWZyE38gjEKxX3NSnKWyHUtypAz/vn2eZde+JZbr+u4fqhlAr0XCnLg6qKBqhYyztYAM/
RcF9aZsAihe5KYYmuoeAAVgrIbm5b2PsnFSl6qcOcZ399FLHOKmSanQ1HHX6ctxn6/VfXbOCWBTo
RbYv68t8HaSpv5hVMZ6/xhZLql38xDkLePwAnNYLogwVwRb1760a2Ch5+ADwQR4O3cjL14tFNYbK
rVY/5GzI//EyY86kCmo/26m+Xy/mmfkJKGZz/arvY60848b3pl75a+y0Mv0NgTHjcwzvOfIMxO9W
A2l10FK8o5Mgya/zqpP1V3VRJI4MVdnE/PfvU4dUGorUIQIaWrnVgYVcP09VV9kUWphIEXy2/A/D
ySKFsheTWlhfcl7HceOeXZEq27PmI5ocoNmS+azNcPYKRiM4tTH/clV0ndxj35TUdxBI4rcOsqOq
NybfOrWdzjJ2nJd3QyBu5Qq/v0ua3n4tiQao+rwMptOSwNf/HNwEW7KQhQuJgbCgNUgFqEMjs+Da
rQdVlBLUnh4h26PqxrYlSU2OH7a5qdtEpv7C2ueF2PaBtVyYhG1iY2uDG3nDjsAX84oC4CvsvWox
oLar3l+Y/K+hgsj48zJ1wee1XeyckfaYCtZG4jDPpnYF0lD4dok2D4fZTpHgXw/qTNWlJIy22LMi
MvC/N2CeiKTa35dlGloEelOf/1WveqhLSZNH+47l8ucr/teLqWuNLvhJAHGNzBH6LQCY7fWVvK+k
kr6Ukz7llArXD05urO86iIZEMdeOqs9oxfpGD7TxYAovCx2IOM+a2cUnrymLw5jExVsa5Y9KEHIR
UcbfQv6zR5DI/0uPSGvldl4khlcBnkhBLwleybi6mrq3s63MPn1VeUWG3OtX+euKzsz7owUE1l8H
UfWfnb1Z97ZD2eobp+/lA+6ZeALYeBCjrGEGpPs671ijyxm2syMfPiubCra9CYVT1dVrg+gg/7LH
1rdqmM8GwwOXCnd596WjNWmzvimKqN981X0KcKnyv1W6/q3s9Y921V8I1H3/Ndy/B1Ll/1nTS4l/
KYkv7jomdnWJX7V4XO+RhgLEQ8ZlCpE7QBhiNkoyO3WrX9osCnUroaha+kiY/TaWHeR5fuW9qnQ7
d7U5nq1sm3e4OVmjeGrBpYadmXonP8gJl4xd/mj676pN1bRYaCLdgCHtV53r4EycVsUKnnG6pwSs
wFP9pLqrAyBplu26732+hqqzEz1DBjkRR7P2x6NR6mBgyhLWQzoWd4LYxzFB17aNamPkv+tzVC2q
DyxzuRHGgDPd2ls1oAZn7OvBwgShLMxz7eSDeInKrNw5rQ5jwI+fSyedPowyZ5vmlJI8dNuhkAq9
cK7EfJ5bZEJZOMYPWAN1CJmhKZezdQ5HOH6/Ix268YJVk7LoR7BGVgBmyUYitUj7Fy0iiTdYHWLE
nl6c9CLPTtq67tLrtt5Z0zy9NAJNmNQFhGn4+elzpDFFMmKKsLDpuf2KsrpFS4ktlGwulmOSx/Xm
oiE79FdZnamDSEV9tIWFfH0c37l/HwitxXdwKLRrmfrmQffFh2r8qv9X32VqkxXb9p9jfF2a5P5w
lqW5U2N/1auzr7ql8dNr6j9/1Xx1/apTbyZf7kzNh1i3vlnVC8pfemjdCuuA2BF3WF3VoebF1n7y
S7FDKK/eLuVj4EnnWaul/9JU5kODofy9TiL1RfTGEi6eLC7DWAYvS9SLLXEXj++AVluM7t5i+Q8V
iWIwz8EJvlyxUSNlQ2fghJ38UI0OLLKniNuFNfe1y53mVM4xdJtcHaPVoIsMFFgGVVanJX+iM4hW
eXGmKXgtI+87N+V4UyWzN57LSh/vP0uJTWDLnx4+S653LJdaf1SlICdC4qKEWlneN92sEUIc5XKv
DtCD3V0VWToQBeqq1v6zoQNRiYm07++k7vRuiA8ALchEhzHag8evEVqUT++zODlURTpcv+qR+wx2
lQX6Mhjbagv+0N7hpuA+SEA3D3btZcfZ9sxQDA3QkvVgERW5K0sSVRG7EVal1PVWjLf4MrE8paT6
Zqlthp2bIsCJYflDjw18pk1XPZ3HbUlk6ye64q3h/ux62W/1vDSvltZ4t3kgraYaWvQzc0voH8Po
WCSQ5a+ghMc2C1mfS+xnsTX5Os0cILikdcWyyWKzPkvDbXZsUKLTKhkh4VI8uE7XvKCAVJMxq5Dy
qezmpWSBc+iEK7eqtfQm564byzeC0YXc9HDv/D4VT82anUU3ewkdb0StKA6wOR3MAaPkvtLPAtG+
z0Nejf8s/tQWt8S6TIsvRIXiizqLljr5R1E1/KuuWK9o/CqrQ3WJscgdzxbn2JGHmpKEjMdcohWX
6N1liNPs0XC6IUxa0f4Ug/sSTLr1kveTjb6UHe2LZoi+aSVmUkBpfrYLJkrVMMsb+iLW3US2cwO3
rbqf0kQXBzirmG6D8kLhd4xOhsjj0BZm9GCuB3ZN7W207G2bEe7fgYFlkS5GfLBpVN2Yon8Rvs7O
agx1SNwUEHi8h34GLi2xl7duwZzFtmDvNA3eQSTS8bnvs0M6gAjH+Ci5ZSjT3uo2wcVKRC6RCIpf
DclaLG0J9MnCVv6rQUNf5E4DuOm1FUIelfDerTjCPS7pvAucu+bb2P/EPsB7j3C1P/VrcJAsQRuC
YI6Phl5qaPqP2hVLde0qQF7vxhi9EtWg6lSrY7DNhWFHH+Cw7QZXlVCDGncfSBDivmenP/W5eBJt
q700QLuOYrFNhAkr7b1ytI3qMLdmvu3b3L6qK6MKqI4yk8Y4+ak0dPK7f5rbSgdep5Fb95nrmPdE
JMd9XGp4Iv9dp866LGmxlgy6/RzMQ77L2RkN8+Tzx+RadXC6wrwF9YsqWDUPiLAE9Heaau93r5v7
fMe6u9jZ0i+3X1dhTWLdx1YzhGKOvINqUG8lAvuAKXmcoqysWd8QUQGtKZK3uZH5/dAgOklCn4Bz
t8wHrxXeTnXzI1IErh0w766t/99XOUPavva9CDXLHB6QWx8eYCMgXmw1p4BM0vWrvk8rEsXL4rMd
pJtqyAtdvxJiPamLVD2fFxlbOa4hLs+6RziDCPvou990R39XMuFZcECSzPulxQJDUsNv3jyhudsh
AF9nxQmCU5U/HEFmWfdOI/68mm/0HfTwH1bc/2K4+A4luwzh6PXUW8W2Ewdf+jQq8u2X2YlqkMN0
XxW5vqoGAgYW/p2S/VGaPnBcDrEOK0iVVP1apXoFSxIdPhO/ZlUD+FvZ3s1sRo9a+QRIOHlWB+gz
2jZrpz8lPYCLEhGI2vnQZnAUYbNfhSHne2cpseYh677xQQKeVGPqTfN+SVDWUa26V0yXssJZXLV2
JR4FMzgu1aiqYFoAtbXne1VyImIMkbhGbG8qcwvc7qzUBgYApdsCQPpGFb9EC1Dr4ytT5WntI1r4
9ktkV6Hu+dOpQ+nq2fdRjjQ109+z5F2eNR3ZLj+YXue1pKp003zD+Kq4U/0Ff9kDIj3MOmsPHxjR
45DYBPAZLIBMgWwwSDETY3AzvblI5YzlxNOnKR5n3WX1aKd35KX0LW9ofMSow2RhG/LcfJy6oQFc
aSKoWM7IJWoDvqf9eyyd4CE/uzxsHj0UhYp5JttalN4BfUB0W7zA3dt18d5kjQZI39U2CenJI+nY
E9Zm6WMQ8XA3xnr87hPotiWec4ZpW9uarexNnWkOcKO2wZLGdPlZM8TlNp0Ff7ggrU/8iVmaUCyR
M6bkUY/qzSgie+vXJlHcfEWSH73pcQ7WFVGACFzM64cVUN2zZXbL5tVMo4uPjdaZ+x92aJf/tgqU
PTW6FZ+Q0fwIhvhHksXBIUqN4JhHGrEttsPMkin/ouXVSefi4K6AB19Mp6xr+KwogvvpDXi7E84I
5D9A8Qr2Sf9gQi+GyG289JbxPTBMP9RBhG3tPiLaCcmys0gQ6TPAnzHuN8PI3UOUoEq2ixRZqDW9
/hAEOoaO5AlDc0kgAJGI2AF69rRzg2zXlkzHbhx75mW9yC4TsMUwqeVdTzg+JmL/e+5UBoBBS+7i
2mj3aJuW4WgDMEUzaoNTDkCn9MNw++WHbPtD5KQnsTj3VtPpl0CAbWVyGnZB2lUh4sl/RP2PrsJP
jr3vL8z9+C7EB74phyyovg0lYBKz6fcW/GQTtFo4dk0dmtq3uMo3Dsx4NOHlXVcn9g+oZDgZ7C2+
mSroyMt44pfOMmHr2G+wAdozkGN2J9hXhzZ0tL2uaePGXKoCgJXz3UzNBcA3a8ogrZMNHT7Qtto1
FRPsXA7i1Db5LXVBVi8xeTsnF/tuqqFyRsMPbayqlz76ow1yAomdeNWIjrJOWG4NWiMbiGto2E0F
k8fibXXDvIHH5JMsLTrzhBeASI6/iizubsZsjduheOmHwXi1vPMAgnKjRcmLAS9kWyOthUSpu0Y8
7VPdVTd7mc41iqZPS17eRvSndwYUmd2S82OQ6B0OKXjScxqfglbuPLOxT1HdYfptj4/oEXQsPmV7
SF1sVIahfwD6sbW7eQSFbJ+N2tdCHb1FkHb9s7fUJCznetki/tGdk2w8dT3YXMTjSc0CX9d6/TiO
cMxquwL4Cq4LI06y/amHKTS090z2/rkc8JlNI/fme8Cc8QFP+tY9yB5+cpXqCMlMmwT7mOOywGOw
ZwwJjKgyzmzL/c0IMRF8MKrVMNbsVs6gOPRzFiTizCoiNXft3Ipzn2MFiU4rpy28tyL8R9ti6lRU
tTschN6f6oZAF+hIuqpRDNX8OUCM63mGRGQ5LeMBskd1xmO8C6VE5WRCsvqcBKm5d3r9Xjeb9gyQ
fOEOS30MoNkfbwWSdofenH8xV7nQZJbgUSSrPyYrg5DZLz675j7XqngTNd7OTwr/9ycc6j8ynw3c
7LVpWJk/kQh8TiLEFMjpnWIL0QQvG35rBD9PEiwPje1iSdbgRkcGHpWWDbDZ4L4r8hRHtD3o1+Sl
Spd2V/QAkbv+V+nlhDAQ0EAzrGl2i5b690MXncrF154jLMuiOb0YVv9aOYgeZk3zIasCsYtI8ONh
VVNO0XCnu8lACp9EtSHqZ5EO3+POlnizpO4hd0moNGO/j4au2vB+80tZTocg5QspmzIIzdIZ7tqa
L8sokpdyJK9vtmxdouSQZ+V+IaB8dBNxLcu622Ps9DqiXpWsbtcL1r+bIg4aMpr5XtbRtWu6Z4xt
xE43hocmMt5T0yNUI7qLzn4DRfhh2MFcdM6aifgEFo32qUj0cdvJ9o/EqOvQRjpP7/4wZ5kh8pBN
m1YU2yCKH2VlGUc8x7q4d7ZdG9aeeNaL5K219RSV0omtr1/eUs+N9501Imgdg03tgvIEJb7Y5n7+
LrsAQZLcnzeeuDayCH13dsMkqMzQKxt/X5PuufVAFrtYyFsFp/mylM0eewh4WDLRcdlBIYuYfoZE
qfNu1TGMLEJO94keHMdiI4nQn2tt/hV4aDU4wYczlk+5Y40ndBUA4Seki5mcpw0yjktYm4G/IQw9
Hdl5FWTXYKQXZXvJRskz2J/sPXbAZthr07hFaOGtKJoJ7CrS5bMfbLNmwA04h5yajNlFHYbEyS5k
Ry9F2blnIFAlMN7h2c8hWBBZQoVTw+yy+yOznDdnnH/rTEkOLLWvgLEvDSxExFqRl3RRwLai7ptA
ahiF1+IFo0Tnhg5SFMqu6I5NLMqHcgaHh6LIYwLx2+7LYleyqNuaELO2yEx5W9cYwdKW7qY3RLlr
zVWiBiOgY1f68RWj7egoRiu9LEHpnCJWamh55MY5Gy0Ymmm1XOosH48Vtm5XoOHWwUiS+W5Iy5jF
LLRW4DHtfhhHE0i1MHZNhopQKeN0F3d3bQ+tx05ckqlz7zwFDUviqrWqY4oqBOoLRbCRuU7e3AYS
7ySJ8+JawbgZl6R9FeI4aC4OqlXmv0qS9pvOc3r8Q1Nc03pgQNaMyTymn/q3pWXnZLRD/a615ESD
XE6nxrGdLZRXEUoel++TA9MnhdfyDq1YAk4G+wBOFT3NHm1qJrA+lFC13ie379FMSPT3OnVwBCYu
8h47JfjmehnfiaezYcvb4d0IIrSBQEm9B44gtrj43Xtc84jAmaV9h0I2YRNodw+xZp3TmRUSjjoB
AQkv2qpilizmrdJgEU3p+yLzVegmsMF0x3Lf2hOTrG2fU5c9cRTbw01iS3UTfNbL5Hd7AGfslZmA
tk1QQrUsPOeOtTYRpeBBWzrtReZ8ZaO9GVzeZRNlOeaE0xg2mpEjG48p25L2gDSTDthvLPiHTLax
cYGM73VdE/tYIpsyFKSYBcK6rY44s77M+yGLJZLjjbtpCZEi5WMV960zeuGc5NYuJwQcWhgLmHUe
PKKZM+6X5jbk7XzsRRbdFj4LajtXMIuvRRolDwRSEeBiE8FyQ9PvMXfEo6RaHlx7ZsKuO8RRdETF
B7wISUyxk9WHrN9AZpB7y3c2cY+XgK1b+b079vUpWAz/jFkNrtLN8r3ua5yT6+XQipEVRRO8AQ7e
9t2YQXzh/o8WEL9z6yd8FBdsiD9CGgGtjcp0lKdxGBUEWkU3zDzyIWNlGZShJELWyxiLB3RLbub6
6I4LAldu2XeryO9WazqHiTuB+EBAAHepyNn0QemFelmTiGR6kFnkPo1NQFDdKfeit5pwrAlq1EHs
b/M6dkNBZnkn0sbdzn43nNE2dO+yBPmHJl/ALQjCZYbNA7ViCY1saHatrBaQrnWdNens8NHJLnA7
2gMLf4d3dq8NU3s05vyWaCK6SG7V0Iub32xv6TcOWcbjoFvXNM0IIc+esZMyqg91nBQbO3sVrtE+
xPNkhkTUvvP0JsM8JvMZ+cphHpowFbF2j/RAf5vcSQsr0vV3yFYgipqmfHA9OKeYCVc1YZ5cdg9E
uwE39AB/6g5PncppooNnGOgwIIwRYrPl60Z+g9645y8x3aQg25iDSjzHkV9tytK/w5ryMMRaEQ6+
juafiHaWO8+hIbWzDOrXJHG9ayW1X93EDzU5hnVnN221E3P+u7DA73S4Lmzz/qHuu+xaDOMUatmM
fBG+qZJ534N6jliiW55L3Y52c4QfejLAlO6j6FyNTYlql/bLnuzxgm6/dZiadJP2k7MRCf+TvkEm
D9ktKKAWgdF5qk/+POB17NftFUW6m96xpbKAilhIRJmYCAOWZUWWlO6lm4LpLJFRCo1uEAdItrt0
QgPUb5PlWDqFAFrZvEhRP2oIZ26wDETcQ4gPIynMjdUZNndYwc0XoDjdT7DkUNn1Y3zY15hoj1TS
DoM7VvCxMSM2M2yaIE3OcJR0slfLdyEssHIsC7bcFNhzzDyVl2nCT70PPoqoskPpDcQ65H6cCtzu
hIumq5xuEyDDigfsvvDjNw+Z5N0UmM0mQxBzmWKXzfDAF4Snxd6NI32XeMUbFufTtiVktsNECtm5
FDRhrcW3pTSbazWly05ETFGliyqWFwXFXssGbyPLDHW8KD0QgyvOOWZirm66F9b41zlzJMaM2YNl
GNqh4UYKo/mhAMAxllnyKNjPxg6JZgwnmPPhlchWsGPVEYf0THZ2jRVPh7JxjW0GwCZMfAyysvs4
mRyWNwLhUBCSW8fLH9MgubiO3+0kpl/krUt9P0DHOy6eHsD4bbFMyRuoNENe7pGe2i29W+9TMs9h
jEPkPpr1nfD8LoSuXOyxhOBJEiXxTmbyw1j1BdtejM9GSVgIfVGolGYS6kEQbaTlEnuKsmlbmN0z
P5W/yvz9IPxZYImAd+9sbb0CjExMUA60vtfh0dxl28mMSmA+U/KWEp+B57rRwAYCapfdZmBJsW8d
FE1blCBAh9fyqS2gcFkkAgNy/t0Egr6Y7DnUWUnbvVGsz5+fyCyMlyQrHrWoXTaDbkR3ibA+XJs8
/DI056zPkxMq8XZoa8C5arIZjXfx2GVCPb0MmGgbC+HwtjV0nnsR1LkInFIuzhIdUxTDihDofhtG
WEYddHTrzkPrdJ8HZwEFYdclZu+u8xgF+bKHo4m9bw4htV9QPwunMgMIELQnIxv78zQmw1mdfR1i
1+7PZQZ0Ck4NM7VHuB18+2GuCv/Aj9ucrUJvzi7xrr1c6tuMfdk5aZkYspJNWwAvaaNG8yXJgL6Y
Di0JRtsPLkQv/JBQ/y0xgu6ct9Vb55cEUCp77I5LissRE/V30y9mjNb6+TxaPe6MuNWEtWuUiAg7
VciXYJ8GrRgILxymeanOzCIVm6Ap2jl9/eamoALkENeMT6hFOOg32/VGS2tsaGY/OqsDy1fWoWl+
cwi77yNN785Lj7FOMTqHjsfhuUPVD60FlqVh29UvWS5/E7LqP78rdaa+pnRxcHOco8UPCTwmhwih
O3a07DPUmb8WJ3Yc/N7brqkm3jQHd4rGsxu/QmpqeNDtDMxL2V2QlQ28DGmbuDI2Qm/zk5QLCfdl
a4z5o6EF2a6a+GAk3xyjWZUgWMELEUUbHlLrG2gRlBO3XONxgSnYJs3nCGUrPUKKu2iPo2hXNdvI
D5G1GSW8RI3FGjDYyTqrd4CYB3lhb3klbdfgwGutqjrrKVL2DdvfyApTCYgSqRDo3y91FbC1Gm3i
NcI3zgAdzHMCx3zTePDY2p/+Uvwk7uLzzUYT/1zT8dkdU67MIZySNEE0h9+qMaf63K0HVVQHGzEP
/ub/p+aocf/Ze/QCsZ/HhOBidTCacdMO7gebkx6BxsJ0d65mIzBS5ccBzT2SOnSIG3leUDEMW2cO
u6ADn5l4LZA7DgOIv/38e4JLLhnAydDkFUuv9FRoJQaV932DKn2fDo9V1FxzngNnfP+KTdGUP+YS
OwcNrbEQYUbtvJj3ArdLwuGav/PyDkU/NyGdEGfLE/J/Fc/updwbY/zokRWLyufUG1473bcOwxom
0B2nPE9xEE5dZ15mA7PuA0QE77nvuIeDwQcvWdYvgaJBYqhaxRAph/Gk1W7OrYN+ajKniNJ4mmDV
RJwxQLyhHYozmt04DUqNZRVkrAtfzQktGM0JF7LOoTYB0vItM8yD2H6enLBqmvwc1Mvv/Ng4bgNa
PdkjalW+mcltSorMHGVwG5PFOhBUbmCNbTK2EFunE/W9XkJqHNhGbZICXe2+iOt7JyPjXNcVNqTV
AaL9goYmILShxsLOmhJjg2u36S/5O6j/7hJVKMlGaGtshba01xzhDMuotbeGx+zemzr/VOC0/hho
7JQXZ5G/TXly8BZ5GADLPHteUh+4BapjRBz9ra4iFBMy7Ue/imbavjGAGE2Km6az7xHBsGuKNPkR
N+krkaRN7U32x4CeqIuV8a8yIZ7GvGBWmntfRCxfqjhrw06fj60t3J9E5n1iATyjPF32R4IlT6QG
4bj0LUQroiXbOhb5ydTIaXqlvRz7KFgOC6mDLShNa7toUuxYPm7rZswOervGOxAAFRWRVpn07g2g
P8KYyfCEq8OjldXpR6Q1Lkxwkgnmc97o9UpeQRDTcpcnMeofUhjv1Shb/BYhTJLtJw+D+3TmZwE6
QGO1jXOYv0mWl5Bb85mH1E7OZXFpywaVzDV6NwP1Ha2uPQZDp73qc7ZLAouQKoy9bdQXO3RY41eQ
gj8T6S93dmdqL5buaBgCI9fr9yXIRqdO90U3+R8d8esu8MHWi2i+EPiMUUVGTmkgg3zEY3Tr4035
QwSjtfFyz7hnB2CduiYVBwH37Dm1Jax3MuG/Ov1oO0H2ezfzhyHEYj0GddGsbsr2McDy59FqI0Ib
WlL9VjS/kBVIyZGmTbh0bvAM2hgfvtSDMNwuFQvqfLknxPD7bMrTMifyeRTSf+wRtkgr8MzzwLSA
tyGPI5X/LnizZ5XzzsmlFeFX+bNZ9VSVqqwOqvvX1V91/zmEanaXSD3nI7PUTrhTeLA/UmaVz9N6
NFhEr2V1puabIdXppMr/OP1q/+qu6tThX3VqHFU3G7LaWnozheztiiIEEtwwqa6nuscShnDqX7XW
YLMgWNsLDcjuzlzbVfnz0s9jMpMG1BxtH+dJe1aHZp1mR7tGfEyVbTH/VdaSgFXkkF3r2YyfHEPn
dvBLawOIKH5SdU3p8nTP7PGg6tRBh5uup2N0/awq3fwh5jH2dZEcg+Bkm8B8vi6qxNKR32HD/4+6
TENp1xj001cdO05stVzrvrYLY5f6TXxwmhhNa611bnpj67eoDFKmvkn+6HzjrQSI/Gzq2v/i672W
JEWWtt0rwgwtTlNnllbdM32CTSu01lz9/+DMt2irvdY+wYggoLIgCCLcXzHeZj/MjjaW6i/FNLN8
CqYdvkjF3xGIi3NslMmFxAisZdiJA1Jzmu71h75OiaX4+YNd9M09us9nl2/sXW2PTJHmJL3CHDsn
LPnv8tppzoi7fOR16izeHupRYdnFsBLYD0M7xszw1YdkbG+IoWR33sDcs2JxcwFFNaOsh1TmpGTo
xxXzP6FjBHtutPdGQP8hb2v1b/TW8kM42PlRnTWUWMOOJWZX7u0iGfdNVOVnsy7I9KgIMmk6RDmm
3oek79WPyhkAjLbJwqYgkpTieH+JzcD4Ky5/Gk3XsFIG0NgF1pd5MMtDBnfuNY0QKSjH4juxfCyE
lqo60LtHD7V+KckGonBwaqB+H6S91LWd/uFZfX0vpT4qZjJM40PbTh44tTY8FFkyvOahn0ODjYaj
grPEq9RFBZNdwFGPUvK6qrqLquwXMjT/NphHy0EOoweDslxDNpn+Oxqs8EUu45VzdFV9kBFbg77D
wNZU6vQqdRXv7X2r+I9eQw5/wiUC9u6zNmfqq4Ki4slxgyU8wbAtdegTv2Q5GVSpsop+Rlu4+CHj
ulRFwzzt1VLTz1KMp6Z4RbX23yvkyUnRASoJ5lVArsBBn+Mydi5xw/iKZMv/gW7XJg2mN6bmf93q
P7cjxI+HgmroJ7ne1rDXoreRbBwrG7zVUHAqHpAMNK/GuOjnVPiESp1s+kItHtplE8QKRq36NJ8+
Hdgaa8nsINmqPm9VsjelfvGw1blx9kv1amY/deTt3LpBglYnZRyO0b97W52ttIAIau8mLRQyTGuz
PKjSi6IDhml1H+n80sTeWc3aj4BA0NFnznCSohYifs6aBN61YzUfoe8vIJ8lVrg0joYwu8QhMsJS
HMKuvI4ROBOkmlh7hfaH4aXg2wqTCPNSNEmqX/QG5H47dPbHmNfDBfu+6iBH0Y9PLm1dTofAhCvf
t7Zz82smJXZCdE5VtBCRtNR+d/qcJZgXfpGSlWnJ25InkFLk+vY7XmuoJLXZi1QVXcBsIivneymC
mDL3yWj9XaHzcNBHTJOsCFMipYuUo+V57rvG1Oii5kzqpFgg9YL+GpMcaWwwXDzDYLiTgz6Ijvev
Ot263w+TwXtVls/qctGkZbrbel5+Lw0rBF33/tTh9e7b6U7qBr48xxA9/ZPH+t6Lyh4SDZ+4UT5s
8m1ydccn3Lksr9oeusjesPX54qTNCX+cFOxnEJ1z1ELeg+GlLOvs5ClVckqHRfdysN8IElgkf7Xu
WIDK+lCSnuhUqn7FyYWv+5RnH5Y2TszzGeWwwU6ZixvO3RxBd3aWYq/gxNF5/hdkd9MPIML4lXTm
WUpVOdTvjnFldIyO9lydHVBBCBXrHvStRLuMuR9+NCORrLQiJQWNRr9oSOruQ3ICS5TP2fcgXY5R
anYnwlhLbMxlOo9mYGfkaK9mwcXTD/bCQrUXh2vZ6OnFMJUnI6+/drqCubhbTU/8aGQ4ipF4dcra
RTGgRcYkj/eBXUI11NEQRDWr+KfN+2ffr9T3OEBpEsTNrjY9/y0jrpVUzNVVpeL+TBroomUje+Ey
x7AL8yHIg3St0kY/uilG/xo36Y/Sdo1LYxhQxS304SamuHdZlf3F3Lv54ZrhYz9m2q8a/YbEaywW
S0/NNO+YkOfksNsWuISFq56O+lSw4K+Rbt0FrmZ9mHFzjQDy/tAyhOGU5xSz7FfdLu5qTc1PhUac
Nlfi/AiApSTpHX1l0ocJDcK0+7D1wp0Ps+vZRECeQIAd/ajDf9Rgts9eoy3o/NxFYZ4YYY7jHoa1
LkFbFWQsvgXYPw75+9DFC7swDW9SxAPygdSLdg/z3n72u4k8VDdUcDWM8TmqzYVfFjcnUMHxpanQ
CLGU/IKBfb6PU7u+EPSrj+ZCK2dlbrwy9efPz+QgSVAcAEEdY4VEP0mtFCOqNiJ4Y+9M/WVQ2tdg
ZgQyGGpPga8XKOHmoL7wWPjQnRbj+yx/sVitffSzq720jX6SY4iLencddrq70f7ZMTh/mKHjveFq
tbNt3froLWN6m1H1l2MjQnDEmtW9lFT0Fl+rnsj9ch5umvNrrudHKU11Vr42XnIK/dLC3a5SXojv
n+VY51nqi4OT4VoqzeqlHearqSYqshb6JanS+TFbNq064NDZ6oRrKJVd0596V7HRMtLtx1HXHNa8
U7YjooNmgFRiOWM/xhbfmGnK7jIduwp10DjqT+18NCMMUNeyHJINCUyM6/tHKayXyqoGEfemIIyK
Wdtl6JHFZjAu8Bmw6hDCEMphUiyWP0ASwObsBfZM1gI4EcWx1Wk9u+p8RTP8fS3KEa0u+1tkJY9Z
2v9lFnFxzYh4PfZ99e8GBUznWCZ2tf90YFC98UHnp2xtW8PRDBSVtWoHgBxpkeUqUUswaNRjBAMw
jnwyEnc8hT1kSi1VgyfeJEgCdj9P9xHwKqmTdu5UBk9SdCvzGcYdUYbl/K1+rhrki2pbQZcxqJnK
+dohnPwQximbPG5zAMZQLIe0JIm81EUmoydCQAFwDrt9z6z8o/Sr8FFKnjf5C7QyZ7HLwaGNlbMy
2DEL6bx7V+1cf7BL5yuIkRbQCy2wjgDkab5JIazJMWV1Mt9LUWuBckDGS7HCoWk55fHVHzyQw0sR
Gc/saR6i9Q9LlW1N+6hOA5x0aGBlAyHWAU0UKUYDblC2uQSil6OhbZU3uBg2ljQUU92xnmsouFKS
39cG+iW1s/pZfnu24LxGK1ZwtKF9tQCLJh27EymWoTrTNfPF4Iajnp0hgxQjBLWU5GqR3z+nJSFe
Esuk1iwtV/dK1dQ3m2QBgeSpYqw2kcBWbTJDga2lH87IGB0HgfMPAOK7mr0QhskzRk7zb+IWXyYi
oX+XaFjvScqHbzm6bjssVYtdz3rlEQRHeikL27+1xhxiTadEF/KQ+aVAxPNJz+IvKfJsP7HyxV8v
HL84bvkzzwp7V5jJeNPKyH5yY9A3xH6in1cS8Q0RfBYGWuDGj+mYxyBxguCOFOk5Hud3e86NHXKc
wDfK1H5o566Yd1ml0b15U/s0e5KNgg3BE9FQA0DVPw4Kj/s+gYHuDhX5tKDqAVwBPYdDp6Kx2cFi
8drxDrD8fK2b6nvZpAqmxtn0bnUV3W581vxa/2LP4Y98dvFATB76qfRPoR3+qroseYpwEjhqqaOc
oOmrX0or1pi0tifN1e2P0D6TEku/GvM8nAwlio+ukt4FiveD6bp6w77jlxkV37sxNEnvVM5FAzFK
ls09xiVCY2MdpygwQX7wQiP5NpAkwsrBBYpUkax0eLGTavQOekh6qQII8FoUZyLyMSk/PC/aPH5L
W9SJyRJoX6s58C6WR+YT4Ht6rELkMU0HsNIAFr5pev/e+ubC+n4ccu3VQO4cInqFTVOOYn1BRMxC
7pLAy0i8V2VuXjvG0zh+01smSS9Fa7uXKeuQPxwBKNd74ozKRVPIq8Fpqk5w53XkQXzj9gOoh/qY
EgE7oK9kH3I73xmoVV75PCKxaQd/V5lbv806H22q9CeHxD3gbickYspGMcfwfvTiH1OuRA/jgHbu
PJe/Z2gwZat734IuaPYWbgovJG815Oat8BZYOVH5qHQPQa4aX0B+fsfiuvxtooJJLuhX1HXYgzsh
wfqiRBxiaLudikgdvrnB8KoWWvRcgVKRkmwqC9cZiPMEx5YWsvFLHaTL6C3OIcMrMioasL/4Ajbi
GNsDEx7NVN8mUqtHTyfXLUULIcXHLPYepNSDLnwbDMjYo93fS5UB++DsRHZ1aNxEe/N6owXlCYBo
KUkVJnwIvrVpcpMTlq/P1eDLzNwluhSav6h9lt3b5ANpNaPyRUpFpgXH1PXzkxRHVjbkq1u8xmjq
6Vr3FikpCAGnn9Y6ffK0a+/lNkhemsiGScmJVyN7lhMCV5mOSYUdmhxkVo3Lik72YbmasmzGgcCf
AmngKi0IdQ83v0AFarskLlA3xFeT9TfjTVfsI296m2LCHZOl6W+N76AtV4e3NAv50hVt/NtubXSl
mTu9OqH9mg4/S2823olp7ifDGl/5Thjv5Vj+CBOEJuQYIVp1jzildwExar7bWgueq/eGo7TNDT24
VThq7uXooJLpUZvIOvvmM9/7EjBMPWU3L2QGARUtepUN4ijFsUr84pj8p06fomwXVB7i3bYevU7B
CMrL99D+Ns9pGBlvbtEZb8msMOiDablKMVa87qrNwEOkiTbYxhsfsMnJorV93pBGHlFpvdjL6VVQ
n4C7+wiiw22rlM55lU0SN4x2zTBenSB2Xlu00R/HWIFmjrEaKMgAdnQ2E+dZziAiGL6gJceaxm/z
Pajf5sgNGo8Am/+9Xt39LjLFP8LsBxilT8orXDr9pGhNtxalrjXrQ63xPZOSGjTFea4A2K1F3ees
OTv7ADeepAovLNJ5Xazu8bUP3qRumv2blvNiSKlulf7SWnVBC/6obHp7eioBhzysVbAgrwPz/53h
5NGz4/Kat2hn2ZNu7sjtkik2huBVNp4antXCmB+lNPrY50S1ey70NEr2c7NEgevK2cnRIuIrn1o6
obMmiU9bneElvzxV5aPXl82LFsEt++V0J2ts1FfZ0I9Q8OjJVm91vjl81DhG3KPoo772gR/f15r9
19YgYZ2C8kbTnLc690DYf1wv2vQDghXICO2t0Z7uMdJ6bjFeeeQbmOFont16SBA3KdnYS2HdtBzw
0vBVa832+kednGY1xfe69YODVlYZIJ/ceZGNWxMldCAEwFCnrlQVQLrkYurhkMBRfatjv3zzk5Lw
mhdHZ6nLopxYZQzEPMyLcj9VPl7MUeZfpbFpuN+CApViwwT+U6p2e0wZZnHei+q3ei5fWwKFD+i9
4sSVIHJrhouRCHRQvB6GO6cze24AB0PgUwcSqSClNLt+U6c6fmpi9yoHpQoTHI3gfeNdtWkoHydz
vLPrENuVeTA+GnMob95Yd6CCpiB7qIPymJdHRR3KQ9M49UHDOAXgEQ5A5mLp0i/GLXHvJ/eZqR4t
u/raGH4BH76/98v+weoDFNtDclLwEr77XXyyQgQPEouVTsEMwCu16jJG2C27OQi2+qr2AcwJJQTT
rfb6oWUOsm+YfeTetybWs90MSniP0ytEUp+vuWT7wMfArjfBoKvKcAMx8aHVTnQO+CAQ4FaBpANS
7nv9Tp3RmsOCyiC5ADvJVc7pqH9h3cVgA3rhUBrqY9al10lxlPuqK6HH9oN7zXoIcIbxETdDzPLP
ZZ0M2jPrQ/dtziztNpHRJt7REkw0il2WTy2cqZ06Gh2aNETroRM1B6/sk107841kMfyg9i9a2HjP
iwjfBInBnioT3mNg3JsNfqfKgFxwEX2Z5/mdjNAharXyVNite9dnuIARCGB320wDCvC2Ud0hWvYV
hMV49dW2P5VO6O9AaviPff6Ty4Q35FaMHbrPw97BmOk0FYp2nzFXzaxRfTFSrjxU2YxNm/qGDYt+
zJT5WCQ6nDx8ahptqG9159dH1XSHQ+Ngfpm69XxQW/1rMOIfAGKqOwY49lbqXL5YwD9eKt38UOKo
umSoNd4jkwiuhG/KMW2c9r4sCqIk+gB/a/b3QTX19wAJLl2NIGNbJ/u8Ls9eNnrX3Jgq/LkBRNm9
GWKRCzei7ruLVS2IwKDTjuaAizkA4e9INf3DKJddTLLke+5WvwcO1+1RZyOCR7+xGwW4XtK2dxpb
dBKAa6ElwYq9M/jaGzZsG/V7legTvDqzvhsAGlyVJeBhNC8yo9aWaTVTFLpRRx4Eb8oKLVYkI6Kh
VT/07J/eVh7TFJ4v4ij7NH4Bvfx7do3qRv5N5UuY1GiuqbepqLRXE4aHSbcn3WvXQwL+xqn2Rh5G
911eBbdgZIaRaby/2PLuoXeWyO0NS+8tscpj6oEmhRN9TPgDHI2EGKpd1fU5tKfv7mIfP7q4ixMK
bENCoSvYoYHgVve2cw36EEeIADKNhi6nVtRLpOQrRIB8P8TRzyYrb4SRzQvf8j4BsYK8VX3ihv6u
UyxiRsLwZB8w5Wgr65nAiL6LQZcd/Lh5w28NjpnbGLzERnENa8bBWDHx/OubfdkRE6jzZzRN1fs+
irT7dtk45mSRqofake9CPfCPZgdSL9R0ViiK0zH2Ws0xSBJ3DyjrFBXBT4XMA0oMEYpChDJ+9NZQ
fmmRNeejfelyH98TF06THpADUUfoqR7T44egAcgzv7AiaffkPavSfKzHNNvhBvCRxmrIn3esBUJ9
mCAXP40eAfZa7yaywsErwip8PtsKhJKvduDwzfh+BHmJlTTYLIKxAMZVODxmS/B6ToOT7S3qs1X/
M3D9DIEyA3ijq6eAGMwc4KF/DmcHvX0I87tOg8rU/hogDUbAfo+NB5yvth2izs4Ony91j9B0cVSL
DoRyp2DAoqkK8pHoxQSBT2KhdN+manodQ7u5J9SY7eduQhQta59gL78SaW52FnryV2/CxS/Sfeu6
WMEqfu/dlMR3b9aC08Gt9p/G9e7LiGHWbBSGsbSqLjMKS60WfhsAop6rrvuG94EBJ9gOjkqZTA8D
XkX3DsHjYiEQB6n+ljruHfiHiVn26HMHh28jq3aiGwHwpRjnOKPDrKqARJHFFYGKNjDJupXWpXKr
YmclWM8BXS8AxXkWoBs+BifIzDcnJymlF2huIR37VlqdS5Sn0A5JHJ/LqTXPfV15f6XeO1ymTm39
H7NdH+C88y31FoiM8iMy+n1uZcFNH4Nxr1dqc2Cl7l16gGdnCxwouBNSUorP4q2DcO9gCdj5qnlg
BvjgYfD7nA5oFDmUEJNJjq0ZvOeZYt9tm2oonLVoM/O/2jUUsXq2Hi2fuaM3WOAY3QygZ+V5Jz/w
vX3oob6mMfTtWTLvdDXgVfRN426uY9KmzD5+prl+zHHTvakz8k0IRb1gX/rLWhyioOrcY4EunZHV
GR/iZbOI55j5iJ2wWbcvQ99Oj228jNyUvDJoX+qIqW5Vp+cycNRwnzo8RjBhV6Vl/dH1KTMPK/qS
pDo6h2bxbBmjfRrziPX3svHdh9nr4KG1WnxsupfUaZJbyPLglvpOdDAKCACwsaM7yzZf9MCAveGN
9Cgs3AcQV8T34uOg1C+z7hNcIwZD/0fgTMsuggGzl4w0VGFgiaa1eF2BwPzPRunIF2Fefik87DKM
EEktvwSpMWZeS5gFvwYH2fMlEaDMWGz7N6XCcAuORHdMPDjWQQ8aawqGiRWnz7mERu4RlL7SUYu7
xpye1XAeoXb49mFElWY/LUVkCqZ9b/KwzNQFaOaEKbySDunJWQNd5JnFHYiMyzDBSAGu9NiZ3YvS
4v+Ew3Ny0LsKB0DBzIULgd8Cf3Z0himHUzC7j2OqaUwFu+zJIzV3i5vqywzc6AOvDdCGxT8h5u4f
ao4XjNf+dAufzi1RAmcJFdSzzkonpUM5nqs9yGbiEwbAylMOvrRGAzxgUilbBbCnD1JgqnPzJpcp
Zu09qoP8msUlQ/bYOYfaioGHkFIABFfM+wLFtMgpcCdW7D1meObDoEHprQEKKB3AqqTh7yE54j/E
BFgvyRx+CZGCQ3z0NAV+eXAcjCYX5NwBgPYh0Xi66P+mCupb9W/WNe1dO2Tneqz5TIIKTJzEP6t4
yxJ2hCpYX53w7yIvja9IyKPIOb7qSWBd0kF5nQkCLPRW9VyZi/FA/E3tjEvsjSHZ+oMXzx5m89Zj
TCptn+rIl7ZqjvCfAWLcvnNNfbrX0vh9VFmlhlWAjGIIZXgxaap8dG2Shr8HFOjLqgARZHV3skl4
g+Uq7VU4Ip1+d4OjvQHbdZHGViYWAibjtLbg6vO0bw5FanvPsACcJ3V6n0HwPRuAEew8wO82Tr6W
TAyQr4yAVpYkU6U4p3rGnK/MAGgqyjnp3JD5k5ECf7EOedAZe+zF+wvsiOK9M+vmMsIW2UtRx9sa
vHFt7cJGaTDXrfh/2s4+6GXwc7KV6VzE6XyH8MdzPwP2NjHVfgqQcnkKGq0mM4wUptM76dGq7epc
QgM3AtgZSoLEXMbPW5ga7oBUsBOSZCyCnTOP2ZFV9JNBnINR/JBlT10IWAxPq3dMy9prtmBmygVX
F4KwuJrOU7TgRmtjUq8AI8IFSSqbSY++KIrhH+P/VEm9NM+W166+lQH31Wuh0+2yImUrQM9GBzmt
1VVw8E+TajAxDN/jBqSA/zY2QXoKoPParQG3aBjfECpH3RDPu1VXQzBCghvKTBYMbuyg5L0IbsiB
zk8hSY7fJ7cJbuCyrPnIZJVfIrvyRlsVXLKL7CYzESRYWPx7Q12A9nVbHQWhUjlPC6SQuSzAoR64
ddDg9eDvEkVb4gjUBmCxjmRV/naU/JDg8foy/TT7ARTzcuOa5Yqyt+ETbS1R56NAFaVynLMpu0hL
LDW5M8gi4s0ux9rlIrKHm/u0s50sPcivTNCaJgGL8Nni6ncOGvUsCiOOt4fkPlzBcP7oluc3mpFz
yVGjlhywbBK5/7Ibs0QmpYXxnRSzrDqHpaLjP7P8phzcZ4B3xkX+pPwML3gKo2pAnKSvjl5Z/pTz
0jGAY748xvUJS6XgpXC9j1ldQhrd6sZS785IreDJBOhjxf5Kb4B2S4Z6nNLxqOr1P4IHls0AjLqr
4dcRT0VyJKsGGzOiykkZ493mKEnvFecVqsG3Hubi0WtCnqiNhOipTZo3efZ24j4NxH1Oc20wrFu4
iF8Jxy2ZsuKWOiz/WpyFAU3+30MDO6wDoW6CgzwueRqyhz0naV3ZlV5ghbpPXrnbeUWf3/B19ECf
ye6ygYhA31DOlcYqCn3BZAaIAMw5ZUUzH//YlbMdHClAIrtGflt357QHDWVHF/l7Y9MQo24OcZt8
nUf9JnduvUtQS3eFlU4HuddyV5K2YP3faoivLBgAeSZyhuxJ3dodpCwbI8UxpOlCIJqIPg7dqzz4
tWvKrdl6gxypiXzuKjDsB7kV8iP1vub+tEGh74mgM8u1qu/tYhuC3OV6f83c6WeAV8YpYzZAr3vT
qryFaRue8hmic6tPr/oydMhnO4tt5zwHM0hgXPd2KnROlHAb9ISsJC/+P3/4j98gu9heQXbXQ31t
uT491GRykCaGfpAhQL7vHXLjFxtA1viawuVdb+4Kp/jjrfkDVPH5Dhqk8YoI1uTcYN+da/MxdsNv
Spepx+0OMwjedMeF0r0NLmr/nGFieZLf0vvVU2rP6gmNxn7eN1l43w66AsxjGYeW11rOlL3/Wed1
5YxwQJgcpCf0cXpiCsPSZekI+oi0kwnHeus+SwO7mmlg6vsBCbaL9OCxs4bLlFssS6pj7gwYH7kL
uPJ//l27SK9+CFbYyw3gCgsgZet7c/zg6guA0SjsepG3YXhbhmXpSVLc6gqiP8uIZOmzc/SdagCz
kj47gcIYKe1ls72tf3TRdVeOz5U3XLzG3EtPWE/BVuCsfGkbEgQyFrJgb84odF+3N3zry1InxWDp
hWrfnxpAeufQiU5yzJTOLi228z93QSnLU5O99Rwpr7ufjkvxU93abcsKr/d16MFWjgR/al4DuHK7
FHhMkQJy620QzsuHQ/cgmgY6C9VJP+FDQZ6eeYE88cHWMQZ1nvK5fXGYG7A+vNeJWMxqsWuhTuSA
Uoa6u7MWrOo8li/54HYn05yZSjS6elCDgthNj8DMjgTvSXgHU77YRZrzUB+CqHxysuqPBy9/VfrB
+jptZancusnWV6RJMaTtpcd+UDqjbOpluJY9PYG+ZMZwnuTuy0UK8IwTmBW6Xe9Dq9/LWwKrnVrZ
/aN2cI2/cgsRJVm3TLgGHyHV/W0LlyLkhnWxkl6Jg0MNiRd8w5joH1EP3B0Zk6PcY9nIY4+X6QlC
uayRp/R7Puk3LzaykzqPd4lZIlDmdRcZZDRG7RbObol67iEsgvULYLQ/IeVnV7mgPHnZY6RvFzaM
HQ0/58F7xl7OXTHLfmK/+XienXLpEdtgoGqqc+W87ffp7agd+gni/XYXy8xhJE2Wz0zmZtbBt6AL
CakEXsBf4JINZuIe8qPShNwalBMDXZRRs46rjplMtsDrVufJda4TwBzyuWfokWgUR/Y+wzFsnV2t
q6hICwpybrq2DsJwqR9rIzFOcn35Xb4djddWf5qNvD2ppvEiT3V7tLKXd92P2Jii3VgUKP1DIf93
gbYNHIp8+6W8TuxYnpY40rB8AON/1DI7h53f5sMDguzmBWhadRPWzhB11Y2+8LsMs2x9vvIktjFm
ezB8oH+l0DPNyasPFgRpZDGw/I7VgpfAZQQ/oBB4LLll8mSkWwcqsUcLeLBf4Bvyn8FcGmwj+vYk
1w69jPfbTdiOyp40+f+/FHO1EfbSg7xPMlOQHyPFdS6+lWVvrZwjbD+Y0CLMIBNdpbMvKh6L0kT+
7Drlkl0cNnnV1l3y2v/C6tcPpfzOP2YZ67ll7u6BBdyTEMQegw+9zF9JjhC6ltdkLpCD2QeT+Q2t
FeLJYZ9ciiYM1aM0X3f95QsaAQbBO3ydx0lPlRndttnqpjkj5aChFKkBE1smYfLvbJsVJSnlP+ay
668v5xEmzsNYoOvWs98ATz/ZZKnmPXq9BUmo7678ELO+6a6uXuVmy6RO9rZ7v9WRCELzOoAAsjWW
v74Vt3Nlb3uM24Htep/OjfKPDqEOxjDGTBk4O4AA+UXK8uZxxxOW8cvx9cfPpVbsImVQ/5hGyiNc
e978TwDR/irdNdJVB9D08gzCrkNyQ3rKf9+Vs9ehClBOc3HL9PCZChLAFNmWcJ84IULwkKPbgW0N
KAdks7WT4uD/GLQ6v66/funJK9lje2fW+czamaXW0/OO/Ml/3jvZW1vJ7ueynLRe9Y9Wn//A57MU
jcRGa79rM1KzMq5sswc597/VbU3k6DrPlt1tI89jK8qenPc/r/rHckZaS8NPf+q/1X266qe/FCwD
PkZzdRfC6FtecTycyVVU87pWlRdeNoRSIGdCI2LxvoTZts1WN2d4gkK/o03VGuyujWS4lYtvTf84
Iru+GYAQIgW/9mh5WbY3/tNLtb1A24smddtpcsb/rPt02n+7/Pq6zvlC7i9i0H7jwcWhjWntMheW
D9e2WVeyW/mPWMV/a/6pbl1PLJdd/4Jc51Ob9S8MiXevKcNvtfPCvQwNsgaVve0bLWPIVpS9bUK2
Nf5U96ko7fwewYD+h1YjiZAUNkQ+Xk5y70xvpQuvu1Ir5ZlQNsvqrMpOule8bcM7YCpo41tZmRca
uZRl5GcuFBBRsjLLXUNHfmC1816GB6L/SLI2KAP/S1dbBw1bJYYgo0tRzpAwEX87yJOUzTbcSlG6
giOL/q3N1g22uk9daLvMGDQpIQsXptegzuahc/R03sv6NwFgQLgoGd+DdohO6xsvN2XbrMPqVpbb
9T+LcmB7daUYEEj5d/iW8qcrSN2cJWAntITXaBvs14n1elyez3Zmg1cJi7fsahEYMZYIyR8rx62Z
nCsbmRhsRdn71E4G0a3uj39cjnw6ZfAq5TgbD6ACn2uoFLgGSAsi5YYGkmP5cJU44rVvMnT5WZJl
F7kzZdLn2WVWnV2TOdZFnvD2RNd3/49g5h9Tha2p7MnDj4qeiN7aaA1y5Q6iJ0YcIZOio5U9zF5J
OgY1F216lFd0jVNKDxhnPW7+khf536hWrQZHrLNJnTQkB/M8uyZIBMMSh7Qmm7ohW7nbyr4VKOif
hdauXHSHndnCgIwBeYt8WLoWnE3dvxPOtkUCIFLRrpG7Ks+lzqAy6VXxXsbwTIRPri8PeG4R3WnX
eOan2y839Y9HtC5d17suaxbZXV/ziOTk7JnTUe6y/NltIz9gK8qN/VS3rurkyGcy59ZSDm//kh6G
+t7GWm+HjSFWcUHuf+mKeDwbCAEedRizFKGeIUBaXPGZ5KilkzszHGR6lqOeB8xTTxK8m+rgLdKy
s7ZcQ03q7KEM6nYnreYuGy/KXJoHtc8A6Q1DsWsiXnXZeJlr7m0PgKcGpug+TdyTGoVWfkQyCMNl
VvZHopKghifn2uhB8wQni1wzorEQzzMH96JYvU/98X1BtL8GkFJe4d/UB1TjRlQ5KEpdhuBRlpCe
qEdUIGK7Sl9jz0FZ0OwephgtBAfYwkknt3/2LH9+TqvmB3zHS29q5ZcxN3HVSv1vecmUvMYH/uYH
KkjxrHnvvdn6xyNaT2bXD0g4aC3qOMOwC5q6/lrPYHpZkpcfupraexR1gFdFyHapxWILYBJKnnOr
Qr9JVZEyikkyNSU4bowYq8dxOUIoCTOBAUeBMNHOTWGXj/OUVI+yJ5usKBx0z/IcYWGC8FYRB4ey
Qn7In4a/TZJn51ZdpPwytTKwI0GJ47AEgHeuz8otLmJUr1UIn4aPkaiKguGhzQowQV47sB5uCvcG
UoP0mkewvUX1a+qn6HlYNhBdomdfTb4hq6lcparMMOlGdxFVrgLhM8MiW+MEzw1q2M8qmdDnVNG0
/TSOASsIDsS2B7QqtbmXOZaieMjupmHoHrWk857mZVNnwPZs+hbsalpsB0I9S/da6eCKNpCdMSfM
5sZRRxfG/zUl0fy4lkBzoPzr0Oe286vI8p5QmYn2Vdju0D01jo5mmYdpanI03gDTF4Zm3mwHqDOw
Vu2g23rS7rCCRwYDB/DSC8v7CqrdfbNstiL985wUxFAHpI1suGmlfstnMzX2mmloN9kUU/B/lUVf
KfvJg+XuhSnBZkQN3nsfwKhrj/3fyZD/ZZBKBxcO3Z93y4TPDDIRtEJRoRLTz79Id34N80T/e2oS
0AoI4rwHYwbsGh2sp1kjl2xNiXVXuXl/0/u4vaRpXDzyCDQo/6362owKnStLzQfV6N9rVIMe3Ch5
Guyqgfqq1K9xT+LIQezxKEU5QCr0A/n1/FiPux7jjt20NI+1FFO+GCzXch4ZbKocBdotY8bhj5Ot
/JuTzuadXKpuTO3R8cIL5DCcOjNk0U58cKrD9gvaIPkdhnOyXrc25vap6dpjriJrs/exWO6D7A2j
wpmgfdGwVrbNO4gWzSvc8/6R0PH/Y+y8dhtXujT6RASYw61EJStYamffEG53N3NORT79LJbPP+45
mAHmhiCLJUqmGar23t/6DnILo93uB6Z1iKFyAaxp6SHbHKP694dS91F14XHhGkihNrIfIhbLqoKC
7gQ/bTg1I2HlKoN2Inc4kCwOYDBTqtk4FbqpdDtgm9pabsrTk2fq8qpyqAlbzo8tBIUu9TLQS3a2
+PP152RpEezsskFztpw/qNNU5OWThz8914wYTcgpclUu6nBG4f69La820YGQ/KtR7pZ7esQd/nhP
4QwVeCGca2L1H/BDeSjpzWvThNF+sMcQxntUv1fVVu5PxqjZZjrUpnpWHALWiotbOPHAQxvG4alf
FmMK98Q1gt1fO4Yhw07mOQzsZIOEITlWIsfDcFnINdlmMssuEQVAVEu0uMVv8P/oKD/y1fv7073A
HPD/85HMHamvULXdvw/T9SWQ25u4VCrRwPW/fp3sLb9kKiu9PWXdoqMg7WhaHQpYiJTneFkUACbO
cnMKAoiFcTAiXlcTguvL7kqFXL767iTXcNA78uLrySPz4cQlqhJVtYcnxqQod86zRSk+ZCm5918f
lZvyizuoo3sHEPjXR+W3/fWJXDc3fUWBxr93LL9qqhLEjre5tF8z7EmpXJrd7NhNdXZ0RUzBiQZ5
s8/JM6pkKzZpGWkPahWNJ1dvfhaRpj6Mdqk+6FFz6XnAXshNo3QBOsjbbzDgfzlNpx9tSkue3ZxD
kcypzhk0g+e4Vl7QI4f3cqdZheegTOyr3Eel8CZDUPejWHqK5jkdNfNRC+LySUsPsgvvnPxBbVvk
l5eoyabTEGrZWSwL4H76uDLThlW7nVc8s6nGWzZlH4SmJHIC97eajriXusQuUS5lz7nXwNHWjG4t
N42hHfcGrql+ZVoQ8Ve21Q8/ML0CXWQJfRMjqHxuB2wRVPR6u0Vf+UwpWOXbeWDuBZaZ18oWj5TQ
9G9W9TG7rftiKW53l1cx6CRb79/amUIK1bGKKxAdWLrR8Cd07O6Nki3dnxNcxO02eNQoPoNh243U
e7KWRN1mxhoWvfB/mpBF/rPzX2265VAVm8+navSaDX5tFYQ5p3zMFcu+a7N+grk9lI86iukfWL+v
5E6FMrZHKjBeUPKqZ9lkBy35BXesdnJTQJM4aN6UruVmk7jmdSZLJ7fkEftRPauw3nQU0cdwmqlL
KK3IODawYpBFNwEUNrs4E3RPep9aPLCeoGU3dTA6d3LP0AXextRGi+sOt5M54MkDMCZ+HtR6WKPx
ie/kphOrNmUK8XCUmzZGRPhA6sFJbs7K9OHyzr/IrWnIrzyvi6uRUN8TiHAfxaNyy/JOPccBMuIo
wK5qLOorhT4bsBPDrfK6pzTp1CPFCuNN1ztulQSqfJ26J9lBtsNF3FZKk19kk1yYUI5iGwFD0+sY
rpa4x+Z2eJPdE+Ro18K8tW25dXu3xrCw2YAxr4725JTHuEcst8CCq6Oismj72gUzq05+4uGipdtx
ex9pDlbgk/UIISx7U63a28DNrPZyE40OJfV6+VyZAiSlMVBLsHTThilYwfSjqqYQuCurHYXidfZG
FXW+Q47vbHVyH2+2ZRwLV7EezCh3zlVqUWCxdOsm9fdEteSBV5t2Zlin4UbEmrssZi0L1kTwWup3
/9P23UWuWUr3ux50bfe/fV7vKIDp7eS+EXN7EUpNuXTpgr6jqsvkTfS7UIMnU4z2c+sI+ECFXp7y
yLAhG9cZFXHj/DLU7k12FUZ2amLDe23aQvXdJrHOWeVhwNI00FLgwj4hR/pUgF9tknLtUjZ0Uitu
KlckH71GgZhluO29Z/bhnWI76S7OIvUBqkqzkod35le18trPnrwRZURmAodxMvbEbCuou5V182yY
49zuDmBLrVileVNCxoVRdap4pp7sKvKHQE/uGuDk/+z46iN3V9+t6Egofgbj76tzqCa+3B9R93iS
R0scl0a7Rk5YO+bha1Pu1j0tFVtu7firZ6jpN8tMrZ1qj2i3vw9hOebRprz8zoksZZNppY4t1ejs
Lep9D3jdtCfNMJ2tnebTdcLHxR86tX3iblQp/XGdd8bON9g8yp/We3THlCGpKK3t7cHuSvMTTSKw
SJPnPFcfN22eOohUwnnT1HVzSfSu2ZtGPd7Fbmfh7htU2BL0DnwsilV58KHM1CuwWMEQvCWheEpj
U/mtUGn59UV5oYGKK61fUzZ+RIrivGp2m0M71uaHyIYNzhAlvEdC7e7yBSquKkF2HLLE2hEOyO5d
pEDUOLcW8TMeZHYwR288gN8RHyq/9BAfZKqTGGEzCE9D1/ydQ0bW++ExxJqj7X4MPTXLcIrbR69j
TtgPtXZP3UZPeQ4OS+iuHJ/gWhDsdd3Ag0o4C9JAzfLjrPX5Ua45TkMKEATCuU/BuuBf80NzRu+x
yLxXbUqUszl4HucAfG8TZc2d3OwNyHOFk/QHPRkAU2mMyw59Ralb2breU4ggfVWPkXoe6ip4ipv5
TbdC/SK35qUC3NGte9nV05xjrFnBVW5FQ7jrsir7YZZ68BTM5BJLq32oDMd5CnYiyJ23hFflrhNq
t3O6MXwv9V0zNvZ7RUUWljl1sx/DsXzF5m49WLH7g3nkCZOH8tIECvD8EPFGP0Ta6qtt2RGXZJxx
1l2ULGIH7GjiJgK8ZsTGb2l3aAFTi5ywf/ru0BqN4dd2b21HLAUv/bLgwpj8Fm9kX27KHSRsy0s7
47aFZfWRYie+OexrqhswHF0RuysvxrKwQfEeXcU4F049/yAK8NpX8fQ+xUuhR4eeAw4UyL1Mf03m
cXoXTWytxdIeL+3/s78Lcum7f+AGHIfytHUbugDf/nP87/b/6/j/s7/8Xr0eUW575sYsrGQ9MmG/
VePU3HTH1Hf20gYuo7nJHQWT36822QVQZHurlrZ/fZY3JzgrxdslOu9EubAWtaVXt+qWKyP/p03F
PtorzO13N7lTJJ63ahr0BmF1r+SdhWASzZfQmjHcONzr/gDHxs+FVt7LhTD5f5XDs77S2nqjR6l6
CmuEeDyk5AaEdvXULQu5aRsKovuv7bz2B6ZrsB7/s1e2f2/KT8g22HbHIqag7bvp60jf2xkPvVm4
9xWn62PA/gMimfeWomfioqqKgxegJdWF82OyB+/DAEBHtNAb7y3XxXA0hbdSZmpM9hU1McLjQ1sp
W0P35heIDOOu56gSePqMLOsgvyPKKecb6s4644TtXYJeI9G1HBvzinuds/ZE3YiF64BhbPW2E3d6
E8HsNr3wLB11vsx1rKhEnMvkS+6QiwFW98alyAol+uAczMysgOt0wS13UuUGILr39b2HjVg6zzBd
DNgxQMgdc8UQBF1MIpqdUufDjskfWHzjT2127yBGxpc4wQk+7bvhPm4Hba8mXX4IRGZeolDHE0Op
5ucsyv5QdJj/4cMRdvB3imlCx8L694afzM4QfXipy7a9lcvCUBkeRiW4xKWDoS9SpJaSDaurLlqG
Lh5ksroZvbK/yP6yGwZPG0wjJwzQgNOkiyc7JfN4yQ7pLQTWga9am12BDmEQYWGMZvSq2OKD1lys
sE93NdKac5ojqjCEOZ8cl8pi1PH20cnH+FCCMj56ZmwdCHuUd940j3d5LcRBUePqmBslxj7BEJ/S
NgDxNDruKa0mvF4bgiRxnwbbpOtUHBjUZut6pUDoCnQZANRwJT9RbbLE6W8BtCe4wdQO8sShGqge
hoe5x+oHc2fxGFvgkXtzNfQRQamwVJ9actDrSKjGs3BdWN5wT1/wnhlWdTyJc4APFQjqIvPrKYoh
YcGP492E4CPI5p9p624C/MheyV63cG3iRWs/xw/Ukv6JbXX+qaTGTwK/yMutkEB56OrbvOPlHIzm
bliO4Cb4d1AHVmHxIJhQ2ROQTkpMfpbUJeq9+eFRa8AUMB+PsFHFtUkdfaHxz0DXmrNnTT0oZO4A
ZkbVPm81QDLA+8QlgdbCoFzsC1OJHwPFcy6OhppWGsFH5oDkzgrG/ZCN06tpM3fStPDRLblTtKko
wQao4jWmAHATVuOwl5/Sk/TQGKN2Vzja6BNLLO9QBCVMVZfKYMvDkCPoVl9N5gQQUXaRa3812sse
2fjvPd/dRS75hHzB93FkW1276NBI4K1zHAMvVtVh5dgp/XOPgeWdCNQcfAWnJIe3TdxyROmxbEK0
8zZTV+JzuWzq5oRoybTKg9wMskZboU5MVpg8IJKzHSYFy0IvIvyeKnOqjsJLaxwsWJOL7z5yTbbh
NE7vVqdEaSyoxvp/fG4GGFUhUP8fx5abf321g4/AgZHQ6q+274/I7xdxNd/l2Ws7RdEjz9xgVSaO
ddADtBVDYTyonhPsjDFS1nPBv9nxyuRq1+VebskPmYb30PW5d7YsZQ+6aL54fYuksCu6l0E49coY
nfCjC5VHBEXeL1PTtoXL4wAO+DrUCj2mA1DePk/+EMy4hw6S/KzjJuG103avi939OrX66kyc+6gC
cT8jFKjPhVZHW3Cm8yo11fr8vUPuZYD1Tz8TS56yc9Zq/0yJDM7NyxHkR2TH783BFs7KGRtylv/9
Jf86tCJS9EJ68JxRowowc/mS7wPIzWxU9yS/kjvfHRXn1IsQAyKsQ3F8UYYICYnuXE1IjtfMXp6+
WkmFgRm5X20ofbFUyty9Q6jg7KgYlyQqqP+vzaUNp+7xHC8L2UYJprbBF40syLL3e4fsJ9vqRs23
5ogrgNzsbKPYxGBh/D6ZCO/Xzc8Y4YJXqs2bFk7I34ZqenYqJu3N1AYPxVwMPqViw03vE2iYjsjv
XQOoSgLE7TxZw7gvqaqF4BhTs49t1cHKPJggy1N8dNT4UmRqvc2Z615VWLtEDIheZ1ajEFgv8yd+
XbQm5u2+pDYEFGs2zXc8RV+DNrM/Kyu4UwlkhpBw0DWlTcpQ+qmsOht8H0EGEhr9HzF5p6Aoyk+j
TT4Ukyg1T0sK6KkasqwBNywT1IIF0jOf8/EpaMYWpjkTCLlXOFF1jHKkgHJvgYXnKRjmdiX3JlmU
43kJU07unTo7uzSK+Z4uRyLjUdxnTf0g9yWmS8wJ0BJj8vi+6lTlkuAkxHpozfG9XJMLNQ/fZl2t
D99Ncg031MhP8PH5+tT3XtXJnV1CImol25w2AjfptuhOgYOuv/t9f4865ufWLO27YNbpOye4UqFE
ehCpV5EiCkieaJl29NxeO6roqNCsx9oum0HFyB1yIVyoQWtl6dMoylRvvz+jBcpnNVeQ7f77MH91
sZwEDZk8+PfRBmw61oMzVf7XceXuIEv4ir96zrairLHDMn3D9hCCLYdXxgaJIArWvz4od3x9pfyB
Ua4GW880n7/aDPkLvr988lIuwcDp1UMbdf7/+jd99/7nuNqvPITb8PUblrMg1/76scuP+/pNcs/X
l/ZVfp8AdkUqvrM6Vz2WSzfZITAbwjxyVe6Ri0mefrlquj3ohvGnR0borPTjltEGdmqiPbdpXK8b
DCzCGKlZ2BYfVtlOMPSoaRzUgx0F887x+t+U5U5+BlhRjT8HPcU60rTxo/Dgg3ljf4iy7leTB96W
MdPRBWEa13rsa/a0oGy9T1vBIjvpV0rDgxzQrAkO3/WIMba4W7lN+sw8c48I78lsB281cNvB9Zge
m6CmuLh/0kLBwZD5QcROL4PanpwE/WVN1RMBnU1GdKs09Y+oHE8KWc+pxBJxAsFQLQm/UiHpkKL3
3aMjZprqpcdY0W5NlypXNWHKW+FndK2Do8lYBHu5pWkUAzKpLD1/tWmYuKzmcswP358KieT5eQNy
Cd9U5Sp3oEH76GYUV3U3IOWcH9r6oc3M8ToyEOqcBhZ6wZR8nCkZAV6W8EPCJ6XCZAWHHGwP6t6B
7NCJlUBqanrUG1rZZdAEDmDLYsqCWzOi48/LoxOOFlX/LEqixWs0ZmKrl7DGZFsBgWE347JGwPQ/
bf3MQAKkqb6rcdErXSu4z5cFOAqvcuprZ4Nryjq4OIIxzHVeFnFmVHt3cqaV3OQJYlwTaBQIhtqv
pu/21jZfYqsz7mSTq9Q6XDIxYxfalhvZJheGHuikiWA2yi5/7YCYZ0zt1xfLZksvye9OZXGQXyzb
gmhc2V5n+N3UkLFefqTcGadqcbRsAIRLk0VY/eI4ij+GUXIrq02JIPjaaVp8I2f+R8R1cBg14wyI
PDsJzKqucuHOsP7BWlnb77ZsGgpM3CDzp6qSKEgaAwPP6/4utVLrSrDf+vpsH9ubuQxwP4q6dl0U
LpO2IMNjaLYqd/e1jUNSvW3KzFxT58v+qLL04zJ4Tlr3fvYYHQxzTa6o7s2r56XKvRUfw2XDiJN/
FsJq3nqilneTmS3TQvQ+uP9RmPHdT6RQjrKZR688kKOWNt4V8RXDu/5SlZP/dUXNVRxSa9ytoCK3
92WThzeTINlNT8qHKgjFUXaTC4Zk+gpboGovN2VfDcq6b9VUjstPyTYUFRmShPTMHE6sPTX0rllh
eFe43POdYfTvYdBACVnadScfcJJKVkHiovyX3SBgHsjcR2fZg5HfVY014xjPXH/lFHd7JfTsK2JR
54qDWL3RIhcvAzE7V7lD64B7qhXJGbkpdwBMMS91xoAR5w0FcmzUkUo2jPUQ8/xNB+v03TcidoqZ
WevsMr1Otu5ExQQ4y+hWoYbwsWdJN4YDGW3tdHWwNTwDcjj8lhuo5/hmdi3aUCMlfiCIh7pGhqnQ
4mUiF4xdZtyycPPUZ8Foowqxw1MwCwkWUl8AePiftWUTvt5L0eHlh7eGR/3dYq0SYA59J9ewa87J
X991i0qoX0oY5ZpcjLJQclkwqaVwUjaCru13nk7GWyQAX8rpMfoqvFrqvFWG3c2rqs+EWTpmsYvw
4XvBGBmpg9zOpephMPMXcxEe9YuSpll+At5EKI9sqT+yasBu0CAJCsDdvZMLve7EjMFRs/A3/ntV
z7zPONVhYLQF2Ee5exhmFKJyNQE7A/I/TUhzAM4naQdl7+uMuRMWJCmckcS1SSHKs/i1G9jLcYnK
7GCfYHeAwgz5grlRJkNBYtf/nnrzVwAtIivrncD+y7e0hxBfx7uyH14dTusxxg5s22nmezSZ3kYs
VbUphym9I0+cfCP/3u+zLdfkf4AcVrQxQ86VgkvaUe11v0lDc99h1HZnG2V1sJkkpHXSrBS1342m
/ZTxV1uWQKGPqEPlP8wloDWMyV2A9LNi+UmDiHkRpRVLxbWz/LPkWg60YVODBeG9O2h3LWSLsLZJ
dBkVJL40E6e/TgwSZc6b7bUgFB1trSh5QLyfgFsdWZ9mHikbwzqVYyPu2sgevxaGGYu7QF/OXD69
55pe3yH5re+8ogY6LlcL1xu0jVyV1qtyTS5SJ6ipdvKgYSy18+Vix1IZNQIdBh3/64VVeU5xiHNA
AItGdPkz5UL+wd+bfW5AltHwzQwWDdO81CjK01FKzalc7WYCXkXuTP73f0Zep9+bcs3TRuytEPDy
8C7hBLIwlrK/74XVm9GuN61jutTey+tALuJlcyTFsZ3j9iSbqsDC3CF0GY1IW4NBOhrYysD/dyjL
H5nWNriPGgUasEU19rXq9Pp4SIF8IZLnnC58iNrExkAu5GYSQyHWYuVPw5ByPGIM2a3m1hlwRVES
cXTc0jew6epKMa3CHGvdCH9qX3VrZjG6GuyI/fzyMvGoVQtYl/EIvrElhnNI6SdS5xs9H9CNpue8
rKMVjDISpXMVnWxqYc5h0K/Jt7erccovucYrovBqy/egrB7VulvzyKhIoRNZrOr+AG5gmdrO6g31
vb6fRxyEbBdPWuela7pia5KEoYq9H/BiacNt3GFEiRO4MuTkRygT9Hnh8tBI7k1ds9eTNimbQOmw
hRn0Lex/8HTzk2Fmh6KqiN9hSRS35ls91ngWTtkW/FK8sRD6lV1/isJGXfFyRJkclaXfIsiI+hPg
V+pJElK6ikrqNUwIqqClWgNli7djvXhEdwZVuIQoSE6v50of8Td2W78CUdG6xBoH8ad1ODHu4GGV
wufnwTuFU5qsYwy2giJR4ZpiURprhKsHFfCtgf/5hGlmPfxJAhTZKpVUazFb7i6AdaNU3b7TI04C
HLrYtDnTZoRWvB1N6mLGZ89dQpcYQTIea385vLqXZ4umwY5x7EOR7gxlQgisUO/fj8qOEcW8Jv/4
zuA52rgT+v1KsVPYRJTpuDNjTxNtjgsejfJN/vCw8KZ96t4ECKQ9GU/1RDEt7hkuDgxqwT+6QqWL
Zr4PAQa7oavitdWbMKdQPUXKny7AW6YR5+UK0hO7O2fR/Nti57poeVHWTLIVJ7iUev9Z59CRdG7R
tTYOmDVNI/nGyMExR01Mn4DoqUxbHHBtdGIouP2McIJhIgqfUzVb292CFIG1vBJ69xLwvvChvK7w
ZcYfNCeF4/Jddu3FMCHmYU1VzgTRyzr3tbLNwza4TRDX59r9WWW46oVq+DENyrZzmQiO2uAvA8DB
NqIjtXJby4t+KXBYV6XAm1gT86tXE7AgAKkpvx0sEuEaGfHB0IjkeYl6g7jgro0p84NoeJw0d4sR
LuUjEaVYiqmSbWWGpKSfaa3127kWvT9FWbVV3OdIKYqVleTBpskK4jNDsbVspTzNEQccOyKDsabd
hyLpQFNOh179YOYfrb3JGTZ989CmWLU2+HURz9/YXvWmdQN4FgBJroHpcTc8U5FrADtKojUunvmK
0aC2nuGvrjwMU1fdJPJV4kR7y1TU1QCyy07MZ0BitUmRJJivjPFRrfpFgvuKCzFU1fq9ZoQW+6aX
0Bs+grBugDqVv5L5ddZT4GtZ9Elxbu63+hMWik8D9ZJkXaCljkcPZOqS2+hE7/rE2sTUO4TMKAK2
A/0P4RsQJvZbMlqXUpC0z7yTqdMt18azoTL655mebAZch7uqPQVzj4FsMe2w57Vxly2i/fQT52zi
1Y9p0b9rPYbyajddzYSRfz8vuN6SQCDW6CT6TJ7QBZDJnpphwIYh18S6KXuAYMnHwElaNRWmwIqh
HCrBICsytXrd7Tj3qp85BPyxFDga1bbJreCGt2G3IbWTrEXtPNki942i50GggKHNslc87jNf80h4
t00Xr9o2f6FeFJFjxxxapDF+SVRv2g1GwotPLJXRYtMq2TMw/xvoNHfVvgw2BLo6TtHdjwc31n+V
Svorj/XPtjYwC2wg86vMoYhw74qxn7ZuTrIg1qhldzPqiKIpfNWIgooc2N84lQ9qUl/qJVBVTEsi
9rfROlgvjPzgiFLZdjBXcO+ajVDsRe5c3Q9RsopLm2jJUqhbh+JQarwUcmqEbOB9sF54atrhOtEO
TR7fOxRirKqsvORp+Sc3nENd2x9tzMRLmNfIzXLfVLM9hSrEg4IOv5YxQFfvjncdbmYhqGq/pgJ9
0xsJRJ5xSH1bwY1eV7pppViF8AND+XQhG0XBQCF6bGxMTKX0zrF3k2gesXkjDZ2bO6IAO2smkhkV
T4VQtyau3ls3sqkfpmYltrjMlPLVU8vkbliHkbswxH4MRgRtPHue5i7z4c88Rs38WQr7RS+n22Cv
9dyut3YozjNoztSGPNfiP6nZ9rkEY+2WLZzBUiejZraHNAgo07Z3Y6z4bozX/dsUV+9emD3aVX8S
NjWN6vgcddm+pQYnFVwTSdduQbKBphlOEeBACtoAozWZ5acVM3Cl8Y2G+xOqvJXt67YcCeJOMOPg
QwMNwLsitN6nTrzjTZ2vnEx5al1ANl2sv7V5+jmC0zNq8Ya+7Ddlu9TFGrt5iA+9mT9OyMjXmVr+
qHrg5TEcpiGloprz8WBiIrYrSQNQ82cQO2rnHQlIYGrtIez7G55GeAi6xMfHzvndmi1oCt6weGxj
9V6YIH8BKK8Uc8TyUi3ANmUnvStuKWielTaP1sb0vJ2wvcNb3gLogzZ0KIXVwdtPKZafKI+I8NHE
jf2IKUZ5QTdMCZ8DNl3njqwCIjtEhTvrU827U6qOrz0/iqnfS0wRBqTP7NlrlCNPvgeKy6pV3zuc
+vCi4UxfWvquS8a9KINtu2/HYttyWnhIMPMndyhW5PZixv8jKGCnusREqfYdfmpqi7GY8E5pCeuz
N1LyKcV2jLl7Rzf4nWVYKKfUpxWiebH77qR73bV3szV+DreqC9+tnHkjEjKsG8bszUFTD5+0HNak
ZnB5MLH+nLk2yAiAjS8YNjTayIhGbFxDpcC435nMMw4es+Uyv2A92jAOiFViVdwu/YvdEVSeM1es
4PDcZ4loV7UDEVA1KTgy8vCxtLPfVSeaVd5lo197PY6RiA6bSD0MqvfDMRhEThHk7CIcjkbLKLvq
g/e+476be31rA/N22uFsEL2DnJL6IO5sJSMbWgegRKmdArn7AoOQQqeQEJpB7LAZDE6yw2nE8mTm
ga7lfq87HoJ/110NyZj7+UObw4gaUkXd6gbMhraJf2AA3wWw7XnBMZK8eb9U0fcnDRAZszFr7wbd
o2JOYDe9/t3sII1PSkzdS//etN42HECKtjEexV7q+RkhgoYER0ZhvF+oCjcPg7DaTNZ1SESgV9Wc
iHW6z+fBPWAy+eLEwHt4g/dD9UvrGBtPI7dnCV8niU+mUuIwN8JQTLhc6viHxuPHR51EVRP+PXNc
n8K4/IPJaLQytZ60kvEUtC5GJcVPDXKdOzeoJDQcwYLYxZ+zOPdhfbQZLIZdcRk8kob4i4C6OiMg
emas/eyStFhb4eIVoYvPyWIGkLqDuLgerxp78lO3XxwGeZvbGEglLRzV+iXVa+6OcW03s3pvDblg
MJ6lK9NlDGZn1G2E8Z+BeHZ3tMqFkGUJeG9ifLLKcaPplmBghWlG7MB2sPurMorqECvp1QgZkONJ
W+hWsTOITNX1PDKgjYYdIm2jtXOfgNCTHYU/4VvBTk2p2Yu0mjuAi0b5Q9DvIy7TQ2AbAmfgjmzl
Ja/AmIG4N1cZ1bb72Qobv4WI6Y3JOpmtc9N71Kb2vy3lDqvlU4wxa0EQGuAjtXdptUHKeE0G09yq
Rf0GZOGuL2aIz+WCaH6vTYyrhach1i+jp8p0GAlRA+USJFjVasi4s4zBTFKCXrg7ipYsrCGdcZ3Y
iHvsCVWI9ZH0ICCHccKz3da3pjE96qp9qhPuwIgznJqYSpCV/G05weBnHcThfBNp9i62xfss7qic
ecqoSF3hC1Jvco3zhJX4BSUGZSMz83UbrVI3LSF460WBzLfUtq2hh7zq7VHRtjaGRyvPUh7M0twO
AG6Xh1S5goOKFGqigHq30OVw/0h5sCnGEXTg2xAZP3VbmbaBPgBLRkIK0ZDpaZaBt2NEaHlc/aWC
doCBCbaJEfoVxvhdHMFISo0/ht0VK1sQ7regJvHcJIRogRfU1VvsqjpUOcdPcTldKR5XiWPpHwRc
fuOhXB2HlKy1TuJ+wqoo1bUfAPtyn1IZBJSG5qtpaS0f2MTEiH1dJ7HvpjvTgkurCbF3tMFlHJBU
a1BzLfSU7jXRanDU3VGJudrKxly1WfWUZAVyJPsOMKY/l4yfx87D1ZcgxcrOot2I4zjUzvliU8Je
mb8mzfus8jnxKWSruEz7m1OMb047fkIS3c/TtLZ17b0UsQUteQTRi/giEI0Fn2Qs1uRB1Mp8GFLn
1rcusowkPw9uTwKlVklke2+J1eFonxuPQfejN1VQ3TBEcRDDcUd1Al9ExTmzzJOp2dy6YYefE3mM
RnXuK2YdQ1mMfhSrVwxHnvQBV0yvL7ZhNP2IAmugFtC5kVDBwCUJYDbPr673w7UVikT0hcWXd2Ld
dQkDbAaY4OtCP9FLf4Jii835amh68g3RTqmKc5E9gc3zSHYGe67JdVNFxkYkGjOxQaOrHhcbRbeN
tXvXhgA7CfpRu4A3uNdTc1I4m7FWX5UsI9XS67tAwNwTAWZ4GRi02unX4dB9RjWl95ZxYHzRFhkD
jNFZWYwqmX2N92p6YCRtQR3OcKmKvbVWDjZfgx9C5inrgNrcoja0tesmvyYneo3IU05Tn6+VATZg
4unTwZleSjPONoG+y0wS0gU6VDSo4cbGB6Y0+9e0CJcINTP/IOG/5tnNmhcCuZJGI9KKX52ySxCR
Tnb6JARvbwtX7201MuQY7I40YUt6OMIk2nM8GMq/qgCPjDSqLl0YbQ2MRLbeJI5Vqv/MFAS7UQL5
feEN1d0nFUlPJMTLrUKNyqrmjt94isPc0ONWGsf2UkxbDwrwNBFup56r9oM0hM5WIgusUSJkZLWS
Fu1fFhALieNfZZCdVEcBap5UOAsFFqmnuN1HADZWFC05q6bUf40G2KnsSbOdAsct7d3RlL0zC+In
HtU8RvWrLEGdwuv+BW/mgxH1uK316DKDHIbsm6Zr3GChEMz3TYSF61XwNuVWRHBYfFASQ+n38Ad/
y0vgYbEc84zSMDrPB+fZ08RxaoCRwJnDS95o7ofG/Cj4Z4FEucXpf9F1XsuNMmvbPiKqCE3aVZYl
WU5jeWaHssceckOT4ej/C2bWO2u9X/07lIAGJWi6nzv55l6bI5ejcjxnto7reyzbXRwzT9MZ+5dl
/8o9Cg0EUv3cHTrbKhz3HAcK3oYY30ZHYoW+pYapbUjA2r8iJA1WvQpgD336w0151o3a9oubt4w2
IabaE4wzoquRTpyy1GeaShcVWAx4uTch2VLrVRX0mu+6Y/5QBlyqHM4EBdungh9vJXvrUctSSobC
euvALY2w7zak/8x+Kn54jmzxEk7OwcgYoIuQUD56J0YAOO0xh/VMvFtVa0E0xkmYgtWDH4WP5Rcd
bwDy06OsHKLuMRPM1JwKPU3SE4si9LeoIqhhNAvyoPoXDEizHRyuh8TtzsAKCP207F5kYbNhEnju
Z+fW0Xo23kPpvbtt/VrrXJip/Ur2xbPpyI0IySkkAhgXcIJkx7u64m5B1gVD/FBb+lvb2B+a21FX
hulWW2TXJTrFmITnvzvFFoqJ7qja+1ThA04HAA1uNm82vgfz5NXTwvOEUyGW2ufUdCYKd/XPUg07
5WqvGZHEKzey+nVfMPDWbdgMAVcLo5hWFj5ScaGvbJHdFUHzIQUSiqidMKWE/lS1z24mTlbu1GtT
axlTSej3OgbVQ6JpGzHn87a+sUUKThR9UvyM8uiAccVdFUc7PbU/I6+iTlWBApKkSpRivDfH8j51
CBStVHYsOyJTW73cwgp/T40auqhJQrcdb5MU4Dlp4L8FEuNge8tHOLXR1Y0lJOH+LDUDfyfHiFaI
HoPeegoaJBRB8GuS2otJlNDgFNGLlv7AM1Hak7nWQh02Vm/ej3iPbazG+Om2zdH04+eiB1lHAfjZ
BPOPHWU/RqO7pRJdNWkLuF8VfOe4vx/T/lIk0POC8J0hxDvBqtHKLbqdXY4/2nLW5ek8yLXchxE4
FXiPm7DtGJvPlcphD4oXbayR0qwemwTAm1QToh++TSJFWstznhGnVNhPudcLEHTt+xT2Z11hIe3L
i0kXLlxv3xSFt857TO5ks437+C3OKrH+pezyp21lH0FZwrU0i8cct8bGzelcnIq0JbvBHu80yX4b
kB8PywmttlGe0Bk9m1oHOR3lLyqLw9hjSxiRDZokOkW9VnZcjXDOJ2FtdDBVPLhCtCCyX+vrZhoS
khLjdDeF7gkF5bsj1I9smq4dPl/Aas6FO+TmpLi1ae3GlwUcTC/cm1WydvsWwrFGWlQy3SNeusO1
dtor29ra2Bvw/DHIo8zWnsnd1U16dyDTARd9aOCD12KyzpcqLf9pcCneuNRTVhYjOq5iebGy11ak
GwJUH6qoeYs6IPD5EpxGIqYglui70OFCQT9xP2XBnor4W+A291RurwFG+cwS0KFlytiSQnTKRP7c
ROb3fHAEE72IYS16Ks/H5Uk0PBhl/LxQBUKdogzF4/LAbOyZUO23skl+Mvt9QQXaHLHNJ1N5Cjbo
Xt7s8lyVwXeGB/AxIoYoAYX6swaQUxmErbSjnW693DzAMqKsl4wWQwYVkg+pnQu31O6Za96GnNru
1Lo78rLlprCdnjn94O/yCSuaSWTpQVYXWWgABJxg66XaT+a9qxEthIgD7zBMGrrJHMtKQrLCwQvv
urhn0ohzAti+ti4Tm9ji0d6PdW7caRkIlkKJABLhMlHzIh15hrEfR18dkcfFq2okg2kwrPxJG2tM
49203i+rv7dhQ59wX9ZZsHGRcGDEX5o8qxrCxt28IMtgTn8a3jwRY8ZNgIXjDuNa+eOxcJGkI3L6
4VBHNgT8U9dqtQPfZzcZDFRbEVDpw8Seqc3rlFX1vmOEXvU8w7qKAmTcPJMv/N422azs4ukzaf1R
GJ2/d4NfLpmd6zEz3uGR8aypobslugjJOc6+ay2GqoXF0N7pja9Aetw0jLDzIPiwEtGuKRF5G2wD
hG9h4qxLvpNDt+Spu7ifh2yRdopcOHyB+zPyzZ9dDX17pBMO2uCIEzMG6VSsGt+8+Smm3/auHLWL
mt8unhEYy4E+1eN873uv+OdheyhJlpjkuhuT86Q7T3l5LRPRrZKsf5Yh6HPmeceqFJQ03WtqoiZ3
vc9qsDHxD9XDaGePyQwd+FpO2XCoTkIP+3VdWdwRPinwqMruyMeQGxWqAQy/2TC47rmtraPsBIE6
NrO3gxVGArMJmB26gyOB4ZZ4oqaWi0NjWG0Tu7xWSfc25HPQ4pB0+8DKf/XxVF8anDZCytu6zUzZ
Cn0esKMFPmBZWz/S3+LRvfjhL7O2wGQr8tA8Jpxl7Em6x+Q5718DK8ZdyGOOFoVWuEJivRoavByG
Ylh7fsLc2bX7FZjqPol145b69NZ4xzK7pcQy5ORDGfFJtFRfnE7cM8d+cfT8VudettUqEUO0CN/w
GEHC7pl71Ez6GqIH3eBMOnSJHaJySJGqXc9lz21nIlY3+Y/NGW2dNIIh7TTdE2TKUebJAgvb6Z7z
PqHkz3tKlUEHuIKFChJ3EPe+GZjDaeQueTLz1qnjGCiauhcjwxBQt7B86YoSWhUFK7v8TBOF94vs
D9lIndnIbP9oimOTN+1qDAGm6onik+um7y1FPp42hbaSkB7qrIiOYdLNA2jzu43EZUW1MsTuZKge
9DwHWDHtj2KGnoIfigrL2kg1xq7NuaZmCU22uguRBrYMRh4Dh6tSFhQ7Wx3dSXffoa9bw1Ept760
cUkfgT2cObGmVVT84qntwcu4YHBGSPdVhEsFw7vVUKXtoyIzfVMTbzQb8p+oy19CW62zlrrNgKOG
0VPWZCxVHpNO4fjBEyFSIlirNtYvTa/vcsaUq9FFOR1PJJYL/eqXwtoLvVU7HCKPk0rclZPKbWQS
2DKFPBzCUNSnnnp76kFwT9Lh1ZGQTPXmG6gZ/7+coP5QkQ3iOrnLCsrqzFvxqU0cole6HV4MuEgo
GZ8bF/xUVRTtS2vQEMXiB5n5+XZqLB7Gff2GRc9W2vP4s0AaN3VHO6UnzeLiVTqTdXDNAjazKMY7
Uc+YUAWdhvgNOHxuWjGuzcgTR7uxFRGXhdYLBNg1hUBuNKZZjv2aZ1W+dg0ZrLFckXA5Ub2WyZrI
NokB1HxLXrOBt0hHbmErq+y1EGLOU1BnWyS3xuG3DYzGOSRxCoGJ2x6Zz2vl8I2VzVuiJ6ISEzp0
a0AyjtfdbN+GWJzmZ6w+h1NYPOqUULii5CrgX9lGaY3dd10x3eO9jXLcETTSgTozynLBeraOVxbr
JOwOgok78cI5EautkHvAYguPmJ3fXYqI8Ba0su+6I5qn3Ay2XTLerB7VZed23+oArSc0oGovCaKh
i26uQzzRSPslSAmirBN+lJbTblyvvQvBUCkc+ibGKOFI2dwpP/Fv5icak4dObzXCpz0UMJ1H7IZE
mKBK+LQmFTqTsJGWhE3JlWwH2K1xI6H6Ly9ibOhuBmkeMSopJoYVNtecKI3PIbTfdfNXN0yfWM8Q
boFRuK0eptrRccYJqEMH75hvcbQwnZ2eoaAAMsS9pkZkQt1D67v7HozZIcUnibptHWnf/Up429ao
CFyL0+IC8udus8kjHU+A6QB7rXWDkQ7zHMS9jFiZ1+4x9hFrPDHSDY/tY2IF450T6GAbTH2EhJLj
hsWw0/CCh4f83GiZvqu8BzwuGBjq42s3GIep1qkKD9W3pgMRcfpmbYayXg+9bzBQzCY+fXiJ6uZ7
5gCRWb/MLn7wmO0zCeap2HUDVCOmA+0AAB35GmP2Q4Vu/BqSR6IVhFkT7rTpa+2zKrrvVkiuVxZc
0hZupWg/e4+CfplQgodd+dJQFCDvzcf3VzoUP6xvXcD0MMG9YYtA512b1WuRO54Gl+iCPEkeNVHi
nm+PXHJTWawKqCgbo2PO586e+HUpv3Sr/2g6nRGL0x8M+p79bLrdF9kH3A3SK3E/Be9lZmy61RPf
KOGqihLKL3a2j7DAhWy4SbXkkOsEOleB9aBqP7kraq5tS21CfuTVWPrQAwHBDeXb26jp+/vS21qw
ZzfeIEjbaN/HsbjyhE0YBVsrUSKfqwoJD6Tcjcks2G2YdxDaBkF+Kj8TRFZMFZJnU/eDdaQovUaF
HfOKwkkWFu1VOihztZ/U2vsfWngAfdWxdhL3XQ3MNg3yp+vO3iyCqVFVQ6zr+FcMfdqH/lRf43lh
U33LYdLeLZucTBFlROWhTB2+bT1H0ATDIYf+CCfXpC8lWN3TfFz8q27clIp+OCiNl6SNE64D/VZj
L7ExTNNdh9bBcxx7Iyb/FsaRQOVGTbuo835bBUxk8h4dRLKqhkId1VC/dG457c3Eirddld0PUMbA
jkHnrCpTe24ego29NsVHeACrBYljCEcfi0ofmwqqw1urqtv7rvSeMskPKqdslZdGdd/4TUmG987j
oe+VeLI0wBu4jl2rYKTIT5mxiYaPvjVwEXeB5ZPWeLUcmIVl/aNUOLmg6GIolG/9yr3mIGKbchL1
mkHrNkA62AGx4pkzB230X0k1bgKna4gvvEurdthh/A1zMbj3p/ASOsxVmJbtUrOM1r2WUo8x+juD
/AEGOcMXXS7mUa73YFjVo2pTyjBO+JqN4J+C51KIg3Sljb8G8oOTwDLuY9vqNo3Mw52WkYygDO+X
a8PRzJvXoemClcAGee2O+tqtR/pna/oUg3eoLGKyk1+uwwU65dlPNaCt1d2GsZ9GiJEcw1Nvld+q
FDJFw8Vl1i/oOE5+BcMnDKJtEFe4eLTmyvXFz1lxwkAcd5LaN611YLpnE+Z1Bv6y7ULn6EP5uUOo
+M2YY8bDUgNtL/gBXPFZZ4gt0REVFF93Q+BhapNk5CWDU5suGUV4gdw5xXjtLNADWwTfowcYKPQq
66Cftq0Jdb+rLmObZntoGcexC67EhSB9oRaRGgNUHZdzhuN4y6X9VU3DRYj2yigV2+LolAa04OrU
IATVu1S0XN3z6Awc5eokkWA4W+dUTqyDspujMZCDng/P2jgZlxYukAkPeFfEh7xiiNv41peZWu1K
OvVNK5qJOlfKw4DfzUSZqSA9VV50asDSqLm9m6JpzgZhsUnkjTutafxNPRVrX0RcLfFjhjPDOqSv
L6o9tkpHOJM8ylPdRN9f/sgc4sSCwSJxWvsK7fY9FelHU0UTV7+57xX/i4gJLyRvfedM9Y/QogiZ
JLOcPgFBs8h4MgsvXAssyqgwgNja/Mxd1e0gPtHD3iVN8o3//8n9qMrK34TUCyjTUvSvfX2l9Uyr
7PBrqIen2nS/yqy5eWP9DAoRrM1EwyffJTjLx1FKBUwHhDGzd8BRNVKDHQElm8gDb9Xmk2LKr4M6
u4F1wijtwwh6b60kPLEZzZIN8nxmatmG2J1jNziYP9yN1rh3uYNkWOxzOu7A0d6sNv6FuZmk8qyG
faFDa0P+HlVf0q1v5ExRjZbFVYmdEfDkpE/HXdk/5KLD/Vh+mKkHN33Ytl4MpU4XJbkM6E7LOX5G
GyHYBcana34BaHrbaPIvA5S0jTSwRoB6HSsdTq8f3Q32ZKySOLqUhUZqpZWfHdRqqVT5vhltfQtt
zmZ00a9b6eyNfghxGysVESzqyeTEOKxx+6firmJSGqLoJN0xQnjtq4Yefj+WyVdUqNl0qjlaUuN7
k8opHKo4DG+ZhM0ZaGP/akyRf6KysR5qssc9Oza2gytforJ6sFqCILCp5mPEmz6H6+pRLUfvbV+c
lKmQAi5fx6NOcJWVnvHUe4T+jenfUIJYDYAYA+FOMKf2qtHKbV9em0k3TjLvdr3Uwo1KGZSV9aGQ
BuNWasKxjPn3Brn1oukS53RAQaTkVi+bu9AjuD3UiV2AcWT4Wr31Mw25cveWDdW26mqGAE34oBkM
+ntZfIYAeiohjNIPtXijjea706ir0JtD7mfjtjEY72ZN6lAPshALZTiyBP1DE1ofpTiFFr0mOYEu
cNgvH45DIWxk7p3/RUbKO8UvobxXEJT9QAwcmpaTxaQ0ChlGDKF5RbByjXr9GvctbA/jWIZZvjMo
Dzi58zCY/kzlYThaKoIUR7iuZWXe6iF+gWHJcBQfKrvpEGpI515O1nNgJU+CPmXnue0+raa9Xxp3
AU9yxKLrtgAgI5pymyRUI0nsTOJqZarB2kCjZM0LGeyU8GLqnKo5Wu64iPZjZ+zcpmFUQrHRJ7Ng
VWrZWQzVZ5B0n2kNVpFMK0M9ZaptuWmQ/AXFmxk5n/Fgf7VdgV+/ubH0rNxjfg9eNmKsoJi1O9EH
JVkA+1JWFM+0q1VML5HtvibucNBN66gihqpaY56x30HuIeDotDwQ7dprV+dfhtC2Si95YGAN0fli
ZyuesHr/UUlsA9MPYQly2NIjRd1Hx6USlzXFbQr8TTVOYh81xjefHFal/O9ROzPi4+is9RApINqR
ApEPZzsn97QwKXDn3jcdF7c2KK4YHnUwr7pn1VGLaULEsIXrXBCOEWgXlE85QoaVP41n2fqbeLJJ
UaIJiMnZwicFmNXb2V71ZNn5e1WTVabpLl77ENL07sUXlJctH1mB7T33jcGAzd7Q5YJA45EADVd8
SwnoRG6CvZhtVe9SbzcaLFVFaugQm1fHcMkMxTcwoebelsFhfuSBC9wmmdorEUm06Uh9AmU/Kqu+
t6vBW4M1Mu0mtG6lKesha516K+H09B7Mx6E5mS1ocAicUmk/cXIg6pHa6qqvcJCEl2q6/LU9eHmW
GcxL3SMlePrG2Ch5rk371mhfc50SGK5IsyJ9ryHsrn2HQQkDxR61ygwD4icVYzuhhyPFAUa/Qf1D
ecaurcS5dV38UEqSIVP6bAwt3IKCZttc+lI0F6OI2wsFiAlYr9cO0Ef6Va2VwzGvRfmUCC19Ylo9
v142FDX6R3yKeGw6AV6QQRQa68rW6/2f3TTUhm5LrKG6LpugA4BD2OL735MkfZjQj3vD1p7q8ok6
jHqCLvZc6ph3LJss4l3vla8ffjeYW2UEmO74tNHm74kopKPS703tuLSDbD08Dor4+vmsywJtySFC
UAlszSdbttVO3axh2NnYuPxnWxZ7awNTn+vSAu+uEbZLQkHbTvurGLo/C+Z2j56Q/d2/tgvGBljp
9ABa/2lvKAcXC3EGJzXv/27OiFa7D2EYLSddtmfFSPRUZD8wF9mVpgoeEjI9X1QAcaoo++ZuWXX8
Ip0z4KZtPCTti1+F2clU1BJl2Lc8ORrvkQyEdYb8pllLd7j0Op3vcuhY+fU6hKx3XFaTzE/2CBvE
5veJw6A/k1VI0Wx+2yrDdS41fjdd3srzyxuoi7gs79THRDZOgRdSkKB536r8wHRaWy+rMcrTS++b
33Kl8Tl0/Wopo35ezmNwJKWMSp2XE9kSUp+SfrBb9jaJvR7h9KKqyYrHZWFnqtqlFbcWVllRtG6d
Aq+LPq/Xy24YzcUjbxgfKjKY6cXnNnk8RbCuALX+nietx4H5gNxTpDB3TWPFV0rs0a7oh+wBCH5m
DpTlIxZ17qYI4+4pxVJzU+Oq8DxWylkHqG9eGHtV67B3steG6hv3nd3fogk/Ozez3Tc52HKVaW3x
Q1TlF6GyyCUrefO6JP85lBLZYGJ9ygkie+YVv5qBEUUOpgLCUaw7vaTjmPSHYGBEs6rOVKug5Oa4
0AgngX5ANDHDnY7WU7GPwEK+ACJOVjOpz6xyH10Y/h9xn3z3ZFS968wJGL3V/ncT7HaVJtm4i8uQ
aBTfUI+EyeOrmbl0QXPg8rItTEsklZPG4KdT6nHZYYSGSycRlNtlddlRxRSHkjDTGO5wqt/tynDY
OlDMNstqM5+gcE1v2w0ejnr/vAdZzwX0aXA0u1dFtJ4qV99ploEL8dxmOb8PJrgflN39/qjLDlkH
7V7WYFpLk+X8g6bD8+8i8P5CwWdDkX6YupS4SCDQK2lB+aFVdkIkaBlduM20baMNyTMmBvG6Muzm
R55p96Zd9iEY8ePkBdEvldvvELz9W++YHhHIDbLZ3s2oqvjqpMnCOrlm7+2YvHbc/7kJLm51b33Q
vdkFVi6RvUU9wB80pdOjdEvn++CYxToM++nJN+Ji5zs5djt53d3B7vf2pDYHV2JN642lUv0VRmGC
YVL0oPT0SU6meW+VOUYLltMDTYAFtmmk7rlwAIrCIr1PmTrtLbwWLmkqsn2rcEnJJABXnvbjJbWt
Zm9JWAVSAP63wsgvRjuae5xtwovhm86eG8U9pylCgIIOl7vsTkI62ZdI+w+WnUSPjEYY0hmu8zPM
7vCVcD4b5uGrugnHp6VpbE8aVZn/NB26+l9NLWTOTzoZ3/uusel92/QZ9lRyJvts3wd4m+K2TDlj
2UbBc9+pso+2PXGhm7LSQf2C/jE3a5KVk2DamvHUPy4L4mXdtYWdxG5ZNeZ2RocSN7RKe1/StRHc
nVDLxtUnPJqxGn4fFyUUlT0zqO4AwT8n0vwwqqLSD9f/oSl9bG/QKTEb9A4FKSpwLHvEwOgSHi1c
hTeQdobtsq0vvOCR0T0cfRw3wYRot2xze2vTj9gzLWt9FOT3WJQdlrXlROjT/ENCeh50Zs6xLGxh
BwQ3cw/93QafswLKdcxj+0878I+NibXdddlU+p7E0q06FBUR6kOWNRvd7GFXUEBpdloi+O+Ig4y2
qBHRY2pTSi3LrK8ujwWIAPNGapPp+vd6rSoM+Kjj/m65rGKcT6lpXvw9xbKjsMPm6gCp4zntYQPT
11cjGPXDUriXWsaH4ML8/2wMbUc/aAYl/uXApeGyWHagQwUOng+ephL6eOo7x3CegKqosu476j/X
MFfQWnAN/EHVsAbksYsHs8Sowp7Q4xQtgKPlyi9pFv5jHCK88RX19GV77vrP2H3oz/483FUKWYwW
tbSXxakocYWyR9Kmg1Gq7bK9jZgR9W15A8VxMScaiFdNgC5zm8hZI+q1U+1yNa2Wl81IcqkcOqzM
be20bKqSlL3L+u+Xy9a/+zsf4VqWa7/+tX1Z/dc22/SMY67Sbe9RQyX3ajxF5vhnoev1Y9zyXScB
XzyPXPvNSBAf6GVa/gC0+7RF6bxrrnxtDKM5CscSe89Ioq2fW7h+4AH/KgoD+AyFhzQ9+tPQwJep
yuIbiZeEGtNhwsrQtrU1njxctoIxsTawwun/5HA/KpV/jSWmnm1tvoV2rcMgLTxm7L12198OptFh
K6oD3a/03goPQS6ZWjdIuzwzfy994zv55NoThtnFSZrYDMbuBCFhaHcqL7NbpwOijVpm7DQkXD+c
YM0J8m1766qwvDNUle10BGLHog3zV28cjxQj5bvRWwWqpyA45VGXPAUi/LW83WR6/INqKK5ukXf3
QQjKMMwHzJ8DBiWYVgI3UDqh2GMn+ZFgSXpZFpYc2osSLfRa28PiQGOWriBIXiwzFsNqaYOWc34J
TRsNnDj9Wf3nFEvzvCxveZ4Vh7+nzixowULrmm2rkAYMw3TEt8W/X9ZkigDN7bC9X1aTChYL9NRj
79X3LoBgc6ypgMAO0+N1obTqNnbgqokU6rs7gVvHQ1a/F1l+g+bR/ySi+dIyHv2qOwdJlgxJsC+m
VeEhE1hpTOTncrQfom/JBxgyXihmuX2OTrxBpzybyxWuwmHONMpVTLT0fln9uyPNtJwcZHiWHeXu
a/yqdcSIWxhSnz0nUv6uLqH49oNTHyOrvVvWlsXSxJ7bLatqVheJPqRe1riP8aBrR+mh68pRqTNL
7zBRMBFfbeJ599Km0gJ9nWXURCvbpg2P1Z9M6bW734eYRrauzNC+/m7M/3RvkCxhV7b7iGCIk/zz
Hr+P74O84sriPWooBaehbPrduoGH/RSmuXwK5ilHrFdwdf7Z5tVts0kpgUHdwRIO5Yr5UOmed1Zm
Up3RstyYE9svOrIq/Mach7J2sZRN4JO7XIjnZaeNq/0GHkh50Et4gk1nlXvpwnfNGiv8FgeFuy07
zBHMZEBHhbyT8JwOqduQOy9TBsvGL0Ltawe+FnzJjiGpVTX2S865thBk0/NgW9GmTDIERDAFnqlm
bgfO9WDZlv08VQGFU9dkhonIjrk5pu6WaJLVste1QDrHxg3OwPMYjMZxdl/WTnXvwlgDQq/iD+Xm
d5VM7NfKKl00FSF2IFMe30qNAsLcwP3fI8FSa4rqXvQBX+T3kQ491roca/MBbImKu6uylz5DoYSB
Z/yYBAG+UUZTAJFk7r4fHfOU8IyADpO3INpJcaZ/a/Zjrrv3gt9n66ap9VhkxN/Fuua+DLNlEX68
K6WEt6/bYBpX+ZzB0LqjcQHqzChc4ro1b5Iw+C/lvPjdrqlEQbaF9ueIZU8zjiQk9yIgghBxOxj3
FkZi++RYbfRcOnhWxBi9bZfVZUED4TrtEyP7WQWE8dDfBss2GhiCciAVkP4Y+K0gmbYLT47Mqksf
9fk2zbPm1YyTn8tfbVi/YruPPhOuVYrpI0EX8zEeVkUnMR+TudQUqkTUr5M1wwd98CXk72Oknxkr
08v/HKMceClpJk9IqvyT0Yz+CcgTfKs3ASRUIsNdyrOhIg2bXXLZ9e+XDIKtjdbGu2xQeUtIgUDH
R6ruqubb4/JMjvoYYsKwsnWPpZw3/F00WUwAMKzXlwkh7bYdSFyv48E6F9JMt7GdaDdE8teeq/DT
jrsHUffWDd2CBBav/0/TIG+vy9BVRMND6cd/mv7rrGLSyVgvVEoZ8d2spPVND6ryJez+ayXu3o3O
MX/vMfz/2vPvY0q/7Pd1FUBCmVRHsnitDzxjUfwDiOpiu7xMDQwB4nlR+gkOk95Vx7frVKXzfG15
KfGg1chU/d+tyzrO8NXdZFGy9kftTtrhCcmI2GdAxXeg8trdsh3hO8XTZaORDx6+yHNrQD9frpZW
rWO09mFpUC9bl5fLQnk2WJnbJqsS54w/7Zc9oxH+aP0qOo308w8ht8YhGyjMGbmSD4E05MPyilHo
awOYevd3+xCExsGzAO6XQ/+3LWzTP20bvHtXeBy02A574WVZ2Bh9ch3lYuuqHO+SpkX7vbz826Ye
gTv+3WbZ7eg2Zi0dwTIxNMPwRcP8/SRlo1Ofnl+aGoyv5dWyqEOeXdCTotXfbZ3pjerydz11pnSX
5PiYLQcjccSp6V/noVwJSFPXDt2VB0b2X+dg4OSu5Tjo8GtKtFrY9XV+/ICRgXwI9Ug+qGx00YgH
1sYfzfy/dxyaDgO/v1tLy3I3IK3WZjlwWWCtLB/qQzW3XDbUPfwwhyHHHp1GTtLMbQJuvBCGoFbL
KlKmYl9bOC0tq6ZAMqqh1Twvq7ETb3hAmi+lb5oPaS5els19jHdrI8iQS0Y53moDqJcphHtc9mq2
fiVJc3okKFs813L6fWo/E+2pT9oSPyUOAvEYt/gKMR+dP5aR4SZY2Jp135OrdDMDkkn+76cV86dl
GBbtQJKG299Pu5wy5dPmNQbNCpX+fnFCz3lc7JoihBc9m6X/dkef/dT/rqo6QonmQ6FZ9i47piGj
Z1/WM11+z4xMHpa1MVcnukokPpmx9RPGusgC4/gBb7dhU1PP3g61O0JlivJ1gFHBfcFQiOikwAZ+
qLDPWlr/PtC1IrjTyptzPeIHW6vjB/hmIVOL/jEl/+KMgfyp1Qbvppu8/egPqI58/0F16bd63ix9
dDZVCpzetKl3GxorWVOIj8/L3sZJyMQY09fQgD3dCCJ2hl7zbhWisZ2skmG3HGWaPeXINknufS3z
X6fkvLylp3X6GadXEMD5rYIkAcitpLZfVsd0/D6RO4uHVV2+1GGwXd7Sb8DGjInk67bLzFeBaiyN
vUuTWSAeuo64mCCrC0nZ7qVXNthLYjgBvFDxPI6ZwG7on92DBofh7yHTNI10oljs2zxaLRvVSdQ9
h1HbPRO0ROkwgxwahKxieUOATD++/21htMG3PrGyy9Ke1JN6b3UILZfVaj7hjOLO51qO6avcXuMp
4u99y9437VhdB4nengEAVPtK427VMclsLSf8jB7bqCs+yXDK4QmGc9aAQG07NR5C/z75Zjv1h29p
8jMNTOgvjnqzTFttG5wJz1QjnUs5GYoMJN/9kWhqszRVHjif2eve05SRDTfqMU8Su+qfptLvVsv7
OYgUs85R70EJVVFTA4MxLbVPNaLKbRE73g3iwGVp2iTm987T0SCajsGHoqKzfIci6NXaZR71n++Q
Mof6/R2KnDHV8h0qVEPfYqk+oO92u0ClYpfp6XSAHJBvTIw9vi2rXZXKjRnp5jfR1H/2Tn5o/deq
nprqAGiU71A7g5NYWvKqk5O+0Ue9uocM3x+VkdYHbJPxEf1/nJ3ZVuPYtqZfZY+8Lu2jbqk54+S+
cIsBG2PTBNxoEAShvu/19PVJZGaAg4KqysYD9baapbXm/Of3S360MOHmfev75h4JtP7TKi/KSBpe
qpxmAgh5QEE5Ww+2U+xK4plpDXCh1ZKnNs69NbysGPxd1GaXROawjBr/OpmsgTxjM6xXc8YBrJ3n
bU91BDbQThUbu0jRlk4n+Zekjax5RNx1Oc3PLRUtEIXOyaUm0mVatVhGuDVbaLaP8YvdWa87aDea
qeOqpYz2eqYpX+o6WtBxKg9cVDxp0b8ubApPWRZFA5FgXDCtMi21GzW9IIEART8gQQUJbBUVrtjq
xDe3xvgxTXpRa1wMmEtOU9P8aQ0lJn9E0seETJ0ElL6P27YpHkeeiFcerjfzCcBOpettBuj/6LsI
JksFncUEQjeH8tawrfBIOt17nZ9F5rxW1PIR2gbV5s0PaOO8w5C/XLuZ7py5oIPWlhclx7AlyVFJ
cvNDa+U5AOj6SYbatADjqOxAp+KAVkf+qsul8q6QlVu3CFuQOhhl9Yl9LwI8VALFDC/rLG/xANF6
qP29u2eMQTF24l5TVt5eamplXIvxQ1fRLYr0ug98YySK1VskmBfU/6G1LPSw2KgD3Ypf69dl6a/k
iiHbNG/arPFQ4fd+Ha+nyWmB7BcvYOvF+a/VTJRUZpnGVxRvGtdR7pRXViPNf60AWYauWdA//9pN
qZn5uhoo6ps2mhbUtd8twshzKLlgR9M8pUo6zK79eDNNNqljrBI/Qw0h441ju+LeYkh30dqIAKbJ
su+9JaQa+WyaNMP0tiLdtaeYyjlSob4qq1rcZ71LAZt9ULpA35K6AMHvyj+RYcnroMgY0kzzpg/f
T8pLaq4oW2ZdeUi1lTMU2aZqkge0wJSe2466UGQrOLR9Iva6+r0mtkDhDHYVGzBmlLyOC9MiDQ+y
7ssLmezQcpr3usDJHrReVS6mKVCKYm8n36fVpzm+UOQNnda3+wmiVEYVUUnLwmwaCkmr8sGlhup1
HwwukGvnwwPFL9a8sMlMB6T+lbEB8uG9Hn9NOc7r1NRWdVAufi1r3k39s93UyP2z5rQdOaf2qLbk
qscG8J81X483LhuBOx9sZ3cu6ke33bhtH26pbAy3InQOddw3Z+BYwu2v+dNfr/PyjoRZi7KB1X/N
Tgpa+tk0XQ7Nc+QizMefYevEIt1Of00fZd7DVFGjGgOxvxc4iux3b6Z10z9LZTc+D1p8KF9382sP
TSn1SyUY2X3j/qePaV90CprZH//6r//8z3P33+5Luk+j3k2Tf1GtuE/haZV//mEof/wre529+fHn
HybqRtuwdUvVZJkiUqEYLH9+OviJy9rK/0rkynOCLrOf5UAVxmPndNQrjEOvZlHklXwr0HXf9hSg
8fc0WCMuZndXqhFSKY704sEZu8ze2I2Oxw41ZWY3NqG/83Dqaydq0/CCQV47rTJ9WHFuzZMCvW8+
k/zWpqOCSUC0coNQ3xWD0F4/4kHZ6TSt5+SGOdfQkvQdqvxsLSluPfu13rSAnBsGmqkPMjnzCYqK
5CxPrHYrkrjbTn9p//w1rgE5JaEbh+7UY2iydVRlU/l1ep35SGkdvX8zZSfyRnh2v/r8zAv79Myb
umYYumULzTJVzbLen3lf9Oj4XN/8UWDjujXUON21tRztcLcY/6Z6uyS/Mc7Jl6LHmQzZRgc6ZPz4
a3ZQ2GAD89LZSiQ3F7EuC4A3XXlt+2YBQoF5nWMI5KRy41HV9/d0VhfPeVTUuM94dzly/SufbPid
rN5FYVXfahRNHUK03NNcq66CreJQYjhNRgpJlU6TgOeP2whqD5ZuVBYU79fiDq1FNB/MJLqYliZp
+Gb/XfZm/5Imb9q6oNDSUXA9dZwKWEfZbIk+f36ibe23E20oMve5qVsKJV+6/v5E11Zi0WF1kxci
Ii28GM7fdIbd2OakClAWFPZBy5vO8a/FbQoWtUyS89f1vLKmUhiO6LmnD8UlYR3qYUNuuNjoa0wz
x5mNNeqHpz8dRx//NNW/1sqE8dLk9LtyN7M3MKu0ZWNVw1NVzfqSePiAQcxKjtV6U8e6dSMcZT8t
jxnlEDFXMyo5HWNXgDeel401PDlleNMRY76hDTjZYYT84CDbGkLDeRfBLR1Et29M07us22w7TQEJ
7Pd/zW/2+DxD4GuyxJk1GuRHZC7awtF/rcKmlZ68bqpKerEY6J+cpQEqDw90CAh7vzvITn7Td4qC
wVtDLMmqxt/iSt9Mc9nXQn6Qof+fIRYyXieN3t8l1LAeNQuTID8VMYapbP3RXsfNCw0Wwv/TraHb
li6bsqwbZP00Pg3x/tZALZSTjFaSo06sMtoZGZysJNXvzMpPr129b647K7r1qKf+5peJtKKAxFhN
k+Navqcl132GzYvqEaNysHow4OJcmrlC/TKJdHzNRPVNrYutWarGD6XQDqD10nshZTVmGi2r9qnO
4HPvSWmxJ/O3ain4OKapIY4YqkDrIKmF3ph5mAKH6yrT68W0dNqg8LuVkCpxDIJIX1QFAhMix/G8
C6Jgw1MojoaTDLzaHQd9cxsWFJbPkMJVRzCygjHdu3V1ZV+SA7Vg8vsUkSCGp557+oti+XSn1sI+
HxdO8wmRYjIMjXiul6p8SQT1pWjt+KYaP7z+mnBYcJzmxD5hzqboyAzYWXKDVrBYSQpVUtPSaeu2
jV63TnHdu3KohAESkqkylLMqnP/KWjaVWV6VnVKtpgW5Cmzm8ztCf98qC1m26PIoNMmGSSzH1NT3
dwQ0S7WH/OQe8QgrCebL3a5VPHqDLroSP79T7FJ9UutcWZBA6i6x9uh2kmfL80YqENsHIS6MNQYW
iNapnRr9JtzA+vvPYppbjSv4VQrHxM6DxbTStNG0YJr8P8573RkKUWddlpapLXvNis4ozQVOT/N3
Mf2ld6FGJZrf84Kt5Zy6PGSlvxb/ts7rDL2o11+cTPldyzueTNUmjy0bVLkYKvGc9ycz9BhmRODm
Dyax+ofIjO2ZIqJ6r/rgO7I0phg+spOHlNfW5Ig1rVEUHuSfltGpK0anwlRHxFpClQBuNdPHt3gx
vtnffKAq2jZ1lG5ZYZqtMPieAUhnBOdSC1qEirLVVTm+BqMEXmjA6mpaIMfSXwvi0WHDGT2tJL2G
aZVRdps6NhJMGD+fnxXb/O2sYCpHBRhGE6oi0wl4f1a6KNDdpIqMAyyHcKtRbLvQWyWkSHAUC0xJ
f8AxATVQ11hoR/TCvW47ffgplEp3/JgmFSkHCGJVxmJa4Ji9WNqdUS3KIiApLpBt5Z7Wf0uFMOdt
RoJCZFn/LXDXZp2Z97/WKg2nXZgyBUaTxVbmUO7jgnI/myZfvbcsXg4YAf42b1ovG926Xlce15vm
9aVVXLi69FCMiS/Kqwb9SDMsjo7qBuBTDGg44xI/H4oNuRe0vuPSN2vbIDTpA+v2pYdun1ugf+R2
yrDqIuKRUNT3bZyPQ7JBG5HzMMDQsIxHS7NgcQEdbErCd1OnNWvsWTdOyWO+YVzW9ll/jKpzKQe3
SucAOmerwFAvgmxXV351AIjoXFix+Y3qieowzYIeiCmf1vuraXJaoET2hjKyp8/vEVX89ujwerZs
+iumLXRdWOPyN/1ywuuYMvVafvA8mDZVndxP+bykNRhIdIZMQKzwL+nxtYspn5eZlO/IVMtnARy3
EDoGsRDDv3m/pV008t5r+0s7Ri/eVYp0B7K8QPRo1dtp0oKT4wFeRjtkFsfeTVa+6rv3aPfTLSWd
YyeQScUkCmqZhkknkMm40OAdWqI7myZF4v61y2lycPslhCxI0Bp3OYZT8sF3IGX7w2iolubKoRk/
Ar9ZwcAvrqY1ICsNm4jYM7KiFEQp/UzsXAuhbKaVifanVw7kj2n7aQt0ceWybmNcfcdDTB990q4U
fM1D84GKq/raUG0X+i0MmI4E/oNWq1DBwKZdSjiI3ShuvnG8THnItKxa0aZiDTiuhuwc1hYl6G1l
xQCPM+oFxvmE359+7VZzKcieNp92mwFS24QIqMtaH7ZpieS0zxuIvH5KoZZeiqfCLDc9kjR31knA
tNPU/5FolN1Q/eHchs2gLhwJK8ekdNsznOXUzbQnQXT0zZ5a8o4HO+suI0pF4ApCp3WgtBg5PDJr
/Jjmi4L6pVIAeFeM4a9504JpPQZ9c8aH2us+LB99W0KExR000Id1/BhGoNqV1HmpAihr3QAnCoes
eWD23h7qj3FmVvTsOlw794oKil51rPjR8kGWO8mtZLbhFSAV87qPu3msBy7Rv7S5AS/i7hBipTdp
PCL/y6zBfYxJA0LihrB+TCUnkwpyv32JZ19Qa+k1MXFlkcqReVDzNLqSc3Ot9HjZTbM636kWjuoM
oBmYp+qYlGOiMi1zyGnvVFIo0SAwbZSrK0+LjM1kqYg7JLaL47yqMwf4T/IFiGWMG3tEKlKiXPuF
ABiTlhvNKfKfuIU8AeOw7q2odObpoOh7ODx4gESldJ5FQ3SJArFdZYwnDx/tJwo35PDydQhPc5lD
SIEtmx0yrUn2PrXFe4+We08lSzPzGBnwSDFv+hCt8rquMdBKWX4+1vr13yzI0EOf9rdB6I1JFgOQ
sCz13+jd6oumTXmRjh1YEeFn08N1bIuq0IjcNm2Ik30KbUiR7WsbtuxaszL/IozTHjIO2OrKysyj
oZJmBxBjfR8kj4yyq/90a/uioWTncdrc8zL7muiXvw70bPhimKydvi3pNeiyBvBAGIRhaVPeN4Qh
KpZK7SSKgHs0MGDlanc9uQMWykgnqpUzJbV9QCSjn2BT5huvam6GCsJprtnSBncxhchlQn+gzePn
lLvSaEOdlNzfazBQcueZjKjZHMfdYvyoS8WdR9AvlnmF8q8ex4zTX1F5wPBo7pZUv039CG0s6q+x
UtjVXqXupwUyCdX95y8E5bRfOp4GIdNvGP8xDOPkfWB2XUZ/Qq53Q1wI+nUmBfXTEyyrqbFMa2ok
sewkTvLroSdCtdA7LT9tDKYtsgixx/T0exkgSz+FUfj5V9bfh5aEbCqMty2uHINu4p7GybhbY2Cv
JI0f7F479INjFvOqd/3HQpmTO+ofTTmmnMx2ZArBXmdP7/hCkT+a7UKwfF1bpqztUQfLMfYIprXL
AHSl8FH20JXM6Zbeoj70b1WxTCN83XuvlGZti6QzwQfzILngbqe/+nEemkPvkLiKvujHv36tl6RU
8H9+Uqbxw694m+CdLit0/xhcEHaDBnIS9cHQosO2VoRYtBcyAnwwcV0zeOuMEt0NGCXz0A4tBP2+
iJ/bOtw3vAPvfq3hSPqw7GoVrKvrZOe9iuze74gDzD1v+A5a1r3stdQ7CjnOz9tx6TQ5fVAX/r3H
jv7S02Xv+Gv7pMUxYE4f+bvcXnz+c9XxGr//uTy8hLcMS1cJNp7eA7Gjxn3tGu5ZVROnxgVw3vZN
4y3rSLG3VM/jTFaUV8X4EQ5ueTXNbyi1SkREZ5jMf39OirE/TynBnWmuqlHYJdUe4wXC3m+mfy2f
hovYRk6/5L/eRUrLKXL6nGZ94btedTL5n/VLunuKX8r/Gbf6Z6332/yH1xX/fbrK1n8ueOH/rE7X
erdfjv7Xt1s8VU/vJpYJPdD+un4p+sNLWUfV3xHfcc3/24X/epn2ctNnL3/+8ZzWKKjZG92P5I+/
Fo0R4vGK/hNQHnf/17LxRPz5x+wl8p9fTtd/eSqrP//AIPvfus3VN2wk/DY4OqIr7cvrIvvfqiqo
oZZ1lSy/yZIERrpHyNliIzazVcuAmUy93B//KsF5jIvEvy3LVIjaEM6zFZlY9d+/+69I9+sF+zjy
PYZ23tyZgp3bFoch8goDUTZPHsSafqtiaFRRVZK3cdp2Cc/63M2/en+dtNuvh1EM2caZRQhLGYOT
b/vxZExtdehLcvjSRQ241qKOOcEAJTfPdAeruQFArf7FEFP98Ki8LgSHBCU7hUTfHDXkpymOOpRr
U9h4ETXBkvDlN7vsLgSIUMn2zw0DYIfr5edg7N1MW9uW2LmNt+cKAHjNYZwG9QjxvFJjQLfNSH/3
H+taukJ7fmiyZ0UJ7+0KErOWbyQHTJlZnleldPfmbvrror1NT2gn7cfr6bOIXAiNK6WYJ+8QZMVU
LthdSWFf8EIPHvNTfhAdglXlrRugLwBcQqpvLD7SXiycWrtWwiyArwHhmJF8VlaroTZuXLM45P0x
V/VVZq7SAI/kFFcBCfi4f1FnPYpOgVPUQSMPwWlQi5JRF/qdwkjXRojtQGWLxRc/brz2p7egrdiK
KWSDGIkYuz5vrpKHL+oQGrh2G5G5A1Bx5aQXSg1YzAhuski7ttLgR2iZO41znEbRMg7aLSGwdWNU
s0bPNrFlrArTXvpShotmvbJAUnBrXULa2A5ZhmT5HKj7rjEoxIhE/uB3CNHD7oLChZ3ftVeeHTzI
bbL7/GdNKaPffpY2PlQ8/aY8pZze/CxJmJoZEfFZqwlMyMABKlwmxdiWU2qm1HgkY9tBMn+m1SDp
Im2rxtoem7XA8XaaTpl1pcHzbNVm+fkX++hesg3QdoapG7ySxofmzfeSayszQicr11HhrxPD2eBY
9vD5IcZG4+1PJ+SlyOr41BmQxwiwnxyiD6gZ1IJyDYI2lq2Lui9hIdyUJLxwm1iFsvJVf+K0GZuO
qKk6PWTiGrJ18oAYFWCkIPHKtWg5pHozDDLx9/BYxGSLvWGl9PKDq1zXlTr3YMgOwbUW2RdjIY2U
Rhhz+0egmGeUDlGHFx+sJr2q/GgvIord03jhOMHBjgWcisuw19cir8+RCa5sF7mq1N+FlQhmuggX
jai/OX7+/PnZVKyxc396PunzyLwS4Brx7/vzSTDdjKJQKtYN1M4ZHDL8kNThsdf0+0TpTRJIzqXv
FO4itogvtLqNtpOqMc+wJMLh6WUbH6XuIvVlbe/pVIuRu1pic+jBnMw3vTx4iybUH53BRxoUBXDs
giJCGuQGZ4mBY4acMAJGyjSrigy0qlL8qFzPmyk8j3jyQllMaqr/rQejwUgqKUA5FkWyG0xsHaKC
+9m+8WwB7QVLXyAq7q4zq4vUgDaNjft6UKzHprdeIic9czo1nhUiX3madZsJG8W9f0iTwZxRUufg
j/YUDJpYgpwlXgH6p5ehxcJOuxNeDpI6XOhGfIl/Am/8nzWkYA/vmpqx8ryJjUeKr8tFk5QSwp8O
TWLzFMZeNdeqQ4u0YxGZDTgKDc8ztwN2RJr7UZbWYRxuE0NFn1damIB1e6stPYB/5rNorIWMu+NM
Rc80g8YYLIalwp0DapaqxoAlXlmWC8v0fwR18K2C4de09Qyp8Vy30wgQyx1E1Ed409sS49kEL9JZ
MbZpUZfdUkOlGu2PrpsZmXM0Cm1VRvY816LbGi3/MjDjq3CPC0q2xIkZMZtZlPMwy7AOCOEKa0D1
g3itkD7IIRDrMsogDxRp3gUqaW14F6pfX8TwYzGvYnzdB2jtS+/aiZI7Q7LwdYituYFanZortUVr
qQMQBvCEw/cgV2sCQReVY9vUgaebLgMLHwI9XzXZbSLd20GhYh80AsvqraQmRJHt5KynUncGEem7
S3hqkTsSNxqEXXHW9+YqTtOnrrGfQ+ygU7na2BSXKWq46lTlyjMGd26ZS82/14zuMKRj6RNgA7Kr
ymVfNLCY1fygEMD+/KGzT4ZtYmxRgHMRdjQVhczYSRuWUiUbNTEJXXQ23jJtk5ewNc41HxRuShIY
s8e9S7iikzdyLpDA9/4hibxoBhCKAjcTPq3nArtQy0UdYkjTp98UUwLw6lEsIdmzJIBsFNHAj97n
HeZMtSUfh67eOxJlMLVuPZSlbhPxDC5d+mezFDkkapMHSrBXInaVBYzTdEGpeDKXfZTFlXrb1ho2
DLr3pHrYMZUlrxW5wSaDSDv6tPTM9IOHRIIIIuXPqkQ4NUnbremGLwibwVRkFtXN6kPRck77aDji
LX/mh/5P0qNXfdudhdms0A+1YZxlydwPIbh1Z3zXMxhb0HmbLeXSD4JcMo4TK6OGHNIVKUzQwoV2
H0XPgx8cQp8Hz3cPtYCh02f1LThYCcycHgGl4TU9lANFsAanMy7q288vqHISQXm9oKagtJcIAh3q
k9BB78ogWMqoWOc6pVBtfwgDrHWtC+QaY/0BIj7RDmdSDS6dc63a2xZ7sdgCem224twNfIo3LHGW
19HL599sOvJp8w4bz9Zklf/1Kfbz5o2MP65d0Pcv1iSLbwrybWkhG/MN4jZtQVwcjWzprMBFtg3h
+Q7n7rlpb/zC49ZMaPOLBLOYIThP9IiESHXWaPGVHRrfHK0ETpOGCyWxsjlww1HZ/63WbSSzYCRp
OMNzOSi0WVRCifv8NykfvZANVdPJMRG855X8/pUla2mhZFVWrNUBKrSXyaTJLcyNyL6C7Imgifer
yh1AepsUGZlpMifF9CjZ33IHgDpiBW6j5urzL/XBHUB6S9bId9Mr+e07OUMpqkh2svWQmHtR58h8
I/3oMvjRB33vO9mPz4+njD/y5MIaqqyNOS6yqfY48nvb1VLsXIoreyjWrpw+E8DFMkozz+VSuq5V
4zzSwluYaFsdHz1bS9afH/yDH8uxCZQRf1LHG+v9saW0hBDvt9xUUn9WGc2txDWAm3Wpt14/oxDt
q5jOR5fcUFWuOFk9RaXb9/6IAoW3nYc5l9zMXkqvm8mlty+CdhkSZVzaop4HnbmjwxDN8A8Gpoz4
HyixJl4qhQ0wNfr/OAOaPo6jIXyqp4+VkVsNenNuwaY8l5OdFNMzTEwS9fYu8L7SMSljRvy3a43E
WmaQr3Pjn/x6u8bbwnEStPaINEIbYUObXmq0JIMl/RhEfDCV6L5t43sr9r5XnX+WuRjDff6LtfGi
/vYlTEGvHpywaYjTG466VGi9EkH1osWxtUOx3NRgfjxowGg5AXDV8zBSN7mhHwMzOqvL4M7EGyDB
13JhqWjtGtT2Mxxl5xDhNpmS2Yu8ActhRff6iLAVoAz1poUwkMpAnLeUjEO/jCqcjHuTNFG0qnwc
TfIIxyVN4rVicdk//5Ef32e2SihFYCz026jeqKXMooKUpwoTD3PMC3aJcsw1gyqIS4KFeP21eAXp
mfcM6HVP3+DGAGukOu6y8vANV/Lki6809gV+O+02BcwkMBUTN8z3dz4pp0Ag48gZfQSHym7XeGTg
PK5CL0of2gpSFGZGHUy2L4473lOnx9XMMbiMxoEA03g7vHlx9AaEekWIfB0N9jmZoPs8aL44xAdD
OUOj5eIZMmxVOR0tkoGvI2do87UcQhJPFXehI8gloW6SXzeSDaVdtN+xtvn8IusfNZ1vjmuevD9c
LLU6Xmz52k3CJ5fiytHGEqyJQ9psuKwaAKalLFPQbyhXflA/F4bYlT518ia0rEpTtZWRtvWy9XzQ
gKU9T/WG9ypqv6WAjRRnWjXDMOK6ICY1C5wRukJJNm/QjRS7j6UZPPuuyz1EVcECWG0t4jtK6EH5
Ul3bX4cKtDqlK7d5zHvNQa+ke9HD52fggxcoeXSNrqehjNG5sX/69tqWCg5rTc2jTL2CGYHV0fLd
yL34/DAf3bpvD3Ny64Z17UH0bfI1oZlDnKD2T/1jN9xRRQPvhwrSnnqztobo+flxP7qv3h735NZN
o8L26e7yyDTNHurREheopndWZgb6LelWnlV8cUI/bDem978pCI8p09v6zRltTVhHJCfzdQo5WxUl
1A3vpu0Z4eIUdZG4NaPd5KosGhCc6beu1dZhiDO6FQIOFe7h89+vfjC+MEgHMFadVHfi5AS0ne+3
csYNHmO4UjfYFtBGmRKKHuJ8s9oCoBI7F5KRzfE0y3MA7dTmAJLArkjDhH1s2aqQ4W81JC9ZAK5I
jS/Gxz8ry9vPv+pHrczbb3ryZksr+F6eCzu4tyi/dpUlvlOXnx/it0gtPXIOgQZY5/WJzn68Td9c
m8QglzNkZrZudHGWZA3EFyQdSgh9Bn9BQzIOVeGcmQH0oVZ78QTDmr5FxxcywrC2VK8ss7xbpKMj
pGO0c7tDAqjnR1EMx77kQS48fTfk+n2cj743jN5HgIwcXBT6/vNf8lvYb/olJs0uCS6V0cZJrCbo
eqIYXcx1zXCgyqN7IWXAtZIVvLJLNA1nteQ9I4qEQFbMQ9E/9naBeaZGYCenVEejptMr1S/O72uE
+ORVQQzSHrXWfLXfEqepz60YZkm21jNOVhsbV55LvLprS3MuleYVqv5Ly0zVBXjfvaRltAFlN8Mo
FqcYq/0ZYCW9LAZ7JZqWzmORzZO8aRaep+EBmK/CRmYI3CCr9HTCAQpSlVlnZnduaQRzLEoTlI8N
qOz0EQv3YxIUAJUL5rq6jLqaSo2GuElXjWa2ZKEp5XsyM//JgqGJjGepqc5ZO/p8Ved5oTwKEWOG
nbJyZsZgyGigghHb6EZLMn8bk0L1WSNls7yXVimS+nkqYwzuChip+JHEaAaMgJBXWKziaNhGLmiu
WLIuggoOFa8BwAsAz4QTL4Cno0mIYeQ5drq2q2Yl1fGDU1frrIaZiZfdjApiqJ0GZzJPcZ/EYXc/
dNlWNojONdEGftuZ2uRHxFs83gWdIx0T6a6KGXmsEMXOUABdatIIZuKUpnlMbAA6fJSVP10hliLF
MLPIf8BND5MA6Wm4CxLju6lkK6zluVY1ldQkbVuUmTaN9Myvv8UDOlPF4wf6BrureyozB0y9OFn1
RtMFKDF+cBQQ8oHBXwNHgWA9wE8ucntjIJZcaXVDAP3QRulPZ9CueCks8kL9bgoonmh3Vk6UiVvM
y2dJCU/UVmexmT9gZM7lNOK7xgl3kmxeVG2ZzU3ds5ct5KFBMzGgdPUZMM1dTHahdKTvbmN879oI
QxMYzr3LTZFa9QOQqZ9hkfx0S3enUg/pl+FOw5mA2OY8UL/hA5USCdHlZRw2D7lo7Llv4AkOw8f0
fig6/FrLC3aK9GWRiPJBQ2jJGo8PWTmbkP7Ju7KzHUqucsgYvm7NslRd9oFEdy+e2d1wUMoApwTM
NOs74sJHSwT7pyqMydTwCH3RxowHOnmYsbRAV2CinKT7d9Ii48iq2bHcZ+sUL+B5bJoXDAMv0mKU
G184tXeuNA9pWs77Oj3PsI+Qum9ffIMPumc8faTxDfq843j6fXttWmYnBV6erdVWXHtW8AgteJdV
+o3S5EsvcVYU3x40P/vR4hT/+bH1D0a2FppRDV023X9hnBxbh1HQh4RM8bHN1UUXMnwmyARQHlGf
XHcPALl+ppk2o077p+9j65sDlDAIgpVPPdWyWAbP9Qe1REZhNKG9jDyBMFtv0erp7qFvjJ+BHIWL
TmAlhkk5qN505ZTKbaTm+JWq9gLp7k9Lyo7yEGkXGF8eKCspzvXSKDAUNaiLdy+pE8JyTBIbbqS1
Lzsz5FhL7Cv7dU5tmybh8yuozsf1c/jq3vjo7GgqLx9eoqS1pnHqmzcp5echldrgasssvgQL/APf
CGqK4WYGZfpo5MW3WORHipxu3B6jb9c4l0aWrQe4PLuAeeGDuva+R5y0L0YSH30xIdOVNYkPyMoU
n3vzxfQ218yqNqEyq+gYI0ZFWb0LWg+7uqvW1fovTsQH/WcLyAIvYJuzQer5/R2qlVlWt2mXriXX
2gxKtASouDJt7as039hPO30WeaUaqm4h7kHf/f44lWfnNVTZdA3See7W/kWqhLdhEByh3J3HpXs7
DM221kDihIO+jYuNWagXevjlG/6jJ9IY+0+ymKRGpz0oeIu21skptf5KNHnRIiHe+/q5KON9T10a
0jiI+RXNdtB8ESz/KNBlMVCBHsSQ3DDM8dq/ubahVVgkBpR0HZQ4QXtud6EaSMVEvGwwvU91Sgjs
6GcixUfdab84+AcjGAvtAiXNo8Lit+hp3ZM56kCFriNh7KWgDueINceMxAViogtJN49abhwDT378
vB368EejmMDOFTIvvfiTO0y05F8kXcnWMDbnii7f+ZGzDEDEGz4WMynCRZDl1KzhowQp4f7zo08p
/5P7blROWXBxVdIU8kmoJ6SrUorEy9Z2K+4IghkzP+uvCH/um1HWiLL2O7KOW6M82u43V63PUJau
xKDNekEmDyUhpfA1ZTudOa/M59KQw3keleqiwQ+tdfJo2eXD3jbwvtbOMs9WV6UGAwAS3SbPVHVl
NeWDqdMh0ykvSIT53SPiPiPAFM8EFd8DdupUD9/HXULP5EdWDHedY5/Bt8R2E6pNWRzNUHy3w+oh
kwU6eKv/eVRNicbpShuLff22BCsYB+mCSnt6EmlPA642STaX4P819a1r6hsZk4WO6maDzl4DH53s
sCC7xxdKOnuh1dDaKueHkLWlj+Jr0fj58fOroH1w843RPnQzRF9UUz95+kWkG5ndOTRqJjhiDAjv
SqrlV17pFbMGzKqeITeVgng1UKqStoW6yCKxCbIY3xupfKgI2OEFbF3IWYXQtgAnXGVkVmXxvRiS
NWbt6Xbkf7oV7xO5HutHW/vKF8WZYYZXjJeeumzsymYqhG9SPL7+3e1xmgB/NospJIt6a94k3BJK
Rfm8WZhftOkfjXZs4l2WpRHx1ND2vH/wK1f4Xlhk6Vrz4+81JoWhHjSzvLgl8wSYpSLZS12crPeP
mRXKxMCMAxrTS68gt6vt1MLAMWC0l/risvzeGCpoSRDM2GhEbUZj778Wtu1CRV5IexSb9HhLbVd3
3OgO3fO+JBCKyvF73roYsED5mancjUmLa7tFgmgZ9zjPhdpWxOld05LR7m88Vh+68hhQ1m5YeGKn
NadSDq21WrYPmGFG501TPSgGoYLuLkc/OdcjCOKf/6oPAhhjbw/JJBFezaZFef+r0PCMxrwYIoVF
tY4FBkU+UKZ5PCCbL/xgFbbBvREBD28450rEKNpruJsQm9zDQbnz4TTOCSp8cbI/aAcVBQ802eZs
o+M5HbuntZFXttUm65o4W6Q6mKfRoVAotqk8hZtf3rgpQgEM+gRsvy/OyfiAvWsG/zd157Udt3Zt
2185PwA35PAKoHIxk5K4X9BESkRcyPnrTwfta0nFMuvafjqt2dqSSBGFtMKcY/SBqNbG1kpXR1/c
VUud6beZBy1XZBh9XGzsfQZTwgVLsFLk/SCjcojYd7TmrqmMozC0p3YpDNjDhabSh0LWyQc4mXfh
OymRkKEcwSgAriW5JbD3ZmTwF4FrRsYu1YMLJ/1hafPnIU87meTRZpFVpSyAScRKUDOlORNu0VxY
aJ+KrVlHLD5AFKvMMgxvp6rVUBYmCXZc2zaodrbOkDUmXFa52xvSuBI6aUXB+NUejMeknb6IOPne
9jouO8tPqo0jDas5K56MLPZy6b7XxfOFW3/2yiP2VtBYqWwITvYBKk5rE6AoK69M2tsSCEes3EhU
Ng0EpCyQVnJMOB7UohlmrkIgkwWPX1ua2+EhSou13hxF3qyd5uXCBzt7f5B7I/VV2KJoJ4NiifsZ
tQX5IxVstLzT7srWWs8xJvux2umEyZXElOSGpzTxY9VWO6dJYNTfjWb6VFMRvfBpPuxal7v426c5
uUyE7sYEE/JpwhjpgMNC2ByvKKCvomBfTKavmdoTlYJbZIt7FMHrKC62VVxuqgsi6A9T5fI5dMVC
EkZril73n29qiK1vHlJiBHr7JZpUt2u0bausihDgTUkcMV1tBA+fn/xybh9Gh9+Oqf15zFbJhQX2
LEcw33u9rbpmT7S8gYtO6v7LQ53uybF9U7uy8w3McBpQ7AUCQCL9vXqxAbZof8+claFgKjUVnSry
n2el6R3oN0QwxK4wewEs8ROYfnWLvLX6ToLEDdGfVwFzkACeSi6GqF7jajqkUuR2YF1EJp7lPvwx
WiRGz88srj0rCR+lfjo0LZzjz2+B+mHft9x3tIAUuvHBWvbJXCxqFnqIDvMNQpLtqJKjQtKERMZJ
2WAwYhCBx+X1pnyIFuCstSvh0kwgPxVo52Wbv7+2sGpuk7z/Gnaexjs1GSjJZt76bIiIX5OStRQE
K62j0NZ1F2bds6PMbx//5LHFttV3quARMg16h5SbG89MlUPf59tcTkmZmy+8J2cOuGhVkHtR3NG0
07ULDB45bwruLjE3e+Rcq0YlCSt1Y3bM09isDWK0Pr9FHxcWy8IY4Qlj6bKJtU7mMLA9A84RDjmE
3doZiWoLsI12hYtFZBM1plfO5roHcGJH6K364T4u7CNMVaJ4XmZtWn3+cc4OFEw5umawpfygI0gm
+pBZEuSbAnTkIsgubYAoQbMHO3hEIu0LGiRFmlya7j50ZJYHlb45HVPoGPbpa0XYao6ojTsdT2xY
TVOQ5uQDWTnOIH4LwM7Zst8wvlHh9+Iu2n1+1h8FBH/ehFPFTCHqIIcyXGxYtR/Kil1XRRU+za/b
oNx1KtFYzlJlkC2/d2TXZuNHmtLnn+H8o/fP5+D0VQWkJ9ViiHgOhupGC24ioh1m9rZjvYYlfK2O
7f7zA54Zn5eBwUaHj7cXmfSfI9mIA2gsc+YmCSJj1gZL2PgqrHOPQvCFddrZQykKimpKYwAvTibl
UC3wfCacW9WYCDcNqgTaNmpw4krWpW7LmQWAQVcPpx5aGBXn3J+npVNyk9uAIW/qCGEEO8+CPcOY
ZvgosXZaxYqqgiUuzV6eT66ki2MVwcwOyarKW+sh6+sLVapLH+hkcur0Uh/kkbm3isnqy0wWac0a
jfD957fz/DNsUAqjX40uQT3ZoWSoTc0YvOamJ8nEdWLhyoVB4KOcXseWsaOnXrg2PRRbLb7N4lol
76uhFXbhU5x5kRe3jYazxWLmeXfk/bYnQGdpimBiUxr2wbEmYCeziQm1n+sp8saq3ad4DSbU96E+
bHMnuXR4an8fJ2h6mTZbUHbFYP6WZ/G3D9BTVMmlhKrA2AhOWEXqTL7cKNHjgyLJJgUBFTJuZaMJ
nXglfuktdduwGCsrYxvq1aNEFlhfx2tsYl+VkujwuqHNVSraATuLvlhVZl9SzMxVqt1gqjdtZd8A
mvMhYqDSmSFAVBmNbTGh1+i0XW9FT1IW+v0Iw8+pii3ck3XhkM6zCCLb6SFPrZWsZfm60NS9YtQ3
qNaeomhkbW3j9U+uy07dWK1+iLXgDusXdXYmXsLJmkrEq7DLruwgtd18CahTsPeAlFqLOn7UBZrk
qIyuseh/F6r6ZYwIJVPhpDC3aDtzlF/KBDwlVbSpqJHHdfZOLhuiwtQvwYQ8v5vshwkx8KqU8+Mw
TKM3YCrchONVluRkjjTR1Ty05SEKM7frsmjPFf9RDwni/OhBkEnmSpMWb0nGkq+yefxJtp6a/KVJ
RnTXV3eZgb95qn5aZuusGdMLKHz1JpKyV6Lxlj0s4cw6kvo6HxqkiniFen2VB+K7lQ6Eu1BIs4hQ
Xte1dltGuu1rWf1SjaRqAZyA01nZeyznO6NRpBshFV/jYOSVVyn8Y6z1zVHJ2QoQsBgY6ykl9UB/
wbjxoClhtq205HkcBxILaW807K5dZ2reZnbzS4yh4ieKM7m4Ikcv4Ise4nbHZcvTJnqFMdL52XbG
W9XdW5K9WkJcwN20vWt2Ix7pUScyHH5CVcSG35La2s3jttfNl1b5gmm+ov+abYKFw9/ZznUcoAmJ
yRvyyqGCPoGIkWfgJR88rG5vWPPHq0aTXxxhPiXsv/JJ33dS8bNMg2uS7b5nQfVCYMvU39atBKCD
BI04fo6Gx4h2IGmFHC6Mmc8sa+IaWHsrUHYd+eRiAU/qxCGB/28eE9N4jAv+IKcQkvP2IZaCayMW
ul+W/bNS0o/rYkJVyflMPSId9gzAyMqRQ2hAZ6SSe+QEyB5JhmaE1VO0FYQVTYRJ+GIm7RHVAbWC
gQ5kqEf3U6U/pMGxNWWk5yBs/dZRduMgE69dtPpepgqHQBdGb3ub1ukrO+RkLRSel0og/ZIJro+z
+DkwlKMM/ZmUm8Z30gztNeHyZD4RuEPiXoTqWLaj13LxEPSZ4UmVTigrGpTQi/Ohhq2qa65B15mA
cu2hC4ia6ck0cJCSIZ5BfyTlX00pqd0yHb60eXc7KcR5TeljHsvmijALOFI8/oPTtK4hMiincXAs
WrLptPE+14iY0s1n0h76MXRrHijDibykwKE0WMbNUOav5An1S/TmiyMTamWnr3le7M0qSpFeyKE/
581TYWqb1njtMrHS6HIp1RKl2A1X78pDLaAJT3wz9J1mcXCkr1Gdd1SBUPwq7fAN+S+C4EqQGl3f
9eG3EpG9G1bjFubQnrr7U9zcAz7CRGLZXpTDgic2Ay2dSB8kp9+Y7cJjVaRr9jToBrKsg3AT3YAB
2WPB3ZYkeFxpMfmRrCd8dZJHLw+6266+rk2B0x0wKRVR2WcU35YCF3aMpMwWmr0GlsmlToCjEGp3
RTIYhEM5oJ6N4ES2rXWj6Nio61s1geDaP2pbs6s0T3TNAVYS4P9jJ7Lv2TiE/mgLgrDmzVyHMh4N
opWsTNyFBjRkxfYpqimkV+8iOz0WAy+x4vS38AdBpRXS9WDwCFU/x1654u3L3bFiAoA82/998ACD
9b1gAA3CyScC+iv//SoxfLqSWvcoP7UXWoRbJWYs1urnJVpEeaH3fmPCMzB12GtqoHzR2jElNA3A
ufxY2E22LilQWI75Wjv2vaCwxW5HY4SZuDH4tqwYn0xqOmzfgaKjGvNVUqL8EkGo2zT9bRk3zjqd
4u1YqvOqtVS3jNtltHJgB6fPKeBkl6inft03s192Jhs52zn2aYxwYRllxlGvQCwAIuVZRCBDkx2a
QmvZT9AkB98G/0oLgHiw1giJ/ybyMIm8sOD7qrI4zFY3bcthvI4Vsrk1IJWalr6GYWj4SVOvkLIM
m0EoBT8cepjU6eQhaaJekeWV8ISyXy5aRaEo48h7KdYhJTgI/pihI4qKbXo1iVRapRnxvFMa2jed
UxHGNvOCB6gk3CCN1MVNV61NGj7EucTjqtIGleYK2EBmlb0dEDNbTW8kG4DqF+hGxGTMW1tFt9Fq
8A+Jn/MmizeLWjsNnP5LEuh/FVIGhhixtmZgBxcD7WWYMS2PX8j1g9jzKkIguibfkTEWqYKXTyt/
Wg5J4osFSh5vigEwkDNelblCIHtYP4HXR9+bQzq2p5hsFH153fxuNK/SpLltlOkqKZKjCsJXVvI7
x5jEiiDu3q1VgmuL6cpSTHtlQsGwsZa6Kvgbknugb3G5eAuwXJH8Qk7xKqf5RuvrXkr1L0TXJttE
i1ZpX/6UHWakXmFAVrpVqXSd16rqLmNy6gOVUCEe8pC5kqVz/GZJyGwicslWWhEw0Qn69G36HXNO
5NLOUtaKllyZvc72yE6zLbYIdyiJXyeN/q9RG20QYw3P9Csq/Qi3kUOeUJMhsCO4YYOG5qW3CBUB
GQzldg603RDPB5w309GcbCZHmeq+TeSXyrTX1/VdErVrLcGwnAk+jJ1ax4F/xPb8aZpaKnq1/TMS
8U7TCNKMBkiwyjLDrkJp8nPjS2FLt+bQAKuqJredOHCqEp9u0jKpNflZ5AEpU0infctMb8yKV6LL
yju5SVJ/0uTZm4fma90ScqCLLcjkYx+IL1LMKAIU+KAMzWPYsLgilXU1TYGfDcaWqGjeprmP1zVo
a8+xkkerK94GXhZPNqb62NMx3Qi5LJjj41U+M7AiZDoGUna0DCHv5+6g5NG0r219l9Pv9Izc+Wlm
kWdzIzAzETTcIsypp/4xghCJnHODj5WJWhfmWs5GV2EpvIhmiXPNS0ThmkTaeFS8OQRlZwsaWUwi
9kbmc538PLbaZF+yVfNSYtGbuSQgChss9N3yOCvLNGJO4Qou8E/BBt0btNb2xzerbFtSiRb5WZCm
W6KtKSZW2R6/1hxxr7t4J01MYpYym6jdOg+e2HNdvmZNKnlBXGiuqo4HJSMNfWmmFH12q9s4whlz
v6kDKWflEmIKmOFgwOhfLYwYN1J7VhnmnRkLUqnm7IdT9SX1tegNpmq/7uRDy9zml+F0ayQNb6eV
qX6K+x3pBYwvgqYI9k3exgaCRyC/GaUZXWe5uGrJ0hSI1mRszru5i2ltUvhJslJxh9YkoMJ2fKKW
lq6n7qPxwPndtyy7umuai52ZtUvE4QypOlP80XmyeOeQTvV7CLvldSxQfM0NuFFEXLddEYCvYsHb
zqnD4JUfYvRvrpPmV2YEZLix3jQneCh7IsnM5Ic8NCbwVYrrYTRCoTL3Tp3uB9HvVWMgeyqUnhC3
JNjOkHNSPgKycFtvZf227N8kC2bRQaQQM30jdDUG8s4di9uqfMyDrxNjqvZD47UMHHAWxZfJuYGe
HJovc9q4lpjcpHxVx9q1VANDZ0rXN/TJAifvip7z8FcQH3FTmtro5zO+8Zkom1Bc2V2+m4jDjq1o
F5rWJpMJAyKcsI19jfZs3tgHZvnrccDRx06mcKxDo6pHacxvRvWJUJSbTG33ZiDtojjdZGYHqM24
CTOGuha1DCoWMl/TgeYsYRsEDhiSeqVo0ZWSKVuIQEdJkTYaDxtiEHqF6k6RbjuYH9QENha7LiqL
bIytfaZOEE9cMg32peIcIGTtC13CkfvGdMq2VVrrteVLzKh2S3ZcNa70OF2XRJtLxryqC/ydsJOE
lmxZ0KFhMh/iHnN33vqCdQ4lpW1gj2xe9HUHw99p1qpibNMpOgZh89g6D1ZXvZHlhDFMuwmN8KHt
Z7J5HXZ+gadZ/cGes71eRQ+plVyDqlm2PXBqB2+iwZwK48qZpnvaD8cW4pQricGbJfVJ0/pDV6s/
nLZ9zp3+gaXNFS7hsm+utCjYiShDRJd6Ttzd62Z1QMewjnT1OjYKrwx3LS+ZkYZ3vdFsbY0dsWnf
p1p1lajGt5xga8su96EePM+1+EbGCukv4ZNka19lLM/qk2iuUo2WD86jYhr3QSRtM+bMQJW/4MHa
y/LwiAyJCGRWMU4CCct6A76zqw1tUxEdEhTStm06Rk3DNSeIMoXtpTaFZ/oiQay+lrJNkpW26lT7
enJmf4rDq6mLDnMc3VG3ZiojQMS6GQu22wDoTUlaa4JotNnepJHmBXq56gU2IW12K8bC0URUnVkH
Eu1XPRhc27KQEkFrxCKpWv1KhiRcG4yZVebJ+k9D3S9xcYhwdsgZ6P0m22yWNkrNd7H61Ft97ejS
k9x5ul2u8IUgP1v8dAzWtrYaFBUpWnVIS+ZeB1h+ZOu3fWmBU1pVyJO6SNoNQ4mw0Vpn2bwHXOKP
0/SoOzSsxk3glMAFZVe1UNthNgW16NrmS1jlG3kc9xUfndz4VUPsVoSHt0U9l4J5C2IMipbk5xSG
aG37hsSHHEJP702G0c7LmTSyItzXlrUO7GbXMiHUS+BiJLFw9J04Xyu1da0oyd6EZaFq+S4p1EOd
7jBN7qEXrxup3tLx2wRWfq9p1uPMzro2nN3QSFubVBuD1Vgbhsx2aO31ZDVgl9bybAsc9MZcAm6Z
bNGZGG6myNTbMZswihFF5FWlSUmg3ZlptzXrxCsV4lAabT1hqy4nKh9K5Hf9vnO2Xdd6IJZB3zFG
S9/l+WcnKAGwqcDW4NWDsUY4vErmwnUsgUAdrF1T+QMlKbtWt2ZSreU0WclHO1q2sZKvDbpPF3ED
LXZDiua8r2s2Nnq5pymE8Vnycc66ff8asThIOS4XehUD55CRn7QS+9ryuSFWGBHKam7DlQHQkMbc
LT9lrWrdZoSlv9A1pUEcE/254WUPuOmxrLLEDreQmzybQkVKBmrBJxLEFkVX5D147NhdNXyebMUX
1tZqzE1dQnlj+RwQom63kifIvCvU+6wjlL5rpJ0dQz5WxZegDzZdkHl9i5oClpHIJjQtLTeEcYPG
gp4anmpLnmSPbpbgm2aBOlfaGjixm5AjTIIItYLYh34QJY9GEa5nDwDdvsfIKZnyqupWAV6hNt8k
qeMrM1c+Tv28VNnEVmDn1ZUUUDma1O9I2Va53a1qUXHNrA3yvWch6lvoehMtHZmMU2jhjKC1IBkG
v30HBZwfDJYk9TF1styBuFI0bNRYokVUyEOxwbiixXwSYszzABW5rPg4EP3OyQ82ZhqHY5VMelJl
0sZJvbpoWRoSYEeYVVwWa1vK1h0PxVz5OLkAu6uejvYUKFnwOmmkRQw60x11PTzmwXSv5N/tEcId
6IYQg3BA6kBy6DWHj0qyyTsI4x5HecZWtR9IUvohyJ2OJ2Nb5yyIoN2FWurLMWkcY+mnQvNkiw0o
p4a21s2jAbk7LEugB1larngKNnKZL0a/lYWkfdZbP9TitVrJnj3q+7KRVoUM6n+s77MmZ6nc63gz
ZD8idHNEfptW8TEN57u4UjcqFJ1O7zdGGj8qYt5qC3TeZNdQjs+zbd6Qd70DC+yWAyFCSbOWEO03
OktbSJ2pvKkUeS3LJZ1sjMsdEx5tz6CNN7VCsP1ko4nIfWVijcT5mcV8BES4NTUFBC5m82rVzcJT
EPlnOtFyHEVxiCdhAGWVeVQI09Ah3nVOCvABfusi1kdGHqTHuQpX+TStR0sDubPup2EvBz9Hu7vn
6WRlYa+nABbyWK5YKvpi4NXsYr+3jFXIuL4q7Xgl9eadIT1jRtsrItmWqrVr6vkIyfwgaL2FHeO9
vvAhiBbo8aJBJs3XZkIlY67WalQhfk/3fV08DCO7rjSVsbwAmZ/st8yiYJyM1xSRDxV5FQrhaUIa
t5oeI9j/q4zs67Qb/IhKexgEu0TOt1lOVkyMPnnQV5l6F80wFlRypuaVM2RXlRwdylk9sMe5TRpl
Z9tErbdvAulR2Ysb8n7uWOjuYsrRPdzYMuWt6PJt0Pgt8SwBa4zUqg7QFndlIl+br0k1XJOwsA6Z
C4cSXQgNpcCKbthky87IYmlaRzcAWdygJ+f7itr+S1MNj3M7ei0mvrwZNp2erbSmWun2vKkzHR11
7wXMVEoSony7l6bOHdjRd12z6bV4pS7ZWy2MXGyiWjFcJxP79mTo7pu6rNfNUJf7X7/UqVySzkxQ
tFJUa0yHzT52IvqNy+9+/ZFgrZFC/r/68vsXTv7J+4+Z8vkfP3BS5QE92T///P7lX//uwpffv9EC
rFDok7mjQNYfnDAdDu+/+/XLyd+VQYxn7P3LdUvRQUnq2f/1Pfo8UKX79ed/+XNOvkWHS2tjotue
/P1vhzv5UX8/0vtfvv+bOKvk3YRA8ddfvf/u799HHbwtwhYJTcZsZ0bHSje+KIPRbYxMao/A5O8a
Da95VaYjeYHtz0nqH9WBCv3nzaRznbMFu2OpFFaYF5av/9bKARFYAReiKzsY5s5WlnhoqFKScUFl
cK5zRviqtQDi0NLRP/vzODLEDLXM2mIT1GKFAt815R5sVfY1MYa1lc9f4o6e5Vyj54sszA2NzUtu
WpdM/Gd67xwdY4Wtaw4fZ+ls/Xa6OeugPIfHspHV2GHDyY6vqpzvcp0dky5/6AyYjPb8LZOj4sKF
/miI1GRIz4swSMXbIjsnIoSpbPp4rOmNZmO26ox2o0rOwmZTSLQ1lZABg5BbbGbEwW4bQs9SbZBd
JbXpoSw75H4qH+YZ8G3Ddh6+7m2X67isclS0Ik3coI0u6DSWnumJtui3z6vIJ73OUsrRb1hcKqux
d4vkPLD1C9qtMz3rRQbBU+E4kAVOH4pwBgIMN6XYGFN7yE32QteapPsGVffPn/IzGh1sl9gCFdTM
YDlP+sPCJFwzGJiF7LSmDg9DKtXvCnpHVRMeWONd0DqcPRwwQDK86NLapzqDmRVenepoJoFrEc1x
NRU5mZNPrKJD1Iyfn9qZa+ioOMmhkOg6Yv2TF7iOs3lSI/r+xczUPQfs8TLXgClp6HefH+nMA+Go
qCXRI4LwQlHz57szZvksl7wYmzEGjCAo/aut/fjfHeOksxyqI0QuB8FEgjMuoyKMxWz1+SGWj3ny
XHMaCDIMnDOIkE6GAAxfTNG9lG9aR/5iQ+PuS30bEZZ34YU/e2Noky8uJROQw8nl6mmOjLLJcXJr
/tKL5AVREZmV2QqQyH90Sr8OdXLVLD3sKxKuWb1ktuTOae8Ptv1YkQTw+aU7/wT8Os7y3P82ekrD
pI1WxSnJunEnW9qdRJ7hhct29hgGDDgNho1jqCeXrZtMQr6CRTJjBasuULd4My8c4uydwdXnoGGw
GHxO5CulPdm06TmNaiCjXZ/8IDfWyvTKqv6C4OjMdINoG78QYEuDUzoZQ+XeyTMGCKRec/YWTb0/
Y+DWowOUTmGZD1UjjrNzybRx9vQs5MwaOhXlg6xZqYPM5HkgbXwuH6qZht9iztKyVdL3F7xJ5w6F
JUsDqM/1tN65wL89EFOmAuFJTR682SHklN1iqKBwhO6UFOYFjc8Z8ZazKPiALlqAf6zT93ZoM8Mp
5HwzZF9EpxxcO7y35vA2DS/Im84NEDo6M0s3Fi/sB6GaUhdmSLYR+jxxzEfptWCDJKz4gr/q3GFw
NwG/xeXKvTp5NqiXCzukOL/RLOiKxehVdeiZ2j+Ixn8AjX9nq55TuUODwMIlGyy+MNX++dJW+chg
l3OcplksONSYOJYZPBTZcI0zBERYdgjleB1QRzMb8rpT8yd7t17XNmontnaFYV2xDoPR+3BQLryK
7/6F09HYgXf+roYE+nsypMxNO9sBMfKbjvLiDGsxLFcSZE2rNNYS9RsEiyAeDTQmJkVvMGrNM1nE
rpQYdGiRkmRe2tquXgl3Vp0N2b4+QsN9l+juqIX7nA2fZKXbmsbxUvay9XL9+ZD40R2isZT77QRO
FrYEOxh2s+Ctwh6rCgtbulfqRld/jBpGIU1daAIrXa0vTPvLdflw3Qz8n7KGxxZZ5593VVJFZxYV
b54W2a49U3cBryHRdhyLNwt19udnee5ZZf30z6Mt48Bv77mYgDuVCUfTO5VXGzttZ7lc/8+Pcv6c
NAp8LJIxQJ88qXmUto09cilHY3IXetQoR5tQP8J18ArTuvDonRu7AHL882gn40mPLiQpC45mGG8T
DT9LmzaG9CVSL5zV+WuHg0ddrKNgZv68dkFPZVuUlBZs8h6l/E52CtgM1X90Nr+OcvIeZf0sN5ap
5mjPnnFAuoSaAdo0Vor+X57OyfNOGGrcTxoH6lEM2+I1U5+NSr3wvJ19EjC4aWyx5SW68s9rxqRt
94zxy4Km2UjDm0byeCHRJVJGdETOhQH/7JPw62inLCbMI3HXDBwt1JvVGJJ9jGp1slWecvvCbTp/
YqwHcPUgIT19GMxKLjXZnBjutOcugrHxNfqyvEvCvmRdPPvYLSuPfxzp5IGAjmnLPb2+zWSpfjzs
7aLzEe1dOJ+zlw6AKOtpJmUALH/eqCbX4iDveBra4m6ZX2ChrLTqS0Ruxudjw/kDkZDEXAlj/VRJ
HeqTlZsWs38WDn5J7rsT0qKLWE2JC1uQj7cItrNCjWCxfdKsPhlZm4QNHXSHfBNI1nphcjewxVus
koFfW/m/vUDkYNDHyKrQ3gGZf16/Xi0jpVMZWJeDoZr40mflJlKiaymNNkI7qs0hB1j8+bX8+Ghw
UIo+Jnk8KiiLkxEpnZ0MQxT+2yKdV7L1FVrvtWiGC+/wmZIPhzGYnUyZNTBbrT/PzVHQAVqCW2a5
o9GuRIHMBgB1/Jd8pOsfOLuRJUZKp8HKmgu6+7NnSJkAUMSS+/j+0X6bryqYYkZY8Zq10oIHxTuP
W08M4+o/uJAmB8GcaWPkOBkLB72QwpA2/CYM0NjQ/JjpB0jQlT8/zNkruSTDEBaGZeZDtGmaqoET
9BmTvdqi56DhI2Fxn++L+irXNnIf+TN1M+tN/lpU//4pLuF1DFVYdnDnntzERC2yNEomwWIYtHgh
HbnTgI3zC0Pwu3L+z/UMOnKaozqgWDyFp9s+edalJk5tsalCISOX0T2iAGnfjcWNJNONxvx0pc9z
ucXB0YMloiKmx02EsgGJsJqoqD7xkbfx/BprePRT+0Zz2q9Zw3Vp9EsWpo+DER+WlaeD0BJK46mF
Kcz7LG4dXWy6RL3X73Sj9Cnd3qpBfGHP83EzvJA9NJWerr5Ydk6GV3p8mZZZmgBJvQRVGZxwLBkX
ZvSPm1TFIIGO/xMQrbOc/PM9be0EQX87i43qTLylX6fKoIP/l5DRLk4V4ZzlKtfzl8+f6eWHntzv
Pw56cmaUWxCWIbdgDw4wH/aBZgxoBWnfsw1xqtivi+b580OeGdjxFPKu8jzD7z8lpqDuktXe7Dlk
WXvEhWwCY95EOW22mAYscU+fH075aNNQsIowj5jwWSgEnSxnJ6eJhloWYjPMwm0Ua43SwJXBfRtz
tcK06lnkM0zTtpssQNOX9n3nzvb3o6t/3tXOLFPSwnIo6drglTGK7H4kn69zQ4T1qTD/Pk78I5rm
9u+37iQp5+SP/3/BOf8yFeePsB2ydfjf/4HgnKUM8a+Dc1bZ/zx8z/rvP4r69/Sc5R/9Ss8hHoea
KokVGPxJ0vpneo4j/w07FxgovOnL4uD3+Bz9bwvlmy8oTAf8ygj1/+JztL/x2GmYZ9+97dAK/o30
HEicH4YgonsYH3R+KDSWDxOApc/jpM2msU764LHVs5ciApbZfMWQfg1GP/Ymo2Zjbamktge7PtCv
RQ8vJogtxUO47cLtEV4uEAhU+IDkUVvhFXA2aDe8LKLD0UlVA5W3JBcgCte5yVrIqlHvREPaeVkN
ZKCek25RUu0H05JWSaxK6CBQxhc0kZLRTTPjh6GQiyk71jU6y9grNedRsoPn3PwxY7Fwm7pBwNxb
j8spaIXyugiF4zj3iIP1+iLd20rFN+BJpN9i7cII+d6ca2/wmxBzd0r08v41tQqfxsHaAdLW3CKw
YprU6bpDG4gIunOtbkj8LDFXopl7WDOj44U5PykpFb8nu48M3Ed7BFySaGJetzWfcej2qpl+Xz7W
2JJmk0KfmWf7MeuhU5lq5Y3RtIOx/KgW6UuiYKSw5JKeclj+6OboL+IZHG/uGqT2oXCrtMEAEg6r
JEJOhYbuJUJMFM7UbBpHaVypnkKvEn+Z6Hzc2opeRNly1lpyo1b9o+Di13JTeYUxvwIoPZaod0F8
oPBo9fqxKsOv5iBit84A6+Qi+QsJ+dv731RO/CoVz1UPeqzQ5G8Vz4oI+/twVvdThUmsI/iollhf
gpa/nvock1h0bXQoDXB36F6bAA2o2xYFuzm5Q5CuzUj+JhyRbXUHRFlOngalFCIA18Qzym6Dlaty
TOg5dfBjImkhbPJ0JcvBrVW88gATJSr0R0oi3xRR7dRMtG6SDE91OthenTxXdk0+JfRZkE3Di8Vg
OCDedwcbyaQqAvg1lMAmZ7wPM9Rt61bN6muba0cmIVLLaatUNnI0bdhpkjru0iDb5X06HwKrYGAv
Y5IMKlCOU1qLaxSEMaYl/baeD2pcs9CVlNojcPd+0A13MGZmu6LZO5OMVaYpX7LluYdcr7lDrNvr
AvKIa6X3yJgslJyIlBxQG7NBD7jqgC5FDfYAPbR4x4iGV4xwHSflm5wolYvaDBCwpT+jMJxAXirP
GSF94MEBYCYZxYeSWvdt0WgP8pTvajb1bpnMCXo65daQx9t2ilhuUFT0uto5oqkyPQJMEeeAHaEQ
fGc0rBEEr6hnDl/ZAHwdiZPxRzm9S8ofiRSPN5FE0PGW5O4fbOhyv9DnXQsGYoxslEVdsItNhK9S
KnaKHtyPk/MqrIyEDXinWux4uRVwx0W5g/GP3a8mbAJ1sZwlxa5sodtEBDsEz3I+3FmqHT2YyjBd
NaVOAXMIyyP3vUaBZkibJgTJ2Dgj/gvCsPq5Eoe813Yx4az7IIijq9qIfe46ySR5lnqiHx9zRqKx
lL8pwD227ARzL+jFjyEeoGM2BVk/OOWi0AmfhtZw6y7SfaFb4bYHsqcEaJ0hoc04Cftm+4671IwU
LSCRSFFSPLf9hN4JWepoZsNeVDwNqenVyw0xYtV6+F/qzmS5bW29wq+SunPcQrPRDe6EINhIFEXR
sroJSrJs9P1G+zZ5lrxYPuikUjZ9YiXDVKqcOteyCAIbu/n/tb5VqBUOM9u8rkJj3NT9Fwvq05pY
lcc2DV5sAy5nchsbGTskhUlXEr+xsufyuUhv3GR8mczs2Z3CcF2HSJ9G9FeEEAxIVtfDOGcEAxUr
Zwju9bEkT5fUeneDwL1ZTV+NGhhVJvq3OCx75ItMYk4Sahu3i4hUqPb0biNis0eMKPXIkTsGs0kY
7c5wmjM9iNwzegRaSkR2jZMgFTRQ/Q/K7PhOoBLBMtZ3BeSDNWXkldDzd7Vnh15o9b10sqUdEjOU
e+NKECPLVnTwNEfeOfEpVE2JxIgCcGnk/b4Lv/dWXKyCbCOmzO9N49jqIMdzXfxQWuDBWo6UeOhi
tpPzvmoNxE85n440lExJ1JY24S+RHhysGCEPiq3ntjBfWmkWmN5HXIFVl61lqS3C0fiuMqN8bUWF
61Vu3+2qTC0RO+bRKZ44e6kTvqMp6hicrFAb5XuZYyV9TbkcRU8V0jUIoqbPhMHHjZkW3NKrAU2u
u4wxGq7ifHwgDSm8GqZsq5XLz+kdXj5LO0VmDHhc7wQO+PDUkIJmJMbVUKO8my3nh923ci0yp7gy
c6vwIqevtiajSFVvJ0HuWV18swZgsnq9UiSHJQcVO1CDwE/jxTAh56OYHXhtbtkeZ4cAEKLSb83G
ndDeim6DbecQVkWwTioYMtWEQGvAdZbbfKMSGsV7pZ/lQMKjGaWLlDPZh0M6fSlb9ykZCdaBVxtt
O5wNKays8zwNgZf0delB2S7PaYiyDbEWir+c1VAeOQN8tbQ6XEWZshmhH0BfTjLPkmQ+Zma777H1
PUAf8x3Ts1nQVk5TfxEx4LlYtRHZ21RHcES+0Ocrdo3a/GjCqtxbLOpmTrJQO3Om6TqioHo32tXO
mJDF6/f0sVHh1s9N0l67jdcH6hezUjYKMJWrQaDWUpjkus7Z9iYLpWXFh/vGio9tmZ6mPLlR45Ck
mjx6xrdV+7OOeGHQtKsuivdtpdzpMd5rxXqvVJl6H5sE7MzKOHfeWA2xXwZaunJhba3i+94XSWmu
ca2FxwILtVSHnOMda9EINUzDxRpoV5pW36ptuZ6UtYhOU+HcplpzNHPJzsUkWDgYDUSQE9Zi1zxI
XuT12IV7KsAHM9DIg2qilzQaZq+vN30SuzvyIjZ0SvypjFDIR9TTdDAkNoYkge7q20gddEtwlVod
+7w661ZdsRxbuFQSuS+xBJQLIr/ZdHmrbOIYO2SA123ow+vQ6h9TAVGi0dynuTFQLZ2btmYRHuM1
HoCbIkCwEg7tQLvVdb+aKZu4nqXYITDJHsgu6PvrmjhiT0Or1iyZTyYBXkYp91WAM1EhkmtjK3q9
7vVy8OwWDwFZZtgF82ddjtEqkwqCzArOnwppYjd1dUojgYIuQe4Ij+wfhbqzWhKx3KGtT4MVwOVl
27iO05D8vx5Ofo7K9mCiSOyCr44yjNc5amEbRN2QRMNesxdTk7HRO+c9SXhMYcesYh7HaroPC+HC
WjOv4179QV6RQwAVrtQiCa6CIjJv81E7dsm850U7d1XwIyn7RyUvn+cxXbWJeR6HoVklPekdcaaT
pqHtFDZnazLb9sDwvjskIOF2azcdHjJK+oTZmmjIiX9EhonjT6YJsmsxnXUwVBTJlVXM4jSArHOd
npndiAdSgXo/lfV1acePQ7ZI5lqyjILKOTclqTsN3x9ZoxDDOlSMF0GiUaPeN26/C/ThXXPYrjtB
SRDYgDdI1b7Yk3lCMHif5GLb6xYq75hnEGWYnkMt3w3ia4gl2zNyDDdajrKc2CxvSMASYWRmQDSG
P/XuppLzTRrq3930oS+vy9FeV8jUqG8x8lPh+K7gFwb24CWY7NdhXiJT1bGTKS0lS6t+yDNUu/w0
5WDnsbutuvjZVpbIqcwhbSp5E3hPh8DeudkRp9IteaPxPnoxreYIP/m2y+1jTzF5nzigqZwMr0S5
yhQAg23YiR1G+Iw+1A87kOdGJT6vYmtVtgEpVHWUo+9Wb+zO6o+jBlImZKm+0mSNG1PrD1rUd+y9
6wOBjSlAButVy6L8hoe5xsN01+dDcx8YSN9Vk8nVtKon91TYTXAVOgTgmsU48SuUbd+0D1UbWTej
gZY0sEoVj8VzG7bB2hC9wjyOZlbpm2sr6u6Qx24UbbF18YzBSrPDqmJ7n6XOfSA4BVDGc72Wc4fb
sqviHUvgKN4MwbDpM6oQbn6dT5zneNESTwzGY5lv7eWsoA9x4jnG9E2EWHcDphgz4pTlhCN79lB9
08KIx5bzMoBkYKsxOOsUniRLI062gLiK3FZ6L1eMe3LRnK3jWOsgHFUvl7nr89J8hclAZ7GURxFA
k0AiB8Tc6D2xbP4Y8O1aSJt1cLA3zSDBeldC8WPrSs2iaA0z/K0MdELTrP6W9FNC5ASWQKUnEkZA
YWzgFHKbmF354snisBURWycV5VLqYozVgPZ5KhJudqnfnWPLdkgJxQLZfB2jh4+fzUd+7uNO9LXE
8FdsYiV+m4PmeSiHayy8hL5xrLMqlnA7QCDO8fDj3/QZlsTlZ3PLJGtuylnbamtVhel4VLHGxKTf
XtWD+a0qzhkqobtGC67M1DDg7HnS6QmBU2DlaFIhqYP2i29p6ZsZCxwlU9/5Ud9qGzmI6bqTAOCX
I0FQh/Lc8et7dTL8QBUpAm/llI2CGPEKrbDS3TR5qnttm2Y8vPmrKBznbsjFIXd5CKpOD1sqr0LJ
+9tFBaqb0viK1XzlygqTVzbddIX0gZHyq2ShrTt2tmqofOO8UOP4zN4+zpudY+/n5VDl6j/++75j
OH0YIvC1UsOoKlV1D18VNEDXSL/Bg7my3ehLBeSgwgx91U71oSqKlHPotou68TiZV7EazfukK89A
V5HCNzfk70SFdA9m1twYA0f3pMg57gSB5YlJLzHc6Pum4z2ZtADDT91Y64WluJ4GYzqWkK/Ij7XS
7WyF4S4M4OGPkrckfLImNbiyrYM5B7Cly6knjXG+GmcmTNxRezfm5oTTHYLVjrCxgtOXIax91iTd
CluTH2WIvdqRtzc6Z5QsAJHcQ4a5KfX2fUjeNTlYfrWUTnpdvwX19VKS14Kfq2rXk32IJAYKcpw9
1m3iLlSGTmtxCcGg5l5tAZmYw02iSGATSFh7bnUe8qov95ngePz4NUKElmexjoIxPYSp4Cdtv3Qi
CC3OvRHwVoSRcp9x+qDscpwLKg9ioA7ahFwT0j/+wDeo43T05EPRvQYapmM36k6EBpAipyQGa1Vw
b3bLyr3MEInGf+m6C/DB3HDPutVStEhi6wjMoQnGm4/XAcktSII2e1sElzrcgVVcJ/u4YGrqxoqL
mvgabIGMXAWYxvda7rXDz+aR9U3pBUyCGonHSPXEyaE1Zk70LRrLfbfYtGxNf1STrl0PQhynGSFz
BJAnL/bZlDxmbFyWwbmMS1Xnm8pQnpJ0V4TFZpkQlWQ+hgC3IIbMGzQ5mL45BZohtSOzp7K0/Kog
lDdKzjumkvKossH563KC2eIYssxKlHeqXiGclU0SMywFC3pBKM3WGdRIrzNBp9qcwhJBdahaJoRm
9hTMKuTbEeDZMWXDVXibbIU1p8U3X3PmLpBalJFDbF/IXFhNT/j77Y97oxhMdbp4qiHAemrGnPvx
OMRyzQVcms54rR0ua3kQEKHutUGB6xb6dakRFqRlxqqHuSZt++mjZJbk/LqP+zstFbN5gBCWCIKE
ZHcczfGcLNnCeX4lUvgwySM5aK/G3Nxl8ZitEZbPu8zBslq6WFPNgeSKQSgZUxi7FTXFBacqbe/P
ynSwRwaxNTbzpnWV+5zwnY8J8mPiHsOaLVn/zbIpBjWjis1mszz+jyVgtOj4uKEJepgrhcHOCua0
J7ajO4GRdz8ZgCKUYEgXUD1yETUJkPal9ToVRbhjOm9Zl6lLLq/JGBE3WDYgsiJKZsJeW8a+Zqpd
YdRr183o3qtB/1pV7de0Yh36qQD8X3Xyn/VYxlJ4/6XzQTdNQ4NMY0ddSrjL3//Um7QauyUaTSBv
EoyaCSd/l1/bwAhSkBCEjlqF/LbApARhclHC2/VRNMyq4H65MqUAApuGT8sksDxb4WbvjgR0eTUW
9alOwFczCOOOUVkp/lLOdCuV5iRvvhmKY2LoZ/0zXutvDaTlG4GDWmTIlmm7Fw0kAZvHlaiH8HhZ
x3zI2b9TGTPjN2lr23Lsnqx0YRAgKvvzrfw9VYcPRiCCthZNvQYX6ddbSfgqjq+451Y29aYkVzGD
preUgWWi+Iq0joJpeZlFFnmitiz5XQc4eo7fEIZy4HefDbYPk3ptxS0yDLmChPhdLJubjrc5IvzT
AZnTceGYqt+WPcNUs8h8Km00fmso8kWIvLdMyBIQaS/j440EPWI0xeZm0Hnxlitf5r8hHe9wnllO
8lb1zS1jHsYNr6+dMoXV7DusKaawx9ZDMDvAHjqSEvJmYz5KyuMyxafMwJ1B7XeZ5Cbt22yyZpb4
B+yJf4BJ/K+NEK1HpiR+X2sAoypmSrKKvzzLiL3LxyP7P7WJ/r6380v753/XJNp+L4+v+ff2/0Gb
iHDMn8b2+lW+/tt3xoycli/wr3+cXovX/D/+/ece0ce/+K8mkW3/U7N1dCeLIQMFrMUvG7638l//
wPX9T2YRgxeQ9jkenoXFVpSNjP71D/eflliw/cS5iL8g/v/dJOL3uVRGES4a1uKLoK3/f+gSfegc
fp7SwGJjmF3+YDozLPNiSgOP7xLmC3dLWBkQHyQRK+aDeEXr+Kp2bQpSofWDBr+6nbF8rFtzitZ1
rODRbA26As4trXaWp8H63gNkvm56x88QcGxcNxj81hBXZMk/W8ZkeJqN1TRVAnD9HHm2yURs9hSQ
nmOFpAPOEod3xcmja4WXyJg2K2v92Ol78eaMkAViBT5yAcl51aPdWM8OVJYMKm/UDxHlj4IzVhRB
6zFI2+GYreCGs+6VshjWPz3dv1kEkFBcrALcMng+dPV1m94eN+3XqUvLFOb6wDX80CirFSbo8xQT
WVRI85ktEqcgc+Makv1TAoUG1Ig+cWlU0sI5aLeALAN25MT5jvrATiNjIxyEQgVewhZYat5o1OZW
m6ml1oHwMQMipiMYpq3YyzjOiSwnaifG91DV4CLl424ytAet1L/rTrFmTG1T61QqHMi7XF0nTnVX
Lq7aHNwc5uWBfgPR6V4wJskW89i32rK/aITgOva8mbJNGZLPMVjdizCVzivDSm50J8YrrDy19Xic
c4pOCVXiJGdbVPWOSjHA+u5q81sbK8k2hv+hOthG6xed/dSO9eOabMjBI3hTXU+J/hikI8jFkJaX
4SaP0g1Sf2DxdEtcgNSDJoXzk/JmPhReh6l3bcuWZGdXwNJzNp2q3KucwYoQn9HQ12e1z+NdQEaO
X9f3FPzkph0dMIqT/G6ppwRoSUlHsM38KDettQijV+pvrmdqn4gwPgQuv75DNG2xDKnCdhc3z8WA
MFEKlF2WMiDKGDhabGHiCKM7B3WiVxW1IOwgfbSi+YtiV9euezcW9LMmJYvWmpJi3CcBe9WQRiak
U1EBSME9oWAMRgADg4yVda2m1BVC6ffJSaRadwj4H/48qj+sM79+B4v5ydKx1mB6oAH966Au4Lvw
7rcaiwdkwalNqlVviV3j1K9uSY6QM+7iHF6VxLO0JpT7rkL8MWb1j3gU0MSmO7OSPEpip7yllDAZ
5lU/Fq1fFt+DoX8coJn/+Yp/U1YRnkCyKLYpQ3DXtcsdRBlVMsWpIwEKpRs4ay8cBX60NrggE40a
4rU3SxnpySztQrVk94wP142azxKvLvVqXIZDBKkqlgkcOOaFWJMUA+AJNew8Z8A7oVvOEy2sc+tg
Nf/kC1/KQj4+CTsSinETf41zobshejAszNmC1FBWGahBgj4LiUutbl5oPdwMWTGtZ3PGKafXR9pk
XI1GrbnVI7bYNLjLIFinTlLho04mT2kK65P98W8pZMsVYs1kTjS5Hajrfx1EAQMorCpYEsAg06l9
jkoQbTmwYHoYTe6JFE9+G9p+pja8sPOPSBbnVpsfCmP6rsSfOJ60xYXx65Dmang4Bt4TtKCXT6ZV
QiuFVCoJCo39rq72alC+jrX1NEPxWE1WsGNBkiDGq6R8/fOzupRIcSMQcei0WQ2OC+bl2xQrw6AW
XSz91JhdKrpl6TGEYUKEOmUTV9J9CDjiWsYnpp7fhEvYFjXiEFxNd3CvsZ7/+gS6UbRtYbsw5XS6
mGTj9l39EEJ4XYL5gqi8jfzQGq76Nrs1rPb+z996ka5c3HE+3RLsWxA8YmC68MXY1jAAsDUbrO/l
bTd099XgHPBp+pPrnBwh3qN4PsNre9DgEQ36Ibdgp0fVQ51oN/bS3SjrTy7pt3MGN0RHMIvzSGAZ
dsyLeQ0BIfoWg0saNfXsyAkaIIpEdurq2LzYqnwxSCqMZH7Q6Xxb1NiUKbnp9Dt3nnfLKKYNhlLQ
6/vq3ohvUFLu3UzyD7q3qR3OpPLeAkV7m0sCFLnjxQxkx6k/mep+n2J+/Q4Xr5Vs86gPQr6DbZKl
XLgnV8g3nvTuk8f3+wTD59hQoXXAFmjZL/aClkJDJ1la9m7YYK+czg6cHTCBQu6Q2D+YNagdQ3sX
OCIpQaxVgtFS7ApLt0zr35agZ/qEn43ov72oRRDFy4TC0b6Q4tG8AjzejRhx3EGD4EnykIErF/MQ
r5fUqW/Av8mi4glE6wlsj9dG3f3U83fEq9c9pNHipPTV05/v1d+MdIpi7JnRBy5C5eXvf6oEqCXS
qEEFegob6yzn8omz2k3bl7fN2P4lz/ufXWDLN/x1HkNhzjgWrM068ToXR+VEZK5am13jx+kSXtO0
95UJVafKKMPNNr2wIbZ3Wd2PSw3ZWAmL2nrssOv881f+m/mU67ARmeKIJP9ZvRgeboPgdVx4lZDX
Ttq0CSM80feudaM409mKmjcp7Ks+Mt7//Ln67/P48rmWrdnmIn63L2aVWrFmPZiaxg8n892uipcc
0higPvUm7+onWj6301jd0t1YA0qyp7UQyctSxFkR+MPpogZCqEZwbccx+dHGYCba5kEfEX38+Tp/
c+stU82Hy9Egbw8DzMVr2g2BotaybvwgdE8akoxQq3Cs79M5BN7XNpoXqfp7p1nIIwDjUBT+Co0d
2LKycJDabxPgpcJIt4Zrn7S0e4v7RvnsGpdndDmWgOizHKosi7/h31P82bUeFQ2YtPJr0cDzVM8w
rG8mTd5XWvWAiXxC11e+NFTjEQKuXSv6ZJox/m46QxHNvMuWGRD7xfNk9sgR0qByEmr5rRnISx4q
yD4BWC2rbu+GXqvXjlHHXlm012g8NsGc34Z6eJW5dE6pwd4VWYiGTKU/2ifapqaXmgngnqOi/XAK
UULIvWMjBB6Lu7ASVXCrlI26UmgXqMSCwtalbK66dGmb0EZYxr/U5xJZSmCs/zwmfp+88KCqhsne
kO+pfRQUf54mnMKOZkTofkVXFV/7uC9JfMamsrUdKLBzr3xq3Vhmg1+fMCsv5iFGieCdERd3tx10
q5NJpvmyhFwUVbofm/NraEwbpTAG9iLQpfV5uMt1c0Q/BRbX0aPDXNXKym4+S/j5AAtcXs2yFVAt
Gz+4dhmElCSIJsaURNws6g92CckrjY9py4Evfiym8DgVLSc1fUUasbXi0QIDH48pSPaFewljMFbj
pyl07/LRuTX77xGs1hUQUJjDmflohezmG7s7pKqxIf9pK9vmLatN+ueF4VFloG1teGkefct7kDCx
fKIbdepd57pIkf3bMOnG/gw2EprsTOWQWujXKLytWm5R2gwpLGSH/lGdPkQDwLFKUqZOm5s5TFed
jb4pbfZJnjxkdXj687D5KBr+fNuwbFCR5XYx4/GSXC56c6LrRhnVM/2oLl9lRAtqo/oQdlbqmSJc
MqGzVV05IInT8J1murlTleyu6lJUBUCTP7maywXor6vBJWOrFKp+y/SNcpn0atXMflgjtafSRYGd
pl9cyg4tbnI1aFL35gp4pmaYUNyHbqS5Jb//+TKWndrlPRHEVpDmxvvEMYi//+ldygTw5FjNZx+Y
I/S1inIpNo5wJM8LLGcpPBMw3yfvr/Y3H0pOApxgNrO4AS7TQxH+RI6ppQS3ZcVXu+kZJA0Y0JEq
R+48BHLYkna0myz7m5JPZ54ZL9G3pVxtjMARtcycUNsp93Zo3KUaLbo/3xL98mXnySxHLUTkXCUW
o4t7Yib0iaTjkHiWT7cOXYjYDc/Z+AU5wrYC3usNqpNQakDE0ZSwYF3Hyye5Qdi6bdTAU7v+NpnM
dJXVb9acvxIN8ihB0690kghoIrWHpjL2f77mZRW8eIycYJn2MbzCVbAu9nMjdYy2CJvJB3BreGOa
rYMxFHtnnp7wXT468W3aAkudIveTXfRv+whulmPiKeOtcnHt2xf7l3RSOklbH9yiGYKknIuQxkb+
hOrVyO+mnPl4hDGzs2btVbr11qlHemgoAIrhSZDNpVjwfFozKFaUPDhfO8dICymHTbs/36CPc+nF
HXIw9y3XiGXS+BiTPw30rhaRiZZ69In1vHPbnvQM6H9DfBd2HKBL41qJgR+H7RrJWMUGlIrraKCh
7daZYu059xPcUS25Cqyzn+wffrMU2LhvKGLzfyxsy8n215eQinQDBB186dSmP8ZJRRtl9dCohfow
Tpm4GroEkMQiBNeCV9ZDFO9BE2/LNo+3TFOw5Wwm5aIrrxuDFKmQFysn9FKJgEkLqp8J0LRrNDW3
QRU85lWUfXZzP8BEv95dNpFLlpSxACJ+GwVdVht92Cm93/pd22vkZ5twCN2i2Ai7ire6kf7IIt6N
LGiSrTNNKk375kZrau0+yIJNr6O+mA0Ej21cgRAO0TsqkM7KqFsLHaV30UMhBBJ/FyNtB+mGfq/J
u7Wq3RasavveqN6LaHT3tcwerXSytzMho6AMFc2PcACQZBH58ahtR5GNB0BEDe9IBdaxiffqIrKK
c+rmaj3RxF5uY5KVzlpdwkNVeC6lC5MOKOns2aGrQg4khyChFADaFWwuYoyOgASIxAix1iJFUOeE
sY9Mc0dx9QoFOdlSjXlWTWgO9iRJdRHpsyq1m0zVvVKBH62UDzPS4pWZFe+meSptp/E0Pd/YevKm
aX6ijpD6xXwfBeWdbfdPeYU2NjG0g9Q0w5sTuJoBjOtuAMtvMCZk7J6qMcGVYgLwppOyziZSLcg5
QAsVDbkfVtBJQH57gxTwmftiTdXP9VElKB7cSU8h3OHKNcaEHa36ZqjjGcEM/zZjSTLFeN25urK3
jOgqh4mLdN5ZW6kOJjYom1tTqquKjQTQUKqsgarBL1YiLi+1er8UErZhC58ZW6NnJuiU6tzMNxQ/
kBNbZexr+vTazdz+YBLl9cfokR1qj6wPEXfETbHpohaliGZu3XZBpYVF9/TJXPH70sxA5tBBZQMA
x28LgDLVU2J27uDjV1m6xF/Hxn4r7eoFKwD8XvEOx/FsJ+qao0Q4Kd8++fjL4wRKZ4voQ8vho3WL
mNNfp4O5ThyRAqj3lYw4qXw02MBNZr2zQwispzwhiqSJzPIaxgGia1lpm0oTjceB9ZMIrY86zq+v
NVdCIAbNtL+AeL9eSR7PhRNZWU8ffoq3OXEjIRaEvoe2vuy02xA0soliPuqL5A4J/4tKoBVs6L02
8fNpzrAi4TggEqDnp7JleHVD096WMt7UVVse4yYlRcUdylU9xvraKTUGj6tYaxsJsg+j04SVrnxv
sXys/vrFziiPevcciRH2yfKuDrlkajaiERg/LC53JP8m6w5DZHpFQ4ydMUQnPA7d0eq2gA1A9Ib9
Nh7UcRs3DjO/k1m+Aut7HlXjzlXIWRkcqJq161duVW9Dm/dXtDC8P3nKl6eY5Smz5xK036lq4on8
9d6yiZncZhhQLGt14GP4AZdsHkurZPiTo57ozg83idIdgl8vGfQfWMttX3SWc0jnmuQhYKmOGPfI
cqHBD93wSaGXjInfNxXsfoADLq5NQk0vl/ZICyTSMQpCtVIb22BRQitBpi+7sGI346JswOFXRDIe
jWbn2qF+JckP3/bTNHw1QZbHslNv9cAYb202U6IB/DbOho06Kt3qXd2CM5nz6xClNwdotgjsATXg
sfeDVAAmG027TULMCjjBml1pyo3ldtVGZTex0gEi7MjneI3nuYfjQ1jD3JUkl/P/tXza662BABzm
uUckkV9JzfWLiOQAeNaJx5nmbQKvTLUaDdciC0GYF8hsUyi00JK52eVdQa9sWYL7LoF+n6CZTyZH
opRg0ulOaP23VVnWN/rItg62+bSheBRsAvABlZuCasaVdrRIKY8iIzpZMzYYXakQ1DgCwzppP5ts
eYaaMq5UHS3a7CrJOirZHw1uhn4+Do51KnYhDpc6cJ2DbsDEnbKBVz7x8wYlIXT/+obIedWriAKW
KjTmHuFTVzkPEYlsfopizgvaJVKz6uU1bpr3uV2rVqYditzBJjYam37O4S0XfF89oWjyrW7cHNka
lHAXqeUIU9maEu2IkP5mrGJxa5K3DN62/Fotay4BX75NzB08ZPjNLkvcvjWhkmchSLdQT6TXFuCj
SxHm+ykIetKq+9XHxyUN583CVd8js1G2kVS17RTGzzMWgtSc7hTd/Fa02LTscUJsIifNK3nMXlHH
js/q0u5ojnHmDlvXF8shiTwX5GoieSSS6Y1CXfE165csivYExU6+pFV66ncjm4F9TlA4I0Ftb5KJ
vKQmxuGSQ4YPxTwdoum9Akr5PoQhowiTRchL5cz6N7tPxIZI3evZEcMp18fWE8pwq1uEhwurwERE
lOY+FmFxJzmNkFHnUSnKHrRr08izAw2FZo3gZAaqPb/iz1C9djDM1wzaO9lLifSNtCI3ZY70g1br
IY364LptQ/dgR+s2tpKrmZzAkB4pRGCeJYcmRmAEgN50HwaasrMpiCxQ0SRmSm17Ed6uBxTb02Ad
rMw6JyX8pTQo/cRtij2/EK0M7Qo/l3Lc5vYajgPwe+RJ9/ngdNdNoZ6T2r4rYVA+F3PN57lHx4r5
nJIAwcU1IuPKSzrLuFfSUNylZXZDGhtD2ciDA6GaxnWgVyHh68F438AskHU6rtvItm6CLh+vm2Vu
dULy+OwGFr4kqoqYxGZc0UzIIUeTmmWBwUgV6NDBCaQ3D8pqK9oAms0mZ3rWZsPBaabMuwi1B7kp
ypXoZvTP4BHZFoGOhUY+uLF45h3XyYXZ1AHGusiYUL9ZSbQvrP45V6ppZ6KYuh7bdjuzJQkMgt7d
et7kxHlArDXv6mncaMvJjacU3SlwyEc7Uo7mQJ9fSb/EOmqAye1bWOzzE417/dxh4E2EuK/Hst8P
QX7bExjkKwOhTy1THMdZ0q2SAbyidhADSqWWrwG2enKX81OzNxVMVst/aW3+CCZZuzJaKi9lulIC
+C4FkicajfT/yAhVfF4QD1N7dhq0blUyG5+RBOydnPMyBoXrhJMEGHQ4tqrODJV3+wiUrGdXTKrx
ssOtFsdDGY0npbRPRQ6K1ZqyZicNnkA1TcdssrxakoJiOOXuYys2cfAdEraCDi4dv6FysEJ3r+2Q
Sk9C5zQSRc0uNKKXRgFFk8krewyCGzSYECgCFWMGJOh1RPjlLRAHtNZyN/d8EXXxFspoqDexGoTr
rnslZEI/SHXqWIrjtc2Z7GAufwgyzXp3LHZRrZnXgDM2mPrH0O8hVmtFaN1wALVu4F+YN+9sNExV
n29CW47HwOKPkJbAVZCqN60sdaLKNG1fM2F8IeDXOEz5/NAEONqEi4CiV7NzWDkExGVDt/n4z07F
aTrVeQUVvOjWRRpWzw3suFhpCR5wuyP7yUXM2aobwfq2CUkLRXh8LYcbGbJBIwwq2c4VWwxE6upC
wmZZSSMA+PySIUAu1FWYv/QOnXkS1O6Gp2NkFFeJez/l8zysyp5sXsut7mo7fHDMkLC5JhF7RVHw
W8yoddj5EHjgAPaPZrQjQpVYnvRGPeqV8so6RkBl+mO2StMfCPFBXxHcjMm1bXEWcmIXj9zQk5Pe
d8+EDNJaTrpDrVPWqEa8zHWC2dgxF0081s8kmK9xsbOpo4PW1M+mrGysW8VVqX0Fj0YSVe9kXrxs
8yfT/cIKJdaoic+JkYw+tfuUslYx7sdYRhiH6neQv/uPA4re93eZuhxpMNvcki3wtTS3H8cTwuC+
dhMie+oxAt8rVcm830qLOyjjiFAk1brL6mnrGOzWYkKdsByGHIMVpC1T1LJX11Cvplbd7OYSEXiQ
loe0xUkkiU8Q1FS37cyGpmsPFNzSg9vHB92tz9LGVjCYQe1l2vvCENWagpnAVHaWM2lfYlPkq37u
5DYbdIMTFU67IHEsNDjxII2z26e7qed01VTYapmhPTNABop/v18lZgrPPzI630mHgxoNP/S21bH1
EJ5U43oNLBOpoh1tExreht7uZTnvqhg3nSFZmKs8xYfYwFivyQVQY05uczsHm9qeUg/bTKBn1U2V
Fw8ynF7BK84EESCXFrZBmbVAmVxU2DKFFmwJA/xPms5ruXGj3aJPhCrkcEuQYFTOukFJIw0asRtA
Iz79vzg+5852jW2JBLq/sPfaHmoYph0qHS1YX2667S2J89eCqN8hDTLwppirmV/msd2aXU6E6Wi2
l87t3iriaISFDK1GnmOhVXFN5jlWncIxiNZ4MPqLUUj6AWyaiZJ2EnVK7Hxp7Usy0AgMC3aF++aF
dX/3r5cMk7zUFEV1h6oNxk0Suj9DjaXJ9KNjGrS/9jpgCPTrMaH+YIE1fIkxE2dSSlCjz5gPHa3o
ffvlHHjpEYubu2McXW978oiqBrUTQrNhTwwdYQ6LUxyLYr2MVRB7xGU9itB+6wCTb1py5OO2leGh
NkrY2Gb2nvW9da+80t5bqU8atjWfp770d2VJXMmUfsiydQ82XTk4sxe/cZrzU8N8+bktFxKkS8pR
tdQ8uWt35xJXEGEt2bn29zXgFcnagfKD67vHI2DkzfiQsqZNCkxVQ2DIpyW0noXhe1uJKW2XlfVy
IGTrF8tvfbTLboyNtcToOQ3kaWGr/q/bCqKc+bFvRxjacH1bfo4/8Fps1yTfxObsXgThZju3eaga
XivzdfIM0mD8Se4U5SA0IUJWIknYGuvq0sjby7830b4S9VDolb08L2O+F9N1UuwUDQdIUfALXqUh
on+S7lthNDgkpDj9m0UEmj8j64mkjWl4nLP1SQpU9Y1V3bXYDDj5bbLXrLiJ1HoJyIbckGRjHGfh
L+ewIyQM8cmpGao9znH8NwNLWRWWY+Lo6N1PU9yXQ19cBgMBu10REmp2kORZv7HhHCYiehT9Uk2G
hCP8e3sZuLnJOtsQM7vsmf1FNxiqo0vbqTsvzJ0zwcK/qiNrQtTozbocnYC6moJJy9mEBAYcEJxj
EinzQ4GgIS3vMjN1Dty/4TYqlu7QeB8qqFiql16XTAKQTz5FH8aE38joXNLV/c/WBXYnzcrZr1F2
GsrhbLcRAmZAFxx68nXGFX3BKIAnLlvRIYak8QRkqSy8kDsRTOmGmpBRQGukhyjsPpocQTdvG12H
UiTbuO6dNEiXrZsdnx1BMioNb6I+/5hbXG24v/09vtJHwYbrSPQsQsBp4BowGBR3DMnxDPtLsq65
xQieoFJdDo//noDWJf5h0a++ofG7jZ9NLgjius76KhcMaf44jBwRBPfNsQyKNZ4yTN0sGO2L49/T
+3WMVCuRRPV35mT+w4JrHtDBvLOIR0WhWr46YNDPtTqIyIyehFvYGzkNdz6ajWTtydaa05e2gCLi
SIww/36kSGU4YFv7B57b1fNBUnLgOYdXUiq9G+FoQtwXpiaT5uUw8HMjs+TuDMlNOzoroIuhJbfT
wCvsN208AZ895+vwYUhnTcaGcYbZ1G+ZwfrMH1MSYHoMB4HIa6Ifxy6RXbBXORM3yjl0Gx4SoeIJ
8yFk0MyZD2B6T8EyTmcDTMoh22rhdCc11MM5EozjTHdMWHdwThrC3s3aTIjgVO/XtI+0u4AZMbfe
PMkYCdtrVQdnUYTRwzLVRwIxrZ2XN1BnWrHn0g5uCkY1D03XEFpA2zC1LSd1n1Om+7bzAJ/whrj5
Zjs5pOBGUiDo982HzMy8U2ik74siXWgQzitiVqrIteiOrWT0PSZXOvDJUNmfFMQbVkYgB6hTM1av
5F6OUXtGs/WV1mVJPuz05Zpk+MxdXybg9vjtPQaSRhHumfw6WzwJo6eLS59fcQ9W80zW2fk5LMIu
UVGNye8aPVlnN7ALnnUVyQRH1idhjCZBO2a/JzKIkjnKnxj8fBejFnHEM1339qfv3JmurI5WjS+1
HircVVP5x0cdfJoVj16Tzy+VXPTGz6bgoZ/EkWeQ1MGUcG1vnoPH+YWpqn1qBPVq4FuY6fy/7BL1
iVVln4y6kbsymxODgzaw3fWGxEQS2rROcBf1Bd9S4Sz342C74H7MW7LtHru1o+IsSIYK1S8mWQ2g
5H0orQLTXP+It1MwaMiCpK30/eqr/aQKYiDkOm/IoURnobv3TEHh1D1RP2X/2tgKBGzKjtBdH67E
BK4GE/8LiJXClGJXVCPW4N6O5/XJaSIyUQMUmosk+LhdyCs0LezKGtUTuYYL+LzhYKVImTXLf+A6
9jEwTHpuP//Bv/rlioV4SdYmsWXpJzpXPBIWDIrKy7hszc+QFHEGL94trmoTXFGEqnYcPyuLKsr3
cSybJUJrmBOqI2MtHNyHMfJ8slYohAYlb2dzno7Z/F0X/VM/llZSfOSLBFERkWCEdqUltVA/jDm3
jLVockBbax8UBrGi1nelST/TdX0omB9QOBcfvmgZFgVEG0WWxRWaEkfb8ttwjZJqtNwzkJuSxmUQ
Gblhg8ozel1ac9nYFWFvXeupDUGClCO9TNiZTZtAGcMRuzjZVhnh2UHlkxQ8vDcLjCV5hb0WZvVi
QzvEatjtBv9DD/N7iFHxvkgcJTOmWsOwD4buq29Jai5pqImMGKJjOWYv9UyGllGTiDfm65Zkp9Oq
zPwsQsIbG0fu2Jr329UMPjMGnoQGt8xZvGtqs+4+gtRA9KhNY+OnZXXOO8xFRf+hJQ0OqUkHh1Rf
zHgmosjZhlTB0G4zGwTfjoR+5R1mxI6oOENuscr4l05mZjySjmR1jh9LcEk5A5yRCACwrAnob5n4
yt5yIT46o6X3TsYYq/ACcvaW52r9RSueP2i7JPyYACOTTw8xKmdRykUdIgxCc2vyHF+d0BXpIhig
B/TlBsOKIto2Wt+UuaP2aYPH0QiWx3Xo9rlwH2mHPxt/vXi0f7g7btvZPJhXrQBRmdKUe2WVcDpC
0oxzYhvDC57+F4LMZupCBmzEZOLomRI5M8SD1c55Pk6vjVs8ZjZrWyS0vEWtZuCcZ/csTj8M7clN
kKtPv3LsgxVBIQESEZQVoX4epwLZk6arfwxXn8XKSUh6X7mhz3ntSuqEgmhSGzEGA8iJ8S3zjXQB
hdXlcBWEjnYEXau4J7KJTZX/m7qLOndnD/fBg6zd96rkWepTkgvDNbhPKcz9qEQv2IpwJ2c/TWbd
XnMdKVTZmOHVNOHKZl4asw65SOGYsa19JBiyjJu+3jqoTt70DCHYn/Bnrdaha6kajDbVu5wr/gh8
oQVAtMz3Jasdrq71YpDQC6fLLw6tZd8aCmMkFrHYXgwK7YGEqx4OOSnTp8BKz2YdBOAL2DLue+LB
j7U9pLGsOgao68lLpRmXbmfvxyjfToE57F0DVsfYsC6xjB83S39dqyEnbTXhhFXBj2pm/LNB+bSM
y3bOXswwe68qOjXSWqsd8Pm/rrA++/R+JscIENglC8jCcmZ9zVLzPxnNYLQfyhedugc30syKSV6b
+9bhLzD9ho5c9vZCSmzHrSD0WD/bmfMn6LG4e739oH16kPpayPql+X0sZv65HO5KAgIFRKmDzzYZ
D8W0Xyeqm6BUr5XDGcrveTMMFt1ciVYBE2mUODhmsSLt0kpOr2sKxoeN9xszruhOqOp39vHDR5rL
SFsuR0gadoSoeeGehCHMd24BCcesyzt3rhPaRLUBQyNexnKZdl07/Xps6M5BYBKdhYPzCr/ZWjlL
EFY0b0Wpxq2rBsbwRv439fP9oIhtbnB+lIEk7RMZxbqvRjotiHUY6iq72jL9JPM69c4M68Rt4Vk7
uE3qjTb1oSIca9MYC+sU4E1g1cdbDz9Ok++txfwenDLf9IIKKqikex6nHybz8pxJ/LchhRE38GjX
GMX1zJM8GIecFFLaqZ30VBmnOkAn0AXhjhXluqmlsYdCr2HOTR//NtpGxAwqEusaZy2xqNeKXDF1
h4DPoZyW6S10Gww8YwE9x58+CT1bsSC8pTbTe1EveVxhKI0zXsCN6LyHaFk3fWMQ78cXYk2y3s71
NVRq/J4NhSGak29sexpfBhG+oEeWiHUJPWIHIR6jIPFZRisJzctVUw0cBQQKR1UrAGmt6KDZ5pL6
mxPyPDGJ2iGC46v9hFXUbdfcPgUdmwhVK4lWK3uxOj5Wly6VJAUn7nhgmAKV8VrNSTc8FZ3GzN4x
vhtzwEfS/cmYWdvIuR2PIFEZuCi0ArjsmITJQMw3WdmqOFwYj6TeFx6FmsZ8+rCjA+8gAIiKHEqz
AVIlp4qIxOyuxkNTiauh0nS7jdZhsRG+enGRmpwcE+1mPZTP3Bb3XWHiee9Klg4OcEGc1DuUeHSS
OmOdN/s4+c1LT3ursUGHmf7b9C2fYAe6I8vlufRAa9YTqx5kWMlQljBamPexYPdJ/6PhsWp41aHb
c7W6KQ6dFgUWHKAlW66DXUbJVU6o6qA/jU7DsDE9vhA5gLxgD2s5fbDLsucybWpCAYmix9pxdmXf
JuRhcEwPGFWcjuTxSjFXyfXFJ0SQ6EeE1YUs+6TpPRxtVXXoV3x54ppfWtnXNU6NWJEfwM5cyulx
3I9ifscIO++KunqsgxkbeFpUSc8xYiFnO2IuffERz+0N263Og3zuQXXcIKMK9Nfi2cZF5uXZnUby
kt37yoM3dMw63b90ZLdr4h1ObeptpzTqHsauQYc50mhUIVvugG+H/lYdV6fjHdNM/xqK1ZBzbbCN
5LofJu7QOs+V8WnlpndA6vlVrFnNpoDVuiOegrwwj45HzrqTLSAfOnM3gUIeGrgfyrmEOdKbbAp/
6ilf6CxTsQ8D6X1B3ywP05qJXSDf23JyueIY7Bh5RdEEVYTdKMGKVj8i9Mle01rdlU3qJzMFr5Wp
s2lMEGrmAmaIjpyjv94bAdq2jJCfbWTL7ECs6QsxFNEFdwEovRGazzTYh0xGBZmU5Gpzg/9UU0dl
yhE30ZkyO+9iQp1vhazl7jo0WCwnvKzW+8BAHbKZzxFiDcHFTvWmD7U8j3/J3NtZaCCfIGzDaVCz
uyltx77xemQ0rZv9uPzcRSfPvmkcbG6wfTm29kbntYP8mv+OK9dsZ0nnWUUDq5MJDbTDR9QOrki6
AN5a3n+WUXnOPD+uc1KHCfVmrVw9QbJo436erTgIBhgY1TlEk9EtqNYMzTRL+cULcPPErfESUV/G
a/0z5HNIMYou6pKZkTqsWt5Woj0sRvDj1vLvbGIB03S8tVq3A/SX2GNKvQnkMeQcJu9xahJHyEdZ
kaq4ArsbhvRbd7xOY5kCL+oXZtJskI7RQ11ctzTwwm5sO7epIUxWURbaepM4cS6FhrFwn9YgJSi9
mUBAJFQNYiT2fUwO82lT50Rszz59AB4BLlqLL7bBWgeAHqO+ixkWdFYw4QjX+D/UBLMj+nLXKX0Q
NmRQZUZHbQSUq0LcSdOQGzsHIGUUjKaiUBrJWDfwn4CvnrRhqU0jc8pHeWsZJjVZpsyrnGSIRWln
9/iyNkHvhGffSHdqzI0zUpUbGF+70VjeqpYfoJux1XoF3q6mIwlUhKiZ28HI9+MMUqSGGpPK+X5G
56giYZxm1AGQLcgxrosSEbThH8zVNp9te3ylw4eAdE3B9JO0tngAJeP4tJ1KwuEhtquKZPVID+7O
rAs3BpCO59yjROT8smL+UwBSXXggfZ5iwBWNSbHgFmB/cq6iPHd3BZm6DMfkWVEth9NMNvxI2e5a
biKtQb4sBK7Lrodw10rOmrx6Yh9fXMIlnyjpt4LcwqfWyz7+nRaV7dM/pWEZG0N+MAP8rln90fdB
95TVHjnl0bHq1Hyfgxm8m0MpUbySNzouHZhZB9N9IGx2lxnLcVZBjLLyXZ0hhegDmZhW/ZW7xLQq
0q8SfuWvSIXVKe+Hg1dM7t3QCUI9JMZaEp/FP5TM9p9Ooxq8LL7GuzctOcG9E+jEXIqH0fwa3UQt
hHGLKWPhGswH22uivZDiTRfrq4ikPFK6fbnWJCj5raNaCBVm4MzrY+Y3zdiIY9AV1saywIMxe0wq
Kw/ul6V+4Rv1bzJvoOO+Zj6Y5Ycq8uv33mLEta1ia+Oh3vkr0bz9YphxU1TFOf1vhEZCdjMK9w5B
mubGhx/GxVQdDf9TcQXeOVlGk+213q2RQc5Fv7uhx1l+qqX+W5Kd5juteadhHt54ocVrRQidDRxn
+68fEB3AtlmLs9m4XyEIRANSS2w1FD59j05hykZr2/QQgTPqKML6jPiutKf24Prrez9z5wcw7+fe
usUdlu8bHTzohYfDEo0Rc4vu04VfzmwJbSy6a16M5PwuwpeGqdy+A7wGpY7xn5M6inKHSmbwdcAR
NcX4CChD5wYQVLEMu6oEouoMqAwXkwk211JG/rzem0A5yOgO92wnmjtDFTy9jbodiHym8fa3jlH+
Ni06rXDK39K8ewzE+LRoc96wOf+o+vy+bMbrTtBApdcxPE6H4o1ozzftemegfvZ2tvMkH6Fief4S
+0spEpG11s4HSFNPy2bNy2d8SS3ZiP7fWfkG1Nrm5HTFS+a2n63XU1TlbyZTQC5QfOt1xsLV59ft
s/nJknBjl+zqbcncr1G5724b3Myt862r6rwq9OnFMAmaMtYdhUVvp8TRnOH4cpI7GyLMnlSwgl6p
+z/c08hCSsHT0Zr7xuvYnVaUhmZwTqPgsa69v10AT114m7z0xAXx8+0wspitEItoepKdobo7GVAZ
Msu2qvzAvRttBbjHshnc2GFitjHs41Rbj4CynpqJG9Vsgh/N2rsZkVnaQR3FVYmMQCOyWNN54/h0
Twpx+SZzWFS6NrTHbtg5ASQxyqbnDJainoO/rS/ezI4/Ozqz4I+p4QS2hjeU59vku5r8fu+AJtuu
fX0nan/auF71Har+EoG/BFJ6Nm09EKzLpcQAiq1XdYMr7DEfCFWG22zv/e7dGSr/BjTWgS7eItEZ
YbQfVQPky8jcIovaz5Q2Dru4DbrgdoctftowxbozkORsor5zYz/PEJct+6zKY0fZM01ccdfb0aMA
8YGkxtrUDt9lTWApquyx2zSETOe63VouyhSlijsX/9P2n3veJAOOsRD52iw62Fmw7mf0dTd7L0J7
MOFdFAmeY55zg31RhRGvdXhJPeobFx34uuSHqAFFZ21DUE1D1aACsWYuqno7FVh/nQ41jwBGYI3t
SY1Y/Q3J4CpjxG2xzgf6RjFiTvUMW4vt6M10pRDUBF+7Hae407P/UYykqixg4qTKdpcO1dvQUadG
NjMm/n80wNsoHYgCHHhTzRQ1VLb07xOVV+9DhfOAEMPeE4LjJDW3WchvScp2Mpgsfi1edaoYMGUp
PzWbBm9TODgyynhxnpklBYyy2P8U7mRyGkeXnIbdEIoemtmO+w/amTGGFmunmYZWTJlGg7ENIGjL
bh47KD+boslG3gDQkwHw3A2GI5CCk152VWMhR3n1wK9QLCJp8P/mnfHYYtVA0rkwP251AvbzF/i7
v3EeZ92AKQyrdwNTLoBBLBtOpm9Be7lxpjMnWS4lbReoG3i/xCAJz3ky/LhqoJpmw67PVzsxI0y5
6myxVQdY+5vbGCzQYIO8aaFTN/X4mK/+bzAPzB2aw2gF3cYP+z++LWA/HRWdOFMqjtTZ4+RYERW5
Vcv0yC+gQYBUIyGd1hq1y/SCMevJEy3cUsZymYnMTC/5Tef7lGFLc1oBTe+8srvPB4mWp56YEl8n
Net6H9CWb0Km4pb7uegiRkKrCn3bDeq2wIC19WtapJQ27BpwbzriIGoFO5SGZeSrChcZbFcpbkJv
HY4zw8iitWitPVY5QcNhFr7LAWWW9Mq9S8DexmbkMSh0Rawx5F0h/J58atFy0k+nYqluihVS6aKc
r7Ifs+NQ4HhwEOQrDPI+SzCraEwON7uMlbewDOwPBpxkOBs86lUz/vTqJbzy9CCZ5IcgN8H2egvZ
JYPZxPYKvV2UuMORyEXGZGCdWG9Ly0iv6LbNQrA9LzFybVRYO7gKt+gjy4MBJIOX2KM1HvInmypv
19dAAaoWJ5abN0lpU6TjrgwYsS4bS1CrXmmrwOfcmA1qTC32WfVjteHA4aKeuve6Hb/+1Q+KdS1h
hnfkn4NBrTD5SNgxvLxVsHe0bx88RedTWsF6tDU7uDxYpp+Qu3sZywf0aJQSTvvrG5bzTiiwiD0t
xmfMfeu2Cpb1XmEJdHrKE0BVRdwHLaYq2X40baCuSnCVdKW+9YR37+XrDaHn1S5FJRWjTUG14FH2
2ySj8vn+CX39ifr+m7a+iysAje4iYIosdMPBwEvGklOnxTeU8zXx4RQUZrsLMvY2akBXzV74wFny
aE7zIfT7Z+ioFKsWH+vob8NV77KerxeA7Haa1J0u3c+mLQ56Xs/R0B7scD5laeBtjMi7D1x5UOjC
rx18n0SDSfWpGI3lX7kd/hEOFwwpH0eztxAuBAoq9kTCdWbq89JNwKF7RI2q3jduy2gFKqHiY9iF
g36zod+owNqmZX8ClJ8gxmFRXHyOZfQwtc1rO6vYN997y3/urtt/kskeSUtFZR5wgJl2za2AXhwP
fxr3crn4rJaHrrlO89Ft1P7D1Hc33eBxV2SsklX67WblLgjy7Vhzcg4UZGrhFOFe27pT91IQ3IVa
0bwFX+0fZhagSPXR47D6PcFaRb1jDy+129y3xvLejwNQ4KTgc9yEhvqRrkmb538ZDAunJUq8Mcyv
eBoWq8q+SesU6OtUmviuqefVfEQWLXT6Ndf6kI/1dlFPVmsiwteforde8ix6VYtx06xsbRfnshZ9
eQij7FD3WANoXOjo+9tWu8OFTysuQofYhcq8KNPak7eATnC2/7bV1O+ciSzv2K0twpKmCFcFU0AN
0uYwaptlU5Cn9clvqv//S0r95v/+nrGfhMVBmqMN8zmZUZZsbGlB07EQn9WnxVcUXFb9bGZQIEpf
/jordocujPQWSNqbLUZn6zZpsBXOtTKdfpBktx/jLNBL5AbNmThESDce6Yw3VO/06RbEzYaBIPsx
I4SgVqEpRrviIRgfw66G8gpSZaSwjzvh12cnareB0jpeM+ikmQUUrzPltwOrIwJ1eBMtgxH3jLvD
dn2IUm7friNUonJRKgZ0MqHl1Vxn/bj3ri6gXBTEOkwe6Y6ieqjdjAW8gw7GEohGLJeW6d8/4190
PJtjS+nxUqy7BorVBucG1OZx5uvSSu9R+epNVDZ3xNC2MP7zltrTkHxRTM3zgDwuR3P3jzV/OyPF
tDGCSxndakOubOi9c2EjmrB0vWdl3A3O/Zz9XeaeYae2rV2zlOqm2kvX2ax6TMEDlX+CGuWoxy+w
huOFRAUZ9+EK138Qb+iZyxg297zNChoYLzB3tMXlNvVr3KMIyuOCxscEUeU0khoC/QiMofm5tWYe
ujzfA4XYm5LwiqknHcmprHtH/dqoTDGRrJHqMSv553xYi6SKlgT9V3tyE3QzzwJt20WT0gmpbTQT
GyH0qiMmJR053WP3LTp/76lAnJs+O+GS+yivWQUKMRp2SHOrDMwwDcYfzPJHR7qUPB6uatuefx3P
Su+6yIGArnDopmX7zM76ZZiksUOTghFvTh8ZWNBmDfKPKLu/xbx8ByPkKz2Ue5O3M66jbt324YAh
FU312GMu77XQDxgBWeTZ7u9YwOhk0FhK3j7XU0nWLOFts777fbruwih/FyW+gXn2tqXHfi5fvU25
2i1emRxgckhG19KnO6t0bN7A6OS5E8tbzKYTUlhMW9V7m088lKEaD0ZjhjdScashYDhNk33fjlF0
ID5p2WIbKeKInc22KyWkYtf64QkMt/+ZKxid74EG3zDZOtnrgsQzEggdU1ZTRgat2h6BNwQerF0T
pMgWZtKGPSF2bexGCCCy08K2Zy9wmmnGNONcADgeqmG3jla82JV1Mq2jB38R1m7JkM5kTx3pmUwl
s2Y+kd3U0ve3RkeOk2fZB5GHv4vdrBtOoXxbMwB3+eELy/pDKTDxwW9NO/DuvOgmhyINedpmRt2c
7Ypy2hOSJ4/S6tw7bCwccFBUQdUD8xmP5s2q7ONSuM+KBZ2axuapwPD4MGv+0EStSlXuJ0Vf/LVV
Ux69Ib/GKqTLqRV8rvoVRSBY3QJtf+1Vfyumo95irokJ+go6uOTBdaXaqW75kwbq2+6J+2gsaN6N
FaLPQvXbeKjGwx5VZBUNoOzbmW8Ac6Eava8ewUiee8sWTXOIrhMD3moSEJ8P2QZOML1omH85WfMJ
wvLRtnCtRUZj0Jh1xVMXcTrO2v6yAgr6hYyEBIw5kNRA/KLZtnf1Kh4sQM/bgbJ36PvDuEaabaPW
LPJZZOVZJxLX6BIPUw/6lPFC/7ENICk1c3Zg+X3TaoegH4vDe4XRHuj2eyGYLDZKIr/Rke2uUnvH
f1RT9yPTqWKcTDGbM3HrWH/M4zmjDo2LEle/ZLk8eeFrOdbwSTuTOBl/uAwOqusmZ+CoKTzzmRu2
UO3WMTU45fmLVThTaUlhuVgMgwr/z8SnbDl82ZNn7VmBaHYI2NBBU6JyW+HKZOKqX39GOVvuZKDJ
PjLmR+EluCHpdNatAgm2LSAu7wObb8SrZMHoHdvM1PvcM64d53pY9yjpcRShj1VQrPeLENMJLu6y
FyP7f8YhOP6mytnOgclQCi0sWXNUfJ69JnP7hhIC9Z6T9BgozLW59TL1JzBbZBjuWftTsRusFdU2
3OVybXhpMJBMc2BwzE03FaPtLYHnGF1DfoMoe2HPRwaPKDaSL2TO2qNsrgOzOvgNe56zq9ZSc6Ez
US01qtP2dpT2PzowY/Ks+0oHccJEV+3civ8Pw1/qTRANO7OP9jNFk8p2XWKuRr4jA+AO8D8EXUDx
bU3yVO719/yeOBa9c11SA5rQ6SjHB2ZFs8sUggXorpyzH1KeabuIO/LN/K9vqaPHxxpQOmOsWfVm
6iH04yn60szXmJFjTmBe1U64ELKBTZzpl79D6KttU0dNXE0rEsL2fik9ttV1Vu2mab7r0+WPkp5x
bCNpcZcjRCk80026YuzjUYSbAPFSwI40ztLlxaiq9iYk+SNh3FudO/DnjpdNp8mb7wuJwcTNusuw
/oiMQAxTehl3fk9940G8LxdUBPVKx5GCGJ8sWkCrid3rBj4lMIhIzIknn2npMao59xbacka9695r
+e/WIu8pfrq/sI/Peh6tE0rk3UL20hPUYWwqJTsokxwf4RGT1PkEc2jCAh+GHqdutl5jtxfZJ+Qa
bP8J1fI0nZ5a2YwnBBA1p0aumuxm4gRdPTbPS4d/HLryzs37MUFe/FHgwU+cFN30Uv2MyMrjkgkt
Eg+Bh3LQD7aHjqRD3aM7Bh62ibTfGu3bMQsfVsPDWOEiAU6bn3x8YlUDuBC0jmZwtxErKq9hjixC
I/pdDxHa6edjxRrEuPTu/EEEDzq0N6Z641bU1pvhXqfmfo8SzPX4Zq5GBTSS/3TbBCyjt5zPVggs
jsliB66OJR5iFxiN12xa2y2Phry6h1pYz1y5PQYpv3AeJpIw2Fb2l3Fg6EL/EveZQW5U7yGV4b0v
yr+90R68jrWzSFFSiDn7M7DcDNr6o7ayE8EtgF9+osC8m06WX9+UfoedtB0f5khe2pxC50qdz4v5
EcvXGbfkqx8abyV2HNBKmenjAhjPZQ03N7OeO6P73aoWY9HUrj+S2zLuzyAWu8SoW6Z/c/890yq5
5d8sJGWHDVL2bVgMx7wJiQtKud54HqKPXLTfgaX/LFn3x5zNk2sRTuXMPBuWBN8GM2CUnNejvfds
bFr/WBk10rh1ZfYz5nyRvjReSvihTWht0JTtx8o8j2Ip0NCUf1yoxekw/MK52JUFfgqbpVdWnbJp
fbZd/Q4ElZUO+yNJxHtou/V/UGzqCFq6RSxbz7sPvZ+cYVBQqxfzCvjGlvBgZQEfjPkNToSzQXXv
c+49uowe9BquW8FduBUWHqCeceBtxFCddif3671wimkz1G2xD3js4zmb19ibx8eVyLp/n74xcrFk
fNO4Uoq4kYW3b1Lsv6B9IGHord0xLsbxlpN5x3VEzXKglsg66vMMVeI+b5ZXmBG3bZF3B8dH3Oej
+qf3RVk+VcXdag7u2eumxxJo7O3cN6fRRv+QB8Zx7OyfuhtF4k2KXZojKdSnmdhWjyWWh1apztat
M/O0hqH/yMWDP6kJn8jLrQ+iYlgldH9nO0PLqkWhVl77/T/zhlFcoZnSe+qb0D9i4GL21zUk8I0r
0dw1SD496yc3c+JD4YY5AyatmGA/WilDzH8CnNmIfq3WGEke7lNsWUgv8Mrt5ul/pJ3HcuRItm1/
5dqbow1aDN4dhEIIBlVST2AkMxNaa3z9W2Df7iJRRMTtfNZWg8qsBgLuflwc32ftxGW9IskyXnUE
DZ9ocgGZSqW0TUKLyvOE8nZfxA7+XvI9c1uNSv6k8/mPewMCOTK/jWW66lqw/DeZfN2yDJyAyQRj
0W4ghaJidbzsHC4+TNm/7TOv2SYpnlCFaK2FBtyxRe4K7zfqw3KK5D+mmjYDvK4TSYta46Dvc2w6
sF+U2dn58mYPfUHmuqE0NkaNvEsR2pKxYG5yAReXkPNQn7+HTbQxg/jVEUCOVC47CbEbhHVJWh17
NZbsWvVxlonQt7XY0qmjEZORh+RlQpcF0rOCdZ6o8rpqlbuIS7uFWfuYdxEQ60zouLOizE02asXG
9AS/NTLMRlfeOwo5PJ/b0LXUqYfBRTpzuphXVSnW/VooPSLEkLfoBhRzIFBfi3lbQaGQR5TzdasH
2Gck8l5p0x8Ry/OiNdwXpwHsohkXjmT+iOPEW8W6/6uLVcpSC6oYyRDeB1F4SdpkM/7jCMwm0fCY
CYV+LFoEm27Dqc13bkk57QqPvDmC93VTimOe0n+rC5wSkH8JVJ9wjKt0V1+T/9DHuyFV9aHGy9do
KDTsCJJ7qQ3SfckN9yL0E8ypmLx5EgYDMoq1083yAeeaNotK3RsZW4VSK2nSLCoqbadVRi1bYwrb
KE0KdPMZ55/ULpE9xJn4e9Bad6WhBrCG+JKkN/vfuIo3jRE9ZnrKyEhJ9adgevVwZIR42TJudx6G
ZHhZvLRCCqsY0R05TBhfSC8A+oHXQtetJEZKOl7/HWbqu6qJKHqCiPPZT3PkHiSUWQppmRycDEBu
U5wp7v57bbdmQFBFiWCpfPYH1OwTbEQRk9wdKF9Y16p+KQ0AxjlGvtaRSXEVCqZFXvIbTrc1Ffl/
H4PQhEBYj/X6uqlPsDWGNgiyOV6huPVtXGS/GiwUt31+z6ze4uxJLRZKXHwHbgtHTkgMy4coYtPS
JbG86WKKDEgKCECIF6psMjXG/krQfG4+430jYpwgiqu0kH8JuY7JRRIcIThR2aDi4liIzQW7xYEc
u3LlR+46coxmUxlKd5t6g10NTMFijobQDd/cEH82iztidsflxuifqJl6lmNuE3t2dgvRkBNGAidq
sapiErpFDvqXWnenkCggwlhopVXOgxNlF51pxRdufg/UzFjkpvIDniDFVNYGmhU2VI1Xc4Wf3XLX
ZOFLegEi/iY3jUMNp2xZPKKPKdeOhaap70h6sAXxGBA/A+5wqUah7JpqK3aklbvyOuGFbEAgZ1xQ
Ytku6s5VHisHKwAZQjqlWVP8dWW0wuUotQLVGuIL1mnISXTj4tIZDOtBL45cKdTU1ZTupkyDbexL
nGDS5FnQqMpOatE8COpjF5Wcr0leWmaH10VEw6s9TJe+ekVAWt4XxTmT8Sk0ztCA1pG9sCSuSalO
nAwZq8dSs2vzlGUCGX2XqEc3DR/Ntky54fOqhSlTDOYbzUpW+xtyOSGuH0zyCYV4fbAKdAVRh9Nt
gwK1TlxSXxSV1bMRKu+NH6+HtlN3OjfIS0/A56MfujVud+kZjtb4E79MMUBzZNmSAUnJ3C+NdsGf
AVYNf5P5ZLnX2nhMEVEy5mp+aDO2RxRo/9CEHHqHl/6Tt/QfYfv//5j8X/D+3zsAjL/mPc36wnfZ
YPz3B9Xf/ZWOsPwv/7L+AOff1L+K/vZXWUfVv9D143/5v/3L/8Hv3/UZ+P13VOrV+DTUeslnCL8B
I2Le3XlXRq/lfx0xePaT13L6//sfdr9m/AOyCe4Ykgg+FmgFPfY/7H5d+oeKGgIO0jgsFUXjbQhm
R3a/oIn/sKwRhQyO1dA1mJ3/hvcLmvwPCyNz2MAG84wuWv8Rvf8r9kIYRxFrljm+4PNI6qpOaAF/
mrZqV7voyrdR2m7Fg3dmbfgac389ftxCfFoTZE+JwckNho12p+ofYgOGvZ+defjXheevh08W2hBl
r5N5tWnXaKnVCNkAl/+SdKeIL7pTnNntTFaav94yYX1JARAi3e0sewguKig4qGgYTtwgLUPzoih/
D1ixeMPNpyF0/c9Q/q+kjq9TP6nK//t/JuSuv942YZqVQRWrft8atqCKVD9AUQeS/Npy8+no8pOG
Nw14jUwla10+Ur/VU1TV28jXnlJ4IQUFkUrU7DW3eorExDuz2s514gTaAs6NfF1TmZzZHiTdLozq
LjXc+zNfPPbWX3Pav794um3QEMpkJDtNG+zAxlsqBzIJ8T3cpaVlVzZ8sODMcPm6bf3rRZNJswXr
mriZw1gUKXfz1gUOb6e/4SNavvuGcYR+GuaonI2qt4ZwC1/0okOInXjW3RCOTuDWiu33716mXNPJ
r4FJUelG1U2sZGzOBbvlEA7kxLl0Qsx/KAC7UMPkUoCUoXnGM1J3SlQa7vhLcTWAMNP68AwV+St+
+K/WmGCHTUHUQoF0j62PzuGkhoqmsmMJFfTl6UaZ7If/esNkahGbQdApbrFsTux35NTSZSFQ0R16
CinD+kgaDW2x5jxrUvdT17RNIdLzBIDNrvpBKbIViR8MnmXwmhTwRln27MbmmzfIx4gbQHLT6QO1
MHYVAUlz9Qs1FX8mvXSv9RwI9d69ajDm42iVrLAjwDxQXhuOeuX67oFl8l5Qm24jtsFVKw5nIEIz
YfKBtP80CAwZIDxUI91O4+hSGJCqp5L/GIrW9ekGneuxyXSHbC3mDkW0bF15pnJloTTdqlMpP6rV
p9Nv+DiifDeOJ3Nd0upJYWUxuIN9/5BtvA2XMIwMdHQ2fnnb8A3t7OlXzX3MZJ4D1BMYlV4bdiVe
4rNOYrK7aJpnRWvOtNZcb0wmLQkSPzps2bTD8lbQbK2mMKw/004zP35qTqDloqBhsmXYfWVQVrAX
oqc0uJXUM5Ez89OnyP+uQwnZ+K5pC8o9hSIUqQd5cga/ONfF4mSqMqiTk+JBptbrh35T7JKNu3Yp
8FmgAtikq8QWzmy3ZxbnKdacdLeJ6J0O5tSJ1grrFK6Vcb3nXu4F64wzb/m+qT72R58nXteXytBQ
cscugJX22MeTKfqjXtDlydallIWUuoPQAVqhUhuubAJJXXEzdmbN+H4MUYb8dcnAntT1K61x7LSt
SIS9WWW/VaW3gZvX0xE21zSTWG7FXnKTpnPsvutt1VIXmBQeCtx6Tj/++9WUY8jX3y+K+BQibXVs
J/wNb2xBNcvpB4/L8d/nIP2DvfppGkWH3ASmVDq23+lHkySxUIy31PDqzbi+LyN13WnntlszHzHd
e9SZqqI1pBNwW8i5lxK21Nqd4wl+/x1T9qrjZwOqi9qxyYTcxK4FiTpc+vE5rvBMM31sID81Ezt5
6E+qYAGXJa8aKPmLxr8U8rB3sDKmsHMXV+6ZKJPGTv2mTz7cOj69DDMHJZco2qEOdj3OGcVbd0Mx
wZ2wL+xzA0qaGbAff/7pJRgMx3AqLD5iUz2h47CgbezUNbwEwE9rxCfUY638jXEmACdg5n/tT/Tp
el20puIlvWrZ2TuJm4t43W2TAxOUjKjkBsXQptmnu3Rj7TLO8cGZ0T034iZh71Cw1wmB79ha+GJK
v/uzmPSZHppEe9pgFRVlPJcUP+j/wiZ5SrlOnp+ZTSZeSX+11iTe04aCswDLZxuV4gY7E25DswNu
rCtEz7/Qfp/rlrlRMFm3tSRpQwrOoPPICSlc5RqvSwS+TuBvTs8vH/37zWCert4UjHpKgz273S7F
ZfQzGTbqethyw7uiUAw+EXbEpF+3Z942dux3bxvj99OoFhDemnLLFMMkbCsb+CWb5NFYfyy3G+v6
3EH7++WW+6+vr5FDE/a+w3TsadFbK2DDCkZs3enBj8EPrhzoievTHzSzbk3XdfD8FKWBfLGD5Fn3
j7ELx7x+isn1n37+TP+L459/aq9eqdxMQNBoc4xaSNwu5sZ+dAQ//fSZ8BPHP//0dFnxqP8V+fVk
2IXgh9H8M0VGTooc1PU/+/PLuX2uWSZxnXd53kfY8tlCiETbKh9zRBw9Zfyu0ZfbiMssBNKiXQWy
spF0MFVeE12rQk9FixS/CwjbHIrJNNX8efpD537PJIwgSkNbzCsGeXIZ1Du9DJY5N1POuW6ama2x
KfzakhA89ToCXGOXkC524+Sp3kVUEa7ABw5L8hJ2ZEsIS7IzPTczXSNY//pC2aVkoVbScQKK7ppN
utVvi1VzITwGP5C/1s/dfpyLgmYVbswzY/370UIK7usrA6dtBYAPji2XtwO3tS5UxtPdM/fksds+
jUMqUVXBdxguTbVV651j3Z1+7sfu9O/TDQCzrw9WhiS31FBmR5M2G3mIdq1XXqmZ8DsUlKUz9IcA
FbJTmxeemGxGNyvEoCDLBmF4NNTsAlSau0CFQ4VUmiwNlIGyWiRwVRKHlLj0FJjxY500wGvO7LK/
H6caScwvDVHUeisKGK3bTXJVWwVyXEqdoqu2+89up/61bmnTS0rqm4wIKfs4XzWk6uNjO9Y0i1F4
aKnfQkXsnunS7zOp5OcnX1I1Wd4LnNqsvLjIq3vKnJbILTdhiU6qwxKcOjevVM6sK9/P97gQfH2b
F7ddi66CrJn8M40fQ6S6bvKcRlfeuUPu3BCdzCCuE2maMwiOnbvHSrO77EyaZKbHp96DwpD4g6c4
jm12LOxqHLbLMgnuqB94KjrdWp0OhO+XEW16Q9L2deNkgytQFJivQ6s+yqEHS/8/81P796gyJzOD
KGaZYowMwawyVkoNeNdLLiVfP9O7M21vTqaHoGytmJIloiJ9jtQA+oF0Zhqda5fJ/JBh1lbjkupA
8A8oGYGVYD3HaXem1ef6dvyeT9MakAQ9xs/PIaHwwgmEBN4W/EvdqPbpXp17/mSVdYdYBXrL2JGi
jTbchiOUoN8nhXqmdebafRLDggETwawMVk0/uKAGSbYDuPib0z9+JvXCnc/X1ukgSlRBOyZ9l+0a
M6V1uvTtcqMvBJv9+mq4Pv2euY+YBG5sisCPi0Cwpfw5SH8aw9Pp5840/ngr9rlzC4cKyligc0O4
TtktC8u6xnLYtbozM+jM2Jza8kAWds2qIWal+BnindIwPTS/Tv/4mUYxJgFbtNgeZyGNYsbU6N31
3vOfPXdsrE8jXgszq8eMikilQkTMGvBD/pn2nmuOSajWHRLXGho0CNG9ESTLRr+Wsx9/9rMngQr/
JRWUNhHsTo+2fSetdM27+bNHT2K0qgC/INYWWDd+USPexLennzs3/CaxaRZmGRg1zx2ax8RfO6hl
5TymckM8M7nMtfckPOVs8HsXpRfCOu0aCsOl6BubUpfOdOfcCJyEJUbJA6x9Hu+ULlV9gMoEEYuP
040z89v1SWwGopmiWqBxNEgeOvxJ0b308zODZe7h5tcx3pD6ETS0d1SwYaV+X7k6rNxzfoIzzaJP
AtOqQj+VBB7e1MJVmUW7UHPWpxtlfMQ3e2F9EpspjpYGxBPBxuYLnm+OUt/vFn4ZHJrGWKeyvzr9
npmROXXKbTtfYKfAJ+h5tQiVPF/1FMFgEZDv8iFM/2x46pOQ1QuJ0ooqE+ysse4A98G/EMojF2hn
b7rH/vyuvSaRm8V+qqiY59gUcF9l1+m+qhYDLJ9ltc3W0hI/WhuL0IxavkW9PWfmNdd4k7DGfdDX
y5KXGg2ujWqs47NNpYc8YBUk5N7mdBfNjbJJbCsYAw6oTQUbrEMB0NyDevJnT56EdWpYCSCfnEWL
mEZmCjEi636ffvZM4I3KkM+LS04iBBcGulwiTyB3zaZDeqt42R8+fhLXZlREcapUgi2AajBxhXCQ
yYcULp/+9TPhp00i26R03DSimgmveS1y3IahCiYV/I1u23jnbjlmho82/vmn9TfNBa2Gu8JLtB+9
0mwCrtNdoV4YVncm7maGjjZ2zqc3FPhdGVDs8OzANqHSCzs18zOH3487jW8iTpvENFdjvojFimDX
y5V606+lVWEu3P34v3hZLQz7FSugp35HSuPW+Hm6W+YG1STKdV/V0zBh6Zd9davUOINVVLGZw/70
42cmEW0Sz7mIPToOAoItVgKKNO82VNI7ueK+WovjC87e93Igv5x+11zXTKJazigRT00+Re/uc+gb
yeCcGbtzXzGJalVBZFPk45PNx0Jfq5bwI+tWFLgtqNeGil6dmT1mOmPqelUIFIfHJDztzCl3roj8
kkJcOxaNs5bLM2009XUsVE2goIEvaTb5q7RCLLw2n1H3F+t2hfLcXDiX8ZmT/dzHTALeCE29g3xO
o4nHHqfzWg8WGpiJ05099/RJpHNnbLQtDpi2ml6rEEnal9r4s3Gkjq/8FOLyQIGc141zOIlZUbVW
bh2caZNxqv4mwj809J8eHRtW22g18xP+e8/xkD+GRf3LcYN9PFac8zkYyTaHkiK/0600192T6B4g
QUdUxjCjVPgl4QaRULx0+tFzHTCJbKiw3GZi6GRn9ZMYDQs/vwqlc4Ewc7+E9n3SB5pikp3GGomb
P07Hy5A7Gf/XeMEkvRZ2vT39DROH7X8nbtRJYJvAHKnCpX3Ga6zmWnxIVlzIvIVHdSUcRbSP0rFY
CthqL6zVuTu/mYb7EEh9GgOiJ2ZuohIXGmWeuv+eFDhcnpluZ+SJtNKk3ZpYwG2BJWRQwLIWyVPc
JqtQqY6RWVA8FfyggLqmntm5GbgDON2KM4NamQQ6HD3V0RVOG6NoNFybu3bDcrI9d2c2M4aVSaR3
XRNFDpsfG+3l1uv1q8b3zqy4M5d/2oej+Ke+CFVfkESfZ3cbbhKW4U1+dK7/tb8tzUVyNO5ON9Jc
r49f9+lNipAiweQCwS4wrtTr57xLoLKcq4CYa6NJnBe6mgV9y65E9G/aOF5gPrn6s989CfNBaiBN
4dBEjq1dFQPKLz0HFmFsTj9+LgumTAK9J7NJ4TsRqNpDv3G3pe2t/KUDyW4f/nSX4eYPBQUArL72
QCEoJH3GN0lX4UMdLYwnnJ04zES/XcrgLihA3iR2fmainwtEebJZbzoV+ofM24Cq7Pytv1du8WRZ
iwf93Nid2ZTI01B3a2zzJELd2hpXyV2FOKK0u+1YWHioV8rSeIArsu0PcG/PBPrMKJMngZ6GuKNQ
cs2k7F7W7r6N704PgrnnTiIcl5TYiEIyoUGfLxz1XSePePrJM1E31bMPg95kdcOTXap3hPgpN7xF
q9yffvjczx7//FNIm2JrCXFNCmfoDgacrx4I8+knz/3sSThn4NUjU/NYW/WfOlpfC9scCx+kP3v6
JKRBWWP4mZBYhXCke3s3uOjaMwvqXJNMolksHXzWC3541NcYRowuPtAdzvzucTh8s3maSsGsnrIH
JSaxIqdohnXADdhlB177FEfJGWnTTMNPFWBRkoV+IzFe8KheNlQdxsKuTNQzk93MB0w1YMKgWRn2
IOw2WuMuqUDZmgKgzmiLYfEZmdncijYVgmX4GTQpxasftwrDXX2UVtCH1+Yq3qXXsPz67Z9Jc7Sp
CkzPpEI0atbOxHgdAOyl3aLMdqeH6NyyMFV/qW40mj4QW+W6X3f+2nijSt9aV+th7enUSoJrODer
zfX5JIzxDcBXLqPFqOhDRn7rOFB19cfTHzLX5ZNIblxVl0SN7+icY5PgfTZaCBQi8EH9TI/P/fxJ
NLeGj2UpsAAbNtNCoLpUHSDTR0+nf/+csONDA/hpklMyBx+q8RamXUobbCXWLarIJbbjK4jv5CHE
rfIsXf/hy6ZLtKcJeufTFQAnLtVluaxf0Yxs/WW4A5YQLJpjsjzX7XMr9N+EXwMuhWBSmKta/SfW
MuD5k9syv9FUnDVg+iuqusf+dFu68p/NjlMlt+IpXVtFlEAYkrRU8XUXnXPbjbG3v5kbp4KvSOzq
OtIoSwJCxm2u7awawC3Lbjms01Xx69wmalzpv3vNOMw/jQbXRIqeinxB6SUbTbxwrWrRKHgjxXip
354eBTMhM5V8qW1QVnnAOyJyzTi1RNCv8g6PZPv082cCZir6qqICaz2ROzoNgnZ/q5Pcdn6dfvTc
T59EuykqiuVVKSJfN8OdfuODFNDMa4nLqdMvmJHeauIk2uWW0u2gMyw72MlLb5nbwnpMDMorb39O
5jTXPpM13MKexZMG2bBDaa8Z74XCCZhN5ZkPmGuiSYi3lReVgUKFYbALb2HwVDscEI4Q4qFkUji3
cJcRSJjw6s9WKfVvwrQU2pib+Jbt+4Bz7iLj4A7vZ77l+6BTpxq0sizdyneBwqnBttgZm3ANvvgR
dTLOD8+4u59ZQ8YN/d+DTp3qzmoYjnEnplDMdfM6HVGv9WPmajDwqufCfCpIdZ7+oI+j0HdvmoS3
lSk+zCB46dBxHJhS3pvmdW9O0oNPySnYwC37FeNjwAwSzLE0JqmkgPQ5MPOsnBGLM+gBlKcGWqSG
6yoWVMMaxjuQSRWbjyhqn8DJPnRqLK6bSHpVeqG+6TUATDqEoI0C312iTGup5wCzsB47/VXfj2d1
qoELxbiVcqP0tqZ7hcFkL8LhkM89fK5vJpsHer+MgIzy2K7RYP6W97nWXHo5NUx423t4lQA+BN74
fPpbZvJiWNJ/nYAjmDxJJMhgzGzMmkadJSYl++hWXoSrP14b1al6rbUcDN11XuMcC86VHTd+1QOm
LwvjzAZvrlMmkwwWNb3iNKK7FQx9j/fOJhNLMLjSmcfP7B9VazLNJH5omI6o+NtR1b0Jt8PWWb33
G5RZ2/Lcmvv9YqhOpWtdIlhq1n28Q8bk7fJtky+pkfsZP3VLY5//tP4X5RDfH6zUqYBN40wSNaoI
T1jbOvm2jM/s776fjtWpcg1UuNmIbcLcEu5L8UnK30YHEm5dT4/XuSaaTCgSrJ2e+1vMofJcgr6U
3XY66K4ARGNm1kcotmcSn9b3c6Q5jrNPGxNMuFun6Ji58jKWwYcK66YI310tf2+qbAcel0+squJM
18+MXnMS9SGn/sYycx8TN3PfVcpt1Ua3VmidKcada7VJkMetGvUZKKitmgovuodvZDJytGBtpDLm
Z2oUbU53z9x3THYTAwbvuhvyonxI8EfFXN10LkXwu2ceb5njT/5mRZmK3EpIvG5TeME29F1lZQTa
gxePzllScwBOs+2T7FqrzZehVSFC4a3gBBDdBVykF41aPBqCfpUY0kWQ1bh6edgziCV8vLB9xRHr
sohl4ZCo4kuWDVgvStYPQcCEwJVVPGLqXwnmrwVGCHqUHoxM/YGr9AW2PtVCsoJuqRfRkxuAc3MD
2c5yrkaCiBxOgjXCuMPdC1K9zVPttpEe0zTsgbUJB7jv2QLm9p2XVztZTY9KmS/71tWXFsarGPyZ
I9fyJi/KbYUlXq1W72kiaytqge8LWKJBjaEL3jbYoGOdgZGnLG17T7urjMaOzOEyl2Xs9oI3cegt
TNbRDsuetJG8yzDUsSjS2quwJp3v6kG2SsEnUtxxkyn5dRyb2C47u9DxjjVo51hQr8UU6Kzc2xR3
XpmOBWVt6J9rLEA3dZAhNrKwX5P1bgunByC47u97sz7IPjBrM81fCrHdV07/nBfBfeOKb4MYX9da
A/GF2/SlKDevYRe+cpgN7U4V75x+uADC22AlTeGcyDEBE2SSnSpwSEVO6oUY4P3hy+G28WVpiUsA
nD+5PohKssYiq8Ql3DxGIzTTEsPkJgxkY2UU6ovUyYMd6tAcTa5BY/xWWSouMIf47eCKYYmKLWX9
2sLJEh3oT603fuSedOUKjbwE3sNcID5Qc7rPotJdRKbLjVt6rxQNfl1C8h4mAPrFwcT5LhMupSjE
K8kz0Ok0wVIOmkvXxJOoFu6zTN43Tfvo5IMda+lTbyq4b7s//Ny4cSzhTY81ayNKpr/2S3dnKdUP
fMXvnFx903LvYOnQICUINw6AVsiz5lJJpGNNfm/FndwmlpibBETPwSAcuCF97DDcdABordQSsTXQ
F27+Yx0j8NxuKBvqihbTdhGrltRZFrGwTXDxXcACuocDeejk5DeL6rGsypeu8eDt6lD2G3VY5oW+
I/eEE6ZkFKuolnYVFKTB18VlIWfvSQVSIu+LZ0WtbzUIhI4fXrfcnw9Ge93VPZRgZDKJkPFIJbGj
VB9JoBgYtv5NbHRvEU5cQhqALSD5IGATDp86fnBqeMQAjveqFuyHLvntS8ZjoGXKMgf9WvbUxJvp
EC746ze8xK+yVrvw8EpdxrWLVYiGu1Ri3Ch1A5ZSPzQOuHBG3NGRjbvBShFXxdq+qYtNTJngBrTa
uhLcq9pk4+kXmKCJuLRHaffeKvU2y0Y5fPgu9bhkDEGebqoAh3ksIt/TknxGUyjLPo5vrXJ48kv1
Z1L4dhZp70Grv1p6dZWhrlpitQHVz+wphYizZR8FD37s3ne19ypGHGUyvGsbuX5Rq+FBtvIdbCz4
7YK6iZPhGaNgdZlhagkaGy6xHjLfwoaOpTWu3HaJZzjWcE6+sDohX0DzvQNmSeWhihOoy0VU15tr
BQBpLmV3nRgyDTHW1Ka9CNp0L0fK1hEDzEq6RFlpQXkPs/M3tKULI6suYEC78Kz8G6cQ1igu8A0C
QQ/Y76qVwQY26JT0wLLWOAbdxOgzezlDFtd0wUFz5Uu9xoEjrPxjLRWvFCQ5G82Vtm6C/VqmJ9uu
dC8whElhVWSgyDPlzXcq/NUdaVhKSn0MReElkzADbzTcEzhRYEOGna8ePYkSxgZWpQXrOMl/wYWG
bGY+qpK4xPHoUpGUy1zz7a4CuR0OuDNF7rMHWjZovXiBe9Ktrxa/FW7ShwoarahfD3F2HbbePf59
WPwWyk1iAHUTXDDK0bBuzOBeH5ptZWW2rGY3rgyJqVSeBidjmhcw+POjC3yT4J/X3jILOYk6cX7g
J7AmdGDR64K5TMBad1G7/rEv6le3L360efAgOuIy0COAzDrcQxiZD84AGjCzKPJycsmgWlQ8Yj2o
LGALP7F535QKlTTCgAM98DnXi46JFe4qf3hKTPe6GaTLIVTsznXe69w4kgfdq76CgVSl8R7vEBT+
veQ1l06LYZ6S2rDwbrQAjubQa7dZrJdLw1SjRVK00JuRxEp5Xi3LSlu7SfnkpbnBIotbe+lhxZIH
h7TD9sGE6O4K+NAK2r7Lg0s9KS8bSV9VgfXTUSF0m3JFubJu3oXZOEgbl8vSWr/llGZhwqG8WZ5/
XZSw0gJBwWHUdOIlSuhbke410uqiqyx8VTJh7Ynuj1pXb+AZb4cYi7F0ZLoWSbbm+36EhansVFXb
JR3+gL3R5msFs2PoarEPJbGN0fc38AwFVkXWuSrS7xrdeMogNPqBc1lYWoW3pLot0ujCYm2yzBp3
hNrj3NI2OymRKb2r9hjhQCim9R1nmzTGLqstoIzDb9wvL/OeVIRsJXiVccJtm3ajD87ecfE/0fU3
x5AZiSU7gdgpQLDmj5KH5sGKgc+LymXcYBcHshWTRrUFXFk394WoP+i4lC0CNawxnnzP4KLHZXMp
BgdTFeSl3DkvWKMdBr3/DS3vh5qZDzEUg0VttB1VgMFy0LXrHvX3wtDaR9EsOxuB5LFQixUL6tIg
9Y5OOVwMnXoMsBHRVOsnAN9uUaf1XpALHDnE7kKOYbHX42LTN4LB4HTXvTJSUIOVFOfxdiDeMLS6
KTR8dgoMI4mzva92K6+sg1VhybeVgfdc5YgYsLIqYuRk9is/oj2KsHlPR+ZiUTQDgyy4QQvAe1pv
E5fqUXe6GrcA5zJq22vXca4j2bvAwehCaLVfQZrdOJK/q0x9KQK/3FQJnKM4t270xj+KgfbilsFl
iLd5Emc7sS+YxHKc6XUVj5iBgegE7c5MktskgqCfJJrdizxNro/NQERUEd7XWq1x06LEh7CibkYu
2HvUUfRoyc19A+Btia8FMeqrF6U1YMpWdfDoM+dVQIW6zJMO/r6TbsNae4tzJuokvLY065BmOvug
VLxIHPfBC614kcjVDQ6/d60uvweG+WBp5QFT9niE4HFjUQf7RK/fKx/gOuv7DRPRK4Dmy6LMHFC4
+s4YjHXmD9iFAQpYQSbDU6rdpVpxcOtkraFXzmXnKdOouivUhxoG2kISja2sFI+6VrKlTIe9UDHb
BcVzVjoB64x10YnONpYxVHACFcOQwV8rpbPx0+EhS+rLtvWPXpZoq7h1f+tq9KKk7ptflEcMypKF
EQO8z53+tmFDQPm9qC4sS373XC6RwnCN/Q7WOzg2VVwgliOpOhVcvMhMWV94lnkfFOG+Edh6K5SH
V6606TRnVYCdxkg4x7GrTG2p1LdG3rOTqOPN0PWUpmLGlRWHoRGfzMp9x0vyqcKL1Wu0q6GOK8Ab
3XMlkpc3FY9FpiSZpxzKRl+acXoVm9EhE5UbNB13cgZw0ugpaOyz6kUM/V1stcVb2IIOhk+xcjKQ
3KALOZT2UPXNLsUGFcetBlsH8jXdwYR02+BGuFFLro5b19kHVbTHmuDa85MUlzmt2hRReATHuGmZ
CRaDW8jLyFN+JYZsC9ABcUzdq2L8Q67by6Ypf1gme/5Ghn4ow/wVZMCvoS8/tG31VLjuwRjBDV0r
UaLG7ZacLdOyPILnfDYbBcs/4yiWwhUJpgvoUhfu6KEiiLeDq1xJTboPdJwcqjizfcfCKi0uLhI3
WXPTqyxxItq4XX2jtdKLYTFrxc6rVsgrBya4J7vvvZB6UJSTn1xCrvIKjmjYNc9uFPXrosOeQEh9
Z5m0wTW4pauqBWEeYkfLJQmJeTPclWVxCwRxr2vOg9eHom2VOKpEWvQiy4TbgMSGn+ABp7aUTW5h
lRU72XWgxMNO1QNgCsFWrDM4k3382BjOXR9rHJ6Y7di17gTAnAtNT7fuEN1zj38ICG+8M9R8ERtV
tPJV9bFNvbuh75WlmnCSwVzxXUp6HI+CGvEeh8aFZBjuQusBKseBQrhL1mXSlgFg9eKuUKSbJvNf
Kee9NH1zh4HUZaN3NwabV6U+RKL/UzZCXCmTq17JuITC+yDSMCkVYf+2hb7Kh3atywHlSRZbA6Mp
j2WgU4IW4EqY4GFaAhaTyuukTONFU0qPiZsP6yD290lcHOqkMxbKoL4JWAQumXpfrdZk5tUiDgnp
Gh/S3y62yJIpHhMKxKnEtS7C6P9xdB67sSNJFP0iAvRMbmnKO6kkPUmbhEyL3nt+/ZyaxTSm0Y1+
5ZgZcePGPaIHNRXTU9X6jirYDRdpXjTCK7zCbjlJHymeijybFeX1nDdF2Copwd4Egk5Z3gawbrZO
Q1B61BeXumaoBlxw1ZVzMdtXxz1UD+TxuFhPkab9iaYdPTjiDZ13drR0a8ev8TI02n+jlu6qatmD
MHTBBRtnp+92Zhwhrg7ybNRQ6vvV8I2BVwpy5JlYN3Y8jXqTtvNeSUxmrJDJ7Cz9zeT40STGuzL0
+mbVwTSuan8VseUnZn7QLQ3YGOmsprOtyfcqcthvufMKY/qa8uKS0ggFjEr471xBqzL/KEX0brjp
K7XlcdDyN23JXt2OfFPHPfedvmfDvoBbUZzUeH3LFDoN4rSfbXUlZI/uNUmUZ3U038dEvmQPDHnF
b0Vx5Ie5zlcts0I5t29tWlyXlf91/aWq2htLMZuYom0YuuvaQeYuHiyA4rbOJMwDraj5DLKX0azs
m5UrRLwNPb7GWQEHRZi2EhlNOCL0BHyIn6mj30AE/rUc+4VovtrFKvEJmj/WMIVW2bEomGev+qz+
LE30ldrylz3IlLuDiPf+sc2wSuWr7qc+UKQrIHcNf9MCxwb4BgSQoQpkawIREmInOwowO81aT121
k2jySzwoeGQW5yHQCHR48Dyybl/mSH2lgnxqu/akd210VJd88iZYpZQ7LqealpAyqJ+jnl6/NOSL
JpTTInJiDFZYSGm7nFgDC90EyqFh42oe5i1JsWHSqv/1k9r4a639S+LhCUzyq8KUFHVgvAhLoRft
Q3ego4MV3scIEw7TeZJYj0LAOZJl2gWgX6CQ9utIorF9dh4Vez3ELxGPDqzzlI9LRw+op+VkWP0O
1kDgarYWTG750UMF9zJ3hIWt1jb0R+eDCo/FvYZkIfHbW/oeUE/Yz8ZxxjMDsbVjRNGrW2uGr5Br
0Jih4NSxe9RX6XoMLDer2pBykB5ra4TxsYzAwApaGYSvwrXvZjlfukwDvjdRTOXiTGx0tCkrboaW
Znbq1ZdxMHj+FPlaWzYPsAPcQn/kxwr7YAA18Xgx/xUuVGXroQ05cj8XlIHxUgPFan4alfurdIvn
Qdf+Mrv4GZz5ZYYjp3bDS9VGcBIckoFNQVpxx1mtvaQ5yW6ORro41A1ILV80xiRRG/LYNu3e6hXS
CUfr27VFmObuURJl52lN8jlBIfAiMKAinX9IgP6X2eV2hTfn2J7lOCnPQ/IiAbSSiD+DPhEvkqbW
4In1CcLedHO/qXPld+oBXVWdMKg663utSk/08hrPjhGoZjsHdkkafVEFeTdcytI9gfuEHbqGbjVG
G8uin5ZF8QSOlhs7BZk9YnKZgdw31U0bjNTP6/w3s/qt3jr/yCynbl1/QQf0jXxOHBTFxU1veiEz
WBdJ76f1+Fw9GrckNnbLIJ4annKPPhmWYWb9M+f8JLT2nhJd7DYCMXveiQkuBYMsUHTpNZYTYGKS
CCd302rDVsWsImsT6Hh87B3rqR/Uf53UPxpT2zb5etBa0Km5wWcb1+tZBU9DhfIp1uWainYjKrGL
kmVnRNS+Mg+bOiLEvtFPjpJ9o2icgUu8IJicnbI3aFyjH8NWvxKjPQhthKA5izcdLq03j8ZrY6uw
fMt/0mK9U8v6F3tQX/Us/atrFq3KTGwUZb2JvjxGlMieQYtIQvMlaibSxlX9k3Vczpx8Q6r3VZMy
8XRBW2gZxVuXgKtr6LHcpNlYc8pbSf9BsX5y1hwH7ZpvCKbCkmqb/+Y2/6qgFtmx3MDcPlTGGsq8
iwllB1CqNrTa0SYd0QqRAc+9KPdwAv+rnOI9XiJQ2/FuVGJEsehqOTzXaXbU3fZQPC7ZR4cWRU/K
JA+dLk5cGy+NjK55oX4/8NmusLdQivaJrF6bjGQfAS/E1uyD0+qf3aDTb6GukKO4B6vJCJOgzaQm
JLtfB8+q6p++KLaQgd6qWb/FEact28gWsMJ4WINRU66Gad+SWQUbW/BTWjgGI7c9a8K9Ucse5pLg
EzFp3+qD0YqAptLFylh/iZYq1Brb153qvAim+V30XFdjsDbl99Aab03h7qpCgsrW168qtV+z0T6g
sX4sGag3YH+dRRdDlkcMdtpKh19wCO+lZu5iZzmw9b3PFRi6MkGsBPGQon/IdAdM6lGTlf8G7hyO
68ofO+Hna8fZPaWbqRv/pW7WUAeCZCKo3LeUdB8JwHdSPqaZurLrXH0zUvW5rva0JsOLG0Eon1vK
cBjZimVdeazPkTm9VjlRtQYVo53b/7E8v/gzYYOlpaBRGi9Jmgu/s+qgkUrr173y2sRu4yPn74s4
fdNKmi6JviXBP0HwOXXxG3yIXZVVjxpqB1RppxBg4Av4vHWlHusy37g5ogL3FuP6gMArqCXZKyUz
sFURpJq1W5s4HFQnKJZhM0njZUV1Ksfsj7o1yPLqYKO1rPyNPw1uGXBznnWtf1B2ro/8CGupAyM3
4TPF1tNUyd1YqLB6VmovbbsqE5BVK7pUltyQscTvybz1suBSmf0yo5CZxc8k3ENvFh9ahpdKRKHT
WKFAuKJAbvciU88M6T6dwXxODeVfUznblWDvxp6IaikDVc93bY5VSRjuduY88GTZ8x1O+t4Zxace
9X6tK/sqL2B3EleQd9/g5c+jauceEKwjTekY1lN/YYvtq57Wo9o1+wXnkDc2xaWS5a0H0QAfhRR5
Q+wmt9qt5fxXFN22AsDc1tZP7fQ7pXdOedJtpRQLOEjzPWt4FdOokARA/WZWw14j6s5Jk5fS7a9p
hSJJiSgX9TokdgAt4GMo5KvDj8StgJ2x/zcqGWfsat1qHbatDrOPVH2z70iUt2COVCpUFzc0DEjQ
pNrsIqs6DNrw3pXL51xSguiLSpXUK57baODerVObK4iOCHF6N22jOr7hS/0R2StqxyZVqldAsGHa
V4s/Khzg0XrAZhFOkD18W2kYRgDm6bTytbRoh+tWhXWYHGKASZ1D1T+4EOWUPgnSQgWmhUHRysZd
UUxhlVjbZl7HvaDWY8z9XZWcb01FOdbrK9n4puPx8+dUMUsEUdQF1YWcm9yr/rcAqAuWM6C0OXUD
b0pEyWW22q0OlbxFJxMJh/mAJwq90VdqIG+lcJ61DjaXXX1rZfOX6DoJoZ2KXqn/c430IPvZH0r3
ucllYDjZn8oBmTdQqBx5dPP8kjXZc0nUT1oN28FZIb268ffAFx4OirN39FTQBgt+ulPybdbW3tXa
LRjDn2TI97DX+Av0ydw2h9A050scK/ssUQ52oW9j6gERD9fMGn5sUQalEx0r2YVkEm3t9K+z8yRU
YQl7rlVc2ky8L7MKU4YzFKNGls1vTW7fqwGVvlAzZMRW3FOz90dpA+qgYeCOhjUMBZzU7xXehfHP
Jhvfr7UpgGtq8EZ6qN6wfRCBHjyQo14UF3t29hj6SjgqyUczTkmoK/N+1fLXQtEOqdVuJp2TXl/+
5bNy1VSkEwf3tZcJgr7TJnpyYKwBvMuKx6F+XCEVO033vUTmp7W4p8jW6ItBNRYz1GdznhLPcJeC
uap4TsZuJ/thpzPhBJ33Z8XxU19bAL6d0TmNWnxk9d1rJScAluBYplHg6g7ahIW2MqqYRzsHjwR4
rWKCLDU29ZmqFSJMpd/lXA9e1svfDnr744NhYtNNYZkzJYV06CVCP/8fgFQo/edYuaxXJHCbJqt8
XhLlZ9a6y7qYFzsmu42ujkO0ee6red8V0zZ1LfqBBBRGZV9Wcw1hSvpTzOnp5vvRVU5x2ZtBXMc8
G9Le5FHqhFbk7OpJvepDv+c5eYIxd+2MZa93y2lo2moDY0t4iVGX4crhubjlG5Ser45CtVmozcn5
RrF6Mafhp5PDoygGLSui3utcM/HqUkfZd55zLbuSG+zpMayIJR7/hN5Sk/IFFvNjw5ShYwio8diZ
HUpWFz0lbfaiGv0mzvPAdtU7xJoorCs+Xz3Wn6xEBJWmf5fTd6VX5b6V9lExIjo5Y95wGu/yIv2p
5czv3cLeZ/ONMHzbam2jE6XmGkGtGF7BJcE0JzBmxgLDhD9yWTNeUAk7s0n6vbEkV8MAetvF81GZ
2mmjVoxihbC+oszdsvD+vdrrEhZK+qs0mKFaK97IZtpbMh58Uy2fCnvd0AotnlpBJebl9d08XvOp
OqruuokjK8wm5XnJlk1bjqd8BT+nJ2eOu2fRRP4YcYbUa3GI3DHbwcL9m2aI89O0GezuZqCJGOv8
30rh6tkQlK3YhGOXMXzq+61Iok/IrOe14K2rhbmZVDh/Pb/BvnP5uPQ3Eavj2YG+62UDun3jyEuc
srTcNJ2fL6U4dxYZl+VERaOBOoQ7X50irQzNfnhbhQUL1j6yDULx5eY2zBXYPvPyO+ly9nMVZZjN
zBx6FJegWZ/BblzdmvZhstv/WtMO5ljbLpDsNYo8suGeK7NK/TnrbS8tZpIc9f4ZkGfj2TBHwUen
z4uW2n4HUt1z9NUMzSJ+ylet3kjDulajDaptPdXmslH4jzV1AbxQWa76lHJquwhg9lC+ZsziW9M4
Whj0vJj9aYqBm9M2W7cYob0AM9eYfM05hZMuaE07xdjpDU9rWmLMZZ5oyOxoCDVQIn0/DtGta5t/
erq8xubIjNUCME+ltDNBBkVy3BZITTJLkpDz/FOfMwdYnwnGvIBD46inuDdBJ7ZkZ8ULt6aDp2Cy
mu1aiv+cuXtT4rTxIU/Y/tAT0Tjq8vx/q9qgyNKvluy5X+tjHeW7qpw18FPlyuGPcLTaCpFWEj7n
ul/jds+gFlDa+JtWyxouqTxK4QRqmR152k5jC3gXuYknDpenYhPHrgVjm3zOubJnd34TZQQLcLwG
MadyiPPvBWX81i80AwsuMOrkOlA1mhBEs5cl0QdvFioyaqfsU+EacNGUnyIrgn5w9j1k6iYdQjuq
CXNod93MJdM9mCvVR8I8t+rRKGzXfUqG5uo6zQa25Ctq6R/sCdJoZjItDAkAuHkA5izixlOGABg2
2ptVme81ygIU7l01OYFe218ihi9VJcZz1uuvujb2fsRkxjMmEqc1JQvMtHtbEgmzZv0iIbX0DGZO
XuoWeA/H01BNim+rw09RQVfOmljHhzBu27FzuDPukxLfBq3cpCsz1qI524oVMEc9ppVr/qbGchw7
hjlm/T72w5/Jt270zPOzdb1GrnJZ9SQ0rfFam80pFdVFVeqnmcNssUiSjibrmi+kmrojc7QFF4rd
12dVPMMP8xen34CUJpIO/9R5ndZT2tqfVdFWW/DFaZiX2oEpx87RGssXbmz4g9H8M5b0t4EAui/K
Dm+tuinc6Dha4h1jyk6NwXjrS48JsprjXWKwya6U1aYQcvHtmF9tm2Lg6GNWwrmvUfwUNNrEse7s
r/D7gP2pucpNizprlwqRgeYsM9g8dGQpHAFvSqPd6qwbi5GdD/JDR2ys8g1hA1loavp0KIS9hnMR
Q7Mrik9FhXlkqE/RUhA+Pjv3bhlBqpr/Na6tQziXRyOOQ6sZDhPrALHF3BdpzYsVfZfGxi+Up7NR
toc4G3wlUaEfGQEVgN/WTX+nfWJg1VMnTFERatSZmd5/wYTK/G6sdq4Zf1gifpu6Ya+3FC3zmPLd
VJYHCuXJqKONuZSbURefSzwdlKE8tQ4qRSfLnVC121wuvjau0GvNCDFNr3gBOuiuyfiuuCdNWW5d
2YTaTNlhLF8LZ1aXf6zc+ezRtYzkRHowF+MTJhGU+m4Nom5g1sdKzWBumsfI3hlRmfJR2aFmX1kh
ZZbNADqn/+hVq4MyYX5m80qiK6NxtOsTfhNeu6g/XDti5NDZYgfEKWAyxJmDFJwq+vvYVc+6HEGh
Ol0QQyv219EAUKUNXjGsVDwGBkAv1p1Qn+mZcR99aRFElWndtgP0yiyncobOmMjTCu4vQP8NpK5e
HogIMzGfK6WA2Lhw4rum3GRDT7UjxEeh9+8VVyeC4IdY8eTU2clep5fYmX/11b4JwUQ1aoegVc3b
1CVVUJvZU19qV6sCrxopHMxoUYQBNZNzBEB1tfTxc1ynjYWrI6qnl2lab3OTM7jRl5ndsNnexkCW
XIh7FF5nyyhVXzI88wEthjP2Z2+KG6xpkOtMvX1W5+wQGcrmERAWKcWpKdNnRxE3h7G+19M6+UXB
/+sW66bH66+NRFas9J0tR0veyb09TXNQOczWk8cgJsZc6bttzoyralFpkhz6d8okISnFYTUfbrZa
7GGl9UgV3V2OzaesnQOa6C5KK+Z2tAyac7TGNAl6rVH3K6YXIKi3erIPiWteUwLHmPEOr1NjHI1s
TYNodO6RPbtBO/OHDQDBfPJzA2fQzso6/KxKtp8y5j/LY9Ji987nxHBKcMOCeqwPEfB6Zyl2pqhz
bzSqJzrsW14Pdydtto4zXYeG4gp2ljf3dqAt6i1r5ZOgCCQJfBMbaudpcb3T40nbq2oWKkm1TQQ4
SGHk/1mLdjFa3hYfFvfpc1Ux7c/ch9E0O0lBxTgpNZC3t4hAP0flGrKXb9tZKz+zUqbgq9Pihygb
toB0/HsmzsOq+h7EWuwGtVvvHK5RkD2+0jGydnamcLPPFFdGD2E3rbluOx7ncNbTGlmMh8Q0DIyL
WC8K/jI4Te7PVhUgcDzhdvzrGAAsArtO4Rq2b03mh8zGy1QuHHj5p1RN4Zmp2GOfpJ9TK5/hnoHT
La/8con+M7tEC0dHlf5i5V9ppjg7dcUUsCR0lzgVLccKXYk4ugyZu4FQwTwNKJ2a6Pc4tU9aW+x0
lDHbZNGameIxLXO/gosRMX/EePnlDjXiuLqlblIDY4VCXFuZN1WZFaTlzLhRYC0CT2uM4aR2O6tL
/qwipuCRzEgLxEijSM9abJ5NMt+SNA4VRXkydOuMsHaCY0VFaN7x+10QuzcljtNdIuTZyacSu4oA
ZZwynyvFR+uyLydqemaZgMdWFkw0Ws1tymujOZiSAN84zYxSt34WRXByJ78Z2H4uVKim64Q1wtVQ
cujZ7Lz3kn5BrxigJkklu+T4tRyn+KXMALNt11fbwWILm443NrX7whkzL05l7S1m3fhFLy9Dqb6m
gHy4qkjJtQfzW1+bF20dKJhstq2ylWFw1IHflAT3KNQzD5TO1EVHY7SlX1WmARKuK73Vap8aU70D
0PMb1UWNMwXC+XolJMnHKbjD5xYkRh+QIWtiSZShXWcHfoZz0OjX9HEY0+uOmCvnrV4a3V4dSobH
IxjBeF9gelCZ++lG8ltoOgRIlUlIZzHf4tOsGyXEtXJoMg2/bMud1eibwRUgns3vNCtWL3fWXZuh
lKU2EoQ6ML0vwrqggi+SUzM4lDic5AuWwNuUqH82U8/AaeqfZEVgdHX3UcY5hzbmGeAHwlfXD4e2
d79bQ/zJON51q50FwNeYq1rMKEsxhKqi3SN3Olldc1a6oKG1hAZsxoU3J9QOpUpZSyAYh4JMna/S
dq7muKBUF16WFvcuUR6njE6uQu0Gcdoq3M3jfuniU5rrZ8CcxQVt5p2mE7Y3/YjWpxGxPZ1fW8a1
zdqdLZBGheuXVvyDoD5SmeMvLPpqryIt6g0HBL1Ow4QnDusUH64bafwZOgvCS8aAqvos+lUj4Lf+
dJX2xZ6Bjwi8vnm1y5duo+ekeS8mhpAketeq2fZEUzoMbptt5Vrb3p7P0GlGz9WrYE0SBk2yPikW
9+q0jG/czno4pxYW3fYGcAwxu+h9za3fIsMgVhuJMuqyh5tiIL55fs1t5ZLKGde4tR0MiwTilExd
7c3sVIZJlbtPW+xe/OhPjGmdU9FgBDBW8hPVBWFpXE7lygYkodBrtx6qjjsmNbRAl4BcbbzbzMiH
mxE7zR07Y+mpM/4eRSMymn6efcNFckTFTbS3Syf1h9wYt3LS689R9nDmU3GJnejFVKerkzxU94wP
w7DIRbZx/5rr2hEzxxx4cuqDpQ4rupN776x5BNvUHnpmL8qcXpO55apLxpusyzHMzfaEBccbrOJt
sLRfZgX6nuEZwk9zTloo3TPw14TZi6+YmOukDvJZ/Nll/aN1xsdoqPdRo7yiZbICUKmM7UGmRkOB
ibiByW6bSOjrJRHR3hqdX84mGyU8PgxWurHkxIcGWV234T9ilkKIHu2IPzp9kr1gxpBiukk6rC8k
8zWd9mmVyLeagb+tUlAG10w/DaNyKJZqwWdVbVYr2y3muG+IYNvlZbYDKRt5XTlsUmvdZFV5cA33
2Y7Yl1qsj2iKf+QoPvKoY+nMco7sQQQjace0vP0/lpMUz8GEwnwUgEVubgimP87DGKSmHWp8wF6N
r8GrkDG4CXca4lNpG+exGLGyZL8dq16W2+0MKsZJtw+Zs9wT4e5iV1JJNc4H5dp+7fPa7xhmzZDq
NiKzYaa25ourKS8Msv5TcRaLnFztXGI7N9HuhnXw29gGGB+NBQVjVvsQSnkpMZJUYssX3H7YPioZ
BXoX/yyr4jO1OpZLySaigQ5XS8mEMtJOcnGOSaGO+BUQIgrHOeZtXQLzVqegnjksM91R/IjZ1d0x
WjOI1AmoaNepVLt5EsxE9W00V0890coPzXJvlr6exkS9F2NJBdXd0qS7tYu70zKYgn2uKB4cPeZn
D1tZadwjxpxNIf5r4yYYorginqb8z16Tp96s/+l8z5GuHw0aOcb8+bOwXcbJ6aGyip+u0l8n6kF+
YnY4C+uJUdiF/bvnYtV2PAvsFSzpRp/0DV7gfTdq35QmVynyA/Op3wq7gTot0TFJZ5MzOhebzlmU
YGoHEvfbJaik9qy500ZqlIiJQteXPyyB+aOzMormmpbZvqjd3k8sK1RmpLsqyx0v7R7jG9n9N+kN
rg477Xx0joAOhPMnot5h/vzgj8+13CmZ+hrPtBUlP0XWae/KWF/bdblFbc8RP7GdNusniOWvgNwS
vzYUlM6+Jex4RISQybp31HkTFfaL2tS40Y2HhxilVVPl3W7F09LzSKdGh6pONVs1ILnRP5I49xSR
wFRAHuW4mLarTamUPnrTDIE3nDIbXbui0rOhZGmV9uUwCQg1zbrbwrg4M38EHsq3DmFi4hvGOPYU
z9FX5nDz2YqNp5BYjMWws22/wKVnrTpQ+4ySh8D4OWaMq3QwXMcIrnF6mVb3X084jrR6vGUR+yWY
G+ZUDSPF3psZI6FW/GI9wPG+pi3o5SQP3AcBwlaTrT0wfYgLJueN9OpIUjU9DMjdmIQYWqrHTB93
HXFh+3XKppeVwjNIkBfeqwdwuOq+K7fBb9o36s61/3N1a4Wbxvepd8Y9VopzGpuvurJe7Eh5VWDZ
+6VLbo9ojWPUlNnDW/ImrL6gPSlsvxB02LWqW57TzbusiznwhmJi/q6Unpg1Lqeq/Cz0SfIQA+Dr
W9Z5KB29BsPMsZRUgzwR7/Yy3q1xebIbvLuFG990TKEeewOXEsuI3+TdizEnTdAmZho0CnzDuHI3
fTRD9iiKoWILxwgdZMNB2F5StSBYonQX84bLqUbdcSCUaav2FCvKz8oJ0JtLd9MTaWyUeRU4g9u/
Kn4gxAkEDpTGwDVi2l8MCj/mmuAr2YicaWFs+xLf26ag/K0txvROvGM16BoxG0oauXFr+nBjfkoW
7YdIwVBt+yroBvk5YyzCG5+9rnO3ReNCBEBOwaVRTV4zDtc6r5wQGGeLh3hWLkrNXE+fC9S+hmIa
dTyLxJ1m7GLp7k1Vu9cyZ4iQKM7NmNOtuZKSJ92NG7lP8cAPdtUCeMtbJWaTKVFPbom9s433ecwW
4+gcuL73TZo9LxS7hjKEdbmuvqXX+4xAsb5sqEqFZ/NvIdwxUy4ol/Le2PR1nAW64wT2AP/Z0Pnd
xeY+H+JLWmu7OmFqX5fJC+tdz5gn0aWcKRDsGmDKSb5rRZt9Mdh3YdXCUxZGkLXVT15koNwO+WWo
nTBSCz4A4QaDxSZIMQtcqgr1VX3IxnK/4lhuWjl5hZG8qXn3kSTaoXZxjcJH8CYzO46Tuef4mwKM
7DuxsMZQOheTQ5ZRshMF2EZOiZ1vmrTZqK08ZsTwED2i4k9JbgZuL8q89wyPtYmM4feTmm71XKjh
BOArWLR4kxfgwxImWr7rDF+xJm6FleK9ck7KwrUUt+mWA/y3j9lvdiCCl/nDKqMciS/d2+O072SE
Q68vkItUmis37DCkKwTt7TW7/nQm4ILUn9yQTvGasz1kj9kHHoidm7hPRilRwFoaFxhsWDwZ6OXL
ti3pUvp1j2HgSbjZtz5zEOjO9C+qEygqsU6NyaKMPc8cNQTuQgCsePI6X2jJ89hFf6w7Bavsj/yr
LKIV5Q4MpC8NNG0nu7dA1JAHphfHnCsfcvEUNpr7Weuf1qjwAmLNL5z+NlvRY/Xab4zVQ8eHhj7w
BCQUbTbvJYk2ttbvpi7eVpr9HikZNpTifYyWnHnYvDHKnlRD3phja0+AUu5zob5BEz5kBaEkjitf
9Ez6/GAOoLiZ/rNxVqKOw+ukQ9DxcZrTOy6AnRavw8Ze+pPZtZcCpd5TOww+Q3fSWHYYququiiza
1QIDfw2oOEYDUHH86JXyrHDd4oDbY0e/Yyf8QmOlKF8oXBmRHBcRPyewzWnKAjUng8XAjSTx20c9
enwm8EzPGJyLEg+mk7BFx5xLJfXbV3Tb8OKmdfC+TsexGhIm+bglSPtl2J25uwkdG/PrtizVTYUo
u+jq6Kep49N+JWGpdFmw9JgVJ5n1nPgZ9oG6PzRL/cU/f5vn9NJUNIr4tgLguhK66RC6Kd88ialU
4iz4i9U5Z7XYjYxi9KTlQcL7gpwdu+reHGad4kQ8ibjf4PI7pFhWZdzV/HCWA5c3s3z7P9pWOxA4
Ijx3dRCoejNU44TNJar+LmUJaCqLJ1pyw0NfDkiaD4zOusejE7iK2JV2f4xNlUu4uBrCDFmwDovW
+imzCPdOulwYZO57W/1MZfREHQdfSBLWo0+BGkXGFnwFqaxFSjulbSrWQUdO/Luj43tzp57RRsqD
wCpiEYx9/C7nBWHDnHa9Nj0bWXpAtna8WMoDMt57U3dVuEqh7BGscSsXKQWn8jwsxWukJMdWde+0
cqGaKnccMPdKo4NRczJOXVJddl2rh0ph3FkX+2pZERmMcVelDIWgg3qTUmBqBR29Lt1FqZq95ZhU
VcQv4DJbj05n0kDhGvLderhaWXez05lZtvkxLyOqZ4SxmqZSnYvnBm2IKaj9SubTqUA2UEec+GW+
b6KImSWXc5XfFk3qnpEPWOQUTKG1ObWBhqlAk0vvyUy72I1AbDVyHHWjpBUb/ZVtWtoMJNV2Mr4w
K4Z2Iz+WvvxvdRbYiN0RpNwrAfD/4+xMehtnsm37Vx7u+BFgH+TgTtS3lizLlu0J4S4Z7IN98+vv
Uo0Kicr8gJoUUB8StiVREefss/Y+J9WlxwDqqatqHiFaAK70m5V5PLGmdau0ks8XoRvP0wz7zaLJ
ElDFVsekMrCeRivqVdRzc1id3I5+w1OTs9FgqlcDa3Q7rZ/mie886SNiyDgR/2kGjUWelR4ukzw6
jZVaafrEWCX7kYSgRHVyQMbcpaF/m0zr6JbF0q+bbe+xYa0KsxVYAX+T6GeDIz9crTbWWovGCzVY
M3RtsvjaVXyB9AAszGkfibCdt6bOExccXRFt3ZrpKw1Wmw5rpdz3oXA3BUyzZdSfampeauIfyule
RZTGkrKAyYxNK1vE1mtkGWcfQkxJ7zzGPM2lUa9DtxiWBXaGSGMu1NGxapm8AVl9ql6RsyBiiwHo
NPMtkTG1A9uI7lkmNddd4YDGJr0D4ynvrt0GDw2y0BQIzhAn/JlK/WhZyV5LnTnjRBxR6LN4pOh4
0mSrOTSoU79TsbkqHcK6QOpnDDK2snQvY8EhODnhIjOpIPRonJUtztaqsQ9mClJiY02uAcdb1V4j
jCvYfeIZr2SbqB76K34eY6BCISjiaebnhtvN/V49RHF113iainapfDD64mR441ZvYi7JYbqbIzE0
lWruxbh97KpbBKWzS1J74VIYNB6SuOW/pHnX4fwEIGkjvVyxGG6H2efYBPk17Q1/VShA9LvHaWwv
eW+vDcNdKjN9NGvt2RlM4FtGsLA67jb3K5rFyNvleoN3yjzEfvosMiBov7JXhedZq/qOqUr1iLPu
xcu1N12333GVAM80b0U/fugh8hwB3TuDPHAIN3udujm+G2GSXk8+KmS57uMqI5dROW8KMRi1+EPj
/baD8rNr4SNCDfmqs+ju+0ruq1TB4yttH/TlvlE5HXBMVxZ+t0G8NPVsa0j5M4YIr2P8MGrONO/r
5knBGseZd6PjXBZ5/MtjxuwYE06QbG6mxiWJ3HerTWnkRwe4I91DpDK5ELsh7a15amo3i+9Qzd85
G8L0prU4RFxvPJRBDU2iVl1pL4kHPE+O3Jo9gnCdMtnVyl9lpu9HIb7zDNS46FnzpgLg2tBilNqY
J0sXEBXha29gIupiqJNIeO+Fqx56JmxRbIMMleaPZ6POKVNRYNAWoPiD/hFAoSf13Lb9rWeWNMDj
o+qDpVah5YRR9tlqcm76cAOdQ3+dikeuVfi2LlpJbLhz3YipBYomJf5bO4UWiTlYpmjsnAWhx5j3
QG1xaDgmRvwWLhE7YhFkh7qkEeDKRMcwMdbFEWbrEN8U0xVzG9iNNvdq7yuNqH04uD60FoNU2uCB
Ty5op0hH7UVX9s4c2gdhag95ClwsjbObWEvlmDtUwF1PgzqXaMrz2panWrSHJuvfWTXIjAoUAvfT
sjKdk6lxdwbFWQ5MKdo6vwR6dMMpSkadcjCdMNNr8aXVlrmydeu9yiAyDLaIqvv8UDPWpMCC6Hm4
mKrKnYvUq+dci6cac3Tl9A8OMRV1bbyYkTqavXMxCdbJmyxirIAGK4riuZOYhwa3Zqk5QtqscuyH
sVfLsSc9qdBYzECC4bxwsRaHybLGHJaHMFqxuLVSW4Vmf3BzPtVOFmqeJGmJ0URtBg8B2W+BjypW
9zIUgKYq1rpZ7gOUNKya3Syr5DqzTH3W5OrNqcyV0MOVl4G39B4fWZGnv/oKF3I0bUQb4ObET89v
waXlxu7S1+0Fy9Zg58NuA5AwZ2H2IncSHMtsUW4SYc9wbxzKcfxRvnilh8hgDppPbaQ26BIs3DBJ
8Vjdfcn1NMdAtUAWmYNQ4oxOQfaMRqzcOvlAX50rO+AUVuZFVJTMne+cE7uFBjK6jaelO6n7PTrg
sNKkz3tov1NnbeI+/ZhS/SGvWUKmYWye3yuvIUz2tsGUrKw3escj2Ll4khoKKwFaPks0Yz5h073f
dCz+LofXOOn0ueUV2B5MHuZUbic9JhwCaVMWFgtTqrOp9Wu3ydc0zC9V2OwLD+Itia1nvWQhMMs0
F4PLng0hXjouJTZE7fQiRU4goaVQT8g5WzrCE7OidVCGV4yp+GUVA0vgmLFIsBWP3jnv4m1pMvOQ
CUnWWeDM/Jq6MQihqCYHq4xjHIvQpVztdj44hwZUzRyJFa5d9dKLcj0GxlKvzUshxlvZlp9xOh70
Wq+WWdcdfexhQ2yZS6OxXysvX+IQJRYgGqlvZbA1feMKJDfcX9R3pmcvcSM2mUUtTd7PmgzPZGXJ
FM9xU7crkHEaZB+G1u0wLtQJ/9NNFv2cRhDGfLSgGf3mBlcRYRwnuwLkwo2Mx0Bz8cUnkEXT3Xyg
X0eV86g11ndTIhs5Jg/edP9OOHJ8K0nadHLuZ90MvsYuwFRgcW2WbgZRKeJuR4LWSXOIqI+i8jG7
W+BavJMmYyPuIfwryinWdqXvXAl14RnGVc9JIrhHp9IQEVj1UTH4nBVjv9ejAi+Jne3x6d9Mx2Vk
3aTrKuBHKg9ZqQ9WZWonC+rLb5pubiMcU+i1PTlZPCHbuBiSbd4YGPWDtrtFPWiSR5wnXXwMfjNa
m5Fpnd9RXbhKbaJxrOaTz3TKMwhiNO1V68lT7IrFVPvPYrQunVf2GB7tr8wdq7u4ui8bBoJ19VpO
3ousOp21b/5Muu0tYUPorGmA/0jmSFm7Q3TBmfH1PC8VWEkTzIiZfO+1EcuFpW5R2SIopiE/Od1K
tovTNyLiRoX/XMbyx9GAeisubJc2LimtK3XHucnzm6mVFzK9nWVOXIdukaiSDzXJYRRAZjO+uaxF
TUKOlAzj5Ywp0VUlroPv272pin2qvT08xVp25d9fBF6wwpHLLsIowNHms+KPCrl/TVt3107M2aDX
t+y4P/7L0G8Y3T7Rhs+41XZjCNxa5J+aLzSUHetShANf2HRBJFEzB8Bd4DiyIZntbd27dDIRvETj
fJQxBod6GH+KsoCxsLhfKz+6Wi07aWMZPsP3noLW+WVNzqeWeM8kirwloEcpxanRArzRmjNAenCi
/kNVzEz0ht4jreKVSxwlMnFBzkl6rpn4KJNVpsn0GSjzkCW4ds1sYebmG63Zp6dpB9P08A3Et6AC
IPHSjwyR+u4af6l1ElWmXDzH9CATvn1vmqi/ekyWQ3lx7HrHOpSzBitddoKh5wjHTXygGFfmoPXI
ewSg6BlZBpUSz4ZmLly2LY+pc8ws9yvt2pvl9O5itKx3DXZFQ4DlWlYPIW6Vup9ea6dd1AOmrlED
UXH0BpsJU4KJHAmZNMvwfjwO/PJeZJswvbN+MdFxWl092RZ9Rl6YuzJKmTWl5mckBOZWadmLLsWj
kNTQ5QgGDHOg7kPMVTm9bMTS7gyynaXzCEK99oiVZ2mCtICp79qyzBeN6DFnNs5JH90Z1OhrX9V4
eOmpmqJ5RQN/9Qe5H82cfeIuN4LltouhsvHH1ic3QsaLzmz4fLRxusQTACI4uDY4x0KbNg6eRIyn
+0bv4TMIJonBMVDhm+HNacZrF8tHV8ll7Jvbtuy+/Lw7VTkxZBMmYeVuUos6whWlvhpiJjwq3gqt
eFOTcUmV/VObxhXJ5sOH1hocpDb4gM9KCyp6mMAEdMFLR5f200TeIUMsZXJVnkWo9pJEAl8ftpoZ
JTMvZ0Doauj3Ya1h2cKMW3Ffth5vmwSlbA2uSacGoU1itAAvAIHvoRnJ5FgXKAiEYKQzaLeEEzx4
5tGs5qZXJWiJwWkkfcOIjVVb4pI2yGHOiI5YMlhhSjOV5MiUPi1z05ym1N7pTnkbJYQLvALUd7JN
JkkujPVmKjpQo+FwzKNbnNJ4yLh5Q79+M0e0ND1/1i3jlAfi1DnGp4JJN8apXNYqWzdiYPglHy2f
1i2E3x6kt+vy6RkK6Fc3ItuCfjSh96kX4tCG7fauiZJQs20njCiNPq48RD9gg4rlGC43uiIqZCay
hCFd7j0I2V6tID0OenTRw/aF8ffKivSPvM1XKQk2yyaYvhI92bgtrQ8r0ZmPGtHJj/Ol3jRPQmkr
v+hJMKh/DIHbXPpCzawq+2Vwk0oHncMobUyDYjO1znNKUojTi7lpaJugs3d4RVZ8kRescPxw0bQy
AyWQucZbU5KDNRp5t9Bd51mQdNWQmYoPt7k5bf4pzYI4krh4L60Gb1BUcgZUGVq3mr6LQb9qWL4a
/sYN84g7M+ScslaOCxN7sB6L9GGKvWvTJi+R9DCXhOVFa5G7YmqIsCkvVQqG6Ktv17JOCbkfCbAC
j9W0nrpiD3NMkpBg1gbWYsskJIwn3jqp7OZlmSQLvZVbP5YD39gy3A11wdCibZ9b27m5GRIWGzHn
re7jsxZhwvwm+aYwZ5UaN55Z9lc/qknur/VXSlyLRyyd88/mOGFoygd4iSrk6W4lSHJQo6sIDMYz
N4+o2uJdFYilLGxIcqlB7zuPrcw+0wo2BhHxorGGBcYIripkxa1llA0q6xDPsyordxaw5o5sHzKX
YspnjR51mVTdukVcKUiXnPE+RMuJOXZftlcY073QIMSaLHjRJZZhAp6cwYORQbtNgiRdUMbLVZ8B
hbmTYmdsht+qHiD2h2E1It9Ddlhb4JSnHsdY1JPbEU/5wbXMZ72HJGq9+rursO8M6mQ4/auRN882
1i5RiTlDzlPh6G+iHTfS1ddpaOD2MF41I9qYaXFyjeEY5zZmp/SrnxJ5yPok5GHXXlqzxcbbY7Kb
noSmNmnamrxjEK6YUH4aWyzTuLkOTM5UHO5aQSfpZm+BD8VZyuw9gbpnIZL3WmfmLuekowHgI7az
mx2B93khZ65nWM/RqB9im6XSdl8ywkzDaF1ZAXVzufY6lR0GX1RLD4aV1IXFqMujyklc8ARNohGV
B8xq67iAxex98ax7w7nX/Jvo3XevL6NVH3Vbl9mUnai1cuJX5n3cEpm6TEVxtrzkW4R8ulOFg9TP
D63pozfA/zexIsMlp3yXBmk/qerBWbK1m6VXMUyYhW1rNqbjthmNz6YPHyzGRKBCdsMXkK+DicTc
VcEFGILoU1xhNv6xPt9nuCFmussauMRGQEgJVhST+uosfev544Jk0pepao6uS/luZ9kEPOB/e372
MBb473TCnCcZP/lOejaHOzbkU4iaxk/eGRtjyvs73nXSm/Qy/AuFRqoHPoazuGKP4l/TUtFivPrp
+D7ep4NW9mxpcTQXWrmOmI5nBo7wka8GBCPlTasDvtvM8s37761qvvUS5ohnV2u9HY3zkrdrlU8h
ySMaTifp3SEOoU4DnqpZwCBgniCfJNI6k0v0TCX30lv6p67dW7bOJgA2jl+SDKqhGzmS4yds4Cd2
wDnHuiXRYUhp39GOBiRh92jb+Y/nZB+lTXKCaRnbYXIvVOTe0huLU9kDx2vuuPAdzOJdY3xiuTxF
DdV3p0rCe/B/zLWYgXzVPwwkMyIvgNKmDnRo6X0OzPh6wgjp2uMBxc57D+x8W9C0Ky06OYP/EA7e
KlX6p99Ej/odH+69hZruE2lhgIeV5hMrK5aT7e0nEG6NU2PK9SPy18a0h4+eLAR9jA+d9N/dxANp
6R6LlAR7uyyaRQtAZNvEDdT3iS2zA0wj0UbDGsPo+DSaIcSXU18SdGS8wSHbw8PnbKrNhyy5Q5eD
Xh2jqXzQ4rxa+Uz6PDyAp9FwHymxuQ85afOEcVqqm3RZAU6GMXjDkVhsO7Nk6TmFwnOpxGkIM6bH
qn3IsPVxakwvjYzEwrABYxMlfqU2cKM2fPtyXGWZuLIDlQOv6w8eZ3/N3oVFbSCkelb71oFtBgVZ
CQYSLwVR2YO0A9iz7EYtgiZaehnRHCMci83ZN8Um8Vb3+yYwF6HpbHxH2zYGfnkkkEOa2AfhvGHa
J82ERQ9jHK9rM1+YYf3uhNPZStNNOEYPYyaO6IArmX3rKt+V9XDm2/BUyW5lFPGjz3w5s8Kd4Ybb
rsfMN9En0UZYBzxJDwMziIVGuuAqKbOr3adXC2nLi7SPxPSZrLn2eQrHi9vgSW5TLz7WUYCxPFmq
DpauDKxLk05EpnWampOF/BF7TfuYJXxynYV67hj9o1egttmiUk8VO7tXY096TVrteztbF1jAOS7G
vQbEMutqioCgYx0pZqRkjp5SI9EDqXnmrhntYDnpQFHtMM1DC5sHdtCL1NNLF/iXwhHzlBi1vCp+
dEYOsyrWb30XEZZIbmAp1GOFzbkjKJEjUJ5TetsZcZ/PusbJSddz5zU30pbHzhsB8XzzMFb8NRM2
TD0NVvVQHsMOs/TgkcyWDg++w3cHyXMG6bpu/f5YkBkqLY8vJ+ecaWrfbmUAkYacTvZRqOSRpKB9
3mD/pRErMhyZjDhq0LdSizdmyKnnePY2a8TcYwfnohQTZyLIh5as46Z8cdy0w3zjYTZ1ToPHGi5Y
p0uQtRsv7c+8kvWoIAOn0iI/kwxu5J2Is9JgHINfhYFGwM7ekQiFHjA49vVHw3fLtWnwx7p1vaIU
QgqgKevLEzfhoy31tTZFBfQj2eT+ZC5qKhYAjENJto8fEWIYsILMIYKyRO8s/Q7cSa51w7tqQbPA
i07wAHc+zinvsUrrcyRFQdZh/8YT+TzKZmP39f5+3w8TEd5xe804Wqq6eekCBpXtOIZLkDqcM45x
00jgmiPeaEznan/jlvzRtguQB7IYIS77fspAQQ1bBp8DjxYGJwrMtZX66Jzml2eJZ9JDz7oGMGaO
xNBn71Ze7ziS1vS6a29gZRBPaGt0H3XULUXivhB185bfJUAzjg59fddjk560BYLkmEPMlKUeILq+
CZXkd43AmXU5vsdmsI2q+DX0i59Um95LBweiw3O/cPX4M70XNU0GNaFVXjWPQnhrz4dcTbL7fDLJ
llEo9nHaHXhbXzRmTIEhMOp4Bmke90MlwlpXPlih82IWzgob0S60y1Vu6svRnQ5MDHGTxSsfgnci
yythPepMGtEqi6aVUXkjSZ4ShdojdM5cTmn/MsS4qOt2LXz33DvOvmgG8C+vqlE3omOLktBTC+MW
N48afNy8yqcloMLjKJwtuvR7r7IVM7z1ndGg/2OI3n9mWnpUk/tUOaxx9gUJc216DmzjmnbucVQu
srr+Iobq1+T2j8oY30HGV71jHlTbbySqWOAwhFVxtfPz4dXC/moEXGtA6uhD1UVrwiN8U7IYYHAD
Azw2E2cD9XJMiTdC2D6NUbjUMP9NrX68i0exqC4A51u/zxhsjhBRLV8GbKPkeHnRkexi2JvyOMTi
iERYzAmP/EnC6KSor6gF3mjY+LqcEpd00DBa+kl8QO1H7SEId+iHX8Zonw2/ItTBsp/wt12EkVHD
5ZvaLHdx3D9NuErmbWIPUGbJY6KqbSmAT8mQOXqhAd/qwjnHTOv5c76cKX/Ki+4B9JQmY6y2HZg0
KXpi5oQRdi9fM2ZJknyT+UDenV9+V552Hjvx5Dfk/kqD0V+F12XyEjI1SApKqmtribVFRARZYSvP
vB8vwjCWkUAgaEISEUhRsIg3wU4AaNx2KVWFZ8/j3ifBFDNZmoVzQgdY4WBvEO/Ck+eA5Whp/oo+
dsCveQqZDw6inEMCQvmFVGupiGCUYRSXeWzmFzJddxLOzArw4tQheaG557PPLLOhg4f7XO8W8oIX
DA4/x8o71bV3mUx6WLvBgmPJlZsSI1QMhxILrpogTLugIhTVsAj2qNJzL+TTFERUplKCVGLC6Anz
Y9pnnm23fDMYR5DzRnHQ4FFRUC1RXL5Ulk+bYSgI35ClhgFj3yl+zR3w5TbA/sjQQ3ZbJTpefh5+
8KF85M744WeSsaF5ivKerhYMmiBvLA/NVzLRDYv6rCZnXxZM1gtP3IzJZ5Msn54c9S9TEKNIbrm/
MKTnLQicXBVVg3dloo0KUukgyuZPPUPTRZdkvzrhUvLfWzIeHh+fvf0ydBHyQmxjePeL77GEu60T
uRB9CM/u7QzT3xHkC0fiHxkNnhyL6KuJ+YFZq0MUZnOBU2Qr7G4vgrBjcIWK4juuvSS1FNe5dc0n
6COB2WyKmKv6l6r3bnUu0V1QhxRpIgot2ddqm1pKbITVH2vf5fzLMZT7cCG1kJeu1N1NqOvkQeGg
yUewbbV1yA3c92X3y/YALTlmiHLs77y/Gq4RVLTfyHebjmNBAsC4Z7laMNPRgYluBdnlCEo0Fkno
hEsnktJhzMhcLMsU6idsF8pyp9lQWdrDKNLPUBevUea1C2fyPzNQQQzlD26tlpbAQoOG7ms82B7R
gkGFRC2XthToCixs0vT3LrLWHiFbpnSqZeqRSBYH/h4RaFkX+ivJT1uHZOEin1Yqw13Xdd5sku22
rwlcdPBtjyM1gBaY20aTO4u9g+1Isqi0nSW5VYhRAiqgeW+GAkuslvIfFaEpNH+h3o7zdpA7w6ZW
181qXXfOjwFXXwKPS3Tapq/uf8Mm08HgZPHoGtoxybhnBRFNbnvOyQxpZUHQVAzfmbqXgrCnhkCm
eyJ32TAhyVVDjme1rRHOZUW6iOktjDg48KxuoybJmG8jbdm6xmWCQuiO+ruOy3LumaOcaWEdsaFH
7tnjx2OVUbIN8YFFiznwoFxaBcp6W3nk5rov2cjqQOHfCE/8aUdtNUTNY5F1V6OxdpidXkg0+4gN
urgEZitJHM6REtudz90D4/EQtEENE1cBflsnQUJvWtjtvPTG5wpeoQ7u1Fd3CqyBIiG8W6fJukib
bNt3aqPw7QOFMBoL6zfpZU8pOSFZau1dHGUzpauFpo97ghaeVKtY4JTYj0Km68CbtlFiXqGd7plS
4tMvtXcZUiMPOTxv3XCT5eba6oelCnHjwB8eTWXRtkYfih1G6ITduc8MIi1SexOXybkxGNEbpfk+
xOWjT6Yv2mo9px3bxJWF/svkN/KjW1WlF9CRbT0QH4lomk+KW0mzSEoohkthxlfPNpZt7TZo1s2D
1jgX38IF7eGmNKsuY4wln51CPlCuIvlW3q1ANl7AJsJMDlcjMuYBwqRvwfixfnjfjJTSRp/OwztZ
5RXNMWvLm9PR6OaMtU0O8Uz8mIMPx2/7J0/zVo1bfk6pRb8ESNqJlV1PWyhCHOzjShburrfKhTT9
Ob3p0lcjC0umhG7IHD+Mmjuc+f8yvht//AnSTm/Ue6RkxoxRHQmmlfS4eJuHTqPS8L8LrfvKB/e1
gQKb1069IkT2ly3yXe0lSzNUBcfo8K1kj08eJzYDywOY1z4V9l5P5A+w0kHl8Zn9JvlMNc4MD+YG
304Bk6o7aBDTbmyzRZgbmESDOdLLgt7shc0YD6PMMbPF4jMsu7c+lMu8Bj2X2ZIR3YZI36olYDnN
CZEQ92xqB6NltIVg5uSfNqPyL+M9KAuSE/Cazj2dQPCrYXgPA0Z8zWSfg5GvCnX9F+09QctYZLMo
WqncA50e85lWp2ft3hRr/h2WKdIF2P8tKZKTgSliFja0i6FZUQp44S9BhiDQovkOAbqtp/QxoDq2
vDtMy0JPR//GljZrLHXI0CFzTiQTJMRBA5IqnoMzUa5rvYbbQpELjU/db9d+Nx4jGa1JeBAzPXLP
IWgrm2hKrjOefm1yNmD0j32cvWZjiAkeg/y8dp2VGoNdlOjxgv+DCtuqD3lH6YP8zlk4RIVFbb7m
akw4zweTy794aAttM3KeK2LtwqDaOUHLIrV42VXmdgrC1WShSg+F+9EG4T6Z2m7lxP3e1mBtDIK7
aP5fhorsuYSUh3QEj5BBtjfK4CMufbYpgK2FnX0emoFrzYbmlPpzO7RveWiuqohwylxAERmwGXh6
P6gam5UWSD4XtXFrO1oZSfWu9cmit4i1x2KJ0c4DJb1jtW63rEf1OkYtAd2ucS0a6unW+hXn1g/h
LE/Mv2FhPaNEycDWnwiGpkSJbDLXJOO4v5pxvDMD56aiCidCxnFO6MfOnwZYDk+mqzgGsmWOas6d
hGiqwCcdwzpOQl2DQIeKMV1suUzOZqhu21yG19Tzt6YlLmPGtzAtknPahE9DO7DkA8+pyLRrKAjq
zxIqVEYOcfhkdrhMIzkx1hu+yKHS6Brzcs5AG3BAqlVSm+93x3Tru/exbr+0A/VVlfBhnImzsvZv
NUEig97ek5H7TYqFg2hLBlhUwcgtwCeFfpr86q1Oga4CXX/PMhqFZkAoTo2zUv5GBQ1KiWv8VL7L
zHLkrYip5vB7fVa2fSOMnZzgOnDmrle9MpJG/3V8+LAseUGccDlghqe0xAroSqQQUWZPCQwJIyr4
W9pxnSnEMiqYsAkvwmwaq25hkKW48nnW3Z4/HE8gQ165GZlTLDzu7XndSms3NtEV0OJF2vUBSYT+
2h3PKDoPFAIhdtjyoW7RDMLI+UhiIh2rjrjvQD/Utf9lI+5tspLwEh0XYhqi+0P1D3zzKkIZ2RYs
Oy7XwrU/4rBEM4swvWsjIPIkSZ7xfThelNbIIJeu9o+WEClBY+7N7xpSSlz9lVN/4ef1V1aP7lJX
qNAxkwTSSi5kMqpZY9Bsgb/e0yTlN0m+sD8azEOl9YdmsL2vznHfpMug3x1wxFSVRqaeQanJRjyv
fM318IF6keF+bz8mKQVyH8RPWc3iJhiTV88cxpUIx809ayYO+rfRhdBk+sCGDyJ6u3JFSvNL35bP
eense8LyTX34qPUJ+ILaDVLwq3H4a5RmH7IswzhWX5ou+uxsoB1iNRsSgmimUrM9OoyTZ1Imu9TI
KJoauau6O/aEuYALmqZdR9iKz+OYfFXYvP9hNcv//L//uJflt/1IgZGBRas4BvcfD0MIuud7j8k4
LP+rHy/ua3q+Pi5RHtb/+z/G/5/qwTbkGOHcwBft9leLCZGonv/+w/+wC0ncd3H92w+Pm1hvrftp
0XUY/vvupcRX//cf/Yd1SOK+kefffjS7U3GiUqlvlEsTPpE12Hz7dgay3v7DG/+n3/DbRqSSED/J
LqRo43c3c1g07p06WaOh/ncv4L7p599egFd6vtPDEG9czjznF4kNs5piLZhe/v7zjT+9+b+tPmqk
31Zh78lN/nrPl9hmy3hBN/RsV8thbsyLhYY1/x/eK+MP24PE/b//26vBQJoaU8kvC57bpber2XYo
SFUiH2DuzZCGcXCt//66/rAJSfy2CWkI20rTdRWhhtIKuc9F8IsL5h/2IP1r+e5/2IIkftt2Bhcg
QxuKYOMdUVTYFDhtq9O0bzblwj2Zr9pu+pE7sc3+u/VU4rcvN73hoHPmkeDpUlQVP9UQrFL/Hz4U
+w9PsPvbd9uA4k2m1I82g86X29bITi2lALIoqxdMC/qcXQVP41CfswTm0ZKPLbcRmC9JO5H+2cAx
u0n+pk/NfsSLzFqRJ8dvxAPBmVTFw7CorfwYZfaDh9JVZBHs+6Qq7pE0nLcmzipX6MasbFpMPR1b
lJOeuEfQwlA4z1XtHjPhrzWTtIIWroNxJB5DEnvm1sBM2fYRZuz8GSxtEQkW80yeOP/9AfrTu/Lb
oYR6Vtv4nMPNvbTF+rHyPcA6+apb27//gj88oe5vR1Pomtw8fQFENhgnlmY8ZrFzKIrpv/sCuL+d
S1WRs6k4wPpYF+4lU4wFCnE1Rm/197/+D8eG+9u51KQ5bHaTxxua2kWPG03p/7DBzvjTO//biTSZ
cSkrL4s31skFHZs5p2DtzuOVNs83xmPjrFixs7azWbH5+0sx//RJ/HYqFQ1Feqx38SbP6NGKuDkw
B4oJ3KmXBjapmT1Y16IIz2zypG2kzTe7En8EGXKqeDLLZt0FxobiaaEXqB9BcRmn+IUEwZ8wBze3
a6gwbO0/dg+7Q9bnP6w2vz8n/+EMsn97m1JZhXWTsamysAjZH0DbcBM59MhIRGzE+vt784e3xv7t
rbEjYtl9qqFN1JDt75vrITXejS76h9fwh23Utv3bMZ0Ir7EmXLgbYEbnNdoYrHXEOXTfHavt8gci
49mCOf3DV/pPx7b7229LAycfx56HVt9ZcmFUm+JfS6mnvVzITxI4fdKXfgEc81v/aT/un74nv90U
IxmYXWWxxzBnRXRo/gj18PdP5n4O/YeP3/3tTvg/zs5st22mabdXRIDzcCpRoiTb8RTHSU6IjJzn
mVf/LwbYgN/+THHDJzkwEFIku6u7q55aD5pDf2zYR54ic/plw1GBh4LHFB0FSFHcmYOilksfiyWG
sEIMGmIxRLnxyQ/aU8bBSEcu4+Td4fqjKMt13nkWQ4i1xaD7aoLa8kQGX7M92TjKh8V7F6IG0Fa3
/GL9nf9StgQJ8KDuyAFsPNdKpDGWqfVmO2K3kpLoRgYKreSsI/80mocwH45K5WyM75U5aghBOJON
rLepWJ9I4QOcat1gBqFsg+Ee8heKLuHGNF3bWBlCOK7qzCnwFgtwVfye1+mlqP5a1WuXoKn3i8dR
+pIE+Hvj/oUmtSUz2qcb327tFQpRyGoQtQBkpECcP5rmS4fDhf7DAKZ2fWisvUAh/ii93EnkzeOT
ISs/Kcpfkgp+fRxHD5xvSOAaw+xev9NKpDOE2JAAUaspvbEIGO2NVIbUrqGS4wZy/fJr70mIAyni
LTY1kLr61nGlnLaeAaG9ea930dYYWAk1hhgRClObzLKJT/ZLf5wOwQk7cVJleGLRSuCChjj6G19l
5U66EA8MorYyDXp0miBDNdm3LNqYkCuBQBcCgWT7qaPrfnTCqeeOBqVjHmqAfy39dzBR+w1S57sT
lCgvh6frn2Xlq+tCBJjMiMyzFsanrpvoclBQK1f3qqJ8bFD923K/CTCoYPtEyZBPkPRWi+/0Kefd
+fovV7S1r7A805uLZ2Op611SJ1w8x6cJ5e6uD3p6b4FI7Sotds1eu8xz9KmPp+ZQDtpNWlnPRT/T
CV171FPOuhY4ezzlpgXfxf/WTXAA8zGzoKNNCGZn5Lypjg41tBXkhf5vCBjGbiohJ4+gC2PF/oGz
K1t1CAz0N6dHW9e+yw6OHplcnSIy102sfcF7+jHPy3RfRs6xN6wfbUFKdmCZj2Oy5yHaiG6xK4qK
Z9OkTQNO52Cm99gY6TQb4z4RdvHPVrIfBxs1u2PQZYHwDI8TOafCmp1SH7pAMXmUJ24Lh3LiZIM2
00CSpzoqQTgkYd/8aTOD9LNc/OogSPn6fNdkwGoUnTJc3s2LGy12WPTb7aC66rjjtIhl41c7GH5V
qUKerhy/SsCPXMW2xj3FgqeR4jXKBLBhJIAXtRzlEIsWhzqia6ewdPaJvo0GzXmB6fu9wkW+ytGu
dfPXsalp5zZfo9i6B/RE6ivtD2or/1Qi/1z0MoxSjgUAIZ7w/TtYASJGK5h/5wiZOpk1JJSPcQoh
eeim58aBuh9lL0XPXekcKPdGLB0ti8R64nzK1aw4OpVGE6cZ3qIguJGy9kfa4F3W1DStxzj0WijC
63pqNmLD2hQWAp0Ua50p0+Z0MkuYCJiazgOQ1vKR/Pde1ZsjcEj4No8bk2AlrOpCzOsV6piObQcn
MBpkgH2bl2ufO22h5vbt36kEODFjxkO+n7aZjCZfpfieBPXJt9KvfT4+TjNNWZKzMd/X9rOyEBmr
3lEAHKfBqXZLdTf9NY6NZ7scaecLtqHP9U51w4O1cbeVACAL0VKepSyTHW7WhaOLz7EP0Hjjva5d
WoiLaCRwEB24tHE/keAojwgokPSWh/5g7PPv85/o2fr8oXvZshDHAqdFsJEVyBo6qqG72lUv6iFi
+6fmYMV3yTk84XggbT3asnX4382mLS+P/CZsNkUTAiOFjUiJD9rtYcR2Ym/fjvv+gGb2npbhD60t
tizsXSQc+XSrrR1PLW9SLFirGB+/++sv7f3vY8vqfx+iTynRKVroe2U7v2CZQZzDwfP6td9fE21Z
mMFMHr1Ri8HxtAo1B811lQWk8Mf1i78fHmxZmLBAGaYAzKnl6Z596bzE0zzJaz1rY1V8/71YjjD/
HF8N7QqtimdHrxhvA567/rPXritMtTyAhmDYpuEVaK/0GHVtujUe3w9hliNMtYjOm0mKZdsrfX2P
1gRnquSlrh2LwgzrDqrkSCPvXtHyVaR3GsSjHU6x2KBAdiraP2WXxfuwteLD9Sdd+znL399Mj6DH
VCtW+UAqfErtGSX4EYJZEXUbW7y16wuzXTeCRnVKQC8Yi+4oviJ/pb3kZHfH679/JX1kOcL8HpEq
zlI70gtEldyjXn/oljTzoTtKd4G/My7qjqqgm27MlrXnEWa5bDkYe4y0HiErhdmcTI+S0UByMk8Q
1jaOke/PSMsRZnutFCAvicgUxn8V5Y/E+J31D9df19qlhcmuRHRFNA1QyWHxv7Tsi5/sW2nrTLI2
bYTZHps9ntuoIXg5Nx3oQtW33eu/e5l4/xvFLVuY6PKU96VSGIZX13RmW0N1C5X46DfWsQXID576
kEbRxideeQpbmPxZMUlBOnQM2QnCB6IIjPmuP4WyfMH3HkOY/LpvAW7KVMNrDlR4XbL7XnliI0pI
lNxio3yw9vuFKV1FUynJjkN3YDEhyKFJIbV1eSt+LT/1vUcQJnSBT1MwVYkNg7kANlwBiW8056xP
zoG+Ybas+XeUhK+hRFdRE9THbrRp0W++h6k9Xeiw+jLquDPj4HFjo6rcGB5rj7z8/U0UYx2QfPz0
TI82gB017Z1cblQUV5KIeF/899Jx3tjgL0bLy+30GLX9c9PRMFJLgGeKo4GkFHsyhgjKrj50sUJH
+IK8w/6LmxntUAQeCSFLYW28/pX5a/9PaBhai25fw7MGQOO4g9PbqGXTxmtcu7oQHQzoXCqu1pZX
IivBtyKFK0mytuq3ynRr30kIEDjGBrQAaaZnD4dh/Fqrw8Z7WQnLYsEasiUYCL+wvSEpj436DSHD
JyU++8jVr0/dtRsIQUGN07keJoM2ONaxML9L6edI7YdSe/3Y9YXI4ChaGRYx64oJWdbAeoJdqpb/
LrY3Hivv3hLCAiiS0h9gGHrxWTuO5/Q+dOUHiN5760KyyIU21Wx8jLU7CSGikYyhl9uGKFdDH3ea
fdZtCRPWlntrueebmV530kgFk/c0XNDLu9WluuuRZO5nDwPrz9hfuR0i+09b+fyVGSFWsDtaTK1h
4KUp+pcg/IIqFtDQ9S+++ijCXLbn1lHmsrS8Ya8czX1Kw9qFVsZU2dNA5sou1h1YP8N/fpA2NhZr
H0aY32OuWPMoKYYnT/eUUdtpI0iqywXeWRTEinVYZwCpZsv8t83vH7Sf/iU/y4fyuWd10y7hE4n8
2/Gg7TFCAIP4qTpdf4crDyTWslGdJupgs50pFXPXValrV88fu7Iw37EnxGAE1aTXRj/0/N6vvY9d
V5jnUj3lRobU1jM0vO2AJ39yiilwP3ZxYYobHS6rRgA2vCZdxwnb2NzZrcwDsf4rh44yGRobl8DK
jrWkHdTB/OUX0tZcWFbTdwaQKUxrWR7SoXF4LcPef7QgGZ0BxYLF2SeK2x6ki3qTFsfrL2ltE2YK
K7rc9WNhpcw7kB5H9cdw15969CjZt/oibRYClWWgvPdEwuy2dCihKd2hnhXQzSiXN6Ov3cHPfqiq
+JU24W+kRgs3GIqGbjJUa0ZaBvugNZ6DWMM9m/6ngi0TtGtqvFI04suB2dr1N7A2a4QwMMvRXIZB
Z3nWdBOVIOBpUvvYlYX1HXM33cHP2PBg+5loODQktdevvCJcssSipKyGUW4oPh2yrryfXdwM7oPv
tgslbw+dGSeG3VaebfVWwtyv64Y9tJNbXnPRL86xe+lfp2+KZ3iAuY/yT3Zcn68/1MqmQixIgswz
x1SX8QhV/uA2whbWtaLLbG6E+5VJK5YjncqXpWH0Ha8qb3z/TLeuEX3sjCEWINWcldFpMt8bpvsq
huldvnzslQiBABQXC0kLIsBsov2Q/ZSTjIQdrihYwF6/w8roN4TpPyolThCwJL1UIzVAz4W2EdpX
ZrxYUrT1RBrCgMxONoBitnDCcVIv8nzrp2Z/Gbeq52t3ESYvxoYgp2AyezTCOLu+j2ibAgDoK9Fe
HcY7/NGR3xZb33lthAoTmgbRIMlDpgKHK1gpx7mmxXW8qaSNcbS2CRJri0qiyZGtG5ZHMvhAFw5y
n5PtgpO8RyUWnIPP2j5H/9MoG7FPWdmqiDVHpbP1Qq5Vy5sy2mFzxJV6Kj8Hukk3WfWXiI1fohGC
1cJ6CLXnjZZtzMaVcSfWHmUyX7RKjdjLVjdp5OBgXbvXR/TaiibWHfVhKKMmDJBSXNR9uCekS3uM
K4/5wXxNvW5j4qy+uiXOvNl75zrA3lZu2bDOPYtSBcsfOfZP+PNsJTU6CGTaT83ZoqkxfaV3bWHP
TBuTa0XyYIn6JyOVx2aWbNPD0Lz6ou+bPc7OD7A7Bmcn86TSmc6Njfe5MupFGVScyo1WQTglTTMc
FJeuNCDe3/wzdiA8MSvOP5ms46ob4p6VQK2r/32xGeTvHMoIGac+OCty6GEJdJBoJL3+PGuXF0MG
QWmGrm96UgWr4dw5932y9VmWn/jONkesyMVwIOY2/JfRGg4cYlzzIT91rn5UT9QCH64/wNrH14T0
X4PYPaOdezkq4amgHTvPRy3UYcnF4l+44fd443lWXpUmLP2YIQ9+l0+Gl1c09tznZrlTtyQnK6NK
s/77lcFISEbmZIbX46sRnpxuYc8d0uzHB1/Sct830xNwVyQXkEHYIdHx/3uptrA7uqhHY5+5hNCN
kL2883e+uCZEAUeeIHlD4+CsF5y0E4YknnKova0vsBIm/8kf3jzFIJkBPY24cI8KSgSKamc1zTfO
qavjSFj7C3D8flEnULUrqI17TqjH4DHbY3VohfvoAbTr3nz64OcQJjWQb8w7apLh7VHew4nex7QQ
ubBB97RkXrA73Zgca0NWmN00S3adZZD6yqLXqbihWRMLvN31h/g37t/72ML6n0xKWuLA5HhTZDyY
fnsfhHS7DK16R0Q54EgEHQVUN6kjuZUt7KKMpyHSH0zHQgSbodqtZemmac0vfUyLuQ+6mirm3RAp
r5qcfAoXX5LJHp/GTHdT0zpkSvVVbcMXurEurZ6cp7BxM7+5SQNp2BeadCMH6SHOs9NAuzP91POd
lo4bNdaV6akKMUZndQPXQSUswCwKvBvUpOmoYCyfTcr5+utcGduqEF1C36kKRGe2FymfLeM00od+
/cJrv10ILaAb9RpTUdvTjJ+jphxyg5ol/WvYtG6sIWtTRxWiS65XdWTMoBodRAK+13m0zS7a3cZV
j703nLaqFyvh5Z9q+838t2q9HUIjpGLsh580tX+KtPQ+LSUYtNbXNrG/aVr+MkTNRsBf+yTL39/c
DjtWx4qC3vQ6iYatqVR8uqnl4/XPspYEUIV44/sx/dOFZXu+Sct9OHuRIZ9Tyvk7EBYYcwyflTw+
wJ5/avEVN9Mm2yPashZuyqWRMOmy054WVZq/DZVcYKmeNn7Y8gPemdeqEJxqrAzVua58T35cBB/J
BXj2q/rcH5QDiqpd+23jPmsDUwhORgbdBZmi4+WB8ho4MfzN6UFVaX7GCgLnczq5sdY9WjWulIPP
gzuYFZfN79CGGRtDYiqXVuKeXtyNH7RyfFKFgNZOWTIHbLY8NFl3wanxqrv6RrN282uPDN15tO7w
fqczaQldysYwWInQ/3TQb8bYNMYzNnJsKkqATtbTAgjT1I3VWFl++Dtf8t/Qe3PxIRwL2MYz6+U4
1xwq7B/F6D/ROZwCDuiO6jzuJPRCFtaGcdG+Xn+NS1x576ZCvCmM0omS2La8tCQx1eHrnR1oWhvh
2czq1sK2MjX/HRnfPBlmyKFsOpVJ+uKhSoHVhPHGKFi7sriFyYD1pksuqRpPTfA7han3sfciRJOK
49GcJXQwaYgUTXDxxQ9WZ1i0tLypX6/fY+3HCzEllBfedsZ6vxC35+KX3m/8+LULCzGhmxzg2gAZ
PL3nYDeYh94KPzgDhDAgAQzH3lhBpzMswOvq8+xjK14FW+Fs7acLs1ptzBqlDR+0OeiX7Ck7+ecW
JVl1K3nqLjlimbnxjlbimSj4AyYaYFEtO17Mbi42un3bvRgaBqHKxg1WYoUo8msMQ8diegKRCcUl
reazZqZ3c9xs7EDWLi9M3Ey3IqBMhQ9bJQLq5n9BQbXH2ODu+thcu/zy2t5MWZL4cP39hGBUn+T0
QWtu6/Lp+qVXPrEoG7Twza5Nv2Z7Jt+XNiYdGwFUXWlHsUSFYIDXSzxBf/DUsLqX4u6how8KoAXm
RHMv34y187mCdLyzHDBRmoVfkTY0X82+/1v0mE5oGqV4M66/w0t7lRzztlCxKDKd534K7tK+vkVR
fdNDW6sKh1xCUd6wwXwITYNeF4n+jKHHUaS1lo1wr0IjHC7gMu+y3NrrOb4rc3tR+wyjtfKIR8up
CoFstV0Q4eBX3ZojDiCmLUEfpnsOYntUJp+xD/OiQT1H5chpowEpBBnUycbTnKqvhZV8smX7h9bZ
B01K4EkmuMQPKmAxzHXHXuG86x+GhlNvN1g0lyReX7h9RlKHZnb4Rzd5DRZGbjKwpqoKPhLE0qgd
8tbH+K/ULrWTPzs+1HIYe3tgxk+Wmj+C1Xr2p/I3qQJa1aPFzC2wQab1yQ+AvjcLRX9HK6h6ROD6
M8CuMinwEjS7VN41XRUg+Ol/WogSkVB7jaF9WRhy/kKkKcpxD6FzFzuB12TNlxrnKqMe7iIEwpB9
sidD6U5t53Q7NcrQfwfDnVTh6oaP1Y69/t2EsKMse9y+HUneRXnzYOYDOJGwuxQ08O01wCW7XBrK
HR48qC5w8qPA5urD+Nos0B7gQZ+AZd8ak/kQFWYMMDs+JZB988HYq/3wG5U6dsrDUdN6V+sX89NY
+l5HBRuB8dtU9r9Kx9+3MfTqRp/Y/fndz0Qt0j3D7y6hN+JQoPKNmiy4R5Pxc5ain3pTHPEZ+NKO
yUGuaG2bcG4wq/EuL8PvzeCfc8W4d7L6qDS0zNqoRVzAHzl4yPoyDLE7GjYAtyw9Wy1HOdA2z1FL
exz1KtfBkgjM2fdxMQOU8nCfTemjXvs5igcGMIxSAGPOKcG9W6HTDQqYmWIuaZyDeH5xZDihpU07
b1k/2lp2hmIR7GaDNnO7BXiESzCaaF1K98rQn+RQvtHAhbFj0Q+pWdzIhXHLU3zGmPIWIvMZtsaL
0tMmayx+C7jmAPa6Xwqnozr9rSdlKzn2flwxxbpSpYSGwcumZyMy9jPoH8AU3vWQ9f5e0xT73KZ8
HFQpwuxODmOYVf59p0o7sBJejvofoud0TkdrY4VdSaSbYi2pGcci10Yb1vZd/7W+NY7qHxi+D9O3
zi3O/td8RhqB9+KW4GalSGaKxaVUcToQRVpwwhH2gNPq4PWv/UX5vsiqcXRNsRzcLKa+v900xWqT
FYPX7tICaEEbM8Y6jHBh6VclnR73o/p8/WutDYTl72/WLmOclUyp8/Ckq9+k/AF67vXrKv8SfP+7
WzbFipM2hz2+5wlXLv1bo0zpOEpepjT9xCnMHWqQi3numXWu34R2/wvX62NidE/TZOIfVACSKwP0
sv1eg6cGaPmpgxZZ4u04WEjsfNW592M6mexwvmCecsKVByNPUOhYAWeU6Wi4AVnS9XhntPoZ0GJ6
9NWhdEu7DfeNn59iPXnuA6w/1F75qssgirOhHlzgZjjIRifdMjsgefBl23KgqSLRJldxelx4nRnr
Ey0xdr4FyL7vJFfT/JvaYEchj1Wzbx1jcru2+BRFOkJcufgqS/YPSbH/tM30Caepgx5zRdCW38Mo
vQscCWG+Pl4Sp7wBOfXUVf6rsZCbwgyXkUyvfgVaGe06tT5hzHqTTdW5jSPzWDEEunqGYrE4pfvA
8gEK35fN+ELH9CWBJ7m3CrhEU3XBbwP8fFECG9Xu0ooKRUF4ArBf0ytU/0abhtGanTwrwfhpVMw7
HIpOUMDuqrx5xELsBbE8NPJKhmKc/JEdjKF6bXnFHVtxExhqWennoCsD15ayB8xHbovOPDRROOFe
Ed/rqvRoFhO8ei1+VDHb9kEzq2X3JE3zlz5LoVaHIKrsAjpj3JTwmY1PRm3B0hxex7R+nhtAbnAo
gFOVd5a/RSZYCR1M2v+OfF2yM79lQpPR1Y750T875mM9u/wUN/mM4SWGvmCc94pGmXFjm7u2jxbO
GlofGf6sUyttQiw/kwbDubqHy9f/qXJ9o+C2thkVDh0kF0w/lCn0KioQmy49tIk3yC8bs/r94G6J
nQ16MqaRxOLhac9LBqWhIpFi5OQGB4fFG0lv4Q4n85Dhrloh5vvQydUUGx5kPL11i2YwDn+nrs4x
aSo/eOXlOd+EvyoaIjtk6+DJ+uemPofRVs59+aTvRD+x4UGx9Ext53IppilHzY2P/S78ucg2zCMt
qh/THJqOcPLg7BeHbUgbwJSB19f36Dc2XsxKddV0lvH15s04JqhLrf1X4tJpVVrIFHig8OEP8sne
b2lBVhKsptjIgIF8rGAYT6MSRmVudKq89ibHW5cYddYOA7htEMMbz7Sy1jnCjO8wLMFcrWX60b+A
MfDHX9YyCt68LANf3ZFNvv1PXIX/ltufjENDPTA9pN5WMXjt5wszO4CCl0b+UknrPNr+2vD39Un9
flQyHSGNkCJXkueBNMWs0ueJrjQAPzNHFgYGW/yotdEkdjIETWdPTcU5RvcA5hi3801EFXOu9sCF
gV9sBdi1/ZnYxWCXQZE3y3CiEzc/6wecJ871T73cOXeQKfbtn8C1Nl7b+6HQtIWkQtJOVqv3k+ml
CnUgTBVwnpIOM670eQMEUiviH1pWbNGYVj6+Lcz0Kc1sU+1p6KPWEaa0r2gbG8D31wvTFuZ5COrZ
QKDheJ3/qo/9sQ9bt0isD6VGTHt5nDcTozMdTn9LFAm0x6S9h94itRuVq7UfLsxmpabHALCu77XN
pazvw/nsKB+8tDCdJyuEsZx3vqcD6zIf+vk+iI4fmmy2MInDPvX7qR58bzTjo41vOZ18npFMTxYO
Ah+7hTCfgTdjrTrKEnrn734MwArHDLt0na2S+8qLF7sOxggaoGUkEkNRu09z/7EMdG9q8o0NjLoy
1EVSnt/0i4VRKnlOil3mnBCY2vRC3uVra+uf5zp6ctT81u+ITqaPx1DZjV9pUZ93emc/jvEE+V6C
CzCzSsWNdsnjodh3s7JAyjNaC5ObMK5m15ErDwLoxjhfW8dEBt9Yq3GSNKPvOYuMVzsld7hX3RuH
RRQSH6CJb4hm3i8UmmI/Q5Mmptp0CqlMZ3zCIPxhjvIDrlWX2sIRV1L07yAdvTGqDtcH07/a2Dsb
GUuID71WIqMhSniWeVLwBvGmg72vXTqhjoXnHBZ5qIPp9MF8VkL0xMG+3m/H85WlSex7oBiIzMof
JQ9bZK+LprMmdV+GIXqpqcVff8C10SyGkdSmGTSYJC+SjXt4Eaeojv7Ww1bqfG3ls4RYEmLr2ydW
I3nGs/EVgswpQ6RmhHvgnnvJ3Vz4VpIFIqwv5aSdqfYQnhqajCQHH5M0f3Aq41xyho4iytdqczBa
4yaZhtesh5gbwzws1GOKq5MK0tQAGZ1i3LO//lrXxqkQhKwQDH8DZ/aUNMhMOCg26DU7iwxGmSZu
PR4kXC/xiN+YFisFQRAa/11ock6YDo1E4QkcIugZvApk0DOK/bubk9vW+uoo+iXCFjw3Jff6E668
cVM4OtgkJUwg93CVUsC4aDwG3Crq4HMZWwfFeLh+k5UJIPLzuhrXCKPlJrH/UzPt4wAwFm/SXZQ2
H1uQRIRe1ju4Aiez5MV4XY31Had0TJju/C2G3gotwhSbKGy91NW0Yw7XPsj8zKB9stO+qqZ5W0LN
nqr8s+pI5xj9n45TJna4eQujurhHgwuIvS8hetDeeP11riwtYsPF7BtJ7jj8lib/E3SfrS1B4Npn
EoJI5DRhOJdMcln7OiQ3AyXiNtuFW0m6tcsLMUSfewXjSVKqRlJM+NzY4H6xy0hsEsZmtTGe196N
sDPBTgSQgQYnbC5zLy8UNyjDj+1IRIxbMKh53FlNcEqtCY5O8ZpQC0rV0rUSAOjXP+3KOxJ16Lif
AAhSyZZmVbG3ske/JR2BQYEUaR+8g/CCzKibxmAmLWlqkNQGv672Pop0vcGee5K3MhJrzyEETk1p
EvxYKBJn/Q8dg7km73aydd85W90qK3FL1J7Xatko9HXyMajSlUp8jHG5arCEbLrd7+vfYmVNFdXm
QHnG0Uh5hlD7Yqg/lBbq/rePXVo4dTVgGTF0ZiiVNkYSYMCP+Lhev/TKBBD15I7m2KHdWNREfFLP
sU6Hkul97NLCJgpKUBgWhRFAMn+tEfjVz9evuzJYRHl4MRtR6ePQc6p8ZSdT6iNTRubtmAfG4fod
1hZWURWOTZ9e5T4ETk2vrEOQzZ/LEl76kBm/07aVKN1O94NZm8ceGz29bP5ev+/axxBCXl0VkaGb
kGn7cfR0w7yZnGjjkdZGpzCPbS0Ni1qmw9t0cI+f2v5T3uC/mulbA2ntqwhTeLKxMBt8vkqcRLj0
DBc83b/zrdiej6/XX8/KJBal4Wbv6BCh+Co+5e8Amn8f3CLeP6QTGK18Y0KsPIcoC8crPYv7hJtk
1OmrEc9Rt8aiN8+frj/E2vWFuVxWoIcxZCGgNqQWrdY4Uy7CjSb+NE/hVjxd24Bry93fpCDMJHH6
olOCE6fEY3n0H1oQm/ZXVNb7wN3qElkZU6I8vIkRAptszk5xNLgLJc2WP6lbALC1j73MkTdPYNdF
a1vBIl+pJ8w0vvnh91S7dHgLtP7f659iJZmlCRuYRpeQSxip7xn5d0e/t63Ig4iw6/zPAZ35Ve1s
6E7WHkWY1laTDko/0EE3l447J0+LUC+MMT7idbV/rj/L2rcQ5nfkjDKHjcBHfSm/2Fq8r3roKbQL
bexm1q4vTO8hwxV2aJbrV0bgNouLSlgl1k7RyJ9+6BFEVfbUjGYYqhKCq2Y8dj4OlB29R1qGhuH6
DVbCq6jJTrHYabqFlhKpd3pMEXHcmm8rb0cVJnWagBVtqwUZYaVu6mtHHGtOjtNtFFb+Ka/fyUeI
iuwki9SIuQYmKA2wzAW6FyZYeeLYjpuSf5DwdWJBpIElwZ61kX/7QfA5a+M/WoZvptFK975P/bk1
tRRpZQLlkNIbvlv2oXKC/iAjTG4H7TcOvZ1r4+GJ8woeRLj5fui9i0gzO9Pw1MhJ34SLVkgPf0ZK
szVo1pLfItOsbaQOz2OZHJS6L0l+B4fgpUbW89yiTsgvkeu4oOeuP8i/I9P/fgdVrBpkptZEEuqp
UwNX8YCLyyWy7VNEa8NsJvck4V+rILyg0AoB4Es3+KL8Cjuq8/mwEKRSaUT1oz7JsfE9zaqbUdaf
DL9RdqaZ35kK8qFe0j6pGtaaemfe1zpGV7jEUAdv5hfU6xgijo8UQ377GqjFqAcwC3ID4U0enYww
Ps6SfyyNPsf9yrpNQ23v0NKx62JtpuQdBkdfr1oCzyIdavRdMVlfUXY8yo1/jPCHaWbjxZDoxg/s
z1Fj30a0aBal/61v21fLmDV31JvXIpXuFM3Z4e2yOB5PySGSo1/j4Dxdf8Pvh0pVPDdjZTvUSoRE
R60TbHYWUmCL8dDi0/osUb+/fpcV0o8qHokTjN8wGOBUE5XZV7vsS+xulLNRx2fbzg/4Te6NSvYM
5Yfdh8fecQ798MJiAXmy8rCLd2szvPPlaCOP835cUsU6kbUQuB0Zc+Da0XadbeJkNp2vP+napYV8
TWo1aDriPDlFhr2zaZt0Ru/6lVf2yKpYCsqjEstkTV5ODv1hrGxtp5bYWlrjbtIt/JDwVW1mL5bx
2Q7tDyXYVLEglIFDChwdKGiEO91wNKKXSvrr23d2chuWz0k3bNzn/XiuivUhFTv6Oh04LjblL3nA
i/h12NrXrAQsIEv/3dhgdhmlgQPcV/dqnLWKHe6fF7xz76zH+W9z7r3yZavBbqUpRRWJVn45Lh2O
vK//V5BPvElD8L2jaagKXHxeR1rUimN+p3d4FV7S1r0+OtbGnfrfh3RsycyadoIrn7TfUks5SFn9
9fql176NsNNxBoU4Z4HRxclx53ftrozUnVRs7AlXh7Ww0XGk1py6nLN2f8QMzsu85lidzdM2LmTl
1YiVJANjkGn0OQAUvX+UGuk3y8xGFWmlIKOKVSS9Ma2uL/nx47G/Nc1d+xwc+h21tkuwnxZO+BY4
Y+0hhA0PFm19bgcFgFogzLP5LTI29pn/tkzvLLFircfQi0BHpgslecoucYNSS3PUXVV2/NPHty3d
RPusTgBQp0axl3r7a5pHhTfOFKWtqTjnpXY7qe25d+bHQlbOTjZUuypdTFhxMQwG61w09S/Z6F8T
c5gXP83D1E/HltTH9fG59mqWcfv24FIGCpsD1pbBgVNlPKHovn7htcghFobGkRxNAjTf64/qBZPH
Q3jUPtUnxQtP6o31Ld5vtU6trcLCwagedB20cpOcMA2vOZT6KCRTpO9+bHst8tLrz6OvzGTRtAOl
cjmAjWW0ou+YbOuFHjqqCoF9hLwWnltrPlgZPqEKrAs1bnA47NxmlkFmgQFP0YZLDV2J/hQ9zxZe
tLrx0iXxt8HP9rgDU2ySh29DMh1K0A4STnhgKs+NivR9dhwIq0N2yGbjFpzBj7oO76qpPthYW1NG
wvjSr3bjpE+7GjfC44yLbWyEbLydDDfy6L6vOcSV+os8Nc/X38VyLn9n1JtCUBvNSTcxj2dhq8cX
I7gd9NsIbwQVD+PrN1gbPGI6euzzhL40jeTJnX4Jbqp9se93LW1wNuTq/5+q3Mr4F1XWXSL7OVms
4ARMZNfmX9SPNS2posZ6aPU4UgJSlUH+tx6f9I/lKVVRTp0YyaArTZycbP+TPcj7Xk43QsHKABeF
08nYldTguXJALmk5oxkR2N+NQ+FKjkcVpdJRFo7k2WJSet9HV9/DUDkgwRmOC+v6o0ke1Vg+85tw
ZshtFzUaZZi2D9k9lrcaRpjqsCE6WSmUqaJg2mp9A11uQaipdzomYGcNWaX11Cp7Z78wR3b1vIsv
/tNWaXptdAobkzHqrGw2CW1yTOfpDa241+fX2nWFCZwrkeYkZcmuLtQ9P61wZeg3PvRKbBDdPxzJ
CGQIY1yapqGWDg27QPL80OJ4ev23r9xALI5o0gDQzyA3DOIU9+6bERM4kglKsIVLWpkHYmlkaKo5
BrDDMoWlO/yTu6hUAFQVh+u/f+3ywmbEqbI06vMUlLZ8K2nHWD5Aw71+6bXxKdZHylGxc6fEwXIq
9/QbwpTv4oOODvyvuVP2mKSfipP/Z9rKMKxtP/+tlW+m29z2pUQfTXwKPmWfyiO3O5pf2aBvqwWX
kf7OUiOWT8q40c126V1q3d6VdsAq3PEUeMW5cEH/fyzyiQUUVUOkZtg1+38pfgyX5rMpTIJ9XBcb
B9u1by7MY8MwM/xEuYEkzXs//JOT81kqG9c/+yKgeO8dCbO5GaLUbKD3nRLlW53fAbZHsvYlKuim
wrAmzw9G/Pv6ndbmnnDciBzLCeeRskk+PevBnxk/4dl6AAWwcZJdiUtizcRRzCHqhxSJTPI6Ywxt
W//H2XU0V8pD2V+kKoSIW9LLzu22vaHcCURGZH79HDyzcOszj6ne9MLVBQ+Fq3t1T9hK39bOH7lT
ojPDTIrl0fMtBNn3YBPAnMxRcfFmBPFxE+69lrl8cG0+bQlt6Plcz3jP4PYf59y8r34I29Me9WO7
sw8cpEW6MfEry0rum4x9N1hDDv5OU6XPPU/ORREf20ZsZGEflyNfLCy5ZQJnpSoNAeHcQxD20Uoy
AX3pAXw/cE1IUu9wOQtNsizy1DL50YDt4ndq5I5h+11FK8ThlhnUavwTeg6enqmWpyg4jEUHSp9V
dG7fxqfBGEIXuKgHsyvOjNGfYZfdMqVWnTCcZjdmmgIpUtwztVY/eFPMBJyZqVeW8TlVTMtF9fsw
Qi/SsFJ3SMaT2ia6kxjpHwMg7KOZKUDhwjor6q3C7Yfam0zybIZT7hg2v0sMGHXWepbtRhIOXjKz
/VSOJ03w+4nlDxMI+KTN7kRiumX3XuBaCly2F12dW6dMokujZrd9T70pYsD9mJ2TDHNgkPQ0w7vo
ULbih67zX0UaAtxFxY+YIZdPUj1zCR5oZdElzDUOH0P9FniXnxEXvxOhtK4ygTOVd+TBatSNZbIS
H2TlojgXmV3izN9nTXGarcQnOgxWmRFPkJIhhzEjg4drl13U2c3GIbd2Zyl3q0Y7VDq7Ql49WMY5
hXCJXsK0OyyBEwrHeuE8wbpSb90say+jpUJx1hCta0XKE4vVgEzcV9OFVdadWU+/XY9eqzFACsPl
bBeJDp45bksmn3lxED7NO+HDmNeb0OHcGO61XSmF43ixYp4Ygj202vxsNoGIrI62tQUCWv0KKQjH
aUzh54evqPLyJTcGiHYUtlOk2bHg5JxXoO2aEKea1BsLp6eLhobXRsbGjcfKWpLbXiyp4rHX0UUt
telkUBqgc+cNU+cPUxnktPTgm3ti06Yx58qJI3fBpsRmTAHZDuf/6I24WXfT4yKxxs/wR3R15DTZ
PUeSubFuV+ZObo1x3MXUHch4e0ONL2NLvbkPH8y82UiOV843uTOmKYBjqCp2BRPqzkxC1ZmJ+eP6
6l776cvfPx08DecwDkSHbJ8j91bpU9TWTjEYr9efvjYPyxd9eno26SMMNJB1RxT6obxwxWzCsuvb
VH+//oKVWxxZkahV4ZWQ2Gm6H+vh1pgW+mfoW7ECnmd9x0z6fP01a6MkhQBg8aA9XeF47uNxr4eZ
02nkTM27609fm19p6/N4YIm6lNBK0Z7tGhlrvnXJv5bbywJBCgIk4QRXjdYbOhbxkwqlSdD6PWp4
MFZcqDMCaIktO5m1PEbWBjLGoawgm5Egj4F8lzhwhzol9OzzyJ+PyfOio9gn3sawLePzRaIhawWV
xFJ6uA/BrmwYd2kzXULRHGHuWDpNYnhDZQVlrkB/IX0arPJPqltj0FBoGTD9bqLWm4nb1MiKT3oY
vdoFtDJUhL0Mcgk0j47gNB9MhrFqyeR0gt0Qjb+UbQ2zVfCcqnoMRrCDCsAE466A8dcIB8HpviL5
zcSbP1017q2s3pc29+AuuKvqdKOPtrISP07OTzsqhBkgpA2QVaSjigr22Fm/1fzt+oCuPXvZxZ+e
3cbIOuDYBH97wThijP3cVbXqa+UWaWhloX8s0k8vGMaKgDQEKKcSq07S+SLV/q0E+FiPn55MESOJ
TbAUSBIh29OZz8UWN3btV0s3xWqSjONEgZkFoRFmPfUgnDne2jFrD5ciS65UYK/XGJIw/6NNUODo
D9cn8yMEfrU7pKhSTDxOlR79vapm92w0I4/oYKkaw0NhzMRJasWxejQYIZfx2IKFAVGTLMgT42ac
mxKM/LaCW2Qf7k2t+jNw5aL01n4QyN2Zqv7oy/ANFJ0iGNJ/FOVXP64LPs2hpqBIxM1VvNfb+jDa
/U6pLzrZGI6lGfzFaMhKR6xUprI0MM56VTlj+gTvCMDr9mKMPC4EMIJVcH3cVzaRrHhUxnZm1HxZ
45YClRbuhk3l9K22kSaurBdFugfSxx7yBEsySvQKrGmFu3aNgHT9t68NkhQA+jBG7dNDMwKOSxDi
4f13UTcem4qj0umzx5Ii4E3vX3/ZWuP2PxJIVZ9PnGGBUjU5pUI/llbsFWX5GsLREmgaCI+j6RbO
vW/P5UWDTKtT6YNfVkSgJIK0TaK4wGzMvrCjU5qiy3z9hy1f+9VSWYb+0zoUE4tBg1uWijG4Nm6F
m7xUPUgtqA61p00HgCV8fPUaKawIXsQZbGr/t+SfPQi2+qHX7jV4vOEubBdvlONrC0YKML2OBGAu
RLwfqXYpq3rXb0qBrC11KcIQPk2aleEez0iPmvY4Treh8uP6HKw9WqpWUA60U60q2EXh9L0iyaEN
tTtogWwcFysgJyoLD1QksyDVUMf7KQknDzJNhzAPuZNaDBJSMakdU8CRtmny1JvoyIO0HALS1q5W
WxDvT5I/rCIoNiGb4Jiw3HWtkh7GogwGBXb21oj/LOgJgib33GzdXJtvc3yMN9BC8cE0+G2COetq
YwyDn6j8pg3mop9yYknJvYSFfh/jsiELqxM3wxTpCJCaGR11KHuE57IoG7TskOCMMOAWlXivEhSh
cN+BNP903xew86W0fGj16jvJs9ZnuEDBGT786iuA61orfMra7K01ADnsu8w8RNOQu9hCUDdKmqGH
S586n/Oetk4OHs/GnloRW6f2EnI+bSo6Zaoq4PKFxHDwZ89w6d446DsjaC/dRpH5dfSi/1FmmDHO
bMIrjDbZhZDGMojutZl5soh6qKcM6ueGssUZWfEIorJCQzMqIa/zPt53xQ0ckYf+G8vcAYC55yXF
rne4Wmp3FqiV8wH/hiY+dvZVZxue8PUWAU/o7xFN42jqxYyNzeraK+1zK7ifbbVS1x4uxcBKKEmX
Fxq8a/sTInHKzyP7pwOSymINeq+VgpAJ8kFheVdq5JU0UdDlW6blX1eEVHab1KMo1gZrxuPFezLf
VcSlHdQ87Qi+ft+uB6evQyq1pbhXqrQt+hHBqYe3jaDTU0bijYJ5Bd1CZfRlNQr4lysUh8/jopqR
BZA7c8fj7EJEzuObtNKvzzgqw/G4ksdqhON3rymFV6gPGYT3cjCpTX2jMF9ZQLJeAxTd0ilc9Ia6
ya8JxAE0F2KN/j9NgAzLE5OSwYW9BiLUzi+ktJ5EvmlMb395LFMZfpcATTGpEZ7dce2HIN3TyPlT
RLk3KvUr0EiXUG9K6OJBrz9kMEH/EPWFibyqXWit32YJHZzFY8SBpjcUbEsS/SHVJht2bViXv38K
oyXM6GqtQhuwOJc+tNifltYWuDqn5LnzGGp5sQmsW1nlMoYvLxq1bo0EazBXDxW3T4RvcY/WHi2l
PmgAApXC8OhFuy/p/mjpBjhsbXikZEcb9VIPtZjjWI8dxdLPDYZKKXLv+rpbe7y08dOhjxlv8fi5
ewFWaDfFr1H2b34K1JJSHl5ZuprbGd+bKjy8RHqkCXN0Zp4yW/+33y/D8mg+WaVS5nwPDtOlgil5
NUHGANnV9eFZuWOmMjTPUkH27SmeL7wJ7hkQUDzMDxksAlRP2W82y1ZWj6zIAAGjURMTBqpULhXa
Ktom9n3tyVL9oxCoeM8ly/ZaAd0DXoFJGe2uj83ao6WNS6JQ1SraZnvgv1CII/vLNxL8lToKAlR/
x4Qw07TM1Dos9GN4RC2o+lkAjbzoSPd8171EdxRHByEgnDrbCM+1g0q2kuSp3QHvin5FH+DCzQzQ
sITvnOGMvnCqI6SwNlL11UUl7WkV2jUVN3HFq4rs3sps2KOVXPVxUnogHf1sjPo02yB3qOyJV8pP
S1P/JL22JXewklTK8guNGoe9rcw4DuCi5tplckij+JIWOmyJ4jv0Mpc0fmONrI6pFAJmpZ0GmuMm
PjnM6AKb3+kpDhbnI6TJEdQ3tgBCay/6j6gCE+XMY7xocifYhjTQQXRRfDr5ofDhgAzBP//6sl+B
ulJZTGE02NRyO8Pd9q73sjsEheMAZZfHlAX6D33fXXTlw90pelqYLA06r659ZN9y6OF6HGjeR/J0
/ZesZDyy4ILFtLDoSh13G8jJm0cDPViRPOMGZaPCWTkbZLkFlGy2sKHxvtcnzY055Mb1lzIpH6//
+pXwIXNGtESkpWhw7asCZTcCsG/fX3/wWh3zH5pIMkFYi9n5vhL6WYm5Bg1O3XbKYvo2JHRH7Zh7
uj3pHnST53TgHitp5PWcABAUQXoHjcTemH6lqWE6U57c1Gr1qJvQ0rRb+gYrqHpjfNdGQMoZstCa
dLR7sn09Aj4ABc142Di2VioGGaKLErpQMygL7RM9/D4Z6UMeimMOWc5Ui89RPT9fH+m1BSIlDwBv
QamzmrDn1NFtaxNGbbe035jGtYdLkaOGWPQ8QuhjPw7FKYLQPfAwD21lb+RVa+W7DHilDHwuU0uy
PdlrxyqIb5WDfoQWvff/OFGWgfjvhRiVsa+2SMjcEMDQFNN+h62Fz8PxJ5uh4hrzFKZGeX9Glw+E
ZUX3OOPJe5sUW1Xj1+OnyRCi2IR85xShUQndWXOf2/ZNrmp2UMRbGn8roDdNRhLlll4Ss2HJXuTK
qW7KSzYZJ7NuG8ekYK40hLkGOLOCWbd5omxUYV+fXpoMK0JFV1fjEucLwZ94Kt6ALHcjO3xM4a3l
aFQ/9zTawi6v9Bo1GVhEIe81tD3YUl3szkEuIJe4uOqME9KCyVO98Xfmc28Lfvd1QNdkmNEcpxmH
dSROlojcsAgqRGYaHtSB4UBpNi8Kv1yTmgyCQWQ0K14D8lprpl+3AorTnTMZo0eHH9fDwuqoSYEt
6aFgnpMGSecO2sKTN4A4jXvgxqNudxBHE6JKsNfaYpetrkMpnRq7cG7HiMJTQn2KBIzA/VYcDeY1
RQgK+t7sQy9uv13/tq9jtsakkFcwZtOUsIVjMT3ZU3Uo4i1jia/LdI1JAU8UxjRaw5wjVeL75sJ3
OVRFxW4zFVvZOTJiJe7ThIeDkoNVNnrKM+QFWg9OAG4XWI4WGCfFW2KfEjnFt9C/Plorma4mo1bA
XBVaquGbijP5qf2GCg38gDsv/9XdQbTYu/6WlTmRsSrY86ZN4LiyH5udYt1u+r+vRFAZpAKxEngx
lICTNvUdV7+LwuPZy/Wf/PUBrckeWpHNlSqu0SjqbOWFmUbq2LMSKIV+KLLmzJUtxNtKRPnQLfx0
uVLn3BrChT6izjOaowWFk5KGU6b323LLW35FnVqTEStJwmwCVCCwpC/p80LmLt3ctd/1C911nhGI
XeiW/laivzbZ0maHBEeqNCPa4sASH2mX7OZ8Cz68khIAG/R32RmlOiTjazC12O2I7tVCzVDullJF
OW1VD2sTIm1ytR6FlisQjJzV/kdjWr8m9CbHqvipkS2d4pUR+g9gpSA0BQ+bgFc3QGHKcHGubGSs
a1Mt41PayijqONLJznob4EQBCTSkTpGfujTzItTMjbM0QKod+QXQyfWtsvY5yxb6tIQ1ZdSyssIr
aU1/6VN7jnm5dc+wHEj/zc+0j8/89GyRh5oYJ/Tn+XPnoz+8dCxzl7uthcvp/w+7ai0QyjiRMU0E
gC54U8EduAtCO9ry0rN4Vj5IXFubYyViyZiRRTqGYbhACUmKG2IK9Hs73ICzDdTe6ldIB3s/iy6P
M+BG2O0cqH69C58M3IUtY1XttsL5RxD8alakLR4nTRj1/QhopXAgjOzq+3DHztkdj5zp2eSO9mwI
R3WZB1FPdwiKd8CwaQ2OVlBi6W2dl2vrTgoGDHogYWQMgCWMEE6wYCCz5UG29mQpBqSwG9QEyYAS
GBonwy9WH69vlZUMQlmCzqflHCd22w45HqyAZ8pwVbaIaaj7TV76yg+X4Q3t1BhtHwmg0zwgB8Yz
TAn9ZHKMs/aoBCWgw/R18+Jyba3Jpk8TaaG4N9SAiFL4CRdBHIADjxaFN/q5B/9Uc6NWXtkzsrdC
D9JGQQwAeWGGelbgrSOQuBqbgkhrj5cWM7TJbcMGHWBvMjAsmHlU2+qxmcXu+pSvPV5apWXH5jof
YFZcqb+EHQJ7/6bb/xhOZAcFFVPdtE1CdnUegowN7By83kHuu/7TV2aYyYgFdRqzFJgEAs9oSBPi
ihc3+D494riFM/WWe9jXaxa6eH/vCXNQYku18A1GnHsL2sAww43j4+vtxuTufDuYXamB2g2Pxe5o
zH5rwASlgziEfrKzm46OjpJu3RV9Pc9M7s3H8aSRSF2mYiCOqe3BWXSi8J+2AJP77l0156Mxc7IL
+S/APYdqL+DCsjHLX5+xTHZNABabgdKNUTK+RTezBz74b/umeSXfpkBBD4VuaVd8nVkxuQkfzlYk
Kr1AnsB+9TDDKWIcTfGh5E8bH7Ls2P8eS5Av+HslVaJlNLZrAu3X/I3ozDMXgx4o9EB0SYfYWazd
a2H2i5eQLkoL1zCLBaLx/o9vlzZ6boDi2bQ52UGwzTgabn4sIds9umCMDLfbtdTampbOJiscy0kl
eE0C4TPL0i+jGuEandFDZdmHuLDu07JCP0/R3esf9nVVyuS2fZw1/dzWVrhrBmOnt5UDYx1YlAYZ
mkpg/sNP6h8Xoty/J6k14d6jCXdD1/SuCjsuz65gyDwNTj5BSKnIFS/SyrckJ2+0zh/qrA8y+Ao5
k7kpMLyyhuQ2f0S6GpJBMALQdtofDbRU6KD8qV8WFic5wIP0+piuRVa54w+jPtgYK3hN+jz4S55G
XG476VkJCh+wWLExdyt9OiYL7qSCtXMJQRQ4qLdnDV4lH4F8ad/H6Ly8zEf4lNo74QgXl2Qb+3Bt
wSyB/lOS0yVCD0WOd4YVc/LwTrHu9DlzBPneiF2l3l8fwpVjQ5bgYQP0QKDbhcTThG3j+z8Szpkl
BZEwG5MhTkII8sGcyhlHTItt/BsNEo4Afw+N1rSRNrHl4Y3pKUYwgmlXQi3o+pCsriopNlQdVUNR
YKtm4gDTTNTHcWCDV3gYcBOK9qi/8Z6VE0Pu6SdpEgLEHC15Qe9Vd/n9QrcYgtGPXOP7tkTCSsuQ
yb39KDFiVeF4Tx8of7qbRVtjcdRadJ/h9ALc4tbAfX3bw+T2foj+ZzVEANZN9+D+LWzY7hJ75k14
mO7GY8mxRxZHa+Omf90YwmXGvzirZDkeiKugkVB8YBMVdEMzD3a7RzheBVFQ7q+/Y2WHyGYL1ByM
rKzxUXQxGS2g+0CjrTpzWVFf/XxpjxtFSuFbB79qbVffFEG+6zD7utvutnxHVoKI3OoXqt7nRdgD
1lEXJyse3CQ+1SUsMFt2rqrfbOtL1t4jbfcinyNgdmDSRwrmmuIJ/HqvFchF+6AKQzept7pZKweL
3NQvbHi4jyZelD8vdhfz3nbZjtx/cKGCrYW89jVSAChIosHpzlwawqMzQqSQ0fey0cEdhprh8MTj
f1LlYHIvP8qI0RUVAeCxtvcGaQJKtxhWa0FM7t4n6lSE6gLU0nbtoXuLAzC5uKMG/8saS7fuEld2
h9ybN4TSlL2Om5JYh4Zvs5+g4Xl9363cwTG5LV8Z3GAaRBb3mQ3hFc3n90DLJS5pnLJ0+ud2N+zZ
QX2jt/pGebD2LUtN8unEVeNySrsFlqvkNnJqTi4xwMMbn7P2cGmrdwzG8TAfRxjp3TH7ncFN7fo4
rVRMxnK6fPrVbVzOuGnFDIQGvTW09lKmlZtY/J8Kbya32CtztHhtd/He1pNLJZAfk36vWtVG/rFy
F81kaSm0l7rGDHE5bA22ej8nOCcgb+dA3jCDyaOJvLz9WU/Fe2VOoz/NxQmi7Rt17dqUSNtcqbkq
DAWvVroHUX4vx1/XZ2SlUcfklvukRUObZIDoJlld+7jAh+tRbjpJO4dAQGnULYj12GYkcpu+6hw7
rTfOqo8L0C8OFLkRX+qjYVcR4XsGkWXHbhgQyF3vT636jsL6u0mgSQHbzonN+8SMDGgkAMZZFvyQ
mjx2xu2e+crBLKtWdWEhjCqzOUgDNPjAEzJH8xbnJWXfblFkV/INWcBqmKJyqBq8JAk1N6/0kzWa
MOHeoRPvTIW6MZ0rBbcsZBWFidabwgAyVc/dtHiEI4ETmy/owF5fLiulqCxhVfQzXM+FzvcKVJoO
fMSVo6bHAzplmnBMAilXEzS3foTlKh22tL/WoqusbBWloghLxvHWAtq8ph091hmt9pbCrSDuY4F8
t/Y6w2r8ZKY7TUneMAxnjfYFzOKTAwiP0JCqY3cwlcfr47D6k5Yz/1MkswvTYmqIbCga7UMfwm5c
n0FwUdR+h+u/N2BGDj0xAhVaR2aX/lEM7KkwiwqI90Q7MjO4XFkFcMObutlrMy/VGVbczlqk4geF
KoG84MhuwsqmDg07uCVld9c/eyUKyfpZkTlMOS+RosVjfehjg7uxCSb/9YevHA6ydhaMRaBNkpYL
BtL6PjdzUEX2fUa3ZI5WNqCsnBXCtY2GFPrOmTBryBq2Z93McrCsrFeoBr3oc/x0/TvW1oa2/IJP
a6PrsqSz9XyRhehjL4VJ5X4xuu3ddnL8Epf0z4B17rY6ACtzIstq5ZFBiNVBy2+gFSLJK7M3i8uV
wCgraNlqmpCGIoHthxLWlMCpqWPy3KTRt8xKnmdIrzokt8JAwD1kDOsfMBl6uD6GbKXelKW1Wtua
rMlAWjsMonGt2LY9U6tvkim+bdT81sjqxDe08AEw/CeqF5k3QOqjaMozzyLF43VzV9PE9HQ1tCEH
1Eb3ZdaHvpka8JQf+lctjE03j2EgmsOSBMTZ4mBDr8fJ4hrygvEErn1r7JO2sY8dK8DOs9ilHAqC
wxHNlevfuJZOyMpeAGFAI1EgpU6zqPytlyEuEhWRuL0uDjM6k5U71b075U3Q2N0OanjfDPFvatZM
k+JXyOD63fQoRilcsuLwZEHadeOzlkd8ca5rUiQiYWFkxQzSY3ZoD/k9ziG3eKbuYpjBPfVh4y1r
C0RKiFhuq/lc4y1C83G5Av/tCD5tDt3BP8Ot7mGrvlW3r3yPDNorzM6GiQXetCg/81PqG4fmxQA8
R+wib/7Xtyz13aegoZO2SDR9AQ53kFmC/n4O81l2o0R+8T557W6rtbZWbMlgPb0wYcKtgFZmfWu9
cAdd5os4VX7yoHj/HJRkjB6YZdoQDRF84BWwWZO3cctucW3TyHi8YaqsgQF4DwkG/UxHSMlmoagc
Q9gP6pQHSRHvrJ7+UBrjHdL7uL/dWgcrB6yM0VMJtO91gjib2pYL3YDfXQnanFV4JdHvry/qlVr+
Ixh+WgNazucQ2o6QgRvM6BAlmen0jdU5kBi8CQ3YVZiFeEzzeONSbyWZY8uC//w6SCF0Y1rBHRMi
RTn8B6q3OC/c1L7tu9uh+5Xbm27gKyeJDNHTdauN8rGEiR+UEhUfx8Up+r+bbxJcHzx1xfgV0kt/
f89UUUijIaDu5oLdK6nlox580oa4dgh4x5eEN/vSAFCUaRcDsiB8znZ1HYI02w2weuydchA3JqoB
B/eP7jDUEHnhvzOCHVKmQarCNTudvBDKX20oPM7jHVPC8TxB1AEiV8k7xvJgDv2OZCmHoTO/sy2j
cESX/eztcJe0MD2g7SLt0VkXOiDscm0CTVvcJEzsBnPyajGZkCwchcNIHTtD01yoVSMV6t7NKPFV
Op66wvg2cx3HFiSdXVjG7ggxz7rVP6Qp92Byf1K04t5u54BEg0tC2D2k0Pejonkhyoh+kbYvKcwq
WKU5dtJywNt7SHSl471F6me9jtr7Ku9ex5oFvIxCPx1ABCgnKMfOrapBeDe9SwHMd0BJxb5uR8NR
SNU+IpEiblpjpHXTTANlmB+F1d2htnxRFfZExuqShhaQ1syPq85wQsV+0+yudkDS3cVT9jPnPIAJ
gh9Bow8CORAeLZ+4NgaKqjitNp0nHnXuLPCDoWEE+LKq/OR9DYlEW2duFs0FTvr0x5xpP/u8ObRp
S4JGgFIwafODyDTqTDV4SV3W3vatavnxCC3Qlt1qgzjVnXkasuS5rk0YkY373tBdSI74VS52veCn
rLVfdaN/JW34nU7de9MTCw2xAdT5FLDqmSu3jd3fF838JuB7zaMaAlr9Sa/HczPn38JcCVqUA7Af
aVJfWECWd5BG01vzptNEFZih/Qtr7m5Qw9s5S3+bVf2nn5PbaemHadnRqIu31AA1H5TDnxHM30hL
hTNNOiSnRWQ6cRy9pEmSukTL7EuZj5UHfRO/mQcExbZ7xdZLvLhUAi2fv4H39yvRAQ4n+Yny5D5r
NX8g+UNeW98GUh/QvggdFrY/M17X7qCYpkPmzoKPU0LckJP6pjGUzE3sKT+TmNzmhGjOwDTjWFT1
S2JZlwKKhok+nOdWCSKNBLCGfaA0ekmgMHjq9UVnEAD4LNDBd4UwD3YK2CuvZd3u4XAHUUQ0SXpl
hChs3Nt7NS0V93p0WCkuZKBt1GGOGj2O9loFb/WMumG/s+LYu/70tbaFjKlNDbtN54ovbgHRg/K8
dBG5Sy7pHfMzf7sTvILiZjKsNjImiKxDOGSv36rCGblTPUHYchf5tt8E0a/5D7al2CwtVoQSmYy2
LbQQKlAJI7uROs1zfxC39a79DiF+MMWxSY/kjexyAJTZlvvTSjEjY3BppwBuzTGOKgSa6/5c5mTj
sFt78vL3T4cdEdxSRyWCWdyY+hOEp0rz9/XJX3vykqF+enI2ouKAdjgQXhS7VP3TphtmZx85zReZ
9Ien9ucnW9qUmTYKSQbGE3zodrM1PxnWuJRBXj5N7w2fvs8tQ9NSsxvodqi2V1bCM2pQGEflFrqZ
73NevSZZdhlS81SMYqeoHKwd65GM2RmQ1L2mh4lnFlnmFDlChlWkp4JaCEVwTFJVAs1Pg+7SaPJK
Zj01qqrsomnqnetDt7qepVqBVWVf62qLbK4rereruCN0/Qj1qHPL+V1rZG6VwYGNmDVAmmkNaY38
2SR96rC4dMMI1Fmqb1UUayFCSh/MqK0A9gfEMS7RBmZ1dweDLZ+lxl2YoBeRWPemPgVJORxY+jvW
oRc0Rrtptj2uZr9sNd6Y9bV7URkrnJlzL1gJkGMf9KpTvbIT/AUiZ3T1Y3+jwZ+C3G3BOlc+WYYO
8yqezAInyN6eT+UIJojyY0TH7frkruwLWUNOgSKjOkOBd58o+isV+dnIt6L5SqL8cfPyaWOYg9oL
tcFmjlvrEDeAAzTgAszlUUBnwlar34Y9PF7/ipW0XwYJ8xoZWq+jNLfofWxXnqbD9SI6wAVuIzCt
BVkZIAxOoIacAnugJyRxFxmEKacnrlmvXUGAfK6E4Y8c7uqa8TJ3gvoDCHjomeH/JiaSvjo+qJXh
2+Fw1zZ0q927NsRSVCvSgpIiho1G40cP/J2+LNDS9kcLVwR+1x87D5cVh8yvduxwfaDXot1Hwfp5
UuchQ5oLcCmpoIeU9dZT2ujHkI7ivuw4cmy9su4hS1agr8kCupAz82gEzsHmZ7jV+xEcGqfQTF0l
Q66YIRWDnLOjjZXbEQbHawJaFTWpUw/KeBQGQlqc6vHjPE6BxdLjQLo7PuiQSxb5fmqbF9qWF2Pk
t0ZJDrDx20hEvi66VLnLTRs7LTQOssHCKFrUiaaAglG01URfiaiqKRV1RUNm3nT9AtQYvdnLvBao
HwhNPQCpC5wDaPPA0N8l7UZbeOU6QZWb3OZgZ1E44H3L7QiMOHdG4bbHHsLl016LnPT79dWx+l1S
dM7aqoWw8EwAnzJf5nOA0sWzXfNC3eaMhNYlm4y/tU+SW911o2jmnOBV/YtxHA/znj2Qy4KnQRv3
tNW3/zquqHLPe6bmqEIFHzbapDiGsJTrx9lNO+vcV9+uD9nXb2AfNyif9lPZkRBlJN5gVxct/55a
UKxUkVnbz9efv5b0ykqKeleOLF5ekJ1pMHviNg5y92fnRa9g1HtbF1YfbbgvsiBZU1Gvk3woFFCZ
qJ69NmX6Wo5IC5rqtVLal1S1H1nJPGtih46zR8FtHx7oQTgl31IGd4kyUV4ivXgajdpyiojeT1qF
+i2dqNNbVqAPVeFEWTY7SjP8noW9A6BT8UIQf6HLht5cSuDKmhfGoWPtT71Tnro4eyKD/jvnsHMy
LIiV02ZMEKETdHhmdL/GIVfemJqARwb6jZ3a0Hul2ntFxr3N+TnW8h+jmLwu1E4tjc8kD78NSu2b
VfMKSXkTGRBEf63+MiXJfmOmVo5iWS0ytyc0JDLMlPCKs+LOZwq5XL4jb7PLAKva5omsvUhqfYQF
JDSYjvw9b4abuuHfzcbeOCdXchWZSJFkUa1kBs58YJd3CogfpOH71tpSvFx7/PL3T7tFh0thDK0K
cALU2A/7Pmgq6KsRa+s8XeLUV6t4GbFPzzdywaKxWqag0s+FMp/qqAgUe74zYOlYsOqJm/V5BMAW
AuYbmIGVACCzKHC5UTRUwytLq3K0XHX0Hmqk+WvdbATltdmWzpqwjjQ1HxNYbc3sHJPxobMt7/qS
XXu0VBh0MRRryxALiUMsPDtM2b8JaECV8O95qEPTmCob2TWLTwrhOw4lg4mQjWn+ehX9D2dfshyp
znX7REQI0U9pss90b5c9UZTLVfQg0Qn09Hel/0kdPmNu1PA4TkEC0tZuVkPn9ImW6DCSUhPUcCuY
TbStL5KnIn///p0sXfyaqv21hMTgJD3ph3w3xNMPOGqERprcemxNO+DrV07n1IlKU5NuVqh/dPx2
W0JCsv03QBGdMyVcQvou1+BF2wm4SrTVIVHd5vuXsvSrZ/u25WbpKQNUIVRgPwsT0FRrXClgFkRL
6JwmQVxMFRi6V7tECKS+IknuuLQxlivqszK0qG1ZmJtQ0eEp0h6V+C0n97xtIRZVJh+yaY6ewxu/
T2HuKw1XO9iQDQsKbBLJxO040hWk4dLCmOXqRqnFtdNgLB8XHqaH+1x/HtS/WU7TOcXCkX3mtZ4E
pAQ2EX5po2/m0XolG9Y/J0L/GxfpXOVwMuK6ICnUHJTNHlg3XLTJ8CBKBoOgyaLHigDSCBVRAi+X
Bk7Lnv5DlnSC2kPDLxbEiSutue0gyQ1V0QriU/F0D1KQT8uEh0SA5O7YZRmx6erS6kC+vZDuzkhV
vRWpzHxSD3fjyDYwZKuCCXYvrbITP00HqKHxKO+rDw+QkcTxApUDUTua9b2qL1VV33E9PTqOeKyh
5OWD3ncaT6Kx7t0RTemrd0ug5YKDs2rc9kb5VJYgOtlZHACbcWAJ/VFxC0Dz8X1yykOZgKOtIITK
agt4OxtCOKmKxjjZWLF14JWA8xOQTzLuGr/IrNCwu3uaGFt7ij+gsvveqiRqvQJyrTneVz8MO4dw
5qMrfnL4sOsBdfWlMA2/4fZZZ/FdUvQXTzovXZw9CgaBlXjak1aDY43ooqIXx1h4sJ2B6EHa/elV
srU0clP08kUSlfnIxP3cZqHE6K3h7r4k/RP4dBsRF7+1Gmp1fXmw6A/HKTelGkOA0yFZi1Y/5N2b
0UP7iIqTMwCA6VVgK1+b4j1GA0ax9bpiWxfGzouRTba/bEDohm5rgNTDqbCCduQHnZqRLu1H09M3
tZddaE2estx4+D6ULGyjOT50yqRWlw1SAE7/0CwHRFSDe1CystS/LqjpHCI6kE6lEkkAEn5zi0Sj
9b1S3bm26P2WAlnXVeauL5t/S/kgt/DfwyIVjmIVrNR38c9eBP/HNxlQKwEPwfwSSPp/6yHpc2Cb
GvXGGS3cyJ6mTS8L3zUAWMjXukhffxR9jmhLs87AcMnKd2BBvXMMRrzBOCnmreQZC0WMPke0jUKJ
IS81OIaHMhpAzo0UWvdjYOO/0d/4/+jdX6Px/0Y6fY5iGyYqsjHvi10GDZ4tWHcBChE3hJF9FV0/
ybrG0deJH5SU//vtp5bV3Kj6HOCOCvtM3sOGsLHaMJX9yqm7wAfXrVl+5iRWU+buVRvVtY8xiVE/
eYMT1v30B1Dun2iI78yigwul3v+c9OkBTjw/hQ75XYdgcpYyyMCwoXqBlONTrenVVYR9Y8aYZGRy
W6qywGTQuWhNs7f7/mcqVgcMS69mlv7pWW8ww7rqktj5PrOsbRWLC+3NzTis2ktdX/MXH/p/gGx1
7LZTnhfAk5IANUoCTk4HEQYj4m/pKvB/AWamzwFtZToRx9bHDGRs/3paRnrIb3Iw6fyJ+9W7sYXi
eIhUznpdU7FYaFXqc2RbgS0+jhJe5Enq99EUjfvqJr1joQUt8SC7wKsKWl3yxduPt/8SkvU5uA2N
Pi/1KATpihGcgGwEC3FPDTv6/uqfLfWvvtQ16PyVUcMoWROa0NGIe7haOEG0atcjX4s+HaFDnFEC
AknVRZ3TjR37/Upe+XXKqs+xbQA6woLUIbir95ShRWlAA37lgRaW9xxShs5D1yoTiD3zGmAA6vDj
Nyr9ZtdAp2FDT8kOSyLozJB5K8faUgCdI8nazi30hEKNtcWCSALjWAZOxHZ9CCgT7AXWtOEWzoE5
qqwpLPj2KeS4joc2ZvdgOCQwq5XTcumLzKKCk/OxhQ1fuks9dUokPRJY4a18koVo8D/wMeqWU6Ua
xAEcMMj+Md+GFOUYAEB79l7X0PTXY/2LlTzXfRud0ilNDNUR8k+JWwIy5J4KaHBAuggM3jV52aW7
zJIKeINnaKEnOWxBYHvIBPyjN4XRhnaBSTRbc279nG9+9TDX1f3Xtuy9SmpUYltqGDuroAcyZQOf
DnCrtdHvIsjFb7vz8KwnAfP7xxi+An4W/TMJUf+cUPx1f02JyaU5UO6pvnW3NJKo5d+dwLkry0D9
ZMd8swbeXeg163NUGWTxcpddb2VDI8Jv9tg+W7UFntY6oKu9OslfWOBzZBmzmsaMW+Qejf07MV6V
/LeNM4eQZT3HwFjDgVCpPDB4E+hrvi0L+32OGJtq0+AtOog7p3xTkvnEPDVAxH6/KZcuPtvv5uCl
HEAg2FtpbdDJZ8F+ttYqGezrTF+fY00qt7H6nkCPbthUeysURxnEsDhGwicEUgG6Nx+0JOh+Uj+J
1nRnF55oDkCxitxsaoHBIOXPzrCh3o2QK7newuhFn4NOJmFLnlw1JcF52nhNeN0SYutENI6w96BC
8iknFr9//22WDpQ56MRy0TiJXQ8itHfxfQxVpqs3gXYu99d8RvtXb4I51KSE0U/r2dgSrd0eZFMG
EMmMEi/9qGPjz/eP8vWsD8Xpf+NYhYGElwpoSsc1OOV1bL0rj0y+k7kXz3Lhed2lzB8rqvtXCvpK
DvD5Wb6InnPpt7wFP6qv4MsOQn4o9GRb9O12wCm90Zv8VTaT3zj8wpSnB4qMb9xTL/nAMO6wkp+p
zlvf1dWtaUITMLN38Jk65h461dXwWDkECMAMdbnVjCHFTNUG8RE9GYgXlLBUjb5/aws5zBz1Igfm
5YCfQWS2As1/r6OLWuk3rfz1/eWXQu5nt++v6D6Ibkxd5qFAOffRlZrRHfVLedIjeM+G9RqKw/j6
QJ47Ik4ONynEhK/DMb5vPvIITJAAfSHbBwh262W+sZIiLzD49DleZEqrnBuoN9DXwjSkr4o/rAXf
mCT7XOYwk8qLCVpZxln27DisOlgsrO05dKTvRwUlBQ/TeuwXfyydDWvLk0qsYyKcs5jAHHQE6K+U
r+ADPt/cF+t6jifB+Ko0rIxc3dYlap1iQ/9cY2q9pU9Xtbs27E/sR/na3PFA22srrdUFvLk+h5ok
Rs/7qr8KAlrlbyulP/Wx/A0y5tEz88x37fKu7wFET53nXoNqgFTeWmNlIdmaI08yND1jT4NHCzfv
y7EBHR78Hq3Y2OpkOq/fb4aFvGCOPQEmOEZbFIPGEYZTTc5OiqwRxulnY+OrD3bdGn9tNF5CdzjV
TeSknQRG0GO3ucY2BScAxzoPHkmIPwjAMXlcv1S2uXFNe6cmBXhw125MNOP82Klvs8TiAbqIcKhi
9QHOD35adT9MG/3Ktgq8s5cZoS2TS2eSrWakG6oPz2TATqvAWvVB7TJOceu1W82OLPaqAzJt6PC6
TyOIJvqTGlofshaBFpuPWVuOvkZwVVMBH20Y3AlVX/LQZtMrdNeBx3HeqrINdKC8xWSHyh6gfNel
BYQ9LNgiEfI6CcC8S64TH67bH6Y0oAgl9xoGBGqSgcNLqDGmzsEr65tUgtvWMHUYiX1UefOaQ8XP
r6g4pD0qTpu8Sds+WYrekZirAydo5kD/RPqt1+0HUe/cpoMoTuI3tR3wEuL9k5dAW0S/qfTiUKri
CY2XF8sajKiU02Pq1hFzUd7aA6d7i3fAD8WDDR/zDoZk6U/PE28cWsd7Rz/EpTacmhQWwK7B+qCe
zCdAj4fLkFn0A6RdHsFZyThJ4L5h1WceIWOebSqbv46Tu5NtuTGGctcwV0Zuz2/6zI0qjT9XenkT
E0sAYo1mOucwg457zXdd86SXDvpgeYnGqLfvJ3KwzeF9HEoWAsb9BDML649RlcMvg+kwwbEkcqq4
hJmAfW3et9UQAWZe+3SCLhJGL03gtHFoT1ANoVd1sQTP6kDirXbF3qMwrWiH/kU03ZOlO04Ey71d
4qZtyBTa+Aqpmc2dRyE5upnWjaHBeVI43gOsVLYx0JNoEhZxwEZorUAvH50XccxU/ifhDN7voxYW
sJSkk3k0YaED30orj2qH7eqkeUoQl31zgrxB3b6nTbtNC/cuhQ18MxR76TWjz1LIdw7me4G4atSQ
7xzRKGd5Uvuuld70hfZEqxgai3X56HKZ+hZgp8GUu6HRGwfTU2/QMrqjbX/MTHHyXHZz9S/Bkf5m
2SyCF+WJd/TJKJtnbqrI1FS5dYCNOtDG+9EP9CJismEy3cNcZZP0dZQM8LcBUgVOpGkZmS64AFZu
SdCX9T0ldQc+Xd+j8Ms3PRHS5yo+EC277Rgtfa45vd8IfOiC4inTlJx64DUaJu/GwVS+W+boUQhT
+OmknzhlvzoxyEsnodDl8I9mFA5al9p9CwqcIexHy2OYTPZ5v3ZAf50xQ0Twv9HJGNKyNTuF/C8y
kC8H7RZy9oBI6Qfm16Hzu7pLN2ty2Ev3ulYKf0XCERaAhQD5dDckpp8MNnYpwDjp7++D+NcJE3Fn
VfmUgYipgYm0S8sjP/LioA/nj+8vvZAsYeL531+u5U7FR+BnQORiD1nc77qyu9RdexrQbsCy0B+E
cra6bV9aK879wtNu8wo57srtvz6fyDxJzwdaVaoyi133YwrkcxJc1ap5VDyTzbUaWJ9iLN3o+ve/
vtAgXFhr1WiZF315ieUEgnC6AsNYKAc/X+1fl9bg4+jANBDneEwiW2C/an4BuFrjhrYWNNla3fT1
I+hzvFcjmx7HFu5zhWNdGQgZjxzlY4eOQPnUYbwpeTRWm+8/zdLdZiX0hG8lGwkz+rHVbqo+uVTe
tFKdL1x6DviawADIM+6iYyYeJ+++zFewil/vE32OgoIjVeuqieU7Ob6Z9AxnId8YwGN5/v6NfL3J
dTLfhp6wetZhbCrNQ2vA3949mtmajNhSET6HP3njMCJpQLlKwAQOild9838e680uuQxadDVlW98N
C9ten6vKZtBlKW0DXvH2G0mCBmRUts9eHB7kjwbU6vSV2mXpS1///tfWYBPwc411taRXN7DA9cvs
8ftvsfSpZ6mnxRtosfCy2rnZC3gSafxQAAdrYoL+b9en//3hGO44AyFZtYPf8xnya7uR1Vu9so5S
pv/4bmYTtmEyTR3kMXih1PkxIyzCq/onlJI+x0BZKZCNxlhUO9gZR7Wr7TF7DvJy1Srs68qFzFFQ
Kfp1XVwM2c59y8Er2dNA86sHtmeAoT2Wp3ofv7q75ODs1cq7WlivZK4oSzvB4LFEK4zcHN/9Mz0l
0DvM9+Mze49XNeO+3uBkDpBK+7aT04hTXFjHxj0M/HmkK9F0gfRB5ggpcCXqVnH4ZYybKbpSvxGc
kpd2423jIPG9PQWsRFtZvAsdNjLXlp2czPSGHG8LivFRvqvP/MUM4wHAgCaYjiyY7r/fJV9vbzLH
T0nS0WwyUQqQ4qFCqUTVr+8v/PX2JnNdWdPuCMTbrp87pb6anvW2jFr3QKFE8/0NFoarZI56ovEo
qGE51U4VQXMikdy2ws/P9j551oA5n07jU34Tr8sZLG2Z2W43xzGG5USb7Wqh1xsYZb0NRN8kLf3o
E/uk5dreLNz7BnIyeYskrDY2Iq3uRG+WoErW2wR0OYXyycrUyhtYWuyz8103NJvjqsVuKJoPTq9a
Vlz3zVSs5d8L33CuU0ppiRDhIGsld9OhOakQsKFNeojPkF8t/HzwjYjsnP1qQ+76w/+3G0HmRqM4
DADz7NDFjnUP06qpDWWXP0KRKdDzfpu7RaBS/pRXNZ7U+/H9Mlp6xtkx5CasHKFnVe2qsvb7/JeE
WI7N90b99P31F3p/5H+kS8lo1Ip2xSfv1IziQ7sZnuHrHqz5ItrXBfjVa5stTIwU0oH2OIYG0wHS
0XZZVNr1UweH+gJ1xiDSO25PTw7K5KiDo/nkiZthUjCGzETtK45kF7MDCeEudwg4s4D26n46ZhpV
DWq/Ci0CMJzDSs9/lgKcZtlbu5aMW6CkQdvpn4Cj2pWxjJjlRRy96RIKWioeT6Bcbt2m34Hl8AMa
3G/SzTZKhwh9P/7U8G2HMv9deOwZqPs+sNs0YMjpwbcO9YR0fmFjP0EGwMrLqMhl5ZMM2gc51mIV
b4ba3nMDB0ltnF2reINa9r/tqbn3qgb9REUnFFOOfkvJsbTvTf6yshKuS+qL7zQXaG2gaZkTKoud
y0GA8mFisCmfRhLYkI+AdmpxVz0Za1rGC8FqLtI6OhCM6Fu7gus43PrGD4VWXWneu/wV2jrhPz7Q
9eZ/5YaxE1dMUMQHeXfVKbmaDfAjtFkxOC83WriGK1g6eeeyrJDndVMTHiq7ZN/1nwJwOrJGiEEE
8aMO9rbIA2//b6wfMhdobfPcQpsDZaZyIAMsejiy3eqiDlzlbb9/b5+4u68WwiynporDOXocsGGv
HSZ0L2PdRsvS5M9Fp3YV8FWVhYZOloeuljywdopMJ986Sgv5iA7jAKsumDVGdWX4hjlWAc95ZFht
HCHBetEpULMtHe6LhsoQBnaGnykHcucJjEBkbfndQLcuxfYHNDTQXJTsxgRDWM0JIYp1Kds0sgY9
sFO6zai17009TJniAZ+KsEqKA3G7YJzEUVQQ365BH6kZGDTmkRtkiwnWdrCQDo3koGlsW+fab1qj
lfT9i/t6oEHmYzMNcm2YmaB8s4jcExofEu5GbVEdrOkXGTvIW8D2VrVrsOqFgo7MiYAQNuNUI6AJ
ZQ4Bdre2TpqptqOZ2r6r7GMyZXue2HfOoM42MZ9ax2rBahxMv7JZkOTocZrq7vtHXxhykDlpUItx
BxuaojtLbigtJOTVDUASSxcgYyuYTCCi7HQ3QlsTH7h/QPq6sssXDsg5e3DwuCi8TmJCCkw8GQIP
ygydZUGBxfjHO8zyGMk4Qm4+Yhjf6i/WUHV+P7DjVBmbcZIr91jIlf6HMEjc1AAwFpaSCqoVuk6A
HdaxB7xqXFOvW7rFrIMIdzBTSHjL7oROQkP9GhmAfemfle//dYuKzJHPABG6XZ3n9e45OYGDj+Py
OmMzwiw0AZIHUy7oIhy+GAcQH9JoKzvuGpG+iFRzRLSaXM9ybMiRSEW2mdo2rYy+f6CFZTX3sS3q
PisnQGt20oOAWr7vR7Kb4jYYq2ZlGrlUcc4Nbas6V13TNPXOk3A+0oy48SWJ7XAYkOyYMDy3SwnX
5qtYzii9EzrdO0a6O4ilrAqtLb2/WXYJuw38Cgtl/PVjCdBvrVN8yAN646BoHIFZXEsClxYf/e9R
jGAYM5sD0qvF9zWEDng/bVXsrhRzdCEz/0w9/zrpWXVFryEZ3021CoYB279rqhe9gO9vMTRPAoMX
Vzhha/Q/qlQvIKjJBSSAnCBz9GOTY97lNnd5TLa52d/kWhmaSQ80EuRsv19NC7BXYs9iyJTbddtP
OrLsX1BzbA9T0P5EDy5MwsFXd3kSJT/HCJzXf33hc1HeuBAAceYNwmLlnCrDe1AmP3Rps6aEvfRE
c+1dSYnHOAbbO/tJHoYwg2N2dTO+XJEQ1Z/kArWPsMI4KljD8S7ecJbN5b2emUXflTsXoAtnA5r4
Hs6722HnVmhPuyj2kkPa+dmZXL7/aAub4zM9+mtRqRzz5j7Bmp1MEurc+GO6iMj/du3rPvn72opz
12JAIhhTj4HRRG6pICuLbSENmfMRiDDakeUoU5OiQext7HMNUUrfKkSYG+22ca0NaRtoIORwvv23
x5nFEb2Bh0QGf5JdSQ9p8qFZLyvXXXqWWdzIaMXGxMY3MHK+m4rphRlg7+dN74u6f2Zu3R4IxYy3
KbzxhoyeHlKalr6ApZVRozB3xr7dIOCU0dhg1Noa5RiWML/xq6bPfNvwbo3KDMccncae6r+L3PbH
eoiKEW5DrN3lOlDqKjlWpqBbPuQ2hpb0zKT56IHdqDVeGQzgtAV5o86DLM+FsCCVY07HUUxQTnDr
c9IJ7gOp5WdujZFmMxzkmL+Tnm4MW65MJZaSrzmVonBH2VYFzH9pPSRbtN03iQ1biLHexqiufQAK
fliW92uUxV2ixlegx9bW8UJcn8v5ppD0kZ4BBgGxjnz6gFiLz+t4JSla2IBzFgQUjw3Ny/BYPb9t
yKvZrWzspZN3zntAC9bOqClyCFia22bfb7WIZ0G6p5vPuvDj+8W78G7mVAfXqc2mstDsNaDo5zkB
ZXeTWGOWLnVg57wGywbPpYLw+i4l2wJCIOkBshk5VASaT9uDPIQj0FqlsfQhZtGKDU4dT9fRZg8Q
Q3qjlStThGvo/iJ9m9MYWCK9WCpcd3KOOT8I94Xnjyo7C32tB7AQP+ZshthqQS4zEZiK7FRC51d7
VPJUqz+VdmqdrUZX4tTSg8zClJe2emlIt9zxdjxTO96iK5Whf6X2dt2fQaJfc/79RAB/9cpmzbQq
aTogcPBA4ya7lffV3tmAHcRpAIm+G7p37tOg3JsbHnnbAuYz2bGEeab+6r7DzXMLfeX9Wka3tCZm
GY1eWMqwGX5IDuVAkLHRleTb7zfO0v6cEx64Tc3G7XBtc2ts2kB+ovPSk9i7Ry3U16zDFp5gTnio
ZctYdT20BqcJLLLzBnfldF/qCM0Vcjkkg1ynwKUt+AJNz1dHgGFXHN0bWDkCsl38XkP4LT3DtXz5
K4/IVGULLhDJ4vhPae0I3X3/CT7h91+sszmBAWDigaWf2JaOv4ia33XWVAbFAIZ0zEzXj3m/EVp9
AVrxfszJljcaVE8TeZjg7xkSxp67sc4iy+MXldIDDEy3cZvhBMRffIbj0m6T8whS9aEsrLMzuB+0
Fnea5549nT25GoharCrf0z55Qna0khktva3r3/96W8w2C9hoGuAw5O19qyHrVmvp6dKlZxmQR3Lu
ukaFnllyT5JDZb5+/yEWl9IstBgag1sdxReG7hSaJ+lPtoXH+558mICxgVAe1Whlro5Urlf96rPP
wgtzGOPZ9W7DBsbfYfZglT7Zd9FVYCr7ba2JNC7u8Fn0KHtojUIf7Opaj8ZsiGQ+i66cWSiZb4Aj
Bfpr5fUtHMJzJoU1usDwKVS4o+APPVqYnV78crX2aHAIlUpanx3mfDitPAljePVK85F6hhe2tfIL
ASa/VvLn73/KwgqZ8yuIahvXu9aohdpM1VOcrKyQpetez6S/FrXJXLuzPDyhMn9z64cu99//3oUO
yJxE4XJidCS2ip2VuHub9I9EuQF8DkHPdvlaJnZdV1+stzlS3zYS6tR9jLHJgR0KWD+nW2sLd2M/
Oazx2kz7swn51V1mq7pIgKq0LHD9ANI62eAjkBpKyEDQXUg9nvQJcj2GurMLY++pCs0B85CyIjSb
5Fyw/Adzygmw2SasPcQuo+UbCO3vhelt9QHt/bi9pRL0Vdu8SVR+VNaIpsPU3NooIP0YlPOE8xtV
TyjFXIgp1xAWBnAx9p0URPqGAMaV1Bczs45j4m5bA6J8XqZuIdywtQncn6zUeoRg60Xn/cME+cCA
d9PD6ICSWVFIDMnk3DXDTUw59H+rC7X55EM+uvQbuws8j8ah0baXfuwPXtbsSpYdu9z5ZY1GERg0
vkvVeCNidqvnOmIz6zfeBGyOIQiMT+FpjmbJ2XStW4uDEJyNE0Sti2mn11fP7ri7J1CbOjboOXu9
2sCC4CWN6x31+Fs72GcbhVWMtkcoRoBmOG1CDep8PjWzl8JJ9FDkNPcHau9hwBDmjtiUsivhAFN8
lElqIZV1HSiRWODUdt3vsnXfGs16lZMmQinEOR2St7oVD13ugpQCHVnJ++1USV90kBaxmPGSxUbU
pgCWpjZKsRHTwFhv773UPuRuFfuam1DI5KsfhOXTxmMZ9KWldwUqN9HAvdi3Yi1sWVP4pWEeJLVp
kE7de4nHClwchnjL7c+6kz94TY6j696kJdrrtE4xGZaoC6fMBASQJSKwMIEMJk/bdAV5g2UROIjQ
qAAEepOYEGI2OtigmXS8a638YxDmDdRtjl1dvsYl5bCskBNUeu04TIrkODZdUFC64cIrQ545sLYz
0geZJ4lPR3HbJe2TYcONojat24Znb4WNVltiv8AHmASt6G6Ha14qTcgjj2X5aMYu/l87f0w9kZ+N
ahqeElr8aqb8Bx28g1FjVpAZoo6sWj2OBeDEWtNWkU7b+wZauD7ssh4oAJxpY29jl/4RnfPY194x
jZ2nvgFUmTUoqJns31CX1n7qtXD2SZwjlM4gkmXtcqxAF2JVNS22vK5bPxMUNAyz2+Zj9WRmOYTG
quI5TbR7dyAKarLlz1zT/mDO8pp47L1ulAUFR3NvW5bx5LDp0kBy2x7KpxZcD790kndb5mhMsf5e
A2k6APv0MIzkoroOQF0m0rBO7EAZlRZigAcvGhdK7EPTvOdYyRvgEU+o/vMItOGg0+OIFRAFr7pX
pcUo6lv2ykUVWeDQo5dibbjmSb+oyEV0Kg6GhmP+I/FMTPuTgXBumHRPut4GKQoMF4jeYT+wIxRz
gc1Ib5kNQx9pW44P3tVD7DEtzHO2L+zeDGTa1lC2LXgAFW95jnUWpbqlYZItHjseb/SObA0pfYuk
B8YMEnTa9IjNccZIfZtp49Vxz3AAUkhuW8/9qAbjMrnjzqjin3rObDCy4rMs+ZPw6HFqSthstM6b
lSTbJq7KULfcW/joYMWMqDS6OLkxefkCmRtM1FWUCHqfM+c+y+hN2iORdgrAa4V9EfSqWD5Mb9CD
2krOHnkvHvhVgthE6yYg+YQBcwyyatJBi5eDPdcY7HVsrBDU3X1vpxEG8gnMW2Rk5WOgQfI+S8cc
akmVhJC4CLx2fCkU5GY8uG+yuH9JCv2oFbBakWizhFQm1q/RSsmGZuWN59jvk0ytUHXy2BfDJR2s
V61ooDdA0W3PNLONA8PR/6SO3PdoD/taUofMhRoSUMrSd5j5Z1Qc2u8i1Lve9G1wMlgjL3ZXlSeo
qDJoC5BQevnFjvkBwgq6r3VYFw1+Mig3iCKFvTOnYcdt+Wh7NJra+A0KP+81BTvYppepUI8NdQPF
2REO5L4TJw/cq4M4obtJzxEEsuG9hqagdGGZia0PpygJgSKMzzWDBSpDQAeDFspZYeIlz4jyUVpk
H72wIoF1AkIf2TTYs5CS2oKsF+oiDluIIjd6tpnyDwi1BmMGUZ5EyFAvs4Am2mmoqjt3MH9NU976
A+mhDmUAU2E/4eiFJQJAFJkJ7x43/SVEEcWdeZ853jupnmsH005qXYqhD6x+2DsTg06iCiC8BEc9
WO0gqHFdwwC7qDyfOHmkC+WzTH0KAm2xfoOmtIJSmg8NmvY3cFrdDrYTGdlvqOkKn3HJA9bLXwCO
3MqsCrKKnNLxGpKKKVBaj05LGdYAR7dtigho1X5eVBv4eQVQwk8xcSb+ZIMRWjjX0OtEPIHoZMr9
uoW+Yc22hGh9SJxuY2rsXmj21sv7w6Slv5ghQ9Yx4o+2fqjZCMhIcusacHbw8JG13HhEd23TMhoU
vftgGvZBCVb4vdaAA14fdA0HCmRqpU8domA2ZtpR08EBsEpA7O+cNJAuNjTOfaM1MIQxLKhiqLjc
iR5LASP+ujB3xqjdetDvrkFRmtwibPj4yxNe6Kbw78wvym2hWfvbsfo71p5Llm46NGRbSIsDKBua
evzWme1Gs7VbtIovJvVuqSbfQIF5LAW8YoTmW1yGrZuDj1NttWTaIVv3HUGjRqNp2Jbdk9YNgXKA
BYiLrVEZxG+d5Kzs5rnrq5MyMhPpg3hrs+SumFAXWqbYqFQ7TQ7FP+cvKYIW4rmINKO/GxjdlxXH
E6Ff1RHvyoQ62VeEFS3AN3Jc6LFVH72e/6779pRQDaQh7qfKPLk0+dEk8R3zxrNKazj65XJfm9m2
gWSBy+lG1sMvnWhnhwBe0jveuS2nmw4MMqccpgB5z7bj1i41uqOqyLvRJHifhv3ADetnOji7/8fR
eSw3jixR9IsQAW+2cPSkvNsgJPUI3lfBff07fMtWzEgkTFbmzWumQs+C0sQrzJH1m54otl+34lfL
xM2tqicPUU455WNgLSOmqGNO3qxSRK30rmqvxH2RfymLfXSL8a+t7BmmuPZpZdxwoXvv/HFfc6pd
uar3oFWiIO6KmWXY24Lmqq3Xh8YqY68yPzL8mqdxfSETgfgWofhTpTzm+hQKPUc3VISLOu6tpmlC
thXnUfWyINOwmPYapDiK/FXK4aRmSwwsRaIkKuJukqfZzJP9nE3uJ6KhEiexFrc3VGQYePf1g4Lo
2G+8drd4zXXhOOyc8jlvVwxM+nk/zsbZsj3PRwb0oKfdju1CH9X6uMeQazg0FgKzydB0TqueVGlH
M32xLNqpHLTspW2mGukXfORMy8OpsYfzbNlfSSJQ6CFvTifzOCizHnaeyrhZLMwGDdmO2TC8t/O8
E8byZ4r0Z93MJlKgQMCfNmZiHucxXHT5MBbmzkEOnQ3OOZP2S9GugpDE9U0k0OqrnhdMwXkst8mg
rsuLabfO67QpymmtO/nHjzv/XgFLWZM0Rc/fO1nY40RaDPOLgmFftS6XcdUDgjv22yb3VdnhCS2g
VjdIY5302MxaRjKIsCKvEmC+67Oc0q8OZSAyrPzdTBI95mNQalrGXV2TFMWlCRcv+w/fWDf0khyt
ugrpKjdLey+qegl4IPcwYVAy0Y7rJMkkzltprC1qYLrZyjmzifuv2dT9UmtxB2PHNzY9mtbiaBh3
i1Dv1y7c41Dbh5IsU3+0jcdGUa92YZHhcnf8q7z2bJf6/aqSEiIbQhiLjzw1Qx7qCxbev72hRd6Y
ktMmLo2hvYu6umSrjDMHVSUyuSJwzeGZYISY0r9PpvtyRThmVJn9cVK8b28sRFR3hvYzDtxyPZND
ZDRakGvjJV2rl1Ym/1ay2vKBDrISaeTCYbVa/WnMrKhcjd1Y6cemrf9LDH3jM4+I3KYt3Lxlpzrb
tRHbk8vINub2V2uO18GDe9Tp5oLtPRHNC0GqCb9IakOwLHKvDZw6WjPt02RLwq2rfubJO+A6dsuV
NZqXzAy1deuiZOyvZZ16ga33dTDK5kU3zcCszR+l4+o7unskv2fZ2+rcx0Y1z/frgWGvRTBC0r5O
Wa5GxqJ3MRW78xfZ9CFuFy+rqk5xObfBhlpBUfPHHGKUn7gJRbUa0dvUqYznIXkqiCgNuK+RqaaQ
pjbyXcjDGdL8ZjjpFMllfgGbb3bUD+gBzfwpSvNhqPLq1OQSc/IFXkEqugwxdbvtdbEx3+TZCFW1
O3qWHa5ENkn8BXy0OEHdMnUB6mrx3GhGMG3rozCXS+k4E9xHlBwYXeHWnqkx/Ri9uDv7yagBK480
B21q937RrEGOvDCChxMOxvyQNq77gPv8a/P/Wc79qgYlf1NBLaPeUY5j38epgrtMr6RU/e0fLdvL
PBL/M2CdXab181znu6xBZau5zYHc+7+y7G/rRItTzr50vUuaIdq0O65ct2FS5KR7FBq7NS3PpZmE
XPVTY4gDZkk7BLA7ZdAeWm0+pio2LGZSkzNjPndrdqIS67dhofxbDuMl4Xmtx1VxlmiwIRDnxTFL
et9TANc1cmyFmymRaVatn2TJG+6IRyNjfzFKHSez3FvipJ1/pi2PDK8K1Cz9ReapkJDAVOlKVOfo
mLuuPcPXjnUlf84U9xFa567mDyetxqlonknA2xmJuc9SnVKcyPekk98Utfwwqpn1yAibXfTcQ6k3
z/YTyGqoVjPxUO4qwrbGdMp0zlW9kq40STccFgJWUe+KAfubZYaf1yY3T7FYbXvnzrb+NGyRMt4/
opU+83KJlcL9xeD6MRfTgZisP2/QvWjW0ziv6sdtbh/zRUkvs7CkX7QtEC9z3lx77haso7wlboqF
WF+6TK6mh8+j9U+bazPUzXWfIzgNzUo/eRXkMDnZxk7mpbNflkwNSPd53or1Ao8wQr36pORjThKp
MPaDMLvQzfJDramRGCkTWPAynXokFbkzY5O7iYNY7W9z20aSjBApy6KKaje75at7Kgs50F9to59X
za7cHL9P2sOWit22ZbfFrH7Rvr1t83xYzfxfNS/+WjL1pwZhXx29SWde4USG60BIwGD8M+r8AKHx
ZEozLFdkFU4uCr+c15NiLT+qoz7yoH8IB8Fj6chovqMfpdZG5ULkV++00TxNhw4RdYlUejVphCHu
22HTEWHSdXXCDNoXvqJxUhX6Bc3xkEGh8h7cckP13DzXYzP6fLDPyuKdlYvflOun7WRXsx33mjVZ
gen1FdbB7iWBF5fXlA/PWmFjOMqpVoQeYPL1s+H46tfI4dGpx4o2xMwyD6WTwLluDtmSXznP9opt
vKVG+pwsOmOg/a+3Swcmo/hwBOYaTn1xHC1uzDUsKTeBpdmw17RYchSAwlSPg6Fca8IcQ8wPDuqQ
xQzW/xGeE5mwgND2BkmX7pIxfWw8Uwml235Na41GX9kpmnYiX/WU98W7p/QvC5lhivqh5MmTZahh
TyeDbVjQmjnRYgrGkVr+oWqwTnTxsK4FGRce5lWlAxtgsXZFuu5aK4tUKALuZP/lwuA9pm6ovXqR
jvsx1n0RF6RVNPZIw2KKfa9gzGraQ8ShxCiIcWk64AlLXEHnD5VGKKusxqDqXSaCEdXE4hIQ7Bnl
u2pwuQmdwHRAct+wPsQgfVS+XKmRMdxdC2W1zpPr3HN13WGv2yrWrimd+4LD8XExi8kHKHajaZbf
ikfEPAF2Ud8qvkqEAcXADtsSR0ZY5wFBo3XkNkXc18phmIaYJnzX6dl1s5khu6x6U6AinOrROnlT
+j1t4uKuQLhFB7rXexVuQljF+rMyn/BsPq/kHZfK1gEJaEukbmrqi14nIqxyDaS6JqSRzTKZ8e2M
EUn7NrBX2ImB+Is8dff4LJw0A+UAejCnb45MNyEH15G57HWyWR/JQntKsZKnnSPcOGu+XFXxgDGU
uCm9kNn/JpfkqtkJJlmibwJ9srdAKcqP0sUYQ6wmxH5FhKTVXoaq2BWjuj2am/eAs0BzsBXNgXeI
XHzqjZOkUJ27Yvuby7bmJMQkgsvMhKahh6+m7NxX1XfSth9i9m7ObISOg/MJHUu51s92qn8uWfEq
PS6xuTWsAdqkjzybezGvkpordrICEh2W9pU7e2zNpopkwykqWqeIDdlmoVMm64H1c49Ng0c7TlJZ
YE+i9dV52oKmGx+9drxMWXrkw73PEP7uWG8WyFT59CoyYt2Eo8bShn8CBwkcBTwnnivtmC/jqZTl
17LW+7ROw/4+rAnio5nBGVeYfxONU2JU21AoXgjaEy2q/JWqe9G69CDvVEKzOCsF/dJUw05R1+Xb
1qA4CmJvt+RY92DVrhiwhShYg9Ajgfh113wDky+Ht8Kg3vEB76O0BGIazkJycior1jGKM18a0HK9
XYHw2+q6jeJ3gmnKwUTl0r24a5rIc5+rBvjHybZIpPiwOdNlzP95pYakozjpRrPLR54HD+GdFMEm
mYbbt0XzgFLVq0rr3vCEDOTLVYY8jN6Hnj8YqnIYM6xxkBdtKb4HQ3qYrF89dQITCDl7r7yXzCAL
R4GPL9udNx7sDUuW0ghccqwUfX1aKGJ2+bTY/G6igHV3jBug2bR2g9zS/QTMNxdebICX6KQF9l7c
IkeczG9rcEG9U/KtqPBFEZaW5qeq/dPl0g7l6ux0+2q7NuNopKTVRSIo8cvxH7bjAeNf5Q+b+S8r
espL5duK+b04IOrO9Ft7STBpP1v7SiP3TRRSOFOEbNyM9E5VwzQzfyYDLzlveWMT4VfVrbXy75UE
QmXO/NXooUVRIqzlebGWq7naByDqzzRbW0ydtJ1i8sn0bvA1Q/fbIfdzqzB8zICeXVIvrXzdr0hh
8hJr1VzZazBTcyaauYTLNA0fracHYLyYpQDO2ct3hsNakXyRT3EwhLxopv69FN6rOZ7t5mk2LgBl
8bi475lK/E7vVGfJde77lpC2oX1GsB3oQn/juHyQNd62pfrTr/WrMYF3VtZ/DY0fVWj+cnApaTvy
llN5KZQc+KUNmQ1vem492urEk4cPFduKzte6PKzFFqZAcQVVsqm1qNM/EsP2LU2E+sg620aDqStP
slVCe2yexq7aNcs3O7+4HkmFtPba+iNHXl4eQwpEVEPWy5viZyKWE3DVFxxqJq+F8abhw9W0cM0s
lhmcDbijYOIy0D7U5qEiZEnoK9wTzGtsby94u1tyCjui5RVcKIXyoXFnvVkGRVHg45xyheSlVZSw
ZsDPZX/QiKwQrHRASrlfP+O8gtS8ZS3pgHn9l5BGB4YfIHnZG1jA0LecPCaUyT7M8xSb+p+qqE8i
bR7NlHOiiE3eYTbWp0rFtXz1Do1Cbe9GF+gANRZLiG5YA8NQDrnqPrB+9gcx+0rSqUG3VP94zU9l
Nh577S/T+0hWaHGxJpeL/tYSZ1ssaDUIhg3F1iLrmV2qbn4bJvvJluLLdKuF4GzxIUztMcUPxjf0
8rETLMvcdm9vm03Y6NpEY4/Ljwu5U0+w6u6178VU/Xyp8PFKn5qBwpxZu9FRLutGlEdvACNT2w+6
+G2K4V/vsCvSw7ybWVXpc7DmCU2s7a8VaJUxtCvjA20+T49b/Vcocwzqh9Xtj67ZZNzcZLpgeEpo
6Ffj/pcvH07igmjDOjSvbWEGcs4e2/o1hUp8T/NeDS75pvkuWkqNa1Qa9n7dcOXGmnz0Pg0NR/hm
vHic87iS8YWW49xY1yT7dchglI56ktBagTmKjWPEzG7d/G7oUbklL+oCwcfe2XZHkSd7QzXrYB6f
0vlsrMlLUVe/a5KSLNbRfouzMjZEgSjyJ1E7X+dUq0oR2ePrZvJ6mb90h4EJauwmw4MiHT4jvOj5
w4UMOsofXbWDlIS8cVkDO2mDcTCPVQO8JcbrDO+DNhUAKJ1Bbz/kZtLBGfy2Ai9YnawtPJK8p+Se
dIfVzN1PuLAiWB83hgqlezQxkZvN0pfaFnhQrV2kdNqlGRmVsiYiEypoJX4yAt3q0RVLgy3WfwtJ
bH3iXpZS+BvtymjqMYdxkLMaTeo1qAa2Df3Vyd8HptvarSIcfGJUCGDcybUx1qMxpT7JcdbWv1cc
4s7/PdK3ILH2i54wuj8aqXbqiFstUfOVVuK76XUWKq/791a86Ctu+XYZagrKEqc8ZRpm7lkdWODN
KbGjZToEHLnPFJi4d81dYuvxBMrqtuvZSz3mrHvmLVuOPju12CtPwvLBXw7OJnY1FvhFwb1bmVOW
CGggtF1xqesPhxuBP22xYjokIeyizq0ettR6aAruoTMG9vY+4ZOi1H8NrN61y4iSVsOpfJxBRlj0
+csgd3r1iWMIB//TUv3p9XHTXt2siYVmBr00QFYOaCWv0s1C6Jp0YH8OF9j2HlOamqbDWs56tijY
zn1c2Dwee283K+lpkypN3Ie51WHVirifRWStfVTNPyD7u3kQF34cTdIJlBk8utMva34PuzNolVa2
VguhuDOgjP1h4onEQoOtBIuCLdSM9NzrtElG8rI4LqGItW/gOW5RvHW66ca5rdmbZv6V/MM2XNbb
2oej4SI1NQcBxOwB7diTF5WNHRbYiLPP4k6w5cEk3N7VyhgN9RT31Rh10gl7igx6Tb3Xgp5keepr
70zHwU2jXnmrOPy9haJg7Meu9iUk6qIEXei9/8SS7Cd9+gSSx0jW4rRefEfvTvrifpnj/GKMylNC
w3oX7zywcyr8vKd+bO2XtzIgNiTWJganL6dbBmZcpawc04bidVcOol8dFyTieckb1Gp+aRIgsRrH
lIXFwCJ7c5eTtlYng7WElQn2cdL3WAgZBdyylSwXFhCL6x1wiIxxtVKCXq0/k6zCmGElNrmdwMBT
96d3mUbSj21oMbXI4pZg29BVSZst1VdZ4P9dzWHh2Hu3DKSFQmE0j93qRGamPKSi/3Rdliz8hXTY
TlU97vR2vOrO+l7XYzxg79RLz2fTzGNE4N1mFbt0c79tvQ4dq7/TwUil1rZQl8Q9FMOtbbCASqdn
fNN+GH7VXda7O3DioPSqq1WOPW+NyCPsfOGHVS9lOcM3cCNZAGcN5dFO1QuAYDyIaafNXkR0xSFr
5cFEZOGO+Qu+cA9YGl6HovlxegJVPO/ZNuRnkda7e5dW9C0FUN8Rr0zktxttkxkSmcj8I/onxpAH
13UeixFZBk/TmKdT7A4WflOgoOPa3jhUnnUahaYrfRJIgk03Ypd/O8Km0X30zPZVYtdWNH1gaOCt
OSfyZO5sbTrZpRm2msWRZT43vfM2mXPcIUrprW6PUCZcFyOUVVsGi24cqvtjSCjNpKYB7meBhflY
qpSLX9+ftdZagyX7UMc/K/vXwP9wVfQv5hzgKtfbblSDCcySObgaYQ80CHprjPGt70Htrp3SiLiS
leXP3h0wmj+EKr9nj7VVO3yajpJGjsvUY1tZf1zqhC2wYXE2mRf82dKIpU5oT9Q6Sw6xbiC/EDY+
lSpfBBrMdKuUAfNlXXsrVRzcpGfct4WMwNSocXzWnASGA+8S1GXrC8KJvKkVD7TaAMpyPPXQVLBq
I/B5bJWTZaJERfp8MbNln1oITMcS+oSZcLqn9wc8k94/T9NZZtSWzbMLKSIbbSvuk+wHDsJRMgiv
3INwSpd4WdThPGGw5+lanLh1HpjWOmOl2q6BqhmsvYvhYejh2Nn5s6F0PPRYo9Phgmx3aS7DiXK7
SzwDVGtqqpAlUuBh1xmWej3eLJKAPqZp3XM1XydB56ezE1uwao9qswrWDMjUSuhPWOj3wZbph7Vr
bUj08rXcTMsnqQSdRgV/Q9MCLofhm8YapAYy1tHAZ37YAAU51Nkv25dtdf4MoCJKTWjBm5xH4te1
LV7UYmeWeF6bbPUa7eSaXIvRiZfWPOHKddZK9ZBuqR0Muv7ba8vHugL0D0rsosBVMZWmceoPysCx
PbJ160XzZoz0B0M+HcxWX7nX6xTYcCPcxGGt0jNU5ZiAACA5mvaDwuVWTeVL6Qw0oSja2jSGds/G
y4q0hZh6AQLODu1JTKsCyiv8vtIPLeE1jgRqKzo2C9UGSjNOKKnVxOp3nVK2EDFU4zrrYJC6AQVp
dFyGS1XfOeAsjH3132hxcBeJQXSWmjhxXttmMLJ9TLr+1U7dHeE/Drvy9GFynCIaa/2qzWxK+mmf
iazg2C33XbUFSz8/Zj0uf4K9JKvXkIMkyF31aJn2q56aj8JLv6ZEOK+W3fqstJxdh6PjYttWCBa1
0BZTmbIuuTp3IqFk4xYOhUqcZtcTXTGAAdPLTQJR4WrawazWT7nIoo08Ukfq79htWwDY4CN6gh3h
ZCFagS6EO2Fh8Rya1qebbnGh2Cx+kEUvuQgNZQ5sIXfWAAVosJI+rCv9cW3pwmxr/eQm5v7UVs4/
QulO+irgIoDvpyatJzTMmvNhNLv/mCNCIREwY/i3ejjtNNthaLqrjbtjtrrZxZ7suFHc56U1fjZd
vxb9suPbh1WvvSFyuaRuJimBaJqKaS5Dx5WsvrTMjNpuPFmVeUyt7KPQsltvJ18lzZRY1Fe9xrBy
pNFPjX/wji+8gnRM+Qq/bi79eppJQBK+u86fZsK2VC3WJ7tzz4gmrzb0FZtOEsVmCDueYwvOfTNM
D5gl3iyU0dJdonrhwHTGU2/ZR3uokeQIQG4rVPT6ojlDuPVyX2bVSQ7dxc31vWiGI8qBcMtYpCiu
eC639mUcFcDq5EudN3JXFiYJby3em1ke9EX56GrroZh5FhrT2zt8z8TDrHEx3jcv2SVb815qadxv
f6zq46Izdp3RoUh3QkrWQUOVXqzzGbebYPbyhq6F0dBed4M6PW85Ga/TcCqG4lNX5wtADWp7NWNc
aIhnyOiN2u0weTi6rOrTlKqPVUFCYCpe4O6Zvq4sN8EogRZqX6bKf06GUaVMhZ/N6zUZikNVEhyz
otPdnOQd672X2mE+8oRxdnvtuS3YOZeezsCbjL5qm5fZUZ5zDIAIN5xp/3FY9zpx07X5BabfNdXK
kyqTg6aph7EfHmcpjhk0Jd8e5v9kWQLq1K5kxitf1swReLKDDGZUP5G4d9xEfqq1gklN0f5htYYT
76Yc1xHnmsL4mwsMWdnNvsFW2DlG+dUlthtg/3HWNCNKMnHRFvh7xjT+0+8iLWoQp95WsostX9pO
shScjengYUc9N3Y8DZsR6FZ9nFc3hzYyf9KEB5puU0gEoR11dRKDdVnrHnJGC5dFKea3fFrjcnJP
ydY/5SBlqjxr9soyh02U7Hdj8+ZNn+zrNWPwHfdiZ7QvKb7JxAqLoSQjrObtTQ5zTl/WOQdHcSOv
WI8ZVmCFM0CxadBQ5Qo/wKd2TiO91oOZBmPttqAHw1C06/34LWsmgfGibuapwhT+zv9YYCHpcnsV
unzJ2S/prvukmvZxyDzoNEPgFsD8Bc+myQMmLG6gw1yQuCyc67p56hZ7Bz+LffQQYdpyWlLlY62y
WKlosjr7pHriguvni6bOjzYpbr7riH/9nH8s5K4xTgg8KIh63kQZjo2EVGVTc1vIAIOpnMmXu5r3
pNTtvsxNYKroWXZTW92CaSQ4G9XyFfiTYQF7cUR86W0tOSdU481sxl+3ts4Yg8QTe89gzOY0tDoD
ITHm8Tazdpdx7hrLeWGtBOrq+rlkswHOepNiCludNT1tamA7SZRaXTzm+UVJspTkRgFYPr/m6rp3
RtEGmtF91NPwmKRFbLvT0TOG78q2fzFmtnby3ta4rEu6jYVNbi4Ue8t4SJNG9830fh5OUAynarup
psKUDxJw2jrx6tnKdXQA7/ThsiQstCqj/2g0m84tH4+WO+1tS7/i2PCb3NdonaUWQeYsD6ncpqCf
oTgmih4TMnVvw5BeeBhihNqIv4SZOD9ear4YC+7mG/dh9LVRMoQqO0MAHAwOC6Qm3xV0xCrzx7Sl
96Xz/A0qn7P89AJT0S5aPgHJ9+qCdVK54B0hqnzX0fvvHUu7sef9NrYOOCBTQ2Kn0diyW89qAT+6
c3dlVsZq/toOY5D0SzwU66M33hkzw2o9GV6/W9Lt1VBbyI3ZxkO/vLENOuHDc1FX7zytNmg8A2mp
ps+TOx4Vp2G1rDItawBduZv+1ClDRTNNp2lMos1YuP/28pFhApvmdAhGxbS6iDwsQXprj5WsNHDI
1Dm8chUj6A37j7J2/1ux/OhhYNIfe9D9+IuGPPe5Rg89tBhXC/EOYB8ZmQZ7eKwAGXDUUMR75xKL
l3h4BitN/6BVJsNT4u1UUziB6zSRqtaxrXYd3tqUEmMJV6NgVCyVNyVlNwfigrF47YHt1Fr9O/bZ
rdyAW53Ufmo1b5fZzks6djs6HriL8qIMYqdbZR6uVcfczsNW6dN+WOvrqMyvmtRu25Q8epN2m+2c
U2N5tfqVIFLvYWV8YyN4rRIQRNchu9BoosFKr5U2hCrDw4htZY9vizpgxAtlVRsh2eEKrWhyp0KH
Aq74qMohtLbyflpFc10eF0WNZ2E82G66t1I7Tor60ElxtlDkWqLtGSih9PKS/1RJdjRN+TS2M6R0
dyATw70B6J30CVa5W2psskfedbOf4jqZYTEPV9yIm9DpnH9ZPVyGjlO4K/uSLf7632ZXhzorlBjc
8nXuEzhkmf1hLJRdcGcnKZJAvYOLnisfzMxQI+mMFlMlFKW2UT+q+xFPPXvMuvFaDgZmPLaE5rJC
wDd0FhTl1C7sBRkW6mZ7b7viYLF6UVvCrtam3c0Ik3xdKkdzFFfTbDEVZr2ldzslrX9zQ/nIB/7/
O83ezgHeS+qxkhxWz6GVXFae6GmJ8t67tR14LG9S0OujBvtKPc+G9p9sc6yOTb0BEBj/5ayOyny8
VEX9U9xjDdXWvSqTsbPuuIY00hdLzx+JFnZgPJpVNNnJrrY62G/V1eV+mLQIIWU4bCy8Cxp5wAzh
LNvu3a24NYV5HlMzLlb716yV/xaW75LSCerMvp9XZ6YICB0L0AoHLDW71BR+GDUvJoN4xN/7Laft
zJi2ZwQLNe+eG6lDAJG72TI5yMfY4eNvK0bMkOe9FYKI6Rwk1cEa4QaIDPaUTGEaLW+ARuQLdAfb
LR4MXHx0dY1ntIOW9NjPJCxhRwifNLm5vFnbdnCK7VFv1p3W2/FibFc8nY9zmcY4zYSwXQHfBVhn
mtX+5rqHwpX4cBEn4lSQPmV/THGfxiBnvyX2o2qvJwyGf+CZAOHmGBcl9bwDZ9p7SX2migImFxo4
rlXRqq7btRLZ2bCro66Oz7NL17j1Y9A4gO7r5p4GL08CCZZ9hCB5R3AmaDb9claSot+5hgJL+s4N
GbIWdjPUbXfDRjxDIqDOepzlNZID42tSjEPtsowQpBQJOMj0bVHZQToWU6zkxtucE/KXKRdrtkkx
go4y1hgsqn2d+abLck5ZdWiQNaaIS5MvhFu2X0M5x7Y3nStkc77ZlAA//Nce9NrSHFm/qOIlW5e/
O5uhU1j4WP1XkZZHYVokDeeXcnWOU8phpYkPcsif5ErAd6PtnALSYDPH1lh/icShAk7ynBHVs8Aj
Ku7U4HUJlWV7wTFlx5Nuw42hxsCghZ4BVDsfK2mz/B9OmgubwXrdCOIci1mEXt/cjDL3AF20o9rI
Y2pX10lzoh5wZrYUpB2LnxtYlGveFo+O0P05SWmB9O8RNKzT1x20yGhmxxVuJuyZEbafJH09a6on
vm7NLo6LZqvud80Co/SU26qLfcmL1Qxv2lDf2BlOoa1ub0zicZfg8AqyOzbNs10vh2xNTosFmpos
h8m9742tC2qOaye884g33XKfeTUrGpbifVv1vaf1pyF3IX/AjLP7KGX/N+XltRr/jRaglsQciqOm
rynQQ4Sf93nR3LBR0h1gRZg6S6wB6jjFvYppvOmZjXMu0RFQElH/WTUTsKNEbUXa2whFezEwZXaV
a9VPTCLwPAyooqs6HQEaOPdhHmRz4FZZ6PYD/XDPjNeHvTFzS14q1k89joUWufHJ5HJ0rYeuLEIP
xc90n4nQ1uRe+p4PCbPGgFXWV13mP17t3ZbWlX4qk2BgnWUb1ot0nW+rT/8zx4JlbRp4+H1tfYf5
snZAAIW1fH2wKlisygvcqh9ZqecKmygj1894gQONVa/ODE4maVkauz2p6fza55whrV6eFNFFKJ2C
hpqSbP+pbv245gTNNutTVjuIBtaXqmMjkwwvm7ZG8HzYFuNAP9MkVbkIuik/1BMnbo/SyvP2CM7/
x9mZ7TauZFn0iwhwHl4lipptyVPafiHsdJrzFJz59b14ux9uqVIW0G+Fi4KVnCJOnLP32nsxiG0X
qE9+9hbRhq208c+QEESp+pwsiaJqx9RrHHj0flJxBXm1SC1pnRrpvY0ks6KBnGbWeow6L26GVSop
9wJHKVgtfAGO7anp9N3YBsxap8lXTMlRUiDto0ggI4PnmBM94jSLIEcMVCNibFrwFuIoMZ7oOQvN
4+tS7Z6q3Fp1lUW65W8/LQn57TdRmr7WBbpY2XKWUvORlLOmQGY3jXjQrCWqsybulJZJvRQ0fsMg
XooRDxgqY5b7RaaG7ujQZenSt8mwjlYrubTuVkM/olicZ5zRb9J1GYlrWB0Y/letOMkhQDbD9OSK
XGhuOakXnB9R0zLVDBnLVq19ELPiuCXyoiiNJ22e2FdOzQMHc2uap1KTwYKAiKvsowRyTcJQQYXh
N/Zn0BAqONsxM1KVsSIY9CjtHPtQ1zOOSwHIledYGc4I6BdqztLe/DaYB8VFM5FLoz42KUmLyvCs
jY99YEcLqyfiy5fGvVWIlekH79M43g12ypGNOo6X0+r6hSJo+I8cOkpzEQtayb2gGCBsuQy9OFXc
QZ8w+2GsVcODUw4sgAiVEt9ZRa1Evzjd5nWwU+puVfX9KTPjc1j4uzYb1yFX0tsm/WKTkW6p7kkK
DdyRjUAYmUXpVfD3Jk8eZ6cCfdkFziLkKs59EhOAZMWV14cm3W5j39JyqIuWfnqdI7GvPYTw71Ne
SjxX+JaBbi1aicQcRNlLI4jpacY8IJIipvgtduR3VJ4mDTcAllvT5PKM5C23v+tW2dDtezWTZNuo
yi8E1G7kMAZWujunQEvLCR8hyktY1du0q/ZppJ0qp+xwbeXuZEXnOoYvAWaPYGVt1WjiOWKXo0+D
pWpoTkzrVqGQdsGIm08PV037SxlGZtehW0t1T8NB/66V0TVy6r0p3aXIR+Uw2vWp+msYrZcpwZKr
cTFysrL5QihZaRgxc9aLcwqd13bg0OOqpBxHj4E8gCe/D+X4lIpmlSdsogONfw7pd32WefpQbUMr
AHzMGNCq4gPqsmWW9g+TaOh5ZLtCxX7UVVuVQiBulWWuRMeipALVW39nKtIqrtV2WQYt87mAkRg+
oz6vuJeK+SkC5clpmKaZzlOghR9jmDHSiTxBYWFpCjJQy7OmYSvhIlQtaZvjR1OZHDUT/ALWozVz
xr0h1G7RWPmZjI+FWcDb18VS7zVcmDWWMlq7dvtRJ9huCzqJ6cDXlbCqcQasjGgpn/0S4cbQ8kPF
tmoKj4u75/jIzCB9bybOBYO+r20gWH6hHyqzPitWu+f8djAsfz0p6DB1dI0Jo6U8W8c0QyPJWlpS
d28NjI+jjh+A+2gjeFKtXVgTpRjyBYbqIov4/xo68xZcbH16nBhkVfaEXAeJa671XlXKq9IpEamU
+R3f9q7KqmylJuGvUVOx3UQbOa/R3GsPI5o7lEDDg9DpDAaltGrtfG+EI3NNE/RaV9zbTZjdo1/a
JiErTmWupao8oey7w87wLcX1RxXrOZ/PyOwzqw6xnNzpkm2sSeI++mbymGvVt1rjbzKyfavqR6RR
FE3heBKjusMKbPF2Fq6jRQ+SL7ZjpSDyMPo9FYNbmtafRlLBU0o5HWbqjwxhzKKY6mcpsXfZ2L6i
EAxJjbdR24zRXSqPy05iiEHD8SmSFWUeAb/ScvPCUd6KyTxmY7eirc+2a/jolzkFqEXwUZCgpBsx
uCEZpTHeIZ1mbI1MpcQsp7TSd4cOx1KG1E0m409bSYcsjT/bTntW6/BZxXmxkKoaIw6qlKhJiL8p
rdzLWzy2cVickiq4R/kwbDJd+daS8U8pyU9qp3gRBuUMR4TUj+91Gp0mxfYmOn88SbreMDQTBLuL
xIDQqeOqk3o0brpfQDvCAm1y9lcSL+irhzzlMF4U40vQ13eIWGR6X+FLmPjPFL2kDrEwGm2It5Oe
f9ii5SmGXVQq62ZQUbLOR9HG2llzKayoL+1Uu/QvnnI6ISqVb5lgkpTUl9HXp303G2tLGQVp0D9U
TYOJSntifQoWIT7muUbW5GljJAgFZJVOfiojrGIxkXzzoGFhp+3qOi0wqHEEElWPtMTDZYDAS2a4
kCkC4z/62Kp7J+KtOyQj7d889Vqsi4u4jtdGKx9Dn/UbONh9F6r7KZt9CCHngNJEYmzKaCTbB2kY
Vj5aG72knpzsCaH+WHDmLk75fMgZyYzg7RiXrSMzM3H6x8mvn8JYWdY0e1alhQZTpddgjSiNRJ/x
UShrQzIyN8altKjGYTNI8SGo0nu5K9fozePfSlD8ZmBH3I+anTFXc/wJUJOMG7M2N7HmW9tO1j8R
qkMBDRlzdWXpoQR5sNT8qxmRIMo0LmBELXQ+onpSvTgwHFdIsCgtI2Y1LvgmC7Y64oaZP+mRdG6n
D6Nn6JmlbL2tlDyKInsMewlddvM8iXYlMRLsAuRZBnCVCqnHFEgrBb0Gh87k1fEZdphtfHLijgnn
KH7ptvbRGcqmNcYN1tKzEpvLotdWsdlzKc4DJgcwVu0xdTjgy0W/NTrrGcHCZ847iTIHuf1Uvqqa
thddscll1oXUwf6t+8ei1nGxYZ63hHhJUvPQQpNb2olGlkoifVo00GrqHz559L2JGj70KluNnRV3
QziRYti9jGW3J/TKHRMTN5j2MWntKo+IRJIJjYK9rnp1QJfNTlnhGuOuymnfSA7DntLqDlNKGyYQ
5wKhYlAjCylZjVhD7oaOjsgssSLlBXJKXVMZZuV300fdIjH9lyiIPvQxwf3arXPml4ta0GGCUHag
jMD0Wzr7SnJQjTndayU19qI3JRgNSbTDddwsrLxaoW1/NnvtXgW1YiCSqMt87cv+loQUeWE7ocEw
g6oXbq/JCMRgoLlMgnbfhPbjWJofuZx9WbrOLFbPR17m2RymwymA/nUep+HbT4dHzZbSk6T0+Jel
WfrA+LkPVCTttbaSEgZyljVanHMFkPRJJGzOmcz5qECZX+yHQjyNA+4Z1rRF0gg6mMSWSQbkttxc
1iXSLkKydmXJJqoLmq/1CLZgSukVadp9bOJLatQPYuHW0ajTdULF3BaILzKdwZuTV3R5WqzeqNBw
C9VEUGnE/M1qIIoJ6i9leKoNedeYNKRt8UfR5EcGlsgD42at1HPPniIF4yLywpglXreqk2ZXd2Uc
/C7i8hlcAxFkaABcbEWELwQRrioNnemUFo+883jeaa2WcsVUZ9LexaATcE+TYIoZIPlJQZlaPskR
0shUQtgShtoBJ27IgHjW9ljj19AJ4s+a+DNr8D7bNe4EvRTvXU4MVJD3n+xAxiJuZW0ZY3SxhwSh
ai/cJrR6Gm7Oe4YKdmGo6h6f8nNXVgxTuc/GSCu/5eoIWHtNTHSwpYXxzXfe64HIckziiqXiVYkH
DnDlPQvjLh6cg0ZUjGMaqzjsT7SrHExAw3fkFy9p5P8e6vo3XofBDdr+oW3Bp2oaMKwB8W/VVnst
hM3c4WvS0ToXuMnNyHoxfHNfY9TLs5cqG99g7Z4wi9SuXios4VbAGRFbYhnJDCh65nTdXeroB8yB
mB3yxJPwTEa5Ss8lqfeZn/5OOJJlkV2CFUcByczvXMI05+63bpO0PfK2fB1q2N5rVk5YG/GhtpvX
pK85ZhfZ3iCeNrOlQ1IanpVoB6ehSagqWGUGvm21rfnAjabaIvK/S6ixGElswIzjWss2lgTkNhxY
f4gB7B341XGBobBvix2qbs4v1h+ORcdGkjDP0UboI9Je7E0doVdKnH1XEJKVN8hpR0+OdVpC6sDk
ImBsLO3judhL9Pg94ItzZIcglF4cSranqmHYQVeZIiUdvosMkW6KSCTUtWmZ5dj78/hFt2JpaebI
0mcjcRMU+DXjkpoTSjJW8Ww19cE55MjWJObesmxEkI7BItP1S90K13WN6iVVnQdRdu4wcNLMZtgB
j//RijNjUTa21zOPRfcUZYs+SBh3mTtGWa2bReFjl+X5cgjsl34g/1UdtnHcu6JoXoIu9FJseps0
jew7Xcld/JFr2orLdKLOMzTVXOcyObfFJA6GkPa2FXpOaWIpaI2FHiLWHJB4LoKabbeV6beP7Btm
e9830s5u+3c/4h81WWihHPlxzOLDMEYnq7I+J3Z7/oBJoWB8xKLageN87gflTtdAZqjUPDbH8iGt
vdhH3N4ygtchdKpl/tBwYJp665HBAaJw/4kZzzmWcrrT0bH1K1SW2TmOyn1mMF2S83vDSU9tkj0O
83iryAuPQvVuKEd/oSICwma7122Ggt28JdeEJDk4XZqxP8Y1vRYh4wbVHE9Jy1MQttRc4caJEcop
qnLCfPwkpzKeKBZ69N5rR6PLBb4gx5AHYFce93rlHGQdkhr21yDLQXKkzHYDn9KjtxGIjnVUL0yq
HdPh7g+J+Paz7NDqYj0UwbBSFcR4TmNni4KJ31JMYhuwx6+iUheeErGClPGK4MmW0arZD+CrpZSJ
Ks+etYtlFssW9BU7dsYtU0Lc5MwQR4ctbrKAvSTy3JMIMVNIPqf/4RvA6l1LvMNStwcPZPxj4xfp
0g4sV55buY2E079EyURZjhRUepUG9Y+IwYpZ0AGWfZed1ChNHhg/05zM9XUbInq0Bb0dTnD6IjJp
xcc6L2ydK9i74WMO8c4usxPBpSvZNjfzJk6yDYIw2kI5wb5hsbLo08QWihVdd+aDNCyCdioNyk3x
25zYDNFQMRdEgioHfG2hfvZ1+VcacF4zRusVHc9ONVtPz+Vnx852HDo4fVTksJizVr0d5L3S0s1L
5C5YmVLxJ0WXU9RJzNsAa4VWFq3E1hvtrljpPRusNtAoltJzzyzWzvSS0d0Ear3C/hdE+WunCnmd
tfGbPwQfOdYvV5jRLh3Cg9wbj1iTTrqOEDlFqB8N8bdhmAsLQ8NST4L7ktJmGSfROWM11qf4bAVg
MQqxU+P0qZwo8bOKtvKE0yzvjJWBlxL3z0FMjGXVWrzHKOC1FkJOYKI41qSAOk9uePEoDyOzf1dz
e3BtDtHQdQKOUSTELK25mzdEHSzm5Mw+/VZI9Ws4IUcPxErKcKI11Z+OfpdiUajEDdpR/gz9WOWg
DDkNEplmdz2gGa4BnIiQuCjiKjH0r6g4HnUxIo4MV5pCg1FzBKxWbfydDii9C9oCQ6odOw5/nSKO
o0nqYKnjXQjABeRA/JbCH7jpFcJfpG/8S4NfQ1EObCqTubV9wokrkxlKPob3TYdmbMzVe7mZ97UM
05FwghcWxbOP9MVkWra0JQyVOahEuQ4ZQfltB5+WSRHZwIhh0euvdOBULiU7uApdpq7snpHZP9it
fif32a7poZQyqkPWO71I1vQLc/h2SLGR5QnGeOTpmoOar8+eYO9pq7Ka6P/IH4mK2bmJd6OoyXRN
Dl1KIthkfBE49lzqJoIi2BsdHrcI75bFuDGxa+wyVAaUB6iCa+25DOL7TMm9qR7ffa17ItL0c9Cz
3zHbQeg0Xxx4105HXwJekrGxEK/KtYENNHlqo2knRLoqaih1VbiBqcGrh+czCDd0bGYXJSNwdAHG
SGepi/1jLNS3IKUThCs/WKRG2K7bXiDyKvpF4xvuGLW/QHaTgUqi70qLtLm8RSFL6bpSEIlNCVaM
EjfiIkyGGOWX9ToNHXM9J3jtq+TA4YD8Cn8DeOxcc+OK2vktc1pYqFa8pmxDgTs1GxGnj3JZP5qh
yexG56HZGQlzZTUslBZ6iJnF7/S5d6ii74XOC8IEdxeRODj2w85hcL0w1fpOEAUrAmdJpbexsRe1
XcjZqxEbjcjkhTUU83fwq1OVV1Rd60jHSamYw1IxBogm+TuKol0t8DpO3UMrm/YjkJFT0Q8fhZEe
R+l3Di8Fd/93XAUvzAdfZsZLM3WvfS2+zJLYPY3xgkwlh0gvRYduA4Fi1VhUHeG8alY8dkj3q2pw
Bw62lpFtkkKRF+BK95AI7mMEJxMzfR1zOw42dI9i3LdEjzDWU3Gg10+mrgKCtAnuLLG1amsTphan
o+zdsjQ2t/jNikTq/YyjU65x7i6QgSY29NRQib4ZXpl5Fd9iW6/RLI1f9AqmJbAYN19qN5h6V6iB
l4HoWcIAMBwBxqX1U1qt25Q2OqPBn6/kyoVc5p4XtuJY5CUC7CPIl+9gX9G7/flPX+MqKhcwwEin
bekP0kxOHVfhEvDcwnebHdwYdxaV3eBoGlcwkcrMDPwXc7BTEUuPE6EbzVTdtf5AarmZwjyTunAl
akpkMErY/XoqTVpSDvnPAdAmzBvrwi52jZO/xYWxKww+6SSTMcumCVG/Ar0c/DkkMNNbVPTAI7KT
oRufVUOfPii1T9JktsnE6aKYKbsAME25wPGKHSySsHcPxe/EKfc+YwFrjA5ykXxJo3AHvx29yUIe
rWvAp4YVQpznEt+lrMZH5nIrE2FcO2rPRo2pMSPN3POVm0/72qs0//d/3arAqeK+16R84+tno/1S
inXZdTfeJOUKPvGfb+Vff5z+OA4whjkbvJzBJveSI/g0bcmsiohN6cZLdQVurFygTc1KtwtctMWm
F7/D8TDirlXRvTFIW3SW5N54c+e/9hdG4z9v9L8uJVQI0Y4mJyFEKbvT3GnDKHYxesoyWMKyXt6K
T1KvPY8LFqSjd7k8NPyOGvTrpC5WuWPViwbPzDhXQV2BDX2Ko/Og9a9FTN2Sx86+ttT12DCCMjn7
dyYD+rHdZ+SCzSMFrLvYuXRorAbFHWWCUTxJuf/cYaS6cXeu/aMv1r4SVxyIFhKmVAIcNNQj5Ehy
rAxvvEdXViTZ+c93tA1MK5B17okF59cpVml9ixJ95R9+GZibhmbAveYFLW1nJ7hBAwJ1bOA37su1
D+AyMZcotP/7l88cWUpXr7MWvTct5zAIzAM/v5valc9MvljuENxRF2h2ikTV2oKGXWJ8cQmGoSGP
8nJkLmNlS+YRtHU8yNULHY4bPTasw/sGAb8I96j6XUKtFgqCs0jd63127moV20TKSc1YRU35GEsW
tKtpl07pqcP91zbbmlLy50u48g3LF6vQWAbSUCcTtO4axFBbQQjqzHPQ+8+oufc2Dv0bT+QfnO1f
vmN5fsf+9R1TYxi2QdNskze2trHD8Y3BzErn+OpLaPtSrDaLKOnfk059wNlwNxtGusRYxk1wCNJm
HRrKOkaGxjEJLkGpRa7pRDgekPkTHs6km8KOTL3NwHyfM7wrYeXiepjNMjn9+WbNj/Vvl3Cx4DE+
SVO17MmN61ILSlfLbF37E6nTdk4x/Pk3tGs/ov7nfRo6yvwgl9KNSuOmqtRFrA6PSZbfB7TC1ara
ED7EwPhQQPrw0UCM9nPXO+vEdBaFz/A7qGBWChsN8dG0sRJ3085EUxeHkxcMTBUjFQRFtreQ6Riz
0kwN1mavIzTJdmHabTqJHkgvr8eyXkNAdhNHv/EGXPvkLxZY+lV04KKcDa8P7/CjeFKb3WNRvPFw
rr3JF0vh0Or1aI4NnTJ74mXh6Gfe5fkpqn3OFO8/P5y/XQKakMv0YU1meoSnjfIv8QCcPU+Ek8et
dONb/OuiNf/5iySuuEIHXWklG+oS7/dT7mXr1ktO5Q4Z/vLnK/jb2zX/xEUdWDS1o1c1HG9WLi9P
G3IqSVJ27D++In39/BN/exDzT1wsirUFVCbCQLdBVHkcgmFZxMhv0LyOGEbjWxTqa49i/u//Wk4a
jL+dCGYguS/vHLoTeplCMlMefr6IeVW6/NTni7hYrTq58gHJkUBRtqGbJ2wc5o0n8E959Lc/fbGK
xL6ig1ow5mRyjocIwAuIg5q+xvgpu01qWV92O1abshLQkYeS/obaVceuLpGHxSb2GAd37s9X+bdw
tvkqL9eavkhM6KfFpgw06pUwP8J4OXY6xj7dYRI1MfQwxI1Y3muv3sX3rwwKhBdLJg0TdMwiH4a9
Wcgvlpo+mam6/vmC/ppaO1/RxSrgNDLLctPMnxApcx4bzbb3pLVO3O+NX5jvzV8en31RE0mtITU+
+UMb7b6St/JLsnNWleJ239GXfsgenacbvzO/Dn/7nYvFAJ1dojstKTHoaIbfeG292LW3ghyBpXRW
VvKmurHjzP/wv/3QxZJgs5XahsMFxdtgAwNuPd8wqP63Hsm1G3axHrRGjMa5ZlUzz81BX00bfave
S2dI3h7EvVuPZX7Af7uKi/VA0gvNLBQq4dyBCK6i4S98mIgGsOJRZeJnEz4oTO1E0+uNnq3381O6
8k7bF8tEXk1+KIFxIt+qOzq5tfbhQzi+vFQi6db9u3ZlF+uFM8HlGhst32Tt2HhZRDw4M45hKN8k
q9pM0JR1szqNNjD1gt7h4ucrm5/+3+7nxdLQmrHjV6NabKweSbUWzwCU0EAUJlzb7u+wNq5+/qG/
9m/4ZO2LdQH7qFU6Or+EXfeu+IC7v2ES/XvaWWvZjVf58WaIxbVrulgcoolwpzIBRR9ojCvSmMzn
AW98ACWxHlB1yeGpFGxUzvxfcRt8jiCwwri5hwF27rQB/5XvtOtAdzyzZsb68w24sgj/d7wycC8m
ESSE4B5Xe9uLO3Ahmt9VNE+UTV+maDvqw88/dmXbvMxXLpTJr/DxFBvE1eS90/Kjv2tkt05E/zR6
/vLa6BefIQMJE/nuPFddj+D/ULa4qWufiKpU1jY6A098mJ5Y3i5o/trZ4vXRLz5BFX01Tn72MKAA
0GaiddHl/sIMw00sTUcU5W4N61QpjePUDji7iJRwys+f76ZuXFmlrflV+1cZInxNbtI8R1KCu1uE
vqeClBW6eq57FJxGraHgpAcsD8uUKIUzHm5sIY3ZraEyytvJsLuFb8qBW8bzAV4K7cNk0DlrrYkZ
bPeeaa1DL02cwr7Bc1Is1ck4SY11T1nL/FjPxVIxgz+2qr20Ata+YbxGjvEwWdVDZcaf0tDjFGtB
y7RB8NwSebVS7elZHvJvW6i9Ry6A19K/Rwyib50QlCferedEwrfA9/8BdWzblBJDTCLZrQbMkd4j
dXUeA1LGQVjrBBYYD1XcFa6ROq5qR7bLzPneURR1IXVYJ7mQO2iFW1+tfuno0Famk9lel6Rb5kBM
H6CBrFFZI2fodOzi9vDLLnzwCxoyN/IXCrdtyMCsq6FeQn167cBV+UG4c2ow1nH4KKlMAwLMwWb/
NkzNMZIGKGHTV95Xz2GFaF/F4QZ4/iMc0+chw1QipYW8rqtoOwQEqSKHhp7R0mLEQGXE8FziTGld
O5OSZd4WZ0krnsaazCxi/1pL2WQ2G28TbJit3ndSTyAEMUswOHKINeous8Hdqj1ne314sjLgPgxB
34ZeUeBm9AKGqP3Q+ngOAdvOdxxlVBnRhsyKfR8RbiYLJHSWxiQesFqOg6KeduwrOG4nCwwipL1G
L5Ag2YjVxwh6XHMKnf5optN5MJtTbJi/YLdB11IwpWIV8FFM9IZ4iJv20zC1s54331Llk3aotO98
N4zcfeVUS/5KHVV1zf5Ze2UVeUCtUHbJ3RHSy7FRhLSoCTWcw+yXspgFkW3w3Oj0/YWVfxgi8lB8
ndrcPOuwxykoNTcMAMHmJB7EsHRLBUZDjO9TqRrc+xJMGuYkkjrcE0OKlZ9saCixm7zAO80Z7qGN
CJYg4RZls/Lg+JaxhDK4LuMc02nxu2QWBd0Z/G1GfnRYlbFLlJ5G4yveG0b1ZUT2B2hpWtyi/mMU
pQJQt2xdyniEQxkHEBt3GjdAWhYWujYRBzvqxZ0WI4gsgTJXUfWqdEhKB/sbVfydVCUEjfXhg1Dy
O6tXrIXFNAY06gnq4UPK97+Ucaowlyt2nW2ue5DljGPRmM9ecImxiBvqTboYVUzJzmxowDWN0XOv
yWRipXQD+9h0HUTWrgjyV9wZ2VJro9e8DhN3qq0cVptwe5HvLIlg08g+OHa0bpUB8rGJEiPpl0KZ
joVfP0adPjcgkV5MzTqGspI7E11HvflK6/yxCnA0RKHxNA1UDQ7g10lPngBewc2Z0l+SKN4Mf3hp
24RhvEDnPIR4Aiv7IeeVLAPVWQ4ZpXpEhH1LbKQQmymc3gjomt9IguzV/BQm1p8BZdaiUqy1pjCE
m1cUJUiXQwu+IZWmP9B/p80kO/u4DL5QEtyNYGeWeT/cJb2E2dSZAR0Tqob+0ZyafWTALwRUEC2F
UB/0Dn1Db5cbUOqoWQUbctqCQCkVUa8kezoMoeay5O31oN0WZf48jrXXq/+A2HFhhOV95+dvXUnv
Rgu/NB2BsaLF33nD//CNfudYaCFUgA5B4apmfzLr5q3Br6/1qEMHtblrZVzQxBf4cUpfPakRGDVo
7S3G/z78E5em3ktQTce4cVYOnkFAm0iEkbusStAsi7HNv5gufjcOdGlodrKrOgJE0awdb+PZnyCm
F2QEygKXLcjCZPzltD5YkArQhxpqDeHlPMTKD2bH2Ita48NGXsdcEpgS4RXdXqgjYPoBNWWbrqN4
ziq2uEu1lB/KCRe3MQIcdTB6h6tOhqpvd66u6Uxh9INRJyerz/4Yav3BTjPw7uoH3zQPGd4Cp4h2
cq38wVC6lcuREQqmYwH935a6p4DoGhZBZ5u240do0vVkA/RGZzpWMH1XsHigGpbJOlMwYSkCQiFL
zadRSgD6fEQSkJuCBC4QCwcCqnU84bKXy9+KKh6RYm3aQNtFSdgDgW3ZLLDS5LpH6xV5W1aS1MZE
XUGNiGkjd2vefAG5pqNH1sHccoc8f5M1eV/OTCzMycGyN/LXZExCvnZxbDB0L3+uBexrpcDFOSfN
stIRippsmLy8EfyaLuuc3S0zD4PBCaTWcQ6TOQbSkGl9UjRnkKw8dwVSsKw1q5mgboEnjk3rLdHQ
skhBtTfG4FGiK67K4jFXqo8Shyz4FmIUKqRyY5HcjUjdAmHvdHShC7vD1hugWRrKVxt23TiZu1xU
SEOM8Kjk0SHLxINMegHQAL5O3VjJJFZFIsbbr/PPJMNP5IeUwCESce0NuBCvNCwcJVa6azWZE1Qt
H5xROYEG/FVH8gHO6GYCn5OaUCd8rTxaabETWKVTf4CJ1oC4A0rpaC+iaHdlbniajTOhEYWXqMUM
3ev3yDmt1Wj0x0FVnnJJPXX2bJLTPka9ejfK4iyDgyrNryzVbnQ9rnRgbPvibFOkKMXaqSDuz1W8
OYPRSY/+k7Ym9GWh/zKCXfTr53fin9Dr/y6H7cuzTdoOxjQyNd7oQjn3nb6cCN3pe0o9x9r2BShm
I5QXUJtddfR3g7jP9pGzIpZjpxR6AeweaC7QJ3nwdc4qFbKHVEPwMAvOpGhtGsW6yOPCtSSFj05+
n2TpqwOY2ANgnWZIyAiHDLt0eASjc19r6ppIH/IlsF/libSU07zECCkfauSCqPMM1UVMsLYG41iR
5yD1g9f1NVJIC+5cY1oLU8+gryYPKDkPDkiynt1i9oe3C0Rg2wb3a9dXFYlUbIg/38Fr5b11caDI
7KzJcCPlm+YV8KSXe6EH7hC+2zrzxs/iRm9qPiz893NChfyfZTxAVkWoc1NHkMmSl49Je+N0e+28
dXF4j7CptbFGP6rUX+LsHILw1q1bZ/Rr/+qL99iwkHLIFvdGqV/L5kOLb9yNKx0h6+JEbo1FE0sd
KgfMtc8jL5mo1Y8waF8DSeRuV9gUeMZHR3j2jYd8pY1iXRzMh1rxJWekZayuqViqaRlsKLaXqAHD
ZfcxffsLsUhcHOo33ir1Sk/FvGjiYaoRxKHxvENQdyxcs/BQZJ+U4Mjow/E+FEmHl7N3pST1Mic7
qym6ARn91WAJGc5d/GgFfNF+uxPTuIeSjAIu6X6ladrc+DdeWaUc86IBKOG5y0uZvhkExiZa/O8t
iZZlunDOspu5kWvf2LquvEfmxSG2yXwIspSzwIq1XygmnlA3/j//9MWm6IBVRllRFxudOr5rW5az
/0dGNOd+82Jh6GsM2JOPWkb3h5ryn96Nknq6KdNd0JuXocGwcuP1nL+nv6wO5sXqoApNhkUIJiPj
WLEtvegMEQ6QKgKjF2R8d9qt+NMrq4V5sVoMipynY8fdCqXETUV3tkv9QZEb7+cLufKZmfP1/atZ
0WVw/VEuF0hqqYt7uVhAa3tERbOScorvn3/kSpPNvFg8yHLJC/yyxYYYBq+Rv5riBYK+m8Y7p3/6
+SeuXcfFcgGGq7LpLhSbqIiOamC8EyvMNYmjZiFa/vk3/lFG/eWhGxdLhDkAK9El9Dlxi8+x1t6r
ob0PnOS7zOR9FwQ4IeLPIIoB/dJEKcI7KEJPdZo9m5X80gj51JDHwmg6vvG+X3k3/ikx/vXw1CDq
4xrPP/EDL4nxKaAH+LdUAFcWAONiAchJW4cckSabSex058skKfPnu3jlZTAuPn+htR3c5iTZgChz
zUJ6bv0+Xnd180IC5G950Kobj+vKK2FcrAacVQOE6DUlHeTJFHZiRdzVqD4Dg7lxKdfu0cUikBcW
WuIYO5SUeiV/1UB08PNNutY0/ae5+K9Hy0JWZPLEn+486xUcHrrWpR65ysOw7F11IZb+g2Wu+s/s
xv5+7VIu1oEqCtusgE2xMaVVgC/QAMv886Vce94XHz9orDiS/oez71qOHLuy/RVFv2MG3kyM9HBg
E0ikNyRfEDRJeO/x9XeB6qupRjGZCkWoO6rUJMzBMdssk7OJpTTmGBzhHuq00OLK5EINo//wuBIW
y5+SpYpJhzq1UNC/gT2L3Hestj+/wJ15xC9WfRhXChsJEDFgfWYH4xJd4cZDlChgIsjaz7e416Pk
Fwe7MnGSIoTF7KWdb6Aob/qrcpXZ/waW7c5n4BfrGTL88KJSGqQdJhjtRnrG+0Co65XTUhtSHrqk
TyqDWigZzkjqAAFFbDXtMpclhQtaxYN5fe8plouf57O0yBGe0tRw6FNBBp8VuOQMOhuwK64F8enn
Ab0TrvLcX481FtYCBR0puE8HcqnSbAQBDi9hza2gKmgxcjmo7DgdBCnqjJ/veO/NFguoT5nGGwoc
QLD8iflrC3Qzk5kdZFek9EGj5s4a5RcrqaMFsEsZvBSkDtccy5mhMD34LvdyKn6xgPipjYFaFuf9
BlgytbyhkjqotMGpUGN7Kx9h/O6sJW6xllootVYiLUQWA72suaIebPtsn6bxo/e4d4PFQpLpIIMx
u4c85V15ajfQpMbc9qH0phVkRofSWqwBcP/ofb5Q3t+EBNxiWcmorE1liHFjTdgZar4N8nNroEWo
sTBEwADC3FQD1x690c4YLeFRV+3O0f8FFfvlfGDjgoOjEO7boP8Qe7wO/oTUC+7Pk/nOTOMWR2fE
c2kEVdzEmsQc/CpUkaTTz1e+s0y4+Y6/PDfCJ9SMAC+0eDFS04pWueoNtaFIfBNG8+db3BuaxdpP
8gBFjAi3oHjUNfgPAWpGkEz5+eJfOJjvPvhinSepIsAOCK13Cu4tPMsestlPJ89ZF5RhrW55Vy6i
E/xlYelBl2rO8fAK6hk9SmTADsNZhsSahWlq7oniakeBRRJITK4H+ZmE4cH0bTnHi8C+gUEl7UOc
cajNiUOXQg7jK7TlzcCD+hyDLJ/AkMP2mdGQeG4/+TOqsRlR2x+hGhkFejDIHmhIvcl3sCuS6xwl
V8Hbxl1miH76XA6SO0HLOEaNGXZDmzbqP2oGlHGP558gLn9L8/yzFMZV3KAom4qQ8oGWUFVA3kse
Dz3cgZhZ6BUauaj5cKxMxhr+5WHPoggfo0AfoCE+81dD6FSwNMoDaXqDsuqurUVnYmgwIbsNQIaH
2kvNbGa4tIJ8apLhBpKsEygxGOlwl4YON8wMxM1MpQ1qitcUCDoWDKpL+ew5//M3vTNh6MW+yshw
jYtbFGTQKILTQoFGCQOt+uE/27bpxdZKUZBkHCQesAk4r4ihU7WHn5/7+1UqL6GHcSui4QjHTNOD
9C0XBgA28pufL33nPJCXuEMI6QZ0HpWI2qxWnzFAlApSpc2BOvNvNOrvvcFi96TYjvZGGlXXWo9O
YCrqbH+StVobtZkIT2BLRdfqQ9TR16b8+9qVlzBEduiyVEj7HKajEEPuBayUUgrhsoVSH3wtKwd0
3KcafVMPJCjIgULaIAfbMvF6ECeb5B0WWNCirZRVB6HACRqK0G+ooRsJxVVBgJaIP0LAwEuhGBg/
A8Gho0HEQEkWXDeAEd4amQLc1r8wEjpVRVXSkM7qzbqBynHLRIHaJFWpJT31KfTyK4TTsBXQ9IrN
WGTK/rjheohzVSno+5NQ5YCzAr6eVsGJGriDL8hXUBOO0HVw+RgebmW9Zmv/2c+Lo6xEDicksKNl
hB0YZyj04wQmaQQHwFG+QqrUxoKCgiTEMbVpw02gLnT8+BZxtc5nkwncow5eMxRWW95ICqBkpNYU
A+hkMnnkTEIOn8duBz0CFIQVzy5ExuwKdGu5AD3cL5o1PN2TTgVtByMpnZUMQg5JeIMHw3uObocM
ByFG4uBjN+AFhgDSeRV1gOwP7DbgNlGE61wEdJtKdYg2aAmd2tDsvvVQAG0Z7sb34Y4eR2cWJPZC
1mx5cM7oOn2H6tlRbhg3GoptDrEruo1XPOx/QRUtn5oGTMJGvERM4Yhts6FiVMtFCbDp0EPPV6A1
RvIdMfBsJoA8jTgb2SST0cFAEs4aDbb7R9jB7+MVWV6ctMog9BmbjbmFQlUjvMA4zRL8z6TuHhyG
d1bYEo1WKa0YCxEqhlXtfZYQfCV051k/bxLf75vyV9frl7PcB/hLahrYKtdcDflXTpcreGJCc/U/
ubzCLbZliHJXPqBsAIeDqdrlkQHbTliKKQ8C9u+fXuEW23IbUxSoLFIMMxMrwFkLhZqHVfjvv6rC
LsJcNm+6AgKxwOdNnpFVaEkW9JtUFHaHyf/z6NwJpL44Fb8Mfh6AOd9BKNyC8s0AsW1KayQKe1oI
/m7+4GD8GovfN0yFXezPKHCgjBbFqImv5H0Gq5un7MMHEK3R+c/KN5Mdr0Lr7QpAz2u8nglYsx9e
YiEtgSV2sSk7MulQNUQqGfxH81lh5xH/5bWRZIHvwDf4ZDJ6p3LuowMFbeSfx/QLIPbd+y5WI/QC
vAAQ7NxqRHhioKbOu+iAquiPo00L5fSxhEgOjEmp9DCJEIuOAIeAQ1kUB3aTrdjpPECP1KcAcING
HlTXJagYNVJi5Mw2zs98d06AqeYpwUq7ASJDUNvm0USFbkQoG+F0CTrINYFBO8GNu09BLuZCtc5X
Q19YEQ9NuKQwocSilcqjugM3x8TfvfAiHEf510cLESkxH8Rq0pYudN9PdCzs4jC/yrOcKeTyULEc
Phlq4uF4n0Jci9kXgWSJEGIeOWpUy5n5pkSULjfxqacnDY1kM6dTGcbNfaQ1NNTVuqQ3IsjK13K1
ahJoTnQF/CuUpF7zOUTow+hcpuxTztIPWyX3luAiC2BoUeQ5QAysxuh1dp6mGkIJDUbEBiSO9Tmv
pbSHaeC8J303jousADpHQi3PvEdJLiDcoXA+URSoP/ndKeqpXBVhTaNlIgWWNJ/QJlt4al5Oj6bt
nZsvNkqPKhHKyLj5hFNeop5pKXqww89Z83evtdgjwTqCeAcNcksLzArr7zmgOiD4rgAqgdBTZ/zV
zwvvW6YlOjdLEnU2en1PKZDh8j/9TbWGuhSurkFDzhoMWs801A11oBuKy3QJ13BKfg1PcBNXQ+MR
VONOwWhJtAboJszBb8itMhLsKH9O4FhWAASTaiCBqhHtGRy6VT+/7Z2T56u98MsepnReKNHwFbTg
3S16FtPD8/zy86XvzPqvcvIvlx7ARB18CcDhYnJ8SCLMxo5MbCYwfv/5Bt/HExAsxkz55QbFNKVt
zWCuRZxeBZDpFMcHo3Lv0ZdbEdRGeJnBFKCmeFtCUgIGdc0uDWmL8+j0wU3u5DXKV2f1l+eHmVsR
8GGafJFBIGiqUwdJhyspoAOZyjz/PEj3PvBiN4CHTJJy7Axfz2lNgOlGYvqyp/18cX6+yjeL8osq
9ssrwJZoSCABMUvW1WbHV5uCEbS4CmyZ7oD96B2KDjQ+g7UalLv4Et5eOWz0IIYEzt8IgzFgYKED
/CRDM3ITwH609wTDa+FKIAD2LUCqqYm8C1dGDFHY8gChmtnOGTr40hRd6vlYArjDAzrZe4c/KuQ/
e7MLUISAw1DVJK4EGwEgwbaRj2pI1HSkYgEvpSEc8fPr3+MGfJXQf3n9FGJwgD9ClyRZQRm0MATA
oiaCZr3KG5UJV8cgJmiOPLjdnU+5pDvXORf5TTAAhuDtFAb+XAelftBXYOeZ/c2HXBKeJYkXWNpH
PTfjIZUGaDC9C4rS5NNJhYyPMVaDyiewx0hBaoc5rVSG+si/RpC4T6F47zBQnvFjmIHWwFKDGBjv
IS/O16lGN93158G+ty8vOdN10CG1HBAQ4aFcJCpuzVRHQWB3HGj+UIAMZvzX4MJwOoWKeHyp21ki
jdWzqdTznNJrcdwhRrCkbob4SfCkU2ooIYlQakp8byYxw+wHW+FH5PPXiguiB5/tzmayZGFHk9wo
3nwkSpQCCbvQrKj+IwgBI2FLAIV/Hp07Z8ZvRGmpbruSnXJLHgcI5NfSfgqKs9ADV87EVwiRA3uY
23yVnH++n3Rnvszz6JeZn9GhCKln5HJ5A8HVEhbcfgwp/KLe+rFn1rCC+Pk+9+Y899f7eAxbd8OA
80nmYdwDvZ3Uf5UgQvjz1bk7+xe92B2ZgfLCPsWS8mQ0GYWhP7ctPgxNwZC1qACUlV5TEa6qrb/O
eRi1CNkZ2rgbiWtAd0KBErJopjTKt5gGpKybkFSxJTDa0W4a6h3fowrJgM5P1xNSe5AWgD6EN/uh
R4G0hXabVLxNDQ01MOX28/t8P9UQ6P11tGpGUKBkRudWJx6CbtMyAuq98B5gHnz1O6Afeck7RdlT
hDDsXCLYxq/wCLEonZsI9wIxdI12IBD76Lvfe5PFdy8kFMjSEMSVAc7AAuDwsBHa1mFqKKL3IGv9
fsuTl+xSaBl3MM7Au1SQDYS09VoWysPP3+HepRdRMADHtOxzuLTfxJCbg7jl+GgbvNONl5cUUr6P
EQejKAj5RfRy4qZ2ISTnihXg+JhPoBXekpTaoPRlZWx7ZGhGH8DiCYsEGk0NvCh4raunB/Ntnle/
nxrykmzaNTS8oSMPu0D3ymSrgroKnf7zEN679KJ5pkgUHXJ+gXKsomBfB8wgexOH+MGefAc+AzvU
v64UOZAl2FfKkgmqAaAykAMVaoevOAhYfgZTs4E81UtRQdAPfmQpN0ETFWznVHBiwEwzpNtNuAuC
+MG7fr+ZyvK8CH7ZTAOQNMWpxiZXA4AfHEETB+X6UEJgaGgfae7cWVDyIn2qBNjEAbIMpCckhyhI
yFXtpZTBPC39/2w9LYmCYoiAISjwFtC80D3oDI/99GA93ZkMS1og34kRfJRC7GsTbOSzQKNEGVYj
Hvl5rt3BW8pLmtzUlUIG7bm59j8jruH+5SCU8224WJdmb4b6DPaEvx1wjQbyMmk3RQ8+/VcF8Zsl
JC2+PZ8HfiwXIAaL9D4dWLh0Sw78DPWajTcQyd0rnASfApZAJTNnWjXuj1F08uonv9+OVKPSMPOA
r4nFTaUZV2BFTBEsQGTSorIasPvA/6zAxMupQuu8FDgDEQcCEuZQMH4eunvb0RKaHPD+BLsMrNPO
4IxATYwBLfsB+QABhk/zIbxNcgOMAPnBgH0f6MjS4mAALCNqp/l+vInzx2kswURD037UmLmzc0uL
gKDrxDEvAT2EpBxalzjQZvXcn4fqzgpcwpaZiukoLMDcSms0e8QKavJ51E0wOknhxwLB6J9vA5vY
73flJSa94TPowFRo8oVtl8JCKXCSmAkJQNEXRo6dvoIhdYdgrY7PYojKIJwCOwKl2IzQI7caGbQd
Mg5Wdm2t6HJLbSOA4gj86eHrRNPvkNSCtGsS+KT1YAvUMjmNdK3UKSiJUhMcJ6cBvUUp4I8lfCoK
hk1hFg1XO597ngZl04MOB0QX7LNZHprQkd2VA3yrKC0Uh52glGeZRitXoPmXCgqsYc8FehlK6MhQ
6E5DMR2XHqEA5Pk+bPZQ5wtwCPJRvaJbwaAUgCoUmYfDUH/NIKjKC9CqxOyERVYW7JLR+6Rr+smv
yy2I8NuhBsdTocZzNqT4cfnci6yG4ToyFOxpFAXGrvD1aGCpBi/1Y+ZJVoWfUtkm+ahksLjG/KUX
WkiZy8KKGpp9zAW9Gg3DhmNBeAq47kaJnd10FdTiepSpxix1oTRaq0Uk7IdWZkmToYlXy/DkA1EP
mtVDC/5CZID516jAJb7RfGiGxbiVPdigKtSl8CDo2Jd5tx5wGBEqoc4eTJVXDOh5DVvbbEOtxBHl
iqkD9FdhLTmFUhLc/RQfNiFw95aLAIruDSn6yoTwwYktebSwRyj4V0coXn16Y7uJwL2Znch6UYLZ
olRNeiBnN6+JWK3h2koNKMhgxrC2ixjovKZKAwFO6iLSzC2pWa0dGq2Lcb7A+1OBmVePxuRQbCJm
oh8UAu/UTeQlHJ9Pq0z2Zn5Mo/U63Eh1+dk38Z1N0ArPD9n484r/ZmNeYvAZiM7XHQWho76B5azn
uU3UNPD3ls0gmawyVWx4dazriEP5cRsz1FMlJcevJfzf78P/+Ld898+71P/4X/z9PS/GCmD+ZvHX
f2yLW3ZsqtutcV+L/51/9V8/+tdf/Icbvld5DXre8qf+8ku4/p/3116b17/8Rc+asBn37a0aD7e6
TZqvG+BJ55/8d//j325fVzmNxe3vf7znbQYh3cPND/Psjz//0+rj73+IAsMqiBdFyDPz6NYJcwD2
37/e788f3rymuM6qTl7/tsmrT3iEPbzM7bVu/v4HI0r/BbUGmmNERmQZek5V+tu//guDEqnEsTzL
yPP+mOVVE/z9D4qV8Us8IyosB2F5hZ+TAtgV/fO/Kf/FcKKAhS+J8lyyZ/74/w/8l0/5f5/2b1mb
7nKQLOu//8HOB9X/zas/B0AWOby8KMr8kuU1DgMkmrwsvHYa3KI1fw8zdqdWEduooYpssn8uNej6
qINZuWi2N5ohq4Cm/DKMfz7Vr0+x0HL67TMsM8amgLgFtvHwGm+gBp262OlRXjZlQ96UVvIoyllA
036/3SLagRJ46SkpbpetabMwQNI1xY/cpV6pjW+jPakXLpjh8iZxAfB5JATJ/nUp/373RdAPDjUY
+GwQXqPVU7aqYGNvKu8grmiZgTRelyAIrwcXWoOR42ejstfP7MGZvCiv/f4Ei6ymoNK2A/M2vA4G
bH+B/wOzT4UGoA06j0Zt0punRW/0CjbTqkcSqz2G6At1D0rBi6Tn96eYY6tf8g1RCWKKr/AVmjVA
Eh+87tuNA2MS7qVeNyZtJa7/Fm5Zp360Y3875/+16BEt/PXGfOBToyxG4TW8BM/0zdthulE3fw27
6HjSICsS06R/pFe7KO7883VRXYdHHSdIAr/sHCdg3w6gm4ZX4VjivvGlfKM3cNdU00P6EhxZingr
ZXNQdG6TWYLL7CF6DvHZSY13uVHFZnGTdtTpYQD71R9e7gAKywNjw0oKLSy7/jkT+lh7eC7QWXXu
PYeV7nu5gdkQ8XXItiNYMCSHV6uVsu0rw3thoBoX1waEnZsVHG1sX4e4DuMIlmLElpgQyGFPGrrR
aoCzGWG33ZupVR+gLuJM8Ch1lUOgJYjROaPVha1/QBcSd4KHkhqrnY1XJsoGvgZab4KpbAZHwZnW
0IFftXtGa1+zXbMD6AGWha/0J+QYCPCSmu8MGkKyQms04Ai3kSoeYPukgd9gJrh6glldb+BdoQta
ZDYas5u2jDHq4YFFeLnhDEaTPytc8jLfiVfhF+SGemBIKp7JhaeX7u1EDWr8MHy9wSxXZc1ulW+S
U6PNthF6q1caioG9Ov+B3cDw9+obcOVUKw0IV1XICWx09enauvCpEVXlKT30urev9dzx1MD0DfZQ
2Z0bb6M94jOYcmisAUsaT6UcjnDb8JDq3JZywPm7ohMHJr9NW9UtOVO7iifCqoAP5bZYjZe6JrEj
r/IDUL47DNR2WEmrYUt7KtQUhB1CVPBUYdJolTU6A0iJaJLpsCLTPCQZOvsWHhWtvDKr9MpfwWDe
U7b0nOyRnO8infpAEnjs1eyd2/J2mGn5a3AS7fiACJh1EaZTgEGu09f0UK3TS49HRyFcFvD40HKh
NzLaD7zbvQdr76W/wN+jdsdXhqRn1M03jdXZFOiqlmcom9CmNoMNKV4reC4JY6RW+wo1JVXaQTvl
n/xGK1K9TYZxo9a8C/sxPQFq7YL5BJ4AJBzO+Xm4ijscJGj3hXq7GeYd9hi/wirCJ5Hbv0Uv/CEm
yrHV68voYtXDJmcDuZEe61IErOvQfHBQ0D9BGbItsT6nVWqWkg7r07MCPyydfW7f2VWEDZvWafRl
QcdkEATirTX4j2iSJgOIYeSemkCjcAMJj8tgxBsGP82g5Y4U2qT0AZlLS2KVztSAga04UdT8naJt
divjw2wnu9HrDtxhLT5ku8IotkVABhKf69zInAhyJyr/HIoqveOfadfbZ62qHOvLsJLXndpImr8S
NsnW08RdA7iew+19QEmJ+MSus02jc26Fz7ZV9jIZcrXVYBsLEo0HkgOnPsuEBThc/FAOMYC60IeD
hKY5adUKgvi7DGsXFrJq5sylZl3U4rW3BZS8xFVmxXOd+Yxg+qFxh8QR14UurmfdDp3bQ/DCOyov
uM/s4Wn7z5IrniaJyDtvV94iI9jKO+mQnn07wXZyjbal6SMDBHP6mqyDFdUSSGRPqcrrvNnNMx5n
lyZihSK07yqCD4TRsU8xNpZt/tmPKjz/ANHBbH2RXZic1KGaPfcH/yVz2EYNUrPD5DSlPeAa3hH9
8022QRS1Ey6vyC0cyoVb6RogF0EPrsKBOYQnHsLtavQpH8MdWjvjWsK/oEC/99elJh1KFWo2T/w+
WfUX7i3fx/tIow70LoMv9k4++Wd05NCi4Hdo/1mhKa95jF6nQ1uU1sJdoyeOb3on7DDhPr+FZ2Yj
vssWazXwBN0GVgonAJKepkuzqWxode/HE2XDDmCNJCs6pJCK89f0Tlzl52zbH3IXu+YbQAKn4lRv
4AZzTE3pIBy4SBXwSOxR2ItQ29nQ2uBme9oJj+0bPLjiLbMfP3jMCviiwgz2XQavfj3Y4lN5HBD8
YeeIj6/VBTNU8565wyCrs6Uj/iVu4xO9Fp0sVwO7POLr9kR08i36nVdmB/ThATx6accfcgtMGvE4
y4mpENd49oBXABZqBdsJYd/CaJWwBgNHXVIcRi069E+VztmTXhrcjdbkY7nmDaCptdqqLYC3fSOw
Y0O6CTxUQJxUy48QYD57sLK7+UcYk8HlB5668LnyoI8GwZKDD7dArNBqk12SC3p0NOkOCYxyt8EZ
fixbygDKx/Cg0q/CMHbL7Xqb3+evnpntAJo5+QefXmF7wL6hshs0H3YpfBV2OaPKh8bl17xTvBTn
7BxhY/auOX4fN7fgTLtCOLmqV74K/yYzsMR3GDG9MvhbisoUBI6gRKIzgxYchhLxVuTwDuvIbz10
jizIm1W3HqZ0EjYual3BH4Q0Ru4oH60Fw5Fbl8NkAOZNWLJw92LcysQ7QcNjIJDUzvqOQNcFvVKe
oLv4IIpcJL5/BjSsJDLwDWCRRS3iNwiYRXDeqcOrd4Nt4zgBiQh7ZoJODGys8IXRasdZ3j/IFRYl
yuVtlWX0Rsd1B20Q3JZ7ks30wHk4XUds5BFKSKd8EzowS3lJzwV6+uswVcWndIehqexo37kANZyo
T9aKj6EhHn5OYqQvhvNvkRTKLJwC/UzkdHPg/0tAC+u7lC55BLRPq61EQvJ0dN8uRrgBbE23YIqo
Dk5O3lbum0ScmkDYCzGPzhL9uCvISHYHRB7qloWqLdBwxMlWLzXJzdQ8EYYExkGPVWtNqduYCLje
6kokZGkd2aZEVbRjSrbeKtFo1UGWhpiHIy6wLqQmruPyupObL/uYwM8gxW8bQAhiF6XJftCS9WC4
2w6nF0IDTeWJtePU95uxez6845jAliUYkxES7Q2PRVg1Jw4cv+0tLvri4/JQECUx3tW9uLjr6VLi
z++VNqpb3F9cIdjIySkhhvPkIVh7MrxVjLL2W0qe5hJ3oG2hAonLTuS2fUGwSfa5drHskXy4LxNe
QXNCTV8Z5HUNvyzEOprxYV8QcxEXr/P5Olq29eED8gSNJ7Ug1hnmlNrlCf+8DBb6ouoO2HDD16zL
hL9sSan6+zkGfSO1CqtVHKhQEFcpshLI3j0CXeWuGnIyU/VFsV4c9QPmbfi/Xga8D42Ys9FeGifG
UzPW9oUhoOrhGDZS1QSkyOichgA5k6rYu8FzwkmlrQbVwPUboncYWWr+w04XdN2UiTrYzxE56vZG
JLG5ejcG8mydPfXIqWaprWqyQ4lR7XTzujk6PdmQ3RpuQGRt2bCuVgtdtde2fljLxFa0p5I4VkuO
lb4S9DV+SBVWOG11X/18Bc1EPYTqhNExC2BCao0c3xFuWzI5Z6rbkk1GdAsWhviyrNqqmyNLLP38
MRkChpOz3wPNbPRxzdnYml/J5jzO+xR5QXhviBg3/WbCcYIcfXy2iFzQwVIhl61CLoKYN0nV7cKc
XN1mVDyXfstVA1OUwnBQ7ma9sYnqqYXq4gvpn7qlmrcdrJgM/cPliN3qCjlvPB1hzwEngDkAzyIb
pe629n5UXUAJ9A7KNL2qxcRyY+KwKmtfXFkdkbq4mLKdhuB7REh+vrj405MlYb52mmw2xgaZgkQu
rrMviB3oWkT0As8dEKfVt5dYQzj8yZHj094NCYxAMDORievW+aLqO0zORN2Yz2dfS8mnYz31BMOL
42rzugZ2n9jPvvo8GgM+LeOOGkgLOOdnT4kAWzu2d4wWvgVOIpKYFgZbtgLiayC2ztdr8W9Bw4wm
+lk/4+ka3U7U4/7prScXFjm6gmUw5041qVZbh8YXE00Ex9oeId+xwHmDIie2APtR0vzFD/1pc5tb
Fb9sbrAEFkO+xOYGhzr1iXWfJu3NTbQco1hoWK2HQNUgwYSxn8jbCXMmXb2vW6NcXWWy9pBqwO8b
3MnjI7rft8Uc6H7IcHfiZIVjF11uUB2mjGe84KpY0Xq0GWx6l27VmvKqyWGghvqwGa4Yu9oENn+g
1iP94Bz8ov79NjK/PMBi24dmFsQnAiq4zgkgUkOtdTEImIAQLhoR8fcHikaC7O9FbC4lzFRwyLNo
4TW3AWdz8AJhLxU91nMI5ZY5a/z5WBL/2uj587z85fHmasgvHw7if10oVeH84cZ5sowEKUV+4F+b
Ans15JK124AG41l+Dm3E7a74LH9Q+vQmrybepRmjcpgNe6TBPwq18YowUEf9D0FW60B66UxvuBUt
Ee8WqdRzS2iUzUYtZnSrIv2p/YgOFVRpemckr4pA/N1rj53m5xcU/tok+/0FFzNzrCqGGjy84MXf
8HbwHOqlGWjiajh05JSDyu3bsgYsN5GdCoco9moiOQxp7NoNDN8d9tnb1X6nj4keGjC4U5G9tnp5
DWBOoSGQwntepROEqGgSbnvnkbrO92EUysCMjJY7eEaLalTBBNI40Gxw9S8dYkEaIlIE8SypXoOX
9C1S8wflry/m/G/zVWYBwpE5lKGWoIMm7zuxKZngWmjSO9wpQWWIQzVZJevJwMixKrcWDOgFwALZ
Sr6KkvCWxczV0Bt6l2HJbcMzHXF5psOuyoguoyE+FQffkDQP8YAlI7RA0dYMgdyP1UesoEWH98+v
/cvTL2qXPAW+l89PwRUqkglB/YUzKuTHqR4ZlS6ZzaV5LRQVxIwHXMVva9TQSpckGlBkXlzyLGio
5rZiNQ8bkPLryYnd8l081uvErp1HNeIv0PDiGyGy5VgU+OH2RS8JmCF6XYkUNcGVeYdJHwMNmhfk
VlcJPbVDHhHFheSzrNdQpfj4eTWx8pdk0k/3Xuxno19FKbhiwdWByWD4ClZLzJ0meJ8mwJbtYshJ
FvvuXWGOzTMb2cmp5PYU+o+gClWg2lQaSiRAAMa+2iLHjdUw0WMngBe0OSLAA3UsUpleLR1Yu6ZQ
IFYx6YNUbUdQ9wiq7nCIRrbOHEeBgJNH8wZ0bxOWwEY0PkQFCRJI1jNaqsMRRZ1D6A5nzmjP7S+i
IOEKzsm5JbUDPj20Oz9K2M91xMfY4Qf7isAJ9pzhJM50GiE3bxU4sFHgMtCaRfYQPRU7Wg1WNFFW
OcpwIvatRJ0D7gyq7zSeABZwG+opR4MABwuZKROdWbxAXDAgIX6hdaAXSRNsiDB7pF+4Ys5/JGgQ
IwFB8bBCtQWtfESrHURVjZ4op97unrBtImQS5qd3IwQANC6M3wHnE1ki/le8Vhh0AtoL/PjIMBJx
V/fEs1KEf6zhqzCdM0FBdUtLCYAWgMmzOlEYVdeLsP7ESk1RSjSSlYLa5nw8Nw6khrgNKlDFWwIN
TyLbYJuqymmCq542tGTY0YcBbk7YCPGsJQ6JwAjXwKJMPoyroOWjsqsqtxlYrWAuqv0ObFD5AxXt
OVKCCAvKXqHnSB9owjI7ITmAy8Me4HqJxvTwzG8GQWUQFOUGEzlgUsNqEGZiOn3N3MhVTv6bAteA
bI3VDXVEdVg1W9+krqlDH/Ir9dE6pWAC/3hFaQT5ZRNrjSk75W54VUy4l50kPbRT1FzaUvOReNDP
eOwYkfN86qJgoQINjZwChxhkHJHH70AwveQoLD4pu9bCviWgeDx0VggfcUjUYhtO1PAzh6otC19g
NYXm6aj3IKpWRt5rXGJ4nQbjX8B0RRSUkcd3qtjpDcqAqDbXep/N/+eE7WjUBgk/f8zBIdXpV7ii
CmiyPVWNDhloGMKXky6hcB4e2gkEWY0fEaqic41yA4HnY0dEl1tR2oh8rEQdFJ7TBKpKULdUeZMP
VOk9grIg4c0Ug5asWFPaNqhGldiLe2ztAkFwBF95pCeRCsUPcLpRRMkLvQKSHS2uk8SRlkw9DrsM
2WTgynryFNJEWnkTqfy5/LqS5gp3fpnXpcq6AhaF8CGr8F/EYwpPSCdVEER0jqBYqyMBcCHhrELO
Fj8ZbkTbs4PdnEQV60ZBlJuhIL2qDAERz3a0BSSxtKlYWGnPqO44kTkYZaDC4ghmHu6I5ayssMJa
lH0oq9krKzxp9j7awyq0u6uPX3aVK4yblQ2c4g3PhTDQi8Jps7tFs1a2tY2jSfeNwvVQo+2+eE9Q
5d5W57lEL3/lIHMPLIUNtqh6WAq+xjvttkAtV5nffU5SUfukODXRUGaGcelh2olub8t7iLfjk73y
yO59PdAqp3Agw3uBLzgaaWjnOcNq1BsNexu7ZzeV5u0njVnjH0PaBif8NnJflDEjLXYrp3+mAF3q
1nCA1WFZjwNUndsoKgh3gdq/YhlqhQMIYP1ea+I7vQvd8Azwi68Dkfz/uDuz5baxbGm/Sr8AKjAP
lwcgOJMiKVGydIOgJgDEPA9P/39wV3fZLB8ruq9O/FFVYTvKIghgD2tn5soMchzkYxaS+6ZbxdYx
PPbCpsgcpPIFyBNJ7hv1nPi2gRA3XlIBhk6tuV3h5K2trq8PjDR5nWe4Z58Uf6bct8UsvN63BFju
0rMJqVGD1vnz8M6aKfjs7rH2WkR0vqv7zA33/j2gt0M2wVzdC1uDxxbd1ed0HS8DF9/2WePqn1Nn
JKAoEWO79iDNMpiYYMUWo6zqXU3fjKsul50t8DnWFjNnWtRGDq/kta7qbQ174PGiyIW1cTJxEK0w
uEwX33rXursuxnuK0iMvvvsk431iqJGawWgTICrZIfQVPXjwNBV+0HY/1+703ThHoLPSFxlsP2iJ
fm7W/OSRgG7opM719wIyvOkjVCc8kuMrnPwdkXpv9Vp8hqVwJ76rPOiOv2H4z+st82/OcuG/Fm5K
/zx7kzWfGuyKPd7T1JVYrNwLM+jmVbGX3W6HNfOp4AX3x/ppZMxIi4TjgW53h8QxH7pdvXqtPiTb
34CbbCnDAvsV2wvmdsoHTMyYMgsh2fL7ymbns7u9v6y3UHicCXGaJSRiAix6wOZsUUS2eh63Ig+B
XYEfCJfRhl5RAWAplmftlo+yx+3AcDefsnv1KK9Vp/vI1iSucRfJMVsrwP9MJVt2R5vsDjd0hnnO
DghLctcttNfMGc7xHfcE4aIsVSdgc2wh3nj6EhSbP9GBh+HTsAn7W1MAPNM2arr97BF1VDwbULWG
yL5sEyCfRJ335kVZprRE1nYkza93GT7FBBTLdHTYxYsPteTCMnYv3QejH56nurrySnYHV35kKcTJ
+rXbqTpfvThe3+IZoXEvylO/jNbFuV6WMpPJ38QHkVw1W3WlLXuiRxmZWVS+UwcJjOHKP6Ugzad8
ay7CPb4a6lHdyYsQnPou2k8juYDZNB5azRFB9toFgRiy4RAyW1arKz4ixjqt0Do56IMEWsOEb6qx
NNNjc0f1FrzCgZhgeemGulp+ZiOG/HHYTn3XJNxiBsiMUk6D/nmBDAl3kWBnb8kWRDXadpDy+NtP
jHyPgc+c9tPj9dTMDAejRbt5U+FtRNXO7xmiG2OP2c/pO0E67w/91PeJyCNbmDMWKbdeE5YL+l3Q
pkxwwnfJh76itPC3H+q9fhdvrGkZug/tqrDHV2n6pZhclSlARtA4EMHpJDCtesJeFHD4YdNUbWMv
H9h0uR2SeDbYk6t2v6nvM4c3Wnx4zzENsDadCzv94O8kgrqJ8bV1Cp5+oVX74NVyhwP0VPnabkaR
zyjeKhZZRu4ntBf2CKi6ZPicwubY2jy3JIu/n8rcrabnCP6svnOd6s0abUzbi/BRdS1Wo3bJfaU0
P2wDHDzvRWouY8GfK4zDoZYm3UH6RBX7FlNebcaj2NtYq6i2wnN9NtI1lQ/nslZyzdw2vt+c3mME
YWPFXQ0LAfB0YKTr6t4/y+HecGMsEShFCpTNWOWuffVepY0MHIAVmsfAjJx6p+3YtFm7VWxkGOq9
jQAxiV2GPVfBxHr4AFKXOHpxGOvtoXOtV4Woerb+ysa1QgrnJWXoNyNkoESQbFvsZpaYWa+qx3o1
ne0NBxZxdJtTfMf3aJ6LNx41qa9outNN9eaR2eKE57eMdwBe7jO5ITQd6Y3RjwXvmqm7KBZKSXCm
nR7M6/QIxj2GjdSjw7Z4tuhTYYXRD/KBYc3RetEs4gdCmvFh7dyI4oTim+K+3XZMzn4ru9j/OIQd
LHm/hPB0JJ84up3u9+hPifRmdDnKY+x6UCDJQVrnAzIgdRW8LvIn68Tq+MxUdotzDBf/nDBjlpHL
7h+8t3CeE9l1KQ9QKKs3iXgm0xZxGjvKd/gVL3uwaPZTNr/83ftEGZpzTnlL73jU8qqnLHiGgS0E
m54zVtoIBAEHuJNJtTDOErBcBo/Od02pzK2FOnslKPaMRMLRL11vt0uqv9kTcRWL4FQ8SG42G+zs
mXlsi6v0lQZ5l9s4EGG+Cu4LR6G+Z1VO7fqxYzr3644Pv58e/6u3FgU3OJBrOQFpjAd8NXAXcrJV
/lhtrxxWonfdftP21L4r892C37aTl3ap7c2V+Gzs1VXCms/LBH2zFqObrZptivtWvDG39dIAEIEy
Dlrc9LwHpiicZAThamF9XjncrI7Adlm+UlQ4Hl93pTxFZ/VZ2zPd9I69KuHtmc8E19ohIUf9VJ7M
qjNL/JKBt7Ze0xlb0Rx+d1OcWQi0vX54k9iHGBrM39yVTjkker3JTTs59ksG9mp4MD5il1CmOU5P
OVtXvyBieBatwu31U7bsN/kuX9YwpuWmtZ/Ap/bW2dj5aHN3iAgW1zuegbHHmx016Ssriass3lgj
CB/8DF79lU8q06leCxUTXzzg8z0elX01E58/2tfrvblGoy4TVM8smhVnKIPC9gsbphc3Rgp5R1+V
rkUVcYpW1gs0K6mQvFwOtFNCD4fdM2QnVzK/ER/J2pxulBdpIZ2q+YdW8V2wHo3A6huFe081G7Gq
SDaZuFLtj/iVhnfjROSPyrbv7/KNZtjZB/MDt5V7aRO53UJ5yjJeZ1bPmpwPYu9xYxuWy25S5L9O
MSP17uSfWenMlb+AVF61tnF6M1eSOR+fvEOywIjiqXKMOeEcpxQgUn/MpsC6eZ7MxUfOMW4+fxCY
5GyYk1IGouojJvJaOkmLvFnK5qx8z5/ls/aULbyrzYhhlrDqpurC4Nr6LP1E2t1kdoCXzgUkiNPg
vkMcIexGlupPaaG5cm6/pU/BjP7/N33FqjMHz+AY+QGnvmNFAiMAxQBOfIYVlkNbuaRu/1GzvVrz
ifhMJhoXWBFoIGLPsTk0L5vlJy27HFaJV7D15QScYs44Pxcr0w72kkP1ixk2YQeWYz0qbM/2dalA
+AzPLQ4LEzsKFm2t88fryZzHQAHmXOTVwvsba8mtLwV4MavPI/0C7CDTY//kF/85fMMkKTjzbYJt
s1JcD5v+yT1v2e6uy4jkmb1GjMQDiSsA++pS3pAFdrVn3qZetAudRa25S9cYjL0R6euzj4SOYrni
1iPheyW57WM3MxbJAU4Y/J/Tqi1/k6izlLVS2spx3H8M7wynJ4smECb1MztV/DlJNFWX2aVy5LzI
HHoO7eCA0imazbbZf+Z78IgnHiOEObiEL9LNYyv3HK/Sb9ONsMFwXitsmU3tHc09hZgvL+Rds+Eg
YGsPmXuFY3CbdbMcNjhQlWt9XszbPZD+XHFjt1o2+FGZrr4r59bWhIiJHcFf5tl8UEER16p3CMdd
VJ8QMu3TbQ1Zx5b7Wj21R2zSyxMrMo/fmxAZz/Y22oe5uVgfOp+tEEvPG55KfX1umY6a2eVenuVr
pve6PoZv31/ZElbIpvhi8RBZRcL3uJ81q/EFgdPK/IZqwM4Oxvq67Lb0gJPcsgpbOyFUKMOpyvET
p5Bt/x1i5gRMw1FYeRj0mcHxASo9u6O/Z7woIMdv2kJlB2AsHXB5clOQj215pPjbDjPJ5VoP+b7d
Vfcpuo0GoDR8YO0yv3l33By/sRGVpPyDHKsB6kk4H7EmdPZ1Ze5UzETJDGIU46wwZwacr27DiEEm
b2fb54m5u9qf+l5aQXE68rK7y577C9007/q3Ck9UFcWEiYuaTTibeRec5Dc0NhQGlHSaSyqTE27N
ezzFy0tpP2crzz6rG2OlvFvEpaYLfqfaBUvvh7mfzvrF99chL/EZs5VzybaczPvFBbIKOrFkdgBo
zML7jsO9PwPcEp7LXXnMOCurS/NJBsppkC8ty5eBDBq0bO2xWYF8rXJHci/5KT1R/3xc3Rz1VnZf
CLMLOTDLYs7uf8BQI3uINDd5YDRcysvI1GgOioslxJzGPkqOzGZZ6d3wQVvze5Oj2LfhW7nEE4t1
IPzG8myshU8ws9yWHrs7qbexHkFC+ppyWMzPKEbuBh5/NKMUC5ZTMHp59iqHpQo1ihW5w+a65sXv
UqfeBS4/CyKAvEKOHMJAUE65xf3FXI6PXAd/+YWyptgNkA8p65Jv3T7yB/9QrBifLrKPh+ipfBNf
rO14b4JuJffDBpTQtNud5Bar+nF0dTt4Ul4ix5tThvawiNWWpcelOGNE6HvxVIGnDOtyDuzTLQk6
WeHiy0C/9DveiOQYnyJFAawfq9KSivEuOoizYo4P4ouI+m3l7U2nHB3tM3tXLv63/mPAo9HWKZuV
peIWd/kCzzIEPAt1D7pDSPtRXphn+Qjmea9EC9KUPtqdzPY0G5bJ3bWYR2/1vttq62KVHUAU1poD
2n5R36qtWK7Eb9GqfwxO1Upd8tCX53LByryJWMzyPSEBO8bsVuRVa+tpcsAjmKCapl2tniTnjS3d
31q7do3s2w5X8WfKslB/0IM2EKkW2kKPYSR2JyW7bl/YJEYNlMkAi9xttJi2iYfGad86JEScIxeU
eHillYfsxMF1njxVy3SBrhvcmVl3ZLzvzFOGvNKH4mDHdwtb2/qbCQ0CPOJ59HfKKthenZB1kgTr
o74A4VrEyLFJ5VpdqbCxs+3c1+qRIymToURtVoJ/GeC6gN+2sDRLRzkEHzEN/lem2nXhg5aYe+O5
v8vfqFfecFbZFK/R63jIXpVwodnBAsAalKKdX5E4HKV36x0Qe3gqP+qFBE4y2KinyvXwKgB3P6Nw
Y+M9FEA/R+tZA7sDdXaaZecYW+kwIV7WagBQQZKKfBQ8dU0ltgsfQVwmfUawHSDClUO1hLLhqOrQ
vQZV7TvsRpdqdR6ejFmMOhUkbVmy9698QAwmxkc4T+4RMmGDfGXt7R4mN6t0waAKXoCa7tXlQBcX
aI7OTuOzLkskid2ngDsXeIFd/SKshQWHhQNJPBxZgNMfi28YZX1an1e2+DflI7vXa5vx26Aeelfu
EXeC/4sAYCnkWz2f9pByLhxyp3sXt+Q2IeNwjJ30Mq57d9q/5Vn4hvrqRSqnxfsDOVR65utpkOkM
/heEwgFWpFNTICXenIJ/oT1Xy/iMoJlVqT4bh8CNneS1YxmfE6P+e4JF+gVd+RO1c8PHloo1WrHe
BU/lNxx5Mzt+psCbjpQcRh+6Q3+OXqtX5uUXl51Ym9+xOjcs6Wh2cYKnILxZSZanrV4oIzgGMqe4
8LS1slIKTvsVPS//3P73na9D9S4qCsQZ5mTSze16Wmk2fTwET81aX9DswGG1OqYz8Vwtsg/Lbea1
S5kDKnepDvKmXOA12n/BEEu/uvcfv8PNvePcUAX+lUferf0TRT+Jx/6LNzceiwcdaPmLJz3p3m6f
9I9Xm9qHfyDcdcK7EsPgjuMtVnrL8iFZjijR7OolvY920lrmQImk3zMpY65r/wvvlF/JEX564DfN
LXlVDWKq9MGTsEz2PlyGXaALX3rrgbTM3pZZ7VbKWluD+KyEU7ZF6vhOQqQ5j1b5kgjtTbNi57tq
k5PCJqNUsA7RF9/xVyQuRkmipSk4o8jmd03HD4+oiGtFa7QieDJfiDsvD+qs2JPb5M069js6JNG6
Gmhq2JNoJviC4fxuXPW39/PXxeUbwl0mgM2TLS4+HPWX7iiecha+B+Mt++SA03xDMhI8Ci/qu/je
X1iDvo+O/6iZ7n+aqi4vcXhJ/0HP5sel+Uf2+Y/7+lKHVR2+VbeNcz812z2FGCt8vIeX27/1f7C9
jqXgf2+m+5+yeb382EXH3/5nz5ygW3+YuqZJuq6jUjBodvtX05xgiH+I35vVJFUVVdma+iH/7JqT
5D90WVEUQm4UkTZkhb6qP5vm+F+qJJkyTXUmadYE9PwnPXOY8Pw0w00uLakG+gkF1atIc9/tmjYa
kRkHiTHLvR2WhebAzqaOs9ZIHWFE0TY2R6EL3MHKzvi7L0pqSN+/j8pu3kX0tZknL6TPpRM42vTm
Xgwny1fNlZpxZpYvEe0iFtgGyGg6VHdtMRz7qJ+Pme56an91JY6NyQil0wjLpmtWSbsU6pQIw3nh
1zPSivdKVBzJbjurdOanGEN3qmUXCuKYwD9KfuuM0+EvVJy0p9djgrlD3xUTDvc6G351ioEWByaA
SWkWbXTxU5RfVLF/YM46TGmMDe+lEuKzpwBVCCsFF8w9cz5QO6IYl5onX9BmVfReX/kTAIzYuNds
p4fKIq+fCpDXoO1nIb3JhbiWinmSo8SMOJvV3kYRoHpSRN/UMiXaf3PUHKVo3QhMPjB4smiMAAXz
7NvVl7Z6ZbKlWzMBFrNFbxBDdcf4SYSsJAq+/aFkq9GlSed9uuvaYuX5j1X8mBeHMHuowvvQ+swt
JLacU6ThKfIwWdYzzoZvqY5HQX42hrvcf+mzx64/1zIdLtkhSjYK/cTX+ElXH1So3AgphAzVP4DV
kQ04eK42yDMfxf6VQjV8Di2CVsC2IwLlUqv87DllVhWne25fCDoby3o23xfBD87e2O4NHBIEwZ9H
w4B1rDaXIOsLgXe/H0eewPA6Dh9R9txqj0rKMVJRHA/QRqzes6u11CAEDfYVVXEGEiqUQy9dynqF
bcM3wctAnzhLZzuMkyH0zdGOBQUqEF91RUs2uA0gl7UisoihszpaReoMS9MGTlsErVObcCsLOX7d
kiuo0EIKigP9us1ha66E9uYF1aH3zQzPaqPg6wHd6IcEQKXKWhyNnWJpbg9VEvsSestCAEwXfZza
AAASXTlp1ojblQ9+qjykKcoALzsaWjmfRjZok5e2C0s+KqC+Ruq5uBUDnYYYMYV9uOilYmHkHT9b
dEctkk6Kdp152kfa89ATxEpsdaaw9C3rSYFW7zgjlv4q0irYzydVR/fRhC++dfBIJx2qzCmkZBHl
OrXhFXqoxFSVrhicUALFO49StI9k2tyuKKHN/bU7JyGZp0N853cQdgy7mpI4Io8dTqqWdaf3QM4J
/8uN4C614NJ8wZEbzxFz/o7RfBuqhuzH6GXAwrcA/wuNO1W+3slkXiOwwyIa5wFWg+pk+tGqEKb2
FwvLUfNBJdNzjNTGoa/3oia4FUQzleQdW+3TOSkStP1PffkbvwZTMRHGRuVDbMWuVr+II3yk0Z3H
0XgqvPZixARtFgFIWXdnWI+Yca5lfReZLFBWMausbm9BpWlDvJWwsYVlzsR046VWgW8YFnhSy8ww
S2E+tES0RNomjIyTOPXlSwIqAANfAg+osJ7X3knmcddAsdizUROQ0RC6I9l1nZrv6xpGp2OCx/N4
qljkpaCtpF5+yooMgFds7axHqZH1q6B5/mHb+UXz8VSO/VUO/LmY67KK6biu6qo4lXM/1CKB7qel
pKSMjWpuQLaEBMSGh99f46YK/tdFLHRjpiQrknpTE4ZGSshrmE3NatIcHv54NW3l1WtmBTbyLCWo
fTQHE1jpnNwR/ZF+kFTwlRXrzwePv3+Hm8JQCL00U4vcmEn+wmxpmfAU9/e3+b2Y//uz/Os2b1qb
k7gZ/S7nEriUvnm0Vnszf0FSAyIXt+T0LJ6+uOD0gb+74I0aMG60JLMMnuuk9ZAw+3Ny2tMMVKhb
bdHNsgPcwk76IHJ19sWVfz5T/PNpmqIoG6JGI776XXb7w7DpEO9hBCkbE3mdXAaIZ0ggBSK3wAt+
ni+8r3TG3+vS23s1RUOaKhhVk26b5OkfbkWs1nl/xSxf0S49cZEWHXbQivGT1Mzz15B4FUSZSwAC
epglRD75F6/4lyP5x29xM4pEc+ylumwMFPSdS0j3TFdn/VNzDuYg/fpWOBuL6RuIuYvOaBnTi4Rl
xT+L6J8MKX7yC/j1w//rUdyMM0vpyqQP2+lLTKIpBDmY/dA6v1BAFqsvnKTkqZz73YO/GWRNctXH
UOSW0e19Fw9V5+EMVSRBaxh019XL3uknGoTc+2XxlIyz/KPbAK7/fsj9av5S3EoWjhEYpt2epOOu
1BJVZHLlFlLhgljxLDL+s6Py92GtWabMAGNYG6I6Hed/GNa5Jxl9mPJk2zkZF050VEmkhKOd5i8g
G+XL72/q5mz+rwtqrIuaJmq0of98Qa8yVXrm0cZNyqz8kCJBnp6n5PR7GSHY76/2i0fI3f11sZs3
malxI1xLEX1S/xSN7bwLrvP/4gqWrGmKymP820Lvqdjya7FkIGvsZx27uGpUq99f4ub0/Ocj++Ea
N1NQIwQ7ChKVhYAM9NWkfA7RtQSwuuNCOQ4gW/UHbST/3av64bo3r6ojrLz0Aq47wZwd2irUdyiX
YKhYZL96VdIvDlma9cPVbt5Vgh96YYUKUkji2RBCuZarsbKKCMx//zynx3UzvX+60E0BIA1K1QUZ
FzJQX2A2NQT59uoHu0T8yqL/14P9r3vSbqCHJBxMLfG51LSSTDqkcWPOIDZYtL9et6YH9Jv7+m7M
9cNU1kqtE4aBoSiT92WKd7WsHXJV3lgmnal6d5JC4YuV8hfTC5sb0ZqsbvjXuBkgSZzFFdYXSAGj
dVhUj7HVnX//rm7Q0+9j/6dL3IyK6BoLiVThy1yk6Xuo06Pu0ajixZeEU8EQX+mrpB1UI2Rh1Hbx
FX1226qwnkIyi5uvXAx/Ve/wbQyDzHJQCWC3nxevPrNyoRKxCUB4Tes+LzR68c+T2Nh/p2Nm8dWk
mB7gzSv96XrTC/jhlQ7pkHRXXIxmHcZpwdKP+zsj2WACNY7mVxjdV9fSfr4WQQhjIeJbNLuukk2F
Vk91OKU4SCGljTdDdKDeyZDncr72vpiQ0yf/7S4NiU0IEIfuh5s9qFQocsqrwJVR/Lai42c7HNe+
2OmmWf27i0wlxg+PMuiGvPM7y5iJ63AZrsulgYMfk3D53wzYH27mZohktdpkjFN27TdcKOjdS+fj
Uj6ESBXQ5tBy9GVl+ov1TJf+uqJysz2IUeFrnHmnHRXLiQvaNGnqWZXxq9jotOFls+koiQINm5b/
Bt78Xx3AfgIyf+so9n8RzGSl+d/RTAj818t7Vv0EaPITfyKamvWHKouSLMoKq7/BGfDfiCb/S9dE
U6IPC3sw5QcbMEn5Q1FAQS2ceSTjO2r5b0BT+UNUVUMC/9T5jSXL/wmgebuMKSZuYjrIqWaBnk7G
SD/PhS5J4tFUTFTmW5kuvVNLHGoGHQ5Oda/Oc2CI+Vd9XIp8s77886IG5axEH5rIfz9ftNY9qbmO
SNvlcBKhYCXcRXUzx4LQEWlEMSX0JOlO6Dj2NzXdAUhlu3htKvV8RCYsoZw0a8OJxpOMHF481iaE
ddGstcZ0pHynhmut8BaijGQlb5ulXqFlSHc9pg5tdBlC+megRfq4nff4xFaWd8J1bd365sVSianP
89bxK5QkvTlTyPLqVfdK5pbVeAu9AqDwUgx3cHQvtJBUCc0ZryAUZPqNVbUI5XwWjMKqVSuUWvUy
G6VF0Rq0jIjbeBJ8meAgvPOl1JR2UNQgnIWTesUq7ujqxQe+a7BlsdAXDMxTuV4bQjLPyx4cl9Nd
sL+GnhsF4tk39r51l5JJOQh0RMT2KI6uOlx8XXGSqzrLofQacKAedZzWdk4UP11baCj9EBm4JCAD
zBWF2t7A0jqdm8W3EpFTkphTCKWrhjC+RbSM5P6hzYOzlqfb0IRRD8KHsLAwtxFmxUDrgGesTUQb
np/PcOh0VXN0Ugvxva+vrYyGp0ibqV61KPNlnvAxQ/pyVfNjn6oPQofoTTYEoDLhPeiTzzEqZro0
XOoWcWwqdDs5KYIjQydaDFW5kgv9s4zo723N0VWSxPHoYcgDBKDYQ+JOAtUcDw6VMQOXfJkWK5aM
yFntvZfHudnggFHF+OYa4LINA4PWEw6p3Xish/E5lx76sV1JsopC8qke+FIjEgwGUf9aj+9pD8Yd
tCer0y/+aMw7egYiY2mRhwSy2vlzqelfpAYtyPBynbCvgKYm46gp/mWsPvMxWOsV7aRiccoSjHRh
4jBhtAkoJPwGlykkOFVVz+UKD03lDlaE1qTczQJ09lws8PqV7G+DAbVP+ZxE3mZAP56FyrIuX/3S
R1yl4aST2YJY4RQb9aQeJKQItfhImRWS3raa52K5C+ruWJnFmvwzz7ay4lTV1ovA8T1TMEhRjL0X
oesAU1UyfWWY6l3Yd3eWyPeipesa5TOt7FeSZW7Ys53Y8g9qO55G3zgFXb0dYcoqTZvVkb7SUsww
/eQihMo5xjyoDO7Jxbi08hRIh9CybugoNF7VMTn0fFNFy1ZVJr8FmbjKZWldQCZUQ7bNNHWv4jQV
ldXnUKO6GapvqjguQfEOnKzmcQQ7EZSnUlzH9SmRhp0+KJsrKWMIuXBdUPrOlg3J9VsUAfi6tB4j
ByGpab5XhbAVJOVNy8StMfqzmrWA0e4YHUIen8Sw2tBYdqxtP8YIbsxLUCKDamNUkeW+s8x5pynz
Lk9mCZGBJg5offRihTqQaeCaAr5Fqpp9SGnveGL+qmriftSYUvIhjw3XyqtjGYmHITIXhafsokiv
vjhU39Q235dWGlU1jYA+kcdxs543wyALjSLSSUhtk6yjBUF/8/rLI9otIsW5XBRFTddMju1QYfpN
iViTpdcUfka31HRE87fq0VsEdEIFs7dwRX7BDAwdeYawTsf118FEN6eN71eHH1TokcUmU79NCC/9
pm6DQPZnkpIxNl9b9CPf9/D/iKz9/7OaoWD4TTWzvVT/sC/BJbn8VNBMP/RnQWPIf1BhThysJRqy
/CNFa4p/QI6qFrCNOnG3MqPiT4pWNv6QDVwGscgxSbhl5f43RSuLf0yqBQ3LU5V4Ogng6T+wNf3O
wP5U3VNuqd9rIwxSIX1vZkDG2aKPmzKch20qumZn6k+WPNTbxCuB8MpomOUFrQ9EAWlFLW29nLiN
Ui/Kg1ko8bHWr9Yu7bCFLln6aqVdR0O11UPPkcRr8Nj51kBbTp/NM70Jlp6UPIvRKF4wbU7O/ZgW
iMmEop5pehpsrGs2oqmOoT/hmKyZVU7yhjGd//CCDv+8tR8h0b8V/QQrWyqwnSlKZAvfTsU8G70i
tIpoLvaFtZFNbJGEvsB8oUY17UvBF0c0SZzKs5snrFLQ0hAvKszB29CFq5BZWZRV0TyqVNo6c8yx
Ra9SZ82Y+dskHS1Y1+SZolKHrMsxLdGCi1lF/V4fjUUhmTM5reeaWjiqkp7lIVpqV/U5y2O3b+IH
uS9QYElK5xZE9zyCODwMTfVgylA0pYwKNrGgTpJxnTRoLzvx1RuNjnClbK2p9LkmQ0wTQp5q6C1j
dRMZLQZZ7IWPWpUnHyKuzYgEq4zOW7hNpSboTyg7NIWqfvasYtsm+iK4JoptDFRsGiopKcBqqoMC
y4w3Dz30kLSDLQz8vShpo3vRyuMHIaFCVT3JOukZXFqfVMcxQlYp9oADeT1SvgoUHKU5sJ2MNXYo
AlooxQzoFgwy/ELqsNgKFv3bGHdj4lRqPfpjH00bzr7rtkeW2nSIn+ViOKkJiYr9qBaXTNOuL3Im
EbEb6Z5z9cmms41akXcJnp5uOaBpIZ3DW0heiH7Pj0I3qgRzK45BN9eUsXMzGZK4KEhLNxvJmtVD
kayzXpBow5TaPUGxmGj9fqzibHE7eFg82Jo0Cwd1tuBJqvHj4XssetMKOjGcw4ObZyXPadcJ8lWQ
VudS84QNFgRoYs0unWlGqK7bWKEvr5XUD+osBMTRIM7TSqQJphq9Zdp3+IjqCmeFhgbVLqBrM/J3
1VhXTFBa1DStzx2/zX3HHLytnHqRTK1kKBQ5WbDVhuop7YtnJS2PJO28D5qCXGOIHwM6pwJALpQO
k4iiMzFNqotjrw57lj+a8UZOB3gZiMXe0oz7qulfi6jH2KfIGPOCitCiaXvafbBuJ0ZkFmJr7mp+
jCAy6sjk1RP/TteMZyXw6ZDxJqnTYHE+0DszOvRmo60yr6bjsa27t4go5Hlwlc373oDS9hRhP1At
d0GprIskku+tRBnuw54QYkek/N2pPrVwWpniVqS++CZ3Ee2f+JPNRL95y7q8nnneKFHOGc+NVNyL
hbTUO0r5CoMahfSBB4vuj2uAWoyhsQtjDByujfjSBPkVR4a6d9NSedTlhF4j1dtmAdJ59uONgac+
jYxBz+31EDM9ieWyqUmLTEkgOY10XKnXa3VXiW08y1VGcVbgXzpq8tSInPbrpDDVZWoQVtMOVrwO
k0xwoHuEVWKVd3LshTtPip8jP0aO6yul03h+cooj1Z+reYiAt1JwYoJTXzRpoc7IhgrvvTbClF1P
Vo2l49g61khLc8NfXMmrdsNKpzFHQk7uh+ljryOrkM0+eg6Ckj7Z6yhvs9qX9pGHoUKqlMOiCjLs
UmRQ9yDs5llerCIveh0ymEBTSDh1STlTszWfxcDCTMVzyuraOlGDt4RPrvW0NM1M04cL7U11ZZQp
prGDeW8aZgREc0VdTOTqaSwDYWkklKOWVL2GlNAzuWGy5vXVWAhJ7KjWsKoNnc4RpZXurrVYPcfB
JBbwxDcWw3areXG/b69jPBstsXdqkhhehCLxFmpa5KuasMovis6/zWl2H0MG+6UqQGU1bfs/zmmt
KMMhEWvsQcW7NERdq9FL0HCzMTmvhIxjqRytfr+Q/O2ShoQQy1SAnLHd0283Pavsr56gisFcEQYb
1uczTOVVNX6OJY37Zm9fE2v3+yv+nZWg2uF6JApNW5/0nR79ATYMzTRQlDG+/j/SrmvJbVyJfhGr
GMD0KlFUnhz9wnJa5gAGMHz9PRh7dziQruCdrX1bl90C2Gg0uk+f41dxfWuYmNq0Cs/uxi3AEMfS
uCm69Dh0zSqEF1w2fXLD2ygeGTZqSDB+CjprBjUf0YvOfIJRW0vB07G9g7q6G8ogu/xDfbjZbeQP
Bk/pDdSqTm72YtLxKFTC3C8N4tWFu4jVqy6OJAmLAMNEJR9tTMsFY5dp2MBdiCA6akA/WDeryldi
cHJMewDqHjur8aYwXmM+jQLPb46+UmRbhpdZ4mR7VSuvNQCpdNQ5qG3jXjOf+6HcXd5nsTDFfxik
KJHboCLGnUvIHRV3mHolLqCjWKq7SUfBQC0xMd8A36OX9KceQsu5Hh9bCkD5YAGHB1oRgPYqF4wV
+SFqIMNuYVKeldd1Dx5Ta9pSlWA8sUGvOBxuoSA/LWiirlkCoqRmHZBY4imnbSasADeHCWdBgU1T
haOYsdyJu8asfLdMbtAAATCp1jGGCPllB1dfdksbHM5pRK6hU6g0x+MSF6zkV5z6K36EpSHJVwkk
2myhvpdACRCn3qp8pFWgwQlhb6uTp2b8cfl7CXXEt881t0M+xp2wsRy37fli6QuAa8sGxMOVC5DE
TdbLMpdztrC3aPYQ14UUpdCZQOIfaESFazRmdDXVuq90SCri6GerpSvA0SQhFcShJ2cRwHm8oyAg
AdopWww3w5C2la7nlT9OKea+20wJj+HoVH5G+bkor1hbO6gDcYyehSKGNjXFWukz8AHkznGKMMtm
ZuD0Lx/drgIxYNJgICeNI6D37G95F3WLslMxNVaAsrmJs2oZOArIGJxkp7ct9cwB0NV6sDIQ+FrO
Y8HCYlrGLhvQyJji8XGwaOWlccoOSouMmDiNCwgMS64cZ8T4S8UH91Vi7xCocy8Kocmppg7bZKXF
oAQFfJmGaPrYZMTxNUos8GXXq2pEBLXZraK2mBHCd1UzoBAaJNpgHnCPblpqGNdtdLBshJ2+JpqK
s4dxbpVU93013gylisHRdkuM5otdgoW8yftbO25vKWGHHH9DTYpbvAiee1P3HaKqKNA2K0VXXqBW
5UcYy0V4X+VTvAWI7tExsptRL5+Grr6Gm90FKAyFEADy+rI8hqj8kQmf3Uq7u2FUVmFmfi00NV9b
LUhmwQnRGPne7PurGLAdl4BUJKmgZFr0y6bCaL/CwBnMhm+2or/UidX6XR1Rr4PQmEc0jMOOAF8u
m8JBQxEyfgul1h2UIVGz6ll01xoJAkrSZ2sjAN4waKYXu0wAuaL01RmL/QRlX5Riy3wRQy540Y3u
T9qiUlmwb/2E8f5ULz1GUV2ekkPWabuWMNBKFDbq/imwA0WlvLB0wC+xCjymJvIwgZoryYq1DiKC
tmo8NzNHsDglYG7PgOKnQwNaEuJctUWxC5rBWlDLwqw4GnzLNB+NZVJFClyLHuxe3Vc9XsXIVF/A
nPijziywd0z0RRtNr2rTHZ7q62J0MNsDwZSlrWIk3o7vmQru1kzfF8iuaKb7Rg0BAAt15tq417t4
VWqFn0bgK6wmPOsMVNN7S4Gak3FXN4pXxPptg5Se5PZjWI39oUyAeXWG4b4YIYzJpqs0dB8he72J
0ho8UOxhygG2BLYaxF0l8jplW2sUjN3Jqi0AzC3bcqVCXHEqOAO0U3zvanWRW9m3gRpraATuMxqN
S1amGyMBbRQd8LCkzU0Zkb/KynjBbl87Ru4NpbHNOmjK6dOVniEShz1vdmhQ41L116DXPICtUUeP
NH/Kq9tUM8GnWOPZEoPpA4803OPbFJQ/dW1tRt5JIbQ7xG6zSToD3Vol9kkSpx5Tiqcw6zdu3O2U
vFmBIOzexYvQGKovjOCVyQyMWwR5sAtHHfP2DgChyrBRIltD8R2F/swKt2QEoHVC2ms4+SYa6he7
hj4CY5jeIc6dhUn5kRS7AoOoeCs8VBjv1MtqHSET9FQ99tQiu0nsFjw5CvgfmjL7SQG2JCpd5Sa4
h1JXh49oaCpX2Na6Byy+sFyMitU6aHQS65Y1JahHeqCHQw0Mt21znaTWsKWNTYA2zUyod/T9ItbT
YWGz5Kkwh0fbBXee1eZ3tEvX0Kv8XgxDjHiJE6ikaYOYkDCvtcAUkbRl+Rozq3iqwyn2O6b9xVoM
ouVurixG1Ym2MZB9yMFQD4bC7X6s1Se8txIIZ0Ebj9ZaumtjpzqW3ZCuimR8QOFEgSSZftAHTL2b
7uuY9LkfW6hS1np7sHL9RxSWxXLsQYlkhO0uo8nPNsclTftmGTsA901DgHZcUEGahuLNjt9pbsq4
TEFYEGJok45/ZS1F+x/c64VxpNR+6Fj3mJkpULcalAt0RAdviHMKPbAQvSnMvFaY71Yyw7do1i2z
3Dq4aX2Ff2mrMvux7sm+7Mm9rkFvOdPHo4mgcE1jVADM0cWcXdl/Jb11H0YNbqABwSHTYkwbZ5Hy
jRX1FxpntZeWoGTBnz31owN0dGGOd71bHSnGwcmQyiAY525kF/kwWMiRG6P49fH2j4JEhYZUBAqb
odhqNIKWRQyKNuN6AJcI9JfXl5MNjf97H5NjZIUzeyiJzl85k2m7QUdgr4usRVjfpChM5OFLPLya
DLMQSnKNJ+cxq0GxVn3597ZxHWnoCKPMx7VaPtp2Adpx8zCnflzhWc+qPWpMfsorBCV6TnEJ2ix4
bt2DX0arMILfvl7+ATyT+rh2mNXRq8Wzh5w+tyaQhpJctVBVMUF8Q74Y7O6ygVOkpW1peHzoho02
NMbChJwxVBQ7YybQ4soGsgxrAr41EESUAybDOAPLDSfIKq4wDQreQ3QVVtEqWOlfWk3yNjl9AeFn
uEi5XDxm0V0XXgB9FU9VHaDTXGA8Pngtg2M23F5e6pnnD2YhCR4+AASgVi1WqJ1hnEK9TVCduufQ
mgzFlgV4uMCmxDDP6iygGHAAKgw0elItudMz88G0iEIrlWQkWQ7T03VwNF8whhKv2ucUKM/iSvXx
v0F2nV+jMCRJZ0/956Nd4azq44QKFrfL9DtW700wZkg29dyHm22qKZxOs8wMOoVp5w9oWnK1II9r
lYBm+QEKM2AiGPh4qSQk6OeWBd5pXVUBBOOIpY/HckoDO0LHoMMEOGCfW83XDoUPqNTa3MRgzzxC
NGZJ7jGv7iX7bFc9tsAdPMa4bFeS1XO3/Hg+0TmZ/RBeLpnVJlJTZ8Qs+eorZasApI1pNLJJGoJx
54n8pKO9x1TmatSzayPWvrQqp7dMrJ+Vk39ndgJKrEC9GgNrhQfVbazDE3vnh+Q3nvlCGNJDdwbF
E8CLxVe/ocWTTqOQ+dM9yEEh2WNz4p7IT5fIEN94/UAaMMreomc8/oNV/glnOzMqZkwVpnS+ojGv
HNk6bo46Po4d1Z4d/Ly8xtOqFK4I/KdriBy4kwQ3xzyCkpsUbzS77XYDxRRM9jJU9bIPvmU5UChE
k7n9WYvAsML30F7Da1tYnh7bbeYGYEF+Yt1CORgPAFODEMRL9/U9xvS+0xeMBY4H0Jz6MvTsqfdj
tSjlmwauYIRtwftdA02dgIag8KjUVWh+ayJVsrxTl/loQXBrMoxlyEZuAVxbTnzVJF8tQ6ZmcmoE
ZweTFcgkgIUi4kdr7UxHh6js/DR86evRGzOwDmUvlz3jdK8+GhHCExubqUnDCnxczN0bMYhNw2J1
2YR51obJCfFR8EQFT/A+JzEh0GzQDv0k0DilE0TQeuTAEypwC1Zl3ztleFB07TBWOkipatVdMb3D
rIiuXgEkUiygoNruURn/bthdvy4jA7poI2BCdsobGhg/0/PU8FCMXOkdQp7VPFFWfrXUYhuoBPRs
RYgJRzVYEXAM5238s3LVZc3an33gfDVcKPw2OogmJwwgliPwWSMDSwO1wf8STV8x4nmsMQqQ4LET
6fa1Ejm6H6UsWCKkQGs62dmM3msRPRi6+7Uf9W7VDo2st3nWFZC0E8z3Yg9Fj04iklq5OSKMNs4y
LkzfcaERIhs7O1OkgzPMzAhuzSoLAx2pitsQkxbA6lDQJi2gILsCAzFd4SEnA4aeju4gu5pbFMKE
wapJbwoMCg21aS0awziG07jsKwhqGcOaJDqUO6woXqdjq6yohZ5LTa+HsAEvJWuepwY0HEOr3k9q
Ca7HfLghjXpMdGCO+ja8LzL96bIrv41+CPcZqt0EMRRTTxgtFbLBvnGhR40Wu++O6kOt4wmPwWLb
JdD1cgK/Z2SXs9g3AvqQltn1FCnr0HbuGJjaoZsMTEhKCfieG+V+HOO7y7/t3IUC97A1nDTU5Rzu
Q7MLxRwdlU6FC7jioMY7pwMNjE2AEctZvYxzo1xm0COXxMFzNg0DSQZckzPDCzY7hzVDVcKmy/bU
yFdqQVcZyNGiCRVnjKReXuHZ3Z+b4/Xd2RJVoqiAJgWdb6Xto2vXm76KnlFtPFajsypLEE7VGBZP
onpLw8ZTHPWxsJUrszHqhT0pqTc26XYsrHU3pj8u/7TTyjIf9H/PIYSN6GlTGHmLHCJTm0Ve3Qwj
OG+sdp2nspv1TCgAHgUAVXARAG4rtgI6LR2MYIK4PR/sdkDwVn83NNlczentjeW8G3ljG5htdJA5
uQ7YApTr3XWbvyQ6yMlRBXBGlOpjGxTrUk32M4mijivOBXTLxQkzhTvbyuyAMQsWWw+k4YD4D4aX
+NaNvaRbBSTH4I2DoA1nWE5vMPMvnbg5c0d9sC+EPlK2RVV22FY72I7taz4GEuc9993mCxQiXcCG
rNAxIAh2KOgRmbuyOTqhLJ6ezmHZGBt+30ZLmOahkx1XYZnCD7cxxLvSVXSNmiPoMPfuCmQCnjKA
RA0UYjLstOTzWcIVT1CKGTCUyHzHyf0gatdB1T0XuKHUyr0qh/zYWPVDzdKHy8dO8tUs/WNAsDMl
dsoQZk2E1YygjCjTyD3TXf24o0LEN92GtgCqwMTCWmP+cN3ujXW3bT8xliF8O77Y2aGzepbpDsqP
fgIlV+SV4W1xb19xrWswYO3Zl2KdN8vL+yf7bELYUtU0pySCyTe0JEhNU3C9qeC0v2zmXGLxwS2F
wD10QIplCezwmej6RtuER/fIn1ZQWgQT3WVr5y4lMIE4AHHw2QGxYpPnMISuG45yDYbY6KUHUWzQ
mRvH3BZEJvWjn4v8c2vCV0uZUukY+Wa+0lvPeVFulJo+kYGBnyzJFTQAgG8fsuyn0aB7k9ICXcAp
WqGIvXEqtiGmjQ5D+7W0p6fSBBfSCHXOPBvulVg9hAp9IGHygoozwN+ai5m8JL+hzLq9vGFnQxMG
NiyMcKP1LR5eFNEgpNVhCSMDJMhObhsbWpw1+bejePBvqNs7AAogykMu/qN/V50+ollXwUx23xl7
AqjZ5XWcdTPAbnFgYcg9mRQetYGyNuiZz2fDMvAI+nxuF4WrAzhVb6Vefe6WnJsTog+IeEDaVMEc
NEQwOomR77W11b7l4KzOQOaBkTt+YzFw9gZQ57y81nMnd25bCEtGoWcGpu/h5MxYWgDYUbDMwdGj
+mloK69WQFicNf5lo+fC7dyo4Ot6YGUlHbBgtcM0jA6pwv7hv1kQAlISjWGV8S+YpsqjgiaRNbEf
l02cK46hvvnuJUIwAg490oF6QNC7dQ8WlFRdvwBf68H64qzR2trEx+HZwAPji7vMt8ougAwtpLlc
JB2y61pEqwMogCMx+ylC1lOOIMBwdCwX750DVwv9HoLJhitw0NsS9MkgTYUTsQVwHM5Lf51ywVtZ
uDz7UVFU1niRAXmlcCxHIx9S0B/h2oEybWG8FkCZXt7xc/HFfLfwhiiYXWw0CSy7t7gFCOMOP0zt
qDqy2cnTKVy+lTMjQgZikMge+mhEBgLeI3D4QIcJ2Y+frr8bNZQP2yVkeb3L6xKH1H59vplNIQBM
zK2pa8Dm27W2dUFqPW3Q1AMhLH2Vj9qeze74AIWJBjEelWKSXLiDzpimwt4t8zvofBvRAr2W6jW9
BbrwO1uFqt+CD5TIsqCzXxDQMhcweICwRCBdQyMnpgwLnczwp5m4ftRhPidlPyUbeootwUec2RGO
pllaQ+ZME/M1Fxz906A+VqmG+o4OuBVTMbxWNu1ejysgMYdXoFPa9eUfcC51MG1gBjE7YqIyIURV
ltQjwPk6yh+5+jO3gYPuVVCPUU25NoZ0k2imxODZJy2AgrgSOYMJirMfL8WeR/GaEYRUzMUok+dC
muAGkj5cg8IF0uIF+sC+CfV5BKp1Ikn/zi53Zlx49GCSiFSouTA/IsMBWH2IVLhArOoaxg3LqAD3
gNJpq8tbfP6ShjYm6icOulknNYOiyqhTuPylh9m8Zcc11c2ViuaZDt5TVxLttbOuOzMnuJQeGR30
OGGOQjrHBfRmyWH11Up5CqF7ftWitp+B6d8Gi/F/XKjwaU1gqLPWhmVeTQueeNuHICdIX1GP8WUt
n/Pxb7ZO4Vu2lJRJrjvMr9HDGJsFccDGA/mXhbYEkJwuMIIGrl+JA53pPePAzqwKlwfefS4GZmFV
3bGtvYfzQsG+Br97tJI9MWWOIxYlrK6zwyiBrWRbPGhe5kX3BPpz2rK7qR9lt6LEbWzhOsnqYRqt
Bh+vcKdVS8BooIOCN1BllAb8ihALirMNtIUrpLFsN9em34siKwgZwUmclxC86tDPk3yu8+f9n6Mn
4h8rm5ZJbdi4O3qIH1aPNUYf23wbdHRhp7FkaWcz1HfXsHneMbv1+1xNo77AygLnpaFbTE14gXOT
aJBW0JDpjOFySPX/uED+VWc23STpQzvFV6sq6BWmr3rVLUyrWsbkGpVB2QHnPvDh20Ec1QACGtPz
jm2DOfajtbCfJlUfpnwNL3mwNwFUMyA+esd5/yMZyFv0R9wN6GTpAJUD/myeFJ6VsarcKbELv3am
66bRj27Zo682guqrD0n9rcxKw9MaagHhDqWnSA3c13Ts+PhOTG4UoObQ80NdtJO9CU5uMH5rYeTS
RK8ZI3KYufy4C8k4KFNbUQCmu/IFVQCQHDIoIILE0FfayVpZZfjU6rkHlNYmHwK6TI3oL2JjkJw2
fKgeQ6rAZ5rZytIhOFg1AHJcDsTiMw3DPCoQvxi9M/EsxBDNxx+YN4HdBQTNOru8LvrpKer8JMQ8
XHyFUSafJq7EHr9R5m7B7SGPJsQxND77JsR9FpgJnRJgYmpzRNEowvRJNeYrk0LrosR4jMTnT+Ii
t0dA4KdzGimCwYOP6xuUaHIDlKl8Tmcd7NKdsrIhibYDhygYsupeZo/vl7i+mb23itnskDV65qZT
2EJxw8fUtQ1UgXE3Xtu34Y3lJ7fB0ny4/P0M8ZzxBb5lSGDRBexYHM1y9DpWI4dRHzRvIJJy2fc0
affOZAx+EYbJ2sgi99aiLN1MKphbhyHIfODUqqVbcSY4HdzvGHFKvGGAqqbaQr0UWM4J2KWNDeT7
okgS677uzea2yVy6xiA9JPQ0dgDqEwPdRbxW3TTeDLYWPtgBUbZVgCpj0xm95DnBA+KHfdXBK8af
g4D540iJDNQhCXU9HmzFr7JXYKoWjvN6eSNPbmt0/ucW3p6jsy/HrGzAlEzl+lBSJDt3D+nDZcdF
lLON/HF7GhgEa8IVappjmjiAgKEao/n5JvOT7BjpNw00uawD1z6l6jN4WqG9EsvunpOqrbhS4Vq1
DHc0po6vVP8r6u4z80vdAsrp7gogeS1jMejNwh4kjnryHhStCpHGjZpyMGNYdTdkB7Sth3reDc/A
uDxM7Enfn+IVK9rjHjX7nq0zpUaRGcW6gZZZP3ERAXBuQBARWUQYL1KcTjAfxhAVAan7S3rdbS47
lMRjxWfhULVWjFm+fA10z3UZp/v2X+dH4hKF9L1OjLYz64xvabHtr/ggv3XItyFEjuXj+6ehVHBZ
IXRrUZxb3VhgUBgpuwKs/0ZZ5mBBWUAT7SraaeTmv22gkLQHjhsoieXkaxpOm14ZgB1vv142IT30
wvUApYM0AO33304Z76arX/unyB3yJFJ/3D9DaD9BIjyaHDt3fZ2BDxSKnnjzAN6k+g5EV6VPHn6I
LwTMt3tj5v6x1qd9qGJl0aGAsXj392GzNgq0KC/vo8TXDSGiFCQI7D6y83UOCH7XQDRT+mCU7Z4Q
PibdyUwTUyTrGoqvDSRA986Dc8/bJNY3TUpYenKNC99KCB5dWQcFRtX47kE9eQmYf7yCmN3Rgc4X
pgTksCyZJxpCdt4oShPrvHrUQQ/SgF69dsWDo3b87ydZZBwLp8oazQaXKbSzRizPhS/muNY9dz2s
wbyyuuwdssgh5ihEHWvFZbD3GV+UWhPihh3GVatYOGfKLCpa+HDYS/mplnmKEEHQ3DInShEVkSp3
6KwAZwWh3I39yC9xaM3+d1chQiABlXEGGQCY5K4yXk2bX0cbGFD58iRhROSX7awyUaYIBwECSet0
E+5AOe/b6xCiXApk/P6boxAhjvRR1cbG+JYj/LrQyuXfAfkPjoHk0xEhpIyjGY4xz8H0IzjMMLbk
hTvSQmoXSrMrjPP/gUnZdgpxpa1wFOLmd1Q2D9MG1GRgMgwWfxKVZSdBZDFXg84Ip/S3o7znB1yD
ESUo7/LHE+snQjJChGTEVXujTkNONdZXXzWnWju5uq8xydZOZGnbuWTsV5ZPEiEdof1kuVOMoPK5
fPKkxsBvBMAzf2FbT3CzJVVAPZDUrp/Fh6ne0f6+iiUZ4/k7YGZDiFw6SAUMs4b78zhpHv7ORv7I
N85e2TNbQtxKzLojdoX1YGyUt2id3OPs4Lwsaph7d+1ACE5WN5QsEGxUH3NylsStAzqDz6Rbl9dn
i4NGGtVKDFvClJNi7g/MfZTI5nvOxo9/ttBWhWjlUg2E8gQebx05O/A/ScLvyP8HSd3ZJGhmUYhY
BKDNgrWw+DHy99d/kK6eDVUzW0KoKrOWdbUBW2ceF9J7Rva1hOynsNS0HUt4YwnIcai0iwiDwJfj
k8yEEJ8wEYjJ7AnrMektdf/Kg9fL//75gDTbMCEgxRjRzqIRBqIDdwcNHoGcUb3+7Q5/wBwr+0RC
vLBGLW6zAruWbLvuzkSxCYpwSzM8GlwA8xM93bcYP1uiEDQUKx61tMESZ0/AJN5inBPJDi6VXd9K
HoEnKADBpFhQS1otV0EL4wKw5Hp9DFaWajGCtQctCIzeTgvdfKYWKqVTsjKhZF8f2/HJLJ9Ac4mB
XTd/SlX0gEtoEGXry9/78oUAZpOPsYzWFdWdnn9uxU/0mwjTsH1kLC8bOX+Fv+/425/PnnFBPQ1W
m2L5qF/uRu26AGs89XSQNNzyUroUtiM5JW9OPrOnNGZeN2jcv11B18P217sR49nL0t/JH46yQ/PW
uZvZ68NJDSseZaZrUuxrvFQzz9k21OPQJJr7LRRvJVsqCaJvTdGZSTUCiUmmwuSvxOHvW5at/yCI
ymwJQacwp9ppjN8Z2IdXnTSEyi5XsbRuaF1XY1L7U+uSRJ63acnZHmppNGRW8TuP/bfVBb5JJ6WM
2RkQok452Xlh5jgDWZjWoGaChrJZgf6v9prakNEiybZRrAMXdKRJxD7lHqfF+w9J5QldiNHWA6Tx
YIu4qR9DBQZjU5shGTbEKXdNGe/NOvaG3r1CPX7VxM4DyKY8sK6BF3bwncbex23+EOvt1k6baEHU
foWJzp3SKv6QJV6U18/uYIaeE4Jktx+saKG1wbaYDOhQgKPBNVm8MkjeSSLjCRRHiNmch3JeetWN
BswpNTyx21XbIVqP0MJ2d+lKWRlHfhum7q5pt7GFDoys6ioLmG8jyzPPNDpF0SbyZnteE/2zN48s
fL3B6WbWhhAYtS7n4Yu04FxwnU1XY05yqsGCMnggpADVAkTGmpqtAa25b93SS9p0xUDVIIlqkmRU
LDd3LXg14w7r5tnH5InJaLWWvfck998b9ne2dIViXrQscSoxTk/ybQQWTYJLWLIsSaB5I3+aWQGX
AhpcVYMTsg7WrbbIfKimc8H0aeVs9E0R/td9FHIqGqpsVDhjtqJC/Ms0Dm9gCt9eTsGz7gd7+UZK
XVaIbxXUAX7tpIU+7667HTZ1ubOX7rr0nIn3J2RJheSSFyvRlT40oaPxpGLc9qh8QADJwBwEQJVQ
qrxx19PxD1YpuQrFgnQ/uV2p8bffv3/c8kz7woUhlqPNCKx9Ef+GqrpLh3AV6GACqXcs/qLGEgfl
3+aSKeFFBoGYkjoDVmWzdVrcxPVBN6Bn5nfpTc7o0mhVX3IiZIvjH3d2IjoQ0hqag8X19hKskGvt
Qf+SbdWVvY+8fNmCh8BT1kWFwqOspyBbK48IM8uWArZLl1smab8sU8ejQe1P45cWw/E1SPUtzkai
Sjb4/5wODol3TVAVipA4UIaC+5B/zE8Vj8/nGu/WhIQthJrWYDMMVdI6L1aWU9fLwASxUWk1KPtn
EUTjqgw8D41+GCm9GRi07S27uQe71p2ugVWsmaoOV3ahLOw83F7+9nyDT53t/cdx15h9gLasx6Kw
y8DvpgoqBN1SA2CirCJZfDh/l7zbEWLgOIIsyzXQV4wOFYC736bNr2ZEshiQJMuaR7ItF8Jf0pJe
Gxnq9SwAf+j3KXhpmuNQyorLks0TEXJsKnKtHFEvDJ2XnFNVDatofLn8gWTOeoKMw+x73vfYOStd
TL66atbg6XO83o829k95BeB8IP/nQ4kAuY50Wa91rg14EVpFdbQEw4ykzir5OiJASHWarOhB5OZX
4zPERv0USgcUNCSTxM7/SaXe1yLEtSyLQBvADfFqmrL4ncCEb2AI9FE+XU17tyjEs6q3wlrVYfET
D0HZlxLiSqEVvW5XsMXv23ijdqi0pktQSXIpUehJo3aiFYfL3ij7dEK4gAaDU5Qm7qZAh9Zh+Zi6
h8wJl0QqD3/+an/fSCFetCUojROK1+AnNvJ8QvhuS4gWGei/IZyLRX02WZIYdISada3nv9v2KJRj
uneJGXogg9C4/9UsldXIz1/v/6xPJLagw5DT1IWjlOFDpoYgc8jBN155ag6q4SxdXHYR2alz+Opn
V4o5hE6jRShQEMxvpuYi3ik8h3iv6H0O1mG8L1DImKqKdJWTgjS21qNlXe9T8tflNUkCvSMEknjU
Q4ylYgeNuoWIz0bPb4fgx3+zIYQOsKsA2+r0yVqbriZoq1VcI5w+XzYiu00cIWi0LAfJboKP85nU
xzif3r1/GCFcEJBpg48S0tA4YV9zdfihscgHt122AiufsupjyGqjKWB6JrFenGrcKoXmdTGQtiBo
B5iLapgt1Pp6kTm97jEDyEIwQb5UOR0WqZZsWtve9EX9Qsm0nUb1JWmaDati9E3M8bGKs1swlaSe
A9LJDsTJiyx1ur3WmN8g+L5qCIkXYGx4VjF7vzI7iMqXfSNr6MiOuhDHcNDTzOHFzzMtD1/6CpNE
TREbXLGJgKkP1v79g+g83PD90IlTZoraj4OdwNa4ttaTx98Mgz95hpfuIGgJUhGf+HgzyJ99knDm
8k2YxRfcPBYzJhr4Fcir3HxjBt9i8j2gUIBRvkuOiyRtdYVYBoGwqmlzHBfoNLXeuPoHimGhfJ2M
f7C6/1Ms/OfMiDNRbdxQJ/xkCiFbnhDXiKE2EGpHbslng0x3ay0hJLtWhuvRf5tLJ9eyCRbZxxOi
nO6CxrYKXcXvSqgDNe0IlS72V9txrsIebNoGlclVS2K3K0S8UW20IuVFAi31OygslCRajOmrxFEk
51ycK8vSSLdSDjNJgO7CBN0ALXDHM9cEw2QLeZYui+OuEFe01FDMjCd/ZD3yscRm6WzL7wSkiO26
nz7bCXj3SiFHGuwwaxJur/ZB86SsLKCKi72xQ+hspXx6lzNb8Id/POEsS9RKCZH81Sk6NiCcovbt
5e912Q0hpf3RQjBVU00KQOOsgXitue31+yJBn+9bGUyLy6ZOOJd+la7/3jpN7OlDLaJ1lA5b1y8d
d0V2A6QVldVUrsCH7oERPtwVGxPKo04FBWDwRV9DQGx1+Te8Ydn//zP/l5TPLGYC1qJBUwTu+Xew
5szeC16ma8BD7edLeA7ofTxjWdt/8C66/GzQVCHOuJNeWyVDyGYgoFUpeMhGjIPYsXKdk3wtWSt3
/UtrFUJMM41TrzlNsv5NE4CTmD7mw6JcunfBYRjxOoo24OKDGg9Ye6V38OVIoKlCvBlSM3fN7pN9
LEkcwLTNR0eGrpGpuByCwN9J5oEuhwWHt/HexB/0HmVrE6LOCDYs8N0AAN+ChGth+uC98gB8N2/5
7EsFamTJ2ZEkGWBj/bi8us/GyOQdcWXDkwzymL1kW31JVr+TjHSren9UmDyZ7xROrQgSGDoyKpbB
uBcxkLPi+mc3ztY4DssGhEXLZOV6EdtKXPds4IOICsgBoPFxQmXc9KGpGPzu75fBz5GX0ZuHArxM
5oph4MAz46MuZWI6n3DMjPKPPosNSqjZfQ8hv88kjWcT1Jkt4aWWFsrveu8nElSZLSHoqJZLIZmK
zQQkeQaO/zNA8tksY7YwIei0JJiSmqONlMFnNvRIteOYv0jcQ7YiIbRAwXWiJgfYReDRgKLAbrrj
R736A2XF8ydvtiAhsARBbMVEhy0XKF2cuMfqO0/vkUZt3tJ7fvJwDuTp/fn6wcyyEGQiVunQxXpb
5SdBT7J9FaIMVJmCIucf7xNeeTblfl+dGFeKGPJlb/15c8GbquCtsY6Oh9pPugWxDObCJinNpGR5
bwFgdsCHKCWN/gt2x8ek/hU65ewNMVueEEwAi0rSXMOhA+8tEGuY6eGItRrBq2fLXKohLQteb840
Wxtoz8qwo/h0mIAhO7rjhTRAff5wxE728YSQQmposWAEGL15ivso3kBAj9dcJ+Zxbmcchz8gIZHZ
FCJLrRhVkGawGQwLZU92v4qF0zp2F4DU+n8wSCi5hd6wGLM91Sc3TzOesLobQNgXHOV9B026/zgG
NnMaIda4UPd2pxRL5BhUDmH/1Rv6lcTIekPnU6aZNSG+UFJplhlgedCpg2AAiDMhzrfK9jZycNN6
juWPJ9knFOLLRGNa5TYsWscRKbfNfo/+dN7bPMdn+xDvaxQRR00E3UHKY+jfoz/86/H9/OwAwswW
Dz8zdwk6CER3vId7psT1yb0Et7ajmRgxB4Tro7UosOmgBgZPkRjk9laVX66hP8N5KcwlxA3lzcRz
VztUbnUoWBkQmxNhMBUJmwqNPiBUk3hHNa6wWa8ZlXEpcLcTny0A1JiuzaWMTVFxwIaoY8YSEz1L
Myq8zNUPtIiuGqUM/WEKuhWdpuu018Pl5aTibajhxC7UYCHlSqDHKz6FC8jJjApzcRwGCP/o2Yjx
irF4rq0U8owBpEriqT/EgbF0wx7cLSm7K4FmA8eefhs2QbdsB/JFA8JzUejV1ojjNabD6d4dtIOd
t1Ah0V9irVvUgF9yHakaurigboOYQu6Oz1VgHXsjfGUhLZedGsRLcMdsm4qtA9CeYcl/FW3+U9Po
jy7IvhhKeA++AqjbD4990eIRWVk/dJaOwF8Xm9rqZaFCP5sFEWKa6LNrtgaR64/e5pLOaCs4ot8Z
cbJltfac9WxaJo2763pIYqUMOu5J1y+YFdQUSjFZsrbahC3apH5SkLB5o+EkKyjBVYu+6vpVk1mH
MFbbRRYML9hwz7DHRw3gB5fRHTHT15aMD2E7Prc2eQZC8SbG7Feahg9Rm7XLsIsar6d8Z8r9/zi7
jua4dXT7i1jFBIDcMnZUTtaGZUsySRAEmNOvf4eeenPlVpd6ZhZzN2MbDRDhCycsY7lzaj0oYRsV
MGN8aNJk39T9rbb0TaiI++aO2g+pF9dUB7GqzUdf6HBMTab+UVfw/aob43cFIytfdu47R/0NFpH6
dm4gKdHWVhM0k1N4PdU+YGp5lwk9msryd6kjjdcptOVJ1d+ltn5jNWrPyQ0twYD2ysZ+MqCzD2Nl
AVCe9mNhFHJHcJXXq9ofiXysKEzPoYEEbS3mtywvPeynUONcQW1K7MBgR8s+PWiFiIyS3S+sv00T
476nLvyMh+ZaUyYIoZ0Tj1ZyrzUiGhP4OJdcpD7pknctgXSom3/AFjXSh+UmtXIB37ll9iQxrm2Y
6vh5YzS+C0HzBLoRfl3XywEWjnzXttNmAkqy0ocnYkw7eGvOgcngLl6J3Euk2M1ue29Ac9GrEx0/
QBb3IzSB8UVgIUSYwtrmzO8dhORlMgYmSV1YYWpQVFfuQ4G+eghfHhez4OEAsQMt7e8SW15pQz0F
XNpvY9r9NJj72OndVcONG1rw5y4fhn1F6AL/Jjf1Zih89PAx9oQY963OuDc69Y/crO8HkRwdE4aj
k7FRg/tRsbL2Rgs4kqlMYNEqNpBmCrS0uqlzEiaZ9QFfuU07GhtY9CaR2SV76uZh2zeTTycYNMvi
Y+HDDs/jwWgTiEFAMdyosm2qA7aS063VSdhYFMW7m2ZPbi5/2Gl6MJIGpjh1HnTDsoF7YixKCAlX
1QMUvl7XdfIAvG9DmsNfzFLqvsX2Fg1gpDCEi+2ePgzWgJ89jHcpgaty7TYBfFhe3LZ6B7ys33Qd
iLr5gpQY3kobSLRjL4hW+RAog2NbLsswqadL3N1zAREMoGCnCINyCl2Yv2+BnuPCg5kY8oNsr4x7
W9SX6hznwmYYJULhzgGclpz6+pSq7CHVgntm7ZmOQ1DHDk4soubGMzfcvIi7WiOq00ufwt2GWqsD
BwQ//p6RM8laDVkvY1VbHm1mCHa8ueppnGCnc0mB7A/397vBTqJmdx7N0Z4NFg2c9gGpzCsnUbc4
iTCkWm8NCYbkrFncy3O50WAQafI5ykriO1TzuD1fw+02sMW0KQ0eS5z4xVnbd1bliaY+Jvnk+l1X
cU/IKsjLIgkUcWCqNWkcwujOfV+0g1fCu9knU45NMprEh79bAE2QKE1TmOo5FxFm1rktA9l6ncKx
EcaXpxqvjZoKWCXhVVVTdde7OYDlqiNBYqvJqxKtD5auUXGTKxJQQ0A+TOqHhKQ3UqOwcKqOaNPG
y2Q9O6v13mQmP7PCDNOuujdTC6/s+EMrp12fCtghaf3s93V1bU8l7paqpn7luNRvnPqjrcRVOUL8
Wi0oSaj+XZQidLP5Thflz7mDCls3VAfguXdm4T7CUvqjH2BiPBpPiWM9E8PdZaPYcWOEWl33UabJ
zhrhtJYW0xxmi9i1VW/CekpslSg2U15v8gxIKJY5PjdwThcztaMBj34AQ7CrJFWxSLsQpkcvFeW7
JU8iZReHBsJRk1pg7DEOG9cpIWY0yKuiFT87mB9uKldknlkZEXQ7Xya9PkJ08sHorBct1WDKkLN3
V7pwK2rkvTYO16LBbQe5IxrNsn+sRnbrcEv32Di9ap16L4b8MNExFGxIHmGG3HlaJ36yFCaeitIi
qgphhtJyj8vAaq831eg5mfPuFtbDbJPYytqNrbEbJR3l17L3JjlBgKnIYkZrLFajeQT3r+PA04E7
D8KZj4Ch/dSnsfZJZW2zOXlkY7ex0vY2pfqDwgsxdYr7rJJLoLpKBk3BYL04J1ZguRAWd7l+ocp4
rhgP9SgbWoBQMGKngeZs6ZprtVkSWaW84tNVh6761EEriUzR97Hlei+eHnwCASjqQCfJtE9xloNY
pMw4RpqM3wZ9z+ngV5by6mJvQm+nWn42/JIu6bkomlh450xoq8IL5ySVLClkUXpSJdG6jyq8BNVe
vwb1IaDWIcuGSwizc/cookPdopYOw7BTCy8b2oqQt0VfZZWQ4HjSACnoPVML8816hbPXikRuCU9M
v4G+3PLjwvqujbAvC0wgfAyJUCiUnnpQyBI+800KKPuQQpIPB9wHcPaX2adQrp2YPBTwbvGURav7
0R1kYPO0PVSaCpk1TyHhqdytfuqQa6Mvyqoj3UVTSrP2XW/fwF7VQWyUbSw23ttyvDdbdt3KVlxx
vb8CTuNqWqxYTuOrnuaPw2yGQqueLHi+TvUY5m5138rmmFj2rkpbK1hq5GZLSYxtkzcQZjSqZyfV
3mipk9iUEyTJXPnowmPdT0Y9DxDbQWqVt1jRqceVDe9w3Ow3mS7fhDFsBUu30Da7Scr2h8qaXbno
P/qe/iJjckvt2vTIrOMWMO2jWvQ4Z86BOuZd2493sKW/TnR+U+rjcaxJYFryoWTdTd3y7Zxqx9TK
lC+HVm7FglRPLeiHNVkOi0/QZLQsNzd0kAQmKYhS6jLbAqp9zGDE7KWyv9S1+5NZfvm8+MsOmgFw
OT/NdRnNk6JrB7CUVs2m7YA91vyAXZU3h7DDhDRPAg9LtO5G1BGmmH2g8AXgBYudzWWk9tlbA6J7
po20G44HJxGDZHbjjOjHxNyRv1uitizn0iN25TVz/vH9vv4iIro2X2Cj+O/BTiIGp+mmOoPpCiTP
gIzOfA2GCllQ+PDD7f0xEGv7bn8p2zuX538e9KTQ5tjzNM0UeT7JYFbtwkgZ8bxxER53LtQjuKDg
II/wAKq3f4de02AyQFimtYAxhhI3YpRFcrNymBBf/wdKKWfviE/jnVRki7mGNn+J8bDNWCS5iSBB
8fZZGyd4HY91GjTKRNq18KBBEhUTG0nFhe95rgD2ec4nm6eDnBwU7LCRdUsiNaVzE9rKhE+PITxr
ENTTZHM9Vl3pWbUWs5re66lxqE023rXw2bnwc85e2vC3xyc45+2I4MXWswQr4pL2vpD6Pc3a66bR
YpHAEn2Z3i7M/lwsSP4Z75Qb48Iq2Ek6jJc6Bb1jSSN3IMtMnq1EHzt6OW7TvCEwgJ3yME2rFh4z
bumRhonArDUjgM/QdQ9/7O9/1vlfBTMo3C34zyliReaLXaWdYhEZ3FfbHN9SKIZ+P8TZJiq0s02o
qromDHROjhTyvdY1Na5Bkg48QlQ9lXMoP1LorC9hGTTUN9LdJRLZ2fru50HXm+xTPTLDc5w1pfOv
bo4FyYtVy2alG/8nohdnV/HTDE/ijTxzlwyOSIjzC4VngffXQvILyq5/ekKn78DnbO1kGbVUzIvI
jDxekEL02h3cBrw2cYNy/gnsvI/CoDS4b9rd5vvvd25yn8c9WUltzEQutUKLknLe5cbs9XZzaYuc
ixGpBfNTuGg56HmfXIeWWw7ITuiqqQezwl8c3X39J8XrpvlorPjtAYHAguIuWI67S+yjcxfB57FP
rsZB5WYu4HMNNWW7vGf8OtFu6+XJoBdQ8+RcVPp5oJP7b8EN0GUTZREMkdtdZTa1L3vUhQxeIihb
ApFkiDUmsi/c7qF2EEWuSFah81d9TN6MSW2X0kWNxM5/6v3PskFiC5l0aYlb3pU3Lq8QA+APZW1H
vUytztbWlPnZpPJgYQOFq+e8rRw4y6bTDlySa8Vk5RnObHsuA4CMZGGX1m9m07pB1xHwTAYGSFkF
O3C4A76Mc/9G9OlW5csT4agV2MkVygrB7NSOh4LSnrQJgTjFIoN8hGmiRu3rEbVUHzW7Z+Spbyac
VS7c4ee35j/bZv3/Px9yJZLSrfHpxvYnW6Q380us7XPhwOdvdnLoOMtde0KRN5YGGYLMtVD14vom
I/WFI3BpKienrJkhYNNLxB1lUR9Yq37N7fD8/UE+v9GZuxrBnHEaHkEhahebrb0FHOI6cjtItOok
ZDVenItunWevfVSW/n+4U3fhsrLZ5CYY7t9kUNAADC+LXATUIIP+J0JA6yp9vSP/GfPkHslVMvb6
aOPWh5tIanlNC0pvafkp6fzvF/P8Yf5npJNbw02EoBBVcqK83CTDa+luQNmGeiyMfkv3caLahf3x
pxj3ZWo2bIWNP+Lvf5oUn/b64opqRuF6zfLC4icYYEC0uT5znoutGdmbfpMlFy7+i0Oua/BpSN3t
Las18QXnWxjEbTOM2G3se+otYQN84KU3++wRgICzjgorXIFP89iiK0hXcNSDuPNzQTdlTufw+492
9gR8GuHkkDndPA7mOiGRwZbKNTdgdPxI7ZJ7dlbAp0D9L5vk03jr7/m0gG2ZJLPFUicqmf6SrQ0i
yTfpkEkvScS7mpewh6fohUvxbN4Ef5R/r+PJZ0NjEsxHbWJRSucHzW6fE6XVfqsDgwyh3JeFFwr1
d4LeFbnjQhsjR5IYC7NtFH1iDZWe1fLpwtKfPZmfftQaAXxaiqlwDZOMWPokJTe9WEsN033ewcRS
h5bB95/5wkY6JSXkoyoy3llZ7CzktST8aAzpzfdDnI0vPy3yKf+gKkuNTAOOI6lum23yBGOEKPcr
996Mqh006i7spEtTOrluehfi2zBdw/K1hwUlpqH9+H5CZyOwf77PaWav4DWjCFtYpNnlkfYCgWQb
z3n2whQyb637obkd2KAX13ENer5ea//erO468U/7ooTlr5I59sUf1nmzhYEYIhTcbKYWmdFyvAyD
vnAJuCdPujIruzLrTsYF3c/a5Bl6BrHxJTKoE1ade2Hff7GqW6sYlBhIfpAzW0iA/p7gwjVUwXVk
vY3TWRt9NF5ziyPART3cZuKqo+0QS11fDZGhaSgSI98xro+BXVmoFiaj7dt6cyjrDO02oF5lsUf/
Mbb6ZQsBIDQm+R1Nh5ulhKIDX5pjnYtD0Q3B97vj/HYnxDDWLjgMsE+OLy8pa+aaOsjhktj5WIkG
2ofwkC2H/X9ANFi385ddAYcegu4IQX3k5OKEfqbUazaCkqJgQiostYGDaeFRq97qC96+xd5RA9p7
qm7fHLjPeU0h9o2uxN2FeZ89dyj3OMyGAzQsUv/+erUN5fpslcmyY9Ss7VDFrm/F1X6V0F3tQmDP
fKngdz5wosSGGaxtYsusR+bTkdDEkhaIBFlkmb4TsygvvLxGbBu20QJ2PsZtfBFn9oVvvE7ly5oz
eELCwBEufqcdgSLPicszE/gke69r6CT/Tmj8/XKeXc1/hjitgeDR61MU1JxIjqCUs4gZ/YVJnN+o
jKwu0RSl3dOCxpRpibIy5vzBPP230qRngYf002gnT20BuiEW1P3XaP+qMvxL5vtydHT+WQcjkjLL
cmBPf7IVtXTpkjKvOXJkIzKC7h6VV1i6eCyenrqVrvEIq6ELt9f6+7/sCcdE2xugJxdmy39vxbJt
0SJiDlQr5v4djQG4vHUiMntH94mj3pgGsD8xnNvvt8mlUddt9OkAQFtWtbmbwIDcrHYOUEjpu1nc
NOnoMSWODK7j3493vrTyaZonS1vWTmZNXb4SDOQ230MC/GDtkv1/AJM7e8jgKGMYq3P1F1cNmsms
GvW2jBsL+CdQf+arNqY/Cp+PQI+iEGp66lrbsvfvZ3h+WBcyr4ZjoCV28h07zuycOivFL70S9FWV
j25/wSznXACBUjY8RuE2iiryyQuRS9ehXFEYT9T8lz6Jo9s3W6JnYS2GjZbVDyQpfhEt+fn9zM4e
i0/j/vm2nzbLmFpFyhiYNmbTQeMDoB5ldte50GElkgcA/qB2NMSoYvhcLr/yrvkAC2ozFXIzGdWu
N6YLHqFfr28LfUC8W45pACtinGpnIAXE4bU6tLm3YL6HEpWrveaLfRfaoOXNv9wf6oLH65fY+s+I
qKU4Bq499AD/Pi+8XfduO6jYbu8k2cAewjP1IFOP3y/1l010MszJZQcTnURorFdwcUk8E4MIPFGX
tCW+RGfrICaSP3RuAS34goFJFzigS8zFFPcMjmp6nXq1BhPANKzS399P6MtzdDLWSTrYwsQHrWlM
SFUfpM18vb9UJbg0m5MvU1vK5V2CvWCAmJk4QCmpp9q6H2s7ajTj6fvpfDmBJ9M5+T7SmhKXIPmJ
0b3zgDVANQJ+f+OHO45xoXR/tsejRi5VNU9fiHVQ1AdXeOTazToJb3uDipa1C3igENeda81bDCt2
i/lCj/3s3D4Nc5L/OAAykCGdVcy6/NmRRWBLwAxtgDNcGRq1epvNG55fKtme/XyfRj25Nm1cZbpN
sKKG/TY1P/AceXkCryOd+Sa5aCn1pUeHpQTE2DLghQkzzNNjbBt5ngyzgTlOWiAMGo71skOE+Nov
ys+hIu6xRj+UGt3b1q//fuus0ZIFJXLdhMnp3zcImSrdnoDKiJvBCjiBo43JfLKoTZMt4YhciWS1
r9iluv+59f087MkBLPNUGnZHcACtnWgMnwEppJMnq4CS4XJR8nbdin8FM+v64gGEIxmyMbSv/55k
C5BOxyqMNvpGNG0NL9nO126c7MfNJXGjr6UzPO3EshkxHQr7uNPXsEyzvqqFu461+m2KoLC9HL6Q
wIN69rOI3c33H/DSgKfPYCNLoKkqDFgpUIryzVoeBEXLK030vOB9eRmDv36ck+VkQCuuSQoKD19u
amFlkIhiaRWXwoOb3BRM78hUkoC13uCLn+UPiAN1vu71zy27ELBdGvpk3/BpssFrwNCkPVYL39v0
zZlHf3bT8Ptl/RKJ4jN+nuPJ/U0GzXTnBANNY/vbEOKXk8pbWWlBU1Xo1w6PPSEXKktnHiUMCZgH
sFJolp6CzQsuc1TqsypOyuIJKSkqc4Dwfj+ts2NYiAbRakNe+wWwxPRuYkzg0+nloU+dbVe3F1bu
7IZEgQwtIBiroRB+cqWgymjphaiqmG8Bg1p2yi999vinAztgQ8oYel//w6w+jXiyKyyyGDkxVBW3
eBuS9Kkax+B/GAGmi8iFAC9DQeDvG6SuChOlVapiRxMBI46nt/H3I7A/YiJfjpWDu/jPu0NPUy4Q
QByKlFLF2AQPOpG2T0gNazqdbgpDe6i1goWNJXZDX0pvtDkSMbABZAPLLFMC5uWYAEmp6W7uyQsI
qXmgFuguTY1460qgspGwOlEl5zpwtUr3NcP62eaAjElphy1z47qsMqAOzF2pAN4HKGxJj27pwnpG
2gZQ32W2AUCr2A95rgLbSMJZb/aaZiPsnoYN0coraHECctZCaYM/jFQ8Jq24zfJK3mdopQFwqzWj
VyQuAJPabDfoJic6eOSqjzqI84A+UqAVqQ+HepzNu77QFkiH9jJqeWvFelKjdaVMoLNsB/+UbW07
MEk8K9NyL3Pd35BnCgHqMH3WJkBwIXUNG5B2Ys2sjzmQLoU2/uC0AoZ4/FVLY683fFcak+312vw+
G4vwXZ6ENCsOzjJY3jjOIRm7bSWMg8baq4aaT4rlwN2vxae002LlqF89nY9sSJ/QcLqtrHkMgeTf
mbq8dmrygnq6LwlNQ5FOj6ZhP7YVeeRqPhqNflsYQgvqrLiHDlJA53FD60pGpuYY3mAADp9X1XOq
iecOgNmBu9znrHwpCv1J6vQ1p4njZRpd4kXO13LO3qx6niN3GB5sDeJeOaLZvDJ2NnAlECXE0yq1
Opwy896k6U63iqtpApfANDsO4HfzSJtWR/nVfbatZmPMYKeQBkQLXP072rkBFYMR5M70i87TxtJR
kZLCeRxAf/DydDgYdNktlRaNdX81gesT2AO7Kwby0cN1HptL+q07v3TUdI5Viy1WSJH7/ZwdctPy
RyOhEboPOpqrFD/T2E59Oe57jTsxl7hAqHMYVHm0a/dKthVYJ73VwFSyeXE08lwuFYilvbbvh/Fd
DVbmL7n5kvH00E9WApsYEmqWDY0ZzToayXLIugQ62DZguyLbaWx54It0g5Xlr4zlpe/oLp/6+2Ro
kRdkoZ4ZjzNbegS3/QjWSHPr8hEtMLfaNXl9VZQMuzYdTS8FgcKrhwSUmR7e1pl5NDswdgbYPpZc
vxmpFH4D4BfUPsck5Em540M9eyVcpTwCj1muAIYRE4gNpbxtK4aGfT8qj1gTKJ+atRlTGVQlYcEw
tlepMf/MjOqpI911n7k0YKrcibkOqRwyZLZ6D+LV+LtMNbZpJLnhpv2DT0Xp9QXhPhwpt7qwtzQf
doDJxD2BArHit1NP2n3Kq8WHwe6+5bzZmxTw2dpyBk+VzhwsBjhIc9RUTmDy9LZJm2Mr0u3YqYCN
3AOzxYf61BXwml7S5w9Lu34nNU5+01kHc1a/Sy3ZWxJsmUpg74ne180Wx3A51LQ4tHZzm0/Wa2WO
mzErdm7SboDJjFgNXkIZZLraZI64TY2Me50+hYVjHQDVDBLOHxC+QjhMetDL9q3q1iYHAYSEdH4k
cP7ozfsuuxcdror0qRkTT0EDPe+lL13p9+Ozmc4B/mg7F+EypF6WvIzip4Uz7tjQX2uPy9L4ljC9
zgQN4ZFxAwBffDUuINCW+xyxal7p3qDXPhtgI+Ek3ozqjuJiY+r51UTLMK0JNr7yO+fYWOlvkvb7
PgUrmqYbstyZ2eRlgNbYtH8xU+C+sHtvZJ7d67PbeU7Ha48v2W6y8/sK9rYldpZPMnJdQ/EOkO0x
bnsZpo3C98E9WiYA8OKUmGTwzVLeGCwJtSUHz8G6nxnZdcqJlAZzYHVwJdlltAqc4dqRN0X2Xhbt
vlgeBrM66rl2m5U9QPVV2NONOYCxCp0P1gL8gStz4Ihqxbi1rA5LxMMMHq+LeT1C9SgV4ABIBLxT
dtUvy03Tp/FU37EUK+gcJWhjVn7LpQrtpN8kJbulAwF+/oHCFzVhwsfT49WCh47VBtBxWRcVIBQ8
R7Skm1krgmlJ41TTdwu0q3w3Jy8tegVzqUf2LP2u1YEp01UI5+Sdqno4iIjmlk76EwSMdrow712q
4KamUzBPmPIpbTaE51dVbv1o3Oq5U+XsT/iwHoDM+2TuXhLTeQftOw/aLH9MSh6NDmhu+i1bfuL1
OtCy+zGZ5EU544brE9I0K5i5flAdOw5Lfcia3x0Mlt0MPvQo8VVZGc1LFxRw487xD+m6GxdsPEib
34Ijcl10x1Tn1/XI9ka9ryQBdWSO0im7LRtrZyEi6Nynkjde6eRRbpSBzG47+OpmrDuI/EVkVlyM
NByGu9SwN6jTboe2Cdd/rhDXeMp2WV/uGb6Ww187ksbATnta0wNpja4GzQJW8+00JKGp+K4mLkq+
bzaFt3H7W+d3JAW3bUp9sAqjsmMBg5Qkh3uC0Q6h1pjB2OBg5fwmYfQKnAdalI+LoZ5TAy7AmSGB
NYKQvj8ISMbQ0m/LN85tvC1aaE7djjE71CZzOxpopg4ohVrG3hE0SoGlhxoEDt0YtFq3szQgnDro
lCXCq3tsRy0LF6v1jOHFKJa4EQdeyACwrludoEvTzEBBNT5A7aHNoSjv1lHRPrXgbDRWgUqJCGYF
ESDb9Vpz2qLx5i/jkZaINFjisepuqLE7safsDh10UCYtZDxOcW9O7jFR5g2brKA3ISyI82fBnFlb
9tbQ+XX/lLQv6Zh6/eIEGrSsU9MIsvx9JHxnlep6BrCr6L1utEK4c4UGhRZRUmwnGyg3fl8n+W2L
12AYJ8RrZuCu5MXeCZIe4j7g+Kjx3ipXkcPELytscROcGtjJNxkIUZBJTPsy7HG9ioT7nah8Il/o
XPiNlYd5XuG2P4Kl6lkmjm8DXgygXWkoOxEI0ns2Qe2odv25V57Jyis59T4ppT+NTqCbhddpb13b
QEMe6DOnDoZJg3clwrFZP8AuqFBFpGQR5naEgNLXmmubqBCtC89J7CN4kQEu32CQeEgy0GEbXFE3
rAWDiN45WgJmGA2MlGwTwHdoc2MjmJsWERiFGxqkjNIkj2YFqpQFCieb/Nw191aBMyd/OnDjyZEG
5t0YwT4BxbYP3BdencKau1zulszaDpodpbhL7OrRHetwQJFsEdKvcGhdC39MypCPWTClSFzB9nTs
zrckWhwgXs46qK/kva1cWPyyMMvFZjEq3ISQyhpeqVy2MH+3jTYUIm50dSR4o+zK2Zt1+SS19ooy
7a7ugKqz2Qa+Ix6iFuzlNiIj992J3wiV+0XbgKVFgg4frRqr67qDT6EFXhwWoUfbw1adb5v4EBhY
yx1voeCCgv6eOlk0128OApty0aKlrzfLoPy2ayGxtVJahddUzauR43mT4zVQL5sarOxaZIHA9upF
42X0F1igftU/kXKMO8oBR/xo3Udc5wdcSlHSG0d4Jjx8n+6cK5Y7AH4wJImok8DA/e+Miht5byhq
QzVqRyILZfIo0byJeXhxAjsqo7zbs9H7r0H+6KB9HvUkj1vmTExVTavY1a9sZ/YbLECHzX5hcmuK
e5LKfR7mtCZjcp3aLXhIMc5hrktg7qD7UADdkB/hjUdaTzXBEqpAHi9N8EyB5K+RT0pdQiH2qSUm
yIpDzRGh57dmCkoSzy5kxOc+IANt5t/p6lpq+NR+ycHlg+5DgqJzA/dmGSWwuQQMGYSj3JuDxjOQ
J8TlhYbHVyMY1GXYWqkkNgEV97SUB4ZCP5tDXcUm/+jLNOgX01cqypJALFtTvRrN6zimPsWxAFIg
/TGTx74/OKrwv//EZ9b5r99h/j17BpGGuquaKu77tdeEiBYvU2+FqXWp5HWmVMoYBHDRXsM5+UIl
rZB1oim8oBIF25sV0QvHAM18LaoKPMPo+1mdrd18HuxkWuBiIMiBkGVcoJbYLBGYWxtz24VIzmDQ
GgGlfKF087WRvn7QT9M7qbSzijcCLaUKmnJjuNZmp/18XW+b3bi5tHnOfrNPQ53s2JTzsbZw+8Zk
+BhrpFv2HUWkz5ALX1jGMwXnvyZ1UgIr8wXL2GMZm+D/C87jTb1djiI2tt+Ptf7ok6vmr6HWSX86
hrSyZwpFCdS+StdPMsebLgGZLn6ik1qoYr2ANPVUxUOUxPVu2VQzzNRATt8hi24v3CtfYVPYEGgC
mi76GuiKnJbBiKZ3zBl4FdvF/ETt4VW49rJP7DaonHnXAQY1jcn1MKcBm8ag4+5+npN90hcRBbPU
EnVYk24vlAYeL4Rh9BpgoVJuklSHkAYLZjPb1LWKDLnswUt/+K+/xtr9BZAVNUI0G052swZ+kxp6
OAOa3XuvgcsD+i+5tLvWQ3jyyf8a5GQfO0uh9y2vBY6M7ifxypbIAih3RJDauL1EkvjaZseTaVoA
aTLgsb5yXGEwr9uSYjS+NSLqIyX+NWy6fRWuOCgRltfg2RsXSuHnqu9QQoBLkeXY4PGeLCMfGrIU
WoFnupL4X+2j7OobyFSTlwr+KUJeAo4ydqbPCEw3umBQ7LDpF/iQVc7KMUdZxRIZYUwEe2eoLeij
G/MCQiUpQGZNmOnJNh901LB2pfYTfyWyDRaLYvYTpAEFiPwCkZZbPYgJEo5yzwTzdblDgLugOtQy
sUmhPqCbD1B5KacCopJAHrrXjKOIKzfz8sryH2OxM2kNhX7Do/wdGiF6BwRDfds1wIq4j8p50Jfb
Guj9MZnQmUNi4rxo3UNGHgZQLZabij637ZUxWV4+EL/QrV3HM5Q6PpBPbotUeJ19xF8pkR0PlHpc
z7wajpYmQfaWbFxNeGP3MFuvNAFNq3Fv63T2tHmTukU8ab81Nfhd3/hNDdaeuevz+5LMvmaPuVdL
fiipoTzWsTzCH0Ksz9YGdBsvReVNw0c1ojRrSETZynPmlwZYs0kBmgzV27YP5QyllKn0SgLuMCgw
+ex1+VPVHKdegyQJCQW6sCaKUmP2YlspCirG0axRD5K33UR9ndzq9rNdN3gdW4+jOFfIq2x5Nmri
s/5FW95E8po7pSeTKhQjXO8m4sFbB0T0V4v+H2dfths5rmz7Q0cANYuvmjOdTtvpuV4Eu+wSJWqe
pa+/Sz53d6VlnRR2o4Huh2pUJKlgMBixYi0wIKBEgbdDqDykXLMJlbDpgl2jJFZHH6DTclv9UCWq
l3aHmjR2FR6jIjVpdgN5UCE+5MNHHb1Jxh3SvsPUPI8MbCv1FUV9RFc/SY5JGIJBnMmUG2Qs0olm
Mp5nMqZpek8p/lQRP4jpa9IrJuZAUCV5Q6nfygQvqJ5CvOnHKbBkAzPk/FWOWluSQLTeNzYGVEyq
/uJiatZ5ZpV1jpFmAGmn+x7YyDj56MervgT5g+SzkpmC/CyiQBdHKOaQ8pWkT5GKIkv8WoOImJRH
zOdFuYHP6dMut5P0V9vIdiI7SRxbkRDaKjuIFIpE2rPeQ5OIs6sgwWwiqAtSkPg3stOhKCtgrrX3
u7jxSfGSgPmoq6r3ujsKVT6BrgbpIe0OqdF7JGzVE5FBOTEmAJj1ORTZIhAl9XgO5GVkFlG7D1l4
N+RgniLZYyvelNFDiUKqOuF5LkLHrIW+mdF6aGNbCe1OJdC0QBqa4Ft2RdTjQdoEDneTpziYDIC5
sEFlSk6tCnzuquR3neg0iiu3kpuRyMyb0dfGFLWuk64+qerkhB0BRxEAuK3gKsZjJdYYvGNmEZce
qdEFajLQeVC8SYPPdsosacrNMXusEPcjoXXb4F4ELdEQPo1d4QcgwKI54Jwa2xUoRMbZH9Z+xtWn
LN4ZmWSiSIvhrcmZILzTyqfCQCbd3Q/jvTa8itPrlPRWPRnmqPxWhMcW7BRTto+DDs9AvBZxClBf
iiMBlIuJNcrhdQtURmF89rVqjYzuxgxoM4aXK7tKlAljt4Lo8TQUwVSFOWfMB7/IGnsWkuKqBdiY
RPJbVD4wUlldKjtg89pHEGSQJ3qbj5zaYfkwqoo16dFOFwXEt+EmzsAmIE83VO7dlOIHVcJLY+iF
rSkBfupopWijhPnr0Kh7dQQJZQX9BQmldqhO4W9mzWM1od5f1jYJP6aJvRAtMEG2dIf3qy02widV
ikOolaASgDpuUFOzA/lPM0yIXhTavS0sgtNZgaiWWKeia8ilqaaaq2tATZIc/B5xfiMphxho3h4l
VbOpDzUbLJl0zpS04Diq3aIUrL4STbk9aPkJg3gmN1wlPRoJt4qag1iK3FDjhejPuLKuox4cwBrx
ikDxeHsVcfG3kGr7AkypTPO0PHbkiDiDAGrk/qDxRzr8yXXqxLRzSA6Io9D6dQM3L0FE2LU3OUo4
wVtD8lM/oFyYEYuNuaUGE4hGfudib7bBYEf6PqNXGeqIVf8x1KKnxK89+BhGhnIDkIu4qgqldXJ0
gAYZWhuo1IKYHl8bNDvYqr7A01qMoRhUiXYhFwD6I2iHleqkWgbd9ocsjK0UuG6SH1sButlA66bi
nap/CmNnZvSGgEIh/sC7x5yKX6EmXA3jo87jvRAMocmZ8VrQyNZK8hSM9J01z2oUUpTf6L6P79B6
S1GQjf4MHNUbTbnVEv0uHiXcrMnoEjDNiKrs5vWw4yJYG6aBu2XQ7PJW7SBEOlV2nIPzSlc/Glm0
9XAo7JYgg88blLK0WLSELhrvpLF/H1DMmVp5FyRyAbWs7jZEXXPSa2/QMV2XgBejLub62PCqT9Wh
VZWrKkQATVh736CSZQzT9cSkU4AeSV0QR2T1HQ3SXwnX9oleXjHVwHFDsDNKft0M3QdngQQ3r1E3
NqZIduU8yk3SNU7flKepD44awJehEFlTnb1XgvRSox1jNIhVvRiDKosL12o+PFBQHk0BiqJqi5Zi
j9jUdmmPKMiODY/2pA3uohLl8kAxbroJ3WKLpyj0YUuN30LAb40gpGgWRH4G7q046l1dEK+HEEy9
JdvFzeD0IXM6UTaNOtppjeLg51idlH8I+nin1M1RTPrshHnEnRjmJfYnQz9NC25bof09yp1iS7j9
pNIIvLweQYQBIATO8EuE/o0VyfikIJPRR/1UTuDsg5ZSRwfhCm9aHRVbjJL0KCjZPWv3qdoIDGXU
HhDizsBTMyv8pmt0jzXKfswaOw6EW6JlR8zvZ8dRQr060YRXBnoCNH+NujElzUAvpG7l1pxUlXlZ
nk2oD6ZOGVLQBeYnpWj4IezrJxalDAWXbqcI1Oo5czkNdtg2dNQxhMSrOxEdzCHq0EuQiFt3DDW9
IHex+6gzR2BR6qKjGMX7btJAHpfsFTy+uSI4QRHtWhpSEIDAGRUe+UpRKSATkn109I5RKtuDgikW
LpsgRtihaIoMK5tQKIfgaParQ0k3BbFBlT3T+KmQRLMUMd9b/hmF5DpEEZ79imXZZBhgBPDWGrvY
1DEAIbZWKaOc3BPRrBJ4bIzo1x8orgUpri0o3XcomdL7oKrtTBXw+UC9ZXZcdWt8+lofPQWpo/Fn
7tQA/uKNSmqJo2Dn1dWUM1PjD0HyJ6oiE31GRrhjGKc4P/QqWJxCvJia1J0a+Yag81JG067PumPC
TqnEn4L8WeuudNo8JeypNOoj9scM6FWRKz6viROOv0NKd1PQOS0oJXV2pL1sxvLoBnLrizz1pcxW
ySu643mvwu//sB4/PJDA4UfACxhaRqKbSonipyAd/4cAoyHgrkQVaAqtDgSdJiWgMfqfhksp8HV4
eI+gTpwRUOpbApKhWopdJm4gNlZe3oB3gXoHVUzDEJdMHgIJkqYq8CM0QXnpaXzK+nSjHrNSsfhm
YlGOSY02aFFgRjUvKiyCV0JOGquVfmfJ1gPop0TEXBklGHXC7M0K/2jbJjomQ+bKjz6chlgFfaMC
SoO+QS+50p/AlIYWslK/9Dr/zNPyUQ6D+yRucH0J2kOosM5EswROjpCsUDCLTTqoictyY8/XNgS1
YlUjoLACscSisBKFfdYyARtS8xAZmR3Tdm6fQjN0A3a6WsEVDUB9FGCSUaL+XlaJi1gJYiIV3qQ/
Tim7mjp6E1TPl6sFc+Fk+ZAX/xrRZ1zoWe2mDWmW0QiXFAtA7lNLmBaFOm/XIslEa2uLP3517/Aw
ANCUona6RJmmWqCp2YBKUWvwJyan+67JgL8J8F4aNsogayUjlKH/2lpU90GUDW6+ANtXkEk1BzF5
woQAiHoNt6+kJxlaJzRrNVMymp2BR5XdC/LG0Vk7nee/YPEBydTHRl7iFzAu+EDa3IHT9L/3Ecz2
yRRoPV3X9CVinWlS1+cUtWi5r55FPTTlonzmerNV75mrHQs30YEJUzFUIEG24Ktoe+YmqaJWs44t
cpk2KnHV6qKVlXUP3e8JKURnfHTZeBIpknk0mr2qSF9SqXzUqF7dUKnb2NeV0gww17KkQz1XBwZ5
UZpRyYRioIQ4QUAdJAeAf6Y5mIP8YkB+g2jcpMUG0Hyt5g/oLiiwQMGMTtESUjtmQGNlOo6J4g12
bUqz0iWIwmooXRomRu+hdJl1vnK6fDjXIsCZ1WUPpwLPWQ6eOVQ9O6RN/a2O0YTWaK3LVlZPyrmZ
RcNGG2jGMxlm4rYAqlC3MHkry9cGshr1JiG/hMgPspkbdyP2rH5HVZ91RqiE9voikiZgaZT7HJua
aID5xLlFGGbK9ANFp1I0bniw4TerFww5MziHpzMvFupCRoMRBr/ExiITWmp7WYJyVeggeec7PMVV
1DRMvI5s4qMssdUa+z+2+u+S53B89gvEbOAFYJm4PEBHNOwwT7kf7sqdARj4VlX+5zQirtPz1S4C
YI7EnsQNVjsz2qAc1buDHx6Ii6de4WZetbW7a+Hu3N4i3IktqcY8+zojkF0wBcwEQwrh2xlR+Mbg
19aGLok+cjWrgyrGhmJG1k39yVeQ9qIxEFyNfjnal0/K+nn85+upi4MSQTYVIAmsUAK9IZVBqZjl
VtX+9yOB37+cusi58iHFtECIxrQxOUp4E0Q+BwZOwsMiuaJyZgv5oZ02Ys1XU2MR4sHaoGugFwbP
MC6V767JB1EqawVt207QfscF8QOmPIohiLy7sRvNoawfaZ1OIPZRHlMyvRtj4SttfVMBy8A5IEZj
E8bmhOeDZYDIaDJAXNcUPQjVDRUMbwyfZgBaSxAZDt5IHsXUDzMhs3TCXUNJ/Rr/P+pCbhEZ/hDj
BR7KdOMam8/3colnfYSls2hgAO5ENPu8XnVBJX/ohDJHmWwCYypPt6LqWmZ1bmzhLAXTU0aEOvHU
ewh1nPAA+hXOIwqdRVzVyu7AV7QndrLXd5eddKtbsvSe1AjHuAvQLVE8AzVlG+S1jR9ZnRPdRg+y
JZnjOzDM6ka+tXY2zpe7cJ+2k4UhydrEM6LBrEBH00FQxsg2vqC0FmTw3IHMl7JGSCkLE0eBHrsa
a8MbQrlh8omnR0mT9B2KAw89+Nkx5PRHaiswUhLeQG1RcQLSOIwiPWri4oTprbdYyCB8UeRel7JH
sWoehXhAVaU4ogJ8TGWAgcW27DZcYuu3L461JIP6YUybBPX7+A0y1qBZCO7+zcc/25/FZ5hyGogZ
uqVfc0YaZn/YDX8MvRqCc5KPj2Nl18zbsDl78o9jdWZzXvfZpaZXVdhkDb6JUTHQpMUaStQJyi1h
NReqSbOTothjDOQFCRoEmlB5mFr3L/+Irb1d5BJ6pvKOg0jZ04LCVPrnptiIj2tgEzy0kXBidppC
JWNxdasj+BqDADv7/2WTTAylWcouP2Ae1Rz9rblacTV+YJgXLUGM8cP0911VQ8AyQ2VIvOCxd0Q7
uQcVuX7KrpR7FFnN1C6+6Hzb5/D9X+ykAe4s8IZgpnLZ/GaqMuQlI4kXlbqTS0dk+BvnQFpL/KD3
8Y+JhcO0RtyRrp0Sr/xiE1BRtnkIXkHa2zwHvSm+p79KtDBPCbpVr5EFqBmoGvtnvXxEdT2vrd4v
irf4U4ydyytfC2Eycnt0mWUQByzfFUY7oKapaIknj1yxcVnaot7eo9fNNqLYqi+dW1psgK7ESZFI
sPRFOegn9oCp6V3lFPNb4j28zzf1N9e8Cc9uBQP4BFQiy8muqY5YztGY8aAR60eO1HC/JrVZFLKX
SnTjA68dRkjIgEAFNBg/SUQKktYZ01QEOrZDyd2sgJK6/Kmk1fWcmVjsYJ0PA6sx4ePVOvcDpQJt
soixQwXJhdKngisSNOg1tdlVsnSoBfqQ9Wg+jqn80Ao1qgCR24KyvZ+Q3VQpILhA/MXixwDmKnOs
Ggdi9aDJan4XDcChMpEPean6EHt5u7yM1XclsnSCL7JGyRBKdQTtkGC+q5tdYoe/sgZ3lBUhgyU2
d8N7/RVqP4dpi1pwzsWXIfvc7uJtgHZHQ8c2TL8G5ERf26GsbldevRGV1x39bH2LN0GRY3SsFSiu
hmvok7iKE9/To3jCgNae+fGefUpbgp2rjvHXorIoaFV6kQodwcrA71VCtb00c1R5cL3PtPg2L5Kt
Z898o17YyuXJCooO8kw1DM6TvSLePKBCQHMGelCCV3nJ5xYwZctnlEUaUTKAA9SUpZ50Vx16zOJZ
8PJ7dNrs5A1Oj0mO0Z45WfSNM7eaWM6Th7gC14g8xloTEmWIsbWJtEcJFA1sPqF9q6hHEVIpLUDK
Zd8JAEhIITDS+QuKi44w6s/iCPD6PK9s53HRbwSbVVemRMY0sIqy7nL/MXhAQSmtIxKolWxh+GBG
nHb7WOoZ+g4aeFy6V6R8x7DKqq04Pm/1j29/ZnvxKSLQipAMTFreTFJY7dC/JOjsmulhlgKrPKBK
LseL1cBKZfBByWs8JwktwkzrBWC7chzXuIdoB92oKK6+qEGqIAJxRSQMA88H7CybQ0tBy4YSIYln
RmsKRAdUBcCDcIquWqa6gpBc4R4B9rtKPieDPVXlsAG9Wq3TnP+ERXRCmzwuchlHCtcjGLg+yGeS
4Q0DyhpLtnI3eYPklAscgFtYQNpvfdT1Tf67AYuYVTdMj4YBG8B2/G06JHZuYWDkMP7+35icXG9W
ajYsGouYJYVhQCIQnHgQKzp0tvZHRnkx8vRf4p7uIRWzDzYynS/it5+O+88alxhmhZZAvQaIy40N
Hde9slesfB8/SFY2FzYd7TD8ka1kL9mj2+6gWr9xL6xmWn99zFicm2FSs1YdYV7gHVzsrVRPXbe7
fFZW619nXmTMgfvMkYuyaFQFqm0emKP97L7xIQPlilZlcjuztqLy2idUCNCJBsrSCpDh342NI2si
HiE2lsro5SHSuFrcqHVtmVhULw0e5ipEylJPHEpI4XFb2OK/+SooL93ifBWLs89LkNgqNUwoXrcr
bjAsAC2H/Jbt5a2Psxa1zy0tjvjAIiTbGSwBTHCn3qu3cwJkfCYgeQVrrg0FMr9xBgfgIu5uZSVr
ZaBz24sDrkObTC062CbsRVAn16AY6gPrJOs33HwNyw7w6D9esSw4cSUoGqmLUoCwB3t0wO4FcLSv
O80fPBoxw2QbGwRQG0v7UaFkQQz2PuQGNJlKKxD1+7IZrgqteIiHTY2MNYcEz4gGUkZ0Q40l3d0Y
GkLKMdSGzCfwgO+8Rt8JDOaocKE9YqEZnkCqfGNLt2wu/CbR2oC3qNZ5dXjXks7K9C2209Wc9XxZ
C/cwYqMd9QAfDS7ZmaKtXuUggsfUG5qFLuY8SrO43sqt1r7bX5uULG6AFrPSpaHCJoQh7DQlOwAu
ofTZYZa233CR1fzx3NaiMDlVYohZ/a/PBjXIYwuspIFRMlPbteB4hITpTfaoBHY2WFthf9P0Iu6H
1dCSFIKLXw0YkM5jdNHVbguHOjWGkRqP2NW1AGnC142rYN6+ZVw7X/LiKlDiEZxHBEtOdg2ytM6P
dhMuAkjZb2zu2sUGhnPEf3S1NGnZJ+QdCKlY1cJQ9zIBA1WCewAUWBvX92pcOTOzbAy2KWFVIcDM
VyPrUD8OzwZakcTNnOwRMJotBL60toEaBRwec0+ghVnSglZ1KnDZwIfrw/gmKQFolMRklyiNU1QM
Q+K9/ElJdRthIMvpktHJeGgTkr1Hg+QrM1rT0CqgDGv8a8j9ogU4M+swnqVDXmh3+WPPEWD5rQ0q
UjCVo4rzgwIvbFgt16Geerl6JGrkhcwHD4ZJp70x0pnEYiMizeHgkr2Fb1UlL8JEE1Ova6+qZMTY
vtG/QrrtYULHA4SVspbvxw7E6ZeXuZqnn3+SOVKepTdBJdAA8HDdlWbd8e4mdFJr0Gxw2/sA69iX
ra2F3XNji/SmUsFOkY5F6rUA8jPgV1Py+7KF1bCrYyhRpMDmgKVykXuEfUcCKcrnsGuM5vQwT5To
VrqLT3QPXLwX2lvd2DVPObe4uEtYhP7EFKepV/TqIWuuSp1bDDQ0TRy5vaj7ip5vbKO4ZXJxt3SV
FledkMwJQfrWATn9pruJbexkYoaPwi9IomH24QOQ59zC4+50eYvXPPXvelF//O4xpS4YXOwyFH1y
wFmp6sTxa2g8gdHG1IKZ6jkBn+oWfmzNc86NLm4bIwPAFLQKuNkwV6Grb3KhWJeXtXZ3nltYXCpd
DnVPPlMWF/ykYDo+L1NPqOKDEG+1uNei+7mlxVFXMY4jxhPWUhL9WPB6l9AsBOZb23qDbm3a/Odn
ZxupQKKiuRV7soGqJRfl08D/FezjfDWLM93qBITLI9xh5vTF6IjHPb4DBx5mNDaP2uqCRGg8iQaA
Xz+aCmFNqwDjb9i5GhihsJl8Y2wfL/vBegQ5M7LYtSzL26lVQVIMcLkV+pql1oghYPqxwXd7Uzym
my+J1UoFtGv/WddiDyV5kMQ+1GOMkAf7/E2ywIbyCBq6R2jdO/UB5S8vhSC8uEseVfvycte3VEPi
ApY/YK8WBytMlEyPAMv1MB90LEhhDYLk/PcmgCoFmmvm7f3B3AuOGAHDjrLmNgMoRCe1NHMopV62
sZrLYNAOY3Y68GuQA/3u6wS6uUmQdwiJhFzJqeYEbQN1cRGzavnzmNTvhmAID7IAdp8Q3B9tj5/T
MxXDM8q4Mdq9Fp0hFKro+AfMgsuWW9Fy8GC2uOUkjAnAl6xJhZA2GYGkR2IVfVbBJkpg7SuCsRgA
z5nJFIC476uXMEGWJn0dY7A19DGFUhZurlnaazF7jgvaKag8js9b1/naTXBudXHzCZBc1xJMWaP8
H/q11/i9C1JYbyttnL3/R2p0trjFbUfzqVVoGsSe0hVXjBqewlCmbaONpHu10vN3OfryYktTyBEr
gwr2rtCZSetjGxNUg9dZ1MMwWmP+m0foTKUM3kkUw9G5+f7R0qqtk0If4Sd6ZouDYSPFu3wqVt3i
zML852cXAM/xYpn6Cskd794oulZlTO1/YeJvnryEF8sy6m8Ncj5oAmrXBcRQorZ8umxiNTye5+KL
jGOs2inNa4R9uQQ9vHat30C12Yr2nT9dVX64Q6+i2xdPczt7myR01fv+LlBfBEiq5nSqIOLpoth4
hJ4oVB8xd6+M7sYi5/zih5ef2Vl8KzopmG4VNLz5Dr0z2ZqVe+Gj6KFw5vIbtlEE3FrU/OdnjiEH
mdS30HBzFVm1tMn4LY/NoU+4t7GoOe5cWtScdJ3ZqXolB+qY8a8X5oAo8TXi7erH38jI8cBQoT8R
3WzVpddSuXN/WURDSOUCe5NgKyuKEUpKygfAjs0k+cQAtHl5hVsbuQiBSREXHRvwbOMS2mX5cMiA
baPaFi5lNdKeOcciBMo87Zsxhpn/jbTca13mb0fajc+17CBg+C4BnKPX3SoWnAmTR0M97oJau6sL
Y8fw0L68eRvfadk+ENMs1ioQYblBwP/oEIsPk87lZb6PmORfNrUe3P/u4LJXoKWpgTkmxJDGjd4w
GObPjZEW7XFwj22WF9ezkTNri9COQQA1ljt8rxmgCzpqKCtJt5j4tOb7Ub3dav2sxvkzc4vYkbfx
WI0BYhSGrzFR3t5BZ/p0eQM3HH3JhQtO7y4z1AmpdxYkVmegpI6pj6OWbUq2bQRCYxEzILkXxkE4
x6ZrZU9R0bsawMwIuKPs6Gy/HeC3nH4RLfqo54GkRNC0zMRfehPcILUzMR52UHLmZ2wr0K9mh2ff
ahExJgk8lhm4vV29HjyWCe9Jy44Zxo/EnGEKt3UayLtvvG03vX8RP5pWBUv5hK837gMPbcE9Jsns
fAcmHDu0N0vfs3dfiPpL8bJCHMBqJ807+sUcPtNFUUe3BkuCegS16cZYxfqOYnxllqUA4njxARMj
yuYsXHPTVnnnIvhWMYgvTDk3aTzuaNGbU8AfLh+HtdCFvG1++AIPhXLT94uty4WGxDVCVyUqLs0w
ww5605Q86aDbvWxptdhzbmo+L2d3qCGMeSxoiFy1o+3BBxpcR8e56M3c4DCclJvoYNyM9gweFF83
TK8dxXPTizDG87wLpWK+3Z56R3WjvXgcAKTDqq1/IywDvPq5tUUUSwOejVoxGW4DriGQ3IBX4Qns
mYlr2MM+O7bGabgGU8LW2Vg7/+dmF7lQylRQDecRRzENBOkvsWKBJNgBTeB9cB/cwGWd0Tb86nrr
WbPaxoBYsArPVSERvxwBHKM6GrNSSr0QUmk9cE3zN9VATWH1t+JpJhs0Q7RREmtLSmd1xWeGFxF2
pCoo9AqiuTUxEHKuNY43ThiCT+RDyJ7/jQ+dGVuczkAEOq1PlRT881cioFuQ/rTiP82ItuwML9rK
/dbuqfNNXYRXDqhrFmpcB2sGKBWZ1j9kHOzJRC02XvmryNpzS4uY2isy16NenIWzJneyxYfkZcB/
oczpCo6CGg4ew1kBrrEtx1m77c8ML4ctE9pqGOQgKPkO+a9eYTt1kLeCzpaNRXwjYBFSILiiIYTP
zEzhVeqAK8lkb6hrQ4khOG0ew9VY89dP9EWYk2ohCkiK0xAMTrZTHHaPI3gzVOaIfdzexA0/WaJ0
k7pJuRSgKDWCIRZjMZyDU7rcuJlWX67nn2oR0qZIoHIlIDHTb7KH7HY8qleUP0zv3CttHVjJLtyh
kIlaqeTze323eRPPn2l5E5/bX8Q2nHPOWgzuuknoFDtyPY9SheJXdwcceBtOs3onnn3BRVgJOYEM
+GSkngGoszxiPkf4LZBr0HiaGzFl6+MtYspoiJDNjpFDNTa6VlZtkdwqHwe/tKEOYGdOKTmjv9Xn
WTWKOg3Q+wTEjctKKWWk4dRAVlNHEMUyOLhl49tKy7d8Zq1JOgsn/MfO4iDEZV92TYJ0JgnzP4hl
DpUGrwfXCiPpfRQmtiqC7lMBHzc17Msb++PUizImOGelCxmFWlzH31ONjNc1bitQDjU9GN17WbpV
6ehftvHDS0SIxqGxDVEN9J6hE/Ldho6xgEiNg8IlNTq+xWlobqMEyjJbQ+I/Ptdsh0KDUp4VSKTl
4zJqwppLog6eYNb4cqV7YBc5QZHz8/JyftylMKPoEjTLCGp5YID8vhxeJ1UjVliOmj+0ya41JKcS
DuiamUW21c9Z27pzW4vPUxWjwcSIFu6kfDQYVjaM0FfYaNVi9N87wpckPWRS0USFmNn3VWW8lPWk
Z6WrhXdRdx1LL5d3be3jgG9V+8/fv/DxdowpCITx9yfqU1lnpo6uHhW2qE1/PnvwcWY9KqgGEnjC
EkcRan0yRTo+Tgty7EKcSal3aX+j9r/Z4Ofg/hn7wzRq3txvZ1vSbFC7wS59i74wjykQSBJTjUK1
ad6Fs8xdq4MMKPKidAXJOIxEUEwZ8+ZOlKC92BbxcBMkhQAiMSiagbzhGtziXkGDcif3xkc9GoVZ
64ZolayA0gi8uQHOgYxuNDLVB8X4TGmBGYMQbKsQvzBOYxxy6HR0L7XeHZohuKolspMAbjIiECgR
tX8FxMCKk+FJ7oo7fQxeJKk9DGlV7sOhHME8Hh8DCW9PiUlvZTJ+RJV8x+P6lkDQY9TUR1nI3vu0
hFysNP1KVSVz5TGJ3YoCwQ3O2nYQ4xyczpjbCsDNrRmBbBvi8D7r+plTmLM9gF6YgmivdLTXPHDv
B9exkqi3KhRBHd4LgAOwqjswhe6YZNjTiJ66YWSFzZRwp6OWDZ4VWoIxKEQ6jtnWvV6m+k6lwptE
KhcN3O7Ap6rYaVoKAnCQbQmkPkixMN4WNJP8QRUTb4iKCrOh4DSbqgqkQjqxp6Qh142YK+Y4lMrb
UKWqacRpY05dBQ7tvLxRUxqi9BvdszHZIXHwoDKrmdD3BD02htPw/zSWCEp2PDoz+FlNTyzpD/2k
+3k+3ELW+CGb6quGCS7th9+gnIcMcF/dAdf+mCXpC0kIUn6IGQDdsosasBCyVGG2ojehqfaV4ZWV
LkCfANy8VZw6OVNvw7B2ByHYh7FeQ32lva1kFZMRVQlFQxL7AubmTKFXkGvjOoaA5LVulO+1rjui
zJ7xndxR0l6qqg1d6Lu7ctOoXkhFizSZq3OWvWoM/GSjBnmKUULfCpIOXFBEKwbPIn4pmskyU0UT
HcWtycy1I6thLA7/4OwQdQkRYiLDXyoJpRvv+HGuVIDtyP1PpWLrSl+5774Zm//87IDGYJ/PFazH
HQtqMVCM96B3vBzpfrLAgul4JoIFHw26A9IybcDlgTmHUceC8BkdJEh/SBJQR9G6+JbKNejBVP2o
cjm2pIYZd+I4QMGn4v1uaofrPBTh+rUuXykD5GNL5SiH2nAlCgXIAJtQiw9cEyCWAxZ1LwEDIrSz
IVTC81G8KgMF2kex+nx5PSt3kKYBFjUPtmk/7zsdNNUVaBgqNweuO82dphKs2etLKAhftvTz46hI
RjAkQiFWhRrLInqmFJo2tQYi/CTsPH2EsB/ZuIV+lmlBcAuK25n72wDh1rIDZwC2EGZZB3pQ8G/h
7Vab8rsA4u+kxITA3HHffOX8SMhni+DVnb2BYDRisSi9k5OqxdXqVmC8bR5az9jxQ3/orjNvy9bq
/p2Zmr/kmXNXMUiq5DjtXQkkh6lRgClM3tjAFWcAyApUS7hdVYwzL9KEARXgqkuS0i1T4TMU42d9
bK5r5OWEq8PGQfq5HAzMKtAiRKYFLtplYBiDqVH0WCldiWCWDWSmSiFslYJ+FC6RxgFYgksb5xV5
8KLeVeTNBAqCqXQrPXxtSvVaqKAo00EHJo0U0NINv3gneVylTq9L71U/7vUcQw96v9G3XUmP8Dso
JJZ1Fbrty/SL9MAhhZNYukr8mRYPJTvU0cPl07Xy6b6ZWGRg4tQJNItgQqL8j1JChoJ36XEI5ZnC
UvAuG1tdj6ZBrQ/wD8T2RZJMQ11tWSPhXQEdYzUd7xK5cnkYbMSmOf9d5FsqPTMz//mZx/PSCPWg
lEuXaX7MTnIAslQthUTTzE/4Hjcfl1f1swI0u8uZvUUFKACqSuoa2JvJ0esTeMXQlYaSBSCUmDDe
gWA4R0O6fw8Cawt6sfr5KKAuAJlIBIiP70uVq1BC0wcvtaSub3if5yabJh1yZ7j4WdlsMXWvfsC/
5pYlpxQaflUS1aVbSw8tVD60/rnRtroUK2vSwAo1awNKgAcvQSxKFshxVIQVHtjkgNoaxIdQES1H
YPGI6F7+disL+mZr4Sr6/I7qI9hSyul6SCZQVpduAImgy2a2lrT4TEHIgha9VHD4aidxQDoVfA5Q
0QgLZaNqsLYeEXkTbpSZx2/52gUVXqi1GqKjUO2jbN/LJUgQt3KZNYdHvoQcBgcZdAJLZBNIIQk0
RrAcEJE95cduxx0IC/uCJZ6SP4YpeOELUEa3pX95F/+PpPCv3Xmbzw621qFxyxrYnQfdQWJg82vV
mSdjG6/18y1rK7fAt1UuolWrEKmQGKxJd/wY+ci4r+vYjN9ES3aI315JG8CjNSc539WFL04UsVid
dzWk9zwC5zPEiHBdJ8Hpv97G78nHYmGGzJliaEg+xj0UHneZDTnGwm9dwRuu+3f5dcPcz338bm6x
riyiWhFUSEDQz2ktyRF9zMHkTuF0juYW1xI0DTZM/jwF3y0ujpuASf82E2Bx0nIfDcidJoj3tTbu
Lq/sJ33M9yxuOTghT1qR9fPKFC8/xuD33qEa5+S/mvv2TXyIJjNzUw8ErE9pagW4g+xsMslDsm+v
tl4w8yf7fuV9W/EXvP/sZLQhq3kPdIg7UzuB4z6DCh+JS2hVUTMFI+Llha8nzH9zyq+DemYuZUal
yzI8KDvMBHb/j7YvW44bZ5p9IkZwAUnwlltv6tZi2ZJ9w/DKfd/59Cchj0ctiG7o0/znZiJmPOFq
gIVCoSors3DrDYPXI0Lvxp28JYKT8XpWnNtoLiFLpRzkpNKTxw4uhIcOQLiPPxkalxV6QRyL2lH2
UXS5rroR6jVQ5ZGhZM6Xjaai7yejL0dfNz/K9SFpT1L8QbCTrw89PtyzDd6FqrjWwjouRh9ShKpT
3dRf6slm5fnebz6Zs605BnqOhmmLngVrHmOiAGtZEIjAJA6Xs5eAHSwo+eEFUtxq5Ivc/gzVD20Q
O6RcBO6ytkYUslEuR76OWh/b5zNv6dQkGMEFPeLpC7Lg5S6H4GRhmN6cmZvL27n2xUwdU+ZM3UPF
6/SlJVUN+qCsKfwyCZzG2Kn1Fk8Q578Z4VJmEmC+umNGFuUnGaldQya8F90+q3sG4loQwuPZC0j4
y5UoOjHnBuN6vtF8CxptQ/UICgcHoFUFqcnKpcrUXf61pHGoykwZorKprREtvsGVbANYV5s9fq1N
4VWYqRI4w2rQPLfHf6MoHkiWQouDbBY3csi+P8Vefqy2zOuHPbkZfbA/2wak5aMrFePVEFXdUu/y
N2Tbx8fL8x/BfcMq0jC42OJHyHs0cfbxBhv9BsjySqb0cnO5wIWatqTrHewkOwPLBc+0MxwYQyR1
ex9EIhvDT10wAIp4S17PXiNini+QvPSfSsP4k0HgP8lO8/vNALqDCaizTkjKsuqoaA4Y4HE1LQAo
XhpqRrDRWF04+SoNb/W8d4PKQh8z2oA0+/I3+62Fxn01QPuh866iJ0VfiRGBDn5Rikrp/HSK/dRY
TqlMD7QBY+A4b9uA+oUufzbTGu8ulEmPeKS7qiJvy4T8CKzgkKXqKQtpsQ0DOtmzCWHNNMAM9RyD
oTuUPiSKRe0efO1YKuqmkvyNkcpHU7FXivqgTyCUD5QOYs1BA62G+DaooMZRxhQS3eYOZefbRJnd
mLSVKw1jBm1Rw01BnG6njbQ8yHrixdTch0EBFvZ+3uag4wfkO/nVtjRz47E8SJhEsFtq3A86pDX6
tNzoRuxo7SdLiR3dxH8bTPk0d5AnWMzOzTpzpyz97Fnldwh4uCMEbaBgfGdUmMeqc7dsoXU5kYOl
1p7ehvvCrApHN/rtCHRHpUh3U10vNs3BcKK0ronWWBZKW1AnZwHCpkagc9Japm2S+uvYPcqDeZhT
qOKow0NeWDYqdbYM43WFTsBUh7ssy48ypFFLghXH0F+1pFMaRse5XXw5kXZ00KHOvYxgFe6N27Au
vk15BYDEbWsWR1pB/lT5RcFQC0Vc1C9JfzC0+zFXY2i/jNpOg1iQVD3OdfF5kO+tBI9sanT0oRjB
7F+SOXB7o91qRl3cl3oWAa0Kkciy3CkVEKy0lrykGK7lqNeuwhbsQSiFa0nnd/qyjSq0I6R4PGlm
rzmNUh8xES47SaucINng0FZb/KGtoztZUad9m0IXYijGQwJdB4jaQixbG7ujBhGZYZlOUHqHjjY6
EJFuEQdilp4+GfRn18iQDi5icgrDotslFfmSlzqwFMO8eCgMZ1dK2Mlo5Em/VPDOTM6UBeo+NKfK
b+vxNm6bzFf1gJ4w13ilqIkthamvqeWMpk5pgyIPCF3omFFI/oRz5GqlCsqYBPw1km4DeuBBQB0y
1d1VSCBUUlXopciQ64WUTLmBeFRr58RCyTh5DKj8yVC7zbTIrDL90KTTFwDEcxeiD26nQCaCtMr3
UsMYMjgPnTaqrjuC5LZHrd6eiHkX9tG9HkGdVa+Q7TOt7aouj3OUn0oJpPdt0xEX3bDThAqF3UWK
ai9130FtJFG9zLRirxq1Kz2tN3k/QLwaIhZ6JEO4vN5A6QpC35Acn9qvYTZ2YGdPDtUYhXY9J9J2
yrHV1bzJAWLaKksCBd0IzJ8BZEPU5KQrUb9ppfIbWDR3gLyfsmCp7dGkeyipH2gBCY5i3qdzZ4Jg
n25SBDQg+cBYrMU7pYiiLWqfpm3h1TLMoOUZh8KJcxrdVl0wHwxDyvdE0fCjCwmCo/qUuTKKgU42
yq6SyB9yK98ZU3kFAnYdMveQxQGX+cdMKS0bUpbLESrK0z7SoeubyTgeTQyt3GpMlauompDshm10
isgQOrOFThJCVKOW1FMx+24nbbhrKP2gF0XvmKnxiHGY0K4yTDdNclBsTLwpncJIPi80Thw6FQba
n0CaIH+/08rxobHCI1GG77MuPWqBpLvyqJX7qS5QAVeDvZQMXlpF+0bXvwDDkgMzIkGLdTA+SHmH
rn3ZQnyqqXdxCXX3bAGva5ezfygQ8ejiqdiQBoTeEwBSTloViT1YqYp4xvRaa/2+l9Em7OuHrrO+
zkH4McM0hZ3ldWFjjBYdq8mrSb1rZeugzNAGt0ADB4kMCGOC8Rg9KCW7W+RhV6NTObUtshVMl8V2
Vxq7uU1Q/Qo1Z2oCR6fWDOV5aLqpmn5aFGUnt9NXyMZD6VfvNl0EleMaN0ep2IsCoqdF85RM21S1
+dmAInAhTZ+7Jb8d6IROoGZ8Ai7iSqbaUWkwF6rJj0UXgPwt/LUEjylpv2Gg7NcAd3YVtYWATD0/
RkzriY77qKTQrJGaG0C22FT7Fn2g4xhrcLsPNWQ1MNvkyktyiCnxDYI8fKa1HRrBt7EJD8k47aiG
sUCoPMvRdQ3KVaNJbSkftuBrRzCKrmTSOGaeQtMtKmevpMPOUPqTGbafJXS9Za3xgvQr1ROnLg0v
gira0owudtuRTChlNIcW98sIyWXoIh7mKN1ZBNFwTO0iDl3Varw40EDpDS6uQIXckpQG9TXECtDy
haSLNDCZkc+VbH43C9wjhrnH+HMKKYXlJivqXTcQR24hTQndE28sW7Bf9IufBZI71sk2GPGCM4L0
J+jZr9LqmhjoqDaQTIJgUHca6vArZFlO1oI9MqWtUkI8EQ/pWMOYDzSMyupmztVj05VgBjRds05c
0F9sO7XdyaBhHScwx7ayn8WYjDZORTi40YC/2dS3dNKa3SIt2k7BzKWSg1KfKa+GCMlQYJLTb5oK
FjZyVU3DtVLKGwrhEbtp4m0UaB5IyJwg/FbGNzMIz72+De/ysjnWWnrK0wkHPvmIL+QPNZSTwsqF
B/sRLsAFtYESdNnJEWPMQEeB1AGl1FSywxr/OmV3oN7fW3WwDergFFvTlnZ+1MqOKv0YzNQ1UnDa
5MVOzqvEmcoezQiV6fx4yqB7kdl6VCmOld4/hrJmV/MRh9IBi+HsDlIz2HERHUvpB5F/6MktkAR+
kxKnnuoNfuwERdkaNYzBtGyqXOsoTeZt/WGZtaPclVCsgYg9ArNDjNM47qeF7EGt/LGaQ7u1QMO6
fCyhzGI1kzN2EENvf9Cgw8vopKXyMS9w6i0FinuxLUv9F8U8JLhBtSR1NKX/mNWTG1tfIgR8A+yk
sQrGeJAog1sP+dCuKfIHqcL/IQ+AcUKBL5pOodHcd9DHajOl8Jp5INi9jnqRXvc3Y5Q8pmP9gGTv
GI6W6Wrp/CNRZzxvIcCKOpRNQ21f0Gk7RSEQYhi5prL20SpI4HRJ+anrAseyysmBCA3Gb4MG1zIY
IMfqETpUEKqfq8/IUlLwAOofhoS6Q5del4r5JV3q2i6h+g0MRYXA3PmjUbmJRjIXuee4y7tocged
XFdhYuwis4hB7Ec8FQRQYETrD2My+a02bqJa/4KaEtDVM9CroaktLsxdDwpF7ShUlM0y5iAtSw3i
06ZXXa2LtVMyQZRTA5ICHHrKDRlMCFBATMHteu0TFAIlT5Gb0J5GaAnWGmR9WqWBNrVqPhRWOXia
GeNEidgJVh4GFOVMXWezjYw94+XDIKYhicPAQFmRhJ9bMDEASwENnSRCxJI+XX4aaCJj7M/PSgzJ
VKpNVFq9b36YPbR7AL2Fzq8BQvxuG6ImBySumx/h4RinSzHzoPqZNwIaCMXq/byld9Vt5IE288Bw
5bfC8v9KWQJbgYApQ/YCTyVuK8xuXgbcY3jxKY8VFFhChL5fl3fgNYpcQRnnzAa3Az00unSo3vWo
jSt+BP61yIcGOegjoWUFCizIV38cH+oHgVX2fuVeZFQFZSFGINBueNUpXeZqMAO9GND6Mr9n98TR
tuD+kUDAM3nqANJCEej59Vg+1gnlaGD6ADygryBpYKSG3jmm7fCwVZ0I4gMg1EO5In7SzsCVv4n2
dSDAeLPHMr/Kc5tctSAto6iRa9gs69SfZVBDFIJmw5qHnFvg6gSdplfFNJSDj2RdkS23C1EZIamo
1rN2TM7NcFWBqO9ByoPxeL/KkPW4beQwiHW4Jz+yyEG3EAJT7Y7VXMJ3QR5efDjuEGh4KTcUTGl+
jSvsyjqwck+VAYOcbSGsJKgyifaTOw00nbWy7LHQqL7WoLYaQrOxzQTTs2vVHQM9SiaWBQ5TSrki
XaZJczhobe+Pe9VZ3JpRROQAJNjNQ2cbdnnTIMbjEBQbMAAITt7aClELAb8N6BQoJZztsDCRASdL
7wP/55FP6ZcJOa/PiGIVpwI1PR4j9numZFiYYeLJQIQCT/uqwooH11BEeo/jBw0CDF+bD/kRwNpT
6zL5ZPIA6NkManhRg2PNc8/tckewIwPk6XvYBbPlsZ76uyFA10ptUGiQ5kRUFF3d3Oe7i6++dtAB
6xJo4/hjCA1Eq7c+Q/I1wQlR7gWfkf1uPrSc35Jc9TWfVWtJA7NHL87YjxvspZ3uoBbvzLYYCqSK
rPG11yWJ4saANXnf7dK95eHxuyGO+SCZduqYR9Uf7xkTPEifjgVmLJEV/xAs+BWs/emeek4LuA85
lwslqYmfwHpmJWb30ytpQ7aF0GPWmkYvEhAupmYxIHK0xkfUrydMB0CIOHJxLK8DjFNFXoiJ39j9
n7kcuNVxAXY2Oh1kyrBpoDzS996EXPDyBrK/gXeY8xDO+jpnmU7ZBeVSdgijs4aHMuoUIVmcyyZe
k4E93bGEAv+kQI6Rj2tFomvZNNQDRpqKnXa1HJQT6nmOchRP+62dNBDc/THFz4hm8qJg4rsd/CmX
rsiM/AwlG1kffgqWtL5tz3Y4zx9Rfq10giUxZpQGZaQvEvKiZT+7zV37IfYRtkQdtrUuKW68Z5uc
q9Mqj5sSCqd+BBpeiCbJQAUFrnZc0AxOZkfMqya0yLm8WoMHNxuaAYdL8wsfcG9Ld+MotRvvd8YL
RiUHpSqBT64etfOVcm6P5umSzuAufxoTm650X4s9loM3mO7r72vogOFyElOIsw18fRaeN5g519lZ
GA3FaFsFZlnOO/1ACXZrfWXjxXgg9a4opxC5EJdTgCRRiZUQrppCQhYtgIDeXXZSkQH+aC96PPcp
/CWFnLlU3VDl62UDooNtcVCMsq3AHtFgwyaAE0h71THZbpSA1BIyZe0dKJpsORvteHyMpML7j8a5
jGWWAeCVIxgfMowSsp7U/IO9E2r/DSeBreTvrvGKxEer0NYsILoDj5yAGFDsNt1E/uCws5c1APVa
O82efM0et8Jzz2LJJdtcrKmreELzA6ew9YJN7kW+ku/YQgs8OSchT8Jlr4GcGHcIlHhJpwJuSTbh
trv2LT8GAyoTpd9/7Y40FMY10dZyQSZAQR2wQ+TWnZVBT1h1iAaoHuIbiF8XCflY1opch/2Vl3aU
iy992Vcg0cXXbPB0YM8+bThFvuXoGw2kzicxGYRoU7nIYtVDPasqDCIPtusWXJi1LzgOojVx4WSs
9DIaW5jQVCfbocrTOMqWunSAdKDmVJDHFb6KBPcDUKMvfYVxfAYYjflzI5nD2Y0EId43nEPRKrmI
0w6jgQYFVhmehivNr6AamIJCj6JY+/TMFM3G/aU+8OdOQKH25RLTIlRkleVHjMx2yZ3cy7LbFHiG
Bc+TWfMaCP5YhehjMn945aCQNyCmoaNjxkNcjEWZwWnL0hi/Qa9na+XHBG3g3/hfN8BHhmIWhNt8
YbBZvQPPLHNuFCoxwOrz0/HvdijXQxEcDBuKM++gZ+8Kt5f9dZcWynlQCo6NQDZhrvXwNXtb0cGs
4Vb0KOkg0wEXuad4Gpq5BKjTSKg7tHoszxbLeZMhQ3a8Zts8h4pjKD8nKEhfPpZPuKdLC+T8Z5Hg
smhV/L44ENScDA+j6VOZfZqzmzm1USxxmXSDNmFGyxnl72m9n1Q/QF9E8FMEi+WBOVFLAHpL8UsS
CY39Bc+XPLm+vFqB22rcTZUv06i24JD1LSW0s/nX3EEcrJg3l608ef+FPdW4KypYCrQzY6yEbIob
67uK2qxyIvFGUrdo3nmYRvSinxirO1RO6BqejvbQUb4zP6uH95UPnz2IH/UBgmTKzLwbfCPu7hYt
QmMssfv6IwVReAS5MDKiZHQPCXAXRIr20paf+yr4Oga1INcT7Tx3o4HReQwsFZ6s6N8qTKCmSNKN
QYTXX6tQQVv837jEF+FTcylbkuMDz5seB3a8W67ZU8RwogSRWL1fnNlN5jdQPK8BkCgw6Bh6g9Ax
G317GYcJ8LdG0g+IiKN8nyPH6/NjRtXrPtCOg2Qe9Jju9X5BT1UQi9kBfeVsZ4a5nV16qdQDDYZL
Cv3fDGAPJbaX0lPNL3P0NRvjQwOwwmUPX42KZza5dEExjSVtAFnw50HeFaW+75pvMggxCdTcL1ta
v8KBbAR/KhgdUAt+ua9m0S0JWq6/H7LgizykG3knHaOtbMdu5gA/IDC4urZngzxCNdE6IH1z7OeM
mhHwmx+Ge7QXNpbTeQXLpp+4+/xBJMS0hkukGKv5s9Cnt8zZ464Jc3miFRaKx11pYzgZgTf5ysSo
mjfQ/6wGW8vCuClmkwCu5Nw1hlqnPg2IC2bQAQxGD2ndCI78+kY+m+AcU0+oWhQBTEhRcyTBdpqv
rSayR1kovKKuHYGzxXDuqI8qSCp0fDL0c1kdAHDD+/gjhBFYoa22hfIrInts5WefatQLTAEF+FTx
bAebyo/AmDreTHtG7QM5Xk/gkaux82x5XA6ilyjmpCFOW4MUj72wtEOlQuEoBGr0Xt90p2ivTlfC
Va6+e87McsmHhBmebK5gtnPrT8Njndsz3pamn4eOBoomTCj3blldKx6rJ4mKD6tPd0hAKLrFSCZ+
YyPP9nhopAIdxIndocNuhqUUkvG/G5m1cRTVMde2+Nwa++Jn1kYAKwqrhbUQ2l3o8F+FefYhH0SU
0Ku3xLkd7tiNU9DSepzxzsLjtQDVLiABm2j7Bm7ttUf5uSXu9EHkFwTCZMHp2xa78RTu6dVba5qr
MfrcFnf+lLmgVK2wqggcrsSZh+vEhyQ8cZmkRpx8fsNAMdso/tY7N8kdwapqxjjp8MHYDCLBsy4G
lwqmI4pT8vTOmkUNqLWAeW6QO4SpKZna2GI/l0qxrSB0Kkno82tX+bkN7sQBl6eonYpFsaJtANis
vos0IE5nXwY+Y47sBS8O4Be8Kf0hAzRuzjsz/PCGrpdod7lLV8mNsZAb/JDJDzbJY74fDrqX/qaE
9vPaE6apaxH1bOV8WVyegjLLO3iQcZwAyte200ECAQLw4gdJ/KgTfEuLewYABopjWGJ5yS7eDhA2
JXZwI9+U34OrziN+sq/Ge9HrRhTQLC7ELHE3SZmFJb5qMggrt6/5t9DQON9OLsxMLcZsKgMXImOi
LH+NnuFI5VY6Fdt8p0IZ1dxJN+Ay/KHazUZ4XYm+JRd5hjapyxgYMiQyID4uAf4P3ADjdvWO4XiE
b2RR9LG46JMZo67OA+x1rSdJqEfgQoacJ+QXy+7pShZX4kUOxEUfuhgkqzMkAGE/OTWIaJRJMAov
ssCFG7NVS2gpw1usgKiQOocmnhz3oWB8Vrh3XMSBPoGZS4AM+phhwMBx8MkE2Z3PRB+aBXEmdaO9
MMoJbiaLCy5jVSiTVCOSdjWkd9ID0EoMGGFuUMIRSu+s4oSej8KrwrixZL0y/E6rZwiBoyPVNLtg
yJ0UMzCym3l4/kuJifGHXzmSemFkW8uizu1zscbIOsWQJexwBvxOa4MAysYIBgL5k7DGktp7cHXp
qVtTu5i24sruaoHw/AdwcadU4qixCH4AozRkE0jjeJSHz4b7W2IX8xl2DuDee2og52a5EKQWmWEN
Ncy2HtnT29GD0C5EMSMIvZb70rG84rDsJ7hchuJdZ5PrYkswHwSY2rf/6HGmzEUkcLeA2WvGYWJ9
M8tPfKicMB9PIKJchFtBur5+eTJGDYxSMhaul7lkVDWgsptgLQPxexxvF8BGjigEXFX7ESLbqV2J
teHWw8W/NnmpxHFoknYJcKa0YrTn+aHORaTlqz1PDCL9WRYvjmiohRSlEpal26ykgiGKWzlEcGeO
hOAESUYo+0Gu/L/tps65b1TqTWCmWFkDzkPWChl1lw3CzuDFBrpeDBpZfYifL5Tz3KTMNaks5D8L
jZzsmhFbzJiYS69F52T94fG8q5xrFiCqAisYjEEPQ8sTsPZ9LAGZvLyJ6zHo2Qh3Q1ZEMtSxUZB6
TLpHqQnEIhlstQhOQP7sTXW4lWuREjK7oF4n6M82uSuyrieQ7WIcw5fa+aowTQzqPCr5d0JHp0t/
Xl7fX66xZ2Pcbdlikk3rZBhjvkngJEuzkbwY5OkFcmWIn4naEKLzxt2b4ySbWTHgs1nWRsZsUqmJ
aKD+cnE9r4kLI6o1geKNpcQsbsdbU1+cjFU2XManH99k2xIwP9wm4uzmL6kqmDAVAN5UsA69jGCT
oYVVrWE7WYuVVFB8rDBy7hI/97N5L0wY1xOCZ3PcZgahquYVcxWigvCvQDDpQUwb3M7NY9cCUTg5
DboBVZa4al4473KdZ+PcNg+x3GQli9ZoS054dkkATkLLC21JRmQsgSpeSGT8l1D6r80nvcizaoNi
zFGTg4rIr4tPxseZfd9D5iMhuSHhJ8Y0Pu/egCRev5eerXKZiN7OEnSyWRTYs0j6shmKIYT31nCe
LXKxWyM0yNqGnRLUILSreD/f5CDfH97bFzQgQ/qPz6pc1FZHLWupAltkE2/DeM9UjOQPT5LnICh0
m8ETOM56CHg2yEVukgdLnKRPBjU/TJx2k6PfesLUlLOAoxYvqwz/Lmhg/eVyerbKhfK4T/q5REYL
RKPuL/XLZRYbJREtk/2Fr+P4s0EujvfllJBowjLZW7nXXfqRbhS3z07Tdjn10J2NrJt5OySuYHtF
3srFoCVZ9DyDRvETmGxxp+aaAazCK/ZF8/z6DadSZJELQ3IbpgWwx38sJkhG/7XYmps3wBMEgY+H
3YZhCHEqA3HgSYT0N0S8rZ8g4m9YH/tSF74k319F/aEyjALWeijWA7DGWmPsPYDWWLCbbpnO39s2
VuBCfNe1phHQoREMg5+MFSQkOzZtxS6RgxsfMsByN8FB/PITWeWCT0KWUqXMcUeA0SVzL2EmT6ll
kZ8KwgDf9yvz3gIDGe6PqfF6UMIAJj6yjgA0rzGpnO7RKn/D4kRW2Z+f3SA0HTMiJyq+5XIc8GaX
IhEp4Hr+9u+55zupcSQpYZFj+4wosgtMsyntZLfJ1RABaVXqd5ePu2g9XJQZQZxd1h2LMs2xHHVn
TISc8Ox7X3J/LqBIvaoNlEVOdhmNJyBvneX05utIEEx4SnEIlxjq3MHnMdjSQbw+9wj1WAe6x9yA
Cuab91Y6nr8Yl8mAizKlMav4N26wwfSx/EXdj6d4D8Z22Sc2aG5dkIuQrah3IrqTCIfpb7RAGTv2
+GRX74s7aQDDyhuuXsGn5FVoej2Zg1aCt7D8VDG8Gsn+SDwQlQFZkYA5dnfZO0UJMeFiSb6QoR10
rPBV7VYMcBJcCoRLZJZAqZeFvWVe2RLXiUW2uDDSynWmtZgq91sA35mvgKwICZrxljqU4EQQFq/P
QhZqQRiTxsi5X3qLX+S+6WNicdd5Ze6DuAF+IoQOiFbHBZWKPeTJ8L6dFK2Oiy7TPE0dJpd+fzW2
k7ZyurpSnPH6DSU90cK4TMWQEjLRAJ/tlYsI3VEQmPlilhHqbULZNRBiqJmakBUkN5cPl8ACX7oy
h6zRowI7N0kNhvQeGkX2L1v4S9f138jIl67kQpa7pYYJsmEVpOw63jz1Qa7/61OWr1bFSmAUUN99
z5cRBSWetbfV6ASFoXd5wV+KyM87yAUKEKvXig5S/SeP63pP3dB9uwkSl7ogYABLx/4N6bEgzOtc
xAjB5IZ+OYxKB7KfNCjiLSCWdZiAjARFPKGv/6WM9LxKLmA0QaIoHav8vXuARXCSdS5slCASCbrw
Xd9QkNDpXNAoqNJ2S4lomKYfxmBrkFt5kv18OTVFK2heCV2TS0Uy5CKJPLMv97+DD1a3kInRQUmc
kZpzXlIN4FYbYxy5/6siw5ktzkGmoV1mNUDajUkKP/dyqDncQjjCr/aVkzlaJAiN6/t4Zo9zD5Oa
SkwlrA2tsj8zxP88EN9w3kQ7yXlIapRhFoTv2km2Ua+S8bOFcQ7SVyQ14lRDwVZX3FpOt6FyMyaS
K9e9Kwj+q1Hk2RQPLahzHYqFAEiC6MTrroZriEBO+xrQlNJdeoigikrDq+/OM3tsl8/ynNIoo2LM
2S5KX2jot4Vfkc//cU1cPlooeMyYI9bEGlrEi8H3MIJHkPjyNnRF7LLr+f3ZiriMdKJ6wOiXBz/4
aWxk8NnisUldZs78+Ybq82oqdWaOu2s6I1SsTmcf7GmM8GWd8k1DGyIX4UKIGkXUrCJ8MnljbKgE
5dpyUxzyHVJTNLWEMrkC57e4KNKWPWQdJuznMkPfInFI+zGJ/GhoBM+W1czqbCO56DFaTZJBNxQY
T2uvt43djo+X/VDk6lzAKGkbx6SGAUv7HpW1XaeyZ9bEvmxFFAV5wEAUpI3SUJh5dZu880X0755R
mXvLQsa6NNqK/H+JuGDdfRkr4iaKk9bEPfmOu+vysYIKx0tbfSiPMpH+OVYgb1DPCqrW+IaCKvv6
f4/xIBV6aTDMaRyDKQfkG6blgAOphdxmYF3lYPIzPixBI0g6Ljsj5Zv8UpDU4C+GuRACvDNo4CbP
6ltH4Ivs+19aFBcqomLG6IgFK8wX48NyoFfaPji8IRm9fBtTmYsSpbyASjCGJ7565Im9/nIApPyc
XBxZJmgr4RvsPkEHTNtaoLSxZgaG8yTXEE0drb/Izo4ZFzkwMjnWNMPiZmU/5CAdXT5UfWTX4XUO
aI4UqCczSsHrsb38+VZz4DOzXNpRdhOVTIzK+kCuuGnVzmgUd0elLB6LPqqAtxxKgcNcjvVoQL08
BFUGxovCwM6GCch7QAiFVqc9Mg54UAheXpzgADyF0bPEQ9bCrFoKuOY0HGj9U+8+JdHDZROCVIA+
/fmZjYhAn6XXYKOedwwNrl2h9uYM6k7bzztxz0K0JC6ElHnTTBWBub75mDVY1T6jny4vSWSCyzb6
gpiEFswT58+Tdqyzj8AvCr7M+sPy2e+eGsJn24Z7EYK5BbxgHlw2+9o6Q41OfusOxQasg1CWFWGe
Lt/99AldcGZRUkslmZkzZJiDKkGxLtUCzxYuiksvFiWLGL/p3zvn//mJAg6il8dpHEozMjNs5Dsu
TEFQfALZnm2hHmEPCwPBggVF+pWxLbSfGWgu86xE+MEEWQ7lQQGzJtOItjD3Hr6o9YLOs0fydPhx
MBjYTHy8BMTNmJRT7KKATC4Gv29Zh/VN/U6BTz6x9ZxtqEHTFuS8yHbG7iqPf9VR9h/PGQ8CAM2O
VtTsBfveAo5oSVz0qBs5GgmFwUK6HZZjA8rWy+FJZIDLN0YLKpEV84om/goeT7sKW4EFUUx/UvI7
+yxhlalRYOFM4ZLamttwX4NEhXWhjW2KCbvZFMntCl2dixxZl43EYq//12UN8R0itMbFjCLMCO0T
WGMIhgaSIRtagDZM2uRQPnonvPnsZHE5RkgXM1tYcf7Va+WdBctnW3xLH/y8iwUdQdZTmR3FN5Bh
PIDi+irfaeiDPbwB0iPwR76X3xAg0mrmj9LB2BTEKVwWNGIH3OuFDVFRUCaJrjJB0sZPU0sjGHmz
HleZJv9crBx8vKFdgvY5B8dwmnqXz5soMPL9/Ghe8ihhQarxey/KsaeI9YkzOIOng9ouwhzoRthf
ZHnMhVeFxoWRuUvmQYngosV3lh5k31N0bQcnV13YBD+ZqEYlOhN8d78YMlMeS3zG//1xIfIY7h0z
QCbFKJiPhu1PNYYS7fwfA5jGhRNpACrZZLnOUwALdhngF50dJlcMsJhgpsG97CMsYFz6WlxAmSOI
XMwzvpauQqTEus2qzrHoIQuQZhEfE/WXzQkyVI0LKE05SqBwx/KU4TCMN2VyNS2byyZEuRzfwpem
aslnVsl578Up8kC+hy8ZCQZBGlj838OkwAP57n20EEWP2OLCGhz7gHQaqSjDX/1GRDYhew1191fM
mGqa5ZqmIJ0yYhUM4iA7k41dFqUCV1hdybMZvpZd9kZW0kqHK8SRR4ZHNZDedZjOTHAlKS2baacH
MBEsrWxPlQSKFcv80urWLqCpvB1bfXSXxLiLrVnx45p+NAeMz6SzcE9Fi1Vf5vo9jqSut9hT3fyW
00/5KNBXWQ/1Z0vlXpdVIMVzzQywuEFCR3+YDgi7OqhMQZNnqxBK2Ik6xKuX2ZlNtuizZCufZcnM
c9hM5dIzJ2myzbIyHLJEkEqAAgopFhGjgcA3+fm4JC77EXI2g58DWm22DVBpkKGIRGGYxfFXUfFs
ZVycj5tJgYo7M6OGd9lsbhtzLtxsqCpv0aMflwOWaBu5kK9optGAgwPnrR/9ShpcSnJ3Jjd91bpy
KLmXrT09K/m1mbKBLocOHRPQ3778amzAOR1HfLUZDQKwq91LkssoBysNpTLJ+d7OIIxErWx+A1p8
7Ric2+aOQZIsQzWw2wa1U5Uek3EQHfm17OPcAn8OFswrPRXjtGqAwErsmc1trf4y519di2gWJfup
+VUuO5l8okPtxBg8uLy/ax56/gO4Q9EGVWRKgOpAN2c/kx4Unz8LkWbz6jPn3Aj7EWcnT9FKSyUD
jJjkrtr1EPCDWMuMobN6h4EY8RzsWpZwbo87D3puLd1cIJDi6G2b8lMRgEe7tlUZpPDyrap2gk0U
+Ql3JPolifsshT29gn5YC6oETXTEV+eKz9fEZT4ROiNJ17LLIeycYGxOXQJOfcoEcoNCsXVKQtuk
zYapLDtl1i4bqx4hoWBMGPpJF2cslO+Q6Os8y0wepCyAqhUKY7aRYwLxsksJPzeXNXXKImVJiM/9
p1D/m9MVSlYbSVy8YYfwQoDgL2atlqKuYs0VFiDCQ7zHVNx+BKL6Tdm74MDy8+tKQ4KpZWsbTYBL
MVAJMiuXkWHrxFf9Zv8GcOlaN+Lsy/PT69BzModowJeX9/G2HVG8HJwIlSKv2qQPpmgqZ5WV7Nwc
F5KiSaEWYeYaF4Qu9XXEtGTUmzzN3WaGSF+0Qf+q+IdxVaL5VRfeyyN1Cnog21FIAbl6thQVxSkg
TDATxZ0tY4jmXA4tlB3NH2UKXguVbAT+um7C0AyDUNmyeBiLHLQGWC1xfdbVPwW5fEJBTnLma4bM
N+M3sMavJuFYz79GuRhVAqOT1DMz+n/EUX9ujNvEvCdSDgk/9CcqUA5psU3AyWUJeSZXPfVsTVyM
ks24nYwY3+rV01Zcf1mN8We2uCBTlTL4cXoT+eMwb5cs+3+0fVmP3TjS7C8SQFEUJb1qOVstdnlr
2y9C292jfd/162+w3N2lYmkOq2vuN5iBgTHgOKSSyWQuEViPeUon6wO13oVj6q2m9rujNeewXCCy
15/Ab+9H/YpaRntGE6dLysyDko2HS11RDRWb+cIhPf0y2SHxwaoqlJax2en3teZubB07vXGLFlJM
VnDddvciv82Hld1RkzI0EuvAsvVjnmH0wSbvhljzV2IqFAh2A4XNqqRYaIXwYIjXCL4t77y4S+4j
EnuDTlQvA4UNOZL7we6Z6yS+68sE5RuLGtv9E65hE5nwdQKzA3kr2u7lsdlDKQ5qwnhZ0gZnPlsw
rUICjK5lF7jzFjysxE/yV/CwqoxRcjPhELfQagak6bxr8vqSG+eeFoeVfmHV1+u2qLIQycm0RTG0
fSQspD+MZPWdOgnSRkWbobIPyccUVq63jtjD/xP7kLzM0lYjKI+B9qLopQ5krq1MJ/jPc1uMirZB
z+HbvKcKS/z9xu7ruVydPrV3PLV6XXt9G3+fMbEuyXOA3sukTop1/R0O/tW3oUa6dr4EkuQ7Zj2L
0dULpDe3r6n2UfIfJIuXFtRCb7GPa1GKWJzkPKo16craxPHK4nMRgSw2pv71A3w1JhEQkrMYHdq3
HbhDXt7f6m+l2jnJW6RZQZpwFN7iXws/KNcl+YzInKOKP3omGUu5rmtOUGyh5DAIaVlmtHAY+nxw
yB+WfmlqhZ/dzRhvDpTc2NIsUzHH5B8z7/692MPux6IGNWxGIYYsl6xZlPU0GTQ4XdAg6j7IEBq3
vukxfgCRKiVd125Qs0GTHAYxGqZR9uic2EWPb+j3+YDrBGTzhQdZvhlEskX8/hXlyt2n5AZY8h8U
ogi/3hpps2mxKYZXttjs57Y2eJL3GMHcP8cmFvp4l4VfdGg9orOH4PEB0e7q4afoBwA9+yuWuusq
N9CSNzGHkFTpCBtidwm/sS/FCZqVZ7PE7oKFvoB693C67l3EIXsRFm8QJedSVgxjwAT85E0d3iLt
9c5owIE86x5EZt6ZSX8aVfS8++d+Ayn5mAmtFn0WAfKFj1Ge+/2kxwZL8jGGTqbG1IHV/WfI3f7c
HEPoxA3gSIQChLpHcdfPbOAkP6OFFbeLDieyFfrh/Puqf7L58foXU+2fXOMO54RnmbgP3hRrKU6f
XN9u0tKo4gFobzx9CqcmF7eHzBrNsAHeC+tQv1Z3Y6CnzyWXtke20JloOOlz+rms0YXWTW6bVr65
Hm27dSftE3Hy+0JVv1R+QcnDkLwso6yCVf6ffEHJqVgkR2NRDrS/I71/k/hTnIBHnc5NCAtt6zpP
LIA5bD2sDjlQrQ7axDwoDoHKLCUn0jYl0UmBkwaB3gMmZo5tfpegJUEPyIlV/qQSM92/3je2InmS
ouQV2mOxMEEWs/qPQxi/6DdAz/Oq8XXFZSCXuY0urlrMH8E633VB3YBk+DBgrrvxqxzCdwf9Tp3V
FLt25TaQq951V5Z62QKSVNFv6Vxcpop8zOYldRsWBRXT3xTbPu2qXPTOOlCP9hSAbzoJCuOU697t
Qos0Er5s8UawYnWeTlxIh7oDdXGjQ3HP8fNb4/11UxWH+dqeSuFLMkwNZI/gZMKkc4foYK+qQsf+
V+PcYgw6u0RWa6tNVJ5bcetMJAm60Dl0dk3dKh9PYHXN3LVJVe0RuxvJDNtkFCGvI/O0aMViOMzB
Z8vSu3y6harKOD5c37bdwOQJQr7lHKseTN4k04GWN1n+Q5D96sv7Pp1cPCgDJ1fW+Xcvng2g+PuN
5wJjerRmWTS94eJ5NOsXNrHBkmLpJovmubGBhaugDXoThCVGY34gkzm75sDdbB7Ppk1ue17cp33+
2dQr5uczDe+j2EKQD337IJ7pu7qYUbjuF9eCbJhbdNYfadXfU6v6oE+oS6J8nmvrAwnT0rXodOih
tw5qirPdDx+dZKR+tNSYXON57up6Wrl9A+nX2TjWmeMRp4RErBEdSmv6PpbmdFg188v1b7x7NDbb
IB0Ns0xGDk8zHbriJrU+rKlKlmH/pt0gSDetVcxWtaxAeEs+X4km3bSRPrc69ngndlFHtru3w2Zl
UuCOTnMb5xpY/Lvoc0wu5ofqaIHwO3TtU/yg6shTnHi5pSxNUGCbhxgW23+27ZsQ8e2q8ir7d+xm
TdId68xDX9oRvtabM0W7YcQGUQrY9TWP6sTBLpqx+9coZ41XnhjlRCvbK2Y5FV5GvmHbFfa4lNjH
N4S3KizJo+EUUxp12E6azA92QtycNv7SpV9bLcS0RWZ+W6z4gUDgPlzppUeOSVFzUZxv+b6tCuKs
VgYfnrS5Z4Zf81ZRl1BYpUwNkxt0GmmLz2dXP4xM9zoT5LmJsot+94J9shImeZF2ZsVa5NjIv7td
8q/zYQGH+IYYEQR3b62EbJAlj7Ji7JeNE5ARH7GLSEFoqI9hVvs1mtkq/8UknzKgZ9RJEqD9e+NU
fTkpfp9Gh7eZDtMoojuHtW67njM+u9fvF+WCJIdSt7BAi8M+XvRUqh3y7mNy86lkV9KRdohtYNGj
kCQBG+DROYppaZUr3k9qPCHJBDFhHrG+afGZxBxOTg4gWjz2Fxsx7Dij/UDV3as4xTJZDJ/QkZIP
gKPzOwijYTSReNe/kwpBCoeyjk11Jfy+jV4uywy9KNPe9GDcbJoUa8zoYRgiJLseNw1kYLkv5Ed/
acU6TG0OCudrSj5j1asKEg5Y05teNopowJT8xFzntpOlQItvBaf5X6/T/iJSla/Tddy/OS3qoLXD
RKlIOsCsnBajm3GAhSIG2v4ENWRPwBG7Bu2lPY7j6bqN/Jez/AQonWXDtpcoNAH4753TY/vKy/j8
CUs6y6Sqe2OZcUs/d/iGv3H4aJt+s8P/G9mQy439SFIGOjcoffxDFDP4tfsa5W3FjhrysH1RTFpP
670dVR+H6+ZiyOXGCYwjIWHAEpK4YnbQPju/c9c59sew8sPgfzIWQ645lnEVJmv3z9KeiHbfHNI9
fTLppA8Z9ARpkb3JMPfP+ROWdM71SEeFoAIWihKCcsdMAtGr0Pnx8AFspRC0f5v3f0KUYgJzDGt7
qYFY5zWemfWldNaH619rP7x6gpBcCbUwbFfogEi0e7M+muSPwj6uNgM/x8/rSOLH/vdzjQHS52/8
rpjRo2njXBvVcDfp0OeL06CoycUYhpvrUP/lln5aleRD0oR1yzDCBI36wb7on0RDYuJF80d6mMH3
rDR5hWnI9cc5GtuJafAcgk6Qa8HfdIJFcYhe13WpONOP/mWTMVmtYgoXAyskR/vogL2wd4cDAVrm
q4Vn92OEf7bzcbs3YIY+8jYXjrENP68G8iWdKgMkPsgV43h8nW4Q7KmbM7vHclLIVJSYihwO3Sto
xxU2+DiEsYFBdSNJKuEJLRuaXEOV+QwKazzNjwkZf1w3wv0o+2nTJHcR9VqnGyGwwjmgRevm5I7Q
1L0OorpH5NH6cZz1yIyf3Vl/KaspvdEuTwZElv8KOwy58TRexsnoB6xIRAHmrdCRNS64HdVIqvMk
+QotHBpaCCSH+L8Gwun8DcRSXhvQQz996I8q6QuViUseQ+tIXU4pEGlZ+9yKXWyq6lspViUP1Q9t
nepRC4z5nbg/DEyrVl7vgpp58amrnlXdXRN6hCmnkJzgXLLAMAm5xjjwpiRxG61way0P3mJ/Gwzp
ikqHetX1Kv//dwFvsKS7qpu4VsUY1/6ljvAXz/1f6ghr8Kpmwd1DbDL9cQcpkauUqFE6VgJfe8ia
wY3ZV3QJQ+fPU2zirmFsUKQoZtKLuembEpmvuymgoCd6ZEP69YJ4FQu6almSZSRmVtUFx63P2tum
+tGkt7GlSA/tG9/TzkmGkZRh5gwLPhbj90b1JTJVGoj2SwROqK5DlVO0FREuIUwVa2fCMEM/OJFx
F2nGD4ObX3I7MuDRyU1kl0LFyro1tfX7vHLfWusbsNIctdw4YETiVHYz9LfCi6MnN0RDNn+h9MMa
5cjMjUGTpsFkrt+5VX00KdpR1/wYJ6CcNdZocTWnwLO1tI9dWzXeVNc/B6ggZoVB/aW388PUacxN
bX4pnOyOWjYkxLvErzE861UzZGf1hdleVzn3RTP9xprsrrTKwGTJ7OowBH+shz7gU15hvAnsB0N8
q8da7ydoJ3dJ1x11vflOS0x0rBFknKP43cSznyyxfq5LTXw9qzW3oFrl0am/WVqDHywe+5T3ly7t
9KAt8tXD66PymmSMAoPFP9M8ZscQQEHrENBuNEOFX1JDLG8utdM4VH/Sur4p9MUt61phKC/vZHxG
Bgdl25yZhiWd6jBLh0ozG3ipwnCd9NTn96I5vHHeME0PJBPEx7YFoWEq318GLabVpgsCeN2tz0WQ
HrjhRsf3DE+hys9K90bVuLVrotx0HALNWAP0ds9j3hRDjk7sAHGNMViUJ7dLnh2vO489CAcssdzE
hewYcnd4OOnO5HQocRoEX6e4GXpFDfWlr+AYASGODf0d4nD5pdpkhjMmDIXbiH6LyHHsa3/CpMD1
VahARLi7CcyWCJ4CiuaYfh2SY6uvXjelQRknwXWY3c3arEX6Hh21+GBagDHXj6wccOJXxUKEtT4P
ZJ/vlvgFm4U0TWl1SYbdGhFYLtOPaIRYkAV9vT7y5j5TJGZU65H8+JK0fGEt0PKSnktK7vM4Ol/f
sp3CkFgRg/CSbjDL4VJkVM/huPIW77bwTzHeZfhCrCDz2tgTCtPqqGXfFP7Bs0Sud7ODWVlYUWYg
nZYUq1cVP5Gb9HtVI5wKRCrPxGNkR1WERVn6+K3TknM4a5WbrKpJKhGovjSHp8VIdp1ExdpEFhaz
2uDKobXxpe+jm7ziHzKTXlgfEgxAJ6rn755L3XwyWU8dwcRKYo7VVbkvNE7S0dOQdI2CzNO+O44v
5E9z031FE6VYj7ReXMY6Bc+LTRnE3J9/vF6rHVqKl2J85pf2MWQXGkS8cvMApqKyzZ2FPoOTQoCs
GNapWgG3XJyfTDj08WTdO46HorrHDxR6veN81DW3Um3xzsl7hizdWkaVG2W3IrxpD5CVGKC8PhzH
U9q69kchLTvdNArE3aXqNuM2pBy5+UKxoNJ6m+UiF9Q8pDN3+yl1ebK6tP/P9QO/uzKGm0S0l+i2
zALOYtpP+I7TAa7lIbPb36xR+x8hpOddFFKnjUJc+Zb+fii/NcO/v7J0YuJWJByz9w6XTrddjpRV
azcdIl67Y3wT0yGYoQ95faN2lNP4MxjpcFdJZzWTCZjeJ555KD+N5+mYoRWuDdrf89P8We0cdz/O
ZmXSBdZESTU6UY9qjfZxXVaPaKGvWNUuBDd0PBh13TTk/iLCi8i0ugnf/45fNDcG5ZDzYYTEpXYE
3/FrNC5flmuwj/hYRBAaUCK/U1cnLqMiwTs1PS+NR4Po0tN3HdqE53sNmuOKeHPH9T9Dk3yGFfdJ
Oi9AY1E5eTRHX7nFQLe5LIqd3D2xjsUcbjAEUPLgQ2hYaV1o4u2om95qDCdua1FQmtah6EsVAaK4
hWXHqxNmcBvlINOS3cMETohk0nGk4gmSjPYae4UVnykdIbhTD9+gDffZMtrfp7lUicC9rL3CTgxU
ofDlKM6D5Am7qtMz04S9mO9QjDpkd+GpOfObt8hcAgj1LgcDyQaHb3p+t1C752G0ELz38OYzpiKg
6UFh+3u2gTXYNtQAuQnrfw7RDSSCCsIq7hOh/D59tk5i8KAPyMG6DOcUd1jxmwJz77xtMcXfb+Id
i6SGFmHC88AetHfmIUdOCCSmmH8cbl8pRbOHiPPtCIVCbKP8ZJjMYVijlGMT38XvaSDiOfbeCrS7
5kzdNBhuDNU9vY9oGQ5GZXB1yZ9u7cs2aR17OmAqWcfT0s/90I+O+rH8Qlu/dbNXUN/vMOpw3TAY
4nmTMc7kh8u0pkNJ8ng+0Ie1PTe/d24W9KfadOGwba//Yh/qO9Ut/UjqKJ1DSvC8xHy+7qA2Kxlp
TliW5aE9P6pBjR9JBXL6/lLd6R9y95YeijM/ZKgUxcev5a1Zu5ASVR+UvZD92Y+QL6YwD/vFxo9o
FkjQOthwVyRPR2QvjjmEaCGkXvy4bsY7zo4ScIbbODgWpbIXWEm4LH0FyCL+2iaRV5sXe7mpwd9y
HYfumNIzICl2cKaI6GwFEFqN4k9L0KFdkrudl30vInzg9Jx9GDBoIhS1p9v+aBznL2v84GAARZkz
3ikzgZp5s2jpaTQnWgZFSmdGwZgfKbQIQOJy0i+vpMnbeUvATwAPrA/ImMjXpNlwbRp1bT6UZvEn
yefQbQeQUZnV6uLkXYzcsP24qSqfL/3HGSJ5Vs5/rGN76WhIDkvGvvS6/mAMznRrL4iGrI7kX65/
nb2PA1VKeFAEEJYpvxV5DvWMMsJPpGB0ysBNOKraVXbuOeT8mDjRBFeB3AtZsoKDJAII7NifRUeA
UPzpjyoZuT1z1pFPsXGfOQxMG8+dcscTjL3F0XKw7SkYnfQwoMfD5Rk5hpmaKXZ32xjSy1Q45ReM
Ttywp55OxXLoHZdfykOFuM6NbvXCzc76F7AeeZGfM//6t9r1EjrDS40ZDLgypTCH0czjVC6PbQGl
390hR/gtQxerICMtP+uq+sfOnhqMMbB7gVSEGfLluoTcZmWIeKgBe5pedJ6Z68exrQ9NePj3S3sG
JTZ8c6cmBfKcoKfDA2Min8q5iHzKtBKNbskHsyt8JM08yu3bfl4va8snt6vGE6a/fwx6E6l+y058
9Oy3SKa0JrRyYhSXDoZR+APGVfLlfaJTRITfRvu3BqpHVelzNiv6Px+zmdJN9AxXfI7NHpjxNNG5
BS5GLgJonBq4CmYorGJmNAuSYx+Ebp+faxB6TkpGz5046hm2FBPSTm+Ltge2oBC9Y177TT/ZGP4D
h2j02CmhRNzxC88QpWth1gwLKhMwLqu9gM/eD6FlPXn8Mh2RFPAZtJcTL1vunWN684q0x84L5hm6
dBFEk51B8QHr7X1kA9zSjy7lCfNX/nIyz2+ybcsSvV8YAZEjjJDwalg4VqrdDMESxGiETY7m3eAT
/zXc7fuf8glOiiUWLW3qggBuan/w6JB2932reK7v3aPYvicMKezWeE15yoDRH+ozC9aTeEL/auB8
iyQS3mMbMMk3dLqTMMx2wFKW0iPF+6E/1sRS5Qb2LeJpSdKppxaIlwcdKG/omNu1fROPMDGLjrtX
sj7eVXZqo7h0QFDoleyYLtrtulZBRU13yI9Lf2dN98swRW5EPmk9GrZtNxy0ryT/HIE2cy3mc9xl
fltPiitGbOULF4R4XwxH6Q7+fO6C2DAWtUPwKNW177kOqjmnUCDsXWII8Z8gpHNf8d7oy1kUAd86
GigM/tqipN3WQmdJtAWLeuwtmj5kgYg2rQy9RfapPiqlgnct6WmFXNwvGz/eFlqsmzXwXliSuu9i
967aYEmvl95pi8iagGXntW8VJ/SJu8R6bxrwNHHklWXtptUPh6rewLtrtExdNLQiXyKHtg3VwXNd
IpPWDR8oSC2r+dLbJ/BY+Q2GQ5K2cB3LxnQW1J6TMbjuUHcd3AZbuifbqmzQPwML6pL4mIH7D10G
XlqoHi77Tm6DIx2GXG8csGqLNXbm1zm64cknRt6N4bcmHy7WurgmNcHcPLiQmz6moLC4vsy9bCXe
3wTVZvyBznvp20baYNXaFM0I92rjVkxRoIMCOlxHcTEP8294FbbuWzrYOfAMS2couUKjRTouY8FJ
3ukaWnnWxssi0Cvohnt9aTsPI0BYukkMsDcyuR2ahEhYUxJjLKS8LxfL71bn3A83mdHc1+kDwnzV
Vu6Z6xZQcjo8i5NxbAD44kiq5+TF3Se5G4YXn4VsrO3wFxUVDCoOXc4yLO6XWguEe36ptSzDo1oL
pgoVy9vx2nDXDK8OMNfiqpQMhWikSVsQqoDX2UbI/NF2VEdOmPqLNW0QpJiiSOzZKgYg1Fl+IU3n
NtNHat5OrD4qCct3OuRE7udpOWKDN/7TBE/1XLYAe8PH2jGMZ1hiazdY02x0DR3z+VG7j3eixesg
BBCG9ZBfVC1rex7lGZoUY1S5lbbj8rgy+1jQO8MvoBQo2v9KeqdOdwhHeO2rSY5yjRP0xVlY3BgX
sVusx4TnKDz3t7OqOrtngWA3Rsocj2+K1PLzbUzwVksmR1RNnXc6+WOpVc8F8Q/IS+GQe3NQ3oDf
kGPocSZJ2LYlslXkbsbDsO6/9njWdzr3bO3TTB9o7iic1J7NbyElm2d0GPVknUHMQArHNebyOCza
nZPkxF1W002S4XjdK+4aPtpO0OdCkC23X/SuNSOaoxKY3mNZhQXVsYnfz94ryyp76VYUJ5GWQsc/
Ep9yutVYJnsxejj6LohOGO+/YakfngZ//r31lhPmin6wD9dXuGcmW0RpS+0JnTVVGeKFOxhev/4R
xoMiNthDsA1T/NdmxovmmqissgLJVDx+Suq285cIquDX17B3qLYIssdoIzC8UAfXoxG7SMj5NK09
vXjPhv9cB9rp3kXeZbMWyVtgDn1xpmFdQbjifF7H7pwP5aciN+5mHoduxvA/J/JDFr1LbWWb6N4t
tgWXfEdrr3NnQBsZHY5doP1kHkaWPP6Hcew+lUF2UBHb7xojbBFBBzJ49suQIK2gBhoBLz2HF9wv
39F/Nbq9W53LoPzczsi6D4oDvmsrG0gpKCjCtgjDCvFVUXeuU55XW6Wpt8OOhU+4gZD84kLAFmVa
OGJoL7pN8Lj7vfOK7z140r/kB9uHLPOXinm95aHDUd2VfX2B8M7PvbKVFE4cReN6qNvaBfNEWygq
s498RrJbflqfKbsQZMo0VnXYQnYX3o0+9djvuubNrY/enOE7SHq1xK0JNIbHc4m7TnDOJKOHJUNh
k5lBih7PI/Hn2e2/kNtWne9X7YDkcNZWa8o6wv7TavIWI7urDOYvReuhf9dt6+4GjbVe7NQuBNW8
tIRYRT24aODFa0rhmPbevRtTQOT7/GMUDm2TsMRp5nfQjfw1dBj6xt3qhS6Y/18x4yIWd+3jSJ5K
Qy6KzBE+DrlAuoFhyLaHNgXoWyKIEJWeKgrde688W6Hkr2Kocq+DA8/YoMgTTAGUiEB1fbANt/Pn
wEy8NXN77xUzZftf2UHi30K7G+rAz7fWjPtmznoEomJcrsAM8YhHUnasA5sFxHe+gJ2/8h0Fi6v4
R1/u7hOo5CA7m9tjS7C7SwxJB37JesNb7MRXXAIqGOkRaoRZtWSrgUIs5mx626UZItSyd8EiftCD
KkaLGkqxPPVUo2y79xx8MWIDlAB0ucs3idaqZSnCn75q36dddapHpIXmzje5pgh89iItewMlOWIy
9CykHaAQ4vlZOwRJRdw2vCmi1eWTquFz11o2aJJPnjQdiu4RQknb/ESbh7H5rPhke2+KzXJsye3y
KWS0imc08xWJa2czdGmREqnBGEOOiWPDPD+ziLjr/JCkD9exd63laW2y0sjUT3kb5v16MKPPs/Wh
LmfXLr9ex9jfP4RWaGsDlNy4Us6IjPOung+86f1mfT+N9VsuZiQ9/kaQjtYatUxLEiD0iA8Z74Np
ZYoobt/kniCkY8WtcF0TUoHgVHs3ZYNn21+14mzhZWunZXB9w3Y/CtorUQXlpkipPHdPYHmzhh6V
q8MwQzmwsz0E5F5DW8Wu7TyRTLwdMGFh6RSN5dKSwHWUz1nUzIdstu4tBzZXrrrzLjP00HMi+Iqs
IZd5Qt3bcI7XV7j3cuEIcwg6cIiDZUomn8S1FTYh+GLXsOYu4Ys7W+ldS5zWNfP+U4r5hRbtj1i4
H4aDP8yG4nvuxY/PVi/5kN5qlkhjWD05zocZfGXmaT4x33moXeoTzGqpXqQ7X/UZoORGoizNFssB
4GQyt6yIB+0/NylNxcLE75auGcAw5MtxsfEXdW3kIFlaaoApWY2rs+Lv0azyPnFCH6RGxyTNPzra
pLjadk44MC1bjKARhrLyc4PtCkurm7jDCY9pGGisHl2tXlTCUnvZENiLKDOguGNQJu3gbKfIKdnI
hjxNxLaBdRQTseoi0u6ansBkGhDd0dbJDAHWcNPrKHV1FSGTCkE65mncZAPnQGj7ySX50XBUGeEd
p4UNQ7eBxbBbL0Q+7GzV4lD4xSbmiOePxez8GFbDG4r0/RqrKjW7Bs4dnYI1B3kQuUgVZn1UzAtc
ZNMnQbSGfr1qx9DJFQa+bwYWRY+ZgYaKFzWndNT7CJJ6aEG5YxcHOT+/OppB0fqTny++Or+9u64N
nuQpeFoPZKFY1xqXLuf8rHe5azf2WeETd8JvU9/gSOYNSQbLGctHjyQGvtEj6wrz7j3yxg6yLZrs
gfsWJT1aAQ26DF1gX+zfMULvZ96jpo8oc6niw8dB5Ree6Wl9cnmC66lZxDr2ETMLyNVq99A6PRSe
GZjHuAryIhDCM+1F3VKt+IBcbPw2Z1uiBwY9RfPBol+K5Vyu56L/9L99PC65QDThGKwUxi+YRSBT
78U+R1o48t6o/4Te1c1WCteyWZGz0Giwa6yIgYDyQNCXFv87YjWFbcovpihEirURZ+5JcCq71UF/
80bBqefLk+K5pNFsMxYn4RdTHfQtE5Rgfz190V6jtpC9xzaCU/C8Q5QNExGybYInYM5XYSI4DewY
nWgHyp0YVd8FXBnB22SGsUZU6RiGFR0kwKXoa4U8RDEY8P7ZXPsdc07mOLnU0G/DhR7tWXFD7y4Q
UQEGPtCx4Oi2tKVwzGupGVjgtkYSCOqb/yxK/SrhqeSTvgWT1kZKvTDJDLDa7FBfcnwdim3554ZO
7mAEWXan55PiVti7TMGPDzOE34Ksk3T+NGSrs7gBZNlz1DkpWkWbrvxdccp3UR6vVAtW4shVBXRX
rtQSuyg0AabEKwJuvs/AcSvowQwnaL386JQHBaoIBF5s5wZV8l9RWY+QQm0R94BX9y+aukh/JU3d
XsxAN2DSRhpES9IpBhhI1hO/qvqPNSrmUGF919jmfZapihh7W8owV0DQNo64VX7sNDPhk5EMiMGt
voX2a3WfsVVxtQrjljdwiyFtIIUOYLVoPYwfY+Skae7alLv2mGBKWzkyJPbnBZZ422AIlTNLflW1
JQ1z2iOH+osrLNWOgrsruhVcYV1zigNVkXB3A1F8dzAcwnQg4gdt7gI9rsecCWfJ43p1Q92J3bpu
FTaoAhF/vwHBRI811wSRJK3/jObfjEXRy6j698UVvv3382IYV0NEql3/EHPj2JBS4QL3ITBXQh34
PyoP62CaMZkIhxH0duxiWMHV2++Kg7oTaHBiGwT9xDa8rJwCs1I7WqJ4xBMv9pYWNzNI7zFcxSZX
g+oVOt4Wf0mCVikzsZdJxWQ9Oj7g+PAmlkPvwqnjmRg6Oj8uRP/U347vxFDLSM/MnfwKquQgSlTX
Q3aemttHvNz8FRlJnZriEZ/XxG3Gz8WQulZzsJvLiO7mJvyp2N4dP/gMTwrE+zW2kqkykIN5jLGe
aMfeVAl5BiXH4txJuGYCiheZqxvfuKmwlT1T2SZApMdf3vFMpy2FT5/1SwISeLc3l6AMy9hT7NqO
80NNSQeBOUa48Id0tPQh6bOyY7iMWZ4fLWtaXcw/JV6lJ9pHqwc/xOAMP0f8P/WQnLQovCnnqvMZ
Mz43ERXDZenJNFEQSuLuP4rftuMsn/028ds3xz5beVTQEr/tzZTEO/1vzxCl0GSysi4JKRD7ryLp
U8eu/am65Yf+T5X2y947lZsczU7g5xHvbwmqJ0NpmHkIb4ABbdMMrMxrPC2AYvShCs/09IaL4Bme
dDxWZzS7XAxOmCAmyOrbmJbu9e+1E9c9Q5BORZGuUZcPWBHO/NB+mfrKHcPRG40HazjH040ZZQrE
nWgEiJgz4RydbS8qNStpyGSmWBPURFw9v5sS+2yxj9la+lalqu/uZiW3aJI5UlJiuotjfc6JXdZz
cvml5RHeqLOBj+9rKU54tjLJOtaCs6xmWBltci/NtOHc9oXpoYfkIjrdZ68xxzqoi9xbw+aYDEbr
1UX2UTNZ69KlDMaiQ460tDG9C4fL7frYz7w8WSkOdNiP/V1sTt9L3f5Q8D5CwbD+s05zzEGEhe+g
OcvltRboI+Yd5wXw9nTU+hzlTJQ1wwn81U7n3EQYZfHQdgffRKBOz1jm63DstDH/rPTV5wb92OQc
HZvteN+Y/HPXrec+LtYbcP59jdrsj7k1iRvGpXNqR2g9ltqDRdrps5WDZT/V8lvE2LfLRN71oKDw
r5vq3oPn2f5KpyEBlU6NvKRohhRc0ilkYINhcnNciKAWdbX3+aiIMndPB14fhmC5sV7SqIClstHa
dHnULNZPYgAjhoqu6pjvW+kGR4pmJzKvOlmBY7pQQTs1XhRYgRg7JKfqpNjFvcsDK3Eox+Cx6MJ+
7qDL3rYxOYO5JXQkHpObLGimB/vTemwqN3qPRouj6eeJSzl4hxT3lvg+8vnYIktnkcUj9GBYvoAk
hHpZYx8ZwiiwP6EX9BbSQfP46fpSd8JD9F7CiMEEZr4k8mloHWoRs4SC3UfKOkyCNQpftmuSmJyE
VaN5CilZaTMXi1iF5QhndohOWihEtP24/virYSvxJ3Aj/bi+qF1bEXkiivcBjFIeBA4NO48iDbbS
HsqzreEgrKfypjg/qp0pLVNYnvzNtmhijzfXeRWmJO2HDCfgH8pKkcFEY5WnTtDvmeYWTNrN3iBD
RqpkOVjd3Rh+X+nPzMTgV7i+7bM97aFkiWab2k4rVvUrSPn30oOqlUlXwzzb9dAm+GgaEs51+EeY
5l4czS5Heft/tA/JS/YR9IimDmsTaaHpfr35deNN794WUlsYzEHeknDLlpuO9VSfzWKBK5nZDO7Z
b51TKVzGXvcU30II+9zYH5qAO8MQX0pQt1ckYH826JwRrDGCxHfxTa84DMzTpiAOlFMcu8a/WZ+I
dTfgdaZbK6T3FoR7xFt+L4IR7TOrF31jJ/XTa698+Wyp0lGb9Dlp2wZoSMniHvdQiC4P42n0Jj9L
fOfP4hWFkF0XybkNHjJbZGyk8K/HlCxtNLjkOkNZQnu/pioa8l0Em4GFkTDEe3KFb6A1KAuRajhM
S/tx1sghDVWcHcItvPBRTxByXa/tkywFbQIgMBoRl5/5+9pRYex1YsLELcYx7oJ7U+ahiwyt6EYz
XkAKhakhEn+AtFTtZk30yRqbP3VrQl3f6X+mg3EHxh/FMdjdRCQfwIvDkMiTk5QJr0I6GyIOIWDA
NRO3D79cdxt7UbnonfobQTpn1sIgPcKAYNWNnxW/kYz4/4+0K2tuG2e2v4hV3Am+chVlyY5jO87k
hZVkEu77zl9/D5zJmIZ4hYy/Z1e5hWZ3o9HLOSR8asuD0vBKrtRtLr7XRhbjVtmgCrE+Q5WTOVrD
+JQ33cdC/FyF5zKJgOc1+2NxkCZ/qM6LfiBR6lw/6/4VuvkBVN0bvx6xFz6QEIfdVs4l+52Y8XAv
gGtRbAliEraO07ay2SsTvPqiwsEdR9jNRjayTGYEAzC1mdrQYEk3eFeHfJUOFJUEC7x0zVRweAnd
rlNsBTIlD6kojbk3IPA3U+I/nNj/+9EY+1xWZFrLCEn/9Dbnvze9zfbI723uBZXt0RgjrcsyRMMb
NjInTxiaWclDykNblfecDiER1QtiyuQCf2NZsiRCnwoQAhoYNQR5QUWGjL4eZ4GZyycyap8HBSle
hOqvHVVpZ6lt/q0X5siKWxWb8Pkprqc7SRJcTS+/KCXBk2g94M56LozKtKZK9gZdmqxoGE1LlhfV
CYVJcMoqrTk+tZfbb4/CZB0yJdTA2vHiLfXf4jAAOPuxRHdvORjJQzH8uO7Ae+EQa7PAJQCehHgx
EBODB3sO1XoBMg027zB+hjXH6xJ2L+OtCCZDHCIZc45ds3jVT0yHYWSbVl8lf/1ZfpLc1I0c3b0u
cSdDNOiWH7aeFArkxWSIk96RMgcznVdLZmq36XDQ6umhaKMgG8Rv12Xt2PYbWczHmpV1CVFAhP46
5WPRfOiHyK0b4/l/k8LkFqGujr0SQ0o8tifVnN0FFLHqGlvvEUPBYVUKK8yifqhJnwCfAoozSZCm
taviuTDUnLPshVao7FUKYw/TbKpRNQyLJ93RImPuND9mi+JuEGsKqgdepfGF9pW5I9/IY8xhaLRo
GjN6qgMFDCgxO2K6hb8+Cx8zv/KVb7Gj3WRP8efGHg8d5mRQ77xXAZNQ2vItACv99mwGxt+YADSD
0K44xrrnHhhdwfiKotDNVLZD1cM5l0yBOpaj/jS4In5gmtnkA7hWg+JD9J2/4LhXe30jkrm0O7Wr
+xLo1B64qD26i1J/a93VVr3WjxyRs9Ww136BNMC7mAqwqDBB8DZFENsqxTjhiNDs5KO1fBr8+Zv8
SCEpyGeKtxVnVmjL5+umTD/qxUffCGUuuSKrjSFZITRbv0RgF59rK8Tkq4x6nFx512Xtze68OSFz
weWyQRsW0Of4vUys9FH7HB1Ul6JtTd/zT/LnYUQDnF/S3vekzSGZ75gniAlmjEMC9el2Dhq7QB8N
e3xVoNk1MIG4BS+eVmk03GR7ZkNh6WYclC4kUIJ4kHsK1bFaPo/2L7iPGTXT2m2UQw2GugNHz7vB
dnNeJnKUDSBHjQLnzYGn+tiGABpZD3pQHuQ70PmAyO02PyZ3Ks+Aqa1c2pJB0bkVtIjYl12bjkna
6hAr3RFfOlXn0fre59j7oEhm3ERw5/qHMf0r7SVR3Oh4SfO6ncQFxuRlH7Hog0Eb066ejI9qMHgU
cjj9Yv4V3+c+79r8f8LCq2TGUSdDwjq0uOIxcaQwJGGgYegMSEEWHbHjDSrufUtkOXRQC4U3DCq+
NSVBUToJQKWw3UY7gQD3x5hioSWUe07d+eVBx369rSDGaKbUFJdEhM1+/jRjpSq2pefI6p/j514J
JNPpiq9GZs1H2au8HOhwN0N7o+rc5gkNAdd+BXMJidOUlSsNuUmegLS7jv6OBhFo8uFzF3bHPhUc
1KzdtGvupQndjar9gTbB3Rirf3N8iH7Eix9CsVJAwAnM0YuJkgKt23SY3/OI2sktDQKELWwwQxCA
LZhPnChrRpoJ9tSv56LP79o1e0eY34hg6xXhuKDmBFZTL9TK7wbIDmJJus2z4jbOis+rzpuLp7/4
Unn/noilI8zkHiPjE040L9NHVLRWZx2mH/Iqflw74Mr09XNX19/rkXfM3Rtme07mOjPlXBhE9MFR
PqOU84lb9zTwGi5oFm6B+uBOh7W21JIb8ql3XDsxc7XJpipk2NqGglvFJWBXaOIbCW0wfeCBIuyG
n+0ZmdsM1cklX3OccR5e6AmIYOkf4mdATH8dz+lZ4u3FcJXKhKBVFswlb/E1yVn3Fze7KUFVfVtj
NOV2cFQ0jNKzEgy9xYOw2g19r36hMRFJWHJVjAcYrWF+mbOzGAYGl2yHJ4OJN0myFH0jQpmigVm8
eDwIhukC1ZgzmbSXEGy/GfP8CVPgT2MVAG+7TAwEfbXM/EdMQEeb/UWMhHP/c+KJxsSTRRRXIiw4
k9TnbhG3AdhPHE545Hj4xeB3L4Z6qkNG584OdTSDPI6W5lZ0RM0l32Q0RwPzlABerbsZOE9lzkdj
52ybPtQmY4RhxLpuS31htbilQJB+/Yw8KUwsaQE7MYkavlkYNdasJVi5J/YqfL8uZa+ghehPZIAW
o9SLLYu30V9eayDiDIgccbC4qi0dtFvN172YiwPywht1GaNeJTFG2DYGHlAqJI1e+mFwJ5uAn1BF
L9uPjp1ikb/jB9UZXc1WNKc9Dzfv8mcMDwFKQyUYW6YK32Rs6QRsMTmEfDIvojVJwqFPikcwy/Io
f3YdYCOICRzmIIBDsBAXT4kqwBcYQbwkf3E+225+sJHBfLa4zo0M3Ro4QNiejRYD5X0NBrckjL/F
0nAiXWhjNUd1SVyEFqaxNTsX8sbj/Iq9lJtsfgXzScUS42zDgF+hIOUGm+BNck6fpfsiUNzlUPF2
rXc9YiONCSzVFJIlpNKmsfJn8bYO20DQeKFlN1a+SmFLyu0oVLMZUykYrHIWFBd/oZ2GQW5YquTI
lTXFzgo7/aOVFo5KTSa7T5R8BFQvxI/fpe/jqTgW/nzf/sweZcAhc1+Ku/nu5rBMkEnVvmhyDT6R
/Uy+6kftQNcFps/lz8WpHIGL3Mb5gmwnXyCRSXoZ4oSuPVZNsCrLIeV18Hdzoc2ZqHtu/LwiI/ac
QQLlieatKH/OzNkai+MUyu+5BjZymHiyZoYQazTnkhPJb6sKvHWKpxplwHGy/W+kASRckmVg1tC/
b87TE2UNF0lB7wbsjKFVmXbtxV57A7a8jBzkExjADjJvT3H/S70KZZQIFGczy2cIJQNxem1yK8WJ
xs7inG3f2l/FMDpsZHD+FqGMqhogIQPDo+T1cDPzvLqVx+8470fmV3FMZI6MXEkyAaYR5QARGKrx
g9DzisD75vcqg4nMnVmnoHrBkcKws/MZQKtLai9YvF8/vUd5FKiAMipgrJCRhFQ/yydUtlEfnFwK
Vl/Z7TOqOkHvRw88dvRd1W2EMaFeXyqgmZsQhhKpO43yc62nz9cPdGFzMjF0AzsH2K83sQfP2Fwz
CmrUZ6Lg6V1v1VogG34r/9eRZSqDyMBDxxoR3rqMzvDdaxO7w4JXyp+a8DQkH3T5+/VjXL6QGBmM
qsRZXVWjmQVvMB7yAFwJ2J1Y9UdaOV8CPqzvntoAs4uSrYITXUDvqYYQzboJcQJwuZfw59oSJycl
J9pdVjFxqq0YxneaphLLzoCYSS3swRgeWk0IwmY8yIXkoq1yKJfBiwvDK5VYcwQp94XO8OSxT3hB
4yIgMr+E+YZAuzLDfFwFukrUO1qMtJUSNWT23J1WN0RLgAvUdDFxDZGA1tJNuloHiGYm9cDQnTmB
5Rqf9GXEKDqut4b/R5yyFxHxrSS2rhhGeVnMY2n+I+n3DmZr6Vi74a6zXng1I43JNgjKtGGfVaaX
NwEd+VkdgYClAHufTlp9MP31/AfKvMhdGaFUBZsLbcg1c15yU4BxOHUgnmnQH2gf5U82dnknZG5P
oTBTI00NeIf2dc5MezZi57q/8yTQv2+PMwOvNG6hw3KIHUVs7bTlbP3s+t7G/F56NxsRlRBhF7GD
UdDpPcECLDvdJdXOOhoWf7ZLyvtGjLdnbbNkkVz8MkPl9Hum7k8GRnj6Y9w5Bp2fQao49Ibukzo9
cAd9duPxVntMPA7lFkVs5b0uxXNgJlRgn6DrF1UKX8ZfptvfDkyXqPkT+BzdsVzN6aSNcWbgaGZ0
awB4B4Q574m2G+2xk1hEQjm4jXMTpRYF4D4gLwmdsna/UwIGgJctR26w5WhQZuLDouSLEZYItmPj
UNQwDPG7hS2BIsYnf7B7SD//m7rE23D0wpWzca6ukIwiVRGO1PxZFASnzYGImjzL2iFM24PW8uDG
L4exGIFMwNDXssj0uU39qoytsdWtVF1dsiSBSo5q3rtFdy7W1CJobjc97xrnKZfJuNHRn3IMXrzz
ftm7qrfGw4SRuKzbeRmixA/PUYI5f5CxRxZmxY/Z3z36crnPNR6eRCaaFFqWg7cM7pdiHgyQiuap
PzSRA0hHL8aSiGs6GXcvnadTJsAg71q7tVdLPz4BFdwp3F9bfcoLbsJ/roIw1sPEl3pUeyVSG8Gb
C9lXpfFjBg7odY05hGm7XqFRTGcJOzAm6xXlgIWYZhAEFLFyP1OrYykLwG6stPgmF5XZSvNEvi+m
lCN2L5kFmSMWUDAQJMkXi36lPGGWG5fpUtxo6w3p/FXiiNi/TbHjaoBjGfvNCuN/2SoNxpwnkQ+a
YAeTJs6Q+cjQ/SqonAnXuM1rFu8eaiOQ8TlpDXOVFFEEVp6jZBqWWD2JbeteT0OoK12EsY0QxtUE
JTKzUcAHM9tAwrojtqEoopxR8+abufpjXGyO26ZvFRynWUAolRxk2aOcrevoDJhPX3r7DzAtd11s
czrGxcCQObZSCJkUD76hFFok0GNLt2hDeAgdXhFpP2nYCGTcLG+0YlVUqHP02iDTgKSR+SqqrFh/
bo/yAT2865+PYyMqM8maw6lAbA15w/KXajxFQJhROW/fywo8DR2vZ2JHfOq2iAsZ4Ki+rtVWawq2
ugIEKA6wrgeoNmsS/cn4kGNJw9T9MKmsQneb9ptgPPdktgSSAr30lKEN33T+9cNfTlcxv4y58jWt
kME6AJeMTxR5JnVWa/mgW3+5iq0f+KNVu2nTRhHMo0CRBT0hTQxxi2kZGQmxoYLd4euHom5wxSFV
JsyABgUUFRW+qDQugNpb7HyRrIiEfgW0UHXgYVDwLJYd1eijsK/jGoeinGMxOaJf+TQ5OJqBSnXp
rykn4FyObLx8NERq4GSBK4vFwVVHRQSYIATS3WDptDRWdYzrQ+hgm9YV8EQG+YhNvMIzHeCopY2V
a07I+RG71xT2+n7/BsZwatKpSR6nkd/md+V07PPifgHImTQcwuYu6jjsxpe9aObIjOGM0yChKww7
7TGSl5vfS6/wxaAKlvE4YMkV8BgyUAqMlJvX7Ef313MyxgTUZkOO5yzys0q2lPSxJaCPGrFZ1YnO
e8z2VRINVJt0WEpSc9LAjeh34cOiFW4//kzyxV3a0h7Dj9dlXXYfGX0yl9baZrXYKvh8Is5i6IdE
Xc5J+D1fFmsFnUot+CSJvWL8+7pcGrwvXfP1jMwNBucbTCDMQpul+pUMk9OmPxq1sczqwRDuy0TB
dLnMm0+jn+iaUOYKAyzxiiLei7tIno6SVbf4JGiAElw5GXC/nwSHR3f5/8SE14Myt5hepykYpvEx
86APivWYOoVtPElAX1ZF9Hda7nTIbvoNJHPghwBL8WK9Sh6KBXy1OaznSHzs4h0KOzzQyufL+5fb
ULqcWqUG9CqPLZdJWox56wHyNPDG0bExkn0ab6KTalFgL4S+zBm0My+h29frRixTN5OjhkTSCgOi
YgE4sWILVhe+t+7kqKf4COxT67rFciUygU7EDpES6TgorUBqwGabMf9SBLQuyO/T7V5dAPRSXlSL
VPxtDBgbMQU6G/WPPrWiLLOKJkID+dPSnfKKFwP2/AIrZsjFMU8pXuzLtWSJtViDMLrwGDaW3lh9
aVU+anXUTk/96tdnbuVzr8C1kcqOpGHBOYsLCVLp5TWfSm/G3iHy1xOfAWUv2mxFMcaii+1oFjM+
HQb3LTKVnpn35yUP7zJciEC39PWhxHM/156v28zLG42NOFvBjM1kQxiPwISjGcHiClb3pWiA827J
n7ovqZM9UdZ53FmiY+h28Rfqlu7yHGIy4jnj/JDdF8P2hzD2BPzeWZr7IvLTQEHoS44olGK6E+m7
ivQAON68R/LuRb2VSI1uc4th1mHqyQiJdASa8ttEiAiFBdJx29XBOvCTuMpkrX9d1/heEm+C8BXw
sXQNnx2mMRctr8AKE/lKHX/K2tFTmu9CxBua31cnMFEhBw/zi+XIrsxmWeo7moXQkn1Hg17ho1g2
3yjgrYy8Iv98/WC7PopJVMqKKooYFnqrzqJP51gVoc5EflTGT40eXP//ewEH+AyALQAgKgF4wdv/
bwqx2SdVD8WFX1XSWGGUYBzO9CItsrR3PWC30pisY5GmdsiFJvJlsBLMjiGCCHNQKT2eXzlDc0z4
99S+Al8PSBWwsUd1Sta+lNvIF4DKIsMmJSdz6au5dVuAX4AgIH66rtJ9K9nolMk3QrlQSrGoqfcr
XvoZk12G1Qng1l4c7HNk1vAt4QGWyHvp+FazTL5RTEJVFrgsEFUlL02tXrbGoLMbv7BRAzyQx+xH
8zRaFNELsJsZoKOBF2HlbntbOIlH7PTMuzg5ileYd7VRCNEqT9BCpRZg4V5BF8Yjdtu9mwEbTXuv
QC4zWCKotZc1NWoGPCcjV7Rle7ifD211pPZUuvPgGBxv2XsMbOSxZxLlYhlngF75ivipkG5M9WSm
z3p9uG5Au5p7PdULDcrGZFu1y1C0wqk0JbWy7kMsRc51CTzFKcwFVU5rUfYLDkJN1EB1WCy+0oQY
YEVAEsmkr9fl7UaZzYmYa6gzehC6yYgyK+xOEk8KeehEb0we12m0rou6hHFAYrr9RlS7G+3la2ZK
SgrtDUfdV231qfw8OkgTQbjy0vCc7ylS8Fx84A8EcNXKRNNWLPUpU+j9UP0VNbUzLx+iDks4q5+2
lV0kWO8SAr0OSP2Qag/XD757BW50zMTWZAaEV6FBx80aRHMgtLeqzqlj8UQwsTReQsADTBDRa6d1
OU+KG+r310+x+67Yfj4meMYpIa3QQYYm28tLY1xXPNoYN9xY82j0inOH3xun8fEiY9toj4mfrRDP
fWrCauShORhhfN9l7bdRWykSyHyupPQ4NIB9SHqZ2+ejV/gV0WwBUs6qoYyoVrujesxufgMT4k3O
vw2pX1+TxaQT5gRuF0IDGCk+0AmZqfbo/MZI2WnDG/5qOyeUqUycMdYMS2MJ1DoO3XOajB9BJ8CF
oaHR4+JQoF/DJijgM4Eej79vPF6VAT+YhBCSxPaAsfTClTHhfDCeaJceZEf8Y71gcV4TyTgbJrqH
oRbwzVQ5casJi2BDeQLrk+nJsbZYldA3blPrk232+jMJg1lWnpW+sXtD9bW8ceW5P5U9tmXL4qjH
oOsaq9oeyHoMAXRudeN0avroQyGqbjkVnSUPXWxrYX1aWqzgipiFJe1TONaTpWhpYs1KI/oriZ4G
QjQr09TRW+XCVWUFfJkzphYMq4ibm2jCkqe0ftIAICJko2E1hXoTRuZPos2OMGP3s2jBVlCl3pjX
fwnaeK4TMehX7YsIyMFszW7ypBBtbN+fxjrBiF2oW0mHNa1QEI6FIDxW7SJYSyH2hw5BTl8wYZJO
bmuU6CFHjzEpgipbW2uu9J96lntmYt7Jeca5o/dK2kjQiWgARpUoSNPfmkMyYp8WoBu/7rYoBWwi
3lx2JJ1mm1jE64glOHXCKTLtZAZvhDIGEZkL8HMVCBXDB6U/q8tjk4pWXvGWE3Zu0jdymBDclYnc
ji3kpNrqiOpnSVYsAKHZg3CPaTBOLN7x3jfCmFic63omYqjvd3OARiZaUfrVGhis/572vJHGhGAU
7CshDSGtBa9sFiZWp/AOtBP+tiLYUJtK9ZLpmgYRqCInhaUPL+Nrmi+B8xiPU+5reE8gFmKB9a1S
e2QnRcu2SZZqUOj7Ozpo2A4Dm3LnrJoHbD+Y4cDlfduzj61A5pOJzShXxYATLn4ZgCDvqf4O6glH
cShFGdpotB0/YQKAO6m35wBbwczXE6S+AkE3BCtYPpaTz7P4NZFaK51Fi2OVHJ1erCCpwKQsRfWX
Vf66Lymn7a+CHO8L7rXu0Ln79wuyD3BdqhHWO5xrOFJEZqST3+nTVbDm3qZpyWiNBrAZANUFSp4D
X697PriVT7WxudzKtszBw4zTtjm4hVIVjSweMCv3jEx6vvRyVfdUhoC28uok1nK7YJPa0Y/GQbIK
P+1va5fWrpPZe3pfj/mNjpmUPSzURlx66BjlssZWXrzEwLIxHqvzbXyMZ59jQjylMlcEtq7WQU0h
EMAAiY0JbvSYzXM7fDDRZ5bcTrIyz+x44w/0v14mDahQEVXTyQXhbjjmkVDGC15B4IEjhWWIKLtm
kRu3vV33I7jsRyfKI3zlDMCqd1GuuuAgtmXjIxyaM9n4Mst17ccwOhc0sNIlmUh1PjqibnWW8Q1N
5nvjZsTqrC0/NonVPPagyyDuKnvLQ4by1nvqk6CcB8oZ4KoAW8U+4CfAu+ojQXw0MFIA08u/Uxyp
zlEM4Kz+CY7UzjfYCmRf8HOiLcKUQiDQuaXhQQN8tsH5znvGtTkT+3yvopJUhUw123uLWTm5oHLu
sb1Yu5XAxASlr5aqziFBlOePWlK6xmTchXHtZYbyjiHbNwpjYoOmZEYix1CYpt+l4XNd8pb29spl
hBJvaATkj4rIliAFVCKwyIPTTMZvLiFgOmCtWPVk70/wtvbmAN9IZJK1RNWmXp8hcTMH/c+UIz+A
7xUF3khjUrYyXgszRA0HwSY5YDyAtgLBsIwuGXz+D8YDuAKZHGDtKDzciuPRHGAOAAHizEcKXPwn
DrXXSQamo4pRNZOAiIa9IFEkn7pEhTRJ7wM9B1MouAYb+YesfjMmv+7PmejrcsjJ8vf8eCuVcYF4
UYA5AkJU3ww7S5C/6brbG4Z3/Z7Y8+StEMb2y1oXsqSVISQ9FaDHaETeHhZPAhOFi7zVqrzCMfr4
m5ad22Sxrh+Bpyf69036ECcIr42MIxj9vbb+hQn5fv58XcReyrnVEuNNqjTrY0OjUTavVpX8TDDy
vz6CtjVdOMUhnrYYT+rAaTxMBIcBcK+lxPchebx+lL3i4RtjZlxnSWttSmf4KkI3sjzVlpdH2hDV
rcL0KdRLbZvOWNqkcfnN333H3bgSk0MPaywD8gXnUzHc16zHyhb+U6TYu0c2X85gSvS6aIDYqcOX
SyrdKgEJWIYDKqOqbeS8mSyqOCbd2CrWYApPGGSftFWHYqP6Zupu0ei2IpQCxOZuXU7LyltV4liK
wYSHRkLvoZugyThCzVUEeaxkc0xlp2yHEwHFVDORzSF5eetZi9bEcxMhad5cIn+8TLN/Zb1KY/OW
bo7Sfm1+SzNv6OoOrizRI+98c2yOdpHBYF2/amk+LkYeECwslLV52tv/QP9qj21AtOivajrNw353
UlsAEpBAOc82thvo9Iguf+XOHtDPfmmFr1KZgB5PsYhJXUhFg9gjP9C/DYQfOfYpcncASbpz3UT2
3etVGtXBJvaK04zhigLfbOq9Wbyv8BQm0gIieE5ZnieHifFd2au1PkIOwfqmNt2G7aNAxtu2Ju/I
bLd2wUR6U5sEYrQQpLWLbRKARiS8avj+ffWqMybEC0uUanA42EVUWt18kLPCUrvn6x+GZ3xMlC9W
oyVJinMUSXdfqEZitXPMhf7lGRsTIJoylVvskOPqbY+YGXSSm8QV3Dw9KkfqtLzB6f1r+F/NsbUt
U07EsKFv2kYZkX+dTa38Mi5gVlFkR8HIxXUV/j931as4JqDPUipPJq3CULDh122rX6sXPE/atYpN
SZfx22VSeiKgwO0rCdYVE38GT5TYv8ddN0IYd5V1Y9JranqLan7uV2LYs9zhXsQmC2kHzvt7t0q9
reswvhRG2ty1M/TXFDd0gE450c3C0XhMbBPDEAS7Xtx1iN2PthXKeJe8jlliYIvFL9DPcrG0fJt6
gq0DEiL4kwXpPZPEWAlgLRVckDL7siNmKct5Z8BGiqdaQDc2kT1xwrtbcfqERwK3f7iNNEajiyll
Ur9CoxTUHnV/6ZD5nZNpLkadHNPR/zM/skzI9nSMMs2aJKuCzXnMsjcY0F/cNpatLgFLjvmVzFwm
rr1wshXHBK1JLzqgaOq/yp4L1ht/zyHWR/6c/l66hpkZijyoAeeWxQvJAOBsThGESWnj6Xl2W9ed
3S+t18yqX8m12y8D5xbb8/GtSMb9ImFBf0+BSDSXl+oMPkxuc3nvotyKYC7KuqnGMasRRqIWfFDL
ByO7wyC0lU49LzruW/6r/hhbDJNVy+QFkn5VjaePv8rwpicdiPNPGb6sUYbn3QL7cWXz5RirBOBQ
I/a0ATAs/yyWY4fm38XyP+vy8qyFMU1ZjXNVSeDniv4EnjdrFVInyrxM+zLLP82Y8wrkGQpzr4Io
XBBSWpHXkqdquTe6UzlxEh2OFnWReRn1nRrSmRX05Gub9k9iO5kxPVLYv6ZHUOnnN5Wvn+uCASo2
1WIoGziA3J7K8UYJTzEPBn4/RsqoHZoKopfJFmvkYpbDWDF/BRFcOW86erzeyW5lD0wf/0qjIW2T
AJMQfdh1hTQRhaiifFDAtW7Y4LWYnyirT8QHh93V4UYikyigGxquowSJADnzZfFOdalERbsx/J4+
KswA8JM+76B7+eT2nEzoKvS6q5UEUss1dykunVAavIiy99zcymBil9nluRapiCixBBrfXw/AUX95
AL6DFZZebRs1MuFrBl4UgjEOFMmPiTFZSVXwHoD0S7BPsa0IJk4lmJLSdQnnoWx52U1jVzbtLv/u
4/EySN4nYkKUSDI0IKg4lNyspvc1MHNyMmLeiZi4pKeDNIOhC0t+Z5rQJcuB4s9o5xWNs5fWIC/W
74Zd9E50WjU3UIB9615GjEkPcYHAEHX59FNqWmN/k6OJRR4k0+Wcjvrq5fcygHsvo+QBLL+3whIS
a4OuhPTBTpdo8JSxpY9ZQGFAhRMXHo0njflcDVJEEyzcmNA/D5+yQ3M23Cgg3zW4cOTw8An3emEw
99ezMYpsZm1tJgNnE4+aZ2Bnb7CU5+iof1h90ZtOhbP8Gu++A7Cl09sqGB11zvzIfuD6/ROwjfFW
vZGid2IMQCF/iD6n8tdOOJORR1+w6wNgADFpt81Aw+WtDNJmYymEcex3S24VdQ1e4feFKR29TRn0
joC2ZALw2kYxmEvL2I+D0C8whRUetGNqxe7E5Ynfv6Q3spiwG6qZnGl5EftbDB3Jij3gga/A0CF/
AEi0m0JuZDI61BehJcIEmVV+MJPHvhjtWh2CLuFtle9fnhtJTAxODY3ISwNJv4jj/oGeUc6jC+ap
5Q8mOKiVX3i4ASxqSgYuY8fqrXk0rZ4WRYZP1w7awVCFW0ARYDsmTU5K1zuzNrqROP2Y24WDUc2R
yy4ETVozmETDQWUTWzFdY+uR7NTFJzFbLU3xQEvrZJnHCWe71+nrYVmkarnqUWztcNhf10+Cpdki
oKty7yzrg4X2t2I1Guw2aZCsmWhv1pAlPUx2GxRu7OUglDAxo87PIvdTvI00xgNJKjYdXDD2RfHY
4x7KaK3Y/eM3/m5Q2YhjnHBIDTEOZ4gjESZw4ttkPF7/VLuRcSOA8Tj0+MxaVavYT+PRilPN0pLW
6UfOo2I/mIBbU5KJIhkmC/Y4NF2admkb+9Nxxrh492X9hvnMDvOQjnKkEKAalKn618+2228CJd6/
UhntdSQSwFHcICS7mC46TefibJoOSJeML6OruOoz3c7QXflYYQAnuC58L5Qh6QEFEFgL1IvZi2TV
l8gsTPidVlmlFmDiRgRuxfie0ciNHLZ10ZeYa81rEvtJ9jAvnZUUH+dqxbTUaF8/0M7uGTiNiKKZ
BrJT7EtRp984Wl6kRUJamUJHLC4mWIHT6VZ2f4POlmo1gbm6UCceHVPLk0yd6m3sfCuZcfEcYxFx
CcB0SJ5kJBE5xqq/LxH4IURHyTBNxMtnL70C626UJQgglBoxWHCoNCnFTKkW5LNibWmlU7X3DZcL
cFcI0XRRh5GAvpfJ+cqSdPJE0B9chdGN7R6l63blqO4yfuAgGxlMpocR3jBV1RVPDY1G/9RKZN7M
7KWhvxXBXGxLXYbFSkWQ+qdR3atAhJgUxVmGD9ft7zIffyOHHUzU55XyuUPOmgEStF/8AZQ6S7k4
Q4xZTIwDm1HhXhe5E+3fymRMvgOHRAzoTqiv6g/1uFqh9lwNmtujd9KmkxUSwxX69pDKoKIB3uup
KRbOF9zJVEwRIKgY/QDUPR5RTISuFSHRNTqL0bli/Xcf5C/jO0ZxMwCteRRdfpVrz2i2EpncaJzS
Nk0kWL8GVvGuuUPrw3qHYrciGNsXlHlVZ1DWv+DekPyl4Tq2qM2Xbpc/8ksX9P+xEWQrj/GDNBRb
raW+1k+mRdYkCIunVf1AxrtpGZ3rh+Opj3EIUZiisV+gPqUioAEMiMkb6uJIYLG8Z2wJ1cCbxlvY
qA9LI9ptozz8T4dg8bprM63SMafepnaWKYHkGIye10Xsetfmo5hMWA8bvQIVG2TQ8e2k8SimoBgY
vuyQ1uePi/O0Rm+Zzf2VLKaqtAnEIVi5Q+ZhwoDjqzwJ9O8bCWaZ92QoIWFRsP6tfBcSk5NV8CSw
waCuQ61aIKFdf+qTTwhvkoQa5xVHMRnfL9U+n4wexissD0n5oQlTIF/h6pgxKauJByC4HuKe/K+W
wISDKIklpadDil00u6YkW6ZSuqN+qKTEDptALUqQFmm+2BxIGh/kxONYIn3/X5wa72lQyWK98QKL
fIyLMdN0qDXqnxaQy2fdcpwwEd5WuS2SjzNIN5vxpuLenXspAOpw/8plDKZHBXcC6SzCoHkXNq0v
G4Ep/mfiEhkXyEYIYzMTFpbSOcNwUFffpnNiie+YB3orgTEaI+uLCryu8Kw5DdpSsvpF40AU8TTF
WIhc1hqAwfGFFHIHvsLHLPuyjsvH63aw610bTTG3xBoCXOFlnG+avoYNlhAKHu/YzqTRW1Uxl0M5
YyYxlvEx6Cb5HEhWGCx3FJB4OpiH66fhqIxNmEpJ6TCfBVEaEOXq7CGO79WOU1jbj+GvKmNbHjMS
WLmVXs4zOhVm+tASwJi/dCyC6S4+mol7/VBcgcylMedzoVQJBLbAOJRdig6f2cq94Pc+8Lh8jrTL
Qsabz6Uzd8aIt3e2FP9I+/W59JN2/JPPtbOb+1YWGwxGCYVh82U+McJkjmXW4FSMXP2ElSY3lg+Y
DY/BVxs9c85IvfNK8GMXPJNOUvuejhjTbfVO/6uDUHKaPIC3ko8qeHnpbDOUm2qc6/IFN+SaZCZu
yF2DpQw6D9q5oV8OYHSMHfJy3EVxhE+5ZfqNR7FNQRPEOTQ1k2uimXjSFYkyK/TGoWPjSfIPghTd
MypzjI1LPFS5vdfLJgjrTGjJYqT2aYWPS9TPa95+wDiy2h/WrHdI8zFeJI7v8+KMzsaZ2kxQ4Xzx
y99xRjlXwR8ZLkeX7KArcHCleexwNvoZSb9Yg1/4EaWsstVssN610vTGVdh51yLuR8NYcbo0qLMn
w2t8NejdJnsSHbpI85+ZsV5uUBWlHLzCDKwbwpg2eV03YVIdf8Gsmen/H2vX1Rw3zmx/EasYQfKV
aYYzyrJsyS8sR2Ywx19/D+RvVxTEFbzeW6U3VU0TQKPR8Zy2IU6l+QMRzYn9w/1/kcJZNlXLDL1g
i+q98ZmZOI/v2aQGEKnXIyOumY6LelxE5dX96/8iljNxUTlX8O+Z2GbwRit2J2twYvt7lwTv37n9
K2DJqG5pwJmzOJVcJz1eCVOTvqAOkdIg74N++TqOKmiea6dfK+d9gfuXANMhuk1k/W0TcWxJaTmz
njM2kDrDms5H9thGZ/FjK5LF5+EWtGPZK4Gs/6eH/WVZfAOxnOhqW+gQVWi5uwB5WpruDCo4rX3j
jEI18qdAV31DKTIuQH/WdDRMdMoR1O2OMjVO3HeOVleOph7t9WfTml6rfzXAaa/GsheloG+20Z8S
m+7QHXrrxx8d58sXcTYU497dOiashwnEMDPwd5jv1IQWjlOUvd3LugAUCqTRGCaU7TfYN5iUjvJZ
QfuZfpgaV/XZaHGTYmiSWbX5kJwGYbZ6x9fYiuQ1qJdIDTg8LO+Xtr64hhRlFMFW7viGr2RxFm1q
lKXNK6gQDGj5vDwJaAluGzvoE8cI+nyQj1brzqIG5L1r8kowZ+TaIhsT5NzYWzF7v85QuzRO/x9n
qHGWLaHxHLUrZD0jRSU3zFdUrpg3RdVrVuq2BW2nzGngnIpXi+M8uHQqQZ+r4ARL9XOSfR6UR1Mf
nWmsnUQRXU+RtrAT3rxJqZxkVOsgiy2uPMandvGAQO/qF1KYiJp3RerC3pCNMMBmDGNSQVis32rV
J01HveZf1ykBsAVodNQWQPnzZnwXeXjVGJi50Q/xkY3TTwEjYhCxeO+EeK/EcEeUDVG+WOyIRuBE
R9OnNBIl53aeuVcSuIOx5ESj4woJjXwtAfC1iiYvlw0nU28l7WzYqi+4yzvu1yuB3OHQsUnqfPnf
zplHICG5k32aXdRjwCktiWYDd6+wpaHTExzOwM3je1UqowGdtIqKMovA/mVMtKflqP3omGBVbcCO
cD5DEZvgDNSnP3lVd9e1kcVnVSurIsgAQFY7W4+jkd5Vo36JGZP7OusvZqKd03w5KaT83BhAuEuj
9U+u9PYDOKOsyRg2Xix8AAN3nMPCY+5KE7an33jf9pTGlgHgwjAd3zaPz5oJkHQD+ZSawdPMXR5O
sx0W8XhWkvm7qXeWm7ZD68qLGhh6c4XG14s6Bu6dQHn3D/jlOzjl1ezarrLo1QGvV2BQ/I18CPsp
3jpvl8yFfLj5Q6laSG2qRnShjPSZUDqbq29rsgiyVTv1blR8N9vLuSpqp7W5zdJVyvUM9jCXmbQI
SIxa4sqPi8cKpX9Qs3wlkrsqcxxZQGdDRFsVDcZQx5Cug+xipENIJbr3GoBjwkTl0lDetq8X82Si
lwqSGLKtxFjKnMolAADC8wNAKMYfWgo2VN2z21uZnN0uzFE2khIyBzp8KIjhlTP1SRUF8ah7NOtD
aa3v4F0AfDa/GVfVj1X1Uq2Ux8zSPuny/KHuU9AjNlejEbn4jfOapSdTrs7WCCbsrjjbQqoR0TZx
D8FkJk0/MB2ISNBR6lmSFy+59ycXaHMY3AWSIgOQ1Q20+t/HHXsdAKqtGIpNCJ7oN/3NeSOpkhph
wIXJmuqzjg601C0toHswTGM5BXQc6H+OpSEwE/tb+SKYWbON/0H1Nk/BfojsCbmSrct+9s3yy/sb
ya7HG+uwWRvnLCoA+UrnFGuTUI2fp8orkfpKiHQuksemvCbWtzr59r7I/RdnI5NT6myiS7qy2e5f
AY3izOffDWj278/LDnLKuDIWBZIinjHUxDGacyTiadjzfbe6wekhpTGtNYbFlGPeQ/eNJRzpeYhv
skYwybJ/UBbYewwbHRp8X65qpVOfIeoFqMlDDboABQQNTdOHk5m6eXc1RxexqC6wr35/i+QjM9rW
UTywyfFsmJyFFmgDuIgMUa/GbswJ8Ii/VsbH9SpdiDwyQITJHcH+3rlljj7gzpMO5TdGKhX9eF//
RMvibpVGqk5ZDOxkCyMeqY9j2zspgpX3pexqHphJkUgwMXXMu4uytYJyyYTm1brqJPR7++/puhm0
zUYC99h2+tizmt6vUEie3fFYfZvdyUOyoj9kh0T6jyviXtokSQsSL5DXmtfGlDqjMCe3b2n/XtKb
huVWXrJfuFT6ATBjLr02e7yxklsv3q8UhAX8ysWRiCCC3dfBjWDOB80pieyKDU4y/HgI9qCD+bMO
rp+ZDnZ/0gWA08McnA7cbx0uxWvbjqiwmwpWe53q1ltHehnPP+Z6AnmFqRy7XDoCjdG14vo2yezS
jxU4h70wUyjva6ll6zI6STEJx5n/oskrkq24ey1Blx4G6H/WQ3xMatVBTg/YcsMpKqZzbdZF2Gnj
Y6ZHx2gm11WZfOw6+9bqpMe2KBWHjtll23cBJrZOaF1OXQzDeUZe35SRCXYceqOttrvk/W0TS4mT
AMEZbZ3IhcwdKBcaqXPNxHoYbcuPAbpsKMlhrXQPFIgA2V3pjbGqp3bS3Kour+clv2nq+orC0XRW
O8ouOqJ/zGLtCzowL4xM/bEu8UdTy0+2XoRRZ3wDZd1tmed3gJH5qDXNChKtaHRarbmrsuJTUvdh
pJoejJBbFvkPsxv9GnkLey4T4DvWB41a1LMnMjkTTStfHVQU+uL8CQ2OsjNb5k1dN04bq4EZ1edM
Gc5zK13bZX8tkzUgeXfUo+JLXCaJ15LmYzwpvdOscQ4ELvNzOU9GKMflhQ2mX4vmhVOsmellTXFI
xtorKkQeWYFzr1ZQGnTokxtROneBpHC9SMnqxXUtQsLbDRd0oqiyBrVQTU4v19HIp4QldO1am8Bn
qN8XQ3ukMrlOWjN33zeSu6Z4I4x7PctR67upRAxf9cAxXcxZdcCtdtDWVRRx7b7TG0lcFDTmtIys
3kRkUieZY9ILoj8lk+SmpYQJl1g0FSHaRc42911SIHnEkhPGORtXb8pGJ1oXNzX/yCpvFsZZZQCT
KulMIEmqR1dPrvpB4K7tOh46XhLWr6mi2fC1oarjQtMiNnWq6Zmfm4+ApHQN7bIeek8bQtrnXibM
8u0lk+yNTO6JTqyliyyQsoCQZfLbrsasaeoTJcD7FoF7pobz7UzkO4snB4f47yulaMGcTbRKfVSa
AoM70ZJ9TKeTIh8GdEtnT5MJcovmXAhfn91swGa5nEPcTUuHbhhI/Cs7zDIg/yE7vN1a7n4P0lCi
sI+tZRXg6tf8qXzP0vuotbPus0zU/LH7xmxWx11yaSy7umOrK6XoDh3NT+ZYi7KPu/cNtbW/3jFu
B/shr/J+REiRJHe2OgdRNgZIuDpK8vEPlGMjiNu+1ESX2Mh6fkzgOapANdJL002yWwARyOBXnvrL
WuTo7ZouQA6bSDrqsvWmAd2UM0pqFmK0GJJDXyJtgmh4aKUFOASCdPRenwkb4/1bGHfzsinFeelw
jju/DTs1jE+49SYY4FRQs99LofwHnTSvBHK3rUvNVKobbCirotsdIGUtrxpC7QCyuWMGBrqH9w9w
r8D3SiCnKpOi5IYdY4V1GzJ6B8wO+IkOgEjGc5eAN6f0V5fRQi7nRRaYln0/c7O9nPoM+qQk3YSz
ZMMECD9Y76dyxYg25f63Mki7F2MjkLt8IPCqop7B9mE461MHSC53rOLeiUegi8fCWYndq76Rxr2y
ZjwOoJeGOymfbCdx1QGlJ8mNe0//u7xGcoHKsi17k8HYyOSeWt1uQMLUYUvX7laKTJeB+/SDLhgY
El4M7p0d2sFqRwoxLPtnByk4rKXV+YaRk6N8VEQ9QoJF8URoVqHTtpBwbHNx3aUHsp5TQ7AigWY8
Z2k2yaUqj4aoZh1llVw5sz36ILXy4sm4UFMR8AG7w+8c0fPebkRlLcN4klnE7UWHTobWs4ok03qC
SUeXuqYgnhNtH2dUJKRKxpV1WKltAo6uA1xMx1TvBZZEtCzOksRlE405C4iZ6UI7Ouvj+ntZrNAq
SgfvvwQGWjpQvrBRiXrtiqUmqbRYYb75AviNWnco+bBUH+v2YhThCu/f5L9F8c1NcVfYUmxjbQjI
ArNQnaXSPMH+7bo92osMzrME4ygIxcGD9wyctgJSFIaCJTDaU3IiVCBtXyVehHEPmx6PqlwQRPiN
dZMs94vyU0bc+v6KRJvGqV2rWA0GXnE+ZXpU5q/NJBogES2CfcDmIg0VSW2VtRFQOTrLuelnZX+a
2+Lw/jr+4Zl62Sz2HRs5ZobG8Bq69qzZ6FBkDZnWBWNLXstjDhAp0YX9B/P6IpF7p8oyqqg+/0/i
/J2B6PWMWx5JwIAO3h8QyyN5ttE97qVSpKmi66+GjOdizstD/JsmaT/rvZHIvVPFPM9lyWCy/qof
Myf/91oT9037y2ZydiJelRrjcRBV28d5vpIZAaO1OKYhKlDs4PRiG3WVWGxi0EAHy2tFiSetKTIW
VpcE/bJJ5NjFUhyAjTkQgzqtOoZAfEJGt52e+lGkprvXbSOc0xljlqltzAhlat23OvDLUiK40LsG
dxNccxe6g+e00AkSVq0JO3m2kehpbu1JDjOpOi10XHzBzdtf00v6hbvhcidLtdnbqI0YY+bKcXyd
mvaFoijhOsDfqIohc+wov10N82wuNEzGzpeW2l+m2XTSZhQ93cwsvnm6N8Ebd0+KIm7KClTtz+Ei
+u5inxF5wg6sQK2lrgijY3/5L8kG7pJMhWrQvoE+FeaXNgnaUsTuJgruuash6WUjmTL2Fwj1oXJu
j0ug+fJZZF92DfXLtvHwA5o0WXVeQ8w0H7s1djvpdun+Pc4zu3x/bxYPN7AuWd/qOYQ0ceJGxdXU
dp5AHXef6I0I7tUsJJpHWoXjX3tjBYVQCszJ2B4cGbQjSSR5eoz+QKu4G+X+S5Wap1nTRam0/cfI
ABK4ikZkRZa5I7NbsHNqOV7uzl/8/sP4nbmP1vclUNDK4CW+qKNg36i9COSdbyUfraJnbxHryRoO
49G+TI4ZmFWa459sr0F0Bg+ApstnRqjNO1uoEzy9Be/5r9aXvyqhf976spHFXa1Oam1bZwxGzFtl
L+x4Xr5jvC3oD5MYpvYfTu1ladypIdQcZpl1IbJTe+6WYM0SwD1wW/m3fH5r11S9LNDi0G7GTtPa
SoftaKr4U0PbAGDKp1WrjmYjB1U6ud2q3bHrMgLjuNCSo9br1EE/0Bmt716lyd+Vfj4PwM9P9dFN
5hSAPTgdl0agDSoGMHAthu5OFBA3BeCyKkTRkuR3Weypi+6XRXS3TmlglMPNvM5uLAMmQKIuGaYT
rLYjt+UHJP8dCQUOBHfuDGteq+3tWvYgzcxvtHluHK1DXx5gz0NKmg+x1D1mGT0VzXxNR3Jl9Otj
b7SOUjQf1QaE49nsKZZ+XM3ipFHVkzC1p7UWgGtUX1+UcNKLgCh3mdIF0Vo/JSpxSAqy0iZBuYZ8
UNLEGZP1bqYELU7KSW+6zwBoedAHs/Fky/blqBb5laIj4jx+SZ5AXDDgiDIQmK/NqUF2gCUfI5Sy
f2f8RKSFzzqzuWCdrSm9KSM7/ibfAjcPhT1XFKLtu3kbLeRchlaTZbBpQaKsdb5aEq+pAPdUQeM6
eLJr9yjN5SmOyjsty71aAlKkwKaI9pjzIPBkorrEWj1ZP3VZnuqgPKRuO3n2oVgwTCHK4O0+dehJ
YFddfwsARYZEbWmKi66gCT6yLHRhEhdU1XeCde0+RRs5nLcn2ZM9UoZBycC92xsa9McpGEJypmK+
6V2/byOL83raoZGKdcIeMrs8fi8eC0Z75TMamdxwfyWz0PIlhX/UgI8+I1MjKpoUMb3x2qHOpykZ
EiDlHbQcZAF1fCZIK0hu77TLtez17W+ge+4e4EYkU6jNHWmnQqsBmIH8srJ8qwb10zgUh2rWBL1s
IjHcxUgGuU8zgpXNSxRipsBSc6/XNFegJuxn3jism9Vw6l+YWZRaGkxM6zGqhf91k8xuE/6HbpKN
PLbsze4ZwKkYU1bdoFXtmOMpBs9cP4fvr2rXLd4I4XS/LqqKKAWerqU4ryoafuzYf1/Cvt3aiOBU
fhiHaNAirONPGutF6+F8ETq3uVS1AKbrlx/2hKtcKAJt25UAris0+coYuuJxx0jbZjSiwPpbQLGi
lg9ZKhCwn7F4kcC7+LZMY3tFkuwZGbqKgQpkhct3Nrz57FCJcBl3rw/MgmwpSJWqz2WNjZ4Va5I0
egZxiTmdZHV6QGPJvZTrgmXt79uLGO5kNLk3FlA4J4cYgabaP0r6/Z8o2mYhnGOYdA28jCoFCuOC
uRuDlM1xKfpzN1lHCaD2tJQPkpl2TimX51jTThgc//b+J7A1vDERL1/wzFy32Uqtj5R6lrCV9TJ+
H2hkuM2YBehCX52hAEoAqYbres4FlS7BzvLTlHJi22nOwBjz9UEzATUvGjJ6y7gHhGYAVSEVI+ua
BQqR16ZI7mvdRgFmCbKLyZccGozHLFjDDHSUpi+BuJZRxdduHOif7HB9en9T3/ZuMemYGmMsdOyP
M4RlpSttUelLULUOeNk9FBNutXPzAF4qZAwUt7nBUGwqzuS9SXZxcjnbqBfxUGQr5KJM78s+DdAS
k1AnZ6R74NYZD9U1gzIfBet9c5ycWM5edjkZC/S7L8Hc3yfWE5gLRC+ZSAJ3FasuTeV8wsKAwSq7
YIn0E3gC5CK+HF37lgTJSTTI9RazlC2KoC8NRIJsApDzPgbJ6jtgt6M1PHEYVVF3BBEwMI/99Ug/
9X75Ibu3vDJ1bJSEe5RJNWANiqmXdxe++QrOIckT0MPJJr4CzI1ACDPOgCaxXeNQXKkO67JHMUc0
H/U2UOBWztyKjU3Q4yle5sRcAhYdq7OzEFRmU7QHIdeFpqTPoJhHoPb+lXlj0jmZbB82MoGwUKp5
TpYgNs91mR8W+zM1REBa7NK/MnacEO5aWvKSa7YNIerBOmlHK5wC+/Qbs+lsg96Tw11DTFNr4AmE
nM7XT/SGYeTpN7M7/9QDxhCXf31/794+v2xdmFAF+TRmpFTeUW4Kqx4YXFcg3xKkabRjf0RP3Tc2
ZCJmLtg9qY0wTiNR15ajdYAw4JicaD07NGkPpBJUZDXyJu7gFsVpoYmfVtpFXQKDDDIgEpJLUqqS
l5bR1TzbqQNUjvZATeCzrMOwHKs+e8hbO4jXabyoUy20C+NLQ9AY2UlJ7lY5vLmy+5hQU3Yt2oZN
O19NUfdpiqsMYwspgBjU2pvVxXSNtDoZdWMc+tr8Tqo+0MvoSwLEeFvLfHRWgqWVAgZ6OM3j+oQa
/5VuyHeppPX+mCYXWZI8zFl1VzT1pdSA/qNNPul5dJcWgBlLu9otzHJw0EteuStdoqt4TdKnikQP
WYIWz8FOo4t1IPbHeWGrVGM4BmSUriOjvTLqHqk3PZu8SDIukPG8J6CRcqpsiB2lGZ7KcQpplF93
RhHAhfWNHISfcuOamvRIksrrlB77lg3evFJgjqvTNZ5IzbFmdXJLiTaO0hFXn4hnxOt1bnWHeMzB
z2JJToRmHD+Zi8smbu8w4+oCd/7Tqvd3OPxjm+oYCW9qR5MjioZOWMJk8PLOvDRt3c+aJ2RyjnH3
II/kMY5GV6sAh5kPB1rLn4ZUO6TAr/QkELP6s1R8MqN8dGoQHgRLq1ypqn6ljsvVbPaXE41u4s68
1ZrhIBfJD4B7+iDtPduK7VkdHgZ9ClXkp4YGNbquBqPccIiL7APbHqNYsN2Vm0aLM+r3rfJhJisS
WNaBoqBLk8ox59xRQGKuAKyzik2HFBdJnniZLrt6YYfNQkigkxVO7dAd06rCXNzqp9V1EoGwbmnD
ulk8hUyZm5TlkUTkh4xMGLgUvraaepKjDEe0FpZD7T4Y0fJKOv2ikebrNqmRNTadXm/8ifZ+NpUt
qhoyerzJ7Jer9pAu6RH/derU/rR29KZP2lMUKWd1hRkb+3tqrJOzglDMGdXsaBbAiFH7e500TgkK
87pO3Mw0ndr4WU4kBXBz7MRD96WTJzcaLXS1xn5pdoESw3zUdUDN2HJ7w7ouG/gufR0o0RjGyPqu
8x1ZspM8RudWac/tUp6sGahcfYMBcrWePNrGnzJCbg17CjIVDVlz/E1OVmjFeOjm6ESk5DrLAAIM
AFaWT5D6Lyqp3FEp/XrQL4zISPxSbcLIOFHZ8NJB6TBvL6V+CiKsbO2+ZnP7tIBDyLPMcnJmk340
J6X2OhSmHIBbBKm+nkBg6Ol0dCxJdZueOCYiUTp+MVr6Naf212FF06m+6g4GH09pR68Xq/bVFcB2
mTRea6N9Lk0tDkg0/2wJKIK6fDVdxVJXHL0eZkX9szG6x0HSW2eWJrdAc/JsKMFSdue4B6HvMFjS
jZExiOUpcWvs69TOWUBTbQplmTZ+ByyznjRRUFEVrSzjbWf0aGKWiovV7vyiRia1AyqNm0rZfOgy
/dQkWuboRRcYlf25NjDNpqbtmTZa5WnlgAZuVRkdYx2PmF11qxRJBD2fa2eZ0utRqt2sjb/VkXRc
x/SgT/J3uaGhmfY/KwPJUl3SPMxh586wGBdtOQF50U6PXT/dIOa6MNUePWEorPdt5fdTDYwc+wJE
3vcLoXcF8FEdoFx7AOT/GhXq06SSW7novqD6IQXLwLK89rKGpM/uEj3z6sG8AjVckANT4rquoZil
bnw3G3pjlmgkx2QejYfAkvRbnZ2wqqEHOjZI7hjDjHks6YcVdTlsy2iFFZkjQTyy6zdv3jTO+5CV
HBhWMdzLNWkOldTAanau3AH4bhGVcN4EXHjWbFk2VTbrwNoYXzs6UZqOHerRSyAtuMm1q81QjFNj
pOe1zx9wmQSO1Z4DuZHHh+bmmmjGKmFpBEBDowb4YU3wVOuCJfG1t1lOl0IeICLukscRZG+9el+S
wsnK7Lat8nMZEydPTG+t5DvQf55rwEgVSA1FrfrZthOk8hQLllmFZba0wwro7m5xohSdziP9hDrN
l3wsnvTRvCdKesAImzPBVBeL5eXx56qSTgO9jYnpGypAgYfC6aMqBDLCTd1qForEj3mcn2TzKlo7
J2njhyFVv5dzEmSJelIlHcSwRiDwx/Zcl+2e8y5SkUutSXHGrN6jeYwCTHeqg545sAee4svHvHcG
lx5E5bo9B3crmPOZFE3Nmz5mDu6cHqPehEWw2slp9CUDHwFKIGN1kUfxzzGaRBjAb5Nmz4qtK4h6
kWZCtum1YivJIlupyrTALieXStmRxEVYRnYwVNFPrTBzBBJa4RCrWYJRshKkVAbRxIayvwMvX8EF
ilbUwDnLES9Nbu/1F/WH5csa0iDzFBqSsPZZ866S+7h4eSCFkqDXbveyqcj8s/kA8oaPrcPMEgCO
EDkhJwGv7UjQafK+bokk8KEFmYgOO7wEC95AV6LlBV2bn/9NBneSlJJioBpWoajkNJcT3rAP70vY
Tc+g3gSuDE0BsyuPGThktaZ1RgSDe91ghq0/VAumG7InAxSO+UG+Xl19cKP7ynbsy+Jq/VgGw/H9
T9gNmrafwF1SacUYTFrhE5biZz8azqKGTffJIF/75KnsOz+LOp+aPRzpsCO3fyQcAE5gY0fk9hyC
b8LdhZZtpEwWhGPOkxVwxiMsxEUXtofiUmQV/mGpL9KYUm2kFQios7GHNHYp2DBhczkiQizD7Lic
zVCwtt3nQFdA2ouyDbC+uCibtlHfaA02NrpU3cQtgvxHS8NuvDTvjCvdGf3IKfz2YVnvxhk8ie77
4ncviG6AvQZWiLyZ4pvMWLMmGWstx8KJ51sYIcEVfMspwCzdRgS3nfYcdWU7YIGtZ14zHDHrYMLC
lC76yL3Yjx9MtwotEJj9UWZmK5nb2trQqJ5lkKzX0BuQKDjFfYSG8kVzZa9100C0m7u5oK1Ezt6s
baOmtc1UR689Y86OSdverJaNKDYDn4gW9ot2g95BBHXa4Eky/Q56GgD+1dLh/XMV7jpnlep6jIjB
7msSSvfwUg+Yi36qxmMvO1rk2X7vt1fkqHeuBFD2KyKEOd1Xa8tCesUClJzM2Yuu6LRcrpI1aPz8
Ck6O4lEctv40usatgqp95k9H6qtnSUi6tpdxsfUXydyr3tn9ZIGOD4nkVfESGW0Ri9yf7YiKWmrf
4g8+a/aLJE6zAYedkcXCGhGjYiiDuMiXT05+QgIZGKCrj/uKidWH9092/8a+COWUGlG+IQ2mBKdF
6m7n2bgp+0lQydl/bzZbyKlxLxmdqtbpimXFR9NRD2uQ3LD7kwXpZfkguVMQl259lXvtJb0UcU/9
wy16WSKnu0DfTWgk4QSXUxsSd/qBMUjmE85+7JYyknTqv5+p5o6Sd4TMKQMwL3a1fYwuW7hAkq+G
9CeD12eEJ+8focpUkM94blWUi2r0PgX+Qg7FMe9Hj7Fz9F9tV7n90f2InlKkx6eL9tY+yc81D+mY
hdL3WcANwbbwzRcArg9DYcB6fDOaKfeFYUZsvaNKXXkdzm1xjqTKsUwkX0XGYFdlN8I4W2DK85KO
PZZbrZNPlnOBkPH9HX12l99bD3fpp75K5paJYBo7JxfUA+XnJWu3yJ+US61xxg71qzTozrVA9K65
2SyOLX7jLQAyqO8q9CYFS6MizdGxrOXgdXo9iB7SN20sTEc3kribD849I5o1SEIUFi6XDMaZZeTH
yxijrO/v56713ojiDEBOB83q2XZizCd30jXxLVLdmbl+VLP6QknMGsmueRJIfSZgfu8UuYsvFbGS
r2yFGqYUaTR+oZlyVSDNZlbjh0JFPjNf73N5uKJN97PXlpMRZZ9S9NQ5VgNCImJ7TYYMuJ2ftAUh
sl75ymjdJU36NCbabVTrAaA7Yyep6NN/2y/OfKQ1Kbo4w4eXctiPo6dl6qFrOi+GS14rsFrwz9+X
uP/4bI6IsyFmPlBlVCHSUFA0jY/VqXwwjuWhwWCZ5mbHcUbbqcg3Zj/69oBsXddlVTPeNNS2dquY
dMXDQPXxKZX0MDI1YBr1Yyir1ZFiQNAbWmARoiFQsFymce9I5jtr116qey3LVlSoyWEt4c9NHxl/
K4PaWGC3BkzTFSexS7dvq8nfS34O5Df325KncorLAsYrng7akq2O3svHOdNBrURQBQEmxFoFq9wF
w6TIzjrkeKZIGw4DdZMBpZFSD2Noo5EppyQZVH8hy81gkKuuNi6I1R/bPMm8qpctgWF624zM7AXK
XKZtA0D4TYuwYupy2oP6OSjXoz3MvsEAJkigyKhzxcjzApZnaRbQWiuP7x8WM3lvzmojmLsNS1RX
uZ0w96EngSbXQP9ZBaZi30fYyODUv7G7oVUT6AO5rMM6WM+R13jmLcD/XNbXXQmebJE8vkV4jnXc
aeS3A9ZDCFcIQWHJfGrWG+lLwIUQnN7us/KyPr5IWRpTq84mrvdzJghNvjC543R8/6D28z8bKerr
x2vuQLhSlFjVgn5FLWCvZto4KXFrxY1/tEf1fvRZAi6CHkuOdSVs/WAC3lEVi3u3yaQRo2mgKgBz
8eqb5TL2R2fEJJ/8QT2KGqH2I/vNcrm32qjTpRlNtlw4lsginNOLyfsCkCW/cEWgf7sGayOLe637
Wq1SXYKCWpEazraCYs2F3OWocqwCX27XKG8kcY+1qeaTofbMNIZj2FymB2SvA/Fgyr6PtZHDvc5y
nYI3MsdZgVfLTe8o8jCZpz/VPrmmX1hALXngPr1sBNHIPygp0RQQ6QG37w1PbJPZ40opW198zB5T
050A2XppIDupByp1sLX3MP5oKNFLhx5EvtBua4uNHOVf8rn91coyVchYrsgHya4RSN/qoPpBMse4
QmMt2O4OGPl3lzM9xfcRMrnOcKRCSu9/MOYvH8Ftvr0UoCcx8RHFhXXKT+05vwDar5t6oqTsP1yS
F0mc9R7jMZVjtlyAS7FmLFAHKndToAcsqyhset+3cy/SODteVLOhqT0Ot/PLK/o0UyfzbLfxWAuW
4Vb3qCiJmzL2syMvR8qXeTCbllGqwxAgKQymrpsJTYN31GNUvcZl9hG5MDVQvfGh/yz2oURHyReA
krrMoriBcGbz0mN+mx6Mg+bn15Hg0doN8jar5Ky7tcaaGjFzNyyf9f46tR8160MLTKp+/CB4SPbt
+N/HaHB2XDElOcvZHe0fZ08C6E6F94MBryVn9fhnyejNwng7rpZWWkTwyQAvHDBMzR5vBpgmnBzJ
AdH93zfkL0vjDPmy5vmSLxBWmldrb4ZtZR5A9Owmiqi7dN+Qv0jiDc1k6XRVcPPkE6bAj+3RALOb
LH4G91dkmwC3RK/NG1LspVRNNAhiRUnqVB/7sL/XzvGESkJ8gaK8jrHGKXfls/kkzOyIJHMHl4Lv
gajs4FirOPXWs3SV5o7pryfQmgftCeyJx/gjuRNo576ReVkwd4SzmttDDXI+XHfW3tqxBwTwDsxl
lHHP18bJcodeitLBe3k0gKxqGBOSLcYByy23XjME7A2cuOWAoMWb7tTPHg0lEIo5bBIRHdkGKpyx
mz4aD39CvawQiDcVHbl9FJ/48cd6VnutUZFH03NncsnJPifB6KQD3CsVPL4il3WvprmVx8dopRQr
dmxCXnei4XQFEus7RmJNAA4llLWjSa9kcf2mk4opu1XH1lqXAEjT6SG1XXQOXhJPO+iogx0mEApW
gLMsXJFBeItV/Xpfn1/QTUjYrCm7WJA9BuiG6j90SPyyUKBLneQOU4pwhEScM8K95QxslagA/mZ7
2wfkYIFA20Vj7bkMbcnvD8KiFFNMzi1/tbuc4v4fade1I7mtRL9IgCQqvip1nBx3X4TZMMo56+vv
Ydve0bB1m+u1DRiG1+gSyapiscI5Y1FIkzRDmnylYUbe1jC9nSEDixYZEAs60tVvaM/KFfJJJmOk
wihrCVBPkRSt9z3qbnJjYWTcrecriugeutzXAA1kLi2ScbciRobr2ofAAS3JgJeRHum0lugqf3Ok
Bf6WQskCXonPGLsWBHxaLRPPSQRZq5bmuDvYinqct9I12WNf+Zayuq+AwtcNESkbEDZ+fuOZs0KE
HMbiCZLVH5sNbU4e98bN7NLwkWuYq6qzEMeEj0IUlCQv6GsE/d+TbZye56GHOXDfFV9nN8Ylzav0
rTqDhUwmiJQbU5/Q6AnKcjWwhkLZx+YDgA09mXDTbpzdZPMADbAF0ybHbiL0AJqhB9qebfc6FJiQ
AKagxwvhVm4uQwYfuqQgVU+5dT4fnu5neWqqWFldDaVdCtpr3YtvISGclq71U/uQw9hCpZVqrtNy
Xet3t/0Y76fojXMJr+/chwhGD4NYE6SIPlN7DOzudG/eyl8yCYG+4olbtCVzXsVrCVJsna4opmkA
EfWU0Vl46R6oW/Mc49LXJat5FmSHXg8mas6VYmeP9TM4+uCoeXf++kZ+SGU8Z58Jk1QUkDoi/Vup
16kuOpyNpK7+zG8tFsboRCh0WtSCC5r6rdEjXhDbyd5w0H4IwlcnAgHrlmfV6wb2sSpGPULAus5G
jVWFclof0AdyZQb9o5JHt3VMYg4sG28LGUWppqnNg4i+j8ytiZER1f+DrsJPqsH4KPA8xKmaFFiO
pFnxUN9H+qEgD0KRHaOu8oT3yye2bsQfu8e4p7nXhqhFd7lnAN1pCDxxTjb5xNm19ajkQy1OwehC
39OmCjLJgBT6eojSA6W1kb6KXi3tcjfwDBttgly0OZ6VsbNp2Zw3hk6tjDIclEgJFZtcQmVKQwVc
dMan9EodLJ6RraWiDBkdobJp4BFzRj8sGHkspJi488wtDaz9Zzl1W0fb/5U/TIC4g4u7pF1r3Khh
pQr3STRj4IgXmjAfIJpe3OQ4H6RrzZJsGhJxl7mqOItlMpaOrui4T4JTcmSQ956IMfLM/l5ncGKo
8QAv5U8fDQuZjKkHRQUClAlqBDcNyBbHPFHNNxUS3cY28XhwN+tqu5DHWHsEPM04rbHGwdat2QmB
XL4LvQgs0jvfOg0dOnG/u2yQ9DfPPOhCJmP/RCgKP1chMyO661eDV8evQPpoAMxaDzwC3vVDpJ1d
0JtzLkzZn+DMABnmtXFyqJUt6Ht2ou9dXtFa1g4//yGF3r4L64/CgdR1AinhESjYv9SytrQt/zXC
WxLzGJGyviKBCP9poi+5Q5U1xdCfzLvAV++BxZIYS0tjMNR06inv2jt5iFnC2MvQWtMNhw6+pd6j
LsHFGVnJwXzaR8bkwt4IzawooRrxXrdQHXvWnujbedjEnuYoQBzBUEgOTkwkK7jGwFsxY3u+2heg
qcS+orYNTrJk+Aa6aF7/+arufygKY2+lhlmiUKaJ5BAQU6MFamjrP+oiY15zJklCK0CEsM13yXbe
6i7ZnEiRgfvFexnzdJG5XHuxqqppgDAMY3xPBiSw6j5yg2J8uLwqjhyW0mTSizEysmr2/KJ+mCJg
+bRq4AR58ifno0nIy6FuC/wBZj2V382SOkEHZvVZVO61+uXyOqgOnfm+j983xc+OIhV9c9Yj+vsV
XoHkZQK4jzgjddpsLgtaK5ka8kISk6IBUg3yT+Tkkmj3ZSxsUrRV/UVz3Ojgy+RFqavmsxDI+MAB
LFtFm2JpCYbS0uGYGJwYi7d3jN/TAzOqlR7OYRwT9KHJ3VU+dtf1UFVWqEe8CuK6T8fMC0r3aKPQ
VMZUO3RwtnPd4CmNMr7tR6KGuTfxmADPxqoijDWS7D1WagezkzuBRLsu0K4NaeCcI7XWc4X5+ArG
mvWii0yprKH4oXoAp8c+jO2003YVNjoPAbPfqZzredUH6+gbRfcCstMsAc4sot976PHz8qbeoZ1y
g5Sexx88XrXohRhmYRnaY1OxhJhhftKiTUJu04BjzOsiwKesooMENUTGBArf7PTUgNNoMf+VauDH
6o5Vx2Oo4Elh9D5qwjbBFBsi/6qwR+Wp7jo7Dbk9klTdzhRB/1gMo/2ALcCMeU7F3LXHKrDaXXRI
XB+E252DSZX0OtxOu8wTuEANq3a9EMwGAqbekCHHQUmYzkHTh51of3ROAJ+QNABQYMTis1PsBq1W
EwJLa8NDPH2fkvuy+3LZHa41tyEP8UsGe4G0PihOjQR2RMt+yX0CfK9rDGtdI4UczJb4ljr+Dsw1
d2q6L99U3VHt+md+N+ToAj1wU9hUJc7P8uNjGMWUpDzCX/gYmkBAZ/ZeuMf3OMKd7ACXobYvr309
e71YO6OhI1ios4GunTK1D9e5R206vw6Qqgg5PnrdGD5WxmhpKcdDl08wuVkVbNP4mmnlBkCz1uUV
8aQwKinWbd2C2xtRR3/vK9cAMQNyyP1lGeuv3MWu0Y9YxPQ+2sbQQUK9ByrxIvAsyCFJLH8HPiRU
rcJrjDFAObpvEm8Kcv3mWUhmAlFN1DsU5XFe5AbTwtQJZ4h7sxC4638IkvDJNJiLzi/FLE5leBZS
vo4JBhKUo5ToHCU8pSIu6Tzj78exxfx3j+1MO1veZ9fRVnkj2/EFFRTARQOswzEO4XZ053fwRXn8
ptp1N/ahmYyTSZMAjdg65OfpcYBGGl3IWSLv3BQmuDNGtHQTHWoposFpdrJ97CVgpxic6fFP789f
62HpfQDgTKE0cGr+kFl1BsSAsPPUvv9vpqYwvsPIQbkhUFc1ZRt/vDL9W0P7bz5DYXxGIrZ1GPo4
mcS/Nns6l77XAo7/554N4zKM0pimucA6DAQzO3LoDxjNfwgew3u8ZcG6x3Ee9JsvaDtbOaiI4sfA
QaAzBg1GuzABlFwBrGMTgyxY/Y3EGEe7FdZlpEWHTCDkoSfbikXBUqdXzpJWRRgICTEIDjopNi7s
itlMywDaTeke+8fujpZdgx2AKXBZSj+HrcGxJ3k14F9IZFyGIvdaFpmQSO9s8bl/6FA1KHbVk+8A
mGPf7dQR7aZkl2NDaZnw/R0DBpvqhu881l9ThopcJ4jElTOQrAKwd1NvdHTxlHsmtDsgViAboqN1
KHajG16TzeoNt5DHnKeiyKkx4jHqqSElRbpNk4c4KDiGt579MwzTMAEBDyoWRkqXV1VmxtjgFpCj
Cqi60HuaAPRL2PRXg2W43QsvX0C97JldLCQyd40G0GQZoAJYl9F4Za6CoG+wCjG3aym2KyBVBMBw
EsmWo7vUS10Sy2iS3vhKC7ZC2sSYP3abYoMW9r26pynO0OU2vKxaiikrYInEbM8ZGpfcZ1KpomsS
XXWSF2JbKbLZA+q+JxK05Ea45Q9v8GQyflqYpzYi+UgVdKTDlrYx2PVLiAZCPPtfKJQccOs0UEEQ
u7VrBeM4ZWCbXwA5NOYcu12vSizWzzh0rQCcXSoM1G5FO7+l7QtkGzuJPV9T3OrCQ78PmkUvn/Ha
qIABQKlfu053aBGvRVlrzkMDqYVL47XEBdKP/GW0yEsHBAYv+0k1e3TjwwBf4XQHFZ3xAG0+CN7l
D1m3qsWHMIHjpLdhOxs4fkqTLKOdYfymXtfu6NZWBtjz6hsXjpx3+IwdGxJmvBIRS6fA5wBbutG3
49Z47LHZhueL1rT9o5m9T9vNWLIea3Wud5BJu7q05+Eq2dBQp79ubkxuF+D/2VPVQH6J0MwcE70B
ejLMpgH3G5i+gdVRec00WCT3bwahU60wRoq4iL7kkqo4UjQ7utjOVmpOm17RroVR4kUTq9e7+etz
WJYdaWqNQUjgT8IjnUeYWxg5nuJ7OvyDwhe/MLR+wh8CmRdjXbWmUdL1x2l/nMfyoNbS/WW95Ylg
PEg+4gVu+vQZ4At2XAA2S+J1iqxfo4t9YzwDfjkaaxpNhkfaZCTJp30jVxRJXJR/Y9/W3/2gIKDt
h5KBOZzPXmEYwAIiZ+1fxkgxNTM7e93VnZW+jpjbUlyK4dDpG9rx3Npqcgic5KV2wJ30eHl7qQ2e
XUGLD2GuoN6fzAjMzyhtNC1wTfQDAYC9alZeRQxOOwlPFGMsmpkOuZkjeMjSyerCxuqj+xHEcSPK
GpcX9X9c/a/tZZ88oB4z0nSGqBRQUafZnDAF8DWQsqy/G7h+qw5MT+3CZrKPHww4NWNbQ4+SGv2H
AjETiwRhapVZek188qIA5PvySjl7yr6DAvg6Hy8sPB/LO3nKgH8LKrS6dhJuumY19PtQFPY5NGcE
qYcRvmVMvujk1ccjMuYViXgyqC9Y3JUKaD3BYAwZQ1VmTteSB2BkTHZb9pzU3v+x+A8FYS5DbYLX
bk5ZdHI/IXaODrQMUaX3o21YEyBE/uzptdg/5jLM+nhsDNDI/e1jQFtHffNfPgZqwffNPNVgXEzj
D5IsS7Bsoo3O1NfOgNk+YQSPBcm8y1rIOzfGiZA2M9BJjbVlyquvxrtOQ+PHkPxHKYz/IGoAjHcV
1qVgvmcgQLZ5y2Uu5+TaHUowNk2IAvhhnaWgquJYSLKJ6iBVi22aI4JQIofOuoSTHbumI/MoJ1e1
cSmT0Y1KHNtkoPc2EGorm8LjCraebtK/WS6nLYDsLp/YauSyFMloB2jJx7ynj1jazBv3aOaNXAqn
0ABTC828NaZm/6QStxTJaIksCkWeDRDZiy8GSCymn5fXtBYpLH+f0Y8mRXwrtlD4whS9SgDDucbr
PuAoB9vMLmVC35YaliC1duMae+C0g6XRay0VQ2fe/Kcd0ItVnbLoC59oDJMe5dQn0nGB4BDtNWfc
D5T35jcaFVcvzqU0JtoqSCEGjYw9VIdeOrSttAly/07owFBama9Fm+3BfgIgTzTFDJlmWnpcCp4o
K4kt6M3VHAAbLA14s35UKHutLj+KnspiCxoDwK3tiI/StZ3px69k9DdtNjh6tTXNr2GaOCHaSK0q
F10ifBfb7WW9Wm3LXspnrqVCSIVaNnAEtHUBIIMH40j2/uE3ert4+sVcS+rUgzchoirs9g4FjxlN
XEvzRsT4TTB4uc3rJlvNfxNMgqAUqZoqyNY/722YkDQOqeueNqiOONJj/l3eK3aag1WVvo2B+bqh
d2JgV/qG3zm3NkcJ/DIiKmhmPpVdP8sPJs2f02Giro94pVddzSG67gF5hTkgDckeQM1DpyKL8qqV
YEgRZZc/k7NaVFl8BWvX+RxX0qziK2hqhBKzZE/JJgLmdITXI5051ADe8xJe8XKJ6274Y/msdcsC
8c2QQHDvGZvRUY8VGjQjGw1FP+ITIx6PPX0140xR49A9gAe4xHb+K+ZcVQAapF2SdB6HElVqRzqR
02/4Cr0WGCyFMS5fzLpQGmsRQY//VQm/B6YFSGqbY56r7mGxIsbvk87I9Sk7rUjZJwc6NUGbL4Hl
u+F3uf2fE/u1f2yvfwXEZFGlJxa8CTfRofnZv9Tf4vf8WfHyfRJagJpVf/zJCjExBiZ1WRGJwbiF
eJaGRqPlyxTDzr0AMlNyRdOh6L0ELXAfO5flrZ7aQhwTjqCuLkpTSJ8xVfwFdRa7rqStOD1flkJ/
5cyrL6QwEUhYhK1WiZASyNpOqSe369w22gTD62U5vNUwOhhlwNVOCmxeORMnmjf+PKLl+ctlIavF
bDzjfx0Ro4QzCRohVekRmZa217eBi7xiicRe+xuhPd2as61TABIKWG7d0NnB2lpIo24S4bSNpLCr
CEjlwyYTh11X3xCfF7atR6cLacz11wp6BTyG//ByWbexhURG34e5zKWQRnK+3rlSdxfNmSWRt0gk
jl4+1LmnDy/+sC3wzBhCw05LTHI8cA50VW0W38AYgSih/aNAqxVNIVBsA8GiIxW4EnorzH6/lZx3
tIxVjCEg6ysVD/quTXRnNMTvQNO+l3tzsvD48fxe3l1e6Po6iampko6/TwHCIriSqxm9fz6CGzDp
WHkH2nZEHSoncOYJYcLKfqrGqKWtNFH80GpuX7xIxLu8jjXCGLCMfCyEiWTErNV7MBIMkBHskEjY
JnW+leLY69MnSWjsNpq2GjRILHeiCXiYYS8HNz5gkIVSdvK+5FxL60sGnI4kKaqqsC2bE8jcEfXk
oyco34Wqt1qSOx3Ph1Kvcu4Ifglh+zYVvY3RIoVsdzZtuwwtH0qBQd5KfO5kjDRpzd3Uk5uOmJxM
Hk8sk/bVpSwXgBBEQIOpYXT4Gu9/SxRaBGc/FUBQJ92bb3y5fLyc7TQZDYqrqAmmBCuVazG0AI1a
ArpSGad/TdGMMV6ifOwoo0UKYHX1WYWcIAusDk+d+Djmj2XnCQDovLyk/+NYP2QxjnWWIi0dBjhW
5YqmnRt9kRKSfyftTK+6S+pCN3lh65VM+h6QUwi026uw8Ldq/RQrt6J01TUb0eQFZrwjYzwoxtCn
KjJjSld5UDAM2WiBZXJ502j3yqU1MQ6zJ3mbYfYA8azeuwY6vYVJscURZO/+SzUlV6L/NMeK02od
J0pafxaqClJFp1v/lONf7KZvKn0e+GBqEPftbrhqt/9AW/Byh6sbuRDEbGTbd8BX63PRM80rPZEc
fXgS85ajjTwhzD5KwjSHdY9KbaFFN0KgbFO9t0zhT24bjbpEEXQnZ6DVZjajBK3MMONptIfxbY4S
hyh3lw1rdSmaAsJ6jMjqhG3cTBWjrMAxLiI8wqALUOCq4Gtf/FnW7kMM27sZoiKY5jRC+DtrV20M
R/O9v7J2xvY3snb0oM90fSGR8bt9TIxJNnFGTUesLvkBQh1XilFAjnm2u/5M1EANqJmgRNLYtpom
rNtJoL6JQgsojfcPtIDagOCZn4dYf4Ev5DFRulQYZFaleaCQP29gblFsKbQkC2wv6FKgPQogXwPk
QAsyTCvweF316xv7sVp64S1MGTy6lW6ebpdZdJr6tqlEm7T3GpdUb9UD/1qmLjK9eH00DX7b4fUY
V2FmZWHzmETTvjOmb+WA+YQsFGRPlWdea+96mmchl9GcWJrGsfGDEdtrfhesFHxN79MzIDwLRCVX
oVe6bWr5IC9CvdOZgLdi91/zDeFY//orCdgjeLmgIn6Ga971oAkZFapVFZgFFlOE6fbPJj8A1/BL
GOM2hTnLRb9H8qGPM7suU1voeZ1KdNvODHIhgnGaIKYJ+1TBcf77uc9Vp7YQxRhI3qthimNEoi7/
UeQPZaNbDW86Z10GMJ6BKoDzIUzwIxJxQqhKiCeMPzO5AXF5tPdHAAJd9s80rjnftQ8xTNyTlfro
zxVNoQjaFmG7E2nPlyWs2rP+IYEudGHPWo4hwUTB0atR6tR6B94oxTIrEd1GPBXgLYbRMikPMfsD
7AXUi2izGsoBzuzb4L0xzUPljG4OTHMFQx6XF0gV63wLDXA6mxLFa2bsua2GHAM4MKRAB7uQqbY7
qcoVu87iH4NWOMFccMKDVdgiAj7QfyQyAfgQl1OZKdXomY2GAUExTW1TCF/6osZEuWTSd4C4wbvg
kCij42uyLbZAT9G61xAzhW0hHJDF+hoF4p6YreuD8T6hTDqkFDg7s3oedABcA5MfUiOMSapt1Yoo
4KFOPTXWFCeeRnQORcmqdi1EMKaoqeEECitcw2ItvaeNvyGRYVdFU9umJrqXD3p9302ANRmGeIoB
P6tykFeC74eEpqYntwCRGoi3QrADt6EVfxe+FRvNoYOv43Wp2+SJvNXlkYf8s+oWFp/A2Ctm7oMk
TWUoWxLawNF3JsDYtm17c3mpq3fjQgxjtEkqiEE6QkxlipsaVZ3WqDe9BCBFo7gXZH0DYHuOVq8q
y0IkY7wAzAjkHKBGeDyEVhbsK4Nw1HE9LQE0AhEZdxMNyoylKilaDmUN5zegizR3dW8I7PnQWsDZ
jazoMXxDYONICoV1/6PFfUhmLNYQa7nuYkgG07MHb+FU2evlE1uPEheLYy6MyJASsx4h4h8AXH9X
b0eg7qVuvik4dcD1w/pYD6OGJaax4kyAfshoZhAbZAZrc8tZ0JoOUmxkHZlc8MqwTwe8Jjt0GcB7
KGjf6+zy2PqWZjdX/i0Ia/dK5WgWwXkhBYEZLD5QzJqlLcSzT4pMSAQyRhCP/Lul+8QV49jV2oaj
lDScZW8PcFyp6H8hBO9XxkeOnaKWQYedJCCsJFpulX18yJPXqMbwlbHX6nA/axlnb9e8pinqIPmD
JzPxLvvsyFLwN5SFAF0Z5dHRFcCiZeG2TPIHceD1Ea3qpWlgGgBId8iRswsErek4hYYBVQGdOvEa
e/6mP832m7YdDg1HLVfzAEthVKcWwYYaIlTCsC4KDGHvlSlqpqm8HRrFw2ShrbeYOm5jd45/lPkb
R1vplp2dI44Qkw+yZmjslmaGCWDIRqDVw8GlqKxgMv0LZQXo8jdA3eUc4WrGylwIZEywKzPTGAYI
pMMW3VsAGBCEOxjjn131mUJscxa4ktyBnoLYVpZAc4VN/Ly1kxAntS+ko9dKYG9UiGP2ratLqdsE
kSslwbHXAjtPzI2KfOdl2Ss2YooSrlxFxK2tnrZicaplGMSKksMU5Y2/KT1/J23QS8hH1VuVAygq
mWaugZ/PmEVXoPW0Kv3BG7+PjmIjjyTZ2TX+5WcIzFtBP9XeRdGhlT7zR8frT9dWPB6sEtIlTUYv
KmsqsopXBf6IIFnSgIyp9Z9kJXcEMlwVgkG8GGlQ45iANFjdptP4gnfdlzKPd/XQulGFJ3r8LSyT
yI7z5KGLx50cmLbeoGyu15ZSq5ElZpVd+xHCPRUsmKpHwKypxLoN7iuoa+dW+YwU/GDEbhoO2a4V
y3vSkdLq1OSokXBfQulcfch+qmlJ7A7qZw+xFG7CMVO+I/enW1Vc3FWSOVhBokRACKSE8UG7nc1w
q5fGZopVPAHkO2MIjqkUv5SlNFsyOESlonbUfHCjxNj2sexULXhKU3xIFinu0JVX/mjVsXh3Wa9W
3OCn/Wa8hY86HRnorTyh21ftbxExAGZBAJ3fPUfQmmZhegY8o7oEljT2jWCohTKMeo/8ZCzGOyPI
00OpmF/lNEUXrDGoltwN4r4bCWbbTDxY4sKv7bgMUCEFo3EtkA4t7UBqKHsTAWfV51bo19+mtAtc
MFepz9UA1tpYejIjzC3Gc3iVldLBL4AMKaK9zFZm7YjWpS3J1CczMACi1W2bSHjMM0V/U5RE25Ew
yiAaLCxJMD2SSj+SjDw20ZBYISgWrLHXOjvz6+nOVBvJRTaltNVhcBHVwKnOsbDPhGo718WdMPaY
fzKGxkEGE/+TADS3tr819cTRUsBTtoVvqSDM20QhEACbAcTHczI5eTFkLiiV5fcsqvJrLRq3ZCgL
j2QNfjr+fvlAZOodP7trsBrq6LIB8itQqnTm6AnId4ko+CIIgu+b6FmdYR16boMOOhOe5PzeAFdr
Lk1WI70Lxbz1fW/Ijn0NztbWt5MsvKoU4E9XGOHM0YeYg4S4b0I7McYvWZM9Xv7YczX9/K1UuRbu
zwSLsApyW9ETMPaIhxoyVWJYeC1w8y4LWkFyh1+XRIXCdomgBmMkxXqjT1oYYSTJ6F011C0gmoKG
+bFLckfuSntOSytMgxuz7m7F8C7tNascdMvv7hpzJ+oZNEH3iIiXEUgz7Msft3ZiqIoSiruCr2NT
/LMk+6NfpQAxA20bQNoADcHpRF6VIKPvCpsgE2Iy7l8sgD0wipnk4R9Om2IEaQSiE2+P6a8wmmfK
Oi5S9Asg3mMhJ4KuJujZ6+TT7A9t9QzTK3FAY9foFh4K6eCJyTmxwnkoi+fOQqT8WYGKqk0DJell
D9eoraulU4LgCXD1nBNaFWMouKgxcyxikoIR08ZlNmWijPmF2Z4xvqVPgdtKFW8H6TPtbAdNipRq
SKqOhPhnOWGmlFHZjFgOqCwt4Zu/o2NFcHMxXm68gs9KAwQ270MaO8ijmnkaFwWkVe/KuzECpdJ3
dMiDG+txxZ1oFXitgKexygtL1JmXKjibM3+cITQopW3hq7aIwArPO7eVK9dInysfTYHFZgajkhjm
3hSFdi0CM7uSrNbcTOUulEADT2aQTmdWMguWWRInE0drHq5bMyd2JiBYTMhWG950Kd93TTlZbaR5
YVbl1qim92XVfpkj31EzUBhwK/LnrwKCaVKaGJIlDWlh1tayQlLqHmAfXo250uGakhhoR+0m3FIS
Ax6LyfngH5WGLnJgbKtQTY3JLWQEGK3BqJkIzkW7yd3xqDwP18NT89Qf5F109B9kD/wUP2OkCIve
Lhwge2x4h3pmHvQjwMtkGqKogHGROVNpSnoxgzZ7eltZfnodT1+1ipO3OXNhjAzG0msi9UMjGKan
piCOD4VtovIQds+CVEYEY+VykY9yqZnoQhYDR24nK04NNwblfFF/G0FqLgQ8NNBzNghGJF314gLs
hNTQ+hTUy8qmekMcO+9oq2RrRTv/qADHUnKV1xZz3tLAxxJfPzWCGQQECeifZJwNCAWQYpxDH+56
7mzjTlQtf9NtxkN0pR0NiWaOSsSwW94g3PpJ/pLLuh2BTOD9GU3VE80H0BpZbcojfj0vRJ229UME
o5DxFMnC2FKFRHIcPa+SgymiIAP8fuj0Ftoa9+2zuc92imeC58DAfnMB9Ti7q5/p61zIMWpTXp1/
SUXTJtNTEz/+y8CBWSajsL3UReDnhvb0WeiismgJfsfLO6yugwaTyOOopslOqrSaMBlwMKCKxNRi
sKVUqvW36BhTBB1sWwWMR547Ob+Y6LpUBe3axglBmVlXAgDtMAcqmec/KXvdy29CYIlIG2lvbgon
BqIsrzK7boegKZCIoeiUmOKzHSZKCva/KPG95Fm/GR1jLx1VpB3GLcgxN9kOnINvxgHPYz6o66o1
LCQzejJVXS+EhWCemsJPQZM3CRYFtgJTrZXdxE/jl8tas769C5HM9ka9PqRhDJGgoLnx9wDOrawW
nsZKdtMx3s/4z6Ci50Rqq851IZTxdAA7q2SpwQ4bymMP+l/1ukzFrVkG3tQi19//215AqkILcVSt
F45V6+YxMXSYBrJXog2kwb02B5aWJf86NGQEMRfwWKKDcgoE6Kof2CMilUQ5Fh2nFe58gIGRwqSo
wrRCv0mK3ZsA/VvdR0iFfEH/Qvuob3OPUmvU7uAVu0SxybsR4q6vN8OWcPZ03a0uNpWe8WJT+7Bt
0rYNfE++0x1Ea5viOtkOCL2s7Eq+lU5zxPMbsvLXJ5SB7b8niGK2gbmy2hKEOEgfazCW8Db/Eu3z
F9oI0z2CrYmL6bgeW30sl4W1rhtEBBWar3BB9iA225PX+TX80e+M0KZp0AxwIdFO2qf3YWRHspPJ
ACoufoPd5HyO+/Oy2e7Zrhi6Dr1GIACrHMoeV2x6K30PkciL3KyygqN6p+7Ht3hbb0xHdSigiW+X
jrnjHgDHW530dKEB5myKuSTCddBSDDYBdI6W9M1w0Lm4AQdmbnUvXN9MdfvTi4FZPeOu1ApZnE6P
kadApURIPSI7FFXDcEY7jmzlVb1DSx7ohEA8xwtVTg+7S7IZryWkTRbEALcEl3h+zK7rArDUmi1t
lV2KCU0L04xu5wVwn1Z43QAdjUKMyKCZQBYV1DOa128yb9pSpeAeBW9bWA+n9/UUqFAKetwgAP8R
v9JxJuPWRB/T5FTe8KgWdr7hwmafpctP56EQBeQG0jm55+wbSKT50AFlk96ayFnn75T7MnLIn11U
H5IYf1PLSoG+BBhgejRfZQyHIXxLbL/FNqOeabU/U8yhc5zceaaIWR7jYwpg2aMUAnXrvXwXoFXJ
HR/aBzq32oJULPqh7tVNdJu6cosWMV419byQ+1k6O/gTRaPQVmBpQ6I+uu9vY9T/7NJ0xsxSIF1E
9KPHFkg/R8GKvnHiArqyM2VHcz5yuRqqEmwxosLIEQidcMkMAKkDbJed3oSl1QA/xnAUK3+OHhW8
JYPcqm74vXlnqUC68IVwxtKqtBgMI4o1b0j3Qv+zl1G6Vm98LbIvr3I1nl3IYcxmCogeqB3yAS2A
S9o2u4/QSx61vfPfxDBhgSRUbZWqKa5KIfNm/9GXZcs0eAB163HrYjVMXFADg0JrMxwZRQmjEPaU
lk5ycifam3bnyISmc1DV6bZcbsz1jaTYwOAXMxSWJrbUMyMpFTwf/+ISHEYQY5ZbDWj9T51jwB3n
V9p1z2vtPZ8dPunJh1gmXq4rffL9Fq/HeAeAITs5UMuMsFbJxpkC3Og3ANDWDeNDJnMDoV5gFqpy
ir6mCdRCVlUe8sgJY8xlB64OTExptpvWLQ0HnasBPoJvH6emgHPr/PgIxkBqIfMTgXoGwHjdtqDi
VJ5H0Ulvh+cAWLgZRkjl751HZxLT7QwWSYB7+YEV741tc2x2avUbjQTrLwkU2//RAcaYgiHyoYKn
q2B0GkttbHoW003noOi+MW/n3yDgoJt9aR8Yy0qiWCWpAAX4C42usdUWdHrUN3dHTO9uzNK6bMrn
9WhG5Rgji1spmRB5+rjwwh8mmGcp+N1sq+8tnsAB//nLsyzm2jOSUc1l6of1h3KnAkQNidlb3e48
0aNQoRksi1sDX32eLU6SufXCKmhVsEXAX6EWjEERTKPcxq/1TQzf3zgYjU7RkzK59AIyHS5qGEc6
O2FU5Vqj1yN0u3VQNjTeS099AQorBeDuUT1QgT4e2WVlS668Ne5bbvsUdRoXdMpkn/8pCWNZhreu
nZHOyNjjNgIwBgU4/I3+5PWr7pfVsFNGnTCmafWX09YAMWCbaNFyaR2+c6ajXFjDkYaQAEPmXH3U
Q1xaJePGzE5ClVuCteZi6JButnQwNl22lVXVRe0CnddIFcmn+2rxPvAr+kQbsZEJnoYolMXZhGkx
bjVvdSULMYy2SqnS5pMAC8mP/gZN/GDutcrDaFNa5hpMDxrn/b0aa3/IY1+CQ1gnapJjWWbe233c
WTKGMw3ERJPiFEG6ubyJ6yWEhThGHUu/TDAihuXFu2hL8rsK7ZcToGHMcRtISLrxrH/tfgNBH226
RRMMmGKgOItTUye/aJqp8D2h3hL1LUy6u34a9qqv32pmZgkJ+EZmTnvrqlddCGUj3bDsoqDKMwNe
dZatv6h0yaaQcYHR9xIa6XmpzDUrX0pktrVOdT1JqUT/K+rA8SkbrGIg3I7vKSkp+fEHx0hURGcS
RpFMID983tZBMKSq71MD2Yoeb3WQSoIrDTWYHV0fj7ngvIUXtxTRCBqnRI1Wg5hbo8wKEgdGhQRb
UmxqYrxrFeqIQo3hC2B8pCC4Tn0n0YUHbRqOvl5+bRAIx9ZU5oOFthndLsa0dcekcqRA9SS1cUkt
YwAIXc67yxuz5iSWX8qoG6ZT6jyZ4O2jEqUi8F/77U5TwrvLUlataCFGo+/YhVbLYiZmYE828HrU
9opbbEwbgz/wrbX9G5f2qnJ9bD9b/FbiVhhqAmnSDc2TSwBX0o6UFQ/BILfgtvpMXK6Nfs1ibXk2
Yb4lHzSA6E9u/aWyq6v+JT3MexTfN3R1ERq373jpkPPJms86pjEaDRUL0IbYaBhGpDkHLBIABOpG
cosbXjv4motfrpD++WKFSWak9RDOmqfmvZUJX5X08bJ+8AQwsWsWR/mcJhmiLNrs1e6KerQuSzgf
N2O2iwlVFWEe50L4H2nXtSQ3ji2/iBH05pW2WK69Ub8w1GqJ3nt+/U3U7I7YaN7CjPZhIyZiZvsU
QODguMxs4VcFkwdTCJxA7oxPpSfdd/vR1c1o1972t+yuwmbFcL17VMjaZBmQA/LF9fQE5tZaKlKC
c+/wTmFPL9KBFBYc5SSAe7IKwQFj+LiL5/Yj2bMK/9u3HTkiWJZVWZaofc6kOp6qpAjcpa/trGld
PtdcYShZm03OHh3dYIbzbztfNntOJ2CwdDShrTy3ibZE6YWnUbIg4si7qsve5u37oGHOCi0jsLnR
lCmNvoDXYMaMoewNfvKj9AjNLph8nrsn1t3bfKM1GSNGBgZRwAT7+T60w9IKM9TnUZbS0bIZdpLX
/hMGwa1QHGOa6OLrCkCt9PjCaKRNl0mJhkdrsvP76TG9aJ/VEJvFUOxecEDa+RDa/IGlN7tZy7gQ
BvECGAyhY/15hUkBXUWkdgEsz47+HN/1p/qUezGiOsJDVnmANJwqa3xnbe3XkTnc07Vl6ojyydSV
6qyhIdah8yc7RSY3bgWByTe9V7RzroWa20fJhyFWO0zunEOt+z73CxiU+mI/6alfhMW3vCwh4Jwb
YLyXQqfKxTuFizhzGNFHb7taEPwKwCR7iBfrupvZcmTkc2HcBDNkCv3yAPfBxZUGXb8+RUqMoUSN
RayxmeevTVDPjTjoUlmTsj+/R9cpu5XsBZ3RyULXAX10cEh5rJB0K+JeW6SOuzLmZZ2p6N+N3Oig
AeLxZQpaFsHjX4uMZ4T3m0WltTXq6IlZLS2iQaxhDiK6HXztQGrNpKykR3ZoYbiTSYq2+TrIOii7
MXau6pjE+nzew0obcvAeGeBbUn+hr6HFJmntVC89opTxWH6AjSXbye9szM72VfttmkaA1FmQRKp8
qdvIb82xDN3J5h2IyUNokFTSFKvL9hhE/wesQlunVVHgw0hkDL476q4FixhFAIUoILOWMN89/wgM
gRH5bZkAv4YikflXwpzweWPHvOtajAwHbi2XTlYslqqzqsibO7i2QZ2YhdflKBIWNGQvGAWgdzxQ
6D3m+8AWfQVDJdF+euswYsyGK2xdjbVpagdxkBpRm2dSLBkdCeWh7ihhUiFFVwTzx1Z2hnwTIlyW
esHlUNAP7Nou9cDGoT6n8wL/nPm6hxH71NLeExs66157br3hYFiNIzjLU+TIN4DToYRRnESTQJmq
PZlejPYsJ7HZq8FANij90IwC4QO1FcUc5S0+AzKJHKJj7SKVTq5zHdhwwjdNDjTMddcYPU11vxFr
0eoiQbOWIkudquRxyqOxdlogSTH23HQY+O4qR9CHYD/mgM2XvczK68nBo3dw/XOpHYTe7JDUAdzM
kjY/gijXHA4IpXkQAVboAkAL2sJr0cdUk52u+BL4hMw4fzTG6uf1F4Nsy9ffoUH3QoaQMTCmny9I
UHWanMTkDurynZymu0murDpx/7UVVRJEMjOLOUiNjiQyaGmDuaJMvErGEHmMCaLgwVAKxqZu3AYV
E2yQ1CU0Wl9QZp0+C2PY8onXC6HdJKj+o3DYAKKU1ZM5VawZQfKJqK0DtAzkeHhqAZqgFyUkAxxL
FqZeVkp3FbodCeCdZhNVP+sec2TXd3DryhGxGahoiBgOV1XqfGtTN+dFuiTe4Mb36aE/Jafa0aAx
UO9mSF3kEJYI0JpTPONc7cKTbqe1qTnyD6LtkY0O4Ojsd2tzB1a/iTrEXSUvvQRxMI8TBQvzr6as
e/n0EXcszDsJKr5s9coQ+fKrDBC6hVoepWHsEWGH0cseIrt6ETzOkw8GNH4YRYmNR+PTVlPlkzxM
eZGr49Tr2taOBujbo2Vy/XNe2MuvrYh68Zc46+QEPGiulKGmPutmVuK2h0FtZZz4WDTJATC1GyNO
n/CfCWYw9a893+yifrIbBfLUwCpwAzrBgWKGcmBqNSCjMXeHFATAeG3STEXgMZUCfTizkSXNLvXh
tVIwxwrFv67Q/H6AvPXSeA2HkehOc8pyNsMJiNOKQE0jBP0AV5lVxrkyLtAIKBOAKqjIZ/b1jdiq
Va03mx4BHdqw60fI8nkL4GiqNfZ23tsAZASP7bfUxww3NAhEKHs9BS+x3b7DfzBDvo18CmR0mGDQ
4ARBb0gFCQAtjSHQd6DdVkhHrzqOTiaZ0WvsTIf5W34k1J6li1dFecLcNJuqfeu8re1TAUTYhVFb
JlnqhcZtOpySUWactq0C66cVUs5DrYQ8EMHd5vH76IOUAFD0v1c8bS85hNWZpX64lQx/skc5hppr
ylDlsCJ+j6lX3FaSDBvQT4XS4tP1A7Tlg9abR7mGJAGeLFei2BPA39Muj0v5UzfuhfpPzIjAC2EM
VZQxCfbZA81t3YYNn4MuVJS+D9X0a5i6e6VUAT5UxufrSxLJo0s7B+W3MZod2DCUphWyFC+LH+zr
PV4v8Ent9I9AwnQRaeuGlvii3RKNUzICctv9/PcsI3jT1j+BigvyLgBQtc5iL/FB9ZFapZfwpvYk
3DezSThG5oMeuUCFXV85OYfXFk7egZWfx8RLMJc6bmLZlOBPfNTrylQ7Roq3ed1Wu0td9zEs0xly
D6kHSiQ3AyZzZskTbNWbP+0edaNVLRs6SO/Ao9xNmMQQMBjX7UYUnpo3hL/W9U3bSkDA6SeDOAs5
DjDe1BWIRSiqiIEce5Ev7hd7tAB5P0qoOhN1uBltBuPuL8VMVhdxqxgAy7pAQCeIHemiV96nqGoW
Sox7zt0IsUmUBFILpP74R1fAMWHnPBtfD3QJALggjJQR59Nfr1+gQBfB5KRjaMdQ0INjXL+trwcT
Bpo1GqLeL+MsALXomi6DGrh1Ag8krNJB9xdQ4I8fqAv/g5mSjejmkz3q1ENtL25jQIm9DnTBlgyX
2XrB47QfnBiTHH8CuvhkjtrBvkzFSm+wPGlGptNCWRUI1utHUt4oHX6yQV2AKYhkDEJjSVKsSW44
TZoX9IC+qlqzzzQgstUwQzcxCwtbGObnQs9uQK9npx0Y2GIM1og1Rr9m/UchSuc0W96C0ngIhc7L
e9GLav7YpXpuRSNn1uHk1FAdBy3WCQRTJj/Up6lIHoAUdCNhMFvOOKBD7QhidBpE/met5q2pC7Lb
GiCAXqZdFBvmJRfsZrtUg1slKR+5XnA7teTdQdScXGl+Xd+djScL6CiUI4AMw1Gmbw2o0RJQbgyI
ZifJLKv2Dl1ea6pmj49q+7qprbT4ky3yW1YetRkKrcjUEbZKtftQOCPxNAAN9loHJHLKA9XASybH
Y9RgSCpfDSZvCVU/zj01r/knrhh8MKCA9Cl+BFNOYquaugc71L/3yOQ642JBYB60EpQDE7lRwq/E
jwxHEMQL3WOIUJQRA234DV0BmxSQQEC/Ak/yeSOkqcjzYoQNpRrMQvtWgND1+l5L2yZU0GLADwOz
QsUISHxBTjVe/Eb/rO8rTONXL8UhvxMOCloQSMjy/QwUoAjaXFvxwtvRFw/BOdlze4JkMY4Z0SPs
oYuoAmjGankzfh0dVKRNVcgR8WozVHlbq/aqB+5ePxJxvNLt37M3VhS4Fdpjy//ej0uUuDp7XATg
XFCBm4EwlamLVbm4bu/RTfXQvVRg7VH2pc0jI7El6C50yE+Z79NGPPHpF1CeNe+lQqk6/AJQC6Qq
eNKrDwyiuJyFvA6w0cDs/ewfvFEbCcUns5SH7fKqbPus+StdRT0MTz/kWnYs1C65FlS09MkM+eKr
/dV5qLGqKsxEYmnnw2xHRgolq4dWvecL//rh3ipRf3Ik1B1F3SVqC/LUY8b8tf6+HIGSlzOzsBMX
QOEfpNelD+hDsZe59R7DNYhorangTjPoflcptoCZ1z3cQ43QBtPIHhnyK0vzL9FiVg9o66KAhgXQ
azLXLtFgyGGqUmHiF2xriwL42NjRdHd9M7eO5coCnfPO0SjWM4cFVZ1iCiJEfQXVysBzdt3MVtpH
ONz+uxIaYK2nQy1CvZ1cQBCA3mqH6QB6DG9wjH2HtE/7YNjbCGQ+2aOuW6OiegCgTOwZbVjv1XJB
Hm1UO+glN5Dlnm8yBZTCYv/Q9vFzDEhKUr2PfNoxls34fnQ6z/dTLWuopnpj+hI0b0X3dH2ZrL9P
/v3q2g1Doqs9EONeH3Fgp3vSqvfrBrbcx/qzkeOzMlDKbR9UU/1f98E5EjJndtlhK28ATBx8QyiW
4uWln108V0FdoJmJOLfxq8rkfya6mU9mL2MAUUWa1wEt55SVrYfmfIj2rDbv5jVQEUoLoozkgX6S
4yCaeVSm4Z2DfZzfNsubEDLcFssEdSL7Pij5XlSRoGC2i8OzKo2LOc6sKcTNI7FaCeXwJ0Usy0bA
SvjpFEmlmWqFef1MbJVUdJHXNdLaxXQe3SKsOn4eI01D3uMOx9wZdgNUVhsUdzF8ziq3bi1nZYvu
CTaa0XTQicZyvPy58BEuoKOlPYW+die7uaufVYexuq2QeG2Ris4QzRe5UcAioGo3NUoMYGv7j35m
nlmjYLfHAMNanD8wVZpZpqkjMiBiTPVFx5Avxm0BI9AOC/a3eDDOhHCD74igCgwzG1ZkSfTrvV4y
dWZabUrlZAKLQXgG3QtCo2BXAEkdA7XArBBsXQMR+eylv4zolHq880Uo8gz06G7x2tnqvscDKp2D
3RGwEALjcT9YY9RboQnMKbpO2hVfuhUQfQojNceF0KLQAqVgozw1yK9GwVSrjnF4WLaoFGfm2w7t
LQR5yo85V27iSnTl7jaORCcYf14/p5sXQwBRI95UGQV4yvWL1TwPsYizUhWVk8xPhcIMWbdX89sE
+ZQr5x9rXavxS5h48XPmz068S/d8YvMf8410HxTo78Qf1Z7zi8JKWQw6W+UcVMF/26Z2csjRKJPD
AA/PW/4drE9ODusGguU+wrg/wdOwhsS3NhT1DU1GVMcjJ6YOplHVoFXjYXHgz1U8mhWTnnczA1Yw
BovRCjBMfSXs0afGMCKRgETkfaT7fW4rburovnDHnZS9Ltj9NyLHntsghWH3yLaunqJBkN3APO5X
Zkjgk5aqzdPEy7t33IJp7C0hYQEVia+gfck6gabOZdVMqdikWeKlwCTlTr2AnLH1CHsIyDt4yQIm
fWAyCW5+u1XWTp1UbRj4rorrxMuGGHQ2Q6BbZTqyeFFYVqgzOXIFKOr5HH3POdVcLq0RoqQciyF8
M1Re56rUYurMkKtphBMBwNuuWwyEL6Z8K90V95mTPmQW0/2TZ+XLJ1slx9S6sIYgUHqk4/Jdc0yR
04Q/+RvuRIZ2tW8suP5mCrVeHnXPkrroJrlDqqjekWndC7PMrrZzf/LmAysvZSb+VAPViCsOfh/W
Lpu5mGgMoy4N1r29LLkEKN2Cp7xZzAGcMoXZVmbKxDEwPygJsld+tGr0vhAhso5+OWbegR8aeFNF
g5zzShdNE/YEyhZHwDodv+zKymKvQcErJFk/0XSMsMeT3x2VG0yfuvVPzsIw/YwBGPWgIKwITMTW
u+zEmsz5yg0rYVjz97G6tJZWP0LRwlpfePwIohFDZkMJVjjadR4rS2ZtMI3/T4JZEMGOSoLEaDBR
s8aKUSf3lAZyvjlgDcwoZtMVrNZGRUxA6NbxIJG1efF5dkhfJbGbXf8DNH4EaOmxgK1bidh6Mym3
2gFPK04aOUNVYoXC3SiJ1mKcwuI+hQ5eHhr3Rsci2mfuK+WJpKGMMbuC4gBB/HDvhO+mc2Y79Xu/
wiwXHzIyiy1CkU9HhvJEkapyHEf6AZeb0pgRyK4t0YosadfLJv+dyHVkHWhFlH0L0duPLHRxfxym
19h8xFafl/JR5VQLABITjwgC3BSdpO5hfhbscB8/xUhHBYuwX3G/0hhkWOQfQxt9BGYNg6z2il8W
Kd+V1RoKpcRTps/QyHKk3XKY3tHI86c9GYbM9to3cFswnwPW2abcVaDPXZ4oU+zppxOmdfxlV0He
qfiuXBb6R/nW6mTTGd7UymFdFpfSrLivHkVHwToJIkkD6XCyq13ehHidcz163sxh11apLA/jZynX
kKPdveKRPWd2YssfEvEXqWt8MIwxHliJyuuUTMx7NUAVZdxPNocHPQaElChm8cd/UEthHN4Le8jK
7wI5FRaVgQ2tfigPxg/im0oP85EjiGA6i43TY5wXOhPJlbkYdOJ9deWx0B/ZY62MeyBRbqhfIGCm
6hVeM86pJP5dHr1wxtAIOBkZH4r8pSs37kITudq6oI8NtSehl3gn+fopeUxBLTbspnsgEO8Mr/0H
oBiWk6VJqCGhEpS5OhNfE+8yd3gROTP4kE6Dg3FPHvj4hslWwDohtGPpJi3lZHIeMSYsA8id/0Qx
B7EACMX3/U5k9NS2BtnXbl2iPAovqiitqdjW1+c2M5tHiUwIfvwkFjHB8lRYzNiDceNkGmWnDGra
kQCosXuHMFC0GEOMLWEPkBiTBZ9xPuniYaimcqC2SeJBoROhx1jhSShlm9Nn9OjBw8x4JVknRqbc
iVZJBbTLsZ35MxnpAMwO7Tyru+iENyCEZBZtWAsk52l1LbpBn+dCxwL5ZRfOPAhOK7MMMlMo1B3j
Bm7VHFZ+WabinEorIPiSY23B2/wMwH1hJm54IiQDgtOBxyq95cEAG6NDyTDMuBMy5WQge1n04vzX
k9+YFyiJA5SqPx4vM+NssCRrpWTTV5saQbxxqQ0YJIwRI2rcMeDGcNTHWrJ40HUAU/QyecQBsAo7
DIctU9FNgC8JCl5c/6p847LXrBBZfpR1YCgHY6htP5YqWFigbA/KTkusgTPOwFCh+tWv+Aho0rm5
T11mtZj1ESlHI8azXHOksaynpu7JDnjAJAhvtuYEfLPgRHuU3Yfkf7yPCuVs6iWW5KrFfv7lbJCv
H4Zd6C2kD7kb/4hvTkcZUeChqbOhDCEGVTzzCVnlqQATh7DTHP4GrtRC/dSOPMbF2HwTV9aobwkZ
e7FQSDhRCh5Qm+N3AHtPnNM5GNdFR3LKgBclMTAzDt1MeVaGqY9pqCGaGSqWyXv8bHGgSXYxA3Xo
bqQjtKifDKTuC97nwlmc3Gbfku1CxW/7NBUAx3VxloZovgKI6wyPyk73L2xXx/aGPXm1eSdXxqh4
dAh4LlcULLbuf0jNj5HF1bh5I1d/n3oz5EydtCzD319iaJvy+nwoOyWz9Gpw28Vg3H/GkdHJNV25
Nilom1AsyQEVTsl07KS7RGLEFKz1UO+EWI9qZmQ4lVNzUpS3uTR2WW9YQZO5188/4xTSE1I6t/yn
lCJ7pPk07BqnhRYKq4bB+v5kvasta6peSLMJMa5RnQpO8JK8YSyEZYHy+vyc8Eud4TiD89TBvL0D
GunrW7UdmKwOGeUqlnQSRa5A1EVuDKpsiLq4s25npuGB+/Pnn7n7lT3KQwhDGEpLi3OWHXV4huom
sbV74636TliA+3cmrTn5/V/Sg9/2aEKgoJ0XNa5RQE+O9TN6V2fuINzId/WzEdrSQ+ukZ1LOz2WT
pK96/AQdGAC8rcxMI5SFMFgFhAxjyxlfleYIUoNZL7QZ98DYTS7v4DGIbIDa95L1gHFsZiS4XdRb
bQHlRzDjiCkVAfYSfzqS6wC6V1wIcfcHyJf1I0dDmjJDLTIgU2IPg39AMoFraXxk7B3Dh9DQbqEF
8fIYwoRiFj6IVO3SKkEUJpvfXjiPlPHCPwu9VttHRZmtthhlVaY4sWHsL9liiSWTfY+EG9dOKeVK
4iZIepAax14ReroW7dS+NMXoXUiJvsZTINwGc2fW4OVmbCfrdlAOZuqFSIl02A1O6rKT9+pesMt9
YnOITjABi+Lo8iv9qN3mxKzXbTWwVxGRQTkeEMH1OiSNSA4d7prInMFmIVrj/V8SXeoNadintpGY
6Tf1EN8YPiukZrk+g3JFLTfHkrTgLI1Weu585TCgTJmbSmaXPkG+xg86S1SOEaBgJO7zm9FxrRKW
IQp1f9Ms9jZhuivRShmA/f3ffA3m4D7bQ86ptAkK39hl1MzQMzlW7nDAxDaUuFERFUoL7M4+41Rd
/7Q6TzkccBXNfFXj0xKdN94Bmew77/NuaYtMxgVyQP//i6PzVNiSJXOwxDzce5diLpd/FyQgpaEB
pvYv9fzj+rqu+22dJ/9+9d7HkiImHDkvVZSDQ04zu5QRuLMsUK4mGDIjrMhIpg71qqr70SYM7Qvx
uv/E/NbnNWTZ3KRFjjWop94B86OjoDRw4qxwP3p/8V/CuRG4BymQS754AfGDZcrWboWP/207Kd8D
AKMGLE2P1vYUWEq+2P0cMyLO60EtmC0+r1Zpq4LPSE8AcboVzpq5yJJfG+71hbCs0H6kNeq8jGEl
HjtTgahtDiE30b5uZHO64re/1OkB7GpIjSiQYEW+g14JqQCmTymoHLk7zsMkuMnvWLEhY12Xevzq
vA/dIAnlpbLaCZ7SHeYGo/wZ40SyjFC+IqqWUWgFBNEj5FFy7ZjUAG+CGoSxe8QPXPETl7dgtZa8
K6dCanCzCMsCGIz6k36rPpAEHHo2XndikU6xHP3lc64MIs0Bnp1Mr8/7/CyhDZUdZpewKpCQ8k+Y
zVeRFwj/Ph/0ySiSRCVDTKNV+GVr9gUY1X0y5zxAMM7UfmW75g7SJBZjW8nXubatlDuR+WmSClLW
JBw/soVxbsDIFWd2C4w9sM7j/7OnkiIrIhREQQXweZULX8/FpGDMDxQA+l7aDTs8nKVZErgYELZM
wqktd6xCiEgALYQBlXnq8WwVPSk1vUq8MEsxWwQY7/InQ6xrE9Tx7/uijwMOVbdaWL7nTeIvCuxE
PEtmfIvnTVchnAmVCgl6YDTKT8hAuaaSApQgmMsPwUXq5U7vgEch1cl+Cb/kI6HZZRX1ieujz8fa
KuWA9WloSmURSOoR7Fsv9SSg7kX2yMjWOVzboVwwD1B7X8dIlGUPUllo04G4uripvfyUWhi1O6d+
WJrJWbTnnfRt3EtQQYOwAeMybLmy1Y+gJziUMPzP5P8oFKYOsedZmeyxg/J5M2qvWQUS2m48aGFw
MsBJZApL5ofq5IcjuEcNqJOyWmNbb/3691DHNyvqWdZHbH5utJHTLe0vGWIptQARxmUaWCjxLYoJ
XZWBcQYVEcgWaIoJoeZUSG/CxTZgk2nvp8jsz+Wd4dYeB5EJzgYhwp5MygUH8ZjdoaXTmRAxfQRk
DExgzckAlqayWH5485usfhTloPIg1/lqUdHn4cuToaJ61kq20CzO9W+/aQbsGiBwA7E9VPc+eyb8
4dnIeBlzcgGEXfmm3/WJcFLq239vBoKIiqzD/ZFd/mwG4ltSEImgKKn5u0zbj73TlYyVbN3YtQnq
xkLFK9MMbkzwbk3HHsWC3q3OMhN8tNlfXNuhbmzf53rTVoj+iOhEMoJB2OzhH7rGbFSIImLUKUWB
mH8DY8P1PdwMpECwZyj4TBoQAiRUWL3McztwZVYUySUFi3d1anY3oaPa0Vl1oVn0xN2yyuIi+S60
G9R0jHBCihHSUCI5PiuTC1dOstDEf812xYfM7nxpp2GkdLKDX9qBiDMOzkBaHhgZBy33ZcILoxRE
lp7ZNdt61dY/hroS4sJzCwZlSQpaPhfBDUFEkVZkmRy77/1jd2JPsW4Ot61tUge3VQHWUGIw+Ag/
REuy03ukooEMhT8Mk+t+nZiSB2lPzGAVDnzmkAHba8avmFNmM49ulVoALtYuMt0II6hvUc1qrsUN
7hAasq950L8mevCAhv5raKj7doj8pNJsvdTtZGEp6m7u/Mo0tfO90C1CJuqJJ9WK2YY/uaJlHO7N
2cn16qiNrnsFpLwpilVhZkKtChydpVfc9Gcy64YsD61RIizT3iiYGohdZuNp68lZm6e8h8g1UtPH
iJg6e+qt4hGwflt8EnYqAKt9biG3HI/KP+CC26zlgLdQB1mbLKggn/h8w+SkloxsnmH4R+GT+VtI
f6MqOCI0/GOWXhgDQTKYNFWMn1MbXekTV0IckKCfyIBo7OgQOCHZMgSzuMdyx3BaWwHO2hy1sWnQ
pJI+w2lFgq1BOog/hU6OoUIbTP4+z1Ss2gy11/Yo96x2KQfWHvJueiN6+tNhgDaFssdmXkiBGavb
OjYra/ToR1g3s6ZKTYL0ZbCb+UA4vCGBVBw0Tz6mbuDwb90duzK+dR/XZqkASay1emlHkGKlyeso
Hg1UWxkL23L8GKMBn5woaqD7oiykC7hsU6VNLwvjboDtWuwKug/AcA9m8pw/BqbxDI69G8FnWN5K
eNeWyYFaPTl5AJl1XsTaZA/ZdKTv8NJd3Dwqy7niVBinZkoQbu4nUaslTEgKr1B3Qhli6AFOoDTL
1daRuRqvOu4JY083z4oOXgFCpQOda+qmN8mYNoJapV4NyRCzbntfDKcXEN45EyiYr+8i+Vv0u60j
UEDbXoKgNo2a49MojuRJTrwg2Ufj65jf6NL7dROb4cjKBj1LycUQjAjGGsOFRzLmXrggVBZQCnkl
5QnR5ncCZzJhLZvvxNoqdTBB5CAvkYyVDW7nx+c0B7pdBqq/ewd7oOEse4LUg0BTdx/firb4Ur9c
X/bmV/y9sxJ1PEPQsHRcAzqJvsOcai+aofCtDUWLrxvn31syNAGiBCCNBo6HOi962/FBqVagzg65
XQwh6Mzg71opMo2ExZGwtai1KfLvV3euxHdU+Ewhjb3CX9BqKy35FpPe1nRHAO7ocB7UhEn/unVI
11apWxfHXdMa3QAv1qu2oOtuxVd2E7NGZrbNQH0ASYbOf6FzVmpFmQoZDiXJ7zopN2cJgonK3fWP
tXkuDeC5/muFuJjVFvZtzBl6HyM6O6bnCBIObu70UBzCNOfiEbyhcQ++gMu9iAU0S9kaPVtObP0L
qPMyQrY518BbjRCGt7KP+p5IGeceGdXjUkzNxG7PSklYJqlzExlZD/AqQlJ+Xkxh7s2ydq7vq0Ti
A9qTrVdFHZI6jKay1REfNUHqT5FoAV4Z2SDW1cw+QMQkRUi8IkUx6152whYMrFHpDKF+w8/qA1TW
d42c22pi+EMreLWcu11b7JdF9ItxscqgPnCgw7LmODii4uMIUv86RBlvFglnAc157GXjhQvAApM0
ICdVGhBZ693tgqjbaNRzG4lnVQ8YOGTmWaJipiKugrCucZYGzPq/cjdgC+rfFoiakWFuwwFlyGKl
R6FwhtlcwGTHs+tSW8nGetupMGqo2iXLUkxh1o2Z+JUPUheA46cDZ2UQYzoqIDbY9xCSqCz9bByD
pySxr3/4zTz7718AjUOq4Vh2PT9mGjaBjCyGuwUBsRPuZbt4htAr7lFz4nxmJWzztOG9BCesYoDt
jjptgqEIyqQChapcMNEtko/pXdnFbyjdHovdAEBKY80v5WIvLDe1Wegkb/V/bVNfHYXcTpL7Fifd
bo6EirrzI4iHuanXOJMTZhjUhLIms6DBWjL1paW2geEBxTZ+kUxd0w7lArRP8qgWpZvU3U2QZow7
vemQ/14oPu1nV8m1XCGPaEl6FXhGi/q5SUG9OYysqiZ5ib94jpUZKlIQyoRLQlB6wh+OjgxUfWQ3
h9oGp7cXuiyaoQvA7Jo1Ki6QjEXSOunifQnSUDq0EINDxBpCO5I79yNKJFAuM6u3IDabmDypOzyp
zBEdckCv/QyqRgTSqlIJ68uiB6A/wPpjc2eI0lXvKbBEOZTfncqDoPZo5Yx4kGWZegDTPA6NVMAG
iEXhpnMEGt5g2cXBgEcXYZICBT2T4SLI0by2WOrFE8t+Ltoab8PkSm65L71JcOI3dTRV8I835/62
fADe8aPBJBTvSQrrgG2+fqsDRr1+idJKSl2CBlg+qYqZfDS3qROHVsuZIsq1otlHZnSHVOKDsWyW
XcpJVZnAz2WEb0yA8tAbfJhsDaz5BDYy2nlFCNdZSdmXu0Sol5FMgC1WhMACnU+EYDzmpUldMGPd
+WJ2rq1ul6cu6KR2uSuFMRsY9iUNJBYNRGwCCp6CpFK3dxmbJps4DhYhxSda8YxKBdgbTgvkWvh/
wsr/NZ+hLFI3eORDqW5VWCT0hyLSTJCNcM9E91VHUTf8IcnsCbcvrpCySV3XUUJEwxtklZglEk+E
MCyylPQm97IDERXSanS3WFXdL9cGRlHB1mRIF0MMjIaQcIKcCSLo36Fo1puGeIjGfZl/G2MEE2Js
5TL+1y/29UMrahtHCNk1rIHzABgc+ggNGuaHgNDFNM0iY8K6Ts5F20U3UoOan9TpEBrWu9lZxuk8
Z1FlyZpkitOEopGho/myINHrEqVxEOWiyDm6oDsSrXyRc1NahrfFCCH1ic8mcSeplXcTpxwhPfQ9
UtvGLOokcJZaeC67RocWH6hc1VQMb1tOmNBSmRd7WErBqYJmJwdlYvZieFyS4EdYKQ+5LHpN1LhK
qr5wdfQrECo8VqrmDm38GsaoSSbZXg/yXSv2o1UHBboo02KApVHhuzvs/1NZcxCv1ICkTVqu8qrY
sIo+T61xKVvHGIrMahTZFcqJsA51RFJVFRDayrrPV0rlSkqiHqVBlc1Yzlw+aerSbAPxLEjDbpFG
oK259kEajV1OaCHTwohvcKqS3AzavubMTk211kShIfIrgz+CmDE9G2jE3MoJnzpTIqpun0fasah6
zoUGmmzKiYLzPhWaqXPzZHe92B80PT3yEBu06llFtTCPwbVQ9MV5TCEgZXJin9pT2J1isfPHNO7c
QdcMU5Vn6IRmi+oYWlbuuFTk0FgUHzixEGy55mdTS2fFS4AwcPlM8yJ5xuxgmtf7UejA6x5GSOP7
YlSOitLj/yVbyQRVVaHgbTCz9rdjVTi1HI6nQovzUxZAW2lZ0lM68ffchOqiAf65cZ4tNeghYKLm
NxU/OkETLPjmAE9UnLSHCBvIwjN08QJusKop8LkZQw5DbgmhwJuDqKRPSa99gNsoMstBssq8ax6q
pSWiCb1kB70wHWUBZVulFk5hmvD2XJaJr47zdBqTWYKo5bJwXpuExescqGlvxm0rnTlN20eL7KV5
62m8EVvtMkNMvoey6NActGl64svFG6LmnAyzY/RKvwP9yhMnRg8z9qGJUnuYQJ7QIbyYY/4mKKHR
MpSL1XEZCpDJCB+pB4iQg0b3oqDfg+p7l05TbhXyZM9qDQ2bxquqZJ+FpV1Gw0OOKqAblQ3n6nqe
YdA9Kq0qa725FrAxqhDbfTFUdtsKvJdMgWA3bW+p6lJbTdJ944Oxs1texQQb/hu1A7TPGM+NNDyA
mwTSnnMPytphOBVhYCdDvgsj3uwWKbJ5LrsVwdIRp8ONomYHPGtODRU+a5rDyEtS+SjMmp1F4r0I
wtax5F6gffsctslrKEgQ4MhidZ8I2jRYvabPjjhloR2X5ZELwvtgCG5AAOT8H2nXtSS3jiy/iBH0
5pW2u6fHaLz0wpClA73n199E61wNB83TGJ3dfdgbVxFTDbBQKFRlZRpltkNcONTNAi5G0mb7VhMP
VmTdtEr0EIclcUI5vy2j0e/CaH7Rx0L8WUbt8ElO5as5EUqnqcIdaIZ28SIttjAJqduGc+6hSYMj
HBe4chWF+FJdWZwU5+yqB3cr2H7R7JFw90Jp/n2qPHQyqEtbeHOnJ3YKAsnuy+W4fFb5YQwwj445
nuU6HBTRr8Pok05+GFJ0kIaX0Gx2lw2d3XSMIeaZUfZD21eTKvri8sUMUVOyDmrCkxc4n7R+b4Wt
x9fpJEnjYiwnYRgVs/zhnlzRgQC+hi3n07C36Ih+UTxlYPYTOgKu5DatbYJDyXGA7W1D2QpMdZYm
sqR+VayigQIuar8ZDg0IgkNtN0dceeez1z62TVMh06miH4TGMuNmuMwLU1lgRResxUb51bW65Rbf
a3G1rIaqlryPjfambwrZmwzz71loaE0f+aUioiwOHlnGfi+TRo0KUUQaBFv2It7R3m4WtIjFEd7c
dOSK99Y/720zRhnXlyPSd1YFo+k+vquAsnnMb6QZi92F15RuU9lNR9qBwBMqC4xrq7tXTFzRdhh5
KSSSMS7Nn8zaSM3ebQRzSlogMcR+xm9CdcKfjdlVyWQP0ueUAB0UdnZbp548qLyXzFkUeL8V7LGJ
o0EfrBpm+xkqGm6zV4F9Dl3ysgTIcJAXQtHtNKLAZf3gWWbS/ASaHIJETpa9RHnM6h+AXfsU/5fm
rtXY0RBAUAH5N53D5TGrnHf3mXUzKb9akDRBSorT9VpDL7FxI1wXtw0UlTEgOzVAOxR+t1NvKYeN
Vx/D8DafrqDADRDW3yMSmd/CPAXkQS8A+8VvAfb8mapZ4WtjAvmDymt0X989nak1xBQFzIpUO4rZ
95IYg95WC774odgrx+VKuqFUI9I1ANOc1H/zExu46MHUD4lIlh56Mk10vopZ9BNJ83PlSpkeMqW7
ktW/vWFOS/pjh8UZ68WMJFuFnT5P7SUp7gQZijIgArt8kZ137Bk7zNZB6EiNZwF2wIozIU4IoU1j
VYfBatAdF9UHUAJndw1M4ltJUHNDdRCy6e/TgBS6niI0xEU/hCpPa93nOo9u7OyeYSzQj7hqXyRF
1epNC++T9RyP7d7pl3pvzMHlvTuH2jFmmECfLWVjlAAY+3PsJF8baGwUe7x6U+eHVjjCTvuOMi+d
5Ysgqkt+AV4jP4SRC1mFz4DWNDcyaht/DWRlfhJzDYRmXaTTjL3V8x8h8I9lrdpzyKvu0oWx5239
BZnAruRJXQPmitEkcQlMAgJ8NGj3g0lc0P/t9FbmSYqc18/fr4slW87NRIg6zPGggNI3tvX9t/yN
4GiVs9xMDlBLfvQfkM6MVeZw5HXczA311OlVN0A4SEWg8YDI3eUZNwi3cX/OcsjYYyJ4OU55JNJ9
VQPr1rIbV29wJAt0KwAYDpQRSo74nwPl9OWT0XCtMzF76dLSrIWTdRh1o0/y54a4xQs64S2m+wIj
qBY79QS3K/1Q9OIjlw/g1AU+dyxdl/EfoDjPCHg6s20b/IuPRk1tOvXzqdKNQVDdnkdHf5Qf5++U
4YES5vZQfYBq2IGAb7UJuCh3utpLP4VGsVUMgTiAKCUCjVKZrQb6IffoMZ7u+1cRsHrQlHEC/gn6
fckgExZzrY0qBGJkSw+0AJvYpz6VX12FP2pXfk2/UiFIjOLxSWy3w+XbrjPhUpYE4JNx2wEJWexJ
76SPvxsMlrPMUAOP75GwBLzJw3Ns08nZ36wy0bOsqlZSaYoA7Z5f0dUCvclkX4Ig7SPJ0b8EkDdr
TGCcdFGLhQHWBj9KnPkwuNVddsBsHBquBJh060A8EnD5e+iJvfRRmUhZZZnVoMKNJ6+rQjAcjGCm
2/tQEA5taKLxnwEcr2Vz3y7Oqmakm7rckiM4J5D5IYbg/9A1v4uC9I7SRobg80mioI1dIHxLdDPK
u+SuvPuAvvz2Vf9n19nErK2yPpsn/BwDdFr9V3R8PdOdnPyRfAVH5geoLzZdGaS+AHsBKwTW4ven
VonRbgZ3MNIZQTjmLbiStcgb8NS5fPWfs65T513ZYSJ1p0mluYA12RcDM5B1gKYxzw3yG5DOYGZ3
cn4Ta2if29iWUn6lfSsLlVBMsYCyxBOXVTfom0HBLQvzmCXHG25BgmPrpQO9FdOltJz1nTo4CXGG
7AOsnFt7rONpi5uICvKyKPuilNCHlEIc3HrcK5Vum+Jka/Ges8X0UzFHB3y7qBVAgRuA7VMJfhWA
k2Ke5n6YZEQljK9+LXwqHY4Y9dgFPS/2bhybd7bov69smckwtkV9siU6GtVtnsC5CWahZ7TmIbLA
e6ttpd3vDDK3SyXL+YLuAA6BO7kKaEUgGQW0JdVGL3R/uOdf7+cMkUDp4dZCnwQQcM1iyxK6nNeR
rMwy4q3ki9eK3ySuOjkA/SuhPT5NIMKiJC3ZHRoNxg1p7fDKBHSEC5Q6J0JgfggTijU8zgtpwA9R
AwI5i9/cMPUdHwxwXkBjLDHRN4mWxqpSWKKAVulEupDt411x4Nc6tq7v9faykVfRk1lrQtiiSGQL
UN3JT3b5gSrGqaADBvd8YPr8z7p1jb6zy0S8Ab2WKRNhN923N5DKTX0Ls2SmLR5b0H963Mi3EdLf
2WMin9movdpGsEeBCBqGGq8QYG3Ksk92/eNw/YGt3Qg470wyp7PNB1FNW5ik3KbSoyDbc2ZTqw00
UMaHuHHq2yLgldR4fsoSqmmNDPWzGmajmzCoD+G+98NXvDP40YD6IRvqQPmLMAepOiSWjJ+qXW6V
S6pRP51cdHTsEHq4ub3s8y8V7kyo1oML/And6QcDIq9XaCZejrVb33Rlny02EJR6cwzv4ZuiPFam
jS8KCgcGRg/1hSWyU8ypiIEmM4QJTb8t5LtBnwCpSBKv7aMdxAdtFT3xy4vaPBnrVTGeWszCtFB9
TF88UCLc7Asdr6GnMD1Y3MxrM9asrTFOmo3lZCkAAvnFsdlnh9inZLvxjhxGm+uZ9G9d2kzm9tDA
KFgC2/U7rtF5X0u0px0kjh3Fma5VrPK/XMYKRe9auiJT+e/3FySggakYFwaNbiM4m/tguZL3CpRn
q0D7fPm7bTrjyhTzGmnSue+TRoemRXa/GNo3a5Z5SM+t14C1Xg7z9pi0Ucmj4bQcNM0xpD1Vh6py
BbTlT9AmiFKCEGT8xHv0bJWM3hlm7r7Ekv7ZRwprpUWMZLKLh7j26qcYs5k1NOUo66zUOpZHpzSJ
1zxFD6EzOlBZqz0BnM1PpnDVv/Di+kZGSaWy6DyjuqGsp4NmwIylSvHnHsoUSC3tMnsxc0106/Hu
8gfePCprW8zBjCIQHApZqfhd7aoH8ZrORC0DOHbNXeZzH/JbeeTaGnMwoVivk0nFymhxeLz5/+Lw
eMsvDm+mdUCiiHQuYoNfUAUziZokjeLLAVRoPAryESBBgLQK7Kk7/X7hbeXWYVkbZPwpM6QwLkoY
FIB1H28eF3uyzSMtfmN93BbD9voAYIKimrgxij/Nc12qE8xRWvPUBEVR7lhPC8JOOoM4rAj6yuM4
y1asM1YmGWcxiqJV1QYmjdjWg8VtPv+uwuUyWCNoK42bm9O/yEbXtUXWYRZo7JgmLFLoVAddA49o
1zQu0DwuVh94LYWtq9GUIfx7OoBn7yk0q8oCcrhYoXQPyzqop1LoKha3pLqPWsNWs+Hl8qZueQ3c
E283Heo+SDzeR/MC0A7RSEsADdvByc3czXqOY26lbGsLzFeDdltdR0Y++Zqm28P8YyK6HeacnGIr
ZkGwGCgsTcNsFztCLCkJ0foGahTFDFSQKbjgjFJN35xm3vV31lLGQwIz5fTBbciYqWfui95K9YoA
LuFHStkHUZI+WmmUeOkIsIx8M/TWXpXM8SoTJWi1jP7lr0X/OOuPa+PMGa8Ba2hztUG1faq8SlT3
BblXdYRMlGPjNrQvW9u8G9fmmGQUb7NSmvQWdUigxmkyio5x6cgFXoe/JS+6n0bhdJxbf/NSWJnV
6SdYPcFRKuqqplKUf7K1TgZgUfpEb0AyegrHPc9zewqtAAJFAdoA8tMsR14nD+AnFZXFB/nDSYoS
4hdAKKYH3o1/5qOMISZVk41YKHQDmJfeGN3F6p+jHowB4XJV1RmHZunMTxhTTI6W1cpU6TWF12g/
5PK+zZ5IG9mtBbQDj9PiPLdmbNFlr74WmqAd+oY4ELHi0Dp16QgO0ESUr3IK8Ork3AJnAYsxx5w/
wBNJpaXy4g9CtMvLF834e0ZMxgRzyrKoH2JFxopo5KfSGdKj9Dupzk1fCGr/PzTrTibRsoYjUq4O
JgzLA4jijAnxSwChTQfqLaFXrwr55fKB3t67NytMKC46PYI89gBoTztBIFpVbmIi5byocXaJMWth
Ls0sCzE3KIwiLk1KQTQGwD18rh4oKyT5pWOwR96FBgQoe2RBl9d3dtVQyyqKkZaiUqU6Jl5lKiRs
EpSCfag5u5Lcd3YEZKo+TBpvjRxL7IxoDpYgscvQJ5Eexl/VYwF1LnPf7QbUWwD2DF+pGhBvFGP7
pL0tT2GcZFIxwJPQir52mz4a/oKhJbR0S4BIQJnFVbTadJaVNcZZ6mWZQOEDa6SL3bltdzPKyn//
vdbwLOagkQRTcAXgU77YQuiMZMLdgK8GZnzl52VDW2vRMP+M1g6yA0ukn3MVo0aMPhlZS6EaSejp
473Yypy8YCu4ry0wUTBL6lBZKojUZ91zUoJtqD7k4rXKlU87z7vh45gCBNQdyDYdF9b7pVjNEimC
mgJPf6TzA62IRorgKNc63OBD8wNbd8naIN3b1d6lmdbXWg2DQ4Zx/CqdruckecIBDMQu9QFuCy5/
q63woRkgc8TDQpZRBHtvL4uztNJL2MvaxBvTBQNH0v0sNZ+FJqlsLbSuKgkI88tG/2Vb/1hl6edR
RBnE1IRVDXsK+VzzK8DtbgbIiI8y+YE/rHCe5Zw+5JtF5jQTUevUHhAxPKDE2qEzgI2MdpHkTDfC
fo45rH7cBTLHuS3ncgZ5ObZ1diAo4HcS0D2AxDiFBL6n/pZ/U2/ESBV9LwtXJa1lsomVvoRQSFEA
wRUw9hCpBzlvXXPgpW90m96lxDL6GCsrjHsOoEdKChUTPP3BDLRjjeFu8widgusPvHnpHl2yxYQR
aPmaoaD3FJRB7syvVHjeuIa2xSd59wFrGwfv3cqYkJIXZlNOM24zgPq9yc8JdI+oBgvKQQfLcI+m
BV7Q5gOd0/OZP2ZP6S9bHflmVMWi6fHlpNvoa3wHVlJnjhz1a/OIYUM/cZRgjN14sZMQZC6Za+wR
8P6+zsj8COZykLUlqxMJP0IO5F9U1AMj0A2KtkA++CI3aaFR5dKnZaIOuAqGnqA/7QtXHXEAJwm/
SD4GaO6KW6ilfQt9zQAEwpbQT/Hlq/6KW2qgcftff4AmssOjSiHkHWYCFl//pONr1zeUF1z6VDxD
ZhelDV6lYSv8vHkX7DHhZ8IoTYxBnMWvQX51tK5o5a2tP1h52w4F4OUxQcamnA29WUq8JGaM3U1a
4kRglQARW0u4KPnt8/lmholxYDbUG3XG+dRus3vqMhQtBMYhivH9QPdy487HFr6ZY65iEpsNpHZg
Lj0KtzN4QUwIifwTVJHO1I70q4fCB8jduVqtvA1lol4YZ+Ki1sjkjexLFR3n9GgQXmTdSJreLY+J
dioJw6no8dHkT8JtdyftomvN020KuhqC3Ocj13n7yQS8BVl1kgCe449ydq31xa1sisc5E4OCSIfL
9/12bKVZhnQSYGeOe62NZR1KgAkbZXGjCNOhqJc7CJXsMlF/wC25v2xueyv/mGOfC0KfTWVpIP80
Uc435RFEB8rusonzYs0pXr7ZYA60nvRp2GESEZeTiUHA2ikP7WQrrQOuI/Sd5czB8Fyp2BUXIMdb
HXPs6koqonmAZUV8mCEaVMpfL69tOzi/LY05aJNiCKo6CABfZio8HuwjU2ob5lWyfOvFb/18VQm8
Wf5tX3wzyRywasKAZB/hi2WDeBw7+Sir+RVeJ9dkGLk9qO3Y/2aMOWmFEefjEGHkpvUUzNhjuhw8
NRj1DhG5midBsbnsZbSEdn7bvFlkjprSjoWJwX487lD0UqC0NAFuoqIdypNcPWd/oG6pIExCDRy3
Gss8kS0kTJcezjE6FnHy5+YoJafZk9AFx+KvBP1DD4U9rpzBOQqDMczkD/0oVSOhszfhdSO71u04
28UjHXqJXXmfl7Z5O/2a+0DxMPPAY/3bPBGrRTPhJYmFNMwkE7abzGuSxQ+Bvrt8Ji6bAG7wfY6m
ilmiEJlGZ7lwa2vA/G/CCZIbL7HVp5PYFEGQx76CNgqu00xwCz3GFOZoq8VX1crdkHTeQhLnf1sU
E0kErdHaSYGzkFi1rUizl+XTZQtbRZR3i2JiiRyGrVYuMBHvqRRCgXpl7rTfLchIW3uu8ALvKzFh
ROpEs61NDKBRcR3xmvhg8rqhspSo2djit9CJXi6vj2eQCSWCLgDDW1iib0nfwulujnhYis2b849r
S6xegTgVmiQQOEUxpN4EEucxqtA4QpEUGHCJ8OYLNhOdlTnmKVKPChBNAtYTt9rNoDe/zE77HFcY
Tb28byeB1bOIuDLEhAtQYqdNm1t4R7bjcVCF6yo8igOGUyF8J+VfCcCx1dw5RnovKF9jTBqQT3L1
rMYlSJgquyJQTYpmr6zRrpO6nSYjgmfyM+bFXbO6teTbPgxfNHV+WSLxJkO3IQMfaF/mGIRrdtNY
2QqX/3nryf/O1ZkoJHep2XTobcAX7K6EZChlg49d8o3KL3e0DstDT25e1G+byKKHzDFEXlXiImtS
4XqOrRzyLflsT1UIAmpDjJ2yWJ4nJd8v8jS7l78gx/NPD57VozUGYWUxFvSiUSInBc45nBdOeDqf
i3h3p0in4LKygSiOkQSC9aXH3kt2oFFF+yt05CmQP4+j/VuMFRMBxr4Gc9/odBMnJPO+6enfV78A
QmqqlNKJ1uhm/JqdXm2Vh9MR4SWefOCRwznuJ3KRlb0csLcpwr3u57Hq9MA1h3Jtxwt47YjHG5rk
fUEmdi1TjTKtiVszASnUOD8IYLW47CObWd3KP5m0J9QqsyQxglfVg866uJXE+3x+kJqC44vbr+uV
ISZsjXItlg14Dde4ltPrmgDXwmssno97Mm7JxK45i0RpVrAsSilGAW4jEHUvCRgEnMzJ96aPV/Ad
0nOkOmBuvTfuEoCK7nglDE6oPh2elatEQ9OP+oTDoWnHDmNuzeC1I7csxHGSE8fcyora59Mom/SY
OyY4e6QQCO08qN0+gZouJikSt/3GW9m/JLGqDkJ5XTHP5hSJWENdutQUvK26/fKD0tm0N8pOKjHD
0YG8H6gXMu35KKLtLX2zy/pr23X5QKdZG+Vunm6a+iqVHy4fiW0TIMSVRQWYU3bOKp0LFfTjyCOt
AYP+OSrRiNqzGly2sv3V3qzQf199tVQXatyraKmqBqYjqLiC9d8i45sJJnoAVROpoLuljqEehFeK
of+u2t2zAI7kD4CttwPjmznm09QGCPOLSVf8ESg9//eUlP6YUzSy4SjpjhYqYw9pbJy61u7ybv5L
eHkzzoQXYZBHWcrRBJchPX5YFe/I7gPU0zQlPkuNVBVIL9D4KecjJhbRasA+6Uw19IDp1NA+9HuX
vk5R2Hd518D26t7ssROeYGjs8g6ilP+pNKlu3gkra0zdZJLbOOtNdfFLARpfFpG92Oi8LMn3Rrez
lnQnNKk7I1wava+RZAdql4e8xwso9DvR67XMVuTrDCTOZufXuuEteLY0AEBMsuZIzY01jccMfyGu
vhXhy9L0dq766vxZzMAmJz1W+q+yBeFurtidlTqJCF49kFKT6ElYco8MOWUhstV6l2m6Q2qRc1Ft
nv7V4pkHl2qU5u9h2hyWysRwwuxYjJ857srbYubNFQtRm410lrN5LRpXAeHnsgd7oJO+gGGNzJgY
cmS3CjLJke8vm948pav1MXGnmcdUIzU6zFGnB2prBqRCNb3r7JFU3hxzZSOps1w4KgYThMIo6aO8
heuu8KzS4OL994GDubmtGhjHJEvUTdCLvA+qrSqLMaIA/rjc2LJQ202vOpL6GI6/Lu/idi1lZYnZ
Riido1Ev4ozMAQVeSo/klf6v6km4AOXOyfYKnTHjpzbbz/WVZWZDtb7tQ1CnIKn4B4JW/8yAeqDY
ouKaJ5fK21D676tbSiWyGmodeiIQmoLk08NgTq4FnU/oqO4v7+hmaQWIS8syZYAj2cE5oGOibjJR
v7cicJmJmT0Iz4OyK1LU17NbseV8QPp9ztxyZY5NECmgqdNhLhwXu5ZAtR1xFsSzQF+Gq62rQKnb
aQq10DWupXzJx4aTu28B9TDj+GfPWCnxZG7iQqGL0OXJ6ccXU31I69c+8jNBQm3xRSxLd87/y7oM
GRxCBpI/gI/fryvtSN9WFVLruYu8ZZD2idr7l31hu926ssGcrq5QzJpkyPKMCKwJdoOe6v0U2gaY
eupr7V66x2jeTdXaag+OSMxxDs8iWOh5wLrNq2D1K5iTluShaPYaXpZKFHs5QmU7AV/a8NhFN8/Y
ygxzxipD6aKCbqgGxrayK9wG96Rogh5D5aK0Np1yZYtJkwjqRo1GqawGH6HrWQI6IHZ1V3+gcrLV
F36+zlscc84MEL2bcoyLrl+eJlS6iSdBe4GXTPO+FHPWNDIYdSNiC02Iydp1PXp6tWj2hJrDZc/k
7B/71qpRKR1IjL5LUj7rQuxWCq/stl1ReftEp7Oxihua0UctoY0460Gw7A5u8Fm7/Q0j7XbQ/pUf
9MgdYnQnFE8E/aVtPV5e4/YNs/oFTAqUzjrYO+kAtYi8DeL0gmcehSfdFtDjJAEXxLeZTK/MMQGF
jLI2WQmOmRyEn4q7FmrZGNR+BUXgMd6lB4D8L6+P4ywyE1w06A+24AKlneLBjsPIn3XJTUdOWZ1n
hQkeBsmq1KL1DsnYdYLhVPFrj3Hi/20pTOhALXVSZBNNqxIE1JlJDhJkGi2dg53mLYUJGgC41e1A
GYNQe74p6yFQRsOZ89fLa9lu1xrAIoI/amN+JuvSZUzCHoCTnfEASutXbRcdBrvamQ9GAEJTIIp4
mI/tlb2ZZDwdkAECVQG8kMX5NtUXJ2pvo5zXON2ulawWxji4aQnRgFc+bWZ2x/Q181LTDn9YX8HA
+t3CW7z7WYp2I9g5R+xjc3Um6H8t3drQ01xSPZSyFAdrCKMrOSRuM4X3vcxDRdBNOkulVmaYEF9D
I32oMbjrz6dR0voLpdAoj+O+CRKfl5BuB6eVNSbUC61YpmmCkqgaJLulPk1Zla+Ut7msgQpCiY3j
ltvL02UJdIV0uIvu8ioeJ7kqaCrwX7gyzQBg/kC5Vx+z4+QV3rgDl+tlc5sXDJgj/t8ac6KjiIDq
lTbjINXoA9lvgzKfY2LbLd5MMMe5xw1GBgqaJvVnqb060RyXnNoT/ebnPvFmg/EJQYrnojORZ6Dr
kUehHRbWdYMORD3/nNryKpq/Xd42+psv2WO8Ih81tRhwbSHN6IJJRLE3O6J4A26mfFc3GWcHt0PV
21eymFazFOn9NGn0js5A4dd/gnbEizW7ws/u1+RV98tPOH5qjzxMHsc5LKYwU0SangM7gIR0bp7U
RbmFCMB/ihl/PpzFRERjjLWuK+HtRvE5V4ArSV+qgreOfznEb1aYiAiPgNA1ZUmhZOhV7dIu8JRD
7IOyVYWYUuMcYvr5L7iHxVz5qqrMy6ihpGsko2eQgzhep+aNYWCwyfJS+acq3V/2x02DFkbeMbiC
C+0siUubNB5o05mWx5UrtD8xQEUO7e6yme3CoIU5fUUDCwRmL98Hpz7MkmEO41NX5R1m8SPVldPT
7mwb36yxbg8BJ63XqP+FP8l+ccl3yAWD8w3TpifWsf8wUkvbOCuDjMOLUTxnGQiz/Qj1sENivaJf
6y/3+b6oaHsPqnTcCdfNSLIyyRyALM+rUoixxjLsPTC729N0N2m1R7JvZnzkfD7q55c2lDkH8TDI
Qkw7tNEvshe9+Qsd321dTMNRGlQ+nnDbLS0w3Gi6bqjsqOYgjWFtlQj94iEMCh9wWqp1zW16b+/h
mxk2+gsR0Qe6h5DP1Zx8RlOqxhFvpJ0oFVcmXtGcfeStizkGEFA2iJDguNVSN98WRm46udDXjjaC
xphQnnZNSXUvnox7IAyeFSsltpGX6IpDfcmOxlR1IrGM9jXwv04qQA47jqNDKdRBOdXcF972V/+z
Pew0ZwFdzmWWM8mHhKCbGxXO0Kj8KoTQ6RbZriPrdahVtE1kbWea/Q8yDDstxrNPrjlRarOKiS4X
+KZRxtBMVniu7+tWbCkiLEX69Cw6i5tpdtKAeoGqDc++UQM3cERQ/gDN09ZltrbNZDpC249mlcB2
10tHWYq/DJBscy47Bs8Gk+oQo9TzesFLFrlBAFK0XWNwjvC2BXQJJU2isYo5wQB6WtrUwPO05UGB
REU3Vf9pDW8WmLsrQehfenojk+kl7L4rReZe3qTNbEZGvfz/18BkuCVpMKcFwczTbZx2TvM5+dRd
dXbyiOHOffRaF3Zyy726tk7B2irz/UMym1U0ohHR+RR2RtCzDo8JaFpOso5u/sJZJf17bKxd22N8
Qa0GaQjplazcGq/TvrmtHlK3u1ruKRZYq+3iSwzqKx51CM8/mFBYAMkK9SB44GSE9pK9hsnXy+vi
GWBDX5uEhZpRB0QBuBEJgomk/PhfbKAt9T7LKNpxwLwCsvlIA78c0fxJIJxztJlbvH2eM3LCspqR
CACei2Y11fDKvZySrlFOItmd1I9QrV12CFlkbvoJLA9yDZULH6I4z+BJcJPeVQsHtPjpsxKDNpdK
m9cQHyx2gv+/bSgTNYpBqSqJMjGa4OeqssZWwYV42cTWlbjeT+o3q2erpJnkN9klZkCCLAbuBW2I
KD6UtexPvYHOaWhj9f9TsJLZsdKiiYHqM7Gnc/sl1mWnJn1weV2b9dH1wpi4kU45GYoQ0WpGDpN7
yUF35meQt3+LKr+4ShKMgEE0anKIasvogtz9vYA4ktL1D2ACCZqMLeZ0cXFRbFGt2+TO8oeHBFrX
tYsY6kepDQkPdccF+lyOmLLIxJIQyf4Y90j2EwBsfKobqELSyaVUb4s3NlD15uGotkoF66UywYWg
xA0tIHxOQwK9LzjzusjPcctxPinHDAuSDNO6HjL6nBZ2A5rhbRC7EohgP3cHQmzZL/1xh65LbbmX
7fLMMq+LXFSKAgPyWN30YGp3qfKZmx5s1v5WO3h6Ca+O4ZjEzQAtKlo9goJba4OMJSMuBpS9Fkqx
BqibHyyI+QRVwJ0zuHwzyGyjTrWSxQpTPLIHXw+qR8ova9yrt4BG7ghwb5Fbepf3czuGg/gfTwsT
ySTL2UDasemLcEJZZKcesiswh9nzHeVbamx9x5/Yk2mEPrvSIWqgWJgAx/uXOYmlFpLciEsI8Bbl
AFGJyU3DST0YbX8nT1rqWEMLIt8yMKLwa9wBqjkJ8xUEwYDbb8hVGkH7LFLzX9Ec/aqbEsBjUrvT
aADBPTWBVgOBEeU9J0Jub5Kq6pBaAVuOzNL+qnlF+qXAZ5FuqZ41nP3WQLm0OFHeQ5KK4+Q0KJzt
0cocc8tpSlkDwAcnT1FJdJEEukur2mKpQdYElZaprzB71aFrdtkXNq+flVnmhotqJWlnHbGqz38K
cWAIoQf+v2MlBqX+i9TEESqu+9HzemmpzJWn9WooZwXmYzGv2uwpJ7l2U802nvJuwR3xor51yRgN
LquD3eRTVYddIvmCJhSuWOZ+iaeAh5mRgwnmJdAdxJya6ma+oprAWyIDU0Hp8d6iZkYxiQiaFYCx
H6PGcEMr8gG4U20iCNF/c9M/1tiYDDjG1CQ1UhT50wx9WjrEaXjzLVIkP/UiV+X0mDZLgvLb6k6V
rtV+Lh2xoMuFHLMSIcNlJqACFzF2MIJORME7uJqhbGqJvRulQ4Cq0AxWZ81NEv5ltBk2Vz+EOTBW
NACjUkUSqND39IZf3MSwJTsGdWxa3lnBR6gPNj8tHpCWJRnqOWu0phSNOtEO21B9GmoINP40OwgC
p7ykcPPGW9lhMogYKhS9bOCineIn3SxcCeNtaMlfPvqbRUlZg0A6LEGfj+XDVEldTZqJs09599aK
M/wrYPvtqgEwBLiuRKWzmEORpebUT8gGQbp3Pz+D/jYHGW0UJPvksbjpPnUBXq+8tGjTRVZGmUAT
DXLfCIDv+Uqi4MWaWyDFBs8OJ4RuRu6VFSbCTFI3hCItzuhL/EWAKmUqBNlTHiqprQriY6rqPJzp
tnu8bSaTWkPmYBprcMr5BFNSthJflQ0UHczhnuMgm7FztTL23jYWwxJpDw+Uvr2T7PrrcA8pByil
QPsSFQDUJK+MNNBfPgClpQ5xFrdXtpkjYApl3QsFHEbY0Rxa2ZWBVHnUarsnhzB0eHRqvMUyYbuM
SBlCUBKqAxEo+PJueupETAD1HSaPUZSbXWh4Eo7rcD4kC1MJSStWio6aEa74BxAoH7rRPBgjb2b8
XEiXPoXeNpNtcyz5GC8zwUEYnd6zMMSaHAyIju4XlJUJ2qN66U1cejXe4pgAPRZqCJZNfEHMK/4y
XpOr/ql8AsNaUH1NEpcO/QCksuO4LP2jF9zmNHCyup4SxbIGiJBIfi1SRuHQForUTlJMcmWF00O+
LIuvajyTWrcdJrfqni/b37wgdMzHQiN0g5SSLLGhVXRwDdrNvb1UuhOmUmuPdbXToV172djmBq+M
MRsMYKsxF2DBRMrYugokhWLrZlF197KV7WtiZYYJ3RmEpgVTAsHQmTAZt5G0vSIAgi0RfGjmqQ6+
+npFTjSSj1hRA43SZY5tY0jcXPx2eUWbVkwZWqAWGG4BI3p/F4FMcSKpluGkA6SoPeWC32W8S2F7
10wN/7UkyrbJGIm6OdX1PqWjB+8v1w/w7Wwm1G+22EZFB9L+WcqxoL+3tf2WW9liHuNRpusdUeAN
xXeq8S49mrHfQ5mADm/pWZC6VLxDhvQqJjUHiEx5H+mPbQe01a9gXF8s4kENdfwKYWcG2W7ZGR7k
YcDtSXsg9DbixJVtl/nzNXXmDAy9aRpmS3fYeChFb0hfx9C/7JXbD05LNtCN1mmvh7FBolRLzAU8
V7/50Vb66ooTQ2ydi6o6vQ3OguXKIpMf5UMnG61EmbU6AVTZSxB2izPPVubWeqzYcZKAqrs3QHxT
a27aijZnxZu7urJP/3113FFNKi1ChTSpDEMDxeAgOlBiqvIR5FRug5k48UXh6QRsv2BWVpnsaenU
ThdStPXiY7HPrpLDuvbBpbnfPJsra0wOVUFGuIsgguvnPY6J7tWJ6mrLUR4+p9KnqettLd0lSh6Y
95zNpe5y6eMyCVSajxKyQ7jsb3eSZNSVQle5XgDFFuUPSCJyHZgJebVAKnXZdOCTRb4D0z/ILhFC
EyBNtiCdeUaO2IRWJmoq3vbGEHTWzwYzZREZwNHc2TqN7sUu7XhsdFs3/Nom4z11InR9Qun26Jtz
2AsqEtPgO4ihjR3lFKNjZWTweFjfTauSjiQOotOqzhajliE0/nk+NfNrXSqFM8XTJ+R1x5iL0do6
lSryMhVMjXgYsjSGSz6DXCmMJX9WxFfTiu+bFLlM1scd5/xvPc9WhljmQlOGSkMeoSxYhl7UPckC
T6p586ivLTCXlYy5KWPMYIEGmA4iE5BECnf0BKgh6IR4wpWblz7QGuDW1qkuMIvbkJI5LGsLAe3v
afo3R6c1pC8QH6UyzaxL4P8bp8WU6sBSaKpdaeRJNWJgJ9poudFy7QUkQMNBW7SvhkZuU814lsfo
IDfZQ5FrByGbdhOOml3O9X3ftf4INYO7sqi/C6Ju2XKV+m02EKcPY5nz1TfDBDhAVVSCAbaFkPb7
qC8OAOUBWIaPQuvdOWiDykDe/x9p17EcNxIlvwgR8OYK22hDz6a5IChKgvceX79Z1O4QKmK6NNrL
HIYRel2FqlfP5MvsHI1z/gzBsBktrCzSNbIy4Hs0zjsVqoThVfumgkqnO2hO7A8/x2PmhC7H6pJu
ef21Rerg6XLe64lWQaOKjLmu1CH+ZIqeuT7x9x3NMUXfD2UnYBQBbOdHFMHsHJKimGI/Es5BdBD+
An24Xh4VqmC2mytgD+GX9KMEBUjUuYX0dPkB28rH1zao4GSJ+ilBjRW8pjUKm9NsFQY0PEHIKS1Q
+RUYK9q8umtzVCyih6PYZXC8rqT6zZFMeep23kMeZvbZw4FbLlZTVUiYiYDQY0Dr9w+G/wcXO43g
aYxGO02JOHLuLcJgXd7CLQe7NkOFAOPYaSnmg3HTZNS+gesdvQj0DowL/eUVRsAKuDXRQYYGukC3
OwU56NrYGBOPgESJ7rIEDCW7x/llMZQZym0YfBQhwoAZPlN/tFx6D7JdxrVlmKD9RBM0MZ82UuIJ
EHZKe8UsC//yF2Hs1ccpXEW8RpYLYd2JCdAZKeh1EGgHhqnHld20i1mkoiUuhWP0r5etfj3cH3un
q3gtJPCM02rVrdotcS11iTeDiZVDlTyxVf+DW4+JKdzew09TVHxU1eXUhQNMqWV3k4bxIazKh8vL
+ShX/Rb3keUYoiDoIjC7X5gf+KWrpHxA5VF/hU8Y3MluHlqID1qo23ncWb0xnN4dUeExU+SiJm+y
4adfC9rUbyD7sPqScwulYXERcBz34U7dC+gVB/aEsa+HDopZqRs9BnfSy+WFf3GJlE3KR/VpUTST
MSdemUwOSiNmrIAgVH1X5L3CKd5lY19fFcjj8ALyUVQ3NwKMMB2DjJfUxPvVXfmQeZIOui2bg5Ph
tDqGP7Awl18cI7EpkmgGPQJQrlIrzIWIk8EikHptmtpLE+3lCNP94+Qw1kZeROoE/WaHOqVQbiv0
OccJGvdLaRJR7NSqHKUxefASFxYzC9y497/Zoxy+EiWLOGpG7KU/+30PGF3qlLLZXCcgcTOs/jl8
AMLUjm6nE3fDGp76ih6lNpV6BuIuyip+GRIP5WzR653kJTSsDoyC5MgOVlGDzTArQSP3N2V8yjbZ
mNU1aYIIvE9TlXrNc++Q56GqvQB1PaDFor1+B1U0/u7yt91wQOutprOKqtETxEJL4mWQGAz1d7X/
cdkA41sqVGwXAF86qBxu/tA8KwOKTty7nklmDYlxcQrNcsCkmPh02ebXTOb3fVSoEA/QioRfQC7v
KeZg6+AKdwJ/uSWZTNn/CUkM4yLSskRQXGp7YeJiXH5EsAAaF6UPBXcrWvzF0nH5OT9TrPE/zyNR
y6S8qtJIYZOGWCaIl61ukKy2u9YSaM3cthpnNen58rZurxLdXAlMFER4gzqd2tR1YK/GuwgJuyF9
UJvKVLPby0a+6ix/LOrTCvXtJr6F+IUoxl50TM9yYxrP0Qs3kF41wnR00kRTuh3t6Qwyrz8YPdm+
D5/WqVhdnpeslzES4jVcczdGs4tH60YaxsOoqN+UmQPmpx8sVQRiTMMoG4RjpGI5qmp8DWgDiyZz
KxLB7fz8NdQHnmM1mpQSUVwI8s8oHc1GTXZSU1jZDG7t8s6oz2NYA4HFWUYa25e/xMb7+ZtxchxW
zgj11QxDdeT9zOfrNEOAx6kA8wfofXOZF88SK9dlnS/qmSk5eVQrAedLUs8t+qZh4LcjCxfOMkK9
LWnITWoJTkuvCAdTn6GeC+c3hDpj875Wi6ljTD0jYaxmtb5g9/g9iPRA59/sZld102vWFNhH2/Pr
6/x5SKhHQ0RZuhwMOfak6+Jhuh8fjRbhFaZxx8cIyhaT1Zzrm+YVGl4dFI2yR5biPfksF+zT81PV
LA5Nb8SJBxkZk8trE70qM0W8VQbe5RMpskxRHkjqsjCtVJhqHQFIM+GGRLOgavpJgln9JbW4x/aY
HpcQ4FHBAveDFd6TmaPYrXeXf8q/PDH/7Do9UhgMuZaiEUaeGOg+Wq25fAs94+Ohzrz/DGH4/TDR
zY5BiEd1JFtsaCDEVl71+SlRGI/m114VZYRyNu0Y9HnFNwgFjoZkweWmTn5SFfjcujQ5nKPaR3Zv
o/6z476n173/J70qYuTSYaKcTqErRqVBZMedo9QuedS5eEbtguEADMrLTEI+GaMm4wzVgJwU4EiV
Kkczzozz8aWhQO0m7WfSDmNPCj7ZaMVXIrItELVbxZMKne5kJx5axqpYT4VB+RtxGWstJvYww3gE
5ZgnX+tmg2HC2GYxJ7BuIeVwZJmToRurxR4/71ToydfCCF4jkJrhgWLsIrnQ/34cQCz++xsEDs8s
jXoEA4k/HEuMxQ+Q612s/CZjyvZ9rbSSLyYh44cspySh1PS7LQgE1xBdzPDFNCjnhDtQuGUuieKS
dMfbyylyWLnG5lH8tEgH37VRzE0RpKigtLqVlZ1VK2eFZ2WJX9Havy+MDsGVIszCMcOJR3V6aWwe
ElKiqWIYjkyihJmLyVcT84AQBm28/z5XQBmnwrkw1Ru+VhXiVeI3YJAhJS2YC3rQqv2eAxEPL526
GnPNm2mHhNEaBfgIIv3w+8ccu6KPFoPH0+42Pj+ZRgBJKSghcdBYjq4aFZyG9XV1Cr5FLcLzeTe8
XD65m35sZZ+6jqqetcHcq7HX17ML4YnHWOYY4FLyT3y5GysT1HkNF1XTalAVe3332IDUMyxlO87b
BBzQ+uOS87eZobC8GvlaF2zSECxVUbmxT1Dl6GzNnEBjgvm2FGL1w3m6Yt8PxkekgViAdvVpqcyJ
p11j2HbXHH7Nm7OAj9spB/RdIEeGFp5Ep295xydtIpKg365EsBTaw3dRdcfFqVyCumwcsTTzd6G2
aslOSg/TYqxoYvO4rH4B9fZyLdj/kgJvb4OGKGamNd4mjEGxV+TO4PA2EA3suvpWVY5Ah/5ZN/XY
phUnqsEAq6M1f/AJV/cQd7bUa0L5mTiAnFmsGbFNl7cySb2+Ar+kkVgjxgclyGFJhHMdpDbCOhZW
cPPorOxQ97+qAfM2ovazzN5A9kLcMY8O+Xe+XIiVHeqeV5yiaHlbkS2ciEyfVf6QniSwCrrQkUK9
QXLk3BIhk71ozmUPw/x61P0vA64UxBLVP9kj8UXsTIf4li9heHY/6mOvZQAsNONJ3vQ6nwum0VMJ
FwtAtaPqPw8dwqdzIU5Ow4FnOr9KdBQHexZ3DGOH6fGbXh4QZS8Gytf5YRmf83Ay4wpVedQg+IE5
ILDp4FbLo54rzLTKmFysEWl/qKvH++Xuz0d9tpOIlTWq2jBNajMoUpR43K7yIR4P4gnB0zyiY8UB
lnX5wHzMvX89q8BaSmBXV7/Qd0xLqUwaMgg0AsgAQHevPckwtUNk6qk+hKwxl6YTKZqPmm71brxA
701SzcSc/zsLIQkL5M/fQu0zV8zA7KtwudoY/Kyl4AZsUg56bt7lNf/LDn/aoXYYgil1VLd4QmTP
eO694QCqaIfzOri3P9CR3/Q6QDIQmXVRQdvl96gDYmu1WpQSCVcbH0H4a32nYXsjtzkUP5sDWn0W
meI0S9CXTxNjrZtvyKfxL3l4aNRiA0YIryqCxKxGCXGWxsJ9b/rvlREqA1czMZznOEcAUCnHtKyg
RxacskJk6LyzzFDHY5xFIeGbEMejq822f1UV0MAzRVY3ExnAofAASgRiQVzPqsKF0HvJ8BlRC5qg
Jdn3zhyLUOjI68cyyzP7b47iyhr1VIhxWfEdKtMoXqC0j4qQEliKQ0IasAPlJv+fGQHJFVvZow5j
k5XjWIQ9ymk9WpjhWau/DTmLrXXbqXxaod8DjgcsMa0KVAnDHgXS5U6WUaMomtRTC0i4FrIpKalV
N5VVjkhwJLMXIe6ulInbzLEryxH8i9KeIAVxxeMr2y0ykaKvHvt0eZqy7k6YKwgty+1hlseHy19k
+7ZqQDBrGGD7whOiTXUj1zo+CMn2CJ1ReVRdfscqFW3fy08zVMgz8lWVKqQVL+jA0vC9mcwsRpDt
3FXlMeQCCVb+C2HH1NcjVFGQZf3S4s5spOMfpb+3BCWAzAv/MxoNh0vAqCeQDNDm/II9T7XOSJcQ
b0k3PhdQQInUwb38daStCsraBHVfslGWosEIU6RwAmBPiZs7xvVkIwR3qwPp5mBkHBpqnKUehQN6
oHb6QKJWDEVaxWP+TfQwX21xvvD98u/achrrn0VdK0FWC1mr8XKV066Aly+etXQfc6zXeuvUrMzQ
mZaSYNRMbzOI+mGktJ3AJsaMrBgrodMrsev1tCyi1JsCKGoIg9stmlmrvCkorEIOazWUP48zrhDG
Cd+yG0AkAMnbH0HPKoRvL0fFxBwuEoCf5E1ZeXPIVkcSVyM3nUfpJS1EvxD6u7yrvEgqHi+fgc1u
P3TnEdwLKq8BUkvZEsZ2NhqkMcVRuietWlKbIuWUGLz3Fig2TizKFWVzeRKaQRIZPgSe43eTPadH
sVGjWTHxotNF00GH5n3VtxY/IcjPBeVbJQ2EDTM6TCX/zjfaK0bBT4NQ7Msou9EKdCF1KB9UQwv9
AsUf2+KOK8YDnjoX8LunTlatISh9Va9DM+7nozEF+yrpr+NOyM1lgDqxkEUmp5fnSYxwVvqTVEY7
OYoPuqwtpjIs3+JIyfxaSfaVNnq6lr3x05zbQDCcu1nawbVfh6J8BXShHwX9ITPm76Jc7/VAcfsO
uC5jwGxoovO7cuYZt3azCCasto86geISDAmfi3BYbvCaPTQ+GVLXEgtrG93pjPHqO5LxKiwA/WZZ
fW2YOipK0A0Q+EAm2gX7YLYI53Hgd3vZ771pp1nqjXKq3jDg6c6iWd4QDZO/kbAl7hqzcdAQ4HX5
yxCPVJdZMs+obbZO9lCU5mQLtgIsdgEYBwKQAmTjmNSHQqLFuChkW+mcY2WYDkqnMMa3nHFRUgh1
eYUdOumpAKqY6PCNTyz6pU03AzZTFbE3HqcvAV0zTmNfwqPp/Zs4vchgS/mr9XxaoB6lxYAEqQrt
epSKULMlUBjdbkIcIdkNntjUdptJPvrt/6yIem2mCPVTjI2T+oLwHB0rHxoCpaW+6MfZhc46SSRC
m1Wk2QwnVlbpoK6EjIBYGxyx+ktoStjh+YV7K33Rzq+ZzYvtU/LPKukcX1FqoQd3QwBSD0BK8cDL
L5pD2vwSSrMFx/iIW3HfenXk16weCj7gNRAqTGjdtXVtcWoZm0YBjUsMPB61Xh3N0dCuVU4Fs0Yg
+pcP0Fb5ZG2b8gZalQhA2xC8zWi4UbW4SwqSa0UvQjMQgNtQuxN0MN4vG93KptZGybVZLTiEY0ga
BYcoHSQixBJZ3NxH5lCxAAub90/BMIRsEOI4mrpEG+VljDTsbDMYdqA7RrY4l5eyfTRXJr5cwISP
kxRZTevMDpqUUKq3iwN3EiFXneyT1Pwrn7IySN3AWEjlXIkCVE2S4K2MwxtdiuzLi7q8bRBp//37
yMPIt2UKE8Gcm0L5zrOlhzdNYMwCAwQiuOBpTKs+9w1ehyT16tmcUfwB15KJVn0OHN/0k7c7L75n
dbe2g6SVTRLRrI7dbIQThv2j2At/jlYwm4KdOhNvqpI5WdPPBE16bwQVGmMzNw87+CZAuwGKIkmi
kvqRV6tUigCHEGfZzIOz2ANxXy4MH7J9DldmqHM4jsOcDLoCyFeUfI85mTPbWspNIwY0pui/S6WE
6UcJCiwpYhpZGGYTYc9iaW3yzqVMkhjWoqlDijJXaggL3ncCeCvvwtnWcleB3rPgtcdK8hQAtu4q
j7XXm+U1Qu7xv5stUyd3KQel5iHnjhxN37dedyg1p0VDUQLirS1tngHN3jzFK3NUDIwpLrmIyj72
ZOCfMA5lLwmjqcZcEfU4JFENsO0yxOijx6jSLLsIfUp/cTCs5rEa6R9dyC/REQRnkEMYqIvQxHIY
HAJxSbzEnoZRlPqqhWwJhAadBlAS+aa1g3fSmhRzCKsyjq+4+Q6tLNN3s1WzcODbGI08yCBd9Y/T
U/go+spt6IGt15HRZG/d8jTswB2FQaPOa07hNfCny01yzJ/6knFpt68TCJvAhgi2Jp7WuIoyLVRj
vkMzc99hnkTYBYAu9YD5ga7qT7TnNk/Syh75+8o3NUsvLpGM9RMkUb2X3ySsunF0s0cNKOBBt8AU
l9zCMgCl/c8SyR1emRRHI015bo4/EEOCLUCcyZRtEghzPqtMuwk/Wxujvm+rRUoOCWxSiSZMJN1u
dGcC7mfy923nN6tlUf5W6HUFk0cNcYRWdBMf6ld8wKP+hmN0hWrq6C5OLKDi3Z2L1kyuCGQcvY2/
KXaCXlMDe4CAbIvGphZSkXQGB6BIzV9X/N00PgoJI4rafM/WNijXwKFjAaUh3FbpPrwjE/z1aTDn
ypTRNeHtxKl+sEoam5u7NkmHi5LeB+DniJFuiKPdqyYyqFvOKp+HQ2qloFU+Jk/CvrojMJ/yUM5m
AaiD3biX45Ot12X9K6jLArHeCaEywroxEyFAL2c7tecwnl0wOhhbTmlth7ohIAEayynmY68aazsf
TtL408gBeMv2A9JHiV02ZRmkbkleFc3AR/A6817d6yfhZt63b5FFYD+Go4f24vX2aPNH8cBsHLNM
U9dmHKIyKTJ8WTL8OvnLYX4pdtVONgV0jcHKcB1YrQNUEBNLuJlSrneZ/LKVH0qqGgJuWRi4wak5
Sm58iJ3IltGENwfQw4ZQMw3uWHWATZDq2igVoGhqMizdCH8EWtgm9MLW5Ez9HN/mltIAYaiaizOh
pWzGOdHYdfgDe7piy+WvfgJdikgKbSjHBS6i7M5L9KJ2nXX5mmzGDmsLVHgi5DKG00I4COGa9Hik
nXaXHZY9oX42bNbULGs5lDcqJXTCeyUOMA/eWqmS21zBGPAjp5+OTtbLoZyPkXAypgAQSWdya1bt
cK3k92EqO7L24/LGbY2oGWtLlIMZyzGd+Bwbp54KP9yl+24n+qGvXM0/4sfeTR/IlYjQJxsPzWgq
NwZjpdLW27z+AZTnGepQmMCmTsKh0Rn88qoliaVbXKsvijM/S/v4ptiFp+EQW+FD6QcmVNF3qiP5
2v3yAkmzB8OX7y5vCnEAl3af8k0jivFS1OkIF0qIxYaK4schuO001Z3r+Fxp0f1le+QGXrJHOaRm
0hXA9NDIIxEDJDA8xYt2jcdKp1mvKA1UlYEAkuIJ/ROy1SpgK+p42xxGl4OQMgIFINStnjUosxlo
r78v5X70pALN5IS7H/+cLX3PQ9NJtlIMdBkIc7m3zkneCDyI2YPdhOV+Gpbo1F4FXWgpJbhD2vVH
0r1TfcL+rbtoSzB65kxblPtRjVSS4wLPp3EPgTvAx7SrDHH86Ocu8/m6fDolmmZcksU45iSJxM+A
lP7CN5OQXUJ90CHgJ66yDMwluel/l71BLVsUwGyO5jbGWek+TyvM4PMzYJrfx7sayBUyV8HWydz0
rysz1P0LJijrRA2+XL5k9lw9/3diLWod1IXT9DybQNYee+ij3oy8YOVJZss8w7VtP0qrdVDPPYQx
tSUXAuLafs2mJTbn/CrAF57kX3Yi2wHryhp10ZYildJgJq/Sz/BtAsT4zF03fmSh2XDCMKzd24Jj
3MbHCLJ0scndClB7ZHFEb57Nz99AP/QpZ4xFmmFjdb6yFfE+BaS6W2a3nX8MybfLC97Ejq5Oo0Fd
Ok0t2yIg7eDRqnWLEO4ntaOChwG6T5K1pChygW//kJ2qV3ZIs+3XVkulgoApMpYBszeBq08maf2L
zuIT8dOB5F1ecrXsCW88uy/BuBz0QIoYSVlQDLBb592uMEa7YClbbEeMq6VRMQGkXTKjnnDNFVP1
5jMikHv5TKBq4Uk79ZDPvSq+TcBYZrvEqQUrZk4hb4Y/qx9AxQTKgNdXELDGxA88DvEAWmYH9K8Q
rhLlxmKfQFmD1fZnXVd6PCUs476BxCHS6dmBeztxoCfWr0t/tks32jMLeKxFUk6okfKcBx0e4nLN
lmdzAfS58lHLBOmL/lCHIOAyK0hHmHpgsyKBTejQ+upQnkntUMyTdNzTDDEfyAhq7HGDQevQKaDF
fWh2GH0mUNZqz9ntgd9FXnAnvoIF+1Q/MW4xCWW/BD+rb025LbQT+WissQ2kflp8b29jfOf4SAQY
UwF9UWYx6LKPkum4IAjHgQsQCCH9Qw/IHu8qEAQSpfXW0+0Ys8JoKBbVn4C+NxPPf5YKsBC2YpX+
BVoJkboMCD4yuJbeYXLOzU8iRux/VdwK1VQRnEDojy2bvB2hrGxT7gowolwtlBYdgavp2HuBD5k1
HwK86GIye4qXP6nMU9lL1jZ5PorY4czPbsY7NPqcASFJCnuFEznGd8YRIr/934+QzFP+SmtyYQo7
xAutI7mAUGT2sFMjM4PAcOYYss2sDV32waCd+P1D1oLc5GqLEZMUGlcTZr6mw3wdo7UiWgUmIR0i
xTo5ya6C/wdDixiZ3WPodokJgQCWHyG2Li2eCpbqTC8FmVRuhhAUI8NkZgEs6o11eZNZZihvVfZh
jZw0BsRHQP6OhYXPefp82cZXKZbf4jKZZuiZeKOa9QT1EeG+ObZXiS/uB19BAxwBxTX/jIklD8AW
1PvGHUsHlhE+gTnv928qROrcVRwOLY+CFETerst9FJntFYmp4ZD8EeFTdis15vxACNn01+qRKcjC
OMgfpeWVg4CQRKerCw5y2I73nQKYT6CfyyS+asomMcum+6blAmq6ix9WLRoF4vhTneXaZHyGzZT8
01d8+JLVz8DYO0bbiYeMIXt3J+2QkL42P2cQf1QnZjrDWjP5+8oYohjU7XV0lUlO0VfuABacE9Ey
Kd0EI6+VzSS/Y1mk3FPbACeuNnjnkyOZbsrcwEbS9Do5IDZhDhoyogr5Iylfra9rBQWC1/imhIUW
YhmHyUyt5Mx5jZedWArN2yk+ePRQMOChyEij4+Q+DZtZx9o+dEJ34at4s1wt3uCQMs58qAOLFfL/
ywI/TVLeN50wQ9ATb09oSscrMmw73uR+aBGJFmZoSK7hV3f3aY1yvT2QcGIUEQQJwgUy9RM7Ifxd
ZxeC0z2FtyWZwoF4GWpWcuUEwtuQOIzrsX1+Pn8C5XHzIpGShGTB6m3gtZgunnYCMLEz2iuVpd4x
rG0/pp/WKMebhWGRAxCEynxplleSHaeAyZvhcQZ2xRJ3sa2Dy4nRit1+3z5tUuFhExVSlCU4RaVa
mlUN3FP8wljWdvT7aYJyt1KqDCM4+wO3QS0qPAOd90AcjfRanHtXNWW38dAEuGFY3fZs/1il0VVq
v4halqCyJ7xPAGKg/A4pQi87tzcVatPmZWubnV4RTGaiLiuEJpxaozJLDaj1MK0tQy5JdsBk+SBb
oFA7ai5xOoNFaA8FbxxN8T64JjooHFpJPG+KH7W4OWT8oO3+w+cPotNzzgg0IS4AgZLR2S0PU2zW
d60X2LVdvKXcvu4t0c2Jtg0jeNhO1VeGqcg30nK9FvSPneARlukmiQnfe6TpQF4eCfd2hWlk/PfE
Co8229urj0CzRYQpajsjFDUIDFIiHJ7W8CTddab4HFqIfv9gAHrzaK8WS70vSVRUXFuR29OAxkr3
khfDRRADJjvj0cjsGm1u8dA/McPgzcO9sks54mwOmmKcYTc48aixCmboNAfj1Pr87q+a3KClJ8JB
qAaKHwnm6lWrg7gZG1Ki+6VHHXvcKUK4i1bo7vIl+pcz+2mJ8rZ8oUPKJgG+phsKq1ri3tKzKILT
lyNXDpMTgCmdyWWZNdWcVQMzZhaxfuDC8NlY0oclCGJzWhLWaOSmh1ytn/LKca33Ah9XcCRV/t7J
wPYtvfZ0eembT93KBuWFJUFM26gB5GbSHlE9i4VXIbwJBFA4Z9Y4CKYyMwShtp9ylHYVURR0XacT
1CYaw4LvcU3HPelPEqICksxoXmknr6yIe3N5K2PkmV0doUDU5yTWQMEge8ORYEBAhXhkzwlvfqmV
Geo2pp28iAOp0438Yk46YBEsIrftI7oyQV28Cq1zVRrxRHe2CJLFws1/xD+Kb/3zYjVX8iG2Ux5D
gSxnzloYFQkVMxhSiwSODQrLv2hOPERCgGWaMTi7rALjOBkLv7vtyFdLpW5j08vRqCs4IcY9mA7c
eKc9QTXCJfrOqM49aLkz+un94P1B5LeZga5MU1dOEFIw1tWkK2cupMdbEKiAtXjhg/z+UchwVUak
t+nIVxapC5i0cqAoM3a472MrGPdaD+wmcKJKVDIeSNbaqEih0/NYFQxYAl0n8rzW5HPOkXRGQ4Jh
hU4vxaCY6mLAAxHr+GDc92F+5TWWD2EcSzp5VMuhGKsE86PtPj6r+8qN3Kq031OfIHXy69DOv112
k6zr9+HVVo6k0iapU3UcDKL0O6D9JoFW/4bM4s/29FigWDB7rFSdcTQ+oo6VTRl0keHM48pDRccq
44cuzs2mgsxIzAzaNp/1z1NIJ5CcnGRF0KEoMo5vjXrUpdtWPnXGDo/aXTjciUBmmVV1xbGYplmn
hfx9tcQ8bIJOrrBEKbiexnPa+sn4wvh0xMd/yeYUEEzrAkjWBZU69zEEg+elx4mUb2fQ05BUCghI
O/d10LWxHpztBf1jTKMQs0LdNyIX4pKp+c8oGW1DaJ1CYuE7t8//pxUq1AUbZR7lMtk2eH1uPLYV
Y9O22zOfm6ZRD6dRD13UE9Y5+RSeC1+wMzuwZT98U/eFC8hzB5B3p/56BRBUe9z3/99XoxGjCbgT
Up60Twd3gTCxU4KIBsXPDAQGpOLJrNizPhzZ8tVJNNK+DQQFLYLg0RDM+sw7yrF9DGzxOxTr8Njx
tn4YeSac/V/Coc9PSd0Avc+TFlKnZJ1Sb/FOcx+5NeL4e8PL3UFktvZZ66Qe10nNFIgjlUgc6r62
e8yq2IZWvYJtiOWkGfeO5nWPuYTrNQ1H6K9qNqx1Ue9oA2U6WRwA2Ece7C82JzpkYpM760iBBYDO
QsHEQDqrskjigQu+RaN8S1MmVaDP5CLOVzovucFQgij/uVpe8iZivN/bdbfPO6lTviUuZUgjV9jQ
0TKuJVd8JCsEwZ2Jpk4GJDnalSyTJHC9sD4adxsbwTBNU0a6Hq3gzV1nBpgDiOzOzGVnaN4L1e2Y
7x5zobTzSRGqyAru/vJO5tOWB9LzFiXACLuzCpJL3MO/K9iqoPiWBQiUKfRciRpLC980cNwkUyjs
4h4E5nfR2xvKJHsMwDO82+a+rqxRp5WPF7lvSYhLwgnUa4DFh2WzOhM6S86PGVnedoFiZY86p+2Y
8R1kFUn2sLjRCwoEJ4yeo9khAXWXPf5nkXLSY/k0R8+NBKOSKeqC5c0YUuGPgXBUNRYcatO9qKph
ABGOCRX6geCmtAkxok2QGZO9AG+PkWmw+RkEcG8zwVeb7mVljXoewi6Jhy6He0Ei9DY6nNnfpo6C
0Y0Zr1K003epbdiLwjgn2w2jlVnqdWjboSoHgu6RUIkmCLP+EYGnAp6ZbwQmPiL7I62q4jFTLc0X
7zQ/2it/VdDE1B8knJGvf9FbkuWxDDB3RYYNZqdFWa20ZKCygO05sLqem3PckgYRXtBOSIJKOxyB
m1F5kT9GU7HLvcXlrrTLvRqDFMLb5C2L06Hq/gcj1FvHaW2Y8jm5pk1cT5iE1MoKPJJRyDcdYDbq
MwlvWO/GposDm4cha6KmocBFXch64vQ448Gb3qFUi4nt+I5AUiuQM1wV5/kYvrOBdZtDIyubNB8l
KciMcQ4s0+T2Z1Iq5v3SF05sgeOty7I2RIWnepcCa6uif1JhLHAYE7OVz0n5xvChW0Hw2gr1xWa9
EgJFQqGZ22l4DlWSkkHz08v9ZCcfmpMBfjuGSfLC0s/h2iRx66sgsR+ySOoTsAyArsjr/Hgv3miY
r0+vWedjM/5eW6L8jVZrCYjR8K1ah7c4MEwDsPMiCNbD/BqCRmyyYsUp3mq38IK3EXCexGYslbW7
lOfplUjg5UknB1QDbgiERrMnlR9TW4TlKr2P5n30eNnopk2ESTqqg+AxEKjqS6AKqVAEZPhXqay6
fNNBSn7Zwla8Jq0sUO9umGZTVhSwkBeRGfKdiS6fM1eSJRm1qVQ/Llv7+MFfzsvKHHXL03lWq6zG
WO6pduQ9GrM7IIXjhxpTJ4QXtfBArTtrJpow4bfLpsXtvUTmYBBRNBCl/n5UR7Gvo64ALREYS9zI
SvflW4zaJPrDmQ2IqJWZCqHRVp9raO4AByXu2kPcWSVvMlMr1k+hUo4iN2pUMnCWc7B3t2+TpDoZ
f2zTpzmPLbEDMV19RLlh4RQzbzprBpmrEaWsu0vu5tdv8bkh1OECW7MEVhe8LDygfs9ExQFFo118
nCK0ckHb5ik24xNsegsgmP/vE1CHTYm1tmsXHDbZS++MdzSl+jeQN2PwQPQRe10NUFhxS0h/yAfh
hLPIeky3ncjqB1DHTxlHeGH4XziRye5bE0NQFRhKVBJFPAEc74xu9hYurv6c7JpH8Hqx8MLbz9zn
L6CbgUI1GGkI3jxkt4OdQjED5Rf9hXBnxi/jEWPp7ER+q5QFD/J/u04jdscqBvAOLLaearT7SrqZ
AB1NxtaeObfMoSxRvWftTYSNiPma8cW3o5eVbepJEiRQd9VoBGC5+RWpmaSQznotf3SHFt1PwvtY
Dm4KxReGYYlxxWjArtbHYt8SMrjwTBALhd2nNg/M30iwYryODgvxOfFLcle7447bRafqsbgtATfC
LJor3kWn4pE/yDvRJrOxrJ9HfM2Fq2eQX796Nrt5EJWeA0tMVlw3hStMiAiWiOHat6ql6+9OObxY
bdtcq7AFWnU9L9/k9KlNJkuZXi7f6s1K8NoO5c3yTh34QsQ37qAwOBwxQ27Gj4aFF2uxCLQysBqX
JTG4WSVaG6WcVxjLQqnXuMmkyy/ZYBgyUx9yBICfs+W8iF+69LkovzViKjUE23zqFVz2IhnRThJa
F/wSV1HdDGY4lkepMJ4Z28pwzwblqypBDeMkhqcojs0ROPcdRncwKy9Y5Naw3cRXxVCkqJ87qtMI
XZT6kmmQcVzQsk9RP7mJ7+R9eCW44Gl1uh24UsWbETlOfw9Q3q3hTcCE/0FMfnnZX7qhaZ2n+lzh
NPF78G3nCMoHlDmAfxeAWqiApmLdxc1SwHrhlI9qFzVWqhwbrZjNEQBhmAQc24T0zZ9VVpk7TbZg
dftTIFdkaYbBzo5RwbELH/lOfZA9go5Ra8jvEehucK3dYtCggwIPhkVJSsta+WUHodMIXpzoOgpD
0IHKyeKEYu1lZbmrkmi/aH9T/1jvMeWLwN0MoUnCYlPUD2Hys5qvE2DeL98Y5r5SjiiSmpKvCwQ0
0ztUsDx9b7jlvonM/EejmzG0w1ML6rXzsbTF1pqgbzDu+gLqf0y43OUXV+cp51S2S15NBF0578Hj
bqJS7xF8e7Znp+mMkEan0buxNHBCw38cJhlTfhFksFAb7FDxASRvcPKbwSmc1G5bIAPbwvzLFvH6
21KOqs81fuoHHKPpHZKvZr0XdmDsAtRd2fcPhIKBPTVy+f0EGcPvN2jijCVKqipwo/gt1TOzlRyt
v2UcJ3Lv/93rY/SFMqKqbWq02FmCttG+9ampuXOM8QESJiZ3ra95i9P9RIdujznK8SlFIMEaj1Ev
xzE63WYNu05K0wqpQtDqdqD2p3nmTE4qrsumOhSaYaKq+AC46yPfQzKk6yDRZUDtXNnzOWYuS3Vn
RLqjGOXr8j+kfVdv5bjS7S8SIIkK1KvSTt7Obbf7ReionLN+/V3cc76xTOtszpn7YsAw4BLJYlWx
wlp1vYvhrVRjPula6FIDwy4JyjljcNOVxk5uJydtFt2ujOFQDLMXJNleJt25ifMfEbEcdIDuRqk9
ND3IABEjJwPj/zZ3XVv7Zj7uksJw9ao4RRTnXvR3fasd1Dw9aX2ALn1YNEJPhtY/yLWG5qAweigz
0yVz4UoK2Tdd7mq9+WBadGfEKlCyux0l1Q+gO94PIdldP1pBWEr5QvKIXqYGJMzsHTB6yvMIB7PL
d4Oj/sxuZ5fuq9vOKXaiJ6hQLBf2GaHRWq118TQI/h+7Q2sTYBZpmPpp3fqg2sNvcSFPpEGc6cWM
/lIVJdbaJ2NtV0p01qVcVNq6HiHRy8pXLi001LapWPDQuNZdX6Mc8xeRNuMDpXf0Z3mj+tmthtqI
aKqKWZdrt5SztWTssjKKL4EgI5AcAPzCxrhF+SeBr7y06KwWmC2LprcqFhjEk0fxVphzjyhfhXh5
/yVD8n+vNTzaPlqdFNwCs8Lsubbrc7c7pEf1LfRmUJuxoGTw6gNxrAoZfVE0INCTi6NZrbCus7Iq
Z4CyzWPul+OOdKMruHaC2I6HdK0sk1Qqe/+HL4s/oIjF+I00G5DYlyqP8Okriggu1YTVmtJExcOk
wGaOTlfa9BseIj+qr8tXVjhIfPOx3o2PDPcgdibTTXIAUNXPuS9qW7l4iis6evnM1WeQJG4AAQwd
1TEbjNykP+HOM1Yn8XUQyuJsjKWlFkkn7LF8RJLSbr9Izs/Zp37yILoSosCZb0eNpXHI6hTLGnyk
cjQvPHa28tBhEBjpULd/FebNBB75Qpe32kfaDX2r9BDIQKzaR7DkIqSTUluFXRlfRWhlzHJcOzXO
svRSkZajBGlhAFbcbACHa+w0M9q1TeTjAhGyvHA7uVemYSbtZDFDzUqg6H27UJzYPRKieHWZaAsV
BqrbV95UdV0BRbvCz61kxKzlhlH/Spls0/JMasFIw3+xZu8SOG0MVSnQER0yFekOAwWTPeploUdd
pUJwqgO+vHlI72rFHvdEhES8HSS+y+YcX5sBJxqY/MhLZN8a40zks5E9CyyaaAe5J0cRj52BOIY9
5cLH7L7w42NwkA/sfQzWpNfmi/DSbXva91VxWhnmklLkzIbqF1zL1s6/SY/qfbAfjrL/F/8dEi5o
CJpF3df/JXf5LppT0CpGIUHLUF9iGYLYMUtUYWKcJVx85qR4rN8DCHwnaiATbTHnEBMrz3ONheF9
/b1YJmeWRVOWAgn8fMo066TRTFz0NB4nu6Hqy6iJOupFMrjHRK4gpVGxOD5CbaNRzkr2Q6CKAnU3
mPFcGce5nGnZsMwyY3fobubj4DK4ZvJoPJFje1jO1U6ojNtR0d8aYXCZjAQ4oyGpETNI+wltyZk/
D/v+TX4LwK6H9Grtzz900wN7US9s0Ny0zpYGBnowEKBvnlOLrAyjlo4lg+8JdpEzRHjhm4/lmcEV
XMbYfxZoAJBGYWp58yTfBfMZ/CIPlnoOAAEaTZgybjUgXhTk1/XDFMngtKVW5NaoAwsTLCYIH+L8
oIvIczbD5tUqOG1Jl9RQ+yiwfPnItKTb67t/AiqznaddyeE0pC7ifMoC9EvNx/q76S/78W0CQ7ju
1E//IBWxGWCupLF9Xd2BwTDyqjNwNtpu9nIv9IJn+YCkJfryMXPkLoJj2tZBUzcwFSLLKg+/Hhlx
SJa2gyrogNHM0O0GdMSqn/0yAmdsJHhkbVp+610aZ361gaC2X2L6RQdHqFMHNZ4DlfUEJLEEw130
BCwkgO42gRADfntX3wVzV00fq8ogNWZGlrvioL6AXAflUoCCROgiZJ5GOLi2aVbeV8ob5CVQFUz7
t5i+DI4amtmnfQmWR9PW3oxfgd95C4aGG+olX0STvJs2dCWYv3edHg0gZMeBSj+MBC1G5R996d3r
l3vbj66kcHevzds6bTqojXLHepgKFzxoZ+3O3LHtZHhgIlJS0bK4SxjndTzLCQTqFogP2ie9/KMZ
gvazLe0ECIRGMAKNNh4eCp10kozKPnCEi1re9SPZh6XfK8WJIh1UGMQ1MssX7OPWstYiuQsBPAhz
HNmQGh0A9cSS581dfBxOlkMeGEXn8iJ+X22ppsZ6sUwZ8bKpcndhjIosSlrchboybw08me06jkxb
N8aTaloCkuMtI43ZdQBAg6JXlfk97ShJaq1oWC0kBUSddsgPxIuOohTK5j4CPNeklkFk7RNWuiyj
+VJFG21FHrP0rZt+4O1jCw5rUz9WQtjGrkzznEZTMaCiBchD1sIKuLbUpjV65/JzfGbN8+VhWRzw
O/gIYYQZeXal+Lechh4aHbQgsgmAuo/SdVAgqJKM0FWn01NvdIk99Y3sR1ZA3aqxQEI6GSh7pKNj
BAr0tfRDAsQ6o/h9fRu2TtRQNaC0Ews9PRqnsqZRVHOSgrPOVJTbitanuNduk0J3wXRFnNHQ/ph5
46MU93Bd7ufHpappOgVJCIIlGYfM2RxMkJEhpjOahQ/GMUTPZmgzKo9Lkn7YMSuuC5zjxUp/2HNO
JGd1hj7Ui7GXFZBchHvFLr/lO/1Wc9uvsUPdejd/KZ3qR3yc0bVtMRpIDCfHD6UjPUqW2+2j18ke
z/I5PEqLvYAkEhDr9+1TtdMCR8tB0Y72UvVH9rveo3huQW0oCvV3QHJ9BC6wR37KUCLrTZSC+HRV
uDVxAYZkLAXoikrFjxs/7L7Mk2+Fr9eP6lNQwURYUFQ0XYOdkp8SaMmgpVJSK34VqU+5VD6aZTS6
TU5VfwDJsz2DiElgu9lXfzqplUhOK5V+btMoUjQ/LdDaJu+DdhJd/08xBLcqzm7qWNZYGhWIzc6M
jsEc8HIMXHJmnLHJ7MT+/96/DomGAsIqFWhTFvIbH698mRVDnfSa4ss7Y1eha9YF/c8JoXTrs0Ly
/2xEL+IsxqdsbnAql6k+ZzXSun43vlbtjpCvcivQjM+dFpwMTvsWos3FWOqKPx/pTnPGc0bt7Ed6
rjyUZXbTbfYtA5S06Og+2U5OKreRuhpV7WhNCkyHCj8UHy1Hc80dwCJwbKIs9Gc0Ik4a5yesse1K
M+wVPyDy7zwN3SlRzksKZOgEmDujsfh5UD3UynQytfx5LKybuslOZtY8tJHhVoDlKHLDiWp9v+Tp
n0wJQlHYwXwFf1swF/r3SbMLvPJkQxdEVhziFCLD+EHH5XdbgP5USohLgvCIPs7aLvL+VxGGz3li
PRPVFPWff/Ii3B5x93VMC8pwEJEDBfRWeYzxkzE3EFCvwrLibAovCZ3FM/bjXmQBt2yFgVEGVSYA
IADj5sfVT3mpVVWmwKrnNyTHg6OjAoXbsrFrCZyvDopoGNUcN2kq3rJWPk+K7Evxy3UruyUEPliT
TRhbRb2QMa4OsW6Lvq1DOCdzCm3S3hDim6rovm7tFYI3ChgSMLFh/OPjXklyUGlDUhpAVGQ0T8re
Cu3iFB4WRwOAq3QTPIpwgTYl6gTNOkTfItgY2GRIj9OZ812shhgPFHVZfB5Gh/IB4uhvEfwF7Uek
fCoo319Ifsqz/E09augovMxBhHgL+3BXeK79E6O+5RzXwrm7N6qGGRdmDcoKDCV8U34yOPfMZcTx
AcDuztrX8jk6pe540kSZbNHOcncu6tMyq0ucZYOBocXN9yzzOe0tr3cDe3iozqKj3LSE67VyLpMo
C9i559TwWT1gQsnhtf4CUDBvOVaRoxz7Q7XrT8tb7SFxWdii3N7mBQGgFTUZ6PAnghID3RUo1kGT
Fg0DJin9YtHwlsgi77K9re9i2N9X93AJsxwWH/cQrwMnqAGhYub/wp4gefH3Sjj/VaLKQdAahJUE
1tMYab9z2oCevlEFcjZj7LUg7ma0VphNMgsOAaHntIAD9CRHL5AeZxQHFICeigixXrR73HUAvn8Y
An1F8ctMdYzu2ezerptJ9sm8rzNNzF2YYAHSQKn48XhA4bOYgDpEEBV9LQrqlY2nxqDRaoTVr82l
rCRxihBO89zXqY7xya8AZH1lLO2By9gap5dsj75ocaQhksjpRThaeFqrIcJqvE+C0GFs9GGwZ+lJ
NP4dgYjnDrHIdW8FU+sN5XRk0Nq0qIml+Nb+L9y2yDVuGG7bgCWKfPW2Rq42ldMPqStyPcMt9gkU
0msOF5hOhnuqA/3db45ihqxNs7GSyJlJq9aUvJU0wzeUY5behVJnh6FAKUUHxxlG4I6iABZBKVWz
sqnyqhD/utZvBtomiKVNjN1ZMmh2Pqo9KRiCuDSwAGtE36tX7+rBo52rfJv9wC48+Uf7mqKHUDTe
+DldzpzrSjC3fWoKaJkxGxV4GcYBHXvSo/LIum7BqFHZooGMzwNwnDhuJzUtoVUKdD+4GNmJEdqb
uHCqm/qi19Hmkb2vi28uSZSYdhlCCl9L82CXLt05J1PkCY5tU4olY4YQMIyfcRgDqZPUNETkWFcO
QxeOnMI8s5nwCflA4pjxHnxQ7nWh7EQ+WciVTPZNKwc2Bnm+0Bx2a8xBfmdETl4/0/FZl27krHKK
QFT4Eq2Rt1qWVpe0V3WfZk+ljqfGUor8GNPua0vibJQpq6ER6NjGpegORRS9LC09ZFGxb4rCliu9
9oacNF6ZNo+1Bsz1Ud1Lmoqp40h/6Lv8UPTzIUjzt9m0RsERi1bPX8ypygtDwlt0sTB5T9EdLSoG
b9vM1YFyV1ADtO9CO1hobYfo0rTBtc7cgmazqJbuoyPRRE5hy2hSgH+ZILRHJYlPwEb52FfZglUZ
PWDsB8MnkoVGzsYfUhAHFSXwG+T4McpRYwflxb4blxN4oxy8as6ZZuzachEZwC2tpirF48U0NzDJ
0B45pdLItNpJJU9Wj9NN/oBORXeuXbKTXeMEWvP6prod78Qkyp97mmGW1tKZE13dqTKWU7yy4Zln
+chmLZVn0Isb3xiVdOIbmD7oXUxM0Vtr1xxTXxT5bmrAWjwX9IA6VI/6YdH9DHEcQm0JOFuGuwA1
ozk2kz0Lbcjm+WsW0amhMn/DmeE+aztpKZCqGtGEapTOoh6zWsjguRV6UB1VCJZehIvm7k6np00F
vDxkVn6j3ddT9pGEdAFrTDd//xsIXnaIK3HcPepKZMl6kqg+EChLO7TUm0JNzkoV6j4xx3uSFIes
z5EMjMLUHapul0tjZTcWca4b6O3jXH0It7uxjPdqEkUqLnR3qBK/dHLH/MJi8rlzZNs6DCI0IpFI
HpikKM2OAL4MIVbotl536CqbcayheVxBz3hwEsddW4Zxtds8TEBQ1m2fSLPua9FTah4W5MoE27iV
9lpL4C5lD3hNTa6gPozAjdzExxGj3ixuFdfxmYPhHdBaFHcBtQ4vgdzEiZW6/mgq4xm/+piL9aWE
Cmzv57FgpqYAOCEUzxvMWHPaMTVINakRljU7g9vGDoOVT0EK9xaNNsIvx2rRoWruaj92wRFAS5vB
LSRnFPvF/XibduD9W3g8glRLDLWaYPdUeUe0yaswompliaCPYFs7V2K4tFSpTnLQdFgya6Nk7OM1
GW3DZaEtLsR+pr0tKulvm/SVTE57ZEzvB3irMps63Wipq2DeOHYG1TVz1AKrp+lU7LWfERgzG2eM
vZLYMgDoxY++TSO4+g5OtYbUtDJpqPAdN8UzRi4vk99/qB3Y1UPyTeRKNm+lSTQgAxBq6nwNQgZn
MplASOTn0deh/1Xroh7HrZti4Z8Dygn5WIxbfPSUllyPVA5y1Zcxvq90gyfJb0nwFV5dYEW3AoK1
IM6aF4WiTyZ6D32Nfs2lyM2LYp/2R1JIpzp+TifBtdwWh+IX3l6M45TdlFUEMCRaKTNgCR/vZbsF
jmisPw8KUm+V6vYdWB6qR4F521IMS36XyAW9cjTPk1rjhbLKBkTxIUPYN93+g6Bv666v5XEn19dm
Vhop5KWBFwP3dT7Lxdfra9pUDoUFlAorJ/I57iyogp6EperXy76M/wQD3TVtbg+piC918x1prSSx
e7A6LoNqI9KVqXrxDfrNslduyVE5izMam7u2EsTphVlOQZnHELQAp+kwJf2ezqLgd9MloLwDfnjU
DjEIy9nHri2tsqSF6kum5uRL8YuGxW0aSjs1RLGgySR/CvN9WRUyMLj6womK9rZsQd44ASqLJPt8
RNZqkPeJPp/nUvuVEMNNuvqYSQhWQ/JETLSrA+dxd/24P/cVwZVZCsYNQXpPDcLjOlIKn4nRMLiP
s7FLBueSP0CjVts7eLe5zfEf2NNNHVM1FI/ROEIUnpRFmkKJhiNkGt9YwiIPnfo4FXa+k+9BsDqr
tuomqS3dJKUjbOrYikislWzuyk4dTYw5g2xGb8iAFCI8DnQ0CkRHkSHf9JlrWdx1DarCBJA7FA+Z
tAn5wihz2p3kZbOTYiAnzuA3RZmFzSzUWiZnc8c5x8A+xiv94EvynIBqGrC/8FRvwY1xN73kNaAJ
8BYRBq+b20oUPEgti1hAnfl4mWu10/Qew05+ciOjVM/a/cxbAnJMMUz0ZjHJWsniwoK2hNElE7a1
cXuPYCIXJG5oLpweJyfUEKHLmN7FrFN7UjAZJ1KgTd3VdFYaoBZB38bHhdKsi6O+qUw/kttneQlv
E8xQzrqyn/V/ZYpXojgDqZa6hpPGns7KXS4VTluBjSp5m/vev24ERGviDOQYkNbqG8Bkptpgd7Kf
q09j8sUI/1dQY2ZqVuvhrl4vD4ZlSo3qK+p0kw6lrabB/SQdri9m09qvpHCXTrGytuyHHsYFBVod
DCf6L9USjdhuxWiWxrK8sJmfAdYmQsZWkrFj4XJnDokdGt+ur2LbO64kcEpuFpKVGTKWocrtw1IF
pxSOIgKePNoXHV2Of3aV9mKl0TdsoiiZJ1odp+OTUodBIuOg6ha4u0hmh2bsXl/fZ0y+izK87yCn
3AVJkybUmc4Zuh9F0plSQCoFRWhboABAq8boZt0S44d5E5nqwaDNvhl7NM9bIKIwWzjHBgN45qnK
52OJpHpEEi/U47MZzod+aRdBLCvaE+6ODN1o9H3RYU/69L5fwCJJQ0+wJ5tGVEenn4l+oM9wdrTK
hiyGcfPlBwaOCCaKu3Y37tD0dADGUmybD4y5RpXt/pQceuSlRR5rc5HvH8C/JZNsalJaQuk6vLYy
SbK7IhO0p24rts4KqxjB/wxPhpVXZrEQHeVHsIgEheykGv1V5tJdp6uJHaTGbRNNnqxn8okMSypQ
vI1qiU4QdRBNR0vj5+dV23exTJZSx0M22FkYY2DY9PNPxmzcnkT84xtq/lEaZ/PyMCRzkENa7RWH
9jZypNbJv9TfyrMEZJbUGRzM5n5Jn3TJLu/YaJt1EBX0PhvEj5/AGcRUDcyslvAJReupQAqh8j0V
miuREC7s0OfSAqkJhLC+g/wx3RuA0pTd7C4FmWD/HA6n4tss7Cv6/OIDWw+xdIUSNOSgV/ejM+67
cbb6HEakmP+AodOtabeT1eYGE58OTVMnAF3m9Tu6EdN9FMkdqL40oTousvqf6ldt3aQ7LQbGzuLJ
HTAuM0dNBZ2WGzH6R5ncCWaWMqQyhV1gEyoREh9UAjPZXyNL9MT6cBcRfcTGeX7YWe481XxZmrFW
kYhV9ln9GuX3YSCwBOyrPybsPq6KS6LhzaHlJcVOGmhXsRb9p6XeqZK1G5r+oBbh/vrBbUpDTzyT
qVomj+2VY/SlMCuq+7N028y3ffUll+xcBcXb8Pu6pM/zq+jRtlQCG4PnLYJhTiuraIqNJteW/zQ7
/R9tKXFZ8N/JF9pSBP+Mm1AgWd7Y0rVkTjkDYoQmSciCftIIdOPV/GJpyV3tNEZKAD2pu4nZ3Fbl
CPrJ2RBs8MbL4+OyOS2VRrT+aVkv42ZM7gBYz/h3D7zNyCbHwsufQtd4XH41ol6gy/w/p0YYRdZQ
BGEjFiqfxJZ1w9J7FBX8xg/O9femtM3CRqerV54zP/TIbTQA1GbB2NFc2PV9DXo98Uwj09VrH8FF
a91UB6GSSnAqmG79jn7eXwuQhX/jYWLY1f7Sr2x3O+WlA/eRnTkihMDLEPs1+VzERgOroxEa+f2i
zgu7JACJCitv0YFS1xC7C9rTQKzbIdReolx+Vpp6smO5DBFM1p7VpnA+TeYCkG0Xd8FBGYi3RJh8
U6gLXvTQ0fUcYYc2pnZuJIodhPFrVymiDPPGDcVBUhllJsyVG3xSPQmzSAJhpvkfK9efn+MjSCbg
IgtAPXSgAEuO44mKevQ27gyAynUVczmwDZ+o3+SSjMOQUmSH1HQn6yFxCoLB9jH1xoEcwab6ABzu
YxFaJRaO8oLgyrKT+XRy7+L51lgzJOmIhlUTD+f0Oxie8Qa7ZZMtbFytrL3snP4QSGS6eE0i91S3
Kknvpk4xL5l8w1H2+Vn3MtvaafvCETJQbLho3UAnIEhDgM8MihN8zSrLh94KeZHaluBU430lXzDG
WT22d0vdM1mCAAx6lkvs6SsAkQRL3bqWa+GcF+sCJZaWpgF0K+Z9Aef4G+OPxP9hnkAtt6/dZHFu
gq/jM8D370WTLFvabCAPLctoS0YnL7fLZWiOxSRPBmaCSjttw1eJfC1H64uZH6dG8FjcKJQgIYG+
SmIYGCkFU+HHTcZMc0wwK4HyEgVrIZt+DI4MoNZCOxyYE32mUHmA90PyCJQNXxb1l2xFKOsP4LXY
anUg+SCf+5+gOkODeblrTtWe7CSAGoyBkNl5c3/fl2xx+wvIthTRnoz546bylcSPxl+FxNCHIxus
RoLH36YerYRx5t0iDbjALSyPVYPTIwgHfDb4LHp+bQWXqPegmUtFIg1sQLwZb+WyCxKT+KlCvFTS
PLmv2rNaZ55Zoecvm7+mzUAdq+xkuyy689BJO9pX57KuBbWUrRWvv4R7nktFa6VUlkDS3Zp2l6AU
3f6p0DGMibc2C5xSes7p2/XbuhFyflg8FzaFY08WKdGJv0TD/RIvdzLRzlZjiaJpFgTx9m+9NC5I
6tqJll2MTS5+Zodv3yJn/I2eINu4S5/ZLK0YuPXzqxrP3dWpciawWYxxrgCcjGGBcHQQmj7lRvXy
LzaPXt5AaNTAnOBHCzDKyZDIWaz5Q3UXard0OrXL43URm5ccSU/2zrrI4HQCTpJRRYSab3ypX+gx
ctBE/0UJbfpkAgegeJDuRdnsTZVYSeRUAp3KUdzmkKiDmKxIMKlSInBBP7FgZVtOeL0yTiWGhMRT
Z0BOB4pbzUmB5mm8MaPJQILQjSds0xctjFMJLaz60AohUDsjhQ1yBqv3U+Dfdh6Y14BlDYL40R5E
sfKWzVwvk3OHbdhVzaRlmj91DxJoIjVzry63Zmo6KboXru/p5i1bHR3nkvD2KKR4wgozQMLG3V1U
wjDX3ys6Hq4Lur6VGNv7qPmZNo0Fom/Nz83+KTInV9b7b3TUO8GCLsmET3bj7xVpfIWvQm/SMAy4
YumLCvwLPOac6If+iJrVPtfd/LfukaMMFKsOs132fAp96lVfMXVanhTBkjemPGBRVp/C+aMkMiwV
1EgaXjyKr99jPh+T7K3df8mBbdV50i48jz7TXXH9Y9OYrURzhqYm+oCRBexCiOSsngxuTDJB2LaV
NPuwPM7QWHOWpVYHGepUHfUyf82H9mTMndubo+VWk+5ZynRM0PDjwmegIyMuvVFDiDViQlnLw/PS
tvdzB7bmvo4fjDq+tWpjl+rj72yxHgsqArsQqSD7+yrGLXs6UtKy2xydl/hAk86uJVEzhWjjORsV
GXU1K3pDfSvGC095kSvRA55pzScFt4BIQnWCYXODC6nkTlOnUioxZnYpjZJXyekAxEicxJZP1vP1
a7v1LgA+wd/COBWOQ1WluVppPiVIZAWyPUaxryZei9RdBajRqBGN9IgkcpqbVKNE0wkSreCYorxA
ghvSPYzqaHdd68WZ0Kuw/bq2n5wa13VpFACygffC/Zy/MyyG0beO1YMYbJxZ02uiOA2UGwlAxjXW
pu2aQ37sEHcz6GBRR/5W8lxfnxqvhNLYBpaSaIjzR695Y5UJ4J7cBsDmyalwnGwrk/ZBHOcmSRMk
ZTZexKlHlHRkL8P4XIsqAVpu4J4ZAUhZ2Ia+E8+sqpvekg1golJgqgrfCRNPWd/MJfOWPqYP9urv
kFFV6Z7qFU/aF+AIgsEtdvKbyUN331F9rZ/Cu9Ir3VFyRlADXL8um7d/9TGcLhk6+rmGGAcMYlhn
6P70Iq7KbQ16Xy2nQVTL5qTXYHOzA+CnwbCig5Ln3z5xVgvhNKjNx67uSiwEI1s3f4GvolX+EN0y
avl/0A8hOkVOhZAW06Z+bBAe4BJ2h/xbDMCI5mSe6V15AFHDXvkFzId7EXrO5pMc0Ch/aw8Xaym9
ZNJwYet05dlmODOZO7zG3nTAg9ytTssRjEdu/DTfjEAhE/csbsZfK/nsvFc+aZF6RLQU50nuutg2
/pj78CFyB6DOgL27BCRMHWG8UDrkr9cV9TN8KnsdqAZoAYCyZmp8J0g20rHLq1TDQKNxVFzlpGAi
zgblGYBbzUfNTQ/V9/FG+zX65nEAa167D3+UP65/xOZTBd0ZqDCiIQUUSNypW5aUpGmJU2/c6hCD
gFqpwPzEEAiknY6w/od5EPazbV3RtUzuxOWCxmrWw1gVN8Zso1kUGLGg+bZALak4+gvtbDGS+2Yk
uBbKHTP6q2mozzjmLnOCB/llvJ3POvqsLbQYaXiXjT5FN1X91C22uH98K+5ZCec71tspBDjHCB2P
SPR9MGfNRgJwX5qVLzjOrUu8FsRFJpI2FroUYZX0PLjyS+HWpaNjlud+OLbABQey5E827Zk5gAwk
ot6mjdY+aPS7MlEuVJEGfSQaCjro8tQa5A/bXeDKv5oTm2n1Ep+6aEYAQCkyB6DMfp2Amai7xU1w
Kyrkbr5A1h/CRTCFtKhzoMAjNW6wm2+rX+xOSaEtKU6v2Uj1gYNJvgHrw5m+jndAE8U0vQFwi1fr
IGqA2XIX60/h/NEsh6o+yPiUBNeLnP5yF4m4hW4rO7+Ww7mlTtOyNI4KnDwNHUuvC2ewslc9lZ9m
kNMO/eTIKZiNzWreDeb4RaB3W0bUQmEAmDAX5CVOuoQ0XG2mUPDxaBzLh+GGYZcGbusnt9KZEceg
PwUFdU8gditSXYvlfGRjlqCQJBCbxHZxQNDjAwUJfQMOi3kYDmJ8r3iVgx5JQPILhG9bsfclc5az
pkub6DGsWKT/0crzOL8IFrd9ou8CODOZ0yjWMxO3ieb96NFoGOw4LfdzP8uuUoIugFRnNY9bO53z
xG4a4/n6B2w7qNWhciYzBM9AnBiXoJK1KuJIH2LPPKkGsKSCPZv5bBxosgfKnPtj4+R3bADJvv4R
m5Ht6oj5Thua1WqM7gTNl+D9b4kPKFKc8LDHqLyvfr3A5NxjsmJX7AA7JpDNtJZ/LKxlc9bUMnpj
qCZ46L+yXSgU+MD7RgYUNaAOTEiREEpt21r8feY6Z0GHMG+pJkGhWf68BbOJjueJuAy7GXStV8YZ
yFCJF0tlwSWI0m4WN0Wkpd7TxFZezZPyymBuKpQSDRDFIc873/zvvaHMUbwvkzeK8RiPLcWh5iQD
MwXmY6Z7tXKj9k5wgmy/rp0gZ5fCIC0Tg8L6jo5EgdzLclGaq1l2OWAoRduL3n2bGZn1yjiLFLZo
EUVWRvOXu/h2Po6zmx1M9E6lvRundvaUI1Mgf52+Fy+M36R5BB/anQgN+b8Ede/by5mmJJ71AVTF
0CK0qpt+fcb4sHyf3zCSpwaprmwHFkjBTgvMoc5ZKzWRK6tvoVHsDV8+kj09VF7nsaCqcWbMAQrH
6zfOlgFFAfIJyRFErtwqqyhWYzLCPgI5AJST+REUg070PdqnvuXKour3hof7II1bX080C9EjbIFx
Nn8W90BnPeVfgDgUgGDPnV1WnKW3hWYbj4KN3fBxHwRzVrhotElqyl5DY5x1Fx3AqOKSfeIDlhb4
OA4DFOh26JA5icsxW8q8Fs2HrYNV6omVDCx2Qeo9dhkverUf9hgt8xQPz/nZZisv78ZTfVKP/VFG
Z+D15W8YxA+fwJngQAbJXsUuMLp8HSUL7tBa84zK3y8a5KE9W/X9UCkPZhca7nXBW5fog2Smfqt3
4TBTvYtUqFdh2drD+IdByQI/0Zkap/EGD8ncTtgeI1otZ5bbwiz7iCXCFHXx9R7pkuA1kB7DVrfl
4DmQG3sqvv9/rpOzxQY1U3VQYIujQ+/JXuoNrRM7xh2Ms184+qE4i0LireTYh63lrLK2FDFGRrG1
2rlAaqPw0U9yMO6YLokf+IKLSzmLrADDtlgSCBvQE23KoCYJR4QQsVP1Am+zFTB9WBdnkTDrDxYg
CVtp1Ji4aIJvUhK94R2S+stIGjvu88VOgvgXMrlv42TtDIImp3IMHiMgNgZ9CP7O2pfz6mhVy31W
tLu5Ada7FgXPZgwUvmo8V222u37+GzHOh2/m7BrKsclU1kgAkKF2W2OCwVb0fShHIgCnrZjDUFUL
ROvWJenBnbpadB2NgdmG2CbeD6lT+S2YaPdsqKhCetANnzonfJ5d+Sb+qf6IUk80Jrvhoj58AKcJ
/Zw2qqTjeHTjd6006P7aX99Ldr5ctPFBAHf+UagO48x84ER3Ab1JyF1m+CWasYQVCNFSuFML0KxW
d+zUxqN1VwQ2G0bL0eg6ax6Sv4CYse4l//ritmzT+vg4P6TMM51bA/cIaBrnLn2co9KPy3M4Hmb1
T4hRhKQSAfYI9pNwFUvJqpQ4nOD6FMncBTUqv2OOoq+ZvCG6dMdyerq+xI2WezTnvKso4byNnElh
0pOLLWThd+Snlx5U9SRsYNkKXtaSOO+CQekapI0d8+oqkn+FGyR2dmJ19NKX7oVBxJYRVIGFSSyL
tVjxXQ9oak9jiV7EYZwo2CnoeULYcj8ghOjdBc1eeCaHfvzj+oZuqulKLOdb8qpcYpojKZFTtMJM
tz1In69L2DJf64VxRmWY5prSFicmtccazPRpt69D4SNUtA7OctQ1TaVZwXUzHrqDBsi5m7+yWdFj
/ivz0EhqCcfnNp3kemWcMWkkBQ+0ELHA4BfPFRIbyGkcLWBCVI4kHH0QSuMMChCsM6kpIG08ArXT
D4/Tw+QAEwtwDJYrCt23WpGN9do4WxJ0GG4zZRhKYPmBXYSxGu9RJ7rNPTrauVOh37H21VPpKzWe
LJEX+qIY5PqFAL/Ex+gOZHqUgIMNlXNkyLQifsuBjYtitPxYxFIt8Asbg5iwK3/fg08A6VM6YL5H
hf7EmR09l7dxbrPkbOiZKKf65Y0MCjHpPr8bkFQQvbU3o5K1cM7UhBjC1jOMnfrRTVkDM4vlYv8f
aV+2HCfSdftERDAmcAsU1CipJFmyfENYbpt5nnn6s1L+24Wz+Cp93DcdHaEI78pkT7mHtZ6U12hL
i6It2Hh9CXRpvvVBL1TZ6lHFW6Lb/lX8WNwBk9uOSoq6Y4D4AUoZkJjW4EShOK3cFzj10VdBWMFE
KRZddAy1Mz5cBgaaMUv4sq3bbaYNvWUFOFPv2vv8ajwULRAj6WkzgJrPCJjbRDtNfzPmiQ9++RHM
nWPTMJ16aaJ1eIBu2pKVP1E2tRSlo3g7nyIuq8e6h7oIZG83ledYrXHqTGnO6TRh7lJTG+e2s12P
j0jfJMkwRbS3GbuVq6lpwTqP3qfRvwiWOY+lpSvze68if82xWYAn2dweIhn7aRzR647+l2g2F+h1
I5cSA29RoDJ/rnfiaMVu4MUvgI2y6Cyi9gcrzGtjpviMF6GMLoFoRlXDUTRc/X7CuFsGWKdgbyBh
lTYTypFclsjVR+dSIKM3eNzmTaTMtKaRVDadcm/f83ettnUapjfytutd7pz7apq1OCWjOwBZ6LCt
3dAiGSWPoLv+/g4UI+XHyv+MIrp4zPd54vBm3teV9nK99O+LJ3YqdGoxE5w21DNPJWAW6Z45akMv
7MobqKBk0A2iglCEiaLgTRnkFLiZrvCEgUWMIiR25YSPIE7+A2rqVR1dCGOCaA0QsmqmWfmohmAq
eoqHr7L8+B9PxNhgO+ZVLPX4Wv6JNsvLHP2s3uocydZfSo+3l3n7SAobJ/OmSdvex5EM86ntBHfy
BWThvL36a+5eGQHy180p7MggDBvYrTmsm25FgnI6v+/vA+BDlT8oLmDigPhOBbs2r1G4fjrTBEEj
JTJgJ1fmbKqqthbxwUps6wxoRJeynWA1ifPN6Ie/1sKLHEbRo3YqxCDGN+s/Bz+SFw2rM2AznA/1
QfK6Enkddltfht4q0JnlnXHdp6gX4fQSFlYmRCCf6AUaEDGz+3O6Att1iEQUiVc9dAeTA1+w7jYX
Epl0Wa0icTao0kx7cU+pwuat/qicil38kVnwOAy58hgjrwIFmLUGTlg71E2nDlhvwDc92rQWTFvN
tz8ntbCrr4nJPzCIAFLwar4VrEhxrAjQGophqWx/0s/zmzTrOflCDhMMDLVsQ1+GHOqXO2KNmP/Z
JDjWuKlFbNDyHqWrOfFCHhMHBD+vgeaNpEXXspMv+vsQL+xRjUOrGXP39h1eM+lSi18IY0xCipQx
JR18v7iPttorncfVEVYLrD/ycv212Y/fZDEWUJdlNQYF0hbam6CYKxR6rrH1d2oHxQ5AQ5b4ruO/
fOISeoxbusKYgq7GdePHUE0wOdhdhWn1ULRuX+Vq+F7cJKP9et2JcYOxN7cNO8eQOrtVT7KE9kBP
HGXc3RbGOw8T4kBl08mmKsO00702NpYhT5zjrPurxXmYACcno+m3MjSjdj6rexqzHyKUYehjtLZN
rnasP0Yv8j6S3oV/rFUjG0z/I/aMjmqTPd5HFCVnK376KKrt+g8y3X5Eljkcknue2a1n1YsfwGSZ
gx9iCj/BgctO/RGI0bGSBWycBsFWm7VHSs6aJOlBAulK26c/bn/PVTtEamRSng7EQZFR0DzFdlXb
4IOqnvgigjUKJ8e4aPePvOVNTKz6aYMYFIcAkBKoRv0eiYwk9RW/B0Rps+kd2R68GdSYEVaOJbSa
E5e7PEL/Pdb4lvIYH1O1jWiQVqejmuUueyzdAjxYH60bmeYU3FC7ZhxLeYyfmc0x6+sA8poUlL1l
Y6cKrw25JmLhNj9ixkJZVWQSffgz9pAfAbrLrrBRraR2osyuH1E/wIqfVXJfXzyx7JfrQqOXa6ho
MDiG1+mO4nYeir9eIzniN23vR3+wLL7af1welvl+ygQsGzGDVPlc7qpzAlQnApBXu/ikYi2WOgT6
ild2gZue59HKz6UnH3gDxev+AZUEBVBWGlwbY57apE6GGcG/KvfqXt40nnkXvvsPyXk6RRuya5xx
o73UX2lhLnDnBznnVI+oBbJajGrYL/lMGlBWQge0HwVhmcQA8Lyv9c4KjMgapITneulRboliPrNc
6WbcdVDgwTY86YgsHIQNcAYPf+AMVsMWCtK6RGSMwbKwzKo2xWCtVOmDnqIgNNivrs6NNx+IM6I+
M9yLh6D7g5x/DX6B0Er4/wlm/b2shaKSUD429QsanqjOoA4GcHk7KZATY0TCodgk6iPHz9KvdH21
F6mMFsWJ6WtSjq84fgYkEjJiOsxNIX7TDf9ds546Ls7I6AyceqyZGaTRDRXKYj5ayHSO8Rbl3Ade
frWuoJejMVpjiEkVT4gxbqPk2yHOHHkIj72uWkXKGe7/QCa9dYuMR2h0HwRkI6JVHKAtD+gQD62w
c5YmG4LtcaUSAFyu3uW1bFXzdJLUCFOwvbGN5HdivuRFYCUdfMSkPWcd1lmF9qmaxGMVYY/RANmb
/E3qMkuKOnRpdUcYyUsgE6vvC7sYlD1pjY2SD3ZbDQHSuObg641Xy8NWbTtrMBtbjjE0PsqbAejt
Wo8pzApRDeyTBXhhO1U+ju1jU83PE7CB47EHz6LpVGnsouv/HYxTW6XMHDGOdrHwTTbabdBWdttm
bjQPFrgKZf85MU/JGHFsfvUxs9AUJmbJjWxWmUhvdKfBpyceXYjhYxGuBpCFGCbN6IoJSGUCjG6o
9G0ijRgn4XIL8EyMSYSjeAZCxQzyFVpEoGaNid8GY9100Cs/8erZaycC5wZQZsEqQKFyYPCLSDwD
XT2P8wHJBUkczOg4Sahxvs3qw8UAvqwMQjD4f4U5UV/M5RCH8Mey95PLGFAtGELJ0b0DrJGjeP1L
5QpvmhPc/1WPZimbyfSNWM0SYiD4CnNJLFGMJisRyXMii19UcdirU7ArpIRYbR00ljgKAH4HU0LZ
ZVsD4JlFmhV2IAh3Mbjfwkj51oeKkzbqdvKVbS0GHse9rkWT5a9lvobemJqh+FDjn0+80C68yOtO
9L0c7cwaU2jTVr1TT7z5pNXK1UKwyjSSJHR2OrRcqdJVL2gao2aaur4TeKM9Ycc1csNt7XErHqvK
d1EMNicB8HDZNCFUHYNBoJYBqwEK4oVH0UKALHpQEqf8znuncK6YJbkNwH8rZsDZdEUls/Nqa2pf
x/4R2yPWYHD8PPdWmZDSqfpYaBPcRe/+3DPP5Y0eo0aACA2URRuge6oVtFZ2z3uk8G6W/n1h1v0s
KhN2l/E9gZJei198fpa15qeWTy7G5ZptIulpieCcH5O7nzVp/SS6GgBH/iAVuIrOCih7FuTM9Ncs
DjRVakv0Qo49FfOv4mxV5/wpO8kP8WuCgVBp03t+ayWG1arObZu8uklGMPMN26AeNHMqY9C93ytY
rYphhrclXJcKGBHMx2paZcrlDCL+HdBOKkuJbfEfLI3ZSHb22nPIMwP6dX5LQRiZzNcLspn0glBG
XtRh6beL7Tj+oRBOCZUnhAmXwkCUOME+thea+xYIU6OAeWWJh2+/KgVhBTvkoBtVWHhp0gYREI5m
UJODBTrWviSlacn6M+cjXak7vbCFFOYsQEERAEADKf5pxu69XFl4sqKHpmxaYFdzhwuuNwYYeUzQ
1OQ5zdAsjKDwCl0LkfBIDjAdJd8bzyNQJNVtct/9gVNe1XckA5oKclB64N8NTcwl0k6mDz75FAQo
Yn5sw4C38b+u8QshjMbrvW5qchDEXnqsMbgvb4CI8SjeF8cZy7Xya2pzZxdWPx9w2gHOhKU0dH1/
P1ZvNpFeabAxSuFBW9nVdwqpKLr5JrknvPrG1dIL/XgXaSw+ku+rgCWoQt/t5xkgfAKIcB/lMdgD
19HqBhCISJOnYrrdCkSeN7lq0jCimRdaTVS/aVoYthRjZn7EKstYyA9pMmpWM2iAVpPS+ypTOGhu
azaIchgg3lEQJ1fNBLlUzBJgDbE3T2h05a+NPlm9dr5tg2sxQAPiHxprsmZclTAa0AHVddjBTxba
jnRfzL6zo/Bba8bObUFrNrAUxASbNNDBy9ZC0ETQShZGqysa+7aI69wA32kpg7GzqJ/1oSlQFf2Y
SnfMd/09Bnpqjw656AxPBNHsaeDumq1+p8UVMoYn9eoslUkfe5J5P4d3gUYsTeBUelZdFyX/BTqZ
adL//G5rSTYJddpNCJm73gkek8aad5UtvUan6Z48GRaGzo1tehbe5rfbl3qV29E7vQhmayLThFxS
mXCnOmh4dA1iSsgevqtE20Yq55irV7kQxhhaGQPVEKvmsdcXIMns++egLLdxOnm3z3Rd2v44FLgT
ZLzRVFNnAkGmBqI5x5ATH8m+Q7GZLt8QK30EjN2OI2vNecDxQ6JJ2RpYcM0Q8zLlHEE9Bltyg8yq
MMvWbynD6s8XaLqZXiliET/eXdcn6TFVsMlpJjEMIMczSgN+oTYU6HV+m1GhlJwusZKDhKG60NGx
ICI64aF9Cd5Mjy7s8YFurotN9AcAV0/STYkAmJJ+70WGWehTOkdTE8EgfQ/Nk/sZy8XnyZWBzyS9
8chr1o1kIY7JJ4yxHw2BhgjZGzbJVjqUR2OfbUdMsimepGMZB1Vhx4yt/+8XP3NORp9aMesTjJKg
HaMBqdD4qo0cN02/FJtaLi+SKtniIjMlnDqTnkz1jP3PxrLgpfxd4VUvjc61ASITVUJU/11OWSpt
kAuwdvokyM7SgSJ7G0/9C31Y+ZtiKz9yzIMnkYkLCsHYvRGJsVf9yO5UFDAqDOLUm8Cbfww7YHk7
3B04GgWu7nJxRiZK+OZUyU2mxx7lepUA7mg8lO/Ya7Hoezw9iTzQnOuyMtUOAkQHFBoAxszmSZmP
ghBwLmJPPOeylWEDLrNNO4gsfxvseqBeo6j2nYdnu3qvhgnfhnE+w2CZnDKzJFlaI94W0pc6PjdT
Y3G+HNWFq3tcSGCsTSSplhk07mFQN9hWnv6IV49FPsOXeLzZzes5WXqHC2GMhc1GHneDgOPQCh5F
VwnoBCeydwDPu8ATwzCHsKdLQrzVkOshWUYyY3qCmqSaUn6YBLbkKSexrFhpa6kDUPctOn2nAN0p
e4pQ0sEqef1NCy0fyLNYLueFrdVQsrgExp+XklopWUbD1k4KHWxk7ZNTdKbwvpRVEfwWO7TGbXNX
n7iiqRne+Ng6U8xKpcmcggi3ADrro2x3Xn/4RqzimS4787oGq1dORGwBo7YpooLKfOy8isLZVKFZ
0Y/RTdCadWvw0XxKYzSgf5bO8LguMf+tfi5/zLa5R4HEMR2yua3ha7nx8mcwX75XxhaI5zFW0IbH
hi5oYa+wDb8nvc8zJXog9naXkpgPK5tJXuohUn3sBaM+nbupvPEVC9xydBKlxv/bygbr9IItkj3P
Ba9p1UI4W6fEVGkMVC8c0x87q0f7IRbvAgWbcD26iWlhjdPz7XtdjdNwwPiwQNkEZDSTFkRpr6qd
iMJTkTpl+DWuyUYCVeekb0Zp2xW506af8umYAX0O44yWVr10w0s+fNLzzCLYfeT8nDVXufw5jCOr
5lYoxxEhyD91qTUeu3Mr0LAAUJJx4/fe+AUbvByhq7q1uAJWxbMGzfosw+OkfOumzNbqwi2TAC2f
ipM6rL6KlsdjlMsvdMC71/Aa/zY/xq2+QQMksse9/zQ4+WbYAqGWfOJc61qcXchl8RnkKVfqGJiq
nvZEmbuSPRaTNcrqKZzzTe4VW3/m2RHnVjUmfVEVMx/luaBVv9GJ3xpLmp0psDOPjpKkd+b3srBL
NFY97ijlmn9cHpb+fZGgaVE31WKR0NISuBpRC4k2tGFW3mFUesPzxhyFZetJWhTFDTHgjAXtsSxf
Tf+F8+nWT4PFeUUhumh+jOssThOZCfFr1AA8P3WCl/6YAc3VtEXBFbzCKT2eMaxlt2i8/xJHz7sQ
1wjVlPd+TrNOEJ/ft1tpD2zoAzeJ4B2L8Tt1jximkTj6yPxUBLH4PvCyHXGz+z9QiVW/ujgV41ay
PiyAMgplDHSnd4DRUma2D5wlrAk0jmGZe7WwBM2qOgyjYrGGi1+2riWXW2VcjNKBzsAXisSTyjdR
Ok4zpxJ9PbSFzGj52Zj4mCApkJQwp687IE43Tho4QYTErN0WR8wcpv+IXAw/nqYwvswcKqEeBVRS
pb7e99Kj7O/F7jCpo1Prmm3muRVykctX75Hyw5sKmrpX7BiJEpj6qCJ9r6OvtfgWJhxr4/37jOsI
6kRsxQ6pbWI++QEK38Ijx5zXSqfgWPt1AubF00ljJgqljPqz0T/5Re2QyUuLu7kobTMYnSjKT5qW
O4LO0RBqT1dpzUIuY9c6Orx5PSACJNEpCTu7a/dzLDt/dTrQhqJMpepXpBddGJi92eF0/76NKWA+
eLFsrv9YjWhgvvo/SWxEm2I5ipJWQt6CSqxDlxJjpz4UnztnOKLGzt0FXr+/izwmnOVJEhlVgMg9
NoEd+JqTKO9lHHFSkdXOAVkci1HAOQNnvC6FsaeEsqfk3caf5eOsq4ZV+umrrOob1HaeSYr5aMl0
0nF+ltTMrcLuVMx1b93+nNdgANSrLH4No6xZOoh1RD9nM9F15AfxXPaWBISR4lS2Vr0xvcyrkJjl
j4lv0cFsXsWOd+uM1holATfhjLZGG2GKsnmcSWFNIHK7fc7VVAXlAKyX4HUOuuXfY142lmQoR1Qh
wBZ8jLEtV4rfc1V96HzeQ33dv1wkMW4aNItGjq083+3ixCEdkKoyXoljNdQtDsO4ZTyQZRJocGG1
XAAUWLWLHtvjemGJlWGpQvcwpdzN6/XP9OtYH3q0SBrQnUTricrULOKpk033OyoPg5BGbuvAF1Js
LbD51OKco7IVsmEiqSqgeOxJRLDTEMwOSmLJXWaTpNy2ALsZOd77GkT3wyAuB2XME5hSmVqH8KJk
Pg0bNEqx6yHdqQ/+W/ep3UUW1qHQQd0aT284c+bk39MzwUY4hf7Z3NbZ9Yfb5Tt/PNwXd96EciB3
ExxgfBzArqg42pZO0vRI6iPZGn/Qum5ndXuZtza7GvcXglmbHI16zk3YJK1LKoDWbTd0g4eXWK+n
NAs5VOkWByShhAX0WKM9NzHcSEp+mHvzaE56j5fxvC+U6LUchkPb5A+wos/qmNljputOO6UcQprV
2jlZ/BQmfUzJQIhMKy5pZAWPItq5hqM+U9bj4T7c8GgiFN4NM/4oN0PZLzPoNbDtPOKDhy8CJqdu
7No0O5mY606G4EHSwSDVBDtMsO/LwngBtPO2MPUULcN012uRo9adoyfdMUMbx9Ib3bCSwtj3WuDM
qn8Qk+IcmRj2UPLx04RReGsU9I2R1YcY6DJCVz82IdDRQoxqz+YZJT/gGmqYIqpMTGxMkj2NvP27
VS+MxoRM+Q8pG+3v31vNpZr4epd4Iek3YdqWb0kq61Y6aF86teG1CT6aZVcJkWaAoxe70HR/+Hdx
hpJ1RaAouOQkzCxAlnhjkttSOR31sn+V6/C7osebVqg2CEHubePl+UsmDAhg7hOCFPrk+5PTVbtC
Bqld/O2/CWEO2BAdg/lzjyfB/Jokh0wLN77G6xJeDz/+7hHZjW8BHLZ4MsINkTMFn4yfgPC2q9AX
CV0KQIZiWYBXd3MAStaGlx1cQ9kywpmkLBASQRCUCcm0p2A11FPoyOUJa+1kF9maqxyK79Qf6l7h
yu/NoQMNGdhJ73kGy/mcChMV4lnPFJ/AI8bxUZAeG+VHb3DS949YdqWuqqRJukxrG2z7bhKUhnQf
Q1TuAKO1gnfKS4hcDG3Ewm6BtDk4w3NzHPdYdPjg/fmrysDiFzBOcOxnoBb0eHt1gAdWFMGwxHY6
JX7eWIVgPI6lcTRKBKNS5o2b0Pu7Pju2nxSgNcg6W2ORjNFvpAbpBa2aCRaQz4CEOXvFDiw6/KlN
qjS3pDHxreqiORULNBCrTbkz3dihUCfRQ4G2xt+VqtAM/vdkTIxT0Y8K0x6ePkcHCiSP4RPdHAXS
D119/4Mxw9VX00Ie8w1jYkYDoV2LCrtdlPMo2gen1grvwM/ldgceqslqc58s5DGRbJxKNVRQ1P4Y
/YsO1SeKrGy47SnF9sZtd7cepFW09egAlCSx2eDYzGqClXtMR9xjmwInq7ffdI9STJdewQE85Apj
TN5XQZEiBpgBUb/QdFc/hLn1bbRhGVRPeGdbdTCLozHvMF/op6KakHa2YXEEZ5UNyMcNiUROWFp9
nSzEMJpvpEVUZxIO1WVARkCAL9Vic/sr8U7CKPyopYAfl0X0rpS3eHyRusdxfL4tYv0NvTgGo+Q+
KqZSLLQYtTAB1F895k60FzLU2Gc7exD25kvkchV93UVdlI9R9IgIIEfR8IWajeQSO3b1x/ncb+Lt
tE3t9DPnhOtmfJHG5A+kN828B+inJ2yDu5pyeMxgFm3cOnO6Y3vHXzpfT8YXd8okE72hA+GzwBO5
/dxUNnnpTtkJA7yAugRW0gFNZj7pwbof/nVINrPQzVY0ihz5f7zrd8P3EKR2GEe1ayv/wttBXX1I
Xk7HIsqVchyG/YiqiwDMJ734lkWn3nia0btVRUttE8404XruuZDHeI+gCc3SFOCqPorsbr8d3MEJ
/qBXv/qSWAhiHIeoVXpT6OjupdjSk6d9OH6ZjcgOhSc5fZ7qIxm/c1Rztb65kMj4kFbsqyKTkCVo
RVNZs0Y2GSnAGlYBRmtIvyYZIvjUOKWU7etS8DjSqZldx+6LzjDupStRfi4aTDE3m2BLPLLJjzUg
Auko8+COZ3zTTeam33mpEc88FMblVK3qi2UHg8QDMXpsLIBbfP/oczUWQN9tfl9+Pe++vJbYQRYg
WyipTPvyGV5uju7qnRcBBAiDVsKm3Ihvcw3KDGlDsIyRW/PX2uOtYKx68ssPYBlLsVFToswEL1vg
RRnqe8nU7Jbb/Vr1dAspjKUMwuSHWY+XUozCn51EWASNNuadv9Unu3qmi8V/5QsWEhmTETC5Kk9K
BE/X9uCga+K7Tq1PXS29jCTY4ekGAuom4Y6MrwaQhVjGbvy2I61qhmhUpjadqUlO4tNoN8dwi1kD
lwv+whPHGIomlNrY+1Cf9EiT3AJJYGrR0bLS5m/c81SFsY7AmNu+L+ETIvktJPeFAkDumAPruzrZ
Reca/y0fMBF48vVJMunkAAZynlqH8oYBOM8avukYJxtBZPWXXT1Nk4G0pumgmWNE1tWsamECq4/S
xNHD17p/5/iz9c90kcAE+soPu6ANK7QD7jtMUWKwa0P3gX6OiPJeI+vl/sV5mCBfV1lhdh1ePnQ9
r8/s+Jmc8h19cGXYW8OcXGoNshWnWCvQbAnAPdzSF9WEK/99+QWEqQGBDjpq1Bkxvy2w70Ti6QU4
I8fRiEu7rILz7dtdV8tfl8tiEM65LEeBgdJFZcS2BiZ4swxRbtrdlsI7Ev3EizKmTAYAtJvwYGUN
iBKwN5Rm6fZ4Eml95t4WtZ75Lq6P8V1xqQcZVk/Q5HsRAc/VgDICBWlM5WE3tI5sZBiwbl7uyzsg
47nQA47DYET1Qyqifa5HjhCpNmicrCbMndsHXA3vi/MxXmsq8iI3FHitstOsErXNxn83MR5Fuqdm
4tjeak64kEWPvfhumTZ3Q+6jfCZiKkDOf5DqSJQnwE84gvaWBryq+noKsZDHOBN1zPNJp2+8GvMy
5T+Y6ttK5xnfLLb67/wEgqf8jGfJUnCefUwiiZhcLL+KhleXX29/rfVH8uJIjD8BoZoWCzpccgmH
tcvd0FEfJAwTY27wD0YVOSdixyKFBEphqkOEWopqDUNvCXNulVpl3T4VRy90+mxZ6EUdSnMgZgra
PMBahLVZRfx1Hs6q8lCjJaDnHHG8S9QZ/2F0PUDoQ5Rs4rT+aupDazVGeueH03vYGKVbl6BmE/p7
QGs96FLqqUr2fa4ELt4TFXPDM7OoQGMmgMFXz7D0csx3CijZpgeKTQf6me0fLCusvlsuxXmZMfSY
FPUE6tSf62y0mpPet4fnqQKKYrCrDwP2tcsz8G8LJzxzG0/rivSrMyAzlu9rGIIyajRpW5fuJYI9
Utgab7Sa7SOXD79Mvq0GFm/C9X84gItYxgGQ0igTPYXzDneUyAlja3sK7JLt6ARF5HBLWNQvX3/R
izzGA5gTlolagsBUA3FQcoJDtOlf9U35YgDw9yn3eFuDPHmMN1CkqRaAKI1+XqFZWR7bhdxyjIWj
NmzJoBU6UYt0+NB4R1mEWryrMYXt/VcNYesFgBTRGi2HTaLCpIIcsbPKXedJ+Q677ggWboB54S8U
JpqH98BTErbVYAiC6re0CK/dDy+Nlbt0oWa0MRZBxy/4YWK9VHGxRBZ8E0tDviIH9EpT4Am0FcY4
X0pz2FSDb8uNYQeVk9Sp1YFf57af5aiLQv++8LNyX0WyonW+OzfbyhCcIsw3tyVw7FxhnEzXyLnc
DQhP8nyqIadEV59TJ+YdgnElbSVOVUaX2xIN9fzkc6m+3T7Del9o8X0Yr1G1kRFLAyoeYwAOY3ET
3M1O6Y7PyR7gmpql3ufhx1oE8vY9ONzfhR3vLck7I+NHeiKLnVAj/+tBMZS+xKCwvH1Gzndih+Jp
Ud8PJDRJUkyUABHeCmNiNS1vs/h/PH9+OUQWrmNQZ0IIrcrFQH49Fgc/sbIXxTVeiGoB2B9M9Opn
/dymVjO5P1cfeKn0/wj2l5/ABPt+aEG90g90t4xu4ScYajOBfql7KQrJvEoHVxrzXJjSKZ8zcJCh
DFndAbNIceZt+E73OkLw4HCHYDneWWUsOupDDHQkGIKlgyOUNg+LgBu+d15/j1zukDHrqG2DZJg7
9IHK7q7JytNoTIcuQpXcrDgIKNfYd7QBfbE+lbHvZAL7VJ5BVoux4qKxGpQaIkvch0cZgKmVJ9j+
FkMTHaaLa6v/Wp6nI0ANXV4tbr3PtvgdjBfog15rep2ayHECerBkhU5+mFza1eNOXq7W5ReyGHsn
mtBGPhpQ6Ma2RxwSC6xUFnH5oJs8y2dShoL4UVfGAInoyn+m4F6aOyshu//kXdhB0sBMB72LxcgD
wuZnURC3tTnu/CHk1ac418buQ9R+KpqDECXYKyp3+oHGbbq0RYdjufkJxyWzBJWCrAEEqECNgZxO
3QvAa07GM3YcsQy/B4UMyuLARvtvt8i4knwSq7404ErmZqdPpi35T4UaObeFrG4eLsxNYzxIb7QE
6HFIRujsg4CcB5Q4ig0cCE8Qbe2UPPsyrIzuxwpvicPTfI42aoxjyUG/MpkNcq8CM8epEVkCGRyd
T6a6/sL85cA0xqmQbKyjWcDjp/lB4fLcAoXMzJ5iy7wrN1hxTC1gR2G6EBPjDuHu7fB0h3Els1bN
uZAhTVes4oVC7SZ7OtSoYYyTuOUXforJu1bGn/TNaOo1QY5UtI9Fja0B4anRz7c1hxN6NMaRaDpI
ZJoAlU3Z8z2aNEuYS+czA9K7ufGkYsuXfaH7pGjhr+oe6UlRgfIWTOVDqJwaqRLtsUnc2+fifCy2
hCnGmEOYIsQfGXxHsbyVeCjqvByBMBlJJ01YV6DIJ8p9+FA+NCdZ2KkWHezC23u0en3z307EOBJJ
HYKmUnzIK98MsAkbAm+llfekIYwXGcS2xnwkvEhTJ4o1iBU+Vag6ohY8jToe21V9CnMQcAFE2+1T
xbt9wPUbJbKkKJKIfUuW5SvRymRQEqSZoYSkwbTEEwWyDgDR6047/hztquovxDGnTSWhiITxI6VE
dxCMPpMLtm3uVvj6Q2Qhh/GOUiVlKPfBO/afxR/3ybYBnXe4J4IlP5Sbaoe6NzjunQlERqIlH8Gj
tuGPYay6ksVvYDxn1/aAAk1hDmG3V4aXyrgPC96ywPoTfCGEcZBCOAZhEdQ/uyTRVjQAUz8DdMmi
i99kG+91Hs4Y/dlXboWYoqgBX1i6ArGMJ6WuhFGIvAmYQ71RnuNi3oNiZGdO0t9p5y9ZbAmlBrmA
MY5IHbo98TRwIpOd5FFzp6govI7TetPucjK2kBIlyTSKEkzRTNw2cHKwMEcblG/rd90eJ9T1wQJV
AhnX5aVI61ZxOSbj1oJOVLTYxzF/vkWM3U8Kb17KsPrlQPGsSkDmAqEmoyuDbwpaqEAhifhlqtAx
SwHYgxXjyODViVdVfyGJiaJzVohxlcSQVH6LxlOl75L6r1LYhQwmiop5C3zkaKKvHYDjfgY6skfx
ipVNPlo88MzVJOiXLJ2ltAG6kRBoAl4ZkaZaXQd23RGUCe44vplGb03i022vvBpIF+KYqn4mAGaP
mMh6dN/YSNVTUHTObQm3P5AuMhrXEtKZqYYZo0p4TcmXxv9K5K+3RayHlsUpmOA510ojpRMuTaxd
Yw9qTEd5DHZq7VDvy+/r8y6NCS1NGhZy4KOC3Mj9qad0YlGRcD7MuotYnImJK0TOZz9vA2qpvYzl
s9SJE8w7Y9bybgBcICgCwB1z4BWreV+LiSSk7wU5p0gjoTpaovlD9j+BN5jzaFrv1y7OxriHDIG5
HwZ8r9oBcXaA8EweJEC3gGsBQDSj95cRciGRcRNykwpGTOBwqySy+iK09epRLAT7tiKub7AsxDCe
AtNQYeyrcK+C6A+WmIDPq9EfFDm+C2vdMbTxEMcNkrtyACoxEImtsA52aTGfRV87znP7pcqy2pYV
405RAJQ1mPURy3ivZBpsJRTuRHVILCzznZsq2M4ZQI9zRXdn0K4NmvZQp+RzmponRRrvc6W6V5Li
ZPoAXTSSO0Hq3ayX9qNcP5tzkHMOzrGIj9RzUbT2qwkzwSmKyVVrnrugn1D01V9vXy5HNT9qQQsZ
Q1CBa5pOw2emtjEEY1uG7d4YB05t638op4bJThFQaSKLWlT7c2qWVQGQR1fBSCtKg2TfuJNbo9Uw
vRbA8QL24sPfnO0ikzG7RsY2SdFokQdKlVQ/VeOrqXIcyvr1XUQwNqdrAckVuntTTEJlK2W8JWZ8
qONo5Fj3ui5cBDGmhjd0J6UjQsokpndTI+21LuAspq0HyYsIxszGQJxAMY2AnJfpk1EbL+E4HKax
OoAi/BAp4idg63E0nHN9bJd9imtT9YmOjoafemNm7qVmtqRB51ze+nqj/utobJs9NPIeGL5YPW4z
CfgoZeVgfgYexPymJMJT2qLQEw6ffSO8C3OUtmQZHeJSOOtmfj/ryt0QTnaQyk8D0Da9v9BREKRr
BCUaE8jyvzemzBz0A4KE8swwfZKqV1F7JCMPhWi9F7EQwigPmPBE1LGRLdR4I2bpVqQzpRQpMNv5
nxug5pV2sQts0RJfuwO23U/a8387JaNaior3HJq1oE1Tn2vMnQ2fWo1j7KvJ8eWMrLMse7PwYxkv
Rm3QndxULNPQ0FPUrM7gVrWUtSfUQhaT3xmYgy4HDOthMJh2yUD1mlv1tnFMr78TrfzEg1tY954L
gUy6Z3QANwGjnw/EefMeMDSb8D6xG0f35g2tT/K5krkS6RUs4kIKvybVUkUrNf45AsZP29h9DPw+
CUNE5ZfUE1913ub3qjdYnJLNAIusHZMCDkgWioNEJE+pSxdptHNbGdfPtvAGzG3qfqy3hBa05XN7
zB8ovQJd7POfqiMGpIBgxHuZrh5sIZC5zMHIdBSa4byl1hv11h7zwJLqH7ePxYkQOnN7mKgBUr+E
SoIc7av+WYh50OHrbmRxDHrMhU5Eg/T/WLuu5rZ1JvqLOEOw45WkSEkucVwSJy+cVPbe+eu/A+Um
omFGyM39ZvymGS8BbMNi95yxUkPcCqWrxWOksaCmOCh+cWCPU2hto3btzqXdPqIrHkOUonYF0QK5
cE6TcCjLmsGBoEEhNw9LKMiFmK99VRlZrY/zxW2ugGxYRl03oA+ldZ2Yzyrp7G76EJnvLp/Vb+5W
54DEeWQALE5RXCHwab7ynfEBGI+MiAim9VbcACVaF+99MUxZmwnsSpruVOkpyK9p+FZbnlNN2Hi+
6YXPW2hxLbdyT0dAz2MLGX8le3QG0h2YKiLPRPd5tdjq9xKVn8wZRUww2yZGgUlDTeCq8J0lMk10
M41K4Np3QBYdB0dVjmR8FBzbtgqepXA2ViyNFlEFyE9see3iTANwIxmvU+uGX80ZzjjZaSIMju0a
oXmWytldVYWqbEZIMtmAjzwBJSIGwwkQpsBchRtr5lize3mh20CNK5GcrXVxHo8Bc8WNm99awM9j
6IXe6Kcf5dGW3uUAAHnO7mX7BMZDryW4G1s4B8PC6Gt7PK+bs0dgF8ahRGjsj0cG5lz6OUDoDeBr
dX6/v7zgEzLhJVmcQbZhNUiGBMir0ZlBiG0dS+ALE0/ZJR5Qr/zCra4H4HIHIOFpdrkPoJXoDYMI
LW5Lb95XtzrmQi2A2nb+eMWY5iuHQYV2TnrXOWCEEUL0izSRs2kDlIokVaETjEptvAW/ItBzwgPj
9609A6Bjwm6SzaTnrBJ844ysNmNcLZDYufD+C9x/4mKyDY2M7df2IMbXFlg030BjDloY4x6F60hL
bCuX7F55V9LHy+e+7Rp/qdgrghvMwaaVZaHQ2d6b1LTjvLepdB9176bl+bKo7SGr1QZyWUBS5k0w
gUkYKqZ/GVRQK8i7JbLBgYfehysNdRrDA1ss+VTdgt/+70asLAXoTmBbAN8Cl7S22tA2iQnxPa2+
aXX2QHPJqeXqw+VlMkN5ZUgrMVxyVddqmzYxgNwwnOcN8+1cPRFL29do9kNpwR7DfndZ4HYsXUnk
9lUNJ01dTDjlGUYH1IbwrfJB+pYrtrqb90BwESxwuz1mJY8LAlWnSEldo9OPBYHsa74L8IaJaeCv
4ifgTRtYieI8fyOb8Zjq2MwcBYWgL5h+ul38VbCDm85kJYbz9nJeaOY41OilupGP4b4AmZUW3zLT
ZkMe0mg3oxO/FwgVrY3z7gn4dyONdfp1nuUzJErmaaf9l2q3OJIPlKMnIrgibgdSMHdZoDUBv5rB
Oc0yG7pQ7xDVYIHUjvcZhgiA9/zQu+Uditq+CMpju9x8FsjXN8wpUKeix03jn3TIaSp3AQbMnuGc
xRUe+JTPjMjw/vLenjraXxvhr4Xy9Q7LbPKly3F7a9z0FjgmHtB+s8f8PscED91Zh8XXb5nOqjv9
yMgvo4+M20WM/7mtWOfv4JxBQoCtNJUoEMcE3ADaXTiLtnhbi4BWCZYakKPxiNIB1XCqBa79XS7b
YZratLyrcAm5vKHbBSRI+CmGSw8igy6xuUBzOmwoy2vjY/fewPSo5HR2/Mjw6sg36aALLHPbmZ7F
cgrbYWyoAIcLXjRreTdhCoss17P1ZdB8ra9sjJQ6gnWyA3mtOL8E8kG+j9tEKfCYCYVl4CiFO3xm
s5zUB5nF/q+eRc6bykd4KR2k2QwhLAU6M9HejAWaG6vd5SUJFISP8BlJU2OyWtSFhuKwVMUh1Zc3
pNAFYn4Thc47x0WhYTSlyWKAIYyXLMztFiNX01H2VAeUVwCucy8vSyiPmd7qMt6HCEEhA49Df+hX
DS4FGEVvZa905SsxZMjmtW51UmyTV8JCoPQHcoFK+myBgLICLfpgef2y3EmGIsAm2nYZ533kYpGW
l3G7sJtHWqHhKXlf6k+Xd06kEFzcGeO5CZea+UYogyx1NpEDpxYWXYUHxLkMcxhJkKW4CieojwDm
PnoIb8AKy6CV0En7Jqz9y+vaDjbn8hlP7TYtUT/FTcY0kHiWvNccVuRNnWrG+6bko4aNu6JPC++y
3M39XInlDqwo+7pdOuTp9fiUavBKHXpRQSd0Wcp2n9VZzGn1KxUERGAKYgF0vJpvmoP+GbkK5rC1
a3HH9/bBrSRxC+owYqF2CWGY/cSjwNPA7NZuxqs3exwWFbW2s8mVNE4dZXD8AOAC2zd5xmyzUtBg
6zfttfoUuyKnsWlbK1mcSkoWDbMCpSAAS4CuKAAKfmb8N204XYJWx9RIiPeJgipkb2ifmq73+4Xc
drFIzHaB4ryUU61yJUdOY2keWyThmh/Mdns0blDv8Qo3PSrvzL0ZOBQJDq6mdy0g+I+4kSe2si/E
JFCbAXP1HdytKulIg9dSlHaj2M4OFsoU0m65DR5McJaIW/MFB3iaIFitOumrDPMrcPp4st5VFjDc
C9FD7WbKsVoQF8dorLQ0ikx0yTc2+YJJtLfjN5rbi09mjIYtO7asEsy6DAJBVPHZXh4jHbQASgfC
9pdhpjYyo+sV2MLcXmeZbo9ENP3DbPdVfkPPEtgXrDawnvqy6eMQ2QBo/VxziogTkfxKDurPdTKI
kLa2K+YrcVzcHNJy0CzW/tzuAn94Y4GKqLKZitQuAZiU6rCZ1/4NAF2d6Y1238u2yOR/ExXOK+a8
WavPeVAQ3I4nT/mexbvCneDQyuvhXbQf3ekTg1JURCXL7ZhwFso5tb4nvWo0mCApUhkwBYY7DWjF
VkXT079x1Wc5nEMrSxn8eQay/+k5emRwNZbbe9N3RpYjhpMQaSeXjBed1YA7FZZBJMDdmZ+y7svl
GCcQwBfPTUycKxZLvsNsvFUKyVfC8emyCMHB8Jx187IQc2F8NAa9o8tVGN2buQiPSiSDucyVjSXF
hK6+Hk6q3aW35kPgjz6gMNgTAChJLPfPRku30TvPpmZxvkOd8n5JKjZ5OSrRtRmWEeiryuTYx3L0
bNBKn21Sa9SNdeRioaW/M4FYY+tLupuDgqI4VXTZAyhGshvADHwdzQSlYNNqXbR3v6kr2tq1bBKb
BCCBAqg/iEBmLXOHsby/fEC/yXMoTtoiJthBOXutsigYxgzZR1x1b5sAUI6p0uzMFLXdILyJB/Pr
lOu7RI8O0iIcvNkeQUMfwk/pnOFGuFIsQY6ZA/0BkovBNp/lnfQ+P5YOu+mmh/qZONM77UuzKw/t
Xf4GG/pZsAPb+nP+Bs6olYHxbqZoSWL603kMjx/AVy5qUnY3gu+T9Q4L6+lMPV4HhrNQzrjnOp5o
WGLyldXTDWTO6DVns9DsiSX72O9FA/Pbtv5LHj8o1ipBXY8SKkPoy9hlqOwFmqCd5zfO8SyCS02o
DvbShHG9aP6MHgU2DOPGeLIY3hnefCU6tt/EurM4zuyXqrLGaEFGBjirwR0NWztqrNx0C1x6JwL8
49UEByBfj4UdPtND9hwJLkDbmcv5AzgPkMpKJkusX18jlVvnpt02+zAubSpfmRFGKStRxyXTiQs6
ww+QIevLM13v0OY7EcdsLKcl7xpzscP2rUK/qXB6hegFcjt/Oa+R2c7Kt879pJvaid80uzbzQ/tB
Wa4t0VuqSDc5F0SyrKVkZBsZoacNNMilKTor0To4P4O+YlVKTGR6OsbKpeFKDlFSa59DSpzL3kS0
Fs6ZdH1HaRjCnVLpkxR+mISlwc1RFVMGn5IGLlTwwHKeA8iLaTQYGESu0Qy0ACQpTu2gsofYi58S
QGBY16av4124fh9C898sumOV7iIqbW/p4uor+PYnbRyGQtfQHAEoo+vlGjh+yV37PRkcwIe6xgGT
9PK+RY9X/MjwckTY2ey4eEtYS+dcjVoP1MrBX+9HibwLjJsy3YdZ4wE13I8iQX7x+kQ1gwIjDfRy
6HuXLc7PyAWGcvC+BTbRznyXyxra5kSG/ToCvRTBeZK8M5dcqYPapyhH1iH1zUF9L+wmeO2vmBSg
05saMVm0f2nLna7MUjhGja+UmtNGw6McASw/ptrHyTTuBzRs2EpM/nV57aVQzh60WO9JQqTaz3pf
q3OnBij+ZYvbeGV5KYIziLScZDUaIAI3SAXPSWxyoLgygXiQPhLMkEeiKys78Zfa90IgXwuIk7zL
5wIbOTv9rnnM8T5f7drrwK6OoSt6B99Qv1MLsyGbIOzE1ePlqUVLssyLGVfIDhNnUIEhWT5f3sAN
7YNiM8YjAx2or4AAaTv1HWmrylfk+TEftSMNuvs8FxXGt87phRxOFfpRjdsghRzWkq0PTgp+rxRo
7yDgkGKHzQ4musAbb1S7mNGe18btXtUvoZEYBSYG4SynA7Gnq/mNfrSuxj05XN7GDfNai+LHZ82i
1Wk2QVS9qB/KJXFlefomR8XRXPrHcZgf+6HbXRb5my3VKFEM2bCU07vcKjxPshYW84AtbUFiK4G2
BnAG5JZhYDQyWmVCV9QZuq0rZ4FcqO41PUziAgKtqX8fmvR6CZTJDudJ4DZ+c3BnQZyzGkAGMgKA
vcKLIvHYwQWH8a4+/MnBbSSuTEnOsjjFDAwNaY5VVn4S3KgeWm3So7RrXT17OPF8e6L2zI2G0JcC
Oa3sK12d2hGLY0gADCBsTO8Ao3wHyNRDB+hbBtY/CcIY+5+c01ovkh+NbLU+VwlgsE/PA4WX+tOR
0VSLJt9EB8cPRZpRIZs9xWb+sLjWCQ5/anECZeThpHIzUvWgY8pY+op1U027RBZAIAmXw4XmZNC6
qTZOy5nc6fBjOUwPCz//r7JYKFhZc1Mb07iw9Wg+1HC/7DXVZXeY4Gre16KWu824gvKOZulsPIYf
5I4krVSWpIHXXw6RDM6lWQh4sREnoXJnEdx6DICMBXJcM1UgXob3DHQCzF81W/FKbwyErw2/8YZn
eUxfVvs3h8mcwgH/UPEKAzhO7phPPbDJI2UfIzLX1d/Fl7NIzh/KIPKT5LKtTq+wP+NLfWiO416k
HtvafhbFecRynMNSHXBgc9oe1Ejfh/L4GBNzfzmmiMRwzpDiKdQYShya3HT2nGPGvwR47iS68/3G
sM7L4Xxg18dFobCd+/eR+bKqA4b3pV6AHnlQlQJLqpObvlddEojA2ASqBxa+lyKWptPqucLhaKnd
7xTHpHs8hnojYCZnV6rAMSCaAf9NEPm5gQY/kqvWhWksITYQPfGOBLxQRh+Ex1eUrdgs/+TLV1oq
SH0vKwe4vl8u0xilylRYCpd29zR/m4U3kSW6WYpOi/MaWWBaTc7SUYbjzLr+g/AQedRRuuN8KuZm
jjA4CrTR4N+ySTuDLKGFiozOz3RjfkP9AHliKwjEQlmcz1BQJwuLBgtkpb9/F1JE58X5DDnPFplk
0JGpG+08vp4yEKGnIlsWnRjnMmKjSiMSYEFN0buZBtZ1S5AOnvqAXmUvyE8sTdfByMNDxShS2g5V
01e+qkw3o0p2epB9aTWyG1DBkeblW2paD6ZlfOqq+Kml6gMK2eiwC0JHLdRbM6nfdE3ypjZHl+b5
TlarTwHBMFqUeNaoeOilQbES07hkyR6zpP3eTfIhSNSDVhV+kyef4lBxZrV7BsDE3ZgE32a8FDrN
jOqLZmCiu30K1e4wDKrAF29ARoEvlWhgRqWKoZuUc5ItwNmspAC24w8niQeAPcpKDXCNMtSnO2CU
uIB8kVHtSXxLNCy5daxn4RbvNuuaAIOYTLivmfe9BgyDh8uRZtMQ1gI4pzmjFhBOFgT8n4wOrErg
lbVMDQhi3E6qpKV5ZBE46CQdnCQLH0pdAhGZRjDQJjeDjUvvlRZKkx0t5WRLU+w2kYj65nUVEsep
4BgB9E/Yib50nymd2kGL9Mrv5SNR6QcwaH1PJdB2R+H95b3dlAQWY7CGU900+PGUQov6PFjmClgy
GCyiJLKTqHPqkFwpsipC79g+SBm0h5i11nER5TaXdGnadWbHLmvz6ZYdHJbb+gCW0T0VmQQLMbwn
IGdZPNEicC7zsZwgi1URAEvFeo7Ibe/OroGSwglO4fJWbsb2tUROTa1Ui1OJBVrNH2tH2dW+5SLS
Z6yf1Zn86AjYJYHIrcx5LZL9vspkE7MyZ8nCInPpIR4le8pzLyjftcqVFX/Mguuosbw5AqSt8lzk
AtURnSZ/M6hJ3AEAH8JZZ+GPq/dy+6NmIspphXvLBXstSrseMJTMwQWoeuI0S2e+W52mqICx0VkL
G1zpD2eDdT3VWV3j/JjTKeJdMO0Wb3FBRQ0SKnSSafeLI7ud6UgHWUAFuOlQV6K5wD/QRarrEKKT
8HMcXxvFs0BtWDi/ZBtcuG9mIuVZB01l4WL4uhCvQvXE9IZqn3ghMnp0YDQo8rrSQXSSW5nGelu5
HCDMwyKpTpmGdFTGD5b+ve+9y8tjXuTS6ngvE8mJFbAce/AYLdKwV33NU/ZCOFL2qa/lmKqpU5Rc
ZZ4Yxai6oMyyETdjJb5KqfY8mNGTqvRXyWAd4lCdnudMBV2zhY7lckhtleSdN2vx3SxVb1Ut8AhY
P1Q5OTSkvw6NVvDOurnTBHTf4CTCdA1f81MXy4rJOKDqYdyq+pVKd7EuSFFFIjhFzQsM804UOxBS
PN8GT30eo9tScJzbtr9aCKetBU2mbGhO4R+DUIbHAHyVA/iYDQ9zbBgoq9zLCrRt+yuJnJLCzxBp
arB1LE51X+WPGfhhKGDCJCfWMevHuqPkDpYvso5Ny18J5lS3IvHShUxwCwBmUMTYUfjt8toEEvjy
HpL8aegsSOg7cHa1tyMexC9L2OjsYsnoL8XjK3vG0OWjBIJ5Hyg4b0Ez6sZV6SwpoGmC9qgapjvp
+j4uzB2+5ECLFKRaUWpXCnUMglaWKQgeBV+0mQusvogLk0A5atBlj1sBG3epFuAUoBAIDaoXUPz8
iQZtOtiVQO7+uyx0KBIZW9BN1O5qPzEmu84CZxj2+vD5P66OHfkqCRglsN9pJ6VBbPxV3Gd89H+a
6bBM5pXnWy2P+YWVxMocWg0cq5VfGeoxnPE80wQ7o5CPKkDmh4baIe1sSUodYuqeQuOdYMXMr1yS
z/md0DLjpNRxnqzob3wqnhePuOZwm/vzXbdbdoXyhhHLCnMC0bo5T2QU46JNE9b9sxbF8te/fyVa
GxHngkijBnOlQBQScyfMP8mLP07e0H7TCd5iVes/OlmeKHwO5VqZMmgsq8H+o0Q/Eiw4OvZCJHJ1
gtjBT/TIqRplTQxHVJWPkXWfhI0NGgSBojDDfq0o53sxZ4d6DaR7S8Muskr5cpiu0vHY4grQHGOM
p2ejIB5up8SrezhniklILGuucJ06v0bNb8o/uuBs7995abwNSrOc1gOLivPHPozdMM5csxO9Kv8m
+J7FcKbWR02QJzlWxAaviAuSNFTn8dog+ePX1O337b/H2H5ZyuBsrMH4ZYPRWWRVwW1YP//RY812
PDgvijOuaWpoZKIOC2X/u+fQbcVY3bM5xdCTyDLCVGYS/20tTyiL0wwzMDV5Sk6rY7J+vGX/4ZMo
O/5XBrZaF6ce5ayUBbiO2VOK7jUJMKfLxJ50gDIw9vLUiZuD5uWY+knFHeSbxr2SzWnKAnZ2JdSg
Kcy46+O0l7R/jBvz1mLjZkd0aamc0qRZI0XmyLbVku24fqadqD4iksBlf53SjBiGh4Q47HaJcTUb
qStwiJuJyXnPeK9rmFOXAlDth5tPCic6BH7vT1fAuHby2WOVCuBbumEjnjneNLqVaK48gve/Ss/m
U40yACi1w7gxKEX3jeRLDJ+k3/emc3m5Au3kZyxLretmygqHqvU5Sd4rGYbqACtm9a19WdCmM16t
jYszBu5fQVTi5PCGdBUuAyJo7WuVkFJZtIecG1lIr0iYpvtR1NIoOgLAh6O5mjvsFHeu8ZooqkWI
vMkJoGSV65HYNOYlhsgfVZ6fD9t/8nK52WBBVtvIeZNYztIiUU6ei3h1iDFf9hA8gWsq2/3BQ7DA
3jTOgRgZQAzqCBqJ7PkgZ7qfZZLorZ69GV7wGhrnNQpJtdpRx5K0Jno7qcb1UrVeL4N8JhldaQag
QB7YUYdAFEmiULp9j13tJ+dQZO2nd2ZnN5zusYqj7dg9Fpb34x6bzH9wjxVpDd9GrpbAzI2Z1vyI
d+cY9JftECut4TlH2r4o1YylKP+npOu8oTzlSJc2pTUw91k3+lU+ZX7QJjdNGj7+J3eic+6E4rqq
g0+48pe0dXrlMIImlsTPl4Vsp3bo6zBUE6jdMv8WneN+qgyR8suZsKaw6DOoN/DsAZwgcVPYb7Ti
LJFF9JUvoUkZU5rjceX8kMPq/8FVJmyS2Q50Z1HcFk5WKCtoh8PiENyyG637AgRNu8zu41gEGC4S
xTnluavrTg7VH7qOaupX5ShhYPYfK5tOs3R/VC1ivuO1bzmvkUv01FkZaShDG/PyNsZEUXGHsOMU
OsIqJjDRY31ZYbbd5Vkc552HRS+nyMKWJhpxigDguH+l9mcBnD9WrIiUUQwBRavsulCxG/XtLN9f
XsX2plkKRXuzqqk81ko4RE0f6Ni0hMARhwe1/zSBYSfJ8Ow1vyfN6F6Wt71rv+TxUCsN4JWqbGCH
JMGW9WFHglpwML+xq7MMLrWSJW2RqxIyznb1n7oSCIZg/9k/nqk1y6VAXwLIOr/hMVnLTeGLOiBE
W8fZcJSNoTFOcBfD8p72T41wpm2znrNaC/uAlT+ycqI0NdOF81r+9D1StBbOVpem160R/QS+GeE6
pIFEjYiS0O1s93wynH2SCuM504KoEaaoi0/+HN4p9KsURN5ljf5N4DgL4uyUtADhKy1sG6OVqDGC
lztL9MgKb9apfa4iD5clCmzWZL+vzqm31FGZZygCwQP8MANMB/SLJcph6OR0okmEaS3aSC5t6hep
aGXCzKlKbJI89M1TCuSUMBQBy4oMl5+slfvUyJIMHi+leNgsgwM1pZtl1O1kUa4MlRq4aDaWWxB5
b1rFftYXUY64qZeY81B1k5iYbOfOclYiHXiK+AI82LvldAvUesHdiO3Wqyi1ksAd3qRXODoNEtCx
41jNh758ypIbtXjuqw9S+SmdUoHA7W6YlUT+/ADXO84L2id+PG+Wszuj7o9ZFnBqAlmLALIIQTnu
D39S19zMBs7C+Rt2TBa5nmat8iWLOJmiO2OZOknuJ9MNWopES930YCtpnOcPpMiYreiUe7A3+H/T
Rb2trCtZCmeFuZ5ZEetK+X/l9CtZnOvvZaq1WfrPuvJ960z76e0f1rDYd19QUJ6xs5yHOaoMKCjD
p0H7MStMYL46d1G5AjBNLTw0kUAuFhgjzXI9x0aysAOBPTicUZVGu5aX7EIPraGX3ee2jet4PGMD
auDjenlwnULiVlKxmbUBEHmpVm1Jrp4uy9j0mYCE+SmDCz6GEU1BkkHtuyXZydUnFZ0RCBI2QUfc
X0jSFRm5m2qh0Y9TebmiWdvkJhK4+KmOSmcCM6KKyehOFmzbdjliJYmd4yrspOMAgFvVYnGuO5jd
Q4IWoume0UTF9QEoI6LGBXYOrxRxJY9T+jpupnAIsbLJeNegF5jeKakImkIkg0t59BzXZUD+I6dq
azsxQnuuR7uNPl8+o21fsVoKp3KJtARxDRI4qPi4i6/qk/2yLFHc6bWpeStRnOaF1twNigHNi/rQ
mWLLzip1N0P1evVvOipWkrhYWQdBNmNiG+djfSqnw5x90tr3/3HjuGipgRWwVwds3Lrc9mdNVSJV
4MKkJMeLVo0sUk2qk7aSay1fi7AXmKtACl8JCuqYBAvFghbzoEXHQn9uxreXN03ZzA/PB8NXgHIT
DCBKwwzVGm4yfWKdBX4wdE42DW49me6Qx4eFUD+v9WPVB44VS8dUVQ5VKl0VYXc1qpqnlsOVmi62
FaDPSx2dPu6v21Kx5bLYmVLmZiHYKELqSgO1c7DEXF6DyGL40pLeKmWPycsfScvPV5s/e1vejAer
7eL8jAksrEntcfB9c1sHN5LoPLYtEmPQ6L9WDIWfPFf7Kau6An4sNy270g+9+amKnxtRyNlexi8x
/Gh5Jps17coAO1ZmdrM89aKLzmYqh6z0n3Wcjmzl/+lILGlpKLJzGeOn6kcNLFlh/CFNridCBMFm
20zOsrhYE4Gkk7YdVJjkxW07ZM96rL4rGkUwmLGZjK+WxB29NCVBGfbYs1LpbUzFAbj3Lhu/DhZa
KcN3kWU5s+kJNFskkws5Uzzq2TKyc8LbJ7Jwpzto3xLXcmtX94nTAACtAxVY42RPIpSpbRWxgH8A
Km9NNzmPTa1YHuQcmU/ed17aPquhqAV3W9fPEjh/nSVa2ekBksdeB4hI4cqYHZvAzix6SNjWxbMc
zlmblWoNA4HNxlFtp128m7OrMdR9OavdvBW8WggWxV9LTWkmpcRCagh8lN54P8vwkJFDB9Fc3AY4
C1779V/L4nGfUjO2JqKw6yfGeOad4ehXVLZBhlY/sbmF0bNAAw1aDe0Zc0rvQ3em7mXtFC2Vsztl
LtVaSaAhXTN5hXKX1rUfVB+mvBMYuEAVeRyohmThFDBV1M0bVSK2Ov577sWXe8nZWWdZmCZvIAGU
bwCXgU9sclsPvl/esO3qD4ZMLFNXNby7cC6kCCtZbggCVZ9Phds3C4SYs1/S4HkxAlAwyJ+KMXw0
8uxW1frOBhxg7hiVChaWrPIvf8zmpq6+hVsyePdSBVDLUNQwdy01OEpBJhgp2swtQIqpqLqMQMBr
6BSaQ9bMcMxBu0RuBRo1r5Xrwhkrcz8mZG+aY23Higiib1MvV2I5vQzAipUnIcSW1pUJ4t3EHOwI
t52kF0SETUFwjkCKMWGKJxiZVZBTeppn8oQgN+TKrjG+V2HoGNLHrBO1mG1GOIsCVwQ7SS1++KOm
6pxWXQT4DZXGdpQV75aa9C7VVEHGub2iX4L4yY+57GVlbIBjW4ZgbG3fVkZxrJLJxojS4bL6bdsC
NdDuCkAMw+B7rAHb3oHGK61P2XqJ+pKTePnNdM8e0cbInj8Hu8sStxQeJDJga9DwJ59efFenpalF
mqsSFF5DH0Nl5k4531+WsJmIrkVwES0CseQ8swLWv29V2lKJtSguqGXzmMwdE5VEoGUI8SYOVp7g
+fKCBEJ4FBa5b2hCKwjplMUduv084R7fiaB5ttzEaim8GQ29rEcxYIb9qLWcuI13cvM1lkFSVhW2
1D6Vi6ios5UQrAVyDkIFF/KPxGPJCz8tRidSBxCE3phVCk53UaVatImc0yfAzelSVqieyNcoux/S
zm3/6gq0XhLnzbO6r+KKPTDyBUYxCAvZchJrWWzBK0NKWrUNtQTnJR9zYOU4RbVn/WqtO/a+Clze
BlzCDAqgkPaX1XErG9ZUU1GoZpjgduUET6Y0dgq75yXjczs8BdE+it5o+Xt5BMHEoNpaJwKc2fYZ
Z4lsK1ZL7ZchAwglK5iN/qTEThEJBya2ytDrRXF5dpuHZhhKEPHz5MLjH5drRbI4/wRu2wlkV6eL
cuDXx2WPUXaGftEcoyNK/ZdPa7MGuF4Z56JyWUriOoM09rSq7NjcWeqobyU/90JvFqQzpysrXwFc
SeNDF/D6TKmWIc0q302AqQowkEm7B5W8IXJpG4k3psSh4cPlRW7bwi8FoVxFVamVYG5TnJ4+dg+V
Aq6fQZ8xSdB6ZkwF6cZvwstZGOe30gDDs4S9Ivx8c2WV/T+rDG6G5/V2cl4L3TNGWNTYzskjXg/A
nN2wxwBP67aHf5CkhMPQv3Es5/VxToySQR3i8LQ+Npsgf5zROB3Ep4lFfYcey2k3qn8wWLcBkaqh
o+EsmHMsSzwsTZnDo+V59Nyp9c3cZ7FNovrzWMagyghku67jW7Wcn8pw2fUmMNAT1R3L/lg0idMt
1UG3hucqKz7ElvawZP1hUYM7KcUSqCJCb2Bbf0nTOae0xBbo6ips0+ABic340KL5CIS23rJr2w/g
9hEObwi8IOVcFNWaMVBmKLkk37Zy5LShbl82o+0YeT4AzjHpTd3XaC3BFX3ObSsO3TT6XJmi59Tt
uH+WwjmkpTHTzNAhRUU1CneuMb/WybvKwPUgFsyhXl4QhrZfBg4iT2mbjDCfLJudoXyn6ddJJyoB
CDwsctqXUppaG7QghRQ2qE01GGngDnaG7kjmY6knqgmJVsU5IEsySmmYIS+pnpfgGXOReqMJVGGD
Uw3GqGlEJhphgGHcoloF3MlaA21ji4qpW3zBG/S8owEIjgPX72w4AuprwYHRJIpGazZzUQ3Xc1O1
gGLA37TmBbOqU4wrnRG+l/t9lFROWxxrJFY1jYGCIWoM2/bpZ4F82FoWxVi65VThC/zlEB5PIZk4
ydV8JbWCkLx5fith3NZKkr4MQIQAvlGM+XrTC/InJRfBs26GxJUQTklS3FVJy2rLgAPZNblxNWCW
bgk7F2e+u+w2NhDCma78Oi5+jn4cMb3XS1BIKaucpSwfMDuIJpDqdmh7VwnG5yxoPYrpfkq06z7T
b5UlfasO9Ggsul/KeKeOzF0YxDt9rvf5FHiGFH4rVf0zXquuAbOCO/AiGvIUqBjlolxnFJpEMuyP
1D2XYQmU4cyeWgyVwg0tdKdMneDUN93eapOYVqySWG2hwAApIDCcP2rLp4hcA+6nIbKbRKI+KpEo
LjSFVtwCWBjmI0vvWxktK0ByzeyUqjbpHy+f/XaGsloWF5VSQ18qI8ayBi/wi56BQQGlgrVSxZL/
1ygVa23jolQ7p/Iw1pDYuKtp0X+QFP6kIUboHbiIVYYaoDUnSDx3J/7oshN3DF72DQA9fqklxRQQ
rVBxdM30oEwynoJxk/ursPjrzHQ+YBUzrUk4QoiSV9fWMtmG+b2jy+GyamwuBWVH9F2hI/YV50ii
hKSf4wxjJGiBtJuxjR2MVaM2rtUiFjmRKM6YJVXPpnmCqCy6LelkA5u0aEUhcctjGADMMky8Yhoq
34RiJUPdafNUo6fd2g9x+aZMgfGnNx+UZAY0df0lJqqoarHhxS2ZlRtl4GjKBs/bIndSTkiSNr46
eqXZAIIhCly9NHetFHuXj2tr1gKyDAq8bU2lMt+Wgln3JJ1ApQpLJoAoSLw5PBaYQt4ZQDIkgApJ
3Vjb7wvNFbIjbJzfC9FcsAI1TUaNLmv81qjtAC/4qvl++teNzMCuprIM0kgwWVPUwrnLVJolSRvF
VuhLUbOXK1xrWiGkDL8SXganiZURWGOf0tDPLSe9VXbxLsXUaW6bNwtoMk6s0tSVB68WPHi98sMn
wQrMzWLouApf5VcteahJA8FUH53AnEY7nnvDJ2oY+3k7KAdwD2nACTNNH8ecOCBX+lL04Yelrx+s
AMxil7Vpcx80ammagVz+VQaXzXM4tkoW+UkZvM1qxPAmzZ5yOopM/9V19bTwsyQ+dTNydED3LSQt
vW32Njl0rqQ6ple8CQ4GGk/9uHH7686XXBHL4qsLKxNNgJauGuDIpDpfCTOHBTABchH52dDfzXp4
Y45W+iCVAWpw6FEbSXMbvJOLVHoKG8NypV5735tF95W62TVeWUs9/E7m8H6WJndI2toZtQndG0q3
z4dMFrRnMMVbX1fZt5qaqeIPuHKEz9EKLfgfaVe25DauZL+IEQB3vIKrpFJJtdrlF0bZbnPfd379
HNadua2CNMWeOxHd/WBHK4ktkcg8ec48ljlBmlqC5Ap6yu/jPtjw+FfZH9GIsPszpW7SCoVW4M2m
u94zId+L5PE+d7do8bdGs26/i2BKktpwmVoaeWM+nheq+Ia8hTMTgyhxLEIQBdrYee5bOfIMBW2K
6jlj0vc+fVS13GvZuJHAunF8GQGyUcP9Ar4bWbySzaYdmy6r4g+42aqSUrVI001QOV9VfZgdbmED
xdsMSr2fDAoud1SjiiQVDEbqnxaJa5828x7qPT/18AeRd9OY/V+B2qtFpHdANUSYplOR2bDVozAv
4gKSUkP5VEiVHxr/V6jWhwngddDbQUElKGLBZbqk5RJBIy8yd0qsWGER2sWwpTCzhnufjxIGgsy3
YpiKAhcnvN/MkVZaq0GdpJ1PRjk/pAOeNgnx2DzvwXvn14Z+UpXc+9qjXu/Hz1aFBQtoSZZexdhK
877XW7uCjlICPZZ+lkDlE1lfW7uCoGMqTYOgRodnvo71EmJeSD9MwyznOY7ySrr6HTJuoA+Lfb26
CyeLOWuEr6l8jO2y4FvH+0r6Q7Au9hz1E6PoDYN1sodJT5Wc4cQqxCTQVbCJ2yyr5uAxgMAaXwN/
1UeuauMGu4r6P76BmrqB+FVWruKhkNKuMqcm/28g4/+rA1S0JSwuZMLTXgIo+OKFMZ/+Rb691ZN0
y9WYxsW4hDBornoqwdtgZY+6152pn1qFv0Z40UFeOWfsr3fSjdNiGjLK5jID3JmK7de4ZUqkeaZ1
I4W+4nf+6EY+8TdZgq/s4B1Dia4bOni+TVP0oPWgZqNR5KmnnLId5K3sJuaqicLYmo7D0yPmGrom
ELqjKw/BwFb59Io0yhTsC0tYxEZYxdClBZGE5M9Wfo9Suj0cKj/wdY7GosM/UEG/8gmCTWEpWae1
BZCdQPuD82b8Y7j0wBz2ojkh7l7FQz+Mnf2I/iIbMOLNsQr3vN5DEo7GmOvRAqEZdJkeV51kVKZB
7D/aw0P34x8Mdh3MJ7crDFa481lbpY1GMdgZJ7J4VuzyqD8P2LnlbkD9mG/S420ZFCKAutLrXFZh
EKXp5xX4V2NFs2/r/i0eYntLLOGDqvSrAa6rfRHUpIMxKTL9mFVilX7wsKYbYl+x14wrGBJ4vl9+
xp7xUK9Dt2XKzRNQh0fTYm+VHRxLP3KYPdW8978+wlcZbnFvCykX3SxDxYygxKQ+xI+Gu/jkbW1A
CqGwua0Gee14hYUWrh5FkQd5KosUNcTUTkwXPI9OHzZ2rSHDlLzO8XsU7s3muZA3HlEfaJcvVuAj
vr1YgaGRpVyKYHllFZG4cajO/R99P/wGF4wLZb7oXdunJWj9M595INt3Rl976162NLyuEqrCfH/M
0MV3sHlRa6pj563M4IsdwZtoT+FjYw+25rZeB80f6Yha3B1SqDy716zprwKMMRurfhVkf16Hj11x
8RVGHYdLMmM/DqgTl6/dblULqRz9SQE/eWfF7qZks8g1YWqIfUHlC/kfAxll0YdHi6anwRBmXjui
wXRpQVidzJNVxmFkFfG4L4zwW5XNB1QBnEjt3r8esJhsMYEox0VsmHg/axQKQZ/PX0l0oERomHts
WAUhoxrsqMhe24wtqdUpaAv62t7VGxn2GNI6KtXRDSZ/vGwv5nfUqlqaqjL3BimruRIM1B7lQtsr
/VaJ6nolP1kSizkxxFzDhBQ52k+zsONB0+pughD26esB3Ti5CiBkyvqPol1nWEBFDrRytuT/Lo2v
kij/anrbpEde79PPZxW2oD+ApTIVijfF59UCMR/0Gxhdw7PJhuq2Oe4Cm1nlLvPj/oBekI3jIF9f
tjCIgpTOIFB1nWFZlDYOzdrIveWX4kIkmjzm1q9htyrMQBrXKVESNx1q5Xb+1B3RBAdR7Mz6kMs9
bwUb1zv186cIsYbUGsEYjvgULer9tNPcsNbculbAXJVuvamu8oKm9tnYek1ebFMznJaJFDDW2Ok9
eQWpdntP/VU0VOf1c7pbnNqdoH+3rR50a4kVzDTEwIzVIQg3vtx28zRBNRVLvAC6QvlA+MBVXuPC
h+TfVqR6fUrQkHdhTrjvB1UexsGQci/uJ0tbprtaZm8bJ+SmDUaAiwWRHtKQwmQqg1oErRkV8Klp
4aSLJYNnm/r6rrbD6gQ1dUiwbjryWzsXGd1/G10/6mIFDRN9UkoAo60TnZVf2cBjv4Z23K+R8aLh
nTPbCS9+aAnfimm2LAsrGA7taAAjCXn4jv7K9fKx6/p91TZPU0pTDsTGtHFKr30q1pCpFAlQff1X
fJubZGQsTTHUfDlWdMIroPkxLO2GmRsRkaJr8DvIyQMCd3VTKWxsezJNBWLDlVWwsNHnuG5N5pVu
/KRtgU1uHfhLc8KBp/XIemLO6woGXvQdRTaTG0760rsjYvwqBNdN9CKdt07E9VsRZ//SrrBd46pX
kmDBMFdmouYt/tEcahtjhES9/hN8Z/zr43HVB7f6GjRT4A4GJBl3sBBooqU4k+J0KT7e3OmhrNEG
wOWXxO6+tQ8G4QuInwj4tKiFTsljsi+O0vN4SJ80C21zP0jsbjWSrLeIeMtcfpBwy4ytUYcZrs4P
MbF0H3tgbfaj/RYq+ub6Ag+NXIuqodwjnBM1pKFZLDJwsMaAzophZvt2Gbk6GOmB1mQLm3/jAYd5
vrAnuLpMpY3OatgbXDDv5LyL7runYPZCJ7VWCFMMHgXj+A9i+3XDiPMJNR2gfzQdXbrirW2iNKLJ
qVF4etoQznrtPpyh0ZxK+qldOkfThuSxYAU7KtP4UDFU9MrZq+bwp6mlP7/ebFe6Qutmw15D4KVQ
aAqK9OcqIsq2rMz1UAFcdz/faz/x1nMLnZO7xiosZeRbG/zWOjMCPQygZ5GrEOH2U2n22dhFpacl
wRsBB5ed6xIALT3KXl24xR5467JhSINSFCeIpoqTXShVqchSUnr68DLDqBSU7sYc3rqiL0yIL6a+
CUKtNlKwUT/oe3BEKwc8F6zJUV6m99zdeojKt7bPWrrTNCYjlyy2wxlzgG6dpCiRTBpbtzpHvzBz
xRr+Lbs5tcu9jBYGhedO+7IuZfw78o3XhuZW422lB25Oro4LAO5/TTgJN03WNDRt4rr0QnoMDNAt
BFs4odsWIALETMoMyDZ+vraZsRgA/HUlSnrAzBYR7/LXr5fv1vWM4Op/LIitzSwHHWgsw0IF0hS5
vtcmmbMkt5NsV0XRhnO/dTVfGhMmDPXzBmSFMJYR5gZa7lat6g+Nan89ppvH+tLOumUvop1iWOsD
TVviaq52TberwOk6WIOjxtwonIRHDgL1jXhAuyqnAKuGZw9wcjoQD1dxR5blIVKT2A3YMD+7UfP1
BCrlYV+dG1pObypqO2hqwBouUXiq2q7lZoL7bdJP2sB2PYmcRjZsFiV+qdZPRDJ9tYp2pi6dlmlB
F/jEuzD1l4n6ypgeulg/5AbkreR6sLvasKb0z5yklooXAM2r30ZW9ryMkvtOKh5BRVzwMY1wRvrS
0kpCQcU3IeEbdfumYju8eUHVD75ui8yti5tov/7fJhrf0qJwViZXs0BQiqbxyigKPo3N4xi3jOuy
qnGKxpSNBbyx7TGVjAH2AFY/BMmf1y8LKAlks8f6kYWr7L3JNnb9rR3yyYIQZZBIigMWD6XX9Ja+
z5164pMPtg/Ql4BX+3cJVdItx39dpv7YIH+PSjjMA2kpnVebCif7ape/NtiYsg7609xSbf2UPFJm
RfutyPHGoTPQjGGiCA+KpCt5pIWp6mK2M7wUi0+LYfiy0j2ZRPW+PnS31kxDOgMhG5whFf1yQCK5
hYYXbpoi4HMDXV5lK1tyKxaF3zeZjMwMmsc+/v7iXEtmELdKsZS4rtU9cfDuliGW19qT0571b8lf
09t/Mqa/7a1jvrDXx/pAtBlTZ7TJ45JBhrLEQfnaxq3luRyTEPdFBn6/yGCjYD8b6MgQtvC+2kJc
39zwl2bWsORiKKFSTAuY1RABFDysrTnj8xESa9+SnyblrOH0vbLSU+tvDO5GcGBoq5qbJquUXil6
y13TLZoBs30Tk5e2zGOH6rVdh51d66PLkuxuGVAiaQ2Nj/XwK5fNcxwWHccNQay+a3UHj8fYHcKh
toCE8icleek79hKgK4LnSuuCrN4JNf09l+pz20oHPR0VPixZyssB9Z9g0PaRBqCPqcQ8TmObFnG4
er8WG3T5KbehxLOYDcBG6t+MxvSmkgCglrXukKeHiCwFR9EBSml1C5IvMykPA1KHfEAt1jcJ+uVr
qZy5SXDE+Cwlj1/P31VvOQJUEz6QIB1K8BoSXwXLUk/mCNYOTz9ONkFvOWbgaX7tPdRFn8KSB08q
eIXlxKqfkh+Zt+Wz1l0hxOqfzAu7Rs/aOk5UCQeuMQ+xGZc8r7vv6ZK9dUm8cYFebVE4ZHgp9NZi
nAqRDcFY2wamEpUMA4rQhip38y5smHTqstHtje57JkPzrALIpwzuQYn9LinGQa815OLV6qnOpa3P
Ebeu+DnCJRRJyUimUlLdlcUGIoSAJPMVj9Hu9EPokk1GrTX4uZxr0Z5wJTGC4oaEFJgb3ituuQ9Q
vTP2nbWKgGzlZK6CaNGWcBWlZC7rPA5UVz8m51rDfTS48p/Iojx0UF46hs/LfcZHu9+hGRNljhQ5
qc3MgnhjCB8hMjTUeZ5E/TrB9GlwoS/FWysreHCneKMdHdYEw6ZJ8fEgmhQC0L4eUzUZMMdNyamL
E3sM92vDJIl5gqrwPxjkzV2EWjvyRChL6yJSZE7mWVF6WOy+sxltQmDUdZDoa3fEXu1tRaHrwl1t
ogtz6+dcuHkIkg9zUGNOyV5zs1PsgZ3EIf5WTkR8NXzM44WZdZ4vzOS6AZhmi1EpRetF3WJX47Rf
ltKpB9Nre2Mj+SXekaI54R4egFNpmtDEdp3UQ1jJrgq227ndSsFcFf9EO8Jd3CVhN4J1WXMjPBRO
gO9ZgZc7oaO+IVNR/zD8+hh7OuXxc4i0fuhOCceTInNaas3+1iHdGrTgDsNkQmo/wKAbzemM0FWa
0jLTxf36hrl5CC9WUvBy2RTLxTRgw7B+PDToQ1DTyvnaxFX54GNaoQKqINViKldJ/DZqZyaN8Dby
Q6Dx9jX6PQ08PMR70+6c8Gz20Jbi/0p8b11gV2ku0bYwi6wwSQJSKtUFGdafJebVOTnLVv2w+DHO
fRRbyuL8gyzFzWN/MWRxWtskL3QSaTC7erbIQmYfOn7LLnWikw6pA9WN7pv7ycseQhcYRn/YCF1v
36YXXyBcJybWM5TNGMXiVR+Glw/gkvAG3gErUdoFAPLWf7RhLywKl0qg0inXeywzY8dO8w2F8HKM
+cZmuunh/rYiJiyWFUQYKQkKXujWsaHm44VIDkPYDlcXW6/nOxk4n1WL42Cc9Y2tfPNMXhgX7o84
rdplSrGsOtoj9bqHpu7rMpkbY1yX5sqJX1gRnHinx2Ejg9TWHSnAi0yp+GREqhUVdc2naHisiPrQ
GfVW7f2mK7gwKzh1KV1yQ4mwY7rlVeog/zFujGtrT2qCH5dCMvVJjIGtLKXkiEzGqkZoza7iTC8p
3tybF/46VV9N5bqgFxdVGpQygOGwKPmmJzuL3/iNM9qr+94Oq7acjSY4G9SdioEZsIZXDaqVtUeS
FXKGxMJKuIn7Hrot91usWrd2C/KvKvLpKIVfIV6ZkqHzJMWB6Og5DCNoD7ZcmyYrUF8jWnEVutlf
H8Fbh+DSoOBZ5HJtV5lTza2iYB/G1Z+8qnKOCHz5D07bpSHBoeQGkFBBC0PAA/ltSXouD8tDMJCN
fv4rsM16SUA6Gh4Js3hNxzoFbCw6HVPYanyV4WtBgaNBaQGsUH7s1A9rTQRBols+N/vyZOzXWlP+
FD5tncAryK34IcLJnyJCc73ABsLpzqwBzMtVBrqG2thNhe5oQ3Sn6PoL6dqjUimPQ1Ic61S/71Lp
PIzA4Sp9fC9pAd6pkBwz+3wjDLsqeX58no53/ErbfU2KiNpV06ltvt4p1S728x/mruOzq7vga/kH
CbObG+1vc2JloaJRHBcU5tLG7YO7IL6vSWstaAQNi8Bt8pd+2pcF+IMqxpsE6lylzlvEYugf3fJc
W58iOP6mbheo3a47BNXXMeXtsXxZERAD0CY6qoFKaY3+FgjsCkwjzLcIvwr7LugkDR55BVnOTsvr
o7obHN1FRO9/fahv+mZwXf7P2oq5NTNBzq1JcdiCHyvQEeIbP2Kn+/CW5bk7SufNzS5CvcTRCbfB
rOtBPywIPbNdt8vc9eW57iVy2MKS37rYLoe2Lu7FJVCgeFiTEfsIvM580b4b4VbuYsuC4PgzddZI
21cISmRvLBfwxW1xa25ZEALKJMvNgQwltkIuHaahsLtNFoOtPS749Uwt515WME158m1eI/Tg1BQ/
v95mVwktcdFFnz6VSb0EWPTRAq3tY/7YezhUDzEEGfOSSw+KhXRWx19Ud805bPXI3Xq3XuwEkUcr
mstVFyHT4N2LQ6mwuzrJ+QzV3ko296q0Vce46oYSRiui7mg2llC4hL21iWF9+ndc2cs28euN43vV
iCZaEm4OqcrTdGmweOuDI/Rjv303Yk7+rELTBuDZd72Np2rhzH6BpJLsRof4VG58xP/ir0zwiSuq
CnIo4aCleAC06VijtncMvMrNvcqZ3YCv/UtbdeDbV6X+ty3hyJm0H8uhAvANSYfcaSJnAQQnsnOr
/aV5qh3v4mfFi8+623hbjQbKOpliVImnLNNlCAhfwwborOUguMZk4w0SHKm7KkUGHhgBRyCCzxRo
7ZUIBq0xtrQPTtTqrO7IEg6tUZcBPtvbSHD51T48abuvj9etCBRwUuB1VHQpo6gr+FRqRNRgMdxE
F2l3OVTk+YxmcgeYWifTpB2CnJNk1Avao4sn6Aol1sDKozF3EaRIGAp6hgG4olEs9tfftS6GMGH4
LCbjP2CbB5jwsweu8mKGAD38Y7Ygr6ful0J3gyi05uT5a0O3toUBdAUK2kg2oBwlXNRRs6QzTSfN
TRCCjyubYeg0P5mTHcpdclhhQ7WLtNujct4kELvxMv1kWhikPtTBFKoDwhVz2g3yss8NiVhZzUZI
oDfdodHSCrUX8thMij+GJirBuvY9Ddnbkgf3aZ/4NGHvWUt2ad/bkdT+RJucvLESN5z8p48UHnk9
CoBZ1PcQOh3pbtC/M3SrFOmWI7hxQGAFBJmaaShrEffzeqt5WOl5DiutQyzywTgWH9UVNubOB2Vj
099w6pfGjDXOuLjecxZnBRqANRedt3l8n+Ujz0y0ASepQ+Wnjf217p+rnfz3yAxhf3WBHMggHsf+
2q2o/BYJwZUOS+apG208S9az+pUpYT/JZWy2+jTCVHSo6GIhHHa+Hs2HjP1XJoTdMEthUsghtmz4
Pt11d8tdMvDFJsfpDnUV7Vf0W4bKvGQ1TvOKIkwMnGh4ru9iPGOB++1Pawdgf4q3n+1rqPHVd61T
c7GkY22US5BglucIKdgCsaHh5B661NzANqzkVfIyB4B54gcQT/p6Tm4fkH9vXUO4w7SctEk9416Z
ZWVH4+ilkMguaTbj7a1dK9xfLfQQ5WL4OCLxOxLoeHaiTe1Nu29taql3CSKhf4IE3hqeEEdGam3G
WYRNJTUP8FFQ9UktfVk22mhuvSY+ncl1gS8W0FxZnmvUXt21jQbZz6cKayhZ2cHwCqc46j+3Yvxb
odYni4LLoVqY0aSBxaI8dVrDx6lCR+63Yd6RyR8Z3sQlmleNLZaDmzfb3/5ALGKZyC/TsoJZuf09
zDPvZ8YpibhkbnA4X8FHEOFdDlBEm4H1uFtGAku9tbjEaS2UA3bLz1UDdfWr1TFw5sNWPenj2ffF
STQFJ9QYeTOxDFZbR98v2KK5FzwPH3qQ+mH01Q26tiv4rzhKwSMBRRV3cw97yS5/H18bkOqlpdUg
dF4emBPuotpaMuR3V14hze4t+p2eTCtwqofIgV6Gs/lK3bjKTMEVmZPJyiSc1wn40PNFJ95Oj3iG
FoQcVG+bvk+58Sz+tM6CAwq0giQkwQwYTxROofdqS39TbeWb9KhBj3w5mG/LIX6RgNIN0H/XHWc/
/R49KOfkTtlFP1rC6Vbe56Y7VpBlo+vBZYpwtkByUYLx1WB4XEgnlE6Bq1Dcwp0O6jmG+HUYYDJQ
z7T/Sa365i34t21Riyxpl6GqUpO5SnDqEaIG4KH8Dzy+giZvtH2tyAPBV6lZUFKFIGSsq5Bn6ciV
7M+iEudrK7dD8wszwiTKw1BGzQTg49DkvtmqUA/Xou5MNEmxA53eF1Wk2WnXvKigR+L6EO9J2h3C
efmjDWBiCJamAnRw8P9/nyUm2dB9ZtR5scBv3hnfqV0/1FbwllrDfi3JLe+DF6Vc3jjlt6+Hv+dC
7G4s2qhoSg1GP8rUrhRYi2r13iqXAPzHSpIzoe8z2bqVbgZvF2YFZwbheKSB0vUsV5a6r/ergIe2
JuflfwA2uLlxwdkE9JMKhhhxjMlEQQ0TUKTJ+9qStd8t3jtfr93Nu/zCgjCcAMrYyPxjOFmMmGxf
j0+m7n1t4lbtFhwQf49C8MeLnOPiMXE4Zq93FJc+zw9rPyqoThM32JGnxULn0Oz/g2bvm473wrLg
eFkP2FiZK7CMTJFsFUhkpN5avlQc9J1uuLhbHs5YwYu6Dn4CADU/xyvagq6krJChnTfjsW4avJa8
BlEESeHTYsB+xrevJxYQOPykeLNemhTcTpan8aBDVdIlQI9ZSqIHjjkbxZ06TdFTzJrCzWoI6xlg
ZuF4FDphmHQWunFGOysTasdjcFyCwGnUvLbVGUB4yVT4Imk4tybdB7MU8SaARwunHKmHtntAysDp
ynnf9pqz5OAKH0t7pKnJZT1J+NAZvylckawi+Tu1E48Vmtlo+qNORdvAUrrB5B0AWVatT9Sbk7F4
X8l8970CtJY6Gn81QxHzoafvlAI114zpKUtB5AhVC+iQhg8zNErs0ShDSx7D321SPDKpACscSwFL
TqIzKAv3rFfcESIVThm0r2GfAKXTArUsleQol/kphqZyxuKWZxN5TgZz5lLQPdCgvG+06hdgqchw
LSmURyuk6FVS7It0fMCd5ipm3Vn5ykWV0n05dM+aKhmWjGy4H8ApQwavY14bBxP0RhRA+hK3TtuH
Fsl3q8LegA6Ctq/pvI8bucAPz280MEarKRe0zoWqr0vSDsKBPY8AbeN6Gw9cV7oMXcvZX/JKXdrl
ObPSALzzE+YoHeZqv0DqFtwpHZh8o5ndS2Bz3Y3zMOzpkqRPVQzUWyhlhSUVyByVYyNZSiZ7/Vw4
aJybgZzX8p2qdX/pczH6RUpCq+zr1AL5Te2oIKE6SdSYXG2p/5Ins3fajDxEU7WXq+6ZlcXrYBgo
qJTEzuc5OVG1X+7Qz3uWYur37QTRnMAG+uRumBOQCRSDwpV0Hg/FkOyGOe7soZdfDWxhz2wC+n1q
EsONzUWxU3kyuN6b0rO0kOmunQk9JrUa7eJYmw+TRKWQd2Pb7kwCCbMet/seDRQQlG6gNzSCp7Qr
UkgbJH1q63JKnLpo6FmdMqQQ2WQXcu5FWX8IKu3HVEhPpE19k86/x2F4aUzqGgU7VA3+fu7+QBPk
WSXBPiLTfUOWY0ai+7YMPaJov6ZMO/d6SCyN1r+ztPPCIMJti1R0XHW8TpZzZATnRM3dWEI/RBIW
93UCgFiWVzwelbcWDOc8zNlkDShGFQTo+iAhaP/tmWGHLJkcXQfxCBvC2TW1teiQBgdNyRZnLug5
jQxQJwTV3ZjI1iSnTzWkLbmhsdLKkum+rXInhsByrgxeXZXekuc+kEleO4HnJqUPSa6/GXJ+mpTG
KnXzqFd5xPux/T1PbHTnOTjnin6E+8ytoBh53VJ/NtHRBPWUb0EIWinI/iV15Y/y6DZxi2LFqIXe
lOqPtITO8pwn743UOaVCYvxppXkTbfd1or00etDZ+lKfZ8pGS9ea1KqTpt5VXdk7cmiYj4YE/TKz
T1E6rXGiY6Z7TQIJ2aY1Rq7NsXLU6yL0gEsBIVwbHTo1sRQFug992qsLnmvFq0KLdRMHDUca711l
Qe8wCKo/5X0dNZzlte4xlVUzbxu2OCkrynOkAPFbJZ3hgXfNlVm6ywfpvQoWmWux6uEnnsxMeym0
6G1Iwx/a0lM+Kt2+1R9Cdj/WKeWETGeEXwpn8XSIJM0FubL5pFaycojQr2IHkvSdhN3wkkKKmtOh
RVdiCRGrYi5/KU3+CPbG2kJssRuKCGyrQ3dP5AVOXHpUwnzhJIlTh6CDGvg4SKq0itZhtKqMjTeS
0oL0ee21QySjOAXSr0IrFU+tq+9hCyA08EudXxdQB01q013m6kBzwyJT9BDG0/c5U09LovxVy/WP
UVd3JFBicDXHOMjJu6yX1mAE3pTH7RMZjIgHY/YXgVgOJE3DP8YIUap+NJ8oDj+ui29Nk90DofEd
0agbZd2pZtIhZxWyxaXya9LCvUqLzlIzML0s6U4fVQjPx7kTseQM0i+Kq2qW/TJsQ55Swnipsd9h
B19lBKDgocbDYhqotgRKzeuUuctUPpsdIFmKViY8U4c9djxGGQWQrzXIXRoxwwqCxNMNZuJPwgW5
/T7ozwtpWt5JZf8tyKoZgk2y5NVGYj6GRdXc0YAU39JCblwDoZ5ljE1tT9pInKXTDQjHDndFufhy
UX+r0V651JKTTsyZtVax0IKV2Epc/WBxDSo+WX1vikh2SFn/RDvKcWmC3NLCPHEWSh9Y3hh8maXC
0c1mtKDECEnaPgptKUU7HyngjFRfMXrJWuLO66v8t1IbzmICM2gW9FjN3aOKuR5pCYY8mgCp3jCQ
2vSla7YG5VkYoL29Lp1Y0/DWnM1zpI5vet08zgM5dDXbNUsECjCpz61Yn2x0cTnY4YkLyDgyEE3o
q4secl3T3/JGu1eNeXKrACsPH6nvQMLR79ua7XFWDy0UQHFr4pmZN5ZS6Iiw6PAcqdLjbBoQ4soP
EqnpKTa0O5NMthEA0lJOBxRU7/R0ssNMctolOyts8ABbiHleGcCisMcqRkyfMT/QSLPixh05Dnw5
VawI7edLjEq2nPMqlCWLBXpj5WzYlcS4Sw26HEJJ/14UXeMugfYnMdNdOMgek7qHJIwzTwNzn52Q
eeJmHeExHGsI4fOldioyOoO0/DDm6q5Xw7sqYW8jbgL46fjUkgjFDV2+lwoEGCAAZdW0z5iKXKbc
OXoFaIkUT14qj9JzWJkd3mDFWa4QDMykDmwFkvC1ntl9DNA9VPn2QayDV7IB+2uQ2uC/jexkYdYI
nj7Wo62zJynQaKpmV+rc25Meu2UzmFY40fehNBt0HYQPjMCxA/PeuUQtzqaE9FTWTm9KOT2DSK/i
9RBa7Uh+a1r+Dkunr2PQW7mrywhUeJF2SqoA248ItGp9Bv44VX3th990C8ZzCzYCpTUT6ux4BRFV
FzIaVTL0ePNG8sdrb1mfXbm1vhwUq6ztwqNbfUK33kWX9oTU6hpjyXGHIthSZKemMhurYoaD+24L
2XrriXdpSHg1oNmqDQM9APEWLvDFcGfW2F8v0foL4iOBKStNI6GmxkR+0aXMsy4iRHYHM0GMYWAk
B6L/0uSKD80W7vDWfmAG+rdQp0MXulg7M4AliusFr3K9h9wHsg1gQUKuP1K+fT2oW+tzaUd4t2ZR
YERxhMdWWOd70hsgaYx+K6Q2+Nd2btWjcTdQXSPgiaGa2D3TGaUqScBUuXR8aow/SoSHUKVwGfEa
OFmhTBPyIWrsSL9DgdLZMH5jc6CLDm1qJkVfHBiHPz8pg1JPUKJOZHfpGYIvNQJYXtlLDbNolTqm
Is1cLogbJ9IbnL1lEHOwxzZ7Z/0A2ootyaYbcw7aY3wPavOmDI6jz1/TdTVJK5RG3TLF440tphXF
1DXR2LaRlLhVgb20JAJ0Qzwl+rhLdLdz89f8PdgXrnSv3Sffqp8FmP/qnexLgNZ/A9XzVn5nY5Ci
hjLNMuymccLGindr5VG1wuRDtCa1wgDy9JIXZ1bqbuEBbppVQbrMwHi0kux+nlvI3tZ9Uk26mwam
RbW91v+i8VaW8lbPDno4kaDAblIVWfSi0ZjVg5Et1AW+j34fHcVuX6DV+qoDfIA8ode7ox3w6Z46
8Xl67dDvHlhbMly3F/fiIwTXGkB0GsjEUnfxjJ3s5S5/nZ0CelKBjVI3UKAmR9nqTT/gzZocJXfj
SN1ICX2aAmGi66xcZDWH9RU81D2n+w5t3T2UkODhj1urequi9MmakKDptKLu/4u0K1uO21iWX4QI
7Msr1sFsXESKpF4Qkihh33d8/c0en3sI9sDTPnI4wn6QQzXdqK6ursrKNKQeR0ZTqtPAi53bykVk
iXpbew0fDvuuUnaNAg68uXoBIe2X28vddCtQSmNiArc0T4fjUEiLruURJkfM9xX9fYeQHDUsdbCN
ypeuQwJVUYmaG1h5PzvvWNZoW6EO5YJO2RqHyIQAoDVP2r6awLLIJ1Y1PNxe11b195NJKv6X6gwZ
jIWEZdUnpb35jJqznXXn2CLlxEBHM531Nbc2E80LuC4vYbhQpqqJgVa2st5gM4PlCRF7p4ShM2Yd
K/hteejaDPkZq75nJABKE5cwM3uqR0ZcVHvaj1DS/Cd48y0wnb62Rp3GDNTXsharKibopNCpv5IR
OhQMHpVH4xy8i196BITyrcbAR2qDFpIlTcDaU/o4Ap6dq7jI3SHTFg+6FV9zDQ/AAnwmtz2G/EVU
FvRpndRJnMJ4yLUWBZ6Ml50wfgkq3hZ60eKV0k441qz01sVtSGDiwcnTMR1Pn4gxBrqrxmg5SmUt
F1ljwsobtzYOmrCEQBrcfwqNk5u6PBETGRayEWMrEuB5GsqqMou/eNM/AKAXQJWCHsTVvLwIGHeg
F6jNcYfOxpj0Yf6mHJbdcuAsoEej70FvLsBDzTvNl95R6EtZ3fGt1B8wObC04EUJFhoaAJmWaTqo
eS+6GO92ROimxw5Gj3YEBTAzQZAbH84AcSNGpQE9hEIH5SaBOk1kaBcZFwTFswWzXcX324648eE+
WaCyKF2c2gKs0KI7V9qbAgHRWpKP2sTi1NlIxNdmaEQTr0H1rsJjwAXC36mMl0VO7Dg4D8vr7eVs
bxgB8xsCdk2io5XaopIRKKIrNufYeK4SRldlKwHHSdLB8gTvIxQUn8Nhv4gkIteSK3udzz9HYGdE
e+IOoMyT/Hh7LVv4CJBCKJoEmWsomNDXJd+IvTqVo4ThouQJgHI7ctOHbqc8oP4I6GX1TEg9WNnu
lkOAtxPFHcxEaCqd+sn5WEuQyFXdrHsdSj/gSksyCkb42zpFCBeEpArpgAhEyedtjFFVGctJJksj
o+iYIbQrsLARFFR/YEGJr5eEvSNhD6eW0L9TUb2pxTZYwOXttsaLOj2l7asU+re/FTkmn+M5MYGK
gARmdXgHdVDTOl6UbuI1gDwGv/aqA5kAg+ywd9vMBnjlsx3quPJlV8xqqWqu/JB/J4SHuQVKG198
haybQ5Rxb9u7wFhvrIs+t0sVxkHdGqKLEakffG+cGugr7NpJQDVR6hytb700RcUnGJpkN/YaCsgo
+L7nKmqUHYfUfp4ACxhyECPKXeWmKWlsNQ4HcsydjIK+rXPNfbXgy9cCOuUF6MKiBlFVmU6qPj1x
FaqNYraE5rK076PAnUllN1IjgGBnTnV4uQWVPwTVBmUYzbFAQtB3iw9Vye9tL90XwozZUFhB8wmN
iX74Vc/5L11v3xI++jm0wRmcfadaa0JTbirRBFHGWWtFe2r6wmom9QgRmMFuBzxmxwkcyeA1E04c
l/WgPWoYgXjjIYIHvQoHEiDCgBhDHQlRXEpRTQ3D7X52b+M+um/BmiBJ0Cm4QJRcA3OgQAdZRBeA
NVR8HTZh2xBRjwHJ5LWslZqp6FPqCjB0LR70knGK4p+3PWmj7f7ZBPkJqzyyUcO0hUIw5vf/c28u
uwLaB9Juwrmf3dnOdiqECZkX9sbhFzSZV/EPoha4iT/bTVoO/P2JDAwzEG3dXROgQ5CrjHOyubq1
Fer8q1EijDXU/Vyi3yamZj9dhndVUwNin2C7DD956ECuzUJdspZHBYRI1QoprGF4WO41Y6drQJiF
GeNW3bj1PoUdGiOcAGJQaaKgIekhzxtMB+xlX/FEG0Ttzm1Huc6McbWK+iXBAsaEZl3KsiFSRizL
5bTdOKPOXZZuIlUHDUq5UjYy7vON7ftkjfpunJDUZRKPYI4ev0glbyVN6IQys14sbVwP60VRXwmk
2IgfaYCwfYq/ViDJilzN6RMzPiKyutw9aypoI0/GLiJvQOkTZE9X+TjoAdIZdzsKuHv9IT/zTuqg
K2flD9pZvmuPZCYpcqB95iYOm2R9K5qQohEozwVwD0tkN9ZHXYsSqa34wNX6cj8l2i6b/NtOwrJA
BZN4RPOhKRArRb5xBfR2pZ4pAnn98IVXr1ZBXGe1ilZW9bpFvx1YpDxApbq3dK1zh6BG+7ypH8sB
k8lSbRxxBf1QErw1DHn8Ykygmfvf17q6F+iqaxrnKFHliM2EAG8/5OCqrtsksP+VlQuGc7VaTRva
MGtEYLuAQWlD3Zx7xlHb+mYfIVK4UoFUY2WMRaDHIBPvzPVgjenb/76GtQX6Bk0zpc0WhPp47kQn
5+SdGCoKI9SzlkHcZrVRnFR3TdBEgVuDjVHoIfuYSsvT7YVcv5bU1Z0FBOdnG+CEKbqywUKq6i7q
xx3HfVXzdwFgntt2NuhhiCGU6pG74r/0ayYSRjjucoHBNsfiCfL2mADhaxPDi2/NF87hfWHPH0Ny
g7nJMwCMEGbovOIXK0PfeOqQH4J/wKuGFIQOGYKmz9AmCwgeF3IQAEu2froDEY8LmPDe+F3nVtGa
/NM/4BHfOuZry+R7r76nhu54KoSwzO1IYJ4Owa7HvALGX6ABzQSfk0BP5dOf1kkFlUbuIE5lqH9h
r1WUtuLnUDan3CQdRIAg3NAavOo58dDTyc3pD95d2GeFR1zGrXAtyaaMrTCTGhHGY4jsRrwfTEyf
fFdQzSssFlfFxlUugCIK5AkaHntXYlNtn6WZEAMxp6CxHpdoqleqOUe601T1LuN1+7Y3bz2OPtmj
jmaRBwvfIzTCiUYnie0cRBWVo0WowCpW7ha/WAvcyB6QoAgo0GCZwhUXsdjxLephANeALrcdgCIX
fJXJrr/poB9GaDgzAHjgLZFw1/F7DOqfgSWzeze+113e/AdzSixrVAxdCvAChCOHgVfNaqADARJk
MKZ1YBiJDuwa9va5Xy2O+mS5nBdCDDr2yydLH5PKzFxMBHixr5t40prZXj6yWdM24+vKKhVfRzxE
eJ0scmpPXIlxIeP7GB7lrP6Tu2Jlh4otM59jO6tQdTV5tJQY2kY5Q7VqO4KvTFABRZeTSKpauGDz
Mzum59aEpNtO9IsX8Hs1h8QGG82x+01IHWoXDJKhbbx3rv5Q/mCNSjPOwuVLr+LoyKVNNeZw07aV
HICTAMN1R+mZccQ34+dqudRrTp9mKILkWG7kJ77gqtZywCn/IR2mnWyTWdjqMUNe28hmhmYhw/j2
2SDCCPgF16pvSVDPgpijDxwdVU9z25OBoQIFimT/iEyQ37oqQN3y/9aoVsjML/mskq6zNi87aRoy
AMmmykml4qCPUWZ2cfUV2OAnPckwapuyurPEN69uqpV5aqfLJuSlcYJ5kQc/cnpS5AfGdm5eDysL
1NtLX4xMqWRYGBuz8sn817TLMA4ZWxpav9XX0c7tyMk844lhmPUdiZOtXDUco7nI0NRB8TE+X4YU
bf2pdTkPqLYDC4e/fS7++xlp8IARqlKUiVjlwteARKA7oQIVCeQ5Y1HbJ+PDDh24+2geISMfuNOr
gFeK2QFeZ+UYdgVSwNceiYYd5CWe5y9S4QCosGOYJ3/9DXdRqECujLIQciWWmR2B+j5BOG+/WGje
QzSIVaHeuufRPSYZMhhkRYyjfP5+dc8FGUSm1At1DcAC++mA/BCKhJyXu+Fd+YOxto2T+MkedRIl
OZfqhpN0PKYllzCvVw7vSlb3R7sIS2C1BjCKCMtSF1NUAIswV81fcADSXMruqp20VzGNwiJ+27gD
P5mi7iZVhGQPJ8o6AOGYD9MWl1P1o9EisBkz48BtmwKEBpktpLzpYn9TiEUiSDVe0vVgNtAqLxW/
AcJwmXJGiL48hik3xKo+TFFu2I9ZAYnjTIdrzE7kc0+iV/nDfb2bXMkFsNetdrPL26CCAVVjHJvG
Y+MoXnovOfyBewIBsnPbd1hLpz6oNgmpOJdx4CbJc53dj1NzMLTQUoGmvW1oYxgP9FXI6GXUjqEz
QxMU5AukQnUJK68BE9I9/TdxVMORTel3iW49Gef/g/R3bZJuDgzgJBiEvlNdKEpizDCygVON/uz0
fSyMrj2GoNNfamJF9vQ92g1eA0Ey0N0xSVC2ktFP66GcZ04XSa/CGYRNgDrI1njuUTX7FuFCihZL
dfUDtBFf5JJZfd+qHn8yTHlJKQEKlQ1YIlgEZ5fDtwJFq+rH/gBOz8mS3cGp74HKSV2Wf2404j65
jUaFAbHjAEVIYDry1b3ohHgQCl57JP1FNpfvVh3500KpyM2Nk8zBWoC3DNiJLOEQ42kR7dq7f0Bd
uJFefLJFjub6lg/mZa5lxNLgW/87RDEhsIvdfKEv3He/eRdT+173pvkaa6x948b/ZJjKnFKuK7o0
z3U4LPeqovo6oSOo23iJPuhm+aR8ZV+/rLVSqVRnjGUqGVhrgtEsNZvMKgsxbvOcVb+16OvtSLOR
aHxaHpU96ZnY53K44Kb3MWLroh/tgdGXeRduLgkEAQaYpnHH05gVI6/kMFkQOSN1+j7WNQj9jcIZ
u/hHrFV4BMf54+11bR//lUXq+Fd4yYuBighKetIYR8QZxB2Bujk0SMz2GFq8WTyLLAX5DX4AnMCV
Werwx2JW9e0I8co865+V0NgB82rzpfyza7vvHacd1QVgk6E41ukCAd1Fv+s0DiN3SmnYmFUDe3SI
mcoiAHUfX9/hMX0HCMQj+qpQ2g0x6KkOIUYxdP69licTrZV9m0c7oFjcIsIoKGMPN9LAT4uhwkna
Ga0269hDAo+QDt2O5J3g60apglUzJH/V1VW/2jcqllR4iHFh06LLUIdWAe4vUFfdXs3mQV5ZoCKI
OEGhMyUW+gbEo89CdTACltORr3trFVSwCKOhbwUSLAjr1gCMR25NSNYJD0JqF6c/urJXS6ICBd7n
6oJJXDibopsJWCW1IjSL8PftjWN9GipExKKOmQ9ykvIC+tniL15n4efI1l9tGyDDgKhoBhhiqW3r
4zRZqpEHandRrRZiF3z4ZZGNHWQSGU6wgVLG+STDA5DrBLaDxpmXqvIflx4t3gIDXTgBTmBm98gu
78KDsCMM1PVx8crYLI1nwUldABPv2dpc2xnexw+hX5KKxpVZb1QBsB/tV+gkCSgaE+Oz5pP0hN9J
92puli9/8C1XVql3ZYqm9qSTEz2phW7mgQz6oIwBcyded/U1VzZE/Pnqqg4qMpSbyqqL2dHeVdL8
nk8wyZDx8a9oUntzWsZjmUgML5U2nWhlloq8fIkBdBR0yGNhAj2+YXII/aK4l/lTm/jFYFalqe57
j9wAvYuRCtEOI2dyEJ4Nc/ndPhkP4+scm4LTObEFivDMVGNwA7K//eaBWv1SKqxKujb3EjJhzDpA
Fyvzy05kuLm0aQIaxxreaMCw0XM5pVo1wjhGGiZ/9H04lL8qHnweeX1ET22vydELgGG/ueZUoumL
vVIB0A2CXTb2imkEkt3ny8NgSO9apz0Da/WuGCoGworR18rGVcT8PORQISwxSs9P+6HM7bQC50oz
ZYBjixAn4Lp0cdpEW+6bFosLG3W257n+3wG+INLDMJ0K/hMdIsvUpcGraYi8kEMjPo28ov/FYaZY
qhhBfcOvPhkhf75yZ9Ao5nMsh5gZxOaMC0b+Kwy8a+9S9f322dzAnX9eDhUGjSnMVGUoNVRdAm/w
Ewik9YSn8Yv6yh9RPXsYQdXIIj3fYOb8bJW6RAIJGvZcjfUNbvtd+TIedIfInQxPfGqOz+WJ5EsQ
YJoxDdfj+o92jdf/CFlI3I3b+dMuU5eMEXSQaezxKaGfBD4f1NZ7OykZyfxVsivxgJKqMrBR8mXK
6POnbOox6ueoSzxOgbpd2piq6neKP/aj2aDTPy6CJTA7/hcM8ad4SFmlvDTLCmg6tXJyUYyND91g
hQsmnW0ZdO8KnvTd1+E3NljJL8Tv6iFx0oFZZiO+c+tHUF7M53xqDDIHeZCut0Ie1AJGbbbpUTW+
ZTzrXF6j36glU56sxA3hfemTixBaFqMNXVtJYfZvFzJuSAG3d/Nhhk+ze15XkY8yTblzLAR9i4l7
INM4jJEvb8r0cPuYsgxQnppB7jVJMzgRMlZoHryL/JfbBq5f8Z+XYJAK5iriIEvq6jDmEw8MKi7x
EtxdTnsE1wdEAViAlOtEhLJGpQRlX84ZT9bTOghuIOuxG4wWP2mopeVPpHGOykH+D6D3V3GVskul
CXk3QKI6URIvi83X/HsH+RGIoO70pw6gf8kCDfCZzdpzHe0oq1SWIATF1MYNVjvucWOpz9JP8aHH
+xCEQTb4aSrBintbh+7LAso2FRJuFRIAwP2s29+YcRxpHtxJDqY0x/SlVys5aEYmk5dmUFo8xkjI
utG7bYzhsQYVgMBTnxdapcVeovmJaJixweLPvZ5Fo7aVCi9iNYHboNERWUFrYwU8uOfb/DSOghdq
2d0YjJKt6xPRh209OakZYKRtV4JOMsa2MFchUy6cdhGm7sch8aIQCIj6aVTPBSd5+f/eAr4s88MQ
5bMiyTGDxIDPSvlg5gt0ufqUNR6+fUt9GKFctOzyRe3TAr6BrGbMBz9MwcisZmY+1XaJqepE9BPj
120fEbc98sMqcaJV0JHaUo4k1BsQBhq/tSBrLZmEbC1+NjDCmD36mMkx8SrSftfvtUugr0JvzlZn
Rx54ou3bv4a1BVceO4/5kmWJN4R5brZ6+VbI6VFXBptwC4H7w0GRE5w0elEyDib5m+l7UsMIHiDr
BiayL7F5tQ3VMuexpC+4PnjDgleBGhmkmUieby9wM8av7VAfOSuGoomHMXCLzCp8TI3tEXXLxP5r
agIUHSwQ6db3XRukvm+EAf2wgg6LN8sLD94w4PhTCQ/MAgD5KfQbo2DQA1839nBY1hapj6jWk5zo
OQ4LvxetCN1SkxTfIRV8JgxpQWiygirr21FBqAzAzaTMCAONoN0VY72fYu1Ys5szW+FmvTCy1Ssf
4TRZz/UUN5dyF3iyo7xEdwTnAs6DZS+KNmnO6I/yt5FVXNy8qteGqdyGa7SmDI2a5K9QP9QRCZLZ
4vTKTqddEv4AWYbJgb+pRmVDR5GT48yqf+rUCUxiLBD01gld/xQqC4KkjxCkGcJF33XmpPwwhtma
luNiHKQ6MkUhsqSauX4SXm8czgtOerXx0dDUcg9SJi+BIsdfsjcyxrWiHb/rmdSyjANDjwbWep4u
BoYNvGQ6JHJnRsgGpskfjRdCE8QIB+SGurUy6mJRK0lFwwouJXvJu/orcTm8uspj1prDM/d+2xjj
011KZKtdrDgpk8JJJOcSMgxeB9ID4EJ2rInm6wr85/N/UTVa2WnlGEVdecGtfKwz0HYLZvsMYpW3
7kU2m9+XLsPBQBD/g7tj5ZkXjNXKbBzNYVYKUepVQ+2rorSLi9GLCkJnn/Z32aztc7nITUyYMFhD
GeFHpMLPMDRdn3DIgYpucEMQGYYVwBmLtLv9+a6nAah9pcJPV+Sg+gnm2Ote1T00d6zuZXkcQWDm
TL3boKJFAhBk1sXH6LnjTPlkMJ7Rm0n0eoupOFR0U78MKNkTb13Qa+QMk7TkDCewF3Q4OUzMYPiP
O2m/wT/4HOANETOVRJnuRUWgqQQhVQGCIpDQLY6iBZ0JWh2v7KtXPZsesyD1UGN7y6ve1+rqxzwa
zig3uzzRn1FvA3cVJm3w4m/9219nMxNe7Q0NvR9yUC+JLQKj7E3Hwh128mUzIBDGKLMyLVFZbyUF
qR7xuO5ARf1I1EwWr/aDwz9ovjLi7kVvZHWk0GKKhaJAdBK9wieKLQU6QQTQ+U9YAxi3K42aUUIu
l8IAy8rb8KXuyoO4oA2wKLqDMVdGGqZegYE+n6VLHXW1stzoQ1FskBVJqaqaowzXjftwL84QaKjr
we9rqLdXaPZOtZ+2zatcfU2yzM9LyW+DwOzb9CxO6C1mol2FA/lfBLNW1NCsJ/CfVGAjW8pDhlSE
F6Y9WMiOI1gCJFhIS5BvcRUeEe30sBTFOQhEWxgg5B1nklWp3XsBajtEKckMB8NJoYujCl7eAOsi
J47WyVbDG46kSDmo68JdFouhlbQ5itsTRMZEqI0FokT444SdHMzg+1wSNxUGU1myx1EVwXFquHNs
sHxy89IUMKykapKBtxiV1vJLA+x/J5BXxOzIjrSrf6Wn8LkHZ/LyHaoBzoh43+8XxpW2nWuu7FLZ
ba2ADLZQ4tQjYPH5DHUwSOJhaNUxPAC9dssb45STv+/qvl7Zo3JbaQTDG2ZMUUaIrC6y63P1RlQg
wEttya2D6Ybhu7hjaQqxjFIXTBmpnARKicSrBMVO2uM8K6w8ZPOkr9ZF3S1BHHWKEKtI6/YqhK8g
CWXx/giMFdF6YN3UrEcQPd/fSCBhlaQYcUWsX5PKOC/a/DOepO/VBF0GA4UhTo52fZk76OZ3llAM
J61MGdc2uayuPuXHi+/SV1qFgFDUkNlJYeph7g5Qi0V/FdJwQl1YA1lQKD5NVXSqSpl1UrYjD+Yp
0IlUMCNM7fQEHeNYJTWLxG/Pwi6yU+iMyq7MVJf7m1fDhyXqtjYEkNpK5JuKHiTNzupvDXMAwuO0
J8xE9X1uAyzHyBA2PZX/MEndzXKWyVMSoMoW5ZXVdsj82Cnzpqt+2KCVLZp+RpU5xLKAjAB0PHaG
g3hPaoeym+wliXUySOS6dpP/LomWtxByMa4jqMN5TWhPEEqPMqv1OEcWoXOAWmFl8TvW+dhOKD9M
kh1Yeaasz6CYLBFMS343ibAXHav0ByOSbV+3H0aoiK3weRVoM/IVfq/+lk9kIJiwoIgcetGqqf+c
7Sk12YVYllfSuhWi0i5xmON5pcA7WghJjLgQTwQvPruJsBN+k9Izezb+b7Kmj/VSkbvjA6QTPNJG
2Qt3yk4HLk8HPIPfJYz6x+YZ+AilNInOIBtTp4Z4/ugpsMz1D5H/efvTbbrHygB1HYA6J+jnvo69
Yhl/FrFiG91wmJPwy78zQwUqTmkgLyJMiTeBFjWOnkQFI6VIMm5bEUhIuDpfq9VQUapFgAfv9kyq
niiKyfwhSsEdPSt7rS3v5JB7DLICQtOQLtO60p+01sV179bzdIqn1grVzoeO+kswQWplkFG2UyLG
PmzfVqtfSAW1ftKTqhPxsEx8Xbea+wS8cmDe38uvMRoHHuv0M/yHBojIfB5lkQJHVVXeStXGbGaG
h14jVUn2+7EihXpBpIIaicAWJp4GCnkMiE0o/AIPf6gAgWh90pvEQDsuftZ8AcNz6fGCRm7nPhtG
3H1ZeMo66TkukRXyrL4HKytUqNhWJXMRtiquiM4FbvypcjEJ66vH6CxjWc0v7um2DzOSX1o+PCj7
kVN4uHChQMISQzDFPlUVUzdQtpZZhWrGeVGoOAZQpwCaCrhHAqVjwjQo7AUn2bM4alifigoySVnI
0qLh2gOVkJt2yznFQ6LrWJghlhkqyHRGF2MEBF9KKUuzUk59+jykjHh5ja+g3J0KMc2Ct14G9QJk
DLwV70RgzR4iV7VLv8eEDeg8+s5k+cR2mWJ1xqiooRSzzkcy7tdx/210+m/LLrcWj/sG3AxkXaJ9
Yr1XLEwHYzcvr95V4jAncR7zC3kopIOZZI/gAjdBq84K2SwzVPgQU0GuZxX5CSkkSphMAsK2t4sz
QU5BHje01XPDxLhv5isf+0lLdTaQFADtPPZTD1FdmaFYOf6QebAY6Yl7+zizwiNNAyVI+tSD8got
E4yxo/9WgrHNnnZ4WL72EDIAy02Ilnz4BZgcFpEpa2spr4F4a9piUBiRS1CtaHTzLjkVhmTfXiHD
Cj3yAdJ+g89ygEKmIt+pWWn1Hb9PRxYxAeOT0TMfnVp2s5KgyNKrsom5GXCGmkFemAq44f9kQSg+
iOBdQgSkAr6InLICYjnxFvUZBIamHAK7xASRbt/MH1bIn6+OVzuXsgLxR8R5MXsTtfmoQSLi3y2E
fLmViUkqOSC98YDKet4Ry++JiLanxO9uW7me4LhExI+VUNE9qpt+QVUq9eQHIt8e76VH5Pym7kZ7
5mzKthd82KJCfB3PYdQFKNFAmVRCAJYt/VeG4zSYk1V8N3Qr24nmPygykKh+nVh+2KWivqaUfSO2
5CjZ3B0pKYBr0ogcKDnYnINR8dfme7M4RP24sP6oIyl82KaO8Tg3Y8YVAV5wXGLxmNjOEtw9UAC6
/R0ZDkn3xXJR1fUwQx1lWgzR0kvAEhRBYrzpt7Ob/66F7oehhCAqhURKXlzjd116TAzJKzjRAZDF
n8bBu72m7fzmw5z4+QRAYAGUqkVE3mmdL+zQkPcwecAc6WNtHRUx8rKPxqaHdwBKb6uDZpc9o770
N1nox0qocJFBamVs2h65jVn4+bn3hoNyyn1M8aEtYtgsFupNJAfC3/8HQboBloHlLoOGMsATbn4G
xJ3wU4kF0BuqKdnjL+1QQvc8wl0GmpBxx58bi0z1QtvDQZdT/MHsA7K2mA4ynboYYYLcLgXdGBEl
RkAmYBL1JzQZTc6v7JJVXCPOcePMX7ZoFT5FtOJUMUdmQjK9zo+sZdccoC3i1W78hfVQ+5unKx5S
YIpUUfil8qAQYjVqPuD4lQ4yhWN81lyogApWWwPx0JlwXOvyQkxOYM5njlb9jX99mKdOSgnZES0w
kBENhtn4qcM9qrby0LqquThQ8LEFBtrqIqd5vbsfBqkzkwW1rEJYCk2Tkd93IbjzB9kddeh8hvPZ
mJq7Ip4JWOc85TLkwhaPX8AaY7SeKtXnORbvxSJ6XcZQ2I2t5GH4IzbjRYKKD5pYlTFDbkEOTS7S
ILEV4vkpJsexUfdqKoyOphTeiH5MshS7am49iQMme+ROYYz4qjSQJQJgPZu8oM0KRpD9m0z+Y9nU
OU6bpetTUikjrEb8V+iLvqA6fi+C+A0IqQCjAsUEqJDJbG5sH6APw1QyIBRtoTeQffa4Q/qVR20D
aFowrP4ApzW6cBn0m5hhcTsz/DBJndk8RfjVhwomc4BJ+t9R8xv6cqwd3T6mH1aolEBPRL5dQB7s
Ga3yVVGmO7HBQ0JII0uNIdGna4krTtMxUgKnl3N/yqXTLHGvty+av3kWfvwKKkEojTGUehBeIzFB
xyMC1SOHJvYyQ8pRAQ9raMsnVn2c6UtUYtAFatHoM+Bf8oO6h3TkIT2E++CdwKMkKzh0XnPS3piU
J+Rg3ji4NLC4jpIARUnopkWl6PeZZhp87hg5GMrjMH0ZB5BHxfmpTuJvoxZDBUuaK7uqpcIiWSIj
w2U4tUEFzWKApgDaqAiaSQM+WCBtVUZ5i+HDBhUXi2Tu1DrEJaBKoNJJOHREM6eYM4ZKEWshVDQM
oUrGt5OB9sqQmTFmOZPo3x4UGi4cG5EoVyWu9MwwJxd3uvQDwAJbasAHgGvcY93ZrDVREScsyoBr
dKypXyo7Tt91lfm43vw6UDQFTx3YXK8G8UaMoWEqAkFt3hdPDdTtwLdlJTMeA8HPELUYBYpFX8QX
1sq2q7gfdumy6ghhXzg5thIKIfNXtG2/cOfBmhzQsY93gCUy3Hw7OVjZo/xcCEH2HpE+B8Zrftdf
Y8BZn0vLcJKvZDIUM3hvjYUpiHsRQ7WsxW4+uVa2qRMQhul/IGw6gLtqCRWSMrEgVOfImK5hRNHN
fH1lizoGY6hGEGqcArd51RUzyvG+IyylqSU8pOpOeOC+h/7kKPiyKlSNwIHOsW4TYuEquq1+AXHq
VdIXx20c8wZw01WFjmPQxy9alcqAT7R7vsG0y2SkuFPS/E6fQb0cdcJkipz+rYiN93iWMtaH37zc
Vj+HOkNikgs5pzYxoBAjXpvQqm2R9BL+B0wU5iYL38vaf+rGFjKtbdV+xtAImIJSaD9qvd9EXmlA
z8DI7E7HnEHNquwwDrFCXeBtvAgKREQTL574X6my2JoUeWolMyL5diVutZfUFV2kRZor2ZxeKo09
PuVBK6H56c33OEZwqtTlEgeQNxBSy5qZv9z27Qvk6NqzJEMH3EaGVha1zG5u+iqJkCG0Tnaf+ED0
+FCkPBf4d+/lnvhlvi8fiK/L5miL7l+1hMiTMDoiOcpeUszmnKMeGjMn9Le/+scvozZm7EqQtuso
MLSO4MrP0g8V46xQYuvQRZWc9gtnR8+Vbbz1oSn544EV3ZTtCPNhn8pjuFIvkcjjSwRjq5niUrwZ
Ge8lo34MMHTahcmDUUUgb83tRh8c6Cm7fCj/DLXpNEMmKW+yGWl/ZFVF7oKQEUEqzw6FqH8bIoDi
O7Q0CmUfFo0DNvK3NJB3Y9mfqkkazKyU8VhInjHsdZqjwdUwhjGNeOxE+muelz4eyMdOh4xhIGP8
rNF9TZ5PKI9Y4Nzal3pq6Y3sxllwCJoe3PZonZTFXq+5XW8Ur1om7DtFgRpuadUDj/yknRhZw/ar
DUoQ//EpumbDNWleDRHaqpCq9ZK3zM6iy2sRKLTY7M7RHuqft914+7B+WKRuIq0LhonrcfPx83PP
pZaEznsz/tt1UXeOMEHNeYhaoFNt3iKy6DIYv4PLyZCgqaK8y8Xu9rrI6btxOmk8c903fJ/NyCSG
UYQWdGuGyGzz/HEJM9fICsZFR07ULWvULZN14shFKiknKr+ABR8xGregR21WVehynHd7aUwvoS6R
CIw+PaeI2E0XNAV/zch1Zo5JdjzuiUYEq9/HWh51jVSQ+kqaGElzyGPu6OdYnEeIeIgQ2a7uljBm
bOY2CmR1CqjImjT6UigNEs2mHY7izHlLGHiLoP5A5yqyGvDetDWeKEPxwg09pJKb9FRJGtg3e19P
hDexlb/e3nFGQLvwu6ySCLFL2nYiHYS87a2uTS0luG+axoyLmrX27XxFkyGZx+vS1Yw+pKtB/dIN
QDygbITiI+piYIMl5J6lXf3CmL5/e2nEM68998Me9WmncZr4kQd+IYzbzOS45aRPysttG3/jsB9G
qA8KPYwUyJ5LWMMM+X1x14P2uTMhLrLvHsWDkDCCGmtR1AUYxPwkdkh0Pei3mov43OH8317SpV56
tW+EYEBUdFEwaBRBk/ALr/e4Y+WHypc93mof1b3mBmiZaDuioAauiK/VmTsteP/5SADAc1m/FEzG
0s2lrn4H+fOVa6LUrgfwTTRr4qJ3kkF5rRDRGavdTrVWVqiII8edBKFwjlSrBwwbd3b7HbiJPWl7
St9Ivamzpl+xqzCcczsSrOxS3hka/bJ0MqK4fpp/6/vlCFCPA0HyY+yDlAMMcda8C5zbn3bbW1dG
KW/tljnolxJHonXAxuwJh8Dm7zVoQBHKcP6QtqxHAesbUu4qVnqSKGWXehkkXR0IZKMNBQQC5jbQ
M28wZplhlonFrcRcJpWlhUohGH2CoDbuK185EtJp0g2I3xt0vTLrj0bKtY9tpfEHYgy9+SUMydOH
twQ7s8tf6XPotSiSgtzpW2EBq/Z++1Nuxu2VSSq5STIZoJsK2A4tzWyjSk1+OUrzXVE937ZD3P9G
MKDhB8qEWnapo4vZiZ2Vt4M5cGcuZrSMWCHnCkZfhgoXhEjVwrTxFlTU+UB67PXer8vAafLJLrJm
X6jdFzWGIjcfOuh4vBhq6o/qbM2Jak0VBzn1wDG6HIqZQBJAAWJy+VH5P9K+Y0lunGv2iRhBT2JL
W669lTYMqSXRe8+nv4nS/dRsNKegf2Y2s+gInQJxHI7JfMGTtLXyUf8uA0AsNBZeAOBdBOOlmhZc
neaIsUfxTtk3jnrAvgjMSnPF2xjIRpJdYPmT9/jl3Qr9+8o1EpmAcaps8Awpo8dwApNIph4XNeTc
C08M46PSQBfVigiRPwRPlYqBw6Mcf7msX9ufT8Umu6aB8Y7tsgItrmiTAunzGAD6czF/yVl5VQrL
U5lLnIbuP7j6d1lMql6IatilEwKbOOCemh/zVWRnD6np6reNO54ybOgeW+Af2LOlc77kP7ikd9k0
OVrdWCEWShlU54erfsjd5YhFl9Zb7HZPYaKTp+Db5e/6D/HlXSCjl0knSXGnoVQxJM33sskfSRKM
oNgO9lhT3mWKsJ8qhViKOO/UNnzVwimgb8UbuQczDFj98EBEHLr8o7b16f03MWqbm2qXiQaaY6oy
3cRjLPh1HfS2oKUF5655khjNzbu6rAQZkqKqew0Sxe/b/jqdA86BtqurIGj/n/oyAXUop7rulArL
FOAFU2SLkja8TXbzbX7kA/9vB9N3YUwwlZS4k2Pa6G6AzDQopqWVPK3hiWAiZzJNKdhhphTV2xmM
1uVd9hAe6G6u4Q9+KwDJhhc8PyPU0Zkc7IPIqDQR9JMZkYWZKeBExanMr/OMtCQHcuVgFdik3EWR
NexC37hKHxNLtEaAbFggQz7J1rzjkptsPk/efwfbLAI+PqYIBjzNpjflVcQqF3Hjk3QoMbjwN7g9
27NIK3lMBM/7WJ5k0gPyHPOQrWjPgEa5lutsLxT9Y5YqpZXkyTdFzCoLUPYddnPQWb5sj9u3/efT
sx0jjMOpI5ERu8pJtstItQrenOs/GMi7CMbvpVpYy+ag4X2ZdLYpjE7bfM/zwgHyobMXUE2YB3QC
hlcwFfby7vLxtp3Au2zGBXZaLqfxCM2qm2dtuRcnrFa+XRbB+4KMRxtLonZJg9GApS6uQ6HwTHM8
XBax3a9VTQRHFVNMAMj+GDpMAFnNlbDQMd4FOODSY+wK7mDHA4qvjUV1U+MBWlFP8inrW4lkvpyR
VEoEoDm8Mptro8SSkbqX+/sSzf5aIbY6d85/PCPzHUsgAAvIAWnBm2JnJJiTg/FTzOPlAFzgQxxw
Hc/m1a3OyISIAvR9UQteR78t3ipMQovzPedQmytvhgaQf1mVRfi4jxcXlYW41AlqA3Q1mq7eNC45
FIe/GLuj/9Kn+1pJYiID0ceunQI03RI9PWEV97EylJ2KCoGut6eyx05sPPuk6E547F51oWFNeIpp
g/isS80RezV+KI2F1Q79dSTUdrH0GponCzawhP4WvLCWMRlXXdFfxUL4JTBANNG03+NuyJxabm7L
cLzvUILWjdAx0sKpzd7uC9FtElALkfGUi+2TLqjHKEg9vRh1KzHE1iJT+yhEuOZpOHZTt4tD3RaN
ct/W873UyVdZ3e+CaLgrkulBzeS3ZBoPvYStl1TntebPSAWfP59JNB0MbtgPZFQhy/PQTGc4ivwX
uUn2yaOK9hWmu+F5r8M77Uh5kjGnn1zTZ7J8jG/qXYcmZr8LH3gdhs18GBRW//spjM4UJKmLYkQ5
wsQ2dKdj4bx9ahbBEjLeOPumd1xJYnSm1/pOS0fUAqZWcQCQ4SbYqq8WXoa0aWYrMUx4b7HQpwzU
CafP0Z4i/ygvoau5mJkvHQrdwF8k2n5NmqiyyhIYEFWDcZhT1idSkNENVyRltUseRJQbH1tbcLOb
+cnczzf6DcZdAIyBEVi73pF9b8/czvvmwVe/gv59lfGX7VwHYYXCuTGZVyL6omNTOhwPs2n3KxmM
21wwDkY0FdrSuv0z2HaVt3CnYIfZ7N23xV5c/Rj/ACcbkA85oXU7e1lJZkxmkVu5HPshxTgDddg1
VkPfKKVqwh2k3kbfWIliTKLvMy02z1tN6LCQ0lKfxV/NbQzwDfRZDHtwRTD7JXd0uBIjBbsqRJbK
G2zezmNWP4KxlpoERahQlJXJC3zi9U/gg/syYoE590CeKXFexTzdYYxmaKK+NkVocIRdi356FfX9
Zc1ROZrDbhPL0lSTqASkSZBoh2ZS7hVzEL1g6R5D03yR9cidQ2NfB2BYiRsRsNGDXUvVl1AujvHQ
VxZZwBSektuwUcF/BLJKCaNsalY6Wdn4Q2TY6RzboUrsPBfcLi3cLJxvQnXaxS34qvWEzO5kyCZY
rzWUAZP4KqjAQd8su9ZYnDyOcmeKRSA7NOOXSQ4lVzCm0NKE+FDKrd2roxPInaO1sTdWtWpf/jjb
b+dVOGU+fxtGpkTiLvElpd+lYeLg+W73ASb3TcVLhtgP5eZRMwoHnFoA0IiIn5ba9aCmOxNgeQCi
wjznf/tJKs01Vt5E1Y2ZzAa8CNbfWkvFznLpmz/KCMbeOgTMQct0x3+c8b6EyjxSBG0uErXGlAvt
txfgEzB/5L4BvGi6zIUN8Mf+qHBUc9u1vH99Vf541MhYyFRRHLXi1IDTcgBhUYpxIQwqcnPAbbNe
yWJChdqPFfq3eJ7QwWngmZx5himFFyDbbnjl9+3Y/icfVJmIMOVoNFYySv7lcJ/JL0I4O12SnDI1
4cUF+ok+JzTvkpi4UOiTPuYKYk/rptcLZpNQlqgd82Z0OijPjtdp435GJhpgG2PAIiPUhGIT0OQp
fwKzhjvZFD1Z4/KAbqcu78djIoKcSEIyA5jy7Iw1wJujwouNUAAT1Hb6iHDgFkAh+s7LzTa98kpZ
mBhA9GjOMozs+mmMwecwtEouIAn1LJcujvE8RZN3S1SjbkUxjuisjeKXj+qOG745R2GnAoFaoyRq
CTnNm4rptVvBogkvFP+OAKLdpcuhvIUojvazy9eqEbUqiWDWup6CViF35zkAcp6hXGXZ5F52l+ey
8YXvyG5cz0KhjNGg/O7qLUC7zUBecyBe6uK95yHioRHUuNF9aIPcw8MLdzZ4Hnv7vH8yeZGxQaHA
Zl44nX9CcKfcYIT+24QmXwK0XSyAtZ5x+Bus/e3k9z3fFhlTzMCJHEwEToYSTmHS+nvltRad4I9B
TwhMMKQsNX4AXM+1it5bh41O4sg+bxST2sLnC3g/PWOiSmFE8pzAA0l95rbxbIVybxUY9QmFySnz
OwFD75fvfLtOsjo5Y57FAPsMp7Mvl7yFQrQV4GPUHZQS6RRi+8Cfdt02o/dTMuYaR0arCXRuuCK7
Qv4GolSOFnEEnNE9VmE/0xWwBS6YxJOyys6lXzOAMC9/tm2P8+cI52i8khAmMfDkeiS2qr+cpJ2+
p1l8duB6HI45nEPISs7UpQ0pR+hl41Sn+Lk4jc90r0NwDbuZMb0K6IXMFRxep+wfMpj38zERHiBH
mj4ThCbtYfFANXCDhCmxqu8UOWd2Glt8kUYr5yxkbQeod6H0WleHNec2GqYSlZ9seqmLtyn3zXrg
XBxPBuNfxLBcukXAB60HpGW6asUqDpjy5npZDTQ1xdSwFw1uHfBVSiJjyEPW1coAKF1/DnO/bvud
0HOmXVnNgAQCZhoVNQ8DSIKsBHRP9bDU1MoPR/UFeJKhrfSla4whwOGaiPfZPrkJVhzjJrIObHVJ
Ild+99ZjCt6KkLDbkmgJi4UuYORMi4X8gduQYx9crFjGVUQVzliMWoU9fkwj6SO4zWJcmtmpX8Ns
8Yuo5kE4sQryWyLqxZIO5h8A1H1UwrGLMP8JIHS/Tw8xOenj0TA5bbbtq3sXweq5HknZHEFEK35V
DYxXNkfAPFvZIHKc+4YWQkfeBTHK3nTZNOmdXvmT3NyTQX4WiOBcdoSbnwvU8rqhy6oBzqSPn0sK
h1pUVIhoix+ZcNcniZ0aHMJrngzGmKpqNCIQRVT+aFRWat5K+WKP+et/Owij4KFczrBnHCRLpsWf
0WF35159VmaR1ybgHYfR6SZv0yVvTEjSIssMFGvUdlPx9J+Ow6aqIHRNp5ZAxxaCVezIKsfrhTd3
ummc73fP5qbz2PVipOCTpeYDwb5GubwOZLB1814IeRicnI/GpqaymtcoqVCbKR6MUfIE43Y2Y/fy
R9u0l9WBGNvviBiQLsHNpFL+EMENACMzGjkWwxNC/76KcrNSzaCfgeNO9YeA9N4wxfvLx+B9K/r3
lQTJWJo5C3EvBUAnQ+FnLZS2PPy6LGT7GLQTBN5iDWP3jBBtlPRkIpUfy+VxDgRPmBtOPrDpJ8kf
EWwa1y8kNUkGEU0x2IYK5PsIIGzSNcEq4n86DJvOyWorD0UHSWWbfTVLc1+1hONftiPo6jTyxw82
qin4sVrIANaTZk0OHvwUYNUCOJgNYp9IQ68+dmRew4L3ERmdboCOIBULxIqdYuXGSxk9ifOLkf5f
qZnOcXN1PEatZZIM2KWEHDW8GvXbuAXWD2el/FON67cMWk/WDBlDAEwgyBSlFmIDiq3cYLZ2ZwLI
cQSFu77jEwRtXhd29TXVUIligjLk43WJVZADDjOq/eVNxpbaAALpF9PJT8TvbLGwijs+RMCWSa1F
Mhqiqy2WAMWk9o3xtm0lS9R6TkKw5bElUHKbCMm0w88YraCDHKVNcUl6/yTqD8uoAnPka5T+QtnL
v2xSn54Q9LJWstgIBP6WrAN1BWQ9TXQsJrBAPxk5Rmh1lnkzuEXpAlT0O6+qtuX81mKZe+vHaBIU
qu+krJAJu6b4c8o4irh5URJa3URVJU0/E1utHOzUld0wxwKCKzjBYgxJppz9GJ4A5p4MosZKVuDb
EfOpSoiTpY1z+Xo4EtjFoqZPR3VWIGGeKq8jpgM2Ro773r6JP1+JHVLM0j5t5jSs/dhcrkmT2iAQ
PAqpyTkJTwxjNVklT1lKcOGFnnmzkB3iDkgmI684tuVHJVmWkR6YRFbOO26rO5dlvR8UzOVgcxJL
eiYQqrVXOcLiUvr4L25mJYhxcmYTSgKWnms/rKojGBIPfc55Om7e/UoCk+qK+YChA3qUJZiukCPc
Lr3JsX7e12IUuMGbgGgavGeolm6lG5QAyZYmw8pk0f1P34sdIw/Cmghhj+9VTS96gGHChUcHyzmM
zriUYRHloJEgIe2+lZ2nDD/mCPDonFvZloLAZig6nvOsucyzLKehDO+vyoWjzUinhy9qXfhywyPS
3XbN0GRdAYURXojM7eSYKh4EBJsz1yBtPIyp26DMC24Awe/8PLWXcU8cHl/Tp3Hec0h4l8sOC+pl
0Wd5CbkDJrIE9QxQIl33zgxMJVAfhw6vorT5TRVZI3jOi4bKbh5HYkSkXE1rf9SOJDvFA3qycY/F
V16nkSeIMSlBNIZaMCCoBxsXsqxwwYxZM4DkguNUt+9udSTm7uZ2MY0yz6EmX8FZ3nroqtcWoALs
QcO4KVZoKdpglFq80vR2QvQumLWzNpIEktIjVoo9u0Ao6B5Qldcw5Wpm4K6OQqt/iNyYtwyz6d5X
YhnjUwp9RpUHOqNMxyy/iqsbiUf4ua2XKxlMCKn6JYpHBUdD/Vu0ASmxTxwlweqrhaPuG7uwc95O
Nkdh2N2NUBAS0aDHUgG4oCqFFWedF6UxmuXPl/3jpzbj2ep0nWhEVJGRsQN1eUbUViMlRAEjzaC3
hnLd/egodtrvY8/sPY5A+qRYdzFYgYwxiASTC8Zc1eijSh5mdCkOkXQNsBwXZg4oTMfgFNQ2HwZY
kPxzRMYo+mBc1FLB16QbWss+PFSzo1qzkxzno9ByEo7N8PkujB0qyNs2AzIGLLBIv0ogSlS5sCc8
CYzOD9IUFMOIG0uU3huV63gO9pfvaFP9DMXEFDnRDZOtcoZymNV52tT+NGa9Q1TsBk01sFnFHgQh
0tBYl8VtGjEeHPhqhohCIXOgYq7rOhO62o8W8LmaKR6+Q3GbFylvKHHblJGWq7pJd9jZZ1uB9UAA
ySFW05465t7Bnm2B/ASzCZJLyX9sXoP2TFDFajvI4g28FMEwLbFBbemHJdKN4rd5NSJ4bzSPvCiA
1buqHdErXEC/XslOfkPnq8Ibcpj31WTNRx7AnLxldusfwnzkKRgMLH7ihwyefhBe81092QYBi0Ph
tU8USq93REc94ufY6W3pqeV+jNDG5Q19bamWjEFMoioAlDTYDq6ii9EiRANCobSbJcPTy97VZOyi
q9WP/7tWrSXRX7JKyUmBbbVKHGGIxv1SdbZqYh7r36iubOgEYMISBiPPCrcSMsSLWBj5XPt19YuQ
BWTBi4WpLI6BbFn8Wgr9+0qKsuRFqUdL7Zta8xCDsNLNgDzDccybN4OCHZjQTeSZrG2YJJbzrhLh
JdskslDXuzebdLazapJQVudt7W/ZPBIvfDIDO9EaqwdhmAmLloWNHy9Pnag8mc2CwR2Jlw9tfTkd
oC+igaFNzWBRVyKtKLJAiRsYfHAX+JEtHc/LRJMLCJ2D4PDGWbaOBT44aDf6e+onByNMSoViSQ56
86IHElUByvPcIuBOuqzbW5UaHU8BA5OoWGFgKzVp2ORVZWYAARLSb8OUPuj16yLnD1pKHpaY98LZ
PBT2YiVNkwz8j3lzRka3JEWBGUQM3jvJ0lmNciWkBqf6tJmJ4G3zRwybGHR9VxHAjCNMd6ffGwuR
o58M9M7Th3+VsK6lMUnBrGbpkMwV1QzRNg+R3aaABIpRbh2d4X56Ch3uCjU9ABsLViLZqkpHclmq
06Lxi3ovH2Q3o1ANoZX+LB6aXefGX8JHwf87ypLPxq2i3SyKmqRifBtD3B89SBS2hZwCxBhLCQdz
AUNK13mlGPqkL94uq+ZnZUEaiQeqIgGOgiDofZRkRGFgVJKEWwQ4miZ8SWtwfzeTc1kKvZ31p0Sy
AKtWZIPosmxoJuPcszmXgCdXGZjp6vaUIU/xyYGPYfd55omRw6j+MKhGM+W14SkPkyNgFfGMsBO2
oKKkgLDElR9oqrz8zK6IX3/h7yd+XrBlfgFjFVXSzK2Z9QamRU2//9bcqm5tBw6d0abPD+MXxv3x
BOHF6W25Ou4QqYsK8GfGPjDytGCPdNa9sbFmN3fTuzo9lsV3OlwyubqMZzIYgB8HvM8jQG5z5dNX
1acbfpfPJk65JA79VIhYVALeMXBSj7Vj+BQgFY90rts+m94laYzWSv1clgQTnt58qGs7+WIchRvZ
zt3Io0j9o7M8tyVWw2i6hpkn/mlZh37WZxMbTYpiIvYSRs/KWRKFCRP5dMbKeKW7zOFRvMJSmo1y
+EN82xyMg/Gc3/BARFlrZeUy2iXVZghynkX3SG5axhBZ2YgpXZk3uPd534Bq8ep8jDZVuRq2YRwb
Xt9Yv5m2UixQ+PWh2VNwl+Lo986CmXYL/H53kVVh7pqnUZc/MXzhR8c0x/2iRZqke2XVWkbQOEKB
jkN6lWSy1ckpp173KZp9/LJEZDTKSAw1EjVZh+cYXdVWjtEDARkOpoXv4Rt3l93hp4fNb2mGrhBF
lyRZp/e8yhCzVhrSoMThgDAHSvUZmGioQjuBluhWFQbwxGZ5UKLuVyRCqaZUBF9WHFt5EiHxJ8n+
8s9how37axjvDG4DUSQNzi6Z6MX12k6oTxFGj7qCh6TF5nesJMZuwrwUxkbJTC80A69rQk9Xni6f
RWGjNiuCMZFBFoQ0r3OI+Bb8HA90mbLxymcsBb0FlR34yknzcjfYGy4gin4RH0tCGEN19BvD1e56
BAfhSrwxUAgDD5KHVIbLZiJvBkPz/fIZ4yqlUk+nKCCYFBdusMZg6Yf52Xjt9gulRHPFbzTRANLr
QQRNjew03yYEj2g3uPNpui5veMq46VNoDgBKQpWgivxRF0NdS0iPhUhPEa/L8j4THobx8fKlbJ54
JYKqxUrdu7BG9tFFpgfs8H18+A3szzer7fC/ksOYFQB/A7RLVd0rKkxJaBnJbSFPnEQCzs9gurFY
uq2Wu1i9uZrKh0QPADdW2U2BR2A+ebpBXK0O7pY8uzb7HrlXWrpSXgAgmgdhxfsgjMWFmZKCCxLf
nNLo/GZyoozmPIQlhXqtT3ESCSQg3ExZR3vg44fPwxFvarQozrsryRdY9r16m99NkZU4npFbpT9Y
qqW+UmC5/pgd9F25R9C80a9LL7xJ7GO0r18u68K2uv35SSwBTdiTXBphHV4jy7uqzZ0FPk8SeZMS
vKOzDDToG89tTR16mgmtlUWKP7fVvhbbg2nmbyC2wLnV4NjH5TV2lQ5xj3WiYjgtRfUihbNXxuKj
Ouj3w9jY4IF0Qo3s5CVzgzo6pUK6NwBHEITJaQCM9dzKVthOnhIkd63c3stm5zaFefd//3DAgsHa
layI6IAwyl30Vbr0emR4MQjUEtHrk3gfTz8vC/lUd6Lucy2F0cxaluZMMkITeVxzCnfjdfUQYAOp
9YM9wWMrfRw9ZHVO/hA68i5Enye457WazxywrNaufwMTJcCnVsj9LCCXxVsvXpDGl1eal94LSEFS
XzqBYhiskR0AbHI01p5+T/QbNQZuAhvvslvYc3uS3LBDhU4+CnveY3RLhde/jwkx4AQwUnWBm8kQ
mMP+qsmJtRT/Kglbi2GMt+lAKt60ECP11jgjD6u8adcrQMGwAk+5Cw/N8fezApweR/klfRF3mc1l
IqB51ufLMFH0QTlS+rRJLCsdHhsjUkEKlU/3wN/SPYUj4H3UzQwMAzN/BDFBQpv1XCJTRl9OowtU
IoeipA0HAYt9ocejC9nKLtfCGGNakixO2wqJSNfuJ/BoJqF6SBbT0fLGHgLZ5VgV7yMyVtU2hSgK
Ovx96zb7AieDZX2litwdVUuyg9dxnzrJBIDPDFBZvFR6K9qsD8vY04JN2mJQIJ3ynyrg1eloOY27
77KZ1a7lMHaRKbT11qaG1yCNWR4la9l1YI2f3P42ddCb4nxV+tEuaSZjHwYZaxX7RYYH1vjH3BB/
xYr2XErpUVoizgjPp0btb7f4RznZXeHc6DAuXZxdEjAu97WV9WfSiBbt7jTBYiZK8fzVzK10efVB
2RovgJ51BeCsSM1uBAksvSDr9HPbfISTewThU3PNz6F4ZmjSh/4qV4vrcUqxpWl4FMw3XdB0yX2K
HChlVn/zF6N5bKOD/bJM+hn30jjXAs4oHqrAEodTBoGKnwZWC+yJZyEG0jfP1/xDlHu/TsbXSNkS
mnKCWJo1jv4LR7wqYBz6oamszDP3vzHbFfie6qDYAIRo98N17vEyb971Mk5o1IplRpwzvLHH+7kr
bbVK7cueR+F4Hrby1hUYeOkCGEn9K/BVN/5KvMRDpy5SLJ2ADBP94xtQWoMBbhys+bF7au6Se3I3
I7obI66d+EDdyO54vPYc2zUZl1Qriqz0lYYHsOipzY2Mx63UoDCl8zo+HEdvMj5JlYrYKEqoc6XH
V5UGiqBaM39WcwEIJsEpg5LjlDbfn2ubZbwSqQWCmR9EFuktvJecFMGsvdb94KAfOk977ZxqXz4L
r3jt67+A8oN9xOChHKx8n3duui/34WP6CH6PZyBZPCXXBE/Tjl9/2HoXqKJioLqMkT6JrS9Pglam
eTQYqJ8FfuUF+/gk+CHwXPh1HKrErJfWDQ2tVPQPgaXL2HdmNH24UNKXBLWkmIQA2MJ4C3dM/ozS
fEkOY9JzA9T2CsBtHnnogFPzo0Wy2LqDU7piBFBy6dScJgcG4FYvNdAC5r1i2tL17NU9llD/piS7
WUTTTRktckzoYsyQ0QTTjMRlXrAr3TlY4UrTffTFuIl3dP819sW36H4+6afimaKrmbv5lGBPnOfo
zsOrzFdRMChiSChVovfEPhrIgo10MmMLj8KyqoBm75+aG1ApnPFum4PqATAEBCjkltfA3koG0LhH
d4iWSEXkdR/jiJL1kypHyF5pHFkcyYrvTEDQ0vdl7GVcpOStuKVikVGUaRlD/9T1SoMCe+k9DF28
i6/xla9yCowyY+gnB501DzN9I6X6II1xK/Ogq4MkF/9Lqejifb/nc3Jt5R0f5DA6ZGCCXDda5B2q
Xz0OoM4rrQJb6qojvnVAqbqmL7DqJy+zOi9jMGqzFsu2voQlNmc9QL9GPASH/gpABr7oTFd/keJs
9A0+SGLqrpHcioWQ4NpGG47ynvaGVKyl1rfqjt8l2Sq9fZDGKGVFAkFd9A5+DyAiEsptifMYeQ3g
VBJreAl+6Ik1JXawM3wN6NPoKR5N8EM7+n34Yl5Jtz/iwpJ504YbEerDb2IcpFAPmjAPqNEU5Zeg
Fa3KuIJFW6a8uHn/43I6sJFxfJDFOMkauGSaFsMom+RrD+hTdXq7LICnsOfd/FX6qJfpmEzRWXPa
a+UFk4XGrvSB/OThSd6CHaX7Oe94zob3CZnn1Sh1pZjKBC/lEgUlJRK/BwImCKZUdWIwJAZGxKnF
UPO+ZB9M+rIogN9pBXC5TULn9F3sjIJkl/GXuslclfhNcsv5rNsnROkSHMcmDaYfvSkBbQgItZAv
kZ3uL476lL3SPQzVpRWRbLaB++HG2V+kyucBuE9H1VGQo2UnEb2uj5JL9Np6PceFTni0Kg5YLh3F
ybzIiY+FI7rt3XCLDpwHrD2QP9UHBbdNwI0o2eN+vClAf+vOD11t0fQCO8Xol6tH+VTxIx01kwu/
k/1CcYlRZClC6xeDtK7+3OO7gHn6pHqdLe+Iw1O5TQ14/ywsl52YCljo6fFZhHZerAWczT7RzWFf
dfFVKzROTDAqPwAaiaMIm/5yJZfxYHNpAkOwwXNpuWmBGYDk7UxnD3ZlHDT1eMf8jKUh63T87n/X
/yl9C41oaFq8UYClcSZFl938YAqW4U54KsFZ77Hw5osnPEfprPK4qxztS28H7sQzAd7JGd+VmSB4
7UF+9Lu64FCYYQM0bujje9UVrz601U//cG7mbRa1aQBgQKgTHT2svOq2ucnt3I7/P6HZjN4yHSXm
IT9tvIs+iGU8Wd/qUSACOcSrNAVfU4tyCztQ2FWIPQBv2Rxl2ngGfJDGuLG5HdQ6IXgcIrh5sluD
XCvfS26KhImHLbyVDX+QxWRMxZz24EaDwah+rYPPND0EmYXnWHAnutoxcXK72tGFPGAPyF5oS1fT
E5ZEeQtl2/Fppc+MOyPNoijjiHtV74DEiIRYejH3/StWURHwo0Pq8bOOTwPNKHGsjg4v+tGFFlGA
ryzh6DQVbm6py1ZgMurxL2RdthKF7WNLatGrgL6hVgK4HbfFvPZwLJDQYAP+GHG65p/GZc8nM2TM
9uB9Yeoao0BmUoSCSUtwnUMfu60vvMl4YgG09mE5knti1zGIPpHN6Ts6Kg68d+C8R0885dp8bACY
A/9hD0b8NKYqxWOLtgV8g/40OJj8SRGLAocu4xqm3d/yM47N5wYmYnUDU3aaZrJD0KEuFmOk4U5b
t9p3t8b34UhAwCa5Rgm3wHXDVEXY6LYWx7j9NtVGUtS4VuMm8CWnz64Tz7DzfXWv2eIuBZLteRa/
twfPtEMu3/XW6xpR4P24TJKq1WE9VRnki4cJo1QZwIm1XXITvZZXwz5z0I2xcNXhqXcoHKR2S29b
vhd31TWqFyKI6P6F50JGQrvWmE2W2YV1dZrUoNPOai55zZf40OzKk3Cg+Qaf22TLTeIFjSE5VFux
JMpoudKJZZCMKOm8AkTqhOGm3Wmw+5O841XFNmolgAjB4gNG5UQJT+ePjqLTgz5P5Vr3QiNzxCU5
YbPvm6qGvA0L6uRYbVrLYULpVCt5hUEM3ZN93RddgDjuM7hgjDh6FFZb8yvLyKzC7XfjnfSFc3Vb
HmotnImsSZv3aqBghkn1U+C7YabS6r3JbaziwH9f8r4oE0+lzsSItIGqUI5hpdZ8lrKDqnMQTTa9
z/pEjH5EqlqJRYuRk9Y13hQgLGHS0Dauyj2F6Y+4aLC822MiaTSjby2OFf2A4Y7muQoW/WQ+QN5W
Rr0+Fv0dq6dc04Z5kFddgFSzcwK/9wNHwnPuugV+WuZmP4XHy5rxGYMacXIlkF1KAwMVhqIJDtYf
1DuggrwST8kRoiNvsISf6anKLGKH+/r0G+cWtcpDexSPBlgueS2zzxy+zG9h6hILTL7MpgKYWZbp
yxAcW/g1uzS1lKMIeF3wVKFJcSsChP41GpzwQb+//DU2M5X112Bc/lRIKkYM68ATfcx0JretRQdJ
gXj/lr9SN4vhYLjYy0Kp4V9wDOwiGyB+s6YQQMjQCIUVgVKpIMS5LIJjkTrje0Ct0hl9gWP12hTZ
+dz/KkosMOgDN9WjZnfpMIyjwTTsHOt02Kx1FS8DPbCPub4d4Itt9XX0ol3iktvh52jxdIdjnzrj
c9KqbAVThtzBo+yNtHimeum/6R59sBbG65hDmZuRCTHgjrkp0xIjCMS/fFef1kRpfrfWQcbVyIVm
aHWNqV6gg9t0orr+OsG3KT4dSBPh23g+gCuRcTq1Ps8VEVEN0696dKxyd1SvidsCJ53UdukJjvKl
GTnvII6isCNJ4oLavVo0gTeUsulgigq7jVkKTolsEa2yEgEvl3MfmFsFhNWnZeeTSjHO1UXC9SGn
cMprGal6efU7HOYnBWO3NgXmRIsKhBM7zrVyQrDBuJZcLFS9kWn8v9MxgAbkcnu+CW5EB+M81zx2
m83njyET3Bp2BXWZfSQMspxQTjLDK06UcS/xBBvob1Zxz29sbTV2Mev2LotR2LCXA1UcUAmkgxbG
TvwZVqBAs98o2qfppTcZClCpQxxpj6jxUrj/+r1nYBufou9rKk78MXCKWqjMc5Gju4xtB/KdUifM
aA/o30E+xVHdzXfIWhbjbNDbSQUhQIOgOBmvqlv6GubBMbYsO6ix2QJvQWszFQY+HBp6tKPFloMa
w1AaoRyQe1zRMen80HzHYN0p+xtGjy33vRLFBIq572YD9dTAM7MHY36rRc1K48S7bAr083yKESsh
zFW1UjHnglYhzI+yn9XGz1KIBTs3TRmcevm3y8I2/cxKGHtXRRfoow5vOnbqt6mKbkUlcUWh9KKS
3ChA2OCE2s1AtJLHRIghLTsgGSAvVf1mn7vDTvLbvbzjNhk33YlKVyoBQgH0QCZXyswqN5G50YAX
BRZNf1MUpDXae8PcD3czgF78pztbiWO8VyQFaiCXeEDIaeAIzY8Uu86XL2qz/2WsRNDUeJX6RmIe
JUBegwi9PaQ6sOwFKW92wyLtigK9ojQR7+WCHDqVXIklD9Jlq2uL/WOs8ciY3YWRMRdX60KoyB3a
80XeYuPSfFuGqbJ1kmp3AqlAE6WKQIBM/DmQQaSexrtca98i0n/Lu2AG4Kr2Yta6X6vkehLyyUqJ
xPlA26k6YCKxEQpw1E995VAT42lSsOY0HjpnxgsS0w24aMVaXhWvRZoFloMrAROjh+h6dnInxarK
0+SWGAPj1UbO1DSf9GH1WxizCvOmE5ph/t1CxLq2N52EwaJVKEqs/P9Iu47myHUm+YsYQW+u9N3q
llpujC6M0Rh67/nrN6H37YqCsI23s4eZiyK6CFcoVGVlbl+y0u7u/4VdVk7G2NmlVqkUzW0ph97w
k0NzKMP42HjDF4Il4KUF/pf98D7b1K0m12XXpgC74b0+e4DyHOOw9NLjFE6OaTcPyQMAI0F0y0dn
MY/abohUNIatOc4jau0+OEex6UunNu45R40ZB72boHkBcz0WJiFFSZbUbUBf44/qba87spcT0T0I
LW+e9gwwUnZJIX/HK76yg5Odecp3aZOsZHMbodPpWB2U03Yj3RIpYOnMh2HyRkr5rRUlhVaUcapT
Q/MM437tfydxaadQFyTac8bCS/Mw75vd2CgvtiZSZmlkg0LJsLAjyLICVOtO4Qry57CwCZ2BMNvd
uTjydixn37xF+Tv/KWGc81bDPZTNGk6C4ZmQKrm+cZiVqd3xe3s/72x0abLJK9hkUZgsb6FX7cWh
+px66Tk/WsAR/NOMN3nQH/5WVrZyUUWA2TTnXyCXOY6A1s5KYjwb0gijTa1bBSCNttHdwnzJc6AF
0MpVojlaGcE+ymNpZHphU9RUS9UhKK/Q+cIilmVhlLHARF0NxAwuSMUnW0T75+rkD4mTepYXH6JD
fKhP2pHgKqJH6Q/wqkiI84hwWUu+/xby991yqNCZr7U5N30DfXpLdDFghrPirAO0N0EFa5GILLiR
4wANrokkeOoNX0ECYhOQ3fLaDADkAmEEoRRgKBzzIfeRH7k1DhnwVRmkTLggGd6IqXtH3mYpH0V8
jng08PoGzVCJ9k/pKAX1AbSSIZ9TkgyQvun2E0DdOKhbRZ0ydqgCLLlTQgnIzLrzmNRcr8jyHHtD
1IVT9JFhjCIWc0WCGOCtJwI32FzLJwliVUZ0p6LHCgoZ3FiSN0TqxjGWrcJex1kia9xdNNEugxR4
AqyhrRwVL/HGV+5bnD1c01JEdGQSlOLHvYu2gxr9rriDwK2cBaOj39chyXfkADNUX4FNTVZ7fWsG
5I6XFTsDJGcCt0Zat+nHMbCpQp6Xa+Qb+nqx5nuIttnDeAcshj32aShHsW2Y66uaguMlf2nm8PqZ
Yr4f31qKwHAPMkT6rSqloyrkAoaOVkkABI0b61a+Q0cCkYAOefVCZqZ8b406MjrYGIF4VgxkVWdP
QBW4BTIEvZb5E1CB7njD65dmHlHSMPWf0VEHRjbUsstKHaMTkUtRv8/W0/X5Y1ZA9yOiToo06tko
VRgRuYVW6MIj8FxusHqWJ5yjMHnA/3fjoTrONz2YbREAA4pSd/ZfpYv3H0IdHGkFv7Kkyv/EUdGX
5BeRzhns/LDCN4GcFaUxy+X6QLJgnzzS+wS/wc93Xr9vGmOpWhxXGYR1p8WXrEBBq/adBIhQHlSr
XVs5MQ9fzEsVMm+DnWnq0CYtOP/TEQMW8tOybGEtVXbdPqiDaOOt5iyKxYmnmF5iZ5CK35a2a9H1
B4PN8mjFitOKEbJzyUmUV3vkIn2YJdfdgipU9GaNijCnGnaWFQ7ugkKSUz1aN0NqD4f6fnodwZW8
+oo3u+tJDc1vui0fNudNqNkvv8Y+D/HKO7sKdcG3g57mM5lv0p/V3y5P/dl4UAI0JqNMAEwvN7XF
PLygYgXVo6J9Ro5nsdgOEJf5Z0dX30lXdHdDiK/w2rnPfevAS9zLzBXeWaSGCNW1VhhNDLEm0KrS
y1zBaUAIdDuf67MSInaO7UXDVWD65SOoNR8rJ39dj9pT59aQ0OTNAPMu3H0OFe+I6mj0sZqZvpKb
djQfiiw0I25UxTzCOyuUTx7aUa3F3kT0Ch1a2zC2xivn8UlQ21t1y75V6rD5U9W46NsNpNW4r0QA
r0yE1MXc2tNY27EKZIc5HPtMasJNM4JyHkA2YhnTuZwVyS8r1Su1LExS87Eeo8heeXIPvCFQbl7Q
lzROUuwUeUaX0rK6U/fYjYOrbLwtwrNEufvF3CYFdRcAiC3RlcbUzua7ri+c4m+oElRztyyUP9/U
RFmzGWNCYdmdNsOOrO/X767ru12mYUlpA9XjrsD2igzlNC9+rmthUwYFVKfF/va6LSaeDi3oEvqW
QWyEWONjiKW09Rx3Ao5Wrjzl+lMu+WOd2G1yNNYytHCuQJzlFuiZWWa4b3AiDIMH4Ym7SH420x/r
zPHlbG+2+x7KmadGs2xii+9ZljLUM8At0pvW1OxN+JFJ3hitdjfcre0T8g6ldafXm8uZEGbgt/sA
yr1Dy1NPzB4fIELwOw6R5ztDlS0gVzXQd951a6xtC7JGVZZUUN+JNIJlbGuxgNYO7kp5UsIpHr0M
HTnxIFVOipyhfd0ay3HvrVGHpJTyQoomEhOpfeKK1Tg66Wr9TSlib4U6ICBEkYW4wxtlaNEJLp6J
s94mtPaY4b8g7WAt184a3RGhRYswCwqOY3aYcP+aB4KuQ6oxsbWvC2AJ5SELWxFLVzhINjjNETub
t2VYB9YCz6eGf+jeMqn7oFDR4yK1+AbSK6F/yQC7yu/Jm3NziCp3DkZI0s4j/Lq+nCxaDbQQvdul
boikEMu10Hs4PQe6TUBCAFx3sGr05cde95qeCLXVeFc8yGHx3F6A8ubi35jHFS8z6G+BQ4x8yUf3
EdVmI2+gu0MqK78lD35oD3jr3eYA+XJTBDyqaa49agsD/JFYrYK04IrqLLrH7Mon+6t1MVavO/ec
zcyKZffDo/ZysiDb360GLjCpcVuQ3M65Yud6ak8b2sUIdKnTOS6BlTZ/65aCPo0FyXe6NWyFUbWW
SPoCjGFAe11IY5ruCi/oTPRTVCxJ9aY58xRgGc7hg1lqMw1r3ZaWgKHGquZJ0eyq5f31/cqyQIB6
YMl447ajPOs2jVOmkZpeuqKDp4idauHMHTlo1KsHgfe7BfIFu1cPRLrKLAONjz8pmztbwCnn+faS
6w1nJKzXuYYyq6iZuDj1T6xufTEi76cJYHNPjBDwaQgV1MmdKiSLrU2928aAROVGdxJ72ZNX6GS3
cgzl89i5PqOM64NgEiXwC4O97xNdlVVIqTq0FtjJAUpHS/GlwczmJXhINM7VwcrHw5SOTAg4uMCd
T/m4BqwtYj+vGooq4GoCzDQK0U8D3/YvsNKMU6eLUDmDeoECylG6Nzg3pilRJCENxtVWO6f29ADF
lWc1sxFlT2HyNbprHqqj7peEvYAzpyxA/Afr1JkXoy2tiTyFr98nB2jBljpYCguk53vfvNs8AKTA
LQB5WOWYOsktqO7A7jFwQkDGRoZLlfC6QqyJlaWisghyT6KQxtCIRVubkD8MKzQwlsm9vn1Y21hH
65CBFUXvElb143mpa1Mwuh77JzvoR8JiQl5x2r/su2WOaWeMOpzFCqxuhjDUL9D6BdSyPU3oYJ94
nK4ML/NhTNRGBTI5yeJJwkaFuI/eQjt4/nJ92hgWDHBQ66RJG827NNYCRbGhTiFSHIjYGjHa8EFW
xVkZsscoR/bBBDVX2xptltgCHkugpH0whQQXx29D5o2EmqtZV7dOLmTNV2dwJRa/Ndxo1+fqLRty
bSTUtaKK69R1kwo9bNM8td2MTjNl6S5l0Teg1RO2P5YmPHTQB3XTNtXtctVfK3nuobo6NZ5Vxzn8
mfQixu0F0mG/xjL7XefjqdSsm15Bf1cDZmXFDBKpRT9oUuZ2LqzPlSS85Ou0QPOxvulrLdDa8Vua
9X+0SvtuxCqPhJl1jgww46ObGhTWoGKmjus8z5PeqSPp5rZ+Dk//6FVboDK1viQeL9xkRJsgYJZN
kyTFP8cHWZvMdWyUWSDkUJ/vTVvMHgQNM/qnNXlkwgxP/MEWtXoFWqmBPIWtKpf9FUpZeqy7s/Fc
1XdmqthZw81mMbwE0HeiiOsToppIMX10SVaeC4sp9immUigc9OcTTuEa2gaWI93XyOJelh+ghQ6v
b1O2Vd0CEk5DTxBN6BIJ1Tpo8LhB0Xwv88sy/xBUzkubFa0beMyDrx0RkGzSZNOinOaKWSnpmy6L
7kBnGpwLm7vEAG9OIN8Fk2eKxpgk3Cx0eqEzMr0VvvM2D+vE7z6C1gsrGitXK/IRBvgtO6CpNLAX
X59LVgC7HyitWBltKAhGnZgG2UkAARfaUtIjusg8HVoR09FAx3rpCwfeyFhPgw9myUtxF/zNaZm2
oomh6ecVzbDpijJr5CpnFFdtEaVefk2MUV/+YJG6PkVACdu8iTDQQxpKKHOmAeHgSo68U8E6hvtV
o66DYlhVKV/JjJoHoTur4lHQX2blYcDo0iNn+Yizoj323hh1ArNGSTK4HWwRUPcSHezEb0IF0dbK
5UFkOs69Lcq/TEImpWlspUGLykvQ/MJTByLYq2J3Bh470KScPM7oeAeAerBK+ab0loKTnuER9206
vQ0QuvfxASIj/xIIxfIupA9PVFVQtcl0lqcSEjkdlAbRHIRvZBCLJqMtlHY12H2FIpuJvATYzUa3
r3lryd4475bJ33dnIjKyuhLbN8tlHpo6arcqkgN5YP1ADahIHPVneyAN4MaBH1285V7onaQCaEuY
TtAL9smrSpDzmrYsgyZOHAqvugOwfyI4kFISnNTpT62/jO7yHJX2n+W2JC7P5aw2a/z7L6B8AjQK
x0ob0wzs9Iu7IT2hz/ekrkkKMhrESqpj4ple902HHCTPNusc7W1T3qGTJrmuMw0EOycdd5gSRuCv
2pzlyxBwWyqY48R7CfknCfIMdAaqMczRgtBxFkg/y85eOjJW0mRKMN0qssbe2LsyeM6Rh/o3lDqs
16EBcRYZa433N4OMoBy01sBYyUoTMkK0wxAoAjrHeJl+Vv8N+JGITgi5RMW3YtFuTy9ZsY6VAv/U
+RMSjArwJuU5Pv+M7hQP7Y0+WdHr24h1fvcWqVOU9BuAn6B3DiYBWqiFYWeL6k69xnl58sxQD895
WNNEWnBY8dg+KXN0UAT90PclJxDhmKFLw9XWJlafYK0k6U8lPVRmY68dJwZgxai7GVOogNgYhg6g
oyELILLiqOnstEs4KQdjAxl8zcuCsFy6CjU9TSVYDVB3f3RyotZ1sgTUTRBZ2l0Xt6/yBHaY61uA
+Y7ZGyEfsdt1wtTKXTFhRKtkjra51IudqnMAgmZQSEk98E66eILCx0GourCPBa9pFXcYjKfJaDc7
q4fQVMqnohMfy6b1k1U7ALL9Og/6izzHz+ugK45RVnfo+wkhAm+3xgxG9S2oi9IvLfXeHLIbMGmc
47x8BfHQ4fromCGbaskE2SzqqqTQfnKtigTt26CDQVo1+T4JLvKbEJFFf9/zVqAHXw7jCnTyYLeP
edpz7KndGafWbxaiuYsicGERpGnxvf8BCNlRiu34fj7LnoVuw+6i3AyhdZ9f5kc0NZR2A4IlQvOQ
ORCeci2iHhdkR+1yfVpYJwWi2+hkRlofSS9qVrRpEWp9SFLgJSRbUx9UYPTMhLOz3m5/+pYkexcy
NMgmGLRmgZiK01YXNe4Jy24OxJ2ps9262W2OlGGGEkbvAivpbC3aLLgUpMyVh6KPgbKvCP1Gg/Jt
lhnV2zYLWZCcjMeltsfbwi2fNUQnr7pL6GKSzim85rzw6tvMyd0ZprydPnSNmkUznGpV28N6atXf
W/1wfQGZ8eVudDQ9qLh0cae3fR6IQXOwwKfXhCNm85+mfB4sgGuN8nploVlZh9p2sFTa4PdS6QBV
9WxE9fOcmG6TNmE/Kq4UmyGwgQ8iiA/xUPq/ilyhNdDYD5natJPaaa3Q4jRNVeRMHdR4SoWzZVkO
d2+COrCCOkej1m+Rn08/luKpE3iYVeZbbm+B8rZqnIp9VXT/xG0yWo27CjEjoTtdXWBM/u8yRm+z
pqvI5+tQnLLod3G6zsq8ZXMegIn+T3IBsytQJepFvCMNYhDT4NIqszJ8mm6i5EukjOB5P94nc5Fk
eVshLwY4xrNRv4hyY9cQR5GlBfHbhqxWbYuIjDkHgrl0O7PU0hkqRLtVqHAG2l11AJbfq538LB8g
gIhjYYKTW364bpFnkFrJ2pxA3WxKGV54r8n8Sys5Txze7xM3s7uXIRoMMdh1ifymOUQiEBLQ1b0+
Avax3s0Z9Uhte30owHGEfO/92yMCMHbSR0VYfmOf25XJ9Is7a9QDVahSXUZqMwKcazhJJ93JX8xD
Cl5I0Zd+NA44Gp95ITUrWtMQUyOfbZjQkKPmcEFDfTwWZhaUw/iUlmMwp5JjWflF7uXDUMouZ0KZ
a0bY0gwNzDAgZf24ZkKXbHqmFXkQPesBmpT8/ozazuyDbnVD6osgMSVehMO0aSG6gWylgemlptWo
mnRAR2GE3k9oYnplsETmkZQ7OkgqFAHqIMeUS67EM0oNVB1nuSwNGM1F6KKhIN+sHKafzxbw3FJF
8rzG+n0i2KmHYhjGZdD8WdPOeaY4cqa415fr84YkJlTFABZaNqBK8XG1DClT6zheNH+oRKcwR0ci
rMjZz+tWGIBd8nBEcgRhEMrDdMnLLE01ydoNZkAUBDEyF+rvaCHw/cIVbuPjDDmBCZTl/aVPbHSt
ad/B+ch7szNnc/cNlFMuwfw8zwm+YQSn1xi9WhaP9phRXXx7H4vIMwPU/QkwofVQla6Ut2GSljGA
J/3oNL1Wj3mYY1d2XnkwvxGSy+osaE4NIVHeIJnriXD77apTZRpZjr6kWQetvuan+aGd1jOuISdO
G+/6ejJaNTHQnRnKa67SLHZrpWFn4kkhnfrnISwPRVjc86D6zEXbGaJOdlR1em5h+/uVqDzk1nDU
Vm48wpsz6iBbxTyvdfM2mNkDhtpVQbmAogQhJM8eQPDnjiEwW5wpJFP08WUAaiMkOIhfBrqGJioW
uhXRSqFruArAumJrofY1c43b1t0grhjdCBkOAAE2ccyyJnRnlk4QDCiTaAnYLt86/9Zb7ZVI+5Lm
u/yCkaJVn5feZqSPMFBZwVOLUEYBwvHRxehqug5GamlvqB5SbEdpBC2GQe2nPk/nhhFbfjRGraUZ
RU0hxDA2HtGahc4Z86A8bMHmEOqW+qvGcZ8M5gxiD1UfCXqmxic8D5QcFXVKBHIQRAfUrtA1ssnO
KQ9JOIDazjpwYwjWCqqonaEdHlrQ4F34OJ9Fb6FZJ02JUMtb76YbzTYY5r0FeLTY6UHu98Clj/qc
7gTw5t0mvWskaxsWSUj0txaS+CZ/IQA4AoSvXnj8/IwU4Edb1EOLsILEmQlb2SG+QbX1Xr1It8JD
imOBHCDpKW5snuAK2Rb0YVRN1Px1VHjBHE5dg+08mfEiFODNBgilKfLT1oPJQcrDspDDVbxdylfO
OfxcXsIodxbJKu9C2zzK4qGTKhRejmTb9OfuZkVStTv/jQfdGyLeb2fIiBdDUBrApmIJuj6AKzU6
J5PCXrHdWKjbYLDQpjBoMEHgQ8lPXbcLd0NOB2DiYPjS/5pipwjW4PoMMo/BzijlVkop0VMjxwS2
gggk/Gi3CjfzTpad3hZIvAMRDq8IBWHKhrpqAppIoTipn0mfloQEGdQmeyROtC//RuKS/N4nexok
3hHuKRKY7z6ulZYv/VQM4BUZ8iVM+gqLpbWeniats0xr6SjG/Hx9FhkNvQZUs3Vd1RG1oDRPeZNu
LZaoqrcywNrdt4sruURHRkttAkwEBv5YB7qro4il36HdJbUBNT2WbuYJLs+Xfn4040veSOtFPB4U
g5ps5P2nWG6kMjAkwYnzm3nFu3l1Yuki5vdDdMl5AkGsHQTqFABY0VKPJxJ1MiYFOgHGtpi+3OZ4
jkMXQvh9fXbJL9Dr+VbIID//WeWvyOL+Hzr+vupjW56i26qsf46FwkGy6kxDaEXWIRjFkpybi1iP
N2zUPpe8Hq/ZThouxTYc2mYMzHy419cY0mnCFgBMeEiEyS0SMKxLyT3gjUepjF6SpdbdrOm8eEGG
MBcOUTsejKRpbF2u7id9OWZp7M4l+gem2TpFouYNqu4O1njUGv0PYJvBuiwHHTgwNINkodq23mBC
jVcb3byNgGGGmnPdndMc5G21flnHIlyiye9l4btaRSMwlkhJTlooJrVkQw1ttJNa/mZKTaCV4jdJ
H18KAdxladfedo1iQ2rumLbR4ER5+qMo1xspAzncYF4WcUAlVs44vQus3Wm+zzBNV1UvS5tBBbUM
0IiCymblyGrhtuh+w8cHSvOodq2fCrx8HyM9ATDQzix1GWZCLJnVCLOz80/3NbAynnpH9LmKwAqv
b1fWgdgbo15IWypBhSuGep86WPdJVNxGS8fRdGKUjcmAgG+ScCAgbEad8hRoqnGYsirQX8Rji2rA
GKDR2Z2+qmiZz8FRtTn5L0j8nlcTPFy8Yh/Lwe6tU+GhlhhluYGHCxQJKVqpfqeoV1kjBMDyL4Us
HP5iOvEGg+KLwdAObMRVUpVag7CSfOqk1JXyhRPNM4/9zgJ98RbqrCMERWdvVIKzepV/J5XwWo0p
J1phbv6dHWrRCvRwxwA/wFMGhJKyDKSgPfCJxJirszNDrQ6aelU1WSDQWxSaA0plJ7NuLCVopMau
TO4DjG1N05GRAL3sJ409VR36DDBdcMEZDklLyOWFdDhstyA3cCLBlV7Is0iWnYYPH2Av3LttKvqr
9ToypxKEe2JwNgPxXAd2tj4kwGkiiC/A2J9Nh1zmHG/Wi5PIFfz3gMlH7SLBqgF/PnpJEXJK1quc
z6ktd8MhK+NjovFEUHkDpHamaEWSWbaQToiy46wgv9+lbpo//c0Bex8QtS3ztTFSWVKQWNGmuySp
3QgN+9dN8MZBbUm1qkskbOF/jbF2qwhyC1p5znhuie3mSd+EBaJjFCQpN9+Y0VZUyG/iVV48EQC+
BU+YXkh7ER+Czx7TuzHKzSt6Uaq5iI2v6K96fCjEQG85bp55k+zGQwWytd7Hq14jHhmUMRDm8lKb
2cP1lWHv5vdRUEdIzuOmsSqrDMrkcVJSpwEPuXWxys2+buftPf0piNuNhTo23dTocTxgC4yd3bgj
GG/6oDgQ5GPmNpKjjrZ6yA/qYQsFR/iiBRGK1sjetDd9aeevql+78w0vzcfMO5ga9HI1xQJWhg7b
oaxbjxLEaYMOnguUZa4i2trD5BC3XJ27M9ERvj4P7D36bpLmjIrTzBKELK+C6Ay+G82XQpTxG290
k1B65vtIpnvemaOOhCpYy9TE2EKjamTOPILCXhg1W6tMd1zku0zqOEE081jsDFLHAmrI2lCA6R4c
K/W3VOihOmxpjrkJvB3FW7y3JNbOESvaWEz9hgMIGRtvO6meBNr+3Jn+kOJ14gkX5Ttn7ch5+7SH
Nc0yAXRAnw/9tmoXsdHqYcgBvF7c/qHw62doyUC+RPGQMFrDv9ws7wYpv5mUS97pKWKf5GBCy4ro
S5Un0+7AcJJ4Mgf0xGBtQFC5Gx6JX3YTamWYz8ZSiS9wTGe+n1zjG3SLnTogar2jKz5Ox8T/iSfK
nUG4z5HwjOzaXcMRN78u8k7KGyvDlemmkQnZkAmp1ICLNMGUN8Xgt9Zmhp0e+1YHShlN+q6Nxga0
TReUFS78QQiqBOoNLXRVum49zgZypLmMVOkcHYXBzG1trQ+5vj1WACXbQxXfqVX2CmXqJ0FqGjdf
jAd1LVtH06YHI52Ctassz5obX9e1n2K33Q7NEip1/yzFmyO2EpSyo+de0J6bQesAVNVVu1ean7Im
La5Zy+Bc2MRDtA5+mdShugrP5YzCXZy4QimEc7nKziR13pZZvyxDeFT6RvOzZbhLhO6SjBCi6CYw
y1fzYxqDJgnQbfBjKasdr8ngDs0AHLVpfF315hyvs2DnUR3fiHll3gBWZUciFFA7hGPTsDpjtzyv
ujU4S6qn37KmFWxhbr0thgpOblT2MEfnpqoewZvkbPqYPnfrAkGqXCr9fGzCWBoek6r1QEkDPpZy
+6mLmw+CTtuKltXvLMGRovpgjM3zBAEYpy6LKaxLIHSUuL2t1SU02/J3udT1acvE+yQrwrHpQ12M
QQ0+NIfOVE/q3FUPM7TL47UFpCdZf3VmjzKaqJe2aEam3aflr1qJgXWCmq2dJiXIOgX0mmXyk97q
6XGLthez6n5UnfHDTDGzbW8IzmyY9pYUL1OjcKJAZj7e1KGPaKFfS0Lq+uNhUZesKZpOJ9m67tDd
1RDYIZjZjohGcGwxffjOFHV15oBFN0MD2fm1aO4XJHNELfMncb30TazaQ1T/uu7nmDEBkuIy2iUh
TEJ3YYzSImVjFem+stSndIZGR106UhyKusFJBzBH9u5xaPTzVMhRny9pFRjxQ5GBIwX3L2TICumP
BSH066NiBlMaiQxBbgywNTWLs9KJHQruOgjIkNAxe+xI6fd1E//L5f5ug4rX58Fcq8TcTD85VYf8
Jj2uF/L6AXA/FCDwft0a+6Z9N0bF7RNUHFcjR5ozMrZfS19MdraVD0q/VMF1Q8z9sJs56hZCCJq2
GSR0fC1V7nH/aWjpRiO/FbuFNfnXbbEzGztj1CWUasloRBGk1JMRrfizs0HpsA90MKi9Lq/kfgcm
3ck0hPUaSoqxG3+9/gGcwdIoJ3myuskqcssfDLwix9suf5zkEayAmff/M0RFZlOqd7KO1KlvrBcN
WoNLM3lGOdiqVXF2PnOj7PwHZcno0koFgwZy/KhgOFq33aha+3MUZs4+YZYN9z6Riv1QnsTCGVAA
G1zpGxRZ3Hq4U129ACYB1HBktfSMA+5g5lR2YyMh2y5mERRjVZMEY9MGpJ6lrDqMrfglL2rDbnOR
pBh7u2qWQ53f/8XyvTtJep9YZd4jkYlDYQ7P4lLafV442nI3KSVnnzBXz0AvLSoZqEC9YWN3I8xL
URSmegIDfDEHK95JMfqCa3E7/MV4dmaoQx7JUiKvFsxoaD0umtm2xMaV05u0/nbdEHFLn6K6nSHq
gK8QapQ3CTT36LzpIBXaBuDCRuCkabdTjBxVofOGxr6r303SBCjLthg1NK/+ccvaCdHCbYmWnn/j
lJm3zM4UddbEOG4FWYwgob0AjjZaLgiQ3esTyDNBnbJErAtlnnO0+1uibabFTRXxngLsk7wbBnWs
xnm1pEmEDdKs0t6vv/Ng/g5qDzTHjJWtzTaP7ZB5jncGyaB3u7wt5zJVcuQhqhOwHIF5IN3c/FCK
c5hoYM9cWW3RpNgJanSJlZvcvEsGjqQS04SJJlYFGQXtkxBW2tbJZnW4lvVSvgGk7iGajKBpTY6z
Zd5TOzPUhBldPE9SCjMw5uWJeq9tiq0ZxQnIQU6UxtxwO1NkxLu1UYotaiwZpubst9o9dTPHlfJ+
nwx19/tbui6NTHQgYhMpisSwm+n/uSbEJ+0tgHh+kiNSo+xO1XRjoHs4f7h+KnnLTvlPRRAzwroD
+pntoEm3Q1451cRrf2KwqZOudoiEg/YGBCM0AhDgA6WCgJbpZ5vl95Vm12v0sGXSlyJdb/oJb7m8
ix/WRPUmFNYWs781jDgG/5p2zIXothuLp8oqTn0WeabKo5ZhenY8G6Dzizj6k8CGlCxpk03AyNZS
09pmHNdOmkey0+nNYUG9z5g71bs+60zQhLmzSR2DadabSa5Q7laD6Fi/pPfVXQbCwUNz07oyZGW7
PDBULmiVefh2VqkTYQjWEEl6nAdj/9MYBEeOG0CGJDuL2r8I8kmrP+ni01CZpu6Teai3dCNdYl0X
BZvY21LzszH+BgViET1CtLhAvo9GaGjKmPSzjg6XOBuf0ab4rVaWlhOFsnYHRGXQnWXqyDLp1L2/
xaI1T9Zo+FI/27OkuqWGnt5VtjPxDKAGx2cxb7CdObrSrPf5rEQCSicQ0w4SxSVADLTUWiBSr8F3
8i+0UlkeYG+RWqrVEtKx3kRcYYPhLtYBUsdnweAW3MjVS8dPgHISiIcqo5OP8mWytQ652cOMdKdD
Faw9buFkT47R2SDuRrGXm4Qk333NIOXZRNzNYNmYDT/KHxuQMCS+5czbZfEgXsyt6bFOFjIqSLAC
ewtkJ3WyMlB6yqOBk5XoyPCAp1I/ovYLKizOu4FpR0EjMDjZcLxoxPYSm1NaZShhS6keu4NQXMAd
+WJOiV92MyclzrNF+agZQg3GmOF+61BjXmrFiyrgEProOYuQJLvuEMlifFqs3bio+UsWMR/h8mFn
kGQnmqbRkZd5titDi52lG570Rn/IRDBVXrfLcsRQB0ZnMxp14K5E+eMVuwqlmOnCClSH36FvE0Iq
tRMHfXRMD8gR2tIZgmunmnfMGVMLnWAwoaDQBqwXfRhEs5pzuYLVSbaOeEGndmlKP7ehDqdV4ywj
K0RF+9//bBnyLbsgoi/FNoeTBHOa/16+52tXMoYEnNy7Gep8Z9ViaaOJewu0eas2nYoRhOagoSwj
+c/1NWPFXYBswZGgwcoC8uDjgKRtboZehyfReihFTq2jFpy3HtMl7ixQm6KJBhVhKuTTVKl4AEmb
PzXCt2LpZc7uY6hJAMG7M0S9V/J0FFH5RRjw32hecB4btlg5vQ9/H/wjjBIjYSQcak88zl7sC6fh
HPvyZvPK0OwjaAIOQeB3aDz5OK2Krk5xM5FEowKSwM3d8qdFrG0jeswNwFfq1+uryEw6ElaD/9ij
K4ormuQmJcbYIXMAoYMRVFijT3gti+NfibaRmX63Rm0awLgX8H2RTfNo3pMi7hCqHXhrZqjKV0HH
ve7Ym/TdHrWFxDjatkmAvcknbQW5J3jxC+HGyA/9oXkZb9YHznwyL9jdCKm9FCPaArCEkEvebz5I
a24ER3kgFCSSp97wyfSYdcz9jFLXg5IqfZE2Otm7kg8VITeGRiuUPomu+3YmbRN/N0QUvUHIZWpA
7VC3RK1OQrtlQxnkX8B24gAwc6M9mI+kh7p+LM5csD0zhEBPBKyRBin62SJ1utWWBWSurNAM5tst
XC/KsbOngD+dzP2yM0Xtl03uAJJQ4D4t6IupWvQlXvrH6zuEGcnuTFAbpNvMDCrGIHSVlzVYhsep
2BAbubp5sGRekp95G4DNAKw4qoWiBXUbpIUuZjWW0Z9XvO2EyFcG1RXVyom0zrk+LKQn4Jk+BQ8W
FgnibbKFouZHz7XmyN8CTA9WIRn3Wjx4Zd97kyLbddp8B8GHn5qdPQ+5v+SWLdRPxTQ7QJMiL5B8
qa3fUwbhjWS2Re2kml+3urqvNoA6kc2R1dt4KlB+jW9nWb9bt8GuJ8WGCL2rJLKbTkdws1yU6LVJ
K0eovslW61cCWKm61B7FwauX72b7VC9tAIiwU62tm6oWGEO/58atVST2ZqHMEle+1YSqCeUKVEnz
YvTmQfGX9Jest3Zi6pdUFp21Fj0x+qMMP5MG/BSRKR8kSPj+F2lfthy3jmX7Q5cR4Ay+cspBytRo
2dILQ5YlzgRBgOPX30VXVzlFs8Xu01EvFcfneCdAYGMPa6/Fu19RhwGQBNqJ1n1Xg8VAGG4zKegF
G4Nb9pDHJpNwu8zQw9apwCBfF3jOquE8WtEVGYtAj4dTaY9eBgUlZrXgs4C6u6hu6tLybSv1eKz5
iTa8GRTEL3Z96MEU3jHz1LYgjxiht+SoCJby0hNac0et6d6crJtoSjzZRXOzGc1k9a4b6c6xIh+I
Dhc971/1MNy23XC2pvIq66tAjxJfH75lYjiiyvVUcuOap6iLt+mLUcudgbZ3b8ZhNQ6haecPCEjd
Et8qzzHiY6demf3QkivKMpdWdRCL1Aftmxvz/sB6fOq+DzHmdYht6TagymkazXd0/RBVr4WT7QkU
Z0sDcDg0TlLe+2SYzn2MsUT2xjJyMOXk1/Yzy+6zbPTUjj2XxNlH9bTrZALW0nstI27B4j0VT6CM
dcGkHNIk9tHZ8iy9uk7sVLgNz56EnXhCUQNWl9/LJKrcnk1eLPCQxwlQJ/Eu6qqNCerVOObiYixD
v84wNbsEsIxW8bcK851l155puQUtXAuiIUz65wIubvtIGlQAElRB9RsrGPD41A+YpHEgW548aSEL
7cxN7v73rMb2p8h98aKPPGUlmV0MSGJqN2v7sAYa3P3aufx28Qvf8ilSX2SRymCkNQEIC72hPshj
l34MQImm7r8kN/UicE7p4xyh4SD4GnSbuBtv1m3W3tpPv2IRm1UU7goAeOhq196sCgUk/AD29dIb
7mZtjgS6QcHW6NBK3nBp05hnmC7yBlshdTcVwFfOIB5wGJ50SJlu8zOuvBSfzCw+o9I3uhnNdedm
iD5SeF1A+67jtjqJJtvIhFbe2E+mFm+sWbdt5IyorWi9eaWX9GxF9v++YgsTYIq3UAZQTbK4cVah
VYAV4yZ0Spnse2jVeFOj+G2sbZHLrNztT5YWd64aerBhxxoS17E5amUXsuTM4VW+Pv9r9ahPZhbn
n/Z2lsUQwwtLan3rDftRpCB0s8WeCJafa1FeNUbG3YGJE9GSUIJ1xq/G7Jnadfj1T1kJX/BLgKZH
oRbQsmXpoxS2kIAhVrtRXovuUUsOZnbsBCb2+q2h4C1Ti9C2crKsoRNSobK1zxRVtynn13aMaw8R
lhcj3yKmXj+Yf5a2CGD0qI2p5GhiRjZPPb2v79t+i6J9hQ4I/vJi/xZHEwqJGZBKqPR3YVF6iju+
gHtecfV7+0RCXD8vA4IJT5m3FUavnlRUZ8ESSDBNt8zXgXPrtKID3L3TPrT4I6lSv9G2ABjrBxUj
ZGj4zONWS5AjNEUI+JbgIv8lHyA8aZ1+q1PkECOsj2Q/tc9fH8jVr3ZhcXE18LADrpNgXUj0vlsd
Kb0eqirB10bWN+/Pshaef5C9wlITR4MkJ+gju9IJLG2TO2bDyhKyaM+0ezFgVWEN8sQ3EOyfqxsn
KIGA8MbUJT44LLnbu1vnfv2joS2ECj56L+DF/vzGDJmiZaYG5MWcQ3a3zITgVOdW434eZ9YA0Zz4
hoNe/WgXFhdXm40YfVBmfzbW4i6lVtChE/31J9tc1bzbFy9nnrFMURs2y3bF94Y3nsBW+5z+lg5L
WxejxbuvDa5+vYs1LW72aI880VTs4kC+M527dvuWbO3bWow3qzv851Mt3psMbNFtSn9/qg4clAI9
Mh/g05lAYHzrO1TxU39gob5VSdn6YItbZhUmJDMyqCWW5UNiYDxVDv4/2T6KciKkv1FVXEQg4INv
1RjjMbuYtTcOxm6581bJfgOmDNU6fPa/QkkQtv7bziL8aAiRU5cDemOx6iEeIQBCSsBAFW0nuWgD
GSmvtNf8voJ+N4bGyrS/aocCmSeNvc7UX6Ku/ChA0wf9hNpjaD31k30kkBxH4xakoDY7DBjZczPL
fCgq+mr3Ue5SY/B1YFWmBrIG9aQhzXKaueGXP2UWfSSUXHVWjQmdmpy0ekTjEXPr+0k4b6OiPSkF
RDgTspPmZO+d1NnFo+E55ujsNIl293jgsfOCGje0Mpq7pnxTRhM0rFNIJNn3JPaIgvfEbL6rUX22
u7L3igEXHWwaSlze1Wp7qHNzz3VxVFK+65z8ndJpZ9M4NB3nV1bnh2Q0voNwejfpynPTEN8u4m/K
dJePuT/2lWcNrMKEag16yN5Dmn3UWeOVjnxx7Pa7xfJjp0BnopHFQTCUHmRyznL11HNncCfyI4rR
TyeoViuDK22QjGDKDAwZRy5R88foaxPHASA4rmWXez0Gl6Ylnb1Du51dRb6t18ciZV5UMtfEhAjS
V+HmZXmIIgElNla4CWoraZV4Zd6CMXL6VctedflUPSa6forwHfuYBdQa73JSWR5r2j3jlHp5Mexa
JbuOK8dnmX1OwVymOB+dLN+5bG0XFLGVNxC99ZzGabwJKEpUFOKAReQBMPgCKaoMTKU6AMfhJ6WE
ynWyg+B3YOrpm53lu66rXZCE3kFD5aG20tgFO6IL0VNsbv1B6t6TfbmXVrJvuzfGZYBCeJA2+U1N
jT231J9jw3zVLI4pFFQ1lOrQJ29vxdg+VFr5y4zEDureXiuI45pNjkFVaoJKRYAROVbyzh0Fw1vC
TogUdsOU7qOkvTMBGlcoA15ezTbu9nrmdHHpFi9M3OkFtRXgMiHnc4qgIANkenfbgR4d4hwT7lLv
F1rKXCUer1hl7Wuhh7RxrlS9ve2qXmzF06vuDDUxnGANVcwlLA4Qb15hDABFuGxfqD5/gghgkJ/i
9y520+k8y2Xn4dYDsWV04UNJkaIKAL7oXZ3cg1PVtYyNV3WtmA8qaPpbtQAv+ZKl2MpIU0JHBk8Q
mkwV5EZMaOq62ev/tLw+f7a/fOmFvcWT1w4TfI0NexwkY6lrHdtd/EL9inqk8TPMmcT+Vhg7/5Vf
mVw8gIUQUTbMJovewdDEsWCJlwCvWWwhbNXVzBusQEATWiZw7AtLXZJmoNMBltcBP+LBgCZm6aX6
GeMP0bUNppcZm8385DhGHkho041oYv7b/1rnLE0DpA6ldFlNtWKdFX2JCKkyOz/KcG8rzOdDk5NM
pW9DlOLr13d1sXRmXgFSFHQ6iwuKBigb0GyDTl7RMLcbO5/Xpe45hbJjxIEbZUOQW+oPnZb7ry2b
a4VjMDQ6FhaLdUKWB1txEagJSWQndEAESCWPrLUDqzZQ2uu9tD9beiRcamJMCilZpjRui0nxvNwr
Vjy6nTFhGKa4zts0AKuY37QmyD+fFOVQl9cm3zvC3I1TBoLOm6Fx3HHcy2T0awbeDI61aQ0IS4oP
nUTukFjPk2bsVCzVZFFomdRXjcod8jDpHnR4JuI8luWejCciMbrCBs8cBwii7BiLA5nuK2a8ZxHz
pa0CZGO4bdHg57+kxYGKWsXff9Z441NUpPv8JZFiFus8YnISuIh0wGAOfTDKF0XHP68eZPys56+9
hWICJsrZ2LkYknaTOHIl3k+lLPEioVBadIGMjR8apD7LnOGnvqa0/N73N5PCgvnfwMa60ugOmqa6
xO7gb7o94riDDUpUCiiw0r93vXqCX/Kooey6kqBNXN8gRwDyJAkIlLfALYmifHxtqgI9hM4diuwq
keyaFp3HWgXqv9DjIsgWau0g2l85hzZectNq97JQd3H8YqTmVdXiMSqzQE9MT2vv7PhnT+RekOLe
SIqTUldnrSEhia6jprsSBTZ9QI2bO1eWA7bQqoz9MUoREYH4xAACBywalZvye97epT1YFG3kYdYg
AmNku6Il7giZvsbCQJUYrlj2c+BXeXbXQutDb/Mrh91ZKATrgxXwAZKBFTRZFYa5byyhs4+FGPa9
1DyGWr+dPY3yLc1+dhMU4hjGsPA25lN0X5a3kNtxx/rR7GCOv2f4Og24Mqp6fHfi4qT3Z0XFPIXy
YZZq0I8YoYp03F8INKoJ7jD3Isb2NR380jobdn9Vatax7Au/Avis4slV27F7RbGDCmdXKYSLGv7J
nOojQP8HvXyrOpwtE8d6fHTKLtCcwWc4+ZUWuQnGNMf2JWXDXdXQIAHnaU4LN+MQlOH7Ahvb2Zin
bIQ7ASXTDMSzhHGMGQYewT8sIuELqvidmh2ZOPdFjXPDPggpfjL9nTYNDp0G0LDq9y05yvZXgb3u
p9zT4C9kP7og6kFXQt3nEXg7U1C4652rpcKf4YSRUd0Pdn1NW92LeXNNm+Ko9hIx8XyW6Z5oRUBY
f+yVt4Z3V71uBXmUYk/gd43ruogOCKfdCsTJIGzzSC0fbC1zjUYDhfdOY3FxM6nFeMhbEtbQtzly
Ic8RgvSrqchebHCkXkdDXgajZam7Lh2GveqMiFbjkBVd5rIk3VPpSB8FtUcKsUmft6I4UQoyRL0q
39WO3tAGnbM8Gc5mhrpzJW+mnpoBbxswiAv1ymyTzm3TYqd2OOllCSo+U+4Ts/qALp2vFGULVLyK
Tkca924J+jBPZvwKz2fkdioGfmKSB/poEcejccbPZDBfY4KRw7I2+n2d6xiIGFm/L7UyqT29wAFQ
nPJjcjLhD0btWyn1oR37oSlg6MpKqHPFjxVL7hn+w9FWWjcqeKDy+pA2tXTTKL2xVR5SJ7+GqItf
DGWQdO3PMmZH6bDJTVtH97OWQTo9YS+6Mp0byh9iUtzkBQdJXqobr4mio/uUm9/GLt+PEeTbenvH
nMJwY9Lc4guavhaD4sCR2Tvt4hulzA61nL7Pr0qUM3QKuJdW9Ebrmp9tq/2kLUS+u0wGfBzOGJb9
pWnFN41Gj6lmhHgjb2QMtDKGzMfYfKz2PVjEdhEkktCIsz1iF79iVgSRFPtJ1cOeTIGBnEGq9jkm
8Pt6bbpZhmMLxe4U+hRsPMYlGPEy+FBH+BgN9OgMqZo4NEx7/TD/JTrHjWgHHywHb8KoTNzY6Kk1
h5M+5nBskQVXo93QVrnLivSlqfLvehZ5VZa+t42xNwfcaVDWeGOD/a9U4fIGbYtRPgghf0Yp4FWA
4t+U6aADuTwd1Fa2LuFkl8TOLhOVXzbZi1Ij8q/MhrqpGgUNobkn4gY9vGgvq+GRmC1esVpDUgDD
ExwNyuu49SBCLdskKBMnVEznZMRZ7ipVdTNV5Eyk+Jllxi7vxa1qm98FOqkiinZUyeYpIv3gqEpo
Zal5jb8838e53HdtDgb+uvngA7c9MJ4MLtCesad3eh9MEQPQoLMk1sfOhp5jCL/KlJCX2s++gzTQ
ZE/4+VEJ947ikmz5Y9Xo4HJgkRISVmXXyIY7ULTYtpsM0XuhgC8WpB+xrR6i3qp8nqKCnzvGWY/z
/Apc9mcpURqbxkcjT21PL8VLNRT3fWWcDBAbub2oyGNOoKujMXCXxIQGYgRrUp9ke9vBOJgymBQP
l2Su3iF4VJyMh2NDUy+GgDZCke+jog+uMRieQvr7aMB96Bz8IbKD8SWq4YsmZOu67alQzBJyCDO0
ngVmdpmwHqDndaDOm+5wFAwelHgKJqXpPIH2ijfR6e7/QZi0F4xZKLjVkxvVWdBK6g99eupz1BT4
vRMBT6UrSefXWeWLJvYx3vMqc3ZCuGvi+4Nqo038ITFCrpU8KAaMHfc20jrut1WF3jPKEV+HaSvJ
Cyj6QVsCtn4NtEGLIK0xZGvh6gHyaIAfqqFv1lRscbeuFceB/SO2DcQyhE6WtIp6TTptqKFsbLpG
AuRtHc7BEXrH9a7zitf01zy5js+KCtcWUHWlejejJMAUBiAg9NEW1cLJgTNratTluRJ5OXGuYyYe
M6PY6AWvpC+fzCwypjyKEurMZjLRIfcFTaUYXDtrQwjObXyxNbj/J1uLBCZyQEyvD+jpKZW46QXo
Rmn9EsnprXNQANXa5EVRc8NN0y502u576VgPTa0Fjam/lm1zHJLpnLDoDpOGgV4DH/H1gVqrz376
eYt0mMNBa6WBraBFMHP/oET7noTcDmIEBGERdJa3pUK3tftzFnSRadAUsoZ0gknBpdspz6NGg65+
RWaykU5tGFqi6kxaG3k3kwi2Se81BTQnkBv0GOpSNydB10rCuJQqIN2aBX3EZWNHJWNU2zpAu5XB
bzVSnAa1Pg9T/80W7bGs6EOT8dtRS34mY3LP4/RmrMhRVabcbQVCOcvY0nReSV0//aBlhVWvJ3Ao
zj9I58/TwI6TyitXq1UgRXioE22rnLNlcJG8ak7NcpkAKCqs7lgQhwHOU961sX6b99FjFUGe6uuz
u+osLrZ8dpYX52hQhOTNBINyyh6tOH2WBX0Qhhp8bWYlKcdGmrMwij5D9hfHFRNBigIdJjusMbPn
StSskFQ4eO7bIjRQEK5FcVPG+U2/KS+0vsD/WF6eX9EzK4kguxxaDQqFE6B9DdgnN0Fjq4/KnwX+
Hr282EdENhOZEphB+8ktyvdh2nC3axWxyy38/ecXFtKZpiCz5qPxgYqYLwCMPDQmSKWTffQT6g/m
VtN6/Q27WNPiMCacjACH4aNZJ/bUHmdQbeUzPsOJO68LiE9/jgeEoN7XZ2Xriy2OpJTcTNMWCx2V
/np0quspNnas+QfoxU/7Of+Mi/0kIAowICeI1fHCqzPwLOW2l0NiE/ytSDN7/+tVrT8SF7u5eC9H
e+gTi8PeeJzZX7sEzM6dq++it5nCXfG1+w2Ds3Na1N0+LXDxaNrSZioATHbY+BhXeda+zYM/8+xq
VHrNJjnHWmH8k7m/HkE0oyw234ADUpHhwDH38D7zj+seRy6getaE/usWddUanuqT2YVnQd0oExHF
aYEy0WmMi2Nm1NlpUMCIIOlZldbOkdNx7CPf6axzATzQONADeJ92Tk5eOStvOnM4aHYaVHniKVby
qutsl+v/QDcLGPg/3385fF3qdUKV2dOis0RRl8F41GlW/21AbDyJcLJC50O1IJy1TdE2b/0XJ2EJ
Oy6lxKjk/K5qaDrZxj5Pq31HmFcAEBpZtsc1Y+MOr0YNs2SBBi1HkLQvzh4SdItCSxKkDijFtRp7
hFLJD8Ta53rU3r4+5+ue94+pxbljRV0PzXyv4ri9mbR0ZltAIeJrI+u3F4pn6ObSmYJz4S0KA8pQ
TYcFmW5xiPdZDO0tCuqnLkgqX9uDoW0Ly7AaClxYXPiLUhgOOrxYFxml5vZWcq4H8ZKnJUo8w3Ac
hy2xv/UXBhVzFM5Rpv1bdbiQGbR4scaxTO5BHn2ldPS6NZxgstHENHSozemHeCTg9wG+W0+NvaLI
1683evXg/PkNSzqJgtW6Hgv8hjr9Vg4jShYj6qGD3znJhkNevRQXlhZpoNro5TRFsNTm1dvQG7gZ
6E4XvfGQRsa9rKbEje2tcbvVw3phdBFQppC54GUMo6KuAV+aHomRbuACVkMtGwhSilDaxB38/K7V
dtk7joP+xwgajrYwxqAHQThSe+1Rw3/iyxRA4oQS9CqJ3CLpWL8nkBIAUF8DmaC5iBkqdEfGvEU7
svdG6NdiLnNHnyvbNVzV04Nx32w1t1Z39MLg/OcXz3iFAyJaG/3YDlqfrtMDdJZJc0vGbDUmoRAa
x9Y5mO1ZHBZNzxqUJwFW4a1yZOjxkrL6XoFh9evTv8b6Y2CL5nYuwHUWXbxmrZrGw2QWCtDBoCDz
VTfEiIA9XrPd2AWON3lTUPp4S6EAPBnuQ3YqthrcqxcQJQvLhgKSDZnMz/sZ9ZBcKoQGt0OTE+vl
E2t1FHp7EAoW2dPXy12PMC+MLXycKJoOfXpUj7Jcxl7flL2Lc9X4Xa5wXxrOU5kJaJ8P9y2gNG7e
dczTh1kTM0OpuIwjjE+01bttJ1A50Qy58YitTdOBZ+b3MVapA82rz3shs4ZPHNjAMBlQ9eQJhLzM
8SVO9KOu5js0ylDmVw8oibqDzX2FO2c2DS8lGIJBLEkKtwMJgDsWzskaoZ5WG1egXvAgDhtgCvZW
M1CNTXp2MrtJhqCOBtVMrIQbO/y75bh8++dJdhNiXbZu/jVubk6J0/aoNA8Cv7cm6hmA4ls7i54A
//41xhD/M9mNWdShyYerBOiauXx3ldvKz0RXbLh6MAel/QjMR9p/YNJvb/WaiaYLcIMZBB87NXkn
NsQ7GgXlXAZ0nzMUT1MErJBsOJoUHFDvAckJNlIDca99SlE80HjpTZkRjLFWH1VhgZzIrolfkWZ0
QXNt7tIse8orZZ9zqEAbFjQzyKwxNqM+tCRoa3loCvDFNxKwAKoErWYFgpdHjYKsinZoBsQ/s45/
r4v4CHDPTdY7xzZWNTc26RFzwCerLH7oSvnA6uiYqBSFbue2svhjztVbk+rhSKsPpR/v06S71VEa
DqMSYZpp+HkW3akaeZJO85xXKbikhzgoiHxNJ7nPEsN2c57tMRjlN7R4bDGwwRg52mX8DeSIJ9MB
/qV1HoxKEPRPbeD+c+XOiY3OxdDuAajJDy1v3jcOweyd/joDmFyAJBcxyV/D5LnpxBkrAHlDp3mW
De2E14LFJoEQA1wyAGob9ta8JQI/gvEpG82MJbIaQ5gOFzWQDeSFqMfZItthoKX62Xnywwj7X+o3
6K78g/dcg4YNFME0C1Ksi8uK5lOujC0W6YyoZMsKoiE1PetFViFeciDKijanlsvNG7a6uX/sLgsM
ZtKr+PR4b0Hn/6TF+n1i1xCkdSb0tweXMVT/J2E9MWp+VybqCyV53NjutUgGFAE6VFnnyfNlsK1E
hE81G2e6sQ61xwoN4JC/46o4AyTC0gyMY8qzeotRryzIvm1qQK29GJfmFwG4lk1Nn8kJL3A4INNM
aje1fJCN3otnG7rpkHGQJ4h7b8Fn1uIcROKQw4RsC0KdRaQhQYYflwmwFrqB8ducp0AWDnfaOP0o
bHSFR+I8oEEbUq1+/nq/13TZwDjxx/Ii5JCaAJHogJNmsOKF8zJ1mRP1XmmTm1pH2zBLb5qoRStj
eqym6RnTHS/4NS5V1darUcLDkBf01YlVBEk5RQFHoxwNa8D92tjEyFwdSBKNG2/ZGveXgaDMwoXU
EBsuQam8FyLhZYtpB1tAA0Y8WVUmPcQ04FR3wAqL4zIJHvAM/6dK40fHse++3rf/5icYKtjxoVKG
1svn51TtI8VOkU+EGjGPXdFCwxhYJ2ViYVONHp5Y9A9Q9J0bdVWV3dh9txEar2Y40Cf89y9YZhcT
78ooS2wAoTB/ixLFDuinY+/PAtHbhCGrBxRK9yaxLce0lsi8pAN1WKXigKIoURQ/nAx5E6CyUf84
VDr+IYatgBbZ2OO1og9IUf5jdHEZud6gmWUaNLRyF7jZQN3j/aS+vjNCTAxte93Vy39hb/FNpwrQ
llYOyDaYNU+81gAhV/GjLpTjmAhl42XZsLasoTCtHio1hafLldbvivxQ5SBYAnG4k2kbxCirzYiL
nVyG/AwpTh4DBgCVCnIsz/2rEaAu5IHh/gkgxHvNbU5b7Ybfb8VfD/Wf3fzteS6Sma5SCrUsQIre
jXUAhXqHnezpuqc0yEzhgc0XHQBXsTYUt1YPKgSpMJGuIjdd5mx57EQ2aKGd3yR3mJfb9bN02D+Z
KkA68cfMwm2mTgHwX2PBA4E6GWDLW6oXe6dWN1azekZmcVoKcjDy14x900AtuUzwHpN8/OZAvciH
GJdvyuGtKclh47rNj8xfH+zC2CKfL2pAEDkqNbPqhwga4NchVoapNUjAh1oYXW0TA8279JXFxbOX
FJNiikx3QkC0+ugFMFn/6zWt7h+gk5hZmdm2lklPihxUNQXuWGa8afKNRaafxwbAe/3+/2TIWcyD
pqxJda7BkKKqng3NJpWA9RUcPXG9xR62uml/1uQs0nc762q96uGlWkqAxUi+mRG5/7+tZnESjEIH
PGbEsWMa8PAg77zS1P6XSM3KpU6xVY9YKw5qs+ARAaYW1chFfXXiXPBZiixkEnXIyPQsGe0YLwJG
j7x3NoKH9SPxx9riUWFKhadMwZeakldrPCKZQsk4RxizxY22/p3+GFq8JpTZXWtzLGtQJKD0hVeI
rbBx3QRItYCOg6jusr6RtZ1h9L9PncUgiAdUJKfKxn6tOtSZuOu/bMz7eeHGSU1VJkeCkw1ha8zP
RAJ08vIkTLqDAhfivykLbIb+OfRFtxq669/qj+3FyRg1lFKIjWi8n3iQS8jBJsMP2kPerACc6Osz
v7qXkJLGDCbA3WD6/LxOo5a0jGJ8Ltp/61MAe1u2YWE+WX95uwsL8y+42Mkq6hhNnPmcW9qJQW0g
woi+11IIQDKJkBslec+OI3XD7CrgBNwfiJQNOELAhRZ2S2mDvdacUyqCMqbwknrPvTgA+8Os46sk
kIGIPfCx4Zn08jb8el/XI+UL8wtnYmtCjMA3A1LdTy4HcaWoP4ZYhAVIm6orMHRgHgZwl6x262or
xlpN3hGv4qUmwKktC0ZIXGkySRQAyzx5tAeI4IAsU035w9drXP2yjoOUFRmr+hdjWZG04EBMtXRX
6b9inmMarHcL46owTNcXZb5xI9cX9cfawoMpmmFBJq4BVyixkZPrnhCPqij8r9e0Wv0G6gODreDg
clBxWx6bpNF7SDKFENFwjeNMsQydxPDfJMtbJY+1V+DS3MLP2FWupRUErfCpDuqQuJbV+wMRh1gB
LZS5meivubVLcwvXUgAVThnFqRxUt/0YvfJseCh1Mu8w95VnmibJUQJ0Rx+SRZv8i6uLndV0DUx1
oOK3eBt6w1LbXu2dEAKRDQbA+is0c6/sRnsC3FVG1VauODuvpeuBauq/7S3rOpOlJ8Sp5tDutzCy
6or+RP2p8//H899rrhvNN1TpsD6Uzhb7yzVL6WmDjGPg5a9IgKdmxDRfraahAybDLWLQtStxaW1x
JSpFWswYI8TJx3Q/ASwHDiofIyADlJHnmbHiHdMTmYdg5utLsnbxoXGNoFlFMeKv6VjdpKUUI1w6
sLGpJ9L8uzowE/q0OYrAJu39uslid8i25CjXLycYXlQQfakWRuY+X060EYZqiFABMV6Kg/1jZhgr
d8UVtH6noNslwRafzOrn1HXDhOwfMu5l/g+GJojNN2m6U3JyhUmW1hU8fe5HM/Yx/trsv97W1c95
YW3xOUcuVUklEn/DOgvnvR4Cs9iSDll9FnWwl6ETRjFOtuwtCrT7Oz0Bq/u4wxyZNzyMQzAzo0to
rIazULkDDhTXCAGU3uaPWf+AoEABNRBFcrIMelOcF8hPxA7wSJ2vQX16X4RKYJ4QFbhgrNkec1wb
nDN0W0V4g/k1CyNdn49MRqisQBSMvKFShsDiBDO7XL0Cb/+j2cclQNHsNjfpdWLZz44pgVPsbycx
YYwnKz/Q2ErcCrhbnvbfOlqgIKJdgzM6+PrDrwYLlz9y8Qo0NVSVJhAuQI1rDLpf057cmrtsr+3z
hy0J69UjfbEfCw9Vq0aG4XE6o72lGug0v3U4ua2JzF3IkT5tLGxOAP/ywLaBQBr6ruZfk3xDiVpI
x7kDRhoNAx8Eyjv2tK8t5yZj0S1A+L/EoN+3BYjDum1Bz1X/f2F9EXoCS1xZ9qijkvb7tE3gIwgi
X/+v0/Y/ON9r0TSQJf9Z7uKwNTEm7oVRO6FuYy6yTv0Mgd/Glq41Ky5tLM6KDaGwWO3TKGSO8hjL
eU4uTQGYKd40zq7R0tkL2n3LIJhllfEOYJMtgOuaQjiu1J9VLo5QZIg8jSWYap063aHZey/N1jPT
GK1JgBqN7ICcAjhqPEZqewLlwGFKMLqg8p0cNHDcoWIEpK+T4V8uMsBja0zFg2lN9dJ5TJ5z1aMs
+QHi5PeKmfdf797WB1q4WJOmgN0PeDGFnb5F0LEmyZac1voF+7M7izeqLR2IJoBWIlQzjE9kb1FC
MML6CiqDjYB4NZb78xmWZFyDgkkTnWMtFhoYLiFViLH8c5/TZ8XUbiToBSC61rjpkL5+vYn/jbv6
zxKNRWpVktyyktKaRUjoDroq0Iayd7rX7baVoVbhFBeHzVjkURqnbFBByhWWhdsHJND9+iYFCaLi
dXuIu75ZiFWZX3OM+nkVB0bGzU5bgdbqw3yx07OfuUhh1SIhWm6CcEcB1UTzmDvSVafdxqbOC/nC
VRoLZ8WhjqNLCSPjzjiW2qkMyh29/j3XLU7/SD7k8hIv0XCjztBszZW5oezEbtegsjBZNXOLpjl8
vbKt3Vs4rImAOyHpsDCSViFBYKikxT4dNx3jxt02Fm6pM7pCCoByQuNu8OFgIM0Lht02pG9grCjQ
JTcPygatz2ogTAHRwgl1VGfJzI9Bug4AipiG8TRAOXJijxBf9FiHGVAD47hmW14pwtiojq+2wEDq
68xiEegZL5nCjZIVuc6gmtHY8b5R4gdmiuvEJDF4YowftDM+MBx6rFSGA4TxVJ+QcXTh+P4JvHEG
GWqApECfcZkqK2nEqdY7ya5xpp1a963fN9FHk2bUA0jlOWZZ+PVJWvV4FwYXJ0m3qmEqWkxkTX2X
3pUTAa+RUd8KsAPmtg1wapygAg1Oj8Tx/4FlAPJA4WcT/G/pARTVAOBn/tCWoXlEQyYw2g76c2r7
mpXlDQhOrzEEcVPocth68FejmAvbC8fQgBiVVwoKH8ZpLmSBC/9fUUwXNIiZkeZtsX6vXVj0DSBm
aEOY4S/sx/9n7Tua5NaZIH8RI0iC9krbZnq8xl0YsvTe89dvYrTfExvNaDy93ZMOE6FqEIVCoSor
E70JuejzBkWPAJK3EeYTfzXpxPmi9DQy4Q4NfwRVHeoqlKP3PKamSZ2ixBmpXla8q8IX3XwX0VkV
zdzqwh/XN29DfRWAX9QcADGQTTw+mLQMXJ3lnAygr0ga9TYp20dFyXRQKuQvZa6XlFzCk7r+uV5E
zFGG80esg0qnNKe3GTS9ZRj8qtTsVRPj13KSY2eRAFxTA0vslPFeysKHVh52hmoeiBn4oiF4ZpgC
xFA7SVx/YDDx2RgSyTPy3LRJQIl2Eu22EzNeMeDSTfDAEdEwM4iKd+nnR1hdUgY6400MLg64yeSI
bqXdhS5m01UXrPGeML6H3HLOpZ+cW2Q+axinymDWHW4sE8i/BW0ZzOWo7Zfru3eZT51bYQ591YYQ
7eh7JBvVnRkSWxa9SBEwZcwd+Ly8gWEJuGlVgUNSHYZzl9TBQtySCXSB5q7YExT+Unvx8/0nubfD
K/wRnjX699V+iSqpCpNQcsICgut4kr/ESKEhtbtTU2InZHzKhfIpzrOnguQ/QzN8FVJQLDeG6HS1
JFu1nPl1rvtTk3hmR+7I2NlqE/7CuMj3SjW+qW3ulaF+HDIM7CbZ7IGADvK/NXnsNOWrnnRgkDae
pkjgJDIyjUfnJxunDaOLuKEotSP74p5nDN8nTU5J4Iv9/DV7VnwQ8jjk1fhZ2wL44OW73gksTOgc
ilvM3d+CUOGjfr3uNRt9eAryB6+qTC/mC9BkMkZEJmkEteVBwCsl6x9jYgBUJi+HNlBOwPDsSnN+
aqNhdKJCe+OYv3ylnZlnM4NBjzBWjYKS1x9++9J8T0vItEjF86TN761jLA/oVnx3Nh0Yw6BqRKVB
3kMMS0MyF8xPnNVsnXTU+CGGAiigcoE+LOQGZHPQUPZ/w9Nau1F92kRRvPS53pfeuAO/zWBzrF5m
V/Qb/rHKnPw2iwp5hAq7T6C26Zduskdi7AJNnfq14go/W2cGr1N+V76GHi+32ahUwThAaVSbCEpP
7I2/FFI3tSmVY6nB8gzKndMzMle7r51yb+z4oICtMLe2R3d5FQ6qcllAlAbphLn6GnQ3oDm3JuO+
THh9sc2tXK2LCdooiHdJoseAwY/VJxfcpB91hXf6Nn0S1F8oNEqqdKHH0pqQE88XMMspQQbe+7bK
nbEWHXkWD0Yw78q2xUg7OHTkKnptK2O2Cq28neXAj6d6r4n67rorXSYbdDOBbJaBnTMvgKVBM0FL
OMbgVgqOlyHN9rGs+ibKgF1vHNHs4aRsHHNs3wE4MrGvVMzRVepsgUhBaKN9HhuWoA72UvKYWre/
9T+L+3ytrzwHxBOxWEAaA1P7kPaIUe8PuX2jreSCgklwKUIi/IJoGbQX0iznOA1gf5i8cJdDJM4X
XOTCFGhUVLbIHQvcqDKgta+iMywBHIo2A5Mh6lOFIeQC6QUNoVDaOP6WvhnvIDzvXPePjclH2NIw
sg4gBrpQOg1Fq29YzqqatDX6No1D3lCzE7/kqUWQi1oYPHREsCPsMJ+rPF43u3UW11aZFSbK1EYK
Cs8gnj1G4+JPWezkYLG5bmWjBH62OJbJF2SZSlmnVY7qMlSlZFuz1W/TMdjrbo8IGngg9HVkK/Xa
byigcD/tluuomiYqyMANfF0m4Igov/+e3p79cba1Q30I3fBEMJGwjx6J25xKzqN86zygtYBav0ZF
jdmmjdiAexnDURCvE/oHSehBtKOZf99axMDSygjjMJmqN0Y4geh5UsznKhj3g5T+iHT1IHbha55o
sYtM81cwJfckLO9RKzv1QByMUvDA2VyaJrLZ1vqHMD6ktEWZqBNWiyJqFVuUpmQ6VkdgsYK7xZV3
PHDKVmzDcx/zhXRDVfbdNldqnBYgj/SkJngJIG4SonPdVUDDzoZd82dutxKplT3CQMyCNo7ihQoe
y+Cf2YtQOBBAZ+qAvuxf6BtsHci1MeYFAGQqmcFNAv2IujjOXTJbShaDU6flESryDNFdXcWbGCmb
VpogsFEW2SkKIbfmcvnVzvnzdffYSqHWj0J6OFd2kpyEeb9gjEMrfg1QvKkM814NbhqMZYUfubjw
Urat3Vo/oRh7jVFFpBqoKMVBOaSflWH6gAJbHDdmbx3ztSn699XSjLDtFDCnobkDBrq22aMtwguc
PBNM6ErFJlDFhNIito+kcZSvtKAYA7u0r1vXfJidzs4+eLQwW64B1nPQTlNubcKCd8DKTMKFgBJa
LcbvSyw+B8H8oGrJl+uesXkrrOywL5RkkMMAA1t4IH3vejt5zm+FyFFejAP4YTAXHe7Nh+gxBrmi
nXZ7fhzhLFNnjlqPa0GGsqkJtlYUXbq3CUPRYvL1+iJp8GOD43qNzDFLjFktBTC6e9m+28cH3VV9
2cFFx0kvN4DmtHLwz56xjwVDa/JhGjDBqmjoKFNeOKKdkIo+J9H8pBdK6gyq9GWekEO0sQgqvvCl
CCpbXvSbImucLIi+XV/4tuf++UHM4cjEcAxyDfEl70C+KMUoEavfr5vYKEPTRQMvALgLEmv23SmZ
Y5pAR5LW20c3+VGApx9VMojLpRgf8nhQjM0UbW2OuXGbMdUEocSSOjFyw+k5FjARrQnOuCxuN3wD
LkPvGzBbvyTK16T0mySxelBdX1/09nf9s2bmtgUHbrcYFa79FhpgGFu2ycwTxt4YWT37rmxfLygU
MTTBcOGNPXnXqQaXYIKobkmjr/nUvS0o5UjB/JxAljsWzQdQbFudKn+ZZNOeUuHnCBUUJVPuM71y
IBauOxC4yd1qkg6gWXwBkNkGbFWx6lnax7XsCk3KG7vYShGArcSwIkTjJYntC+joTxggPqCJOyWc
GR+XBpxa2qG7i8BarGl70M/t8Wbgoz02g8rKMlMxMBXIZ7cKfTKo5k4Z37VUxCwLj91m81JdWaHr
X908qihoZg8SYU8bgXgfQ0tJUCOUYFFMgWoDBzwnvmx63cog4/plmRAtN1ACFWIFXHS3XcNrKfEs
MH6tBSHYZzssabRFu4h82U283O6sHnoDjuhAFm5nVP71s8TZLPaVrLTTkqLpaXjgx7LU4ZdA3uPi
7bqNbVfEgx+MP1BeYQOzlINZUsKb1uvM8GeRgG6WVMQJxTCxUQUGx38dchFW9FK5uHQwp/c/m0zs
BeBBW+QZNqOb36U/qJfspMO/K/5tVlsBpvzHGv3KK2fMBdR84x6aTwlJYr/NqsmrjbgF/2Oe3o96
CmRAA6HBCTOJ8qgQK5MItBDj/qmUo9ipczD3x0n3Is5ophdyDFmjaR8L6cEEb2Yol+jYjsZsKyau
qyEnEXQFYp7zbXwwgusDyRyQYQZ0ss6XYCwCqZURp1Y+KQeQny5HpXN0u9yXTq+CnYrHrrhVWTgz
yBzgpC0nQWnRKqE7RBG+y+3/8L28WLGZgay2h1lbCKlQBGE4uSlNaElrNiGUpdiwpeZ2Dn+MS2E3
vHCxtT7cxyLad7iewT/DnGbMJ+dNo+IGwZsJX/T4yRpV482U7f5FnWarcrmyxp7jaMy0rkllFIch
ZINBeqpwQxUMTLDf2rNpyT+G2aZjxPyi6WYI+bNQtvQ1L4A6oZEDZsP6pUvvsvluiXiiatuJx8oI
k0ROXakORYfiIY2NWmZBNt6wTBcEvr0j2e09qFzBVFU61yMXb2nMS0pKpKkSMtDM6KHxNoex14XJ
94QI7nUzm4F/tTgmWKkxJNTQT8QXbKJTQbS3NFa41UOehzAxikS13hAD/qicDCjquFHr0sRAmyxp
B2oIq9PeIMEJ6jauyoVMP9NFMAZbh6hJioYhK+YoFFXaJLrep74K9BCdApllVL66XVna+iPxKRdL
WjmQc3fEXfikg96sP8ZPf99RR0pHdEAlwCuBaRTmA6hpO4LoF0WMMX2a8ptxfA0NXta16TBoVdBK
qQLWWMZhRFLKjW5AmxFjw6UOCtP8sTxEYJS2oACoqlb3dTkhlp5401ibEW5ld8ODaoy4oQB1AiH8
rjv2nnnofB5u9bOwdLGTKzvMN0TI7tTJhJ3uu/HQH6LI0VzzCZrP0MKgz1Xp0OyGw/KYn0K/c6NH
4QWaN786u7IDVz7p+4pzQDedevV7mMgu1EMVtgFiT9Mbtmo8g9zZniC4EPHuR97GMrfVJM9ClNV4
c9RmeZyg8kCIuVhZbdxdDwUb0HB46WpFTJq5TCG0S1QEOkycee2DcZDdzIEkceSYOKQBZIRslInv
0MjoX7l38uZBBcQeDTcFYGEW2g/gQlMHOKvekC4guJbCpyJq37QysfuY3ECX5IRB4WOf47IWoYur
gZZ5VHdZVnLO0efz6tLP/vkhLMFAFSFBEXsl9xsn8MGRvdPeFQdK7X58Ct3crp3qRSQWSkBOCmVz
Ew0QNChvRy+9h/DrXjnNB+OxexduGic6dZ7hL/fCjf4OiWjObm1kTVSQRZQlAMEUDEufZ01LkvVF
mg4Qb/Ko1rp+XI7DTrfz/eRnqcU7fpuJtKYCGIGJ7EsepaDPK61uVANCSL8WcoI6dVPkThOY1giq
q79fGkEnG7RNgLlhjUwoa6swC9Qe98Xvzk9t46zf0Dqihpovr0GxcbwwD4FJCDTPgdK5IAkgtSRp
MWiYFbOC7jLktqvEXsYHzpo2KqNnZpgsQhiaKdFLXAH/XwABAAWCREcHG5yEWbZzz0gEcTDHGMqN
wdLeKKPkoF7/zlnOxnE9s8FEvxrKTmHUQNRWPBT385cIPKiKJXrljeBTIg5ohXAM0jo/cyzhDbRD
LkPBGTiu80VBlRtPtRDQ+rzuvsghOKxiHWpiuWuG6EEo9fck06wkne5Sc7Kv297yEE1VwSQhgfkY
5s9NK2LeCdkCIZ4k/UhikO4hQypB1n3dysYJQ7EXA+FgdwHdCNu26sIgEhLAGDEp9lOqOlsOv0bm
fVJ/6XLelb25oJUpJtDXWdMGkYwZkLL6Dol6wbyftKe/Xw2KgpRC0ECTiN2ucUwKuR3wxBJLXxYk
KKx5ciYd5BCoWJMHkdxIYqm/wxwNUOiGnW/QEmoppHroA7JbrNbo/LpvOZfjRpZzZoLx91YKxhTF
PzTApZsxfO2aXbjoFmoirXnTalDWS//LCVsvirn2UUSQmiJE0afQwsYK+tSdFf1xbPubMtFs00z3
rYjeJtguC0AKKUVG9TMAANjJhpmz+K0n0NnqGYfRxlZexAS7WVW5flqq9G6plZtSUB7zSbDMFNj8
UjBuiyh9H7LiNm6WeyXRnHQojlNWvlx3ra1qO37Nn3oBcz1UkJEUJhl7Mfua38zH7I3qn5seHSWr
MmcE9cAtHzBPd5gNQGurTJ5LEqEPFANWqw5EUNVjjFJ0YUCXo9pdX99WIFgbYrxZWRRdQSqEq9YA
cUzePvRVdp+lkRMLAtRbSM7pl5OLq4lIlK4fQq5QuZA0kbmaUrA+h4U8Jf5UQ25JJc4MXRBVAVJ/
hiiJvajFYGuz/tEN44+kF/aK3H0EenbAXIbdT7nXtxCQgnZXWQyHIFe/VnV8UAMgtXTpaCyzndWl
ivpoc5yT8F5N1R+tAFHR2XTmKPpWyNrLMlQc8cGLzWKWxLiIKI+NUc5d7MtSfCdmZD8nwIkL0lNQ
tI/Xt+uzvnHmGIwtxjFMcdHUQm8Tv11AnFZn+q4pIS5WNXs5Hu1q6X8KoK1Br0LJrbyZRs69cYlU
Y+wz/rLUE4YqpBZatS8y5oBbO3FMdzjI3xcX1FwONzu7iLaf9kALiOEDkKmyDcq2TIx6KpMMCfIE
rjrQYkaH9Mv3zBL86tCgFfSTxwfEsci2KmPMaI7BSFJfjN4C4WclcV8fm/5CvR8vINO4GKkghplD
rDUFbxImxSVQ3+W9k1DWrdbJHlW7Tu3sVL4at5HPcR7qiBfOszLMRFYxhXpvmyqpL91BEvYTdaze
9m+DS6c/Y0fdX7dHfeGaOSaLgoyTIZZZFvsZSNOLY5Y1KNJFHJ0DjhG2gVV0ULHTogJrCvw2TMFh
6EDdi5MQcnaMnUEDO2etixE+nCBC/Wl8zmIZOEO/bTnVaZ4dJjhmEMaqCXjEfKNo7MRoragqbGPs
9p3CSZm2DzJB+gJcDch72b5ZnY4KCo1w89ZFrTi3q+YA6mUHpKVuWTth6vG53y5vdnqYVzbp8lft
AwNMbAFK8qk/24MDojSorXs61ESBCHNKLxCt/sgriV/WGRibTGYj1XqaVGqX+FGJHiqoJq1w91Fh
+Ny04314nwqW+vBZufHrb//F/f98Yea0dQEZq0ys4DS1uieJ7kdRdRsYKucAXLbGmRUyxyzEWFAZ
1QgnE97mGHO9gzo0xUvTAkoF1qXZub4unuuwNfhRbMQWPDIJANqGT+NX5KiPAC6jdzf4mS/y4G+b
pwIkvrS7gEcRe/oAS4Z4VaKlvuzT4kNz1/rB3tgDG+MQG5h+8OrEUJf8T8tcmWUOo6gKg9kYOmDF
GCnQ7PgwWXRGQ8PVkx0C1+TM1FzOaNB9XNlj0ggtEiYdsGF6IsPH6bk9of+aflT3w83ot37kgEvw
ZgKsJN4rDt3d0C7vBCc/Bo8QuAP3tifsly/jNx44nbrPRRRf/Sx6X64OrT6jrR8KKm4rQYTeNoQM
KvCmF2BzCCrILya2IchOkzf2dS+7nMVlPgeTaYCtzBigUp76+lMNxoZf/W0B9QvswEN8Ag8I+GNk
J38afOVGvPkPzR7GOhOq+kQyy6qgmy9+9BnSjQKd9ybiLJL3bZngZIzGpOafVvzg0PoxmBSlfwGj
3D6xqz1kQlEM6egY7G/QPUUWteDExg/mY+XW+84vThlYW67v3eadvDLHRCQ0uzGSbuLABmAlkBp9
bwRfICDAsfJZLLvimWzxdIxJsITx5wEFWbRTnpr79FB8gyJwd9QcFUPitdf51DdkHxqOwaPCiUwX
j6dPJ0EdBbhfuCPb+sx7IUk6AS7akNAaoVqjGd+/HCbZu/45N7zEJDCiaKYBjAuLfRogJtAuRRP7
EOu2iVTY5iQeSAIcQyR50K47BKLkdCXH6sYmYniBSLRWiT4Pi2aIs2QAd8GY+EmAB7f51oWpY445
ZxO3bq8zM0x4WcYyVoMavlLmLrSAXWhK72IVd7PgK8fwieyvf8ttexRKBvQ9qlJs6R8ETYGQdHOC
5Lv/VUHcfHlVnuNnMCK+xg43+9i4ukyUiv5njXVR05j0KTaR8UBgGyLYD5HsqB6C+ZNgZ8fxDWK3
lG2bT3aNqvFl2D6zzNQR+1Sq8mYJUl/LfgVpYo2i+Qh1Y8ky596rEohKVhACT3urF15BynfSuxLU
+KEJsXBw6i/VR1gtkP9WQX7QTuCtk1SLhO9S3d/U5nQMC4yWQnVZkgWMBQNnZcSplaJNFg6LI5oC
BichASrUVm6qvibMViKFh4L0aMPWh1ofXMWInAos6wkmDBP5rarTe0n7JuW9CzzqI/RFT92kPg0i
+Dzg3M2iQNE2dqLqFEAiQZ6/50NqB3rhLG1rCyqxeyH3VSO6QynalyeokmqjH/Q1ur0PZB5+xNKP
pat+hQaYszPogZuADi6do+QA10mmPQSZW/Q3+VgcFijMZmbpAFhpzepO6J+pNnVfD6iKKW4gm1a5
lNaIMZ44nV9H87E3TKiiH9tpchM9fSyqn8UcuJn5BIYqu+hUK+1q0FOhqhbqrmwMfpdMe4P0eyEC
fSkULLLopZHu2vGjqIglCO3XHFyZ3VRYQTpy8QVbsWTtkExSU/ZKXKsRSKbA8d9agtFinh5K4KU5
WDV5BdjMakXiTANSDDHy51ayBBk8KcGhE2OIahvgbfgwmslfouw4QUnF4hzPi8o7FEjXv4+cZxtK
nUZyLIepn+3pjYh/AXwAu/CJN1qweT4wEq5jyBB8W2zbR8JM5lx1GBobWqipv05Sh8fWYiX98/UV
fXIwM7cUGCFxGwIVgGo7y4+bBb1eohqT+cle+5W7wb3xozwZxAp2yr71RFz4yUMIwHrsQOKhPgZf
M5/7VelXu/IbWOrcNtKRWkpqAHpK3eqeK3QRhYKS8IngHI6dzJ6hf8ZZ98bluF43y6GLLomhNAHW
jUEgZ9pXCBZObZc/m8KCJPIn5/Gpd8rnzk4d1Do+cnTyZWs+5ncdvgc3EvM+AeP4TS+1epDlSGOT
7EHKp0MYDF5aBIBt5m8YJbLAO/nW1MWTHhvYHsUNRygmZoT3WuP9DsbBhbAEeUWd0c8i2vUjKHgx
UY2+boGJRDt7yHwuIIbeoOebTydnMNwK8rwNQgJFbJQhiMCeBDVhdNs74Cbw7MaDrX9TvNwbjzwG
m8/u0TWL9OytngwmtHQns4bFwQv82jUewKQD7I38Q/JNu4MQJAY0d+kdDxl/GdvOF8pk0wJUX8e4
hdnJG24KD5Q9SCLkHa87fZkYnZthkmlBMcJGgPq1nzeevrSWJoFJM5Dt6+dno3BxboaudvUR63ap
cfPATI1SXbyrPOlb5dV2ftJdaNbYxi6+A6d8ahU27+XLcRh2CkqTp34K6QLbZZfPiZ3UPNgq5xN+
NglWa6uqLA9NFRakGkVs7X6OvoY6B1uxEXhlFVkzQT/QAHcNi1kIuwC8WzqJcFcVmZ8WemJliZbZ
qroYvgYpCUdb1NSaa20vNuYtkLSD1Q4YWlTS+V6Lyke9Dm6rUomtPB9ewCVaOlIZAXcxtjGUC9p9
PkaUaYPzqLgEVBL8brQzMXAqgqubvTC6XBmmpWkLnFfIKTktcGvKfvYw4MsX4by8bqktDTq7uJqo
/uK5k00kbcE7rZmeUXeZ3enGixhK972hgoDQgNxPU+IxJWWCBVHc0A61gHNLbLkanoJQ9zBUkNmw
6IFlmFLUdrBHvRp8zasBekPq/PP6SeLZYKKR1EHtHmBkQJkUwU5QzFF5vNabAQ/AGEjoQU2HMsyc
f8ZkVqsKwYfiLX4PIcgff7qEf+aW/wXkcCPmaYBd4ClDobeghjq3bGSYv55FGU7eETzlUxU8CZKA
4fcSylYRMvW5CLSj0iZPkqT/aOkXxm89kWkOcPDEb0LTgg1RMepjmKhIbevc7Wf9lpR9ZMl9fppI
d1tUI/iPY6cj5EQq9SAX9XcI2d9AROheaLni7ZcdQoxGo0JgUOEVDSit8yWJmRrl4RhBRQ2Eb+rN
svs9ii2d+IRvG4UR2IKH4XokRMIBOLe1hAUmSgvMbJnNoXNkO6XwZVfW9otdWcmRv2EbzghVQBXr
AlzGQA/o3KDQVYsZU9rV1BBRLjhxGWw2HrhYEsQs0GXFdPmFJCDq3cSsuqhEvhmD8NR4l9/JLaRk
bM2LDtnfVwlgDa4HRhAcYUjGna+nNQvgjIYIM5ii4I+FjhefIT2BCpNX7blsxIMEeG2JuXb7Wgz0
HORuSJyQVOh2aDr0fTBBUrWEiJUJTR68VDBUzmubbVxWoK8FAzGQMqAVZQEfcVM0Wt5mYEBTE0sf
DRccFE4rFd71MLUVRChNLqA/lEjmghGoHPQlE4zY9JKb0Y1sNcUEE2TeMhR7BX/yUX1xwsptBbwU
eDf+RmcGHxcXJdWrxCQo22aF1kqVEKVMgKsdUM33KFS62qknDTAr6IW/8pFwl+8valGD5CdCF2XL
OHccKRunuYukwGvLWy27n/D2xdiM1Wc8OMm2IfRZ8bDEBrKNLnCyBjGq+KBJlSExSgXPQtFvwc0P
hUrafFpoIV33G/+vMVZwWBDA6VQbF1gytm1RNfUE9ngj8pUED8uAtJ5JhucmzB5iVfwRa+XTf3Cg
tUHmiSOQXjYnAoMUJoc8JtxptrSTXgW3s0ZHk7FUYo8YgOW/ruh/zWT8Z2tlXjWllMXZIsH09Bb4
kV3b6amzNGt6QQvK5uX5G62B8y9Lg+w6fcSNaGIYO0KIa/aanX/kOzxq94uTHiDb7YZ7DICcxufp
I32SdzzrW+EAdyVIulHwBRiWuTKCDmUmlGsjP5J608nK5bWbuxG62MZ/CQhrS9SzV8uc5HE05BmW
ht4q9rI7TzZEuPMvGsg0oq/6YTklh/q9O8XOwJVkpBt2saEy+Gl1wPh18hkwVralNNHkGYN6vilM
t4Fo3C2GNriBIBB36BNfywNvTpvIAg3Us5b2x0oqMAs2C/tY4vHpbNT5sd0YaQC1Fn7IBVpbqjAA
maNo9enXaFLvY4t4mp1+RHf6o/zeuJAtrKzONx5jMIrfJw+8WtFmeFz9AraMC872KdcK/ALZ1w7S
TYKOJ3Xvcg/SCzg4v3676WR/lqwyacJETCgCNZixiwbhKRpH2cqK9CfETELOM5Pempf7/M+3VZmY
kUZjb4KzLPb7SYY2a2IpQbSb0sMUDBaZ0DKPWud6mOItjQkVBkQEgDGERV2ZkO0TmPkSBvH/oxUm
RJhm07SCjh2LSflVmjOQiEGAtudRXvAWwwQDUVlKtAqxGFPb0T5QF1hL1HP2aOsGW3sfEwdSbSFa
XGEtnXy/oL6dl7kt9ZiYrTktaHrnXjiDhhYTtFwwd2AydzI0Vvo27wHYqZoWkhmNKVpxFh+iWXzI
zO6nLvOQc5v5t7SyyCR1RCw1tWxhEZg9NCYlSK9aAKEg60Ccqa3R+vtuNmLJyiDzUlvCNtRnEQYV
HyweyB/RTff4hBObx0ozkOhDEFq5oCUE0iWoY6FA8SbdTWH41ELpCOHcylTDNiLDFnrR+g/HamWR
cZJlGcSZVCipGNNys9SNlWSlrZGOU7+8HAGmWc3KDuMjS56BWZlWExV/rG20BttH/VW4xbSKaxwK
L3nS3r9D42VvvA2PoHM1E2s4oatQ3vHKcJunYvVDGNeR2nxaqgQ/pE4OsXAbxaEttY0NZ+V8WRoq
Lk/Fn71kXKYUzFxWMnzZIYEUKSCmY88tIHD8hQUdokGXghySli5bdd+mmq1kI1hhJ1W00MMbQLgu
NSdFDns/WsS7uNHf5CB8UTvMWQMCPeYYnOrT2Q273mvzwS97LiPG1qt8te8shQogn11ZzDn2/YFO
3qXAYECx2C/+hVLvVuVOk0zMGaGpjkufFbZJpWiM9R48SAQ4xcXp/eFYg8yrB+wniKxhR2/80Dbe
GvROx51ErH6ncu6PLe+i05OglFBVQ2KzvFSLiZAJU+ynBtnFraXWANloWnIUSc2BRG9F3bUp5uRO
VZAjyxxRT47fenmwxeI7MZ+64CbQst3fBwlZQtXBRKEKQELGlc1IUXsJiiz+CPLhaKmtpv5emzLn
wGxVMFEOQP0S80CUl5W5FQdJHClrMMXMF/tAAHiq9Itjvq9z4DG4ydmWZ66tMd9P7cui0IrW9GYN
vB+/B9D/L2lXymWG2brwUS0CFoPOimFGB8FilRfH0iTGLXC0ProNFrDefokyKUiUvOsbtVnFoWpS
qF9DNudiUAwsOnkjBMJv1oDf3FaUnZ9Opf2L59vWJ1xbY7JABTPLXd2lGDrKnxPzm5DfZeqNVL9V
2ZegHi29Mw5CDW30r9dXuRVZCTAmUDxC8eFCLicIE0waEIDZDQ2SCvVtbb5fN7DpiWsLjG8Y8pSK
Ro7azd+TL2zmMmtbzM1Yg0HfCMPS9ES/2qP+lUL+xQRGMW5BHNv8i0fCxjAABilQdZNQbTWR1TDO
WApVOA0pYnKrKj+msnCLiLiaML2IjXyY2s6Xtewm1voEiCGJx060dRIoIT+VI6AqWcxyM4OMkS7B
eBxGtqi9htHXnssstdGfAA8oBm4JXoA4CIyRMDGqEfI2WOGvQXIw+VNIYDq3hnf5Q/YJsnpjj+FZ
2S9u8C5z0El1K7QQduF+suUnEoCCq3aMu+gRFETo6zyhFB8TOwW72p341u7xdgM4jONy2z8ZjVaT
FmEvWhpZRuLfvS1anCgPwR5wm1tl99/eiKBi+ccQ49tSZiTJICJn6NRfQaXdapjFT00eu+7WNmPQ
TdcQ8SCExsLAWkCFFlxP2IEGrIvvOuZKApP3WtsKBCogbkQDBSsmEpl7qVSzXCHo1vlFfdKRHhfI
Xa9vC/0YbBIHljsFtKtIKS40FbJC0UZDn/GxhB5FAh2A81SygAOwUODg3LJbq1nbon9f3RGBWUVz
D44bvwY+RlKe++zt+mK29gQISqi3QdtMvcAdmtOcLX0yQYqPlC+iFueQNQpfxkRzr9vZDGkrQyzS
O+6FVGrrAYxGWlA6OjTDgDR3+jq8qdLWi0XZHdrsRYiU17IMQIE6e2Mke8rMKwFtXocooqJLg0Ft
TO0zDmIkSiMnM2QpKFv+ePu/IW1Kc8Sn7Nn6vCtj7KrLUkvKjJioN7XTF0UHycu0LLdpJ5ucW55n
iF7LK0eZ1FYrywGGDCN+CjDcWZPkRKKY4/tb/mhgdAqlPKqxwTbU8jqK4jruTK8fvoT6aKWoH1x3
lK2FmJRLAWVuKDWxeSUJ9bbGhQB2rfohLWo/qr1c05zrRrbyZPBUUi0a3AQXVLtIusxsANzWawoF
wMO7WL8Np6MYfswqD3y+Bb7Q1rboe221M0FoBGiAox+S/wq/UvFA2cVYcWR1hZX7ISowlpx5TWuV
Xr/TPkYeyzbXPuPvaQ3VHRApoy8PfY1PBMB7fpB/ia60M135bvYyzEK4kWs6pOcc+s3PDDwcStvo
0Fw0ZvTZMOp6APmCqTwm82glc+eYwVOKJ2ZT8kpbW64J7Zd/jDHfuVVltawbSDSW8t0Empw840m5
b6aAaxPMpwzGfMxj6f9m0n/Hv8WzxQ6jIZGXFkKgQAh6vk9G2t9cX1SrjJtn0JycvdEQ/AHbIGja
XfS1pECWk7AwfguI0JCI4dlPZrH/GhLXxphcoxNbvS+VLvdTIbB78FZMGdhZQp5899YtvTbDpHtj
StJRJWPuS8YXIfd00LQGqjvz9Dq2ve7Pp2O8Ti7SQJYEtDAggqxDIjy4XXpF5MRE3loYv8unPs8F
gpfiSN7V1HSNtvWN/thUnEfUttPhvQ0UD07rRYY2xXqlSkWO2hQlYPuHtPrfKUdsfrqVMfr3VWBM
lzifS8CFMa0nWF0bODkSwr+O87qs6rjnJYAWkfafm4inTorVmWB3THmnJZkF/JA1YNwMgPCFyJxw
t5VanJlj3r71qE1Gn6E/3AEdS7zWnkyM9i8+lIyccER8v766javyzBw5X90Qp4bZ9YXphXLg1eJB
77/oxcJZ1EYMPzPC7FLcN6mRy0sAI5Wlt+FNCH6lei9UHsl4TE4bfn5miy545RGxlC1GL2PAcsjx
7bTOUsHwHIit1fGeItytYqJQXity3cxVgPBq+NO+9nV3OkhoalMWGN4Q01bT72xhTDBSq1mch1wX
QMVHUQOtlXcfuKHs+W5yO7sbMHwndc5179hCuZwZZUITeExQuZPhHqpsKz7anJPV+p5gd1bn6gGG
c/u7yOUhFXg+yYSqaspMoTBxqDXl2CxPsvQz0HzOwqhfM9fVemEsqDQUxgoE51iYApXWo3FY9plj
7Nsa6BbD+iwM8hoEG6EKhJSSRDmkdAhqM6vq80lPocAMqg79Tm4xr1HnnN3aAiKsTbC4+jgSylFM
CIVqli8T5ngwE+vFj5X3f1j7suW2cW7dJ2IVCc634CBKlmTHQ+zkhpU4CWcSHACQfPr90f/ujprW
MfP32Tc9VXUgEMDCwlrfkASCZsdmH++zY3uEcxFAO1urdvXgQcLU0lXDJO8KDcVs26g5gaBVsemp
ID2Mg2aoYval/S12CrK1gFfyDYBSNdRzga6AFsMqcPWpzBO9VHMwM/qzPC3YJLAVvY72D9uH7+ra
LcgDQIRgh7QGVDInyStIU+c7tAEgxFA9JGn8/G925OIVbQEYZALQ8c/ABd/BJGvQ8kaVDJa28G92
o0F0oQYqq20pN/DV+EzisqH4n6HDZkAA22gACnR4hbqB+XXj11xdzYtfs7qG+hZMQsBU8x0rPfUw
HFmYfRWRBrntw4JQWkpV/HG7nn3tiQ/w7e+vsFrWWG/zpuIYVyLegF4dNCfLN6h50ILC38aWb463
rPzFddHyNp+lgq+OItwhifQIOSWIKOlZ2VU4QNrdxne9tm11tCEIOIyQeVvDv1IIh+kVMwFZgaHl
7KNz9WRQ5aTsBtwZWxzua91RqNP+Hm11Q0FgrhBQSc7hIha4Ka1u7MQ3Jsp/mQ9DQycYCudQJZ8Y
JUZgPUBf0gR7ndCFzM282ttkvWzNfnWHNYomhtjC7wElLd5VQbMz9nGk7SAoP/nGJjbqWkUa8weO
1rFNGzyu1W6qepE5sWNBnsZtex/M5qOZxLu4hARxPYW4LyCCYN4IDeBkoB03wvEymfUVAytRw4T8
KpTg14MPhR13WoFGmla7T2qm71nv3MwAvDUJ37PRfvh4a127NWHKoy9AXue9ZRTvB9jMg96JaocJ
b9a73JB+YWxk91cHARXAhvAi1DLXtZsh45Y7G5jTrDW3FUsM2un9TefyjfizNc4q/Dj1oKQQIMh2
Cnucu+eYAasQpxsL9N4GZCkkX8xmtT0G+NyRtMRsxpfyrv/cPRrfjJaqLY39+rk4Sh/84gXK9bUe
aXlQ/C0o77Ugezn+KvjkqpmOY43KbMd3Zf5FKVrQG18ysumCdeXcoSyLFxmOAECCb1HwIsqNed5Z
tQ1bSmMHLQffRL88jqo9TFx27LRZCrgyrX+MtpoW6YXiiALVqkFkv9QJGBpTR6VKdGp9imu39ohQ
75V2vpWdyDxmwdK8xiHGA965KbTGDpq8+yIT9VuaqJvQhiun8h8/btl5F5/CrsTkVil+XBvIYOHp
twtq+xkiR0CJQDnCSw9OkB42P8oy6VU0cICGXdSYEQ/e9acmKzY7RdWsMPm1gAh6moi34CvvZliQ
qcRLg61W9JVDBBvCpUAJhQNw7lbJe9faRlK0XAnbPAlLrfA0c/w8VHbwceAhy5+znhpsYxFloTuA
tuIqqrejYU7ajMaXejDD5tCf2sMMwLb7lCHr3Jtn5R44kdDw7R2I34s7SrfL/ASIxZnyQxuBled9
/IuufWsgxiA2jfwQOoKrNe6GqRKNAT3dNGvuYU+915pxA8dNnGtn6nJBV1/XifUMQD4saA2aS0gm
VfNyW4X23jSVVLNnqAK6j2rfR2PZPY5z42XN9Jwl+m5U2m8tSX7aBRS4Y7LXO3DHiyEYBVD1+eAZ
5FaWWehajCaFsrNSEY2d+O7yGZitgfa1e8Kz7KQ39a2ap0/FQm9Pe/xvrl8QCRxFEsykoSk8cEnT
BWa5RBXyWJjyVZgvSTXcFhUPZTMcp3zaqehmlsrkO4YS6dnPweFe1+p05iPN9R+Zmfu8exGq6Ym2
i3r2COMXWrRA/UH3Zow9ffgxVU/jIM6uE1PDdHfTPHpM3lax8GwzAdXc9ghsWrr0bMwQmHXmqJtO
k6s/OjEkc3L1l1CrQyJu9HQ6uO2tMcudCQuXjMuDa4weR1tVDPAtmlxkMTJwC9dvGtg72+lhVOpw
6mBsW87UqEtfaVt/GaSzDZpq1qEQ7b0LINas/zDa9iYTlTdOnyE+RS0YUhvJ65Dqh7Z/rDo4xbQS
lT3rhGTAAx3Js8dHvU2P0EZ7SCodZycB8kfDfyTdTaE/12rZUdvK9wXIrHRKlaBUSh8F6rCNTb9N
VKq74jlzIFA5iiTkWvkkzQYGxY0nMrZrtGGXJuMOrF8/aQu/t58EH32uqh7DxxJpclt0KvxOjIAM
+HMHnbZS8aYqofYsKNoBHkqfkC+o9w6Dm29f3bVK5ZVdCSogPA0l1JfBgkl7qLW69e2QQZjPtjEx
lO/7Fp3AV7XmBzLfzPxTPHa3MXvFk4T2PN23fAyapvA7VtGRWNTmCcwbwDpUP8995uGDACr7hdnp
bSEGii1TYO+WyeexHqCO2QzUyetAiaFIZvFQzZuHsXwlPWziCbkVNsLCYFHWMwpTklzWe2FZQTbe
atbozYP5kqkx1WN+16Wll1VtlFspOP41Gix3VacHGiOhrhQexAxu1ak95PEc9nV9qOS4t6b5JnPS
R3iiAQeu78whi0yIA/GOHFP5MrjNPrG+cTOJhtH2XU0cbPRbR1fskMPFNB9LmsDEprZjz5x/xem5
YeBfdSyA8LrXxvmtoukH03jWyuHAdIjjNeJLAY8hfaw8Ha+w2T3muUoZgYR3XYZcTagGIAmzbL8b
bcrb74Ze+GoLglv8PE3YtrqkUzb40xzTjwPg24N0HZIvg9Oq2JBwaDslcYOEnqqePDhefuQUih9Q
jF98qBe0eLJTzsIbIuykIA3rCOpOd3XQeTyabiBP8/EPunYVLfVg3H9geL57QJudUcxpDNXdWiVU
bywv1VRPye2NYa5lHhqGgKY1xlLX3KgK1Ador8KrmaM5Frv3CdCXsfu9zrd6mNq1kQBRAkEJsLL3
2GSjsGrRj2zJqORndkzvDG+a6eKRZwbZYyI8+chv/4Ahe+3WuRx3deuIYWhQScUMx3A4LgjlOTLv
EWlRHS5SupVBXLtIL0dbbaOi75mR56h1qwL66grfN3W6/3hnvHepQOagEwIQBNTUYBGxqntYTqV0
SpYUkG8rziqYZgud4Tb+VN/x3WLe0vp4iu91D5Io5zJaFKK2KlfXCrn/+AnLR7/ICQehiDQuDSss
dIix7MwQGq65Z/lTUlMSTvttWM57pf3VrFdPD7POmNb1rR0mwpZ7oH0VOmnmq2hdiRA7YzVrkwWl
CZN72K09t0NvUWl0Y0j6uMNlNexthX0r5Oh4whBKkA5s8ntnBIFM0UKn13/qDUoKLD73sxoRadKs
n5/yKYcGDQqEpHPg8cu6HQ7l3mUZwBPzfd7IX0ZW53RMlZ3SJD9K2XwxFbBCkS4b6B9tJI7XggLg
2zoyEwfwpDXLr8YLGZ36HnmjqxgUes8PsHK2grFSNsLCtdo5hE0BNDXcRel3XXVp21zyOoZxK9mp
0AE6LYzCykOS8E1pboDA8hV/U+Tk6tmBabSzcNlRE13ta41kaQWjNNBcU6icab6jMdrsMm+hzufF
D3YekPJvPjOuxoeLUVdbOZlnrYQSPKwk4FRdmHSBpgD110XNHni8XVtHHx9f59p7CladuL1BmcfD
ZhUirGqo4dCTFTvdBrs3Twuf8RkiKqQJigkkKGja0ApuFRU0EZs09RTIlCdQS+JD6lXJjPTr2bIZ
XDCVgPc9BfPTa/ozN/RQ0RhkzGzLb+zqYMg4JLGAseT4DVF577bqblDz+0WJXInbZ6eyfHtpABqd
hQIeaTQvtirpZ+OzUME+EJD1LI2DIZqoXRAEsvSbGoC9ekL22HrcJLXHVRJycM4hKT55sQJlGMhM
3cdazKjpNuFQww+UNCh9kgE+d6/od1PXzHzCiE869YRECx0YfGzV8CczB8FT97QU+d/EqVqYXq43
e+7GHshsdMhqWuSQdYLjmJ7FUctar7O60GiSn2rKb1DJga2eLM92iaPLDLhJFZtMtmvvtoule6ue
XYS9pteHFB0lmKvkha83sGrD36viNS+ONioeeTHsPt4sVy/N33vlrXV8MaDZmHOfVxNcM8UUxqMZ
uFpzrsxXS9/YlWRjV75F/IuR4ipFURBPgLBs7W8IjdWD2yts71oZ8Ux9urHM+c5qGbw0+VnXpsOQ
dGfFiCE9K+dv7eT8qscSht0NHjhM8dQUya6SlT6by3M6OUd9hjzE2Ed2nXziGgTHSsc6zeqWGvrV
AHnxgF89rCWHHf2IgmmYcPk1zhuVNmoTZfH8/PG6gNS9fsLjDka3/m8bulVaAZBoOua4FEJEe22w
INad2inV1U+jqx3Vmn0fSvDbka7jmXUiUuAIwyAxJ/7Qf4pTDUQiY9enRU3lOBRUDipNepvqg7g3
zB/zVIQa5N1S+xbVdg/vPT/utR2vvjXaba63tOlebfmTDEOk1nYwMSvMejx8q4TQYcDpjftvbU2Q
oasH2GP4aQvjLPNFaPdyaO5rl7TwLJH7yXzoUihK6cqur86qofhlQm6s4ZFUEr8JQg6hXed7qLcu
vt14W49Rix8qytuOIz0fp0MjXzv9e6pkhw5MIlBHvSlxoxnvU6N3QE7ogqSCbhRK57zE08cuf6Hq
4qWVetLkOe+SvVUaUVqetLn1U4t3lNujl84DTexhpPGARwFemR1etI01+eVQfOlYcWxG8qymqhfP
jkQwqvB0NYPWroNJKCOFL8Z+gqocBz2dOkrjjXoTSTNfnG3pNOGP1T8t72E+VH4tcLS4FUlLeTay
JohBAPT66YeZO6HRDgF8Ck7aaEk6Sh2ZY3fWpOtZcE5XFdeX8XxvJIKWGYqRNqgSQ7djmGpm9jRH
ooun1GuZEgryvKfGBcoCzq6xxBc4rngu/GgTiZfSkPtjO4cO/wx0rT9BD6iViCQatOzkJ1MHQzeZ
Cj9W7JtCzCfRSTDs5rMq6gCuOmOrPzUpgNKWeQfUZRibiVcbnSctyDOnv2yUzgdtoolBHkmZ+jGL
fT35AaM49PZJYGqAgOJ3DDZwx9DDQzvAIz3zhw42fPCNTfWvhf4yNiWONdpaEkJ983kqvsy6cYpd
46jYFeilFhU9lP3lcy4MmsMVJ3dqavRzULaWPyamZ+byxrArrDrKxKVKS/27ohmhk3wViuFVzVNp
vkppAhHHAUaRoa3d2o7rm6m1z4bsxsnJMS4LcPyd/Jgj4ZN3JXNeVWMIJ/aiwVPelHo0Kdp9nTQ3
wEq8Zgr50rhyCAQKWWqSPo+zHU66iBhLIZ5SYyGZGQ4EXgPpJ7hah/V0MiFcmEJzg1vajVlkNBsW
yRSbToIHVpx/TlLLm9K7rHYj0fEEtj84ZPZ91rTf4Rp3Hgbocunp3oSKM1fZ0RqsU6fCtNFtzjaH
P0Lv+F3hfikk/P/cGUWpwYb3RiIjULIObs53JJWeXuk+xI0+qXN202sorLoEMn/xXaYmt/Eo4c2r
Y+N9rnqwuev5qIBWLtp0nzOH1uO9nv6A4BQuy5eqTaCQOHizOgbdVDwb1ufcSTg1rLz2CrN6jvnk
9aN6b6sQ3lB+zs0UELA1QeTyhHR9B3qOA6jYdSVvW5K9FR/GvDwYo+O7ID66SfJDACgSi6+p8YWD
QutNXMK1BVAfPTsM3ZceRQlL4/uKoOYEL7BE6kFpl6hC4FMl3ugQz4aoZDaTzzUE32P+lbUJ5Jw6
SiCRalkGtcbvg5WAW4z6wEx2ZXaOkRFk0DrEBf1J6K3HWiWnLbc9xbVpS/rASgtPheAl1z510y+X
QYCxTkK7656aQf2Kk31wqjHoC3Bhhu6HMyGhsdRHe1ZehSiP2Lr7wkIVMEfYACTGs/umPnQVab4b
g1siIdJkoCuy9yer/qyX8KXpUAXMJdh9Y5YsipWMHRJt/mlCRpLKDtBLYTk4fTHradk4Aj/M+JmK
Dpw3g0vfzBD4i8nYy0H6bcuismcB9Ea/WSY+e8Jv8raA47LhHuMMhUIdpRQSuwdNQbhEbHB6dQ+x
TEi/8+eBVDgwGqQ8WXvSnAI72nmECtVJceIXCEZCCKovzwX/1eETmbjRO57TxJxhxpLReGRUTsiZ
+tu+VQJ7/KqVzM8ZylxIASHGa9fHCjtRayaqISXvJh3K72i4s0+tMx6T7DM3xzDrFJrFp8WgvEhL
3xoav3JKWgBHZCsN7V3UxvJP45x+RR3ay2GI5JjjWZfoImf6y8SdyFCsoOPteY6hWGY7h2rUkFci
XnTMb6qZaq0IDYZdSQqP2E04M22pbeL1M3+adCgSKtXnqc3hMWEXCytApQr/3JTZfqlPdagV1lWN
V9vos270dZaEkrk/zTaDBCkEGRxwEhFUJ70NW5iuAtb64qRfVflL1MpZMxuIlLIDKJ7eHI/Rogaq
mjOuixoRn1PJct9Gcquj40a6Iuj5uOshQagxSLOWkd0lQWyflPbRGXO65I9Zbd/porpd5upOAJ+Y
iu+0QCgJ8EVt80EplKBm9ZcWS1fCklqbEAmGZ9ASqK4Pe1FqlDmExo2GMu7dEutUSb7ZI6GjE3uu
em9YfcCwa9v0seXOJyia3o1SRLHT7TsU37P4heNvAjKqIHF5fdUFUJ2CZA2klsUQMdzAaSM+KdCW
IriRGaqiNn90m1eZZRGgLLQwHwpEABPmVmySO4ayJ8SGI5Eyb+jrSC21XT/+tEjxJAQcMXIgaOvq
B94XNIXyrGLh68OXQ3DTgySCHxsQHGnkOdHSQAw/S114eo3uQPpL5DLKh3E/TsZ93zmY/ffUsXeJ
Wx0NY/KcRFLVMYOeNV6bzX4M0dfEvcO7x8/iIxxWvBJmCFU/RV2enICAwSUMaHu6n13h4cQfoRMS
pvgKSpwcSweZkvGa5iMVaoq0ofDcBP5ERuK3VRMMqesxo0Wp94mhlD1D8CbVX4D/95Ja+GkeqaQO
zDrXaZfXwNk+sUzb2VLbTYzsK4T0MnmN++euUBHoMnDyZqpWj3zMw1iifFLuppZ4jntXSuDFK3lm
KkP9PI2aWaHG0O7ziuFylZCjcYebRP1Va9a+hUew4qoR66CMw6ynSmu8oRzvucuCsZwDvWuDDj8h
bxWqtPyxh1NiBigM1ZL4luuzn5Z1JHP7Jk2a2jPwpCS16iua7Zv49wHZxgj2G6tyCHvi0TZaXzLZ
eaqqHpMEYVzMIWtiWvM50FS0Kkx4kRWBOaOmb5tdwEtkR5ynIJhAgN1NwrYbaKXNOzt/UbJz57h7
O7N2Ol6qOarZTmMFNq5GIzYPdvuLaOU3rW3uFm1uRNpzGvMQDcGIce1Y6o96BUJ1P+DSFAEMDbDx
DVShY2/Mk5eBoOUyP7mALZicPWSlfXBEfjBTJLHWLyPuTxZaKdAD8QalOuuO8kV3ulveP4qmDyor
CbQsoQ08QiR/Flgvps3UrlD64NCpimxgjhnTQ1up/HZKgHmXgTLiKaSbDRU5GgezEslGfm7557qD
px50xQXiXyKamzzT/Y5YniraoIeItdYgJiM3iMGzl6T0HCFwg4+HoruH6wUdYtxiOfte1c3OdvHb
1MHL4wQdAw4ECtpYIscN9DWekVcDA1XOqoc0OmAo30Lh5djhfijjF6uYwxaGdxJZJC/N2kuVRwUa
wDleLMRgjzo3nsDO+MLb6YURHlTDs81bCHShEKF/t+YyUpbgZsdnPX3g3dcFO141uGk6PBAn4tc8
vrVzqBGPzo4lYHPjiaP+ImZ5tGrn1PTiztVA9+ZKMFrZvsmbe+TVh64wdk5jPthqd2IOh58U80jx
Y1gS/tzx5VzeyzbGUZfUaDuvYcy3FPnZzhSknciELER4UtpfEj57vfkyL0mPLk8gpIYFeZxmjt0P
WxQw0RrmQA0Zn0cZd5P1mRP1TMhdnRnHVnuJcQCbEkUHXAVUasmxL6cIYgT3vTEFyOFwq/UniKRR
W4jPCH+nuPzWZ4bHHMUbBwcX8/diEDTvZuzQ+puygGeLPmps94xq4M7Nf5nGr6qXeBnph5ENXzsF
7XLeBkmu+00GVbDh1e54MA2dN+JaXn6sgcZM5YqfgKAjzczJfTZC2cVUmkjLuxcHl55dyF2mPUul
CITS5SB56Id+UINYulFabWCw3r2ql7cuNDfgUe9CdN1evXUVPTea2M5g2suMqOk4EMnf02zYKG6+
109bhrEh0gb8FcwM3mqSFyWIoihSJkBDCtnS6NRzsIQKbbglOGrQT7nv1BZnR4Had6xMJ2KmNxws
fzoOaHjBAvRBCAX7daruxirv9marbBVFr34GVCZtR7MgebYmzGYKym4jwWPYsl7q4tYYHzJro0n+
nguwfIOLMVafumxLF7rLIKCkR6SjN/+NduK7cutqqFUdUkp9cqokBskfMjGQFUcy+PpxleQ9VvCf
Q7zBby9WFH96U0kgIEIEmhLyXs7PRZeu93X0AL08+AO83FIj/kcbbxnRBUcUSnzgiZJVDVnNJiYN
Dd6Di5eOHbVIO3wD4mmNz3YF29ixVzfExWCr0nHtcKNwlsH6qkShc7Qils7wKdJN+vGHfFecW81q
1ftIeVX3bQH2piCKl4p+9gxD5kGWNogAAi38Ui12Hw/5vgOAMeFvBmjyIp0IRbZ/tnjsdmT9rMd2
2Pmqh/dh4D4nh0Xo2qG4DLB4uy1rh2uf83LE1ec0TVaMSenaIToPtHQPLnr3xZZkwbuK6mpa6085
mXolNTBiO7Xx5xLEFFcGY/YyalsSbO9VUFZDLQfwYvdneaHPSTI6YWMoPxtRRxXuTjufWQBkyV2L
il7Q2dqvdMjeXp2eOaDDrM/TuRn0m6KFi1A93c4DupRlrO8Tot+Pyhjagu2JA59Hp92QBnrfol39
4GWBLn/wBP9I9B1RLLG97qU4E0+ep5O4GV2cIe7bjsfuVZoGWxjfa5HocuGXNbsYt67gAcmHWgmr
SQ0dd8dGd+OkXo1El0OsCsOmVvazZNjNNbQ5NaCIq6fkyYaWOYGiifyubzkQX91m6GEtwGwVxPh3
wdUo6pmA71xYN6T4yYAXcO9sa0uLbbkO3oW7iyr0ahgot5S9OywRiKP3ItmhAT1YFiVeWW6UJYBL
wSRjIzAsJ+SDMdccyQRdEDzNh0XZZCHW2sLLIJShQ2r0DZW3bTt3bXtARlvVHGju6gBF/HN7cNvl
dWlhQA0PoL5vUN1++HhO1yLP5QirW7eDUloDAW2452oW0vLpxE3ULYhATePjga5G1cuRVgum4BXV
zgx63R2UPIvDsCejBxiWJ6hiQ4/JUe+WJmfz/PGwG/NbL1ljGGmCQiBoLtqLleVeoQd9veWF9R4U
gNW5mNu6f1stcRWOw6icg/fk3sR78L1o75MQUvewqAC0f+trXt2Kv3eGsboxSsFbx+HLznio9+MP
jS6tWwty74Dj/wmlbNlp77b+xXiry6PuzRrqeugVg48QKQWJRPNTL21qo7A8TmJjelurtro/JlwF
7dxhdk7xUDWo5RjAsiUbW/9aoIJMlwHFQJVoEID+5+EqiYNiBq+U0FSywBLYh2PuGd0zS358vAev
DwQWF6TBTQj6r75drGllQ5jqhLosPAOP6raPBtuTJPp4HO3qZ1voYv870OqzWboDEXUdyVIMbwCv
KA/ghO4W6z+iB6MXU7zah5OMtiC0b8nsu81xMe7qS6JTZrV2jOs+hZmXz/mRfC33arB4PogI1e3R
GwNzhJpQMIVgixy2sQxXP/HFO20VKJVGWG7RGCDjV9GoHSA358UmCqbDl41PfO3cOb9vt7XanZKq
SSWUCc3PGx6MvuUt1nfkdrFzrIAM2WJyXv20l+OtclFNOoqqjhLqJWAY4Po2b2ybQigMpTO4KnIf
TplHGFEsgHD2hH/Yhh9du2gvf8Eq0qSkHKuiNfCugMnNmAUdqnctAY1+iqwxrJWNTXztyrscbnVY
tKRB8mjgAxuFPE2MPdR2uqFaR66dE2B8XIhPgenzzsUYzRbW6TE8DzIl8dTSzgAvbNC5QhXccrtn
4JnPzQhqR5cbgNpqodKrQIIUe0dFO0ItG34SxP6UzTFad8CsePMoJg91c9OTAL/tVbVdrCey750F
mYscL3p0ETfmcPW5fDmH1cWt6KqdZxUoovxQww55vvnLauAPJNaXJV6fb1xw+qKXBZ+IdaSs0roC
kBYBbNGvN4LqkPuxT27L8wh1CJRnNs7Ykgl8NNxy2C+SYgn4kApG9huRePDBwfpcvgx+B8O7RSkC
iNRpb1AUxD0JpEu4hWO8eplfznYVS5rE0abasJfZToEbZoFtAIq1CJDDjR08lX+14X9/3NVC6urs
pr2TA7JkmLeKOxWUsGLjBvp/7Jbfg6yTLyWFIF+P4sr/Ci1A89SD0OCfCS1sfcE1WGguWE/qDgu4
eIokNxmcXyswpJbM5A/ssTZ25xop1GdW3sv2TbmEHOQZxj/ecKj2i97gH5yFa2WWi93xNveLzQmN
InSUmmQhsBglInG8R2PMY2e5N6ItwYWtZVtzsRQ1lnWsztiKCXuCTwCtyunYz85h1GCAVrkRcZUj
G/kjwB1+29UbNbnrsfjvXbMuSyaqg+DbYnh7VI5Fne1j479Xi1xe3r9jy1tOc/E9Z3d2kqZDbJkO
Wtif25N+379OsJZTI+XHFsn1+jv/YrRVaEmlUhm1WcaQC4C/V/dlAIk/XJQzetOHe7Hfw2lpWohd
/wJtuUwUeHMC8CoIpus3ghTz3DILFcFFWXTcz9Fih/yfQ7GdN1yf6MVoq1tbk0SxBuijvb1IyE8O
TRqaPOlndDthnIaUTFLQjJT9Fqj06tV6Me7q+hYDJElqOFqFRRbZpPNbNLg66W/cEFezsItRlo17
sWmmWe0ARsS3nG+NnfoNXpy+45OHxTfXufk/WLtVgjt3MR8KqP+E8tNyEdVhGpbPEDAO62A74bpe
sbmY3WqTKqOijf0yOwhp9JCmdr6VMH1fWs4hCefTtojG1XNu2CAbWov04xqXW2vE7bLCQCILBFOg
1WBKOb3YWLRrL0iQyP8aZH0pCMLiWqsIXkF9B7Cckf00erT6Kv4jidNjWmsbNb3l3nyXRVyMt8qc
x1FN3BQWXaGGhrE8282JAMLBy6ceyBRrUyTk6r1wMdzqwMHlWOX6iHzs4obNNLhUlpEabZ2y6xfD
xWirY6bNwkCLGQpa/yfCSW+R6/fKrU7bDOZt5hR4KFdD5lXpq5Xfb5znq1f4xXRW5yuuFFFJgZTr
ikbipvzY9RD1ezqr40XMjLsOQ75gG7DSRUW/ik9pYnkfz+lqEnsxpVUWmQxZlnRoi+5iJQ1FpluU
zOUxdUGZ1CvaTsJ3pHVbmXWzcc4298YqoVSyQs9VwIwg5mvtWAW7kTn6W8J6K0XZCB1vtPmLSAyQ
MG9BpMBTiqHmgCQIhcqPP+TGCG8v5IsRmrayEOyX2Fv9HOYHoAI3Vupq9/UiMq07Zy1MmJO4e0v4
5w51XQNl3dTPvHb0q6Da2UDme+ahGOFi+P97kN86KRez6zIrmS0Lrch/c5Cv3yzw+IJvoqHD3mG1
KfWMVLU6ISa6byJ/y3MKfpH0L3HurdldXbqL4VY7sWC5qWgdhpsAjlWbE/vvDSeX0HQxwvpd08Fu
Zsj/ioN/C6gvUfcPXoZX047fozmLfvLFYlmT5FImEIdPj6oHPWbAaKFvlRxn1NbAyt+u/18/yxcj
ri4x0COBk2vwkloCo37MDtNdtf8z6djNsVY3WNzxGXQBNG66sN4jbiyG9n/Hjc1X9hJl313PFzNb
3WCDMJJmXJyn+ME4mFnAXsmb7KSgf1ub6dmfLOLVi/pi4GXTXixiqgC8PpTYlBcX9Z8/hbdGW91s
aiFjxktsUH5wdn+p/9o7CQW2rTi29UVX99pUybZ2WrxtqhZApOnJVlGi2uWF3IqXW8dgFUVUwIST
BliO0IDC63IMogxc1gQv/JimE9Zsk3R59cq+WLNVIAFbjxvVksstBSjIK/ZgqikeWDdQ08XZQz6p
0npXb27SrZmuwguoNHCqrLFJBxRfxZ266OIb1P0UU1DWFY9/36r3bh3CtSybM4HsDBTgtcvbiLbm
txGf1z7nMbemAgg4pMgZCAzVz1kPP767r1eCfi+cu4opsnUHEkN2+c3E4J+1mX/7TLsYbRVTpCrH
ZKndhyX8Q0n2a2EHyzuAJKEC8WlCY2Brehun213FEmERJZ4rnO7/3KfZ4S8Z2z8Qzd0aaxVJbLOZ
02TREb9I68AuO0CAcNsEanMfroKJ7TQCvCokyYuT7YSi2n/Ky38St95efh9cBe4qnnSNO1pOj8Al
ihKtK/E943jZazoIneNeABILwPejrYgHeEZsVLi2MqK17k0vyOAo/G2eS0tfQzjDGVdv//hK3zpz
q5DSyRJFNPwFXUc05GwZMC33N07dx2ELbjb/vOLAPJicMkNNzSbeHNpow43PDUTyoOQQU3EPqYGN
bgR8Xq9e5zbgHhCKhszB6ujBaoPkioJHh6vkUV92L9qswXZZJDl1rUQ/gZBEBxPSLC44TaQKDJiz
V1m5T9xHArC+M32ZwfMcZsUvOI/yHhTXiXukgsbx6NJiND3V/VkNJ9wCPin/h7Yr640c57W/yIB3
2a9eqyr70ulOXozexvu++9ffo2S6y1HcpXTmu8AAM5gARYuiSIoiz7mq86vEjO1J610JCBEDwSzW
kF90+aOqZbYSJc4SfBGD82TRD2Vt2qI62FGnYqADdSI9Cu1x+BlUjWdgxocAgMVESzuo0DD5ByTF
EUTTIp4dVMEPq69DMGHoI75U+ns1bJ0SkCtZXT0YU2o1gDgdw+5aC+ILgFYADexHWN1PGTDy0Lqr
UE5fYGmYjVXh0pLpqZOWyIOV0h+N4NAFs4PgcpGQ7HtQNnYT4/8TaQecYmCLYF5EAhTRQ5HeZvnd
AvgjtRb8YardIgDXc45WNAydoTnWCZef6jLYA7q88wJ4pNq3No3cZXkkChj95Ktl6PZSjZ7mGJNf
aY+hF4oa0FyY2tzZRoLn7/6bmTzpzacRM1KYXLXLYbGWvNmlcur1o+KVwFRpeyDkYiKmBtFtgfGU
As2qQTjZaVuc0SGuBG8xev+NpM0+m1tfkxLMdj1Iw+ROoboTBMGN1cbNRPTvpcgTMJsoVpIdNXhH
RKUwM2PLWAp7rGIbA5wiWuETzOak8hNgwa4M2G6qy5/yLrQiOkOFgUpMmC0JuQEcTaeiQbnpb8Lk
XI86u0b3fUH6Mx0wR1nyU8WsINWemN3p4GAhOeBMc3GPmA6oGMkKp9qOm9wqtdgCkPLnsZN9s0E7
9Tj3D3ow1U43hxQpuriQm/J+0sUnXRweI11NkGYJw27BJLDXkeVJCY3Okybpx4xRwV4WrlO1VFwx
AChFv9ymmfmYi/kZVLkjNYigcU2OBDT5yaC2zaozrSDneYiWvLS1KgxiRsGXQSvxBpoCWWb0MIVg
N9LsCXm2Q41uH5LQnUWUrI3Z7sKrGL+ipkDDCK77wcDwW9xY5jyjsbq60PXlftK+aWZo2B1Y52wp
+Ng173j2mSgYhpISaTlesBqgUw31Pxrv1X07/TsKYEKfluKNNpoB/jBrgyXhxaXurCz//iGveZTC
hLxkMItGi01cDC7om8BwtcAP2QR4KXgWbgFxyU32tv30USIT+MxWC825AG12Fzq0SRhYCLRLWMUB
34sOjuc77rCbpTbtKJNJpY1GxTgf7X3+VWpbYe9zS21UZW8j+1EYE+wWdAdLShgD9Tqgc1sZ3E+5
NDdSWiP2jVzWYY4+2VJRHQhjBlQhw0v2waES7iNP7YD1S5nAS8eYf8QO+og4VrMZz3UVCJeggkBZ
hVlih9rRlFGaLox0zJbiLLvYpkB2i40pLnBnVbXFvQ5t7qGOpk60L4Ho4rmgtbrCYlx4EhVKPZEg
z21TZ9gpF5RpPTirgAwraTZnjZup50oeYzMSBlaDHOiBH0lzeWtj9LmYIQiVRNgnpT37W/Y4esDe
2OdxYazBRKYJhtNxKvxsUQ5jLu2jNvoszhMlh5Zu6iX/fFqTm45sJY8qerVxGFPpg0bAzRk9nc4c
3QkGRpv1/WkhvEVRDa+EqNG4aHXd5L4yaJeGMiAYlxfExNATwAn6hEc3uZ1CrxZFT+VKXqqaBcaf
YI39AaBhr1pRPJ7L3D5tvy3/GcR4JSvH+/eSSilwcgXMB3UhJkWa+fK0/rbrwasFMeGmHQ2tweAx
Ks7EBvzfIXhYGrd1wdcORHs79we76TAd6uG4cQvCPAthglClmbVUhAh1UxA9VLGyM2b0WqEFi3em
eZpkYk+ex/UUAIsBFAGiHe+ExaGtNcvgZJgZaSxjFx2kgkPSvH3TIxhwUlQDFWiD0exkioDbLGvB
kwSnKT+pYLxLu4dquI9LDC8HAAWM8QH6zFvspgNbyWW0OnWEQjsjMNBmKZQhfjdLvaMIwZPFKNaU
1FHuRzjLl8as+DBeY2oXbF/8it/2LX21LsYx92oltaBSfPXo+B9rmStprGuei2Rpyf8wDBxlsXWw
ioiK2oCf9UNhYLNx1lhJY/xyVgEao8gXYF5Fdvit2BMv8YTL1Bd+Apb2BeE85vZ2bhfHVlIZR53F
gBiqC/iZF6v8xQxHG5feYZebgXUljXHTUjypfQlcYY/U6KmrvGCvXJCL8nxGXxbfj/FMky2N4UqA
IQKao9CWeAxO1uiT1WtncGlnT137HJ/NOXUm41lqRQKIUPQxqiyqqTdZw0qTjDdpC51obfdcMyr2
2nloxe5ySXwrtD/GcEvfuFbiWIdidl01ghfZq+b6EY2J+6DEvK4CcF4UHzRgNkRONIn3SBPtMBu9
ITTuOMrlmQ7jZqapFc2l++0+/9JQeVvJuBkNLcBd9UJG+/fv19uNUr+1CzS819kLGl6Gvl1wCGm3
Z4q29ScaIeLD8zvUy/MCIPibD3A/v9pWoHy/FqwLgYq+ClT60YPWndeH2AUWXe2Yfrb7z8cRAw+v
pYXx3LW9Er3Qu72mkvtQOWClUcbRmGJad9EcgIMSgInpkt9I0uD9J4tURabkMIR5KS0pwoN8oR7M
/pADllZ1VMkZnWlw/gf6Y/yLIijTWLXP/uVvp5M5cQEg8K/3CoWmFh3l2CuMUwyOab3wooW0mWje
v6OZ6LQ/U0XGwRTo7i/i7Hdcz5zJ+puuAPr5f3afqsh4E2LoRI8LzGqYy4+IAFCseUIktBPeJAFX
j4wjCXMQaSDgoRwAimWAVGRO5NVQolC4JVogM/u0UW5m1Ee7f05+V3eTRdJxPengSTC0YWNyz52M
h9MSNi8HKwmMy8gKYQEwPKZFp/ZmBCRMMHomUOlOC9kc1DvGGzB3vDa/KE6A0mlAbYW6OGltOGIr
2gQgJzqwf/L4kxCgXj76MuiiBtS/AcTbm04T7zifsW2VmM8yVXBRE5YhXA6nQq5akNvRBGKuPdrk
GfqmcTm4z12eh7G75ojcjnNHkYxXUXIRpZWP8lL+IfIcpTEuBeyB8WjQDAkT9C/XzPmm2COXN9B4
QWvQmHGo5IvswHv2/UNudpTMOJhQnPWpp6p9MzvysQs7nbL7dxcZ35IIcqSLARbZyoJlgOa74g4L
bhcgVjIYh6KN81AGJbgPM+V2ticHfTLoR0iVW9rZNO/5RdTtc3hcFONYpB74yHOHspFi1DdZOpXg
bzDcpeAya3EMUmeSk6Yo8qjpElro07wRV2OwxPet+9w1DighbvXhDy4T7Bwa7Q+DCb4++/GkFXib
hMCPVIf/YIdHaaynIV1GxvBjSfu2Ko+ymKwE4GC1FOVY2YcuW9vO6yiN8SRBnINqgzJzLld/oAzk
NWJu2+RRIuNNFH1qI7lA0qCbrgYc4EAF7o6UWh9ykUcxjOvIMepJxAjl7l8GEjn6+X9rSSNHaYz3
AKRhYUoz1Pj3mDBcY2S8yGzWi9yVz7Lore5XL8e7rnQ8Y2QciCIsZpeXoFyQpzK0hX4AHFT2RWiJ
ZLeBBJi57HpSyG1TjehF6Nt4P0TdpyCuZN52bt+1fiuYpbZMlCTolBo5y/+qgeW4mQrjW8BcnBIk
L78KY8ciXMyNOrzNVOgGrHKxSumVthWwLvqK8HebuZ3OHlXIOBYVTqUNAjziJWpkL0VpJ52nF9d6
7Z4+etTW36bNRzmMS9GmqscoqwgO9ylACitaiVDvwvYxasHPCZzJ09KotZ+SxriTsFCUPhhhoVUa
XsTgrZ2lvgbao3Fl6PXnsA4vpdT8elrmdvRB6NGIAowpQ2OOO5kUoHf26FsB9dgO4a72Dec53DUW
WpzkD456rgQyZ17r+hisOhhw+0hQ2DSUlTDm0LdaCpankk7RivcU4HVoRwvgp3YNCMj/pkg2b1i0
vk/Ghc4NupKX7xJvnnxgcKM/E6wtvsoD9udtnM4cbQWY4GTo5l+PyvCdz7lXYxWHd4xgbnrPoyJ1
5nC3S1/3GoG0Qt9RBg4kzHQY3pQOs0PHowLOydv2JqYMKhr8A14q5ogvUS5VrSahr3DUCkuQtHMg
XbUu0MoeUGm5NQPjpmzJT/CcHyZFuMBjd8/bUXre3pxHzA3qmiLiI1gN931d90OD/qoyyp+yRftE
qgCQ9MC8iYZOsYsC5EVTpdyQth/AUGAMrtEVBSbT9d5eeuMJPBc3BZi3OIa2GT9Wn8VsRa6BDmyq
oZmXm8SxP/0dBWyq5VMqYHahIUAeiE2cn/Af2iyRfae9EoBLBWLnuwaLeSpnHG4SJX2Tz1A5Hv2/
J0GmAGgz+aQaH2uSNU3Q2eBFH7yLjGPIcHmJ0Ij76/TQqYxffaT807O9qt/C2IifFiYBswtquU3y
NDZflQ5kVOj5Om0X9IvfbtVRCOMPunARlKKhU6Aq4EnjzFVATaOehYLqA4SWhDUuS9zUdNO/HtXI
xvy5FCdCRuwXnm07ILepdij6qVvaAF2RbcrVHdo1eAX5YWTLMk0R7DSgCQd1JtvAqvQtAJwyLLdy
Fk9X7mVX2lW7zu3TT4H1HliQTY+0lsgEriKVqniindt/n99s1inWshjzzGEtKLXS6j+5oz2yzWPx
ZbRBybsDUbAbo6XR9NXzd6h1q6f0KBjcq7CyVRIXtWY0jDHU2gfBzyCKL0Mhv4aL9hM0JEbh+CWb
st0oh+jE40LpnN5S0E29lp3LZqtHdEt/4zfGB3RmWW2E6lNjf+xcrhfLeNIUY0yTvFCBxX0pAgf2
S5P5p08lx2rwhPp6Ufpi6Og0hQwUlqv9S1n5/c/FPBUy/lNOgdleZ3jgAHhvBrbPDJA1oBwE/YQj
OriZ8ueYt5LWtQ6p71sZjJjpUVmjTcvLM+26r6bJzoFH3eiCm+gopAE7ExDR0cVprdJlsL5uLZS5
EYMtuldCShRiGK1tAsY2LjkSNgtcaxFMXpyNmREvNPhH53Tgpqv/HbihmCTvG7jZiutriYx/0cnQ
ZOBP/FBc30rn1rIY/0LQvbokIVVgfp3ROhfeppHOzeMdYObP+NNEnA1j6/RIpMK0yCEvER+a8WHK
Zfu0RUgcO3w+hys7XMaJ9EEFO0QkGm39MD+9ANgoTg3GupQC2LRgqiuq9zR4craOLd+rSSr1I22C
/EBo2Jalg69cBvrvGw5FCRhLZYLhjY/I2t62oyzmnJV1Fi5SA1ny0yADyjIbbMGiTzpA7Gy/mf5y
wTeVP5y8o1Dm5IUDSvSRjoa9F8THvx8P+YOPPkpkTp6hCDIZakicAFAy+stOzr+CoMFtDpisk76e
ttRtQz0KY45emWGUw6S4Ft0Acg90yRZejzkGVf+BJ39wLn8/LW4rQzPF3+JY8LQwHUK5UbCFWhp5
XQ/2tqp1S9CiBiTktZpte5WjLGq6qzNYk1bFhA30SPvbwKGNgxfs8X6EZu7I1W9PL2x71wCTQdG7
6UlgpIEWLhtSrYNxDo56+NvIurm2lTT699XaQtyDwCSGIw4aHPpyVB8AMQBANnt0ZOcdU8g8eUze
AMJJRctpiBvMw+AIVgc2Bs+0m+Wi3DeHyudduDftBNdt3HVNBaypbBzXU0kvY8gbzRntSrojVOVh
MtVDaQa5xdk6njDGrxRTKYt5BaOktRKN3OZusMeQBsCsweIAaKfA6uzKBvs1r0+CJ5jxLXHXRKoK
DGqvMXJLGkE1UPQg+9t1IGQ6vcatOx8tX/zSJ+NTpCAwOkUB4VdC2VqiDPlYcgva5W+nxWyfgpUc
xp3kcTdpGPT632UNR1lsFNeURANgH2ThTVH3Jaf1AwoCpPgAyYnAHM/brefW4jd53kogc8RJKrdF
LWG7TBSdTO2H6IYgAu0PnRPuCmexAorQc0OhFEIXk2kB0lxVuOp8sv+QlgHDD1cKwHwWTjQDlROQ
nZ5HymlteznTz+lDp3QRewYvk9m0HMPQQKNmgpuUvdnWehCA51aO/CS2QEaNDqldinuQfl6Ckhqs
k64OUIzoQrvnrJFayhtlr+SyFpuNQZ5Xswl8SXKByk91lUXSY2e0uxyzXcBgoIRME4g0YrssyCMG
vwAulwR3Y1OBX7u6anPlpsunHMOHwXQZT/KTTgouzDn1e2++0pRMXPuJSIAV/9oP920vFoOBrxTB
Txksml3peN3OwuZsBLMLKHMmMIsp9WMbgO9UT9RrveglK+5bEM5MPRzoODrtnP0IIkOyQE4FMndT
2Hed8aQntWMYKUgcMREp9QEPPXv7qK4+nfF6aPcBgVuO8EhxCZTzl5a+F1wCXs8+Vxbj6MB7rgCj
71nW33Zfb9rralmM3Sx6s2BCAKII+SnGfp1+7WPOyDD92lObzji5SJclgGFSEZOnAWN2EL8KfeyZ
RrhrzSfOOeCsh82Y1K7oQaACLzcDy6eZz6rvk7c4Crxd6gNYF92ewiW/QYQnlXF1iUSKuE4DNFTk
QMw2SivDkOMQ8hwZ5/gQJo0pBlkdM7idfx8f/7bvbDuZPxoH6zixS+McUjt8eez8W3mbyfVKHL3Q
rLK0PCF5WM0xst1y8IQg2YP85VoUUm8qxG+kzG6iovjBsRe6MyeMk7AeiYB7zQyxREqNgTz0X5xP
0zfeAcvBMxPGhxRj2chdNqDhbfKy4l4NDoLOe2Dg2QjjOxJZnaOwQ7CjFV3KYW+kDwmgzidbA72A
Ex3E8JGjw82y42rfGB/SSpq6kB5miWFCq0/VXShlVoOZ8UTIvQxs2alqm833AWTVpyVzPAthPIui
j4GRA6LPU7NrLe9A7XbWiPdNghF6Id+dlrX5ZGceV8liGc1Vo5Z9CUtB/tS7GoDCkT+Z7ui9M3/S
6NefME2DcSp5DHSOElHYVy8GpEyQ50ihhcb59rKsnyIZjKOSF9shKEKuU8nrvWXXJk6LhmjguN6J
t/JF74IO1sYzgqM8YlTvk3gb/Sy/oeb+vfkUeua9+EQKjJX74DOhbTfWfKtotlmAfye7AC3VLtmD
Yg6/DPbLzxxtcs6dwbiypAPStEQzX9z/aH9w6Arg3/ov+LqYfQGaKB4d0bLOqHIeow7IzzgUg9ft
RcAf7LIzOv/ZHFIndIYPAf6s5TGri41OVooWtkK3jgL+PONe6cC9Ar0vbkfcq9EfrPO4QuoWVr5T
RodMlFA/9tJm9HcPypuVpZU6GUc9Fpk459RR96BGnMvQX0CszDGQ7bN9XBDjmCOgcQQJAXpLdK77
qq1+yr7QSI4Q6wkunqfouXuGs+bdpbmqZLy0bGgagBvo5qGPNtWszEt9COzc2TF28q7k8alzBTIu
GzyG2hzNENh2sVOgTZny8KYA76Dc1kBOCh9aowDdozdoomWEC0/V2yHjqGrGfxdxmCWpCYRm48kA
rfZNclfaoa9f9aCq2yWuec1LcHn2w/jtaQjaKVdNvM3rjSfmV6kp2Rzz4ayJve2SVs5jU4ZOP1yH
pGf6rbv+rcXnpH51AiVRjo2YDvt9ZA6bo8Fnk1oJG2KxMGOzxtM+YDrKr6VyfVp/nNP3nBmufl8v
ilHAmzdKLfU9OJUtRYd1aOdqUgBKI+Vs1nagO2qOcSdFYxLgG3SFHxHpsh3JOVHAFop7NPxkEezk
RbvPzFC7yjKZ91C0WVI6ejIWTHtGrqA2FNyhXXaKZ/zMvtBOCTDDYo7YGUBx/kV0zBCvDjxIAt4G
Mk5mkhDYQ4rm17RfCuk2RoXw9A7+IXk/apXxKnIskgkdMMDK8DAVpv0juyiN7zW/1P55H+PN85k6
dQIYP1Iv8Zz1BaYtaPN1foDXxGS06om7lpOL8ayT8R9lZIJBJ1GJN2VSYM96JNlT2+ReuYDBU64a
MJcn5n/UJwt9QJRJwlgVXviGUBmtNBHOdHO4kPTxqu2qM7mLzrtF90ySu00gISwmC4jkgS8D3lnO
znI8DdtzrhsCSIRqfEk9o7IW7wYZw1ydRWg7V3/Fr+T9oR7x25RYzNWhVUGcHcMb0HvgsTn0w71q
q9RJpo595Xkqvaq1LvigG+UdkjfwCF0mihnoIZ/DhGCtnqsaIDO+49xzJTJ5TY8DUqRqnfujbdwY
6AmJbxYMxMrPpcF5Z9wq96fNheNpZMbT5OKgAKwckTAJ0fYVPKLPnmOQPAmMp0mmeQKKP4bqm+4+
6z0p493ztu/NR/tjHAtAQJoc3ODIF8DdndSG1XezXfUz74hvX0qOchi/EmcD6VUJLpM25x0Lxf0V
Oi84OuOdKbatTI9jgpndZ8qP/wkdzepMsY3kXZ3Iej38O3/dXYeY1Q12dAbhXb369ISeCANsW1mj
qKGc5zjBL1Wjv8VM5mqS8RgNQORj1N5+PaL8VZs8J19Q6FFYeSdRCCKAd6Glkj6SDve4HcQ3ICqP
7bnZgdIK5AbJBdiy4zvea8p2i8QxU1EYvxEMyGelQojgN6oYXKeW9r3Z5yD4CSoL7yh+u18OKL9I
roy3HF7CzsnQFMaHSEkYgpSCYDonBwxbUqoPhgTING0oRjtaTD8kEqDz8gg1pyG9O+2/eNcjhXEv
czsJbdL8a0/LnrbM0ucbPKYAIYSrZ571Mr5mWhYMjAaICPqvq/sLZeW/+JaUN+z0+jjOTWGcThOZ
OvpEILBYfsjNl6r2+u7naRFbKkTVg9JAqaYsKyzFaD4GRbMMGLmgd5MXVGw6LKm8ywFshIO1MLYE
r8TGrAUt0pNSuCaLaoUqrziwobJXEphyDjHGUA6rFEwpgS9HxGqNQwam+48oTZKhehVEoipb/Ya9
axjFfI4GHyBl2lzTShrjWUinyUqUAea0RZndC3dAAKEkJrEtGn5gXS4XaKHkljo2Ah5wFI5LpB+1
cmeNZoKobIpKH0CermwXTnwIPOLLAATgIZ5ueE6IokOtii6pMkuZYixJDfLiGfQOdbKfBzWyAmBd
ygEG70jP2bptXf6WxV7+2zEXKrkBc2o1Zm6azDsxqnYhWTiEKVu53HpNz5Fppb56UeowThBXPxjp
NnzTK3n0YrCSl486+rUVoO7oFzNt0bFqO/0k+SPaQxOrsrkP5/T3mEj+Sh4TWXWp0NWiUEDppgNB
1Bin73EuRValhm4dFI4mT84gVZiTieXIBmh1Z6Ov0wua3PnQUTxuKHM4shoIqxNlb0n23V5I7cQz
UOiOFnAzgSEN70M2R+D2wTgKZA4GmOGLpBp/j9791ZgGTxYTXMMZT+5hionvl5GQVf7Cj248WUws
lYRO0OqqfIWJ/ZuygDdhu9UI/8p+mFiqjWIvhSbOh3wB4lsLWLZArQABBGBlZ7uwxOfhI/4ieWbL
RNRYKWMDvWy0QemFj3BERvZvY9I7+Ai3EtD1MtnKwIBaYxZSZLi/byDleDb26q/1SaySBJhURiO5
pprt8kZ2daXi1MU4zpq98EdqIJWaAJME1eJDnM62XmuHUSgORlfd/bejxl74pbqssmCA9l6c6K8x
4vckd5uZyTEGsbf9wlz6ZUyBFQjEYltSvpVq4XJWw7E9mXEchYSJ3ZLSVwCkiFiy/dLZ2FMUlY8y
rLyyPcZ5tJM6avmIzO7/JwTJjAPppnES6g5h3IzAmDw+RDZuIA5xhQrwrZSPnFco3c5dV5vGOJGh
KmQzJoDEjQbxwRia/dzojtnId5nWXJdd/M1Me1c2Uy9tu8YVuvKxzlVeNZVnOYxLWaRBC4HKbnoK
Sbw0VH70psnLWrZwZNZ7yZYEui41ElMNA088gMfOEnsHb7u2ChDev0CY5EQEtjYQpMAnqObf0eev
Ih0nf2ErA0ahNBLQysxfM0LZ9/RgYkYoKVxaksZYNieOc/yYQj9olTApMaCa0g4XhWiYvJQMjphg
VFDJzoTW4HQ5cTwzWxmYulju9JTSFMStjZHHqv4GqirrtHvhCWG8S5OWyjJWOH2N0VlCtQf4rx22
nAvps8d9lfYpsqEqOpqzgUJDFJXxKWgALIahSYHWktnVfvSD0TIcYK6dtY/Crb6/vl5s8ZwCvAW2
udecqLbMR+49/M2Jox8B5k/aTw8wIxbNyIjk2VgAEeUJ0Tm+Q4kt2cU95VarbNU8vADViDuet6Hu
683SV1KZRFNUDEqshznwqJ9tEVR3cgBqIPFzpt7mUcbZzbcomnSNpiGpeO0xKOj3a/NUBy1e9BAI
GuJNtRcAlRtcm668B3DZhM700ht3Q2FXPLroTc0epbL38ywRzQbdlMQLZAXY+s2dPutfTtvpM4sd
q0cNe4eeeyIrbxrS0Sgzk9EsU7/8h3YhZU7iVOhPGX2KmdsCdM58GB3Fzm5Cj8fq9DZgQKtr2Yz5
pums1VNbpbjUFplnHHo0zsh7s7K7r/AyfFzCLZtZy2NCotaVSwkuczx3+cahu27usqv+IkJnzoRW
eAoLbOyknzOX0vI5CTulYyYwypOiC1OVp37npJf9ZeDr6AUaznUQsoBDAcChiq1oGDXt7OSm81On
PTN3p7d501Osl84YcACGKWFKitRvnMlJ8YKKqZHC0s6WnekOh+kf7PMhd1C4sOOH0YrRa5Nf8QoL
HPWzl31VqYpMmfANcqjd1Hp/kBRAOIBKohjji6bOOKb9xgW/ti72zq/jRhxVPdU6qS+7RDhXK9nD
9B+HIIZnxc9/X4WuIi1zM2uwLGH3zEjjV7sa5+Z9cfL5inLClp4rHStppr6YTV7AhgESrklWcPO8
laAMq1z9CrUTsJ/D/QX73hP87CBcK4+nLYmnVcbvKkE5hqMA+X3zvWpGW8p8nQvRsi0EOF0GLvby
mzmAKVxEeSIQogNGu1YwABQXdjHx3Pq2QR7FMGupgTxbEw3+p+wUtzUEZx41dy7C+27Kn+Yq806r
7k2O82yQR3FMToA5enWcZ4iTuzi166rdyUWLBgaBstc0nIvhVuzQzKMw1rfC8s1mqFN/aAZLTAvE
xtvTy/mDWzuKYNzpkmVmpUlYz+AV90VpTbJVPxTX41Ptm26+J0+hr/nB1YKHjjKywItBnTovD3i+
SL89EMevYJwrUdB5mbawFUpk113T0Gw42lkGNBNAaEj/SG5jj2exlzv0ytN/rjnnn/4+Kx9EFbIs
GpjoEtlyqTZPk5FpLWw1b62g+tYrF/EoWjKeeFLDPEhEdE/rfWtnVwJZN2pWUyO0S5P6xdRci11/
OS4TZ8Rw6/ytRdCryMrJ1IZBCKCRU3+RJNuEEcnqbWIQznngSaE39JWUVBgqaRohhZhfJ+E+X66j
gTNlwNMVc60giyBqA90crfiSBp9AaHV6LzbPwFpTjAsx6lYdBAUC0CTgk6vJiezRlZziPL2s7iME
eAMZYnQZfA9DMLjnHkksXhq15VbWn8C4lTQEu7SmYJNa41oufyjVrlANS1MGzhWNp0vGowhNWxrN
jKVGZWkNxt1ScRwKTwDjT/LZzHtz6lLfCCNbAV59CxDW0/u1GazXymK8RdsWS9vWODzqje6DPs7X
LlOwe2p27ow73qX2bb0RHp/QJxTNkCX8i1kRuMWDJRGpykA1iDYFUA2+AAq+A0NoK5itZTEr06Og
zCtqiXSeBuME9w0GamRbcdKD4YBPlLbhYiyf/yy6tW1Exb1PIqYmqjpjFyaY29qSblsUfi0BD9Wp
3HrLm9LHsx6PIhg9GhjWMUK9xykTO1/vCztMsidNGz5pRhdZ4ZBp7lRoZ2MR/aPJxl2jzdUHjH+9
SEa7QtmpTZBO1BMOCNmjeteqQsOxzm1NGiYehzCRaLBFkNpojVxORxwAnbiiETphPXAcFk8E/fvK
50qS1Ex9g3UM0mUIhsBgDDiL2DxiBJnbr1Uw/igeJI2kdBVZczGiw4hkmIZPRrtpcLFYDpV5N/TX
KIY6bTq6sV5ydoreZNh4vBbPmKPUKI0gEogfvPqy8EA3cxB89YzX2fiWSufZJo/LZGxSyGUQRtJl
pv/QNg/Tpt5+QodHjcH/xOrcxU1Az9r4QJAWODp+rn+fWiRjjpIexiTMsI0dCGHnGxV3ZenOvJLx
EYmT2+1jc1Z/0p34osOHmIfpst/zmVSpkFMfwdwp9Sxv9S7GR8Q9YKnQs6ZN3yPhRkKeTsLRMtHs
edp7byUMRANDJx75ZQJQsdfGm7Z6IwsaVC4EBz2P7VYpnbr6fFrIpv2shMivhQRLOuX9NKe+eFC8
wht29Cb1jlnnTX+taYZiEknXUMl6Lado8xCzC9Be48z/BHhlU91q3/vlTzO3Am/8EmR2HFjmoblN
PV47waYXOMpmC0tVI0daGUD2Mo1WkR6UnNcIuO0FViLYvaoNeYgwnuEr0fStJxjFahVTtiqzzKyl
EL5NCentUJb3M4kPehJetODDtNTZ5NgM90OY/YzyQl7IiP0s3QkSdz2QN8drsFxhV9/xCsJTrfJ6
WxUyFIB1oO4nmSOrwWipZqicK8e2if42HcI48VArykEoltRPFPFQSdqdRhKAZ4cesDFFK5iDFNSj
iuRGtfrl9OHYyjWJLhMJs3qqDGTF16ubArXEWKsEw2nCwYrM1LTasoI4M7/qUl7T/7Y0NKEQXQEE
D9vXM6X5AjuFtC6ugBxc/IhCDWMv0qRZsx5zIuPzvemNO4PPNtD2Ipmiylhs1IKIPdBhsXMxXmLk
/SCT/McSdSDDVZorTZP8YYRmiZp/nmq0Ep7W7LadrsSzdgpIKiAHwk5VX8UIQHgA4egBQ/Ro/sTF
9ZYjbdN3EwV9PgBEJyp7a5XFugqaGdLIXeCT7zRwSCgF6ni/Ks4Qu+wEU7W0IMh7LtgsYJGjZPb6
KpdVWIB1kRZ9B6fVreYeTu+2BexKsKd1M8xk1157vnzt8MzU73icfptnB8M9pqQpwIFXGQsmQdwZ
hahQ9x4C8CH2O7Sm8GPjZl2dIIXDiwjwEzS2Tqdi0E4xFplu5/igBq7yJT7TPve6HTnEFj3Flj41
l0K6C3HzCFF2Pb2/m5FyJZ3xEENRCk1cYJWF/h1Da57WfcMt2DstZPNVZL1GRpexsLQCCiNUl8B2
0f05dRNHfaSMncXluE8dFbBxyTWv5LPpFlaLo39f5bBBoJVqq0EskRfPyNDeNMtub4RXSq9yGsc2
vflKFJPk5XljhphTTf2KkKckyW4Wo70/rUXeaphULsDYiUFSDfGpvK6BRdLpP7I+s6aS62E2b1Gr
xTAZR532WjYT6C0og3Mzy+16+gwCVKtOE/xn6kTlQ16dxxKosmeOHt82GNFs+Sib7byZxgXk0hIU
SU89yOgtMnhptKePTPodfE4J8CrBGZQ7XkM0ZwfZPhwFaHiTlEKwuoDoWCysGSs9vYOcw8b24Ag5
Wt7SESLm4ns3Pkn17Tx+Py2CtwomqwBBEyBfDJznWHlU6saSl/ZD8We1Q/QTVqdqiaU+HBVYR4s8
dMJ4K1JfpGp2+JhpALTkxYHteLeSxziPpYtqXKhh960rmJaKJ2PTbr8MuDLVVwKXkZBzytjZmlSS
u6Whbn/IWqfIsqtMjFxhDvcgJeBcIHjmwPgMdMxmwBSDItOlt+e2utHG7FpXJ/e0SfDEMH7DNEol
zGZYXWkSN67PpeCz0C2cOLIZLSlrFZ5iJExXMUmJHmnDpNBNorD1FJmFglA1Pu8yvW3eRzGMeVeL
QsJEwO602WJ3RuzqGu+tZ1tdRxGMeediYFYJPaRpnbvlJH8u9MFPovzu9K68bQ16dnRHOfQ7Vseo
XMxWAOYaclZV3hl5fDlH6k1eaU9JHnpaIjxoUuq1efe5L5t7Wak8far8KTb2xiBynoC2M9rV7jGB
sop6UZ3ATOQLmezpsmKp8pdUz1wpUYEWq7tyvTdy0wpC4nO0QG38TS5tIrsEbCAGGVjqcG2epcwI
YTfU3Q8DjjctS4j7EAUJmtMWLjLLx48MhVD1HwVrIqP+OJd7LI16FfUgH/qvqltfDKGFgOrqgYVu
+d3ppW6XYlYSmWvDDPbRzDQhUYmKS73rLrN8+B5Gxc0gmH4eJefNEumWrreHqFg+BZr+IEtpaYtL
OdmylHyVczwcRMu1tih+JyGPmlNxh/Ht3DIC8aHAVc/SJ7zlkojz5dvmsfpy5nAblQFY8Q6bJBKC
in6IPu1o8bpO9+b/o+3KluPGlewPDSNIgusryWIt2iXbsv3CsC2Z+76B/Po5KLktFsQuyO6ZG9G3
HxTRWQATmYnEyXO6yLWH0JcmbT/HH7SpFznIajxe2OZOfNKXbZQVx+g/bYab4rbwGYQuRf0DdTDV
Lw54Q+svRNWAyCwXBUijhoEc4mPNTeXo3cNkHzAl5g2yiEBtNdws1seFgS4GqrnpYUi1c3eA9PpA
8k3ShKJL62pNt7DDHXEdr9eVzPKati2vAQDDuz+DkwxXhSvau9UgvTDF5TUgSEoln/HJrKHyLAXv
qfrj+bO0XiUuTHA5rW30NAli7NroFpjub50UenEvr2iaNwO3Ol/lkSOa61p/plmY5QpjcCaXs8Wc
0X7RD5ZCR/Poob6cP3XCgLF+a3q1xiuYoATP5LE/uv5cOtYB/HiyY35n7j+i1Vj3oNFzxIra665P
DKJj9N00jv3sRWJSIKNhjIqFkNzOhWOEdDdlGNEAADpWa0G5v+4qr7b47zhOIwGIDiCR/it0oB1J
kjyBq6w7/qsJ7psNaqFYuYTlsNGBKXXmx+ICPb27YRtKrujG+S+O+dsaf30BxSigDngAOuYzyQGW
+jn9iF6bfDP5ZBPddYlTPwbXoiO3Wn7Zr2a53CJXddBCN4id7m7fbrudvgWcQQyME2wmf4OZgyqa
wUTGNjPYYm4o3uRX5saEXi/g98JhJZaD3xYHoJUEDYOq2xYXs8yi7ySJImblAaiYIRV8o5pUcnrT
3oO48UKvm9I1x6bzhmgOnJJqgqJ29ephyTIaM8Q0NMIjVvtmzIqsRZgBydTl7KH/dIVmG4PF34s3
dxV6t7TG5Zxq1MpGYWlWH0nu1Yz0rC/Bj2SZH1pSDU7ajPjTeEWgf60m2j10lJyZJJcTJnjp/NRX
SIohismIVs+qRH/+T5bJ9Wzn+C8Wvb5NCrAhVKajJKLW+VrEsGQCEBHRIVPKX507ldIuUWCmHk0n
k3pHlUuvxCueNeWCeoDlDt4llqa4UsRUooYGrGq2ral37KYdnHHuPoetVjsgi/0wRUJKutWozy41
ig7oK+pULp8ZgxWz0g1ddIyq1S7pHED4nRoUOhgOr0QFwWoIWZrjYmJUAaxtomOOs0x8skt+6Bfh
XbUL9gPagfmXWHGyj9IHY3M+Tmprh21plouTIQmrubVxtBtP8dNvyg3ZYy59b7gtOpEWBhZm14LO
Ye2iTHGoiw7DHu+Fu/oquil2ky97uVe4gZtsMMt43fnNleSLyXjX8sXiR/IpkQZ1lncqwmuXDLel
jNlqWW4Fp36tIlva4GJpTUwEghQbMRMv1Jxe/WRIn89v9uqb8NIG58aYTu6CLIaNDGHF2Kb3/RZT
dNetD0FjR9kW16U/PYZ/PjyBS8/SLFdM51PXJ+CwQytAxmiw8n2KCqcoNNccekHaXUXbLU1xwaww
ZDlKGxNF4NfPXekoGdgVNLe5ybfNLsVb4m5w9W2xmydH8/GA0AJ6J0TVrAaL14PLcxNH5WTZUYWT
1G7C+/G68pOb5jtuec6AUUWwG3yddv337kpYJorscnmrLgaQIhew+9LDbF0Gkwe9MBh9hk3FxJs3
lQsGx6fzXrVWBFgqADagtISCFq+hRemg0Vk+Bo6XHgxD8ojz1HpWfLXDDzUZLNgWEmIwHrm0yVV8
bUN3NHQkjLlvoHcl5B1fzS8Lg9yJ1GxpzqUWC8sgX9DqrjHVDsTIHDrend/Bt+Pf7IAsLHHnMtfB
sQWSeMQXr9hPmQO1EvireZXvG2d8eAcP06qrLAxyJ7Kb7TkIKU6kulXASMYEL8gugj4KdSfP2HdQ
vcgg1iBqqq7vqAldC8ypsImO0+7HMM1DGJhSuqVV5CsaeoIqWEf6gzqLet7/sqWvprh0NkmNZg9J
mG3lu2zP/DKChHm16TbSliFtRStbt0cUjSioGm2DP/TKSApDMlkFfqP4YC/yIk/z5B+jxwri0Kt3
511mNSMtzHFnnQ5tnsoyzBkjmuC0cPCK6pw3sZ4tFja4r9UpRiyHFb5WIvWt08b5oQ/ti6BT3Rqa
DGRubtMGyqQTna9rKfWqObnUOtnyTBkic13p0UD2x6L+OHVEWCKzz3dakEGMEdEGoh8yamSe0lYz
cOXJIUaGGMtkNjGds8e8SGrcVmyGFPz/EK9wotRLW2SZDepCEebv7QnCD8CTPz43mCgUXhWykapc
phGmCxQNb8PmVg60Ta8nTij/UEksSGsr3kUYctHWwX1gqniVOD04YdDPqVyA4+lvSSjfBvVTg1we
DUta1iWYU0FdOuyViwalFtnIF6KL69uAADNQQ4OeAkANbxBTdmD0SclYE4cwdwup2eTK58xOtnNL
BN689r2WlrgQm82JOVYE1KSV9tRk8q6UQBpAdqoy/lD/WGyHhXO8SCDGQZoFfnr6tSDXi8E/PcqA
fwkd3f5aGooT5SpOiogfeLVoXFjiPlNiS4U0DnG2LbqDFj3YJXRfI5H3vf1Ip8vheoUNxvImtYSR
KX+uao+Sm1B7NqmgJ7N+31mshQtpqqSSBD8eZg7aQQPHZHFBDqGb4d1VBD9YOU+nS+JCGyYlGmme
kmwbqroLRYELM8+vcc+8pI21swvlAhP+G00xL6fC8ux+PvRaCVUminvf+SD79pyd/hAuTWV9pUVV
AVfpDFxgcxnsEvF8H0XdobZx54/Ku5zW+7xURBFF5DncvasvpXoeMux2RJ6LqPCg/XxTN+NtWenA
3rZfOlo5xJz9NDWRW0LHHnHLD2RXGcZNksWb89sg+DXHW+Ki+de0+TwHKTsxDYZVcanOtNCzZ1G/
at2MhciNt0IDI/KnB3NO+nnqYiy6nr/ZCQilSLcZMyLaW3a+T5MTPirTo9KRIggon07N5IrekbBI
M4CXmn3kFjfB/kfvzZ9Kr3LFfe/Vd5KlOc6HIrudrcGAMw8+Q2jmWwVaW932HZbeBtHThXFOo+hT
oUYp9o9lXetTuwWBtmPjn+DD4JpbpkiD/lDripLt22wPuwYIxwxMikDmiwsNcU6VQGtRiYTqdNGG
02MdQIWgzm/jyNj1Y9c60AYWuOT6fWNhlPuKEq1/lVjQ+UJLpL1j+oGsHxF/UYVEtGueacsmmNV0
6EybBmcsHuK6xoUDz79WcgBH6s4wqo0Wav75c7a6qKUdzleKaTCUgKIs1mvogCpp+iGQ7W/oHO8h
bfSxnsu73tA+I3/lCEZJ7autkWE0LhSBfd7mFBxCVr5BcB6K88cAvTjwCTBFgHBSMM+mweRVaeQl
trGrwhZTo6SO3fPLXnkEPa0zuIzcGfmQTgOIRXXVZf2tod/Ye/LAJsrZlHPuxu6LgFQEgYsg9Q20
ByrzPaytrM44jQ34JbYig4kPEM43wEaDFplGo4LRrDBFnhPFaSHb4spr/4k1HsxYJXGWazLqK2jp
Dt60wQRgjwn6yJMfGA3hcYnCqxCLomeWeEz0i2+LXnPXUgNMMozaUgVTU3iooOpGNrGv789/2LeB
ARhfYiuKjChr6XwVHsStYufFiNv/8FHDC6YWfiqUfWpu6mpwU8kSRPa3p5TIDO4rKzrGfg2+Jdvg
byns5ds0f9Dbi0K9i8r78ytaiebMhoX1QPoLXO9crLODqAn6TLH9QO++0THOnMKIv/Vz/wi9ZQyx
RmbpdgTSz12OdzmV6oIn2/U1vtrnItEYqbE+y/h6WoqHlpw4dh46qSkgOVmpwE6XyQWigZYW6YbO
/mt2zLWIs9xXLncNKg07w0zybTmU23HqLu0cXAOp6oE05IPgG2orJ2Bhi29V5WklaUGEYzdhig9k
ZZh6OZKV1T2k0BlZWSwkq1j9bCoLp9BBx6AvF+HKsad9bcbJVg7HQ6uUj4Oa+rI+i3BKq0sjCvq5
aHVoYHU5rW1KClIXYlb5th+a1qkg85WrkegqsBYkUTj9NsI5R51jBIwywsy/UUBY3bmFMc4xAg1q
dwaS/TbNbDdtntpucFolEoSOVff7bUXnFdXr3BpqWUshfhDWTl7Lnjlmbke/9NYXgfOtbx6rkzQZ
04R8JyomlW5CBBmCOFfawW69+YKWyGrlXvV6fS+m9F25uOEoEwvxipjgaeGvu3M0lYHVR//QDv4J
8RPzLj61YLBDwQUNr2Lou5x6X2jmkgRdc4gdRLprRl9JvCH5UynXrpCTcy21LE2xbV5kMQpBzbpS
MsQLuXzKZu2TPEgYQzBtTDvo3VVXGHvSR5oodKwlz6VZ7hx36P2M44Cv9+cUgCvFID4cqJGgTqoa
b1mDqiAp6ZSBNWilFhEOVqxH/Fdr/FCXnUu1HaWwptywssAcUHgF3nTD3p7wLhRt/nyK7GR5Jucs
EO9DnyYk+VZrM1dTnyQqAjCuf6zfG8jL6GE4lOo9Uzp+Idx88fzGMXbvaDCvHuvF9nGOYY0GpI6Z
EhSzxQrHCM+ijHt5vBFPwazGRAwZgnPJ1FDvsL8vnH82kzQJZfAbDsE3NX42ihs1FTHhrbvfwghX
6YxtXquhAldnK3qZPn+h434PmfzqcV4Y4/IWSXIzCyqQQ+pj4U7SBVQo3KGKgPPHhB91qP4gCMOr
AX9hkMthpmSWemihjmKYldqEdnrnzV56kXjUgagoe2ihw+W0G0VNjpWXfPj9wjKX0IxBM8YixlLT
aVP+rKtN4/UbzZUsh2HYg3pfQSvJp1vxi9lqcfBqmb9uGGRqg8CA2xhSdV/awPo1pUiWUOCa/O2i
GOuyLBMQz+IqB35rAoCyg0aEC9mSfDtvlKt3aKKtnvPFurhcAA6oVmuZEIHKNOb0S6Yx19bQx4Ps
m1DQ58js+SbJLaxxJ91ssizrmyrZhtlxGIV4dKfv6u2wm6/JRbCfbuYDm9CKP6cYQFNuAvB2YERr
U+4ELswMnfsh7HMvooAmzVLSMb78F5ZoiM/9IYP9eo5YLJ2LO7WuThMGNpPjE3aMNRu3yr3mBQ+T
V4IAIxBBiETOxIUgeVB1rYImyJZ1IQqMiFdpt6NEFOrWY4Fu48UKjSjAuk43Uh0Uq0qZ3GqQPQ75
DQWlWAcBRvAdCr7YuqO+GuK+WNTTVCq0XyGVQKBauWYhFQLV4nwussV9Ky21jBnii/8kv4UtYR9j
La6YaJmAvQh4KDxlnu5f1gMYatEELMIaOjPl12AUXHpXHW9pgYvWQx1UecDokP+v2G8J3GCxIi5G
Z12jQ5gZNXP4k+mEZT+UHaODIuYvXjZRU0awgzyCKcjnwopz7KDV/gAlkzz//AvPM2VQH4AZRGVt
zNNPRE0l6Shi5K8N/BPy5X/5WK+2uFNr96YENOgMFgLwOnjNPkuACGWdO1XyVX++YkRaguWtVV/L
5XEeKMmTHVE5e9W9GIAlUvA8NWzFtd5aVMJTrwXiVKAawdt1upeRhrCLmfN8G9c/iZx6o/KomaKe
6NpVCsPVKkaNNRCx8Weqj4xhmqCvs5VKdWOWvZcN+iYeHmyQG8X617/Yv6U17nxVAM8OjYX9W7lq
CMPFamW5tMZtoCQHUhNFSgDykW6fzwc23GN+VNDx1GRP8ppB4B5r8d02GBYBF1MDMKjTD9ao5hSa
6D9u5WTejHg5aweAF40PYy9gVlgZ2yZAl7xa4gK8rs8xaQJ8taKu++e67LqtTeIU2hTtVpuG1jXU
vN/19TB4idrETtUBrExrU3Xm2b6YderpQ3kxSOMmQz3j2DPxwf+kOB00gQTJaNWLFz+V/X1RPehK
n2RyoAN5lwzuMEpepwRXMpkFe7/qxwszXDBoglmb7Ql7PyfFfaIWo1PH7afKqutrgLgfLNB2iMiT
14Lp8iNwwcDQpFyxJg2fWwF3YdxjbpcIai/R5nHnpU1aWigNNk8heAeSEofY17MphCqurgRwLNbA
UYDo5hw3jAIAW1NabOVW/wYs/4/YxJKGwZDcyDLZo4x+U5HxngaYedQKD/RqplPWxoFMmG1PUlII
nGa1mQSi5t+/iHNwjGWYk1YgUEh4HyHA/bJrrrlFBSMOE6LV8x7ayBT8XLhKqFfHNi17CkrZReIf
TYl3IO/Waurl+jh3RWsnbfTod578Y02ztcS1tMf5qlaYRmZHSPzskh1f/FOlsSaFeIp5BTKG8LT4
epzbJmFThnZeS7A2Q2N5vFe/vtFaBslb6gvBr6J1ciGfFKlqJxZCPivg/ljbayXo4AkPHUjDkJFD
eS6WeYaGYBnjeOZWpOF81sOmK9P2EPbJj6CqLgkJ7yI5eiyb/FnLm/aCIUkfZj0sXY3YX7QsmZx4
ID/zqIUOYRyFW0G+XclI+IG2RaAxTdDG4T67RKNGjXObiUOyR87W6SvfrDylcOjO3JT7+invXB1v
gakn+hQrp+rENOcDhNJ5IqOFxqmuXrZS7OWzCP4nWh33sTs6lZkiQckBamSqRyRjoxidPw/BU6fM
3wVbuboehlfFQI6imMdqdJHHhkoaUuAP8m3wddzk99WDCcwxEAfOAO7W0q/cHrpFImGy1RUujHJh
MI0xpQ/CxnzbKgejBfQGU2pN8BCGohSwkmjwePq6Oi4GFmmRN2kdFtu5bDHernnaWLvWMHvnd5F9
Ea6VcGKGD3vy3Pe6gU2cu70VdduklFBl7vouxrBR6YTKj6kUiT2J9pA7A10RKCBmiqAwMiuuPOEx
1Ybk00WGuYDzixMZ4jweuLXUrgcsLrRLp7cjr5r2TfCT6KIhndWws/hYnN+XcZTKMZFgKCVXkHBw
JvWJFN+pMTiNJsJkCYzxM4VS1U1dDjIk8CSCIUhO3ExCaWAAL2fdRSPdn9/DVT8EAFQzNMCmcMs/
rRbHdtRatcXHksLcsfvr2IidgX44b2RltpXgSZ2wkK0xdVZuA5VRTiU1w5eKQtWXWrrr+8wbdLlx
+6yWv5O66HZGXG/scSSXVdDjc/aB9D3Ttew6GqarZO6jfTjSwD//w1ZjjApcgQV9W8M65tVFjAmV
ciz6BB82o35jVk6RiKLY6tcE1MYGOaFM3qhgNJo5RJjRLwA0tKRtZcsZMHZ5tZkTSncplKD8YLC+
2HgIdWYFeNy435mq/VA2xa2WWaVf6nW4H6UwvbH6OAQ4JhBcbVYPEYacVHB5aIrNT/OBh9ZCNIC7
VZbqoF3hEEX3Df2bNom2YjUWLSypp65WE2KUaCHkmLYAH/KXwktqIIA6J3qoP0r4lweFOgX0e6DG
lH5OO1F+XCuSAFixAVrHWB/A65wTWk3QjYYew9UVB/9PPRPzdsNjFkDPAkKGjvqY31af2n2zFY22
skDERWEdNEeGApitrALPerpyOVfHsouAmg+VXHZrCWzPqhbmnhHZEFyN7a9JW13qeiCiZl6r6vEq
qwL5BL4N2eLfbZu4maQ41fFxZc2P5NoZeul70ed3ll7i0nxLDNlpi9wlVL2aFEvER7rWMYJ9tFQw
XI43ap7MstQ6ao+5hSynTI7VVzdRoDpBnjtN9aT2spNK8aFKnzUjdgc52kVEv8qCUgBrWPHw5Y/g
H0D7dgyScDaLLfh9DqH6tcg6t251pysrQbZd+86gOcRkhAWxTwCVTr9zjrZsA/0nkFYl0o6aP2Ww
dSTVcxl/LXoo4Mh/0d/Wl/bYyhfhK6v0ITEp7CXUcDWJOpJ6Vw1PtfbxfJhcw7OdGOJS+gQxPtDX
QGaU2urnKLQAYSOZ5mv2dCt1xGvzMneKMDwkQ3gxJOq+VfLHTrG8WLe81CxEIKa3w6sEPwen2AKo
Df/jklZGtCmwpLjcGsWnYkiudblwtehQEghf1LqT9MOFWslOqIpIhNc/8KthLoQFdhIHuZmU0EAt
bxubun2FYcemcXUyOroU7Mcg3Jzf+zXvhWq0biBDExm15+k31rN4AnNoBp+KKjeHCI4Rlpt5sF07
ngSpYDVcLGzx74iNOlZKn8GWVPaHMHvq9MarhgorfKgDba81iatVkm9OuRvSH+fXuZIoMfP/e538
+6LW2nYtSymeSiu6beXezXvZBc0UthZttlmkobRS95yY476krcyoNQyYG6jkYZbE7arbKsn/28fj
7zBZpknoc8CKXPwszJuYtGjtfFYqWRB4RJvH6pxFIKg6wnoNsDNriqfSqzq8lwPcjelV2MfO+Q+1
egYWH4rt7MIWaCeyCdNv5bbKpD0Cj5/V1Gl6ct1rOp7WpY3Z6O55k0LH5AIdzacerEA4dwaN0Tg1
ngFP3YWG7uTjRZOBPNzQ/VAmd6nduMWwO299pUg8cRUu+GEEjM4mlNu2egdJosABekewvhVnxJuD
bAObrQFCwPexzRaartSqEV61H2V8CPPQtRLRJWatO39ihXMSOIiSzSqsaG10X0f2vpmoKwWhb/Xj
xiTUxXCVU7fpwTTQSYc0jKmKuKVEC+V8p6djPQZWU0Lq6a4L0BTpiWNGopmzlQ92slDOW0yq23MW
sYUqd5Mkb0Kd+n/sErBgopjDgASbhzw9A0EiaYNqtTgD1vderR1QAgtO2fpO/bbAQ1mHTim7RsIa
2uZpDBrHSnpnKO7PL2MltyyXwUtHoo1cz92IZeha8BCl6m1RPpZRe2/VncDDVwLUiSUu3EpRE5dF
2yGLEflKiSYPZFHUlZvkQzCBcgujEYZgA9ed4HUDyeknSqLCnMwCa2vb565OnJw+nd+8taII3XvI
/zH4LyarOSeoVK2p86bH7t0MHubT27v4a+A1O8OJP1DDQefIvBVhQ9ZWtbDJ17KzkTemZbN9tD/O
FlxCFdWUIgtcbdXUkiInMlY1KCVIl792nWjf2Lc+uQ1BM3EhJE+446lXtIduF8CkDGpJLhl6j+Hp
iPse/Nnb1MFZ46K3HUWkJf0vfV0d1uaj1kpxEEMz3mRGzhT7+yIzDqU1dYkNGFaUD06ePiH3e1L/
LcDA/Tg4fSHSBXl7o+UMch44Av/bKfkRdsK0XbSP2ec3bf+xQ9tfBPEU7So/OBj2XUXUDM8bfwGX
ZSf1jL/wTf+0UEhtdsDVaVcMwKqoRziUfmXAZeTO/Rvc2em+aly0gnB8klhMUvfPV/cmBHOmuDCl
oolpmxrcMypAkZIlGzNpnVilYGKrBUnrbQHA2WJHf+Gfea1IoRoelYItVIqX+SbyrUs2kDRpl2Ku
8zcpjJlDgrQNEEWpAL+fmhuoPKZYFR5rAuViatRDPUARMAnUzflA/CZicXa4Y4dnniIYVAwSkMqM
nSmAkkSu5oK7ETtKb5xwsRjuqDVRSClY+LGYsPwY4ckWN2CyVdLwuiI9JF6HrWKQ2q3mWlRvr3+2
V9MWuw0vPpvaNI08hHCRZB/vIusUVYHWSvLf9pNvCUeardfovgKya9wUyWODJsb5D7YePRYr4s5X
g6suaHYRt6atdnhFICtXYubXN4XHqXNY3Pmy7XkwI6UHZgBTXV3rZaCMsBqnbaSdOX/+j+viDpjU
ZeqYVL9yTXrxT64ZtuJ1rcaNxRayw7dwisYYSqWR88CnAzkY9CNwb246blOo1p9flOAU86x8hUbG
vgX75pY27bcxKm9Dedzlsyw4X6LvxAULPVWTQZZwiG36MBumkwa1W6i9k3WKUwg16942Jjm34GJG
DUYVe65Qg2BA8wUI+CJkDiAgYaRmoDY7v41Ci1wA6exQN/IKPh9nz2j6ungQ86VNlD0bGG1meGZh
v1sQF20ubkxqBixkMEMF/AZKVPZnw60Zj9tlBTENzNnKu8xNHwWrXK3tXt3S5qrHrJNjTDJilWVy
mFygni4TT9oUyYFARFm8RvaZzkRlmwsk4OGIZuDSJV+x1OdxzK6rIpSdoZ1BJ93peHXsDp1pfDm/
SMGJ4G/rga3JU9eh+2i26HyUQ/Hc4GXD6WPh0N96gbfYTi6gYEUkzdh2Srt/Crxsj1HqzS/xvnQv
e+/CdYg2lgsvymj1BUatom2foaMjzUm8Nfvx3g5ICDWGwfCget67mMstNuc39y3S7vRk2tztICig
zGQXqCzt45KVD4hounMEU7hthXFOzUnSHdMeTyDwLhTlFn1cLg6FUzVHVmpgueRZiipnKr5QYK8E
ixQdEy78SLh1J12HSqzdEL8GDbk37KRnDY9fuZ8BHbIV2BOtigs+M0Ys7UHrAF8MrZssn/wxhIZm
OFluErTNliTTtyDMnyzNuupIcGXP0YyG+vAwKc39FBlf8sEUzHAxi29PLipDqEWh88Xr7URy1Y51
inl8XUIBGqWOMYGc0L7LSI5uSuZK2VYd/6oAxkPnP0Y535LoqKgRwSgcq+tZfmY3T8V9AWUJI/6b
V4qjJ79a41xJsysSyxHqKAYB625D3DwZoE6MW347u85Z4twpB+tJEoOXY2vWcXplgInRQZ/NLQjY
c2kcbOxifhxKzK5nRYRXsETozyysn/uanH+FVQcNa+bPbKl/OP+weh18/Yg8lb864vEDnST2EY+S
MS/XQfmG3WMwzyjGDq7n0d/fUedyGppkslpYqunHYyg5FK3mvgVt1vkjKjLCZbLakJuoJWm8rbp4
2nVlGCODtSKfFFnhquG6DYN4phMeouXGN1MU4K2gjluPNK+bxWUsxRrAXpZVwAPq9aFswm0bNFCb
svb/bbvYz1iUvzkSlKWnAAKGzQxujXTXFX8+m3J6qnQuWphWVhqFcYwW/z+OxgcMWQJOp4FBKoED
BdWSLsKGv51R5NbERQpAc8osBN/0L3yi4jSRY4FTV0++AKAIxmHVmzCh2RTfQ6HWjihM6VyUUM1Q
S/Ay/hIQX6595PAehPF69fLbCfmpG8mEcEUYYyNHKXBr1b40wOZZlh46qx4tAPNRBXMW7MuciX88
H0rZ0DzFFT3wrXiY3FaO7kEA832Ewo9bFdJ1qgTfz/v/v1wnXpfIxQsz7EqtlFAmaVcBdaq9jQFX
aGZhsPaj7LNSWziKI4jxBhc7Aqm2GmsY/2rSiB2tt/tpA0ehYlIGVF6nxxsE3NVUZUCjT79Eq7PM
pb7uKztjvIMMhB/t8uFC3Plbj16vdrnoZXdZFDcY5PMrNXGo6VfGh9i8O//pRDa40JUqU5S3MQn8
HjydtbwxAImRS9E08nqkf10JF7xS2aDQrURGHrvGtfNron85v4x1l381wAWrpiuJNrQ4Y4kNKWH6
oykuovSnEWJOQUo3522JtoyLWpJRylKpF5Kf4yIbpNd5s5fUz+dt/MuJel0QF530EfTyuo0Jgf4w
bj6/vEu8qLI/TI5oLvBfmnq/rfEoTyOSirAPfpF3/EMrwHiH30ViwM7LmfPEg/yG2QrlLsHa/rZm
EnwxXjmi6Yaoz8Bt70/Ww2DrB6JUzqg27vlvJnDyo8TCogoIIyPTzBZWIuVaDUp3ygyBBZFXHBnO
FiaqaASqDj16X76TXXlTGTchVMhcfWNvSz9MvoReJjAp2jr294XFjBgpmExhUVfxkth8g2qwmyr3
/23nuPAQDuWUVhV2TsHIEYKFqyYikBbLQOd8jgsQejIBuQOE9t9dtkSuwIWIsujrOpdYS/mF+omb
KepvxNRPIpNcwDCmsugw8YhelxxvzHh0y+n5/FdS1guZ31GCRwHYjanj+o2G8mS6I9ppoNSH+opX
ur/my7NN++Vl0Pwdt8r1hP9qnLv3SH1Op6k6BsQ/vdQJfJ5w1cwMaHA/UApQbvO5n7fz/CUyHgV7
KfBHHoRLKrWTCkxf/p0/ijaPOc/iFFO7H+fA+itypn95Tnn9UFzEiHrNnAhrawy1px3kqxCwamUA
TcZ/qANfrXGhw0z6YBx6sFO8jOz/ySOHKPryjK61CUGgfMI3M/D0O3uKecOa5vrV7BKX5rfihrJw
L7k4QjNoW2Y69vJNJ0M4B3nM8WciJOECSChncgd6PDZzybq7hTfv52bDJDXx6JH5DBBvWyCS0HAT
dEpPvNpjGj7zC/hnfLyMWXnWoc7WwFlmgIYN4/zj6PR+eOgCN3OY7nfpNVCv6HRX3VZukjGFRu/8
0RSUkvwDfwNECLr1oHe0guyCSio0qU1/RmmcNnbqUVkRVOCi4ot/3++sFOiFfs63atNi6EAbIWtR
yNu5Gt1sLh+GtjnYo3ZoJTCFmKN5qefjZ+hm1/vz6xb+Dla2LYJEW2EyYJLZwQWfjvXcutZeegbv
6z73+1m4zSLf1riYFJFMUSmLgP/3J5fv7/ZWZhTSfMz+rHnSmkfQhnxzBG2o7wBtsMNyzpW5sERt
M1Y6AiaK1JqUS1kZo0MYZPMuk4cftJFljN2Uqk/LqLuoJDsQ0CMJEpjGFTtZkknZXOMoF9SXqhtJ
+9wm/nlvEZngIpOKSjfua/Q9J5m6Y/os6SDTooKjyFzg3C5yISmfcQUGE5DtE1q4MbD0abU7vwxR
TOf7txTia1PAyNv+9i4itMgVMgPpSytg+RHUVe3GOljfXoKrrr2TtkSwizpXzli9ZsUkYW0EzDUN
ee0quYjIWRQ7eLE6WY/RCDeOh/mVl+7lvioe2RccLp2LHG1Jk8aa1cAPG78uDnlyq1uZI+uPbX6T
gqU+76gjcBNBuaZzRY2N2yK443Dnt3fWlu7rrbmhBwV5v3HFA/SCOptv9ZatWuqDgv5d2cV+bA1O
olqAP7cbWn3Spns7vxSsjkX2M+eMZ4GxZa3pqhL4g+CZwQ+s5988RMTNQZUiagf9S+P3d9Wmc9HD
gNRmbMZ4b8NzKrtJqDX0uRSHqYtOP2rNqzb1PrAccY0hCFt80zcPMCaTqDjucXGb5tdK7ZvD/X/b
Tb7fq9VZW1klDni7Sa81N98oj91F7Ko/cMCd5uMkAjCxXHLm6/Ht3n4KB8DB2PmeoWAdxn6Vmwep
L1CnZYLEIgpeBhdLtHLOSZoeS2CWSH+Rwb08d0XTOxKp0CJflUTga2xsXF0U4JolBxZRdLvk6t2E
oW+R1MdXid/OaXDhZZoDrbNZe4qxJsQ7acYNV3LnwctQfwL7vosOSiE4goKQxs/qdTjvZhwipKXF
0+BpzceaXrfNpjf9OrgyPwk8VHAdNLjqpFHs2Exq0GT8OaJUuJtcLaJkaIQUFL0dBpsAwStmPLzI
x0wcygZPuZocKA32ogUKjrnBxZdmrgOUDDiC4AbTnRG8l1bns06Fviknn8E18DYrji5CZ+UKlgbk
oirG5Y+cZIyVMivcdguhM/RL/HkDbIwYIiKqo3kQfqNMMmbyj6Ra2uHPYH4CL+W5dM1emXOLPfNA
AO+71pgHaOMeksL6EjbjplNML6LWT3uSRKg/0b7yFLvhRIs4ZvX7y11hyZfzHui80B4XdOZJ1gtk
RFS36N/l6tZA0Am8wZ2TPXFBtStUGRR+RS7odHkQjHaAC8Nf3IYEx9/kipmUtvUcD8i+RyLTl7c6
dGje+VInKJ1MLtiMZMpkU8W3m7bFnu4hagLV8vHIcPiOykJwe+dh3llkhHndoHdnxKNvUnVjTMF9
XeablpJdb8itA3DDZWQEt0CSeppce5FdXsTUcvoEUxF9vhuGpykObgUhV1BimVxEqqputig9Fsjs
lEKt0lnCfURNDKE/cZFoTE01LLJfYy2vgybvGWo5FjRnChAeEl6CH8mSDCnaSgONt31tOKAi8qvo
CaJoOnTj88Qp4uka9GGPcYr3Z7m+keNyFzWTiyeuO1myHmJr2v0va1e2HDeOBL+IEbwJvvLsbt2S
5euFMbZneJ/g/fWbkGyLhjkNWbMxGxO76whXA0QVClVZmaCduIns5TKxiotOByKkaVYHL+nMbaPs
QGn2rlntL3o+a87YNB/iZfpEstKtx/mrrpbfkpHigyrIV6vo2xqlTjJZ30pZc1D5PPT9AgWv3ouW
LMzV/rBUpt+vnZPqnQs1XDCnFOuxMuogTeiFahinqDOBGEXgHtbMIyU0uOumckqlvZ4hKmIYf5EM
A8Fi7lbBOeHh7tncE7uo5IhBgVkZ7pkTlHrfOUFf4TEii1xKRxrdQheYT+k0VDW/M7K/Ef/3M8Hi
UfCtuhZrlSuMeiOjh9lrVwx4gpY6d7XPqo0kCwSFw0Ny0gROKMgKCBdjV6r09dDh+lp75UNFTb+O
jdpZR12AOhI5H+ECbEtIsnZtm2GBSOZc6swfDF8OKshTZwLkIvvNv/keIISyDs0oIBS4asLSd904
rVUWplb8oZeia7O2ckcQvHY3TjOhlQZ8pAn+DvyITWUwz8weNGgGZjCeRLASFxq4tVv1DtTIj3rq
ZE7m2xkIzUWGd8/mi2G+OgOGbzosOar7efbAANzog/uSX48PbERvOb4ig9vfz59L5eF1o9nadQKi
iB+duzeItuya1GXwdOAr6tAT/HV3o2FsF0VHAtdR1c/G93ImnFgXmeBun9gAc1iuw8d/9iMZeTlq
u/9Bioa9ojar4s4M+nXtGoPsM9DkGOCVK6VInMgMz59M9rt/O/0vRnjcQgvC0t7K8WySxy+L5Mfz
Ya3/WaC3qYEBmAhcbb9qsbHG+ZrUmIo5qQuwMtCmNFK/+brgRWNHAEwznd/EwMtiMV9xKnf9b2OY
C9EKRlCK1cIJaVIIFt0Z9NIU7eR+yruxwVxx4+MmTRQgGAAE0uhpeuKMhdRlf5HFX/u0daQpQEEh
N97rNXHNylESyz3/KfeD5uYHsDO8+QHTsvTxFOOMIiv90TdMFWSlxeEVr6bdyLKxxoXoeJiMvnzu
NW3GOGPMH752jHM3M91Y5PLgPgXD7srW9wNF9syKqfusiaireCHqAV6IYhiZ8NNyAQYYTkWO/gve
Zr8cbGjgegIRqEV47uqmG5LU6oF/YAWGP4a2s+P/WxR4scaPFlF5jpVkxmuNjSSOQJCE6/Xs0iMa
zl7sAXp+/qSyD3XOHBcGFKxuVlaML3QYNHUSKn8dJ0xhtk1AulKQsvzOVcfC6GZtnOt3q6x1IDBE
B3g5Ul92JaduXFbJGJ28Pc5ue1zYSLUoR9s9rBuzXDSYCrswo7xFB8kEheu8ALSHOop6GQ2yr40i
RN2+72/Mcb6vzih+xSmUGd/w+hWdFs7z7ZYqSECxo286m7uhe7MyzuvVpofAUgLRB/OR+k2PSpSC
TNdSHnPXdOSgDtb44S0ardyx4V1+moZsYQUMVl3XmhvdZxd+bh5YfMtjL/UGR/6sPaaBiEp0/5bc
rJjLNeymqAqlBjuXfsVo+WkYG15au+a3zleDEpatY9867frGroJhIRGGuAb0rLhFT3U6Sn2Jvf6v
XYV/8dIXy9yalxr7kTDFjdzpgw08v3do8P0d9Yq4vpvVbdbLpVg66eIlmeGk8ik9LLFL5yNT9Zzv
Rl9zFdtnn3e1/PPRb7+g+2KVb29YptaZ5gJReMwDyJFvnqyL+bBoTq54GBOZ3fJb8dnGWJ4jsLvv
tz/3mG9zTDQFQy0Y7QK7wzPkFL1H1hVYbjnaDjrpEGAQxcB9130xyIXe9WmAWkUbLmlv+uo9hXSp
JoIl7pbiNpvJxdkOxM1WX+ETdkF1rMqg9DOQIJTHtgxAjxsKtlBwYH7rbJi9rva0hGxjZ9tuhwwZ
hKCVk0OW3l/19r5bFNNRx0hyGikHthkljnrtLgBDullbBa+8ejme/0n7qKPNBnDRWAUhZFO3GAvO
jlEICogb+lcTZDcZ5mZd5jml14TNaYZqdgpsqyl6YYp2hAvPcirpyrDigTkqX2eZ+pKRBOdXKDpF
XFCKrM4aBgWjVLbehEoShUpX3KZR6p03sz+cu9lILgRpBNxZdorgJ2NIQXKi9/LnwVddubxlfjLf
mRDYS8AhLWbW2J+k2Zjm4tAy1mlUYxg/lE+swZPd6Ecm9Cvdiqqau3tpypDjlnVLR4T/9YmA0phW
Dr2BkST7ZKwXhIZmK/LI3TCzscGdiM6YpVGiCDPDiYTpZipzDF9xWe4+QzbWuNMBtnHQ9FijhcrK
6EFkG1Px4Wh7uqN+BJXdKQ3AwSI4KCKT3EEZaGGVKzikAPMygkp1Neo2F+Ax9w13hZLN31WYfhGY
FO0pd0CkYtZyqcyiQA/7I80xXqxdgeyNCae9JkHff36YuqKCEk1RIYT76zlZQTMAbWWdjXb1l6T8
UAVJEF/OrKBpvO+FhLpCeyzKbJ6uEOmYDLrOJJiDKHwylt52/uyTC9beNFRBF34fKGlahqlBZUGB
1syv9qpsmapW60mQSWrrD5HymUj1tV23F72le7Eeh8bYjY7ZTLe2rN6QzDgqFojhYlKD5az9QKZK
c/Smqh3d6CUHxG6SY2SK4clRcZcXeuOA4vmPKdBYSrr50dx1CrZ+0x405A1FMj1KOb3otVFwwTHf
/O1ltjHBfXdMkMdrFXcESfV9PslOYzSOPn/TNcGAncgO971NYsfWNLPx2PSxyAvPtk5FmTi1+sd6
wdyecQGPSOVkFyVFGg+Ryti8NabV0bNAs/8WeOh+UHg5UVzUy9MJhEFQ9XozDI4FtnOfigt8qdR1
NsaoIDwV5Z6ePvQWKiDNOzm+rmzbEayObdM5Y1zIM5YSUzNlzOZMJx8ssukKTfOnqp3ljj6Vbjon
917BsrKb3W3OIxf3+kgaZWjTPylG/ihpodFaozLxiueAwBoPBOjrdLG6GdbYw/bPWn6Cr8cDAexU
yTCLTEmglMMDmbUjJGvv9TxTnWohnxRw55//goIPyPf/dUXSYqrCsRVluLTk+mEGhHet3zYl9PLB
eCUkdZamSMlLKehtx0zc5jiECRTlmvVoh30Ye/r9+XXtl+Y2BrlIMhhgNLF6ZBvfmX+eoXdP7b7/
wvyzsci2enNXZYrcl0uBp2rtQw+WBprXhuqx92vIh7qyI6Ew8B/XyMWWWE6SridoqbwZYsv8+Yy/
8yCAsTTtqrFwH0PztnDwtjloyeTU60erxuvYvpr96SgfVMtpFXfJ3vXR/dIIrqJ/yQl+RlS+4V/n
0FsbRiBGWWYHpK9bPUDsxE2uswM4kD4J9ljk+1yksY1M6gd2UfzffZ/v9ivjOFC97JEgq2lQZQBQ
lNSxZ4xEW4YT96ICqOCu5RucbYOn6NBiZdX4MEKqoftkPvaeEpSHLLD9DuTA9fE1hFVPU6hnDhHh
8hULsbvvFTzNnzBk5qmOncinJ1bTqk+xn7rZewnRoQckMbDD6K3z3y+uyvfJoeIx1BD3Q8VDyo9x
d1n2IBWkx/NHRxBa+ab4TGq1qFsNL+AaHbpFn70Zpe2sVx7P2xE5xG9N8cXS5KTAaoBj9qYaj/3o
2J/YGx+deHEFWxRaeao4UvdGm1Ww99awQwS34tOfb0Ir7eJySqHRGc4Nmb+AcGcJorIPbLq2h3Fu
jhZFsqE1jUMktcT4WIt0RDKhyV0UuWtUTRxKTUZ9lN5VR5fk/jh14+jE+ar9JcWQh9A7CCusywLw
UAMyOqS6qqOmqXlHSkNDC8luPpEWfwBm/NWxS/njTOmlrMZeORfUHcboRl3Vwe97A4gEUBwXXXco
h/qSzst9lQMalaXxtZQ2qlOklWt0ygChpuRzqYPaqm6/zlr2YRiSMBrSoJf0Q62kN7Na3Kw1Ymsu
vzOhPqBa9T2yrXf1BD3EWrmPcyDz6aRcrBIJs8i8sgdJchZjwTzH1AUZLQ5Za93jzvVbdbmehvlC
mqYYhEHDnWJonWvN+lUWTR+GYvpkZ81pjIzcxeCJV9f5xTj070o6QWFcTz61Zh5BSSV9Jzi37Ar+
LQ5Yug6RB10lEDX79cI0mz6nGqvgj8HyD4ApFIlj7PeodBb36uCi++K1H87b3I15G5Pc+w617e/0
gyCIwg7AXczSWwykrP3785b2vWRjioty2Oe8HlR0XtjFwcodTNL2mQCZEUWKemf7M8Qbe9wTLZOU
vurWmCn0kRDccY/NV/UkORgxVKC5Y/jtgiZ653TWKxqhu/65sc0lW5Y5AkUTYbKvURK3JbKHMpyz
FpFT49Whxa5ga9nWnTs4XKa1rrkuNRG2tg96b/Erb8Zspb+GmNX3YvTTD+ftiVbHpVmV1ss5NYF8
TLCZ69petjkUEZbMUxDT6Si6l3dfjJvNZD9nE+zmaY6bspTQrg+bo+atF+kVDXQHnGJ+F0buLMpw
9u1ZxFKg3AP5EW43+4TEaptgpg3wgCslkK8Yw8z3uWJx7X//toJu+Q9z3G626SizUdRndqA/ZcTY
vYM3xri9bCzo4nUVQFxm/d6aghzAyHwWaYzscxkSpjcFQUjF4BniAa5QDDwRUTUyD+wOxmhK4TPo
CotlmGUq/MsCnH/oJyd+4X47fzr3C/22IUO1GLk+FDF+PS9xr+YI2fh+P+APz44fd84XBufWPdl2
atCMvdb597/o5gdwX7QZSZroM9B/1FcCYAXQJQxTd8AsQA9YfhUL3HG/IL+xx31UvR4buiroMzMQ
4Di6uOIGf/E1TzswnbEoeVwC2SuDbAmF7Egs3edDj2LpMlSuUHSz+E8tN1o7piCdCseP9V/qSYO0
GERyQmSsdzTIQ0hVeult7U2HcUBSe/5L7zbzNRUcp1BFtfEfLsTnaZuoag3kF+tENCVemBAIuPje
0xJFvd3PurXGBXXbRL2yaAFmj2zfgv7KsT1lgeklw18sKX8F89ReINoa5A5yASIju1/YOUo/jCsy
KSl3cvWhLzMglmPHKMBSmvttdD+jvpn2s2+ok2CL2VHlP+/2J3BH2SibZCQo44dWaTv5RG5MBcjB
YfGJanw5/zX3ntJbU9wpVtQlq8DVGAVlnXt1u3h6ezX1gC4Ul7kMvtle1JETflD2izYXS5RFUibL
+KCM8+BPI+9u/rNdH/dwbip5rdp0yEIWFSCR62qH2rWuR9cKK1//YgpK97tIgRd7Jp9NGnIsNyje
s3E2NpZkxeCg96TaG4GlHTzFz+VLUrwTz8wKttXkVco6o5iSkU33vwn2spf7bJfJpZURxDRtNTXx
dFX7LGyk9HNL0geUu3DFme9zYFG9bogOvZ5+SvLo1KvdxVB3grMriESmzEWiZRkVSsE2+xZYEXsG
/LtPAiT967EtrVGnsYVjy2rM8zE9Wb4Rqp56Ieri7xYmtnvLB6Aob0YAQlEzRFUEAwyfunJp3QLR
XqPzCV2VKztK0cvT7yOd/BNNymGV8fjsquuiKm/ttr1s1OYrjZrEn6jlQznD6zKdOgkub+d89GCL
5jdl0/MhnC8nVTMMVoeez9rdRfNtSh/O//170Wn793Peq+ex3NoVdBCiYdXcVKsokKlG5UxreZCg
1CpFi1c09fG81d1ztTHLAw5zbTWiqcHuP9OyMObe15KlCXaQpzBvkkLT7G7CHChNBtwzSeONiSwE
4O3563ZFnL8udk+zNmHgmsNz0K1dpkyjuewRKGrjP/XpzxwLPkMg0dypUYQgSCR5cBSpxFCd3Qa2
3V3aSFw9u2qDjBCPxutFWUHLsJcvwA92Q1fzOtbWb+s8vx8bEvZ2AbbJlX5uNaN1kmp8R2WLerSz
vNWKPUtOblKrFqlH7Wd2L3U5m3N125yUhJisS+BNyOdAqFBcjfXB9ns/iUFXowPmpspO5ErDUeu9
84ePefdve/fz3SXb3IU8xibmKxW8KqM2GIx3lH5s0sN5E/sQr40Nzm31Ok1BuY5cnZ2GxM0PLEOf
cMZj0AFk6BGITsQ+hGRjkXNkPEyyCRBToGSKIvbrvG+8Kqn8wVC/qbl2M1hKSCFJQ/MonMpMtKfC
y5FLqJpZb5NSU6tQvxtrxwhomIbZggt59YFYfBAud8/dtiGc+4gQbB3VKkYOKWGD04v14plBrXNe
427C1XGfMxoNkLY1JggrFxfcaV4lQ4AsjAEzqz3af3jFNKtofdznHOPcluElzwPmf4r/3rsENpv5
dLY2CaNK2yiyTdy8VaNep6n6sLTKqVvsq8SCDm1jn4aqEoj4irb06YbY2FyzYojyEQt8S5K6dwds
F8gF516ql0om7CUZF46d2m6f6IKosuvyWxtcqpShyhxFAzaRYbio8530gILCzVFQom9O8uFNpAdb
m1wcLfGMaSK1iwIJenWF8kEqfGkC9PHGGi7qOEwUIe/IXptsa5FLnaqiLQZwxb6F+GAXpLO1xcUU
Ws4l8GoSBGpvyKk40sNyqq+HcDwod7lbt47tsqpL7BZ+/yiFqvNGRMD2J3BhZlpSfdBr3BUMy1aq
V6AECYoL7VTSq+IkyksFTynzqfS78Qlc2KU2dshLn5XRvnODsJEa4K5eo4x2/hlsPhW8Ngb12Jzy
qgbxST9dpMsVIVe1dW92omlOQTDjh8zGsW7VecLlYNwoKGasB/n4rNNQBqkQxC7wdZ4bN4ZsQVrb
gMrl8Tuj+rvUBfjGvfRhcySeTu1mz4ZkalVwdSOWpIW3JpdRFJgQojqfQAg+DM+Ea0ZpK+ulCenB
/LMxoFhgjl7ZT06jG4JUXLQcLoRotDOtekB5Yk1lVDATB+1gWxTsRd+EixpL29OusmXApssG1dO1
kU+zKnm2XNwbUfZ16JpPSamAPbtvnFXLu2ApjTAhU6DExT9RJcw/BVFM5SKLtuT6uNT4hs+Xz4/s
AbwU4sRMdPi5EKKP6O7n01MIYaCiF+aN6eYVaeD52pqpcpmKZqlRa66wRv0oBJlRoLUfMIL/VKNt
wnJ6L+xHiSxymUqTS2SsEgQtsLHpoRaYs8NqpakrQ5TQH24SX1ScFRxZnkW30bM0yROsscA1lKHo
3flES93zHigKxryY7pz2oNNkVt7ImCLwEZ4zt2jzuc505JiYU3ti9HJzw6Fu4pleVt/a4Xr13+83
nkRXSVC7UCWMVG7f4cAwYxhEmLILnE7jIk3bGUYhMYmg/9OI2iZIa1zAsedqXJQSH4/V6pbr1p0d
9hrvkIa9oiUrcHFeAbfXtBEkG1jZW3JZQbLOc+h26488M1aOg1I7ikKdobzJ8n+q/lYyH867geAi
0rh4ktO4MumIDNO0Y7eW/V7+Uk2l002CW1VU1uXJc5vZqCalYm8QS16cVjbcQTdPamm5RY6iLpCS
pO+R2pYPrUav1anwY2V+t6T2u7JqHxOyrOH5le/WqDZniCfT1U066UWMS+LPEWGCXeYZcw1DodO6
sPvIkBxSfTIV2VGaDDfxKrqKRaa4p9C4lpWVmDDFOGp124/+ngGdBFkxdK994FNkgBhzr2ku/2t2
q7OLZJM4xQsqL+SFguqPCXz2Lyaw6quyxlRrOQwIUcYknyKs1LzaDBQ+07IAHfHGlremvljk9lYr
amtAk/YlDjzXAF8nArH/IV+McdupEHMtpaebvjzZceVbdHCM9qM0HQR+sB/dXgxxcduMaZUQCZ75
f+x7vFjjIncypnHaMy4P1gXIoYIzO+y1wB7QVSgFgrWJzgjb5M2ZjJrMtBVWC2Qs3RJx0lPuJunx
x5M9OU0iOOZ+8vKyPi4d1GpMCmgpWjqzDCa/HkSMLXgL+n/OL2w/mXixwoVtwLBnMhGcRGsOpqFy
Cvr3eQOiZXBZX69KmkFtbJzafaUKWB67z3a3iEKw4OhZHHIsb/UIeEC03H6OPZkYQpIYVhSssUJe
gn8pSv3cNh6Vj5m5btQj2GPPfe2SAaqWW6BjoeIifhkItpCH5MuDXFCMEAFIofydTNdSfDN2IoyR
aAO5ILG0MZktFiTehqD6lzvzZQO5WFHiaMugb31TjrefT77YYvu78V0bXGmTFGP/3pBPimxxcWIi
69L1EQqI3yUZNtApMUBC4Ly/ge+NwdANgqQ8bXJnmY46AK/nvVdlUYbvgWxuKh5bP1Tq2hS9VoXk
c144I+SEKxDFOeRaCqZTcgs2YagzgGbB9KTGRYedxP56rRdg/yQ3aqD5jLRZ+JIUHVYupsixWsZU
wwvoTReNYAt4FL5O0zjLergGQ6Qvvr76GP4DPF4HOUiWA04lRb7izqMnfnax03Jm93lEfqTRVIcw
AaJzml/UVXxZ1M3FEq+XdixkJRItk236xkvStSwyZYVHJrHPnpWK+rRCNpSTrce4BpCKYdZQQ1WF
HCiCCMfD7wsyyoOqsXxofOzN42B9aQ1RdrKPGvgZBXj0va6lAxjOcJ92SxrSQq2AgSPv87jKT5qq
eoNVhb1afs7KCZm1XgjL/oJDy4PyrY5ERGIvaBWSG+UCGKfee6lbH1XPTjB+LKrAs5v73NnhIpHU
5kalqcxelR1nK7qJl85PltE1y/hKjadQmkdR/VYQ/XhYvmym4wwqsiy07C/9mp+UyHSgdhLaE47O
2LhJXnpJnrqtXQA1kQqClegU8blMVBsyxbUcVPROihCnssRNyafzEXEXVr2JiDzhEh3HriwnNBQB
JnyCVT9Jt2hg7EI5S3K/LhW0LvSggZKnUItREPB5NIQ8K7M5s1vasCzHBPdxX3rnl/dUPTpzbHgU
BA4GRM+UNQrUojp0ALqlybuBJJ6Sa4mz0uVSM7MLKaGJoxrzBfRbSicCK5wGds9JGe8VfXEaExMT
BvXKAijMNnPrZvEimoeROt70CVSedOm6k2bqdOb8ZVXU06gkq5OV+aEx+gujSw8ZpHcFh0OUcfCS
8bmcpzQevr+5tip/4gqW6DNxyVSelnbZr0g4wELmrFaQlcKio8DTeGCEZM/zHLUUOnshCPIu18N3
YbCrV5SKBZHL5vInopDYjgzcDHV2YkQX+UUbSi7pTtqJQHBU+P4X2eMiV9X3dTv039+R0/XKQLyn
16J+dkmUNv7MozyioZU0qQXCU70bPaqGJbkYEzTt8el0YKRL3c1Tf4yD3JM/WMfz3iaIWDYXsVZd
WyzzKZYop8l4aAHzVPIv5238S7/558Vnc9mSYeJpNDT4fG3hsdcr5nkzr3TV6nJ80v2Nhwvx7bML
PPq5rbbMoy/BaJb1VguppdKky4eUgM97yMe/7Fn6tuby4lUKGN2I1d+AzeRxAs7XqbP2itjVu1Kb
qNOj6x8U2niMh+7WqoFUIos9OVonma69mJdUXu7KniSusdalo1fJvT4of5/fObYx/xoKsQTmg5uM
yFTacdJR0QiSI7g0wv6C8Qa+gtTl7HmHHfbnGztI4YmxPGU//z8Y7vfjAGtccNJWqZ6JiTvkudoF
0fEf0mpgrVle489nYxUssnC5Wd9Cs1jLClh8w/vrbJ0GtvhYNRb1nDOM+nK3BqCTV7zsiU5etg6r
T9FjEnYrRF+Pi1YGgtVzz3pyR6+6HcIyNB+Ig9kcVA5bUYYlssay+M1eZpFcx9GEW+w3AsZXFTrO
3mTYTi5AFUmxSBo+YKjE9wlGuPBfBQnH+XsZJrjwRDCuUs9MIWNDRvp65gbB+eARTHqvl5VBAEuZ
XMtJD0V11R9aMFfCs5/YHQtXzUVktiKbXBzRdVSnclacShN3wDRQ6avEh+r6I4NrZK+Scjn7mLPl
p/rV5pgYOommCOgGAERYSVubbzMvQhLmre7qQ5AjBRkQCvqvebOer43BNh9grLmnPYELTuDuZZRA
3nyILxmOY6avoQQSbS8XXmptke0qw/2mX0HeiAnlFB4Iip/BMEx75L+6/FOLarO7pl33hcaUeln9
YbqGEub9M0zlVU1D0fq4AFNqRpWUA9bHMLBUOZpuFqRhXd0sgeLLB5LeCIklRSa5KFN0DUmnzEKL
GTcSy5VLNzoU+IKv61CIYgCPZ9KsQV9TBpX58xtiL+WyFNM2MRcHJnX+dEZSGk8VG6Zs0sqhybHp
oXGQCJpne5mDpWpE08HJa5s8i3tfkKxPEvAZ0hb0n8rgJOB0VfBU6sb7Krtdl4M5ioZg9977G5s8
gXtRpH27jgmypkLGjLn6pcinoMQhtYf2ZqnzIBrz8HyCtLuXL8vkGdwhaJ93tB7BuIoZ9MG6zUEH
3oHN8LwV0cL49AgVBSsF711QJtbBNOQw13TVmegampXsm9YcQ9NAPZw3+nQO+OTPUvEPcN8KpL45
FzCTTJcnE1aXO8y6kdN6LDxyhDTV7BLniTNSNF+3v84Xi+zPN1ElJ0OtyEyLrm/IVTUSVxnqsLEu
1UJ2c3rTpx/PL3H/673Y4y5exE2iEgO8UBAaeoyTztPmOrTjVbST+87w0w4P6utrDb0zHRRxSzha
4IViQTqKnzTobHehp86PH0fXRmWxzd1XEPTupUyw/uNL8ji/uh/XdYpBw/MjmOXuGj4/J8W9mt1Q
trXGndZIlyvJYl/xz0OZaGO5i5YOsV6UK2g3xqA7VsF4GIL2qB6o6APuVU63S+Iu2LWJimIoM3B6
Uet9sXTvtbG/IoPk1UXnp2r3aE3kQ7w2N91K358/o6Ilcul83CcGhGuB0UwWAOit0SHFbb98MchN
al80xsfSFmbYu26hyRa4L0GlpfF12l6yUNRSMJ9D/VE6GQHTwPtaU990fBlVMKdxH0Q4td0nOjhZ
ftrkrvhJmmwEG4zAFy0gXUzxGi1mQLoCUN88Q7rEtcTdwoel6QrYShRbt3ghUctOl7Sd8SxLLpvj
VPtNDj7l1ZtCJvxR4odAR81ID51wZnovOd0a5s5T3VAjHpQJCZt5DVZJxzbDKb5ojS9xpx/Pn59/
WaRlMGZ8TVN45886+n0IdIaPDDrUoICTu6Se7DWmp4QLZmzAoVCL0Zx7KRQUbX8a5uJAZyzdsqr6
cwr1XMSKntg+XplC7Ua5jT0uGLRTJykLhQoVW6h1ER0VuXMZDzi5YHS+aSnExu5a1HEl6cS08C/m
u5v7ikAufYh+ZMH/j8kT68UYX/nW7GrIrQFvqAkCrRXY3IdPWfFpNAYoVmmO0Qip1PZXh2MDoR+d
qE/1rc3q9GiYM2JLTO1+OxvNII9vrJZZ+os1LgCoqxyvs4o4p43ZFbJSi1pekRzbwXLsvHdtJbtY
o+xbV/1djB3+Z4PmRs1Ea518LJ20BYeQer3Wn22UqaLLYsRIXHQVl2AnWYDpULRA4Fai3eGyIyOt
a4z84vc+33LrYXSigxVGr5uq2vWlze5wmVFMpmYiKYbkfpSsnjTF/0A3a/cO2BjkjjYU4gsJ4qtp
KLX9RzuBGAMdB6+QbNGMOgt1v2WZ4JVVVfbtfyNwmO2lNJMep0x5UNfj5EuI+voSxv7yjTEDNeqV
uN7IztI5m1z4JbahjnMCkkBoz/iW8VdS105vTr5ZL+75YyJaHXd7jxPVJXVG5iXZK4Qsb6dBE1jY
T9M3G8g5TouZ68lUcVvX/uj1+SOmd8PuMAU0f2QTlK+YGtk9GxuL3NEfa2CxZBXM7nNbXfQ10d7N
BF2DYn6UFvXLTGgN3RDpXWqbJ9KZHs1IKCfUBcGYly+oeUOOPrCt5m/FTr6Vcf6ZLPojyGcfu0X2
dK1/X/f9u6VdT1mn3pd9V6HpNtzUldI6cpPdlu1YulIr3YFfxk2ryJ2MDDRj1bVZGcFQS+kl3p6e
auR3mkTxGhviey3RD73WxZ6yqDdmnTf+W74yYTmEBuZalXcWq0zmnKKAZ6ydU4zv1VgETtr1f+On
BR7HPyUI/nmDLiObVcgv1kOb5g7jk9VcgI1lRvycfTm/qN0cZWOSq9nJqwaSaWbS7j4u8sdIeqj1
1otLw0vUh/Om9r3kZXUs1m5uGkNJZNqWqO8QWjhNxXgyRTCe3ZqctVkO2+GNjWQqu6UDhclT2XgG
bwsaQPIDUygpTK8KMbv/39bExZioVSytqlEDBKWJk2v3k3J/3sAuDNwCZZRGTE0x8UD/dUUljSVL
UlDHUcPJl+UbgPAOYDnETDj5umonM6hO06EVPYV2vxWyAZBiGZoCyp1frepdaai0QZGlg5g6Cbvb
FnMXoxMqIV62EKsVgTh27dlQwdR1pAe/FcfVmCRFO8NeHMV3hFYXcvEo2Mhd57ING9LzOjE0HkSm
dJmlt2A+wOW64OHxfZbwDy7XPdcCY5GNh4cCjUM+b0TXDsgUNhlqlKPDOuTTHCgtdWj1CYzG51e3
F6w3tvi0sUTiEBcGm0pImsBuc8fovvWTLYiAu7fQ1gx3GClugSqOsKS3Jii7L0aCIS0Ve6gbFs/r
kNd9lpdyi2IRCFrNv+T3bNxVC7V/9Es16NzGbQUBce8kbg1yHj1Fmpo2LQxGWu4DmuxZREQevvux
2EMUbTtTJnwnXkqlsiILMA0E4Kw2AWNY/JmO/5w/Ebvr2BjhcsmRSKAklLAOW3on4x0RiV4Ouwbw
7NMsSO+CdYg7C6q51KTrexQOu+lO0pK7Kc8T9/wi2I/kUzgCpilLgyiBrvGkY0U2jaNljXguzEE2
dU45/lOUl4V5l+WLO9JKEPZ2P8yLOR5dLfXmAjJQmBuiaytanQrAqr54ywHbGOH2zYj1VTUmGAHr
qhO17wohr+Fe4guWQVyDxFJZtvJr8E7zPmrHIkcxqbrp6d1QnzCnRIzBkfLP+nrXTYND40sl/4gJ
Z408lMZ7abmaV+Kc/3i7u7n5GZwn2cBvJWaFuouqflStRzzOpObzeRO7VcjtUtlv2Nz3s9kuidkN
VVhcIv3085N1rzurK1+qBxGGZTecb5bDZeB0TjvQnGNXpxrsbN3fsVVfavS9Pq3gU313fl27vrWx
xeXeUBxLl7WDrcFEKXD9mLe14OPsB1aL6E+yapgI4rLZqqd5Db4/vI7QzmeCwu10JbnonBbYP81l
7AzW8vH8svZPxE+bfFNaKe0mrzP2iJEuLauEeAiYfCOR7KfICudgM6o11WIYSZhM07s5Ld7n0RAq
iiwa0FN3ghMqimBWMWTokfOVEyqReML//cz88Kd1od3M1lZZZU8nkEvmL8JhlqfEsIBXfJPm/d4B
3FrjfLeZVnlcmL7n0+wtK9TagHo4SQBuchuA99dwk+8eya1RzpnR/CrXau4YcZ50Y7rTVZw7EGP/
SqHpDdWu5GR7aie4YYT7yrm1KaFynErfe9x//BX3ktDtEjnH7pTyO1iZeV3NGMuh3OgO0wUb6Brv
lkNkBed9bi9sbS1yeUC5DJVWSFBG7xTrpuqzf6Kk7FyjQYUfU4J3ujILYvKe+20NcoHFqvQKRSy9
DElcaI7Zlre0sb8lRSGUoGaOzGcHPy0Zv0Hv5gLKGg0DDPx5C2r3otna4oJKsSqxkRI4+3f0Dpt3
iRXPDhkyVNQn2QUn26ZsK3j4oZ/Hj7/SGOI80WSz6RrjSNKMuEndgMmm6dFINCEk8j/OrmxJTlzb
fhERYpCAVwE5Z9Y8uF4Iu2wDAolZCL7+rnTfe7o6u66zTz90nIg+bislpD2svfdajYmVcjbG8sDg
NkCRUfrhSyuEG+VV81Rb9S7PPBIxMdackJklTec+hRBdx3T0AGZ4EEVxSbwn4bD7arESk8/wm1n3
TPw26ZnaQxGFU2vZUmdB937tTPHvr+WnqcTHLZ6t6wfPLWzwWNtoIMa0idoOt380v56xwPNI+r+s
V35c7zIoyvyRMReX5f+qo2eCvTPKfb1V7rOo9eNSF8ZzWIohbwLoXovhOM2vgX+S3t3QdnEdvEnr
mk/91FR/uCsXVpPqsO+8oJXrqsn3XZvn3Aq+Qx/lpgk7a+35c2y3OT6m0TeAK57daco5pquPpabJ
6OnIdqZVo9iuYqTkqk3XxBERC0vMFbSwu03tq6T0y6cW+gEx2D7jBXwavOznnbv4z2Ht1tE8TsfG
hbIiG99ycEU/Skts7L7NOQYiDsJq9+PkH8AtWe8rkwoe9u7A/ZLG0zhVP7JR/HQxy847dwaJcDWg
9yAXN5Vftesso7sl7xnXmXvyNd135VCvf38VPzVYHw7wwgOgNJgOmcZNBNduRMzdgpiry7e/X+Rs
9f5mqz4scmH4rWGpLeP86mdEZ/K6XHcJGJo2/6qn/OPduzD3xm1JveTYzJkM32zbtZ+YHZi4o/OA
2jXU5lNw6uNqF7YefTAMjIh4VGeekwrwBs8SP8mDyAGyv+p4us93g0jYNdjtmvW4bAKivTVrRbHN
CyUOxqG1jt64f9cL92Grlz1AZbgELD0rgp/J6T0IjeCSJOGZZAsHey23vnIl6YVxtAKr9UKQQq/K
6kfuGu65NtfV9K9iH/C2uy5xIbZ52b7l1WRIczWr9bSwexnUDQcIE+lArvTib7Wtd0axfdlMN73s
Hqtqvnca/0rX6KfmKwCluAcOeTe8bEPo8mYe/TQIVzJLk6CdeEt//P7pfX5ZPixx8cA1myX6GLHE
+ZZifKlCi+jAXXVr8C7OlOVhfg3J/zQ3+LDkxXNXPREqDbHk+RmWG3vjJ8V2AulQ+Q9KNZ/alhBp
sANsMwSg9FdXGjDTlVYIPImqo3QOPXsxHsCLZT0Ehls1mGy///5EP72efy54iTbOs5/W0gP0Q8Ov
mX6srSO5BsV8FnAhpDtnOwEkEwD9/XVTocbwWXmWSv4Xwd0nUflf1rowmpXH0JmSAn1utbvVMyQe
zUjuSeh+N7ROY20wx2GGKcltupGF+DYE1u1UsYwXnqv478/2M00F/BiIaBIgrR6A/79uvMi19Koc
sV/sHSk38fxchC/nDAxqUWeZGBbL9Cyv8AcX/TWq/c/mWSj6qNESFOD46SVJSE0anzQU597JZY7k
yFLUaVTBVa3ThPYEklUqbxJ1pndGNv8QNumBChqH4XQ3qfxR1tXj2LZc2NZN0NCjL4iO5wFdKPU4
lbHQLopnIr+lY7CCZHSyoOB35QQ/uZ7YQgiOE9QSQucSX+1zGrJCAj1J36Yk2Nk4Nj8DGfoUY6J3
A9pAdN9dm9W+tubFFRryPhiyAmvay4k2Ie8XL6HmWn3r2ioXL92xRpJnNdoRMN/7xZPz2mZq5DIf
D78/wk+MMpqGHZ95vmP77FIZpQjhA1rQ5q+oHs/OQNyW1niNaO/zJ/5hlQu7XJEwWBaBM4Peeroe
ERTZ9z1UJCh62f9NYPSXLV3YE9WVkmrrvBhofiBnU62q4sb7RZBPNuP0fDU2+qSb8C8LXtyIYLFV
UWRgZPtD9Rna0gd3l+7/AU3A+ZwuYsu/rHRxK+zOqQthsLW+EkMie33K8iFxq+lUevlDT8E7V1Ow
Jjjjfdv3q4A0Xz3SnLyufPa0HfVgHW/tazLsvxqH//6rgCyiwRBljksmtblG4cZJ8ausDVsvsXlo
3g3kEDAsugniCnI0WxKr5h986k8vL0IaH+bTxR2+OA5vth2ySBSpMuHSSDfuyZ5Ffs3IfOozXLRh
oz7h2/Yl65g195aUKT4vWautDaYoSKKfRS99jGT8o2D78239ueDFfXLdUrYVxYK9t+otwid0Tv/+
1X8WKFHyYU8XJxeA1GMEPAAewS30nSCylljRf/h62Sbf1emVOa9PN+W5boBKGPqQLksVdCr6fnYU
ynu+HftVxn3zb2AiSj6scf4NH5CGyqZjAxgY7uCoELkvm/nmnPl3kVpfm5hxru3nbMA/rFV4aS6W
GmtN3SIS4dHb0JQ29zP/1hnHYTMq1kV9Awgnl8PM0Zl0P3TDezeGJlIklA9qnpK2oAmoInZOPp4a
1NiijoVPXdje6SV76tsg6byi5WWmr9zpT388LAl1KAIAJKt//fGZnGcHvRmgEGcQby3Wi/Ku3TDn
M1P15xKXFYDcbr2sVrhhojhMyZl6AwBoGDn2c7gWe5Qc4t9f6U9N44f1LmC7wBZ9O+aAlC396nQT
H0HKQALJ0fd0bWufoJFQs/jP6f0Cmj98+i4zmND1/93057VjPBunD2s1k6dCtGVh+pPFc+RE5Jgl
UGOyf+lA/wPneW1vF09II8Uo5ZmZ6b8Hzz4NcT4c4+ULSkfSpGcSo4pBxduznvpJPoP3ffv7i/GL
lfhv7unDOhfBh1UXEHj4xfSMabNle24U6r90I2dPZpVtmlUVl2ur2PTxHA8RG/ZZPAjuXgvoPje5
H37GRVhicodl6qy88kea8ycZbsfVP4BBr72HCycyKjMofUZdKaljEJZUKgRT2VPuT1dsyWd1FTwH
6LsHaJtGDH6xsQ4zthjBxkpS7HykMe7hTKZQiV29nbfXr+jnG/tzuYuNlVUzhrTHcpV/I+zngYI3
BAqlc3etJeHqxi6spKBBWsjz2Of/MYiNuCj/q8FoO1c1GD+Pkv88yEtaJtLNWdkYrPffs27+P7fx
P6d4ycM0oCmFLerMBHD4G0MkYLXrxE9Xd3e2dB8sWSbmZrQ7fDfIxv2Bq1k9P/M1GADzV5OAs138
+6MHUOLBvZ0biv66Wh8yOdEUbVJ9FZ9Vl+3HMsnjMrI9zIAEkHa75n/+n/39ueKlmVk0tOQEsBnU
jZrtfykx+bnt/HOxizdXGAOZs/P2iHpOg5jZL1c74j99Z1DhgxoV0Dr/1w368L0sJfxUnTtyyLCy
p+cRTGy55GL8d+nTh4UuXM7IsAoLJ0xDQk01tL9JA2Xg26J1Vz455XafUDmt6mC54sY/PcIPy17c
EK/TmaVqLDtDBryZwbnpHBoU2X7vfT43IoGN3PqcoISX4zrn/weE6+aP3oE/SHrOtS83YpvrCeKn
3+zDYhdvrFyKrqYLFhum4inQaL8o1aY0wTabrgV4ZzP7twcWoEHhV+8ou0TtHFX5rnTQI51iGLi1
1m0+cy84tsrmlv0QyMcr5/hpYIIOywBAWXB2o3990Flr90Hd/yuU8NOb8WGpi5dcjFZnDwRLMadO
BqlOLtUbMjlXApPzvb48QRtJJfMgnsUwK/HXHUHZ2zI2A7YqMaXqGSil6Ncrh3ZtiYud1HUa+JDG
gxVswNPgompTml/at+ZOJx0P6D8oaZ+94u+2dWGampkaCdYyTG03VqxYQumUjHKXDX3UdslASzQC
XbkcaB0+/61/W9WhgeeGcGr+ZRvzUsCKyAmrdi7bj1Z6HwSYopaB2IVdeTBsWDnDsrVQZRGZlSDB
fiuzBmSHy9Gpxi0bWJw505pAUczL/Ucokdc8G9M7JGo3IPvaSR/cUOVwdML8JrP7SEOMohjcU82g
eWtBkEWVyx31ym1F0z2hvxi8Y1VkR9cZN4F4MO6wJf5pmvW+li2Uqmq67ZcBfy4oiqgMRBVh9uwk
yTrEtDnA4rjyobeU1ysvtyPUmDdjSVZl5iWGqcgIgcaAkmOY9CX1npB4PoNj7EtTs4cWigANkk3u
OZR3zbTWqZMg29tDAj1w5h1tasHV3ECrAFZCTtxMeeyKOmktzMsQ6I+lE8+dE6vdpFhCgKlB1fJq
gf5GmG5bku2cwED7F/z84o6GDm+Z8J+zUb+N/fDETMAZeJGqjOyY7J8ppLioFu9pAWmEdmH7zBrD
KLc0FygxGc3GKLMK/KMx8WGiuv5KRYGWNFV/mWawIGVteQtuipXVz4lZ5gRc83e5E64gYb+lQbbx
hHhIxzIZLHnLHMyxKxB4qnwD6Zy1Kbud43czR997bGh3L3zg+C2ZZ+4786vUIC2Zmr0GzRubt57M
IzR5QZ4UtFmE7buQoG70tQlHEFiJOm7np3Dw1iY9BUENcA0znou9Vec5tfO8mp+DrN3Py4ggX/do
uLYC+zEHwjGPy87qMOPRfPOhMYelAoengvhcZQGAl8V6q8Wdb4gGuOttnIDwwtygDgcNLE4XGuvg
xTR2PGUj6vcgZ9Y6roZlo4wTAdLfLTPaY90qAgL2mLo6Su1TqL+7prq3RbhxFd2TsOdpvxZNwD3v
p78skY2r1QsZ0bHgeXcQxZMkzyKn6HWcHnUGJ08GPogpUWS4Z+Rgd+1qzpvIwZ8f++2Z1aIPrRhV
YOCRK4135jtgrMqbfdp/dcXIMw0N2/G71VR8ZmUyEsULH9U41vGwomuCRj37aRxdMLw+QgqRT4FJ
Bu+J4kpX/ToncJYUXGUdgPX8vhcDPIod1cK+cUx5KOpj27J4aDPeYLxEmi9lsGxANMBDt1zZ/dsA
VjxOciui87dltFHZ+AJdy9iq+tWAB9UVQJ0z6Lh7LfchJeqWTeTX9v2Qf+2Ytx3xNU1vuO9DzKN4
PX9PBtnrlAU7r6WJHrqYVd8HeyfbOsk9lmDuNyaDPrmttyXZq4J4HzSMuZ0966CMjAHbmnruBOEm
P2lZHFRaRUQEPKve59A9BC2MsiZPYe1EtjXFZWBQILWj0urvSP6z6t0I8HKcBsXeEyxeGrYaZnDR
hl2M+k0UNgfZekmQi0Rlzq7H7JTL1vXkrUZPnULXbEt0ena5zTsgo8Hiv8IfcY3OTE3lGo0eG+GX
vBuOBcG8fYHSJT5aO+/r/g2RYdz2LV+87wEV29J/7910iIoK0zUk5RgGjuT8venweYQf5/nEZSo2
gV/G9uSt/TLjpTxV+XDbWhln46tMwQnfLNztaewsBTdOEPmD3hsPGH2t1lpDQrcD7UYJXROvXbmZ
WBfpfdgtURFakpOOtLyrntoUZHbIHdioOVxERG2ZZDCgBTg0tLL4gOsWtGTdCJTO8mNlLQehBj47
3QnOKVlawcuw3ZFgiSErigJcbJE2QRNu5I/jCp8lze8GX0Ut/u6svrX8e7fOoqzrt3Ng36jp1dF1
wuhN3up7DCFBUK3Gux0QuhLuZXB22JciaBeepqhTcuX7X8fuCfIGx6Bt4qlgcYN+mSb9qaFRZjLI
TlcVLwITl0RErlCRTmW8EHGjwjcYvC/oRjsJx1kHlTm42roBqpfx2iU4xJ99cEqzPJFlFxH96Dct
zxYWlW2fVPMLw1cPnBIMA+iTpv6pISwCowqv5V7hlfqq48L48Th42wZnRjRqFqO7caobbyxjx7lt
emunXHTyFDfgI1/Vjr3qGr2ehDm5ki6xKsm9nQ47e+pWrEojx/zolbcPEcc3HXrX3FsMzcPcQz4j
a3fUgSNRxZ0KvqQC3iV8KPybqXGTptdR5z+Tonqtl0BHgUy3lajrqGFo2WIr2WWJXeKAJ7Eppbkr
nQbzARKotbsK0DaEDzuF8F7OcShmrnWTFN7etO9DDlfSuFzOx3x6N4K+sPaxxQuh02uQvnnNvm/Z
TTr1T5XATwRhnw/HavsN16SK+5LEHZGxcTbF1EXuhGa6Eu15bY6/e+ur6bldhrVl0YX3RiVBaW+8
Ln/1RZ8sMIkYdOJtZu3mAo1uo4wxZhVXgsQMMVd430Dcwx1QDBPPJRxvFdR8mYK1Woo1Dc3G2CMc
/mOD9Rr08OsUSt25wB8xnE4Y+fF+OOO2gDQ48yxIZbh2XI7kbPtdFX4r++o9g3HqKVsxa1h51c2s
sI9yjJ3ye1qrvWWDGG+6m4d3GYLJ0L9BsvdGeoifwj7maR8RVkZVzjYk0G82VDOHee/MjDOwGRBr
fBr7Wxc1NSkOVQEjPr5gACbBUwnFz7C+c8DkKio/mZuc6/plGID8wlir5r4HzxvXs78bKvwdJlFh
8zYWcpvOfuQ75WFaimhgOKvQ+8q67970MyzG4+i+oSt7my0QBhkpt8y3cO74klY4ov4uzUB+UmNy
x0Hhua3tbatvGlPCxHVoZjMbkKMluMBbqPkiXrp1oKbSCbOvGIvYuOkmCB931o1b5is1Dm/TdJM7
Dg+pF+s6jFWHSzhkcV80eEU9p6GKMbcZAdP2hYnb4i1gCjUaEOXiiw2Am5f+oE3LXfJ1MkefuDt9
pn98QUsd77o+cRc0XNYw4xXadA15KwN06kpuNQjWpi7O+nCXsk1aQRh2gEObftIKRfQ82y6jv/Km
/HQOD0346IRgeagRS1vNU5rqpAmeZ3w/jREFD/hD5lg47DsCgtt6cPg4tREV5TZEd4OmQ9I25Qno
WSXRJOPqVaHEvRtaMEltrLs8SZtXZV7nsuHj8CMIR8SbHS/SBzBa8dyTkcwwiDy58TzNkZ8/0zBI
yvqNSnc9dyIqhi+uuWvtu2Xqk9putoE+EAGnggRxoXLj5uHrpPw15oqj2oXdGtRtWHeR3bymk7+z
K+todRTGr/zJlhewVfICtgQ194MjuwfjNPEsofvrv7iTi34zuYJ6QIp3XyBCKiaEeAqvVaqN4xSY
YSaRv6BSGiw8bL9XGdqUFeWFG2yLSibjgM2o1dQEcIG5tZeeB2+yJOXUJbORGI+3m2hQiL4Aftjp
YQAFc5u5mKPBr7KWLkpnFfUF1bEtyzgtodjRbHzYD8dpVzR1173DoqYfozDwOCHdmgRmTcCTRyE1
kzbrhokYAUVkVd2qJwgprSzJ2/tc9PuOLHx0xN6z32YPo2nGu8myh2lIeTo78SSqZw0GFxrsp0Gv
azJFYH1FWJPhLVRw++4DKuAxKG634K07NGF7vspxI2/07H7PxL2dhduFvorpJpUsGo3Da5XziT0H
1hDZsoKzre4nZq/H7Mak96kjkgl9m6R8lS4GldswabMbh5nnlLg3Pm6uD0quvCliZybflx4pBNpH
GijZLSUsavCzlaDN9qZELtk69ApuY8XOV3gTJOnYcJTNEoPCMw6tk7TyaPK7GAP9BzadqO6jXs9Q
AyxulhnU9GiOK+on1pt9OG5sZiIzb6wOlO7qkPcD7OSX0c6gTnhjBicBYWBSLnQ/WD/odPLUzIVr
cXfcTpmIluW7JLCo1a2WN7giidTZRgdijRnLWGlv41pN7BaIWjx0sjYadt7fjF62tsjPSbOoJXez
Oi5wbx590xJhsPjuCZSHRR0Vi4XbPsYTrEkt0ztbB2u/CI9z8UqXMhLhECm88op4BzKjwaYr751x
2k0gBPJSkuSWe5/LYndOfOpGrJz2oRqH2wyx2oLnNCIawu23rAXBfxuBySRRFksWZ5PCPpRkPRoT
145+hX5npDKPC4WfIvK3aan5qLMdTddFFYwoc7zSDOwCunwKkFz6AXunufejcqA/VXzN8FVMRuBo
31N3r9S9V704IoxZW6yy+kUpgoSgXiJIYjlpfgvescSkSFfDdlNATb1paivK6cPgte/t5Nz3/vCt
8W9Fh49bQQnaV5tgHp6XOeSZVXFab6uyu5uLad06t7L7htRgPxo8i9xDgLgozoSORnGkEAQFC8iR
agkMA2E9taqoVXiS7fgiW7zxLIy7QcQFmQ7ZQPfKSWNL2smc9shcRm68+RQqd+Zhl3V8aPx3iBJU
yGL8OKMi7ple+/2tBzJv2J50LbN6ny0qYVDOXWZrP1twXTm9pcu8B5kv2rDn77l569FzH7ZBrGS/
bb0Axd1Nw9xH3Xecdk40t6t6ogkJF05zdWoHcCL4HEwZiCXfirS/zZEJzO4E7pPvcixXLkMvISn2
mX9uARjxIs7fFooGR2j6rruiqRGn1zfajCNi+47npS1wd9Jb6iJnAd1hYrnOZpaKZ807vlY+C+6E
U7dRLd4NuIp6W/JZ3PXVbd1aLXJnKPIY8IiV1goCXHHvQaZKnhSja5Etd37RbetGJ549HI1Tvnb0
oNC/vYR3hageaZh/ha7GzrXz50Wad1jaH26Hzehy2Xr+8MOSFlQ875fyNYRtVA2yhUEAeO1LP8LV
vcmaLDbsC0MWtAgbwyRtYrXbPs3jgYVfUj1sQSMzl+D10Br5In1EZSYK7HsHvkCbp8HddpmFngIM
7DnkKHN4Rvz4Afa3VGXisXSXsf6ZuH5MQH8g/Giw5XFAjt3ksMGdPHX9eyERzTqrVolIjfTFUFBQ
wDh3NmCsIpoN5uIXdhcWL7Ko10Fbo7SGvnV9zJb0LctYNM+vWYY2YYjOd8GTadgerI0wcWNcwoj4
45OBd7JDCAdkEBkZNz2pTrmPMXu4gdkFDwM9Zgg8amuuYmLIATxvOxvu27KfxZhvfLnc6rZcT5bD
i4Yl/dQkrp4QrIyR1ehogTM1yN50WsWVzOLQlyuG09L5N8/JotzeO73gs9xP6dkjvRJACE5WPEB3
5BTkcoqghsrLc29wu9TfFzH+ZNmwY2NzqnR5402Bf1dQv8VdvEMzeALMZ4c8EzmUBNN1Pe9VIDYF
cqAx9OHV2NpPQ+Q/iHlCd2vV7KzwsRqtfEtLoD1tEeVCrPpFIj5o33QWNDGA15yXlQ0GSwvBRbbJ
kFvSonlsCaI64FZuj56JUei3IfvWB9DUhe/lHgFg0b7OGDTw8OsGxaIKLCUAWt77loJaqUQGH7bv
M9IPzz9C7ODBYQuL08X8SCed+PlT6KlozKGTaJWrBUFVbU0HM0OtNf0hlQNtojxxnTcPQUwxv3RI
YX1dxB44vadwSNRE4DmbNqbtEA8zOzouBisJAL1miMH/dW+3QQNswmz9LI+7YN7bTqo5UcU6zU6N
56NnxHAntd41w5fr2ON5eABIGsLLMPIrYHF9f5TkdSBzxEoXt+dGnZ96H/CgF0kwIhpLKTK/0vpi
F9uSomfUPg09yEChkQim9I1N6lUTpPjXQexPhOvwNjNon5dbM8mbziqSoXzwx2YlyLQpy2ATjK94
CQCduhheCi7uZ0eymCiPK7QKnWMwWq0NsJVfwBJc/FBsKWPH0Nk6eXUo5ltVO7BPXi0A1Dg0GpDE
O2Vw7GFm88o/DQC49HdZNQ/F+NrpYu+y4/l1LHZhEE+fFsdJWtgnd6424OPczCkC/4ZtmDQ+Gq/S
u7zYqKKPgtAAAkKpSOM/nsnw7Db5FwGnz5yCU4X5lqaZeIWEOdMKcBPYJx8ad44hmhh1MHD1OPOO
zGsG9KlaL+RA2ZdWo4UbqY1ZKTjvsf7mFd+kbSInwBzMENUMpHb1vEq7w9RWcLgLN4G9ClFmT+mT
7T95jCUtOosL+x4YdGQPq94d0Z2WRTS3gC1R7gzpMUT259cT92CC62XXTq84y3oYE9zV77PXIHwa
YdBkGRVjALKzcq+guSCGbNsu1l6Neg1FAfQpL/GYV1sv8yIFVGFGpmNPFEAPLkVFN6b6msJEALKL
ZQBgmRYo1Fgxww8hMEThsB+z7g5bH4i8lfNrv4SwX5vKNKhGgJze1g8sfUzHhU9o26LjRkNYphND
BFIALjTcbl3hBQJ4SfOVO0wrN3+3A7wisMQCTeEKaXpHyqR3Tl19o/y3siZISbykTQ/j9OB0u7rI
46DNV8vi7Cb0KQBr4QNYlWDZIp/uqf/dD8cb7Xio8B90s/FQRxiRTk7Fo+ft3FlsLNvbpIW9/QV6
GSRt/cPkBomFJroY8577SdIDXhUQllVpy0M+DTCGgyhwb6DZAqqi7lT2zxVcxmKOJiy3QFTQVO+W
UVi+LuVXgQxocA55fuN6yCH1XWg8fLoiBlKQ6BJuXfZgJJtia9Irq3z3SgBswIAm+ZbpHuCeiQrU
QASBvajfy4GuFk9uRwCqDa6S490tSh6s5d7RgKadoebCgh4VwoXJoasuLRLqfiPtciQyTfpeHnR2
8mQGweobX5nYKPwInPIQZomVvaVsiHQx8XT5afBvRoxZTLMLJ+Qi8vVOaIvF7NYTZf3d4K6X0XoC
Bh/nSD8lHmfwUjA8G1Mc5zSIrNJ7gJ7yg6agEA80bx0k+Y3DTRPEnjnXRwAohNgnsDJivjJvWdsQ
5GlsGqPTZcukTqz6vgIq1wzlTZHB/GawkiOo3ATgvqJwYbsEtMTHRLnuvi7HyAXCp+gAfPS2AeK3
eCUPPeRiZPiekTopyp9tsUW7bVLOX/4Xt8SO1kFhYjFW21w0UQ+XHfYIZ8y0889C2wjIZ1DGUWIB
YFtXgE8ECKdKY/aeeTJOH+eQf3FLTDqrPvILtiZ9lrjWstIoIPSgbWCIJJDPNMihJwONIQKbvzz0
LNWxKIBWj+8at86EOPkM3FhcFQCCBODM4UFkoGDv/CCxA/VzCRAT2wyUdm6zqTF6JrMXL7CQHnWr
AIGLX+rdNMMVAOIvrCM7+5vAtFEW7DK4S68yp9HtHye2HWUPXk0vWhhwiVLJL5OUAF5NnCtvU3vT
4+BNsKVIPxraJuPyzVuA61jZiXbNXrIgXib0yMsfuXoC18FqFIj25p/G9LuqemZtuSuoiNIGAcqw
yRCfdMNJD/RErfZLKcGJUGsPpgNxAikfIc++C43/wGia6BF03mF5S7t5BGUYfaVT+oVIACV6KBHq
5jGhaMXOsm0BynpeTuLr7Mp3tCMeOlEznmvygintxPHBsZQWt/MiwPo3w+Nl3Moxq2GlfIIvc4r5
O0TEHkKnW4vyBdB5DF2xWym9EZTKSG/w2UCh7KYe78f+2Vblwa+XzQiSVZfsvOGF4HLldJZcIqFC
lSWaYW0wS4fhW+fWq91NWVv70H/shHfEQFEMlystF5qVP9BhyKX76nqooLkrEZTxIA+1kA/uAKY7
ZyNHgNn+YYYdrRcvEvajgWuuiicHEVo2ouMl/3rGUc6weWjXUdp9IQrt0fOT6wwbskwhdzEE7HTu
SllF3KlmHeAVqMI6FBIwrgS51WIDmihZ4rRLFMpT4NVxNkF2vAJIoV/8oNgx2/ByHlel9fQLR0KB
S6l6k/s3I7nDFDEP0YRTWV3ijsimwcxaedALoFncWW8Wg4tOvzf4Hwcwxyw9XHMUPRwrGlOk2Cfq
YpJqLqNJ02iansJcrIQAZ1Uechr4vHagKwMwImjgHXJ3V5sbhs4w40+r2QsPSMZx6KfMDr71OUoD
zWbBkKnjz0d0VO4CSNNH6E2NFaBT44uX8n9YO5PlyI2kW7/L3cMM87C4GwCZQA5kJuciN7BiVRHz
POPp7weprcU/m7dSpv4XWshUpUgAER7u5xw/PgtbTW1ds9cOkfUsyyLoYKU46qgQToXye1x+L5TR
DeTS7efBl0eRmVySu8Qa33sicA6+qTf20PZ04Z8XyzgUasCkp+S70AzE9VvTosYADbDityxV9mKe
nAzoza6WzuWaRES5W6V8+zKy++RWNCnhksJT1Nih9yq25Um+LbR0K1YiZFoI9AwjsAR+SDTJFJDl
aDsIwjYHjuuk4dBl0k3c9WyenhQQZcG06aEFK6sCgz+1tHGVhbhTyvoQDdEGSHIjCtW+AeSWg9tc
T57a6kao6m9pNJGySq9pf44zrPqD5zEKnFoKf0qReQz08W0MLX8ox22XZZR8BM8sOklBeWdapkBS
Yth1LLtBYmzB/G8Bzk+NdZ765NFKtaNc8iCCftNFgq+24q/RCl01Gz9iJT5qQnoMZ+FWippNHYV3
Yz1uVi60nzon61tSfHhb6Wnq3yawwn7+UMcVlhA2mTjtGwqylutp0J5TM9qIS7xZymEjzvHGzOlf
a8edXjMUUK8OuNlv03JmsF25pUHJVaulxt6+xy4ihsTMlWGxKzk8DPLyAD5VuojLQieWop3YxZu+
6kY7VODNg/FO6+V3WSBbLCy7m8rByWpjo1ZBs9Fb0DLmBk9aNrpdFN4yB5X7CnrTWeLgWbTqtxiz
UfZneBebSb3X4ROkSA727Vzug7bcUM4+1GrfEJw0R4pw4ZbFlcU5NlW+B4R4sXJAiWrezv1QbChz
Tlos2ktKktA2YBxhLLqWMiN5ArWZEQvow7FRxRclNp4MwIG2rE4hPX82ZvggHAV913L+S1an2zYP
UdLplD9Rkr1wU++KRD5VvfyorKRqGAjf5GyOIerFs2JEm0EebwZr8NUhvWlbSl/Igzd8GZm+MHQf
4mK+Lmo0wcR2ox9MQJ20hj+so5VRBHcbNW1fIr0/1VAied566rLG6GyhLFAs2WnLwDGF5QZAdjcX
wa6soQi70Uig5LpvclE/q5PsCrJ02xYGerUcRC0bY3dAsG8Pdf1gGsNbIkSnYehPyqCdjDbcNkZ7
MDPlTjfm6H0egJmpZuCtyNRUA7hL1L2ctnJL1f1cM49qrx9FfnMfTHtR+zUk6VYoqkMZl5FTprk/
iwzCGmBFZfl5hXmFKIqcuk8luwg0molbPPgHajFwrRfe9rYXDbqMq+nQwHKg7tsuRvOEmw7044yT
aYybjqY9SLDWKaqGNJB/6Gp+TNMJaBBMPI4S8rnG+Akz7EwFSgQ4CLcdcLY16n2sG9ombMb3qu43
pia4A7BB0E573Lzs1Mgi6PKME5LI1IoydiWK4iSG+JGlrJcP8j4DGRANq3IsWMtMeDeq6mFe2Sil
0Z6qJTyJU76BFNhlwWTYYUMxgSmeM2jhA/6MH3IW1TbnqnbypXodE3EbwaG1g4zdJmxUWRVelEnd
IaqwhRjNVaXRRC9tBulqyNjOWfEPZdFQK9T9TTB2t7Uevw3B3LlixVjEYdHUGz3JhB34wYPYjYC4
VRn4VoKMSorVO5nSJ5FkoEUN3Qd+2X0zP6t1ihSi+xbI3wyz9qYl8aN2doUVFM0XT+PuzQZ1oy/B
ZsoRjcJGL5W4mabwmNZMGIjl2xSkKM9mvwP8nUZlpyvzdhl12whokGfPxPJPIA5bGvNNLWZ7ietG
sZZdbUTfE0l1eg0tD+NRD9JIXYcqcFsy8MsqoUMn9VgTBoNe31iUtfMkQcSrLu6JTkp9VwoCU0Xp
PkQmItnxUDtVkxwF822gNYnZVS7j8556GMlkHJnxUAubvgQElRJ1l0r8kzXP0O+uUY++Uee7On5f
gnEnqtQTnXHKleV56ZbHvpK3IthxK5lbowtfDBk5eyBth0T8NYFeqDkgUBbgLxOJBynSd9OQe3Ua
evPEhU9o4czsGoaMSbkJsDyfYmWhdigEmmFJTiPt2UC6Q/ZBKi5uVTU4JPhNWAp9FHO0iYzRK+vB
jqLpNi816klT33eD4C2a5FRDiLqrcWpgQA20sprLTZLVLv/dNRLSoWxxQ1Uj8xnIZcOtMNwbWXqv
KOhK6dcIh+qg99oPLDA38mR5BkBVPrQbHciO7lN3BoeeQgVdl4Y6xHSsbPL1UPVAz4+yWm8mQd4X
5ujM0EBzoNs0oqL8UPyBeNWTHndxZidVBdevokNTnBwhvDow+7ViAK7RQmoLjL2dT0i/OBdgtnmu
2D17n1LOx9l22w3jrcRu1LiPwrZzJjG8qRvrNmDco0L7HQKY7mZgQBcqqrO8GG5SgCoJhSsXfHRe
RGZJt/yzQcmFLCgHXXjrQ3FjjfK202ELStZCKsB4SSCcjSD3f/ytccYBtFde46Fy01B4D6aYAJd6
RjltxTm4VQfrOZmtg9UVAGRj6+t0G4XdRxTPXqD2fmXEuTNMyXbWDLrwxjchQ80zDYmdxPkbue65
y+Rpm1mlp0X6rzSPvhfS+F7opb8svSvVhCqzvg0KEImEGsJlOkzqhFwD0CFEqUFB2lI3C9d8c+yb
yh/r8Eds8qfn7CkJxWOk5JspVuHmvGnogShm40ev+3UOa6/7hRE63Zi5krSDRc/QXB01ZSHVAhec
BC6vMb6f8U9UDJDTTTOf++htAodXarz2ERc23MCZJ9UHJaw3efFLrXtXIaEUcYqLcDQuYicgiuu1
X1qPYx49EJ6clUaRouk4WZafralNFbly7edJtgsa0TaRUZh6CoWfgZa0Tif0fCVAZfUEpQFt9JRJ
r4GV+IoCMh8+J+pW67R92nlV/qPMT0lWbI3Mq7LIqbLYjvNkK2TVzZxk7mx4mtzbwaBQjBJp+nOk
bofuOQM6NX81ia9q39PitQmTUyJ6yyw7k3ITChMQiW9po11ONIVPu6GLNm0+HMDXDoW0M8znZaBf
DK/T6NRIuzndl2nkIgJig+eTTBjC76TZ1xaqA64POfxodN67VG7H7KkFdmAzaeG2HQPAmV05n6Oy
84KVVcHLqc0hqI13Rdsp4w+oEX3R7DFDO0QVkwBoUWUtbenKCfjVfJNyzsbkRqWbXm3fFoMxhw1z
UCz0NMhPrKFSqXkEd1HmjVlB1yG8xPJCWV7i1KJB1UtERoohAmvZVcvPIoILa06r/bvWfJfbe0ap
imVMZ/ox5zZIysWOlEehfBMIY5EMeZJJ20msnNLkD7Yx2pLVmoZ0cS1fwuc1KowxZ7UJnFVYFFo3
8ZC7AURwKnyvxBZU/VtBWs2DlVyZqyZ0eaHDF3Cau1OGcm0IXfFzbGbOmEl20uZuq/zIS2Bu9GC5
nwQ8GHjZEB0q86GRbtMGZ7P6tc68VGc2LIqy+/UNGjm/BGei0gAs8gdA3MY4lCATC6UVVu1OttwM
yWSvb98kgZClYFUwkjm/58ZtDOQUWQ2BiVMpvZTmrT59a8JTorxJ6pMc73Kl9XMUCz2ljGRNHrfP
VkYuE90aZnerFYe6ICsIZuGUy+qN0WcoAt9abCKxQcCt9DhKiwdNKs8YuwxgpPCGg3xaHwLYcBYa
F9TerhXSu/yHGr1pSAcYp9LPkR2s07Sb2KkU/jV1KgaKZ5QTSxJv00Isncn4KZf3ncwDxB8xVgOJ
+KjXwM+0aVSeDLqeGIkzlDd5bDiV+Ctqf/BU+XzTjG+AHoud5S8rYqzF31J0WZVysKLuuNLSglpu
Fh3wcdpxmpnLe+DYdwXcX1GjURseEx3/UqmDdRSdLM/OafvaidwgE0E+cY02Xm0R051agzFOCiFd
S185Zrdj9jyv0gFlWyPlMFpXDdQN0vcymCCfzE0Fhhmr9cNkKZtZED4EvlOpBcB+z3V+0sPbvob+
7h4G6UNsbhuFknABiaIYybzIwqSpeVy/VTM/daXyEFWGvSRAf3WNPg5hSzI6YdfY6rJrGCM4q9B0
q00e+z9EgjkR2QV7MLyeCifrX2s2cdA8t2B6fPCsvZXJAfvyhyV05HuEQ1Sceb6vuBaQ8KrWppzJ
R7ot3uB2PFbbSYC9Rr7WI3acuBs78hGNkGns2izaZ/NdJfN+UbQOj1MCrp70B75bi+QMFcYxFd71
iJkW1nsfDdtMfEaZjccU8owoONNydAy0wI0mghmwt6a5GGzYTMHYROMpiduzmN8t8Ru3SZ2cuXzR
pB2taZ/VIWmTiv6IRDZFr+E17U/MTQ8dcQFvs0mP7gT0VwV2S2hBs7EDD0Lm3JpuYDBrIqCS7jp/
nAVbzYpjxzhmkyKsVCAArNLt1IBqEHoge47Jny39vpmDPQeg1PLdYsGbBIIXIKSKb3p12zXnPH5J
h/ssHSgrkJil2yZDmdv7RfrIdB97GL2mAMj6mRYvU/uadN9g8lwDpUnTv8Q82RA9xEhsrXBrgqYp
iu4oYe4YgeF1A7AYkSZRz/Cdo6C4YzlA+vpG8yFl2n7OuHtzf0SFHp6X8rmrsAqXTjWbDQjFnXBe
LR8J4TNvXTYj0n4f81nsYY/0oTgyQ6pM8YgThL0oWypo2+j4VKmbWiCPqR1PZ200XbFModO3Vajb
wC1k4k6LM1FA2tlbs2MJsyMRncVxm8nnaYr8Jn22SHLFyEtI5IZ8IgkbgLBGJ5kKp5JFv2UrD9G5
G9+RUG7iboBkMLeiGburtELrtrF5qgHXhaT4mTetvwydGwTki+VRBYYRJexRdSc27ozB4+1WDQiB
Bd3/Q4o/QolTK3/PwpMyell9P1cT5IBsz9p3brVS3IK4zplXSoCcKCEEkPlcXzxDfWnyF0zbEAbY
DBNwEwKV3HybooclOCjN8xyfUcfylxc5YB+uxmSbqLgTUVQLP8yQHU2dJ/GONes+zR+S2huK2VkZ
IiJBlR6z+Zn/i1IEJ6X0si67T43aJYyRcDh1/sBoBUpjskEQ26C2e4B3NVMPSXnkw5MUUBW2VHgx
2dW/Llu1PoyCRzPHgJ6zaskOClS337jFESVKVC0NGleVawTKKPcLOdtHDM8avbxBrKu8aVn2munK
2qujihLSeHGzmBJy+Y4ucG9Ap91OiSPM2OjLYLSDnSZHsT3r0ZEsO7B2VpAdlYVD4s2h4XCxGca3
nlKnE0ZHURWgDQxs1WE75tvUVJx4mDea9TK0uzLa6xa/WPH0gBYCdCvFdK4rbyzuNAhfc2ACVXLb
tyuxd1Sogk2BfDTVz4rWktaWTp+fNHjtcQbxprQ36VpIhtDDfu4QVKkvD9yshaM2ClnSE1znhnrd
lSrNk5oCJe73EYJSUEG95+cmfC0F0Zv1VyEzbUu0DrMEhbx4Qdrs8Ckk/UF1kAq7qD6Sh8kKBxAh
mKpndzL+HjViXSlwBJl9kMjnRgtvRwboadprYakwH6GXlyCv49lU6EN/T2bpKEWAks2NajXPlVEz
cbLfCZW4m/R8E/MgUZLac3HXI4yUezjc4LGwflmptTJ3Sf+2hPdtNz2pU2UTohN2kCzOuxBeF+0J
d90RW8ntLG1UNX/nEh1auOnoCViAj9h41nyXZYKNOb2zCNh/BPpGjajI1MhRBYh8aCjaBo3odg3k
saGCJpXcm7MdGBbyC6CdDHggRE+p3lBC4WZgGzh9ZvGZEdZ8QZgksBanBoducI8QDPJ2cmHy1GW+
mcVxRzLMSHc31skr9f5G77g6ZTRF5YjooQHoDdi20YFvtOIBXTh7BgyFjj3TNNqkYVKD6SXFEImJ
XaAEisBDRxFiTmpcgZwlnH/OmuwUlsbt12yaBPt9mKuoXXmBaVVmk2e1rtWP0HBvtBmczBB7WeKP
kU/g78puKjdcJ6n2rAdYI0e3iK1QT94bZrExOvJSYvNceZKV29LaABm9dbqvqPoW0mazuoIOR+5j
egp4GQIEhXrfKhDXj3A2Qn3Sm8ploiZaVGNvtgJ50+BExj0Oh3Ztoh5kgQnSlvypth51JXLXEqEh
D2ZKt41ARAoKP1q4WEluKilAVmDpfkhsndNzWFrI47R91852a8x2L76oNRUJED1oBG0UZWOhVyE/
pntAakLMFWc7s1S7GZ6keOXS8Jmy/CSM7QZxnkwcxharyAg5kgZpS1kuaIdYVGwYIDrySHAe+eSm
7qXIjySaAKrAQOhYeqnMPNyeo2MRklFktVhYV+GrKO1SlY9aqpv1T0iIqUaJ/R8+Mn2oNAZnLG6T
OKFTAypxlLYzPzmRXIHplOLwB2JSV8pdrGRb0QB8IsKRS0kW6h/ju7m0npy+doLXq9UmsVJGvT2P
ooFab6fkCEYUdim0buH384rIRDZg8libDgWTYxjKplFCP1fPLUITE6YFGYkCsCsgsLJmWCCQsK6Z
PqTUOqUiKDGxslB2ZTcfVz1Vi7BlEanWedAGgHVNzwuQb37HeUy+tVJrQ8Mbk/AoqdJJS57HQL3n
8x51afET3YTJLpClil7YPXXULMhvS9I/Om1S7vU039amx33gxzDwgPtQam982mhGQztBksnmg9CB
KM7PQfm2lgTxwM9O3hQ9ssW22TZDd5Q5cVkTwO/4io4ZBlS8oPF5RPQ6KfLDOPqF+8KeRq9UYiPq
3krTIljQmpqiYKW41G3xR01aJC9mQwqHqCBZwu0EAtJW9CwZjlRiFC37qvpooinp58N6VxGlLCkk
hP/I8RzQFPKm0O+syV4TXPLhpafFKyfS301rkxq7ria3EJtTWuo7xCjmmLvhbNEG872OTXeusdEb
38S0dIoi2jGWKFniEwMJXD3ZmpDaRucD+9o64YyDYZeh5uRx4yzsY71Tj4ucI9wyiY+AIwJik2Ez
UsDkac9PjL1seZgttOTU/z3gZMgQ4mbZ1GTmMc5exnSyeHmRhNpLk701oa2WHJ2PP3f0pFCl8P7a
+l0tFDtdElfTn8NaZh0Y0vphHAq3CXDvzQpXUaLNGDXkN5k9QdOJ/I0yWaXitId0NArouj3N4q7F
sZdb+GYuVNeUmm2k/iibdCs3srBVJDXch0QDmvB6FBxG7soKiruGGyRR0pOYSvdznJ9iub4J4EWa
NvzWGtLLTBaQj+pBhYWS5VFGY7OSxM29RB9IoFherA83pB5sHlCoUVh8mBbqhvybZAUe0hmvqejS
EdL6OzRon6Euao9x8WzC8aEpw/z1e9XAhqYaEOCC1zBVSIYwdJCib20ybVXx3HWt3cnhboh3UQTu
EAx+FCHTQiGZSzCoMrTqRyaQL4dH7E5ccXgu2ueG5Dv+NSXDTgfhTLUfzBw7lBpvMT/G1btGXmmV
j6qkPYuyX803o35XUYcbADtJ4vcR1XtTghlS/KqPszVBgOh35NhTXd4IheyWOhU4QhraJD1FPE7m
w58F8oIisKzKg1YUm0akPcDy8n52zWAvsk8ifS8uB+Jb2Py06u4goydUyurdhKseuNQ7cP4qMXYK
JN8cnhGXhNqzJWJ/HxkBl0i5VfreqfIXXuZAT4WlKrY1VftcbABDku1EztrdDWPqNyiQLesl4FjP
As45en3DkSyDxjHBR+YncSaRkQD3tOioSBI1bPkwBqTJ6+lQwk1bcfNo+bGiKauT3JxaSe6pzgDV
jOWmL74bosGUzMEN2GmKpm5x2DNdCaHmDH4uIwTS/RSjCPoN3qTaV9Pqrlequ6A/DNODabU/kVMo
beHlkvJaJ8i9hpRW0bic3b4yd0ysoGEFkNxM9VORCbedEg2OMVdr1SrvqLDuJcQJa2Bb81PuT1F5
jFttH5W7SeCqqgpyRpgk5iWdrMa8RR2310Z8r8cC1BaZU6p/01FGGvz2vSJW5wKt/HqNjaqORKn3
ZQ6bpnvSJHgaN1Z3G7Y/TRRMQeMtiy/S+1AzLaVGl5E4Oc0TbJoEZVsJf1kM6HVay4dAPJJ9grS7
SYngiemEuUmZwp1biR6XdlHLe0nJnUCd/kScZ4mggqMq0vnYWAUw3FNr/4jfIAgHrd+kdKUJJRAJ
Ej6TMZ1NABA/vsfT+quyn0s9HWI9dzKUYwkdakok7Q0LJ6lp2+fHHtRkSOj4pClIaKHBpGYfliTb
aLvWqkqWqLsQGCXJnUnnWozkjP5BeaQRUZqaX/Us5E4VNkgGpMau6uQ0BMmDhpGzvVYRMZwGkH4S
4N24mpBXMbrrWDrGersxBZNuKPF5yPFUlYKzsMIIooigRgr3ptl/r/IGVwOhuo/mtSaSzQ85ziZH
zanZBxpP7J7pYztdCM6MVvtAZ3abyXRPyCvsPaopOw3lq2xuwgKHaSndTRLDRVG2LuWTWRpO2/ht
saf9jSu3LF+qWfBFMQGINBp/KMD8M8bnSmBISbYKo5mHbi+NidwxUOg2UNIZNDE8oXM/9gsJYh7s
Byv8Vps8RTyWeyNaFZW6+UtsjHAjS33qpDFqBZytrdFBwA5ja/rNBJClIfi8B81YuEURKYQKsiML
Cm80ZrgAlbIBSKElhDYgd/DKp3Sgm47/P/0ZAl12+U/UJzux9cRhBKz39TQ/E7obdAMyTXJTo56W
PD0vguEN7d5CtiiW/VEUsS1RO6rx/sac+9dgUWwlnF8QFmWujgOsCMaVi/REBdWhjuFem/RMNWxB
IkmJuOPvP4Kj811wARJfhrjfKcpWX6iugu2kLV47RK4+otCllTejwS6zpp/JfDcoPzpiEcV7CD22
NCL31Y9iPTiRdAzriILxbpW1NJkXi6pdD3TSQcnyN6ljlFig5SX16yk54FTvCeGDbKn7KS4gEiME
pPpL1ot7owj2lF+l8ZGpiFOxE5Xbs9GVVMu9I9PoSgFqzN1Rin9CHKRZeV923/IMhF0AVU5oVzPZ
QzDvhN5eV5wgPa5AKiKCDcidor8q6keH0L+czkX1kzbto9B6FRUGcS4a90V8SsyZjMvXsm6Pqb4W
3Uzpt7IUNoKFQuse/cJImp4Kk7OgsEN+W9/38oCpRopZrF+We/j27dIotLdzT9D0ihs82HajUSMo
b5Zev0phhqD0dqA1LDAfut66RSC7S4Zlhx85HMJ4E07gBKVNAv5zbn9axgnm+KlGsqEWH0labheN
zZML8Al6JfnZsLbw6T3C1cVySmM+WInm6dIw02eAzLUua1Sbcug3XCnojDCmy5HXabTkMV7EbSwk
T+qo7YzZugva5WSpiZsEdJ3Rm9ub5i+q6J9DU6LlHLPzTLPomkD1hGWKYogk+UnXpxsquiJrd8Gq
gdQswwQuRUQ+Nt8XlZkCw1i8y+BPUl61biEUmwLiYjHIM4J5RNR7E0MKZuV7H7QHxEZHk12UMidQ
aU5a31EOJIdU7fCpv6n0wpOS6TlduzXnBSlC86AJwUsc5we9M9UN83M69GJ+YyinrG2O80ruN/Mm
oncjq17Tzk979VRoPfPY26cujLy4HLb0Dcl6/AHfx60OcJHJ2kHqYtzwU+EQqw0OA/kzF98Slh9a
oFZ2mAc3Sdh+7yYyB117BT7V4N1jrpjuOFv9HhwlyOijMhpasHvtsZ72/dj7uZw/RwukRz6QmuZa
SDWqrrVy15+N/rGth8adW3KkZqblshMcAUy4qu477T0t1UexrDwhTTeigRm/NaCuysg1aiSWBnL4
Ms1eq0Xv8SMAnDeLl6VaD/DkLqA0GCmcU4tGvvRDVMLHQhH8Kw4jq6MMTdVY9+1+/t//Y6KGIfUV
TTw4FZE5q5fmmCYODLLcE1lWz6r/jaEq/2O1C+8vJUuCTO1Y7S93unmLC6fu+7g6uL9/tq/MU2RJ
k0h7NB33ngvrvTEsF72RDGFbQUkl9N9p7TVzoK9MbT4vsf6ETx5Lcy4NCDNw/PoH1tdffqlPj3Nh
N9NWQ1HxsfBl2SEkl3HHpOGdGg2zZPU4+63q/f71feWi8/nZLrxnljafpbStrW2Bvs0sx83QPPX6
3e8Xka69wQu3mbAoar3t8GL8c0csB+kWNZyDyO7q5MprD3Sx+Yy8blG8sB/S2EdwS9buZ6SYv3+g
a5vuwnMu7SXYSgtuSegyuuK1FaGapivWV/+ft4afrSYroqqr61v9tO/kEAl7tI4+HKmxqzHHtk+c
N5YuuG1QYT+xVevGVvA0IDlo02uuRF95s8nSX6uvO/XT6vG4KFiW8IzqzeQywmH26VXbhEdUnHY0
/w1LIunrvf/XihdHOcsFNQ0UvOfWKDXert6L4x9DYf6OCdfV1S5O9QiaqpCGYoiIhc9OcRUwIoa2
HAxPdg395brt11fmR59f6MXRDgWoswhH2m0ec1updmQotBoggKgB8qLn3+/Qr0aBaJ9XuzjYZhNk
elHweHSORyAHG6qD/QrUbgI3dooRK5gtcMzfsNi7tnEuDntSL32PGfN/zAJZHBiafzoL5H8868WZ
D6pQMEurTjwSzI3qZGDcdupQtXudF70p14ZJfBnN0DBrkozrnnjpy5tELTe3QYymh1/dW4d19hT8
wt+bPbV+p/+4uv9a7NKhdwyVcOTewzJrTf0p3BD9j/q9RLFzZcdceaw/wtGnA4+uiPRxwNbnH1xz
X9mPyZ+e6iK4GJ0aZ+LCWVjncciOij7dLnaywwaF7XUQI0C3b9cBHY3hXDee/PKS+LT8RaShwahq
GfKMd1x7H6VbGMhJujKO8NoSF+FFsbrA0CyFYi5+Go1znRzn7L9c4iKgIPOqwlBkazCjyU7CG1wS
G5Qmv98W157jIo4UObK2VOZLGdZbuZwVdV8Md79f4svb9NPXuAgYpUZpKqYsERqiJ0TmNl6yp98v
cW2/XUYILRgjc+RrCJFa2m2b7JSlgiUcj6McobdJNgzlOuppsfv9utfe3kWikIjBjMcAn0gQi102
4JmgCDeNIW9/v8yVNyivsw8+HV19suQuKdjPc0ET8m7qlCu74OsFNJWhNoaJuf7FJxqbgh6oRCMt
XXH5iKmT05VH+Po+ls11qJ8mWcalF+yYNWklyAzUXHPE9fYn3B2BC2yM7jfXqoarq11s66Qq4fck
Vvvfq4g+PdvF6wsHq4nn9ftAR7l4LeGfcwPTPbjp7s/RrvI/GECuyZ9WvNjwlohKuNHXCKfCQKPs
+5CLaxniGqT/82r664tdbG4jSuqp7Vkj28EeCc7g68fJaXfNfp3BJf2jwQGfnulyyBhjE8XGRE37
qa78uyMDr+0P7SL31kscVxI6SP7YH8ox3s/nv28I+3Wm/9fX0i6uwyVnXL3e/vvJPtVH7n+787WL
u48JQti8LP8UC/hq6srnb3ZxDY6lma8ifWqY/eQictjHN5qHGMm76iV9ZTdqF7dhT0OepLf/9ERf
W+0ifuSmNgnVwt7/R/Hj62vk3yft0sYXJxmTzktW06BfnXX4FG1cEsP90P/UO7QdOzpYr5u4S1+m
8p/25UUUKUwrEK2YvTIazmrDjzKtxVx9MBwaEbdj9zdSM2l9c7+JKtpFVOmR+8SBie9pEzJLYQ2X
auz/+aysi3uojTLL8K7Pprj2tPrFLZpbXVLNBTsozH7RIeOkh2wrbETx13rys7+xZ7++Vf/9WS9n
ey1y04fJehQXDQOgioa/VL8yOerKztEvIsukKsmU6Cwxo54Uv7UYSSAD+H32cS186RchJcnkVh9x
m9y2m8k1tjEe7sU72iov32KWeGWxL0+eIiuaJeEkzKSf/5nrrHn7nNFnyS1gevHhz8gsOShvyRP+
0Qge1jIsTbQsXTUv7oEhkVqLdhFQEC/04clxQ3NCJNO36zhN6SbaS+qV8vLLTfFpxYsvltK2k9UL
qWqMXZAe4U7zcOUNflnofVrh4g0WQKnKUv/xBlc0ePGXW8PDWnF7HfP4+kx9Wusi/sd6L0mLyNNw
mtcIgp5+jSCq/EcE+Vvzpr6GPj6teXETWIVVSMU6G3qdL4lwqCWVFHDcc5D/gkHA9Ip2uK1r78p7
/fKsfVr34k5IxFLSR2xjgFyaHcG6ddYA/a91/5iD2jghgp0r617bMBfJpZHOIeQ+yyrFjWHcCpgJ
/f7Bri1wcQtIqVQES7buyJqG1XhtQ/4vV7iI+fFSC72e8MpyhU5J5DLzNTB1fQn/cav89W0uR2Rq
MFJCv+6JCls/V7XQAU0t1B5MqzwzGx3h8n/10qyLwKHES5AMFQuGw3DoC+mp0a/V/1e+i3URKaK5
WdNvlhDVAFFReovo4Mo8sCtb2roIFUlS6Ioes0QWHwPzIMQvVez//kWt3/Y/v8xa9sFOMTjg4tvP
o6zS3Uf1HxmxHYID6VzzsrUxNN034mc18Ja8cH+/5tc3Fh3P/1r0spQYBq1Ec8GW/gdY1/qOfvOA
l6XEohYZrdnUzi0X1lpKIETx15RinXZ+fbL617vir0e72BVmFDWzupbq/4+0K+uNG2e2v0gAtYuv
Wlq9uL3bifMiZPFo33f9+nvo+WYs07rNmcxLECBAqkmxisWqOud02bdCqxwZmInLuyeywB2KwayU
cgEcYwcQCxBNup+R0btsYvvcvS+C/YRVQaMc5hhj21hEFEhnJV2uayvbjYXyW3ftuxn2M1ZmwmCc
awJYxo6CvwQUZkEhUFPeVF1UVgeNuxNA5t9aAfwTMx0O0BK+/Fj9NPzmllU5JQeEuSx5RyItTt43
v5KmGBh71UxVeftlq7VNkzmBJglT2k1eArBZgiL1++WPtO1FKxPcxdCTdK7MAYsDnfxD1i8hwGLx
fU2nwMYfmKSpsitlyJ7msb+tAU11JNILwuxmXF/9BC569LohESCfENdH08Ucb2mabt3cMYbxJPl6
eb2bL5N3W3yVbSE6Zi+BGNvFevpE5OqGUHkXzdWXCGMhl01tnv+VKe72mMsKciMZPl4FbMLC4i5G
ui+b2C5xrGxwgaKU66nLGiwHcMrcJR5gWT4UNnoX8BUfbDUiSV7BgVS4sJEmQ2osLexFwxHDKKDC
jAWHQfSBuKiRh1MVKwt2LQ4AiejAug/ibzDJZKd0KB8E28d+7qewvto+LnYsHUZ0NBPLkW8gW2AD
URSjtQYaPqSY0fxPtLk2aykri1wsmaQkNCYJy0vGxMtwU7ZMUQQ0VPqzioHt4qpQH6vkx+V1Mh++
tEwuu5zgsiQDNATKLMCANdDZUH/k8bM1gj67aHA+hX0odu4uWeSiSmAmGugAYFE1DrMDwv0TazwX
yVE9Tr44Tm4XHDRDJirkzWWdV7xfKrkdJGavGB4Gd3KbF+MJTM0+RDF3FNzEwEygpPkPDG++w1aG
ue85gEgP1TgYZjUkHYnBcs3qmf+o2y2yxX1GMs6zXAzmW8+y+qh7lu4s7/KZ2fb09x3lvmCRg9ay
bLCwqtgxbrVWjd3LFrbflau94+I+rStNjVWYSJMHdkiQV+GQQGiGFYj+0dfaPJY6lBM1ChFFXKgf
c4VlKvq6AjYOM/R27+m71g8S13LBbO2BRuF3C5o6xj4IZU5vcUscpWGKqYKxI5Cz7sCUlrnDXnoF
NhJllax3Rc/I7fvg3R7/RLL0bkmb6E36ct2AectShWM624/0lTVuO2cc/bJnTz7QekKOWn5M0ERQ
9xIIilzVB+ISwgDCgylcI3fnpSpJgpxZ/Z2y7eYlvloid+H1jTTNSlcBqW/dQsLj0JvI+agicLZt
V1iZ4W49UJsahtElvz9vsXXNAsdiKYqGeVHKd+oSWiv9ILOAqb2CjhA4HehJjeA5EVw9IjtcfEzU
KYgTMDjuOvXVpHcKaz0qt0V+fzmWbH2m9XK40CjLUp+rlJnp/IYhxRkXj1COeCtdsIBEBd+JopsQ
a/wYPkIjbqWWdYIxUpodwKP/Ku+h5u0yrms3dQtHlG5t7J4BUVcL5WVZASaEczAKas2WqpgJKMgf
BSgIcgMMbRF4mqJif3kDN8L9B0ucU2kLuLgxXsrm1DSAo3xLLgS5qqZu2VAVCMdBVI6iRMM+4uo1
I2ngVghGlJhjcl4Q/fSwOEvSNxNjtRmwoGBOyUHt3wEpmCy7EYxXHTSzk+qRtOD7d6vuWGnKPntJ
6QNgn5GTGu0x7WMMfutOpjT7qt1LoC80wCkOXTJwCusKmDuANU33ErTlGHl0RqGJF02erKU3kfYc
tKZdpdW+0QxgnvdFPx2TAXoUgM4CJLxAoKFtSOyM7QL2rZacJSvwqmC8x7v51pjU1ovACGL0yjcp
B3ar7Be/1tFD1Xsgzq0BSMBchopZBzmoUgEDe4JJ+l1Ugx8x0SLiZmUHDG3uyW2mu8uk3FXgoO9V
sg80sMMoZgx2uzQ6UGO5IQXwkiD0upKwe0tGmqvgSh29AAwD1nidTeoXyOjtgxkD+jnZUfVxtl6p
Pt9oRXFSgvy7ijoZyHHuwYEPNByQm0jbJwW8iLS/ChagTpPimzaCzItVAiLcknZYgF6z0oOzBKUG
KzEwmwKRkmxXRNgdDTP4YIMmBYDfuexLYOqP8l9Wl+/BcIECbQ0GfbBE0rAHNmBhul5LDurl1s1L
cio78Cb007lLuicSdB6gDTsoAv4qusBRTf1cdsm+UIt9JwPANjEeEQgpycC15iHmuknhgQvEg86K
TWT5l9K0rtKBz7YCtTQYEs4Yx/eTTHaNvgNEAqBkffkOZeHvOvSo5Lj2AhTk29EfSHFXWeFpKadD
V4QeRoP3xtJfgz9lF1b6GUPoXpeQK3CcQ4qj2Tc68U1pORQz8shAd+n0CK3PInju5xIaPlANi/Jr
NaqAgoEAiHllLFFgS/RQAKEpgeguIQPe1CDAksP0EWnIazkAq6XKzwDfPIL025Cv5QngtyuUgcFy
07lMhCiFKGtmAEYz/OgZTzHI/sGUNQEZsvRXchF14HVIHjJwZOaE+tksnZMycxcp+JGA5xjajUCH
xssz+KvOxtDvIqN0qDJBDk32INgEkhV6LvCOi7oZmNufVfgrkt0AIMI4St2WFG4VoK3Q6/g77lo4
EoBOSQrhrOAQT4dc+tLddglAfne1dUVusgoAovtUgw4FKCiIFTjjtzDFr4KUICjFjo10a4GXIjlI
ECRo0gdIjs3qQ1FAYg7w7g7snoDnT1elfJyVw2Q9DfptwYhQzgaojEkNJjJG+fAFpMLx9Aha7Cl3
InDBdK8hWMsydAKAzG39BltJnsDaC7g/GLBjGzyUMViXhspy6jd2nV2AxqdCbEDhDLBL08G1EHCk
5CvINYGzDEDtqdvFC1AA6QJ6g29duasB0y9fdes7mN4G8NF14OwobQ10ivF0recBYzy22+KlaG5n
CHEC0SztUe7K0xeNcTt4g/o9APRUx4tSVTAADDGKSPsWAXWnghy2KK/pAngS+F3umvEcJIex/VHW
jJEFWLg2cMCwuy+hvR1HGjwe1Yqw2QHar39vMwi6O+P0I/pq9C9oGUjxsK9Sf9bORQtYSMjwodfB
DVEiEIrtAPMADLFWny1rZ1h2b+6lAuze5o+eHhclBs/bnTpdQesACPjHCWDlqYF8ABCb0HJhzJyN
fNdHt4Z22yz36QT4mqtHnoxlg55OB+Cy2INFkLa3PT3LhqN1x7ED21/jJLNP1HMpP811eNBAh7YA
CQp9tizKvbLx9eEmzqGdAEczbxC+QGwAVib78vXG8mzuPYrCNEY9TWLIBjG4PDymdT43qWQBI1v/
EVOvBSBOtr4uS3oqwwJarf1Zg0DbZaNvc50XrJpcMzpdAIgeQDG+qyGXk/R3kg7q+WdTv5PiV0v/
GWRwUEWQCW2lx6aKaXNdoxbAqPxS+7Itllql+MaZZxz7u2nfAHXnUL90gXIsHFEzd3Nr3+3xiwwj
SRoWGUPKY574uaJ72gjVsdyppWcjHHxtBgG50om2duMtvF6lyWVGgKxq9VxALpJ1kP+aNAOB9o24
GP9W1Pr0GVcr5HOjKVvyhOoWZq3d6Sq/Zt1xsIf5xqFQPMttd6YPNio78629sidfklPjxK6oi72R
PH1YMJd7dmVnQjCEgMsnUZy8vhsyItjTDQvGOj3jUvUmrKsqr/GukjXIKerIAYKDwCG28tm1CS5N
76kVgoMZ18mAvu4AvabncC/vu5P2GB7Mu8mTjshvH6zry2bfirrcBzRUFdJ4BoSFNEXjzEZqLRuQ
RUIB/ya8XqwDWfbNAcjuHbjZvzZgq3ymTy3kb2xwDkAty0HcdS7/hK2nMn6CBesmkRXjrQy/yn1b
LR+HpkezSo/szl3csT5R0NpEEAS1kV54C+iNIf3wIAbTbL0tP5jmjm8+dD14HGF62IFHHXTxvgUp
XYzWS37mWRC4xNUk+NCbRwmT0SjEaRoyfu4oReEc0nGi6FtAvC5M259gU3i4vKObR2llgvum6VxL
ZRBaeLCA30qVQKnYmokHkaJ9hXKVwDW293BljauGqXETjY2J9yUoWx0w7L7mTmdH16APs2N3PNWC
lu32cVnZ4+6rgYQTidB1+t+wKYhvUaNarkAp7dYHaz9LjhVDTdAWFpA2ojm6wQYDK1GZGm+3y+qc
4tEsY3ollIAY6r0Sssk2kBHgbLMNsLx9UW51X3VKN90VT+rgRedKsNGbB2dlnotyOrikAMeS8FVJ
dVVDOsdWs/Dr5ZOzUSswVMvAqcRLnpr8xNYAVnYjUmJph1wXXOLTbSfHD5hfFxbBRYY4xxuNTJt7
HYaWm+QAgCwoE4+pA04hdzwUR5BGvRjXog3cuqyQuJuyDtlxzDoZ3CN7NjA4o1owmv9RPlcKQg3G
nXzop0Nxygnvqh/yKcUQDehODu1j5kHbDR/4sRaUE7aWjqInGO4xCG6pKued8pTGCTibMeCVn0Jo
bNV4HeDJcflDblX9WWn1byucVyZgWA2gUIbXycE6giHU7X3QmrrNKTuNO+SUijvvyb1aiIL51inF
CD3yK1UxgMnlkg9T6cbRMgKIvj61Xlpdg+DCe7tMKtxhkCGBhrHbCxa74ZgmmDwQTRUV8F++eBJE
cQjFPwwBqsjm1ak8FrQ59Et2lQfAmEbaIwoTgDJLArMbSwWxGbEMDRUo0+KhuZJkJqrZIimAlMue
SN+SKhW4/Fas+2CC/YRVyFHCVqNg6mY9zMDHpva+dQCO/VqePXQxkUrFeB3+EEY6Fkq4pOCDWc5R
BiXKwxrc+TArg23Uhyj3HrxfeOXaTeMUd+JMWbSX3K0IqRgrryBht0vHsYfgNbnRmYSYwCkUwbo4
18sHC5qG5du6oGhZej1awv2u+R46FPJIO9Ejh/13l7aR88FKRpco0mBOAQOaqV4TZT4TJtekgtq+
7LzLq9uIK6aCwg6IM/GcozyGJQskTc/Z4KgVguRalUH7P4D0u1arn5cNbT6jFAX4C5Xq6Cjq3E0k
571OSY5mW0J/6PRWgt4KmBf8Rs/BJ13Zi/VgWfJVklEnxtt4yWb/8g/YyG+QrCLAmLoFyA7v73Fb
91ZLYmvXQTOobpKfnalAWKecHQvSk7v/Zow7mQmVSdKAxg6s9g9DrPh4SO8iFfwi0yKInVs+sF4W
dzrjKFwG1RzobtJfe1y5dSaa1tk6/2sL/IEsBoAjGo3upD0mY/fL3vRUn6EQU1cSRuXNr2Sphqpj
bkS1PsFI5agk4ICJfAmEi+b4pHXEBoVgElmiKLm1LLxhZBOnETqOKnfn9JATKMMy/hN+/9eD959C
q7a+0toY+zGrkNwUVlfrkI9GZxYyyOA0GmrBidvKqPGehQCIQUFpQfnzDZ7eJgvZkftzeo8BxRk8
hw2BF0fxI37zllFNhAxi4fmlmlxGrVVjNvUKZODAP+OB+g55Eepc96kPMVP1CL2Y/C4HDcBvYVpM
1TQ0PD4p/YyJC43KKhU6Ff70Vd5pHugh/Xk3eeydKT6Pm2FrbY3zZBSxtDZVUeHjJ+sxprj7rZoE
yF/xqDXVz2P8U9NBLmYoY/DUgvNnPsfpbzTATDwhTQNBGD2jT/G+Spo+gajwTp3r40yghgli+CJP
vaLOf+dErm1xgUOmRWyUWYpCFgPK4Kk82pgPcFG5QxTx+hsgEwS32ebX0nUZSaxm6Ib+5iQrPwOJ
mFJJPdq+GJOB8oGNARIUlBTjoB4tsDOIch62Av6uNlAFMSwLwQp9349unUDzDsRojYQ77TyAOFAy
IBYB7eQaAhjgK6rpt8vXisge53MECiGzgrnwXUDB03s3QmVVK6ybpoYS1pdRFzF6bL19zNX6LK7e
SstKJXqH9YFFbnTO4GSH9tFBfagO5j7aUcd6kB3k5h51wMEHGcJT7D6I8qGt0GmoeJVoUMpAzZlL
KyNFixZLwpopxI1LUMfWYyEYLNw8NmsbnJOnkrzoIPj/k2TjX1MBbd080H7RNTx0ZN3kD6nWzFUT
N5gp+Z15i61nztoY296VR6AHh9ZcjIGZLIEERmahVaqeqwAEUkV6sszoBnhOp4w0AcRK3jyqGnTT
DRM1q09POguNsDkocHSGGnwQwTM0lTDRgkoPeJ8cAEDsGWVm1uUPUfwQxgGRde6+lXtiZGrZSYja
zOz0oKoeQ9qkuo2OMUIQ9IMMkH1UJoaMA0EU2srgcT39vXQu051kucrRFmVsO+g7SrdkuMnUAWR9
PhOXvBwRto/uyhj3fc1ASqy2aOEeyM7+5IdhE3NQ/PAhXuQKrG1MW7Kb9++lcc6YW1Gbt+CDhh7G
tZSZu3Ck6DF/IRYa5YF8DsEIqUM6zKoeBYY3fWZlmPNQdIQrTFZiT8kAEKLikDMjGIGmRInqXeUL
F8q+0afIvrLHpdV9QCwpGmDvr1PjBu5PCzKmIPqBhuQ+Ge4ur1B0aLirZFJoZMUZDAKwtBSLO4P3
EaLajjJAtE6uBe7JvtOl5XEXyQzRHw2qcbAG3mYIzx1HefAaov/H08mPzxGjDrQyx6parzkwsU43
ctPpa+vKDlj1oGwgurIEC+MRRm0rx3qvwWBsVg5RK8jgJBDYer78sWTmVRf2j0cZhaNSdzG7GP8E
HqMvbKISGWAGBZxkjW3to6NlinyAvUguGeXiSoZxtryj+Gh/YWYw43BkVBD/ILsXnH/KNmB1bcwy
TeKZYIFvN/9wNdwwtDGFTLCn7Jpj5ImC5lbtcR1aKBdaopkGOZVgUcWd4RIDSEG4OEF5F1pHjmIX
DnWr/krZ9/vLH3Pzhnx3dcqFljogSd8O2NZG0jtXt3pIeiy3dYgJqTw5YB/OuhLuRqvyL9sVhW7K
xZg0CMA+yK7I2deOuXIuMFttXLEnW9melb0oWdW2Y6imoe6Id6LGg8qooQAxzxYaGpB6kNDxceW2
/R6P6peyyfZyYb7GcX/uzHFBDwvq2YZ8UubyS692z6WRQWtKz69RRTlrbfQgQaJLjgevqPSHqsq8
SpP9pWu8qA9wu5fZCx7eu76rzkEFPaRwuo2pvB8HC5IYRWynqrIvaHIVq/mpasZdMlsa9CWhVVuY
X0Io0dUjBlNoUfy4vOfbecHfW8BD3BipXB5VI1xoSL05hY526KT0lQnl9iAAC6fDZXvs7Hx22Xd7
XJGBKoFkml3PiBgxmpBdh+VpVn5RCMVftvP/nKV3Q+zbr/x1assiGhckPAxmC3GGbJf6ANl2Hlhd
0UTXROONm+UGcF/9dZj4ch6q191QZFhZuRQuqr0N6G2ZrMXk99AsGaWfxPoGKZFYzjwIjtlZJtjZ
7RWDbQxEnhg/kXmEQqBINKlG5j13PWbBhxsIFLRO7JSH0q2gMCyIEpsXC1gHKRoUeJ/zg+dtDLhv
ROA8xUCh/YZEes5jpJCF4V3+lJuJwLsh/srMwxa4W1Cp7lR0t3KILA414+JOittG3V02tf0RDZ0o
lkFQONK5pAM5xjSb04zbEsp1oCnIPdBYT3vzCeKxGDP6J3idzYtlZZLLPIjZqaGSDrhYjGc1forT
P1KtgCh3AXE7TECmtTtCtxDk5zokmHNIwEC09svlZW9+StaqIBjpoaj9ffSVIG5oVlgLAn5xl7cg
DqEekTT33xqhrJxO4CE6Kt788czr0ihA4x75kNYMykcoQAaipvbndXw0wV1c3VBJ3SSBEpiwThXF
yG32nTbUubyQz6nORyvcLRVSLU0UEkUQLTIdjWBGzRQEL9E6uFNoQNNUggRr5OfRoWrnw1RBlaoU
+O/GWf+4Du7g5ailWa2ZRv4I/hSlReUQBPeHzquXHZCmLpILwQkQWeQ9edBmfQpCWGR9uBYtsB3Y
nHXEZJBMxk7iQeBEEXysjaj4YZV8/tuUcmNC0y/y2WxKepr2FSYaMWXlFR4TJUMpTtTQ/HzFwaKF
6gzGcDCGzl8EJKirnk409K3pPLRXSnXVQcCOprnglLDv8/Eq/WiHy0gjs4ZGcxWE/lIou7kBkYVJ
IHgtaTtNgdBOEz1EASnsof/3jAIfDbPju7paG22qx0xjhqfGJvXrIomA3ZsuttpCzpEh0xFGNYRO
MRFdX1XSeF0EWNplN94+GSsjnB93akUy1M1DX/Obw3xmSGvWnS3u2cSNaF7p8yXG9ozN1xHUuQz+
6LdBDAL8GXtG8wh66BU0DlIoMkTkNijMW3EI2T6E7/a4PKsOaagTcD/6ASEgvPYtqP3FIAKv6LNg
Gz/fXx9XxiVa6CPpMiEIVoxHJYmAWY9c66p1F69QbtikmyIYttuopH20yF1XcV/LUF7Ch9Nrd763
fDYtmT51UAh4Kf4Y/iiBjsxRkQiupatWlFduhubVd+ScjtTIw7MS+zpCjXiANBVUw4aRepc39a3X
9tm33z8f52K1DNp5ZOUh4B7B9QJJpSScJlvXh/u2aV/UDoIHJEQJjWF8R8i1LZGc2pGUZrail8dw
av1cz8Dwr7TQjLJcKc2hVJbdNqkFufLBbzPjp6qnV6oenSIt/dIGyX3RdzeVHEVQ2oE2wtyd5lgS
XACiQ8m5NWRXkgTZTgRm/Qyq5fQllAOPQFdgLGtB3BeZ4pxbSbVSiXuYirPcH2PVI/lNbmSO2UT+
5W+1fatRYlqIJeg08jljXBt4MDdJBF5hjM4D3602Dwwgv0C1B4hPCC8HguG9zUO4ssjd3FYpWwGG
cuByxUNTLdBUb5xRfhKsiznupzP4boUnOjODZFEtBeti4yuGk+xaKbQNd96Bbpc4ABERkcXNULKy
yAWtyCzVBIVitpOBD57+nTxA8Rn5AXFzCApfZU4uerZtxuWVSS56DWCFzs0SJsPw0ch6Jw0xCoSx
R2hWgYbgcHlLt7+bBkQkAacMxuc+XpwRsuIusPDdaNsfezN4lFBlKHLT+29mODeb52KIwGYf+ZUK
1eGk86oInWjo6lw2szH0jDgM1PFfy+F8DFIvGiSekc51rXUItMZRIXmm9rmXZAjMEJ5NjRpCN8WP
Bpk5pth6vHpz7S4GUGpWxu+a1P8gVf1AZMvXjaWxMwJZtWwIZNFNv5lOrH4ol0+PpF4Mc8JH1u3B
raB6jqM12dAjKU5vp/lI9r1IMkFkk/NRFUUc0s3IOy0JanpL5UPCT3ARCkyoXDMy6aYIiD0cp5Ds
5yR+GBT9/vInFlngHDKOOwXTULAg581+UjGja4hO0bZPmIaO0QWDmvzbk0C9CEJfOKyF8Z0YmLaK
ruRM2BTavA7QpPnLClvoKmUlRhSZug4rLEmJJJ8R9EkO3h6QOTpYp/FEvmmgBjjkgki9MRTCfOTd
MOfy5jiii2sxH0FIG34NtztGWSyjbTK7pHOIjZ6UoJUhWivn/lZbtT0m1SO/BBsloHBaeqqHU6KI
ehnbh+N9aZz7A3tZJR3TflqAOpx1/YAk8Pny+duOzu8mOMfVTWCulxG7F4bnGIJt6nIL+dOT0i5u
o4uepxvrAU2/pqsy1TAsoXAe21ULtOSjEiexwJxvhQlm8u+/DCyYFHM6Mkbu+Pq2EidVFrZqiC+j
2NSsHaX/phsvTTfu/vW+fTDE7VvRLAiqFQx1wVLbDZXuIc1b29OIXHAxJ7ecTdFQ3IYffzDJ7R6U
W8Ykh6yl3yALgit/U45AVbdODj/DrG3wAADTfqhEoX3jhKzMooL10bEBnAoNc8ZKR+dPs9lBsumO
oeY78vaeA6Vi58yn9nh5ize87INhLjSahCpjX0NRs4zy0o3i5KsmlY7VTg8hytuiZSqfczEVQ6ka
wVCNgpFwLowkGL3G0TXDt1wMMyeMhQl4IqhZ7xIv3EGI8fLq2Nficr8P9rgYolRDN7cDHuAKCE3Z
3DLjaRWPrm0emtWyuBASzXplQLyb6X/DxU07A+46KAVr2Xrof1gM5w1phbG5sjBCf9phXjmEuIl1
6JDKIvTnu3H5HY4UvANWy+J8AbundEGNr8XyjRK0M+6yRxoL9Ue/v42OSuld/lqCbeQBkr06hLWa
Yhsj9RlC4ICgAxVMF4GVzfj4vioeEJlIAJ91E1YVGQuK/vFJwhe7vJANrrgPO2cyP1jd05K0SKAf
go1pF/ijz1DL6Hai/+cWPoDhAmuiFbH3yMqaFTdlmIIV4q02aD1DpRncXHX+gvevZ50qkG0k9P6y
TZFJ9u8rk10YTLkGXUrImEYHKT9GqS6I/SIL7LCsLIASDnJFFSyU4xOTM9WgmH15DZuhb3UQuOAw
NsZUTQQWNIb+AQ8n6Ajq9q6FKuZlQ6JzzYUHrSfSUEz4PpLxs9fkxyXDdFIcHS5b2d4wpGEUfSQZ
kK2PG0Zac1ALdq6NUQWRF4QRmTsJ9mzzngIbzl9GuO9egdwxMma2Z1m6W5Yqhtp1c6Pk0686sB5z
ACcuL0rejuDW23A/tFsJdz/leBcEjYwiGQVXhZZSX6IYbxtQeJy/SFT+muS1W4I9g4JWcuxKOwoj
iO+2eH8pTjaamKOUrgYJcWScUIQKBYf0/3H095/HOTp4WrTUYvXJ1hu96SDbwQH0nUjFIQ8p+L5C
W9wHLjIDcJgaW8FaAPkeTBEzCLlkJznNJ0NIGst++eer831l3JfuyrbX0wTWkkO8p91D4uYQKOsZ
PKA/VCBx+a9byTl8MYXWAHT8nynQn1s531B/OY97ur98qrZd5X1tnOdb8dDKSYivJiW5E1aV3Ypw
IiILnMtLfbRoRgILNEXuKC+gLRSMDIsscNkA3ixDvhTYrmbBlLBBHDl5/W+7xF3/QGDFlRWxE5C+
QLj2kASRaD6Xee+FQ/bGC7EK8tFM8sEo0E5g2fa7+yznwhd9861aNLKZvz/6m3utbIVNYZpKDltj
J+9NKf01GGCVTMbyttaVUzhFOzkMWnuOOgd93x9B3h4g4a3vaU8PQdW5/ZxMHibQ7rIWrB1m176E
bfVdlgd/jMIdpK/vpCx6Bb/WCwgXctC0kGsc6RzK680pnbvEgfh54sxzJ3iyCA7CW9q4WlduLSRK
TawLg9C2GXwloufeVmX4w85xgSecTSMFEokFucA3B0jOlc6fT39jQIe1cERP//8n1X3/VmzNqzUF
zThMJusJMjbA/6W69DsrcuQ7dPSFY8VsBZfOIRd7xtls6iTHCgfMErMEHis05x9ojXiNPUF+A6xf
gpt0Oyl4XyIXg4gGQcZFR1KQ5tdtfp8Wd0L3UjZva5AhyzJkrAC+4j2YSklkUCwLsLm7YAbJDgh9
nSEukfuqp0LSJSdUoic5z91BH74UKujaukpLd3M3PfVprtsWEnKnVEEgVOnaKR2VBFRY9GVRIcTS
h5glqTE7kE/3SjU9mm3szdA3zub5dyLR+zr4h0ETtWkwsFa0Xk92bvpR/3g51LHN/vT9Vwa4LCNK
cpIggUGfqjjRBdlDmUCx8qESse8JPgj/LqjS0awYG4MfVOqOhMkrNPOcoVf9MpHuwOMr6q1v5wyK
LoNIzsLEPg8vr0ajHwcF9xATi2QBdjrNN2+lwr0wP9nMGFa2uBupztNh0DC38uZE9bFEzaSdrjsP
PAgA6CyiuCdcG3e6U5TCi5HCnpkCXKrUM3HlBuN4kSpdm8qcQrY9RWIY6zu9mO/zlJ47tfxy+eBs
evH7mjWubgNBYaXtFfTnxtHwgShuwA9pnmQt+nXZzgZDEl6UK0PcCa2HlFZ6wXqOqeZ0IGLY66X0
o9Qjd4EgKMizdIDKoCRpmI9NsgyCNFy0TC7NjROzWxodW51GYEPpDiSCsokoZ9qO+qs1cvcMnZKh
0HWskaWc6nJlHZC/N5iqwTXDGpByL7g62Yn87PZ/e4fGXzNT1OMxg2WN8n5Bo8fodtHkD+lNUi6O
FiWCtHPbnKUD74Q5QJlHckLNrTIltKb9sg2uJsX8JsmmC8K+/Vwo17Vc36BD9fPyudn+cO8muVtm
DNOMADkHER+wW0mTY2i/8Am9y0aUbc9/t8Jlu6qqGuXINOzDOrvTyCyDJm4w7dEitY36ev5QV8EP
gskGcDbcdlXS2oVS7zMw2MtlcJDk7ByDyMElSf5SytNXqvYnUy3/CJLYuKGL/tRJhepf/s0bY+nM
od5/Mxetig6YPkVFKP5LRjfrr+toz+hqwIYHqrrn5KiXu8m8EjZT2LH6fOzeTXOBS5oUuZlCnAPW
kc690NORKQI5NbrzITqC6O6nqCcgOHl8nq1O01LOM44B0ZodbbuzFpZeqE2eERSRgwkD1a7N6lmw
xZuHTwULAcUECLhMOX8uiy7KTNYTY3mjjlTRs4c9ytmte714UohJucRPhMKJ7H/9tLsrq5xTd3Wn
6iEaZX7RHKkW7jKpsEM1tkFr51pvXAhHsOxZ5hdJvmpz2TaN2v2PC2cbs0pfVegzz9qfw3rNIQOB
3h7wvPygQQYFk/AxcubZNt04P1y2u5ldrFbOOTttJEnWC+w3aa+gRgEC09me8tiujBe9IoJFij4u
5/NFndLErNCegxp17dFiPgShaidz2QsMMW+49D05RyUgGdYHUMP6fRu4StmmtlpKAKzMyb7U6qMh
VcfJAkVk0Rl//Lf95PzUMEJt0HS0jdVIsqc5sZvkVa1T2+peq0XQh9neTvAXy4aFuMTzI/RlIRth
iVM76JaXgZQhGJW93IlwCwIzfCAwWE3fshCpS0l6DJXaBwj6UOSz4CRuf7O/V8O/tS064fmbIt5Y
SXCuusI3+sTLRz82r6r6lSqzH7eCFvVmiANe/38byD+Dh6yuyGQgnodh6soDmGT1xaax4vTSjSEZ
jl7dXz4dIoNcdDO1OGgAisH4aLefssJVh2tNgrh98TXONNvQBQdEtKVcWFPzMQG3LXvLRXeokkE4
Sjka46nrqK+Wsdtop8wSnP/th/9qT7k4VsamMnSsTsbGDbJ+n7mhZ1114OCb8n3qhi4VdJbZIj77
+vtH5CJYWwxNWrNEQiXVQ9UaZ0kxBfsob0fJdxtc4JKrXpZrGYtiiJpSecO/sWrG5M2q26JpAiIP
Dehh6lqikfvtDHe1oVwsMyuUzGkM21BE9pfDste96JpB7ZmGsHBa5DOoFymOpgPpz7D+n6jr9SYN
5hL3kD814WCD7mWfZvOToXenUbUWxoF1X5mZTye83WP16bJ7vM0ZfPqWK+vctwTYZgmCGNbL1jop
pgL+xBqlnLIfe6+WweYdL2AdzpDujf3ejPJbos1eH9Ws59c91IsCJnEFBLfmYJtxGNoyWHFtQyqe
Jgtje+PollTdl3VB3DgEGXaIwEyN5htp5s4zl1GyAdZ+vbym7e+3WhN3dvKpzVU1ZDuKvl6HurFv
ucHgqL62a3xAG0RwZbZHn/cQ/ILUeJvo4B2wSBJrKNgNVFoOaRe0dMDeBqpthQii2aYl3SDgwwOV
E9G592U16uPcs1t2HhqnzlJI/IBh3hocY0nty7u46eQrU+w1scqORjMZupJgGoahy0OArkBz8d8s
cKG5bKACW4Oe0S/N9HEqhgMxRv+yic1wrONVYuoKvo3CebLeLOVI0zrCZEFzKHa53+4kv/P/PToN
LmwoFFIAFHP3PNqozBelpezJ2CTfrGgPPSRnCH5dXgo7RJ8O2coG56gqHWeoXmK3JhCN9BYQpNXy
xjJ+2cx2vWZlh3MeMI4q0jJgLdMOPHLHZR92rmZPXnOUDpGIiFS0KO77BEsskbnAeV6GBxWIRWgp
jF8vL0hkgh2R1TnOk5I2ag0TZaIfK/lLpbZHUvxOm+d903jABZVBGq6w0cWwAcUnCrWB/P0/LYNH
FplBAwCxic+Cm9fW1JMZQ1MhfrlsZNPnV8vgfL6QjDFMYuxVDXrdprdcyxLc6+z0XDjF/ABmVJQL
4Nyw0IX9Scmvyui6TL4tFHyaoiruBkvAB6/kQfRaTfqeYBTNL5vyjgza1dwarvp/pF3HctzIsv0i
RAAomMIWth29aDcIkaLgvcfXvwPOPLFZDXVpdBezmFAEsxOVlZX2nLLcyLQ1+4QA/B570R14J3r/
UOdlAhx/itxPS277mDco8TEfe05z5pHIwcI76wYOMJXT2AIDxkXUJK5Ekvc6m2NTlgWsU+jqputV
pyx9q05ytKdE7aWR+9rUqUKA2t+ACWZ+Uso2NX0/A3WF3jsDKCxSH9Ddyqg4KLfm5pSPr2UhJGaQ
AZIOsXhjkijaN/UQ21oMWLDzVsNzGewKf10XTRCi+4AA1N/1JcLPEsOn6Mooh3CnAh3/f5THuChi
dHpJZ8j7p1zeWP72T8vlqw+uBgQfA4URvLrMGzVgu04AhgWKI/m+o5JZSKAY8GfT51a6lqf71D4+
JS1388hPUS03GmlEWeDE706barLPf8J1tRY0W4CRLaHEV2FNKOXlgNVeL5PLn+HQ/Bh9YQajQxKa
ZcitGK+r9imN+YhlqWIINl0+Ipacx21jjZvlvOrdwG1v8BRjvqLSh34JrhHMkGP1F/AmoaRYGGd8
mpPC55nh8rNPTgw0pqhMA74TqcrXj6gmMx2Ikv+z0gq6MDCjf8ByTa5s58SdNoJ7/tRW3fOnQPaV
kbFqkecoBXpNhBh7eEpnXhVn7bGUACgPgEzs2AOV46tKXZ3nGc0ggabXmvTgxy66hueV4Ihgaxt9
HtaV4i+D3Al4PcLmRUCjs0VJmnc8iw2zxyMRCejbmIjXJBa5jAoidtVG6KJGPTh8HkN1BMzpBVHQ
e2rRCbqZZNkc6RNyK19veT5xzRAV4COIgN8iyklTt+79OcvC8cMneh87ALGdWIaBKeHF8jGs8N0H
T8uW199bs5EjuWwT1gfeWNmPA3KRLLaUxjALn9cT54lgkhBkqEXdq1AtirElmLR21L2ft5HVF+VY
i+Vsj5xhrjcEQA8QsQxa/7cpo9XyybEsxjtRQNaOaYcv9tl8JRcfixq5Z/OOh6sZ46DEqu7noIe0
f0bRKvjCZRTtT3zhah6sqFRcVgUl6aSTJdRGPpR0WmxwckBm5fXYaTAXNsplPF4ReTa/5ueP5S13
4ujU6iiRe6Qpx6e26PYns2GrjaFjWUwMkPm1DAIqWMhyav0PzDkCVsACzh4YKUcwLlmCh37ktOe2
hXhKMimLmmUpYGy+mOb/zxL+z7IYd9yIY4R133+VXB7OPw90fmOYv4yF9ctKHcZFVEHWYixL0auc
kPdJlnL4y7zv6PQ+fsyRpeBFllBehjBJeMWWipkV6ItzEr91jZYWrqZoyhK/fTXHqajUIpBnFOsx
iblohEx2tAAQtgt3/EnMVbs4ksZcbEryrgA727Hx/+lg5GJi7MsGntlfijGpRNn6BfCxcM8oRvDA
imbUt7lyn+UvYXkfGpyK/WoadSyNudW+Fohyr33cauwXAFvY1lsM0C7xvS9etiiJplbNiXS4Z8dc
71IKYq1YvuZ/D/F/I0sxVFnBUgFVmPdsUJqgaWv5HzvJwHygdBvQ8Ll0M+wbnaPZ6uMJc/x/YczL
NlUT8IwHCEuyxyy6r4vb80/n4hJObePz77NGT3waZjn+flP80IPLmFwS4VVFpN9kV+3oDNrNeXkf
9CKnArFWiA8HcCY2ZGxC0uptj3A7rWbV9I3plvjGQ5+MOwmTZnkYWRKJN/hvn8i+JxTi6zgQd5yB
p18GOWBEqBnmsamlaD3NtZvp+hZdd5sMkwUeLieqKmAQpfsOzTZaIglLM6cy4h3ID5GEZbvJEDd1
F9oYBHUm2jkNdizAuaxfd4mwyULjQgDGeNDF+yLCMI6m21WKcTox3QDsFpPq/gEfy54D1WlC3waF
7Jsv9e4YRa4kKHt1qC9Bk3gRD903XzZeiDocumJs7bgQ9jNRBvP8x/yNKf76mKwTnsQ2I/30rynO
22D34bL+dHh83WV9SmMMHym06pMQR5eNErGNLkLLPbufZuOga9MePK5PdC6cIdYdmquHdug9jrpr
uYCCTuq/tsN2Aw0cloE+AXbHp0v6ou0AKwpY42CbIctegPjGywhzq4Q3CbMmFqhbuoL8VzROErd8
VEvwiyooDAHlMxnu6vhCkXjEFWsXXVUxrEyQsQE6mfFgCdYewkZQIWQaJWtKxGX4WOYZzKoqoN8C
VwMK0CdJTtIGvR+q+j+tDjDOJruFuMUHMLRsxk64m+8nbrtjVbMjmcyDUGmK3xvxopmRuaUmuqLC
mTjnacV8u7zIBUGWNEhIAzdpm7dcIQcRr8F5+1sXQ0UkiSpskOW9EbRcquASEPJoxT1M4omM8DYY
hvl+Xs76B/uUw/j8Qie5OkTLIeWhA/7ELWknzowcTxXG7WOXHTxtEkQ0I0aHcgEdOcXsW865LN+d
9fWq9qnIouhR2FYbUxm0gQFICZFcETW/jPL+Kc+k2Bw7adOBN+IvPpwOMHkdtW0d1N5f5c0Z6OYL
mSKF72OwTflWW9//hQQq6SiCKdh1Zet7oyEUQlGEkTeGmAoAUfZdMqV/c/xUlXFLwUMGqhdGCzom
elUJCHbL2O590SUYDDivxurxH4lgLKyLVMCGTvj+6bzvMuCHigch4K3p8oQwNpbEYq4M2MbwZpqY
WpGZYZ+iC8U5kcV7nNjYkSqMjQVxlxsZCuVeOoT3QxPcTkSyKmWwI6xA/9VnAxmUrgAOAsRbX0+m
VkOq9j1OpumrTRn1b/pQbSRBej5/Oqv3HxwF/4ph63bZgNH8oAkiT24fjBYE3CLvsVnLCNQjCYyJ
yW1UB+jVRh5RkgM6B84cX8xNYXXtna5fltHPv1DIQG0L44Kijk771+/WtmpL1QoK5SXI9GAJ/Sg5
50WsGpsBMgnAIyBTZNFrZmEs5kmEiCFWLFV8LIYKTEF/0+RGe/iXFOYp08O2BXxFFHngvfFiI96G
s/btf1OE+VZJN+VRRaEIVs12AvibA1lzZu7S/uq1OdKEKUsYBdq2kwQLSLCwP8iXQvBTbQ5K9+O8
NqumfCSGuTFVNQd1WMeRRwHYa6Tvf9UgPDoRFmbGD6ceRVXoIQWZSXqgH7uJ2GJRfzanv8nFVAPs
c6oChAyJbUaqLTCYlQmnnwf5pdb1D4M2uOe/12p1EeiuxADLEfi3WHZGMSv7cE6SCLtzyH4U6xOQ
BeWpEoB1vKLR2gkdC2SeAk3yUc0mOKGASqUZDkptVhq3t7o2tKQBfQzMVIDDBerMVw+AK9ONTZdG
QH4TTRpkdj5eysqu96nnt3cl1jr0VDO7mefo1tzCkVzWPGZA1netgM8ZS8m2F8oLYZBtHO/m/LGt
+dNjMYw/jcY4AE0PxIRDYmXCZQyciNx3dSm3MQbDXWxai6vwOoigYEOYcEKyIpAA9JdCHXlFXr4b
UXJFxfw+qrPcVHzpXWq7u/PqreaZQAFGmQDbKmDXZJ/yWkXk0zT4jHV0r0n5ZTzk2NzQpV1Ql1vY
7HPW5hdaTR/SYn7slLbhuPf1X6ChNI2pmSURY9yirodSNSY97vmUBpYGOHRTVnxsTBskdEgWBc7Y
V6kjilkA2nopM7OyupyKnNcmWjUoAKdSmaJVpLFPWdUkcx8l4HySm3irD/EVtszsXE95+q7KoRIc
zUIOhq/+9cIYgRRWKmAcvazrYjtPjM41lPgxon1itmS2sFqxieVwn5TCEwZIQ6tMyTMZFcuIidNW
5BJottd/YwVHv4l5/eK4j6IMJGz/Ftk+185yj+eV1p4nUNSiGQaWAXIC+mzooKxPSQmvtKw26pGJ
uvZ1aBzmued53MXBsQEkGKFkQ1xIvE74cNPGD8YphVbiTnWlZcMttPV7ak52ngLYo+05R7uGTAdY
y0+BjMfVJaSrNMDt1fNuJwvha5P2+iPmKRV7kIqbuBofBLHfD0Vv+4lXY7panaMtUbrZAgihFbWK
XQuDnUrd6MwjUFuyBN4GY5ac4+Z9GObSp1mLucIQZ7DUw9UD6uHJ64JNrCwPkWBPISfyWX2Jjr7L
8u9H2aJRzpKSy5CHF8SMu3c54cTVyyNz7qSZOxUqSKxqipNWKxQPRUBJtD9zFcNqRWfWvuqg3pny
Xr7lb56TydyZCP0EOiQVIm2MkZW3aTCaY/TGOan12/JpUYxz7IJclrDKt5wUoKutKrAKCn4/yez3
YegutenCjfxvhv032D7HpsxEkV3il13bQjC0E9JveSw5Ptg3OOotr+e5b8gED4LU60I3wjDKrnoV
9eR1lAC3VjWGIwz+UzdR1SyU9LsqRW7f6kCZRv33/E/gmCbbJdf1sZkyDacIx2TW04uqcF5Yjpmw
8EWpnmaFL0BFoRhDMxfbxs1iw5bjigdKtiZJxyoKFmxAcSmzgDLZSNLCyPGUp8K8aTRqAd3fzoCG
dv6LrT7YiFAWugc4Vo2FeGkLNTXGAQ+24pW+WbrjxneXGm1WmnwGsXWlPoUxLtVI1QZQay1eJoA0
Vv6BBFinTXjZ30c5nTVEEGgaIrgXJNDDM4Y4Vg0W72WYe6ln9jTf18L7NN208RMWGVPRUwzByiWO
9a+r9ksma3plqAXjXEMmqKGJr9hgc7FpykPIWzPwI81Y++uSqe6LBlJSHeDzGrGLkEeZtTpecCyD
OaRCUeOsAFCihzC83s7b1KZb9CsAsG94iR3ZIgeBlCuQecA6QUfLWIFSy4gcaMLJZsGlW0oQ7kI+
OnKXFNf8MIb+sJWvYt/qhLQYW8DZXKFig1Vn1R0pQglsH0d2Y4eb3AG4kZc+6cOWvxOyaiNHcpff
dfRydtXQT5GPuzZ2Tx16IX9CX7H2eB7rxrwxxYCXeVQgQ9Avkry2dKCqzMCeEOfHKrsKg6ta4jhd
nlbM45LKPlIuAonV2B6ESDNMv/Fvg6Lh3DDeqbG3uvDbUGg7PGJ+b6sp2PJGGQyZIYBJ1JTnF1e3
qo++I9uyKxMs0OQqbITm2kUgIqUfNasRWrfp0CcHtsGrMWBFXsc+2EywxTtnVgXaaEDly+jfT6EJ
isqriYxOINZeDaIeEvm3XRTc9nnt+V0cWucdOefrfPj5I9uKhQi8qXQ5hXwfxe++9NCKu3DkzHmv
7m8dfxbGObRTS4zIGKKPOaf+h/99skZbxvgbpoPhJJaNAiPd/kkBhGNmJ7mtggKuhqTOq5XG7LqX
cR6tvvz+N1/RWDpuaCTiQfx6Q2NVBvRWOKF01LVgm22D7/5M9nM13kxDen9e1loxQsf6CgrIKiA5
2Q57UGrZUFN8yq7prHZ+VNLXIkLEXnhl9ToJPARLjjjWoENA+kYD+Li8RhvsSsrNVLvqxfu5S5xK
OVCZo926pXyqxxpkJ6vxbCwGOVjLJFfg28TsnMmRTFGzqI0xpMEV7Y9hLh6s6mp17ujTsg1oYZy7
MjSWyzDnZg169eqDTneg3ynABVIViPq8ZbHVl5nIQF8HOh/iqcV8j+6fUcxBWaOv5RWZ5Bq68FAk
5Pa8wfBEMM9HPoaJlqYQMU0vYt4B3OFv+k1oa/9Sgnk8+mWtYhpg/qXUWr0GyxxdY/yr0PZICvNg
qCiYBPkgIpPHnEYlN49TucHUsn3+a60b4JEY5r0YMlXuowafq7Zh8fmbvFPAXYm8K3DCRw1oAFnw
KpvLIi0vAF11VZ+SWT68LhsMP84XL1J+m4Kfg/yQ+M8c7RZPdBLjwtQIMgRVR5Xrq70JfSjoyjgj
l/Q70RaIjFUueagOtdDsDYLUEhgEtS1LKuC7oz0glQ5CmXXo64FCKEwbTs1p9fVRRYzLyxpGI9hN
uQQlIvSP8a0VIwpNIQs3TaIYptzrr2I2u+d1X/28KlF1RQaBtc42d+VSUf1ihupxV7lz/TzlQI9r
eHDJPCnLbTy60Fos+3kfQMo4hlYaXsl1b7bG+3lVlgvFniJVUZ/EIWqgjmfeG2PMKDAbkOVJk/4d
nEiJXcvjdSADH6yoBLOeU++8wDUfAih5xL2AJFNOZiPEWa8JWWJtNSL7oFUvadQ8nRexGjody2Bi
BH3Z/Qt7KPWP9x0RJbQ2cLRjgCb3m9opZ2x5x6BO0MxCtgt6PzoovnNp61dUVURgb4noMi5WydyQ
utOzuY8lJJuiuK/K4Ru+Bsfs10RgXxeQrxoKzeDq+mojLVg3q27hhCDFYM4+4Gs0zk7+x5IVYyEw
c0qWjZ7F5BczPTLDMAwEOfax6kq1Yk+bfjarKj40ZF9UpaUrs+1r06s8TJuxVu10GC+SLt52SrdV
U7UAkeJ8HdBLLVUwJEf2QzraQARKgJNlbAArZWZhYZHgWpdDy/AHIIaNALUerCoJN4P0o4jee90V
5NIepdpOUsAnU8PMxNCOK2oD2mjTaoWVd7jxQXSTKcm1lsReVc9Olrwi/G2M70VILZqUkxmVmCoA
e6lFO8UZBwN7m6CizUswmF74UWwq8SGfWrzNwn4SYrcgOrgMOzONR7etdFOJ8oeK1O5Mg0uKWRhC
H0CUuRFm0ZxkcLwU+iafZ7PDQnPadWZGaidvcyvuVTMYpJ0azmZau6PyPVN9l4qZ2cW1RSdE7XEy
2lEZ7MEV5lGpuhWK6DXN8P2iXjHP34w1PF1UyXXwSuGqg9SKue419lbQHZgwmGDEVpQW7+okXgDj
xAX++22DswCPF9bzk8s4MOxu1J0BrFBCAPjDMR1+ZmphiZV/Qzux8Aq1/CGGks35hcvdZMwNWHUE
a88U7SODdeSZQsOpbCLFpReipQA7Z9wA1wyMZsP2r5DbKShGF547NE9OJrkRzWSKPtQKcJ5qqywA
ITA9k9q3ODqtPJUA/fpnSgfjn+wVkpt0asOgU90KMMGz3VgYCkRU4DQHwPqbnWiqnK8or0pEFrEA
7eOBYl8ov50lKZ5F9ClSCyTETnwl3ye7CnWGd6T94cPoqKjNT5vMFUUT6/7+7VJ3CLggFCvFgGVP
iQBcUTNOnYcflHIlBBTrE4fxkLt027nJdes1m/NfeMUNfhHDBKZRpQMpwdcMt2vSjaKkV2kj8qaU
1hZtvwhhYlOpx26brOqGK3vkSXbmQw1AxexFcokduwksNdgsbE+C5W80s/4OfqmbJjTpvnJLzxq9
yOVF/CsBAsXRYg8NRLkiZafYcnnGvHcyqa5WR5uqxZgZeZsEmfNtVyKrYylsLNnHwEGSQkl1QSy/
L9L2m9qW12We2108c/KLtbTpiyzmOcMUixTKuWG44i7aZJf9dWX59vJMBz/ml9DhfcC1CP2LPCZQ
SAqiKH4J89RDrcD+7YjL0Eh2NrfgWCbiTYNqgykHvifR/LKXjUME9qeuHEwhvsmGELvSzT7LjVsM
gTjnLfrkbBFWAwtqodcCz+xJHSBI8n5SfE1zZSGmGGKX7dSYHFBTvZ+Xc/rJF0EGKtUawazKSeCs
FYDhqELs5pKr5HYOzQ7QSXYLF3VJACF/mwdWCNBVkfcQLSnWFzfPiGVu7DCTTGv6SXPVu6WAIx1y
sEvAT9nDLejhP9jhiQj3JFzrP85rzJPMXOMxpXFSAq/TBeStgaIrJj9s1LGFWbbKsbQShYvCeuKM
GV2XX3QUQcXY2dBytfPdhUgj2gwayGQiq67N3ln25chgDv+zTCb3TKRRSHI5pW68nRzNE53UnvfG
5eAqbvIU2bybdOKAoaKM4QN4QEwjnWREhq70UmDgOPsotspAxL7Gf066iGjoFANPsoToBZMdzFcM
9Jh2NEg8JCwFEiHBAm2bBowvgeOFTh9PRhLjFZRWSpTR92OUGMF29Ta70SZx5PvR1kCLKFyGoplv
VG92Ykc+dFflBX0FTScvZjgZhGJ+xGJUR0ZTN0rf0VSLUb3SzebyH/YaY6ds9O35+3CSAX4IwsQV
5lSIerKlFMV+3aOkFHuy1l/QqelMpSk2ORbZsM2PS5Jw3pPTDUtGIPN5s1QO595vEmimztdwqIVm
IsG1M6/dxfIOtcgMlKCbpfMicJKZlbsPG/rUlfmoQ1034Zi2iReqwXOokN4yJsCzI4tXiGFhM8dN
Ix4O5sn7yai7XJ2jg+z6tkZ2M+P7JoE55oUpkBSTuqjP5xxfLq/cwi/qLY/KkaikzPVy8oUYczdY
e1dels3VxnJTN3hR0Oq36FY7DLZvZnb8Ml6mt/ktqjSu75w3qLUn5cvPYHx7GCjJKPpN7El3nbPA
IwkO4JGseSe7mY00m3NVeB+YceiAxptbOmIQNgu/5WNjjkZ3ZWS7SFRfzyv2kbAzj9YXxRhHrqtS
SKRhAmzpNtqkkgm4Dju3Y9u41OzyVX+JAeYG3LIrgkLDK3bY04v/VVfGrRuVOJO2QI4rxC9texfV
gw3AfwqA9vOqnrITf1itIWuKRFDmYnsDxAcQs+63MZhnTeUCA5/L22WYyT69Kipzeg62TYEgV3KW
wJan5W8+9C/pbKsgoGFSCP3ou+VT9iABPpxIJvUQc28ER7OrAk0ewZF/SC8LxxFgt14rjpNabsrp
SX/+AOaxEUpJKP0Yj40aizux1e4EQ0W1OOCI+c1V+ZTD+sIO6aI+fDw1k9Ne5z8WSrT8J3aJAUwL
B8gji1r3EJ/yGAeYd1rexGEIvYD1rwjA/a0FznXkiVj+/cgJNdjMHGeBxqgXocRggB4iujtvnLzD
Ydwc7dNc71ICCdFjkL3V4nMFoo3zMk4pL79egI9X7EiNNBL0DoiisRd8L7fTLruMnxtExhQdxoJu
RTtxm0feo89TjPFkbaOqGe3wFLf0PilSkwK32O95u308KYwXQ7U+TSoZmulNceWPqWVU2WEsEuf8
F+TZAeOqRt3v0qKCafezinLhbItlwnnOT1fIvx7SxwTl0SGNZDImLEPGgMU3i+/zhzPuX6N7LPZJ
Hip8buoNvOH+06RxEWqgOYvFNwkJP3NKRZGEU6cifimUp7kz5Z3sVAsRqyNvCyyWHvrJnNBYrK3I
5V3f1aM7Es0cXZmXU0ZiWD7R3mZ1tjL1vQaD+/mDWw0Ij4QwB+f7Ew3yWYk9oAI5+vRYYOErHClQ
da9z3lXmfUy6hMFHJ4gp+1qPBghr3dYmLsLcfXUhWNUFBlodyapNQzFTT9ionKh3PQr91JJNJ+Qy
NupBUJcgX3KHy/FQ7aSNcSk+k4sZiKzj/QJrvf3Pi2FfbYcy/r5v9GocKzH20gRgKfNbCtC9xuex
Ea/fiyPlGDffVSiGNTXezwKQqpbvETt081cdbETOopz+Xnr/eaWS0Yxx+1MjKOoY1Iln4C5K/nU7
cjZR19/KI6WWy3FkKirpaimp4bfE3fRQAnOzRSFz6eS0VmQbW14IcDrE96GRJmEmkWKdm63awnml
NSnhXBRPcgEJvNO2KpBe0x0vA1sPtoxPSUzAnEqRmMsiXGVt+FtgLNi0y6/CULtUaXQX0WkD/ijA
E8uXGrLeThf3YzTbtI83LZqOoCCxY1G/S+X+Xh4KToSyGlwf/TTG2em1XNdESvHT1Phi6NudkQIZ
2ZdvMEvsnfc761HfkSzGu+lZZJBgeTGWZt1SJseHeM7Retj3G3mr3wz2sBU31BFBklCF5mTOOcf1
rfvXz4NgXN8wxEBHSaLESwzAkNThHomFBQQWzsDaenDxqSlbU52qTPL7BqasgJh2CiwZLK7AEm4w
NE8etAgzAQU10TziqLfu2X+px6L8kh6QBb2PtVSVNKYwGfYwgh8BMzEkvtG06b8udX+9Pyrj68ps
CuZ+Oc6mQgGlV3YYXP4m+zVWCLPW7Abyk2M/yx88CdqPvirj9Yoon/MxQyK44JU3VnPRYj3gFc3G
0kD6KW+zQ++INt0nQLKMLXUwqVV6cunwwrjfvC2f35nxhQJWDRN1Hpc8EZNHrvrUOe228gSnDsxo
2wNAPXoqPa7DWpKSc/ozDpIAosVQOlgVan4PBJCBPVhFZqu+5TfOlotwThTjsTQV69qGgRS/L/LL
LIrQCAnyjZiLkpkP6lvYGRv8sy1N/rfzh7waVR6dMeOPRLmTBEODUxaGx7StTWXkYqXwbgnjhoK6
LfJ+Ro40WP6N8STvdBcMvnb9MzPM8JK60VVsQb0tDz2E900Z5yOluk+LBInTJN1IxtsgegQArbTX
7SZ4EdUfUcuZez7lRPx6QzUm+Cpo2NXDBDut7d4Wb9unwRGd3h7txsm3AIG1wGV1yG4ylOPVG+Wp
dYyXBvMuYDFBlQOXyM4wjc0rJXNeHI1JvXNNJAghdMS4BbnR0md0n1Cjf2gy3kFzzllj/NNcinUV
EZxz3g5mDpqYnAQuJjTKZrCTgAPkfDpjznxrxjlFYkU6jcAb0tJqt2Tj24YTbDVT3XV/0Njm6cZ4
ILVSVOxTo3xjAKZ+9Dd9deVr2UaROrcZ3s5fSZl3YozfkWcRk2AC0lb1Sv7Zu+lWkk20By80K7YV
8BtRO0UJMEUbD8Cp1XN5We/Ky9zJXH6C9LGVcsYxaYxjwjq3Pk2Dhi6BeBULKHIkxb2s3KhlE1o5
zQdTbKNDPciRqdUo3IXiIaIBai3IMEYki+J9IGTW7OtWp2SWiGaYGN8oY/pQqA8p9kTURPsBNhoz
87GGkAbYi3mh809Vm0wle0qKH800cAIwjsPTGIeXwyEIuVQmnkZVhybivUrnm/MHyDs/xuGFg5Ch
kzLE4NomJupDmz4VL7NqG2Y8MGJOfMXuxUhi0LW6hPKlNLl9Nz/kne4ARdg9rw9HCrsJE7VxWZUY
cPESWX3CPnlihmhtZLVQm+cF/SbP+vXQs9swclYmsl4sKYkn/hSdHLyhhH48uz0GLJocebPF8488
7Ri3VdB0SAxSxt6YCs40FbhtyXs4D7wyAC8rYUfRwbmpVBmwDLzo+/IWYIJ5BxDM68YrPMMareqA
VuJzeiMMJm+c4zepFwZGQEVBjZMxJeAakU5o8cpjxnWwsmx6qoXZ1kLtUag1ZzSUO4y+PJZleT2M
/52l5cNTfwpnfCcwdXwwiSAJWDpvsgW/cbcMIagecbIrHm/R6awiI41xnsUQgvNEh6qgWx2xP5tt
xsNSkhAvUqzCAW8JXBzW8tLWt+H30aH7vywKG58KMz6TZAlRZxFtjXm+U5ObHpXH8/dk3cF8CmB8
WAcMeoXO0HGWHhPjLk0vhL6zFH3myPlNieBTEOPJ1DnFMnLRJV56IG+YifEUlHNysK15sr3glY2E
I3H9Mn4KZGK2xhAbrBPCATSiF+WZN/bxlvI2z9cb0p8HxJY5NRqRuNf6xJNvZM1Ot0uhs1BMxam+
i462jJPbmh1t/bfytn8QwK3jJG7AhRjm6MqOs/ZpDPqAEvfCH2V7GDp7Knqz5JE/r793v77ox305
qvKIYdj66lIL0ZDi6/QxS1TOmf0mPfsUwYRiZVFIfhogOFI8OtiyN1nRZum76I4UWuId9gzd2BEE
k9cY5Z4j41lqLZznenkusskcAE47OaoBdiMzHe+w+jp44wZr8xmqP2ZQ22BC6nILBBaCamqdRUAb
yF8IXM85Pj8F430McNO3iYpflGIRMdm1m8mVnHgXe+cdAO9QGQ/TpXk0NiRChDGNV7JU7edauj0v
gmedjI9RjRw16yWaH+XalMjLNO8l4+G8jN9UqD4/F+NfpJmIVdbAUwJVREOZ0zDjH8Ftdenjf63h
vd3Mu+BHpgIdwNY9UC9+ZEjcuT+em2NBcnpqJHmrI4warPqwhB2ANc3MCGOyywK/cE2eOXpzzo9F
xwmHQSCNjnRf8dqtuhFAkuoFHkFFTv3Ya6qdbLsMlEZoWCYPo4030xvfUeU5/ztWby4VNSB3iRhY
w9Du1xJwK1Qa4ncl8cSXyaIeOdR3/nNmSbfZQQ+thUlt2aZpCvu83NWLeySXrdcpcRz6HYVTUiU7
903Fqu9iO7MUO7mIr6idbLNrFGi3EYTPTut9TNf+9wUvRArHP4JJjCsl0yRaJ4lXJn1j1kLmVjT+
dl7T1TT1WIj89QvLkSikmM5OUIMFQP7dMJqBY1jZljggUeQn+7wTZQeVp3bATj6ArPBi59v0mhww
B/RuOL0VXAtY9s6t4C2wuQW65Z6yWeKxlou9Hz0yTd52sxDgUy5EbpKZ2t2tBEXplh4WHt7AEqkZ
uKoduFzRa7HQsWjG46YY58xTP8YI0lZ6k1zJJpsS9aVlxl0sTOpWW6yEcV3Gmp8/lso44HCY5VKb
Wh+DtarbXBhOspVt7CBuOeazVoI8lsN44bIepSahKWKEi3Zb3Cy2M+BF6a74USvXVBlnrCizamjl
4oxrs9wCOEKykgvtED8obuYOrwJva1BZ4oJzVsN4n0qbKfVDHF0/xREwPQO3AlB0N8lXhk9Ks1Ny
T6hLp1VCYGUm9izUP/syd1PJ3wy59NjExXYKymvaBZteBLZpWkdbicZoGGv20DXbFmA9WSJ/86Vx
18fY7S6jK0HXD+2suogcDk3VbepGdbqk35Ya+ZGUESJaY0+l1kuEaj910wYLa7aYiY8kGhxh4iZm
a6/s0fmyFcPAwBxMmAUpuqaiFWyWhFcZrPmVFHZvyW8aRt398cAdF157f6iEfRUg+CkyJvi+3teQ
Jv6YIE/xgIWK4KgbgPWtOxzbXb0jR0KYOyLpc+5HAgDuyvGuIxdNAfiRHlXOMDMn9Xsfx+akzeZA
il3aKlvJSM0W5M4aMEub8G0Ua1eR7yMw2Y0+tns4v21xuyemd/TbmHvVya0iBzkclt6Z4Td8eDfx
qrfpSfBSJ/d44dpqgHH8vZmrVatpDLg/fO/B6sEtiyHC2BafF9YGH4WzPR/6ebUjdiyRuVtDn0kD
4uMPBQsVXrnzahEhTWf3D/UE4GkB0xzxO68jtv7+fH5YFkJVyrI5HZewcZlvi5+jS5Q6nMKTLlNz
/KnvWqu9F2xer/w3UjUMDBoYuz1h/zJ8NZFndcIjcIAn0bzZrn+A2borrMxb+A+0ZktdxPvPlGPk
q/dX+hTMPHzaALpzOTQQ75f0ggZYdaPtvup8zjuw+sgdiWHua2xoXalj09eb88LNu81YyaaQDlab
vZ6/GKvlEwwu//qSzKUFKmU8gZJuGeMovvsXkyOAlbW/WtAwxR8pxgOMXfmgPC2B4bQpNvKNwYuY
/o+0L9txXMey/SIBEqnxlZI8O+yYhxfBMVGkRImah6+/y6dvV0a7otONbqCAqoOTlbSkzT2uvdav
Ie/HL7i8mgXkyKcGFmQvz80ijPlA5qLW7sLEeX9/2n8oC/7dDfx52ot7mWkwjkBKMceEr7rxVsna
up1RGZIVP1xLVM4/+9+OIuY/tIIWNhQusk1umHosWyAgSdrsPb7ze8XK8t03yC11r+4lnn/43067
SDuNzHFAww7fK7vpTRNn5+VmLOc5TixAVuwkHKsx0i6/tXsZpt28kF0PTiAnFBl2Dbp7aqhVIb5L
c7i/8sqvvYeLZoHd8a73sE0PVzjE3Y2+z7HFlsEvQSYTc3orRN2z9I5XHdOvZvXj/V/c1LI7C/cF
JaAIAo7A2acK60Zdva7cPubOY1MK5vAPz5Khaz1eeeZfo82Psy+u70DM3ldedXb/86LGshdz115Y
rselcbS3V5OKX6P7j+Mu7rDWfpU2JW7Qed/C/cLdXQQxVJxRVC/OS4nN5mrX9dpXvbi0XikNS5xr
qfORwQKbn6lk5Y3Ts3ktLQbVIBBAGctkW+/bMDkYy2HNjzSGnryPRfFhlV3xY792vP0f7+DiZpuG
nwuhkTjXGL92N9bKBthI35kresU1/xoBfhx0EWhrMKJKrF5hnjSVyyl9mlDM0/maU/w1Vf5zymXD
ANRDhYnm6H+83xRTpftsf26hG0snHKGhdRXY/HvK8uPEC39lCmxumBNaFIAmxXxlrVSot/2mi8wI
zbyougLhOb+mvzgseuGwrLxPtD2lOcBoaB7u25VaD2t9dbH1ip1ekvBJx1aGR2qEN8rvWhB89+XI
7A470VD8s+bp9Pebf8U46IXTsbt0aKcRVthkCmkweKMMtJa757+f8nvl9uNbXfiXrrOzouxhHdM/
u03Oql2dN7yDTbu/Dnr69533c9/kx2kX7qWasxxvCp70rPnXAcT9Ye3gxKNgb9WMr5HTMmB1D2Tl
YG3jcDWXvuJM6YWrmR3dlWZxfqdxuwO0IgQ/Ku7CtKAxeb562rUveOFH9ETdxKn/OQ3d5UW5wdD6
vH7T7FBfoitH1/X+2qHXzrxwKXNQ6nnO8TkT8Vz0mgn6OXjXZkhXDrEvsCrtOCVkaIEvJTo4WFNr
s9qEVJPf0pcr1nnlzl3KdlkqQ8g3rLO9oBh4Sr6bJ0cwheWTzIALs0JzN74ZOH9/LTv/3algoRty
YY73b/pBlpHxjGaw1GlzLoCSdR2L/8G2/H9z//51zmXR02NOZps9ol+78LEammGpcb45KxvaK74g
V1BGv6d2fw67cMw1kU7eOzjMl200YZFZz+t/6KpvaQ15Lt3GV77f75nTnwMvXDMoc3iXQP/6n2Y1
3aaY3Z7Jls5zjWupy++Zy5+jLpJD0VUNJYjcSx6QuMm62CuqKwnor6UU+XPEhUtWfa+nToI1rTQP
JPvwpjls0pvMnK+9tt8WTrFe+5/GF5wv4I+eaGm3CTjfzp5DrFW/66uB5cEKg1qG1dEwtzfZ+CHJ
FYzoFYu/VPgGX2BOpzPGwF6eZ3BgBVpacX0VnP4rUAOaAiaoPqDIgqWN//pwSZ2WIwQ2c6RXJhaS
GHk8q+a26PWaPdYhUUBdpb743WH9OfLCE0vXq+hgwu5dG2IMHXq74kSxYP53ayfXjrlwvo4cxmzM
C3y2btg50t0ahns/jmaUgtXF59Ux68fbVKkXQ1o7Qw43vTNtZru8G8zxoXQTVmbwMrzeo221LWiy
zQu1y8ddXpG7big2aY98V4krcLjf6/Y/H+SykTh4M9CjZ6T1ucNUfM6LKe72/bF7OxNo2IczKm4q
GFmZ6B5zVFjd9toqxjWbuAQajiQtcsPE5c3XfJUv0oNprDqD9ZCxPfcx7fbGe71WVf8+Sfrx3BfO
iUN1hiYjnNMZ45FijpS8eu/g+h4qhGm0UBdyC8mQDzwygrW1nrD7jTbY1er+9w7Uj99x4bk0VqEl
RMnO7z+FivUC3Fh9NEcZ4Hp2JJ+GSHIGbQpzdS1Z+P3G/+tauBf+bLDLwDHUP/OPen2OcXSJNtv1
FuavfpNiRIhtb1BY/3NvfrizyjBq4kwcaFoYmLeoMBiMP9bNh+egi1mgaZp8BZ/XBqW/xoMfh16k
monbD8ZYDJgTthXLwHbH1e3f7/vvVvvjiAtP1opJm6kJlPC5H3HuzGYcdBIt0meQZ2/kbXJzrRXx
az7048QLR2ZR1fSZJgC5OUNUNk8Fto0d/ybxvhsR/f3pfnVmP466cGalWXp5YWIbzNSSmaMJflUw
JdFrVNm/d5v/nHNZnoJjNZCqxfLXuevbuSx/oKAf0VsXeNE1qBpjNFvwn2u2/+u2GwgT/9Mo/wFk
/zBKgn0i1bjA7tlLNYduCiRwvkiiecn3fOODj9SnYZmwajGs/P8VOOrn4ReuZ6oGtzcrPDSWPh7O
B4/v57KVRMVttTCuDlmvXMDL0tUo3LnyWpiN1aCow16+oG3YOKh86uFKEPz92oE8HmqYFva1LlJM
3jY2FukwCcwF2gsdFCrJNQ3y3y3zzxGXL2+kZUkcQOUn8jpnA5PtTk7XWHF+v2l/DrlwynK0eN/a
OETO8qbyqlA71noGDWpZlyuNyd/fb9u14y5csVmCScAicJFOSVauREVj18vGexo9CELU3vPfT7v2
Bs///oftt0k6q6HqgOlUrymtw1I+gsqA/f2Qa5Zw4YCFbLzUkx5mwhUJIQvDyqr6Pxrb+a3+eA7g
/UpORY/12FycDFvfOnX5+Pen+G/80x9DuHC5piL9MJ9H220kXChehRSVfGCFwZ0Xgt/6W6NMY2Bf
XP8fz73wv1yg220MgIPVET+ZYXMjts2y+TLis5xLeRSUXedu+z0VgZjt/7+9l3BtdyBZLSo8LFJB
oEK/m2+v/IcQxl1D+Hnqwh7sME/nsmCWV27ArzZp2yAV8iywZwYX3xKltpozCX9M6iRqjE8HgkmB
xa+c8vvY5scxF58zK3SQaAtpQb5u193+XJGOYYBKx1xdY7j53XR+nHXxCW2nttK5Ks8hpt/VmpHT
udcFzda4WdebZg3imeu+/vfu679OtcyL7oyyQCHm+jhVrjGi2JwP/Y+kBCQz2Dq+ioX61XX9OO/C
44N/l2ij1e5imAVFIC3SSHlg23MN04uUnReLxNZXI+iv3gUMfz5CjG1hx+2/Xv0Me7AWrZF7NbHz
MQKEex4zijB5sBnEV89Jw7Ub+auB/jnx8m4Qzclkn/3ZCD7RBHTbuqNs8L6v3Ptz9Pq3bvaPYy5e
J+hf5zZIwFHk3UPZYNEs9fPw4rMZdw5aQKsrp53D2N9Ou4ilxEks01aAL9Y8GhdgTczDM/zWJsAK
2YtCh+ZVaWlqkV9N5sczXgTXsrHB7ycUNMGVEyymvp6WVdt9Wb2/dGw97Sw+++HAsZuZJOOSUr+M
sRI0HA13CO1Akz0Bg2wsc17FY0vUbY3FubM+6YnX5towi9BIsRndTB+zR8JkgI67dfT4h6IvOf2s
ukGDWnAGSsgzp0hXybbr9KPnYHd9ulOusBnJ5nrVGM5LA1G8CfwcoWEmgKwbs72w3fTopclDqYxT
SkAg35HQVvWiMdNjDhpeu3mXaGsb7ctM916i70jeRKWpmY1schxlZGms8PnpbdUHJzOv0fooKqyS
N/LeGWmUmRPkObqDBPddB/ps00hDW7pLnw/7Jldv/ti+KhD/ulrFdlJ+iszoGR29A/eL1ey+i7SM
Z99eBMBCQYR4mOLeMwPMK3nqIoUHDfA8eYexHE9VT58hhg1ebv3cuOOTgkQeA1dBHPBsP+Xg27XB
0jva7VZnp7lNd5XVg1c32AhlgVxYrzJLcZYn/QfoqafQGd3jNPRbzptlMkOddvBZ79cfYyBjv3Me
zLKLKvLeVjJfzdJ6riZvVxdzXDT62ZmNJBrr+TltsG2R6zAt7BvDIpusmaK5eU/LZq2zcikCNzY9
L7L4dBy9b6PxoZUACUrQWiXFapjKqG7BAmL0MTRrQuUXezJhj5J/dMA+DATzhvK9bMEu0WPS5nIQ
GQ3ZRtZVXE/JzikVSJzKhTuJhcBHBVdqwzxnZL0bPOmWbuxRR8TO70Z5qN1d78k3UPsxzBO2WdZu
4HL3FOrZDJkcdD26TeeLxTw6Gxj7aqrV0pR0P7rOypkxNy+o17Nx8quw5pDIGIuwwEIcFypnwglW
pX40NbkPbKy4jti28R7MxGfCBC4FZBUdXKyZiUcbe9N5ByqzdGgWOjEjMT3T4cmVr0E2HcrmvAAs
13QalrMmoWkFIVUBAO8eYLoJJDXrwotao1jLZOahsJsd71U42iC6FDd60GtkIKFHxo0WwWYgedR2
fthwvi4MUJJP1b4UbjQFdDmX89Ll/Rp2Bz5vZ52IT/jKRV7bsTsGB+Xhb++bFlXk/MD7e9phqRM7
q9p9rcENo4mP5KKJxADl7A7wAuHdulW1cSd8L0AKjHl6KWvsUSdkkQfWohhIPFqFx9oJP6d6Mlxr
3aZqacluSThYqEbQh8LGu/Ktap2HNLHuIB66rFzR4Hs3T5IGy4S3nwEtDgYEoWhmsVaX4TgfLL+K
8qaKK1B0JO8j8EC0i/vKDuGr8KbMyAYMIrXKdWaly5qsEzosFclYTdOCSfzxRBkgvJegcqruJ5Hu
NW5IW403qXXS5Kb0/NA0iv1EMLzoFKtVHdcQoJjSfe2/dn4JGEGN9tPOm3k0WWWs3QMp98SocHAW
luVWTbfW4ETg5MKW7INsUwbZzFDM9hbWHVYceOfste6Adi+/x+kp4afJ35FEM1Cl4VkGVikdJbnJ
KCbrOr2pfLCLElwbfKoBd80HPYA0HhSEntxDDWaSfIiHUi8m9TCCanWU5toxTw3oSMsJfDBYK287
GlUS6p7ZSw19jZJaseMumv7elqcMdlSWT4Bpxo51q0fIsMFirZRHrfbO/N8H7bXbBGzfujoLGiPa
kaN0TDZ3dujPRwBYo16asWOOm25QYZIDcTfxuO2hFEYTJoZH4mNJy8lXtXvKkpXuVOSUaRT4w4J7
JFKgvMoHh1WyYgJdtG56oQBEek4OR5fi/UPk/m4ITol6cpO7Ej/CAvBXjyvbPxFEeDGeeAr3nt4O
oOSun+oEPUkRxEJ6YU3ANIT74nVVlHoeE2gzydIGSRS+7xefVUSzDzUpNpovykHlALOsdcPM4dno
12o+tNyPnLkLB3VL00enA+4heRIuWn/TG+gaEOg4k4UXFs7GbLzY7t6JvqdZi0bW0pMnnx4JlWHT
qlDVyC6Xsq/Dos5uG9de+TrB32su+Xw+0GJZU0VB8IB6jJHhzvd3Z3uo2wyh5YH7mkG+mpXaYNpH
T3qVTEAZIUjZJlP5tsG/N9o1MRci6FkKdm7hH1oTQnd+zSYDIipzsyv9G2ndjL7BcuNhHrdzXoFk
6kv7czzMb21Zs66ly8lsoyHzo3R2EOhebPLWjOjxZgTBO2VBDik2149zK421+dGpr8QdQ4SEUPoE
8gcf85BHwgTuM8XSY6Ug9YSuaPAAQt2w6oE4rte+8a7GO+FS0AHfaNkzYFWZh+DbG2MssUJsyE3r
Hb1C4n/p5TBZ2yb3nwoHJjl+Vb3DWlMvEnoi+Lopnql97s1n6XyU0gJR5DYBA4ADGx5GtRKyiPI5
i7qhvOmcMWzqN0F12PRdTMoPxe9d697tD878OmswxJwoxrG4vEuZeMti3Ab+N1Ig1iCoGCrYKA8y
CH3KCKRpAw6wZf0BJDObTMGAUg+59eb3PQsy824sX9IBbxdqH0Ye2X656Eu55oDHzrYRpnBHHVg8
fTUiLxhoJJB2DON76iCXIO6qJovBccMCl63mGTMxVKVrQz8FzjHz1wmOS9Q+V0gw2ompma9FnoZK
6kewbIWZi8PaNpQEVEnSxMvaFcrd2pNmusbGSzKFxvSs0oNs9u4I0UDSRW1/mrujkxxdByZlbEYo
BLTyrsqOKTmKcdnwB1I8OMOrB7NWCz+9EfnWCB6D+a6WKsyq04gbVrZvZnfbZSrsKjgCEJckWGw3
jIUgb8Hwwee3ri9ZZhyddgvxhLNLLfMbVRwa1YUuubXoY+FmYQ1phHlnBiel7mz3gU+PvQssMQxZ
FF+Oq1jhr1w3zqdnM9hNyRENn1Cm2EeYT1J5cTOQ/eRuTWMKK2uDP5KSHXFvxmTfSEANATvOkMUF
9XNunIOyCOVEozbzIi/nC2qvUuEsq/M/lkaMLCruA/rmYoMvIzkLvCwamjpyAsiEiZFB0CUSHo3n
ioaQSgwdENXLxAJzCzx5w8FT7CyzDqCkpIs4BQVPuy0VsruhsyND2B+phGPuaqYg5yCBcJcDNqSg
xzsDr+w4jOqDXVtQZ7svrUWZF8yHU+TdZwHhATFgo4f3m1rcco07Q7aNQhLSuFFanuDhvz2CZm0G
Zth+itGRDkFSK60yUtB3grMYnWdi5GwQq8C/r4yDawiW+kewozEPVuonnxYhUeOBfIUiRTfAh5A0
C8LdlVP0DyPYijUId1km5iwe4ZFGkHJJed/QjZhmtEcb1TCS04/WzZljv2Rk3SMCZM1mdupwNJ0Y
WXeUT9uSi3sD7qovXktycmrYHZ+WZiGiOcdttniEYXhYGGuswyJEJPgJEHsA44++m9uv2v8sg0MB
roLecaDNCp2xwcGAhq/7dGA9fGNfi6NIIdfS3k30XhfIFg0SThAz9ZAo2cjtBheSk+5xSCjofVa+
JVihs9BEV3FExAA4BJoctxTOyEuCYxKoFVTjkBua9LG0XobpxqCPQ/42ubt0epJYOS7aWPp5SFLg
xLI57nEHctCjK/eGdA9FgOGphDHZHx75mhsVOvSTjDc6WeZwLFXAIy00G6RzcOu3pnztfVArJDnL
un6ZtemCZPB5Eq4/DzvrNa89eMxu4Qc7btcbTz6THOvl7VG7L9R4IsG+CnZ+sre8fd0jrNSPOcoF
CiWNAgmDgDaInULTpX2FajKrILHeZKfM/iwKhLUkPQE7iXSAeDHX9sZrcwbs7qK2wH1u3bRGe0Sm
I8Zq4aQSkbyPE/OFzl6USuSwxoPwngr3xGUZj/OjnvhageaiA88uPduoYyHPpZGntoMF28zB7tY+
jlDhs6Z7M+NR0d0TBELNX6fpIXMJsznIN4N+1xWc9d1xsgvEopRxkBRkA5IjH7fSNsFxnR0hEFk1
K8I/tQZACs+NVCz2Bo4utKjjUaI2gYoJUvlEt6GFXdEA/njQr0S+4iGXFBsKs/dCslvP/TCdJ9Ud
tXFyFJSkU/RIbzP3w6/5HXIYpgb04GgZ5ureBdtN3izMrEPeDhRooBdkzqOk1Ey5uIlOs3AK8DrR
ihV1D5cpwKDxTeCAOXLU8bkdPxINuWngVIX4sqhc+PanmWQoccaFFlbYDDKujE8DRj5jH9YdkRUO
OmpREqOfw9LaZdJ7K8sg1DMKpxqxHh+MYC40W1GLbFDiSpqTH/EETsp4zXiBmc0Q0irG5B2XxWba
rkJbHAcbKWuAZMR6L6Z70uVLgCogRPVRkXUFcKs5dXGqinByPmnxAgwhU4F+qSw0zfSjJcR9aaqH
3q0RFC0mkI07QX5wxhtUYLCmp6Z+7pOXdjRXQ/bszl8CSGk/fxfWIRuqMGiHMMAnqhtkKoqRDiNd
0EYsRF8eCzeJJm3dUU4PGBxuhzlbtfK+r0smzg+H22zzZyXoei6LmPM6rN1+LdB4RipPmNm0q7F5
BlFCbMkX6qHELDdIcM3pyEGL1PS8ZMTfexW5GVP3VTUohxy4WRdYzHFtOm7coXpVZN7WLQfHDmoK
04McCbKXRkeZ3kHzOp7416TSMK3uAz9dphoIWdQLVp+HEsPyedjaWFduLGPnJimyiAx0W7aXYJrd
lCea4XtWnBnBdzHeS3Aic9iqHSzAYwfOfaimY9GhAgZhrkyWOkmMhuzWE7f1SJhv57tJDaGkCEnl
vEqRKfp5DXWcAoPpImywizNmcLQ8j6BdQ1u9COBEhIeuiAXeGy9f0Hy6nxHZtDuj44IMuhLMgrPq
4LRG4Gha+zX10gU1nRsyl+HQiBCld+QM5cGtnHWRdQerxYsQ89FvsCkBUPI0bU3Cw7zeWt1dGQiI
nBWR675XnIaOiR8+rQMld5mEGlPg43nmhV3UkZfhnZmo8XWTLM3xM5AJ+ieUScTUuv4O8F8EZHZl
NqNOQIrT7UjAgcooFs0MHvYZ01DMHFL83+/9Ua4KFNNknkJiE0ZE7bChaCEp6PGWkRR1yjj4aehb
A/aQkbzmGwWIRy7uWtu765pPmt9B6wD0yrGXYl/Bm5FifSj7maOqG4qTANMUwgdUHxo9ntXAGKXu
i4vVeMMBNTu2b6H7V2eLyQGBju3XbTwqJ4t9UBguphncOKXVwL3R4Kv1ZIsc2jL3vq8WQPlUoJaf
VtqUB6tJsoeEl/yjFbpMYidtUREapljBmXw02IzHbZ/22Vwo9FZVh/UDcC+ec4ga6kFs9puOja2q
UKg0EYdJ9H55BymcULvNS+aMX71jxAU49uBn7fFQG/KbTvxESvPJRMPYcvUOs/p7s+82lDsLZdHI
TNwoMcsb3AURJ6L4CBx3A6ZhVAL5iDRKetWnW6ohLqZxiOwhqDaF1od89KdIDiVZpNiXgh4Yql9U
kbjnN6QVfWR5A37dBI/UZRVd54OsV0aQQspDxFxpgm9nHkyrXumk52Gv+vugfrfAul+I4pg5PtYb
CqeMrSL7LmVgh9qs4PqyrmBOKZ863YArsK3uZoEejVMCaWSVt21V385+dZuLvli2XtuzuqhurRHv
ElpVNUiu5Huv7OU4mRDHKvJdWhLOSsNOoiRI9nRq0H4DM48AtRsyLZobJy3hVLjYgn1myc3+QQQE
UWdeBVX/rAZkTqUWX55hP/Ul6Lr6apGX6aoNKsjRpsiRfXWoamstkKblCutxaVPvdUVXZrqXqBks
mTMJ7E+JdGxwVyrJocPxJAb0BtW94b9aMG8DfhKyUGag9q4D87aPCSQHLRT9mV625K23XMR4G1Wi
z3yJnqX92mn0j+ac9RViCsr0qgxQiDyOw60UINFMvm1cgAb+rkIs9UtrNwXNyppMzOBVrIWBRhQM
bjaWBdorAWhwKYczR0trDu5bh4YtWq91djPZnyAcqIgXabIqBrRjne8W64JuvZm8CR2EV4IqcOzN
xWChedAzx6LoFusVgNA5m7JxYapinxYnSc7UARwg5TKWcGBA6DBtwZE5d1Zv3tpzujdN0EL3x8E4
+U62o6BcZXJ+odAAct8cyw/5uVJKXizgRouWBd2DDyGkBg1v2FpoA9Pnt8XJyluUPQSPzfHrHhV8
nXjMBwz8hnTtIyDLNmHJlEe5eKmbuybQK62XhiU3CfEOxUjBDvVa9F9NTxf5bEBabYd+Gg3S5ZR1
C6nNRZBDjdjAfaf4sEm+sAeKSwvfSuvHGa/Gcb9si0StQk0eaPjBfuFChqo01G4AKjQhhwqU+kaH
dPIFSXNIexTxotGsxZ+eEiQBQJHa6XyQLbaL8RcXmccGsA/2dburc5Ae2lCARvzz0Fvx+HQYVDMC
yFh3YZrq98zJQH9eFGt0TahzqqxuC6hch6Jsjo0EGyE8Rcuaop3vxIUQiHEGa40AbbZDnj2JsQ0n
jMzb7hVCZXEy9XvpFI+OyMPWgx4AR7cIGMOS95FhiO9Zus+eNLHGCJFBj9yrvgynZliAew/JUusv
rLa/86Dl7PpgU5qGyOqwZJKehQzctY9QV/JsRcdbOVhLhVq5roclKV+aoLXx7dV6sublkKJzfiaE
CPaN6Z7byWj96nWjjEVrTTH2XQ7CFlHlenENj+mgs5eDU197ZgwU9SEx8j3IbkOrH7eQHKb+3WQ9
jEW2KFKk1dn4ee519sC31qOzH8DEBymYMEEP0zLrXRKMuAVkrbsprH0nagZ/g3nSh2kiYquWaemE
bftiiAx3rI24jTq+L248CJHZcAWTxFAEdUxZ1IuWd8jUcNfBgdqhdaqhyqHQ7dEE3A75vMyG9Ghz
ABKTd6B3Hkfu7to0uTGqF7iZpa157NB8544urtBrivPL9rtp9w7xEJq8lZV6W97zzdw1u7w12bnW
n3W3Coxs1xl8aZ8B5T0uHfeHl8JA5AvMbdZCucvvEAoL/pFNQILrg2OW75btxLUE70bTk3tuF2Gf
i203ZRvHz7ayphtXB9skQ1PRFvGUi6NJfET3pAhHbqwtRMscTYvJtkHh/UbzN9UHaw+9PeqghXbu
LPFXHtSRny8TO0NfywfGa6TvradXgQZdo0Nxu5K1UtRDAWGv4L5Dq1Rx2dJbrfJjc849GtCBSPAk
yxr2vBZzxUxAidEOC3vEgY4cpxw0M9BNw0PCWJYjmolNf/IQSAzy4BhPqe7A2vc8GzTKEXO4aW5K
ZFxt/ilqtBCzOLGhpwn5xKl+MCne+1CEaLai7PHCwLbCKUH3RkDbYPwkjWBBhceu8wUSbGg8TksD
tF5zcKS+Cv0K310+uHi7OZrefh+3wWtS6zW05NFCRiR3KzaiNcBpFcq5inn+WJvvtOZhi9iPlTiF
la2xC/0miOjI40GCpR8MgAMmXJPRscEfN8CWsaLaeiMUGhMXidItdustx2P18CIoZNsw/epNHtVw
Bk0zQOsr38xBF5amXHmzYBwTuTyjITeONSehR0HQKbcDwpdfmnESbOYUHShYtRc8OD26sVtJevxN
M3j17hrUCwNundNvBkA+z5lsBhlNCsYfffIHF8nke5PqsEy/JvlujEHUe+tCK9b6gg3Wa8vtmLQZ
G9Wtkc+b2b+X6a1PnvykCjOCXr04loKvs+ZD1nLROBsBZgQ6v5YWfGbWRnWHvqmVwWrfFOBlhVwR
C14GIFsAK3wAPVBho28bpOBfTw+CkJBLHYMEUPoHNRwabCirZGACUmm8Wo71jZvsZvvLGu96kBXJ
VEdOvyxFwtwCF5E8G8gdjfa+hq81kyUxMTiie2M4WAHaqbkDfzcw4n1ShLRcvuaYvI1fgQfGXOdm
dqfF+Rf5MhrFozB02BGFOuLWrA+B+5H6/j7r5cbrnrVEejHfNtlLmiWhsMDNom9dgA76dl8l91gs
RBlbMCt7I3ayCcxH6r91YoyCGYkrxhoBggp18xX1rVCV082AOtopPg27WUuKwZDvxVqfVJ0u6oQi
LxRRN1qMJjVL+b6s6cqtB4ZtTWZWL43vfzaovLLqxa0L1tXpMUCTILHHMEM1KUECXPDIQuNL9d4K
CU9hACeBzLpRoLAY6ML2vwoT6QUg2r7sUJLNUEg3wRB9M9h+jAlmJDr0haYqbDCfSdoEIf02dfYd
sA6O88UzpCgmjcHEvrS6fuvUx4xPcU632oU9IxNQxifRr/PoM+K8T2RrTAaKZuexa42vId1ZM4ht
SI/r2UU2BOAr8loAMFI0L7lP2TinyDUFeL8yBnYu9HP92xxt2MRK7kyjgZbS9P9IO68dyZFl2X4R
AWrxmhQpSquu7n4hWlJrza8/iz24e7JZeZIH+74MBhhMRUYwwsPD3Myczs4Dh/C9oxwUtDQx4fle
FfQcMnjlm/2BzIY65/LGeigo9EkiK2P9jsrG1dsflfTFimTHKgqA+sCe6s/SRNHE13H5fWnSwpGy
H5X+M5B+h2AIqZLslLBzreG2G+8q7WfJky5uZ7vr1V1Ex1LeanVP1U8NdqZA464ZAbP1JNS3mlXe
hBTvNflzMnReWL+VA/5pGDop4aHsv9Xpo7UAofFglxE/UpJ44gkgzR2YWXkSEwPmwPufotCCjoRP
BiQtZQ4PVn2nq8NOmapdFs+u3PD2LJuT6Pd2SFUors2DKAaexeRmNpKS0TbaFBy1p8VYXzoI1XYz
QTLhVUILtF1HJuaTtiiRT/rqu6aWfUqs1A4i0fYBQpIg2wXJq0F0UQMfpMFwOxlQRQYWDtgmjQXc
96sdP2ssAaIYu4zvoqQEZnmiYacT8lyUMmo2PX1pZeEUR78p29taJpz8rDyIrUXoJD6oJVBa81B2
4q3Ya05ronhO6MeqALuUKjWm9BhTxaNfawpQSnCwpoDqFM704uMYHUZZJpOh1lxVbhkWh7Y1T4FU
eZXWurqpOFZKJ7VYd6BI2Vb+OwG1yzT8s2KdO4XSFiX91DBcn/KXFkpPeqA7fUT06tHJ4rgnRKWb
S5mrdZNXA10PzDoa9loZ2Xn42adWUoi4OMxvKo9m0fgihpSFeK8M0veByctGfaT/Edln/yntwZlg
e/Q4snc8GZZCZcr3SclGgrg/xErrhP7XGRxPKUV7Aigrw8ybqtrJoKkF6te6mnchlfap/17EvNUy
qjU6EZMN4Vug0HNqS0vhqaoOeiH/lCNuqlY7hcKPQJh3okJwKHM7S3+PyTNNcPem8TKVlT1a4wLN
AOB+nXUoXQHnjGOZgSYHNckXr7iW7E2PX40EcoCwHJjZyfJDuYQakLmyK3dFHLgTabjUorocy6+x
9m4qv2P5hpYiXs6WrDmXPYWSeBDsIXqv8vJe8rt9ztaqBp71VXnfQ/ToGuorYJxS0tpK9FPsqxK3
+i9m1zgD7wmDBF3KwYsraVc3ihfnR0O8VZP0kEW//MVsfiBMk1sbCg5E6a9yeQI15nNZLFid6aqT
7qKpem/pZ1prSECMkrJs6/iNTInr1jdrkklMMTtKpYH1WZMqNxnRcao4V8+/yOJ2CVeoPn1Joh+N
9kIjKzBV4VGysgWGI27pN21a3NAO09Ey1RaiCCgFbD9RHpV52ufl7KTy5NBBHHzo61Jk9dXfNEDd
Wf4XMYe03XytZWHPzSsLTLyqdjPHkz7O+5mFmoPCkw24Qa9hOLq9ku8MME0pYD8vD5q84jEN1iMR
SDl9YYn9X8+zwlJ2SQ6ZP3uQwthtE8uOqSf50q9GwGFmUjAJjF2JZjOpotl9+xIDN9dU5UjOtBrm
wvAs96HTTROMDuBhPXpK29yzKBrmPW0UgONk/UcB9zrQf0DwtFuZjED4pXA5G8d+oFDsQ5edDzE5
97DAxbJvi1G5azLANvPNKkeAFcGWeN0MdWRbXG6i9EBNOBWbP0UZX3sfhn0FHcQgzZfCt7IR6ZAq
e7mwz6rsWDY4o/Wvmf6WWXeF8tbET6HxbLCsvmV4vX7Qk19yJkEh+FH0zx24TUpxC7q3PfjQJE3d
Bjlzs7y1zfKgKeNh0nk9zFzZ+j73v8ZG64o+1l3FdwoaJAiC+UsuKUYEJKgNf6xUn32j5T2372aM
cwE7SoNm3IHHZSLU9T6n6BgPtHaKXlXre5zLdmcOtozHD6027I78ztL3Q/U5lvq9Fn5NQBsryjWh
zp0ETy7lpaNxB+W20ij8q+Up/V0dxCThd2ZaPChd53Z171X6oa0sezkXZkrcyoUDasUDFJAvyfgm
Wc9CRmgHmLYwJQNVNDK4Tp/xg6JWfWf2PzX/va5sMaw8acgO+vCma8fCL+8tAiGWwI4mYUMnvtUT
kJSfOhWok1AkThb0/IEB7gG19ER0CuWLb0R2MdKwHQsjOcg8pas9I31vFXLoMHUMzdpBkbOzidJo
8DXzk1sR3M3IGvJB2rIZBNGp29FwcB9xwmIq3pIIpkmqnnE/BPWNYegQFoGFVQpOXewOoH+VRSbf
xSdNMW2jyW+UhiiKWfNuKoODL96DVNvRyA1GrFRFpaccRz1xmPcqiKKYVV5iiOB0olcKMwaP/Sdp
4Kk9l695ULzNJVyLgOy5CJ7NfDxkeeMqRmsnsQ9ZQTsMSKxaCDBzZDi+dNd02NorNG83fkpWc0PN
5YDFKtGv/66q74bev5QUE6eYd8aY/Yiq0e4i0YVIdqNG3bGS6Gs2qI+j9jhTR4w68of0Ya4Vt84O
tQJ2Hy2vVlrTzZRiBNCU4hSok1eKNBamPpAB3/doiLOweE56wQniLz44odbNFLUoz/4yFHMnqBgM
SsYh1dBt5+MxtX5PE/wqYjeFiDwh6WizfR2fxjJxorzbW4poxwlWfQW97BVhNyTkVUkPqg3lLVEc
P3zp4NrpcrVrqMNWJAm+6j/Fbe+qlfYaKRa5RuRaNSZWS4pI4j5PCxL2k4o1dMRuVwPal628j2mc
q8t36vAYQhSgfc2uG9V9E0I9iROp2g11yptYOYoVNQPqNSoMgwHjKt76UfY1ayGypo+hIuz7roSy
B7QC0Gxb1rgfCDldgPm4/oo9tJv4gp024Z2EMiYDcGhm6UepKkBsFBskwZ117cFP76RkvBGWzRAR
5olOuhGzEjVl5IL3bEYFUsrJI+TSGVUOdZ4Ut1LxVsepIwYQl/LmIafTlRFVvypufR4A825G9B3F
updRdY1hdvmNDSvLFTL9NhBHgDiEZaN/20ThQc3hw0jxQYoJaJMMDRlwYabk1QAGFqZ1yNUJnkBj
6zqQSfHYNA10KngfprrLU4K98KmQW1hwrDWnq2+65xnXVwkkTNLJnFISNV91sz59Vqi3jZUJT0ai
YkKeomu0/p6otrdsppzioSEdi2H2slD/qc7jLVUZdsy3rNN2ZSE7ARXdGi2OTukomg4xZJcgNOH8
ZDeykAAYSS9NbTwriWGbuoQLvrFX0/AwN9WDQj8pjSJ6mOC2x+HEDHjnpyTiw0iGQo3OrDonzvLv
1TjtZV/cNYN+7HvjRuhLeCx0ze0GcCzxNKQADbNy6obmJtIhu1n1IU4FWF79E96/CWXN8kVkfcYs
svV8+k2hOF0obmyj0G2ax0AhexVqJy4LaJ0/M66JvrYO2vRZL8qvKQaSvIqh8UV2A/LlKAF1YRIi
DVpra92mfoVVf2nLmnSvDpNymo3qttLxEgJcKCC8pF1rq+3dSG3XKFFeUJjiKzsWpa0oIC+cUum1
Mud9TP5QDsi1Qmhw7XiSqtaJGSMxfhNZXDTh3G6x7yiD+UVbUKfI0ZqbGViwGp9aHlKDkbwE46s6
48ygwVLIWUlLJUWTRNGbTW7bgCWsSZ416m456aclDsew5G/P0oOm+xgTKHdxa/Am/akIDS8ObHOo
Dg48WxIYdw31n54qbxibtkywpZ/UTtQEZxYHD9f/V22hEIndrVokr7na2gFYjEBZh2qD3Sj1a6xa
9S4NWF7F+D35EoUvyTHU5Fu5vPXqyv8Zwz4KAlKcWnAMsXJ0sOBsOspK+U3kPtWrI+ULsMl2dkJ8
3OLhJRvGvcEJrkPTLRJYE3Uu/Grn/hQEfrYn69Tg+WUHOGbjvq79OzlUervVze8dk3f7qIsdn3Ti
MGa6uCs1EMNhmEKoFR2dk8KnbGxu9DHRj1Imn2ZuQGfso5Q6QfCqVvNzo03DpzFqin0lTD+jgn68
Vdj9VCTxPu9JOas0lTy5ndrTYEmUCFsx2GkxGXUkDLgdiuFzW9ZePgMNBB0VnE69hejyZMbyccjq
V14sd/5STah6zBlbtewPozLflaoOoN9wEtvBaY2J/+7XqBwVXbHpZcmtExjUuYTuKEj9T9LEatdl
pGUyiJ0dB1psi6l0q+TGKRjl6k5qRODYUsZ6P1C04aaJIGJukPQv2gGc0eVX4rC00eCRLs2EMqI0
TKhhxgGqAsINDxrEUoBcS49PsrklDL84rq6amqZhZ0vt9W+NRWYF84QV46Kx8PfCg9TDg8Jwl/bl
B/wqdh07bIfJ+eL229qhi2fLlt71Yhtl8+wnrERkldhkgZL0RDueMLQvVrlJue5hVyU2GVl7IHW6
XWyFyM3dlAeSPb2Hb1G94x1ws+UJclEBcvZjVhIlcRZHzVpkcwutIEjuBeu9GLyNj31RG3E2yEqg
1A9FEhU9ZXPkOxSBTx3WMdLB8JdJD1Q1yKyc6ggrBbvP0uWSvz7+RV2NbsoWToiarq87TcxdJiUC
1vn7yX+naz2V0mlLgnV5W/07xGo75zk9/jpLQuzvzwc1aUmbtGej5ZFnUQOD+tyqxS+pKZ8K4PTr
s7ssjjqb3mpLS/lQhLOF10H1p7kSIN4TwOmp3i2W2fmm2cXysT7Ia86GW21frZCqsjdZTY03bGZ9
yrJHU3rR8y/9Qs4hF7o+vct759+VXW3QsdXmtqdZMi0tPb/3f+LQfVBk+oW05nMaWS/XR7u4VQzJ
kOFBWJq4NucJxSwtDerXexVOAqlbnv+4PoB0caecjbBSJ4kNtGA4QP84U0i3EW0fJ0/32k3bpK2p
rARJUdxOoZ4o0T6kPhK1AgjkfmMuy5/4sBXO5rLa9arcarkcsVoCRJ9Zzb1JbU5Zn3iSXL+PSgVH
OTBuR6u6jRX1JZq6L1kdfRKA3TZ+yCIgu/ZDVkfAH5JcbJFaIpiQXuumvgs19U6u/F8J/IWK11pa
JV4LEWQw+zch0LcC3LLnr42/OhNzEfW1XmAs0NKeqriHu41vPZ2/DuAG9OpdnBzT/VaP2UUOeG3Q
1cmAuwKkoIqoS/f+vvT6g7SXPfWw6SqwtWNX0TvKklJLRwS0+a3iwSQ/GnfVsSa2hBstWC/eRVip
KZpKQkSBkwmfSZ+Zij/qRcx2En+pzc/AoLNKsOEIJF2MJ2eDrD4Vj7sRycIigs+UJ4NifJJ23ww1
/z4q3d3cjcZO7OO7HmJ3KFHdI8V7QL4Htm+A5g1Qnnt4vb52m/jU6za28cUvevbbVl9UyqzBbOBB
7FFauaClxzJ0Ft8ipHS5nRxVj/IwqKkNVZDkIPp+ffit5V9959rH1irV5yVgfJsqitviItyR7Ouj
XNZjW5bMZUyLa2ttth0kY5yMAhZd6tdpr+/BWZtnysr7niaInRdpbvG6+Kdk79fH/WMIsT4uFnIA
TZIN0B1tFQ/LVO9LyeDDa7vonjKqWd4P3fOg7KunYr84rpq77KcvOcDGd+M+vJ8cXtr1N0z8JLd5
0U7zSfRaSIGuTFfC3BY3fMwubszz37cKpj5Kg8HIFXpe0qZJ/QWLBXUNtkV72v48KU/NbXiATq9/
D92tll9//EiuLc3q4GkSSK/VEL5o+IFvh0MK4cB1/C3c8hZBcuHxfXCBMb5Oj4Jr2cZ+/iTvKEU4
4Pbwt05tZP8f4s6l2+V8QVYnNaPGOSIHCvfDCT4CNnKwZKTn1g0P8Sl8m+jUe32HXLowgbAkWBe6
asjW6vSJPBqUsiOxKWP4weIzRqYbB/ziCKqoqrpl6jJkvVWAC0elbOsRJ8OOFet+yMLsXZ/DsiYf
vuTZCPLfIxhVE8tDySaa5m9ahA/qVB1aVCRIHzfmctEJwFINRaKDmmJJa+PJfmiCXp8GSInAL1QG
aJEAgrG0MhvBKNgb9LmAOL+pzb9oL0iPHF2mJaGmyh9ytE7IVAXSElasgL80Sdwvg8IOptCHFevW
trho8Hk+3mpNOyPJ6WFIP6dBLqEaiL7d67BmcQTvyqNYCL/ipnSNAN1jI31tO+tmUPJjBQYX191B
aAfY0hVUC9WFIfkZrvH++ie/GFDPf98qsOlZ2MiRwunVa+JDiQXdBLCZtwchzG/SuvtiAZaZSgcC
1wG4hnfQGG97Mby3NOWbAS1gbLsN+9qLzf0s3bAUFSCef64iimGqplou9t4F0AkUgdc/Df5cs9yF
v6dH3zOeerem2W3sRi/S4/UFWc7phzNwNvYqboTWJJT94oiaG89t9d7ViMXyL2BVbqQcrg91ee0N
Nr/IgwF3oNXaG5FqDMbSbgU2o75XbQW4abe0MzCdERLfjp5p92R/3uamvJSU4Sryn4FXt4UoJnpg
GZhaL44YHZenhPkx/pqbPoMXY9bZQKsvqdRFAIImxHt2NBBrhrgl3Qhay5/48MHOhlh9sLjv9Khb
HrBCSkXPevXHEWRzK7u69G49X7FVeJcCHBVosMLTbo6/SNpwSrPM9Y3E1obsXqN4MpjTVgfPi1vR
UGlpYsiqLpqr0JFLaj7FPl9pyCo4mN0bZeuDioIlhkgWR8qWU9WF2Ah2K+s40ilwLPT1DZOrWai2
yh9j7ME1T8rBPEbH0V0siEs73sjXlcsf7t/prXZ/3Kqp2im4/El9s9cM35GT3JP67N6PBk8orK9q
C4Em0E5xGT1WdfxgKd0nqq1HIVBOWRO/m1V/LHr1Mzjwa0XFbBxSaBD0Vm8ETxKQJ0DgnZr5k0gr
m1BD3gndL7VQBg6hn0PjpHzdmtRAaoi3QTL9KjPpdP2EX56iidSBO5vGYCtPlgY9LlcqX3BG3a8i
u9F+Tsnr9TEuXtrGf8ZYt/8CNTdDeTFLjAoqx4haMipxyZcONcv1gS69LyyTZhIm+5HOIKsj4CtT
ro3ytAQNlBBeexi88CBvJlIXEanzcVYvCb+bRkSF8+JCKdrpo+TEXv/dcJc2mVBEIaBv5SLLOfoQ
QUzSAVGXaGS5zu3jODfrwEAg0fwWbRgWTvWLvGRptQWV+9BsRf2LoWRpFSRrOnmIudoUw6DgatEA
XofHGj0z2hs7/AkHnie/crCe52CnPOW0Mnf1m/xO27je5Iuh/9/R1/bKol8VFfA2/jYI1UAzn6n4
wGPcjTfQGZx7yfVvitvgcfxWPsf/lYs0IUaUZUvVlifc2vmyj32rzjriqCQgvpti5VPf53Cc1ce0
wHKi6lGpWfCb/c0OSh+/8t8jr+4J+kVnWipzFcGhomMwfQkf6kOP01Xhde/axlm5sIn/Hm11WEIr
6ORCIoWpndnDRsBDOHb4sfhgwrN/2txTHwPN38Otzkw2isok5+ypxRa8AUKSDsFXitM75SQ76an9
FWw2Nfh4tf895Gobt7VEzF16jwSh7plZ/Iyg/uV6xNkYYu2EOWWpYpgFQwgpNC99dKrU2jr8H8G/
v6axdr0MEmQ/tFxdqgv/tFNGYQ9aEh/Kt00sbOMrKcsWPYOoYj2M8GQCCyvKDvvVMc9dtU3fdJwk
5N6y5Si/qarxtmz6JySDX4oJamQbVU+dZGCDrg3dbR1bx+trLG0twOoapppVMpAW7g3h1DWik5vl
Xkq1Ow1lRah/7gNRoZIZ3WAwuZPlTbfT5c//HXz/Xv9lD5ytydxHYoDZCb21XiY3tKHCPi/mbJM3
3ca78KRuASVb012+0dl4ulBWTTJyUhZ31ZmOByFiG+dP+xhHeL2+th+v5mVumoGpqskb11ot7aRl
E0ZQYAIRvF4EFiOvqdmbqQxcH+dCUF8GsiRdx0zYMvT1pGLJ6Of4D/pj7qd7eNtucCoPlAec5BCc
VAcpwNISiKccCl8Iff9FWfLvX7CKrhZ9FooWVgkBCHzsOOH+i5HUQ0CLkyN8rAS2L2Z0I4XR+BC7
gVc7wrE7jRAGt7peX4AW/v4pq9DbKHnZJhEvWvkOWcGx2QM6mwzeu5L9Bfhts3/lxTDFlSaBC5qK
/Ac7PNtSllpSxRd4Mo7WWwG3uxDyjQ/8v2Tm/w6xOiVI3rSYqrDvtU7zqfRCD+cOFyEuPptLW9vr
2+ljgsICns1nvZukGTFux3yiJnKHQL9DnrY3ke6mgkVNG5bbJDjXh7wQhRRY45gmapZoyKK4OiqD
aYnRPKIt6075UbmlP/K9vpNs6S7ytqb38Vn191CrtVTGvjMCSzK9qSgwK8JtCqg2NTw1/Dq1G8ne
x4j/91irpdTGXC6i0OCCBPwPtNBJch8bnWh/ffk+puYMY0ocfVNTTWONpvlpPemAv4YXmuKrAKk+
s2j4VtINxFC+Gkqz79NwL+DTcH3Yi7M7G3aVdVRijRY/jAxPSW6Hynfq2XBb/f36ILK2Ncwq0zDN
bhDrbsKbyqo+WarqwQSSb9IyR5M2T7dRWDfuONYGzQz631rc3+Z1/a3GHgnOGqY2KKMr1Msq5K5A
MJ4EI31uxJCEoh0/GXOHcwii5WzKvw+ieeiS/ADLHy2Sb0aubPXQ5KwBqimyzbYw6Uw74qZolsLk
VCUGYH2V8Uil1ZJehjB+xhbvuCTY51DT0sz6oabdnmwXWZSoIjRMTdHpsiC2ayXAdGdK7bGd95k5
fhrSrHT7pPa/5UnoH0ekOJCzb1Qx/KnAAC9TWJHxN134FGDXVXXVXoaVawhHqD0iwlk5e1PJYepW
QckvfQ4N9CeVrONW2UPLN6FqyubPSXsJChUnqh7ruyOlcNR+6lS5fgHRJ5w/9WV4HMXyvsggl6nl
XUHrujI51JCq8yHc4VgkzzEKkgxbFfXXGNcPqv+gJRpeGm9yiLgqWVQVVvY5nZSjVQ+nom6wEscS
oK9ntPE1fMKXNLmpdf22CsynRlD3lvpWD5G1m/MktSf4ayl1u7ZUMPwz79P8JWtI1wvjQQx0d/K/
m4GEFecELQpYEKE3Jh69iosOplkzwp+h1V1NUHbBhCdDON1ExuBFcPQDCV7WzFMfCaM0YR4X9o5p
4c3E6aeN3X2UYUtXAdUiEWrxxv+tF9ojDV9RuJjvqaHh3KK+apH6GLXi90GSvAmjQKn4FqK80pJn
UQ9v6H/6IKcQFvHzMGlYgKQFbpbxjqLgqGbtWy8LX3BOPvTqfG+1oy3DmBlD8ahauNrJnwf1c1Tz
ozUZ8RMGA2HltBiyiYN438fKMTajmzBXkJKbzqQOTtb+nHOan4zQm2PEYChvdQY0axRTEPZMKeN/
nXZSB4oupjdjhqQWRhoqT3wcxoceQuQIiXOArxR34V6sGieVRNygomOgDXet2bymTXGMG3wuUASG
WDLCsv0sDMVXs8lfVH/+rEMANjpqxy0yQcH4qmUPQ6rzKzs3LaL3psDGpZxOOAo9a4L+Hsf+IYrk
p7GFXtpj5Y1f485P8s+5Gv7I+R5RNN83ubwPrfRlSsryIMQCNL62uIl1dvOkWf2RFiXKxmV3ObhQ
iVDoFGNIa0pXgpW1Jrah4RXF/Tx8SooH33i6HsE+5gdEZ5IzMkFDV8x1yUHtk5S6ccdbMP029e8F
ks3rA1y80c4GWL0rUh+VIi5aupe2xS3M/rd8Eh5iqUmduFEwCfDH79cHvPC8/XtKq+uajYzXbJgZ
HiIRfY8R6QxNkMaImEWFs4sXTnqQ37f8hrfWcXVxx3Em51TfdD4V7Y1L3L0+b0zr4j16tpCr6zqa
0gF36jjfFwmkSN9HMZBO4alGVW4HfY1RQ1nf1bp5pyfG+9DB0GhQlcUoXebRb/cpMlE1U3FBS9NH
tQ9/6pb0mKPo2Ur4L27as9+5yrZbfZ6JM3zwqnzMpx8d1inFBnR5IY1ePvHCYqI4Icvi6tZtRgut
ssAYEA0Hl5fSXv2igQjjS/paHLGZcaebrQfT5fX/z5h/6E9nmXQs4mMwVCbtaU9Ll8QFYlQ9eRuC
u7CTrIU+ICk6KRNY1N+PQNp5WsI4CRmP/uCQuNUbvGbxgdbGXvJgOO2X9G4TZLxwRi1ci+ibJhuW
bK4fCbMS+rqVl1Q0XwYIjKnXCb8Q46n0RkEJ7jVIN29SLJ53cCa2kNuL0z0be3Vwogi6tSmR4g7+
O2j0LtwCai68T6h7n42wWtCmtxIeXXWOsbv4m72yi9zyHRW4O738HwzdP77h/x5ttf0nCVFIUTFa
jXwzVm+lUHF0KA9Gc1LM0qtncaciOYxaxBI48m4Eia3VXL702SYNJ9MYhZjRqeHSfOBe2sUObaF2
zS1sD/MzBoPeVuT7CCSoPIlkGhNR+vxYELXgNQWTxH4dGr9zFQk8fGowqYSfljX16/UJLln734gM
g2l/KkDYxXyAw62UtttULA1Pi8KbEO8et1FKyFTIeDHAzr2q4a00Sb+uj3phCy3D0j7a0HWo3fLy
0c+WNZYpzRgmsTe8XV6A0Wl6XDrjoRw9bG+hj9/w78FWN+asxmNLN8N8nydvkqTslELYeLJf/GSU
0Cxo8jR1W6P8fqincaf0JiaCWXWKIhObr1ikn2ec30TJ/Hx99T5eCPBBFI3nH+wTUVnToppUy5qi
yPO9CIheRpj8oVQwG929PsylZZMoZmmGKEmGtP5G9AdqMllYhim+z9WLX+obmczFXSBR7LRkuF28
ZVe3zoThYR2ZteWJsLv0xlOo/vwDBRiNt32wLk6IyaiUIaHUrIEzs8lo66SnlifhkCFO6JNxELu+
Zpc2gmSADHFkoO2sA3+EXUks+rHlWaOOU5buKRgvTsXdVG3Rdy5kZeyCs6GW2Z4dIV0ckliXBRMl
lK3uFU/HJg36X7vDVHx2u4fQ3WISfLywlxFZQM6tKJrrinHQinFtKRzapSYoHXBvgY2M8/L++hpe
YNH8Pc7qvIbqVAzoN/M/qC2u2Hfm4/DY3mCKa7fucItBhW3eZzfmXfU+v1wfW17+9joens9xles2
Ms24hoKxl654yU1BwK/s9qanXKbd5y+IaFDh7PGIJx0SDwXGA1/njardBaYI8zcV0zRJWAxtDfAU
dJGb0y7FMM1TT4pT0AMjP/iPCKEcxFFu9FC8i0/K8frML4Byy6ho3VXdkADmVrc6JC2zEhqO+/9r
5xY+tCekFh5E1o2x/hT+Pqzy2VirOz0rjH6cU8aa7PQoHDAu+7ZcrDrychvBrl2XLrpwbT/dhifL
6U7WbfVdOFbfMV7e3G0Xv/jZb1nd8KWc6tLY81vAlSgVNnv0dW5/svbtPnCs141V3hpthaLVso8J
ELUgSoXjn4rEUgluvKUwme+rw//naKsAKymi0c4zo+FZBkifOpgS4BTqIoX30jt9q9yyHI71Z5VF
w1JFjbDOVfp3SCrTwkwTtcr31kt/u+RKS2KIw+4x+clikmz/F9M7H28VAvHrM0ZV+zO9pcrb7NCH
UwbFYNyt77Y49JdCuyypIKCUXWRzTe9Qgr5S0nywPKwk8WcplV0YtShe8Tqeb69P7NIFfzbUmuXh
60JnRDna/TTrbaHG8JeyffH9+iAb89FWKZihJ9UASG16TfLSIKA2kKb6CSBC610faGs2y5E4u6g0
wCG9injJqzrPSczG5/k1RTB9fZTlW3/Ye/9+njWvQxR4cmE0Z3hBmJyygps9D6etasLFIHn+ZVY7
bnGw1Ebzz3NA8nSCRf/u/zm84ZO2cQ1c/D4KHBVqTJymdXLUlKYqmmqb72Wz9VAQFE4gj9TVRgxv
h0EaN9bv0kNANqkraha89w+4VTz3go4U3/JaLC7irCB39cbirkbl0CymyOV/E5vOB1xti3xIOkx8
MBRYIqHoIg9+j/ajrZ0wijvKz9d3x+UPdza9VWjSEPyFUzGZlBPUb6hWJQz5eJgXXejiEGWXvnoD
5PQ+5cITFhanucfy/fpPuLhBz37Bauvovjj7Y5UIXq+5cpXcBZqyQbK7lJ/Jlrg8CUxd/wB0SJMm
DnOM0erStF074HHlLQ1tu60vtzXOsnPPDnQjGr4SJ4yj0wPwcbCFh+QQP/hfzFuqGm5w1HdtiEhC
cRPPeJy2vuTFdTyb5eq+xg6nxVeoy/flj8meXGw53lQ0IcInPNclu3BCl6r39U93QXChiucruxye
sxlnlWYZUcuMG3f2JM94aKk0+476SpnZzW4XVKfe+660kSddgOX+Hnd1fwOMay2XwT/3t+HhhoLX
DHRhan3Okp5AZXSEjXC9sb7ryyeE39DLkY8pTRb9lhuKBrKcbaX4FzOFfz/i+vIZu7HxR7BVr/V6
Z3J1G8AcC419gbSXKxaHMvv6J1x2xYfr4WzAVbQxY60rKkqqXqScjOi+xgc9p1Y09JhaUAe5PtjF
F8zZfllfRnBdCwyvxyWX/pNT2gvhDmXMXWLzWj+qB+PY2QvZe/mE18eWN06ntoozUlP0clqzV1M0
QTB5j+GtdTt+xpT0a3ET3Rte/mLdN550ohCnv+Jz4Gj7wbGe6P5S3U4ObeA8c+M3XXzon6/HkiKc
nZ9JsRqrwVYG3fHsoTigt7fpiA/WXj8g39pSFFzeXIqpIJ0B21qnoVLfpalRN5bXuL1wWuDXjGdx
0bjwUxy85f8PHPuLOY61aIFNRVV0c5VMtbHWJ3IQFkCiitfYyvfgLX4IHdhUKrAWEPfBHG+39vT/
sqz/jrra1FNRwjyU+NQIOezmmee/q/JqCg81jQu36v8X+n0vwejf0ZZlP/uI4exT4g1mNtbn/Jau
FjNtJwM0XnieFZ9Fb4m8Wxn+pViE9I9WyiaMeLpV/z0k9mepjA7Ppxu1aBvSt7Bpt0L7pc1CfqVq
wFyKpq1RrmGcm0SzLNOzDuopuaGrlb1gkYtycsEit2Z0MRE5H2/1zeoq08MkACH6h/uyIJ8ZBZZ+
v716m2OtvtgAX0HMiuCfsab7+fDPzIaH7Xn9Wad1gD2f1yrsKAPmEP0U+h7WkYNJ2EOtSWHf7sWd
dCO4S1v4MXPwwC5eM0dwxOf+13aUv8CNI/s5+5qrQNMOWHaIYQ4J71P4WBLqlIPi0bTXyShoAY19
kj2axjwpeO/S32yTHPanZnVtFVapEV2ipnkoGd/gBawc6vel5CPfZt4mbLG1b1dpUJhVQinSzmg/
/lgKdok73yT2eEpeAxsLrk0e1cWTeLawqwwItkgd53Xme0L5NAdvwOn29Xtrc7OuznpSoLJux8ry
eigbJ/FuqbMsra+O5mG7a+/F0Hm2UdZs43aSJ6tNORoLljlWp9jBk/NltrHS751871vOxvQuLyD1
R9BTLNPWzzkzEAs190kJFjeZ0iv2w6N2b91Jdu5OB82R/oe1L9uOG0e2/ZVe9c5zOILkXaf6gUMy
B6VmWZZfuGRb5jyD49/cb7k/djfkqlIK4klUu/utqyUrCCAQACJi732lCN6Pa0cSgD0oJDEcs2pw
DpJ3WdQkaYbkOpqdQZgN7SUHHKOCcb1eJz54PBhykEGz8Hbkk5UQA7H0UrPYuOgF2AyCvn7o0UPV
e3ZzhyKhQ7EFU9fUr0C6Szz9agRsmh4hx4pOlC1Ic5LH8ZBDf7pSXHWbbECuTKAx6tigNn1Kb/pH
xpQAwkSwH0HVuI728q16jL+grfRO+d4figM0wPCrgmNh7RKF0+CvUXHurtC4nozRwiVYza6Spg+s
LISuiqSOXqtGlavFw9ciol+kDgJU5z1ldd0IGuOAlTXVDxQ0IL6HuGhqoDlyue+Sg03uWll0Q2KH
zIdFO7HBnPXkKE+V0dJSyMLg0Ct34yU79JbLn8eQOHSIBsTFZF1XwibpoLVT6wt0+zqni8DMDJWp
8/O2WhDRTgbFxV7JpjaooiCsAdFinz2WYi96AY+uA6J3H/JJT+ftsT93bg65/ZVUVt1GbQT6Lvlz
Vd8UEAcFxHPbpaXAIdYj48nAOGfMa4VYKeSn/mNXhhNbXBQOFQpZr65GAQue8bMw+3f9Yj0GWxpa
TnC9Uy3+0pzGaR9GPbyQFYGzw88i8J8Xr1Awi2yS+OXS0W0McB6gnTofDrsqK/MYLLJBZqVuVO5t
G0IaDTQhQGMvx48z+KXP+8dawGftNJqO9mICCrH3e0wnQ5XnWVcG0Po42mDPqxbp+3kTay6oo1nH
lNFooqOK+t5EmmR2WsS4/ytkZzOKBZSnoB5pxYIgv/Z4BnoeJVPklTS8Ad7bUUKlIDNEAoIwBClf
hmbaJzm7bbMfZpsH54e0Fix0FaBvZNhRaORrtIDNxzZEe1BC6NpPUloc5UTeIhUq4HYRmeFihQJN
8TBPsTh6km+hAxbMZXmpG/Xm/GhWfeBkNNzE5R10eWSWLq5y6ZNRKEHfAfF33oZoKFx0MOrUNBcZ
M1Ys5iUFDa5eS1cVEbVsrPva28JwvqaFUzWXBGYiMjhmmvsZWNOl6UGLG//8gNhf+rBT3ybNZKDG
k8OpSiepT6CGF8iQYYH8rQVFQKMNVO2bWchegwZpEiYCm6sLpYHuBVGIdd9o722C6nuJWwmj6/JF
czorSRwdtKrnB7b6ggZf0V9W2FecjKxfcjuj4CoJ8gvwR+6ULaj1a9n5pt303nwBP5e2ola01WU7
Mcm858RkN8RJCF5i5IQTCKDpPQSoyXQ7psumkhKRMdEscrvK1GbDGGaMr4xVRnMRGLaoU3HV20EV
oeimBWfkexBCYkFhQoOJui5eFvCLO0kuJV4RxoLFWh/LmyF2hTqZuMjMaoCgESEyo9mq2gDtGPXT
eX9YPZKg5gE6CIJXAeG21DjbCjLLGItkocldqd1FOU7Qsy/N6wqCJXMvOpJWbxK4bxkAdeN2+4GI
BQLd6mxIqClBZQKEJK9vrEjx7CDfyltRqmN1H58Y4wJThmrcIEPkKwDCyJeh5Jpbw6NRjJC8B/gv
k27VDPKs0Hk/P6urHoJGNk0mGggC+FbWSoNCVDfj3bMM4OqF+kIBTlpQOdO5pf962ywIdAwLTWxE
BlOPycX3LE8q0vQ4gEsy7bWOvsjEBtm88gAZq+kSxSVcdoscPAagc1iGr6CSuDCUZNcp+CbFeBxs
6en84Fe3+8kHcXOuS1M76BYSrVOq4poDuHfRaKrbdOBdghB9I9gkbHwfQvWJOc6DZ3vOZqBe4MGg
NI/bHurekIgfbpVS93LhG1pgzeIOBqCCjHaSWLpzkdF8KWWGP9uhX0HWBVCOHOIekyJ6KbFb2ocR
4vaGLjtD1cA88j4MNIo8KCop/2N3b/3EFnc8qGSk5qLPOPjQDqd3qC8vW+ui2DXF3+DqW/UUE8zS
Mnq5wDPFLV2xWEpIVRkXLbvZZWpbA4Kk575eyFCzRj/Aeb9cjzxv5viqEpCSTWtJymvk+TO7MxBP
3sy7TJgcW43dJ8a4q3dlSUXXLGoZABLkUHODzLLA8UUWuNNh0OfYBqEl2PAtAsF5AM5IIjCx+jxC
1wWgKpBsNxW+zZP2Cehoe7jDn0+xzA23ZhA6QyDO3667w5sx9vOT407VcxoBeocKzQSFltrqFreE
hBy2VPwNn3crcIfVIH0yNi5wznoGtYoa5vSjfdd/0kGDVAOlBCSZu7ggGjkgDTSHwuz76igB/UF/
A0gFP3Q7Jxk4f8saTh+SKJAg8xMbl7T7bvc7wfhWj3YQt4GeEtRYH/qb1QZKqej5xMusMGavj+yn
osxu4gaKCCVkFaMFasTa4OigLuoG5G8hL+j0aXiDbl4foeiBZtAGL4v6MYvqGFhSiL2d/8L1mXj7
QM6BiUyiJm0wE1oKxGMjVdAC7SrLGyTtrtQ70UGxul9s3EPBN4SDmX99m2EXKRVIK4KJfJ/V0Sko
FWyXNY8yZPx1dCzjdc8/t81BytHAaOMZNEENrwU3Z30V2qLjYG0cp1a4acsmANgKDVaGTXYJYZJj
FZiX3TcD4lQoygMe9NTEm/MrtRo6T21yRxAFOa+qDCHaYTt98lN1riGLCo8AqUQ42Rd9ReNtOKlj
7hA1fqoyECCp+QCJnkjt7s5/y9oJjKZzy5RVBm3jEw6RMspLDhE7YAghrg35JEV+VpXWt9TnJZ9/
wUVPjPEp+k4uSVFTGAshTNHnEFJXwN1XAZpLKsEcry/rX+PieUFsJR0NZWTjQlmogTBmDWzl+alb
TU9CCwNQe3A2mBZ/L1XbuFeiATuOFQC61s1Bw2uzjmYpkCI39fttbwr2xOoRgqeFhZY19PB/6OlN
tCqP26WwfynDtrYDT42xkHNyhECAqmljGXoAYBiE1C4aHKA2o5NfuUmcmuGOjr7NFE2fcL//DxVQ
T21x1+kRGaK0WpAN/UBUIDyaVrf5qS3uQhYOlj2aA9AJOoRtdtUe9AEuibzJ/zuFdZFn8OA7MEwg
wRaDY+JPAM6fl4tfBeCcDO116CeeESE3rhbQr4Nq0rXeNs4AZPL53bW2gU8tcHEZxQxzXCRc0yfo
uent7BKRMoHAu/mHgJzNE4j0YCGEnjtg7tJ8Q7JKEPJWq+hEBVBR03Q08encOBKzj+axN/Cg2kLB
xXBJYG6aAEIA0EvfDO4AaelNv4H2GzpKTG/c/42mAXac8C+e009gPz9ZrJJCr6tX8QmdP6IxC7wI
I+6daOdzNT9FNz5USc+v3WpkPLXIFvfEIg6aySpYJ6getDtWQkQq+6nfMDpMkAsH0dd/0x5b6hN7
jWIPiwpFv2C+oQD2Q9Mj8RkvLKRpFp81J4guW8IRcqGRKhS3QZS8gvRCgwosRBy32jYLjC9QXZGC
1kVHkmBDrOYaTyeVC5NIiKlTNmCQ8t52YrdY9pE/oPk/zrYj1nI5pvtB+xUAAKgANLAToejxoUe+
M9tiqaDNFyx30yball7jxphY2jqzV6A/SDjKVWd9M8g/K5eCAsOtwSDg79Qj+/Qzs5jh/AalXovt
EfoC51mNNATFFnYlw4nKzasuN5XZRHkVaGQ3uoxCEKrgihP5EAMNr+2g3Yu7FVZtosKjqBZoBIFl
fu+wBHQoWQIuv4CmX1rleZq2gkEx//uw508M8GFHTs2qtOsKLIVWAH3tq+QGzJuQvXzFZEO5zjN3
EGsUIcBXY+qJWS7UZGUEb5HbKpjqm2R66u2XrBflcdmxeW5oXHDJcF2neOlUr+jvnyhzxRcTWa4t
EbJDKGMSFMk+AOgNozYkOYOYU6+UnkR1V06fBIvEFoEfyYkJ/shOl66bAMpkPYYxCLe20xb6jT8y
1fnZ9UxFcVkwJP7UpnJZJnkJe4QJCvWIIqmgRWU1SJmAOMgg4wSXGQ/Nl1qJQvB4qgKjBXH75E13
jQvVH+1yYP3jbmihV1PYObXidYyeTQNGyULf4AeNH3Ry15apV0GeDg7J9zrgwCPYfYwZ4vYypMqA
Ih9CX2p+9FXmLhDALKZbczqmk1ALaOU99e5TOOes0DujNDmBqED1jdgXZcN4JjwVwsK2EvrqACFa
iA4nXenbnXYX9VvomVbLtyiKvWZ+sfvxF6Lbuw9ic3dyNOJ1K6XRhLlhPRTqMzQCD9EXcm268a20
V5158cjtv+7W70xyZ+MkWT34GUzEHuPWar+Myhezg5heku/NGVTgZu63YI6LIadtAj8UQnj1/Aes
uYOOL0BJBK3CyA29HzISnklbUdhv222RX5aq5pREdFC9FhC5zaucWuEirCRV6AqrbYxSyS4iHcq1
Oho/IZ1eNaGfZynkL+dNDznftkn2BVoUNEheDpAkjCegMIcY3aiQPk++15162Y2QJbcNL1Frvx6/
0WnwOl3dNiaUlvs6AObvokg8vegu7FjfFUpz0WSgyBLoo5GVQwPwcBlt1iC5wKHEnYS2pjZLnEjY
vFHtSs3N3DNqfTcsr5PIyXEuytBkOQBxaD5AFRuiynnvksKxHqHEOYN8CVLAX7KE9YtO3TZvoQJ5
MO+a9F7+ZKduB34nQH9NF7rRoIJPIt9kAqOuPEKHexf2yJ0p35XUjXswut2h0DMWt0W47QrIqmY/
FqhAJz69tMHZhYwQGsSi+rFAr13+NUzSzWztp+zQA24OXUbF1e7Pe9RK8u/dxHCvRgUE5ejIi+qg
BN+vQZ5jkDWRdLhMSsXR2heC3Xve4EqkhkG0TRgqmCU/EAIkjdI1ZZbUQd1slwKIhtgSWFh7L74z
we3StAeKFPWs+hXRoIA2Obxut52nAqYvXVeCNNvKloT8GkDI7BWE/m/uKawhbzEXfQpQT3nVx4mX
mJBk/nx+zrSVSUNTjop+ds2wQUfIuS9Z6gTEvXkd0J69F1Mitc6QF6pX2x1oy8YR3tyqz2pmbrOw
Ig4St1dVQr4n1gwi+AJOLKn1hT3Nt1M4RW4j61soPta43UM/SybuYOeV12idB4bF8iglle7SuFS3
MUh4HFIm22QMAWWv+9BJqhmUQ7bc7ksa2n6eg20rLMK78yNeQ6VgwIASmgDngqKAm1bo42p1KJcY
8R9o4KGDyDE0oKFr66bUUe+zHSRwL9tA1rZRh5AUUNElZqWedvoN/CVG79VEnu0KUaokX+pa25dZ
gWfmYmQ3bTIRF/59hQPBhLT8JLlLmBw6Vf7X4bUGJEFQ20eXJYor3DyoRW0yeoE6sPpiN/TDPYhO
QHk53Avme2WsBgg6UGlAid/4UASIaV9qI2nqgIAjlczQfm4cu1y2RH2JZfWqa9NDnU07rdM3MR0F
O3aNycAgsKviiqMqH8i3jbGE0jBoC7FjZTAP+qDRmv3GTy6L2w79npbXedCIikbwHyvokfys+NVm
3iZCgMXqLJx8Bxc5lsxMB9nEdzCxomW3bOvZY3zr4WHeNr+QM0bTLvrUiaWhVY3vRpakQW4ZgUNg
q/mnLiIXNk0umPKtZfzrbJ/6O1NclCeakWpqClNpo7kQ6AbnnDPNgv2ycsYCl6LKcFcTuFz+gpwY
OfoE5gVGNBD+m8t0Df08B9QjN+o8Pgv8dS3snhrjVkpr5kVTMhib93QX46wyHogNcnHbh6t4g7Kt
y71WA7O2pM5506Jh8rF4RIaEgPYDorsvkgahX0oDmge2JaKeXQv6p0PkFs0upK42cwzRKMMDAVui
g7rc9/ODWbnUv1szLrygz0eVswiPmgaQLKisl325T4rRayLizPEgmDqBNT4DEilKQfUEU9cOzaHs
7gsN1TWbOiaN/BnkM+fHJpg/HreZlQCBlB3mj+pIGE/3IC/516/jp7NncBflRY2QxmVOaIBtT2+L
zbxcWmXzb46DyzyEszbF9YA1GkztoOrSsciz3fmpEuwmHocpRwuo2MAJHtCl+9JAAFWDiAxAboLD
TLT+7DNOXmwDVgM6eQhDCf1qGqgBgilUz6DRXd0tne2fH5NgnxpchGhMpW9SIFmCooAeSIO3Muj7
rBwIx+bxVywZOiCcrx3U3ALJeTXOdaIg2YEdlEUD9J0Tp4cstikLX+Hsb3FvM7gco1ojuAx+eAFm
CUSgbAMrFeblps5sLytuiUY2djR9DvMGsh0zvc7l5BKKwFt7SO7MMZWdDD1VAq9cn963D+F8v1qq
kYw2pjez6ePcpxdJq19RS3PV0RClakW2uAlO6xz8wSNsVeAMtR35h+R0TnsX+foOcgXS7Bo3DJ4L
fPn9+ZVlIfbcbLMQc+Kw4ZRB/zhRcbmX6W5mh2c61MQpCiBCyg6dkIOZAYRshVTgvOux6212uZ1C
pQjaOTVGHE3QZhy+JaKtuGpAQZeYDCo4BTni9yPTzSGCwi2SJ4VVOWmHpHchqiSsmACvDmSFWfcm
yNO5VZOa2ERjU4ZLHcr9g2V5lVCkQWSC/fxkfWZ1iIbZSJHFltTrihTfM3kSpA7WylzvhsEtBVFa
GXQcsJH8yC7pTr+Ub/R94acb4zbczJtoL7kGRN53A5jMQAiwFemXisbIxTElTiAXmcD+gGphGnld
mAmcba3kQ1CIBqkqgOioh3ArVUHRDySceGQMKIREhsPgSKC1+gYy6A0FXftehPfTVnY0KOfw/EdT
HyAhfGWiAnGtWqb6z+cdhJS8aHJBdWoecMo5063ducZ8MaWuVEEfgf7IGkcD/OUOAnQMpb6g9iXp
ji1tF+0S6h/yVo03IUUFDlJ4yP0TYTPySth9973cXSw1aFdBf5A9UJZNGCgoFhXH5cZ6rRXNh06Q
VFhdEQhBAssNlBiQdZzThQWym5ZBmL2fbFHZHvBkp0EToupldyK2vLXkNhOe/Mse52QyVREmlj/s
SajBJTfdMfQG+HV8YHKXIkYn4QjZXeFk61K9mXSzhUWKXDr4sNy89uihQw8BvUSeZgTW8nwsX3W5
kyFyS2hNFpVR18SUJrmrWS2YAOrPUMhwdAl6r+dtre1ZtI4xdjFTRysZt6GKaEEbq2xDryZ7GHSI
1DWRd94CcwDuZCL4u6yZGzCxD2wDcqPrrdRJdVAtO0rjRxXvZ0emqSaws5ZMI8iCGJDi1JEg4D2x
IbVeLjRtUMmBZnPkJpXLkmmMlQ3aOLkrYvJc45F5Z5BzRVrUUaSgCvan66Pd0gwh06veMS7DeTs9
xSCOEA1zbcUgsgY+QZARfeSLnNMszCy1ahACmVAwcoY74jEqAMQl5A3zo5Bdb+UyjHG+WeQuUE0a
lnJtwSLU1nZDCUpBCDEgxx7kjwkYHNlQze+thzKGJnio/y9T/Gaac8+QxFqchwUb7OizwarpwQZj
44xEBz1K99Uh3ouuUqsh5nS8bAVONnytdOCbJxjvghuci6KgP30tH6e9sldcxgNQvog4/taoG99N
MRdFAUweVeQg2BTPbnYbIz8QXxmR0z8ZaIVU7xmzC1z5OPmlP26RyPfD1p2uVMgVClNLK1fJd9/C
ubWUdn0D5bXmtaWuBHms5Y3XzZE8kR0rICKqe/YuRG3FHYSaxitprXe2uVgLrsxqTsApFOg3kxej
acW6RqODTzb0KCKE/l/ixZtvcWG2Npe6SeayeU3cMt/SJQdkDy5j94J0iAj8Ltq33D12pFTqYhND
q2XbHZTWXcgkOowZVoOPtSeey+eB41jOwjmFjdk1nWHXHFu0tmt+HYiOfYGP8FVsdSoaJHxhKKwo
imvjTppK+bquoWFgmlHjg89vZ6ELQXBaidbs9ecnW7Maqtia2D6BmMYOAPvGSYLogvGFoaT9kAn3
Agtt5yaUiz96iRWLVfgIkzqT/Y4Rr+DaB8lDfRsidSgI7msn/+n6cZGnB0l5OKY1Ik9xb6kdxEEk
JzT3QOwJ8hvM2c6Ni4s3SjXMY9dhHmUwOXUB3VKfqQQIuwJE88fFkkE3iiqLMaB6fpmszG8TAyoz
2gbvVS+br+sxdELtHl3WEBzqnVppicBjVh9Fp1PKRRQZHjODEp1FM8aIlvi99MMESw7TUps3socW
YcAGIuSaN6Gbmv4S7aFhU3wV3hZWpwIoWEtD+g7qYNz+J1SrtDFq2G2B9TehNhQj3LyqZ3oRto3A
lVZX+M0cHwoGrVND2WybYDISR4Zoj2rGB6XYVaDNBu5BSQp/HIv783c9ddWBT6yy+H6yP9uwRQKf
YL3trRowDrpsa3xtr3qIzu5NdD4d6q0WkM/UbXF1ng/9lvjRFZC7+2Sj357/ltV7O+6Bf044HyvC
IS1rRce3KN+GnfmZ0Rkavn2D0qFbfPsbXXOisXOxIjG1vjFDLDCFXina9DZdBSkjrDHjygAR8dFM
ATKK/VjUu70a9U8GykWNMIEWR9tjoCmCYgmCNPpKpp3eiLbz+jXlxBIXNnIjCxtThiUwx7gqnkIT
Og1cJZgZG9xRrkELsuCK1LrRXVc4zNFlPHWrR1R9RQ9BkX9zkaXQ9TS3Esw244bTQMupBfqmDUS3
BDZ3HwLlyYi58KF1WqEpZdcEklZ5MrUdtRYykTDHOGeDu4hUk6ZJSoahdH58r4B0agK/Su0wwvlq
Y0UgQ/8V1jkIXb7tDS4YNSlZVHV8nb3yvr3GCTBd6DjXQgdbM0ATSRI7ieIKdqRgzVQOajqMk0Rn
G+4zuspG8bqHaVNcltCWbLzBZ2Sf2a69bCHHaHui8CtYx9dj4iQwSfOSINwhHC5W0PRw3lpEtSWy
wOL/iYUxjbUhlDGlIeRQExR/y7zzBRMossGFGEVfRjnVYKP4xJR2Gze9Urah940x66URtF6rx3/T
Ivuik1FpqdokVYd5k29k8MJOO8Yob12bvoHtNnz5G2GU7agzu+E1Bp1YlLS4Rd/ga4xhnfK4OnzF
hJaKWx+MQENsQftgU3k13h+m4FYkml4upuDh0ZUtOzH0ZW93PyytFe0AwVZXuXBidlPW2/R1q7Nc
Uu5Nj+YlkF5O5JY3tlcIlk80IC6yNHD4Ylmwer0kedDp+AGNQNENS1l9C7zFEh6+RmIWh9mZTz0L
+u+MxDcLlBt5126lhxlZwBrJl8qPH4RCxIIrFY9lC6WizAcWxdIdbrFuHkMht39iglcgNgldUepl
PXwR6PnoFrDDfNtAXs+TYlIIR+rBdMEGuez/zpGz/sgB8cGfdjg3pJLUqbSFHbpZNro7BtNXZIx3
xr7cS+JO0XWXfLPGuaRdZPUQSpSlWLSN7mf70Avvf4oZmNflUcQY9RrkP+7vN3ucT4Ygn7FoDXvs
END9dlf48VW4LW4Y66kWKK69L7/omxR5jvBBeFdad5k369zBl5cgnbbRux5oV/VOf058plU+uWhZ
BHGwJ2KbXxMdYYLSfy4l30fQzVFIzR7mGPlA76KFFOWY8iryE2RSOlzKHdmJhLSSqz1pgAMzXDCa
XD4gRspyseq5HXGjKIZjMubVpoqoZw7mZTVnvpEX10kXXVjK6Mmj7tskvZOX5Ragj+ulC327WvBS
y7oHOx9dva5vI3kStQq8vj8+uMHbJ/Izoxa6JJX1hM1UKvuxyADQi7xcupbw9CoHP8meuu6yTIbt
+QNtLSKyajS2MNLeNl9NnLUO/ClExgOlv+tNaGJS1Tlv4ZVJiR/ZiQl+ZGWngpEyVXBwkdZFe75P
wBGZg+CrT9Ft3fhxgnp3ij7d+nqZv+dGsi/jFK2suxlN0okFiW/DdrRRv60NSNWGTqH2bmzXG5ox
neXvJEJ6KnuIIRcr6bc0/F4N4EOZoQNb3xglFvWrbESbuYWULqRDp8rTLeiNQdKqsJ0SYDNpb7XG
JiZoxux23QQnlGm1IVLzpJi17shhvFswKSAF8Q2QjUT4+ARq3HH8qaz8qn+W1OOUAAjeXahtUDY7
uZ0gy1U57TJA/JS6UvRSVCK8yevBeG5SuYdlmUv6IuULu4eQwNhUoBaNPeKZKTioyV0JOW+2o6bn
cUe2iRd5mqMGyeUn9bY+il5Bq5v6dIG5mx5wwQqkSPEtnc9wPXhWAr8nOxKqrMUOQu0e4A4FdHad
5Fe4qdFR/5f78hToSxpXpWHNP/NRCzKkymMW6D+1WR5E2iyqYLPwzTbxqA6txgYafhm8aMtEfPQd
iBOOOoQl6COuZSwXj8YKt7iQAUWzd60KeQthPBN9B/fsBCOftkwpvmPIbN1FGfK2leKv57ettnYy
nE4td+p2YTUOhE2tGijQTFu25dfaN29ZU2XqDYdoj+4Uym6h7LJdeelNcpW+WH5/MGtHDuqL2u23
7ab5Krp1rOYxTj+MO6CxCAMtILmMA3P0WcUT95zC1fHW7i806FapoiYW0UxwJ7S5aAskl/9wMrzy
nQVvDAqo7GsmWRCQ2bSe29jcgayqSm01FGtb9eSSDqkfltAszoc8QigaP59fZIExwj1A5wrnodIg
+oMEb1huiR07U3TXSAIzzB/PjIlnzQjlUZmnBRNYhkpgz8c0N0E/JsInrA8GAC8UAfWPhPyZTHqj
iDCY0ngpwOYexUGrpR4kx89P2mpSz9TAUQ+OZVT5eSxPpiRlWPQ40CTFgZ9f/wSggoV7Rw9IVUiu
9Knzip2ESsN8F/u2NwfpMfqRuvlepJLCXO/DzILsD3vcgKAuf3xHgBZEyag3QZbp10YDhfjqcz7e
dtJzY+3Byieiv319QpwxyB/mSxNJUhbDINOcUD+Vm+IBCa/aRW0u/9QCWBd65KI7DlsJElnGPnJZ
sdlpMkiI4AHiqK1jAznvtqPoJblWKTPfZoLvGcWOGUOlx4dRSKcwicfZ9LsNeG5Q7cF977wLrMeg
E2vckZfbOH/7Gdbii2XDtB+M2+Gr/JTt2AMow6vLERhcdW6iweFQz//Isw0lnNHUEgPOfaGAar4/
WrtwkwStH31nF/XIiwNFLH229haCvvhfVpn7neQeIr1K1Fkm7GQPwUCM93nsKZegkfTIgMJv5IlU
NVZfQ6cWufAH2Is9phHGme76vXlPX2VblAMUaczDtNWRF0PKY08/QaTXh6yJYJrXXrSQnmSABlDD
4uHzfrxaO6XQcLXZi5Yd7xm0J1kPgSjduHp+n5hhPz+Z1nYZpwnrjBtxi+5OqawOkZRsz3vMmg1b
UYDV0lkrOh+kaNEspjqGSPDJmZOa2TaWyp/l1f/+Nv2f6KW6/rntu3/+D/77W4X3URLFlPvPf17V
L+UdbV9e6PG5/h/2T//61ff/8J/H5FtbddUPyv/Wu3+Ev/+Hfe+ZPr/7D7+kCZ1v+pd2vn3p+py+
GsCXst/8uz/8x8vrX7mf65fff/tW9SVlfy1KqvK3P360+/77bzruFP99+uf/+Nnlc4F/tuvy5+4f
7nNS/L//++GfvTx39PffJNP+L7BA2+jJY5IioKTCmTi+vP7IUv4LgEYEa0RtKDqBiu+3f5RVS+Pf
f1Pwrwy8jmXIEoPV2WZknV3V//EjFU9XC63KAGrAP83f/vzAdyv1tnL/KPviGiKitPv9t9c2vdM4
juYjMJsSRQaeDwJvvHuQOY3rOW7lzSjPB3QQeaXWIk3b9bGjzPGVOZb3STUWjpzm161Cv1hzui/i
sXQhCSz7TSPNGzssMo/UVnSnLMsVFM9Gt+vGC0lKNJ8ocXslRX3kynV+pK26my07clorvdQGYE5V
e9ovqlY6Ou3cWZKPndo4sg1EbNmDlFSvewikSPanZY4jSGJbJeiYjBgdyoruajbEiMtCNh3a5WRD
1H7cGx19MEad7oYs00ALFLdbg15nE90t3TXW6V41QYapElcyZ9BoWm6etrsTH/hjit9NKTYtN6O2
qqq6iScs5Bt5oKpkJ3WrSJa8AVeyV+eaN7UQyKG54Ogh7Hr7wY5tQZQZxP0frzmRORRNGEnyZujx
DC2tBYUlsjynRc8WCKJ94dFKYpdSs3DRQv5Z1wqnMZLjqPR+1Js7ECx7oyQPm0oxXqjVLk47lru4
ATXwotmXdT0y/UT9RiKSN+lj6kKt7gvJ5k963HphVd+YarnRRjR2SthqTldHwRB3B20ZPodae4vu
9iCNw9yxEj2FXnT+XYVMlbt0/csQlcVGpuBsogmOK2tIvGywkHNQpSu5jzexDMH1KNQWNylkp2+a
TWQZaEtfyJ6Y8j1VCygsKWiyGSqIlKvfJlBzWjXavVh1YeyLPW5JzjLtqrwRIVKwkh+mHZwY7LKn
4oAw0MePn5/EbNWQyCghibJRtHh0qmwJZij6aaX5nPTG5zEeMfVRkdyESRI6U7bcgOJ5Ly11EA4q
tAfl4Ta0jGdVinxFLZ60UFedQQJbstVkD8AJqo4ek2dVHreSbN7N47U9D64FPee8yoMOfGFxdinT
xGv7YgOy3ztpUh8XULU5Zh0G8UCeonjZaE0FNHRu0I22qLZTa+ozGG/QXNBf5ZlyX+YtjJL0ug8B
h65K6y5CCmNa7Cd859Fss6BP8s9JZDl0Qi2+Lg95P+wKMl2augxyAFkLlirfkLw9TAmIFOTqqI3d
4FcKPr9olNCtFwNNA0rpyNa0yQ0ZvekTHodVmQS5PiKdBeaKPrvqltafR0Duw25LMsnXmsTvJj12
8rmpnckOO9eOzGAG+MGdzGVPx7kChF0BW2MMsBGUlf0ITe9KUTkGYNmDckSfjw/ocEBt+imrb9B4
s62bFGSD2eVQ1p/61LzBzB0WZPvHOtsPUe720eTr4eA2IyoPUYZatEmcCmhBIn1Zou4itx9kA5JX
zZOG1+4S+iS9ILkWyCHyRsUu1kZ/rOOrPrUdStLLvgii7m6R4sti+J4tybbQj+oy7oy+ATzwIm91
gMS/RtJFaNpuph/rCfJEi+mPPdmYk7wB48veqm6U9CYC/iREflR6sZHOsdLEzxrDKciPXI4CIEAP
0DoAcL//SiWytUl2p0n0UA11MIfNbaf0rgY2ZBU4h7lF/kx/IEDJAyzuxdGxB9u4kYJpKUodEzyM
I3JgtVFsemzMvJCcieielIPZcNHQshTt+9rY6cDdj/GLXBaB1fQ+xGL9lhTuIlXwiNBHMtWty9LF
ibdrJdz2CdCfqrot9TkwqscQWk1KabtksdxE7g+JDlZm+txJDaNPdHu58STUYpTZ8tIxf1SIvLOr
NCgHVMjlypUoEigZQMIDsuPTXT+CruAV7l7sW9Le9XHpqBBh7fPLJEVLJB5cU+ZYRuaAALoC7q7O
ftj5FlrX6EIvnJx4cYw/nBVOkkGjr3AGA/7WbJaucsIE3gTsaF44GWRgTGUHARMA3BggaDfTDqlI
BDV7K+F30z5xtGIv4//tQ5CDh9glPR7pLHztwkRxqsb2w0+gAzDzi3z+OiPP/FWaDwM+adnhvHei
5lCZrSPjc9vlANEzR1MgdkYRvAAbSfB2otvMnhwF/3OgW6NFdoOApEDZSvhdgq9q7W2BD4zxZk+0
QGNG8cdGLUhwlNb4f/ELGUyMXews6vVYSs48PhrWcFCm8KgpuauG6MSYP2vz7OKu6JpWux/D+mX5
/8x9WXOkzJLsL2KMZOeVrVZJpV2tF0zqJYEEMtmXX38dnZlzShRTWH/zcvuhzdq6W0FukZERHu7k
VYyGB1qWmzpWHdzi0IT9SKPaj7pnrQLA39wrYQpX7MjyczVkULcAMDS+4QO6ENQCZAehN2opWBRx
ECTXFqdWyvxc2yX1/ZikXgVlY7PBD+BQ4dGwamhrLUpHo7JrheQWfOXUsTv+zEv+0um/VP1WkWzU
d+U3Gwchyl9Ahu0M/aEZ7qN8K+HJXTW1S7qnEa3H468wPKjFSwk6wr5HEIHuA+u+Ngy/VJKTrJ4I
2Y5RtQt1e1shyVzYwo2F7vLmzaT2oeoiPwYGCs4BckMHm3YOVAVBI3Fnjz+jqbvBehW821qFAXpM
gSY4UGxJyG2KAcDMJt+KFgs2/hi0u5IWbtE89aa+xYUN6ghjUxfGpmvBuZw0jgnnHQ0/GB3fI/Ya
hr9kMHZVbBcNP3XppwifefppdD+jaPCUuAFDDLTp0EoYI3dC4WGTWHJEtRfykRTYlHCFUcU9pQS5
av4eJ+WehBmKfu9pa29RERxtXJtKcar7F6ICxNo/hOof3puxU5SAaecw3Twm+SaSYnTrG77J+k2r
cE+Kvzi20SN/X5rMj1vFs9LHqhwOREc80WXbKP+tpbds+FTom5J9mgSyTHGNZD9OH7SUgGP7F183
S7YtNnUR4pD0qJMnuEByP2ze4xivV+vQRbojOHcrcLAoKAAIYTulUfstpUhxvoTJJpNeJV3LHJom
HmS1PHOoXEvfcfpR62g1R7xiEfNQmAe7sBxEvwGz8hc67ArxW8Hcpi0YEYzHEQvV2MdOPkTpTg3B
KF6/6nnpFGYRkPIkFdYzGBLdOMR8I57IBXyMbQE7b5XbduSh22tuOERQeYy4m2uFy8a3lp+SVMKO
T12pG1xL9u0S0a58aKmEtF3mJOTIcX11Ru2Q7MibxImIR7FtSHPfZiCyxIFWqj99wZ0+wcIivZyk
TtFhzJlfsG7fjeWjXPyREEox/Vhbr1TeR/3g2Ow1Zk+xPjqRfGNRxU1V7iZ5D+nwDBUVSCHpftqK
m67owLKsemUAofusqp0MV4AA80uWc5DYBnl4x9Qf2ZB4RX6fpoehv8+LJhi6hx6ntIUCQlK+CdPa
dohFlFj6yEqoeEr1D52nv5rxPS8eMvkpw92iJ6aT5ndjeDPUEm7KX31zqLPEFdZvkUPUg2m+RKTC
t2rTh4Yd/F6yGQwRDPQQV5KbRZaTsY8Iw6c4mmpyImrmT/GGwp4407Y1KNHk9J4UMdqDpU3PHyLU
7KSiC1L6CMJ/31BLX1cVv4Y3p7L2ZvWZDwUbR5aaoxI+yZGEUCF1FCP1xiw9UJNupVbZ8P7JhGgy
G/GysZ/iEJKTTeaBsgx8RCqWA3mHSvKqcpNVkc8FCF24uSX1Z12PaCusEO+CEA7RUJzjAZLKftPe
dFYLR4hmTuEzgIqKHtf3o2SMW2LiraSfMlM5CTV0RqJsQa4QEOup75M9k7V9xeqjPcLHoDe5K/7k
OHtKGTqR+US6D6IdtcR0CaFOm71whGNq5Mj01Sjg7NTeZT1EbTovqr2ofxBYkxxkyF2z59lOEZUj
sPQljVy17bwYp82ob6sB/dz4TGNAmtnovE4AZJt7EKdwdE3ctNGziQipA+sLMxGe6+CMLG8hmDMi
/tfBLZE7hYrursEEeaQVjNIbnxR9U5y07jFSb9hwr4fHPH7TzXepv4N6oauDpVqVniQLOTP9seoo
Inf6aI7JbczwXChA7No3jsx+SUJH9BOfeCM9gYfP1yzfQC1LD71O5w5FTR6HFwEUxOz92EBh964T
z6lueUNxqvCvIuNFrZsgRN1OyhtfsW959DimUmBkj4NZfOC/ewb/AQW0PpVREbSd3gwd3gR2CSnH
GFwSsfZWme+5Hf2QrAwdF/ymMfG94NxGiD4CxjkyRHfx8NZoeuM14DT26qq4i3n9ZnT9Blq5ulNL
2V1VSIFVhlvVaH+CkO5HZpoRnmYN6LcQ3xpadiBt8pJEPXWQmdfQp1p/dnEL5hbbvDO66EeXtcee
ZZ4eGzdFvpOB1y0idxw7vx7fRHkrZ8SJ6Nto6A5lA3Rh75h0k1TPeTa6nQk559oF94JTFB6RGq+o
rG2iFX8U1qJTL8ruErAoIRjwSuOtrN/NESSgQ7G3KrJDwhdqPKNjpRmMsBetkH6PBqR/qappTqPY
IFOg7T1NnoamO9rZw1AfmYIgppP9HDFELfODyVGqzCSG/4PS+4B+JIufZIGW5+5ZbSLPtFK/T7S9
TrvKSYtmB1LzYBxkyAlmvrbPubIjnG6SlPuZ2T1ikVa6BeYpViRV0I4FuhbUwRWZzJN/hSXZmtpG
WmCUqBcXvWuhwZ2AUIfi0XY9V7BmapYAzAee8ITA1Bjl98kYO6JAqC59KFWyki6YZzS/BoV0Jijn
DR19h7M6sZrLEDkqEy0Im8aVxl+D9CsC9QVqaA5Uhh29xx2GsOn68C4gUHOrs/R4L1JDitElGoAW
FNfLzQRc0w8MKtDFbmKAmWCV/PSlLb6Swb3okPqXadW2AfZA/myOvgL9QSgphE1hZetYXXgMR91F
xHAXM5Skq+ik6kBUihwxcTtFcQdCkl2CYpSeIQ4C2fj1qVhaabBxY1dNvdrIKX9PG1iEDTWNMg1l
YOTC1E3ToRTS7sPk6bqdebp3GvaZHXtWybNDM0EJKNUCkmagK/vI1zhi5jW8uYH5RrKFBLkZDERS
AYw5RuSpT1cKrStzZc92DbJIUpPUGIOpvvRxvBnhshERbpTx4fpkLR2K88mapfkRDPT2WGOPDFLu
sXH0CbhAnMhCL98A8a+sQaGqlX28bq7bvSgbzSdxdu7RXDoaBcUkll73J96incsjm9qHZ/ZKN/LX
4BFrazb9/VnOivQ4IchNaEFVoTExbA6qTr24W+M2XF43A0SXyHaj43lWkBegH7EqLdYCO78D1scb
qwfE6V6V765PnzIvR31NHySXFBkJchvsmt/Hkwy21RGB6dMMY8vzn3H9AOEjJ0lKh1RiA7iqn6T7
oeodm+yp8WFnoC/shyPp8V5sMghhHO18yoY+hPRYSMdEuZfblU18mZ7FQdRUFWyFug3Wr9lkZF2a
qnGBb2xw6UYtc1XpKJF3XQxONK4oQy2u75mtWXkOkHU8gVTYSosnkd0LjphLWdmzi2flzMbMgeVh
3XADT5SgAQRfBejfzm5CfgM6UfzprcifqrXTeYHW+1rmqZ934k8F1e1s28og6dDUgWtBftQf+9jB
FUI8dYskC8ST2z0/csWJtlP9D9kpKPde32UXSLwv86BqmcRwoIwzF0xLYorjUjbYZZv0lPntFnBy
dtLWpe7nfSpfhvCbbEIs5pJGTG5HiFHTGlcVkJ/tXbynG3PT7MrntXrjYvKaYDo11ZJRoZj3WkV0
UlW0YIl+tJ4esH3lIHvpIhrO0UVsbovncDe1f9Wjb74IJKDAzrc2r4te4j/f8DXtZ86olcZcTXp8
A8cD3DTGV9oTB/nSqdjzcn0JF8/FmanZXYUSAhdh0sIhjT+N7i0EDKKDAN11I4s37pmR2W3VaAkf
IGSL8UDbVdLvM/3juoFld3dmYebuOFFAAW7AArLQ6JBDf8NNdoPH744dNa8/mH527F8gan1I3Wpv
3NvbWHbK4PpHfJWtvpeb4M/OPmJ2ZeHxUkt4jU2bNLyvtiBr3KnbyJuaPlu/PqgbaTM1ca216y3G
ced2Z06gAvU7FSYGryEP5SEfNLHnT20W1a7/Y72Bm9ZLf68R6K7t0envz/YoZDmpRSgGq4w3ACH4
Ogk3dY2nKEtXpGEvQO3/Ovz/PpLzciG3oiit+de8Itlz4AxY/QnDRtzwUN6s9Sdf9PDPzc2uil7S
IkF7cEAy9V7tRs+W69vceBva27AtnLzB615Fv3cjj8i10xcSInNB46Bofl3fT0szDBS2geI4sQii
4u8zzOsO0nM2YoXa3CF52PERZB7onU/ur9tZDLUg+ayBGQfwUGBYvhuKIlXtUepAjLePH+hhIuz/
qTkKnqxfwJU15Mjiep7bm02wPaYst+weA/OM0pn0NAwwFHSoE8Ce5P2T0O7c3Oxa7iCEFHV8QKwc
xXuVPWU829bD0/VJXHJxZ0a02aMiQuu1KSSMadQkiJhByGyN6m2albl3Obcw2w5sVI3IILDA1Kc2
/FOXUZCqpmN0P3gstkRfg9kv3Qzn9mZOm43JUNIe9gyJ7KP0vsurjdGdrk/b4vP33MrMcZd1rxMm
4f7R774Ycu7JZ70l93QT7/hO9lI/fgxdeRNtitfrlteGN3PWXa/15VhjVxgtOEiUwWG1vmUkdK6b
WYwnzgc4c84d5LMNaDVrgXXTNkDhTixA7QH5oT343dwI9y6uB+IqHn2rjsUJFCGbNTD28lC/KHoQ
0lyoVYwiSstoGqpp7RL1uap2Qnv8GuZf4Zv+V9TSN6TTVRTU/4f4pgly9L/jm9zmE6HKv4BSExpq
+tf/A2vS/gvs9QZ6guC6ZVs1sSz/A2vS/suGv4W0KIL2/0Y8/TesSVH/S4F6rWZrpg4d+S/E039g
TRZIkoGUAoQD1LPqX6GaZt5EM6FpBNk4y4QNHQCr7z4fqLquaG2UdnNhoSyjOZksfKtZOWTzK2xu
ZeZDUJYmdsQSFvTSfqoMQHkYtYrVV9Dc+X6ZsYEzBv+vKZN5d13YlHLVJwULlMENN3YA/kslAXv2
6PYv1V3k64kjAVN7ttALIKYFo7BlgVhQByM6mBm+zyDtQM2rxxULysg8RTlYd8o14fW5y8e4vpmY
+SilIXESxyUL1KpDkY+5icRQSAQQoez8TH7UjJVQYG1MM2eldHGeG+FkEPRTqdI6Y7MSzF2QaszH
NG2Zs7gRSPHIrHSYQJmRPRhu9xzu1QhhXR5It/QYPna1T1t0heRbfZ+ik0+7zfWVpbuImOcfMYt4
BrmE9lOHtUNtDS/XCBnXPHcYFJmmpx3xpc5H2dW/vmEu3gdfVhWcexxt1QIi7fvQed00BS1gdaoy
ORBIKltnugTAcyrtKDirvWY39S52vxBN/v1JBLZ10ldB++nErfrddhuGGpg8WoxYzo4QNX2WoXNv
cgBThLJSHJiGcR6ofA1T1y2wnGsA+c3FkTKoP1Vh1bAgQtGvOXD7I+EP16dywa8AWfYfEzO/gjmM
QK1Tw6/IaOWqVdR+/yQsO1r2j+uGFk/gmaHZIbdbIE/Q+MeCrDHeyxLAyAKYCDTalRKPHEkttioV
3nWbi4fwzObs1PcRtUN7GhwbwFXdnVJd+T9amG1EPalQ/mIY1VDVThG/p/H2/zaE2SEPw3KwcwND
aPtXqbstjLWmvuWz9EXCTgA+J/M3SwxRM42Cay3oA2Pf3DajP9ymXuZCx+UGvZnT47C+1YF9RNnw
n+zvM9PTnjnzYHped2hzgumyqAF1k1UvL9v3ISFrtF/LbgqkZtArwKsMpanvlrLckCVoJ7LAllqP
Mcnl4xOQJm5mA24//lTSX6D/cEl6sjFMDYAvioqGVDDfysfN9RX9ouW6ONVn3zJbUivL+iEF91JA
Ck/b4y73JReJIjnIQcOzltJYdCFnxmb+GQIFAu8oGNOgy2pbpQdmIGCT1nIYa2ZmK9mavS2JCvNb
2ymQKJZbZprHwJZ5fe6WDjRYmzSwZEJ74kI3HKxqlSBDh+PWVaekpT7q1ysOcclPnZuYrY6iCMPU
BUxE1VbRElTo2kOB/H0bKr4CZsmes5UjvjR35xZnS1S3cWT0NZbINj8bVMO18j6WV0Y1/Yz5niOg
z0W4izqB8qXhdHbSukJXAJPH+sht20P8Jd6lkdY7pQ6dG5E82RFSoteXauliObc4871pbVNaotE9
YBBL0sNDlMBcfJunK+/exS1xNrLZyaa8DpHPhp3UKnbcSEA6SleCnMUFOjMx2xIjn5oaGBYoTGqX
MkDhqh819vf1CVuzMtsGNGoaKwux8RLg9AigiUPxY7TslWVZ8j4WGlmhEoNTBHWg2XwpIcqOjZKn
QWqWW4SoW7mQPSXjJ108xjXqn/noKJbkJky752G8QpN1OchJrXmK2UBVDKbv2a5omVIYaZFmAWVo
F6DlgJum6Nr7Guy4aztw2RaCQ7RUoR9mHqjBUwi9DAVsRXDtHOg07UmweGVzXO4/jAidM6YOlTOQ
PMyWLS9FbEl9kQUxGjMHAjz5iOrfyqotDgXRLiJOSO5cHl/OjDhLK+ClK2TBjd9F+llYbHN9A156
Pk3WLQ26QejxuKwMVXyUIySI84BmIgH6MH01gYS0wcQO5aIbuzXeQcjy+7rNpYGBkxg+yQSvNyp+
3+/lsLaQ7tNjaBOQBpEhcaA9HIOi8LqVS18EBg489QlIiYG1mRfXChSiwNHB8qDl+g8oAzw3Svas
J+RRlPJKJXZpO5yZ+uKlOHO0UjnEIaRtMIk6f0l5fhQ2/csCLLaBNlUJdQVp5kvJVLsFet9GG1VQ
1unnYApf0S1ftlKkV/6dfll4lS/ETJOd6RdU8DQkOb6vTVNquCP0sAjYi/6GSlAKauXseaLA1Sqf
gxIDGeZRctboki6vKm3SkpeRgiAqZI5mB2rspjOrdXmgNNEDB4DejAQgQ+GxFy+hsTLIhf33zdgs
bgkpA60WbfMgCUfpJkfkF6QKugeGCAJ81+dz2ZQFMUYMDE5wttWbugc+sOlzON5PY9hE405p/35n
YDT/MTHzrjJ08viYwARw2j6aNVAeVA91LQfXR3JRrJ5ujnM701DPNnnR1GWqFWMeGHJEHZpV71xO
NpKIbfDpJjsA+B9qRXqRYxLYXfO2Yn1KqH2PZb5bn13HiM2aiOkDKOsU6nUoyw/o5OHDB49voa2C
Xq8f4K5xIEHm9vT3ddsLp/vbwGd7E5RoKW4r7E19/IUuMnSLNCtzu+Cq0AWMtz7SYCC4mrdIVr3e
lyDNwe43WkcZY0+Qz2bsAyUpvOtjWTxnZ5aU74vY5DHlI1qsAp6GN6Ykgq4bflM9PnWdcZMbzcpb
b+F2geSNaYPtB3pxuCxn5hTCw6zTsGpRC81IuQvoyHahzW8qOwO5PtU9RQvXqAOWFgw5WSgX2wBY
XjDrl2ifI3EEq3nX/kQx8jjqYnt9HpdWDK15AAhZSNRcEDNYQ6xERggTWgYN5tYAJpe4PUQ+hbkS
6l7UU6dzZ+lIdUP9HAHNnHgBj/cxEarEgsrvvUQ4fHShWbafuLPKKihOqMSvE+0sTSHaf6du7okG
YB4w9iTNTaLjYIXvoESCvOguA++P4bEje9Izr97k7pqrvKijfg0UkRuBp4SOwDx0s7MYwqsh5wAh
mD8J2hSfkbJlm9aF3EPu2b+hb7jinZdWEZUF7E+YvKTXMHsjsVX0/gSS0lEPDNA7owoVV5KHp7pi
K1HwgjFEIXjzgTcE6Y/58DQamTL41XmAqgfasaLkgJaOH5E2gvWrTVb258K9g5YRDbAmPPyQtZzd
OyRmpQEpMBFkIIA1IrT+49JuZLbiTpbMIBixUKCZ0pZzmFze541lSkwE0DBws4S7aco8NaYrkfBS
VAL+E4g+Evwg/JpFJejyVUwLPLDI6TmDOxHXjV+0H6AB3FUeOr19afe3oq3YjhiQiWgLgjfQoJ35
rtZW6DD2QgSVInuA4TuDFrksGlfGtjCFaNtHiQsKXJZ1gQWXoh4NJWYJMy3fqNEB6Q4HiNKVhVo4
zzjHyCjDjcgytJa+O+JBKmujjxChKgR+OH8u47XXytLx/WZi+oSz+GAY9K4qMkSoX2RJwGKjj3CT
3Qh/dDMN8tCgI17Lcy35xm82p8k9s1nEWaKILi4D4TU+KI/9aWNYuwndAqitrx3W8G2Xq6WbFm4z
C0APTOYcVKJEA3a5OohAYvFeARrUkrpDhrar69fLkhk03lt4MU8k2nMzaZymkm4nedBb4zYaeg9U
BmiRqTfXzVy6JB1P8v+YmUUDXJFb8JRjyQhA8vq9QKtJ3RwN7a/J/BHSQDEFre4WmCgMkFF8X6cE
IjQKpX0ZaDeNP9HeRwFqN+8DmMviVc6yy50Ia3gy25DwxvV1EXTTESdBpTpefoH9M9tChglMk0iA
fijAPudgr70+ixeLBdq56Q2Ntwses/Ds3wdHTZaPQovBMw6a8XDYMBmRTb0SSV26wMkKKt54SehA
Jc/LQrGwlazVlel2tO4hSX7ofnPXOIXbSYCrOYEmMl7NI1/AS7SZ0dkGGVvEUWWkc8Qe6GdHVzKE
v/AedNND64cOKDRfTd2x/0DezgsfVgGBixN7NuSZ0+rDDvyoHNYnCYjqNgV0Ha3PSJ2nnxF68t3a
lRVfpds1/vo1uzNPVhpVpQ6QoQkK/jKCUGqSqm3XanCXvgtzS3AodGh1gxB8nkPqjYYSRCB8Onzq
o7JXQAAbQ7DsQ0aLc1C7ynYdy7W0oNM1jZI7mJa0i9tmWkw7BGMKsGoK9HVA2IMUWe+IzwFNwa50
g15DP9/kyICfpNxdK/1c3EIAYAAXjOMJ88hkzK5U3pQQqeNDE0ha9jFU1YGwOv3702ghQABLGYDx
EI+fbZo81YzYyu0yaEqy7UnvV3gWM0C8//rQ48RPiGokAlVlHpE0kKXtxkQpgwxdzwYiE0mDkIJe
rPBiTzPy7dn7FfH/28ycBM0aOHaISOpAtyvQoFD1LpWrwmMV3w+NTKHBG7/+k4EBLaoA34J4dRZq
aWmrqGMm+qAAxUvF04OJHhxqo+X4up2LuwcjQ6uYbFtIA5rqHHTSMaPIQPzYB11/J3W606P9WKCN
nqn0H8zhuaXpS86CBFLkOXrNWR30Reo3YbJPCxrYYFAAdM1V8pUwf+H2+T6w2SYvjLqLegZzxZ/0
F3HSx/Cp8thT6OR+6Q6HNV7lBWeF2BRnCfl1HapkU+LkbHQ2SFTyWGhlIOnKthx/cS0Ev8han90F
Dg83ASItJFMhvI4KwjwiMRLeNBU3puhuDJqX0qO3GlxW/jhxwk5kbZbX780BULz8obsT7/Ff41Dn
XzC7i+wG4lho0C0DHTQC4AdByyfeHfLaPTshTecn7nygM/9RtWOVWzkGOkl6ZPt62wVKQN1kX6w8
0ZY3Cnzx9M62Lhv2wlhOI6xrGcibPkD3agBY9k7Z9e6km0cD8teJhK8l/Le9eeOemlXSRBdfotnF
2tsHDgLFibl3kg0Bcay/ftssHnFsTHBVTQKE8xeUnbWamdtwxXrX30iFEUgURNOheIAaq3fdm0xe
ab5qeNggU0JMvLHnAaaQu9FAnAtTgu+juDxaNN3JVnvHdBBppPGUZgp0tVkxu3T4zs3OXIscW0Lr
UoxwVF4MdmswcFiJFYc8hY/XhjbzJ72W0cYuYAOcH5uieKYjmC1tKIVsmgxqGmRcuUAvE73YJ+eD
msWzSZIYaTPdoCgE6lHqh/Kd3RauEe1a/T0FYwok844Db/3rS7g2l7OLp+xpkQ4EZlMdmkzgkxjs
nzrqkn9txUa0rmuodSEfP/djuYSozOAS+DoF6JtN5tqNtdFWsScLWx9mQKGnqDLu0nmyR6igMEsG
WgdR9KyUp2QkQQXSp7b5B4+Pc0PzQ51EiSBWkvZQq7mxdHAUN8j30PYfzBoqntAjBeMt8p2ztSm6
uFMbzvuAddUB6EPuFKDToagHrBi66MiDl8dLEQU7tJGol8AkSjUrnNghg3TXvWiuFAfikR2KZxBj
6Z7kTrq+smd8lvpt3zs5c9Ye+EvvLHyACdSxDP41XZ4faYmyRlcQcYGnODDIJtxXyGJAjyT50wyB
vrf3POi2+lp5ZSE0/mZ2dsplfazHvoxhlvKdlXe7ojXXIpPpZ8w8CcI6AsCyjW1pz7PxRi8pFjV5
jTtcHBWXbkEHYAbjVjvFCP3jU/8BcZdNullFbi7cqTBs6UjSodnR/HoKncUoqE/ZPDbSOpD4CLBV
/zEYLduoXAEbBIDdTk5j9EFb6XDfjnbsgFt5JQS8BEBM2+rsCybnc/YFrRbGBqCI05qqQfCZegyE
ttJmXXdvcR3PDM22jyWQwo76ogdsBNRSAwH3R7M2mCkEuVhHvOGgxEzw1pm/PfoIxLXQ4KoDo6v2
RTSkjgxuHNcy28irIrBiGPTTnJQDGpDHOGMoK55i1UheQjPAtMK1rbvguG2EhNqEssPDcn73lkpd
Nk2q4u6VxUYKzQceV6+o8QbXPffi7j0zM5vZvlfKuJHx4spDfheK+k4j+b4noT92NADV6cN1c5cL
qaLNHC87hC46eP5mB5KVSYH6c9Kh60PlGyMkraMyO/vrSw9TpqCbHR0LKPLMHWurllTOBxMJlvSV
w511pgSVxr+tdyOFqOqAxCrA+GMws5BWi5AkNQSpA5FULh6124rFf6pYW9mXl/sARiZ9+CmPjR6M
2Uuk43jGkokSsqpDHfQuMfp9uaK7iFus3V8vztRoh4e3bqvWRS1F7sG8ETUMzDkRkm0F7X+0ZfX3
L9SpIItUAnoIwZA771CIEY20hdY2AZl0QFCZyIFKMGO30IcHYf/+2xEBhwOad8B8UAjAen13UMiZ
lpWlF23QCDDooJoipZ/XLVz0DaKy/M3EtOPPfGBqpkyjA0xMun3mNn8EQireAAs4SSSKwFg5QAs+
97u9ab+c2QsbqYoFjQvYS07dpt02QQs2beECU7IWs146h++2Zs5hiGSjbBSMLTqC0Sr31MqXGife
kq11CiMQbrgausc0lzwDcXlaM3+58/8VMYBEAMfnYjtaPKkE+G3bQOmFaw3RVsT1NiThygpeuqRv
ZuaxXtnZLSCbMJPU9jMEM47ysMb5uzQSJOhQzEPTrIIU3fc1s+1W0kEg3QZFqzwnaXtUmu7XWGSb
63txaSRIzNuyTUCAhATodzMyTZneVzCjDI0fi2bbSuTp700gsQrXh4YvIB9n3qhmEq8Ls2oDOQGX
IrNSMMTl8oofWpiuKa5QyJR/QTZwNo56QiazAtF3IZ1oPXhMRUNuvFo+WZiub2ZmL7IybrsejeEI
8m/qYwHdxihgCXRBWn/wuFc+p66+Bp5fOFDfTM42wqT1YJWdqAOl+9RbxSnBpjloo0fl3yFoja6v
1ZJrmjr50K2NF9OUYvq+H4o2TbVxRPTbtOOtAHtdUluypwMMmw6hW4vGU4du24vxkzSZ7Y+avQ15
/3j9Ky4f2lNBD6VYC9DRKY3w/SNscCflxJ5yreC400EfJlBlkOXXVHzIOUV41awNW8VP/B7IwSJg
qlNTkUou+D/ysbcT00KqcKLl0Nxmo39ayMkktxCz8EThrBFjLGxXFXAYZHbR5IeoYzbCdqwl1laI
1PCeB2SqOoLXxSvzNaUvJHEvI34Maao348WIEc5jATGCDb8ndhVUI1Rct+YI2rwMxFS41xh4ZEHB
2NHfeYzo3zdAn+UPlIFXlOB5+Vq0sQa1rjJLwcWtim0mq/K2Bh/y3tI5DeJKR8eIzpqtnRPugUgc
XJtVp7oCGM+gRdnBq3Wj9/G2S7ZWA7X3ODKzk66I9AnYSQXqlUAI62CilOVdkw/hljZ1KnwN1Kxx
gB0ag3+aie53iMoy+JcbgERcG1D9ejvCbW01jQvDLWOgnQPIYjGfESN0W0WCiphlFoeyiqFJ1Lbk
wxK54hdmF2/NtgKtRo9Pk40x94huIUdLq2hDozw8ohsLBeQIXZKFO+ZlWjpRApKGro3txGUEumWi
apQ2SAez3SS9kjxKLAN7fq8IdMHF1s3Ie8mtqfxTqbWfnWW6Jm22URJtOzsJwTNlqCC3DHdtDzFo
FLBTv7XiSYCsTx2bkpfW4LeIDN8aQd6M1KhckbSulPWbXMqfRCg/Kvrg26SflMeS51KLTzkYtVlL
NhYYGsGvDKbkrHzmVRpUpfbQxskmikBdzdL2jYJIvBi6WyXnvwkdb+uSHAeJncZGes0z9hgm+sag
40eX1Ts9kQqnEz277Ti5o512jITxmDH51mj5RJJx14555Np2ETpNpWz0IoMwcF8gZdrGzBtydMGr
Fdpx8fxgGdultfaHCBssTDw81Qk7pFp2q9TmH40NLifyDtOTu03cb8qQvuf9cDfa0g5ybCcjpndj
3OQO5dJ7lSbyHhSE1CszxctMCZsXrLDSpMEVGcZRkSn3RxBjt8Le5cj77OSmBplxKI8OmYgu4vIx
k3Pzrpeo6bE4U9zSBmdxKIeaH0oNmsqh4OBoOWhs65oILyca2FanpgCp0Dsw0/Jj2I3PXQauX8sY
gLMBUW+KNUmMGkWMrASaaKhvS9uknp0PBfhjjR+ZIMVW6YZwh6DvWWm7cluz/FcScghaplLsQ9kK
Hct1lAQABOpO04PCu5QLiBBbIFPNEPpi7wviNzkNuE0/GqP96KXqk5IBL6EM1Sg0uz4KJrJ9QS3w
Z44QW6hLRF1a2f8ZDM0nkxxvl4G4W8aJ0QT4dE2rfVGRXHRqvWrcliBZZRfawQL+vMhBkmqDDldj
gKgMtfhBmvCQD0xxUPsW7pBqT50Ag2scCmTVklPRoa/JLPfcRq9tZ72j5w8i44JJKIoJcxeNTbIj
RQ/yaSW9EWUj+VrWvoOb6KUFZadlQci3MZ5Atr/vy/DBHosTGCh2o2Te5wnfZRy0mtBVcAB7EqDO
t3M0nXLDJzI7VD14I4exlV0akuGYClPd8cgu8N5G1SesPJHx/ahlO6rot2qNjtQ0/gWIZwsOaoFj
KHktz2600f6NKfoTlX3uhHl7w8B1bkjNSwc1SAc9cn+MttuD1v6BIjrHAQlS0f7s9P6Bg2tTyYft
2OmP3FLe0MFhBBFEvODo4Dwy9kpaFWydkABweJR8xGO9UWvreegN1al4KByliZnTKsarhj5DlwlQ
z5Zyt0et86YZQLiZVY9Jne15BNbcxGD3kUwqV8nk0gNdy65qQSZd5D/q/8fReTXJiitB+BcRAQin
V0zTvsfumBdi3JEQThJCmF9/s+/bRuzunDndIFVlZeW3kD/f8AkMRNoC24uocln5vPCnbijdCWHW
vaqedcdf3bhBGPrkj/maDDKlbTIdqwk8gVi1yS5KuqetJbCYJ+O+a9R3tMx4oCiSittZAm5HNi+L
ZobkWYchmcuTzwznxsiib2n75yAEls2duS2HQKCR9kq2RY8T8mrXhKSuZ5+2tX1wffuIrvUJC7zZ
2tSlfzdtunCao7b7jyzyreFeOgZdvlC+9+7Z0TNyjjdOn+XETqu/DqkMEM8qbO6OW1mzJZuCfr92
3WWDML9ynrvSR/jlWhJLdohFf1movHUxKyaE7grQRSxkocQguNsF6mf1AfpEoIrjnVjU5LikRNo2
VVkH9dEZ1HWbkidK5RVfPEN4lh1Tn/GHaHI/2ladXc8/TfG6Z4P3Vc21TLdtm9Kpix+0D/YhMjFl
5nEExg8N4v5YCEgX6CoEaDfoU3sUs88L/soog3a9rw/htn2Ens67GsmRFvlnIaJZHf+UhOJpuodK
UxwERKDzaDq/CDeMi6LwSeoEuXaqQBDImYXxiS993jvyWnnJAcamtzpe0rau9hXE8Mwbq19MlA9r
aw93I1+yeLkKaBbe2R/IrwNEBNdudEJMCnDJy/smNIKY+v5q4hoZ+jFWbBqLFF7oDn46+AKJC8K5
rTw5b7x57pzpaRumm2Piv36VeecBHCKWh9h4B8V6RDdveR2zbxNWxUASeQ/JRQyxGauscniXOgsS
eBuH3Jh2fmyCfPzVZ4eYBe/+AMCICsbDPK8vleg/FR1elaqf2tV6uWZwSQhn2nIsFci096s6C9iC
vGvXPlQzCBGeQ+Hsi8qIqjjF5tMT4uoz4Sd/oSYIZ44QGArmeyP648phntf2DRP/i+dHFySB5zLW
JwSKAzIQTLfIH/9iSa+6xukt1ue2744kqW8hIkVJP562jXwSQGfiVe6ryGTQtMYMgxyYkuLO3TX4
srXXq7yn44uJB3z1yikG3sg8GgmsPaPzx5LhQMUIg9HY6GefmwbAiuSN0wQ5/AmyzQbOM40PKQs7
NFSU0qOvlrMK3fdVg/c56ePWIkC/aoVzWqrQZjwAKsFDVZVudlwK24EhbjTDI9Vtd95CnDrSFF2S
nNDDX1bVHWobZmIM98KGPY7pJcIB6zBc++GShq2+dHT4jofozUXVg0jv+aMm/W12olLP7UdSJdFT
3S0sg2z63HY1Ap47ixEgBZxVKi/b9JZkY9PPOKwBJqhd+7YMrnfyoVdd739Gm659+NNxPCmbrvml
1rR7phVypNspaLLZia9Msu3ogynwYpI2eZrGxqkPMyRWlbbIKHiKkVfzsnm8jtKVWXpxfBaedDRt
IKk1rvsRCZ6AgmunNVX+uCDBSVQwtoqmtzCRkw3Rg0nn08z4LorKygbFiH3zV0bq9RjobTjagOPy
NmwMyq227k2FjntbFUAsuDtUuYSQH5LGkd8xzo0C687/TXrySuQK3BpgD2KkjXfTfOV990InEqCc
3grjsO8pXn5g1981PD7PzpgOjo8TZNL4nFj/5or5vZPuvzYSO1/1x8qSgnv1F9BXOBMDc4laB+12
B/GgoiDCGlz4YpA/vh5uZJuv0PdzPdfHFnJbMbkcIblO/xFM3acjYOxiSoe55topeezjTqG4e3pB
ThI0iv3aw/jG+CX2xtMSTAdXsWtb64Kqnhcu8D4B9ncin33W8XjoB3e/iRlElICUioavxk+WDH7e
c6jMqwziX1RvWGRaAlG6ce0XQ2SG3PMAdsLuKigZSC5PQn50+2YoZOSaI+9ZOQx4CQy6DRgZH725
K/ttK4HrFEDQKOzN9+YUWwQNhw4iwwOCgg4HZ9QMpVX6iqWOJzAVkSzXIGZSOFwCVRDAN7e0QDfB
aZ8RHX7Ws74MqgY4mCqWRnGL2bwe14xx9qjd6CIa84r9sNcerAucjb+DQBh+aPsj0+HZtuQWEf89
ieepEGOtcuPjrJFd/BJXwoNTta8yOsLI44sRUDvaGJy6ESlnER3AG1ozPGV9GtXLIZ749hyRNf42
iXWBH0hA4ePdrmlNe2YNO0qnBaSvQzS2sVnobc3X0s1/TMhXES+Pfo0jlQ3yFkRendsFy8cCwMTc
MJylE6u/gRd98aznZmHIMlINh9q3N2eSEVgoEIRgJP4V2uQVure0CmQhgmAPm+fV3aaTddhZVPFr
Dewkn82QDt10sHX9qke2d+P2e5qCd726/3F/+xpEjPjlua6KZRpvACtvRUJRLaBeREmU4MfbAfPf
eLIvUY+dR+z5Fn4X6LS2A1K5Yxx5nokvCpULqmFd7+bEswd3rFxQMXiYSTUdlePsgFDAFMu1J39e
UKzDkNnGS972GM3EIwLv8CYf4FAoG3RV0zxdPMfs5RT/k35sUXp7T4jqzYLBPQ8C+7lC7Vo95yyK
X8jKX8XAP/ye7rwVEjdOg3trOF1H6uOqANtl5HsrcLGvSfIC6hmuWsxDFoMIFuYfG4XapVbPRGNz
ZHEA/ECCfo5sMnRJ8kGp4f7g0myi88dqwc1xxhdCcRZ1YsSnMt36uf4KXHafMmHVRV58Sz/gH7wO
tP4ws/u0jDVGld5Ukrnmr2oCJ0gEI/bKG02+/KT/p+kWp/Ke87cMEZJdLQUdY54edGvYGcXTnHsJ
ypexW96U6V4d7Aa36/CDgSHLDXEuFNt/nZ1P/gByBAGXJorF+xIBfUJC8YpmqtiYLVBBIAEGwASh
gXTDlCZq5CuDAJJv7fBQ86qEe/dXz/Nv0kWPQGpdtjh+ClXwGK19WW/JP79zbFrjR9qVYvkjelrA
b+ewNKemRrXP/PXkVFXWDA0ug5rs0PnrfOPr6xT7Z4N/az3vgL61bBt1XTiiR3jHaKawDwLczfKg
VfzShr27X1YcC328YlTXVq/czJ/r2Dw5fCqGjpSV9v6L8Z6G3p37025eiqHba9frB08A7bBsKG/A
KlqjXTvTz0byNZtwmgei+c9ocU56czFtCxCTfwgWViz4pSSHyzNw5j/PAwlvq69eTcu6li/r7H7h
/vmtJLxw1bpdnLk/AgIFA4EX5sNAXz2cTmm4tXssA7UpYjbOzSZPTRDaVAlUpVG0H3ERERU/UovS
3WCLIVbQrebl1Nr62o41Kvyh5AT0VjwyKeH82Hk0axkrJ2c7Tio++1sMygb/7KSNc7UkO5k0yX9U
avIkG4LADHOHE5mNZbNvnlUwPdKONLl/J93ERpQaoL5IYXVe1MlfEuFwIhX0yng5ILFYZ3PUm3zz
GmQKr4T9Tkvzm1TNz+Y5f14fPbtV8wbVYod051dnRMicYXkvtiSdGvbih+qirAzTJsAXTO5AC2NQ
1Nr63I/rWzIEfuFxZKM6+J/i+dzMyZLHkY7TpicXvBsPRmuZ9aO7txNdi83F7zNMDdTFsErnpN9X
AMvVAXzwof9moADkgxl/uma8ba6LzCrlgSzG1MNGZ5UuMrm52Fa6x1i6WWCw2G78qzMjsSUE9awj
Wxqu8UtlqmsF3pIZnKujhjdvbR7xWd+8Vpaj7b5RnFxCdl9p6bPOH1ogVLYnDjmEMa+Ye/I8LMtv
DMI8r0m6tvF5aZWfzwxSRNyQU4DCHcPnU8xhwYvq+CBl/RYM3s8AagqpccK7FoR4qo9OZD7oCr9Q
QqabRE+Xyqj6Gf7PRwJ0Q0ofDO1xPrkxaCq+aRAKJHfWRbWT0N1Evf98LAkiPsL+11X4zBQxr0Fr
YPqu4hf0fyeh2/8Q/V9aNOIJk4+6nvcTYlay2arbndOjJnKjIsw5oVgbCuSjY3BOdrYzGV9XHDr4
hNApg0QUHLaweRqibqdX50xseJWdfwnqraiNbTOuWJVBED9FbYXOrilXgktB+iVe+IOD63ZOho+l
rp5l5xRLL//NIH0p0aIjWO2rsNjq2dSxb6EuIbS76KByp0GF7KWAxdf+/kslCzvGY/cFYNaH8Vak
r1Wg5ahuAmZncKCySen8rVwumVvPPRB33snypgEeKIJOEzSgpHTz79jX/n52lvjYSfCWRDg9uEC1
pQvxjnqOr2EAN3un4odqot8TJa+auC9T5d9CE345fHscO/XaMuc6Dn2G3Xk8EguOfvvpae8z6f0v
gSIzxS4K6F2Q5V2Jh21Omcv2ifXeHN3/QFe4DuAV5wOfjlHTXYDC2Xnz+p/k8oB9ySya+ozAJo0U
IAgKCxLt6mKVDnr8EV0c8sxosLNrC+iIUxgZnlCq75n/h/6uCh6iDrRJ3ZxQpj03kl4IrVJnQr6D
PYcJO8k2SLGphozk+C6gPc2RPSZTcmR2KxjX6RiPBQ6YtF28cgT8J+xURjnQQ/qdLA+dOSfjWGzx
XCaYxBv3QZvuUYTmn1k5PRB3g+Fo5kiQs/DPG8/OSDlR+8pKP0u4X+fepD41VtZ7nx3d2bkmifgH
VzgASDN5mZwANx/1nyKbVIXTSoaJMmLckB+GiJGqBXBHxsXWjzcBmTTuGxDY7FiiSgY3iTwucMlU
CsqJGIFtmj+7FWqTWrPAYXsha1gc6X6B4Ihr+IxW+lVFTelEbJeEyx7PO/oeSIyCRtd5G/Y9gRfa
a/4bWHPrff7ghLb0+ZxHdzZf3ZVme3T88Sg8IH1GqFeuhBbyEERoyJf2uA1+NoVRZlb5pDXPBvRY
SQA8HdS+usX+8rwWEeLg2EqfPMgbWeW/D/N45iugiU57jcLfKYTiHxGWKYc/D3TbW5jnt1Cc+y24
ki04oGwBNaMrJ3BvesSu4e/t7aFhPqiFvUeo2EK0YjT+NDT8bvp+7+LBLbn/tdR8tyFQwkjvyhfJ
i1bE6I1VTuv64Om3RA6fdFIPU5h8LPZX6j5LkrmQrP+mUfUfZPp/0bzsccDvWgiBiyXZBLip5HjV
t+A298vBwlKzAAw43rvTxtkjnBQ5xtGLha6+LP2KB8c8exF+5XF5kXOyD6h4HEJ9CZFKnim/w7vD
90stdr0zp2J5HtQ/gerP+A8ugLIE1f804+T1ZYUG/UW0KlUeOJmVzjXeGQm+112LnhYI62G01yN8
TPKj95vcuqIIASwLvPlo8LnDRXbVw4LUWZOHJgZq1TzekYw68IBZinJolzmN4WtpZ8h/mPFunj0R
IU9jdZgala2wh7kGjnLUOumA3VETTOcQdXEbu2VCdE6RfUnhoace6FGOPo6bOGCt5cOTtnAsUFuo
bYNPaZoHHhQI+UoH5KWx7bGOQAxCH0jukFWer+tWjC34pM0liXV2z4Tp9aetXXB7PrzVS7v731En
mVFjNsbenTENBXMq64icFCwtTMfFGjeHriM4RxjwjujYFbZb7FLQ8GlZ/yVgUE3tUHo1GEJofmrk
0OAcTT3g/aqeXac6zu/s2AWq+uAE/3BCAHCHb7qaxQG9925cfnRIblDyMne+RPZkrYH+B3KSAkdv
cA5+u6R29r6c6h0SfzEpxGTgo6mxXsMBj4sMpifaw5W0pc2CxYoNMjxCGlFJWWD2gM0pqzuCNBqO
XYxkQ1k/TlMNuJOHBZ1vIXpA1yaMyobckotUdo9UInzZD2H3NABe1USaQTlw3mba3ZCwrVCwyhyt
0k1TMJECcLH672haXsZVZ7r6BPb5vOCqRn2VdpxCZV5TWJEyu8IOYqFZA6JISRljIxDvnwMxdXqj
4X6l+LYwpBGIxtKCH9UKtNz0Hg40d3V8EE5/6YfxQ7pz0Tj9oRcuRlm/gvaHCEJrMG4ZYhD24fzA
EBI2R0nqcKAiDcmDOThG+hdg0LJyH7V09wP/5bW6EobCFnpazxLkBQanNraHxk/SClfLwNo9RMph
eeoEe9t8gZhUk6nhMQGM2aJcIaGLS3BqCzm7aUDcN2QcFgLLqOBBZXQbKPCGAIKhn8BBnLSXUbw5
Hapfg53VCAxP9bORRzoAkje36eiqF2L2o5x3M8dR3vzAFpDHwK+OfPyq4jA3A830El39CKRpJpxz
1CS5BAeVM7AL1+00+ME+5GPpbdcpOpoGvIm4XDrnYWN/TgssrHcTEr8PK3Uz4a1astn9ReRr7sJ5
asPFhfTgncfNnbKmad5BjMR0ybbjiULaQqHLfQ7vr4tvK+H7NbBBSowCnUx2z+howIBk9QsZ+KGN
MUXCtKiGCBV/wj9IcIdvN6dVWTLQYkCKVzb6ostoG3zH3vaCGdyhkgx9UbzHS38ko8lV0h9CcKcx
Mz+uW5tPQJNC5M58qrJeVr9WIaQ5iFHIwFzqU0i1L34zA0AXI01tfG2Y2vXhmoH9ufOgPeDOGe/d
NsReX/6AIl24oHAHDii27RfHbehDzkEpMw3YlmiqnBgo3dHO8B43yVY6MdQqaBnAUBdkgE5d16lN
WKHRLTO7/FSAz3WOn7bBslsgdtbtlHO/Ovsg+M24KNKg9R41slMnCoBL4vyben7yjDjEUIU2zR+S
+zPkAF7ZCe81qYYjkaxIECLex3HmTsGRJ6r0uPsFkf9pYE9IFUzIcglwUSZAmvCKHBDAlttqy63C
sxzNaDcThX0k2JPcFncJQJm0Xk6z2+wbjLbY0mMpytTARJpjy+23mds9TNhFAjofFGRcmB3wvuQp
ae1+8JoXhV6Y++QQ+OKIhLzMUGjennxsEvQOpIICu1b8fSP8DMvjDV6Mwq0A/TW/1FPZsvpv/RBd
q63ZsSrIw3Y6SA8hhU7pLWHuRfOLHzlFHPZZSNanuCdPfJq7bEniz3WtD2qAbx+Kttj4qfGbMW2G
qxqGvEMegO+EyEwxr3OCU0VjfonjH4ozSwWb95Cxsnm0ebsgMj/Y8I53IA7/xD5u4RlcY7++IsEr
WrGLM8s8cZ7RVPjtXnf4+HAtBVNdOOoowLmN9QW7H/d+gyyPlAePWz2UjoFGicwWrwbr0QKCCWgQ
jz/w6ORVzfPGlztjYDV3IrArgbrg0Q5dJjq8aT84J8P9w6CfE48feI/lZVJiyllsnXidLD+ijz6M
q8nXydk5Fp0dcEdNhbO9dV/ndj5Myfq3YmyHWeouAkPSdTfQuNTBzI9IX0nliNhy9TNCSdSQvAG0
fIIEjkZ83ntRfwCXPpcsyCkodLx2jtGCJ1xAAVKhd1s1vwYd3BXovme64scuBTMmyQY6dXh3e3dH
2IBjMrivqPd/NR0Otl3fYQDJq34uQ1K/YiuuaOMGhad2y0nSDFE+pROYd4geSUbAcA69dizaln+g
u0IcE5EUK7FudV0i2XXp6KHXaf+Ua90/L+bNPqbivwoRHpkv5m8l3UJTVrbCf6pG+6o1DDUjOgMI
u4BTOvRkBEWPBKMD6TBv8UDBSrT91zlY45+D1PQttAdJatgOmjr0n5ZGTbcB6OKyx8/dt9OIKTmZ
J8i37ej5x3kIvCKyqG+iGlBdkW7DCWE72XBnB7ZuNtcfEfwiVJsTrW+9/ljwZxyxjQSWVJANyY+D
NszZbBosSxFq1LJdiJr1r/Pt+T7yFupn8TFNIBiOw75RIa9PD1ehvrf4AjUl77l7VWF46CF0djPN
HYNx+ZDWuCvs4O/AqM9INB0ZSd5gjEn75BFp0WWkYEqBPDrCj4NDVYbNgTrYc/ZXSEHTvse0RPkM
EmGXiem/nr4qgwKiGcEugBOiDUi28Ak4T+0kOcyfmG/H1bhLpDKFgM3v0nsaEylngGlhHP+5bJPP
FR07nEnelAc10Epzq9XOOKhil6E/IkspDQz947aiFxaHFFjSeDtUG18ug9NNuWAVlky4wnixt/LY
irrNHYT/7arxDi/uAPGtUEem+LVMTpY2eRhstz1EWrvndlqQi80gu2cYXU/72QZz6SddcoadgCBJ
N/zyuuaT1fJP1e4nmZBcPW3IbQ22YS1qFvnZoJpH+L7H4zK66IRCHMiYqKzA5XZNWS/beGiRB/vY
ubiFSIViJxn9+axNwwqxdv9qSAKPIw63UvbNzzA9QnMCq3rKZ4vnbl0XmvUAPHfJ/BE3vCRavalx
PEcGBa+pz9Cc0Aegv2iXaq9jVuWtdt8QFFilYQ+Oue+fIubvIqkPWFAuCIGYJBri5daTVyEg/CFV
4t9W+85etxwcFvpD3Z1a/+LZz9ZapKt1kCJvS9vSm+NtHDYc4ubQrS5QOzNE2XZpR6JjjQ88YzDH
wEx3mLUq57WF4UGXSYVwoCrKN+yDhgOCRQ0OfeRyV/1DMEESxwnsD0jigATuL+B2Sx/y0pIrMx8Q
RJG3I9s5QMOr2Fz4hhIxsKUybgHDFMYREI0FPB6OdHPjAX28jnuU7lkd3+DfQMtFDiHDiYv/9K67
0dqF8PNSDz+YcEG2hgg+kn0U3cIp3iWeOobLKWkU4oz+lGH/iDudez4Ufh2hMca7NrLSG+weKuaZ
hHzvt6hbApCzOTXpkvCiQUOCB+2sOlnOeNEUHgW4zNJVwK+CFx2J9vl9djAHzpdwvXJiaz5G66ET
614yfYJpoJjB/VQ4e2H4O4Yo0Bxa7+nU39S07AKI2oDAn+Xo36z2yggyoMuhO4/Yzw/UO2TrCv6e
6glP2GEgU9lSolJtg+dhWq6OF31O4KmS7hdpafjDxzfeoGlU82HRd19TBmFhh8PuqJN1t0ysmB2M
uQcJQixI42KrDtv2HW8n5U8nibG8GikqovHFt8EpUO07bdHsqRu3NFcbUHtBdIj4/OkN6gRI3aPw
mo+pnV6xnFmy9j52ScJ33Pu5HLtiSM6Oqf9Do3HE3Y84XfgcgpNQyc4HIhjelDQaOmxGC/TnFAen
u4tn+4ch2aWKf5CulRowy+n2uLkA2dMKO82c7XsmAfi+++owWm2gcZk0CDBzWEKdbsQg68tjaRP+
Wefc44VV+FTiDcTveT7X3fhGrBDpOLblMEMwd533ZYAorfFcgeIcih6XQ7PvG13UITpHiZlQEsB1
2x7H+kiXsWyTDVlm8qmFx2L24Q5Imrdwm/YNMO1+nRTt4KLTgdRi36LV3UcdtLmxO7uo4Dw81Dpx
0kTys0HFuhDInSSlBkR7F4JTIjFdRIQIUpRa+e7ivXXl12QfaYwlZ+HlXuzh3vyaATjD5V6zYtX9
UVbTZUGtKSAEKJhMZn9fy+sIAY+D1CNhV3QwqRCPZvz0SQgZCjs6y/aVrLAiLVGGrSgorc6JQhGt
f8iGCc2E8nNFkjP+bnc0OoYSgvkHYetDXzuPEpBaMIEbUMQpmmGRjcrmkyMzCtnGIw+bQ6HUOWvZ
el7eYciGXgmOkvlKN1iXmTyFMcaBAeh3MVYVh6+kX8rWx+ynB+6ZX9t1/IfT/MgSaIubzJWGjSVA
NdwfxQCcHBWvqD8zmJ+mdIiDm0Tbmdwl1ZU9DPUZL9atQ10F5T5zBYHCcV2wNo4uFLGCmB+BXLQg
yqPC0Eqitw2mnZ7wvBNoEi07mgoRCyBUy379L+m/ExB9MVmAPLh31pNwQY8YS6hEqa6aMho12kCZ
r3p4aAg+uRmtZHX1hxu0+XQ0BzECmj12+byAkkD+2vu34ZsSN3BGehBToU553xt/XxIDSYrkVg4o
OzHPhLVfhu9EzHAMARUcin9a4gIIXmAQzP2YY+0lzKMaJ4qheeRsj5rbn6EhB03mUocTYMjkmUCF
JhHBGAs3qKzhtlKQNdYDhVFl6DSywQ667Q7YT8T2bbODWzTMR+NE+SIoOJSoWAmBkwWenmQ9Vdjp
irk4OBXN7QhKoQNi+oDR0wKFrCb/5u6CTu/aKA938oIHGe4TJJ2jRt9zLzmKeMxx7//HDMgJAfb6
xz+O+rKu4E9z6IEtmPp6uB6TLW1dF1rJvzh+rzqed9Jk84ZMFA0KZBxkFpULRZEre7rHRg0GzPHv
pt0f1mFhsnr2QFU0AQr4dskIxTHN1bXR9LjAdWYsHLVjAjrHVMYEVRYExVUBF0xVDYmBAtJe5RGD
wDl6zwlmKSsPdFYNwZFtQy4Sbx9GCgDoDi9T48OsuHwQNl6wOwQnlsoC0lwdR+QeNNuSeDHmA8Mr
HCmneIpQ50z5in+2GNZ3W5Rh9AApiRRVhBtBvguxnDoMeFbvPeD+ERujuaPiXCwkHXpsMGLGudYn
g+lui4N/TVCOgPXeR+LoBXHhrt1+w+47DLzobODSyEaNl65d+3Rhbco9XKRqKqnb5+hPi9gMsMp0
+HfvMK9A7MGUqTkFkA/9AKa7TectyOJ3+AXfKLofKBTjkCMH+0zGCol8/rP1NwFpWO75hMsNdUQ1
wZjjRmg9eLYEYAmI9trFGlRzpLlubo6xfNlBGQ/wLeJESamL07j+5A6083XZ1/A+aubu1WJRYtAP
r/8m4LRTSW8BwWCIPbizyrDjXBj6JvFEr/a/pn3y3PksoB80SPaQ8z6QKPudTh/mOMjnRnyYCNZJ
BYsEuMir48MriBwCgUFZ88vwYzlTe5jX0ynaigglbqjh6W6fk+UMXH3R3KUxY/P7rBYa1a4264uz
PKqBZBWNcscHoylKCnZnz0LOr/WCZi/pDkBVvqrAfXBc8eIG9tIhCM02GL0vhvzJKiQHNSe3MAyw
kDI5pFiTvnQh4fpLnNsAywcMzGzq7MwdU8NCH48slpHjYH4IuQOnDG6iHiL56Ed+uljnS4fuIW6a
X1y4D5twB9TKqt7BcX4U1fSdeP3Viu66GnStTPcyDboeagjTXxzqL9AqOaSvom/dh0jd4L45IhS3
aBnAXgkMnGLevqPOKyAa72KN8NUWj42rTgZlNq7zvaJz4UPR8ON5h0kq0jbbLKAGQk2n0u0ehxCi
HlANu/aBfuaGP7iCF1OsLkz433wcU4O7htO3YA2ePEy2JQOwXSE6Tuq9S/H1yb4MRI2RmcSIvoHn
zH+IzFUQ++xIeoq7pHCid6SMHzkFJMV2mbc+8OGCZJTjMKK/AGWBotmG5+Q04TYCTWOvcev3MMKN
mDMbsUKS7u4ehtIZo19vwfUnoceh5TL3hqh/q5q5XAUSHaYEFIXosCh+amc/XzmezOQ4Mee5D6bU
Wo6xhN1hgJPZvs4ZfafL9JTE48cAHUzC3rjgO6hhZJqYzWoNlyPgJM245ZiPZK3+nNHZ1P/j6DyW
I8eBIPpFjKA31/a+W95cEHJDC5KgA8mv39d73NiRZtQigarKl1l34ac12GqTrLQhqCqHI3k4S8bN
i6ghBGuO1n6qXqN4AEbUi9RiL3ZQ7HpHL6uhOBeGu1SUBbVijOuP4wHw3Vnk/bir0mylXWrVkuES
StiyLFkJwYkqyuw2BWqfB7hefDLGVeySAZ7WR0E8oCb+OVXkVCoizsd5Bwa0it12NVNXsTwH9L85
wViudHax+uQiYqEXZZW8cADu2au9EP7DINODLactmj4sYXcqiYoU0E4lW8vbcltlNAMOoWlNGi28
LnsuZXhOZXMNBFNf+VMFxq4z0hX17D+GE6dkLt6Eiq52f+pU5hPkk95yxDo/qvol1MPA9ZkdvB7Q
NTLZRVGGxika6CsjQkzrK6agAxE9uzwCtTZHAGP15+QlggOKCYuvIMdgtJJtiGQz1WtFsVt5xdHk
QUyYJw6hd/IjvOS19Tr2xdZQ4dIMvKsW7rcsu1syDVeJzt+Z/U4O2VPvtpfGGVaYkZ6iNv0i+fwq
ivYBI65YmCbErJ4tFO9hl1LFZaBbXRCcOw4DP0OsSaltRGHLXZXHnzEnAfXmP8LVT4ONiG05DVPv
ZJwXZtWrXYchAN7QNpfJ2EG2Mkk2LHEe3eTB6+rHxLurjWGwFRZgbBege9gpP0l8tR2iT/OBoqg+
4IVZRLO9rAO2PtWeYAhvLJUeV633OpSMwGuOTt1gBEvK95Ku0tEeF2Tz7Kf6VeTllzblc2jMCxln
D9GY7irNSldziynByVIUXsQ0c1rcnYuKcjGRej2I5NVzLBrQMzOkbYtRR+BNiAbnsRruKhgopG6W
hZjeWC4gzmWc/ZAnfMsIlIegLBmmhw/Mtnh8HLSNrnjWXbufgvli56P88HvehbiY9SLUetuHdrec
e/tiTfGPQwOXDuFHHDCQ0WFsrwBsKQTaeD80PJf3OZA5hhkjKqEOeVQF5qJyk2pvA2kvjdLyl+Ns
dm9+G3uXjjNu68qJGAnDFU8pG0aI0zfN0zTP19iQx8AWG6es/wqnOxWh2a/EmHXMlaxHyzNWRgbB
1STRjrOqXRaM0BiuVadoxpyFusG/weDcrwQPeFLWhy4LDzyvNDu+W67NMUtpS4eQ+0T5NDNZtUGz
mAHv03wf8I0WLS3LMmjFd2+PJwYXvCxVuR/88K8Mnc0cDBWFnxOiSzGztuf7sDt0p+VE/0VQrV7Y
Xb+O3HrTlM5NuBFuBQFkqxTUG0uJSRGqe0pFkf5OEpcEYuxhxkD37M+W3Jm6Lg6BbnkqovwTq8fr
oIduoVW+iieOYm92zokV70Tcv060Jb1NRZA52TsU/fswwjIU6urI4Gnq64pNKWT4K+7VyCAoAzl2
GaQz3X1KH+hZJAcaAoLeiEK10VZydYj5Olh4nqDc2pORFVxVwNAs7wMITgmhCJtjmSdArtaUriYv
eTfCOwWRfszMc7CTXR28LXQE6kBpSTVUxf+IxzdP+RAYr0YcetiOIH2Nymx32GgwORBmuMGnywnE
YPspMDp9C6qwX8PvqWXf0Jbrkut5UUon69cyt0y+v2Wq39ZMs3OQuT3vJuPsLgdazCJ8SoCUKXMW
Bd0bzPzpfiY3H1m7efBLl7kYc1BnaXU9P/2o4iRlx0IuBsqd4jDmrj2TuemiCxZDGe/zmHYby5rz
CnhET2JrhTFAiBrbkMt4nGiu39KjnjSyoH9olQh/qHqtbZWH5ndELXdsE8/bZhWwM89ye76neNHv
WOKkO89fSBboNIu+dDkthrEdDpZq/EMomM3jl2pBsbUJrzlEW//OiMejPf7iWMs+uwSOTAdTdO1l
Z67gMvlPc7Z2pcscX9ZespUNBfB9x8i/wmo6uMMc4Vc28hGyNFs3KcYsLar2L3cNnJ0YC+hHkn66
tFlDC5AlhDotE/ZnHE01AnrqNjiUo2VgumCT9xIVLc5XPjbbS+VJ92HIc+9JmTrYxbVlXYzSCWIE
46KRS31vP01A9l0I20PFPUVPsy58saZymmH6M2OJwTPKuN7vkKZwjI2aI7HJp3jiHm+qVVVIselx
3UCyhdw4pK49ztrF68Y/bpWyhnt9jzfAjtSwM6tV9XoyUqzFLYa8BiF44YDRI4inB6GVcxvCujlI
LxbrTt5hUC9Ut4zgvr0z5tWu6qCdHEWT1YVTsAu7mCd+pHRdEtUsmEdq2IpU6+FpbPk5V1Sp8c5X
VXx1hjF8Cij50DCRATW3gavfkzzqrmPgl0+2DMZmOQhj/ktKdzoLD5EnUGkCLdVktyz02lNt+Hot
IjnFWwVRvHH1HFwoj+19bSb65vQq3tqC1a5Sh/3K51BdxBiBdhm7NuhOGKRjM/lzJueWTvn8AL6O
QJQ08WMQwkA3aDbPwzCEA3lRHVpEbkd3HtIAQg6a7COtR0gdCEbLQgLHhtllhrG22tl98MGzn5La
+s0mBotp2cyPEjP3miUpjMlxNe15clg9YLBn0A5KRQcylUu7z79ArqwlB8OR3w6L7gtgFx0MP5Ni
HbWn8JkiXF3KuLJXUdR+YTTl44/EuLZ4KLZSNvPVN0tMziUVBCZA88Nuh2QnpYvZp9bVoSOlgeIM
cqWxLQKIBpn7nCL1+E4iIyMkYRrJh2sk1bcTlnLJid9vLce71WEwYTdiF15MTVU966TnvpJuQNUf
IOSPc7rOm0EvgGGmHZNFsRWpIQ4q8JE7R4nixguyLCK/JbKnJ3Bb6Tp45JoCuiE3BE42j8zHwreL
dZex6jtM7fhN29rY4Y6qHlNjDlE1MpOu3QCyuSsdPXJooILkXc95doZYIdDVyB0AdmEeYqDjLWI4
4UBlm+1DbQHj9L1mSgizs86iStFy4f5buMEorqZQ00YEY30FWO7GJd2QSlZV3rmvs9tTIzOakN9c
WxW/Yi2atWkar7rrNmbpOTyX44mD5H/Dt1zZDjJeCS51tpAzT7Ma2q/cKwnekB1IhJ1BnpiBtNdt
k/hrw7XHFYFk5qJz2lQvTDdrf7q6fpSEOD+iW7nnSrvh2cF1sOh0oJOFTCMFvD/oeRENafylWtP+
8voGUgjUYFcQ+ELO/jR8TMpvL6XyvY/WZ5zo1mN5Miod3so6GOhy52hJsuu4SJHkHpKh7HCM5OGD
mxSYnaMp2taFYW3tIvxVhW2Q3+xzvd5lEuK+ndU099FC1lJfMaMzQu7C6mh7nbloSxVzMgvJ1prc
psTwXK79uN5p26/W7ThZbDt2gvFxjq3sxeuTzgcVxrqnxomDMuEvwGBH+aAnfe/IslXd626rW4AC
Q0bDtvVpdOKBeVii9Lwd51AfrK61X2ylo01jeN4qaEd3nSsDL3HnWxdWHdBwVdHFipgEMJlmq6q1
zAvZoTpF1VeusU5Gcz5hcigbiJ7YvgIsU6g2Fkh0OpYHhdH21je4UlZ8rffo4O14sJqy/afdoH/E
fpuMJJOr9LVwdffcCNfCYTKpYpGFnfmCATNhPKHDpxIL5JFwNb2cxhaFxCZeHZA19NYjm6bWPK7d
zibAcesaQX5tPMvZxdJ1zxL/GIhOST0SDi6DhNnCDyQsOf+yX+ELN5udLUmlKJtFYRjRc9+m9t7n
mAN2RnZcFmqINninkGiVcM690M7ZmhKEM2BUr9uCmMWIzLWeX2tTwNKE0cCp0XvLxPHTpTNH2cUV
vQVgobPxBxw+u8Ua+2M3Wll6DCe/2jdgB5siN9mnOntGuhBxBmhXY2fyyZpdy6EsT2mJQZEmg7FG
3IjhXc0BALFtotOwB2a+c796MzmpttZzUrmftUuk2CowWjYPOiltb3n/o80YtM9BI7v3oJtb3ANs
5/EXY8BYfZGMg4c91PT97568thYpdS4vksIEB++o1dqcSVL1myjHFFszmAxMRfZoXzAs7tPu2+sK
nmKwfr00R5ThRW9CsZEMbBGpIHKsc9jYcJtkxiadGAJx+5mujRjOxNO7j6rSMKZgnoYpe44aXRzS
yBXZig0wyDdC+0fpDMbWSwgY8j2ZHYOK0bw3+w4HQe7uO3McH7K5Al/N7qtqZOsIKIQylV+23zOn
a3KQK1nPDch9B6aSQids41YwWRfAPKgUoNHF0FXgg5b7FRuO9TkVnLQlqvSSYVz/QruWnDzBpja8
9Pm+iUV7MD2au3Gs1Bf5SPIhrobqZTKxlLuEEzEYHKtlbCbuymmc+FqARh5yfOF7xxh+JckEL0lr
5l/taDvlefJy82pH2c6horg7caPJ+7UfxrzxbklLiddYZoKSnm4SmT063VAde1lS7pK7sMxY53yc
CvrCfuzqg8em1dIgM7LvHu0sunildYuc+hhX1dnMhuo+7ngK3BGjgH1LMwYwWZCcLHNeN7Vm4IDM
R0zVXzMzgWib/OJhplwQPsyk2MuvnTD3VZrsJbXAYvJTGtXWWye99+sWVHhe/6+qnFe/8/bF/bHU
3nOo+n0a9UgvfrVKRvfia+89wmy0tNLqt8jUkbH7ISBskAaO+LRpH8yeXMyNe8eDalJPZu+5o76h
cWpfkCivwUiwQauMiZESN1LLMimCHESKmIjzOZlc+HBhP7RJkR9In0DbTOX9cja/8mmSy1nb16rx
9txhQGomA9107LdALCfPau/ToOFxChAvVF0JKKvimNPY72dNY69R2nkux37vdMiaqSd3Msjnhah5
XjtZ7nQNaVgbjFK8sN72qrwQBbuezPwQoC33nfUkx4QdaPJFV+IBTweOm2bv9AHfOnpSVXisOcTc
IXoLE8A7dp+nC20Hx9wPtuGYPVdtDJZkc7IFAVmZ2nd2DmjcVBs7ftp/cx5uij7Yuwl/4ZAbi9RR
e8rq/ZQXW0/qf4yG9lnfP0wj09Bp5Fj2gwc7r37CAIlZ1KjtOJ+Xhve/G/2SkZlRWBku4XR+ddPo
qSsp+JkHn6bCZ4hoc0kFcm31+hoMjVoQfgGjIwokV5c5TB38dcBUy9y3Nh6MrSjixywStzApmGdK
926RpsSLQxxQXj3QWZvhF906kCZd/ns7uc0xLLLNnHDfkraxYDQZrqogHA5DHB1nW8bHUVuHvCiw
w2AgwoS/bHuCRLrwmNHpu118bC13jar0Xs75N5LtAfPhVc7ODsH4kkIlw236MfQUFgo/av5snNN3
M+KjMdKlZnC4BFuIF80CRWVjIrBG+Vg0zSMjrXJRzzEW5SH4TjP9Uyl/byZFvGHLDI9LFtEFdpdQ
x+5iCvxzYEXPLJOIoIvB4kR4dNLkvegRDNt5/M2M+Cx8nDFTDo2imHYy4omc7mn2ik+L5mqhuAaU
NHZCUBTF7TMcyIuozT1d2hKDxskz4ZEcm+LANDCCWx2/HwUkIfntJdZy4jZz/flYRBY0cWvUe4PC
Aqf3sE4FSGna80QAgN5zYnaOUjd4bmPrYsFbNH3IhcTOsVVP0bsuPPM3JiGcGRLseBq/xLq+EmRC
OvmQbnVqfwZW/ezlBbUEWsoQ/7rQH0RAmHvCYR7pDzdRkaTL1MkQYHpTMUzA+m8FE/EnY/yo7jFU
9NxxbvIjsN2ERst8dsPyMkXz0q/rrSuigzX6Dx3+PsmNsBD2+FYN5lutxI6Y/aXdZjd24n5UZChl
zrwuQsjpuTlaaENOVayypNly4iDDJY9+1e+14z0PbfSeBkzeutY7TAPwvWqG6+Qmm3vcyojmVQTp
Dyf9mX3ob5WB7Tlt0TfBsPelIdzNVOnb7AVX6EC0ocFHX4zoVOFLfLgDgXYuJMR+9du3NCYgGSI7
yvDbhnyoSUpI0j/VvHfRcG78zzHb25jB3Dhay8bnYsctMwoqqX9+bR7V8FDxKcOiCf8tD5+0T7UG
v0sBfuorJgyQcmZpPECMLpqCaFFv1Yt/tqKzFSQETOve55cDM6WyL3Ti1QyCHQsGBfe7wFozLPJZ
ElrFwTIp+6VsnmKzXg+SPeysx1G+3E2CKShcSFkgPkf3izJFfKbL6L5yrv4k2LD/eNn55DYApZGt
MDFkHpBTe2O6qUIxSgG1i8KHSUMLBJ92FW7Dxl6zK+3Ty72jj5aXDP8KcbLyfIXR32tu/cBU2XuV
yjoE9rMx/CtNiOwIjxkrDCQgEJP9kvSQCti1zyRy9HfX6A1uXIi3n5roF/zzSRZuPPu5xEXjNQA5
JKs4jLxHKNB7h10hcbcJKjwUoU2Wp4N1xjGf4xbITXzXKS295eBKpvjUVXUKoDIjjbTWzEz93xOj
Pt73TdN1vMQIH7khFmGcliu/J00DsfCuhqR2+a9Hnw8li0SRMysWiprdMnK+c1Rn5YOagb4zXfNI
j8lIGYpSaq+crR8MB+3sKwB0To3+Su4rDAmBA39VURyb+s3rekzC5sqV1jlzriUYR5Js7OjUee/W
AD3mvE+YPoCG70QbIzdaozyElLh7pcEqw8jg3NunuBKnBIAkytatdcPZvTRdH1zRPWS13s76mhcP
yor3ajQWc/haTd4q42GuY9zw93EMGQFp0j+51G3J4DwHDsppTLDDmF3n+D4WFXzDN2FHa97Cr3ow
zoRBrXMZH1onvKZtt3H5PGobo9rwaGCI8m3gzKIFq2bHT3zVzL987tAaztuSm971kC4qCLeOaSgI
dT5tU9XeShesLpl3aZJcu/Ch799r+4tRygnnAxYRveEoJkrhzWk+5+ScGL/++FZb89rxyczEz1zc
2aJW3HSuMC1VSy8gY6AFYx8tChdm0FOW0QnoVQi3K8S4ivqj6h/y1CES/CORl6H3zj3y7BSjFIlz
aHorOV6G4pkkqSUXJiOf19AUWAWsdVg9RlR9ovEuYFaQsol9zVznMhDM0YkQrKgkAchbqOSiREBv
8RTLd4Fjabj2Lio699Ic/FrWC2OqjYuqYqoDwDbp0L8tOwU9Joj51be+fP5XV77FXrOqs38Z/K1o
io3211JrWGlvw5SGCIm3UOc7J32WxNvJ6CtNSAM3i72Y3IWhLdDCfTqycYmn2RxYYQyvb0g2NPpX
KX2KsDcgwaUjeZJJU/XLJVs5QLVwPYzlwm1ewuDap7+MoZYtz0wz/ibVsQpxAFI0o/GZxXWYsEyR
4SjHbSXQk936H3PypXIhZvGQ2tgp+NxK+Gh09ngm6HTAXaYUMNvN5WOKMXuVXvfTxfylubtoG2pD
Va4pkRYd8V4WA9eSpJq2WJWA48rC/Ch/a+dHKqK+ykvh9K86gDN5GslTaHgvHSPiEt9XEXVcRRo0
SCCxKUwrJ/kwBT+h/TPflTFuyKk5Wa2PmGmc5P1qo2UI1N9sdaAcxTaaKVXTGYUyI4LC3oyxdbEc
d6EZK8wcRGVi7aop3DEi3QQMd1Kg/qZ6xTEOyM1Q99mvzyVqRsYpzVRHpeHDKNv3pieCRE2Y8N8F
qWijPy+NGALFfDc8zIb2tE4ob1rkjmqCduZ6UA3Gh+nBmqY7xrAq8yeDqXFJMEFDnoxj35LuMvnY
4MZ4dffkTdF74f3AXawhHpbmRLCM/hgw2DXms23tMRWus0qTB4NIaItVl3IbWPDmrm7rwxSxSJu6
HIbKnE9N1D52yO67qsm+6/+zJ8sdAtqqDfIH3bjPhm9/zU2Y4kuufj1TfMGWwvII/W2a7Wcx5uum
sLi3871X+rvC+2gEmab8TufipS5ehYPRmAjBoXXWDdYMVq8vWv/PYRFI+Z6WHwLo17SZ6waPINvA
kecKVxIqx8oaXqQ5kM8QECF06ZuLxoEl02Ft1Wdnfhmn93HEW+ZBCtoz9pfipLP21LpEPwdkBI05
KaBGuFHwnl2aHwidqFZTzlPASIwhDYPBqeGKmNW4MCBca2SdNI92PTe7itW6GuXbVBg3O4kuKIj/
KoGMrcRpcnyejtkmn0kDBXrn2RebhLFYaca3tKxugSMuQxK+57WL0UW5u8JM91ZgrvCWbJwm/MZX
wNbB8IoyxuPc/8gmfkIZYvA7bJuxvRiyOpZxuXLN9GwW8bIfw3Uw6xfbwbpQ9ma7DCzJbCjlEmPg
k660mG+BxaGRtj0lqreOKY45BYa/TsujldQzn4h7iS3OBu0MbwljhEVna8hVg8EowXlkaSXNujOS
rcW6eODltedqmiiqnXpwDl3Pk9aOu76pIBgC56eOk2QL37N0g+imbboV5QUgoRM5b7bzkid0nPh7
wxbj59QmL7LzX+PIeiIn65eJKkWu3uZmxgZve5O42cGRE+OxUA+rUeSnqR/22dSeZQY7lhkPWVfd
ktm5ZFP17GbzXpW0nM7gUrCO6XNhlXujSKnyYkYiPKnbVOd7q0oe1IBrME2uRJ3h/aBNk4P36FbB
QxO3D5Ub/xDI9jXH2ZPi5XdxaMdxfskr+Q+IGsw0sC5lqq5RB82JNzXtc7E2jfJfZokfPYwpUQaI
9p43fQc1u4uHqC3WtHK32bHRjBQ2Vo88lZlNRezggxCwvGRFA4zHyNnzEe9y8849SVIFbOtHFvIF
agPtqezahbaITqyE+6y68RdXOmNOV8HP29anvLPDBDzsgiYlRwqTdhzQDDS1z9uT+j4EIK2m0+M9
yJMhhSBtr5aRXLTTa5Zz3EfH4FwLq+i/x9R4JpsGILyIET9D4rxrki2+mopqc2X0eKSQed/TIkbk
wYbtfSJQ2+eaDZvXvuMOSAEhdsxBk6NwLNC4OmPIB+y4nhWWQE6M3LomWV9tM4Z6sP0sSetM0hZ1
9xS349csU8wU1aF38j+i8R/4ToCgdIp6Lt9N3V6TsDuCUA84Oxy+UXXOsgKPZ2k8m7SdG8wP9qlh
Bdy6Ccfv1nROLENpFo5N7J1lBCEM7PDne8yWwy4P2Upi2esh9/aZHEPKYvmGPDXyKYGAmlmu11bg
WsuqCfuNp4GJVEhRldp6pafqwRr8RdO0PwPwSxu2j0Zhx+fEZumsH9hEG1cOsTVDdwSU/0hHeRkd
EhdKB3zPSsmBtBgNCQ9CdR7fRxf+LHH7F49FoauOIdgyVNzIQ1IxSYjhf6y8nlalO8MDF+5r0Rkv
vBYfKXbiTHhketsI16rBNukFIxKizoyzp/P0VMXkJODn64uVZVj2lVg/SIgwRkduw2CVGPrTNwNj
zUJlqLfGan4ST6HRxobljdeSVQHuuZ1KylHaTSxAlbtNtNMdmHWV37Y/9wRfNPmhcWR0Vk2VPnNa
GKukxtjeJanLXL+F2mkJq6l7BUfmtizLNTGYGJxvl95JKSW7GHwssadnt8vikh/Q/GUVa38fj6be
P6foRpas1BlMipXcuwXBHHyDcZwDoptDT90Ml402LJoeCGPo6oITRlvttIm8Vtf7PIRpA8Ose65g
WIMVO1/VTKzWnPX4rPCT60oBsTecer+FOSaQW2MPwVaSCoDvuzy6eVeeAaPlI/oRGkPTVrsUAmHJ
LLreAXcSUgTF9xZ0yXybKr/+VG3pbBggY/qF9sG6EmOnFXH7LafuJ5IZ63cSSEanI7dT3CVoDomd
mZd4YPqaLlz8qXk86zAldylnWmZEb0ka7NqB4Vrm7mypX8xh3vUePaJAeljVtezWHQf+vhWQ+Ywc
m0WcEnjipcGBqThgEW+yPV+TJjgJuCTbbTn5eTkouNyzQ6OUz/J5MrKN1cBt8f62lt4HibF1bPts
BwVr92oPN4Mf6ktqpl9BjllBzPMboubWG+SjuN/jpZMwpYggtBDvTpA1h2RAyh1Ei18pG4u3kLvy
IFCQp4UloxBbq/tsI13TQnWv5RCReWOXK6MAhRrsU+9RzIg++YRCx8rsHlhuS7BSuq6L9NSE76Gi
hevDX22xAjSafNp5O1lhnFsZINArjn+cz1XNEeqNL2L0fhRj4qScn7o4fXU8RkEmNAOYcdjLt5rM
BIStY2mMV85OkPjA3qSxmtbO7Bu7yApifMdYlxzcdbuZyJhF447FCjr+KeuHx9YX71UOdSLGs2OI
W1HofBE2HfxmAik+N9EXd9JT7OQf8BNuJTdZaW9lN+4guTXRr82m8ct0aRnm2Us1Yya+XpXjLYSH
cT2bAWwt9/5YWNfW6MtNyimLkQPTYtIXFuSzRh3EMTF2mNyn9BRRWzWE7kZ58duM+ZIItW0SNxe3
xpDotw4+pGk9lclHbzl/ZDExJUmPYsYu6rPDN0WNIN2iT7dj8iqBe4Oh4HAxt3oI3/2xvLYeAfyV
KVtMfwbG5+7LIDLLbgWti3U0LXdrjAJJz542iEcro5l398GCUxuPhcsS6Rq/r7K5NhTYhJQGbfmv
Dc7nKZWeO65ze3BefBc09T7r6cz8nKqcuA8D2pu78EUl9YvSNMttUd86HxUUhOTqpTAzklSPhQiz
02zKjQ2ZzBmanXTdXCxGqIuysFdIvCFYl/jMjeFCBLVaEwJWrgZ56u+xaIFzJr/paDXRJi6rXT0h
JbjefMrN8BjN1JZptCkCuamk/9Kl1acDe7Zg/nBjo/sywzRlTfP7LIZF7aCERtMxJ0vRqIcDSvbW
IrNWVj46q4PFZd63pn8nCo1zPAXbgHQuh0m4MvFj8CYo72j6BAY3qOwRoiW2c5nPq9qZNp1q9qwn
xdAc4uxIcyvedG72aMXFUzkk00JXrQOJ0V5biX2ZHQZ8orRKtliXqt06ec/kkYUAPEOTsUCMBl2w
b03g7+0SMrxnu7juT/ihL42l12RzLgYi4DxvOHZ19hyLYD22obMP1Hy/VbZqyOUytUjYnW3u7ga/
d+P8qcm4uHDjBrw0yDr9SzzBqrZt8JJ56qsMoq+hmR8qSz+YVUJOkJTfY+l/UEq7yxrwdyEx3K4D
Eit4DRsMBVk7LZC69BIChXFPOp/mSF0MBnrkKk7noC0GaunGBsXXjNow1i3hNs7eRKpQMffzMjGr
tSvC1z5m41Sv951sD36Ro2eb1UtJy1vGd890nDMsqp9qq901nk+sh8JJQ/jsg2UUT51ICEkrqlWR
OEfRi+uYQ7l0pvYuDdParR9gjNekU+G9QTI1pvwaxd2jFfQ7I071F05ln1EGi0y1ij7cWTnkMKUO
cKPM0VHsTxFNZAlmw2LW9ceg8udclLBQnvWcBJOxlHMfLDxbP3aoiTc3N4JtpgUuDlJXo5H0Gbs0
zmUoGVMJv9ySTmG9jXZLZjaRGMliSr27OidnKDpm8Nm4rGPDvbZCqsMYKi5N04hu9hx7NQNKaRkH
rVKHtiIwy+9kuIt0HsG046tZzTzgInMZzg8atIscZ0keWnQf8uKas8lPZeUAYZYYjN4db3TGy2jN
FuSdsPiihrS5D1kUEYbNuPNXpux9AucIZ/ydZ2PYFcj7H5mASSKoLpDfppNhJuJINzNE9Uy8N0lp
/ms9FdWH3LpnIbC3yUQ3EJCjXlC8mPGI48TAwFSwpQfjFwXfXJb3V5v03KHLCFeeRrMXZ8R8JXc5
OSP7tlGYDP3EWpBpTg0dYA2eR6KXSIQqdyXVArFRuPMx4BYrmU9QHC0C+DZJi0fEynBLBEx4jGvb
XNOoEKN5Z78ZtRbbkSSLtxg72adNePMm6hiIN1gYzuPsgl4NBB8EqSRSw7GzPcyK9y3n0b0X4uay
6oa/OOmWoSNoWS3WEZ08G62wCcz6z8smTBpxLXduVndHShqyNIttPuv3gVqKJGN/fBZMCmit85+8
y1/aLroEAcYq9R9p59UcNxJs6T+0iIApuNc26G56kSJF6QUhShp47/Hr94N276gJIhoxug8zL4xQ
dhWqstKcPEcNIDjINGhUWu82D5PPYe/+CL1a7D21g19xyKkxgLQlDn0GgWzdyn5NqzdLuy3jxcTH
NcJ38AjKu8RLmj1ivdMECVgPxtZpxnqp8T2WecgLdnsnOMhHRmtipkYgdYC1Hq7tOM3uDACCVEyj
kSYDBChZkJE7+RryJBL1KVUq3/KkuC8LHvmg52J4KtM15Oo/4TmWT4wQfVKZmj8VtfpCPRhSb5k+
UkZ5R0A8Wyc1cDRoakHI59XBtlGaM3s7YMy/iPbIbNB8sezbQYMwrJUU+J25vE48MCynlwFzrnYF
4ZJkbfUhfQF8rcFDKajU5CG8BUHwEnQwh1Raey38zmeypwiYGZ5ECiw4bHNe9yGA+zHIk29B7791
KQ3yZrSTo9VHTMoIJmnziHnTSs4gASn9L1pMnbqtW+ZANECPm4rJ6z3U9+mRAW7tueSagPvK9GaL
DKhGYDxhHu0hfvXRnhv2sQiHK79iTidXzOxoBBk4ZTMuH2nYUiQUo/UwGNKtIEU/Dvn4BUr49Bgp
bftAaGf/qFSbJrVaIFuad2oB4wsEZvSD+uGHR4XEcEAIgU5A1zeHj5UJ276a8GxpJMfJvlC6MrkO
IA/4FncD8zWmKIiBlFiNrijtcKDqzoIF1aLaqiaTFsigkACGDVX/gHDUra+gzGIcG/pYIDqwuhsT
joNY7kCUSw8TzDtEIZCWi5w5ECUJDOIh4w3UbEivsP9RpBN5VtWxafRtVROngNOjQKWmkLzVWnkF
cpLvCkJr0zRhwCMI4MrqyLQjzc/vvBJCe9uN0+u28hD/oQksEqNw6MfTh/ShH/eM/FWoIXWeSjrx
kaisVBm6R7VdMAMLe3sKOGNiFKPVIsHBkSfRZx36BEacpgcY57RtPUHUkoEXrlqBKzaNn/DUQJav
9M9Rzb9Y6+aTUoUGzPYZlFhWX92bRSRvCgHcgAf71e+ScuuJ8qdt6lyrEdRNbEg5Y0zjK5FSRNZh
MD1fiX96KWYorh/vKFR9CTVmr3VVPFSZSkYdMfcCrtSJlNx769xIA/FMkdhVQKcq9BV3im9+DiQd
319U/9C/1RzagtkvO+W6wKfu3UJxHx7GnPHZNpT7bZJm5p4rq/PviuDGt7xXWM4QEpDVX+5gW2Ri
EAApA1yS5EGwlsFBtdMSA8hqKOBlh1gt21M3GYmzGQqVe4gp0rZHvkApq29dbpWQ7gEanWC75c6k
YsJTXeM1+igZmMHsG8NxC2qvvg5xgDHhxEND9hl3Bv8NwU2nPmRdO1xFMngSrzLpMnk5BUL4ZKDJ
tiPrNqJN8g0oaHMd6rkM1ZYJVE+Y9TFr8/hWgbztRVeUnlKtZHz20CT7qiNjQTWsCQE81PFxtITq
lFluffEGLT22PkgfJaT7LIZUutPkJIWH36p+taU33lgj3yN3q/K2imxG54zKfhQ9zEqBHzNv5bk2
kWxZfO6MzLwi6yyuMqaSH8sSrTQUlAwX8IgE/xkEihNrVG8+lnFcXyWDO97aTclQs5xSWh+ykt5i
PDTJRILbIHUh2ZrhBL4G4iyD94fprVTT+oNKA+Wbi5oLtfOi0w6tYpTMXtj1S6CCxN7mFchJSo7M
HrhSSLGb8k9HBcrYShMEEtp0aD2SWp3aanQ67oQnVbwQUIwLlePrGwQ28KhTx/QaJ48EU7AxMFjF
hBHEVSauE5HVmQntUazwtzI3j2Xtv7aJJH2LFMrvbQwaitIbCjjwnBnez9qnDinXbrEXg2nuMqN0
PykaKEnUC/Jt5WvVoZcA7Quqdc91N6r7riE9d/sk2Kr50BzqQreZ8h2DV31wIXRR7JR2Y2C0jIa5
OEKYFdxvSj6Mv9q6iyA48oOO4B2mi87VU+DskfwYpIX6FIpuOBrmEP8jQr1ikE7j5G27MjCubV+L
rppRCY4Ac9QbKSo6yJRS+1NmFjkDZpVg0hmiMSrSMA12KY13gkdUhujsD0wEBmRvu6Hqh23bWCFI
l4HYHkzXc2sq4hNEgvr3HlA3/PqZl9Ppy81Mu+vjvHqNRQXXC6SFKi+VND7otaUe6zSnuQQ8y6sp
MsfKQwex4l5Va/GkqC0x5KDTQuBs5DnDpp77RYRp6qL9kk133TI+tZZBSBNAqCAVqn9Xj0m5s6C0
3MuVaF81eWKqNlu5/hToinnLBno7T8qMaK/InnZVNp7swutZAO2MBpwNhbJUv+r8mKlzteCJJqtv
O2wrQQEHRKwSQwICV64SunNOkCmk3EQdDy7O+ocsJUXJ2Hgh6VtI9vJfSUL8tM+zNB0cz+i1bBP7
CvAXVau1CTKi7aswNh2GT4ZvUgSQz0T4fjMmE6LaS8UdM4rlSej9BI2EtGZs3Py280a47xip8IDH
jYHTJk0KLLVXHgITIiw3COJjRZ4AKnAwyhdbEpm2+z8UsJTYjyGrsVQnLbWt5MIgGZLtQ0qqQeom
QZtBmoD+wC7rxUlM87Ym48UMp07u24Ur1tWIpsjyguAxhDpOUT9bFQRSKj6k312WXFrQwKY8r1um
hlyQamjaTEAL+KkXJLzXTrkTn5R798AsC73xk7inQXwbPJkrBlX1o+SSaVsGhSYyDpQXZxJI9CiE
lyggjykT72gxbSLIlTb9m21uiu4Tvl9szAN0kdv6UEO2QgdyZ4cHRFPUZLOy9gVVLwsQsmLBk6vL
ylyW0RwLkao1P6Xa9zuxjYkN72CpdZ+IN/SrdM8M6gD9yopK4yTcNdOcsngubPS4DYaxrZnUljrY
oUxHDM0pCV7dxssdNVZ+GPJwCvLqcySqU5YPTtq3d5eXuyAo9s7uTKFP89H19aEidNQyfSI70+kX
M1PS/EbKmldGGl1dNjj9gx8Waplcd9sSpjH/0kjFSy58aXzp2H2JUvuezsEuSuvXEjahy6YWlMMs
DvG/pqZDd6Z0GKTMyFShWjtD0QewNfUnpaIXlrbp/TT5S8dxomAuwhVF9wU5r3dmJ3mxM7OuNdiy
JGE2DZ4jKCms+6HzVk7p0iE9X9r09zMbEAMJNaA76ozp8BTUzdGoohURvTUTsxOZJR48vxEfqtHt
N3Lsn1mg7y5/oLWdmh0+csgBml1oT+GluEZd5UViiom2wKpS3+JJsIVm2TbSsUKZ+TM7hmAbulcw
K7clc/twdvq7BkrkfepYJ+0TTAtIiSbmMb4LN9EO7uM1r7K4mbYJ8Q9ClCrAo/ffq48zW9WICh3m
Pg6+m2/RAN5f3sxFD3JmYraZWS5yvawNIr0o4YlXIPIE7BYGXyqqE6Q69wXTDWGYXV82qyzv7Z+l
zfa200JpKFvi/sl1MzhWbdwXSibieTxau3Zrbbyv423xlJvbyFlTzlvb1um3nV2DsUpSCJKwHcJr
3ITyQaTm4fL6Fs/o2bbOFBerxGhcszFrx9K+ahVzH+63tluRAF/0iX9s2JNs39kyereUeyIB6H9L
5ac6kkRAeOpbzbZMtB+Xl7OyY/bsoc2qRpUkmYPo0Q4ZutsI7NBlC0sviqFY0y1DpJcL934xXaEa
qRvbHPXY+DXqgll/syWJs+6kgORes/9i83g0Vc0UhqJ/0DQsTWsgdpDwU6p2mNgjolCl5/ecQ753
eWVLe3duafaexAzU9nmHJT3PJ4Qh0xghuJDLRpTpX3n/QOqKLBtCaLoxufjpV5wdhhqBnaqxTfi5
YW2Owv6mzSJ4cAwktG50NIaaLDjRJv000gbz0Cbq11Rgf3vDS79g5qwKqAI483bjqIn1FFQt2hHd
lSa3pzFCrSaAy8GEcW8wnhNwahnDT9l4n5OhiIaR8mKE4gWBB1msBA4fL+L7fZn5Nx+weF6l/Coa
zTDrQj0ARL8E6XJ5/z9+5PdmZu5MAcOhZy1mWAHznjchyO/LFj7e9vcWZk6r9xlpGvJ+cLShH78w
IvXs68n9WLrjtWFVK+75422cjNkIe+karNHq/L63tV8wjdA6qQyW5zcXVLpFG4A5InnTtu728trW
zM2uiA9tKkUXuD0sUF0kNgga5duMSWkzfSiolF62pk2+ZH5SVVORuWsMjKFY/P6uVLZuu16BtNFg
g1ONbwBigwGail9fKNwdExinW625UrWO+UqY+sREKAHmBoxnaF536nCawD85kpzDfRQ9I0SiCgS4
yl8hhASJXENaa2xl1doWsrlzy3pLJY6uI4I4aCEo9OEur0ddOuOqaVoW+ubWpLn7fj2jygQWeoOt
EyTMG0y4iQju+lNuPhsKpE31U9oAaWyi6xJpAZj/aVrDyA4/ox2dAhg2FFqXhQf/TENBLdooeQ3d
PJwSsXygvHhXy97j5V+89oNnlxL23V7TkxQm1RHw95OWw2i2YkKZjujsI6uQLMjMq5AwoGr7flNE
rdMeGbzOGYMOOlCYzqSASnGrUP5Br49GHu0pC4KFZKCKqSs/hZKs3KKFK8tPgEtKR8eJnzH7Lm5i
Jygn2PAQtc92zQyZvLNom1qBvnKiF/bznaHZfgZBa7OhEkzJSvUA3RRj5grolmrlkVkzM3NysJQN
QprM9C5hcJMP3+WICTNr1F7+8/l4t56Zr5MMxs/jAkOuJe9d90dtfI3QNv3vRog/KafKmq3j7d4f
EJQ1/disMmZiEmT5DrYi7kDHrSTKS0fAtDVF2LaBw5mXBVTbg9M2rjuABO3OA+gNghFKXOp6sfIX
h8CSOWU4AlVX59kKwniJ5wHKc3pbe6xddD+i9LOna/85cJrEpv+YmX0b3c5yu5F76nfN29B8A+OM
FMfPCMXMy59naecsoai6ptuCctLs8lgQSEGWMXROHt40xWOkmU9ZArmtVR0uG1p4fDgEfwxNP+Qs
curStC8SiJqddvTRNXwQFLn9kfeHIQXGDi4bW4gTVMuwAP5peGt1fuikXIvbTIGazGAoRSBJ3Y+v
ly0s7hui57qpsqwPSSuc1ZTgKtCMvXqTN2RS4YPpDrsu/nzZzuJKzuzMzgFAvbCHW7p1FMYvQQTA
zL5ydxY/DNS6JN+yupD9lpANRZP7rEo6dWXO+NJtYloIxn8aspUwcXHXuKOGPl1Vbs/7Q2ARGidw
RnfwPj4OoDgyQCyGrjJi3u3/Yt/OLKnvLZVtDauChG9rrTdZ+qca/7n87y85aQoW/65klkiN9tCK
pmIlwPhPckYVOgSZPqwUHtf2azodZ5cGdK2lQVfROVO3CEUTHVw4oUMR/c3Tdr6cmRuAuFhL+hJD
FnyiufWzzHSY3H9e3jNladNshpdMTabjYcwjKNnPkQurQtQgtva9/DJ883/4O+Or/8X+xgNH9fYT
XEGjtuIMFq0yACLDxkiIMM95eyL5ksoOczSKsrWHm1RizvO/15D4p8+MzL5URMMPallGojqjuhOM
fJeN9HJ5+5Yuqi2Iow0LZw2r0/vDYKiuEaUAnBw7jNSfTIv4t22oowFfg/CNLBEBAAEvfdnokv8h
1lXgglB5wfXZOe98MQ5SEnFjewR5Tfk6rYIVE5MLm4eQBNSyLAsDFeV5noBedjgwXM6kuxX9E0Yo
PHYVc8L+G/xOt0CQHmMopP7mTPyxOS/q1KOrwOjA5xo8MIEjtO23efr8N1v377rm1ZyQip9QBDaq
tGKq09Glp8sGFg/22SJmPo6yXtIGoO6QBBDbNPyqWd2uNVYK5osRPr7aAg+vmNqHtAdQJOCyvOoc
SSvvO8TaAmuCQKBDVwbP3RifuOknxulPQ509aS3kaZdXueQDz+1Pfz/zgYFkGaA4p6Hq3nUK/Q6+
hl0vPUhr5crF63W2ztn1glaqLHyLdeom0hx3UChmPiMvhr31flxe0cJ302QFWANdLFnIvxPnsxVB
qZ22nkG0CvTFTfcRoBM+3coJV6bAenat3lmZeSRRBxqEFwSqyT/aj+ixv/Guo319DE7eKfxSMLG+
7bfjvj2geqqHG23F1y/sJtZtWxWqJlQhz156zU+8GD0D9N46tDiYQ3OH1xx9hMxFERti+8s7uuCl
NPbRoGNFDkhr9P0ZAUuCgCKDZs7YSw0t8/K1SN2V2GWhDaprMtGkRa2GDzdvjlGaTYfIwgiwUqQi
dxOV4Ua90nZVgSjRBvLxJwhYdswEOK4zbocdgwNO9uUvVnr2I2Z33gOolaPwRryuwdlYR4j0Zn+z
mWcmZpuZmsDVsqHj0yXBDvKZT1UJtcDlZSyFAu82c3Y6I68NRQ1brWM+dfvirrtlE+GvvA1O6qtw
yi34iA6WjpWnZvGcnC1tuplnN68prA7ID1YRbcgqActiu+KtlAV39W5hM3dVRWYWySYmrG/x5+Zu
eG7f3J/+F/O22UmH/EpcB0/FGyiny/u5eNmpw+i6TRRvzbPSqgD/qdYjLoXOfAGSKgNHx5TvJs3v
06FANTjedQC7L1tddGRQe5EFWbYw9JnLTAJJU2NPkNOVqJx7aHMwolOu5CdL30yRmZKEt83Q1Lm3
BKwJZtGTuVQDypFW9g+dirUjv+StFFm3kA1A4NiYeyu3EWU2gG93vL7+GeXmjQxOB4HU/tVGpFIL
1t6apY1TVE0mwRc2/828Y41IsRg07FW69Kv0I3iLYC73PHnlAy0dxnM7M28RSL4w+2zaOw9Gc8FY
8gbg3HejD54LuJ9XDuFCIMe8oGEKoCmEcvMqjFEmmchzVkXCDEgEvqtJGVg0NmPbvDWig1dBOJeP
oLJ4PIRmgM6gSwtc7f2VDkTut2jsdg6oG8e7jhlMPaF2sgXbzhTgFnDk1/brZZuLJg0eNsraOgWG
2bGPSSfKoAFbVSgnBQXhRMlWvtuahVnWLyojBras4x1F/EOTq4NLL3Xlay26YJVpINpZqmWT/7/f
uQw+Txeult6Bx7LdgRhsDpMI6waUFSPTEDjs0Pzdx1tj/9+3b6qZ2EJVbE7L7FDacPiBtISrKhaT
eEhzGovhb97qcxuztXUqEiqNPPFh7d2DcUChadj3J8npHRhnjgCgt8zXMwN6Qh6acdk9BJKPa+tc
uHwm5KSKpuKWlQ9BCS7ZZAiDk6nRG0A14C43ELnUwm9+rq/dggWH8s7WdKDOHjaJWZdOH/DE+qbb
jzt/W2xHBY6QXbAF/H4EFsY01UFfyQ0WVwgOi74uj86H4n+oygJeClZoShT3K1guNAmGQ+/ehYDr
8qFZXKDBqZFl2gy2Ob9zjaKj1sCNUMsfQG0PjBUzD7OWFv52UbOgmQ6PjjexhQ7l3MyMTfyfppVF
ddcZ9sned6B+QH2ZUbg9NASMgey8L5cXtriHZxZnVz0PtEYTGRahD7mRG21TciBzz3tuvLfLlha3
kIDcVqZ6oj5P5ZWyhznQ92BzQoc1zb8k+euAMMj/zsjsIKa+NoxJC22dxxyhqAAyI8uRmk+XrSz4
R4ZOiHVMyzA15udnxx1WOcQ/oUapmy9a/TMFnXvZwFKjHwvAq7WpaI1/fG+B+WQhh2mAptWheym/
op/0FqgbZevhEtNsK1aCnKVvg6IGFi1gEh8iKRc4Rprpfg+xkvdTA9E45uJo1OlffB2q4rauT1BG
nq73q4rgIu4HLeodLam2WmeA8zsMwNUvb97S1zm3Mh35M2c0+JD/gjziYUl0sCVQisX5X9TbmDqi
Ykcl0VA/dHx6uTW1UeLxqkem2JlVTwALX17GdNfnvoCOlS7wN7i4D/meP47aOKQcAS2z/nFN5JZN
+I4POZLCzLoA8w5hOf8LPzehASaAq2aBdX2/d14s4MBsWVemRiCgH2JGzjp93F9e2tJxs3n2bWJe
jM1dgcrTH2Vl1TuFBL9uhE6amskPY1xUK/do+rkf9vDM0HRUzo5C0aeVl5Ulzy4sKp5X/pPk1kPZ
FAyJQ8ZZD+b1GDEYo6w1BJeO4PkCZwed4XaBqhm6ZqJxb0BUIDazFnkumCBXABNsQGtj4iXeL62s
GyMITKV3GkZ/0+oB3pbLH2lh73AJKnJzigCXOG9iBWrR2BCRESdBIhy5+i0KvybKpOWPzoZ6sTEP
Pso01WitJZNLJT8s27pJtdlSeQnfL61Q0waWRU5+8GJcpbvgU3SAhXmnvKjHtUxoKX5/Z2vmLPKG
hkFZYuv/g8uZLNxIW5S+ob7ayBsEaHbuysYuvfKWTOkNVB9dVmLg9+vzmY/rEgO1pW7b7cuH/Mm/
N3bNrt/DgvfNuw9XvO7CE485zdaonhrGh7ZHL0eVZMqTPmL64DEQllhwgTX1PtFOl0/MoiFcB887
URlliPfrMtxQymsGhMCYICcadAiXyTKyg72+T7x2xVOpC+meBXjpX2uzL5fJopBVF2v1jpjzpn6I
d/21eUTPBXHyg3swneJWPMg/ul1/5x/Dx/AIkOoXY6rH7ov6Ze0gra199k0r00vbcISAIdWSXajF
v1ozPMISiWSUUax80GkfZ17t3cpnMVtquVVoN6zcztoNLzcMRYfSXE3QlpakKYwy6RT5cdSzJWnU
klJzQH2723p3crKLH5J9vPOu7G29hyGGhjCc+ltp16xkhkuO59zubHlVwow204dT7FOfqkN97Bzh
qMc1nMuamenvZ29DmSCkAY5vMhM+6Mf22DjJQ31ojpcvxYoZY47fVRH+iARm4lN9Uo71EfJdBw3M
FTOL1+Fs14zZe0CUapqUZ3undTy45zZKdcju4NZ9grUAEnDlWJBKfFPejM9UkI/5Fj7EAroFFbZX
RFW3KMd9Q38D2bDD5fUv5fnMGRJVUqnD2c3zfMh3mqRwjd5JEFMlOQQ5+UxmKId7m+Sw+AzV5d41
UeRZuSXT8ZzfknO7s7ff1zLmyG2dIKNGmr1K901n38jpM7nXNOT4urJMbcmc0GmOTl0Anub3x8nw
AKiJJkQ3voQ+aCvvI9I3pv4bR/YOiOvxkKxdFGU6Ox+WqKskUwYpgj5vyXq26staoAtHSkYodnsm
mCMYj1MJMnoIaa6MKmfu2M/R/9S+lLW02uRZ3OOzHzC7qok1ZPBaevAoQbDsQIPrfnIHtNRq30of
Mx9eo8ouj4ytU8nv2jelQ75V6D8avxoRjxq6qyZFskmvI+lgwYN+Ty/P3q98mKVASbOIoDVoJOh6
zT6MjuCxx+gkr1ILhbFZ5vE2VNu3uHVhrgziT2iqOKMCbtho86fRhadgyMYTiSqqWl6LhOpaJ2fp
B1FHMMgfDR7keW7HOw37umH1joSaSty/WOFadrLkuQWtPSAuGi/x3HMHQxg3MHb1jo9uH07hSgz+
rqACkzT/PXG0BMJsGuhhqslzSIUWeEHB3P3gVMNRMg6h/cVeG5maztD8kIN3J9aVZWwYMz+tIxJP
LzsanKGBrjVzs8+Jnl6ZTIuahQ7hvXVXJGO78gYttS+tM6vmzG1nyMhpeR0PPH7tLj+5V80nCcG/
4wDx90F20j1MVtY1EU79+2qvDT0uvRrn5meHFkCfZzLLD4GPMsKAUUqnSoGn1VbhLdCkOyVIvupw
DY0VELbL92XZsiVAGZuCquHs1S+GuNFbBRnYnvHupEOWrA20+yxu7+w8vzU65SR12UGMhljb8iUP
yhjWv5ZnziQ0kcJIkmxwjE+KM+7kjpnbvXqCD3iH4Ey2ZRyYce/Lq12YUNL5zn+Mzk6XQAeJSIrl
+ifrMLxMpVnmzVVt4z3/mNqpHpQVm+bN/Jw+r33jxVv6x7SYHzG6f8jvMX88DMapyPVvua85RqQ6
eb/mBBdNCV1TDZspWhok7x+nKjICJgs4TnB7RV62TaAoyqFxN1cOz9J7IM7szN7cAQL3DJksluSK
H1B/fG57d+/W9pUbdo86gmZrn09dcg5nBmcph1LHXQ0nBP6HQjsqBVdRtg0O0QmN3GNTb6Sfl4/L
ouvmVkzP7e/S3Pt9dE1RoTjKaTERl+j7e79Zi1oWr9+ZhWnBZ1FpOihUMA12sMiaBk46+CC9ontg
DHdvIzElJjo/aWCyOS+LlZdy+eP9WdzskGiSF6YaqHlHoNRYBTb6RvpvJXTde0GzZO3TLfr1s5XO
zkoT26XRIhPq6E8D5JSA9gmaqm1+r7+huvLs3aCbRdWmeeACdsfiePlLLt+IP4udHZwhsDt6rFjX
svA28eNnyv67dgAaQni3srFrtqa/n31T6GqSEtmLwQlkuAWyyhGIQUPht62qp8urWmr/06T4s6yZ
94a7rIVEdXq2rtpmy5Ymx3gXEOhQCd+MBIMICp7KA8A2iG1Wvui0ZR8e6jPbM//daL4iU3zl6BYv
fRVt6fDRAl3rkSxaAbprWxalqQ9lqbKrK8HTNDgjMgTiOlG8jaE9r2zjolv5Y+R34H32xVw9Ng19
civhKThWhfM/eVttQsK0WY/kVxb1uyJ2Zm9ETSWrJr8id88KLFA9NLtSv/J9Fo/h2aKmRZ8ZMbXG
b6KSnYsFPHjUd9PhZ1UeDblcKcCvGZo5El0dza5WMRTE+XVPMlLSSah19yaL15qciw75bE0zJ2Kj
6OZZAxsXTlQYwyh9qUr3dPk0rNmYPt7ZvmX6EASqzHJ6AvUCvgkD2YXLJhZd79kyZh7CblEIMKar
M8KJGKVPCaTlRvGrKNJNla2h4JedBDmjJqaGpj5vZoa2PYIt4XQXe8ZVjukue9EcHk/0KjYhw6vb
/BGhRKATK8nCYrEV8v5/Dc88RNI2hQ178hRskZwGW/MYOsYDfFcQK57qO/ShiKr1n5f3dvnz/TE6
j/A03a/tyftGfX1fK/1J7dM1PNmKDWsWyvWeMZjy9HQa5mvnowrb/k0R92zr5llsHsbBUGRYgB92
GzcnnTH6wn5Wxff/1W5ZMycxekgbmDKfSJElFFzlvZWPu8smlkIc6neaLhj5APcxe6PSCAWrTEz3
qYIWTvkclvdu/kyHf+PB1+SBfO2a5r8j76i101KlryCMD6XpIEwkxe/ILXwv3ujtDzinV0LfJRd+
bmF2hQs0jDQFiKaj+wL2t7sctr8yXpk1XExLz63M9s7L/mcd/69dke70V/u++l49mm9gA35FN+WL
Ca9tss2epAd3f/nDLVsHSwJyRlHAD8+y0rryFX1MqXGFg6Mi5bVrrK11ZWxDB0mvZjs+Dtpv+A7s
BBNXxt+9k8aExmYA1hDmvMMgRYMFIxzRMeNibnztecF+0BpnZZlLkem5ldmnDC3S0G6qOEjud8V/
SJnv7dRrrT318p2WQtjX3+fMK4+BshnlGL0D9ILGX3J0F2SQzkNrbneruM6lS3P+m2YfPgyDSEyU
jY6rGzeZWV6r0veghKrTTZA7QrXDF3tTl7ZGlqCX4m7S8TGsUEUP7uvgKtP+UZnZsXT74Or5yvO4
WOA9/2kzr26XieEjGjdQeTYOOQxYzriJfpl74wl/6CQ/op0EaevKi7nkcU3aPzbNcdiC5t1JWyhQ
Gw8YrSApN0MIF8O1PV+60Wcm5kGgplZKqgpMePpXu5KgBHpVhjW3oS7VcM+tzO4UNWPYVlMcrvlk
HXQn2etfvE+pu0MlY+Pe21fhEY7A++IIK4eTHtYoABZ7kefmZ/5eH61htFUW6Z/cw3AXO8Gzvq8c
/eAf1ev41/hw+W6t7eksNKxyOG3VEHOKuDFdAYH6yD0qV27w0mUxASKDmsDdf0CCZkzK+8rvL0e0
LtnH1PgGoZ5LXBXeRbnFeflxeVlL8Zs5wT9lhmY/UpShk1sVtsdHzC2z3ip1qW8LODDf+tyL78dK
NAerhTListHF8j+zbLqiwmNFcXTmEyy5JN2Ci9xR0aKeiv9KWW6y4nWwlE2mImjTV9vUKp2gWfmK
C/uLeD37SkSigXud/n4WEWsFSrq/X/Ay1m+9KLyyW3dTGveB+NnKKM65IbpvawQIC0fn3Kg2i7FG
q5ADqPc4OlGHtrnWy/vOVhCbanVt7aGbLt0slX1na3YplTKofQR0B6fxXjNb2us5IwgNuifGc0Xm
PCgh1NHqlStMpEHkNYe68P4QpxhTi4CBdWY832+vV8tGgqAn+RNDjHurbK6zqtuYwOrRSfa0+7Dp
0TELjq7+yezuRzM4De63TrzpvcxYwcR9/Kv165V+++L2c7SBmgje3nl/Sw7UsWwHJDP84HGovqM+
cz3W1oqRJdybLZ9ZmbmjsSLGMEesoCECuTvsjjt3Z39vdu6mKHb+3lr70gvvyDuDM4c0ahZydS0G
6ab/GHfI0XyLDukR6Z8XRswgEtysNUS1tZ2cftLZ7SnjPDZaDfX13Pipj2jwpkMNYY2CvhG13xYx
G0ndNnXBo8kTIL81JSSPpJ1y7QNnazdWnG/z9qsiH4uxPbRoqkJwFUH4kefI28v5pvfdjW8/mWOy
VdK7Mn2t62dmJyNEOMut4j92Sbfx0zXM4tqypr+fLQvhH+SMk5qdFOMhYv6jyMI7S15JHpZi0Hcf
bBactV4DC0+LmQZ+wJGJdLSFD1kIZqfzbiLzziy8veIj5aS/er73SRHfMh+ye/N7EyMW3b4GxkAG
aCOC9BedE34ZVMr8z2ASYeaO5bhitCfvKOKkOYrd1QbeiWMEsZoooAY1GUEzGNRSV07worM4szqL
vlyzskbb+m312ut0x5CiV7lCxnwkAB8NByXxFYtLMQOzzIANEM+UwYvOvvQg5wYvHiRFIMp31MNP
XnBrBcZtnk3ylu5dmN/zxqNkV1zbnv0lk2kFrJSYlvo2737D7BikhdzA5cWyIa092HAwF/FwJTzK
JyXo3zSH0z2Xr5QaBZv6LgEn06pf9BY5avEQe+5BT+WTEhrmJmis5//+LPPTAFoxegiSct5sgUCt
zlOd+21nydZMy++FNmxj2b1Jm/LUo60u2T/EcIo77XjZ8kIUYpOYTWAdYVjW/N3woXlPmLSgRtDq
R1V66mx7a/ufTK/cWNZKiDV94/kLeW5rtv9mCyp6ggc5tXkfi2Zb9b8ifVwJ8teMzG6UUnaFaBKM
RPKtUMaNsK+sdK3vuPQCMLYJFSBQXvlDTslMe+TJ2TA4FlWp7FlBaOXyZ1k8q+cWZntVja1qJy73
RRym2Qj1isO5bQ7QR9moK+7QJtxbbygB1AVFt7XC0VK1zz63PtvEtLSlTm5Yn/g00edqO/vV2BYH
90G+T07A4jaaAOa41txcPItnuzpzS5nbx24DIsUBZ7UNuHjy+FpOVLny01gaKwd/qbD4bo2zgFRt
0zi1Rqx1W3h5Xzr/qMP9D4nIVFqUHaJx81YbrtamYdfszlNEBP/cMp/Ojji0N/4W3nn/6DL0Uu8R
ukAvO3fW4XGL5xW+Ulq5TFIwi/L+nW0Nv0paZHEdGNW3vgll2SqD7FJ8rzJhrGiUeTRlDrmQ2n70
ayMZUbcAydQ16HpB2mmlp8ZAGkke93Z3r5refuWeLK2MXJTWClkbWhqzlWlx78m6x1dENttAnOzY
3gd76XF4kJ/il+Rz9zS8aSuZzJKHOTc5O6aSnsQiaHlG/LHa0PLZuJLYRsRfl5emT1d87i7P7cwO
aFOaOMkChfHKbP1/IrWJH7XMSK9RL4fhtraiU2OrIyoUCqSPm6gV0q60ywA9Uln5HIxuv48KtCev
EfVgiL1uwmszQM8uB7l5g/yLfmzMXFU25iC7aIn1ZbSXTReFzs60inQrKUWLDmahvri83d9dZP92
JfkkWoc90sSyjaxKClwX5WKhIqMKz7zVWoBmmyLbVqUwHuFC73+NRpdfGTAUossiCMor1Mu1LHOR
7pH6XzBBNPaNJZXhjdS5/gFBNGJAgD3jrm3Q0Nx0SR3BhF72e5pDwVPpSxAWNXqB8MkPQ8vLlZz8
42likJaBWhIpXYYqa7blqh3QUSk13WlKVJHG9OgayorfWTExT0mbQaHorHAV4/9L2pf1Sqoj3f4i
JDPDK2POe57qBdWewMxgRv/6u6hW98kk0earc1vq1jkqdUUah8PhiBVr6b0tywnGMqKVe3Yh2cIy
FAA3MJyjTxTgl8fdZFrcUSXhCG3ETu5VTwT/ubEVfXjQF3WMFU9dKCpc2ptdVq0uYo42hz0dI/FK
btqoOIPU07Q0IEqJ+C2k8Kf6yRRWtmvhnro0PDv9bT4U+jAttPjunJ4DCpD9yhsr9ME4A3YezZI+
UHh2McexhrlYXfMsCjTD2A4x2Ge8IK05OHrSD9aAlIIWSuxJYu6mmCtEjeV+UIKDmlRr+IDrIISV
g9oebGHA7F2hc2KICnAaFNyLhc5h6ceg7jPAEH8OQQvfVwW9zX+jK8B0l46EXG2k0fQ8gWzsSUHv
jf5S0GXEHKq8o5/9tjuOlv4WsLXsR/4x9KGscmlXl6NQIwx25ZvebbbyBpDEY7crDorX+PFR3P68
zuszebnMWQUBOnRG3pbd6BWFBEDHtqVrkzfX2wULGLqRQUkjTft2uaCoqSoCNki882rA33NArTP0
hIU1oYU1M9NCz97TVSy3RB6RWzDzZITfcv0Rpnf/4ludrWQWW/BUrqGzzNE9h8CY32PWJxErshLB
1tYxCyiVqoDbBh4OIUTTrtDg5fzNaJN/5d4Ik4qKLcFU5ix8BEkN8eeWTEgw0QNqCpebWfu1dqxf
MD6LefziE6qnQ/kbqmIrtqe/en65Y4hIBdbWMAj4KC53ivdUl4wSJKwc6jUcGnhRFLuRWjtVId1p
zffPm7aUnJ1bm/kFFeswEHpIZlbSox5AQfCQZezA1M42S3xc3Kd4mK107qc9+mmFc0dpwwBKXrCp
s+0kpQ3Wqig7iePrz0v7U7G+tjOxjIEQUlfniWdOcqXMh0T02l30iDRjl50iqGzUjQV0+Qe32bax
h6f0aW0HFxN5A4QYaEvrho7/XG4h6D9YgU1UMAYG/HcQHScomhBapovcXqyOxEm8qLLWRA6Wemfm
NDGAgpGkwXVnrjNKkyBdYeDhkoDoCZSEKZL5gkHJD9dBNqiOMOiRFXPIqiflew05vlSHkphc4F+b
nV6vjZFMN93VBkycUBM7iHTV4SVjXhWYOVW9WIQCVxpCVTWsTnrbbUoZUqWhEB7iVl6JEAtX0+UF
OHNprWBDLjcl98adCm3ube5lPve776oH5aClulB59yEO1XlrwzkL3//S8tyxKSYNNQrLqWzXkoW6
60l9EWzdhaYWdOWCG9FlD4Kz+nCcbqHL73xpdxYU9TggMA27xrHeZi77EktXP4HkzK99Vu5Wy9zX
B/jS3sy/1TICo9SUYkzREZKiuepqz1NtvbGMB6h3kQwd+wqieav1h+twdWl5lltFGMgQ0HTmnhjj
pTE+mZO6vHBHoG9vBqdEeBuiNfrVhYLLpc1Z6t+xoJchzMq94cOIIDq2h8YxiCmq++pXt4EH840k
oYm+4clG8Qq0p9faqtJ1FnLxC+aAoB48iUWVg+9+wiWDxs0N3nKCkqRlQV91j1K8uEnfBXfiOuEu
klrN7yGB9jIIVkjWErDrCxi/BYVaFLhQFLxCTDKQEhsoQ3IMSian5jFxY0dRbaiFKk7vECd2AZQ2
czwV1wxfd9EuDM+rI8xMIhDL/TGMGYpPdd9tkoPgQ1x2vd600Be4NDZLM1lZaJ2k4YvrQGW89s/5
Gx7FoV34pStBGfBYYbEatarbcld/jRvzc+XqmiL11Yn+5yv/6WydpWuBmUuC1MJ+vAXtuK1TD21D
N/oNNjG/AGTra+2ltniwzgzOrg7oOUNkjTYIXSnIc5/G+NZQ3bQ/aLXgBHuo8zgrK1wzOIvShmJk
nU7++LToQZr6JdtQZuWYCg22sm/INphDMNrolvaI+/q0xva1kBxc7vAsVmdCkfadOLmTaamS3X1U
36Or2ak3vEufQMumvcO/iaPt171r8TiffetZuMaMbCpVMkyXwtOQvOjhSjtj7dPOwnOdV2NFVfz9
g/mb0J5aYlI4GLMx+v3ID3nSASihPK7s5+Ki8B7UkWqBvHzOwjBUZKxlJZ8qC72r2FBZjTYN7jyn
cpDofSetBWATJENXzC5dfRPub2IaIdfT70qUjwxiRHxq8X6W3rABEZIV3UtOhkC8Vv1eWiMmXlC0
R6sKzfTZhx3RRQeNCuGYhCvt0IBgZSusLWjp5EsgZIccHnQmrrCFdW/SUOId9zCLBqHR3xQUAnEG
cpvfcXUqGt0x+W/jgHYumrXDSsY8/f551EFtC7xjf3oXcxaIjqmmofKeQ3bmDqrXTb6jw4anG6qu
dOaXEohzQ9OunoU3uU64Udcw1A8YJobGbjq8BSGQjsbbv/GPsyXN4lrd6FUaD6qKjvzgQFLYNRpU
1Lk9BVIpsNcaFUtH73xhkwedLayIEpCCB1iYxInTR58Bc2jwWzUEqw7RNrNGY21IatEnwaGsAzmD
Ac35udO1Psj1CP6iNeMG6oaeXK7ARJdufPCE/s/CbE0KY4WcRi1yrvQGeqhOrp3SSHJ+3qi1ZczC
cQsll6ozcY6jZqeiOg/djZ8NLK4CndRpnmXqJE07d7YzcqUXhZZiZwZd83K19xvaOYb262crS44N
PnBNwng2cqN5mbihNDASauAEydwHoPA+y9mzqCdPa99rgdYE6o1gDEKTUcTs7zwWCSI06A2MZf+p
5GKsxMaYk6/6mhet5/tLMenc1izrpmqDrm81Qr1Xzp0eGJNSuIHISxIeq1axDMBaDONtbHaavBmF
X0q9NmuyWLY+/wGzzZM6I8Ho8wBlKjc5iQ7zY0+/D7eoAtqVJ9xmLz/v4pIz/mMOb9eZr0AUk0PJ
D3CHju6qfDwEaIz8bGKhRjDtH67KiRsJ/zgLTGbK6laRsCRho+2Y7SUutNytxhV8DK+5+vZnc0ve
f25tdoZrJrVyhWF5YBkeNUje5tVHHH3/bGPx4Y15TbDDaCDlumKvZLSRTZGhxqg/QGiWQ/kpsLSv
/CG41V3dhzI0F1wJNDggwbFXTC/tGAoeE1cM5gCuuMBoXNW9LCL7SLd5ZiugA/OKwYqczlJ9hPrO
IZisXhUFXPTLc7OzTK4xyyTV+Z+kx7jDE8gWN8mT4TRutOFPdDX/WIou4IQADyNm5FHmmeUfpZiK
XZ5IWGUm3I46aoMTfjCoQQyR92v6fQvoOfS6zqzNTj14kuOQBS1AGU4Hno3I5nvTVawOxEKlb6zU
BJcc9NzY7ISzXikhSoulJcNTRxKnAAsa/3udk4npGoB/jCrJuj5nNUkpvlLFddRJzJfIuAfc3laS
p0Zdw2gseeO5nVl6Q3odouOChgQ/jW2pOHb184q/L0VkEPwClAxaRw2AjMsI1cuYqDV73DP6Q31A
QGZ25BhgfQrh+qAQWO/kTX/hPDUEKaYhTu102Jy53qhWUaCSgAOWb+yY321kYLprfw3OuHiizu3M
nI63MW0lBXamBiXkme0WaM0/4p7gwI2s3FfLlcRgsb5zbnL2LclA+GAkAu5sVHWml0urnpT+mA1W
5lfg0ZIcuUR2ZWncKb9yaT2KLPn+2Q+Yl3dQYNJ4MeIHNK+IkZ7oJLu+30SopiGbc4lg9zfAqq6E
TGkpmJxbnZU4eqDdechNlEk1RxatIrWi0qpv2sriL+mN6TauaPePky+1lgbmXOihO01pS6ndPMt2
tl49nU7F3MXAEgFhDvCKIYrPfhApkyoSA/A44il3G25kZ3rM6cdiy4/Cdu3GWDiiIoh1DEkCNATE
cDNjgioio5FF4qEGXdATGAXW3GrhMQW8yyQFjPq3eJVwhhGNSwjQTMsJfMwJPoFDlBWg6p1YbEFl
85DuEoxmgvJq7RGyVNs4Nz0XBKFi2guKgNwiKqxiX3xrPmoch+JoOIqjPKigNYDGOST9NmuV4QVP
FkEODKgiEu1r0CpUISMQj8ciuowKqgwFKLr1xPwsuzDY/H0ERLsUDDyTdCkIkuYBqUGRQxz0Gp8X
vTHJ5fvElm7yZ9EGV/xDflw7L0vXoYQUCvyZQEtdFz6HXDcSNaPTddi7kexMhSoFFVfMnPSfifcv
PiVec+DrhLrUJM42i0q8A9hED9AGTHXa2mrz3IT0XqOIgSsfcuEkYNYETPvT40jE2+jyKolFUW+z
CJLvYJsbUvcXelUI761nRjbTM2dEJYWurm7hcEAdW5mIlDRImEuz3WuyMTByErSg70X9eAzdrkRP
KjsRlt8yY02wemmJkOjCjQ+aRHTbZ7l2XbDYCEzKobSaJm44EsELcyVeeScvBFQQk+GsY1YIFFHz
kKK0kHw3deB3klBKIGNTsB3A5bJdRErm1ZytgXmWviFe/Ph4Bh4/4BC53LhKF1Kwj6e4khUo4RYm
CCAit9EFq8BUqmCupBx/HiSz8IwCA8RCJlwJxkhmW9ZWpdKFIZo+ShoCdhyh8raNw65yFNJ+Bl1F
3rpqVC2xHZJTR3PRrkQ6do4Q8SZyim6sOss0zRawckHeUM7QKxBKFaq+nXYSEoPvzEIUvQ5zhi5A
Q/Gp0Flr01iNfxlA1KRg1yrJJi3b/ksqqFnZlJjNTd1GzUEioEzWKCTFGjHGTSkC7/bzIVmIa1CM
wtNGRsqFKaXZ2jVA5sZuetaTBhPtBGMcPbfU5O/FvZBdQWsAwBpUEK5uwDHMTC2pM+I1NAmtPmd3
4DJDsYW8/ovlTIzDhgH9lyueLcMcgsQIc+K16ujE4VuaYbwgfPjZyIJ74kOhXIrYPD1Xpm96VnDJ
+qFS9agmKJbmlqDXdqXd9/1X1pTWKuZpygpnvgnaOgxkSzrghFeyGskY5rTtBNzmWurppZDYrab7
Whs7g+gJhfbcKrm7srw/8thzo6gNTBgrbNoVcocFqspiJSReoLHQlSkYZ+TxSzCH774G17owim5h
NiaUdeunQZI3Q2oqFunN974NftOBbPNxCO6KoM1suSaPRteFTqMPgWWqoj/K/ClhOoRno2wPhTfd
EiuwKURdMuHnyFc+1DemUUKukdzmsQZJbDn1Olp6ihzsejP6FoYBiHBBehuK/qB3NHWrePSTTLjj
w/BIx/6GjeVrIjavYjBiJIgOUC0ucbABAN4orbEx05pZPRefKx4/16nx1oNf3YiCXSDxG0nJRUcr
jLeCKsQOix6XLuSyPGQ9gpWH2j4PtJtI6tiWS+gGJ13Cb4yW5Zaux6KtmbXkqFHkjw1EZ4euP7RN
TRwixZ0bdZFtJHEOQEqsOVEGaqQiKp90XWY25hY7i7XRjlP5VimyoyHRvclV006hp+SDw0y3q1Ic
rF5qv0ugMDyzxRQJYPrpvq4MEJGzGFGoVBxN7GW7F43PSmpvJCpHKNNWtqRop1zKbVSNR6uWg4MR
56csUqitZbrLJxJwTG+nseBmqvRdi+EpiCSLaypm97qDpnWOGEKot2HZN+WQaiTdZ8OrDOohtWuW
amyXNQb/aPgpp5odMT09JXmhWEJCHjSx9eqm3jUYGMhi4teivtNGaI4rXeFVUX2PEQ0vTwRbTke/
JIWlYvQ66B4io8AgwzfoDo+9/NV3+odZmndj34R226OgDmFf8J++tQrbCRLnlpTcGpHukiJNPATh
d4kFJyHAoHlZpRYKlpvWILBhbsUyfuYicBNx+t403JfEr1BKD110EKvcNzTBAVTWBcWeBQ3zQ1qF
oFYGzBpIBH9MIZfOyAfo++1svO21eEPCdCcPeMzgW2IECIM9kDGNUkfJBU+gAOEExUFOw13NY68s
scK0Bm3aKWgLu1Z/gUDATuuHiJV+JItfRqjv2gLDWmCEKa2EU4wp6VupV22B6Tb47+0KBNNqa7hh
NfjDUB06GtlBjJMzgkQoSN/r0vzQqmHXYOiRix+jBsi2kTGv7Q6tKrx1hvFYEMxWhM227OQXhFB0
uAMc58QWJWDJlVNSy3sz0twkfuIJ2GxHwwdRPHxB9FUz/Q0mGbeVZb/rwEaVtbmVlo9Vhz/rv0az
2SYKesn56NSR+Ka1xReg6iPIr5W7bGg2Qqm9kBA+LfWboSl2g2i4I0uPZdk6hXZCGupGkn6PGWET
KDjGLBBhRujxRVulSDAoRfBEz4oj10soZwwaPrAi7IwABTBOTwhYO4mbdizzozHor6DVyK22l3ep
aLZwqFCFShbo+pPSOBBVBjo37lHxUaXBGjPjHtKQo500Egr0omsmvLTMAg3GUFEDOwvRn4aIVyAp
D1LE0Ek1g5tUGhK7jrRbpYOMjjBA/iUeoNAOSV65ZHtVAauUkDJmx0Z6lwLeAWkdvu+05r5P5SMz
zVPNoud2LMZdKYoBnhP8QJmxj3UQwDZDUju1QhMfkk4VYphKrEgvwUhnapgsMO5BdUj8JpbuC6n5
LabExB+jWBY25lMvhOhN9oXHDEGwxLGmtkyl17hOD+k08Sb27aFqEFjzAfg0KD1/C4DDW1JZblOh
cDNicCuPeGqxVHhNO+W+pflLOHKnLjDZLxbjQRmHmw68O6iKHsRQasGdqr8pErpdemOAQUsfRpcj
K3WDNFX8mquGLVdN5vWi9JzI9UNfQHcc0uzINAi5F/T2qGTsjhjMFmn0W8hUMJqlErF6o1bcXKgM
Sxr1p8woX2tSFZhNY5AsUk4A27+OnZxsEiKXlpRKB9oHFCOdeubKA/0yUsGuC/y/OyBoYpU/GmL/
qJvxIZTKIyhvCwtCgr5ejC9SzL9Yjd9KxxZPEj1/EeS+svWqPNAkHSxeaN+iEiFzkYKvMjJ3Yzx+
YEtrzC62T7Rl276lX2Cg/4jEeop4WF7eQk0vV20eim7ZhLeDgG4C8nU0cAe+FXj6ruXJtkxUzUYb
xRFEetDk8abjuJxop4OwAc9qQ0htosf3hLMURzHACcVMQ1EN7yD2jNySGIolNvTBGIjhGDIAtmWr
xsg/wzsNXY2AaqmtprHp9qDbceSkb3wNjxLw8hXxU5KLkq2kIAXNYpM4FbSLLZMWgjVqxWsHwNdz
Q6J9lsqGl5i4Xqhcnvqye27S/GNMdcHTaiRAotY+4kHHNlEV3lUyPWbIDxAtEWDLgdtE0BFS0tQK
8UoRw+5YGvLdKGtHJlPRzrnohFGlbrQxvYsEjAbEeoeMuFZ2SIU98NSARiQ29sMIIpGOBDbuxWcB
Kze78dksu6NGq09hjLwUQa3sckBmWnSVIXRWjgRv9fy1L5mNSZqbkYP4RRpBAs6ChwrlX3C9sbcm
623k6ncdqyGbSu/bRAtcvUFdOMDPSEOGClKi9lY8AG+YFdWTqUI5UzM5DpYetVapa4NVZdonNaUb
LcKkETFDu8s7L8UIEOiI3YgIDyJT9lISo0kbmKJDkvR54Lon6AGmRIJbqjU7QCclYFLalm64Ij6M
tD/Q6ktV3xH47BETym4RApWj6Pp9o8p2Op7CGmdQlkFQzQefhGCUGYkWW5NGeIbwQ4oeA2TxbS2V
PhCbtpaYDq8jv5+U53SjlO3BhI+12CVMo8hU53amNpuq0+5kk+wMouwEFK5tqkQGiH5Fww7E0FWo
7JtyalG18sOGeoHyOFKyHRXVqUdkKDi4ata4lIcvWhRCsUmuLKp1L2moHk3MfmA4zRuKYdtHzBmy
yh2QxN8LfX8bSBlU4Gsa2PlIN51ibmkMgh49bg4Cbg+LhrqNCLwliLPov4yPUEG9UWlhUTq8ti2y
CVZqDECMMnFGCVBQdeh8Poh+lYDrBzhRRZYPYjNWu07ID2mEPMksXbxfjwIwFiD21lwEdqcQXmoM
mY/giSi6BB11biEaeZJmOCVKS4wZaBQ2m05jh0hhxyEldzF7pu2zIr0H2ZsZst2koyZm2qFrNL9F
nCEC20qBcuK4qHnTbjXjvQikX5C0AWdZClJnQXBA8JQjUy4PkTm+YbhjX5HuptPNDUnqU8D3WhDt
hZHt8qbaRHG0BVzjSarLZ1LhDBMIdhCMICn4otND0RgOphqNlhLBXxI5srSsfh+r+h1ypgCWD7ed
muO6xaSVqzDxCwf1NJbqXoyozeLqM63SEE9d81s1o+c67nZKUmyiogNlR7+Ty2A/duO+Ac1LIAlW
VOVfMa11BEiEpkobC8vshAakDwQsVWpRWmOfnmgdQ8PRAOlOnRz7nh1lTjZqNTyFZXMnBPkzBncg
cWqwm7HK4aZlsTczA8oAQ23HA72Jit5u9FywCKtefn7rLD1/of0Frgb8L0QFZ5WGflBZroCuCflR
4GTMACdEZXVrSnRLtX9oVSGRlUHINBGfX74YOz0jQoaqHgYIgn2rdXYc51Zh8FdxyDGgn2yzpPKg
KgU3Ha1B7Q9F+SH1K3WOxV8BzSyCOhHeruiyXf6KtmkH0FJxAvY8F6N7qIuPLhIp3wSK+hHzLtBB
Xet6LNSnJv7uqZsD7Da4Vy5NhoBtpyN4xjxNjQSL9amIK/9fgJcujEzl97P3OM8DSWaoXXmK2paW
QEVH6kAO+bOnLKxEPX8TT39+ZiSnCbI6Fa2MsEdgiFpHTFaqbEu+eG5hXlbIklYUp2ZJHUcZ5gba
W5MqGzGmf9+QxEqAp8HrEDw88z2p5bxsWYTXfWcelfK90D6UNQzA4lKmAROEVXSR59CdJMATVi1L
4onoFtoVF5utxEzZBcp1jYF8sRijqliLjJESjBFe7gtEE8BiMRVjMlNHIYA5ZdPYUvMaoEuvmrn/
sxcslWNQu/6ftZmrJZ1ZMODRiSelgVWOoi3zBy60tg5pb9Q+NF79i/rcea1ptrw2GEFTmzLMZico
ZdTcamTm1qDe/nldixt2VtKarUvHSy8oFXxFLcz8NE3Bs6KeMmL+m0N0ZmZWrhYpSSPew0yVyF5q
JLe9AMbdn5cyRbGr4tWZjdlBzaJcHI0BNoJaONWB6ap1AfYL+aiR9EFW822nDptWjFY26mo4EpBx
wEPQZoBaPJQt/jRjzwIEaZJyKLWh9bVYvA2RCtnQOtvJKQCNenCby4MjGpWbasUOpCAruNgrdrS5
8VloV/U2qdRCbP3uNf1sd+ieg4tX+xYsvKgd0+4UT4e4BrHMLZ4a67jfufvMzP/5eWdr72rCtU7E
2rPAzcbabsfbGPIWP2/s/OzNjcyOgszw5A9L0vp9UjGkwlBEUwHV74irDL/wBrAg1ev9bPLqypzb
nJ0LlJOFFHjmdpImNXzIUAOO4IWNMw3KGZmdOT0mylcc+AptNDc6OyUVnnhJEWIzSX7q2hdIkhJ6
Sqp9OaCENJjWWB7EIraG8DEwntUCo+cIO2S4zYX7n5e/9sVnRykUgwrvaHzxNmH7ntM3pRlvBzxw
Img1icngFJmxtvjpi54f3/8sHncHwRkCoGV2C0Y50ynPYTPMnApoVps/JjuU9UKArXGGioc1ANm8
uTUZhIQa+ALQoUDXbuZWkFBXh7iTWj/RHBLmngh1gxo1jqT6N0s7tzQt/eyU1ENLUEiEpTb71uM3
ECdaivKQZJJVt2DDSx8CCDEmWufq7UcQr5lfOqPn1mdepRZDQgsZ1o18P6iyJbeHIXv/2WHmsXf+
LWcO06CZoFMDnmsWN0LW4qGUWXH8YCajHco1pLDaWxH1v5+NTn/p3GPOFzb3mKwIpczEwvJ+36My
bKJw/LOFRReZdIMmWRXMPs5cRFSajNACFiTxjoi/iH4IdZw/ukaPfAWd/PP9zgzNPCSWOIN0gtz6
cuW0LmhIMbbhCLZqOiipgMVkw5i/3pC/wgnNzc5cQ8i7UQc/FI7AaI02GNIyKGLlXuDE75O4guC9
KJ62SZzcDlHvWYMpLe0fSKDQLAfcV8f41eWxyGtd78cEJ14MAT9A0QtDtCsbuBjHz21MO3x29Gg8
RkmRwgZzZQ+xpbZiB6RTKNHU1gQrA+fZIKwZXVvYlLqeGS0NcAmoEYzG20Tf6x7fGI4MHlzrz1sL
rNEQqV1FyEx7NT8N5yudYvqZ0aTiPYpmMJpivopZJYyACWInvbUAPGj7fjOyFW6YxfsKqY+GVx5S
46v+eW92Mqb44D7T0CT6FsU9EgEfp0N1JzwQkBYvKOGsM/wsHUsNpxKARDAMQIfncqlaCga9SkK0
EXLB6QnDNAfK2Plo86F6+PsI8J+cEopUGBWZmapyXeES6Gh8qDhZAT9qHVp/UupG5d+qQ0xn8dzS
bP+ySkqqrCqYn4ehL8TVUxqrAD4Yw5q47OKZOLc0yxkbVkVSqWNNhPgTNs9ondhJKx9lsAjae5kH
RODaIPFSRnFmc67yFyhxbapTaqPG96pyE4P6RqbAw4m6bbaoQ6/KYCydQSgpgwAZPKzaldxcygoV
Y9xYpFIXqkWbILY6ZTz+7B1XsLQ/m3ZmZRa3u5DEsZnrSE2B7cw/k526Cd2JmbjYjhBlwqf0G//v
p7bmZmdxO29oLVcGFpfIxr6v0acsw5ViwdIZO/9+0/c9CycCzTMwF8JEYUyFuNyNVeOhEAtP5cHT
z19x0ZQ6iaMBiov/zvxRK5Qay8FH5H3kxB2z5PyzgqImX5NGWbxmAdz4r6W5aBmPkhayXrhmJ3b4
cK8pqEy51HCpbTygbml33Be6Df/8eX1LCZgONhQgbSZJljnfYWs2fQSOYnxKPfGKsriTo+A9k8y/
LFHAKSZiBtRdUGhExXHmFEHOSlArGq0/1RtLrgBpdMyHj0AEu3iChz0aCn+9rguDMxcBAjI3yrRj
Pq9f9WpnQjViNL2fbSxt2YWReZLQiREBTnE6Yf+BMkcPwPNmfu2qO/RM0SW6W7tKF/xRB/4S1ws8
BTTZs6yvryTKRGridCn6d8EkV8sbMKjWb2aSb1aWt2QLwQn8pNP4uTIfAQfSSBVCAluK5kCpd6t8
UTez0Sn/1iywY+5GR1kVdl26tyd86f+MzhY4qEFWGQCu/bm39YnugLrxA8jUdhxY+9w1iJXc5PZa
uXbp4rmwO4uWsaJIRVRxgDE9w5c9dMiRiylbADP93AUOfi0/WbgDoKkqQUUDOvHYydk6QRGiMiPN
Oz86jGiFW1B4JU+xR4+QuACPSWe1kWWCONr5eVPXzM6WqcqVIAH8CbP6lzBuI1D6/P8ZmJ30VKwI
GzBs7hNodQLhZEv9SvRf3iqA1iGMDU6EKzbrFLxxo4HGkZ89B37QOgCCjCBOBveXNfjTg6AWNmsZ
0LJRTJEDBA2wICZKLu8c8MX2nAn4cGSXbEowFmPsTs83E7pc80q/CzcMojhrrYorGPQUOBGY/2t2
fisEBgOdkBZ1ftwZ0I0BaEw65a3o6Ep1rxTQ7miKm8QAoVzKHRN991EyHn/e0KU84uInzDy1rhso
MJpJ5xeRPXiSbXboZWM+CbygA7Eye5rvzVoUEF3qtS9rkwOLQejsA8wcdmBy1ckU3z2pTlp86puj
jqbe6n2xHHcwTY96i7xEAB3kqUE62FFw+pVoS8e39EYFFwKeRhN6X9qYIN8Ap93/4Xk0Jeqz5xG+
8D+2Z+l1Cap4DPNNm7wFeQ92F/1IN2zQqZSeQhdPbQzVdXkFzIBRWUW9q3/9HwLg9CHnP8LEgxei
9kCQAnd76eBl1XGJDAi8nUfs4BujdcfEzg7jofDK4xrHykLKDfToP8amXT/L4Jg6jBwUlq0fRfoe
gr6y3FhxvheC1s1z0VP+mrNnOkfnBmdvpV6vGq61IsP2hptCc3ByMOY0OiOqp/n/gTlnMTc4Nzjb
01zJh6obYDDdhpus/NPRxPCuVd7nJ9Umm/Z97aQsHtRzk7MQ1XcBbQrgynB1gi/nRI6gFBsOmctf
TDfZCqBOYY/qV3S3Ji20kEOef9s5k6ZWjnUV4qnrl8IO435u38g2ByBkJQ4tXV1ny5NncagxgF4Z
DJghO/IMSvYBkHbsInOa3Oe/tX1nuIG7pnmyEH4AYMf8IpkUr67k1kS9AdVrm+Jo1pvMDLyM35Zy
4arKw8rqpiHn2fG7MDTzF+DNUJQREWUbLpWeifZ7mlQADjYSQDGlq1HylOa1r4TqTiyDlTn6hU97
YXzmORACl4syhnGRsswZeP1LhAjsSmaw4CYopoF4HjM2gNwrswBTxUTJ5R5G0DIZrX7Eq5ezxmf9
Wi95+rVXn/LM0Cy4BCJ4+4cGKUgiHOT+JLBbJZasEGKTYbSt8Y8BXzsCS+kBFof2NUo+BIQss7Sn
bYDl6Dr4SeN1DjXt0gtupQduo/WfWtXDOjXXUn30wuK0p2chNA3CtKwYVolKqd/R/jcvAEcr+/Qr
1ShaE63LRfUjktlhkOipRHi0TCGhqJwyV8sohN3Zq9KXPjhWXkWmuyv+vBDhL37ebLcjtVfjCP1h
nz5r/uhKGHPSbvGibQCZs8bUzh4bu0S7ykL1Nh5s/rZif/E8nW3IzAkSqre1kuLz1AZ9wSiZU6si
aPsfoF+H6wUz8XkA7ubeSyTp82fTiyHjzPLsqsGuaIFYwRUE9b6475BDEFBaJmvUnEvh/uILzyJG
bmqFPmqwQ7X2K2T8McMIuTUqmJ6tpY0aFo9U1E6M6EDONs2XFpWaQzmwIulwp4wBGvaqC/UqkNau
CXsuXX74aUhpoGWAXHkOLTIZBGCrFskU8IatO7r9sQKA1Wo9gJdRDQWFWHiz9oJb/uz/2Jwlij3J
xaAANsxn9R8iiTrJELQxU0FX2HQWg+XZ4mZHHU2wXB/A2+WPQJb15Y0efv3sQFfEhkhWLj7f7GhD
oIPoI/CafllYJLWaR80ukWxvdFv3VQBRUYVyiYUxwZUrdjqT14Hzn084O7MdwMaGEMKuDBg7J8EG
aj4gUwxXyDjWPuDsaEZxMBb9UHR+HgNSBLEZwXhe+YJrJmZnMNDTjPw/0q5sR24c2X6RAImitldt
uVTWvtl+EeyyrX3f9fX3sPrOWMkUkrd9gRl0A4OpSFJkRDDixDmEmejc8jssgPGMHkx3ehw8mdgg
4AT+uhcyB24GHp2h2aiCecvPG7tyyfkIDHcusQhnVk5WIUmPfiiGPxtPQQsmh7b32lpEfrD5zVY2
OS9QSXm3wNEhBCTNI6TTbrSJvtQYlfqb6L2yw6UING9A88m8WjxgMqYxnytZ2tMs2V//cpu3+I+Z
C9DG3I56yPItQ27salEwf9R7Q2QAXvpy3dK2k1qZ4vLJKNbHZcbrcjce67fFhehEcs+4DwavsjB+
n/piCcztNAHXm+iYa4QAGH/D5kZKAWDA8p6jB9WtnkPi6yf6Ef40byIveZUt9/oqN4/HyiB31/Sl
KKQ0aVArkSpHx2tnKKDvOT5etyJcF3ffqG4lyRRV2EsNDl/6ou1ryF3ZxW+UBl6aY7XTn/7CIkEB
CAQGqGtcVJSrcshKiYWYSMU1c81j/Rj5mHbKPagVTF6JcXtR7ezCL2P6/QzTyXn+ZMKMdYaKHobg
gRQDDVNto/ZLQXyDlzIeWPkHdHBL0xY1qHi/wuwaEFYD8gQdiAtuA7Nv1GmwMG9Z5V9j6IOaS+U0
w2uf3EdA6rdY7yCIcVt8Vzqj+WPkglDo5CN4pwZlj3iq+FGkvc509uSgVHdS27/lteHXPRQ3miBE
9QuvdiQSTluLKAcu4GNs1bDMCMQoxEz4FryVhHhYSr0CbpLm1COB6DyC4Ad+ELcEPJjcL7+B+teQ
Yy+23uPGVo64LML7o88fAVkmFGrxdkFWd55l162sY3YUP6JR+tHF1OmPJQgwM9g3xyCTP64fapEx
FtVW8QMqCmRMsxYztNGronauLMEN5bOjY+7puqUtxlWkZX/WxTkiiIZg2EfFugg6JG59Jw129dz/
kp6am/Bg7ToHSrjkhFipOpDhDH1hPZXPz/mN5RwTphHmJMk6xZdn8OYayKRIu5/DX9LwPcAoYRt9
w8C9axiC3IP3h7xZzlHNbdCEpMO66zb2UDPylwTjOQYR7O/WjV1vLx+VF1mukgBfku7MY+EP+8Yb
T3jrCqLlRQzjl8NHZR2TpiUmJsATpPpz6RV+6CWLK71GT4yrDTVqLTz+lR9crY5vmOtaLgWtBKuN
+0nXD0akbLjJ/HQ3OaOL6xiNp/ZZfBkvnjz/LNc0MJKNFBkO8fyCAMo1MySS4qvPxWlym8N419xD
Ihmc35qBMvTopl+H2+x2EkGR+XySM8xTvADxXAF4iNPaTQkqlUE6PsMhmD+u30p2+Nb596cVglYC
xJvQZuABHcDiDdkSYYa+1jvwmMfxqTQDsMu3P0fUwUE8Qf7G4Wigj0XRAs6Ab2podT7ri54rfopJ
adbdXnSITBag7pyIoMR0kSJ8Lu6PLb6TUUt9r6MNrPimOuLtiYKMFN3oyesIwSK8U8fgbSGgO4xH
uw9VxwRvgZwIUj526y72d/UTuIyvy9qQKhmCGlST931mgIAJ/5Kq+rFW84fGiI+kEzIvi4yS8zOr
6eOc5BPWTR8xyZ39ZJ1Fyyt+a3eAy0aZvTxCwmOfHKPSUaHn9vP6kdr0d6sl8/GLzGWXgD3Al5eX
uMME9G04i54Gn73Ky31FagQMASPt4JyqpNdpPWfo7DPoAgawnDi19cqPHyNXvcNKH4mfu21k09YJ
PPRXQeZrx+/XF7p5Q0GVwthZwJ3KJyxpXplRFw34trpuz8XXPhOlRJvReWWB+5DVqKmRHMJC62Fm
v3eCx3Cv7NEJtJvfp/jFOjZ3spDiaWNZ6MUg9QDtHEaW+H5/hZTTHBacHuhIo7Cho49kJzSMpt31
7duKJGeGuNVJUtyCjgmGuo8cryGwEd3Gr8k7OorQNSh98kMYu+SttVGZWArjVEWix3lzgmaF2piz
4mdt8s0IGZtNkoypU3Vqs+v6DEJnQCcnX8KqXB5mnaJ4WI6QOdCnLxS1Ti+kWeMwmWu3VlUQfZmj
gsF/2ttjNH0MVetmmnnf0/kmarTRmxPLwQhvfzstNAKwRm9dcPxS/D9a6OKRtPF0hupBevdFkpeH
qcbMrlZnj2DD9tEg2EPeCkNQ8kdaqjd43KmAZs9PZYXYZ9AYelck/V1J1ActUYQ5KQzvqdFz3OiB
W86h7qBktNeUQgMnQjzYyPFewfn/vTRUoPWnGHii6nuQ5u9lWUAFvB0BAI0w2Z3lPUa8S0yOzuWL
liu6M4eJh5FiEJAsjWqP4bA4idVljtKOP4ZgPoDaZ/DyOOo9ozHRKF2qe7DpRKDqyU611TyBbeAk
hykG7rXwyzwXoadBkHuMIUReR/UbcHAY0JSq2keWK2FU3nRAfHhstGVyAMvIvTHJarC9VF8Xtfpp
5BihpmOfupiu/1oXEuhEZtXT6hFCdCQTiSFs+DIQC+AtAvyHhVPD5ayF2mjhqM7En9P6eyQNv8wi
eEnBxGBfvwsbF/3MDpeamtJs9nEtEzzxut5jOk4vkFTsia1FNHXlFrhP/7rFrZVRC5RHYKbFWeIL
R2Nj0bGLdByaHCW/pkiPszR0di6Pz/8/Q1xeGvaWGWm6ofiTNi32kqu3iURe+jQTjUxs3W1IVigA
fAGthAmk86gnBQZG6sE742sGxAWNQ6fLAn+8tWeQbIIBNF0uATRk1mrJ7DqoboOkTdfBR4FOAmSL
BYdhayGoiOrg0sVs4oWEX9dLk7T0PVCnkLLtInB66LUpem5vvXXhuQ3ZAKcO1XQeH1cpdTSU6UDA
xy0XDuM286g6YqpmNoALSs0Ha5ymXUHJ+4B/cfBwcZOYPs5N5RWN7i4tNOFkHXwGyXyflQM8jKQa
ThWNBrh0RNi6jYzm7MeyLVs9U41R7eumwY+dluwnXTpfDlJHTiy/1hAE4VPsGtKcgu+weSkZfZYh
gxsMIw/nRrO2yCd5mIjf1Vri5XV8T0vLbyBsascV+fHvr8knV9c/xvhcFeP2QRDOMFa1t4p2jAdQ
ywkGa7fyYRCC/XdBBpeMlmmU5mjFEDwRqwN4UHcB5mwc3WaMisNr9ksSvHw3D/LKHjnfwLH4jz0y
nAaCqdBA8IXYleayQLhNIKMYRRdIf7kF6cvcjAbFgpox6z5kDPN7YUHqu07qTLCztCX4gYq/4HAD
3wbkNYEEY4a5mLAUCQFhFiF+C4q4SlkQ4t+k6vv147C1dWsjXEBY8snsCglGckwzgvYhfJwzTVQR
2cqiz5bCuUxrYSQoKqx0Luptw0lGie2h8Ivn8AhGLLt9iR/0+/Zk7tNn/PcrysWCHHDrA0KDnLIQ
RC572EaPsj7qbYivfblr69EHVZlHI8POF8nVK8F46Jb/XlvjvEg4NpOsDIiyQdje5N34TYqS/QTq
N8GxFNnhTghalE0Qg3zAV0qCkVvjZOVgZAfiahIY2vJQICYCWg9V2o2m51hXWggQia9X/bustGCT
0rwlTe4l6d9W9fGWNiwFmnf4ByQJ+My5aKqiLQOkIVrzOMYfKVDHpSIiFyDMI/AXemVFYyW8lZ8P
iqKPejDq+xlo1ID3c4lTuNl95aunzC9fKXbR1u3w62JC2y/3K2o3u8IR3YvtU/nftWqcW0mttDH7
UEMANhkPJk13gLP7ZhWM9tDE0NRTNMGH3DwxAMEBYK2jos/nLlkYW9OMmWqs6Fdr4T/7OBMMZ2yF
UEiA/9cEl4dNbQ7p8R4mIsV6K4gG4vx6+FZqwU1EzH0rT79I2goqMJtezGJkH3hPQpaYuwia0YAl
bzKJv8SWZwUgIrOQ6gr2bsMIAKmKCqprWcNN4MM06UI9jyLMs7Whr2M2eYhEirsXQ+04/WiPYw5X
RdEKtAdcTaNCktMVVoyC52K+S732TiU1AAfB8L1Ngx0NVFAha+9Tjhto6W/XQ8HG2UBThIA732Sz
uXyZYVnGMNZDEAXU4YSPpsbfKlkf7WmKf1w3tBEO8B7HFBA8MR7+F4BjHPu5ARfQ7AOCv9j1PEOR
tPTVGZzWyOiMBhNleu6gB3bUp+kWPPu+qveHCfAWNR6dwmrcpKswo1mXt5ppgaIHtPVldKgrIjrM
FyBl5vNUXBQZJNQ4YHzdUgZdWBSa4KFuwKcue9aNmdgExNea0zjVrUguZCNzOjfHXR4Jz9uB5Iz2
GnOTkaO9Vx2m+lqX+mRfvxdCsbbLb35ujzvTQ1oPKZhiZn/QPtr8A7NbdoEi9/XvvdFchBUNPDhs
1k7WLO5Up0klBV0C+dT5OHrEMX8lGLIl97M/uskeGFzHOki+wOblbT23ycVgDCY0ippb1JePVJd2
0Cffdz86yKLgWLpL/4T2kxs8iZA62x9wtVTOEy2oeCwjMkjIh8ST/g0yKb4ERUnItYZ5/F1zEi/5
JTIqWiqXw6noTndTi+3N2x81vcuNp+t7Kfr7XPaWLRXVKsLqPnKPIbG70vrX+dL5t+JO/RIFkxpl
MIApFT8HCF4mBV7XoixGeA65015MZlSlCc7E6BDUxcufn6cChcDFGcrlvVAf2akQA/0FhhE/ztON
Mg30Ri1hGAz+vfVoNemNhrFoEDiC49SnS78PFuuVaV4aD6LTsXXFAfAFixxmj+BuuSSjyyXobfSo
foLc7Pcyls+FPn4DzeTj9UNymSKymw2yLbB6s4k7bm/bqFqmvLQ0XzUDOzaz05xUDq07MIppznVT
m9u5ssW3rOauRJD8R8QJ8Ms3Ffxevc0GQOOTsQOz51sgOQU0EvYCu8xPnWeNZ2u0uK0EHby0gLaU
KWUZ0OSNHPVHjhq5eY/xdjs6/nuyNBSPVYKOIJSdkK1yvqTTZktBaQDmunJXtChExPQJDIaH68va
EIVF1AcFK4AIqK7A4PnpjLIyANNloX72ONgQe+xZT8uP/tbYTy/tt9rJX5HtOw1ochNcTZsNjakP
Y+WBtPX6T9k4ROtfwsPti0kpavAsq348fWvyV5P8jNvnVH64bmUrqLNARDSkcqBl4+NRVuhRNiCX
RJSdwb/qgKMDAgyjSwfU1wE+FF3BDQd6Zo+LRSRu0sDoLOIPE6Z7pLTa0UoSlQtERrjT0ubVkBvg
5fAHFaRA9dc+Vd3r+yaywMWZsdCtPMwDlHV6E0BwEB2Bv+K6iQ1nhZ3CRQKzAaQr+aMI4lJKEzRJ
MSqURaC8VJ6zbNzLSvrvn84GQQ7PRh8wqH7BQqNMnaF0mUR8Ymi30/A2Kd9A6Sqo425t2NoIOb9Y
U1R0lIwwki/URdPAS0R1jU0LeC0DdgcphYuHj1qQKGgU5OxWT3fz1NrRHAq87dYnwQwnEFNEAW3j
Z8azeio3oEJQpxbeIVfN9zmSbmKgMaHfIMoBLlEz+CKglVAoXlcgwuecq2Z1iUEAxPQ1MjaHobK6
V7C+oPHa5fkjKOAaO7Uo6LUirbWtSe19lZaShzEL5QY8GcEOxJaGG5dpfNAaAgbZSkO/PZFDKFiN
BQB71iKnP/MiWIAhQUun0ycIL+eB6sqdUQMzH09QSSJV85KX4EYN9Rnoq8yCylyUWKOtJkWyKxdS
v0xV1byWSi7f5WE4O1mn5TezMYRPVZ5nChiVIVLRwFMf+mnU3UzSarDWZvlBNsPuKSwLcOlnYO+d
q6I6QTYtupNlsH+2eGc0gi+3lYwS6D+oIAZEkeFiAt6Ms6zUQlP1p+qQKNVHGsamnRUYTQNX8pI9
RFnoVoa2S8ePUl+crO7tzDJExZatM7r+Fex/Xx2gWa/GuerwK+hc/Yo15WeXa//6/W+ouMOgP0Rf
BuvkMtRwUiQ5tkIk+zWkp0ZI9DVyLnrGbAUnpvhpQipThfPgHGynx9IihbUKksXUjmeUtJvRbUOw
P0M05LobvCwMoc2PCg2GiVQDPWSWiKy2TKdFFgRxr/qNIY9f8iwlzmjNhVMahQlyObV04RAC/7rR
rYuOUjMgiQBjoq3FbWIa1LkySBPWV2XHKAhhXN0R2gku+tZxWJvhkv0I6lzqPMCMVVVoMMuGjbP7
en0pm59qtRQuozEkc8yHEjbUxbcM5SEYbopM87pIE+zZpiELXwkCYCBQ42smarIMQJPJql8GFugi
ITCut9FJm1F8qsxKlH9ufSFoukCqCsokKMdyy6JynUFIQFWRf5Zvo9e2duaiy+0tx9Et3foldMQ6
elsrXNnkc+2IlGWf5bDZZt2Irnw3OTlI128BLIy9uRtSwfHYSu6R8mqoTlJwpl4o5AAl0Q891dki
qwMbyqYOvL6PgsFh9KO9+UPM63IxIc02dG2TO5PFWMfA42pYpAe84T16E4DLAwHsm3b6oHr0RnLF
PAmbX3O1UO5rTuNiBg2B0ckwdmZNjylVMb0xCo7odhT4Y4dyj89WqbsM4mCqX5yaBvQrBWZLUzxb
gCenPqovO+HEIMtruHfSejv5dtkEaE/Qse3U7vM76uABcRs7o9/clRg8EIWXDbzv2cejXJbV9XKI
igsODDicMT6bHSYsUgX313yvu8MRpFh+fmgP+h4KMSK86JYzWx0cyjnqLpgjYKew0nL+PhkvYPgX
JMSio0m56DlZLW009vVAQ+AtbgjgC5T/9NOECW8VYrjSjunTaz+vO1B29q59QXZ2VwFIHaJS0lvs
aWFGr3KdjjZVclAw13tZD0F/ZNmdpd2rS/l03e4GVotFcvDqWwY4iS6AMH0ql3MmJ/TzJuZe6EFr
p7kZnPKg+6kbuvEP0Rj0xbQpLv+ZSeYBV2td5GJsmimCuO+UkndzCVUPeEnZ1XVIrsXVZP4mc4C6
KMQ8/GqutcyR+ry86bRxhuJBpP8yaJDasqS2GEBNIZWR1r1fgaL1FYKgog3aOHBojaFBwHS9yEVT
eFYKKZgBEfPN8LFrQCoeioh1Nz49EkZgHVkHXwX32vl2RHjh6XVk4Ql2gBj4bQwpcMVLjqJiygYu
xDizw2173JRqO8ew80+pu7gvHaV0pcWGxgIkkhxQ6zvFo3SAEAdd7BYuWPQsZ16dO+Rnv4BLePK4
imJtwi/QQMdeT860LJ6kVVBAvh0s6uml6DJvfbz11nJhZiQFymfg5fZDkPVJ3VMsptraCNdna+KC
SkBKeZZLmJCPrJLTRZj8ym/D3ehrtw1kwU02X3kDTYbr91awMj5LSGmxAEVgqH5HCLiTpnC/TJLo
JbrpHBSDvdcB0gFiiXsiNgAO0kDH4rov7e/m0O5CL9wFsdt4s0tsSBcZBypg5Nlc2MokF1wC6Krn
ZRMgG5njX3PX3ZRWLAjQG3kA4Kd/VsXFkDIN2wkC2cBXovSF92T2kEzkZoG8i/cXH2lliK115eik
Eiw/AdBTfhJOt4wVfGYQz+s2NheDihrjbIRKJq/V11ZFAKnqFPyl+fyWhMrjSN96UWF086OsjHCu
I42gmBcRGLEazTbKdyr/zVdfGeA8Q1ipUDUYYUBO9nkD0JcqApptxXVUnv5sFOcLgMynRjXDBKMw
NCAt1NsGcRkJLCb9MANXeKSwC1CuQe1J6Pk2bxKgZkyH0sKsJp+hDRUJFyXDsa4BxwEbq5N7yT2j
jTGhlIkxNDBt/7VVxmwFqjwAQjnnNCVxUHYDrDIdeJRWCh+0pY7S2NKOjbgFXnUrStC2ziNGUv9j
UuGS38bMIuCbmMvN0D1WVJu0im2K6PK2IsnaCueY8FqhgQU8iU/zPvINvZcsZxpU/YCX0/DY90Ny
W3aSeuyjkYjeS8w98FFsbZvzUFNtyg00SNh7ycqceJ/hqaQsdvIjPSievF9Gpxbh+9ifvGaS81hg
39RCa4bJ+WjuqMfUtWu3PISM2NcRcv9shbT1Ajm3BW04GW/Cz1MTPlE8BdmAZPbDyu1uj9Fzr/bj
e0wU6q3AlW21CVTwoaFVDFlAaAxwXoBWqgUAXvzZLmxs4in73Kmgo4bBwf/L9dg8RCtznEdoQm3M
2wXmMr3SAYtXDwBkeIqkZRjgBj7IGDtwBg6xc91jb+V761Vyl1JnSPmmtaBIOWSeorU3GQQm7anV
/FIvXo0uqpH7N8QGkqcXRL7NL8vYTqF9igqzzl2bDtjHEjq41K9zTX4AjXLnqiVIZbRFAt1vHb1f
X+lWaQGFGo1Y4HSCB+KDExYXspDHHhezp7iHxB0lu0P3F3PWthPf4/r8uG5yc3NXFrlIpRljUwWT
TP1UgYxhWZGXQi/cXq2+Kpn2WEEvFNju7JRr0pfrhjf93sowd3atWc1zFXo2fiQrp7FOUIO+xQSY
aEe3IvF6R7kzq2e0A/ERnmsd8uXPadDKkwrXkr0BE4sgA7MLauci+s7NtwOiJ6ahmH46OkXnmUw6
BJ3RBXiyjYDuzV66DxNovX1pdxKwMqMbhWDgIXv0KcHR8mx8F/Paba0b0vTIaNE4BbSd84BRMUHP
jGDdWmc6pkUdefqbTEqlBno6AGMZF8W+Gc9gaYCeo5+owMljEjRpnVEWnE92DHhPjgqzYgH+D70o
/kZMidUOsVJTP2zr5G2iiYKOSpi5aQwJgaQc5YNO5lHgcTY3D4ykkIoH3gx10/Ov11YNcKt6i69n
VE+DUr/HhggQuOVLKUAIFivXowLLfR85IUa2pDP1pyK9gX6iHdQ/NGtPgqcFYOq8UR///XWjAIiB
rBxDgljW+ZIqrWuqJtXwsTrNVuke3Pd2ogri7pa7pBRzcMCDgxqUd5fT0o44dgvSXujbtVYM9pAm
PilLBsHRgrxcX9HWyUDeAhE1zGxcTueBbK/GHZMmzKD8IkrzqJLADlQvlzBSb3aC5+PGysCzScEM
jmLaJeyxx4yu3ncW9SFk/V0Gmuk79OgrR9KV8W7SNYFv3Dh/sGagvIHjwcB95x8LMYDUJcZv/Kwx
D/LcHfRyf33zthzUmQmWQa2eWojkGKgMYIKNjVb9ctCQnlj14Kj45/wG7WCv+1G7GOuGymTawGll
w6PiNeBpt0Vljo0vefZbuLug6nIIRcoMk9DTvFs6AtooaBO0i6f2MYCUot7V1ssGuT3acBiaBaSE
z/KTMqg02gOOJu3NR+sL9TJ3+dG8w5XYyZ36VrqRl71KguO69U1XRvk8fwmX3AghyOg3yy9jua9E
Siuiv8+dmTiNIV+NQODLGK1O5BQ6voIepmjfPtPR1ZkxpmJClxn7Rh7z71D2rI/QIgFpxQIaC3t4
gwqpB3KxyFa/Xj+sW5dPBzc7fr2JQT2euAcDn72WoVzp68ly7Grrd2hgqrIC/n7o8t11W2TDMVOA
mSwmuoJBR37WaYr0PKzCgCHhKqgvu9oYDX4XS8/sXI6Bu8TyviiL71UA9RdHd+pf0NL1Z2sC+EiS
/GC0/OxubslzMMsDxCfyElB50rrt/EzAX2uGwuuzuT2gd8fjEL/5oh+FyYcoLMkwo6KxS7Tcnqro
YIJlsYeI/fXN2bIEBAQbGEZBGvNG507DDKOyVgJ4wU4LviZy92raRfjYzu51M1tH2WTtQx2WMJfJ
JU8V9N7bUZk1SNxpk62n6UONr/VXRtjgJ+jCsB7O6eQgzzGbYALnL+YvEybC+fv6KjZofJAUqX8s
sGWurktThUM3qgGGez0ohbmZX70HJ0YnLO9j0XjuVg8NSis4roiIKFvzlcdWT6rEnAHFY/4czCqp
A+6Rz4k2xQMTGwQNBBFk663CNEOBxkeEulRAISlUiE0ce1yU5gB444LHpwLGAabwwqDnwR3k2EX4
u41Xw5lRdntXe9qBSJTGbJnZPGJ63GuyYytsaW3EozMj3IMzLeMwL0JZ94fFsnMz2itI1cljm33F
XLigOrJxpRh6Eg8+vDHxiueO4TBMpiaZ0eIDWniQrHeDoIk0gp5TFgl3bDg2YKMAQgF9IsXt5QOE
TMehBJ7Hb6X0IQ4BXuqHuzwZR7uaIG1mhsljb2aV/+9vwZlZLtFI50TvI41oKMXUd/lnKQYKBi+s
0SrKIzYvwXqJ3GaOnSbRslA1vLoWfzoVbv1q3M0P2W8oxXnVLhKB27ZO49oef8OzrhrkCj4ktto9
hqEGOx3AodB2lSAqbbzSsYkMcgOMG8O6nR/7GFoQ0MPOoAQ710BB6TYUD9F4XGySoHoG7Vm5JHsz
6wVmP5MS7vWFWR/UtvCUBDEOjyiSk7SewYmu+4rxhD4nFK8H/b7oHsLQbYpju9zSQBDrtwq/ZybZ
hVndcGUMKj1JAWHWatfcDQftpihs9Ul+7t3oSfHM9+ZV9Bm36mhnNrntrTNg+8ORsjOKJn1lswpl
Z/cuYjpu/k5UMNy8iatd5ZxYTKc4UDtNwzh16Cg5oDHaj458G6cPFC3tIhegiTfCqQbBZQ2gVQRT
UPad72hCxgQDb7rmB9HvKFFs0mR/c8lXJvjktrZUcI4b0+L3Hebg5+SQm6MtGd/k4JGAZkeJhsNk
jiDhOJZhIXh0bn49rApoHDARXHac21gD3We46Ph66V3ll7fBfvZZv61yIMZp/4U/W1vjzicaOnU1
zcizZyPwp3Ygtm5gDixIddlrFQMQhMkhMfRnhpaOhzFI3spApKa8lYnjk/5ZMndgmxbjGnKGMMjg
QJFT3eOOtOPefGBD7DPKWgu4VfAEQO35/fr62V/mPQIyJtCA4SyBGZBzsUWvhn0x4zC11U/QRtXS
KdJf5VB2RnBBXje16QrWtjj3Cii6EU9gyfKjAzlmP1NvudGejFu0DRzd73bhvVCpgH28a6vjMk+r
XcxBhnStn5zC7/ox3o+vIJK5Ve+s28HLAJ9w5X1wJ8KybIWR9Tq5I9UnlQw8EkIkXdoHIy9ctBNe
gMQX0WmI7HCnJsj7dihRs/RTy7T1QrJBQmiPViG4IiIznHtD287KVa3R/SmYwScW2bkBJujl4/rp
2AqJjK3NNNjA98Wg8Bi3c9IseIyifGJPZPm61BQE8z+bLLfBVeENunZLhPQbmynG2iy/OEuThibB
CRmP9LicwBzhFu/GLfiMD81ufLcEdadN371aJee7Ias7R1Qadb8pW1eT04+qqb9c38jNRH61pM9S
0Sri0qzuZHnGNaOa3Zyke4pJ8+QZBDWQ9QEaI7OHJ7KPdv9Pq1w6SpbEQrkCLgwtlS80A59g7gUP
MFrldnrK7obdRMF9KaLZ3l4tyqAa+A8YNxvnwEpZiUkTYbWMtXF8ml/70uluDOC3pKP6OtzKN8Xt
JEhq+BuBurWCQh7wvqAwA5MNZ1Md5hF8rlT3l/kuao6meV/pAkDA5wNv7bqYDSzLwPMPzvmiqCVN
2STLlOi+9Zw9KKeutPO7cTe9/2/Dftd8Rxs7fkj2/UMKkWrTs/bXvyjvO7kfwOcAsypJQQqCI8bw
by/9QQ1PDehFm+rpuh12wy4Win4gajN4xWDi+TydIVYuSQ1mTSDnDmoO472ONS/UfkRh6I3jbHcj
EcUhfvDjc2Uri5x/rvsunnNg7vHS7Q7Vfe4MtvEY7eW9KsjULiIeb4nz0GM7Z00dl7ofv1WH+in1
/nkwdV4Eml2/cSRXlIteODRmEqqAYIJDxQXHhzM59+OIEjsjmjjpR+tmsSXnY3LiBzY/DqUGwV6S
rVMC5U1WQwJb4AV7BgpvoRxBcwnXT/oIHmlqd+4CVuH0EROE9+iO7aQnjEke0gcwV7+ava0dk33j
WA/iFtnWrVz9FJ5iowgUNQwsU/drYyReKjemUwyG4adzPnrXzywfrNgms4QfDFPaBjn9kFfGQiYV
zk6VHJPi9RQrtioha4IoyBDcysUJHHsCo5+zaPxNWVvlYlVRjbkygl4LLrY4NAfZchSA7RJwny97
w4t/RZC23CFFfEi8DDSDihe8k31TAz2QeKFruM1ORKZ9kbjyG8HFs6xeZIJaHDzhR4DHXfCWe/Ur
I36X/QyCOzedE7uWWwp24vN9fGUn+BCngi4aM88wm51K8P3Z0nsNQeIeEsiLN3wzfbonN+F9sRNV
JPjw/blci6KTCBzTJe1HpQ5LoBit4U+J2ThyGbyayizEz7NQebE6TL9hNg3UNygUnHtECsqgvslA
XduWuzrunWbMd5jBsavitxFMdpsCZilZYDFIZ9E4JGF/+5ptLkev69QCXxhjBb4H5eEXKXIhuQw9
bY9RAtsqKLXejMd4lxQQqzPwlfMEA+xAjaWdIOvc3uo/m8Bu+yqLKQe0Iy2aAPIjAYGeyjZwiu71
W3wBxMbnRKMRqG8IUqLnzVP/5GVZhv1o4BjhOrV2u+tu6NHYR2xawQNTJ2YwFCd0uleRZNvG4taG
eVc1almG+twk+0UYeYp6tDDben1tzM1z35ERnkCyG66ZoFF8vn34hsFgRQXo5Zu+t4ulUzCllj8m
LRDtuLNOCdzddYvsg1xaBOki45SUIdxxbrGsey3tJLhfI073mCI7xYnmxr0IJLW9sD9myLkZJYvj
oQSRlq/CGXp9Vd7KFFroWv7cDfrTGLaCjH3D1WMj/9jjNlKe6iSestDwKQnd4qPPT3GeveSRsQ81
80PO28CZANi8vpcio+z8rA5/mAVyG6Ir7w9yd4NZ05MUR7+VpLlbUJM3sl02fzf0VhJ8wYtc+vM+
rNbK3TlorRtxkMUGAgzoS202SJO41GWSDDMmofT3/wMN+dZVUMDyBbeC3v8FDblVml1bpkjGklN3
Gr9Z7yAgN2zjFTT9+n7xUiYvM4lG17fiFoiV8GRgpXMkntxhDcsmnma5l/Hsm1zqjPF+0PbUQrpi
eR3A3WYAjcw91XfVTgQQ3UoK2Z1EN4ygK3nxeogXawEqGsGL7kBFjCen9aQ+0XsDUw8VaA6kgyJI
Q7dO09ogd5oWMNjqRounRAI3xwj0lV17IHtR2XUjFTxbF3d6GlqNg1qguGz0GNnvszk/FLMbh0EE
pl2IH12/Iiq76Ly/Wa+Kz+JTyagwpsSyIdkhjur2b9TJ/ODrYA/sxQtg8+DkuwmgXyBk8R7s8P79
VL2v7fK9cdJnTFnHrnG4/ru2j9bq83IJeBinyENzRNDsC22e0HFiFb3MtzztWz28z9BADoFSAxBi
JzC85YAxeI2eIXy+fDFOK7doZ+sSxoXTzFY/pC8gDfdUy9VfutnO7saDfJO9Wi+zyFdd9EWZ1wCe
C0vGkNAlY1WQB1odTIiiS7mA5nkxHps8fqipDCrVATyVlou24q0BjoVOJV6vYGzi+so3D97qB3B5
sUrbqKsm/H1MEqEG9oDxQzduRrvUW8HH3XRWK0vspq38cmem81KGOHNl/ZHMbxN4ha8vZfMb/jHA
q0FA5YJGVY/Dk1PTNpowd3pT98I0EhnaeieuvxofrpMspogyYGBHH+879ZY9KzXHL7MbQkpQcoV1
dhYnL67ramXsOq+2LoqULqbLJ+P76EVgQAlc9anykieGorDc8P36Rm7GstWp1Lm4XeVIUlIKlYng
1bhnPr7dRb58yN7DU/HGcOraT1HNZqOScbalnJ+VpLwcpQxLrAYoN9HnsodiWk9tlIp8EO94NCtE
EVtw9HlohZblnZWniGNo2hM3GhwD1Yzn2okQtsvDoBxk4kL7C68w0VNo28+tPijnfxHZuiDNgPIC
xdQxcWNUoeK9DN1YNsfsWugMuXHtxm5dHUVVVOHH5Xxs15TDkmj4uMMXfadZNgtrkQ8Gzfvmt/nM
FBLmG2Hc3rqbIA8E9wlG702LvzFZ0Fc0HqDYpIXu4i+uYpeTne/axKO2dDuiQfU/pH3HcttK1+0T
oQo5TBEJUqSilSYoywE5Zzz9XS3XPQKb+Njn+B94pCpvdmOn3mGtEQ9wW2N95C2ns5ZLWY6UTr3U
9jisOIkWL1ZgreYYwXTTG6xlUNbCEegnfRnBWGATW0GRcQSAMoEowoo/4SxicopuPHLFtUTKWPTA
KLg8g+Zqt5Uv2eFetuVXQK6Acp5VpNoykrUo8mFXrmfKAHYqVTEWP438FZsrnrTUu6kBcYE0fFx3
O6xvRRmFVGATsgHbl5uqNkgJLFQqWJ+KdRpK9/uWT7pWRgwCnaRX2NiFeeEBmnngfZJBRntMpHVo
BXmsSjvraFSUXbJqWPQS9eA0KdxWexbVjuHNtvJUVItk/AM4GEB5zr+TOhs4WtBiTTAObka5/Nnz
0q7E8EVfA4ohXOBQquVObXVmMNxUxpVk6mzGEqhz2cBzRze902HPUztlz4vTWGxorm1TW8micogQ
5NRy32NwVBLM2Wr85lZNbEAMZSZYEWBtFnBQZPu6Work6ujou7paOq9owlEVUhn2DajtzO+fhxvs
bfnloTpGnrjvLTRt3ALQHsAxysp9elP7/WPvF7HVmDmqIMyFrk1l+roE2peOetAXekLeX1hGBPAR
2ekakJ+XgylYoi0e/kXAYsmk/CggUtqhJrEyeFcwNB/upB3nNE6X7vT62CBk2KhWuiznsyVVAjA2
WW/HHOrF5kgcY4YJLLduKbwn5Z06PV//tBfjEiT9XgugXI4xjxEmjCLE4ffs5s92XLVrGvA2Kta/
eL1uRcG1OMpIu1SNcmPBeVpndIa79B7gTrZhBY8EWrW9Jbkja6dp8wplgI6heA/HQNdDq6wYpIrL
UILhXkajxHYYK7azJJC/ryJEyAtlW8bkUFpiFVPiSGrEQKneskBpdQgqCGXL0meqkmqAaM8Pk2gc
xjB6LKbe6TXNqZbYvq4WW1FiLY7SiiyP5X7McWdi/8BHoenrk2Fy3M/rUjaVYXUoShmGCaMAeNCh
GLdItjyGrqbEh1D/9TdSsJOkwGMg+6KKNV06FJJUl6hlxuIejGquxsF3ZlH5F3USbCj/I4dyEEZV
6gsnQk7il6feSz2gapw6j/VQ36qxk03of+RQydbUAfQqEyCHLJOJlug0NwQXFkDih+yz2IaJI7fB
0G1xig7VvvGAPO1dv9JNhce2EvgJDNS+6XeDzi9lq7XIZflcNBNMwowxa7R3M0lHB1KAd8K8IeL5
uVHNi1rL6iho7vCj/R39RBHE1nLUZqS98lvxJod0DliF9c27VaAnpCYBiEJ6pD1pO5UbW2ik7GVY
ngWUuS+HAC0xwc1+ymzyOBmcpUCTTKkt8vQEjdN+OI4my+9vGeD6h1AphdgETd4Qvw9g9X0/vjRg
kc7C2mzGt//+KdHGwOSDRqhd6UnxdAq4SizxKSstfpGN6Ukb08b8v8mgLGM2qn4SEmisXkdHfig8
LWFp5JYrWR+DMop8rAolj3CMuqlcJRZfpD538NJh3NZm+rWWQ7l6WQ4HPaw58mxFb2lC4hzcDJaB
fmlhGTaG7Fg90i1TWwukzIBTWnFZsggwqdVbGncmP/5XglSSASAHwDINqgiXKG2C2BT1NFYaMDkB
iKIM/AvIGLD6D9DcUdnpeGVZ4lL7HfBnr6vFZcKuAcFXlVD2k4AFSk+ialoYi3KGii8ZXe7aziz5
W079JogfozabkcCDSUNjqOLGBzwTSs+l1E3bxVWKmQoyFF4+VKhnk43q4TvxJ5nFKlxd2vG5OCr4
IPGQQOiW826IObvwMdMDu1LeFjVyrt/lZj1FxTw/lj4IHyu9FRUDplCewP+FJ/joCBh2198qMNCG
x9bG1JZVPib3xS9WLLrAMvvUHUmTyAfE9AadiId8noVFjSkJGyG1nc30d3dD5gmqAzAnF9AnNbv6
tXdRS/LwtGScedM0VsIpt5LnXRr2KYiDUyV9EJQMSy6GqDCEXH5AFUkDCnOkm65gM+M8DKla0auc
yuuuwJXVe9LwgVkGTXISpUy0NXlggQZtHOpMHuX4pTaHsWoxhhBqFOITOd6lUc6YDvtUcuo9ByHg
qyGdaxFg6+eHase6UTgD6+DjkL+qKmfKEWdlyWzpQeRzQe7PsnxaiurUKow89tLmcZ0EvhursyiD
0Z0zMY5TrtdGnbCrOfzY2gJfHxQ+z00lSCIL/KiVqYroUxbooTFMZGNwC7INiEf6dLkZl3S8xIFe
kSCFgUzJEnbNAWD2brJn+WyiE+fXC6OHCJIeIaTShwTyGvh1e7Aj5tNHnhu7DpS+Wfyzb9/UVmU5
tEuFORdGWYEO9NOunOFFgyM5FVhX8BgGnIuVxMhQEgebf4xCy0Zqdi6SUp/B4Pq5BdYwROqelFtZ
byauPJrYdQF0oZGZtYi3I4A4WFkRCXaXFwt4T4AAqQas8Vxv82AZ63pAKxKY5JYMSvYaqMYZC2t7
o8VKzvePGJpzjlPzUUhIx1Mx4+/y7/oBebWrOdo96gvcHok1E/ZnW2O+JFJhIkwS4Bjn4AZORm0w
82G56VKs1LZR+cSnwSER1JbxES/9Gs6oiNipxBo7MYrzq9TmRgUeRANEJZUHV+Hror5N9TO3MAv9
RP8uvpmCl7cAqGxEKMqhaXHLzTnGcRBwJ8z2YebMBXq9XSMkIMPwr9v4poKshFEKws0yEEzAXeFW
wW3RPk7c3Ww8XRex+am+RNAJhKROIbhvcZ4k+siNDnN7+7y/LXXsV7SZd13W9kf65+4+e6erwgKg
bDVcHhxJUP+stHctLy0e4w09z6J0ZNwbvcs9VyrXcCPm2CfQyS4Plfw2qozVxu3Ma3VxlNeI6tYY
e4n09vedTaqkqaecZLLItau8zBrert/dpl8ESAPQMoGNoNJT1rVmlHmRgKu9rUqr5nWrAhvE/00E
+QmrzwNagQw4GlAFHiBLTfWrHBglBdYZyGdbCRjkED0HvMBdQLx7Rgb0u7xMUsYptt356qaIFq6k
tEs2YasdpfnkZkD3RqzN0uIAJjzalTnhZVNh8pfpFjaPpoLWGamjSPZQz4UWidLCwS+EYhGE0At6
unG8D9GDs7G+GJuFCrYGJ6tNVq1u03y/Hh20pk8RZmADEkJ0+RBJd/EiAHsdtos9A3hgxtVu2u9K
GKXyMT7d3E4gVgQ7hBWC5lBf8OjgQFheCgx/vjFHAYe+kkUpIx9qfF43UEbZ0/f8kWAm926LQvy/
AMZjXSKll01elF0/Y+qKfDwwCrv6nmDfNrsMSX94nMj8rhM5rCIo6zopRa3IWOIowh1OaW4FyuPY
GU6hleYUMh82m+oJtCbAywO0CbHrXD1FJN9zjgT6E3oLsA7ecJDvaugm2dc3/NJRGKa+caWfu7x4
RxGSZvolVUlzBtZhwCcp0s9CuuuS1kzU25q7BxIKQytZosTzsw1KIctVF6CAKC7f5xBUHzy4esrC
xAimP6AbeN1LbqVTZ0ejrADtAK6JK50ULDWzeBJsAWDXpWdYWAW12jvxhfn1WCekvl6W9kWuVAaq
Z/vkLv9eP2P/JdwRuK3lhN5GW5rxT+FYeeOB5dc2Aikm+gF2BOgFguJIWUZVaVw9dGivit2DovhT
+pjMT9fv8wKsRwWU7FoGZQb8qIDWPUKwboAlxpnKLkUdijfrY//LeOGc2hYs3h7u1YP4IgpWJpus
FIh1SHL9q4BR9Ear5Bx8aAwkTj2KzFKKzYjXGYpDMkMqc8Q5MVCKLV4cmX6l6n0/lkqD5RBhmY5L
zoOJvXP4vHGlqgMEnezwEmsPbcPsz0RSiiNFKqyjgxNto/ul3LfK9+vfbisJOhNA6YfBcUMbcRWB
FOUtMr+Z7wegQlbZJ6Yoth2YdXSS8l67RUpb+oE32nnBXB9p0/aZWT0pP8Tnwi2t6oN7rl+T79VJ
30V74624/8+oIH9U9esTUpoyJ3nDIcSS/R7BHTMzu1N204cK3BOsJf8Sb+wUiyXXr3hbOb9EUu+N
WSm0XB1UEQiqO3Hax4UExFbm7D/xWddulXpoZAmvxDl5IspeCcqAco+hqVvRL56bE9oC79rP64fa
aNMSm//nVDKpbaxMbiozvdeXzycpYB98FXgu4VE2Na9w0kfWZ9uIsxAGlhAdJMrI2KncrJlhdUmF
3GyYG9MoC5/rgJMK6lNeZ6EGbtq4ArgiLJVBWeguTwgsv7EvcS4+ms2wPmLy1eH70pwnzY6MA+bj
fcZNsiRS9qAh4LeZAJWMfOMWdW4r84M9GNXQ2klOggV2LUvbi/a/6H1vRSVUhf45K2UMwtxMeR0h
p1AekQWeOh9jxiAWlSBRsAqgFBDceszfsGLSxqIKlGclmDKJZez1SjTgdFqHu50nu7kTdsNhCdFN
E38sv1EdtrO9umuOQHObGHnN1uviTDhlKXUiysMY4Nkn3IYPBOO99wDxbk0PnROYo98d/6qagqYk
Zu0A1gggnYunXwEEu5x84jF+LOrUBIWgJXfHXMSQYTUx/I1EYsKFK1hJI39fmWbZi0lW5yHmjhrl
u17ykQmqGOwbHXT5tyjNFh9hAik5zkaLeJK+DBNq4qhZi4ktDuEvoFvJZir8mLIOyHpt44daeazn
yin0ty74PubPy9RZYaBYRhRZYptYPQ8UrH4+jcFiNqLx0A7ZDgONLMvcTjNW56JC1ZQCgD0nvjvy
5b0RkwTKCh3M9vmVU/upVzlkXw4EhGR9WN6xJuFZ10rZqTKKmVxFeDvpbQZYgshUIkZFYtPNrQ5I
2WPCF1Gdp+R1bWCKuQlOhpEdCiN3lFD9dt3rbOxjwwRXsigT7NJSTwClRt4TUm+hF7TLT6SlPX2A
+vN37qUW0HQMT7QxSNRa1WRmFqs2tn2hEALYIDR76Rf3UPOAh9ZRGwMatlkHEWDFWZRjm7kGsPn+
vwjqZVFJBbBLybtQ9sIdWRWRwPfSeCzV2I6GGmYgCD2zeIGnm8xYjVkKzElGPuAq7wg8peoPWDFs
79gDF5sJBQhe0CXVDB6L0ef2bXRlPRQjJpXRmoFZnyoA3U8VQ0E2dVHHThGeDCiK0EMqaZ6LASch
p8fcTXCIlzC/0+VTgxSGj2dWCNxIXj4XkLGFilcKxrvOT1RWipYEOT7TbIWn7A4vTbt5qW2ynQmo
Nk9hyNvQis8VD7Lah/1i+k2ki0H9JwlMhdDOdf63GLWTNXLdrxHoiW2f9Jbc6q+hJpWMF8TGp0Mz
FKiB2GrhQUpL6WO0VMU0SUAF6XnOTCfeUpXIXBqOIWbDss7EUBrSyFKsBWRZgJ/eU/k+HGaL4T7I
D6VizJkEKsbwWdXo4KAkRXQwkn8f0GStMWWa2IFHBuhUm6QQk1dgHUJ9UTvMkbOSCNYZyVWvolwj
8VPOk531QHgf2tRUO0ZTciM7Ojsi5e/1dhD4qVNVt4i+IV+wOBk8C2D0y2rUVkeGSm6/w3QCyEjM
WqV3d6U6yHqdQCs0pF1uk8Gp5kCuMdrlbuYxVw5Ifk59QFEGroJGNsuRUVOxZq6muuIKyCOekfD3
jq4AGHeo/+66qmz7xpUkKtIUoyxqDYcP9Wc8rMUOZmQHLnkpFB7rvbwd18D4DDxWGaej8VMko8yQ
15JUCxTlIfA2QJH4SiYAUnQgRX96qpEzGJb2bjRk/buPwA7yFzMWaCijzQrgSVLGJv5npZohCqop
AA6BdSL+houx2vkoR73Zl6xVis27RdDhUWYF6NUF/HidTzWW0uA4hx8DelmtVdym3ySvfBKObCyO
DeclIhYQOgfUdS+a9KNsJHXbkkn9ptNMmW+fu3rO8DJKWGF7w7aBmiuBcw/Uj2jNUxcoVUmLKDvy
biL+zqrO7DTGFvTmUUDqikEmfKkLWMsWrf1kRpPa7ZUDOlqmZNxh9fq/e2HUarGOi7lEBFHaxMYk
EouEbBhUY3E3y+FRjCJG+WYjkonQMA1kQdhWhM6fa1qii+WQAiDFrabylp+UzoxazsmT5abQy49C
7w+zpOxGEaDZf2HV6AOCFwXo98h5qE8UYkx2kMuBd4Wuk604CToT0Mu7hY/vBCmw6qT4CGXhIYza
h3yKsbMVKbM5FvnoMX7I1qcEwLqiA7IF68/026pURz4e1YXMGX2uxYFsnTwLOqR6Iybgy8gEYMcL
Q+hG+APo5JdQKvxJSpnEmEBWXfUIUMFTvA/cxgH/OTBw/gYIBoGUeGmgraMMQuuR0aJ4HIoomMXB
Sx++dOJTXzKmYDYfxWsZlJPmgjbOewUwO6OF181ip7v+V/iu+p0juvNTfZvfsrs2W1a+lkmp0Bzr
nR50ONcSDHbA1yYXvTK+E0PE55Ny5YmNfon7knjiEe0Zk0wl51YNLkYTdNJ27vY79lt/M5KvjkUn
s0Oozf0yKzyGNUZUwyNrKP3AJlj1itUCba52WO0F1imJtq5OyUshP4YhPt6kop4qyGH+rAhJ98S4
zI0sfa2Hn7PKKzHjzMdlR56Mxq7wRadyMzu3sAb6iqvEYiRrQWvTsL/UXiSnXosLpnJG9JQwmTX6
2qA99HnoJVFlM47Fuj3KhwYcuJEm5BNu+Ly4wW+Sn8h+8izbgyPeJA5nc4zgs9UZPbtIKrNUAYVR
CBMw3hr0E45tNbQAiubRHJ2T5EYGUC9AxQ3snMY91DM0WjDNJhVQEeXBvX52VopLJYGGEsxc0kag
ptdeBSExAQlvBcm3on4Qq4Vxzxuj7NpZPk25mCFOkrKLkU/PewGIxPai7LjKnk/te+ykRxT/gGb7
Gr7pYFifoMRmV1pA4xkIA03yzjIZ5jegjg44KzmNaihz+oz1scfpQOAUhtoCtLWlPly/ZpaG0SdX
GhhOGauuZORHkZt+NBPPSAS2nutrp0P50inhAeE0oqgZVinY9o4KJnIk9VVi8cJsZpzoQhsygaUn
EIXnVgnWdF0YFvTAipvqqdwHfg8s28ZZHBEYENG36xe37QK+hJGLXbkAtDT7JUuRQRWSYKXjjRC/
oI7ASmVYUigHMC5cXyuki48MEOtYw63yEtnVy7RPvgsWtw9fUaV9ERk6sYE0B9ZcFRy9MgiYMN1H
1Tz4Xh5TJVexg/Be+YJdO6haEgI62cLkSWpWP6M3sg8bOrGneQbv47EiPmLXg1y0y+pRbTgCoOSj
JoHfBKRA+sUSxcFUCUOju3ytR24siQCdbFHmTSQ180D5lVn1ELNQwzfuXdKgQyAcxXsXmHvnX7eX
+nLqxQGTxarhiyogt+JcAq22qP5FJi7peFTzBN4SbXDKOkYVqZooLbqb6pgs6BLpSavE2+u6upVC
rYXQFK5a3vJVWKfoazZgK9sXvuygHGKreGHmBx24KYDeqiw25NCGd0FfDBdpkGLWBevF0Cc1ioE4
XM43tq59KEnAcN1bKc2ZCMqBpXKc8jPo1pFGkd0uoMqOlnKSPBHIdOAnCx5YxZ0tNyOB/Qb9PiDK
Y9+KcjO5ltSL2uMyR6vwF5RDAr84kD2yzAldZkAmCRJVDDmTRvmZPkpbjhshbXLV2cSaAkjPyxvB
SnagjGEa21b760wc5XCiJp7roAcWXOJngVn8LACda2LjsBqs1CHdd93kRVPqXEIo+AxIZ4ehqqzz
UglI3eJzpjx+QOvIOhb2FsxnyxjvQfsLRHfMVfuN8X7gUgH8HIVxUGJfFFwrJZY7Lv5zv2htpl7r
cl62D5mVl439D0gCXxy8Ga+DCYu6WnnWWqHPIUl4nCQLHC1dCFgBQPf6/M88xsUmz8bs8BlK87xN
AEtZmntB0IOeyllxmbrbUsiLSK4QIDGLvkdC6RH88/IkFWa8K24J9pgArJjUUrzqhFFGT7E6zB6g
SxCa4sF4Y02ob3iHs59D5TnGyAVqpSG4SXVl9vnbXP/3ptWZAMo3KHkWxHmHhaLO+L4EvtzXHnZB
TYWbWHF6Q2vPJFFeXC7kAIO1KHap93jmDH68N8hEISwFdKJsLNgtH7SWR0/dF0tllFVQkBYZ1uvQ
KE7w3skOBgqXnM0aJdwKH2fSqGiogu42NThI473MT0/jM3mI6HZrh091aQpO6ho2x8j/txz7mVBy
5asEKyrCMK8JdLAIkpwGDPLYugF4MHBfANxQWKykZyNLVVESUzBhB6g4ED6ci+MyFe04VDPh2AYz
Vp+KWfCnQjXlLGGdbKO+fSaKcullqWMolEzFFzdxaxJAlmIXPaRv7DEK1qEolxPnwEPSejL9FgnH
dP4e1fCjGbfjsufrbnvTlFe3R37I6mMtbZd0IK+AbwNPopHnJyEuGSLIb6UC4dmtUd5iSaWAVzMM
2kjdiNr4Ts3f2vL1+jE+61XXhFAeo+qkIoi7T6XT7ys/xzLzbeRicQHopKrbu6IbHRAcXJa2byS5
2FTTBWxRo1J6kW+m4iwHGWkGF0JhLUbpyMMJbC54aJ7qjFFQ2/xWK1mUYY2pKAFdN0dtS30Y5sRc
WlaTgSWBsqWh4/imn/GpIt3vMfKo9i+M70Q8zsV3Wp2BMiEVpJxZMZL7ugk84hwIglJhlndsrMVt
X7uSRRmRUURi25BGRoBp7ewVlR+s8d8E+6x9UVrNagH9J53k7D0cf1w/JesaKaMCJ2EnhxOgSXUO
2BV6udfqgNFI3K58rA5HWZXULODi1SfRLURMjYCsMlBku+kXW1zQJm0C0NfPeDJoD6CSjU0+G3y9
5e1oRMzRktdGQBer7256IbKKsTV1VClmkG72WuWAAdAaDZFBWUPOfO3DUwY61mGvg5sSHi2brUjO
zZkDDnpwUCdtd/32tzJDFIXA+YVogDkN+mUGnvsyMFR0qlsnxu5z7gU7w9MP7HbxVsFnXX6i0ZhA
PtcmXYQRDSw+443mDbsc6P94TxchUl5mir0Zf746/Qp1h2WWhVJA7jDxO1866D5mhrBYlLoJw9Ns
m85KEpUWqVnfAKsYV0io9cg8W/ze7DQv22FNxmX1Vzd96JcwGngp0NIwGggoah2M5X4GSbHNTdJs
Rw0gn8GY2AEnnYkJtBmVVkKp1ChO2kFPNRS3QCUJQCddXKwcKGjuIJQ5Q/XJZV2o/koUdZlDqBhD
WKItnvg66LgBwu72Nx1zYIhxIjq11FoUnHnSSo25xAJMxE7NRnsYmFSymynz13E06uYUQeunaC6A
ESUrv/qYP2jYyrE6o7I7pd5HQySahVyF5izEwOvKQq/ES9hEeZJF1cY6MBUPlckI1bqF3iyZBCz7
ZlZNHYtIZs3NgXvdp3w2Pa98Q7ojODcDupA83C2II5ylA8VX/12apN9FDOqiEk/eUrbTMfH5oQIz
h2S17YAV+tbH8vQ91ytmNw8WutNWLKdWzgM4UEVWHAODn3+pCxUjj3KNyWAWWvVmIFp9KiraCokg
iGmCqS5p+TWClTUHVer1i9l06ysJVIwteix8AeJIco0uctRhvIsWTEeA9HexqnFigtBteUCMUBMW
LuzZXkxiFBwGxOcITfy8/6ibYS+COaoM/GU6zQFnalprx4lOaMgYx9xyUZIKblOQZGKxng4pkt7n
ddxirJBrZUeqh3utFE5dDrqeOm5uWjlk6NvWh1vJo+t+dTeWYq3PGLc1+qc+zNvQUnKtYKEJkoBB
a/VaDGXKhTzz2RwtAO4AE0UQ1lbQ2oAkcjA7vleSn7Wm29fVZTNiriVSNquPw9TLAXAmc069UaOs
M9WwAvBW+5iN6UGQk9wsjeS+imag/QG0zVTS5fv137DlNtY/gUpyS65pFUElLeJodoCWCObi2Cv1
+G9i6FoOZXxJigxtbIGKHyeoEoGveG+IuTMsYNHp1GNmhL+HVH0f576woqxpTUHp3+c8+7h+2i0D
xW4wFu5AOIDdQSpPHFDgzdsGUwWL0nx06WhGWmV1ee4ZfceqVm9q7UoWlZ9koho2TcGR+a/siUwO
1VZ8rF95VwJIQ2wHJ1bmsPkpVwKpyMp1YRsRhh+8V6LnGLUOu+WQWk5J71+/xQvkGQweYtyMrC0q
BMGbJ45p9U7mSqEcSokjEyHz73o2gwbQ/80bivFvsl/bnHpon3I7fRTurgv+7EivTZQWTJno3IFu
IJ4gmAxFylaFQrnUWvwRC8zqL4IIi01iVPoK1JTJ3mZ0aG/Vl3ZwWTg0F7Uk+odQlquVcaxyRa67
ZWTx++wJ+KnY7Egt6T24SW/am+E070pG5kQrFC2TMtUh4gOdW9DPIt9Yzg0THSOGZ794LdAyKDPV
E6lKpbAkfYjBjncATNlhbBFLKqz2sEQ+1bVPScXKUk17pUhlgrsWxtZOB4Bnbza2uOfvjUceTbqi
N7Ex6gDV5ORlt6mHNk8gmLUv7wIzfMJAFnbUFxbPA21D9PmJA1lpdtQEQHFpgMWTJE1v6hkv21WZ
7+OSZ7yKLx4VtCTKFc18o81xhBy7RYD5HJypDgsGqvibf9N+vCgJ0eIobyT0RoWqOuAdJ+ySZXZ9
jHUnf09u1dEkfXkCZdpWNsdhLsBmdeeZWkV5piGQZiDfQ3MzffwptdpJSIE0oMg7ftCsscS4b5C0
gQmEErdKBlboIf/7FU37/HWrbxobUsaDgoXodPIU7PMaGLoRvHH9S3/jHxcrvZuO6kvygMLwgeko
iCO4JpzyWEZXCNXQp0A/8gkHfH/sAI+FeqyL2agDy0MwtPdT51Yn5YZwriUO2psNkh3Itd3wR01m
FFtYqkTXmLtq4toqwH1mPln5ED66XYdpwM6R3T/sXbxHStv/uYdIqTC9oI9Vk1QTwwQt9D2e4U7s
aKEpnYhYcVejq21fDzYX2Rktj/JQfF9XLcC54At80uCadoun7AmpMLt2sq2iWBKTCN7YRfsuLuW0
DMQCjfrPLRoCJEpOxXK6/+NIX3Io9zbkhVzOErRRiB+S5pFr9nF0b0ghiDDutLG3DNUw2+muQ+Hm
+mWyDkh5u6hJFDBEQzBhUARtFqIKOSBzFH47qnwdkHJzyVKHehYDeKCzB5szW5MA05W+aM9MAlM6
l/yjHl+iKKcWpG3fDhFC5ZC2ltGEO63XrbrRfgZSzwoW26H/H1l0NaNqejmZA6i+AjBuHROxxV26
j73iNx75rwS1mZVLXnTQqdNd1DXiuUiTCMo/WvJevedupZviMbL1G2zqJr8LODDNS4A4O+8qxbqu
KxcbBrRsKrmSuzoPGlJ+0h7JwHGK3nK+L70+RL8u/hbcyICqDi1JxphO8DJ+aHcsP3pRT6Z/AZVq
jRhrnXMF3zY4crf5bjqgp3yvYkRiMJd9iPl/wnoC0kRLtzifwx0Jfvpx/RYuOof0b6BSsQI125lT
8Rsa9HJMgSvs2VDe0UDaB029K2b5JZ6DnRpLj2oWOJzGY4wTXA+jxpy72Y5hX9pHOcJi1DIlXGC8
ZN4W9U+rPBrWD7JeErvMLi1d1KCPTbmoBBhlmOiH4qUaiCsMCQiPP1RtF4jeUjphdStl/jLcM+6a
dULKPSmj3Cx6BreBOVFfl03pI/U6rNoD7zF12IO3/yOEft0o5aYMYBJm4gh/TyrKBCFNehEEcE8Z
DvdN8UC/aUb37Ud8O4wM22I5Esppdammj0KET6nXP7ruF88ElyeWcZnvEAZihWAX0GNFvTbUkQYn
TFiCzMnWDpgxRVNLNYsHTO6bLIe/7YS/xFFGMsrBos9JhYBWDGY/gcYp+abFj3KsmNdVZDu1+hJE
aciSo86ldLi4QI1dFXjUqPKGeeNcl/I/3pVfYijF6MROzBKSLta/cXluvNd94xiD4Q67VbONVb8W
ZCcdC9WMdThKK/igEsdAIc/q4ZtaR+acaaZezYzDXXBK/DHtfw5HI1qIwHIM4wFaX/UY2cdjj9Cw
ZU+EPQbjoIf5WHoDNgeq7wYIcians6KHwRptxVKwucCeB2HoDj0fquqLXqdEdzo8igDNYiu7+J5Q
E0jgxCUPouaYHTOGAbKEEk+0StEraQrAeoY7SMPwvhOG50AInsEbfhyKdMdQpu1k6Ou+qSgW6cnC
1wXxauN4byzJI5cuD3IDT7P0y1GYsdMp8smr3KcNoNdEJ4iCl+s/YTPt+1wCxn4WlsAoq8kxhZKn
C7APEh+zWW7qNc6/IRLcKiYYBnhgsKQnoLJH70otBhJ1tcCttk50V+KBB+Li+SF/1p3BlffhgcBu
6DbmU07TXrXjPWdFmD4uTDDFLh7vNmbmFMf84/rhL+AUoO/rXyVRZTIjjYNG0PGr8t/TbYK9dRI7
tZf+F5+Y8m2xW/YikGrA4aj9JFTb2tN1+VslhjP51Nuzq1qMavDIIKTb3ol3MTLG/GbBDipoapgg
PExplGaLcSPIS0zyFRtsRjvCBIps6R61MKB+8qxH6IZuY+kPECcAoQZ3LB1n1BL2o7QR+eLgufoF
VJUHzUFt1RlKixVkthzXmTAqyvRarwXCQF6CIOu2yxMZHBP3pQO2ecIjWX/jLN5vb8C2TAYN8SDl
XRE4Rxjv2rEnMInNUBEWP0ZH8ZWsv/I0VE8SlQAXnvFjFJAnZmp9qOr9wieeLmOSt5kY/mojYTiT
Rn3VMdcHjHXjq6r1Q9veChXrZbjhEM8EUE5qidW6VGUkDAOo4Az1yIeelJqFoHvXrYFEzotrwy6A
LBqoXaP2f+54C0C1tFwNb89Vuo9ZfHOsKlPjMRbcwhji3dwxitUXIHif5q8KGlY4eQxE0V1SNDW1
ROjwjOH36Q5wFW/Vrv/R25hHdu45O2M9m7aqbAYariqWh7EUK9I7vck4puNYo/qTczW4dsJYfpqm
4desa5iDSULe4pIq91WlWcy8qtQdp/U8o0S97QQ07FvoOvalFY1y+DLmD7lOwpqD6OWn4idBUQ5v
oofeL12gwTN0c/uGV9KobKnpsqHXa0hLf2eo7PXY5S9M3R7dKTN5WzjyiG/MlHPraWwYK6mUJoF0
Zox4ckY8FlBnIDxYw4AtxMTuQNMKJqzSLd/IC5UHSs51JWadWKdCip4MejEvkD259fNikzJmegx2
I7RKcnL3b93612lpmBJRKYfOCCFRum1uJn8B61axy74rFvFvLE+76QxWwihv02Du8k+ZiI9R2YvT
16xcDmLP+cbS1+b1u9z0bCtZlOPp0nmaRwEOASW+O1VtHEnMGHuIm656JYKKG3xSdG3Yz9hACiNP
4r4PnGo3Ch4OWPftWO3r/2F7Cvh5dLI2ThOHCYOozxzRDVL7wmQbnumqDShIvNMxpsSoqm9/KR3N
Pw2L8RcUW7OStaNI9pmmOHL7NHcIQGNW23wkMhz3xuME5vYlibrEJq8KcWp7HKtMLEmUzDB9kFIm
S8i2OnyJIT9jlZhnRl8vkUqq2jeVaDZPhYsYfxf2lmpmJwIRYvgDEyd1MyiRaITpDVCs0MbFqfqY
p/BhAEvk7wkqiYz1lNvamna8Tx580vf6FpDp39jkpJu3upJMW9pQYUap61CQlXlrVCW022JLZoJf
kv/mIuquxFBGFnHpsKQVNtBIUkg85YL9cOXIu4Am+cbasdtOuFfSKFVR9SBMwfSKZOXYYwXFVOGT
8bLchQ5GfUA2A8Ao0nppPPUBW6geK+HfKq8bxko+pUNRFfd1H7QkMlQ+uMXRD1cfDQ8Naav8uO69
tqP9ShYx0JW+pmHXF0BXJ4UWMv7YfQIxJzvxL2POShIV02ehn4U0x6mG1uEtTDKYOZ7Jug08seYZ
ozjf2BP/m8a4EkkFdlBz80lewDer5YcC0lxVFRzG/W0+IFYiqCg+hAAqjXs4MB73Nx7J2hDpdE9H
Np3sxit4rRb0/JI0Rl0jFsTW0N0hIPipLziN93fJgQ58dR156yWMRZBnbd3yeBk0CAAitlxHj+xH
ahbBmayQc7JWsbY/05dA6jOlhdZk4AXHHc6lWXaF0wT5jvGd/h9p17UcOa4sv4gRNKB7pW2jllot
aWReGBpH7z2//iY096y6IW5j95y3id0IVRcIFApVWZk0QnyNIJ822O+kmnFMSjhFiccHNG4TTwDx
eIhnu+LKHVd9a60Eh6/1l8GPIHN2sAjED8upxMtytnt3XGwAwrsK8I7cr53JLQegGZ32gT8NpazH
yk/DzHO9DUMgzWbcQOXv5di6dLy1BG0UZkG33S5AJi0/yD8LeE/Vq2rMEe6iDcjb7H6jHIPbyiG3
psPtA/F+FP3/56shLJGa0cqKhkES6Mzs9afFNqwO6Z+55e3gtc7Pxdoz1wU060BRG+C1GeBpuy1/
UxzIhPFeV3UjpwNZpgtaqzdlF+2pBDw5yfcS79VGM+gr++0LKYYmV6D7gMMjymOqsq90sDbI+7z+
2Yi/gD3Cw62yS62xr+/z1XzqbNcxV4cYGpEg01d9MYWDZaaSaTdVFzlovEClOezr03V7nKP7MTx/
9l3FIUnNgLqJGAjSlI2ciRyPuAeJuTcC1MuTccDHnFWr2FavCob+MRvuZnvhMLnSobgfNxonrNNl
uvb1mIg01M2k5yYtjkzPSxLa5izbNXm/vnbrr7Czj8XEJGEU+qU3YKXMrO5meExeWzt24yeAEO4J
wCyBxW83rz87P42y1URDUKdFFbCcek+8oYPyUqG5uR54uWraUAh10WS367n2RbncxI3QWUaNN0AZ
eYBke80AOFOTvLdZdlMU0tP1Ffm67KhHQVsM+kKgjIBc2WWUSIplVpYK97WuZZAW+mbomQ2g9XUj
69foX/Hxowh8tmWJLgXx0KJLEc/EmYf2Np5Gr0yibTuqhmUa6qkGAtoqoDZ+3fDf5Fqflhn3wpoQ
o6IXK/Hz0x+d1+z0T2p7a8jK8wDIljUhCQFYfYtcK/6WJ9vwRPDAj7wZaaTxsGBw/j1E4OVf5F+m
uj9qVWebi8mcCxOg2NmEQIR2KL/N32gxA2Kom+le3hqVJR7VQ3hU3Hkvg8T9qP7krC89lVdOrUK3
19mXzcwiyzsB69u66a3ktH61FV6WLVwHq9MM0iVr8PWdhqEl3ozfWif2YsGZNDqZ5L6qP8I9xCFp
yi667X3o0mRQA7KCApk6PwST/nWXOeGXbYzMepPPrYC7fmwXW5iRDGo1p/iwBiC4cI2JhUlAciNt
kMgMXnrK3ykJge424Ihz0GB20zseumi12nG2h5ioGMxTVZYZgkAVncrql6weLSHtHG2ereuL9zXa
oK/yaYjtI0Z9BjEMCnPTe9nXS0S75F0JI44VXjLC9geX0YijmgY1cj845k3rTo5m03cd+kuSbd4a
UIE9AItqk++h1zwpCVe5iOcoE3c0qBp0YURXlHwLFUgOG6c55uDUOYkHYVKudqrxNqE2+uVuyBev
RvrRhe99+nj9o/HsMBFmEcJJjQpE78qAnmYSO0VRbeZI9LWk48RrXibNVsLkfEkWqaWnC/IzgS+7
uJ53FWjMx4MI3Ocu8cBGv9PdFCl9/Ag5KHBsorkeueO+dFJgq615j88p73lHhHcmCRNulkCOwZCD
OEvbVpGt7IMjbXbTplx36L/zuCm4e5jJwdJY16WOYhiluwj9dhx+V3QpoEo/UCECAiQ1jfTDLjnN
D4JPCfuuf3ZerkSYKDQPEMMCUwCN7TMkv5q7xJn2FKhPvPauspMD7xHBCUMszy9wlEAxTgh7zTzb
3RhaAbohBNTC4hBteffHl1E45uJUmYJ8Wy6Rvuj/P5GAoasNWKffIUaIzSa7GCHath/NQHEvAVSA
loCVvtLuq/TKWWZ6TK9coSrzeJSFLg16Wr4UhZsIhdJ5VG1v+DHJbjnuiuw5kh8WVXam/K7RXzi2
aRi6ZpsJU4q66HoNuSeUojQcs2kTosv850CFXNJCXjLG8qNh8CQPxgHWyjAiXjDMJcYAitRpNPJO
cgi79cnY2sKoozyljJJfixFvTIKzxVQmlmVLkKDZjT0dS6/57JS5Fc+7uJcwpPVfmTJBWI0BP9A4
G0xqhP+S6PFY4xKXFUeJIlcC2YYW/+zBqSvFmsP5lKuv3zNzTHwy61zWBXrnDajWjqkFVp9tiYZW
Mlm8AW66SF92DfSjQX4CquYvPHdDmtVVTBuypVBZczeAjkDnZFnK6pPhzAbzoUi3ZOGgw0btyrvJ
kYBHC/fzbX8od+o+f5Ju5oPwvdF8/HOvu6qfH2XQLkMCMdnFd7U357bgpz+6w7gBR5QteKhCvcV3
PCG41Wv+7Fcy3zgq5BpDAviVcozZuCDJwWRNpJsFDSlOTsOzxHzeUhiHRBFhiQwZTsdTWd4FmC3k
bCKeFebS0bO+bmcdezafAZdIT5Gd7rK76blyzfsK9AoeIiB3bp63nZh7ZkAHqSkVuBYFTz05Bu0z
x6vVCHv2lZj0VgziJV0KeAXWDH/CDE0Ouo7Jrt7/jATwru71J9mnPZYIoBy0CiN2sDfamp/d5Lez
abd+vEsPlSv4pdOAwGOD0RkaaCub199bz1TOzDMXSrQkyjLTwFPcGDvhmQ63EUv1ow1K1/h8NQc5
sJ6pnNljLhERczIg7oe9eRehl6/v66fC0Z+Lu/De2MY+cZJbEHnZRLLnh+4QFxZPs2L97X32C5hM
uJRlWewj/AIEccPX8BaUBi9wfqgY+0CU8uQ91YHkabSsv0DPzDIxqusp83yLRgTFyNEyc3vID4MV
eKpP0CaLHQSfW2HLA0/Q83Al/LISHZEAkPUCLIwXTfND3UT7XMeUhDk4nSb6Rke8Pqh4tVUaXq7Z
ZMJPoibmWCtY4c4J7oUfkULL6ofYpqpCKub8qtvpTeAj0zgnV2PiEXjxzCJcqFlI0uF974c7/Zbc
GZZqZ/f9ptxwIsX6JfrXzaYxoagXyrRcWtjDrMaOSlD2UH5orH9PcvGRfJ5tHSYkJdOsLhIIRT01
fRLk3BLNjZp8v+7NOvjt08iX2RNFWgboElBIT3TUvWVDfk67GhSKR3BUxr7wiwqR0NEvCggJbHNT
77VT1Dv1BoPPB40D/OPc6OxcyqQZaTSYH2v7B9GoAqT/D+b2ONeJzoSjWmykopZgh04E5G5638Hv
xjXQPkYUeAw9HuP92myzCfzWf/IhFi6G8lsu9PQhrt5hnlp0C0f5PkE2VfeUvXDKnuXH4nkEFXDm
muA2etO31SHxq181Z/d+1JGvHFKdiUeCUApl1uN3BG/0iTo+NaKFRqLXjyD+D8F8A8LcJ0Ifj5AP
am8CC/OqdyVKIMtrYDoi5vkt5N+83j7vuzM5UkXnV6MQ75sqAjY8zXx9XE5dFB6KZARLQp3sw8oU
rUQu3ev7fzXXP/ssTMwyFmnRtBll97RHWzXQHK2HuEm5bCS5dpuh5VTtePuOiVUgD06zxKSrr2aH
UBLupDH0r3vEM8GEp6jI0lhO6UZTT3P2Hucv1/8+L3PRmbAUq2GZNTTeKg898Nj9bXpLu9GJp5+y
/eA2t/m23vZbwCK4c2ucr8Xi44gpNqQM4Nsy1nszam7NjLwKirIf6/YJNVeT88LgJQ0sggfaYWYg
yjA47noXoiAAmmuvwc2AHqnomD598Y8b7NDrS8z5hAYTncZOVuOqwwpX5HfQvQa86XSZ/oErQcBg
ciGjBLFjRmu5H2JJD8UNKshu8Jraiz+EllFgDM6wAsz/iZsRk5Wta9z+j5HeYOKQ3PdaRSgGJNpS
/aRh03tQ6eTPxHKyA/aF3cfzLIrVR6RHqfBXfJ/bGkYMQZ/rCiCzrJ+vfzpevmcwASUeIiXRM+R7
3cvygnbHjb6pn/LaItvsd/XN3OWVRTaxZ/4UOCn2einuM5QZTGwRAAtWkgaWo230ODnElfZ/3jDt
gCp2CoZXXnmM8xI0mFBjjiSsyMfaBrdq85xVtwMXdLV+M2DcDGJvkgkVIGzls+ZRJVfDOAcoxnQv
XW9XDt4rPuDcvyhOYnC7PaL1fXjsUd7dkD2XG27dw0/rzEkMJzmQYvWjvDk50512n55GP/fHV/VN
wx7q7lOPVzjhmWTO5gxiyjFTKEKBPC7jTdhtyuaBs0l5NpjDRyLIBVYKbr0BdBHSTYZ3EOojpx6s
0mRvIrcD0Zlz3ebfxJzPpaS/6exDtkUltR3tqndOhW+Y+ekzmEAyIKuru9wXj8jZH4ZvjWv6yS1K
1U7kppyz+UXYFfJw531slsJwTnOiZClOSPo72dJ60VRYyZFAQ3dCaJf2xU15AqjwobwP9xUAogHw
tRhtjO0ltMPXZN89lYBs1DZUI+//AWf711B1+fOY4wQJIRnipR8HGHo+fgEa9dQOvHhLK/fmlvsm
/3oLXNpjLvK5SohZaAiNOURvZCs8VUD0l7bhYHZqkx7irXobvRtWc0u+93thU4PVmBtCvl51F7+B
LYMMTTdKo4ACu5ESWy3AkZrfX994PAtMAGnjqpXTCKtaL+FW0oxd3yyb6yZWsNmXXjBnFuU80C7Q
L0fuAx8B4gAphi2kvdBgTgHc+h+tMadXHKHqYcz4boOn/6Aosmoj4b7+U7nhgQBXULfwTYKiMlQ2
dMiwMr4ZE2nkqIS16cXcTN4EaSt9L7u9ZqUgzTBuJuRC0iFprRnUqzeES/rwNVZd2me8laqsivWO
rm3jgYDOEdVfgmla19f0a+ni0ggTnEItUdsUfHtQHGytQsFs6iDbRQC63ujndUvr7kCjFZIdGJnU
mO0Y5SGg2AGWE3NedjrcUTlr0nO53mmsuMzwqEOfZpiLq4vaYDIymAnfEeEfq5/t/X9GtaNTsoEq
kAwNL4x5eNwm6Nf6yKVpZsPE1axCIRYfrJDljRbkd5MmHCPTxPRK2T9ncnpoRsMdDeEgkIQL9F//
kp+OM9ul1ecQdEBwvIdo0JM8R41lhFLoV2oZ7VWIaVqBOOpbYZJLSxiCwprbVt0oYqbsmj4dnLBs
AK2qMgBEQK2408Bh513fASu118sFYjabKrc5wYDFn9JvtVW98WAc8ax22scFspO8LI16fG0rMBnp
XI5qM8b4HtkguppY+XMx8ULS1ywNLkGwU4MmNujBv0zozhDL7um8gXrXbeu3Fh2YANOTbn6f+oON
YW8wHLrGD22wKL6JO2mx6uKneRY8t4TSVKcpjm/a/Mr1m6jjreFKcn3hIItOm5Ukn+cYDpqRcLfE
xku6dHdqlkeWbC6DhdEcUB/OmzEU7nuxAFexBoyBEOxJNOwiwqvarV84Zw4zx7sOTEHC6BbK6fcE
ygM9rhxwrcYYqy8dvuAKb3mZE60u44BamYLqYF8fQJ/9gyQiZ+CIs4E+Urfz7BDU0pBTxxecQhBU
CpOrjMoxNItbaTbvU707TnJ808wl5yyuZKWX35U5i1CoWJIS9MgozzfeBLUR2hgAl6uJduEvqh5l
IAekb+HlMIqWCBAJL17yPGeOZ602fwYdP8rJ9CG87Ki2C09ifQXKcOkp8zyUhGYR6hA7ONpW2+XB
eAvsxskeMV280U0nPZhg5bxHvehI1UDQAXo2N7lD2bB44Lj1+He2eZk8N80grJzTNW+cBfkE5Lpc
ivnX3eAO4nYb3pOcOvYl/p2ZY9LccYp6oZDx2AmEwc7V4zCBGFRcrKxp7D574QT31dvv0xqLXhuA
WF26Ec6Ju2CnbFJ/AY7/n+yb1UTizBCTSIxZqnUDOAA8oT40848svBOJz3GG7r0rS0eYMGPEASDB
lGJAI+VB6qNd0QY71ExvaiKHFg6so6vTBLzXYklL8g7ViI0RS55Uh0czQ0oo6No2bE1epYPzRVlQ
W1AqCyY48JScvNkFn4/szu+UdSyzzHsJLEZgb2p8qL1gat69viK8RWeyizEuqqSjA28F4CBNFdlT
tqvnH9eNcMIti2+Llr4E8RhiYdn8TEf0XHJe1Zv3XZmYU+pLhR7giNuMQBShCkJHVoLnoDU9sAdx
UmvekjFxZy6qXiW01TJr1akPwGsljyFK7IriXF+2lR7zRYRjsWhNL4+kp5fi8FJth61E9YYO8x14
lyvQFyYb2smatwJ6vNlWfRQcXq+Xty2ZQDNNVZ02GSJsszRuVKHNC3JRvCYap0+lg9TMI8djztKy
6LRpSuUgy+GwEh614kYSHiTj2/VF5Zlgooya6Au4TBFlGhNEwPXTVETWwhPmWSmaXnw5lYkz3ZRp
qjKg/YNBWcxcPIIgPnmIQSej75bGyh/Vb50/gr0zu+GxqHBuXxZuZoohmcoR3wwFoRtpY2wpc2G2
4+IkqQdXIimLKWva2QxTCuCjlGDD9qDsU1/x++2GbHg3PSd8qPSTnqVSy9RCH6iBS0WU3Btj+61v
wtfru+KLSNtHJe3z8lGZACKqQj8P/xnbK37mVKlxWzwHr83d8Ejc8Zf0bLxSAOqEzn9lC6/NoX+g
xB/3oGtO73hhmZdSsJU9uTaDoqRxmaJ3lm2J0YIfk50/UuwMf+KTdyiYBKbSzV4XBuTDQRc4Y/sk
CouvC6fra7wyYHV5KJhwMldLk6kqrgHQaYFFDmQQPp1DaqC02zuzM/nzMxcWxNmmbDmuQ6k9TBMU
n5UHPIUxzRo48pYmpFSgmlcSXumuXXjI1kLyalYimQZM1VpeCjCF0ZEQ9aRDRa353W5rkECb2/j7
9XVdrYx8bl12mClKQXreQjndC4LyqAwgvelaAJeFqbVqcchsiJAeiynmNH45N67GPKEg06os0YSU
ZSkewwSi32lhpaSB+MvjdfdWALR0URXVNAi48EFNc3n8g66Z8pxg21AS9e4Y7uSt7itu+sB7uPzN
ofu0xBwDMQzrvE7hE2Q4tzVok5ZNdEdHa4g3vUUub7v8zVvt0x5zIHTZCGaVzsSDBuyRbs7oTqO0
7E+of1LYgh1vFxd1wud+n7gm3nPAzPxPiwuK/MvFlaRFLBOK5qKz3uomAgcWBc3x+5byejLxH2cl
lgdqUlTQ/Ygfzo6u4qQ7Stk+uxIaFSGg9ss2fKNUOLQHDTq05/RobDDg4LXbDriR616vXyifP4UG
jbMLZQyqpRgaWfeEpAdorgI20b1u4W8SAEz/Yq4dlVEWrlb0DYH8Nta1RZ/dfAG1r52jRPlKZ7Jl
p8FAKXUTg1q8D7oayhWoyUIpS1QQFi59C1oUvpcJjIzNS/RYYf683E3ftUf9Ld62KI92B/2VnDjO
rtoEUxWUqw3JUFiN1UZTTCFX4axxCHwA1qzWH/aAyXntTWOVwNiEDm9wdj3UntlkLmwhE2st0nBB
4uxgOsYpXruHaUOxebNTuOkxfRxOscdDIa5u4jOrTCwa0yQMowbvRwMk+KYe2a30LSyeBONBGjfX
V3V1k56ZYoKR0E4FCr9Y1LyKEYNGDPiQLPOuG1kvA55ZYUIQqO6zRI3xmKF0BQKUTj4mKcPDH2mK
agcgPe/0rd4cnyY/4v3Z6ZMbUQ6NBV9Oigcv00O3q9ymwhVV2RznOPvyg//kzFLa9UKS0k4P8RWv
vo/3yyaFnKm06zCMYCtudehD67/gfcd9deYfE110tU8SacRblPizi5mE4oG29ntMMRJQlW4E3v24
ev+f2WNu4mQCXUdrfmT8UGU8ouN5iH8RK7/RfRFY68QFVSPOX+Xz2K/o3vjyBDgzTHfw2fL2fa2Q
OISjaQnxjXhXFK4KHmKyIa+T+EYajfM9OSfiI788sxcApfqHPHduTPSzcitIZ46Jjy1xzScmrNQJ
yMPGDrcU8SeQUkmbADwOnYuKF3+4jrd+TDCRk6qdDHS1Pp5qxsHwab44fW82A2b9JpsS76HmjuLl
PyCT5QSyj+n987UEhX8n9vBTeoi/SZk3f1PhKoABdvdNqOyxh8gG7dILR263l95AX5ZYlUTK/Geq
ImFuqCTNJSmk+ap+F/jKZtjjUQVAbrErbF6vdz2jO7PFnEVCAmnqaAVltCk3R2RLewFjEDkIbaiu
Offsry7rmT32LMpCkgy0DhXdBPeL0586wyqfAEAAL3C2Ke6L9+Y2cQs7fuaEOurItUVlzqIZlHNB
QPKAcYRmS6f5AHxzKdY1wvHnLuvqSTxzkwbes90DmUDcvhWsdQ5E1WNMzMSusS3240t87Ldkz3+h
rl9UZyaZg1kWQSpHFEhN2Sl7MJimtu4vLqjHMd3R73l5FM9D5myaSawnU4Lbd87S32K9bNUMCrTX
P9o6EuHMJ/aK79NaS+lHM8rSToLFAueaYxq5MwWPqhp6pI0w3Bt4Q5Id+/B7MP4kY76Tw347qc0u
12KnI7FD0IgOO+IWZutf/4Gr96dKVDpJoiiEZeis48iIMwm1MkifoeFgi6gm1dF/FXI/rbD5AEQf
h6JukVNRrQ0F754fILbC/EHDzfvXs/IzU0zoSeM6qkVagTAVVzItaI5L4HijE8VdbmW/696ONLTG
EvTF+KQVnNX8aIGeHRoF+ufoV8F4JUVWJU9WE9T+mN5f/2Z/E/L++mgf///MTCRVqTZQHGrrZrKj
etKGSrgrvviSHkWn8Xnp3PpJ+bTHRJ4ayVwc9LT8APCZWQxurfBUrlYzxrPPxoQbnSyUJwwm0KgX
HvU23zd6AKmtGQO1md5UzvUlXDWHIU+A19G4Uz/w4mcriHENSS5pFccwhk2jh4csjZ7KTn7tRgDL
rttaL4p9GvuIEWfGujEOgk7AriheJgz7UOiwVdqxbYI2io7KQTOEc+DYtEMTde1TVBDUa5fBu4di
IojQIHAdBtHoRQr+Nchz4yAf16DHUSogw5bMcpMN0sJZ2S+1HNY2cwBJBHcXOYCoeyNtoki/I0N1
bNNsGy9VYkmD8XsI9N8SRheWUny7vtRsnszaZnKBeiyzIpB7qJ0GOzHv7RR0PInxlgvkkJD9lPCm
eXn2mFwgTcxgag0IKirCYvcaWBPU3pLp1LWyb+vHqfiXFTnWP+YgDmGg1j2UOXFdtHYvBbYYDG7a
3AUdBxzzQbZ1nmywlpjz2MnyWGvgOUd3Y0YpJ/GM4n0QrfmIzlT4puBVhxrSnai74D0Cs3iOsqf+
2CVOJnuh6ISpLXe3WfF+/fN+Ce7sr2IyhEYdm0Ia8atG24Aw+lGyKC+OclBOGQgrRCehhRe7OJic
df/yZmANM7nCopZtpBYQOaQVLahDONEDFS2nwBXleN1J+g3ZlQduHPyyhiSDxZYx1WhTPMc5CvV5
88sAdZe5vFw3wF5S1BdNA/kU1cqEvCizadVObaKoRGlMmZ6hS+UU5g2iBCfosQGWGgGBrCIRwDDB
C8/sH1JpKjFm6Os1sWqTb6nxnj+GWcWxsvpddM0EwTCQgzLuj8tAVyjltMQh1UA5DDc9qAm7XQ+1
Qjo4wO3XsCiJD5fObDGbr6hLXFGUwmVoFXtOdTsO/Wl6HBU0betjoDZ2UP6qq//ia517yGyHsMlB
zBRiIesJcB8KlxqQE5an63ti5cLQKU2sifRT1QjLUNIqYy82FRI0IZxdLWof0lod7alfYqsZgTps
yyG0xF7YBI3287rple0I0yB4AFuaogCbcfkJUVc1AjLg/UZmxM7wQVPQrdX//aG6MMJ8u0HIBnWJ
cQXLhOxJUDx3EoQlrzuysoaGKOsiwqKsYusz50pLg6GdBbz1/6DbUj/eymjL8koyK+t1YYa5A8Dh
3ySiSLvbk2lF2WOObjPkmDnOrFoBvRzBljCI/IHMOstZyl5tk57iOQxSu0ExvBWz9EaKgJPKrgQ7
tHtAym+aIoywQO2yMNEd0UKkRm2vfl/ECuSmgtpwbjN6RpiQCiumLKmGrokYN7rcYuWQDE0/YYvJ
+ssyyxbUrE3pYC4nReJ9HZl+ZdaWJMrQljEIgOcsqlTLBj0eBGSWtCAppXZ90BIrBW3JT4AE3MUd
wR+32AuY8cdn4VH5WX/PH0wuCdBKYmJISG4VUyNQRGdjvAxE8J8+7JKNd2I1boqm2A5yGFpZMnmV
Lp8AZvH//f4/t8lszLoF9a5Ci76pGLthXbuxRNwwuhmmZ3XcZkvliCIvIVjbprgiRZC1QN4BGtqX
X3aQSykhKmzS2jYVxaTyA+ZJfOggl5S54t7c8iojqyYJqr+6iukuRWcCcqJGiSR2mP5Y1B9Jfx8u
ha1rnHD1pfWBu8YgGuSDTOwlHexQl36BwmlW2zJT8MITf7cnyhke260jYYyHynVgNA7CCjzP1tIr
zO+L2Ddg68c/qOtnhz5fJgUYjAXQubfE9HXFVjBtDanhXW5DdPll0Pbq72gvP+vc/bqSLpiqoaiq
pupo2rFJj6YtiZmoAb6jElq9XloYSHQIpvknI3Gub9O11PbCFj07Z14mBSBPMrWlqzHYHGd5yTYk
aaVtlGt16GQxWgobcVGLYquq6vSkCjWu3bZL28deKsm+rMywt0xwOP2YSjM5xbIm/BgnpX7qhGpq
LHUoksoKpgrC8SLu07dkrDonzufAMoeUBJaEnro7jUnwbMik4+QLX6po2DoX7jFbJyrDMa3rUvEy
MbWFLnfqwvQKoZ03UozRAWmOUDEc34xEyN3aML7VxfDchNO7miW/l0HmZc4rx+X857DY0m4uy2E2
sNq5BQ47N5NuzT2txtROucXCZypqtD9/Xv/EX17cH2tg4lmLTAbFty/156JrpKypyQeeQMw2auSn
wOvSFo25SwMrxSO4cVOP1+5fuc6o+vxfduXLrQUewQzk4KgNG1pzaExULQm06zjOreShF0aYPKNS
OxE0ugsAC3NhL4LigqjTXobIDrudVKRWmS7eHL7VCoeW8Ut7n11VJsCPYqD1KI+YHonK1CswT5/Z
QVpjMbNKAIMeCHPcDMVMuww6ya/kJbHHqtQfglmDcvqcVpUjadH0gncPOlZzKNiqMFSbYpC7TTp0
w1bMpyq3dIWY3mjGojOTuPAmvSmOKOoB+p0n5m2VKcAMAGrAAfN/GU9gvWOCnwFJgXDORsUbqgHo
S8PcF6phV3Nk5VJg7qOiyewiA5kwdB3F3BrjVH2RFDImtmZ0k339I69tJA16RXifScRAznK5kRBX
aqklquItZmzVGqK+zsm8vp5LAy8mXJkEGbaJ1PvSgmpoMwBovYDbGpSHPYBE0U3T9O51P75mXshV
DXoKoSjy9X6u4z7T2roRvLwl8VEVstZLMS18LAVNc6oUENOhmULOp/x6mVwYZavNWV0ntTB2gleq
rav3i1ObkLMPVHuaeYU2nikms5whm7pAikjwGhSalfB7rBO7iV6CgUe693VDXPrERhZSFQVRWsFT
4tMgvavI5K5/qVVPqE6PAkZ7kN8x+6EHV7ZiFqPgFebwrRWU6rC04JANqtSJtLL91/sb7pxZY0KJ
Mgn1kENFyZOUVnfbfsLYsiwHu+s+re3xcyvMkUZ+biKtmAQvmPNd2g87tQBqThn/9fPi0hm6tGcJ
hVR0haRWWLoKfbkwtDUR2EBM5PUamq3jwFk63odi8888iLW2weyWRJCmIFO0dGPeC0Xp5WTi1FPX
bdG6gKRIlBPx0jMlrpQFkRme1bng5rkQb5ZhaY9BHuW3qjLyVI9Xd/lHHeKPPWaXq3JWRkDFgNVw
aOxl0u2WF+ZXLEhEw2tTgxoduI2YwDpDJ202BFiQ49IP62Kv97xaysquOzfBslN1AykwbAgTWSO6
UX9MzcWreh7yZeXTXFhhPo2KyZY0FKkj6eKKcrNv0m4ztKKlTYt3/RjxTDFfpYjRhYkyHcdIqt00
hPJtZlohEvWEKJz7grd2TBQSwiDsU0QHbyruCHKBtH7UlPfr7qzcSRKkD/G4ApDNUNi3Rhmb6SKP
pualSuu2criN0dUKk0PQZY6WciP3qktn5pjnRqsanSJVmgBFmsaLEvnYLOmvIhcKTlxYSWCQK5wZ
YrZ2KGhxEhED194UOl2W+Ykgk7u6Nn5hrhqg8r5rrF7Nnhqgzqw+FRYrKYdTn6i8j7i6Xz5/CJvy
610cEEVWsTUL32wzb4xje2xaSJXGHJ+pS5fFlguX2Tw/hnZzp0ywJHY/1DL1I+LLgVcMgjVhBinW
X4R49q/vntUAcuYccxgUs42CUSEw2Sc3wjRuMIl5+t9MMIfACKe0bgjOm1gd+/otK75f//tfi0NY
NapJDFFMvPXZCkYDnoAqzhvU5tFFKoTe6pbvRlpa0SLbRnssZ469tSWD1DJqJYYJwCpb4dUhTlIW
5SJ4c9m9VkFjN5AVsq77tHbKUI4RDfiFxglb4psrORqbGT6l2NxtsWsmYvep6Vy3slKXwd8+MyNf
XogpdqeI6TAdvI3N1qit/jBt1NuO9t4BaOjA1pu5wWnidce/wEg08dIusyUmkUx9ksNusi1vg0Nz
ExG7PNH21wwkQ28VVvTefUOFob0rbNMJ3jmO85aXfuKzFCcPs2xI2xJw6llyKvOHPKqbgQeHXY1g
56tLf8WZlcmUiqk38BGpsIHkxC4ZLSozT/Xxkl//dvSNXVMaxs6spUI45lOPNZ2rfW48KEG1NZRv
ppjb4cSTs187AueeMUmbnGtaqeqd7oVl7uvyYMWlyvlEa7Hw3ARzzwTVnCnShMUTlyezfAYHBGjH
nzQwnBQjpFgV0U1SzsH+m+OA+iSmCpAesnMbdVOPQtQMYMI5yMDelW+YQteKEzAG1cdgq2rnXq69
TYDmnTgnke54NvSjsP2XacZdKeqrxBiwouNOf5Ec9aOohPmpSgMirrINjr31A/BpjrlcIQWzlOMC
c5lU26MqWe20h1o95z67bsVkcRtKFWdxUte6N6TxNiiXGyWrb9So4SR0PDNM7mgKxdjVMT5bFixO
isHFIduXKQ9Iv5YGgCgYLQgTr0p0RC7PV60rlRCE9DSnD7WCmXxSORC3sTNB4NzJ64HjzBRzlPUm
jobSxNcx8zeAiJywvpHKb9BIAsmFj1KAX6i3yzKC4cJwg0yyru/FLzQFH5HkzDxzus1CN2PoauNC
dcgOBZsRVFiaLQBhdhK3xl1yOzuAomKoL7FVq993tTcc5Od/yH1EP96Xg6FiKkTGu035ovEdK6MY
m6T/o+dBnno/vm8h+hCWENbodkbnL4Ad517mA43TFbbx1u54EIbV/XX2E5jbIkSTNEVfJPSN2mjv
l76TnFkOlCPAVrw7g2eK2WRlVyVaWMHbMBZugyS0xnrcpmHBCa6re/nMI2aDDWLblmmFEwPhzPux
CG5H0AYkYYm6v1lyttMXeN/HdjozxmwnJSu0eSnz0A+aXDhEoVC+GIBrbaUJPG5tF8qnIq6S2Ion
2WwsUFj3dj8uGB/X+xHjDqW2a4Vg4XHor6+0YaBDpKMpxZYkxTLQ6rrTkYIExNakGgy36HLwiswr
iA4DlIkEuSJWACAVxvlW6Qq8AIF3CPLxJq6Dtzb7P9K+bLltnen2iVhFgvMtR0mWJU/xkBtW4iSc
55lP/y941/lCQzzCTrZzkypXuQmg0ehxrWpnALlrKsEnJ3UoXorfig48BNOS7CIz3l+/zBfLlETZ
1FVVVgwF/2UTBEk759pkVLGfyFKBUUdFxcwjcEaKcuZ5dZdm60MWnk14dwoacZi1Tmh2FkgfRD7w
H1w6PxagVIxOznpfHEKHN0Vy4YMw0pgXM+1bUsdtG/uG2doKLUSZrcbDsrq4KKi2iColw0JtVLqY
TctKghfMxPYZquKYMYDCDGnMLCOQdUsrDV6bwqY4TVJkRTI0E0x/zBsDloou7rGmgvzEzJ8lTJhp
6B/EYnddK7bl4IwAF4X62uVJzWHXAeHWN1MhtqvCAN7WoL4JES7g0JV/roMGQauCQeBWIUpjVqU3
nZIOYoBp+yny0nQ6J0KKQUbCyZNfum+Il1Zy2ES5GmKhaGhK/eQ421lg9bWdfqNo9Mpb/VpmXv0U
7bSb5CuP12BDEz/JZfyPPDYWIEqbqS9Vi4OAvQt4jhS9OZ8eQaxMliTE6XgEUUtnngUwl6RBpMSZ
D7/EMoPvGiq4nbrrZyCJhTxwNJ4w5nEY9TkhoATO/LoigCaXXhKd/BLU/hQYQIZoM5Fnii/rm3R5
Jnp8kZU1cNeY5WlCMGZDJ2a+eg6Jr3rxodmZD8FRuu9cWQOrOMaKdsiCXL8EW8emoDdAM+kUqMzi
TgDfVaibGHmJsDPtfKxBysZb2Yb1NdBboQK3UQID/QdcyiomQ4kx6uZhyfw5mM5NFNq5KXxHjo6T
Arx8YrGByP9p6NExVDCEMhqYLEU2xwaScpT0bAKhxbRDi6vTueFdFaJN6F8MKm2YkE8iyWdTZciD
OlcNzqxRNLvWlJ08A2x8ic9617rXD4raB0b7UVvBNIdoijgqtvtHqNKxnUOAkqFjkOKs+RSnuvN5
ACEX4DWUGQBTI5Kq6SBLuuBLMpcRkyyxFvtVCYQQGaOl70JiFy0Gd3pHA8rm7Egu7cVMbpJ7GSQt
amI1vND6YsT+n69AEZPgLkgXaMsZGeIxrvAV//TmAtQTb2nh5T+bIx03EWsLvKE3mI9oUCmx5Weg
+SVWMHM8xI07ic3QKX4B7oh88RRhTlkd+mEG0DLm0Kq7xStPI2akdTvo/O45w4UMZ4vnaV9eyU9C
2VpDvXRgSC2W2B8MgP6mgEMbuaTJF5E2ThmvHh4KXdHRH8q8RkUeD1UnYX8pDQ5xpR3wA4A0RzwK
ti44vJLqBVY/Pc+VPHZNaV3N4IKCvF616spujhhW8LU7GdCjpRUTD0Abbr3HacqUeHa0JsHSeHZo
8zTXH8EYCDRU9iWaaLCx6HQAb96yq24azEq/UBo56Ut7B7bv0eL1GF/m+bB2tCpqhoaSIpLkjFhh
VJIgLbrMF8O4/mYKaWEPTV4f07gdTqUYTcceSX0HfQqJHfSqdJsC7dvHH8yesrKWX0eEPwkaQVCk
SYpRfwJWIKArezShwI1YUC4so/M06AGnAvrR2/rZ4nz+bsa4qVmcpmh7RM+rGZo55bxoRXtSl+Ux
jOfe6WbJOApK090vA558EV0TlqSCiVVZ0kq1tEYe9mCvrhxaS9/1yjD96NIk2Edz1FpxMYS+OhWm
lTTxfFQwM2/3s9rt1HpRLbWeO1crM+luDgIgvuTK4OQCLeNgWCkdrVhQTbcSRH2noxWhxAUhxf11
c7t1CQ2EK7pBYIKUj7a61aMVi8liBuaY+cGsW0XfWXn2dF3Cll5ItK1LkoiJ/ji20FEA3hehjp75
nZOiRdZtIldFTxom+eGS3taRI76DwtSpTm+JNdz+i9ZAeoDMAdP+XLzJugZ7z66xyztMEUX4gGyP
gJd8ywA0HtvhEzorli/8QbrLF0z6JI6JVfKqbaOZmJkvFP3dpL2nZLQk5V5VbuQMHncvWWqocJou
N47xk0zGzulLPRpShbC7GDJ3qFJL5LFKX7oAn1b1ccorRWlmFTVpEZvYC/FbLhpv8iBicj+pbkB7
xauIbHj3n6UxtkSqddUQgB/vV6+ksdAwAiSm+8Ea37SeEi67GAHfGTd/AZEEA77eyI8He7VMcYbz
YcoBvFN4BR8T2S/5/YgOvBycaeRVA9lebnq8zutL1/GzVKZEkk/qgHp+FfmLDkjb2I5wH2VOP8Rl
cyWzNKpDq6VNelp3Rok9Nb5SJnQMlj52O/mWovRNoCGYd7yOQt6q6O9XAnvAB0RZkIW+macmmqgH
VN9zvXAI4fiMHO3/6JpdCSJyo8SzlOQ+gC1eBCP5sejtw3UrxhPBpDtSUO5O81iiF9NYbpehOyjL
xJ0I4hiqDxS41TqCMBHTRITyjTZAPZ3aHl7C2w70hI0v3BHOu8cxU2yzfxQ2BaZaoHOZXt3MlYK2
5chZRL9re0sYK0sKYl8scuf6PnLMCIscXfWTtsgTfW+6/FUp6vOYC5GlBeEN6YS/SFLhXmnAMkSa
CgMhbNQHnMOyrNBV7Jc0mihAuxHbYmb3eErtEowXPI3fiM0g0EBEgR/YETY2CwABX009ope2sRaU
WQvPfBgOgJBziTfdzlyWj021XMljfBe4BaU+yELkj8u5MZXd2PO4FjYPbCWBMU1hUYeKUEFCp5Bd
FOh2qoDFTDOdKc54OLObBgNFcBoJoW+UVckeLPRNkWL3itfZVhpLcgpPcBflFo30JsKyft/4svnM
PbVtuQqmFWhbHcYXPxsqPVTQv19BLlFBOg++FJxbZCD0ksDf6Kq/4JzYaEkZORWzzcPD9N//E8s4
Co2cFlLZQayoj1Zq7JaGBxOxFQoAxeS3CMYv0GZhVqsEIjqHWpTEG7oTCBGs2iFe8yDC5DeypZZe
wIVuu744tM9+3tNxHvREbyG50neREdpFN1jXTcmWBPxd5JAwz4LeDEYza6FI0K6OSk0gRICXWHJi
6en8dl3IlvrLoiLLKlIuCqLjz8so86Rd5hKZj1kuLeymE8DT10sFIL415xXbMshrUcxdFpqyUZUO
xkoaktor8tzOBdwBgtllzCOJ8P9bin8/dAVnIzdy+eimJnTcAJOMykXH9hKMSxLWiFpbd3QpIHtU
oAgu++MxO2Q24Luv7+llnQSeiIwsnKET5DhNtolHkjMQcjTQjfFgWkAxAnCwAiBYgN4ceHd7U0k0
VNoxpYlTZIf0llRV4l6JYl8WzmL+IKKl4PpitmwHKi3/E0A/YPVmQ8UbNQ9zrKV9UI3DEiGbKWb7
60K2T2glhX7FSkqVl1XeIK72Z3/yVK/1m+/SvQb2TBAVOTzPYFPnV8Lo71fCoqbTGtQlsCTAAJrm
ayGCYHbQnVjm5ip4u8dYXrNpSyXo49xf8hJd/Adh+DLVnDEeakbZ8G99QoyZHYdJ6oYQyzGBoa5O
4NEhst3cLTKol5q3hDuNsbkmHTCDaCoxJIScn7dPSLORjMAE9bPqVlV34IkDnz1nTZfjbvQK6eD+
EHGJUC9nDDuCL20AmT2YnEFHUR8okGtRuankGOd/GKz7mxJE4boVhBY3y3VZNPgknHXiliQAx5+c
xj6qB50l1s0NmHM7SzKX2JYX5WudZ5OlKdH3ZibERjXhpQ/yxyqZ76ZiPtUABQqr/F1LBGsQeAMU
mxceMyEizeviUWA0SpajDgge2JhOetD01IrFjnPjN4NT5KfxImgoKV+MGnZjQNpCwZWfK1ucreVY
h1ZtlzXqn/JtrbrC1/msg0e38hMef8bmg67QEgZGy/EisabT7AqzkqQMy+utaq+AEWrQrVB5AQFW
aVHc2XmnBrshPHAHLMnGNVpLZq5R2smlLklQa/OxegJup629AVAbCJoYyeOyZ2yd4loYo95GppdE
qBHRBV1sG+QmNHnO19YtXUkwGP9kSjEgUEqwPMUyWVG1z9JHXeYk17YMKcq7GA9HIQNPHWO100zQ
AgFtUb6sA++kHTJnXPqTZmZutcxf/uKJAJorEt0y3FiJTb8i81UVYPKlFkGbLUpTBiCTR/mg2sOX
kJvp3jKqa2lUW1ZvhIoZe3Hup9BPJmAedIp8HiQQQ2TFXVT4et0dGx593mZstRbJ+HtKF45FmTe0
VoKBpRiJ9dTurPLYHmHOgbL2VxqPZxCNFLQychE96kExheh1p24RhmMIEpaDRZ6AnOI1wK8885JA
W/7fWhzjSYR0umPpcIAonoLkY46X+ZRhCPGXsciBnQfBD1Hs5V0VTeMZ+eE/bx6RKAAEEIEpMq/C
Nq809awPoYbuB00/1eKZwDoL4U+OktIzYt/itRDGiGRdoyn9iDMU7zunedLs9mfklAmqvv0TBZPK
ucZ6U6ICFBfgwyGMvXgPphCQ2UlJIyDRFt0MPYOw0zTpJR47H0X2p+tL3LIrOtQUD4QOKA12Dj1N
ZHPMpQ5kCnK6V1ryZpTdr1LROdm8rcoh4sbfchgnDTMSmCBQe3obMHFuWkFuPQueN3nERptT4nU7
8piP4IemDOupaBm59Yt3Q+QtlV1/BPPYSo2Akk5Sx34ULmg2qhYVE2TTMrgTSRYXA+MYnFZHkCVW
42QVbSw5udkhraW1mh1Xw2QXdPZXD3TFU+pGdRJS1HeaKU53wRy+prouu7jxT6IWyE5YRIKrjRqo
3Is2eWyJLvlKmYEWlkyhZRqTaMsA5WoQUVtLVfdWpmvgFGz72s3Ai4OByn5w1bbGnADJldnu5Xn6
ogWG9nhdATZcM4CyAREePUQYUAA44WfTWIBXXQ5kRFOiH9y2z9NTfh8B1b88DgfRo80NokMxU3n1
t0vFo2JV2H5gI6loDPgsVm+I0aPMkfiY8weoVvlNa8IcV/iPh0gAc7OWwyheLNQCallJ4ldR74r9
bI+SYl/fwst3EyJkGWO3BtCkVNa5NReSYza1T/w0yBwy7TsRWxbs6/rlupzNLfsth/VjpcAQ0rrv
Er9r0KYodp7QVj+qRni+LubSXUaBTcIYIlrc4bKxyxm03mh7YUr8MQDKaxxayth5Se9JLRCKeomT
RdtaFFHhnpp4J2D2GD3o0XxTVKMO9UPlVInfdeEFKNqcE+IJYZQgUbK86ocw8VFmBsegglvckOSn
GBlf/mLvVqthLAwxjBAJD6wmTg/TPDhqL9lLmVqRMVrlLO2vS9uIs3FU6H/A9DrSBTrrXg9K06M3
rkhgvfsjxm9luw7D+24ovaJ8kbtMtAITM9lJ47YxGhai0CVGysvasZuLLlXEjZTyRUFDBkboP9/k
EWqkd6qked00262wM8tTtnA7dVkXm5XC7CwYWCt0JgYEYD/Ce/eUUZqDt+lQ7mlqvLHnF+3hDzeX
lcg8/pFcg94I3RgYe6Box4BHAPan7FMObD628kWDDyuNCSFEtaiWdhE1QKUULtqNXzDI4mhh4xqC
5IpR5fRxfxfF8X5oxpvWQEVRWZCGCO76GCNSoYzoeQGlWrwEpQU8uueMPixVjYElxOQcveOcuMkE
I3BAxbaR8a3RFJ7FJvQ7Ob3LtcrjnAD9O2v3i9kTk0lNJETJAoMsGlCK4111puDhM9Juw23LMUIX
cSoriXkElbjR0fCMFdFS1uQZADdq7fLWtGk+HdwSaL7heSMXcTkrk7qCq5iknVWpK2esbrS70sru
pkdQersqkj630XP+JNvJIQFKMJcxmSuY8dxJNINSUodiDx7lDKHELJjnPFM+pv5YuKFnuOKOB2x7
kUVll0uVarVcIckworBAarTPTzTeo8QzyAj+G+YgunXXFIcxScagRHNIZXVAqyLPACrfDbuQEt3Y
zVc+he4Hvvs1eaxxGpCp7j5MBdQH2UdKzv5Vc8qj/FABe16ykx0SHfvkKPFa8jhm0WSMFLgkWzKE
BLCoqYF7f5zCPwwQ2GNj7FLTocDbzrPmLQicMZll6f23peDGPddNCl7Qz9ohz2pSjQMuAy7fB5MN
OMPOuT3fDeAPB3b/oX/h5do3WMrWD5fKFkvCMayCWMClb93AV9zaB/WaN9tAZbQT1F7bL9ONCbYp
Ct1PrMaffPkguTmKa+a+Fi3eM3rRjPd5p1WRsUFxkWdSRY+S8q4CCt7RvX9AV8EW6FEqlnZvWKqd
uMKel6y4rkXIQ37e/YkU0zCMM/Hy/H0MXVmtLY4p550vY3PKflS6OMXigi/oF1Oei3MJGi/5FnDQ
6JBZvtVecl++cIRS3fz/X8uL4LbIR4PMAsyA/NgRC5EYCGUlB/buhrwt96IH2mnUjQ54X8CyxyMS
u0gAsefJGKFxmLthQle5F3w1/OVIPZbUHg7kVcb0cuFz3xOqH9dWyxihqG/bpQpwhWgvUHgj7Up/
sjorORFH/P6n4Ru7OMbumF0izpMKs5BpHfKR0b4dEbtnksM5Qt6iGPODmZ02WACcCRfgn/wxiNC9
ck9xZ4GIxQkTeEfGTmksZt+GuUKP7Da6M73yAeiKrm7Lh6y1msO/aMClZ3LlzD4ezdWj2AErNc5b
XIvuNXkCzou37DPPuAt22n44hE/lU3RTntvvvJFezm38iCtWYpdWTBp0QGqeOT0myWgh9zMPv64f
HcemfOz1SgaZlyELNMiYk720vKc953bT63Nt6xiLosSJHijJQryIHNW09qICQ5aljKnEjqMWF0On
jLJ/eI+rpYxzImYRRhzwUAhn5dR52n1wD3WkXODfQ1A4L+7syZgmy14UC+gELiUKQc8Q5zs4LhRC
KmzJ6jtSaaqyaMZ30L536Zidu12+1zxyw/dOL9qM2TUz1kTt+3IhJBa9dspREHzCSJgz5KY1qrPV
h/njEGT36M33Zl3Yid3szNKxAoR5lR6MAq2ycey1YeVVYeYDiMUii7ETlNZVJuXYBsJpDOCtzIBS
6BXT6kzTTtXM7irDD8CVY4bSDfoWfEMsOTt4kYZkV8WYrXSslEmjiq99xQ7iKQhdZR/caXvF0qzF
PYZu9aIdy33pzDfIfsz+yAP/4viKF3wIdTcIkRTRT7iloSx5Vm9CFy1fxwjhTeuMTv+U7dBB5/Ae
eY6tYVtiSxKFqH/iwujSMRWeW3oEurHPK1QnuoaDYHiRVmR2mq3vVK1SCGpCvRmvdwdHQIlHBhuJ
CR7G6Bt16ToAq+r7enfd6vC2l01nRr25ZEX8cUeCe8oen3mUfja+zcBMouKeJrvgJT+DwZ4XQ/L2
V/58O/teE/ADycRvjvWN4gc+pWOsff0B7FrJM/LKsYUOFX/gBQEfHaNXbCFhbWGXg/EhhSdrgmnK
Ia58bo4GJgwnR0NwRxFA1XsK1o6+MCv1B3v5hTGZB/lbc8+vQ3Hs8ocxXRupEAmpCLyJniG+1UFi
LzWQmSvZLmOZc5s5rxjbR4tkqEBBATVPmud7TT2GRfUYh2rD813pwV3sLkalAcuGEVHMsX0+WEEJ
6knQ4IM0cMoXajQm1GQGO6YMMHbh/2nv+sfV+S2P5e0ukjqRxUQiXkfi+2h+H4baXURUH1ROT+3m
Bq4EMfkVYNE1Zp8gpybk5ZH00nOtgwK9jTjYgJsXYyWG+ngrjTBjIUsCIDx7ZjM+LX1zF5IQ/bty
exsJwg4gqzwqKN66mJsom3Ez5oZBPFJ2uz4wHxQhdcza/HHd1myGF6t1MbcuJYm8GKFIvKR6UsLz
lBboOfIDsb8R9NE1s8yW0tC5LnP7qq+E0rWvNlOPxqwsUMKn45R7KXTMM7mHt4oBAOOeIGkFpm1H
TKzk++IDP0i+zffiO+VnFvb9LvKvfwxvnxl/ZDBitCJSFywufi0BsYka2YrEna7g7TPVr9WS6yYZ
0yiHdZPejUN9oJ3miaOfBntyo9Ng0QzBR1j8hiYinlHnLZFxGMxaHnSAymkfdFrFOTlPJZ7pyaaT
FaoduYFt2GPJOeRNE7o6Y8bgZNo8ge4W97JuxpPaNe6MLqV+ap7LUuDoMOdusozec4uRQ7HG+haY
6B6kulFVefFynMxzoXA2k+7VFTvKdprpxVgZAwAnPCHLjmkou0E17aQAbLNABVQjlDvj5fG6hm67
IYYqq6iPaLSc9Vl3urrU81SoKbp7rFn5w+jX4PPMXkJgNZ1QJvHT84i24vzMzXdur/a3ZEZzZHkI
wzJWNa84GpiNVQ7RWwcWnRz8hejq9/r9OFjT19zjU1JtJ3hXi2b0B232aprSWkI9u4YvWPoudnOb
3KkZ+BAosH3lZwea5r2+2dTeXZ7v/1bMOphyCpTZMYdpSpfc6vTeKjteKLYdAv1eGutWDmUBemS6
q6pFDt0evb9OeKv6NAjS99eXs331fy+HebaALDoixTHi2e+b4C6cA8EtFUV9bHtder0u6qKQ98+T
/1sW82LN6OiPZnoNAcMPX5ma8eFGdWnzjuBwK1u8g6K/XxnUAOyDlUp95PyX5pen/j6LrABlQou8
AlnvoUMDFu+t3M5urg6O7vZKZo/O3KKmCd7arfYTmAlHV3Iyr/yZg55N9yUXEfMX9ZDc0Kjg+u7y
DpJ5pmJhbooggA0ohdZWjd5SwBOStzzd5IlhTM3QT8LQg6EACLRAK4wPNab0DeXLf1sLY1U09KhE
g4BtXNAtkcHTkA6l+Hxdxvbz81sZGfOR5UqpLDP8XSErQbgajg+5OHhxJT3O8uRdl8W70GxTQwdW
jikUS9FTEqkHaGp0CrPuIPQjxiOM4FhW8WGs67Omj49Zae6jCZ06nE/YzDGiM5bCCZiY/KUHu1JN
wygwyoyeSNTDaH44daNHwZ7fFa/zoy88qnW6eZdG8rcwRhnzTOkq3eyRc1YWeV/1IoitWl9NGrBn
goPdHmYM/UblvG9FibPX29f+t2hGQavSjCWjhe0sTcD3AC8l5JajtjOomKw1KWCKApSIz3sJOjVM
Hfa4BPWv8IESkAq27qr3wVm2ByS9eTWczSX9FsdWovXFKAmUlXjlkFkkOgnVw3Xl2DyulQAmRCoA
fVMtNIspzvJRAPxXUxXuMAYPSKHapZK5cZDuSvDwXRe7/SCs5DKPj6IrZGkTPOFNENvpc0puQXhi
jcALmvfCdAalBjHeVPWGFFxw4007thLNvEXgs5RblP1oeXi2F2RQlhtaEDPt1qN0riNyJ/IbZ7k8
mcyLlEphYtY11GZ6je6IW3iJ1+yWnWlrqA7FlZXcm3seaOKHP3JxFVcLZe59BDyPblKxUBnU2YKF
XstbAjpkSbQwAYl84OQWrog+QAsE1G5mt7nFWTXdyWsfwNgCtezrOOmw6sEL/Pim91FseCh2SD96
3U/zjlch2vRIV+tl77+StQBOoQeruEr6PrYdCCQxitHm9lB74hBw1se7nMxbZWRjnkYz5AkaWiwN
kFLpP//jDjLmRlymKK/pkuTH3q1P6QFlWy/2yxjJ3MYPHcIxBxz7dkH3KumYHDEaHJlxq/nVE3XU
1JN6v9iyre1iLsvN9XsBSLTP5pQkRV0LLdYX1SB3feqTh1H6wtnDLRlEJCoaGClINdtJncUVGrlN
FH9p70tUWYUj6Qf0rj4plmQLhl24mrLP7IU3P65QfWPVfy2Y0Q8VFaJBzksaW1dPARjEdGekc7SA
3YgfpiM6DxtAi9yar4aPUstxvO9eKcf0e3JHqcciJwUoxnTo3/Jjk1nJQ4g0Z0icGrVBxcbMlPg+
OrorNRg7S1zT+WOiUuqzA9YbCDLAxsWMC93XldsQCC1gmjHL6gXFc9h+A0mAK6Wvsekr0mzNxWEG
UEx0SzIOlNz2cWFIFhIxjMiOCLZGIY8RelG9kjzFS+NEfWNraKe+rhWbxhFweP8Tw1hkOSyTQaFi
FD+7637Iu8gbv0TOu3wfvLaOYQFS1Y8NK7MrELPyLBVvjczWCnMmKIKcyB4YVP0hCL+lY3BTJQOn
K31TDEDG0VkN9L+Lxt2KAhqWtBqUgVku7b5WjTcvPMjazWgcgDV0Bg3ndQHdNSqCIQukkxD5DA5t
QsADE6F01zqihwyEndn5Y8zPP5Ct27USyxygkphF1Ok4wPQZJG/zl9oXbHEfnYiHCSKB+5puOUrE
AJIAsAtALscG5pkCROUWlS3oS7Nv/dRvAARBuG1kW2/KWgxd9erSLbOiplo0SJ6RgNUaEUO98J6t
zZwR2AANDXqB55+92EqizbmcAIFWAd4fooHzoh0E3RJHO/8ZHGkFKblPUldcnGbYyz+uX7wL3BNq
VmSgycHFMxF1sFjOZZPnWleBeJqmAtqHGphyMdwg0QvR6FqhEZEHzr51C9YCGS9k6spBxSOK8Djo
3ap7jOETAOSZY1B4UhjnQ6/NOOsrylVOWpekjSe2whneiH99+3himDeFBGKJ2ecOfKDaXiOHYBEt
HRgu/00I43UYoSEHdRJicEUjVtcSS17ORhvZ/0kKC84GzcgLTYcUk3Q22HpzgLTNBec1oYfLvsGr
w9cZBwP81EO3aBFaiI0fkXCaBrQutJGlmj//22KYeyumWdpPExZDxMIainszAVhoykkwbxmH9WKY
yKVB8w7ovKFjmZTcCrnyPGXi6/V1bPZpr2XQb1gZoDDqYDAaLKQBDWr4rTsSF3SAbuCgofWNmnQ6
rRXeyXbuFLc9sGs5WsH9AHoDVh9Qi+I4RxNODKWzfWAjY/8EPOo9dYkEt/UWuz/i0d7L/ux0GDPk
NaFwLpjOWAut66sxGbH+eiz9gPizmiLZNXJuGO8kGWuR1kY9KgGkgP3KiZZ91fHgjHkSGEMh5LD8
wwgzKwrD49wnX5tJ59Q9eSIYM5GC+j0J6FYNXS0dZoXEthK2BkfpN0OSlUayo8GZXiuJUmAKINlP
wACTb1J/wujWx5QpBmmrvzkaCaA3wDHB2AkbkuTpUgxJkuoe7Mw5zqPvJcberl+yTR1biWCNBTFA
JAC4JwSqBFh0vR3lB2LwcER4UhhrkdXSZApSonsxUGnb6EcegmS+Vv7m3VuthSrJ6rqWQk3UQYOU
CNx1SOzVdtZnp1g1OWqw2bAFYNj/nQtd7kpQpJlzn7Y4l87LiDWrVvhQu5of7TVf8og7Pk9HsFA4
6ReUnezFrk7Kq+IRqz7q9uiNCJsBmUF7RP6cqvXDo1l9GWMyzLBKdS3AFtQdOHt1KTlo+fDlusps
5pHXy2csxiwawMCUcAuKY7OXrNgdQIuiWfOR74Nuvpmr9TCmQxUTZWpmqGccPAJjcycYpymOLFnn
ciBRRb94nVeSGAtCJyfnPlBF+IKaTztPSl/bdwBOKFAuMTjdIFse/GoH2eZXzCKXi5LimJJ9t5cw
EjJ6lA2IB2XME8N4HGQsSTqVBfWuw538r8VsZlDXy2GMSBTIUl5hbhzLGcBwlHndi3zq3OyB7AJ3
eOOo39ao0loaY0zaQAW8B9XxydMOlTfsetypwCJoLOdI4ujER/ywuuejBGwbFf8+9i91w/sI4eQz
DQ9EK/si8jCJt60kkFBVBWylF1jLk56U0ZDC3SDJgSAlM6BMmA4c1du+Uf8Twrq6CFRLQZ4hJI/S
wp/zMNrrYTX7c98Qd6pi2eNs4ubTrALHAseiSMCS+mwsG0RfIJJBGElHPwAwNgnw4XQbXbzuqKH3
8m+8JhVA8oB0wpQrYIc/ywPiRoxWBJDMT1JQY/ideD0YjYpZ/XV9YVvrWslh77CO0VbgIi7gaMmy
O3kQMgzv8mZcN1NDayHMDV6aRlqqBKyOwyttg4536q45Jne5G+wpXrVwH3i6rz8XJ+WYHHhtllv6
qBLDBJq8BLIjtqEjLsfEhILA/VAnAHjU33TwbIAms+f42Tw5jJHPp1GeMkB9e2KaOnk2e6H6swKw
3/Xz2sw1oNIKCg/ohaKzkI+RkASI8TTRUyMr2xsHfZc53U7/2ldg97K77zpaRQo3+SoB3oLHGL2Z
algLZ3yTtGyrSc4gPNlX+8WpzgrGHWhD1WKHby0aY3jXYNNXBbwlUYH7QklLGNVp2tyoc7CzeGha
u6fmX7DJPj5SsGjMHAb2/HB9f+m9Yh/QtTzmEeghT25rmOXBC3cFzLJMRw65gLhb1w5QvHRJyBtd
dIiieYMkYY43LS2MtyhW3CGuvl9fCfVf2JWsRFw0hS653OuUFrBbbj6oUNpbEIFbHbkXYl4/8YeZ
uCaMOaaukrWx1TIQ3CW5I8Uf3Vl2UQQWmjXB067bev+e6rmTDKN7fZmbGrJeJ3NiSy4CZl2lW/kc
3YEDedftAg8TFjZmZPzQ4/GjcOUxD3cfyXoaRvk/RIh9a7U+eGAwCTs65V0fWf8C33vLsqxXyNw6
IzQ7tKhjhZQQw4RLjum+2tLuAA/kLi7ZxecW1MKcF5ajoSr9qJXX0It52A4z0rNZCUchD+2Qh2q8
ddXWy6Jv/EqC1qt5gF5bmKtmtuVE+qZnfYgGmCa1lCZ25KA9ointnJrNwsn5bfr+a9GM718D3EAV
ZpzhVAkvBbzj2akN0SLKacA4CRJpO0U9zF3r5CGngsC7lcwrEQ6k6Gt6lkknAysDdR/5Zx99LaXj
lPAYeHl6w/gQgThVZSciwNOF1FLnH0bV2tOwv37/OELYftAxTGguGDe/STD4nhU7OSPEMmfRvS6H
s3EaY2EkPAMYEZlRcCTBWzuCNkS8FyUTjJq1PfFKdbxFMTalKWCxE9lAuQWUKHUQPRrdvov+FNSe
hrkrLdQYSzKLSb2MDS6Arn0r5aOxvF/fMqpLV4yyxtiNBcCkWbXgaKQo22vVbI3xyZwf0+Dcm52r
lDzPf7Nlb70guq2rG51UVdQRhZrGxoq/6e/taT6Jt8tOc9TKTk50dt88KLt632A6mtc/yzFYGmNO
wtxoE5JBeFQqwCMSxsFujYZjOXiKwRiOsBqytOihhaOC2eAysyPzxuRRZm7Oma/3kTESIAwUBz3C
0928ZvvunRYBlz3t04/twJl/gqIIxWwV/eyULrKx0czklUfBB+xeCILhv2mZWn8NY0YKfdSCtoLJ
Epoks3o9gtECyPh1XeVsLBvQTcVgjCI8Pa8ZZ9uMSqBuDnY28lJ4mx7sajFs+UIfJmOKqOVP9uTX
eErQDgwCdK8+Tm5nd7f8uUjepdAZWwLGkGIOdWyf+tgQjFqpu+yRCu2dGYQPezqUACotjw9hSBX+
yvVnmabkpUKv0IKlArXQMwZih+XjrOo+aADd/3Z4jKFJp9gUkG6FpD70etDutbHoqx3P1ePccJ0x
L1PQLOPQwp4JhoYIzuwxSIEuvutr2UwDrTWEtSNjpiRVCin/TMWPfgRYRPMWJAUUWoWThOVKYwzK
0EaFAvZwqo/VUw6408oNzuiptis7dHg01DzfVWcMSzCDSiCbIC0CQc1zuAPOyQv4M0cUgeqn2osf
ecE378gY22G0cpphhIPm/kG5Kw1xZKvZxLEdvE1kCxp9XzR6pWNZlJu8fCjgICt75WzCIoYRlwiK
Y6oMxhMZ2yaVxYVqu2G8IBo4gnEztJLyT5kmGffAYAxHsRClICEUMdA6//9Iu64lx3Fk+0WMoCf4
SidbksqbF0Z3VTe99/z6e1Cz2yWhOMLemYmNid3ojU4BzEwkEifP8dW7vEqcidxed3feYpgaJPAh
YFITfCC1/FV1x85/lJLTvzPBZAcTwo5T26JpkOmy00dKb+Oe/9oKusE5nHmplsVlNxDVKbQU52YP
QibRbffNXbAWZyu7zVaVY2yT2mn28bq+lUEK0Vrcq+HyZkKcFpOfGgQSmWBOdSWb9An2B1veRnfR
rrIzm1JCNftmE4CIJXB4JDDLAQbFThAKmmBFZEx2eRTpWhHInl7Xm0QvbHS7/llG/LLBZI08H6ZA
NGCDjrNKjmQZGcZZoeVOL9hHHrqEtyImZfh+HuriGGLqPOogRLaT5Jfr/vg3t78/62Ex4KLS9rES
BsBXZRgtKcGhVa71yhldSKZs/8mMEwAk//1ALCUZSX0xVSLIxpsdZKTAj7wOguzp+oroR/5+0n/Z
YDJFkk4GCGJ9yZvR/ZbEpzEuHU1NnLYtVpUmcdLtspd/WWNSBhnHjDL2Sl6t7Ltpq5HndBA5Pqcu
PY+cbxuTNPI4U7RoKA0PAHoHqM7wQ/0BZBUgnJRdaXjAx7KD29nRtyr4YDFHa7W7EXPrYA2QrBkz
60CT3Q4+kNjzY3YMMKlklTfpTejyrh1/U1F+bQfdrrNLD5l88IYH+MDKUfImYO//+ytvx6dwDbYy
7tjcYg/4fHPYEiXI/EkRsTkt+IkU1W03ELtCFxgE+Q+DJ3rjttm0qFZ4a6WBfs3PmGRTzJMuxQJt
KZLpNKXl0zQLTqCih9/lh6kQdCdPeeiBRTTk+WKZ7DPWVSGrBPtL4W31w/hRf+TevDYOjROcBNxF
NnVg/y8qADRqrq2WSUTQTTQzJUKa+EutKvXMg7zp8MQpr6tnwbsewpxl6iyfWV+046iViKrKbNx8
LN1sVq0cxKaG8DrjpZ1AqtQwClACy5tQFFdVBY1fI3UkrXLN8tlvdU4ILoY5zjBZksBVa7IPDYEA
ku6wx74Xs2FCuLu/L0x/P3Y+D6C0HEFnlphY18JErHTt8wtHB2X22o8I8Cj6kGF0e0CSQNzEs0kj
5Nu3PTPJBK1Zq0XRNIggoYZ2pZ4PVjyEjjDLL0Ugdbxvu5jMzqwx8RrPVFNUEBCYcv470lpoa6cY
n0xr00pn7Qhpl8RqaggddFr0WyQYhr3uXItxe2afids4m7TIbwUoJGmFbTSgExtPSa15ZaN5hgLW
r77knBHLZ+yZSSZqqzKa/LnEBstgNSk9PPShIw+IPfrj/6zsOrPFBKoqxYGU4wKAG9vg0lZJGVoF
BjvoMNDkdKcBD6c271xfvkt9WWUbn5DchEi1Cq+FkHFvUdqYcU1v9SJI9Clvis0r9Tg+y3ZAMxJr
QUvDJMJ9vgruVRnQoHw3cSV/6H5dCQ6dJsazEy0sAdAaFRiiLKrVql5TDlVxzdvBxarlbAOZOkIK
krIDdBiJvdcduS8O0JvdtK2aW7M2rSNf4N0TeRvI5JkmTcY4xSiEF6uzJ5S9rRYCeky9o4bNw/WI
462NyS8aAm5UP5Nnk1i1+F5qrz7ZK+2PiEs2tvz2draPTHYZMMD1V4UpNIVH4B7yjdi+AfPpKEps
j8VGw4S2wKOl4hwPOpNTpnqqazNCLSBKGsii17ksrKKUOwvBM8PkEb8dcqPyEduNG5+m3/KTtpdH
O7kFchXQ2RB9ZrAyrnhSFbz0xepqD0RqlIIG9wDiNNkOoc4KNSAMnSfcuQvqdVeije18Dlqaaw0E
YQEOk0G2FPoHacJZdN0fOa7Ptj39QTMmE10ST6oHKxBxK5VzK4sOMQA61y3x3JHtdzaZ6OtFB1Pi
FoX5kWaPYVOuTO7VdxFWQrnC/1OhsA3OVtXR+QlhCb7xIP+ggw8Qt7+l8seQ4YaWbfShoY82PGc/
+RhF3o4yyUSoNLytETgm9C+cBO8bhh9baSTuK+P39R3lpGO27alFRu0DEExbhGSrPLdrML/t4i3v
3r1IaX2+nUweATUPKaq/jmzTtMx3zZOAtqDgwaqz0x90fiteZZwGKCe+WUL6uMAzLK6rWFzZA3+e
pV4dlrdzlP64vonLbqlgetCE+As0OJl8lQ/qpPQFjYDsIREjTzUn6Hn8IvIpSw6i+rttMWflr69b
XVydQkwR2iyAsLCjd6XeyWEziYDRVnjRCH7phWgF9cgLOXpSfkshZ2YYXzQbcIH4Pcxg3sMGiZyT
gwk5AnXb4EwbkIKvrq9K5tmjyz4rEKqmz5oskP8qEJqV4E6uajePUmynP2fM/Rl4mArX8k4vHOEB
k4YBohDC2pxlL1a1KgDl2F8V/2K+qOr3Ug4cDR7xg/mkBwWgylW7IUI0W3qoEatq8ShmNrznsOWz
4cwucyQZcokxLHNCX/amfuhWyU3tFg+FI1r8xyO6hG8f9swUU9nqYzOFudkBCN2rjdWL2SFKm9wO
hs6r58IV65BTt183CL+9/LJz2bVKX43oVvna6zxL+zjCC2PeOYNZP0MEjNN9Xjz7/qzPZEcDGjOf
w76EOQAbcZNFtjbd677Ks8DUslljhmBjkHDRq6BIUheNbum6/uu6keWGzNk6mFLWKCWwfgEiipNI
3Ur3vZMdGvpI62luD0Retifg618n9zw9D97nYgI/C+XJJxXsmm1tyYFhac2KRO+B+OTPA2c4ZZEK
FYKM/4k3pNBL35CEXIu7ADhic925OqEyTM5oQT0MI4+BG/6kZPmUKcq31R1lOxMcHn3ccpPk7Ccw
R9SYjO0s0ZDvbIIp42pL6ZxS6DyYn4xA9U3yjnYbJyZk3i7TPz9Ld+FE0rrSEPARpsYfsskyAdIm
bretngQLVzH6GO+qJ9WabeFX5WQ4M9MUgBuLsj0K3Pf4xXrgbBOY/KNk9WwUHX5OvFG8bkWR49WG
jxu/nl5B0HK56roNI71u6VBrT5+3ksxLjOnQS+TeMEs7kuSt3vJAPpxo/TzEz3Y6mCISQIUV+Q6V
/dDdVLx7mUKd9O8zqvmZ3M8sRFFJysQH3hnDwKDuAR+zk7+0L1VqVet4n29MOLXv6HvdKV1lm2B4
t3YjV7Dxv+4ax1zFO9rPjZz/idybt3wmWYVFJ+byMHw+PRdWDcG4dbOCNNDGvIU3gaDif/Amzmf+
bHOcbcgYybEoxUghJHhRInk9VgnK2HUFMRhJOMTtP0L0nqWRz27gmcE0kcu5nuC+6kpB4z49ko9o
o1v5XQwObN+ueM0v3qYyaUuWBLkEURqucsotkX4b/b87wz5z1tl6hjb2E4OeYX5RlmCwUxx/ih6v
HzC8j8RkoFjpSTx3SL1JjcwSQvAnzkDLK+sbsNfauThAr3HUfv47o0yeEQxIhUgVjs7IzJ0gmUNr
nMx9E5bbMvOdIEbTq445dx3ex2KSjhhDmVmhERD6CfrN0ypVOl7duJgCNF0kIh5NDdBOXSa2iMiR
mkBY19OkvTrc5NJtT3jyxYsd3zMbdJ1nTiFGvdG0DaJq2kpe6WHwFSQ9VIOAN92zuGFnhhjvLlu1
67SUVh71r3p4zEyOdy8fuWcGmCMX79mSMULf0evfzX0IZkp67PsboEZAPh6hv0qbnTm32bncXj2z
y7j8XJnEBFkKfcv3qbjSDQ4hddM41SZD7w6SvDwKkcVT/swg4+4YIUlbAPYRx4rYuF1Q/OhkdVXl
3auWzitZTHlwpu/nOKEiyxoUFKHjDJGISx/B5M2UQFYS8aVh9FCOvWxM7CL8kKHg2anvsbyKs/fr
If3dWy5NMpsKmoOhJXlLPHWOP2LTdGWx4qSqhTbCpQ1mHwPQxss4ZIk3vseZnd1p69DxS2uMbRUE
QcFp2PitBblj4+P62r6H9aVdJnUkhUoUWYfdITFXgapua6O6081q5lw7F56rLgx9tqXOYruYhqxW
1J54zW+Ql9jZNthGNs7oFYZoPyfoeWUvZ2WydOkolT/KAZlhMMueW5AzYzfD4fX67n33/stFMaVH
r+L+3PiwIag/SLWp+lt1ftckq0lerhtaSCiXlpj0q1dGFudZQ/AyhDFLT7chOCiq1riL7GpfeW1h
V/f+M3+ijmuYyckRlJJIksNBxK3mEeKOxTrUNhmQAgQdivptfhOBasG9DXOzvKqHE3gsQ0wk4rHD
NOj2KuINaJrWejRzBBSWvcQAHSU0svEfJrZjNZKL2e+I14Vjb6nVINqJlDZuaqq8LsGnx11W0fQb
ftliYtzs5L6OOiwHmgXoSr6N6G65iYuKNZut6a1aKZlVORGlibMxkV8Ct9zZOeQFuXyOf/NVv34K
E/a6UsRKUA2IRjc4qECDaM8zeL6gnKRCyag8SKOVvvE7M5zdZiGHGF5R5q4tiKe3+0J8MZXbQOC0
Rv8m0fxZGgs0JKESVqA8I58wj35PR5IpeTHoy48+PDZ+U++ux+ayl34ZZJIAmFbmsWwq4sWVaSlN
a/VSz7lM/83x8GWDCf/BTBpZiz+/V71vDqU37kAVBogthm02mA7YizuFO55G/9Ir/kqY0K9JEwGK
ip1sAPjKP8L32BHs2u321QdVtOB1DBb6QRfxwQIRDcmHpEiHHKccix/zuwJFkdCLf6axnawaR7ID
2wBSbw3kBqfw5H1BpqaQAkUH0xAM18VgNfFj0vNgIVyvZPIMSfwGjVd8wMEeXNyj0QLNVs3L6EJn
c5V4w5pXmC20my93k8k22piYUl7AonYcnpR1+6C6aWsHO4oSabfJqrXm7eRoduKEItio0+30Uz+I
nHm4BXDp5a9gEs0UqAmCA7+idXpn+DEf9VV21zdOY8UOUdH16bz4LsGse2cB58onkfg8I644MQtb
bHIDvJXQ74VUrzWt/NsWIFeMH4JQUoCMQ3MI7Ry4BxvtxsiKXstbaSXUmJKlowUCx8042e8bqNFs
+rQLUUe2Ma6i+WiN3eCGBldI5fs16mLPTSYh9bPsmw0Y9zyMwWzKI9loq/IgrgMuSdGCSsalJSYt
TWqa16GKzW0AGw4/hh/aiwT16lPzNh3SB/I7cYubBGK+YGqM8b4ABSSQ41vdR3k7HPmPi9Sjr31q
Jl9lgJiLopHjU5NoOoL0Ek+L4LG2+1ZRd2ZuKqvKmEFZOg2jc/0IWM7POmplESwHVNf7sthsxdAf
xxwZBJWD5kIEuoQGAZVhat08sjPI2wLEwz9PF+57+ABndplPLZSh1AkxXEqzZi9YA8QJpg//nip1
JE5u8xLlwivOpT3mg4etWA5lhw8+ban66rh+b13ov+Ayy3suW3h6vDTFfE3TVOs+iHD6xJtgTeM1
WWmrEJJdXEuLcXm2ifTPz64mBDLPg5xgE59aLwe5k+ymDoEiauNpWw2ixPkNLzkvHwdnJpkTJwr0
qOwg1PuJlIjWmM8EEso/mfbggZEwhKvwammuqzAnUDZNdZcH2M+htAGQTO7qo//aDRYJLSnZatsC
h5CicAKDpvdrIclsrVhWvZ7KBp4eUjyJQXoVyjVadx8Y3QkMJ56qDK/RpM8WKWreyUNd/5tpHfh+
EKpIosQq3g/oWCtEwRbTiSQVYJQ0B/4el+hV4cRv3JEk6o7XzDFfFBSFWdCOiAzITEdW/FrdVo+C
63tBb/kv6h7R+Ch9XM86yxeKsyUyn3QEvyMYyT5LXafdt958Kp5LJ9+g43lb3GgxMu98SC3pVjcp
kezNrNmcX7AcOl+bzBQZaSXXmLOhp+veBJov2WY3zaq/b0bL3EF1gorPqhYQzw5EI9/6YNOuKi9x
yKHaFe71n0LXem3/mUJD0LU6wXmK674/NpaqgPOij49ANbhyGD+ICl9LmeNgLFVE3ShZWopIG+jK
WBTtJD1TtNNnb2/1/ycWoNnwz0ZrzAHTDOPQ6TKMGVmBUfuNwuO3o/55Zf809iQJssowaJ0UdblV
la1D+nUvTx6R/oEQxOVamEOkV82wHSeYaj6ZehUn2conygOPx94jD5TGWxdzjAA3XICLAf2Luikm
qxj11MrL5EEuh41u8Nhslsvds8/E5DvBLwK9yhCRtPRKPeHQgTgSdWZ2gyqTxgJlqyoNEEZWPxPw
1HFoRv/mXPlyEyYLNXWpGpjtJyBBBljzpUYqCLZUSIt0NvSJLT6H9PKt7WzJTBIisTLU6oDSZ/QU
8Gzkx/AY/Rp3tJMwQqFVQvcS4OXuJw9Rwkm4GpN6ptrPSVyOxAtqw5Ly1p70zfWUsjAheemoTE5J
Saf0gNvSCJ892YbIJPKZuAHpozvseMBeznpYZDQAyWnQG3BUrQBMc04TK4o07t2A5okrYc7CoasK
Lztiga9F6WbauLOyMFrLTb82FPAF64M3qSOGKCYbxMxWGPJOLGWxIPjyFhYlLcZJIw0tvppSkzWE
YuywT91GMqxIB/iqPpEE+LJd8msm94MIJECIQjbfavWzGN6XOvSukmMLtejiSZgOVXWKO7x33cbZ
sxnciFJg5XhzG7xkaKy0+JkOr0pm2FX0nDS+kwtbAY9v889Wdv0p8EDLZJnmrdzcB9Khie5Ickzr
Qzqu9fgOpUkDVhop3c+mJRh7aO1aIVAb8spMbAHDfKdJtkXDEpqXcLiXQBRi5Ngy/0aKIc8XryP5
aLQvk/kkqOvoRyfZ4bgBa0kwraH6CPJkOyug1SrYsWH1RWA1ijNX70O6r3pPrBxzAA4iuxkNDOjY
Rm1nuu+JrWD10NCtP4L2Z6t8lMgeRN0mE2THzJ8j5McG2RriJxKCxxUjGXs8NQmQZkBTc2qdMNgr
8loRLb+1ff/XkJx0obEkFJqkW6tkpUXHjvwmYuPFwWB1QmGjEbNSQCQQDpA5fCRGA7b/0JJFUCS3
xG7aTVCtq2LTR+CwQke4u0n1O3F062BdQJp4crJ2F5B9E9xN/UYq7U4GeYUC8H1vGTGx+umlCp8K
81EtthE5JB9pgJOt+y3Pq1jvrFqYHKocp7/GiWLl40YPVTfStnIRQnv6tplu03YtoXzUVrOyFdsd
/l+Vb435U4ueqelBmEANn8J81w3HXH8TBNme20MsrYpgtvBuD1WebYD50ua1BqGk0P4E60WBUg1U
+60rEDeeMqvWkTSVH0nhVDOI66bKbrTtMHwMEL1Ijcc2eRPAv4b5sbsqWPepk2EAvXuUJsixRYYV
AIgAFiAhfNDExKrifRl4Y/FTyCNPHn4P8M9Q/F0kOacIWo6ur2sokxNrTVBauUX6T5JyT6JkKzTV
r1aZXQ3zT6VQudA06KwpqTPveqrk1IEsKUs45mh803NP0SerHw5d9ZLUr9dt8BIk/fOzaxpUFBRM
DdZQifF/1PKhAEfWvzPAHN5QdzAxgIPcJKhoUtTrQVWs6xZ428Qcz3kPDS6lhgUTpEKkbWxdB1xl
9Dlu8DftiD9lADtmIBfiXA8KDi5Rs8wj2Wbb/qd6yl7Mm96lPb/8Nn1Mnq+vbflN4Sy1M86X5Emi
iRoOMNl3k4OG7u1fA2nGW/hDfakPuEjbvs1jZ1iu7/64PIvEkbo2msVKRMXlR6haW32UGhs8ROYD
MJkgFjNCcX19ocsf8csi44eq3DWz1iHImurJF5E5JskS/PfrRpad/csI44tmNghzTN+DyZi4mQZE
+by6bmFhEOCiwfL5Pc/iSR/E0NQlXClIot222RxbxhgeRTXdE4iERpF8GmvTyTVj3/vQcI+6A6qT
A6i1wRRhdrvagLB86ie7GkxceJ845L1+Q9KKE5S8vsVn/Xn2M/1aUpuEwJd7z3hRwfVB5duVLdXX
TJzA4b5CcHLop/L5mb04k7NSkf5Tz06mqz4Nb+jkARde7SndPMQb3dRVf0aShTYCx7f+poD/891l
+uvOrLd6qZlBiESqQySLzhLQkc74h1VbmYP44RXRf5Mp/thjdQGlbCLBJGN3QYAwv4Nqf1cCqaJl
VhFboIskVrMBHB2u4fw771PYC21QCMAsokk9bGdvdIJ1DCPrMcS7AL0nzXaziU7hmqzxMHHPV3xa
ELC/8H6Fue/6neLnRYmNpgLyn/pS+9wLj3JMsbkQ3gmQJMPOybcBdwRnMbYNohlQLQLZGvvOlRVV
1LQUNTD1ueUrv8u+4Jwzi0nxzAJzzpBuViDGi5qq0YGuI5J0UMlw7Oq2sYom4UCcl69J0GiCqiOE
jBR25lmMm8xM1AnvGhB2pFIuIBW4xRMP4LW++8/ed8+sMelXM3whbWdYizf6NrTN5xAadvp9eqCc
6vmj7/KkJJdd5cwik4uVYO4DWfq0OK16Svs+eoMru/ERB0wYWroz2mWy6Tb6jj/vuYCjhqOeWWe+
ZWoMcdu2sK5Zot1Edr4Rays8GabVQgAos5VD+hR7+qm1Ooiv29pWBSW2tpI98rNbT+t/lh/Pfg9z
36+qSYW+NH4PfRU2wCmQbsY9JVeLHudVssd9wcm86lQcA0+8u540FgPnzDRTYQh5iO+gIXC05sXI
E1tKeQUa15eZ/EvwXDln+eeVv3cg9G6hnwFNRjrEWNzzsv1imH6th73y44iNa2HEekxZslPIyU/1
i5b9JPGP6/u2WLGc2WFyLWasWtmgD+t16pUtyDX0D6nNOAc15+OwN/tcKid5UmiUpI0dNEep+nV9
Fctn1dkylMuzUVZCITIqfJvoaXAFy09czGHGnuBm+94N1+NqEBw+Vma5y35mlkk4epYEHchvkN5e
cMc/mR4Q9jfZjf46r7tfwGBQTrq9uh8Tp9yGbrP7l16vM+knlGR5UGmPXc4iuy/vk5yX4WjIfmsK
na2QSTFzTqqWNPh0k+Z7TbmSxHe/JOskTK3WDzlnE88Ykz8GEsWSMGA5rfqkK2953Xg+RkPiFyn2
neseQ/PB93VpUAs3wQaPiddLh+mENpxD+uXI4GuWGivPhoobSFXllpzJTimir6IY/6iEI19Wmcpi
zoJekvD2h3Gb7Enyol3wFqw6D17ijKt6BUUJTuQtVqxnBpm4MGuxQrsGOxpvNE/ZtWsN2ape8UDT
yx/ua11MHChRpo99Rj9cQqxxvktB+tuRG9O8UXmH/HJi/DLFuLxhNj40g3BPjsW0sIxgcKNM2jWJ
ikxc8p5Wll+az/aPcf9Kz/VSUvHBwEmxyY94xLmFnJ8zWAUPm0Y//TWHZHw/HEYzLmIEGkUBqTb0
d/GqHWyKTY6GMs/ackL+2kTmtEybfsyCAt4fCkdSvhF0+66H1/LVjOAfiBRJBoZJL+Or7DJp8gdY
oMuZncxF7Y4nT6qbgpbfjvuEvXyO/bHHYnk6MKrO038gTW4hgYSsWEV4X0T5F5yidoP5OeiolFyp
5uWd/LLL5BFtjNuUTpN44Qa4RTAlghzvRi+tCBO7iu0/y888pebly/nX1rIYHjkaJ9UfZgQb9M/q
U3Y3byJ3fNZP+br9TZ/S3Wldg2JfcKJnYcO7nS0ftaasSJBchSQJ+7iSD2OdyBStnW6mJ7mxxBHS
1JRFTPTEB/25ORpPCZehS17cZxPyJwohpoLZ70t/akFbMQ3Cpz+BP+pQbkDOtytPyW10U6y6R+DW
LB1XUvAhPjUnMI/ngS3vcpuHzlh0s7OfweQDUoZ5UtBnHyMed0JUOcUgPWtG6HDCh7rNt2xwZofJ
BjmEm2UtRQOm95I7ymKqWmhKbwCGc7gYl8WMemaLSQYQxkjSsoGt+sU4Tm53SExnXuPFhF61i48Q
TAy/6QWKZ5j3SZkU0YoFNPRUisJoSleC8mUeG5zjj/O5vrUwBsMAPwy8plY/6vihn48d7zxavgJ+
bR/brRiNSDcm+tYvpfaEK4497401kvdN6hQ2cVq3TTbZg/gpHMqbvFp+VD4zzhQUmfBfGHwaAWdA
yYV0wCkoe52nOxOo1dqVuckPivu/4EiX33fPrDPVRa8JTdhAjfsTRwOuFS2ydLs8zuvp1c8tenSF
tySwtEf+3XcZbnZmm3rXWTcsJ0GolmauAFrd2IIB4vAWTAmC4sbirSSvjFDfSB1ZlaXqGLl3PTwX
y50z20wyktVGb2sNDSplACFW9lwW20l774obVCacTMAJToVJOJGRKAm0fnC+6O9m8dgExInJizA+
XF/R8uX2bElMwjGiWiCSik/p30BQ0x7AwhBBjCk70VYqT4CM6zhMysnjOYnihHb47OKphcd66lYB
4yIwv4NVugBG4b0QhgVug423n0zSEfNGMpsEGaEJI6eNBmtIX++LuHb/0X5CisYkuiJLLFGJoZNq
1Gk/It+Pe1zMVj1Y5TsPIEWMHPOugctlqvlljQmGzCCQWROBcAIJO0Ub7ep1tlHcks/jREOaPZgk
UYbCKlEMUWNBAp0h5hhc/TyHe6e6+2taXrcoLyieq7hUdEsJXBJ1wJuIhCKS7XmDAEZNzQJuKQ+P
c3JUhh8jT7J2sVTFrUvRTUOR0aRksphslEqklbARd+AwVtvoVyPV9zEBPmeQoeY5TetAAil1nO38
Md5lVXcIo/gpDHTOabXY4T//JcxnnJN8ytUZ1YW6El6CgwLoZ+zorxV6dumd8Ys/V7GUyBT0mnVM
N4nYAmbpjaxUKggowUAR5reToFiFgVpde47Ix4DH6esxsfQtz40xq+vARCBPMW5ujdrYEwjTh+Y2
bBJObqZ/C+ug51aY3NzFMyFjj1Co/GBbdsVaVYr76wtZ9JhzG2xSlpuUqAFdCfSDdNvYpUfK65Th
PaTJgWn6/2s5EFEhqkLF/zBYrzDJeQ6FkQgz1kS5uZJeua/nyOsjMOFdX9jSF1IRAwgr+bPQvjxT
od48zpKEdYGMW9spuhQ6hhp2D7licvX/aIpnv9OZLfbCVrWd3EZhAs1ztwPdEeZ5QssEupoi41WK
xPVSYKurexBNcsJsyenPLTNXNigVlX3dwOmjZhI2vhk4YJ4EDLXQo1UAZXFH9pPSvb6zi+XKuVGm
UJv6ltQjICsI7cnVcWMSQRsHMgyapEce9nZ5hRCi1WTTlNHDvfyOfabHQ0pSNI/zdnj0Oymz5Wma
j4Oe9pFFMGtyIkPUch57lnpNGkgAQI2tmsa3tytoi4uC6ONeSnslzapdD/S44x9BS3cjTcLxQ3RD
Ur61FgjuDMLUxAqib3TGh2aVrCC1vS9v+Uphi0tSZVUBVRuR9G/91czQhECEKcl4V+bRrQCSksvE
HoyXRHcVzGZiiIkThAsJDEMixDBFgtcdqGNefrxxGCI5CQS0slv/XRyK41z0HM2shdi7MMHkLzXP
hSiYTZioCkDXsry0UgHHXdb4q6iLboWsfw1THsBw6bnqwizjlkZfVWofYjenurX8KXkqamygpDnd
/CQ2qqW3b6m4msS9hiAUgcnvBN3W9BvNP0lGi2Q+2LmgAZb4Qer8Y+xbK+hHJ+u2uor/qpr3Ujq+
1j4PRrK4WwbqAjiBoX+rD6Ys8yWQSiqe2EBMvj/mUgv2jvRtBmYwlYM7PH06nGyxUKVCM9FQdcwn
mBrIXS59IAq7VDJCRfGSqo+9VhhVD+jd0Y4GSQOgFdjIac7UtWgIlTdnVWRpQyq7Yp/HXjUH5Rbc
1vUBc7z5W1CK5itASxOPI2/JTXFGKIquqjr5dibpipipIX0Nm2rRLC1hbBXI1IBZdMXZi4VDSSNE
Q3lGRFX5xpJVyNokZLGueMp9ua9ml/Io6qoV5pZ4Em6m8pi7PWY/LW5LcekjoOSU0b/UZExSMeeE
qWa9WEw4+ehr5rCNO7vcZG6xiltLOkQ1uIsKT9gE99wOG626mKNRM2Vdx2QKiPhwe7j8+s0QNL4v
IwPQR3P197CKvdALYXXlv9e3YPLliQMsrdQEY4ahqArqbPa8EIJcJvOAlRryxxDd9ypaPuPaiHhz
N0s+c26HufaZRlj5PrB62NHh8xD0P6QV1ZUs7cnqrOiZ4zpLkXtujwmjsmxHXyexiS7a4EozyukI
WgKCaL+PNp3FkNedShnWcCULeHu6uFaUbESCIJUusRclURsbP5uJAlnZO8UPnDEbOXXM4up0hIQB
Ek56fbl0k0DUmwx8QtCvlEPDzgtRsEphaLxcS4yd1Bfzoa06HX2RkaeDSBP1NweFVi5OJ0QH3ObS
sm/ARftW1LwazCMDOne+kDg1uq7ZsDX8O85XXDjvNeTCP9boTp91embQcsc1SJE9udS2zVA8JXkQ
gh0W9AdtPW5GpS2tkjS7um/X4hCvC63kzE4slAG6JhvERPmNk5kNyFEJilwDob8XAJHdxsmuwOSm
0UW7OLqZxo8AzKdS/M5Z9sKorg79Gby96ob+/VpakjkfgzLSvUqQtkYXuhk0GRrtEaMHVgISBrUq
7VbKYZmLdFjY8QvTzI73qVQXRgrTlP50hj7NvFY3f9Wq1ZqzzIXcc2GLKXdK0ajnSoYX+zfGS3Zn
etEbbh2H8TY8TE70qq7LX/qBR/O41De9sEp/1ZlPyVnVxGpZm8hEYMG2e8iZrOp9ekIl1LyNz+VO
uOkyWxIwgw9sKhgYOaum5T4TQRf2mVJI7tIsq1vscK+69Sb3spVaWpRef3TVHlqOvAmShYi9sMdk
3lzqoln1QzgTVCsxnLYvVEwiNqHlg8ukLHgetJCaLswxqSlKdFRM9Wh6WTM9KQ3ItLJileKZwRZS
AKOCMD9oZcOTy1yoFHRNx30HhTr03FnyU81s9b7NVd+LjbWUPPhIgALHXRf38cwEc43rIMqX9rnv
e3Uluw3F6EWtVVUQR+hPxvhy3Ut462HSrFS1egdGfx8ENLgtiiLGC6YiP2lt2XDuHItBiL1D1YF9
M9ijBPQzzShXmFpQqsoKu19z81OsEjuMf/6TFf2xw1Kz17qZZT0qfi8STkKo2E0vOGow8aJr+St9
mWEKqLwgfpbmsYD2cr03CyvZxcfsF1GsqbS0W8nuD8F76Ka/pNzm1hyLkf21lSxbe5TGopxpAMvU
eJ0FNno17uAhkEmrvMCTTtf3c6HIgKmvhTIeImRiodUz9nMqdWeWC9ALhJzNXHbCLxPMWSBpRplI
Olyj7mrdK8CNa1dh1luCPFbu9dXwTNE/P0vKWqArwiDGvqca0+hAU+yVxMVL74+8K/ZiesJV7pMt
DhJvzLb5Zh77dYVtG80MzwxBeIKI9F0t1IkjBr1bJ5iEkUOd0x9ZXN6Z1f8j7cp25NZ17RcZsGTJ
ll89lKvn7nQ6neTFyM7geZ799Xe5N85Otcq3dHbOQxAEBYSmRFEiubgorWQ+MKFFbQUfnI8/jVp/
aRjA1KZevF5exj2jMPHwZEjFMMSO2+k4WcZZW43CzhvtMFqWo2cfJvJyWcAeBMA8lbCt74mExZwE
5stG2qHvfBAzO/VDqmEwXxRUt6XpkG/zXYKaUaGAyOzqxQhF6x8mAgo5GdOvoE00m1ZDf+BHPL6c
dla92feydCYCvX9ESM+CpFw63s8Q0fkIsX2UUR/KjWfS02+UQ3b23nensqRtynpMLi+qHE6qYeHn
zKbsKppJfwyzsfsyVAVKKhUaDceKA5dmDnMQ0tIMLu/kjt9HUG3ieY3gDzG89A1JTod2yMHBMKPl
s7R6h4qHGSQ3SaWCne/lzIXOdaRPENAC3y4dbqPXRzGgHv8GCDLR9xxXV1t1fONuQr9EdBgq77Jy
O/YiDMbxcNctgnSKdMpZPFK25GuEgJ0+a7UZcE1Fr7yzfu/sRToIvMUMqlrgqIUj96vsxxTOQVVh
lDprFDf0XgvVO1HSk6qlog61uNcO1S8RGF5bOjUusuEAriaXHXI/TN3uY3odukqijp11hGQBsI+9
BbLysyrUWn3qQxwKjKvzpmjNPKNLB//yZu2FWCaSnTZBkAU5knpRI1YxlhDSdhm6IvU2PUxJdG8b
9o900q5JLhZ35vTDoE0qMrNd/X6Llh8lVr0ipVzDm1kLdSLxfZp//IFuqGDaYFglXJevm743DDRb
1tqBWs9F96ExbmL6i3R3LXilRJgfVOn/vevNBEQKxwz2T2Wau6VvTSurJ+1A6qcQExMFGJe0Rwp+
I8zfcwG6UTwRdvfuRN72JDq5DvqqLPqGQj8Mi/9eMeCxMvKdLsUnHeU3XEdBwi0v5EThvPbu01M1
pfM9csLMsRtwC4mrcf7RL5j5lqiSv7snfEOcoWIPWtk3JMOJbmmfcjI2WMtqyB0bOWkr/DyDS72r
Vd1su+pslg/KXMMicpKh6LMppWy7ewrAxdFfOogrSkOFH1FJkfaqacZkTBp4rCJ8jfSANIbTKdGf
OydqK84gmgDyc0ugvjcIfQojIIMwykrTkleEnVehYIpc4s6+ALZNDBMco8iQyGT6RdFsrXCY5Qxg
4OMyW9dUD+/7HhRtBoaUXj6/2y0oBeuQJajBTLrdlNuanthAjOamFdEXBpLy0Fka0HaX67ELX2LQ
JcWqV86uYvCCaNGiqKbJBjdlxciGDnVedK96fZYFhXZXWkjEDD8va7V3IyOlxZHAY5tjknvNaDNZ
WhZjUtDkag/JMfNrkIAE8/Xs927b4EZWqbYHMkJdUEAUbAO5Q8kuKjpORrikUdBng3W7RKn2ozT0
8a4Q+XCr54O4LgHH93WU9x7BKU4DgkERH8yl0L2kY7rCf+y99lBXR/qUM4QCZwl+lEWx0GMcBS3m
1/2KKeBrOssWPxdGdDSaDLwAXWUfp7iL7lLLArluY4xPPCrBnH15L3Y89rsvkU5lTTPcqFTD7Zdk
3WudZrlnlxgSQ1gyHjEPS39htlE6Sair2INlf2ASQi0GGwD9HeUwuPe23W71gIS0ScCJ6WRlfJet
8103r4q3+5mxyXKk+52b47LwqsPshU8zKLcwhaEB5Vb3mT/NfumXga5KBsk+SBL4Bpk6ObRVy7KW
tGMSCOSJQXrvortece+d2bMsQ7JnW1RT24RTEvyN2e/c7OfoTAeK55jmVa+XbUSlkGQjTTYgGk6x
U5TeLUS4vFfxp5/hj9702RjRUFDQz/32xJfBYGUFYwAvGjrcUC5hGORqQafFQx/C0ULHqKqQuL+K
J1IlxRLGMdw0LKHY0+KKa9MdQ/T5ksAO2uu2UrIHyt78TUmTWXjO4kmLK+S9xVdN2qFZfTOMNTDr
52pM3HYE7zi/JTT6Iws5EbZt6okVrg3uSTiNJGi9BdmgxK/zp21+/eqnflZdJZ1CoHx7yMpJV1U2
NzZNhxV9Ktx0kQP4hnG47jK3/ti3qizKvrlYxERlBBhH3CLvlQtbikedgLD/mH+U3VvuCB6rB+Ju
nIG1N/7rGuKbhr+FytRqZUJiFELmJGCBbbh8cFkD9iUwxnqdN8GBY7j5/F+Qxe6evhOx0lFH9a2d
OoajjsnkHtMOwo78y+d7/xxYXDdRVce7Sb75bdAu0ZSKJNA7SzgYIwy278F8SezoONTJFxoNd8yo
D5o53hc6OS5V9zVOU5Wj3lf091dIF8IcV8bQN1hf7bi4bXcsP26Dt7JAg0cY3OhL5ZWByrXJ19/f
eyoYAiSin79EMBPFqIZBT4ISczppAdR2c22BV2nJXtYq3voCFPft/2O6vyVu5+jkXDZlhFmXNs7l
No4U9PROkTkbH9vhbeCwV4G2I3VUsOfduxZIBguAAoEKv2RDZb8ANzjbSTASTLeLU4fz0SGLKou1
u4PoD9KR0aGMyq1X9mCa0ZzBjsA2dGUW9gvXmAJAdPZ02nYMebgNMmBg1+TnN/IqkZk2ZhKkV2Gw
esZRXG3dIvrt1td/+VzsuTQEE8LgAHuZaAB6v1WMJsNKSgqDnE2gPpqXOomut4dKHV9dlnRWFUSM
jnsIrU0G7kCUeber48QqUgawV46GjqD9bLZOc999sD7/7Vv4V/LVeFrd4arCNGpPP8Yvi8ooz/ft
vXTp5DHDLFIeYk2HFW1MJHF1odg2lQTJYa8TqcgcaoA5Ut1pYe9s/qRYwnMbf6fEW/PayRJWRj0V
Zocl/Bsa2wRzd2NvbdCY3FaUDr+aesd4rL3LYs9t5L1U6WTFq5Ukdt/EAWAStym5FyQLpij3zFnB
033uqRCWWRZHthQ43DOMo42QxW5JkQbLOAE51y9A/Yax5WkTrna7W306RNStx0GhIHkbFHkahG62
eSpZ8lhkYgMzQMsW6Mzqb3lvlkG0NKm/tA1av+fV6j3dGKJfesS6wV+7Pi+cvAzLrykFXm3U6gJf
2uZXoGWNj4soSzh38nEsB7CcCzjZeaUzih597lY5WGrngoDLsKwQFzS/qql5Fkv7WhTdx4GNj5yO
mIURGQI5iuqhQ5cxasrZoZj0m8ECTg7EgV6jx8ZHHi2lj8zicelsfDMylbFWunRFYWIetcE1irgC
uTv9SMch9VI+gpMqq4EpmbT7sEqOxjL785iDGm8iXhQvN0XOb4vNddq1TkDrOMDncNxSa2lhHnJV
vCxrjlFK6JcZ7MpyhrmJfU1vfRq2fmfXH2yAqMvZKj0eAxbXWPdtFD2YY/5q8wm8BGXBvHhoJx8B
7JdqXtsrzP/4EWr4r5KKl7cYCEWi2df70TfK73MX3bAOVOKsbWOPiay95WGeIpNtf6YL2r+itTlg
lGVxR/oqdumY3VIASNt+/XzZ/M+ftLANgSjORqIbcZxk/nqutdSmfRroaXkYRoTx9RdskdOLCbkK
TXF57h3xU2nSe701tBQMOWscACvu9X3oDOaHMfp5WaWdG+a9TpLbBxFlZU6JmeKG0T+VhxEdkIMH
5pIbNVX6nls8VWj7/cRnhUiJFesMURRvjrZYA8yAU5zfPQdloOBIyMa8dva2m3mTpjanENFU7og0
UopxEs2sfyk1VdljJ9Te0JKmAOM8MmRcvjArbk0iao004LZWrnhkFKbb2guG2Ie2dtCXlPhLHFeY
IYU2niEpMfmLd8BpI2Q6TCKcvlFRjQq/eVYy3NzX6UdJa4zBA3PPuzAO4G9GDzSUCchvEV6iO6/D
xqLaZfh55jWgqvkDc0X6dstxgYLfkoF4kR2WWtSxNAiTV16CmQv5gDFJFFL2FTwRI52KWPRMoFYX
40UJYmnd8rrF2ZA98aE86vUTeCfB83+Mf6rU2zPeU/WkcwLwNlpeRgwvtMOHuH3NVRPO9k47THaL
SCzUlOVqsj4nZKln/P8dGDYzUG+m3aeQKwB2ew7sVIj09JkYWSMj0tKgtik692HAPreLqxCNnHWR
OvU494r92j2QJ2pJT6GWx4bIshTvFK1xxixy+/lHE33T8sS/7Mgurx8KoO+dizHELS6sLAns2tYc
YYI8rIp+dc2ogILsLaEpTLz3zQ06Lpdy0ZCRYvCogWdyVd0uZuPnBLNM5oPZ0kPYl4r0+66TQRxj
cGT3BdKG0vrVjZZrEWkzJDZE7AKc7dXCiQVaeDaGETCmqrlM9iz9RKTcMbSyCvTALM+QuCkwrYaO
q4thqx8vb9euEGoBfG0gJXrWt6kh997HRQMh/eAwkTprq3iE71medSJh+4KT2wbtI7w2aZcFa8eP
mDZpeFFdBgyJ7ob3qsTynvWdCtt+PxFW15phaRTqZPlrk34Ktbt6UIxJU+mz/X4iwgr7MLdaiFh4
6emrcIxQR2OGjSA6VxxalTZSfBaJvs8qHmUB4zeaaT932ep04fD9fzMByRl1Io6XYYJCG7tvgz7F
plGF6HthxOm2SKeH2HaPGxEiDL18XI0Z3et56Ib15AvT9K2iZ54WqRjoL28UOPneb5TJZ1NDghAl
HhvgGWTDZ8w9ZPzB6lR8X/ve4R8bR9lUEoUaWjkk0K+ozNCdTXbVkzUYquTLoptHYyq+smY9DEvj
RzR8snWQNM+UBCA/9C7v5RlsYnt3/F5pZLXff0m/pA1bswHXl49ERXxveJ15GNAytqUrOLkDDLY5
5M1topwqvmesKE0iKENfrUnk1uWMAitH+IQ16A7xytxM3OEh8gcn4kSITHAxbGmzvFuygISWU07f
k+5ujAv/8iLuamIAt2Bzjqqd3CWcktiKi0jPAj2/n8SnKr4NrS+XRewdCIB1kBhDIGOfYUwIm8c4
10gS9P3o6kN2V6DcOtogVrUH146bQ0otBRxv7zicipQsw0DAWxcL8kqMTJMr2uwmJNEjM/tna1Q2
9e3aIdK6yJsBmmyd4Vt4tegtKjY48ZqGSHzkf41d0rpjBlrTLMaTdBk+6Cg2Ml176K302qDZo9Uu
uZNk5HXttJuFkXsQbhwvr/vu1jKCnAHDnYcZze+PR9lGmbaWSxLUevvDWrTpNYzocLs0Sa44iTsX
KxrsGbK7giGPcfY+6Yp2tTML71S9Rfg9VtmXlOSW4jJSSZF8N5pswV2M7sYgBhLWsa3qJQ6VPmWz
DCkVA1WQkEQgZ5pn44PMgtoJCJBgOSWvJ4eWNgdXhtlWX4os3ObKm2v3GpHENh1rmRC15mN0yKMc
CTeDhaCAn/Q8UljzXrz87qOka3hFdJXlYsvtcX4YawMDCCpv0hrhkITeW2IyUAXl3/uui/zWSn+O
I1GUDrZL62xZEGVZOgCF5hnXa8pTij6ZPA8IATqt0kcQ6s9Td1NUg9tka+HYJJ/ccRlMx0SiX+EJ
d3beAs0salGY14o9kSw55GOJyl6UB53Vv9Rz84sigPjXh+WdCMm4CiOZrbDiSWC23U2lz8/5ciTJ
otjJnSMJLgZqQQeOoFVmugKhjpGl6MYNakaQpqo8TN3x26ZVhFw77g8dVejgQu+YhaYmKW6s0hKT
UKcIYTHuj+uwa8EMyzFFQx+n5WgubFWotSePELRTwgkYoA+T5MU0m0Z4IQyXTF6q5FpLa1/rflZ2
rbDCveU7lbPZyclzdNbyWmSxnQWWxT41adyhnGwT1wKs/LI17BkcoSYqBegKg8FLb7iS1mtWFyES
zQSINwMN7/XwBwaHhwMqRuhowVwqyaZjluh2SBNkciLUxFmB+8KYMLVjhG/7A2XQaopcrKlbZ/Uc
rS+WVGgc4ZzdzE7aDIMzxkzV2bpzy8OsYW6o4qC3Wb4DSlNvGtJkadCL4k6LEXl3IgzdYjIf2iEC
W3KWPdsxCy7rtmt5JmDOhIEO4ayZOu3WIaxEmgMJ8iO1YH91wMu/UM51L8vZtTwUb2HgYOs4gwq2
A6ZIhTP8Xzynn+O2/VAMzHTnqFTc2Xv6UGGhgAiVgLHbvuPUwnMMkxv1IcdzrE6dKkcvYN+IXwMa
vXvT/nBZqc3EJKdunQrbPuZEGLGjiRRizgOww1xVtGycqbWvGOvvsoRUGHSjmm6wl0izqI2mcsZ0
vATl2MHgyEIRq62DJHda1Ee9+tC9aPeYzvd1dZdb/rM4qIlwdtf0ROh25Z+oGYep2eBqTAN01PgY
JuKkKXdK/rlgoeJM77mNU/UkP1j2ob100Zoj9GuSIwaeLdexuahG3u3ZIjytDbw93rhnvcGAKoiZ
TVMeFMaCrtFwvI2s8tecGkzhOPYEgRjBsuDRkdzWJWNMUMwYxNTiSE/9HfJTj1Y3X5cVVdxWb6VX
2Q6Rz6Y6strMRtn5/QaBHbVaAKJOg8xi64OecvQtlkYSfejbcXnOzQzTCSINQxiaYnGrXrMeU0Nf
0TMbrrWDtxy5bgeMzCrnwULrcBV6q210zgxUr8ILbG7/0odK908rlokmNj4UAD7wQyy97Xa6/sVK
6EtBkqdpzo79OLZuDQpixV7snVUD8YXQMfDexNCb92vEEdsnc4MyUGIIbxGdm2NafbV+44t5W4ED
9bJn2N15RNfA/1AT7y3pckJbuDbYaVIE9vQY579Y582RSqO9Y7mxp3FAr3WcGsm6RmJh8E6DykwE
ylq3A+kp8nGGZ+n19WYRCse6dz2dSpN9XdWYK8vDNABNSfo4goXU7eLFPJSRUTkJL7+jPii8sWr4
r8tLuecT/mZcIhYD+EAybs2ukdbS5zQwTbSUYgjQ1dygvHlZyP5abrROfwuRDLPSptaKMDEgGHJG
D5iScAwpuqiGmt1oVlorpO1axxuJ1N/S5J2bbXscEyMP1hYUBOWjVvSOVpUKi1ctnLRjbBU1zy2U
umpRxkGpkcYJ45QqpKh0kSzdXDU7C/sBdhHmXj//zAW5SUl1+IP9MXCW8Pgn6MqSTm/Yj3baojoX
kKn6apuhJzTyddHFLTjTvl8WdcZZiqwYsjmAMQA/D2IFGaBfU7uFpY8oGCeswFwBjGEL81xHLb2P
Hgqrme+MgWA+pBFydx5ScOejHONs+BwnwlDeuxZ3943R98WNwDMxGAaTXaPCql3rra3C/+zu8cm3
0vdezUhrxpLGxuHIi2DlMyht/qTY/G49pAOYJNO6LKaeBiX70ZTXesjcCgPYpyT0DAD9SnSntfGV
kZher6nmIO/g/t5vhnQwaZfqo4n3dwCQQHs9igKDlEjs8rLV3Znj6s4Fr92uS8z7FqOfruY1YR/q
OBLHeVyJwgfu3iEnqy2dWzEVIAbD9MwAYY+XN7Vf9Q+6+AvMcNe1Cmu4d67Qy4ksKFK0aD6UzlXS
abHVWCiKp6XhpjNAlZF+nBsVT8qe4zsVs7n9k7ddYqHSV1pY3zHWfEsUXoG/Cx0AL66ocu+Z6qkk
6QgXKzWLOoEfp2HypY555neDWP7AG50IEVIav+qZtdIsLgIjbe9XDQQ6sXHXadPzZR+hWDW5iayJ
oryJDFwXQpucxEgwxqb0LQzLLLIvlyXtpa4QMv1jB0I64TPN24oXUxEkdQF+ldIgbsuj6yhKP0+l
fujazi314sPCulukVicHrwUVze6+KSJ3RDiafM5SevUQD3qowezR4uE26IdFJS6zVb30+/bxW4p0
XcWiXdIqhNsVor7mWv0YdvHL5cXce8MwNA4ZBMfqHKAWDlvxKMWN2BN98o0xnHx9aGcXrUuJl2Ut
eCT4UjyOBEihy5J3lTOIjQ5fkH+dgZCMqLFGQXCam9kACDusZ29YBoWQ3X06ESKZSkatleE5jUcM
goClcHukNRtVv+auEEbpG8aVn2Xg2l4Y9bJCk3F5rclylXU1pseOCk+rkiIZgzYVjFbbek16cVsW
JrAwxnWSqhoYd8WYVCChiILcGXtdrelDAyBbHtgJOhC0+ElDWJs1gwq9un2uHPfg6PwjR7rFeDSJ
Pq8QQUfjGPtmMk5XpLct10BaxEfye/33mX6wG6D9b8Pq4rkhlRjjMrY1o0MuaRlztxEvKwb+XDbo
fY1+S5BsbdFWEyNFM+RZUKz0Mgw8RB7pa96IZ7SU+Zdl7R0ee2PxQlJsa2uUrsIMI+ox0TGGZwA/
zxKjg7xXrNduXsVGNhHvPsRSZ02ZreAra/Mcb2WLrzeNVWEQLWvT4tfckSJo4gqjh9tc+GU7Gg7e
qLbb1npzEyd191g3PPZH+x59II49jJkilNxzWqefJq10QzKz4xWwraWGSnHceaGh3euZQMBlfxrn
8Sax6J9kPMENh4omXsHnzSvzXLZlNhhxgOnSpjNa1X2YTq+Xd/WM8XJ7Z2PuHQpeYPI7b2xY83pY
DAaoZIOmfduba6dCL8UnYjjsq/F9vCXg6Qdi5iv90f7inWPdYQIXgBQPg6cF+dZv5V3+oLcsu3xK
bUBEUbsCddt5b0BbpSlLhxjZCXplr8nTYj6PMf45dw46v1x9Isd0CZ21Lj7nKE2GU+2VI0b3YTrz
GGaHpCwcS0eqFteLW2S/mN4EaJ93bRrf1lX7OraLSzv7LtKHZ2JnJkpdk+7MKCkUyfiBz5YPdhy3
tyKFBe2en996ydigYrFGPQzHOKh7junXafMMzgJFZUElQ/I4PTpGsqGtkdmJs2OoFd40qnrh9pz1
yfbIo12mRgyhKAEvZ7x/YSjkN0P93EeVIpum0kQKd8CLmOBEYLUSYd+JtfrWNPzlsqXtagJHBrwA
DtgZbDDP41VEsx4HM0hIWxoHgsFBD5oK+b+bGATs+R9B0uueg85ZRClSRFvDgX3s0Wc3X0W2r/nx
q3jARBin0bwxSA4qDrfdRTwRLD3226XrmmggcbDYqZthCLitKqjuukX0nVOD4j13VjIrTbZka7q5
KDAAhs13EYOCdEi8OMdslh6DEooPf7JpvwVuKp9ESnZvUeRt8OZHGfswEeIAM4Sh7J/+Nymb6ZxI
CQGSRgcAiwNmJ+B+qarVj/NkdFZDV/XU7UWz6ClDPRrA33NYCSLZoV2aTaG4fxrDg9YBZ4w57AbS
vmWsisx2LQJgSBtRhH6O8bCmblhZBFs3RjDcc4zwcXhuKzzdbu4GjSf/kSLTlfBBjwzQVKIRpAgG
88YI72ZxZG7uxQekthcXOb2u+kLzgzZ5hlu7yeEPIMcbvfc/XyA5Qr3Vi0gs0JOt6KTA2Hh43MpU
5fb2nl+nUqRHwaR1Q7QISJk2ouVI11vX6sW1WNGdQsBF5ly2yj2EzjutJKdYNTiBBRIvQYbm55U6
y+pk15qfuJh13PqrGzoov3JvOqpmSu0a6cZ7Y+m2QDZOOg9dGSUJ15Be5G10P0zDNzoNH8FFZjl0
1l/WrvxxWdNd1wzeB32L0jZY1/vzV1gr6m8Eh2Iyh6uW2a9jQa9zM1EU/HfEbPzlFjo6QZ9yVuxd
w7xmRbxu2fTGtyIUC+2hP5LQVJnjjqGg2oq06caus5Ww3+szhWh2aiNkXcyhu9dMsCOZBDUX8aMM
C9UFveOSwWIFdRDqoIgtg/o4DeexNbYgN4yCrvsuhodE5E5uFe5MhFMbhnt5s3aM41SgDPCr0aO0
NLUVByTmQRf1f1Eg5bzBbp66lX4ltFdda9u1Jb0QIRBcECBVAb2KjPefFq0O+YTVFBHoiVLDbALS
FvmWE407Z9E0zCYhOXEGKwTLMMY+Hi4rvLubGy8aWDk29mvJOlPMECjrDBF+VddXiXGjL6UbT7kb
poqAaMdbo0UWxonXCSAJMn4DhKjlorVIxpi0Afu0aD/N6R/E+JCBwB0VUh2dONvunlx1BLF2nero
elnBLWLXuEynbwKkbn+wZOCZBucpweUtH2j4SJNoGqTo89fEOhT5X0NPUOpUOardrYGHQknZ3iFE
75qhj1IWATs7jZ83XADace9scpfoyoFGm3M/s8K3SpWByxu4rvcLN1YVWhg4uib4ErvZWDwMVfOV
6AbQSqk/0ei+sItgMavCoWPxkpS5v1Cmatp64wg5/QqwDL5jkJPeQ2mtUV5l4KzbxipRN7tOMGni
v5ppITvLvyUB+QpL2eA+0h1QLgAtmS18CkAP9vfV20Y6xs/lX1rmJB9X3zwWD6JwjH/7lpDFbjt+
Yp/UqHO+GBgUso2SxNRyrydukz5mLrtqc2e8j6+Fm96mLr0X2ZPK0+wNsgSIkmOJcUOg4CWdjqS0
us6qsLy97ei/iNe449F+6SuPp255NMAMzw7otXaWG+DSZhAgKKeuyj7gTf+TL5CCB0xOEV2GPvpD
Zh4KjL22TBUX7e7GnkiQDDmJzAhtYRg2Y2nrQz9Ht7OeoAdvOl52AWeEBu81OWsz4kM50y6yrUN+
a16PhpcfQoyfRofMt/5r9sjxClSNb1SKlO7dfKhrQ0NrGoxn9DIkbDon8cOr2i8bl9pXvSt6p3RV
g9HpdgGcHcp/VhRo6vc22yPth9oy9kzUbvpR+1xjUi4yREF3GD6P1/UNe9yg/eiwdArQdmKmlfYx
OgjFtXzZcJBuf/8RqanPM9eWKJhs9qPq0wNoERXphn3LAaAVKCg0c8ouwTamshiRLDzoVuqV9WNl
f7Xi7wqzUQmRHMCInski05ooGOsu4Bl611fQTR3E2tWeWUatE/fRfTUnV2VMKkfX0C6BcriJll8S
tIbxkBpA0XAjLzzFh+3v8m/tJd+AQUVx36XxNiEQZenoCSAC3QuvRnf0U3rHZzf2Vckx+W339xH6
LVJyBkPUdkPfR+JQVSZICuIyqMvcTaL4AIisT6fCo133TaGnagMk/zCjDa0pKuipmUfzer1qXAzA
YtgKZ3a7/o0ay6id6Fl1l+8b8D/KylFki3pzY2zrS5n9oOux24Cl/bJuu+uJZ7JuIgW64cPen5Gm
LROW8RSDgsf5wMYHJn7Z7eKM2i3Qb0umyGntLuSJtE3hk6ss6cpirSLcoIuF6SWj6VB6G9oqYnv5
CfRmIxvmHxESA1RW8nlZC9qTKbeiIEKl5miVGTswikujJHHuCVTW/MtrqJInObs8mepYixIMl+3m
45xqN8lY32R27ucle70satciTlSTtsvqdKNHtgmqdaK51XoN71R90SxF56hKjLRPZhItFUMOI0gw
c/SHWUXsea7Zv60Tyvu0WcuJNRglWCDjButWJjkANL2TjuntPCps7o1Y4ewuOlkzyX2SfiryuShx
igIMbc+d+Yq/rmA50R3+GnsZBqhiAi/yCQEa367WF3RQR8oRmbsLaqG1HZTYSBXKMcY6l1MWE+Tw
Te05Kb7MeBNfNoxdGwQDD4jSMfbvDBtu8MxotSpCEDPmft8tVxoBXfUzz1Rov83Xna3mb0Fvz/GT
TeuLPM2iEEcYeQMnxhDYOGHObK9OiQFTKR+cteJ+tn64rN6u4ziRKh3pvA9ZN3KoF/aml6yfF9od
ZlRqLkvZjyVOxEgnmYzjpPcDlIuTQfc3lpgshMFY/RPvdB8tdrdFVH+NZupNNVOEukrh0tmek7Gv
6m0LhT5w12zIpzgKEwdkQ15D0iPLewwB6e6AvbmrJut/XGDpxJOoyzkr0zjo+c92/sX6a21VNdTu
P0ZPllc68Dl4K1C8hIZ5hZk106eNtsn+sN7rA8ZyEp8eGfqP/iXc583JnMiUTv9cLqmx9JBZD+Gn
sJ2P1awpRKiOhPQMqqM25l2M+yYdtMRDKfymH+oPtYgOGRt/pEuKkbjra7Os7mVz3XUqJ6pJbyFW
J2jIaKFaK4ZbMtuPbW0eL4tQnTvp5VOgwb4BRDQOkIRZvSE34m+CllMwN6kWXBa168HsN1iKDlZd
GUbMMYGmKya4yHkMl/vFNulNRuPFjSOMFBzjtVWotrt6J/IkwxAl5SOcWRyk5o8yvSbL02V99s/z
iQDJLDJhpWgB4RGIOie/v8qfk2Cz8vRJFeTtveEwHwAEjwDpAdshOY6hLJLYaLBJTWXGPmhkhZ/T
OXciM0b7dGaVx2Fd6VOpdfqVQsc9+2CCIvgBnB01IUl0UfCua/UcbuMw/DIOpVdTvyVufZzdjTK2
oz7F1EflgPAzNNp2qhnGdhsWYBwmGE/ePx2WOS7qRUCufs0Pube+skf+hETEMf2pIkTeUxGVIrQK
oaVFmDKJxtz2+ClD0N4LQIyaQXfKRf+ZxqkiFb+baTkRJJfH+1Eza/RNWof685bnGV7sLVqPLDd8
RHuCZ1yHLfhd4yfyrXlOPAGcqeL62zsRnAB7jr5ZlB7kpkYi6thMLNx+VvjSdQ/drALr7AuwgKK3
tjZmedgDyGt4U1MIAC+i2yXX1aoKD7czJb9O0LaGlkmQneKPZI9gzmuSKcNRKCwtqPofjXgdJuYP
OUdPqwo+v6vOibDt95On0AI03ZiZ8FjA47rt8qlOVk9xvrbvvaSPdGMaqb4SzGOMkFL1hk8MJJ+5
cAruCpC3xjcrZjB7qsk0Z1Dn7WydrqHkGENG0kXjUAsAwdv+CmRMHn2cDsSf70pXFeKeQQNkaZKX
HEEPR8WMHcsTp/jEGy+51zHTJT7w+xLcpovLoGrr5E/CclTWsne0MSwDbaE6Og/hQt9vYBePRYSh
seC7SiLb1Yp6wOSABJXEVcWdpJIkrakpRp6sSCEEcfswonzJwLAlwIt72Vx2pYDNYkvTYl1l6x/m
nOVraEbQp7siVoE+rCyollVxU+/uGVqX/pEjGb5G6zHW183rexsxK3GyJWife+Fk2pE+ZlfsoB9J
ehOx44COwI+Xldx9RZ5Kl3atL63YjtMC9mmAqtDNQ0R0WyaVPhqhb01e+aHwNI//uCx275JF5gLw
THRzogFXunFIktTtbEBnRq9J/zm1vyKrGmBwxm2Xg0rMPlwWd64lrgK05qBtGSX8c2xODRhyp21a
jgcDmHsXVdJFcyxXP6zflsqJj+xoXxHVI4xuEc47h7OJBcp/y53s1J3n3GZREkMsC5IP/Nl6iH90
LjmW9kHztZ8I99ihvc48TCqJnPZbi3I7gmUFS9ZmPmffYDO0oWMwK8goJCdu2E1SoGqEcioGaqax
6YT6v81vQEsDr0wU1lFgP+sCBo4xX6mdYXF5Pzp9jnmkvSCK6/TMYiQh2+8n14MO5NH0f6R9R5fc
uNLsL+I59GZLslwbtVPL9IZHakmgAUBvf/0X0H13pgrkKxzpzkKLWXQWwEQikRkZkRrwmHHBO7Ja
4tGA+gnGVaCn7XpsP7Iqcofl63XH2dq886VJfpoRWhS6ibTW7cleK5dPbeGreplbKwNy3YBIBNLO
1T1ueTVvQFMKGxXZlzk8oQVNrXtXtCSyjKM2f/nzNYncCymYtSHTa6XTPNaWhqqXO38ureWN16pZ
3HW2jq+FZraBuGkLuQ0pqrCumrqAYU2Z64f5AtH65LOGFqY5RCwZMf7+wwXhTO2oRlG3vhf0MAPM
bwtRx9+x9sxLWoZZnonDrtf692aaRBUd4j/fPqgMmaB2RPFpBfpnLXOTbhYmAkTG0YymSvEC3lwE
+A+QiwO3sSKaGzK0WjIbFqqEf5wmiKQl+cfri9jyOcBUUOFC9BViGJenyR0bl0NYEyhYrXvJUg2i
a4YBdBqGn+zhRp+Kmzpz/iJMnNsUwfLs28zQ+8jtArd2R+/s7F2nqoxbHEY50oFsATPZDjLuVdVO
A/PWUHYVIh0ZrA/E5T+MYvKm3ZIuzrcmMCCjt0zfq6BqvzXEJ8/Xt3SVLsDlBc0DOENdQeskpV6E
WsuYZKOoH8whBbh4Tr519NP/ZkSKggH3Ma5mwohfZSEBwbHZPA2GqnJnbXmgBzwsxpAx4L66M8qq
9uoEAHSwcOjLXbF0TVyRYHpxl76+d/Jef8x51wL/02o0NMYg0WML/nRTGdyCLBuxT35VTJFmddPJ
aGzyXtNqvGPcrg5+OzFwzAE1vW8Ljg4bOsUuhp1p89VqDH7XMnsK9XxAf9zpnV8QDQYj1IAR4l+9
YxVNlNSAVY3EaCLK9GmP50m2H6lytmPzawKBKnoeEMKSn8QDtXPXTCoodNCxChlw8yjHJrfdvPzF
YQe8BIxpNvR4LFmSKNdTh45ujS+qZcbet3wSl0nXqRIgMSInnw1fR1PVBL4D88lSQB7GdCmWCmIO
OS7RvWWbQzzoRRmitnYaUtMI06W9Q0drN5b6K6qlfxE0wWSAyRIMezgrmvmEWkE5QncErSqdhy21
jmDzVsSX9VMLJxBPeowxAUaF4CmtcdJJkfUTglrRT2CzBD30D8INKKs4lf4I7Sz9wMbaOeZtlkcB
h2xGkhZkX7mj87BkqfP5+lFdTZ8ALnrxc6RXSk1J4KQ1IOf6YY4A7DpCXOaG3IPsbV9+ZDGPgtOf
4gJ/m8QEBjYB/ASrBzvYVzDKAn7zQ+d2Rpx2BSKgsQOP+WGaq+KoWKC4JFY+BZV4wMksKCPIncG5
K6fG9BCM9JvsSB+a4w4c4Tv9VskrKHZqZQh9eSAQQZa34l3woVJgURfhKCH3nePfa8ZX3r+PbqJY
0dahByAJs+hgTQxWpARsqbhHS+gNcRuJuVfFvfbqYQL6+r5trgasPMiLwKjvyuDNAnq4FOXS9ECW
cnwgRe8ebPRyjw3vx5iCWFRx9sXFs9q9M3vSvZuPk8kzv0OE8epflce/TG72TjvvlVfJvh2d79eX
t5n7YSRSD3RgwkFCJOXMAIsichuw51hp87RQd3qtGMflsMzFg56AHGjIp+TokDrZoX3MaFimiiVv
bXEATja8LXGLYZ+xJWepRkpy0o45ol2Qzl9cf8RZ66tvo21+sBPbC68veMtrzo1JdzKYZloMZEBC
Ck/dW6f67Bp5NNeBIrqprEi7CrCmaxOnB9mdhmdB90Szh5KqGAs338lna/ldVT3buCUAY59VaeLB
2p2s22yO8r0f4wud/If0qFcx/amqWYntkd0Tk2I4dsCCCy67y28FAoBSB1Mk+Avr+YuHSg6l3V1S
d3eNnn1IOKtCzSgV6e/mZuKMYyxQyA7KVeiRL8QBthPLhOICHPSxh55DMahUFDfdEERBaCaAb3JV
QWJ50JGMAqVKKiTZeTgtwFMSc8edVBG5Ni15YKYWAA3knpLDt3RO8ISEhNHs6I9dOoRWa0Yexa2T
KvKVDUuAngO7KEhbwAcjfa4gAUXpQjpoiQlGocaPBFSKunqYFiqV2o3AdWFK/JQzZ+zw9KmYC/JB
1mGCziiSJmoW94GYrNr5gwHRQFWo3PDFC4vSNoJ7Tq+bGYuzOudQNB7ktYoR45/uGLIgubeo/Suo
OoUzbiwTwki4rcU/IDGSdpSTuQoIBRGswR9GL7udu7cm+WwE8205/roeqjY+HijUwFoFCLhQXZWC
yJJk2gQt1OwAkBJ41DgGMIwRt09nR3O6fLpubOM5hohnYfASDZA1PfuA9maQEnw+mwtAyDS+T4OH
rm6/Z27xPHL+iGf8u2U2qohiryMKDOMthvtVzC1IG5ov6OQWKQxr1g+CxxH0yxQhf2sfMUiL6QvT
Bshdnl9xW81k9gwLLYgQ3YV8SU36YW71m8Imil3cWsy5KfFTzg5Bmzat5RFIJM3ubcOgIGmpRO1U
FiSnX4bOBfA8h1YzuJrH4WWpVerMG+FWzB3/s13SDckKO9E9DdvVc//GYgi1pvtom6qFqMxI3p3r
3M5S2uPNZmAqsu92Gm+QW5Sn6369vV+BJWo/SHzlBjHkzKzctLAaBHceFxb93pnl1+s2ti5ibNm/
RsSPOPvsLAEBU5fjs+s3oOQCVfiO7H469+lzExZx9tIbkZJ0aHNdngXGOpCPgZVaKhRXZZK20KKF
FFjucTCY57eT4Qp5QfqU0uKlWpYetOFTeSp7d1cOdg7iKYvHXW3fdk2Sg5GR/WiWFl2fCbOAlk0i
HVp9nld/y0BYFWJgYw6zpqlijXPvSedsjP2xY3dsFOM9w0J2HRhzQmPoDbBlDtA2TGsSGYHxkrZm
GpGuGEK/n56Ym37vnRFA3RSdAzOz9kMzPdKcfpiG6YHb/oNOgNe9/kE2TzzqOyBzxcNyJWRXQKDW
yzSwRjfa4p+KEmupgQMIWyf4YOetrTC3+S1QnoVwDpoHKAtffv4cQ/YTSwttP5H5RV/6L22iKiVt
mgh0sOv7OA9wtUsTVNcyHQ9JcON3+SPhze2ckD/PFfCH/zUhOXE+NYRWZqbtEyPtw8San5yiuPON
9DUgvSpb2Dr9KKLg6QbCU4h0SCXN1tdSezZKbc95dtNN7H5wTRYSMrxf9wSVHfNy3xbSlL3RUA0E
AV68gKd96n/6jf0XYf98NdLXMZqUoFgO0XIzz8Jyvm1GRYRRLUP6Nr6pBXrCEGCMIHkcZiNManM3
G7oCh7HubmJoFrNt6PPhsgSsRfLkuXVTK/EdjF5GI+Rg60jIS2i7Zif60P5351u+4/ekjXzkdNH1
L7Xl4eempWtnyL0ZspOYkyfQbgxp96Nn05frJrbCwrkJ6coZSmK27pAVB2T5J3c5LLq3s6pfOlPY
2fxa/+6iKzFgFRpF5hv4IGviEJeA86VOuZtLd399OauJYDHifLYeWTkKtXXQBttgnnOM0KMRdG4c
wJCS2OBHO54i8oiBSHSoing+aj+u21Z8LVc6VzNtjJzkBqYwG/ud1tbrXBIVKFScGumtCXAVGpXA
xjgAKYhtPrtV+dAOE6YXhTMOsQY5Lq+NkjiLcKfFw8/sQQWJWE2u/95PUMS4YioYs51SUEomkhi9
jdFS882tomW/xDzO3sYirtpIi8Y91BND9uJ9W9ywOaiQbFsPC9zm/xiXdrRMaJaCYjM/NAN0mIB8
+b5M1gcf9AOhNhTfvAYTL3/xDc8sSlHLdDFJyznqLkY1Q6+oMEB84hNHcTluHoYzK8KTzr4iSVuj
cnvQ+vR+FYJcclcAkOSoFAZVViRfQXJB0z4X5EGY9A+X/J5o2bM7Jk/Xt0xEiJVLIs8DwArdltXL
fQYygZU6ZsYTzPvvWNmmewL+813RYsA8hAhJfzNykKaFkFUwnoAbVdEf/gYAXPsFUpgk9WwUhOJQ
CPwJdOrDTsATaigPpizsovGWqHhZN7f2bM1S1PQbNi6gmisOEzXuzbbemQY/gfpbEc1+n64rK5N5
AyldRkgqgt2266G9GUGLz3tum167rwujPPZ4OkKhtTW0JnSblnzN8oXGdc7aKC2SNqyqNt/ri9a8
mSXeepE/u8lrnZTLvska+1S3KduXI46XU+tOe+xqrYucbJge2VDYN2NdtvUJMHPtZh5n7Kg2Fc98
NO76cUreSgzu7B27bt44/szR1Hx3R7wyxwOy698AcTDjyQiaGGIBRhH73eJF4BMb61BPyr95Nrn/
fg25Hm1ZwFBwuPphBMPrbkbuG0L+E4qkftopbuQtZwd/jEBToc6x0pLNurzMyx6id/nJ2UM+4Dju
3X2hnNPc8q9zM+LWPg8QJqsxtQ+PNurp0HXGi2GxBxLYx+tHd+vGOjcjpTZeQTjxTaizgUHgLWPV
ry5TDrpv2jDRzQIdDuqVclab5qQHlBtahPqS3HczCBdKbieKsC1OuHxOgHcWzOmo6mFJl/tVGZru
MfFZPNoeOBkOidd+T1rjXmf1MbOCvV4xxd5tfSIfDKgB3ppi+lu6GI2gT6xeg8kW6qBW8tEP7GjM
VI3srYWBPR21IIzwCxzf5cJAccsabsNKACjIPLd3ZcN/OTX9ZJbanZlVPARS5XDdKzZXBgCAIEHY
GGIFpLmqSFoVB3N5a3r7MC0fa66CsqqMSB4e6OlsWSV4CQL2VUteC/a1YK/X17HleZhT/2cd0t7p
BHK0dVliHXb6gdL6yVoqhYmNji2qcyBlQ8kaltC3vPw+eeYE1iAugrEw7dt6Mq2wHBsoQ7X5mzfU
UKe34fCTV0fZWO9YP5ohOBA/avqg+GhiMZcn4PKHSPs5g3OYdxm0HTUOikD2vU3vDUTE2f5GlBwL
6xE659KYtLNZJtj+MzwaGlAQ8CSs2xDK2uUrtgFt6tg7BEDoHpsoiJcxbG+8U/XEI9XjaO1B4kcA
2eB5IG5aVXt8ntcpqHshk8h+Me2Tm71V9bfrHqQyITzsLAx3o9b1wSRM/K4HPdSE7RMQpV63sr5T
Lhci+VDXTPjQOYT3/CTYIZc6YAzy2zCbJ210XrRkfPTzJg+dRiUTsvFWgmFEZdxlSMVWJSErMWye
eHBe++Df0DwcXoyQ3DgfZoC77c/dm7s3w2yvfFJsrhc4ebAnQZ1oxWcIGplkdIXZ6Z1qIaiwzLD6
KqiwMnAfzDEHWqY6iOd1F9E3+nP5YzgpVg0FBBG4IQa2ogPqNdOAGk8B6ib+HPjIRsa6V/AAiNO2
Oo0wAsrGAPquctj2QJ5Y5SVOo7HkO4jX4O1ihLPxmdXt/rrzbJ77M0viAjlz0WkksxMEOVYz9llE
Od8NPliwIHOUhaZR0qitOvI3sQbdzt8XBBJ/6bbt+jo1mgk7WLfvKUbse0YjkLrmBoMiva3YyvUN
iM+Fqx0lSzCtrjBxqCGB+b6GtBZpM/2p8zVUxdtkOmZGlR9xSpzbsZu+o/LLX67v7NY3FEpRwI+B
E2uFa3Im5BBuCsQ88E0gVzhgeBwFC+1Ihp/XDW19wnNDUui2qGFmY+njPLR1jFGLqOlZ2Jqg4ejq
MMhU2bJqXVLw1pkjlBE0XIttH42uFek2SDh0+tFn7l/ETxQrfJwCEG9B1PPSOXVzrPWCdsUh99zQ
6fGAsX/iE++u798GXgPUXrjnUTu10T+WT9uE2rbdZRDC6pweYMLktqVlHU45O42kf8vLFHg8H5rH
S/I8FkhAr5tfpxmw7kLBBXBacAzI3RSEsqUpCcTLWDPckgIaEEHzfN3E1hlACghIqAss44pZaWn6
LiA6PpnV0SpsgjS0CIny9pYH+RTZI7ntg1Lx0tlo4GBd/xr9vetnkcXMEDq7gdNDZz9bX+zICJdj
9spvISfu+4f82YnU756NpzwQ/i6YodH3BCW8jGsgs1n4fQ+BNvPeBYCje4AUY3Zvx8Ou/ki+VGWk
KjFtnQZQiSGTsMBZte5TNFOeZUMGATAz796ZzchDBbHIYx2MbpxWxFRc9lspBcicfYAYwUSHcvLl
kWiyCtxUGhbIWydGvS3KQUGaZYHCKTeXJeYhgR/CwuQ+eUaXeXRafDxQ54c9BNLn4daeRny5RuEn
mwv615JMSqLTwZtbCsbtxKmeFxuLcZsdnOdv9u3MjPTcmnKzmWqD0UPh5jeuWwOgXOygqqBYzdZJ
C87MmJefZ54qPyg9uENAfSS1C8ruQMg/NjPfE739VRrZZ2qnqm78VgTDuKyJ/oJgRFyh2QvfoTWr
Pahp0Pwhb82Tz5MYN3qY6XhLpM9ooN20aDCMIBS7Hlo2ohcsC0btAMQyq+vVJHwsC1enQGU10zff
5Zgrqoq0VJjZ8EcQLiE4IoQh75Mhdc2M/wCW0PZNc6Kz/mzMdrxoxT6oVQva8EdYwuCEAZ4yYGGk
O8fOu7ywM5MebPuJpV04dHemkym8cSs4XliR0q65yC2eN1jPAH7aHQHW68T3HvoKkem9zjH7AU7w
KvZ3f/GxBDGhhckXwPStS++sqsI0eyBJD307P2t+edt3KvKCjWREjAGAaBQNSH9F5QgJhYmkFNqB
xC0PgIjspgCYztK8tZ3ppHWT4rxtfq0zc8I9zy4Zi/NJ80EFeMgm41cD4T5/QMfeHIrDX+zcmR3x
O87sGHZWgTMP4SOt/XtvwuM4UckBbC0FySIQO6jYoyAgfZwgM4ol8aGtpjnaXmNF5I8vzFPNWm1V
HERK5QkkOsbPZf9uExvXY4ED+x9chVmH6b6IJjyc6q/VvXO6vm8bi4KhAE0YQKQRn8Rb7mzfRqcc
OgscMoeiNjBqM363yHhjVu3n62a27n1MU+I9CMgALke5r0Vqc+BaBbEoQR22xEBf4OQeh6iP9bh+
GT+nCn9YMwYIDbwzgyJgnS1sstomHXUDYeIw3PH9cGx2Y5yEJtjv+qNicRvB78KWOHPntoYprzFz
jEwqbj8RUBS3j20Q8T0SVrDeuSA/wchxv1uCSD+q8pvtnQXZOlAYgOOsmIPNuS50uyICSQySFfbM
92XkkDCL3NAPtV/qpt2mRYArgZiz4DSOXBOrNL9zhuL3t0R16AfbpXuUxSo86PlzuSd79Mqvb7DY
P+m17QJlApQ0pktAAyHtr2F382xbKCigS/JFL0gXupozxjmbj04xPvDazxTX2erCxogC7koDzzZs
qgdUz+UndcAHlM4pCvSooNYhGfM2sq3plLgN+oX2QUeiEFuogYSZqfvAARVv15csn0vZvnT/sGVO
HKcqMM6duy4E50vHfKiMNnkE/jj4w1fcf2yJbjMAs5i1k2JnyfBaHGtAqsF3GrrOi9vgmVqoMlY5
EZGtSAfSzY1GNxJwCPPxJ9QrQmfOFZf29p7BQfCugGSjHKA9aifGRGxU7Bd9irzKImFuVF9xA5H9
9a8jH/j/rOVfS9Kt5pqFBSQfcBvT3P5iHcjIXat46/MSE2SeqgK0tXEix0d0thE65WrMPGRaWwUo
cwMZt9OC+cEwCgV0f8sE8FWB0CKCs8u9jsbUptZGXnWAh5ShUTgkqsv08/VN2/o8MIHyH2ou66sm
bTygQ4VmoJfrIQZcIrulO0693XUzcvVRfBuM+oASWRDVr0tznAe9pqPaCsn2SDOgXWZ9NyZDoPYi
DaT1GbCBRMVbLUco2ah0XPWGg0ajRsG8xvBmmJj1LxQKwJNgTDlQKraGBpKlOLWrFFW2KV3d+eh5
ielhofrNCNKyOztiN+Qmw5WatbEZgrcmUrEDr0L/pc0Vo+1os8Ry0fbATWfsx2fOQ+0ZAgcHvqvu
Wx4SZTH5+sbiJXMZh7sqqefMZ8AA6ki9wdWhA8nY2ySs2ZOXpIqLZtt3IMFjoRSzzlLsEXeCW6CX
mWT0OFrGrnF4BnoQ/mBM/W40pl2ZEMy7Tx+v++z/Z1//NSwFxx70jja3RXeHxDQI+cneoU2Qx15U
BAcSFZjFU33LrTMvVJD+u1bphqursViMihcHqNNBnYLVXwYt0xQbunXmz41I58Jq3M5zGLqAYAwo
Iz7q35ap/TCKodzrO6hajXQY2qWBHJaDDURaGM3t16r7dN3AZkYgeAJAGeDroCWQLFBij5bV44ib
bbYrjORDYWgfp54Bwdks7/h8+X6o7dhtkwfuJD+vW99cHj4VrmfM6qzqB2iO5cVSYx/1krxVATSf
2vLluonNkyakzpBJbsymL3RK6tJCL0xPqRcSP59D3S0+WyMkA3Ug4TurcxWhetM78A7Fe9TcGEhP
9b7VwC1RHKoM8KEMsniR5XqfjBoAj+uL29o/RwwzCnYVhC3p4xHKFqu0EbfQLo7BKxm1rgK5t7UW
lMBNYNNFZVN+ttU8p10trh26PLpZiQqZDlleFYnd6lkjAvC5GelAYcdaXK54Pttus88cM/bG9gv+
1y7I6hPy8o9GN4sC9bvOwB88pESFljWlXPz3D0AmDpi5qDyukv+iGXx9sQAzjxszXO6yGzcu78A+
50R6CJqyvwgg4AYEXwLCMQrk1mX8d6wyW8wS5qzA3tP5J/gTbvjAFFa28jnM7WIkFEcMj27JPYzB
ttAKxoh7Wn1cIPpoQH/t3qQKZtrNG/vMzIrxLchbWgcahnIgi9VluxI03UeyG8LiDvXvISpIXB2U
7djNL4bRFoBzfCipyhVpvy3J6HuwCv23ncE84y7L2E3pd886WY6tzyO9YHfJ4MUYiQWJQMmK0AgG
+/n6EVwhTYXnoIMC6SeMUq7Zt8qunubch0yLUezpydhXj9Zde88iTPznUftF/4KJ5qfyZT7ySKW3
uXX80cKB26I0vx5zTANeWMQMQGDj+rejZu+CMVGk0FsudG5C/ISzGoAPvi+u+Xje1GX1k9N5CB2W
IJfWuk8+xpgVDrsVrAUBPdRkRd1GTouC2cq8nEFRNhnMuG3e7dKPur6I6+JOtxdF8Nw0hs4Ujgbe
hyuIcA9sX2IRGGuqIXRx+AAPCYPp1GYfg7ZX3AnbxsTwH2j0wTghHcXCyTST1hlG4yq8vtHq/qkV
oDi2eFbFo1ln8VS3P6575qZ3oCr//0zKjbCg6GfNmgFwJdX0OPb5m9FWitthVdX77fxnNuQ81sq7
hBoYqTcP1anag6oNFI/BIQdQXU2yt3UXIYj9syAREc580bBM8ARQoEpJMdzqVfa1HLwvbFgUnXvF
p5Lf25Xh1QNYDwDLBOmBnoVjkkRLPoJNiZx8ix2uf6VNa9BiwSGGEyIRu1wUJqLNimV4o9IBFIXj
G2m0sB/0cAFv8QJVxuvWNrfwzJqUkGt+kC4VgT651fHHnnR4ALQfMHX2pzNBwi8CPOoBVkFteRWc
Z+ZhyJvw7EBrMJxod0OFHgOgvH++GnS9gKNCsBB8GJd7R7hGqnoGAYA7I11lVdwNz4K7+LqVjXMk
GBV8nFt0uUBld2mFal0ZjCkYaXpM05ruKc9erhvYiLHnBuRWJFgb8nk0sYy+/FmwD52dRSZe9kmp
QgGLLOq84IivAkO/EcfgSkJF5HIljPl4BTZiJQXA5vSVjQBnTgZk1l8x9hS6oOa+vrINd0PfHw1x
TFcbgBRKBkk1J3a2IHv0IObB+ykMRj/up/frVjaO0IUVKXm0OpBGDzVm8A1U+IiF+bMmMvpsP7sn
L1eRTmx5A5A1LlJEEBri21zuodCJttt8Auotfcp9gE9UOf3mnqGziT+NgfHVtdQlGgacBQaL2egk
zGVkYgazKI/X92xzGWg3ojiKBBS8PZfLqBlzTW1AApro9TGfwB7jK0q9mxYEGw42Cc0lOcUFusR1
OxsWRsc6TTSJKLE+XV/EeqsE3QnSPxDU2AAaS+5V8f+aKAdrh1mbX9BU/KqzP5f/hhk8P4AOhRwZ
/Plyr0yt1epMw0VajKR8bQNa712/46fri1lHgUsrUmjOM4uZNrOzwzA5cWYM6GfbIWozIbON/XVT
m/tmgq8JUlh4Fct3DgbC+5EHBnA5Pr9pdP8j5eUnzhvFitYegBX9Biti79aDoUU+eHbOgW9K2ZKH
leeDe4nMqgO5uW+AARhC0lJcO5dfx7FJCUVz8fqoesEV1jHwuM6x4y53Ppjk4+tbt441Yk0B3FmM
BqymKjWKd/KQuKiIcsTQhRsvlW+2EfE1sLJZ2u1E/xSogqcFGudg9BHAovXoxtBXZpF6Kcah3OwJ
LYJDmZk/kiJX+MTWxwJgEW8YdEsway1to5caY1lhbBgza/5usJwo9SZFYrVlwsHxEUV/FLLlmENL
3TXqGnM7Xu1HafM9mf/4IkWjEPKKwMgKmXW5WJHqAaqqHZ5ietJ919NfpsZCwMsx0eMerrvB1lLA
rIG6COZp1kDZpMODsxSjO2TsDkkCBBYKC4r3yfq2hrQuXu6oDoAaHpDfS8eGAK2dayZWk2nox/UF
0sInbkFNvTpUINbACVYY3AgL6F+ApRdrQklQfqME/jjqdIJBoiURIS8DmcKeqcgiN06QKfpxKH4A
9Ais8eWynH60FpNgLrlx8vtycCJefSqdaQfGrpBYf3zNob+ExNACOyUeyPIlREFFRWsNxng7fauL
fkctTVE6EgfjMqkSJgIUT8Vo1Yo0tC+QBw8V5QD65g/m1OZx2Vi3WtP6IaHO7UKyFzcnp4y3muJ7
be7kv5blustEU9NBcoX4euq9L3413mfFW9W0JytX0btuusaZKckX3ar3g7mFqaLtQkb9eDE45tRU
4M0Nlz/fS1mTvuyHrC089NKoVe3SLr2ZKdj7qVH24ZwvEcRHI0Aunq6f5Y36Fb4glBFwxaPFhvz4
0iMz6NVwxCUR0+3YYf5x8IwPpOx2JjMfuRAIcni9L/K3WjfviNV90bn/E2IVe9aqBII2N+Dsp4i4
c/bETbK2T+oKkIDZXH4YlQMtStrd6IX/nuZjFVp9V4bcVOlkKXdAynDwVtPa0sTnbWL2ydhbDBLf
0IZDz63hO7SLhKRjdH3XN4/N2UqldKduacMAakKpZ/ai2s0jrf1I2XNug5Jkbu48CDm3+o/rNjea
HZdfWpyos+11NVdfvBn+tRRtjFO+s3PnTSvLDwsU5KA+79+C8XBXuWU8ZUThZptH6GzB4tOf2fbd
ugG3CKoXU+aCaroq+WnKya+x0fnfRKQzS9JV7pr9bPcLykzctZ+9Xo/qxjgYuf+mOe5dnntjyCsv
XLJAUQjejEf/2AUm9HKFtdcVGicaO4DW6gWpEwtLyu8HYj9m3byrZk+xzus7uqoWTuDTcnE/Yxx9
yCEL35OPeeaBo7aqX6/7jcqQVHhK8wp40xmfrrF6cluSAUxytT89WZ2vKkpulJPPXRS1+8tNxHPK
W0pxLoZ9dWq7Per2FFPh7C5o9n4IqYBjDyb71/or3WHG6XR9oRu5NGTdRPUVGD10BMVGnPkoDVKd
NQyN4t7UbkxSplE5+691l+wqS8WMu2kLlLGg2wagCIu+tJUaHmbfbQxZdFV2QwugCqz7gJs3pqcq
E21bcjxBO4hHj/xC0JChT05jcdBT6UPcTt4uC7zTZCZQNLLsr3+xhfY/xuRLGUp1Tmc2Hj9MXpPi
mNev7aJVePh0H/y67ePr1jYjmimoWcGpAVSX3AVxsw6jVAZ2UYN2uVnfpZoZOakLxPVbPuZRP7w4
9RTl/Nt1uxv5Lx4j/5qVovecTpWHu6o4DEYetvxbnan6O1tn7tyCFKoxlFX5Mws4qm7ZPh2qI5+y
+25sFZ9rA6IAgYazlUhhuQvyhScDNnC+8bwjORY3acxvQdBcg+f7axMNr76ipaJamRSeLcy8ehbB
3jnTI9jMoqF/L8Y/ZcDEq/F8WZYUiyvq1bWrY1kN044sFTQ8bfFsYHSKKxHECmewpJMMNT/QjDX4
VEFN75ySHKfGUeGHxabIWfbZZ7KkEMxzbqW28PN6ZDt9LnZmD0ajANK14M4DljBuqh9cU8mXqFYm
BeOy0Hu9mIRztFlUT69Foe2uH6TVMKv8ocRPOAu5s7uMiyMGoF1znvcB1XsSjbM1hfVU0V1pOfOR
jlp2m7QNjWaKOaoedfdj1mdabLIm22UOSrfm0nCUp8z5xJ1A1UbeutehQqVDtsDEy1rOjznDe841
sQudt+x1vY9JO0cu+nFd6oa2pZpl2d70f81JO6JjFGPBYBw6IrNzdKHATDr3LzKH8xVJ9xyIZaah
EUewLz/41TetoyC9f7v+ZVXLkEIk+tPBlLpYRsH7KLXBeFB/vm5h8147+y5SiEzQIOhnlvDDMviR
xk9JRaKGPXrl6/9mRwqRhQUJXVRz+AHF2LhJ3IfaQFJig8A3oYrjIDZ+dcxdlKB8zAav5YIY1+16
WUh5SL33xbvRnfehUlxd21cmVD5Qt/Eg+Sc3mXtrSfjczZjuHEZ2b5fNeJqSaYh9dA58TdtZgda8
ahrmYKqlaQDHLv+UhkecebBjB+DlBAHzii3eMNNyNP0FsB13PizjL57y/ULt+Ppn2zq20BkRlLOW
r6/Snhx5QYUXKmbCwBg5keaIvgUEfNLI5feOXyjec1sv1zNrct4TDCkYJk1YM5L25NbeW+t5O8yh
HZOc3XiO/sQXv1EUQLaO2LlN6eKhNe1yOtklsNdtXJT2LclVYgJbDnluQrp33LSap2TGTJHZLzME
j5Zf6Kd8CkaqYGxU2ZFuGs7TMUWrpjzUpPMjYwKPJq+c6ZgOnne47hdbYeN8SVJ85aTI+xYCwIec
mi+97t/Chx61qX5wUhVbisqUWPXZ5SZmEku99cpD0k8k8pmtHRYAcQ42dD6PCW+Iwgm3soTzpUkx
18rKunJGWh70QYcSXunu0El7SVn5CtVLMRdZf2gmeu8ZRbb/3zZVisVzWWj9kmNTPQdKbsYc2KHt
9fVhQEcnZBN609ftqVxfislmnw+uhTGnA/Wth27Ibpe8U/jJlktCzMPD9A2IJwARvvx4Os/6POnR
JfIK/UD1pyrRI1/JFLRpBY11hAAjQMle2jinyJukbi08YEqTfZiyjjxYxpLtCaHz85/vmejh/9eU
tGedhkRqsEzc+gCzp81tYykKIFvujhFEoSSL6rkpV+xToI3NxMSOsTEvw2VavmkaXhDQbMcs06QI
fiuNO3GLnFuTQpNV2BSIXB3kNRFeshxl3/c8jRn9zB/HAy2i4r7f63SfDSFjERsOY3vKhohEVZTF
qmre5lfEAKbgnEWvTy4cWM5i622CrcWQ+J53Hwwcgi59uv79NtBGWPGZFel4gywAHWWUvA/1ryHO
jpBoi5Jj+k2PWUz2qlG7zY95ZkxyzIW3ST8wpAm6/0KHL0XtHntdi9vAUwStzb0DURbYstDyR2/x
8pwNac4L18rLQwalSTanH83S7gHPoKbCYzZXdGZICvy0Houq6eCejTaQj165NOjyIT+69/Vp3NeY
MVKk2WKL5GwO/bh/ViZWfhb+i37o8rGn9OC78FAICX4ZbTvu/o+0K1mSG1eSX0Qz7suVa2btJdWm
utCkksQd3MHl68epme5iIvESr3sOfWgrM0UCjAgEAh7uY566qlHf6LUjAhByi7u9ScZFZKqOE5oR
aEyA7jaaZqJBysKAaGHWlk9zYTS3Q5L8ICutr4uytqN5oiL2Q/42g9MDuRPvqOzUUaoNralg2XhO
yK2rtpRByFmlndtqaR8Ug7UI/Idvb1PwMMGKhLfb0122jQ5aR9qIwQrTPK628VFOMbi9pZsRyMnL
Ech31b9NsV0Fa0zkEgPWcFW9/DLRIbT0+radOwGskHe4QZhrg3VhSWdTilma9HXdyGD4b5sw1ZOb
qhWhLbh91r0N5jCg9jSaK4ggMUirhWogAafvjc8gAfui3arQRfXqUDrmkXTjYLJWEIii9TFfbAV2
oLYVeAieEw/OrHprLUoqPKfYHrMgxLOxjLMPn03qlHk8LWUkYSaFQktjIiqmfMJeEklO8nxiw+5D
0gVDHGdQvyyTwHwypk2Ed+XWzwltvNmutQAE8bKgIuHlk70pJrj1ZFAh7o16XzPBfmXbbgf9DMmg
rqKFuiyaveHmkr055gRIGjo7pZY1eC0i6KHGKI9tCaxfXd+arjyZeJTMrPQwJV0f5FqXYHIgof8i
uPe/gXFTA1LqVUUwyG6WmQ8gkmd24AMsDn0qiDnuZ9xCbkO1qJgQPs0iarw6QMuUTVTDU1y8wd7L
8jB6LWbjBN7PtWQB0LDBQM610kB/nurrYIINwoSKw/yIYS63iUVgBm4AbMDujW0AmqFMjA2kSoZp
wPB6pdVurz9aDnH16boHHvVyTjxjFdzqMPvTEgvfTHvdJEDiI5rdMeie7CScdW80XeWt+GLBO7z2
ubvObrqXdjjYNFqdYLQheC4aBuBu6+5nMB9wWbXRqHOAQ+ZxGV0qGVf6bN3TtBa1YrnZa2dIPfWU
utNrqgC8HiVz5sfS6mmTSJKe//Ew6oq5eIxRscA+yW6qZaqwpWRu7wYJL/BdV4Z6DbBlbU2Hyx+Q
vx5MVwM+BhgZC+/T4gFUZrkBY8Nahm1pSkfTAR3kv7CCyXtQNWHSH2DF012bjWE2wVxYR4stXRfZ
EtbZvwG7QH8V3G8b3tLWGQ+oUpqrVYw7YdqZECh1qh/YWhEjzhY3bE0HaDeoY/FZ8HGYuNKqGmTN
9nald/KXtpaPkuncNTr1J238rlr0UZdxAqDNJMINcWbEUE1tsmGaBaQGJgZPdxB3DwPQaLPFYPDG
IK/8qDzdhXZ5lF6lgosczyUwB4YbHFhRzpUCK6uMV6WD/5nIT4ORHQpT5HX85UBEBXA4Wz4Hqw3W
oEt1ieXkx/mmuwfOE8sB6epDeSUi0+CFE1qNf5tiDpFantAILUAaYuNRy5wNz8xlL5agBpsJThH+
xn1aYrxD0cvYwegEeFey2VWG68axBelWsBZWKK8DIC7us40AZbB9ZXmp5yu57L3WEqyEl063JzQE
FIqaM3W8We0kc13R+MumIpisOlzt6S4u60SwHu4D0N7QtuDdJSmBxK2Jt50S13jMp4436c/xS3tV
BLFP3dLV31rpvv+ZBqL3VV4c780y0WS0ilbb25caRx0VYi3VftmOt6TIf44LjYYVDFe2MRUuWXTB
PZ7rJLutZdwR4kVaXqkwrZD52lqVY6wYgnYqd3Uaet7ItEi47JN/vGRSTjfqmmU1U7dSit/GplOP
vsyhGMmjtiSOl3SgBFyUlYi+KNd1Po2zrfBcscZi0rbs8dh/r4M1VHyI30KmFVw9Zaj6aWAnrmii
lPuQDdjrX0t2mOwPqTejtHNY1W+VtyUYIzBwQijwcfVi1wLbklDl5Uxndyt8/rBrOODo2SRiTz03
nrKEKg4s0pD6qpd6q+LlGPfxTb869sfpXl/9+E60UK73bMOBgKkgbbHtEhLPGJ6gFoDKwxvgDbaI
84KbYHb//mZ/F49KK3UZpSgHaucum28VZbpqJCOqy7fLBQHXS3Z2mN0j6lIN8qyjjCoaxUvW+Gro
2/c5LkRtH44h8K7ZQA6hFwEwLOMYXV7LsTzJDWD4UpC33UGTsvuxFE29c/btxAxTFtpF25lWAzOK
0Ye1hNdp6XE2dJcmWfCPd+7EElNK6fpI2jpeUelO+W0W23iLHq5NdRaY4Tiajtk1G3rsmJY6w1+X
hpH3aYt7Cqje/MG8W8AGdXkhvKvDiQlmz3JbBxefllSYnEZv/Ur39CacDF+fjjQDO1p8WD3ZxzBl
6OR+VR8HKNDFoeSLFOi2hMvUdCc/g9lQSgtrmpGTUThSzV2N8l4zy9AZyzBfm+vYlG6WRRKcr6Ld
ZcJMKqtUlru2ilSM1/l1TcqDVlST4Bzg+P7Jyra/74IZPMsLGXps8FBLARk7l6x10OaSf/lD/pks
ON9BKB5sYw1o/TF1D223GXOMa+IO+GZH5BtIpm00OKF/gHlYNRwiE9dPqPhm/rWomcRf4t+mDQbp
4xCna9Ma/H3JWjx0MyjQ7fjazunPy0vkf69PM0wWUYvVoFNhlxHml91ZGVxHFYlGcDKIDgJHbKBq
4ernMJuoGwmIUqGTHaVmq39xBju/svpMpW7byGvp5hJmpS8viuP4BqgtcJJg3g6jL4xFYyS97YAt
NSpy58GyGhCQawACE71/SBT1K5QyH01tFo3acNYJq+CZA2kCqN/Y222vyWNqbSdYBXWZAVyfhRx7
hgQS/exfHJYnpphSS15iZ4kXCUUBGpnlExk+Lm8gxytO/n1mA3NNaSxtQY7UVuM4SeqxqNLfl01w
/BvDVrjzbVXGOZG6o2EGriAgRh3yLxU9GPJ9N0eXTfA+yM7En0bgLkvMSd3GVoEskamPvQm1NXJj
V9DqikWtemXbDyZPbJNjqFBQvOCezlTd+mrKC1XBhIr3COkZXolkr6bLA67acti1KwD3naH7/QrN
HDnrHNdoTOi/GQm4iXvtNbcy6zUzUZEb1lRHs9qWXlmkGSiI+uIG05768fLO8Gq8kx/MOJAppVAa
kK02WiDcZmS4d3dfMZWwJu4H1JyewGvRBJkvupzwvrkNUjgZxTs+PNuSKTOiVsOycWpMi6dWfdAD
FQcFC+/y6njeCyNA4AAajJ4Jc+6pcTNj7gPkFnGug/6hU7V7R0rst8tWuIsBJa3jgCUZWj9M5iS5
kS5dvZFaKIsf4wFsbrOwRcfkshmeazlo+QNSDYwznu1PjzolXsepMFcSdWM+HWPL+RV3hHqpKkEh
w2leG8X6YrXdV8tOhTeerU5h3Rpz+ECNo3MMKhJmiU6WEyKZIFkaQuneCtcDdfuwvdHA8IVqRfDV
eH15sD5johTbCUphNohyBEdHig1Am/Qp7nMIIYiG2cqDag0uHojvE5Pca874i9aZiNhgC1BmpfiE
AFvDPTfyHmalIEVs1gGkbdGstdem9GJ1movHPs+S7spJ1Gvj+OeJMaY8JIYKjncCY5ZFnipNuasL
EeCOawKEyeirQVPkbEDOrOXaWDYoWjmnQWPIHi0HQZXLmy7ayHjRTkPmAxsvk/TGkax9qeHZXo/A
tGKE423qg/r3Sn+aPSkqg1Gsqcz7TLibqiBLxDdCMXEaDJrW5mlSoqnSqTMouOQFihQdeqFyN7/p
ICty50L959OtyCNo5m1s5KApYVa5mPOoQc8L6JJeCYps9AfwjV0Oce5O7m0w2XiQQLVRWLCxXJVP
leNtHLUFGHHnya+eMKcVlc/OP6+gT5bFnPAzRo/LDK8IkTrfL8PHWMjuLLLBO2W2sWP02iztD5n8
6eda19Ue4hbIhPi9TAPZCNs7Eqb+4EqFK1sHKQ7MEA+MiVsJPhrvQD6xzITYOI1dphBYlg4lrjz3
xZd6xSGXBVIwhY7tlXddIP0afuthFRKvfhV8UM7ZAPOWhv9kA/TvzO7KLWklUGeA9+yR+lVz3daB
Pvv9u/RlbNz2pruzZjeb3tSDiCCbF/dgBgPgBE994F9l8pg89ckiL1sXBScsGS0w3IgEW0QmmK2t
CoOuOkXtCUOR3oBTWRfdGDZ/Z7OxsaUWjL4AesRmFk3qFwd4d1zvjBq9vHF5L1e79sk2I6A2EU6k
QM76yRd8te1KdWYWcQgtIUC9zsakBoyyNcvUAMdY1B+jYl1rcqu6czdALVoD3ErOfoNS3UdvIaJL
LvAZXmrbCuK/jG/F7K5YxXh+h7tF3QDPlXlK8lCA6czswXI2H9tmFi11S5SXlspktUQ1Z90gKFhx
NZFJpHtogPdeDXazpgpGvymPYiZuXlBssA/MVIOlBqXy6QqTAWLlkg6bWnKdWk8OCXRdAM7nQcn+
QEv+srE5724X56Gm9dyMVSQTLRx1iKITSNKASsav5EZzczwyuMWgBpDvAAdhc6t1WQiKrsNlTxKt
dPv77lc0lGL0OKagzZpXVyvWcExeJkXUZuJcb0ASB6EhA+Rj55r2jTSbQCsMVaQo7bdU7aG1p/ya
Rv1YL5Ogq8NbEAb6oF8BBwVwlFmQqvaylHROFS2a/dVZpe9xGV9PSy/4fLwYgHOoqKnxFnneec7U
mpgJArAxIIrdYQxoSn9uvarUme+HQv3nz4FgYMC4AIpbqO2w5W1Mpi41LKxKT8Ej3Wnrj3oUDe3y
UhkuIkCOArCgnTm9vdijPigWUtka0haSRY4c4YUChNWG283goBxigfPxXgzwkmo5mN5B9lRYJgbc
U1GiGEBzKdrQuRIxDhDR+GXpyZW62t/RzI0mhx5JXN3ZVY4ZvOy4SkCVWY6goOfcXAASxNQSXnah
PMe+I6CfluZO1jVRmVmdW+jd5MZys7gQo/uYCP2YtfQJ0JRreRSlN467ghcW6I1tEAPs2swpqFkp
yWyqYKFrbrugpm8xZhtLQdbkw/d/HOowhQ8Mpl40MtiTvhl6MIVD/C0yMpBryFPmYmj5XurK6LId
TmhYsAGkAa4n53SU/bAMG8NGExWrfa1045Wuzk+Drd2MtL0tpTy4bI63g3gkxfsCWErOGRsloGSn
BS/+kQ3irWYxH9sZvP5gikgEJxF/XZ+GmGpCapaK5P0MJ5Hl9jojA/Atje7cgmRK9szVqrw2mUSS
slyjkHsECgVwpTOWLGVyulHBrGtUL/VLsY5BpWkYOcTU2JzmoSoPAsAsJ1NvI0l/2WN7uZBtJxIt
FxKRPI4f8mSwnh2zQVD0eicHpVQ3oiKNB0M4McmEQKkbw1iutAOJSHeUbBck0JEW9cdR+S80NLne
slsf8xFbWU66MgVCJSuS1xWMrJ6+NgPQIqMmcBdeTtFkWQaaDRPtkFU6PVnxcD1UQK8AKjhXsdvZ
2u9e1g5For+VGGZzY1M/rn3yWqqd6EbB8xmU86itIbQBPDdjWbEJpI0B8YymqyFzZ5/8HIlvtx7x
5wPwkd+HyoeAyexjIlAsRMc1rsomMjrKG5tNpUNhmxTnVw3OzzR5iBOjPXSQH/MAxyv8NMtqTBtX
okkE3ldF6P9tlKlIFWVNCIlHElVW4/Z98xArL/YiJNrllKK4KMlo/ODIt/H0fPpJ+yFZ8ciiAufs
levdWBzVANOvqLA9qj6mh3nGG7eoEck9I3dGWcRzVdj93HYID/BfN0cNrCiYzDVAi3CX38UuCaaD
lQlcl5cEDB3P26B+ksGZyDiQbo9GYXbblFRq2a6eDb+y0QnBnHhl54OgsuF9ur2trSrZFaBW1joL
ISikEnLdVqpfQJdJMRpRpbFV08wtAtDgTSVD23SPWcI5HbcyTAeiuAFy7M3Qs/eiiw9wKF/PCx9I
k59Uq2WvX62oNfv3mBqHlWBuhaQxcdtBWBBzfw6w1ZsyDAYx2csv7dKyNmNAJcFO90LnBCzfifn7
8sHIqec24BgEhfBooaJheLqzUrxmmpoRPO3iI9Lqh70elqILZeeeSLLbjwJSAV7gW6iU0Js09E1u
89Tcus5E1lYTFbGT/KJxCwij9AFWnydzyAHPq8LLq+Pdn7Yq38TjOPDCIPA4tQf4Z1F3KJ+iam4a
N4knOZCKmB4ncwGvzVwaH5lRN6GmZMtXSucsxDYZIZXH9YWayb9gO8BDGpiBbTzYY2CNuTH2Vhpn
IDfF8yvNH7JsBBtMifZR1txV+fjt8tLPQgbT7jhRZPBUw5PROD1d+WopWRmbPVCWham6uKgeU9re
z9Ykoi057/b9seQYmN01FMAQmW8qEWKvugFLyfKeQPjK66MYjVNg+GQp7MdoOuJaICRmOm+vb2Yx
nAwBegvvk+xDQtdbyzRWMGvHquGuYzp5fWEXQacb31dDBrinbw7gMAqx9mcy98Hl/T1Lf5t5TB0p
YKABQyWb/ro6GzCcgdettVXbwBmHWx0Sj+7qlFcq6YV8O2e5gDHHZMClIVMxWZieAU2gr2Lq1td+
gJbfgjSd5nUQpAbaohI1cs+SA2OU+bJmmzWZbMBovhj+KFnXuF++qjPYHOomfusL9R3Ca9HlfeX6
7ee+2gxOYKmddW4ylAZddT+s15LVX4PEVFDAnqWh04WxmVWjuV1mCYxAn10PhrnrXKdtEI7SFMkS
vU/q7MvlZfGjZLcupqZE6EAAY0zR1YBTuurLuHpV72o36yG+aX7nJLDTqItEkpbnhQGzUibltE2W
W9YCs5vyXxe75ksOYTwlqp+Ml+5KrHcgCAt78+PdSa3ERdpgthUD4pZyZdDuCvN717ZBnizJFNzH
RZ6y/X1nStcxT2yAkDoyrFqJoH+N9965lK6qdh5F54gg/Oxt2TtbRDFoAlUitD38KWgzvGgkV2AY
vBkhaij701dwXPkCh9kc4qQYYb4cU18tWd90eongm7wpyMubJqwjy1MMtz5OXVAIDYq+HJNhnMxq
NZ32bZSUKR7OHxZZdfvypjIEtdz5VY5ZGJNV5NQicVYsWM3QDK6ipGEqL68t0X7g/A4Lx7zSp+ba
KPOvOhmu0WYR/ACB37C4174wxiStt4XGrxi+nKd3agrKnD/w7vOPB4JXGcrpkIdkwg5SS5BBKzAs
u4Wd/bt6NL3s0Ht56HilC/QEOES9PHAgODJEif+PsVZ/dvjTOhOEg5YuZocXhUgts0OqGdAnU+wr
Kol8lB8Vn3aYCCzTnMY9LfqIymCi6nrtCMJpwcOeyAYTeVXZQu1vybGWunTtpMEQ4iIINe5pADgA
ON7An3/2yDQqwM2TuexBJ1e7Vm0cdZviuPu+YKq6VkQH3PlIJ76OhvahjbsouDLYGrgf6yxOIPsV
kXL6spL5qi2q+ybOoFYqW2+5l5fZUQGWk0BgLZOKOzXVQqOUQEyOxg549izHrL1GTp7RLMyPl7MO
LzZ2v+1P0bXLc5XtNIrc21DZVX9T45hjpKkVqdGKbDCVqa5IJjWKhICw4ftQEE+fHmprFBwO3PJw
vxLmvO3iYR6bHB/VVK4mVNoZ5Lez0pNaPFiqE3gVQJlTF2FT2QJvOr9znH5fNvZlU+qzbqvylex5
UxtBCe6vVjj1gXVF3ydZiKnnZe79UrcQ2n20nFipUxB8NJNcy0brrhj57NRjqotgeqIvx8S7XCzJ
gBob3jFd220DhNArjihBAcgL+P1qmIDP+3rq7LZDodRqHubFgyYWdYK4xdjeBnO26tXYQPcDLyWT
V79MAaa0iFsjqFBBYAxBcbzOk466sIjfsj57KuzNMkfsbBGjHWPsn6L/nrWHdHg0pyq0GyXssjKQ
1CeSdF43JWGbzJtWPfphXy/Ht2hzmbM3aa24cyh+ATF+O3WO1xRRncsrW3ZrZAefbHmcVLmChflj
CnQQ9BazOxymUAmsX1koAlnxUjdmOiB4gncRQHaYDylnUKEg25NXAcWwVnLj3goz87saYy5iEMmE
nM9A/YnsT2vM9+s2pFVZxX9ktBdXC4sg903M3d9lVzMo3L0VtCXUQbOtFHFo80P80zLz3aihJvOi
Yldz67DgdtksuSsrhYeXLlH6EphiL2B1BmWK7M8rYkQqT/XU59yXPPW+fNVdB5T1rgqhudKze/ey
a3KvKhuqGo0+QD3Qkj5NY1AQkBY9yUhU3nSZq2Su7iluUrigiLmpjp3jifvQ/yERfNpkkk2Zp2k2
m+gPDb4OFlnTLTABJWHCsaYu4HKYagicB5HTCq0yXqtaLYhkY6yUvJmRHIzvOfolgGHNHl73XO2X
48/fLm8u/6N+rpPxXEgEFKmMG1JUmdcTRubq+N0Y3lcR3+o5TulPhHzaYfwUXTzIoinYT9ItXqZp
4N4bH8H6eNfp2hXIVJpwyMkv1UivU0N96RXt0FKZuoCzXqfm9E1ri9JdgItxtZJeJU4XNIWoccNP
gX//RPbxymqaJqUpNh8tAG81Hifr8fJe8z8v8ObAt+AhEO/Wp46ML2v0eYHNRlvqzYK6q9cWbu1J
nrJ4Crip3AoDFpCuuGyWezjvrG7r3lUBSrdUEqboCUTpnqXplwaEj5KJyiru5u2MMDFaGxot6YTN
W7EufXTcgorm9vn18c4GE5N4ni4l0iHLDr5TerOfQmbKbT20qDX3A2OSMzYxhRA8Lk4k91dBpPDT
0M48E5wzbTEbbOPrmbeLV6uRFeb3jjeAjPkYQy9OTEoltMgEZ7V1r1UbmzpiNjGUAz3ZgH0xGMJx
VdS8GI35IhBxaIvchYnU0oJOAqSHSdTEQL9c2+pHO5milC5wF7YYMEHfB90J+OTkLYurhImBDwny
Gi+tfONKde0fGDEVkXyJ9pOdJMRDB83jAUtLbxavyjzj0P7aUJrZ0QGsAceIsMsmWudWFO1iT1Vl
atVTvq0Ter0z5mjnwzYnv3o6wLwqAl7ysx+X4/0cjbrlWtDZmKA5gLYciz/LNs0sTYVRffF6y82P
yWGkfglA6gdm5IZghby7/1+cmdwqdlMBNDBmBfoB5v7WNIqW2XWFc3r0lLAKNOgKJV4q/ymAUD2X
gXMUFkD8j7qzym5xrchrIcPqSr9a7hKUH1lQeYCf5utxgdInGOdFIcI9NHcmmTw+So6DnFrgMJNN
cKuVzySVvuER/6q0UxGBzn/4mp+7yqTvrlXLyTCwPktBoJiegSSHJca+/HNLAvkCQjxQ6otaONw0
sFsjk9CdunJWm6htlMnvM9A+hfmixwKsgcgGk9BpnCdxstmopK9jXbnl+t0W4hm4IbhbCJO27T5t
rH7C/s3hXIYylNv90t8A/Grig+TGM40Drh/B5RgUGWUyd9klTtmBGC+CcyTqjS5/ufzvC72eydJr
RexhUuGCeuPZkaF7iLWg8HKw44KEw9Y9+VWYzATxfYYlkJYVD8JYlNl4caT5/xvfqob43pQdYsmf
rv/f8c2ys+da7WgQYfs/q1XQ1/+XVTJvQpP9T1aphEfF5hVnN/JPr2H52s1iXJ1lgipS9gKoC26r
o+m1srfdeOTRNVGN91mguiQyFOHdVRTyZ3NdilV0o4aNziGdgZ57uJETmCZgy7EP5RNaHMxwkbz/
ghKB94kxAgw6hO3JHyQ5p+eVDaNABNU4ITVv8JPDclf6sW8/oXE0B9r3JhIFCi8FAOZnQ/x9m55g
73bSFI8d5KeQSo3ElYBFocYMIWMRZxc3XvZ2mFSTQVtPygugmqwuWLzY8qXara661wGqOQfQF2TB
EImOifOpahzEe6PMbkLHIpH7BLvZlNhNbfTofelXkU3c/hdGJjB45YNxAkxwbgIufFeQIrYUwLrw
3jqTg4o8LaeEwroyuqrtgX5/hiNJLlRSWzjSAHWbEAO8I36D6kqjL36q4mXB/S9gkhQub5gQzvBx
+/LKSkEvZooeorn3yp0J9tIGhnMKWQWCOHTRG0gbFAA1Ihbwpq/mT9lxGxIYHk7I5RDfDbeiKRTu
jQ6VDvgJLfUPd8lpvGCOfKkNBebN0t84RIw+wlPOl8GlQVWFWRUOHgYap3/zafdmmU9rN0QG5h9n
WmzhGelt9RsF9XPtWUHSgWXPhfCmr/oLcZEjYq8jnsC1eFG7t8982Laf6VBRLFs3XNkDS0rtFYVL
DyUK26QKQePvLUDSeaK0zMvKn3Yxj3q63VSfFGeR4dJjQ6+rGWsFqlwv5HsMHXg2FM8ur5Pnv3tz
TEHbmbqcLFvphddrjFR8A0W74Ete3khHVk8X1GkWXp4IFlSPg7skr4XxpbFF7iIywpSrAIhklVnh
a43z6A3zS+xU+GIC5AT3dWO/Wdtm7q46uqQbqYK5BnCBaG/JQUlBpJM99z4O6crLr3pB7SgIvbNR
jYmWndHMWBV1XOqvPuZd3n8hqYG4Gt1W8yAGU3L20YRgJlhCMSMMqBaTzlU76ZY2xhki9wXqjtvY
+iE7T5ddjuPhsGGpClD2unE2muUA/YrA0vtIbjvfVt+X4TYeHgstc9f852VTnFvMiSnmSBzMdO3X
DeibVqUvGZKL0+ww2uYD2UauL9sSLYvZuqZ1el0DT1jUT0AQLz9Ww3YVOw3GVT8Wzr9oip+sjEmP
de+MhGDGOkpkrMq4S7sHbTkOswAvwEkPJ2aYLNjPJEENhQ2kyUvcQetRFLg8RMTeAotIsOWkolWC
hSzTe2P9lrJ3vb1Z0/tS/2a2z4nxQ+2eADL1L38swbpYJq4UhRrVZqzLBu/WpNwMkyw4QHiup0EV
GABzBZ0KdYu0Xa5YQPFZl0UH4YtZx2AOuNYt/TCoRQCVasFiOFUQ5n8/TTFebtoLmBMITI05ANb2
47RCQqoigTzeSvJXiJJ5+pI9Xd5AnrfvbTLeDhWYJu+7to4ocPJL8nuguWtDEqmsVpcOglkyrpPs
rTHePsYlmQ0L1uLb4ksTzocGRCx4jJFRVYoOYJ5r7G0xLl8WpkTHEhQ3alYFinJfCzkteEl2Z4G9
ZA5Qp5bTBt9Lq60sdXu1toMSJHeBQ2eyCNIS7xDZewd7uew6zN9ihBrT4Y/bNc+4Lp6T5CD/NFFA
GV4XacCO6tFl7xA4P3u1nCmpJi2HzY3ZF1BJC+9JtP89LKLpYtFWMuf+bBpLqW9bWUkPBGPoPf0a
K8k/h+Gc7ODmMbtQLvV00NrVRHulfRwT018UEWm7wOc0JlmU1GnXWN6iyfpRxzcpehyXPwjPC/6I
r+N5EW1TCCGfrqHJFeKUCR4W7OetiG9C5RW1C14XQVnmDbeSMIx4xdKJRWbXNGKN2ZBuE5lgb9db
Nz4uD70/B8r3KpwOQvU5jsth9ATlhGZifuFsQrHPW0JGgrAdu591/j6ibG+VxR3nD8FObhUxc+c8
McRk2yHRFbseYUgZolJ/tnG/JP3kzs2r2h/0HP8HQlVLOo6V4182zfESCyWTjiJF2WgBGC8xqEOt
GUAKDBCknpwaXkYTQbbgxNOJCWZxGmkmW9sWV3SFq1o3lfXDqf95OJ3YYI4OJ5EtgKAw91VKi5um
utf9m6e6ExPMedE0spFaCZZhq8CUraubCVVg/7T6WT+ANvpGYQIGpDMlGWlYzHzE3RgESPlTXWrf
ZIV61VAeU8dyNfprrUYf1C0uJJw+OscJMIDxJdFSyLVjGDKDGszg3M4QUXArtTrEVMGwae21/SSI
fF5c7H8mc/2KhzrH2DRAydCbDGe0hOik+k13U5h2eNk9eT09a2+KyTEgrEiB0wD3/+RJ945reg14
XR5j/2MJjd/L18wnHv0msMmLxr1NJss4eWdRY1UxCTHkP2NiBWXXh+Z4s1qmn5rr3WwhD5jJ93JB
I6pQBREp2lwmIsENieZTB+tjA0idVXo16JzAQ+B2oqDh1Fsne8sE5pSsdUYVfEYlkb3Bwk2w+Mhn
ACWl2UsbEU7gXLgIeCIQEmDsFIRuYNZkiiBDL6fC2GTb9EjpfAtdYH9efet1Uxw3LE8dt8kLiBSV
XtW5ieJJNi6k6Ihci3ixeV3N/S9hu18ZLdoRGb+O0CUeg/i3HuQhGtRfkQI1D6JCX4UIFW4O3CjN
QDQPsQWWmLhLqkLB0Aci5qPC07vpZtdlGPt9qHjG77EPFmgZ/ReUWdzs/mmWvQiVcitrFGItkRop
of1SXNFD4S0fi5/g1TYOllfhQkUWmd7PamuZUrVYqNTjqd8Zo7H8XVlJlGQltI3u7PyGyG9qDKRV
MUVZ/T5ZG/u1CHS15eKzPLpbN5OgmjiukpVi3RUd8c/TayVVg0YtPfzhu5nemIlQWGZLRJdMMokK
7Si0bRMsnIZpDJCvW1zh1SGQFm/xrZcO/cxa1Mrhxu9ulUyesurCKkAliFX26UMNk7WueVNP8YSb
gIUdfV0zRRcbgsYAl2ikwmDlk0ZltylzFxitY2z+7EYBEwg3e0FUAcRGmMA+U7WSSGtVtQH+9KkL
V/3ZyWJAv+56oUoLz8/Q5Nv0NEEJLbPj1nKHUdK5BK+CPIA7F5qhSiEikeVt794Ec+B3qmJA3wbM
xk6Ox/i0bZ+RkVe3tJyH0a6e0k4VSc/wxhxwrf5cFZMi584kSJ/9EBVaHcyy4hPj+wRkUzxNd+WS
fsl0Neh7LcqdOwqth2SbXgE7I4VaBq5chTK7Y5wCB64ixaCnV3XB5aOR93UtGyN6sgqyEnDKMBV/
NVvJMGpN1EI6dyQo55IPaXrWm1ZQYXA/784QczSNfZPa4GXE3re9XyXEHeWfl5fC3+udCaZklLpp
XbRFb6LOj6Pym/xc+vN1ESzvWUAPfbh6NybUWTFDloXoQ1w2zi1r9hvJ+FY5lIuNEcwmwjG7hkug
+fXsSj/ayAkwtnAFiEu6YJhFhE7guvRuzYx/pUNr24k9DlFVOVGKFyZNSsJEkiCjhPM2bcLLyxR8
RVYip+1HNU0qA+toslewhLxJrSHwSB6GGGjLv13SYg4cqRwmCbcb0MRF1RdKMSzqEzPC7JrjZcft
oBsKt7dBwvwm3k7eqb63zRwzUmwOUDOFbWVBSl2VBjOIZoz7vCpirBHtJHO6NEWTjKYEfxkliqmd
79QRCSeJLGx/3zUkHMjUSPoMC2tJQLuDYdFmFVzSuHXXfr+Y9FHGgMrm8eb1STSQ1pUxDlNT6EpL
gAWkrl19G5QHvf5S9dIhXWvXJLV/2SNFX4zJK6DKGpe4xy+Q13vb+a3Ht1IlekHmJ0kDhC4qiI3O
6GXpNI9zTWCjSPJfo1Uc8YTur3p5NwGud3k5vDoHHDyWhgOXQ6DYaTqYaSod8axj5CG56wF1hHCH
lyzjoW4rSOGKqvj/kLk+TTI+b8SaTGw84EZml0F+5c4ZQM9otcG8fCQToOXl6K8k9xIopzT1hyQl
4FODjH32fZAaUeyfEfJtEwq75TNRAfnMjjjGOgCiCy7k9nmVWxdyWJEqOXdDO3h1a0Xg5vSH/OXy
vnMbUXvLTLSs60J1k9qgJbppjnqAqs81brUrwPaCxBdJkm5ZmSktMdWmgxvPBo/bGTBRsSZQAJnY
8tWkAckwVCNBoa0fD+38YKGsM9LZNf+HtOtYjhtZtl+ECAAFu4Vtw6YVnTYISqTgvcfXv1OcN8Nm
EUJdzWxmMYxQdhYys7LSnMMrxq996E9SGRUBdl9ohREDAvqmd9UnvNciOseT2LndYRDbBsHxiDWw
1OYOTK181k+SmTAhK+BNnklU+4s0+Zl0m+hP5XzQlsjB9rUVkuu4aq0ceFPbH3UlNgBHAnvj4BdR
tS8Enij5BkMdJrVfSYobTW9EwDRAxRsCWIkOBvZuCaCMAbPwBaFoziMNngMpaqrflGW2A00TPKjO
n4Ej6/25RueymCzD7FN1rghkiQ2gGyfEA1FxZu6E+UpWAZUMHZibmH7C9Oznq0PPyZyHCsQ0I7ZM
+nqY8IKv3Ko39l00esCwet3WayXsfRJIz/jsrgq0GYXMOMWQJZwCKINzvycJ3jTD3ZwWFuHVSail
s/6HbBdVCzAXAn+aCTNVaAbzEmY16kHYUV+u8363rQ9PAONqcxo14RJBQJIg61tSdxHetiWsWt2Z
CswnkkK0AyRwtfjpWD9h8d7XjBiP4/miGaOf26J4yjAfRwWyZjfHVJnqWZ9CC4zZHEflKcNk7o2S
LIopQZnWBLJ6LoD2HVXZYLH64XVbF54kxoGCslCTguoiVm/qHFpDITl6V9qjmnFMYC34nNsYk5kD
ZEvNYwKdOuUtmTRrXmq7Uom9rc/6t1EpVCdAVjAu8dlxWqMKwrxGvtCSiVxEtWBexSPhSVnVBdVr
QD5pCD8sp2jTt7pZEr3zB0mzyQIb0+1U//MpAsyUfAhh8hBxIV0WT/g0eGLsErXap4S3urJ6Wmci
GL83RjA2yAZEGI1gxpbeTgru2VSOOfa81kj7pAv9IWfxTJrB77CYOLCqnlH2xOWm5raK2cruRdJe
TKx6AIRTlb6n3WWv/jImsEeQ+23L4H0z+vezn1AmWoeCSoMHqFDauX45z8TW0OvalrLqT2cnysQG
aQTBoqnhRJuxdgbppQyuTPSbNFNytwWtq4MhEGTgtODMuFMgSWEuAAbPj6Zj0i3+PEs2EaR/ZYP/
SGGb7kkrL0WjC52vdhNo24GFttzVY8ObEVu9X/UPMYzXSukMOpCiQ7wDRPEYtLY0thZ4lu1AvB50
3vQM5+jYPnuY5gDW7Sn1BxmsaMAGTiHY2OLyt7/QunN9KMU4V6kVRaGa4MEkERDeX0uRZ2urScLZ
qTFOpQ5lNMiALfDN8tTUg10Zg2sG3Q4j4l7cim4rPG9rxDs4+vczF1paEzVtcBj59QC4YLEYMyvu
s9ehKV+2Ba29BzDh+LdxE8aL5Lic82HocXQG3j49UMP3A/LWyQKcVHuc20JzxD4jhzRIybEcy1Dh
XCM8TZkLODdaeZREGCTwH1HZH73YBHaWnF1v67n2yoIDfyjKXL/AEQHWagFTrH52pVWCHCBWLOUu
fp09zNlzB895ajFBYwxCLU4qfEBcKViUBcMCMe1Ei5xttTiGqTDTuGkaZ/HSwzCHCLs7EmpGqogn
NNr9quolVYZyfehti/zqbICuw5CGpqNya4KR/bNpjmbRRYsq935Yh1ZPWiQy/wKMATLwQDUpLTZd
ofssQ8XAOjEzsfezPYgc4l18GLBaKicXWHJxA3A6ONLIiSFfHeGzSMY+EjEuMHIKtYIstkrtbtZ/
zCVIglFWmvKbKHrqZZ7I1ZM805KxEQ0gbWmhSb1fA2Ysaqwgedr+VBydNMY6qlZPq1FZer+I28kK
ZPrA6d16FpymL7xqKG3JzFzdUF635b4PD35+5aBchQkQAIOrIEBmiUwW0DX0lQ7NRjINVqMKp3Zo
gLzQALc6FH/pTR5f1l2hWX2FPCgNUYFM5GCwSgGYAvUUYxM71PHrAnKplX2P/z9cyO2guZEUgn5Y
ESRHGJfhuEzlaDe5mj0EhSz9zPOSd4OtfSOUJ8AMjXoeWs2MtbfATV1Ec+j9SZd94ETveiF82D6t
r6FCBt4mqI+wfEPxJxkz6EpMIQHffvAz8msCo3KXnmpt4YTZFVM4F8J2byvSTN0sQMgyPfaTJ/WH
Wo92ofhQiX42/BBVXphYqfl8UstkrjB9Tpo2FmucXOj2LrZechuZhmM4k+YsNr49KG6cqrT/RUf+
s2DmSutSwJV3EgRLIfohKGCqVnzoVaz8jk5jTcP/sne78g1BIQA7kbA/9XXfN5kjXKRFM/hFaY1u
ezneF4OXVp7pTofJHS6n1Elrt39cONfamlxgC6tAoQXU5RfSSFnLjKJU6sEfktxqqsfA3GMJgJNp
c4SwIw5N2EuG2UG5dLlPCFLF9HnKebhoK46GB55o6JSGxcQ2z+eQn01BnkmkGPxYeJSKDjssvK7E
qhpnEugvOMupMgnQNySGBMMMD3VrunLcWySMOa10al5M7PukCP0ZZ2JGUa2N6l1MElhVcJ+D06uR
2wNoKJztwPH18kfn9EwhxtCBEJC3GsKin+VoTRHtccmUhz5PrsNk2alz8DLqwu22yDWv/iSTuZnT
XDVVIS4Hv4xszEgWeyS/8GqgaNV3lQtkltAWrQRMe7x5dd7XY+5nSZhBtCl3oBWvgNIlYdlKB21a
zAEH5ElhYvGSay3JEpCXN+qvIP6ZmU8Suds+wpVIfH6C7KVshm3WGz28Sc0DXxNb1Gay9gSejl0k
iHvA+5yMZXK7WOf1ktYFA3AYzD8GoIcZ3YYpWtICmIBouKvg9V4kQM0sgd/OwTUZwutxJA4wendR
nrvbGq+0x2mLXwFLFGDXKQAV4xJS1am1As/DAqRxCi9lO92hR43NkE63OjcNsL6s24MruckBUHux
Ezq8pZ6VRdDPv4FxlkIdjcCsoH2yj3eNbC+iperWWFndr2in7apLCp0U2ENhm6qdPm6fwMqCwCfp
hIk90iSV5TQMgy+n3XMhNr01C8IjNpncoAx/Jtp8N8cxoKcxjg4w8UMGkDpOArCWk51/BHaGu8KI
OBlAF+Srlgw4pdbLF9S6XIHY9aX+VLuD0+zJTnCDHUo186v4tLSeTH71JfbKcwdbu5zotfIio2cC
Dh5w3YHHlEXcHpZI7cIZd9cc2eGu9Sng6AJzULzSSzG51/M2J1ZqY5AIKwQsNOImWMs+22E352Vs
dJDYukpj6R5K2PemTWaAg4HW2RV3gd3yJpZXGtVUqALuQlPUwQDCuB3q/MuoEwgVsGFsY+bGF0Af
jaaX9hP2jhYfj+Vg9QL6EMhWkkhaDXEoIFJWweKYqL0lGHIXxvoxlTUeMNjqFXQmi/FsPGFasSkm
RGXjagHNUJF+Q7rszGNtSy3o1MZov+1J1FG+3K5nAhk3DpZiiaQUAgtDs+oRzWGBV+/7GipU9OxE
NMJF7BNT0/xsJsFCFqHSxgFwFZI3fBMwgofF3upHikVtVT5o79aJgej+B3fkUWbV+yz6PZKeJQ9V
JMZzKJh4qB0GB1erHXnBq+KYPrzkkfzpWULYe/EeqaNkqmwFXwhlAr5xnGVZSbusKvZLM99vfy6Z
ntWn78XIoAqfKQTWp6puigVJV4aIXw+tKwsiYM7Ma4UyM4jmspOb5VbSp34fZN3j3OKBFwfTjTxg
UkvqyQ4QtxiUS7rawsoYwBcBHI8RBjACeqkqWWJ4Kcga9ijk+pLUBQae1OEUT+Ifpx+MHkx6Wo91
kQombGIkmVOIN3kx22b8sH1aXwPUZyms6/a9huKv2qAiMANygrIg3dDpV8v8PiBbtWRH+2E6Medy
oj668YnYBSzdaEZJ7yBUnxK30RarDSZnAg4rRzl6RFtyGFOo0mapawWkA8m+288YLrkKHHI5oO5h
YSoRSR2Q5V63ZX6JFpgrpLCFgHrWdYrf89n6YpCt1UpdwZPDaKfGBnbm5B/bIlZO75MIJi/VUyXP
EEt6X1QA4CDH5lM2NZKdGjzs2lVBoN9DOQyMtF/oORqhz0R5Rt4YdxiErWXRTxXt2Io8I+TIeb+2
zzx2lkRBiA219w1gkOYdcjT1FBl/vJlAJz4RdcDAJ9GBI8afkhaGLhXIRgYMgOiCgsfr01BHVhVl
nMTnyxXFSGJuDGHszVwCB5zfBacOrTdNw+qHcNVOiVWmBtpjnGXQNZvDpDTuKLBfqCo7wRAoep7o
ISJFWy92194mwdO2xa1FCSw1f0hgNJJQEQuWFhd8oZOndGxuVbmcbZCpHOaa3M5degFn8JZx8jsz
2zVNCvzTdrmb27EBtzXhMaeshPjzn8PuKhtDYzSSCsOM8CDs1CujEa0SUM4mUnmVu8ZOlWOiyCdp
TBQx4cGzmSKP70aEKtLKpgNaV8XrjPShMQHNs33Y6+LwL4DrRyJfyhKDViwkoAmOQcJ9Ou2zZHAk
uQdkDadsIK/bzYck5quGUWUW89IPqKtnuZsN8YIBuIY4QtxpwA+ZL9RcblDbB3QN5gSruxBY3aCl
Dk+6dpwKVCbHSB0coOxUTpkps2VOeex0ZdbtpToXMBVUd8BnadKLYpwWbAClTetE5dB52we2Fj5U
1MJkcIWCXZNNKsSkXQLAxSJfKd70/ijr90Fwsy1i1eDORNC/n0eoCqkB5tMH3zQSqwufcvOot5dl
dGkYz9uSVr+JAVppvJbBhMbm7oNuhlXW4ZvoobprQJUNoMltCV+fBzQ8fYhgr/xQqeW5qBEu4DgA
9Mqc0jbAhoRBfDfZgRPxsuMNjK+a9JlE5hXUdrrUBRlCb9t0Vtrg1hUUR6kGS255o8Zfkd4Z7Zjb
UdWzJTEFpH+lGtyCKGBovEq8yxPBHZJfEUDM2uGQ8AaUViP+mYLmZ/uoY7kR8lrEkWbFdZZMlZVL
eNcBUn4f5n3umK18WasFZ1tl7dlw/iXZXlwyDkPRVhBLSUHCY36pe+oOCzW2iTWp9kK1Jz+6MZ+5
r9pVj/tQl6WW7TJVRUSEXON7DzYJR7oAA1sGasDTO1fgixhZaJnFnupsm+6qXPRFRMNQVPBn07+f
uaGkh2FqVLDcilShRabqpBrTPm/rP61xUxs6k8MExgSUNbouwl5BPuSmI4a7MbP5re55cr4WJD4L
Ysf/R7Vv45bajQYkggiAc9Nu2MU2GsSu/Mib01u/xT/U0pmLbNJRv9VTCfF+iu24+ZEHF2b6pE7X
RvDYYNaNYL1Pv9KF1p5awdLAA65wEv/V6Hb2C5gcLAMmhiRQ5wREgV83gkNSTnRbMRGKo4NRR0lC
0ZHlAYtSMwibBJE6wDp1SZSjPCruUCocC1n7cp/kMCYy1WWaTAWS8BEgvYaBKkt4kG7/H4yYz9xE
AwiTg4AhTlc08MbrXxHzVNA2Fa1MI+hQod9D2mtNjxJsU+ePuSR7gpyetBD47IPGuVw5glUmdCcj
OIyTHJlfrg+7HCCEIgbhzUG2W0waiLOMbT0BPNbP247O2glmi2mqLtNdUxFLcvRXnTn6QvJYQ0qr
elU22EmRY3GZ8wHZG51OL4MWG6AjmqGBI4WRUKFmN7ZJLHlpicdu/00JB3cGZ62ctU5Szf62Pl9c
D+LAWo2tXAwFgeqFBSoQuhHpi1RrXhzqvS2PmlJZkpi2b3QK8AIUVbKjCnnj4PGS2jqqlFfJPFY7
0WxVe0RA9Au0+wA/1bU/Ob+Muty5Zb3/MgXoVqaOKv0XCu9CjZsiV1rNo3eIYqfuBLo+nyJ4qfbw
JhRcOLcvMAHvElWK1wCWHXxkxqRyQTLmXu80j5LXUZTNZXGEWwqzHx7o6iflTqAgn2DduEZ9gAhW
31mE8/1XLEzHtPw/P4KJhareJ6oe4kcA/f1Rr2bP6Hg0YWzW85ee4CKka+qGxo6UiErTGGSaNA9U
4JacdFaijp4op46SpZwX56ooSmatYqEUlUTmSIXIqIk+ShpI2CUrKYAe2ryQ4L5HUN82l9VjOxPE
HFs8NdlEukXzwvFeJKKrYtZoWwIbwN9PDcwZgGWRMKHEOmanTkiU0l7z8j56EoIaBKTjbdvwQCBW
/B+7x5iKR1gVZSBnf44wMbqxShVATIBh1VhWHLQLXE15zZoLJf3TPvC7TmfCmJx0ht/qRo/Y3FYh
ECeUXZZWl1UmOttH9yX3/UsOqgAmFELtn7leozobJVWExWXqLUlVS5suMxI5Ecmt1PxRZbE7J3fI
GjlG8aVFy8qlVnMWrsO+6mKxmTWPXAU+vlppzW8A7MUjEvCfTvpaYzDMCwIuXPX6R/zQl80H1RaA
tskIXNy6c7JMddIBI9sdCA9eSFtxfGzV9M0PYcyNbwrD1KJorHm9tGuUkzK9bn893r/PWCTIabNe
o0YyDoozEfGkiyOnUMQ7L8YO01E1pwHz+V7b3eLyQy0js0wxszUxdeY/XnJnrYK5YhdDqQG0glgh
9SCcBGfoVHMqGKth7+OTsOQ0ZhFrsYjNXK8mz4mEFZoelXKztlIuvfVqVDqTxATYQVerZZIgSZ/B
wPYWAHuCh23J+f4GE1ozpVHkPE5Bi5ATNBlUdwkKzsQ3TwsmPohhoc9SiUsvx+xfm6D2GVw3WMnd
NmTeV6GKnkUDNDwzdZDpVxFPKbbs8xALzMVNzA2rX7anGQtjC5+mYGREmGHP4Aa5Ai3ehYlRVJhy
BSzcKH7HX9FEK63QZQ9etpX8MmHAymbCAdZdwrE0E8lrXUp7kF3RbKYFu0vkZLSJliKfAcS0LdWA
vrHbxz+dXmLlM+Ei6ZO2zhXoni+gXksjK894UHLrWeuZ1TPxAuzFoWiUmgodRZuizfe9I7h0qo3Y
PazH1p+565M8G2WiRoWeLvq7sJ5ZtTBXFt4K6IWCwF5ysZTbOsEVsQFQaY52LHLsdlVdGbiU2G+U
MFXHljXiGFXXMkbASi60m+U9NQ3d+BTgFQJa18RN7rkTCWu+ci6ScXrQ9AyNKuEGo8ygQErSfmXP
wGV1VXeytaflYbhcvvMZStZCzblUJg5MSakXnQqpyShZgvwSDlzToT+cfVYA2gSE3OABx8gF8xmj
sW8lJSwlj2BV5qnaAyIC6BCL6Ite6cRXvINcs5ozce+Z0VnMAR2vHEmTqXpdBqusH8VuxBAwbyxx
NdE5F8NcA8jzi7yX4HSY2BbwzSihI1glfAwBU3qX0J5OfED11TB3LpUxknksx04mcAn1KrxNQ6u8
ae+N5+qYPSy2lFnjt+EenUxABT1uxziuuoydzCXy/ZbGGGE3eeltvtN3lLAntluHGDamab3C5uIC
cSzn3UvPPqUMnvFRnKkX7qNryqys28Qv92Ctx5AWN9ywlVsaRs/PlhrWmbRSFMskFHG2zZPaWyOa
GD8ju/AiRLdH8r0HcH5mCb5xlEVMmlijxZu/4MlnrpHEGHVjbnXVi/SfPcCO5D73okIH2vQNJV6t
MAzF+ag8iczFIQCRmWTUhmnIoQjatT089rWF9nsM/njaGhfBKXLA4JyrpBzp65Hnn7DwzvZ1ftxJ
O5AiI6o3DePrrKhYseZhk66HVMyXYA+e/pfRr0bgIZWCL1qZuaUEv5rmwjAuy67hqLIacmh0I3g+
0kvjs+WYVTjnnSkveGy1sZ2o7XMWlS9Ll/J4s+gP/hJKzwSxJiIXjRkMUGgUDcw3Hc3hUldi20Ct
JNS63bZ5rH6gM2HM6YnG/PcToTZfqkKxFbF63hbxpXb67nNnMqiFnhnBAhT0bpmh0PA0ut0+Pphu
7wk3ooOKz5+jrrLSmJsoBLpjIk+4iWrKAeKD0QUzeOBs3xM3v0o4Gfaq8X2oxg6uZ7IwTmEDCte0
7e0Fpb5GSx1BTgDqoXPeo+vXwpks5jIKB0EhrY5jlG8KsH2RixwEpJi7e2kd4WZ66EB/0T6aHBQc
jtWrNHqffbto6OR4oAWgJn7RzIeeXJTzK8c+6A/fMHh2ML8tFoyGhZDRgV6juYZSp9DX/cLNbow/
nL5mjEOl7nCmjh6UURelOMMu/x4j1CviXb3cbuvDcSmVCRSNOctmnyPgDiAt0KKfQv64LYD3TZgA
sUxjlizY2PBC/ZjlpygtnWUK/W0hXHNjIkMUK4DFDN7vjcCXX9SL9hSfgI/h1Wg0iuj2KY/AMeAY
Of1Ht0yBCRV622TKBHQnL2wusYyXCyB3AVKssuDZU3PILHjfiQkUc6F141xDVi9kjlgZAExQOy6f
JSdCsMP4Qo3d1oQmHAP2rt4L4PkNnQnuAQTdeqov+JjQ9QSP8/U4PsUOIgtKKaRKV0teNuQVrJDk
dlotu0JA5BWzfp8aerA3FeGopum+LrPM0TWMBGz/itXSP6av/r4zNSZ6xBqADxoTXy8o8+/zVJ+M
2picgqRHrNY7pHmslGFf5cFD1g8XiqMt9/kPtGqv2qrENl571U3a2yLpj6oZNBZpnhptDp3t38hx
Jo3Neauul3sF10WcHcLme1ZmdqjzyBZ4RsCEnWEJNE1OdMz1YvG+M0HiJr/WsVvKfwrMwcQ3tmOu
L+GMeSVYW1N+60oJrFO13c2mu31mX0haWTFMBAqxN65oNIwap/ZBPOUHkJbtNWDpH8V9eBqQVpZ7
yQVuWXvEAPW2cN4HY+JSHLR4t78XvReglS6VZdQAmZt4c+dfxmZYHZlQRJJBTMQMOip+4I8+ORrP
2n5Cp4rY5V1xH93/N7WYaDT0/QIrD7CMbPb7pEm8IhoBr1Lut8Vwgh4LchgPxjCPKoLeIgZu0/ZW
j8LOtgiOsbNDDmhT1OlI77+xuox6DBnlryhCWkLM639wLOHLfEOilJE44Qu10inpL+t2l7Z327rw
IhjbYsnLAJi/tLip+KM7XZAL9Vieyu/LLryh8xv0cYwaGR6MSmf1oyfwX6y8L8bEjmYgQxql6PVJ
V/pVHYMkMPHQ+d9j1Og53ws+4HE4bwKe6ev04M+ypFYQgNlQifTJWOyBG6u4C6ZUgJMVYPmuAug1
z6d5OjLxRBLaJYoyBaltUguYIZxxF09/vC/MeDT7UhRqqcxa+i1pCTcCJd8tOQqXwq3mUI7V6bso
u4XNe/BzD5OJI8acDgDWgNTBA+nIqb8Pb7LHGv320F7ehGuTcNyPBoqNFEpnAokiAP9nBK65Z6aK
a+bhcdC0KyMT9kS9CWrhIg+Wk5Ro/+qdAPALTOKA9OL9FM5MRm0CkWC7EAMPwVM0vfbBAbNHzrYz
rieHHzIYTwhqEpsjLZ5W4YO+PMXDi2gm7pzd50Dn3Ba1bpAfohgP6FIiyIEBUeqSP/SjiFk3PX3d
lvGbd/GHEMbqMQ8M7IcR757BI15k5zeCbtE2Qn+Bp0/v8I6PpxNzcZaquQCgn4heInphap7yIucM
WaxH/g+FGFMnSafMqCjg1OoTnaJLdWHXL8h4usznnN16fvshirHyWM3krqRVQzrGsmCWLjwYF7pP
3PlY88Lh+j3zjyx2ZapFJt0utMJErvJLGaxwx1nAhzJf8ovidrhNnegmug95hDU8qcxzH4lyp7cR
mjFdVzugirVkYXDy6W37INejxYduTIbeCZGqFirOUfHDXeGlfuO2+8bnQiZwTENm0mzM/unqQGtA
0UV1IdrTxXySJDu+V14NySoeKKNA8xYC0eBxW7/1Jo/0oSATNKKyx4T1AgVrN32ZXc0eU0cPgbdM
Z/fCxALaMr898WUp7a+r5kMqGz+CqB06miCroC2kxL5kFzyTzhp9WlAHgyeAbbClWeyWBuXmzpfB
4G4X7vSQe7gQ8sJSbjnnQA/467Xw8YuYYJN1FcmDFOcQPphX4sOyz+6aHwI6CspTc5tNwEbnhFCe
ZTHhJpAyouggjXrPn3t/2PVevZe5NO3cD8wEHdOYFqGl9W3jpD5JjnpBmeH1+3yfXidW4kbfeXGU
55hM6OnjppR6U1q8SP2VBaWlmxfd8I3zuajfbXwudmh/kgWtk+kAQuP07uRoyDWBbPJN92Unv+N6
p8iRxsSaPMq6WFFwe9dyaSlpZqsFSE0iAAiAir7rLbMdrbA0rHrpOFbCuZRY/LZC0IyyoD1Yum1b
mvdyzjlJjhmytF/xOJpyruIgafpFdqmPJB0w+bycmRPf2PX7GJ6VmyMu1y4G9lEVukkROmWdWmbC
WxjiHRkTW6ao1rpeR26Cni7ARJVjbA68qMmxcRa0rU/nJjV6OBX4Sf10B5JfxwQ2tp1Zuo9nvl3d
B5e8CQeeTCZgNJmqpaSBXxnjlSnvTOlkxj+33YongokV4ywV1dTSp+kyYkwOLFXZUSG8IgwvJBEm
QkSSEdZjAaNO9tqhuI7s2E0xFrKTgNTT7zO3eiPP24r95pXxT3hnV0OKIlGVYIBI7ZR9my9jV3DF
u8EV/NoTd4Lzp5sZzP3Gjk5gOy5W2xY2WNaXtYE7LD+E4+u2TqsjN/LH1a3QGHn2pkCvDedIjVA8
qF5/QnsvdUsQyCPKU/2KHYBnnfBpetAfujeSYOpn+wdQg9uIwSwOnVJ1eqfQdnhDQqutb+O+80Z9
R7D6XQLZY1sY7zWgULc/01aPk6XT6LDeaPeu6OoeiMMuyovAwo7sFa/axAlXbDMT71HBrDVExbK8
7NKrtBusXPimRw/bSnFClcIkHTqwN0o5AVAgkfLHTFksodF4y2Y8b1OYuKHJlV4ZER2G9gy/A8LI
tDP2rZfui8vSA779veb+N62YKBIEUjyhso3kLkRnRDcPolJx+lS8g2MiyCCkU9sL1L+01jGb6xF4
mdtK/KaG+0/EYFuXVVaZoybTmzez0wf6iFKPy6PxrICjEiiP1/pNiyEMwNEdeYF+fc7kw7HZJZO0
Uctkotlxsh9dFTts02N4kvx8Twfo8KI/9jsejBnPvdhGJrgB5rCltyaWLmz6DqBTZtUx36Mof8XL
Bng2ybY0p14r8X6DMy8/hathP5+CPXbd26cFlG2drRz7R+5Dh5Pgs61NOTKSltCy619dptRtZFAD
9aAGAhDCoTFcnpKcy5Ttc4b6BLyKBgKz5NnUnxP0BbEWyLFSGuM3YrDKRBAssEx18ld2T6krlp2J
YaTkMqTEd9wyJCcqshscElZylIbOPybK6yBiT2hOrEKYHcLbH+VaIxNCkiRFia6F89HyRfTc+7mP
+rGTvyK1+nO8Qua2VploQmaziMDGTQufGiasgIQkuItPfPOme6AEyNz3BMcW2abnlIhYI2s7+vbr
ZCcFyRHGAfV76ZBeK4NVhBZ/Y44TMdmGZzvpmZRnOFExXGyhACp5yaP5+k1L/J+QybYzB1UZwISF
c8Qk4MX40l6qu8wJHPlbCnYRxzxox8g1n3ntfq5YetpnmcESAHZXpj2b7CK6jkUXuZYbfFsutbvi
ZXZKL7+rvpuJJXFySk76ozEJCSgephpFXNXT6smuxKtoLqw5vDCx5GGCinLb0akJbvg527jEWJeU
JPS9K/vGofCGI/Hb/b9ubXx8Qiae6EAFkYAHTV2Brr8VnjZaA4Y5JQzClVdYUOUcIidIakxyUk/T
oKP7q3op3G0Cqko52K2RcjKSL+hvjIdrTDypTEkCYjge8MYJHRs3PoR+8kL5SPkDVrwvRf9+Zo1a
qorLtOBL0Yoh2Zku8SX3f4ghnAov26lUprDMCwMOTcF8CmT83Y5Onwwn/ori6iLV2UuDbVnGkdxN
aJ1TnSaU64BMs4/3SH+41Srem4btWXakkET5fRrzQKfTFHc8VbKbv1XHnliLv4B/M3NjL7hVfmCV
v3PQCdt2NN5Lke1omuDQNk26pkg9gL6koivlOUU5lOqLIRiNk8pyBTJxBPUyIsS0AptcKAc8azD+
V7k01wMKIi7x//g0ZZuXBOgTAWgHkJ2bqZUGALvIT0vyY/sUObeNzoQRsNQOmQ5kOq+u3lq0EoWc
VxjjpZBst1KXatJ1LWwy2ou/2svUjRxlb54Wu96HtrIz97znLidU6UwMaUk4S0kAgUGrW1o4Q6nj
qP8pbxUTqb60J8OGlEIE84vCl7JbLjqztZdZ4WyKcYIUuymW5IoJTB3okuwDnxafJV/2FK47c47M
YOqmIK1J9DFE2M3gxNmceaUkAU4l42jDC+/srljUgurQoO1I8TC7KCcdDMwd0FqweORl9VxZTLYB
HtMmNWscXXZBGxf9SXDBI3UR7cQdrwrBs3GDCQ2D2GXGQrtPNKHKX/pLXFyubgvfjSfVzjFNwdWO
855gV8jyOZLRAH+//yVPeGzfBBvUs3tjJx/5z0BOBmUwUSJfoqQzZggb5seu7wHNmnqqdqcZQNsA
btZ2SOK9qg0m1ZDTOpRRuP2r4TLe5qDPNk+oO0q+4kmn3LAyfzzw2P5+85KhJHQStn5k1gV6rTNa
xXi/TtoHxZ3wQGtccpAx3M1f31gPux/C6Nc9yz1EbcbIElANvLkbvU7qU6sEsxbnhuQJYRxAL+dW
zQasii/9YY6rQ1h0HH/+zVTRhx6s3WMGKylorW/yAr+prPE07VBjBJPvKfKa42CbforBtl15lZ2A
JPRDTbDuwzGX9RD58RtobDs7SwP0BplJzUX73v/C+ONO3aHIfzlLVuhXrnRAsDn+tfIT+fPttvDf
pEEfwhnPGKvOMOcIwqsn9Wp475BiLWVX11bgBJ7fAw6iupUt5VFwXjmH/5t85EM24ycmqYFFSRB0
6vcnQIvqPMa4oLN6qL3ClzhDEbxzZq7VvAmSvqPxFFfRgTagiN8j0/qXb+4PtZi8POgz8JnQfXXa
6MJs2l18H6AISmy44olc65yBH94xmrSn+Ml+ZKNoS+il3skHWlMI0NcWTrofWMhgHd5k+G/uin/0
Y0EAIykh6AUgmCo+8TS7v/87bxX83IsLK3vjNXp5sc1kwk3UguSypM8C7aZB8WnadYfOlb3unTf1
PyvIxJ12WlKllPEBR3twyku6lpZg11BxsLpiY4jm7b+ajMmEoZZ0xTgaufQ+pYDVMLvuvue+boue
ahuNXys77v3LCa4sZ0cN0uago+3YzgPyxgugWh3cwIf6SbIXt74K7/If26HmN2+7D7thQo1CzEUe
IygZLs2xy7+VRu1lMrnXKmz4ytFxCOWToRtO28Ucz+dFOZakpsxMswQUInX94lt2TR9bJd1Hqi+7
q+VIi8/RLsdyvpWJbnXS97zdSt5hM6HHbPsYhOZwmWxsfVHWj6GZcyI5J7qZTNSRtEE3OhEizOoG
ReB8CewpIU5ofCdVa8VAm8+lwtv+pPSLfa0V/f1F0W77HHnKWprITEt9kfZDWVo7r0drjiOn5yY3
29oBBu6zpC7FeFQ1LIsn3WEDWP0Z5pb2Fh+6Y+UutujIO6AWoZTq0qlY/ugo/TxbejLhJ+/0edQn
SFfN0u4akJ0r6q4YwRwaU2oRwMmn9X77aH+TRH6cLROEFAI6zLmDf7Zu9C2/7e5KP/aHQ3kh2Yon
WuIxvuPt5G5bKRC6Ph/yFJpRCkpC9GGWeyEyrVTgYQxx8i2w2XwW0Y8FiNno6lz2pIAfur7MUbhV
S4euB6KVbLfvS02Jqz8sDznW1blQfP9H2nXtuI1s2y8iwBxeGSVKanXudr8Qdttmzplff1fJ57jp
alo15w4Gg8GMgdmq4k61w1rk2q59SsoJiU3TKymxRG7XPs/OfFq+KaDCvkmP+uvyFKH+yGyLEu24
JpJKc5Q0yYAri7fp4C7u7OQIX8WOeFmg+jJBvljfkPI04jBPuUDc+jL4k/xqpKyyAVMxKUcjx8qQ
GyQWY/bXMHU/cx/1PYBzfICNuPkjap3sNsbm+w1EyiqItmUNeMt/qo0qTf9JcUipDAtKTqWbyZlE
yHJfYoMVrQ3QVkS1ycKG2c48PiTTzdkGrLcAFMfH62xSpEPxx9VuSA0DuP0HVoa66U9Xwigv185t
NlYZeY1kutnlcGTA2lCnn33LQuFinot2aXEFWGkyBip71Z6oZAjCvcAUgS1iMFNGxuejm7CZnhSF
ROY3MuGW6280dRfqxzE4YQfAvO42N+tAqxukXBgGfv4zrZcsw6OhAvE2n5bnUhxZVs36VJQjy/mq
adoc22oBQJi7qrP6EnwugKkuhMG6fqZNk16diXJZ2ZjIfE/eLSGPwoGYmHXHGnH+hEh9KQauZNA+
qgAfgUzcBnhbbeFYnJPCBMMCD7DEu/C2u0ld8pD4D3CBU++CmwyIxWx0H9ZZKfcFol9s3KvQFHk4
8txkclFs/7vbpFxJGMiNrkzEoPnZimfDbCdWC217ouPjNumuq9DkYjtf9P1YIsLpPbCeZ4SWF/5L
uMe82264S+3pSZq9BFWF6+djKCbdfo1bTm06gCa4rQwEphjtV1BmVN1sBilj5Z7lQ+gubNW1UQUg
HaI0vxAsyyfdzlDEq13jC/MNuBm5V5dKJURap6HeREYGg1OEDB702vtqpz5EN6hdePm3xr1+j9tx
biWPciV10UR1Il2cscU9SC4ZDWhlc0BRCDuxruAokxk5zGMyLIDuv1YC16d5gn1h9W50JBwzKoH5
4sbgzCLb3rxgtZXTfbl+WKL0n1KU1VkpFxM3UButgNLEg7Hv05c4RcdmvM/Exk7FdylSzWJiJhKs
k1I+B1ADmSD0sMTLM/teOQQ2aQCjt233+8aKXdabd/sZuDom5V2yuk+rgKyAk47pfIrvsH/A75V7
8oggsS9yCvg08ZQ9zbvAYe3WMaIgDbApTPwyhgFST4zrOG2bxnYriq5SSpnZZSgwZjNDhRlflW7c
Tg04pMsKGizkcAXp+9w4QvVVH+/UvHQAzgmqgZQhkvFN6f6twaecJCW4YV14KwxsT+SRfV1Vt8tP
BCZcwz77BmVTmhRCZwDpQzr3P+ub1rvgIpUmGdshM13cnmWTm8+/lURKbXKQLPOzQhQ1uK1GD9zS
ZqI/cupDB6KtOHOuH5DY2idblFTQpeAvQbg8oVblvESSGw7wb8CX01+Rt1jA0Q/y0wQCpOtyNj/V
Sg6VAQ4jnFtSQk4wS04screcXr1eF7EdIVYyKJ89LFWfFSpkdJj1I3WtHBiRWKxTfKSAZ5kR+jYN
bCWNnHh1c4aUFD2oZvCdtNcl8fjFF8ExPDW3afPAONimaa1EUelfJSn1nJCZCKREMxgcTXDrDYY3
BMAhRCHNwWicamKFoxRNId0Nz9liijvmY5Z8omuqQrltnZtGQyeq8isAE9HDQbbLfYHJBfWecWaW
wlD+GqNPC4cuIfzXu+rL1vgU+uAa2IuvqL+YqcvtWQME25Xt1S1ThsflXN6WIT5oZSd77T3cCbvA
Vk7dz8UhIDssO9+e71rJI199pUC8EA1qRx57MSFX6B6HxF12nNW7EajPfxY3kqXuMFiW/M/kVZf0
+0MwvWTUhXGItQEMJ5VpasfgWUgAGcz4fJv500oG9bjM5HBWamLvxTHw8JJFgzf2UgzXNBgCHA+s
aLepLTIvyRijkcBXTN0lZnzRkwhEvPna4hAPWmbxSc9CjtwUomiKyOtg7JZo0paCyxeU4HBvkT6b
guLr0VfGrW36lA8Jn75MU6dLm2GAkqyqg1JqepCf58ys3NxL4ZpN+b24yQUsySNfYV3htj6uhFOf
rGia/6wKNoZZvIN/gDQjpsoG61JuVQSqPYjNpIVrGXcsLq1PHCcXnVwJp+KDYHBFEINtze0kS/aT
W9mRweBt55ZsS77sSl9LkjKRwSHmuYn3/OTXVDQERB2cxzydAy9GoGjSgsSFXLr+bLjY1XSrHcHo
wajSwz+ZPNuM8aqmi7ouyBBNRaoetBJTmMDVxH1jJ7rs1X1lxkZiS8AG7Fss8df83XXdogO9Lmu6
oAkqCKdkHly9VAwZeaMrCh0igyw5luE5nnlHNzRzAJjudUmf3jK0KCpQxIVUzsingLDkR4/Csb4p
AJiB0ZV9cZAacA3KL6HNAvpnCqXixbzI2sz38ADyG2HX5GA0aKM9kfiffV0cMqPL9OC0k/t1UAXU
FQo+4yeuOa2oklasIHN4nTFVGvvqLZmoy25kMHkWFqtg96mnRcujUo4l59toJk6VzEYSQqcOWkq4
jf/nFiEtidIWRchKACRBEinCgAXEBOaJGwOdDaSvZuUp++sqQ9sDLY7SmEDUalWtG8nldbDSVIlV
Z4E5peeyV3b6CIxX7X+d9qAlUuoSj+J/CjOLEdtq9qSjmHb9TLRboSVQ6YTQZmSeqpYAItubbfQ9
DL6JLDD5Tz6bFkLFvXTEej06nXgBvS0u9zp6GWhdpckBA4UtPfFIWopj44osxu/Ls2DtMym5l7fv
KncZDSmOWhlyGxt9Kjd1gj0WeXaxH3vghrq/FHb3DbTn18YGa2aRHOuaeCpUKXXEhZ22iO5QKvu5
0L5wWKNv6p9xqCBEAcR1ab/VNSsNZ3xRkYpRbQo2xItfS5+Lx+VoHEh8anbc11wEQI66i+2+M8X7
f6VGIhUqMo4bBGngRDfDwJDR3yyKbrYDczx4Ozz8dmWXku3qg2pLNY8SmdadVaAx5jdLZ7VPHKBH
vdIwCWYCP5hLSmoWP1iNwE+JN61MlLPRu7AwxhKyfzmbwq4iM7I77Bzr7vBjBETC9Sul8zhaHuVt
DE4pgSENebV4avOviTwyTP9T1YCWQHmXkuc0Am9MTiT6+b1kT4fONE66afi/khjm44XhQUXK2/Ty
svR8DYmto70ic9ReQNSG0WEMmX0ZMF1e2mSOc97XhQnmzH+rpJQbUrH2gz0OWXSnorWy5iCrsVnJ
DPtjGD2dHIPkpeFKAUeUsSvSeqnXYy+g87T9de1gWALNWtxOAlfPvbG4hjC5eQYGLq8Pay9H4/a6
IIYa0hgIcb1oTVwYoqsuj7IQmZD77xT9U5oJYiY+WhCC+ilH5n7fB+71I/wl6/rtNmj8g0Bokzkn
xSrRM87DMd2Np+wMDkZL8fojcs1DcseqQ7C+D+UtBLFM+VLFoSSOs9D5sPrkPMiPATLn64f7S5DT
ZZ2XwUQo0zOuQq1XWhEhvVNMHkRopuhUbu11B/y9Sy2AsluaFZw5b/KaExC99hOr7fephPzLj3z8
AvHPEkGgZkEyFPgFvR+cemdxi+8pVsSFnSzBMzfOCAy69haVIC+1jT33eP0C/uKYP8RTsUdtk3KS
DCTypGZOsKr6p/CkAgE/w4iqwXyJbX/ZD3FUeivVpSL2miS6syGA6qPgOHuRtNoTS122wwLEENfP
d4mdn9OID4GUKtWtOgixMomuNmZOD+Y7LNPu+MrTjLumPw3jTWdMZtJ8maLSAnGP2YitPWuYOhpy
Szdkb5hbcxHzM8/HZoGgpSXRoyjEZpSzCgPkpulfqoLxS8fzTdBAmPWnIpRGLAG/ntcuWMnKcdmp
VomSQOWQGfZKNplPG5JBXRFIA0soehR1oixpMOzAq1wQVvqGR9K6f/AAZxyORpXQpVkWdE7RMJnL
W80jqXaQ1QMir/HYhQ66yEKManWXNL7EUPaxpAy4yxysMTl6T2rmLxOGOkYVpGqMedktnV4Lo0xI
VPAW54Gd5xptYUVp46j8e8q99E3qXVfmTxUU+liU9fQKfFWfquQWVY+3OFM7BHirvfB7460+So78
rbCMo/FQfrsueCuMrU9IGVHQYcJQGyC3au+4PDE14IJcl7AV+NcSyB2vctOC4/mqriBhvgwcEzhq
wfkHo9QsxaCyNi2Y0nwcoIfJ0QAFh+qrFmj2XO2eQI4kN+OxdEn3l/X4vSQun23NUAQVVNAqT48b
ymOVaksNHeH98Ln82tiiL/4ECYhq1tj/CuzqEeCfNnYTLRWVuZvgPB87R3Z70Vz84Vn6R+ue23fx
8ZuoyCMVS5KKU6S5A/cm8ijCCdx9rmheFmT+pLCY81jSKCvhxKXWapD1uDGW6ur8kHXWMn0b2jeD
BU0iEnW8dtmUmbRJt3ASGN5coKp+lZ3Zb/aDPTutFb5p98Nu0rBghSGvfbsz7AgQ3bVL8DAQE+zr
Sn1ZuLz2Qyi7ScR4Tntt1tx0eCoxf9LvxtCvomOn7dXJKkJPLRxOcLTZ5QDOpwNV0QxmJ5isuTiq
2pOaQiX0n/P0bcHY1pQOZg/FTb1UMvsIEFRouf7s0Nd/6bUdlo4AtzfyqKPsF23XzIc5P4ScM+K/
905juBLKLNxbPuyF7lBOD9J4HOXa1IXaVJP3SnBqQ7Y4EaTaxTlIj0P6Q0kPUuliSN7i1NsyPc6N
l4qm8oMbXoJ0V9Rvdf8kL98MneFOt53Nh1pSrqCZyyCbhElzGwNdk1TJvuR1s7v+ZTZfb+j4/rZH
yg+IYS1Keg4hZD1NeRBel8GUbAK/qx9rUOFOWL5nvTpYakm931Rp4eNAhDaUueCU0fdGmn0MknmM
o209E9dHo/IIvo6wLAJodWz5qdh55kxhh6mE2q89w6pmK9wrvgQA7ziwyxfWrNC2G/99rZfq5sqN
x/DgQKnFEYcE4+HhqyzepBOqCm3pBfXDGB1mhUWewVCXy9LjSqQcqOI8cjjuNBT+BM52vWeNJW0n
Lx+nohyl2HFFYkyihoc3qQErB3AKDaC2JTMe6q6qTdZ0OkNTLkn76kwiV2RNFkPgGN0pgnjANoc5
FwtLUxgu+WIkKzHR0rZBkULMQggMNIBvoZ/uifsksgZ/wTxx42Veiao6ayGGoaKXJ+dKsBQ0Yxun
iIYjHq0VhyCoinbR1rteOsfjSxuz3uEse78UWdcSjSwbhwASych08FMDkpTiaFi5jnbYvzmBpNm6
boabD4+VGV5yuZXEPDaaVJNgCsEbuDkDrwbznCfOVnTEvy6Y3wNVgBULdv8aPhpevG8UlDoAfeMy
QW5ZFkL7HUVfSpHkHoop+jUafhlqmsmLcQdcDIw5hy6ricESSHkgLZCNJEyIFxBvBXkwk+DH9ctl
CKBL00Axr9s2gwC9nE25eus7lskzLPBSN1h9PV2P5CEMIWH20xsud9PD+KM8NbvGmRw5MuvWVl8q
9toW8SRXEga6/GyoVduPDSwy2ROslAD5IOHxwpLYjv0o23y3qKKhAMjMkNHI/zPnDlRJGAcSKIaw
2GMifj9PbW4VU/xFnLjX61/s0wTr5enyIYweHZMFLpVk4tIyoFTHqDeL31ogVUecchTlr0bvGwZn
Z3ps6sFbGlc/O/GxShuTbzB/pWGYHMAFZSGwjJTsE32679WvopoMPF8UUCadePbktkcFZMB4jS3s
Yk/6FpLJIsWrH0XUU31AQfvj4f/lCFfyqcjSL4a2yAJuZdAaCzPZXl5yQOK5zar7gX/L9IGxt7Zp
OCt5VBKeFHWU88YIw4kDZ9S+tsv/OgRGf2fyC1aGo4XAzZ1CnEjhUy+Uo8Lsw+DhujJtZhmrUxDj
XckYk0rkOyLDEI/R/IPDXLKcHoRUtSpjxgzil1AXGZrCsBUaFSRtBFnkMlxcOpTfY7k/BxH8elCp
ZpizQAg3e8BgjfmvYdL4IKE8xXFLnkq8T/qyKAXu58uzlDW/uhmHV4KoyGB0SRgEBgQp9R3Y+7oE
Kt+odq/o+yHVbXF8v/7hNnuZ65NRLgewHXla8nCrZElEOGYuXmMv3S5wtTvYmRmjwpl4IwuAk6Ev
NGRI02gDV8045i9co19oQ+yOushQErqYHIf9ONQhigvRvv+p+8C0O/QYJh09AKFEtnR/qzi9zdsD
Fn1AgEvQYr3irjrtuO+Ma2aYOQ0qUqoaD+INGAhBROQdNPYfsH/PWYPFedJTdlK+sNIdhibplGPh
ksxoG+Lem+4kJyi0DYoVl2gmCn6VDY6sB6wIzZJIORqujhcuF1C9zH9q76LTPMR+YBdg/VAf0RGT
vAr9WvmbmljJZBqP1y+Y9aEpBxRmoHbQUnzoDpgwoYHxKQ/umtMLRobO+o7kd6wcnVSO4ZSK8DqN
rGKkW7ALXWI4ts3+w8okaWyRuVP6hqxQulw3hs+hIqHhISozihJpaIVZGllcswA+oq6B46KloY75
VC1RrckoRdvowGZhdKpqhVXK7dMElfEkntJncNOj3tFVkR0KpeSAhkw9X/8Gm52L9Q+nnBdYdPWg
ruFLRn951YG/ENj87XRnnJBGu+NuYXVqNhtha4GU88I2fb2E4QC37HEPuqe4Te3kT3CXdnqr7ua9
+k27ZWF5bOahHx6ahmJIkzla+gUa0C59bcUqylZ1O1i5XjGwMxiqRmMwNGGCJzt5RgMasLESwXDG
TmJySTM8MQ27gP3uogobSBE9bO0flN2CbuKyC26LHY9xlvJc/MAcLgBmCk/aX9cXlmjKQ2Vc0osL
SRoipNYtdn161/DZm6WseyR/vjJZPk0DKUxRWMIgYmDragjSuXlhnIWl+zTWAi8sQo5RR9IrGh1u
AG8JadqNdnLoToPHRgZkODyDckSFDEBwdOzwHIojr58TW+DzQyeMdh4m7vXvtFmUWGk8+fPVBfYC
5tJ6pdNcbC29Dm10rrTgNOgLUOzS9i2TM8ZdbsYRdBxVHuzRhnyp4a7kTY2eTAkXgDYqUP1YS17y
xfAKQXakTDo2Y/MW8/rz9SN+2mK4JMmGpGtoeUiGSicKIxdpccqR+odfPKa70CfQt8E7emH/oPe2
2eNWV9KoR0Y0VH1Qkvd/8KR6CwBb26fSrOzWqY7xTjgAOsM0FBMThw4oyDGCywaw2XzWrn4BZXtt
UVdyPSJWN6/FkeB4dzvjiZCrKRa76r6dZK6kUSbYTg2nKwakkWHfHNwGTu4VL9yTgiHjwgFHzK32
EPmsYj9TLJUUBKNYcVOEFlbr6J7wAM7z7wSKOj/JX5RT8qy/Bgf+hZXBM1WJskxtkZJIJlJLcCIj
p7brk3bfmZ2DMesn1lzGZjRa3Sxlm0KoCaWuNOgDIrOVElPX/Iy1ObjpQFcyqLCuo9UR6hn8NNiL
/Bnzf3M7fL9uf6xjkFCxMvlQMYo4yVvSsN2VWmNm4F1JWbOhm/Hm4xx05J4H8N2FEqyOPDrIKFOD
ft4/sC3GfdGBe2zlZlg4knm/Yvk9+R5ZKRLhdAC0X7nHNH/4HmFrybx+g0SrPtVNVoejXMqYFq3R
x7hBTeycrG7MqfvKcxmIZb5cF7SddK0kUa4Dz1ANhT7oNx9ZumJe4N2fpNxcNKv6yaOOBNALY6/O
dsCYx2AoCY2gtHQTn2QoO7mxPh7rXDsHxuKUvLxjHJD1/Si3USAUaiDWhL4/5DeCPZ4IydFyT3hW
x0d4x1vWU42lmJTHUHpOyngBiinmyO2LHv1e3VyE1pZET4udMPraao//8pCU45jabqgWHQ+m7Bje
pzt3ORiWeC73XxAArPHA8sWsO6V8CB/HiiRn2Oici/jc8K0jKiFDPTbTlJVeUj6kMppwjjI8BoZR
P8JNqWh3VaoNOKp3TutvtTp5un6H18+k0dBI8yhjuzODIciGk5XvZcyaaL2u8KgQ/OkVe6NOO6GA
XihdZfbiw9R8TzAdfP0U168NYzF/ChmmqYunDkKE4UHDDGs+nerhochBQqXP++uytrPk398I2/x/
CpO7wGiGEMIIfchEtinghrNDi8Qjg56bHKNzzQjGGL38U2ApipWAtJHkdapf+2TVD+y4J0IDV5xY
teNPcK5/ZpEaDX1UxaMcxeR4xQXOtbZKsDQT1ovKY6HWbFcJVldJOY140eIqJF4qOaY3wz77Ljpg
2cAyzF5/bJybyiwc4AkDt8qM2Thv5Dv9PdrAG/55rVoVzSK3IMR1aN5h6dcLAYI+WCqSVUzku6yX
IvNiKfeRSzkXSQvSHN4f9u1d5A5muu/30xMbCOwytH3tbJQfmZumqrBmgfJLhNF/M1XRfyBd2FRw
sQH4OHoBENJDR7kx3nRUtBJfvR8Pwn5wsBPkzNiyYnISMBwN3cNX+2lKGuJotAfVT4GmReaS3i88
CEDuBSoSa7qMZad0C38wSqksyHgZAKDegTNCFp4t+bEvTd7uvPDMspzr2Qu2/v/Up6pt1DEeIqSW
+WgFmH7K9O4+BoxupxQMf7fd9/ownMvZV7mmEYstP5PHVwwiHpRigW8Z+GSvCwQkra34yW45YeLS
TV3mgtdmc2slmvJGQyUvU60s8LVVbo3icDPw99zImXXgGo0fZvctfydzLFa+7Vb7SiyV0KhYZgG8
Pye4y7mzFeWed9DIBKj12Ow77oKnx9msMhlTKOWfFux7ZHmMAgV/l36dbMkuHqKHzkyP0WJKDp7V
LmsdgxEu6f5+IyUJr+nwiFkBCuH+pPXvHAuC8S9Pd00SRNRdMaNOeYeq6TpVz3Cs8S5/1v3+nthG
7MmC2Ry03Bw0s3HyR8mJMCuJBjHQ8M0ksRlhdFuPfv8IGrGsKketinO4wyroS0cS5mkvhVpi8pFa
oxjcj5ZRK8KBG8LKjNS4tRRBYm2D/eUd8PEjqOwkFwZZqbDFi+LrbGHmDVTp+r4GgqFqtkdCh5Ey
0R/+olQfMmk/UYB4piZDI62jvBN0dnjC28EfHEKWXvgck5Zu2/V+CKQSFjHMQknM4QiX5bYMgYXA
f2N8y22t/ZBA+YRxHuDzpsuRYKB73kmd9Md8K3m6KTiFnxam7giMPGx7FMb4EEp5hIZLk2om3072
5tpq78dTck46U3GA5VInWD3TTWxhA8k8utNs9TT1lrFrkZ4x3cR29vnxQ2gvMfSz1hXQ5HzITqXU
e5iBgNMHdnqu+Hlbfbl+28Q6P8f2D3FU3sIFamTEXUvODZ4TMDBL2DcXmci7n7DWfiWCH3KofCXk
q3DoMYXuxj8VUHM/C+/BXeAru9ILT/pR3Yde/6rdFQfhLrqfjySER15ww2pbb0fVj19B+Sot+a+v
SvmTODwC1NkSldoSxx/Xb/UvWfZvQTQYWlBJjZhPUCflvLgiiMPQ9iGMzxdaAdZrmSmNcjyjEknx
TJ6u5c/RwRX7uoS5kMbpMgQWfteyBDIslMZAS1Ijj0PQT7ha+yoHz9x87oTXf3mDlJ8p2yarZvIK
m9GGX/ahL9s1YGCTf1R//kt69/G9KJ/T8P+NlIMruS2AZ8lOrfpIlqu6uzy1AodxPIaZ02gP+tAO
IjfBjY6WkmG+dzhGKMRipsFf7htnRgN+Qh7CHgD4S7L3cVLKv8zAZIhSDbqCkHgWLRCHYCtU2UWA
IQPMLhL2DA6AQKgzwyMjRtNkVMWCTUMjIYkClvk7BEYy5PCPNigYZk7zUUWyUc3JiDNO7/1P6aHa
V25pcZYA+HsuBQ5Dejue2ROjLKugnEumF9o0BXgm5dFktm1v5kEGEr/cuq46jABMT6lxpEXY8tCc
pgBxkwqU9EJ5vi6CcRIa0AyeOswTjOS5Agpt/EHl/LDc/TsRdN4S6WqQSUhNtVgBSyoftJZcC5kn
lRKrW8fKy+j2mYERurHrIIusQffP84nM0Fc78YyHrAUCu8JkDy6yvhLlUMqgTevZCFRXqqQUE9lD
owJAbZIbFu7mX8oevw2aZpxa+LmUArIuNL0apmx1LlYpHgvsCRhWbTdfI/yTUKqic+0mb6wHHCN9
oGfO5rAQionUXAhJsnSIvYtFH1hitsfNPtIzetws1oUUsHE4pCb87Lp9A5D3JHpr2kOXDfbSOJX6
pVpChqWxzIDKWRq55iNZhEGLgq9nN2XgT/PddTNgfj3KaRitLMhRjYMNr6RupB1IfwzVo6f+lFvY
tDqP9vQsnCo/Pes3LCP8S2Xnt+7QU2dSkqalTmY7jR3v17vR0sEJN+16zgx9jNnuAO8LwHnjpnV5
N9vFmEDvXPGg3ktmdmRX/S/v0SvJKN1zThpF6DIJP0d8C59nK/lOqMSNe/lR3S8+YZtMdsMTZzM5
4hjxgp5FE2WQxElkZ7F5nRWzOTaXR0d+UitTS00hQhYA0KtD8g8WXImfu3ZkKs0Z5EEDXh9Et1g6
JUyDYKC6l20DIThK2fu0rJNSbgkVylHNRmRVvB9fOn4KtrgJKtLg8+7ikOJocZo487qWMwyJpr3i
5AkNWWCcu3yru+Uy2ooeuPksMsQwnBFNeJXKQtm3PGwpAy5R6pP0AqsTTI4ylhjqySTGY9Fj+f/X
kynDEz/dE/AjJh7J1rdCD0WTsWstqDJdvVkWXtcR3zGmc9I98gqObINgScbgz+1d8pjQvxU/4m//
+7daS6WcnhKLyRCSyQSVk+/gcdGnL2JHrTP3upxNl74WRHs+qdOUmmQAxvwwl6EtDzoI2u+NtD8a
2XsOBqxIe1AKwb8ud0sXV2IvDnlV7NSGMcr6BLOEfADejLC2uWkxo4C1LLwV/9diqCfZIgdhIGCT
zF2qx0566gfG++gCy0E7jrUA4lhW51AJj6HBo4TZ8rHbVxPQ+Bpf7GS7ULAntVSYjRttQfuuNBiR
bGWbV2+arjphi9kVdcOexfTMFcM+HkQrqERfj196vvBj7Hz2GoCtheZY5LEJ+jgTA0dWUiVmyrde
XBbeEmIhGYgE17/L1oNofR7KEYpDCCjWNhTdphzNnqyPJrk54VzKcifFLMjezf3btTjKEapcVWHO
D8bVuQnA4ean2J927Y8URFz5PamiIeTckOeffih+SObgcr6S2sCLfbx+bJaeEHVdfcZRmbSCI/W7
abzlh0MuMpk8WRdL3MxKwjD0zZJyGM9UHhaXf65cs7a4++BRfsieBctXrPKhfZG+Xz/Wlo9cXy/l
I8Ez3McYLcEuQhB6gqzdi9UYmmUKVKd6sbqpsdo6ewKSHCOf2r5O4DQAJwUBhY40Ywyu8S5AOO26
VxR4eNbn2vbJH/9/6jIbueWDtMIbNl7OqnIjdOBUbs5BzQplm3VdNGd/H4S6wGrMhUXNYQ5JbALP
HsPjkVl6Y2eLDzp2rYSnSUbxMWWCJhIz++xWPuRS7j8tEjmF50IqZOueZOe+PpodKvgLwk1xRxrS
jDiw/cU0Fdv7GHgTFMru1QLL57rMYeY1D79PRjabAzc/XNfGzfIOerK/hZAfsbIBURzUcahgZb8g
mQGnYA877dKdlQB/XjMGlTcLcmt5lFUPup7GSQt53K68UQ7TLrZmjPICBwPDk8zG0nZI+zgdpZSl
FDc18isN4OAyGFrRd7BVDgXAymmeUUNyKgtLM6z5lc2K+fqMlIYaAR+NPbA+kbkOtvyMPXhs4b+2
XwW7OZN2rH5U7qa7eD85QWn2t8Wd+C1jDxhsO5qPs1P6qmdhM/Ii+NW0RCo9HUD392psZCHe2lxm
3JacWmv+NNbig7wIup+M4CDT84RDCnpaQK71PTVGfTC5LMn7vcyVRW7GTdm4KIF01tC1iy8ZUjju
risk64tRuY+QVGEX5NCPAu+o5mXQCjMuWMVulhbSRehJUfR0TvCcKtLmNuOUx57LG0vI6udEFO1O
0CcT8MjnZWpTc8Ek+FI1D0KxMCZOtl3m7y9Ec3NMatCII2Bh3F4N/QWIHqbGJ9YiTA+GGO+v3+tf
3OaHMCorquVw5HvSYx3cVrci0R6OPdLl4sCHjvw+29KzyJxvZR2Q8mAo9WeLXqGHTbCZejBXZ3Vn
JtpgRlzhXD/fpihBlg1R5lVDp/GlK6HPahltWLfgh3stELxq4HYDP4kWlmdL+7qw7cv8kEaPh9ZG
3okNCeIEaZ2sgy+7/KkzUdTE65Q/sDdJNmOBKEiAIgbwt3pJ2lZuum+bUZ56mEWupE96P524JPn/
pP8rEZSvDMNEE2oSCcKwAUDWscKmuy4wMPk3e+KaCMQ2XsKKg2FQKiEs2VzNxL7jGc5RtJL9DNC2
5aKLsRUBU118nPzFy57no/5t3LHamdsBb/UDqIA3BiI3NFOoYxaqAvErWHUd3a7RQSFYArHLDAZb
tX1N1EVJlYB8LtFGLhZN3NdhrCOdzvY14QbAjIyHVSCQm9gyoNp+sWzFtnyYHzibJX/Tn4IpTRNF
TRU0GhJdGZNaCnKYvdb1O63SHUQma2GhvmzfqqQIPACSeJ6nGTUDXVsyYKOR1XfFJb1LaZdbmGEG
1NpO3Mk5E2Rj0yAkZLIyYCV1YOH/mbdgBDzNFfI6KAw+M5W2elEjVnFm832wkkFZhCJNMMYY20AV
plMsLRIdTZFOcpmhiSEBoNuQXxh+hbx9P+WYK4lU5pCmUd7wZGIkzdS3bBrsca4EcyoBf9RFg1mL
4+PU9z0QDDBpnMf7pJhZP4F1aCptaNV0lCUeh+5swR323bl9ygST1MrJm0+Krfwcn7sndrLGEkxF
fphlqIUhvqjY6gclu5sX1Sk1ztb7h0Jgjctuv3JlwdB5wdBUnUbeNHRZ0sUh0dHdV/3hVoILEh4F
NKSTLzk2Togryh8RJIEhUN1U97ldYwEXu1nM3t+mga5+COWPpDjRwJmKUAIi03gB3VqItWP9Sy+Z
CoDvHjgvfU9tVQOuAKOssGlBK8GUBSUN9kHkEugJ0gzi3eG7OLEm9TYz0JUEyn4mIAl0+YI7BsUE
Njzl/ejOx4YJz/aXb6nI4IPUBJA/UBWlvsx1AdagX6KxbAEpDJhsaGmeSiT3N8kL5xA/i5UaL7aj
03hAQWcXvfU71oNtMweRP34HlWLp6NK12ZTqblVWZl06wB0CJexXqXq67ia271XXFVFASqPQ0B+x
UDZ4LpJ7XbDyHz3JKd6hRWxK/GufPozdbopZOE2bzXEQaxA+BMEQUOX80992eoT2Q5wReylv9K8g
3CQA0KPbfC3teTfboZX5ZMB2tJhLUpsRdCWa8kjV2KuCykU6iZ830k7fS167x7Ipkyx10xRXgigP
FOW9wY1zhnqQdj/nGRhEvnDL6/Vvt6kjCiBZeV5VdZXuuHJRKRqiVEFXl9qRKzR42298C24J5et1
QZvmjUTRUIEhTOolf34wIQIGVYIelstXsxknb4LkXhew2aDDe+K3BErdu3iWlv/j7DqWG9e17Rex
igkMU0ZJlrPboSesjsxgJgh+/Vv0uXVbgnjF12fgSXfZmwA2NnZcC/hT2C6H+bYDZKIEaUkP0IDI
yIAwUkYDB1jZKy9WfQN0XKpboUta2pznX8+Xn3yI4FPamNqt6gz3YcHdWTIYKca1kl0bbk3QrR7e
iSDBVrcJ8K1tG5dgVBQ3VfdJ86p394b94/rOrt7vEzGCZa6JFMW8wXpmxfDNTMFwyqOc3iRt5U50
cEb60M6P10WuR8QnMpelnwQYY6eUVTtAJnM5HiEdc2gW7DXzMGB32MLSW+07OFUdwZpEylQaExiz
0A/aHrMaVCAVirr8vgGjDricMDi1L+83DcmikBfe1ckaBUNC5ApeVInjy6Gw8U33ZTFhC0KTeqzD
rdLpha4s6ISmjuKUBf/UsgVhMykqVed1Hsp0vlUBHaYMqCXqX+dxKzN5mW9aRKEYDTYYC6ZQ9GUk
ivLFnKV5+A/v17xf+LjMG+Wmat06UG5sPz/mpVu+M5hp/FPutY1TYoZ4d12JLkzO53eAokYxNc26
gKSasmHMhnRZMm/uOaveE52E10Ws7erim4EPT1bUC/M5qW2UJUaXh0p1zysVffgYelYeYmUI/loQ
hqgUixgmnjus6Pw+0FkDgKVmo+sz5d/kcvAZUzHmpFlwIcZqf13YysZBmIUw0cRAuSZmeskw1VWV
J0U4gAvZHFEGAOzJ34vQFt/IWn4uetGLOUV9qy6KkKSFh+HPx6YZNmzI2ipORIid5v3Udcu0RBGm
RkYDDcy6bpc1+kbS7OKRBry2RsBYi5tFLmu/Ci+RPmZYSJaVlZNoAKAe62dGiXt9wy7niCAInZqG
bBuqsXha5xowDGXd1XwuwsjU2a091jxIoxzdDnEfO6BzyL1SpWi8Hgfbjy2JuoY02M9znVR/fXSY
x5BtDfEzTu+icpPOlA9SIaVhTX6a+tes3fAUFlU+M4vgzkTYDiUHz5Vuix1EUjwZLc/MLLS5+s2M
1RfMwIXVzGePtTYapSK+gf5zeYkhEOkfDVYCQFifyYSTt6ZtKOB9tSgDPHt1qHvtSaUyEGtkvzXI
0/VT3BIlvNiTSfiktEDdzQrJ9DQ7a51+QIeUxnd9yf66LWrZyZOFCSpjxyUy6zp2Mic1+B91r61C
O/9+fUmX1+xcyLLkk92redNMJLaysOxTjxdADmi4f13EikZYKiiziKzqCoFROhehgpZWbiU1Dytp
RMuT7ZOxc2iTOyRBx08xbYi7dD6IfSZPOKW2sEpSGXPz+YBJ8CSrLzayR+QAgGVvi7hyOQRB3S2w
t5oGwPp1/AiOsSn1ZZeRFNOkbQZ69u85wdA9+Xp9B1cO6UyIer6DUlVoc5wmVdjI3ZcuGzzTyjdE
bK1DOKRBZqTTSFaF02h7koZJ7O6xUDbqdauacLJZwsn0RqmlEY+rMGt3VLGdmFgujJWbpe9jxb3r
m7a6IlM18Ac0RJrim6uCNcksI1qFiVyj+E4Sn6dj6hia/nFd0GW6clE4mHZTRxi2vPLnx5PLmjxj
KKkIZYIEdBXpTkJmoC3oYFAr0dxRd9ouM+yXspX2fcx/oiHihXfZHqBVG7ZwdYNPvkS4zepIq0w3
+iKM2yRy0Cd9n2jR/aiAuGKgVqAaRb31sK3q5onI5ZNODEg12mSwNLygtK3AID7l+g2Bc+Lmslq5
EZsqpxjUye15X7gJz37nUlmC8Ht6iuysc9uo7sH1ofz15IRwJIK/HGmgVy+koQjzHMFVwYvXkeff
WqNo/euHv/yhi/t/snwhyo8beYw1hRZhWdRBlIGtNtM9ZgIZukOn9UgAKLKVSF5VbAt6rdjQOvjp
5zvO2hhTuZQ0oU6Hezoy15wMsJfIGye7IUasSiUVsCdJO1dhSWsM89nslnT5N7sq/o3l+bMcEbSE
69lsotjWhLLdhLTZ8QIIKcmGn7d6MU6ECBZ0VlpNZ8VyMTriTxWyTONNH9+rLZLvyVZgv3olEKMp
pi2DKJIIVyJPMkhAiitM4jFxdZ4WN8DJi/7eGYF3gDIMqkAaUBwFq9PYGpGRy4d9s0CHN7Qcr4Mi
OVZh3qAWv2FYVjyfM2GCYalVQnoNBdgQfnmyz1B5vUnkmAb4pQjoWFmzca225Alb2E1NohKTVaE6
NomLDrnHPK8Ld0LLSh7RDfjANeU43UnBWHRUjWdlxhs+RXnYE80ntMiCSa/dso7ckSTxRmi73FDR
aGiagrgJ7hCG8YTHdsyiDIxxI+paETq86fA8qbCAjGAOvO/VY2RIYZnXX42E7q9bq7U7fSpYeID1
uG1VqdaakMjPBeJ5u7ixG8u5LmT17BC8GwSlHYKX99w+ybOelXUsoUuEkzkwBvNOHibVGcoONO0k
/XVd2tqSkKtfSKARb6jiXtJqyAs+RlU4ZPHgFTnt3SyeJ59O/VZ1ZU1PTkUJu1fpoxTXuoyF2d1B
thWHZ/VOG5ObtEmCuO1+/4uVaUtYaprGJR8ZTp+XFZcQZFvfOSiSgXrE8bBeF7KyJlu2Zc1G7Wop
fwprMpoG/nLbAwuF6iD5KvTp3s7QOyJHDciClbTxOjurH64LXTGQZ0KXMz3xGSTeTSWbIZTouVvZ
uZPyDa1YuWFnEgR7JdWMRJEJEFZaacQHBn3xnteDI6XoLaWGFvYZoYB8aBiyS7a90ZawtjyNANQR
YYFuYlzmfHk5l9AQlGp5OMnxj3icXga73NCNVRF4XlSk/k3MlQj20WrUtCwTuOssksJII7fAtnm/
fkgr1xiFmT8iBKtoKXzWag7HLh5m+c4oKEDeSkbRZhDR4q0Zx604ceUmIzVBcI8JMjLYvPNtU3uw
ZLEZDjvBoJGqVoGSTk6SbmG3rmk8olEFRFzE0i5KGYyxOpd7uQBM7+iXVn8zq285agmwuI62RR6w
tomnwgS/o6okHqujWoWgDXGj6XHMc6+zvhraxvu8pg+ncoQXJVOLsjYVtmTLqIoYRxru2qEoNx7K
lSyWbRMUcuFy6MjxiFQIhobrNE6sDEueKkE0yJlP7XK4G4a0CQatBvwxJhr9akhir5kV7tRNQoMp
Lf6FKcaH4PiQypKX+PtcV6KI1IVSlGVoaelPpjTgKUqPRcM/dB1tpqa54T4qa/bEgEriwYZEQywK
s1qtkZ6HvCmIQmBidaF5Nx70vV2ia3cGaIHqRG+px773kkPDf7NaZA5VDbGlbtpiibaNDQ4wLkiX
Iu5MEkUX4eCow2Nf3ETdVkv0miqdCBPnXg21siPa0zJsS/WO99lDVXXBddOyFjEjQagaBlKF8MrF
+m8ylkbbjyayobfJg/SO8YhD8QYQ3lA+pu9psDXis2ZZDF1WCDFQbL7wSKJunqzS6OoQnWTvJjf2
TGufOnMLGWv1epzKEW47twsaAeG1DIFSdZs01pc4wejQqJcBLcsnljR3tBtu7Fbp3VJTQRqk9BvZ
1zV7c/oFgh2wFaVWMhtfUPDWlzFMYoPvHG+5mw7Shi+5lmezlw5CW1kayg0RkKalUtlb9qKVyai4
am+kXpd0QRbNN7Oe+kv//l7G68cqMG728bfSSlJn1NvH68q0vuT/foZYKLC6AeYGsEZhPVM/MfUd
k3S3bUhgthvmb/Vm/FkwER3bXppGOExl2NA+5DWSspvjTBeauvAB6qjk2yY8B1MsE6DwxqraRFBn
2GWgzP1+lqSXSv1b/0uQsmzpif/FuiqStEbBS4vY5IhIsnu1zLHfcC0vFWRpS9A1zBvYMFooRp2L
idosS7XIKkNjlA107GokmJthBJ+EqjmRigK/yUrUhou+CdC5hO7wSv3IDEN3UvCf+tfV5OLwPj/G
sGwwvaG18PPunqw57rMxIQbMWkN5gbR9ljlGOWy8EytCwEitGrplWnDaxdopGgfjPpkQIcxq97Wt
UdqZtHL2/nolimwi5bjQml6iVFuZOg5FHKOtLG3R6WG5/SYTwOLbnQWoeOFORSzrPNmsOdNYkkQI
PbToW5qnAWej08uaA9R7Nybc6bOtccGLB3aRiGyBoaOz1bTEBpN5VMvZrPQqbBX2PVGAZhVb2nM5
y5XXGpPt9Gj9dupUBu+hVH+/vqGrqz2RLZjtLOsqudThTJcoxnolK1PPUIrjQJq7bmaviJgbl7fS
7rrUCz9UWLFgqlVt7hQ255BqRaBKwGwOf2hHPgXNEPWPwxSZD4ZUbVXVtU9w0IuzRWJKg9dk6UQs
0KHVq9QLirONWWQYaHalb1aq8peU1OpH0pHBq4Hr4XEpy125anDaGYmsezuRMCRVVmaY6q3lmIkJ
3qucVUBtiX4Ccw1Aa9FS0x454n7z60gT+qEWc5k4ll0MPgqbt3ITS+hBlT7IUL42Mj/QXHkwIsnT
jfZoKvw4R+AuryqAR6Ttbc1ziEJGCywB94ltdH6hs5tBkj7GMi6DVGbUaccUnQicQ1uqylxgVw8x
Te7TLvHmqu+cKulcmKbOKUwSVG2FetPcDV6bD7u0TSVn5unXSquPsjKBybny9Rzcr1W2T2UjczRS
HGAbAWgcJWE3Z0HG8h2SQW+mVh4VogR2QiqHEjtMjCxoGJUD0rHdFNc7u8xDk9ezU6tZAGKpg8GH
lz4GStmsBblODoUEIOi5RTCKnKedPpQzcEkV7SAVeUiHDK24dciM7i7JG9Ob5b51mnhpA+z7XRHZ
b3pny65eG1+ycbgjRuQmNfulaGCn0nvtPkthWu22/DCTZvJtIv/oDe3QzZy62lwccPpTQEn1K8Po
m2trHBBmXf6U8qHxkpkab2anR7tOovtcBXxoklhupWdgTS0wz8pa/Xmey1saRXtWTfva1MIptaJw
slTU1xprNxByi1bnnWp1jxMbzQek10xoUtz7Y8q5y4vJcMYoR8RF2keplaArmeIqVt9+QZIeE0Fq
4sRSTl21xHW3KwMhZ5U9jZOEZK1pzk4zz71XzUBPqIv+R4JGFs/qlMyrir7ExKzShmCeJDcRRh8c
zlGGGHIp8+rJ7kK8DXFAe6W9L0p1dpmVAT4GmBd+ng52QLI6BY1BjCVWTeQlad4kDiLSX32Rws2X
pBtDzg+TMnQOq8cAvSNvlBT+GLEbROMfhZLvW7ylBL2bXozb99DQ0WXpQq2a3EJfj0Y/hbYuPfHU
wvzKoEdj6za2Lb8SNNAie5XM+n07olUzIHUyqw6NdPWVxRQldHOkgB6tZig146g7j82+qcwbqhgD
eF5HD62sXibHgWS1kqcyi6NdPntpGRghxq67LZD1c3PWJmFGe/R5KgPzmqgFUKzFv3bofvfwqrx0
Zd55qHXpQLeGEDzs36xk0twlifkVRvKHPQ8vKWda4XQ5IP5KRkonZ6nmGGoX1nVqu4D+Vlw9BYtA
nQLamXB6K5cjUForJBonC21gmb4nk71n+Ui9SI8bxSVSi46/OrfuIxM5ULPpv2l8AkKmMvAAzlbt
TGaSebNVsFtLBZXQyFUTkVfK79rSLL1atp/tXI19o47MPTyI3G8y23R7xojPuqy+0xPd2o1z+V6Z
Ue4OQ5y8IAI5cj6YDgOi1z4GLZSr9X11UPIRgZUWxJbyxCi/U8qIPVa52e5jbTZ9QFgQN25I7xYV
mGbMOMy05KdaVPqRtfyVzPHz0OX6xpt/GVogcrEMHQDgBmYvNHHyYjQtWy6BhxDKh+nYoGQaSH55
1IPWdBP/71GzMMGJkj36okwFTWDiG4FOz1GZaElD3QRUieqnfg7eDaebQByl4zTAyzL8nDon8wdM
bm94ahcO/SLc0uAFI39sqZ8N2ifOR8kpI2lCaWj2/E4vs9cKQ/I5bb3G3ELlWxGFe2FCDNzCpb3u
3M+x7NziMuARwnmi2V7XZVBimFGJFFfSY2YvJRtpmstWRfT+EDg4GC3TkCKUBZd4SHO7KWajCRvc
z2/qa37Ib4sb45nuRp8+UZDQFOEW4vqlUwqZurKk4glBWlpwNAa7zix7xiIlrfft4VesGX/v6Z+L
EPxFYzYoJzJE2HjuwwVYJ/8EdQkV33j7F9iNyy6erGiJok40BE17KcJsiNOAcZhmP6OmgL/iEZRf
Levpupt2GZEtspB+t+Bw2xe5A9kaTSlaypPcrJ/Qk3NrzYXfGPFG5LCqieYyPYKLjisuLMmerHpU
C4RkVGlus+I20l5mfdqzfiv3cul2Yj0ngoTYL5uHQmM9QpRsava5rXo1t3dJQQ5DA4xyUIBf377V
dcGAqjJRdGSuhERdBkQELeEGEqDVR8QPY/Qsp3c92Mavi/lkQz33apEKx6GjPdZCYle0j0VdyDQe
ZbDoYXLhY5k2mu/pHpbrUP5aEF1m1J5cjAOCV1A9LvxSbbhlNS9b2KGWhomGVVhqYMaIax0pkROa
oLqm3BuhpnpzoLvUa770GKjY2V/NMH8gGBNP79N3dYdkyUZAcRlCnYtfwpyTWwHOoiwhBcQvEKMK
eHUYiCLzv6cu/1wlpi3R+ImGVjHGzQH/KyXdXIdzgRkyOEh5jxsevVw/0DWjheNEhwNShOirESzz
HFU91wdIkfX8VqNgvaynTQqytbuNXmdQ3uIJQKpDUE6SzGM80b4P8yyJnVm3XS3GmGo/H9Nkfmga
+YMWXdDUj7KevrX9x2z8ttrvaFy5j2V9C8nmcgx42diTrxHOr25ZaTCm1WFyXBAjkZhxE8uRP0Ab
8Dg+tb+KL1sjVZezDhBpI1Oh2hj9QSlaeBqMwozAma72YRmNh7SLHU2PHbV+msz+mDXpDvGf007c
t7q368e7rEW8riAaRgi8pGVRuz3XVSvJmJxyCcdbUTZ5VaoS9FNWURhZOvV0HpcY8bBmRIKABgiv
y14zSSeyxcYWoyd11ozLoqtOiR1GGuPQmyYcGZWP6FHCCP11gWtqttRXNWgYtlksVpDWiJvGSppw
4kNY2fSRNupB4smP62JW1oVubIxxYSJ68d0Ebeb92EYxeqTDqX8vIviF+WHOMycefl+Xs7Ic6IQO
b0LBCaLF9/zsVKYAyGiKgCtqf0G8MvGviH2ui1hJHaJL+kSGcBfSobbVfoaM+YdsufFOAX1GG2OQ
3Bv2/W10p2xkRLfWJOijzmDQEY7BL0Ob2ozIsEmZH/Hv15e1YtROVoXR5vOdG8B7k+oMUvTpW1If
ZOPb9b9/fRVENJppX6myIaGNysqTl4SDM4vkezZvNc0vByxcXiwDVgNwaRhGEaelLYWaNali+Kr8
ucNkm8wepeFLW/xUNpmz1hVBWyAnUXHUMPJ+vmVzQbQBRLptiEZ48xNhNrtvd4Xljj5cl3BrwP2y
MoXsLeps/5UneLIkKkjOJ8jTw/JO/taBSMV8ip7pUxPIN3AxvesntqoRJ+KWEz15s0lUI2xFWw4a
3wCVo3zIzcZN2hKwGI0TAYwMNtjrJbivJYQoecCsdmMNK7b8bMsEexDD7tBuhogabyZgjNIihjc+
OzZQSjFYuckbtKrlJ3sm2Aa9imYWN5DHsmWWGcwZGYCbuq3Ozq2dE0xCPvBJK1IcDcr2rQ7WjEHf
CJs2JOiCOehndBNZBhaS5r/kKHGUOPavq9f/uD6fiE/wS/Hcnh9/kuWq0qD+F1b+4P8DWZQE7KHc
az7IcjaM6KpdIBgLWqJpeIfCjkmzUaNrFTsmd62n1zuOzFL0y2AAMdlqZFu/p39kfXo2J3rdjFJn
GFM5hDqyQd7kWa9p7OZu8bvax67WONuw05sihb2cMtW2SxvL6/z4STkqDmILd3rEW7HXj/R260na
2M3Poz1ZIZSbzqVdDaHWl7aTlRieROzjTDq5LziqnMVWFL96r062VDC1wATTrLIDCVyUwtwO9KD0
2Xe7tjcC6kULLl6PEzHLrThZ16Ag5UsVnFxqlgetercVCuzBnyPlDvx8j9a/G213/Rqsrwz5pCXr
Il+ks5JcSpBkzwYYwc6RybNVPxbW23UZaxEopkH/CBHMUmLGcHZnqEfvtcfo1XxTbsC9iPRZ9jHv
bN9wLIcde1e+IV6zVzoHlZHNSdg1i4JOVgD76EBNAUDR+d5qBH04eSEPGH1Jqg/c99cO6O+88QxH
6p8WYg00cW3ioi12SjxR7OuCwmOhDi92IkdNVHbTBE3tgPPF9G4Xt+mBTrNL9PKLNdtH256/mepw
X8vFRkl+9VIufZ8AxCHLgJ2gtF3Rg2yirIdwDADRCagPOyxBA0FveCAPB0nZb9M6r13MU5GCAvOp
JS1GxIeQytatKde3hVx7gPzyR60+IJ2+scQ15T0Vt/z/yX2R0HVvyQs3o2qDwLZAvzXar0e0qrUb
0zlryUmE83/2UvAV7JH0vEM7MgwcQjIKduABkBcAanPJ1zQCGmKLSgoUy1V+Xr87l3y58LpOJQt6
OzIg1JQJtlQPZ+RqvAUYVI934IPYGZDLX2RHs3zb+3v8JkGwcGm1vAQQBYPqVu1PqVZ3c/eSVuix
sj4UDkQFExgECBGj4aGmhidVv9i8ERJsKrDwaKbaJMtl0g6Lgzv46a4OUl8CIrmWuLO/YEhtBf3a
Spx4utkiGHnJayY3GP0PKZdQMy3UG3PIPFv5wqQYcKFPIB0Kszh617IG3LEsyNHpjGzssW0NFxUe
Z2L3U0acRBnuI1ajQAdk24i6bcmfrBrkeKMRFtmMMuMc9B3xOhOsM90dy8wbVKNCCxPr3WC4VjJ6
XUrcQuk23Cp1ZYHIGukIhNGWhJ4vYUtRvjaSilgDLDHzE9Bg/cRgqL5HEfIHILEXasKFW7vb8U9w
ZzRnfSKNoAT9kj5vFTPWzvf0Y8R2Or1E1bqO8DGtN3o9CAOqcNzp4GfvXlqXb/NrrzwBJobM4YOh
l0JFA/65uQABEJlQk14ucfVtQvnxy/zdvutBMMc9nC8BQcffw4IZiAaXHh8FIaF90VKbpBMmnupy
DK0MiC1Z7c2YSLFqZeNgVzwHEJ8pmo2iFIy96F8iKVSbErK8YVtkLuXvVvYb48TO2NSBFX8peeNE
1QaM3Yoqnd0VwecrBvQVoK0PpxeHSQmCPtnX2l8J3cJJvmww/TREIC9GiIvGSLESRUYDZF8GG1BN
NFzNHL6g9n1jcoD5AhclNDrZH8v+d9z04ZwaN3Y17Zpq2GuF9UHxAilT6hV1vM9LhnYA+T3Kx3wj
w76y+diJPx+onuuVxZlUF92ED0QfwiT/SocnVPod3frWNAA+ZYMbaal3/V1Yffp0ZWkMQvkAQHDn
MtUYQCKd1cOd0ZSdYi4wSI3XtxsDaIuNv3Bf/kgRQ4k+muBWWHh8olIbH5NUiw+IMBvPZPZbncRf
1L6+R0f/FsbkykXFrOl/Fyc2pCno0WZlPQ7oFcvv+4K8GWwrIFvV3hMRwpkRMksa/C6sTB0PfV8+
1pg5asv6oDbTv3CxT1cj+GF5pNlpLeEZmxh3UxCps+ajQpvAdYVYs6Znm7Zs6okzlKQzj+dFI9oK
qCsqwB5Tv699BM9gQQVpFfr46yq4LnTroASLak1DbVEdB5XX/a6cDMNNkKrfUPW1VPzZypazPFlZ
rWU1YB+RIAYYoRurFYDmo+pByZWjNOSPo2b6M4DRR5YGyLJtFB/XSg9nwgX/qy/AOSmXuNzMpfso
bFoXfAteDxcENbPS62pvu4i7cbk/McJOFpyqepPRARoja83OKKzHrkEHDI3fr5/e5toEI6KVeZpr
DS5BMYAPa/Ky2FvIThpv4s4MjNXXdoFt3mrZ31Caz1rhyeowXNdYXd3hdgNXREFsq4wbN241t3Ny
5cRhjAlvX9fNuAu8P7JqdkYwNvbD6NUM7TjsuU6eG4BZ6iMg/usRHTRbBauNA/wMiE+WWOdSjrce
GitpP2h8rPQnpfA3Dm95Xy9tM+BZENphMEhsRCEML7BGYZvVCc3sep85TUteWovskJLzJtZ6MaPP
o6UgO5xl9zJrNhyA/6E+f75geT1OVqnWbdVoS2iScqdVQfyEBqzcqVz9A6xB8LEejBtQNWxk0la1
h6DhADPEKLSIrfVVM7M0L2UYbhi0TnmVjA0BK/1EiLjQ2QNIDh1gT+IAWQVkGbWu5yFUmIVmLxoo
GngM5eILm1BnGWQwQ2qVm1og7SiU+ACkuY1o81M9z44WtAGnqF3CvSQ5WpybGqgE8bf+qMPgLOTA
WdC+sTB9NPapO3iz3z6qQemp35PY3UqWXKjvuXxxbkAamYGuxhKoCAXSx+y+QzmbmhujgNqFAn9K
MQBBgewPptqEVcpJj6JiC9j9zo/CxB2+xIjuiud6x15hXY8LKaDuxY9dgGzJP4zaAXH7VyPIAFZi
/pT2GnPI/vqt+kwsX279fz9K9Hjga1aZEX/CL2oBOhRu+5v4oD78iP22BxWJw+9BL+ayo32Xu+xH
D5rEHlHDcFO9qSH7Xd0s6P5tUHyN/NYDBLG+Sw7kofE3ydcv/JfzzRNdJLQFEDPWAOzW+eotBRYw
+op21Es8VIAc5VDtk9L5f9SAtsQKbhMcKlIpEsQ2wGcC31ruR/vErZ/t2LE867na8+OUYzu2gOQv
br2wXMGHmmfMMWcJMFQ7rjlzfAtg8C3/6SJ39SkCZVtcLhBSi/a0I2o9yhMuXecrgYKHUD/o/sLB
GYfpcfTt3xQsBoWLsOO6yq1ftj9yBStaDHQCyDk0rixA0lxAy2bbKYof16VcOlHL8tDNgHlmVChx
4c6N9dTEaokZbSswHieAgNt3LKB39BNKdEPScm8vrtCJJMFdMxQJBCsJgL9bj/vLRqL3HT2D7dv0
05aBZpq75iP3jMgZY/QxOw04dvotl3HRh2vfIHhtSd0PQ5G2ViAB5HCvLfyid9YxTXE1FNDRRj5/
ur7qVe05WbRwimNWjkzNAUnbTblfRUc1fTIosPiRJswKa2N5ny1v15YnmM5OjXuZEBzmoqvE+6d+
NXqSs0Aq22/zLg07pNJ7ZLVV0AaZhzJI/H/HMHmiU+I7MZpmwzQVFnwymTuiGRoATBtv4aUrd663
4mRZWsVkbiJcj+FAj+mOBmkYHwdv8ksv8bdq3Osv759jJIJ9Mzjy8yrG/oHOOaLJ3Zm85s4Gq2T5
tQzBD42nKHJg/J7vpMdFj7ZYW1ZtwYl4wcw1RZe39iK+Nr8XFMD9gJSVTLqhPpfZbGFPF2t74rjN
8dAXkYT3vQ3Su9mbX1Lf2qMS44Jk8V09FrljPW3BDl2CZ34KRaIEXASYF/6MX0+E5ryNWARAm/8Q
4OQ+6uEZpoOT3bhTQnS6u5w6DFwtOX6WZsDoyXgCtOG81du2SgT+OYL2ny8Rlh/l7D8A6NydA9Qn
/OX1BNdk7QNvgX+MKEnpmaOEMiB169B+KMFICIhd9O8+/XWTw+emAAoQtSE8OyIgSJujlX6QsClc
jQ8ai4+lom+4NJf+rCBD0OnU7pS+HMDBsrDkDHfpQQGrmIoGSL6zt6Lldbv7Zz2CAre5NMtdtrzT
/vCaja7mxYfaT1/KEeRN9eIpbbyeq3YXA2rAFsOjrYrhAJ0wIJEXEBhFnDvc7J64HLv2OPhWotxm
UrG1wkU5LkzvH4GizVOZHqstOr+AgbwA6EmKyyfQYqXuhHwAe9HR9Inq5ZbOrhqGE6lCslXXu2pq
MMERlA2/mYf85xyRW4urG/m+rcUJqlIWZKCJMYGZcGCPjTk5dk1/XH8oP8OnaxsoqAgbky7JgGAQ
RHwPZrHsZfYwcFo+LgMUFCDIDk+8pbQPlz/1tio8WwsUrj7iDRqB8hEvlgp+phyRxfR+fX1bEgQ/
KyvGfJwqYORH5UNc7hYH4LqAy2r6cp9PdEHwr+YmAwhrBwlA4nY4hrvUmYWG+T7lideN3yM8k+pT
XNAdRgzBP9R74OZyCHmw6VeqyAFm7kMTA35g1W6VNMAEn2NSecPobOmr4H9ZkmlOC45JYEe93ypP
RUIcVOY3pGztteB0pUoiM45qfwB6hQA8wo41KRu7vf5Wnuy24GqxEiQ2uoTdrgqnust36WN9Iz2Z
rhnav3s3OSQh3aQUW3+h/ggVabNkihqelGD7zGdgjs6YMovu5eJgj0DX6HckzJ5UpK0aDJ85/Gfv
YxDVSMETvFODBXc6/pfkGScfJNgfA2kQe5g/UcvzuzEwQlBto+8UxDMVMD46eJpp0OyuK/q6DmGm
HUi8gHoS8zBEykc0Viw3iemOrEKBuh4wT3TjhFdDWuuPGEGJVB5Hhj2B9SBG63EeD27X7piheabU
uNcX9D906Y8oQZdAO1zbMdANgv4d47FouJmA7qF7KAhLAICfX5FZckHhMz9vyF1/JP8rV8y41kqF
sc5lJ5V78MC73W3istvmi+SjZeFbsyeu/j29p7dbB7h+Pf+IFZQmkxrNwJSvFQD4G6MQ8Oho719f
2nI4l4/JHxHCg9VnVqEiGrLAcqV7NeY9uzj1puxQDc+y9ZFF9oaybO2k8HjpeqTUHNPKQa5xD1CG
yB8/AcfA0XMSokzhXV/dhmqKCGTdkGPgNwNTj2XClyr1zpuM8VDoNWarpS1XdEuY8HAVcyUVyLeq
Qd29ANLXmzEu1EhoIUyTjU38Hy/Yn1MTXjDAwFp9l0Mxln6wf3hk0tvxvnIxowzaEbDgBt0x2ym3
xaO9r/z6F3m5vrHLRbumNsLzRDXJmDkACAN+AJHFrr/J90aw3Q512W7x+VT/WahgW1oNRRsq4YFi
iDTMd7gDoRaQhYihCEYYz9yxn3on38tHM+weskeyN97iZwu9Nk6+CfWzue2C+ekspRiJAks3ILhV
3cRNfWO/sBbQG0Aa7Tpv4e5RHXnHdiBBwpDYJvHLZZHyfEO0pV/uJAhUerMB3RSoTEbb0ec9famD
JMAg7X3e3Johcdtwq8tk46g/s9AnElEmmSrgFiCkViSPZs8lfaUAT/s/0q6juY0lTf6ViXfv3fZm
Y2cO7RsgAHpSunSQFNXe+/71mwVpRLwShNJqDhNvFBJZXS7rs5kr+uzG4XMd7lcW++jZdwuyCei3
k1CRQXMe62Udc8q0aOA9WO7TYnZVSXxtBu718hk+i65oG1TAU4FmZDrHJdeCMUUSHhNxAWtwBDkR
meENnF26kxEocC0VfdIkQCykiEDJAA1LyUNXtZd6lydyFlNPhqEwFZwbKWjJcBkn4SZbX/LqUYpw
QaoI0VBW5fr5A3gyGFnVk+MgzujGnHLMiQR4hhfJRieZHT/NkFyb9/HNHwV0ToajQJUrVFBaEOux
HUGwHmp4o0ZI9oiMh+J83OpkHApR11xe54XYZ8MmD3in2ih3eZAAblIbcmpWcm/ADed2kGNH3GzZ
suJmzGWlADXhG5gXOXk8npPGQoepXdzEtuaAOWBC16nVe6yWzrMv/8mMKWhdjLIw0hEB14EPmvhd
7CozaverDNGNGaWJS8jIdrJOKQWeU5nE9cpjhaMSFBdjY5XrY21sawlcZcb75RtxPuj5MTkaJlu1
iVUoLZFTOjlw1azqnXNGy/Aqd3li5bx+zuMSUD4ZjbLTJrVICh7OJBRrkbwKVKstzWj3TZt69urM
jJiVlmeNjZMhKWiRBGOBJDviGWgsdHMNjQPZsB3lPc8qNjhvc5+MRKHLtHKZUqDL9SizuCRW58V3
FaofXdkt3Mns/AJRx56pTc26ERIFNB3X5kUV43yObhsYbo53LsEjO2MTcycE46V1+cwcjfifbJqT
iVJQo8wqdGuJmJXstQHEudz6GrxlJKc6IWtlF1+kF0gS7UILUleHdsfKGTNPEQVBbbpM0HUjkbiH
Fd1oiPyRrpO3MEfI/JtXygopn9fKO5kyhTozLH+xTWDQkAxyCW1gKKrvShdEZjBlVsTnc5SWZnCq
1k+XF5vx9koU+Bh1MRtrjoFjAfxXAkh5MsYIzPND4U2c5h0qB4+XkigfdxYYYxzZ1rzyOC/WWpJf
d+H00A1Xc9x8dxG5tLb68jlSryLlCnVIDiq8JfArayNjhufNpB/2C13WOYPAJx4bPBnV3IPhZoU8
wGAOae1c3irWvZApqCk5tPcJOZ7g6BECpHcTxOnbw+yvt7OVXbdWYldXi03ID8I9W5WY8WrINPpE
XQy+JqCAkj8I0Qtix5ZoWNAIN9usYsz0fKD/4zrIFOSAz0hv0wKDRdye017q9Us4PzVq6qz6zVDi
DmpWJcSewKnm5TVmXAc6t9zpSlzFMpZYrFRThtbFWN1eHoEF4zKFLpO0lHWeYG6EwUH1Fke6QgBq
z3WQbuXd3hpqe/JFxqgMG0Om8EUZkxmsJziiHbxDkHOIUWdJfGmW4GfrSycRJoaRwbr1MgUss2HM
E6RSCKKRlsTOC+1kV/qDTQxvfS8w7iDL0KDTJ3yqcgLo3hA/0ew2KCDnqtrF89iaops7RsAxsifn
E9cfR5TOniD6pWR9dJxf6HGJuQa5TVRji0CA87/6up27ZMoQRERDWHozbSPc0BktL4zqI8bFpNPK
+RqJQ1zBLACfoh2HQauIyD6Ae5PbJgVTxp5c8wvoSqeVFU6qqqY4TptIBir+vK23sjnAHEcn+pY1
Oca5VSjUMQxw6qVcBoX5Eri6TjxUCBV+hXZtv8s5/iYb5vcl0hj4w0JahcIfrhAiIe1xR3v0cwx7
0Qs92Wos/dqwikAUMN3ivnRKT7HnZ95XGTvKsgYU8uCcuHaD0IvwvOEQy152a7jIKN0P79xetge7
C9Itso/X1V1/kzB7PFjLTWGTMgJ1NQmXKC4EsxIKc5pCpK2/9ty7ooElZGDJSIis00sB0xRn6WB8
Mw70TecUe0M0C3h+kT8HmZP5kk+iKoPNX9Uvy1X4hLS6V9zztuyz5cR/7lD7u/ugUJi1pNwA4lhs
+5EA/Bl1E59yG4Rz1/KXzjVu6lvVrx+ML4wHgTgll64UZR9B4SXkExC3wEXircTP7xKvugrNFFVv
LCEzFirT6Ziw6iQZLS5E9xYlA3btkqDBuofn4sdASZYtxjKlVdohywXQohD3b3S5w3zFNU58ALvc
QdgYK9Ki2Z2Wmn+kqf2BzCplJsVdg57NEYe4WSHfDZ6CKoQ+LWQYVchBMPaOAYcqhU/zKC096iE0
RCtGG2WWbgV90aNErAjt8A7dCtblEckNvHBYVAqZ8ro3ZnFFoZKh9F8HI4pMTQ+Rfkka1GYrd5cH
Yx4XCoiS0QjnIsVS6jvBjbYpqjLleyJ/C4fITg6s4Av5dZcmR8GPCL5QrkaEEBpbqqnxCCtzL1HB
TDv/1Mr892uuUphjVGDgjdrjG9YCZNbt+IqeDyd2owdSkLzYhW18yg7iNgKvFqu8jrWBFMZI+jTp
kEJDPR8E0RvNsIt5sgx1uxSsTjqGLUt3SBqtOgoGmWYcxe+RzPnlWLMqzMldurBjdOPjiGYyfe3J
g6EN13xouPjfK5RYt1nHu/EkbeNucJvRcBdl2i1Z7E89i7CdZflpFMZwhVSXg4559m4Z1O7siwE0
VsECx5vsQkGWaaBR6FIiDxglJArP+auLTt77zgRxpte545az4K1vDEvYpD6/1UG0FTABnLXgFOA0
YTLyYB5FSL6udqCBFZE5X2/Ahj+beVo9D3KFplcJVP2dMPvDsrqdUV8vdchSmGV42RqFQ3oigTS6
Q/pwdvVN6Y6+5HGe6P9RLAakWqCjhcojqPKpuzrkMfT8BODdgqYlDuq9lvQqfnpbUPQ1vvc37DbX
s+XFpyNSF3TRm1aqGhgBCjhHCMcelCRcwck3rLjvObQ7HYh69wFDaOhRMVDTXwmlZJdRY6Xr8x9A
+MkoP734k6Jw0ALWsYAqHE4dqUlPt9EV7fQeD2JNlwXiZx+N0xGp+ygUhHwcOsfHxISCAnQJmdAc
xRXFNVh8LaYgBznyNAadjkfdyFiI2wQN2BqqtHkLlHp2M5sh3mCC5P1nmBg2Y0nPGWynA1J3MFHF
bDAELCnJJlWbCsHBBF4fwhJwbC+PdaS0vDQ56p4hBtKoconzLx2Gx89SsN2Obo3ANimMRmjUXtCL
jdBo/FoEub9sdc0kfRyzgzbJzGXlt86ac6czp+yBsgZVTZXiyIqIzHZWgbkPnKkdszG8z10ZASs+
ebaA6HRIyiaY1jgZCwGnifcGJ9yUQfwl2U47wYckMzJCjc3d8HZ3p77NmLWISXO/wQZytpnm9Cso
GBKNPEwa9C8ez7T+NQ10T92hMvNr4VRfV9LVdIit+FrG6QNpM74K7SQ4gqrZBFBqelp8pFpyR1rN
9SuyLBZv93vlof4DdlKYNqffSYEXUh/xHOl4j8ur0JNspD/iO9jbaJzVUCwzbsWgd4agsKfOWnoz
dAZWD8jZosjTL6BQLaybfuiIxd85O+jCil/zLzLS8+E1+YzqSj8ISMrY/Db2Lt+Ucw+SjuSxKmno
GII4OVDixGfukzSHjgSO5rcULyFGjf3M/TPQ/hiGOo5SHukD8jCam0TPUllaIBZFXYloXZ7M+afh
YxTquHE8Xm69wXFTmhvOuAmjlzV7vDzEL2D6YwzqqKhKKrewZDDGQd00m3lbYINUhMtiH2wZHstx
YY5HHQydq6MEXc4kpjKBAmV6j200V4IwSXohhhqr9ZAs0c/A+WN6dOIxiiHKVpObEEXL7RRqIAUx
8sOgtgE/iy8zP95cXs+zhuHJAaTLM7pOk7JsRCZFMo1D/Sbfdo5WoShYcaddbI8oajQnyYpVs9yT
AvLfCF+QHbs0ZeohlEMtV3IDwbIerMTxp3IwFd7MHnI0du9JHik0tXcQT1S6mSBTuGVdjbNhq9MV
oN5Fuc8yblmxw4MFwsixsJaH8Yrfocu9fiUQFOt29mncJW53x/Ydz7oBp6NTL6WhDVFatWgFiQHO
ElJoBsoFCFFcjbgr6zT/4l3+OF4U3KA0ZhpVEv6Vvclp75UgD9BlZ1UblCRj1OVB8EMbbSho7yGP
EnkKJjuyxl3sjF7EtknOuZWns6dwCS0DslLOWPviMdvLlvqebWKbnyBcJ7Umh0Rt7Sn40wPTJDjn
kJwOTEGVzgniFOYYmIQI4I08abek/Kq5br3JZ/VInK0OOR2NAq1J4SWgLkbrHLSledG2DgQ7t0O0
t4rXoTtDpK+7bnf5RnJ4JMJYR5y1yhSGtVwCPZYFuy6WWz1BJy1KQhIlNeG6MPILDPiis5h91o7K
LGOi0tggqz+YZX2dQpVB0D+pI+vRZjw3dAKz6jm508hzI8jvMriUMuVr2DxdxkfWGBQ4qZ2YVQkp
V2r0Z7Ff7LBvrChl0KixQIDOUsaJXhYyumiO5SYk15za2U62Da9xwev6J9GPk9NIpylBMa0NqAbG
G7MfryCB6a9eEYQmLryd/8cPKJ2bHOc8MsoSLjeJE9f3wrHgS9gr3uqA/uoz82af96t+QBydqBSG
UudK6LXgZqub+a5BY9nwhucakZXiLvdyhs1D8PnC60WnKPU04YWmxXBy97ConSkN95dP4Nm+vdPt
osDDCJPv28Wj3xtcbG5zSw7I+FRe9yjZ1YPaT4LRWa7Gz/1O9/knCQyLDHEQhplKpynndlmmJILV
lQYrjgzkg9HTyvYbGYtJZyclmW+bllNhCkyzi6rLL1C1YZx+1hCUm1/oYIdeCUKlgrTlV+050QTG
EAzMoJONyVSFWUtCMXN+mER/akpTWnjz8rFgYQadYxQ4VN7zDQyHDEaLPQbNTr8nr3W9J8x8LAEJ
lpVE5xajdplijdjd43OBl5roVpR2fojQwkCCJPyVgPY7uIzs0kbWjlE2C8T3JK4jTAvJywz2RcGM
HGnfO1exj+IR12I9lqzdo0wSbqzCUAwxnLSAT7AenXV+6ULJ+ZPtgyAjcsFE3MegrM6krMKhI9EY
RCI90ZrvSFigczmv+cQObp2d08lgZIlPvMx0CQ1QrWOwEPqSYyyYTberQlZX/PkY5Mkw1E41idKt
soCmf36T+NprjFCCcZMjqMx8ws7aGScjUZsUN8UQTTP67+UbEagIq/ULH0QB+DC7ZwMVWpO/Smb7
9hv+4FkkPBmZMhz5BXw1eY05guVreQSfa29C/bGZoGaLDlQdKabCTR+W12bLpWZuiZ95RmyN9QHU
c6CIa96J0LsDFH+TUskC2eV91jU4jy8nE6WMxr7MoDyk4MKT1ol/2ySrhxJYGxUEDMhkjCbS8gNK
xq9hqsBKUA6EO231NbShQ9CTJOyYbtBZRPkxNbDf/P06KGqh9R0PgC7awUxDRy9ZnWaXLxw0w/4+
QtQJTT0RN74Sd9J6G65Pqsx4ki9fAZGnAESJOwEwRTiKJB3V8wLqstY6AMMIiiGh0Ai+dYalc9aL
OFk1CkTaOP++amU/mVn3ZQgf5uSen54vI+Pl841ugL8vnYRnLZ4MQgMzaqYM+nyphdZb0kFrU9t2
XftqgMwVLOCXR2VNjgKUfJjK0ogxaquCZmDSIQatWKUCM6t8uDzS+YjSyTpSCNLXMGpkkkqNr0jg
f/6SOKNP4v4xeNJ2ucfyPs8/3ScDUohRQS83Gghn0IIKFZSrIP4uO8TRRsHXTb4n3MkJKlPiG1bK
gXXPKAjRQ63ldFKyv/JA5iquwccSsej2Gffg+CidvG3y2IUabGRkNithNFUx2q9cvkkh4K5n8qPc
qQyoYpxPmvipiPqy00l/ef4dfxUoyaUbph/DmhcFIUXCl0VOSoxEtfc4YfCLYbovksypJfg1ED6V
JwkalaNVTtmDmnJPydBvBm60miwYOVPUUOI+z3/QkaR/HKXj2T5Z7EaotXggzlUaRL607ZE/hRnm
MZNjZHI/eVUn41BYU3bJzEUdMVim5jDN/lwEbXHdTZ+WEAyv3P2c343YbXEovU55YVxQxrE9lsKe
TBJiA3XYERdB9qo9VFc7EMDBHYdtPSZW7neHxWfdFIbpBLGtv6PeEvazPhBzkKSowK0XtM5wRYqi
meeKNTsKfqqwKvRyAdL17ngsOY2P+ajEkxFErxBv4O4vrydrQAp+FmWRIJSDXGA2gsWHh/pubjiX
hzifvjk5LxTS5MKCQmEeyze+xdfz1Ro0+8mDUj1KD1dnAbmLmfq5zzasGZf0GF0/OSqq2E7g6MUl
rcTKKeLQlqXHZJ2sOdwb5S1jkvzlS0E3HGbgYEU1+/FcRr6yJXwdoDQPRJ/VkHQ+KfCxnMdG1pNp
VXGq6i1huFAIky0aVfko4AqzjY/sYcYD93mxcydWLVQWWqrkpw+sbhrWK3mMipx8QhSGujp/49cT
XJKehMk9osyJ0JJMr1pt/r+lSEkO8mTO5BifDIhCpmhKCf2cGIJqPp2tmmdYNiwjl072jXI4pAp0
XeFDL05nJRv9vjfTfWsStnVWDTLraFKIoq5Ckg8ExZYk0OX7YVigw7zlw1cI+TIsQ4a1e6yWPVk6
oxeaasoQikiX6LBm+aPMc7f6rDJyVQwbTaSApOrTUJwbnMpiPUDQu8mv6yEzW54xm/N4JQuSospI
yNLFn4uGUreZNI4JvGDCnTWj+f3yTT4f0hM+hqDe9jaX8rQesGCyp2645/xTeNPsUZjuzH5iNRKk
giZiDc77zF780NLu1G1ksyKX5w/Ix0dQDoSegwVfjkhgNq1KSwkhydm29pDzj2qNRoCCZzE8nj8m
HwNSNywMOfkbk5xmvLTSwyJ+NSrG233+iHwMQT7h5CTmaxaN6oS9a1M8Z8Jhnd5b0NSGU8w4JKy5
ULdLSeOcn7GEriaAXqt8nYTZ5EPWip1PHJ0cFOqxVjOB55oS74t0yPbxVXw/BtXnBDx4vNtuq2cB
5CX6QTdDIMi0nTSTJULCugvUlQsbdVqyEtOcsxqBoxuN9agdE9o/W3ofO0a93LK0JELXA3ZJmEHe
TxAlIlFuSEE4tZPGZhssYEwznM5Gg7ijgxIDQXzUCr0cWxpdFs8p4wDRlaFgik8LhUy4KQ1Lg7jV
XH3phH3LsRiqj6B4YeJ0/ae8ysoYkte8cySXu5qsITeLJy0YUDEIcjM7Ls3C0ixpC4UMsB6jPAcl
G46xMR7D12nL4uU6X7D0cdLoAlFRaYRUIe9teuSyHbfdXvLD68FDC4cloVSKBLaQHnJIY5I2mRUI
LfU9iyzibJsZOrr+Db60ZtKatt/rjGFDQWwHOVI0KMVISaMhCZ+Qf869xbuMxucduo8haVjqsi6K
IC7h9kUBfqe5U0FvD9LwSa1iC0pWXW0qatc9DaUoOgOnDLJ5+QNYz4FGoVY4DnLKTySaqZhgep5d
5Tl5CT3wer9jz3Hsxw3vIj0NAixXP5DarNr6DW6Q807Xx0JQmMajsb7KDRwBsvZIxkNfEhUgGFpC
zxCTQJmBoDTdr5FM09yBmtU17rrH/DpHXRyqTZwoULzZkd3Mzg4s34e10zSaLXOHSn0S0hShQxop
wWSEe4mTnGUYP4nD6o4VXGw19y/v7y+cu4+FpTCuSKq2jblj9izyhx0p8iLZEgRtGWStZxlmTq4P
rZ+UZHIPDSWYSDqpYtMO2W19ZdzNdrSV/ALKTQlOFyj+9uMjd4NHAxnf3zhHDAylOTWHVFM4PgSy
6Q8jWLZusy2pukxt3e7cGAlEq91Xh/id1aJwtg/qdPKUVRWCAVhSRowbB8WLnJvqu/LUySaHt2N2
0HM7XYlX5effyFCRePEFKNcpS6oqhVIZV6x6+xx6qhVt8lc0gQSivTwxAwWMF1mn0KqtKg60Xphk
46zPkotLugu/KDveRTssTESRXR/FuKg0nc48aGGSk3RmfCVvYqu9K/zEqawVPTyesUnNHpQKzBD9
L4KWP+6MToGRXo28lpB+4yQ3u03/HN7IJPV307+CPKjeJjhG5b66Ri04/4cpx49XSKfMrpyX+Cgi
RE2oyoSmQuUsL4QfPwxQtwtneNikTgsL5ctlnGBtLQVPo1LLOVgNYOwpb1LZmAno7i+PwHpeaW3z
MF7jfsqARKLX+GUgogqbtCpOn2STVILPqPNiWRasMWlN8yHTvpc0jq7kihvi+TZetkvAiUFCz+Ve
ZCavWDhokBt74gfIcdhCPA4vKpjaiF9VeeEm2+YuIXGZregTaefr7Ox6/hr7qj9sl5uoZ6w1w70y
KDQSK1lSehE+nhhlFjc8DlpncvNNXbigAr28rb8wIDQIUYNanjeOZX8n0x2FZZJ1UBm7oIwD5JLX
O3ZANLIjLeUo7XPQ3g0qfd0Woe4ARPT4eza92fkye+HHV9C1q7kR1pWSoCNU34U30x6FUk4LZmlS
Ta6C64Vj1rX9wnn4GJHaZujM9lyqACQITc8YSNvJm/0Rj82M9pcE2uwFChsbG/pLaISJXBJoQZmw
DeUKSAyHVnIQGcnZXzhsH19E7bq+NGPYk+RO41S+dgi9GozBZvKQOPhPvx1cw1uCDF/QHFDZ9YnN
x3zexvn4AOot4jJR70sNH0AKyiU/874R7TA7nM4/8h/jUO+Qlq86v5CSRkJG2uxLmG8ZpIpczROR
sS2PmVsuYD5/5PN/fmo/hqVMZSHR20bLwKUdJsomMbjQrFPlU6OBpJxXZt1cudEdEWYzR5XbRJ3y
3HdNY0epBN+4j98Y9461CNQjFUORVGpIOS3Rpprtzmw8SIqDrd5vPDnoNwjiK5Z4kDaKVR2W186X
DlLABclTVJqs0kvm0aMeLU6CZOWQAHBIpfpIWEa7m9iF5wSRUlvYRQjwkxYO0W94NC/LnsEkd/5F
GP5jd6gXLAsXZeBisEqtYDwCaY5grq+jufJWBbY3FEfwaKQqahgL4mfh0+W9+EXA+GNsysjWJ4Mr
1pn4E0NsK9lDjy6SvPpUYtk1MHbvcxUC8/OLErtSJpqiwqh8PW8l/RiernxFE0cZ9iStMhShqYSl
mUlIeSJqwpgm48jRRa9NK6axStpjRW+8mlbkcmN7+ES6iAiuoC8XfEsTYoaMYRn3jibx6dpJ0DoN
FhEJXUv2qJvVrgUtymKT2BB6/lkVh6w3ja6JFTVFTkXC3Nfbgtte52/wZb4Q00G+Rr3q1XDFY64l
KmTnPWHVgwpQoLBWm7XYFMg1zcRzHAG5WOutIiU6d9BMmJ9S6LUxFpg8DBeAjS6TjWY0CKUazk9+
lV6TPgDkrtzsnhTlRvYfhlk+TisFXFAVlrSQECr0dhnAVdJ8EnlWPEcGs61D6oAfbxgTPJ+9+hiS
gqdIg1ShcvT3gT/jhHCf+GaMdqSA646LzWm+Q22VOZXy4+WBCeZcWlgKk+axqYdZBCZlxQLeVXFw
R3SsGkmEHuO1MAW+3IGUKbg8KAsNKDDKU24SxQlYHC9uFQMIuJdqYFl95/2FHytKV8uGY8dxMWlc
ISI085dsw6umAalx8MpugPafUle1k/vYgLJHPUODzoQEOeqpDDt7ujzbXzhrH19C2WFSG7XfdGhI
87H2LDrZTQnl5WvVJsAkPZCaVEL/AmETVkyH9ezR1bY5P46JQO4oefZ4Z0YAFQbJCs7GFFxKyXvr
zM50yA4vi1vfljdMQ4ix1T/V4YYCCjNyvDvE4MqAjdNDaicP/aa6H736AVQMW+aYrJ2ncKlTiqSb
iJVZXo1IdhPeZrQNbUivFJ627bBl1RCR83rhEtHUPsJalAtPOmhJZSdhLEayyGX7bYy7qlCwlKlc
n5Uj5qVmm2wZifSOqYAspEkfR9ALQvf98sFlrSOFSbIQ8dMQ4Zq2RXyY0nBbxaL3nw1BwU8WzXNT
CaBaSUM0lPKrvWgMZGUdQAprtJLLDZmUd9Wav+CGhW0wia+XZ3Fky7xwAFSC7iceZt0oa1cRXrQZ
bJpELlxya4j2QEzMgR40QtWN129JwQUhkU6d5JA6g6seuy76BzQNWvENxLAQoGI9ZYyTSWdre1mP
h4S8m9A39EPjay/e6tybLj3wRgxxjusU2piX14KFdjRTz9i2iVIRy2R8JskqaasVZge6K2OfWBXq
4EWzQQ2mLd9Cn4qFtAw77CfmHhDFJtx4RJv6vrlBEArl96qZfYEABDEU/kOzhCbumdGbl4bEwyHc
VvJ77GbgCicqF+Aoclk0IYzrqJKTfnLIuDxXGkgMw7YdWrs0WnsKmdRHDJNOpSAGZNBjqXe48spd
fzUjNA55TzTiiffglrBEEFiJZvvAKqZmHVIKZ5IhgaolacBbNuTejD7Kabze+0/fBZUCmzXia1Ej
uxXu5qvErA9E7K+Cipqzf0HQwWbRHLDmRUHPzBcDV8ZYTPL2QQDzGGwQfdYdZ+wZnZQtUZcrggkI
olayvmn65o6fkuuaU1wI1LqXL/cvIoc/TBk6LTtnU8wlMZYwecxeRhcs+dbyddkQEpLS7behu7jK
TXeF9jXFzK5zJ71heT6/KBP6+ATiKpxcg1Adhjgj3BHfOCgFn+yieiAnJvcM//KEmaMRxDkZbW3Q
ncKRgFHXXCdVYUqjv/J7xE9NtCabXRgUi5/nd0NSmZykMLCUtbOUIVNwHUgXSNaZz78a8ud+jswp
AZv+xHgjz1KzQrD43xFSOsXKxVw7A7Q1V+Vni5tmq8x3vLbVAZ7lYAnp17l9G/vCmUsmLSIDsjUK
cYRsRhkFCc5OG90Trgh1Haq93eSaNDf8Rj89azwKbJpkyJuZFA7zHtGlLTZgCvMVJwmUTbnhrlnl
nQwM0CjMkQY1X5sEL1KDAoYe3fuieI/KBhP8BXXocmCjr1pW8xvD5NEo3On5Na4kGTckKSIzHlpT
CEOLGVb/RULxx6Ghs6lTHy+QajzCW7FN7/Prwocosl9v1UP3XASpn9n1g8Rw6xhzo7OneQj+B4E8
grJ8H3Gls6itxUuMOm7WIBTELEMCIliSog2bzhwl35BKcx0ZHSqscCCdFx2wRc1IjBXIHt3qHvAb
4fl6m2Xg0SaNii30CLtD/cAqfWTYEXSONObCJk6JezTPaBuRbxRWDwdrAMpQ6cBRV/ARMh3N9HnJ
vkRixrC7WPtDYUYEJeRGb+A1KNXBUDdxj9qg4SsD+cnNvGDT01nOQjPGiifgq+4IUWx7Bx7wHiW+
JYKKHMLW/DOxZYu7VLX6yqpeGcOTM3ZpeAo4xnDmc1AAE5ditkUndyGs5hRXgtPCMGIVsrEWlEKM
iTgvMYcDr6mpuURIx3S636h/2Nb5AzLoZKdSyWGpEx0Q3quDYV/f9U8oe4D746eb5rVgrSHB8gtr
SOc5jaXgyz7FGvIeYaEl3Nwi8quQNsq38mGyy9vG7XeT/0e0RR/PKZ3cHLVGmSPShEhG7LwEhh/Z
N1Zwh4UgdJdsHjcpn9ZHU6gO4tokbccFUiukgGaCDQ19WFRCdT6rDJCVTTAow4STFzUCYRrxe5oX
AV4uabSXbdLrI7yz9f0Yj6hBAQoE8DolIgogelYHnVi+zsloL4noF8ti6cLozU0aiGrGOD8MHDMo
mJnFHLpp5O3m8zt1uQGpscm45AxjxKCMEb7JjW9l/ISSutnHcLZiVw4IgZLwCA7q28vjkQ++dB8o
TJk1sddUUlQpzF/F/jZPDxokR/SUYU6y1o1Ck0SfKr4lbVCThoIqJN3lgvV2XgRngacbYtOk5gtF
wcnPgzFQHdIjHqOyiLTpzA6o42xCaZE6v8EkeXENMTIVzJ1l2DxaAauHuB9hbpKGe7Ri8m/dlerW
0AebXVTd74z7y1t32UTHuCL29sQRCZUazgA5jFDSQl8kGj+fel/Y8FeEoo8x1sVjibHI35+Mhbp/
eciJZafe6OA/IuIe7Va/I+3bmZ1+Zvn/rCWl0ERTJDESSGWlvO6G5goc6Wa+fioyxhJePJaYFYUi
K2jlk1jECo7aWyR/GVhyr8wtovAij6t5mSUMMHBXlTDAQwzU6lkpoc9dZ5bWobxiyUw1e6h0JpKQ
Y/fLq43JUUjSg+BUVEmRHZzxDXQZAtIyy3ngG7dYcRTWOlIo0q3DWJYk2q0vB61orClj+b0XzRFM
hgKQoQCejzU5f9xVZLRgPPMrmcEqdPFNQa8KFbJdlDocow6zyNrMbMTDMMVmvzyqUJXulScZTdxK
wvBdLodGMSaFHZFc9bEM2jpgR+j119oTUvG3SmGC5rIJ0MZqS6UFQ8H6jSJMAg8XzscxznFypTut
xjkkMbY0qFH1RPKZROuJJJ5+w8lmHJGj/XAymlytyyoTO69zZlt9gch0AT5VyFlvwIICv7B8Z9lC
55vyRHLyFUNBjRd1AdCWhvIKQuKBzL/NO2gEvle96TEOyiDz00MBmTIwRkkAsDpCboZ1Kc57wyfj
U7cCPmm2DCTSHn5ewarebCpEFox9hAKvyVZd3R8zE4QbHgOqz16Vk2Gpq2KkVc6lcLbcQoPEK4gA
xxU8G3lsmKqEhF+SCOZYh1YpTNe6MuynDiylWrJVods8T1HvZK34R0aNSDTbFFlSeYnC2ayqNIMj
cN45tT04kU9Y82o/g0FKuHdYRU/nV+BjOAp1wYauhCMPsBiyuwSR8WQurSLKv83qv9/m/4neq+tv
V6X71//iz29VvbRJFPfUH/91qN/Lu759f+93L/X/kh/98U///oP/2iVvbdVVX3v6X/3th/D7v49v
v/Qvf/uDU/ZJv9wM7+1y+94NeX8cAF9K/uXv/uU/3o+/5X6p3//511s1lD35baD/LP/6/lfBl3/+
RZIk/33667//3f6lwI/ZVZGUydsL/RPvL13/z784VfgvUeZFHg0goiAYKAr+6x/T+7//StYMcHyD
u1ZXDIkEFcuq7eN//iUo/6XKvMZDbk3j8TPYsq4avv8N+WWiAcYOaP5BIOOvf3/a3/boY8/+UQ7F
dZWUfYffS6Eefhyji/htkiEIgkpHi9Rl1Bd5mRo7eYxuCRFO4vE5cEhwMtewmcFigjEnIHsczgA7
Ba8ChDA5ym4apqKouXRp7Olm2nDhRhsg/ZGBvwIFT8JNIpp9Y5H6J7BX/kZjAWUC/DQ6AeUT0E2E
Acn2ccXoR/1cFAPtyi1pT4mYmg7nFtbgJVERoCGriAJdUitLQrgWudHY8VFyJAZ1tXqN5swrCZyU
LLeFuuFkYgYvi7qoihLOmUQtq662xpSsIXYxas0FPQvaBBPq5uRYfz87p2eFerJ+GoRaPb6NurRc
MEjVvCX6YimGwABGENv/fD4MUZBVUTZEXQGp8d93KEXjr7jo2KExyjeoVA6aRgI8Z/6g8iZUekwp
rq1wydw6k1D2g5LY5kFYnxr0c+dRkE23oVDaNThYOe1LFqfOWKWODHFR/rps0bcCfj19Dq2am6x8
HDad0L9JcvRpkJtnQ1EdvtwMwlas0SRYF2YuhF/noXearr/uxOJKa40HtW6taE7uZKO2E/z/PAFJ
kzjbaVzt6vk1Ll9S6UvfD5teW66FeTYnWbgOkwldCEUgo4pGgJyIsh4qdKPHae2vCuhx6xdV2Cn1
TZY3ZsrdK0ph591nJUjWFz02BfF1VSs7lgVbaQ+oBDBL/ZFTP69CuUfN12YQ2yARJLfXq2dpQEvF
jN8SZWaiPSujHAjxXpHftfawDFdZdQtSDCtHrbowK3Y08qZRpLs1guZq7mUrehRksFWnX4bmXQZr
d6YLZp0ZVliIVlp8VvgEEq13Wr/JUkxbESyNa/wGwYbUcMYMLqWCfy+0Vqs+8gM0R9vCRt2HKVSq
1czPtXgdx53Fh5o9dvfxmpoFL/4fc9+xJTeObftF7AUSNMCUJhg2vVFqwqWUlPTegv/0vuL92NvI
qtuVyYib7KqevEGtGmhJJ0AAB8fss7db0dStC8wpC8tLmPqcRepTT/SfpKhctQsdKwyeuQKUgFln
dpWbB+BxPRKAUDshEPwqbR0CrmGFMK2611tQz4anBKX2ymRO3ua+MKK7ME59i0+umGDShMxsbjrB
KDxONXT4M7cNI7vu9i00cxTk4oqi3lpKYQ9cvUqGEAfrqQI0OUxCG7HAnsWqHyu6O1kQGyvpJjQa
R0+eRZqBUUX4vUAyaKLcGh+aft+LmwL9qGAY3Qz4qfYtaQ1gjJlbp5FTpNxuytAr1WQbZNSP+Ws6
PsSN1xWZE2dkJ2DSIqnTaYoTDggWZtNJZ9Aclxjma9FDR7I0TDdFcd2CWbo5EDAvG8GL0Fq7MbgT
Ydo1GiN3SFRs6qMSv8TzTUDvRVKdosRwmwo8TAOQtjWij7zeJPg9faL7CntJjV8s0jZqxp1SM05a
SJF6xl4nlGslDZ2EvTYlcdQMSDzyS80Rr0fanQg1p+qHjTXUrmUKu0NjpatvB7rT4vtSKHuEWHVY
eqYw9lZ6zJn5aAGyV5n5LhVIAeVXU1rHKL4V5bCB3prNGJSS5m2W7gpsRKEXHq8PHbVcggkpyNxn
OeAE+LAaFDzb5mem3WUUQ2rGQ8nf0pZuYtrj0n/Psru2s2xjvuPw9zXwQMDWtilo0rPytqE3nalh
xPt7JWpbUfnWqAabWBhpN0177oqNXtZeD1LhKsxxXkY3SQBALu+p5ef5z5YNNtc7DPnncs/L+VYr
r4z2Oct9jT5M/QQ39dyY+N8YO+BA3Gp65RLtzYoLQH3x8zqgUZt+S5Xwtg4gfFycUpAdDUnzoKnp
llGaO2C3t4XyCxmZqzQVFMoICka/2/a6w42kZG+230X7W6Qov6eAjE/JRnQM3FfIbYvAZhhdy2hq
lxpU05veEYI4MwlcQ9vN2XXTANluZJ7a1Xu0jb2kUo8kCPwm036HVN1D6vIu1plLDflhcYl6iAeN
odfGiaMMgJd2OGTKt1qcmiG3+fSkTJMf0ivSPg3DE7MgRtqHjjmB50PM+FKT24/hxix+qMOPsHuc
i5sgCG0lvtP0xA7CN5agiGIwJ+LPJqk8Xoy2GR3i6S6iPcjynoUQHublID6v2QVtvUQNTmTIXFo/
9Tz2tQJDruRmrrZh9SDwsRr8Rj6qdmHsuj7w2qFyVCvwsnncmRPIcgJ/Dk8BHXEALLsO30z4sqmO
HDy0ew1fcQCPwqjsEhzOQnme59vZap0Ot7cdK4/MqqtNAC5ps1umw3YcGkcNQTEyEhucbe2QOJCA
xatx184+Sb+X7WzHzeAMtYZ+WWjYIKO3BwsyMrVPWYiBA8CDjVPM4aSCJzaodkQgJhBQqUh3FSMl
SRlcQZf5UaVtAxrZepU4uTJ7Kj50U+xanAFFyeysabamBuKCydprI3Nz9Z4OeDGzDAf11PPKmdmD
gl+SjsSZigRd7N/6tI3S20k89/wphulp/KmF4gDxNJsHoZcUcGw0cxqGBggGjQtxT/D6mfVuzG8i
qqOEo2AA1nJZc23UfA99WIeVfKtUgJTrxFOr0tVxwMYMchAksFPc2QGPmmy/Fs0dDV55EzsVa1xN
g45P+DMF7jWooQI8PacQkxwTXyPNLe+eef1rEAD2tdbWrFXsbuc3JHs2YckpBNysxjy8MDmqmxBx
to0xiHyj0Vy1zW4FyHUGC0RFuYIdAyeTgFgZf8qCq0jkDg0tR5QQzG6Hzmmiek+iAfuOiLQz1a2W
9/tUi/damG8E5Zu6jNxGfj+D2/DfG2xoaWcErRou7IBhcmnM3yLRe9HQPRhV7iV17mcJIXafPaRg
PqXFs9lYP2uhPmsDd0ul2KPL5BNoIKc9qF8L4MJGy8eJ8kzU8pUqAJ2UgB8svSHBRW5e6uloFukx
6cUenhurCXahgmet4Q3UuO8TC5dJfyW8B9yk9IfiteHEUcxHYUyemtZerKo7EiMM5k8Ki7Z9w5mt
jZMdWeojBNC8nI0+mepHHpenmIVvcYIXNyy4Fxbjda0bW9KpLkmnym47gV+bqvaY/woj4FooCs9N
CJ+CMnOPtzsolNMUJrZuVi8TbeTTg6EbOiF06yv92BnRFr0o+fw2t/qgPwwKohPtYaICYivRbUr1
l35IAACuh61ezFtCqheELPtGsxwepXbHuR0ivNJwTjMLivVhlLq5rpQAL2OUrbEOY8ofZgr5146A
tD4H0dv8Te+xwSbDNDPKMfZctY90ZNe6imGILj9hh46DAcy+sNLIpSEY/Gfr96B210EtbpWxvMrH
EXFpac/gEGe9ddfNzGbGQRu7fdgpTh9A7GHk3zujuS+y7taYoV4ZTm6X6tuOJNfahFRn+Bl0lT0H
0SZO6F2nJc+816mtgY7x70bwjOmUUl2zqGby5ci8yFoec5o0LqI+CKGg5lSstB2WRSYkCZ9NLIo8
Aw5WXdVp4+p+dmNczyDchT6Ml91LWQDxbfbSnxaGjTWXYMZkjYlh2e57t25o3DDQ7yAqMojP6UOB
LDuJLLDQJLvMoTb0D10TDBgxuAqzw7yfvAyltfB6FeUo86vPaS1jH+0uKiyKPsxqasAu8ooduPM8
FfMQgy1H5xrola7JMCxHYs/WuUiTUNxDcYDB3oDWN6ib/Rw6AMO+Rxkt3ZhXJqYT12wuEbx/2DQt
CjEyFRnmMqFNo45nHRvkGkcvhZBN8Vi+Dt/Qpfahc3UN13ugxC7B7SwVgCsPGgHtBoUEp7ti7rhB
2HKDGRugWnGdyu3XB3vZWFj+uOXoaJNWqTGY+HGInKsdeJAO0Wv/TepKR95aRfE8D8ZmW8RiKJeY
Kq7R50NWN4FlFtoI2a0AD9NL27ysLOa8JgMDXKXgBtG4Ch3NzwbYJMBAr8OAsh093anuo81gx7to
W1//B5VoeSPPzu5f1pZlfr2NMPNIhdxXqcMKjrb6e+nHp8FB6PEu5fEkxUTAmYbgdHWg/Lwg9Gmt
y4J/nxSDSuTHDJEvuBM6oQ4UBRDEOLNv+NZ3yCbZ2X4AWHitp3ahQiNNo2bCdQs7KQtzH6tBYVlT
ZU6IvERsP+8wf+pgYurmfdJk9coucaF/nNAP1uSmf6g9zVOO4LCGNXQnI6d8U0OfeJIHoXqO3oxb
vNNOtI+ulFsUHB4SDBqvizhePLgffsKiShTOQs9Ihp/AwtlV+kc25e7K0T2vsDHGUMk0qaaZTFvi
LTjpqGqNGu7Gvtvl+8lOHR2t+vE/ECdb9orevygnxKSGikISWbLhMUFKLSCGtIVavsNu6cY4Gs+h
xz3dTnfsG6JTbKZv3awxn73/08s7g4IbsUCLjAxsucwYtG+jXuiNW3vtG/N7qJwB14cc/IdE+b3z
T/nBpvPyG/3YPEUHM9sgW7lNvq8hmy86Po4Ko4GvDqe/LJiBGkbhgCIhaP7eQbZxPDXPyZOUWiLr
HKMX/BIn8lsjgNa5sbRV83rKRBC1rpzSQj5U70NPqmdZPjKOf6PR/1ZD4X9tE3xqLXzZdvj/sKGg
SrzA/95R2P6Iu//7fz72E97/wp8NBUv9lwmOeIjNyTgHrxC26c+GgmX8i2hcFk8p4yAflMosfzYU
NPIvwrgOuQDCTRONAzwq/9NRYPhbKloQ+ItQ7DGAwP0vOgq6/h4hcMJUrpnmGf1hHRNzGIuEeGLf
JLYM/kofRCQ8tcmmdMnz2nO8DPpg0JCkFSY1DaJT6/3PP3jWskF/WrRC9YbNDE8ukYDlCamx5Kvo
KVhCQgfzNNClHVbnMpZeXdrG7dffbwMBn/3iqVYbi8eovWtesou3YnLi1E6B8Y1Qa/SB7HFo7ooI
HeTMrz11fA9J40L+lrXwbOHb5Q+xVN1SKYFQNDOWU4S8YZZSFbXmVdoTiX/2ZAXxoi08+x8GDEun
aBdxai5bDHPaTuXcdZpH/O7Yg5wjcvWb+lu3FTeVVx4lf9B4UADI0n0MUN6tqZsvX+s/7JtomxAL
LTG6lHWGHOjMQNCEBUKgnmCPZ2ID8Ak8XfxTWX2ulxH2H+Ys3VSZyZmhLxtVM4FoU5L2AEN61s9Z
RtnXMqyVQtk8x4n6j0ABElHx4Vl5N2riScNGWjoxl+w6vW4mQZarmjd9S27EqXuWjH2ogvzbt37q
1X7s5Sz6LEtLS5hpB67zdppgqTWp00/forFyaPD2wWtdaBi9h45frGeJLp01YZRjAyvKdnAVG7TU
N+8R1vaf+ADLgrMhpsoZwrnFPdRZDax9CH49CadQoSwT7MA++CLFN0fJEvQdkhNQ31x9fi99xw92
l5NFgo59bQZU88ZbqT8HNqRDBLcDaiDNBvjZlSwxa03US1fd4rjolDOu4sp/jiTNqAuHCL1Aj0L4
VjHcnqyJ9Vy87B9NyJ/wwaUSo2Z6OMEE3/aYDc89ptihD4CIkyCRlzCRYl+cAmcETUu1F3+ff0m6
s48/YJHITw3JSdfgB8hkU/sBXGkN1NF91zntY3RdHVS/BAePpD1WS8f6XV8LfbueG8lTszy/H3/F
Iq1P4mIUVH4GiVJW/+TCWZ9alv/MV2YWCeXYJQSFUgvkkHH4TGo1t7us2w8CE3dcWUNYLUoV7zf/
45oWBZraMsoazLOahzTAjzF0F+5Tn+wkqVO+6Ym9Bj65sDhOkWZxBnlaJLSLnSxM8DrPWqF7UXNi
0ZsSjih44z/+e8XZXLiK7+8SRL7QdkcW8vnMimbUUB+sdWyWhLqONRhGkEVeoXELUBPyqWvlF10j
+DjjrMJB/Wh16UgbGifj1JeocO3EE99I0gDlnapm8hIw/a8jvS+FO58sLtJWQCg1S5kq3ZN8BTOQ
5RF6Xyjl/ZY8hTLYMV+rE38Bl/DaVl5wPDLJYAgWNaoh71l8YQnf1PNO9wjN9yLR3VAdd/9kFzkc
OMUrj577YheVITVpzQbdM+4zhFTqFvPJhxAwjQnyoiDa3KJtvOZQz08OWM/w1KsmglbTXFKnlIYx
lKIpqAfQAA+pq1knsS5udX4RANpBLMFxZBAaL79e3VjmZJrJH/tW3uk/SlQlFYkxvK1sMDF47FVx
13h3LhilBNYApeQ6xyTm5y1Lp1KHVRhV6RtCO7/pLRtjAq6JYs7XO3fhI36ytKhvBHOGLmILS3Fd
bYy2wRgQd+JyZe7sQhhoUoCHqEqRhJq4e58XNAuijLE0I8Hl6OTm3yNMQ6YgiJtDMPishdXLIgPc
JewhtEDGZZDzYl9VtUMIkIbcteA2vMO4N4CTpdMdBgdqNO1GCgp0DiTNr8rnrz/oGV5SmjZQXpB2
DaYu3/mJTlNUoZrv9Xux1/aKTV36PNnsFyAxnRdts9vxNTqtzb5d2EedEAk7w9fFWV08RtBHmeN8
6nVPGSa70TMHY9Ih4/7Xizt3JYC3fbCyeIVwEVJeJbCiVzdcz22CA/MPLKig4NdMwOVUc7GOLFXQ
UB1G3RuH4l5vBt8o1RWA9IXLpZMPJhaLAElPXcwaTATmYWprhw3CIeapGB++XsqlQ6gDQYbcHlJ/
Gl3i8nE881DkjXzaqHxiNvMuT7amDwQGxGVyn1obMR50yZE4rJZ9Lm0V6LRR+TFlMXrpQoaAiE7T
YTzVQteoSiew9v9kfUgpUaBA5Qw+8vOltvKyispa6J6AWMIdGvbTsflVXA8HYBOoLzsIoWqLB+4T
N92s5Q6XDryGS041AOfgUhYHBYXMGMNoeE8VtGCNCDPrVBE+65qV0/KO6v0c5uEwMpRasERK9GXf
oB0NK24ifMhs7skNHrrulKsWoBxFAoSRGRWQrGtLglaqnmfbvh5msIULbdx2aaxQN1KBIahbJdS9
Occ4iKuNZIZ0ilUWkw39qrR3pyChp6xWstIhjWG2jqZMlhuPyrTnLKM3ZZ5AYqZq1BE90KAxTumo
C+RLVT72NmAZKUGHPgCwY47atLBJFWoHqDxgmoYrvc1pozgrO392hZCzGfCseOtVFJ6W7twQmcVL
mhiI8yd3fFIid5Z87RtQoeyCn8AvgVHjeTwY7td2z/ZcmuWaJutn2IhlL0vnBTpZfWV4SiE8zGK5
EddtDpjP12bOXyvYMQm8KJypDk+xiGYYrap4FKHhgdHULyBjDYBU6kSdbd1CEEBtbaF5hrHyUS8t
DueZ6CaWpqJa8vk2tSTSmckyw1PD4NDqwBMNBjBD6YqDvWiGoe4OODKgmsu1USpSHOce31Dcx9O+
JVf6tFJ0Wla3dR3fD4VJrEKlsLB8AgcrsSwtxD6RvQreE6k0DTwL6mnr4GD5VT7dTpjCGURgi+wB
7QvpBj+kvF3c4rIUo+HR6dlEM4qqqjcW3NaSwsnqzcrBuHTuuWYYQIajaKefZUWGURUGn3Hu9/re
qh6qh9wLdtOdYhyqHyqsI6iIN5nzd8eY5QcFshYBtiyZIg/8vEp9ElmPWX3Ds/QWfuae5gejfVxZ
nAz1Pn1KaiKaRmdGxtOI0+TJ+fApDbQrZmWGEckrV7ixh8nXBynya0JnlM1/9xwurMlP/cFaZ7TB
kAoc96jrt1kA1GgwumO3wox/fhTfzSAvgQfn5Kys3QJZrZdZbaDKjD4TGMxVqEtCnlaONLZrYfuq
NfmJPywqTMEzNBawRvYymZUkndW23JVuBd7tr7fr0vsu29j/s7DFkeBWj4HXAHdMbXbGODuUFSsO
ac3C4mq1raZCgRkWWJTYsRH7vGhWcCeq9KTnZ+6vVSzOHFPS2So7fLDaM/fvxdk9iCnBWd1tIX3i
yw+ov/M4Q3Tc+/oDvnuhhW0ELRCzxanAuV+edwF+yKLQExPhWbhtVFs9JhsJeUjuDGitFKe1PHzV
4OLIRyEJqtiCQdmIi17SQwIpTsmHHleoFa/7xgsb+GmBixdFpYU5Fwz2SDx+ayh77PC4rlzjNRuL
YHpOu7qiPWx0s+702TXnb19v05nLRX8ICQ1a0+hcmmcDGRnatW1rlaYX9ZBMlfjF4ptq6HtlAtbx
a1MXqkKfbC3hKGXfpErfVSZO44j5AXSHQy97RU24fkCb3wtd7VSuOKgzPSCki0gTNThXtMQtsoxj
zSovCmWqpc02s9k++wmNErfY1FdIlh+59zN8iB/CY/YD6ihHfQtZyoN1TB67k9iu4qEufOv31jjH
K8BAnLc4MEmtxEE2KTKsI06z0x3QggRg05zAJC2xDapXYYRzrWwt7/jne8gtaqoSzCEhCMvBcy3t
y2mYEUwaGgElLVQiFUN5yppqhaT9fHWf7Sycc4/CdGWW0o7ShTsIYk67vObETgtGvUkf56eV43Tu
3KRB/GodrVvjvXf78TVQUGIkqUgNr8qc6RsDfOQKYNLr/JS1Djvq1+za/Mb3Ylffy7O1VhGg8uqd
f1cgZAhAMsAPLnZTR1hkDVAe9A6G3Rx7dFgUiCJMD5L3ztwnO+IYoIjbFS70fjZSH6Dezfv0xtxM
KCnHv8Bdvsu2UNC8Bbh55Wk5i9oAkqISvPPnT1t4jXIw6URr/LQxyf0KkyOm7sYUbGfC2CrN76/3
Yc3YIpoHBFTt8eEQ1yic79spnh1MlQMNDrFJJzeD4gbNU7qywnO/+GmFS15womBaRalzhDdG482i
9ory70dQMGHJqUITATBcx+dgo4N3N9u0NDwISTljdVTq1A77568/3sXL+cGIvFQfIhprbvtKjWBE
p+lGV5mfWYETVGtqzhfexs+LWRzWYayGabRgp3EDn7rpHjrGKTguuQ+UeG1zcGF8vbCLG/RhYYsj
OLVprdcFNigtnrq5sDV0qv47C4tzNwws1kQPC2b5Fg+DT6c1LNzK5iwxgKSrWKw3+Gi8fjCAoLea
J9Hcf72KNRuLUjSLs2ziBWyMCX9Ouvo57vpbKwr+iXP+azveU/IP5wxocDUPDJiJel+fHsZwi9tj
r1zKix7xgxG6OMxRI8DLCyNzGJ46EZ9YM3tzww9ZGt1RpZtsOmsryfDFR+CDTXkOPyxsqHF3qwZZ
FbLKx4EotyVvr6CttB9UVGjD1u9DE/OQerti9+Jr98Gu3NcPdmlDqzw0YRe1og047KHlK7xG4XaG
QY7/7ogsfMTcsB4SnzjoNK0cTttdixkSyqKVG3vxJCJSYrqBaVm2xNcOSMjbzMKKpnmyjbpzGNBC
k1GvrOZC2Rau6C87y1s1gYgzryDthYisOFpoIRwzzDrctt+zjVQkLI9mcK16bDudkv1aUnLBK0nY
igqklwnEnrm4bTUjSqKPyLlEpvtxk/2EcPDvr3frQifyHRrzbxuLOCjJxk4nJWx0LibKALqYoDGJ
jhZod+Jjeex+dE5xK3Woqv1qgry2vsUNZMOUNWMK25geImD76f0kdcjgQYARVZM3Ke7Zg8RsWilV
r5ldXMKmHEpTlWbLYXIsPC1B3a2czjUT8vR+uG9qodX6DL5sryqLG4AAbmmjrqziwgUASkxDMIJu
J4qBCxOj0ZR6PiNVmExUu6FXyUrVbuOVgvclKyp6/gx9QWBll1YsvbAwcTWbXh5WO1KoG41GB1aF
Kw7/0jEEDEaiYZjxPtry+YOVIWhbLIQwnnGt7aWQjsRq5E5nQ83AVx4xw+lJoY+1G/besF2ExZ/s
Ls6CUlVaSzTYlUlOeSV1+6AzjkJDA1RFjXa8fo9RQif0LT+ws+14bIAaY15y5MfEib4zJztmzn8g
Piev9qffBQAEQ7tGBeYCsfEyDRrYPEHmmpkecObhtgBqrR7RRiFQXBfPaznX2WldGFv4AKJ1YVsM
mJ0vAUMQ2XFepQSS/8JiOfBfFtioADzEQMQioIvbqSnrMsEsGtJqcEkGSu6ZM5mipyBq0CMZrawC
cXysJMcpCtk9YQHDjuRq0zk6ckJ2VRpKmv/dCEAWUsFfgUYpaqno5nw+dBHJRW6SGW8I4NeABM5e
R8PHhNYHVKF8aipgGsgwgLnics/ulGmgRA2cK8g60FZYFt3RG2wmUqNv2noaKoNQJcJ5s5zoSkVm
rdkYovbXXO05xlXaRG0LCwZCGLisz0vVhwaDiBXanMlR2w+YanqTSlUqpCop9HWHV4pZV3cAs0Ua
+b0ORFhxO27XEr3ziqj8FaZmoHgNMAP6/59/RRT0QFcUM4Ah9oyaRro3dxmwfdFhnTXy7EwvTC0u
tpiUUM0amOrVU4R6dVjylX08i+XeLSCT1+GD+RnrCpqdJVJqAmi0hXR6gB7QszX5fTS4EymdPuzd
bKIrNs/DkYVRedE+PCxCoAJWg1rBa35a9+C4gMbpG2pT/VXrK17jgerIAr3iDKItzCT6q0XLy1/1
rzUvNrClvRimCuZrrzrSjQRpAqG9MwEnhJjtk7Zd5UGX/+Inz7FY8GIfSQXCELWBRXbqn9IZVbhk
EzsoTehQtJEDNmtXRd6EpUF0sVVQ8wAEj7rX5y8ct2GXmpmme4MyB5ux1bUbrWQxKCIA1Uz6snTq
Tu02X/uES9+VAusPxCfwr8byYpiFknZJYeAsdcpV3eSTXaRtt+Lu1owsPqVajkmqjqbu0fJ6Dh5Y
9Pr1Is7x1tirj6tYhCR9icZ7p8KALGkPO1E6aBsBdHpqIBje+WILvor+de1QXnKnH60uEo5W1EFu
oAjsTREBc3xQXFdWdFuGGFxYWd8ZtHuxvoUTbbOUcPRzdA8DHc4wjDYY4I5p+BSNg62Kl2BqnSAE
PKtbCcLO6yHSMFiIgD3QECEtsRUsnjI0WPFhq2/1D2tTQNJB2+WQ+fSkllN6vwanWDW4+KZJ2Jhd
msCgDIuM9AgtskOq2Eoj9THcsYI22LQCaj1LxxdrXHzcrMrQjM7l6USolT+L/iUr9nH3vTfeGkxk
rGzlxbsgAWGaitt2hlZRTKnUh5kQoNpNyLe0/vBsXUXAcaDDKUmMURG0fn1t86JJS9MZyPvQfVxi
W0eVl1EHTLZXxuS+hTKNQ43y7Wsbcl/OnBeqy0BB6jJlXHzEMUSPP0QDxSMNVHbGboMcy57AT6us
KU1ePiIfTC1KZnpmRVmdB38ckQYjZGBbRM3W5kANHtAiBGj+67Vdih6Q6WBKEPhVjhmohXuBXnsU
oIuFx0eL012tasohqbWR2QbPKrdJQg7ygrJXiw1Y2jIfbly/KefUejbmMO7cr3/NhWcCB1ZCMsHv
huG9xUuo5wFprCCS9VYKqo5k8E2ivIyGeT1oBHxQc7jSG7r0wWFRdihxftAfWVQDoglgQo2jTA5x
U4xHoGStoigqMd+dH31PTmtkqxf8KmA9qkmBOVURtC/siWDKDVN2DEYQv/fB3Lid2R+GeNBXLiOa
d2fHFk1XTCSBdgC5AW7l5zc3UxNhGS0C8YA1EVDmNWSymKUpfqDRTmxNIwHEoi9jKF2OdT0cuzlJ
j1bbkQ03Yv22ZROkWcoA1xbXYmeKQOxzhZkuAwj6yjAHqBDrJfNTS8dwcsbH5KrWh/GuV1Rj39Qt
O7aYg90pgcGOlbCCbR9zzJ9x1h6TfKbuNAQYRKnH4ZXrROyVOac+pmSD1yAz9APv8mBn1GEMvJlF
r8e5a/ZdFf6mSo9Q25owcGTFocdSo3W7ij/EpGicaVYwRdxnxbXRcr4VcY/705mJE49ZtK2yrvUr
a2pLWx3p/CvPM7GPR6SLfptF5i1tR8k7PbfjS93mzc0YVxV3STECdRKrUXyyUmrlbtUbfbWJTF7u
kmnkD4pVZ099l1V3oSrEY8Yj4EdKou3rPoI8KmhXSlCrxToqI0FIhR+qQ3ylDUV9TUJDvWJQHd3i
FJpOo2X8BYJ/7PccBODCK0cT0wfWkLeO0Hr9pKo1u+XJxFVHhWLcdGWBFuUp10FkBbKbVDyA1iby
lbabHqlemYZbq6T1Gy4C4iQgJ+pcCyRHRysMZTZSBLpPoqz4zqEWMNmxmeQPIbrDJ7UmIOFqo85l
+YzRIKZ2r0E+tm6SNcaOThka983EDvguk69SVLbSibUgk6h0E1QpeQvW+Hw071HxHzU/agXftaJV
H80x4plN9Dwi3pDP4ochpvo1G+LA7fpKqQ9a1k5OhZVCKFPruszp4yQboCcbmHdFAK4Vp5yS8KGl
Icih4jyN9mpm0sdIBfVQrBGQk7ZTrdo5/OcxTOtwk7Asq5wyK1K6SXpuVq4ZMoFsmZQeb2sLc7pQ
X80djRjhfg6xOjZjH/qk65CwW/FGtUDlFedj6dFKG2wp6+lq5aS4ADIqLieD5pVpZHlRAk1GzJ3y
g1J2aB9X1nCn9EPvGZWl7lhFBPhadOUYxVPoJ3UVv9Zz3BzDJqo2LOiSrW51o5OMfXU0Y4O6pQUO
1h6J7r6xutijTUS+w6Q9ttYLnvTrEmGEIyRTlQjDeNeAzc6f65HtUvlDNFqWu55kzUbTFGSBWoKk
sy67rQZqMz+vx2YLN6s4vFfqjUoFqLNEYO0GIyrv+64CucLYg0O+Dtk+SbrQTXM8Acivx3sV3ktz
OgGuP9tU5tnXgiLYpRiq3TfRVLgMzDA45ZNuB6QCFA0USm7aNSBpathk8E3Wg85umkV4GxlBFkE4
Mxobp06EZB+ktfImCANbRt+i/Z40YAvB+MgtFTk6yNachbPdZPN8Csso9Skgly8A1gPka0XfaAyk
dMqw+HFkVuAq5WC5aIGa10Vk2UrnlWO7p3GMLeQO5ny21hiVTx3tNFvRW+FA/Lp14gAtUoGCxSap
ubZJuqG/HZhaqXY3CbGjfBYu78tiHzVTshVhFIDt6SBqJfpOWCo2XS9JOpV8Ww6BusEfD4d5EFPu
d3UkbrU6UA6EQHoxDXPwncGV3gwZT/ZWWZq7qmLtlRTEseOp6cA3R0rQVUZzezCaHvcdI767EAyT
GNWNU3qfN1n01oVxeBjKEUR/STnf5Q1g92UdlRs2zfyqo/AbimaEd6lQ+OBY6VxuB0uJfLPqcvCY
z/23ZqDJFbNmdsgbHtz1kW6CpMuYQM8Ud7bWluKGQXTDMcKCPrVB1T9SMQIggcmvV1E1HShKqyg9
BKSAVpcVmJhqKPpvhqKVDpLAwtVabCcfo2IzCC6+67Rt7DghoxeU8XSYlYmDaimbI9uoTAwK6B1x
RkMHH0AkMr7RjbIH3xSPyF2LudD5braylNnTpKWHtkmtXQKK1heTDGDKQ41rfM1UFmHxZXMr4Fq+
NbwIn3Ohz27XRcNpiOeh89gIQLU91VjNnidEm45sLAxQs6EdAfpB2l2baq9tJi1OfgEvzK5zHOIQ
POXp+NpbqvAHJU9A96VroNMMEcyDMoiTRJJ11QmeVmCOv6NQzffDHBjbPIx1z0yMCEx4Sm+B7LFt
iU1JOm4zU5v3fWV2Cmi6Qt47PVEh6WqOoAfKdeGBGpJfd10OUYIZDHuqVrY32dh06nVCxw7NHxEp
w/9j70q249aR7L/0nnU4guSWY45KzZa04ZFsiyDAeQa/vi9dXfVSzGyxqnrbm/cWPnYkQAyBiDv4
iVn0PySpsR/szlAhUKs9JW2Cu64soctIO6iTREl129u29DRgxzpQedLuJlz3YdPkg2u10EeMY7Py
x7GEqGdTWDeMxx300JhxDxm1KOQdLpQ4H+MnHNKTp5sNHkiT2gdSBXjH1PcMV0rfbRStz8OhRbuv
U2rhUj2WAyhalj4FfNQrGYV/laJ2WytXilsgYKL7fNZ4y7LpZ5XjQWsYreHiVE9wW4rhjZppG6gc
Uot5Pdm3oz3VWys2Nb9PaHu0SuneGqQICmUdcEu1Ctw25XaKrpWRR89ZYsQwAiA9OUBgMgevfNJl
wIpH0qGkb1NzW3FbQUaQWHsz6qvR1asqqx3bKvCppFweFHRJE8DHjUhXE8fsa3pndQSszgi3gFPq
Uk9dS0rJh6TDVtUtzRpC2ZrRPylCw0EFOi63IIanQi2NSkb7iMS7PA56mRKcu33lRQOwGw44u3qI
kw4ewkoHnV/KiMeGurm1uMoPqDpqvixLcBvj0/gTYmvkvhjzVvNVkRaPuiTS3BkKLptQn5+V/oQW
jSKYSFc8kKmDOl09DM0ntnb9lBmt9IJCSf8WRaTKnRqI+2BSOhynKTc9E6Rax6wy2m/kbIjgPT5G
ygYSj8hFksjpM405WODKXYzCMtgvAE8ZVe0UerU3ogjwbdbqwmtjK4aLjNHnuhNrObOdSi4s6WbM
q3GT06qAhFord8EAb6wNVzT9k+Kqoy5vaLGNrYzd8ZyiYsvb8Q2qRbpr5p0IRT32Pqvr0ZHjkkCC
vP8A/LncocEC6DhVcTMzhmYXS+R6oxh55XVRnHxoMJoJ4pIX23yCziLsL8DkVjhyXJ0W/AWJJMvc
bjIzCMIOcQJBlsFIH6Q4ZoE85Gnnd6kGXF8msWcDBXY3tqzktcztyS0zaOyZoqkiJJIx5H4Lu3KK
whJBZ5SdmwHWvjHViuO9yKWHtsjtYOjmS4ZvI5GDevCZG2SjqEhRJFN9BavvUdhhGusDjlokzQpk
3VQ4RzXDpAQkMfXS1eUqCpCq61iLWlT/sCMZ+KJBKSGzhu8LecghvemmpDoZWqd7lNTKA1odTYi7
KA16IoRH44nokMFMhdvozejjbaKHfaLaJd6ydeuX5ZBCjLftkcoBu+ZTK0Xyo5rNduh1c5/gGIcv
Y58TUCh6rfOBVGm34HRkT5lVVrarGNwgXq3YmMRBs0NqaM2DwXgL78HEcKeqLOIQH8HaIK9WTnjK
t6chh0irIG3XOTwrSYgMmB1w1PS7LKrUn7SMIPPLxaB+crvIWzeFTO7K4/7KA3iuNc8YegKEj7y0
Uisilk/2BLQ+nD1hWapswGBzZvWE9rgm9L/UgANqH0ocNh5jSEcRdNmxyVE5KWo8IHw1LA/d80zm
gQ0MziSkTSHwA7ZjAc7cBOauBhYwhcU1//H9C/uyXkLQlIG6PoRxdAACF+9PqaRdH/UpGpxq8har
SIfiPNbC74P8wfV+rZggCoCkJmjNaLMtWSQsBhJTkjP0vj7Vz6yBHo4ByTnpJ7qAwP+ObnMQXhX0
rtDc6d44VgfZY74pOakbr5RPrzyCz3/JEm+ajRkvYgO/BC8sGCe+2+1TAWHQ78e7FmQxqbXSt5Pc
I0iSfXb9gTeKw8jKh7skPZIvc6qpX5/z0dQ2uMoQRA2Vn+QTb60fiW/fNMHwEt/an/2buofMSPD9
yK4ul78+5J9O71lnhGmxVfc0J34ut65NHuN0jbZ6WVz7Oqz5F5xFMCatwEmPYVlPwmWP0Wfu4bSW
bqDt7LfPA/4D++Xmx1od5hKIvJjO+Zuexc3NMR1EMS+MIAohuIrbuAnbzbSrn5vH/ljDy3S1C3Kl
0TQPFljRmbo686u+Bs3oVFe1DKS1ckItH3DJzJvQMRx+wwcKVuwO9gOS/QpNGBsOPOvaLZfl4K/x
l+XFiuVlPOFzRpCoqD2lcMrenbtN9X6u0bJ73Wt9EuTIHI5rqIDrm+SvsS9aQNDdbFOkLcRvogcl
e5yRRcm4cphfjYFKPgRiDEg2LfkGWlIhg5MxPiK/2uot6yyvXmu7X12wZzHmPz9bONWotLwQiIHm
ry8PdzSmQPnux3oN83V9iZ5FWqwWJUKdWakQqf+pfsIM4g608YOJxrI/OyVELt2uMavnf/Hi3D6L
uFgfsU47lTTz/HGkOXSvj8zNi1sz+2jMZqVAef1AOwu2WBAiU/sp6/4MDxrqfpk7xRs9Ea/zcP1B
WbHwZrMfpCffH2lr07q8EgSSR3AAEXdWUIljiO9kIeSet3IgPBkMuuRhtcg+162/mVdtcUFMpDRk
Ns9reqjecxhJQjIFWhgZyg/hzJFf22tX9/lfU7u8K6RakUUT4XCzR8sthk+O/C37WRSPZRH5Ub1W
RF/ZEstbwobK2MDI/CVtp9nP8ilmgPLOuLcxSNRgcPMC4PMvqL3Od97FvMLvBSiTGQGxJO1JhaqV
CQObRA+tHS5dj4f6CdLJ6N/l7hqP5OrmQOaE7jU0dO1l6gR55DozOIKNNTY95jXDquGvcq052biK
Z5mXxOXQ/oq2uO4hGgEPCBnR8gPcR5Ee6p71c55GyVu7C69d8gTXEaQ+INx4oZDGtVqXB3UkPms0
9SjBhSYY4mYtypVGtom2oE7gdQHRBkwkRnx+cEp0Giyodvvag/lAnsDuDBjkW0UeGMfh50zhGzbl
GuX3yinzNerinsdHKyRd7k2g3tNtfTBfzBjonCqc91+sehJ1k9ci4Os2N5d3EQKjEYpuDwBaF5Jl
4EzXWZ3Du8N6i4QbzdYYfg+ne8kXv5JmE9dHuoGrn7/Wub+SfM+B56aPjP42/vd1ntM4F0piYsR0
CwOEHQbo410BXFSSuM0N96eNBVDS6NufZgjVNmgBy178c721eDkBSLHOltXie1tRpFhFLvCGtjO3
jg+kM5xGPH9/ml9du5DdMSwQcMCtW5ysvS63+A2AGpo83epdHEaD8vAfhMDDbZbL0PULEgjliiks
PB/8mvKXjCRb1Ajevw9xNTHEbP0zxiKpKHuuU9EixoBjxUN7MCFOh0Zz5kEabmsjF85HL8GNUTia
5ZbKZh3bde0QP/8Ji2xDEg0KZQl+gsLeKuslJ0fSKbB4+bEy1KtfDMR1tD+hmHrBXM8ko6zoRPCO
eYvuFA9GhrMBlKfDT/aPuxXdrQEvrnVC8b6HIsmsYoH0e7EjKj2aVIYTHbNrhcDppb/6xEluRkiw
z2qNSajs5ecCu2NyR3TQEkdxCvjH7OPtcDDiQIb9geX27yMgYacODko7a0P36n+g1Yf5P/udxgyV
OTshNUmGx4cJfGobQDMvcdPIKe7zgAbcbV7kh+HFDsmGTaG0XTs0rugxfA292Edpqci855iisdRc
vUXHU2/dfowdG9ZMRX1qhOFpCRwf0sfa3BTFGhP6+g746xsZi/suMxppwHJBDhE0z1YofJLt9N8U
N3rvKjukEH9KX8Eu8aKbtavp6kl1FnsBOxAZtXs0I/AsyuidkRAfvgi/aEw2K0t/Lc7iRKS1SWHH
YeKi3Q5w//Uwp9YnmgJHy5ufX3Png3jFw1rZaS3s/OdnywqicrUUo/+JXjjk5UAA5dWJsbUkcN5E
y4TlfPEujjDcR0bbVxjcrL6mu9Vd+QijbX+AICo6vA5OsGc1SHK3PsarKJa1ES7OLq3RdZaioO53
+iOBp4VQ8Yam3UqZ51pWfT7CxevIaPmURRPmsVbI5MhGumsZ23YwkgEFaV8O1aHW85X77drIgAdC
KW0GrOP1/PXblSWFDYiCHrNh4CKXuFvqjxOtV0Z27ew/j7LYfGWa1dGgJ6af/6wpDEnk54lvebrG
/l4bzGKfleU4TPaIMFYlHNY/Gzn8jWDl8v02u/aZTDQsIAwFmM2FOtgEzxVFzFMmo7cNBLbKm/tS
N3DSxxbJUKEW7eSUKotvlYGqpfd9dHUexHIfnIdfbHJFq9sG+AwTCqFqmNwIH/38sHG7e3M/74R8
QwdP4Kk5+2GjSYerxLe95OP7X3Htkp11sFFuVk37IgcsUs6sqS6Qa3PDZXAI7KlYmeZrH9OCiA4K
9bPm4bKWVRO0J3p4ZPkzwDJosfzdybQqv5e1tezocnkiXYDngzxj3IHHWaybFu91TUpKE/e37Ka6
S3b9CW6YLmjzu+bAwaOe89e1qu6VKwmJNF5680JCPr3EhqEDK6c27HFQDXGaXbqN9+gkErfdVpAd
sSdo3CVb8gLDFgmPsn9fiOnru2Ux5lxtIHkcIYtXxpuYgdhu35ewIPp+mVyb2LOnwrIUkkHdubCU
0fRV5S5SYdaVOC3d2t3d92GuP8KgLgG6E7oBkAL5eoqNhMM7vZERJ5wC6BXdtr+yneTLvzpPeP0b
Cche7Neou1dyGkzhWVT1a1SzyVu71CYTotGQysW7h7tRkAHDn/rrtd3L7fA12OJ7TWoEoSQDwXKY
yfVxDCgz/APtx5WZXAuzOF0gvqZWU4uZpNtZe3uWVnfgSRI2Qe+X92NYPeQhDb8PuhZz/vOz/CGx
ep5VDYYWCZg7il9GH3laubbJ16LMa/Usig00tkRgIoVNDm0kzdMnN65d2I3v4Urr2eNTFYzH5GFt
cFe3wNkiWaQOddf3WiYQltiplyQPaOs6wC84CV/5dGvjW2QPPR2nSBPYa3R8KPjvFPp2TKxstLUY
i4eOUQtW2yVWRxu9ae2dwipAlFaulqsTpoNQgXMfwoBL8mIhlEgaJsQYSBF2Wh3Cg2wzthKATPL2
+4V3LRRkgxAIySPqe4tvU8CvirMI38ZWgDUY7nrTjSx47qn/NlESuqmmYc3SKMizLgJlAMWNfZ3Y
OJ8Ymr8B30GpPODhTMEpn2foOkyztv9CQ2Y+gr4mC5CzhyLNXCgBaW45wlZtjck2S9sX8F0ub5UN
vO/cufn8Lwkkr0VbLEHgXhggopWNWtjo1b+6Y7sB5jYc32fKz+pRNX+d5dhw4qMsOzNQwYb8uqGZ
FhWdPSBa40dwmXWa5+JmVoHmEGTSYLN416PVpG8A6Vorf18pgSHnQdoB5KGG9/7Fzd30E3I9JfLb
qjjp/X0na1stqo6m2ntMyW9lIE2Bj7mVpEdLmDsxRs8yuuKOpd/X0xQ5g6Z4UQnoklxAm02SXoao
3Bel4rVw7lHk0OrUt7qy/64n8P+2Lv+lzKKB/7uty+49e1/4xP/5G//wdTH+ZgOZAX+kWdoYC+ov
Wxfrb3gWofgH6R0IBoJa8k9bF8X6G7iZaF1rsyY3ngP4W/+wdSF/g9+Lhlzkj+XfXMn/N2xd5hv3
yzKHbhYwOTPJDDAS4Oy/LvOUdFVkNHAaAEw1qGsCNP3aw/PiHFyEWCQyZQpj7ckSESxo092UWTuR
3Y/9qVca72zab//+q781v0AgqEqiPw2QCLnQMxpkM5MyjrH0OYwpALtqme1aUbZSK7i4phZhFueQ
rg2R1igTxhPf9lCSHGOQLvQ1ZMF8viw+DNTSwWzB0sEZqy+ijA1DuSWWaSDt8239a6705XviqEEJ
E6h1GucluMckM97FVtDe+AN7+boQiAaolVLasKQLhmezc4DhRGc9Ar7TVUL9dq7w9M8Aq81k99gr
fPDqvv966pV1AtM2HcXVWegL3+/rL5BUqepTkD0Ctm09DbKgGZLe+mNy8oA8c/+P0WRQbc13zTV2
hSc2FWqYbSh5axfqlQ/85YfMe+Ysl8sG1TJHq6JBBcGkITmW1p2pje73w71s5IKvcz7c+VecR+nT
sREAxwezuiDfZcdqcKEE5cpe5gGu6ZMnaUXx5bKHtQg5f4GzkFIPtDCM8WhAjnORC36www0o9lvd
gRbzPdkP0Bn792uzc1ALLAQ0kwiQzsvPaiaQSilbGszP39k3tHIhZu2aITziw2Zlb16S2rFp4Hgl
Y+vAvw1n2mKIkqGNkZXBVtDnNyo6RinqF+y2u4N/wz13tZDfAtUP2Qh+6h4B5lst5l05UNHShdAs
GoUW3AcWn7UBD1TQQkmCsnrshrtWW1HEvLI4Z5MBGBpoSC3xuP86wKzgApptIB9zOQP083Ec3wmU
nb5fnFeDQNrDmrnHs3jY1yDALKslZLOTwBj6Vy7hrVuqwsksdUWw5HKyZkIitO/m/PiytWEPYIik
vAZmtZL2qYqDJofk3PdjuRIDFynE/g18jMvXe4lOjqWNKiji1N6rHPjn1jDHlSCXr3UcnnNLaHZj
mJlxixkr0tRgsQq0qnmahV1nresZlSQHALs8rb36Lj/PHAyoT3wgaDcs8+6JpNyWEtjBU/tnDQnG
Btu4//39tF2exrgNFGgK//EUvljHI4BtI8hLLKjGt4SnTtk+WNonb8nKzF3k2fOtY8y2q+BxYs8s
jocRxtuAdA0MYGfYOjYfFUA7GXtjxYO19oa9pEvOsUy8xixNQUa/NFNr2taiWo1YSudYIQTbvRHy
6H8UZeg9CcTmP4DrICRyOGhCowaOduHiEWgnbVNNGWE4/UYP5xHa2dG2nxWG/5jX5OHqIX9tvZ9H
XJyAhirMvGaIOJtLQA6Cvc7QkgyAAS3zZQ8EoPUz/qJ7shjl4uWug3hWktRkQSprDM4S5Idp0rCc
So+CzuNA+tVw4rbYQ88nMOs+YKpQXU4n5smdAaYV6dwi7x/TWAlTrt9Hg3lvN7Nk//dremVqlpqL
FKSI2oZtShABrdgnPyxjjZV/bWfCWQBqpVCknUu+Xw/OWbeL2jkmAvxD6uoCbTLpg8MQxoSXXnOo
Hlsbydtai/jaXoVzM7qvSJzQ6F9Mf0JQ9qlgEhBENTRjDOrgfHDHavQHEBq+n8IrFywWtAXrFIBA
0ddZFkOpTQpc5tI8Qsh9PCQ3bRC9mS/UVRwaRIdRwFBMd5CgQTrUj13m5+4aIO1SEndebme/4eKw
hZtBmmC8bAsZQA9UFYC2VJeVzowGlfBCbw7DwX6G07y5mVE6oCEJx9zNEjbSrbKqwDKfUV9z9a+/
Z3GGxW0GNsaA39O+WHcxVKIkP4WRjEC2Oit7rxUIri7js+HPf36WxhGQVXSS4hPEVeoWxcxwl1d2
ytX77HyKFwtZGFWaTOLPFFs7aE1t463iRo7qcA8qAu73i2o12iIxhetFpelFzv8nR8y9nLu2W3nG
jmz4CezI7+OtTeDiUFZ1MD1tK+FBpRwL+izVa483vNFWlsTiFFakCogfpuH6bKAEoll9FpIM1L88
jyKHl8MB5hhPgAbioUUFd4dJ3+njOHhqN6O5B5Y7Gm02Nribbj0m+2qCJO/QeYaab8oocXW9eLE5
3FN6Db7I+QRmJTRI6py4PEngw67CattMp99dG+9Kkh/ztvFzYwRHTOq2rQwsDtoctxAWqf2e1adc
6xNQ0vPeodZwrAQJ88J6UwwKUHsybjK1fkjNiXjw9vkhZ+MNGqFvIx3vDHhNgi9t+6OZ0yDOisrp
8nqL1/FGbgxXqpPNpFDNkRrmTUID40p3GoPfmiUkLXlEvb4FXxqwAuEW1IpcGWRTJ5eaF6PWnupK
eWBQj3EmVn9kei+5REufWwOkzIw8W7CjkqXphdNIgp+emnoQa40dKKU4dhd/DqhLupVawC7ZzCBP
Yjd3pFXBDDSycturcHbuLH0Dv0UfVpYnlQ5K0BgpJq3RwdnpshvwqXZVWgIHatHMhU2zZ8N+JbaH
w2Qk29aM79QULF2UmJ2qBdWuQnvdY7rlT9H0xjj4/ImWbdOCfiCDG5wyFrIXoYju2o3pycaI8fcT
FMQHCc/6KAZ1CxzHkv5WYvVnA69dJ68h2iuB5q3m0V7LzLCEp4nolWcB7hJsLOjNoEie3KTMUYro
aBci0LJ2a7CkCzkrVDft4a5hqo3T1oSGWhmHwlZOjdF+8EwZoKGYH6ZMPqW2hfTAHO+iEgpsINHO
1Gfc4iwC+naUGmAcBwX61AIVQ5AUn6D6j0StAMlAq14NI4HarynNFgA20Dbd3Zi1n7lMX0kSSccx
BnNOTnWvoHYU6IXZuCNHeaFQsr0t8jSAYOEjKtfMK3Q0t1TLpUoSsrw4FHqrep0BOh1laBVR7Z1a
fXvkqrKPCvOjZODdCqV/yKbWCASLxVZUfX0Yc/2Ft/wZdtaKnyVRGeLtyTc2HTZNp3/2dl17mW0X
fhKB+m9U4JQxMzmB2LyNpSksubYDM/0V6pefE0EmWsjyZujwETI7LrZqLodDo5n7Oi5vwDM3nSYa
3KbhXqGJW10dfxJWpCBlayW42lUoW8gzauAeNjSuB6dl/aMx8V9xnQQSeMBu15DEKUrIDySC3bdC
eqFyWrmjzZ+YpXtpZISSMJ5A37Uc5JFbjLAK8Un0mYj4s4FWplNYah6C2glym0q2UyFPTy0df6eF
OfrwHNJihysSgaRlIjtpktSOVhIeYF/Ip6zFw66D9LVbJfhPBx7qphcG7i4h42enHCiUVmohrjDm
wdQp0lMBAQKnRlU5EKK1HJIPr0rbqdt04nxTtuYuZ5r0qI115YpRrcKygTYDiwto2Kam6hIuKWFE
jJ09ZtWR6gO0UmXpHUxwGJ8xWuIoxO2t5MKJWoVu8jTbyTK7qTt+36rR6wDkHfR3uydRJZusHnZW
rb+Kun0FMSU0OHQu9AlEWiMX5QNVVLBYrd9US/m2M42HJq5ASYulh5GIB5X27a6BZKVrtsA+w5sL
B4OUHEcjrRwKkYoAIvTJrlaoHMRTBUGxkkGKAZjQgwAo1Bl0ewPwNoQKYZtlVEhuWZ6CFxZJzAO9
edrW3Mi2iRCgWtMG5rVjP1uhmZYjeDkF3B7KTZW2m0Hmx2FID0lub6xuDIq0ds1KDwp18uSyeoPI
iW/kwzu3zM9yKN+rtPIllR2TaH70adpWGsAwLMfqd0/BYxbSD6PgcC1poCiB7zNBC3fWL0dCxOJD
lWkf+jRmDiJDWZUDU8vgEOLCXlo4UAwJ43R8kjk8WJvpZE3WKdKnE0AYRwZoj6Mo7ZFCpRztdqS0
RnJfcPvIlG5jD8m9TLq7Sik91guHS/FHOsm3Y8rBn0y2eiGOZtxs5EGPcFWIIrDL4tXo4lNmjTfE
nrxysm76qhHOQBVX74z7hEM+IIeegCPxCm7bmobbkJOXUqija0xJWPfK25BFT1aZvRr1sCFpvrEl
iPBOMY9dpdGYlzQcjETDuMnlaKeW2ROacSaEUPjNRIfXxq4fIb9wB22ZWzvmp4qaBGDR9kEv0Wtv
xid95K0jpfOaqppDE0tArsZDh4uM43eO0nbi7CNPm52alY7elie9sz0t1SqXRGPntZhUUKGbbZ8a
uzinD0wYJ/Q3N1CtsN0aCruOSXnk4BQqVNw57SvVxnti1/isGW0eGx2M4IHL02nSpHSv6223M7iW
QVUgpj7kBqCg1tS3LS1e7UToAZzST9BEiXbUsLibdeOHHVm3Q2n03qAazCkgCxMoBXj6tAQVhvb5
G1Mlz0zUOyqPN21J7jBzUGpJwHMfxkRxCoOAk273T+iYPg9DGSSkg32RrIs7yrFgyqz2Si0JTHBx
MwLfoWnYFLnVeyqSYSeG6iF2VgBpvB9WDO8Zkh4rmg7u1FsbIakvslJshNn7tqH1oWhh6lq30POx
2G6EKEop6IfAEeVXSowKrF7ccyiZQ3jTSh1mjU9qo7fOWMOpNGrx0okZ5NnB+99QNTtpaEcyQ/cy
CTiJOv3MzeYWRmmyp1YZWmLVOIaWEtigmYc0Qqc873CMp1OeOmMKYYxyAFF3sORHg9l7YeWPvR1F
HuvMbWuR45RA2VkSP7Hlx2NkdqEyNR6FrZwSwwlBLzdqKocR8nOnU2AIpsj4urQuf0WVNLORs1+p
UcEHLuH7MtWTbZyoz9SqwkIl4PBDyEGkzVav4ttSwAzAiOXOU+MJzg/zey63rWeZRO9139ygjtv7
TcGT+V8HHb4pAm3CgUib9y6ZHvA2OtgNHqAV6+/qSascqVff0KxFPs0UyTXtWgtHuI7sxgI3hC7V
97XW3upy9GiCzrxt2vIlM8muzs1HG7x6r1KjHyQzDOicKD9GkKSdssmR/Yhpl1c6LrvO6k5Vr9le
MXtr9Zl9B/2SRznWf3EpNaBDwHGt5HaYkRovw+FUTAyyYKUWeVGszHZpWecp+QhtDZxSFckTsLRF
GdpdhzpJkmFzqgMmDpq0YNAX8YbVBL4QLb2VSX+nwj1+IPYtuGyZM024TWRobynzwovgSrCxVVzg
KEoccpK8QAwNqjxS/LtJirsYDNEDhAhCs2x+TSiHgcFc3zaZ4vWS8dsgvAk1MWGKCmbjNmTpDTz1
DBft4syHnGgPlWVmJw6HRNBTy6GBZ3EAAu0cOinmoD61JDrilit3Mkmei/mAitM0hqxAjGsKBcOD
PPXyhsL59CYea8Uho/SgtqabZtMeKi2vf+axbA4yt94jXnp8BHUfSj+qK1sYNldgXc/4NknoY5Nn
dyOPn6jWJW6esVA1Cl/n8oeYUICJFRIYUS77VGuhYie197EpUpdpRRt0dTZ41hTdIsO+0+X0wxS5
7UdlcYLvyeQANn0r8/qmbSvFtc3JdvQx1byo4vdUAtlMzoFGmqQcK35IXTOt3+REqjy5bt5FLGB0
X0PFKB2io7DVvWIwXLdy8RhV3amd6lNn8acMmvoueOWlS0yI3FQJMoHO5oeEkSBq6udap3eAOIA+
wMaHPI4ghImEFwVJDeQzwiGdIPXEEQJ5BXxbXK0iyDSiPSTFdpABuUuEBikIXCExgxO3qI+TURzZ
CCfptD4WQtvFk36gEv+ITBlCPiMoilVj3kpaCpQ9oTusQxxKwP3WxVZIU0Am/a3WOupMOJ+hY2Qz
R075TQz4oNvKDfxQhuY4Nib4cUXv9CzLILWhvmt0OnWU7psxgkgktMYdMTUPjaVvyxaSQ3ks625f
jge4nhzg3HHiif1r6CUsGWE/5XjCRJlkulNaPJedpnsQzIDXY2FBPGNC1dJgNXfyaETtGUbjroj7
cisl+WYwYCo61Yeh7Z6i3oKjLlVrV7L470mRnFIp9rzLwRiI4cBeN6P6NAHNAsUr8oDTBcSNSgNh
QNQQQdD3ZZdsai16mtryse2RGEZ5t0ebTHf1SNMqj2sq1IIhT+4bMgQxEoGcZxDIeVo2OVDfO3Jd
gZpi1QBYbZlvBLZ8rtnNejrCRtWcmNOhSse3zhLSJtWm26zMTUewSg0ys45dWbV+1NSwf6iSCu1t
zvCw7VHhMt+QcgElFyWty6QcInAzZjSCOivjQKfXTb3Nox5CTb3KHcrKo5ppJISleOvkA98YGXsA
TNTA8axC5lpuA7NEmiemPSl1V6My8mlcXJKMR9wk0m3Vjf1G0DLbatBLg4CL12fJiUSqDP48hGCq
LA6spH5N+uyd0glNVKuGYEqm3isxhGL1qZI3cgToME+7n0RkePRC4QO/WP/dlQlkO8ojy4oXiPD4
VSkpQKUW8KUZqN/1MNAimRjDniRyGIs8+dG39uhVEEZz1TiGPgjyUklD0SHL8FUYxF/CLCcN3D9Y
5pRFpTiRjmunKzJovhH5QaqHO7mWzTAGk28ja2Cw2clJU2oAm3mRHlWls1w2VwAqId8ixWEu1kiy
ZRkB6j8FdVAz6teOtBDhAncZ6R3YJ3EepZ5tZCquTi0KJiM1H4u01DdFSfaFgssotlg2urIcdzc9
idubvOSDm1W4UJRCmD9rNmob7Frk2Gwgz7ixBN47eC7VrZyFXMY/lfW8CyiOuFCtWBeQ0YDk6QDt
sTxt75uRJQ6UibgX8UjDLS99giJ4GsF/dHI9PtZxAn3IXBy7KoWCz1i9C6ltDyqMP1aKpZcY3D+F
Sh2SFfAnA8piWZjVtZjpEqposz6j5AAH+1TtmjB+miuUuZ949sze8yD2tlJR+2NreVmS/GfkJTZ2
SlDxaTpEVqCt5NBbLVD9xEd3353c4aA7ZMt3/caAHav2Fp2AAt7ggWpljrH9vtQ2j/C737HAl9So
ZEQyxe+Yu9xNyMMh0IN1+tfV1o4GuARQNmjnXbiwa3iPShGebnPhvQ7+1GBvYH0Yyi/V47BdD3it
hKgjDhTLQZAErudrDTaOmEU73NEBGkqbhuHbgg79/dRdQQigZ3kWY1HmhnoMxQsKVVG2nagHqZVZ
FH5m00HHMbn9T0nJWLIE0vfAAgENcqF13YA4hAc3PthsxE7gSW0C44xFM5P2s9YxHr8f5LV5PAu3
9FJB3RFIuwzhymZwSHIzmS//twCLD5VJeLIkGhaGqd6n8h2z1jTfr7V8zkew+EpDh9oExO2w8hjy
KILEhL60yc//2yjmcvNZyb/HeSdNBEHysoSmJN6gxgqu4OoOOh/H/KXOQsjdVGeZNoc4JPewusRa
m602aIOiv+zEq7zta02r83iLDsPE57Ox+m/Ozmu5biVJ168y0ffogDcRM+cCbll6UiR1gyApCt57
PP35oL1nmlpkaE1PR98otMViFaqyMrN+wyuGFn9X5UejeLIqgy6J7v956T5biP6+o3/B+z9MrLCs
cJIkJqYIvnalb4Yjml2ecNkc7FUwxNgsALQ3qs9T1dmnms/6TCeDnzw1oJhExoW+H6s6e6tWQ+9T
lbCklXOOMXDuKJ08OYTLlIXJyFBjnhyDgIZf0ZjNmaD05dvbx892cqVVlkym1XCehK11Jafbgc6I
/z0JbMUN94H7+LjaAY8uyFxEcPTMsTZmaQeKszofC67y488f98wm+oVq+/Bt1W7qtHhdXrUbfX2V
NpRCd7EiWzwDsj430EkYoYdZoTzFQEP9JFO7ZurVpNE5Hc+M8+X76of1PQWStEIdBCayXn6GGQid
UKSnPLQa95q3uksZIJgmBFQWZ0HEtAeUJ7qNU2zO5g9r1Dq9tz/+GicBJ8hVREVRj/N/WdH+CGF/
hV58gbSsL+xRTXWGvYH1DDLTXugbR/PiXOJwJqye+nZnRqhKTcU6DHq2VaenId8W1TnDpC8wh7/d
dis492PQy60kxEliXe2d1bitV25HBzD7cfU2nekFw66mydI0dmbY+e4oeYk32+IjiVJb2OcR9ed2
2fr3H7azBa+vRPGYUMUBC7SOW7HeiwVUTaE4F+/PhItfB/3DWLmAILO5Zmbd24r15PumtrkzHLLt
wE7saK/fnrNUPPdNTyJUn7YYlay3mJEnjighwhng5xQa55LfT6YMv4IuqGugGKBaT51thros1FRl
nNSW9ymUi96Zjv1l5a9HiLdSbVNTw9gt2oq26Wd7WrfnwuTXq/uvX+FkqlQqRpUv/AoHGGlXq7Nq
5oreCjlaDatbN7AvMy+ybeGCN18790NQDH8OjV+gPfGgAVgl4oQH//AUqVFJsVr1nfjXo3q30x0s
RFYuM24GhOgBD9fCUW/PDPp53lClkelaBcKAwp1CUdRoikOKzNRvXLhy+AglGFMUh9ULBk2ku2xz
Do39GT9mqvBkoUrIuANr4slC0/2OG1OLMp/3Kzvpt7n1LZWPc3vfnyNyfi5lmBIq+yBsQESyrL8f
zsTkhTfGYZBSptshS7kdfTRQzoJ5vvpugC7BdwAnBKR2ilIzjSEEBq1mfnasnpKdualQmlFuNRqL
AHZ/lU88lZ+zi/8i/0N5DI0CDWVuk2bKycUu5eFkDoKegcEYPVqVylbwVMZD0s1b3s/r9nwOBqZm
4GQoYkAFYPe0Qu1lOm3gG8BlDqE31gLSyJWrRuH/4RjoTEmRLIPXBCb2+2db0LLNuzUtmvz6Gw6X
V7G3mqovTnsv+w14lvCsUt0Xh2DlbjOaqIIFOy0OpzAMDSMdcz8nP1Jf6uL+z6fs807EK+uXE7mo
YwR5+vNbI1LSsR4LX9yvRnDpRtpE29w/p7zwRfJKaxxNUfToALTBC/h96ca6T3nVDRjh2youCgPp
dk0AdF9+PAdh+2JKKzKT/ceicZRPhip1vTLrvk98vaUIkICaqN3lYNALL+4mud3GOAKk2dOf1/Hz
dcv8CJIESPMXDeb3+aHvLfLGN3D7N/e8GwGJ4H01zj1ZODPQ5yC1DmSoErwGdK9OJVxKwyxrQI6J
38jIteiGHepH2mq2ofM8Jp2B+X86WJxexMQ4VGgo0T9Yd+eHi73BfiAKVaH0S0P0oyHd1F2Cr0Xg
/nnxvhhm9aRfkbSAkTFm/30YDfsGq0cW2beUH6jAu5leuIGUnblIP+0LdAA+jnJyekshoW05a9X/
9I8ab93q/3btZDIJuDbcHzLilr+C44c1k6cqS1RNzn1MHxohfceJ8eefl+tzWGeIVdJB4cQi1nsK
2k55/koaIylorJjQ8VHOpLkSFA7mzBvYLAdkrQvnXB7/uYe0jsp71IqXVPVPMO4YKb0ChFPBfbwe
4daJTFvAIWZ0y+thk20wh9j9Xyb6YciTJLYpe7WusmGNTvrP6Jq+4966FL6thA9xqx50EJvnEKGf
zhezXClDhogKlcji/r4XRQTTcbFYUFFIZFwk5zix86RDhdgwezuQ8gt9qR//PM1PMZ4LWsZqlZ46
AC7wn78P2WALL/YTFhh1f5T7+yp//fPP/9X5+q0CYwBuf7h+3FncIuvJ+LAlpc6C5NIyQLJDKNyf
ti1w0m4Tgr/880hfHOSPAxknuk1VjKp/HEDCmOvLYnlt82PbnTHy+rxYkowgN8y81UHvE8sQdofZ
ZbFW+qhsu7V50SXnEu4vlgvSJTh7vJdUxFNOs91w6euWh0RyfHxitYO5U69MhBvx/znzYT4vFxxO
CJmUFtC3Ptlm6lUO+8cg7gXVtwJzB7rn+l+12b9Fpb2q3ou7rnl/7y5eqv9c/+lbWc1NHEbd//v9
j+1ffw7fS/ele/ntD17Rxd1807838+1722f8U37Q3//l//Yv/+P910+5n6v3//rHW9kX3frTQtww
/vH3X+1+/Nc/iJ4ftt36m/z9l5cvOf/u4qXp4uKUJrv+m79psrr4T65hyhVUgkBXQQj6H56sLv0T
jzuRUs5SYXVxJP7Fk1X/iaQY3mkQzGAQ/Ypv/82TVf+JeRT/BlfV9WUA2dL/nv31X+eMhftrNf7+
80du6SlEGUNYHYY70H5AQ7xhniYoZjbFcSaEhQtMZQ+sdYsQ42YA4c5z6tl4dhq2P412EkO1uZ6V
LooKWhLiT+m4sj8DP95MlG6hYz6Cu/n3bvN1QEtRuJ5QLEDc8jSCjmbddRLuIK4GxkbHeaTEHSg8
q157Eqg/DXMyr7rLFStQGKZ6mvfG2/iy3LehU2/AgWzTyBNujD0OHHfRd54aPmy3rz7gGpA/xNNP
Q5/kK6kagqwK1w/oLFBcVS/ci7vFMe1xx0ucf678/qVS+6fxTjIXYxhC/nOm+kvd9b51ys20E3zA
7CAGkk2ym7+tPLHhUL0mJp2m2sXk8CkE9z7tDQ2ib+lnm/jOxIv8TMA/FbT5aynIDKnz2MufYqWa
g9+2Wpaicwc3aKHartINghPujE0KNNwLcN/tt+X2z59g/bifVoRKj0KMyImWzu83Gu5DlpTNDFtk
qj2Mi1/NQJ1zX1eNMyN9dX4saJLoOuEsx/9PEgJpIYwE61DUz/vecvrv6/xGP7/XI1fxGkfcLuOZ
HXZyMfxa1Y9jnu5tJPisPubMpu2bUj328yE9p0rx5RCIQKILwGeDSvr7ChaW3qox/vFuo79BJgjN
hzJ5/vNHOs1T/5rGhzGIwx/zjlagbYVyROEqV39pXpSO5VkXw744SHscXbbS87+p0//XkIaJ7Tag
HFFWT45mDVZTwOOrcIdY2LYZGJ4iOPNxTtsbn8Y4OY41EEhqWcb4i4iXuW3pCM5EHyCw8cHqzsp4
nFbPn0Y8SeAUwdLzAcctYjiSQDjQIFjSohgFAlA+nGuXrz/s9GxZ/1rCU/FNTIfKvF8YbNZrtEgj
25pfFYQJqqa3p2Fxcrq7S9V7f94s66J9GnXthxkSFNtPeZ2ymOowzh1eWZNyORu4rYFNnyVUxnJ5
b3S+opx5Hvlymh8GPNmcTTVUYj8267nuUCMeUIBpSYrPlYOn7wJ8OyQ71FVUkGuR1unJtxOGZJTK
Li/dwdeeJB/rydqe8FZZ27fyLtjV7gqjqExnvhJ9Gb4+RKzt2NmVC5oqbs8F7M93F78OdEJqOHqQ
2ukBESxAOkNXoTHN3aXieZBHv2SQ4YE43UVGjbD584c9Ra78WgBSOt3AzJQs6lS5UYhFQa3qhS87
6jtttvyC5mOXirYGKFWJNF8xE1tL+42iociJoaXUAXUFiKjFlp3rqWNm7ZXVvsn57sxv9vkWMUgP
//WbnWwBa5FhwDf8ZtrVnLs49Zao2tFF3MxP0bcOgPDt9G29Os+ZEZ8bd/1GH+oxrU2ysCrXFckD
lE47DMpgAugYb8TauWD1OU1a5wgcjhO92vqcbL+8lEQ5UGfmaGtv6k36srb5pse1cI8uNXBSDovt
/S+IeGut9/uB/m3gUziGGUhFJrQiYUTpd2Wf2GmBzRNQwzB/ToEzqqP4PFvbXjvDmDsz4V+x9MPi
5klktVXBuOP4fdJ0W+pqRxV+jH2zn9KzTs/rFvnTLE+2kGGVpllOfMrYap1qfhKH730OkcIS7MCo
YeT8bJPe7fETNBLVqQbz3On6fI+zzDS/15i5ZmDrcnyYbj/GcPvBpHKeRy/5oZIH1hfDa3WAhXUV
QIb2Q181/DMn58uPa0oa3VwDcYxTJQ5RL7VeHRlVU9KrLjqkuL7pAnaB3bs2hV4W5p6GK1gLgPTM
yJ/vCeb7YeS1P/BhvpKahaGSW4U7oZ84/1yREMF1ptirnxKuXuOv16H+Gt9mC8vNM6fpV+3y6XPj
I7y+Z9M3P33ZWIJ8CgOZ9mTrLcCAgGvbstfcJVe51/O136VD7rytpRWgXH2LUxsMSn2b7eEOXp9r
yJ10Qv6Kq//6Xaz1G31YibA3QjFe+F0qdlg19n5SntNw/XKxLeL2Wimjon+yufS6q6iyMLAUyvpC
XbAtg9LX1hhZVDA/brPyzL76akrIu5ClM9oKGvt9SuDoFzFdGE80Dwr9Nj71mf3zVej91W5R+B96
FCczCk1Ii0VoklmHN6KIxJ2iXmaBsS+lcxbeX85lbez8PdJJlthO+HFw1xZuXV9bQWmnybnY/utd
63Q3gk/ERAlzMXChJ/dIIyKyFFlMRiqvMh22H6r4HeD+ss3ujZVUBTXULF+DpT/0aQljrLsy4XiH
8U2spbsQ5ibdTlswj2KY78vpUmreQ+N10NqdKdwoAMajNr2vNBORbhR8FXy6lTPB+svP8WEGJ6cZ
TnI+JgOnue5Arka6HWQCvN/7KW/P5JfnRlrj6IfT0oYldqFNQMU4PLaZbINc9gyz2ivl658j1FcB
WeYdmaKY+uNTU0/owQzNZlS6RXU/Dkfk1EFkJ+6fBzkVV/51+D+OcrK7xBkb0VBhFHkj7y073RZu
dgWRFRaqxRtv80pG0W17H4zNRvdzP2oe2Azn3yfRivk8YRJbXUF6DjuYz93loS2STs4pVlupw9sj
dFohdOF84haM9wxWqzE6aqUAVUYmava536u9LcUPvNiywbwB6HelA5G5ttorebkClosuO15gvN6Z
bYxUUOUoWIb0ybwDirzV6nijp1QlQXQHp9mbMYdO+0NRxddaZmFd8FSLET7fUIGM9CWBWJEm0oUl
vYoLwxqwvTA3r5cbUdD8Ch6HAdMsHUZscSu3jpWDPN0pSP0rUMqZMb90dytzpQ0h8CX5LauuWgZv
omMAPGzUngM8KsyWTStaWx1WKd/aXrSfqXBsJo6cnrnjMIdkeBBCIC5HcbAP0hlDZB1J6odeb50g
NnHPLvwEE/S+w1l1einy0Z7L91AQ7xbhRlaeNb2/GnJUTJLM2teVsQ0UcH+DbNdB6cwC79GicllC
EtUqxSUEOPn8Q6H9NoDa07snrct2SbQzUtXJl8mfdTyzSvTfsAsRm2xbiTqPOfWhNbWNmWbfmwkS
jDH7IhmMWsybOKy9JIADxqDTeK+29wJyeBk6fP1QHgT6/YOh0sSO7UwEND3AsdRQ77TSDUwBd7KM
74kZbipR8KDQ7TvMjGP42Sna9FR8Tq7qthBv6yr1F9Ti8q63Gz3EixM+QsOOSUpYrYYdhZUHPe8A
FfkWD/FNHE/uNJYuRuwuNG+76Se40+q+K/ZT9yPVpq1ZLLsIjil0FwihvatDqArzb4ZAwZXBGUtM
NLR/6s3i6hBKqeHQ3yv3y3zXAODqu7eWCpRusjfAc7EMfFtiwykbiCnIfNepsutz3U1NfKyHHwom
brJh+GEYbAt8YYWACUBpFSE2RDIvmsF9181o6oLW15FlU3uvVsyXRkDFp1e9IqJliaJC+xAV1fu0
5MdsAkOWRW65vJoDcTp/E6rMFwsyWHU1CJvLwyqGbclIE2ayL4yIChjA92AtdankJAsu2rnsJWNs
D9VT08It7OudbgS3fT67pXzNa952mbCgXd9QwtrVGXAUA0cdtmEfoTu8zdLo0FeyW6bYVo2LPckK
Hpm6rxSAHeBeiCGEOuNqSjp3lqM7pR7cpdqK02SrWesM/XXQxFwunZ0pEn+8W+TIjrThWpyZWnId
4RutdMFu1GBchnCJe2zNm4hLTLUxnL/MkicBSouCw8AIl6sKcCkBcDUhvZxJgBfVfldooTsL1GlC
zXJmx6J+VQty0tV6XnkbusHjUX4/CrOb65Hf1qlvTdBwlea7bqYer8FQAw1bMxo3LQO3GnI3F0eb
JzQvxfOiN2Aj1rc0yuxIUewYXlIe/gxgK6HQZQvToyrs6iaxDau7mIbElcXG1RN5n8StV6nH2ijR
gYDwWOJx1F+p2rMsJF5t6tdGf4u+JLyYu8646yLILmEMETDZdmnuZtSdVXpvSt1Rn81Ns7YG8Lpq
oPmB4eyC7mgGkHcseIrC21JlTi1lm0UY3DAawQK0rproG3g3jtm8CuYeMZ9jKOpuRWW5GD90wjCi
P46gwPeMUROJLFeYgo0wvWpBvyOKOKWA8gZRu8B9MoxCD9f5zWKAomgFnwVOQ1RhSe+lydqgFOwu
8riJG3U7IlOBv7cTxd+n8akOu81YX6rdQ6g9iyhYs+iOXM0ric0vBO3WbO8y7KKXVLWFCMZ/ijCD
vlnEn0kweK3cuVkr+8usYeiL/IUhuuM8ebP4WA81Cww8oOoAcQR+FU5OZW4QubNHEsa0z2xAjugm
QA6cKseM4EANAbTu2U1CsMziSqWNt2JtbPpKRWoDUhksTwmEZh3eEZndrJcdSTiUTfNkpNJWMzDE
He/0YjlW3X1SPgfVcRzETV4P8Mg6WLOlJ4iL15TX4D/tIJVdaVrcBFq9Xk0vE/xhAUhzV+QbLBqc
rFN2pnbMs4qgM7ldDow7iEBviBBMNTvX3rT+nQxiA6DygDgPR0PeKH3nlAOMrzyzjaDeGpQdqSl6
oHdcFdtm1EEmI9pPc+OVs+nO4S6p0Qkx6p0K0dton1QZ9qWgOr2e02ERbH1ZcLCZpUshx3DWBNaY
tH7ZhE+FariVmT8EeWxrVoLHeOt0q6G2dDGJgDpVVDQMzW0JVhM+aebwLeirrYDrgJXvZyYhwYxL
2T0DagIylKkpZlfRvjMTsKD5LWn2ZtBiD5K5kSjXSSq+58RupX0PV6rtRlaJgh2KPdYjKrJXMH69
cEH5zkLCQdhpjXkpNJD4THRpRsPu5RheN0xr4ljc7Xucr2g/EVFre6h/9gE9tzq74O1pa0jCpVkN
+1BB/RM3IRSu4fR6qakg1AFPXeGVBGqwEoYbC3ouwA46T89BayEgjgqZGPqrZ3ev3tZT7WYW8AMA
4hNu91r5Y8T0wbqKtdmx4uUq7F9xWAYukLmCvpG6yZsgWwompO4gIWEQ9hKcMRiNUHN5VY6bbSjk
bP7s0MIgnFVEFErbFG7jmO/aysjEFJsg7x0JHaNIfDdC/TmWbrQIWvr42gbZIW6bTW4Ih8W6LXTT
WRJ8Y6N8IzaDawZ3avtTKlO/DeKtXu2UWHWVJd1k8bdBfxQVdTuNKO7QnJHRdJZy9VKdMGLu0BlX
fXOJr6Jycuocx6PyYTT0rdI0O5QluNIyu+UjFFniqJrpprKx1eV9hvOh0k+gyV+ruXbqTHYEST60
sUqQRGijCt1ae+bpYa/L6jZc5fksziBSIvXU27B+L3Jt9g09A55oQm0khxCxRJCLi3GwjnmYHMY6
2Jpt4A8z6FvKXrmGwqu/G0G8kcvIURqmJ+57ZEWC5a6X8BMxm000chiL5d0KX0q1utElTKbFwp7V
xM5gvWbJTT23+Ac8LOnsxO2POiJWNvjuNvm258sLui0qh0JD/AIib1a+SB2CvceA7lmIItNS1LY2
DU43SXaIYgNSrA5IN8SHUi41NvCgbOvwVSfZGqY3a2CfCM8aP7ppbVQT3WjMrrUhxg72ez6+j0Xl
zMNjXSCyUhmXs/kmtPFB1rTt1GpPvXLdFE91M+xxMndkwOOhMTpKay+IvSRQSpFtmqGRNzV9ejN/
6Xr1jrXiGmmu5k6goQ5iupF2lvw8tKHdZTckj66WIfNPbGnq6yx7myPIAEr3OpHglq2xV+AUQ7ok
pW78QAHoOymuGY+3xtxxFQZovoYiekB0MfNhmy4K5uQW5yPYJQMZmv6tnx9McyShSng+8EsmFnei
LTa9t5jGtkEnxRoFUny4hTFvKdHyMqCs2ZTDaxon+5bsoxwxoZ8qruD3Tpic0EDBIVYnpwi50YPn
AmUPUfyJbIEjx1C/s5c+2PRd4JiD5upGeU/rzZtpjszwejug8ImYH/KOWcnTUavkzZRLL60ePPSy
yA9/SlPcvohKaviWqSDrhIOsaETW3i6zH3pxNBp0rVb9q0NNOxOcvd2x8axAdoosOmSrmtQ87sxc
3olaAdu93MZ58abH2W0iXmqLumm71kug1WZGzErDXD9MynQlRZKLQJct1azOOBxCi+ym/qEiPqsX
mzhJ7oErASiM961Y2u1wKKNu05sarmTTvixFL19VJDpMMCIFHZ++ceY5vBZk48Ic0yeVJkDerrfi
XaAWTFm+iblx2Vy3TaS/RPWyNURelOVGR3oi9RSl+tbXi70g2JRyWxXS6ONJM9mmDBo728zmizQh
iad2bk7NXqj1Y9HU+ygMD9Sl3H2oE5gG5jTWRJvZdKte96PM+BkL87HIxpxgWnHfN25JbWfU2X01
Wo+hdIvQhpP22q7SpYMJ/1hOp5eKaytQS7fPBa/RbxCR4hiFrkGtmSSSDe7xfixeiuix6BUP7rU3
NhVfcK/EIbz7tzCAxBtcadNRKG8tKfSSudyMYe+K2ZUgdH6HLI9svi0GSZFq9JdGUN2LwbhVLX5D
pXLlod0sYcLXvEUPLLTFrto04XywxPmbqdZHw2pvRdGEtyQKGFyWaDBlZKpV2xxYwVszIkVJp9tq
7B7LtiC1F/0c4QlZgCgtUJAulUySUrzqIJqKLKY1Fd/IOmowXapMtsxkAwXaSEXI6bPFtszhINcG
iZNOg1OvKXdu6UHxroSk0hgttpQ/9/wSArl7NqRsvmab5cpOy+RnFCUvIuKOFcwvU214eUeTh/pL
lB/McXIlY7D7YXQyKb3udcWbUmHTVBU11egE7O8UmYpB+Ql23TNG0sM03Whq6/YIvIBaE3N63+TD
Cf7d/XuXcWnFT3V+ZaqTV3c/iXGvYKGcqUR/YUjdXlm8wVQdYzHutFF0qqLf54HpK7qwG4OSOyjY
d7QKSjV9Hef4dqS+MVB2rbJNmz2pw4uA1hKseltKDKcoFNvEzLDFj5aW2FVkAOFXBfoM4k4Wh3uL
nCDIn8b+kIoK+nTVMVEGb6bcKLBzSR+n6W40aJqV8MNj2+JcLwAsxMcSUbnECu0CP8gs3IrcoeJB
Gw/l/ALxxBTuk/5CURdk4+j5FuAQ2B9DM2+W8napd2aQ+hqAVu4NNwrpZ7aNN6MwU2mXggbuH2/z
IHCq4Bu61sdFJ9OVNU+ofxjFUSRZNpQbytYyeIj7Gz3rCjtXMyfouV46c5MsFOdtsqnbF5nkNjga
Kw/F1By5e6iyB1XcLM11TVmDaJ6CY1N/n5Wia2Yjm0J1ESa/nEThYl5oUyv6weLSCJvaWzsvqAPZ
c1NCbrEKpw6uhSSkHaOMXkpvsW4h9KjvqC04WnlPqvfYGcfOSO2cK2+pU1fTH/VyP5YUVVpn572P
yASpEts1KzZtf+yT6xYdEZmfGTJG1kkocQUb9A2ckPhkNLMnYO8WcHuW1r1KVaP1hSPPdIJqpEHp
1sx9iFAKt1Nv3c98JXO/NN8bHu/aIHQWlrdhGxfJD7JdN1Kewljz4CJoQeTL6HSFw50mbJtocHXx
KEueXOOSzE0lKCptnSfZvGpD0R5nPq9K/NK7yReovCSekNrMiUuQH0uMNU7wA5UeR+rvo/lQlA9m
ibRAdFXUty3yYEELvDK7yMVv8SLYrRVQGJTrTrbL6BqNI6pXz1CfF5TNTNoRSPOQ/V7L4yNVpl0S
P/Mg5cSnWLw8dKgBquO+MFWeG7ZLTT33EAbPc5+tqjwXvVbbcr9blJtQ/CHqtzxqbgVJdQeaOd3S
Oa15nyHomHe51yilOy1DZ9dqt+um0isSwOM1l0q7Vi7RQ2NIdrw0+5gEsiMnbhTzYJggiyRou6sA
Ii2tlg5WrX2XJt1RR+Eo8oU7EfEueHsyEDbzYY5/6sFjM/1AmcuR+9gz0fPqh+CYBJYzRxEdneBi
aK7pbLUxSjyK4PRskZnrTgiomeXi3hSeIC04snCwRr59OtpwTS7yRHH0cjoEKkKE9MJSbCM7JXfl
VD+oPL+FamFP5CFI117IHdW6cm3WOt0CFD/woJq5Nfvhsl5kT6iEvTyrnplCpmITFtk1RIuriT5X
s6R+Giy7jpeOpABWxZ1YypzC+qnXdE+Le8csDbQAW6SKMpyTS6eRlatp5AFMRgyiNv0c3zA9eTGL
eK+0443RK7eGUO5otASRfhiQlQxIKWMDyUbt0ZA4ByzDWvl00nMl1ceKEq9s9e0yo9nG6+WYvOnh
7aDum46mqhWi/KEi89d5LZqIrdBuSuFFpCnU6cKBJwe7me7qJXH6fNzF2UZAyM5q72lveYYB8Jee
SYlemBzTkIxLhD4z9nmzlWPOd4S6bal5RUpjUbdcpKEQYdtJYuVq6oMofdNacxvkjyIvBzofNTRl
X0pTx9AgO2QafyaHxLA3QjDIHLsd+CKkpeqLQn1p0L+aOtVBEGQ7mDkNqpc8eFeNwJ7IKawgp97K
LyPh2RBecN9lmtEG4Tslvg3n57ot7WWsKagmP4jChzCVnbGuLtFDdKWQHu0QbLLhqpHoxkLA63fR
DCsnP2Rls42yXY9+RzmBmiuquwUnKEp5lbDeZtfjGHoS7o7zqPMuEO/rfrAzhBZbJBQBfluUuTnH
a27ekr71LQplLbmX49sZWcTqukbHMTWvxOVRia0dWkq8xIlHoUKC0IyJJ5XTsSvHEmlVE4gY7qqu
gigeFA5PFbGKGtodDQdawtxQhaeNCZf5hWqEtjGispGgOFNeDFSiIfL/xvfKwhlcfBesy3wB9df+
zAN6mBNKQmSR9fAYN7MbhwctQvmFDL7Kym1OHy7rqsOQ7NFt4fzVd82sAOatr0rKhyGLnU7pL5A/
2leoahGULmTUaoZhOVqmB8YOGb7btMUWAwtRvpxnWSKtFhyvsiszV5+FbHCQBqKx1BA2xm3aL35S
L/tkkJ/bCS1VopxMILPM2RFkdIeU5BA30a4Vl30qoOqitxuJ3xd9ULvL4XyTdFmRed215WOXN7sx
zeg2Znu9ta6CFPp3OrhS07vxknrDvGxWck8AYCRQ/AbFqSFOFzcVMYPJsn4ftrJdQlUJi/Bq1rEx
LhqkNer0IkuPDW12gXtZAzIYYwqpKZkjdMIW7fFV34zU7blR32XrW1lQR1WjnVCLBm0KpDGwh25C
zSi/ozG4DarWL4qHJfy53mORhDsvn7GaBrssbjr6xxFOs1aKbtOaF5DrDdpmiCzbmJe1V+Vm9VaN
SJl06SJF4Uag9SFjxpCkkpvH7yOiZk1zryk/JJIvqyMiuJW1G1CcStS7MIvQLKpp7dEoN5WLgoNe
CGS82RUcXyfsYiSLfiK478y4BlPUx8wu5zVKfKuqO6t4B+3spNQPtQEtb8KNqo82A2l6l9/TD/UG
9X0QbuXuSC3q5AhaCX25q6qHoH8p5Qt52eVkd/KaDQB9o0ZMOJXoDjoFl4Q5JAS5xpV0IuoKcuHL
5YK8LzHdlS0Zhbp9T/UoB+MNFwnFnFsIla/xYCR3pZNH3xXhZ5AiKnuQgbhGtK4m8dBpOOIhdVkd
ZUvbNerLKHqlVHpGhDQ9PQYllt3ZugxK0rxrnQegwuKB11ScPL8om+c6uhCG+5HMPLZiYjv1I5LD
nW7ZxdR71lABFUkuM4GYPyru3B167QmmFTkVve9Zcpqi9dTwmIm7iZ6GQl6oIRqFBFUMsqugL89b
f19c19V1ieohhi07tZGdLpm9zkzdxXwo4o2YSZuyuMaF2KlbbHDUH5kC7Z36xipjgFC4wbZ4xIOY
VvMnI1ocg5gTZc9R6RvkVoKxSSZPV28jXm2suXdSOPu1i54Yumz3ShQ7BiLN9UEHfmJN6X22zC+B
EfrKaPpWVKFilG3NkcxKVnN/KUt/zgcEllBipV8a0eFSUvnHmLe7ZkJkkF3TTZmXaZHXmPSEzMxp
uLTC7CeCzQ+5lPoi37Cl72KqM5eF4iJbakvLdbn2ytrHJUuuUUyxzeAVozxb4BzRw7kpW/7DKveH
TLmXgRd29D9lmX1CK0qgVycVt7XwLBii3Wc3gvKsgyNueUIraPmqSe+1tBhQTrS1sfWVWqEJGTgS
LYAFdaI2KTb1jH7DaHD9146ADnMdjt6EWFxUK3ZNW6dC7E3noYkdh5IV+r1N5+PjTel0q9FktQTN
7ozvcwQEL/r/7J1HchzJmuev8qz3QQvlIRazSa2QQAIgmeQmjEkCobWOO/VqjtAXm5/jPU4RSTTx
ajdtNma1oBVIhHL3T/2F97nJB0QRETjLbF4dbfi6HU9ZwZdptVOvfM3ILEr/G7SpnJMhuPM7Z+5l
HfJaxaxHS7cI/SU89YehqT8VakJz2Ji1yg3gqLkInzNKUzMulo5RrkRTX7pIPU0x3teEcdXtFnZy
hCB9qBidlF737c9D5LcGt7+ijK/gA1hN9EnuACuvLGPHrHOrj/umfs/HQAKJX4MUrFf46asRf6xE
Taz34Ket1lngMTkX/n1Plgv0gNaiw7hlWOk0xRIquCzW3nHxeQODLGHAf43jryAlBSQipUbdFHzU
sKAMepTMtXyeXQqMx+fZkgCAUurmz29W/tLXzwzdWoVMYiH3Zgj7+qKYoFZGArZU8rv/kqpq37mM
BKv8dhm8kKCcQiPCFo6f/4JpyEBwZLla5gwBAnw6nyaiUSR2WTjRQC/fgRz8vlp4Jl1AFYNrDaBQ
/vyXi1mtXaK1HNNTb895/Gmk6egp7wGO3uDGyKu4BrQRExtK52pNZrXde2Hmy8/VL5u7Un6qvZQZ
8Pbj5j2w+LVCyguKAu8WIEyGJYAuXIHgW2qvXkfydKGfvHGu0fIDPicQQpylB//gLqX9ArWmJFDU
l55hz5K29aJ9B1X25ho18O0DiilJo9e3USIH34eOIqHI3bZ+6rbxEoUUEOW0gMK5eLFJo3v65zX6
BnWDV23bJjwdKE/YA77+oLmpdT1dOZCDO2c9LcpT+hWL2ScPGB14sqNCc+LOW75n5/zW1jBh8GkG
7nqu/QKu/2UZ1cz0LFIt+awebhDxGudqRNXec+96g7ZBuxLpAZQBMDbiGV8/3ej3flWFIIv6YM5w
dJPu4rWhQojRz1J/bLpzt+95Kb17Tf31NVlkNaK8XHNyZ9Uh3hj7fO4smKBQTm0lvSt8V5rjrSPg
18e82i+jyKt6KEC7ipZM0JST3bOiq4tav4ypNX9nybx5NWjgwEzhd2F6/voBpx45Xxxic9g+AEua
rbGhE59Ju5aY1cof78W8+0gu0ZWzdyUE3rv4FeRJiGbqXRO0W2KgQM4wEhNy274B9LbqHGNWN2JX
W/r3qjwOZb30fWuXFMnNED3b4D5ah/H0uzaRMnZdH8CmgZoBHjY2TklXZ2KaTnlsDvLtO8U6ZiZQ
0KR5553LRfP7NWCjGjAjOOyvvrBL3xfZgSkHctqTPEsKNMpN0REz3vm/4b/05uUkApPHYgB4zawq
fHTuJxPISvpsnqxdu+42zsHfVp9GFJre/aby5n97OEHZ6ApCCofR6wUleLpSZFG+cG4kNYKZKt7k
7Qp/hFmEN/m7J+3vyQinwi/Xu/pgtpkqjic4faybatuuh308/47y7uF93odcjddPRm1hQZWHz6Je
u6E2oeaVjU4gG1GOJAvNcC2IRLHM8u/pVIIKUd9TYXorQBOekQclI3CJ0a/fJRjTMM0FCwU4WKVj
3pwuu03+fdppu/CRNPzf0957M4z8elkJvPzlQNeiEbcKj21pfbVO/bNyS2UkXuSR+JLnjD8ex4OO
v+af98VbeE7EWFREhKWr6fVRlPad14cm73foGZZ+1kwDd5MI3dr3uHhvQS1l2qNrEjFMKnsVSRKl
0NrGDSWBB7T5VwYqy/Qp+TzeOlvKy6/4OmBNNe6ZxQJ/XNgLd9NvMM7624/76ibktv3lLadtOA5G
wUZpxr1HI9Or7nQ65kZ//+frvIVw50KGJdVTpNvmVerKyAxTqBq6UokVd3wPnsZbO7v6GwF74Sz8
7ZjPEny5glU479DPcE/oP92gK7oe3ktQ3ljPkrCiWag/4ezoXgWbWBmSEIs9oimehP4PzV813Xvm
VG/EFK5BHsRFqBHE1bc1QNCrsN34tsCNfIVhRc7g6q40U15t/s43fPuB/rrY1TcUAwLwKF6RkjD+
HIt71wSM5X358wd8SaCuDp5Xj3QVL0yzT7pWJaeVJqn+PnmAkSDW05K21LrfvEdCeCthZ/sJF29P
y8ak9OpyrWlGXlGy/YNtsZVqmIjpI4QJE3LzvgbJG2+QoxSdGKi/lomn+utdMCp2YQQtxVxLdIqe
qu5jn7z3/t6gtry6xtVXSlXRxqkLbr/RnmzgYUZRLjqb3uyU4lyUzzWt3oXYBCShPn/n070RnV5d
+upd9r1qFoWvUs+tkzt4Ldt21R6kwme4KN+ri984PyH/8RJhD8jj++pVGjoCMlRaxQKo6zKtYSx9
DKelWNVrdPRm2aeKGQD2MavxXX7pW+UOOTl1sSREopBzfcRgCIY8AHiMcsmlj2Jl0WIvgavXC5pv
/aG55zz9TMfn5fX+LSmMm/B7ldf5c/Na9+JFveEvUYz/eYIZbJT/3lX+Jkeh+6mqvjWvVTb4Rz8V
M/QPUlLFgU0v9zBckr8UM/QPOj9xXD6YpRkv8tRZjhUsOh3WB2yJkY6BGu8glyPX0E/FDOuDRWVJ
aEYTi7QVB+4rhYw/K2bIJfHroUaCiHYNwhvEe8lzu4oFasd8qzWiYYGe3sr025VuRfM+TG+U2P4R
AIYDd7iu3QhALmY7Trb1dOfBAMM/D63uoenrdWRIu95EzAX8Ag/XvrkVGZ99fIJ0v9+1mgc6SE8P
Vpls+oGm4pB8RWr+ppqm9YTnmeNkH7vYXPVYgE0VAGsb3f3W8o+YBYlFIdx9ieVe7Dhbt7NOnB+7
anSOvq8xuJrWEbhmPHNmoaIuAS/TXL7tVI15sf8xL4pFqGQB81WGe9h3oAENoHMvhu2gom3gfWmy
vds1YFTRDh0tmli0eXucKAaiSNfWMzt8GnNv3fX0+5sWpkOy7sxx0zAz7BXAYeBZExWXbJs5b1nO
7drDEKgd5zY8hkEHOlGikNFjNKraCk6q+Qx41SqIHybGm3XYrfOg92darB5BAj9lfnKynGlharkz
t8Jh34EzyhR13UHmVUumjl4L9CbcI/qyjQQT+9Rv950f/SiM8akQmTnL/fLkNtUW5g+o1IoqI58+
KgAi7RTcxIRhEx4fRy2WTwkoTM3lvEVjdEG9h/nLxXfFD0hJ7/TSXtK46yUGp8/hXGIvkHO8ji09
/kmh1gEECL/R0mcItyqduUDOovgMltUOELpEyBTV+yX2Qat4ZX95TzjlJWf9/RZkOW9C1v2tvPYD
pLn1gVsYAKvPQyT099Om/8KSNqS254KmN2sYUuEieKr/5WT5/4/H/4CH9afj8Q5Noyb/x334Pf/1
fHz5Vz/PR4FsEIESsTXahci7EU37p7r5X/+hWPYHpIQslEFsXSaSMkH6eT46H/ir9DHRElOxDJcO
8j/PR/sDzE3E7jjKVCiClv23zserzpOgZejAmYRqqCGxKNUBXy/eDOHLLmF0tHRKexaNwwzPpcWY
K6BGrFVVllstdrYiLx7ilnkZ/kB1MN7ymDMFFERd+6tML7dGUmxIGbZ1CKTRJ7+yWu9QtvfpOO51
r130ljmbAiCCBYNrx151Xbsbc2uhqcNSpNnSsjswGLgvlcXarNRF0q/aujgEKukM7sHAzcY4v0PV
DqcDc533KUyacTk19jYReJGCkgc6s3OnbANNc4W/0U6HP2Fb+Z2lxwerV5aeBvpjxEMAzkgvmNs3
GKQFztFuzTWt8LtAd+/M3ruL8YVqphurcQ5Dmx76IHpU/OSuc6xtFnvLrPagGdUrrV+mplQRi456
khyiYNp7jrlu22FNXdOKY50Oe+zeVcay8WTBYL+rEgmJ4FBMnl3YLn2XPwxjBBTNXhlju8js5JAO
OIjozY6Pf8jSltlOv3KV/ta874Ph2JbpMuuNTeZ3N1He7dqweKcyNl5nsIJ2FIUbylcuGmbopJlX
jbK+MLXQ0xCfHEM8PEG0DQmUNHLz1lgN4Ng8cNhCZXLHX3ElXi6P5zWkKhXWDveeGAz2tHKW8NcT
N9vAodiASdOdk6fBnhuhLDFFk1NR3ZxmhWIvspLmEPZlv+zCu3+ee7/qZL3uoMjHwH1Dyq+hxkVS
8tJ4+KXknfpAadIxg3pX4sniO2LReclRt7OvA5qXfSdtk8Ch//mir9Pi3y96lWi07jCFjpf4ABaL
+9Y8D/Y0K6NyxNDEffzzpV4UEP467v95LZ4QNQ55FhByXm/apjXCLGiYD2ZqCTDMTxdeDzIbZCTk
yVIMIMCV6LkszpauXP587aumxsu1qfJhc0LZtCxbXD2nFRR4bxYpjteesoNvFiTqLs6XjUphP/ly
8+2nopgXvrn3QrHG/WYnSnfeVe3HqtaW+PfcVkAaIAs9pvolR7kwgFWsVAesGO/+fK9X9cK/7lWq
F6JSRJ9VvSK6W3mn4RYM1seN88PgZDP6BWvkGU+TcB6DQVrfVg8cShLOv7dr96yBmi+bfVO5j+oQ
v/Pq3r4dhyiASiSTjOtcNBSTUU84JC5w4lshUVjP8jK8BJLsOlbnQiVnoZHgJfatB8Y4SdLnulCW
jZ8eRBs9d1b58M77Qc75VXr88oaQjhQOeTYtMYqr1yvJyAYFTJgXLkNo1H75qRDlMUkhrhm++Nzo
H00rek7z9jEXq8m0ACNMGD/HljjR7a1BogFZ8lhnOW6Xvfl5Km7yKP5kGtEzlm2HQmf25Kcw3dTJ
ecRm7BSkKnynbi5qVzqYJk89yDxoabtGSy5BJB413z454GidQlxyY6lF6aEMxQmlgZXrXxzFwomV
ybnySa3NowHjoemm07BA4+gxHxFzyIPyIox6MRgaSD5tJYLs2FrWAVbNJVOC5zQqtq5WfsFUGeaC
hp5MUeEbZzxouvZDyOigKz1Q1epMP/QwesZpMmLGy1P4gFPgLA6tY+xZL8+SV+LU5jamc715AnwF
Jfc0DMnBj4Cw1KO3aNt6X2XiGCTWMcdkG9jOsTXjZ3nrfQPoVT5Zrfn7QYLzOP7xObNaa6um+o8a
WmYxQNcZra2WEecCPk9eXiZIklZuH+1arJMxvXR5bgAdZAIuEtxpJ/1GceH+hLXRzQNPbBvuzSmR
39UsgLYjjsydY29xA/vsOAPAxrYDcp7BphOPVuSekPu7KGNz9gJ7gjAAfClCuMyscgczU1YFTMfD
WKXwm/NVVLOhxl4BaB6ZN1rs/8BR+dBr8XOIJXym22sTcX/IdQ7QGXs7xOapTcVeL8rbeESgRyFg
xtQtC33aNF0DTC1+8Cb/YDfFXAWg77Rg8coJhKPat81yVPyvKmpAc3q3CZyK+dB38Tyjt+JNEQyN
5puSNzpmntaxNMgQJmF9weMMN+1Y3baDC11P3qujD8suL9eQK7AabWp3rqrqIbW/+KbYKWkQzUUM
sbxtdb5PX976KNZSbOleHs2ody5WYh+HzoEynWKTZ9/WyXNasIxGHcIuBe0iV/KTYgdYQbu3acRP
kpqFA1QE3Fi7tVnBOlsjxmIPtJcLZjpIDYB6rgFhIpoHIz56SNvPTMVSlro9y8IMP1PVPmqCj9yn
w8G1+y3MsAHwnHEq4vRlV/T996GqfvAbZ3nOfoG6V7g+FqmG+9iBXfec8T4s5BfMkRUYfPG1j91Z
YCsbuac8YONRgzWwDaRkrur8ck8Jn1vXWyaRDdQJEmTc8SyKEVza4d716nNXmGizBzy1WU/8SrkQ
1UafF4qFXS74ckgcOR4s7s7q4m+NUX7JQx8+YK08TcODr2jx0q45AuVZO5LJ9X5yGU3/OXUByGLl
ea/Zyp3cY2WWPDuhfSSX3kL/uPQQB3iuYN5IcFdv//ByNhx+8Q7LM9kqqrR0yA7yHseMXWZ0Yu5r
2VdTWn1r45OIjBPh4hE03bF2JMqIXI6jQy35vQpvooy0daZ4WxI2o4ru3KA5k/exkiGm9O7wJXeq
mopVYonz8KPpe0skIrgtjrggeQYscKPYzr3A9Js00wJ/I2+t8pKL0Rm3k9bsPekfCQirmjmtfZiS
9izPFByoWEZwoe1Gi8GYHifTOJVl8gzR/iBzXj2wty8vvEuUEGJvv7XTHGcOe6v4lNJtz+33JzSF
vtGxIGzQLh6LFdbLj6IFPCjsrWrZR9ACF8VNIQiNH9VJssxJqb3C2g4e3wyP97vSAsfM1Nvv4W1w
1KtR/Oxaw01bWQpvEw5bIzHrU4SBZzpvVd4GJE3IpWxyrbyL9P676kI8zRpDZ9uq3bwnlS78qZuP
uvMoP0xu2IchOsYy0hS6y451eCN2eCpyxJamlDy4Wmk1NyQXsCpC5jNg7FBFWsajE85zjQ/WWuU5
zPkFAQQH7KCfNVE/uFVzk/cCxuP0SUZVg2gTJdmxVMxT4yvLwYFy0iv4gdpoAQHog3Yd4Xwd+re1
CwcscbVTGUIDj7TbzjOPYcdbQBgQBFiRHrImvYSm9zjZ/vNETCuqXWZHe7Utz/SyiQ+8rkhNloaW
LXMRrccORL6UK2irR1dPHjOzOicRD+2jT8AZ64PtjeG3sA+SiV9dWceg127Ub/JPpeo+Fm33vcgw
uT66NeSySXA2dUH6vSxRfDBP8t0NHLDySWmNPqatOMkPHXq6RF02NxHumMG5aAcwkOpei5qV1sm3
Ko8NxzoaenP2PTa2EYOGbjL3qI3G6eUOdcu/uHBI0XPgH6hhihpMPE88IqOeH0ylOCsKzWy9Yzfp
B0xc5l0EPk7tSyDWjfGjTMedZ/k0hTKiwOhC/EnFQ1e3n/K6bij72JrjhMKV5d5WbrlPkG3HzBUy
MfG4iaqz6geXzNBOfgop2EDPTz5oFZZ3rmS6I83w2EYLRCmoLPiB4efPQ2R8VT9GhbeoHe0B6avH
tM/PU/vNHsK9DN0y3fJ7sPA+ihNN4mxloI8gtLFijvLvl404Csc/FV07z/rifoBLRmVGXoEZ6eg9
aZW3jLL63GcIop3ABBIh+eclOvTk3SzQxB3uyuiYhvas8lmohWqWcyQVZK06yqWHBCynfEROlJfa
PdwB4OsKB3sJCwG2Sj5xIwZwk3qlKmWzdMykRcsvrpZWL9WNGlxHi6FZooJGkTPTCv2r6fN9KPGh
eigPoqYK6Px+7fiw/czgIhR3qYOwhCwPB0HXzn3CVuuK5CKz8yhSnuLJBivLEuVvvxz9UqAjVfk4
1hctI2TKtD7tWFBC1fAXDQBC1ibmZf0hEZWLLkiwDXkJQ2CesFWX5/7crFu4Ada2soNLZwD76pVT
5J+SFzU3kyzEtngDgUwfnYCbMyAQTyB9sxvDpg+hkXW+xCOl4JxWnMchdB9DmJqu06+TLDuMIdGm
7JSlMgDAKla55p9JU9G31Fg0MuoGBZ9F4Yt4qbXtI/9rCWOR8M8mGcb4GZTKsfGxM6zAl/YVVAqB
mBDEEPmYVfx9yuynuu6hNsk8N0+50XSoNjY2rLNSAwvtVM6MmgeZATRs5pXVnBD7eFZ7L16i7QPa
2dzaUz4vaZeqMQjvNAyfE9d7GgZ0OHvnk09yVghj7STRc1GRDABXh78Lb0rDqAEJlOGudoaNp+qn
JCZDqFQrWep0Lcp+nVdGs7Ra/5L04SVJzPWApAJ77puHpBOMPLayJ8Z4WRenyQ/ydZYm+DbWrg1T
eBRzFxGjzhS3WqjdhTaBrfBxP/FQxHlZslojzZIVUNGJMs2sIAVgGuFvTfoIhLgsehRBOghjnRnO
jZK/awbi3necm76y42XmtD/sysTXPcPEXGgh+k9h9CyKpl5UY1+RHyAGVinf0hrRXzU8mDEVhQHn
dd5k4qxr7dq3yWATT1lidcOLwN8mrc5BGF0a9aNVV0d0PmnoqAL32hzNmklPFn7eLv2ULqfp1cXK
8MRJVODWBf7Bs7B0l1o+GdvAlAmOW61CaaTtjrlNldrwal1/XVmaJAs4K8vHtRnBEnDhhQpvhBAB
tmZv4YJLt9lcT4UawA3cioZTLevY4uA17uKo2mE9XaCBwZLDdneYqbUzK3NzZ4jJAc0OBTFqor2Z
Gqd8FAPYYsKhFyYQHuELqQNqPIrwl00HLTXVJzmXqFmdnopQcInZeoLeAvo490qesLF1tE1MYT2I
SnxzXS2mq55ib+Qlj50PV6DuCrScPG+HHwZ+kGqHqVgCe6seoBiDcfLhKpp42ZZBsNYUZ1hr2JWq
EWNXRjYLs0V5Y9DGLfpDOfxcahoaWzdJ717GGpZU13vf3JpopwVMCPI6veug/totmS1siJefTKQM
Wo7cKyinZVLzqC//m35oMNer9ahPy6xsbiONfYVeB5Vkl3wk03yMLe1klCzgJBPhnEM/DKv7qqPV
7wG9r1rOLmeId3ZeMn202xrtFROpDEEKbdHJazAlDcHCo8JCjO28EwSGZeZTMOgeLwjpJfDsvtac
dct5Ejlg+hTGi9dZmBpFyUWWbyXJ48wqiMgl5tqQ4cjzsDN+buA46rZ3W3TV+aV6owd1YiEf+R+L
fuAEgVDyhQLlBpI1T5V2zz2ypPIoG6HdaK0LPTw7yEukjji6TXQpI7GNKzKRxj+YU3MGhDbrOmfn
afW5xip9JqOBXDGlEX5uINGJ6CJTWxgx6yTJd5IrwSF1K4sL2a4YU39T9ZzmE2tzkscA3ijPQx0/
dwpPISNg7yv53PAGMlnfm4vGIpHMoos9xJ8Ms1wmQ2ctgk1xSvNgUZflDytAIiU4hXn6PVQQr47U
1RhBvauKdUOHtismGsfKMkCNyel0BsHed7VxHjMIff2Q7Xx3Mmc1TbhM5Ujsv7YF+kFWsIxqntqL
NnlTbtTQhqtibDM73sejQnNuIujUA2QX1hZM75F2QQf7pFM5aJl40YGd+a5Ldh3zjtqQMqeW2Z1i
E8+tmaXgqFn2n9OApqOllvddi4aAmnykJ8zhOH4OC7R11LZYjYNNBOFLe+lDmvmHNuu+tZq1Edqq
9tPPBNatHncPnal9pq/wOAQeYPcDBFWIIQip1EOEVmer/gg6Om5VCe2wJ1E1R+JzzjyrKL4D9+8Y
l5Fkxcqj0xFKdJqlM4+t2fb5XeUFl6RjD8R+emdX9s4voFL3lF8tAW8sgkvoEyfjKnyOLKY6iTds
7LJ9KFp187IGVY9rZVp1Hq34ggHsqsTqnh1FjqEX3snrtG3lPoWj/+mdzpHsML7uQKJKTCJiMcQ1
TUCMV32jlMlENkzBsuijpdqq/cKylUfZACiDbuvB7lCEufbzuY1OSR9CZ5lCG+7MQI2jwFN673Z+
ux/gcuCgBWx5CUi+7mMNY1a3tFIIO3Z3G+WQoOZNE+zCrlopgVhuIl+9VSbl1nXKXRwVO6A7i5bG
Q8qW0yTnb+dYlwqpo96C0h+zYAGGahDwrAKGIkWZSaofmVALa/W+r5V1PXHQp7X9Oe7je1mp6a1/
cER0Cx1tHqopsnSHrC1XarW2olvNgowcO4up9tcN0idEmkXmTXDg2G5fnURZEJs0TkSZFffQsQP0
Br1G/a6E4xHJiAeVCXXrw1qNIE0q/pY13rvYFlScbh60H3XfjuDLRZjPykHsAoWWRZHShWnRgYFb
pycc0DnFoHVQY2+l6928jVu40v3SlfczlksjCS8trLDWDhc9tEZhUSeIYMdocR/UMsmlcwDro6dx
Z++j9BybrFxCKQEvt47dUO/swbmbKPFiTWxRtN4aGb0fZglajNtBSKvMCL1lQedERIhnchqWQXjp
NPFQJuMq9NAnV6KWRojXr/zCvamb+LZii6oo+swaM8PqMycA8EDI8YgHX6xTqRwkTPZV6bprdzSf
XLXYlGaxLarxplNmflQe0Xmba+gYUcNucrpdM2swD6PmH+JIWaieccPsdPfnBfnbBALMAW4zWPOA
psT9UX+9PfLCptcCMH9h6bRxuiQtSIWsrR188UX0OSpI0+Sx/OeLMiG83pVc1iaX4NKatCm56s3r
rQFDEyHMRSZTjNwbATeny/CoB1RmLw1npPegGreIe6LOMXILzVBRoT6HFDUtnUHZmxxLVlFKWtl5
qCZRHI9wCF9iiuibsyzI26j7XPJbNNkNfmlR9DQS5C5I9e5Gsy6jEV9ihTEdHc5qcB9Tuzp3mbMd
QyQTg/qMtcApltCE1E4P9M+2ZUGpjmWuFzBAh+RzbifzJDs1gyPDGI0ov6CWlO0ZQ1YzsgZtZVDL
ve7cUQlbFR0iUS/jyb2VLS2cqo+ywpPPKMmRE0m1bNS2bnk2sx813TF6LISOVKTzuuvOGQm67Q0E
VnUxDuV5LO2tnYs1++sxz/Iz7fezXNup4ZzSZFnG4UUPy3OjqKeO35nkJuvPfuwZzpkTMkXFuab3
C3/JJaA5MFbL88uZ4Vc4jYTUbrYcpA16NjcKSKCyKUAURrxQjeaxzIv8FFSDHxQR/tBVRKLpe+TF
wB7nNWXgvBLmCa7ColXUR0IfE7jEvXU1HRSdoW59ldRNaUhh3ZoaLYzJcNSRQnG0lM+K1Rw61z95
Wb7TGz5hGFWfkpEauUvqBQ3vS8Ukb+xI3XzlSXZEDJ5Uti79vDjbHbWuRcMup6eaJSm6PuFIu5UH
RWAE4cFL5NafAxKSf57yfwtn8Jin/PdHDNa/h9RaP+XSFKi+/lWvTI7+33A1orv7y0Hwm6vRw7fs
H+Q9dfNf//vyLfnH+I9j+NQ91a8RCfyGn4gE/YMwAF0izYw7H9wlQulPRIL+Qarsq/xIYnj541+I
BPsDWC6U/5mtWlCs7FeIBGBfGtZnGr8VlLP79xAJr0dSjuGC1gIWiimniRCuuOb5wL62Rej000K3
mlXviJViu0cHczD0Yb7WRUV1U8Jnjtc4/+0NIwxpmpabpNC3TtesqwrVOy/dOEm310lHmilaaWa5
H6xmztaeDSng5Fy7y9yvDlxMs9XuGoSltACpRB1adAVOs53uaoggmGyhEmSSQzJjUOpdoDpLwGYX
3+qOjm58QUU1mPVYyM+MIVsrJSqH03iMbErFLhkesMNdtMOjNjhomcULT0keRke9mUS4MHxo6+M9
NIoNHcEFsWs2FNWm87Q1nasZY/b7bOq2mZlDcC38u7B3xaISAsXUDr3K71MQfQ98UggU1ZpgWFRu
v2h8bauO5VYx0lthj/Pct3dOdOn6R7D9M8MK8SU3XWY+RYh+VjNO86ryZqOvU1u65Mg1YoTaRul9
gAXl3i1RnrXdz1Ne77qK7qRubLyQzc24kMIKUV01Q8SGDrmPd6DiMkZjpJkjb4caRjvkG5cOGIqb
lMHdcpBqKHRpogqCbO2s43xY/LLi35j4vyA//8pH/7VoYBjieCrHmdfWUXViTF3UqBP8ohG9wDUC
J3Nv8V2aZNQHZQ7wY169wGEhhb+Hvnoddf95bQ1/QyD+MDcxkHkd7NEQzIso8Saq/C3V3RgCOn9v
ki1/x/Xz/XoNmf/+AmmgWPasynWnhf0Q3IkVzax5tqFA3CJDMwtX77kz6a7E/fx2QfC98LVcQGXX
LImoKRgker66MKLkQSr2eUEy7w1r7Rkhk8ph7vrUiZazHHLcZCwEmRpJ/K42pZThipu55+K/XDBe
HC9W8WxHyiYHQRS1aJ6l4yZrFhM6IQ49DoV5T2EjN5Mpa55yUXrlssGQK/eGewz7PsX5fdWeFeeL
ikjypKImks7VNt/3zAnr0V6q9sc8/JEK8RFlLtDWsl2dkxRrWrXQzWgRmOWqCtNvsa7TsdNWBTBJ
bTS3eYiPLODPXm33oasuYq99qNL8gQ7WxwhqelEiXZGXrOAvrW/GpOXl16C2lhNxW0/oTrnQOTgm
XK9ax1WPCAByLYpVHUSFoiTiUH1MIRowvtBR7mnDQxUxUfJqB+H00AGcYrYfm6H7oY7xfZI1ycL2
VPZRbR4S61OeDkg6JWtV0evZYBEUI2+FMsbSBriiZMPDROux19EB7cKvZREtcytg0hQ8A1S8rXT/
GyKVT8D5G1Q702o+1Np8RKaao+sQjahlNsVtXjm3WfAl0R7qiKo17u/QFHwEdLbwWtTXIp6+Ievn
X6DRcOBNy34yJa65Ir2HiZ4hnQXYseznFlpcZdlvfd2gwplU1O78O7qL6zrOZsHYH7oB2p8hjmMf
LGKbqW1k0U7Vl62lzHWHwTSUd0u59ZCSKBBWcdG8SUCHVshKyCMtiDskr4t9wyy6CxGmEgZ2dz0d
VgsVMtvrP4alvhkDZi4jJ2KXVys3y1Y2yqFFgWGIFQiaYNnXUi8PXnnbN9/0KKWOGuNwlgXmSKfH
E0ffdNejrz6WdrpWMuQ/+nLnyh6WaTvoZPYFWr8Zz4o+GrRAk65vb+K8aSj3io8ACGdciTiIG9uo
ZhTfTKaIM4ezSGW5eX08ixCXVfV03k8cmAiwINGGiAvi3BniDwHnlQgf1MJirPYR9UYjOAYZKVvk
L0wpyRC0O9HR8eQvqJ129gSD1s7hLsDeHptwXJHLrqOxX1QFog0U2K66KjG293Ha6BAaF4zEivBT
0h3Ssf3Y05kOR33RuKg3oRU1oE5gVubCV92H2KAnL2i3uGCJ+ilhhHGnhHe+zawq6BHtRKA6SALE
rEPdRb95WE6asWwE2mIa+reIYgQUurn6Cc7NU0sHuTXTvWv4a81tmYtpm1FvHnoTKdGinqmtvVai
+E617RmTu0XPxe00JXAFD3HU7LOImZdnzEbQZS8R428lk//T0Pq6dEj679H6JIIYXh7a7//1n99e
ZX/yn/3M/nC4hG8KhRr4kUGFSDD7mf1pH8AHQZ23iWPYylog3H7iUc0PoIMMk9AKLlWToNP/i0c1
PkCDssgoXVPn9/49PCp+KFdxh7sD1vbSzFG5wetgGg9gUO2ohkxfkzepwSfTape00WOU4LVtkGqL
tsIhWSS3IqOPWEwLuqnLpFKrWS6AKyqxddcM8VpXvUU4oIhbp/5nTbFv/URbTShptS3iUNqzDjJP
CaYNCDtWnYIiFszrUuquN6jxg2wLUEjWzzqFkDki6EEtD59n+X+4O68lt7GsSz8ROuDNXBIEQZPM
ZHpzg0ilJHjv8fTzQTU9lUKyxb967ia6ojuiVVWHcMfsvda3IgtYR6zt9FDYNLL1otMBTBPxWolK
N1AFvrGPcvqhzLMGaBYVbk7dQVqZ7ZuSBRIPaElXQ/xEqT3OrZ5gY+awbXnNi0HdJG2w92b4omG4
Iu0Vk4JWj29hrK6NHgK/eUJ6N/eOaXkO6IkiV9OZwrqnaXoqU9T7WXcHGHrTJzUdnveYTZzQ6kDb
XqeB6HIVkYNorBSmsbJHjZoG9hSIdhLflTBgmoekfzP159hQ77XUv1eBsI84e6KKUMbqOm4bd4pY
Mum4jylzJuW80fLsRIfyFD+XJZBCuMmVAZALMJ2Bqkgv7syWrHH8CSwxrqA2VKqMI7+Syi5JlBI5
1Jp2FceAUuhjqPhbmXcm/ZcXUw7DU80vVvpyV8HHzoCdTHpui555pBXuNMQyTXK4UiKqAeBcs2ZY
I8pxErhUaXHy1PaQx6A+9WMkxK7OdD1E/QpieSMBZ/qm9cLKkDz6sadOiVca4JXCf5py1hPjozYB
84InI39iLSnJRkDNO8qH0lc5lcs7YfS3BiWcDtwY1QAhA0EJi3QMQDKbw1PJ9DvyBigw7RFIhAN9
xam20x55XwAmSm6dJn6gqvru1a85tlPPTPddTxNE5KRfjy9Dic9Cf43L5sODpdcG/qkQ1JM5pq9K
WDicxm4sv78hIG7TNNRU4pWQV7YfwVRHe9A01sarhMcWfsGsEQ6o8YfRSztGdqd/sOshSkOilEzf
U8JUAmJfyXdUCUgp2MeGtjO4HVNnbpOEuAzK8Wn6QdHkJqB6nkXJ0ZieUlPE7kFPQ/vho80uaj61
CeF3BWbepCMkBWzAFMcftEMjBDu/QrRl4BfjGFYnBr3J/MosTLQtjxW8Awwk61qbjmUynBq5dQGp
2j0yh4QGGs3HdV/pbqlk29w0YBDCLALaNFRH3qiVkCp2D7NAY3Fqo0PCAt52bkfPf7zJMaGMIfWd
qH1Iy5M2NwOiH7xNCBLQf3eU1n9QpwUueayV71FSkhvYr6fgXeD6w/LDbA4VR7JkdGTrLgJ6VoZv
VeydPE6DqTqg7/ohJugmfe2UYH1p/Zw6+F1ds2aF+0B918NvZQejOqnWYandxYbgGvK9xByRdjT8
9PEgUWjVQ3wuyanwq20rbdPybfRpNzW5MwQdldz9KBWbKsYLxJPYJGa8s1ANGZng6AGdxVsKfqtp
TDaGP9qtMDjSmO0zoXvE1yybDfjBHKQb96D4KMSUMDHhNLUfIVxj/yVJjiZ0IgMwq5CeLJo6gvoz
SIdtinloGvnng3UFQDLQpv3YdNRfH9nlUxrYjwIRCKriKsq3QpPpkNPy7x4xqd4qytYfH0N0QGYA
a7BYVfXOCgy7mZDEpDOm+V0wXrWMSpGEJq6867OrqXwNhtTVYduOUrcyY5FvUiADY3As4zot2QcD
q5VLlEaoM4Usg7l570VI9pNil0Oksup0HUX3WfBgsbWqRqgZw6kDbeYzo8JZWMUx1DOz4o9G5j6e
PS7omYHaejPkLj1mYYRI/KXuBnsI3nsKDREPIJY6Ow5hKMqQbYH+GemjkRz7hm6U5uZkLozGd6rR
bGnSuzbLJkhvUP4TNO2e7gyyBHVNBAWrMsW2NtiulQF9Slce8pqjhf5B62/yRVhQ07qIX+qaYqr1
CKnrqmkDmpXfPUqT3Uitnb5fj4pxGvs9Qm+wawB1BwVieo+rALAXm1QqsUOzLTyyLbCDmeG1VdzI
CORy9Tmo5v2rxTG9YJ5rgBrONfeN1EpvRDFv4ZxtK09D+yHAlEbwT6Gi9b6pTIOWWWwy7z7PEweF
jqQ9yxSxTZGH3dBlpbe6F5k+G5G8tuaxFVpbBtwqQVeXFJxQHfDLSuO7UCNtpSokRCXyz7qM1rQC
bItFwAuqk5gnN5zkVh2tXZNlpKND6A8cJ1Vqpkq4IRnTsdjEp0AlMlUEsJfYCnYvhZOcmldOYeh3
eheeopytax3dhrK68/UIz0S1qtiMBujN43Z4p9pKHIo2P/SbiIiPpgI835HrEeFOl8UTHBTuvuUW
dbzHH0fGC2I7zSKWqKQUHOJUUNZW8qRQjRHVt7KN7bynS+Rbe1N7qarartvJLfHDFNONkX7LPIkm
IAIZZB/zUWEA5DoWw3UW9nbQjW4Evy0ZHhIhdYS6+JBYjvG/rUSei0iXX6mpCDU3KnkzKekQUezM
D3GE64UQwVEi9vdJ4Uok7GTqq0+zO8utkz+KRzRs9mRQksnugvRZw5RhZkQLcuM8/ShNs5iP4r5B
xzrnaXF+rCm4q4noDo2xKoWDCdiusDSbBVcwpJcieRyTt1pE7wO/FObY/TS9DEpy3eWbAjmzoPB1
7nQZmmIuroDlNQF5iQmg9gqFk2f9aNq3gQQandiIREbePosAKEDLT3534/uo6ugS5s1rW78hDDn2
EvqTVrN50GiUXyYYWLV/jUD3VhHqbUjPdZC9K5oINKbGQ2hON5YHlaeyXLFHseRPrq96pzaMbn0Y
juSn8/nkR65WVSZbBIfdmSQmAR1vmt7RAs71qbmr5F1jPQekbGFlskmpYsZKbKRvK021dqPawFL/
ieBwNQg/5wpaad6lYr8XvA7RkHaVjEThKGhy0IisEr26F6zuWLXGowoB3vcg5qfYD5NS2ih+ehPm
1MuZngquUsm14wyO1Xp17+GA6uL4UDfsrOqQBBDrxRMIwJ7dkqO4FyYDWuzkKqV1Mgy2ruN4hQ7j
Oia4Su2J2SF+pgApvu6Qc6hjdCQ5HkJ/FT/VOauyJzlj7/e01iBqaCRaILXJPPVblIaHgJNjQYSK
2mCMNSUXu6VrYkP1+/QuqrAqBryjFtEw8QZs5yblboRz63IUN1ovPwfsSNNhcIbikHSiG8j1N2uq
bhXCZGh/2WOS0vlp7agldFG39kHSbBK/P1ksB8ikYbRWu3EojsXo2c3I+8lT6ofvgwk+yr+q+H/M
pNyo3pUUUUlRnmQ8q+EwbdqYNk6yTlkiQN7v6w6XUo+aJkDmwYKgom7wg+Ap9JV1GoxoSczqdaR3
0lIhmAzjICCf0DV3EOuPpvxeAuBORIj5lbBN6V+EEsamNF2bgkQOdA+Uu9o3ZCWIJFTVavHx6Yh2
pnIpz5W7z4W2+Tg2B/zOTj+gb0sDnuSrrKUm5Z/aQWpOrG6yU060zrfagVZlciD/6UCwkWBz8t+g
sniGNMjSnrnW1Z9/ycIKiP1vPhhKojajvWT6lgsvSIIJgCCUfv4l6bvxYmzCPTLDlfgRPhTX0Bxd
aXdhxLkNurz2TyPqC39OaEWiJJW/Rhwdtv3bbpttB1vdNC6pVA8XRlvWUH9dH5w0OrJzC2MJ9hJ5
Pc1SkhIQPg1cr2wTrLW7ydVccmHIOpX+ac12Od6iCSxFcu5bLePNRLppndC93nIE6n5abgOASZ4j
qpw/X+Pc4P1yQxUTwztsOkz0i0cIgS81/Pn0nErjNkKww87dJqlypSsRwRGX2DLLyvevK/x7OGnx
/HLEMqZRM5zoU0hqx1Wr/BQD4a++38fwv/wf+ZlP5AwphBdz7jtJiAZmyABX/an4jYBjrHO+8rW4
z6BbxG7lgJ20xVVhk/1o//kWnsGgzJgQSlz0oWbI5XzRn0Yj7E8HGazALt+Ed9O6tiMiLGykzyvL
zbG3r73/4qF9HnAuiXwakLpsKw4CA2pSbAt46/sQWD9bblO/qVvvv/noSP0VZZNKDrWW+TP5NJyc
h5M4iBpWjD1r8GpmEnEOwF2/w7yP8OuvQts/e3oq/bCZu0Kkz9Iw2KE9SVBkztNK+SQ7pVs9Z88g
dN/1DVP/xZdl2biY38nPw83SjE+XZ5nCWNDFJNpvR+6bXbuUnG2Uztto/08bP8uhFu9lq9VFMYTk
NYU5+McRyEB0l8uPF97Hc5PkpwtaTpJQ87wU9iGvx4o2+7pecVrZg2R3FSfYa5fejvk3L2cQdcbS
ySozpbxspIm5YLR8hvNo3bp7kFb5G0U0RDYbat2PHPTZ4tn6i0c23yZz8+2fL/bchKJrfOcYd3+1
mX9/eHQXyT/tMJjJ0oM3cDCn0uVfmrWkc68IfQy+bdLRpC+zZFoAPsdfNU/M3Xq4IkzpIJ7GjbxW
ny/Bxhaez78WVYt2ugyoju65uHgdQzQ4mRlzRE3y1fAi8gCNQ/4jtqOf+qq9QtH0Fl6cws7QSUkK
Q/YEccDkRi4nTF0OYsmrcsSwT94RxHP63l2RFXkfrItDeMXefSCoYc2B+ypxwk2LW3glrC8mnH/d
2fz2K5arQ1tFdQSyI/21/kWvNIP/+hTDk7lRt+E90fEXZtIzKwVDmtqv2jbwXHl+8p8+/gpufGm1
7IeTq/lWKwdvh/RnD47o5n+QYPu1Vv37aIsFvpciUQs6RvPe5q2bcWBr8YrBnTurbghRIr77Msnq
P1yjacyWXUsH+fH7NdaxWE1Z16Z8ob0DmJ71qTvM80HmBLflXx/k/99tknnS+s9tEjxCWfj9/TtK
mYf827v/O7tj/mf/7pWoQIMsg4VS0+c/+HenRP6XyOdFhwRCM12PGc/x706J9C8F1AeQKh1IB6qY
vxsl4r9mrCx1hP/LPPonYKMvm1kaMjr56hxk2YB9+cSlgVeATTz21b2vz8gZ11tnxDaTXLoerlEE
XPi0vrzrv4+3/JgxX1pKUDOeyRm+wigRSY9Bbm0l78enh3FmtyefHUmWVaQHEkLepUueIADJD3U6
kHGySg/ZbrgS35Pv4zF4JahuTaguWW0r9QMH67q4o9JyQ3PYCZx6S0DHJTAvz/j31XC+6k+/ZTF7
G5yD1W7ktzTZQ1smayv8HnvDpR3nuVEQLRuQWjU2ZkteIVEIYSFPhmXrb8qHvpc5CiUbqCvO+AET
5WlwOX1feJy/ZsLf1nmu7POYiyuLkYQSWsiYLXVCaGooPB1lkz9ZH9OV8YvlxkWPdlTagb6qd8OR
bvSlxfFX/3J5f0FXG1AjdUAd6hLLN3RFNFRJRJJVPGDM7a4U2af+a8r7uEqOwVjfghd7b4sRA60J
Pk+elOtQkX/6TRNfxVLbkkZDx8DSJxfcPhV+Qt6SSW/XgSm/dGP9VAWQN9vwnghCp5Vh/beGAf/L
6t66KfPRQAswiLOB6sho0JMniUW2CERssvox8Ymglmr+ZX5CqCkNUJSYqfWYUyRYyUiYRBA/kCXG
o1CbR0UWtqIlbaxRe1Vr5NC5uWs5p5dB8w3OgG5zoiio2CK1SEVy3bBqRatuamclgflYt1wKna2D
hX4zm+2qSq2v5RTZblKqB12PCZSGJ4oJQr0jivao5u2zP/luN2N10FTdIKz5qYrRTzb2h0K3XptY
uA286nupVzCkKUmuwAN+GHq5qSVx07bWblCVn6bofQhqssV4/RxEtWvo7UZBwC7qwn0wJtiUzP6m
LPMZpoWa2pCj42CEm3SsD1LMqyFFxzhvsEMSHIccOwjK665EJJ+aT2zE3RqVCMKO7Fa26DoJ0XOV
zLX3EtejnpBPIRF2rpmjtQ4kkn+L8GC1o6sWokxqU0IBOZtdKCpZMCaSfsq5IwkcLeCeenTNsQI8
oBBREVNaFWIVMUX0lmnjTpJLaUVsOGEyynVJj1HJe1ILhQb3Sr03DYSx3aDfpFn1I6rSnWcM32WD
CaYirjeOr+HJEVNqJc+xpZMckdxJpIf6mXzbeyhVWHxJh5RTLKpG8qYkMXITszhFOj5v6uzE8/Vr
T8M7EqSbyEx3aqPeWRo2EeWQ6OksLSR5m/wCpQmUtdhXhtOWo5P7yPkbNrplPOzSWnTaCmdYrtLM
U5NNgYXPL+q7VBt9J0nqfcL/yjVumNHwfygG9vGOXouoqe1KT6nFGiVOdUWI30lGQi6Z1N8I032Q
vHETCdL3UGyfJCl05KzZBU3kO1qNAyCP0+9jonbrQgm1dagrd5iFn2stoT2uIhexOvGBDFyOU0rI
x5gG5qVT/pddObS/ebIFjqIr+DiWezc/K2ldFZ49893nU76/g6FpV7BHL9Gcf51iFrMfh0RWdwli
G5kB84z8aZ8olqURDybdZvmIOeAF/nbzqt761/N2SvnWHSonuqscYP6P4O+cIt6Lm2ArHqLjpQPP
lz0yF62LJtJZWZxVr4vD+FRWXWeQiG0jYuq9j4bMgD8vp7PW48sUCyNbB21DhZE8oN8vlXutTCQH
UmFd6261q04E8WaOsZm2TDA38c78sPbKE0ouUPrbC2N/ObpydZ/HXmyQxSnNTA8Ig1074ozEmwnk
w960VjPSfjxcOo/Lc71p8VhVYJOUuRC6i5K82Br7WUHFo0L7NwOXzWFtutIVeS0zXrY9widyAuZr
MgrC3eCo2hWOukvFjjPbMlWjikt5URPZmC1+QUKqqGEYCS/xFVnF9tyOey220757gou+aQ+0A/75
Pf484peNGQybOtQZEfyh5xJQjIjSLteTTSD7TXYULlWJzzxTqjgcnJECzbvcxRWyHhYyBBbPng/P
f5XHui0Z4LvORQS9uXB1Z+/n36Npiwojfe0WFEfs2XAi16OTbfJHwcZzfkUN1e2fL453ZvOpAwcn
14PtEQXUxdfiWelYGX4+X114jcfP28db6gSPqWvY6Q6WRHerb8PNxffmzDzw27iLL6WVzMHQQ8bl
S7FFp9gkN/qumYs8NrXiPcieS5vOM3eWEQmTmmcFrnguJX+aAnF5DxMR7POIeA7hkW+93SyTxkb1
syFvQrlUDj/z4vw24GLH6SM1L9q/BpRYJ12FMhY7Njpum+Favlx5+VILZ2bVYRpy5MIU82WOb0eC
R4Ok5gKZ3Vu2etv5/Qk2mlM8D7fBu8IyX6+q68yJL56WvnZ15sH5LjWUdgZVn8V7RN0VUy8WTVu+
FRpErCu/vRtw5HxoH96+uldfLds6FqUdY+RHuMnW0yDmiKlpIleIJMLdP/+OdAN9nkptBHPY8lCl
sepGUBc9GxyU5zRXCHbt1MV4PzEVAv6HPn9hxHOP+/OIi8ctWIY8NSEJW8iQgtOsx09d/4rspHm8
/8EXdO7L/TzeYl5qCTWEp8h4aNNktH0vqkNp25bBcaxg6Gykp+lR2LXbf942kyQUkJqs8R1hQV0+
6tKqMgtV9LzoeG4OWZdUKBabYhvvxnV1F75EWF6/X7i7Z46MhjizlZGJ4YdZFvGNNOua3lM8m7xf
m0xPqCQr/VXd1RteKBizbDm110sJPF9cFiaXKnGV8/zIf5bWnJqOEjsJw7P9J5iD6LDmApR2kA6p
G+OxwE9j3hhvnMdZ3udAgz9f9Llrhuk/4x1xB31ZeaAJY+iTiT1WkreqOagiQh3h7r8Yw1BNSzEl
tKzL+xpWVpxZLWP47Tcr2+nlgydcAKifmeoN6dMQ859/mnjN2JhMJRIYAqV+/bO/SKK8NMBic6uZ
w2ROOtcQaNHGr2u3ld//fJfOfGuGhCdEZz+pgwldfGtqZ4ReU/jIXUdrI1jyCjjYOhJaMK3W6s9D
nb0YCwscbjUKccsNsmLKRpYgsLexhMC2898Csb3/8xBf+wHUmdA7kwpAtZyBFpO1LogDZ1yeSLRD
NGRPW2+NPdMllfXylvjMsvvbWPO0+enpy0kYtNE81rBR99J63pKa3w3WXdQVm+jxv1l1fxtv/j2f
xoN47lsMN2//WebXrDg/EGZsSGd3/XX6/Oc7eea9+G2wxas9DtDqhvniajLIxeHOl18Syi2p/vTn
cb72aBdPbPGK62THVKSy4nxfKwRikiuylbbh0YhXukq2SOWWz5fm+TMv4m/XNl/7pxvpDYJI1hpD
yhyuw7YmjfDHn6/q3AjzO0iziMQmNg+LEQSzyoc2EGxB8E5WBUs89d0/D3HuAX0eYrEoR6KBoFVi
iJZIRa3VUZh7qLsKpx0vTKTnL4aduwZgmi3Y4lVocrAoQ5oIZMMiN5RCO5Pe/nwt50575pyV+O8h
Fi+BRex9WIsRs1Au73TfOviV6eRZQj6ydytU5c9J1r61mXcIxm7toQtUh+61slicGuupyqDI1cUx
0VBy9vKuyNNtEzYX7veClkv7jxeVlEAI3qyXijY7eT+/NQ2IAcnsc6avdf/TnyMA7R5xIglS6VED
DLCanObw61xKDFq9K2/mUvalOuvZCQ6zBzBkBA2ENSwmgULtCikXC4HPxaCXS1f8WLE90Tfi9tKZ
X55focUZ3FRmrLnIKk2A5uLBp4lRq1nOFetJfTRKWK7NUN5agfXOxAtOT32I5GEj9gHusAJAQpIe
orgtKKPpMK1gRBtT8KIOOCUKPYWO1shU90CRiwDzZvfvYLTJphRxmam++ugZ4c2oeNvEGG9FX7+A
cfjaa5sf36eLWbxilTameV2WiGOvrI85Qc280m77tWbH68vli3OlGgwxCkcGbBjql82HmpVGZPnc
OtmdNt5PaT2nOWp30bN0K/0KcxTW+bqwvbv0258/pS/5AfNrSr+dEiH6GouX9ffXdBKlTipNjB7d
i+l2mOTs8EAwz0a6K9eaW+7kdXdUAP+S1vT/NrK1OODnlp/o7cDIg4DVLBQono87INPXshC6YS/d
TmmLlNOs7yts62CVtEMdR7AEpQ9ZFD8ChOBxke0CGan6hZ92ppr0+ab8ssh+mvFpeLUGVgxuykba
CKs50E5xCZm5vCmYF/3lNzNb8Wky4pW0vmxymHiUxm8F+6+WLijAW3B+s95o3R8uBfic/UKpkOH8
hzkyd51+f9h1KqfUyhltEEokvirCpkyfMCaqJ1CQkk0m22toFltwhds4zY9eqbpB5O17I93x+68a
4EmwLvqnTDB/CkHmNgSIX3mZfzcY/S16h10/Es9bTc0T1cd3eM8/8OziGI4F+8IjOjfZcK6lRasi
fqbk9/ulVELgy6nRYVB6t67mm2e9yE66J7PZfG04TXOwrq4RTX7DL3phbJpIy6em0hbmIMIT47++
CMVoAqSK3lEJK+oEtW6Re89ljOQ8HGRtlXlVH9lGpfmu55PG3sIQ3HSj2b+3Svuh4qlH8YwkQmkb
A6QyqdmCKeBqsrBMd504HKZQyjAhSdipcl0lt1pC0aAo3WtfZm9GbmAu6lJaFn7QkSgVjvsitzLX
i6dHUhQg+HsVRtncVNdJbKQrb5TKe1Ond8nfNtP1hm3b1T0+pchyVOyldmDqg0Nqy8fQyiyNsqK5
tELirRzh4Wy0GumsnOCXgsDYWGVy24kRxrZKLNdpjz08aDEvmaWa7BIygJwu0N4q3cO3kBmzW4nU
77jDsgbLaMVyCYIvHzBjabuEDlu3MsAbrsnqkdD51/q2qdQbxQ9eddn3AfzRbW5iHMuV0KOCh9lL
b1hUedxNma3bDmW/2DRPxSgjk0Xuj83AmbxcJMpYwkNkTLK4K6VCJS7KTIwnxYMDbBFzZuXRCR/O
a2J2Ixnm/KA6zN+jrr0heP4qBGezGjolOQlSMBsPRKVX12GWWA2g1EbfWC3l5SYj4EFCez3kMLd0
rCYrfbKavZeNOnApkcK+0rSnGsc3BXB4Xw9WGsPoTwbDxrtHk8dXR/ZIcLi7uJPWXheX2zoXf3Rd
+CONMDTGtQGL0yBpPDIPqjr5uzQernJV/Y7O/sPXhzvS4UZXmMrv2uxnGtAyr0JTx4tVtgE0BJqe
oeATPBRkBKzqGPVDygZWsGNhsxWl3NUK/Qesis80Jx2zVa61Mrm35NLfGIIo7PyhuDc68SUesms9
yq41AT1pqoqg00sZypApVHZaBhbJEEO5stT+VPvdS5lCi1FwLwvefZB03xIr4GepNW8s/b4c+1ea
R9f47SBhSEXJuxBhLFeVQy/3T5COT6YZvtMFJH2yiR7CJpHssJ+t4nF3rcktAUQS30cxRNQcKvk+
stTnNB3e8UWeZLXGMlr5x0Fs39mCeisgn5T96a1RBsXqLvl26okPehHujIqPoIPYA6zCeApy/SbS
OBuN+K79Rn/GPU5LNu9tMy7I0jEACZkjSN85/xQpuiU5gwqBzTc4YHWZkp2y7Dtn2PE24Y1ct8r0
VkWMGAhYmCaNy0ywUDqWkuKbrDBfx2l/E3TKVtX4vKLxLsvxNwVyfwQICSPeuhtUIqpSo9l2WrVh
PifhKdNu6lF9jTF8Z0lEer2mPFhjR5de6a4xRG3VBFqBAQ08F/NdMHraauKTV6GfKaq3519yLXnR
Ogm895i3D5cZ9ZtQvIp9ydGzzKWcGRPNG7lFHJ5yHTuVHu+qoXPrSjoGU/RTUONjqDe8BGnfrJNU
eJdhzq9kI30yI4TAUU2X2WhMGi9Jf1+NhW/rmb8GnmSCC6utvexhthVS9UMoelrpgnoVBxmNSigK
dhOTMWNY03VCpe0oZsA7CbvYev14NYzWszTId6ni3Xf+hBjDu+kL1YmSFuIYpDM1LXzs8dU+HkrX
6qf3Kmi/V9pwKxrlawSSfF31zT0cKZwH42ESwn6DiAYqQuvBie2ZjadKf0onEHpmE7uin2zatIKx
MEZObVr3Wthfp150XVkFLip5q0/BldzFdLTZzR1zwbwmWXOrJ/pVrHvPQkaNSjGf094IsO+E+X7K
RiAhwnDNV0fc8dSOG73o6NzKTP9K3WOklWMF2nTFfJrx6ncjPHGp8amvtM9Cgy3Kz2V9U4bmJpSh
5c5kt0D6aZQYMrumfK98XI613GAF8YRoZyZjsvd8NaN9rCuOUfo9junyXcMsta0a8dYLxZvUsFzF
qnGhVM7oQ+43ukne1bqCIy2P8ewodWl3LXyLuKoeB5HFZSXJkX8kzGYm3uffWIxWUyk/e4ZxVRW6
m2qTDCHS3MZ1OQC1ql+DfpwZ607SGpukGb9jL7oh1vxGNZJpZSjTqax0Z5wwHtKcBjNSEcM2wu2p
cJH5DRqDqQftG4bTfpKMU5f67MZqmS85Gk9qJB3zOnxrRcIApXy4q6qRomRovg6JtfO1ko8uMJ56
s9nHXk4Oct6KaCGSWziO5M2WuQXvArVwBKtQQ/oRQZa0sWm8+7zdh9IKMplyhvYL79GtJIWPsxr9
7pgoJdD1qZfuRyyD69qwoOl06j4bOJ/UPTOx4sGX0CPjvlSoSWseKcjNFD7LdeZtojKftmY1hG4q
V9sZaS6r2Q+wR9+Lyt8LUvaUJPFeaQeof+1VrNab1spuzHrixhhEWOd9iQbBb+t8a4xoD7CHZTZY
dhcP8ZvepQrYb+ZaReyZT0JfXgnVMNyHxAscyyFKVpmIJ87KUJtIev2oNtVJFYPxOTc9C48bdRRC
VQZMYoCB/7xlmzeXv2116TWRqKDx9fKE6UX8vmObgoycyhQdGV1+N9uwDdlo+8v50F/KD/MwZLLR
XKda/IUHZGBjqSbKiTa3fVVMkqPIFzto8+byy6V8GmNRERrVVgqjeYzakTaz0tzbhVeCmzj94ZIO
7Yw35/frWdQRwkSKB+oLaLLW9EGvMeDaLOt2TsgnuMl1eH9JIPa1ZrC4g4tSUeFLAxPkrwcVbo1D
sOZ0wkmQyOL9pRPJ+atDiyGTRy5So1icSPxORFLDNpurkzaIg7QtGCr/lzMHp+cz/AW0fer/ifX8
z86ELwe8+RJxC6CjFTksKsuyCHQTphod3V1BCVuIbI7AOw2TWYtdf5LAzkv1dY9jWKhv/vwVzDrQ
r+/Op6EXVZLQkFORjblFn9lYFadkTSjQHrIWmhM+u010yPbjVrvUgr006qKckddT6Mc48WyVZOZp
p5irBBMU0B2nXQtuv6vvu3LVby/1jc5+87QJiGEisepLU73psLg2Ohc729riveU0Dvpo92It4exH
/2mcxdyimLHSZkSVUj/Jn2j2rkvXLFaoYtcYlW/DNZjJ7Z+f41ex6q9X6O9LW7xC0MjGroCoYptH
87HZmBU5PDbOiA0KrROavRfJLWgntOXKXNfrlGCGVbWajpj3d8Lp4oz05Ti8+DWLtyoa67YMFH5N
s66uml2yiY810gUwoFNkk4q5lhxxCz2ZCFT6lZecU/Mc9GU+NH6pojE6oKv6fWoP5YiH3AiWPVJr
tPsU1JZZbrtAfO/9EAKJefvnm3/2cf893lIbkhEeN6WGx1KSPQQEOkzm058HmD+HP1yQtqguyIUQ
1qXCAD7E/LGEy3Hq8wslxi9jUESg6wRpzSRH9wvvZiTrRYvSgf5M/JbqJ7k/pM39ny/j/GTzac1d
XAcBaLnes3u0vczYCsQbrHDIIzYse/hdYf4zLXtntMCglmi7/cjfdpPwPpnhoa+EkLM1JJtBnE6c
ry/UUM7/sk+PcPHFgiQuvS6gBzF3p5RwFb0OD6FDtXzVORBqqut+l2/Ci+rni+MuPltFnuROGHlV
tZV1Ex4SkHqtCyqOohthjQ/BlsjfyxqFr92A+fv8dLmL7zMkwrFvIy5XdRukzqvs+9xt1Nftuntq
uOzYAdNKn2JdXvmvdbEq7+ObWlxdamX9Wtj+9GIv1oFklKnbaLzYtWO6ulOj/C73xpV/7bnVSdvR
3Ipscitw0IBKSR+164Y3YK9VK8E1N9Wt/D1ZzXNJexNeNEN+rU7+ukdURhCX4axYggebTPCp+3OP
Khx8Uk6vxOJF2EHlCK+7qw4K0lbZ4mT9UGnRNk8hwLCf0hMAue5d+gmwHVNofaFj/+UbXfykxVYo
lsJYUua3dDC/GcZR6QwqGZdWkvmV+/pMLCxb/EV3ffFMAJgHfRozyLybzKdVfq0jzDcIFLsObN8x
1+q92CLqq5C/6bj6V+NVcStuLy2i5yZVVB54i2T0yrg2f5/EJ9aPbKpI8+mRrQC0W2XmJQXhpSEW
X0HiyVDrJa7UPALa8Lc62iA4WHwFfeDMytBwfXFlPPcIP1/W4u6qRlNGY8sHP9/dcWKHGW28NTXH
F+/Ft9VtfB8dL20Ozm6h0RfPAjTAaF9EV2kcwQgpcTfMXkpO/qtpK+/GTeYU7sWxzu1lP4+1eEcT
S/HUSmcscR9uS16Y0B0383Jv7C6sJl+aFXwNs8NW01DYqtpSO130ReDlsyQz2gWnWW/KMXNPeXEF
NP/inuLs0eDzaItDlpmIrI7mLwEoPLJwWs1+bMH+aFCVXePrw0N8UTNxbiMj0RshO97UQaMuvgEo
CFEzDMiWrXvTFR3VUbYwwJx5bShWzdP0VGHfzw+XDJNfVenznf007uLDiCYK7uI87rhPr30gYs6w
6R3/AAFmo1wr1ELcej1ulKfAweDhJu4+PiWOcFkbeu4LRfzKHPC/qTuvpsiRNe9/Ip2QN7eSylNA
Fa6bGwXdzch7r0///sTMuwcEQe3ZvdqYi5kOpkllKpX5mL8xZsHntwd91/mKpnrEGYoiZb3yNgWK
SY/ZuttS0JsB+cNz7EYoul04AL9gys5gfE4+gqC5EbaIUpKmKJNQYfYzdLo+95uIM2HatG6+E13v
ELuWe/Gr+Xqi/x5zEX/gJlQ3oTwD1AOnm2nOkotxDskYNGdzM7rw/VeXzqKvsiFVg+kgInEtfkp2
B6FKIyo0cxDgb2t4Dv3MFv2fZUOzWAJqLwplkOVJXhSFhYo2c5vlJ5R1t1MO4VHl4hZgjleO4F66
Jj+jcti/aCbMRAOZcHbJY8taJEklKwegx3nXdaBdQ2zojRUqNMPKpxC1+qdK8R/RU/97eu//17Q+
Yfe+O5c/ib4fwir89dKE73U+3/7KP9xVSRP/BTz//3vEv1FU/2avcqz9C583jL6NWWodZ+T/Iq+q
/0LrebZ2Bt5pAD+YO97/2M4LkvQvOJ6qYhmqQvUTnff/ROV9EQnrSI5gY6ZSn9MUmevRWByxutr6
1VCn5V0zxg7ooXVuldhDFnCLahEJXTPJhHXZoClNk3Vwoyp4qnyEt/SoeRVb5SUekhsTDpJhjTMg
C5+VbMRprO5xZsiyCDtYMaNzGGcrqQ7UC1fgAnk0P71Mt17SLIRKyf2Xmj1j5VExT6TorhJpCGXF
ESsER8st47n28Qe1kB3kML/Wdc826+q2zSHf64rToSI18QbW3dBmdhUMFrZw463Vqjd+SkOxeHi3
JW7/Dh7f+6CrH6/q+TkBktGpFSmqqQh+zEfRu3M8tmS5BrwsnE1U1/yh3MagnoqpQUOiKP8EsvqT
PmBot63+GEw5XVk/B3WQaU89xam1pifjtSLmd5IWXksWdm55KD5ngngXYQRyPaoqFkzTLFWJbwet
ME8XznLYmGsogNNDmNR/NXpebKpULNeCPr4WbWquR7ktnMoIfwmDhoUfXl5CgKB3Eeyr/A54nauj
XZbSi/1+KXBA+RBfv60FVT5KpCwE38USY9GjgYXieGOe4fKd6ylA5HJUkdvnTXT9cJX4hXAQwm1b
xi2dkhhhFAWCnVwdel8DLW+hMY406UuWP4oqjpRtBZhea9qNHJgtGH5v3ea034Vsh/4jcphU1/ow
dusy3Kdeeq4i7AgsfVuEDb5Ovwc92Ss9Iv0IjaKlNUjPenDApQ8ZLYyzIiTdh2NQ3UVoW3bVU4sO
dq6LqN8Oa1pjEE+fAA3o9D8TI1uXxW3e/SXPmPcqujGj49iQQE+QW3P5mPiirVkPQV8grHbOEIg2
GlI63M9Lmk+I1goaKxFFjavRBvRbY6frBb2g9Cxl3VaQvUe/AtthpQHNm3h0etPYJrEnucl8P1bx
RiklPHqAyqK5N073YboRqwxLHnElitUt4rd48HivaVI+x/mD50eb2qqua8M85WG5V+tnddL3Sd/v
dYsdalbbaMxvrbjeR0l+C092Y0K0BS7pZjLqiUZwlcT8orsRwB67RmjoNE0ZnFJQjYQNUXqpYqrM
Uce/07J52xDqzjSZmUOCQtciKiEg0b0eC8GzrGBZVtEolMrYGZSew2oy7U60sLwHPlBkm6DtPBeT
79vYrA1or0njGL2F6VIDDHKs1BdBG57HiG0VRyhcdma6En3xWTeqkzK7TdOyN1UlWMdTSYKZIfoW
NnaSP/do90be6E6th3MtxiyISjaIy6VCt1LJ1dtw+Nmjv6cLxbMXmm4Vn7XORzP8SeRPSgaOzNBI
tZ51HGRlpL7TiAqluUMjEygDAm2ABIxrPRt/V410V8qIzKMy1o9ofjbGFtF62svtY6klV0KdPcOI
R+wGTm5fKehpSs8UPOiwZKjBAlebMS9GeRbnrnUTIXR5XQu0ftt+pYcVwbPk3SthfYtx8TUcV1yl
FXQstQYF29J0GzNc6UJ9jq3phICkU6Xpldgg9Nf0OWqhDNcUbekqYorLmypVuC0eRjHGtz68zSZE
XKX6EKn9T02MRsSSabsm4bOhxTe+2u47T1yBeAnuOmR73BhzpjXYk99RnSIO+ksVp+ME13bAfsRW
pvagN9mVbqWncKZDl+F0kqH/TxGnnVbf9Mq4S1QQFHCQC0X768JZNedqH/cc5UAYCKBG4ZR8Yi6V
OSXDADONs27SzvQUN8RfLUkjZ5BYZ684cznZBhbMqpyWtg7jvMjCragksyfklVpgbplM3DaeHfrB
6n/5cIuErJYL4k0rlc8FNOvSL45j8qeOvWcDogTqkNj6oR3qZ2s67TkNXR1ohdiDnWjoziaHsvfQ
6a6QCjQvIQk/H/DEnSLAyVnTag4tPl52mdaGqlEEMl6k2gvOVb1eOrVAuFuaz5SJ7RgH0rpP/wAs
dMFVrTGwcr5fm2U3YGYBmbLKPwj6oc6xTBz7MMzDUJzyM2YqNzOVwKCCJjh561oakIlbcNdrnT7A
jPW3oo31M7Ln0N8SzslDWtP4v5gFLMtp/zzSzJmBjzbXIj6uiqxXAJ8mHkkSytweTeSm9d7I4JFv
S6OB3Zz9SKZgbWQF9XMQByGN+NR8qa1XoBC4ENBapww07L0W0MwoXUep/qclVItDmbNYWaeNX6wi
D2+uWCqfhDEhI89R7vh+Zd9Qw//+JMx/pkGyBD7WxGtlEcmopQxAtQuLc8tt2w/lqkQ4uUIrOECI
1sNjMMWdBo3w/C9/jO97AFu2qPN1Zshdy4mMD8LPECEEHaAEvh1uVCNTHZarmJtQ8NqNGF+H1avB
TyZsY9PyZOY/wtpcxQnfun8HOHyVAs+Qhs6Wu2BFqIWSq0mZDt1pvJlZJGfk300+4qNquOZ0/n7+
y4L13/PnDSLLyA4HevrxNfpNBcijGfPzsAaPcp9KN6AJtxgt2+ZvxZFMNwAZDafjUjlwWX/5e2DK
gcT+EH6J/T8OnGs69rNVm5/VjbJuAsTHcP4LJhLk1oVodlOoT2rtgHa4MOGP9+78wpGhFE2soHSY
uJRFP44bphIHnhGXZ+uOLNnBr+JYwezoNoJ7SQ1gifJ+G2tOkgmSUalDFe/jWCD3OqWIi/Jcraf1
5MYHfMWd9qeyLxHEC44XZjZv1Y9bWaGqgs4LXZ8ZB7HcylTfQSYwmlW6QYMutpPipuxEd7o7s/Fx
lVw3JbvTlhyR7WbndxcT9S8fwcJmAY0dnmO5m1Q9lJIurLinKRZmpi0elYO/Um/9TQszaCZWG8g8
O8E2QvVTvL6wAPNyflqAd6MvylxDTnTiCWV5nrEMKk0PJK0JqRxhM+6Qnz4MP78f8ON1+raVTIrq
4NZm2t2nI1Cxwjbx0Is+j3noCnXykFX9IQZnmyWPIoAYT1MuXZJfLDAsC6qjXEMqvIYlXCNsjczv
2ursHWcRwjZ2gUviOEvEyGWAJNmmW8muj73oxPeEfL+j144+ut9PfC5qLxbaRO0USw8SVWSnFme/
ppd5JuFUe9ZmdzMxWGfj8yBFu+9H+Wqu70eZ7+V3SebIJ1XmXlSfLQEeVp87AQFIjduZGpyxtV5T
hFi1gnzhRFzk4H+/Ve6BtyoG73SJGTE80qp6CIkWwciirW1rFWQSElt72FmUnQTORnIG+bf8o6Hi
fsZgtdhcoqR+tbVMkoJZEUGmEjC/gXdzj4SiixNixrOJh7jnFY4k9ts+j9wpfEVL3Wmz0/eLvShY
zkcVFdl/D7iIvvRCibuxC+rz0JurRMJWN54uHb1fbhtDZ79A9uW6WRyHLV7sfgEUBltbQJ6YYx99
rdtLKVnIRKGF2zTre9vPfmXWSBYQvpigsuNQ3Kpt9bvPtAuF4S+mTOL+1jeFUw9T/eMaj3lqaIIg
lOe2aLYRnATxUj3nqwuAIQzI1AhaKPLyNVIbaKq+5oSYJUoFsEB0YZ9anOMGXLNRvrYvkQe+WGJ6
QtjloLYMRm1Zm+2ywqyywK/OsvxTM2j2CQ99dff9Vpm3wuLr/zDG4pit5b4Ok5gxGgmUdiA5fd2v
pB4YTC+uvx/q8xGA5DDfAAgfiYxleZ9w7JZ+lLbTuVtXuzkwadfl7jKo7/OMPg6zmBFyClpqNdV0
9nNQ37m0U+pmL2e1Gw3/8Z77ONLiu7ZogGJe2DGSGGyV4blloO+XzPgc4HwcYvElpxHYykxniGJE
vMnoc8y71fhB6ft4lZoohLVYVzpN3kdXbapIW28sJVcoRtQMMFmo+n0xS3+FeXGOwWOzhSmEYCHr
429YFPfT0N5byXWLbnl3K3vXQVvZ5pRcFXK3VQfijfwqE72NATjKbw9WjR6nBHNCqMIVvqF3gljj
a6QgR9wR6najMO3ylIRbT+EO1KH1XI6W6NCs8jZdOvC8OFa34iqKhaegUU7wKDgBR2z8UKQyARMT
1MSiK/XnVJWxuzlr/oCniu+C73Yw8XlzhzR96Szn3X2rvg5qCfvvh4UFx4VV//RNfFz0xb2shj2r
mjXTuRFGe5CFtQ4nqRVjinbtmtLfheE+f+Yfh5uvj3fXAyrreVzG/XRWG5geZWvn+m94LRcO7M8H
5MdRFgfkUOrY/wp8fRLS+t5Tkr18v2hLdiCXDucUoryAuoDTAlP6OI0hKk2p0MaR5AOAm24iOAFF
bdWjhwdOJ6vXogsbwtVurf6iuSbQgy/emUYCSwsLotenInZTWK0WJMl41nXhfoySk4FNYhxS9rGC
20YA+1VphNDXWG7YaYCQVeaDBgkj+ZyUOMaUtXnAnuEvdS82eCePmgh3RPCedK8MN2KtrD3xuehL
R0jvreA60RHC0hPc6inQpzethZNe8CCOr2mtGSSc8ipoppF0UoPQgW1IYZzl9mHg1frjSxIIq97i
P5P4IYGfxL5Sld4tK3mEQyBivoKXho72HBaXWxEyFaZ6rio+ejCBs6vaPyehtrWwYM/16EWg8ImL
U6jk6xT/l1zB98cD65u2p7rnQDfUtSGRB2N91Q9AJ2SSM0VMbF0jwzePlkhdezJWzVC4ah4fyzre
KpUCX0x24aVQmDb2k3/yq3arF1NkI9GIdw/8Cp4KjSy1eaaWvdIUADiAf9R42BYV1YBOORTqXqd8
Hebt9WCCiJfkY9kaid3gfRF1j1x4d3qRrMxYwDqi5JmoBcrdoTQCpxmUK12FnBdjhwUeTSpC3Alf
ta47gI/bIKZtF/6NV5ysUqE+2ODPAXEcX5lOqqivjzBhekfO8B7pTDcUXnu4WH2pb1vjpRVeSgWL
Fxnzggy3CLh0BQqDIeaXWjg5OX6cU3sdwVBKoQ7L0uzw8ULdYl20kE70e8s410GB+XXqaDivNOZp
ktWbrKl2E+DqvE5to9GvqmR4UNCB1GZofxUreHwqqmNRnvz+k/vqpkPtYk67aaUiKPbxi6sRtMwL
rxLPYxxsSBjhfeR7Xzhl3YV48tJAi0+7DTVrDM1aZPLIIfU6NKgW3cV9PP7+fkZLMMzbIfJ+SvJi
SkokB3pdiohCJJu4D9e1f1La20Q8Kd25Lx587C1xRlm3iXRhMb8cmiOS8gWEg89630UkTnEVR9JZ
icN91YQbpdd2XiHG7Nl70QzswGgeigm7Z0N/SqCkXJj6ApvzNnVOUJIwAkwEbRe3jhTUjT8WuXTu
hicsQX0cBKXEBgaG4FPCPsW62CbCjW1fR2Es7foL19BXL5kqCmUUS+EAXbJkx2HorGbox3MuHWsz
cuXgWZCPY3bJfeKLYhFSxBa1a0AHKJ4vB0oVoZc1tWOg4uBV5m/aiJs2orWngaugWIe6Z2S+lIXv
hqqMy5o/7XzT2tTohlxY869u3vdPsthtvISRqhVTTovrlDJKlKiOmF+63+cX9zHE/jjf+ep6d783
SuwR+TKK5V/L/Sn3X+KxXWGghqJncwGE+NUtP1sxKyhNGcRgi1u+UaQuj/ppPNc4P43pc3CpW7xU
d/r7C1XxfcfKE4GyJQJRF9TOSrpepGhRXpsqDWoObxuYHPEZsJGutq093pmr0A2o/a0uaZR9tUsp
3v/X8PPP3y0mOXY/DT7D613mysVPA15wLb9gcvT95/jVQhoEMRysYCEAIHwcZ0BVuIxajrzJa1bw
qOAdX6hwfbX53vQbEFJgVeXFoSrUM1/AYyYBuUlCRB6OuDv3+ub7iXy9YG8VgbdhFns8U9QiEJRG
PGs9hBm5W6egh8Pxqby09S7NZ7FimlYoaSG34nmYnR21+wx70bS+UBf9oqBDUWdWvfhn1RbZXVDh
ED0OnXhucSYLHHNjrLFyc+gFj38Q1T9i4nknr0nOXf+m3ia9o10KpL9KY98/wbwO73YgjLHYD+cn
iDNXK/ZipdhVtRK7Jz8VbYzbuuz8/RtcYt7++eT+PefFnp+KaPKFip1SBk7/VyDbgyvY/QNSpY6q
rnDakJxZLO9S+WGJNPw07uJG8lMBF2aFmfbZH/RoYsOVfnsbAMcbi0D4gJwO4hPi79q9jZGpadfY
IgbujD0W3EuskS9aGx/f+yJJQu49bbNgYA0q+pc2KondlbVO1ta1v/mtbWphP2OC/fWlsv8CETJX
ED8OvDhRFb9WtBKEwnlWMk0PwU7dDC6bzu22cwER3NruKdyoHEK2hgwxedul8uEXhacPj7DsrqT6
JBRixPuXIQQYa39frFJUj32nAAR9caXnlVxeVwaIL8yGwMeAsfy4v71Kj9PCYKVxdFEkDAed2ryb
fswirtPW3yQJcIZ9G12hvYNItuyOW8jJ3+/4r44SVHHpbYMhoza+eIRhKExPwsH8nBl/TBXLvWmy
q7C6EPCoX0VchM0g4ugYGkizf5yp1ueNkqB5cW6FcVvXzTZNmsr1Bp2EtUAvQi2nK70C80ClWgwP
upw/YMHq9iPtPgU9deUkNtGd7NMfTbRtjt72gDliQ2JURt1zqV8VSrNpwZmJfXWtlhDfJfM1rhFM
D1Rc6KbIW7Wd6WQGuZiBPyicQqHvV+KoXjVy8qNqi0ekKNzv1/ar4+vdpJdJQ9qPgs/9LZ3zUN1E
kbjx5J1cvkqTd+O1SM0Vxu2EUsf3g77pCy831ftRF5ed2hbJGJssdbcerhQc3FQbm9Z9ur4EEP5i
66AmPat9zRpJn2RrJvTRO3WgzDHq+c94bJBEwQx4EnbfT+iL8OD9MMtPMtI6hdoBJSLdl7ZTeQsI
5MK9/dasXizZhyEWS4bYjoh8ez1RxNeurKRwh0HBuhXtCa+UwAUp/lYtAW+hAXI71eLvsukqigoj
EvjV9JjQwlwXqgXSxkdmx6+e8T03HKt6rKwBr1WVrdfYwaRtZQ3avXf0wnjVt75bTdet8CMeQdxI
oXgSUzom1gSWLerLzZQnPwKv/VHV4Kqyklw3icxoJWjCiP/ouO6xTw/8xvUSZGO7Dm/el1GHX4+y
hJXrF3byV+8A2DLoe8MEhL4EEveC1vbNpI3nsE53NeR3srdL+/aL6El6P8bi2tGCJg07Ux7fGtst
XBdQ7Xfppl73LobSL80pgYGb0Oq4cDYtUdLztQOSDAFtTmAdnO7iCMxVfM9RkxjPFH9IFmSu3ewu
5J5bYyRauxlp4OUW9xdnw4dBF4GGGKT9pJXeeG4ppEgn9lvS2f6EUbGNtpBNdWflDXcKrcoa7Zzb
2Wnycrfsq9f6fuaLqCOLZKtE0GM8J1q9NnrRNahVff/1fnUcfZjo8rVOsdpGusnqers6Xg2typkc
wsWdHgzjZ0/XrNONg+cZ/oX3+uXkZj45jH/L+qSxh+Jdw9nlz80JzEKmB/9SH+yr8095N8D8AO+i
06Frpa7rhfEcaMJxGsaNhJ91jiLM9yt4aZjF9oy0MjUjMZjOWfSSlw9jTS1VfvjfjbHYjSriTWVi
MJUooEFQPkfmj0i9+36MeTMtD9n3y7XYbEoiGiliq9M5FaarpNBtARXuKX8smgg39fLCqn39VWPw
9iazKFnLnM+XylTVgmg6lzlVRGztxxLoRiLvE9+kpNr4mAR3z5AnNiWffGbhTqDos45O6H4/bw6R
jzOHkmWBLZE4Z2RcEKxl29/LW1MJlaK6kcTkl9JZ5YbkLVuNkXclSsImwK2mSrOTFAPWbEApb4qi
G7eWmqKGbpmP+FIb9hDKZP+6tvfr7FXA88kRqooySj5OK1mO+MsmEvF5/Dssqb6rArCyyhfANZfo
CdTqIUqSVzC1miPkErzjuucq8dJy28jysw7+Als/ML1YjI9pjYUyd1CF97ZG17Xyg63atatm6m7C
MP6r730gBTVYcysvKe4roGVywzp1QXYWfeU6yMvD5OfnQhhpA0yatLKmmv5tk735/GS23OYroTL+
RCKFbLnVbogNsfQY7xRJOImasMcK8NiW+VET6l3cRIkzSgPKCPF4ivJHmMLXXRf/Eu+sAa8UM8PS
YdAGSPwtBj51IEvE0ZkF6IGDxigMFBwaqlm52g2rApE9F4xtquvtrAAUE01WL76fH/Wi5P/xWug4
TaG6wYDbTeOhNBFqrIc4WI+1p//yUFXGRfpZMmhDdLp/Ng0EddRqku7qoencPqOH0IY3QYZjjHg/
xINjoNOUpMZJxl9bxz3IKCw0a3aNDIdb6V/LCjODTF41YO8lGSU3H+ifoBxiAG5VN00rQx53gy6c
6jg5VV25HpTwJHrhTaWrj71EZzL2jnXsHwBi4jFbudAe163WraZMdnHDtEUdJrf5U047VilcTXl6
HNtiVRaSIxT13hLx/aBtKcW5M/r1XwNdwYJAeWjb7TTUayEf76K4s0cvpFV9I/bhWelRytatldzy
CbfPfeRntin+SpLOGaxh24fNlTWaNmXsVZlkbpzrq9Yy0A0t3VbnFlOLn5MK/IWWpNUfUxNtuljZ
5YD7ROmP39yHExd/yyqRJNQ9mlVVamNWZVdebNOwWalF19oR2NoR0IVvoSHHDdklG118mskPglod
LU9dpUVzbJo/tWpspDz8KZQhUOG+tGvk4JVcEZ0WtbGp9lwD/+YgOcxbSEl/NaXq4iG4MnkxE8r8
njCgIGEAs0SRSuiQ4dFsaYz2VXSkzkRTVLRFrLGLcm1lwLBbbLvU2K1QbdTG/peVV7vZ0UdOhgNR
LCKNbCuB2qupbSgSHVJElYpGW5vqXwRdtpqz74UJokDg5uKvAqRzT1HFtyyn1G4CZM+KNEC+8GlA
EEq6NVEqH+gxs5+yrnJK4TVPeEWjkyBI1OUQ5yfeIjQKT7yb5Ps6UpxUEHCGn2yz3QvZnm9M8CQn
bQ9yHRBRBsc8RKnMDO/GWXFUylZiuJ70ELckDN/FrccaSYV/SFTZ7fFRrmlKB2b4hBOTo9ambYb9
Pmskt5EmJzHWUpbaE/1coTrH6aHEyrudnkrrXLU3WZU4uZq7tXKX5bXdacqmY19ZVnPMfIytx+tS
HXdFVhyAeN4JvXnTz25dpblD+GBVT+oVXtXb0DtzCjoSCq3ULE6DduWLxcqq6GMr8Dlajsyme+wU
5Lw7pNjUbEex34Vg6I4KHZVkOwW7PDCPgfqzTU7q8Gtsz5r3Wnu9AyoFEIjK7L210Kq/Kr3ZTPFJ
qe8bq9/nwq7X1B2SYDe1Hju4Ia/DBqGm9GFshw0+HisLLJlvmPakNAChwC/2pw4pbDXGJ0W59sK9
1O7EYXT1kOpOkrtNedTUaaUn02oabpsE2V1LcDJMo0d9E8LlCIPhNirvRKyhxnHv6b0z9D9pX0sC
pKVU2OqBcKgh/iTRVeqTwJRXDbDZaBbBap8HQ1tHhbqplHyDMoejxoUzGU9SQ0FNjTZj8Ty1ybnt
7uJGf7RSxR2D21gwd2lL7jHJbsDOL7Daq059kTkD5BpPBNvQgJLka9OOqbSHwG5r44un8dmaL61V
2+W488PTEDyOUr8jVLL99Imaq5cIqyBQN2EqriocsurkWUvbp8zSwDUndtX9FI1kreL1RuZpe6J/
J8f1n7TL7q0Jt9SwpxlaPWdFbFfmdNfiDGW9QL7QfGObcwDmRbHVmuexvQ1yee3JoZt73GZT5QpI
4VWpsA/N7hFn+zv69LjVpasw0bcT6quq2NuJB4o56nn1yjlKilVVRieLg6dCgauIX/ruZwBFXgzA
JA3S0U+so152NxqdUDPybgYp2UXpOY/wa8HjrCyAkzcnkaslbaZrM4cwXXgwVrrGw4GMlXeN9ihL
AlVNdoqmo8b32BbzcWTu8rA4jeLDROEnR52tqKPrwmw3KB4e5Ab/N9zCtnqHVIVZbrqqAz3RTzst
hI+c/AkDA8h/u64qf+2xs0BUr/xm5CPBmUJC9FlCjLGLhdrOrAq08gQGXtfux3S8bn31pkyEJymF
/ULilPMmJKQxNbgxSrlHtcTbDpViUWwReZsefevuUATc7QMqM5BCzAnYPHy/5MYKfncVnip3opnb
fcvl0yKf63eO30UbAZhcmMgnK0P4vB4U6ptVxCSKpD0aLQoTUTb+ARnypPtQv1C3HMHKoyvdjKUI
rDxU1kbRVk4VTrqtCfG4rbr0t4WiMh+Afi1F0h4vOfSbBvZrHCD1KsVgLkmzeZRECFddFBR2H2mx
G1ehgqwi5BS5Sf+K4eKg+tcm26JulVupT9ygiO8JgsSNNpN5vg8OFxXAt9DQAAgrE6CCnfwkmWMp
9PqbrL2hjXds9XGNxGPnNWt/NPax2By8tr6g0r5IPD+NuKh1VDWwgRwRtpuZ7ZzuzV2/tvY4qV2o
qSwr6X+PA5wZ9+/ZUXIZfwd61URNyTjd2rixbiYXCyW4Mq6/45KW18lKbOz/hjyB/EWsbbwbdv75
u6SMrFr1A0NobqJdtRPseoPmo90AVI8p21+c5CLH/DRJ5eNoplwVmaIx2oycnolxq9lCqQb36mTX
HJur6PVS0XiRDv4zpEYegR04Ynfz+303QSkfTT8drQbt0D9NpTsQtpzmUq62zJ6WoyxVwFHMBY46
8vaaWXEEAqGhVNuyirdmOdkqBI2mGhyRBoEYrmK5pE59Y8IV/f7jWFbjPz3FYq8S1iP6hg73DXmV
a9U4dLBpyvLa90q3UiGunXIou6IEA4OjtZXzCyWEr9aaMwPHPHroYPMXr1czQiselLK9MUNSi2rr
lfuyuJAWXxpj3mLv3qdXegF0nqC96cIryb/qCtSx/UsSB8uezttKvp/J/BTvRjHVoNYHj8ArymaN
zcjRBPo6jO1Oab3riC8adXS8rnHSBB0fbdiZEzAMnDUGOKvane/7F9rnX24xlAlooZtA2D6pdZui
kspS0bQ3MSHcMJZrdGJNNOerJD1WMbyP3DgG4g18w3XuV8CE2oMaXIKifHUaouGBvz0kJnybFl9T
H2WC1Y0jwkkRHDjhV9H0ez/94cfPWvkUer9hV22/39RfHRnvRtQXSKKiRmQUAliLZrC/r6vA9ZVL
3Grr06yAqpDo0VMHjj9zqz++7XGIk6jK/fjWEOofrYlmtxrWWJX2ie/4kvUrVjv1ukFxwJFl7aaC
40rO3P6WFRlV1YAS5OR1T7n3RzW9fUPq5Ycp8a25URDqUYnDK/81lTInme6rTHtGTgC2kwgBGCJt
iaoEDDsDDLWUVpukP+ghwDjhKatRcLZalE5D5TFvsoOaIVAuiVs6fq6BrjZVRCfXHzPxp55pm6kk
cMUi1kqlVeN1a79HrUeSNoPvr0ThVysrtkn3JxhQSbP4pdNvOc/ssFM2oT9eR+FN1579Mf096smf
aCwOuiRvEQO+76SGC71ASxfubeuzyRs/vR6qdGXlJGdKxaeQF80Tas4nQ4dOlljkoFrfHFGd3nbG
eKNl8SYRO8jnCNpb8go+6PUgmvY4WNO2zGrBFhL4vHIQxlsprm/jKHiIid5dTcwutOg/nR3zezYw
dGH3EkEsSXhRXyXQa7zotilP0/SayQM2WRewE0sMESyzD4MsQ5Sy9bRuDIToVkBKfaM/4qXmRr+C
R/m3aUdbcdtu8Uz+/hsxLkxsKfSHFAGcam2Kb3s5PHRDs9Hy3DUzRP/kJyJhqmQl2w3oq4iEQqPe
Tsk9Dda9GRT7yJBu05agMtCwOsnF1JkK6zUqENnu8/XUabsUsRxRgwQ9of2Yeo9dFryGtCacDiVo
PYc00xjWX+jeAyjMjr2Rn6xevSGJ8MpfOmzHMlVo8kh7xIVPk3GSxKfOwwYkfKSIhGNGym75OTMD
9TjAGflatn6VKZKlquT2eX1Kh+y1b25E1T8WVHnc2TjulgCKY183X724u+o780coRtdyxO/Ju12o
VTdU0M6S0eRuZUyJUyoJvcs8ec1V03Ak7/z98i+RH59e+SKIkkJBSQ00yW+1MXBCCicaavJdUK7h
gmo2JvPjLP8s01OtUtccUVh/1UbypL0VnCrx0GQbVYoRnGnJe07fP9ulnbG8kqWoKj1qcLepda0B
zFOimXt/SSDV+FSyXWz6xa2cyrU6SR2bHkGCnSArbi2LawS/N0n91HNYpaKxFmhZWFpV2bL6W0vh
jYXIb6CqE2qmv5mUETp81eGZnOiGnbSUY5RJeilrSb0yzehJze5lihKRiCSokiL7YKyCEhG/tDgI
0Q8FTFnj/ZVRDhhTMAj+rw658pICYUKeMnSrKpg2fZn8itk4M7Q4lfEiH8+dccT9wSlM7dioppv3
xlEYJc1u5PYAxvM2Ur37rM2fOiNYFb56K9XjS67FPwG5rcax3yZycKgi0MkDrLxR3kaKufMsz+3M
5uCbLeRpDUeI8ToBSFybk90PQFMTqlWDdSGBWKJBPm3CRcgix6HeRZrF4bbWEf3K9/3g/D/Szmy5
bZ1L21fEKoLgeMpBk21JpjwkPmEldkyC80yCV98vvXd3ZEi/2F//tatykOwqCCCwsLCG50UfEOKj
zixoCAEB6SFAOyZzQ3cAAlm9y52lkpQruw36O2hpQ9M/YvhioSgPZtFQGRdpQCDeDqko4GVCeGi3
97QA30GvHjSSz4cRcmTDqGg1JPxg7hwI1it2Bpkhaz+Lv+oOSq72kL13AjvfzcU+8hrohgCtc4tC
wkKC5uJXCF6DFUzl0E3J/Csg4MaAWAt+VuN6lm2ZIbntc6za4NSu48elSgKxIFgc2hScogAqLU2g
xMnRIkBLQtP8gNgLXaO6bCPF3tIT6sIF+77cpvCsmKxm6jsLo5FgZ/LGTTKy8EUvXy5fQ6BhDwUv
CvxbYfOizDEdNUKSY+sme/DqnaZwsgdUr0BBaOrcRQagUF/zzwIa+tx3CV9aFz2BcrBC3Ax6clR6
xWExgo8BDzfahHhh4Y5G5g7GW1k9kmpcmOnVtfw7sOgdqNaAgFxtJseiezegkJBoS7VDYreLODfR
GeDBNEVqjrmh2KGG8lPuHkJbHR4t/Pklq62YcATsFpZpsZ/0Mowxf8iz+QlXoVzH+tQTAwu7Tp9Q
CAn83mp8NUKg/9BcezQqJ90thzGu2p2zUYVbDqh3HkhsHjUavXRMXFJ9xildcLOWRhEuOSlVQ6SU
5lEgyZt0j3p4FxWr27btykX6bf2Eg5CO41jHEfZHSj/qBisIRZbPTHu+PcrlY1L4TPPPOHvfJoma
88zAVKCMFdhgHaGYPbETFAvSndrbaAf6X+D1rjyzvs1NyGhzYJAyFC8kx8ZLfsG/zxz+XDjYlshY
sedZ8h0tQqMdHLjbnNDAD77vwrSXvqBwcQRh3jV6i1+Qbtutioeax9C3P+LPCZWqqFpcS///m1O4
J7Rc1XUUCiVHVr1E/V5PVnL2tDCxBbMivpKbVKZMT7BtZjB+Tr3G6TfjY83tdD9zTZHgTJB19G6P
ev17QoQK0UoTGAbhe/YgCBkjQj7H4KHdkk34MKz0lXK3NIxYEvOvQfs7jvDVIgNgxtDAOAaYNEjf
bZTjjIZNDkvxyaUJCV8qwkO3qCwMNMd6yabdaGsMs1gIKOokihP6ek+cnb4UuVNo2GGcGeaLjHK+
nat2gewonoG3e0nxSjSBLh0lu3zQ/w/vU5zC/1lNMdCctIx0oYzB5R0qScAc2EEcY9WXXmvXnrWO
7xAzDBZ2yrVH8bdBhWtBAsVhBH8ABw8iiVsKGV+89foPiIZ51OObKrgbXpeKxP8fd9HfmQq3Akee
UzbyL3tT/NLuU9RFJ078Eqx0e1Ydyd/CVfh6+0gs7VVFuCNCbKBGVrG62csMzmC7/BUJdS87LLkw
dPa6zuqDsIlUyLbTuW9dMy7BbsTIorEv2v5ITOQWB6O8j/ryFJvVgxVX73oDdCMKT0DB3ZZoa6WM
PTHe31c66W1ZHmSIeCF/rGlHhIaOVGo4oAESIGhViooUC/CtYaUwcCAaFBrno4a8dbhX5d81wysm
pZCJZ+BXeFxNhqW9Mn+WvxPDAxGUJ4qySdhEDfo6YpW3aU5ECVNioiC3d9OP/jgD9d9HJ/gxCxev
lqqOBd/zn/HAzEETgwEJbSQKvt+FWgKQZ5qa6J/0oidzN7N68t+Na9qtXy9KZX6/gS4G+9o/Z0d/
7t4ImsYy/KL4TFsU5isPtF5IWQnvo3kQ9BvPfGto2M4JJWHjd1NRo4mtpr6GgoM4/Oh68PF7SEMF
oQc9tU2ZQ59Kjt4Sug/1xtXC9D1WdTwRpW2SHnGQ16UO1bdOS3ZqDI5zVtJdJ2k7mjLPCtKlD365
Jt9/rnBmsAEzVHtXFB88f+p8Ws3POaf1NAMtG+kmfcOd/GdYCIwIIf5/FwmhOvRTgjGM0O/3z55m
RQFlMyzSAKEA1tiRNaCTfgv4+Np0hxUULIvkOQYUxNwoCNrdthPadz/vYnTxCsiA/WsjqaT+RCsn
A1xTg3u56ntjTbvmdapOEcLqcqOtoEq3a6v2l2boXt2ZjgLogk2a5MeoPiQZzrKZ7qxRfpez7KTJ
eOhWkleSBq2Yvd/T4F3mpxItAVaMlzI4jxqgmzIaJSSWr1A/t1LNbtxo1ZPeIFoZsydVoVtIj2Vt
ulLA5LOaxqtnNuIo7eXcerPUeqURwPymal0k9xUiNKXcvqYU2fJgaNbIEj9aKAPRy2Ep/3F1l/z9
Xhf3Fqjtg5I2qDOIZCdL5gK2Fg3txqEb4MgNCrTCgtXAkVsjd8ya+3CZHfFiLyPCFtfyf+ZKXn5A
4UbT6rbJST9vH1RE5Hf5Fjp+uMIpGBP6hkROtZ0x+ZYr/UcPhH/GRWgFOCQNNZKqaK3iItWUSqeK
L5cfFQVi4ieJfljFgsbBtcU+G0U0UyjWyRjgOoovxZmjjruoeWDgwt0+BEKXy8VcvsIcZ8YwYb2S
AUSo+IMm20g4OQm0HlEpiWI3kAKkIdr1auzkLV2lU+9CEM6emtgL09GP2rlSw3AHRIk7VFmBvf5B
G7rhauklqBHNu3wfokuHwodSjaF3Gh0bNPsZTRxpnZNc7xr82Q5u1Gd2mkL2swc7PW3e+xYVD3iA
HfNKfkPN3ZKt++5iXk5Z2DZcz2U+Nqria+QjK6Baq/9GYSRatFI/V5DhD9vWNqzCDgrjPp5rwhIg
3BtznyiTWyvKcxYxh7XlOmfsEIA0fPuLCC7T5c8Tbg4UsYaVWuC7x1vIKoMUmEIhAQ1ldlSjLgB6
zqtBO4TuknKA4B/+97hzoxMazC/bqizkL1gnd4qfg6WWIoVmguJadHda7qLkfc0AOS713FONYpWA
SUni6kc46CsDpUgLK3DNMFt4zuDeRJvDRY6opmqXyTV+SfDMHazB4DdrlM0+6YfeizfBaYCEeeSx
ZsGeLAwrxoUC8BHzNsawRXYsO1/FOxQVZoVebm/PT+Bp/rvSf+cnRoe0eORSbmEgeOTHHKyChrGH
QkMoiOCqHQe073duFkL1XgmQjujXIYeiZ/+GrgE7krkTJ4nTDtPvUpNX3RjdNyaYwRnKgvIjQ5Ww
xT7KvkAgvQCVOSvB+eFLR+iKbfrGSRWOENiDyI2qieLXAwTWs1WoGg5NjCNJc6/No6Ne53sux3B+
JDc3/gSGvA1QfZ227NDqS91WQtP513p++zXCiUlzXSvkIFJ8JDDsgbbQ6R3upeDYkfem/m309Gii
0HUKao9I94FeHLgav+XVqmruzRriahms11jXbqYtSPR9Dwn8+8O+NHDwPAASTHidUxb2VYtSOL9o
IQQov3Xj5+2tJASRLkcQ3uXthMI3pusEFMbu1+ADQeNBwPrBWo976HW65sLLdWlCgsOWIEcGGDwm
VBk/cvUX9IbshQl9f1JdTEiMooS6NmVhpxG/DgFSQ3aYggvVjsrJqEBglTIQRthm7KEBG2gP1uJW
umID0FQ1qxZ9fbGLvoe8MiF4HsydiOZ6gkrmrCUWgFGELTLLVSH5eYrelm7hpc+oC+cJmtEWmUas
q7SRPyU7d+fWYe1xcKGxiy7exfGWVlk4MYkUAomEdyguceM9rb0kQH6QPpQG6hlqaaOqkMw2OydJ
ThIQ3guf+KrxOFtj8a2RJpmRA9kKdmf2K7qfVtFH50McB+qCKDfWUezjyBttwehee2t8+7Lzrzpz
dKZqgl5dbRGf78x1g5NSOBBLG2yoO9L14FIvXxOUkuABsjDf+Qh+f0tr3waet9zZwJ0ZTUPVmcTP
SHlPO3PL+002vVrJD6JI9lilCxUWS+MJRicpsbmzBOOVmm/p0D9XIBX/EqA2oEV/AyqKF67Nq+NB
HQZwXzSRUBHcp44Tuj8mGSZIxmNlTNFXkm06laNPhjtcIW7NrM3tLXTVDJ0NKeygYuojDUrixNej
fgvJg10/yP+Xr3Y2hLBdNAtorxnL4euT7gd66BpJvIInvvbkqTyhNHx9e0rzV/m+S3Tg0YAqBvQb
rSEi9oYBMaa1PVqgOcrL2k73ivKJkMxLTWmdSMPq9mhCf9dsZnEboRQTlGkCFSEx+dZPA9V0YBP8
yShcXhOPG9xTWepgP66GUjk1OWSiIbVAOZoDAkj35cX9oLy10cHgClqCFJ9nBzT12pGegNk3PqOR
xo6iwc2m9wKg2kwrX3iGGrjbP/zSd//2u0UfDY02xEBWG4arpz/Q2hSl067rZLhDGUrx8SAlHWjI
SwHby/32fdTZnJ4d4XiKrVEPMSqLIycxLXtMl1rurn3/sw+iKd+H0LRuBI1/IL4mvxhKcWjRBAf0
348CAEVWLoAjhej3v59fgVIYope4rkV+TZsQZWyaDNdcwO0herWKHkQpVMuU8ksdojw91txRhep1
i2eb9orWDPBLwZsye+DCaflglf2DOhpulGTu7Q98danPfplwtHMWJyFPwdlC8/l+CKa1ZSyB0a7u
obMhhKMdSSF0XAgjvhqXL1KAEjwrcQNIRsfpeBxDCCbq+xTxmdsTEwoG/l1zFYkafWaGAOj8/Qun
ktrx3Ajh2SDyKxfhqleUNaE11B+ew+ABOqleI4MkCWWOqZZebo8u1Ef9OzpKsBGXlBUFp//76LSH
v97JgewTXjl60mx5i09pGXelBnY0sHuSivapUEULDHOo8RjpzymaSJJmhHFtV0b1mwXcqcpDIacv
QzsuOJZXv8nZzxMuydYc6JgnpuyjRPFHm8arMd9noKWgBhItOtVn0mteLcWPC6sy+zmi1YUV/59V
Ee5KnqdoLUIQ1x/UcsdT+FoZEj56tI7U32FceUMZPjQK3cXolEzi/GiQbJ3JxylHfBQNZpK6j9D4
QzRs09HAB41XvPvkErqgpIUrb/4+l78ULCgoMACNJt4PfR7WgCPKsm+OB6T//arS1mmULtwLVxxR
WDqo3f/3MIIZMtQU71KJgN81FOspeofqNopLc7zBu4cegjOTRNdh3EG5JHT1AaSB8qMr64WjctUG
nP0IwTstawQFALgHXavqj7kqu4WyJEEy76eL5dQVqkJoA2kHEe6iJ+oIqCSG6Dv6px2OtInv45gf
4jhcMGhX4io48MCnUzpz40Gf/n7yxpHnRVqDfIUwbu2i2dKr1qhOQ/24HfncxZ5bZDNd2yznQwqn
iRSpLFMFVCKDfMqZcgc4ngfNWO/26bkSqfo+M+H0UMg6dRBBxmZB+n5CmRUkgdzYReYqRfOgndrl
L+qhxHmp9uqasTif3uyRnl3HOvqm8j4Afa1uS0BND4aERNtAgBF+LArcUqg5pOmv25O99HK/z3X+
TWdjojgdhKkEc43j2CmIiaJd9lpPqhvGjY9e842K8OjtIa88Wb6NKcJ4WC7Voz7DpYACUD7ro/S7
QCFzayf3CMOGDvnzhTJbzsZdOxxn6/uFnT6ba9emAKwNGBdFInvNWjOIWYz2LK9AfBS9OyVGBz53
uTfpe0nYP5fU+cCC9ZG7NkDbHOBSStvfqdNTK0lQshqQ9lhFnK6m4IfSSGgI5/7/ZaWR85zB4xo0
BYW7uUImQQK7HeagyV/VsrljKkBixr4EHGfotC1qSNdjHz6oafpKim5NDETJEStY0a/YdWIje7vw
rLpuN85+k7gYxChMIy2x49o15JmS0XRT7LOAx1tsG6RefnQh8h5d7KJBbhXk5aaQ44c+Pd5em2vG
2Jy1y4CZMQEfFTY+ixoWmkqGTUii+5jwTT4t3MILI4g+vWIkil7GqeyrwyEGV1wuX29P4ao5/DsF
Md6qTGgHNRBS9ocodzJW7pOW37Nqqdjhqok4G0b4YHmbBOBExEAcBi30qhDNCJFCTcGnQCFV0ULJ
oV3ylq868mdfR3TkLQV6iP2UYGpOqOwK3NXYGjy1IwB5srUKcgQaTZLTAKGQIypNnGUs0LWHy/kv
mL/umbHgHeSVcx2zViqGjO2mQD4VHW5Go69Bprr9IZd2inCVEqmXInDigXcknVOWxxC6wrdHuOoA
nU9HuDqpxoYRqd3Z9sVPxmrcMBRNDu4EUfH/jTb1VzGK6IicjyfcoRWIlW2MHl+/LaWNNfTHJoSM
8Igy/RJodOUDpfdpOdpKxNGHTXd5Yll2WjUOQdm+W3XopMSGRvsyINlMfdD4dM+z/j1VND8Lup9d
3slu3XXTamGZ5r18+bOBU4caDoRhxboz5PJHS2/mn40CEWhJeexRd425WFhx5U3bugvjXb2SLB2v
F1Wm0JwVDLROeTLRSJt8coD6lgt891yRAn56hLLBf0rq6XG5Jfiq5TgbVjjSPM56qB6oAADpUN1h
OyODOGC+tOeuJGF1bQbJ4jUDjawLHZrM0qGvEWKYCrR31jlSNIFTgkZHC2mcGi/TIB09CZkwFgI2
qFC0lAdelaDBXVElL8zSXQZNwxx65omFvJ0c7yKtcAZpPxaqtQFc7yWxoN2gNUjItqsy+g1WtQ5m
plO0L1GGtG2V36vB9Dz09dayAK8Z+QOUDFZhtgXsYZ1Ud3pTZuCqxytdojYAvHs1ZACmUO3EJtNV
2oqC9DPmUDIr7iar6516OqnqqSco5IlaBM/4o2L1XhOPjtaQ1mbBuOG0h+7kAO+mcUbVRLVA/iGz
U6PxNbo40fX/Rx3yYwesTV3XtjJVm1Q+RvIPwGscNFkB15J5DXs3jD9o43f7St4kUCnhXN3xDEpJ
EnXjYsQP3QZ5YMes+khBrct10IdY2e9SwreZMW6qQnsGLKPojcexUu5Ylno1wMVT0W8GCSVWHTqD
6uhQt+naIpLsJB1Sw0hHgZuF1AuEUZP2PkVcGUU+015pmh8BxLltGmSjy6sR3B8dx1q6Yz1SBxFk
RjSgFchEwKnJGlSRkBH9fWDexH4ILs80QG146BPgLqT4VPbKKxSgfprSKDvmCA0zSgPXVPvXduiA
25+63z3ISf/pUZsDQuB7gt6CipwL0viQV1AgzLXaN0DYTw08xesUhCBrIyOZV5iRm+tv7aDZlrZR
a6RofFzfjqkmDoRIUcMkr2//nosjOP8cIJZlyE1bwGcIj8FpTPJclnjt16RyZPCPmkhz+lJZOIQX
bwphGOEa09A1yyZ5qn0zHE4hhQJABUCxpqEzUnvs+58jcORWuYh1v7CjwrDCjcaNkpYRHWbVoGAN
SQZwlea34cwPRAk9b5ylSt6l5RTuNwhXqkHeYTmnEOT4lts5arC7fNGmXbgFwsSEe63LdQPYBlqD
NPep6v2+5ECa1j8HrCif2x50BdBW7TUM+gelDtyhhPIiH21cAB6FFEJJ2YajMff2XrriP+iAkquI
+BDdgAD3d18F2lKMhSEAa3pHbR0GjPYLyZdrb+K5gQa1f6puQLRIGKLRGLBNU819DTgjm/nhpv6p
3UFXo7+rvdFDaCk7KpulF/G1x8K3YYXPCkiYZkUIx/sA0HpsA3bIBl13GVJqHQr40PnGTkusdUFP
8+u1Br4mRbMQkZG8+BJdOfP8ilSX4zHQO5+BzmHLtHNAL7ybpnGlTvKpMWVbVwKX6/dtMYu6yWs1
warX+r4u4pM24O/TYMXQ5yCrw7Ou9ive6HtLDdwyGDY85jPDKbcH0Jis6jUp+lUaqmB1QfBbvoPC
0TqcoJLJjxmDPHTZw0SVm3FI9lUIsjcQXZwR27KCJ2JJJ1wvh0zSl7wS4+L4AoOMaxu5L7yNEN8R
3BKIeSdo+dU6v5D2YdeuawowciQzMCZ6cCMneMMNdNt72dNzcoDCOw645XSxpIKyU8Q23pU9UEgU
1xDPUOALHl1j5Cc1qz9JwFAgTKZHWiM1I/GQO7JlHlqVAfrZ+xENwb1TflL9QwuOSo01mOO1mlZu
pU6ygYAje8vghgtfFnCvhgcrq412hD6YIVRO8XTMAWWyfF5vVWUIIWT+wnsWrvsJKL6sd1AltY3p
e0AOw1SvavDWjLYFWqq81w2ENyF4kljbPlAAEUq8Er6rOr5z7VctvedJ5Q5Bs5Otj6Zo0Oxo8BOE
rO10CF+ga+umMTvyJNxrKeobCzTkZr8TVj9SdddYeGD/7idzMxa5I3fFiMZ8bgejBclyj/XEVQII
pnf0rtfIUzKpW4Z7qOAqcGeodmiKuywyVwP5neroAezVB4WhbDQH0UjP3TICjy0etxNl8JDKd420
v/o2r2ypNH9PevGU5yF0oyYIsHZIvmWfhYb8x8g9S45RIjbcGSZ5qvj4RlIDOMtK9gbUSPW9uTan
JJjZcW7ZynYY1q+m3jkUDkpHjA1lVovSucgZzWLH0PM1JOjdT4st8EqbLiFPLQ6FatVek30GaXcP
bQuIatwRKMOjQ9+pzNgBTNP0iAVCk1K1zEn06NlKastJQ255GhRkVoRNv9QUjmlfUSjrafW+qmLL
GZVChctI76SRNjY1q1OGGrI8p/upL4Fkij30BC/FqZcuGCE41/J4iqaSQCmzUtw0Ik+FJtkKMowa
wHeQNpacvkscJWrXTMdLB4ylArEWRuBXpK3bEqRfinczlICt4+78zQ0Cdjvf6zH6MUbViYKtEnwC
srKW68Im+kOE9vW4fquMCmRBqJrVjVt2WLXelwoDPeyVrQEgQkxqR9DI5G2CWL25rcp0xbV+m3L0
fZDSkbW7IurXhSGtYlgdPX9K81WY/EbH8F1M+4X308VzBrfjzCaGNqIhg8sm2I2h7JsIHIzaHzm/
N3UItrRoFoZgm6ItXEjX7mEQRYGDmTO+F7J6soVsRDPCr5HMg9KTdYDwx6T1p7IDDV/5fft+/frd
356FFmihUMkxFGSy0UIgOGsGTeoybYvhEbpaeIDU7aOSlw9Qbd/JKnmuUjQujJMJCANiBUla7GgV
g4gfKM81h4572uNBEFZ7iZZraiagOsavfRv6DFy9KtQXkqBCuMYCOB4AcEiSKUTTEbYRbmqcG+QG
BsIPIXstkQYlGoTYU8uuQDCmACxK4eft1RE++sWA87+f3ZdZNku5lRgwbn/Q4geYKo4xULvk3cK9
JPiyFwMJvhehyDP2hcwPGRmdOB68niZQ7uvcMe18GeDUiAHvBhDa7fkJCzrXFHy7DOfL8mx+rSxX
XEYiG8Vh2gqiKE8hhIkI7kDWO3RQgU+uVrdHvBYhNyFkg05KFDIgeCvMNOuhR6hz0vktdcr7CTW7
KWSQgb1wIdz6A7XF3X3rSLtlTesrniTwzF9STCgVg9rI97mWalwzNVI7lJ7ruNk+h05f8FUvQ3uw
EfAhoQ4EWWntYn+mNM+qhDaNzyAJoOb3Sfxnip/H7mchvcwRNjU8pfpHGmo1OC57s0L4qA7sAJ0C
FAhPSIg/jMBTLiz4NXOi4qbD4cEJv1AQSvJEQeSnbHz4vyfO+Krhzxk0GGSoFTtRVwaOoTVePryD
ywsioYHigt5FJflzZ4yfAdyeinSQwjP+Y89+fm6gewgKWQaEeXRhI6hSksDPQSrGtF6phez1UtHA
ZYuSMIJwr1mVkmRDC61gdT0xG+pMiK4W98QBT8aOvKUKvS9F2m+WdB4OcGOYbEWDURVuCIuODe1J
2PjWxI8yhOoHxDQSJViVCI2gcCOiSMaq+yLJHYvHD+hksVFp9qAMAAxCRT7q+M9S/hVW7Zpq6ioE
fRH6Xasg3luBvg16dZVVFHpa42MWFbsu/Gjor9tb5dpOOZ+AYA3gcUJoVAtqXxsRo9QlL46NE3q/
3LQOX9pokcU/L8itBROunghvWdRWgdsK5s4OO20H6sBJZgHe0T+s6gNZHDfKR7cKsxd9bNa3J/vV
jHExOo4FxNH0uZ1JsAdSYyGOJOl4xxNrW9PoLkf/iWKVqERGWzcnL2PQOzCPzzGc74WxBVsEqJ5G
EDoEOgvyufhP2PvlWFG1QhnWEe8KhA5HtJGq6UvZ8KNmgicklx14I/Q+keTnQSKvFUKDHL2JjylC
XLRfrA0Xknhftw9BTBjhIwt2whJ2Lk+qaEJZlnQoAMxlwGKOlbqCJLPT9qWr5AX8q8Lrod9maePm
9lKIVS7/3HzzSwz3OYGdEu70AiBNTY+i6ZCHv7iFNglN+1XmtZPyYk2G9yEEWrWRXQtKt3VOTgTe
Zq6BbUHfugFdzf1vq23vi7b1yqDxtQLlMLd/oPipvnyOs98nuAAcRS7gtwX8oAanKSZ2klsLI4jF
8P8uAYX9VXAvXpR2qUMNZk+gYQiqP/TGp8VStwN6tBkQQnxhwOfp/LWoT3L5OAyNA0lgWx2BMwbP
Wod+w8dkgjOdtwtu6FWXBC2l//2r5oU58w1AaTOzGHzkQ1lHKzV/1YGhDQoAgxiCnu0vA9Hl1rLc
26u9NKiwG8o04rGVWPDwktGrgXeq5y7cWWEeaR0+roo6Bkh6WNiE4k1x8QWEjyyh0rixoIl5aDzo
njjMM4DeeECUDfXj9RoPu9uzFFNWF+MJ5z+QZbM1DYzXutBXcVJXl2zdHR3uKnb7J/CUhVqt65v4
77cUbkII6Egk74CV01W2TePPGNKxC1MSLo+LKQnmNNZRVEQkDKHEH11E3TqiR2wVh1cgo0abblg3
JIFE7XgXyz3wuZumeQUA37YaBKEgBsvKpV80Xx9nBl78RWJfAjpMUso6HKuxgW59zJzUOuiJ4cRR
4anxTG3L7diIHikFQB8187gaIey0uLeWfoZgXNvJDFERDANSu6MLPSaPGjaaE5ACAyj6IUUMfsme
XDPnyt+TK7YmtBUKbvMOuyvIgBfnituCk61V6j2I4RO65yyZb0KYMdmUloZWFtZcuNLrIId/TzD0
XFlEN9FKx3d3520t2waIeQuviYV9rc//fmajWNTnEjp7YaOIH8ODZcbCSZ0P/q09JNgjIkNK3Wgo
Bwc3XrEEkHu8y+S4c6WGLWTKl4yQLhghsyNxCf8f7Ed0roA9l4ORquLZJysIdM193SDbByeuBLtp
jN7SsF5YTDEifXFgBKukhvDy5Qkfj6srFCTMct9zx0XQrBHV82cFUFSVL7nN6lXD8fdRL8JRq0pN
sjHhHM5H98GypHVUI9lDBtmFOPibXE+QigFtB73fTqwC5w02IlHYU8cKxCGo8gZveJ+WkaOCfx/g
etAaa3K7SF21pIHsguEpcoc4NPjF0mffvst163WImib6jGKVPEsC9DUHCL/+M3QA8THgPT8C7YAm
yUMYcycyUVKAHBaeyrup/GTTu5VA/TyBZrI8LJisq9v571KIFssgZV7poYLbr3zp09xRUOl820wv
jSAYI13rC5V0WOxaL5ykfAzCJS7BV0bm4sicTWI2EWdnsoC6VhFn8Bt4+z7Q2GXIHcvlXq6g0lEP
zjAdsmEbGfdMil2zwmkCe41MyIGPr0GMuCBy5wRY1jb7qKPPLAA0cx9ClaR8l9Vy4VoU3wD/7Piz
3yqYq65KJ42OCLvQZMUR04sUfm9NuTeFxjopQge9mA+j0TtFUyy4HPONe2uVBMvVln1AaI9PzdLP
KB1XVIX2aRS6Eh7hKqKKVdl6tz/9dftyNlnBCdAhi2TIDb5941E4HfmBQwLdBkh/Xa8hkrFEg55N
460ZCg6BpU4l0iyYoTw+Bcq+6j+ran17Sle9RbT04/1G5x4cwTpX4CckMsWMghEKMS9SH7uSgZ5D
FdeNYTl5uleqJSG36yfo75iClaaTFMNZ72GlIaUGjcnVABnV29MSK4z+3ZZ/xxAMsdkoDUqaMAb8
7c2QvNb4UlCJIfFP2Tq1wc9R37AeAi5aYaMAcwV1aJY85Aw5f6WzpxzKnuYhkcd1Ekg4bBBYNwAJ
gMa4+Z+hgdHh+BWQ/ftDhS1VhqUGsZwRi0F+623sNMaDpUcLy3HtqNA5YIhsHaT7xKRlo9ZKCg15
iHR2xEM7qTccWfLG8bFxFzixvnAP04tdpaGNneAlSlDDYF68SI1QUfoI2eiDlcbHlLSQ4zHjjWbk
vdPKwZHLQbMJR+tgyukxNVMnM6M7LYkCVzeM1GnkclMb6PzO27e4Y7hXIltjui9HiPdMdbFpe+2E
3qd1kuuvWpcCNZOzaqOTsl6No+o2tWxjCLzuwFKtoh1nA+61TvvdBOWLMUR8xQa0c7EOFTttDUzv
7b1nXqw2DhMyDxCtV5QrIoxVE1qGxVgBlFwDTYvKMZtib1nSrxZFasaQqh5oIkAkQ7523XVZ4EVy
Y2HjQdEE7agy0/Yh6YBkqCHUA7kgrm2teidPiiNLBUqRUlcG9rNO5a1Z6Xbdy6sqi70iQ16uK2wL
ktZ98CKZ2Yaho0SOEG+HOIhcTC9JK0G3dp+gt5hoEHkaUWJVBo+B0b1MCjL3UwKZy843y+w1sKCb
RdkdiYH4gNARiptcM0zA0Aa5Op4dcObpFv+Tl2RbJIrTR+0uQPXCOL5aOVnXXf+DacRhOur2dOAf
0dTS5Gw9tdCnlqwJMCBks/GXk545kHJ2iJrtBiVC2CrzkCTfB2WyTeLwUOUMz0gNdfVmo69qvWqh
RhdBDoyatWea2YKBv3CkkBJRVGqhT8AA9kMs+w07I4ymwKI+0if3oYV26ElZo7EUmeNTlPAFsgy9
cI2/DyfWAIeNJclFmqo+kK5+nENeNy5hkOqGZXCa+i2iTb/CKHPQRw/tL2KjQ3LdM+UuIrnbyunG
yKe7vpk2aTfdWcS0x4S9QQ7mT1sNJSrn+qdeNx84kSO4AxxFuT+RmNsYECBXamjYdFaLWzrH2tNT
KwNZrUtj5A0SancL6LIsuE0XJmGeq6bOHWgWtr9Ys4uEsBbmUF33Y2A0woGvWf2HqoEHhYwHzbhT
25/KsETKvbg/hTEFD6Gj1cQzSBj5vIEqEBY0bH+Gbb/AO/jqSPh2TQvDCHeoGfLWTCF/7LdN7BL2
kZdvYxA9l+jj683aJ+ihBJi7zZ0iBBwYpAu9MnbIRj1xGYc1IFDqkzd9bTjj2P/IRwrvrebQfCIP
IM/g7I+rWEWpgUSdDhTxKfhlloaNv3LilrttlNiFjv8Ncnu8m34m8alimisFOmoX7jT1D0XhURwn
K+jP2oqMrgK8lyHpxibFrvXeHqZoFRLiJj38/vb3EEGCUPlZI42NbimPAeo0dYGrKeE2Hv2A+dlM
m2CNh/KmezX1qywCtOOzKw8asPNJTd0ISjy3DepldE9YYMFhIHmgM2jpqeAThBsJBQrTPZLTQ3kf
KKt+I/1CKcQO5XGay5pTIN3pMylmiUX8X6Sd127cytK2r4gAczglhxOVPAq2fELIls2cM6/+f6i1
PyyJI4h74z8QbNiAmmx2V1dXvWFtLS0SijAKvTKZn8FQXmPk4SsOpiQ2V3gHn0aEd7tkkQ2IBdQt
nO3Vc4hNYObfGKJ3oJ1woNK+ckavvc8itxRM7LwLcK1nWYbTYo0HPLBPXhavDLOEhgHw/bDvlxey
rFWkqMasGOjdhJ4P1l163D4IZn/qECMxDXeobqpQBx9XniKrPaSgRvw4brE9k3Zpl65M8JKQevE8
i+ubOAlJIrZ8R6FUnEF47qfIDpvW6UbxevT0bTcVKMPyX1rhEE/vv17KK7O+rCt1cdBbY0ZEUrXx
eoiOkZxuaRiuZCCfHmPosqnkYOR8S6BFFwqhKXYcY5RIN5WJe1pUYcUwHPy23urmw9fvtBCAJ4V9
+8T/Dre4rhqpKcQYaSvnoqg3fdO6QrvTLflIKcQ1s8qtVNp0SbhVACyngg+WqXPUUN/oCidBKQLE
fMnkcZtJ1h75MbfVN4I0uGKRrpTjP99c/z7n4qoqdIFSAd5SzhlxLCZuxgn7THWwCzt8PSWXF8XF
lCxOntLzhLpPWfVj3VB8RwI/0PYx5mmBhawWJn1xHFCginae3rmq0O+M0nJXnmFeyZfH0r+vO6/F
d1WEJhnEWu1V5Wxkty3cubg8Kv7fKrNuJA0AmvCqwuId/O7QlsXu67HXZnoRsP0yV1K8PZXzjF2f
rJMBISfyE0eP1rodS8DAP4vPwphINmkDXvTm82mqVB2EGioF5DlV4e0sS30cjIIku2gfuqL7hUfg
po0R08FDRx6nadsExU2pN4fYtx4SL+N0LuI7xehvtS5a24tLmgMPaEkWYCQ84wwLJtni4CjRO8kN
XcYaJBmvEJco8RrBqbPNgp0pSoA3qwhYivGolsIuz8yTIYqnIOism0bI8ELTqmuplg5ppz4CB6GD
lwJO9ywBA6r6Rhy1v15p3A5MkJs0ODuGQv1XqcMNVrRoaUYHNOlAw1JxBYO2ERPr2BqN6ZZ93YM8
K7H44y7u9EFzypXitbMixOggM3y9Gi5TP4tLJ68Ox5BIryxmoMtCOVGUrjiLqfE4lMZ2LPMTWPzM
1tD6SMd0I8QkD73aryzDTwbGNR2Yrk4pH6zVYuBU1fMhk5TmPKXaLsCrVB+U1xYjAVCmMC1e0yzG
/7RZyQc/2fzWh2EXhzirIQbfPnhnUjgYLfXOhEER5KNjYTcXeQY3IPXYojdn5eG2y/q7zlpjer+9
2sfND4FHIt3WJayxzWVrvi5jmX9N87PUGtUms4pdOVabyewxpJTlaJMQoBzfTAwcdtpTVPf7aohf
DC1+rBAxguuL0bdgVYkrYJ0aI7X29ZKYZ/7fx0MJQhOtGUgEMZyuNVeCj7HJq7Oy8WOhgEQdnrLR
dKTmTkPNJM1/CnG1sgz+sf/4d7j5hIJEAaREAaYnGrg9fBxOVv04EtC0Q96u3JUevBIhPA2T9j0V
9dCNkrxx9G76gzM43qa+Z20DJb/vm/EVwaijIQx3Xt5bxHB8Rrnaglf0uLrKSgEStknJSKHY8Amy
k0GtTuutPZfM0i0G7baPESbrJbc2QXiXWgyLOLsPROtHPE4nbVTxCwDr8gPGrdM3eG9X6qaYHugw
3fr5cK+byaMQhWxinJX971MFenMC821Ytzhum5DMcRWz+5Hfb9AQhDFHxaNuaI2V0w69Xy6Q0bGV
NEefgHXSGR/CX31OA2BSnIiDj5TA7XphH9EKzwvxJhlV14KBhejlVZwPg12K9bEzKlCpAH97zfXC
6akLkL7xxW8qEn5ylrnWGOwRTZQcUYZYUVUviYeoiMos6fJRSnNXNjJ7DLvfSizY4zTanSnsNT3f
z8SSyjvLJAa4HDfNdIW/ZzT4s4Xzkx4jE4Jn2DDRJA9HTHkSyPZhc5P70XWGT2nSPxsVYVzysBsG
fD1EIlZHXn8sxLa0JXDDRYuTpeg5MaZoI7KwuYcn8XOecE/myTz9LlD+1KQlxThuA9BDmZRRkeTq
FKTXrUSXM69pXzfxXdlN9aZKysexggReZ9xAguTPhBAAf+JQplXyk2rUu7mYIWTeviyHa2Zr79Xd
rspCVCOzI7Kt10Mi78w62NEPo4T1govQtaL4d4kB/UnS/RsdY++NGEn61vSSGh/1vHZbEXWhrjJ7
aDEVxKOkfBLUINroMTQskIkr+/KT4/TjTlnErqFsddEK2Ski9rub6cese4/JL/Uz+GzQKriVHIGM
To/qr+w6WNuoc1q03Ke6OPv4sGURalqEBQ2jYg8ZtvJc0NEG17hj2br6RiFXtPHXcIWNul/TM7/s
tsxchn8HXVpoClPV1mYWlOfkKrgDVn4Vn6VNcT9eB7cdbeb4gB7yc3LrbbwtUGUMUYUeA8YtHQZr
5bJ0kTYBrkQPXJ2DNtSSZY0k6bJu6kqeRCKgFFZkF8HoaBOewOWa2sjF0bgYapGgwm0NRQqAJcA+
f49p+K5x1e06YnSBTSLQk/AgNKJSd1Yt/r6IvEYjWy0SNvnZMF7FNLT7wjrUxeRWSnsFKMmpvPFX
qk67Vo5/mrAQk1Z59ogs2uA9eMnfLshtwXws8quOpFnP1MPX55D2sVZ7+XyL9Y5cZ5+pJuekjHd8
2gR3WgOuIewGXAzFCUglIKHGRPtrrLZRh5Rdpbgmht+9R1kZVH+fuJI6PYZ5cRD9bjNXeRLvWimB
vUiqk5ksElzFDIzPdQonlD/J+ImDWmX0NkKmct5sZFRScv2x6DUnKZ5afyMnV1P/rTS+Zc0vwYgN
ZBhbcjjTMSkVer10w93O7v27kiKdVJzl1r8GhHcsm6cijJx+uIqrHPSTdy2I1jGKV7K5RWrxf2e3
OSPeZxE1c3GNqgslgAXN0um0+HYY/ub6SCwPHsc+2De1clYH2iSBaaeSGdul7F8VKnTX7lb3ezv2
mr3f/44mcy10fNw781PNP9DcKL7LHC2L0JGVgxIpyQg323dTKMGjTY510//0j9kebHtExXzaM+G4
C681mxYJ38XYyowmeXfTCtpITQUoAucgV586UoygzVzDKGijJVu/vknjc4CnzFjedmm0kXv1f375
eZeB65dRuVIU6IIfH0Cz+iSEqcQqpoyfOhJmmYWdmncUAVmU/kwadyfXy+j/H4N2tTa2AGMxAYvx
F/e91JBBC1iMT3PabW+4oaDX78JGQyrJwSFP2Kzhvy4+92LERVxBWb4bqrDNz1qY7vVK3Pjq0zBf
ZfWVgtHHis3/vZqOMCC0YAl48seprQFWplbaEcCyH3joecmDGa3UJT6NQVhA/N8Qi9nr5MY3c493
KbByT9ECKdJHLUP6PELeoHHzek1A4+0g+fec/c9LcSWFxIjWyoW8iShJcAvm9dJ3Z617BhDzB492
WbBukw54YpmQl/pOT56CUAPQUIAr43WKINbg4xvwEoSI3Y80ZtJd6OElnyaOT9Kn47fZD4abwWMy
s/FYin7vSp10L/lPKQR/oytim6bsXok19Or7Q901rW3IKay3W0F4MEbUdnTJmdRs21vXhZXsp0rH
wXpiDf2KByBoVqCffEFqr0Sv2lmaMeGjqqiONFmvXx8MHzORf2YIAXjEuA0J+aplx7SoUKarKys7
T2jhY6R97GoMtr8e49Ntg+gYzh+6id7akkgJ9X8QhpJBxMTcEm7ntPMut16sWtoLoQVzr/phoYhd
mOfKOFQBsjvh6lXsMp6zlbDMFpHpUhTuTout1I1R5ZWxmZ3V6+mHj+7HU7GlE+c5fOXke70ZXDNE
RIXbBt94NXZ+tr/ej744gAdxqHFdYfQGDm9+Ru5B2QzY5VSzxoVxLO8il2HFFdjKm1HhYgcg4QEn
ml2nX3b60KPQhnBQ83PTYqqsB/dNiqSd8Sopf/TuKQgegji3B+QLYkj3gVZt8gYqt4ahbJpuImXA
RBRf9cwatyMNLSdoaOiGRfNQREa663Wf9mqdy5tIOvZG0+/iPhb3VpRIB8GI0L8VSzgbkDwl8xDW
aBN2ifSzROvDln15chWldnBPEbj6DJLvalKDs6iASEW8neAFNtD2NNBTwkhXq/mlttdJAn8+EqiX
N9dtG9hlH4JYBMjgP8KcuImroLVVs68Aa7Yo6JUorJujkDqaFLzQTLyOZtD3VPLASsl6QwV2Y1TT
wYJLhA1I4AYhaPpI6hv8fryx2XuNGOABPUy2Lyqza0LsakBCkX748fUWWdSW3/ahOQO6ySFlajgX
N3dNmWbIN8sDvwLP33LO2tRsG9rK1U5sjHtPz9g2YmFz78M0wjw2oXATytreb2fj63Rba9NR0qNv
oyC+dHWHAROYaHadmwTR36+f9i0qfFhVyExSioSMoyDacMmMbqRYbvAQOqcgvHv0hzwouknyYBTT
oYKNoqIKkvSm20OAzoSnsLi3FMGpSIydNk6+6XlUn6zR60/txDEw+EILilCut/LoqehnoKgUypFt
0B5u1NcWW2SxitHKF+xOwxl86GwjezY6k9auYZe5jkIOAgOlvpGKv2Y+bOLSRMT2KhSLq8YvHsa0
2wHhgPc3rx6VvLagGqbYpVnZ5RTdKF50DAuZuyouCHKjfwvr9hv9kSe55mrUA7geKCrtIVa+9aep
SuJUYKCNX2q0Ekm4GuUpE7kfa4VtQmYNsurHGLG9cYLCm3al6XGREXxMAJVFYydOUdEafBJAcD12
UWW7MRTvzMQ7iaq+VuFbG2vR8VC0INC0noRPuacP6Uqb9DibNUA+dvIH/w4/P/TL1zqQF2nC/IKI
5WARYXIJX0pOY62pKFPGoFG6bTTZMVOg9lP6rVa9G8+bPYTXbAsXzFaGm4ckTlomCfUlH6tPm3Io
hZ6keoOdNqA+zaXFA2FV9rfG3j+WG0B++C2jwF9v1cDtwtnL0BE2a3LiH6+rlw+ymHBoq7o2mlyU
MhNbQeQQcuWhQ79DFnxbM8djRpKZpGtCJZczjn8BV/L5fOb2uiyi6oWSKpaaYocxCfi0PlDsO2od
tr9GtgvSbE8f6enrCLJoT84v+mHIN7jlu6tEP8YSySBDzpm0/NTuuv0sjKI8YfG8cmu4jK3zWLzV
fPDPzKFFalsFTSd2AtGqzNVf7OnaNeKtYU57a+wOgt4XthA/xKm1V4ifmwC4UAYkIG2KxBVLLnhN
Hm6kMTxVhbQTpfIaNC9ivjFfwrRiG92LfIW8vCjV/DM71POhhVIgma3TPibjdDuHUAuH5EzmaGtx
5MhqvhP1ZylqsWgheEV2HR0T4bGUC7uXj0MGLTPfho13g4/jXoQRo5k/ZauxRy2/DUvko2poBKK2
oUlDi6pt1+oLPNDyQHj/wIvsRhs9TxKTPjlbwKpD4Y+io6jmPa8smnn1X45iGeTtlNU1cfEhEXdU
fG2YmBa3ng2hp735UONqOrmZK66um4vUmGUzBwVNh1/Pqby4/wtGarUjNLezFplODs0nVV9WXmht
iPn/3++CPCt9i3I31Slla/q3gbAJNrGTXpGLenbbnvBNXheQvcyEF2+2mEcxlgUY9yVvZtMHk+2i
AKyA4u8+/WO4LRwMWlaGfBroplGb262pFCmffEfuZFw3MNiSUHxbLG81CtS+MIv4HMrjaWh/9AMF
aCM5+e1kUoYaI3toa3+HlY5DhxXTF5QDJKqRcfqseoDdWz97FvXvKBlvYrNubbOsd7Wizs2Juyqw
HGQZSDiqxm4kMTyGcryZxFCxpZBrpxfvTPO1a1XyCHmlZCTPS2KxQBWyNFXUEM3B3mhxNmfWzB8d
2/hsTtejEkGK7G67CY0KSXrp1O5VnyiW1Hp67KLnrML00eqLbGOpHSj31hHTFvMt7OL6Qto0gpHg
4Ks2rmhC8hOzYqdijWyPcbASiz+Lj28UIOwdaKKhXv5xFaq9FpVonL1tqyd11x6DXbMpDrPpe7xT
zmVvT8gkDm6+wXLd/a+EEucvvpi4D4+w2AhqJOB2GYGz6vUfqTbaQj5+y73ASfPhmxoCIzALEKbf
xxKDvRECnBrbhj/gWwBcU2rup7DftQUsaCGypRapHbCy4BsPWtHtc6V9yUv1UKX6Zix+q2DCvt7F
l0mSyLPTdqP7PdPTFx/dCOVSbFM9OcelcBrb58iQN/GIWl5auF+PdFllRqUVDjBbBzI8wWmxca0e
WcDJ09MzxYA7Gsq2zs5pxP5a6i03sE56rgAqCjd9+yxNt216EJDPSfsANo68EaLR7cz6bjLvxs63
89h8/PrxFhiot2Prw+PNM/UunMUTv1dIzPQMwrHTDubwu0wOrYEGVHnyZXQikAhAb9aRE9KM/DYK
bxThHlDIymN8El7mzyECRsCzhNn6+BidFFip6avpubAQaxoNC+huhcemDz04uilQ+Ev1yi0Mqsra
t5EKuD+sSa1/tiaAKSgWKuRosyzpBoJmaJOc86Em8Y6/Or0f2X2H2Wb3PxcIWRLvR1rMuYWwvtqE
VkpycwIhwA3JcBuwZUq/Ur37ZIvSyv63HL7YojX97UkdaNoo6nmofafkbJCpwHajYaPOYK98xLXh
Fku9yePBkOcWmborXzjtjR9x5cSEJLxD76xv0EH7h+GxfP0vhKo/ieLW270WiLQkA5H+uH6U1hvi
xFKLt9wUhoRNnnFQ7XFLOwcH8zXYyKIX+bZtGM/UuUiLWMouOfXBYCCOJAMS0I3u6BXKczZreCbb
WOGAGCIEXVSA5/Jd64W2wq06tfKjLjd4lci2FFA8UdP0O/WuLTnpduUzXF5IRMA8KqU7Ezkdw1zM
RSZ6vTg1eUHKZf0Glf0DIxmnMWlFb8Ct4bGEKCxVU3xOqx1lknWtjHlZLU6GDw+wyCxRIFYQY+EB
5KF1etF3OmltC60NMc/Bu7DVFBp2GUpSnJNchCUDXqSeVs6IlSGWvVexNcOpMzLegoKJCU0/6MeV
IT6LvoSaWRtBV6lwLiWPjMIz8qw15+ZE8DCwbGtHaVAJfJN2d5BpO/nbNQ7IJzcVycRjY25EaYy5
RH1paeSPArJO51ArjqHx0CMFK9yp8h7EiJ0hkqjrpTtl1R7Nx00SNyKA/sepzu+jtD61qn+NiqSj
TkcqTa4iBBshz7+rnkw9Dg6JJetPYbZyVfmkizU/MqmOOhuwqsu8Po5zzW9yAtkQeM4koRwiDj+D
7rVtoUX12c+kFW0VxmgrKrbXx2jJBvuVXXUZ3HgETgUD+2jVpNz3ccXFIZJUecCs5V5H9p1uSpWq
SlwPtg8CRUE70DKf5RLJP9JYJ9NB/AX5dC1zgdOUYg9uZVf3yqNqhP/7IkLcg8xVl2XuPKa12Avc
9nNkuHky8DYuLbbZST79Y710pqM45onCmRNjoLoCCFhIPc0h8P2wlrjoLBp1rpZeRAiM0uc+j15j
uCiqjEWL/zDvFkEGJFFTbLLEjhDY7ITpGGZ/IrREq/oQhM3K6TMfLh+DzsfHWXyfUR5iPa6YhXhC
BEB4iJTnVKhXBllQSi9fes5j3sWdLFdMoxe8AlGb0E467u8GBMvsYaAnEKbBSa7AZZT9NhKSlQLD
ZTj6+H6LjF8b+qCq59Z2Xf/ypJ+6/L/nxB8HmB/g3avFJZCuxOPV9KLZq/B0Uyu0BVne5OPK0ll7
lUWeEA2dJcgZK0cYy+ssSW46VXFWtuu8+r5aDoscSxCEZip6xhiHfOdJmLDqBRexYiNqv8fk1Fhg
rtpd4+dr3ZuVcReHL41IvZkEi1PDK22TzmWVCdjHJmDdAXcNz5O/qoQxr7mLV4XSN3vngBdaBscm
w6ALt6PirFnXlYrgdlIj0HrvAUzjQWjLlU6pS0+58A1jhwe1mVau0J+cYqwcerXcb8jgxWVoVARp
6rucpYlYn25sWDYqfKI3dQGTBpaNrO/k1q/pds0xfqFp8J/t+G7kxXbU23jUo4yRW+lYpU55LB0P
oIudRYfg71wVKQEO1Wt3utUXXuzFuR6dpR2LK9Cyh6y9QVuPiuMxDoSHTlA3SuJvlWA6jrJvy2Vn
y13rDClC0qm/j9ACXVnqn0a+d5Ow2LhBX6aG38+RwTWhMCbbOY0AShhsZrHhBi4moQp8GmthZeTL
rJsPj8rbjOXl8y+LQpWUq/i/EDIK0FNPE6CiTbANAXRo4h4KF+YWa42GT9/13YiL1NKMWl9qVGZe
rX7r/bWV1ba55tf5Sa3t42stDtSYG0YcVWwoXKAH09xWw0nzyGT9Yxs/5nmw6cPQ6cd+U07SztLj
Hbeem4ByRxiKz706nVpx7bR9Y99cbPJ/X/wNyv8uOrdtg1K3QlxJBeAz9FSl8S7Oxe9WqzjGQIhB
1EPAEHzM3MJs9pOlbYV4etSi8DiTY/2Q/nzc3wqTj6yp4ia+CDXTPFjoXsTSLaqntp99r4H36y+I
lQEiDCvkt2BixiyhHinBKmSMaOPLPwbwF9awK3LhkCECqpcHuKJO6RtbKJt2HjwDhbJjfR+RlOlj
vBOU5zBUQI96SOMgj2+WDDC2T550o9UvgYiN9uzv1tp6L8/VkQMFgseVlbqybpYFn7RK4Hi2rJsI
N1tpIzq6iWsFurLlo+Ua1+IE0cupbPlkru3OT6Pzuw+3CFHIBlaV0vDhooNQbZSNfwydcQuN/h/3
l7UNsiAk/ickvhtvEZviKYxFz2M86gqtEwjHqLru6Pbipltv6N3jBlbBbN2xluyufFKcdBPer0In
LospH7bQm1T5u+UKrTRWxjlCyj97B2Ek2Y6gwqNNbftXHe7GCITbFLEpENprpep5d361U+al8G5o
2D1xgAw6uxcrcV+yrurybzJOTh3mWwNVexNdJF/Qfv1/rrBFwgG6sjPV8O2NgQePbn1W9lZqJ6f5
GOr+FjfMM5I2m6+H/aQN+nGiF/mG2FieFhh87gA0ZdxHhxTbIW3It0370zLuZZDnck3bxc8Oip9c
S9SkB+PvMBSboveu9AY0jfCCavfNWAwbkQfWvPPXj3gJJZovCu9W5DJmo6oqFgYfpNq02lZEMNvN
nVkPrcUV/Qmp0v3arKwOuYjgTdKjaZ0zK75au/QRrgWjAyJ/F8ePo5A4EyhfLxB3XRLag/A3CZM9
9/yV1/7swvjutZcM+tHqqzhueO1xRF5RpfHs3YjSLDp53cqo36OpgN7DRjTux+BPygnapf5mSI9T
c+sLoEKDNTT523G83BkWOEFsO8BkXhie+oMXVr7CE0nDKYR22fmDI/Q+fNLy1LRbI2i3gvg9GK1T
BLk7Dw34OPlOHm7DSvyWhNnDNEG9kQLvLhE6p+tUZwCWPWD6G45o1AOHxsEGQYmjlqMneBhKUJY5
oi36TZN5P30F2JI4qg9aNBm2VdZ3jZavTPpnYf79G8of9/6gi3ESz2GnbfRdSKfBisX7WN99/Wk/
6b4wh+8mchFjqVDQfJnznuTgVbb4FyGLwAkkOz8DZkLcwg2wDBm31P6I81T80EdI78z9f1H3XHg+
/BPuESYHJwcIFLjIYv83Vj5F2kRlJC7MbVrQlRrj37qJhHXZeX+mQrkNzRBBg3gbFmTiKblhrW27
SPlbid7WLH9WtbBtZOA5vrrt0J4EvAoy9gkf4o0o/NVN/kU7CkjZx3XjBCCqJnWfo1mAeIE9hciH
Bxyi0zdBZbXgXpto8e9qQPsBzGs5bGVz+mXmBgyugN/c2mMuIBdkfuuMEDZfuw9Ty6nxc6nzDRLO
TjeldwE320KBrZP80tR+48coxqpXhSzbSuPdeZa3FSP1NbfU23hOsMsu3SZqvFXrdCuSYUhJfydG
4nXdlbtp+CnAa5PHRxkV5jHfS3HhVOr3RHoO8l9i1KDHCToj9bNdpXYcyO0fGgRXchEh6jJSwO0P
RWTZSma5cYxHwqNoSVvKuJvAj061EiPiLdMlmBLtdQBuZ0XeKR1rDNDTa00CBaf4PuaMI9ZAvagd
clhUCh4sTl2O36w2eilJ1/1YYoVcpeFtn9UCXwFeUVXcCkylyR9qbWd+chABjuXEyjSwBWGw8wi2
WOG2Rf3SCs1dMEiPnZZRpDS3OVDUVjaA2h1jBV6M/y1CG3EUjQNO8L3Tic2fyn/9ej9c7jrF1CGR
ScBw5j8Xa9CKe3KrpK1mtyw9j7e5/8vwhJWTbm2QxSmCxKWodVlTnfuysTv6sFnRQ2mSna/f5ZP8
6ePLLI4OucrTbjIYx3/KrtDJwy/mjjyxuJ39zSbI43bhdq68hSGGn8m4T7+vPMA8Wx+j9PwABmxU
CbzehWT/gCVZqkl1dRa/te5whWqFfp3cmwioT44GNdTGwz29T66L3dqxuTby4iLZx10uQEF9M0Fw
RKnnnlFDJcFoDZWpmDxh5U3naHzxptyVUWJC0PJCUtvPCKNVwXi127vKZraqFdxirxyHXfa4RuCa
H345GHhpkxKyQR15CZgyBsRBTZrmZ5qIjp8A7F7FulwmvVT//h1iCZDSgjhUCq9gH7jZoX9p7uXc
mZtf7da7H56ik36KjgS51ZR/bdxF6TOc8mQIG17NuI/oIgyH4nZWnYXVucHbLH8ITs31eFpTgPsk
yfr4uovDFvvtujHMav58WKvdjH88aHjerQKuR6VvsYYJ+ywAvJ/dxaFbl5JKp4TZbdvzEAIWEG+T
cK2HuTbIYgtgH5RNHqvyPFQPdYAxXAXEfc2TamUpvpWX3t1QWqEuhEDme3m5QLC+w6NnZWfNX/yL
xf5Wu383wlSV6JGJbytCPyr76BY6mGPaElC9NaerTwAO8zLA9WEWExAvoHqmr0VeLefVWfFeooSS
QVPijlOYpyBRH5BfhEAqTm4v05OtRgm5z+qkiRTE4g68sfy9hxqc9f5NRj4s++IvvfcmB+fE8vD1
nLy1gD/OyZwt/cvCWlzQPPhdJiQs8QwFy9yhtQ9/Mr6zzoaj29au3ZC/+rvyytzCjdoYV/nfYDfu
VbwEruvbeGNttM3XD/RJD/njAy2PTRLMKJxpYfJP/HD6vyFn/V3g0LzZ1Tg9Arlw9Pv6d+cqLkCi
au2gu6yQfxx+caDmup7GSoXjepX8DLs/Ql9uRkt006lxEFxwTe0goYGocV/7+r0/7T8iy489yIy6
Aj3P4n23OP1Gi4c6jOd6pT7tpa1y25vO+CKx2+Dzym4IhEn7KWGdizTng2chMObePB5JfVapWpw1
FzuF04fSpYX0hoqn8uIjNEqhN1XD6hVK6degWUchjR6AAQVIVwvZvtEiu2lSyUkkJOG4I3+Tey+A
3sMEhZ3gtANkSS/0UJIJlaPSj6zr9Fsh5HZb0hIsq3g/VF6x6/KkPWpcvx6FBm8QxTAAs+gqVMn8
qY6KChFH4VsQJs91Gm+lNqwwmbJewOXEu77HfDDPNul4wz39XIrd1jPpzKLI5eZ9/cRmf+ysKtsL
Ldj4LNsISgLiuxYUlx7wfCkTb7IITT+tui38xkky9W/kkamaIYaDaGR1LbJC1CaKrNuHhQLoyKA0
E/d3Jja1XddvhOG6GIwUURh5n2Qlfp/BfSp5pKKdQFbfP0qhda2P4RkpLsmefbXqYTxUYv0qhYPm
yl00wazXRDtT9KekCiLHVDD9hGn5ux/umiZ7VaV876vln6yUsIfJsn1QqJ5jWkn8gChRvsnAAW6r
cnqRx+6u1Aw8lJv2F7RDxUXFqXP9uJ92fsklWgAZYfdJlqJR2B8lFdKQ2nY70TNfdcSV7EZF17Oo
H3JgV7rFMTnB9EeGGSFvzTaAZAlFGLpfr/hPdjo+FEAxaJLqoMHeTtJ3K35Qmyge0FCnze/r3Jps
+aV0JphErKJba6c56bZ4wgHkNltNDt5Esj+GvY9jL060saIhxUprz7pJ7QF9q7TVf/Z+cxMoyjnG
PbTS0p1VtsIW45vfcT+6HKxdU995cvxLzOJDmUONayUIBOg7yFPADL30jTRHdGdKz5FSHbqMNk92
nU6DbYzlXqABWiDvVE/CtRTEOxlGTtWgKWLE+xaNh2EaDrgrv+redNfJ3q8oll5yGZPAvIeZYZVb
WVDd0Wuv9cH47qX9Vam1OoSk5DYCo5d3tQMVnx8PZElt3sHMf4Zf8Sz64YOotq894seRON6ZZmNg
MYYcfriWi1ye4MTOd+SDRS7i6V5M7abDWVz/PQJiFYPO/nrNrI2w+GxMk15mFvQGIfilCT+mZPWi
c5nqfHyH+f/fLcpwVKwhrgYROYWZ2eb7mwndvXI33zRM2zjmd30MY0LG2Hvnre2ItcEXh3FQKmGm
tLyeutO2mEeLgyMJzwjKb0Z40BXgEuuq+ZPs1m4BnyFJPmzFxVuXeZgP8sBWzK7ym2zrHX4PTnIG
Mu2s771PMmQJReb5lEO20zTeDp93UyygENqmEm5YWGm6uhMe4SX5j9lp3EokyeYZKcyvV818dC43
+/sBFyl5wCVHgtvXntP6HFevWYTdTNKop9HTXARzQv1X4e+/HvITAPXHl1zsBaoopdzq2hzccvsn
5MGd5yj2tAUAd4eDMqXGnZ3Y4w/1x+R23zx01VYpOJ9+1ffvvdwtfp8YXsUzqLvsAR7Ibm5C9lez
L8F/Mdrl4v34xos1hAxKWmYdo82AG1RIHEtyBFel0604OZ8WVua3tbLA2pddbJg+iQd/CBS83CTB
rsSjNx6MWIP6ian29FOvI9wb45VM7fNpRXOJYoTGMl4aGVlRlcX4lrJZ+u81jgRq+LPC9lTHF9iX
g3tlFG3om45Y9ntlugnKNdER87JCwEyDuZIwN9Hmn48xqhxqdGcyqz23RXAn4qaWJwVZoJcjuNHk
37pOS1/8Arszr4leSMhseUhuew0kXU6OYMqIJ6YZNJDIyMlDdPXKEMMrMdOP/Zi+9ILV480V/wE3
tJcajn+sYDwtciYZHVEl3XbkC5n4oy2tbajfWwghR3G/CdAcDZWd14T7PH/6f6Sd2XLjSJZtf6Us
31GNeWjrqgcC4CiKkqgp9AKTFArM84yvvwvKvF0SQybeW/WUFskIghjc4X7O3mv3ECZ4v24zU7xL
+3QTKNkySTeZqi9Li+dDBzahsYQ1xZWc4hYm8WZtjgQCi4qT6nwb/dUiV9aaLIO/pVdk9ssBW6WJ
Z6LW5Cdqv5Kd5ygck3paSPmbPCprOVvl8X2LXK8N8FwaSP+Hn+Y4PPqCf6FZrBU1sqohLS2KEmbk
wP/BL+xainKGQPD7W4r7o8NQwfEE0eu0rdomWuMJAJTI2KXgrVEPS85q/75aoX88xsmcFsUZAsOI
Y6grc1tuAXVCvpns/KpZneuQfD1hfzifk7ms7dtsTIgKpllLjKA5Luhprw133ovIjmZHruWcAwGf
PebJ3GX1HgwLn2Pm46J1WV/NKTL6Jgap65SUqZxoK9x+P2d/OYF9OM2TYUXYqR+3ZdBRS63ZqFC5
TmYaR7v6/jBfrnvZW0HsUXkD/kbYKTNtKoyCcGQjr53IYv3o194Gt+I4+bZAazJksWfK90Z4VUtX
gT6gbkhcg6JVGskb2fyhwbPqlHPisN+fWgYNZUBTQUyKFv9kAxprFrtaH/OMSAW/bTrEB/6Ztv+Z
Q5yKh42yqWRpFBPEw2tK49DTtHOTs/77Bv7TaZxq0L28SnuoZwnOEsgYgZg/tVCbnTCvAZklAWbp
dsy2hRWmhySOq2tJxuwMzTRaiH4FwSHzAFhBpXSnAX02gSs0U6rgNizKDE1rdjSa9Lmh2eErKAVC
r3Elb8xwZJsg0g95RqhnKt9Wmrybhn4d5odUEw+lL9yPZD8u8+A19vO7SrwTRWy47Iwucyu7zg0x
tROZTBfAWYGovqiJ4dBGcqLSd5ouvpk0Yxl2Lx4Sed+q9lN4o+bIuIa9PByVur0wo2GBkcsuLYAA
A7AxdAWpJS6i4baIZ/MRXqfEcCfivotmVVPAH5sHNcVvHpjOXHeScKhBcbPVtl40Wb3ylOQupaqe
RLHdoxHU6+FJzBTHNLNlHUmXfWHuA2jvsn4IaGCJ415Oc6bulkiiMdwiK4GnUBEk3o6NZA8qIIxI
9PZloO3z3tzzVqN5kE0vhVaNC5CZwVNZyPUWJd10mXqVbMcJTVVDxDVddW2EA71czbD8rFaXclTM
MH28fS+hdUX+EVKyYdH13rNX9I5Ug3zIquuS/xehstf8vTzeB5RGk/6QeQl5fuPaQIZLqp5NBK0j
TruxSYlof9BHHUXPUYCTjSlh/ic4Cbi1Cdg8zHus+zPoAGal4lmFpVJI16Gh3oltvA7qah0Jj70R
bkq9cTvvQs5N5OC1cfP95HFuBJ1M++zCcVYHPN0GwY0BJGTshWeG0Fzh+rxa/jyATmb7YGx9Xczk
5KYqqE3QvIK1ldJSzPoDtMZVlJyT3p87p/nzD/sBKfeHNA2YFRpeLb10NIozUszfJ/bPZ3QysRtJ
0sp+xgEwBdlp9TYW8lKLz0zrc0nsu8t2shQ1gwhs6mzp9UPTlaeN7q/7KNiNwg+fcfT9U/DlCWlg
ovH5q8CjTspzOqxFvdSYqiOpREquLeomXOmj9x8e5qQWKleQMdnGJDfBdFUglauyyZaNMwru+br8
dt0+nMvJa0cKpqHMVA4C3XZpSOkuYdqtpWcvPrtmOnOo91fHhwcN5FXlJ6qS3CCBPhQU0CqADF5y
UYu3cfviyy21GXXhAUcIld6e6nsxfIKQvYiC4apmgv+PbqJ+0p+KEtzhRs9T2QtXGcEuPqXmUE/+
s3t4yi8vG8ksG3G2xObq2otTENrkfkFr//5kwMj9fh9NHMNQkQxVtmjWfh7FYWL6ghCKEM0CPHs+
/YPqZ5ffogViN6hPD6qMB5o5F8sikuBhJSXPQo381ty22rYdmZeBjlfirzAynA6IH2AlaCaJPCy0
7E4A/63jAqLsSeGZnYxp1KyBYilZJMFc3zTx5Ewv2agvwvyNpO1nRQoORH3bVR7tdXXQoemmB7Oh
hKtDpuyipxKYu98TZGJFC68yFrX0kqNlleLhNvWBUVukQmtddSH0j3JYLJqoutfz1CeyQ33LqA0b
kHizuX/jezRzFB6YvIsIV4zkC2NsL4xeWoBYWBXz60Lrx0Vu1TcJMocpz/kS0hEWyeBfBPXD4CMv
0+8F+bknhljSnYShFmtoA2WCaPRjUL165c2IbE+vHoX4RyxmqCceTc1YzQKUgue58Y/jrKAwsrXe
Xxbaa+rnt8Yg2po+2F2Y22KBRmKKdZR3SDwboVxmSrzy/YdOX9cUg8MpXtT5teg/luLwKLfirV5T
FwW0LTfZPpFYORhbFQWfpsdQ4Su3hRSYhm8SmFNzvAjCg6++mbgjkDgHWWO3ar6U/XxXx8Mh8pLL
EpFtHb2qJqzORF5Orf+LFKEnLthF6o+r2mJlEQouKj30ePGmQHljiuF1VJWhHbK3ZWW6k7LgxhNe
U3EZC7wkSvpTpGFMvMEDSrFe2l22snang+JaGHVyqUS6E4KCksXB8axsMeTeQg/vDeSfRVxvYsr4
jp7nF43e3AS+ePQJXOlA7wnxsU2fDWPHZgAj17GX6RKqUeGMSXSTqX3vphTGW+QGvvFa6959JvV7
8N4Q1AIsjhXlQ3g8tyB1jor8qLcZLn3lzNTx+0T2uUh5Mv+rUoX63KdIiYXc9v1VRrtFT19G42w7
bF5PfJ6d5yNhiKMLhDHutCulA26qpKYRbwyBkefdJGj6iYVcDHqzMBH5kKtq1odI3hue5SrjX4bG
/3od/tt/y6/+PFL9z//hz695MVahHzQnf/znPnytyJr71fzP/M/+9699/kf/PBRv2bGp3t6a/XNx
+jc//UO+/6/jO8/N86c/uFkTNuN1+1aNN291mzTvB+GXzn/z//XDv729f8vtWLz944/XnBDi+dv8
MM/++Oujzc9//CHPvMv/+vj9f314+Zzy7zZ18lz/7batXvnP+Df7OXzN69/+/dtz3fzjD8GQ/i5i
asXqRqw87PS5INS//fmR/HeVXCQJZ7VCser9oyyvmoBfIP0dUzdzNfo4HZjcHEJZ5+1fH4GVwwmJ
eYXykmRpf/zfX/rpnv3rHv4ta9OrPMyami8+eTWocz6TSL9FpJ8IVuDUCeOVZS/ARTRcgaScdrqF
7IIKu0FO79mJX6/GOqMLfjuR+1aiOQ3xjTGQ+teJTYQudHeKctuyQw4nnzcYjUWr4EX9Vnb3SnCu
hXFad/jtt84D4sMaQWgpukl5bbjiVsSrvfS3s+uUPPotHBjnPCPq7AFPlttcLjJ7Sw44+5J5H6lu
RL2/dTq63ajQM/ucnum0ufvnKeLY5GbASfqNJalaltSldY+73ok6dJrNY3BLYM3KIlDKqR3J7jf9
YdpGl96rvIgdLviZxcLX5/yvX3AqAjY7XSxLi5jSNA2p7fB2BUDZ67dDfat666bRna68aAK8FtWb
QZsqFfN/6yfwdMN9Eznj0ybEUENS8FnLuFq11WryJ2d8+MRirx4oazX1vZ838NsFWqcWa4/9OBYa
YPj6/sOo/musfBwbJ7uG93shwXJCJYj6imLy58dNrHRFtoCpQO0nFc4UXTVT8WlhCJgXAf3gfH+4
UxPPb8c7WaWJAk3EUeZ4JCguRVdb94AsnsLVsM033QroiIEDo9v7ZzUF84l8eJH8eWACJQxJFCHL
nAI/xsrzlSAB6aCWP8f0pdd+Verx+5ObdwrfHeLk3ATwOGnu64Zr1WTgias0GxelWNt9G7hR/aZG
qV13Z/kYJ/WmP0+MFyRCH8NASnMyficpEeOpRblAnWKdkCdWz0BGZWyeEhUbdq5bh7oCFYlqMTPd
OBA3WXKokwelKlcyPISq6Be1Fi6JOoQ6fesBgxjUe2HSZIf3TLioW3ThQd62dt2gz9Pq9FUdq41g
6navqndd80o053ICn5WVdKNVUPSIr6XKTaJ0I44Pjf7Q98NW6ssKzJe5qzofIKOk3PQo/8UpFuhe
d4dJEJ5EY9jjP30WguC6V821qk4uAEIqKzSoY/9I/N8vSjUZagHzDJ/vyzlJmoUmpkVahXpafAz7
hnVxKRtuaU6XwGHc2HzKRo1f3LhBLGx60IkknRGlEByKcHT9ql53fXqgQLYhg0EFvXhrhM11HFlu
Kd8AdSSZL11+/4C9I6lPnzAwGqyGFG60fCqLiRrdlwydubqUC7tsYgqC3Dx69DpaWBUhf4t0yhep
AeaXRVXbjfxLIj/BV17TLkPv/qRWc71JQ8x8zDkLqRm3dTPR2qg2aT3skrC961hEdaW39NVVNZ7r
n3813cjsKynUzLAD/WS6CSw1FuhcGa4XH6X+p9TsdZMfxHqexsr3F+vUhfo+MD4e62Q4Jp2a1lrL
sbpXcVttCEbHZDWCD94jFHbEdbvwX84ccv7K0/ujAuKifC2hET4di1GPy4uIT8NV2oWy7FfqanDm
RG98/8jZYs31bbgn+3OLBu1klfx+qoTVQEJgRfV76VyShqEJSFh1/aFattGhnEuGUGX8iTr3CL+c
Je6QOx1Gr7i4kyI8ydIFKUhbs37yBgI0xcjFl7XuVGqe9XjRTwp6E29Yiv2dQslaElZGipFyLHBL
WaupN9deP1H1of5nYHyUU1cX75RJ3MnUotupbu2sDoQFtdFZZE8GaSDvTeBo0ZD8moCHhcwkAUCy
sGUHDTZuftXs9LQglWNqX6gXnGmHf/UwyKICiwGaGGuO05HT6Z4wtb3uuVpsLfMJ51WxJeOGTmJo
HAKTxnQp79pwp0mbwg93qv8i1uq9z5z1/SPyTnY/eUT4IURmwGxTwMCcjIBwHDopqiTitNg0ysp1
kSm/sFxc836enDKKWRBZHsUAcTWYHoT+vdne6lX+UNbNA9jjXTegD2qGG6mTrzp/dFT1WOTtTTxa
TxP864XmFzdNmqFYA749Nklkj74qL2hYLuN8TM+czlfv80+nczLI6lYPBmKTPZcd2NFbzaSzUlgL
LFkHBJLSr3nRmqxqfzGd6XGeMh/mZ54ikMXNZK8JMOykblf6vFYViLau3uBdU/QVOCqsvqGtiNox
km6jIri2jHYnaN3/Hyjh/cgSpDIDpqoIzPvkFnqVkKPgUCkX6LeR+DTqZyqSXyxV5I/ff3JNBTHx
jSjm+wNz06W31XTQ4zPvu1MNwZ/nwK4MUJIkYYQ+uXqmnwdsi0h16ybNmRTTVdQ3nzB2Kl9urxA8
BYKIMOJFKz4o6YtkvX0/DL54DzAUaU7ThgTSbJ7UHpWwUAmMmkCt1YYTpCK+Jdqq1q8wfG66M2P/
q8v58Vjz5PlhRyWpMXHAVe+5cU7OcIFPRPWWKd2/70/pFD/wfkl5IkFnKnOS4ukl7Yte7nyz89yc
ZlP44CnaY63VjtVPjlppyyR/E9vSrtpNY12IEhGtY7cr2teB/tH3v+TrE/7fH3K6u8mtWCoagYvb
SLrdej9F7G/1uRj4r/ZQxPPqRGcwmUl4Fz9fVl0TpFEjY8Rt1IEkxpepBPaj0Hsq5+yM7djqS50i
I/hVe6gP8FTrRjq3m5hv3elk+uE3vOfsfri1RWkA/EpzEiBTCpuq7obJT1MZ7DB+rQ3SboNlb27D
oWcY0dXrl99f5y/nctkA9Q94yGQ1dlIGy3JaBUCQLHfwktyWjLTcS0P/oOakCJLSZMk2eZt7ls5P
8N83hZQ8FaL0aGUwtuW+7Z3WiFe6hEkTkb0wlbdyhWnfRPMbQ8PV9GLta+NdmddHKZ058dG92sK8
6qAaKF1NRGdw5np+NSqVeYFC9BlOytM9KR5R35g6zsfrb0pw3FTFFp53b4ypS7/V/f7qfbFWkj8e
7GRY5jG5mmASBJdFaj64cfFUBdeZcGbwE9b2xTPCG4J9tonc4bewgrgkyj6sJW5SKN4BRtqPXfw2
dV4LGlO7syLlup+mBppE/cCex1rUk2ge0A3msPCDXabUnl2VDbvUlqJQ1JuOhGnfnKLNIOtHKKVu
bz3lWXynWsFl0tdOnKt2JI+mq8a1uTJaP8bXhKzaJK6gzH5iG4wraVeLeUfshX5spyu/NzcelNpu
QnjUoTIZ4wuqem+1NBzNhkqM0S/jIl6Kg7xKECflWng/ZOBOy5ywAGl0xeiFqLK6JVDDu5Ybc61n
GDsHqUVH4U3aUuubyzCasDPGbl3qqdMlaBzVFF1v3Cnr3OBXB6nb0V/3BcupBPz/ChkFsX6RdU+D
QiqBB0ZKJ4omMnRHrrNV4UtOpIZLeSqXocdFMCZ6Jf1m0upFEE2U06pdlSJCC8ilohFgyO1xhDcj
0HxQB3J9/FhdkpexDwXZ7stDpL30rbfxa2WH0sEdC9Su03NUoVQslYUMsdCiRdCLFaCAftEk10Vo
QZcjECFWr2TSKRdZdimP4lbvamUppJWwKlXjSh3jo+CHr+nkeeA9od9QRjSIYYqsyC6T7r7Ps+uw
qB48PWrt3DoMrfkA9JEgu56iTGJkJAO092OakgEqtKJNDvmjZpEH6MfyT4m3f27mMUFBCkoCL3eS
VrtUxYqVlw44lRx1rpqk7SoPRGYr6Y+dlC5TuX4qkt5b14bn9mV3EPvotsyTpV4nCYIRmupNpTll
1ZP8kwwFxGRPXvR5ndlDS+JHjXk1iQ6pp+INrzdJwF4tQ4c1jI+NMVyTCXGpqnDWyQMoG3PfJ9WF
11qY3NMVytd1EWcgBpstkaL7TlcuBqEqHETNu0ipl7k1sBJtr6u8ug906YfUJ1eh0C9rgBk8EqSJ
xiMZe4iEt1Mc/DCNJFqSy3hmdfJFvVb+OGRP+r56BGZc9WvLHX1KCU1tC11+5h2JouireYHwNDai
74zKk7pJK6NrD8fKckNoNYK2n0g617uj5SfHsvevS6u1ZY+eg/ZQdtVyEPNNxXOtqNWi05Nln/Yr
jassjbUdRIljTjQAc2lfyBbdJYzl4WNCC82PywejJ7lay4zZKB3ZlpI9FPSQ9KgzbLHrV16dEyHZ
NNcj6fP0dMxXcu5smVaeoT8oUnkIfc8WaFPzCFBTQtHXN4VP8266IHMsWtDgtEUMHlkibqxgelDE
lIwvYUEeDx45SMOBbEdK6viFv6usZKPrr+L4OPb5UlOKedsnHA0o7tBe3ACMTJkWTuPRXTJnzwoY
tbGFUiT504JpZ9spCf086TIONLssWjfNlI0Qdzug/2hwaGoPweXMmdFC/2IC8i7U6rq1smWV61TU
0/xSGdS3IC7X1IadXl2H6pvgvZoSlQwsPRJ5FEpAoCWjJWuSjQpvOjHO7Ry+KNPNawbqPLpCTs/p
W87LiprFp8La02O71Pj2VMaLoP/pF0xv06q3Hqbux/fvui+fNUOmdKNp9EJOBbMBxd5aNALPzYzX
0HgYkmNAPeb7Y5zK+t7Xn9BwdZKBZtcuPZNP69xc8elVFCz7QjFiyAjaD59GNSUeiEEYgmJMfmLi
jHS5B9z6ij/exiN61ALfsv6rkbYGciYUN/Q0/o39jEZgEGtjEebyqdBgZE8hEIjFKo0Yj7h+qoUX
zbTOnL4+j9fTtaAhc/I0SN4x0p9Pv0NmIHU1aeCeodk+pdcssW5qP7BrOP0AsZRFUJavcildJSkf
ZPSAyhJZGttupfR3sbTGoOVU0bMQaVQ0pH3WFEvLfzUz6GUqcqsGyrEYOqmkrUMtszPLcrMuxaPR
k18OYgmluxuWxXU9ynC+8pUkehdt31DzRcEXJneaVfyapNAN20PLX+3CA8Ao3FQEi/bbLCMIpFac
UM1ctTiGjHBKtaS1XAtFsa2M0CVu6Groqcuk0kZJoT00t7WmIAEkZunMk/TV4zr3yRS0h4T2nT6u
spI2vdW1Fi0haenvUuxB9vQg2CEBS4o9buBlovWNzhz2q3GJpJ1e3Rx+bb1P2B8W863CdrWAmef2
KhQiK0O8KNxN4u1EttGoqzfDpG8UQTh+f7LvHL7T54YtG1MB3WWDd8Hn5yZrozCqdV42wGDszrtu
WW8k8VOHWiU6Bkn9EBXwMPIMlxZPgZoQSVlOICybsD/MHit8T0k1kGzThks9p9Uulb9qrFWyF0D9
aXetHrkC+g6MCVI2LrusXZpVz60Nnlo2vkj2FnV4Tkv71R00WfHO4UIQZU6HnKCMpVIPg+cmQ7RX
+3ptMCgSoz2zYfjyMCrwDUYdYuL3evWHWxZE4KoUEXteF9yoXkn+26WknNHsnhJN3+c12sfmfCYi
BYOTXVbfArwt9dpzvfZOENK7wdcvLSVZCCJykI6Uo/ISSoibF/kT4TS2hwZn1CtKQTGjOVvTFjlz
1l89qB9/0MnypPIqbJAiNS//0l/H22rX4y5Rd+cs3F9skBTKQDLWSPaYv6VmVA3gkKoeLFesJDfo
cZEqlYv6l/X0uUN9cUYKXUB28iinuEjz5x/uo58NCS1nSiRChb8hu0N0zvOedT+yIbvLNG9LOJMj
N9M5cdgXCz2OqxkcWifE1ji5klqeSgrGV/SKHd6k6qJuH74f3V+f2L8OcHJiMUSPJko5wJ+htdh2
l3No7Tni5fuMeDKJfDyR9/C4DxcwLYZhTAOfkgsQO95yus2uQCblDY25I9h4X53mJt80u9Au7icX
vz8hiD8bW1xokXOuwX7mqp4W12ozDadyMMCbxwiFtBuWc2em6nNHkD8/Lx6gMhNJB9MLkqTsUUvO
vQu+GvSfLujJrKxHpdCnsWC63VJZZmy8o2V3kMtFvlKdzk2JdMHbfYcDPDyeVQd8OfD+9VSa89l/
uJlNZaXk/AUQCMs1lZnRtZaRw6Zn3bP9SZbtK2Zht1klK/nm+6f1i+n000nPn384sEpqnwK4iadI
qOikIkvTF5Xw6/uDnKJ05vn001Hm0/9wFI5AerHIzZNRNAZj6khK5g5Wu5LHChNAsxUkda0G3TZB
vVZ6R1HEGQ2dL4fpLvS5q1TtQvYmV5TJDc7PlYXee2TfDaWT6b5JlVTqM65+O8JlsVCaTxlCiLxe
WGF3bY2/0tj4YQ7NLfmnl1WQb4wiWidBuPGGZ+Qca6VgbcZit8WDR7jbcgAqDB13RdwNuO/QgZi6
njriX2ttE46dMzKzWvjY9eQgxeNmStJVm6huISluoOY/R2z1Cz8hoqzztAXp67aZY5Y2zWIfVAq5
hv5aa7ptGiUrjb16mBhbL6ucpLrJ2ntkvnq9GrC9n7mH8wD7/SKhuOL1wCLttAUxCqY2yAnzjbdv
NtYuvg6WMWgzdRlT1jqLd33/ut8Op8q8fmVJgyh1MhrBDyRtNJfQpZw2fwEg0syOkyY5tSmuK/8q
nFpQu4RxKxk7R6mhn4teQFPTHcLOq5Q6lNZ5h1AgdEdnW00lI0iba1FoF16TP6ZTBL9BPeiIbH15
HcvZRqqSte9FB7NPdtLwUFqmLZrxlTrEJEGT/CO2EQiQ6Ki1/lVlJBeWTMCDZRF2mNiq1zlVZThG
Odj/zmUn1w2qG5Hz+mmJn7ClkZIlb/7eFgGVSiizF7PvzVrlTnwIzuSEfDnL6vO6lJU4Uegns+w4
FLnaB/QsvbC4Ls03aM7ndmZfKQpYV8/CODqA8/v/ZDJQR3MCgE8fKAdBx7J2TI1bEmwvlMKkjQwa
FTNOEGpPArHQXbIL28ktWutCE8prIgDZMEuX9QAKa1Tv2OzvfEVbRrK5yRrlIGXD1rfGleANjo7S
ZBqnQ6iHR32S95ISH8rGsLX4LsMw2/TCJqFiP4J+NCjVaYpIoqVnZ113K0/NhZDc1uF07MPmUkks
R4enH9Ta69RlT50FAk69NhSSfZsEm4iVLsywcExCgIOOYhWhF+BUi1urV7eGDnM/i5ufse/StkTw
buUUdFKxJreLwysjJQ0dNW9VU7ST1q1Xr4RkvO7Ag4RV8hg0uisLMATVOXiZtL+FoUkvnlYtyzK3
s6lyolY9xuOriNC81YZ9pddrucidUWO1X9jtWG7r3OvtrMgvJZlIqqaDBqXy0EuOFRzb4lXIBJdH
f6WJ1cWEIUhDS9B3mqOm0bXkbzwy6jj73qoA+MSrTCwoMqXXkyVcToF2NEX1ssjLY1o3c4s5cYbo
KoF/EgqodJtqHxdrY5jsMahsI7CI7eEjEyZ25R1ElKleNI9jgMACXJXOsyYqgj3XNGaqU71gHZej
wuY4h4dTem5DBmxNHhLx82F4EcnpSmjSq4RMCgvXJMELyqhuotT6VaF7b5vIjVLtGED0KETZKWFB
1Ll010CPWNbT4A7TnSm3rIxgJmvttWn4L4gEd5lpruIsWDYecahlwa/BdnRIlFJY9RJdvLw1trUQ
EYchmcemT6NtnkNFKRrxRYsyl9IoD96LmPqPYE8KwCjZRRBtes/fp/HPRH4bWwLIUfmPwmbmMRqJ
7maThlT7ShjfyhAdXu6WU2nrXmFTJSKXd8Gbh5G/Kzphm5fROs0jW08w8NVZeZzafOWTrRoV0Sqq
RzeRuUOyUsxFRWeSIqevzcshJDVK9656zXw2i9sireaM2a0RyaipiT+VSMUcf1bI5MsCslwXPAnF
igd7lyoPRcRrt4xtL34uKyJC1BVKjYUQorbQdl4hujnmwDRXl3n0nLKmDtNGc7NSezSC5oflD5dJ
k7qCTtEwIBiulFEQ6AtJbzdCcST1ZFGqr31cbZO42FFqf+hK4Y3i5p0QYDBIxouiui/kyBZkHaJ8
dlWG/LA6I2QEqnWsgp72IUkiB9EanIadI8TRlcTlDFjnJi1B8pq+D0U2MQNpJmairWoFAhV17yZe
Cr2yreF1SzkykHw4KNmtmCD3auXiLujFZS7ViyLaqYq3LKgWtl7seiZMd+12mmXhU1WD07HgQw36
cdCmI6Z4KK8k2Wc5LLQSDrc/Z/F56ibWQwe1yDLlOpbxY19LTyOYfm3sZurqIs2mq4k8kV6xbBQr
CyWyrtAVbhojfiDm1kWH4cpatOtH71qU/Qu2vty/womaGAp5Gl20TfPDj0rYWzT4An/dSbgFsDI+
lkKyqnxpG3ngliN1Nc/uqTCxGaA4qATZFTCi67QE7dlQlLTq/NCY6t0gvPZ1vNN0M3UUH5z+KD0k
lf+gV9FlJPjXUquszLQnkle76lVYb0OHjzBwU8k6xtXLmOKYFvtbPRHeulC5ilTVleKnnCp0Aolo
CnWP7pZGr8/YN350n2v9ylfySw3bFdXMZaV3y0iRyITTd7GVQ+yxVlVQry3jbkhapKtzSjspexuh
jZiYntKyf8UoT3OJvhULg0LZQVbCsAorsZ8209xZKVk4jmW/K/12rTcethFm31bcT1rw05O9DVq6
RVTXC4KENlmfLarWwEGhL4Jh3FGgrMBtKshauhitG9nTqlUtlTFxidBZSNHTUNAosswGyWCK0+KW
uHBGKJuGAYITdp0ItUEhM7Kq4ihK2Vq1HqPS28nmLOxTrwU/egzr18yorptMdtpO2mj1S5eWxyAT
NkoAcx2/K0sdoEwqbUT/R5fw5oky3TEy0RE6lo5K6/oia7IkooIeMBjpDQwK3tafEg1y6hmLiZJG
mYLUKSmv9eUPT4kvpCG+mxtelZcv6+aZBsQ28O70pHGNCRCYOC4D8mNKqpsC8i5PAYOnH7OI6aMJ
looF7sLwgMErDy2R1W0xOnWsLlBbbJjQnbAv92F2FxePNfTIQI4xr1h2M9VuUjIs9p2vgrNSHEks
eJSmbaaYR8LD3ubcoVRZh5ay9FLlJjIy4dx69oQm8L4nkVUeYJSNc+n6ZMslyGZrNTLNYD/LbRI1
Z9eyrWn0CXXlUp6GdTnlB7UcL1tjX1niGX/mVwutj0c/2Xf1k2Gko8fRI/NFaI818P4zC8e5kHG6
gP54hJM9F6Ogl/OUI3RdCd8dc49InLXgt26M9yBRWCxIglP1RLcDoyG0cFGwuC/8J534pLRF1ZDK
x6rX71VAs2d+3Puq9dOPm/OKkaLN2rhZy3BSJMlqCVRA6PtLtE4LCFCu2TwJWWxLTEFi1O1VuBpW
m9Kbbi+oslHpVtAn5Elz8NIEXlZDuFHdrBqBIoc12WZCI9oKGrdsvA3e2mXs6YvS+in6l6E/3ZB7
6HjauI1UYY9scanxoixYzZeGvhDF56J76oPn1vxVN+nOr6pFPIHnyuL7OC5cefAXhuSzuzJ3vjk5
A0+savhPKFHOrL3f6bjfXBRrll1/2CWzZlQHlY4KE0L+GrXRrSb2ieuxhnUaIRfWSafQ0VLqW+hv
NiFYdmEMd17H2aaZnUveWkuQEnrFHnX9AuYAW+atiPpbirqdVpPciNOyiEzE1jgspqcgpVcvluSM
HRo834nJlxYXU6ktwnQmvl5Y0w89vmzKyU59fx8GGuLOYxTP12MmpJX7bmDrQ0Kkqc3h7iFGsPrZ
KmVEr/OeUPmlCBtfGPCpG5Dewvg2kDd1v537kkHjLwuldzLqK011T2Yq83S7VtnClfKVqP+UEyh/
zcbobB+HmTcT7lLRJXtslfeYJZHbleJSJjbNJmZwE/0f7t4jOZIt27KcSk5AU5STrjLjZuCAe0fF
4Q5XzrnOJgeQo8iJ1bL3Q34ABgisoqqXjXghIXiBC2WXnLP32otMuHflYkRbUXY/idbU2eOYOu05
i0LAP99ORyWq0cTDa0kn5KQDOaOGFzVAn2Y2IpLoff/9ffrAP77hl0wGq0yrQlA7gV7vmymdZEW6
8g19pac7N91ESUOET7r1xTfUFfkkanTRORnWphOu2xUr/z2pWooDOu//i5vh/XCXwqd+EBd9WM4A
7IzNvCCsG1Y3Wer97+/bVz1FZOaUhhUcIvi4Lr6Cwqxla+wpJdZ/oweONMF2XI2H0MspaXZeciRj
bB+cZvc69OXTI6NK9X7kC4UgPKVBK9Gie+ydfMSeXnlNA3mecz984f+MoBJgdz5iown++IXnUiOa
/ITjtfQzg/gwW81WqJqNHi/XbuMXGiQu5t9DXZyyCZyamSYs09NOwQp5nBsfJDc/akjSUyeGfuGA
+6/tWroKGvxKlfhhaOXjVWqZOBjNzH0U1uFxYZ3xwjWANTfw51O+N/6CdbsK7Pmqjvn+ci9W80EL
IysyuFypaSnDpLZSP6vpfOWbu+T9/9em4d1dvVi2i1Fpcl3kAYbsb+/NlegZz8MGtpphl0fVi7c5
eN0id8uHYnKbpzN27P+Ff+7Lrcu7v+JiaTeo+FVBgmhu3p71z9O6sydH26K0d6+1ab7+HOnJ6oaG
kYmO28eHWeS6XuUBD5OihXZCXeZLO4sD8T3BAud4SmMlc9DWPA3VdeCZ5ZVp9MsvhlKUQkIlyVaX
CgNDKKau59zqLWVxXGijqIJvDT8m8iW+n3e+/PjfbQcvXlqxnlUpY4NAB+Pe1B5mKBP/4QBUTUWJ
5AMZE4rxSbxqacKc9gL7MU0THIv4BC16+89HwFBkULjDVfSprTx1ytxoKM78pO4crd5DwPx+AOmT
8QvxElVItKfoKEVCsz++DG2mVBmO59CPSWyRQQyZeBqGqTroi7rqNG1lqPG+E35n1Ou/H/r8mz/M
nCpUMchzioTcRMLo/3HkUitnfdTiyE82otez0imrc1ftmq3ln7Lyd+NctAfHWaszEhk42ZxER7Cj
l3p17qUtjvC32F4nCH566y4u6+KGGpnWy9bAcGY4Or18TK3X7+/btQu6BICkiWBOVccI6krfQmK8
L07duvNUv1vVP4SrjcBPy87HC7pUAchliEAvZThrBrknEjCmlaOvzeEz1grXyptr69z5u/zmgV1W
kw2jT3WYiJFP8p0XRqcBdZzVWH56Fj2UP5ZA8aYc4oLmiUFHgXUmIyRxv7/J5znw09+A1Eok2B1d
wmXshdj0qB5DLhqXqa2BeSqK52i4yvn64usDgUjj2iApGLXKxbRflxZFPZNhukHbF2psW1ULEbDd
tWHsiWdqRo1ZsOO0MIZXbvM/r8mnS3w39sX318tjP6UK3586W7+TuvaXcToD3lVbbgLYUcSM3Az5
YDcVIj8JKXAkq75oFm6q9pVrtLirZ038TTkrcsOmz1ZKGR6UStxxynYU9R7DyDq1cl9r1oIILKSP
MWwixDneqXbVJyvAkHZWGQ89clQ1mFaWPG1GjuWOnJN3IsnCwyxEdjsKbt0XvzCz2OXyxwQalxrb
HF/xmAEATWleAfbHsmaIbiYlfyQpjtcTOWGOKFJMzbrGxwdNv45Cc/b8/UvyuQnKp3EmxZgsZWz3
lctbODRyOKpR6Bv68Bil4qq2Or+KW4Kf6AdQdCy6p0FbbDkb/EbM78S62GT9SdJGDnqaA/di1XFG
M5JXtRGuPN+v3mCNIzliQRF18KUQaiC2qyI8hsWJkvkyEOKophurrq6sgZ+xCOd7IJPLTqXM0DEz
fZzGQ5TCqTlMIbNRGjtMR+eAtOlBf8tc4VjTZj+7JLWVxAlGXBd3WmPPLlvk//ww8/Hv+Gehe3fU
riM1ituGpVLq0FxlAM39LPj7/QP/8p7CoRC1s3MWZNXHa7WiMk4kOeZa0UAuOJCTrHKD7u37URTr
U6Hnn2v59zgX00KvzWOf6WwscOXSdJEPWPqfevBySzp7aVPsDaHkq7jjE9iHhmA605TctTRV6qHz
AZsQAD+h0b9vl3It6HhW5/B3ZHaHfr4z0rcRaaI4l47Z64dgCvwsjgbCweT7GI5BXsQ/imbBBBD3
ggNAb6ejzG3m/M4AvtONhT9pojvIEHGVmCzuyl4INBtMTnIdjbDuWOW5V2Aqtlp91QuJH5VQicrW
KWp6DFZwnMl0Yq/jiC0FRznpPL3CW8y/VAvT2gD+41RW4qadfIxN6ZA1CvpnlLaO2YnNppeWEi5d
n0LcMOuVMs/3WdvtAA0yLejNaNcZhe2w+tNOMYYFeKKoWFwCC8joDSmILr4Zz0xU/FIARk47lUT+
JFH0YAjdgyR1t3lPX3qx8EP39BUto3rKkghF9G1F6FhUV7/4g0ibWsCzEkj1mpqG4OYLiTClcbK6
7FjWw80kzBhbpQY/YYm0W1+L4rRKk2GP02g9hG9Iyb08kt80I3QyoTlKlrBV4DC1BjGCwAQRTCBu
dFWMDmWfUigqYLFLz1Kh/Uiy1gsz8FES1RA1KTsbZYGn4BnQ9GwPKNArYx2WY7SuK6j7ufim0m9v
e+QuACHH7hfoPQBRuj/h4BdgC0VR9mI1r2e7wBLTj5J/JIa0UjPtp1qFriVXVK1yQIGKramZWyFM
7Kf60Od3OU+7ZdbOux61g+mZyYy1ZNzQWyMauYako3ldOhwMAXk7WiYYU6uq/p1b2i2oXK8rYpiG
0XZqQ0+h/K5J+s1UVvdpofiRKtnapCEhExa8vmNsz5K1YktlG53gZEnjTVn9mgcTps17FTmZnr8I
k2EHwx/A8lTVhVVADogs0JHCoKOr5gYh041Ul155xmJMwgnX0k6O5oMEkZ7kh8jDsnSjL+0678JV
GlEQ08TUD1PlLkAzRAn8vkWHJcJxCoz5d0GUGevZ9GChaudY7ot4ax29NhyjE2HXh39lCTFMIjyp
wvKbEssPk2J4g/8CPJG7ZIqrCa+yNW+NGpLf3NI3ISRAF3ZjKa9lM/GRs/kUEQimkGhSbTXLSeNk
HUBemJvyXlGE/TzqJ82qnSmMfFED6wSksmZJqfPYDWBEVfK8qXSSrKTE6Vrg3IW8zaPJ6dJiXZFF
lkm1LZaLm3eHekSHkE7HhVJonksrkRgj4KNeNv/tcRdU5BhaSsQmKFznkb5TaVu1ykOlNA/GUL60
Sr6Xc/0R2dpLa+X3Qt1vohqtfjx5pZavMzYy5PY5UrUQ0U2VGhEy2SR21ZYOs8lL2r5IU0xftHNh
OmyyeqQ/qroxe41uRMzfCo5RMznghsD07y8KH2wP0rL7W6l/4ip7kjNlD35nK1LlhFBi60PqLDy8
njPZck5l6yc0+gSnxSW9rwSOlf47MXlU9Jfzc1BFewf1CVVCuiaixl6s6VXVktAVuEOdHtkBGd9J
VzmBIHn9qHlJ9GYoGQFslBvrzFfHx4gE1An3kljF7ixArp4ab8jNg1VR4O2So4ZKoapve8qqXaig
b7WMlVWYON6XSHRKWsuJ3mxGWLWDgIddKLd1MhDOAS0/aW+j1DplrXjIppNR4qXNas1byMOGqOtG
rYmAjXkILfHdhPDLRnO278UFb093ZT/x1bkGrC4GRar8FtEuH9e+sdE1ttpzCDh1y7zuxKN1Zc99
/g2XG9L3I1zsppJEMgUiO0J/0I2V9KCoL/jj9MK8cu786sh7BgT/95VcHAijQch6KxjoVNBAGGUT
gGLhdAHp6olMm5Y1tW3oUQKApa28+X5t/2x1Z2l/P/jFdomE0lSLByn0l2S5Tap+O5hvajwd1SKj
iQxMQ1iL1fw0zL9HIQd1EIJrlYx9AhleMUpv0tBnGcqVW/LZgwpgXzyTSxCw//PfHx+uoKAnsCYe
bmUNXj/8BemyKgUiYxQBPsPS2xFtcpIo3ak4WtlkCwa6G+wnxlaOUtfAqhzqt2ikHc18sorY1sge
lZBoEawNc1UJkI6b5k2vpEho6KliKJLC4MoL+uWt1d7tzi7en2KWKmkR6UAxEWyNyBM9/uZd+Ghw
2k+OwxMeiefkdlyX6yvPVP7ixX0/8MULJUVZUSkzAxPSvmr+GJUbeoIz+qzftVuerpLMr4138Q7l
naWHQ5EgWlC0dTeacFDmQzxkm75FYVK8aRzGRAE+js7UG9wmevn/81ZfmsN1zjijOGWhb/YIa8vy
bxJz+EnzF2M2D+fk9Kpp1hTMQB3nf/PhpZNZVvORZV/eVQXErhQ76Jg+fP8gLuPK0LhzFjmHAKIF
P8NhLorxgzUnppgYnHls+icSmphNv8IzVqq2RR5Pvg9zauS5K+/LcCVSsxbcaxjgL2cXfEpn6z6t
DvMSTpPUbWBYCZ/SnPQPRVi4nI22IXTKqXxKxt8ZO5RgRngjj1eajcpX8+f7kc8/f3cCYvs7z5N6
nqEL5tAxf1WL6KZUfoRdkLq6OByDEGOaWK/ThnRYouaTULgRkJclocJp+S3OGmGtSgga0iddSW56
sfmjooFtVUR7dXarmS0ZxsoTeafHSVdxux1GzvdBhxiOXDet63dkIdlL0LG5lomB1a4gMz7zV87P
9929vfjCtVHvo6rnjIfAL6c4H3rqD91VbntXcWRbXocn6dp8/akwz5BnIiw4Oaq81qWxJ23VdNIm
FovWmz0IU8/VGkv7Rl+PHZSx79/frx7guSIvyrSTYP9cHC+nKu04z1PpmfA/L/iok/S2CPDtX5sq
zxPE5Ur7fqCLN6U1hrYqJd6UFC72QuSSvs8y8rpER5TfOv0oiNGVOfI8BX4e8eyq49M8u+s+vps9
dhc2Ved3E85zb4ieogovpvTHKGsPA9ohaawrn8NX+xUTNQLAeNLoPrFJYi1nHZ24mWVzUwSEVyIO
/P5xfXUX3y/lF9dUJjJNdpHKhyJmv4VBcoX20BLI3MXPZh8/DxLpHNJ/KjK52D6cr/rdN650vazU
BldlhDct2C5ST6+8hJ/FvBdDXLyFghbX2dSyDQNODMeWjn5e7OJR/U3T+oWyn4HPGRTGcovhBy1U
6bLzL0xtm2L0l7RoG2yHUfqFXMPpOD4UJEKUdXHe2joA0k9zHf/CrGS5C3SxKQFXKDbu3On+98/m
/EdevG8fNjTnJfTdfZoEtMoEYPH0A8zJfE1ISUv59ftB5C/e6g+jXLwB2piiqg+5VUFUPY618KfR
G8LNJLtqpF+DTt47UtSpMFBSKjHa/9C0l8hyu6o7NmhdljBZKzVn+Hh80hcEFk3XekNyE0izP5Mv
G2vkdC2Fr+SmrTRb1FjbWPr9/TVIX0xwH67h4o0qw0FswvPjrlGZusumfOT8tEIEaT1dTyG+OtrF
y9VhRbdQ0J73aFCKd/XBdJlHV7JLi+7K5/nFBPDhwi4mOWjHRheep5x5mZw2epqvNmK+qN5/GOFi
OerbuQmLjosZt3wp68Tv1qMvbLNte+Wr/2rh+zDSxQ5zTie5qCNGCh7ZXQerykeR4wmPgkcxxJP3
qX+tS/zFWsSI5GZausK3cilFKbv83PxkREV5EvEnWxxZpKL2Koo137+B8vkr+fyt/vdQlzIUjaDU
ckqY08Qt4RPH8mfhxz+VxNFeLcNOV62LJt9p74Nd48zPounLr8WtcDVn7OsZ499/xcXeUcQ01cgd
rwuoYUcV7orqT6Bdsyp+tTvUOQBSfBdlvG2XcpFoqJJu4VQFipxUukDnUKVQ0kIpjl8g1zq3VhP/
zLbT0Uh9f5/V8+t4cZ8/jH0xJzbEehVGzXMUkVQHRnngSBbqom0pp6V6aXK2zZO4tmog/lHk6pK0
m6nI1LW5LwcR9tPfirKEqJ/UWPJ7Y/QqpXgkascJGyzdIpH14iMlNBuZFJXHW6W6NRKDxpJGvCP6
YtcIdEQVZSTDldSegmzs3Knv821J+gyou32t45EaJGgxUHNUob4RMe6ZlWkH8myn0uJ8fzu+eN4f
7sbF3N0Dvwxxr9P4jg6CeoIcGA833w/x1Wf7YYyLuVVDK5sp52P1rLfbqcw22ozdMPmrp7OfR9aL
RuTlFBPJ0wY/IhmcQgq9Xs3WIjuJK3/Ktcs9//zdghipViAoJQ9fXc3ydhbuSWT3K8NGVLlPmmPX
+metyfV2+Nf3gGaJDNCSPe1lfyhBzyZmFesL9oQgX02QUB1pjTx0Xxlu3G6SdeOMu6v2yy+v99/D
XraDrFZWJuU8bPwUrKYH+U0vvMzPV4MjGgBubYFUpZ+Wq/z5/j5/sSOg2fbfV/vP+vfuNpsFKdVN
eV5Nl9BVhWqfzZYbzYjFa1aheW5W6NGuGfm+WOkYFDkP6AHlM5yqTBIUHpYcIusO1oVxLBXJ+/6y
vhxBJwb83OpUzcuD9TwZkI1gg/hGDds3dHT1WnI0haavpqd3Y1xMTwls3xllMYcSnQTmWjfcOiWc
Qmi8XNUc1Uo9M6ROJ/4qUQpFxvQ2NOc4iGU6WCA3qExyrvBrg/Z1ct8Owp2gketdPYbRTyO1DuC7
9hNo4awWbH35myH9z4Y7SfgTt6aLo42K+VsbkABhijfVXAE8JTc0Gx2z0n1VGfcZ3RkHR/sbf92f
IHtBEYdPMD6ZiXUycmG3EGitNuF6KVL8BIW/FO061H9JjewxNDrl6ZDnJPIaRNCcRghPJGPlmVtE
Ef/3kzJanrkEvgYrSC2UhzoBFm8iZlX+DGGGJSzjJgikglQbFSrEbES7MYLtI1fwOMmMlFFGxK9i
tZ9rDBtic9S6Z5HIjrT5lWiGTRPmTg2TDWciZ2gGD0XMUQukv21m4qsgwBnEJ7i2aa3o+IESpbNb
JXkZBPMWoNkmsKJNZqUyel0t8YJAe57SEiOX6qVzqLu5qTohc39MhmKbd7/mcqGUqaSkfO/lkeyN
QT5ObVR6maW/9HGi+HTn5R8EBf8VSej2InnQbUwwER1Ac4Pi4Ulpw5MWd7vCEu5GTZYdplA7Nn8b
kIQrY7AtCLKdeS8PI20lBm36G6ORboxc81qQdimGGyMZ19Y0bWoNfpJg4hkFw3bmb8xmnXsRJDAx
F9fEQlDPr38Fef6Kx2g/6cpGzuTbybwBU/BTmyunNeWVagwPJnaTmcJ6L5lrLaBUPKNRHooVva51
oOlHLExu2bSekGb7urpP2uBnlmJIGl5Dc3LFEJQpaee5KPlz+RS2gJg02jqageu4OnfY5lMLfixt
91Z6sqKEZBPOBX3rGfGw6qeYROZll1F2X4roQBfabVRyfDkjmJDWw6nYT6N4O5t4QpR6p5ePSp47
S5St1aUbbCME+xDRki131RxvispyTY4YGkF9YxZvBIyH0RIcg/E55wurlrtQDHaLeIjUxYmlm94g
nTE5zVhedBhrY/djyoABTDB7y6mqUH6fQb2D08EvaWGEaYu568K91W2alKsoykNDpHmpYwZMRP3Q
qTTPtF9K+ZxIwUokvG6qY79LMkcxgl0713aLVAKxz04u69Mopq09lKJkK3qDNy56ieVEcyp9WiNK
cVtcLx0OmaF4gIfiVVrm6Mj5NUG7aXr8cTHgvcA8m/61G4G0F7VZ7DyHliJVv1Fj0DEiGU/X0Fpi
3jOioyG80p6hn13TpdKeK4HwsHGb0MitxPbnbGEQNMQjejZHpjWM+Wcac1+Vgr0RPrWh4M7FTaep
myb83eGv1NrWSZeYzZOGs1h8PvenxK62G3IByAvtonFLnlHV/wpJustYIGMRxHNe8C+xTYrG56ik
5z3w7cht66PmdOtxJUcPgCjr6U6M48000rZgn2EL7V5sabNFnU0CymsaGitRHLYJ4aKyWW1QQ0CO
g0HYw24WtkKk+V0aMlVxj/RudvRUcRVyGduoskdrTajez1SpwBEe6/4c3xzhsVX8BW/69wvLZ8m7
Clfm3ax/sQ0zG5SVEeVhPzikv+J1vYpXEYkVVGcT73pE9LV17Pzzd8szCRXyZC6sMdBfNPM5Hf/D
sLFzBVqngAfwyNSRnl+KGoukVHspVkMfI1uLcL/Nfwbplb3clxfBQn9mUWIS+KcP8v4ilkRukxLJ
5hnclkkPkzRceSpfHcn4vf8e4uK8OQyCUIwVQ2SbblNtJLc/kN/9EHqRZPMP0e59CJIudWyMPLkf
3vdOsumfrxVEr13pRaMDYYAoNyp/hiHC1+qLrVJW7vcv4Je7DgsZOSp99qeX9d16Ufoojnn/xjlZ
dUu3rkbDSaqZzKqf/4z0rxSem/86aV3E/lz8z/9bU4DO/Z9rKUBP/+d/N+Fb8db+D7uJu//zv4qY
UKAPWUDn3/KvLCBd/Z9A9/mWPmcB8SMOzxJhP7IIccM470X/lQUkmf/TQE8OiAAU179+9K8sIH5E
tgW963/HBP0HWUCqfnGWhhoOr5ghIAyCPEDD+XEimes2K8YhZ4cp6bAGOtJuj2PMogi042XCZm4n
0rTSsf3qNU5xFtp6R4KYpJ8ac5uS9jxiUxKNZ127rxv2qGBStqLwl+M5LDe2NNKLjF0GnUQzTEgR
Xg1OqPpNYjVuQ3aQNP/uKc+pp1T2KQavxSj2JvZLseVO1mJP01PKAo3V3j+vRQraFEgAw1s+/Zgz
6Bk9FC9KDgULcS0/J+YxS7aSto2Fu37eLtZt091LySkB1lkTsWfOGLVzXP7FCymrnt6einxjyngi
Vn23yuV9nzkCDtAUJu56LPflW/xWzisACskJPmoMl4E6n3WMf0Z+1jnTK76pSnSlZd+cpMTfRKda
IyDJppr9G3QEv1nE2esuW+UQr8hu6txegBPnxI+qsA5C/sw3PTJsNc/t3HjCfcbujVSKXUzgb0Uw
69K6NMGcxqxcoQrXnQ75wJz4z2lyerjKVmcjuUVlIuO4e+vbW9V4HSFRViYcJYkEjHClZz/b+Vib
mZ2Uuj+LipPUbOJ+qKP8bBzTLnAs7Rwnjjal+FuxD2ozUK6lLS7CeijWQbxSGmunR4CTcKWZ6WvU
7OT6Zy3Q9yN+rq5/UmPS69Er8s6R8VnL4lOiHpr0kAorFcUtwheQxuZRs+5jvLcVlskzPKAd0Zzw
ro0VchzdxY9m6+HjnJFUd1enPwvhWUQsUiboTm9YIGAB34XU7obMshXLLXA3i4SZ+zkyMezl872W
wMp1qwKZbfoYo/8fAIliXbLDfquVx/oFBZXT3KkvhQfXQFgl3jBvZeyUgXqqyjsz/JElNxWKNtMH
BZxKllMKu4AtuEleyBT/QfWU8cJZ2r0AADq4y6ttpT6HceQm0G+QH1bFq9a7sXGo+EpiwjxuU+th
SY+hBsLaU2pb2JCShSN0uRnzlUK4nlxCXnQy7bcVbAldt2f5oagPsvbSqHd9Au7Fi0tXUdwmvhm7
G3N2552V2Mgoh/wVMUPxkv9N81VCOrII4pINF9eyqhdXHHzdvB2FH/Oyl+nxaVhfSM/02R+lXsmn
4+Eh13wceb+sHzCEnTzbNtZKuReLY23dtMWT2T1GzQYtXzXejwiOxOaus94KNlk5Qiahc+OBmOSH
iOZptiYJe96a8UmVT4EFeji103gzRNt+rSh3qrbLx5+58UMrH+XkpE+/tc2s/hxrDBk30lzZQvDH
KO7a5ISjFLZJKf7qBgDUKZPOTlNuog654cbonVkEgJwfq2Bd9o9nGyjanQjNWRT8aYZNrXg593la
ZQ4KsMbP7aB9rYdfxXgvpgdDvQm7Y0hW5Fw8LdadYDyFw59RfclG3OR3pY4//pGMU8sdl0NUnmT9
NuFwo57C8W1udiLNobB5jqXHIaX83mP67pyqmtg3kySvdchaV+J6sp4KgQCPbiQqWUKPmbpwDNZz
mO71Or7pl/yOMmQpPBT8kXHiVACZI92zwOYSX6MdUom3K/1NG/psOeaoSXFcTO14ntEM/jKwBRgN
uesI4cQaGvN0924d+9eK/j73ihXnY9Hin3XAwhwr02k0FfOynjtCOqikCLXm5JvbIfg1LqcqWkFR
aNi/nxHJiKHF7CxFITLnUdeo3aOYGBGyuQLZmS7iDfhErnwvHMcDy0LhMgVnyQ+2zHaO68EZcODM
bjA4fegZja/Wt4W0kpI1pIeIGaO+7+OnPtnF0Tof4Yw9wbXWlF8y6DhYu63f8yuJhn2KNouvyisj
2Ytee1vI0FztfoWkj39BWTdr5hA9eRI0/Lp7c1krAyc4j00QAQ4DNYma3re7uJFiT0Q1MnvspkSy
xeGBg3Nj/eiTY1Gsw2RfkPoT+/nojMznnYswv63u4tkByasxDW+r5chvcRrByXVe093MK1T4CYge
ss0fFg9nMXwW9IsCx7rJEf4sN2hLZ8mx5ttYTW1OMrlOJ2djAUsm5dMvpSOiw6l+ksKDJK3yH23j
IeKrH0MXNTQTFVx80UsGj2greNy6us41wOb2oj8nq/TvSNTo7NLKT7NbZdpy/DfbHVE3IWHgD523
ePFvlprgTKq4xSzdNqtx9FVM11n/MywOhX5cj8/NbeS1a3bKqqOTfDf+6hpXQv6ChpASjeKqBRUD
ZiZWsfE2T04VMZwB0awsG9yB/PZ6TNmlRei/XkuTrB6qrtTMPrXbdQUE22Sa7ujoK8lvgM52tnLM
N9BKTkg6xvXVguuXX8K7IS+OVnW3jLkCF8BN9jloOzdfy9t43Zk2vQP8Vn+0FWNHdoy1Y3Jpka2/
/xT/sQ2+6258uuSLHVmh6qGS0653563Sg9UCEZ9sJN/8hW74zO6dbfOndtP9tn7XR8JjXeF3TaqL
Y/0xH8un/le6y4/Fn8gpb3G997cl1YDAbk70Qg76/UyNpbbPnjHlibi/x3wtrQO3dq2V+CDlXq04
qG8ftFVAM7N3F6/YNaMLyACtA13vA+SotkH3a3PcjBon2VFo90uv96BcbYqf1kZ46LfCqT6pz/gi
vHMhHt7HNj3Ja3KQrrSBlIuG76cbddEXDSD2Ztr5QSFczh5Qx++o7TzpTrw17tg1En9buIqIvN+m
YkpAMOVMG9QaVYutQbL5S3Bi1d3kbvLT5BZfO3lee40ueqohioqkbvjryKylUyA/lshwd9pr+EZw
fcTc8BbsU2y5QAXh9OzbE9USalajI//sSxcJkA/f6BWa+fevl6Sr5/rz5xfMJG1RhHMLIvrjlp/U
ZymbK6Z6WQIOdTO128El21gtVuXs1Jar1qtUtMmAkFHy73L+/mpHLlk3E2EABcNlha0Lrz5So3PK
Q3jURjBpNqWz2CZjCNyedV9pnkqXgkfjDw/h5FqSKxa7JNhKWOR1l94n1rBe8vj/Ed0mG+xyjmq+
YTUVG+gMNnikJHH7zO1Uz1ob8UquvEWww/vh0D9Mh9iPVueapLmRnWAL1WvNeol/TwW/0K0wW40S
iYp9zqCewKbTbnUIIjZ637V2T+JydaPezU6z52eK2/7NW2I3l3uW3qO8h6b3DFLjhcasw4pLduDg
5IjfZAcb1LSuaFNnsH7sNHWXNZHR+bQp8Rp3FJYGnxUCcoUq+8GN4JisdfVGt9vIwxlCBPMQUM9z
pOyhUDs7Mkmo2ujpU9c9j/SwqB8P25kuVrZu62MbdU46Nk6JkhVnSr5PgY6c938J8DgnwuXCPwLr
hWwr0qJtjlPn/LvqpsF48IpcY4MbzzafcsOZ9A0o4gSKHBt2Md4km66+BUcisNmmltffpjMujeN8
TjgiYYvIKvLITKeZduIMyJtYC6yLfpweenGlQEpCsy6iMGd7mnsZgLDTtIcW0N5Z5UCMC0ngzsiZ
ZIP7waGkKf/CaiAXf4VxVwWHAtxLaTp9eq/p1KwfW8lTOEjNx5lSheYASzbRa/QTAMNjMjqTsYIg
siSJk0bOVPiy6FjChnn/Jdmy1Ok0Suz4Sf2b7aGGKKGbHusjL20mgvUARjhs2GhSaWS/bT6GEj69
PYwi4v5aQj4QUsXNzpCe6UIkP1LLhUQ+2RW1aRe8x/BgSNRpVr20ltTHlhR6i7VGczkDqhJ2LCeB
c7YfPKw4FI3QXnJCKmPfEtZS6Qy30+imkC5EZ9Ru2nGjNo9F/sB2KV9WRnsIq1WwrEpjV1kbmewQ
YJuqz/oerNI14Xiay2kMj0Gy8qthJzc3KUCGkBjxzpGkmzE6SHDW5O2YbNJ0bYGaULx6oMz+PGKQ
8KTQCwqsXDcKOAp9W4R37DGT1USgLcF3HFF8Q/ijKMfZfCjSnZw99Noqq3x4U/JzAW+h9fTI0Qc3
Cw56eFDlH9ib7ZHPSL8LU4BTkTfO7Ix/AascBD+SXNjSFId72dOtB93YirFfUcj9Ebz1qs8zrEU7
ezTc4BC39ogHDE8C9kcv4ugD7K3hoOzpmavntmKLwh5ioFjeyJwgUG9aMpQqtzn8SZwMUgOZDYar
vYWnzElKu2J+EbaiuGaDeJv2++ZP4ba1rcMX5s1giqDVA0omovH+x8zujX7aqo2fLhtivJyxckYi
QCqHVBKiiurnaE8eaOSKubdAexF97mkRHMp0uxibQvCZsgRxxxkc34eCZwNNOaXtV5Guc8uCjDAL
WIUnx/5ZFYzt6i12+zXHvhP3jmI/Gygx3QTLBqBWv+6dSHYtNpGvujdYtmDZCcQxprN22cxw+TVz
FVb/D2Nnstw4lqXpd+l1w4yYgUVvMBKcRFGDi9rAJLmEeZ4IPH1/8Fx0pMKt1GZpaRVVHiU5Cdx7
zj/SW/lmwKEQayifb+TQmaW92YPG9nZ/lX4Ze9wxLDvJG8FjyzVtHcNvNJY6pmYixkiHzRjHWflw
mQy1PTrCC5tJFxMdRIY9NtKO1I3C/khnaCOw8wtRNNtC81ZnFON6gUZ/y3ebqR55rlsqNGIo53Rr
MGNb6nLe2D3+KFs0fL7V9LygTbZFy7je+Ovuai+80iZw++BWsSnwPfKwLl2wKX12YH4xZ01k7R2d
FMrrf4j6+ECaXkK5chcMzJ12Z4dBBizjyrNj0Av0rj13DOvjXrCbDzKAG5pCLP11GZ2pcSDvXHy7
x34i39ZLRZ9/bwB+IVUn61yMLUvhzKNfDG5DD8lot1kg49NjJprdPt1KspMlLJb7XuRRsVoaQhpX
VIPh8ucDutn0EYYosP1yHKzbjDXXBSYo6d+xCM2M9K3IdwpdJ1k9DcFIzrp2O0mnpTyN882OTxWZ
JtG+z7fJ4Bqqm9FlFLtKRGbE73bjm8IhM61ex9ar0Zl63CynuHnWCz8z/Lhy+DlZ5vfacUJDV1hV
6SvkTtlC7dS/F9mmzJ7XBAnx6HQ3Z5aOPGJ9fOlULy48LpFkLxT2BkqoOC7yUw0Pdx21XSNjzrZB
kYyWzgfZhsop4ot8lM7qsXzOW05xuno5JNnkAZhs86hLgaA5ystmabGxOU2gVBZSRP2NSgi8mRR0
6X7tq077mr0U9GpEZ+4iSJqUsh5uRpTUiwUxPa12QGs6C6/GAHtrTc5m7R3VAmoniMmli+fW2SJJ
jEgwB68VEmxLZNrfLyfSzzbd9TYzHQRVcuJ0hB1S+TPkPRmn5SRxDI9HAKFldgohWNr9qN1vMC+R
F/WIJNzcLs9FS+Qe/kPchj7JQGx6H/qR6hq1JHV0m4W+oHrVht+cPMGTLvttuW2i3ZjfK+NRZWE3
vJ74592I8kJzwsmfr2FqbYJUd6rmRaWfMn0IBa/ieyscoWApsvnTNYd0YDTOcG33JSCNZrOpImrQ
ccvRfGTxN02cBrfTABS6YoO4ZKYjpK6JE8sMWE17TpzOCQdHlNz497r/GNuVPqv2ZbQXFST4d6Ns
s5OODqLWwk6pr1VsTAmS6ilsC0+Ja9rN5830jKu+TdwwKPcDtG+lbbMW1t6ODrAgBkGcGv4cCyvg
Hde+le20N8HgOsq95LjuCzEjkLvskif9aY6w7gYUokmsh/z3QAtGQU01T86V16IYt5sHAggTEWjU
0niEp9UyUKpeidusvCwkpvHj+ruW7sHeWiR3MA7d/doesFC0deieInYW3ap5l8BhsPjh2aOty2WY
4WBrGluy5QPgC/S9ErCmoeNlzORL0bbNx810Gh1wzdNFkC0/6Z8UDQGwI25b0VZdSXF7edeyDxNk
CK7kEFvJ3ULHlOgupvNBmDJxDDVoxwsvi60M5OXSiGMrH91LvTXt8RdRDlrzOndXAnAdA37cUl/b
r9uz9m68kNtGACT1FeVbBp180jUHAOVUfilDoPRXvdxygsQgioZdfvFR2hvUDlb1IrgfgxNfbgQ+
b6vUpUGlTe0h+aAV5zacdLcK+BhqlxOOIXs7b8WrxPN/4YX2JEriexcnOkOqdXO5+0A6UQpkLkUP
tAye28/Yz4MQdRtaN2sV/6uPwztgJqOdLT+klf1F/3ib7PEzAijKytm4HWhmEjNXIyxUwoYND2IP
XSAwD3TbpnNyhk9mac0nnTCsnXJj15hgVS/rnERm+iWw3e0XohTd2+ZV0J2b6IeyHcGyx75u2GnG
G2pFB+Oa2fWXMLtNaBlbmu35e03v6atJeCl/US7zi3SUz/kr4rKKa/kpIkmNNgtcSfI5Sd+U0BK/
dJeUtMt63kj7nHOQXE7iIx8AV5/xzmvkSrHFwJI39nDuTUq7t5zCXAOk/g5IgyNLeuBPhFbp4rR8
p9OOjnkMityxomKh6YevSx56Pgv4c5qmcZ6K03aNm6OzatjNtIJTjYPmrD6Fgy98wXAD+nQRdWvY
cxJHu7QcTOhXHpYnmIqqPLaRLeE/v6jRvcz3w9+xC0qR/XRyeCwyYsQ678YF1Tr6fMeh0OY7xkmh
ts3ylEF4K940/dr8FrgOwJVYtv5859MBhmbclalN3O101e7yG49ew0BlLfclD0sI7vZAY7hZESbL
suBwWsamNxDY6Yr+LWOd4EvmRCadfYotcXHJERXFY8sCWzhT68QLQXE2fCKm5uwJv6xf+PHzyKPH
/bpVnfG+z5x6oOATcYhT5/ui8GQGturUR0egvvXbkC9wGLNCk6u9sLVtbPkyiF5Y4klFbcktsKOC
Kb0Oz/mBE5/70hJeWH84AwmI7XtLmB3hWbOSc7OcDM5GxgM6QBAV8J2VW+FJZnmkzq90VqH8Jhgi
n9f4Q/vglMJ8zYcZGQHWcs74aDk3g20y+xP1wNQi2/E+u8vRdDi16KkyCaLUBZ8T7vWCeVHYkxQj
VF4ZBQYyb+z5GasIFldbno715CKN88OjGKSv9WsnMbf4txt7QH9aFb+UrzhUK3beuLnrTxVYzKWD
kAityilfUbPQZuxObtilVnIp3pT7292m/vWQRWc9w6DIxerPB9MeThQvOWryeNvJu6g7CjnOHTQO
tIzJ92L4kJksvrY6vfEgxW8DC/cHQSVMGsPLctlQ1XCzzFP+i7/WS3JGPNIEkzc7smvscWfmXIvv
w68cKfZOye3uoNrjMeR/uW8vN38A/ZvvSQLmevd4MtBJleZLTH6A9pAcueFdGBVLe+9kN3G6Xzki
Zx0K2uI/k2xnIydSdcWwHj217vJlzqQAZuxRNkojoqFJCaA/ymAxkTyBt/I3eBN9Nh1jiWRl5Pgd
+Mmgbe3FRHioEMLoGNwI4KwoqsOX5EVCZSvblMg6cFS9DZcvwWmtsETCykSZGaNKax2MB5lssMwe
NNu0idhlaSa0lg3b4cHNJU/hX6rd9AmASHsaHe1rvo9Z5rKzzsWX/qBDBL38GwqD/RjqFz+W8l38
YNxUIRwSUJjV0oOZ/xfdXDfGZget0lw6KHvANJTC1SMXhoz4YoUjrLUJgUZtmsBG0rtkYbmOaG4E
hrlhlQcSJ74i3njCduB1cXuGGogrMm5OiV0FxbWdLRWeQbRhdUyXAlXmfFS0lvlGwoQmci+7msMH
z4c7P6awE1bTATsztgXMKURZW9Sl0Q8YovGChLCy1xUoJKjUM3ely2vsEt/KF0iliydR+OLwHYwZ
i5FDEGoNv8w8gEnEQmMlRPZIrKrPJA8CB3QxUSj4gyRC+gvSpfPxKqpItJmJnPW/ka4iMs0u7cHg
QGY0C5r0kcbYdvRudBDT1MuLTTgpr2L/VjkL8By/qhLI5HkCz2SW9lN10x8Nxjfk7b9+n2/Q8tDJ
RjGGQLu9ySdpE92alO7CAnIPEJYGDH167JBKiPwMW/82V+5y9S4Lv7T+Gg+ecvMTlVh7L64ddB7A
cOjJSZ0enfi36OROjIGV4fWMSbRuXVx38+YulSw2Wh0s7Z3hEvl54SqFH36aNJkB88nbITtGQOpa
EeSH2aWVoNmVode1ttgxZ9rAJqlwlDlNdvFZsdkqUarCeU3oA4/FZwOYcgKyQwpwC24PjV0QW01a
9S96XBPp0CaBruxZhzJ+XO8YNCM37OR3XbfLtC0skJa9pnCfkxOSgdTFFwy3zSPY1vAxOQozutso
0JVng8eOuyTeGu+bCA+SrTACZg8V+ZtOdOWp0mlPFe9vCbELzHRgXTSNARISpmocs+whHfzYvAtz
Z+1vmz7BHMpjvMVXDHKDApPQb4HZ3iVFnSWmvlenBxkw4OYMKjkNbpgeoScHpLG3+6Q8oqkslT3u
J6Ae+OIwvc+yl1vjcFvVIcXuVMMSnF54GbpGcixclHzsug2XD+clBI28DjOCgw+e6GqYbCav/gdh
1fc8pxUaR3WCrkrW6A5ETv3fD/68tBLeCB78+FAeQl/1xMSpPZVBP5D9BsZMsuiHPYxH4Tz8Un4g
E0XpL6KSVTqmEq6wQd/yPbKJhBqtDNv1bJu3KcgBDzmpnqZVyra4+azBHNv3RvUM8ZFPvb15KngJ
cOGybRi87S4BTXXH31q2v+X3ZbVdJ13pjkiJ/ItdZTQ8UbRnTrA3ti1WPOm3ENoLnWPomK355mka
URK2Wm51aN/sRO7CIr3z0HsRSpTpWE60G59lwRZUn0h0fT/5HRKWNbPdluudlPojeMczKt3Og+dI
zjNLq7lj3SzZZiP1nA1HEfLPiQ4qSZs1ZywBWBa7LFVk/BW9cPFyorKsfCXEyu0S7UCGJhbjXCPp
fFdWnqH4YGGrvWQ8AZg1OOwRhYd2L3pmj0UZso0cf6eR0IE6ANfieMh1bx1/FasAPrnZkVO9m4k/
zD8cmd/D1P7z5Pzjq/tGquT44AmH4qtjRXeGNwC59kDsM7jM8KW9ciVpFOkiDtLZOEkmmBzA8woI
XjiRzSNnx9ue0wTB6GnzkL6jx2xbr3vp0oMEioaKcLSwLEiH29cseMKMHpzdURW3aeksT9I7iC5h
PzkvBoUEhjX9WjeAnB3spcFFpfL1/MAhUXP672uYRxVjmMhNjDzq2xUR0oQsDFNIj/Ud/MVmtkTv
tp4I6kv4CiSVPLcEjr1lhKmufo8cVJtzgSs6BklS2Vzt1YTS2AmU9B3nuQDufOCsPMSPMNVcr3eG
2/5BvFoH5AT465KwVZN3EzS2eal8DfdKwT+nxHBZFdO8CBKNIt6AXRgDlnc6VU63PXmqOOX4ZA/w
CfRvDX56xyNbPSmOcCwO4VbcqfdtsVdf9Sf5PwpH7ZwE8fsZf0A22VDiR4V23MNis+tQhevHPkyH
VV5MH2gm/CgvoBn74T3exr/MY/FIN3Qg22w7dnuaH4ugc+QTwiAqVAxA9wrneGRn3vyr9tMjjlRP
CKR9ZPc+KNoWntRZM1dhE73ULT6Kc9pyVFqbrXyzek7e3B32BF7bfGhBSHuupZ9rW9tPWx6Ku3Ug
FgLokF3qo7SmXaPomUzsZjv/iv0f2LDvJuH/PO+6KOri6hD8l59bGEb6BjcRBhoQ2S84MNAUs4Tg
pAjGWq5gZbN3Y2FT1ctovjVb4QpZxW3YA/gFkisYFpKANmc8TaCcQoDQxm9/I5ubb0+S4JLIBNEi
fACI5mftDblYfdY/OD0mC7FSzkrcQc5OubWqGTaqs9bj9VZ0xpnC/0uy5njX1olpebtFdvPYfoWK
E3NQEBlGDERPhQqlc7YqHAR/Oaa1p1O7M22j6y3dsgtuBlhchZNqHYrnR4bo7Jq+z4BIYDWxCyQH
+PtmvgEBskgJ/RvoVtS+iMSL6gyI6r15P+7CRymY6+OywiB15XbNro8elO4XL2v2DtdQRttROUWm
Z07HDQGXjv74w5f0Zxb+PjeJvJyaZOjK5l/RfHHYE9WfQ9KkhxSi9xZ41HEQMlm9aTlu4iP6kLzf
KYhJWBoGjzjedrhv+pOgu6FNKXnBy+UW3Cw3toHot8iI0oB9OQWFwKGf5MGks77z4bMdo1DRIB2h
DPA003O2we0Nd3Lqwkvc7XEQlMq2o3iIVpmXpLBxe2gkPilBlfqMZhhLSTpDH4jqZQw4IxqbtOUo
Bfz08ncIwdhNN7w4kSOxejxwD4OdYQkgmMLlZGx905noG0IuicYjpoeOXHkAWU9nbr2kpR/xCu5B
LdhxHqleHRgXC+cm+epbd5dclRfNY1mD0jAf9UO3LV+pIsmPP0kkvkcl/nlp1pwdxMYUJWDU+u/x
YjEreo0FmqcYeQ6bS2qSUxP6is1qy7Vql/v1lMmC6bo2PbL8wTqpz4QnBj88GH8dNP75i6wk/Mfb
JSmj7v/8L/F/E9LSbXKDB0PyBVhEt/ZSj4ZQLqsSpYsTvlZoXUBLeXJp/aFQ5CN6RjO0OOijG+Z+
Qvvs+o4lhs/cXVGCVxDJwgbK5+qqJAsD53RlT0hAsndhsAki5nSP3gpG3tbBC8H3210Nlt/P6BVg
k0YareFP6FQ+PKEWIzKSKXO0lHP/Ph9TD0GoZhkg/uzA6H0sXtAO6OENwhiEgXOEz4vZIflIL9o+
90UKmkS2WEtBu9PZ9ckgXF5iK49d+TeMYSuDD1j1brZCBk35BYqiRYDWuEm9VdkEsURAQzMyAVX8
+TfnffPAOS86oHNvsv3/Uf35TYb+r0fj2+RJ8xCxfzqPBvl+m+30NgD7fGF16mzEWBC2jNiXzkse
tYfRNXeVl/vsOVvhq4Pse18JyJ8ekb/c7yx+Ggnd5GT9K+lyHIhsbXuekPKwNtQxjPqRr1NQx6sd
/CTzV1fpxL8Oqn/8tG/Tk9rXRSKX/DSMRgz8YFGxy9Ef7trruj5Nl1vJ05H/EkG/uFojW1Ss0e/d
ymebhlmwqLN3YgasnXnqPgF9HAPhTXmfc/2r3AX7NcN99uTnAvXWIXXnPSw+4k41oBiF9WW8/s8f
31836H9+fN/e9LaJQuIz0/UvVFzMh+F5usAv1o/Tqcgc6cygIl2lB+RBPOfqkwKM6G4aP87cnz7a
P+b5f320aFa4B6jEJmb7v1/1NAnTiU4j08np3CaoEwWfiGzEMl9CxatX4Z+jQXTH5lFpkdFYZDM9
rvxj7lQ2uPws0l5tlZql8F449TtRxBoAOUPYBxkueD+iQDWs/Lr5Ep3GjjR7RMUwWzkYBmxn6Oh8
AxvS/OzwQ2TiZRX+UD4W14xYka3xS1yRac6DTeyuaSmkr9mUZHbmPXby0PzhoaY84C/PmYTZSKIc
iJKg7x01jd6LGyMSDKfKubCcFa0qeIjadWg3ORxIvljTa/nNUKkhjTGhZzGlR4lNn9EW/9uqIjFD
wjSdMnEExU6ILM5O4CJsOAHP46Oy1z5IDWjBlzzgA0Cx9E1+zr+Qxs+/+Tz111r1o/ys5M+gkMpn
/ALdOVMCa+zN9rgkq2BAGS5Z84yC8Nb7lMLRSi35be8aKVz4Vo3eMnAiO994Iv/NoWocpA/jPN9N
iivInkrPBblttrhTmG1OQmQhPu5hDa/6BTnMZ2bz6nzpKZPYFmxhACAOyUblHF8LWrlpze0o+R1v
F8N1580IIVkkmGLQpdF/oDvC540vU47twvQRkscU2lLYVd388BFhuAYr77WAhb7C8Q2dxh0WP20u
eeaojw915osMsYu3vCm9KxVeexoAxzYONztlEm4EcWY8rfEWGWqdxzQYHWSsyCoBqD3Nl+yMSj5w
D5TKn1zRIAMCot/30I7eB9sZKJV1FCRjC1cVertwN8/HzfDcDCexukTKW5l9hN3DDedgvKseoayj
ABytt/Xa2yjbhB2kthmogVRvPpdzhsPihz2RfoO/PYKmuKGBXFeljfbtfYzCJsVPySOITAOZsBm5
iJAm01YyBxtEPwJwg/5p1UXVkJeiyKmsiGYxm4NONn5v4Jb7BegZc8I+kV5qqD/6ZhF6b5iZXGOk
lNZOpZM2bCi5OuEllW7bIeHGo+7rd+9AFvN/LHRSJEWHkDoiRg3YtBoekoQ2WRws8kOrGfYj9jhs
2dcuAI5HPBhVeqpw48Ialt1Dwxe09hhaDOyhuGMcdJLdhn5lOipLFIVwRM/MBvU6D7iR6KxMG7Vq
jh6gAF3vOJ0V79oU1viaefzzDkWPgPKbhOj4szmDXkMFy7MtzttFtwFNEY71sbXp8AxY9MBC6gtV
kDF6g4vCLqWekZ9gK1dgdRPUuVU8YliJ0j3d51ZoPAvxFfRN4XgdUB2vVIo50xa+IkqgBrhPJ95g
ynyb9ZEowUBsVPGJYNM9ROtZWl04QK3qT8KF0doIhfvPMsc+4IXt/VLtKWVqMSCU57B5SVHPIQfG
XkFRJfI1UGHg5eh3lKIusimWxZ3Ri2CYVhIsLpL9GR0UsAscXOfedje8NuU2y1wZnF/3CG7L19MG
umcj7rPhzmQHCsH/3AJJu2yJcGPAf8uRWsipDSJ2lvo15POkB5B/cfxIBO+2uWf1TW29gHW3xsFr
kCJUMJ+EPVTOZmNlvQ1if4MtcHQMqbWr/04SD89Sm1mtbsOYjHyihj/gkPBnnSo81n0URpvHuH6Y
pl35kPnqEVKoWTvft6220267WbbKr+4grQWjftUcs+ZYcyaND6PurXf4ej3jPmDVGHWXj7pBOxGh
YEMaNih35D1LsadUO5UVqSFIlpIwGimcnn0fRRmcH112Jgq9FU7n4YiyvaE6MiUI/UFDD6J4ZuIg
7u4X+GRE9yuNq6A5ut0pOOBTgoR58z6LCt2j00EUIVuveZG8pAw6fjcyDXfLZ1QF9N8tyS5xUC/1
nyBc3uQW0AcAkeoWzBnjJa1knbhVN6D486u5nDMdv8Q21ZCCW/S4AoT13tycI2INFntaPTtuf/NX
xMtflUjhff07JWwFqiK1SnRm+T0xvGptbXabNzRO/JDYRsc03KPC7wp82/dE8+qJg3GloA4MRUTl
8DbhzpcJ+estPLOHlLmxcEFjIIPhdAjbQi1qKu6EqKLco8j8PVJ6KDo1aEPiaa8UxwHAzBvbkLaE
xSO3z/NnAYUYiy/KugTPN42W1Oi6XQUQrTwAu03sTU1ZwVGRQqxtnKp/nNudUkPe5t3ssCEnOqY2
b2neCLbC7p5cCwIdbDSsC2pqWmbCZ/l2X9+2kYowzVeF86bdpsngdexAiGgGH8Uoi1JxhgasvGH+
IlCcS/cxBndmqFiHBo9u4Cl06qcxd/GbyGOgkb+8uZdyl8+ZFcypkx8yXf6E8H0fqCRTocAaryFg
8TfkSzLaXJEEnHZUe0sIfxH3VRa9WTHf2bGhWpOD5ysG6xRhmoIWbVW3QyVH2FWBxnUzHdl7zZWj
SjIM/FswofChedQV8sSpM6XPERbBycendRfkrEHW+LV23cH53a7y8AcT+5+HVRmb5b+mb4Bv/k66
RGLl5lvy0U01KiVJmb5Hb8Cpou6V2YIiER76x/oxcxsOBhQw4375lVSsqXx7I+JrZ1lsEDFaNYdz
5uUokX6b55/2EH6Fv/xyMmPrGnBCKOL3+JiF0JE8Tplfw1dk/cyufL5qv0vY2OvF1qUDclMZlb+m
2dFC9V8gLqeiWJmiG9K6Dnmz1fPomhYAldy9pBAZw4Wy8SF+SVGT00IW8cZ+hgx+oojYV7iO4gcG
bi7cKyKyvP2lCSyrY1Ak9SHt0WRPnRVNV1N+E8qALloptZQHWdsBLLVlYE4HFGDxTCw4shIoYgQQ
olt4xrv0i9YHejDiHXmtlwiqbMchg+7nWqK5bo/C9EQGEcK7UdwRarEGmY9+1TprUyetVB9m6VTE
fPHK0sF1GPd5+6CoZ3X8WiESmJuteli2CQsvJL0LM4qMHahN3/flS/8r/qK8A3dkcidRCciUFobb
aXkxQsIHvChBIUBD4aMBcpk/gFfJDY5PV1yCiW5Vci6yYykHhbCd+dHSvqSkJzpsao9KoB71MjtU
Sj0y0tTsMskeV1R5e0aUpU2+In3GSNDNcyF6iKY6DrybV8UE1j7RQFktnwOqSX68zxrA/CVqnih7
EES5LZ4FVltE7o2NoVMi0YObBVVNvG056Aku4ERhoCgc3paB+xz17YuJ/xDY2cGKgfTwMGyTL80X
BrtjqGOHfgBhkjyNW+Eq0ccBZ8WRgTOPP9w4rYFI0K04MbiRkKrwaQkEFaN+RJq4K33tVDuLh1Ks
PfTxM3RDPvsdQpC7ac/JI7U7UowSD9qbqyulLEGhmJOjEPmEl/WentkYwNQP2r1clD+H3luLxqrd
/Dy5o8fG4WQ7/runuYSbi5Qsqz2PB83Hi/hVH1BAP1cu5hUPWTfVBIwGDxLN9VEAOfkuE6aurLpB
zEkv4zN0ApxOgM5jAuY4hh6jhuqPb4lvnFcb7uKbR3jqAxPAyqYoe4ThrDgPbFz8400/6I/xQb+T
viq3fCIaaz9+NM/xIauclHBC0Hidj5yec9xcq1IVKQj+3tsFAaRwHA4cD4yCuqvj9pkc3JKf41nz
4SADM4iD5vnmrOVmpqftkJ8g/91zpTa2cS/eJRf1oQ5W/J84lAGXKd1k1bbbYmSExeR3Uj/i43NP
fhUkJDfxqvxGyFI5+X3/Jb6hdmv3H4t9c9eBtSERHy8DcgxnZST4bbV72npRIHPPd4ZFDinQzxf6
6LB5mKBeenzLkjty3S9WnjvSe4TY5zTD/C0f4jRaMi9J1vrq7Guml1y5v6vOz2XAJewKWnns64sA
WvnT+fdXRpLoLGzmkC3rzsDx+A+kTkpqcxliHkvFr+lm44R7M976O3FLY6q/mo16mBabL5yoHY/F
5Yd9Rf4rsSWvOcamAohMieN//wKC2Rt6UZAY07lq5yo4HDxntuvsEErXSEXxTYc7sxqpJQievKbY
hei/dLyVuNeDKDxJCJNzL0Pe6WLSoMsjQ2q6KubgCRg5mVNlV0nuN1jTEB/H9oJVmUq6h1y1ozcY
otL86KO9NjlLPZJuwomzeMxDJdsgPnmpfcrxmoCeQmbn5NYxRtnZ4KiLAzpZWPkzqGHakpJBQgy7
ES/DoUu27cbr67tE3Mb524Spvd8qsqeH71RhI5Elap87ZrCF8E5cUEi6aW0hQc/DXRngmvWb9CTC
7/R2S0F24aVcS46BVcOTWek3DToPLEGk9ETHVRvvZrvCV+NfiK1aIA5b50ZgT8vU0/g7d2QW2CU/
KJoNjIWuKHuJErwzJuXQ4Ji9m0k8cA+1ac3hXocIbz0YFNEpHVQI3Gd8Dlh/rfRjc7pxjJjs3Pdr
N+RiWKsOO03v4b80DwC2BimIS/JCOrgsNLtUunbxGfnkquu26UFgV/uSPFN1yIvKbI0D1r1lwSa3
Q4bNHK34PHH1q7OdoSXSHJAP7Da8/DRu3+noEx2RcHcffiDfIZZZR3xER2trKZ54QXnUzA/iG4FY
HQ02Gb28K9+OBNYAZLLyrKTYTTml+EQ6NkjmPFPEEoAnItDrfYL0sLpTw5Nivt1AmSDg2hqzCx6f
c1652XxCLgosDYpW8BWTT59oAS4F/jrZ+/JZ0MrZPZAxkO5GYasKl0S/H2tPi6/I7UbwkhB2+G5a
RObY51b1YPp6DxgKl46CHtjtqW/nQRWG7YLrQnRR3bcZZPpB1LYkNco9oCgUNxqHPtnVpLAxwjlq
d1D6l2zzoJg++0TUogbBWPO4AtGT4BDNPmH1h/6r1jPzwfT5CBhYBrdEpS66JXpDW5q9Jd8lRP6Y
nqTd1RkqlodhC88G8lHgjoBP5ppFBe/GW84uo6Tl3I1n/NMoRxGjtX48Bbj0So3yQCtJHIPkNA5Y
AOz93Pg9fngdtfR6ihblD4ZM8a9o2z+PjhUK+cfZZYqFUYkTRwcuhdNqjrX1d7gi1sjUuVFZ4aeZ
Ry7ZM07N2AjSBFIh9RJfZzSi5uUDctwV3mIUrAiz0WHnLOroqbE5qJ2tXRM7Q+d2kJlysCm46+O+
YrzKNZexLFsFviRbB4lyVhrQZV0HYZA/IYuYzDTMWNAKhiMfV8AKTWF/j0KHpxGZHz2IDTv6fGEO
gytzeiZLx+i/FuIA2HtqZ+AGQI8JfDDYQByAKOpxcLoCg7qVsniQoigPx9VEFXDn0FUEU2XAdqJK
dObo2vJZ+8mCgJXHyNHPPxk8/6hUvm8osqJtFFNeZ+bv8q1QFQct00toP4JEvrLTiiBplJbYuGcM
vz5PACiWmR85ffaRC6ab2spjTQlbf9dkp420b7sHfYqslnNPhCWpDl3q89G/NVAtG0u5lu+rBjKn
fmeVqW36/RSkSINYknNM7Kx+y2eFQ/9zpI8W0RHF3l+QOeFHUlsSmuQNA9tWN58XjEGGl6fgyHe8
R4PpRD8VcEt/MbvCXvy/z+LbMxhHcbeROp5BkMGd8WTe1QHWO3bq4Rg6HLKH9m3w5BM+AXt6bP0f
M4j/aHb+9WWQVSOZEmlQ/2rw7Be9EggF//Nl9E6medRX5yHwmRchzMF8xyhSOOHmSrnPDRcr8k+H
vb+OgeFs8NAMj2txHMz7egYw6D24a2dglNSPSvxSbai5tzMKhDZBafhLt1P0Vb5VjsdOzm1Vw1To
Mai2qTtwTGCx8goM0qhGSNXImNxRGvp1cgBpG7AHUDIDt2v3dMi3qz2IDgvd3Yw86GDG5TFx2XWY
81BcNJJnICAHFeecnEA62F1nT+eyAPWvDgpdcL9W5Qbye1RvGzfugwhrRx47Y+SAqsJ0oPOCaEPs
rDipsOWXRm0BaIuExEOxCRIiHYv2xL6WAX+tUKDXaSj8AGmhjgsssBTbYVS1YlSmIC0TmmmJKX6L
bTaKjuusmoIn75FaVDYWtLZE++lRPdFV/HQHrTVoH0h9PL2ZNMS+wD2IbncH3ka6omVqweAOb/FL
DdhAEOTAO43nkxsQyBYSg9y/En2vL9+8UQimkj3fn9Vt7TOeR2v/+gr/pIODPzBfsNtZDOkxv6QL
08lJKOBZvG25cHqqhR1NOU0qLtdjIe8W9g8S3h6k+JMfLdJZjWSePwMiiGx7TZ6JkXkLhwiNdnsc
URhFLul69oS6PECcz/3M/5iaVy6Gm1pwdlLWdTcPj1P1RFDDOIK/2iQqu1N11EkiiXYpIHhmT7KD
y6Bpj2m+K8KjxBHW2ktyRyRNhfJ78FIii0GieGZrlzXw1v3SNx/1fIBL0d4FzDEL348rL7bR3C/q
XqBbazqgX5zTj5sI3KoEY7Vbyl1aHDnWuYkpraMQzkfQXu9v9ir4ru6EFIsnovut1NEyfVBv92K+
F6c3rA+wrpQaPaN4U3cCeWSzO8+EY9gzEKZ2pCDXRvAUp64xO1zyXRnEo7vZuH3jaPSEoaMJbQNK
na288VgWVXnXCHeMjJLsqpcPU2WfxsALPGts9eyXWZ2q8Di2HoVnAqsXeaTjscW+oMCYBEXmj42r
v+vco6yKza4OnXjk5R2DwcvfRFeoPXna4uiY15ve77HDDTQssDDi8+gDxQwUzM1IeCJf7bhJXIH0
JWYuJfcaslsiv893KLhXoSUTPvBFfVAjj4rt/i5OP6b+dANR6n1GwbRzqtHhBMgM29C9hLRRsHnu
GTTvvKD8B0uILck/SAi+J9//4aupRqWq/g87/L02eFhuiWJoEJzdjP6H9qqjeRcfeT/uc3TRL0zo
qRd9TiB/b+s+vrwiNfkl3xsfitfcFYY17H9aleS/kcgyYrQNPCeapO/AHJxKO2DRx8j0pb8Q9SjR
jdvfwVDAsT1DVWIGjEPinVgDQWDwG03/l73zWJKcvdLzvcweDHiz0Cbh0ldWlq8Noiy897h6PWhN
hJrV1N/SXgsyOEP+lQ7Ad85rbSAJZPb0dSadt1pksE5B5OE+IRPiXXhpHnhCjuUWly4k8d/O6V+r
0x9Hw29v+MfZpFQdlQEJGWLgQna8HU/sIxCJmq+4IO//F1HM/+kbUmUKS4kKhpn6pRf6bSALW723
9KyjgMDJ34rP3peeDOaXx/heZCotvswziZh/7V9eP8bPj/n7q/4Qm4jFqGqjyquGj91x2KEKAUsM
ffyV34g9aQL925Xws+D818Wpri0j5J+YOjDvvw+eUi4mg0qftcOR+coz9GrcjACb80P8ClRxi6sB
rjMEuN7EN3/bmCX1j5FDoQ9c0VSyktfXt368ej71lpQ0+jpyFPicWkyHmN20a2Pu4vQuEP0AhRTP
aJ4XE0uQBxuHuR7QnVNK6G9D/J0cVJ9wG3jeMXldq/cg8Zty3wOd4TQQPuvk0uC8TZ9lIub6k9AR
0ermRCONIEE+I1o/ARXsf8FzcA6bCitJv8oqJgfVHUzYmmfisudxC0QSrlG7nL3irG4FTPM2x6b9
NHO9e6qXfszbvnLFDUYpossc/ukzWqpxOMQNDz4gSmZn7bF6LdP7cds81DfWN4xiGuyDettVttE/
FsGBIVnfZGcG0BhKzYUXJ0d4lrfKvXpFrxprx5gC6/ZDzD199CrZI0iWlqTMScn7wr2KVS/xhWnP
JklTn0rgxcoEO6ADiET6wO3346FJfbac4pYn4Kj6mPL+GSSXxT8Ur79+VhMIGoRckvUfxG2dhvoi
dxJcyiuDGWLX3i/hoTCprnkFG91fp0ptG19Zj22ETCb0foJIcw8eGrMGEE5LLwhWv3xPDAjqu5g9
vEUJ4cxX617BHcxYjtSicUB5pIDOv23LIQcJS0bxuCfBTk9OSr2NTF8K31RUt2ELc/+8YEviqsBA
N7PbOQD39Rkgk/QtfNRYVi4pyU0aklhdOSuc49C+aGYAgSNP3pW70g/xupY2dOV6Co/eKq/JH6Rz
tukhkM7mRn5mcQQUxsCyaBtTO8JjpsslEk9CTo3JsXVy2LHM0cy7aaFDESHB65R+J9Bs1vBRLHBS
5CM4zaPxipdX4svDnwDAQvaF3174Ywvjt+DrN3jzCPVCfmYh4XxRiX3GJBw/VDjtygtgP7m8o/Zh
OtkmRh4676zgMswY9/YKgb0AIwxlzQ48YzY4wrcpRPhm+EK8WQYO5gLCySCc1QOeHG0vKycDAzUJ
hoGrg0FNd0Vvq5W9llkS4gDdhc0AdIUZOgPp8YO6t3HuoxuH/yWAZeQZir9UflMPCA1bcE4vf5/f
lcJmwkSW/88XH7Lqn8/Q9eLTZF1FxaPT7/cDBuzzJC7rkWdKtMtbotiooEL3O8oOCGY64gp+l4Fd
kMNjFODHVel2tbOb5kbNDoQsbk1asmpnfJ49rH7JN0mLaYiDjMaX0SuIYkQEsbp3Ha62Md+BL6jK
cwAJGXQkA3iVeg4Gz8K2Abh+h/cOcsS6r0D0rPKYjVgNHkr1RJsDGA2cWHHAm1ivwLCML3sXKe6Y
+TrDzYKQ9G2OTnpMT+omU7fKU52zP8reOPkije6sL+NTZTg5ZnaeQiPLNvxItBUnOn23EuWMBavJ
i5zfFYjRMKCJjzxCyY3e9Iz6G6ncKB5Sc08kM4BnzOBp792NjMf1yZJcNMQBdq7SHU/BCAFMfdK5
lD165QntEnGLTgf90bCgyzfD8NkwXMo7QhMH/YQWBSNg7Ov3k3VgLNbUA15QWb+ohEYid0J4jIZn
2sN0RAa3q92WD9otm4m0m2ZXTz1hvDG4uSdf7myTK5iHLUknXGTzvIl4yDbMq3bTE4DO/MqCNz8m
zo6XiJ56BK9cicbR4r8VLz3Z0cVBMW5x9WPR29YmjchOWRxJPJCne9gsntLI0UdfVGzBR/1qpOf0
ucphKzZac8zjV8AyZTlN31TC+svsJ8y0RLT3OOl6N8p2OihsgEAMtLa6jU0f43XMzuTIPYoje+pJ
edlOpFfuBq42dDhKe5T6hzp5LQC24vPIR0m91bbEvF5sY4JdIk9j7+RHRbErnADl87NQXnseNISo
G15XP44IcyMlXxcYyJ4I89XbiOwQQqXfEaOpZf7c7jXxNkXpQKU8e6VbWYAt156MAgAM2Q8/SC/Q
gKFvyG2yZeDgyOZ9jvhr2RFr9s6ECO49D0mxB0Bl9d7B+Bfc5d62jTyenF3DAbQ3LTckpIdlIPiK
Bv7AnkdEOJHZ6lsGAXsoxqjEpfX7QdYPVuCJ+r1BlV57mXmwzhcFHkbpX8TxUxh2inlMbpUOix+0
GrZmk2ewbMsOSmY8rwL6ip0JR03qUskXleD4wOWOJZHV1qZAXXdVzTFQe8hEvm+Kz6q9VY76F626
BquHfiIFBkAsv2suyoFzD3St5566n56HD5onTNHmww7WXvocZ26A9fj0k1eKdltz29+H1iamqEqD
1ESrUkjOnFRurDyUE/ZrFNZVvQuM7jau7/7qHPh1Tv7bOMijTCdrGVKXkN4/qiTKVOiLRUwCJ2u2
/a/gmDywleKoG+sTVundmaVeIAQru+tBFgziS4KtcrM+VjcMbBtOMIZ3SLKIYOpFQZrxKKENWG71
8lhUW05eUUBmnLoByg64Q1L/vQHlCNVF3Z0e3SmrqFZMMWkTFbBNSVAiiRExmzuUW+ThCP5MTloX
LLDZDOouWzd0oMIdEUg45mF5U5uIQTKhUNCMtTtH3DabwdW97suaV4cd9GaYvHZwbKAdDWWK6+Ck
OqI3EvBpD8t2ZoRZtexea2D23JjPzYb4BGBossQ2ItyU9dmRMsZ/7CWiO1Z1BXdvsrKexaPssQnC
tSCnA7emtmKdHGNyOCHCtBXI7ZID6bYcewj9EZj2FlKpi4KmGN0HLod5h50/nA+yo5guwUsEwid8
kA5RIoSd3G0NQKNDTb4uZ72MAiF2ZtOLabciD5JH6/yXs036Q/n843pY567flpKcPosuKAF5Joho
KpFgNybEIypJTkiDNtkBqz26YyHFe7bhTPrno1X+dXT+eT1a2CRMUbf+6Ak09bZQg4HXV0985Mkh
feS4klapG2MHxn0n3QVwtIkNyLmJvQACDDTKU4nv45n4gP9tVdV5y3H0uyNxRAj2OIjiA1Pyvn4T
9wFpIq51o0FNRW6G5JGHSHMJbrn2GBULL92i9duWfnHXPSFa8GC9bWJE9tqWxE7A7sRB3LnYw67Z
EUTCsGEjljngO3aQHZyxP1wn+xrvx3N8a7xPB45yfMWm1wtOeUdCyo6Rag0r0G6rbb4L8X4vruJW
fv++oud0h2185ZoeP5YDaLiveqStINoEGGOuQYLiIY7KQSbAyp7MSwBqtmNIXP8/gjs+xBxHNxGC
MqIixF2+I0DmSXM1lDuKXXrWLX70AfPsi7mz7OIJI7MPO71Xb9Y/a+xBh5lSRSfafCXkJ1Lm4ZWX
HKQHO5SNyfw2O8mEV87nE9KAyn/Rj9Yp3eE43672N3KPfLpWsi/e8Yu4FT67ArLJcMZ9eJO+1256
Jv3JKW6tHTopKAHWzNKbtygwQjJpRnu+Li//fC1J1n9EezFESSyfhqTD2v68mKs5k+LBctLGK6Tj
Ws7OYy33TVo3kKpg57bEx6G4GRqHrJlEFJyq24ZsaNZmrHyUSwlAg0w3Ud++L31NltdjQ6ly56N6
Eepbg+NsdJV16ivutYzcLGd2yZ88l4/kmwjknOLAcgzyidHMPTJ7QKjUr1DjKLy4spmRd+CEt4sD
b83/4rVHYJCFB4DM6Xmc7fg7AzFC8SA2TyBVpHwBo/D6/LuK2FMg8RC00bxZkBQIzZ73xGohOVa3
SuqSW2vNOw14O2/5W/6NxGsVuCHVSuszNGYmohCYvRjTVscj+JEFDrtqe51fQfMWl+zb1ieo3Gkx
/1n1yYiu6Tn7bI7anawRFrYZjvk24clLBMNZakk6u6ios7vd6AsIn0NX1Q/inr7pQ0+j6HGoSF0k
OoFbVntUzS3Sy/f23bT1k7DjK55uzKt6BXa+LDdrJq8EBP7J/PWyxitNt+oHhcF0RHGWEEX+QNQn
GkUbMcg9Ize6Jy13GFG3ic+2DdBIcAm+Foyp+/ym3qI0IEk7R+OC2NZBfrIS5N+6cZC/u0+28cCH
93CXJzCyyMFqjKQ85pF86C6WDiyMSm8T781dbrjJXae9NYGPBoZfGoGNVYFmbifYURnCqybaO6UW
xIsB6csN3C8EulN+YZYA6mfsQaeIzt1BAI7Zch/5/dOqYZkf1wMNSoehofBKAtORzHGHMMCjP4Y8
7k/mqo2PLqj5EfahIXSJ0iK8Ld7NTGEYoyCM0GwfrX26WpQuS3zHOOfOlAmhv1nvXegg9nGSL17w
363gLGKNM+q3vXwuIE3Hj6L3h9Zl+xJFxJBPJSotfhVUwRgzjwwkEPEKXz0OxvcIytnDHkdOcOvG
7HyoTqY7uIZy3qD/Y02bjVXBE3CtskxHHppGioxljMfk3KNy5J+GeEJLRyr4B8IdLE2Iz9c2MDtG
q+PMjvQ26lvrPGA1kfadlbJHIDqClyG803wYD4kLrUt8NW5jd/J6cRtIp1CCvWLJ0Db4W51wjzHp
lv2amB9gEahHKr/YxrsLiwxPpZaoElBED5cumjrlviO4LNy2PjlPJLwVqFRpML6uyXTrvWCTjdm1
B6TCvyK0ECn7bAjYly9wbReCLiDbN4yxdnaro0txtlibRa9tUV63WF9A87Z9uTNK7IWPxnzHJ+a4
+iLSv0J+wxMbvwnkV0nqDNogSgBsWLrLGleVkhNp1w/mLkPNwyf4xG3+NXf9miTVkVQcbdvyjYRq
1rn6bH3KgB7IMvQ9y56HsgzXknI325byGGMk4/nFiZpmd3W6pVp0RkW+htxRa+yZ1iOR2TSiRjh2
UYcvZ2aklE9ohv4Ss4wUBGxUXovOGRkqEYZk/LlkddRcq9/G3RrdsEogAr9A9UD9FNeAtFMQSjW4
COb3CHpmdfnZeX9FsB6/MvxUfk42Agp/EJ4NIABaGd26hPWWJ8a+6/ysdVdubYy3grkngnPgUF9R
QzE7sDdiGo7fW0zZ1aP8nuanYMIM8gZoinET18ygwOqxh+aPmkBSkq81OFlI+qX/zY4YWzYiicSh
vOUyNbCjrxp75N0rCMnkB0LBoc6dNBAwhiuVpyqHwyA8tDwNsbkzqrk6SjBnQcCmHIJnHmaYeiUc
0dJZJiIOzP/YWa5cOZiLip1M//Y7IXVwVWBKg3TQwXSckVzH9U/HpQ+jNaKM6qtvBCHpk/TVnAwk
DjUjKRGXlrMi3rbCFz98CypKjIpYn8N6Sw1fS/wRqAd2JkgyzC3o0NiF7ZKGB/mhSF2ismayC/B9
15x4za7BI72XbcYfT0BrVq/x4Vpwm2qb5KVU9r1wgcrrV+JlUxk7fHj5vE2fsuEeJNOGZJeNfSxf
Zekac+6Tk2PxLo+AME+4nJkd0Lwf9AJC0RVN+7XNt/1wjViFDDtFBtTyGS5SAkVBw4CToslkneBJ
4GvP8ysnMGGaDUF2YMM8bxR3olGZQilUyrPbjsfhYbjSHQCKmyFF7gnrlV+ENamcrjl+Jo94wx42
BzvCUS9vRuX4S7YspHsZgQfCjNwvlQONauhqNkZ7RHNmR5lDblLYbruCojKIUjcoN/Il/kL6xSx0
jAYvTH2dBrtsNyweOk4oSySv/F5mf9bCbZT4oq++rujxjjP2kOxEmyABvm5O3VPEU5YWg/P6KE/P
zX13pIyKQDzueekwbMt9s4NeDZX7eFt47dfCdrIKFIcj6sqC4x61tx/uDc6Ip2lroKUozsnC/x7l
ZPeGz9M3XMw4b0Jz4s1sybXfo3yeiac0z1F/U423s7xb7WNKxP0CgSdscm5NsGc2CYvLFOvwSXrM
cb+zoJJuCAhNZBQIOejlBaexxHd8ixbJweWzaC6RfKOINdprIl/BkiHxQ6l274vxNjeeKvajkmRP
jefKmT5SKFDiBL5lKGXaLG4W+QScifC2J3zUgwRDpRO8IeBU+a3Thyn0ieldPvhmDeAPGEnydGqP
qNppWFV2CLc0oKQUgdpAWoE7QqT1LueDAtEt2Kv/a6HDApnxoRVodLtBJcpkhTzfDbkuiHtQnCnf
zcMu5SNx8JG56aZXRFj8M4DhyZU4Dkj45DMHHNlW77P8GgfHQIEFHzkman4RrtThKtZnTUMjZzcy
Q4jTCXtyZheyoGL9AJc8KsQ9tNeBUQx93gdSqpSh510btismRiidfiLh8pFI9Htya3gaaLvwZgL1
qrxhInMZRuyuqYhpr6JNhD0285sPnTqy4kvFHDceR4R1fJJB2pSlbwHSI2irv2TjOYhOTAXTyyqi
QVATAb6Qdg1Ub+fiM2khFtM7PDwGeogOdhblacHWMDPE4KMh/OWSV57EuBOTh2cP7UEgcHzxZaRA
q6ggdk1iEGo3FB7n5ECZTASPiir0jVQBbWQSRe9cvic3yxYFBPdLnG7AEw7yR0exgN++9I6x1z9T
QombwOmkdWeCuecR89K5ROoRLgoA3UsHLPyJn8/PU8qaVWUkNio947b0wBdTnmkJ4CjvbzGyS+1b
j0NyeqImLRgoAXgil83yFyomEPrQb8CRbNXnOSZWjUMfHREx0li1bCGl5ftLE0Dfv4d0jz2a9wEM
rrmSiarcllnxun1hEQXcWd4wa8AxLxFZRbUPraOSKlcLXyOrZ/mckNxFFBDTOfTJV0XYr4vPekA5
A5GFjS4qMJDuyOhDQqdW23jxqIQRmCECkozmXSb6fP/MjrPpZtNjT4XghWYTO8TnQmUcwQaIyagZ
IS9yZ8YH3bjhTNPoRiGodnzMlk+RcaEl4eeQeThu2vgwVXflRxyyUGHSM4pXw9wWsduyR8Yu8ZQS
jj4HXTib3HT8ZdBF0Qzbh0hxjo5BhgTzsZNBds9rnC0bhIaevzvm2JgqvEK2VDrS5BIvkO7SAakc
AUDKaBNI3BXFKk1IIb8UN42c1QeAMbtwzcwmHI92YqFmvl1jlCb5xpTPEbpNE+ULnDnJbluh3AuB
Y3Enp7Zw5r0zJ7zinPMnO5F2Opi/ac+INT7wFiHUJJgPr7AJ90D3kWsCT8zILHaLdRiDrZbcLiJA
3HCvFvcCVp+OxD/ekcPSnayhirvcN9ZgpgXMfEcyW4gwxSDv4Kl7b9uHkbaAjiWf83S4pYWpMEnW
8yzqlP0BTZ/QHkgqAFCGs8G3VG4VbT/sIpvrXSMTDIAEvTOhdAEUEQgik9fZuAJHIYN+DHtXbfzB
JHuReF7aNLbhcw4Ng8lfOUp8WYsH+BsA+hf0sYDsz15HNjq5o7Z+s/p1BrfpcFs6U+ZY03HRfIqm
MMhyMCAKYtqMGDseESyOTEq8eLwbWYogkLm15AIZOI2XLj4c7qIX9ouy3MfY8Ytgy1SDk1Z7Vm8J
KkE2+VQUV8Nwx+6QQiTpPBQr2wSHys4V9k/zSnHkxhBfE+FckCCvHUqCM3BYJaDffs2VgFO438UV
pCETYaS9cveQr3SeSXAJEarwoknuCoFbKo6RXZjho+GGc7fhVxm9cT2GfXPwTWFPfVIV3EnyS5E8
BRpRJN4vGK6SnhW0+aSDphoWhANq8FG6EL0Dc1XaorAnqfqx7Q/G+ELtNRECCzMRk87XKr1gSG+o
rdxWqxMcGP4YHa3Ve468fXVNpq8x+a0ij5xNcKvehk+MLvK53+u3jIK8cwBAmkVgl3raw24n7U4d
vabm6WJ8VcPRFM867VCtsB/0Q0rens7DupMLx2yf5/oWY6Z1h9RG13dNew4JBia7WWLAPBl+HPm6
eFG6q96cVOEkNJcay27sUcDTl88Vei9EXWB/5CQYFzIYiXei4gv50it6Lo+egJDnsRzc9Jh1Sfmu
PASOlsjC649rdDTCF68maRlMkctE93KJ8eU2tHYd0OV8Q9u0Up0zZGyWnbOcl37wMXz3qwElXs5k
zBYBJcbfQfkCmUy31ly8jFAfY0+ivcM4od7xWBvRt+IxxYIFDUPai7eEzyL7b8u9cMugVsfcoIzK
5ldhPWXibZhi6Eie88Tvw30+npLgPgIUXtN0meVRXATa1Zyf1HvUOuWBMLTGjqg+X44Wn2792bZd
yN+9U41d114T6T5PPbl3cxjV0Z2nexOTGm6SE+HLgKrAqCU/8pwc4+RojXT3sqiB4SKC6ygiJshz
wzdlFBdIFoxvpFjqnc9D4r7oVLbfLUeY4XDhInIVfH4JjDEM7SN4so/ChbA2HAjFmTAWVheGqaF7
SfSjThZHKD1U0G/bDpF7ibZxQ+Zc7FS+dAmfjDsRWUGWvCIuQZcJuEaOB+IdN2Sj3bfA5jhokn2m
nCMkBvxe9G/lBy4vqsSA9Ir8sCCeJwOJWLiQTfKIYUN7ZClD21Zo70Z5uxYcCG4rnmQU/iIyO0Kp
YKWHo+bRyZZWjzgnLF48OK3oVH9i9rfi11n06WHpGOcIZsWjYxh++AbGastw0clTMz4VRIQ2/LbX
oEap4zbrM37XVbds/CEaBSiUVW6IgSsRNgNn83gYrsUVdcklOTGM3+Bhx9vxwLdO5i6jIz0hoLeZ
V7r9O4Po8iCRyW2+0kS28t/Za+yMlVuikiScnnBGZFhainF48KrxPiL9Kf7AS9KHf0GjJfMPlQFG
PDheYy0SVQ1Z/OHFi+Vl6AMVvwcBYt1eaHZSRryZE7boRg+x/jz1NhACxNtYOhbQAnINjBLM4oZd
6PQ50L2z18zHiXW+/4xaapQdEUkgpEdtOXp1h79SMU8tME1egnc4FX4ymgK/57W5SiCvxWiZk4K3
MHyeywtBoKjHUTcoz7IbCI+hW6C+ppJiA5Si39DIIriixPT3rO2JGWNdXmUjIdXDrOy28WWG6De8
hQIBZi3iu2Fzlc8IKwunO/+5d1ZbWXElN79RPQlgHZVKf9L8+DPr0cW4sR+wXYwrXczgXdykPq9m
AL+70kMNPEH44Qc4ingW02O2oOu2bijAqzSPgB88pXK/j1Y6ExgQCymyT9JowOZlt77tniascoQb
0CgObrk4SGmECN+xh9VvkN1UP/OGRerTyL2407lRnMZFyUbmK158lqHRKQynQDm6eA22XAax0k8q
3+K2x9uKfhzL/JrNuEawcinV7L2k/sI53c34vF2mxPd2l3vk+Hkan9ZZVAfJ6D8D0sp/cnb+fjWt
V9vv3Mqsd4I4cTV1Tq0fdPYwLFeLqz7OADXH7K455EftnNwVT2SUBcf6hPLQJfiq+F7mDfvHZngA
CUDGLQeO8he0XNH/47VOwijiaFHjcv+hqLG6NEzqVY421A5iV+WTlfyCCvmhfEWmhH4ZwpUzMH0y
UW/Y8SNbHo4T6T17KTQXvS8lNzXpJXyV1+xEPQqEDd5V6LzVTb5l82VBQg6DE89kmXspXxVi0dQX
02AXF+4sSj9aZOhk6+zAHsNk1/LwhHCAZrwiNaDQE9eoyTwJSRldaF4wd4TKGs2zKOHdS0Zf4cw3
9pPmW9OH2pyl7k5qnUgjKpxjmD4aXmfZGsMjFF/6mKybUoZPCny0A1qeN31PpCRYacAKoNmq6QuU
MExO8r1aNKFmUQH9SooNkYeim3Vk+cBoyTnzC7+HBcWDY8PABKUnTzuucPVGLDzkYDfAbc7EQIDx
aoDXTRzypEDGMQ6duGvMDUELyhcYNvoanYS6kbmINwQgRUr5Fhw38VTEpfj5+b+i1WWUmF7KZLiQ
M1nQ1cNkjkslRM+qPKvZR5W9VG0HrvG6ED/NOVoejGHPL1Xuhi0fjXgDnv0RqYzYul1N2ebxhbDK
AiUSSoGEwFIGZrdXnAW9QgattKogswTEp1se0viaCE99TFHOmac3+A4ZOeDtZUQAtdugPsE+vsMc
j1d0XDO7smBLDXoLQQWN3G8qWCHDRQOOS5Nw78EXD+BWw1exp+ZkV9yaZ/Up+Qo/1EOFQNpG6tRA
FWixHbxLpOajbrObBxZCNDab5Y7BiBmSkHo0uutBgW27OpPJgTN+WFkBBaABlYorRquWNxJfsIjg
SqUOgr0seUPsyx+gSEm+JS4aX9a2xBxhN6/zPeA5q4UiIL7TiflNNjW/E1f2DE6X3jbYegBFxvWD
hFgw4AkgsCVbEby2+E5aRkhEftma99gweYf7CBeHfEj6G1l+6OdjFiF3BnSxq8KZBeY6nS8qtE11
WxA3Q8TDhkiUvKFhA2YpvYQMgvWR1G55Yi6RHjAW0YHDrtpXuzXDZ02+9mdqISBUVhAz9yrftIUt
OPs/P8GM/8QOaxIiSwWtsarIP+yHajyVoirTTkCCCQLvnN2HqC/yk0ZswwU8VBVdxeoRPz1bWAwH
A8zPSBxom+UD2yz7rekMsJqfUXeO2TfU85ySk1J66iX00apNFYuSbRYhVIDMvbQT+ILWnC/VK3ea
D1zXoVbyZ9o8BrK3MVzyqR/02gEOsSWeGKtNXz+o1UkntzkInXy1bm/mkggShpGDpLN50TALecbu
7YemQtP9+0y++D9/UX8ODqtCjHnCXAuQJVH/MTjo+aS3cbasPs3AOIM5N9Z+FvcQQdFa7XQxZ5tw
XpqSTsQgrxhfyRvdGdeR8pYCa+ElFTiBmdXsCZn/geDLL+MsEhUibJK71VpVHrvtR/E4H2mwiHfm
c9juxvbZ6t8EpkKWQtR+dn3q7kp/hQ6HRxD10xpRicwJrzAznK186uf+CQp/DQRCvk6AQlxcWqwx
J+OYMSfbn1Q8sRwVR7X9S4j0n4fN+v1Ay1pkIVo0zv/4fkQlmTWj01axNQFX9PzBojCer/v2JvqE
AXCmY/aR4BDB4uIZH2so3gRFT/rZtsFy8zY+5NeJYZx8QfJ27dav1N28XhDM3KyaJYpt9GobTGpA
nczjHrTThYoFF2QIB8p5uCVqRgGNxrz4Ot7hFYPVXvJ3bsu/5Fz9qX/+8Vl/HPsjeZCalPNZ+318
5kFxNJlKMld5QnZCuxg5mRjb+PAF9i3c1Ppfvus/jX/r6yv/WwH9gwUXm3GIF8QWvD69Wg0024Fg
qzPfDmthTq6zLzvoYovjP98D6h8DxY/X/aE0j9K0sxoB0R7pD8ipZuk+Izl5DRDeAi9lO8NbO4/E
nfYuu7R2YIokEfJ1eDL3ylYWtpyewhUreOOBKEm+pt8ypE4EJT9Pb6C7NH/WGP45+DC40cH9+evd
//96+P+SdObS/3M9/Omtb+KPuPy9C/7XP/L11nb/47905V+aqIiktkmoxkgB4Vcfv9b/RtP/pREM
Qv0u6aZEl+gcHv/dBC9I4r8UxZBEQrw1DICmzsHx31Xwgiz+S5M1dX0UUCQgrg3y/y9d8OtV9ZuA
CGefJnFE0VSvc+Qq+up/+G3ILsda0abMQJA51o80GV9w8V9V4qA3U8vatsRk4NUSbHxlIUiO651S
1Ld6XeN8blYTnpB8Q/zrvcIsIb8bZjfZFvSuRGdcF6DCKfC/igXh2nJl3oTBmzTX2zCfyJGJ93Oj
OJHBQW7m16pFbVZNMrhWGr0lEWJgPaqdtAYQzAaSpHqgTcQpZFR3aupVePCmVodDNPFt1SnBWjLB
IYFSb0ryu3/7RTHzz2FZ/F6UrKxfws8vCRcmPySZOYYirpvKb19SJpTalEQJSLk3NxIiCGFlniT0
0vV4UwT4EPSEHmt08hqe9AVNiqSfpYVJYxmlXUPDsTLHp1mTSbA1g5MIt9gCco95fRcvk+7oReXz
VbOsptNdUAqceUGwj+Mk3AQGOEWsI/WOz+aSfuRZfF/i0f7nTyj9ePjIKr889iOMAcoaD2Stk8xv
nzDQ4qlWVFojwsB8iq32zHZvi7HuZLqxURAcZg27dxcgEu98xNN34/Txl7fww3myvgXNUA3DpLRB
1wj8/fe3UPDKUxRyuJfRdIkArNrA3GqV/vYlwzCPsrlVSPjLy8aVzfYv2fk/E6F/vbilEzS5fnzF
/DXJ/fb5C6mWy1gxgW8D3YsWCY8NvWyvMuntrYFhe37IiYaIiho02XTDEHshOqeGOoZ2RQyj+7xr
WdTI86PQRKN23MD/r41XoyYnG+ljL5V3IggC2QKl5ZZltP/nb+/nsvy/PoDJo4KbWaL8Yv2Bf/sA
4awnrdjiChXbj0aClU/n8RwygdrGADWRIhXQWCeNZvFn2O++/TBhsgZAvqIzDy0Z3TKG6CCYsP0A
epfhPvwowWJEUGZh3PftcikNbuxEGkHcAz9f5Lt4Aj6jEeefP4r0Y++XQY50U1UZBBVuNmbCf/8o
Bdr9eM56ZKeFfpIN4aHoiGaJtaculN5mRcZnJL71RvjdUoj9l9f+4z4wFAX9G+nGKpEhOND//bXl
pS0laQghizJofllUXqJUtEulwqVbQB0hQsy8oxEhlywgrqZaGP4y/yC44zV+f9rwodd0T1xu3A5/
yvCWSJhUnmg8TWIJZdpQfPOQdjkrPqzUKw35pc2VFzLMEW6M+sWqGV57EfCrFyzA/FmBHJIJNB5Q
VckVpI1UR5QjHoUa8Y/GJtLk2EIqpYF7QQAi6R+LQkpGy2QfSsFAUMwcI/Lgr3ZoElRCO7uI7i8L
u1XRcEWP7HJKlh6kFsp5emUCLUTzhPCavyzqH6qVoOo1W1uQoUvzrL+GZKLOCLF0CYvvYHmTBl7T
0J+oDepLZ5yEcDrNuULJWnovDfGhahNkz/JLNxO6rShbsVXfeXJGy7kbzJNQSS+tTj6FVt2UVndF
r/ghmuqT2ekfiRXfh1qyn4M7s1WepmC4hiEbUtvXWyUDR5uCt3owvttqWStuuOALE5UB9p2B9r18
fKz5w1WzEm2p8hIgfFDk/lrLCv1K6UGAlGpYeSNZ8pZA9tvaRFQtRxxJBSYv2A5r1j5CCl4LlRVq
LIW3OiXVqsnuR4lfUm2666AVO8Xo3GpclyxMR3X1GWVgcXXpzFpKI318iETrISItMszWzj3tNIja
x1Tql/VfbSK/TJm2DUPlJQvYb7lf10UyD5Unq2Utz0O+uLB+H5Zr0qz7b4ogKV2/TeKRFOF5HIBm
BkwjpbgKtMT421wIs5HV2R0VdBem8ZD02lObijtZ7YFhGt6nyD+TDfln0d3rQXdtUu6NvO44tENi
i5FXl0qPjmMdzrUqJYtUesHT11fqvqqnmdZQ2k314ZJFKBbUPPweNA6UifSqIAdkUKUXLc2Bm1Q1
31iKei4EhG08awYZxccSKW9zKX6tqG8yRhj4ERYYgGpsjNQgR7zor8+oJSSyK8LBhMXR9PiQR2Tt
94K5U830vpq0p3EsL+UKjOpPgQ5eVlHmlkp7vRfBiTu+ka7XPhJCvtIcEUYtQxXPdQRbz70uEwsh
tNE3T/Zvc5JeFl3EN6PBiigjabtjOXBGyNG3qfG4j0cK6IBPM7W5i2X+1rAQF1DUxU1Z54d0Rmg9
Jk8hmWd9RUGpaO7mMEFWXRBFFiwZObgYw7QQUUM5lahwsdAkFiCYetQIa1RzbsRRwu7VGbSkdeLb
NJPeFy17U7jJRKDOtiJakpfthUzYCDoSbiUAeBM/GiNE7zfio8gU+AArIsevkt/MnnffVtl+bCDi
ZxPlWaSgqDdqtBMVAk4RqUb4P7k7s+XGsSzL/kpZvaMM82DW1Q8EMXGeJEp6gVF0iQCJkRgI8o/6
O/rHel1FZqeHMsq9s9+6LdPSMsLlFAkC9557zt5rD/RWOPbcacKmZTJtZdou8cl5up36lKFqyFO8
vlTmcQBiWaYlO+FNDm6dejDtdl4mYHRMEWh5ZwB5En4i3ZloCTBgKweJoHXkPKK3OScwipX2LZEZ
FUi1foivxLu0Z3nRa6+GaT016vDhDGag5VxSXS9FCzI7a699fYJMEg/EmF1U3O+BmVlH9ghcEI31
dAWTVOi07HARxczX2oOq0LYvDOtpaPRD2aFz6OV1GuuvdcaDljCPaACuD9z3DymFGXdsB3NTP7hY
Q+I7Ota1q36skhNcdqMLs9QSvQLmB3HXwr61trqu9TSq0vk5HRZm49DmN1eJIZMCieTAVhHOnM8J
azYR4PWNsVZp61GMGPciXzcVeq7iAgu0Y99DH3zPaXVepXnd2aCK40/lRF7EGYBcrGaNH6tnNFVM
kuqcR6GSok7V55oNODTLEswRqNPKGNWowvu0UZgMh75q6TY+ZiYDe6M1JgOnDKp3/ehc0RMUWY00
TsnfM5uPH8dnxjWpwjC9YksQW0+e66+nXsOhktU/2nxjtK83FTxQ9ljaFlKz9IZm9yEZe9l25qWy
M/NuploFeBb7aUgFaLdV94Y5TO8KKLTB2Sh3HlUt19tRc9UhKNxQRfaKRo8Wwmxdxi+O2HOs0nkq
Gt6SZnRbnY50oSUwPq7t4BtEOFzPgud5xi9qPfrZ8KArXmXn59RytnqVrcr4RgfRWcVqsVSg3KjI
HK1u+5vyQTT9v23d1M6C0O1Anzfsb2d4p751Tp4p6NyTbHd10HVZCeJVSfULXQ1U7HiPk7k6yzzp
zrA864+FZuPk1M+7jOU0sbTDr9+Q+s+1FJMLGbM8Z0zbQtX/53rmfunSKo8Z53QQz3LmlQnxX5ZD
abfQGnQTj1ghpI3V8dEwW6hwZSGmyW2LwVNMcFP84Pu83IulrBRi20CMlKG0y2sWxl+/U8UUfZU/
XTtOoBxAYL0rpq1iZvnzWyXT6qInnU6PS79517p+zpTeUzVY3zrvO7V9Tl7FqEHimt/zbQejw2KE
V+fqMm+qvdIV3IE2Fdp5oV9JpG1T2Bh0vMsTymFcTZbWs+62zwbh0vpJnifldaLeHsAKbCIEE9e5
IfuEMHVt20+TROl+uG7ut9PhZJLpgtc7aVDxd8AFy24i31r+oTFeH2d2NTIYeyYSA4tR8toVDBwN
jPGJNiw6lG0K7ojenrTS+x0Y+yNeQ3BfXuMc8kUzja+kTnHWjiuOzSj1UIvQ+R4+e0CzJ1VEiJrm
q1Slb5Waw8S1cUVBfdCH07ZPumPWF74MWTPFoNEDZklF0Ub3kmfAuZ1w0aakkvbJeABHdqu5x641
2fHVoeJEo1zMpV4Totg6T0129yVySG/d0UGooZrSrFaSWXV7oqm9NCuSZOnn5+2ubZH3VMWP9FKs
u5rm+wXVtA6khTZVjBdGezyxJoexdGigy8XW4NfwkqycoLqbicOGUlZGVJLE55lpSHNZu386RYzK
StNmHSOFmE3YhmkRX43d6crmf+7RoZnNsDjflLVWYwS58v3TMgH2bJ9gNsHtR6TXEe5ZICDKiHuh
wxzZlx/qqcI/xEgWuSEegEv3bpPzVbePoC9bstxIPWVKKEndfKiROAztorkZr5fHY63mlAusUkp9
zdzbHbVYfOsjo76lf1T6/1LPbFfm/Pe/ib9zLKv7NT0l7Vc75x//NE+P17IpP9tf/lTwUS4O+Ufz
/Yf+9MrNf//649NHOT60hz/9A66BtL2vu4/rffPRdNkf7+JvP/l/+of/9vH1Krt79fGf/34su6IV
r3ZKy+Ln9phqcaL7rztq28M7q9wfrxT9+M9///rxP7ppEu00chEs1RGdGJvjF02EP9ppX39k2CB4
cWbaGtgM/uhv/TTF+g8aCqpF1Bd/xVQ07X+308QfKfA9aMM54vTMH/0L3bR/7h2rhs0KBqOE30O/
iF/08yn82ppDdrpLmKOiGB0sVbN/mdfjPErF3U9e8ke6/R2z449d5aeVE2KI+K0gkC0+g2xZ337r
XW0eQ1I6GN+ceV9H9+5H/HTpnpgTJMK/xKEdM4Npl4u021zVmYF3OKnmarGoywV2K6r/6W2azUsv
XXRqgA0C99UkflJWjdc8F68Pv2Ro8ilv7kCC/YKks1NILbXG1TDBbAJWDbDtBtOrnm9rcuvgbWza
CJsUZIywiC7PdLtwWNiRwiRqtOnfjb02w5Flq+QDzy4UM3b3fsJZ5RAL54zYxjWG1aVwyV4WOUTD
ANlqlE1TEEk+pKf7G0UiHJZ2ijC/fDY53+AWo+D8uC+qnULD3jvji2dqAEpiQG7t1U+PNjLwCSiC
ac5U6YLE8boFtF2eIx0PDXyjXcbUcn7aGyMhxRljT+M/ujt3RqZXRORcT0hswuGIt9QVL1ujYpdd
y7euc9jGc+j2LO/4nYf3xyaGl0X9/dQ9s7abSIk3WYQW9rnaYayKirB7hZCIxAgxKjJTvyMJKOL0
jeQ2BFamIHDvI7YmPgGq9YGC2zVX6DIGb7iHeYutGzQknI72fdi0tkvCTu/WiETFpLbTSKTfVPj+
U6IwXIxGjBPiwP6ACv+SRRmKGm13OxRb/ZNxGsLhM721oJpBX/LafQNcAxsb35bkIvuYI8wnZlay
RpxAx3y3GoP4dQtpgWCzLEI63B+dWewlb2pYv18DHIy7eJPvs4DEARRaNaZJAs8SfH7aGLA+Ev9h
zDcIe8TtDpfpEtaSf51Jvh4McB8+SbYviVLDK7VVQjyt4/u8nmf+6a3wtVnqwf1YDiFEZhyAgpiI
zXqMoW5SLMU3ALIk1UdmpGVetVeXQrM3asivtea3A2qAgGgz6B2zHMpVg4AXODmjJPQ9XhuYiD6P
mvJqaiiwZne0I7cRSrrcUwlrVWbWxvKceYNUDozJLH+j/F2TP7lhizthvBZ4ApiL0h3hH5a4mOks
jlBy0xmv0dwOYSREBHaH6tLcsZuAt1iYkYAIZc4OdyM8h2LPOQanLTBoduQtgSZXdPKkaJGCgL3+
Sds4G+TP5QtHdiA6+itYBfPmGgyP0fcoiABDo5yc5iWAUMEoeAHZchpcPXsvSKtzraeKRCwSCsrX
K1puBsSVC6kE7GgD08W/26Fzjh5FkPHoD5SI3FcQa7lVTxsZmN8lVOKVfg11Yll17wtXAgyBWtvt
PiTD4/BiMZtz6H5wavK13Ot52+dIISPgge8MwSWWJTTzxdyoD4m6fOSTPJtJTN8115TQZkweeO42
KfA5OP6PbW+/NOqK427RIuR1jg/5Ta1e00EZDUhvLWXeXuiwrM1md5HrUeIIttpcn9p+tYlf9BkY
NBLUdBYfcDNZUGWBZY4a1GBhYfp3YjpRYF6ELIjpNl0HAr6dPjzfvBKWTzXWMC7SecPSV55eQftl
mB3P0yKdYrCaSeTrAesGHLmQMcSjYEPyx0i/NWf2HYApUYdB06zabu40S33wiFPQLj7d5M7yr+g8
AbgpmEq1zbUjfU643hvp5Wuv/JeKimX1gd/6+vHRzg/V/xMFAeeoXxUExb95XdMe6u7PczbV4u/9
vTJQ/0PMLXA1E4BrGqqY4fyjMpCpFDS4ahQIHM9ouP6jMoBLI2t4njVmvsznfq4MgGAZli3mzTov
4PwrlYGpfessi03aIMmKX6/RnSer98+lgdW1laPSByQoB9L2Xr6HvWgcLLAnijDwN7q17ET9tSKi
Jnww6xKBjR5GuMoKv9yXFx+dqhFh0jcDXgXCeBsY2HfIgE6ez2t8WWN9gutkUcs4vjzxw5yqsW86
YBF9zNW0cmVzerLHkobeJg+TPjCAT12foV+Xypz/5QxxJ+cqnlWv5Ua2sDrgszTHHdtqIV4sd4cf
OQL4H3dr2rN130nKNJfs07fC68kCAwuIQ98kDQxJZHhDimyE7TZ/ky/PBCRmV08wbIpxQrMQyyfO
Gki2kCkGdp78DSRnf+YxCe83rwY+idn+Pr6x6dKE2A3vWqjNuDgyXqZl/05nTR9l9sjaGNNkSdqp
m86kNx17FJEfb/brA5fCJ3k1LHxXwtX2GDTNHg8myraAcLA5yUO9hB57UvakiowafBWkhiFuOIfK
Aj22uTuRILZkm0wnJ6gl7xq6pfOYxV4itFNkJIzu+VL9walmLgoevI3Ezpcv+ARV+aU3gmuKscpP
7xNeJzHnzmODVRW9ZoeihLBK6pybAnFqbl4jh+QNEh7xcdxGRukRNkCyQXOaVEMzcjbV7YfDOsvq
SGnAZzjrS1gh6QVI9+RahiTpWMkrBoIcWoy9bkwsOqF8e70/WWQNYDh/Q1okgfANdI9jXx9HBl/7
dX5F8Q5uFOsLqpAXOCFyMSYODI8aOCjSMb1hhxjuDAZxoNF2SHZ3j9TPpVjnrQC9as2LoJ+Fhv+e
rU5CpzEW0BJaOONkUfcRX1gZsQ0We6wqzp4+MQVhvnlE6VroOLh+Ai2kCImr9GkfuRNImUWN7hxS
aXKiHDVeHJxdd68lRSl2YeDm9xV5X5btyyC0uYnYMp2g7Sa84xGYqzGbF7ZkURlI7pElPB5Z5NML
LgQ3UftOIjSNxvqpXGghfXX3Qn95qVRjBhI3XoAK09xKPHUk/lC1G6H9TAlqrp2RMEjTFtjHPrzS
uSFcQrCI8C1+YmJsfZhMzUOkBI8h5EWPBe6Rq2dMOlRmNfHFoyt0jMvNayXCjfwKOYc24kDakO1B
X41I0ddi/1gbCSq2cc19FQMA8h9Q/mbUrYkRlE8goMo3WxoNJ0Z1IxOGPAV669VHc3k9XH6QdDZk
IdkToMKP0PSlYdxtH89QVR/5tlfCUhmRjyWogZxK0I6FihKeLhtleFJs1IIEkSH3Q9/HaJlA95o2
In7lHxcV+O7rPd4ZyNFy1Nk+1BqUo1dBxdA+wJnM7VEd0eHPW6/j7uHpv42lwauv44alJndLLkAx
ljFhKGBSJ2iq0WkqgGKqkHkojQzNnp5pf6C9fBwwG0OXdXEBjs+Bet0/KqjNr7I5z/sVBOsBaxsS
Q8VeUZ5AcrtpnjxjE78uBDXdiRjkqHGkGzjJQ8OexTXbf3jul+bwjB7QlqaEclyH15YQYmPx6Of4
Ayz8xPFH388dCXdt8nqj1Uhu1IPJrmPNzqp/rwgDWKp6ZLj2ewnWbW2dtvECMxL2Q6Tl8d760A6Y
kG6QBhmyeXRzkfKHKYqo+7tQHcMqESwf//5+IYpwqr7zt9Qych4T6zFRMQEe+yE0G/dOEgLED3hA
+G30UFXe6/PyZq0VkEDYHy6k73qySplzizhs3fak1WAovVFMAxnQ1xzO1KA62mQHVYzUPBTcTRUi
9tcRDWoHHNQVlau1K5olBQfCf3wVTrc7namgFroaWQDvEdKf9o4VnNUtwMSfNuvVH+fQn9UTyjf1
xB87H7QkRVVMFbHJt8F+ZxUX/i1rc/4p1peLd764ZIW454Xp05+e5r4V/f9fBH1dl18XQaPDtS2z
Mv+f/+Pn/sjXX/xHFUTnQ1Zt2quWCjmcKuPvVRAFEj9KY9oxLIMISboE/6iC8GxwC6Fj/9IoUVb9
TW5Ef8QW+ZsifRPloU3F9S/0R1Re6Ocer7gVeDVaNEAobdou37R1nfVgYCfIf6KavhwIRoPYUQf9
rIDmHp9HR2G7Y49904/gjv1bmG9xNvyesSo6It86JhacXdkgw5CL5HzrmMh606VS16pjZytcRPXb
MD2/E2IFB0QeVZx/g18/A+pfVH9/+oXfNA003NTslvALW7+KQCStdbAmK8SsFeAkdVfQ/MCkLlBR
6h4zBUlxp5Z6anR5//UbUf4ik4Wv4KePLr6in4QihYKyzMh4JzgIfEZbPnayYJgai8ukqQk4Gcke
+nsf0ehaqPQJqZ2LuOTTVJu2nLA5xyJ9Ir3wNCH5wXvwr/O5gzQR6iuSeCLi5ol/fXcOWEbeq8gY
F9FjTCkyGyJtakcGltgTXkvsqx+KJ1ggOdiHhYmFjeMQKffG5LoASDAtvccBSNI83pBUgmF0dRnf
w2YK4QUNvghAJtINfsvYXJTbG4H0TuRMUD8E8guL6LF/4jB/dit4dU7EFLwgkwm0hYsZ83fX8zd3
0rcBi1zld/WicTn14LS5e11weUJq7+Y/MpLsf/O7oCv/xW9TZBnQl6wgxPt+iMARaGRSxvMDmW9Z
jW06Y7AuXUgOAfXZKqWMIWiPrWLZDWjuQX6Oqkh3y7dHFxQfmSsHdmA+U/wOPwrct9vmqSSJAuG0
jnaaCrGZW6E5sefJm403eSTIL3wmGi48EpSHICF+ML6ks669DFeByLCR4eaPyNqR3xenBDuf9rKv
ueJrgl0hJQuFDRJnLV8hrgW33pvvUI0s5YVWEVh/tjAq5GPypr/bvhWQim2OwbrJimuNtSXTk/pA
W5NhKeArcbyJPw0gvuSnjy1MVYSyQPUn9WJxvwOQBSzlxtXE3AuFLlUD+gJxWKKKHYIago3C5kcM
9vKW/UCUCL3W/kDcoPn1pJ6kG3Hbn9YXZf7ImMI6WzIIK3gMbTPJPw0CBUg1YfMlcwCHAtpbEyY7
RhzXOhQHGj/wH6FfuCFZjI/lw1fZ52h+pduOniEZTqDZ6MIZI2BTlBbah/VJUfxMfunJRZxFGEr1
1kToH0l6oh5IRuc3ZywH0pIUAZKh3rKnZlICsBnLG+R4+BQKoBtuvnVeya7j24fEaeNgmEqRSchV
c8BrYLxcDrnBRYuDboMOoLuEtzWBhFG7Uo7yJh1DlJ/DqFjgImQ9ch8g3Orn3u/J/HGmWOruxHID
eTZ8kpJDZ2N+CBgT5eXivugOpCLFfvQYSQtgBlfuQ1As7Y77qhnIDkCrP8OBzKgWRwd48PtIDlA0
UPKNk23hVyyxBFczFgP39kN6x6jebuPnLAny1IWVBSkiB0JshQk2FfWzuLyZUKUTRtbj9BzRbuH/
6KbQPhBE4trQdUkGAyoyE2BBLCTjU0EdNKJSz4G9bVVCDyLbdbZESn5heB4rSO9c7J19XwqDIvFE
60IQxCTmVfcl0Ewwos4PR6GX9W5gbgJUTL7tq/WJWO7t9m5M8hVGb+CmC6I/URzgbfGzFZGw2xbw
H1CiFSk1haeoIyA5iO5ukhcztaO5tuOcub9R0CazUw/zadxYWFi9Cyjiq8d5O+cik1Vy5EcQwCYo
blFLQAbBOgTSA7uMJ1rfmYidc2NYQZ8JkWznGc0ryn1SlH5IR/tQ3acNFhDQdUJpwAZr7asL5noi
kcdV2Ecs7/sTLqIfeM6xqnUeTB8CdBE5Qm6mCYldbfCL1RuNde4Muqa+5hPS4V3xz9L8bvrxSQ6U
kA639m6zjZF+QCO733cL0YYFYUlLWayBN7qfyoexznfYsQmcQfHEs4+R61pOG/qG2qeIZbDdNsfL
MibWAIUPvi3RH6W7XY7aw8m9o8icFm+nFxzJCf3c3XVz2fFzFrBNFCNdhBEyI3f5MX5k6w4ixDBS
SH8+Y7gatRw0CevGIcG5SqjiOG+5rF029fPNHBl01Pf1BxApB8Lzx2Pf7lE+j86Lw3CAKN7DvcMI
fRc8lHIH4twelViaTLLAADxHojvrdqsM3hUH6DzokWgsk8X5+bYydy251yQ7nBcDb4pOiu1p7Yis
E/XpjIl8BU6qPKiCzNlNUagg9SI4L91AB8eTa8EjmdXTGlSXyAIB5oK4C83YSIWMcxqZA6BL6O+0
hDiecjqtaUJvJB61gI+h72JmzCTWoLIpnrF2ofDoSfTAuw9hWESYzwwlzDaIapJPS42am3uSRvfX
QV9yRoXnoJJh9cHGoX/2JLLwxDoskKf7uMcVq44rgo5UYmAg+4nwZFZXninVBnrDQHlKL1vGISLB
aB/pq5rygcM6G80rTLg7fycdZUeMJvpHvjl/dRrISCIUZopm9YXYWuYZzQiuC8oqMfS9joFD7RkW
nUYgScwdo22b7BRAO1CFMO6qJI+N2k+JgmV1woyNRx2s6YnmePlx23BT6nh9ETQDF+7d/lPnWE5v
AFSKIhJwSUdxtSn0L/XBGiNMtQE4NCY+Ai2WvXbByUvhomQLYf5gUhMpgqQaRwxrxhazf5CmRFak
eIm+drcgnTPco9H0gETCFAeez7hYEOeZQMb1Qame5kJu6VYk6EBy83FjJLV/sZYO0LBmzGE9pZ1R
kIuMcsSja5BREckhGZp3Ng7+oZUjdIZCq1EKmhsPVAW65rHILiHzoVKdQR4AztEqAUn0GD8SbTnI
gIT3wC0epmgUpRytlzLbVs2i62zPq9untFUDuB/0y+neIOan/oNofedsCbGStQ6BV2ju8IRlMEK6
oMFqprn3FwMA/Eo96piO1pigF/T9NS5J7SrPII3lBRi/tN4lRKTANuKxUEc1lkOZ5hmOvw+Op8bz
GSvhMNWgFUIlBnZ2Zo2+jKQPVnXmGjgyCeYkgm+Uf9i0VLiKhPqGmB4P52fjDaOXJKGvHAhkjkxs
bQjwufcKvtuzX7LPO35seyo05OtzPkWcL0IyRu3xpaBw8B1AZaNH52oM95CQAHmZ4sJ2XG3czCFK
tswqH+F1Vy0FiD7/YKziMdnJ3o0NHYaodkbyEfiNs8aoub3QUnnu2ONRxGJVxeBNZUAHsHRV2ktQ
FYqb3wwh6zzmURpWt1psPO2L5CfgQasXmrLWUWOBYpgHC+HrERnn8/u8D9tJE9jretNhS2WI4J6P
1cqe5DiAsAtArOfOc6bp5Ezs2y55rp6dLIj1zSme00TC5l44O2b7RxARBf0VnJN12IEbfa0nTCmd
hXzQbr6JZeOH+pjkJ/c2jIx3nIdcRqB2dOEW3A6MUc0JMZyQoAT7BVghK/4V3DaqS6hFT/GM6NLL
rpiKgt6EXaGRXEivZ5QQZsorNW2g1mHJqEOeFuXEKEK6oGeMqyIRQmlEKDypJvUHLDz3ih+V4Rri
S9awbmy+tFRPsJvehg8ClM90TulRifCzjpW5mDK9YnFTqQH2HTuZ48NCp+ks6/vM8R0Z0Sj0/lFD
V5adzJjxhUDDvH8tTiaTuqvb6/P4NAFi6ZDGmEFLB/bggZEfkkApyA2fEBKomqijPaIFOJgOTGo/
DRJOqFCOTNtCJqQ0rfYmYPoTjnOWZe4DSBN1R9HtswrfT55NvES85+m1IBlnoixe0GsBnGH65jXI
gq+UCKzgolsPIC5DR0z8uxvzcLAjKSLA/Yszy6g5yD+lXXuD/uMaw/jyAvUY4wxBIF3qkc5Tn6Zo
q5HwdFb4WNRM0rBdDyOZuaXLF41DQTzQKSWXRy3u3sAFCevnGRs63SMG3y+yn0zVF/uGX5JyB1Wv
Nao+RUV+omUZVOw4YyJVgzN82vZZgJshGpFHvqZepABngNCOLnvG6hJG6yfwRj6QjlHvN5+oEBDP
YzkjH1yhwX0Krx0eXxeNJocChOqFdwtB4WIzLBbsUibJmgNWOxpsBWg+sYPxJoBoyu+kIJmb8rNf
MGnmK+GLPI/y98eSMAOFrZqyWBqdtg86lcUGTXMuuVTTaBYjwEU7h/ZwqNOq3yN9bTOX9yWK0yxI
X4lVeH28GhP69eN6L948WVyeQ5KNOsWcPInlUbzIl1Z0nQskOzTGsR4yq/mAEQp2G7kEJ0sydnnG
R/C5/OrNXljb21YOu1DwLAmfncjvTstxtpyKK8NbJwqB29RtosKTxhDEQrqA3BNeygaDJxz3NGNF
N1/ewnT/hQuGRysOswZxjYVL0TRG/k+g6tR41eeXA6h1YgoZrlPO3eGUSuEFOsPlsw6lMQA6ysdq
LK2SQH3jSHiNymfEfaQijLVdzva9TZ9NZpkcHvwiOrs1bdgcQXPsirMY7z6QeS8cToqnelVRlXBP
JWG5FaPz+96igPAxvSB3ZaA1S8ccu6B7jOxFy2lCzIlH940R0efjeVhkcwOXMkd32CacyGHnY+Ks
iH1zbxJqWN+GX7690bQXpLB+4DN6BnU/obyyj3s34BZ01fU1W1CBx5vsg0R1SPPnVersmpoH1lzV
M2iICBoidX0TRLVIsM4v26R+Zm1B5jp5bOg0REUke7TG375ILgkB2JN4jfPefUwR15I5XN+DyprI
7QxulPfoVxbH7D9go462TLRIuofKg9k+zpl4e+eaEAY3kcfYhS0uV7GWmGiYe0WdwrImeYDGrFP6
+XmZ3DxxRkz3GDFrbjjHcKXqCc9Ne5nSLWFVY6Vy1UnCVjKuZpdFvYGUO6QrVQtrjag5QAacK1ia
gttOf1G8aoKMeNWi2aX+osV/ssU4BE/7fXnje1FDgcQEHDq++nUIyeO245sE9Qf6CRjPjTM5Zrbk
41ZGnT26vCgMJ6zJpYhYgB4rijFnJ+I9eYEbmM9kYqz4PdYOcvKV0YCrbTkEwxiqd/FRfBwrAm/A
IbV6OlMQeMBm3WFV7gkdnZHsyaej3YMeQHu6KPDIz3MpEJTDKQgdnmWg2KVnc0/Z0yqwOAHn3Nf2
rJhQE91GGrcNgA0EJYBNBrSTY8Y7sKAXXImxNMHGT4cDbkJOW0hbSdHp8/omIpJsmkhiSaFmdQvY
xqPihQPV5T3lCHee4TlIV1y3iRNVY/oBXdj6ICGjGGUmyyueKPc3bZz/ootjWY4wXRKK8q0LequQ
HVY9XRyifl76nQjD+azgxTQu8O/9gOAp9mpP8o1REeWb00Pwtkwv9ppJ/OaExkuJHoF1DKQr3RnV
43S2fkyBinCQ62jiCKkLqdRzzmkhOqmJgTzkaG9Brx1Tb5imG20sw90CnJtC1UU9BC/L40RQBhIA
Xi0A3ucCE0E4wmn2Jds6HietWTOD8ukKEKgcshggNrHDnoBS06eYM1+alfngZO+26xsyKCgXv75o
2l91jvFy2qqmcdXIBv1z21Ir7cyoe2ZYjUeqMQnccMQ0nxA8rpbpKmE+gVryRgtS1Os8wOCGgxMJ
QRprlQUV2T1PH0+s18aENZYV7ddvT/nd2/v2lRZ3OWulhiOSs81+QMQbOxs6EEE8wkzvKd4VhK2y
+s3vFK3F703sny/JN7G5qfd46AgIBUgl1m00AW/ZFg4diLQeEMdj3s8Lkix/81vFJ/nVb/2mY9DM
R35J7nzSm1tFjXeNclrBNcDhftJ7RK34sIDHPDy/y0VT//LjIqtnciFbmml+uwOsRruZN4ZMYwDO
T+dZ/wK37AH2xecITRowXzlpcG86EdTApa0DOnZA/mAIYbIwly4pen6XgfdfvCVLEZZBBWnptzHC
UKdq58TgjqUwXzC/X582kLlXPdckDxAsRuaym8HTnGRPFITUFDb1Ae2C6PGbe+FrcPJP3woi1r+/
k2/zhThx5MtJ453kgIYeOyQOroY3ham0QyBp4pPg8QxPJIjHl0k5V4mWh202Tnmmb0fjk17GGt3o
sYxsn7KrhmZkMDuXIokSofaTSfKUwZg3vYYHu5gh+owId2SJwb/8++HMX81KlJ8+y7cv2n4kt7OS
6OIOS3ZtRGdvXL07c4d97rL9v3tyf/pt3xr4edleS01cuXbMlaOMwosiKgCwKTMsJEHGnvG7e/kv
hzDiRsbhyUhN+z5/KjABnc4Fj272cnmWjtfXjgqXR7alo0pjO5CeYAFaJJol1HGZvtV+c7/oYub6
/X75+Q18u18unZTEicwbUN9EQXt+VXVietCwJAK5bPhK6LwIXtUFDOW6ej9/Js8EB3zaS/mIDtEf
nuxjb2KSZjtQwYiO6i2JHV8TKyWqnn63+n/tiL96u99uiaIylMquxdsNYBHTagmtFxkGyHO1gj37
1C7zzX3efDj+V0uJXh/xZlMqPb5Ok6D1pTg1o+65zOyX84Jjo74CWjhWX8wZ3kltzUcaG3NtLb/o
5HPUemiVbspxVBK5Htb64cm79ukMvEiLGCrgPYQLmjZTUhigDouDzq/XWFX9q/mkJav4iHTNUJXv
cx7zWhU543QqBKIHiN3xkeuo9H6rMa6w9TCTn2jW0hy8Rqk5osl5hVTO+kOnL56InDhONtSqnzFJ
F355oI+XLh6zZCVqAgf8G8ZHDiDaKpsngZG5NVk9rnLEslh75I7Ok3k7p5L7eiIGtlosf8Q0TB5+
Gooj03mlekQFUlu0rGczdp9xH7UzOsMusB1ExXmgR4i5RN/MLUYKJ3p2wlm8TGfJgrA7r51wtiIG
hlDfKT2y2UP0JmDWT2FxeqIYITKIgzaRppwlUGdPC5pxkofKhINZ+UQUzNxYXBF/02+mbUetsgP2
vERcFSaLjmAH6pO1RW0iFluanYE2QaobEcQUOGtxQMMV6NkvotyUgMiGJV0HER14o4ZNOdaGJyTd
cuniA5ZPof0D5U0zdqiqoGCJs8MNDJmfbznXECOer0QuDL7wqDioALrg4b/SU+3A9TPfWXdn9/wm
cboJkxnR4XywwrtsWWL7gLK9/e02qVj4HP7p0bbAKCgyvCCT3G7+/KcB79VK27S5q0BqGDkBUEKN
s2ggGQLvFb16Dqt0+j5P9BQpiAnwVHYCAoC0D0MeGi+sugtCBF+THQ08nw7p/Rl+XMQYJ5Q4zyHH
9RlKED3rEQM9vfYMezx8bky7qh/l1UXH3YU0r8EGYXYalezJKM2ogrbMC+g9XWpCOKVFT8Lf821W
sa60Yvvx0ghtHjorFl66YaDCeh8dywkpgMGpCqsOYpjFeWHT9A6NACYngWsiiMekYKU9yVbvtoJe
xvjhSguk84n0nJ1D/kakhcPMCPtp4w90P1rupY758z06Lx4Ba9gpkCbyVBBC1ZCmDd1MBIEqbZxu
hCab75qmLnOLSxokG+WAdgkTZZN6+lhnQpEftUO7TjxzwaBOCnASY4sE3caagC7sWafKpo+ji9zu
a/ubmtj6q0XcIoNMAfoHu+X7KqEY5cm4WSar4hqTsOKM0g3Gxg3Bnsnc2QrFX/52md+fDdD5q7L3
Hz/6F7ly4RrckeLVUPni1XVvcrR4ZYZyfje3gu1uM1j/OO+lryxW5Z3Cik7X/RXI2pVks5G+r9/l
92KBTdVNt/Z78QwO8zl9uYL85UcZipHbthbdpZxWRf6b8lMTG9P3neCnz6yJa/LT3V0X6aO51Xzm
lrsFlDBibhdU+pI1B2MoYVVi+REH/cFrfqir+1u16g73BWmsT+bW2VhPxml+eo3fWcFNPKWpyDz/
9eqtC5HNP71HG22JgxAZ4bH5rUTujMExjYLBtZBYqBukp0G2Aoy/jNe47DdmoLo4FrRZQeQHMM9V
tRQ+iz48bXpW0dq9zPNDOoUuT1ee2q0i3EXZo7l4Tt+Zyu5EcI856ZdCWUHe0FR5wYXyeqYlRIBk
RaB16uPrpW54S57igwhi/9HsmUgVSzH1bSbAvRbqc+ZLiyzqwnxazJyl6tH3TTfKmLjNqFwQlshL
55NqBXG0ovVfeCfZw4XxoD3dTglSB04oxFwFKSNi0AKyP8hDEcVCBPVaXH9jA9+4eYk5kwK/2zJ+
fhIjeHCmnuMdCcp9BlmOjoT5W0WvrSZ1ccITzzqbLa0FiV0T/oSJBM1sQyZrqAqlhQObTR5Xz4x/
DgwgfXZn+hMG6zCG6Wfew55IJ64ZwxsSWeGCDqP0g9Wbnu8dN8Y62SIbuMx1qHF7yzOBSZLQMT/7
adBPpHl3vC+ZK0LOjUS/QxN0cvYqBlAi9EWcjVnlXaoI9vw10TYwR/GNPj6ttx4cDMw9m+6msG+c
XelN9ZnvjKXogjSQlYmgFDwRtOvM5cBqNUH34vcMbmKSx9gcZvVMovl38uOP61vDZPFEjJi5rHek
qPs5w9Rn8WY1z1pD6pwDC1qSmktcC8mRgsKa7/XMI6gri647+AEsPk6ozq4B0Q8T0Rukq3VEh5GP
TgeqAxTIYzHzOjBBNnlk6IYfWwwv1gg1K16n8yzZOTMaSrRGIMxBfCJVmW41uDF+1z1EZvHYwr0n
ouz+nr1BDqTJhfr54FAymKPbi2iA2dMHwyHEAaPsoHn/i7szW3PVStP0rfiw6gA3kxgOU8ygeQpJ
J3piBCQkEEhC4iL6Tvoq6sb6XWFnVuxdUd7tw+onnU477QgNwFr/+sZ0I0bFNRlyygcIkL9/z9jx
B3xlLyAyyH4EdEam3vRgU9Tk5og8VqfnHZ+eaMs9KRKgiWWI/qKfxdYMEOqNEM+gF8kBaZUJyOv8
trZA1AGEfzV7at8deC1EaxruQV3pff7zLyvOoauMy+3I06wOqbesBspAHxaRHQqA8cYjR+2AJyVG
gC/1aU/4M8l0Thob7imENJqmQzLYyAgSZiCaRWzatBJ2f+oSj8lfrzufy/3PS6OFhUEmR4ksxZ9t
gFq2M0oVn7crzSsKO1DQ9HUC9yuV5lqE8too3e4W56FE8Ds3Envz5M6YZ9Vz4dGhy2qajstf5Ol8
e874+p5+OmcYVn5vsCAT7I45EfKmf0OTH2EBY9pTMXnhj/TovHL08Sm5LwQLJrp+d4tmzXHDMdbw
BON8cY3ErKaD+6dzedvbFL+C5L5ZsS3bMvnOWLEV0xAz1Zdr3BWK3ZUVb1M0C3UgN8wsVHUKuuch
1hgzaEUx0W25B/vK4l/dY+o3M9sPry+OxF9e/3Zt7KxqeH2VGuyJkNJL3nmaUzWPEVkdn1l3ivg2
zcI9BIEA/395DP4GXfnhHfwEZexlWzK6+vNCZQshMsHJUON5oJCLwXiseCgGPMv85eOlfPN4/fDC
P90hp7Y+Hk7io4tlKUV5pHqneRnvfZx8W2pI3SI+rKFyfvWJv3uuf3jhn+bk421H79WZF67WNfbH
o4jALDHravEhuIdW/ClUkj3RMqJPNIXzuZAtiQm1/oDttNkjmIkc0GZ4ptmhSZgMh+kMKot18/PR
/lumrv83G/j/NOuXppgyt+Jf656H6J7/4/+cfvs3v34+vebP//5V/vznb/hPAbRtiqgLmfQuDTs0
t9M/BdDa76zemopPWrHwimlfDOLW7yQgMqiRuYV4Wni3/ql/tn7HNY7lWkSCySJu8e/on7+DiYWS
WsjdDUzinw/Dl+fcrA80zpyI6CLChxS5fuXD6OBXAfGZ2h8cdcOdp0Rfvq/JHxvAV/39dzf6Dy/6
E04s3du6ux55UciOWBkbkIPSuFuTFD+AePNThh9jbHrWpHixZ+LYvQuxKDhXujqcllMcjz4c/EQO
kA0+i/8tX/76HfbEo/bTzvXDO/xpYO6y+m6UN96heR9BTGLQ5pT6YY6PuC7/6AG9JDhOM1cLFRfC
G8GAhQcO5xsgWTl4TPLg/mR71MYrM8FRsFIjwcH6GxMaCGpAeH+sLXv4ZvwdFY9H95Mn86lphJec
/vWHMb9Z0PgwQO+mjtPPtn5aV/Tmbu2qk0zP6YA2O0cFIsfIvaTF5RKhgWIZKUftiFQmDOeEKmUN
pb16jh7l/GyOe0zra/tVNO1uzKdmir+KEgNadNB7wMDUPnm9LdMSdhoEU2aQhUiCRs0At5PsXwk2
lqbHN2utunjvBNIcFOF9qCaMlnj+Y/w/8IGCEa6pwepLF9caYc9N7F9k2SryNwDWD1/CT6hqayjN
Xjqp4kY3ukilvcnG7H1fNNts3gYXCDoEwmtkONLZPSGZsrrIzmg4cq6ISmmRDjnIBZe5GOcrH3kh
V9pgrLfeECUhEsKj9E6XLziS+mrGzN60lgB3F+RgP6R+lejXsJeNMXJTS54c4MUa5/5UPNUvOx9x
Rp+qp2fFK0bSlCjhcmI+d0sCbapYp72N1JDJbWWqsbBLmSR6Qs5pMPLviBRGckL64W1J5vzH2VfR
vzi87GFDGrJbLH+FEqvfnHVxXTCPWCA5Mt7RH6eCojqXXfvgS6SDpMif0QkiatGg4Jgua49e9RF5
Cko1ISaUSxzup1JMkoOg6nEi/ar7XP/uIcUHImImZLiOz0v+Ze2Sb9KtepRU3olUCCMWZXaH+Dhs
hz3CwUktdXpPd2R8O2f3dgDCmxgXoiddjPjxYYHLj6SYAVIwYDQEofSNB/UQHljUhtNTe4UDxsBk
jDij6NRfPZk8mou/fjAVuKJv1pmvH+GnWcNU7r3UhmFkar+CHtcvaTmRwb96iboPNapFSX2wsV4V
gdGjTGSPYJhQMrtqV4jkbAm4yEJP3CMw4/ZCEyW9wCi6LtcAgFQaozrW1ohhlCZEvsa5Gd3cQvFl
p452wRiNfNiRFDckpj1A06cAhc1A1+6DcvRAMrXjXyZr+jK4DMwx8mEnpwfz6u+IuyL41TuXcbOD
8naIbERUfSSU5p23V9X0/yHUr9bHj/Ljvj4NlHVzRoxyRypsbHH1r3fDFHUKaXHr3ZKKym7yAPZY
8AvK5JzQWRii9LgmV0wak/QxyN71+wB3xdHeqKWo9Uj5B3uPk9c5KDtXbxL1jM3C9Mz96KxrfIy3
s6dQAqXTvwJIi0i/VBzmRNwXLWkZ3W542i93Gu8Gii4m8RDvnLpta6OfIRPW6vuzbeSx1gbX69tj
hZetfFZejdge316vyFDEn+l65lTaJKvS0zZ2VHootSPLQz0y7W3yD/p0qM4WqpXTUB+JAd7AstDE
JJi73WQfS+7hCQA9gOzHYGhiwwwpNnmwKVxRoTs9mDKHpi+gEfqJiTDIODTzPsx1C+teeEIvsDxT
d8Y623tHvz/TvAtaqw+kFdhLhAam2BbDemmULohSiYamgjeAvgdPPyZ0Y/HLepzIx0D2RVTB03KX
TfBZ35GwuqQXmWqf8H7bEtK7Q3I5cfTIt/VGRIUc77RaQtrjpe5Ln1alap5OmyHG2myOontJXC6H
prl9BOrtkwS1FdkdlybZizpMLemAQFDYdqGSSGWESGBQTnsvj2Ux5hVZSW7z6zDDFmL08fgsADMI
HrHXj1hGOY1SO0Zp/okNcDoEQ1YIf6H2HRqx2mRvsmc812gSc+iQGSmZI6SSYTktSZxNGJnv/fsT
2t6tgsUItd62DmuWztBcPjAn4PLwulEjNDEuWRZM095xANsFVDO/rGrv/iFjF8xcPNM7nK+l+JA+
FmwhaDBRj7zc5nT+0F0h/M8XaCqGcaQ+y1uo6m6GzTmESuOdHJYZ3xSq9CbgG7FnpJDaZfg4JLtD
QnUdZvLdHRfTrgg7O7yyvvY89mOrmtxQnNCrBRnGxupIaz02m1D9oLXc3mGbKDJP++zOhi4TJ9rX
7q2Xj2RKhaWoCk5bZUlH22NB0Td8xG37OHvgHcIWQPIuHyWnCdflDsCGizaV1fs8knOcDElWDADX
dx+XQb1glVqrH+ltJscVgaFSfEeqIYsEDLo97RkVetVHawV15vRixgDrM9KDaWeMAlvJx+kBwTG5
aSh+S1+6TpQmqbqZbg4aeyXTjidzXNFBreM7or2c7Kze+Hp1UQmXCs5dHJpkXLTDeoyaMhPJXoNC
tFi+VmzL9vai4SR2KBdjjUMBzoMCB+QeUczu5yymKA+H2OQptaFVYtiu8vA+J6gU3kjsxfKzUKjc
onJLlBwgXzFGl6+5fHCsoT5N4ysNjwCWa756AvQoJ0Kth+/37UEXyYL7It6PeUq0F26NdKm8oACF
P8rB/JS4ovud56Z818IdkTlgeSxhU+gCpsBCcuRiRDgazutjKA+tzns8H2YmipLBVRSVwrfBkdQX
vE3ug1HrEsOfdMjTRzaqODw8PtJM8y112+i+NML7SPePeEuw9FH8IARL1Ea/C1gqR/S0YV1NG0ed
KW93FLOr+5qEh/MKjamOKeG1waq+YvHs6Ivg9+ITHirrhycem6gXVnNuVxXZMG7BFnskRMucKsaQ
XsrQ9uDIzBnlPOh6CJtBRbhbCHhQnwjGmFoVPHbABrxQ27f5RvXWQXDbEl+N5Cou43KLg/rZWl0A
YVkmUudeudetShaMeLjFrt6Ocq/iBCy70lPxeoO1q9YKTu4qvEDNbW8RLZdqcBaugqgb6BiVKJqA
psfzFxabfAW+TEaSMkAcNtrF1RhKXZybBUMorPdXX5qKEb3xebse2wWehZk+f6xRuAfYt9/U6B4r
WsjFJD0B3lZFtsqW0owJfTB1GosGO+4bUNfslMivd5J/LkfPsoY27o+a9S4b1+Et5EQvoCUF+q9Z
oIsbK3DcHk/u6uH2cMfUos9OMQjI8GwquN/3hPd0Cy3ElJKkw2Z4AJTPA7K74A5PAOOgzmM8LOg6
ciR/aNFRuX2Ug8Pgwculy+PAhlrK/AvMcjM4zbkEuktWQvCYpO9qxIdsW6eBpFmcRsqx/9o58gb2
xc3QtmOtEqIdxTuOT+z1OOvZc2msZs9cEejznI0QJK6tOb0ufo2nzxPS/MzHuxehqaPN3oX8TLCo
sYAynbg3NSjwL/ASCz0576nAJphqeUf+uLUPxBGgQT2laAnhkAfaI5D5hUv64ojwy5sg217DEgnY
UJxGDziHBnAk7JCbZkyjkDygiwiRoLRRmZT15GpGnL7iOjTmhCAhfL54txjTg03yCOaqSEE4fSxx
IXFuK10W7wPo4zU+uc1ot+K20wnWpbR9F1lEq4suXGVmbBQWvAloS8f3Ywbm6ro4TPigO+47oGGn
xmKvOXuboFcaWD1le0puNHqPYQ5mOID2sotqjVfK4xtTAQNz/kb8lSsyo8olv3G2X5mO6R2jiruP
arb+qe5no45ew4/P81WRWOUSlqBTeNfdyyG+BtXkwLKDMaZPJlGIZTlUuSnE3dyQQkVnbUQVGb+/
Qbd7fxLSuc7Zh5xENneZ8yipXqMO+aRvQmTvNvnwuG22qdebpfzu1Nuhea94bBHaBRKznc8eVlGu
NediH89oc2xw9fmJjCXsQgOlCM65y9+lG5PmugfGt1NwWxYeGmeVia7bED8A/TDp4nzC0cWzN6cp
wtTjawvUywiT0Oyy0lg3XnmL3VgYmfag1BKkGlWnoUFpYgYilk4OuXuYGFfKIPvKVH/txddI9Goy
4plvWaTH9iCdQ89Pb1t4Ue05v8XqI7kzFhPuHfcyEpCaMMPkc8dO0Cvm1/2ykJ5yGjLZrTAP637L
EEsETKPNzCMln1FNzoc+udQJFFCO/kQc9kGI55ewRgo+7/nngHze0OS75j7epktxVXFhMvUwPXVh
aw4ofSUpBf9BOcXgefHkjyvWt9sTNUwUF5Ga+WzimQLg/ShO3h51+Uida1NjI/w+eDNjRgmY+VPf
XB3w/GCsGt/xkuIiZe2vfQuTxYNnMGSXlUlmpqooPETVSNwZBBoIdoe5IkTsbg8MKvRCIqQYQdGN
M6SmVCf33F1SzW7Dh8ulSo5PpDJM0PR6QjV9nBTedcEFCsm2mqTRw+evBir/QQHBIy4vUOMbYbc0
n5VnJdZ34wpSW/LowUaWQOAN4n6KqsP9GLvT/oOQ6VwInverRmjiqJRj3kQv+nxlxi2RJ6qpd/mo
T4GMc+hDui7TRQF7ezmG7aJ7ztfNW0WjJvkehK/ZgYHil/GcyrXDkNWbDVVoLBkZoNSpHosuL5Q3
v7JMOq+suPao8kxhBpHiwUCwZ6zsYzwb4gamVYynMBdLVwVeA8X+GED7YU9joBa7qCQcEknLKHUO
ESmM6GME9S6W1bKcCwbu9H4b5ZPH4jjmqCLFrEqfENXOK+wRZdYa26BAP0Tx7H6QnoLjvHBYWDj7
8OrJnYm/2dJj26+RYaTR7f3Sc/OxxR1HWzLF4KM9sWJTft6V3sp5EeAzXZ/flHcYAPgq4sf6OXZX
Mn08TRnvCs5WVxrJyc9WXUCYzLuRWchnOaF+IReGXjUa1w91dIkxW1CB6rQvGCI+0rdDJEF+keK0
wj+cvjYHh8RXExmy/MTxBou7FF6O8cGY9ZD+E8abyANEz3szOR4GXL+q31vdqhH+xB2VYikNp+iz
GuQv7VgOBTB9KUfpoES5Sy82QXXM1tohtrcsdhg/5LHENchcVpic1q1bwrajHnzApuLo6dHNsQQZ
qsRnauYw5mFnX5ZJ7nZD3krr2GgH0HgOd16vr9B1arv33kRa9BZpN9NIlHF271bAuMexZdQlHLTh
Drxr6YjDz7EvXBSyo6SMTVJ4I+CBdef0mQVwerdeWpueUm8/pOQ1UETZsC/TrA5Yyabg3xOFuBCd
hKJQqBt5/lruF0Z1BjGM0PTTriGq+e0nmjvCxqsyJk58AXJfaueCqyZL++7mIQWKaXK7BlK7MNIA
iyu2GMqsOKY+EnGm04K8iZA7nKGeQD+DhqEO8aYUEHGz4xGn33nG/eFiKEFmQifVgIA8rO7nBUvq
9OaNxIV+MCPKoU42jrOPzckyW7Uul5XBX0jPkXV97Pa+SqjBI6TCbS3u2eOEm53Foh5lFr+7HNfn
UWrNCC82L75sR5IcyVZIB+KVDHZWpI/zxSn5ZezJtoch8QhxJiHqIjYSaxXZ0ohd6NYDP8MguNy5
VWK9aeyVHPyOQ1aOebvEHCxGn2aYh+xFMQPhTpvXtG2wgX5Sl/MTHvWNxByElig5Tk6eweZyEX7N
TxcRH0fxjARmvvA4WqNaC4kC8Gpubj5CeBkeAJ1FIEDQhMAaMvJ20rnPiZQcP3A75OPjEyfndipO
763X4QU+u3Xel8JydfP5cyhPi6Cb2MRZbq4xJiB8MEcgIr5ClRBCsgL48X1MVy6Mt7SRw+zARJRh
myfx5+gzywixFezwLxhX5RvazlaJMiG2mvw4Mhl+BOi6/SlN89QAWQfoFSY+diZPizVI8vMvmFRF
UIA/Y+RfX0v88y/wW5sfjrad81oXt/N7IrSEZE4jogx7I/S5f42Vqd++mqJbcB8K5IfxE4jdSsRX
H/aA2A2glmgnfaBt1h0iGMOel6K14ZgRWP2WresckaA4+eXn/Q5BJuv3X+/gJwR5f9irVWV04h3I
jgicFfs80i3fhvPHq/Sr2rdvxFT219cTsP6X79c+StKpy/jEN/84ugZH3AP4BkCNfqXu/Mw7+i9X
8ssn+4mPyVQ7zzSdT3YaPDgkd+Ep6fGZHonl/fVVJHD+u5uGO5Pb0xDA50+s7vF+aC53sg3dSqfI
HDFlOiSQVVmXIc+ix7n9VrsIpGhI98zEqP1eNmv3ESQEWNWF4+awWZ3RPLxqm9b0O8A9tj78nrsJ
GrPShOEo5SDFZq3PTDodrnihz64p+ZdXUjNe4LIBjzYYe0yXsNL1xc3pjSXFzPKopv54kzYdUpbz
izRgYGRlNhMSTEai3I6gCba3cRURu0mcQNS91gMgMyAr9xofVq3H6fkaXBLjQxnfiBOMATZvHAje
LgMsXEE7E0K4qnWsrfXwwCgU0aUZIATagwpBsAvd0g6lwYMhgPD11zoBBvNbjIO+Glux9GL6oGgv
Pd4Q+TjshsetMdn5R0DKPnZcEoYd5SminRP8YsTVm2Fv/ySjyEEAr9hN1VGHlhwhJQctjMAOsA+G
80N8D8mW2wXlqEZs3lscV8VCfn4AaIL7DOQgW4gM5sbT0Wix983bRInI9tAQSaSE2oofVVfSEw0U
rOrVs6U6jx1hdiAe/nmZTkVI8N0ZcRWCG2fzvrlEe8KBaTc+DLT4wjxmPeLMv+3j9rVbiLH6QUEM
+gqT4ZVDQJQvQPBJ/UVAJ3/u/k4Ns3D/aJrwyI2SIVilnkOY8B+TXZSStcE5HxfYG0jLA6LQRmrY
p9q0E4nEQmxZzi8HwUdggZ0afr3cL5EvJC1+StL5OL0+kopiesoGmD00iMdSuM05zoO+Y7EXRI3U
S3LTo6Uz660JZyxaNLT7gjYfof+89el6E8IE+x4fsGHjcC69XudZyqRdlNTXMs5h9OwzLlcwbg6N
1/uOSmX/D5fKfrif9fhWcBq41YjNKjSdfEhCvMfHFpROUMS72a9oHe27lU1TddM2iQo3MKj/uNLs
m7xMjZaVXCCq0IR+vcgwbZPigWBzZEN2le+HIctsLEdnNFK0r6A6eYQyIXP3ZRbe4HnYZqXoV840
47tV/+s7+3mPSdOs6c6m2GNIgxilBI+aEAk8PrM8AdCMxVsETJ5BrXJa1fi2yB2B2OFMwAkMk5V/
SRTOBDr842u6tAZ3qKrWP7vXgYhrYmSUE5vD0G1dAuuzLEz1Wb3Grkpm4cFvX34lrPmjuO3nxVa3
EWES4GobpKL9+GU3e3Nvn/e25rrS+sIJKKhP4/ruFw3CN7AH8wZ2dPLPp6eT2SGEj/caFhohwWlJ
terZ5CXRR43znMBMT9OATH2Ce2FgSOBL3UdKrEB6GTSPbdo+91Qiv8EkDXYpg6WKmdclqqR9P4b+
hQOYCJCYiKIB5zwT7b50RY31YT3N4btoie9nKFg5Bfrm5AoQbznHlUjsocK76W+7dW+tDXo4MOIr
mEy0s5+U87QREeQakOnxuXZzrpceXKLON11OCSDZ5Gl5u1hJjrOaJVaaWI4+VF6vseWwNAYs9BWB
CLUrWcGVDETagAlYr10TJG+gRDZJgi8pbXwA6Czt+3GFYfWIvK05Em1CSwSP3TV8zM7hA1iHAm/O
ZcJv4Fpi+COUqHm5bM7km+CgUYehtPc4jr3sSXerA6SGSAFTX0aWaoflS00gj+z0Jvbg/LLfnsNi
KOAv+hWvocw5mRCUG4yYPr16HAdkepzZQEgaH7WhkfavT1iJmdr3ZE6VY52gEk/eDVWUoiUSwzuR
YkEXAL39sSIhYZwZlJ63/WpoTg5POCGgeOkNUpGRIkRnBldjYlHZONrWbYkAR6Xp4Y9mSfu0seMw
xbvuqC870rQYQF/E2xa5PJeoGgB3iS/9HO6HMofF0QPzLR7zKFviJS1DbU69DRFR0ubwxHeXcKXB
n5wyVA9DcqJQ1N64fDsKhVnS+MG7j0fDuwzvgYi4bpOdJ444OzKmuZG1qBgofssVJ9NzbTA/qGER
3Mc4Nmgy4SCjf9Br7aWr27rOMM5YPGkat5YaA8lGlCtzFyi+4HyArz30/fHjo3NPTJfIvx5wb3e/
ZBAqInH2Fti0jckQKx1Prw9Q7TTDM4pe6CvYrpca+F8bQK6NdxBxuJdZnAhiYmS8BgRcWFP76lST
s5nktLunsc2Zv6OshbP6PI0vFjKUUz2/vWRjgde27kicdrOZZQVHGumJ8iFsZV7Qarzz8nyZw9hg
wLHGuvJ0Z29Ri5mMuaMXn4lMJTdTi+rKOyzRTAPAQZpw3jm7ljayPf7mofjl+2cqQnTNVcc6vHRs
+2csKyr4YeoRJUScBH8LYEsgk/6kUflezipiAqwB8bpkCB+yUNIj0iU6Eccc7IhOWqlGn+4ktXPI
7SeB9YMZ6sYyunt/ONhvLlyAQwwL+Fa+VC4qmmtf+Fdf7VdzXUyY5i8+5txpu8x2mx6B/MRiYH3H
yE14B240ESeTb27PiGOj24f6CgBtDMh94VO+E8Sb6B66b4WzR00cDOUEZGgRbP/oZyt2f/KC3S7e
jbWRwCRbaLYqEbg46H9SeRcPPJsmAiHdJt92Y0xIy0GCHukk1XB2RqwLK9fFRAhVz/rrY216CPMC
gOh5+ZbqPC0AkoTSnqisZwwpnvOJCGvYzez4WrvtAMiIGF7eKZeJaz5T4jaiX3IkDXvxkxqRIJKS
JauuFcxCA3Nars2hPi6j08djve8liL4ZfigcmFyhSUyCOUQOCNlGNFEQooDYwGAoNQf5bWPlK8JQ
oKR3m4eSZPVcOQdZtoH0Od4DWMDDUhsRiYGchhI994BxOSI2AiqZpLXJDkTxCq/DujhoLkCx9Gbk
1C5cXqrQHPZml4/GP0eH6JKIkEgRcwwe65pLjQvS+IelUCGJSYSOKT5riAb+U8veecVH65Ozj2ZH
ncsbbXjxwESxlDwfkTkhz9FiMk0aX5tlq9cuFCTJhQMw0xNqJuyOE7MH4kaJQIJcgRQLARAQNnCH
LRVlz4aAJyK6u+IMlTSbRzHMX3Y7p7e4hmgp4iLQDmQKOUfSLFblRK0XeuZJ7XP9bJApMUE5n76d
76hlAtZKLVaMhOEtPwzOvdnpo0Z8CZ0IBKBMJDW2SSAqnqrRI7rfnWzKoR2bC+Mj/N3yShkeaY4i
1eMxM7YZVNiV6Cf8+lwgROQ1GVW9PgIPpOQNYDgpVyR0e/z/NtkAUkKigARDdg/KBHNdY/Y11pQQ
P3wHjKUu7Q0fjZWy5OpWQLtLVXhU60MAUiShcQeF8c/iJmS3JYiC9eP0cTt5ZAxfbw7OxMk1vL+z
uyqT44ssEx8hEaPx10ctIcX5r2OGgeFKM7UetUg/jhmmWvfq0rY0LP11BIUGfiQFdXD9FQrw3SmV
CPt/vc5PChbr8dA6JWecETs9iZxgTnYgYha0X6gGre+0Ml9f6ScE4Jbd2upq8onEefgY5vHaIv+l
51rbtEEHYK+1dR3Vg+KN3G2WzHUFxXJd0RFSR4w+oZlUEQ17JHfoDuHkwzxO3+UJ9FcXF6Piw/aV
xIKVhV3aFh/CdiTmXBIZMIkFdR9sO2IagnzD0Tym8/EIwlQicKtx4xIX7xjheS7jO+i2BElO4FnB
EFfXCFj+j2/8b0lv/6eJalG9GjZ/CCk7jQgIWrkd/3uJ7X/87+L9t7f334rn30bPt+emef/tf/35
V8+/RU3xfHr77d8g/qrr5f3tt+f6/fm35fwfUviPaBH9+1cp7rev+6cw1+z9LstIsuhTIARatjWg
ij+FueIfqTZ1SZi+hRlaCIL/mUxs/a5T3ID4TZX/GVr8n8pcahuogcI9TYgvba1/R5mrCmHw1yf4
8yuj/hq3Lepg4/Mr+4r/KM2tSy1D2Xm2Ob5jJoSzbxlqKjvYI3IQ+qVqkhOhSJhOVQNDGKNcqMIq
cAsMpEh4Q4pi6ELwBExJqUHZP5juGTCXVJ48ub+q026ODMrGbtg/ekTbI22UkTrulLC2mZD2ef92
4RQyNJtI2UW3e9u/anFPWt6lhaYvjSyWoeLILjLYospnczc9eEoZpruVBPPV0HRoz9Sb4l4Bw2Xi
TnT7o8uJA0xg2R7ZK/XdRzBR//QgVD88n7cHbJKOSN9/gJS8taflcZ+0HNICttnL3qGr2ib2T4Zx
dM5Ul2ARpm2d0PSCzJWgM6cXhQwBcUpPWc4NVCn4Q4ton0UdYoU7Q6P5VlsDUl4w7xSz9NWA6R+K
vybwrk99HBrc0xRToopeastM7nP+g+mfdWpyxjlr0neAALPtBRa6GljoZi6Top775Vja3HpP1qxa
nsc1ekfqqFkWYJsjqlwK1F/55kG5YzusZkfQis/gqjMKB4B8FcjbPScw3fidDHxR85O0KglbL6YE
TklSv7dMr/2CXDKbQu+QCouXmpI5Zu/ySc19YtztDbFNN/qavMtSmtw3DL9IFqW36t0iZqd070jn
Fj3MGtekTIwhqac74Zlu345VXNaBtncR8KGhlIwB1XqcI1o+Ksqtqb0pCMd6K/+AqP+/Xr4E9P3f
r1b/oAmmfkbu+nXlET/yx0JD8Pnvtm0J26XyudDwnP+xztjG78AtJF8TH4LyHlj7X8uMZP9OCRyL
JbXbikYLvcDD/1xnJF37nXD0nlhpNNE4p/69CHQya35YaQDUMYbaGAo0XQWSwArw46zwSOv9EZlt
9pSkcG/PdRocNLJzqSYh7WrCObyAQHq1lfllo+7jYnHWptKVHAL4SsTrtQuX1RE7llK92L9RfII0
IwFAIjfJpKpZKC8VUp0SkA1KkgkPYNz8TII+MkMCWJCm0faV+QNogT/E4kCJtYgPOMwQiqAGFDZN
QN8J8V99hSUQlDEmQUzq25O9QxLIkok1oSel7XdvZw4ZRNQCqvIvIpiUkv0SjQ06Gx5WAtdIW+0D
O/vUpTjFYr+uJlSJRzxHkAaSayRIImFmRdARGlLeASUGIwlwqBoSQwjfhjcxqLZkpuFO5QeuiQyE
RK5d3yL3c0v/AQd5np+WsYNo2VoI6hGR9/q3tl/7yJ8WbXxbX/kRnjrx7od7VgoEhA4/g7foWXH4
o3rmlCKo7TvGbtGARc92i8DmOEBLwzGIWhgRQj+kPZPwKZySyHBZZbPhjnUyMmrnyJHexxO45lSM
PgTZ497VRuDN1UtBjGDfihsPpGNB/TXs47V/n8gzpuNbC3nV659RTqHlGSB2ZPRPCVgAVojqMkYl
pO45sbQToGnr7bA6O1scWIZXtE6+S8y3O5klkx4JB8j6Z2Y2yoAMNvro3iMClGIyX9kniP3vmCZl
1ZOfTsP9kFzIFzvUxsCN+FC5tvfoMmZPejom8oxZ/O2anGEjlvITWcYYugV+G1jJeYJQN6iSHcBf
Hh8deXJFg78o+vKGt41a8JMJhKMnXSGDJt55d8R5gA2Ts1uskI8c1jZjONAOrr7ZHXsGR4bKg0+o
Ee1/lKeRqSJBdMCWVJAX2bFqojxdDcibzIHGy/YCk8g7jxxWSnAuqCkoC2m8FmFE53XkLnEqwvFY
zEvgc+zBJ5ItcNasEYAo6Gzz/pmqaQbVfHbtHMMkWIPzOSV1iJkJyQbhM4ZkurmIo6EwyDdcC5If
iQCFooFOhPLrPgLD0wOSEd0iUgNzfFnrU4pGAoHvkOwd7iVode+4d7To2t/v3SYsOaVq/Q6JwsIk
mE+EIF6TExtSNrS8Yp3LkP0IvOvUtbiPIGZafC/iuQQwo0SW7cCilkO8zd5aD8jW8s8AQMRte5g5
hoTtIcUhT49wDwNMJ5s8HNkBg8JnCdKNtQU+R+iOH3FvzFMT2CFP2iYnbXCPPvycoU3kadoPSYxP
7Ign7Mr0jORgapNu3D+9PuJ7hIJKdPfIQ/sJLMIe3QYCnwKu23IGEWztBfN4gyFyBydXIQf4NFC6
Dem70rheXgGBLBAujrK8UyISiGUnsJpnEOHYmBBJ1xaffYwYwC8m9FIVQppPaMKsmxjDNramzFFc
MgLHz0gHUSskVZI79ergWK40oh4xuWO/vbisbSqsS+3upkgRB/zXR0a/4KdV0olFev1hWCftBlmb
L0z2CLeGog4I1jZjaZD43/ZZGD6rpKj7zWvjGq/yBHh7KSHN8NBJZkQJT9AinubXNirsaT69S2gm
HKYqkp0vBI4m+vLIyRYUoAgPMxK50Xq2Z6q2sOHuF9xpaowZ/6LPtNTFsHwmzXx+u/v68LS0Rtrk
stk5qZ+PbRecWR2h0AuEwEAfCU4opTZUAHapr48kcDbbPYwvy1NchCKAhunGMz5gtQRJamIyuAFg
l8HFzSK2GC26DJl3Mk8PsVAD0KLoA5pBFyHycYhEJ7wFFGWIcwPRCFkgoQLOgFKMGw2izrPH+6Cb
A7dMufDtBxiJw9/QnEStI/nGiEoTnV8ligKaoGFV8Xtjiq59nbXFCMoP9O9a31hSNeZYOKaFyxPz
Gy60hrB6gSTm0zR1pJloTHy8XmJ5Y6M/7YW2X08w/STc/v5lwPPns1ykLyj60IyxN9lQbGDpiAZq
AGcr7c8BAoIqOsMhtkPyoGf4rJ379PLUcc8oHCY/YZvJ0bEW7fASvTTvpBEk1IsOCheJ6gtzLc/2
iV+AOpFqhTwku3TOiMwaIdgQKkt4VGTnkRROSkYCH/Cz3omgYn3ZDWS+BHYFfiAPDwlKYnTYfbK+
bwN+Vb8jQIvv/qmc61NCdpyWaOGOf8H2j9My1lz0QQObkJ8Oil0ISR9+xQ4ImjRug95L6QjRPp8J
nbOG8iVjcxSyDr59wqx5b9zHk8cH5vO4jRkANmfgZ4DIFZLeAjFzH924/ACJ6dNcVb1dt1p4Qo5P
GoLi78ekct8oQVOFCfa8TZMs9+iubbftO3c/pVPN3lMj1SNscMVSSCDDSzvUDQGbTvevxMn38632
dA8P8XmJUE9IIbBsTWRPJy4EGTB7ItoZvyRkeUBwM98MoPKMNGZo2oEV5CPiDPWpPlRR9fR748NI
3Mnnfhmbixu0guqcqSzrOarpGNa8bqK9OewAFUk5RvtSkInL2rvWzdDiWDGmIjN7aSk8G0jOKaGr
Ud2wEaNjc9hOoWSGKmHFIAy5MHm3QoKeDw9Sv3w9DkTKywAOQHRXiagMhvnUB2mb7mdCmtkA+11f
9Td7JiOknXOLolLEujAD70hIa58QzU4cI/RdYKGKE9kRd+TY5fjsEwER65/6BSNitEgH7/rcGBeJ
LZahORAbqTgvlKtzw+oiIseYdGa/ByVy9YG0WfWkEWJDERGdwlmN1AmbLh/HiurkkiCKvieXOfm5
p/75nSwX94LklJAkY5IOaenEzs4JjYHnHvSaUfbyfwl7j13HkW1d911O+wqgE0U2TofeiPK+I8hT
lCdFSuTTny9yb+BmzSpkYhVWZqEyJ13EiGF+YzK9zUmYtlXcoAIXvnaAB2kpp8cMbVgwARASPuJe
vjerXAKs1faj/OkW4j3mdO/2XKfYYbHO9Ph1nmlM2J0LaG7ODIgA3fQe0Osk5+r4/HtxtTHhvsY5
C2lOFrvDLFVHG0KiQnVMejy812XnHpH5MJyvZNd4Wp1fD6d//YrnePlF7QMRxtiEybMGiEk59zru
lUk+qQiK5UDHntFJG2sQ9RmREqF5DezIl/BZwyKQ2A2UlxsHjPZuObery7LnKqiG1wek6WWk+S/i
P9Yf19yqbwtKDiO3LziJs4diUbboMMRbXZgedAGE448CGWn2DlEtZ1G8hfsbDht97qNcvna8aunh
gf2+x8Vu3S/ACkx3qB1YT74dm1sCzSLvWP04LURsXdQ21TxgyHQfGJl4BcC0zkJ4qO6+lua0JOkP
9IEyYFlfsANmHiNoOhBhxOgFsQCkmODoMDsmjnfRTGedM/UI+L5rFFpgk9o6PMEemGnrsmZ12ers
6q5jAeOCLcGM3dPCdOs/5+aI6LhkK+OWfMXHdokRsIz0Lad/uq8q+z15TgoIP2Bnwx0zGg9lY9Xu
DJX+PYBlaenU/uLwe+7XRyY+9EjM3b3PqwbMT1qwbBAkawmKE5EWZL2PyPjIIFtoAE0Dm6Ye515h
ddgmclpb6v2pUOPVNzCfsGcFrDFnkoAE02tCJ9BBD2rJPrak8L59Wx0mD9oAPEaYjtFAI7/HdA9F
XRSmPs43+vDDx+L1b9eRBOZtQMsSSqjFegDujJK+/QifswK5P8YEe93atRmVMADaQzIAUbdC7xsZ
KWnZ6YEEIebzMcGOm36DUkzZvVulB2C8+w46I9g8+FTQMfXXE7YotgyXKdMuGtqFzcOCwCE+bkkq
bCA0dqjOL1Nt2e6x3fQPZxXwdBvvSi4ADwcBOtITp5gS4lHWOUfm9u5wFHmy1Y6BeyCx09MHO5lz
SNhf8spdecRAJ3jHT8SvoQ6zsMN60jkAxYP5rEET5Oj60j/9OJfw3M2OimntlD6sjuDs53FlzdeU
Lea0k5yALCZfC9ZUn3fQ6SFp86aYIZK4qr8jRiBucky3p/DUstTRO8I8U+9KA+YrzVDtFY60PFTb
bGxEJhXU1xa7yHlNvwH79YSujLDmwH9It/WQyQRZxAiH5BXNXmDmfFwKWpQA6CnJ09dYXMlYNBE6
d917rK5wOBgV3qENoxRXFZ4c3DwtORdNIoaCUpgHEq3jw3X7XNudEfJ+Gsf+KXnGMEgeB/YHbndj
GVLwx1fnD0TeMFN0yic/iLMHXsWNX8u7rbztl2PCJz9NiXRGePLPvhGi1z/aYWRueM18Pbj5zRyS
NibgjOxGdwdpp9mD45WJ6s2TZtQxAFYnaMFxgH+wHSWkXg4wNxx5JPvPMlAMJ98/l8q0PUeZk3EW
BSD1BZESYWCujYbMsboBm7XSlnvF+4CAa/Y+y3LXSpju5UfZb7vK09rd51DjT9ZOD4k6HuRTysiD
PDonRCR6BOgyMiZfIpOm4Oixubvfw5vjFeNL1I1vwk8IeyVaAxfOHIuiGdny4xppOgvHRiI6loY0
Q4FgT1/MmrB0wv0AMGyORQWEhJnK8WxBn7X5GUsYfZBZv5b78tDrnKEmBhCUQ8aT+LR2GnciQWd5
hXJE9JlpbLgXBzFjMn45Lc871DPSKXeTdstQddcKTcALiIIqyYIL/ie99tUq6K+lwMJxSgQUhEIg
gPq3X/k6Qa3s36Msuuyqa3DiHIFVb+IUuYbAEMpuBfq249+YT2oeTBWuzdiRPAvAZm6pw6Z3qAWQ
aW7CNGBTLzmprkeGdR+NoTO1sN3awMX+DCoU4mQhNsax+T0+e/Qj5rxG6J70JU6SRYGvjimv7gvx
IBww1GsvS+FQ269ZfDyo4itJGVMIQHJ+4DcNorWMBCAAwfM80r2XV/Vg2niqC6A2KGk6A0xO4NR0
jQSME2YGwfPh1ZonXSABDM5NcnmP1D6JVPftoaxn19tiXg3zu5OPiMi8fkguoCKsddw+GPHGPOj8
bBWFHb6wSPV1zwQc8rDynuI8I7Z39B6ed78+GV1idK0oCDDhIoqc91fG22GzYgKM3ABCT4JAH2XB
p4tk6ZcZDOJNTBFZtAZZ8k0Q5E/7LF6PaNNQCquTGgIO5QNg3UcfslKzActl7Nq+xgnAWhpkxADw
8ACqhyR/3ZrJD9eaPHtVQr+2p+9oHXvnCbHLWECAsAx+Y+Egeud/nZCXf6eKoYiyaHNloZGg1sR/
kVjFNzQZ2QFTjMdYMTon2KO7ZBzOSj/qPTmkm48G4Kf/WH43T+uxR9U6fDEIJykRHW6IFkY/HSk7
jDxIDEjp2i7SZTgPG+OSSneTW8tHuLamWtwJ1b0JPPnu8zvNEuICB6Mnav3Xr8+hBGBoEEHPOZZv
3tffoFOJZHPO7hBMj/P4Q3EPDppybYlX7/BBrawFxhzQTQRrWQryVW19OK28aliGdL5CoPru5jm6
j8h/DpmLRBgT+lfL2TRsHRrq1mWAYdBjcmm7twmrgRkwOJluOVBdrat71QbiE0ALwsrXPU/aEb83
KMUW9UIopRrEgfOC8NyJWkd6ZqANZogCfYVj2bmvbO8Ui88p/Nw+PE1qfVIxlGthrOTTNYZmQOEB
tGAtI7S8kjy5229oBPxdOgKo2SsXAdITJJfXeGMEzYzrYIjIcJxkFyrBWI1y7hpVBgqLwStkfbp5
0ppc5vlOWkFPGxt0txiMx3QJDatKZPcVvmcNmIN0rq4u9hpzDZCR2C10CT1QbcRa0XvSCHQzFVPu
0fb5BK8YOAdtmqe9+SZ8EUhOR0loANtXolJAxti/DCT0kDEIXgHvAYDXMyDcoIv72Kub0+J7qME5
CV3BUg1U99V/0vDnWlekq+juKH49BIYzVYb0PKFi+Peoc6gSheMJ4ZdbP4OytXv3Pl2ALOFjQEcB
ctd7I2AXRVfKQ2lxCb+zdFSE4Ov7SjDNfSIzhhLcIqDPVsKa7Up86nYkNgeTVgAk/FqEcxk0Hvuw
ayZVJHDb5/B6vBMW3ocOim7ADkHbf93saj1nOafuF14MUqWkyTQWedqLL46JCUqvu08t1CNBH51R
5nPywWNE4epBYwruYJif9J3ZdUPWe2KMHrFKooqvMVUgyuvdUyy6QTSPeB/fvhqm3cw+EyfxFRoC
V/IlARWbw9QIMzLsFFimuy1mlKRshtxL6WeBGaSvKzw3YP/ntjpID1joQUZBZRWoNvV1r7P89p87
8pXdgy/62oLvGTy26tlvW6lPw5ouReXBOvsM5b25p4ldz/MD0nP0SWohaJxH9RZvk2oJcIeDd/Ci
9cN0pk3vjq4ziDSgel15IDpeJvNm+swOlCrRT4U1ryXnGR0X6MN22q39N/itIvgEuBTAx4rAj7HJ
OY02RTjFOAMJbUwXkfTPOfuZmIk49T4g+IciG6otHKrgdSboxdIKYlGlK1pNYy0ARJ3SzdE5aQQg
BC4mcZHmzoa5QPJetaKWT7EwAGJFyUI7ffZaoHZwNI8ZR/xOPTzGOiQMalm0E/fqGPcH+v/CX+8e
Yy7NbP/t5V5r8LQ/e6kLn+1ufe1OIq+aCCN0IpTinHePPpkYc/mNegDJd59ye22QlCz+FYNMWPEM
Pu0HKZ5Hwu+3l0VwnQIpJyq9p51B6l7t2/ZDGPeUxvptGjT4H8zF73JH8j9JGf87XjFNhSEOs9x/
aSxJaXYu9VzG+orxQbeJLwlW2eOie42wWfH+cjHmQr9NjX9dTAyndQRYGbdL2g850sb4XG8dtUrn
tBTQc9I2JA8Uf+wk3o44UImP0E/Uvz2kQF/8/3iTf1/3B4b4nBr3ayd7p3N5d/8lNvJYMYOZA8Jv
RpSKJgBKYPYFmd/+L0/8zzn5v68s3shuMzrfT8X//T/y/5erZmNe9U86zxfyzoQOvSR/FhU7tf4E
Psj0si22hL0/X1b5j69qisGZZCqKznz+Bxxl3c6N8nut0zmTdz9XHGryYgjPa1r4wPnc0nu7ZHM0
HzfFQIlz/+lnX/vP9yD/18f+/R5+UFK+37xITxmP/olOI2obxLuQVPQ6s9dEp4P+l6v9E1L0Py/6
96v9QC7rci4Bt+WJr90Latv55BY0XcQ2itV9fEnkSKFuHiBoZZCtCVumP19e/a8V9vvlxRTzt+/8
LIpauqvfdC68DU6MbKwXvLVgHdUNJoRIVlBYgU+IaGyFrdGj+4xue4Wk2oMNG7ySKi5DDvis7aCZ
xCy8E5qDy1/uUf4nRul/XxFoK6Ut6Qx9tR+L4nV9q+2y/UrnxqoxrXygOa8eCKS18+FYH5C/3yag
umuO3oZZ5Z9fkPwfY1xT/u3iP1aDci3rtWJy8Xqorz5DafQkvk86u8eROq5cAB9NZ/hR7KX9d0Oo
/fPVBVzmnwEAfW8JETsMBICcdX4StJpqXXzM60WekrnQlMKrbYBq9+A21N1s//TWESDCQHPmcheH
OwjFmrMElD8DWNW94qU3HY7LUPhTXRMFlv+fbw4Uzl/u7se7aerT9SNr3F3j9Yu4PLYCxIotBlPu
etXevUMhDKIchalobQvDCrpfghu6djre22Glz0xA7PeQ4TUYWkH6Zm7iyDSaCxsgseGLjnzC8Sz+
eG2vmAZ4+pCuOH9G+Na8QZw+6AKYq2gM/AUkIyC5mbSgJVbc+wwsaM6684pKv+jeujJJOAiXUfXL
0OCNgISv0bb1Th7gbgfNTT9OGZg9tqW7yqLSoqL7y17/ofTFQuZrAoFSsHZuq7DtfkAC8pbyaT/X
T2RjOC9mmGoCUh5BS0gugl2D5IU0uJtOlVtvHiUpukaAjSKzIJSgthdEBc5/+YL/ubxwpxDAByyK
ZPlH8Gnkj3FO15o0BXVwuwS3zbv7GKmBEGyhqAK/MschIXnsFPBGVt0vFtgf2nRc1l5LizWkuemb
wW5uaD669RbdKurVBt/uwilLT8ii/3nFqf/k1PzPC1Tb3KfexjABGMc/o1X1uK2zSm2kabUjmTnN
0CABas7kL7wdkInrQX7q4eCIfgmowguK7yWHJG160gI/G5GiTy8G4J7vUt7Lgz/f26+j6R9nNR8X
+h1URq0NAaX94122qvZLbsS96eh8AKvOvapwsV3D6TdDy+/sndNIyXpV9OX9Zc45AX5VUhWBj0Uy
hcniCfGh+N1CSrDYFDA1KDq6iw5gYWjClCvkgTXAW09bRxCUkxZO0NHolIfPuGGDdOaLJ0lvYwGD
flz4PN7342SM4QycVJ0cENknWRgXu3XxLoZzi8+5i0KWfIkzJVZy+7HBqzFBXvAzeW1Rfm4vAc8e
pMCcfAGLoMa0ZDLz5xem/Vf0+P2F/Th6vmn6KbX2R5q+ZvD0hpIrQ2owrftE9b7eyWTeLvl19Owy
KY/wfdqpcTEtllnMQMFrxzc6rpAMrVtXCqsZ0vuU5NSSdoa0XOpmwc3ZUJStXoOqp4/+fOfyfy7D
3z71j2V4NsuqI5W1NDWmF2bWj7ZjomAleyYAcVropfMABrLX/nJZ5V/n4D9XmP4jC+08Tpr0KiVp
eprpWcA4/ajAdNunghTwsNdd2T9hQQtKPuhcXdkXWHUToU8khmJJsrJpewIv5c+vQlH+4wj47SPq
PzJUo2rJr7vBqldRdJU+qArYtX2mMTlsjRi3+ZJ7G6KuQxhBnoi+j3e9hHj6ybotmc6f70Xot/7r
sPz9XsR//y2XyWrz9XjXfJZWoA/r2XomPD4JoHDASucVSaad3qDACgalPqETCQtWcdaLM11CCkXn
0mVKUCu2iro9FS289h6tUkhgf75NxfwV5/8VKjoA0RSAsgp0tX/e6Klu7vKz5hzIF1/ZwnBeLS0k
2l/UnYzNaIUcVTFEo8Iw9jm1ccInJubt16iOLKTNdZxPEKkZPabKcQ3l9YgHhP0YKrO88VAY/LZH
XwfXRHOGoED/vvfqqCAETJhR1yiQbeqYq4A/a42bAEov03Z6LOPWslt323tpqByZk0mbzwx2VVTH
/KnFGvNOMCrMsRdFaktrAegx9wXYLxtVwnxxnnH1gwat6T4peu8BomHnAPvjlgtNBuoLIl/d+qg0
AUoMr43R9jqtzbsNMsWwz5vXrJq8u6dbBLXu1KPhoEcPZiQzCtYTHtg9pOdic5stHsMnqBj8JmAX
3ckarl1Q6hieIshyEHGTjkEzlkb4hC5AhyyeXuk+t82W6f4ebNy4My6idxcnuf67Wx7Pm8csmyBO
1vvMyHphbY3KXjq493Xac2jKACzwoEfb+I44UB8sS6f8fnsKlQcYIxooOAgeCdyglerZrUHrNUfe
hLJ6PcSw0m8Qim95bWt7BYSSekbF4+7LDdP2fjbIjOBSWIDwVA0XbC8FKLa/Iar3sRsK6NzRh/sS
gA2g+4EeKeA3NNcYboXcYzbQZp2gncN4sd6ALoogi5xm+aQrYu4XvI5RYpBL5Q6uSEN9+ssVlLKB
pv5YD7IDzLyg49QQ6Frd68oAv9cZiMaVStv/q1rZxcVi5JrQYAmja/JwRftSRfWhhJW6uHahk+e2
NmJk3muTjqEmhWwDLZkSGEtPeJt6aqjhWvRgCtTCgRDX3m/88gHTDIy+whDZYj79q8dYBczrcPMQ
/y5c1Nij1ipDohgpP78NR1uYU7zgyV1cUNXEkpuNEUMjpAVL/DKDJ9kvCFuWXxOmzqHE2aF7Tr7B
QMzvv0GR6BgfPr0C5ws1hGfnVc7WNz0smkGSkFsyFEQqCNmwilySgOC2esa+7q/7rwWwL+88BJlH
S1eC44Z8Jhol9+4Kbnj4DpkYPINzj0UxRONkzFJFnuGLUBoDY8Ab2M/1kLLtNjuDuQEiz+Nb/LaZ
duCPSUOs1/Q/+F1DDIRkeEcXlyZmVEdrd53QMbsy3pXcvAuMgaxA3WUOmnAOg1mCkK9MDWAXknug
Z0c+DUqgr2Db3X0GJ/hkEEXo8KO2BWol0twRwyq7Ck9IOJxIY60qBAdB68IUTuAYdWL+47WFW+wj
QKrSjjN7CpmHJdV4EyE6D1Fncx5LcR3sP/Y91EHFMw2IQJsBSqLNRkrlYT6AJlUM9431AwpoJlp+
ABtcgNcMEadvRgdQrXCQY9rrtkMbWDRr7YW/NwBN8mt+Ko0hgOSoARUufzsuxxkOqs55Vt4cNjB7
/LtokLexsFHhobufsAIAA+gLKRw6utduEwqC/clqA9x49UpXAgvV2oHg6mX2LHcSNioD+GbR0oOy
I/4a6sTIDJNv21tloD2fDKrtBzpFrD/ctmqXf1BjnME99V+QtJE2jGp3m47lSGi3QcQ/JQACViZL
84UMk4dpJwYCaIbhR4syFruCP3xLRHa3nJNFJ4SIR4Iomp/2uvMS+vSje7YtF6CC+5ogruSMmS18
4XWZUQ3MMmtBlXm6tOdTvF1yBnbOs7bIKlBYI8DAMwDri+HPCewMUAwbbB6NXT5dAyQM+jIjcia1
TmvcT/vV3Iw7O1BfMBDUwABDpwblVPVqW4UV68O5D6+saIZb+DveAp2+7D1MvjuMUkczQEwLIBlA
hBFU4GZzBsLn7rbTl8eN94iIzXjG9PGUANiT8flAfvn/W9pR4OXOZfSy2yYr9yQkXj7+emgKf7Y+
rGaY5TgTT7GFYSUT4Hk9jQcwJv5ac7oPVGsdwYMknasYuX/dSB6ZcIVwSkaBS3Oy43XG2a30TXve
672PU9iohZPC+qTTTaQhyGjWGEgPfx2zKiBBlb0tRpoE+5aLtNFZFb6nSO95nZ61RLc0lkgJ5uvl
M+QdjqFt8AbvY5TqfJVK1Qa5wcFlv6/WtKCHikyEAAt/gtqjmmTorjE0YeLuY3/iXWcMp4YdeIWq
Ozgg0QMi0drdwjbjG7djp8zddLrDbxxDwQW7a46MYkAMpZOnDrM5fMdWn/Bp3wevoTZY4+pyCZSo
xYSeiD8CUKH2ZKcJUKIZP0YLBWkhuXtlLH3G8dHkb6mCW8i+16PTqj3sYUEOe//L8ApH+hDjHlSV
mlCQhP1t5oyQrnP06N0PbzOUsNi+t17moTRGxADvCr4WlUN+f/LvmKLEMXbFfu3K8dpjREE7SHbA
9QSXIcgSgZIa3RbMQdGQYfEwEY0Fz1lI6RGWr31tkHlqrz3Mg1CzxcFI/O49++/4i9Q79JuwijMH
eWjnsUDSvHdGJhCxWpx4Rmu2XoUYKE24+BOBfHPbAt8Ldk8cQjhw2q1Y/jVvwPcMSUtIySgFITJN
HiqkSWWns0jWSeYTsC59RG6gQDrFEPgWHXsJjGwHwqASEZCvIb3+PqpDfeYX/uXkId6MUCHKxCiL
lh5qkSiciRPjPZZRGT9PC3s3ws4MyEAPu0SehE48Q7SQoSgDUfRBmu7Xqfq8e3uEJQ5MuHxf8grL
QwpqsgkwjUEUEDxEiGaa/Unuy0u0Xl58qFpBa4hOKu+EGT8AThBolcusigLbftsDcGccgGSO/S+A
BmOJy14SvshQRqAP2HSgUOidXB2uH+AHzKG3g6nKWUwU5cO1R7o1hy6PhSwcfhwdp7eoPKCf1YMc
vildctLOTvMf+Adc0BR4ezWNmS842+ciDS+9E0O7vjquUW8G9OdyfAcNxOIO566M1jPn1You7d1G
o7O1aongV0FcpvPS9kGguycaBmxgFa+VIryClWAf6ULJDvTc9IS62Qt8PlJ+spP1YQx6eQDckEJP
BLhOwiG2eoEbOWIBiB77xdL37/6XV2vSom1wMhl8DmYPoKkWZpuLv30H7eEaeJA+QRGEYcXVOpgb
oU2KyOzgPKynr6mGIAqBh5ENycg3mD/n6z3cJcpqrs1YAbgwogIgnxgROScfixBxb2ytE39EhJ1y
d3F1XjweU45Oh2s9AaCFPigqj/r+WzF10W2kaz+m+wYIgcnRc/o8e19ArZcB/0px0uHz0/VC7WWc
5u71hHBpDIh2h9kbLff+6agRmztU58xcG/+6Y9fzNhpKY8U9CK8EUE4E+Sc6NiBauyDWPFJwfwlu
mFku3O6AoZFNzhG9kczzD7fp52vTRbwBoEodVqjhvDE8Cb6gam7+myfRMofUIb30OddOXxet3wen
4vQVyTvRzxNM0TaCzxpHkEvVhJqPTBBHsZjA+0UzpxMwKuJolruTwurDmUc6ArUdivx4IfC6z0Fy
iiGJ2B0rXZwgtV+7XwQGS4ouUHNAixX24QMFAzR3MK3rX8NtA/wMKHCCbBANkyLpcG5frfPgGTTW
HQ+mBJw4zwj+N0jHBCbfQpKa57flOA+W5AF2vdAnMh6VLRbijeoYtTy7DiuhHQrZHEWzzpC96WDw
G72tDeaRAfBregmPkCGvJQne9q0rUH6FU3GKIC6JCIri7AD7wD15ORfQMVOk3AFsCdAgCWr3ZiPU
Z32jVgKjfgmyZ63NQSvS5qFdA0hpjRIzIFpQRoGOINAreQIFvA0Fn334oRVHwnm5+GyJ16oao4fl
5/2LgGshuEeLE/AiT2A/4kvNK4Gwjifi3dPAHX+3JcG8wQhuqbhPocYw1aHmPDkumvjeJzqldk6c
i860DoDldVbmRulLCXmepQ8b0PMymTE+9kuyQ4oZPtkaIPPJV4An1iJdoyhJabIqLgxDTIZP4XrC
EgOW9AWG84Ids0aVTsXh55Wsl2qwUkCBA4RwNEZoQRMSu+Jb5b5AY9QOWEgG1ympjg83kXFq6kK6
R9AAaCBZJQU5P00PT90Xb3hgRvdZm+38sRXkPDmUiWm3yVxDOTcffflquaeb1pe22thEGZmoDk/E
vsZf4CbkrBmvM9IQ9fxYKYNOCI6gebEKWXtnVA7ZZMRpvmfLRRpc5Xp9qgHcrChAnMRk7UsItUsI
LteUDVhT53sUW0gtRZ2CfypSLEJi4YLk19kVOlQP1Vtf3Dtfji/7DnABMIYSkva/sJp0n1EodIxh
zbIupzS8F7HuPkOQ4KtTT1SFJO4h8Zz3CMbJVuPDGXBDY++6mxyU2tM6VNHTGtytQffhPMCIQM/k
Kd3zTZi6IC5wraZ5x9mJ0xSJA84nXI5Q0M68zyBHLPLDEQ+zC/vlM5uJ5Tl+D2UwQ1+SEx2iBnE4
aq1unzmoO+3jS69AJXtGgIqaROo/2IK1Nz+8LVjfOcCQBFSxJw2+VmtDvkM5Z1cReZCBSURi2ssT
sUWYWoioebFxo4GCAFBfm+BMj9UmbrIWLKUqcJGrACYEnvUaw+NhtyHZFLbdrId4plXhq5dtrkAK
ULYQ+TJMLPQQ26hcjLoyJ03pgXev1H49QGAaGAPaxeigAnWnyw2+G1mKUU6NkiESkcc66MKWp6ku
uGcEZ19CV5xIub0Axloq1MZ8ATh2odHNemCgSEUBzSmclhf71nKuNdGACRlVhNFt5rfo9nUbDH+K
k93mWR8cE2m/U1jEGjr6S8MyEJtPPv3aO9G5xcqGvIat1LLkOYS/vBjjbHqKbqs8XveNhWsO9fEl
bAp0hckEUMJFSCJADCN3lX49offhxLenU4NogbgMhVcmozwxde+30HIOSgc89gsXxpafQrsLUQ6/
tawLrDX/2iOcKThTM0GV4Nzr8w9kjot/Etwt0JsBgB3Qgym+BE4FjYnTCUDSROoi/LGsRghaYjuP
YkgixYJvpozoE7cHbcFHUpIcRVtQJIBwcvf78fOdIvmXWXvHiIdcyPCbHUPG9ewL5ZCSd9OpsHhu
jR9t6w1AhWS3on2PR8vhdGh46OTar6fn4K51b3LSADjm+S7BvfbSTlAjHsIcfgrCqOQAe9g5Xnc5
pOOrSFnIw+Y6TQbUfd8DgGnl1gD3nXlyUk+g61KXgvChnfEJSzBFAnu1+Wy/VP4unjqD9agamoT3
2trn/vE1vo3BN02neDFatL7e531V9vUirvlnWx3YyDEdJgd+BmwUhHK6j7tTNgS48HntSi/7frPX
TZCxrVBQoTqqLGkGmRKYDJw4KUuulNKU/6iYZDEgQ31tAye8f1ygTucltvcc3JWF4qiAaVKexTev
HJicWDXZiVsDhaOHSb67RZeVugBuA7gErXsZfyZFyzbm6BwPziiLI1uCLwvplHXpU3cMowuu2Jnf
f2IX9EEUt3I6cHeOT9o65hiYYyu8R+i0vtDDCXWvBsJUxMJHMCNMIEATwtkYK1ShrQhADItFH2XW
EmYAg0AhLwe+CEipDjhPGxbz1FIHUqRoILHQlSfxzpBzyuL80a0em4tOZjepSQN1fCm6t3dcSLCG
KuS/lxLzL+tRzJv0sL4t0i+ciSeV2oeUGOkTD0BPGr/62vY8xr/7VcQ3MKSt4FP2ru3CubZJskAD
XXYNqB39EXS+w3YaFCUhZ7L7RpvjFGGUqQQCDlFmELluBmpOZ1p4AiKTEVYijD0nhoc+vR2d0GKB
54LjZSAtbuHmPKmd+0xBmiS3UkvfNcS2LyAgDO3AtgLFCw2IIQYvnM2CrB39I/8yIY8d6nHvGige
zQDQmYAfPQ6bMbyW4RUiruZ+KRIk8qOvA49QAjwHwh8Grz3Ut6j/XpOXp8UC7DkGM028pjgGSATD
NQAPhx4qyOb4qKA6QyFtf0I9pp/wAct2DWnlOnLtly9kc4P84uSQIhieB4QTVK/GNceGJz89Q3FL
TBv2na+TPtxWOkz5ATgsj8oz+ksCYTx6qgAF25vqFgBTQEf7CycmyBsUkN1H4euVfUMle/I9TV5L
EHDMIDidwYSjJjUruzKKOb319jVY7yRIQmcHtXNzdsEXcnsd6tg0zcEqOoA+qI/R5t3rWBUOdbI2
inpfGVBCR+2Z3nZb1whZImBdJcJJ3xgo08MIwCdfb9Z7VcIOXV3Ar1Dydz8IWWMU3fbKbNpAkLjz
Yj9z+6z7KA90Mh/BGb6w6hZhGxjZDWKL15BF7D7dNH4gXhMpi/UJPuztPAL1einJRTrHaljkkcIK
bLC3aDvlxW4wE8STTEZNFyCzBk0TyXnEIGqPuidXhs8GyR9GDhkM02auVX6lRlclqRqLN4ztNP9/
bmIGWQJ5iRA72nN2SrnRcoQeILPqNMxItx4O4tHoDADKKkGeab2nbleHT5+/+El9pfFOZ4cXWxUe
Z9RNyCQ+V6j53A8SXiOvjeY/r8L2lfbX+L5gAAyB74V6XNLqloizYEaEqTti5TT4T8eLk0V3NBrQ
YAuemzlCLQqzd/x1Rqe/YR6Mn9AjXZVlrSMJAr/ZhqX/Yy6YfpXyfclURYxxitEJuFrHuR1bqosy
sm9i6DxNqwBLc+jDdLpnJk6ofSNp9giXMnsGgSnmwtJRixKIdHFN/RLJRC8UCvEAvpVYG5+SMzXn
OT4lMBqaT/f8id4Q14mx3wj/1s3HCBXg1zo6p14KgZx+X+EKVGrhvMhvAQWOoe5IUKCbFZuH0ARb
PuCAEbZAiy+sirEcgoVLsqE23/9VM/cnKOTXC0L7QDWYIeEz+GMO+D49VSOrKmUqMH3QA4lGzntu
TPQuioH9dlSETEkzojOCSH/B4vxrBqmr0i/ZFJRVAKZovxAFv83YrvXzKueyrk1NCry404c0bCeU
AaHfjAZs2AtVsmrbkR04+7/B4Yyfc9dfFzcRkNFVDSv09o9h46OQq3WacfFZm0XpPlI7XqxWTTjJ
dD/cYlaxWJEpAUq2hAEfnXkTeSor65fC3ROGC80addxy71uz4w0+A82yWlAi7TmAEb7uEiNoakDW
O63ch30kmRmDd7afQ3tsOogADPeBDU8hn14ppdiG7rCco98nu+l0DxnAKmqHyCbk//8CQlLEQPD3
geHPB/8x2SxPa+NTXxVtSheBPl2bHk9SWNVgMhmF/s61sHHmlafWcewMZ38eV6o/IXk/ry0+ym9f
XO1Up/f6xLVFB5CRoOC/rlb0DDKsc9cDf+QbZzqBQliBiZJkBUcTvUJr/1fj43/fCOgZJLglMTJF
wufH1PR51u5npXq1wUI5nvjOXjjyB77dm0557OAvz6391+UMSTeMDogzCSGRfz638m2uuvy8tXnn
Eqq/IXQvXrvh9/sYSBlWnzZr2OmNtHAHNclDfo+2/stepiNg8/aUiE0qfk9YGMgEgGv+81dpGz/B
AAQByZDVTttkjIyUyQ8MgvRMzwWGBO0pHTgr+ZV1GpHR2OkCtXsMTYaTs9U/B6sVIwOWrhkCTYZ+
zUj5AZpcHQxnHztGSWSTTnDBUiBNRPjjWpXXZjIzQzsNmH2EikFI8I1PbDg5bJYzXazACIZtr24N
UAkeCoj2np9/zP0IYd7x2QtiERrIa1kpTzMkeaAX6l37/Zub1O5q8XIdNeR+eC3+DB2CxY0zkV5x
sSGN5KCsmM5pSGCYVpzEThkEMecbALLc2e/vcAooaQ9tmsXb43NKkZPs99C1I8Xnx8DNFmxwTM0Y
G73DD8GdEmM1ATWbMHGgh0GH4wU5cwUdMFzE18WtzedBoYF5EW8xMQxn++AnYNRJu4shR1+ViCXa
w97qh9U6oniKH8MJ3MYJyuzWKp18SMd6M9VyEu/p0e8yR5k3ETz5lQJNO3fi4ceCpmkf98N4sTiP
TGtdeCmtHjoYXk0rDelUSzrQ8fFoEbY6EQX3xa6fHt3ZEi445ElaZzTzmPtRYFT4eovyG35Zfmx8
fyThZYEzXEMPvK8cTetl9WkBniO61Ft6SDbs4heMKoCcQtL5ag1w7xmNvnTpJghOSAwdV4xhbweM
xhzUFBukL+xJ2PZWSRJ33vbNYsrgbcUfsUf+qcVPoonMY6IwE+z4WRCFrWwGuG7smIPPlsGVtaEi
cbXx2bRGa/qRy8+graPu6pL1TD4OXja59fKi4GjcrOMwwpinu5Shat1oxuGc6PQMGIH8zsWgAtZl
p+09f/EeOg7l6v8j7LyaG0eCZf2LGAFHEnxteIAgCEMSwgtDFL13oPv192tt3HM0Gp1RbKwZswPX
XV2VlZn1buxF2JqQlOTh3hmg56Pne1h4KNI09xL0nvm1ulrv+laAdJ44BwjnjGW7DpZOrsZ6CxHU
PQE1o6BJjO7AcB3+z7fzHMKb9xY+QPt5u/naOVthD2mF1T2UuMM4PbYN4iC3Z5ZvjHcHe7aR1F7F
dtR3nE2/t4w2Jel5mM/v/nS4DMp4xUgzEQ2jKTPFUkwqRb4hsZ43UU9bC6qvGYsfxZeF5mF+nhnY
AyD1GN9gbTk1rTLrJv1oWn6vixCNCrbrgWH3egfbeop8kU/rg53yZ+VSPCUz1qOFQ8TeS5d0zcU2
XfKGMbyBNBZg5QmBfyt6dfB+TcGDlykFrYlSEEATkuP4/d+R6ZON++dZJQNTG6J8myhtat/Oqv3y
3mpdjWVz0FCoxLddNPOb9yp2aSdZGhrWsGDtTACdWOBr0afnP2rEbwsphOMrxHx4XvjBHiD0Qa1D
z2r66v+WSeg/5JiKqRuEzxZGUHjV/RncT41V53nYcZMHXEUQ+iFMoZe7DcrEndSDIshmmRL0jXw/
776tWLXvqjU4uTg7LNzl4JcXJq/11wuDCISKgdyKtPfPe2k16mPLeLWxFRFN4H5pBBMnZ8UttnZB
ypLNjIJZW6tuS3gOxc0RFZwI/fzpM0uF+TTzPZKYOSZ0ka39Mi3h5zMQzzxT57jVTEWekV/O/tvm
tjySaJJwXZyz4UTXhU2c5JSwq7EHOoSmborFHNJY9qygiTd79vvr4b1ENiknNCuv3tvLQYo6sO4b
K28E/351P3/GL/f3/TPej9vavOjGwB7GbcKxVactOm2YPfBXsXQzGa/exgk29CEiS32BZnCJ8g7N
nY08SyZt/74jTXLR//qYLRW2tqG1jL9c31ur2+tgmE+ZqUXujZNgS3cmAE7sL7yR97KQOpIbA1Lc
xbDj//vi8PZ/ufq391Gz7/YH5cX3Ql0cJO4pTdxVFsf7j9oq4TUbnIaTqoIKchATOV+7oMVduJe0
uHhFUZxVMSmEPBz0bEbvZnKicdz0l03rReOKkQGgcQDaVjY7rG3P6xIN8YQf0c6Q8qGL7TCL0tph
pdhjfPUH65UhHqJ7s7p05nvvhzdWLZrQO5YlnIq7PO9g6C1uM4z6WhO0hfldauS2g5RKlQRyambT
e1tMfUIbqS1fLL2E/35j/8cLMzFz1duGaujyc35Z4PjEaZvtlhcWsX5IqQ2aus2ooPlFRdN0FIgE
7DdOj6c/v85kOmRD8PrlJn6o5xT84/7nJmSq9+UmlHa9u6yWilwzdtn+qDRLekcmW7fom12BNLn7
tit6Pc68vedHiBh/GXDzfyza/72Bb5n1pb3TdscTb+HgRHFSFdJegt4U1gVZ30Gn2BtoRJy1PFt+
ufRfrOnPNPbLs3/Lso3Lbmdq8tKcRBXZhjKX3cTqfBSThnjdRFU0RzK2POj/iQfEUTb242rxg8M9
2MilymLdiezDsLv9Bv2/dbDrdr3enuN7Ry3aW1hvJqbkmCqPI2A8qE0rG1i32U9zhCt5urBJ4Pgn
WxJFsSnxc9tcW9MpOsC7dNlLp61faPc/v2+ydup3xqczafvPD364j2/4EO6NgeLZ5YF1ZxVLO2P0
yDYCyxUhcd1P2wEFtPkL+bQtD5O/4tOXS39736/Tjru6cWk1H8aoNqwLnRwroG/uZTDxig173KNn
OurCWEI5SMvz1TuUHcvLBGUN4t85KF3/Lm3yh3DjlKqM6SZWtu2HLBIqhjkGl/2FO6UW/vc+af5d
/iNB4XzsoABAC9T8dhot6keD03xlDEobFldVRtiBNUVJVUrkVwUrdiFmqzgr7l6BS8nSxQCe8+jq
kDs9ban+QHDpgVPT9F3yD0zattKB9C7mfvTb3bZ+u9tvsVg9qmpHZbA47mgUKM61jJTeagRKEG6Z
x8fsTQeS5rUsS9CTZJ3w+bucD130KiPCpXfmO7zCfneDR48uPjLJ9RBnOVlyBCbZRczSCwG+WcFs
yl/wBuOn9AiD3qasMVs6Xr1/LtBauTfqw36sD6A1Icm5uXYMEcmibKKPBuajQ66rDKcIDnEWLCcf
ajrqOsz86/UAH8Me6aZj5RxxWy/9JWC0fyrLce+U/p78Q21+i9jN52Lx2rAOBgD6N8TW1w9pZIlY
DXId9FqcWzAJQfnMEFjwclgONE3wrJcOaC0PB6rHB+YKEDghXizdFvtuRVLgMdxUjtcBe4VHdbOY
UIivG2SC5hv1zDIDU3SnqHat1zt02KhZnCJlso2pimGi/rJF/1KcyZD49Qm/HQedlrpQFi2eEOAB
CtOieg5gjgivzcS/MK/9WvjT31KHzyTze1yAqE7a0kae1PwOupIB7o5bk71F5kDi0qfTneic6aLa
rah0k2a3GNGk7a8f9jt1PgVGztxiy/7tLPxx5TVNpY3UT+f4/bbyjrcNaFO9lQcyvM+kEMGs74mR
82ZZvj+P0l8TNrkN/3pwHg/HapXZbobcxl8PX3N3GOsMXJMJW0leGyfajKsqgYeYaBiGCxc28PDf
kewvmevnJ/5yUfkWvlyUVORc18+mzlOysTjMSDeuwqHU7F3ZOKSm01/2zeeZ8u05kRKikzZ0rd1S
PsPVl0vWze24od80/RO4BVGBvsp4JviGEBLcSrWXJfnGK4JO18MXCvM8qE4XF35NgG1H3ZUH6K1a
+4/heWhRDu9pRDIaOM9RRGq9X272p7xeVVpG02yaJr7m37G31/iybq7PtT5Ydpv7pM20sQ+YUGSk
vmnf/G3OtOXkhGXhO5N109c+Rhuw/BwhjyHAggHM3jjHtcl+gGAdu4tXtw3FdkPn4zdJzk97VVVo
UbBWWTrG9yNJed2Uqz7e6wNi5GnIZnUwFYI7RuOzK+1vTWc1sp/ZL7tE/WGX/HHZb2fLXWstDh39
gLOINOMX8SnEuQgXDWYEMGSFHuG/16v6w1nG9Uxdw7rdRMX4DWxcjRfrp7biMeUEHJmCjQPOoadN
T5Jn/O1qP9RQX6+mfYsB58Nja7Q0rvZKos38zpzPJFMrAwb4IRjMf324Hy/H8EO9jbq4rXwPOYud
9rottid9wOil5dhdpMvRTSrMcWYQHfDGwd1fek/v36/0B1idgZJfrvotmdHv5zvCoKOOhgxTQQin
Sqh4j75Bl+IilF4droPqGYOyI4c1bRWnG4yXYKN4m5vznO6HsHvYkyVJ+X79y71pPxQkf9zb9+V1
29XHc5s3wliSdwgZVh0zf8Z/OvAzkk2KzRSUrI4Dow2IzMDHCOk3RAl19sD5Dq4FLbp/v61PIepf
0evL2/oWpV+b82p/PnFHSrjAOgei4pXuXUdutRfqdKxREBws3N+MH7QfN9qX634L1NfLUnu2Fmcd
W1Oyh7cXHp97F04fOcI4uRMeAV8hZj0sBr7AqLAvE56+8fbL0//0PaQG3Wxqmtn+rxfwNXY/b9vF
zmBDPNxnRovZKl20dVZrihiFVGuckHb/loZ87rLvr/zrRb8VKceG/ryPTS4qUULGLyKWwO/DP7oY
V44LfDffjQQ56xCXvkln7SyA834JBL/ewrdipbPvmPW6xS1cXYbT+UxWP9Fa6iOJ2GMgtMibKEQN
dHMOflv2DrLd6OD8+9X/eAsaEj6VxpM0H/h2C8ZjoR23t602WDAW8izqrYg1axWd92LcV6Z9lUpT
bOi4pGMRYoJ2Ev++/o8HDO0d1VQ0CRG0vy384+myNu8b0hPFw/XYQ++kQghlYBXWb/gXQvm7pvj4
tGhhpMSOTvHv638bLdoCHqXWQnfKyuN4a35XXOvaba01Oi+dZvxwiKoShhGcyH1QHd2kutnxTlCE
DfmXyUSchCZEkGn9BcLPA4UkfYZsQwaOTl+KMy7Bu1PnPaiFiNhCze1RMVr53krtf9/0X7L2bzf9
vXy5LRvXw/pBrhOVbXHf2eXroy0FKuCq5FqqX6hFAJ/VztDLdMWoB43CoZUAt9+nRnyJd9/+JeP7
CUn9+h4738L9ar1p3BYnhUSB5tmwNFPaXi0wpzJ2AU4DiHc0YYLM7HYZ1emwvCnv/JWdy6Lah5I1
/fcr+qmWZuIKtX6Tz0on/9uJvtgau4exbWoDO47P0xN13a5XuUsr+exrJhPtvYDILWZ4uo4kIE/b
DUuvAbWzPliLd8vrjn2v6/QGfo4nODf42/zcHxPWL3fY/JYF0PFmYsyio7Hyo4hypCpaGzuhrznr
sK5g4qNl+GxLod5aOx9eL+TueGM4qh38dH4dzMEi8i3lPkKP6Zgi/N+v8IemPDwVWh2kRTQ6oKz8
mcQ37p3Vdf96aIOjXdrxuRtXr8KF87xDJfZxE92uFY4jOmReLvP5Xy4u9/336Pz14t/iUlvb3A8r
nYtroGZx7Abu7kRjD+p+t9t9OMxOYtmk+i/hQP/xshrDhtpYLpEyyVzqy0m0qffN+2MB9eRuNZgT
CTZwhbz8sNsCx2cQ5cCb0W7sb7r9Loz77UUQHkfWLWaXR78yE35K3IwvN/OtUG5r10NbadYaJ5Qh
AxFd6YNwkyJDGoErK1rSvWrN9N4HbcRN4bzVRc/Kcz+6SIevzu2X00rXPmeL/P1VdEJlk+6STg37
5+vRsaoZt5emPjDiCCmpu7fZRSoQmnjG6HAepG/KGuXAmB8UG/j07Qh1ZjvZ0omIpIgfeP3SYCRm
IIqxHaDsYvSZJHxedpisIU1CPwfJaFuWsD0TWuppgqCYjreErAMXCswB8WjJSNAhKiB6RdiBh7Kp
ZHJkiPgYxJMjrZoD0QaCPkXnyUt2fgLgilyqR7q5EdSAGYgJrV3kDTDd4fhSHx675ZK0A2wWnoco
14iBuVASgxhikS0gWRZnybp50FsFT1y6L3oHKl7UQnbTljZh5CayIHBdzUKSyWeaMD+VxF6dwNk1
As4La5tDWQBwsKu7VYJ9ZGntR9ErKctW6Kp20w+gXGSygT1D7pZdUNu0Ryr/hwQpUPSCmTPRMcj2
CtEB7DpBSkeSLD1l5H/EyVZC61XnI0bMDLkuSG1aodCGmYUiII9N/Tk4v7D9mCM+wfscLSLPtgsL
7GOx5jUbkO3F6gZrvuMgcSlct7o7cdkU8WUL2qmsfYaLWrv3sl2iyzuJ4jlb4cn49ihAT5hyJ5B8
OZnXAlcNRDBJqgOzlOFuEHT1KFju4YiP106zTVKJ9JGrPUQBB/RAj8TVoefZwzJWrEoqPAtWDwzb
zFtK+n42DoJleUwCBFDoU0kOO1df7yYySHoNywt2sSQ/1A+xryGFSNTcTRoidiMtLvmSTKkNAM6y
penOnvQeYPcHG8Z7lkOlmq6OQFxIdz8imrlt2kouyzrLNKSnKKO4nI5GYbLXUfkgGwM/UQZIZA89
YM0C34e1jYSl8bKDpetlgJpXIVtLLyamwHeHMMGX7FgZ0ssAx2swnz30avlXfbSGz7Cs4glDpyZF
0MlmZ//j421NRBFX9DkiwNHem/UNG4R35NGulS8MbQ1re2ZMuQjjIIuCPRGTBbz2OP0NI/MhALhw
3y05hxHNlEgPY2Cm2yjjDZGyLBE1Je4jh1sE4R7jdq/Te5DryULsJVkfVXVq8fYmxZhBIO4qRPY/
S5hUilSjLDHVs0sV8sSex6FPdubGk0406bAuNrgDRFPoQH7u4zI4SU0HkyE6DW18NC9XMZ/CFFEO
/GBPV4yDjN80mqYmsiumd7Q5YoeEgmHzP75LzKDmRRbDdyuwl3YkF2W68G8IDlUXig3CMID5J6kP
TrK1FWH7O/Ubdhpx3EuP4hftrUztZWySXVZNllagstNlzkZEwJAJ9s0nfz5mRjoeNcztiGM+Bxyb
R2/dvX5QGM5JrUwLQaY1vLoggh48nLs1XPWuYMNF0LCEZCDJxob0O88KVsoprHDPQ4Mt27OssYwe
4iYQ3kdGKCpwbe+4k+raJTXa83dZYe8/w8wbIwb+5oMNm7aN7eiAzjeqpIjOg8Qi5PYcca2NX516
k07EJamY+UaImYaqKmLbdYuVsxJBw+S36yMgIxG05GKTS7w1gHkvB/QQdRDR8WnX5eQpp/Uc7sye
oQMqtTyTUrFYRkN8KnejNIrPRWzH0XimS6HrEw2WHFVBejkhMGQB7ZJAuK5xcRPDOiduVS1BE0VZ
3twF648t12YklAzM23KIHbOOKhXBe0pHIk3Vvm8CYkHQIObHKOCrBlqZojmh1+UsuC9pV44C2pnE
TJO32ljmMOd3DBqdD1sM9J0iLmJyjObCnxjNN8mc6cTgGOZOpIBgTwFrUbY7XlP0UzTMMBuWT3Au
eQuMkpGklZTGF7871WL786PrzOYQ7Xy4YXoUVKk7u5Oa8EUjgEXCHBZTdx/oeikR2WzwQYneUZrm
mySXDYCaJFeKAxXH5ePwerJX5tE5YEHcPShhJVeOYjeW4zOaSCpXPGTWlI09YmxSxbw04tAJxjmG
y1FcJfpShvwmb7Ep9CQ+kOh07PkKFIInhlU2nR6c4clZbbkw8TJ59pYWc2fkSy9jE8yV1cyXYq0T
o9E6s3sOO+SMWEt0W1axQyXqKoY897KFN5NrU/dRMRpOggVZbJ8cIPhmkFLpk2IaDa6KO6n2shkY
x6aVbp8adsa6mKbPKIdYH53jOetVFkmEuOrZQxH54EwqNS8yLTuV/rn4rUaDWgVYl63uIDV6fPxn
WpJZqTWVy+uD81vSuySn2bCqp2PHYAEiqh3TK3W3XB4TnlUzqcAknJyZhEW4Wcf5x8V9ZBw47mRS
vyvW+I5VwkJOli5VKdCXGdOFrdHDDyMPoDNytrpyp2xVQZW7Bem33FteFLsZyoqYID2Rnxjygoyl
2HxJHt/YmSNAvFjz7WA6jQ7+kCXVUUW5e7LE7Wrhx4yY/9CgjzoVvSP4gP+dqlGW9bViBaHt7GcZ
YWENG08QPEgV2DVJGd/cqLy+bUjYNqa7U63pMo7uKRGNdFOjr8b7qOohLAdRtP0kieX/8bQkkE9e
c6YTmLDikkRxJlAciNMdkO0Zakhx4KPjOiCLac7Rq2pxJtIBHRCfJom76f2XJAwf/QgeHFOe0ujR
53VvKZQoJcv9xeecBh7HRt46YFX86PG9FDkzHMICbAEIDPAYkB6l0wU2AoGBTUUTHqZNw5F5DLiE
WEuOK4vuApmI74e59dZ7p+ZzU36KLYZxh+JqMW5qTDpDJC0ipRqajp/v7FyGcv70C7N2KG5daM98
WarJh/zPT+cUQjPxiM4iSvqMRGXXG6MX1IfAhTfkjE1sZkLoIEtkDKTKnNcyCFUwIExDkBpA0yTh
kTQRAvFqzvvkT7v0qhjPEDqAUQVbgrNw7LE+h2WDAu3lxiex4jezqZn8Ik/9yTOuYBLi7xCAFeAL
Q4iyI39hI10gD3+tIzOb006+zZBeERndy8ueL+wpMqhtCaVSxke9IJZc5lEUzQ0/z7cQQJ8jtt20
2efgTP3Q6XiO5R+haPfnNch3VFtDveF2amR/BPVtcFIZbg45CAApOeaFgpHwFZIkpkW8MMXaoZ7J
OkzAu2KigmsRqRUuHEUbKgqWeCwUkrBgZRCL1vbuQaM+L5IVK4zahyeih8Kjdh/ui8MBz3bdQnpA
T7pE7dX4wIMqNKwkKIDMSATiFfUJLcP0am8wo5aPxxqiyRIgA5OkW/x8vAjvgmVfBgoZoQ6Dwk3a
LnpfuefOqk2sPKC1J8cP1IWNs5ODaQeC6ozJTMS7kvuisQxjhjjvc0OY9rC4LolvpY8kZdalD/tv
yokdM0OLoNxx4Zls7d0MGMJ1o5jQtibIA0vEwZ7st96ISQLOw47jVICY0ORFhBp/Cmzi/cCyrC4U
IOE44drJYRdLG+x7FPl64adPfpc9PH4MP4sFUhWzJZiiPtm7hc67u6FdxIAa6C6FjgWhTZgRk65U
x5KjBc9x+KoWlkWyxBymTuEv3E6ADuVoWY+elfrr2IdH5Y+FRd0BBOmnzaAz3Vo+jkWcmmVCWr17
CLY8STphND8gWpZmRZwQLRL+raUy6urozbfO4NB/eDlAgTLKsWIJUSlb+YbBIvFShO2WOzBZeXtm
ioZsPYikS/FCqiPIRNKFa0neQ16DcDH4dGE9u+/7mz1AP8AjPEC3nJwz4TRKQ64T9uDSWAf3kqwW
dmhEWJmjKWxag57m0m7YlH5j09/Y1mFh+2wT6E7l2WZh6bxAW02Y/pzONXIErmsPtQMpIU4XmWSx
GTFU47aAFh/HpyFURu1um5tRWVL+lGWz5tjyrbnDAAQV3qcdnmoeAI3YAkd3nnRj8Hr96PY2xDWU
v6ZNSdPK2VVTOeZO/tS4N08Vf76VFtV8V4CggeoMBnI7wkHky98l5ZaX2AjmtxnPDEsV7eU8P6aI
JR+wWfe4pvCz0G9482SjvP7UWDONjOqLvIcNHZGWsCTccriLfJ5xnhJ2110MRdqCQ8rNNnHgso82
WXXvUW5chqXNxD0SQx+Dg9BpeAOL3BrK+NmNcQGLhxGBZi3CFyGCsMNjwCjHIokS4B1KA0vdPFsa
DwRNOLz2ljsxWJWwhLQRmh7Ec7ymRyxHXB6Rld5HPLfmh7rT62jh26CHS9FJhDV8Yv8Ys2pYrc51
uBeDs+A93YGjZWW5j+Vi20wgvQGTf3KMEE6REtz9dO3NGxBn1qInup2b7d1gdrxdgCtezmAp7bea
wwXywJANd/RyPkGuRfN5K4MSJzB39DeuNvLnaTrkdMDXh2VyedGtJ9OCPWoSs9ADDyYEd5UIbuK1
WlR1DyydCjdlUjt5BVj+nLidMQfgTmhnmhLHB9Lf7rrghFUu0LBG4yHpVrwhcVW8YVnhsm6THJDO
SwJ8VZkzAISYwAMHiO5PvnFzRHLu9DRZ2OwjmdMQ32GqUPmk8P9YRix9mNmw4peiOePvjZPPFy4v
xEQ5IFJWz+nmzrczXvi88ZDlEKMSxtQaMgrIHyO7kbGeI9erwyjVPn/s+GxJSfWawjk94Zef+pEK
rivOurhrAZ8bTwPv+URBg06suxuRDT+ciHvNebtclzN66POMiKbnkHHbmECV8eG9pLivhQTxnl5Z
q6wezlwysOpOxGWINOXk2X65eOejI2KmgVVGkSxgyNjwvTtRGsT8iqyOGx8NPs4FpOJkEQ4ZsybL
BUIVZmKbbOytb57q8p06YnL3oOu7WOvMZntGtJKeUKtVpIAI9mQOcmZPV9cpaNfS9jqX3izLUJN7
9V2qhBcC2suZ7GqZFOe8Yxl7zNU6eOUwp0jmPAf+OEnoZzyxoJCW5QTE0CJYCPOtUCcZ/9G/waoD
aCU9VJykkOn4VXWwYcMzgHkVoJyr2c1fLMKZ/CUwNy7e6M3GK89YDqnon3Rs8Dnlaitnm1CdOVw5
WktfEubINYGHHmguj7abbJpM0qt3YQfVo9DRUXY8Y48W+bbwDntn4VcGFDW0Xcaw2qyAZk7kOpcm
9nyowHGBvfCp2uKEthxNxIXXjqRj55GSDdcdpoJZV0ofKm1y6hy/X+Ae+FJrToLdCBOxNwryOBoO
bcI1bANB+vFZeDX8iFSn+hTQkHy7cSS3HNAD1Ac0uIilCQp4yc7HhDg6xIQromfHRzhDRXjwAYXK
Vx7JJKPcspPGXjoYWGZESD1KLYI8WjoMBthMGGBCSLq6ZYQ3oXh8tKUInjIlrI79yz5UNhxhZG1K
LD9SAKBCIoGnjj8BeuNt8j0zIE4PGC4osuPFkpOIkprMj3hZybJLVj8y4V2IBkqg/CFcoig/ROho
kzYz1Yivh7p4+vFUBSy/A/4wmyYcXzPIqKovVhBkGcoR3GR6Xcc7+l4AWgXGeroDxEmIqWFle/8K
0TfcQhbM+gAnq1jNQGOOL34ZvLGi4N4xaQoOscfdTyr2j5u4AYbHoFeZG3APk6OOogt3Fpn789hH
BpHioksGy2EL0vP/RXyYBTREH/OGM5NUqSRaVsKuYN8x1YA2OjmpfOHS6oOfpMZ/7SzQzaJ4wKfr
zfobeI4FYlzRUMBYh4U7w3FBaTv3qz0j5+vCWG4ukZ+Mjo4XkKATaEGpWmvenxsEZLI4mvq8YKpH
plPh8XHymPcCigVeS+sre/BmjKD/sff7HgjVMhezc9R5CVRi0olaA3ehhodqwzPLT1qwx7JZC0SN
HY4tDLvEv0V8kGdfq526FjBwMVF6w6TgvafPew2+KFYc3dB5uyztt17rIHqKS3ON8VPezgzMi9Ot
3YXWZcY9w70M18ClHDInfAH0vNbKsFrlIbg53bcbTWyj+NjdUvSwwIS0V9sdm32MBfFa1IxW7b0Y
fNMzDm4G3dZqUgWDw7UFHyRYbRx+klCCTti6y/R4c3QfUXHydjHmpCBjzmGRn6zgWdvwiWsM/NVo
uXbr2YohlPEVS78T0WaZY0tnN7ubdXxcORsMDJ31K9+r/UNvZdovAAHiltChmfCXPN84A7DHxhGs
AX3foYLd7J14/bZmilWdn4QsfiR0VVKa8buv3fYZSpf0riSBZowBJEBTYi3SK+G4rob3piC7aOTs
urPEIZAas5IuYOYnchz8NDyuA8+QnUnVCqQaS1nXmPIHc5U20/lKia9rKSFo7KoPFy8ObwpD+wBv
fbr1VsnC/a8qGQ6v9h0JEEhRWeGmI6TcrcNwwLh8uO2chiDlUbwnFZeWVCyLGHxpNcIwUv4fLQ+Z
a5dz/MZmEtXGb4hzEAMoNLGKQvfW6Ij6PpDecaRGLz4xynlnW2CgqVD6dIjhvGxuGmcIZOc4kLj3
s4huNsM5dzymQTLA6SWfqaTSICGIT1n1CW6zq9ZByZlTlpS+QN2fdZ5UwtG2XKMLC4BFuC5OxMj3
QjrR1s6/SAnula8PFJspfYGBDah00jlzsJFEhPLtxdU9luunSu6UlWf5ip9z8/lpJiXlJLgGAUlD
d4GB/Jx6GdqS+5oTTAYcwOIJk9imqhz9TJAPVhcsPiVM+AB2JzpyNAhO1sVDzo0cvwXF3r4wwYZK
Wfq2Pq1x3FnQuZKvRrZPaEUsMAhfAEAVsjcyMwt2Y/Ksmg1WLngif8oSy69tUmyc2rukE4XAQxYF
43hI2n2VWCwZVDg5c9C4jRFtkL3dAjfe2PLcO8QSVwhUegnw2KsHiSUowy1pYl6DNThNO/5yb7sY
Id9O9Hdby6NqN99kyEJyYb16YtQSb93BhtJ/jh03CaSF7c94i3lEuN/ja9YchFfvwUiowe6jd9rh
+NJi+K+9wu9mxcZvxGenjZXZZWFDMHaYhWZaS7ySDsVg9zY4Mr2UFN5rNwSVTqe/n21sxc9RZeYX
TCqbBMgrDXJovbiKYGcgYCp7H54WoClbah7WWCRz/Nr7Y47t5VZgQJHtdi628DhG5GGuqdZ6Rn61
Pbh3jl9UXTllJGZtUNWiznDg9HiSm4NXQ/eCqcLZ7ta2Luc+rpa4h6IZHJe9wQaYLIPX3/Ha167x
dN/uF7/TtvUQ6R+MBOG0gPI+rXyYWGnfgVAZW8foQU6nnbd2A84KUF1CNuFakXbqJyZoQtZBbDnY
MK+6n83ky/9YWV3vWY76H9p0MVt56m149esH5vIHGkIJ390M+YAHBKfZChOuq6+YtvKyklU0OYVA
B5nCCIaasXSoyKtHurIQTEp2cbZ4lbTDFv5h4WusvQybbszP7Ew9hGMbzuXBGGWP6H54f2JLMm47
2azBKA6L024xQ+KwbnoG4B+POFvBvhpHDac9tliZ0ge9jStdWJMjALYUE3yCwxib5rJc78g9gbXB
s4hronpQTYLbO8QucxFf0edp7P9GOzgDnlJlEe2AJMRyyd7QL6hul4HMjvh2ssSoGgm6Rg7XoYGF
yxJ45ba1LgxHx4jX7dAESZm6VJZmbJd3Z3thWwqwP4n8nIaIXwlKVmx6MX3iolD9AKENd762OAHP
EV5hikXuWBk2i79Pu0g+GlGGzQ4G6xR718UfWnGabpMmItgV471p1YH31IBq3Q31j7ijI8UToUtM
JQHABjZoJvUO5N3cR4aHs7YUEjcwVoHI0trzxM2Ph2um7WS4mkc3IDvY7kyfkqk7gXIFI2Jrb22g
kcp9YRXuXTXMVJvoguvwiJYK7NuOgdI0XhoV+u0z+cTG6OQsZVXw5O9VDxSN5pjsbAauTJUWqQBW
3rAy+x/NWHEZAchAm10w2h1EF6lpHeD12L06fRrpBvYnpztUuw7JgtXBhLDbN+39xDyKbCVfTzAm
SGAW93rR0lFH7gleDk1OrG7PAULjbct5QHUX4/BITnR6l3nRvns6o0cAZnqQ4JJFEitPhMyH7lAI
0JBbS1CcXuHFgyRDK9IXfSzePIe0qNsd4aSGZpOEiH9k6toiadIY71mD+5FMtu11r0tRgePMIIkV
AkbAuU0WWjL2uSQ723A4KDOmZwLm2+rYw4btxDnIjuqQzQ2vdG6VoHlxzLHz+tiPATiBNjCW3lr6
m6/Q7CRJf2IHyUSCDrl7G/dFK7pJy9nhWHeHek0h7EUnPUDUoSAqo97UOIv3szraEXD4IFeRUiai
nCUCmKJe4ugNoiNxjL1Vj+44FLVtWTXu/Y5iUx+iynZPkj6it/jv891SeuyFEnMRedC8IjeJakS/
nEOtOWsh0bvFISVVZyQVUz1sfkDqyUEU05fGG5IcUmADiTefkJ6nLH8kCEfKIrWZtOmKagureOGo
1zJkR9QtLsgbaIuAXBbZVREv1doNCBqffd8Ws7h8kywVTC5ZhQhg6ARaNAQxW8R+UqGlUnB+vZCr
Y+YI22B0qQzmFPIYiJvFa4R3yaDfzD5eivMxe9QuZx+XPFlPbkKm/ezF7ms+6mL+1nfe3o6ZNDIa
J04Xdx0UFwuPVF8azSGcODOGdvbySR3opIUlFcZVjGq3Pyvq6obFGsk/o5SUFl/Z5R6oTwaXWUN1
As2wZw2nXuNSu+Y1s9jP3NdySYdSl8XNwlnvRbFJtwhgqG9gvdG4vOhQc8MxZLTesnaPEYtx4wcJ
BzQqfCq3spR9NuqCipgom8yUqqIgK0FLFhFYbuTYt6hNl8RseB2KHx6cxAIWOf32jmXOUT00PnaM
k7y/r3rx8QO09nH2W50RXhBqfvyQU5nVWpb+rhFPMcGZnkabsZ1inGUdcSHb1CK/R/O1A1LfysAJ
c00WjY8KCJGZjWN7T84McMQvALmSy7YtbBT8++hJnfkYcAqzgjsFPgkpsBieWVT7d++OI4Aspbzi
8BC8YrxMRrDGAtndLBqI5MgDwe353YAHDLY1xeTUW/ehM0iWxwM+wyu6jajLp8wsPvtbefyNsY5m
spMXUAIwWHckiXocxBAc3b2k20vxDPMaQtl7ZLivLIUeLB48ELiBLNtOVt4jCjaUeCRtKR3Cp63B
DYYUsAtprvB7lsz6lJrGa8EU6B4OCCkJbaPGZLi185gZ0Ro7rU5PJwowIOIQ3Y996n7FtB5696HZ
OzUAolf8qiOukjkiXSrsi+LdSbxjwO8EDlQWYUROFobFpFONh+Sjp4Zz7VaMD2uwMNqRMSNxTq+K
feHNMCqchEs+xCbkPbEU+Uk59ercPxbn4M5AETITqgcID5itYBnASWeknQuJ6wPbOeZPA02MFOwY
c9zl7WdJgYb3dviu2YPxJK+vYLShRlNLaDfrc8KxzJyuSGBdptZghRadH2JeR+nYomMr1WFgFw8X
ECmXa6GD5dytabcBPQ6TMRmgCncAI+xHS7wzsr4YdeK7Dd0YSwH8tRZYXIh1JUXNTfK3Fa5gEt69
gTDAzqUlu3RwbxMqHgc6i/hu43neDTvMnzW64JDYJZDZwYYULe4Nupp1AFW7WavyVoGNshoZi3mO
1UGo83vQnzshLyfEqOIGRfEW348w00FPEFPu4F4cbQzfQem9u2rNbwxLZ+vbWN6vckSVHfs4yI8V
UItUEF3j/Ag2qjb8lMCOLQk2Mn54fR/gvkCJYogdxl+vEwNw0WPdkzbuJbV9aQbGkSbA+iEpEv+P
pPNYUhwIgugXEYEwAq5qtbxBeLgQeG+FEPD1+2r2snaGgVZ3dVVWZtYLZ/2v9Wyg2SQrvje7lxs4
7x17np3v4Y7FYMv1fnhWHz4Xm3B9ND3jQZvbqtEM41qOWrm+NZ22NMDbTJshPzgOWvvFO+rUaa1T
W3Y4UbrSf9kP3OGDy2Ke0ck8Ox8q0y+0fdJB0MDjS/9uaTsrDfcavdlB3Awm5RWzLbGuZvRo07A7
WBvQtMc9EikaHudWg4HYzXWlP6GPg8t+ZHydAkLKPfc+2N+WzB64fNW74p6KTaNwgAAj8+4WYR27
9WW+3KXg5x4OF2dtAgdcnG9dH9thk/FMO2t4cTo7/3kO+1tQywKhJikgcVlo0jdv/uXWsVrDR1MZ
Z48en90sWfJ5+GTQ46KxtxdP6wjjZPP8aFD7jHERTAP6WkOe2tza//jF0Bc72DNjwTZ/HF+exxwp
qPXOklbunKZHrzZ3alHV9M/PqCbxrKyonFEFBhN5mDSyky2Cxesru7CL6VQBhQGMfmG4hEz7oeA9
LUDQYBiOqPYF0evQy7pgtOS+S/eN60BLn3HwqurvN34ye1fGs+rOQ2l9fKgxXiPfdop3FwDK629I
416ZVqNj1Qxb53s9FeL69PrTTB0hpblMXFx7SiqNsWlYY/AfFkJFWIbi+Glsa46BT//paCmx6l7l
Mml5Hr5nOo8W+p29kqIL4cw6anZ9zCA8Phx9hsN4TWfznDHgE+hwrm+Gps9Pj8yj5+m9Xc9bG/7k
6oMWMuuTb8huY9s7ZscYRLGUtlCSfB3QRpPeJgSDzVXNG67X361wVdW6/4mDoTwHNgE7fm2s194D
wVHXo3mGCc/oM314Bc0VHmxnFPSxGWmuBdnsS58kioCEIoGOFkMTKN7ZclboK3h8FCD7MwC79Ces
rOKEO7v/ocvDX4Q89TMsWHOUblUruXSZ0G1VAfbFxCWhjSUTYVXR9YKselRb1fg5ybDPqVf9ak0J
wl94WV/6hN0Agw8OsSaSNKA7y5ITkIKnaQVvFyeurQ7MMEiwlGLW1ddKHlcnwP2VE31BldnPHoWT
0eg5YvY7vKyH22+VENCc9l/K6+/d7K62njHtHKRzaO9STIkeXtMeBljaXWyV3BeL5En+Y2LQjNef
WzrfwiLddk8xuoYREOALaYvk6Paqy00I/7lqDyFA9wnzlNTTYWuRUHJatxXS4kjk0if/AutUDQNW
mmb+QpEQT6+8YX5PVMB24cOIYjdPaRNVnXE5JbVS94dKcj8ITM+2cyDrzOsnUKKYcO9IW1HdlhmG
L9PzqIWNRVjjYR/jLCgHe4v2WAEBhQVUX1uPr6EmMjPgq2ZlUAigPgmcY9OJwPICL7NpduoHmHPR
hMn6UJI9KDcV5FVWiAn+jRbWeQeSQHJNW3BFP+pruysIH71xFAV10xoGYuwkdKRiBHw2GmUg5U+X
EbamYv8GiuFTXFDxcHrs4XmYtEa8FOM51d2lvcjdAJNTMjKb+6T/gav98KM3Tk5b1m+eilWIMTow
dElNi0jTRLw4fbzgi8EThaFHGzErl9ucb+1A2XSrDKYAVpdkoGnZ2+uQFIoospUGzVOFHh0oOT45
r3RzkutPTTlBwfCWNjz6cyrgYg0SXTrYqZhAooni+F3Gaxbi7t5sjD3P/rXufn2zQsb26AfD3Gco
eMLMk6ygllBq2nLbOJvumSTo3C1MPNn2lW6LXp+qhh9wBv6AMCuj4th6AVv7tZAp7OX6y9VnqjZh
s2ofVowjjvHH5BhzV8sYbYCR8Irgi/YovW4OoYuFimNFecdyk2TIz+Cm1794yFVNzThHoEZ03WGt
T/e4v8/6wwBrZPGH+bgciKe+ZtUQvxOHWdyznBZ1AA+b5tmUdq5uUl4CX9iEhQpX7zlogCILStxW
U47j9LnAGtc6gc4Suq2jF5SIQI8ilICshAeRF7RD9cD8tHVlnIW0RbyHoegAVlgAPo/z3tA3HZpj
7t4eIzL4R429pcMbuHScwGhYrMwRBqS1wIYJbNpwn6OO/GCMwIm4Hxc/Yx75raBXwZPnVZlgn7v3
oHWTQeKLBemIps1tnRcvjUvGNBKnGTEypVMqse6yrMPBGffxGyVdeLrnbPiL2UXNfbDX2CZXGLh8
VTdShpPa3lLa85jJW5y7QHZ3hqWOV006pE3W/ZtwzQOJ1Kn0QQ29CozH7Z04yQZLWl8CMac+D9e7
MZyGjxPP6oLxMcJpgEGj6aI9aUPA00cAl7qqPwj7Zypao0+LCqhgd7EfTLIY/RwQ25+eASSWvWUx
9N8QJ5kC1pN+nbN8+zO8k8E79I2j9FmFv/5raqBHa3IOzk+vaDhv5/70Jp8UxwtytypxhDSLo1GO
0UA8lsbU6B64vKi6ddEmHMuzF5pGe+l5LTqkbVWoOmw2uDN7Hwy9gdHuoL7vGvvunTFue9WYffF8
29NYKqNXS19LqBgBoxtkZg2TTwgCQ0g6vGyU3TT2nGxYv9UHXPZG4c65N6RtZveHSsObci6TsQ7I
/nbWGhejfp90aRG0haJCO63FdIPPCp6ZvMf+Z4P5yZfZLoTtbljyMkQ+7MMRoGDK4qmprq4wRp9b
3CzED+X9hZu3XW3ZgEFyy3pJ0l5ppba2RL1JJbWrQRiOtgEhi6cud6S7d+GH8G6YggVRl0c93VKk
ffl5R7et4H7iLkIMBrI5JwlZR6ayEwy1bDcu1GGua3iM8sbXJ4OIMuoIcR/KRoa5LFsQtheRtnQM
yZaLu90YNxs4mjg3xjY2fMYY0y7h/PQDpsckvH8GA+ib0IZhOLSs39HKx+v+cwchBiYPVeh8sz7K
rK7pNrt51xV504GGdrET6iUH9Gbr5jaBWvCKSTzW35YFG3HL7ZFV3za8B72GPkQ0eXHMjnq7bWIk
S6UxhcSLww2yW1W9uM99710o8+ncqfrQEyDyikh9Z1Vdo+J8uP6ccVJjaSkLz+aHcfRtYVDcPVq0
Je6F+tWiGwXHqn22m7CInlRk6DMMisIXfUWH+W2JWQ3K9hjrZw2T6hg1mIy6bJL4tT9pE39uGjwg
doSnyYgByfRqnpMikCKJmPtUxoILUa35Jmwx+YngRnEe3MJ9DKGaQMdwq13KwjPkvKZ/H3X/WC0m
D4bPB2FOC+eyvw+Tw5sS6OZX236y94ZE0jtGxgquLDxjg3EPMSG9z9atUIszlgkcdCKiAwe8BUgf
9qjDBoHigL31iVwDq+x5r2HoMmSnt0mwQa9Nb8iL7LMDQUeOR707ouLPbDKpxd4rnvGU2p+bKykj
4jzXwJeb7qq8mlR8762kCRoGEU7ewdEjq5iOpXH6HEM0TkjpCLQxuyrR5moIsQKWySsLcEwqLQiM
pfATodN5aliBX8WfOTX1oUeeRyu8xjnNPBXg91+gWKJe+N0tdsbWa731fnYljHyGWNGFBhUyM+uw
IW9P9r0jFnifAD8roTRK1JCAxMQCatkRPwmvHRLWFvQfOF2LFhnVd0Uyq7ytnTXgNHKo+81N/0J8
D46Gr2/+9Pm0xm2LowWNqN/frsMq3iOhF3gU1U8F5e8BO5B8B3u/pGrTBuA+A+uw9ovpCXektwtv
5wTpgzxrOm7Ooi/G1zsuE5zlruCNkuvdd86iBtK4HfYxTNvWrOGUC09zZzwhqvBeir6k/k2X5G91
oMscRW+tdyqpZLqejV+BDAbo2F1aHOPqjdSBvc14kosiNyDv1HBSNDT9T3rTja93Qi5qjWh3QBDe
4Ug/u7pbuxLZUFdvI4hdBaHz0Wc6g/oOqIOG14ybiv3hNWmThIZwYjr0pUGB6CoS9CcpI3zo65Wj
fTc9TiAWhm10WEKwdVo0oyb4z48YDg32P7pSPh0F7R3dKD+8s16cf9b5oNjdwt2az1XtLcP76Jba
jR50KQh/nZBOkUAjQMg01IHwS6LPHxU937GBsnqpSDqBQ59OLbMn+aio+kDeJnxDrpuPWyNL+CQw
wBjABk3VgX7DrWnQgZ3kWqrPSgQw0ifHfFqUA62pl2Xlt8cg2zB0TkFqKocOLR+IKw4f3WNsNOx9
w2r3OMwUU7DvkooLm4tipOTVTI1jNUhsJRRS384RclbJcCqOrbvl4ueFaDaqcgRBHiMp6CMfuwlD
smSVtmyV5yyAXaZGE5SPTWfn8WU+rd5LUppklvRJGVBdbluEFlDjcZMDyq71KM+OnJst2+UaM9aP
SwGmGc1L/Y5+b4gegkLF4ZbxCIFJ+mY1xnnK9oLhxvO5wCWh8TI7r+km73HRY7rFYnldc82ykv8B
J3NYgQNcjrOXuMQBAJKpdex8KUXYuoNXf8nijPC5rkDPhmpfpyrS+cPl/bHoZ2pSgGzWB+3Om3E4
PANmEbIFF0gE3gYPUmQ1TvqGYI2mQcTTps6ATw7AMefNnbaCsx2RPVlIHjpkMU3ah2OGh5H8Y54j
nWIixguNEdjSXecsipRfW4p3Ll2hrXN1QmquuPLmzpGxEjdY3jj9Oxd+VnKrISdtcyj+6ITr0Rt/
yHBiMGClOldAWGQI/T5o09cWI92+EORqVnJqELVILYFxFovm9nwlEf1GCTkoLEV0DgD/xR9QN8/4
nGfJ/6TgDWtL8AbHvCGLKFmnP3Kr9LpBdYkwoxuWmohDmXpJCbRpoXNSRbi9pJwSKiGbIti+22E7
BophtMPHfuO33d0XAWM8YU+vd9AYzv531OG0kGwoqNEQeUFYLuPXlAe6YiwiXrrbO3MDyPoWVSq3
d0yl4tG2iJ+IJtovh0ky9LHMYbYuvUNKwgGe0FK/uHypQ123NnArQWNLp2MqA2Tc4k56zsAEFB6+
AY2Ipw0u5cZ3px4+YCvTdNt3kf9pJldCeKQUlEAgFLY9V9AQ5tOcCWl8sv7Jxt+m5BUvKXt5/e1N
EAzWjv4J5Zt/Bh1jRx5INUtSvtOyEh1xxWUrXt2qF+wU3gsMH2Mci4o01khUvQcIVNj3rWFvhqg/
tvy80qpemWx0utkjgRX6alEDOgsqdBZHv6CI3g2nflcEfuW1dQU8HxJViS09lKmns0tKBUnKo6wP
wJ0+C2gp6+GOfrOFCADQjCYXDJ959hF6h+zWclFHwoFhhfuC1Yo46xASy+YuuTvtR7jIawifbQWC
DxG9D6lH3bpDKR7J9z0MWYmzYHC/nQ11iBPqQFRiIEaKevzoX0HXa1tynzgfxSHVOnouhodkk8lJ
zF6xOf15L6dU5zlYw4fUwS9kzjbJJ/kmpmj8NHtE+TqZc+6qWHcCDVbv6jKyJ80ByXmnSdYoj+YW
IiRAP+MZf0X0X/67JQY+xmumFZDquvlU6wUAHFd84amDXzrP0XTe57LS4CcAOiduI4/Q8bdMooio
bmNDhtIZQqGpWyPOxotk/OD0Ge1CmQUdbfPOLYrfjkKFwO7IeHtNC4ZIp88f8EVZmif+QTLg/UVh
hMCkP5BYWLVmwoilLnhkNYRN7DQ8ErM4OLftpDminmsGe5KXtqej71m2CjkpidVfyS2J3tH/qp1J
0JSGKbnrFv4o+51YwQV1bsi6VXxlhibgl3j13WFI6mbXOBISj5JnM2+m4jSePR7wROzJmVOMqxEC
KD7ppDn5auebIEpF2tp8O/lQuBZFT5SyI6bl7mMAov4hLb3t+rJcd9hUap3TkqHuEyNfmkiisUNQ
KLbHPp3MKhQ76FkcRPhg8cwWXqzpxmjnmW/2sZoctc2RqYADYflItTgZ1d5IN40d92mYYeEYVCOP
qGkmnMiI75ZbCo4OM4EnlYb3Bn3qxiIugEuEygN2CH7Bd663CtNlSADmiGDco2LYDNoYLnu+0Sd1
Bo6FGILLkQPHQei56exEPiYPkTyKfB/111+G8qC0eDrMcyXCMwKFURC0WXssCvwGuiI7KhHpUA5y
WjZPekfCq6GGCvcRk36fyhzSa5lAUpQGCTuJdPEOgH2MTrekDs3YbDoQtSRq8GjO9NKvXKU+Pv30
fpcisuzMVRt+YaX1J2fDfDStXu3KuJi9mn6xgWnGAKgDjab7PGxpfB1fQTUPHvbLWv0xWKEcHm0a
Sz+ID5UenSYYqXgRYAd116bdZfRUz+e/cdSr8Pe54+Ygu0/m72Bl1e0+w01Tj7+rLkMM1XnZUfyB
sWUHbBfHG9HunxTGzkGLxuKDeVSR1IaXaZK4GkLtspms5o6OSMAxuYuVxjQRaUfvMOPX+3jTfSsr
akwi3knVsNgv1O8m7dm9Y4x7ve4qcgONp3NCa9TdNaxGU7W+do7Qtx1BGEFMxJJCwaRvDHVofTBh
4kG0jV9Vi6GQhsbmoOH39n2h0D4yhD1v68XPoAO7K71axWq2nUrip6VL9/ltdXcVWrRQWjY0n905
kw17onBjAGj6R4Y0I1k55kzZtJoR5zKPqO9GUfOLDxlrvbk1cAE7DZsd25x2dMm4YNrMb4o9Y7kL
DrpNWsToIAWH5cXCT6XHfYNbcwnefcgOWJDTdvU3l1JtemwqoRjQm0Z9g4qW7ucYcHEwh5dZgm1k
cE5Pb6+iDdoi9iF6gg6g5+3x2q2dlT9mUI3Hflq3UxozFKGtFeFzAoEUIsW4Fa+6vR7ygJa35INv
cnTG/mCZvgjXxYgW7gd+Bpx2eT9/LV4HVg/r24UUVibPN7PTmaWt3kyzZU/HpyFDog1nA9taqGFi
LNlu0/r8hT+vzagp2/8ew/qNhjK0HmnwP6499K18TpMKGqymwdpX+1yKSrXZKy7cz6sX4VgT0ROz
xtQW9SdeuRc8Ne9wQtnVwxqt9s+4JRq0z7i3cg/+uGEzrIgln+d2rbvpkE9xdv7eyKDtt3otHitP
3yI8Zm6DP3TBiAa07etc0Ai27T2dFEqym30fM8gOWzSU4c5pU1H3sLNAFkigt0STDyHlg+/AYEA+
iEodSs7gwtnbNEgTsZ1cNSmdoSfrcWXTPbguUn76vJjU4+Wtn3/0jc2R4LpTNPgbO28ALxTmnEgq
kfnPt4i/hLksdNkKOmqwLB6oe75Dbuq0rB5UWftKEB+/UE9BjQHkQnhEoQDzgvD0Zrikg8cAitDs
5tKsZ7/y7RflLyuW01nNZsKf7SBddDmWP/UZ6aiLj2bN38AjYcMZFOjnVY6e8wxlwhFJN+EUpi/F
MxL9PZkCTWzTL4FFjzz8Yxu2LnvQbyZz/qPaIJrSHyZpxhuSWZbpoB4Wf+QF+srUC3PR2ovIzuzy
pn58Tr/HYDntEjwHO4unxGKkUDlv24tFfYMZNPgGJ5/Oh00chLGPjdNb39Rls5Pii22cIuZjcpde
OnA9BgyUF1VG6TKwHMOGjVkGpHhyxA7MmXuwr/mf3C15WStnpS+esG0aTXLK4kpJ8oqeufeK4Ga6
eVI70FOnGttDBuJW4/TddpxCuMfzQUtjwTCA37Zj7Ct8xgXni6PK4wgx2bTJIV/+jKVgYu8GfjPY
OVNbI74LXsXHf/RaDjpMgUWEHfwKER9gX8EaQeCdfRenv8+F5gGecAYZMkOaBf2X49K2fZPprG/Y
pLafMzOU4w3B9qGhm5K2NJ34Zxc9DP4c58fQIWCn/WqveIf3piaz285uC7Iz9zO5/kh6928RLFJ5
h/GEtbGK5N59RnRwTySTyKTVvK1mV/YT1d6hFUI0ru9cs5Z14EvBLhCu0u6DTKbGCFouJna2e8jO
/aNduJ1QOMikkvGERhhEMcGCJZtqbOnnMqi0Zd+ZENWy5eq+cI2RhdAqaabyW7HAKeI0KjBViB98
iKsmk5wJSaI+HsiAjD9BMCb0i8/k7J9GlJRQ9+bQ1K4RjLbDV9Py+G4vSWuvqxCuIX4Qjq3wMfrw
H8cBHgbwXc0SnT2qnL8iFIrzzzfdFrSKA+zlK3O7rXlN8GgDFqxwgW+S7YMRM1a8vELlkbmeW5rt
N81238Hs6eWLczdfMLOOFzNZzjZGdTf3eBUyh9/+8rTN0axYVKzGAtqHeHA0zlTaixiBMa4k3oxW
OYyM45QkHNnimfd5C1K8IXhHIiPhqcOohdc8IZEQZ1Nxs5nE5y5yIx5r3YHzgR4TAn66pKjBdQGO
zpgLTaxRZLLJ/yexQvGHkNwpXAjJeEJUVNm1sAx5devQ9ygcoElh2ZGyArsF3vpTWEHJadSyKrlG
F8qKWsvlT7gibPkeQZUh7T6c0UOWXrG5YqWs6l5R4k3S8xtBea4+yyMGLlqUBxANfzTa/jIxYsam
vbbkGMWkPZOHidIcG38hOSLChdCBZv6wV1gXVLnEebeDnik3K3/g2JKw1UXBSTN8MqmQdj9tNFVo
k4ZQ/KekzZgfHgGaQZ0FHQTdu5JcZtQqndUEiSYipUrXW98BfyAedBD0MinbE0uCDncBeQJmXKIo
8GU5v5wEDhIUfSTRay5vd4A0w0GshCmx7RBaD0ISBKhir9QCYfGTySAvB8K9MSbQJnctaFq0sIew
J3tmD1IanhVmoEy/QCshTtKDwTKejIzSbQ6Ac0SaS65LYAfWZTSGgUQeGuALlClbF5RID/CUEFFb
HwW0qBqrLrwbaIOCOUzIdhHIglpqimerSdHueapqKXC0el1f2UHrdmJLVlxzRRHUWrHN29Be5Tyi
aJZTxkr4aHqwmxk0dPPNI/gO+QtzfHhy3CVvj4+IRIaHKPmJIN1Sm4DuQNSW5BdQgTb29g8wMzCq
YQfkpLLK7x0Cv3evssoYfrAbR88VVIYO5jU5AMv941S48nmeYCqUTq+obIWztHB3M5+kDMou0Bvk
cvFYRio/wRlA1CsPcdi2xQZsiOjNqQN5RrqfkW2HnA9qWqa1sEw1bszJixSdNgFfxU48XpxLh12L
yN+8g1gLnFX8lAA4AGYSttJnd4DBQSxjHPIfBxmU5+Ozb1tQ80Uew6mBMsebYyv/DTNhJX9890Nn
tvTmDw7QSPbQf8pvBvraUElxoUGeuVcfQtp5deXsXfto2HCQTABLKMoH1BeiA4I3eiGxhdqXiqqN
PQeKGdpeDVQIOkg2+nP/fQwHgBmpE+8S0R8zsSHOALaWmXeFkSBczUcI/BbzztitjMo5yv6Ua5p0
zRtgw9JZxQZXtDYHbg8aP+lhB2EoYSam/j02aJ+75wbGP/tZf91iCCiNE+CXO3M+ynD9fY/g7WXA
0dAbGP4hB+4B1piNGjFqjgk3yAHQYRIK75cHh5S6ZN5nb2nHR380kq4i5ZsKQx4obxO8wRxXhUlA
rwmwSQ+fvYApHtsjAk+63PZadhXXrHCvEfJPZp9ohsUIH1B8Nvjnr2J2oH8dcLx5hrveLO811EW0
XfjwdFddUPQx/ke99GnA+C16bCqmrXCpOrRkLhiVPAhTQu/s9V6I+9j0ftxAeugPkCbgsyGtpla0
dwEEebucUhq2Ah29nMJk82L6dFnAqCRgojjARo8J5v6gwy0/K+ijH7hR3jk7mB1EugGvCFcgm4B6
ryCBJ9KgTX7IJWJEiPgaX4s5FKOfTQ5VO7P/UioaghApMHPFUrPEQ+pDEXfIzO5p6HfbA0opaKef
4HKEkVHd2wmYgXoytyffayPQyR2Qf6Gj1XHZtabQ1xZaU/80dZcqDhh/8YcdLqbQNGTgt4Jt7R4U
6SQYls8KMEzNPw0Z8e21KOuYMgiflzlU9lgDYEgfDQjXZSpQRM33GRNHvsK1fbcpbI7Oxb2/KAXw
hnqR2l9Hb6rJegzz0RkwBCTF3s+FSmump3naOnmLPWQNqzagnjUhcrNZpZUmHoAxBYWHCzw1JPm5
7+eZP/h4DdIkHpjRQ50JJSOP0y/rNZj75Op4sJMUe+3BasXifMFXAt4oRBUd1T6O+C7e/Aj+HO0y
BnqBv+mWS7fiQxSd0j19gvgI3tivLmnKRvRvx/WsQfHl+jCG/dXG+Fku/6wCSEpW9LzACj3d40s2
QIVgcaB/LyjEF9UtC+y9ME24PYij3Cl8KqsriTA+VfhI7+ENRsY2Wu3gbGiZ/UOs3Lgvaz+Sj3z3
EM6FPUJz6m86i97mEotmh0Y4VyZKQ/ZSXTBrsU1jSgE7WMzUljuPLX4UT7EYQ4OOxVVL9nlhiSBi
XCk8aTUSjRGCpwP/uDQSbvZOFlmuFEVvq47K9YKIkVAkwYgvDennQcznukZ6s4dsTJ3InXG82wOM
SvyN4+Q5kOIAaavfGFQomyqMGlsOPiERrdnbdLv1+K7HPdxMKOVCH3+jB9MoWoosWd467OO9XEId
yiHdSuaDnaAHqvrU76/qWmwhf3kKHb4CUnLu1DOC8pWi/C7stPcIHhIygDOKwzkrIFZr7cWsvTVs
/ImadG92IleUn3RSRgfA5BCNfZIR3/fn3gaKb+/b5XkWL7a3giHzvVn7jkrgc1P89xAgkRiIKBD3
Dt8XCly3qVt1hD63pz9dQEkLmCLel3PIzp2vL0f3hZPZqjstbPb9fsxn3lnLvRqQ0Qsn+cYqMiXs
FXRxZGrBWxPvLgAa8I2L+k5Z+rNluN3KqBtdfM6oyieVWTT92snRMx0ZCQXXpITpUTHiDwyRKZOw
1X3EWiSMY6rr4DGgBbdnR8vEXbS5TN3TuFEwWj15BsZQHXJaCH/QTzmBbHXzmRDWiPjgEw5GLxGa
i0zJ+iwWu59Tc+q8BjwSLtngd6ObxdiiSze5YgrQVAuoaPOQ7uSx5kL13avIhBVivS46X13Ahev6
VIbNuht9FCN+H/LfDWbvnjpUg4g5PtvxGG1pRx923uvqAW01v72Te4R7shG6e4uJA/ZvTFR9uLTG
sXdtvHWbOqo+Vwas+GFe2UrdR6n+ZQZ4w2b6JbeptOpIapGfT/CQs5thyti5qoRa/Muo/30x7Rnw
1114niLiDi6oDdIKxU482M3Y4xy8vGMdoeaerNVh2KDZbNUApocVniUz7vlugRKL7O2TnpqB2WL2
oxg11Zfc8XgvicyZ3J3pFjOcqp53lAZgCoKTtl1uhtQx/2bpgAgsubjAAWmP1SzaKZQtLWrjO948
ikxVZJvLL34dkql1rz6V0l4dFg332dDn6BjN4R7iu4LUUri6R9+cXZC2VrnWWAFiJGkESdd8OCLB
uoNw7bBAcMhdY7mBlss6qyTCpmbKGxDqGL5cL2bMIDjPyQKBHQo6KTjbUfLhy2ftB1x48w2+NlXc
cog/gc+Z7flL3LgYiHRwrss/rGY35MB6CDZeY6I1khaJR6k5Wg5u8aDIlrgpwo0oeoQuoEpmkQSu
bzmPICXfZHjl19GrLtFfFSQwfAURAakTYqcTChC+AibB9Bk+iVZzG0mE6rLBjC87FMiHVoWAomcj
iExoQU+HOScJGjF4NcyMA9R4j3GexDycjtmck8jeYhFynZdwM9ouGP7HntOEU2/o/Xv9RikoFvvE
S3JFXB6lB5Trz+pld2DAZ037cophIDft72sI8YGeK143mELW+w/9gbJsRPz6cubHYAcfqv9926fW
oGBYj7Bg6MT9epC0h9+jqkGwgdHBGAsGPCHaLgPMfODkQLRHO9Ws04lBIU+vk38Dhd/7pDsfnpoM
27iF6yu1QxyT/VT1BNLTG2dIHu0TwMfCe4cpi7UT5BnqrJblAGxrkqkCrZhY+4iT3UPKYSqx2oh2
+tJv5ZwIwYV6fkwfeIaFv+iqYJcHA6Q8jVG6RMhqndd/OANdtYuey2S7Ag1prl+reELFBlFlEsf3
7r47ieupPQO3UGx+56GW7G7K5/gG96nOPVYs0KKfr2rZsYzc/6MwxuJOxEe9kVqu/xryQhsMXrk1
nBNVLfjGRF56fuKUUWJ5bcn0GqaVY77S26mgf5z1g+TUhR4SbL016XHhjTpQGhxeEB4uvgRZOwlJ
1V8r1BNU3k7BPFKYkrjMk8ILSzOHQ0JRP83Wb9Ydshh9u6Y/it++ZIXSOpxzrCpWuN2l2Yi50eiO
Sbq/pIOxHe72vOLesE0ky+nlQimL/yeLuAQ+gZWkUreH+4bI/PxZTTsDgYlpSeFaSwlNU+VbSqoj
SNwc62ifh0NcKRG8cK3FkN04nqRpDa4+2fCgosRJYp9YTkqdQgCQGOVbXUZoQO09emRfXGePDFfO
rHCPdg+KhcP/gtgO+QHpLyqy9BQAGeNsOmgHc7cASwKE8XE2B03XeKf0NtW05zOUj6u7a/puo6Y2
XM8UJOBg8PAkDGIthx84dD/8dxmA7DKt521pFw8D0icy7xQDBtF4C6sAQTmjBit9Gj0pSBe5ZxeV
K18M8Pil/AYfuNP1pG0ijHfxtgHwsvzDRiwE5yOcZD/y2Z06glhqzh995DRnMx2IRvZ8CyHkcNbV
GGD0axJLD8jsFFaKJnoFXuyPDrygTpFWEORIHqkiwY8m9ZUMT0oHgh2mAEfOiKELDHZ1EQeWPYoC
6WDxlOdDyixHYjhycZ6dc++mM+j1hFMEselJO3N/DtSCtqYHmPducdH3zkK+7/JJn2O5eHJSxvmI
B9AoaYlc3IPGWK4TLhum1Od4Nl0NG4CANZVxH2AnNVUk8FrEdpR/nEi1m5v25CnIG0BafASMeeK7
XNV1+2o3x8vl5w00hbD+zLpXLEm9N/Vet8sgm5s1flmArP4z9QHZ34DyY8KvabuOU9Utad/5xpJt
RRVcuN8NpTCWIlywIEJzn4Zf7U6m6PbmEUnoG8y0mVi8lOim8BnTTQ2o7rmtC4arueT04qVprknd
5Sexcydg9EjXulHbcj9Z3UVst+LLmph3CgDbjhie/WI7cM/hjyKCtQpXPGh3XlqHjkXDSoK57wPS
c06mKdHrmqYOeKT0kW8LQaWAbAIEcBK+epv9xYc9SjSb8zyoV2bEnIndnrWsO02UFGRLXojqYT4o
UXQGUXQaNMlt2tZ47jUOduTCUne/a5w23hZwEaiEiaco+wJpYJ0T7aKHgINhS7uotzkwWJ08mqbF
XysCf1lKxcZoeeB64wZ0sebtXei4kf7FG04KnTXSPyY4tDn3JK7ES3otc2t2xwqADYehcW9zHdO3
ojjiCq//J7RDlrReFU4InUaxIMabpsj8TpVylNYHn+jovPkZNIaa+hDV0nEj19yJ7ALuQwrK/vPp
5tQowTX9ymQRrMA4KYsO7ofo5lgh6qxCymsBRmIpCL5Ef+eHPR2ryiuNx/WAuuWvd4kVP/XXwbV6
6azukHLdDU3NR+RLnUp63Nt2+IZMVwVom8LwGIGNgcwZZCafPmLZsdQHEVMR/0hRGrXtjXu657rT
u6VfSgwDKM8Bhno9V1t5ZHU3NTgs3V0s22CvZiKuLRfpEldfYm4fO3vlRk1XKozLlw4cPbkxU6pB
UCa17AJQki79njk1u1dqAx4H22uQLmOyAAkCP6yZJX9hvoF1g92OJU1rsAaIBJuevbo8pvaUV+uR
Lb6tjWiyiU8dwMPRcyp1IHv1wM//bCMLExdsQGIHKbiATfFSElJ6PZt2F/0me7xHg6RwCxf0m+NA
eeRyBI4A6FJ4bQwXnIC6qandV0jdBGY8O5kkLTwSHG56/twZjy8+M3HrVBKcIjGv3X3V4CJ3N9tt
352BFdNao9WFkSdKDoDmhnKKITJlXgXG1cs/eNeD/Ymo6OgDcewL3ibpgdScL05IJ9fm05qg/XuQ
YXS8DH4muKNlpO8VMdDFj8jBYAxW0SEVS7aw08+5Vpkly6DNnddQtUWR4GYLAOrZMAv76HTgKkgj
hXgWQraRpQEo79QItQy85tm06XnqorS6BCcZqklNdKA2w5z5o94y34x+K1uMklFPNe7yOom4bRzT
32wQ1HPSgNTkepP+UNHW9zb9Snls3GmxtAtvq9uEYEJ5L700kp6LBoX8KToRcmGbU38XNfpsIAiF
Ly7XMxN5gSekHBYVKKPS5nSrCWqbN2CDbYBoLufSyLqpRj6r1Zw8Hjw6+nteNcNc1e29ujzVmRjo
/9HrLopezC47eCev7j3iSvLyjlevRZp7iQ1DGcsnQ0RMtXuntwZShOiatu0WJg6f8JDd6uHNVMf+
zkza/L4yHOE17N2XY7onryTattT4zvO+DC/Bz2+Mytg4wLXrH9C3Vw5ODpVxcendFlJ7cMVeu3X8
ybkbMSw5eFKstqjcCM66Qk5yogxGBtxFJTy+uI/h7+lenZqeu29U/ih/7atDB7KxBR7FG/wQ7+lH
PH3IMlzWD6Zp1VQtwDU0aCcHSrwfDNmbxqo3/EfSeS2pikVh+ImoIodbyRgwt/aN1XZARARJAk8/
H2duZupUzfRpcbP2Wn9ayqLa9bdZMRAlMIFHU4U3HX0B9uOm0XRVoCwJMl8N+/kDqTg1R4dpJZtN
cYpon/uPa/JJcAPMB0mUBkZvEpQQrD62gq9tjNJ+fj3mt4tTSQe6mJZ6RzW1JT+BLEOhzGGQ+Kif
2cZECVHx0kyMLioFa5X52mQ1QKTSA9WWAHZpRHzGgiEDH8loV67qZL5OZ4j64rLtiyhDjhKb6DNv
QcF0b856cWasuil5f/Igs+s8ZoYbKhZjPVA3KJBQ8sPpYxOZXB1LJfGl/LdxxoekfTxL3hAJ84zW
ESJhNu7rNMp0Qi1X6ZzWWZvLbkF8phUTnrkavddk4NRJiJr6u6mME2Y3zN5DYADh8D0zwSxFF1pq
bvpveINyks6huw7HU7GlvXyW+zK8hlrGE5btt/t4LdNiJQ6uMniq4JLsVpNTRGFJgQd/q10XUGto
XCfzKE2dByNff5qhGr7XQFoDfSvdJJPp8SZQ+q355T3T+0g9y6Ec6zwnY14jXNG29yvBoNxa4J/o
P9NkZuFD139YY+Sbu9L9rWLMApajrBL3OgLos/YFa41PVLObUW91+uhUmJUTGthfiAJAcgRr2C89
8yi6Iy2YDn49F7Y1d2YWtFuGnaTZ5taH3lxFl4XE7oCvFBWqsng6Uy7NxCpbLnECj3tUDVR9wlvX
rxXPAo/AwwUFsV9oEyv90HwrJ9BdPOGa+K9txxf7JOwOnZNtuP8OE3G80sxIXRRdHK0uuEQGxRVw
8w55QENGC9dYkyBIjeJ6+Usox87gPx2W3TwLnmHjjZjLiUjkFRXcak0URUuSNd+uGD0av/h7uyLN
7bwYAbHvDs9Y2FZE9LCMwo3fjOoj4j9FmuC1hMeVuj3dF2KTXT/7rp3efayaKbWKfJRL1NGTIJhi
OlZ4mBbgy0WaRDBlkErOxbkm2w4mOu5vJMTjQu/WyadlV3zrkjedb1ZOetIuy5YFH3YkW/bWkAcy
ZZFX8yRUsK7QMuYHnYpX/Amx5sGPEoNAtBOwEDbEDFL+VjlCDBR+GFAAkC6LwXmboK5mwGdGR0k1
q46yJzrdtvfvitdtNAG7hFPEAz56VP7UAp4qqgUn++W103cj+vQ0JVbncOs/kXgU4t+6DD5qgSQd
LP8cNZo/o509iYW1jncmDx7hvfO0xzLL1oB5lRKA11TGJKyqwESRpIxz7RkyevCc30j+uVAeRZBl
q/odvm7Rm2lWcBRsbTdfPiCVaN+hyRdII5Nh2/ASxas/tcVrGrWeYEGwa0PptQYyNuJjO9igKEmD
wlyPtf8S4erQBqBlkAv/ZgGnvGKDnrHGQB7e6qWu7MfOt0CQB48o4ybxCbPWWru7H9KvgupQHusx
hOA2pi+Na65ZlGaYUXvx337JdvPTkj5gKHYp00Ci12Q+IVttdkkRbGJCui3b4HEw1TjXfMxQpUuj
KWh2L2DA4XdGdY1K2mqcMgnmD+SHpX9DvoI2Aha6+IPTb4+0gXLiKer1bk2pFyQgkPhBJhpmADuh
NVmRzNUtJO92mTmEHxDzawhRtShhWpDFSlA8enEUVayk4/oi+gJV7TF7jUEbvTeJOFO6EAUuupFF
0XoNAdCXCXpR9LDlMoz5PHxkCfPxqj02a5qZJf1ih+qBophOUyHqh8eZZ/vRB/IXl22FMsI2F83f
hTyMZF5N4mbED9HI+HXkzIK0q+s+YOvXvrVsgZgl+grGoj/jydMw1ng7KaswZ7YRl2cDTwJ/IZso
PhIELCaiDHKPTaecbpqpVfN5fMS7Dr4VVE/7ibdke6SdZ86T7RK0BHsdkTEXv8y9LPG0ibbVAi5/
0g+Hr+QZIeNBxXdZ1J/0+R8lnyJ3s0CPrBjx3/fNR+B4cUGq3pshsoqzMU+iMn6iS3Upg+q4LGtp
JmNzRLrLBpBHgIYiXREC5LQ7VvyR2rMmTuwk/5VrZa4Ls+dOuXvvjAXuCTh2+uYmoEuaD6PdrV9L
8TwGAt4Sp/bJwngdaGYJmddOPXVF8+577uyW7Ae719zy4l/8fCWh6sAZRXrdd5aGmAhFj8Xs98D4
fuxFk//6TbLRkpOlN4e89Z7p0WjDixaZxllSVtaexS/hFEswv8m/r5udWCsceqJfzAvvcsqJMQUv
i1GXyBGaewTraFTOqeGoPRgY4t+eeInC9FrecSW4LaV18pEeHzIKgSp02iMvkiBTmIXAQB46r13x
r3fIYSR93pY+7t5T80uIozmxT2yAVhwi+Tl0u/QrudvXDiFw8XFfKsWivSogGlQmCb5YOZW4NBeS
84pqezhMIWq3b4xgns6FGUAzjl6TOnS/pJJP39GA5dNuptTiYdsr1KOFVgXcF+Yng9Stc//wf6uL
LBZCccUhJfetNINxUXaUHJcjTksCVYRxii3Le012uGYxoPEE5Nx/56Rs+Qw7w58UJ4BtlXOvNj1n
Hk/5qZnLuxw9AK3Hqg/GkPmAFZ5HGra4ODQpZGQa5QHJWfMGnTY4dpR8XtaAGIfMF+xiOV02l3Un
uSDnd0JhfjsWAvC8YAV790XaWQ1dg0zUAuYZ0ZNUHG6vS2ccxsdi/FG3hoPSmdQjzRaedo16wnsu
zQYLIkAc6AfPek+4/OWLmlHkBKSX5EIFNFAPzJqOuST8imVTG0y/XAy/pmuWvvpwhT1OVt7SjNCZ
i5t/pNlJpgE2Bg/IV9PcKnyJgUWW/68xZ0cGMpFLaJ7fgAbrmuPHFXN7z4Uq4tYeyGSFr4W/3RM4
pSzyL74AcsTICstzR7V2I9axfgpeT1f3/evLjHIibr9en+Mc6VT2STKx/iX2NtN3nvkyREa5GISj
8nJ1RGHzdHSn0M99SXSJ7MK4kWtEIKUcWisRY/WHvFcTZ3oHoeGToKZsV6r/Sv1yXiKPXeb+SEaS
fgSOguvGi4pvg/NPcQ9vBD2hBdNXmVsQcwFlvKNcYiuUfujMpbufMg3zLQz4UFIQJlv7uHno9Ma5
sLIwt9GSIFdAGRGgathXnggODtD1fd8n8+lWUxpu4WlGvvRuzwKWZ6jtySKn55eXYjTJrqSFrM8Y
OCheDz/ZCKvCb3b0MtNjxdPB7ierpg2oYdFPyWr4M7yruR5iWb+me9Y1tFFx1ufDDpYEBryJuoDu
J755mTD5tQ+PlRnjbouZG2WNSWwovLRgf28/15aw3ZU7rnJS45Xt+F6oYTkfgcZXxd2v2jVPGKZd
7Da96TEF3OIxwKk5b5S1SR2mD4GpPaoPHzv6zZ1Qw+e3uCHTeMm1TV2cJmWmFC+bP/C3IX9H10cW
y1Jzh9PgkCiwa34TDzeAPdqpra9R/07ZVJyy4e5On6JbC5O6kRGAJSKU4UP2aSItQ0/8w+wVcCUi
BoDtR0GCdgbYXX55yk7dZHToRzB1nmj+q20b+r0Duh1zZhlL/hLj4+VfzuAySs/UmkTgKJoDQtF/
8NNFzWYE1ja9W+8Nn0EYJbNBqhvBZKZvEl3ydiATULRMcch78/zyldmIbSaluFRsAhFWSJmDgpYq
eAJ4GnRCs3x5fR0F4/CAkUv8dFtNJm26DPMPRkwj7vRHjXT6RIC4Ly76muUMgncfVwTvcZ0qjCM/
lweLXGc15J1s94uERoGL4nXMZd8SHjOBOtTPxdx9/7ukEMbaot9MCikGIZPAqZvzhh96MWJpjI1+
hXgQwWfCfkx9kvZwcp18Axjwdl9R8fRfXyPEHpCC6vJsXYWpikksyDi1/waOPy5IVQqbG7OFkz6C
NI/M6dpLXQUUTWXjerlOLQBmFJVLwoueIW8wEVGyK1jU+2e+4GM58hRIVuBiI8nLv52nV5vpxlPZ
nu4q3kXznudsw94rXMREGQ6H+/79l482gPaIiCB3NNWtn36C9ASQJRhYLntAIzvq0d2cdbz10SOh
NSQcD1Fp1YGASaMDe/rq7QmOQtONCfj3lYQC4owuVjq7uTh0+/pC2QzyLNm/8bMWUR8wZ4xBumFL
VfpYN/kyz9yKpDOYYWYjy00OUz4WaEJ/reFTc77KzdMzKvzwUX+Ps4xbrXn/vpg121jqvEt54LdT
VWdUAu3lv1XmCZhemZYbk0ZvW0QR0IhgvzXW7HbXie92GMvZy8QBvvYh4lHSTW/kgyPiureRgihP
z8lvn4u9cz8lh/6jJt58yowsdwKrwg5jWJBXxuGLE6bcpXpQRq9GkotGoAyEr9vg3uk7XDsJ79VM
myCHaX49YMMANAV3U8BLm5kYK35yCQB2EkTAyfndgm1WH9RXRBBEEZIJVM1lxTH3AB67dvVQweG7
1n5FN49Z4mHgsDByVEhfip3jCuEQMQahEyciTvNY2vuhud8yrnCbLwmguCJ3lGY+0rkFY3V/WZi0
WmMwfWWzjnmNw3UaIpXI2eKLEYP5l8zLadyhFYdHYbKFh/z8Vd2euWRkXTJ5RdGkGl7qUsj/kG4q
nFTekHkXYliNxDXKjQXb/XM5SvMnu9g4ptkn4+XPhLHrgbC8zztXBxTEPr1YI5f0b39a9EADeG6+
8r0apwvDsosnoJy2BYxv2da37fl1eqfZJTPuDAQTPODo7onkA05aLT4oO9X/2RSaIR4j0fuiRlNR
bPn09hqSF8jK/+kGkrOgdXvDVtg7z7aEUH4S+zp8M85rA6V84k1y2/gUvnpK9Nvl4idS/qvijfS3
QJx2+tOB0FAG/MwlOdm/sNIdicLxDpR6UkH7LBdBAHUX5gVkTgSOIm4CU9FJPAvHexZoAyFW87eT
E/t6GqPhh3uiCYhxL68J1wnYSQlyEKWb9ZOTP/i8Vw0qbUDzlzteNtXTe1vgI6niVxZD9c1tWEJS
TS2dogf5RNeobEs5WM3eCnTDAyWoB8dEJ8zwhaTVJCFhcQuLapb+MdDonxRcdVNVjv70ydF6F7/W
uCrGQD8Q1UPqY1B52LNA8gjEaLyonuOGfYYG32oDhsaYxaHwGloS77a/lLaOb5oUKIuQWdsko8cu
iX8wfe3EIS62hc0eIye1r/kKPRpNiOxQv/cvNjTSb8BLeMQw+zJN7c/bTrfPWFgly4JBy5olIcri
Mbid+l0LgU6X54l/1SI5dk/vLs+U7x7VT8/LcPGwYRBzu8OGnNDD/U3Hhhp5fsJVjW+/h8XEQnKL
GYfUJcS30UANj2ELRCU4EnLMcavPcsYMvvCjIjsZoHeLa4GrRgiaCSXCXQyJAJ5UAg8li+dRITfo
Euxz0C+nJtXsIvnTrZX7tA4MBNOyrWAK0RkiwhW9Zl5Ed80+GqhM+mu6BNpfPObyt4S3e3XxCgG1
znNbxASGTaAz8k6YyBE85uVbdnu6jcBA4WNdTswHUbg7cy/5WW6XHPJ4/DqnOKu0bf6bRhL9qsqU
EWur+oTdaoZYjHkaCpKKRDnSFvkxuT7Q6X2rPtrCBAHwVmes4qoSq+9xkVMmvm9fnbCuncRnNdef
FdNUP+vQ+L5E0L72+yxt2hMKJz4x+trEpe/xOwqgtayoP2RfqjOAlm8+6cKY09zziYwlA4BBd+wP
lYP6aq46VbE2LxE5AwbpEjPN5wfqJ9L0BhCGiXACc0ZflC1q9L2EesxK08Ytnbv6zC0E/za6BviW
DHNNizu91Kr7rgILtQZSC8SV84a481nOnMLkQZyxL/i0SK54mxkQhPWJkeur071H4faP4L147TsS
6VBXgKo64ne+SBYUnO2FEzYcaEW2d4cL2E1tQqVJXvaYV30N8d2q5ajKKAHl2f3wdx7iNBwA99nx
MFNpk3TRQ9XH1ljAvuXdz8lyut/s2yqv3dbpVgFW9lkWUq3vH2x3OIPNJwYWo3tJomZECVMilFXr
m7v5Edh8Y5c0159woizF7rgb2q/r3TEXin8WNkNOzPO3334CP5+RTRK8eTOcB9SOd/elN2ov520t
/Rt7cjj/yxRs0Py9OeLOWpIQ9avPFlzZpH62dBL2ZSfhhFhwyUAY01/evwWbMY0L8cESx35bW/4r
HAiQDHH6zWuw/XYhQTXTTUmoeTy5Zlz1pWGWF6TxzJRNhalJmlmHZxp2BDKsjTyQ2/0TzJj5+Rnc
W34b1NbCjyIdCpZXcSD6hfyGlmHPrFa6DzVuPtit0WM2AGQRr2YTv5sYBATPhAC64kEmyHMGCiiG
bOUL41YWggtXzlm72JjqxBPyyct0986osWT6Ph+bhoGq7I9PtkRka63/sTRfAYD7ZCHC7wCR3qmB
QdaTdBJevKfCtFKjANzC8aNHrat9EzeIQX0MGe8pXDd0DvqXjubSJ7WZb5zMw3+p1TL3QXdOGD2S
zynzF6cSA6rkodRnc4yfzLkAOOjB5M7B8Yn0PCJm9IDCaAJbuZsBP6ilzhNeVlyKv/zWclR65prP
chP4gVxAW4aomAGYK9rPS4rWhODzy1Ph3sBGCMdfqynKxfVMVI5UvKtiwaRMMbzQKc8zUOSWvaYr
q5/VYELraSPn26eUzmiQiqPsv7ZM09eU55kg7uheTsrui2SjyIFgTWix2iJshLliuy0/NwYVa6nC
Ja5QmmmZtyI9J2GiwP1M17wwuzNHVl5bu6Pk14uaZQLkNOdh7aREFGOdfBUTpNldkyRE8nLf1b8o
UNGA0QpMv4kuLBQWS8pOQgdRzQZylieaoNuDs73/EO3JJJ1+6UAS7l2IEn1uXSLScKIKQJE1sCHb
GH/ufouYCLUHd0XiqBH0jxoayIt6WE4zZtkM+cDOxFO/fK7px5X1uNzWEBPWV3aQ5thIw3xxHv+A
nWfJJlb9x+KJzqSsHf3v8dP/XMLv+F44WLh8UXVUyOVaIx82fK2GyeytsVvwbbP+bicuSAfFoL6V
1um1IFxA25EIpH4J+IRd+t0kGp68r4rKJaevDbcMEHgKRzVDxjpKUZr4q25wy3Itg9D80X9f4Ogx
TlE3a4ctW2WO6BMf4RozbnM02+nqqB01j1UMocZOuJz4+W9cp8v89wkXKvDC48NCbrjyrhX6oT7g
K+OVjd7+8OYKUzEsGjiLWXgCCjSDjfTAlEMKMn7B75ePSfckh2IXIpVjEbys0zmMcwldIwIMuoRh
1v/cYwRBv4+L91puv4u1Eg0x1esSiqHJAIGkSAxTyAs2JyPwHmIJhSe/kyMbTrdjIYdkQ12jV4OX
s4Xg9aUtADCvJTsTejR9MrnZSpT/IExCLT4ScYDIVWPn8g2Y1DiN5PwOLwfpdBZOtWusvVfnV5GI
Vit6nQdUNqP9ItDFgyxlE9Se/u5WhJewfHuj6T2vXEnP7j4xGveJqqWPlG7x2ui+W31B52LdI+sw
5GckwRmaBPTUFf75Lk5c+vXHF+08T/A3QfPQE5ja2lkIIUEGVIz6tYTKjNoUKT2LAcZA5JB6JjI7
zGVk1S5zWtn3Xsf77QvrZ+ElTkFlOpurfJd/N3YzEvzpWXxFVHFpTVKAJm/uWWhtlIg324yLdFbl
fzpXQCt4emOP2AQN5JEyXQ6t+i8jTNP+PT8grCz7d6JfC39aR1ReYTjgmmphSpWoXC6nJCTvVoro
g+IizNbp2jzV3BA0BbSI0CtaJP0pf5y58ks/pWvsz9UxWY9/FyyBINIRKuR8T9hP70rQYblX+qkj
kk9YLbuljDhPIWGzIv4CH3FQeKTKLPPdLRI/spgdP2jyzI8yKuKUsMTMGz4UUGWQvcyjEIeGo7ts
OpmTn7AyQmttrR9Lc8s+tDshELhHyCM7EIHT0h+xQDIlWS+dKAmp8ErZKzOnNgFIvYc6f8IwGtiK
VxLh3l7v8lSJGPMU9MnRwI1LVuALTAZtxyrjylddvYVb8ToCGLEin9uzhNk9Wci725+0UTZcgjgr
3MoVPrsIYfBjXgXcu/UZ4XIg81YhR93L50dty2ehso2tHlYfxko9q+uycDrAHGDyhb5gQYT8U5Ne
Agtq2GIsx2qcLYxPjYW2iBGEQx9N3nzLL1flinGTzT6LC/qjPBRP1qZe/Gtz0GgrpEUSp7W/BSps
2OgOi9FliCKyUAi1kJgNmEqihf2bW8eNn0OQ3dzCqzbJqdm0cfWpztV5s8ziJC6X4lz+yHfPTRWp
i24lfeVnu9oC2kZCNH7V+/FYQfiezFOpz/rc4ZFlexjodfWI5BPPEzwONR0N/TC7fw0nGVj0+3ZM
acMs+7Jg8lgaWxCGku5ZXgtAXtmBGyKhY/qV1xSbHUkhdNXPDwMYYg3froaPj/v1du34M1qHLho3
uN/RuI+cK86ax6886wijLBzRESIKpuylP/n+tm0X+smMIcZgsY4mGfHLx1x3qklOsVdWcjit4cDb
Geqe6d3mzUr3LPo0a3P/0lB7SYSe8i2Mmwx1Og3xsdinlLfb6r4ikRNXSIN7fXAU+x4cBLTwxMT5
1bL8tdb33wvv2EH4efgCoefaj7WQwsdJ2j1O6d/zVJ5E3zwAz5any0H09SX4cP13ozB8Z8cUt2Jy
lHbofBlwNJCudladuu+S/+1xegXj2fgprgOKQ6Iml7eDzKSP04uUdO097chOdo/fZPdUpzC9NB6u
CbliVwHJ49w6p1PQ2xOw6dp+PA7G2giZ1zRHZiFsPk9YjqzFQ8QKDhrURfYlxM+9/ie/UG2wF4at
DjUMVLGZNhWlbsk+dtixekloSH0oTfrZ5w6lHqIxrHKIhVRyFJB77GGr1KhZaCcGvklyYPrP8P3H
lgpeq797mB6T47B5nJ44NcWtWk+dkwocWs5kvu5tgdD/4ryJq5oSSJL47mvn14flaORqQFrdueP+
pe0IYeqQAZLHeYwiON+JcwF4uTPY9Xz3rTClmAxBe51+BCUDoDok3XMtIjmdy1sBmvp5qk5MvzIl
8butF+mTihHkWqQJoUQWKHVaLRz1GfI4DcjO0tXE+atemfZouEaK2wQZof+mhaKvHWaX3KW7U3PC
bmCXTMs9NUxFPuF8m8nASZQwy/vMdsUx4ZukYFnPheClVzMPBH6hOvgRkeLX00ZJ8mdGyhOs9ZXI
m4uL4sAXzg1x1K3D07EuQStiYyZlR7i78NaMYXYO1ojgiNxREJPCfm5IF8+g6YjcDnF58zxNWzno
DZ3IbHgDDL28mzUXeqfTNm2H3i/O1OuLVA9eDu/BUwfLlwDKGViAPoTNC0ANGKWl+ageDjdRFmY3
R9Dngl+HzA+S27+8Omwd+fTAllsv8gsDWRvW4DZus3qnDlswCMuDu2FQpoyMLiNK64x/cPkLhQCQ
22dN6exRCnUekbuJTYiuZbrVELVFOJizdxlYUO2/DWlXhEWix3FZF394HKr8CrumfpCy3iYJ4cGg
b0C6Hv8cZoTsdtmc4Sz9BCTl+A63QJLs9O0mGpstNz3C8d4HjyTgpbuy8eYe1+9gvN6Q7LPHZfmo
5xcYExie93IMkg0L4tAqdHAwuLwJdQ9YKYz+A85hy18y+QmobEjB2NwwgCOimAQi+riwTUmMm5KJ
4G5EaCdF6J5lXgAuMPlv9Ja1SPbr4abZmpGGk3QBng5/syUWqmfYdd5jh6ClvkXQAVK7usWEj7Ai
1Z3q1eU7Qw2+VzaETg3rHvHZHOLHbuZiF1TMRLeARBI+oNV/s8XskhxFkt+r2Ys6YGxSI7gfM+7x
IchJR0U/wWDgD1O+DBLBvDlrqztnEoL9gLSh15eWGsMBE3+SpquuWcmSRxmvJbZBr5Rqd+OInyVx
5o8EbsguNoJ22e8Gvu6QPQvTnjuwV6a6spmh4koTF6WRzjhypTsx8jnzZr4ATHg+3UFcyU4Zla3T
kne5Jf0T0oZc4d7JxQ/zQgTrLBPm5eHuksONcpWKyYWQx6/+2B+abYmmxQwtEI9lXwQCzFygsU4I
axjBtYOdG0HrfGi8/Cehcx4IV0B74jK4LG4foIJ2Sqp/0CGh8d/pSrl5DLWTTn6csW4o85/NSjRc
EBmQVvptIu92fGsweJrkFl2Y64vpmYWTbmySjXglRsQLJPknbW8Z90ibzB81FBjcZe/1U0BGZTve
QidtfbWd5YLfqb4B68d1A9JuCyvoI9h2ZCGHZ0HbB0QmuVyl1t9Ls1XgaA0VBQHTf51NZ9zTNGvz
Dnmb8PD7IXwp38ZBuEc0/VUO3imVft7tAMOmJTlm4bEzaRIG3RyzCzivcVe6HuN7x/COno75lvRd
n/FwK37fGO/A+RVbhdaqjvS3fF9Z7b7wV7+dUgy4JG8OLzXbK2a/DCyMmNo0AFXGDB4mBfDa9KhB
YVOGmf6wB8mpBvBnWwSWZaqiEgN1nNo7cl09zhfGkpvfF0N9f9mrazU0f/S1foZsh1RTrtWN7Cdw
fRBvhjs029cGF95ZJubFAQ5GPolpcVgPSO0nsR84Ez0Ea4+giVM8uZ50rOkcoU+wDCZ2/VP1Ti07
UjV7/iXhuDXwBJ4BmuW9XiGaHomSlRxhaWwaOkkG4lD71LhRsJGzHcqCMuCfjrS9/6kxIW6bLuoA
x1yEnIyf1Txdth1gO8yKAwUjrDg9OdWcZ4VRJHips7sAyDlOlar4rdlgDWC9Z0gaXN1XWeAGf8Vl
rAVZhO47gIk7XNboDAmy/bCMiUHnLBYHCf1oynXN//3ZllSNBBLCBPirUOx9j5tk0URP+qHSZdY4
8ZVYX+j0ZqZsPxCnCRhgqc0OuNjUCvvCsnGtzzHCJXA/Prj3IoG1eiZpIb7hk1doskVhSsF5LW5P
/vHIIVMkwpC/DV8mZrT6StYm6CCV+kgtwfP5WrSLxP7CpwOJyvBnrbX1HWxnZaBQONwOOv1sIITV
IY/pLMGUpvhM+i7ZA7RH2rtjP+6UkXbz0w+wLqZeIlhxb5yNkCuQKYL701grhntZ1R/m9nWt5/ff
+0E7338fSyociAtN0qdVeIgJZFqWiUbYvGm69yU7BXRHIBnuBRWgzWR0cazuerhDhHSKRIzbPkeL
QNKnAYvDS4TIVt9aXVgz41MBONyzqtiitbG6ZWp8Postt1RhRKVuN1zgD9muDqrlSczgQHwxI1iM
mupq7Q1H5ooiJY7Y127wTckGbswcFVIucztCvYMES+hW9kBOEQyFCighDmW8mTTlNbA/SrODyRTD
MEiUVOrostsA496CzFjyAVVWGvo8SrOMuHyH5qOvvjI0B7dZUmym7RUdt/JJ9phb39+wQiR/HcwZ
B1+NBXGJ3UEYgz61h50YPH81gvz6yFoX3rR2sw3llIRcYSPRBGreu/UZEaBZuqsQNWytJHrSeXs9
4At8C0yKUszTvYkMxn1q83GVHCgvmhq23IeylwFAcUxgeSB8776M6961vswGOdaXcVDDgYUsGyP3
DTIHmYyIpPfvPlqZzS0yhkgsgjHzp+A/QhXfVwLnDxbnFR475bO4o4hJVpRRO/Jn7dAlfImOFar0
wpT2X5N/h+qnmvtA6b4wJzPjzoEp2AnQ+Chrzu/Gfa5MBCoL0fK/nqvsR1ww/zxd6p66ICm62VzA
iXEBLJlDbs7Dvf/yfb5RXcTGuTZZX0y8g1vDxP62olP+NkTqfScIzyqnB1OBrpFNuzbmhswgBYE4
Opns9/zIziZeZlIDh8jSurVMulhiD8syRA30eH+g2aij/j1t/5rCEKegxD62ggsOIPSk0B7y7KZQ
1EgLkvBYmJ/YEMWt1e4NcV5dtugd4DnlXXt9Hno6IH1V6eR1gT9wCjnXwFTuWX6wFKe8sTplxV+j
KDMz3aA+AudCO0uH2HJLYhHADIMdQdZmt8S91KuycejwUduIhGXxQvnIAJDtDbD1EBfkP382dJFb
A09b5Uvu5fT4YmrkZ4Toa9kSFrz1zyci+/umYOjXVyDSwOa8ZZthl68TbHp7CLUJJPVkwgFt0nNV
OMXHtukWqpe0kQ6iqthcJ+fLD2J8vOhUShAfeW8sFXNFs0FVieAO6Cx4Xx7c+33EujZaX6Xbvprg
HfK6syDN/6FjWkp2g+pkkWmuDMy6F9Z3OzEcnrkYdD1xNDqLzAgMref/S3Uh6rLa6yEQpsgZFmeJ
fwoCC4VANP+zC6UOSwVrBvk66Nt5XPfCqz9o8O9R89oqECPIp9BfUFh45KEOYvcKHqafqd5j0Q7x
/b0z0BTJ0etlN6i/4BuMcPirj8Vq5Hb4qlWPb+KSRQb6KUVy3gRKXly2RGE221zSEAloY4TmhrEF
yacU1UeBBLUa0j+sVJsI4xdf6dOVOJeV9wxv6+E4Lsbbipe4peVxhSocIqDi8qRu2iwQudXbA0Mt
ms3PTnZEaUPZVE6NGfKnZvTa3OlPnXdneyLSwt6j3hLMHpYEcjnMC5TTmfCTv1hTwhaezJwJfdRo
xD7z21dkseD9NI6shN88fHEuWXaSeT3awAV41BPBIeEHTKwv8jDV0uUdWLM7a0tdb2FQVxzY5zeG
6dq9LBW8u0R1D5h0RcAXqNCpepk2txk3V3UkNUNP/PxHWlrv2WV7UeKB4Kz3t7Aw3foD8RgyJs5r
NtfA0skxZkZWZ0bvP6nyy1fMAzsWUIjU3dvmPkTk15sv/+nTnk67+eo5ZYAgn9VllyR8cKATkCUR
lOQpBxrbochEnv9OLRPVgd8+iRQEf3dbodcvmDlJdP3I6MgAvVAs6GDfU7JEEsEgkD9GQgPkOIYG
ehIDtunmWJWXKkeuacAtQJnkNt3S+CTk/Uj/xZIuxNAhwPOLlbJoDvT8UxEDCXruK98Z71lxTczZ
36rcEirAH2sCN4fw/nAfh3d3VJLokm0EUPAXxAMGYZNyBIL/Uf5mcXfIToISjZ8qDRpD+Juhd/uC
cloQIuq13yk9vkba42X7uL6f3gVWY4zz8Mm3QWRbCkgjhGXrGVv1aWsr3VH32YXrm3VVtvxkw8J+
kkFrG3XPLTF5dhTVN1EfALAl/5F0XsuNKlsYfiKqSBLiliaDQDn4RiXZSqAcSE+/v55du+aUZ45t
SdB0r/WvP3gGUmt98f1VrYiBznTQjU5qyLyP7NdV5TGjtSKtzS+K94StZy6+JFbC+LMSwo54V09q
itGZkhycW1AILZ+urozP6fFMQfR1AZavnW8oyxsuYRe4e0i5JRjYT49V1OYfhE7kdeGbpyXG5BzU
I1lwCupuI4MgUf9S37ZQkwO+0YaVsZI8GmDuc9RMCp1RNjOMt4nwkTbztjOBe0y/fQybh4DT13cl
zh8gN+qFVm8ON4bxBEx3kpAIDXzcw/Mnv6oJU8hPQsdWYUHL9WF3D9+odKbvX8xAGeUOmDyN+KiU
Y1G3aKfmK3h+vfhbinsdmLt7m5a6V/UyfXlrqMcjQ13dhlbhnq34/oj7F4L7LqX/fSWKj50z91+V
t//NcQqmaUTHs1+ZGY6xbS9XiUyAJ/gUenrZ1xu3XValV+b9HauPgiTcLEv36j/VdMMESA+/8O42
4n32L3PiH4g19qmLunOsEr1NYpUHW9MebfTwxYdjcmDlHCTw2HtWeCPKhbJciY2SJZeqlCrP9YsC
vCyjz+VnM7bJNs4Jq6MK80u4YSgTIOjdYSO2J7i2o2fS1YSuOpzZ1y9qIOKBvkte50KVStXG27nt
KcrK/AtrrBXtIMa7XnpShw3FHSGTOXAqze8HSLBkLvUZq4zoFn2/yMzcxn2chcFE2+kW5Qq2E+Q9
3GhlksBgB0xNfgW5ABPI7AAWOLFDd4Tcwf79cuGEAyZAYcBA/Baq8LLw/bwMN/QVzx9s4u9Nen4n
PXOkT8xHsNkwU/0ONy8gG8Tu1KpN6Vun7PUJjAuii81xCAuhxBMScsX0agZlEffneqauvpprEJVO
ycbcXf2lx2sYNFCbbxyVPqrn4YnyOIvzqHbpAt/vsMh0eOnPIVX/84uLyZcwGKT/LbqD6fGW2z+o
NZiZx4zc3+lLtrrfyJjfYsYgOCPsAYB9HEMF25KZv1cWQ1dtWV3/Nob3gEyqoSjiwRt20NGz21Zf
0aCXPdGaI/aND/mIQMYPa6aO7FfyuEUakV9AChlX5YclzlT/w3nD3OgdQaPSFh/SftlYUJY9YpvJ
su1SOPYG+bULy0X1q4Ss2D97XRMLRDLYvuuT4+t8SGMrXYL4gF3tiDQg/wHmH5ukYLET/igkBWEF
kpOvMC3KoAP7WQE6H2pmSOPKO15S3oN+hMc7o9R4MxNhLp8bDCaHr/g7+6i5dcOfiaArJdj8doeC
6Rn1xs1vxPolQI3qmDOIFaW0M96JUyfWCOfydxG+tZgBtIlw5ZaCIl6afxE0pl/Ht98rB8yu46Rx
DVr7Na1Hz3RJxXoVyXOnF+I0f5DUqQYdaQyQGqhZQGqgbrcBD8AbyHOCITlbhFegsAsxzYc4bYzq
kEMYLFV1qEaoV8COzq6GAUyNFBfyBYURBz1EiPLn1eXaoaY8tDhDOvEm8zayFtaW/EXsvfZvTmQi
M86AdJBLbtTtbrkr1QCu07cbdk8X47sNkDAsT2bQQGmwi/5lFGqu+Upu0MckNOFU/ZADIxlQqs2I
BDycQa7SJtczZWYDNzDoedXxBZbWc1XRL1LsuEckXvdRPbi4KkBD7zl8bzLzOOS5eL9QvDTPsIg2
G+/xFZA8S4QcLUXdEdd+qurWfQE3M2pq4rbIiTJ5KOFtw3xs8aoRgmk9oZuBfZ30GGTVYVWDiAp9
N4CC9Y+jqDMXiU6ROtaffs+10y/GtWsqx9PPtTcHodxkvR7WTNF72RRwxt1Gia6fjGYmodiol9wZ
mRIJ2mxDJzPy6zk3yyEBB5s7S9mzDc84ZbgE6DIX5+4lrIGe/SeFB9ST9jqUQVYWU/A5pBLULmgj
ihhrkrxGvRpdEyLh1lyz4R0Yk+kbhhweRfr15cMKfB8YQGheG5g/Um4HpK0N5s8DcU3nrNeBdDvW
TroDy4hbvmHcrHF8Ir2L4+3oGhEBPxigUwEsr0jpVjD0P+uPAtHHY7aB/Z5MeIKQBgpvWShNqmte
dkNqREjzbKbzIu2Ym/Q9yHAzBp9zNJLUowFaRydxmWtg5X5ffpAeuScIml82SQ+GmZ6+CCEyJs8N
Gdw0SaMBlLY+cj+6LHgZ7rWInwQe4hHnWDkYDdX8SWx+dKR4NTYFLpo68zpqb9k71n+a64TUBFqY
22/TE8D2qupp1bQdZM/P1gQ0efs8hKG8VwQavWmbQEZkIg114Zcm7ZUqnei2/d+l0XcHoJTQwW4e
GDB2MrbzobT5ekfGcsv+em97NYcPnFF9BIB4Hpp/OPDKem/1gtTb/PSIHoKNTAsiVGS0PQH5CPTt
7euRIrRJb2hcA2ylALdojkNbmDjDrEhiSVVUzuyhxrg/fT9dBjLknKZn073sLOKmCrfSo+JMZedA
+6k8hZ6fVhnwpk7uuOC0aFCkJNQ8ZfeVNQS067Wi1lxkuXAZukn1GakMHXhccVy4EJC07opQQ1sx
iG5XN2gOJpvVb//tnWeauM6axfnvPPt2o94P4/Z61EMDBhoeNNNnds36GGUjkUFbzSWFiAwo3OQv
it2n28WkLj8vP4/D0cScNLymNvSRf1A1DRxO09Rgzubp1k2GGFQrxrIYHPa+3Ne+q9ZJt/H4LMbF
ffOy7QgJ7x0JRQIjkHqTy/j27PkVeKlcWUZgTS5wgAnfgwlxLRbvijgq14YNVDA7ELeWlnpCs6pD
/ZhSV/fNP8ASWoczXv9n71tOOD6Lxq1THdc/TMo0cty2SnylJjRF+aH4l9Xm9s3Z6r+x4+pP78Tn
+ZBJmIZ04CabNwxh90tVblOytS5N53FkWrvmsTg3CWC9MaaKxtSaWLtb/PUZyYCoPuC5/T19uVvL
AZiewG8DQDuOgCShJkIeMFcd05q3077iM13XwN3QZAkQrIAD7TNvso0hPpPWsZkf0tAqdwHkvIG/
UMzZkRX3PdOGpPBsJrQiz2k/u+3pwbnlSkaOEEF0rwnj4TOohrc1Q3LksO/2Tyye5BOAsiJ1JOAO
ZxHIbb1F8UDUFr5wZ+48qC3Xq48T4PB06AXiE5zhq+5QTtEMqjvZWlmLG9zK2VEcxbdC/0guKyBT
A7elF14geSSPTBIXOtotJPXY8FJXwYe6JDVZcshY3jzH3YhRFpYekBXZwtaX8O7ep9S7UyK/xrq7
3RrislV+MI3SxiznBwov7Bx82FxlcBUaMDY2jPzZXRLo9BAcTqcplFBsoBr84e4NdJs+9EL+hEi7
b+s+t7JxG3OBEeQl2uCo0/n2tNoggAHc2Rx6G2BHTlHng39WKcD4ezvAHiyQcK94PMIHIJfbECsW
N+Dxxex9JOfPvRQ5Q5YWO3K/quICuhv8/1nR84j+oPS7Nm432L0AZu88VYg7zuMjTUiO7oeY2lo6
t4CUN/BzqlkdfBkGnt32h5GYqfsYgeDD0+sF9/0d3YdjTOiq3kpknjM2I3UTIoCivzlLhcj6ykgM
TxnY3API8FRiUNcwOwXPY5AGDfw1Rd+FgkBO8Xf3cQW9UdndY2sTXS10weKC5w/Q/atzW8vbm3C8
6lQ5hxbuBg/xuaDXj0+wNeC9x0bMIe0MSvEc6dKsgZd6Y7D8mH+oSaSlEdiYAT/m5N1an/MWAnNr
rnsrFCUqCngg8W3JATBAv4QFegzwDueIsVwPmBlRNJDsUEvqCa5fFcjMCS44NQO9HagoLJwKR0im
RjSjEwRs+y9qnTo94scIoj9wA3P2RUlNA7ylEEhhvgQSxD55sb0Ho6WW3kwBQJ84Fv0+U+U+Yp+i
Nm2gY5Q+z5mqwJrE2Y38rxBJTcDonoOGYD9yFNWZaQpFgU4EG+Fs7qHYfhmXHnNOozvhJ1hywttR
o4bov4xCXGWYV3XRA1RocYOA/8ygitzot3JQekhl7KLYtk5V12Nehv8OE0TQffod7CzJLyZiCyTJ
g0hDCAwfZG8/Jsy/FcOFe+NfSlfFW6A/VI7h8R5Z6+9u8PUb3I0qzX+DUmVEA+KZjU2Kd3r4NHMa
WuFbCpB4Yj7s9Jkwr2pr2D/7+iPWjbCQCkBhn6cFBJ1XdrPE7ec1t8FTePbv63sVELgtGwaq0bPu
mcs617hQ3pnHBrsj5GnGzEIEdofq38Ul6UiQJB04TOxxcJaaxoWxUkePCR8ngv/jm45nVoS1rTWy
M+y5RH+sGMBPZqE9BXBhdXUVYDtP7s6M0muYhKP24xZmoH1G+82olE23iDA2wv0LtrcD+ep5DDH4
hx3HOJeJ46jYHtMn7q+ii2i1bMZrGBAogZz0SlVkPWK4pzKYMn7bnCP8ogbVS6QPmAR9Dx7R7Z0A
+HC8gwDiVxAxNTQQkkHSREkEFX56gefHhm3C4OYhM4ngQ07kox/TpLPJxnRrdmTpKNTmWfPx554d
P9MzGuXjxDovIbaAGORlI2DbQDM/3JBD4VvnfrIBfBQPwH+u5oOZOWvGoO8b0DUM9I5siTDEVCB+
JoWclqsrsXLUtV1Ur66yduC1w29k0vECijzTnih6TrWV+SL4DdUyDJ64WBt216/9Y/0ctfT5i6eA
PvvS6mRPZvC0lZC7GYWLovPbzmsgk83uev7JL5e8vnjw/YEd4A7ivziI4Pgzgm9rp9ldx4h35aiu
pXKbXauQ6awsbCyvwZ8tMe8+SlPMGz3sTGNzf+K+UP0x/Gk2Ad75fdxE0BsmyiM2mCrjfAH/9hE/
h+yXN79S3M0CO+EOkjNjeenZgRvo6MKQESI5XO6LOqzhpq6OFNmdMP6Nx3gQa2RztBZwXmACWj9P
m3yggNFsBp10hoLKYrVgZAErko63DSVLCR5iu1ZgfOCpQSaJFZcoWqD4oBW75M8OhaMkUYVSkwP7
+AvnnmUL9n18RFY9vLMH7zagOIarwFDgOg5oAMu89Kmy1/BfyYozfeijGyQyp0lqmD4U7z7F1W5Q
gTQxSqOuBHZd0k1XSwXyhU+bpkyY95dDZWLAziB9c84ZZSP6SlC4k3OGoRLrvEltC3pVQYEw7+fK
mMrH+O7e3xVTEgDc/owSp1V2l9CGc4eXDmicYOvEask7j00C/PAQmSjD+8kzGS5DYzD70MauQ32O
nLGevHktIkV+bqhMKS7GDZkjPG8Azi54aZujt4/ZfTsP0MAOGNMMiPGxfx9VOkA7pvvX3/4HicSw
mKzPM4cBGBJYRrinBQnSGo8/Zo+ixC6Y+30beYo8e0AlkGlAWTBQzj4PlNsQvY9cfS1gk0psT19X
yUv3tHv4HbIBzmzUbLoHvQGy7I7gIV2oYHPUJ8AwGTxy6XDwYM+IrRe8qtf0iZ/4EzfIvsQK1WrI
mSJnsMPBaECM7J4TBspLQ9PL9jJEcWqx9uAXceLTN+LPKrkqvRdOWt7tDXUUxZ/bWMPn2GTc+g7o
kKd3HJ662KDxcm+5Wnsc9AQhPQCStLDCG17Dqa2uveoRab05YpgOhtgpOV+i/h4/XouhGaTlT9S/
RGcGt+wyGDFh9hFSVZloR8GjcmWQfVGiQ7/7vW03KJFnFH+XR9YQF/lI3nQVoHxjZCNKSrIvfgiz
fgZT1QdqGGWnCeCzIdIW4gk4nBUCFTESp6AgpgrkAMUVE5wVzCM0swQmm/CsiSnzoaoh4cra2+wO
nY+TlzbVXb7TD6jf4wBlGv777JSw5LRhNX5R7qH9FN1CE5BmYLcWob3X3dYt045VIw116fnwiGeE
C/OF2cIYASgLWZ/eDhbGxb2JM2JsDDflE/Q3Pr2OBUiZ3Eoym9CQnXZPkglow1G1zPpRcYv6BrQQ
HMqm8EqWCHUtI9RNlyqIpK2+iWxNWlJpzqf2j85E8frYgM5l8IuxRDR25/FKvnRtTDrg6ZWj77D9
ISVhg/NyROrarx7T5iO23WQtzh9gzzgvDCTF/jQtej8wOMp6ZkFewDaVgreJUSkG6CfDikGG2J98
o5e/B94tfwdvwdQCHGf2Icqjl7BSedMGCEvw+SPcGCpBH+gRwRzFOttarOPq8FP+YGNieUdCTprk
PseYl+AjzBnu4qM5bq68o1vvUErCPzhlRIbVQPeNZRdCkzFCy8dglqiEXlh8MAgv3Pe+IzqFBB60
I8aUcTAbwe7M8aj7n1Jw4NHXYaAHY59ib68vjiWL1TsPktdak6UsctJy31fCwkaGisdV6X4bGnuP
VY4pCh5bGNCUsQLhLrzCtW3gfoDOvVPd1wYrxhXXd9Ti8MSms4LINnpHm9a3+azOFsJngXJt1DuQ
XbVegiqqnwC9KENSXJeA9dh1jqOM0CsUdlfX8X656RgZetuBT078wGkObLSVHBDTyrGIYZ81bg+3
hQx6EyNVlcMMfaDHckJmI07oCgVMgHYYH+EPc5yWUB8KeKhLlt5Sn1YCa/faxbE5XTOThbrovdON
CU2VYc/x4jOhdgrcVmD5uDxB9dsDM32dl6YTkEdLqmS7bENwMZ6hEdzktgiQNQTSd8fFsSQvvls+
HXYob8yazxFlZM9esrqUxYAg4LBWIsb4G9iBmvtb6+k5xgaucpn+AXxpYDhvD4T2gJij50CKx0Yg
4omXuRNoF2sYyu/J5oeJQPyUWcHMcNwNKRbU1MzoUE3gRfP2TDXQcvXu1WIxGL7c9iFwgqAWIKUP
i+TSWYStnHOPLTdJ1DEhOM0KPIo/H4D1lAwVP8JDr10f96OPs3x50LB8L0hNd2R7+2YZzWg5kHu0
7u6Ra4i/P6PONaqg1OQYpZn9vzjtR656nw8XwAPbPIFoeOjpN7pMPIJPVkKDncEWjCnqJH9KPurN
P1PzSTsaWb14zwjAcVJo9DQh0M0/aBf2r5BOUhMbt1ry7It6/haI74hFYVGuR93dC7COg2QGM4xf
GtyxX8c7Cwf+CUIhAswmNP/Qgcqkw5/vVWECy4mAEczUXTVuznzU8Wc4ckYRzEOO1fkERq69RGFW
/szyonB2+OAhSNnNcGJCvx8E0NClCxRfR3ik+jYoGZmwXgHL07On1pT1Q0HoMioAFdVWzwVNwogC
XuxmPboOTsL7fNMT0eYPA045fXNRCnKwUmBXGKrhXLhn/IjIiVQ6DvcmnDUd2VMwGCEBcggNeJv2
cmakueJwEBJNgQidYsDTlrO+yC8jbMBOo9prxWr49NQfGWW9wor6JqVKIW/7GeAxehxOtAnsOh2q
mnfb8sx5GG/GzJzwJ9puOSbWvNAshc0NbQEtyrKL2ctMb5kuv7/FoeKpC9jbbTAhN60OS/YHjGTd
9LIgx8npXVzsSz24kNRm0toTmzF8ezQUMfbENlhsn3pRJXAgUVKTMiipgGxhUvkFPs5MllPBdNco
HW7OvB/ClEk3eZqazui9HrEPDc2cbv2OgUR5OC7wSm49jjL+m+X3YMZv5Pr5MnHgAxpY8jvvPzMY
eH+YPUYQXfFhmFW4bDtRn3GDR1qDcndv/WEHhoDZH3XSk6/zHLfY3mrVrLin4olWi1esmgT7KkYS
qGrhBvC9ROe1JpYTVDyXqdkS1WWn/GPM4qpe4wa/jwiCCko5zJKjd0bjnDL0E+2+5JVaDCTprncf
U+DqXY3wVXI+ULO9E1bFrXecDAK99ShlhrwmE/s/uLM2J+Q1pg4P8/tE9VpP+YXbuZm+0Oj9dGgg
EbDhKyKvj/aLwdKqkZsJ+1FyXhZi/GeN6uTwoS3EO8c5QIEXj8pjmjAGN3EZ8uGQvQKOQCdxcgn8
2eEh8dNHDMfl7SluPrM+DpNUkgE4Z7iqSFxhBXNeij5sUvnu+23A3yBFqZ6CoeLoenNbOGGCh+VE
K4BWEEP0Mq1eOJlKD/HP7Mcmb0imL3nSZhvnK9BxB5U1WDODm0Uveu8gdR++S4aM+WEM/Z34kaG1
+kGXrb99+gr0Z75UGH6AECfHsD8Qpw+XBpus7s0tH3/U0XPxPjD2eKLI8eE4jLmdaqSEx3yBCWxc
CAWy9+PHGhFXxSwRWAyGHrzSAIU41PnpFR8a6d8rCZQgINGu3j7W6oEaL6MORN7IUS7deZUsqDjY
EdBRxPjPl8AXFq60XIbgRdGARCwcjp4CQ9pn8JPjilL/PDvP1pntYFvEDo8BH4/Qy93Ep1GXK3/o
oPAxX6kA5hgDy7yn8mAUqZ/ADcDJ7r049l17V/6A4Y6kiarUqAGFwdpmFwYqQAh+HsNKLfwX4vDT
NLgOy/jkSmIthGmcoeE3n2DoMazQHpDVxePiG1+xW3F/DFJP6QqIJPPYDZvI8K9bBqG8QQZVSA1j
9aCS4oCgC1IQrsnQKmfW6kHliZnDryqwwIIjDVvHBgTC70RGb5wzpiGYi8nT79dgVZtSAFCRXloQ
jewxa4P1cAoYlkE56jFKgO3TQegMYJzVrUvIa/tO28OdlAV0j7oYHJ5wO7WwZE7A3rEjqsPgLDx6
tI4aypU90ZblXALdGPtPaEzSB1ehJ20IGgf+h3RRgrJqBVcDkcGiZybUoSB4HFEUnUcMhzYRHXvK
ra/YQaodutsZVWfONX3ong3ynlc46HJCcBaRd/jVE5hdwWemHrp7jl+7jl5z1F88O/YM9XBnt4L9
QI75kKufISQcWdNiVlVB9Y6I2utw24dYQ1jBaojclu0fBprt43B3j0EozXkTcbxrr/A4gSK1+kQa
9mCVIYwVQTicXzC1eh7tXseMlmX5cnBesDNGBRGdiCLyTRRRiSr3ED1h/+FvCCCUK4YFfqP41Gr/
8g0l6byEccGqptgkDwEDpz3hZZt1TXrMgFySFp4KKlXLt38hE78wIDn6z9haQmDHIbWj9XDx4ANw
gDEIFxME22f6vIYPfXXUKVNz5jMElYJIArJdwTPsoZ4rZuxYPxsYWOLFOYdWrPVOGACNAelVG85C
dMcKx5AtzsAOKqzeVsDNdHqN355/DNwSII0nAM7XIVmIbM8YC3na7rQ7pyA1/IYjGhsBh0fSOX6Z
J3VM0YLH8IZDi7j8KO4Dd+axiR3MExhRXxaeEEi3oXh8R9Xi1HdKCJw37BfozrZS5oAqXmZmUkjy
Do+nCQ0Rz5Y25pT6+ieF8cxpXtaxfsrsK0KB4cbHcy6kfoBFI+ydrVEVHb3Bupfcg7oGK6cxZ4Qz
6U+VBamHO6YcI0yjasyL9n181PGU1GDaVcv+Rx79LEef5Vvk1rLOcCm/URg8s9PRVRu3H7tksj0X
eK+u2cp16ocXVRiIHwgqFniDPeg/ZlHuBru0mRl3JLPBlT5BrOZk/OgY02AhSfTtB1IrjqZ+OW+w
iMDvlTvjsPJ8qKjOhDtfeuR8Fr8t+/8Yn5mzh69sXj/xsirDQrZv3yFmK/ws0gt7As2VhkpL35jB
ws9lsGQ5QO0vRfQbh3itd2C8gjMXdD/jn3249DRNyET8we8tBDSsloQnYnrMQxX2UH2FXVibzmyH
GW+WT4yhkVBB0HVf2flQEeQ0cC+I1JetR7NrgYpjrk6B9Vi2OXhbQf2M0tbiwTBHGJGeyT8X+ghX
VRvD8IcmEOD7EeZC4gHvV3rSKighTz5hVRCWzkOeizkV7cinorC5yY7CxZPYBPgtuxiwGHeVTqwC
PadyvM7N0aAPmUrD0aB1J4BHeJZzoqZPjAUCuC4vL1D/jImFkyKeCPmV08OZAOSHqMPZlK5z4HWc
G9kVwCoFpUrApnfzATLqfc+SBxAfBCF/cwtR/AScSeharLmzlGxNcCstlorzwSlBa9JiZMDjaLRu
/xsqe8gptFkvYunSy6HLaoVoP4pigqew6BGMiA4IVw12r6GCl8KDaGnuKY86iGk8GL39TnjHP0aO
KqkNAAFmDiX57qSnxeDlrp3vqhc3h04scRV9SAtH5UeAUwwameZkwdIbc5JDqgSIoItjxHZ+M4Cr
FkdogWM01awSCEDMeFevQ/+XR+/GwQNv7ip6EIaOYPJ/m98mU1Pz5W6hj2egocymFEaVyDM38CO3
j3Z+Hak8+j7JL+G0hYAlrfyjS3yf1rqAn3T+fd3FE0pl1MP6tY6+VByy0nEeMQc11O5UT+l+X2Mo
GUMycZ0NZMhg0Z83hWMbDpx8WF1aFX4/zqJnpWeY6UAn80Eh+LLYyy8EeExsVN7cqp14g6Z5Pi32
MT85vwTM53yBI6pAXeq2uzrR4XTpCWx4OJlHXzBREMgVz1OdWNgAKz0FLzEqrRCJMGPLWNT9oWC0
jFPC2VcTEysdUnkhVIrvHzojcWKHXzAA/HTwUJ3Nb9F3lkQmAYy+YP6+Y/g/6lfcXyEdbXbWXWu8
4cwu0ifCEDxtjItH5JX6C9YPXAVqCOH1GDSL+k/FT+MUSuonQ2mu2VJFdwxWy0TbaZcP+W93j2C7
xFi39CBGdDx8aWMvwXV59KGDScVlP8MWbnzZMySDG/QI4EBAZ3alHbq9TghoPyRjm8ESj3tQ4U8Y
slm3iYAOkoT8uG4Bc31DOM/cMS4MEnFGRAYCUzlFXZ7iyxh2E+rd4+85B/O9jM/5YWAB6nmXwoPo
s+cefJ3pN4S+x+i2nl6PLvszlcvZfdBSB9qeKL/RZ225AE/sPAz59nBO8N+AbkOwDzLCBy4s4uxC
zwy+IWQYdQyd+X4lOuW91GBjfD2MYY3awadVqhkLBKOMONZsgRZ6mghQHMXIcaQ7FzwNbb+cVo/J
eeMb53AecysLNDHyneiMi9thidEKji+2O2Ayboeqqx3xlZ3AHLLB+RzVtQ8l+DSzkIGLIPHxzKzY
eBw4OWFtxth4Xt1H1i+l4vAD/rHBZiyk7XvNjvauucTGwehy6/FXZJXOIOkSf/tPUEtezbOIgqV2
YXIuiZ+IG3G0uJ5UkvHKY/DxIDAYwU1bKxJEYdbBHtjzcBZnkoe11mcpO21ZWrCtsawxuGEY5KL/
HmAQRjIGjVv7HfeygTv5aB724xOw/WsTABRm+xcdaQOTdXwVe33dt0EC+H+ZzDL8pQWg17gwmEB9
O7vvadIr4CuCqpjhjAlVAVhwlrVLqoGHKA3LQ5ydJpj1FA/+fhV2xk6LR7en8e0chYbzUf2dtaRS
Jqt8Jxt/7e4+EJAywthDagDzbIJ3AaYNoqHwUYJBuqRXZvL+HNaniQoRJ671PSVOEDCOtcUTu1YS
6kxMmRyosUx/GCpI6P7SDc8R80CYBl8MF0FOaZ1HA7fPByMmZryLQDS4PrxVI6NNIKi5IG5EmhSw
7fPyM2lLoxru72mHWBNhA8cHSRqjLrN4dBuVbIhUU4mv50kGPL4zwE17aoTRApJGTkVMwz6AfMq8
k039gDDmvpv+NjQw+ZJz49RPoNayrFD/b5w19/7mLI9AzUdPmaN5PCXNZF9x89yRJQk0yjVsJvq0
kXxdlEzl/6C0vzli8YALBXR4BbxMBbpAuOE25RR8sHWWX5y2dRjEJdeCnX/z+02LbECxlnrePb3o
Y37on9rxNQFxkP8BUkA3Np31PcIwiYFszyOKkEglKTtnafNtHtEPv4oAPeD+CzG9CaTFoRAPB6Ix
4tNWLLPBCuFUfCAHVkn/TmwIOxhsANbwdz4P8eulDyeeT0ObSINf4IzPRuyRB47SllRE5nvrzsso
71tnnWVzPYlvMCgceLes/NH47MITiWOurszA+/1wMjvB8ratsGZjpsIEuY+OqK2cbJBMw7N72Yex
J1JlnqaS4Z95DxFO2VApHCkdzyIAolsT6hHHaiIczxpyEWbrrcTmpSODtzwtgvV95pEy+WdOxnV4
4L0UIW8wXWpFyNuQ2XQpvyVdM+2FewUaW53FmsEwLwc74wq9uHQ38PWcdaDmJN4Y8ZoDhF0FGy9u
B7bHziW8ujGuRSz3jcPVm4IlnN2xAS5DGFCUXJ0FOx2v++HKiC170WYV08fXTgIQMc22HI0yMG+b
zb85l9YlpxfkPXmJIokZYwbzG1v2FMKGc8AZvuck/4K7ZALuC6SCM1h3slsG++U52/JWDtDaLmKd
4bdHneHVtI3ebULWbTw9KDPJBVTdDHuTPEVaHUP14q5I/w0yqsbHD/+juOPYW/MEG0wvrGGa8epH
NzFGSazD9YGHlYk4rCXJAG7kvHa4TWsgY6/ynhE9cBp7R91dIzLDARLij0dDMZxmg99s+4inN34A
tXq1DsM4a3hAPG/7cuLpQ4wfhXcRocg8T7GAyR0PcDvjmkxVlVV3YTyspzyjvF/yusOGil9SjPkb
6ggo4K0zxZk2CUPSZAdzwxlq/pBYqVv0om3C/+fqXJNkfGjm/zI7PZDvr5/yUaZnPxTz7BmJOFZc
6K2F+DvUhCK/uJciWSx6hNtBgXN7oEeoqgYRlTs2ABdx92MDb52nH4dA17AngtIRnFFZdziPOrEu
RwNSr2c0RYRMakMkcIfLkLen+AnYN0bQZEnJnNuHuwjDkHVKamQGFyn2oNDCnx7b44HDDNyOt+Li
TcOxTMptkIE7hBlb7h0aYyJibSvDbhaLlYukClbkzev9Xp2VhCaGFkt2ViA9AmsUpUYx5xxaJ+Rq
ncbnB5xkynkNXIKrarM8O4G2FcE9UYuM0Ch/ntjjAuVvPHo7SNi0nVRDzBTOMzamT5zCb5EzjHS9
lhOQtWRoXX/nKNxw2pCg5ZRVcMJCuSBZW6YLfwfkPCvRgVWONykMzKng6j2j7MbHO0OLQTVzpdoT
yd87XnBl0D5x5eUFH4ewy+bewEbKSZm5iL0U6W9au5qQRCoHDOvPchGeYtzOFR5PWVKCC0lW7QSd
e9dzluva3X7EdMyrh3iOvYQx+ntq4iJ45L5UJFHtjFGuiMP84mVZmm7CNPBYIYeilM8rOXCMD8Ip
DLL6bx5SXE6pnKdPf/v+yzw7WFsyqRLfyOCYPiCnIJy9/0ojtZSpi9zCDJyZJEnSy7ZVEB/IIDd3
GBCTmRksl8t7H3FLAHkmO4p56U7Hm4zXGvjc92KIDfFyGnoemZ5rY8xmzk7ULOTmvrUYRz7/Moqz
D64TsEXnzTZmbvV0C2fbdUJ54lzjxqcELR1HfTL9zEndRXsEBojfAfeFoj75MKP0lNGZRx0aqr22
TMkAACagO5XLRn4X7g7x8evEZT4duwt2NtyM4FCSHMl4RQmT8fhvPL0T6sxaoatkc2Vq5WTxVIR/
ZKT1g1u6Yq0v2GtYsdOM7bfHFk0+hMPYi0ef6z/mO7HJIP6uyd8492fy9ACb5xJtW0emEmLk4Qyg
BRYYvg4tcHMba771Y+HF2RSrDNtN7uyNRVSLf18Yoy+rB3t1VkfIBKsb6qk6e00Kh8WRksy7XL9T
JPvIL7f409JwRQMmMCd8DIEIOIyXJyD9HuqGdQP8D51b/5d9LEiTmmIxchnLc6X0D6zvD9F/WHWQ
aBRVa71OjSnjcq4fKUWtU8BgH4TsaYoWZJ7OKE1y/1Gvw5Uie3UtR3HjTogsHoTzd8R5f+HZ52T0
1qeJyICp7dE05gwh8LWHPdTKCtbeKdmuvSWbOd4bszVz80A6FLDi+vlSELS6hkoT3KM1ez7vizrg
goviv+flS3nmxAM/5nXx7uX4zc5/D+IruRDcNGuL/36Or8oQVZpHu4iLj2P6Vefwizg6hyMW4yyr
svN6y+n1ddfYEwdLdo3MuLo1s/zlQON9fBZs4vLwaR2Xh474z9qZzucMHz35PkIOEi7ND+7y0LK/
BHtXKyjVi1r8Jaj1uF9hJq0+vHnhsOjgarNfMvu7yuXHpNDhrAsLaovDyZlnGf0cEeAxh+AoTHru
+9/GcfLCWGRfLhEOQOI/zs6sR3Wmy9J/pVTXjRobA3arqy8c4QFPYJw2ww0i02lmMLPNr+8n8rup
qv5UJbX0vtJR5jkM4Ygde6+19tqkBqyqGtTcr0gfWtc+VrPFNhHOmb/HEFLhFxc8/LhIiMhOQkPL
fpogc+V717RcGO76OWan1nTpqVvViZTKFq2fo+5/LtlCn5Ypz1YwNReL+fjsTwZf0KjOwkl4Rb/1
U7IDhtBfaWUc75kkQYqAhNLOiR53meTYk/gJNzmVWcBpIrIkDsOmM+5gO1xuprpw5Vy2nkwZpX4W
dWNnpABONOunC/5pIFhTAuHASSsjXNPjSJrKVERnI5jYo6415+k6mEIxCBiRMmHFnPpZ4CSLnudE
/JYKX4jFOvf9zkQYfqIyXs2bOXR5TXIMKwPeVlQiqIPkHiXByxOLBlY5ISz7JCnVPif4Mth6QK7N
pcD8a2czIhTwAoGfEl1IQg40Z/oEUrLUYBGx9Bmlbr5d+oMwUExXVDssPucmy0gZo/vccdS8cFaV
9KQ3eWPxS6oSFr2xunT7ZBgoO91uZrA3OWGU9RDsn4qsfnSZrDcllblTT5OjQ+0b8Tp2B80Iu+G5
lSR07zEQxUFKEbYelAo210S1Iflb+AywQx6V/iMOBNq2RcDmSlOK+tT3Xx5nsiWP4SFJqZKLHY02
RHbHRpSPP+luFMHlJzz1iyTm4sWT3kTmAHwtmqMt+HdZd0ZKUHXZ53DrQd6Vavf6B1cyXiktmClK
1sEH6Tjzu1OQoMlKkFNtaQP1fbY+ZVNYVnVepaqpAZtIi54/wVi8kFiH9gLFNS8jdwX5+yJM+QwB
KSqf6Zg4C+wqOMEGXgu6nbMp07Djq6QVb2heaKwSJtvyi4LOMNOhc4eTu//l1jqK7JXn7zHp3XpR
qyL7GqERePsiowUPu8HTZM02t/lmHT7CTeToqAa1zF5HZ8ODJG8gOwgyrhwO28l94NNACGEeFpnE
7MSu6bp8rNt0TYoqIkHcpI6RZdnFe2Q2SNJ0teLWevoy8/96Ze322y9ryddUM+TowrlFijSx571x
SD++uxd8dICJ/uR2cQ2+lMTSyfatScWdYHVh+xo6OdQiFQWu/Fkbnr20CLfRHOr6FVnMMlSUDUNu
lpYNTWcE8wedThHu+YT0WwREkyqyjukIgqGz3UT1/2gMfkUCuiKBCugAf9cOgxHoLrLkoQuxYzoa
FgXR3ZI053ypK5Zj0dUcgJj31eOvrNppOYAAXNGtgebp/Fttn7JMWy4U7CdE5vurKZALwl2TDPt1
SDAF9DTKY0typ/P9CArg9Wme8JzVXaXSZJ9xewLJA/NU5nOMpoYRxckxLnfu45cA1BDPNyLAkC9W
UJss++Xlu3x/179c61o+cC+TxIv0EWH+UTC3O8k5tvtmtHd88jlUoPCJD4ttg/IKCsedD5wCl0vS
jJavkPrFfu9goZXev6vDmBwbc9twsPTL4cLfjTuyvTpVHatuNeJqx8u5Mw6gYrbxrcJylqpRuHcb
SngeFkNYvRFOXZMOkYTGwIHraEBSlGroZNYY2YmMMnaa6l3bp5Syz05wnN6/8lVIL9yM1WH8E5vE
9rXaZbHDIEk0zKScAGeLXENYzO14XSA4TOqAT+8nggiWdDwBBHogWvapBBXGFAC95s8J3Kas6AAl
EcjCC6lQf8GDdru4rFmj0nT2zPntj1f5/DxibuX3a6JI7/fUjS/MD23GHM2MTqeStO2Hz1Zx8/ln
xGHxwOl9aUzisfzy7rO3egw2KdKyUbvlOaNmo0fW1pOSIUo8gYtD4s80PpWNPYnEmU5dIQFoQ6lS
42L+iGDkb0/MA5jH/USTBs/djDFk8+9Unug9Tbvl5L7BI8nRCnp0KTKHam4Ro5CU3OZeAPGx2fGy
EKuDb1SuXiznKIMVOclpGZAlrqFR6g0Oq0Z1ufNWaKF1ipWWfwplh9ENHuQ0TikOs14RcbbqAHnH
pyhaYvmRS1111yuPlqeiQIk6MbYuPEOQXS66pE8QG3xXoL/VK8+qKmWyThgz1clmSKCcq8pbvmRY
9KUEe/AJH+vrpCvXrMRLrrxGxlykrLk2KctVcqQFkRJgOCEKE5HXJIHK15Ko7ecmNSeXRRCEc2zz
9RRJAOlHM1aRccfw3DlB5g1/ELVqiBNfsbqhwZItpiPoD/Y3+bozz629JKtlMYgHS+sqde/AEWb2
txVdeSqTAUpCrKVEc8lbnK0YkUFYfcbXcEOL7x7Luc/L1zqYq9egt4xWA5mhmfTIPbx5hOZFtndx
Aohhgjj6/9rvYp/MOpEiKiHWiWnIZwwqryMACiy/UaZha7E4goG0LrPZbH7/Kpybuhd/qRn6OQTH
YoEgnksxeGfrBHAiEbp8Tg7MlBLpbhrCAdnr/trnnljOZcilMfHTcNWQk5dtmNHgL9I5YXJzs8dS
quCbpn2GDHUwkXuHjCtfZtnDWycb4BSwFyYbCDIWtijzN6q/9S1kCtyx5/hhXcVH7iIWUMdOyLT1
Skm6fXTW9xHZY57t5EZyRYW847s4JA3Jv81OGmJbf13vJ4ic2LY8iMZFUnF3V+n8QFm5HyEnYJuh
hNCn4BEhQP31mxOFJAWtKC2PoU/4ZXekYXoBMdmwuLYvbqQge1/BaRsSoDPgAGNbOSM4ZGxHVPVp
J2JQOJ2+6rM5/YrWKaASSirAntfi6pe0N1Q3L9BwOV3vFkjbSmJIruxbg2MiBCVwRpEFTTBm7611
V31tIqGTmyGxRyVYsk0BC0hWyfvBqFIyqlLGKDt5B5cz3jA50C93Mz/LqcPMMRLVgAoSg41pGB6j
uNnZcaxawzt+SmgWwX1ETsPgJMHQA5r/ZhGe5YT2nLPgp2qg9Us2zWwuKafIeQQFhcP5S+VuVjBs
bCgPMyJHlmXYfXJECV4pyhRtdEME4Yaw9z1sS34Gb2QUXJAuoOEv8PKYsxozErv+KWIllKBT20UM
+DryfgQEiE4Rxl0RS2o91DJfpHjwKQQrPG8IQjgBy1V6oOGPYTkjLuXtRGkCn/0wnL8dSa6krqBn
wXYqLogJx5zaF+jtCVt/gigMysinHzcF9/lrVgGbIiHxy3BOCmUGcWGwRCrEoXzi8fbRGtlqUDbl
B/mUvw8y6YfstNolE8fsu3q5xVY9ep499+zbntN74M5jk7FQtXLSEfXCRQjELjV5mQfeZaJ1Rkgy
QLWXY6YWCZbpPLF406EdzzFfzVmavl2o0Ob7VbJW0F7Wcp3ApH6nqqDs2g+YWwGcojDaMNyT9Ay4
gCmy1ipAofJlIJvNCrKiXlpBAIG8lAArLHyv4z6dLR0ZtGzKDVxYL4r1qiu6BVNkItx4XlG8W7PK
v1wWDuvVzgiVOuqgVhnpFhTgiBPvY0z30IWZL8ncL8suW5Qpcmtx06wGsgDCASGMka1jtBpatIGn
zQcVrGgYJ9TYGSa7aQV/lakrnz5AOEZPaQ7ELoMNI8n9OXN6OHggpb3yNCtLblg/YxEAGg4zctWt
KIYZGbJq+P08aDF+ViTuG8ljJMXhUvr5jAuG11XDkUyBzRSURFs4iT3SmxCdKVefU2M8IOfId+IP
kwsllijE+BKbNfsy/d72xTfWRLSWIv5+MgRdDNJ4mAG9/mw1WWDppV5zr/SUPS46OsXZZ2UcFy1F
qr2K5+FmFqpI4vMs4xXdJ1wbDxky55LDDAZfFlLG72RJswa34E32vmhmR+21cSlps+f43HWAgROi
OeX+OhMVG/h8V3hmpQAYmqDpZaPDgO0KJHgV8xNRMB6fmAR1oDd8BFM+g2CCzvG/cCGRY7fn/jkJ
qcNjFLB9gMw75TakV8vBHYn1Bm4SvSYfVN39Ry/bOtkqBHmlYeaLFtPXev0oui46EOiJPwRwTboV
qGdG/gDW/8ZTlseVDvKiOQo+WsERCA7T8wRl0g4LFEJBJ+OzatyQvWhvec1WTYdl5pFaTKZhufeg
L4HpxDEgKVVVc5riOqvaru3zT69smR91debz1nFdJI8oWgGiOk+EzPah+9VDSs6FTfcJ88WQjMsT
kZZpinsMf4RFVBSDaQl8Do2+VEW4bcbMfVOHL0Yq/MLumD8sd7xVz16Sxl6UDK9FjPRG2ot2pNnK
Ox1jdItw03ySBwgB8x3NVH/LJ9DTqQ8UYeN7gqBUhZUjdTo4oc/13b1jz+1yEg5UnKS2IZnW2AeG
rKh0/Q3hT2Z7xlHZl4zeReKpf4BOgNyl7BL3MufuIK5OgTsvXJFve7hRdPPb3uYd+ezaJfXg2Tfx
MFKI4WtPsBvStwUUUHMHCXOJT+WNOi4tDt8NjVMK26OteVJqGVzFX/xA3SkNU9DOH5zCVgcsCqxC
HcwDknqO6QmFANjHfUt+jETo5r3HgfOMFrOXiH56CY6xArCBX0DjuFqcsyfOdgWp3Fmg3tWdtpa0
CjGxKoBOPbnYmN+CFl80ezUztzQ/vqif4AK5/u8PH8gF5A9IgmqZW/SzIGKzQlQ+1L7GabRSFn4b
xro6Ale+bBvUImiWweDqHOhdRNdJ2VCyup2RymqxWHq7gcWVzI5Wq0ZxIF7qD7RCDl/c8NTchJoW
f0IAs/VjOtjZCJwaLgexKUG3t0yREPx3dVezPQyN9rtjFVFNvfDAxoqcN9n/UsmljBBlKJB3xo8B
BybJi7dIqYKHRw8VFo6Y++/HX11OmdykU0xCTfnu0AoKB07cFnZNgzi+RTjId5iX1NgHw54aHRs3
dhtf9gMdJtiVDL7oS6/pjTVG02m3wzQuf+pd30JxuIdfaGFsoNQ/psNqJTvi/hZcvGo29i1Dx336
VQNomdAVXJabFMHVR+qv0Y1WPZuJWVfvq84+9tczviOS+l52MLUQW1ATRE9PDPKvjAAytuLuXP6C
kB7ENOTZX+/8azQ9xfVsMPr5GSh9WV3R6UPy6tS088Fx+/f99+U0RZ1o7MJf3DhtCyO0AKd5cBYN
d+je9xnpHXOelYyW7Rac1Rgv1Wx0iV+a8sA0CS82HZMnBNXpuCf3fwJ12iQJW3U+3Zsu4uApjf1P
fMKcbtc15G8/+aWRBXfekTd0UNe/5wNSbjHIbjf7gOxuPGktQLz3Nb5Vq3d25CDPz1rwAPK04Yn1
m/9wVrjZeavraN8ilhrYx2L2aEmXcL7CxGYxibQLnXjCO6KAk7MburRgVuOJwHQqR0A7BA7gGvoC
QO/3NaVTIoULMAUltKrmHQAWZzeZ1c5ChY3VHLMBaBXDFSInHU3RhAqVa84Rx25mWIRD4XRkpc8E
LMveTg6TBcAmciMQsPMNXnUR0OHrDsjYSDkVR/jOMnIWEETACECF60f61WVckUmkp3A41tzlLhwv
57haz8OWKu7gD21MS1d8ZOflPkzP6OPwbzOWkmsVEGGYIaNC8+DeuCguFX/Ve1FidpP+V7gSGGmn
6s2u7I+wnRYppJxKg7dpJcsdasxJmaYwPUxdfn/rxuhc08xMjYAkJVCYDsQIZVsNReCoBQJZrzJ0
8LXXkZYhSTGpjuGz9vGZY36DLdng+oNHifHNQRMWTE5xmnHjbrZiS542v7ZgO1pWkLoojmkfU5RQ
K85jNOfkWw73nFLSD3UygoIC4s5P+j9c1PW8uFMA++X2l1zmiWs22ExpCqaq20/v4xJRhcpRi/YE
INllYI0YXtxKESa7m8d9uGK46YHouXWwarla8LXbZvRU3Fu2eYbGAOe/nb3V/RwHRfaaPNaejr0A
rYHeGehszwQ/iCoGzwZ6PV4/Xx6+SR3sBHWylMNXvW70gOa1uzt8g34MupMO0jT0h4xS1O0r6vKf
U/2117Ckb96UcP1wths9gNVo8KTv4SO/dpB29LWjSrFNhkMZRAQkFrSxgi0xr2fTTl7oA5m0hLOr
5jb2uWvTnLHla4zptrK/NnZ/hpB7VaDGtdWE9D0OWEgxLvn0gLT45HHsJE6S1KEo+dAiasgAT0by
COkmsxiSYn+RpTT4f/h42HbpRv7dYF6L3ta+0XSCnyeqFCQnQ7dBEiI2OHVscsQVuLnhSns/jaPn
nPPKrAUUsZKhKFbcYGQCAnxz7liH2KcjuaqYHOiYiYbGvGVmp/fTdBHMOExAZa62aHfFa2hPhvls
h8EiTa0zJMMHIOg9/R1nVN388D43bKUr6eT85IwjyWrMrQc3G8/qS2jAFdGvFWEGEuy12KT8/7jH
bUw6/A8nqU91xznL4NC+1hs6gwQO5vcROQutorrdL953qYGOwt61uFAuFhpdt6M10rKzKc+wQ6ho
3A/uLaiiIS+a4ENLpPrSF03iZ6UC2ks1n7wcQHYdyBn3rF6hdkTjoMvgNQ2YWtrFPgUeFW9kgi8R
MMG8ixrpLkns1rsJs7IWVrp4OHBpbAh6YWp+zrzGjqM+FPRlxf7gC5/tBRP3WrnnOqEDyaWf+6FG
dKF2ok/+Kg3cztGMGCWjG1BsniP0I4wGHUjIUOJejGgRCTLTEQy0FoTDxYz2GceBZfmTFmQcnuOv
ih7M+bFVeh+W6XNWUYz2voo0fYYdRogJGiGGkxQ1PNQyQGEmyTmPxMgriJKZWyRTFLlk4CmH+AJv
jgQE7paCwleIBFFvKHemSyOIKrrBiI6+CrSkVwg/FwJE/BWrqz/3X+Qw15rYBSh8mJXpHqQURcfT
Pn2jUzFDaGs8o21TKV1U7e4g8/JIm7LNGHIg16UALERCTQrgH3kjENsleA5hRKVf+1+wAepOcP7W
wxuT3CEJCfbzeR3FlFklXI6C9lUpC/2uQFYyHqaivOEbahk2PwZw3PYLBABY6s2KdZfF/en6rA8w
5J1ShhyIgpNua/h/nBdcyd5BpgXEIi5+9WE6XFKCo7CtxT7nZgBfQQUasC6Duwg+cYCdEZ1wTdCL
lX2aOnhGZi0jGtRvkNtAEU9ls0ya3jtL0lLKVKBvBeL4KG+AUOjsNWF2uegBk21/R0J4GH+u9nuc
My4IGEOPFEUqS0aXk7O94TugeUhsNxKah+2Qvbirv5UEhmTSZxSJvcEbpkwgwfFGuzsDDBxIEyNn
9goANZ9ICJnoxx19FbMhmq8uljboGgCuSGbpQ6T/dw2SyEZf4G8/4sVJ1xOHpy7QAniI5L0Hkd0n
RdiMNEgbCmcwkQBVqgCQIqkXlNWKbwkBKnwRDANlL424YghEj/QEUP9py/jKnxB4xqHf/DJX+oZg
W4EvISiCPuOyYyAz7dhOJWDUUhgW07lhfMCIVVmSkiIwqYMKPMhkukplhhT8v5sfvEy5JM8pWbLM
V8CN3oJF0NIIPpd8y85z2hyBTMF2wLy3flSjLKKQYPJNAdwv43j4s5QhZVBIqwT8BySXKPbeI838
o1eJB9DzkN3ONmBnpv2RwjvUMziDUR+99DT2uX6BV7lN4V4PMnE+weIFuwmZm14UXHEhRa9KgCHp
b1kc/h0GQEEymKOlyCp/7weAGQlJ9gBpFhoHll2y0wFL1KUqQsSnAWYIeCtAz0ZRfzmbdWL1jC8j
p+IowVgvIiR3EX9IkibhNR06NekFJ1/H2APZ0wKddxLkjMGElOMDOToyFqxM7E8wXO6oHaLZ/WfG
7Lt7xOqhcqLQWHA4Nc8jxt2KmWLwbtUCaQqYjkreLpEiOF8oi2WyEKLEZk5pQaiQ1szhm0wuPzNe
Xp10078sggBadhvgFE0DP0zZ+jmimdBKeT86d6O1Hj3YUAt8MSwPgxP5GcrIGC8cYjfbdDEZxjPj
IWZ4Xyikr5VrRHEwGQe7LCsoXOgdnjL4nF9efa2UPMEwUGQ7ICLhjBZX1cOmUEEpDVfj0YDzxJWP
YGzghMJfG26Q3NIkQZqu9Fe6KlNFSoQi/jXFfZwHGYI5FBOKfb0QnYMVJExLUca25LFnNwF/vxbp
mfDAY7Z5bdAxxaIVIfIaBDTku1xuHErF+ho07jObFwGe41eh0pn5ZXZ2uD0czpJPMApNwhcuvuyW
Pg4wdtCO3qO+RfqbhelzaFcMx+FQHb6VnAPq7Eaj72pddKKN0hWeuaOUjuQI+WPhSkPQZQoEl5ug
DtZcBudN/T/Ml+0JOd1zqCddlTjD6Ph+WP/cZLHl4AMn/33I3GFAkUh45bSCCuTonn9M7o0/nl6s
USvGzJpwbwX3vqgIempTOrnI3iS/4DfhMCNsV7sMv9P7DJQrZjqBx/5JodWJgbA9a4GKkPkY7Dzc
TRIEHqAcUrF7KhG1j6p3EZGDdVPc75DJf3NQTOQzEspDHRmIVHQRTpMkyelrjZKPjLklZAKbFOTg
HFzl1QgXAshJSc4zrNgwgE4wwIjk1KfoIgr1XvbvUHB6nLVCqitWGWxEG53nBenxR845kja+iyUj
crKKsPvdp/sa28IP4BX0kvokaEo4KPYVkYEq+N2apthRpfwWX2QCUv/YhQJklkwjXMK0gsMaQefH
suPumpY2EJUBWN18G1E/VMQffJAEQlaVLQBGb6cKRufrISEjtp3ZRbJsHvJvGaFSubYo5cM3nDxe
ileJEI5ph/HJJ/xS1XTogXFBxGhKgTVkfcE/47kG1iNbyP0CngwOGpa8kEs3/to54/H3HzemcJ85
jI2CkpUvtRqq3sDeAYwp9PDNWAo0RkzuUJjnqVWXbIUVGgk+8jZf4qTI/cB0YKbSAik93LabPoN/
9J+yna/+40WtgKCf29y/eavZI33gg2srg6GdWCNEvTDGhUFaz3LwSMnVPle33tisL5yrfwTfOZOI
kOgTF64o0SzXmGGWEtCVOj1MkAMpnUtkbMj1d1giBsSdOw1j9pvASLhGkn2JZomS/SSBqMpeGf7J
ELr2GQN14BfNgQnDKanD/LjTSAsMRKVdF38/Gs1GiREFSraXnzHaBQ9qRJZfXKy3pQp7hBMDj1rV
HkAeFaAAWQQGMY8UdH08KQHRFjTGRsr+RM1ogmN0igmyDShaIglUMa8osiNBh0RKaeKSNVQP8h/F
w1RK1kBsmZz9yNZ/Iu/ueiRsm8Uaphb6NdDO/AVhqH4LLktkCPgVE7SAyKnScG1EbXNkUwPkQ8UQ
3NGSnNgDVMJZpb7MOgmgVRwHMeZ9FDH41Rs14RTflogUVax7DufsjAgi1RPI1eA+gYvnlHPnaTn0
EZnlnqaUCqMENDV/2qDZ7KoKEZRC+BrdM05uIxDgLxz0NzmpKJiTnG8A7cnnfKk446N3J2WFTRLc
r3jhDXw0nl5Fzoo50h5jhJ79ciE2sKwCEeV7oUmxqyDbv4gCzs7tLPbpFoTzIhh5R4IB/lYd9+Ez
vG4XT7heLPqHBMXPnpoVMp4LHhghSPh+WEe4yWLwQz4OC4+97Bou3r/FUNKphvJVwaWIS/iW6TZO
odYDDZAzJ3VIubznoenFLkcPgiekxIILQW5QLON6BXLUsZ8JCJD3ta/lF436sCG0eNpzhZRzs/EV
tikXRNaSuog0tHwJXR7jXUQbOpDV5o2JgeEsMcPRAXe1L7hsBblDd2uKoYnp/IwvAZ15sOqA4k7z
Ax2+nQyqrrOiQ5eGAg+USw0b6OCio6joXsucJwG6O9foe7ZYSQRAL+SlEdmqMHDptJ8+YzqQspT4
6XfRY4h9wz2BNg3uUcDsI2Mio5w7+cvLGLIF+ee9lYo73dJRi3k//4IJGuRuFHcDHiebB2+0X4wo
sVGh3bJp/i4VVBx/YsuyND52qVjvFcWLkoJ3IkCLGxoirq7SgP36LkvIYSQtb/7vTwBBkZrSQgZc
s1oOs/Pxz03jjPfpixFhyjADljo1l0pdt7uLklfvYUsnaGfp8UsSgpQTgDrDuPMmVCAoVP8MSixw
GmyeRm8mIuTtKMFFLlE6EqDVndt9EHitCcUFm/3ILU3bzTeTL8rPpLBubNDe+IRXgzKD6GDHSP5N
ky0GUhJnSj1q3B3NATeAhL6DqyHlTUFCTTYpAJPRoGyIBlxTkMYzBJSctrLUyZxPVYFJYV/xZ0wP
4JFD8AJCsisZaj+PKWdSIRBlI9UjXcRDIFpE/QMSQmBc6jES2j3WInBVF0UIgIdIE5kQcOZyiY6h
kYdkPhxb2YdRobxthJMW+FH0ekHXlOHbR9nBHgci7wRKtbeKm4USYYXVTiJm0n16YIjAN1ucP/aD
JmUQMoGQm7FmP7Mds+3sgSZJA/+6+rDTY1qGy2R7xkg0R3KDnMQVD6Od1KOVLq1jcD1Ga1iAJu4f
C0wzSWSrJ1wSWzRESXv9czpp7LTc/6bbFAJACbS8YsOGmBVhBwspT1uQSHUm2/R983DL9I7YVgVH
bA/oaqC9jia53lsJhigLZdkyw7YLPcZqW5LZcBv3b9yfweD0p0P43EaFEmP3QE7dHSQTnum6+ET1
pMtN+/hyuz3v+7H1us6G4S2wQzvVyd/JKL9pNKTxx2HilkR1jTCR8HGakV3uc7A97kI4Xv/a2vz+
nT7oV9s7JRlsyFLrFVkPtTG0JDp0AlfPvnVDWgV6I9W6dsypNPfCt3xV+kI3Q5/Gm5CjSkfWWseU
BLFWK0hMefII2T6Tp2jTXUXCjLCK1iumMgvQPD2h7GL5BOpFkhw67wSGRbTCYOtNEjPqNF56fKI9
WEmcBDfuSgDrU6jWgSrgtwYURwPFoToWt0yTErWaz/pXQvVru9zHFr4IAvZf3UTXC8KeP5k1Vw8x
3N59o0d5wv91/HqYn99kfTpBrdAmjJXZ2NTtuDoCGG7GZw+oU2dcAq5A4fmXSprHN4FrK24vLozP
gvD0W1XqL9lmyMCLioRdvSeIws0FQKFDPWaxo6IcTNPOQiUQryXklp0hV/pMkcldMY7cKe7xJM0w
fzRIvo8Q/q8BxXMTW7/kZrqfHX4y/RscROmeHmxNgFbYLCSOcJJqiKBKDsluhgS1knjKlywo5oc4
b08YvkliIY9LpZWsLVJZ1sO+kvW6O3cPxYJuiiAzXAspGL+YZUDdFT9CuQ52oQ4geRWKIq4NbjhX
VedvJ/98bMRodDX98m8tj2MfR9Qg6DV4XQhMHhwu1ZylIOh73mzlwn0vJit5myni4Os2/lrJ3xXW
jTfE+cvkr1ildSZGF7yILHGmX8hLLl/Iy4AtAvzjZHbMq3t45wOF21HfbuYw8P8wpiCWonl3zgVn
XVAdSFaCkZDpGcF/aP3mGJJh4+sQBlCSJFADtKBkaqWPyMzONkn59Ob/nn2PAopUrV6vj35AasUm
OHq9BQUg93IScGM7i06fZivBnzODbli+obrHEadFdyZz7SkNJjC2G2EoTd169VT1MqHmb4gA+LDb
lcxXaOmRBGjnoSihDd2pqsCjpCFHpBjeTAL1GbGOZC3X9DAgNe7klB4sBYgAKTm01rBaG1Ey+Esw
ZRQhleVbsQfKEpaPCAsDfP46fl0gZk1R+DBhPq369vqiAQwk3a1E/8/VsqwGNUuLajUneYrublt6
NnZbiv4GRUsiKg0IAerUc5w+bQqVbssDwFzU70H5sXU7nFcwK+oCUjmCYhlqowbVnEA0ORyBfDHE
Y/R4QRAQtg8yR/FPLowRY+TQSAL8wzUGc2qX8uzt0wN3ZFo9lW99lR6RJsR7VOUdAQlJbqW0rRl6
3ebsXO7ERQJ7wLL5fSXL5LeBUukiKZ43FncVEiTDQV6CTs16eoxpPQkcVqMOqRJV3t9t5vaj5Z+8
keMy+Mva6GmGK6B6Xzk+sJGqsCGBblskkEqLkqu0HjQC7a4COxEBvOD+NzclVMUFePk93mKHbfNR
6UVhfuLXyXHHavbOE4B4KB80USAb7TOZ4jDuzu4zC05qcpzjiTrj4v0W0ZQJI0BpQ2/LPKOHd07h
W4aTbaxNVr+0QMVVza6pIVxMh9gCh0LPUXS3rzgdMVklxOhoupIfGlIHHl6PM4a3T/ByR+GKTglW
Wm5mZnKOuz5hakjzyZMQsu7Fm9EqfIhjqtBSzFEFRTXRs6BY6OBU+hgzJ03Ru/v0DhKPtPtKsKIl
lTBGDlkihxHzt9iuVMJgo0wr7iTod4BaZYqLwCTbzNnYJoXxxf0rNaiGyffoRNgQUq50M0/YARTQ
GxIFtbb/+i//8//875/mf21+L5PLsd1czv9yfp4ml935cf+3f9WH//ov9T9+PCr/7V8H/UFP04ye
rvf6XbPXG3bV73/WUzIe/rb2Pzrau121h7eeh+S3F9v9NsQIwgHeZTvewN7+2CLPr1kvz/g2/82b
96x/9uZmt9czh9qwa2naf3xzq7Pa3LdWo+e4bXmfOSLQ4Xzbs+fP9S06RoNpx++Nt3A57nlxlpaY
0f+lLV+2BR829RgnsT7iRckktknAmInvR4y2G70x/Xb/P4v07z6n/h8/56VuDy+zfel5b4xNFqZQ
d8aJXPACa2wPVmiyoSlAcTA91OgMBW/tIZcXShxmUmOi7//Xn0b7Z4+sr5uGoR7a0LLM//hpep3L
bft+n/S8ftlLppJiNtt3Rp9QZ0oQesqLq19oMIr+63c1u//kWfV7mjk0e7ox6A3/0xoMu5v7oX/Y
4mPa2sfB3bbYvG/GKdNWgiwrv6JJazGwsTVGoUILfsR7esRvtPVqvDXov2G0GRbjArt36G4rBWfE
D3dDcS6eHd88Rz2SiG8M6e+kMB95ZG42c0q37qd28Ajdz94Mt2uF6jRm7hEqeGbV3WgkSB+bdOC+
0jrmZn4xAK7sDZwrnC8TsGGIhE8u3O5drAc6jCus5bn1GER4TF84hI0rYH0ApM/ik/3Xi6XpajX+
87Hq963eYKBp/V5PU6v5747Vvm/WvV7P0NiLdHg7D/rZxnc+O8NodrZl5RR9WIw1D3FpRmfd6Znu
D964TaadxAl930WoGa/SLM5lB/3X8zXGKVkftRggLeoDLtrCUnacDYseb2q3R93dRWBxyFeL+jLq
4L7/O2SOBsQtnlaP8dD0X+UpOBykydQi+l0eyYbewCZ69sUVb6GrfLpW3D4CqgQ8/03gpa3zessD
SuybfSTlOMvTz/aTarvMwJMMY4lt8MFIkGAHUzB0D4MAqYlpuk+GVa4Scrbh7/4s36VGKRIan+iG
FADTPfxdr/l152p9ZojVaJD8rWMhMp7g2mHQKHeaImTDdQzVJdr8+3PSvP+bszxQMeX/eTIDazA0
ur2Baej/6cloz95lc21fPBkM48av+f4RUPpdyUmxm99hHSswsAo+d7ld8NR69Mv23XPZfPHc+u7O
3/70utF+UY+3cic6v73lXbaTdnEO2/ETbZc08ZNVFpiMexvhqdT3zJ/ONr4hcsZzq8cgTPs2PUGw
Cswzp7oacb9gFT8HfNB3j+S/24b/5LsOdE3XegPD6Fn9/xQptjuzfXb7jZYzCxSXSGW9wKiMsBGL
LaKg/2Zl+0bvn8QI3TC5RKxuX9MHRv8/7nrtcuifuwNTy83gFBuLQWoG+7E1/fgt0q5OtKKFYMiY
lmG2SwznEuAvy5SbTYKYLrySuDI8EYvwU3yfbsJD8PreLLfZIblMe+Pz3mG8aHaoVjAJi/6k+dkx
zmV1E8NoOLG+avTwQBxXzPM+k8O35T7cY8BYRXRwBqIa6KH7hnKUGb4jI1BDTowYp/B0OB7Eeoqc
0ru5JlRZV64y+tC10a6wkNq10+0I2wTkoj16vD8QTuZSdy4IVG46wiwyq86kzpFUzK/rJjpnK3cT
D4IB81Uf0XD0chmesib0cEPg+BY2oYH+kez8qxMZHtOmxkMq11XeTPR4OO752HQEZsCOYdAuI3fQ
GmF7KvvucfT2LslhfSmeFYjhZ9wboe8LTlNtzg+m76Kbkssmetqf88IB12bMnFj0DSmASLTni/Xd
q1OPdEbXNyP+PH1D1dzcz/iYD8JHvE87fh8YQr8IvMN1/P6vpEbkGmZqwa+OGujoUe/n4JgRnmU5
GPHss7C+HnQevcKaS+c4W0U6YLIRH76VwNgMuvFeXsQh1pKP32P4jTbqy2PGSjzGgyDcMNWiAZG5
h6dwELQBV/2oj4sX/qrTV3gXF1Po08+YnnFrvGK+zRCv3Ufr7v4vYWe2tKyWdel7qXMiBKQ7lR4B
+/aEsHkVRQUEAb36/2HXQVVlZWRG7tj7y+9tVGCtNeeYo2FUjz2HRBcO/ZXbWpy1LXL6zxHt0VJd
YTt1RHGUOgQgTW9jrSJxdpRLM7iUQxxWcae5hzcvj9pVOn0ehBNsY2GL4eBvMJWoIhqOMbPGLs5Y
JD9P0hGMqBfpy+ZmCZqXvCHSoifpkyDTg0RGEKXKwwG3I2AB1IdfxvcKJ15SvdwOMik9JNzASDIw
aYWYVjMs50WwqdwSHMpHk6GV7W8XY/mdvbcVEx0kG4SQkiy9Lhj23aDRgusPQEDfI+3ED7TQDwhv
ps0FuLqoiAUI5u1tZwG0wLL4Mr/N+87qnTTHTNETgveM5GEkEs364/8O5bKJquUjwDoXz1825XIy
OKpHmubXHzv58FguqFik+XWdXIyxsv2ujQVgDYYgG+EsO9mM5MxQoaxQFmjHZDDfHhqBrUjODSX4
To/V+DET/HYmLm6gBfeQ8yBSI1Q2T3g4508kHsvZJ5JlUzj9MOdrWa+ranWbYf49pV4y+H07YZrB
ujm//uodZjUc+X9QGWjn0z1wZ7cDgMgW7z8K9HTV/OUTccdTkR9UKNx9ht9RBW5pcO4Tw4y1y88x
omdrHYbNXDnkCz63On+thpjF7V8kM0MzeGypXlpcL7bSuiLVvAzuWOkKc5HEDEeGYkg6H/OLyQvP
3zJGFQB+4Bf+j5ECqAhv+zY41oIHAQ3M8G7zNbchAy0768dyXDGjPAjb4d9zhXPzJF1QvyaeseWZ
UTZ8cOINeP7LebEYPC0SKIFX/n6sJk74bgNiex4Gz6Cc6WuOevVOPZB1vVP0lR0RaR1hQGuqouSc
8J6W8gZSJXl3qKUUnCxGP16gobWeyUeyVtbCJvsrFesW8HZ8LSgdffzFS136e+6xpXxSzjpCYvY+
baty3z/li3JT//2mz6Oy44gXlnff2DRjZW7E3eaxSKbP1X1xW70n9Y2JYd+sdDtUDMR+TbhT4lRY
DvffNWmO3YitZw6V6FjZuEJeEoZFeoCoKMAujU/crj7u7Y/LXS9/p9zWCS0dtUd6PzYUqJU1iIk4
HUYYuv/do0Fc/AEPg+CIExEsrMTJelTHHx5RvQu/M/5OabycsA4QVRBhfEMjure16qnUQndXO38Y
7ELvogeel+tsw6HBP0lh1/Ryyzd2WAOo1fol8yQAK90jaywNqwNRs/qfGj0n3d+L+nrA8zQAPsTI
38sPSfA4kfPx5s0Ahk1yR76UCxrFnGzDQ8Pzc67pCa7bTrMhUqDmOD167UeVWINZPvlM6HQRHbak
NKQhoktj0kGkcLRz7vGEgmmNb+vrUWD/fkS/CWdZ2GzyQHEGBFmMOLVQf69A4uVl8oc/NSfE4KJB
08bNE4Vd+8GJkjA3rw6LE0GxMeYX5QiplvLq3RQywmBQZq6bSb39rNF8ME8/v88iWz4mgnvp/PM7
+LoYGXj16XMoFmzcuAiFOEzezafi8IDLW/a+zwU6O74Zmp8dVBwiyN+I73hocq/eGA3iCnb8EbhN
nffYFhiY9vsGjG/zp9l1O+pO9YRBSX4EamWJGjsO+edcdh7jyi2WcApOV0+PDAJ1Kea5V2o8ZFNG
OjzDR3H8DJRzBTkvHLglcvcnZ1Sywzy6ijSPAiA2WFyoXJxPxF/mf8bPEhX3vRCP781j8gvv04ph
yFHe1BNx+73QaEIr00Yv5i/bHwzI8yssJBNz3b7mE2LcE51BLAXdouKsfy+p6rH8QS2ONfwkJeOs
6+PrRe81rRctOAJ2cPdxRveBJR77iDAGnpWici5uisV7iyH1Au29/bk5yaqKxc13VXJ78OTqhXif
QDn+Eqs3wvbaKHEN7xXCzA5eDilIq27DVnDjYA1/COrGzbFpLp1o5pvnkZ+VffFYVH182hUnR0L/
eOgLG3f3+1yJ2R604y+kklkKACUY3RLZ2kswURWj3PmZw1kSCf79D7HThbvNHQM4UZC03D+WgIYH
dI+ifVLGWw7vqXjS59RMRLHjfjgQRtlKbXu3RmLnnGIxtJrEHGI9MrnNFJxx7rgF4Pw9QHCcHW8x
9s7ZctC5ye49Kfw8LqZ8o/e5sHe9ptUBTj1/kmJ1hi1bStJqNAA7X5HhN0P+OZd3KJ7XxbKuzUIw
S4Whnr7sjq3oCxtx84QwHcsbdjcJs18M9f8eQ09HWP4NjHlL2vHL549Vufpce89ZetTB7hYmU6wb
n/17fY2FQB8bURUNoisqURwu8qni4Tv52r05g1j/lEPzdxEMeUKJ7CUhbF5vuYh/aSh7OU9r0G3U
LkhDPnbb+EXjkEgicqRpvdkc04V+gePByW1qJka31qQ+SUOrgy7rWarZ4Uf8G1gxdQnN7oJEhQ/0
A8q0u/XZv4cmXnbXwpJhsO/ZCKT4DQy4+S21EPc7SAi/SUcygmJ+yCag7VOhq0DAvJo6GygLUP+n
7MAxbv/ZpLsC5bZgdrJH08gz9/afFRY8GMJZ+gN7aAqNUf3yn+Sfz3DkzGHpPuxs1f5lM574VHEx
KcOTVDOT83ujeLcVXWFuvmiAOBhjAmNcrkd9/LnpvAv0sN2StRBDALhiagqYMJIIFxtzdZ52g6TA
KgPCsfY0Yh7GTzD9bJA2uPtAZJmZfawBnov4heMn4oiusbph1k7pBQ+BKQIYTRWlLNo+1R1rXoyz
rfSgT1raraErLbvU4T1Vq9zN+i+yGvITfKzkFgrkKXIcQd55O+S4KhRV2Uquw1cVaoZJbEE1yftK
8bG9tp7eBY0+e9Vj7RuKWjDsZnLHMahF0nfXSab6pdC7rpvKqjj1yr+i9riOj5/A/sOnYNf5rFUJ
MoZMlODAS0ijxXq6RLg0aGnSMYIc9NTpDs/2DClofka6WxD/hh8oTM22H7SmDPfZyjGv+/azLAIn
K3BHuLJE7yEyPGUHOXN+nXMXRj39hf0HQX/PfPwhHxBDDY/+lbxk+sp5SBn0XPPfFg89IGrQAeCd
gVViiICc9shTJmJHNFKY0ZPtVbz9/OWqZEhAE33AsbElgk8rU1bMurY6LG2nOEtimOThzJ11ZntJ
V9/jEIevhhRgO2c6TC34JuwHug23yEcYJDD8jh4zxtz3aeFwLinUpqEQvn29xc3OVJw3uaPU/q+p
pJlvYrqwKuPRmT2XzQy9MhwWpln6qub4JMdtoZ31PR0inQTMFXAlZOOqR8zpUpoNNZpCNF/GFsBK
3+izn1/OvwFcoPuSvlgmt4nxeL8EzSQ2zoAA99BYPuM8kHEvBondZvFvTGwPEe2zX2V2hS074qJp
TZZitpEnxkTbMvqOuy2VCM4I6pFZQlWNh5v3AaJ8UPwhtqLEPHEG/EGcNBDB6E5ZutRaQCXXgcVg
7XfoSJRz7k/kYmWs211EOQvcTJVzDxsqcGYBlDO0AsSm/MznGnpmNaHw32OQPBiJWJxli+GxktAw
prP8KMUi9PML4RVk0/IEW/lBgZzAzTp1yNWOGgkQu/v+Pk+hby66C7Hr6uQ6hchYrNUtBC8Yt8VB
38pw9Bb3zf2C9aQRpbgjoz/m9G8CIRKC4TgPxZhAcWnyWqeHQfjNTIx+mNerjubeY6hxz/A1v+kj
XH9eYHHwSD9jGIy3+MNbzNbyRF2VR3ACKMEbuLm7nLtKXGpARoZNVZdEslUcB9P954sk1KDsu/uA
/QkAe1Su7ksZw3gezxLWv+YYIbWRuv8G1AVjVKZLDOpvTNm8sjPxSw7ZUSumxCjtdrU7GDMl7Xav
rT5j4+YiuCiyoTdjrBQh8EjmHOFvJ51+1rlH6Of06RhriY3DfuJ/VTK/ILHHVTfG8rcqIUOjxxQ8
da5MpKCYNA5ibIwafUgnnoEhFf7uowSqdiB6bDlBwrPjdH5B9ocQX/9ex3rMiPplimdG/07r/vya
vj91n+PaEcLnIb9QXiGChAXjFqGwHYBrkP6xuTMKea450+uQGMo/lnhUxoZzX4gMQIZT4q+IvGGj
ta7ey8dR5ihO0xBwPS5d6ZL6A3yxwAAcoGXNGN23xC5OuQwuPCZH97vla/ewbvOH1QxGz5gYyOhb
mo9pAf+eEg2xLkZ3xuIbZzFctKAcFyE4Do8idu9GjFvDnNKhHDf+YPUc9ygGZwccreWbGv8+zQKD
2TxyUifvMx3GwD/+ECTkS3u2wIFrY/jKzRpiwt/Pdmy2ZchwJ2BDpTdDo03Lj0xyyMX0NBQyg9Id
NE4j4eLotIyTZLv7A/oVW7tZKVPaLpvVVcwe/agcC6AnVYbzCgAj+fCI+X5DfFrNfJxGgjMkpjBF
mkIFgWYyokZN5tJIcDUujRqXE86VqJjpTkIMImscLAfW04e6rmR+qWpY15t9JPMPLJboyCXnHUox
cLDHil/5/ga3BpZM6kox9Hj27tfJWCj+yzZ8mXhrTDF2AzufEQWUj0G+7hZYFjss2/qNXfTu89vB
voVQmfygKBwKdLB/BAvBFUdH1nmKJ27yGZlZ3Os05Kl4E9+VY1hlK8uhK6Pz6zzNy/bEocEYiq5R
soSzsHv2Wc1PLC5nqQsRx+dkp+RfXemWYKKw5+Cm320EWBdfV1ymJtaGfA/+5xzj05wDyyVMoB6p
K6CXblzG0oWuksUnjm/jJvxE9UafljOmCe7XLiNORkWyAApK7wbyTzQMs8Lr/hsJLMijzkOXusKZ
iR2cq8/fdX+bUbAfNW3ES1TRa5kE6qwKjCXfAxzIqT+B1EmjyLV8jqvgBTQmTFkcIYK+CZXzVN1p
8zu4mA7hIj13XjJNiAaguanDL8Y+j+hOnQ5E2ANUhKL4TzKH8n/q71sgmQAfT1bZzb7OhHnrYg1n
MjxlgJbFbIkeZjDhDyTTmKD7Ponh63xlkEW8WiDN6WgV604s9SiPhLiNRG8Qd6QtFsvbzBjn88Jp
lndK7ED2smMVUfAM7c77hZ8+uTpO5hxd4qTc33oE6jsT+jCbz/yxAC2MFe95yDwcge00etAvSjFW
en7nqLgt74GSugeLiWRi+l5gjR/OdQSIiPhRqnsCq2L+yCS21SzZydeIyO/Lwey6kS70yXG3UBal
WxEZBNSXAWHUTkrC28tiolnNVJdsncn7jAqs9j92EvBwb6pV7f9QL8R8VLq30zPGzRoVovneDuNb
/A5pUW9rKWZYA6Hs7ipYB0jR07l797E0ziZEcsLa9ASPbHOAqVl++EZEOPfGSnY1kjel2xxpFFhl
LBlxisQmNd9L2gfARgjF3hBNLFiIJTrKqNyQy7R+WyxWGntp3hcyPhuGtqRlGJLT8MFniMLKEZYF
blOq+8BJbIAzK+36MGIu7UnrfgtHCT7hVp6UydMG++tCHZOYygNtxoeAlzl8Ltx/fu9Ot+l9FUef
Vi4S2dWNCAqHWpq23hKWgsP/Ju/le2qM0RpyT8qgG99WL/o250bYu5lMh7ufCy0EqWhCQqNqvRyD
F/QqJ/W6ceFV1sBhK7VQOftGQJy1f5+/cZPWTID33oDA6/lbd/Zq0RPDq9vYd5Jj0KHbqt1Z16hy
8CkmF7C3H1N9bY57/LFZ6JPGfm+EOYl+3mthQAI9DviOtWwrBc6/+vlxLLyEQAeBG117Mo5iBczZ
t93wt4yQYt1PQlg1JBMUy7zCBf+BuLBjgMt8hSpK80CTn3QLi3pxndF00UDUQU0lJbOJkSGLGb8S
kxJAh+R+HC2WifhQrTTGB9n+2WJALXJKacMxl2H8QlPycw/VBKvcCo/JETMtrQvfG9lt8f/DFH4M
TtbcTWn5tinNaVOu++tKgRTvf1yyAeYpG5TV7nCExlNwlvu4R7MhNRsj1uaV03lPIufYK/CsJg47
omClGE2d2mv62HOQevyqQwM+c06BPX6NadvAga0q5I3U49/4QW0Q5rMr7NI5d/d4XbVIfGyGxyU+
lapdeRK2x4jYHQ1uJyUgaRRXDl47C5BBkhhT8Y7jB2wFNdC8dFIzNWI/6N8Sp4RVb5R5Ft4nt7+W
7tIkyXoneukf0I64KzcQynQyWIY4eXGm2dxhAiPcAajsLgvYy9+hTnyxmTJ66KODNtk+mTJ7Azqx
2eGVuTxnt1+9icJ4OPq+DWSLoCbadkEbtYd0ok5fk5Kua6xOEZSTzcL74qvMS+jokPFRVjEfMx+Y
DOEKFNVjcT60kpDcRRu9eEyjHeXuE3ddNNSmusvJxrpHkO8gQRUbumAojdilLQv/vkihbqOvcIis
XeWrZtxZcAHjPEL7izeoeYsMYOGgQIbKh1tS7a47qzLLuLFyT3IVZ2hns/wPbA78VnIpSghVqVyJ
v9XGSfQ793CiVeNPt2lgoTyBuCBBfFWzwRBM4ZrceAw5ki7XS47P3m0CO8MWj23AHmyDh8O3IlVj
watAfN3RCbn55hb/6PHAn73v+jF9c4sabSZpNvPWq49evMPnRpiRTTe7rfQQgtXTLydZ+NyKMc/x
0K7mbdQcuZ7NgvBDDmm21e9cnQ1tLjflB89vtuK+VuYgkCfaUo2YHJC+gddtO858CYNg7xsxFm6O
xaLGHYEefMM0aStOrvPeDTbQd/VkuEoCqudQDKtICpiG7fQlzwKNvtjwmDCF5lzO/55EToOwMvWZ
VLF00Lxr/8Ap83zF6/m3+ZPYVNTw4+EcAO86//mvBVNqgA3ebsnsDTQCFLua088le97pRAQQQkB1
AKEY4jkXknh7vv5V0f0sM1xjNNKfKmQIFy47sLjrJvKumBqTfAM298U1z4EbdxQ5/Jl5N3ZyJuED
E/ahnSwfEFKJbu5ninYzzqJcsDmC437SJi4QdlQgMi+YVzqf+uNWvGYew9JgbkVy6+oFJgLmjJp7
PLC1swHoDSs9WX1sIn3Gui9xfqYYPduMCblGzxEC4PqL5wHT24Ca/TD0lKkwJRYXyO6PKwmX4X7U
sODNVuSRDVqboKkUWtNtxA9aoGs8KKyrFU1y43fTDy0zZfUdtv1CiqsBgE461SNOakYvE5w+YA1c
15r/oiZ9xm3w8KkWFmWQTN/Hx0TeEIbOeCzSlvchBiVM1xi1m+Xsh9iHSUdh/fx3yIgjSmrrQaxn
MWo5y4vFN+AEHTKIRMgin4d43K3vPlIgn31AtEDMe7BZdEDTiEqcdhsgu/Fjo4GFvsfpJcEPYQPg
97M1aILJNIVkh8vDWdkLe+1hyav3mqc3+jH+VBdZiDGNwpukjFzrUzFQaWuue9YylsMmlRxVofDy
craEUMsiCXbghIVo0Vv4WLEqPgeunfp44IyFiULOEpjShLKD5EZPD0jXqdRRydvj3qi5U1DGzyoi
r0ECrdvqWAYAV/fGkeP3ZXgiaE9mk/5dUR77+d19H7MZGCwl082Tx82UmLigon4Dh9On7H1NCK5+
vZkfFXwXUXbBxg8KyBInGTsW3cIpziUejyWnk+gOooRhax7LYfpXk4CC5dxwXcVZYao3Fi2HuUa1
RKJqnIXDKclXmf+74JATVqfWEUmYnt3ohnbSDCBEsNlgVbdlnAS1jkm6Q2bB24fJh+lBHrdw18ik
s6HtmSTLQN01cyLgy1W7eiyJ1oZy973HOcTPwuREaca/WZ+L1HlDWwfABy5ZJp6++LAdch9zIh71
iTwjSZ6rzffTa7C2d3JfhBJPTUcZyiAzXrGG1tkEaMmJoMdQx9FfZrXCqqGPj6lBwAkGxY+if2+/
0HBwAGGflqZNkKw/aDOxntnSC99ow0ER3fT8ot58Hso435O+BHlqeo/oCxErBBzcPLqN2XYAQo/d
nTn20H6Nm2Bo/dzES9dX0gjliE8uV4S7gpXzPHNKZqHqtVbj0d46hvO0P3F7yBgs1PhfifD037QD
CTvPzWbbH+2rUWZXJiCWxbQeyyIR/yEdbcc4j8h8CARbpuTEq452nfAkEoRGw2nn3WZ3B+qA+XLg
/yPCYnPHtuDDxL9fJ2R3u/LmNn7227GvMNHglADXu+2prrio83rz8rRI2CsUHM+QRRThjxSm8cdp
LY1GO6WAWhWbjFzKZyTO9elwKlm0ulHtXX3ppE44SsY4pcwMTmzar6FFpAjcBDimHjWPzM9oc/Wc
Acvf45c3tF4bCku2xoIX7k/hwvsFOC35nCc7MS42uo8RsffesNFe4VeCgh/T4+D8uGDiZ+8M9+kO
kTTrC+mUzmsX+g7FnxIb8WucwpMoRvfFg9B4AmuOmB+4uD58J1coCPVJJaBIXxAhdh/f8Lw5fc8G
L/k+fmRuFrPNWLApLqc3P7dEuzoJdmsrm+rKQaPNM/+xUqhUR+KcpUxpgiUD3wb7SfK1KIXkiS4P
+ZbTRZ2tczpi21JewSIZuRC1BimH1Z6d65upBV1QUFPWZhlKi+49UsPvREd7QnYr6SkGIUgkXtw1
65raJMd2JHY7+gc3FVj83tRoLBVQVra0VfPtg9tLdpeb/yDxBYkDtaESUlNy/ObsXESJ+JzmCRfs
5pM3O/SFSLLE4AOli7VXxTlfuYaU+6DkfXX4IpO87vOBXxBIi0Ar3Yfi/n27APy+sBtqxB1nqAoI
pY+ICf58XQMgimFM4yQdD5Zdw8063wXrx9N+Jb3LTIBq2cSX9+lzxpyOLZSykarA189tY/dnqcjk
qKc9scs8neYsxEZ0XWH/wqO/Lc+P+O3Bcgyv3od5i5Da3wrjafYlOX6GQ0jjmctyJYfu+uxnCQVM
KQZYwkTHQNQtEBn34If1ZgcNZaD9fHSN3mNpeb8AMtBA5C1fpigvCotJFb+vIF2msHocnwKyCwCH
Pp3J4WU8ZjnPY0SxzbIZjNWlHHXsZltwe/2E/BqsX9qSGdx9PUPyDeKOBddQLfm++b49oqkMlBlj
CP5qapfnt25p+ILL4U09fSsf1i5D4j8hc6/b51RDclBvG8iFH8aVB2xxXrHkwTIZuszujNoSLi3k
/9I2TgQFkyFrJZgUdCYGKXcY74Z/26WqM7y6hF0V8CN/KNmGW3GWim75dR7U/ZmjN2PmCdWJU4RP
kXz8AcObM+89Z0iu+cVrTDZxwfRh2egm+eAfk5mEijgB8751VS4HOoGeY55XubWUS/V0blBDYBGC
HCMYZ2CTOp9H9Mk5EZ1SMK/kHKnO1wfJTwvzmbhZi5Trt69p7VNMBzv3W4xel0RzyTz6It2IoaCT
Jf/hBGIClpna/rceNGbGUeH2c6bUftdhmgUKQODFEAiIsb6MJswms7V8rIP8pETfAMBkM2WGwuAV
pJi4hKkLbh1W6+GcyKyGrQhA7cxXcixICN3eE/+XbzlUughCS4v+XWEpRDKVMk5c9YoZhEQ621lQ
bTAv9SiTCsWIqjO/fjmEVeoM3lbbjT8UavI6YZg4HRITSA4HQwKeqFmqkPJ0NbHxLX5BAqYfiOsi
lk6iZpKxw9xp/fUH2zteY8ZSRMG2yqbaRbw88SsaEqkjgn8xdA4NKuTwBUDww6SJZx7gYc4Pwk1K
IxplMwvTl32tvHTAvUAjfGHLS1tL2OvsSal9TyPsUJp1zq/dMpFrt8XhXcStQzDC60Bsk44nEo6I
p8Gi3LI/DdCqTOFd7Os6zCr/mq16AxT8Wd5B8/cAvKEEgYBBjb+RMK1Z6RtlneC1Q+St4Wp3v5CC
Gg697mrKGNuoIdU1qPOSKvdzunJD8Wdgeawem9exVEyW1+vIsnxs0k3ml76KureIlRkNPmbxdcR3
uNBAZ5IlTJENBhKi3SzMfWCeoNkl8ya6bbuDAs4HC36ZnNKY5hpperPu3OZQrH+83IFDye2HBerE
cB/rLwjYYJaG97/hsV5Vkx8vKBNsfiM9TuHH7vvhvITc3bnqCZgD8QczEg865eG3ruMmqg/1LBua
j8MdexQwEChS4KC6e+tNbmymeioWQPPEV6ccJu+H1W67tRBk59YfHNMVGPLtcD3c1sq5PJKtcWcW
KpwLIFjAIcFkG6BTu3y36hJzPVhgcbXQGArLPtTB6NHPsIvT83JlVAOPgn8NZjVbP1a3zB8o4L8W
1BhlUlKP2sVWh8R1go3WY2LQQQpery0Cofj4Ze7LrccqGNLzoWC7msgJeAiTowavZJmx1e4wuCGL
j0mNaFWE9uIzSTT3uv7Ljx+G7Zrd7H5noLSef1VdPswFGtzkjiINOWtAY3I0wqxDzrSRxOC89Z+g
SKqLLhoHzJYGpF++DP7G969fDAK9skriIj+sdKdsTAlpCBY6bB1nnlOlxTho/Sx2sk6YVKQ1h6Sc
3YQgIYEZfveVTXytqh47mDYvjo81sCInj+TKlfNhmgVTLts8KkfU2IRNorUkES7Tg0d4qe0ZDx9w
tf3qfqn7P9DIr91lwVdwHjiu9M9nixwCM8nOuXbjl7TUskXarB5Q8tL5mylJahqHd+o0Qxd2dNK6
n91dGwmGLe9LCDhtn3ZKewYolTLGHxtMDic6Mk4IWsr42zKBXgp0bg9l3A7GHNq5/w3LyetjaYzR
B6bKsEd0r7r5+Zo6Lqo39/ny8bN5DOOvNmP6B/pH48Y0IUGTumeOytbzBXuACIqRESAg7qIUKqsb
2FBu3zY1YR+nh2ZXXZgfk4O2o8zpdsqS7uy2uWKsMaf9AzTOZc8gdzT5HZlRsedx31o2stnvMAwZ
+vnV0VimsMuvlkzJtBBPykKKiu0DJqo065eXFtZcaEhmNv//O8rJ6f6d3mE6fcM37D3Jvk/7H2Us
9regv0bnDJ72EHtKzVIvH7YUiHYg5Pkat8wLeDJdNu8RlEmhwNgxeIGE2QuCqw3/KcfKmZecwGzE
vGY5jPk+ubZgDjKohb8TS3tj0YVKeD81k+pQvC3Yj5/172k+dsoJzDnQthAx98/Dg+zuxBlMaATS
QY/S1IsBe/Pxu/rMih0hvheEneKJNw8XEnyV0B3RUoFn+4+k77ML5mjoi57wNHDQzMb3UzX/dlYz
UQqrAyTgn0kxVXg8z4Au+6oIYd4bRxiK2wzLlwuUqKKMIGbqM1Y3ScswrAQxTJe/ysPQjc8lId0+
J4Ypf2xZtkrJewuu0rrdx1dkK6eLYxb/PL41u5Q1VGKMsJoXTzGbi0G5+XvxqdoGMglivuLjvvC0
fSlx8XV16KKqvNKf0eO7TPeZZBdMcX6hxGzoFrzvaLpe7UTgwqmFVwB25ZHxc9Xav0v+C8Pzp9M9
N/kjzGrvm7KtC3Enz5rBHpN440t9NKkfwfU946S6Z54qOMrTJaC4NSZitnjl0xZy6Gui6xORsctz
fKXXA1BvZ6BRGVvXp4/NfQF+WNfaAucojvWRloYejGF4A/pf7p/kLVoSJcHQp0hleNBsgGmE3Cbn
zwDzpC6gu4OVVNhU2D+yqY/5Fs48mqvwuyU0lLiTL5WTsG4wrtg+NsacYyj8zaUFKpICyRinKga+
s9dYnldYBMyMg7znS0PR+rXWdSrxwL8pkKSwiMV1Nf34yfbBIQbHIu+PGUoTk2hJVhNrk7235d97
nc6c5YEvE64XqTWQTcLSdLjBjCs4eGHLHISfzznWrEvdG3L15p9tw2S8rwPIVTWeFoXBZ4ID8GSA
4RE/RNn2DdsJIuqFkJufhYo3z3AEPWywec0Mdvt5Z/Ntsi2N31EDY5FwHE60Lw8bcpBk1NuivSxs
LCTBSgTKHUMF8R5lu2SbEbboqhOSXVIG7tTuqf3Z/hLKZJtCSphlp8bNl5+QDmfAOkEppPd/4PR8
UXIgOQvSAFoj7nKjr88pA+2k1k2Ozvpr6wt18TlRtyyKpyVR3yUElOLAplGT/hB+mMX8NS8drlo7
bqI27I+ScgRt4g2jDh7cYrhR+g7SxAZewQBrjrwTiWgeqlvCYTXNek6p2ygUboZLHcpdI33zd8mm
Q0KWQfoa8xe9g+5AFFgdY6bD0fJqrXuLUZU5XL7AJADd1/wMYagN73Ar7IEtltfdN8xRbjys+lKS
bm3jRii0Fh8LAtB19zsUc401TDtfORkzVpwKr/Y7sSXtAGA/vFlGZ18JUBvaxPFq+5zs9ad9H/jD
MmJ9vC/UdMMTQL9+qgX7jkUYBrMRQKUUYXKrYX3pkK+h5A7JsRwb/Qw6szqoSvKse2y+hpt/gkTq
b2g5VS4QTA2AL5JCESmm9uO95lyU4K4r/STg8eqlgc8zd2w4TuaqaIqrFKhhJh/kq3mDZMQlb71H
26eoPWbFvPt7490smeRjK+tyCXsnZ3vJLIPoQLIbpRE+ec/zc/le93ECzE0iAE4scQbAo69Tt7v/
4d5/hRhqeNgdEcP2DClFPnCpFIyeR/m0nqfs+CvedgenI6bqz5Y0ws7roI7fqwIAhVOcocvuzvzs
s2Ez+8+SFuPfSUwURZJVSVGGoqr+i6Sl7u5J8lRTcaUs7tAPXmF2uCPmFU7tWr9AuOFMwaODEfsg
MhCRVCvmIzPwoPdGmgKYA8T+3ZgyJWcg+SOzBUa0RI17AgF8N2Y8j6OAtG3eEAyTs/VgqPpav9fd
JTnBMjrkU4j004Zyv10W8za8j5HlLiivhOnnWG4+474SP6IJAa6LB/MfiNz4p+DyoC2BWDnZq40y
lf3X6b9pAuXh//r/VE2SqkmIfVRZHyrDf1HnZV0hV8XrLa4YBG2d/X07KRY4zPp/eMVs3hcd6KQY
oc3uo++uDqEzJkEd3uw7/m+STvnfvBHNkHR9oEmSNvxHGHf6P3rS7lUkDz2rxVWf3qP1rhqNtde8
38jxmemhgQBsmg7OU4KY+oTGq3nABPEPMxn89v7zo/KP2uhflF6SLvUqL0WUh0P1X9RIdapkSp0X
4mq7ZVhrjIB1QfQm7d+SWdv/th+GoTjnqXAf441NFRjS977GWBn7vQcbpitYACGux9LpxmBJ9sdk
xPznNyn/GzHn//MmVa7n/3W9Hqqcp23OjaMgtDCDwuhVDfafeWku8wg5i+W701PxHG20CHm15Byu
5urpoIiYXXpn2f92/0S9vyr/6ar9iyA4fzfG9fHkDaV+1NqQqNGEw7zi+iUXyUzcW7zF8GNfxvvC
x/xgH030bFyZ0EwY8+zJRegnYFsCE/6HsPNachTZ1vC7nHtFYCW4TTwSQt7dKCRVCXkk5ICnP1/W
3rGju6Zianpipl0VCNKs/NdvZoqH4s8Z3QN6uIg6WaqA4qgROPBjxqo0BlpD4MuaJaAfO/eah6OA
vwFrtR0hKljDpxWDEtQsO5BeSCvAzF1Mp2GKjjbEi0lLFWO2PPmrLoYDaFW2ceyQqtgNsFzD5RHL
Zs4ZO4zQMANYvSYrB7wAnrGw8McZuhaGScPmOqRjgzUvyLHMDtAxMHlOObedMqw4DtL+H4EBrEzV
qfQQ36M3CSMwhvry0X/Vu7jmHPHeeE5JtqKeFFgN3bz2IeiH5IxiZIJo+rch8+u4/rYEasVlbyoX
xvVkRz1+YtTQWl+fw5TeVf8cVC9PVcdlM2442jx4OULmVwkcF0gVXY2Hyy42ylNnqJE6NcxgLp2t
EeCY88vs039YCHSjpTP/WI0MJuHfA/tQ7jPNMCptPDOcIsrXJTQ4K7ZxAgNf7tJEbCJoYVBcp5tr
C1o/ULUmd9RGULAfuYAnxy+KIKJ7dzfGHvXq/jL1frtDqU7/Y+o1Wsrtbpg1Omr3Mnu4kFjvHp0Z
LLZJdHVf0c7xcQoKafz7zVZ4hSPVcmosJ3aDZgcB0CWkvsQabY9bExYq9fzfb+9refo2Ef98gK1v
QtWqUPX36cntncquOYMlXo8ooTGzpUZbdgDYem+W0wamy7DcT+55rHebnVfL2W3hnXP8p/KlSKVs
csHIiRoa5lirI7dm6n3QboopZtsgGo9LcMFCDTgKfAFGLZFGz717nMnK8ZXgrxBABqO8tUVr+Cas
xZ8obB+q/8un/WED49M2m6hU1abWtL69jOxWGu9l/tDG1hiuLbK5luwARXu6Nqe7aPaVbWJMQBRN
RAVv6emsu9oWNz06Yxzk74Js3WZ8bNcEDAZZAo4SvXscBTActjksrwHboiV1G4hrfo9QytM790FY
sDXFKO4ivePYIhV3Kk31mbXZtv44K78oZLWfR9z/PuRXcfPHiGtaWlad33xIGXqDMCUgmq2HlClV
tjxe3MhoP4NtQD1XZriWrKyQtscvw/6nmzDMFmLglqq2LOtrR/rjJk7ayTo8arXCl1gBkH3HMDSw
rWL1KGltcygZIryPDTIL592tNCT69zdt/LDjGaalK5qO40PrPxvQH9dXDzvtutS5/gPC18IOMd4g
kaePOVfcGrbS5UKDB7rYi89BCyxV70M9Iqs+IltAnEHc+3py2xCzLjLZhAuu4QOXbTtpJeTaCiiL
0PSytf365a5V84fC86/b/rZR23utUSMbxwK9g0cbqWHDelj2WIGVPg5eyIkXFewSA5Utfo6w270K
Le47fmyqynnzyfar2xaoxUz1tPbT3tOvNhf4wKpQyOiGfoR3YMszvZsrkdEXiPTTR1AO7L/Johf9
1KOzAeSPnrPbbDe5SUeTcOkiLGaL3bc1rxyZsscJpeoGG48MgwB3VJve6yWC5H1Zwo6zCJpfDrNR
o6/SzESdT+Vrhjtn/ejUpFEduwfCQ1hg0mx1nCwX9y0SRE8eKu/yhJR3SNLmEPyegdk108fWXuxY
Ci8DTqJ57+Zr9L2Q90tOLanPgJRivPRMyrqGfw8Jcbdh0OvRv48lVZW7yLdF8q+38q1auVkUvupR
r8acX0hduhBjpHbLQdaBVhYf2b1hkYgdXeGPjIA+jk5o5ua79DBEwEbrKR/j5UFpA/N1ovVBx9qI
qfKwCrLpw88me4gGYv92MeHPxYCWzvYuNSiQE4wPY77/XPZuKPFOkZ1mXdC1/Qre9Q42/xDTEgiJ
D1sUGyxUb3wF4S4im1hJ6fuMay29Zx7nTABGayeeDV8C/Rv6yzFjYkdPAqXWrinowcje1c4hObnf
YslfyeRYZJbhAdGsVC5Sb+Ee8HZQE4GsVXkMORmOvDzVFY6ieP/+vL/MEb4/7qaiaIpmNxVE/t9K
auud38z9sa7G8Ff8A34x9GgxKg0CTIJLAn+JCMfp6DfPhh+XrD8v+23u7Ytqd3qfuKwWgKXdiPNL
RgQDfJpJr4M35hzrKtyPnP4vS+WXk8q/fdxvo6tp3HV9ueO6k1nS8rFcxdSoIGAvm1TObJEzdNLR
p+0tXYID7mQzyeehOaSAoczmhWI/kGAZidtRKQaDz42c4YMB29UhLcMjyxkUAqa2gJonalhkkba5
I1SE5DPajxSyUJewCQtMjTBEYy4RMXlv39utCMNVsEdQF/Q3UGcpXLOutBfCm37Z/Tj9svTp/5xj
mq3YTbPFv5ZutuTW/ceCbZ5az3uj+SjHKosVlL3K187utRUyMVrX0Zn+Et4FgDXsr2SzWh3zAMpe
Dw5Vx4KswEJ0iEs4/c+AHIL33s01rDb8PbgsevESFatjwWwy/fPeA9ei5wHMocFyfv4yeL8G599v
U7NVzoGWgiUGx9NvBdXxULyurUvzPc4mpf/qQIcL4X8leEwEn5wPfR0+5XWqYgU5zZITzgasDutd
qkUEBsRqDLYUHEmHsbufn8cojygeaMaHj6DZPg+1dubTlLSAYVqehiHCgISl9xTSefjvU5A7/ceS
x8cwVUAQ1bRbRvObaZKyN1tafjXfY5hhPiRqKwBYH9S+u+vNGrC29+EyyImKvUaXXtl5D+wo94yA
GGm4eUr8ik49GSSLQ0GcwNpBEq62TymCOc6UqdWTDP5QD1sc8hqM76ienscGXP47ZHrMJCIA3ODh
nAOoSqNLiAt/aBFOYSe1V2AZ12xfvCJo9DCK84yI3JxIch+KiTYrJsasBSN58Oaot3pHh1Bzm+0d
arL9UJm+cf84EcGktB02ETBJAsr7yvoyvgY4Za5Pif3bzqH80wdGVxkKhmbZQASaLWu1P0b1rjLM
TFGb9RiyoRZQglBbpJeOCV3Apf5MFjtsYm/sBujXXOvm4NYzBM8eNVeKV7uJjRgN78mKgwALEn93
sdA7I86mAOUn5GUkwRNNknlQFmvR8heJEVAIzBJ/FInPS7vuogWkyA2njXPQvPVBj+dqs51HT03c
GwlLvlH5d5xhz56yebqZHWjP4O3qW52pxyyk2b5sj3diWCShPe+jf8FN+94S1ObVQPvNR+brYfw9
dXS1pZlyFWhiOvX9YS0br1tRL0/KWLs6lxGGQ+slxUHRp/eyRzFBuxcRMVmrNxALli3YuC+p+b1+
HGPWOcjM6jV8Kp49NRFR8ixx7zj5p0aq4sFzTa0JfZ3i0S5uAblLO9NROOFweMcoT/eQI79hEi/F
qddASQYvQGNcXWjXea8s0PpWFzPcFqTKlLeGNIFe28VFgVSK0lxcb8Hh2bOkfhpxdp7Qf6hatDTF
3RD4Dzx6Tw31immiAx4drPiNmewuPDcm1TuEUn7ASlJpH6icOMiz3tUYxfosUJjm3nwkl7xdj3UY
Wsjt0Wb7fRsJ0vZqfembY9yPIDRYnTxVRhkF1OYJx6jpFsfwhZyp6Vp2QujNQ8OZQBicU9Ic1StN
DcH3FdjxNuHIWv6hChrBni69hQrfo4N6OsWGFdxaeEwmjQLTRv9BBwTyKnz3Z0rnzYTqRHhuTovh
6L4IiaNYMZPnw2scPQ1Eml4vkIslXp8lZNgpYsM77rJ94l2J2TjEr30IgG8Y4Vsfv+3+q46Ptl8k
lr+rndP49CJv4cG6hqXmqYCv8csBSW+1/jktVfAwnYmJkZCGKdzf07Kh59aj0ThL/BDNhqhd/+5E
o3paCzAORPlPZ5FiiSBaCIN4PUIP98AJ9FA6CUsWZyfkT3iKYpiHlwJdyY8PfqftYpkyDj9OuFY+
1yfHjEjtbATne/fdpyaDiIlvTUMg7SYUyNJ8ebHRrN30YOJ+fDwFiluX1LttM3e3xeclAfRn25Xp
LsoCGU1CWsRzlSS0vgtnctkcZSDvw62c28RHVbEmwhI4TMYJarlHCVH7fEVyGY4YyMg6p1A1Fumz
T6haeJPrTTcnHXJGAfllKow7jQzqMMVHAdCEOfIh+JDQqkwemPELLGLhyuCTeXUbiI3xgOAPl2eP
C5oYzBPfCPPz4CKPpRMtXRITcly9Lln3tHtwiMTof/KOlYCj6BW46kredDi0+SJMXAkHdnAOII1v
ZuM4jCdC0pYZzTMAwcXi7izU2SzdM2iTEdo2jA/EI31iiOMWm2x6FImvdxaLtxE8GZTtWe23MZPE
DQu8TYvb0jO1H24vn+Rf4Z5ph/bwGU8QKLdrXMz3qfxc3EUfwk0NYxHLIFwl39ACLayzj0jQHJ77
nUWVPFc5UmSUMpkf+DJo/Po/z+8s/MUV6BkVCC4s6MsSyOxHkS6DVudDn/e3hBiTZg1Yze3gx/Dl
e96W3XWa6zwojDlE/XCJjTnl0hSUgAG4eiDpjgwRFmgttlg/gMN+zJK0MeUoJBgGWzRLmfiw5QDq
7/0QpgFhI/1+2ev3j35/ckSSTljQcz2EtQDCvMdL9Q2z6U1NZ0fS3bR5dxhv/Yl8I30Cz+MuDTR+
YIbte/PHVnW63hc67dMS7GJ/3j5h5351JnKITxiXcbIfLNaw9VQuFZoPMbJyP0Kop1AhGuRuY2z6
gpIJN1jglf1BcwIqfoK1cuFL++IZAqVIRcyihFJYz2CuN8rV0RZQ9ZBjs5tlTAEII7bIvYzDk8y5
bfHxNceY7Obp+uqP7uNlRM6n9vkc29QB8e7hYOa4I4vZSJB9NcdtjLIXb2BiBB/k1E7aIebRLDPw
/gEmyWQ3y/iBbxfTvEfzntEs5wFTNdU3SUIHtE1RDlyuuniJvhMuNYZrGJF3B4tGjFC58MaDespv
3B38vbHV5U/2nyXSIOy2Aph6oiM+nyhixXL+OVCgmOpCbF5OzyO6ipwhNMVSENQk/Tp3sYkweveD
R0PaIa16eqQhKZ6dzlTu5nNasVOUzfRZdEcl+2pXiSAiQcxoBBl+f07v1KZVn2FB6ASe4a/OhIh7
sDj8OXWRNyWiDy7VdGpSTHU2hmu3fFrtGMa4Sx7p6HMwkKsSJ44EXe7ZWSDA44Micx5xZDgKaRlc
0dtJZMMH/vg0ML3gsymTHAfLVgdY/ZPClnkTgIjVYsAzyMfHvt7GM3GdU/9GPo4AITXbm6g+Ccgf
pFdqWgvQh7LF49wNowZuEoYgeE0GJQp2cLewYk5idP05jqXSwEOk61TuwYBJo7twGVAmlDgajATc
LRY7Jz2RewhnWERnaNQXGD3kKh77MGe5wxckD3dA5aQvetPT5Aks4tH47cxvs45Xes+o25k/TNEL
rIgwSkMI3ByCY4APNsxHGcaomUSo7YY5UgLMakiYpFDpjVThpwxTAV66ADAZjahgFugwAJkuKaRf
hxbHQxMLdCyiunYgl/uLZZCko2jpyj5RlOIGtxDRNexZbjSI3mM44ciuNQ8P27VfurwEM0zRDTP8
J3xG+emXbnRx1yxZVT+ZpRG/E+i16A1y5sB1+E5sP/FbaCEcHLZRMvnJ+vFRDNOGJdKWJtaP3gIQ
dDAr/XbrwVLsYS+/wNJcnDatab2WGiBo61gIiLpFsF0EWk3CEw0b5u9+xxMnRhi3VEjpaBXN9tp/
uQQiVMkTLEKeFa1gkTSdncN3HOkuqcLYWWVrViUmm2xmZ2yjTTbhGQZPsvnT4vJNp2LpTF8deRFO
+fgIIceXpg/o2Ql4VSVjB2ExTjJk0kqN4LpZipTyDVFWU7h15gGLsTaXWdC0uF+0B+kNpzt0GFgg
uM8DrxKAl3UVZcDD/YTjTaXbdAZZgns300eikvbb9aYCzc3I7PhIcLGqPbbXmHORlsKMyJhxUYkb
BnRzEuEkWxw7q+RpiylPycRWQbaiXu2GE5D0cXehtHd3bUhX3qEb9GwnGJThf8qK50CbpEhNqTDM
a8wJkXATBvZjDbi2qdIeh/YYHsi0jMtB8ElP2W3A/efdh9xGoTq86wN3TSWsioDUPhcRzs3pdA6G
3xjDsyBuab5aEXd0TofvUFGdIdHFHrjdmZ0bqCrsNcUcO8LECOF+cCiSGQdbzv2WwKQ7swjZiOdk
/oRT5kZng8rFyT4JFAymiBReotfsbaZTCuOzu9rPCge7FTg1ZOqRqvd0cZ9craz28IV3MXnaYEeE
xr6C+NLlW+K1o9DgkpM8sAEnArPfQcvBLkAE1kaJenCKKaAdnArQBEHaYJV9mu4N6cR6cR4sdMWt
EFkkayaw/IHHeryXPVfZ0yunMoVRLmVMvAhjHPx5EFJSNHk66kjqcKyrZjM10qVBDiwRbJSobujS
TZKRfLg+IeUuLwYLzpPPcmNsF6yBe1bHw+YZ6CGzFsFOzNyMclxpABc8liLqgEiOD2NOTxVZTFIP
ZYHy6kWDB4QFFh/mUjRiy3RnyzEHtXU0UnIfg4ohvP7BiSmXO6xxi8towcWi6D1nsIguoVuMmahe
L+VYTXC5/WxM6EfUO88vRywvd0oOHDXk6r2gS5FIJ851hcEK34/QcMBjarnuDPnJk4DbFdm2DqAk
/72w+KSIJMc0xYjNPfaLXjpqPUQKv7qzvvdZ0+T8puuKHv/tYGutONdoAfMnGaULk+lPkPJosYgu
Ul9K+ZxTWBoV01nOwtfd2zc81df5a+gnBHf6pIp7RyzIpVOzTZJz+5oTTpB1cbBu+BOz95zuXeb9
ByGB1XaGEbCczKkZIlqmCh+vM5vY1vcE/Buef4R0RuR9tG15//6J3oYAp3LEIiWNHRfJvg1Khluk
3NHrFO18cedEvexjGebKuBlM3BqCEFWilCzgxsqRBQ16REr93shsI8HhfY2+dqpbq6OV2GzaHlT1
sTHsMcoanETdwT5ouuc37YwNGxujNHOIelkkshSfVAQwmLKgZGWjgFAc9SXWKhqG6GvgG2VAdjGi
YtmjhiDQWKiSOwzUydbJ8tuLUKZxCJ4R1qvFSPpsThBXf533B1g/tj+1Ud4IliNmCia5zjLsqX3b
2VzD5ghCmEgw3uIrqWHS6OAPmlGJjcpZ9JThRkvruCP80ZEnMx1l/x27GptMTZFdYoLPBx8gqMi9
XpCJEUQikXcXPgvizpU5qZvbJniDac92uFjS5uox0A6u3A8juu/H5JyULGQ4ZGGgxNFYPpjzeLB5
oAsR+wTuFZkzS+f8dPdvr4Qxg5vEdJl20MkEnxgn6UvgTDpx+efovNDQfox4RHvKivvcTJi5vFNe
MeUJv/+g9DqrfsORuzuWgeyMVi+6HbxIti0QwUQHCA7lYA+KJjqYxsw3g8bgSIRdj0UsMETEvXMW
U6jtEKCxuHLya5/cwaBVOIPRcVJE69I9D2BFIhnG0AGRM/muYbq4rRbULghIqAqK9afeDYjuIwRa
XkTbuZ2e9sEZLeZkz/F6CofeeRC7akWD0Wjt+wDMWMYwPJkVGGywPgVHh1caUN9dVvNOZ0D9wobJ
m6D0iPA+OLIu5c4IB8WMh/bG9U6Ua6pYf22M2eh8qxK+z2wGlrBd2xuMzvFAGOS71s5+FEw/uQQS
bVZnCIYVGwsGk0/nfI9qRzDgEOHU4R3ZsYKm3ySWmn2Ot/VYOuY1+LyuGamfaOaIsq56AVEJnQOh
EVfhvPqe1ysHA2VOXUtlKCgxV3ZMYhXVL0hnj0fMNTVaD8Ezc3vTOa7MQnvyF+mRulPvuXMt0e2a
eAY4p1oYflehbao9RQ9fN0nPYCAwBose4qO2NqczDrGnIumVfGky6bq70HuIgY6en+kIl+NItsGz
c+x5XHjAeikCwPFwg7UYV7Qh3VxWjpfLEL/jcHx2u/q20TfjpVjd924MCW38SI5DFDoNzl3i7Bex
FrKgFUF2EfuUgMDxLnx2VFKtpo1P0ZmjgnjVpGTmtzkBnZ0z7iGuHnfV1Wp+WfEq6b9iT0IXcTut
Kh8QzrLB4RyQGGAdsdXfzhbVVMnPOYoG/Q+siBQSkCN5GKs+doChyM+PY7q22MFxQ583ODskyzXl
uljQT3c545+mMFgO6yeyL95ydIxRHjt71D3iQMoaU3g5HzS8gLkvOD3c/c7UcHtnx+rteUid6WnF
+0D5P+BEElP/9ZEI3NNut94+3RoyPY7pbWPfsU8usZsdsvdia6omcVNzYa2eunwxmZg7AnAGb1wj
XNVBjRHpnTNGGf59xUF5mVBdWoVYgEcZzrv2FA9v4tFBoiuE62GjPn3S8UKafGg32TDQFqIPo8Bl
8T24y3lUSIdjlkqWCmqxT+g6EEA5L3DMopiBLe+NWAsaA+Y6B5JPdtqqNw2qE6sT3e784apPf6Pf
xcPwL1V6dzfHN2ReUp4/cJ3znuTLIuLzLktqOrj88COBzIg6ck9C78OMn717deVCKqbPd6COf1az
fSNUs7l67P+HNmSV8Sh3Xuss/jq4sOyxxJWd5Uhr4GO20pQ2MsHGp5l7O6xGUYpnk6un0oV/DYkQ
JtkY01qkzGePh/nyqISQCrlvGLtKBLZ32DuHUwiIdz523si9moroZCO7X9rdu4vD2/3pSAEimkNo
10rvgW/KJZheqAjvYXFGQTVlDdCEorpGJq9mECeJTQorgey0IlaK9nA5Gh1USGUdviA1XkfPimn4
8ijv8hd1mVINVyp9fHzeS/dEZF8xOPfUFbQf+GIwFzlnMrgvq+M1JebTAGOCDK1hdybOm4YaEoRX
2k6hOEXuPe7YDzsrUqN0CBEPp9jHqH0X2rSCgOVcnZslsNGWzCYaUk598fXIJjdQph6AIYLw0/Z0
oMWYzjvl58FQ1q2tt0Mg1VhxV0+a29wXETlw0g16n4rfUCOYpsCQ9+EzHWOSbn8CbMtUtxchjPc2
mWQSQMEqKSFdtf/lxNUvPw99MjF0Kkm88UFPYGuBmcK8pCcaamuZFYyl0zRsHQJsNx/v+Y4q6WaE
qMguJcSuGxGmQ6wVyS/kqy1vAjCHYx1VrgMe6OchSR1b3NYakR2x4FiCGvkrHe0ZEtNIgtLXbV37
5NG2Q+YG2oq2lrQ5OVveMwQTvrfLV1TnPsWr5p8ttJKOZQZHbCpxduUmHDWLn2BsGtx8EBfMjrHB
E4a6auJllMeowByLHHeccVx8oSZ2OME9sgibV+docdBCw4/AqeVWeOlh1MvTUz0c5NU5fjouAGCC
m1sbiQk1tD7HmR+MChSv7DRjdBw+MZ6QeUijkv7MqKrfjjrEIOCDFgImgfUraqBRwGAPnDcYLgfE
fekvT9psoWQq8ByV4XtomoDwwMwg3Dkvm+9TwF54jmQ4mnyIl52XrbIWKGTtN4rwfAwLHAHlkbfC
Cuwc4qUMbm902+VTHKgfnfu2cqoz7axDxnHCpz5CJ1ERmxdNTjOEHbDxWJJAgd7OSXf4BLC63Xsd
tuSl0LbK2EKbsGBQ1DvwIKf9G4FCjml4iDaoVvn8PudqbcuHzmWjHlv6cYPc0KJvtCHxuluiqdpJ
IomLN1ZpTvKgUxxpofSFkECPabXe9jkj7xrc9kf+8gsD+4gabTXmSOstUryr7utXwi290O4VAVF9
fTobDMS+NRgOq0hSNz2ZK3QIspd/+CScj6Pf4XPvKlLAFzMFTxh3G+2hg25o6Nx6S2yM7kSFx2RR
kfC3RTIGcU+RWbL3qVVw8u4PGVyAwGeCm66fW4rnDO9p6YcYUajLUBeWNfxCBdMF3WVpkJGCmATk
8hAQs3VjCNZDfFIATyjFla4x+CiQtuKnR3P/5JuP+GpiqMejDe0OWdKAjBL4u51IN20SdKcE2OEB
531kPtO8z44BnPqM2wcM8m8q9fyuI527RMg4wIs9mQAPzKS7i37wCmjyosLdGuAHLjDrw3lDe2RC
AG0Bh9JgKo/jrsXWPEFSx/hyOg4n5uHwMt4WJCQpswttIlctxHNGdhDkuAa8lh4fERRtasYrskqJ
+ERDsWJqu9DlV+g7OA6fXea0e5+ynwZbHIeZbBNONbte0p7o0Yc5n3zgG5ScHsG1BA+1oCJJ6ltr
RGQa9qL04acsIQbFB7jwFl/GhnsYfxCdloJWP3BrYwmhnnZxb7CHEoo2sRqHdb1VyGnqPlaWPwyX
DqG3J8/pdqaUfHiDm8E5kk2ds1PtJWtTJefMXF08oOiFDLzyPB13AL3ltxQH1jI8EiLPKXY4gx4E
/QnC9I5Y8Rki5BrQSERXPlYGznbJgHtisUQPh3L45fVpVLP4ZSl8Vydh5TsOOJFZzuzptEmMbfMo
bJGeDiKlnL9tZ/6VIy8Ni2qshwx1QEhkBuLddCdPwH/MN5rg52mLU6882OP3Oaa4oQWFLZM8LIHA
cdYA4dn5aOuIF/Ke+/hdOnp7JOHgtPJ2vZe7XAArFe4H+DcfmVHBqt9XeMRh6xVusUim+nf5Tx+P
Y95l5aLI8l+sBYyFBDVUAw24cIb7oQy8ndyww3fb4W6xJO5Z46sYMDKzi62YrRDQhw2LQOCehl/G
KFe9/raCie4dh30u8RahsR727R7cLDwVWkJvAN2K9zQedqlgweEVn4CtJbXxVcw7L2lbcBGPM2MU
NS11GDUrp2Aq0N2qE7/TZxTHW2LC9N4HuLaIeeukmZJkBrcDoXbYhknGDFvAlJck3puT+jPpTTqb
ScoJTlqkBEek1vGAyNTSJqDlsufBMRb7w8kO08UOG0/TKV+exrjt0szIJix3RSe5jjSETNjKJC9W
4haFCLU1dBMHQaNFFRNuHzi9siHiBRVka6Zr9JUEpbrJxEIrwL5aiSzlEW8z91kMt5n/pDmByv/g
9dEcBmfbrfUuiyD1mfoLZ0OT7b6/G8+0A5smHXq1RYzOF1v9jy69dbCN5b35VsYPPjiDbrFmIMqz
PwxWuPtiCogm46qPvgJPWAJk7V8IF80f+Ip/3cI38lFJ7lNz+eYWCNebycS05pYI56vG7un5nH4p
LKej0THMWzhNyZuj1j0Dm71EB+ERZxiS4uHy7cWUbDcKMdU59jCNpO82491mDFIWguF1QScIPdqV
JtOR6HPWm//716Qv/cfP0VJtxVI1xYZC8ndntWqdlu+sKJVxMnl7IN4jcCBMa5axD6AffXIAFlaH
XuRnPKWHAVRdBNb04IQ57nYZMe6/8Yp+YnVpkFD/d0PfHuzpXtcX1aiUcTtZv9JRDRIBFSrgqTkx
dWNFQ4qO2OTj35+DKYkd/xhSLRNFiGIblmZ+ozMVr4ZyfrxVZUzBLhHzxRef4+KOoheoKWc2Xh/u
V+KT3dzDS245bAWc9yV4WYvRwAuQ0WyrNp1+aP5uNp0YXTY96UTg/CIOMeSt/ONWLQ1RDzwVU1G/
NcMLa7nLXyWvzKVSQ2xxq0GcgOpSYCEJhTD64JUNAKi8qTe9ux09nsdQEMUuJjUUoiBu2B5hjU6/
/+8PUZd6on+5s+9cqsfxbJMGxrtjEDlXwtpaEte7r3iYd0fzMO9k/FCZYlS4Wm5IBRyTSAvTGiYb
YYK/3Mw/CWosErYNddxW4fTo34hdO2W/u9aNpXyjVG8gw/5b4nYl4JPtDI4nekJ0X1jkuuz/bBEO
wfQRdcr6g3DHEGtWB6vhX1Yu84cnpLdURbPMFv8naerv6ZYXFyjtL27q5lGkUgA8nSNGA9biFBQA
SoGKpeYdE9+Srtl19vLzLTRRm+AISRniAE2TQs84KGtYZOPn3JC6dxtOJ72Zj3qQd3JOKizrOXgF
zrbaktPT43MJdS7UEV3Sf+r+MnG0HxYQvWXZusoPNB1fjKo/1uLD9XZ+EiSojPfg27Se1juK63tc
wkr4bx/rDr5RX8KMXegdGM0o0L2qTWaA9MQ04UL/Gsz3A1vkr1uSL+GPW8pf1/P9tueWoP70H9NG
9zbmzOVSb0Fd278ig2YsoLLfbN/wdcpCmLIkfZi/kcl+fNd/PJlvXLKLvnu97Cu38fDTKgsf7QvZ
3kB3y7aDD8RD/4WP9dNSriOyaxm2qtiaqX4b8OUu2xf3u6aMZyRFPANQTqAVVdwGF7qfsKagIoeN
6W1cAskx/G84Je2hZUwUClTC1VSWeiyc2uX4YaEV8jVtTOFwm1bLduuX2MCvufdtoTB0uXgZtsa4
+S55OBTZ46gVVo3awITHQlWZPpNzn11zMBCbwMt6V3EjQPbhULY1Bxz4f1kcflhDDcMwTctQdVb7
78KSwyWvXo1mWY9nizR31hSp+EPTclnzq1JsephleS8B5BwAphS02UTmZkQnwyD6Tbyq/TBO/ryX
7w/DahXq/WZzLxRuN0GrCasFzIXRSApIJfLyBXwc/GajjE33lwfx28XlXPpjrtzyl1KdD3U9nrjJ
gqnB8XgNtJ4HAmfOYCo8ilkgRg4bTlyjkAMw+OUO5Ib+fSz88Srsb7O1dXw9DqZe1UgLzaESlz6H
dXaxEuDQih54nG1suBWEsM9NbyPJ5LUHAAH9igMY4c2YDHBWI3MHl3jx77f2oyjlz1v7NoPPamY3
coNbU4dqSoKY30rZbmnODDaGOE3sxEgNsdnI+kA28kjg8M5IJyJagrQquoV4JRJahffK7jukd9q5
hbvglwf4UzX81/j5tqfszg8zu+y5ywlYLfFyoMd7Ws51G/tqGBGBF4OZH/0iKMjFkMcb9g4O+g33
l+3/x4Fs8o9u6gp7nP6tlnyaVt68lGY1LqDNugkNCRXDPPofQTCfv90n7uXb/sdv0qFfL/utYjyf
7f9etu3LsctiJ/ksoU1TvbOj3JGMsTv++sA4/z4+1K/t+vvYhQEP8RoKOeTEb6XYMq/z96tAaLLr
lNLq57ay6eO2qPJLun5NvDhpeMdZk7C5EvOAgpDPFNcQMLpHEV3NAc6bhNrycyUucJkFXNmaswcn
fS/HMZWOLtoVMqdkHLKDhyRcZFdP0bdDFoEztVkmJGDUkl2lEbLygoR1hfP0il7pIT3RDt6HlxRn
l7k6oNaRzvnpnSaDfabJtuT4FmJFjX+22WaraM7Pn1g1NqOD9FHaTasncn9hovLB6AGsmbSfxVPa
cF1JiOjAAYWsdD1GjxX92aVQ8RwKqo6O/8Fs38tGWjottzU2kjtHj0F/vWtQQi36KHFuMkKIpQnO
DFP8/iDK78I7lfWswuhQGbYSu2/gqDLQb462R3p3859pPX4O8eEunbOfNYM9HDVIaQEVxg20BJ0l
gDUAL079xWRVEDDeAHn+baE0fignEcj971V/KcH+WCiz8/1hHCyjAhpUApN1wEZdS0mrTkkMIdWR
pEH4BATx0HF0c3iF9CVgKH+qg6DXocFWQse4siSQwiKUvX9Oi+C6eAXjLRQ/V2Hl/+WE+hNn9i9F
37dpkT3yZrOqlGqck8hd4gUorqDvCEaH1jgvxA79F1mSzfAMysSQhKBOq2Hx8JHkJjnBAO8+ESkt
UoPgzRLrjfsz6zIC0YDQOekq+BD0ja35YZiT4oC48u0cgUOgH8Va2lgY6dNfhnV37zRVsbQTWs8P
7E43ep92a7Gl6VGeyZ+3K8fYaDOsPvzM/WV2ato/35lGPaRaqoqoGMnxt81tWaj55ZSd3uO7jLp0
9BSf3FTaH9FqxyGnNZTvUYl3kUVc+D2GbkU6ACIs8VagNmDZTwjO5jCqCgR6xy5e+uhLF+SVSvgy
yLCYKEa3Ve4125jvb0kb4Ds0htdx3h6akBkbo6Kjpnkblko5r1M8WpPGsEGhg6F5oAxOs12Hur9z
HqKFax8c1/6oBq+Z6i45Bei9attIs+FrfI/1Ddheyjuqwszf+/bcSNCprJ/ObWqgowurgT00+vtp
FaDajK8RIg/0epsafIlE5Q8JlY8OpE4s4bpcOiWXLTgkjh5+s6sRC3DpcQJpv9p6Jx+gEcF/nK5N
xwqrqdG+D2/tbKCme6JG97hPP5PXg8bkNWpFpLCg3n71EMWsSRWOstWVVAEzVeLjRFLJZss+NsXE
vl1wkzL6NcFlrw5sc+8AzbbG+xf3c+Q1t/gREgTShSXnIVwJ0Wl2ZdbGGWtxQkeI9ci4My1WnJaf
+Uz7ffcF1TuHKv1ErGIFy/ja2XcvwbN9/3/CzmxJcSXLol8kM83Dq2YJiXkKXjCIAcQgQAIJ8fW9
PPslb1RYRpV1d9XtzCDQ4H78nL3X3l6IG214gIli7JkERliDc//cV2ItosXouk+6u1G1eI4UtCZW
eM2sJRwixrT9Dj/PlayKVyL1q0UtMPhgRCqCUhmeFzzzWEAGz+U63U9wwcBUhQmS6StzdE+cvhYT
CtejnO4ZC2jq48PEfGtiRUhgLvkxhcENGhgJgP12+yRCHUrZW0F1M7oRj83/kQMCgGOg+L7+1gV1
L3543MnguliH6C6CDjuw1KPDRMKdPL5mDkq0GhrhYbpLC1JLNdrtNVTae4YczrMJSyM7C2RykxF8
g8bU6ktzpvZ0WnfxObenoPihwfVVmPwKgNZjJG3WsTkE30qGjAl8XX+TSQkZwzT19JTvCpCUs2j8
gphNTPCcUKrx4ZOsC2WIvi+a6SgCWoD/IgjWAv3f8lvvcA+ZvuTdEWXQ0vUvfB8eA/8MtgvdS2r7
FYUB4FeGzVeIn0RlRNBHI9CntNdV7/yJzBXXbBsRfxGeJhD3ebaljOxEj2Dq0Z7EXGlQDrU/F5js
heyITZoXjGz4HfcbZhmRJeBVxYOV7cYCY07Ci+9bbMSk0fKVoJ/yxF0zInoJzpPGIJ9pez25Ence
rufC6O8I5jXG3LlcQjt1j3UP3iPUWWI7I57ZuNrqIG6OUbW9x9L42WtIuxDQ6nMEFoBgneuEYAxi
AaBy+S8fmy2a3MFF3Pj18Nk7TajyhfIjvhLccINSJOPXMyMt3IfdsA73/pxZ3S2ofATOQUgloMRY
hNnVBXV5DKibm6ik+x4nNyzBjcs/idTQICABgm/SAX+Cbp1ogQXv3sQmyKiR6fE1VpOdYGGEqd6v
Y5It6TyAXQqwjODOWoeX7BQ94lvvFN1iPQWQHha+4YFQ5czO3+9C0wWW670xMZCmUB4J6Y2thEg/
90GDaQSfjhd7t3rFx9k+LHvvCC4nVr8dln0rEdr4ow/3K1ITNbSIsHkNGat7p4ysDNIwnaEcO4nd
t2lzSgwoHvEHmLnxYfZYMJeVhofRzV+H9qAbcMUSJ7hA0xYEcXt4RHthUvGRPDyErB61SZPvBiXe
McIDwmJySrU3nUQNa6Aj8a+i87AND32Ischa3x6oBcImx5HLI76b2R/V136keIe5CsToPMFKa7I9
Y0HiPyB+5CjIzj5xwCIdw8yEQkJWgcSE9JPmDKuJDGH6FTFMWNkDe3Acmks9hJ+4krnTPEuje05s
FpTw9UCaEb1ODjK+XEaYRYgqNb9kvE5Z1zPDu7dbFCKi6M34UPuHz0OK9yt8Bre4hdIEcp2kDTu7
geIiyzfk+Utrhp1TK79M5XduZQpRfLBmD3mmLG9TdtxieojLfrWRRif8eHZ/veH6f2iEuQ2M4S14
Lp3sjnbdhbMsc/EdRDPQZCuMbXdOo+YgWzO5Jz7Y7RYVwK7HQvUvuAO06LA4ESlsRcUEBldIsOvQ
jJnF8Aw2cyeqgoUcEkgydDK7fySKzI6r6IRjsEhgL/paVJJFzPOASNUaScMNbJdkPbkxlXFW3fJE
fslpc58fcnV8zU1+EElx3K4L1Z4RmB+Y4/acs25+gcfdyHHJsUlwTAy7SBvYfMuuV47KtBhwZblu
RJ3Orj0dGawxtifnIfDi5SHuMjNMiRmGfVZG2sdxoWD/QHI30lZKGoHdXJwCno1EnT7TS8J4l1t/
5583oO/vqZWSOzLgWar9HfHWTvSMZKLG2ZF8I1d4qVAzJN2opYi/8NUNr8hOcyN9BWse4xvbGvGx
yFmHOGJTecKC+96kVl72i6ESMYIetbzGBaCcoPCVgZ7DBh7gBGacZ7yxJyzkWO89SOSFON2T+uW2
yMrZZbHGhimt2kyUlgvjDVDrQJpfv4z8mPGtWdV2+QGnPhZCn8jC6AS9RoquM+J0Yx1MTcEi0QAF
P23RKsM6UVkr1mMMaRMzccbdgC1wqPbMWEy/Jf5TEx8RO9NKeo2dfA18Ul6QoIUSMmlDo4+Mmngt
baiz2b4xW1P7pGLq4+MXENQtMcK/HMzsH3rk/638vjUVDlepsU+PPTnCKSA1T0AYSPABagGIgTIF
euiiI9K9DkjHTo8LMzJHik+8emb2H7099caOKBHMWoua/3YaminFKntXdB4LnwlxQFPDn5dkW9WR
0yNMyJcSfYuzN9Mm90xbkpqxquhzasPXEANWVganWcUjsRuQMsE57jioeE2kaR2vgwbreBORKBeX
2SN6RA5NJmhx0Tq65sgZ1tF9aQy6qALH8EwOA1IJRgXImawO7nmb3Gdqr4utYQdywCCyq87r4AFA
MZJ7lx6OJ2QLpW9HOnUEmSfJLm8szqmPFLpIIMwBBNqn9wTsQEiydYgXMrR9Ay3xLSjDQ056WK+i
+KA6YXtuek5IS3oLrWJ5Ja6eWbaFZOKQ7RPxyxcBMQ2unKwTQoIjAveoEPfALmxiSIivDmVuwrYA
q3bM7AkPp1uMsXyuMQ1Lsx3Y9W5IXNYAbn1/P+0i3fEttMywoWN5CMeVIy7nejDu6pANbuiMFTJS
xTYRXzOOXAvEskQNyQygDbQ5JHrSSZJHkksdEFAJIkxDZfuxJoSLv6Gx46FgoN7B7UDsy53vuOfH
mIkm8kZ9O6lRbDL8SpHWkKYmU9l3PBPiz1EpR9lnEe23r741M6kaLU763BhYcvcFG0BBsUCI15cU
N0Q6NbD+DyG+FkKXOc3fNud+mZUJzgtatJS8Jbni58+KmfxElKLjJhUCNra3/JztQQN0FKNjks1Q
sF4zPIg7wAK7SOg8G+y+GovSC8G3FSJW5mBxhbcxBF4PsogzBqce4EDkQji9R0TgG/lqeFRm69gY
l711XMK9OvtS5PWlFG7IhzFeT9GuZbtESc/Qto7B5zvLVNoEZsylRsFZzu4RnMfkmt/CPdYAe3Dx
r6NbeAHVz5Pbv4a33EqrqIxPC6UvRWp2HrQLk12Y0yHwSyoFqoXC58mljJT4cyg8GYhjMInBkMRG
ZLEnSpwFZd8Oq2CdSVxzM0NeF1dxhVbMfc5kttN9epnIPTbimstHjRVwSdDmrLNHeM2tRCN7o4kh
avgmTVxiDH0uKGs9uqvIIugQRvCEGozU7kOKTjLcf1J3eS3CGwiL4dk/jere0TfSB+F859ERWPUz
Ykykh7Iv8IgWN932vgCTB+t+3Ss9ck6q3p1chz1HtHY7E/wyPaFfqUQv6rMLDxjMTlGb9R+UMFpa
5mXOho6ZDElhdMkLehsIcPgrBOYyKMZvHlge6QR5RVljcsoSEVs1lwSZpHfEi68O1FiUKVRzLOZP
TMfnTApxbPinWceYa9iyzGL6bvFCE/Dct4QN4e3VN/jEPkOjZJ8fecMFhIawHY6/8XWuh+QD9K3M
mhyotYk/JMeKfALODyziAdpFb5cc2RhwqgeUE2Jho0ykq9mzkAxcaXRS2XGfcLdYnslj2lLNNukd
XQSa1MjVIvH8yuL2hk6uIHg4gGNBNdvnMeInlWDnrxTiVVCzGalgA27ZLTxOnpGVig3L4gwgxWQt
UQPcIyW9ssrs+lrSLUjMpXIB0ZlzZkquNDxtUpgEw8j2ytl6TPGFlwU55dJJWLsTPSaQaW4MzP41
B+PmP3qqr8anXI1oBSSIiBC58cyVecX+eMnU8JYokGoLfoWahWQ3BCnOrZV7x76eOqwjZVRBnOMB
odF47lVEmxyGHFWyJwHtv/Q1tP+VP6jMNXUH1KWjM7L+1nXs7va6abqC+cyg2DzmZJDTnr/6t2uI
GUk5cjRY5U+8KiVePdFIX5MZIiyOkvdHkT9chy4XWvMAym6ubuCyMNXR9e7dJ+jtPo8rISMfnhh7
I9wdh+VA+LUIU/I5EH1esUi6QUaPjr+ZopZBR0Rh/DXimgUQvNEz3OdXd/PsIxD1RjQwJkimd4OJ
YEZpqAQLfKgGDt/d5AqkQCjcJkJmd3iS1YwCzUM1hQA2Q0evfzIuTKVpi23z6BMYe56UK0LVf7me
/3s1NVm0bmX61pb2/4invxp7hXS7PtdtpcygRF+I8fYNAlSxto06//Zbq/5/h6V8Fhgzw1IsHXbC
t57cWb7fdflqg1FEKzlQN+BhZMebPlbGIgrArNl+Oz2/VQhx043H1cGjnfwysFUUMbX4b9OaX8Iy
bIAhKi1tW/ySf33hSpeOr/VtrcywUr1fkXrDawDWIHzBUyZw509e0ptbXfzxJQpDy10qu8BC9ucL
2xI7D6uVi7FwmogBOroIm9A9bAIZntU68/pE3rpo2TZgERHsI2N7jt+p5YU0Ctgo6qb442PZo03l
C7yeP//whR4hLXcMmuqkP7uFcYyiCZMhvxd9JDVCjCn5E+Xo8lftXybyP1SK/70aoof419XQd3vJ
fFy5GjRdSBFe5t2Z1i6unxesexdDOZlXc/wlW237R5NP/GLyfsboK6Y6qTF/TA+dL05rFc3dxxBP
APSmOEWp/PVbWav+fOccFemTY/yvpOGlac2rOzrizi2LPv7/uJsln9PsevPevHQ24WT48fHL86L9
7zSdC+TwP4gpmOpY3x4X+fp06qIFHmmvtHfygdt5wd50SQ9GZFzSFqjBWFJx77jncgB/32x7RYP/
uelfJsXLv5gj6+abUD72mXL3ZPZkGNEqjxh4/N+QUD8IUMTvajIO43/ZkPP+ezOvzf2o7+2ngrwC
FQ9Oqq0QYvWwLWJNGDNPvXNGexNDVZY+1Z+weFloYO8GKrcq/Pc6rVli3vX9RVMVDW4hrxsytW+P
ViHfS+twv6qzuTJoELeucoqq6WMcToWY7zpY8XJBMOgiPw8HIWmMA+td5G4Lde6qHgOI0DuXdE5S
HQAZHHQP0gV6n9e7PVoOpkXKmDGs3e1jI7kryPg4zZqpUAIpe57cbrOiVmWEQpKt9OytzGsvdMhj
9E4PepPKltOMMHw1Ex2Sc94Qz5kkT5zcB59z7LE3FdvAunWTjh6lWP6tLQwgWlqIPuXabYY0b5l8
CLdzwUqN/IP1DCQNFKvpWEJ8ojD4UwB0hFNj8QenFvIuCR4pt+EaRAsY7ZjWGvetdiJQ6g6OBg88
uwdcZxO8dWEXBkBvJjMx24Fm/iKLlNtWDPEPCdGvHPYxfp/6a7yWWd8UskoyD6CXqHyfZP9y+7Nm
1Q8WFVpc9quSPzjzSgSzXj1Mj1OcL1gyhE4TRSaehBmgg6ivQFlP+8hsRYWUlisvnjXj4m1DUfc1
aWBq5JPd3eNXMgqwCu7dQ9Pce4b5CNX/8/Ma4fW5M4wSFofYt73Y89L10vNGD9yjoC2IL/N6Zd6h
Yk4fg36bpVowY438eix2/uQcpgd04Syez8DNimTIhsAlQIHOBZi1CQYPoQvWt3IPksSO2NqDVyLJ
ZolkSOi1m+X8Jj5hHyH2RAD7QVT6HHX3l7oQP2GCT6oZIyT4Zc704zungo4Uu6ehONa3d+52lRxV
bltl5qBQctFC4hrHbYoXFvMP1to6p3mEmAD9a3Nj0McyiegdC4P3evtN+qP878RHk8HKmrKpWboQ
Wv13AWiUU11cbUOetcxoDGqXth0RBCl/EL3mXVPgEbTwUjp+9Nx463954zWxf39/45k0ocvTdNuA
XPrfj69fUtGqe0ueMR2gJN7nyCnR5PLqHseXl7ffR5Azmntw7DcoRtMLpxM6/9WbvMH1fIsSJ9zt
R/uuh+OK8a9rPmPb5iDekqlcTa5v+zcGJ7OKJ49eK6sBFkdE+B/HQG89UuXYm8tDaMX3IjgQR5s8
MZJ5z23BPdDdDvHbzQ0lzPORyXpHu5Pk7jMvOah9dOgfzcfB5+dUuDFxo+DOwcmYOI63nhZB8Xk2
GGqfo5rT9NYiKQ893S5FpRIqp5y2Nn1sbLTr1rviPcL7XQRSYOp+9+ksDv4nLU1cagrF9J46MVjs
IjziI9J+g0aLibHTXW373Fp6ZBCXHju5zav1ZhJqi5qN3OSVF5ynLA/dB+pvM3SISX3Osf0DDhma
GuvCgx2F8fvHVbTU4C/1EMCRPuSvJ6f+a8OxtaOi0oI6kxUMsHL4yB6JzfEPXTZgHACRbjl++N2Q
8zfMAcujX3mo3UJIb/R41ETOV5cwonOzmr9cT6PUft8tSfTqvFPMy85p7uFaRFgVY1pGEeopzquM
0VfdtkXdju4SwDrdHH17eauF58v9+qpm66NHay8+pbBkWpc/pvbwEcbgoR+xmjtYd0Bo+O01QFhN
bAxOqMvARpNEW1tLZ930PFC3ykwaVnlpQQPc83PohGKveL21o33l2yPlnR33wXtgZpSSl8wQcSzG
fSAChvjqf+JiiPkxPrGTULpwghqxUtwW9xni7YN7ypnyEHdfo2Ff4dMSTYATLEE7WLeDW3y3gtfk
3y+QYvxU4TC1VvmXYlGNf3uB7GPF+/ZCVs1iycI2/xBs4Zzq0wO301uhJl0OBoxp4PV4g0He88to
NELX3vg46AWzczDdh3h1hZUEuTwpENGASdyATTGkfS9SHMWaJISyAg6QMCHDQnzJx9BLgrM3lvoN
MVhDKA7DggG+cKAu2GuEAbe/mSA2iCczDCkpd/RMvo7MzvBYlLRk5ViF8LLGfcccxe0L1dRsMuox
Ch3Fcf/t7cA/wuFGA4OB/8n7YHsgkdz9TYLz0wHDtGTVUA0qRMX5dv0683Yodb2RZ7vN/s1wDzNp
cBxd4+ZDWzyx3D9pMazfmmT9IWvBvu8wne9fGIqNH3zXjX5DkLHe/Pue/rQi//0bfSsfbbWRjdsJ
tTIQbbLR0QyQGwWf4pe196dT3N8f863WstpT+ypqPkZM+kjxUcZPj693mv12YFCEnOr7Gm/xdDoq
FHPF1L9dYvm5lo6dzhpvjzCT3altZtXiNSYW0ook8J3kqI3Jotu5/76OAPV++GCbz3Ucfrq4vf/d
XC621l4LmXv7dJBu+C8EJIoL+wC1z1s5xXPZJBAdQAbsUhA8mLK0CSniKIMREOOe8yRi0ma1j+Aa
1xwzkmGp+HuWpTo90r4angbHLpI/y0RLULFLvS6352YKDXOGIOmQVUNrazeBhimKEe7G8lnhrv5l
cxq+pqruPpAX2+FO+HcLWuLHSN2oyJkovGf1545u6xbULVG8vLhKSIIKfqjWRevsqkXvloMHPOHd
zWlS3Jne31aXuX4JHKaX7zRkY+vlmg0lhb0eOnxxeit79zl9ESD+YrS6m3d97viD3tGkGL30QQF0
ljRmoL/Ti+7aWGqZ+tNPzZ9YkoloVDwNH+I1LrTwWftkYqJ/egESkDzZDoBykIB7Tiou3Og2r6YS
QFaSx/L20z4l1MynW7qz3IoW3zPfWV6Nq5ka7Sxg9STFFDOJ2J2BTcZjLn3CRS1RRPuHR3hj8WHI
s/YrPZI+ZVzt6/RBhON1WlzzB1vN1XtQmTeAtN5vZXZuYED2zrug5q0p+9JzYF0CfiudtagsA0Lv
poz7zh8dLpdBOd4ta/o+NFkV9wTlB00BB/meogjf5m5gfd7uSK2D684jqlJ++eierwS0x/tYmjnR
4Rm3TWjgujxw+o3UBc7mi+rju0bn8kwc3b+rPb173x96moiBtXC/02YTShTIA6ZHYmOrblLAV+by
RKhr/7AiAYY28yWpVmjC5K0+Lt4LPJDuixE0kO4vuPIJfjsIJjjzcMkzqyPeBpNiSPX90t39BsQx
32S3ezu1LK7VfE/Lm1xRf5eQls4kedHSByS3mEb0KXgy+Z51ZYKu2ga2fUAiJvv7sQZ59prukKxc
A1yq6pHgG0FnW3PooueHuelIqTFLAVmXxAnNOHvQhELuYq6YVGE7He/4/2drsgZ5Jf79Pqs/nQ5t
VdFRzYt/2d/EScfWejyet4vMYb718jAESxNuscSN3XGWpUSTeSnG5l86UH820O+r19+f+q1Aru67
273UzvKM4yj+XACA7I5J1AmOD0+yhy3u39/zB623Jv/9iWLL/6vB8njYCt2FP5/4CNCQBSWx9U9f
C8vEYcsWnCzNH4yzhQAXqP7bu4bXEzeUEqRf//5V/jhj/vXlxdL+169yVR5O0Rr8KssVbS1MIcl4
yOGTlgB6YtzU//64X7/5Nz2sc9gfb6+aO0wBsxoAtqmD1eCUhNuXG0XZBkA13TEYcXS/wS3++8OV
nyqBvy/7t93COd3319ODDxfQohPcNkqZYFZypJ3Ev7SICFj6aWsyUPxy1LMdwob+e2GfnV4czcf6
Nav8x1frCdKiHtVfdiQYQigLudPXJAwZPbgJQ0Ue9vG7+4oZIM5Rx1GhukzEbjA/zOE6u/fG4fIe
rm40lsDwhKiHAzrS2+QzYecIgbJMEcVcGCnZoyteb3o8jKv5N+myzoxjZp+j9BsaFY8XfDKDy9J4
1GTotb2sD6rFJmuaLcCbMWqb25MuFAJ74Sk9Dlq00Q/XFhawEJAJ9DOO91+MTt0cPqg7CtybH3x9
UWqLnz4SBn/h5/V7ImTg3zfwp4LGoUermqwR6E6/3b+6UEt5dylfMwj2D64oYqIYAdtxePilA6r8
1OBzbMdybDI2WI6++UY0qdFrQzm/Zi3iQWXB7nlZvXNYz89wDI+/1Gk/fZoiG4QvWaR6YN/8tgA9
irYwrXWlYssyGaoPV0xdffl9v1GX5GT9+xr+EIqj/efDvq09duFcLGvHh6mdd5g+SiExJIIW2Aom
zENGAIK6eem4pw0Kl363so8RPqsnRpiDp0+g21abh9wjY7TmXLQ8zMvN+SpCDBrdldExzfb7vKlD
soyl57Rr+q9jwGYmJWv0XihJ36xfUbji6nxbwf7zhb6tYE/j9nRep1qdtVA30RURbgI2cOwsjXcJ
SGgLJc2vcPF0gTk/phZjwqnU8Y1QgZ1Dzp5YAAHOLA8Yq4n8oygg1e+X5+kHPT4XnbOHgT0XI8Af
V8Vfq+zavrwM58lFp4IrB1D9HOTq5lxhRH/zH/dUn7DC2+97kC102Y/uE4R+pMCLG+j9X7fZn8r1
//w235Ym445Vt9hxxWyZmrTYmiANqFg8AiH+ZAZWJgf7wwxh9L+fPUU8W/9zq/66DN+mdHu7KQ5m
WYrLoHq7c49Gqv7WpLupfXfbNSb266fV/HbtxZbyjw/9/i4/7rpyf1Y34oGSE52YIizOPi0BNaLq
UlpSSc7ITEkQgfXaOy8Vsq7JfTYHjQkXG8i09gociL//vhI/TRD+vgXfZdiKuj4pT5UHgrpLotue
WLL7ykxaL7GyuCcNVTACwiopNtfwhLqPNtNqnehD/Zpfap8cd3I395Vnodhm1rS8bYv7LwvFT5UB
InFLxZQJP1+2v62Bp6NVl6/OUGaofIrCW18iGmXmsEX1vtLfDy8XB8JAenpXkndoqjOTyrrFvy/T
H3/e93v39+/wrSDc3+vzw7jwO+wKzwa2F1s18AeUeCQHg8r8rUD46fn8++O+LcTW5dVqT4uPYxE5
p4/aPajBc4+F/pXWSEiQTpjR6Zn88iV/2GyYSMqmRVFITsH3CejupinPx1pWCMwhfDzW9T69iGW7
i2zFe9388v7b12Tg8tNL8fdnfmtBSNX1aHTqRZ0V5VBxSOdy71OtCRHi02Gb1E34OvS1SVP5Vxtq
uL5SuRbouw4RAJLHloPHEXSE9l4AoSGXmdMhGSwqCiwUrR0ZpYKdYEa3Res95mgLgJD7xyKt2/gc
Hx7enrZpj2yg2zpQEnaH1yePUbfgXIVw5BAcRACzVPnVh4TTfnMcH9luPnH61qvT0PCJoCUx9CGh
TYFGjlqpE55yeYRw6ty358aCkU3XUkDfl+hoicxV/swtESEFxsoaczA3APf0SDNW/bO55AC9J8CK
wGLCawwIwpwVpVCpySg+RprmPVVfuYBybTCQMRQu6eWXiKle8QPQXNk7OJE0uZvbFyaFztvvzu4L
LY0dnaaPwmOEfCQI53yaSM8QDoxyEx6L+3vd+Ve5t2/4iaObHmlF77SG23Hvdw/Poe84PV9QsUlH
X14YiFYCug1HmFOTo+GvwdoxKX6+O9CB6BlBQ4SLo/eJquAoYTNaqEh1Hd2gDe3C25xwG7LkeG+9
2827F267ej3cBkYx6fY5GzJDfeo+384bBkmbHcxo7A8YHmpPijXkEZyBgmpJ9oTtmsxW6R088Rch
4O++4LcQp65WHFjUQLRZIN8ycBOqsBcOgb6le+QF1GPmLlCi8tcN8hCqsHWE98shsDg3uLvpiVFZ
oCyca2AFJi3jvqvw3cmQQ49LYgQ36+IX2G5ieR+XGhHIWKTTRxFX6Esv2ydtffokb+B292RI03Oc
NbvsZCalE/PM3REVZyfeYTS4s7s+O5GL8OgXUHckNXTWb69bara5rIXGaWp3o5PyfrOH52J0bDPt
lJ1IZCl869E7AMZ8MXJUI/XlOXgs7tkeiXCHQOO+dh+npN7TKJZ58AguffoGaWRv/B21G+1etI8K
yy1IFvnqGOozkLj1X4/0ggJxY5L6rKeK5FfSTHuF+j5vzbcrTYS9DyZzLZFpOz6Vns1zcPQtxB5w
t4fPbP8IeF+ry6Ctw0s3k/NbG5zej5i8aPjTMaDp0bud3MNHXfpHNvEzWGGzVytx+VrUtu/wmHdw
trwObRDRE1gxHlD56Yt5GmSNB3ZbZP21yOJwXJx0WPTqYHdI6stQYrhHR6J1/IaePc0g8V8I7SLo
Z9ORPJlcOLhI8Xy35f3fY17AOhEtz5ceI1o4nn9YP4aLjFH6wO7+aY+NZB2wAYbA0Zl9ke92yv5k
kL44Bo2AkzG8v/qth8tPOLNgZe05cmgDBriEZ4wQmKOFWLWM0+PKb94hbYFUDU1PqHUqBSlGyDAY
fHOKj3myhO88JTKz6X0i+QSyg27s8xMLgsRxDEAAXwgxTunpeeUvoTQQeEtbHILou/xBB9wfs2yg
yOHMCB7yjc6aq23K/subPrNnosIhEND2wwRN0LhcjHcuvXTRnO89sQS4/w/JtKNc8zFDsuS5e/+T
mC1BdpxOV4SoTPVoZdIPpoMTlm/EBFVrV34FguLKQJufmnBUXBRiTAtZNcFYZ6elNNg64RQY5+c6
tifRcDyeAqkerFPCfd0VBY6OUdIzJnip6C1+VFzW43w/JdLcwSdzz1bMrBCNBmNQv9CKi8yl+Q+8
A8B3An73DbNXwq9mCSCVTXSiiz6ht/Tx4wi62d2/ASLjoUMpswqnSpyg2dy57l7mQHqwmDIT0Gc8
A6o8pOAQXXbD/bhOiAlzdS6kPoQ9i86W4ArBqw25YJcZvaYaYaBeMmowZPSm4l41PUJPkxfIbPKJ
YwHwLGbjsaMEB4ZenF0noJBv/FXWt7wl2mLbVBFGohYtr+tsNcnfCnA2NqOLZ11wnexxk58mxxSV
UfWG5Hd8GZ+G1o60BAMRV6LXRw7fS/Mc8eybUYuLBIEfCo4T98faswi5lp41SYUhNGAhQhzV1z2Z
sCBSr8gg8cWDiYHH9FHVKu9sLfQ3sfxhNGC89xQba+jcEpa+CrpaHfPKvtoeRrt67rgn5AgfYnCD
p8t9saB7p3e+Bxch4x5Er/AF4uQwdQTAzV2nNzCaQH7d9XwrFx5rblP7hZbnbFvcwCK4TldVxnPG
czhg8mK5vnjYjcrf0+Ydc/upb7hIRqQIo+YUt2zJwN1njVy/QQUXKM6Xe4LPrj/pK4dVtuqR4eEZ
D/HuwYT5Q25m9nqJAKC2oicBV2FbTuoZkOv4SnfiJqHnlpY3V8f7KVZ+mu/8TZHu8Qxf7+2acb1k
ZJc4/vL6ZX8j+6gE1sGIRkN+QmmIPwlwVjZC7/T6hHH10UXzV8jGNGeHI/4HRxHvKRT5qgf2w6jA
SgdhsnpyF5wdf70QMOebtzrY8aXvuJfxVvdKnBFug4EXaQlXMys6GO5mcMJuMlwH0hQ04rqMJXWy
G3iTtJ2iYvBjH66ewgVp3XXwkUIY8Q+9ydVrQRmO5lKc4y6mfqMQFtuqsTRPrhwogC2BUImsEt9w
lUnHkA2/1hd9hAkpHJAF8/3w2Bfr3QltJu8VAmd07MswPKfT2+yEvps17HCAwQ9hHbw+z2H9hY6V
P2t7dc/mqwcfZnCnRwN5jQE799oSS3ql+qt2g+qlL+g3Cb14LlMS0nPjParc5SlRO3o6MMqYfyU5
T2nnSQNk09OQGPCmx5+2BLOWNAt8UugeCX4YyjiV1vHnOkkSBt4A6llvYTML4k8yPCzge5N+kGxv
Jplh5GBRgUmcLWWvlROqD14nIHFK+uezYL7xvjwzDmU1Qzc5qU8xt0eNDh8FZ5pxFxwa77gLkfmw
JWL29s7XIVvphl+/8/wldQ2vhdj0iB+e2sLmKVOWQFoJYEBC+fqkpJrcBkeM/td85PgjVuP8Nq7I
eufS5gpvzd7L78gOMeIl8zoVNO0PToRbOb4LeuBo9CGuJWhwowPC/WKpw/TKLmFNH3W/1P0bsnvk
PREz0BmScFq1omTyduTBDCYxTuzXcARtC1H6K9hIX6ldM9NGdet2gjH48aG52F/ElmYpggok6iem
JOJxOajC8yroi0S39Pw67Y1A7ckROrxXJkRLAqnNUrFqo6ngCegSIZfXhfHAXYefjvaBe0StvYVY
DTxaBPJBam7TEekyvBc5aquCBdcc8ZyFt2iK5mG6J+BAn21Vb3XZgB+s+OZ6dMqa97nmEsqOnhnK
r/RhfUhlCIcy4uIirUX5w3gP5TMcDkGfpyCgB1idPET+1I6r1eAYD6i5p/wW4yLekbnG+tVbb3yi
GtjwtDBnV1zyMMuQKxyUs4F5d3fOCKrVLgbK94Cnepqp/El6ElG9BkFkPJInCgdPzMdSDtAVqzKy
RG+pG640+bNmOEsiSLzpcYTaarsXvVdSPzlmr/iGJ7+c7Fxg+nxpgeGFNI0CJGfNQH7iKus0x63C
UwulDBnwfqIeuJrPntiZKCmgkITsWwhIEIVybBoM7gn8P7wbp+FqKfV6QOouca9NaR6gR1lHK6GW
3E4lNkUkblD+Zpg2uCAs3PltI7nsTZjURggtFqTONHdurByYULBvvD+guaccuy8GMjJo65xEWYwH
25WeLnv3tx6KiD/AngPMz0yQT43B8jZfmV+QRWU+/Q9DnzpGCE7E4nwKt12f4zyz/nUi8kNefWkW
wREHbAbHNqb6EykOJc5ItrYtBsyl341sr8ca7IHkz/XZgGROTilUgiYqHnJuRGkDrx+e4YVoAvcs
VlY75vRDxw/QvhlVQnHHk51ub2n9ZEMjT6ug2lyJMKkbnY0Axe1lbkYo9op4pUwVt6OcWmo+zRD/
Qg025YJ4OIvQXo9RH+w3CzX5XPtTnl1XT6mriVevklUzKQJry/71QHpX+hcqDywyh4Kd8IK2eF/4
JPWRABCdEBYNwpVu82AMSovUvtv45bMyEr6R8xB1ngbOkXWt1qJb2tjcI3/ATkqt9cjpGNp/GNZk
+viPXA8OpafpkI3JCHRg69/dg4FQaSpg5ugruAQ0UJYaYkQ2ZG9wCqfVNX3GxSjBtC3e9d2YKiAx
iVYSsjUWVM2fju+LsaCnhL6o2Zg5DnkaedM5AT5jfoA/ZRejxGOQ0KD/OAP62wXjzzOEVc8a82CT
cJsTlsD2i1A5FxFUg+S1pt4sLzH4EQOgpo/Mil0/l9mln97NwC5IHkqvM3leCeNkrgvRHW5DQXPM
a5tgDN+AffM55Z8WowvcVG4I/w6mwPERRPKCuCueOTXq/rjduYK4jglD3IeaHZbXlKuSL+WIIdOO
8vf/SDqv7UbRLAo/EWuRQbciKydbsm9YsksmiiyCnn4+em5muqvctgx/OGefHdSv6MFOqOedMFCz
01r8ALRjPD2o1GjPmRk6EzrnOAzkpJhWFT5FPamIV2zy6XYit/FLVv5pNCxvduQ/IQT/b+HyOb5n
GZbqMSm2v/fzLoK/j7H08qouE3IY9c2BpxQ5ifPyfsiquN2i+6yoT07YDaEuSolrvFRrzoaAYhhn
W+UckiNJShZsGnN5QkJOgUrukKgsf40PvCwP0/5BqMiSaBocEdTVds7ICj+21CVoCJBt3aj3bttv
JVy6VJ6GMecRuY9o/vXeuAly/BAJ4Ky5UAyAaAr1JSIlVDpc9uGDc/oSMFFnl16iF+lMfpgQu6B/
nU79OnKaH+IMKJjfGFqsuKp5dDQ+840yreABbVVK4/JD/xJEBxi/pXjUlubPe5v74M3k3beyPYR7
Qp0oSZdAi5S9bn+iEHQiksqOitMsZXnZ3LMLUoTGLoOvdET2k9/flvSXPF1z+VVu4ifTynABZpqe
qt3zn+rWT2uTLD46mAfNO8DeGwd9wVWmvaqetAZl9uLpNNXBZNjggnvw5TvstFeNbsubHg3oc3lf
oAVfrqoID2q+YC5yrILR3VLtl7uWwVZONDRBAuUuN/EG/2sV660tY2DsxapCYJ07078FHfBaaQkt
kHAcReemuUoNf5aenZVHl2V/5Lo97OEi5SccSVoCZSHULT+6IyCjuAzXO65viGhLQIDa9nqeDqQm
6ACA9lkQoWU3d8u0JT7QG16OhNB08U8NSsMZQn+ANVgxiaMnMmA8KNeodJPBijZN+UnixKFZ6x0J
1QMmMMDOC4JNgsRa1G5PDpYJf2XGWyTyLoYDUikiD5ZGs9whQU4u5vJ9n8m6ewdHfonmMCdaFrON
3pYm6kQjn8eFNdaVP2zN7SPj6qHLc/eEtqxv+y1OANjO+xmfhTDZAxfrkXMUVgoqYvZ3d8iWaR1A
i4uW/4gzTLERYKJ3bFfamW1AmzMPcGd5RGpTkfKp3oAS/BoG9gGKP6CuijkecH0Jk0NFtCSDQasi
cIYIqmsDQsfPeJyKOfu0hHTJluPTzHFYcBr8B+LLOVOHJjqci1aVTG0nJSq0IANE7rf/NRpkOY3L
B+amI0cMjfkcfxiwN0uvhtrWA6fweeqPyiRFCj+a6+IKrvGBOVDQB7TXGt0Vy5HR1xKgqudJQY7v
KdJplVJLPyH/5v9VORDWQGF7yMqzkSwNFwkufEPvQpGsf/FMIZOhxoFaRK1IWZGuuQN2GEoIzvzZ
fsjFmcOX8HzIbEXmPCTAhxsFoh1f/DEuNU63r2DOOMR1P9/jpkEUwBYKHnVBbe31Oza8e8nnfP/G
pA9X4MVPpK4bRBWv/Yitj/CZIA0RjSUFlPY7eC/mxYMvAI9+tK89CTUljNlbdFnsij13kyZZOpUe
7Fc+rBro+2JXQ1zP7frIbaX8vv/1BJ1lTor2mtnxV2eDQwCsjSROkH4L1V4+pP2aviYPoa4QL7gf
yWHmlo7KuUcW77yn4eONyddPEq9A3Iq9nAcKWRixr0AkilbV+YUVF1c1KeqwA+lZ0AEzzxUvJTnN
09XgpPlS1obm8X0aLPut/FIe34SXUYsPn9B0mRuZiNVHwy0fxb496TTmt+Guvj/At2TtAh1LpoqC
BCyc2sqFy1TDm9FsiLyYp8ogjjiu/OujZcUzfwdEu9RbpofZPe6tWH0otEL3EHPmzFPfXo0/w2HA
SmFNl5i+d+FqXOq6E0d3xjXTjqKnn2+Z6YNnWgl2TEJW6CZeRV/rlSewbvkxfY0/HL2TECgv0JG1
gmrBprkq0mU74I0k/YoTioEK4xBqBJfLrR694VQSNXDoamfK18xfo0cruyMgAYX/76BSeSZoqA9A
itl60OwcvKtbiqXFo84W83rvH0O2FsjUWEV5UCl209olSu+NKX7XJo73AA2cN3nsdRrsLnth+u+S
4jo9ScI2K/DsaI7T6xTDD5Lcvg3C/KrSxUHuEmMgx8RKRkIxxAHWivbQXtqyFYNeISnR9KMnEk/y
Fp4dXTK/RZ+cYija05ixEbjaC+IfDSYcRwnAZATtDAVXSCBk6wgh1Jgb6Py8N9lmZBup9F3v9KOH
3tWbtsiR3fECydLN/PQJwZD/7MUf1iXdXHcz6XpivXNi5S/WBOvda7uw/Rmm77I89OX+BSBZktL0
ZuwAGqGg2BDcDLrza/qOnvatMgNRneymW7ga6joT2vSkOdNgq2XlxpM7RLyu4gt7PieKmNhKqxpQ
tw69Xv0tw+vQKMsJj5W+dMTJAS4G8VwwgGCWgOd+yrzxLHPZBTllW+dE6I5b6O47fSvTh+CF/QWq
HN0z4qG1pU4gV2y/IBpzlOw7NCbmoTq8xaUrcuAd0pdnpn5Nl4YGZPCB8ktSlybHcHE2wpUlsmkh
mzl5cHo6lcQOtd+kd1TMaQja6PCFdkhHyBk945pDzV+uFgrj0KP4X/StKp562o/cyRJP+cObWbs3
pD/DSqthlb2QgTWOKi55yLktrqf3qUCsX9kaYQ6JDZcy4/a9vxonja5Tus9ufXZ4tlaJVYf6Lwme
++plk64RcPZhmfYgxHKEo33OL+ELeXjD7KVaFvhNMSv5YEQbz5bygIzTsduA5BjV1/S3OJdOvi2h
xwEnHcTdAP5MmcyZ+sI3LEJYHFvFyLfEoMdecHD/q63wbwyepGOA4ZokdjCoYJ71MzEnGIiV8sgm
EJpVuH3eRa/y+nRZ4n0UrvDS2RFTIx+NW4N5yj39eq+xhcMNTn/hn2TnZ21BmPNWnZwmiH/BOeGV
np4+vQTahYdUeXQMwgoPhLUuro2PqfNSWyZ74a+LnReGjogZgOEXILPP3QAgpzmzq05sdTfItBys
r49CD9AqDMlKP0bAzwS5xf25CpcKsbOJpbI07smnDj3PA6QdnEKhkLBjBnPhMkIshdKQ3doSQEKp
Mo+z+AvkBtwhC8xesEb/ILmb7iiS/fq7Zuqlr/jUb8TLfnybPtXT4LxGK+eX50VsWm25uEBQCB2F
6A0E39/R0fhJvot1zMcl7JF+x35/AV68MCFwte/ef64oQCnfdov1BCHzW7FTbUbzT9BPpgfAVvsH
Ilm5GsCVT8oO4Q4InbiadzOXg1HKpFvhP2UNlvr7glzZWi+4tcBsnIfwCCDQGUENOf1zzt3kIXGM
c34c4Hq8tsw3eLSARytOHvPBQX+YOIKwfnMVbFvALXuLSW8YudWFGjVf0z+OVzHQviEARlvFFxTL
1N0G4yUeMNepbolY6QOYEhLg0rkOI5UdbaioI2oHQ+0pk0j84C+7DH0G12wEbuHhL1f+Pe9ztgqm
g4RrZyvdblUmkdyVwyPTLc0HvOPFmDMLl5GB7oZfxnVxQqxTegYkJK6I8cLpl61U5ZxiiPHFLbim
JMic+IKMUD+af7wiAEdAnxzTp5PIwmL0GlmEClYKOZt640ogi0SEo4rZPTNv0m3llh/6/UQjghd2
ZoEoU4LQ41UmgatWgc5CAF5NX0vxK3VfOyaYXKJEV22U3+w05fYbNN1AeY/EiiqkOIzTAXxxcirY
1LQ2EJ6f6SF3ldBKjE0Hds9JjfZ9wAlGfn1xf4Zu/Fk+9COXo7Zpt/3PonNZmXKg7ifOmTnvgd1W
fY7HZ6DB4y7XHQkctFoSq4d2NXWp7mXelgzNd/uSNzRlC8rXORIRxkJT+dPCSvE1tpXrC+tUihLG
loyD+dHDklEDQzyB1mpdMRX9EtGRfeXutAMolAd72EXfg3aYlCU4kHFKijtlKkOHljP+KLnVV/sx
ilBH6lvHiPkRYRFAZ42oJptp1iyx9EbF0Xr8JMVvd6S0L1y69JUqLJlSE0QB1U6xBiof1arUDbpG
6U240VISfjCkVOlH6DNqexGv04Dp6Wi1H5gm6wMWDuNlETlsKmM5gjUf+FDJTDbv4Gg5UNeNjYh9
jezTFf9ECbFS1R4QuDad+qivVMPKdrktXwjugei5CLoDgaIJA9gMc2oQjfWTidgWp5Etym/50Mz+
K/m0RsUVW4KMx2O11vfRlt7rnDIPAVxLPqCR52+7BaCzjD1vU/oUCQzSImdC6GXlIGDf/YZ2QydP
hqt1zfQa3wGvqhklvajGgrlIuFdclnRRdr9Kab5oOFMq5NdW/wToIWdFaZ3Y43YifLX76u12V3uD
ZnXFPKss/dxLv5lMw3qWjyNY4tsab8Na5NZFtMnoTbG6Q0dhEKQ8bsDK+VpdWNgu4eFgBgiasYH8
13Cusk7zufmhgT6DPtPpx/7ktT/EmRd2v359MJju/6TC0ZwRqdE/iBOSrxdU/Npv3trjtUKRue/W
lI1ghccko5l3cvFXRQ91eO/EAwSFDYdJtHuus8+JLmCruezUhkjRc7TtEleqHIXxPS3fbirc9/qJ
4w5DeyKBKiDj7grTf+J9IjhlqKGfGLtvqL0JUCbOucYEEA/H3YuOi1ESI/YNBpVsRYb6reGwGUJc
Ll6VQ44R6LfVZ+jVl7ymbs/pChlJlVzWUzO3pRazBeirnvmPh7+nNeB0OBChDNhU2LJn/Mq7djat
YSzXvVzK0wI7ltLlvbrpVUphNDCutdEnmKUVcyRueXLdXoYTCxyHhgHx5/41hw/WXnUAkzPeh8L4
UGRLUxgUv9hW+kOexQOcICoDhZ1QXWdKAwgUJciaDSRt3hh+AAVojkEhxM2NoUIRDNIyE/5pFaNZ
BMBWbRh2Pa5q3E6UYMDvysAHiLm2tfgeFMJEQgAH+4UpA4qcQH85VbcjMXonSowXxK8Gq3S3ofNF
fvUO9EudeuLir1UhTUJo2akP2u96QQjqmG/fPlnYKOgWK6VznsDEJ4364DsXlt0t819OElOjzIvs
L+ErKwZVqKp88q6fHxo11l78J/nsQeo/ngD/+TrZJbzTu5Q4lDLifXrZxrWb7SR/2WXUD+kyomZg
jjbZ4UFaM36pBICzgi0Iuz87DqkNEAHkXR5FFgxNKMwUJyKalrpEDx3GcRDNBSyPFKo5ZIzhGQbo
OnuuKUHkyVH5szvVZXHJpaX4Nw4eboOKRaVW3tW5HKUVGlv+etgNH5rmcc7Q6zFRBceGbTLt2gcv
Rrjrh+exar23sQqrU6MGResVtV0R7O5EGEH2MFFWwAiS/DkImxRGyHdlvT9R6Imu9FUzEEII4Rhr
VqA0QxAybJy/twTQmmzlcwsPjXTUyoo+njjowheC5KFyqfqNYLOkBQ4U6FSUMatqLgJ8TpvyRKvS
wDViXgbLYXJMeQ8T6aOtsYximlS/ndeCQfQSXWoJg0azwGkZCVOmVfS1/uI2KzKgTrIRwZBwa0xJ
xl7q/142xiPdiunXtJQJdGpXmBz3ZpCkKzn3qv34o9uLY/hFEYwpHrca/JwedEM6KRTIAmMb6ESV
vBk8dKdEHjUHWsQOhILxQ+V3Eq5Yk4ATFiHBDBUCmmLllP9FH+0Q0KAC2tNSVEicNhETAyyGGGix
LudH1XrDjuPWmgt8S8ZOecOvwEdiK1CzFfVeiylQlQLX7nZVLnbvgNX5/gnZ9G+HbvRd/Z92rdvM
0tnzEj6kzCPv/TXG3/iXLNQJZlblx8KXeIjPix9JXtZH4qZiJAxMz27d7/MzoibkNMKDdM0Te21+
ObnMgH6O85470fp5cS6/0fIu0bxKqwY+8fOWEYuNxdyG+gKhVH2NMY5TA0nfhsO2A6SCOeu2O2Ud
o3zCDWetuXrh8djCD657ZMF4toiZhyPU+g0Xi+84OJj/4zBZ/wErXGDlrPVtvA2PyiZh4LIFIOhm
62qskVz9E0dT5MXrN8AVb4IcPXl2yjyPjPhllkCwWNf0sxCTSNHyO57bsUoxoARSfZ9MzQoFH0KT
sLhQyXOLc2oMH+P5uTVCyk2NGx1MBLAD5sHZqD0ltF+lNXzHv1hTS7556ERLqa4cX+O1ENZzxKPX
ndNLN6zbboO7gaZaNNpKa5mp80bXcyzh0gXiZ0SF5iALo+AkghKCFDZvL95C7BitI2HrhanMKeJC
pKM5qmRQFtRt/Q+oL4HY+9ApjsaB1A1YiFjsLbZgWYXDt+HLRGaK21yw5BuqplV/6X/St/9mUpiL
gR6fXvi0xUtWsvm814Kv88b53RqnNikpZ75g9ih8uhvI5R3GW9hiP+FXYpeHg+CLYdqZ0FCqUVC1
3CXGA5gS4dctpqnikLbbYt/F7tT7yeAPdBKcdSi0G4vBETzvLfQnhTk3o6N1wiVjVRdo34H0x5BB
fNl6MB67tSJ/ZFiVnjtOLSkomOBQd7xnyhsmn3/1ii8MPyVXPUnn0R685keZnd5Ij5zZksAdsHhC
6HBYcOH2zSfaDrukQEm2bIQLSjoUcIRMKPa75L6fS969TE+g+YLJ0bHiFSB/35ZHaaOd2m+FCmJf
9DRY8Lau8oC7smE1g50wr1mawirCBZjO2fTG9hRRLTL9XPwxJpkwfbRQiIvp7wh3+Sd/HmMuPaoD
yRLI8yBQBUY1yKvB3JXvDVkSh5sf3sRz3LLouDLUB8YupuAkxjrTl7SHkMBQ2Ed4RtJFMbkHyuGy
0p30i7KGsGyyrqiKofAcjQ0WnJdwBvmmHSd9+4lUbjFY8RZMJ/1XXADaId8/9/8IUoJb49LJDVvw
OAcxMY0zXQX39goeJVnoJX7FZHien4YVQw4fnSe4UYsNNQeuSHNGY/Kp3qsNHl133GqPBUAmzqOW
cW5+M6BPn9sNb1m3Q7se9OLMYegurG79e7KkGyZ4K4PhKSWGi9XkUiXtvLVuI/yUxl6c8+DpQM1Z
6rgCY2rpwL9xACUDYBnL2FbO8NWvEySklPUYzAH3Jq6ImebiIvZOVI6WREbqHA/CWbAgvfSXbRGy
7rBh41VhEMB4U3GfjxdhsIH677kFwnnRCSIepVyK1PNgbF4pyaxXU7ET3RfLSyE4uMwv7OL9QwEk
sHXoFyGKUx6tmm8BehRBglh9wQpEN+ppiQ86hnbRa4Py0tBeZX7GlAD3AX2dgQQVDsgMu2e4dBqs
wFsFZQNClSgvtWlZk4QsWat/MO14MRAolOXqo/nE+PaEDZ5TfYb7dKfK9pUJoFD8FV7qx6e8onP3
n1+LdO5GSL3EJZOzmlTk2C5CJhN1txqrXaWqc28m/N271bPe9njlVbuu8HSokFzAEdagfyMA0zQ3
MQsUd4d2Y0jeYIf7Mr5LHLX0kfe35I36TaBCeqEodtvFVmwdofwXYa6XBPKZCigsrOqHXiEU7REq
IxrLxbaQADdvgLdJ6ug4PFz10aU8nIRlw/HfwjntXp8UR3V4WuirF4RcMKTYfQLRcNmfivdlEuc8
O8CgBq9SbYV1aJU6Re+Pgl+TtKd5r/dGUpEuhJX/OjfsF8Cxy/C6RdP6/VLgs4AS2sp3+MIFLgJI
JaVSdeSbvjZTqxqt2AfYzDcKPBeTkmEPz/xHSL0pQOzZ/otGt9mN2wa8m0XgNltpu/CmX3Gjlz4a
hrCxOuv9QS9Ov01hKNtVbakSRl3KXcTNJj7xWEHvGlh+j8nP9UP1ERtWKpJVxpdNZNbtWs3psZxe
nLODmt4zwlBXEuMzGRapLfxpgFp/xqfaMoSyy4uKiPiqoTKb9er1QVspstcvLPO88KRP5Y/3nyUO
fxUSG8V5bONQsfD6cKdQQv521I94f2M5oZARG5DeWwuuzPAyCSaWTYcg9/keiVJ2JM01GnfYEH4L
lqt98HmJgmW+KbnFKxDbnZA4Ldawi0eL5Kgkoaf/Nm91bI+f0lanKvhAG1HWtsp//Ddc5qBRyuqt
mtNWXjSJ+FYzv2k6qFFCxRvItduWvx20FdXJIOcgyycbpPOUwSv/tLa2xT9Aj3xYj/LjlfqAyOgh
htX4chTNGr8SHcgfXhN42S2c9nqx1qdgmkC+D7hTuxGrcCldpsnBB3EfnnqXqwlcV3ejgOUmX2iL
ccagjHTfe7A90B8bFa9QuhUP44F/D348dbNVuWV67hRbkL86sXbMaqvFVrzjD5U3I7Ll81+bs7pP
xr2gr0n8NsiHDzBUlvJrOlef4t48tLgOirEjb3D28wcGN189pb3hPb84LRaefk0jy/QnG/gkcwXV
bqIARc6EoXRE7rLVzYDR9wvipexqXxRBPNdKZdo295EhnGGwamxXGZhxzYT+S62shQypQP6ScbDW
bxjnY9exLs6lvM7WDGu0LhBeKxFbwcg2WW0wBfZUzFqYLRfKX/V2K2gOCyvq3Lqc+ffvyAMXjCl2
So/WZEb+IYthLIOofCC7U4QXUM1WHvxaqm8Cep+xTL0JZ5Hs8vls+AiFm3aQOP9XFXCX4kbn+vo0
yJu+dC+/KS/yCSAcfHp+rIzgP5vT27SaI+FcRkbzsMxhe/r5Q38GBtgRbhJeNhxUBmv3+tDu6eye
gBDHBCQJsrm+DBUrCT3DtHh9BWGwQe8BKvTKCdm3IgTtClG9OVmdQbZZvC0eMpm6qLIm/8V2iPBw
f9oQHYGvpvVCdWB864sdPTJE9LYlk8Fp+00BTU5ZieolHH6oOmgOTQa/d5oZ6XfGRGC8xH4HmMXh
WGqXCK7jf9DIzPe2jTWmz0CHXqKssHlLug3/pvwOQPlUOoO8ZXCUH573vAkYXMc2Bszbt7kBvkYY
jlHLtK5AFVNOL9jqTtp8y262Eb/y2IKrq7C2HnPLP/AcltFGhepzn6hpnueaczG35MjjH4odc5/x
6WuRhSPMaeCEep6aV1AdR1jqhq83QRbSTR7NH+POeSXJK9Vv1wK4aePOw5nchm/+ptt5yP0nWaex
uQG/HvnG3V3fm78h4X6KUx94DYP6mUMbFdk+AS/p/bJ77F7wBeciNOzwZkK0/cDQXDZdMyWShDDr
DL9eTGufZ1FhXiFv1Fv3maGaxPq7mc/BDguBL06TmEVF2Pb4/f6MDlFnK0c8nhH8ITTsPRUr/sh+
TzPhgHCX9rCYVgRJkId4rY7VqfssDZ/rTf3HPnxtxOykUqE/HZOmlF66uD71jQKEPPWOhPXDGwhS
sLUNQ+xFuGQcEAbzijDpPQpbkw4NAn1TXJnfg+DkZgA+HZ0QDuBa/1o/UTykXhk+BLovF3Oi1wkO
EBF5wim/klcyVduO/fRkav90nAnbVYheXbuJCTTJrSI8pO99R+t5pqitOtBp/4nV/neUOiNODNw3
b1/Q1ovck1jHkj17Fp0he9DWGqmvq45+S4DHGDzmdg8U+HbDW6Vc6uggiH4ue7lIZMp4Ba8RYIg2
60q6K98qFM6X2/9QLWk0Tof0sx+D/LmO46BCoAL3+9w/fQ7V9r2hsnlquKVOyFWw9sBDwoQ/9NnB
PAN5jVcGYwCsXgv7+TWi/OBpBAYJ4hvhmwUAwwTTMx7GC8/W6peCDPvz2sG9De5CPlc/KEZAApbm
yxbHYMTNDwoayTuSZTREMwjmJcb5F30SKFO2fcGH4BoDZSFziRPq7UEDHNf0BAJFZfYrK2ehPkeg
s/lPSjc+WGXmKD+54uBfOrvZx9Q/QWjuuthm7zf/GN1nK+lXheD/+qiSL5XBLxx5dEHcQZMdp75M
eatV1At22QTyvqBoNOSAj84y7uD+6FZH77OZRF8LA3MFL1KPt7nuSJgXQwFUPp9QvxKrGM41ducB
2hu6SYbHBFoPK4mzIWRNELT+p0+usSXJVxN4FFxzcxsvTN+VAfgH7kYiI5gUkHwur2DlmGwplEVM
yrVbqPtjQcLS+h06Ym3LLSx2+/2C59Ry8rnyYqkbPyKMD0Z2IB4GDcf6JXjUJGl4zv5luiM+579J
y904OQMrlMtWPcHAAZ+TGN/ynWgW6ZaOINxwda7mBgPGGgte1CcJpKjIVgC6UaLJqwZ6KdR3vGOW
zwu3xvjI6Do/9Vts2FnjaxTcwkFfD2tNWeqEABncgx/JFeVMMtiLFk4v5AtbllaIaVXdZp7SD166
2DIC4SQdcbKozzhrPJuTjNFjYyGHWkjr9wSRldGwti8eZXohFRz7lxruJHm2gsXomYuNlV2nnG9u
SaWEI/jbyS4qps7dqjFBolxaZrNdjX/PfxUVyyNZ+M03l0bRX5440iwsetQK+ne3676aX1X1VuFP
kznSVjLtCRj/Fu94orGJB8tGAmviitrjXjmeXgB72npgjgqtDSBFlxkL8Nn1gIq6wRwSv+LI6Sqv
kJxsXNFkCvEAmLJEFK48PbMJqEUFClz9xGGdtyjfXAhm2b+2hfj6mUrbWrijMX5CJIs8yeRuY8LD
WcA5YhRQLnZ1faEloJTsaiygYaOEJ5NRlo6JDnbhuLU3p7qiEAieP3CSUVFt8js4OS77uaXXtvnL
+7q258j0hS0+iGPnqhBTTV+6Lx7hTlDsiJivP2MxlxqZcG7g3xIrAIRJsXEngrTe9T+QMLorszXV
AfoTjCA2/OSTMS/iDbAfq9SWDhU8c4Z+GzPA7G4U3IhiJRiIoUtNSiEVc4cCUqPAkpmLeGlmdwJS
BLc1d8x7zO/oj8kxXMlIIN/9wvFC6NVakB4iKXkxvBeaFIfZUF+4qnYsRS8FRSKDBmHEC+8+8NzU
QrHwjvzyJ6WjGazxV56nl8xrmNAx5Zbt4gu4CSIMkTGKpeUWV2WPp8F00yWnluBRLNsLSWWsez3b
dMyeKLLs4Tzz4wab9zV+90Qi1U7YuxPO6YWVS0HcPjTCzUqIeW2zzfS/oV8Oyua1+Cm5THASVWFX
oRl4BzI+1dWxj+y42PT5SUo2g7ZubAOWg7LXFEcUPYNcMvOjuclPX2FObvgMb3gQkBbYEJp5B6J6
78F9wZLj+siOejLoFwkf4tVV1UVkfCkDWBz5h44APxCqGYXbv5wm/TDBXSM7yc8i5BAyrWaeDo4j
rVvFmNF1fFbHbDjy4mUvrHgjcEF47qXkhTB3KBXSa4+9Zw6vxFMkW6sDKkiTAhNYPR7mGGNQ35L9
YsAHsiGjv2/aL/wEAV3pnbszAxMUfpVknkWc2utQ3DByruGQUw09SsafrYPkj1rW9NKnpQ1rOCHT
yjyJm56hG/ootzmZqkV5wXPN/vWU5OqedV/+oYEY7JpwCziPqtP/iReNcB7mx+cp3Hev+UUmhl/g
p8ahKgD5xp9hbWvRViDwgO78RO0ST3aLmpn6Wdz1uxcfgAMQ7Kvcd2BzLB4aIXxAaAVjtJWB9PT1
zNWIfaIf+Q1h3trhriBL4LyIsB9Ub/QelC550tlMZuntFIMbIIUf+ijUZW2cF6OL+1LpKoSoLWZX
0ozMPZmpLkcLmTDZJuWjnIUL/nwTH1pYSvfhGrNf1FvIQcb6YgDBZN2mFat+F4nNK+nri/ktlo4m
BEiAS2KEnj7teWoEKq46VBDNyiwebN6u2MPLEivrmR1xABh+qAmy6ZcvT/4mJiugZcxmcP+LN+JP
nx5ouHsgltZCDyj/txjo2TDg2rI6E2o22PXhVUcVzdgOw36BqwgsrORwwn1ehxRkV78hRljUUWxm
yfAhGUhYhvFxeRQvrtBil+H7Zd6QVYnMH0Hj8NL/7N/XMdsUZoB4CL0MF3LJUzb954mhKJw1mItY
1lVW+Tw/qbxc4E5EniNM8WO+WWu1thzyhyDYffpjoFcWgB2pQBA4wks7ot0QfqVkx+/U/SLtCHrY
xdx+kZdie0R6KDF+jQW4K/2LQnuxURTQEYt7rIBygPQezu7gPcEWAzYB7UtzG/4yedXRdCIANQmo
GYiiuNFE0H6lhwqbC4Io8UuhnyVRAyJCo9lS+93u5/rsMjCT1XbKuJxatvv2ycSl8fp4lcg/i8mr
lG2I/gy8ubGfF3Ph1QnVef3FS2IXJcATiFvPee2CEcTRtcEqRVWt+Lku//V0uvws73UY7zkhGfuF
h29lcsjiuTKgfINHqRyxMWltHP9OWectTuol/RS8kQbtqlye09KUCUdoJSf3zGFXipwQOIXqlNsd
+xafkQP/OoIOficbkEpXZQ3tK+h6+LZw8jrAcvxR5obrKdr1Xidv85kS/cujUNibnWPwv7MnyVkn
0lUDgF+x96iC8uk0QY2VDI5kO9lWEIwZh/Ez+XrZ0gu/nrC25pYJGqh11DSMDftNyryPV/KJNrQg
G5Py5/p28vu4OFdcITib46xGWkFLsoHhdslFkhwpP8bMnzjBxOquQAD7LqqAwcmo+ka0qT8W2T7J
1ymrjZauPOrDWeUONerfiur/rwCk7lbpKZSZANnMVTt5BQjBjLQRNtR+7waDaeKk34zQwxlhNI4c
VHl6bSGGaasMaTATn2POBcY4vrTzxNXeJxVlVUHbBJbR7MIrgh/u+no9bpVVs5sYKv80Ix+ZcnBX
PbLhoXD8YGEL853DGIuGH3nYANbJaJ2XNBMTIAIrrSeXvv7tBxsclWkCuVuf7VdKPInqwbJM0aQz
sDNLOOComoyLwY0yzxH+CXdOpvAsycfW9OXwnn1xWybadsb/cPS7DjM5ATazK4vEBjB0XyIb+zBP
meSUsQukkyb/atUvabzjDSd49Iuwqe6soTtLC0ddBJy9Hcwd+A1u7ICfTigO6ZlTLpcg0cFmYebp
zEQ5oaksbuPBGNaFeOirCz+fg11G4jB8miijsoPGDC/FJ6oFf4h3mhjSyazqek+7W5SUgrlrKN5L
cKmSNCjn8llTvJKMg3E1lB8n/hQXOe7br+OkBKmOmMUDxMH8ct6YcOCNv7E50O5rkKedMui/VXH5
ws76KglHbtUuOYXH5gVXwAE5S6tvQXSLcZUk7ohRXvppCH9qdukJSxS5QU1k8f+M7F8ukBvBsSc1
f2Z6yt6tN5FHsfipmn+C+HRiCjMiiryEgywDf4Js9zyXkmLX2Bdgfjfa0dttlAtuQ0kP8c2VcKN4
l+s2uXO9JeDjimFrDB0MbrqFpzGZ55wrjJuYf1eU17ryNwmmo7xOqbGecreAjbKR6YiVLwn0I9NP
GIcudfHQzHRVTv0n27938sIRAMTrrTgxKtNvMhzVYbwu3gGm8NYQkpmHh2EkcaX8j6Pz2m2U3cLw
FSGZDqemu3fHOUGx44DBYIop5urnYbSlkf6tzMSmrG+tt636amB76ubKm9ziYvsOnRCXqYY68b/I
iPc5OuFQSPRR4lJdYYDgjPblfXSJCc5hXCwgU5kmBDt4xak6faAucrbOoI766TZMeMJWn2muNN1C
HLI6ifhKwr3mv9ry4yHXgdkgUMpRg9jT7b+ZQwPNsnUYOfJzbQ0CZty8ym/0nqxaqqhWqU04Dv/L
rSM5wAI5D6zAufQsstI2xm90TJc0JVP2FSh+tk+cylrg4hbnn3vBVuPYVVhvVp04kmmEYd5WA5w8
k+0Azo0tPLUxOsBMMu/BClq9p5KpwuI3OrPIwhqsF7OU7i78GkAISTY3yb5530ofWYqKxa6M8Klz
rRBSnV7CynSpL6Ag9fAl8UQqK5jP8m6wDbzyJjApJenoLkQpi1g5ZmLnQdvGWMmWTYPVYQ+3rmBV
0djke4BH9fr6kNrvlzvjB5FOw9Uh9lM4KZH1jr1+1DPDty16emAFKSf6Rre/IgXkO8XD4iO5ENEI
sllkCK1XNraICWFXbxEAdcXOxAV6VY5spPyrf9CDfyVrCIfXEQHHL6s4HXHOCctZP8ROVFkjQxbT
N4+Vt1J8uXNFbfz/PwB/W1rM1MCoNQKGtI0wlcMhFij95HWgN/NTAzrXxwhZ/vURs4QT1S6c2lN1
is88ZNOyK14RZ0ivRYgXQfEnqBlVXNsgDlzKeGJr8vl1bJDN606mcAi5DxZeFlDtnkmqXDulESO+
Jdplz4CfBi+q5+hLym8ccIRMYB6smXjS5ajrIRD1PjAfqoD2jvTxRJZaTpg7nTh3e3GHE3Ba7pDM
qHBTBM1zZ7BTRdhftPNYCDBxvN601cjR3WTcgII1DMeNx1TDaSayZhJmj8zPH4Uk6bXJ6kLqAnaT
7eP46ld96DwFBwqsyD0BuFOaNsFLWOvlSa5dHfngrlXtGE/TyJHYDfpQTtIAhd1MVux0rZM09GP8
70ir3o+jEVKWXr55nywmFUfxWWMlI8uLuO6QP0v9L1UWySpiH6CdrFHa/jIE6RsJx0/kF90FqLt3
W9aqcomYP8TUBishjh/H06Q/17qf9XN1O/mNyWyW3OIbgOqzqEorVt0M2Ifegw/Lmc5KopGIqei3
T3BlIjtZlzmiUAPIDsJmV+0AZ98LKEKT3r21iurn83A+C5Wjj31NuGEwvmNgncsYtTKbNv+VWe+/
B3RfbOHnqjn/DFAjO/9rShu8ka9zzWDBOVTBL2yupIA+fMpkKIDHSo/vR7JIfkY26elmitMXN173
9x/fq2IZQPqtho7OlMY78UvaWoYNjHTLKtD4s/b5jEO5gW+SUY1M1ZmYkpzzk6n8WktjJmK98hjq
4nW/8XAo7pPYrfFl1xsR+xqkm2sKezObAe+FylrEIT+yDnEExAXwM5UwQ3wbtyEJuMVcwc+1QABr
nj5noF79j4YFx0H32XD3s/CIPl2zstZlZG8Ydh6+Krs62eqkKqBwvoFMVKorTDyQo5w2gFxExuQL
UL+OmXDCAO5CNJXs1Bjm9HUcT6M/iyuBDvRHJ9LtSyYrpbRjw85fyCotIOl2jrSFyaoFdBj8iTbm
+U50RMJ+jsHFebL2bfAN9LASmK3k14ArZ+TCybyp1605j9pg8qsgEzC6L655xySZLLR9r9O4OOXT
qj5rhBQcm+/hWyaRm42INEM88cQmnRMUEm9L3VbvnWKsQ+zwhF7Um1djIUt57mlWwUzy50wQl0Xt
Gos3DrQtPOb7OUtbFAiuuc0+7lSelRj/qm0zbtm0zeqUx2zL+OFJrcGr+JYPp8xnw0oJAxll5GpQ
LOlnxOk38f2JhwVk5I6hTgO6nj7iVfuwksp6ogNS4Yg+WoBZPgIxfPuvDCmZNGsiD7gIMjW8PiQQ
2fkLQ9g9f3nEIOmpwy4HFew0sSvWpoIbMVV05zR2CgIzDyaKqMHVal/YcrmYPDm027O4i/jOQEAb
LbNeB/k0sbONOYuamboVvx+K/brJiV8MPlgYfy37GimN7xEoQ0cVOlDIvTp7LERkmZ9NZ46aYxKM
da7yZz9yawETgvk9ErF02Xj6O/uFOOGPitr+cQdE3nf0SQvY921x1lDxED71nZHrQyYSSwyYxd5O
jTlNvrCWKmP2Uk5Ceu4UgDSHjwCnrUIdaKb7uY6qpLUyz7FnmE69UVlJjGMHe+Q2Q1qY7Z7vtVY4
Hw68ztEN54mVIvb1lyWRboQ5e7CK9orvM0ESkKfBgD53DasdgSRlLhCo/AeCQusR1n7z2x7zI06m
nDscjO7lfBFl3gcFancVEDndRXkO9cZauA4byqxsVp14je+gbt34YeiyhIPE2lkZ8aYr3jrzjPEk
UHhsBhtQi/43J4NhGq4eV6xHcTxr79g83p0T0+8a02wv07vEhEO74pJWo9lDq8Wx3wmWscM3wgCQ
fKdftITRLWGdIcdvByfmRqRJSeOUtgSbomBU5ar4kdggYJdnFmBoaLh5KH2ec/MvcdDjKvOWOCzg
9dFVEktb6cYNNwzkAugQXUMsp49oh7pIyhcpTFY4WikfxVYNv4SBDS4zMNIJ4AxEGDJjsLkrrYUh
759YvHtvKM/PK5skwOwjOJLEybCZLJXKS2+QhoCIIwR8hAxEcQimQGWijBr4ytk9cH1zgnRTIOGy
sKsZjtlnYY3VnDwR4Ejy1teQIdXngDqh4ARFba6sR5Z2+bgkYJ0ldi+EX1O2zgtbbv0ElU3mCoIT
WRxRcTH/xJ5G73gYwUtwX6Z/XiNzFca7DpS8QGaLo13ORgdso4KkOUrmpq1Vh8sB8B8MFYpLPamT
gEP4JS2Izo6ff7V4ItVbYpQm+jymV0rkNToMwzyhC3+my9g4tFnQIYnHD9uyqcXLjvl68qSF+zxO
yMqzO6K4vnTwt30KN5s4IcSd4kc4Ni7EQdU/Ko+/YyrYSugfBcV5XJOAwDifXqTxSPrBmQTEhJWb
bLqUactGNjeof+mPgBFmrSNEebomQeN7TVwXz+2H14umvweLJdXLMYkU0mza+uosnPITlIi0oT0i
OQcdMZFzWTKqqaRLIlol0UOMDNEsgnPi9KMvIfaBZ2yWnfLbJPfem1FkHaJyQiBmzHAHZfUYjyMi
jUWKh1SKqIYzFbF+TZEwICkrvPC5i/JdeqdPMnfl1wTy4iyPozQ4TYAlHCfi7r1u31Nx9ziCWzfU
nMiuWN+4VWchFcWctQTzIqFGeM3sSs9aphuD9fPaOUNlq1jKn856pIzA9GV2Mhe8MNK3ztRFWwfL
D3d8ft9i1G+LDBZ8gwIMixWGwcl28lmPPPPTr+oD8rMYn/eaT4QWEd9oMMW4gitwYfICMowjzfSa
JaOUi+y3vuN/fC2f730X88IgdsveQZFCV121NcBMUbk9Gl+0AaSHDS6amOxpYS3u7YtB/pQ0e7GQ
nFDybg/X1JmzD5HHALYVmf+C9djyZCVjd8F5BhssIgru3M+blD7mfYa2OT2IIm5iPiUynM9N06eJ
OEfAptP0QNfvwip4cpYrbngGX2wxq7x8wK2BZBXTiSuriCAUg4+5lXuLiHjFV2AYI6s0dgbpNJBU
/CTYDNOQTmFNWCEujvBsaFw/6i4DEiQkg1HPbotjiDLNo2V80PXUqVVNvtR01SSCPeib1JiRpBt9
mXeVQt1cYdzRIgADwSW1qqXoJAUwUr2iRV1jG4P8ZnEot+zppRX5W9OsurzUhTDrObIJXXrOlBR8
U/14MUrw2CB63Fx1T7xKhAgga0+u5pF3mdakeARV5oH+hu1BZq0qGpKYuAs7f/rIGaqSJswBa3k9
bLgszfQ1XNehq8dfbQ82647S1/eCapBMcOLO9PukYOC34R3i3q9/zWw/8v8cLElwDsuvciFGVr/i
INVu0Eyl6b3/YPae5VVfcbzR/ny2zCtsiM7wfdlvbwhP3dqkWxIc6PtHdelab4iDiGMv9ge0mZKL
rAYVS3ktbgNz/8iOG6gsUIAh4AH9z7yQTa0f+5Vgr8Op8Ji/ETUiJFyqo9NrLQzew9bQV87zpwMo
ID/8iZ8co6tp94PXTVzQnRTCCUwqBhJ232JAFY5fjvCwWtORDD/ZVQLKfA/QEBby1oO8sXzn5SuX
cCHuBAIUNxncyFSl0wIN3/UrZS493LZHeUvxFiMfIVCEWplJwu+0NbB9WG9fa/BqOdq/THSOBOd1
MOvYPDBRim6ob42G8Zhz9MZoqfPCINL4xVac+wyjkbmQ+hFZRkqjoneCQkCz5L1WuWy3Cya8FEsE
YETj4ROHLwKePeUHrJTqXiLKxUNzMU/6mRLOw0jF95zZIasfVHtS+ILmiveIBDFeZAbHuUB43ccr
KbedWxdcx1n5q8WOUnuCdhag2l9rXT+TdRlzlsYoqZ5YexbSi6fbye9kRVfovZmhfZlajU3kiVYb
5fensYiS4FTRj0O9GkiQOrOVHAcYZq/cNX6Taj/JMW+7j3Lb5CMrMYIzqJC0HV0BYCQw5QuXEDIu
rGvRdhwChs0jXDfJosjugvo1JH6fwvPZAjMig+4MvSLijBzSBbTgW1iCaz4u6dcTVg7+aJrfWb9Q
XkcbAeVR3INdlDO9m9LO4CuFmOPbIaB5AAAxr1XzN1Xm5YaiY7I4qN30z1P/XT/QSzsNK5ky9llU
9Q64uvjJNde4CheT2RxCeFm/abrgX2CzzYmH/OvFqaXbSn7J6M+HNQVNRD0iIfoLGbx8k4SabvpA
otD5iBEl3QenHyxNtj7S33AC705yp4J/eNjPbEUPJu6z8mY+LWGuowSE1QXINt38PiGUmtk4BDpS
l0Cd/Qa9Wc1IwDqIPa1g1VvaZ5HuNZYDd258lH8HlBQiPyej8qcEqUEECgqn/IuiL584XXkJny4S
oLKmdZ9taC5TcBuTEsmmEhMaGV2s9fRL6poNQylR39m5CeUqtD+CuG24CYMF+61ktW3mGwMbgWqs
Huw9QQcH6a+P73YQ0c5x52tEBs7zdQuNv6dBBfxCzRFb8pm1jc+QzuLJ7qfaaxk3dvDB4EUfqGzt
GmmEtHLySN4Etdw3aYMNfQv0wzJ06fpzJi3lgZQCIqDGXghqn75ZYob2DRiN1/V7clKHDdRRL21q
3cJyNLJw03JpKFDKXN+7em2i8yP5yrRz83Q6oAIvP3eXmgK+0X7ls5pNcRdKB9TB4NXSFyMoWGGJ
72cXXkzOsYDuhpRAIbRlgzaF1c4EzhJkTdahMi18lBf605Nj1uA6HQ4tKxnVBXYDykO8Y7fk0cDd
UePM9iXDEULvhWbBdFvNIWhW5Np39LcWjer7ijct5iCCgCLsEu8wVvTqs5gkrKVxSRaSEYzfDHa3
H957FTncCMnbKD1xSPXodABkYUs0FqKlzgR7ywsbMDEYHwMZzFSfd4QsIKotvYRNLPd6CQYQ0R7h
q7ZFtF6xP4HDoKtrXa23EpbsCGODQ4AmzZdJW/NC0DHN18XmxRzBKRJiOQlbqA8kBlYHVAcbOThE
rv4IV/09XhsmQNO0+buv+3Attx9iHFilhlRIAREje6SHksBnzG8Dg2QvVRd87gg5nw0hBzzAv+pZ
B1jQioVqIve1I90S+lPVboA4FQi3ZFWQ551sUvgqmgAaG8wn7Ik8prPHLHJ61aNJQc1FC8mvG/ON
Hq4ENfXLRNG8CGSaIeuPuiUfQ0u8UHcmdM21xVWEjMHcyMdhOch7ivmTDy1feTANplMySHRXuEvZ
BakLr03zmTN/IqN7o8oCEByFOCtpMu8nRMYFHwkRsLzCkijJq7Avpveinrf6VG1tcIS0JnX1tRmR
i8QHhE5QqdLncigp2ENx9SEH4/nifCuEPVOvsFS/gQ2NGI8MeipEmM28ulXGSW8DoXXA1SILOMak
kNbU3akGXD4X2gNTGnMLk8bL9IvoC3XRc4JLe1wDT3gIlylcJKjDxW0VW3jlUtGlq+XPhmDVAJAG
S4OM7L1cwx7M8SrjnqMwLiZjK5bvWNENWrrim0aSrc8MH4lhYr23xQ8aIdjH7Boi5sfgxX2DlBYP
w1e3BZ+ovrMA3WJKtvX/r/myzY3O2Pk4ppktraQrsr2TvKTTljYQ5cNSAQDwUlfc04N9WPCu7ZHR
IUOXWAsXFLf63AWtbhfN4sVi8KGYHp90tmOzPHLM/vunwEDxIXUJtG9E8h4B7bo4i26CrayoyI+/
7Pw8VltuKl+P2QRrBMMcAXgObWN4JWn1W7v1W4XAw8QT96RNyQfOIIxfOkLXY+5E8KG6pc/fZ3QY
UPUgsKEb7t6IoW7Jpl/HSMRReIw5Rn1geI/ZZxMdgOXaP2Vu7KJrQS3ZYI/NHGR9j81kkwbNIaQV
omU6kGiaePqi/SIFWiVXZybRZnnPY7GFjKm2+iX24z/Ei3cCJmKPlvOQeCOJ9FuvJw/XWOVfbxyM
7tuSZzIJiUHKoIHxLqCeGk7hvRENsGXLSZb6Ov6lgSsWlCgsngHn4eeqbtAWmFNl+bwbrgoSNJNP
rZeeHy6ihgujKlTNspkxusC8WvEmWXSWrY2xAbjhcQKcNIebSjPMm+UJt3oukCpyZgvYzxsCsZ49
v17EUDqwRuZF3uSNhXAdSeASIT5v0Ff9O05IHdErbrpunfwPFnyjLBCiIznuFjlx/VdUWveX+1oM
WAS+Xi7uZVAGt1AJcEI3xVLCuTxaTu3wqGzl2/OCDO/JJnfas5vAYH9gEot24PzCOjrrXyZ5rM7r
L0I2L1tlYRmgHqkt/uDgfq2BUELn/dVecnJJtsMS6t/V6aq/jS0gfo+kbm941Rc5EAlQ1CJcvs7p
uokW2o4c5nIOGhIeSVhdGRrwph87hHOkHDEEvzzceCn4+vrjQcWsjHNzjv5GDdU230itjXqgnGN7
oA+DPheC8jwZp5p6A3yFHcDEOPJA+WhLNv1TTz1sVokPkIUkpdpVWzrDc6VtRgESZp91aizRSe1L
Rq5hQSsiEplwVi/gLkBXZYB2xDxhDyn3nLBPV1kmnlE6AEQynwwARXGzr+K7Sj0h8rGrIBOcQiET
IA2EzvlxShb1ujvwg887cC46LmQ5o0fdRnFD2IEdLzEAsTj3uzpIJEyc4qX4Vc+RDE+u8ganmUwQ
x1xm6WNPFAX03Zc0LkqAwM0DgVxyD87gXU6FYkTccpSsBENsBwdpVM+RkdrPb360nofIlmQrqgMc
HLiijzpSILsHgIWttrprzdN8AVwB/j0pZ6Wg2ftMwTWcBGNhsigP5W9DsyfOTO/JUM4sA7+7MeYT
byAwFSn0mCEHRreSZsTCeOV8aJFO8ZS3N/q7ZEbtRlDxADpzHj8JmU44RV9QR6irmxlqmcMbsaKd
+kQhhEeU6o9RFp9iDtSAdJycMP5orJ3JErED3mYlc9RD+dnhtaXpItcHctLXKVQsX6kOmCZq9gXz
2Q6o2FZCY5EXVXa2ri5EVCpokk2va7GiTz9BFrTAFpMztsTMbkdIe9yy1q+itRq8SFbaC/OYPDEB
kwMC8nTDAP1DeglBC0F4ZRZjDgLVyanL3VbhrP0mTk4RGFw3NLxyOuNQjC6c39UR0Tk6RYJuM49Y
nmRmuDiZwPNQ1e4R2CnX2OG1ZTTTiEUAO7vF36CMn3qFh3zxiTfqNgRqogVl4CGd26+W4I25bAkL
QElQ6nIDiG7O+uMkDzL3eRocasvIak+N+Zn2qnP57hsofog8zc1/SObL/eje4o8j6ob349YchM1n
FMcuyjnzENsVDF8uNnKxCpFA4Rw2PB395k7Csh08F0PjxQEGB6wb0e2lBHoUIFzgNDbWTN6M212g
8wAga0MZOEfUoRLxyEOPXGoruUCJqLBIIJb+wLlpap30V+aV272/2+6iXMekid/uhi4ZGmiAWbKI
YSTTLxA29TxCpEeTBqpBnU0Y607jSWz41U7f5LP3rihHLJWZSbnWLL4zxqGxx+a61hCGTrvL654l
i9ev5LP1ZqGHOyZRXFDnGE09ppj6qz2VbBg12HYtIAv5k9blAfEf/2V1d1ohzzy9Pf0y4Rp9EOpa
PdiIP6A0v/NmfpT1gKdtEmCOM/EyCNQbnTRcFjBicsA/6onLvNqomNNIi/sLIZEMiKAZ75olNl74
J9bLMnckCJuQF0q81LPeVf7CpQih3thcNzKDZAwFgNE0oz5J4pE4/slIjZqRmN/wyYdy1bGc5Hzm
cW0DxVojTDXgmQeMBm2n9QpIaPUnM4C6c7N/MPujn8QM73S35ypxWrpewUVSB9p2wlEA7XJnDCUe
hQkspJEgpcIVQVR/oBDkWZ95nNoXyBHz6Q9/dJida5zNGUDCXr/qjrxt1pyXeAz0FVK/c+fXsFam
pXvNWvp6nwesvhY3jBGYJ/Am/hho8/5CEG20qF/9PaothkFL3b2+cGZDeJN3AvcgLzj9lk9P22rS
gdUYOIh5P0jnPYBXTUKLaD6FxgMsmxbmQyUNXuMSROX++IbJxih/4Y4lFMYV7ReikjGzKaZnpxAQ
EGL+X+H7uk6aDbBZVs6GJ9sgt5wMzUahBOxBZwjlAQ1ZVm9XDJrNc9ucW5nG14oRR7rCOiHSorFf
VKSRCsKRvex2OP4wNrHIGarssep6wre8N2sZGAVRIwbpSTqysonEHvxTpAGCgXH6iN54SFSbHGaM
lNTOThgAd3jKvMhn6qnvPUWjdMGNc5yEqF8Y/UWLJIyekoo0Olz10VyonUQ+yfjAK1SwYI/nemBi
SFF7Waq51EbBnyeAXLTtfgBiwZkvI5HoZ7aMc1rH/cmvdd/scDtCcI+ZKy8YTounle/qmbzfBr0e
V1P/HS/kITunbwud39OCdcDUQAjhWMAkn7f7SS5SkPKKDRcKPp62H1rgbIGOf4lGsKzo3lK7JmNs
SiyIsoNwmyxGO8jV/C1WBLRf1YvxmZIlECg+5rPPlRMrunXFDEVT+B8t6fwe/ug5+reUaInD/6wt
GeA7EoJrx+RS71Pe2UVye/zQvIZO7dQYUFhaEMkOoUMPG3vyg03vYE9bCb2YYId/vGTSx6LzNjjQ
O1zODAORjVbsCW9E1iHpKwHPzntFLffNyk6OyLDJoPV1G2+6pxGKETCgwgriQZ491u3FRB5COjka
dShhr/96XcfnkqpF9Bv99tttyn1juB9xVOvz76tebUCx8NcZJL4AUS4iLu7Zf1Xrw3A1d8SsgphA
TdKSOpbJxj8gmBbChHVk/PeYXhpU2LNq210B31flTMHQRmLHGeitcAisMWlyQgpHQZ4+30VgJTpJ
XFHlvgGfQHIIulyLN/NX6tclmAEgMm/gM0AESjQHfu4W82YSPHJaTWFeMw/6mNX5B+n8VXvQLAot
OPk49fdzrmtJmJvsMaAzUgHhF+uM7M5V0zvhn3IsAnMt79mu+nYfP3RO8rpFESUQ9ONMNLKHm6Pp
Ik4pgpbvfNNJC3UfK+MHl/0H1Kg6KOmMN19cE4qhEVr7jRZuPNr22ipeEJxWsItth1djsJJl8c0Z
NSHy135K08lRQ097KPbSRbuDkkC5dEdSU0b3N0sHvqVTO3aU4eZZYBsDBnMNcGAAUYLSgPDGsZG2
hHgiF8EQ6QPiXIi4I5hz5ilxNlcpmceMPBF0KWWBc8+gR+JxqklmwIQz7X+rX9X0sjTQpBkkD5ye
zHEwEI87IyXIfDtNsYJX4mcmPDg147vx2mTtD94tc+LK+27Gt8BTn/7IZaDTrRXfbwxPfI1xBLVo
mIkR5O4hUfIrPSB8k7dpPAVpCyo2qVPVShhxDn0b6RwqxsVkZ5IgRfvwuLTbxJFW0Q+JvNWxvxH2
RUDgsIn2zAmTH23Z2qVnLLQ7rNgw7ucJM2fimFfuSkGsi2Y9/IITSLBq6ABixKIK77ryA7GTEzJ4
WKrlNj60AZfF7ZwJU9amcwBRwYUs0wga5UDOpGDw7SxWTnhpuMK3iEgub+d95mbytr0ABirLVrZy
Lo+TLjtOsnlVOmNqWwNGHkHrowUmeQDlMIVeYBU8rh04w2pJUzfZSdv0vQDHZ24RcQNdsu826G8R
Bwgqyc+ixNQAuPNZ5JJbzidIPE+k5L3y/TO+Nnh3SJoTosWEpULYRfm9T677WJNDH2FwiUCVTb0z
cTdBBFQsBHWtmYuH/NUYY2reGCufORnzGDIe0js55Mua9Cnx0N0JPEnc8vgBfJOx5cCPkkk/Jj2w
t6glbYZxhqzBqqJDd3h0eQOiuY7iXli+qkVcrUkJIpZH4S3Lmy8IyKa+pU9brtk9jwTk4bRUHALo
jBQHMsbYka97hkE9man1ssq/o/JPrJYEMGThqCrP8UHjXiOsKcVsNu7oqgEEwerFRfu29cfGfFwj
w2ppd7XPdwon8EApxX8ksw9dCpAppTRRd+x60Y74obFoNB2w2ofyt5wMyw/jZuZnWOvL4F18h4/t
ROcLQlvN9NQtM4Q95iy9Fm3wUrwUgvCDOXGa4mbWFI/hUFrWxbmD+I7dB2C84eU3c2EwZDJPAHDH
flb7NKQR/T0nGB4W/JpkZC8nV0gZ8zdekNTDpOf3vTdqcH6Y9N4+LHQrBrBpKkGOiBflcVERVgHu
Voc3yGuJ3GwsnLNDw86BhPc0Pb9Ut/24b74vkg3mL5rtj8VWHfYbKBcdjRfmEGCIg6l7+iToJuQu
E3G1wvI59FAwBYiu4jVIa+yc/HQuqaR67yMgQWkG2Q0GLm037THpFsX3ZFRFZihFIcujOfKl6JZd
oNOApAjTICMWLJxW8Saxi0RalIitUjI5SQ/Ym7I3GqvezU8KTYzKVbdr/ZazbBqmlmFMIhhAPMQs
5uAF6h0xdDCztViWxeUTvaxkx9LlYVxbc5VgC3nqtUVPp5dsGtGDhiDfj09gQkyzIP5ULchw57Xd
d8FRJNQaGU/k8uYQHyfyCdkIatJbXcse0DxIxYG0vuybxwcaX1MX4IR6vVMI/6QPBCECYkLiHlMS
xEAEPmcEb3B5zY2PGzZeD84yauD3Uusln6OquR/0sFc6adY+mA1CAWuSz8LYtLrXSSyDQcBQGx9N
Cn6E9rnGZjfRpn3pZ/L3gJMoPktVayf6SazwF4/jJ1hoRF5xjEfCiDQyv1YlEvIvlPTjKPcJEr8L
RNlj+nkes2u/8UErG5vpqrkm4GogjmiCSctMfrqftN0NtV+qLjeZ8yrJf2ISKYU5CakzvPo0xbG8
4olcm/IKa8qDfXReSBnE/J3si/9rXavbS5/yIV7vzYBAcM5OvQlRofYnHHd5oxIQ7Ky0+5E9Jsv6
O/0sGiy9snIuCtUNP4uevTpPZlV8rE3pKGznYel6EXQJCWz5tQdYGGAP8D2gElXveT7LJm7KHpRo
Q5l6g8oN7MvxHMIBo3Ldk/bVWAnFDEu9Pkc83ZPbNfipCl15Rus3cOTAgoWEeRJzh2p3mQ0eK0IB
qmVE+wVp3DP8ufnHnjQHBXcXrJB0/BCddq6CLEdnq+ByinZYOCdw7gF6kufz3EBXhEvBG74r5Cou
2RpkU5zSC/FcvxxS1xT+hg0xEW+Q0yk+1BsTaH2WVioSUMPqN8LmcagXPN8edmEP5GWoXZa4QjdM
QcCqZXNIdl3mQrYjMmToQeYqTJGtkSh9wihCRyb89X9YVAmmeOCQ/X0udXGvBhXX1WpIXOPYYxTa
Jjj6wE6W5oyhAkgWwznoJPNlAZE7ff1kXB0EfhA7ZcCgT7yu5qan5y8V5UWeGDM2gzM6SGItgLYz
MmYdSKTkPe4YBIYxyA9Ck610doi9lPKP8MbjQeCMGyM+UmqeYZeqH2P2Wn/8l8gjgnuR0dPRztQX
XI3xqhAPxlo/kdJtzCVXCiLUiyyCsSdf+ow6ODlHit8vIdtSSwtSsr3Ak4a7rlrJrFiBngGz5ph5
SsR9T8mX9lDuE98MopZss8c83LHffhEd1G4xcp4J2D4wKhKLeKWlFr6nfMn41k4LDxwmZpHFlaR1
i6eCmoQEUPc4YXMPiVHstDjj2DNBoDs1x0dfSoDDfVg2V8VvFtxJag8dejxNSOLB7sePCw2pgs0s
aZ2Oox02xYXqfKJNeu2ZdN+GHWYEqRHw8FhPWOH0zZul7B5rdKdTvKapglGGD0Z+u+FlMLIOoZhs
Lth2wVvyEJiErLmviDB1JJdej1fgdehfHl0G9rTqPk42JL5ZWW5FLQ8PbozJx2a2xhnBbOawH5jZ
FM3+DYoFxeJS3IwfHkRsbn6P5IXTUud9OdAvpOA6MAD1gYcgAfedS2QFzro1GH6555T6MG3OIczb
FnYU+t6O+9HVESnLBzWuYLVVOBXJFEI2sRm+EM/liwmhTb8kIE04qIYb/ZMl7YhAYKT+jkFyH739
XJi/2pZxRreIS2HEw96JE3wrrRTykwkdC9T/kWWcbhXv6Hf9Q1A1L0/EF+zBiYMHgYkklkzYQKQS
csxukYzcdItYDDGZZ2wYeoNZ7kbYckc+VLtQb9J2wnrKL55wmFNGHpYyjjueCNDMMd5Max+oiTiR
mRLZ+rYE/v0ZNSCz+vyGOaRKT5s/cc9QhD2ZJV3kHy/AcNABT1haILvgWqnp9qisNuxyCe+SuWKK
RfvjY6ZEZaC6SE1W4bG+8ldwej0dZaXh0OO3s4YInRQyFNCKHckUATIBYZtAH615qQbUpyQazOBv
ee6kJVsJEfoTfP4Gw7IFr/saVBcrdK6D/Qu4xx+EIGAY4SGb4hskPuHI4iBMmywf0XyIF2kKsI0S
rvt9P8kbcsJmD8tSRwtj/rHHD0kuAJEHIpl+drqjJSETgBM2/n3Ck566GW0eRwcfghpezvEFdYwQ
v3RBSkNgQ0B8E/Jr+Y7EjyJQv/30S/KTJXki5escAavLf5DhSHJRfVKmOnIlgx7bLBBqsuwpUuFc
O2ZJoHJ3NvSS7Kb5kbbK+0+vPcilJTLdT+s+kjVDeLanDrVWvmVNY+LXM0ZE/d7NwZ5ZeTdFMQzf
/pyjNZdJbeJz+ShUHmCmoYsr7z48rb+a/WieEP6gLfHLPeJx6azsctUCiBfOklfynJMKOmtiCqt8
V6g4bNR62AqmHugsdQPxThpEvhY44+f80+SoAQa5+uZDzam+GnRVY6lxebUwIkvf7BKATMuiJfDN
+zJkrN6gAiHqgVRjiiqtbplcPrN89AA5eMbZGxouUAlBLTQ+/1qp456Y0QfyVtBX8iAVp6GG4OFJ
UP8mtxenBF4AxFmodCD6GuR9I4LEkFMteMkIbP1RKRcUP3mOJj60tFWCimid4xc8P7o7jEAOxQ/K
pm9IborWGT7EUa0JPaC4cLQJOE9tj/Ap/o+l9mcMOAR5tHBXzyC/4daAIo4QpfAjj9/2PtkKa20g
eg/z3cYoHNoXBn/CqUbaidSGXflnyrRtFJ6XK7mEYX0g56DCns6IjDA9gwUE5id4BaMsfhb6vPdQ
4+lRkQlJ9rVbsQJI4xuHK+MfZ+e14ziyrelXOTjXIwydaA5m5iLonShSXjeClEqJ8qK89PTzsTZw
drYqJxMYNHZ37e6qpIlgxIp//aZEZyQRVo7/VCkQ8cI6+8//+J//5399PP5r+Xlo/yvV+T/21137
sNpfzv/7P9XvcpAVRTdNSW0astF8S19en6p1Q280pN4VvS+mzL1t974kfefWBjNDn9KwNXZcooTk
AjayupD7xMKcUhOHOTA2RBHH3rP75HSNR4blnYFt78IKfr5J+bvg5K83WUdIf0yxfV7ySPL/sMyb
/LzvlnKvslpbAL/WK1imZ+CziwfJt5GyoezHNODg/TSSX65d57K/p2F/vfZb0v1q8pS38pNr7/rS
Ai7U5wn8AP+UPtoI77WA5QjXjlMQtgdtI2mOfrn8t+OjSqqsq6osydJbZvTqYJVSdTly+SdFy3N6
x5/iaqOFY5MvmOOtX65Xj/dfj/vlem8x9a+1Jlk7meudhnjNGk0XumyzVWLk1Ef2y3yGdeH9cs1v
h1dVmXyqpJmaUf/3L8PbMCzptDru5d656T0QDeIK6RmwsuxVV+31jtNzx1TtTcf4NZL722f993X1
f15XLnVLl/SD3JP8JXUO/DnY/rUDOo6DznFsYjV3dH951u/SzhXS3U1TMUzd1Kx/XvOovJqvC2+4
tzJtkMBthhQXAXCMFU4k9ydQzMBrfrmo+v2g/vdFm2+p8o2Xfttv5bXcw2uwoD+KOWcdXrZ1MGyx
2SuLI07XjQIdTDyQPIlN7eL3KEWDElxUwiAQzeL9/+uj1gzN0hVJki317cPa6+ZRX211qWdlYILY
ZBgfQI+7qeEZLVVDR+iyrFBASzNYlj+Pgl5/Ne+znE9KkZu6oVvq+1elHdeWpslc++TUqa+vYO/B
OCMCQnH381WAlho3dKxyYnywbFIfMX7Fr5MSFc7WmJQd++qg7MbsmVZjuoyIrHFOruWDpvhWG8c5
uhFHF5JpOgk53/nwdPnTT/p2G88YrXsgYDscsEf3AToBfI9/ebVqPYl+ery3j7g0duWrUT8eLp62
At3dwFJ7Qw7kuj2JiHwkHA4T17T0iIt1FB5bjSeh7nBKpbTTZkp8SdcUxfxVhXT7ksnskOU/D4Es
fTcpNUUxVMnUm6Yhvd+kdjxeH9VVohkMD9Le9Wmo7A/e2qIc8+79UxtCWoOUBw+yoDxxGhTi2+kp
g+AG6F6qLtwu/d5FCvC4t4GL4WTdoakeEr1pIz5+cEg427AbSQ0BSy+fMEYQyGFL1in38bPN71La
JsAXETVb1Jy4ZNTWuUAoYEOnPvWcwayk8mPf3n82R7ddUalwiWq2SM39hm5BFwxzPto15PrW7gyr
wQPnT46+DfjznIYcfHP2kwA7PqC6x5X2MfQWADla3DEF4b3msa6yfY6X5xpLWNI4OcJiKLnz9lBu
qt0vk974bunRmqre1HTWWUl5WwW2x1JZ35/mi1lBZFkwXKfxvE7eGtOPSipi65AipuAqfj3920uR
9ie2k3pbB1LG0IrhuoVQEmk8ruxlukp90XIvaQ9h820p2v7NvQj3iUswfAsxGtXC/LWbl+nCQfwB
h+H+y+N8N8ebKpWLIilMIL3eOL9sGlursrbHayn3aAtjVBHt6nMvp9AmhKpfpup3+9PXS9Uz+cul
7veXvH6ihe6hcqg2gSYFR5OA17W36plGMFqTBoMU8RzQcAl/uXQ9Ju9f8tdLv1U+60NTqQ46l4al
zeF+Rx0ZGOta7vaKmLz+z5dTfnvStzVZuavPqnFjo1i1FNY3skbhpCF7JHCTfAyXdCTvFpfY0GAN
kUCTsaXkVLA3xD/fh/zbY9f3+eWNb8z7RiqfDO6rQzcrux9Id3tmD5sqmHr754sZ35VYX9/xWxkg
rV739ePAxVQj5OCNoHtZcHKRNKFN1SFlvW7SMxVLYPPkco2kaQWhlgEYLRcchgD5oL8+m47Sa7xa
e6Og/VUZ3nGu9ZqFDMa1dJvriE8EaRqgr0nXmD33Ea7Smwy/zmn0LovrKWdtajZaW8vd605jVDYw
vbOP49fDtx4+MVJ7NBFU5yRIFOjVi+ZDnNCjcKoKDp2qdMtfKgbluw2yyUuxDNOQdeqgfw7Ablte
L7rC4gyt2uHEZeNthdsAEfXePoEBWKDPslpGqoUYnGaHDApYlRFKFR9T7AB+mZb1TvDXR/DlZuqb
/TIbXpfJ2jrduBndp4t4atM6vA91kph++9q+WyGbhqFSk5gmKt96zflyIeX1rKrD4cJTWzDKqjN/
uzmHyN/Y6ykmcGX825P9KW3fH01XmizLqqIomvK2ih2t5/3Fu8YhdRXUSeIswjh0A310pWjIztFQ
i3hcTcelLXe7xH3v/AeOHKLRb58d9+Ym52FbbpFW8akgr7nVdsu7g2fsOYzaBd2DhyjMJPHvTgun
6RVYtouSuVeK6NDu3Tv8AuKREywzuimSni7wpCDuGWjjav/8jSl/qrm/HlRVVKWp6JYla28Puq32
j7X6qqTePe8/I0NMkJ44lsX2s0+edn+PEQYSZqJqwcDRxopdodgZ7UOMXz95bs6cqOfQAVK52hJs
AAwdsXtz6O8E47HqEYfwsQbBDc8LCmtj6UIKGR5DxX4k42aSVeOtc0jrXEiyC1buYRUdve1HlmoL
wuwEDipn9+WVXbCbYQXI5pzBqMSm2HfRxPcn0fjJNpjVvVohpePJou52nEO6l6wQin1DOe3ibReN
8ZUiyZYsD3kvZt1VVEFpt4qCuuTli+ScoBQ51oZ7LOSghoozetZyk+l9Z1eh5R8QiZR7/5Ak221E
own0HBNfMaKXjiw+gYmDefRoIno3v6zdPDj9BeeOEjQwtAZ07wT3eP5Yo8YWHMEbYrHpIOy924FW
gLVVAXgq/1zAsq4Ul94HDEKhJGAr4RHgIjIh9LV0pGSit2mfptpQG4IZcki4OUsL4N2+dpFF75Ds
iJFpwWOzAUqyOhy11TtGHWgRpGMKY4R8ZTb/efao9Wrz1+Qx1GZTt5pNq2m+bQdWs7w0tpfGq3eH
rNK/uoZIifGOxpBAh2NZZALVV2cVQo4VyXMIAiVGT2fasxd3kVfBavDz7Sh/vsqf7udtddQfz72y
N5ZST+p549RRRVwNoJ2LeLhrGUNEOoLObKyk82ccB0Rt2hWsFAqssltNK0gBqezhaFnXXnRLxPwc
IAKan5w+tGs/zTKQ7rrGrQ9oRbFMDYquTdL+1Nsb+88CkCkkc3eXopgkocigyI5ZH7zikfthVx6E
BQFcNI8+/Iatg6cF9Z/ecv64rsSgRnXhTzkXya8c+eYYCKUDuRjAasC6YGFm8lOM1mCcPS2usqjF
1GxFa8FMIqS8bTlxv8/Lt8QywOTyLLxxPw6CzsXv5JKfO5Fs98rYjoK9H+SvEeTpQb+OpE+JscrS
bWjxDsZZM5l5Q0P0DSe3r7NFrLuvjpTHrGqdnRiuTiLOG+27mOtF3qky0uhpba7oNq1/qSCV9+Ve
ViyTdd5sNiVTa2rGW133fDyU5XGyXw1QXlDbLDEuXcVgXlAbybWjGB9VnIl4Lz5MCPIpHY922G93
Ib9vtX/uwtIBeCRJl4w/CN2XTUe3yk1DO+1Wg0syiSgbXPw04hNF8/icXHzsedPlbJUhsvitrP32
8b9c+O3xtXLZeJr6ejXAYnMkfU7qfbXxuUyQfG2o9gjD/hOq9/PHI79XW++PW9/Vl8e9HI2jNWnw
uJsWJre7lItOPNXH+blVBdv1b4VMXbF+/VTfL/dW0R4bu+vNOjDGD++RPBw44OmErIUJCd1bp9Ha
kWi/nkkh/kE22DRpAjQ7YEL+8tB14fDTXbwtYMvyWk2sHQ9NL4kwjFPw8vX5IW1MGy1inzjvHVPM
D8zWNqWF0PB+vrpSD+RPV39brtbKZtV4KOVqsA7Juj+R+OJbH8tAJouejEOXjtrRLfHhgJW6wDht
sNj/sv3/BUDVo2DJqqopJiif9gew+DLo2+dRf5iN+2rQ7EDqH2361Uxq6Tn9vmI3Ljt4F01Cq1VY
rtqidklRGmJsdYnY/9p0Bzf+8dNoN7rmL5PDUt43lj/3pXAklgxLN5ryGwZxkFdLJiP3RfHhqh+H
Q9z4qFowPWv4x2B2AkTGmn2CeIfr+WQsY6WywRUKakgIyRpNGSIzOW4Glgdyz+kQhS/MfRIC0DYS
qRvhHxKcC9ClGLOnXWoVpQP6Yqse9mLZsiC3jysBbpC+dIt4ZIpqOlwk3+yds192mvErIQE1vOay
c53u29AYMAKzr1NpofgqhRKuuvGD3AGBVZRz+WhmdYr21ZYd/KT9LT99yzSHWUaB06QzdHHk9iuT
vae7KmCCXluYgTjm4sSP7NdXYoN3r+nKLT2UdfaGrcdw0UQ6BNpRVXxKLswUzoMEv3dhhiDnd/F8
xYmY1nv9C6WltvUBVkkOZbqDc5cNFfvc2rivAeQSGn+2NdwRbDrJyTCLaZ/6Sw8LpeiWbrJ1DguE
fqVDfhhLAmJYFGbZqti5ataIr3Y1gNdJfzaCuPG57TVqu9BmeIR3kR3DZ/+MjCw2w0NxbW3bvKjs
ERrhg8LWvsC0bZ9Zyjg87cSf9qUHS5CejbtGQwCQvnWV2Qr+cjWQw91AG0iJlaOcH23ztdi16ULO
77nV4bD1oWbEFO2dw7Ts6tGmgDOh4M9OwBTSqN0U//xk16chEdP9NJvcflMWUsssYB2ktw9axWNi
BejtpM8pcGNPaautS3CLUKUeg4lntVZRo/WINikzaIThVk3pnJ4c6ll2XgQXDpywAJ1Qa897ayRa
CivJRXKGwxb4HqKXDp7svcdAb7OyQrFcudfWo/7YO/SuY46wtC1n67FWQGfrXF2Sg0iS5JRwbj2x
jOS71AnoLC5zzD6OXRPPaZqYxYuSg/Q++p49C0c5VxldP5RwzdohwWMkYqiebXeXpwbehFNSRx+a
Ho04GMFS65Ft+g9v05L53bKDXZx/8BvugxMGlCXIRjS90S0Iyz58NKRIyXBnkjKgDSIWBAJPSvD2
0TtmR0igdMiQzO5jZImWrREAYkttbSSRHIY0zOqc++jnkpuN/m8ZNlvbbEKwFd7r21jNl11YWLgG
JmQTuGp6YtgyKzcxJgbI3bboHTswFh3VHiFAEDjRza0CbQRRIx7Gu/7LOYWEirT3fLuwJW1oqysI
DugnEvTrzpGoj5rb8nLlBcZpiIKLbawnR1dPdI440P33RFJ0rDHXkWkFRsuRkerdl0G426RdfeJE
SUiIUex6ywhNtDxYZ5VPaBYcksdgmxD6dxUApK+drbmaD1OjmbGZOYQy2neIFojt8NTEob5L1Kaa
HRakMnOYCc2c2To20yNcACxKR/diSVywAmq08zHZUX0jR14/6Uw669a+RQex3exP6bbGjXSbmcnZ
Ek23HIBhFKsu7AzkjwuzA49x5zwTg7/R1cyXCfwzOPyPLmtHvg3vfXV2yDc5tiyF1N6XDJHZXQKM
ECAmtPZNnIIVZFiMMDi8KmR1Imm8uNt46U+6rDCr/PC56skt/QPzz4AjxSGDmNilcN11X/1L6xSB
6ubPbiNCm5xwhlkXO+z2YZe29fCAcw3x7Smr5gySV/fYPbfQQ3egFhRNKPPoJaQ2Hpw5zeV1i7yi
FE+xeNW5zmiJbzI5f841ZsURR5in+wFsPEkekT6sOg+KP1aOTWd66jNDnclILWgc88ngzC2wTOmi
SIz35GxGVYfRBf2PDxk+KwO5zTELcTsfsFYcAvRPeofATLi77m0EAxTzx2UI/amZX/+IVj0ZZwL8
KJ4OjKohds7Ry6089RPYqFMlmJ6Co54D1GJ8iF4Z0Uz4bNJL38QYNHfwuuxNlqL8XHbgX1m055n8
NZV/n1rOBB8bQVvHPrX2fZwPUqyXbsUWOXFW9ognzhpes11b516xsIt2mdq+R1p+mE78fXsTXLrL
YknAHHTqDjsApDu5vYN434bPYRaXVEu0+DhG7tojmqWNbwt/nosjy2qEVDbhOVzaF8poDF8+EDBN
gc2hR9QOlJCr+GwIwi4e5A6IdYwRR2zO7goioht64E+4SBODhauRkGYBDck7xNb8CmRx/LyBSkEW
J3tZwGSXU0woBX+mhNALV+MOW4UGgFOrdnAN/7mkkr8rqSyFpoVuGFLT+tOx/lLQrJT72rzvzqvB
5FPCCucFO6A2wCF75fyBV9MSnhR7+W+Y91/d+n/VK/++7FslJ23Ot/txzWXVISyrAhY8azcL+Xpn
b7uHFpmlYjXe9VBD6MkKwzUUsbyaU7TObzAAd93GQgk26Jv04uf3Yejf1dmczOlQN9WmDMpDDfrl
hRz17U6qNCrcYZgZYiWGnXTWR34AB8kNsABD3nAQszCdGSKGwS8geNiuItxOG12faBdUHnaG6S2B
3DtBiCKSpIO/87sCzpJXuBs7SBp2hqs7Py8cCINT2k1kO2FbDqfGbBJuHclGfXKi5lFFCu5CXy+N
Aa7jgz/ONyIjoYQ/zcFbZxWVRF6Tth5emqF8BeqeOLYmgrZqf3x67VHxwTbBktX0Xt5KODNuSyj2
QcRoKCNgI3cMFYiiB6k6z5r2U67a7WOoIj7QC9gZ19fBh4KD6G6FFw8nFGtDD/6u/4hnHHJlkNTS
ySQbug0BeZ/ZmGJT5AenH0RPMU/HLx7BiVeOG3pimoCrUOs43jwCIriLlMdZTJ9BFMyXHusaE/wo
gt7RsZz+kP+NHwGKZLuNEz9KtqCPobmdCcCovK5BZ3R/YRKyoeLIYhPB3RR52nFuThpeRNff2WMr
GMf2/EEObhqOMfFjVGp97vgSb7hrOcjAXADJ2Ya9ne3TBKUpcBEF/qU2a3cIOwdGZPiwPX4+TaEb
b7ZR/6JNbLPrm8J+RPSHOm7U0rHOCD+8hxgFvYndUW1QifAs2phe2zfXH7Q68V20RDshI1kkQWSx
5x1dO0oit0hMEVnOsBJxcBWdkxs23YTfhHyd3RZbtcWUbD67gNjD2/ERBouzIzoflNuBKXp7O70K
DHfdABYrI6vYV7vVUUTg9uYvr8nrVKOP0vEhmiVqJBRvCs5F1kvxEIAtIOG8N/fTRzUjOkuGbS36
FlUr2BNg3ET4n4btRuQhpS6gCPflfh5sjyna4HU00lbSioQ9AcJLGSF34Qa2/9nGb9Bz5yk5gFfX
Er3WxKXsKdgBAH0B27zKRU6fP20kJWf35sgeevqNCOjZxYqtRP3UtJFjgbZQnTgU3+h/nV4/5VfD
wGC+ou/xL16LkwLoSxrnRxGVrrMWLqRU0Lv46mb9jUM5vFBFZ5inK+GWNjOTQ6Eb9Pq222Zybu2W
P+ot6eot4mB4F7xetqvWNMEXU0SjpT16eg+GVk6f2N292Ocb6NbhasYs77wtxoKdiOxb2mXwa0ux
dCJIn/w8TG4dEmA9bqjn9ri7ixtt7U4+nN1FX+HQbvEZ1GcnfATDLMYAnAQtimMnp+TroM4Ijq01
S0D0G1KifYeUfF3c3jALrWHqK61icUMxZA+VdPhyZimIMm/x6PC1FqXtwGXk3b/AfZkzu/AjuXpV
OACQnHDUQEztqcxv8fOy2/x21dVlTeMEa1q0Lv656j5PJ7nxmKxWgz6izagc4f7pl3XUanET3UO0
dpaR6RCJhuz5xBrKp4p+HiV5dKb5v0wf+X42iD6kztZdeVhW2Rxeri4ZvxjU1LTYa3wYYM6OCoNG
NXFAv9y+/u3xWzdVGfhN11X9rSNdVsfbyjhx+zTQ6rF8Cir+Q6FNL0eWUnr3zifNjqpnjlYRZXWq
j8x5w33NsFPSUglLklhuKR3o99RFT8iYk9o1gRqI+3bNnoRaXKLT8Il9EVgk4LdZa9Hc4EQg53WO
SRjU5Xv8FLX8e9meooX8rUz4Dvehl/TfD/jW9ZCez9dekyflwArWyTPCLePcv4VX38Rio874wFFg
FZK03CojrWhgavTLDag1sPQO/Xy9gbdteV9WsnQpG+WgHliO7s41ZZKyQMCmJarOuRcNCQBjmess
/hXKfYowklS8yycWOk45XlOswqvr4UHAlPitLfR9GQXuYsFH0Gry1z/n71EujedDUsrBsn+jFqQl
cRHUs+I0Lce7GYE/v2Cef37gX+8DyoCuUKVYpvQGxF0O95t+qeRycHSMj9KHJB3iW7mtFfwenw5c
maTpkQdNZFOAJht8DGOt2j9d8pQPU6brfoWapkZopBySPPtPTx8ei6VnYBAHRcqktADFrCVSFQLV
8OfPXf72e/ly92/ln9bYnZpLjcRawtD/hC2r3onz8Q4qwsk1/EsfQxvLVhzrFxKk8mch+freavah
0dQhjaiKWQ/WPwfqaZyP0mOlvHp0LaoFk+fqyl7dIAN8Gmn9Fz2t0XFueUAH0ufd5/+DjhRDomOp
a0iYIIGBX27Dpw3O3+QY4hjZsr+jFaj7w4sTj+/u+Jg4LO3pQbAXpCnyJih5zRgqagg8gS6YIJfF
cgl2VXJVrf/s06C9p3JwxbFqeK+tJoU+lRM92ndpWGEIkpk+IfWtEwyCEvPv0dO9dEp7hZAJk5sE
fD8FAImIcglW8aHFmcnjvAgJWbziApACD9/g1WqODdK6M6yIG+kVJixyPRcTN/xOVngt2I0x5g67
0G3VLJAPN6HFEqEwThIZJFNpt5MBzoBihIbfU7eixdHWyBWI5gnORY2cQ7i/n+IBvOziDUGzDw4L
5uBEs4ozuqStg/PmLeKIj6WkryJtKe3TK3heKd+QfGBfcvV2yYvklAz/YPu2c8zhSeBXxAec1sfn
DhE0PjbAzjpfnOMmygOC/GZQ1JxzvO1N3AaAOF2+MYIGyk+iCJxrbLVhruc3nw01L6ND3RvmT505
cm39GpQrw/45oK0TP0bmS/RRl+JkU9uzYL2O30CriicvxNtY551nzRAjTXhF1wH5Pb+gt/9i6f01
KY1645ANmd7J2/ahls2ttDufaQuCexAUR7lTl7zy8LpQSPPCs8+/JY0PJMJMINPHvrxD282uGX8g
sk5juMQLeAdBDidbfHmaH3xUO4jff7L4MPqXGdkz82b8dAF2+Q1DDPdVb9Jwlf5+rnrHkJPAKQRf
TLCnwAs/uhbXcTVmGYGc4Y33oTyENcwfmV3a15Yl6HqdnGHqeSGpEDdRdNX4eXeBWx0gkw4Mtyrn
HHnOcTzz6mKdrG1OdBu3MUAFfaBg75z9Z2+CiINMeLgYTtXage1i27ANa0cgwo0WFRlaoLJ3W/Oh
JvOoXRQuXEx3UCv6+2CDc0Zs2S+UAL1ND6u2VMacijC0YJIYFNcPckAdK1Xzk4tk4gMY6ELQEAV5
+vxAMevdFoAnnhHt2jJhFCffHECHglig4GVLxM5Cv8Fgs0nP3RcY0XjnRIPSxg49wtgxl9Cv7OyH
vaM6QqXlb7pYiUGhrpUV3Z5964ErhVKymZ8KoqxDlEUequvRI13Helx5iC3sqluFtNBpl3dlV0pg
wvCHpTqAcjIkM6QRwQJwr9k9bJLCDcjz6ClBBKDJ+qiv6sKTSY8JW3D0jymm2j69f3Lr9mmEtRQI
Dk72cwROGIjhPpOvKZAbYXAPJmC4pT/nU5qXabON+SIdyeBZsK/bdJgZuQDfmp+Xe+W9uqsXXVPR
DJWNSjOMP9XflzP1eqVdbg1l/+rF9Fx3mKuyIII1bv6Vmu7g5FDzBWHetB89fK1iHAnoXlbC+fk+
/jrb/7kP6LJyrQ/QIMf8c/E/ws02zsvjq4dFM1Zy6+SEdxSYa+XcdccEa7PwyGrJCrHWxCa72hid
PZK7GxaGdEtIbxMnfIO39mF6AOqdHT61R/TSQoJXdFxfl/Gzb5ijywHlXeehjg8bbytHK2oRoAsd
DRvhBWpttX1Ru/tXpjQ8nL9fT/x7MXfBTiBugLyNTdk9D/a4+jQwUPdUulvYPWDic/tlUNTvqGlw
gyCuwkSgZ/y2E54n1q3abRrPnoHe3ImHCj1hJ924HGKLyvET2W5NXSsffCDj5JTXyee7X/gHf3XT
/ozHl1t4K2KW1aFZbZXy1YMrq2HYADHt1KUH0exQQG4W8gedqNOoOah61+XniVc+vi3gl61JiafI
13NjbOVEYaC9e9BDoSmzjDRY3iPMeH+eOX81e9/v9G3m3FaqcnjsV6SlR9f+LthgryHWg6aPCGcL
reWXNutf1e6/LmdJFiOjytqf88aXD+alHPTTZc3YHD9IoRLy0uHELYPxzICHCOEY1QshDedPzcEk
zNZFcui2cJqK8oaTn4P58ZcvR/v2C27++4bezmdLaXN8aXcDqbVwavID1A5ENLOlwBTNVpYBh5pD
ZI5u8vSIpLKl+ltBE8E9FnKKcc0g2NsBfBrkmE5JH3QJ0LGZ0RjQg+MHET0vOmS/HMn+H3Pr33f8
VpEb1W1zq8zJE5Jws+azTOsSTu0M0/Rsd1m6eani8z662cKdCKAOllIRnYrAzn+eOt+PpW5pkqHp
HG+1t0m+ZsWpNHVdb+5001AnYb1CV6PufIxxR4srO2zYk3ACZ8HVR5/wkqG61TR8kC332DKHqo0R
w8ZdrP35z7f2LUvW5FRlQREE7fzDdfsyzUp63KXSUJ9w2SyYWGIzTbOzCMNT/KmB96HlSo5PMWjZ
dp4rSyDCn6//LWnw6/XfXs1tp8jL8tF89kqIOGz7YLoonh3sGbDUh2EDDgnGCv9s5a6dAuYqjexz
I8B2lk7EkRQL77NmzxW3+POGVM/dEIdETFRx3IVbwD55oEHPQ+UXtm92cnVcoKcOleQCtXf+FB1U
t5aTc3iKb8sAFe2OmIAKbzVMira3wNp7xCfcDe/k/fzY5jtR5s/X/eW1vy0mZ+OuL/WKjwnVl80x
gXeePWZd7NUE9V0lspka8Kh0BYR3yXC6RVscvHDfrwt8cFp3m1WI10VW2um4Akl9ePswZTJ53TAs
CAHf2m0DgePOpdnVrmC+QnsLm2kCYsBMt/Py08DhDhkiudNEabXRcMCve3FwaAcbD/ZkNWDTufHJ
ng7eL5PuW03H10F/W0pU6VxNVEt7wsil9h6Ow2L1eYofRncieabuPql/nU3DP39w84hwxdQGOpsU
yGoIu7Dnd6n7vEFRa14Jjgj6jW48mf48Pn/RTN7H523pqDYN0zTW3OF+2Dy5/TTrgvqzxK38yz6i
IyNaaxEtaWIbTnP+2+up5/z7WYCGjAmUwLnelNV/1ij3e3VQlaqUWPovye7hkN1N6aE0PYIVnjLM
zDo8HAqz7N4It8Bu6UAgsm/k5xthQ8jFT+ihJ+GOKANvw6qMTdPgUmys8Il574yB/vld/dXIqd+V
pSE/UugdUUu8zeXV6bSaHG9oMS7UtGodBLHvrkM+5qMidCnct2XcmuLDp2HgdKs8PJyCyUvsYg0Q
nSf+BV0q/MuFDuCOBhb7coV0DxKPf4FL5O+KHZRQVs2TsyRdfRvS83WysZZ3iI6Yd4otVsfxJqXs
aSEQ6Pz8RjRJR2D19yCi5qCfht5Rpe6tt9MvC+tlYpzv57X16jXi03CLk3NNnoxo827ZhJodkj6i
Ma0UD8+5Ik37zRBLvHxIMLrswLrU/bG3iTMI+ZgXCMCqPCfv0c77r05fy3fkFd8cIjPGmTkdk4ES
pUPn5MVIVGhVDmMeECSoarjDoSryxaLuBXQWpR8/fRo2d/em8EOHlFv0CqKynQ7hOZyj2OiQOyzh
xuJy3mSnzOJ9XXsMmrA+H9w2MM3SeUZ1Sz4dY+cC+io7py4cIFCmGdZVcG9KjKToVZ28/BrkVsBx
NcJ2ioZ5Gqsjqzu/i2UWzA9un6RZl9X9SlcNdrMTPAUHkz12XUHnOIajCRB+0vi85vO+5A+xy7P5
EiS6G8MGfBOOxumYPluQ4Xm4sESWnW0PZ0gihzhj1sAxGEdRmE5xsM0R5WyZhaHspIYYrtGm837T
ZQzlmfAMXsJhivd3wrCUoj9c0+xi8t5tg3+P60kypiiF+0Py8coG20kdWJ458iwhXRAGLTsLE4fH
HZItwb9V4iDHxmWD/5zDm/bK0UQXMzgQtAA5GNrdMRxSZ50gRiptBHVd2K4M8gfXbAEqIVMVdzAQ
rJJocHDkbY2xHOLs7wzjuM/P7z/9eIhRtJAThd+rDvkvT3uFnciJczJ2HM6pHjtwoai/xLUTSHgS
T4+tnl0ziG/4wNrni8j79aOa7nwButexzbiTr9MO+6HdgqxiK6LjxCUvZNWC9oSfXpwHHcXpLVfO
9DGGtRQs2UFdHDloX9Okm+tAC36AotDuPWhpLaxw4mJnjCnNEbLtZsDcppnUueSSWCw7ubyKj9gl
QJR1Fp1n2Ong8RrjWu3hGorZJfMLv1eJLkk6vLoXp68Z3MXwmDwYKpCLh8KMRwdnZ90zjR1cDgWT
AfcRukRXxuhk+TVzuda9uzc6OB5OY7Cx2Clwq17RXTlGvZLVe1HPR5BgUc3yIHLdxEpdOOk2UzE4
DA4x9QQfbV9mHDUlekHMr3sm9Nh6tX8zDwdf2E6sHsaZiGxHdqQFHejC8/5xGA+lJ4OA49+fD456
uZCmmSwOY3hIpAOKxozergP7eN2tOdYXi7/RkCVug3hO/0R71uzdRnM+eQxssw59QXBGmC44zwnN
78cO3aZnRxLQlPK5ggliGeJQz0SFVhDTR5biBdY0Tl/vVQSBBWdXr4vfE06aAHP9yymI5U7fKNtx
mWKpJkMeozFy9Du3NUfvTVZ1lBjFhpPnx7XDLazdCPvvVg/kDd8W/vXJ65cJXvILOWSJsaNHP+rZ
e3sBbR8Xaie38XhwenzHc75jGorBky+cA5PNvBoilCCpwo1x1uTfQOaiozHGWfmkUmA2wzyAUcGB
WhIRI30Q01L0OD5Ao0Yt7oCzwhekXU6P/OIFQTQti6kiMCvEHjrYOdGl7/aunamxmCp1Oy54Nbhw
wNx0VR9SVCs65lHLiFzOI3HQO9XepdNo0XA6ef6MOwfv1upJZHkLbmFRb/Bq++BSSkZOv2O7o6ZP
g7A1veV8JCVvpkYhmUB8DXwnJyddd1/Yp+EtjUld6Z4XYMLLAuYgCJxDC97RFuPxhpVTjVc5tHel
2y52dtfLZqxN/HUVQ8keA95i849ZIRKup5OtgZyxJ+Twp7H6nhxAcbzJ6DCQzjpMcdqmYqyYTiTh
ZPDulsILWVVTk7EHoMuetMBm3U0AqkfjtD3be901C6bIQDN0OzygMRGfr0E4y8Z38DIxPrcUe3UW
Y61HR2XFvXtjDFNYb19h94F5D2De7DSfVfkspX+bshpnwyGQJEH3NT9iepXCGpq8T9P1nn8+Shcl
QGi2H6IrB2F4Iwnv02o9+NF49M/O+MgT4YNdq6tjzG2f8xVT+SWuuTFYjbfe7N7a8cEwE4huXWFr
5zwS2qc4qjOpeWfA6VQW52Rf/V+SzmxJUSQKw09khAIC3iY7Krjgxg2hpaKCG6KCTz9f9kRPdPR0
V5UKSeY5//mXcbdyu7jLXz2ljcu316n8fvy6BLrXNPO6jy+RK5W5XLZ+6L/94zv22auHPN9jNjG2
wwd8JxmjTAIGueFieZFGcXSmCWv8Ms5mtAzlYcqSNh2+zrDUJ07f3BDMvgwyg9izpBsORIQ21TA5
tR4bolcxV7Pu0yT5wHQSu95pqG8H5cjg5AeRvZt2/YjLzrhrnSOSxGoPnypFGqwxDudYZBGGbRL6
vKXpnly7x5WVj2MXB2Aaf7iJ1zTQLfYRDinOxpezfkK5PQdfPsFbAGq/xZQ9/ngDvUGbbFUX+/lw
9lMsUJiYD+dHRCU//FO+Xsdt2SAYVHY5zp7O8kpCEjsOrFSg3h9Ybz++t4LbnHaduHSDWe6JgFO4
fezBmjFiZQGDD6vWQ8PAkA1HpjljGPkjOm5/a4bNy8FO+/Kc9mrpuJJ0G7BTtvmQb2H+/XIrBdMp
0AEcxdw7Mavi13Hrxr1g2sIhZ8w56rjVt05Y9N3WYO7/OuIIiwNl4d8C6Z0pnqzbK2c27oVdMnHt
dSde1yzcM5ohqfTIphydayDmzGA4YmMDKOXOUA2NeZ+NmKP36sH0ZI7z+EXmFcjO6/+1Cv/PV1Mr
GfKs5WhmkLHuzKvc481gHMsSHIGwj8bLBuieKwQbshU/7E4oV5b5cr2G08SSJkeJf/o62H+JGzdL
NrixsuD3j90NQY6DO52cZqUwJEkwD9Jqs7vNJcyiWVz1I3/zDJOzA4t11t0E8APlv/VGHfn9rWB7
6OzQbMlywo2vzo4nOznZM1JqnLPAB6XDVUhlTTOYX1ksacoXMT31iBUpmQ42clI0AMBXNlerQ699
dtz4l8RJcjJF1QVpggiqjTt3p0tlgaZrVUAEqU4iOa0lDaoOVBcbfytDn44Hvf0CzMYYMsfn0b4p
eILxNWc/7o7pd3m74MBdJ0X0lBNM9PFiePNLtGYJ4hXxWblJnNYjtpbiCF7j7iS07t6BjM/AgUy1
MG5Dx/noWFVhtQeD/5E6+v7ATQj5O4cg6GQNYePK5raK1RMlGLNiuw+aUYy0jvPcniZ64bN0ssrN
icplTxKSfvzzIaC/jl2SmuhGfpaGO66kQeGidV0+l3ijK6D4ortsYeZ4TFUGoty8Z+6vYyVnNqxc
Dltjpngx+jzOCjv7WlgT3Ez4QwMKqsUhA9XlvOdJwKrgdWBj/w2Bj8l5wYKWpr6hz1fgfjhXYnwe
+D1Zcg1QY18n5OEw4aF6v5FL2OuMP2Q4E+GcKj+0hbGx6t/5Xq6U9Ulah8uKrezPNnjLP9YTdSTL
DYP9lQxMEwk1KfGaXKfKB78LJur4/Ye1YYvnnE1wVy2weqjv4Yzy2YfMamEnghhwxf7xDeT3Xgs7
wJhVaEE2+k76KXIs2DHwP6UzKjQlnWOQZeBEEnA4flcPa276cHPhS4LtQl6P37FFtgVueYwdtVe4
ukTR9seYnpjNBb//tR8rYgxiHE1RIocjp0r502mgBDmQp9bpnH3dhoX8url5bZ9WH8ZAcp3ysFvv
MevBvnoU/ZE++hhW5Yw4+29RdLdD3k42ozTpit8BbEhSKBiQiO9o2198EwoOxXVuP6sPS5NZD0Eq
ncOAVpEsL2cQRuE7Jro8lXzQI5srqq+uHz5dqwMbDCIxjjpTddqUR7Ua/e5O8x39ot5PeEpMEOP0
vv67vPBEciYDiGvNztPt1WjTdcVvCq+Zep4gYsxw0xWMsChSF+YOx2snGpjWtongssIAxfZtTjyq
aymu/ncTd8oElZghwh0ShdCVj+i3zq8zuQemeHW2D3IsFAW/jmsCg+nIe8AvG7ch3cai6U6EkfW6
wKbRqDKt8wEUht03mnC1sPvns5h/W7IvMJtr59v6xUW6bU1owswW6aFRgn4fggQ+eqfGI+UXi4ru
jRmureCDTZyQ05kdTnE9PGTu2yVPJ+pbi6sb4i4ycoDMpwOmsAOns/irvpgtMAVe8bIv9Ks8L5wN
rjpYcbehoEIkVlB1nicsKzYAQaweLNyogT0liOQRigrFjoQi7F3Hv5zxSkN+pDU5WzM4bknspuy9
GBOLz5+KHw6kcymVRZsSeLcua5YXMec973WL2wsuyhiq9d0V1mQ3MdpszgX34qnYD9EsaYCoFy/i
HUTy+vILa3M2TLIP+e/PIV8YC3u3qtxJOZygWCQeaJGgfrH0pb4csPNiJkyU4URi0TVbCjs3TY0h
N+aTxXRz9hhSjKwbd/ibFzvONH9pjnFLgvqJta4S0pOK0/75I2eZDlHztF6ow2IwrQIgiuRpUlHc
F2G6uAwSZEaiBkqPm4U8kQzO3d7YD+lNZJGghalqxyTgioZSMU2vW3Jx+n8cWNu7jnOrLxF+jBll
swHTBy9gk6Ox553aOYa4Hb6Q/U+x+uuCoiWPXhWRSmOaLEz74OVAZBPNGgmPYi3ZPGF6OsOTd8zv
wIlE2p00e68SX5dTl4MumtGFIYrz6QT1vwGBqgp6LyAH0vtktbsuqSa/Tqyx98OfNUg0u9uFd27C
fLA82RfX3Lzy8GqxJVlGD8khjT8owFN23Dr2S6f5b5XZsJkRxg0xm4bA/7MT5SDPkt/w8SElC032
v9r06cXaoidAW3EKiTkfXgL+vSzTqNVc7pWL+RyvH/82UzgC1920Ly/7aLg+R2wbFlprC8FDj91V
pD0OeywNaWjZfuzBnHzwjyxWx2nMXk3/56Y5pS9perStiJpka9l6U4gHegSKMoQM7q1TVBoX263n
3aeYob++xJR7RJmFrBcO9UNx4MTBt4497zFPPvNdOlblMotbysPrNOkQTzwOqB9OEzAO/AVpFlTG
+R+xHvfhC/fWbeFj/+byaYGAfXZ1kBPIs3frw+9yow/QyhhDZrbimV7s3q4mfsNw+sYU8J2Ubbzb
e9adVlChhnguHqjFSNfwSiLlAV6yjie4G0HCGQxtWf24KH77tAra8botA1tn8vmwlmrh5oatQ9fV
HQJUWRjTTHbmEmKgB5vcEI/mcXVgzkffi3kRFtdWtZiyi8+JiizieU6OEieHk/3o64nym+zPq9Yr
ZDmmFH6PNojKKQmugAU5wWDyRrE+nIDmgb96AkOdZ+lYFkQJ0Q8IeCOOUieR3JqXFVxcDQSDywOI
48q/mwWTXyQCIj2sXTHctWcOZipMytTWSnekuNbC3OLg4r6W1MU/dugiLEFU6JtVut7SuyzIRIaL
NrD3b3ZT4GwgMjqRNDb8HRUSeIaUJu9eNAY5vRdvTE4/eG8U3hNv8xptVl9YDKVYxS6A79lKT2Qq
rhXivFqH54/kake2CqTkEHZ0sVTm+sx3OSmJqbaADmDChvhtcETIoIvFtuOF9LTzL632HcRGGS+p
EnsUxJ3aWldUuPyC+GF6cgNZGrSg+69/LNyTeMchrOZJM11BqhhFFsPub1zCQagPGALtH2iBpCll
M8FTCCndDXGLJfFhgsOwJ2Xwz7/DsdFhhk/gh2+ODwtW2hYR/yKku/5Csw/hWgGMSWQLe8YCYjCA
XuElUEfi6yz+RrvH3BgC7c2IlyMa2ATyQ+p36FzFTFbJEiTCFxqw0ABWQmyPpMKqRw+2lmHzN1Bw
H+0ZUlKaKk5SOMn5DsP0yV6hslYG7Ku44uji+WJkV/h00ERN+rOrd1ACbkARrLpveiSOqsnD/1ie
6k2gTlXDWeMnFFCzv4xYIs5aU4VsPvlOvNF7DVETJ62e+MtHOc0t+ipUmnxBwy8Afeu9OKcz3oa2
0YLJROPMnVDQ79Jy4rqJEcGCGU0aa/W2R934ZXNwkjFULrvxnY17qSW92cGIcugEJs8j5eezkIIK
518tHNBBTNqJV4xWJkbvV2fzPgtsNTZEjzHy85TkgJatLMeHjB3ZInGyIRwUhzVay759PgX1aZSk
fTpY448133/RvNAXdhhjLZLrgTtJTSEr2YsL8+xcILDiWqoPOmL69+/MVYgmk7sUFihp7GIGIj+0
mZytM+p+Y8oB3ndHoy/JT/ObTBrqh5vJoxKrcqlONYER8aR3xcCprW1mRUqfsMACZHP490JopPUw
nx4R98kfVrft17a2EcwcCOJb0DkQZwI3sHP6eNRVG7LSsxifbdKCTa83zXg10W5YOgnPFOj7OHl7
yeyg7Se99EeU8D162/VxA3mu+myfsPH6a9JDm/g8iK84fYqGnJw2oCBFUwXRw74oyyt8hD46Evrf
X+XXBEkYdt2Rmu2gPxCqMkJFAqVEX7ReW0o4wWCNP7e3BIQ6TopQXnxtc2hWdyrGmFObpgPNKyZ/
RKfjo9jvuFd8JE4vn4OaC/LPioE+mHLnTQ8BvR5tx235PbngcHfwDMoJVBs8E+h9c6H6EpguDpgw
Y42j82ACPGGOZKUSIH9/7B0NaWX66W1Tz2OJA5UTxEybJLnNg904PiVpSk21kJsTTMmPo87opRiu
17sfcBTaX1HvDTzRdDp56/MjeB2tCIFrjZ1NMYh5YD6nsxTq5B3dcvsGsIUZunXb74iIoNUiw0oS
QyDrEFpBV/+xmRoA/apDTnTgfixTztH6hM2+3deQOxDP939NheXiy2VSMiamwQiW1CW1CxRHalgF
BEqLys42oGZ40hZdJmkd7N7sFElvGOSF9xt2sF9tQjUb1jvGB/Lq5IpLU4G5OhUDV6gndoA7HOPy
Ut5TDszZbccBbyCY+KxyATadtBwr3+1rNk4hkJKQQLlE390EO9i3dF4zNLNd63DAR42sW9SYWm13
aMDPqIxB91yjZqyCbPrFwYo26vre4ScP1lEFasM5c38CRuiV2/8ricOw8CumsS5IMiFYU3yPVZdn
TEEenJek9mJ3H6nqqA66Ti3fcdWxBx3r7WFqaydGQd49meHuV5ICH0FngPvx/N0dU2aisODsLpt5
pe5Jr2CawxGDeLl0+9j5bk2oeeyZKHbdH40C0SdIH+kr2T/5yZgRYwttc8peaEcWwWvaQSq70B4c
ypO31+vgyfvvAlbwBG2Nxpp2F01F4UmfrJo5OPokM8SVGoClSzAKS/5rWmv0tVNi3DDb5Yrd4j5i
j+OyNjyFWB/QaDEanP3BAgJFKUbVcvNMwlD3KRa+ZKaK+Yt4K2uPhS4FBjRtxlNI0NInjaqVDtfD
qX1252DOT2kFPfcBgQe2GfUm+89Gd4pTXHS9JYfQHZyDGwAClRccI2Zfxv0h9msFBbD6JqwoVHVf
wRhrXLvaw+I11kz2z06PiBEvObA5d3hOWFHkdrAAcmmJrGxU7Nnh9o+fWO6eJ9ec0EklvHCMHhFk
cjbv24H9w4Qdp7vN74s3Nm58kyci6U/wgx45Pv+A+coDKgKIf08UKLKzlTRvkZNXpPuVU5qWs7oY
ttMf/zQsqsWqdSEdWhvMnzO05ZByaWNGdIrSpS2+D8a0eUrwl+1Rnh44eBKdM59s5GCCGaTs53G1
V1z/S9SdilkP166elg4VhibINgqrMLo1NlOlj1d76iIyoHQJyV5kJgldlz6AxANuuu8/efptVJB4
Bs27u7MNA64VR+o9D/ySeUw3oh2STdM1SodN7vzWD9lEaQX6TdMyS6cQy9dwerwdpplDC0VwNkGR
cQ5isuR4HtGfSwVVMdlk883AI4zpbG2JComw2rv2fbytxTaHeyvygkwQK/xMt5mot8iATts+Nmm0
l/TEb2tz2dJ3w8Tcbupo2xuf/+BXOvLjIgHSCQFjpUR7ZWZaNYwBmh4cGqXyszCnx9P4pMnP1LQh
HuGM5w8Eb1LDXtJWphShX8rxW67wIHJwT81WOhxPfLTEoO+qrcBpqQhwuClS9Yvcm8imiMA28IuL
Q+i51mEIdRImCTxvseiEiEm+AutybaRgJi5/xMDrscuEUjH+dY2Uw77pOvfbyNS5neVSF5++6xhj
WBc+RQXlgGplQ/kyy5U+fwKh3sRfNqqhQuBzWrNsT5AFO9Yk85/y2iLt4jtya1Gj0pSMU4wQjtTz
b5+2hiN63K6OJKHu7z2ntPw+98f9HMLKYHFUkRRUIUbeVv+GOdLAi3v5AAf/MvgSDznH63yGT4fZ
ZVl2BHaVtzeGMl9KQtXrqJJXJgeNdygiejRl3sfYmJwp5hfqiJJD9s6A2Lc1gdMO3DOmt6qkVh59
Rl++3wbbEepxsTrfafv7YfQIw+6wcGvGo7w1ba3DXEdkF9URsBYW4Qup97oQoUXU1BvOIe0Kb4W5
97wqyPlhLbDVfBoLU6GWnMgjllaZta/ddrqEUq4xd+NLwcVwmdtnBxn+gb7tZLkHpKI7EArZqsnz
q7Xo1v+1e3RjKaUsYBzQL+hhT1QZkg68w17U9OhhQLaXuz7x56DMTbb9VzC/e+H7vv900iy9UWsw
lPoCf1bJriGKBd+YzC7jwnmlb3qMk/Uly31Ag/meyh71gdulIIDuPLCT5CuHMw15fScOr2vICOtj
KQ5nIDY/F0ZYBfMsyFm1bar2rJEq+QRcU0KX6tkBmB6I9uZRRKOMdXav6WcSI384eeeae/PACdu5
9hoLNMQs53kZ6lOw39uhM/+ATS+BMn4TaqM+vvlUNpnbcWEMFruste87g2E8CYMBlIHfhWmzQau+
rJfPUX9qxujOr2A3GFtvlVH0CsLcmlsQNqvD8wTdGs84haGhqTgSEOxZjB1XFbKTTrjdAF+i7t4C
9fz/4A+YJInr6LJ80VORx8BfP6jlWpmJycIhHvt2wk0chRxb553HAOIHSgssRD8OK5vJ7wS15obo
KSdaaDfBAiJulR2yibZdRUR0X5cFScJEw1WcSCdsEkD/Phfnoel0wgHDoReA4rCRpcTvOy8Nv3wk
OqYAg3Hed799uAsvlloNOa7HO8XtBBFNh8avifvqLDej7rSQE0XnQ6wpEsnvETEw0AVXmsnxXFIw
1WA/UEXes567zKH1Gh7nWIeEnGm73EVNdx8xhB2O5Uiz6+ghiPYSs5YTCHnjmuPffEisNNS6s0vz
x+dj/Kq/3YLgH3spI14Z3i73hHLN/aGcl0IrKKf/z5mJwl2ai6EktxRiOp1zZea5688l7Ytjjva4
EPD+ThZdqTwBwLKx7ecx4VRdX0ZT/+pG1nv0DrYWj+BScmYZuRxZVfzpBfFGjvnf/Bxl/Cut5Suk
695dPAC22h6PU3WU/lAFA55P5ZWnEyUGcLikZJZjbhpeQ/TW1Kp9Zpa89DMUcYW1lpD1CX36TPIU
dCw5bMyfTXxeXCp1+i0eiSxomQIEOGIwagFgaqMsZBpF6aszxgPVu1PjR0BDssFmjHXVEuXYkxLz
e5TCOF/yboanv3dlPWqYEzbP6jihu0qQmPWoM3vinaPRuOgBJs6wduy7fH7vjBpfHmfUE00GU2FR
Y1tGLqnGM1zrtDWNVdqfOZhi6Wl6ZKxqKam8zElnB7mhAL1bL0x3rsQe2fFOYax0bWkFNPFAP3aI
aeOev/CaQkS0L3ZDrdrsej5JSC563f1urAFHvWzC5/R8OmAUxjDIKaukfyLMDQvhtUpjKHcpsuxK
0291vEffT1vH4eK7eHXHb0ZH8v7pHpFJXNNBfKL055K11rhfER3FKJNDscy9ryOt2Lg71HBVM7wy
LzCZCwFPf/PxQHNepXhCFn9qklOV34fqd3itZ1z1q/i3nVSu1kVfCfP8YTVrXePVNKQa29eWtELF
wjmmRk6X35w1NfXzCJNE95s/Hm+WIOOVNJvKv1/iB3SEI9QwiyP5UOpnYQrdebtXsdQpVwTrVXK9
vlF6hrXJmArannao4qQvwTNHrcH9mQGxRHInuacm/F98NHzm76TxUkF35OqAGtrVh10THnjv5d8m
9N8uW+/X66w0ee35Kb8dO7SctD+GyDEv0WsUYayQvCFlMABzEHx1lM2mU7m35R1hDhL43xgbD7Js
Lts+2/UKTNvYaczKNWXEjlY9l02XMtBAPYlT5JLMhzZ95d6d72yl9QlCryqLyhqbhvWDfJTjJ5sX
V5dw33M3uqhhFwnmI87EaWBdP1Y5q8vVGRU9PRfzuS8i9N53ofBUZeXFMqvg8rt71dOq3si3NBl5
aynrzi9gvlE7We1l5MkQxE6uIaci5zcceDM5vfCOnWw2z4AtFBaL1Uqy0ZZJhePRkyO4w9RZe+Af
uqHUdFha3tXygGToepxD/uaHVL6H5P4XitVteNAD0HsU2x/nnFAHZyA6k4m+/4hccozb/eXt9jxn
g4On2M6v4F+lH3061Aa98D5lS2Ak+LF0YHRueUagU5TGxRB11ZwpKQf8mmBf4H/mn3QDQdCIPw28
xQ7YVNALo8pbGRb2iCac8NyZgaeiIeEph7H+qOYH2R/maVBgyPmZg03mwF2QKCpykFiOLCz+Gc7w
LstmjEBtL9E+fOKLy9MZokgcgywEtChdSGX4GMmldRbfw1XuYtWo9/d2xrS0wW+YxHGKecD838SB
+8CnqQdeOv56gF/Y2/AxdzH7mMSVP4wZzLT1au4Oq2yzv1lYc3ZXDHkny4HPo3kLTpPvFhxNNbFu
J71Ga8QOFuupcjrsHaBOhVe6A7JjcDP94hGqWzUNo9VisqEICDMJjfkMFjNTpFF0n5AGc08oTUX0
migwGoRKmOsf/WdcW3W6wA4L6hkhzSbRZZbjZDFzpTWzs9IaQBI/dGaAB1jKDvEagicZVLj1WaeL
5VHBPyh+zznzqcqBTSZG74fo/uPoXOA84CijuX3nTwtmgESBnFHH48QVhA281rWY0NSDHv5EMsPk
UbdvFOCWN7uOT7GcQ0CzmRTAifR/U3CDpE5SnfYZK+7vb4zzkwHhjhH6GKNYOY6Q1TU1pvjdbW6q
6dRDLXiC8BjO7LKSIIvy8ekWtVf82P0ezqG5kADjqA9vcJmeuMuT/OPnpNbRAsJ4TJSJdwnU+PG3
BF5Ov9554DS4nRmr6i3S7vaRNCBA9S5XeEscqexw6/WHbdNg72Lfm6uqQ3Ljuh7E5yes84Bx/CEf
X3b8fIM+VkLjbEK4tam2m/Ij7Hc47G2GNnZydWBC5jruZb+N9Xcz4T4EqFQ4g4e9OEsH3+HXJBeN
LV/94wQlBgoKJEvvRuLMsB71XEbcrsumNgNY+XCcPfFGSpKXtQM7W8q9Mat57pQlpFkWzs41XngC
uoliBQGHyiJOLmsACmxGJ7ObScvCZGKSgEq4r/GLe/GKeEqbJL1GN3h0BmWF0lKwSlpVtWGWU3Wj
H/Zq1LvswhA4Ssgiayh0Q7gJcoKmEWIEH93ikX6wLd9x+4suyW1kS+KMBBi4cjwGRYTdQkpA8vBa
CGYLsQrcyOgekRPnQyXjcZ3vPWIeuJQvLrGlBxwf1f7Z1HR/cFuWRccpYGU2DOhKsU53xlD1d8pi
x5AA7OHYkHzGSQcLqpFVZNZgOceG86HaIrbT7m3oQ/cZkYsCy6H5nPYM0UXXvoWLc8f7eOjPnvNH
gxvJU1hzP6OhzjVIU3sGXppBHNQxd6cf2edSQp/Ge0mD5HMB/o4Nd0cq9ZPEIcqO2ADwxkENOj8w
IyyFmlOa4wtsug8A2coJBcVWM1i8kElaLfVuextyoZbs61NDDmkHn+ENYStsAjdv4gfnD3r0oQ4D
gukCLGJQBrRYvBMYuF9qu7rxpogfASOmCNWkos2FKYzqRwLNJwYt4r2UZMsaRPQN8jOFujunCh2v
u0f2Yi4o47FKLnUgVMQF6IHekPra6WNNgOk6K4BsZZlRQ1/EdM6fsobp30EvWjHFVW9JkvsfdSMe
qy8f6LGxb5MfSXI4wbJm6dIYCUHniAhiekGXlmfBDl4b0mm8P4gNJMCSfePSE8HJPqBMGsCGignu
xJ9tMB6g22Z+0IiAkoGhgkqFUY9Mjwxu8uTmYEBTzF/ApBjE2s8rgYwY0TLz9Ye+pTZMdWQTnjmI
O03HPPvGG5nN7Y9xFFe8AF6qbBWeLpBoywbn0GVtZdmctwI2zHUJhQcC5BF9/Ad4sNRnGQQp9zyD
XjXAte2PqQYlIPFvb7Ekpx3zHgw4LT2F+tSoQGTFEmO9rsuPpXhXQnhUkl0OzJP5557TAulh18Fk
2njzhrAa1rGalw5ImNMwCCudadXBy/s97H38C/nKd2s/hagGhPd6ASr0OafxqaH13l+HF0ZA9g0t
7/x8D5rTofyOK55HWlgE4SdHLvhbIVjBLJTj7wu3oXnbZ0TlKUmw7NxU13RyuFAezZWCQ78YhI3T
IK0VGlciMVG309wZ2JBfE3TSGIHJkuM+Dxd3FVrAZWCFCtxch4apBuXxQ3N1CfFP4EdNreg8cSAo
4A2oepvRtU9XSEDWdlvozp3nZfph0AyjEMQG6tI6Co2t7oZvxd4SC2Ft34HGyPDnXGZNN833vAOg
OFSldk0tAka2hJ0RdaCiXO3F5ykpNzhCzuZfoak8yIBOPcP5AvfjQuZkPB8mrCcH9PPuXMHX10+o
FEZg5DJ9cvwYwdxDeUbph7V5ydK0bjw7BjwLHgL2f6VyFXJ3/vReiD25QnHObBEHcKnktyUGT6fq
NqctOm4y6RuTXbWRVQK8E83lm0yeMYZ+Pepf+5OFlTb7dDAFunVcZnFDE/+W37wXPDK/iyqI9MQf
bMiL0yPncfPiGQSf5mhFOkJxiyvh1f3KQDbML2CeMR+IJUDvuuzQgVSok1+fJgPXHWdeuktyOMar
hF2X8U42hsFKXZZcSaUz8btzSvTSHa+iUGSbYNfMLDDtO/55KjudEl86uzZfFzQdtQ/iW/OAo7Gi
YtexOlYWVxLocOLsHjvLa4cML6v4jM3LpPpEvZy5N65ZP0E+E3TIMykQ9Qip2yVpi6AEYKLz+rgo
4xvdGchH4X0AYKvxvhN9Q4DAPsx5p3FaCtrdYPa+kGkafxnt3Xym8YrqDFr/q05u/fAJRUv5irpL
SY6B/t1/vxaK6TTvCHC9uvsfDKyQuXHCiq/XxVdnWp5GtBG8B57v65SR6aAf9h6kDxIhPHryQQzS
183CfmIFWwG3fqYNno/IFAWVaWW4V4KRVdwWy8eIMfw76d28Rzd4la5WuI/OqGt492/Yvn3e6wvO
ALteyUa0n504iGlR59jZC4Oy3NL3zPOYoQyGxNHx4//NEV796I57ABlGNJU9q3+T6j9e/d/Z7Z0e
vlYtOorTMuAVZ8Zltw5un+JEUjZKIqKWqUoqUxZdpJsytq3myck9fZc3IHMQFlHe7W9tvyVj6TwQ
eKSMXhjVQzO60VQLYgAflbWlrSwm+tt64TsOFvNXAW8A23slnDNyDnC/9S7noOK/S3hhzwYdqT2v
P90MYHN5CLwVb5P9aeIPKtrD+dbeajNg7OqpZ+bHOdQkTyEzR5DFC1L/toFdM4TX94DB5ccRmBkc
JhgRMKAD6KN0CSBrLcCNhHraBHyQp0oHxgf4+Cys6YkIZHoVZdLRp7Q9hcXi6VbOHz0F7Hy3C+tL
lmq/H6U/1UWastf+47Ws/+lRmdnJAWiVUd/yBeM3NU8v5zf4mDGOC3EgCZrYobE60SNiljZjI7Jp
mYieFndJgdtExAY64Zzh08lpxmFEnlS0WjVTrIHFY8WNBRw0elYwG1hcAHU88qKMgMQRZKyXOxlY
9FmTiRg9A2eFXwNTWczWNNubkVKz70POcJoVFbxHneCl+LkFcpJPtDyMZfJsqbQgvivhFbaCOkqS
K9YQrtT5gH7KcQGqFkeFnSibahdJjhxdKkDRcgEFEDe/TuB5Pw8w0tIGbLGXJbbest7O6aQKZxb8
tXE/dSQbjcZj6dAocmaUWKgSYrzwgkOCeadUIclXZAP8R7bt/qwUDZQwKIKVdPhlrkYC+vdITu3T
IoX+NVPPdgLDRqKryXkYVyomxgAboFVQjBjwSW3ImVYBrhfXb1RebDXon4b5ip9obKiDTuJCmous
jjLrulMqIkB9Jt3z3AqZ5ke6ypxDESG24NeS6gUloPlwOFXv+GXdV8vv9BRw6t882sMfDXmoW98Z
nB2jHp5Lz9i9Fv/Ph7lKEnWQAzsAB5LFyK6i77l/xrrGCr2O38UExw+uJo3QCabE5wkpK6hXZsCD
B18LmCFbfqBczIGMU4hGq9lkdm5xhgsew99Mm5PsbaNpryn6Thiv/MbZM7h87Yy5h91CTlYujH7t
s+GYHU/n1DvHoM4D5zqY9bU3B9DodNQqZ3JjXIKgzjp3wnfudcaDbJIN4Bc0sR5/119bDeEV5NYb
Hdmk3mJ6w0ilGmDkp/8xLHlE2+YntpAL16PGMufdgHHHGP9uti4bvmR7syZK0psSG8FNsTfbvrUw
noJZCa/bYuRK/3ehV7iLFWY6gAulYLLR42h/omqJFSNw+INW2Rv9DxdTqsaRkT7viWJ4J/iVozuU
Drpjph+gsgqOJhn8qtIeDCknbxuYv/lOElq6R31agE9LwBAcVhoT6b/ghJM1vAADGS3AZMZswFkz
Gj4l5Ue8lnBIcHHBO0069GYIMzozc691AsiPOJHBqW5nd85qbtcAjtrNhjRDfS7X341Bp3Kk33oJ
FnTuF924TmJG4a8xNHOwKsPHt0SYxxZ0D3YHY9HXiIeyi2Co4/Y2exYppVFX7AuQrszeVy70KKri
Z1jPH1+3e7eKaW/H/sPSYe2Zxohx+0zSUr1euuJKw6+0o2KzdX5Hds7R2RrcHfbG2YXuziCoJIVI
giuCZKFkcs+UjNGovYhexF0qrb/B9kUrMWbL/wE4BQVDWBY9NHa3sGr/hOTSbj9+t2YHf3FqdK0c
nYb1KznGKYZdA132tLn7xPiyHPC8FbVEWNlCGj8/h1ewvq7zgpdajnZSLSM7jXY6XvfuMbjxWAe3
uDmN3XzEc0abD3WCir/6uh1yc8U1R/aDPAzTHmuAix0PtILSW9ILmNbEnwTiX44ZdaQAa4coHr9b
ah0Cq508fS069RBv6ffio3u66RBX21gqbAUXnBPFggbJPKh+Ye/rmPfgYRW6BxtzKtkiuPhgF8V5
NzWGYKlM0I9zcMf3MPtGYb3wYUvTCEx5ah92BuiduY82yXqW2oYNB63zugcKvoCNFYJi5GLbK/0t
U0Y4MmXYdCk/gqoLW1bul1B3w4WxzClPLOOwMOshcrymGHZX2WkzlzsYgyzruSLjvOeYjmJcSZYd
Momgcyum13KsAQvb91WGjaeBmTLDPdx3FkMJtI4xDwuAv2grRbHAmhyk5ep/gD6Y0czMIHf4kFpY
jdhUFS/Ho+riq3x8hCTLMQ125LYwFn4ErxGi+PQCbLhUaYkgxRkEdbv7Kf1DOw9vtAr+YLJnKMFK
sq99T3o+5u7xvaLP0m9BOywPxwJv7cMdRIvPNK3uRBHMC8hv3+TLXHvO/FAb3g00l11bBeuikSXX
e7i/4ORJszMtPQR4qibmjL9L/pFI8+Q+VCJaItgxoPk0sUpY6BxqacpyG4grzJIPSiQENUpryXOO
SQ/7n7g/5rU0VGANFCAlxgDkFQxDPQuisxkTSGYc3Xk1Rrk1oy3trH4wZmx61Ier/Txt4GhsoeiM
YMNh5NHhGSkv8eO5OmOt8By9MlpDHtYHirdlnTzN0btvP8pZxke+W5RgA8TBN8W5vCdn6qDBfySd
2ZaiyBaGn4i1QEHwlhnECee8YaVDAqKCIoM+fX9RvU5X9enKSlMhiNj7n7b7wAhSaZsyXTHR/tH4
z8Lu38hEAo1EhytOwE1ZWnJvlWKquGWk4bU7E4ZPyTcKOLDvX+fBMOs64ojqV8AoFLhZGYyK2egX
sIX289Mu8vbPkK2+87Tcuzbzu7FuFlR1aYKYAX08rAg54uukccE7isUX2Jpt4FzeRSfUCgkSfpJP
OExDDayFJO3Ce9Zv69FVVoozjmnPsmk87IfkFfDrX5ptvqHdGOgbcLIN3VYNta/Va26yb17OB78c
ljKEjQplmNV2gX5djD5R0wNK23Sc9KjFJ1Ipbcn8aB2Od/Xq38er99uTGGA6yRhQPJfejEOHPjeQ
2Vh1RJnJECVKOz8/IoR41ftsaEmgnfS/hXWn9L9OEY08iCYviJd01MRWlbhWzJEafQCNS2wEFLMP
+UDfQFJbAhkzcu5z9bWi4W58SOWPVWOkRWPEQwAr8J6N3jc3wSqasOeuM4bLM+jq+PCU3rxCmSKn
YBq7vmdOfSnhZfGulNu3GTMnr1hlOTR5ZP+JZsrbSlPjlxYXdxTso5s9uIYlBxtHHkD9V13Aog8g
ZVtKdFsZh+8PE+M/zD4IoWRkxpobdv2ik1w8Kv9BCD3VAHKmeacEIyWQBhw/DdMDqsyTkxUCAAav
VtPrO3wl8xsgG23FwE5fkwLLAec01EcS6APxOAw0HPi31iGukQi97xjPgW2obgu2+AKQtTllB2j5
bqNj9SQcauh2A+ALtmNwl1QBd/3pNdbHpu2WieaNssO7c8RE7jOh+rmy+NzWH7hyHQXVEsmSerOB
mLLnzwA6SbU7/9av2UKfQ/tBO8iAi4/9TYMKD84mLaF+bQI/c5T9NGf0UgM0kZrFTtHIYc4nudsM
05BW9M7y2P6MbKiyMny4NZKQ2u1APOTX34BAl1H8+c4/lFLc8rQ+tpRoT3/8hFGxi3Lb9c6d0hGF
WXuQqOlKWy/jVA9RbJCNAu4CZY6eAwhwOVxsB12krUnQe0R7Ui4BCYPJ83j28f5P9wPF46jrI/VS
whjRpDvsSNqiQlhw/MTZO6RAHrrjdkFGHEMJTlc2MPwjg18F8fihuEI1D35eVAGU5Z39BmRiM0cU
rzsyJ9MuiyDpPmTZvVwjRrTz9LuwBWOKjAm6cJ5UJBostuYo8TDV+L4qZhVgYTCfh48/7K1sqWxS
EJDC0q4U1iIxEI47aj8mE8S49iLKizR4na6c7z/KMe8vt8tgyH2fD6IbhzA5cWGJVb2zRsIJniFC
3zWyNz5/gi4XDwTR8cTI+Y9p7zVREY2o9Wp0N/3vZ6KcGZ7K7Ios+O5R2Bkhkxh98AV98fHGihA4
U7y/o0fCTF6waJrxQHq4j9MdqUGFwMwew3RwYqwxdg3RdW1q9GXma8IZQL4dVM1K8V9Q+FMW8cfr
QiO80i7P+4ikM2OJ89R7H0kPuVvPpRHe/9703PvCz8NRIAc663I2HJDT98XDyUiXLaVQfYe9tckN
X96ickZTrUQMEMcaPU+WbdBRIW3l2b2l3zcRZIHtjPftoq2xYXVUe1sAVSz0DuLS4QQPna0ebtCq
g2+QxhVcIC5kNgFUm40PTl095hmuNtVWZ1wIFmLvGQ5l651MNTGpI/wOHWjj583XouFOMtxKMb/7
9vQWTFd+Aav6wynCcQHtwglmiCvU/TWejN5mmQ39GxcMaPVyVa2CxoogEIL/Ie9V81pY34HTwiAy
Vqb8MzwQG6ywqanP8qj4kc/5lL8i7eScLJinirixcXiL43ntUWCqqp0MCTscz+UlJILLUA8mHe4V
ux/bZRoOKoboAu60s6HmqeQgJmhd7DEYQ+NqcpgiA7wXbq7aytV6KxalYA0oUvns1dL3+CpJPga3
IRz1FQ5yi6SN+yC8McW2mhIa8Ln517v7Qs35cqu1xFjBKho4NAp4QQRhkE4rfWMsXwuMks94SFsc
AE+ivdm26AkogKVjOaslp9wmEHDBd03OAJMYUFwcEecmpOvSLlJVRMMJ985lYs/VH+POPbQUTPPb
GhcUR8qyClDtTD5Hhbm1huplkbSSf6/AMQ/0olz2mBrkW5nv0r3v8j8NCmNkP72eRnnJGJ1QOz/2
CUglrG6EfQhh1O6lTJhNnG2KhGmh6ZEehJRUkrNXjJ75YJ+YphgjkEhc1w3pXSQ9aaX91cM3kOzV
HjW+sX4fZW2XlBGrxPgjoeYZNx7y9G+xfomgmYC1MMaSoIi0zJLoyEM6jiiyH7n97G30ptpwO6go
f5XFqMPEQ7O1HRdu+/YAx8ePjfzz3udUK1Vj5S9OXbIwuZwJCUW8VWBMFKHV5NWCZDn51zcMbHpC
46RN6qtHOVXPqOG+DKZ9ojmsLVBZ8FDOHYhSn9GQNMmKfWvElOuvPbra987hc+iaA63yruxneFvI
rNsDIh5nROw7s/aYUXepSNcorc/P8O0M2O7xMWU0wY76sZ5ImrALoctAakDk4hTYVkfJObvWAu99
rT9Dr6WZYRxOE47YpaF03gtCDRGzf9wus96Qc9pRCh66JS2KXcrrDa3RNLuMmBhhChuMAOvZd6TT
rUar3C21xdvVWCBoyxz2e4fV10Dsg2IxvZsnFrUFCBAVyMMpcRrJTKnJfKQ9yaVW8Rd6BroX2E/r
BeVH/sN1kxOO3lhPpM/LpCN52gKcAlPFrMsk6qKJsdTfhwy5thhdSyQqX3rLQF/cLrL8QcFrix+A
m3VEWLKrs79f1L/vXutW+gcJU0viL++QqAa6V69AFDVm3tT+KypQrjYeVMBvJPOK/6EzNBChSHMS
U98DZ5C6AKyGtk4x7NJW0Cx9Q5oIYmNQaXn6XMFybg/PBOK7b8mSjoqrwb6DrC/aM+t5oNqIBloE
PGjDK8ZSZYOZ1LnI/YeSrdBg0UwftAmGsdcCydAH1QelTI1HGbE9DtoNHHrTA0ZjwE5fJ6pC6v6e
keHHV2rdXyHD5+PxHC1OSyOe20Zi5m63xO2OATJ6/AyFdkyZc1Qyrve2Lwufp7VHNbUrDPAlhblh
fZSh4vwdz4fzd8cDSb1CbaeCOIX0FKNfiXYHKfNU+WHSY2WP/sTqKsWR0K+refHxrqNwxNjx+Tfj
OMgvlC1PhAh/9C3Czyie0VvBGcFUrpARTe8/YGzabtRIt+OL+xwrw819SgKXnMQ9fiCgn79Rt7pD
Er0tZr5PKtksiol+mw5qxvzUljYMBlLw1UhOg/TVpg/oqrEatLt7HxI3NsomBk/rZ7QpYUkeFrav
IfVt+cvmnFypnB3m/dwXmTHLEivtvTL3qu40UHYcko/fugmfSmEV5yFxyS8v2aUBHjRtYUimDDL+
nD9GZyjjivE8E3hy2NPZA0mHzkrlkf0iPATVxo7IWas4gBFSd8pZrPLQqQBeGrdjnB6X930k8O2q
/7THjHrsB7HOeFP8vFd5TGX6pck+M7AZRcY7Giq2PMVH/tqBooOSXl0J70CBfHBImzyXQec4qX9w
7HVYQtRZvsQHjlQVXUThjRNLBkSrvEaExVUYfwoVqaBb8ASNg/zQj53P20lVaywHSuqKcoZ0HLhp
yUnBX4mkaI8Kw/9+GwGUKNMHM3YMD+ZisDBWGtgL+JOrsVqCquSClEuiDgnckUk8or03fvPa7v/a
cvFKHP3mKC/rcXyxi9MKltH1PWnrFbYMqT/nWYhBgE90f8SDxM+OZaTh3skhSw1g8zil8+938YXi
yZODBRNzzEZ1+hDt2BmwiGzgi7GIueIA111nXlAveKpiLgZvazeaR9AtSIpMxq9SrzDiyEMQ3BOA
eJfc1sLHDcZugn/P3Slli8hdAf4C57nZoMiolEjpY3/GaVVOefdcOq98WBFzgVJCZprF7zBEtY1N
K48+LwcASbWrygPbQukx74Ed2Bd6MFNKDtYDWHkSnUT+4tt53+3bls8nLaK3c4ndgJEIL7zv5s+U
MWeZwyhfhj2Jc8VCk4L6QqTAo7yzxwMb85GETweoQPdRh1EAEUgw8l6VDcInDPyXz3yxe/wtFrqz
wOoYU6gB/qfLorD5ET2pAT4j1IWscDq9/+71eX+ypz9TnkgfsjqGcLr05uvLhNcXygIp6Is9fhNg
GAEOr8c7/JaQKxxpkF9OzPNn5o/NiUG3B6HFStmBOQ0W5A3cJs/CPcWUQJfcu0AGONjgrRA/wQUY
xQzviem0f7v0477Y49a7mVdxmGBaYIIWiFKxbwsQCnsWFgsykh/gE7a48+3NXuyMxlywQrCeR5iE
xYtay2V+xCjwZKAe5T0sLW29H0p/MzWzh9YvFXmIem7cbYAM7ngIGF5cCOnvzrhZGNUqx7wEoJ9w
8SB6mfODAS54WmuPcSoYAEGf346EnGCPwV/7YwVcaxNnGmnA9Kti6B4AtMFcZxFsJmTRSbUoYVs5
2yh2RyPhB+ep/KIC5Fm2NRk71ZcSNTPX30l7bDoEAQC+HptVO3AKB81QZvWrLrWO7AoAtZCx/8tf
H4LSlyZnbCOTjyd7A6xP8LFvFA1M0Py66oe0loSL2zlvBovqY6+4+QXeZG55zAJ/iNUNKxN5BXbu
/Xi60K2TSkwzxbNIMBoB9htIiVgsHSNAPcbDe95t4pG/1gvykt8YBGjxSFJb6LVJsjzy5MzxnNMi
Dm4uOh6VGYGmZPAbmjaw2xwPVs36esHcOwGjdbTZafx2R8yxm0Fampfc2nlR9rWIC7hyWFsyKKfz
+i328Pgfb6QF3C9nI7M2ClRizctWVUwvfFCsIO/5eEJiv/lhz51QQDAoE8nQ2EVJp4kI/nqDiAkP
hclxCkj285awrEm6L7BAd05DgBcdE/WP0E889nuMbMRvDi3hIgWAg/r+fma1o/eu7GlgPjeO/fsf
+i68U5j9bmDHPfJ1IoRaoTa1DEvT5xK5QLoLrbISiOQPcyAdZECOvl6mzSzbcA5PtPUbotJkUNJf
2pihLNvpkNxynNE28kwxGawZcb5FryetGtFEZQe+kgW1RmLcnHZctuyXS5GGZjhfnJe4t+wO6SSr
PhcHL94S3Cc3DnAGH1BuXNo0eBXA9Rkjmu5uabPhnX95QNiPpvIX7cv4gG8Fs/VHWLZ9NbGABrLC
0clm6xFYPFBC8y+59CXUwnZnrpjsZnWjaahpdvLmlcEqCB1LbZDP89MvJ896NlnWO0wyDiFsSOJn
t9iZZRiH2inv6u+JYqwVIWE65YwnocSlMdkP1X+eRgO5Ml8iPFRcUrLeiPCabP9lJRGeR0ODBhr9
2Xb4hlAD9ZYt+BLEiy6/iCAcRFrKdfu+p+R9WxLpU+sURUFjUQ4mG2YBqMHg+FlBIKELuZGmQ3PL
x0N09g0o4lRYH6rY61y9TigxPxgh2e9KDPUmufidJ7zE/eT4DiiIkCfgsnRa81Tbpwv5BOgBHwjn
kqAX2QPskj8KzJrfirQVZBUmMsnrSd3UWOfGBsNB25XqPMOel1h8pm9GqdIJHEoxcAz5ZdQHKSs1
oAYdD1AI8wfrNCVmUvxXTgRPOqFjNjP750daGR4RTAxPadfX3NHdxBNjVnH5iwYhxtWDpXPaYxEN
xnE28poqwpZ+bjja8LcUVrWpV8t6YsQcx5ObRx4bLixHcisupNDT93AepK9xe9BsuOkfoQaY8jXM
6WAEb0Bpvk/0oR1fpyw2KaLZSrU9WbwM1ZCtMcwXWQegdNL+sTa8ZCkzKaAKVAJtZjRNT2R2FH/U
vK/1l4gh/omAl6+L94BoxDxO/ds6RzGzvgUM9sqBItI4J6zvL1t8hDcLpRy5IN3fLXhCkzUo62DA
U98gb/F7uolBmWvRN5jqFsnqO2icdFahZEFU3rPpowkAiyYD8/tPJH5D8WBWwXytk6Uy/9luOxxf
gFpsEr2LZAagfHhSl8SAWj2slGPAGgD7WeWkvSLLGttCvQaTzB83XJOEtFue5gCUBX0ViVwgMYcG
2lifd6FMtiYueUrW9diX46evEwALkEp0RH7UGaeqYGykJTXoYaq9hpTmswQK0wguk87qDDs+xf+N
gQH8HIdUMQL+DtnsjUwJHdXHl306XvMTyTyjV2xQ9sry/24WUwNSWzyvOC950rZiEM/XZcoSTMMD
1s/5qy7CKjkOGKA6BWbHhSizUNib0IOxNKxmskVWwzfAwTBH1aJhMJupfuQpwRs+GV3EkBT4K5A9
BJyuyLyAdV8LVvEfoygOtncwcBhfapdewUEJyEyggLmmk/GzpRSwHUn2h3GNlYckiE/x+wxQn8fp
glnwvyuiDBGkvdx9tujRDKDI5+gzlgBKxSydUUETKc/NFXYObaV6yNcY+UoIShXVf8Uvdvc5dpEE
dBOzP9rNj2jsWUcAQbir5FAOUTjtaaQ6zWSDIph4MGNYk8ojTfI55n4YIwUuZwh5dCh3NW5HyeT2
DxfUsBNh/Sn+HmjjsbVM6z9cCdOO2AiyHDzIVINmDdivPTE09UQL3LzcXiJHvAlb3ve0hQgTC4dw
Sr+zvsSmtG4/8o0fCVM8YYBsa7zsT75VPeI2MkYRTL8jH8XfNWrQ5Fn8tRwbEAJqRsXP8aLLcnjb
w4iUY5t8OIYcf03RHa7HeDa5lyXnk39ln0MEURETS47LptoUc/Ceib4QqPidTwR2h8eKoSwTMZLF
GCJV1JH/Yt7TWUb/7tYfdb7NJMf6zWkhGBSv82v/OTHIm0p9mRiRMjKoYQmISUNwqwFwdIUgCXTL
eo6XMJra5ral86Cy1UJIXroBPXyOnMHTyS6twUNqJ8Xyo68zRAmM+yBsnVLk8rby83dzKxZqaafP
MH1Mc1dDrBqgejPAcpRjQqXBAk6JZJFCFSbhcitsul6OunexlY98o9rAaLfUSvqSE6oiy8wbH9QJ
iAMf5104vN/uvRkAycsWAlNsbOwS7FXX1zr1Byx7ZHiAROxkVP8kOFljhjxCx4Gd3hYk3SUe2cmM
F/2ttwzIZoypVBPYZg3JXKi2RTlj/7pP+FHXiMRGheGzXwuw5nGo0Z1wDoZgJqmvz5TRWgZTqecZ
zk0IGyMkmGykR6JyY7ufwKh0l5wO1sed9LU6/pnVZL3Z6mDCHsf7Qx5WVvSu3tfX+0ihksN8+WGc
MF4g4MjyZaUjF6Pafbh818vv2EMIaNTui6O8dqt+ogy2VYkQKd+lZOvZ/elJNA0Htk6ghCU9bWUP
qcHpNqYfgD7a1gBD26G6HfT264AuICnYS8TwGmTWGnKDh4jxAb7NrNfdGn+BSiYCRzjV8QA3aOXn
P+QCTTkEH5lXkBgKI1qyDIiswAoF/47b4Ux6EWFr5Aoonj5JSEMHDORso9h7TW+woyEQHZ++Axp8
ON1oQjTyrfU4R5Mt9pzs9BDzpcFUvxyNf1RY3wCti4pYVfVrDFZXc8QEG7RjQ2z7Ld4HjxJjABBG
yGVMeftqXbgRkCo+UorR5rugpVcU3M0D2ktXbjb1YzZ8OZqCLFJa5tiIP1Rar1tsDOAirPuE12t0
t2qmLLOUEeI2jAC68CtIADcUAX2N/uz8PQORkQl3qWNMIvjDQKKkzM7WEAoVu3HnFD6MESlVGIvQ
LDIuejCRhkG/06kNOcB4GADOjsaCtD1dCzoGboQvPkoIntSEBniJCTXbYZz4fcpBrzrDpy+tHmdS
DXda7RQTNHnt0YheHwt4gaam6MweIWUASI4aKCfvUvNeyZoFRpszBBoPYH/pbq6DTUOOEtVBR2id
VbfBo/S13E0r1zjTYWk3r95XUPkIyzMLOZDxmtcNN5cMEiKFcC9QAmCqJsBQAZZAWpPNyICAKyOr
gx10yVeyp939UprX3iA/pfBcDz99exmxy7RmmvWe0FF9J3o8pGCUrZaCuwngEeQzVhAgGQRIyBQZ
B3IxVNGk0ayBOSmVx5stW1/vohGDzBt3/NsTHTmyD8UmZQcB7ENkWEAIuN1zA3XBiOwASd0tsSQt
fChW09jXMnjfp7Dg94fN+PN0c3WTW1z0IfSGomBlQVyk/IwW2m70+1zC8egYCgF0pg9pAsrCf7Fz
FL1DjkSl+ldSVypbUrj4eIcbxjuSMuuwZ6JBOWk+Ntspy8JKzoOABozwFhuNCfo/7APEej2CoZAH
SuZrdaNRGlA1Qi45xw9l9eJD0CdTG7GnvvZsTH/3v34P15TG99mU+EhUYS76f2n+44I3JEi1at35
cEe5eo2frN8T42AE0PtOgvMIpoCuT0x6wle+6y1vcSmmCfINBgIh1oNiWukx71PAasgYcT2G/apf
D4S9CLwLxC2htjA8/YSHM3o66PLniMOR0THhkyRdugJ5NpkyEBazTuAyOOETIgQE1RFuIGhpEAn+
o/HqZU9Hx5jqWe4fFWRv6B4RTyMRQQ7hYASNE6TFa66k7Hy2zNNiAwO9PzfxPGguwiGNNHEtoqq7
WTt/uE9h7Jkda69g20d44BDeP7muCv7PheVogl6OFrh7xgiSvHx5Q9GEJDZ48McHAZpUuyu8H7GX
gbcwrcqMIvA0xdtxEIa338FJ6KHQuVnX+XUuVWGwzi9MnVRmtXvHjBx85vVBXaN+ks8jtPCZVfnM
j/nAcZ51fAh8colOYPYO0dm1obLsTuqqp6lG4W2j7kAZm22lnzLCkzdi5HoevMPLhYyiOPbo+QN+
lBFh7ptWOx1lL49Befn6D5dwUbZqXI7eeEhHw9J9AMwi6bqLsfOot8a/jKkQFjyUdcCvvGeax+tc
Mdz4wgyOK7E3hCiBVHqXQrXTKZrdGHGXnUKGRmuuXm9ehkLDdapI7LYu1W4As8El9oDhrHIDmk4a
bsJqekoit+DjDTVWeuHFRBaqC8OO75sgd55YatGLBbF3PVbozapjvFDX3q4PAZIIQBiZB6e2ZckV
OByxh4vZgKh00hBPUUSAYBE1dfg0vDvZAbhqmaUU8Exv2Yu31PQahbjLQF0QRfKLRHYim9dul/gK
/jEhqb8GLFZhPtE5mKZuszwi7buJ+ScgvWZ3WesTMBj03BnWUZ8HujMcoX8dWQMIJJt9gFZrSFUN
0yY0rkJzqoqctXssktIJHxPsI4/0VC7dy/tYiKHNSR/GpYj1rIgjtd/HdiKprJ/ccFDDabaaXtZD
LKUsdyRAbcGNIMvp6RWZLzhfulzQLiazUAisRT8ZYHaLlFBbLp72DdJTvLKu+jwjwaUA5UREa6kr
gijcSybAUVR7qAMIX5XtmiRZLGTTC0JOfs40DoIhqBwpf4Km4sk8QoZCVPqouNsJSmYWK0otEVqp
8uRcSactNjGRRE9Lg3ggTcw6ij1MBwW+DGP2P+oAoLj5AuceUhjch3ye5xIuaDv/GRDbIozkzweD
9X6SkDMTXTCs3teEJHyie2VjpjX3hfA6EJnz60YWKWLIO4mUWO3FWKZ1LMV3LKUCmkadfTG6ULIE
sKlZsTbrHtYl1lnd2Kw7C/9pujEe0QXxOafTkZQkDxDsikbIfQ69wXNyd4iMxuMi9Ou9wW9BMFpg
9rtUfuUsvNa/eLoVjYijCEPqa6a6zBxjru57p1i8tiLKPmrwmWZ2BFbp1TaL8zRY9wy2VnNvcCA5
C5wHhuBqi3BgV7GPJFfDl4tosODCJkEgVOoIcFbZpaaJ9nWBCvYk43ukAPwynMZYXOLRGUyPDo0N
qmcYlRgMHRc/pP1w/dFdCxzPnFeL43q9NmMmj4oErwjCkkpJpk3WnXdqnrguV24+t4lvLz12lADl
bGLl1kJbRocnr2IsAOVt3Tk598hcMKw6Lj2UxmIEOepI6ZgDWlDYeDzIj+MbpsViF9PnJ+/Zsjsk
B7GTLsHpj0xz6BzuGPAPQVI/P038sDVoWVJ764xnBGL+5l4xwDtUw5ibrSDIN54nDvYQ9H9k467k
t6m303Vr9ATkTtxF7pW8cwWsm4aUNKXPbI7znaDesZezmZEF/y/LY0rGNAcHscdMyibE0QqyVfw6
SpQt3IoWdJjlPFDcdNl0IOW9D1LOBt1CzICl1TMeqTt6nY+fIsKfUGNwJ1ETTca/T5ttZ7DHn4Ao
0/olaGc5w/n9L+1mh38MxsGYESjeQHGAYec3FyFtNlOosEn62UY7kHYE04zg+cc9UJWsqcIHkhl4
3IShR1EfPAUal4jfsERLkFjB4TDTfn+HFsMQ5anB3a1NWhAKUCM0MAPdIfSkMVVcilbY0k8dacJ8
egzxY1wmKIKQtrNnjfflbFodjvXPkW6CW6QYHL3G7zBCrmyhF0Kmb86JmEYhxjVCu27YleGjkYNE
rqwXUmiP8iRndmQV8KNQMebMgehqwAOUYrg2GYJrsRWqxQ4hS00QpkztwlQp9OeIoEwoOFimhwr2
VpYRrFS5kRB6EcT1Ucgfj7AioIimKkaSuxzZSSQf2KGEVyD7V4FcOI9oE4tpA5nNuZIVaw23Uma3
OcVOPHZir2HI6d0bccZbN92u7dtfowIEVEsWESJKdnHzew122GhqW/MY07OTFVs3UCwTmF67B6R6
9o6+liRtk5GCHElRhDX5MLS+W2L7hiQDhd8wj/QN2azb5oBJOJ/ep0JGjAIY4mVHwwEdTtyX+MTX
OTUO1CrTLYemnLB/Y6Kj4bxyHlNaKJA1j0lDz2vLB8m6iWUJnzleY6PC3i7MO1b5wxyAlJj3/4+F
53RNHIwNSevNM6BiEfaNsqTgNgGOTNuBreG1tn8eZ6YS28aFH7mhLAxcWg2q/UsMV0tXStH177qu
mIQmIobYpRpdPMA0vmxEk+EEqbMI7FTM8QRXccV2GawbTnjk0VginTp1ISgNrL/djCNJ8Er9Durg
NbZjtjK2NAQ6MDTs/8SdnREJ2ZRnqGiYpAPvQM4ngkyzWHJYOtle89kbC/a+8aEwnH+n7xqT4JJo
SSpnDl4RdXyDq4Woix8A4pYe51PB4KVLYUSSZm+Bn/be5ZKGmf3EX8RBLR4CettadQfykudBmGIF
QYc6vI6hWj4bfBWTekNt65GgB7S1/q6/EX56LJjClH1XgXjq++RL34JZtgRVc+h86SF/2HZY+gnz
0yGGG0cHFvJoPKeju30sfI5HwmT59bQgrYAs2Jjgf3hiDPtftdHgRrRVZjfF7+hFBjyJ6HY6GYAp
cwxhHjY1H8sA5CHfrLLtY+g0A6FStxWfXJN5ga/fApkhPZar7ZIckvwdcTk/ue5XSE2GtL0nsMzi
PmBwpQYoWE4GmYMNF2+g8aBddyMU1VxQQ6SLr9dHEnhfcGQZ81pLl+Bsgt1u2Chmi8t7ftRxM8xY
bq+BCCvmQB6qVvNHUDtCOedKfovgUoDq/iWHQBNg6BXQ7fxGjNSWQT9/X+KSRaJv7WCv2Ze/MC/M
Yja7mLrDwie2TrGIchpwM8LcF1UWQS2g2VemP4uVje/7h9DfX1F99a74sw3YNsNvoudWYsv7kXk1
2lsUZVRhVHMMtZy9Igza7FFIqyD9PA2kDnkIIpYZ7TT7E/UI44wIBRHAckDKOXWWdxUJ/X7m5lgb
7qKYIiIOJj8NOXN4h5vM5RihURYdQ2Jn7pf3nblJgGINIoFvzOYtp8qcR5gjrvjha8RDiKoL44JJ
HXBdPekv+13mlpvkwK4Irrr6+opP00E1PrmtrvO7J8K+qL0cuHg8WM9py6mnkIdj5rH4cEynjPkr
jBFg+cxGB/E+FHHijaFGg5gWpXO9Mc9JQrmJsuFJUXVacCrVPH525ybu074QBhOnlyGjcA9vv5qk
njjnbkf50NIXsU4WuKMvIyIy1EClMPnOmHvG0PATReZCXlEcUsJuxjFXwgbz0q0SAocS3Ml5aNHd
OK1Q/9xJSeFyFaS03unxxXZzZ2xUGgq2g5h7V/joRAuqHhjRcXztRG/Art3oHCPzm/2vBfRJshpZ
d6fjmb2TwQ+VZEwHnnCxf93hXoh+kDXaHEtcHL7Ov6kpRVi1uEnmcToEHPllDQKgd5Sg1GE/tr8J
w4ppWJsRTNQZoFQQXv8WsscHQZRY032KHQqxNA2OaGwuEEmq/aic2y71Xv5jR5cUf85pcEpcvlTb
FN62zulSuxjs7FNLxPw9UjxjRcjbrodlfzmdK5+M+R3M5ZczyG2dz/5FWUDE8OiU4WoiSBVtvUnE
20GE/eJl1Kc7yitrRLI9MYuR+P9KSNGMgfHtIJr4hmTC3bZvJ5vlZNbh22EqMb0qD7H3O8PjhZPS
/oxRN3Dk8Tqkh5hJg3LFEQvihW3JauwyIXKP1SGfvrzih79ySODxZLodAzyIAZkzJlMNZwq6vvdc
Z9NBdYvvCHReRs677dgzZWsU8uCP5wWkURvlMf9eSvPB3yuqt+LhG6/gZ24Beu11FaH21vfIU63X
WjgI6aRAzFGbTYVnr7NI9OamZsy2Qz2K5dBgUs/shqqKo5FZU9IKbtdNlq8o/x2eoBooceaNI/q7
lmlW6YxohznjRED0iU2ot3kMR//bs0ra6MsRRi3LdukkB44va2TNAVmgK1uXdJCINtbediGIPyyb
Bn2mryCczTMEcLX5W05AasghpSEieBd3oE9IS0dgppg3p3p8TTKnTCiaxheuxXT8k4qqnseEGZPM
vBSDQ97Ia0VGM3wcAnMWHhCZhXxPVGtzdkhMJ/BXSiDHlcCzJ5IrOKot+vfZdsIcaejcYiXyMtd4
KEgw3UgLsoHA+C5X1HObZnebanj3dkrrJM7VI6/EG8VXTz/DKwjPd+kzrQq2XF2OVyL/YwSex0VG
Ybutgh+RPn1dj3mW5h2hSJyYurklS+/KO57gUGN7FewlFOfyiRYGivTfY0Ms2RzWG7FDb7uU/QSr
N2QVKIfMU2eklHNfh3B0Y6S20MPDQJ3RWk+GwcjJdwbzGKwzUvhYDMwpbPI3mTxjM2kKEZXJK23J
llgQ70Rv6V0jY1OHQ1gRfhxn9JW/W+4Mh2h+G+Bt8kYevB+wX54Hsw+2JKeGpoUTWmSIHGGGQP7g
1/4yhshBvAVIwDcrYSy6efyyrlMtqP1B/LjyBpRAs8vJOZvCHWlnKVLj4aKGWoGD3S7vdmnf+b6x
zY8gZGlxBbyApeAdn8/9AjECJQejigqMQ7CvbJ50s50gvR/MLLEU0jpah7FAqzOZYzzyQlkwmpXH
zNPXwwDAxjc2t30Tqj9Ppw5H9DXISeYMgSDXk40DR7t2KqhBEp4aUeaD/MHLGiFVPDMXHm57VtjB
hiSRPeb6RPdVR8SxvzkiEVy7WPqPHbG079WbSp0+iSJooUTIzGciq+hBgpL46zmQ62slILbnzPhD
h8kRRJ+QHPKQlH8R80RCksjj/0ZlLO0T77pQQ+z9CLj41hm5RXC8HK+aq7m0ahRAyE04yvhpNgCn
TX60U4YQ6jyE7A3kJyko5BGVEnHz5RFlu0eGRzkaJsGaz7PUJhTA4hWGE8CRfEnlwoVc8zwzupYU
f2FnROnsYWgiOQdI4UgH62Ur8TWUfhzG1KGOOPwsxnCMZ8JT/fIHi4vAujiYRAhxT7lFrfXkPfFz
CeQO/lXCE1sNVeBYAKOpcGgehcDgh/2IGGeQDezOuDbDWzAIP8gmRj/iMKkilSeC/3Fm3eC0Owd0
UvTRqnU80iAyZoviJBSP1JqmgSrcoG4TA3WylcHwaWWyvgGSwFK5OV8UuxXFIHQtbdT0uRFvmKqS
QiAupzFwyGlBJhPp8jbzDjiCWmvx8hkdQwd9MUBVVNKuOG0J3X8SvkxRwskM+rPhxBV9ASVmzskM
DIJq30eiK64GUsLdY1d4d8+wX8exk0SVn065goY9suuWEoSkpNbPKVUQEJqjQD3QqxnBY/c6gmxQ
w2T290iJRJn0/adOKz2aHD4Av+rpfUkwZnhzG48APJJ//iPpvLYUN5co/ERaSwgkoVvlDELkGxZh
yFGIIJ7eX7VtH/t43NM06A9Vu3YwoFfcfRlE3zmEsD/ns2YEaq9+/tvHbWCKdx8bS2EJAH8cPFp4
nhyYmrejD4EIt+oJ0PSllO/GRB/93LaP5USIUUwE+gQGfcrrFLX9GIIEV8U5AqigpARZf3mEYNb+
ZmO52y3jKmSHh96ZKewH1gW3JIN9xJxW5O6DZ1gB6nI+t6AJwPoK7xZmNe3yyff7I11M99Gx7YBE
7KMbLjA4O5F9qRbIRmrfCjetPkYumzawFh0cFYl0zxS8gkz2IDAwYI7UgNReeg5Xfv2KvBfbDefD
V339TlCzpiDO+20qYjxilrT+fwdANQRGTwDKPbiIfcqh8SLABD43iLUy4vNQFtpKsa9DYVa4l8Eb
o2o56sX9SM3aqeUzgmaJvCnXSEDApjTgUwUYSg6jgeiybzxNhNng5NJePHBy3nA8Z9inmuK+R/Hl
4GXADdo4WZ3C8sCeB+AV7dIGVgLxAiRG2mCsisdyoRpk2dEorRiMwD/iLS0C7mLLhwMpb1bvPb0u
Jx8jFtuI5TU4/WCHpKSL6dwmQrQi5BLaVigOtnopzuu3sGahLAh/SMF63z7eK5zDagM/RnJCvj60
XKdaQ9HLfxvDE/8ehnB9IU6QizYyIwaAf9QLjmL0CF4zsICi/1bJ14e7zIPGxsPZcSvL5Up9xNsJ
jTnLc/ueingB/g6ZwuImxQBnydnE4le8IRgsh2obS5+W34mpyDhE5L0J94Hz/Y+8wQXBY/5NW8S1
xbhznSMyT56wP4jNwsHsy8HPx+SP5TiRn4U37wC1s15MSiIJUKSWIhzvm2KOSXsTI82GvihDPjDl
M3MCukeubEho9OOITSJ0AQRiHNlkcBn5iTiuN3oKDS/EZdFbXbg4kMPG+gR0oEtVLw2PyMBRMNEz
6T6tK7NvDsX/fzIYHeh+KeAyZuXQUMQXit5JJgShtEgyTqKsTuS7NtkDqIOuFcCcYHb3HcoZgpEN
zHzWl6w1zilW2Y2gKZlN8W+ClL/Aio8cY0f/MhduK4tWvg0eB4SUH1g+AK3y3uUNr8TZkSOBrok8
kfeEqo3/w8yCQ3cOgPKBDGVQy0ptKI65/P6jUCXb4NsisZdbEK9JewVRCiucLw+1DfxxSFoc+/jN
/UiaYRf/cd3knJIpgYAP8mDfMJaoioPjEJKYTcwbZxXnexD58zEOxfwX6HEGmacmX8zTld//1999
o2fO2SWfHRfMmXBJPsczso4pfHzIRn/7SPb/a9n2Vx2HsCvYyJS4SGsixV4Ne89suLIkmuyDDp7c
G0ofgGoszazeMZqu2u5i/MpR+/Gzct6QWICCzemyc2u2VNcpkIYnJsQ+tiFUMcAthhyyQvbRYfz1
z9EX5y05heUuO9PALvr0tkx7cDDhE0REr3o0UY6eynXHL7TpuIWKhHKaA+ztN/GCyIBpqzSYG+pk
QEa8JwIaJJYZpxRIVMjgDgOZtNAEqDF2+2rD6GUHiAcSkR6Hxz7Dx7/dbDLXaejrLD78j0feH93G
eCw2xvy55hjC/axOj7oQz8CxcStppS13B9Tk1OVndHX3U6uLpz/AC9cx+VuzQ3KAoUG5lrNbmNNn
N25+dgG308rkTHeuPn+sGMzKVaV6wqjTtvJG22GPSKIvj116AioyniScKlQuDK8wnjJkhPQaNPf+
CU487/Uzrt7O/Ov+9m59p2NcZKoWt3yq7APmsquPd9W9OZb3BozzaI5OafZLkaV53fF5dp89ix6p
1m7Ca4r3G9MoOhCOO459smqsKffAer/psNahp/AlrPHxtc+ruXe+CdexRklmTeHGwCOkDkSN9E4Z
1W5pzzSnu2373DF0UNONmAoKrizOfMr6/ubaEcIfKBm154f/7YeNQ5GeV1EV3aMW7UXcRXDGA0ej
9bd8u7GxbflXxjcDk28z5pvcRObCdvqx+1Bh+cBoHagqA9bsGL59ndapstanRnwYyGBcRS7IL0OB
wENQFlSbqvKU46YBY82CjSkkQo4tpEBfl3ps3KKBjFe0adRMHvMgBsmAatg6HLiYWn7jUZ6hSeZ0
4KN95LKdFgFNIutIXk+RC42TZVf4J0ImWikYMAdey0Vg3weV2s/e6UUW1aKQH/W5NKGVL5WeEdSQ
JCk1sMW7E9goPGM+ZS5k5rIgCDbPXOGWhWVHXTJkoo1yc2shn8SThLez56aQ/hSgEhk6plX2eXNI
zGTF9I5r18+ktgTKnMMHOfcN0sX/D6edU0RGWUY69iZxwBtmOSbYe9stsvYUs9wVHm2cHyc7oSfG
oHwKIVgckO2pGyZxTLgbEMMuSmcdv2vvHA8wwgldl7F+GC4bUgaXHkwNh8nYgEKLI4YxFZIGBq4x
8QT5I4pHIc0YyaYFo+9YopFVej/YvcJhedz+LTJBBog3q05pe0d0aY7AlFPiN4EA/rjEbYpv4JNu
ciMeddZZ7vfJlbr34u92PkOJcx2qatjSPVgAezSyt4DN+DKEDkrLg5Uqj+SrZKzdz/iSI7rNe9To
lKo18gstWg987u+Esgswl97+7rbxJaRff0jIpCu0VETM09dY3wV37KHZJEDqi94iUHqnwWmfXWuP
TtmcntjFe5dVCFNJJprU+Sx6XhYI/kZOQTtG6Lenr+fhziD9BCsuyonBVBcd6+RefrI9M0h8EIEy
mPjDVKNFksyn+TvlPqKgVANhwd/ZKgJ6NA4VRSm1oMlVbbU40PU1mHO04KW5ZPgCOROhpTjSaAjp
U34oQFSjeHUdVvgNH1sYvaR7n4ewSenPBSykiLj1jIKvO1DLoOkvNalQteANt+hl/8xIvnWG8fdi
Tv2xG3NHWbBaP/gZdosWkn0s7WDGQVos2LmceDEKU+yTW8H5PEc2eDlF+02Xzryd7jcwwPgtbBYm
SIws3i6AJRjsfM7G5S4xUYNM78MFGZxqeLrEGmocR2Xlz9owG+/R6Rs2OQ+byQdsuAE7ZX65skuZ
f4mT/e75dx7th981KrfHFtKoUfwQVALg6Damlz+e/WXMB4CDMxLxcgfexHuPunMEl0IYJvMC45tu
QN2uBRBMzRIB+A679Hptlud0N65c2rlW/G7y/9GsRYbe4Alj+LvGu1LsTO/RBQdTSOT/ZBQk1B6B
dsWv9eb8dIrnQwx+fMouI5hJh3/8TQNngLUd0oVx4v+j7nmjG2fuaS82qGwNdHn0Z3hCT6pJlwa1
LfMVadvqCV5kGhXK7Mu8+9+P8+2dVBMGJKeRTjUx6jBj7m5uWR3u/i362CozBMJHhzLuwECXrJu/
mpBcO1F8H4pB12USvvfviFxGZJbCe7iN6slDJGuopt+Ubd8VLAFyXz1EVxRqBHv+tZCCk9Mt7P2W
/DeBXn3fzZKEwAUgHSqhPgC6O6ZJEPYPOwac/kgsMAya74SunLIFc5IEVNxeW39TMArM3lu1H8Cu
Ef5IwMXwDyrh6qPBDCEjL3bh4sos+ERXq2sjqlyIMZSGnf53wjd+jiQPs06U/EteagxakSm5FIM0
tG/KYenpd8V7hYpvweT5G+KkwdPCtVFsivRbCB/jMVr0tRtd963AUH7UFlYQJDqoij+iZ+ElItD+
B0Hy5CyY8DDQGn4GEE2RON+KL3IaAJJHDMnqic3A3WcEI/16qwoY5t2wMqDM03xy/FBDcTbQstC3
zNFUd/YhLB6NHkx3TkxUedSDxc/7DJi51BiWXfs6WwVPZpoMo2iv93BRC0S0F5JUWdjcHPC0wu6s
TS0J4jZozy+vYmdGOybIzEfD4woZZc+c7xV8sNDSQ2WywL2nats1H/4LweDZw3av/fU+jwgqnYVZ
ln2IIDZgtFVxwqF9A49UA4wb61aMqV5NiDeN35TQ318GRecr1nz6IXq2cNeQBNMnOGvttO/OY1of
ojtgCegNxpcMx/y7d5wcK/te2V81Nke3O/GWEEFDBeH0E8umyr9owNfXU8yLVXhd8FDuRTtgqI5B
C6Nc7YyU09HoM84+fuu7vfcgX0TDHm+56L24gfdhq+Uw+9nlShUBT7/d6Zg/gKo47emrbmM05IeL
W+0hWp5yabcFf+5kWiFo41gqniOlwu+veOUANPh13H5lmFDTSsJo9Kzy1EJIBcddDuW3a1DAIcOm
E3p6naKetnvk3vVUNGFmCuAOt86yIYMTDbBzT9tqCkzwXX8t7i6/muLF+wEfagd0tGj/4MXunen4
6IwNyFa0r2CVt/EV0fBtiF77WIXY9NM9cnSfm5zv9PpF5gsgtomfcGDjz8XroDfiy+4Zr1xhMXCF
0OrVU5KVLAYSf2fffQop/cHjtmIFPiafCDKkY8wPoGF4eUmIO981sNhEUU7kGjp6OO+drBYjCQiy
TfFCcN+jET4dS1V1WmDnAqXsUySyLtR8ffOHvL4SK9q5KlEgJJxOP9E3wHchsPBaYG6BpRtb3r5e
XB0MPL1FaAsJlYv2iRIQLPIen6/eYv2D4BAYPhet++otktsM3zrV/mYtHkdgYhznVMW5uMZVQKJP
X4nE0mEf37p2Z3XqIbkOlOGx60E3lBCgBqQZKQVWb0xdVHv0DeK9XQXXQOkXC+fmsb4CywjNnob7
g0PzJXDzEUTomBUvqPWAQ0ioSlYPzHuQZAcO63LnMOv0ydAiy89XXIHef0DfqE/+Gq0jl+pHjXRM
XsGIl7uu24zr9IAdNa/FlSyiiH2kFaSPwJ39WbQwp6W+iPmXTG5y6L/uPWhXkqc7uY6tX1TDq4ZV
bLeJyeKBbPXg496GncY/543b8SUAoLOGn8pubKcfZn/w+4LO8O7tgmsIQVRwnUumHB29RaNvog0x
6WpeASZsMGcZRQIwOrqHbsC+MYwnu8qDfe4ZtpDtvqg8b1g47AkhnZ1QpMyrfzcMNDDH8m8ff0e+
hYkg0bl8/KvmH3X3rIkE4f4gCwLjD2+Rmx/7zHG4cI1HoFNwrBaDB7RbV4mMTk/HmuLmbg+wdPnQ
z9kV75a++SW4LDz/U7v+oVRD5D0y8OA/av4V3cwOK6rimF0DE5pbbReHrq+FrM8meD68T4J94wNB
3txChYyzMYoKCyCnQZUKbLnDCQy44t/xH94oxsK5kqlyBPy7vX18yOT/79znBAffiIFK/wkwSKt8
DtqwT/n8XEI4f7rTrt07Ic23WNk8Vt+br5vesYPDDfY1r+SxUrjkUdrJL6MofE46z+SK5wnkoODm
X4tOUmdciNmrxHNHTfchklEVmNnRY6U4Q5JHIbF3dpWrrs+4JPROxJ76OBgwFOS0VbJ28GWiJ6EU
vy1CDc4W063UrCG2OsK7A/ILpyqDPYhSECcVtEDAWjWYPGVzh1Sq55QmJOr0rmO02AHEicjhietB
O16UP2efz2Sg+PaU7F6n5/HbO+earwTP4c3tdu0TWkkmPyXe0j4rPnz2NXurJhe3/bUrkOlNGcKl
QQMbLUMn7HqhE/8lTHc6KcxxZj/xUvzrDL9CeM/pEJ+9i/vcYHdj54w1mYv++N14/hyTizJSO06X
zsfc7E3/NHsOTQ6W1KGwJlz851mnCL17500yu69jmV57V/wVtGDf6p0th997OkB2pBLBVc/9jvWn
v9uoVAfrFiPNvadUdneNv080+5l4WWXNLiBv4waHdryY6vGhT3q5uvd2lIakhB/D3/jI1MlrUiV+
RnuYF3ENrOphD28/ohEmt57qHvHpc9s4sg1aKJzzkkZNiiQmdODBbbG6q5Aj4yXJkYSnGp7ZpO5e
g/Lkk5AHCP0PVJMDaFx/kIlVCFll+vWmTIGpnaO7YWlBToF2LPR/SqS2MB8F2seA2B6cnLVhIwCv
OsG/ASUQZdvb7gd5HnLanZ1tnE/+DWgxGf//Y9pCm5tUCpQhB2COQQPYH5JLKFUwxU9Zp99x11d7
2fEJjaOLxHc6IRSQWPGPGwDSBUF+zatD9hmO6oDjAMGd2UdIEbLNPgkG0+QdR7DTGX1xTKKOCw7+
yS15s/FInrZq4+IW3IiBx9xv1+MIiPOUZjOIVlBlAPv4kYDyvArixFREgswCQjIgqoAKECIGJqhS
1gmaLUkk634/za34PjjNsIbDxWSGgeITrwVOLzbhAqJMj0Rdk2eHVSkuy4PP8DjYh8cBhi2chojM
qX4Mu0PeGykkTNVshvfubMQZm0uwvYlxTcBWvd/zU9/sYvzrPDsOdmKze95qxyaK97bH1RldB7un
e+rfdslhdhuqxwEfknpxXvw1zNU072Ca+kmxGBkvVZdlgmjp4rQxtQL6ihGeRGzqyj0NrQLGd/BM
YQYGBiQ1QARXnTKyh7RGxiTt+hX64cvNvWOYQ+nUAwnImnU5Scyg2bs60sFcv2Br5uwZ4U2VgIy+
w6ZxuY05auTOveZY3dr8DAfn0FcoANI8hZg4++LcWtMEk9v19+VH5jWuHu+IKvP56uVl+Ez17QXJ
DXXalmqsu7aCx1AjGM/kcjLvYAW7DeKlseHfJTonekQY823F6Hf2cWe680l3s0tfwyDgC5fWhj6n
0Q269/w5rAZIDK95x1fdE2qpvsqntQ8xeNd5bPK9mpRy03tu5Ox89PfhCybk3f4tn0O+/sBGXKqp
mmJxj4wMYurYGi/g4nla2kT6yOiCZegQwoM91bQd76hPvo76kbUZhuRgZC0/y1w3xMoA/QRehmFj
V1lZZ8B5bmusuiP9ay/lvUDuSXj/y05nnJ8ZRZ/U/FZ7+RJMxoMIYthmcAyvzCROYbV8WNHz4t/P
Ud2V9WQu4VPtA5Rhe1tU4mXsOJ5S5F7Lq84RkqcwLplFuUViptSoem8KjCtjYLMUbMjPYPEBBAMh
T7NxiDLwHqBp5D24TEoUn3sr3BwdRuxsvzjPP65H/RNyp7PwPCe++DFb8Ow5bOefE8fWDE6KFjo5
mZaKAaXkbM+o0LzYia9OESbNIGRt/ZzDCQ1hmB6iNJ/tw/wMjeWWTvqtApOJ2ptQu1D58s5x14EQ
C8OyY1FVCK8fz/lR33JeutNXxutJi7xMiWA8slOrovMt4cZA78+bhkcM4/eF2XL9HRnPqAZkubrL
U9uOO7p3ZiV3eK68qfbJLr+jhhMUTo3n5I/h7GYFs87NzlvjPCeK886qxSgLSxbnwZgkPCxIIOiG
Fkm5OGFgI5jGsmF1nRoqH2lv5/gm+uy1uUHoJBYjhBPzPWDywRoGFvo5y/uXBSvLMCZCXbMb9K7k
wTpnHI4P7/JcpT/h88GddLnaT4fgpZZ7LYyPZwh3MadQSTDe29lf7FzfkhMaHfotFv3hwHbbUye6
B5haUHJd4xnSknOl8eHRLig+K1SKAfyqmLJsHzQZ4LUuQcrKYVJ5f1mWLI4AWwbot3ZqQHFiuBkR
oi2UI1xT6MEK1tSlb/iGv+NFWx47greJbsytg7JJ1BWdQFiMOBUgzEIwsoKGhZCuuVBM5uit/ADf
Cl2NY+ZSMJrODyLtZ8oDjFS/GjOThpHUAuzylrfNa3jr43UwEEMRkptH6MMjWjV2+yV6ooRYH5eq
f4sukYRXPaJX2rjP4c/rsumtcRNhTzq4DE/9BXacHIEkCob7UGMDnsOb+xfJqdolzmUsfL1v9RdQ
TSyXjXpwy2MANsnDpVQfc3FTdMTH+Aydw1id/Jv/6BkJhhby1ql0k0+IjJjEDTbKN6t4tpVDpRm+
iyM1PqYNyKCRa8LIsT4YNDRovNljilueuZdfdhznhj3h+Em/se5VHocnVwAnXXxdfr0WpxwXPt8S
/aPH38NbyZnsKPQVYGZ0SsjLuZeLXa8RB98XdyGoCMkTZ0/j0K/zGNLyx11ii4eZBMUTVylfR5fz
T4mwg6D7IXeS6vUI3vmJk4JNIzXhK0VQA00akrqjRZNgsut/vWdqwEx7QWOz5ndPofijl3ewI+OV
fttH1LjHwYzSa/geV0sLtc6ip/pYvUZdm8+y4n3fR1qIJpw2SD495IO+mF9gt4dSnMuf+g6KrF0I
ZebAn6B8/jkmdNbjwOUBXvPF9M6x/mEcwGdjBqfofqHQ/Lh0DBxLqltxHeEKwdefQ4WISSVob4VW
x979EezoSv8lAg1M8DAkGdKazDjZ6Bmph39orL6eHp9zAF3WoEVxST2WSNWJragjQSMf1hXMHA6G
wVLzT09uXzNW/dkE+GwNmB4XH9rZMeuIosS1+vL8NVyKwxMxjpCZZioGVnzgWBOPrqMPCJgBxBp8
koa3+upTGxBBMDHsA5mZsP1Ttp/Y84iHz8VZtUSGD4/UId3+4OgZX4hN7bBrL/lcT9NzfC9ufu1U
A1nnmtjoiKEAc4bgTTm0efb1JVxfvxNKC0vBeM9qrrERaSZBFZxjdpmz4JKvURP167Een2rv13Ww
RV82fjuo5OznOVJwx3HcCcsHSi7Oo8WC30eALzV52EnKbZMci7sTNxGFAR2l0WWHWjvYg5q/fBfS
+17RLuyxf3A5218wlerUICvXPyG39l9ut5zoNISOgU7SDl4uLQcL8Zm+pnfvQQefXRhPw6K0EAlT
ncL5FzLpoApPTmvenJfrI1VavXf4cZVfSNO7R27BE6anGi+X77wjzinHr41PNJ1aaG3GrU9seA+h
fZ2RJb4SHp86KTuo1m1yctks2c79kn11Y+mnF4JebK2HCoc9ovosxxy1+Qhl3tOPzbHI05cLFk3D
xi8LS3foXq8du+ysyk8PW+6jPcJK2G6NTi7i9vgd5JSWy3wHEZann1+9uKD/lHMiFhBkxIbXMKQ4
nJwwJgqXt9HaWlAeYe8wCqOFYr0XgBI314sfICIEB3NfGglYFzsDdULjLqbxe8C+qP9RY/eKeOeG
GAeYnHWhEY6oRDjcu/6Ikwlvl84KcaMP3S8kujZ33jmWE+Q4MQmhtPngPcl0YTrWsnGFdqkPBPXt
Xa843sCAeCF8Jg7hAEvaed6+9mF1fcwv6GYG8D0ecDF+XxTVqGP6MNwOfnjrIakUJIBwhO0WF/Tx
pYE5AdX2hYTF2d1jzDikg5FOxjQ83fB2L0xN3px6z1jCTvh1hQrWeZFCDOlGoqB2HK71d9iwtxwS
gcPxXWzv1SZ8+91vb7rLD9AXrwvo5/u+C72H3JjfbQbng4MVkOnifc0RMm2sJh6FWdaWPf6ZAWwR
VBsNEBvuoXYF5fBjv+Fi45TN6KtDxBAQ240jC5AAbLTrqYnATMioXxhHdzh5eyfN2z66HOZPQKnY
m1He7PYu9vn5rMoZwTUE0YJecYawiaAfbjA03nQ96JyKG4Y0SEFZ8mqbzoBIc8upP6BFslxNmFV+
KLdETk2Qj27+qMT8YaZwh13nd2f7CWvMt5x2vxXVM3x5wFb/glgfIY0lVrc457NUP7WYnL9Pdogh
0RbkYyOIovb1SHOqbasfqkmJcRrN9DPKS+5OUCG/SORxAhAarjrfaAOCyb32DIFM/2UnAo3dX46w
r00RoLBqFDUNlaO93Woh1M39/D5qbIA3ytesFLL1520v41BuKWvGejDZnngeQO854oGHt/GFcb2L
s/Lm1fKIIef5wwoVj4vympWdCTnhOi4FgMJcwW3DieXSyLtY0brL35Kq4vh1Zy3K0M7bjlujUl1d
gy2bsDzapHdjtUyd47Ej2Qkx5dcIKITB5T1G5+CNfvM4f17kXItpbOJuyM9e74AIwWUAB9nhSj98
ck8HGysiLhMo0L5CJOJdYKa8I33T63C3FfuCktPeKtF2853R09sAo5+igXq6wdflgwze3pJ9OG91
7L/8qi1AmDIrrsXJXdYO3RT4AodZl6Kphu7t5LET8jYYWip41BRGy9u0+8V4jDUq8cI7F2ekEyot
JvkbTN3v3qYAlI7JuBuPdSQnjL7eZsTOLo7OZXLEsgTQLcKcpXFlfQEX0AWAuNNqz5LbpAD/Ajdw
xngywXjeI5zmnw/qPE/fHK4Ru53s52PwsfHkYAHvYYkURxxlnv9wT0SwAST/T0WpRfzdq7V83lxu
RF5BVT0+Cbs1e6w6Db/RMO3ybTh3wOR5+eCceLIQQIewLLc7oaq4P46X6YiH2vhYwP2wY0bS0Nx6
TEupBOu8bVAzctBzzSUFlZajMT47Q9pOAah5feHMdd6cat/++2OPFwB3zr49eQGvJFBaXk5hQRPG
sl2eb/3vnoExqMm50CbHOdEsRgygtw/uOu8ep8T+dbTwjLyTv0LeQgIzF9bXmToL8wNf74MxYkHk
saRPAI0k1wZGQtoLkwMqaWOKmjg+gTF8xySZntxTSQY9dSU/y7QmrgMvko0ZwUcmz4HICAIBKS3I
S49/3ujgqza1VkOB+/by0pjsYRcXMsF/eTAh3rhuixz+sYRg8hmjdbHhJWFg9wgWTLVhR179z8E5
zqq++scgZRLTZ+LHwLvlVylGKQRpsIB7GbRK8gHVgIlnQ3P/r4bllkLSHrBGInmjLrkzq2pO0lTQ
rCwYhMGxwKdcW3XZE4WRdJ7ub258+o9SJUyDxRA3Xft5R6dnX0ev5AdE5Z5HZycxgudYRtYyf4ZC
NCbEcVHA7tEq21VK5rCEx7fLw3i3nD6EMS/MYLINa4poBER51W+nj0JPsYd78eSwoUuw1/yMYDKz
n+ev0Zc1j35vR7CyifoQng90SH26gsoBFkQEiUhvnOEda6XwVWCqkL2x+sPWdSm8mhUiboTakO6Y
c/+m7XWbn1IGPA1qI6zlGPEyDpLtxfREhuMiaUaOMhdulEjAJTxGhzL3J8hsryuGZ8D+MLsLvcfg
RVNJsLKZpqdNDIe8m+vuFLLjE4dwhe8AqQN21YszjiV9WAn39B5cetvNBt5Ct3iQ9qbbTB7GUCMZ
SCg9RvpM4bPH9svE/xrBlAmQro27wR3KNTKqvhF0A0z0Djl2ZaGELOP2G390m9fgL6ETClkGRkFR
9QELTPin8oQIk3nFOMpBBgMv7b944QZ6zrH/go1ov5baVt7so+BjRAu2/CwXMSHJ4c5yoPc08Haq
IbMKmLs9FAHr3XIf7RF/FXh2IxpkEngUYxPMrDrQt0UpwDF6DLQc1j3Lblj7NT+nhvUatJ4fr1y5
xpzx13vd5W8M7boFJmi4QQXQFacQGO8YpfPFVyyd4VgtkVhAZBRfjP1MiMInqOGi0oL6LSE1aHkG
9QQdOZp3Zp+ZMuCX2VTOPXlB9M+x+BC6szmAVey0kRdaXrfPoP4UdIFXo12BY8YOFnQVgp+iYzpl
h0CjRcDw+kRH9XDbxRviLDaba65mhDc0Mh4VLXOUfvCgZ375P+ptbDOfrrZupp3el7kePUrt6RmO
ut6NM++cnFB5B0Ewo1nEf6KNtaOoNO/MKWaLGc6xD4nWlRm/3kV29mC8rGnJ6RsJw0QdCe0Azryf
SWnnT4XJZBFqAf0N+wnI+lADr0OJ8/q63B+wxt5plWqxCsgJzcqEkwE3UYsNThuZ4aGJyBX/hnXW
mz8Jq8wXLEellIUI9wTSO3QnyUtRKPGU9IWREE8WEALrta73R6F2KNR+eITMISasAO5jczpH98/r
QRyDwAfHG3U/bxGRWmYmcApd4GtsWnEmS6q+hLTuff+9Ynbe4t0wPuaIY69HGOB9IXyCckcEitX0
UjsbLlAhlGoLE1kksPwVBJMFThsTAG6OwNVtNLyAgPMRM2pm4uMDVuZw3cM9lF4o9f+iHnIXNyG2
h8m9M6QD+TdIcDiEK4kN477A8jnhUoOvC/G7B9twqKQ4J020QTc3Z8TJhIdeFRgTplMB0ylmQs+F
ex0ppMAePekSKaNCmg6QuF2PIaSz29Z8wGqukHgLagSpUSgqBMPBOkEeEimlub5dYIxEd2yBY6h5
qOFaIRpCcTHBl2esE1XUwHKUBFulfIJL/lF0OF2vz1AoQIwEIfzB+FsLWReucUrUAjGUmE7DfuuM
Veij7QNEShDbQmuw9HAlhVccM7RigawJh61kR/eyNkYYb1P+0OXzT30o+AJE8GfI36bzbFhPxI9m
VZcIVUPsAl1rjV8gMsuqzw/dxUaJCBoyybkPiyMyQLzge+dyh7Uv5jwuwc3BC+bvb9VOIIv4p/iI
bOUfs0R/gFZYgR3TvwQLlC5MOr6AVHBHduzDi9NnYBX8L0BExyluHGeEscKnI1R4UPdbGmzea+/y
wWqxM6sTlCG99qQdmpNnMbzAfWciGJBQmmD+CsaH9tKkOiFwS3wuju69RBS4Vk/Q8l6SVQwz7LE0
ZEougpe3u8hElXaNjtF5iKcY2npG4rD+IJqK3MFwCcUWwjvBYqKYleOY0y+WM+ycKtQAkDq6hZD5
RKQjNo0/tG5wEztc5TtknLBUuOG/EZ5Y6WXQjDtbRCkOZiUHZIDOsSvH2R/0ZnIWKfkla4VA3P4i
vgxEkm8JFTN/8KM/cDE+xc3IQl0y0kbwvJ+DQ3jAEkOE2eD5OSNHOeBow2/rdnYPF6HhWoR57QKN
KO9/p39oOIkjgJ7I1uW+S6AJ3wari8fHcz+IWfbPhajHtt77HLGDS/D4B43on9y/mPEEC2E+oSLK
RGG56oIYYBMBkpGdXZZqX3yMH6Nhz9gaMaw7LCYHOkoOYeE+5uoIOZNGtfOOMDSHRCkqGnlzsH+h
a+DNTj7OkqfCEN1dcaoMenAmOxn3NicgllEQ5qGEccT1oPTCeMjfKSR2z1jefdNnWPrloePY5MIN
8rAhMPrfu2f0cSbJMCdijf6SR3aaP4Pnl3ILedAfsb4qRZ4kWqdd2FB0XPK2f+5rYxOG6wLvUDn0
LMiswg6Bn+PBBvGZCXCoVq4MVp7ujptC3azbAejD4gYsG1x8GS5ZdCnnsM7fAbUBuIDBmGVWk0jr
CCYGHhaTx45rg/vGj7EJX8Rm9kCfWtSuj8lYt6ccj1wAQjGEhT7MptK/yK1ruvTUvV15xkNzo+NI
+OcXwSnygUKsxUx42f3TP1bx0kQhmzAX0GNt75I9Nb0we6GRqoJ7IDwKk0PsAfag0CnT41I4D6Gs
eONw54tGXCjRjffA5qntNvIJX7zX4DP4RR3yIHAaYFu0JyiDE1wxZMD45QLYzTkShhzA/57/KhAU
kBV2BrZQBLb1rBS+DNBhTKuZncoznA8ip67ZJ7QiBh6OMsPXc0aPs0D575Y30JSymTTgYzWfkpoA
yt3KklkRH+DRJmYI2Q2oiTgrysifN0txhUprJXx+WlE571hYAJAlNp0ARw4NCEf6wRdclhmC353c
/7rS2AJpxdUd944uUzLcQqiSAfgZZIKJfkBJGYgDaD57J7ohfi089YhlA0tS3C0DVic2VlrI9/Nb
2TEBJwdPAWb2PzQaLxKbGfwsvDYUBJEtMpYLCz3CjDehFaz8zpzybos/Ghpp0QnhvcmKE1GsibDT
aNgRJGHuksa75KIJ0mBfM+oVenqWTTOXOF+M8OhpyQJxaSoHuMwNO/kDPGT7JrOHT2HHs8bjr+3V
a+FHCc+pXR5T5FCiMJVx1DEVTuoXTmrlHqOPs+EyoZDANSi7rl+OhXnqMX374wThJrpKkYhaIZIe
pBRW+F4nRYlBiatnasS+mGkhwwjGDuWMfMY3Vu85nBHHjBZOWS5zEFNssYDzDi5Aqevkk18ezPis
QRLo4jZ03Tyzgrp54aAykJ/42ieeGy9qyKbwtAwOYam1rxlDAsMrSma7CNkQ2NN3BrNld0U47TN6
RvTnecw7p0b3bvCHdVejgpfZedoncQGpHcAtv6Hl3VyZZYPHEeLh7DNl03XUnMqCex1gzZetxJVJ
lzd7stXT558G/0nn2FdyTplg0afmkCOfOBpbKyc45DDyDvop6Rn2cglEo4axnSLQl0xYUmhN+DnB
jG8JDIFbUF9xi3LGwO3vK+RKoCSlBNWGa8tjJOZMGFl1NT4Z0C5WuoH8QzVcbCNXCn6iz2Ss+Pji
8vwV5FRdeE4mU5SWvJdH0h6qeffLUqN3dX9lNdUKFEz+ZbrAiNlvsOrB6MRwu645wCQFnfzoKX5o
J/Q5FtmQX2TsXmWPpHJgMaCoEwGXGZF9CAVFGm73NSnKyp6Y4Mpg5o7m3gffcXvMNMxnuo3zKMFv
zhVMuMMXBR6Ya5McerIdb/5nCH8cI+22Uy3vT343o3yaEsYXdLa9VoWrmllc6LShuPnfQIUy8uU7
V/iILZp8n9/HH/eNo1j+3qq+YrpfxpPD+5KJdlAzf3+k2PUgwxfCWh5D4GCemrIYMF+1kgckoFnb
7iAG2y1lgWtxe3qFfPj5j6jzWlIcW9bwExGBEAhxi7w3CHtDFFZ4ECDM0+8v6TlxpmN6eqoLCklr
5UrzG+nFcL1g4bRc4zdE1GBt1/hW0WFn6thvOPOkEd1pPz/6ecEKsVGJYdjeYXjJ8PPG4rMPKdAl
85KW9ImmMsPQZCDgfNwulz0+rx/M/PyPu2kDdwLWtPrgbUWLio4gRkIg3yqqnGZfvuQ10mbQcr8R
HX5DLd4v4wuQT7FagKLB700bBUqOdMwJ7PRPdNHyfbBPRFRYkmrJdZBkP/TNA9Z1YNHCu4+LHsTu
Qhm0IhTZ6VAIp+xh7klpms4RRCAdF7oJFNKcOS86jvRA3F64oo9KtzM/G5cE5z9i3BNxZJpuj3VF
V5v+2JaNtLc2xwjAXp+mu+nu/Q2rZNpJ2/GjTbcEWNV9LKLkVMhpx7sEF+oQQdAT7Y7eZXSI+fTy
lSvs/oCowJRsoxvMquhh0J9CtZAurG85MZ3+rxEPshWxKfv0aZutCMguLxnBU0q4O/Qrj+F9A2H0
T+iEQkrUncNfG8Q+EUaojx1TGwrHoGGvDhwDJ6QDLNRpWt58dR1XbkVoLv4zPl6qP9YF6lEdZ//H
/GXaTpwnMhuX5VID04z8lYlgFLI8cRtwDwa5qtOJ7rZWdI0UmIjdz3HRSjzR69ha69QB4zGufTyB
WN1MyJmSOD/raSHYwHuDMUdGVxNT4Bt4iJMcDGQK8OM4UR9BaQLCb00AyD7727GUdihJciRvLd0k
NoAGY+iSqUBQVOBPDF2Z9NBqt7r8LIrUV9ieEPpoemtdKpv+k11CE/MYh2nKOdh1GHw6c1d+3mgs
uoc38xxgmmm2knfJNEijwl53LHU2d3eherRq/woLPG96zUFr8EWdhCQfmrcMy9ZdAIklJ1+qUMGt
kcLrGnOGinuioOosr5YePny0uDw9YcYF+NP+2L31e/ZwgK5Tcu1pyFYQhUD8IYfwybQIz2h6LvDf
UPPHyM85TrohS231oIvLacsCQVqg62wXF46sMlI5e4j9xeqk2/T/iOsgAN3XGBgjQ2dGfk+owlA6
BZ+1N+g5cswEcNLQdTa7051dIXRAexlwnc/B5iPmYZBRzK1sVHqiRPKLuNPXgnPfuUbn2XNAw5eO
6dB/eaI7cFje7J7fGYFhef+VQRU3/BvIAXeXTukHkqfvnOU318zlIWwln4TgxtieqS1oBBVEXR39
mnfn2YVTNWCGEbxnMJ5dUjmGjb8fQGHX8ASURbpxZ5DPnrzOumT8AwWDDpjRW7Zx12N57xbvtBfW
EOtoFC5IaUk7OomefQydysjf/VETPg3NQnv7Lj10Ms12LA0f1ZuYmWFZU2twSl4sWW7BCywkO1Hn
njSDd3SYPBnK7lloT/tDwmp82bMma4X54vBk4lwgs/qT6QOOuYEguKy+/JWnjEQx7eLdirfGybQP
MMLVjDstycEZg1km9WMODLohabm+KwaQz53JGEdnXvqINBc0BwdADliBgsrDgtkrN4jfAp0EQ8nM
0kTEXV80+xwCH+8HveqCwcXFVcaRDwvXq7DLiwRru8PvGDlAsO4q007OlesfCCzrQMLZvycnG1fO
A2GOydKZA/EI3PTudgiskyQp7F4AFI3ByR81fV+F3Tz/K/fWjS5dwUHCTGFrb1YaQJVcSVftmTpo
za6TkkYMHyR52K14O9a+fWav9Ozx+eWMJyRiZ3aABLDpTiC/QVuRud/e2I1btFT7QSThjPJA0jZp
b3RxjyYZhg9/NkgUOjT0nsZoNUf8UYYZc061+xg1bvJYPBicD1913m2zBC7J271wpA6yHemkodsD
+iYkqoPf+iqtnf0EHjA8xlj7ynCdo5S+MHmHSvJCp7iJq0Zlm4AJ3Ha8AQT8Tc8kyMAxmCNzPgCu
4bDIYNwxrmMUzxueozmga36h8p5XD5Pzi9UrIiJSm+gWj16lQphdM8V6MHQBGG8ET/hW1zBwDRZZ
J7uFTFsb5oozy6Uu4JVF6ZwWwgtnxu9i7iWnHImsMNqZgGi8xZNH8exPKhOmpDB1H6DVQ2VC0QaI
UPCfgCvC5nKMurMoshLHLuhNoFXnrTU6Tqh2utW4vpjnBWwMdAxE4HBw+olHoXkmHcEauOHUOvpM
mAEvGPiKVlZjOLd3hsM8ZKq+TImuDVCGTGkJ/Myv5a8YPDZIRN/xp9BpO5P3xse461wFKsheA0WE
Pkwj7JhqKklswyulNzVplSDFgRRUFDOi6i8o8iobKjjidlC5HGsFJ1LLazEkIKUUZBdpmdmlQ5wp
QMofP6U+h5z8brdWTPGDEo27yt2LvF+1ENI/0pZWnjIziPXwNcX8OK3H4MwRSalJ7O52V74TzYEL
EhfNt9Mw8tQBV8ss5HEF0vGZCAQZwkjjT4mRkWW5su42z8lzsvPeKKWj7ovFlvGZdDKQezTKJpfJ
92Ix5aXvwp6UDqzi3G0lu9sd6xqIkhZ0c7vmsjihA+TRXnj/cfqi6aQg7oKnkeIcwppG2ODw6tOw
fb0GB4bUSScr4w6tdKvrq6N7CjjAFaDHFV3A0nxzRC1foEvEXwo5yHaiQaMNy1E5qtGFnLwNvRXO
E+CbDRjk2JWHRBGadkumleC8Ss1+hlewKD3CvkCEtsveWg/wRGVMTtOFRrX5jTAIHkgNCnAc1DWO
cyCsDyuAqyyEbQrqgPBC3qRbbTIdykUmxzxsVTL7qcowE3ceKj06WDLlOfvvtU8W9Ab515h1s/Oo
zIl4NoRNp70EeC5QC9A9ZsbyP5D5UYaRJwUj2nIEWZXE6003lLohbMfBBaBhB60LABgWeqDk3ljc
G/RNZb7E9pGcTUmYv8+kHspM5hzlTqjwjwn9/hc0PXkr7K76zcWAizwltUMpAVrR8LMeP/hgD62x
fLrGrD24bsS5HvqPffdkOCwlpELH/SuJtIJ4YxtSI0QA42oJkriXyYXdJ1SYD6sPpKqpcyYr4F/c
bPPv4FZTPQeLjcQS90d4K8xo+faOFYrbFBQeu5e9JudNaBkZU15oOd3wm1zNC2WkCStyUtPa+dIf
Qgs9UIiHvsyEuR5X4jylTyjB6RXQvwDZtquZcqrZHGkTqVMqqJiTbQrjQpBAAP89ywW9uSJqtoKH
8zB4TNhkjVHiXD6orwftAUusOQET0gE6rdtSVsi0IZwCSxoii/yEnVUb49AwBpJkqNxdJflkQpT/
+Hp0hobC3EU4oNrN/jhij8Jg0pjSagppemwptzerUechkhc1qkDyiKTJcODNOqQDLQplAeChlc0c
gUMc6DtUnZjsA2Vs/KOm0r46ArJ6YhcytcaO07XWzjS0gB39fQARUqepFrDvQRuQDcjJ+PHHStx8
iC83Ezx8aP35hkSpM/ivOc/3abbJAtNU8btsdR7ww+dwI8XVwnEzGbMA/FfYtMEIiC0J6HNwQBBy
pg17JLeevji7AHwfaJlNSSzsYZDUKTnELkw8zhRfD2lqyDbJQOGXP/SanNOvMfwVMJQUI+zL282U
ShIM9h/ya5xkcyNrNPpg8odMCWjUQIl+OB9iM9heYJpv0t0wHkoVP7x7Z7gazPs/PKr7ZIkNgKnR
aDwNd5n0Sw+OmmuFEgPK91QELkQcOByzSpt9f6ond9MKyYSuztBvUpKqBgCgw53ktJ3P+YA8v6v/
p4yqt9nwrzF4cBaYyz3jCO1P3xFoT1oQJPBQe+GLmce/l6khRSdATOrssaOC64Snump73Vi0w0nB
h11Or0iDD2Pp3hsLHVofCE7TATPbBcJ4izYYn9ptI+OFyAu9iR97qAm48EkWROHOj74A+EYgR7qH
nPZDsun8FJwWQItInM+GETftG5nffSWJHJ0gRmpv/xJu8Zf3dr+1RHhjhQmcsra6HDzs6DvnAquM
/MwfbIgy0LsONsUj+f8z/NJz+BujgEcK1nV6maCwfTbGs48TT9vVAvXNrSIDptFGQgiByBieLQYU
Al+kIjyjicFq0S0tpxpcdabK9DBu2OYK8UqmQQQKTIYQjuFPdwIfVs14GPmKsIjp7NeARnbIUnDW
ym4zTvwRaiQAheDMNtMN0jVHIifsyqJrSteSmgOxtopvr1G7BknYoOVSLWEpM5WN7z5eT7RVaeoy
AbjRyrNppdJuF70ksDlLkiVdhNUQ/Mv1fD/svR0oJFvWMAcGpfZ1+ODiUF2ghZ31kO2YNIuLrVpn
lFFbTtvWJ5it/SDD0jpCDRKuyJhTS6abn1SNn3A2AiWec0IWTe9TB/vNN+tFnRnn7WV5dnmV10L6
EGc+sAui5YZuLOkTWKSzo8dYke0dMwi0SPpLe2d1di6s1aFKvuPUYNkkaTuR2gFMwzrZbmO9807Y
mt/B77Iui31EcjO4/BhgpQ8sIZ1z59uxlqtXcFuo3mFFYmQXq7Y5UUYBqBzSVtzM0ThJbi8Tjb1B
L3ynUstRyqQUbhHpj30cSmO1gX/OnlJQJvu1aSIEN7pZT1JFHoqwv/CD8XshkW+zD9WBjOarEHmz
v38ziK2L1Xewn75QQ30vJ6LOdExl0omEFcC63bgRlpH0BHtFx3xf+8GpZ/KUazHsuS1opwVogjSZ
EtTm6DqZRPBVe0vdZ7oiUjU7NHdETgZBGRja6B/TkroG2pTZ2Jt0UuYrJ/dKiKdI8BUyP9GjICFN
TqOa8S1WWSnayQxBsHAhtnE/1f4XkmoZstxOwT5sORRvzLGaxqyHuk6FiFNtAokQtns7E28s4CI/
zYzsLRZoi2IHrKSNHFCP9QeCwIKA2qEd87CPtIWlsFaTUWsmvNXkqPClZo6GFr0en6UdcD953NsE
SBGgDvPAlAaZHROiBbiG2ZPX7KjbuWNb0NZXCAdyiop4EVKz7BIS+6vBPwqdG5KIBw/LCphxxGXR
GGiZFPRsuxVoQreVqUgCflkfB3Oz4vtMLCtQ+YoEkoOjFhg3HLYubkDPW//AlLigaHFnqEFxL/U8
dL0OsMiMKYHJTv74ZkTdy8Dqtr4dLAmJ8bZNXOzEKGdhnISiLBABaJWQ6/eVw7AWVpsw9RcoPutc
OyofbxSQz7YGVgWhsgAbO5SAlg1YfU0Pw1+GviMNvg7K0d7zg91A/0UqSW8dZAohg8t5JxeE1vZu
84eReLqdud0GCUROms7JeYtnFw7+3V31wJRf0OKPP3iY0O5dVM5u6VP17OFKq77gpwG9A/Ivoy6W
50BlKdZ/pfEemHZlNMDrwEuU9LHnbWS+0mAyQe29ecre2tPxpoPL+yDLbv/hOrwachSKGAgx+Gis
aD5ShzbsDWB/akOGb8HqbFTOY3imzajnyNjMRJsKFSprRjWlARqjCcE99e7BlXYUhWobsKaGwAjr
VgZYTWc7mqzERIHvZLICLLQEVorlVdgreiFNhqgdg9CSZrsxwdjOv7P/aqYUF4tdd+Qu5J9c0Kbn
ttmO62mbBv0H5jLp7C1QVtS/1ICSH33ZNeIaUYNxuIzKEkXZig2EBM6d+CICmSDjWDztvGa8OIb5
GVCVTx/UGz2zCRqXMbL7oe//oISldtaZkrTNBvsOI+9XH/zgdWnbdxYHCm0PTwWLAxXRqcJ3aT4h
GiIBUqYVIjMHOCY7VG22uUYsXkJpF/UXsFEkqGikIlwjE1B+Q3HKLgA+LHp8TIH18P2PEGQH66uD
ajJkl00LsSaCiMuBLtqCe3Purd8QiFD5QyX6Tp8wHT82Y2bJNRPwQp7NPIsS9Bt4rK5PodHxT57v
0rLgVv0Epp485Zurg8yBXkObDehd1Et1rpg7z+EYofGPg03YRJiEFsjfKf+a1UofYaj7hJ9C4sYv
Zo7Cwp/PdHobvIzehYr2kTexJ5PnH3IhzLIQgfpNcZTwFaPRlT4KuzXar85pA+SYQlMo7k2qgpyN
6vuagw+VoenTg6sG8ZdW0d41PsVpiQANWf8rPKT6sueDui7zrjNGZNOCUHOfOF+/hMShOmq2j/vX
XNhn9Nypj4yTfbOvLPeGj2iDUwZNUyhyKFeHt+KPomsPjeqvkTG6td50g5x4R1/gi01xza+KalVL
etHXP2B0lVAuQu2tRiQmETMGb54cPBxOdsX+72s8530MidhVKDtBRdrCBFEtkv87to3LJhCUPyxa
1U4fqWAAsNKR3RaXXZ9UDrD4tOGf4G18qYemeo8yCEcB8kWIlf6ZBIMskrKSVFr1b+F8cICrw3PD
A0CIUKOv1XAAJY72f/zlkpHJvf8q7unLk1twLzokDWf/tYJUV2dCYPks5rFwV9cHpnEIRCew7qkW
mKetuQ10bEzS3b2rwOCMrtmLmWw9pPH3HpZg43PIssYbtAR4ECkuaPrXQxmowpJkrvOg6YZiPXAX
e2D4w47GZ7wPpJg480yYjmdImzuvgoJhV5T5PofoQkJ8S0+p+kfgmvGUeexwxPPLamv0/Iu3j4Xe
2TRrSPtwJxJ4d/6QbN6+ZhU3hpky+R+tOVEOIOhJJOIMsjd8MPq3cM1JOWmDZ5i0EnN0JG1Z6aj8
AnZs9tU1MBGwQsBd2WJ7yWN6SdtvbUQJWUSM2Qx4pzOL2Q+RJfD2WUUSZiJv4x9gtKAKYxwtqvox
EFWg5uhZUhJBUjFv4bZA2nd595gEuVedeKuwUlg/Na1HDD+GNPhJ30l0LZTxncMQcGw1PtYotBiP
cY9synrRrmMkqNAF2TryXy2B5kvphMQdk+uuI9oBcA25CiUCaIGUAeNge5eUVtPFvfbsEMO605d7
joA17XGQWIA3iL9T2n4vuM+QYpqZPuugR4AoWfbgQKc0pcsPUuyLHpaMTET3UCDfb3oAaTsXToDq
XhZAj4NGxyA6cm9lMQ13dGExNnbOTM4Xz9ruTa+YupvHiJ/L94A3GLCO3Tes91lr0ZhuB60FTQ0a
9y/OnaND88/iAXAK0Khr2NkoohVPbgUJHjFGuN9EdnxpiJjE5z9gkDuX6TSaWJKscxaMpHOKEvRJ
DoxnaTMBZb5jtZuGvs86qzlueYgxf6c3t1Lsw0IHjZ2Wb19N6zo7jRW+F5s4mA5bmcJpeWfKcdUo
LqQ0q7oB+kuIYxWuID5+lYz4h1wTCOCWwmp6LdALgCTAWbX+oKTZNmHiuVuchGdbk1Evd6N+G931
ke7n9mpCEWKpMvB2kHyxP2PgERD2PubgxBEMv4AhLvMOQbB10M95GdlKH4rkZBNvZQHsTU4IxbU2
uHyE2/g9+YLWFBHODXmvPkQGs56elzsmbRh72Sbao0GE9sfe221qBMWukw+ClRj8ciBWuz5jwS6/
Tn+VWWIQBnwWiZe+Bp9sCUAqVSenv1NMXloWyDR16HlkLwvHY2P7NQCLwciF/cOo8bhU5gAMDzFb
Bk23YyGwxR3wQ8Sn0CFcNn2S+1Z22mgzZTCawyQg0YgmotgiKHA1keYElBJUGqTkEhirHJdI77Uw
DgAbwfPekiny0TJErkSzko4UzTnwrSdkUs5hiQSNxQfCfpqroltMzSJTzmcfOsyeXjcK10ySOO4F
n6HlLA9JIkUPQo7FpxGg3DwoPZ6WD8SGWcl+TzsaXELPIz3qhrrBllERmw7kEwLJdboDoCd2wrQu
sRuTWY/0o0uT+j9xTZB2rdkrU7ySvrtgXUbmCEkv0VecJfqobeEUgF3nspGcTrTxkeLju8kS3Sux
yDos0DR92iuiEqMDQLhA48mQIaRIrSiUC0Cw0/ti74x0C7hjIICARnhzt4uvKEU2Y9jn/eavaYSp
hYAsSYvp+3EQGdRE9Kop3XaWBhTXbbMCVzVBkHAGZfJqsQ+6K7KrBilDwH0gL+JLO5zLxniRUp6R
zjND5TsohFyalHajAFQYBJQCk4naH52CCzgKHE+plmxwdijqXEjY9w6sojGAdaSlwLgC2HFowUn3
MMgyKFFulq3u5PLyzmUo3q0BpAoPUIuLCl4bcGsWuK50SX+sDW5Jh2XLVMCA9Q3qk/Zsn+ez4lJ5
F/S9bbgRtP1FFR35VQcATi7YBd2CWQO3RhBEK6zADXewopyT2QjvD/aIT3IHFFuSGkFBk1mGASOD
GEWly9iaEhmHbvoMgr/Y7J1yKAMHWqXCBpK+6csY8XEEU3sRkkwsjXv5JDKC4HZxMQxFMib9LMkT
IYZu7c0hhGjMOnMFODTI7aEq8gsalTKdijGEraIHelUtLvRub+yRHFDHEiGi82QPVnYwP9K+3SIf
U5Fw70MQ7GrScKslSG4FP3mGwH+tWSPQoyulJjxVMlGAHB96RdYx1KPtaE9TtEO9TclJF5guBhF1
cgzBhDk75vDkkozOM4AULg2Nt03qR47NgQGysv2xynQLIXTSBM030iNESn1Ul7labgovAIfwA64/
TKZe6Ltkn2y02tCbpq6kWyCG02IsrwNBiFDVjHpsfYWw31uq4NlBjeN7fYpJo5sbAeADQBqNsmxD
effTIsXBzUiiCBhLeA07SYAaEwybbDeer+nesOS5CowNEJYCy/mYvJdc93MDjhMtKMTlQHOSwk/a
yHXN+XPLP4DDrIr9VBvpo3cxR3CzhQb63NF9kdLtTfbpMe1NuOCaeSPDc4oAyAE1B2bbN6vi9ofw
3WeEsayPOpiP6iA/5xGqE4rE7DQSvP01bGCFUNvnUHaHTnsFqS5aKFKMy+OD5dEi5LMhzXbeMetp
RdaUUVRRS7K72TbSiqJjQZV/nkiDFxod08InmorHogYFIhaUHOPmzj0EoolZebcYMdFvOAeVLDex
m8zBXwtnAJ36UOqCGQAQtKZELesMIORMPMebgVdy98H4m5hzuZp/YYux0IV8BGrdjGb2jpG/iObu
nLzv2YskR49EUADU3N0AvVbEFW8+/kjJAbIH0Vvk6J1zcsW74CSVlLw6WSi8RGwe+300V5iFkD/q
ND8tpGyYytqflUC3tLQX45RUUg8jZasiEQSpev2JXvkTtZidcQIUO3p4XxCxlEGIQ6w4vJ5A0FkE
mJswf9xRpn1R5KSNv3mwFcieUB6T86plIRSbtde9xZeMFNMXnNUQTMfzpO+kyseg3nj0lw69X0c0
2rUpQzLkkmmzUhDubcSxj5jDYJ8GHwb6DjjoIxBkcWEQ73rB64po0xOcsmq+6QL2ODoB3u76hQJP
o0rA9bpI/2Oa9h7UifYHtBXsG6JSXome7Dc8plxWBWgZQUFkM4VL9EDZdBdzTfeRhslAhcBwVAJb
TqiuREtSHO0ZmzOhvq4OMF5wnNrU3tyn56SKOB5rTsS7BU/6scizQIGrPO9j0ZmoE3zBeeQCbaew
heKxwypEDhQOSqDEgtFl5yNi/YHmRMgyz+YVU6okMUlQRiuWyObDk5aOU4+4LBGDvTLPtvkub/uS
0AH/5Y1EeFrl5sDqkXc4sVoE88cIisLfiGQFI4hqCR53ThOVz8gLzziUIDfJ+pT/ikYcK9fq9bfB
IceOnnggLTj2HVK5uNhv7vk5hX81d9oGavNy277I+wtZZpfLnaNxhuEQct/hIeZD+RLdKMGpBNDN
Vu2aW7DjjUUjt8s8pduXW1N8UZwVzD/1doVcfZO+3z8p5YLRsQjAom4eiqWAJLJRNAMjDtia68ho
GPx6A51li/gg4Y4fEEd0jAB941XFp/QUEJ+I0/Bc5N8n9TP4YDJhohFoUB2DRhhaH4nhp9GbdiHZ
B0+S6A0+WD4gDc3LiDhPakRDirTpA28f/Ts6nMSLF3nXZAYs+t8PEXl5SUiOhXjN240+CdiMKSAn
Jz594Nf9a0HxP2okO4nDZbGNiS8VAagx0AmceiaPQAT4FFsj7H2smU7UPOTPeHc2W6Oapff3yq/2
ljR+pBTvwQuNcHSZkcOQhniLnBI9CrI+pJhF8/rsVUTjyx9NFJcFQ8AeqRMxpTmGpVd6nNUsQ5TX
uSHff6sHH7TtFh+0nt0mWh9cnDCOq/YGg2uFDp778LDdLp5wt97S0hAqEpqYFDjSPJYqQ7W/pgaa
xOmxKmUh9JbcCllxSv850y7Gh36n+3jZ4OEz4s41OfmgP4F601JtjTTWOlYRX6+BPsCgEzajxnix
iOSxi6VawgFV0TQ7iGQ7a/POrcQZaWmK+D3HKL+NKp6/DbZJMHzg94gTZyIHqiOQBfE7vPq3NcKa
0pjcgwobItT+C7MIChd5f516kGtgGRysA8KgwizEV4h4+xhUMCJgckQnq2cTcQVMD6OVcNSxZ8d0
63ZAw7dYvtyB8M7OOKayHKhf0Ao944cpGrB0JThF/q1JNJtZposvUVJYPk2LU8URCwEJaW2/AVPl
gllbvmSS82WKNnYA1u2ccwDkHa+KrpV7RULjWACsmmSJheCKQRSyJkHisTDljSjxYjmoyBh+sabr
8ulx/OAE4StYELAJ2ApUH8g5RlKySjzl7wybd5bqge4rH4RpC/GkXqG56Hbdi38dyP+LVrj4I5GG
S6BAWvv3f4RjBfX5N3Uuphc3pk2Jyh3lnmnYbXxmeCETyhUXSwxbwnaJWDWd46tdiPPVvZ+Q2D+d
wlt78LqExcD5674LjARVDgNheGE/SMuZc4Ox25fhh6mnHDXRLYKu4NwiRFb5mlgBYL9pCscFaX2n
TOCJ4ZxicgIEKH0h4NrD55zjUgwaOGv9y6waoHJ6haQ7PPn8Yg8Q+ImZTCgmKq1rCbT/VPRFg7vF
Fl10efCy2VpEWvkd1DnBWx4DCVuNIW9R/DvJuSvyQHOkWWllAA7J8U/NZfkpAQSfH0hREMsPxu5v
jnPYJD87LpHNoI/EM4EwhhtLAWKaQQZnIhkbmR4ziX7Bui1gl6Aoww7iGGARWBrGs/L7Am1tQ14l
GttCEJJr+CluG8KG4Ry1iDDuzpXwJZcwWyyw9OO/RTSTZT5Dl5/fCa303lgTZcoVTmaUbhN0mmWV
0cySG2DNMERtGhP+OpjMfn62EpdZFrIZSF+/ZsLzpc6bLfC4FTYXn/t3f7gABMBgqm3ZMgCHmBfs
7QInZba9MBtlxXLtfLt4FnChXG6RMBvi73lLXv7/v4oClezCS4pCKLBc+cH6/Qz29sEv8gKuHEuL
eMDP9vL/bGut/N9jws6QOMGHwVnB6rgkFhIT7IJF/nuC/OSF/SUfkW+3i6KQtSP+CFufh+mUJDTy
N/xZHm3Bu+JGSx+EDSt+QL8PIomX+Pb8PjU2PF7yfx9+LS/678vdWN4693Ch5tWsl/Uyp8PGhy6S
iAv4YB38uy3K75PxoBfcFLl3QiYsTTYCrB5s0LE5gTNFGGRQI45xLC1MLn7UpDfacgULaEF4/L0X
8ZiIKVd6NB/JgYGNkJXor194JdfObUiOdnFyT6R6uGzYOAHciQFE7XABU8z/jHjSsopkLeFAN5tJ
OoEYf+u3QsTJhYRRloXsmtoTWfIHv8sLOF/YQyyYSULz3Y7saPJrc+gUsSbae00yZ5onM/Bn0SxK
CExiTNnjsH5xbs66JOAdTgHxGAPDNx8CUKHOFsq+AOkoT0fMR2jcGVv0+K9QN3qcEDef6hwm3Na/
RL0c5PJ4Ht6g7MKLYBgQNelQpdvhl74JU/ZIZ1bj3CGLxmp+XDRTlU0siOFX2rU6uV50tv3KVaM9
jAvvm7XNKz4fCA0S/ukdu9oLVUF+CNOpomH1t8PtsJW+YMIMq2BeZ/QtQYfBx1WZ/JDvEZdg86aH
NdxQu/knYW/r69MuP7sCiaDMgNQFjwVtT22qKJaIF75Rt+vXC3FeVF15pifE8NeShutTr8DmcH0e
i8dy0bY+sVDBEIA258U8xIzWrv2H34nA0jpL6KbiwQE9GgbZJCAPBjL89GW0gWbTlSllIzzSTpFJ
Jf0Ag3YDRQF5C5tR4lTXrooPRvYonkayk8haZMui+GtJtiTEQDFCoEYlS4VWw7yZypkHR2SRh6ln
kpfKOoLGiRdDk1S9Qy7B+mPbS5z5GFRNssvwgoQQaUxDIFCMl6yH3/g7u6dQH2BiC51YNHUerp6y
Ezy5DWXCn2GfNDAmxzMr2Q6PY/Fj1KcHJsrwF9HoxvWec4JvyXGyhKF5Mk4oC9wwd7lEGMAfk1N2
z5H08Z5xl2wEXmJWcs0n94tlBxcFZfWB853TC17xLb/lB8yeusHVrjHi6ECXlMOEXMudb253Ds99
Kjdj9oSXKoxVudergIaI+4FLMBJvEjnNZZnLASODegEjofZO0k1IbmfM7MWkYh5J3tN23uThb74H
YyB9diWv/uDdAT3WPmTnATzQ8XmA+Lh5NK9YL0ipIG+rcu4fsE+iVKXQ28WdyZU967820sJu+jKc
2gHbfgmfvpu0yVZJXkXSnl5D80+Q97i8IKkcX0bKZBfjkLr7g4yV1BPaBr2BmsjpIQ0+KFMfWiKV
TadVUCIC1+WtKB7ArYHzyGjnyaIQJhcsbVYAi4UVJKeMrKgGh5vkVQQk6w7FkriG+CXySWggL7qI
k8Z3Nht5rPUo7SsEc+bAcJwqdnMLAtJ2+M/t6wXOBHfL4wLZdGELsOX1VS3+xUqMteyBs7hj3dBx
hqwI4YBv6Ma6qcQVNqLdeOv04gZwSjUnZq/fCzjqyC7kOuRJlpALtrUez1OGEJS2/jcA5wT8lVN+
enh5e46Yde44FsMXGBoDKfQ2orOGiJh9ZUTj+9ZfGDoe1ChBP8ihQiLThxNLKnOyFgmHq9yTbTCT
pEQ8qNvE3QWJ1g3ZeRGTqGB4sD/IKP85JsjOorX887RpEUdFf7npS+vkvoGknImcIo/GYiZL+TqD
5iu8crqzZw+ZYK5NMaIzQmFMWCgHkIaEJN4WXoFLw5Bvs9ngDcvWUqGle56NoVkY2aZXeJ7jOcgC
m07qkP14HMD/zi3xepPKX07CNfGVWU01brD9ttZz7RWLuzFrMS5NxRlOZE8JK5CFOIkIZ9JCwEMb
DT5J3sR6VpK8u1PTzCMsLF5M2JvWE83E2jhwYxgRfwMWPwnnr9WC0Sz2b2RGu4C0RgrfQ3RGX5uv
nu0LNcnJKjwytB1Ma+SyHAe/EVs8O4lQ8BwE9plJ4wbMrCVXbudJMeN4/PbrAO6/1I5NQAwnEJ8n
Ou0Pet3KYPv1Xv6FTUcQ7QyazncADEWL5jOt0y9Zfg5NRWWJBTO1ZoOtgKQA4qYgIImYmZb1QHX0
Bo9ltQRhie7A4+F8k8dkdKe/mGEXGZGCh59hEywg0KPBZ3gd3CPY0twbF60UhP4vkQhE9HLozSHe
ZsaBf+c22yR4jOsxOhGcIHDBcUTQU4whrBelCeSSg3e3X1OIJlAt2F7PqRJrXiUPAJAb3gLuZ1W5
D/cRQEW3b8Z6vWQjcCt2fTB8wDadHM4NdbWEtUMM7MGBH2nhPsfE0dwzpAFa/ltrYisFjX0H81Xy
W5QdWPRSqbCSa2RL7v2Xs5BIiIMH7Z4ncQPmKrDTPh3DWDEhRYvvKm6p+ceieqdTyfq/yKFBQ0cp
vtS5LybEK4jUm2vx80kStAFDj63Wj0RPgI6uuGegCOGI+eoWoGjb2f51E+n5ziCtDL7JeYn6Q3gO
Reqjsq/0+8HB9YpuCKToh5lqQL/ah2jcD1pUN5wfQR3MU+QtMf8Sn4pqTH5mV4sTBctlfaDLPwVS
MweURVzruoi+dO6gom7EZBsOA1e/Q4Wc8PAnaAFIqSPRa7DJLbHYEr5xN3luxOOPT7/72412o/1O
0MXVZLthTqEWpYeGUjvjONgyix0oyRtBk0jxWvk3vcBpxfQDGwPu+IZVRB9yiJBS+JjQ1KW51c4Y
cX1xApgj0vDrmGT0W8mqyAlwK8Rj6uVACA+e5P7Q7Rkwo9CNaIdLLlRDQCDs9qpAzfeLD219FtZn
qq3mxTXo5K20TbyQZXlNbkxJx801nuAIsgsfNMBSka0PfmgtRaJ0pES1QMNunZYnmY2PLRQRIV8S
B/rbfJUFgXQ09gVWEbRpOFQ4OnR6teWqpq33ppvHPo8RaKBXK3lm5W1zlAzo0E6UCWa6yIQPuolM
2/aegMPYnqXXcO8W5AnGHcEKrjGiVPiMQ7gNn7iVyoCHQYsnuHAIhulVCeAYdqZza7UC43XB0rQM
QTda0v3/SU4BU7S+qxvZXfodAJbGAlXGtQBDt4zWVquAzh+Vt5yV2IERtEnD/D2+gMwXOEeP4TyS
vrQsBLgrofxqnVOJ3WKB1iKzuCAgcF2JlZbcNtqonBjS0KDmDiiAsaWUg/OUUSpzQ/GbduQ7pZ1K
T1MzsKNeUKWkPWCuD/9uM2qPaqDkd+hIoHlxqejTxj32icBUJk22vmbie+04IgGDDChfR6MCjdTD
zyrz3ZcHuefkyIHVNqmbyPPH6x+utvUisaLTbV0EZdueVkF3jo3pY3GISlNhn5Opk/00I7kITE45
YkszceYIVQDwr8j16I18MJBmah6giIK/tqeHBzmHSYCYEjIHobRa50uQuIyWdz/8hwJuus0FCGlJ
lCiFA429iL0UtDJsgJg0AgACZNx+a4lTAybXy50nrxBtesR/vQZwli3Nr80dfsWTOh0FDoOX6z/A
M2bWB8mw7cWssJ2+Aw047MzU2ZdT8OtDLeQn8h2naEsDAxzO74inV0TrAwkPcw+GH2kbHNzGZIvx
JxblgFcshfosMmktML+4/YTkIptkGwFyx7LEj7wxgitI2ExamXSXxds0YoGSUFMhI5IsjTUOBY43
nvuWT5havjY+wtc/pENacHywNKfUdMIw/muHf0/gKGiuIjsCvh4yTohYo/32r6B8jvTiZOLEghSa
qMhc8QOWe9ibCOmjkfLB0Unc6hGeQpJJeiOSvGn0QCW7Zfexz5BoAiaF+ycZJLTvQirXPSf5heen
m51TX5I1GoGsEQ5iZFDW3DfMb8znGZ7MmuCXLIgPGPORC4oZ7t78rE/+YvGvwyH6JjIrEQ11eUuO
JxIURD1OvCXQG/Lhb399nzYHb+q0k1EAxUKfx3liWi2Nc4aZY9E5fblMGoNJEEUJ2QMnonS86Aok
9BZsoBMgLyA0bgAICg4GzLH5QXBTdOAZ9n22xADAzsGHdFemzgDuyR6wCB2JiTdDOCwzRA7HKRnw
tkD9wST+/YXQ1Upcm2SUD4RQR7qoRTwQ67sHnXaxZmpgHY7Im9VkVi/xgDgRihkJ+UCuDcFQg+Wb
D7/MtyrzQ60GU9gmOBG6NPjDe+xLGjaiB1RyID8BBL/6L6jwuiUKosDZsIAQUR+w1AMR10VmAEox
ficfRy7pEhzGl+B/LJ3XkuJYEES/iAg84lXeIISEsC9Ei8abxruv35PMxkTszrQR0tW9ZbKyslr5
DCb71rtG+iMyhlRwobDEd3+W4dfhkb9I8ZEYav0aIkZitb52Ed/ZZDSi7khUxP3ONdoW0oiUssN7
C4tZA/oXwi4G7uc7wRaKzb5TT+FHu03EU7T7aKkhEILwuu4cx2UPCi2sVdlckgs/EsnhBhhVSx7w
c1Gz9kg2IEpLkESrjla52QSiV8B2pSBuU/+2f2EBuEINsMT8rpqp9X39KxqXu/vOkDq80xygd6a+
aXLh3xR5TqUxSI5ZvGnMN7+I3bKI4r4J0jf+QHViGyAqxSXtCOExCBwmcxH+nOHYRm1d6Ng0Vmsd
r/SiznN+FY0vTgfcW1WHVOoR1kZ+ycQfiixtGM9KjuXnCkFsoHSwIHtK/trfGJ0+JPU+ipghGTd2
BjtJBQYh9ga1nfUvpGkqVjMPaxTVh2CZ4HTTsar9tu0iNdWyPKLuL/io0EwxO0acUdV7kCNNGSzy
O0iUYPIC6PzUJ8DFevHfb1WzEhF7Tq87xqyjesS4FeStvhWtsoU0H/nTGHrkc0j+23kkxOco/GBZ
Aau4DTlBID4d2Dammr45+zXaKiYwc0LVEqguTgZUhjm+A+qVzm10iyrYMJwKGBdHX8nIHybiRQHi
4KCu2kfdxib+JQ6TUFqjWw3EHSOCGEiHd+fNYNeRSFbzGomeNHlZgHn1TscSfu8E8WxB6KJW11+Q
SABLmVyGj7WcFS4Cwq2JVjUByRw72OntlUqWcGnCe3sKtqVvRirpr1JkhTxkrfj9+cb6G1d/b5Sq
sVD4PwZ+4QcSqrwe2nOE1AJHAQ4iIe8wrQnRkQ3yj31J/ylrpyfNPFG1Yax1tAafu3PlGkmAS1WQ
YWzb/t9022csbdREtKLXCQcIXJgOzqftgHE0A6aNEaR3HelX2+oylThL37CGCH4Y3DqDZheIuWNH
cR3IMrWi6mLDOO6m/W9ezmRCmM9fnQHCoooQ3vTE0x7MKmuSLonTkxhniDhBvxziCbhMrfPiKNwx
CapRPsk7MdsT4hDeGohtBAjJEhm9Tdyby1KXnBb9OQ2UMmkUnsMdFT4DFs1dbawVAciG2bofX++E
+g55/cN60iOD/gZKcghUmmSdXMXqaR5BBzKye8Y/4RMp9EuYTV0ON4wGHBNQckgidxRHGIjjvCbV
+DZpDjAakCNoc7DjGfXC7CWghq7vVRdS2LItf2ihAuiq40x+g6YN99BHRxLujdg2qMUJ5OpD6IAX
cx8ZWaN3p3/+SAMObRlQK+tQqtbxlj8bd9bltxg59cFNykV8ODpw+j4TWssjQsVaAA8P7yNekqLy
ix0N/iboHy/RsRj+a+ZoSahMbCACGXhbjIGeDchY4DogYsaJXkqpULQJVF5gNYia8fTKDIEF9AUX
Oqc1khCMBQid5tjKeW3jRq81Mbpqp6VpAFc2g6HzBWllXRgPa1WHJWwfRhc71zKL4ujeB9T0Cdip
KQzbYwXfdXgXIHhcnJwlbPQbyZGUizBhmNLyZv2qlfuEZaNZT+T/G0165N3BA7ALGZYj7ShMoqOf
chw/MLxDmm3My+Bt0ulOhwOq5X3anXiT+Cfc2Et+LSWUNxE6aNPtj/IRbkldwQbe6MJ7lHqQ2HLE
3agtIzo8FZMfxqK/nlaeuK8GhNil+P2ozMZibpTo8a+TPfEq1vg6GIyQG1E5YtYKUuh8ioQWVmCa
v99stwsvE6FVxBWaKMw0eoazAZSyyYdwOqMXLFsE8yDHHui0Iwfwy+ZScjWwrlfwr7llyLMS2SkF
kkEpBW8fPX3+JomHLZttPV2Hd8YSuZdFEzYkmrtak334Gfyg+u6gB8EvkZCIOyd9Er01AhJfPbH0
JKgd7RyJmHYNIad1zz57Hn/RZoryw90M6XKBVA9e9HQgd7rrsSTqgk+ApRmQWvinXsPdRGfUxRiV
DLy58S+QJXZRi+JVUNpQUYZ9wRzYv+zpyVm9YCRUOjuGb7dlzb0aYqKNziqCXUP5WKnLPX30Xv2d
6pUh4A/cF0V1V2YgtqLyoNGheESqzHja+7A9n6pWoVqfpNoq+ErI/xDWOMpftg8MOjTQ3ss6O6RL
Gg17iDkQANn958Hbd0j7amIeHvO/bhV+FLbF/KAr+qbQ36KBuC1O72tcqsgzamAuaFhZFzM8pq+y
k79SpgQndzRmSSuHtCjshmvQCQAI2Yu3c4RfUX3zGafO7ozfI1NmIRF5dU/wPKEruACn4BQr/4yO
LdQodDRgGVGFcOgcyutxrQ8NTaPgaZ2jIe7LZJ23CKKhWLd8aiuwdmbnrHrqMZOZQU92s+G+kHok
ILqHML5a1g0Vkrpza/kN5EHZ83V0kNzWGuEAVMyd0h9Ou3b3DLrTTONpt9d2ffCmeQBrtfMuEKnO
zhUZhJX1oNMRpYl+6TG8kR8bdnXTezRiivmNW7dy/CJAB1xyvaRxn1azdywA1+02kFHz9wNgmM/y
8uTF+X8hPWoED59I/zFa90vZi054OkGnquLu0lr0jBv+PW7RjImrgzlw7JMpWjfAvMA1Rz1v1pmT
BWgq55x8akMsIJAWWAt/cKPuohmYddiEVOuo3tCbSOp2ddlfgXIK1fDOVq7SIgBuPfis3XoOFrYl
Uyh18cn1/juRBsfFwbnto005uoEpg/CJUo5vO+L0UevvzlxppLZwQ1dbQmjd0VwKgtIxbew9+lrl
Bhd73BBTheUPobvqto1AJd62KtDNJ1EKGqeT+ta73UCCEN6r+PmMysrk9bGpQQyuMeu/xZ23Rxc4
+Vjq94JsCVID6tXfeIyIiCy60VX9T+ny2j7Rt9LlLphx/yOETreFpskBo4KaB1lcJUWKqXPvrBlO
xGiCVUATefYwiT5mdv23BVO+FlcuTNwxGbx6NRe82AHoIdig5c17ZPirGEVZEJ46T0O5GnEexrrO
GGdfXTwHctsr0ihCNNbHuU82Vi3WtI1DMJqPRvSCILC36dHh8VMJezdzBNKKRs+kTnqmIJMbeZlU
TbEtDbOy/mZy5Kcw/dHEOmLQlxuEyOBHeBXcDeq2YKi9zeBU3EZUtCbSyRScBhHhjUvqCbefudvl
CMtrZf8SQqgDhDeKEUH8VShiVh3Xe6UfAIGmzXUXLeeT1REfg7MGujFSFoyew86bE0g93dHJf2Wr
To3Ml7lpP+enWUJ9bE47qHvoXG2BJqXFytuOWs6BXQPo35lXA8Y9zPJmzg7+dE0npB7qOV6QgOVR
4Vqxv2a/ilENRJG4qvOA8EOv9IlXWCV8VYz77jEeelz6acQXVDNq2czd09BsOqzfH2SlCoNAZgnB
KBJJw5vDjKGLs+4+UP/aC8agpwR9DHrm5x8fpF9o2Ms23swQYPgrWcc2x0xRjbk7dOAdAzV/QSt9
U49TJsI+RGOzKNxC1IeAcjVFPdRmE/BXyeTCBXAesA1QyLarzi3JyZSLhDiWsIVpQXj9lYZZQzYJ
aUQgW5Jhuy8BIcmAwSjrNOVC5ySceJPgUOcgxpHAFk0VyPQ21SwGMPomzmjCYKihOhkffJHVHjC4
PhhH+q5s9BVooRvUEvrW7AbBlAck3IHUIKEsugmwzUOyNA2XG655Kv8A3R2R24t/x0PwFFNbzyqO
h/gMzZjaMaBrzpbc8WqE8Gh/Z1iP/ItCqNDfDAStvQyTwg2xu3eNj/S6cTzDXbp2K6PWzK4Ulegv
PrKbkQvhO1xljzjsNd4nR4qDfyn6r3wN7UdSKG3fdlQd0AZCbRfKUAUnKgZMKxIpEnaADMkLPXqL
f4ChmMFiw8g6lUawaF10V2a26lOILCMe4KFr4o0QCEYAhHbazYAD/UVUnr0RucoReApqVtgBqKI7
mZHMzAe26aD36snjgiTWi/lsV0kRzFsIcFWkkGH/oI0BRlT1bzvzq6NiGb7kVM6IAAC6oadjMl0E
aciwxm8cgiN8z3uXPcOtL/gADAHKgBO+x+zRftu7d9AHafYbBB/i95eJJG9qSEBKfGmQO1QHr86R
ag5WM6tgq8r9hyX9OG7GoUxHjYkp6THEQaX0+w4YwThKZw4oLYB3PyKWJSl/M7r3CyxwsHDiKhco
Rf8243JrUC1YTdAj8jPVMDyEvRjuQt/RXwexANYJIPCJPtIHyTr3YnYpPiP+haiNYXtZ7+4GVIQZ
UB+DIrC92eRd4HqAJxiNnJHpFoZgzRW91kC3/MOJg6VleA1wnhbq3iZRxAZWZDz7khHZgH/c7Auk
5DEX23n1A0a8WkqZUTLNgnZU3VMBmP9SCBLIU6L9RTMPqEgQUaZK6hCN7AuUatBvLqp+qROVOGUS
L233t/ABG/w94geukZIVKgV2uftPMlJUfnrDvOXaOb0sJsEeXAjGK5e/IfKBaNdSgNffzbSR9V9i
OMz0G/8nL/ffQ9wCIA4FSzClWRkV9RvUB0EnxKaEp5bJ0MRVh4h+HzTm/6yIGHQXypmUfQrA3Oqy
TK7ImwvLX6RMQN0eO6IiMcv6sUVomBKlidd94HoQsKiI/2OxwUv68mFZIxIQkEgVlqUpIK6oS+qc
F98PEeLCgR+D6JNaKCdg+RPE5wQiUvMF2a72EB7DVRwR1KFMTBwDOOHMv4cK3CHEfWIIBBbeUziM
BLRAO6dAyE0BKBIkMX9tmjwRBJmzCWXzCVla7T8VF3LMG1wL0iYFrBjUKaKtmfeypst3dzOHTUkw
IhdA24XaVpQJkQeNz8PvXZP68eYAGNUdZdv7/JBVLV0qJjp241MAX+2eXa0keETi/fzjYoDUCA0t
VBSF/oPzzcFG/ryMeqyTeXWsXb3HSaD2F+fMUM+Ex+DMKO0FmX6JAhW/SO4dtaM2PEjZTRIF/lvA
19B3RUwy7BJlb/htyF02zdfyRULPctbMDZ56nXywjId0F+6mf2mLv19hGtM73aKDCcjVgFgneiWB
c8Saod4nVk+LucON4FciO/WM2An36w5pabeeFKqx33AjwdnYjX405PkDYlK5VS+YigFOVZh6chsg
o+28H5nicFH0xTJfW9MXjIbpDO5s+efcPfVWkZtnXquL4zUdaZ9wVURYUYzBv2NaNU8wTRFe4QNR
uXv9mJ0bpYfdAkqJATFlFUjw8OIIHmmaBGBOd9TpYYYV+dWYO/8Xg0vbCSxXpcVUtK4Utd5s+ekt
YE+PKRQjS8aWn05jOPoxM9txQi+/nen/uQuuBj8CLrcOwwqL8qLgxaSExpjngJRDUSe7RVi2tS3k
fPqkveLV4QVRMgjybR+yq0vV3WRz7rrJraeKGXTuoC1W4TT/80ABXWhLAXyRs4BGldMeVAEkPXBt
IYb9zesbbRIs2h/o66DDjCaS8EVPz7dyHpURbfH7Gt2FvWAgldLedZ0uS3W0M8cqilIAcVINYFvE
dfHiVZz6KdDBWGXKohrzC41QYJxlYA/B3yqGrQQEK5cmn3c5sowZgM4uJ/4FJOixZGdS0c9LXdZh
bWFRmB/Iki8WuD2EjrqoxJoLiFiUCLqljKAb98JyPRe3/nlaYjNuUsGJe7hxLR9qxSYqUJxACqNC
2tim5Ajcyvp+QLJnP8N9hxanKjq4O+og2FE4Z2WM9GPl3FaEJie7Gl9AODjb+IgY01IpYCkeyWg3
piEcl4hGxqIF1/8fH2hPrVWJeJ2xG19kRUZM1QCk1Vl5lMExIuixlZ2NT759nNyzTZQDA7KV6Vwg
W9iORfu8MVT7lzCCPJ0BIJ/OLbjSoGGeAN6I4dBQV6UN54pz/lPq8uUwis9FNgjptMNgqeDZffRx
jRC1r2VO+n6i6QaHTGaOBgx2xhQWPXHsPf1ebOVALKCykxxVoNt4osmItoVZUB23mAqClvtbi3Qk
ispsWgXkZxYzzyjiP01MJvmqKrZlpqhcOmeiikAPbSzxlJkWStXvR43Wy20Vhx+l0S/6eH02lbu3
0l/4gHeHPsOVUiuOI6eeJ4RHya1qs6xo7uGE4UNWPpzdosKbpEfm5X9QEF14DcdbLRpZdoyIpZiW
4VyoRO68I31kejKbFFVxH1gkFWtonQGniGvImNFeQ3m8OoD7uyJEprLvQ/+BoAELDaJRAVq7cSs0
uE1kl9qWIq41CsRpa6BBodNKOp9n3Gtm0rNdHW+7m1xxfVdywT+NgeGfEIii4PI2+w2rDkatMaM9
CM76nwKVt9sc01NP/AIujSwjhUKSNybsMkf72plQ4EMQjKyBbngEFcBlve1wRbbA8D6nFrePtsGk
qaBOB0/FK6VPG6Euq8J4xcdw8rFaDeSd7oHzA+j9h7bTu20SBp1GJWtOCh7Okf5r2ief/JGQlPxT
Snp/R6snrpUIkZEBMcvpUYmd+SK5so5dfu0VzhXHucXbkW88RZ/OE0KNY1zpoFnRfoBYbkT8JOZO
1ADWy7Ea1F2Ic9aOBG2kYYOIjirnQRWH/+dUegaIkM4cB44QT5XkVdYY/6Fh7YvlUP0Xhpj1geiv
zR5RnHkkJZzxUvOCZh63YsfrXPOdlrS9mrtA8e/Dk5YvrujPoaOOUKE6jOw07G99YGfguXgZXnsv
rMvaH2xcRBzVi6Fmi53zjnd+ccqntMnDIqLl0DpwWwCYK/QYr4wbLM9L6X5Ikob04QOsj6mTUa23
dShj35Nd/zTYDvByL1rhaBoOSDpOhlnKdo4L5ZBQAuJ5u5ugWEfg9eagJcSf+Owsz2OfcgYo5e8v
U0okQpEO0HpPx7NQsc9vigp4E5K8eaQtX3EETRUYZ5ibNAyMYeRCPmE4sPDSj7vusaKctn+MhXha
bPiIWSd72AVMLzJ1Qt7vgJGGaYvT+2e1VLiB248Ph6uBXcMVi9+u0wMhgOYnGmYgdyYFZEuqDcWY
lS1745hDBSvTCDYLbLTleVd33iIIa9o9EgjltIzEwFERX5FwrkwASniexGl/T9Nr6I1jZ+W2xFMl
yqIHEgqbxO4hctW+RSWNvUhi+51+y34Q4QiUCHvQGx5tfyjrK28S/xqfOR23+3W2DF1iFUIGOd4r
owRwBmMFPv/AZAmuPENjenObA9zSbjgmXyYWsgM0j1Wgykn1mCi0/ZrfOzyMCru8RCMN0eE+N7xZ
SiAwF1VPpUXueEoaIQoHXEBfnkwWuahbLS4Kfs8WvfL8u4ZCSz1oNSTToWqaU7FY+UWLsQ1fLhTz
EZR/lJILLrwezlIgzTvjlKjIkeyXw+OVJsYnIDdHCCYmnCgpgQXpMFrRL/Yaj+HcBt6Is75YBAWE
bF7RkzNQTsfxNEgywBxYIEFp0OuZXpYErDrNQmpao2/sB+dN7Rie5zipOtzGDjUXLVmD6OtvYxkH
wo771b3RFvddyR81Zao4evipaVLVP0bd27IpUny3oUBqOK5WRYFG2ZsNthDsSJk4HTbTdwh96Krs
lGLwQZVXEX6mKjKz0ivjDXEgn7ga1+M/Z7Vs+8Njh0Rf1Ocj1ed1MGOM2pu6u+oZJVrEaU2mHb02
oXBM+Ri70e6jfu6tIRPZDQr8HerRD2pTFGSqeJ1aX5cCbhbPFbmlNo3Zdkz4BiDlxEkAC7lrbE1Y
ekrfqXWuHDZpgdLC6NJnd7jN5Sar0BGODIRf7pAjSxx8HZbQjr1j7JnLgC6Eke0XhKNC7393DLrd
WR2ze81nqM+FiFySoaEZnaA6huTHbbo2z3kNLZTdRJManhGixBdrMHm73bDpP5OGxa94jPlcWUiM
lN2HZmM7FzzOFTqwqxGzXdT9aiizkPL9DklRlKwJI3HSa3QvaqwdFQhzgMLsBcEpSVmpnvizZi6F
T7jXDjbuztXA733DRLIBfok744pMRZaWJ9KIWNbJIdDwbUkYgY41PGcy+NGzMx+w97yZfv+e/LkG
CqBcFQ0ac/mgptJ/Mc/WZi5bv91D552xE/2+5DMvDUYmMNJ0AkmJQD0M+dLiWZJii0/7H43kVv8S
6mORpOFil9QxzF4rhglTcZr8CH/80mSWSdp3+LSwXEQ4b+xsmx2l8ym6xhuUismiEsWF+0PFyzlT
GBdapgaYewq84D6IZdUSSaWD3C+e0jZOL8KLwgDBx/Rq2RAHqMIyyhK9mhOzyIlX7Jt1ulhMXV8Q
L0/WISPmPKknl9Dy6odgEp0JKiZ/wSZ/UbWw3xKmsln8t7lJbqiz3HBSiA+iKrZHgk+po0ABEdGu
CDVQ7rxQmHWrGUgYlbw9EspvbHRn7aUw1hxSKs0wtpvuD4vydl+AiBfUy6v9OyO9VBb/C+p7d9L9
CY9QKz7Oium6ax+Rrdxwr70D5wahL2B0ISiI/KCra/ZAyOdkUeW82kGIhhvlec9UCbbkAhRXbdwh
dd4fI2q63+8z4xohbs3C4E0hxdX/+QkHTLPmbUug5jkqBZv+MmWA55CEkaTkS5xokIJET4izTwsc
qEaf/4mCKYIHiBIgYcAMPEp0Glx8YXRaKOoOW8rtMn3RZt5m2X2SqgHiChlj0PskDH+qzDcRIepG
VY7dzSyaEpIxxoq11jgY6rY0yxPn8mXxuMv+EaVV9Dyb3gnc0OVBiRyOJmJsKt3iQFFzYGlI4YXV
kNNLufDNyWC2kGZ4Gu5neM+R07wqS0GzdRZxKNsesFOfy/MBKYIP4mKSTFQZv1D3jOk1rAUIOAcH
Es3o7IbXKxeTqk6Ng8w7BLK7ZIde3UVI070RbezDKmOPjxqFjpJDM9rZlTpDtayNq33YmJDpvr1K
8M7ulBgGiH1Q9WX6zuiEROlyOFS+SUs7ATS717YYWGkDxSkh9pdrFqvM4efFOhQ1dVIpbvY5ckeG
uqK9hrqiBahEWQIXlRg0/E63vIzKgiKaYTIZkpkxJ4uC7tqBlqSy7T1i2rEkt6SYi/Qow6BrjsxH
FXDZfgw/wwtLP2Cu9dqvIQfVZGY6WzBEexVknJ3MGBsfS2pB3mVM7DblUfyyXlrf14bauDdmp18o
mZa52zPr9IPpwinZGLXvfuNmwcNKwd5D74kditrF01++6TEiLItRXudhv2N4jl6fues+d/+OeHZU
5Ng1TBZFgQM9eORp91aIzXPCNRKmMEuR1k4jJgbyaEOCSnBdSrKGE5Uz/AfLHlGntr+dE8xgYy/T
+CkBDkT7fF7XyYJvML1ize+9Snzvlw1k6iBA9AcVZrq/aG7h7SK/1GA6vHOg0eCPH2VMawipMcRC
KCv30KGrjtBql90OL7KUksH7PYwMLMGz5rd668Gsey7+rlYDyVFq39eKvoO+Ppb4MH+jmcVLR1Dq
4TFx/s3U3SOl+ZvXhOtjrVGrQsG+s8WdOM6PxdjuiwWSCJGKwjis8C9QqRI+NGIOgkJodonZ+C13
0e/4vY9WhonwdBj27yNOnOtzSNAyjRnUiaAaZguBj7vF2ETKeC6pQbTEB9ysFUSsQf/sXqxzEhpu
iHh0eMCBvGKUt1ZiQDqaUS091AUWKDoggstrNbgFMoqn5phwyM+IP6GqL8eFCjWHxj/u8Gbc5GId
tnoiz7waGNjfFXe3QaKvjr5iADOQ/Q5JrjEhgj8u2OO4Qfh2OF4wVd41sigB6jAQ5UBQ2aA+dT8H
3aQZS4Lc3tpbMzQSXZlq3O78ITlVcqVko/62dUcEYuigwyH6q3dsCJL6QOUWAQkwCsS/L3zeYXyt
RZhLl4Y9hCw4H6rusWJWut2ogpnU4yfdcWc//UeMEC+Ap2ORn6NWUOP8D0vRZmSfmTWONpWZVoGF
d8uHauLYHTaOBfdaMzQJBj5jiubl8LKBv2ykgO0H051OCZQdes8Bc+iAf9AG0EIdSUmDlGVg9GEQ
la8RwQiOPkDEJu4ClEibAj4ksUk5iFnAN0o8tsT1buL6M6c0GKPU71yXL7eekvtzO8NKwEFa/bzR
KiBSd9/LeEgJoBsBnYhQWA/3KLR1IX8zvSwGSGR8boLsqdRpDeszqZ14IdrtGAbt5FJvqR63ZZqK
8neG/Af5pofuYRe4Dy/rL8W1YPPAj4FcODxzVFZFVE5t+CZbC7lN2hfrYRO1pvHw5kLxaaPBmiL6
Q586Q3Q8Tj0BLjlFQntwTxyzi2NS4qVpAk4RqLXUWDEHvCGHCBUSX6iQlPm8TlRLSMiYYz6GnWrS
tZc0SW7jeCjqCelNTKQfM7Laj1CBGJM8AHCBRpooVZvkIdSfVTJPXDJj26UurS4jchLiZoQW2BnB
vqfZfCTfFkMuTh1qKSiKYiUmv8shvxTHuTkPMpd1RtphWF3ys7xRGMHvEOtKnwzGTLwZaEM2fgq8
nwGlbkHUr/5hNZGN9dnsGASS+NNixhCK3cn4RKGD4B503FXnMfgOciNIWEAUtLkftBlhP9M0DSgH
gdoktnB4cq5L8WVjZR4Zovx23XQwuJ35mtQRDGbrJrXOVI2EM49Ob7on6FFExIA6TNoy2c5PpqPH
Q5+7Bj9PCWpZs17m0nF423AT2wBRF4Rd+MnZ1HaBo7xVpo7n4RBCkAB5sWEliQU6LdTThuWtZBC9
okiYFjtYoN2Y9al8l5V05B2K0ysa9Qk9Hb2oNzsmSksTXuLZMQB/61+OGivCs7ouaRRbJ2Z5/WFM
14uXI89sj9lhO3OazU10EuxfXr6bmNw7H/Mc0oOtUPURTK/DChegg3Y4rAUqIGxRLXtbnJ2Xhh+5
LhVBEKLMtWMO6msOQkkO7HlHk5kHfDiywtLskjRC4BEP3kwzgTQqDhlpWxchL4fCgEmB0KHzixei
Xs+NX3WSYAd+XHekcKW2UPWtCS0zVLC7OzEdWu6UKAJyUBTAfiiUI91Jqi/ExuxyNn6bkgI7X1aD
IHmFC4vWwRjOLHfg4h/Pvh1HcfEHN5WuMTIqUMoOegHexzdH7Hy4+BVYGozGDaijwx6hxz/rZYHa
UimQrO08qdn5Ed0ACqZw0tt6zsTwxPymFgfEbp9hHXoYnlyV4LWrD4IMDp7omV3nZ04GF26cgNIm
0uZElTYgrNraxah4+WASsBYL1TPUzAsFJXFdWpspTdDC7rhCSkrow8ZAwXvXBJQzPW4DCvtAnVsB
E+H6faqcW/rqmlbO/x5UNKg7IU7NGchNlOI72drmlMTKUUiQNSD3UaxdxlQsNhZx9y0M2jS3JbRa
MXYITP9oX/rUIOLguqDF1ePClOzzaREILhVOuoYi4eZAD3wED8kqZlBXeFL+uDzMNCaetVMI8psw
yzpdcn/TqvuMShqZ1Apc4aeLjAGT05f/LZADLoPvTPFNEf7ejtzCXWQfdMqJHCxnbzq+Y7IcvLRs
JCV57zgy7NWg7Vy3dpMpkc4DOqhh14F3SvQXPfzNgL5Djxcyw8BhwVit3KVwCP4tIaF2lMO84NBj
aGUnsxFBl1mhCZBGM8SV1GyWI3ngUqLCnPA+wZpewX7yl6nyyvSeZhfsw3UBiOiPTw5dMniwIZvo
lWaZj++iosW4AgJGgtnvGK1U+GSS1Ao1H6jIrzGtGVPqkD8yPRGnP3YhTZP40lll1VCoNxlkGLUY
UxKlyuvkU2Ec7JEgBDwbVnpMC1wDyCkb/abSqz5gAkC7TAJe8W6JKB4EVJ0Cz+maJvS8FxAjx9WO
iEGWFMHcacnMJbIBfON1LIajHhxwQQguHHoHbkAW5AXVWQzf3Rq+5iIhRjEg4WMU11POPTUpSLPs
DIAf+lHw9/w0X687QeB0gDVYGFU+ITdgt+0h+xpujcP7FEEcFQ5qiTB9mqbnsRVWeA3KH/kqRfyp
z6kEneGKaBbZkd/3Ke+8OB7w7PHAdhrpG9GQnbdoOxS84KBQuGQj89NrVfjlxEi4MYcU79SFLRPw
iTYY+g2ltXt87NOYGimO97/eMabs4nUYLobVoBecAx9xotE2EUFCPpLttAGr3dGRiHm6g2CCR+OI
2esF57fgPYoaL/p7obbFnQMlAZtmms4P4hX7BAgxwAjkcLN5UfSo1qAoq/yxABoLisKlr84tArbu
4uJjZ6dX6laQ5e3xb4rt54lsFBh2DiAkRYAevhYAzy3woawEq0/ngd0yhYSpMoeJ+gPk4tV2iCDg
enAvbT4OuyqOzY1d6rNVp3jtrG72AkoiXtYh/7BIR7KAJ4oCOiXV2QJd00ZlwuQacLB8Dk/dA0nb
mIs5gBBbzGUpWknMc6lkzLLGEJ2Jc+lexhxg1GKqWHqPKYGHFknNtxRBZuy8ickKeGi8mgGIJOV1
KkUmP8tbwEUjCPPyUbnY2qiEmRhQ3UYHMeEaymZPuqLXPA/dGhTtwVgotGQLs2N2oLpQpwjoYxMB
Eo6ggVEeaevxJnKoIb3s41PbgtFFfzj4/hzSPhYY3RSQ5brFpgZlMlkHF/g0v3q8XJW+cjEKsB34
m2Vks4gkuQkSFfQHz2lsZaQ4u7Zhjl1CEvY8wiZrK37Z7OtbhO4sBS82HdrpHBMiwCZiiPaUBgaA
euI0Xm8T+4BjMjk4CatYzgAIRRaRvg9uUaR+jLw7vQl7H8bulAWDGcQqsV+yXsDb2fexAcTYKQgz
fNkQXg9REZOF8TB9dEOgnO0jGHN0yfF0tDkhS9mPSFeiXVeQstkBM/RAZ4IpjU5jIfAUv9U6YvLS
3Jg9Kix8Kp0V/JFLmLrCqvc8HAJ+UTFxNNaTCOBPCNf4sTpVdiJYotzY7QVHNwsWWa/TMV1VBEq+
DdCOiP0QlZw459XbqIDSKM7ByTzHHGCe8a4uED03pEY3cO9wZSaQNFxaFtauvHYSUDHyNjG/1cEp
se2dHqiSNZrwlQeXYkoqlDgOQgbWDo8no3bP33bhsb+j75ENz8lE2k2Vf4Uv+MwGeyeOGKgADIyS
Jeq4OjS+NdA4H8gq8W/k4h6ZHq3dx97nu6FS2D6ZvcNEnRSzvQ2mbsHbRYODmrpgapsALRKZCRPN
w1Ch2GBEKBgponvop1ZOwf1gJTAfbCMiT50KuLk5MihMbeHkuqyZIgVZvYJXsQh4A2xZKh403yhO
uMaK3wusQe4tnBHfQAiHlwSwY108ZHptcEESzNBydLKdiQUFi2X7cTqwOel6x+uzTHwN0xDHGBdu
QtwN9oda73oLSkjEPTYsXT6MqdoXiL/+dlyU6UJS8VYOi42JVQ2onUB8G1ASHWBnJaOhjnDP+dHL
wUQRJb5wtxAHpxGLjYZgnBN4waXAennZY0S0OCimIPD4mGmAqWJH5ZwJPDCCUsSf7BfHYo4Rzg6b
FRQwG9hcbCY2JSv7fUMY4ICb0U9S7MQssoE3KXuC2HhG4PYaydLjmGiqEdVYJXNcyhXjRfKUsNbs
vq+oUrjAuG+sBVOQLpYDGZRFUfp0EHW3hFOyspIFFWhhZnD8UBRBbQTvd0eigcM/OMSZVuDqHdL8
HD69pEpRQw3iSAjo5FT4M0XyikMXI6KNm7JgzbEFMTjgySwEfCD2xRkjMA0WEFErVu9KFOtxLpBb
wCIHJvv/ZI4CfEbMxEyoMogPBqxIn4skvEvcBseTNSJOwRO42HntNZEKyB/kvKUMJYNrZi5YdUJs
jOJnnJBAEGOzOQzFpFC4eFOYEgGPXA8iDRYIT40SkGIMNqpmBvEibDwHM/5yls5j1xPqsZkIECm+
XwIEU4oaAlo8GRsAG8qjcx6QN+MDlPIXKsESn+hMoHpRY09qamU0TNECBjHHCRFA8F8M8ZjgzjWh
+Hy9KFtGzIAnR45Sk1cOFRHgZNZQK5F9ehHN4UghLaMT1WJ5FXPUWBgFZTiJnEI/kXMWYLVgy2x8
+KuUauMh5UJCQSWGDC6k/5SgYcxIBqwEC67cIHHHbrClLR0tz5XypRjc7hr9llhuwpNw31e8AgK4
hJlgYzXJIDg1HAO3RCNsDtFmbVNydEInM5RiOVbfD01mhUPlzK4u19146pWGjuC9RSSmcm7wwo5+
xr22uyp1sob4zlmH+CWf9YLGqBClCX+2Mqe3XMRcuA/rX/okSKmRfKHdQITcesjm034Th4mYlyxU
bYkNbpAXKsh2yZPihkgt74OCzWTbSwFdVEfAQIZxldJ7ZBMnlJidhpUmeehjf3oPRNj1JBbFixAv
7vFo0CH50omIv2pz3rnrTKJfGVkjBNS5YbOXy65Jb/PZpm1t4XV6Ly5CItNBkIUZsF4ZJ4MFFOkB
n4HVanZ6mBQOOJmRxy5b3Pz5Yj7ySlOEa6kVl6Gf4rZEjoW5T3mQzoMXP0wYwBwIyhO4TDoZoPuQ
QYqAi+xfWMOyntyagQw2dgA2Ta8oSJ3QYiuS2Ah5Zq1sK2J/xlPpn6mES7P2pzNt+cWZTfdGvOhG
A4xEAslqp+efGptvikaBBm1wYJBbJf2W4ip7NdRM+tJcmrdvSCsHfK/9ixdku8crGEbwYXYZLRw1
fh8JC1ttwBfkOPnsbR6jAjLzoGqrrkt+xeuaWYABVOc8bUA7XULQTONzV59FIIEluFiWjcBwWjZt
8mckHGBUi3OZc3LHRBVgPjQG95a/FPvw1kRK8ZgTSGTXxzyl2G6yBBGS1I967EkRokkbXgGCQPAn
toBdSI4lQdv0bBGvo9RBdqSPxwHWVTNmd6MUkxRTAndFngL9aI2Koa61eWKa0GySEEI95GSyjNiZ
Oh6zNO8BQ9Kh6zJCkHAHI4BViZXvxGCoPvkO5wovy22zZccATlMRFIQcIfzGfkO8K2MTKJGFm5CM
cRsUt6EFkiPezAwL59HI6KHEQwi5Q5Sk5eJpOVwV1HaRIMMMUHXuU/KlBsw/mIRHEGvzAFUv5mKi
nyGCwxwdPrrGcweou7q8He6LtIBcNcqSIkHkkLIhMh4kqL59oO3syBvBoBzU8yRsRUY0P4SMrCJp
Pccytm5R5EkAbW9KvEnUvJqSVVoIAz0d8KOYuCnVmC4zxQQr5iBsS2R5Uh+a8RTga4pNUHb8Wps3
cp6d0y5ECRWLrdSFH+cH2YJDxlnLSPizShHELK4rWT4uSAiDqePfcn/IkskH4XvH7xQz/KUbYmGw
t0Wx+785gL0EV9Br8dIp0rEnxchshmLOKeHgzcdJtv5COUTPLmCmSCYuXu1vAETE10jdOdaEeXcb
RAHYkd0EJ4X3MIZnCD2f5J7GcKzfawT1CkkutYKB9lbDc8tuJOinbGhjAx0WO8BAmJlBTqSHak4s
mYVIf4s/iH5idUFI6X98uo7OJPAv9JuU3hXgohR2D9Ntgm1zRGRDk+CbmknRRe1JXxo+7uW7p4AA
8gOcUXWlQcD/WN6M147H79LPja/kIKhbpxnMDTYx2C3UHtpeHtELpSdBDI2IFx+ThcOsqZCroBu1
6IwIYxx6dDRQ6R5LTFDDlR4jZqpCcGKgKLqBjltDdAZHsrNqBrOZMoI86j8D8rxebw7sK81LKWiR
vyq/GRO4M5wbpaMFVK1eiUdWnxNtVZjNtY18FaFOpYvlhLY14nMEp+7SE6C/02yaM4S6jaMzO1vG
UmK77+FzuDFsWrvv9DfM4HB138sayPAavf4PTRq77gM44OcY1MYvaH1vsw5HYr5GiKd76rSTdX4e
lvptBnlp+gHCuy+3Ag9GqtpvOF0SrmLicpd2RhQKcxqFmvaDaadMyAzq5gc4rJaK58YD0Notvt7O
q/duPk01wX5mI693K67MCjA3vNuTU17/bh90DpV+nvPtz5v4kFopyYPgnPcX0lERk9qZQ8UmFpdi
BbFQk/AoC1CHHVDkm3TMGj3fDWfPYEnjP5bOazlxdQvCT0QVIES4VZZABJl8Q1kYhMhJpKffXzO7
fM6eGY/HBunXCr16dQc1cEx2th3RGQ5D+YxAlxOZQosDTTYJCqcxuFJE/lvHuTkTyms+ZID5kPIK
xfYRIUE2yTMfx3CbnA+yQ1QSi5Ib2HJJ+wphKskBG+GzfStRdu0gPY1YfvIPSKQC4EkDkvvJSdW5
piAAEER2qwkHCQlcSMf81VcGVyLcEtMiCxOa9Dtm1n7Oz9HHo31gw44H9D5JvgGXeSIr11/lbgGm
xEdBPKz5RJ/wxNLmBVkfRE5cnoXokZ7g7LnUwZcYaFc7L5Kfgeqi3+auMdHkYUFPk9SpWfQIiiyp
ziMRE5eUPuQBAI8lLUsIDIjpy6jkZUqnkS8jffTa0wAiMQO4OuvTGiesf37PFuNHNWUSydD8Rtyg
3Vh4Ncfzhe58hWREeQsvuDLZyzVrcMZj8vTXqawXy2O3PNUYwRwUXsHy4GQGNwWHxVG0DtZ/G5+h
9JYR5dtaMwYKaKwC0hYDL4X+b0PZ5umFa9EdBDaZZPnVMAHi7Lij0e+vJswaKa9rd/ko9aAIBKqm
pKHBCAeHrQxFDaiE6ZF59NnOvat/94/u3r3D5WGSzPj0ipuOeAg53n6b1aJ7S2WIWTuwnlHIokOy
Q5nKtDJwpdgfC0DEteZVxQSPR+ZTuBIGeDDwTvycDaUtCyCaZWpbugVDosV4Rrogsi/UpvBrtvHF
NkI7RCIa7U0HvY1lGSJt5m+KiNLk/PEOR3dTJyD0K0MzuABCElHphUBk/8nysvREFapZU5kVWTot
7oACIrMCIp/EkRHsZrG9GoEvCKFhOEqJMX4zU3mx8XHnxoGOzCmw9PmHx2X+GzfwJ8IiA57VE06J
/NY0JshwzN7xCDEv3gxkoVNm/ooTOcPXzNvzRQyJmbm2nEu6Ybt7G+uC6c9MWL6XwDv6/H3GN1+4
XDaLq0fHzzkTdQgfBvw6uIb8i1kBPWEL00YerGuG0yK3ZE6T4yi1f30oaPAvBRlpTw0DIV92BQ/m
l0LooNfRRT9Ym0EfB5FxLajjbIIK2cPbhHX0YO7MS0Fvqr75c+cLL1iSmEw9VYVpFwQH4p7Zg1B6
+4bLOnYMBbvK+ncMmcKXp11+E5EgpBxtiXqxAf0/UR8WSmfMF/DSxJ9l34isakitZj6nqjL54Mfo
GOxZj9eES6/tAddNy+Ji4AkxgtDKY8Uwk+xC6ofmjTKmHoYzm/9s2nMD+T/fWa4lfwEXcs26vsY7
0oJgoEX5AGTJ3Eldfxw6duCMeXpJBWMRwpu+VA01DgY8QoEg4G78O9i6APoR9HK2o04FgT6OlrTe
ebiB84YKOj3VgKpzlO9ZfIPGuEpAhQwUS8TkFBCkd6KPBlVZ7fskZ8FcnXGrLd+2V8i30FiHjRgf
cdw685CLLSVQXSddKQ8PFTizXLkW4pjUQPD7nRTmPT9ZFSgyKkRvCRfC26c63M+AnbA60DwFHv0N
UOUGmxgN1A2SoAaTxunYCV6+WuqKM2jU7R/JPFQRedq5L+S4aWMrllaCqVTQs2RTOYg9XBMRK+uJ
BdDgZYl4jMSUDbCBFB6z9DF9aMSy3oJ41mB8EeyJHFfu7sJG6odxHrd07FS1zAWtCpF2LgzVY4ur
L80O+tWGx17A039REbM8nYA+Upu+LIOvniGRRNVtMBKVvahGfmkxeo8I8jXqaR7o7wyJ2iigNl2I
po3fj06SCnXq/vYa1owGKjjHcbglqPN9B7SClDrcQBpwSl0wSgIG30O+sFSTm4WlWbUqPdqU9voe
n+Nb7/ATqIxiyEt/Q+evVQcuErW+RE2YeMVBG+DiQm7U9oNCU+EbR/5DV1/+rSGYBpMfeA3BWNjU
jLUkL9VktYGC8BQV8YOeELCOEbLPLr7/+K57Mb5nVEQ3gsoW5sWsDTnz9EndHzB/nfaGuduavGAd
8w6kZBWCOs05LDppFVJpxTIEu2g3EV+B8O4x8NbkCGxWTwvyIdyJiueA60EnuNHyvRmzUrX36dBE
Y4URDLoZxU+6sQ1wGOW89ezYCaLZg5Tbc6G1YjIEDUQHpEtrl6xWFszoP+4Btb1uFe3n1QNyKon/
3fb0SDjtNW5BLHpRhbPKMp9D8wd+AoCm3+AfyqeENc0/hvVcKZYrhnkiV6MvYaJpt2FIQdYDRy/b
lAtgxGpPGDzxyK6DiDsFBK4+6/tJkAeQMMY/DArjkP5Ue9KxOnD+2aNDI43VfRsQhWF7FcawR4c6
L6lhEDFtB+k4a2+H6gQ+jsFUiIdcJT8KzW5rSsW6n+3oAQBeUy4sZe7whn/CQTWtWouyZvgtKz17
qWaBMXgqB48hDH2/MtaliyFBwq5Wie53nv/qkaETf+K41eTp5TFZcxq5XTJcoCFH3VjfR/xi7XJd
nRxZHAKoV483YS2+yAeZuIqMF4oPg1LAPvR+uqFEhiJASv8FpIEL0B5/fgy+EgNazv++82Qxh6Sg
1c8N+ppEbjpeUUT43bIK/xbHh3xtWtkYC7Ql31MuOW9qa36HsL/XQJ4XoWeevSeSe1fIOidXZGeU
vqKL8gGCiEyXePZNTMwQuqHJIlXrYKIhz30Acj6x78PklZCm9f2h9pmRi4q+3OYK+8qHQfXCKU+1
bFTA1Mfv7JBkaIeo9Dq4h2C7fHcf3Kh0SPtyo7HQAuELvy+u6fsb1lvTeX38wALihSkAjr3dJ5x5
PGtOTcKF8GcWkahC0d6FvC/7IARRkZnZ9KtNLpMhF1HAlWjeRPNKy7fIKnJctQqKy4nzXtNvsmv3
BJBONZ2k5q1DxXJOMRUsZfdqmbOxpzJ745S60onegzxeRq27RaNIaKDGcIeKh9pHxyRFs6huWh2/
eMkVdEAurD1y2aRDWuFvOW8dgUX3vpIKE6eeN2czoclKMgZ7iQ4YxAk7az+Yykn7S2QKDrF3NamZ
jhCJD1/JFT6FOehnWNXm2BarY6+5NuFGDSuURoAs3c3fLpHLDEokw/cYwKpf8bBRkSnKdWiQnOtR
/W1RspXt9zpLaM2uGxKEvPHI5rJZUoUGMgXChFYm9bJ244miClrDLKJXAElPJIN/Q+CL9brwTYt7
H+oKCHzA2gG1+EagDXY4GaDOuLmyVDlH9wVHCXwlmJClLdUKTDLgfXEPP055nHEdhb1zxGyTEJ8y
pa+vvl9Ars2D459e/zVsScxz269HvG12q6d4p0D4IeyRMOroDopVMgdLDK0eF0RiaruAw9hNjQ7g
b4pIESPu3jMxUMN+Js9EoqNpSmjRNQfYAHMSPkWk67Um7zhrcGBPkfwINoqY1T7z2xU4xVenua3K
hw+zjQpAVFs9k5a33fLaBf5rIewSvUniHw6EVjRVLSHd6zw6OYQ03oss+9KDWwwYTaHbzUSbukAj
WFYEWxOAyIJUVGal7LsB6qqB29loqtDh3eHa8pLAU1R8nQbKUaVJ3u7df7T+1/C0+SdNgxPnwSQS
olQefIZ3oGvFW/lm7FQ9gCeoIdvCByEwmh2DU4sx7Z9Sp7amm9G2f/uF+sH1fuDWO/0q4AHf0/tr
S1clF1dv3tB5VxkgaCYkLCTZKIslzVJCx0Md6VW6JGEZujs7dQJTlksXtnUj6rrW7Ok1Yv9KNraW
WQi9hf4JENktjbbrJZ32JAMKb9HcqpttAb8Re4BvcaN2XhcXjYVitXdK6aPJmwPsqpK3Bfc8sOHV
6dUxrK+r6xZvTRYFUsHb/uVJzqajhx4ZDx9zmaERPCEO7Et4X2e0MC2GPAAi/il+lC1kYMLVYiY0
pdm/piUXJspM/JQ7+8dBNTy+ndvFqTmfgTE/uzui7XLPtm98j+pVNFW3EGORPZl9/BxtL781WtDy
l0PDQHTOiD9JaZz5zU413EwAXoakOb90AwBv0uLv4t2I7hv1ftCPBKw76yy8Fe0lfgT+PQBf52L2
T8tXUh+WWbgDL0ClDgCn5RqMEHTpVyAHfbg1CtgMLFJG3UMdJh2kLG4k/RJn64TuPU+F2u1wdcZQ
gnLJR2XuR2XeV1bfLtilxkFgx1VHRgju+mhFPHaT1SnmokwQxaBQ7e8nDCuuiOSiq5fHzRDJ6bYJ
ZgwyzRwe1Kbi5ivqRu5kgjx/nyUnJHMIv09CwpAQWbcQicdSDQ+3wjUM8Lsn1HnyIZLnFFtpKr4F
dWUPZbH16XfOYH+vEaQlgMSI921r0316B4pM7AsQx+tfmu5mH9+gmVWs+9utjHZQ/GjiBtcGnP8w
udghM70n1YlX6W7SaliwdcmGg3Wt2MPHjqA0BIBBgqJ/4Ay8MLTJ2eAiVa9BX9iJ9d47Nn5aFleb
k12DHWVSozAbmEj1itDcvYOrAKIB6jins7vZ+AeaV/s5qB4o8GpD3oEwEtw+oDbMF75Jz3P16Cty
bw9zGltkLxioJUL4l7Rn0pukWO2B6nIreGR82gGEs7hPvQs/m5RIxaFv0bQrqH7RgDWcDc0urGKY
JlpnYyJBH3T7BgCpz1y4/ojbHIPsu7erCES+7+KiZm7kcVTnMaI0JkZlLsMC9rY5KiY9EFJjvTpe
nYVFldGMWz/N+YtPEwLnMhl60wBWflDlJNpV7RSxMURhAmie2oEgM6FBACESkIi9GfCGrezQ2Qk+
0QJQ4a42wK+HVbNvkB3ZDseMira8xbVdLsAGQWOgnYMrlOkaDvzdY6pOteZ/lvXBE/IUrmNN1sbl
ENWyKN2EvEtrS7t7PPvOs0uywiWNclygP/ybAe5AMdAXsFy/ATv5wAiZ2znJf2tUT7wbOMMswFPa
Ia2JSEfNz8cPBtpSZP50HhiRlV1SAPoIB95b+WLdgTNellmlePubM9QoH+3qz3W39xbojlinUpX6
lNpmTJkL+G5xYL1b8kGPZ8YX+AkoHsyZzDcQK150thMGtspO4uBewyOQMD14gpqBaasOmORJ+TMv
difQ/6kTvw8A7164t1Ee2b07FdbszaBWA41gvdLOJ3evlt07UIrx3eqZOeuA6qJvVdI6VvTqeTKr
+gSgPE0Rgh7vs3gT1fd4P7ibNf66Gdgxa+4ppiUQMZ1PsHeeUJdza/HACI/D3iJ+IvwE/GoSuzeQ
1CqAjnwJZWHIYI/1ogXkHVQzZ6CGBqN0WAOsLE9WzDcLxqDM6r+NhdG584h80JPejWimOzjeWP0P
YxsaLHVw8b/19xc5D7yQMF4bNakNfx59+dYcBiZIk9qTxlStD3J0vGI6ZyaM/8hldPY5d51cyJx3
X3IOUQuHNBPN8w/zmrdkOu6dFsqxhFf+DMqyQdwtS+T0eA+301MkJGsufZNebUWjXHXPf68OTiFb
eqd6tIUaom4k2A9bvJAPbiI3TFmwwvn9ACMw2zOmNahTlCrPrsFQ7Ul5nc9RkMP6wd2tXiD9Io61
CfaTDaUokh2kWAqS5VKEnn54WG02jDP5pII6/LGPX+8Qa19oZ3+6i2A/ecp/5rS1Xslj7/QnZ+iX
h87kiEgmxI7oEn4Q2HoBkzRsOWnAlHYIiTQJ6Axxi7harQry3WY75e6t6jtGCkAaI01gRQvT3RET
Am212besSD8TMjR5+Uf47gWFN9Uel/luLmjmQAuxdZ6oSP9cm9Yj3UBQP8g65yshh8LX/eIv/hrJ
tQyALZj4X4DnzYNK1x/BPX0j5OQzCtsz092NNIy5MVaWohnaI8xCkpWgcF4SfNFHqhe3/9ntrGyO
7GykQ0NmEG1XphT/ciGjheVqAp/l6dzhoE1QKetf9rBh4LRKCQWtILL1zYNOgrvO6kBqa2hCeQyg
Ha3CF9+Pn0mSZtGdRAT9Xt4JzTCPXwu0ZCC28i80SaKvzAdn9vcBUcSV2y5bVFuqoFkMFwj16Bik
beeIib1nUKJDz8AfICktW7KBJvhBR79q0bYYl3omn2sU9mfPUF+dsExjHo45hdQFjibtIMgakqiw
KiHq9pgQ5+mgPjoutfh7o5ukXQceWthrdPVB57RtMm4Nm9oR3K0ltywE4tC+RdXuO6HaklbqCfmT
kvekzR1D0sBrFRaVBUguuHDMbh7/RjgUBmOYwOHNTWdwv1OXoi/hPnijoDGiQN30G8pdqNTckcK/
wqCSvAyY23zYmDTAAeDEgk/WYyFSaMSz6MLYUdjARuNJjTXPP5K3TxmvUnZCHepPCq+fhWj5SdsK
UffpEqQH7y3ANl1o1qeRQA4WLGc+OrguECVZ2iAnCmcG9LAxVDB/WO8loSnPQcafQkhhDqvK+WIP
VSchD4Ik74UeiBj/dW9N8XezGnfrgZ8RikLQi/Shydrju0h5W15d6ouBOV94N05Yw6/YI3Y246sf
sHZvd1+MilDKIVbWePSgKTjSCTNRR2y0xc3inNt9iEt1Z7suvM347JqxcbZbYG4N24zRN7YNJKq2
zLGuo0fcnFx61e+Y6ewa28icT/bW74Z1sIPHhqn9QN3d8Mu9s4t6TcNmxxuRRUauk9pPI67xmT4H
PoQU1LvNH/T3B5i7xJvJxXlF7971ai3udmNeLBvxZbpfP/dICNaoVgmkbsGCI08lbKV+zra+6beu
nol62K8RlZcPtzX4SFJL8jjH8bZLvnDvElHmWxO5kIok2uxZEmFYjsihmZiZ9QYKt/osGs5O/Y/b
iuxT/3nwkMEwP/YxeTutaNutG7ynyi6o36OH+3buk3MIQFjq1UAElozKjcLXhnWdTPZ3D99YBKxB
lTiLm9l9SCymjos1po4ZjusOn5G+45xkPH7CEGhS4zvaQDyPQAidqtsIFmOpClMG8QE4j4TvlqJm
LJKVAG75xd7c05taTi6o8hppWAtRCfQVd/B8cN2DBYOUdQ0eWUiD3X8aTiQc6X1/d3NeEPchwQVv
8gKewOg9P3qycMgTtZFV90DyuI3LY3KKTw6GeY1QJJYZiPvyIMFGbj9xFEZAwMMTF/js3T2wzSyv
WgwyOmegJg1ZQIAK++/W1uIXErQxA6l2jemGvCyowpkANbtFWSpMxJNnhKkLKusYabAnc6fUrSNg
wPP+W5mefhGowkWFBCnlFiB8772+jJsDTd/KxJvbuFijBn7kopZ6h98rlxa8HcCAp4ho/MMp/6Ki
6l3hK61VWAkUkClXNjiMLj6+P/QmKSmUh+LVhl8Llw9i5ZMGpjHhX//QPXu3rrrAf9a+0Gd+Adtc
WYSoD8ZVynvBr4DMQwT5pq7RA6ssGOSwtnaocdNSPul/GIYz2Wjn7pMKQzkEcWr3GLTcO7ujrAcf
LfVllPZc0QwyxcGqPIleHMp6TpnDGLIiLpy+BAmLi9OK6yzSaO2rhUoK1idf4XF0Lkc78kXLpUf+
OljVCVwtxtrNDu5TcJgQGfXF/VIzpRx7R04c+rSTraRSwxfoy5Dlpvlr8FzfiSQVFP5gLpr+zTH8
S0fTAFEc9iQ8EB9NUyGMKxuJtcHF5QKTCKFFyYHppEabJ3mjxM9/xV1Qo3bg8xRO35+NDhooGOnx
8VXTbCUHXqSe3ZrFvNMuai7Biq6dgTZiq5aMoQoW1jsZxENNSWijeM+w2EVQGCk/VtENlcneB8WP
i3Pzbh7bLs4Hy70Hn1t4EupEDJP3QOXB3xDgCZRnriWlG/XK3So8NNyb8CQ01Z48meO+7DwsnOeS
QezFuTizbmdbxcnIvoT7LuwSg8tzdU0G/sgrhDXmPLNGuHAPaeb8aND6Dp4TRoyMGTfxhl1BPQ8O
klZHnwVgm1jqwGawz5Eg/z0j2o0WnL2zfR+dfq7+4Tu41fr2j814kAXV0dszWTo3mOs22Uk1/cK5
oC9zCstTIzIIXNlfEx0AfStDE19/P7j616jKWi3qCj5TyFvQ4lWh/2ybfMuzv2UVeu/qdeCl1ql6
b69it/xT2ES4hoTDu5PHSRMKKTjLKgc2ZesJncqHrFHdf8cLAiEp6YHkY723g3O3Q+9Uv4pFV8VL
vNGVgmWlI39X7XW82iffDM4zJGWINpz8C7ip0d72qhdSXpnnTs8KhgAemK87p1Mm7gL1MYSBHAYv
hnKxYgHOMl9y57CkzYB+ceeHBowy3CZ7p8ECFVezWw7zTrEsxQf41+vmT2meXZ2GX59WuHqboMzm
/qnzshs+O1E6a1YlCUEozG69ZGUq6yDM4IFigvotsHcnvLKoioQ6Ngin8YZwaDLIwwMt7EPXYIsw
s1LNHIfQD42IDO2+BpwhCrAxdi69G3SOG1emgBCbxef2Mcj9SmJ2UTIGoGGc3jUxKZMdDldl8JFd
KctFHYIzs4NdF0E+UeHMHpuyqjfEUdAE4ISRxEEuvnTt4LYvvI3ZDhy0em/wqh0TihwhWsgjkN1A
V/zq/J00nCeEgB0DbxazKeykwChLaabDzngdDDiC5TT3OLZhs5v9NBNYm+GzvRYjYMzyUbtBFjMX
vYVz/t06kyU3kNpMFQaUDB5hvwD40TbCFWIRIG+KqTUNFNgRNI9BKdlirKghk/xaTz7UGrV5KsJq
q7JA8WOFaRoLc/QFgIspEQMXUn4X0PvBkgKV8gWk/gP0BNxsvB01ecqwRfOPA8j43q/FG1BwxOi3
9qVdtHkaN9auxwq4f16hhh4X7Q0icxooV/poBWztY805TCr9EyQE/7x8nvG/euDvtBl+5+iMoLjk
Uu/fh7vfPXoviAPB0MFA+gX+rdn4eVkwPwHJMEmCwR0t+v2WdPf5K0OwY6CoOag4oOlJltafYAcX
rhJU0hNVYB7xcEzOeJL4W6heUMLlrzQ8xXnUmuwGhCs0odPdqj4jalsIpenp28UAjYDpEGx8ujna
3733AB31kNM6t2EEPRhcuh82u8F+iLTl8N1r0EpId6varxqseRzbAIfOcQKcBX9aW1cuJg/bNAFz
S5ILmi4ocTtmQnuLT6wYx4r88sHksW06teE2JW6PwDP9y9NG2njpT+7Q5E/h25u4RefpbMfIjsCF
OVqLn1rvPH568t40BggiH0DUzvzcLK73ASrRRGPePdCqbkbGvkRQSLnmmbbP2XTiRmdB6UglV+3X
HYD1qVLizWmgbJxVtak8248XvfpSUVECtQ+3NKdUvLvZQ2YbLxY6iVEePezk42fhrlPrbcdXF5SC
EbC1pEK0HlFGOcv6I3pUK3jH/YuzfPaJ/jmpqk+Za+Wdz4AvLo37pdG+XUdoZVyFXbw8E8h9Ek01
nChV8W17Epw+kzYQn+Jf59wUAiaBTc0mU0ItT7N+xDYQF/0EUGQNK+0iIzVJarwgMmoh42VP9KLB
hgvIfLY9QhDhF/OM6zyi4j9/Y/PLvnS4wt3utl12Ki6qHQTzDOWK36rz8p+hUfXt6OJ1d3+Vpt39
dffIXXwQVahCKjphGmH9dnkUfrr1nuiy3C23e7ejictb31vMN3swmU6OuGu0+ogyPLQw/bKPFjho
Piw8M35EebiASTVtvG0K8sKwUYjjv6gB397eprsD+PCrHhyrDOUed8Fj2nmRf72Pyy9dG5Fx3064
7TDpV6RvlnZYcIBny4aAJiRDzvy3esgApzNAbDT37A4kK8JAKHQeUJCYHTBtvyP6zOoLTbLaEWvm
Rke3ewKPYOzaeyJ6U5uiT9RxZ7DKyRheCZFICnoIrckhZnCgvqJwfHaSk9WixBSfvVFr1cnCj09j
yIyIJZnZDKG8GYsVk8nb++hq1NWrnAMQ42tQUad1JroXwruR4qY2oK8HR4B+xrpaSJwaqrkbHmIp
iq6AkBNltCH7mJwtiCadxOdiaH7cY4aPCzXoMZgAyYoff3F8fmxnqfbUh5LSZJUNOWHFU5FiU+ZC
Gkndw1Q+6JolaZtwuCXxgv7P9xumrywGGWDBstqaw7mmH9b0CJdBP9EDTmyhvFsu+xIZeNh7rsgC
bhqXvX+a1ngE1Zci+EcY4Gu5uDN8bcVqaKTqvrVNm6ZfoUeF5Aa9t5ocCMaQdLUP3QyFzqBunnBn
lWn1jfSrmDKKcNzyXo+hChCXpXUTGMLay6hD/wIGlp83IyeboTGDm70DsYKqEo0sggiXvo3U20qh
kTPEqKbXS/k94DZBcHmH9elb+I7G7IQApyBMlrB6RMXHCWAJipEyFjerZGJ1LPuH9Seq0FfSGBER
joGc2QpPaCYqOzp+GUTcBw83FQ+KhnrMQWyca2adg1qfiAKK5IKASkohI0SHwE0ULlpz4Xzq3eqH
NgJuGS8mGyDuSwgU4KVfT7QPNBBkNi4S/EldJVExGZooyeKDQJW6apS5T9yXFZZ2zjXQ38g6gF6D
QEMseXG3r8y6WIxhS4DSH/MbanUEJx8/rzpDOLWgMCy0UsNuD95V2uWYUih979t0qgpBSIb4CGo4
t+EY+0rWW2jHrJQVjss8px6HpUsGB+ZSJ9EEIczhCAMsMH1T8Lx5PHIEKalm/XZRFmK/7OcrDg2v
y2ZfOUBbTMJaH9d6uUaEuHeJZaPI9OUn98U14kVA191huII3QGQwLJHrwhHBfcWDfl+gRz3sr0x3
CzkCr8zFEXyIBZtEA0Puev9Kc+Pv20wJeXRx22PLMANHJtjw9DOeJqfpkhNpEu4P/0t0GbUyUJks
aC4F36Q95OeYc5axGAHMUa/A7ZGZe8n2mE+AOPEzuVmA9c3xmXNWjdgmYC0IvkEkmo0JQs/sk/k2
CaBTXlPcRnMp6snpqtQ7V60Gk30LGEmMuSJqsGjSL3kNmJZGiPqIWFcqa0DMBpmHbI4v/rHahJMT
MZ2XfhAcZLRnDh7bNQgiQVJsy5rtr9KXFLJIW0xQ4KRK2OEPtTrsz4EW4J50Logc2XhWMgcpIu33
NG1InBkQ35TdhYEgCdlGa1oiCX/ZbxfjGuGXxz1nPp+qdsOVCcf3Rz+9+UIRGijMgvTq4zQvIOzQ
buupDTz8jqMKzuqwIi5zpve+WFHHEstVogOkXFi1ZoQDiL/m5DOpccMvSF52Dbv7dB5uQ/pfPIrI
v9GkGHbpzagkWhDqPYMUz/ru2ejdGaZYXjE+DaaMnzKY6c7uw+y5CfdqP3wNRSn4QLzQjv9zR1Ff
zzDu3rAkF+JHbS+JAH1wYW0zogpbmQwJJ2HCPmnYjTjIo+Ln1C/6NG/WZfbkXsUfch90xzVFCDMv
eDCIKbwdRpocyAfUNnU8mX14WemXXUjQ5YC1m894C1bRsE8tQNi84k8HfwNqfNRwEPyYHvsAtuay
3nCyfWQsD+M9d8Bp/L25RyYzueIrfHNge7vkaV7HjZYk16EJ2RQsocRIRWal47HTjsGKuERrDiKF
CJ0TShRHL221m+MHAQfF41b3ZaCKWfibH9oR+lvvzuFwilHN3U7v/d0hKsZm5u+6rT2b98wVvQJT
CErpmkt7wkCOQQpq/z4DtQbY1h7VSPfNV+rQvP36SAZ7kmRHfyiEKSoVlCcHE10UEkXZB/SipYnz
78btqdvw2AVSP9CDYUJbxD5Tkx3l4a0E75c+jHkhYNaR3kcRisfpioIJLC7PeHvboblUF4SzD9sE
eVe/Pissl6DHSD5hzAkdGaY0gipsuzB13AUpDvITZd+V0vZSY40JFeMCT419ukm3zAwh2ofvP35p
bqwOxin0eqvlikRM2gHZB9jZg04eObdbztPjZw9dpMYEEqVNEhqEOqIM5cmKVLjxrKTDxgcyvOAZ
TWeftuxKAneA1eQZOaYUG4OOlXMUlbqwD82pltlHkkdLCTxF6bpJ5tukx6CvQLejEwOScaoryHJB
3s6xSCMWMftnIQZ1OjkQoIBat7CgMe2mV3G71JQzxeN/7PCzD+P8SM9Puad1OFEGtGggOb85zC4Y
YOKiCodkXsVuNZnGTzCiAdE+ARXCG1WnOvXY0n2xwtdffhV3PDgyrF6ymg6EyaCV9ScyDzeCvS2c
Dgyg9Z6V+BNeDmJk7qxDwtSCIx4pRG0KosZAC3x1JV4eyQnrlvwcxhRIblIp9nqaKW17QxqF1bc4
0OM1L+p4PmufWhTlr/IDi61wbUvgDO/xHPZwrwHMcCUSGNPTOEfu6YHt0nt97uRdQMclClJOhnUb
nbb72KIcI162ZOik9STOu1AeBBiR+vvB+8BHBQo5xFOa3a3T5BS8YZtA8RYMekKjzewjx+gd2qWg
zronSlLJRV7Q/UaI7KK360E7H5zloECMx+o3OWH8ezesT3N1CrYK238XfkW0b1jvlrDnFFkcFeg+
Y3qF9AYD3UZYQWwbwjqOm+yTtoYVgiN/i0MVkih/+JxBuILWEgiQepO6CBMhA2AjNCnPKzabAJ+a
sx1tV/tVwWaYiaUYikxXrxRA9oZzvuV6noelaZUQLfI2K+pgftSZ1G46eumXMMqdXZAOxeV8fxn0
YA5wxPWAP4kEzNTxJr1Pb0RsnvgMXIHmF567CKbPhlONnuvvkj2pRkzpOfdM+sQn9hHnFND/1ib0
3wYH55OzncZpEn3rya1Ts/22ITkykaFlj8tzwAA0V/UZuxWgioReOltdRADYl+DnrOW9/XyCIuIQ
az8iZbFGmgxDTwNfvRpbwYDUyJj+as6j2CJ1qU/4Twb9QuUKwATNVBm9HlWjclQf4Fs7eEcG9s3y
Ez0u77MScspNYnaJO64TscEftYUhqSRBXx4e4L7HtYGMUEDh3YcIoBG1pqRBCuLowP7WB/xeNZ1m
KRkivlg/YR0DiYmG2T3EJbBNWpCQsEXpqQodDLhLkwq8q/6z2hc62sDoKacsq9HT1p1X0uywHTvc
tzWY2YXN3sM9hAp5qvtvDnXVonNurzYIndB4h9opXqribfF/smNc7+VYW525a/Gugx53vXOabqj4
vkw/T+ZrMOopwFr66sHbA2HsyLzlhUGjGlUkGJ0TCrQY2HdLfsM/jzfdm2P/sJBTYQ9qV2X+cwhl
qHLoVHuNuNy7Tem1sZinTTT8D9vMr8SIXwnUp1+mSYuN9RnIfPhK5y0b4mNwZyoKzUi7SVhmBdjS
+0I13/0bkDDON6Vv/6Eyg8mI4rOAblBGsOicBq3eb3W1nq/VRZhGQrUzanIGwqzOUf4FeQTGLTcP
RtWYCzNeF+ItHijFOKg8Pk/hktCsbwgerueFSkhPi2BRaBwMIfXT2TIjAyS8jPTAS4bo+mCxk5PN
d7pO9F3EtMlHzf6DVXfteVVn8KCyGOO1Cd7pXeEwJbf8tPZgGEgI4avmU2tcJxSj6jdpkTDeAuMZ
4dfR1e/0QnNsSLTPBTeA7UV8noKETpC8pInBPw+vi8PSHPAlfp3OoU+l5SGiiSroNUH6O7jb1+Tl
3+0Rszm/idWPFDxBvvyTd4x+XjFrlRYLuAIlqhZ1qlZqVKsa3y/LsUO+21IUlS59BSQAeREU46NS
VPW6VecORN3VqK/i550bw48X41DB+sfgNhN8hefITMf9TJ/OJJ7bAQmSkYTaXpk9zeFrc6013IKL
A1MNhgMgma5hNkroJCnzmUyGQyVmtdyaO6NTXLg0nULs1D5CDRPWvfDU4S3QMkMfPwRPYsxfs0DQ
dK10v7Gf/qN5Bsr6Fwt1j3O3RCLjaXTJu+d1ja6QNA5epXUxf9Z1+x8GqbJQ17gZh7Mlo9Y9+Psu
FA7PsJefCPkCOgLTE3pcfs4SjDkPfTRNVH0gJcEBom0U/WEXITRFHHbUh6vQEHKScMTgvjVV5DC2
7PO3KDrB4IKEJX4p1Rv9SBXycZVRn+yFxIlXhN/BtqK++hpfEu/J4QpQoqxDT4+msM0Qg0N0sGnX
MvKMEo92pbT2Y9JpbOJaV+ZDqv1enkTx/n2zF6FSP0Id5YMY/+WMt8gdop8eoQjzaOhDs7sdfDUB
GXp/Agj08Olx4UmhqqKAVTetw/wFTGIale93g0RJcaEfRw36TRgnix6H4oMbqzvM1ockM/HdsAa5
l/8cY7a2GJJoIewZZIja5vo/O1r/1pik6D1W9aI083GKrrwtACn0yk5f8KL3pIPRH0mL4Dm7Acvm
8b8nXm8G21l2HTU4xMySD2pZ8bTVgwuL+UdmpnDFfgyT6rMDNY7Z7xCiCv/k7aYfsT2+bvQagrT4
pLix8Jy+JBR/mejqCCYQ7UksomIgaxxae2ovrYCop+flQ9ony3HL1FHmqcE6lFTjtSa0iI5DcUhk
tKERcsVpePehpqnNSICOLqTevOpZ4W0H3KDfiA10G8HZe3drbEHpA5ISj+CX7iCinLZUBBGkH/Z/
EMRho69Cxjy4N9+AQKw/CTfig3gnOiOPL99huBpyIVHCIsdBvmmleN7nL6sYbdHCSBU3KdNdaKaT
24UDoBArABG7JcLjSquoIlhzVEA8div9TobJNJMBL6U9vbiyFNa7EX+vuPBTuUuMbmPopI8zLwtL
Hj1FQ0l8gHdzzDh9XzaF1lkF47LLM7jv4Jwfwe8rE7yJ+FnFt+2FUQ1ZqxFUKTuhC+K+rMXU1Jg8
gF3GhwQu+ubBaS8zRIVOUkJXpYjfOMEd5h9e4IkkgxnKj+x+MCGE/izMXxj9CqRp4dWcOqASZscA
gi8M0+6kvAnW0UEZd8bMvzhGzMSY518CRN+oF+CiyWXSUU1Q1BDOWbFfY5X6yvbgsSGc6zaTrM6C
1Hx0G4BvQZ1gP3s6bkHffQhnBrhv4d3ZDr8GtXCl2CS8hx6AqThLuzr65MegDCY7f0EzZyQOQwce
mhyeQ2jZcFU+lBZ3CgolyXq4OnB/8d7e2Sfti19iI+V+ZoRqvW+95ET8HgTlsBZmys714sVCNCOf
m3G9kzEgpBvf4g5ZdO7jN/mkTDlecaseZQUdA/krUsoXLwVRw4VT3jp1bAvcwwpu9ocq6gRCClf+
wzacyaIcueDSfX78O09z8OnwQDD23P4c5hvvMGK4jwTcqExB+3MgFstNEsxX+C+vl9Ryx0DyRTDs
NIefpNwnPo9AqlIRghnYb3IPSBCfICTgAInLM0zEZ7vvEvbGg/M12fHCiBHf0628QTZ4tBf9y0iM
yfTI0TcnF7uM/i0rY1nwdHGCY+XdMkitzBZb5Ecyk+LA4A2RZH6AsfZl9cHksJurx98pyZsOsoXO
YXWRbGT6TCod0SeECgIYZqxwtSgmdeZ5iNsNoiswOBAIJyiLWMRgpNTmYcgGbLTkmX2Krzm6EoeY
a0K10gUr425B2ktz/MQzUhXbhe1K2Srm0AfYTVNjXUNhsmGXrja5dTu5BvU+Va1gX8E+yapzZ6bq
dkBqiV1f5NcPmx1Bzdom/6pM/ZyWpiug/UVU8xFD0EIeHbusQ2HT+VD9+s3wsm3rqlaRKxAciWIM
nHmuFhbCzvFtn/jjxSGxs/i/g6rI2bY2p2BzdmCVAnzwYhhk3q0bG3xSZUA47zao/yojHWcfla9v
nqKy15pf3YpN0QoPiw51EVR8HAw4o3KuufFmA4NlyBko7dAEBphRGwISwsvkqLJFMjNpFP94oaJS
87f43VKi7aC9idt+LNk5l7e+5SEiFs2bjEt5o1QNksh6Wed0u65hoIOS3Wr1nDH844cy6GPRAGon
xhFSMQGvh5vM44/0vM+kLVpAQKwREpazYwLn5PudpJNZBxeHtd2TvZU4IxWe5E+A7M3pZXNcgKJV
foK37uxi67wB/uZ3kiAPPgwYTFk3XKlL/KYaZbLnrLYUxz70MvAU955SRnO0NCeWCyLgOxa8AOX9
VRXfUq6nyqyd/0k5dHqlKRtcVNVa2gg/N2oZeU292ly1Rb810ZoMuZHlNas+vAZH/CX7TF0WncaI
mgj4732kydn/R9KZLSnKBUH4iYhQVIRb9l3Rdr0hXFpxBzfEp5+vemL+ZaanWxHOqVOVlZVJi8o5
Qtogjf2G0gYgdNGRjPZdu7UlgyRO59a7b77A53gjoY08oaMZhAMYxh+rmHZkkXShrMmqYcnxJ/aY
9VhwuSdzWKzz+ClXrwa3eWf5uJlDOgD0DueI6cm3fq0uOAYECd68k7z5lOJx+ykxD35SYi/xTCKS
D/Ix4eqMFxMmDZDPWGIcYjt4b8S/9GUfSYQfNowUlzbl3qxfeKe83EOgbpTlX5EU3FfHVJyXOl6z
Oe9aL5O3aLYFGt5Hh2sDGFjLJ287zFjc3kxj9p19/PVoZ1xNhb5p7dbzrlxAu7YPP4dhzTkUGBlc
GHp9tXugBqSC905BLzOWjKkAhjEooUzgBF+Y93la1abXjSgHe5WrDqAH3s3XpvviR/sZ6ye+Qpbc
vBjfmtM20zZGdgoeLw6DmvGX5AYRksQBsll25+fQyW6cx0ah/bA848Mz2ceHuCAxpl17cZ53k+6i
kgjpURvfocdwvqPTgGgKOgw3piFJb3qm1rZrdap0Xfk9vgCQ2W9DepI8og9AHnrGF/sDigwwz8QZ
XrR7p9OF1+7Q0DnJyXIhyavczsd5azb3kXGcD+D9xykYJq9sZdJspcsr6hxXc3JBomG1HzoQaugg
KkjUvZ14FKwlC5OJCsl42S6StiAvaUEPvjGPsOJm6ZzCZFlbAMUaTqphs3B6yy+jkFyYWc2L6Rln
Cuiaif7CziWsOlbTseiN4EPbsfYQh4AKobiqLJLuHGoLhjTkF2k7PCnhW6eigkvWvCxucDltN+YD
2FfFpIsH/N3dHjoeXw80j2P5GH10/otRMapUwPb9QnV74SN+T3XyBLKFr9ODOGRKl58JQqsOUm1e
BYp3WNRxNXyDt2lmMToN8UiJ910rn/dDLGHia3r/WurNXB39j9PeqS5KL/Zz2mVmew4NM5+Xqebu
AY3t/i7Hl+Rmt2Sg+zJkA8FWeoLb0yJSbRwa6kERGWdTZ0XGbbrZV5xJ0u/0NsRPQmOpmc7t5+to
WHRoLpayiPjvLT0qR+errSCwAoI4o9k/JD7X7gNlgrNZrOhan1eyx1jq0PKCK909CiwqXve7O/yc
Am5/48LxCWa1ffvrEs/6yYPfYvDlaQNMnF2Nn3tCbThPH/Y+5hUOVKIsjo+lLFm3jzmrmoXGb+v/
SAVr+LX5NhZb6DHXxy+XKD7mm5RLBE2XvXNgp5jtvvVNO0vDcM6szzFxMoI9RPflaj0pnhiI8b5U
+QYCsEeLua8y2jOaB9NXYlWPCN9JWxw3Wsyg2UKz+fk+09oF5w6N2aNJulxGdBGJBQY9zpqiund2
3ljJmDloiN0ddAcFPIn9m9ijTGYYjYF+dwf95f5FDXpcGezBfMD6HSuJFOfCUWTtIVuzoy2+jz1c
pY+K0wHp8z5hL+O/O6xOAlZsL2NbtuYXyCUgaH8rmCBQpDfV3HPPK7ZfUE5ZqzfaGgnfAw+YFZsP
+AndjN9X9tcH0wbQ7LaaaRtcWNyh6VYWsqKU0E5cxcoxKEvNqqlPeWnE4U8rOp2IWl/ximTo3qEv
Qd9A5HTF4KobKpvGOqw+9jO+rU6rF4887fKcqBWO4IqIkI4kNxpQY4rXkzoSPx9mP8WCjCFwMeSU
8k5GGq9xCZT8mNJouIBoGIQ0U9lAIvP6SJHrnoz9SBkttgN7l44qdmYU11M1fEqrB8vbrKQtKKWy
mN3CDnUx2aL/VtI40bIWHP75a3eOL9OL9AqR+bDbcvEw7/++aHYh/dGjQw5mKvxVsNXbHQ5YjptQ
i3B4CN4b9FiWvQJjA1o2x6ONm0/SCUrBao+YSHRHnWE3xRQp0RzNaS+qGRjyfr3tIzjTG5ZHp6PF
R+tde92RJlYPOA7QNwTm1UhgUXOY2ndU648xcDc0czwQss5Aqq4u+SBRDnRYSzqI/wO5HqZH8rwe
LchuIqomeoY3MWoe8rlLIAahAuUTHH2zlgd6O2ci/Rr38FYTrpv4nj12KGDMaffZjx2qJnhp9ff2
QcdiAsYwsimNGKzZr53gz62MplT83bzdI+5dqD+itoZAZEJJyG4EMUB2CsPSh9PhEW8hi9FWE46c
GBZ0MC1FnWwj1gU8CoT5xJ0AHG407wOPXLCmJJxeVieY0rIeSn69bWUMbiIqA3c8nfubbtifN9PD
6IuBEO8u3PGfX3N2NVXsMFwxqQPenMUfzhXI6HTFrYLYxJxNfGPS5mWXVG0dopNu5hvC9C02ljMw
oPWa9UOgAk9WM2mtiGG02F9AjGG0liGLs8dTkWWGeAikQ2Ryua5zcOQ1TJAhhu/uKCVUVLaKaOnT
38iQ7KNbiNogVOtv/ImrB/L9DyE/g6PIiBMfmQJeSnEMBWgwwruzagpe9gFQjdQoHDqoNT+DmmMI
DucBz+WhjJo8HJzqqPMhdlprDsaI6UqKVdLPRRsQBCJ7W6VR04UcOD2lzDozgsHT6YmC4voSrqUn
cBkxFO22N9I/F8jnQc2CTKcjfQF5sqiAgVo0iI55xbA3v6R6WA7Pw2eMXeimGH5UXtI9jGQSmVlA
Lkr2W+5pu4axP6HV054SooOA/gKLGQOhgF4Deb8PP4J1tPQE2mxorh7+kUD4fNscp9LhCamUn2KY
A5cJVb03NzYl4/hfUCnVFp+79ksmQXlmp9WJnP7vt3fOxEwrLP7/cdt5+IR8YZ2mx6CzeewOZ7OV
O98nc4kyKEkj9B5/54Qa4YbSoKduZxFS62bHe6BmCsk4X9pce9YHyj2HUStqeXjANFb/ZZZH+96z
3hD+a/uzaZVeThuOKvoxyhl77duHq3emqoeryERqlVTK8IOeJHlHbZ906/qJ1AuQCCNAeVhpEdYq
3l3URJBQ6Fidzb6HD5j1MQiU3Tvx0iiTbx/xCF54TkhVQ6FRamcUYDH+kg3LZzjD2zX1B6elU8BI
NJWTqye3i0e/GGfDJKKpYumyRynfOacRckfwF1xhBI2U+o+6c6ngLSNIPdjr+MIFpaDaDIDRjj1a
Z8h5D2uc9WvaZmK5wnjF+gATFlMxXJkwZMLfSNC+LrzwwN4aPtdW66nCvrAPdxdq536qon4zfW9q
8RFk1DZ7t+OnYUbfjjPtjW87/ejfduyZaq5mDV1uIsyxYz27zm2VE9Dp4IvaxKAWzzdRaJS28Ub9
eSLHcba8WrK6m+4tVO5bMDuv3gj1CfleNi2Q7M6QWPEzgtFSk2OdV9BsGJJJqSsAS+mP54hQjgQj
hhOPNzONNdDZ/k/l33zCFdG55WnJfd5BCeFgIjEJtEYG0TXMev7JDCQI8e4amvSKn86470E+9JIf
5HepwjENgTUS98ytqDI9IWU2IRNiLUSrRD+s8WT7icouo1JQWKnutC25VVr90e55OqKIQcMFnbqD
Emxq1mNCM+ltzbTBe/eYHx9xc2DqcPNEc2V83N0ddSDpvT5wMBQUXdaKLQWTltZeExJROwPhO6AW
OEeN22WpX8XbAM7Pnma5IPW3+cOth5sNzRPrsFM/TmVEX2BoigS0RVjotIRvAYjUGAwYTXoIMSrC
wQJJQ4LaTx87jVOaOVsTNZGP24mBOAeYms7nMiyH5irfiCrL/A0oDEGCU3vwJZqgBl3ZiHRT58Ez
AaX5keYLsdCjx50kyKspwZ5upyDJHU5tDasTGTJm4/LZiMU5bjBfykogzS+gHxWvXz7AlnBbpfa8
zIFh6N6A9tPP+YFq0FsrYHhQBJji2Sf0QHw01a4gvgKdMpd6n+nD7yyHrMaQ4AjU8XEQH3mEPNB+
fg40pquYqcH1kifIlHxhl9TvNGyo0XowJVjnLwq9qQJMu+sPOhsZ19mPLqv8GzDQSrZiDOqdUC1U
Yk1hd16i5Yj8CxGMjKt8m52NSllnmHt6MnRTdbRW+4MyxiW0sZ7zPQTDu7nftSu/TVCaXy5O3hc3
TMSZLtN9epP4YIwrosJOUp35ka9LJDwSQKq75DmiOiNPg0TnAsOgPcDa80lf4Y4vsaXSr5cvC6tJ
tiKrl/ljjvYTqUefU9R64UL0XBgx2AvAP+3uEr2dcv5dtIe0vslTXqaaFh69cKs9RMpv2zH1ST/+
LnDHRXOqZRo/W0TfrNvasPNUGgZ5Sg2Ho+Z4IgJyTKmzwqQRQj4RkT8RR1wK3BBr8zJRgtLajY/4
vZXmGNYPRmEMgsluEmHqaNeNJmM10kelVzg46V35AWM4wX4NPrvqF+aE2xweb5Y4pjsGTBpsLgGN
AAxA44bSjiGj64Jv8Nl45dzCYFiYXaJRiULd5ByeBnnaCwxxbp1W0dVjkrMdYE/l3idYmYU4m10G
B7v0DmPNp2Eb3FNqRSftWRMs7yRqQkuylYW/y2qU8K6TK9c/1Wh261aWjbNm1sUsEIM46ayw0U6z
B5sAFBTXTa70tsZeLyzxLsYQtDG/mlX+dtMtjIboNCBUl1islRbOg8v7bwPpAqG83Lr/8pNlUnNf
ZKBhN77TNd691sUNnztjeNJNBYXGY9csllvdQgwBJCQqJ2d0DIQqgUg1d0qey4tlUIklae6IUmEn
yHRGxRUhU1hKPIUAf/+/xBvryjAH630OjQCey4GQV/nRdj/wb7Njkh09bSTLT8wxrR3Gf7Hhd4a9
4cuPCro7I+E/ZC95aTVVlxHD0asbevf/Kc4YWAENIMeVcQfQ/ZsyVD8X67PpFtfoSIIFlQXabj7k
vnFExKt5OeG0bLnnu4jrxF1KAhqMEnparErIFgj9+WibqVmbSxLmyjhrB5dIjgE+g2mtapcTEciz
g/I1KFAJWs68iAthm81GvfuWPuXo7RSjMlzBMVfnKjKT56TT4TQt8Z3qx4f1rsjkNt5dhlGwsN/D
O0MHEqqFsE74GzEnZIt9howGC5n0RmY9VWIs4mY1xn1fEvIIn0GvKR3cAUPOq0d0XNY+S4TTas6W
0cAs26zXJ233pPHD0Akn/1eCAS2yx8yVaFnSrCMWdu1XxFk+OAwa3p6hYo81Ht7cnF1KS01FRPG7
ec774w+790mq653rgGUL1seAlrDpREVQZwqT0EMBFndzEv7LVP/6dY9Zj79+4hdZu4/bogLQckf4
Hvc5S6IzaGV7er8DuEI1G4yEw2rXPJE2lU6apwgi0hnt2Qa1UY+xk8rHgRNJDcNmLZ4zSUQYFcNs
UocQ57OjH7PcgcMz3JO8QNehXRlvT+uKFIYdw82SyPJak9TTunG3fdugoeTkE9G+by3ZQNsXNB+I
Q+wZCoajjdnn+iGDmDJrnR1/JQoQypz+gqXBjhhqpOa3+DYTd1cxQFV+IBGtcUHemxcGMYLOXzhR
tiynQ8/Dwm509L6Y7zpy38R/TsNrsor6261BtxQBMBqsxODEwIcWSlMqwqQqVptXBkc9RtDGn7Qz
KaImeGb57GJfl5dxQSSgstxb/V89Ovu96XdJZwOC585K45XYcpYwrAoSSeE+HRPFLhk1rRgjZ1uN
JMqKqIh8qtzZyTjzATYTIdUrrbBxq6BlMzetEOqSN5XRySQSEXsLES/EFj5cfMM4RPXEUYImoi3s
qmiskgcTdHd8ap8wwsK8W3kkVAYCHYooIyBT80YkhM/HhV7cs991r4xntKnkGKlmgx5sNcJOkGG7
vbWr19l0Syz3UQvG+Vixjyg3sBDJoo5gFeIxqo8OqLwW+KfSih7UxBfcm70Du+QwblClYd3+Mqj0
d12qXRd06i6DP6ovB8LTAikc7pgCtBahn3VxTfhP46ZkccXhR4pw4SV1BgZ7lLylooKunP74RQUe
nFGBM1BVRohsldMTKtC8eP/QnvQYb6U5BMvFLQtSGp2DFOoq0C37kkEWenVjJrrCG4rCR5rVfzwa
vjFkhMmrpMFKa89DhPxN1xd5CjqDdFiYyKV6lFYacp5fZHI0ZpBguqMVxOxqCusF/Yl8SB+CrgwN
u9O61zGrKU2lN2qo9D22r0n1e6c3l56InSk0r91x0wFDOloqXcwucdvOwQC9808ZQOojz0ofIJ2w
vO5gOv25CCQ84+rqGGCpqbH5iJMeBRWqkS+nmr5pAiOP8NrBJN2RLPECok9+Db5zgB14xJTM7b/y
sE/Hnmqx2guR9LwVC3nNq9IK2ZCDn7NGRvchd3XEwPgUJjiKLzBubyNRFmg5523bvgdV2gEDIG+8
0Evf+4xxwFUk20bFDNbeVCCjFsSwhgHsC8TWZiUtQCHTKcYfWHLhQsgnKRgcrlum+kp8eshzwZ1F
BhSxc0pTpEjIM68xmRR8WwKLGJVT34wr5HvJ8qHDSa4iI6tsX+s7ZHd5h90rrLNHyJw69ARoBaJY
3IM7gOKO89w83SLu7CkkgUM26EzQs6XjzZsKYw55LNr+Yx79+pC0OF1HKIT3cK6daPCZuhRTN1t9
+/qCxcVGYs74KyynRIhI0olExqRiiLlw2+vLRNZYf83Y1PK2LCjLZwqCzPT14Z3XEwP9uOMcxXYg
h2U3NIAVlmcqf/gSrGShnJyh1olGKMUPOICyea1AHSCAjwxO7ws6kaAjBvgMXFAYJz7swhPL0kFn
00ZzSLWeP9cScTWmuiE9kMGGNGJIpPI1jef4m2jUNKPT4ru6pxpOwrS5NfO70pHqicQ2HcycUduv
UwUveOud3eUiVuZhlxHelnsEOQdhtz5LAgVc+pNVwWhjjsO9DLpr0p0H3MGDKwHRJ83jXGyY6C0T
IzBs/qCNVLLgDcP4RslDhMTt6KkQRAmTWxKlgEzogDcrx5BX7K38SHAUvWiSFYVk6v17c7u+iEXr
ru7TJYovP4rXtnRIurDtDoFMg7U2jzmQ97iXgDgF5uIp5hzMaDD/24Of10mBiIVNwIcOT7EOaxlN
CEvaN8fdbV7C5GEp3v3+0jzvPtaDECxoL32lJ8IuwUe3ytUj0DcER/uw/Tp1bloXWMqNPQHONI3w
PpoUPpQzvK2fKDlgsW0DEtmPQGQwro6y0/0742Ytuw7oMcTtrzjKX70+1FvfiiWuDJEIc0tTJWn0
6YzAFrjxx/hkLV6x6NlA06IbtqLFQgwI99vGVrIFgIX9cQ5DmY7XzbqwW6rdebi64T1Vr0AT+hW1
64BMVZLhVgSwMEOvuMeBeHO2QhPWZEyjvxhz0hwtzoM9ZN087QcPnsaVgI01cSIC0JK7nH8PLuc7
y0pOU/EK1dLvosITVjZcvrrbfXAfRBjIpUB7vcP6SHKNevdlLPdiMhYfVazPatJmR/mRXAy9Z2KA
7FjOO9EC37vXXwbB4XlweFH4mOO9i/wslA1b0iapj3hF3fInSNJ/nFAFiywg9rEeURXXWDWSfbCk
nFfUO1Jc5OnZ+xyJGXd8h9VkW7NIOVgz3o22WMnh18advsPw/Gr2ERrbz8GrWT4f67hSsrb1TJuA
qxc3dPJFUjEOYfqycHFqBusLPOl7C7KnLZRmRKns+VLKNNE6O03vsZ4BxIMR9weHqeAcHZIqKM+c
zvKxCYmoZtgIpUKLlsKshd01Wu+ko+RGhTkpTbBW+k6cx2EHdvfba8kly1qQka6rv6GZKwRWZ9Km
EwYP6a9VDCrBIjdo1d3pQ/MtlX2roZZ2Rl9gax/yfkirEADB7ky+WDHPsA3f9CmF6EGHr8GHnlev
E6oqy42mXOs40TZgLk6B3sLICLuxTobAj5Byk8gwy6/6CAdg/V6tz++ss8hTJZClgxM6vwigrHm4
tDRUpXEluftTuCBWO2Mydcv8VKDOy1Vn13AU6P4r5sp6DU2+Xnj46ZqMZx3JWLAeaKG0AK2TP7yE
ChS+WNVL/oPoPAr2OlWmYlfjVrQfYwN+9VTSeKaQIkmMuLV/AYTsh9WB+4HTgbOuxLeo17FvUbXu
2+2FYrMLvol19AXCrufSWhQLdsT63LeH+Ay51bgxmxlvMiuX7QmVH/7zTzJ5sfBmurvPuiKBglP6
TVT/ZrOgiZAcHHyEE1GVFfpJ2ol6st4U4Ijai235hKDJJXIrebpEiawZ6zSE8CLv/bYTYQ3dk0lT
MDnV+30nY3QY+D7WieSUWQNoQypj70pr8kQ9Yc8vuUP/QXidiKK6Ci7vuiuJbR7VY7q6ke6zquMm
fpF27i0iqdtjddV0Rzrk/2dU8inH2SnskXuCc7epsSPJ2oQDu1hptDy5E9QGlj+Wj8GGpFPkH7CX
4Mkn/A64Ye9KTqqQ3Ne4GsiyFx6mMBkZASDvNnyRXWkh4iT6E8LBZ9WTkiro1BvBi6vAWpx/2SpB
m0JAMlGxFqAAw/HesHGkR4dZxnP6zItBHGSFm9wdvkiZNyoS8n3qCkT/CbKksMQPHtSEKQ6GSrJ+
QD3De8jcmcJm249laqKHC7rsRAIIaXzPbryeLVNowkMUpJMRH08QdgMQRPiHMs4jLaD/HXSFLS3C
1YLqNBYNiijq8yUxQJGSk3+p8qXQEv0qFGZcKXdlUAkPbBI3OghEBQGIJIJIrWzYnJty5yTxPnLn
zlY5kc9xw28h4ZcntaFOLlSRB70IqsIbpdKtIiXuIfdofwYXLojWFjNy/fE5BmX0wLb4funYCYRE
dsUNl9sgWlpCuRQIH3iWLcLFTFkMkQAmpFGBGHi3Bw0/hwxjh0t/MhHxdglqvsxOIUlA54Huxx9z
sYcCofDs4QtCuxIC6p/MCunOGuXVGkspaUoc0n2K/GHQJ1WUruQXyFHe/gUiB5yOI/nT1ZyGCHkj
gAvekKzRYqe7Ke0HukNzPAVkOkMeQY8ZLPklTn7ivsCAo4CXd4ShkfWmFQQpCYVNIVDLJF+JLnE5
VBGtFX79mktEA0Yoqg+me/fRKz3537/hLTF3lymNO+oJVK+ZQi1/9iiPpdZjCe3e3jf5IE+1YlQf
KMAYlpNm3VpTez0Guv/xbgM2ftpO3l6X2rFaXMMTKiq6O/kQfdeXo6tFevSctCBrt61jePUe0Zeg
F/BYSHyBM4LK7wWP6AJCdabGsiY5zDgzbEVP9O8JIPeJYmcEgN3u/EtNCEWYcxsPDtnMDfjaa4Yj
x/jo3WYFjLEZK4mJnHz0+rP9ZgfwTi+Oc7oQvQX3WkYzjWGRiH7MCxjpNTPYQBw7CTDQ5IucFwFA
Ah1B3jSmuvv6UUlEEIyh9juGXXCz++TOTRyrM1YscQHgq5yUyyvbUwb8kbF0yuSC8G8kWmHXUPPh
U5CPHvm/PuNFdy+IHx/nlMPKee42yJfSaz/vaM/TFIAhYp9++l6RIqMSIz8Tlqu3cxq2w8ZW3XOa
b+7T++peQUWw91BQOel06BrcJ95dID9pqBxc0LBdywxT00PEALAIu3fMUHaF856AwCA9yE8SLu6V
aYWQnFZoygcBZfBE2AYa6ViO5oLzRM5PBiqcbjCinSDKeqSg1BEi9YjALZQ5SGzer4wDqAipbKB5
4BFp7SxH8RrY+sRfBAslf/tP2IEKwsCZSBfeUa1Bu0GEIe6OpHhIKsyg9yN+ZDOP30AKodIjzR0i
8iBSYqsU3YRFzAvxhxDo7GBtZiSWX2TErrhfe7GXhpaP+Vk+OmZMOJjtrMshy/Q+HRuMSBFiSDfv
EN0AyIzhhqYNH2XYGj4ghGpU0l+vD5fTQ3UA4aMa2Rj4uSZ0EGRqUGz8ME8j5K8908LZIl2d3NVk
TIr2CvbDCy1iw+NjVYwPSGLVcqHt5txFlsboyN4EkggZx56k7d87WJEv59wb0OVMFiHHoIAsT84p
BOCW7YSdxtIXOxnVv9iAzpnqA0NwEuUj4iPQEI8YZLcANjmDsZALABkT2jFAwe6PM2RX6bjMIF1K
6XJiXq4VHQasAImGSAZuz0i0GLHYzQgijdNEOFZzklK25OjFsYfzx1aJJQo/2wDYgjRzgizkDQTJ
YiYP0Ildux6Px9a2gLiw5Yilm8NfG4Ck/GoEk0W+pohbmZ6oGYk5NpKNBbgoL3Ijs84d5gAE8tGQ
aecjsf+OJsmDZOF7O9MdsNvsNGsHsD7SG8dBDr/d728lQz97KpOnINloaBFD/p8j3BNEl4wA8Rw6
jWD2/Cu5bZ7+nehy6JJ/SolNT153DNKik31yT8QoyXbYQay6D860TbxCxUL7w48g0JGE3cbi5dMw
qnCeKMODDbgt6RYVIDOFnE3aiGD2I1i8j71blBFWAu1PxVEQP96OG/Mj5UQJfPIJW6MXFnKx3yM5
uY8PLXPa3tudn/PHa/XhYsypgNWei80IJ56iBRqDb1ermvWPdpsYGaLmLApKOU6tbIdJCLRoT+/2
NOOkD0jfeagERZ4/BRGBQHc+w8bT8DFvLVue4teMyck9ZWTyDIZPQiSQbmdYekQKbSR/OLXB5jVw
zQfnbUGq69fZc9GPK078O6d8Z1tSDDuXdSs9rJ8LWCr+VBdouIKnkqc1eCYwKrH2NKYTAcfOV8Fm
PQBUQje429thQp5AhPROCnD2kjTyYqMRSGulYx2GEsuIYUCEzFrTxAUjfln+VOWkI0mgZ4VX8t3l
usl9T4Oa9JUKMin5r9SDrNNzIAkHOZi3+5Ne4hCgAneuH7O1JvHn19XpTS8L1W4Qio7faW6Gl2EH
AsS0Zb+ClHxZ0rmzNQX5byxRfz/xsEPcMxZ7v+PuocumlYz9NNPuVKYa4TSBruUgVYgYMtXBSR4W
QRFcuu785nRRQYPVZE3bgajrbO1uepsBq5IfwrOxDpCgkzPDrA2NVHc/OP6Stg+VuAvzu2a3KuQy
2kRLwNv27CnBeXscgY+Z9I14FaeDw5Hc8UzgB/BrVpn5/GW1nOw+fSmWCKt4rHh0qrh/pK1biQx3
Kg+53UzHL1pImzEA+AMR9g2nDM0gpCDAbyHcPfH7vPxABDunX9ixb/o/rvD7Z1WM6CptUXrPTAib
zKOpTC9QtgLfkH5LPDQ8BHQ+q95Og2gGsT0KzzcG1M1mfJPc4Mljfy/7vwoYRvZ62OFlUYD0OdaX
s5+F46vIxHF8WBnmzZe+WCwhHkwNLmhzzWfCp5QSgxsAMaA9kA4Mg1BBhTAiSgzmZ3JhsViXwV8Z
g+gu6XUxkc3Bed5lqbAoJoL0P8IpLdBupp9tLGnhfRU/iJlvNPSmUHxk6gqumawoKD0yqCSQjeZS
v7pHzQw7jkZyC7HVsYyw2n68wqQ8IroMmiir1uQcZj/4XC0KG7ECO9LXBC8YPqIO2Q+oPVXFEZh6
Dy7VQ0SOZ+wai/6wmikx8vNjLTlM1SVLICDcKdBJKjLcr4sH3/hOpk3Ul7SJI/vjoJPTI5Sh+QHB
xElXe34ri/1MoJWQBeSAw6MMibFBSYv+C1QIRFE4wObB6mtBGiY9kB9TFjhymadxsz4N1FmzPu+t
IrtDDAU6+G3Njlk3ev4+PXV9Gj8o0T90/opQ9SVDKpOyoaahyUS4zEfFr0YMeoF4y0BzjjUNNALa
OHCFgD3P8PYqQASV2CSsLwBg2F9NeNm1GHhi7bPcwxJOVAJ4zj+3q/edfzan6eUCTe8oLldH8h4Z
EtcjqaiBkbqMonTCOn5ybNPFn36ml6G+OYgxrZJAIUWFrnbb4eKFyGMHpZN2BpMZWu8tztVpG/6t
woSlFml/ryeE2z5RN5+9EQmUf89Z1/8kfOrL1aRHur4ynw5Nk4aed//dsz7kZkiGqEqjdcJCWN/R
GGwRF+sZ4M0jeoXn+OmKhwfUishAhy/7cGKu4Nyhh/6Z58vXTvW6S22pJTCMQMkHD+gBaEDUJ18Z
QJijKuhYrR1q7yvhOV0DZsZYrnnSnkufTIfWJ/WHMUAoF9ZiN+km30Ednnb7KS8ITZOW3GOnoDOE
nc0jzCd19mWI+rDKG8hEQtHkTCkZnyb4E8Dhtg8efXM6PcCT3UnfFVUpIVN1gHiBcGBcEqylVmK+
Gzan1JXyNN/unAvvberdHGueOUwsnJedI8TpHy3s7m7p8qeyAtSAsS+yARytdHxxQ+sR9HbPqcrL
k1E/3BbTjxhlkdZpgEELmHn04L8w8+67/U8NzgafAr7rIk2p7G3LFptV7HukOSyr+2pZZTZJHTqq
1MjnMEzJp9OJb2UMhl9myLLbu5BpBjNcobe1e+4KsmKmu2K4Mx6gDgTcMeKc2rjtxSrE4TcZfabC
9H24wulHuRtGDPkidO9TsP9pNsX0zTiUsjstPmm1+CZnB1o0n2Z/sVpz4J8hnpNgbuk5RdNPUF5I
t2Tegw7n3UAb6OODasL+5yNC3j3AOmwQ/6vjs1/4t59X8Aqa8Xv0GMBgSK+jy/DsG0Ah/bCgCBMc
5sD4qndfamv9gLUeWaFQI0gRXbIyX3qMUrTLLzYXuDXqsan87sERt2LHSbmtpue5IBjGD94HmCBM
+kNqttearv26muUvV6AKaq4iETmFx5p3INLeyWoJuXqEENqA6mQx6VJtMFeDYgNnKryLHdUWLlWZ
72cSkS72eEy9ko/IOiWO533+x9VZPu1lP9tuv8Nb1Bppzv+mNpeM+DXHuhSP2CUAkPCErdPuOu+M
P4OpQqf35k+7YJV7DsfPAKRg0aKE5jkTKMk4tyx4hyO3b0uztwJ+He9AX9bo+JxBvbrgrIImS+/v
jlbduOBYorn311gHkZhiwSR+6B8byk0zfRjQLMXodk5m1LO3mSA0ZGNTlh4ASdLDAx2WQc2ZggLC
XGd9rAQ6aU1VKvc/GpPIC8M5mHbMaIsgJHrZItNxZ3BXejmU7z9XG/YoVXqClL1M2w6UxWuHF5P4
IhtjuH50lyRLkcFeNZxzQghhSs4uYyzoARStxJ4n0kVL1mhjH0hgcDv6qfqIUh3nNYWQIzpCIrkN
70x8sGTjQA1eigwH5OFhm2Emn8zbJ4Htpmr6XLyIGJeGzq+YW0FjOQstp/Jb8LKk1ESEInyD6tHt
8O7Jm1YH6UYGkWCx+FiMi8j4SEDrd3P149lCNxkTgPQP5f1DQccI3gE6GWqvHn+1kNoWqew07m6+
u+5cdq7xy6HrXmljktzcl2+euq3GUjgVI6qxbFGMDj8oWT1QMKLWdQD4nrtKhgQal9po2LjaoAfy
K4DzbLMhjV5UcZq2fgQmprv79CqmWlwmMtz9vB73p5NvcrOfo5rN11k9SRcFQ2V0IETTxW9PwtVl
eBrmjJtA8+Fvv7RWqOg73mMuvZkDEDHl4/xhMJFe1ra4leZmKpJ2KTMfw9UqFdDPChdIL6hU+nVc
QvmREZ63k/IBUv6/cNoEMCjIugeKrACOfxg8yv0ZN9CRUY3wOCr81UTEqJ7whVd32ligsE2cSmyD
xdGy+VrH+duISiCoYQvFXJrhUn3x1ZvtAwlI4bbznxN1fZ1I0cPGcEQqDMS+Fzr6ADG8WWUj5zib
MRHIeDsOvyLVh+oZH4i/cVLuijywt7NaXWxtJj0ztlNS7qmQjhS8d170GFLi4llJ9QqXpBd000vX
a5PWb6/wC9hOgrqBnQlftgga7zNsD6H/IR0C2xqvTJVWo/iikfNx6I/hj6RRZ9CEArRR4ARK3Ajx
Vrhf1GlwsQYnsHMRj9nzYdphvrmSpR5pMNDFaqFTKBRvZHpmIlummyvMgacsnnTRZkUWI31Absuq
ZsGQq61KM8wYfzW8xhXAgJ+j9eVIUa/YhBlYXMBJEMrcpwe8bfWmK0Ld57cVgQk5UuScho19Tlc3
smuRH+gGmzityVBejK2VzgU6C/fThi0EL40AF3Rqm/NDsJOYoQzb2b1HrZiW2O9rbPwK8tR2VvX2
7BDfKenBEX5VX8ooiGSD0lN5X3+i2nx6ULgED+WZ6EKotgVacwf8jwrnjNEtPdCS4fyCHtESl0cG
IJfv0c0dC/rcQhGz56UpfAqSbjSSmcACd2jBiuFY2bsSlIWhIsyunBPk5vA0AWKziDi1xBKAQBWj
0v928TA1p/C56JG1ecww177jmpgD8VCDI3GD2IuLAMV6YsN5VxhdHyTUYdNpz46g84NR98UiHIy6
dSd9ebs2pBL0jRLa8IQ5JhIinBCxGe3i8zjH3BGJSpmvl5iLbSGFgS/fjfPYCIlEZJMQlr3HeK+c
LL4gMgZM5JNN6SE2jPb475VdE5Q1oBh4wodnYdI5C5vwIJX7K9xDWQLwZFZebkUEeJwz6iIifqIM
v4SDatvR2Ld5Wxj46CQljUW9IVJHcEA/eF9xOVGW2MzK1CFJErz6USWay/rdJH0Cfh4c0vpiH9CP
n4vToADF/2txjah8gAAMqC6EPtm9kLMGvUUd1dTbUsTK2QcIgQAQtJMi4LRyq+xJsWz1OYocUVsW
mQFYFdzWLxcRJRBDXGzVMAczIPUDTiMXFOJPU4EzMx7AQ1kyQgQKrqCEfB1CygBQxtdiaPB9d6Hc
gdW8/L4NSk9FxvLkdB9JW6JLFejpafEL0/D8y0VSkHdnaOfh3ASmjNQcgKDsOapJ+krMdtic0k1W
n8JyI+0FKXmAhiSrKxwsgseTScogHSH1bgYBbq1IVmJux0C3UKCRiwUKfAif2QJ8JL2ccAp9nUcg
/aSUSeIQgTshJHWZ/oY/gtLQlI1+K+wvdzI+6U4Jg2sCHaakJ05/r4dKom6S0IRo9zh00nZ/2Sen
C5liL/uGabHqeb3wZRfpP5bOa0txJYmiX8RagLCv8g4BEv6FhSm8B+G+/u5D3+mZnu7qMiClMiPi
uOGXfGoNVCHoO9XZTpPKL6FIK1DPXaSxg6yxoWNZ1KU3L2Nv+rZoBEEiEw7FsF/0Q/VzR7sv8GuH
R5np2GRW0/DB9ncT6+nd2biZA/BKjnTwJd4VqOHwBKsTHgdVDnMwfEW04V7+dhheseHy0h1L2crq
8A6hWuUdrKzukaERI0TqMN96tHzHilk7sOC6UBj6hUDc/WwlnEpE0D3UMd/Sfkh+qm6J7TOcNf3V
fQ4N9EBduKEKA0s4U2hprUJWfLd38OCcLuIFhK1LTB9ig1jkcgiNgsOz/YbGUmdLUI3E+hedRK4o
zHTs1sme8BxNHVaULLRZkyzQ0cNF0sbegaOUugtKmHZbeVofq0WRc8IdkocljGwqs25EkSVIBTEG
X4xw2auFFFgt6jf91bAb4d6XL0aaKl4VPQ70dnATeCw4obtI8IktaVH9yWwNHU17jtJ0dutdU6VO
wGL6hK0nIlPc/JXJdBnRtTagTZUgfPmbtVPnTh2jcuuA70trB2oJasPzzano63Nsg/AG1DNHc527
ry4aEiZ/xVNYBZC+QWz0tvM3My7wwhfX7soccy4jMqSba/OliraJ/JpnnZrW/fi31sN7sLAZfrJf
Zwrui8eWlQEo0ix3kX5b/RhLh7ijpbDHOOzKoQVycWT8xAFsTwh4pVgns73P8DU9eAnLSeTYbu7T
okPvWqrl5AymsV+DU7MDHf7kYKb5oiInPmBdn7Dpj95wfxTtx/bLNm4Ddmb4Ip7NuYtpHi6VmCLI
LQd9CW0b2zgxUMLVMMBp/sO/zMak3G30Rw2+3jAH3RXPPWQ8xkLcDaGAVTBJzP750i22q/ZoQJ1f
DZaDln3BVoyeE35v2XFZQIMG0jno50jc8H30SbRdvbr4s3D/KcMhALdG6J0g/u5MyNQvBDedWmIs
+QPrl5npd8zsOK4uq73GHemM+b2YxZTfjtyBXgTNOA8j+qupQ52M7X+vUHQNCDtftkTGfIXcL6eV
tBCTnvZ0BvedxXdlv6wkd/+zcWtl/8o4sGhC7HjvnB+P9V5ygJXZQWErek1+EIXhOy4V/DNDpvgA
MNLPhGvBFuDoLt/pX26tcnTBg3p70kSVh9sp+iStf7JXxlBj2IjWwPJRHmwgHb3QGtNnPj4IsL/d
CqTANJg0uVXbCbxCfJ0WMbvrPihcrDfiYEj9wDXUeeyf1NyMztfUMuylbMZrhpZT58PQiMmXaJH3
9q3FzsPA7cQiJD4YYohtvZj0O7dQrWzNPVOd4O0HDiAmjLBg3qk16wP0MajDRYBZ/hbifYVvmK38
98s0gPOBC4sgyL0v28WJB47oLj7ONPkEToefPjge8Qr0mxo4G0s+98eVfsE+/H26wT394K0IQUuM
31dU6Jzh/MP9AF88AbYU4BcwykJCdRVnFKSxka5dDerQaQgLGOoFl1ocTlk1t59v89CMv3vE6yD2
zq1fnN/+nlQSe+f25vI/2P4Lq1fw7F65VtTUIF4Ps0QXVoCZ/IrE5mFef2JuKIbYDoUAsAiNO3M7
XgBz3JMJ3kOpzI10+Wf3QhFXG948oB4FWCjIon+AqkvrCnp6+du3dyFvyc8pa8+W6r/NZC+K64Qi
eKiC/5itQT1gFr1bokoV/fL8E6nZ3SEUkPaBu8jJXK0xWOMryT56eDRapb/GXHiJSCDP1ot5S5lh
7+KRfqF0hPVZvoRVQW8UAvxydvPzYeGCp6zRHyFfz3t1+iIE6HkQ19w9ZK8vDh7HnjzqEKWosj7R
E+3Sc1DDnhBXsurq3CutcMUYF93Goum9nXNQWWBtsJsdgw2DY8KZNKQ+BkxKsNDn7I4LhHXUCVLB
N7Ti3Or2G3aL+yx5YlaRqg4ep5u8B9xhhkg9/7EB7Ri4VL1p9j6SJ0abRdfZL8MIeQWq2C9p2b3N
mt4mvccMh3KM7mHoIecnua1m1yDN3nyETw0EVUOxSa4B4yvozy/7HgMZ0mEi35Cte83nxkXZqsuZ
eXUwGG6kLIKdRZj21Mx8w/QZt9MjJckmEW0MQQBwdXfj1W3dFSQFq4gyTPg/tsBIL7TZl+ci3ABm
ZZhaAiH87i95J8/u07uBip2z1bF96GZZ6OBjjwEpQBu0bBX1e9cHX8clPmJAhuX50/Li2+Bl95Oj
LfYkl0ZUwH2bFzFge/zR21X2M77xqB9gJ521Onhpyc6HhaLBOHHmmHCcAxyM6ABVY2yQhyM940f/
OGcsCvUUH9blkR6JhhGgtERPL0bVk/rywOd97vjrl+0KJVJCtoFFG8uQiTfDVjSBUMRVYhprU/3Q
UlpHgHA2HFDZKt3w18Gy+MQYThku++AdVuSzwZza5BMYYfbUSjkJTc3JxAMF+R2rSytDDS9UWXpE
NnY3o0QrQSTapSovvzTC+p3Bet7RqhC/6KHeyMfOjB4aBJen4EWUF1tB/9t/eyyi9YhBBTSC+Gxf
Ow3I6rdUaMubZYaUEDcDjaSrdJLDl10cYalgj9fWmNn0Pqg1GV6/+GTumIb5zxaPnvdocX538/IP
tWTmX+jq2dFo85rdeSAPe5BKuOxc3PqZIdvDg7CBpQNvLoBApssYsfrZ8ARr0rm1wOoo4CrJNeIM
bDjEBosKI1YKBqTMkO9QoHNn2iV6A43M3Sn4zKGYoVu3RQElwHYONAK9ZjFFnMuslzzq1y8E5evK
B/lJijqt+BtxVx0LtEpSS+7Rh6KCWqF7FAy5OvTpKtWnVO0foEFAQpHtOMS7CuBfEyAr1LIW/kdb
wxZ6cCg5UOnYnP0KCz/OBgwNJH1hYInnJzsV0MnVQX8JXD34Ak/DvWkhwAjKCaAnjQpAdu4b49qR
ahWOF7uV1hBwMEtExEswZH4cT1boL6uahftG+8bvN3eK7RM46CvEUtWRaSlUqbBu7nrqokjtJpK7
ceOv+6SGchEtd+/5hCE+9QzUhh6BZoSa6pNE6dHvc8rWSc27lGm2YF7Rd0q4XacXFS29Yk0Ux3VM
8sG/+PGmXJoQlZOOrtTvKr4VDGeESq59WTBSUL1a87n00kSnJnN6NpxLD9CX2uuojKm0csLpkXA9
u1P2KsnyA1tISvStT2WLlIAmWHT6fdKgTMKxh/+VUF1Lq31hiE0FLdn7tFWQsbOMnuvc9mOyRR4u
22WFpGt6eR2U3CkpPogJT+gPPxD84UGhYOQHEoimBrS+QQEOZWpVZJzoyrHFsBVo/Y6nYZsNFpoV
3KayqFX8/BhxN1x+hJUOhKsnrTZjTip+vcg3eeWKb+eK8PUVJOXlEIl4MPVKXOU30ey/uEXMLOjK
+Ue+iGjp3ja5BPiqEx4IqgxP7B/rSmQ4+ljrTPTnzx499yYI70k4yAcT2mVyun8XSYYC+AY6hNG9
6VsanoHEn0ulGCUyRg+BjA1OEGb1DOF/gY3Ej8MFsytEXzCS8SwC1AE4z0iKyQ8wGHDiOLfKP7sM
ug00a7pV8s6Us1jTeWLW1EMlr6790PusEK7NJHnXYrizZGCC6eapj9r1ENSLuFaja79jUkjE3ATv
XPT+rEb3jKYBSz7eSiP8zVouiquthGhqWUx4t0nnfXCbDxbUq19CY1BnNVX9Jq57G6vSr/s5JnT6
3lycAn+Y1xVhZ757RNc5aAO4/CgmBtALgcRbux7jucFnhQfD7IsxQ9HK2YeR5n9I7yMCDm9jMqBY
qSr+lbHe+2fvShgRb71hG+mDBLUjHB4YSJynllICqpwv9rWrpLk7L6rO7arNNOQ23N34ywjAWUfk
0+NzKdUCloXGWgEVb5ZWafgmJaS+Ni8kDsjXsTRnusFnnngFhFM0EIwTSRXJXPFskW+MZSn1HN8G
+3ibQN3uub+z1avoAblxrS+9Qm49MUoL6iPU/QhI3hxkWiS81wEdR9Se5N7V66FtxKh86zDRf7qg
+hPIBgat705uI6xGAo8+Do4FAAdfF+2MA/RZ8QymXtxjYLV6dqU8807iO25xcAYWBgT4wGf8tgkJ
luGmpEcVtsBq3Sszn3F25HXZD8zF3RddWaOJrAT/ALJCr7iytz/pdIZdM3pT0hFPJ+u2M7/Ld+cx
Zr5q0AWdI3Y9tkEqdGv6R2wBWrMdREObBhanEXZu/fqkz3GFCxvsh0WMii2IDqQwem9cL5lCDO91
s4YqCu2veDzbeTHdVeAUVVGvXemM6K/OIMFHkIRCXE4lidPnnaPnzqmkmxaC315ubudI/EifrsME
7cDvnNMVwEzq38GxSmMkd7SChfiOXQL//iaPNGmkteQ6Vzex/GlyRZ1lKoyqDiiIPpHDB2xIHHyk
dhAM9f2+4zvzK3q265Cx2Q5BOn4lOhAlRpp62lqM3+ZdDk/BOpUjBY+O5mGX4D7Thq09tspggcMA
7hB75H1QgpXC3vnkDgDB4maibZNrAuhb9gwiSTPE2nS0jVY9A6ylbAUXhwXCljWCdztFO0I/e4jL
uF1jCuDeXF34AlTSnMR2RoGIouENv/gSZvD/fMevyIunPPxhufVJB7LVOcXy/r6MQMjGDSbonN3l
7kjmOLLvEHZ0gVF7YwJSg4wqSHedtrbJFrOVikciCaesw3j2RG7J1bky3NGS3QApl9pFBgKnWEOB
6WQXlNqPBSkE7etqF+CbuE6O+Gqw3xHBOcBNo/t2I0RM3G0uOeMoEGf9RcTeXVAOBY6rtWeS4BVT
Am0h6Bq8F/RWFBXAA8+4FmIWMPh0WYMQfrlw6Ic5+jeBhkTlFFPXYBMXoldYAM9v5VVqgBsXS9Rg
rRLRf/PQaNdLZnPNRAAvi987zOl0HUhTjLHp9lV1WMYYkk1U538w8F7RNNFIpNCx6Txxb+8zff3p
EwEKqaZWGTy67j9t8T9slN5O30W6dIqP5UqetweQMng/fGhLVQ9XSRPNYvSjbakaMn4VEWuA7lik
ONTv0M75LmL5SAPAdA14g64AQyMqJiiqEwY4u/ApKu2dlpEMWVQEHwrampuJ1wrIpH5mR/n0sGZi
sKgkRrTgbHvHIAYn46BWatjq4RDg11OfAxvSZtS4qoGrbAfcBLGFWQFVhCGMeZZnv4ktEaAyb8kS
IRwOfE98Jj1ev4baotdB+Xl0ge8d2q0j7cKD/uNmfQJsB2itpmY/UX9njncmU2woLVwF2mwE/apb
qedbZSQML5vSu4ivWAnIJoF/KLYrjF3KbTUgF4o1VYflCOSRj9KNkE6HjXZtkWgOslryKCCadTs1
m1lwCHwh/lt3FfbhUtgffhGc1maUzMR2YEDn+dCBPOCMdor2IW2upiPQvdHbgQx1YnZcZ8x7DAyP
bJxRnbRQERTgGCAqSI/QoKNTtzK87YUlPv7I3bH2Y9E9yz6JD/Vw1u/nyzcqhORSM2f9e5tWmREE
qtJtVmA23qf1K6CUojbj/lX8yhAprgXdBs0YrRszAFE/c4QA1OxygxKSDB38Cfsbt6aAMVadIpLK
sMSWBWyhbYXNjiIcE3yDKfzGK+JytaMIZnbHXhrU0n90JaOjn3+fw9FDB97s7MruOmsy2sJLtNPk
+HMLLwroFy4ufeY7fAw3IXDV9mYLJ4O3oV6LkF/a5JKH73YTXuUem84TyjNacY582jsqP8+kXYaT
E5dCNYfFBfFtOGBcft8krrcelPlmnMq7FidhGZlibI93vmT03BQPM82HmdaCLenzfxIOEf/FUZXe
ONDx1ZSRe+dvWEdsXw2ltH9KBsUnYYNrA/pOXb7BG5IzlpndJ0dP6x095luMGMKNm/51gAM7w7+j
dWyVqAnal/b1bRK0k5H7BzRrfeeIkAi4rTMzzluE2XaxZSSbaR9SLp3cq2cMe7f2eVKfq9AocCHn
sjzeh7WG8+lX5zjwFua9awtD46NDpKJ/h8FNoXGc3FvvMurNI4bWx8nn78EIjWIVfIY4m1IEa5I7
SblRNCtjPD+DnKZuWMCepJ6SNwsJGVdNDHvSenLlNllcjWL7s0T9Bdfdkx9mc1Zekop+H0/demu4
wCDGg7HkpqYz7NNFZmiviSSpdplvbD9KBcAl8rOoZQ04IjaRnvwOQRvGhpufJUd0nEZW7x6APWSy
Dr99CHlGSp1CS5LsGdEngO08+2NhMPG4uDiwx9T4hNJqvXwxTjwM4rHze1zBW4kVxDgy/CwuN/f0
MVkFeNHltMLOcYRrH+54mvfws6pYJzKLGZH+2fpAXmXIU2vzApBBfmx+1IN7Dul83PTiGA0cqViM
NkBvskbWbJXAzvHUlJkzs6GDmTRXUom+UAh38h4DEu0Ye5f9stQ6OfvRLtpAe7Iz2nx2pB+0nmW/
rYrtzEpY8eslvNkOkklIund2jPP4TRAn3JwNvJ0i3ARk6hWw/SZu+4WVnPtDcGSIkG54a226tOMu
3fvNs2ar8Dp+JExwxaPESyHaRBtffzpn9NFeLdLuJlVgfzYezxCSJdiQMgOYbTt1z7Ago7O7gSDd
pK2clbkDowJ0uF1adFHDjt7W0IEh+AHx5tJNsKlKCdW501lUaTLi6gSCU6PdaFcwRNHoodQyHEYZ
IMhwLJ7S1l4S4gP2PR4D9BqDDs9S3Bke48U6IAfKHt4GRQ4NBiwHqPcNrjHJFnDpvVL4JizC+4bY
CAYAZs5wHONi2jv2pm3+uu858UI3z2128X2kz+TlDj10AiX22KG2DzJ1ADVqvvgOfYgOngDA/Tjs
3yafrP/glJhi0esl/BuX8g9EA2TFKseaNkM7Jg+c883wcleSBMcrBvHNwZH1J0KoLcD1Qs2qmAxp
zO3EYS3CP3vwCvpw3XHtlFdcDLskIbMRZkbywDDdOYWcZX2kGL4POzxjosaY6xo4if/LPK3DBxrt
AqYTANh43lMIfCKIrVAmGzzCbEbo1vqoZMyQCW5YZ0uUuanbr/Cqw7xTiwzkABThTv2vSmfHaRjy
GiEjMH8TfZ9Zl7hVmoedsyf+MkeYkIaTZ5sIysUNkTJiT4n9jr2ZwcD/kSTjt8MsC1aZmbAXkwMx
qEsJojdXRQmw2KVMzuwCLVz3yRPIxfqYQ+5g/OJU5EetdoN3+O2yqSOESph72s10T+Sap9wO4Bwa
d6ycz8pDkHUyPpGL4hgXXjbyP4Vg8zEkI2zhnbqVNuxp0Glaaw9z4hTqcQftiYnwg+i9JtwZgPIf
NoE05M3CGZ/hb5KGwbPI+2R6pEqm5GjjKoMs8dBUmMZ5GXF3tCrMTi2/4YZUClBr0YfUHB8WRNaQ
jOICA0U8cyZhGe4gFGyUFPQCRkeVR+5DML7B3ctQzsC4CfyQ5OkJ57Pdpa6Ul8hSnP8CYyPbX1Eq
cgyvB2JBXqiA1wOJ+/fD5RKKABP3ytR+UvJAbPGY7T9b3Gcm6ABx96zBchZsK/uMjXmgOkbbeLZ5
3Hn4mIZ+gr2Bh6x9eLgVMNqTXYMbeLJzmKjU9T3ptr9obm7Je1DhKyvSDfHgq1A6LqFu9e7whTHK
6N0wv2WyiZ0Kw0U2SzbyhpGug5f7Ykz6wFC37F3YrgstyW8qI6yHBnWCoKiIdqniRuKh0b1TDbIW
ZPBdsP6OGOYHqZEgFEoayxpuEvhLDzXXlHoGE+oO+h1tZf/2RvRdAFaXsOEWkS5UiDO5uo/u2S1V
bbjFO0xZeJverRHn0I+anXxeh0CMS0dJZi4iMkKr5RoxwwWhePQbw+zG4HXKBymw2wheJMzUfFCT
8h+nMGG4Z2c1H6Spu11UfOBu9gTqSQbLGFeCYwG6O33wsF7RfiImZXgNx+YKq7Lm3nvPZIefmb0e
I1Hf+XnQcBM9/K+g/DSxwn3OoM7ncZUdcEE4Hm7A3LJyPJvd421Hb/sTTxeHmmmUww3P1HQBdwcW
FftMwUO9yhF4jWGeycT3CBOMSvtnKXyNZyfK4o2/80vcLGT9sKwczka42b5m6LqruO1qbP7sgvKy
1v0iPN2mvYxQaKKKNOn/L3bUzAC9mLdNmCZY9+SeGC4efc68wMfAHZ2qa9iTfLZNNx2pFmvdh23X
JsDWA8LiypNScFbTdMbPjrQAq4vCmzqQha4iUgxbfg3wI3Na8FL0k0pkhEFt3CyliajTLsvhoW4z
9RmcWILJlokjrZ+39os85nF1gS2aKMNMLmDW7Hl8lE5FBQPBZSAO2JehVmVF8Hf7w4RqAinHqcyq
mJzZSg9g9uLMJ9BRfhNRIfvSRVL2QOj4tKZ/SFCTe1h4gsRe4Duk5fQaAbGigRrW5RJ0nFeDgltM
GBuj3m2kxIBpHFxXx6c0qeA9vtIwY5hB4fwglevhftI95RDTAjsCDcnNb2b0rngNcNasPoqu4i1g
0ACTcoZpgBxteS/g1ICQLwTzZeaE11kZUgFaEjL3ylb1zJxx0mQSoEkm2lP5OuIjSt2Pp+SjBEvi
yddD/xQzM6ryE29uacksBQ/Zq79HPYLrkAAlTAv8+9mukXo+v0GhueDpVYaYDWHiYfIHLJ8KvGtG
exUcjCT4qp1t3LLqpf9dj85U+zxKZ+vwt1pi2oX6HbNgF/73fHc1T306gsPeAUteZ7D6xoXOoY83
zgEN48u81XjscBgrDj9Plwcw3CDzubQ+c3UHBes13EweFbNIms8fn8ofv3BU9vZ06x7ejCvsXVck
+X3BFncNyFXIhLdaWSHQEV7DIf8pz6HWl+nwDt3dBOCY6Cy6gDfx2MF3bRlQff5Ag/jvPduFBX4I
bWD170vpl5X6/UKI9NxqMp30DuWAo/sBp8p9YwqA492qGiYVNyFN8hpsO09Of4n+vD90jUrwq7e+
4WZG9duCpBZoT3P8A/3jNLWQjC2IMe2QJBTHAIxOzNlVDu5uk+L7b/EIn2bnr0cEO8HiU7sR7AiD
NY2USBM587ONkhAGSzSoUl4GktmwJYjtvfOTXbruFLpfLBs5FuWNINljTK2EUyTM1W+YY3ktOB4l
SkrvOasi69/4qrUpdv0zZBl/Gl2pKuszhFAQPKawPGFoYwhV5LifG/3n5Pv39vagtluWvJMHZayw
sUtQUSvEEkhkcmAbuo4xW9kHp3T2dqgHcrtCjMMCL3kOjssAyDN8hg82NmrG4oi68xice9RwAFtN
9eB5cGBvFLAq6/wT9roVfQr4KBvqZfZgFkEYXnhJjAFYz9PZpRU6yK9TcR8zY3B+WgdfzKgqWCUN
a/Z+oy++AfU/oP5CIUB7Yu66h7B5hs357m8cGm+L4ufg4HDFqjD60+iJJKl95FqUoyM1JjYGxzGH
jzry6AFMqrOcA1uV1bVtvDmY7hwb4gQ0O08srY4UBcwl8qgr3rrAs5O3b0tyKUUl9mJzHkI0LCtJ
kbAAjSC1pprurA5wlPVN+Vk9fp/k7ZyXgUMFJGmxbzcTPPeA5RBAcpYPboCOcHkp1q8gW3S9HtOO
J9QzktahX3wxzQK15AafZka4pQOaUdDyCfuODpEvZxc1dIIFL1DiumeEtFmw6fa9KyDqkVNDRht3
EG9uTBUjHHGRDUiqJxqXo1tCtgwXhJMWsj8QXeFkvUCXQcldbNJuFapOzb4MtqmEKRYjKBurU/ZN
ZGXql/I5zln9HFn3TzraeSGAKg/5Jma9V48b8MtWEBWunXdSjNdjzCMaDM9pkK3y6MQyorhzvkA1
VKc76TJbOVI8Ys0yhGtrN2fzQDm6ttk9toi/6wgANHwCmy6aLFe52hef5h0PeipwCiOs6XHwBc4j
N69hPWFQqCNcB6Cr3GB7GDPxSe4BtTfU1y0cB9RXtjHGu0SjTwSRLxbK1n3072C7GU8N3YUq8RpD
fdtYHasoFny+86fCe3+SsUAjeZo1sfteQKqpLBoVB0fWuHl0ygvyAGqLIzljR5oUfH2Ko/XTLH2c
x6qGL/YtwIaEouzu1NrrHm0VLLLRc0UnbIje8LLxf4sbGZhwu4nP7sueZnTll5VBU/U8Op/RlkQu
7SF7wnCRXpDu0D0NDpTp8pE/mLcVgRc+GQotLZ3NTPk8D5ZBlXi+r1foY2q9Z5xC6wgrvZId4zod
7dRlYWERS8h1h/arsyBkpXVzTj7ZPhNDEy++e7lX7zNZCeqt4rLOTna12Qv4LodkHyMXILR7a8Ua
kikm8Bjno6lfye6uuPnTGKkMr2mwjXN3UXfIebO2XCYW7rBKxOGCaMM4fZOoKoF5DW8Vpc0MSfj1
194pqiDoathVQlTKhGtg1O/EsyHQDtFx9jTekcPBJ039Gn+pO+TfgGelJftqlXc8VOVxZVyiMkor
YyMtMjZKUBM7NRvu9e1oGi0sZU7DUlpKK0FtS5wHpkrWwsAjGZJHY7luXWCeXYgsafSMpDzmO5/Z
1o9eWuOCVZ3NvGbzxUlxKaXuZq6oyJv/h6qcVEGFolR6GttEuWE+Ifx5+XhadMlNmf8+tIPUd+Gj
tzoRK3RKsuLCOJiK038yDEu3DlX21islSjZJCZC5RFveaqN387ct3IkTEgydm18cyzx/2/rjHNqS
m1fh79vWQxFDzVSHDyiUS8KvjG5JTkoU6neakzKzuVsfBkz+LXqVMARrkER5iyCpN3/ZU2Q0rmUm
9pjLGbcCV71DEN4vEuhKqj2GdHzrKrS7CEtkID0dcgEwmb+d8CvENoMQREzFiLACw12DPrs9d9fO
u1sfG985+dDxNQGeThhlUkNihrGxmq7YxozhMrpL1jaxYBXrmv4DWO5m3gXdAwAk1ChU5tsBBK+G
R/NzKT4nGez89EN27gtNvraY2rUvWXV+dOqRQQAV8KLz9qeBAfcOk3XfgA5jEwjvNXGzxgbh6ino
bRpMyWMyhmsc+QiRBiXfR3x3cFl5a8g2TpoEJrBG/A0gNIKg4x33cQ4VCYOnN2rUfTSvuirEa8Jj
LRD5FlfBvv/S2eTNAXLPX3ivaL7tc8o3AB4Fhp8BVRPBAgGcTm72zcHeD0AgqChX26S4ksE9nwkA
/LVV0hMEAgjLwJCLMHnb7U9L302YroL7NvYfVioYmBRAO5WqeieQrcoU82od4JBYJYI2S7ypinP0
CWgEZlW0285mtdDRt74RHTw7YbDubtj1/sgHmq+7hMWtHRLJ5kCyjCjhzUIkeEcbvv7qcZlYBf+C
87hJsg1fEymk5DJWBXetgB0rnQzWyVqWSoK6YiNOVDbxkntnM5JpYd7P+RjjhbAUGWzY+FPrVijo
j0/Hs06MRSKjlH729vX+ph0uJ8bftBfAcEHgBbhLt/UpLIqatTV5iuBkqgrDQvHvhvnzba6RxZpQ
SQ0vGqQvPYfMJ+zGuJkQApiyGkiRAjpmGu2kOxfts4DylMww9pS0d7aCgH9g+LHJ/s4eT5nyBI9W
+tUPS+E6cAvomK9Wqp9LuJNHcBsXd23uSWGjlWZsovfV0r2CIOzQYEcbku8gJZdMnredDREZ68be
0QKddtnulJPXU9KeMq6QU5I2xd3jB5LvByR+tQhK5IWdbOzzaDsm8yndl0x+Ltjqf5wa8eLQTuxp
WHZKPeJ97bUPG2BjQW/eQhfRRzZjBLjepVcfwWrIIXUw0rffsYgUax94ujXBk56YAQieRVgpUpG1
KzA8EDpMGoM6mwzLgIUkv3MtBcHuSqHj7LfmbUH1BEOjTRPqL9NERknmbYkMgl8VnuNr2C7PeHoU
a9hmVb4IkvZL9lwslQkOgvNTZ35PSTRI1tGdXOw7X//mZjfdNqD3EllDDOnaegY8DfyskZ5ToHSY
J5MSPJOa9exBMYG7MwP5jz685prVU5Tfy9v/AgwPbC/ksHNVesqSPNnM+KUxgFjDC9xYj4w/8+Jy
tqQvJCCY578kg7zLVeTdhC4sjndQnIlLcvRfXo67gvVtmEWeU+Sz3h37bmuzOJKhZ+MlXpiX+5X+
xc21ZWXa7mpYKELkQKhXisAcziEfok5p8cpYPFpA9xYp91ugBHY7xuK88jlbFo9h7vVIOMO1iJfO
xsWSYf4m5OXmc35c8Vu7UV0SFzxSNWC0qpzwd8ZgqZE+QVLIDWSPI1agU00vDO+UEshhPXXXnO84
D9q7uQ5EQnGtw/DEn8ktxjjmFn05IgvmYf7wq5TietI4Uvw7ebJoQpK/G+dHwTqgrBiuaSLhNQec
OjREHIh9fGZ47gyzdHGm8NoDaBrQs3lcmsljCPQxtddsoVQtHOE8mc+IA5KBiXvkKaoSsbuGdlqw
Sjg98Du0bfNOh2nfGubrz+A4uLQf2XOD46PZrllVNO+/fbfuH/08Lc+u6fUOAenRa45k90DoX1Vi
nu4TxQ6u1PKZyq2fihbenD8YPN0DkDozkys61avzQpPQPUDnUbRKGV01Tswj7KUJ4MBMIq5s6O6l
35GUZZpIOyFhwscqNVFMo+Hubnow54iiYbABnyfcV9nJiw79NWSbqyCn4YlIwSrwngEp6xJczelg
N2LhXNGKfu3jnaeS7FAeXYMTgUyLwODhPyk/k11T/p7NdMts7u2vQwIW2W7YixS7uXWq8HeqMTZg
wdZ/V6zbcjcuO5cxhy36DGLbc4xcH1uzwb7hbc8IOWpH5/X58QRvi7P/pqBHD2pzv147u0bBwcLw
pr3GhT32FoGmUXB1LtgLEPX89Kfjaef4R/LevaWoxRLtITwg6ZGIOmEXgzymmceGS4eFrycOnyYk
opgZbCpsHjrZj9hwW+15AYsZR/aunMxhIANd5lwVa/5oEwjAE3K0bvN6qqjuYrB5UN406b1rMUq7
YntRsV/4IJLaZKTlIIewC3ZJcUt521ZVeoeQfzQ7xQCfIEIiEeZRvqIO5zeTzC4UhWBHU0aueCgw
/KEM5uNMFhvRnulJI/2YmGWL3S0aN34BO2bJlYgUXNSIXrZtw2Dt3ttwzqFrWpd0BngDpZnkK0ip
YNdoEvHSHA6PQZka/UVmDWTnmWHNCnhu3AHRQ4zmcfRBu2d27ehhj5Zy0F8C0vrLJXKpJm3sqn9j
AqJ55z2QhlXca14h7EGIyhde+Md+MbUs2miO8EBAoXonfroJmILKlfmtYkp/AMhWjnkC7U9p1Zpd
mBUgL7kD4KirZE+ARgwwh/6zAEi3DfhODFh91gXaHzgJ4ltX3Bq5aYJlq57hkTPd/bRL3ptmFiAC
OZYD9RjLF+zs+ebji0WXDizTd3jZTr8BszWR5B3p4snKGJVW3LL7ODl3BqMDGWhtaQKZqi0+SqIr
L54MZWJwySYw5GdUaL3DF+rZfKGG6EvFTnXeKeMkmlA/e3VHkbaqn2/+I1LiNSMZsqSY/NycUt1a
x2vQaiJEzHSPnW5K7GS02N1MhkBTlj0iwgUa53joTe3OAuGuR4Ajq+YdFhcltGMa2jD6d67YM/DJ
tfZlRQAgI2hw1JhWfMwXIM/ykcgfWRanEIsndFaXCHq6Q39lUs+nhcE3RR/64PqhA3bWHTTDbOBP
J5QOlNvY3HvM1iqQUYIq4YNocAEu4TMtV0g3gbHA/zC2EtnbsrBBEV8Yp0cNI9a/1ICu0UNtiWkT
EwgrwuoeLorypdXUWz4UjWWDDxehPqnQHUUwpwBgYd/I1kn3pIBUtMT4LcvwRGQ2/HQZmOpZ5sBu
jQZyK9KQHkVF1oVLVG9Hg26GIWrJYnqjwT1uQrA18DWqQUQeTZhitp9uESIDSnm5rUZruFtYOa6Y
Qohror8A+DDa3eLmKm/EugyvCCzY/GG4IU8i/11gQF4fy5z39Jvx8lKRMxWqfJVcIO7D6pg555pY
HuuO5MDFyDaYJsx9MIDEGW8M+UHEmw3QQrMDMb/P3FOQxVreH1v3g3UAD3mG1iL7DJG+i4jDte1C
Adl0L2KCSJ9ytrGF6FTi7ULiPvyHUlzcuPX4OoD3Tkf6M5AOYzBg3Ky7xMELgQZ0FgIggBadoZPx
NF19Rq0F+zE5pCcemaLZmDO8uoFFAg1iaM+NtC4tdBxsNlsEI2L7gzcibBIln2lPqBz5nclkD8Ap
TH6+Y0Xo/ijJGXIUpFH0x/XwkcwuSREijITTQppYazGewaPxS/ghL0gemsISQfIZ7TNdupjj5ocY
QgjtCPniy2DHZrBJjoGs7V74bEkqfo7XPdr5sJaBBT8ten0wJLrZtenVE0Bc2lyv6VB6LHgaKaRh
XJh/zACOKA49j3b2Vwdz7LfwSKdYp6DWV+1bKc1uuvcAp7yKzeOZbi3+EjwoePAUYI7BjLaPEgIY
h9GktGjRiCOF/8MQSwqDbebjuWZlfcRV2MplwHxdBoFPLqGmg/982xCqsocLdIWeAcs+40IZ1nPg
hBaAL4pkmSKsmNmbEavsQ4AAcLWVNbkrRQDsFWZh0PKxH7axDMvxxbewjSCT7tBn7QAN8oxlh8nR
rUSN4Rc4uAaMKdkNioIHuFMa5pw3JQa2wHUeFzw5ES9RChGd/rPRLXVfJXP4WL0tTPUo9qROZZK0
AWsSnIRilmRI/g/Uivs10w1mBAnUdbQtwiL1vRmL4SbQ7bP/v4KQtwiQh3ZmHFaG2E0p0CVaDgYQ
9szlGVh1VY7wM+KkARLVMNUI/Ozh/biVqEOR6LFF8NaE25Y5OjTxFfw1jmdydWCW4tVD2edVWfiS
vw5jVs+4hE/30+FwkV0Dmg4+jYXHhNP7Q/kDQWdqsweCqMkJ14cAySiQpRsiU/VDQGxcCDAGtMHF
7CyUHR6OESCIUnbgDMEt0zg07KP/0P3k6EviRFQl+Ch9XFvYGhxoJmgQZueegltFcZF45GSacEoQ
cQDqIDZqenw3j6NO6pcZ49wMXF7SkVB3+Hd/u7YF3ynn97XJt+GBC0NoHvDzuODmioG1xUObsSNe
Wop2AdLzeXVo2ey+tt2wCQsACy/L2vaQiGChUscLrGuRomCBzlURqtfNATsDy0mWpkrkgZNrglKx
f9/ZNZncMivFbxoMm+UFIxC3MCwzuV2QqHnAOVBRx2sTX4VVK6dYEIUOTp7vD9j1nSLb24pyginu
SsUYu3hEWsqIn84vGN4vas7W16WAEwv+156JjvZ12wXTBZPUX2Sqj12JfZ8RzIgjUMzoAkIsp4Aq
PCo9NmMLCmvNkSsNtDQc1Tl/2M0L2BYusQ21cXFJyazB+GvHQVFLcvArhKc7k2OJp22pefwGX2rl
swz4xgWf5Yp9GIAiBE+xX8mcisT75Wjwkb34AH54BToVzplOA1ocl5Yojvp48wfj00HRfIdq4E1T
BFdtrN1fJkDarg9Z+KoQiWbQ4PyZ16HAlxxOAGq+O9akhU5+R5sIkvWR4d0/a8JpCrWRohukn2jB
FpQRV9Sf/1g6ry1FsSgMP5FriRFuyUFEEENx4yoTYMIs+PTz7eqZmu6u7lIknLDDH6ixh1cIGAg2
tNcCD6XFBlMHoYbC55v2urDY0Q/sIoe4zcSEG04z7KtaNDPgytifu1MzycNTJlobx4N98U/xBVig
za4jFCyhWt2JTCm/n+AG3oER0R6x22imWY9osHiHZ5v+Sb7suI8nox4PYxrNrAHC1VKBVNI2v1if
KTCob3jDWYemUrk8uScLdh8xhrmiXkBxfF4APqGw/6DGj4192mFlUSxofy96D/T/i0CxKtufjTuE
PceJaGW2TZVCnz/c09IGGggagRD6POrHB9Wgrv2ybwTigiJSHFGLqVjznoTEiI2gJVNB3qID1iXi
/mPeO32H3obz8EAtUHp3EOWzYe4dJ6JG+jHZmIRPJeFSHxUwsJnsC0zHK/GwMNBklT1BOyt/bluI
cTXsN/1EgInxld3hjhBu//6ulrJRjsd5ep+LZNrQoeVFSK5GLWr/nBxNGlGTfC2BzmBKe8fiVQsf
dnt6M48jrsYu9kPZ28QR/HPVJ7Qoae9IsI/SPrJjQvcvJw/vkd5SuUvXcUGNEVlVzflFZ+ZGpNCY
v6IYrjmDpdzJ9xydcf4V7bKaWFJMAqjU68BlPqyBoiuCrTS9t5/fV0ojja9Zoc8+7GtsLixR8VyW
DzS7mGkkcMDU/6okwm6Ruf0xhCLQBfPbG6uQm7uTnBjJ7VAJhu8NKfqITIIHvbb7Uy16oGtGcqAb
u+OsNcpFbID4iaYznFSwNOCgBgm6vGvBYYuwr4CHSV9YiGImPLr8GtOiBKEjCr8CgCZ9aq/YWlAo
4O4wT8D4lNEhY+xO3a3RQt1GZYsAxEyLit1QKHhs1QSFcSXYHtRO6WtNgdQRAr3o5vwCCaKn2PDt
TDF+ZuwNRE/6AQsc4T1WaW2hOXYb0aZB6NVsb0ZU7SeLobMYvX2NqgvDBso0EDKBJ4lf3mJx9FQs
iAC59aWRwXh9+zdzkNI/lnxSnSr+3y7880aA7+MSycaBbBOyYa/cH2FGgjBCs9Ko7ro7/TmxDqPq
OO2tZ6Mc4+PR79OpwRA5TywqAMGsjVhW0zf+mFJOYOOLYwACzRqLg12D4ocD4yQoZiqIjddewQIO
s89qvIIAv1Giywg5UFvg9qKw97QHVr6+wxogyIZDQPTdN89BP62GerkoFPvJHvGyoe11pC2IA8bk
w6rEwnOJDTR2wfKwfRHjI8fxV05o/ZX6EhVSLw3nVdCAj0D8lc6iry66wktsmXOsgaW+/bDM/dns
/vqMAbcDQooUQDRd2APA5M9xirM6SN1VAFq4IMolnuZePCxrRzf0XEVZ9TAjXv9rD4rMNBB5A4BE
cJj1YZaQDPwcdofwQaAipr/wFrlt3jvqWMteTMm9tPDXqYwdHRmV6nhlDFf6sGNm2XZP3ebMo3AB
omBep2d2DVco5bwQtZGqpt6N5mBu5syVEELBi8yFJ0HmvZoBAxmLzyDWqaDw3CttNlFsEmsPZydl
ubWdLXEDKn9x5ozp9PjIMG+I3krC4nb0spOXpYjH34He/JihOB7SWmgtT5P1wDj72XnMbk/odSKn
lmDhxeRl8XFOtCgnXNV38QjBIlMkwugTUQZ0vT32e1QR/vxqjGpf2wrnjZQOpKzTFniIfyVFw4V1
/7KCOU5rWwRrJAG8e7Z3ioZApCl5fuhfCP04IANzB0GsmQEFX5oOls2+bJq0P8z+sstWn16jOhD+
S6jBjgH/QksCnbFlRE3fzuCKoq8htWwqtn/1p11K50IqXPVTTynniBKakF/KPa71fg+lsSdASghT
GIqtMiFOoZx4w4lYzbiPCDrAKM1RjM9/H9azy4uFWdMHRcOLl+hHTqnTwRFfDuLhFAvD6WO/ygRz
BDGRCq6J++lzeQPDcxrdMZ0TFpao+Ai3s6HygWK8VVCIOnk9RtA/cYuTVwqRjY9ofGxhRWriSS1Q
XoBgBdVvSV5rW+p5FMl4Z8+GWyLSjO9NjYblyaOc+N30owNKV20Hl7QNMCqcLk+jfiR8WmT0o9ou
f5FyQ5F+OXDIpOGcqsxzHNDeNh6cWKxxY+/68SNAIZyXjxQqyN246oPXVzi3vy/MlPksjKhIo7kL
gE327w0n8/G7it4gPHjCWhliEqyx5fEMxVedfTBxfqGl4mvTA+OUbA4fors5nD7t50bc17CFRrby
vB/SNKfjcPMQfYoG4ROKGi3os9XmRgNjWmUKKi/HuRoOMnxDO3Tn8Gfdd4/2KsNOe48gZbVnuuDD
4fHea44oaOFV7guJJQ7E/1zec1POwTHhKYSfKAVRKD7YF0xvfOK1tnsZSpXYRXovUIluOzZPOQQe
ZIPQ9mi5yhPA1nf7Zh2a9ZHkML/T4ei6GY6Q5s3gW/o9hDwmOZu8fQbuRrNtVlEtx0MPItyDmsXN
fhPQ+Kvf559MYjtjVTwgFg/ZennThFZnP/w2SFV7SIXV4oO+kVrrA+LiQv/S9oarF573xUid8VEI
G0whWIf3TRNzNdxiiFMxtwPKFVAjbi/GAO6jMA6wi6eDWM1WWXdaUHql9rxRQ9Sl9m/EUOplrzFw
7eTGAQ4r0BXDK7SL6Y+lbWgXHsc1EYmjLB/zCyYEzDdhV4k2QG4PPeGVITswG/kxaDMC7zdX39dD
uqtFFBHRSyFIxAQeVlgZGa62zG5ByCCLxBpMzO8u5x/iw9FvzEIt3RTifByfe/6yTmllZjm1kiBc
UoHmmIiJ6G2P+hi9A3rFC+GaYSNRigpiY3BYJhrheSarxEP/o1y6Xh7QGzmyQlCwp6tLPpERMrG9
SK/dsyM0ZOYklQBARmLr90G0sEZVdclm0ibP9Kd7FA/0nT76RQWMRMgFX0pIEPwS9Pn0rXlUspkN
gevKtZG40EZG/8JVf8U51u0JoJi11eBMgeidXSSIpCRp7/mHtnGZPGLcwcSj+2IOF2+qeYaS0o7x
6cKw/X1p26AnZQ58NFV5jih6Q2Fr+wAUwQmKWTZDW81UkXg9iyIa2X9hstbgtY6ogcGtwXaPUBCb
9SKF79kG3jHngfP6fP7dvG2cEGXzfm+GnD9acyNtWnjH/fBmdgrwkzWG2csuljteC6AOE/+8Z/2g
Xge1jtkjI4tR1XH60wu+yQosrY/ZolhO0MoatGS4DaesDCE8Zabxm91yfrfR23E410HWjnvydhY7
YSoKNZLlei9K49INIcp4bwSJ2on59qKRkuZf971ss+QAjhZz+uuyGF0gwIpymt9xNPJ7v8se3bpb
asi1Pu0bKWCPFoqMEYlBVztJEGFJzg6jioWfz+Xg/ek3arkrNq64E7NyMsFebGVXEkU+maV8WaMR
J0RFNZM2DWZBpjhnN74cs+V2QuG2QcEGeuq3nRL0GrsJu6tAXlkz2NEF/tnXReyyFQBLPY0GsTDF
7xtRmP0Dy3annBocy6KC6SZKRtQmDYPqmAFijULCrz913YAG0MlbilEBCLC9OzYYtNQpxj4JNuWU
pRmQavM2C2WPPfEEpQuKFS4h4Vbcl/5x08skix7xOmN34KOZhNjVEDnBeuXvTHPqTytjaYbStPlY
dB7fEwYmk4pG4GHqXe1PeEUGlPYoX7I0CHC357D24EZYcvGvk8mdLfdt1giR9ceHhqgdesNoi3Q1
cgAkxbm9F9bBh3y52E2nVBW0LYZoCYa6lO+nhAX7qQZdkrMj2TW7H4yCRalrLgEZcwqjAvTwQq6Y
l0rhVu5aGEYYKIc2ttBChV7O4/mQ+tiLve9Mbm9Bonj52ziOkWiQwpvAne/mkgNna08KhLbNpj/U
wzlRIi8OkEQi8Q7mhDFBiJ4T+XUMPZo+WlTpYc+KmGVBcPxyBqoBkM9EMYz/lmGAlpPuQhg0QjNc
g0GhMKAvs+w+eWOrItBm6MDmViQVRZsodlGq5kOknJFxTNS5a86r8HidrYwGGArQHnZzV/rOEj0t
zXhvGgFs3z9b9Wj9CdMsCrMlpSpXdH8M9JJYjsDIXnUbGUMJr6nwnMcAqgVakq3bs8+4z49uhCgo
mKXgnjx0JBC76jjhzRjC0T/ZaRiC6KYdD3X96yaX6OZ45YxOIPgAnQyVxTWpULrlb9ClpCM8uVsO
nIyjA9pUWhcLfgRER9r3Z8fbeI5FbmrxXqJBmzFJaBgkIHkiVGZtHgJ2G8ZYp0QL3gGDcg8mnU6C
PhrpCdiFZHOkIMmJLoTapxL/2NoYJr0f2eF1NKcUG/JhYDU+ExpOI8ATyXX6iD/jkjuF0NrK1/TT
RFvefgEGHSbsCCIY0TXXrM8rB0kM2qZMsuGU3S1le4iHUt7lWT8wAw+WW2qT+5gIit2Aihb3FBNm
bh9VKzNkDHLP2WgSqHBjx0HizebRswyLuhgDirF1FonJpZQTyQBwRZKmRsATY5BTSUaJ0mLdAQMf
/C0+lTWnpLcNAo02rshGsFOG7K0uaXebkvAZoTHEqiml6bB/xXeKv8oY4l6SS6FOCbgr4tmGGb4S
yJmFoUjTBXRpArZWBBq95OknPHIZR2QqnBZzgc7pgsoap4ncX0xGLePDxufTK2w2YI9joMJt0qyW
+x3a/WBgUIjw9NRes1DTKxUsQ5gJsP88RjcDsvmSwc8kwmdCgOGiI+fSSpIhGWYpYTxwlDVKevF2
igoQP49jJrfGuLs5fFpw5d7wSahWSAmw+tUYLnRx5rIqc1Xcd9PGtZK+NnXCAK6l4bX0txeJ+Cd1
RdtO0+6oZ9HvbYEQ+ziD+dNji57HPLLQXttmKNMaYT4U+lhSUB1F2zPHHV6LWA4YUnwvt4T4NQjX
4Z3TZnahOUFkwlrIQz15/LsoDMol2V5rLHeJkOaPTEsIwLKg644cKEUGkEMFpmrFrm3mqIaGzIPQ
S5ltDRAYQ+acqIsw4lSDm0/0ZbKKmgF7FGgRAhkemCzQktS+rDDsypK3NFEZZFIRfslKwrjrbtoU
UtsW+IEQDTvbu81SHjapBo9DOm8XT7FFdaAgI0wZYND0w+ipMCXkackyxfASKD1j5m/ocie4Ld5O
NESgfkh4Ej1Y42im/SV7CvohgCuiUr/F3SBFQ/Vr2owjBEo5Azv1GCVIJnl2GrEBZV+WSl7bBQkX
SkoMygVnWoBHNOEJTPmS5kzkZdx70EcP/YSmaMjFrBWdYBDYJA89TYvpzeCA61TgcKepR2p+MSsf
1HwuvlaZwilQ+pEnsw65kKXNcLsZPBCaGTwVebiKGbIMMG04PNVmoF8OstlWyBJ04MbK6ZmZDTxM
TwyL30AJ2h4rECeHEA0BRgOqIK1m3DzQScDTpWtL1MqlMq7nbE3k7FTubXnEPArBMn0Y2zwmRgYw
V6YVI3KJTCorr4inPABxJYkzohjnjJIk9Wy6yX2LtvGuZXyBHi+ONIlXLMUHs7t4MWJzdx2C6hJw
D6OETUgGNx8LnolPSyg5Jfz4bKXc1zF4PJ5HwqMUcCIfitytre+GFk9HMEGJZu24SnkyxEEcaDUB
8MFRFglPqTZtD5wOaBBAPpzfxPESL7LlDunOkevi556jg9gfce4HwDPgJwKdicZ52iswuYnuLORN
gq4ADrqxddkB5R4DgeP5JCN9zISR+xQNg+g2Ew9iRoolGisP5xSlenIiOvdKUGusOg2gKwbixdlS
9trSfGbXZXVPGTQAxVKQXFH6mqUROzf5FucBXgv0V8PxGEcOiuEy3oR9+DbBhGk2B9uLZlpAGkJg
QXTQsTJmrsYGQ6PQ2Gx0mkNcubyPu5km/GEzgniCUpeoHJlsClfgAPRYSGuSG48YD4A15o1orCyF
A0TWZEd8hWGLNdsMsjSh84gZlsPjB7DWHZG1+txOD9oIw9VLgbpV42Vost9JjYLtiQcE3IxLs+2k
ZXkRxaGQkPX/ObtkfRHFzFC0nR4OtysTzdH+5kq+gCfygWWEBUNk5hmOb/K4JSDRti/wmadZ7fNf
FEMIvu7ErVJeoMEhAT6FD+NP1YRvyC7o9ZR6ze4pJiM3i/C/RsCr2cuux3aK9BfHmksgJCnDbU9J
pLZVGGPlHOd2dokB8aJosfZZTEVzoKbMKOUaqYdILeMp0T+1FjVUSMMItambkBGJ9lLL/SIzlo+P
82r/gAzpqSFsR3U8INcl3VFJ0/O5FA9iagF/iVPPUSlwkFOdTHWGi8jyDUjqarzB4JNfALvSpDhx
13R0b76UQUZlIxkXt2uGrkiIGzNZipRBilFDSnYndqY0hFpJOaZ1+d3eKeXUmweMbRiHLIeUiDYD
EGCUr8mBhtMmHoRcwUicAwfsYpzgonVBftoXn9iPj0YGcguSXpH5LHCngW4xpYROFnE1c8DM2HLR
MlWsqYAX9lAewD2sxu8wt2c3TPHiJ+RVuZ80sVjHRS9tT9+H7vXvjAmyHxbwqy0EfWnmCV9jy+SL
LjYDh5g/StlHaxPMbbScU9q72C0djRELIjFE2d8TqibQPdo0u1Vc4qXz1YE/WBAuEKpTTOy40y3e
fCYFNqkLUEeW4h3bY8CgrJfHX0kdbmPVX/nq/AhGjrUdn/JSl6qdVBDAgbPW3MiIDywWQMEmHpPA
AHkMUJERyywTK12BnlAJnpRHkY8lgakoYquI2Ij5DbJES3iTaZ/4HmahCREQZCf5NHlNz3qyMdS2
yOw84uiJjBZ73ZvkNKFEzXRp+9gMMFWJfckdwfGd/UskILMu2IBNT3YfYLNnUP2Vs67RNaPaZ1yZ
qSRQAs6Wtb4vbC9z1/rzXeCyAOk6Am68QTqYsGzWLBdM+w+5dE1+xY7NWlTruwdSUmyK+vxvxvA5
OZpbvB4dKMhaX9ANFIBT8A1JxJkeRqzbhTkcX61NGU5qH3cEvpX7dDZo4kxqPWwAzW4mRw+SBg1v
QA/xefZg0QRvz24g55okkOy5i7yQYpb5NwjOceI5tMr5MXtTFoJZwgBYVzJeZ1zXbELBMfvMPs45
x5OiZzS48lAUxNVNH7vbD/VFFIqWnj6hmXT2aMHzKRFwV1M2PfR7uSNIZVDQQjaImRRIAWkJFHlD
hICQ1x+MV7Yodj7qKaRSUl26wRhO3oaXPsGGtxDbINcwEvtqN6ibq05tAsMBMoeCuFRZ0T51v8j6
6n9Ia+r0JTflIeAONmcBkOSWQ6LwM4GmIghTsTSvjM+sJCKJKFG8cZrploCXT6nqUz/vu+8U7Tgo
sMxAg5o6Xpgg5Ik2YhEeS2v3MStsDj4AO9sczR07YuZ5evqyoiMj5E49z1X0U8TtLswU7HJ4ovgk
ETx20aQJXQqXDxx1iIzQrWLpa3yWeLIWMTxiOc/WyMJRwXVEkYzZxei4su8LOFNYBFdPtO3+38ik
qP5Oj0KluPlDMO0DMwGWKZrrBA3g6R1YEXxP+4Hd7UW4MSSwubB5SaU3TO1d7RKdlVTsURbxUtWT
7fdAil3YUswXf8dd7ne82qAod1EYu7dM7swRJT86D+As5xnCVyQuYHZ44n8VfBal5XvKpDdfDgcG
mfpHDICmX3EABV2nt91lUeNlffu07dpPIPecRVAlVMz4BJvwmMKld/eKnzoF3+oyhlfmH169DrSx
AuBdNROxJZE5N/DO4cGOVhOCEHuYeF6UrdOVxz5MJAvwl/gCqKdRTB8AW0NKH+hILS/TFrFPMgDR
ebWG4PXFGabthASOV7D6ELfM9cFmTv2FF2SUmApQmfPW4OfJQTQrkaMxQI0bXRQRwjvAWUEwLkBG
ZbeWgGxFCPgXluGCiXqpzpI7aX5aRgtBhIEnfcHepGVdWQa/UGQIxGY9iDI6LBq07iHdIG/AK6/B
c7GawKTRj1DowVszgUvoPhBZTNLwQsgHXmE+egSJ9KYoLV7MN0B7hSWrTXuJzt+4QqZRFLQxLkOt
kyyAVSm5ul4/yHVUFAAmcv5HseoERs14IZaDkwEl4hied9xHqCCQqKRgWTmCG5fhx1wHR++cw1uY
zyri1D+Gz6LMVgTe3Bv9PGNVSdlX5gT9xKPGMcTOBfwko+anPQHza95RcjMhid73w1jVf96wNKc0
ZA+OdIdROWTLFZwjAghCLz0EuVH/Uu/fVhN4dljLUi2OkahOT24zvf18capvm69tbrzwmtecymuF
hzlKA+A7yx40eWBqdt8pbkYvArm74dvx02qFgrasgaMtr9buamnhK7eU7LBvzTrIfnFDGMHe5a7n
RFZLJdZmudej+hpps4fdAhQzOi+vjUAtR086ARPNgsv8ETx8y2p/jOfiHUA96cMPkEH+EQMCq8VO
SVAYht/0FVMNlrxoKb1LKj93Qyv1E4aF1IxvsWya1e6g6gcyXrnH/WRo9cF6p89Fg+ArJDRWj7Tz
M2DIoq6EZgPm4cvn/Mui1wYN0KAOS7OHWlhhDWDlJHkLRDESsJ2gB0mGbuIUI4AnW2VlDNZftoxC
VxcYeVvvccdUO5YmwLYBZOYceirdgc66t6aX/udcBmwQdZJXBLn6Ci38avR3RGDBGaJkQUsXtugM
XMcAxAQas+bTOCNjQVu9cZHbc9vZF/58KxWjGUEjYioq3kAAIHlBHlFBjMR7r58SqDo03ujXoBbI
yvm0LyMtOs9PuK2K4hiawkSUiI8t+tuuwHy8IcR2ldZ1FQy3DbJ+T71PFPDUu6C4n3Q3ihmghGHf
GFJnhKf7ci8hDpBhOW3WHWZlG5hMizPheoHaxKiwVBFkbo9bU4d3XwGPAMIFJa47oRd2VjZC7igv
dEGHDOetk67h0UqrGAmLk2a8WK8fZjWBrwwsb36l7/DyYLSulvkWOjNQgj7AlsZU7+bDa2jlTi7j
FiHwcrDEbLEV9/eIboAd32AJLDrXg81z/vyVh4pex/y7V3y+h6Y72GhOiU6OgvJOjkXaX4EN5Rqx
aTjNNZrhoeL3WA9ggmJ+d7ubpzNsT/7l3VglpUCkb4FaD2kh0GiwS48pOYXjjpxSNWpDM43BRTfA
UFC2jk/zyx6UQ1ZThPdBc8M372YD9MxhIPZDJX76D/uyXzEYpivcf4C10FranMAoy1oDrXXchQ1C
P71LZ2jMJj8bmBf4mc5q0gJ2zNbFL1gaiplMLH/ssdiS1UyQpIyghAz4ydk5hoU9HEMcIX5kWYK6
VOjehdYxRHrnOINAxD4mK3DXZS80n8HKK18muP42rW8yRv8QPRj5qq4tPrsqN9IvwUdTGwpFpv7i
tTv6zeyBJnl4c67TDvl+rAUd5gfPPOu7iG5d7RMDG0pC3Kq8ISKgLzpAlCKz8mZ3A6Vl9Bc9yrNg
kShE2x+2PmID74vyhPEddU1tcc5uqKbS4HWv0WnK/mWfbCgv43yXh6yTAM/fbt+CeZkME0I648m+
d2BTFTLbGrDBgNiWmia8QGhHXfdgqhDajk5hQnho70r/NTtNLxFtRvaHL2GBo2RX98xhtIT7/oVJ
9tFvLCJDQ8ly5wOKH/6GrTVmOVMvRk+Im62hrv7UTICeXu2K6eHIdvfZnbnDQugj1RwSR91m3bWy
uEyhF4EBeMw0xWg9jPrqfmrjoOh32BqTYqPuGvo4hPUs+kk9whkVXmIxOV6sC5FvCgDgt6b7Ti4X
V2fzwsYWkw2CmCjH0n1qvQiEO/Tum4amO0keTSzyM/JHGqH8laSQ9K+Jn7YypWP6jYYjhY4AUMcF
1HB4+Ae6NNU/hjq4OfcQy1T/M3ZzTrPSRjgH5WxxwXsFN/H9Bquk0r7IbdZu4zBqwwbVtY1iH5Pu
khN9/RYAWQuzN695mLkr7JueAWzEe28fY3nAfbe/OIIHgUbktBbsm9AVayoio1ErPnb0Mx5ZqDYE
34SIYTXq5zo8WjK5XNdgtNhEaxRJYDjlM9mdi2hF3EHasT5mj9lnVpFQcv68PrhPDwB/2V7V9BJM
duQMQYNV1nFNSMM28nKqeFVxdq8QRtNjNjhavPnBiR2ND+Q99wE4y4JDR2zZQdkXhwjIMyTHMOEe
Y/YiynUH5qzqaQZFkOInpKixRZpbiuGQUvX3mmjT1O7mJb39wmidE0xvh3Z/BISFhnRgLxEDoK0l
rUFRMGHpjdA5odlZ263peX/w6CxdNVbwB3ICtPrLOYiEEX6PCwBFuP1xLo1RjlhsSg8PR5oFAGt/
yXHvprJhYXM/DckVcAr6dQoZPzCHDUKj1A/AfAg2A5WZfygDcBs+6ix8mEh/nniudJP9xkHAZUB/
WZnSevxtuVfKDfn6E3fG2pYO2gUY7ftnILZVs6HXEvuORDMR60rmoDIAhscte77/uAPran4nBXjZ
hwBh8Y+ntHqcIosiEMkW8l0YfurdX5Ftum1vVyBoYDuxwENURbgAAh5fGfm0CyYG4Omf386NSHL9
WJ8JSdmvhsgsVFdazmzceYQGOrjRmaDL9+oY/wm7jakqcotesTvMPhSeJv2DNRjnLHpYy4/yBXCH
Ua+ywDKsV9iTAGVfn8Ckto0X7dmJ6Asj1kplQrba/hblGJQff4DlYVg0+QQi6HKIG9J1+P34k880
2HvOY4HeKLHalg12SOsOmvzkgrtRLv7haFRC2UN0lGQ+Lmq9Abp6YJdHVetlgGmX2lAv1Ii8+6Bv
lM2T5jUlaxIbYsjhgpFHysYZUuu/EWPmu/pCULrytHEH3TsvV603/jtTiNfChz1EUMUUt4IYysIf
nkRBOe7L3iFL1Gd2otlQgQs1WJEvUodm7W8t+sGdQT/Y1dMT4jBDUqEhpB7WMojZYA7ZYX4+v08P
6IbeImtn5fqOOhZK4iNNb21yFxUf64x1oJEnlzPyuFIbwFAMVWepvNcexjIfZM0/dGuH6WNB0k+u
mN7Irvh8a/BDUY9sh47zAZQFNU0mGVxdoyRpyGjQArZCq9YBG0cRJw6k4jMERJOPCReTmqrJLePK
yfNW5nUNA38EfZZ78ULhvbV80r0tS8S+1fhmUQDq0g14zLWlrFml9XLe0BtXDtP0YBOvw/KmJrOD
gctm0oIK+NkpJLPCeU3OdPeo1AvRFIEo9kiJ8tvhy0moR5LdDIOjpbiPnXCur2syTTYl8giylNo9
YSjGEuKmx6AJu1QkPsnF7MLEXc1f4/cEvFjy9IpJsWKtF3n8+4h6jfhokotEVCpUvw+xmOae02CT
Zyqjc9K3n5M2zScuiJzuQJ03otBsI2pln/X0SJSRpl8TsAXeuQDcOKH3l/TwbHkMERieYJqkj1VQ
NaaqLwz/1lhu43cBWVyWW2kx1e4LXvT0mFW701SKO8KirkI46bWexyqcvwVHfa/rNasokbqIaybs
keRLsGB3yCTZt1npkyH5b7eGJN9fXyJiiCs1EYoqbj+4To8xIBy/g0t4lyvsktG3mRVqjNPTbB1p
+gA3ChLnVgLsLWBMIxx6jUr/HjXwDChBd9fXKR9i3aM7wbxPJgaRt83r4OqXfheD7F11JGMVeuWK
RPsU5bGyeK9XEyi07DeFXTPNIO0zj+zeDyxaCtuzc7j6QM8nV1gz6/w8g4m5vS+ulJxICb9oE0yh
ycdvCKLoPcVn/yYwvTNncczauwEj+2Af/T7hUJcYrMXxyX2cPiNB2PXscQ1W94hRXKipISMB13JM
YtN8dKH+lmk+07iB36H+eVuSpgOhNS6Lz0837KS3JSKReyQ/FQSFqtHXP8xzb/A0Li776FM/Lzse
lM0Hdd0T2G81ai9hhcAFTbq8/usrzhUAjVvCMO6OVfPW0hsWUISvjBPjMVVUW0MYhOLN9Kmwspzh
zn6MM/OgXvCIp0APrxiXxEowJIrYVVn7BnXZGK5fDgOKURU20LKfT6O1OLMSCJ0bxSNDuiaoZPAb
gZGnBe8pmIvfS+l0nnYBgHxS0vlcVxlCse4NedqtiCIwNtdXWl3KqEoGRocF9eftVWNRbSDOjQum
IGEdty6fdWlUvT6SDNZYnSAUTdWjazyWi67zptrOFZfexS3YJ1kgnZXdhvPz0pvNhwq4xY8fG5XF
qmtvlPgOXcsp7+DptYHJ9vs8Ow8UjMza70xLlueCFhX6uO0IcZVRaTz9wwroqtTWhJ+Vw4+8u0fj
BIXX2J3DwaQMRVNEs8QHfkD03vtpFJv4k9iW4NIT5YSVef6rWn5JlUXRn4KGjBOqHO8FoesaOYAF
hUxuHz9FP+JLYVOEIRCbWD9mxFii6IGux6JLFH4g5lXWj1BZdCrjBaKUkQl7mEhEJV59TpvdF1F6
PFCsx04o/GshBOO/tZM/RU7iaq/mWA1QbyERUJmsZGO7F4P3YnfoAUyGrhYc8EMHL/c27j8nKsvE
QSzVdIuTW9Kb9wuHXYP6tlu6yqil5wGuiRRCqG6NpS0kwhul+0zb1j29sorBcLFI+jvgaNvzAdTY
LejizlxlJRTRgbZV/DTUDNq/HUOkF8RbokOZG4k8qNAfNHB8BeIBr9SWh+0HrgOF2h615F8ciH+r
2nygbkThKD1Mrukd7ahtP3eeq9lLCXtItaN71NFrDLOf1rE2kSI5nY1+Y99BtYPzAkQBZ+mDA0ce
lKzcJ2LRCuUKER8u7Nvu7Ct9rwkPbOlXLvmenpNn2meyz5vXqNeyHr937zOvxkfqsgnOrMfxY45A
BHMCgLzfxYkYO5Phsrdf+Xgg7MukTcv9ZEasfH+tLKZXQUdcfPTOyXsEln3bm1fJ6ek2c8r33+7o
xnYu1hbLAeH6FbOOhkwWtfow86jWpllG/xwbv65LzI5sjKaLBTo3qw/yuTa5A+yP3ZcBDLJlXTzg
tMSxoCLtbB1GPOZ1mGFKSm+hSgSZU47rUSY8/GWGV4ox8I/J2ysxkJDvG87sywb1NsVsQ6XDQEFn
fwF0SLfrjeKgnpmo0wWgzMHXkU9wpJ5xtSO6dfQRM9QntM17VI1FfYM+2uY2P6WXFL6+MlL3PNIb
D5es6QLXx6NizBA5pSDIO9ZqP9hjbHlCC39MFjISG48mJOe8gC56EcWrPeYMFbxFf93tsPEDZNyw
ZbBH0AJpUJHgXolQSm550kWmoXsUpZzgHGoXr/xQ6WRfqdx3cA9QaliZZNHMTN7NMfnV4CwTVGFK
tVaAQAdTG5IwDhgVcP5ReUGLRU/y2ZNJrEFvXXxZHmg3chDCFpZa4i+ivJ9hUs5IhK6Ez6y7k2p2
C8nSSXask6pLMtulFPyM8oPRU80hjEX7MCHOEnuQPvxnu42VDrnZgy/xsKCcfhy3NvQ/01MaUnem
W9GKlGWJ/t2NmNck4mjdvbo7X8Uvq6IrTZGN+jJaHoxcSFZHl9z0gmQqdCBcmnrAvFfhoJMWZ6N+
OSt0uR82IevwTjtTo9W3eanGF2xj/CZRSg+8t7COVXD5jgse/9e7c2QMhAgkEV1gDpytmgaDfe0Q
5t2Obn6dXFWvU42xukUFonsYFblzqINVY7RQHtCIpN2yb1+fvtoYyw5aUI1+qKK6awyvaaUaBVVI
QIc8beWHY6uPkfIJuvD5OmyG9mPPoLsEQJ+GphpqQ++t/YKTb3CjfeJbS+MTlUpSgOJurk6CKz3c
TVq4mNNcje+GJmsXTR0g8avwAwOZtsYqK+cPzgAhsAy0KRDfDTYJT3KsL9D0Vfak2oQFkqA9QYID
m1xlHIWPOo34k39q/HwOxF6g6s/le8lhecsHlP6Nl/SnNGQvXYMfAi3nez4A5CkeJvzep/QPPZ5I
sq+DMeWntHbzOd/yQ36/A+8m0wQmAZT9hnasVdA9/nsHL+TdH59/KBs5BG++wwpnwfw71t+/y+FO
iP47/I2+8YcqOi/Ealch5xeo+2kkJ0V76e9c5FWc3ZwD8z+fiZ+E/E5GBygTTlcj3z+Xxz1//P9j
j5PqUMqSN3WnnAHv4XVyKo2udYzjvqZ4AfIYCRTy0ffN5H8wsHi18I1gw9u9oGnC07Kd1ZMrQpzQ
6zXrczceFH3J56L6qmtvoz1e/b654LaRr5Xt86eO3nDZ2gaJXx21k8bhZZ9c74TKFjlTmGFwc7vm
EwcSFFchpz/NuzhsyBEnX4JfTF8ARDtdr0cJ4k0/q560kzaVWfrCJI5/Gh8cr5IMmi4gEcmknpxw
q9x+p3XUN8tFudBwb+kk5wWmLuP6gi8wSiGT+qefYoTq4Ffa94apNmqA4NLeVvABG24/PboCt2CI
oODBwXITnlkPjudg3NoOxn102ckpxdv4EahWtWil7aH+pU+dUAuW15MKe3xNqkURtrCfONCMuy3k
ixcOEmD8bivVtkOv/7PixapVhEX4gCaKWdis/3NbH2bfg4naMATTyWEmFhvSz/ugndBLqJSNXwve
lXQnB1xoAMF6w8kL25LbovtzW9Q4+IVqclt8sVzBkaH/IxeheSgUTm7Y3+JsiR+uCutLHWtmyxMq
GnhZEx9kZAj+HUvF5hNWGPUoqDwB9OqJXMQWmVajjxacCfEAnUV0XMnaS8rE49ao15h3GK0/yqRl
E1Z7fWD030lnaBdOi1+QaAnFR/XLa4+bpCAQhhDRwIql4J49Nx00GQQcJ77QL/qRYpMlIRKaYEeW
+ALsoSBNjBOhFSQFZIfIOUj4yFCQ9FKoO5UWSlwLZXELK7IgSVUOtofYGnhf6xSRJ52iKkTNCkYP
vUbnjMwHrS7ZF77/kXReS6pjSxD9IiLwiFdteW/wL0RjhPdGiK8/qzgx9860oUFma1dVVlYmoYVi
PQTzQmctFJWwWqQlfEWzilaeVHLq7TzJfU+/ftxheBoiNTY+DWvmPOG7EEkA0GTa5gxjJVpyCFEl
Mw/hkz86wF/i4yh0KNH4F9JCGxosW6MWvX1JJkkKhcdDgXuYkROS8shnSlMcVdOgYzaiu68BWLcy
+jDOG10wUltcEu6gqyJK3jUY3dSooHGTYIQTNDfU3DnpOlmqEWfUplzJAR1k44Q4wXN8skXuSsYW
pE/oYmJFkw+pO5GVky+lX7sTMsIGUR5qVMHkqAn5c9gTcukorY85xC96rDUKWfmBvLNcJyngJeFk
1IB3+0hAz2rZCWE59KroaHe4KaTCiGgJgkwCQAcRzNyn4OEjRLxuw98JukI7m6od8zWwGS4SYZ+s
YLAYZPJBQO2o3iHwRlpOOelIKk+IRWKnLTp+MI0puvkg6b7/ym3KJ1SYKEtR1jNO3DD+oZtYM5uM
aVh8M/z4B6jp9M/eXGKpI+5jDbqryJ1xqbi5WvIcAw69/SdlH8UG134e1LgsGUfGUAqXwRc8Xdqa
G+68RslZU0kvqnHXa9zTDJeLTC77bg166rJ0OMk3tSbcL1SteJVcYt6VHws4wA2g79lM1mvWbLj+
6HwnrOhm0jOTjU0HDgKfVLNX/v/ks94O70DnkxVxl29561+jjiLpuKimO2hg3d+6qlMc4sCbJLTc
o3XXRXiIgz3776uNyEWV3O9+HcHpnk739DrugRFzEhiE8M+XSfqs7VL8Sofg7nOd6JGfx1337n/2
HE6XPX0sP227TxorUBnFEOROcS/HtgsZRbG/iDuWsAucK7XbgaofFgy/lhfJPxvUungvlvFAGs7y
IzSzIp5goEX+pvfQl3NL/nYXShXuXx2ww0ED7gJUsgilywz0wWqF9IGQe7JETLP1hZAuH/b/CnEM
HMWXX1LBzq1Tw2jN5OGZWw+riquYzyPVjG7Lhk0YVtKQdSlc28gQ01PgNKvka3fzfXFn6IAlv0x2
fX0OLYEMhgGx5aEffm3qY6apUcex5QDrL2nqnia8HIa7K1Xu8jRp7wze9EQCzuPOYFh8W/KW/O/M
NAhgGGw3qNgMRKye+r7g6ypB6szmzLoIvQBxnw0+g5vX0x9T3oOLwKu3C1wqZhwP33K1DvTA5SpC
77DxSGiFQBZXRDavTgNOwtfeF/VYvubOOxzQa/qNaqMq4eaxgoIqbs048htF+G2JFKlIecjSlivZ
xjehFXJlPt6c4Vu4Pe521KA+1wbk7dbGxYTjw+C59rFONIZLA5hkexSwpDbbj16TLk0/4PZu3ubV
/P+AhDS/PxYfVRFjlqfgFDDBzql3zHb+TVFl8rgT9NBf1nb0sA5Bw24wPpByORuzRvpN90WXV7dz
bkNb508iXjDjpUuOn+kZDknehftUjxszZJDifbFxOeyv3c4brIl9cSyqGNzhqVcxTq1PxWXkon3T
Wh/k4epwnKRO8M02xqMFe+k0qa25aFyYiO/l99wGfsltgHFwEHyEu1Ub8WDMgSTA66IqabNvf3kG
WWcAzYjX7oz/t/Q15Xa2AS6k4Si7BnKfPBbCkLk7LzTyk9cHRZq+ORAOEsQQu6Z6WUbAgW3TM0Fk
3TlPDbsNmzexQmXQFhxXcwfyGr87del+IoRKiJGIl4CKyBwcexcamAQFWCQxzTb6mj5lrJT9H0MY
l6MVJnw4XQyvyvsTkWbUYybVb/SES0FIhjJNLspgD+HD1DkBqxO12WdEHhc2/9u5LlwkrcYQ+7MM
/AiOmcTvgxCZUEajcmSPd93m1CU4CnoJwilfEq1RymSPzYCztoY7h7oXby2or0QPUCmpB6XSxIqI
VxIzSD4POg3KBz8+0un8jrN9zMshvALXwBSWWEQdCqgs8cZ9QaVeEIOlcQuxS+RYhS+XwcfmK4mM
lIiEO1D8wcB9oY14tC6pKy8Hnx7QOpNwebRiDv+eX+Py930Vno0nUqeAkgS7QRu9PFjwIhMZx4/s
4AsXEEDeWjSAOurYf6IKaRycGc6VT1C3uU11Tr0Oy7Eyt0nIDMYXOhr8Lot9xu56EJTNSSh9MwYb
wrDtQfamtnkgBVgpWEdMG30AfxCjBFneqngh7VtJqC7eFba8nCqPNLfrTHIA5gneq9uDL4ATBwFh
Tz6a1caMSMXBTazwMfJnv48Ku7Dp6A2yD/VMIYyJCuiRS/Gzp0T/zhTATPhjksrAJBLovrQh9tB7
1jNXh2goRbP0lvfE6jXHh1SibPtA+6gl9M023ET1x6wkVQgPf1DHxkwf79Qa5hv8Q1jehER4gMMh
Zsh6U2f+6okE3JXBtiSJlOPx94mJDp3MhQwhEqsdrka6iZGaEhU4tUvQyFMKSQ53myGtgF4ZCldY
AG2SoI5uURBcAoQQzDFSFVrOVxSdLxymIOPEx+JqthGwQF+OI6Op2h/WXahV+BXBLbDswW/ScgAr
63dtkImC1GUnJk4b7bhjjneu/bLecK4exg3Nt2/0X2oKbUKbKPLbpXliOEvEZDNp0u8A9ASnuinY
mE8EqP7QB1yL1+chJKXkXmZWxgN3J+XIrmOXTEGEPGSrYW8AJeURJIYtCfRdhPJpFMVT1Mahco7f
SpSYTPQ2ewpzMlOsPAgaCma4OY7GoqPt/XGR+db8CyjwUFzKuaBe9NdCJO4ViGAR5iFBZHK5I35U
uuJ1hGqg+th/6KZr1kaJrhW3iBHY4d5ED8ZmE6m5UK0KwpwJ0QcjJ1yV0TDRsJ/aIAkoXxNT7Pxs
5hdjSwPTGsonoyxG99r/q2CvbBRa6YiptOAesR3xK17Sha1sRUfx20YKSaRTdJO3YmpRPKh1Jm69
linHYqGZruNBjq4gpxvpnAB27QoHPXTC+NMA1so0wMnqZaAWZsq3b3N6/pt+Cg099Vq6Q3+JhXMf
nVwWiclwgRlw3abyFYLhvKkogNA93g14x55dS5H8C0yM6JYmP7gF5m7AO/dT8/hXS6ca173loZ9i
R5Vo4d9Hv+OJcCILUJYyWZabwdRENWv6e1cM2XeDR8CHNyeioCdOd1OOKJiiUXXVAzMQqf1gqkd8
aXIsKJZYJq/kQy4ut1M0ZlqeidfUedSzFUIt9p/NVWCEBbkrJLzAr4OPORWDIxSnejZvKu8LSeir
5JLso7GG2RoHyAdw3iYfzt+PuRB8t0e46vcrPp/D0hXKWvyc05CDxFOPQzi4pTHtp/s/rkLDk8OM
7LepxeimRLam29EJMRs5Gy0+jr6gJ8jVb//osSzpx/A8avGzNCA20KIQT7etmm+MXrpzW2mDOeG4
GePXpuXBeO68ldmafbPneHtxj2TZT6MFAeJiPZmWH/cADaBF7Jh5th4f+4Lx0Tlq9dR2jEb6W82d
5ZoCLuHZ7A17jIICfLAtSS9BKhUhRlOUZFnDyTLmboi8SFq7nax5JkEmd4ZfTJwhWlDFGqjM7vVd
Wwer7ELbB7Fg373ZtPKQA3cYONqlokpO8+DKcy01EZzwaD13XRJ/d+C6iMdTYVA3OJfwO4b3qPgI
qRQIuwhYM1TDNvu6EY/u8YstYjM7GvezvkB5lOhJRDSaw2p28VqOxDRaHU4tgnFD25At+x4Tx6Up
HMpkCc1p5ihnJ8bsGLn9DVzt2LW/MH9hapPDUnItKlOaTRZEizB8v1F6lRiDAzJ7OhWx1DAhVzHj
INl7EJ1niwtsl0iyD3xIDf6IeTiGTNYZ2/vNuBbNeDxVudLJSscs1Jq9x67Ia4pYpfd3WfG980pe
bmdUH+BZd7GPbN91FEjpEZl4F23Ygo7RWHL2ZcL0CoNtb2tyD5oF6rTEw00GB8WV2ZUHfVoG67Jl
PRchf5JG7N27METZtPSAmTKIvRPGwYHEzO2AyRJgS6oL67ZTMwYaGEtKxIUgmDbMaGqbbtZYHK2F
SMCD+9JiF/mTg77yizMWrLDX6S8D0RMNoydVJTIzZfGmYI2eQOsCzsOtJHRXcH/eFkP14qwLDcla
pWLvqmVt1quimU87npc3GBKEMU6A+dLXPtN9zpgGYr6sr8dkRYMYRnzNooPPRCUXmIk52Cs++j4Q
Xh3eRQZ0Yc5yknC4YQ6TY2Zrrhqeq+ymJgtetxXKgOwP2CAE7P8iICocOaBz2lUsRHu5cybhLN5O
ZGVDqe/rsLTFt3sAMh9DRY/5DOPuGowKMrgn1B5BX5hSIO/xSxoHNdhXCO1MZmRMXOzW8jdvZMls
nAib0AnIatAVZjUWpHzRsphlbNucEVP0jFQy7PDl1aIsDParmK6k7SVdEOibfggoToLKFBR5DkR3
TpoxDBvJlsnIZ3QU2QNUHr685T0QO3BKLKb1tdmuwfhNxYoJv4kGAsH4PvwlWIXbuD/orT5IVO4x
dO6h6laCU9jfp9HueJqpMQEU7ddztR02eGe/NsC6E/IfbXt4n9x81YYDI2nRFqoTChCb6I3EBA+A
m96c+1kQM7eGiNwWqEWt/IkxY8BQRoIZfTm0Geop04ppElLxCVJIufeHPh+zMkPDYf6vGjLSADHB
D2VQDrb0IsuSZQYjmsm9tWsxCWvkTfjNKaNbMmmMm4hDWqX0lxWow3LvIwjgy2DuUSYGmTBszkZM
9DJlCMbn3YYdaduPr/E+bj0ZGkvMjGsdC1urw9b2He+8DMaWbFiiks8wN2PXTJdxBPGCtHn9hukg
iM2FImRXOs8FmBG7KiTjodQs2Kba7JuZnazvDdUhf/31cgG6ErrWCdzNF10DroMhK6iFWTLb6Au4
jlaSZc2M7sERe/M9mLH+ghK2oX0mU3csjG1CE46GZ29rCpOGjqd4wO+cF30vppOtMpI5An1JInfD
T7JFyhCJ4KM5HBLvhk9F2PuM/vY+yrZqKLmGKPyiT0zbkcBzjL5FD+bgxv4U3b4+vh6cXtqde730
ThI6XgpMsrGbg8vkJ7yF9Gr0RSgXDmtQWr0QMjh/bF3NJ53yfnjB5NIyERtmdhqWEo87OT7j137X
FBU0kSyApo48t/200M1ANdDAL/uO6faWDYN1zasn/sX0UU6gX/C0LqaR8swTXZ+FiP1+PBi2ENLM
E+Bz+L0S3pJEkIEdFW6CaB1Hd/kZpNRwhIS45CTU4/yPerqVXtvWuB+Oe9SuTPcs7Q4SpkeC7N3c
UYjzZ+aSMrVN7b8UuuHD2ilBiugmu30oTiJc3Yp2Nk23FoP4SAbr4GiHYbaGAuWK3nWStONlAptF
C/omXf2DSpK3AqhY3old+LwA21BSJpnUZa7toiaa9FQrWgMUJeuEqUtO5i64ZNdtg4v4B05NfBw6
UR+FCertq1mPyyUn3ow7V3U8Qj9oXFWfTRtg6+qsRah1HGQcFrgQ41VhqweTk2Un1AABcJmrkI2f
wUnMSmIS9W5Si4T56+oZYB08l0fbODdMoUVtDcpzsN+WJiAie6DAl5r7XMAlGBNGBXDU18tN0ORm
2HJWPCMiis8MEsNSY53QrrNueOR26IG3jXryyfaLL5NcDkOuRH1IMdqUYPTUE/6CN7WfSN+ojg8j
BllQ8gjCPP0ReMR2A9qBSG98NP3mffK6SaG7aAXSZkeJAT1DSDN9EAmf8Z/YEoO7uVfnqWJDZUBO
hicbMdsvc1Ouy/BIsAlblPJSZUMeDftEKOJ9d3Ac15iYe+hNVyMsMQJkJzaX9TgGifB/CgvApy6H
S8FHmwclS/CGtOXD1r2lJ+eeCBRO/4uUiMYgy8ZpOfXwij/dneEN+HpdO3TR/t9ivQMS2lMdNqCI
fz0oSLdj7jPg5XUso8hrYHkwXyBeLVnzLxooILWdxcWj7FUL5PTp8MOEOqkvuQtY2UQr7u7VtQbZ
FX5htG2YCUAfz6+bYY9h20lAxNQDnGRtlqGetPO5I2hU8rDGWM+OKSFETZixGYjqQpaP0EyunFcL
ldkpcV93BbKG5oWlyE0xBWz85mgHDR+PBuCLBbCLBzyBa0JFw0vkHagjY6YArRIHbSEUvI1rgGrL
TPZfCnKLba79YzE0fDdLEttGFTBpcwjkqFf9SekH9k1SKGFBA+o9IFZcT/BHiIQfs+SRkXnlxFQR
TqWkXgjDUNSZamt6Q4oAmWrD9egHDi2Yrdl5wrSzLAi7BtlVCNLOpXyQlvTZrY5IjEj+uFUz+AZz
OAlkhpVCvY/SCx2EejoftsP3CytnSLEdYwTLFlorKTVFq7wdX9nkbMitdO3tQNKoK8olDHFzCmEv
EtYRzzRGnmTma2g+wd1neTGalHEiQg6012193USoNsJ8CEzL3byEUiYzVMJW2zA9hTcoqfseMhx2
A9dcFAK+8kh83fJiMscJx2GrGFy6A1I9jEMGGbAJEHYV0uBgP5g37NbkPGiii8co2xEiPc8gwxpZ
i6sAHWk/puhGqrjlNN3LlTF4yRZ3QE6QNVBr6dp001HfJX5PJuGTYUWK+wx6Hq0THlT6CE0ctZG8
7kHvO1HCQ8zHW1vGGObWzWhiGs8YVys6svzvPryyjAA66A7q7lKMyPtseAIM9lQ1BQKwu+4ykSBE
24hyBWYgbBo1X0lrQPbG3fDt9DHn7k7lg+5jGSuXbs+A9pJ0MqSkeAMMhofZaeNeUtrjLLaDTyvO
tfCLXDd88rl4dk1eWcu6gWrNi/30wMMYlVGDVEIKHBEhLU5kgByf4IE2nxtKHuhe1mwDPKLkCTLv
D8ebPLarZK2SgLcCVBNIZZldAj4SgFA6eAOeFFOCIOOdLD8YMOAjoFtgZPEgI/486fEgfr8AP6Gf
sueqClEEdPA0vMm0+sdYsPOhFfH5yZJAcn1boo04IV+kUKI48REjgbbAwDurmI7jYiZHAZuAfA2x
JPSRixc90xGZoTka0YqmMnBPIhqfSzc1HXVWPEVUtCKYTC0tGEteHOU9FY8C+kp7OLiC0Vmi2iJt
VRGwFupPj2RkAfxKcTWfbjwOV1gvWrLNmdCV+AAsCmWWwLBM2lNBiaGdAjJpJOcgm7a0RykdEXn0
MfbhzkDBFbDTunhQBmmdfmHYVgjQPKLn6r5qmy0NXZJKxb23DhP6yExk/BtHJd2O8faoSM4HtNKY
dzmRxbGH6wRWGa0hg2O1ZcLA4Wl6RSjnkLfZh3W7bbz9OpOAkggv2jyEIlfz072ZWSCQ7FhldoEV
ldbDZ97C86qhE1JQcEhkMrhFth4veos9A/2Qe8i6EIiftSGbtzkG4zu7WOKEiGIN9HG/7+7auPtt
w27UpZU/nSPAJgo3sxn0U9k73VvoskKRIuLGGhMG/PIXsMKQubH1Ha1/pnJmV6/J5NAKAWHzmD6Z
8tUYYDvlfGJwR7h465WLOwQ9lJX3QxT+0TBLczJoigGCsHEcIkEaPJw9/ga3BaajKeuEVbVZkPTP
7ige1L16yn+ZIb6Z7fRUiuSaBcvaqzGlDCXhA4+f1v0CxxYumk7Xfv2COoBUSnxeS7e9wMX0iqP4
2WZgXhXKU3mbfhVugCej0uFQJDnGgGHFqEktQQzrh7PBfO+hen6xZFUWd8WyxXMBZRc/pizoWeVf
t5IUBld0xrlMhDWAfTuTJ5KZz2RWV+TSMhzMgxFXfw+kJeEE1VFyhL20d2XC3YDq9jbmpKl/EIdF
FI2amtUT81xtE3QvEI+BxExyJgtynQTUGyREshfR7CVLY7en+JThqItm7jzYlebzydO/BlHGVqge
Uib+tX6LUorGRcimew/Kogc5KdogwHQbCTWNaAPjJ6qKE/4MfcKm8NngKf30aA1NDmvSsmAb4R2M
PY6EKIE5KMooh45BU5x6S1PmVevQEJBSM/7z3lG+Q++Vu8ZEPWxC0Y+TiGeTkbJQeR+0LY6qLX/Y
niHJ8InFbxPdNUZBWiI9ORWjYqYFfwKfMPFZLp/p1q5s5FsD2DVw9CH3fdgmLVIDF/I5ijLEwMmL
97o48z/030ZNW/aGG+yQ2xiNn3Lc5Y/GItzNTGCIONdNVwClCDaqYd1o4kVKKXfnFITET0lAycm6
lyPxJ/RNQgr5mC3VYPCRNXzxVynSSYB0igWyJVdCm7s7Hg6/INYOcxN3Q0qL1ajFTMoKXSjafOgh
p3WKSda4gT77aMRtX8wASMhJ+LDwxsyUkSo83M2tE12CKfL2kb5czgc7G8r+Okv4TbR1wDkjcY9H
LoKa5b+u23VGjeUVPXf0nJ5hhZqtuJ+HR7cxgSB6wl6OYt3sN+Eo9uHBtpwbY8E3u+VXF8QZUetp
1HV3h+/sQSY5QNqeOKp+vPeicXZbzJRTWp77gz0On3ujou/tnnsQSNM7koofe3OIGEKy/M4KCMLS
4GCiZnY1jvfx/W5/6M90cu2Y3Odu+ac14g3SxOkBnvTF2fa8No4AN293ND83Fvf8zb8WMEBbQoYF
8WnQIcSiowcHfXwC4LubD1C4L1zcnQOG9tVBirFNT886+kCw2NnXUTkOYMfObRi7Iw2yal+zXyOm
/qxnU9/iYPlW2wHcvc3fdUIAauU+gM2NzvafehSNu9vDf+w4qc2wZN0C2VeWXd6ManJpGocazK+o
aqrdS2+AvW9Ud3xNz8PK70bN7GxDakIw1lzt4ub4E2qL/k7tavYRKtuemTlYP0/4/Qe/A27QMYqG
G060rzmrh3XEiukH1xH7yQAFd9kjWuxftEF5EpuQpRZtfcpHb4lxxNDax77v2cTNup/Xn6qLnAhx
b9Lix6VTPtTqjZIUIvP6m9jP6Lr+ib4sT70Gd2lUZR1MYWF0UM/NSi9EYRSJgPZlORFNmEvX6qCp
OIqZOcH3E3jvrzT98mri1Nwv2TXPHaNcvPrWFmNocuXSuZAn43uVlDpa1puGOnbVqEdugePC3q9O
KCXV/dbgUgbdWdursGBC1POvpmtMs2FkJ/xsZ90b4qdjPjVY0voJ+YPL18tgozfBobw2RHnszvVr
cNHnN53uHmZu3oyNjIfZg0Z3ZXbOK+d+cUNEliXgpi3G6HKvPwVmSqEbvhSuRn/klW1d3ZL7Nrzr
R6d1tS6avl83SYAG6UbTEQ/kxd7trUdvmAp5d1EfyPg6kDV+ycyymdu60y+H578PZwCeG13gniCu
wF55MnA9VtOeXbfuf51K/1ChFpjVHs/MZTvnhzWPm8ymmaDvvJFH+6dvH/86CEl3RJpE7xDLDt7X
A96Otbhxt76ADciP2zQRTi4rr+d8mH0Z9MMnzY/mEs2Yd7E/g/mXRtOSvlvdalqBnQ3erswGZUgZ
JLhOmTv3YTDHSJcC4SNKEx0PjC9uFqaV6XQb/rhdf8co8EyHda2jUulMIJi2bd/wlH4+0qmzdYuN
ezazaBDTOTf/aFe8PZuiJ9rqHnqJSLA5kUmH5jqax5zihfMBBaIpA8RRxWOafVSRtr4OlrcJ1i00
K9TwrjxaGuCmHUyc5nl/Jv00HGhpYNKsFFSlBVgvBSg2n6hGfOjQbRdrDfRUQDTUuEzqyLVgC+5y
/cPnRfDwkzLLfDepI4Op52xR1B52LZX76dZOXyIvHjYYsYfZj/CBVSsVc29Yo1MvmWeqLDFNqkHr
K0TTc28XeReKXs5g3DEsmpAaBFpCZRJZIit3tkjMK6fvVgyhF0zypSkC7WDH1ETxIRann2JV/hBM
Qg6j7GFR1AERr0ZaG8xNYRQypDhdrS4+ikC4Lpf684Lf0Y3pxD2UwgtMhsTpd9R+uLF2jMU+mMgj
XhF3Oi4isHAb92EXPJWPe41LWnIbxslrK8R6dYb94XEjJtR0duQ4b3tvVotOSdpNEsMp0qbhybV5
Mjjh4qfkXxFJ+m6pb2cbXEu25N5EqRop4Qo959EIeXIGHkW8n4BTz4oUnZ+XL/qApFx13OLZoJnB
9UGGScp7SYdMqsbcAy/HvgVJRaclVxHPjweX74GNBXOcac/VTJmVS3n/FJ+XlM+3ESXuBT6GJKsR
2gu4frCvjC8+/+GDa1bNuVsaNZJXr5OukhyzXCk6Lk7Naunt2WhFuGXS9Lp8N/QdyrJbt4WmrGiu
otSrSBuRGxhtKvSniM9WHYvvGuONFIyxaMiuRnMTGx+Amh8+dVJJBmBBfayPeZ4C6axT0OtuAFKA
WD5oDHCTNEsq78K27JS8q2Z+c96mv0pxlEfEDfY7cK7gkqMRGNBIYwYTkf+eQV7rcDV8XA0e8Fv7
aEVt4nJxXZ9DJFm9j1nzts5t0LZquNkczf+2RZ8mDiPnGzYzVEv9krue55JmI8PKz9UlLkq/4Lrj
8MX8JqtqBYj+uJqowIvR1vNttrNGCXG3nX2TlX+0T+NvcjNXmsJmfkTo2v/nBqPkar+AyfvoX87N
o6ocbk7I8iWZSgscGM4K0auacZ3d4itKFRW2Vvp7iLEIjxQ9bBIsHmVs7FgjMu+KXCcX3YGRZRMg
ROQ2ZcEacHNJg1IKPxGTZS2s9irtQMNdn9cISbEaik1+xP1KpGhfUJfpzcirbw4L2+HFgo7sTQf6
b4mDlzOPisu4b6RbeUO+J0UzCg40T1crvyLnGslx9JMuvGB/BNqb8hdbCY3GOWS9FoVBmXoN81WK
/L/LzdqHiHlytwxn6Eg3jx0ifzh1livK3yzQzgCmhFx6H23MUVpQn5Zpi2gIIuTNsVDJJfVjnxTu
Porh+oiuDt3C2JiJ4iJdGL/lkg76P/k4fsG6NWMwFBlHq+WsRPen1Uc9htjcr1SAlH8YoYpr+EDc
VMFKElHF4ZG0kn4JGMQszdMA+0JZEy11ZD9lhdMzJR3GaMHsoJxOHsuzShovKIEPr3pFgXMDEQdV
eiJCyAgVyvzya5FFOul3mQNgZmJWY7Y0RcweQdGS4OWdsjbzc1dmNh/U0NLMkz5mh/ZahwL1Efax
NGPVPsEowQNkIqrC77KFw/HFQ4+Ixk4I01SQYKZAHRIAQZLEObLraSjBMszRZ+cCvgPO3FA7CcFG
6nGWEd0bIbp+QDFQ0LtSKF6iU0Wx8TLfkwsa1sATqF8xRIDdQN0mrFNT4N0pt2GLNr1IzO/ZIRga
QFhIQx5+yeR7aVz+avEm62KBy1kjwk/36TvZQyn7qxMce9JPM/dgOFSpHj4NR/cwqhje3UVw/ikf
EKIVDfW61+bdmR95FK0lPTT5aKRUG7/OaF11Ju+m3vnJGC7gYgN1LejLYaJETfAEzcB/AFFi5Pd2
f2fUcNvM85L+oFqJSwNzEXxE2FXkkg7ZPIXerL9kuKqpmMWVe/CwrR5HyYWePOhBBIzXAxlbLI9z
gnLTawTzicOhKVbZBgsZoBAmrUsXtKZjmMpVpjJEJi8yxGvBMGgKanAF9VdBgWjUUKgnTwQ4epm8
N4cUcibQrTAqtdqeVGaYFvykINJXpbi4jxNuBwLS0IHNmJ4CbUGLS6wZqBpzkQ3k3oAcyt5IkEPO
15pY7zmtX9CjbskBGMzm9OKtK1gpORd9qbvRLZ5MG09EJW226P7VzdLEtnhUYWhYmbfohKQSa0O2
/n1wXyK6P9wG33zeJ/KTyzFzSfLn99zSmQM6iJBtDcHoTv57KET4FQFpoz6DB6DoXXZW+7fZW9G3
5GuYfKbGVkoMOi3YmjhXvPHWgqYgkqMhPNA36qjtl7pGlvIy+jXSb7IJYz+rO9ePTsn4DJu+5tQ8
FXW8++g+0r+e8KxInYTdMoV2ZY4/arPTKTFJ0oO9Tr4GY6W0brjj9FSgQ/6pGFlwPDWl+wWhaD7u
kPHAw8FNDCVIHJ7wgptT3qT9hHrXLjrUrkVJgetIhMehxuya3JRLxsJDbGhW2Q47HRKtK7Y39jt4
IWL6g1ki2QLKt5pa0T8hbxBTgfYY/x38n4TlZe6BlNoZ8jwYvrTQNlDYES0PvPKnFOTmfBzxRO2M
QoxNDYBt2W46qFlQUMu2xHXCNM84msRKdEGpmfvEBrIt/Ad2uXPK1XkGkzLSoezApSFVTEjzzCGd
A2WKI92QJFZAxC2CDQz9Eg/EK1FYUE5OuMWTJh1xLpVzF1klMcX7o9D+VPqUVqT6eeKJe10DJ6sO
RCyvDmVqSCrbsSP6iqBHQVTzHi62V4YHkerPE0/TyvA8CYY/Sayjje9aXjjspGmRe0NRipAYXRSA
YgBOBMMiJ7IgzVcUItjUlCOUJI1mtU+raLWC8sB/DnqeEk0IKxLWwD9XqKtLDmZUi9r0kB8MFCA5
gQ7XSk6U1IlPfuCIEf5F+MlO6bONxyTpUxPEYMq93qPPg4tphL6RAyGMCM7RXVmFkvpV+mux6ugr
hyia5ifjZv15OdIP7JeEQ2600xl+aK4OKyJszeUjgR5MLt6UiyQqLSeD0L4xvHd6dPb+fKfXio3q
wSo8JGJnWlrMRBpLSFSBsM1MWCJ0p9f052h2TwNIQ7gRDnPOYsc1OlnPNCfgt2RN/RLVkmVFwmrn
uJTlBWH/hUGgSPajdiyq81xeXsjaIvSTMjpFvmcXSUkFSzZ75ji585yIICYFPx6RbXLQ15AEg3xo
OxSYVYID6Y3Pr2QRrQSz6XNnwP5AA3FclWwGSMQQ2ty0NL6qtLbRpmnUJ8IIU7x3Lq48IyROUkby
sIBoMjg7YYtlPoq9lsUeo2Tag34VdlGupvfsn2Hsb4zRKt2uRT0U8PwFns34FEeOjP0KeTW9PyCN
5wX9QYeHccVW49RcQUkl+pPDCBze4efg4k/krO4yLsRuZI9GfPSHGK4df68R3B251sXrByhfiFJ3
DKIlmkJxFbGzOl1/JmyPySdYAF0PBJ0WAFI4pwtJR2B8HK0aWoYk3bwxbfRaXmGJYjfwsBCR2PPD
u5iIppJpiCQrXQaBB2WWuq3QjzCx5U6xBqIB1jD+E6bAFwUcrOjYiylCKFIcb3i+C6LPT28j4IcV
UV9CZ/wo2qVOn/jrjWm/LWmVauhtCrHh67/WiCWDHTEoRP/d6NP/IT8H91eHVAZUZIaVfsZP7AZ1
bPqEKJcsWj4KIqhMAKxHGoKTBxRJGfDnsojKm/xXEE+R12bAmwuAuP3urymHSiSvm4MHLT3293zX
VbsZwoJ0XLv0cn6kNWZjmfineeqe1qBdovMoFI+e3zKO03PyiloGzYQfAw20PpdOeAf69i690e+m
M8tp0Zx4w4wXFxLEDPGhRL3jiPwpUtOM0d/sVygkJmT7eGnbgEb7hS0GH4N2vaDFCPjR6EAFU0Tn
wGnoPYAqhxp27ztq7H50RIXVPazvi+YezvvcndM9i2j+ISxi6WvEXkVMJOO7LWPCbgPVyStth/4Y
bQo45Yqcj+Tjle0cC2EEAdi4t3CRQLcrWGJofnSsy11BJEKrGT3BiqtJ9JcuISIgC2A6Btqvgz5T
psncQ4Hti5wkmccCYa6LJwIVDeOWHRjbnjGHLv0Ymmd7NAeqtfRWtmrD4tG5rdLEgXilm6Lp5oh9
KJsc+/gU1esdJs9MswgzQLAlxBFDODcgJHMLKwML8IB3RfSacWradcIh6LrrbezuPOQNTswbcRE+
/hqqFneEbicXfTBAxlrX/oD6aehCHOP6k8vTv2VVIAodyhTXBvln1J+7nqilwhXXPJRNkqcbT/Cd
N2hDc+SC7lNQivysMFRY67DVCcXngOynYZCuWfg0Nb2f08yHeTSSRMmHbOMQfa0P/8B2CknZkD7n
Q8i9bEnn+fyD2aNfzjXmXvA24OIjfKP7tOFauXGhzINv5TloiclsjXBX2cNEDo+rJzFfCFJs6lie
KuSRFblk+BNMp4Zkb9qGjvKCl4WDqvkn0MPW1J5EuhTdZReZPlzxtEy2VLYADkGoH/AZU8YIWDTS
c7RGbH9YZIiBjRXGPW7lIEvgznX1Xgqp2k42iHujqzH3ZsyMyxlPmvjZUfwx2oVlpxKBf/xpsRCX
EIv6FGlYqUNXJia2rSmurptAN6cI7OUGERdhMJssF5KQCjU5LnB2mZg8AR0QOw8oJZI2WKka+dCC
mLG2z4NGBxt6jYEbHJmMGnUJ5Qt5+j63RLOeNUobl7IGpSJhU82n+7jh3GaH9ENwfKoFdDDODw6I
RQuWJbahK91a7FIWFbgWq47mmmjgZWxT6yV6RmSEaBxVMCSaeQsxWhxtkN6qe4Cgp6KVN218Vue2
dDmesrHKjX0mUAh2iNn/3DKwQVpThNLzhTtzKflxhsb7E/+lhoE0CRxNJN1IqB8j1G4THr2dc8uu
K2Yx5ARYP5SdInEgnS2gTLKq1kjn3lFS7PyeE1tUpZV5+jojiHmEasat7Gdbry9KTLKHmBqzZK72
Odx6t7xdU+qOKyr559Hs+pf4EbediyVh8mzn8zGJw92+z+5hfQxS1SIZeeTqlSBYaZLvCYjFXzYx
6yxddYUqnNzVDR/1LR7yYEp17vvOIlMoFM86vRjHxxiWJwMFZtUG3YpdLvqitqTKudKEwbaC5wKg
2OZZ4TEBtJQn4AhygZwTpryAE/RxYNdzwE6ZR7DW1ZAsQkV/JrkgjtAk4eTlet/ueB4dHw9qJyRy
8lC9DA6D+SSaPoJD0qQyAXCPyqAKNKcZDFULYHMBMsJR8355TgP2Ge7xtHJ6iSpOliPaYJUP/KWK
nYH9IehOSYZ14KHCy9LDHTMtQRgEzFHwD4vTQ/UHRsEwsgkK0TMk3FMn4jFG0Je8AJbPr4mFjZpw
M2lkaVSRpdfGf4xCzEPYjcQUChcF3mRPgL0Gm796QYWMIIkQSLZA7befoxA9sAaCX830Gkz8SUlq
w+o76GBw+C3RRIahsitO/oe3XJVpIxE8UU31BHxYFb86Y+R8V/i28QLSFArjlu70A2ahcTJ8Wgys
Z1vA5glddbbKUHAQ7onRWcH+RAutHaHjZjjYs/F8y6mh58G24TcSgWQOi9NCy74bai/BrtjcKp/P
FORrg3HRgNIrIqUE7KTffbCOTs41U6wtXJ1ZmzmJ7p0Kioz0E37szqg/2prNAGi6zupjNgOxULgm
wJqQiRGkp+BJ/7F0ZkuKYkEYfiIjEBHkln1R3Ncbw6VEcUFURHn6+dKemJjp6e4qS+FwTua/5WG4
F8S1koL36EskKglCzvDJPPozln/KU7X78e+G9FzdnAnZmcuKvfYftoqAH+acpXzeKdbU2KznrRmG
NW/N1HbmvyJqGQMU2eO3z3DTbo2JYRpwk8d3X56UaSYGko3q2LbpM5t4sMz3LfuFP1Z2QQsQqIOX
3AhPmAd5R6xp74sPvbkEZEXs5ujoeByi5lpLg4HQDGOVQargyR9GXN/tpmbRn0VJk0HbEF4XMlIh
vYMKG38rPAEsE6QrBwsb0Kw3e0ZSiBYBOCwdmmkDfHXspkB7ZbB3zK4y6tiAvTRZ1KAC0u55+G5h
jzd55/XeNPwDMD0GyzF3mSGfpGCO4MxAAyNS63nHQGwF7QxPhrxLOkO6968vkFQsehM2cdILf3Jl
wldYjvLve3l3jvyZSzTBlBKbkheEhM2X2nNK7CG0t3jyQHBmba+IvqgPKTcsc82BugIrA2fDwcdJ
fQWCIuAeVhntA7mg+4z4a+LL7AVpOMIsfromeW0rxwChEQQjh9+/M5aRUEMZQ7WSySkYE/rMQPHC
OwGA7pnINg7ulWjVhRKWwlhMYitnIUNQi7jgGXRIefBfSw3NCZkK6cuK4SrAkZ3G8saKjm/Qrj6e
f8IvQkGSdIlCAZnp9To+YMjCI7CHd9NhdEyHnyQYGQY2HHcr9a+AMbtRYNZIh5EVzd/bxghN+rSR
PDA6orbE3tfE11D6ZkxtWcfyW/xTFL4tCnUQOSlU+IePMeG4kNL0s4UOB7cSc4aZiNdbKuEWOhdO
6IB6iPzxrUli6L8BnOkvg8MYlxEjJ2gOvtHMQecDyQVc/LCgieYqcc8y2x670JT9kmZ6SPIhCEJn
BFMx5rn1af1+R48HAfE7Jag0WLibNbUL2Uo0/uSFsnkG+d159LT5b8w5kQzx8c8ZsoDFckHFRQm4
rvgf8dvdnCs2ynJEKQ66hkppPH379OUMcGcJykG058kRPEH+gAaKcbXtAXQP7Te+zgDvFF0ldJDF
6GHpQRkPzjdlQ4M1iLyA9V/SRTMhiSkhMsBYXmpsJw0fmYVTTzsBumgKqS5U/yV4sSExob4MZV50
zamDhjAchP2J7/NVg/nAxdsBDXOoh8pebVkdCBjh8inTUe4CSnVTzOpS6CMU9bvLu/UNT4sn0dw5
exHFErIf5qDbexEIolP9DT2Qdyj7pgLqQK00M8Y8p9RYJDQzC64z6gC5+QapGsqV9OaSZawRxWlV
hLi2xy3QYVrWYFZGD5pJztqKCcHezXDvTKdmfvX0Bp7fZnLi+hq/4bTbCFicZmUBuZkY4zI330Ke
Jyg6ABqI5IsfC7JkZB5J7l6355P3aXpl4ReodkY1AA05S3ZJ9dqjFDQn+ujiN5Y8KkZmMUKd8/NM
Msa2ASWNmDgbfN6BSgjoBGyRoaPNh3vfmV0kZ2Sb5ExAZ2Irqaaqr65eXkYMK7nVn4E6uhtuxlMc
m3tjUmuDnOzoxuh5hEnPOIZ5cfbTQGV4JL1vFa2fXEDiOvvGGIcJkcW1HjVI4Y8v17DFfKAaL36a
RkZm0wZeMu+BuJiZMNh3/8hdUhnZqFgUjeWsYtrF9Q+V05cH/+ylM/PYbcmMly+twdNlTCQzQVM/
b0vLBPhe5knNntzETUd8ZQp32kYXbzKgAIDwDGE3OlLDShzRC9EHqvDWg3y+e2eiovDouB/FuuL7
IdAguRMWMSxKhz5WgbZvOxczOqVkkzGsGT9JB3tNiIShOc6zqIqcG6LfS/g13Sc5bJVXsk/2tY2K
TPHmNqpxzrYwuiK/nNxVi+9F61PTIjAwRUJjHN1/hK+3fQK7vg5RfTyOVhN+VR/UbztlfBMpbtjU
Mvpy961PdALCHyxzSogk/dhPn0IaKDzzGyPEvyzwBB0LW9yV6SnQCWPkUTr5HyRJi84O01pVLjMq
NL17zeITWvJ4TZyTm/k5xwLhrgSWsj8yT/zLGPMOWicY6eR2drV2/7u9nAcGgzDtZpZwuzsk2NwA
Z7u3HUgOIVLpZv0NmmzihQQEHcW0UmqB+XbTvjJHIfFhu3gX1lhq5YzgNKgQEgO98SXKERzdg3Ks
Bxqxqq9A6ZLLXt2dG9mzblrC2k7vT3YWIeLWI+FkHz2kdpe7rxHnsCIMviBMouleX4lJCCeTL/fn
a/gCxUl5kvXSA6X94kOlsVGJOXFvbsejnGZL68R54XaCS3BESZdNW/ngevG6L/f9wl2pei+K/dei
gfnfxurrtj9sZl/QvScefHJu3qAvlEYTSrO2TbWhEhM951rM2Y4pKyoy+zVou/2TEQcK2s4hbHa3
OnoLJbkvCFEEQMvDu7s+uSbPeu6uq+iUd9+aj7Lo2QhMtpo8IK6iGpSLo269k6J/8qCsj3/k+din
bSd3FYMV3e8ou895cO0bl52YVfOcRMTE+LvrTsYnWFs6ziZGT5yDJ5OJTH/5QHUMjnOoZ+qiUzgE
q1/XvfaHnmBXeqcGxmJOoja5W5VzGeVw7s/49vGeVBgETPOkM+2mcOt6cgVjCxpoGgtPYzipHakP
vySZgiL+5LzaTpvyFvlShY+4aX9rR1QEecsF8ocRvWph68j5xIme2qnRU+loquANOPQNUZWAL+bj
d+mUdffc3JHL/406ZDIyUQFYhCSlE0PPNe9d2kU7Vnvl3S2YL1lFxvgbVd9+49RdG/Z9h1qnCeaK
7vHsf0kSb1n5M1ibm0bvGr7bXvc64Qrla7L3tx8qSToOFtqD4+3asL8oN1Tv7BQ3i45enSsB6qLc
Q4wF+huN4S8EMyYbDZyFXDYWKNg3qCgEBW7nDvD5FcUKJuLKeWO5PaM/QW9F5gTSFuzRa/gN7hVO
5pcvZuc2dXG9EZhXsFvgfo4FDkwoaXjmS49xRgbFK1Q0Cc1MQJimfUOEBOsk7UMreLxl3o+sO4ll
WvPd8o7ggmmniGr21RhNBSffjXL27MjX/ziUTSJ3oIzb6B1BODhy6C5gleVzUDsI/sE5BRMlOsBO
onFQkQAtH1UUE5mrzu+oB2/TBslQWa+1JLqEc1+weoghKlw0GgO2py6JUNSyjZCkKL7eBDshU2rw
nIOgGCG/OJynRfAMJPSqFa7tIm50pRw89tYQM3upNegA2QL4RvnWpfwF74xS88yfMpxU3uIPI2Y4
gsEraEkHQqdwj11leOwSfe0ajt0ZZdPLXzq+/ZXEzG7NhpWOsxVqre+cDuBBvi6UVIPr3wiV33VO
xylR+CFCGZ3CvfedN5Z8IZ/YvxEwQEatPJI0pOSx99HZUsp/YxB5GlDqUxOmRAox4TW43hEFEZtS
oMVqwF2fsr579+E9KgfPO5zWMbguWQQO0rrBdUBYjF33mlMt0LdaHGH13QqFcuRlbkP0LPELnOBw
AK6RauYKcEANZtidmMztDa0VndyKozoqvItsXK3pg5/zDfmbY1zcrVzxin3UdBng4KwXVfeefLtf
RmjcVb++AIEpnli/WbeRsjgSnNDyK2/3m7XECviB4WjHCX5xXtZcsyTggMAVDt0P4qXLjAI3PKGz
agO/7gB1SHeg2tRJ0gGVljoZyBHjtvmr9kht7ZU8JOxTpKSj8reg+kpIBSJxnfk1xEYnUzhwuEkN
l9obPjc4VSeowUAHbHS1m77C876FDct+JOcBDZhbuxq6tFERqt510o7upFB6UFvUN6jD1hxZpOvq
RDacRLRmfHGw6/22n06u5MIQGMHn6HaXGnTex752d5in3LnoXuYu1YT/cxm+rcFOcm/waWz+QLEm
dAQM9iaxWNXATgldcGALbO1POgRxSjCAiaul4Hk7oV/u4E7A4HGbMzbBXU9wY6XkwnQcfEKt0QeN
QWBg5yPAiwkTHvam38URA71LnA1lL1sQ4iVEu/QMtMkqEsebm7kvtEx4NO/RDZ2IVOI02OhmcSBC
JrFI2F08BXzv19gL7weR4zy7yYamFz4oxteLEkJW2hhBuNPYi8LlNhRokV+nMBwxVT79tyBGwinl
0NZMz8b0Cn8uQBJo51xwG1He8DQQ28EOdOrTW9+79x5qMAQLQ7SQKMO2EFm9L5SOvuXxcIVkLAZZ
x2HAiM1PYYe9jqdqV+vaPAXz55gHpT+t9s1NORE5p9s4tMkFCbnxpm/D9Z0xdX8dxasc8XPfaB64
1yzmL/exCElAKJ0v43SuYdtnPeMuXAcnyB8CfSQHS8PXxG3Q9q3eOjh3z1B0Fn4TsnzQ0TV6b/dD
D8L1TxSWKrGabsITyHUix2Ia7EVOL9EI5P0vueBQ2d350t1wH6bQwhwsVrWQZb3EzAV0hU7wZglr
WBMmkgUJLBq/j+Rusj+evTGHKdeBXAkN3D5JhDAeb0BouHVDZ9jjPuHfwtwro7VB+UGUZvy/u0yW
U9xibNxs53sIOIJb45nNOSu3E92e7KSHWQamaoAdtEHeJ5+43wQXByDzTVrxu7fdbifsE4S80sQv
ZjNmGqUeiwNO0KEn5IiG2eUUYtSvHA9CXws/e8D8K8IaEexIZ++BUrEkJJ1PhqPzJ6KRFyJJ7IAG
KNYajDle/IY8OjNpvIBMgWOQaoGUDAMOWQAtVqu0YiV8IJ8a9Btdwl7wctAv1io/pHJ5FyTYAIvz
4nBxP7jj57t5osqRVNvFDTKFX+DOMB8gKpF59cjFbTU5z+Unc6i5OBtk/MaMQ6XGgY/vDDBu1YN4
4WX55lkD5cwCN4/QYJW/BbZY+yKvQJEDiP+NWtgb6ecJJTxT6ylAgyVoQNzan/IIbBKVOEMUAUsy
Z3bnxz/iS0W8YWtPJfngLVFwv5ygSSF+C5QvoN7MefKJXfrE2KlbREOet6dWP3sPv9WuCL6vFDEi
o5GanjriB5ndd0VAK70hpyouEPdBQKIxadGqMc6i9Gqk0H7dtnMeUgLLGou34VKYUsXnc7rTNpKy
yVqhm+TLW4AOb5dWYA1ep/k0mQVDx8IvoCGIUoJELSZEGZHI3XrGJo0ZMgHyAOd0EbdmLJ6dgNaQ
38lAxDI49trLFhGShQRNDoDlgDtzJ2/aJ1xW9I8OB6wZtlmjVAiUNI65pNNuAEw4s39LTDprFgD3
uDXGlEybypVncT9gkERupvXW04VwGZov0cdwTyo8Zg8c/M1SobcHaWrIsPoPUQ6emvy0fKy2R+8+
PSB69S89PvOD5ooaiWIITIJarOnSQwhX1EKPm0tdAORpiugD8ofOGZVq7iBcLIPmkouvmcI780fr
mrKkNaE0AakTuZtwxow6lfyicsjJQGYVfR4RHSBtHA+MznnE0HLEg9jodpsrhtJ42VwFGYaKfAJO
zmt4knRl0u07BRQF3BzJqQOTrD9SREJJ72AYOrZMRt8KySRxCqQsC1Ubm8FMKFzT6mPyhCNhaDmg
28dBbcITlLGTw8WHAgqJ8f/oQBrz36cPMzjyPzbGOogQtgJOJefhEQExBGdlSxmLyJChKqISVW0U
dmxGY6kn4Rx/zLoT/3YnR/zlC74LkwjHk9xVAV6kgJvFe7AOpK3cSOJ3HZm4KtIo7h/St63CJwVD
zDE0SuyycLZYG0Ajgch/s8dkG1mwdbQkmYEHn5gRXhX1X+sHkgOi89yyYwQzfuy4YmcVLFjEDh8M
kkLPs7sBpTKTxyXlF8Oo4Kg8LijkZMnB4jnnObuYYLMsfqI0BOE60xRdxxFCzyh4+QpHGIzfcCZO
LPkuuVD8aJGPr1d3XkykcLIEmszVEOy1hYwcJlLiOWQirskUF94+LIWEmfLwggoKsV5x/9hl4Hxl
Cje7GlIAWIevbISzPBAfIJrpioNYBZNm4xM5wo82Vpn8zFUcm8Sh6sOnG3MD5IKtViuiFIBH+Ier
yyRK3o08LvLDZMAtF4BvAQO+bq6J7uuQKfJe6KCYUMxapuhAj7xGl01cLBc6FU3UWOqD4YH5pqwP
OBE2UJNG7MIA3WL2djTGY9QnFtwtfDMnQsRvJusulJ34wqCklyeiB7lkvymKDN49DhQ+BygBH4IY
Htyu3G6hWOQisv0CQztPkUeiPMQcy6Bz2Ga501w8cXTKIQQwLaLJcibhY7R19taIt31RMxyXBNSL
kb5PUk4EhCuECxpQNL1M/EQhJ0tJKBY7ncPs+Oc1u7Ss1z1xtvE/gbfwJxnS4pOHFqk5wLfJGFlk
snz3M0rnz+gOn2Qy8a+0XqkrMQxo5SChBLFfcA9lhq42lJuMdkWUJ335PE0gzPNKVCZkvAlmL5fk
X3wIu9CECxweWZk5KpG6L/dd5KwvgmA6/r/rcyG5/e2te03+VtiA+O1Uh5eMnYJjQjHucA63IJy+
vpBfIkyRZ03i+ViOrEe0tA2Pp/E3R3gmfypSmKZ3HbHyGKNMBvxCG3IG8tsPCfLyHg2rMeZjK368
eHPnFzx76Hfk1eVKYnBzJJtGpr+IjvDdrdxXFxqO2yx7UhpI+L/oVomyl4x9KQ6EdJPlyjWVDJwP
N6hPwh7+S+LnI8m7l/mj3HAsS1YMs+mgGENAx2tX3G0ZA8XzJa8idAVULhZpxCyiJSHELyWwrh30
JbweGakINIQVYeoARkCIDQa3vLpyqKPNECiccGBG8zSDthUcvrCtNNbUqtK7v+wEyR21G4Pu7K+E
fH2BGAdJYm8uwfTjw2Oh6Ld58vgRlFiAzTws15t1cPaL+BK2Wzi5/y9GGmMlQi3FMCjNr+G51SMP
Nt5GoeEXq+2Way5F1SymSx/O5O5zO1Aht/qnmd57e/LotMbs4STlcC9lt5LthRNPqjjZCN1WSX42
+s8QwxdSUOhOJL0OQAq3idu8A6G8PQmW4bK4zbBaQ6MdK3t4RJDHUqjsGZtfRc8wXoM0g6O4Krva
GjwApygyiexXOABLOw3dPSJrOk2v/CyIwSWsIPYmCrsbpdKL3b9NCYVIdKWg4GzY43ETtapfDpob
zXvAIn9TP6XXIyrOdJXg0kaSzrCqX7nxAnSAEU8YqTxXC79NTDejuO0airOBHHhiniQy51IFKlRO
79o/MlPL47YYqBcwrNb2JYiUu3O6O+8/SG5UPnttW26zd9h69Tqrgsx3ZZhuihkjJCr3ShwFC7fN
Brmr3JvqtAkXu7sqj6hKoosG3UxKVmF/r95DCYpum0DXsuFpLdq9gpLeaNPU4JxnMaPswbl5ZHrJ
ix2fXejtkT5Tr2NGQuHVog25e+YzBoZW/oyn0yiW6IXyk53t1gNQwAvFBx3+MIeQIhh9+ocvUTHc
G+nhRIS0qZZg1HAYWmru3VE80fbwKJz/mpMa1dTZCs0tuilCDkC9SVECpySj/WM9Qf2WnxEBu8ao
NdIcYyqRG/RB8gtSqgax0Mx3JbtC37fu1BeGTHq13/YLZ/pxxrSa+yzB7lUQs/bkA8PetP1y0ZL5
isOL5RfOqdtVQnWiTQYN+n5+AiBYY2puUmKCP3RfeMPo35YV4sh0cBpkyaYMn8SMAGsA7oqEyVxi
nEj7r96zj3IVwa0NkHzFx+2V9LrV+AKk2zgwGRWbFo1f87Ch+w2Mg+oVBHxJRF3e/Ry+TtMlbO4C
/gC25eBZQtwa4QyDKiGVGr4JHYB//INA6YBrNwclBFE6PoAF3e1X78WwzTEdNHz3Z/Wd4G09W5g8
7CUWsnyQ2i2Xp97dACamb9C/2lZ2Lf/UrQanyvZ3r2inDPj0Vm5aA2VgUOft6Cft15d3x0vUIC0w
zvXsEqjeB5Pe8WQrHplAmqfllpt7OAwZOeo/6dTYvoKm/3QEa+nuVOYy2r7S58K6u5EPyaLc8e1T
u/Hf25zRvD0udDodFY7Wr7yui8hJ6fPj/eNWcx6uuoN+sNuj8995yipoZnZIVBzVVkiQA6gN8U94
qf8Gg+7TuYbosmfMqGUsQZdkGMuILglg0qByeKusBfpldW/wetWuvdL6567R061yQQhipFrJ5kMP
XnkCX1gAwayDCxnIl3jdVegVUpi6kYjS3tswnyIGIi+EkNkzkZP83SNOe7y9luAksFkPa1ABi+wG
Z39ATJ+/8y94g0+kq8x9Bu4JCLtBlAJysKsjs/exW2wri/xk3QGnXoe2L5NC20Nl1+i1ffSrhCvC
HDV9VhBEhWf45lDAr84iD8sTq0XUzh+ECJtko1oRcqo//m3asrqWOA8fM8V7b2r6e0maY5ik35wV
4YvLFLIgBTi4jBLoWcrhpeXj0kZv17WWS1TKQE1Nfjb+RHE4Tmy3Zlhqh2rJ14Op/Rq1gHHudNwI
xhmM6j9cPt+yOSPvkDjI86CY6ItW23NVTzIdOY8AGpwkShKcDkAf3CJ/yUJiqu4ZcEswabRPcM1f
72LN64hUZwK86/mx/2If2Yk0krgkifoczAlu4dMxCTZj7CZJzQR6iERPnmLCQ3dtnl4m6vwy4ynN
p2mE72R77HdCTSannX0RXUpwPXIwVADXyAjaxGlI3r0WZtvncjD6I0/n78/nh52p7Elwdf5I/I6F
N2c0WR9LbIo4wG0gV7RDmcp0V4j/YbI0jz8k70jC8ZmtRwY8o82huHoZb24uWUYd5+8V3Of+K9Za
bGJuxyGLW3eelWXQSGX28UAwEznYzZTQrgxkjnylEbuekVx7WMsJOyGshl8H8DHeiXPl5pQt6+T/
9qunp/Tn5UISuLv0R3N33YdOcHWv4X82BEZBX7vI6G9gdqcBs5wfrKlOP4Pn5mFZgvrIArvNjiPU
UcBW/CFqdAJOcTn4812XjE9U9lKpDR1Ee1QYwJnskDbgT+rhZECTgrEeU6csJ1dxkN2nzhVUXgtu
vAuyLq2EvYpaLHaGh2jMNlUOpsEbAZc7HxCcgvNU0nlsQdy6bMujbtfwOyycFEYDvaiPvuoZFgBp
HQobNxJpFtiM2NawOZCS22LvpBOwpxXjLVlkAox1LHvJVGWSzRLU7rZqjREEASIDyo5yMPCj9R4Z
aKkifXtf2W/UNgVkoBjfMDqwDQ4uNFL6/IJqQQFf5wwP7CKkw2JopJANdBrMdM6d+6iagLyNESTh
jTxEbLYkWRBFNyZdDB3BB4JQ0BwJeX37KJvuCO2GjW5gL0tPHhGQcmRof0xsnqq8q2GA6wy4I8Ly
h7aXJh+ROKodRHVgHZmLpGn4wPSAUBFWRXTwEJiubSyFIPBEhaFs1zZ3S2pdCTPgOcdoiLppTv0n
0Rqpt6dYEvGOiVJM1F/SyMgXewB4mI1FcdDwHh4th4usx4pTOqKPh6SIoOTSlYlKlCIYtaYgRRnS
GEkMwUeISOr4w3fHEEZT+nJAQnzpQ+ozPgLTOijmgyE9L4Aw3twybgyEIXowPJaWLdCphLgA2BL7
AZotGAwHv5ERAjw9EN0y4RvvFv9DB0IHjEYJBgMjAL3/QYPakFs3Y5DK8L17Uo1vt31aGWRyC75b
GmZYG5srzEP8E5zQqHR71+QcSHlPnyH9o2RXZOHDIerC2hMoyOlKmXgjkkOksbWHCRApKb0qCkYs
XB8Hi5k4m+5dHaMpLW+fZuk3iwP8QyZaiZfuuCDzx6q7YBy//JGnq0Q1n4ZA0+XqzcDhGkPetum9
Q0VmSrgr8u4+XtwB/TzRmR8HVyubSFIH8r9Q48bC1iMa3l+YbNJCciTOto8n071LzFmBcwjGWGNw
WZ+I0NtLT+b00BuJbp97xoensUWaQJ1Pw7IViJXMLj4R4a/sc/Sx2uw5IrMrYXhH9NcZTKQ5J1xI
ZETsiH/kGtG25//GeK250ipxk9R7fe7NYpGO7uHqMtAOYib8MvVEbGT0y21LX6E643fAknqPsUUi
owVsqfsPT5O2liFEDwpmJuKUis3CUkfaSE3g4Jw3mAMMVtAaDK9zPdEY8dJsWHpSku1gOvoIhTFJ
4gnNDPNrsGag+TMdvCMJjgxA3YsPiYezij9O+TqXQmqSOm0owHz+E+Fh8N02P77paGggKgukDSmO
DD0vGUBrhubLMZbrEbNk/vQRP4/oUr4jaH2iy18OJJm0l8g9gQhHJBW0iHmhE2+g2acwYnje/CTP
/+U3GJnfC0U6/GlGcXGbA1EsEgiRendf/lCeoKiKT2MFXv8YqWjlYc6Smwtwf/XkN0LEKU7DX1Ka
BlbEvrm8hpjYfExpDIIena72k+DARXuGOZI5NI7ikGkQFYPppqREZZc8E0UieU+KxEK8/yRjB4JY
97LRMVDZjNgE+4BIsQ07ePed23AcCIfTmT/7bdv825RXjhJODdgC00/3BC4QUQsLJpQfNMm/3pMq
lwAGj4VYsyFCajEKclSjkIT6gJbACkWDJYaiE4755xzZ6cAAwvi16TeaziNq3f53lLuASlh5f923
9HwCMjRinu+gir5AhG9PDCiGVczQ3fkkqf5zw9BxyjRjae1lZwNQA+1Au5QmnR5Yz2dncuoNv346
e3nXuB4cmrDUxsTAJYTmtYlfAHshlrCf4SuWGVuPXRkh4+OZEXDqHrbHeNtjNWW/zqzA2bdZn2KO
zIMCdEGGQIMOkMjrYPMF8pZhRLLu8DO6LFBWY4wP7Y0JcHxAbf9wxCskfHoVPGP+jggoj/Z2b4Qi
tATkG+d9ZHQOZx/kE0OQOTyjN3cJ2Qi7LKebsO7CR4ODXlyMb/6Bn8JadRF3DknchRAReEwO0wOt
BR0MvyNkiq3uS8td2WwIgB6THlJM0CkC/nMyUhlog75ljHzefo9rUAsY4xlhNQjP8bsQvYP0vq9H
p9E1AdlAYTkhOBG1fUhQKR4UmUJwctl8Kv/mPUCSeWWBepG6C/KV40q/4Nfpg6Ognt9IkoigkqAE
aCdXuBHb/VMivl4Ba5gADAKH9RNRKODil98UhydUpB8jCLK1ofFDjr74irmv3CkRRTN/DVHKptXn
SyJ9eMGkykrpsb7WfywfgAlOpS63L0bHdSjdFxgEu9nTLZhaHa+nbfj2oGRYep9UqF4WVhF8D+iq
mNJuXI/cSpFPpC7OVVIcO2LXmivuhecR93HGxy2Hb547Hg4x6uh4N/zmtuzpOXmU7wEgG4lPDyB1
myigFDTgNMpKv7U7o2BKewWypywo6l76HH2KUFH8lEl9rw1zqfRbZK6DjhroRw/aq7kUxdEtzPzj
VIcgYZqfyzqgiuMNLk7eFWIlc41lI0d+5NbLM/JwbOEpc7DD26vfcYvSKwwE5Vh5U9ImmZeHMkxx
ENalI1KcdU4+5iuHspubIISLL13y2Hy6N8ZOnL0nammTKjg+bxFpPSAs764+XWeRggiHqhnkueJX
JH04pvFsX9CcaZ76tYpNaRIWWBJ4B9RDjOjLLZ5eNSOiQrc6WXjRSEYgwGs9zLncacKAvvVQ3Vw3
793FtG67FuF8dtbYqd/e+fB5+c9s/uHdgm8iZ2WrvpK30YKqQQCnt1dVjjWdmSgEBMHzji8d93V2
qzV2YIZpoVFv4opHZiDmT7bTdKmygQos4XYvsK6zDSIt6OuiW2luRrbRE58DLbhJCVTZ6ZEI5QuJ
o8gJemeG4Fjl4OHnDbvJUb/MOPoLNr2mXVzRSJKgzweVYiQbUlsyZL0OP86DtOyojS+XIegPp9F/
MdqB8bEO8wE/pOECfLasepxvNF+NSvBTfN2mfxz8Mspbi3rc5uk2kHSCfZLIttGYjNW9dH+uP7Gn
PsccVeGbzYh2Dkt8G0cjL3HpHpnMjubORm/ZJpGwbtgVbvDBmyfj4TYb4Ye9ljApUD2yyZDgZH8a
x+owS6kOAVq/5HlA1CH+VG9BzYC23IHIeEIs5rLrmbx/nz/+6F1llVH9rOplSmoV8pmjzU3UEngt
my9Yw3QnyAT0wZonmDwLNH4uaSo+qB+X1j+L16PD+Sd5xiIZekwL1VXot1ZV/zq4ojNAV4FQ8W5l
UB7RN87gUPzmnyiK9rdFlQXXqvvwMLzryG/O1Let/vHeK4AJHoShPdDydBK93aMWKHheCG7LIBDU
1dNdPb4eb93A7t2wWmBUeWQgldWcI0mljThVHJSFLfbRdt9sxq8TbA2wF2gBUW/v3hpkAVkJ8wzA
cxrsarSvQ+a40gUCzJlMrC6TR0jBh9uROJGdOa7Nfg089zi67dR/h9ni5plZ32DfKhwGrjD+wehd
dricjEW+OTIeO9GZKMmdIRySvbuBL6Sqe+2zpxkY5x9loKPnY79l2i0agebL2bf2+etorZ8Ja4px
8zgxcvtOqE//nXSO7puSkrg+hcNVH16Fb/kdfQyJxZrEs9p2C+Qdk9Jt6sHxlPAV/NOvEuUs082i
Z5ytVGSv2M8RBhQh0mTrpjlFc1oz1RXOsHLNN2LstXs4s2rOPfK3Koalv71rMd4335PGCRmpTVnY
CF67p/sxrRdT8RTiOHTreJ7itmJ8+cv9IKcOSKpoml55js9I/LZX8BIe8vELzJjc34ZdkAr4gnz1
T+z7f8r0NVYIsZBUvn67+5kwqZjMb+82JrE3J+eCpAtq4TKpu21EmRyDT/JBVfs2uI6q2W0ilq1t
0+pvBaa/c88+oPoFrYGcmXgLydW4EQihYlNTDx34Kh3Fun3tcCZlLbvuoy+DIJECA1wbxFsi+hSG
eN5Nqz7DVQnp9oz0lZB2b5QIbWv26TfDPMj0bmuyp8QdKnOJ39eT5vIlinceNZ1jiA6nIh+Qp1Sf
PmncUp4rKGDd8CCR89x5IoCbqMLiqyMubUnAwPw43cPcSZy+5MCeMaDpUTZ5EGqKr46g2xnTXOku
ThacDTaW4SnJjg4nAV8BZF/gNCJQNbc0nieOWuwPBPX1bpAIQP/9rMupCXODte9h5QxOfRDy8x2W
LJSmxcFaDeuSXCCt14JwGZ4YrE3WRDVUfB1IlxKKms7qhX0yNGXM11+KQXQ0kRTGquln4WfHPsku
sRGFg0Y6Hw4Pn1nMNrUWHLl4vTX/PKNNTbL9F7Xq5BO2um/C016AwlbVK1dtRM4VzDQXffr0n5bq
vkOC7b4E4GIA9oyStE+z36AAKV0hBkktQSZdAJYHzQF4dXDBRTym3l8TjY9aoSC0QRh2oTHMnQx8
LDnG1hEhpLelunnvVVPmSUnFxKeg/uBIo5wZShyJNJ06YgLhFEv3lPDc0fAJ5SRuFNP7Ta3iDCup
EF4ukc7+o5smv9ZqpJPUM+MiShqiUOfY1ZEwkPVAyLD4NyEEWrysCEggXCuuBRmq317FNKd294Yd
r99bLYhjj6lLOwZtEkWHa5I79C8FApYQW0jdjx0zeKBBSJl4mbsvNn7N73DhH1TWH0oy1ddX7E8h
hvro2K0gL2uMZzhizqSCioEfRQpv40R/+HFgN1TeR5PNTOqiXurWpBbfPHJyeeKQpBPoih7cpVIi
L5v5Friez8NiKiOWZeYC+vh01T4xm/Hsvpn06qrTLcyZ0GPK5oJ0LxK+WVp2NqnDxzvSUqx1hxWX
HoRlFAP7B7ch2wnjL+hgK79hGd6V6MV3/xy/B6/xzaHUdSlcK1+dVclj8I9dhDPuasTPSNuBBdQ2
qQuBGcgFfkDWCT0suIuGecWgIP4JmMIW5S13kTcHfk20kGYXCC7ElNOHVeWysBBcGGMqYyaTP0dY
bnHM43t2fxXkk41FtiWMP05zm3nNeTk15k2GTdbbAsiACxKJa//r0gwJaS6NPiSbLEREQ+IelYGT
I4m09s6xxKXLqmqIYWh7H0+21Nrvh0NZp+BvoMgTEQsAw48eRJ1gBwteBO8/kIaQw3w1gEO731ml
s840PRwheV+oWoTykwq948uuRtAlM3+h2ym/Rx8kA3L95LGWjBjFFapfPI2196XCkTEWBcawN/7P
Fzols9uxhfsu2QrEWCVJNhybOLqABhgaJmAVYAZ24Zhg07hm6/gFldAuimhqzSDbI5sktT/qHrAu
xL3iZ8NuArEUpjRKT0g2ZBK0RZJ2JRFtZOD+/nujE6c69G69e6/x89idPH6HkljCpPj/Md9PPteF
+bPyJxK5IZ15FSI6ShDMwsWqdNda8PbBJ2mzoY4oa9wGPxi1Ly8lWugjMsgHiHZqI/DmqxRLh/PZ
cIxbyK7H4wN5oaR7gR2QnyLCXdGcAnfKVwKTAag9/PvvTUkbh/6H/8rXy/AwGQYlhid+Jv8i3xPE
Xl6D7F9eJVmTZVgiA6euFLaAP5qKs5LqNkmW6z7tvXz5+4/Ml0jwxX8/USADeRERhysOviH+eUBG
fNE3ql6baTYiLTeHledLioFp3yFJziIuhSo8wfrA5wHuOJBxUBcdfmoKPnp2yO/gIwC/ZLC4VHu+
Dt/VQbfQIlejw0cDynEFvyFuE0xGaDBQTPkni8A+LTxmoNszUQhL2GNqT5Et/mTfJhWXXO1/8nB0
Xt0OApqO2/B09zS/0hkjg2t4HbcV5tjN2wBmXxQvshIV/7GT/xNTHxDVb2VyLCGfQJYjzxVSmK0M
BZpcvDYAnoKHGZQPBv/DugZyOPEIGsy1uyYmp/y9+0Z2RT+Ds13yxARGkAde/itbiWgiOpiDjbGI
PUSdIb2wWIhknIvgmAIYij4Sqw//QmHYl3Hm4b7ymbDEn5Hcgb5XhCUS+MWT/eQJ34rQoO2lwYNE
WEqOtX8PDV5UXlJaalFDyKO7RgIi24VHIgBCYJe5wK5QGv8mYpr8yjBUOBRhLszR2T9NZToj/UUM
T4KjRwxU0wYpDfqSHo4h9yKOwnvoSJj3RxiUX/6H/DfvIUr+SacwOj6eNt/F3Nijx0Th6ZUxfEK5
EaER/IMbU/fDHFzGJQrVkwsr4zDvEAkW430Yasw44980W3AKRv+6dfz5zWSRMbySwIzMm4OF13RT
t0Gvy5hdMExGLV5pwyVAg0h1huFe7d9o4+nRQdclcrMBU5F9Ymrp353R0WM+7ly0Xle+4g9WUBsg
JSDD5BOQZu+bv5nH/C3KuQYfGd6IkTL5lHdZoLuGpCJEQgoXucR3+UVDUwEG+wK4lbvcIycCR6eI
6GqIJhkqQ63DjC24Kl5VXlcIKLkw8hWTwpZhj7wsa5eBu3Jd/qPpvJYT15Yw/ERUCVDiVjkAIqcb
ythYJIFQBJ7+fO3Zp1zj8XiwAYW1uv/UoiMBeZaVHZz2b6wROw3jc1BkifyI6lKKDVk2N473p2Vj
W5gR8zORoRX8tMyRlJ+HMbWBW0nqbVcg1ofDibEBrsGFd2AQfMAnRiVJHMHmshCVzIstgb2GKpbl
nfeCTA6p42kiO/Del4sWjZMkI/DMcrVJGfKim5CUm42ojyTllqsRGBldLM2jteMJiBwbSZAeUX/Y
7GRH/QkkCgAka/Uj04vEZ1u6Pbk7NyTs8/I8jvAKrHuDxE6eTTZirJ0VSjFMVUvNASsH65JtAr4N
Oz5yQySQAHXqKP75KbwVIl9JtcIq/ROsRIgiwjG+YOb3XORJoinq+QUDtOROlj8ibWIbQrX4J8RD
cOw4FEZ6/GI9FRbpgjrPJW9QjBGRGswVAq+iCNQWSvQElQQC27KOyQouzI28YfDNgEg0yiV5+re9
QeIE5AQ2ihmfghgVRDqVc05CBfy95Kbwj8eIckJCb+Q6AnrwF5yIhLPV/xsnTcAOJkSuEm4EriFC
cGQKo0xwkx9DosKfP18xzogzlQl5gTzu5iH+AuVjqZG7juoDGJAJpwxOCe5/mCCFyX9XLk+N3TWW
6Uk8gglt+d8kJR5Id8XLirDCYle+AxzeHDgUXpqsV1psEJxzdbVY2q4MHVwPCqSYfMJm0h1SkwW1
fyKusOUzgz8PB5HKjajLZDADcme5wA7CsvD0lCeyQKKso2B0zgi5ZDmWS0o0V6QTAxki5KSt+Lfu
DvB17nbJG1WjrN2XrcbsEllkpVYTlR6EDf8HZeDL11Io7hS0WfLbkDK7PH3n+x5yuUsrqEZScL4Y
3SC3hZQ9SAN5MqBvFExklrD47v03c87ysPc74qdE4/WiF8yZ/yJPB9NDGQmbQn0u95IUljmzNE6L
/2p3aifuOSFcDqJHPI87ifBxzd/z0YwEciueyQVE6HgDqivJtKd59kTLJR/CPL1oKm944qXPeG2U
gttQQXvOrja8D4GhNrew2ZAFIT8tOlTEogAZcE9AACIB4zUAj2IK5DdLPS8VL6AV96HEzkt+S46Q
HehNYgPmohVgo1532N9bLvPUowSbyE4vxc3FF98iUXwO8uzhz2CIiFwE5ibeKJPPNJgLLPhxj55r
QVdCKVAGXThzfl6bSInXS0G88V7B6VD9+JJhS33glOvUeUIqkGVwBMmB/NnzugkVw2olJRXlg8h1
xG4SfX2JndK0vr6WFUQGMjkYQgxwMCUR/x7gp6DE6NvLcXTHR65C+t4iMZzfSdmV4ugvco0nl3UF
hS6Yv1S5nHyWzjvNTD2qfeTVFO8t6T84RP62aRbT+I2d9kDUtq0NJcaGYU6cWrkiDEDXTtKDJkxp
BaU+kFMhDeI/BLbn34jxL6gZoEbkTEkLQYAT67jsCAXDQtBPhE2coUbo/BtkhFx7+k9Is9+y5dFy
YbbHqSt7aDqVnVm2PnZdZA/s2YEkD8jiwO45vbBl/pmmgPLPUylASBSVeQbAJnxmrYhRJMaSocUC
ML3K3+RcMneY+7Hv3GlOpN+RtQI/MkEw0s4ITqJzNLihsGYD5PFBQ0igkUbA0h/0QltW83Hz/o4g
AWCGt4/arxPzjeQ+/WsgvWsgCJrqvuavEBcESx65AT33IDOE+g6f5QPOgtFP3Mey77Dz7AStkcSj
DzenMAmi1JSbSnaof4VZMRwklTOY080RdypYTiOjB+gVpdOhPcd1THAU+BVPI70iT8OTIG9EoLf5
Vwd+nHzRrkT02X6lgcrUYllbDPoZCWqVbkeBIL3+ytZSeK9ETHrY1X+kW8ZeAP1EVtyIjIcTFc/x
b6GnGmDjf+GHQRQFORhTFcT0x4y+lhPWVSCgS19j+nQ5/dc5Pv0bZA0NaSAH+eMk0vulQYUxXY6z
/OnQk0p/Cun7cmSVUiNCwVjXOpweWfHk5DTheyUHq8sy2eckvVClilS2oeFgr2e+s9SpormVZUFk
tv+vcVUhtWVZRHjtAWzxX/9VoNwrCnC9CMUliU8mcIgC+F9ZzJQJNl2pT0X3DYWAwb2l6xYwQx4r
6JocbYV1qILVhs9GRXv/25rvQ4oD6UcFiJEVUh7CfELnDyY4W7PviZgVOuLNJ3FOcuZkH2oS2n12
IGmSVe5LNqqbd5AC6WHTAB+Yn8AR+XfApMknXI4IJ5Uj1aWolkJLjp+UN2LZke8+/kl/OZi/soPs
GXjdDM2oCeXIl2xwZ3d25plZFpiYJDuUaA5EAyt8HJgGN4sMx5FyHuTVycNq2CX2RMYna0M5w1SZ
bKik5jHvyaAVkUfC4rPbSj4bOXK2snxGf2M8mdV0ACLhUtW8mtTR6SfBvUIa8JFNdt5++Clv9/Eq
DyrzjaglOJvW4FiuQX1/KiQX3YRAEwUEEKXKWe7XzC5+BDpLTt8nchym5pFAP1I6jLhoMLw80XMZ
bkNqyZOeLs7OdsVNuSGY2O3gOPbQXK8oChAvjMyouHDQBlzUTnddjuD2QYppgk8IzL1mVbI40oDC
KWhH7KGUjsPTw22oWTVr/fbGFSGk2EqztYl60rpummkXwGJ53ykVuVa3aTF77q1qejt+5vrUGDLy
5oU/koSbA0walm+CgW6s6vhFiAHICZ4XQvW2vPMZfywtr8ZjFESbD6fPgOcMhRNGC68TDibGto6N
rSHJ70sEBTPGEE5OR4xI7Gt1XBJjK4HdSGTCNh4geUkTPhN9SQwBsADiHTJIncJ+eOK2Vb1TcB8b
kWEiN/owN7jPCIEXxFHPMyISgsI2bPw86i6raT59JmqcR/2jiaMzKKbyp9jV8zLRA8KOonL+qOz9
uj4R4WWu5cHNSOfvcv5JCe26uexmht2L77unmEiIAiMUBwOmSTA5mT+EM3UmxLasyysH9wShkjrC
Tsv7YCRPsh/zwWIGUPJAMgB14SNlrkZKUBAMXo0+o0sw8GVQQuX2GbGMvpBD55NZgM1S3j5GbX7N
m0jEyR09a2fC8V4qB3TYGJvbA+jLvBOK9gLTJtNh2rg/wfP/73B2cOov6+AZX0Zs/kfAFZjaLRHm
xjadq6L6AOJZS0Y5H0uM0wmnnCuKh6X4WIHOJ9Ql4QCjqrivjS1pTKcjfyEtmt+WnB+qlpMQhX+I
DZJy9E1iBhRIRs47eg0MR6RGpMkZ27WgSzKAoD6QD4otHokIFnRUBSgLELCUZFtgUkEDpY5pF9i3
Cd+g3Kctku2G1A8+HizuMh5NGr7F4hr08RYdZrL640tjd+a7Cd2cs/pBGAWYJNIABMjtH8DxSxgt
KaTyEqcXX4AOdhF2GGPBAc5ftsHL12w9twdzqRkvVKSvHwBwmJOa3ZnYnk5wwu7DfEK7rHm+jMmm
0mPTiwPiNBiR1RA9ZMDErPV5Ktv7h697jVuQwIBlEVM6pRNxAtvBWMF9tr0uz0cVvjizJNMHA/kh
77k5SgeyVpiPmDLdxrru+AY71qh70BqqhhYayqS+ePCYeXuNn/4b3owLePm++nVq10sA++JuscFx
s6p8v6WaBxZC/5uQ6aTgsYif4M3879MyKvk/iK73smTq4kE7PHZ8US/z+ZsjcnhKBNNUGWmBsSZk
VDm+l4M1D2+X9eieFHP5xgOmANJgsL5j4pm3QK+PHSFVnXU7ekzfy5yHPaY8fE62aFhT8tA20Y5I
KUS3wwc6KnaUzEXf1Y4MJlE+IiCaSGM83iPSaJmoDRMqKa9koobM/Im6UhouMyY6wg9SDBn8/R6d
YAHb4z3JoveyHZUUE2ks6X8DEjkZNCkoFK1TwlYPkl4CDJWj+lj6/UA2CclIvNPhA7DTiNwmfwHk
7EcNVYBGHChb3rGaswGNB7RkMJz+IxI4nPYsyFyOT1Bh11NGgziXmZrK6D3urA0emlF+GUGT8FDe
/2nTTN4jCE0fPi6Wv1tfvp9ROVYJP2oE7dhgChbTL8GiM5QkpH25RtwScNXucq+d5V69Q0WBMREp
OVBW32GsTMD/+PvVlcfdvrMg4/VcSWul6gsz/q/r8Nuy4ANcdlvqxeSChqtz5W2nPEX8pim82cX2
Bld+nZ069JLJXp0mb7Is6InRUI7f1Xfe+o9ZfnbUVe9svyqmBIcFdGgTPZ/ovalxoc125Xiv7NJ4
93pyP5Sr9hacURLTcJvOmw7TdPIm6mLfLq2c/c38vhrgLuyCSnBRh/trOADfZnrrx9PecZPGJnpM
PJ2VXZGHQwnWGRVkTZ3dXrpgqHZ4Hdgaa+o1PCPQI2he3T51KoiRqgQPCBKIr4rmFHDfzo4DKjIj
9evnWAfhw71K05bGOv2AP1CJgiX/PMqek0cWZegWlTHWpo4R3Bq/X2CEo8VbwcERRfi2aK/r8SMq
5jfgT4rWGjiU6AvyK7BhgBTZJlL4JSzvCtkGMheDazyT7rsKmQ31/m1CLj6bvKI0koGfUJ0n9/lV
9ZynjGciRcyJKTruyJXsT9dqio2uO3fwNcQNzHmMyKQV3SDlW9Ghp6bEoxQiJw9bnZSGV/JaSw9d
So0CY1hSWKJVCaA8C6rK24+x6Qkh4t+7tCncS4w5HRj22gDwu3m59xnmxPixONT55EK2I4WacLXt
3c8U3JZIjCKUfwFxN2SdeNRXuGGDIkSfKIEgPWjAU1hSOqBZQmhxt7vD8ku1ldRufq4ALPDRaKNf
82s+0avZc3VZDGjllF50ZYb7bXfaW498cgdSKiE09hiUyKod9aZGgVgFNrdG8eBIuksXDckFDoU2
lwnaGEJpqyeGVUMLwWzSy3PzUzQe8R9UvHOk5h9KO0pc9pJVPhEflQxvvAzTwXwD2lZwTO0GkHgO
KZsiWhlzq+LU7Y6rmzMANEK7NO1zwLL4NtS/9r6JfvMaQD+1DavYB4faJ2BcRL2jB0OI00YKcjmu
h8vSRO1xgL9/AxTcVfsK8uYZmz1LXDmjO1oBECTpqnwlHcVBt/SI+fvS2k8gpYuj74eGTi5KesAZ
fgIQ9SCaq+/G+NKzmCFYNFnD7rxPmCx65CeWdAboxBn4HdVN6vQypLpq5WlUvyG8NInXRFyVneGn
6yiGA+v+7IPtUmU+VwKqt6g+5hemF5HNrckMAMDFjbHBoZoYifbyNr29+1GZhoDGuSHmCsxDNfh5
wypCrs509sGWC4PfB+NAYsMlpaJ1w5ElQ1QB/HsMWunbL+5IbK89JFpuB3bwEp6/jJv3RPwxyZpZ
TUJzYz8GqFx3KSVvD/SlBppBSKBAYI8uQxFbkFjBjAR6LFjTp41b9UoaSUFiEgR/ejD+aCdy1foh
mWhTINTG63iouog3UJ10TzdJFwaQ+oqp9m1zWbD8sVI0c7YbOnm2485MQXD83mQIIvKtvpIRwehc
gTUwmjgq4kl4xEDbMnKMKaQ6QlZorPv05g3cPNh7nStGKcHEW7+iUCl9vW+9aJVMAopA008kK40G
7eT+Wu0nAy6lKTBCZKwH2YKln67oPsRaOKqjF5QVrqLo7bKwe/fk3LovNFJMqAGZPOVhBmbDBUc2
ptshYY0lj6iUCfoGxhTdoGpo0GnjZZmZNY/olIBNEuD2PGL5qOalbxDpd4ooAZ7E+QrTAF+yu23r
VXeD+KheoR/8PVV+H05wfX94RGaiU96jbS9SnxmQpx8lep/scrVntvSNHCr69WuA6qS7t7I7/Y8R
c9OHLb3b9Dnd9ejp6fFbq5kvvpWakunAImVGPcqBGp6Sk4rOxusQ/k46uacjLZdMNEbG0xDhktKj
D+lg/bCUiFX7zTyLr/VDs/dk8YEIIWzBn4fD5UgkzQlDBz4O/8HYYSY+JdcFqxxGMv0zfo07Th2g
nX2ztjqn8HEJ3rUHcPbyRakgfL1EH5El2v0qyL7i+vCyIX0eLkxs9uF9pt9sfv0AWG44GKl/UBha
gIlqHl5YCxnVhOPEKzdnOtjC0r8LI94bwelL4VSsWAjoq0sLLdkD7ZOAr19KhpiNMy3tsWFxMetv
l03uaeWEEKINtN9YdJHRlpN8x1y26bA/7UYlo9eVpCmwpp0Uq4qu8BuOxuJPHsWx20Fgb7jrdHID
C3FvRALp1mAkA9Q6uOAJLHO+JWe+AyaH8AVK7S9cBJxDAA3MncCzKuNrkA8JDW2KVIQmP0GuJ9Jv
bYJSp6Ji9nQaROgHhoWmHO54gALslEdMEG4owAyPHUAL+lxkOwWdM0TqkDxU+7Uwvl8hiDgIzeQC
dw4aDQt1YFM70GhpW5QjykwwU0St/ml+WQ/YwiunE+zvzqjvpAjCp6/ZJ1Cu1uDwJD+KXLjbCPLT
CFWMBTnaaACGkOLlOUtnBEgXVofFXbCGixm8pzS7LWsUKC37z2fYA1xGgcCOJXfVh3UPWkmmNz+m
Z6wld09dcgq3jJeksOPqDdLaKdnSbsnedC6VrS67w3M3yAzvCo7SmaeBYXwLUq3cIunhP0VudVAi
fLHb3MRGT2ODkcwMdZJLkJFevWeGTm+ivEUr1a6a91xZNckd3I7R40povNx9QOeJMeo074hSFZX6
sL+3qHaaYTYrV5dJHrK7sRIjToKyMSNq0ridkRlwRmIjYo/OXBA5AY7EzKD+5UrAi1CJIPGcIUxj
SWcUEaEytOijR73kFC/K3P2l5819XJY0hhpuqSOJlkxhEvql+3MilrOERe45xWIQv6SxoD8b4+vS
au8xyvyiwo/aBWx7UcMtWBnOMxTNHxBZgxXXeHsGLV86QqfZOPo1uGz30/e0ALDW3euYfUuOELcw
sbxsHGg+F1xvXI7pmG0KnIVfQFICdg/601pmQBGW3loKyz8BOw0IH4VACMdXRCZP1wV/eyAvzOJf
hKuR7iIj9RhTsfceHMgfMvcOqGqvoDGiekuZCtDbpbO+Z371XIrdlhSAPSs8XWhw3nXji2ndkUI0
w3IM0GcSfa/sRgxDHKIn6n2smp0ebT+mSsxRv+k5RGDYiXfp9AlN8RQwu44CBUMTMydBdYlGl5pj
sZO84oG1uB4ZvwRwnQUd8K4yEBhbmRq8BYbe6pBJ6VG3d7Xb23UZGJWyFw7i3iqbgWpNH7sHIqSe
p1zcnOwHdJxn70NH6Td4nU5hbbq4jukTw0eUxhRl6CjBOj1zipw2D1PmMGWgcxJlUEH4gPkhFCNi
YE6gJlfyyaWm2FM7BslriFa2ZKfjajvNe7DQfaf3iAfEb6zS+A43ebEpLRogSeocGitG5bqbDkMs
IJ+I9sEv/f7dp3Y2u+BaZOuCukWD3A7ce3I3rRuG1YYddaC4dy3Sa+HUyXWji6Vf3j3t4oNS2jqh
WnJpsBsyHwiE0Zwu6CrjVB/Y1d3nlMYZkXHMPXtvfyrFKkmIYHdGno7/aH2unScDPVWr7hz7e5uU
TcLA5jnQqT7WGurXPtgMbG/fowUpv+4n3zDDe+Y9vriTAXZBO0huHt8m5tuq93NNY6eaZAAmSOX6
9AYvV1ufI8bQQ3uS+ImsJAeNwJiH6s01TkGLghgHdcfXia9AnZqUaMY/YWfU854/7JEaYhCSzxDO
QJaq8dkBtSPdEqNsuigdLNkxfT4z3jEZpyFMzVizcUOekhIilx3Dvppue8JQztxaGr4P2XYum/4Z
oWfqPptwcA4GHGxsme9JpXraqN2CF6bD+6H2BtOcEeAI71G3c8SjFB13TmJzsh9+xvl90r1E1/AR
9l3iR2edn5+O85gPxkbuIm8hUtwTzE7Ct54hOOseTSHPPhgzHtPuHAejy7gJ8+GoUyF7/GcyeLgy
juz81YAXX92ia/OEdxoc5ogd++PUL3AveWbp3wrSdl6RnpSIO4H+nj0rZWrNV764h9S0MPmXSf1V
LeC5x4NvkOKkvURcdLMGgZ59mquT+uL0WrofjVv9LLcJptqTaXUQzBG6euxzRLkeAvXhvRnhqfWD
GyTZBzMpcuKom7scVFJvnyQXI3FBRptGXJZP6Dqkq2zgJJah9qGM+9VWprdf35BVXmXGS77OlqZj
OmzXE9mR15U1SUN3HC0pexL4f2Gr/tEDwsKQ+3Xw9MY9594NIimlgpnuJ20zemgTfWug10H8zwoq
QhNeXMvKxO9IuAs1lhCmy6SWSNfgAmQyupMybPsZXxkMf10x1ytvQqPr3QhVovIBLbyW85wTpY5f
rcQgl7rDikRLmPE2xxmn65Bm4Su87i5spegL3fS1OF2SDwYpTEujfK4Xy6LBlwUJaEpwvXLxGPjD
sfQaaICPQ7J1u76Lv2z/dn4yHE849HTCVjjHrGevQwdyAygBFRV2ugLc5aAcWz+pnyKn+ipwmpqk
vgHzY0u+2jnwlXj/L/AL6CrJSPstWea72wuRbGpcPL1Xmkis9i8zPVKLRC1Ct9ChGov7nRCaBgb8
cQrBg8DZ4nZVbN9Xpzx+iIGFEPh6gPhN9mO6LDsHOvey6WPJ2F+wL07GSCntgvCc432nqVYxcD+0
S9W8myN+AzD9bJ/4A+6kUPcAIA48gRb0ljtaWMJJr4eajCdA1MRoCRBL2GLzi1ty3DgHeYfUPtLp
yecawIRRyhGAZKAUJbnm6erIEXYf7n72lXOAl+KGVYWwYbtaIml9Q6uRFkaFjISqcXqMnWOKhe6W
aMiyUEXn1PGbZkFthZq9RwDs8h1XrBJcc3cMODAPiDGQaY8I5+pN3ySggGd7J3SH1E7vC1puIpLr
r8vmDKp3cvqjAr0tqXfuM2G5i6hPetYal3l8QgWIYInpPtcpiNzsOqOEphAGE7RuxA/UjPQApKEb
VfxBkK3Rvi+ZuTxTaj9FTmp1xX1Tx189htQyVLYlPulj02akH9rTn3mDODK5wNB1bYxuNIQLqBtq
FGNUIHBbK0flhv51YPWZlY2dqA++ZqbkQAP3nRgV/4R4Qo6WBlc2w1qb5KXO0BM0Tb0mMGtkfq/v
S/tz5rqt2T2NxWUf6z2O2WXRhyzg5rt17SoG1dXuaVwMtpQ6Jqud4T7TaPBcd2+bN/BrVY9TnnSw
usDd6JOetj51FllukxHSYR/P/H5NO0LHW+qeRpLDzaKgMTnX8/0nvKPEpr/WRbCEBGR4m3AjknRC
E00GsTU6o5Pr2yoE7H0Rq0LyyXwY/c0n5rSq0cDy8i18l98X0UktuPhLFqk/yNW5J4n5RRUDAHpg
S3hEi30bHp7Iz5lyiSHg/YkO4C63JsoIul1Ax/WAS4z5SVpdYQifq+wWYaMAuDpbu6qB/CxCHTMh
i0/2pjkcWCCcYH6ac+guyjHKC+myewbFZfwUWH9TDJG74oc4LDhWOOT+CUZoZCegxWdrcSKR4Jgx
ldKaUc/jobeuS4IlZguVVAO+ZRDDYu0Za8T6zTOh4r5TbgMpMhi1EIaQSB67zNz3VLt72GaFMGx4
eaAeekRz8UWDtdghwaXmQD4Q3ZGZpWd7BC2t05hhk7FTUFl01trwwQAE7kWLc7RHZONnGdgB7ZtH
Sh2wAg8hMQf0g+nJWC/xMQAN83b3b6tbcLZ2aYqLa0fLvBltCDO38sy7731d+uADw6EiwFy6nwFQ
MDLkfAuY6y6ex9SqDqYB+5rs2NBQHr6Y6mCUtldxfO4JCKMzexkigwsXwAIsxy9rQu7DsVpfbcPt
FvZRxVcu+RCXg1K7NMVHdas7vYVhP79T5tiRzySEa4hgSg0nJ6Id/Gp979qz/T4g1ZpDD32+uO6e
S2xKyE5CrbD1s9NEr7c9IWQCK8DFOjJiq1kbs8Z6cVbszsA+Dtzw4SOGopKLDsBurvde9ewLUvMf
LsxPuAgzFcnf4b7V7QVU/fFJFpBDkElDjIV/W2EbZoa2kM83hK/WACcG8q39hBOe83458ew+jxEl
2x260wQpdkQJiFLxY2W7BZfaxxrRPt/7zrXiDeIipNnpBiIK4CeIpkBgkXx6jkmYp5XIt6uY/R8U
Dwa7xO6y+BDfB3dytpCI6Az+Bnuwli5ju0ORaXjhUBtZM3bUxeGAqm6z341wgjys5CCez/cIU4Yx
flm44fNJGrzmQl+l/7qu2zfTNRB9AMjn1oEgjDBfz1jAFFrQZL86gNsmh8NsFt6s4T4Z+6gPQ3ia
j1XsnWPHnhSZ9X15W2ufFl6HZm38dr5nvoAiOs85mJNBEu6LklBRoY2Zw+BPLoo/U7eYBLXRbPY2
V6ZDnQu2QoRGauVstshZMLE+e96DO9Wt+fRB+smuxXnCrNcP9NtBeDe1xhYaqLgFiYQa5hSHpDsE
KgR2l3BDPeT08I8xutDh1e58GYS0Gq7u7L17fPavPF8TdNzzyJhp4wEJRbpzHIyruDhQrFyXGULY
a0TcsP8K0p2gYaLXQPDqUqk/HvBaTyAhqG+cDuQnsXRzVVDGQ9pINhxjw2CDmIgRqFAmAC/QPYeB
1x+yNNgLTosDD9Jy18kDRZ6g24k4sbg/Echl4ODIAtGAsAKyWiIBtMoRKxjKEIzKiovqQXTCVzRz
MhEQ68qoXMKjcc0yaeWBHYY4MusAhxORgSPaQeAbVKeI+WBoWKLc7porBeUB19nMDF+8YBFVyEVx
YDKu27VmxDKT8UJFSP46acMT02F9o6wb2L78+z05uush/wmsw6wxjOKtt16f7f5YGx/VBYn8tOh+
HvfAihb/jvbskmS8CxEq3ubMDYSHAPUPMIUAV41ewXVphtCaL97TmdVOGbFWuu1RxvghxsKrswQu
fJBGzdGGeuvG/ViLIRIf02wKyCAzSDTIvqcPJtGFXbtxCyFt9PoxYxCQbDyZrUBVxC8XCqaHp2GA
LEN1rzF5CwxMZoyyyKQ4CFJguejB6ITjLEID9ucPEQUIdJ1oS6Dohidep2hIFgx9BBRD2kgBLyol
EEiOo7nlF9oLkS2jtORMtktRfABL/MgDDh9GNxoooYTlkyMPdUyAOCEQG1E1opDkLhURz6Edy3oq
j/jTdgKJcoHJJXYQ2k2euMuaQXoNq7B8/Emu5TWzdCDeRQ0kL5w1Jp/DivHioaVPdshJTymvmKHG
geNFplwMclsVsZytai2jZ5jKDvzOt0VMLfDc2a8CSIwum6pdEdD9XaytInfpfzX5eRGEU5/vt3Kz
yBX5p7j5u7iefvfArcQhQenNLY7Cm7tNJbsB7TYre7qjHpuxbRxERG0uunjmoDqeDoi+zSJPWpVk
GHxsnTRr5pK5hv3edmcGCncZ0jJDf+1P/q7WI18i5k5pumdy7BlUKeeESYPY3UElReGMlNmzCJMi
9onwoG+E1RKnJX+U5Ems1VbSjzAqSCZMlw/JPdKYQK8TwEPOMtKCt0V4Qua47gtrRG5txRUSSSQ2
qdRi5UD7IrH+6FNGKA6xf2Q4TZAnkAVRD8vhnp+RX47wWI3pXkCHe/SO4rToR71NN0oXp7H7GKak
fpGCP80IXVJBnoZKIpNJPlHK7AfV0YcsZrbGwTAIS+9NVMl6+yD4DPtjg0NW8Pv2CS40vno63R0E
vJcHxdtpUqvloI8A/r/BSXx24snke83AwDCUTXC/UMMPBRCVKELsPdyT9nCQDDSHk8ckEJ2aekmA
k3XgYGqsaQfJKefwD1XrT6h18rga8JRo1EwGQ41wlYQzOT9iWJhJSvpEzAGiYuRhmBfY7w2X8ZxL
OZv+9/GY+SaB5zdrC8hn8WsNWwkvh3arg98AHfJ2aq8lHOvtgdr5HDTyk24z8RxLZFbrNew9rPZD
c0h6HGl0b8blSNlw5bCwYgFj0PF+k1VFaWN9p6FKlFOQxzpxuLrhFocmbg4dqgDZkRoGz4Qi2Xsu
++ucsSFoVyhlIhaaB0xCsUUDj4wAecQUfUlkkitGdD3Lp1xGHRegCwmZCJWbpEgS+nd2jtu8exDh
VBYVJ8usHYp6o+cyQwb86Aa5k+yfzDixLpsrAAhOBJovuH2AOmJ5sZVgGTuj2KrOTm91Z+aniBaz
MXIvKvhXZivQivhaSuZ0ZbNRQbKlqDVllUcJbrUzVj+gOdnRjNmZCK23143yr/psdUbAQiQ5kYA+
/rjLZ/gmcQ1GGwilcjvTbCHhTe+zBTPkVW67oTbt27evnmcSNvdl8n5N60TciOSK4M0nUKx0hjmO
fAtNVAvatJ6QW8ehb9x8RTrUl+4VMgW4+pXkEc1++Rr3AjM1SAPsc8e1uJWuk9PM/L5/NQys3srd
Pym3StjfqXNgZ7/vX4e9rlXAlIbtBvyKMLcBl955xJr0wtDMk+UWTi2UV7x2Mk4qlwED9oX7D1Qx
qlhb/bq2lPAzIzhyNJBChAucq6U3YYWxO6uWNpGlL0qxxKHcuLn9UZ+dgwJR/4uHr4cyfOBKxp1k
4+n4p5DkHl6Wf6WRjLnxfNax5WfWnamhNlPC05oqJIA3Mht7cHc+/Ory+x70AcKtFEtU335snqSk
dbmJ914vUcJsc4/b7d5jrU3OJDvwFlkG+ljtfjMaIU47Uk7yeKancZf1IwtlDSmZy3Kyq1/SELJh
W/lqcodkss+4A6PPlDaRd6Jw86shlM398Le0c28b7p6S+UM5iNMWQj1CqTP/t3nqEIs0BFXXqmen
7XvFdIqYaUGRzmyQPmY7Rkg5L+aFYPdnImW1zP0CBfHoNmXSRSLZ3JflaQQCoI7J+By+GLeDJfVC
HFPh9Kbqztz9CWxLlz4ITD31K9yX6EyF01WjapiNwWoJ/pPWHW4fXtGVSneFAVp8rI3HFPaRwZ4n
xnDZymSJgqhBZ25MVtj4fWXW2hs2UN/cvnA41JHpZgoZ9JrTT15wIyo3EjM+LXN3onIL6qjP9gmz
ZdhZgQjBHhCK8nR44WgA1BIWvRP3xi/4p/Jtn38fb0czknzTpE7/e/ANvhyRTYyPUFnrXGVzEn0H
ZA+Ab2Cc0J2UCqO2GgaRPB0T5vTQ2/0dFNzYqCMAn5FdCKLd+4svkeAs3HfTH0Hkmm90xu/lQcKA
Vd0pcCexpYmCPeHL3Nm/CMxBZ+F2UZ3hH+C3FACQq/4GvmOAbplVe0dEClHLFAk7kROLFpZMKHMq
ilyMCQAl4G24YfPw8gMHB/9kad+nxee7RzILo6eGhLlAun8rU3Ok4WmcGgktrATCZLMqJKJCRCuQ
3aQcaIQk6MQpU3DYibeZYsJe5RttDozSQvRjc6gJanFG0sUT+nNCNQzCM3qS/ropYfL47fRQVvVN
KIxf0SeDLNCOOz+SeyeJkGJtvOIJRXmWoA2lUuizvZ8nBMxjYKxYOBTH9EyUofMWhOoR/7R4CoII
LOGDUBXHpjNFuq3/ZuM7rj91yvtEzZ/BFsB+T5hYmI3TAcQA4MIPBHlp7X8f+EQmLyLYTbp4oS03
fcQJ7eokD9fJoGG8EKUrJAEm3JLz0HM4GgDzBbGR5qFTRRfNbX+p4fZrZdYbAaW9ttc1sFpt4P7H
86+i2PCzg+52gpy4JW2LuBJszkR8Lc4jQtJQVZI+jxMThWJychKCrnGDkDlOkQbQSlKIvWojBp8B
QoiRkRFZ0GXoY7BcDEQfv+EmssrAGJ58AultXsWkj5CLrOfzSkv6SR3JD/RSsenr42eAEmmMYmNi
cp63+pgs9Bn6St2/kceXYwo1Z3e/tpiCg7WD3zxt/DfxXFhI7B8ZOlHi8NLdR/z2EU8Q+NXBY1Le
Q33GzfRKSnFJVCRy95z3rxqJB0eNJFHowoaz6mA7yNycLwnhLN3bUMltZToIOGCDYI82G6O7iiDj
zlMzWeTkA+iGH2Bw0E3ak+D18IztE+1h8CK9BDiUGQVim9eIj9n0RsQ2SMbxJ5FxwXsmy9dRO31N
ZNo78WS7NhAz8qQTXhO5gkBuP8QKPKF8iO95BjfARODPH5YJMBhELpCDNQsLRrUL/h5uFeac4ERl
CyeZQoj1f3LStyvDWjH37+qVSaAAizlVfTOsv/TotkDeRZDwPdxP698LDRPXPbEO2OAzEkjuEygG
kWUb3g6+/BtPxKpPgcsi2XfoNKwDKYIEawJYQYX2PPa0/Q9T/FrwCwa1oYaofkjOcEjOYCkgwgSV
lPENYn8csm2wQ7NPd9xmPQDqQKKt8ssALPZDaQSA4JeXeeqW6ALNL6wGLpe6OBFwLTIKsD9XyfS5
folNAGQb0vKy7bmPKbcN3ncpQ6SNaX0AQTouaVWYoDy+L86zaqj8Gt+1iRWgS8GEFlBEhfUI5JHy
Sx4oV7aa2kZAN/tdbLuLeqyuus41HtBuiPieBzPOji+o0URb2Q0qciRRFr4ptsQ29wnOL+uxBNcO
gLBuc+bau3TPI1j8GC5VfKY4QmlYEKiKNu6A8n/ch0DzTts+ujiOWZ8wBqS3vnRmEx9h0zW8G6w0
rdf12Wlr77RiEkN/RLntKj+aS7FBqWlAmpthcejs4Wz3HTmmTdAE5yNjDSHlHjCBIiUIKuQFPFz+
RoUihluIwrzE1auHJaYu9z3hNAAN+DKm8uxrM21GQ4aPiDp7m434yQPNHY1VeJo/j3DDXioqiHAP
kKlOikANla0aduwe/l8NrpfhpfR62JDW1PiFMB7oIDAXLg6qfaGQxJpMSlhJLsdBGvgL4Ss+9Nln
nUZYj8gQI+N8t4A04RrBgPtxgOHi6yg/SJt4tv/SfsmWW0mzpPmU2mcbTMalVfX6a2laJ2eavO8n
AE4VISOJzqHyvf4mk/h/JJ3XkqpaEIafyCoVBbwlBxFFVPTGMiJGBPPT769nn6k6YZ8ZR2GxVvff
fyhojsW1QnYGsXAQ6dRp8GWO3saISezbILeNMvqP3S4H1tHJUNUBKwr3PAP7c8mhs6l0nk6fov9M
86HidNyhavs6Jx87XHK9mb2oPFWCBHPy+m9G80TVlFb+xQic/aDpZo4vnSsUEujAV0ebNdYX+0Y0
iEtBpFyFWYgzDzV+lV4SeQZ4bi+D0j9xRGVTbLbYrGUHRoKE2YLYY7EbY4gPeC5mEyqe9KJSETVl
1zkPD1uVvU/LzimH9fLCHLLjfjZMqnGqEx6HHsBcUANR7TIVsRcLMFMA1U1pJyksD2w0hFkBanBf
CWMdqzRY6GKMj/h1qsynZLCINZqYNfAlNvbcVVF70cz1kPtwvru3KeZ8e8heJbqqqw/Z4Qox7mu2
NjU6WUSHuFpRbvSfewX2XsCufBPAKV0Ifi2CmjVCUt6XYAa056wQFxGbEWM8ZYTnCPJ7J9n+d2So
XPEDJQIi52CSDfkpRNNzVgc19aODqDdrxIe06t9wI6N9Z5AYgFrixhOc+70xAQeOxPtUuFxgCxXw
IY8Yqh5l1s+pKBkIJWkBvDF8MMFQBeoQefZ/p2AKTNtPbwJ5eGCoDkDCyZWyUQnXkYqbRQbhv+bq
CEqS262Q6elEADwAqR9OT12P0Svbh/ecnMf3SMYYoGtAHu0JUGAmolllzW4bCaIIWEuqulx38428
Ep9ZHBFya0ulRgy3HJy8YYSZFGCSHovpJRayXBCBK8DKBMsQKJI9yoAQQQaAqXOomttwwVYvGBAX
GBU55wk3VC4TDyete0VXW3n6lm0EneAhbiQNu2cDcbcZCiJaelgdOlawGEYDGJQ0o48fn8kb9ONe
2HgY6bfsw3qyKg76D9tlusSdefwdECzSgC5HoUfoeU3qItSSM0fT0nitFBMLTAoCFBmtNjSBL5oG
U/9ZxxNhkMb4Ob7PA2yqmxcTJVAw/uKCyD2ba1Y7aUOtsCu8xIedJ14PzEr1QSOVSyHhKF3DSeXs
wIAG3j7y+uN/UKdtOiow4YIFhlJPBh2LNeopLhijieFuBmPO7rtD4PaEEQ5Z1dabGgDJHlc3a5vR
dEs8KMmHxPFk0Vo0AAKZQoDxFxHfJXYdgukEbQsxEYKjs7vfInz1kXCIi5DcNBa2fOMNwEgc0CS2
8O09mP5itSZ6EganfMDcOcXlBJ8zxtoQ5XgKocSk2vbJ2Bl0DjvhO24lAGpQgxGOQqIWtjzzfJgm
qUISrKTQE5eKt6+miGKVW667+NH2l0yupVdio2QlHd1iRVmgj6icoUqrbiO+DH60OMJg7Y6XC2Yq
zmnaGMvOctrfAaDwOZBje9qO6JXkEy0iJpnAk7g0CArb9aoY3g5m1skj1eAOedSuwApNUXHL1AdQ
U2ZNN/g5NGqo8taKE/lgoAfLQcfNWNCGncdXD4rujamXhG0INnm1XmN4Nolo+MQPoxwD16JXwVqB
aRT7IgSon4X/bw8lJERYBNxNHiN8Gaa4KkHHpRH2s9q+7DnMIAu2Azg3NDEiAYRXq7C9SlnUsl5x
g43qA8GRWBkf3r/su+gsoxa5vh0Ju5AviuIDtxMi8YHNUMK/1gKnY38gYCrs/EkPOsgfWJqssdZF
Q5iN3mxhnVlh4R0LKwlpcdJOpLFEGPpEJgjbci5MfXY2EOl4nWVSAN5YMlOLosfEarEPofqLuWeH
Ifdr3oR3OtTdtaBxTuIzSGJXhcSFvRNkcT4FTx//k1nXyazgVLETgM7nRr1TkIW0Vzgh0hZDDj8M
0VmANn9tsWQ88XYPQ32kDQ+DU3pLe0AC056OXq0DVDfthDrirTsNyZU5GO3DEz5jg2DchjW2V+Ie
gyHNxRrUL54nJmOugKadWBk9SRSAO2D/2bEzLt3UfC8SBZ6ytxHgng32M4GehI0pgVgsticff+/R
fJst++h1zW+KXA8glqgswKG5wDqMwunveiCmJWELqjMRP+xCbIDccjK+WNqq/MsxbDqk5unOf8Ef
OEd4j2/WBMMbYiXt0/iEec2Ow3xxatMsCUCrzgA8MAjKHUnwwqAN+3Ad5gCAYwjgDPBTrnXrZM66
0Qb+0pBkW85XbQAc2v8lhen2ArHi6bpQrNxquowfU9V5YfxLzCj2RcX6hz/ulwDyIW2nV2THEFv3
zXmls/X3q8E7/QwQ1gHArIqhHj9IZVQ3n32eYuQLLAyA7AwKpnqHVWdDHfQFt+JAwSb+Vhg9urr4
6TB1U6JH8DIVceh/93UYpvbX6mTqRmerWnH1aSXwIL7aLfs6yIfECUBxCT+gem3kBf7R+5jtWKz8
KcqI+awgRq1o360ezkDzW/9eecMNWO3JTeqaYMQG+jUMAoJVKdifpTq96QvBPQiScV08okMwHt+d
dr/NbvBnNjTgNOALVoXDofC2QMhFL6k7Hc5LBx3cWAR4xJWzRPZfT9w0cCyn1YJbYo0nJN/aY5Ee
LhPS6u/eY373uiSuy71v0IXlccmGIa7NeyBQ7/MxjwHRnvB89md85N3munBOnK+8Ze/x9pH50Y9i
1c42e4D1KxSvUE3wrw7xDh9DyX6gsPyGY3Fi+nqEdkzK6Pr2qXWCKrqMO+v2eslIomIASY3Cu8Sc
AFnoGut3fA7uHpgcv+DNF47QnjgaPSaqd3dORwyYDuxIeMHDDts9XDVEgiFnCc6YJhw3cyUJrwTH
zkmKPbG46Tf9/MZjBwl8Tp9Zey/82gaf+RJqHxeBGFp+FepzHq0aPSGpcs55pK5hLvKUlhHvmHZc
DcVuKkfD2PP3L9JecEC4EOB7d+rtzWrT2UD+QSt7c/Blh2kIXwFPQtsrj5uvQdwy2TbPde7sux1O
Sv3g1DC6jN52e4R6UGKN+MUT4up6QTB/4jYNgRHxinvxW7gFGMqojefz0XtbbytHeIsdEgEvoJCi
rrJagbphrvFGDcJZlonnNYuKiE3AYsmKvfQbUMP3N09O/K789gFLJBjb8FiBmftz3nm3NA4ThKTQ
xfY6l1Ks9i8bSTboBoiNe0Edv1xetfYHnT6GEN2gKszbC42uml2Gz5fB/nUjdaGGXx+yYJ43q4Lq
s4W99VSBd/rIAeYFkS+acyuBXJZPp/WyIXi1jmFDGbO2SpLd+03cwggq+Lirezq3i3TeRQVkXJhh
EKyxwgsY4LnGIWxy9sbnxRjprSrpM6X5/Fn7vdoEeCpNU8co+uUGe7haPC7hUvam42LUVrDQ2jeQ
alp8Z1DBlCeFxuRq9vv9M8GGmJDmVt8mjnYg9vHkIvcEESqsyVI3vorFugLWlvjsxhwUhq54QgBr
8EgQTk+aXvD7GTwz7RCUjehfqKi6gVkamlgPjuUgJIcSYALM4rwVvxQsAAA0sKikNMDtseu8zfBD
lgBoyKRheYJ0ROqbAiBSyJNAgmf8qJxtDAU1Q6ltWolbKyimdA0/REPYVsms2oEJK0QK7PPSBft+
ZWH14PsnqoaztV5z4K3kRNcpHqGeu8X+SvY5LP9fcwrEmc/CCxjZb97dItI9R7JM6EqJ1uHC9z5W
9+a+8eEeX0/ywZ7h9o4JONyY2W/c7lmNgnPoqvWbNwuQp+UUNY+LMBGfVoe8EskbFwO5PM4d4v64
DX/Ztw/3umBXONl7qHyE1VIWlouCh5BcTFDTK3ZE3zX63f1eG25HNy98m+cb3OrQO09GYcu3PnXQ
xWJpQfksPP9wuQg/0ACMO5eJuNI0bIS3GbqYrBVneJs3TdSkTlrTXqRRZEmdkVvcmSxCsXq04vUi
y8CFMvwAlxHuQ9CjRE/2pTs1uRnHJdmm0JBG4txyMqwjarMoJHegHY5H00N/SrbpImqlDo0qbnxz
PoUtNk44bEenwaI2UrkbqkLD7zOtJrSU3xWFxZqi+OVkqhvRkUEUZ4LMtF0cM2klNzhCMQnD/1N3
s9MUe3enM4UqbuAWWDl6ZW4f7JUm5jVUMQ6NImvA31WKX7hQC07AIQwgBRbgJUfrD02f1F5ZVsuF
Y95tATUI8R2Jq0O/Q6VC1QrwD2DEhDdJDuuEhmmNBQFcTROAjSoLJd2S9ZyJ14eQAZOl5ad64Dg+
bBEidZZBCtqVYFoakbaATgzXzT25caAkO1eW5zNxDFgiie/kRG/srh5zpkt/CO0RPkkTDiSM2p3f
pdCFtr6I0tr0GxhIOj42689pFJM3KEZLkBcH1MkgfNPLiueiUY4+tPYQRME4cApdxI4j6NNiUYFi
GkxAiOZtkK4OZ2yJW41CM1j5zroQXxEVUTgT/d+a4fbiMogx4GSRiDddFMH38X2/MUj0LXGefLu4
aIZNMfw4kHiIEAXwdx+BGEfwhiB3+Li2CisgwDRN3yY96k8DRhtXFF7Sol71BHsTd6bqwhtbl0MH
qpewIWBsIUKBugWLBXFtZypuLXKH+LOHtyPEyhyCfy+9BiAT4qEdrXbyWYNTzcR6bmnxq6RRQ7si
hh5i1oTvHbXurfsXBIpQ1cD5EZ0Up7YkE2YR5MsF1igJg2BUJVO2VOCLND04pI2pPhFJTBmysiev
wXTDpsHnvUirJFKi2lbvDvMT3h/xGNww1pZS2Xk31L9+5qyFslyBdFpc5ijiAa7/CzmZD8icN16A
2C53PFzCn1vzoaHzcPl83HlM1z3MhoU/bPobNykm3QT0g4sfP3BPldeFb7NDGcDp8zbwfHOY39B6
8dxGTio+d7zPJCVNMt8LPsOEZqTi54z8H7HQO0nT2wQ2iZcmwsFhXjj0xYiLMEVoo3wONy5jgTAI
o4Z/kyS8odpENAJylj02PD1cDblSvg8IaXNn71ydgPegydaegbcsKZ4hK8CFRcMqqXs4Hig0yJeE
djtdWsKiEIzobXeY0mSZNgbcUhGv4sf94Hj0oQsAzf25fxoP1mAHOAoO6PjTsqIbpZgx+o0ZLvxw
AL3ZwrZtIN/tMFyzv0FGYrIi1zKOeUiRxtzYi+6exRplr1xw02XzksKA5SCFjseDHUaMr2JZcCkM
sRzIFxQkvokp797KjoRvEo8jwxIo4HwotiwmJIrBPiqpHfujO32PpghLKKgZ6wEuFsniRaVg3Nry
DOH8NOOewE8gA2ro+Cm78rs0GRbxrJZDuXyS06pzETN6WbpgcK/DBkrROf553J7160L/+kHPWQyW
nGOuUD5fwghSwrQ9KZA58a6FSHhykUAQ11EDxvLrYcokOvNwujZUHX/oLDCMk6biDPS8uZ3aeRdm
UYYvFbQn6Z6dpRBCH3D+THWE0z/TNdTHo8PSgxPK5/8SF3uCyMvpjGT2QH/MwWRDBGPghtpp6UqX
WPM88SbpgM/ORzFPGg/Me/8RMeCCmyJcQh6LGIwF/VALai30li32SWwvbPYfMMo3/Fv6ZKg6oJiC
RqrYKRgPhmBnm4yBG65KGkP5b6Q2KoeRqYqZmzL4oc5mH6eCDom4fJwshdKPEtV67L4tCaonNPNk
BhBqzDN95DIhsQlqDeRxSnyirDoELpHsMqZSUkyTOzsyH4wDm/A0LIXGBqksyfTaLje7PC2KdezC
2LHLJDcpfD3KyD2zLEp53EVZxVkEleI0wDyQWmP8wZ4gfRsqMowZ9RitJC81OYY0rj8SrTSIYIy8
wM8YcyloDOf7S7ynjNjT6mzG4hpzudtjLGOsQIBJ/hhd4TGgslV4o4xl6GLa7H/mbws2y9PoAypR
FIyIZPrOSKD5zbdgSvs333IGz7Z7W8oXhlLEBz3XAloxtUufudGraauvf+kG7JUhAQLQjKS1qpyQ
c6MJZ/DHTXecasxOXz4MMRWOi0T4KUAcUNrA9/w4IhRIADAUyRKNuh8X1nOm+SVHx5/BuBjyMYkh
/B1zQ5kRyGMponv/QJmPASG6f/aT1yxh111E/BhOsewEb0SkFzDYe8ABXPnrOK4n67XGDswo1c+y
ww2w2prisO04tZv+nZ8+pthYXkPGaCL7zBaKtVgoTib0aQ402NFs52yf+ElSgKQX7wD/G7Rlcx0u
Fhxt2bl/FyjbUMBxeTg5CT6hUJwag7IJf9fz2QXZyjWaZrxSH7hdYzz4h/Jc7BcqAqYoRNwxrkvU
OfnR8QUjZ/hMQuqBdEtJJCas+KZaj5+V7CiUlriontxjC+tvDlDc2jjb2JvQ2IZQfMTAAP45wJzb
/tOfM9Y+Um09qP20rdjqYpeHHoA7TVHKxSdgZiTZXjDIgdBAEk2HXfzsTwXka385E+9rRByyXLoG
w3SxpJVH8WNRAZVjmQjfpuzt0553BmwgSGzP+qNVJom77Wb8786e2/fcE3+7v0wPEqR8MjrAUqzD
Dee8kyYNjhSOQikdNKgRlZV9cPGU+qLyjDReSL60/JQ1bfRDsEPxHYR/zE2TmTMFDSQTKrJYw6SB
u8ydFkt9SQV+N4Z3iDfOYSgGei2OKGb94NfiN7YMGEtm/FnJ3jplbQB+8QIO1RsH6iKLmKtjzgjI
9+cqwkxCuAfSqoD//syoOQWrCyJANRkdLXpgfcxdwUx94mh4LWyJsV8ENWTp1kE40vwRRWqBPwnO
5jjFsrhRr6aszwXJ3FvwnNF2K9lmjM2Jyf2kCyj3JS6W3ECyizG5AxIXJzE0OmzurDdqfM1bs232
sgZHbVqykqm6iLFgEF72P7yfG1SshcZoDQ9P5mmY/Vnq8FpCa4S/8rNQGXyeTlW6Baz7TS9SUE8b
pKP+EphKMB0vE6lsTlRsnatM33a8Zcqav0VOOcd/JoLLMjcOCEFOLyM+Vxr3xOb2MSMuMUnPHJcJ
war9O6SFP7Rtvmr2B4Pf/m0ZMJrOhq76Q9QgW93fKYlLkizTRmJnqNI7HUqkOM+l8PCpjZeWG3e9
1NdFugw5kKC0xX3AzAoPMZYsyO+GIr02fFeoObBF+Tbq97CbhpRUhKAYxUDUBRDffYfnLfWZbcft
D9lWV8q3HapFKihoxGbKJhW1+UyOjyEbpyXvaIeE/OFsEokfoBDrMQm4GMNlt7/sV0+nSagL06gm
we1c2gdRuSYcQyamA9k4ntFanwINJ0jOsyKB5wLPyD8O4cnZ6WfN+v+0oB1dXNnRoCpL1Z1gHzxO
ffJ2PaSvt0FHZ7uE38I3J1Dq6s0sd7lXYUK3IpUfmweIOHtwBFv5j0gsx37PPt6gsKLFY3RLoQ4b
8A7zx26fB++fW5/tGsuvywBBzOPu6R8/PwaXTqjkU1i/RGmwG7VC4eq2IbLWz3QJnAJP1J+fhU93
EhoeMaPJgXVB7zF5uY2TvcSaEgEqrmFgUB8yfSuzhtABOAR3X8Vh9263vU54cXCgsZatwRuLPEIp
r20Xo5MbZ6rT23+Zg7QBMk7gZSVGfJPCmbzH5Oi+WtHn6t5RZB0IK4aoNuytNmW4Y28tnKQ8j7jp
jO9Uzpef26gwYGpO1NxxSH2gHabLea+Kn+j/H8EPXJWMHujVuVfOKVsZ6EtBW4Tl8PWwq4O7aF+s
3i1+9Zk4F3aFMSh0cNxUlyyy9ddelqh96gFDjMZMCXkm4SQOkzxqDtt+i1Cc/q4BHOOqH3f3AAJj
ahO/suk5y++uzJ7w14OedqBw+xKtExCbQvVkjrbeGTT5aGMGAh5K+++O4WYJpe01b421ymaGh0Xw
16Fy18iN+DmLyq8HtUjOevmgaLO8NXX/IpEY9lFY6tueVBZ5WhZ290cPe2Ma0KXpwo+FJQ38gtFQ
I+s6T9zT5h0lWMJ/OfDJvqv6yviWIfENZsRel+HP14Q7h1PP05h+TYRN2D47nZE+Eq/bLvKEwrqr
DmQLHlk/VUIeo9YX03KOUpqoR8s4VvaZMmbTANIjixh8AWkQJ8/l7H0Ls8GmxgZGrZxlr4OozLv0
BuxsoH4OFQVkYU6KFuWBYBC0TQj6ZFYxFVtdcQE9vA2aVBoUPMzYruBnowiQGXxXKDERBDDoaFQB
r4zzjlqFjfQvgMA8Pmz2kGLK/ks1VnJIdQjkOKZqgK+ovhJ/0faeUC7Z2ZlQTwEsNIOtHwWa46i7
Fkaf0zVVR5Oj2bl/TIe8NFSTW4Rf5GGTjqPgBNGtvF6LqzA9tnPOGrG3PKbF2SvhcMWZOupChyKx
xe4hE71D8Zl62p8s8rk0Pwx87NaYcRSV8xCQQp8utIx+IE0Jt+UkqdmL2Qs6EJB7kHhFQvG3m1kp
1lVm+pwkKbZtzXnCsOykmn78YSJ2S4AfaUGeE/+zFoOkwiheVvrcHZ02VMwcbcfNpXHvJsgzYG6v
G6Ab3KDot6Hb4jYsUZdkEeTKLjMxsU9a9HgMrHK+7hmdBuXYAf1mm7MJHsMLPIV1kfOEPUegGBhL
+mtEQBrmgibK25aF0mGae7cBqA/mBw4hZFKhcJ6/7QX4hrDuA/3lQ1ZxU4oxrMxw7KBqUYPmHq1b
cbHIj3/SiL0/dpvdPsL+4m4UdHCyXKI8ATa0oug9cBbOfcUpK+0njKp3IG7jLSdan/ARSzXUg0YK
OZtLKvRlajQm3zUuMv6DQHnIcdDC31jhquzmQAshSqJmOWloLE7IK06p8w+EhtLcPZNWH06W8WZw
DaOk6eN4xVWKO/h3IXe0WtRKVMVfpBw4XcpR4bREI6gg72rNRGahHCg70SpqvArKQWqhoAlGOma5
UuyBu3KBrfimY+7JoNPhwoBqLUpJSOEljBIuLc8Az86wm5zMD/QZjpkH3jtYVVxMdctUru3/SsrN
7slQ+0VDRlFNhZMN+UJNjvBG+RlMqKDKbIZ1A6L8E5I05K0LwvelwO6nmzHb6IU1rI5eCTYhgWjz
c9eZfYKZ+60gKG3aDNhYQ4efpRGJ/M1aD4RDmow49TfLTrtZXMslNk5N/mgJL2r5TDdd9i+4NPOO
A5XaNm1UfAkfb423HHif1ABFsDtBqFatTQffKEYsD9rZQYd7ym1yIOSsXlNtf006YrLG5Kv5AMEv
tkfWTRXN8Rs4wNF1lI5T9mab+up8W8b77Zakb+44YK3+a88RyMcsw4Td5E8fRr+HDgt10TtKe7Dp
KQ8vKE44ao3229iBELWM5kRAvkxdZA5HMQHlX6RG8KhuJqEGJlKAvo7uI3gzKb5PB4PGleTu1/SI
bY38OjBAI65gXxN64Lu1ZZPC3Fq1PpYJmO4xyRoB1nkYkA7m5apH1JLR+Trzyv4+3M/ZUknqYGJ7
6uDqRq+QU19gs6cLcEndFlF1okPIETzojIqwW8JagNzFc0oNrI6O7NMaz49SMowZvdcfxMu6sd97
+54Pg6T2cOFqf/0Dq3EMM2bz3YP/9ni4HxQCVgWRVIbfH+tYSYWNERkPWe4t2Bd9iF+ATzaFIYV9
i5nuz11wtnhYb5ysAv4kCAolQ3AJSTQ+osqzDpO/zK+/La/iSRKuMTlO5LubuCeVNu08JTZ2nkKW
7CT4i2+hYnq9LWSocFq1LAVLu7jNev2zNWcf1iHBsC+aN52sSZfKvJcj0kXk+8Sji5O08ZST7ojB
Ov927oOrl5lSvqFbNsAqjLswKZqtSfdxM7b310GU+UtonmbX38Lt5NsA0KnK38n6c+LZP2vgsXfs
8aG4YDJiOdeXuPPVxuLXNgR1bxnUbTg598DrNjWP20umW+4l251nDbA6feijS2ThHoRBpfRjxVnw
AQiL+ptXdCvYrtz/JabuXBv8zLCyhhgMO+I3UAPs1+J3ghxE6VHbqDTBrAJeT8BwhK+lNupdPd1f
cpnMnbB7Eqx7XDh8H2HAi0BUlGPYhrSM15Z3K7vJ+SkOyE7q56NkhyBWyvCTUNVq87Zgfz5aOibU
eH6qcxwtICH6omRFGUhf+6SkwCb4CSnCF/EJcJTJk35CAHe1PtuOufxx1J/TPIFcwfHcNB9tORcl
olOSGm7o36e05YjpceKTp59aD4h119kCsyJRMNQV2OGH0tARy2OtFrRMCVvssK9hHvZg8HBwtqff
ARBBBLggkwAqowNbtdVAxwsrZYC0lxfF//TCSRex3TzdlnHR5DEfId6Tbdm41m4DYqe1/v7gAcn7
FQQgT6QFjBHE/sl2k10HGsJwV/EWafGlNjP+JEr9rstONvSXDbn9fokD1VxDJQlqrbHNlIyERiD7
1LGANMZj3Uu4isx9LVcZMGRfuKTWl2s29Plup6GZ/HvDB4pYwx8+34bPa8CJseMUOS8IwmMYp6B6
RrL5wCxoTFyXjTjZoJUyDqurgTatViRzXc3mxiz3h+8hOlaKCLMLiM5Uz6a0Z1uasa2dMA7n6tj+
rpz5clFR+QHM34KYR/lAua88KaavQHXAIhy5/YUDb5GTC10pJ2gepCB7FWi7YqVvuKk0XYx9OIWe
DSN5rOmxKq/bNMlikY/Pgso5o/yfJz8W31dOLKhmVZJTgQnuwfBbGldlOUyxIhTBs+825/xdQTPL
EgSfFiZWbsS6SyWMa3q6HEIY5BO8PDBgEKDrONWnMXWEXCkmhszX3OVW7tWd0MCui/k0n14O9SaQ
KpLlJrZzVvnALP2LmD+9mDy1PLNo0JM18NYSewm7+YJTlJM0+LHK2jogYzoMLt4D5mShOu2f2dat
3sE9Ysd0WWj1qMrX58ZEK+NaCehFCD35jm/NWCfxtYhqyBRXu4RwebBz7/wNewfrnvxxQmsDdVgP
5ahUCzVzbK38y0EH1y+mbFA8Q9BfQW6X5fBXRZ19S8faB+SGOu3ShjAedG67Rg+jmveq2R4t7ljZ
Vv7vM9PYjAE4purPfyETvdgdaBItVRDeF+01VPz0Zy0ESOfOorWXh0xqSZ7oL2EvyGlwTzS+gthc
WiyCc3KqwuWOPwqgmGFXTrFEPU3jhCNQcyh4GDPI6Gk3xvKu8wF0QcH3AZPhiJHjwGGTsYXKkuAi
47M5ZKrA7I2lBo2A84Ytl5FR7KTxGoYmpjS44yrYrVlIgUHYRtCIUeAvcBq8u7yI7FmENN12H29X
QR+OUAdSeYkzmDiFtRHFPvyX70SQvpM8iQ4pCXwxhhWNr8OESik9FQYGptio5yCE30ZXIg3+ogUI
JMACUp868jpxWVKvQbiVNIN6UHjv1cN3etCs9AAPKaHZ8g9RfHxtbF4l6EMP9KCX9ShMK0aH95XQ
10o/amP8yY0L3u6LKph6Tph7hyHma/b7YrFJYkQIUR/MCD9ZsZ3CvjPgRP7ah+GDpCnIaIzg+1X/
NHjjMyaREgrfwb8nQogX2/6nvXiBlbT3pwH3jDOmnkoKCem8yGxK/4x6HqcNsmaDsg+2j5WROLuJ
R//HEZoveiIkETL3OLgNOhcyWkm6FvajjHrI3SEQUB9FGH9Bq1f+rhb8MRZB07Qw9liDIaG7sNcN
5Iey4Ypl8o9h5wUqGlWmexwehhD69jiemUesNgePvhhsPPq4dUom7hQ4WqaYpNNp/VHGpIWJgCPE
yrS0GugNBLysDByCY/pfSpZs+h2BuoXWd+9wxmSHPnnO9Bnitn/n751Rmw0uA81RLdamJsxZmcBA
u+bhxzM6crpsiQmbNjMLesy0CCUw5jsVP37hPT8yqqnf3VIXzJ+i5qDKLavYV8hTuv7RpNWWkAeL
RAleNse8lnlHB2YzpqK6WdIsai2LATbAMF8h04Louq25YP99k97QSKVLGtbRi7gHES5wxlNLa2hv
L3K6EA30CLvRFTLH1dj0IcU3ph3FOu+bLaOvjVpuv7sozN8odxmf6n3N3l1hykteCMDgw1Aq0+hh
1c/uhziDQpRT4EDd67/uaBkI65ig6dp0IIhrMf6xETsLVEvjjpV2CZQbTUnFhCAQ9YyIHEUfFTpB
Cp3VQgIFM9k65LNIBFVjHLFg+/hfWhxFu5RnO/sGcAMiWQl4HmCJiT0DIUALFlFFD08L4iFWF1Yq
Qy36+e3osHttLHkSnqhuVwwss8zy9hcYWmpIybzd4lrqPPcitsLgZfhEGLLQ6Pytc9rdOFFzBYYK
at7Zc15FzpeYo6VPQcTOT7nhPJ1nv9lf2TYUBcbSKgzNCspfjL/o6OBARFzGb+tIDjsMYIBLyqbv
BAelJ1PjFpp10hQYa8pPYVRx2nFk0s81EMf+iFrgA7aaBoYFbWifGMhWw2p86lqMfB/r8uUUE5HE
d3xKLRiYNPXHdfvIobcrdnfM9wQ7waCamvUIwMsWyeVrOWuGAX9YNHNfk/wdgxFJkwaXA4wxOJOT
lpk6mWV5z/XICuEg3HCdxBu2TTYbYwu4KZi8K+GJVEo8vm2Ovj56BLrtiKO6BFll6GDDe53cwRJe
ZHDyScV/HKcItohioEjEHZPr76SJqEf0x1Ln0Mm4/l9yFHAVkoDzvDklP7gzxQUBT/KCmQ3SJN1o
78rx8jTEiQWeHegXmycWddDDpZ0BhaVyYStmXCl1pRxD8pq88eQQF6Nr3OkYXaSlKRVtz6SixasY
HBOaleAWbxMWxwIf3ZSNxoy5HLTugOYEnnqjYswADEIAwAagFKMcmbqcRsXIiaBHzODBwwwQ+i5b
CQv3iv+aDEFS4NqASw+ZARkI1RWVC207HijAE9R+lPYvrlhacDF5Y5/1ffLctdbU421OgsOW+SVM
abpxGH6HSArd6cIiL6BrsEFazA5oZzjkmENxgZmdyqmHWMk8xjyYyrrCC4p5JhUabhXMxkjWUrz2
7mqtF/KRNX5YZtxhtmCGjboEMQ0niKvMtBl2F/noxDF42+WjGqB/wSNeR0q4lpir95T9fyjqHEbK
oy47KiglXvgBkWebX86Gf0bJCHUA9zmFEoB4rmfSJN3ozcy5weRkGfzYktxWVhJOi6NqcED3+MnA
40fvsHCYjCv+CNokp8wXswymaeyyubPdqiNGaR0KM3Q7X4Q1Ka02s/Fdh9tPPq0c/Xgji3xr/d6J
00bzw+oHgkPU4jSICqKp4NoTkxI26L79mOkJ6KSzljvTMFHrYzchmUgFT/gNV0QJ6nEIQXKHpb0D
s3eH/aclzfi89nVvMMdq0H0jJu6X3oceMMkXr7CY6HN1uBsabtc1uI5JYvR/puZ+LSYotTN82J3N
lwPA1KHwHgeQ6LoV/3WeFj7QgnPbKNFvcLcK/9KHDNu/rnoIN42G+3W67pwBM9Q8xAD1y6R+GgqV
8OQjmcAWzMekAafuFxs9866vdWB/xBfK7Fhd7Gewq+BDa/Zx1tkynjhDw5CBIfahfgfCMaV/lwoI
+4D6itxLfBGk3D2u2fRnxU6dd4a6paf8NNY2dHF0g481xwF6vKhhX9fIPPpVeMOFbUa9PFGiCgYA
PMpFj/EsDCOMbrp2CUS5P+6V6Dhrjjv4KHxR44yhExtDfll4x2oIvpRq/mafn8X2jkfhyz4WDuDI
5HPzgNS+eMrmBoqR5RAhmNeFZX+RnIbrmKJLpioqX3er/7A1Fy5lG4DDfPfvvPq0A8sPUIdqAluB
4T37jF5B/5JWgwPCPoJJr4Mb1k4ItGil3M/oO8z7AOZOY6f3gU44JTXzuu+VOFF+nb9XyVPNbQUX
EJPWCNZzpsc6ZFJlf6boNh8ErbSNVmE+hxLwV7rXyde7xB0kbrBk73GXhnZUOJIBos3PtLFSPqNH
pSRSEWwocximUcHvXRdWhUlDWDz+gl9kroI1AVTsFyRx921pATkFCA2txv7ZxyfB/2AnopmYpOAd
hSMSXxLi2g2erEL5ARr8wbf/2b9s9CL2nQXExKbTM44DrCMx+4/u1gbvARsFJqmP/flgVZkQHiDM
o2zyFHPOD0z788knyk0cFPj4uNm6GusPO54o95t8deiVaEiwgzKgxlzYNBepHOBfm5316LD1cUm7
WGmI54l4NtigD5g4fWEG51QTMe7KyX32xjPxsMjH9UybHxDw64M6JJGVoXMP274T8oPoMYJnCkMD
uKgatfu45zl3v2ndnWZ69PINlst8b+3xl2F3sStR6eeHRgCdYzk4GCscPq7GJ+DoYInncGQlJIs9
o3QU8eUBajkBwRwYdYnxEjjVRGUtN+PSGw5bgficoL9c/eC9d2iae5EWdYwbqsPayvsV3KLaLvxe
1Jvgf1Awl+DTYmjhXb3PKH/CS1OtNlEput9hgLTttj1BLMXWcw58ejyYpdf0H4EW3cH5Rky0Ch9M
7mCx+vL0YwN/5uZ9rvLRoaAHX+/pqcTI9HxxgQkmpNbZHXSc8dF+TA5UcEPSh/yje8dLUOrvUGMa
nK+0+LRqB0v233fQIFSMWD2Sc3pWHpdRwVyARUsrYRbzg9cy6/4HMvSgMZqr6NuHYoIiucBHFgdf
8Hnb3MByUsBSB5eIDhNtiOzI+s4k+riFr00LK64f2b5uX7BIThjxahHTzhzkxdIQerJe8abAQyZu
LB52geoVnsLFkhjiun9IWv+dNBqjQyKDYuFwk4JcEA88GcxZSr3oY5ZdY6PGWHQsAFS5kINjYdYP
uxwo08cABzP46buDXUmI8tcS3xAViPJstDdK8D5Y8xbLGr/0i1NAwOXxtLDqpEw8ihuoKKWgs66h
kz1w6iB1oddv+UeYg26LgQamdUuzch7zyqHAXzKbB6dG4K1stW0DkgU87rMLq+hC5M6uUzjtEFF3
eHIqCEMoEziu24w1OU4R86BUxNQSTk1YWvpEBYbV/9F0Vkuqa1sYfiKqiEDIbdxw5yaFNBA0AiTw
9Ocba9epZb1akGTOMYf8Mo5XZjC+p9AMpu5ymbs1bUoMyEhFHx02oQK6BDqh+YzSdbPTAhpB7GGI
56KYAmoQNQK2HBgZGBrMsIgFfovuNMd/cLo4rDUe6sm0k9GcbWw6/QZ1cQ2lWn0N6CS4/9G5Mwfm
5O9vlGDPQQscGSNyGPT0YHYBewMo6sjBKT5yNFY+yd9tl8f/CKLNRA63X2T23yQsbx/SCdrinKIW
Jlb+GkMTArVX8SLUYRpUXhY+WFnHq2qJQEtLaEIGYXRb4BIF2D96uWb/mvwiDtGxaOB+PREwGnDz
auc2gM6jegqiR/IHRDbEAkhB7CLijBDp2tBFsvWra11nrXHbkzNdHerTAhqwnJQ9tiRKOq6Ijsm/
zLhwR2R+D5ExRljLl/+J6+4ZRA46yf86oLR14aWjvkeXKUPQ645ENpkG/VLcFUOhT/IVRzqnAmXF
BJBcEGY9FY+knJK8SZcQIcKLYyBzJUN+Hlv0xMQOlWwOkuccmFO6llwbmR/kWLij6A2lwc+XPYSg
eASPAe43xQ5IL96VUI+fq7f3WIjwDftAiWA1hVvqDUcg/5dIjW+IUdwCBgkuqpoHg2+A1+MY/jUU
IhTjbpdoFn73ouQkTyOCWGdoMs2/p2+Q0Yd2fkcQpwMNQ86Y08wcX3AG0FepdTpsf/On98H1q2NX
odgGlIPHpIVsUtf7uSU0oW4AsoAoVfp3aCFA5jksfaD9OKaZ9NBhYro0sRzQZrhYYdSN1AveYlCo
zlE7UOOi7XzGelJGmqsn1egdngNeklsnJpLRLb/hT4WudIFE8xcRLL4LgzQj+i3KQbOQVyRfV/gu
jWWhe62oDlXnLmoy0Rer9rbzTeQ78gF5xEyF8STOa1UYQcTji7Km5Jf4vj1HCkEGQw+vDuXzGpyX
OixZcYApobfDWYLphZWCD8Z/x3mKk9yXUYV4xJ+QzH2QCuBePuiCEVq3ZhWWZf++4JlQLMTsVIi5
PbuCBPGCZsm0HPkNCejPHfDBgXiI1bilcWcJ2mqsQ7G5ub1dSbrY9Z6jmzjbVWiiRKIq1l69HXh0
L8snm0Xryp6OAygK8Xg6nT69l+26F/l+3jCRt2slPnS0lsvKZE6DnU+SYaRAhSTDIylxclLBSYFE
ZcUCB1REYQ7dEI09EZ3Ct1cEovERZWyMKC7sygg1NrQB6EQOUY0GpDKV/jE5R2wMsA8ji0tnGQJB
XQj1LVcDF80XXjHwt75swxNQ7g9G44wa55LIyh4VJnUXJD8jJIfMDbGEs735ByKQoggZWJpy0tv1
7hBsteBKF6FCjULsRJ4bhLAYRYwpl2BUU+k8UGFEOHYpNl1azPdRPj2GVZ+yHKNWRMORtOMTSOPR
wYZozVYWQ+QflRbKDb7YuDJmxZbsvmHs71/HciWU4M04hRGhiDt0uVRSHKe+dN9MVICkg4a8SCho
e8S+F8+j2L3fkhrRgRf0k4yJFwLfdHX5NrgNAviRXzOQcMjxiT4omnr/9aUlDHNnGED+94KEOS7d
sydJvdTpnLzUOPKLWwG6hKjDj9uAwdw7fqBIPvCHHiZqkgWDJijofOudXEhk74ShKJFREr8PRzbZ
e3vdS/ZcedKCT1Q4HzsjISxdSUbfDqcPWTVJFkuIh+BEQgoBMwYyst/kh9KVOqN2J2m6Ej+eqOqI
2p5wstY9aJltLx1+MDiUx5EjbElAp5pSPUkkeqLTRnvdmqNOTQC7QCQUPqKEf/YgqmxMQVflAg4V
efsXTbG3I+dMa466H3ky0wyYo5WHaZ2z7/K6Oa3Ieshh/+n/MXVbAkTjxeBY5dRhC9onmRV8Nupb
V/bJJRazxxdEL4mZbxKVhh/aw/b/Tzjxx10X+UNxs+e4oEEiBBLZB8DnOFX3S9ReJxP6IADcpbyG
DCyFrAxPN3Qp6F3LKFla+bLTpCgT0BY61QRiCFhfh4wINSELYPD0+LUCoQCWiI+//FdfqocW/H4x
JxS2HvRE6FZXB0yXaBUNmMS575ApKJAqjQiGqAvnJ7/+XVtQMBY8Mpj0tsaBK2eB6KopiCL+yH0V
xMXkpsnpKQA++Q65VnyVdQAD1lKnjKfMaU0fFnMnqOOpmH8M6BNjIt2aZnzUeOKkK91badfTWGCG
QHua5cfbvru031S62T0Q4kgS2xdRkqSv9AtAtXCesli5HvJHpBR7HEtKdCaf4J6NRqPaG8mnuYWS
dIoAyNpPEdqJpISrHMTLSNjHiLR9ef0aNVx73+EQk1RTxPyeYTqUZciIgO7qbEeHHkNZjIcE62Rp
e2l0tyM8XyIRjWpHOjBh2PFj+ZwxbOhuCLYVlWtMttGZOuLnJdh1eafSAxJUC7ND9qUgnlkuiFRi
uQSW8TLFDImCnAbRz4fCuhJUhVxrHa1TWV9slKS10Wjd0lHg829m9bLbfn4Om9YhUhsuCNn8QjmB
drL/m/Qo03iEiMIwoiZFLKZkJ1Ws2IYLIxup+NfZYHNwP+Ve1o66+hyl1BhdBm0vQxYS7Xt2UXe/
rr0k6U3r1Z3smhz8X7bwch8L2Z1IlCODKK+Saj5kDQyXI14QocLeo7cs2QpgKcKBvHDaKhI/0oSy
fXZe6mxCkcqV6CJiPyIrI4p68n9p7fVoF959Ps++oF7gpPnv8KGc5MCQ8ELfRHawCthJBEDwI12+
AjlHOoPzkuTu32qRhzZR5W253bVI1SCBQ6jD8ZA/YqOY/bs3qgvqaKvzdwa2m3katDdBqivoU8i0
SfBbQhHEPFjsBlQWLXGTIwX9Bo4LURBoDYSbZU5AgQionR8S5E/BsSISvkynyAFZ8zKTlkemb0Cb
WayXlX9TGMFq30ZfkE9NkkYnRoUiqJrPvnSlfk73WGII3/Nb5rxzwndaRnj8s7m9XMaFjfPe6vDE
kGtCQ5IxyWUklsL/f2CRVvl5Yo0sf/IEiTuAyzmAc6pyZlTnrougzCIDjHQE0iwziBWjlCCncLp6
ejAFm3F1zJwPOz8fC+BLVAxze6qQ5kAlF99z+79A8/Rs6j4qfDcnliOGUaJoGvGvchwM+ExOBgh5
+vFHVre8oE9Bjge/GnYCN2QkQigXG8kulxTIORDL7CCgGwuoARgKU2CEApDDEJWL3gTi4xfOrBjF
d8Cym4k4wfNjwQWf1Vr0AOCXkjX1i2XDsGf5VFyHx2gPtH8yG3QuLVEg+I0OpaMRtaTl6vDktYUo
j46y7g+onTED74FtVgvtFwaSIeVrYJK4gOmVkN7QVyNrCfMdqF/kSgLa/P3WBMpZ/BT5cMoo/tsa
/EmlBPRGtHY74o9OsnSPRGoZZMJScpOHl0/l6PhXV0RCnDJJk4anDRAES0KfyPGCgjugSURjnhE2
GREdC783IpCAHiHl4Tve/ZCygYMHQh0NZZSogKDMMB+QEcbJolF/IfNhSk73NwcHwk/NO0s8IMiO
GmDoJD82ZhN2iNepP0Qv6MFQAqC6LukT2wWrEIamLCxmloAhOYkgnNH2/boyxBz0InXRWmEUiAxI
R9CZLHb79UZqIvPwn4LlQlMPCT1rwYRuGtnuMg1e1rL2XFOaS/ckcZ/hupp1uA2oSbjFmeqELhsH
1ljEmcwhmj+L/soeZLmVpXyhnn2nefRc9wKwxV6Ktdc/dPEyjZvazQlK03fHx40QWvXJWcR9Knpp
7bh3eGdeCRyE9/Bi0GtIl1yDH8PiWG3oJnO75ZylGxbpqfWhWnm4v+0FtJ13iy6b+zD/y6bf3XVa
4k37116W8zf+NGxmcGEUoLRpFHuOQGWkLq/T4BvfJFWnLQilDNAsTUhPZD6EG0U4WciapP5HquUk
2nZ9KSOg6FMqtJissWcz0K0faumjsofpSkts2o5+K0C42RaPhj32DkCuvJyu577cqxs4qKIvVxzP
tBnz8DxKx9r+TQ3IpO69wNkIpxh1CxJYXfzI8I5PMHYzYAbGCkR6uyTenp3OgPMFvxma+nStj+lK
zyx1lXFVGCPTBlqc0XgEBGeKS4yJxQPNPjq9v4k++w1+YO91SK2pNJqv/Q7i6y/K51PEYPHtZJg1
mbsOxUJr+QsRAoSeFhpA72iLpuOSDbkHBEsfPNDHyvB6FIHALnhOEDm+GRprcyTdLyhHrQ9kpmdM
N4bteocUBinigSXYibeKSFuxa9baujPKdurke6Jtc9YdCqqMZONr4SYh5IwvMlAOM1pQDVOgXmhm
3oi0JfCAlofhAVzNe9x4beav4MyBNicpeSSia8y+uCyrLH5ibkyA6dMTKeMHx9oJvaKZOgLseOrD
znnFb8ys8Jn/U5aQfTi4NueW3Sz1dYkvXm2pCP5BHBhVF0c/oL0a4Fi0wh+m7Z1eWP6hoOQi7fPU
Ap34lmP/MqhzFx4btnAGUx9k/Bpfn9wVu1PbV6DnFIzInazfwJEaF6BxbwPZhVH4Z3ValPsqKr62
6mNZwZvFh61iO5ag3Cr3tEDsAazMtFM48HNaVJo4RYvlhth0FHhvDapje9AZKWH6x2LlCbQZdJ8E
DiDPUBw/8FCAHVJ4HPH/QPAl0RACgjF+hX3yGRURkap/ShqE0qsJKJn7Aj3PzhB04CI/u1h9AOnY
AvYuaTIBqElSBoGQQNFwgMfnN8iuppMntZMYA2EyjP5nHv7YtdNsayTaULvZDeQz0fJi8pmG5gTT
EhrS3QslZPeQm04XZ0Hoc/QcC5/u1g3i2YS7xL3phQpSjfSPrn4JexF3wf1txv0F7j7+Ci2xNcwo
E3p2V/E7aNMyMqelKe7H6OiEgFtfMGCAYffP7whfpQmDzVoGsc1yUhvoYQG2A7HCqBfg0nDXdF3N
+f6xp/8myFDf4lFvqmq2udogYgp9ZRojdmqrEy4q1mUYxVyn097ubKUx+lUxLm7+nYE5RJqeTezV
Ei1hag2MPQPN8MGPYNxlxoQn676OUNxMTmBzt9W2TJDyr+d4tcW9NaU9kxj3FuOaNigTlntGQoJi
K6ksSJDcvlCelgRGaGpobymO6V1JVq6RMgF2tdcxen2tYbMxEDSnF2ICB9eo2jbLk/vCIO2N1tPX
Nb2iC/zruuCrapRjl/IYXSeQr5nkXx1GOZ04hUXB42lTJYSNVoOqRwWTiEJbIRclCH7LYxyqAefh
xalBDPW5lIzQO7GxyrZdFFCwVGMhvUyrOtvvo7k3PSYRXxzI2Wrkc4Dn0NIGyanaZ2wLtRjpkX6X
7caiELFK2q6odXOaJer2OWYSnI5AUAAs64a3JVOzOTP7Qeeg4qNE14dz/myZGpvOqihWAl51e1JF
2gx25a+2SDUu0vO5RWnhYnW/KX3kYH1OogtDx0PPvq2Ia69VNviZEoGIQ1/UspFt3ROw2HkNh92m
Nc0ZY7zjy7ygEUy/hdfYsUlKjNl1l1IbQqDhNgwb03r3aKwKl6P3VwGH2/9mGTzIn/WhQcG7WOkI
BZ3dlMOb51e9l6/gbvF2zDp4XjzOq2r3WxMyf9rkUzgoB+ckTUcFggqBsQfqnvfT8mqgly/fOLkd
FPbI8um64kidw0hDmgLYL5n236/fWXQJowyVmIyvHgBQc8Ai9gsZ9sPj742xi6WyD/6+UX3kThmq
neKtgmfMFsXjDm1pFGlwSwRgmNtYQ17ODlmqjoLT9tow8nQxVJkz/deIbwXgJyCd3E5YW5/pdwNY
vmImvihZX9VCp9ftnWK4BOhDdtgrUFZ3vRNC5r/KefH7FbS3XRJdyhGyVQTY0KbhKAXUiVkqE0EC
0B327ri82yCb6+3nUIIJZp4Jz/XAl56ErCpGRFe0+zjfSmIZ2ByU9tAN6jhdGEdwUjjNQkzQMYuo
xrc1nhBLQK6i3i7WYWNz16Qir0g9u39Hv+lPwxO5WnxRXOG5x5+weywWD4qAeoIw8j9/HmB/HNSA
wAgTpQqLDWEHkgDmJQZ6H2CGgKnAXaSOAF2JOA2GBKwwtHyhmcDstToMlJawtXOktW0N48BDj57T
nz6vUESc6UOV0eMRxBl+CkxAaaUsvoiOUUxXXufscstZad+f3S5sA8r2NWwVY0RW0OTroqqdHSl+
cU8d9igmUUkfGNMqutK6JFx14Uqetj0EjNgfZx+1X9aoe5rUW0AZNTjLMfKGzQyppauItv69EGrc
1P0vSLF89i4giitvW1i4W3HSYPPfhs8IEF5voah4OX3gz7FtH7a+BtGsXpDihDHp1rTDUqfNaXyo
6UxMmmXmIjHeZ5PjZ+fw1Od9u/85YMVYgRqm8/WE+qNAmjwF+uKT6LaxJDuPEDadPpzL4QYN6MWo
84Co29kRoFxVkGv8m056gWbBUYLytCgCQMpfjl1ectRjszNktjEgM5GHPAWPpNnjczzScNCGBLPr
IucGh19385ESfGGI4JISKGhotezqL4tvB1B4BhD1YYc3zsCNi9En3cE3cfFIENgEz9M/MUaqAyLo
mBsABi84u4+oN1CR8z1toSndkIvGB3kKwtqD4waszzJAhOA0vGvxof3eU6ZDhCIiJozmGvI7pi/B
BTXFXc9hzK9P+cL4LZga0ONwg3TaXkhO4dtolaPXoaZ++RcZDB5i8CNJKYAioljw9Tvr+06FQ4kr
+5zch46qWqFhTPFL5g04lpPr9PS/KDhlsFIcokvXPx9UxKfZBXIA6xD83j45YZcig0E1nAjnw7CZ
LyPNRhCtAj4uyJ/RL2MSV8LR47xThsTN99e56n3zAFDTzjdXblUVgK/ALlKPbyy1Dc33+/LlvRID
ZqiZVNEHW00sjyMOvIk5vW7b49fquWhifW26j7gg/SNhIjHojT8J9wuOWEw5MThNev6ZPh8aA+EJ
gdr9G8N7JSjjW5zO2lhUWSb4/eC1A+kwJLIiYLAHAeookwJxw9ELr1jMFQJcfoN6oR9NAKIvCvZi
QIeCNvgP+wFRgmsNXqh8clYR2FAgiuGikE3B69FoqiHV7GR9ZVIGjyU5jhIbwbefxfXmguBum7sV
d9eNaBV3OQisy7q1kuosJ5UC/msEGeSiHIz7nGMzXUMD+iGm4NQjc/PYflfnxRMKsqsfTBcRGhKr
69+lGwm0HXGjZRvmFMaKu1kGl9PKaAtk1GJWxpT/Pu4sP8hqYrBT88Q7Wpv9bMNZCkAOQ0pMlRg3
pkm1xvKq3J3mJlYEDA79016mVFVyD81Nw6VKKqYzyPeBaUmdkiqia8Mx4LUKQ8EInhuK2s118+Go
J4MWq6EzxuROl9KWlqZFYDFBjKceFy/XUHtOyZJAAwG1T4CWsrAUejXUq9/Ken3sE6UEmtC9QGkP
3gqqrgCvb4HWxB8mLE1MPqNAowLHU46/qC7PyHHpxjuPl4v2ei3Va4BEhqTRaf+DlpMgsFAXeR3y
kRC1LE4elXBGcvRxgMYiYA3Ys23fQIEhXCXqlpsfkgYmyK83hn8EF6rKiCUqcO7NcPIHyx2+O3Zo
QP2zPrrBmeisDAtuw2f2OIg364aNrl03/wT0ydR0X4LDb6RM444DEvZNZhnHXR9dg4+zeRw46AlE
DABR50MMKiAkCYowY1siazGC+sprpk+7+sz0+VBdcJPBRhj0ikiRo3eVIJZe/NAQNjGd358WHOrd
zR2SICcokkwrpMOOtG/iVccI2Osb78oKsLIJRwkd13Z/SEAFg9lHFYXbsHtAMdndJwAmh0RFhJ+t
aoK1VbDrgBx/04Eu7A0Y5c0lBCSK1kQ9AW8C/BUDZrhhmC4JDl/Iq3ASuBAm5T4DHeHP7W68V10J
6zvosPYWtQSyU9vEoOLh9gCQaHau8oo5zfBVD0mxLiEpW0z9qXE8fO0VVFC0COLefIHywytELYsD
NgZbZrKuQJ+t+qAt4zccJVKVBYHlNxQyP7hUJCcAF5O4L95bNK6KaNjZgYuEzxAjrkMrQCS2vkfV
B2GH7BU9wwtJ1ui+NVasTSFQchuc+wBUM7qed4QFQJ38860gVCKUMiQ36GHIYrHw4OY29LYuwD/o
Yz04F3gh/BQc94XBMb16IEkgK41nkYkD1BFTIH/d44bbw6gPmjC7VS5SFmz6yIZKmkYAhGO04KlB
5WONUS0ERv0K9UVjBh5dFMba3n3b57kwfwD4HPQ2SGosjORiYw7KAlDCr484S7lnpbxFeAqc+1C0
FpgezOgF6D3ni8I+/aUuMyxzicWGUHGIXE+aXah5oyC3lgGScnPEkW//WBKToHCKvxM8nbm01ZSW
g8eNYqULcrmsiFXX6LhncFuqzySKCsq+0Wtho7FXm6L/yuFXmduf+LQjYkCgR659W3fQWCi2QOhF
PHsVG5XfNoRZakx1aHvfYdkGaJP3uylSHrfzBOpc6WlG8Hazwla/SEVjct7tn5GrJAczmAc8zC1C
srVTHFX6Wag9dA7McifdFHnHCxjdBauH26EvbodPYu43OLVDt3BahOXHP/mIJ/1KynRIGO9ojD05
P4IEF8xeiq5wh4kpA0s7Rk5vQ2cb9JWym+02nkSftBPT+unw8SOhTfSWkMNNcjT2EAodC+faFuII
WQzhAIaWDVLVgyfdX4nED1Up4mL/8LD4e3HL6BB/7djbAWUFDS1gevZC1rNXpMbspi4Kuzu82H3o
ICjb/4DGk9NBvQbSeWc1ERiKrwWn68cL2mxICXZluJF4eCY4ruprQB/6A6TO65cr2Rt9FLuE1coR
s5l1AlDPDEZ06amyoXfXW8SrTOcc3QKS9cC4/pbFfPada9iBQSxVXAFfixPcpoHpcD6QdjToHUKm
PcVD9WrtyAbbfTr0gw36QivZXqikkbTF6FwUf7i90eO8IDUn5msP8PmvcNOQC9pDhqVCzhPnmtmO
d17YrF1ZOSwzk0j2mQ5Fr/hcoSV8H2yomjamRZAttrjUa44yQ+PDcVYshtQ9LLgk1FBYbKMv00Lk
zM5FsJAw2uxFIggYEimOdEFpmBUw6W5rsK4ctEwkynVm2G3qC03Y3BwynGsgq+GvYRvkENM0kzvA
YxNjPnvKfGE/AgveyqDrMuO1gQ2mc9J2u5FhPSvewnNhoP8A2vkyk53Q/JM3RueMwwYyp4edyjh1
Yy0EttQdw2JHsU2AAlybM+J00iLJ2E9yPLLVaEAPgInqHjNtOe7SKrleozTf1x9wBvrnn+f9kq58
MI6/k3icIVfZZ7JA71+oGH1yQjK+mMIKEe8pcqeMIY6HQ+7EBMchKBxRrOl3pvz9b5wKWYgiXlwJ
0NfyNiTarKZVuaf2XqHV5/QRKzmVdh87doq/6ukqs4fX2SHH8AHIg6gWXaOwJtS8ml0KFf/wIWeG
jIlGV/H3j3eOwyD0agJ4J/6yhJ4bgxSAcI6LwvQ2LBobBwMT6gZnv+Fmf5C7Ae6WE440s+Pebsmn
A+emTgfQd7gn1Him0GSJwnC6WMEhqXGMryflPeQi9siwGEDt4TlGsKQXnMJQYCaCsB/saIywBuez
wi6HZY9OCcGQrK+WnKkzMKrR+X0gVZv01jiJLmE7/qLWrn1zYYtrskgNAr62nF3n/l97utfGgKXC
lLBn1VQmQIEItMBEtc1l16GP1mFAd9vdVzqDVCR8navplzI/NqNt1vb4YJ0sIWl7SB9ABkYeQNa0
o6OjFYIkwStW+Cyk3gj9H5ARKfzPwz4gP4R8AD7WiIMXHLi0UzOk27n1z+Md6y5RoNhQWDc6ZZbH
BaetA5gBwfAlmet6c8HkHdT3mdh13lPANgcSPMOjhM0YK36Xv2vScJqzMfLK2dA7I2YB1OxQNevt
fl/HAOiJgw3NdToGmouGQLhCFp2ALKrc/izHfw0I+jWmY7ZJxxLo+l/0NkCEMArES5OlU89nHFRn
yIHWmeaj3Zr8XSo7zfx7G4cIji7oCMJGANAMquQX3LG2unLM5V6rwxyymd0OGm6R7cWGwx8WtjCp
T0HvmAXA6unCIZml2iKCIBYn7HvwKyawHJfSeSdzoMIGLc+Mk5M099DIec5pMAJAmN5RAWBIKc5s
Hrk+hdwzugcd3EFlHv3D9pYc8rrJh6K1OPmwQmhruHx9UI7oetAuoSTadCNIE5CteWncPWsVx2OB
a8UHZSQZKpsUpZwQmZ/uoQXrYughSgnWYWJWgA5TUKCId4T0bRjAVuPKHyKkaS5lHErlXKHDQEI9
wl4O0Uq4IZieuflMpiS7crpbOXEguCjxb0IiKhucR3my6kKVar4eZeDPy0++I4KOTOa3EiAlOZyh
1ZEnuHfxBfkebnKZ8NEjrBWf3EOcHJ4L7DKOrek/qTry/qPu/7xs+6I97vEXHRUqOogzAO5QGVVl
PsBhc0PhXpxU437gMDKMIYZ54BcKrjyqQZ7nMMBEVy1A1w7hEflvagdeLCGKRIx/OKZE8STt2UPS
Vu4qIaBPTk8nWeAhsE2Qheuj8Okhh8hPxZXreC1bVEzIrkRgcjNE5Gw2CSeG/cct70Jy+PsLZ7M+
Mo+CDQUPQa+PVIlDmttLontiIklvRJA9e1i26Frg8ZKzwVYgYpjRd4fAJ5jwGOPm7mr+eaGRYoZw
DUJ9qviP4HVnsE8yDT0aI1tjAkSLgIieqc7QG96QcL1lxPgR25lzweplFo7fpvXXm5notuNbBzz6
fDS39xokAI9AQ49luQH+/5iK2IV0yHdaXE4FKJFPxSuVk5lMhobfg/QfoUMi1a9HBfwUaJWt/tG8
op1PE1Bwlp5u+X5IdghXjXE8j5p7VV/ZwY+9waVHlm8pFWk1PoPpPdAcpYYEamGjAubELFdxHRDt
M+cYL8CxWDB7TmPrsptw3QFlxZ6X2X+iXfBjGXpULKzcGKUbjzxoYrnY62F4Ka43V5/KrNwBXoiz
jQEGqnD1v3KNpwFNdXpqFFuEpROdSQabLESnvb1DivzOZa6czW8XW297QCHa7l134HfsdXqUVG0e
ihZnEEkWgyZPdphIJ5c371Wy9DcePPj76mOD+b30wGUYxEK6PqisBKbf3J0fMN5vBawHJewku9uJ
1rHyu1+1KG3sNhQsF19CQaab9wCw+mEilHpXRtV4rXof2uGcgAdmyQwt8u9/eOv1tmD0+hoMcmDC
WyBTr7FKvW0jumR/4wrU2+ZrTcvIvo/opToakvVsTvgJuO99vbQZnL/idIh6h9p1L/fwL/uML48g
s7tpACwGgC3YYZIfyyBUnDvkXHVfCSYZLUow8/vGLkC0ckbOtq12oIM9NZE0c9Ve8HPTVlRuTyPI
E8Wbq6ABMl6sv0kdmvBFgKsVbEO7BffO1/rXKrrn48RES4EWg53OXjwzwmjt9SOuvCWmS0yPHDo+
jOw+qd3WR0IVwKqnppFBMjKtQR2840P+mfXsReH2+iVvU99c7IuAC+SsQ+t5W4/NgBEbgpnV8YRT
BkmWaKruKESeeHeWIZ7hVE6QeICpSYZ3uotfrxjTTygc6TSLJMWKm2t1RrSvOkC5d1zfuQa+bZls
7UhB4oEmhw3OorYu/Sp+pcEVzOqBYWlr9oxxG7p1g1aPNs+HU/VJj/CN3m9BVfgB39KVEqjnmwgs
DAFU/sN8pmu9JqOeXVIOD7jWIH2DdzugVFFhHJHmvuB2/RtsIERRMVqiq9bADLOfsAgh7KHE/HIe
lx3El5t7e/kFk7jn8UcjNKN2l8SSEnSHxXXod9znY9i6uXs0Cyg+ToveB9KwqnudoQETW41a2fz8
ir7v7TlENSujTk4LhFsIc7n1gfm6hiICFgkwG1r9etD4PxzDrx5a+3bP00DlPsU7I7gvCtqHInTc
OJeX26Z+rre6GmmMAkGEG44Keezhv7REfAK50QyleqFZjLN0ilrTgJkXrZjTa8fxc/rZV1SO8FEE
3YTI4nXT2ZdAryCCYQmpAzaQjjhF4SMEFlab3P4T5nR2a1oDsDDvqldWq3bqtnmmCrsRQEaX5e2F
UOG92rWr5IKNyf2oVNGp2hVH/Quq5am6rUphZBFkzKDBq54+XqswnReh5fagIAF68EIt8jkz2Nu9
IrOvzwVrTsX3FPLU9fXyL9rNa7fHiokEAEuFlEUpacik8NCbwSPdvK7eMws7dNSUqXz18h01r9y9
o1f/ROBLLT5Or4SMdx5VnAtGuu/OKwWx89O8fIeddN85G27TovZQB3qdKKf9z2hwLaNjfIcqlgFV
q0DItcDXM5HJ/E43VDCo+HxpW6idV9J5tD0egUawOuzcJk/u0O28oKNbtFbd9vzH0VSDHe+cPcjh
FJet2u9V1jh+MZlGJORDv/8d8B+jjt4kDufZ57W+nfdZDqEbvVu9jO/F9EaNleWoVmiDD/zJku5G
i9n4JFWH509QvxicNIRK/EneXg2VzLpeImw3C90zC47xmheLYhQJCPNNyivGGl1Ad86HMg47HDrF
ktITWW2I+UjOawmiYKLsF/qZTVM3qpJByqjO7q3WYkWLkTLH4oTi4jUiKUcnpmudGRUXA9iNi84d
0Jg+p1eMSRoDObJ8Umxyp9a+e+SNAGNYdVCcIFqT3tkFEutfZu5n0uRNa0IXWNJPEDKgAwAqFH76
hcTykDIHL01cmhLlO3mfODlO617ma5zJKu6X392PdEMBlcjo56wFOQly3fjfT9CiJu3zb3liLAYK
zkhqBLoJ1UxVi09gdmHjnxfMWb8KCm5qYFx/oBzbo2sr1OHxwwG4h+kZuSiwX2qoloSRZpK3Z8Vj
/ruHZSf6vYktTKxS+1INzmVcAvYyHf7+nZePmEXXerq11CJvwzUYjdoq4L+ue6LHUVpL43a81TBm
cFhjKuBpdx/XCJOuR9p/G7tf9F39Uvdughvgfu41qraTMdedAnznBTVju7hN8tf2cz1mdg3bphpc
Fe/62KbAOnTrhzX4I7g9gxrra1SrghcYvSbq4XVMh9nseQZgcN8cUA1cbcRMjEGLQWGajZhL/92f
ng4eBIhYymH/hpunuPpr2LKZYvEAc6XjA866RmQsaOlcPME+MhxYhozt0otPLkNuRcWnLJ+wqkT6
8ITBO5R2B8q8HrX2GxFko/+CDO3dRwDqBYvJNpkjk3E6zYRZBPcbYIFi/1IbHhE0/zyuIP+zMhEh
p4JoeNn4Hy9bUNzuJmy6MXPcpdkv8rFGCAeKmpxG6y1u5FKff2HRA+iar5NrAo2m8JY9xRoVGlmm
fSaUdgO/tYVB84J5J24+JY/lo4ZfoJMdrQil2WBDLRD6DbNChsdgjgDqkpc4kM7g/pJ635wGJDLU
BJN2LNXnZI2mQdOxklthL7sW2aviLP8ZShr3P1LZEXt3ggL5k/2GZs4jTuQFRy87ABSIgwMntg3H
7J/WltCN/KVYKy95ZTU5ZDtEiQdjvz8OyWB0XjwYSwn2PCo8oI3BqLGyPzC7e7qUTtJGw2KzPg9u
7YAfZ45Ms0v3XjRIcWAPHsRQw1ba7h44bZJYTGlC36DxTyt2U1EY9+z18ssErgcrqA08fakqTkqX
0rBH7ZDKSWXKDVHCFrU2F+LFAp6bEiVLre/7DQiTogOYv4knfyQoPkJof08G6Q88yUeK/7PXAzTT
kjVQ3LpwPrhtD0b8FI0JDTGdlUPSQ0ah8nc9xiAudGJt2p2jj7tfnM6oS0AbJJpA5Ke2yYmERBv1
yOwdKUysROkC0ktku4Uilox3srPSsFzO4L0ac8ZcgvWmDONUiYeiZ0zFEIB5Ym1IfTm7E51Is4Qg
kGMqZKn0zC11xlnFfqGB8bRfS4Wl1fOEuHxqWaRc+bJBtxKynM3kDCEEWgwo9FH0jkQW4WK/8MDr
2FqamNqqNvxHlwPWbgy7hrg9TVhYn453e0AW+not4OPkADD4gJEm1zLMn6MC+9VnuaoJFd3nLA0u
LJEi7E1zBpQ6whL03Voj3Qjyjpd34w5QGWzNbt5dXXSrSLkErFMMCH7rSxZmlx2QuAqAkDZS2/Ef
4rfIziWuhR42nVnHmxivv72QD26gSUmb6cMxsOmfjOR03V2qmGCb9YE7UFl9L75uLnRI9hA45gzA
fuxS5rH3vglM1CnaK+Nz/CA3cEKDDaSua+Llfl6r5oKyj2wVDGqYfX2wMF887qnuL5RUVe02vwTB
m8bWsLgEooIdj436A+IQHBoyreVQeg9artqyuOAECF5gCeGmpL84/jDadoF7mEKFgBQAecv6HW/I
5AETFFcm1TM54nrTJYUm0ztQ3SCon+C9rz53FfQPXlrcOQZ/5ylOqk3HvzFchldzc9oQ+kvumP0B
TNrlYlGkvV9e7+S96dmhFSwQl3PjvYFDgE0D/BHxufOKevgU5eC6LBMvHspCjjwuN1Bcij+bigxd
q9HpOyiVSNGhgWB86f2po9GFhicQfau9lwAGF3z2CPjomC+wzHpDNM6t+2FODUOzpiuUTcD5w0sw
uO6/sypMrfPkPKB4PnaHsjaYKXzpjFFYnDQA6iIX3MaPAgIItBAaNDOmoeKXy1QDYYiLPfqU9v7a
81OU1QDbPhkhopmCnLWlTSbezusDmM12ZsA5LM1TUmyw0KgaieHAsQ4gNKQOg6v1Ayz0DdkWWqQZ
Ps6QkL2sdnr9FjSUk9+aktqjSS3WADSXJlnQST6zK/ufqtqghyb9oYoR2XvzHjxG5FsN45+tgiIp
DgxAIZUr2T3EzyN4K+vMAQY6H74wRMekFVwh08WQiWdMGjmgARb/U7fVLphJXWzcQijsw/tc6nvq
9xk4YUT17aEYvmI+Ef2PpTNbVlTJwvATGaGigreZTAKigPON4bBFVERFFHz6/rJOx4muqq6qvUsx
h7X+9Q8VHRso6M1dPbUZ7AiFgEM9QxtvqTQ20BXyIZihKRSdiSFodtNxrn0bcvGnx/ilw1ztXo7o
SMB6J9X4GmGKxQa5ApHc3hKmhfGwz4bHv68UUJ89jFSW9B8g3P5i9nsuLytzdR+nt/OEK/6znBUp
srZLJXQfCPRIwMSodZsZw6DYjPI/brIM1T3SaX2aTo5+f6pVZtoRnfFbVpy1E0jzf3lH8eKfXxuh
DtYbjcSYAhADzOQKW6DZ0Nptvfeoi2BtqsQFOL1iIzAPLzEVFfj9IafhQeBTw1h0LsQPPPiIZDPz
IHhQqqct+Gd6j8dzg+YtBsurXaKDsHstSMbngXww/hS93rzDhdTd9yslFMdLYhSiDn6IGo2j2SWV
6EXbY2qYJRBe2YfAAxvUMH80z2KN3IPnaw0jviLvmkZj767HXZ8GOzpDG6HHx/NfGmiqoTLZiLJu
JHQYcXa1M6THaF+hR20dItmQX7UtQvIIIGtEmiT1Z8yTMz8XC6+m/hTOk+jG9wNsuLdJHZ0y33WY
tjOcVDOLiokmq7k1fb0YNXRJRa0nTDTP1JFU5Fjh8OFap+JpPRxDc90XU4OWYd1r6Vb71OSPU7Pi
2lmSwPWDhH01jR6EkFPEPsFUyU0Mdz6gh+5htGOWD68Fecx8FcGg8KoHA3362G14k8kV2ITVxkO9
y+7+AryP+hwNGNpQ3dMuzqfltvub6y8uX0n2sbulr0OVuIS9odntuiXAEF07/Q/tBbNp5Aq5a6hR
cxm+/+VMwSru3cxhGr9NyG/9AjzOeAg6yy16BxCO31D0HjJtBb0NLG8dztYHUslvWr/cTCeErMOJ
w12su/plUyD21kcGF3kxURk8KeZ1hMx2P6av9iNL9smE+sOBQ7HRb0Hll2+bnAzse96789bTaaj1
lEYGvHPgwOW/dU0MdpUYhUyQPByvjHEjFV5JNToS3GnL9ZPqxsFSfb8hNVQFcloUeCxuNWPb96zP
BBPK4T/DnraYvfqUIX+GJjiU/17Lvzp2DkZCqtlozQoMUDDpY/IYP1YQTKlcA32MDgk7BGrQZWjh
emoZIjjoc2ZM0pgpIbyS1fHgOVUvhhjt9x3lujoZxdn8j/HjB4tkRw9jrHEmM1XcYXno/ydca924
Bx7YZ8oA6uJ6nR7RxK3W1y4dWQ9E9NZ2gOOQ7vV9ZQFTPcTysviWVgcOtUhHgfNw/z6+cHgGELax
3Yrfy1o4qlgrDk6gQiwfwloqf1zSCtuwk6Z4l8O5wYSwhSRm3fEQeg/clzWddXFSqxCj3lj2RC0Z
JyiIQ6q1HyLOHqw45tLtES06UAHtNz/L32FLkASsvq1Xqxl/u68yOHJUpvShKuWA6K0BgbDA6Woo
/Y8tQXMw3ijtgWlscuozRhnbqAsMp/F7zOz+zc/uJIr0JFjz2/TbcWfic8SC2DOwvBAxijakIi6H
ajfmqzr2+aiGiLBXaHc/L8RFoFhksTDpgYlsOGNM0fbQOJWgle/IsPbBTLm8ujTJ4BQsUBp9eWFI
hPzHKTEXUXQcowGSGqu0l97VVUyZFPo16olLcuzFhnwcSDFcsIgXZwdrpshP96V7HCKpL+w8s5M2
O9O+/EVPfzgD4Yi+MrsJxuf+cRCatx4FhLg8RaQ0BSBk4qhSfqBlPEb2Bmewd4BDO0+521Dhljwi
bKNXPNp9o3z9ahPmoahgjvH7jKtgbuRiQa6KjKJmHxEU959l02qlkb7kYgqOBS9Vr4dXmXJJZL5P
WsJq9WKu4XoyZFmEXm5HixWMGhjwIAiacNFuMpZymrech7t1hQLvbVlWwsHlDxPG9YtTawSCboZY
8AdWcHDwMmB2CaOk8EaxM7X4cmuI6HswsXauBw0NrET0YiDJYo+d/INcQ0ByeYmS1+abQFSWUeUe
tekptZOLlTCL7UyRQxFqhOsIV/ZXvjXx/QABQOv8x2VBDvQOMG/0UEhw92GnToLLt5z2u+GTBEKv
nY26uQ/FoHdx8xNsMeIitz4MD64OZM9p2MMTUv7SuLfpnDd96PzqZHmpeXFlnQmOteEfwa0ZCjX2
GBJBN9nQ3+6p/PDahwEaTL6aN8FBURHxmDM/DfCW1oQ138GfoZiwPVjK9yzubCfoDGiSWXLEt0aN
ZB2y/siEouLijnmgfeG/LuFGat8obgJMIyarsAwOt4+AuQHJqf+YXZhC2gbUc/O3GqTjc7OsL3P9
ibt1MeGzI1pC+zAzxDmtnMcUoCjA+oX3dn9396xHGUI+wsjoV2LHoTbmmGjRc/a7nGVMa61YydyZ
3vw+psPppceDLwUtlQvOszezh3zRprKheERWwJCZIUjGSE0JsCCy5ckZCBUuq30/m+WJ9gxvLVjn
b1zEwOIjco0c8jVb0JJUmBRDVtoHldbTKPPB64tJSB7nWlTAuYBNBObTwwjgBTFRrzBQxbvUGvSi
50s+uXsGi6IZFYRHQK4bFdF3rLxhPQonhOkodf9w3r8XTIT+3sbMmPY+WCZ6+pZKfHgm26b3cftb
hP5kXpQ9856uwfNvq5YFxv4P1UE5EYNBfZ0zkuvGpOJyvl+RcuRXb+YQdw7bwlRDHj3+e7iWWJPO
9MUGQKnf6fljYBaoZKV43mkY+/QDDBW6yQAtHTRTucwBg9EE/1M5X2e7bxDSGn7NtbHainy689oi
SRP2ftIm3pcZRypJn2C6b4W0lJHBKIO9tVbi9Zya2bwzZHwu1uc4O1oD26Ouks3QPrWX1bLZ4jUN
2UeHIGeeXlfrbH1xu/dU6qabUKRsZTcVi8JtHI443kLwOLBDNXoXZiUmUOUXFywSnO5/DO8QJmDM
SLcmnrYXqkTQe2mjhuaNjnb6T4Z6bb4jb7B/bVQSFQMugnb23oc9vLUZAc0fEdh1VBu46dwLZ37n
/DoSt3z9wD8Uckt1LbYvs4dti4XnRcHUpoEeb4f5cdcrxJroX5XYEnSQ7H3N/La5lCiEB3C5rJL2
BYPCv8uVG02P8q7KEUZsgImGGllpAx+M8+oZKU4m1C8M3lLTaS0cp8+Yevs2az3aKuvojLaQ3YFy
J1baxnhGR5pRu7PkWnI2qSLd5pxmZIwvK1Ip/3Sffzl5Ifc6jBg2qxuME7gxmvktGB//gscMRuGL
6twkgFsBFhzWP265MeW4krr9yxVkAsHklNCynH5ixUGiZu3KzBMOQbh/bhjLWbOzXYs4c9ojx1p7
6F6T+5/7G3vEysKPcJCFqnH7bQJhuIA4lHHaM3f3wNQsxwjUZO7SYJKFy8qtFXSinAOG50KPZoyq
TCwru5nc/PP+Bu0akgVtK0JNlwEnDhtDM0MVaOnuTJkob0fi9nRKWj3ZqQPD/LaQv1k/nZFhSzm6
0crR0MOJO2YqEV1pajGEwmeszTxKFn4+NH/TL4iMGfU/1vH6WcDOK/2oWSp3IjagZiZYlLiM87Bz
wF0lVP4lsLvf4hQpo5bmX3xUf/ZZ31dnHACR9y9uU5jbckWVoT1H/dq+3yfvoYeoRMPClqEHPaTK
6Bj3LMBq0B2QBhEXH5fdj9OO4vNyQaJ0Lee5hSDgRvZYh9/KhBKxavA+3zOVO0FAH12otclcQADc
IzEGLhd0pF0IRisVsjGt4e6jAnL3/K0XnL63Juu3o2GeVFJDgR+JzhSAt8OWOm++T+45LsMIIkN3
vLguqKFObTx3oQkcAeA3GYUKG1SqF72FSl4uO12re0XGhpAJyS5pObwU+Xt5k3qGeNrCjLSj1pjK
h6doZzSg5gDUTAnfAPG9Oh5VZATQ5KyMNJ4CE3CYSplAQ7aBb8J4+LjRgjLq4ZhKhYUrMvFXg4Xq
nRV7B/hHWU5APVckI7NUMfbwN7n3CePlmmJme+GfwdtDQAjb828+bJRQ/oaCSoXfWFSQjSrMM/X9
C82ZNDzGdhu1V/+wGlTzf8TQzQbeIbtOubX8ZY4zfXuO+IOcMNvDX7gHpMtiUGrPULyib99PNIYO
pFdQ5ZB6MdquR5NviP04vM6fmFA5QnMY5UBRMsYCHOPwN0P+u/mZTqi4iMlkv7C3ZuCjQ8AImvKf
mVmtJyYnOe+s5CrBD+JqTWA6ajZzU25uNfK3oKw8FfupiCaPNUgRRqnK+zEDS4GGOZ/YwxWkbIV5
bO7r97H4KQJ42wIdU3XW+Tie9ObgWyZsp4YJunLJn/2WJG2iUXJbqJmsMsZdVTKQBfy8M0WwXmrm
iYU2xXOhm1+0BytII/Stin/YHTN1uq0WXQqM/gET1IWyhFfqLv6Q0qAKJ2/s5c3eAIrTljsYpRCh
0HCEryGLRd3FsBMVwQPbYbJkWY9ZSPlT6y56orfT9hQb79VF44Qo81G6XyZpiJQgkKA2oRdgMIYA
imkQyhE1fQLsCcFKp09s+QqYazbOIxPSGGymPmoLTj4fiFWkE/yxQRgSTMACrnAxrvCCMqv9sLHL
wU9GPVLlqgtFcpNBWlOCIHCLnGW0dZgUQ+Eu6Kd5Bv8Cifpimzu/xgYn2v0bljFsVrbNx/+/TA3K
q0phYGb2j4gFNZpoWdAbFtiEnzd8UyRoOODSNVCkaBDfM7bI3QRr/tlsanO7nVKeX93VqnVV9gZE
pI0ox1WpTiXEcxvwEdy23sc+Y42d0QErDEnBLkXMHfGPdQ913H9aRSPzE7Sckm0wBC1BMVlx3ih+
Za307Sr7FcdXmJDjd8ekrdaTBWw1rjBNpMt/HyseD6O4jwHZvp7CFe9SyqrfH8NMR8O1exBf0/B5
bCN7/HUokwXAOm8cmeSGWS6/VCxQyIynY1QRpvPCWhtzrINPDeA3bevbYHLwflL5D2dHNdf37/C/
2oKZ59M/Vip52R9C7XaZ7nsRhllmX/lwox8cPsSp7bv+YsVdRkn7sy/Wg2TJUzZR4mNZqS9J3W18
eswTeBs3i1Lh7t0a85fKOw5p9i58ZDJ8EuhuuN7gYW79+dC7h2vud4PWFsO19bDjgP7CsTAqxkQD
5jaql4alUvRoktuHNZMRa1lQjdpBb7UO2wHIGP9e2RZHxTqucSiRL3RSoMjsNNEGHlLpI9vQTbYP
K5ucOaQnXnYMv2drd7c4udHzn3E5cwaAu+Z9XCTeZWh6IRUYbdKtEUuITUs83wT2scdpZa/xFsD5
6m55Hk+HDsT3YYLegkXpDawoOUfuglnvRSb4EnxNidFgdKwpst6cPcCqFyw9YeWPk4vfBCHjo8b1
5nAJBe546govz1YI6YCkTm0OnKT8Ee9yqBK9L1FretrqAvnDk1LvXjvIrv37+JSaxx6tCl4j8pi0
pi651ffV4rf2L4jE+qJzQJkOQYMm2fnKpuOB5jwEsE3WU3YUdxttrHskXPY+/jKWEKU7HJ3odOiF
UViZrBLjQjeKTryw7j0z3aNL29PRIVktlxiPQ9QAene2IRjyawwQF9FS98GQnyhOlCfk6WqeeM72
UT8ej5Sx+BeeYffMzy4dgVJ6YgwQWm0heX+5zdv58ho08C2+Maykq8vahiVeeW5U/+HLTksuaUjn
QHdxuEtaJkoUle+NAzcAMk2ZOQhpRyPsLZXDE2E40nNP/RGlwPwxf8guuGd1F2CkxTqVO+TaNM3h
0074pBadtk3zf4ouFnZH8r0LvXoTVri7JfghXSUeJgB3HN1/EERFeoDHwyeooMLOGAzmHK87i/fu
tTv/rOpshtJ6O0kG/vMzk7Mw/FD3vMKe41RCc7xocqj3tKLFYpjAy2+5Z+d4G7s8LtYzDg5WpfDx
6zJiYyaPcQTDddiXFVPh2dnRtWnf3AJVIp6m8/SjAeUcB7VZ1UH7umo35iubakrzS9Hb8cAWhgN3
O34yZhFwTDa3KagaxWoen4+bSeZjtjzPsc3mpn8le43SZ8P9QqYCnIPejVQgTi5oPdFl9LZRqm5L
4UN/Eb3t9Hl1aXqRiAo6ddpl0mz5OBBL/VOY0+4vjM0A5VxqqcQ3/tYCkB2ICnSeexGxSyk6wb9b
dAyh/aMsUtBCANYoClFrAoqjbJy+TnsOEPcMX6VLE03sHuXR22uBNYWbz6gLB5lDd7WawO7mFGSe
Rk9FvqokrbMF5UXxbEiiwOpZH2GCgfzlBd11OxD7DlNssje5xblLldnIh++0J6MGF4OlGpnPNJol
iWBJnmEGQdMjRQ7zJ173jcpPbip6oLsF2YpOt6vNUPbyquBgQR/VTTjHYwpLuow7FoEAEwLDJ6Co
K36VMMhfJriNJ41KhlAqWNbfhJVy+gp6aw0tAo0J4w00WqPYHkFupbgY30a+3hHA2q1J1yC9XUM2
lE/gu7fsXPAOrgy/6UCMf8gEzgb2JqNQhAgiOorIfyP7b/JKap8hITZBNAEw46j0YL9A/f7OvxU4
vlXBILQ6y+cfA7zcaeihcsYc/8ZNMKWtEWxlAEXsKyTTMfwpHq7D3PlwUX/7rbkxrdee0VM574jP
gKrGJkERN7+rmNQo6LE6OCur8QtURSDp0YSyQ1uZQDaNt9CSN64zZFLcqM8p01GcWOPr1dUOHcMB
6iaEJHW7VN9+3qe4q8Aon9bfDK79dvTXxQTlGxgzQnDM9ofwFBdNuiju8mAc8SghmyCOcxjuLGc0
m1xtcCGhiStIjm4PHtkX7al7eo0JkjIzqJJLuuaYeG9NHP3OV0Z6Neo1Jqh+H/MVbs0W69DcsxI+
SbumukcHvP+ysQZ3q6O0bh/KI/M8ZTRImVKpy3usMFMW/hu1Lv4TFhKDb/zYwxK4+WnLPqvEdSKD
sOhJYVrbce6M/qBXkIHYho8aw3oDFXHs2X5vU520giPXr/I/Ampjl7ocwVxmJ/XCjzVUdBMvxVF8
pa2k45tBSkXbo04LrkkeAdnb4LLHQdzvy+OxFx4bbQTXgo558oG1p1jxrzX065IK+nvFe+JHrYe3
ATb5MHhzCWNFddnN+gDZBXI/rz0bw2X5ylmMhLOmj+AHRQWn+MfB6DwiirCz5mkqdQbHFRd4jztO
RW8dwTu/kQrTGJuTCY7ys6G9rwNeBhQUEMl6P8q9BxXCvxQ61HN9kxrFNRBXjM8Wv4QnZx6xrhPz
7l2lXao50ekNhRGlk6v1zFNClYKzCyxgSKVJ222L3ExJU8a5t+H4ogCA3vi50+yVtPx0j6pXYkNg
XfRUCX8+9w/n/83ytB3qV+EVLTN5oKoDb5BKejO4j24O70OxH74eNg3iTg/yNqPX27xdHHRXIJbM
XMa4hVy9bNdJLR+fDHDCnsermg1FX5MaBXzD0hl2zddoSDDaqoLEHiDr5O8QGsQeZvKjSJwc59V2
CjxX8gukD2K8jYYiq4CF4QX3TtltWf0msDDV8Q0YASRxyRi0YfxMzYzjdQjbr2KGKbZn+9ZyS7di
Smo2WAbhmuE+G0nA9dPWiCB/oYVoVm3y4yv7iX3p20Sm/aqdvD8mNy06WxCwUpu/RX3TJF50V7VA
K1i0XBqUTzBe8Qu3tW6E946Zmg2DoZm8am7Rts+d794Ni6wq0404zdAcTFaqLva3cVR+WXy6l2wR
Q4BVzbGEnUHOmyK8+8tscCxMv4ZYq5UyMV5O9QlVCByB5zz/Sc0LQqchdoZ7V2rgXFqcsKM5X7Rx
G5yWMpvRgaNWQb3BNvpYfZwM/DWTPxqXB/Yf8off6w8fDjE84RP1cXSccgkDui1/1jm1n5k5UNUb
mLrmrYc6ZrFhx7pbc0o3DKz5BYgg07eztX4vQhq6XOC9jrkKynsmo8oN+cbGjun7IS5NHRat//LI
qqCU0GroNDgRa3LuvaPQ2k5gMHUiJ1gTCzD/jaGBrK1gW9tMXO9XXJGVk/s/YrZeHD+NgOKtzBV/
XxN+EhQqOAtkIh/q6LBcl2czMB7RO+diAFZ6mcsXTrLFH4TaWbjry11vO6+vo6/ZYiSE727Y9GQL
KkaeY+zYYZ5ygsg0xHpRaGcZWN7NwmVXzWKHKkdevXFprZeB4xDKNY4PqeOsu5UMAmf592coqYHD
W8MbfDZ01jccXK1/VdhW7C4uJFQ5t1rRTwYkACeUSh1GwBxjHBaYdjP+dL01JdtTC4JdtlbAY9sM
u1rQBjXkP/izIputa+v3lOFFX4UUcso6K/G6WNrOqynnAlNsHIbN3UtgZmktH3DQQ+ne5m7PvW3m
OfX/T74Wu+1KP+0S9BeJ54XpFFvHXhJYCrJzZeRTBflRNO9QvltM/ZjTnZn+mhZ9A5UjgMjEy83Q
Cp4rIiRGwWAVzndua5rMPR4pC1HCOAssvuv6h0MxYPCPZ2uFc5lsw0R9aRCoIMwAptu6xDxf5qZC
1XoBpuVOT0xhlU+1sWOFVddcL7uMGGs+3ZxzdjxYQ+ih7a75oe9PaNqVP0l93M8qDGfkZaUAG+SZ
U3UTEV+ro8C1N33cWKbEos1KZToEmtqJr3BdlFck5PrK7jJf6Ji9Axj5hdE6Ps1hpolw2N4UZ+cR
N0F5RKrfjPEEZX7K7jHhe9J+MSoxOXNWAMUxnqO5CI1Vm1sTzDv9IPKi/n+I+ZkPg4UaAGOKc3ui
nQiD1haaZ02H8+Vync2g1Z0laZdMuDiXJ5fotCAUaNX1cBmUnfWRjy/hoxBOG+eIuSPW+Qg1QezV
jroFTDVsWqz+IWr+21ZV1x2GESNVTbKspE+lbCa1I9dDx2oCNReGGphOa6tBS2o9DPPfOnricDtO
rmZX0CMGyIZ97j4efYtwpB8MTxFKbhOXG4C+iN7JldJTi4M9zNVz/HzlMbXNh+QYC9ZT5SV72xOO
qkg7AfjojqUsrIp5L56pMHLwHw2UgT7Hj0df+OS3YRgejI8Mai+wLm2XHnPu3WVrxLFbPM2d9wh3
nFyqieR/dThnaz27JpoJzBhQuZ3eWhQ+cGMRjBoaiMTJtN2ytY6nQfMbkKsKdxt0HmGIuP3GW/cw
mIECMzdWRDHsl2Ejcd33Q147/PgA8uOWT+8NZ0wyYCOwThTTcL1kQ+VTY9UHKWTp4PA5HPMpW19I
e8Mx9PypCnznewQiTCWXKvMFaWRChgGpCiNAQsGfWLynLgTLQPBPAqf5DCPJZ1S/mDbTA2mmijka
0UvR4Kt+jakmxCsYo7Cx0nFMuGA1J0VnKizZ45PA4JUq5ofQZxZf5z0kCOLwJ9lB0kte44RekY/c
IpqFcrFqjRqqe8MegoPB+yI40czH2dXK+f+yOz04W9chCoOMoZVeTB0tWpKJGA/QOPKsBtMYntut
+jMeIlalMBAvKD5mRHKUEfd+FVNnMM2JjAY9++sdjeAPO8guLSBTLvcHWu20v0pB14biQgDB/oph
GMMuKqp/sqsBschgWinkVQ8NzJ3sRX716WFRa1B8iAv5Ej8CShmfDMfdYobHaektezDmHYvP/rD+
Yg+iq0zaIvjAhLvaQQ1f4owCmmX841QM3+EOqcoKX1d1on7SMQpN4xLcFgPMmPuQzJdk/rAeBwxg
njA7hMMxzn2FXIHahTOv/8LUtTg/JDRebGODFmN7Ab1DEdTvwhq0eLH1a/+RWTAI8FG+bSVkiuVt
AfS30WU7SQG340bjpMvm1L+srH9AY6Nkajw1Fa/ZG0Ei/LE/ukzhNHi8527Etq6Adc0h8umuma7z
1P8BHjVJKzd3cznnFalElcY/bzIaP/jedO8AYow/Rkzgh9LLVo8InAiMYfdbgBStK/6ABe6lHeG9
vPBOQMXZ2RWml9nXBHJAT2yt1pHoCvPzFS+wGnlDK2I3ujiii22Z/RlVOkU5N+THzewvV0XUojNH
Le7DJQIaaJv9XYeLt5zVXD0/pu3tMy65iKuGVw86y/sUPM124kD/Gcq70lbdlwQGmz3gGbMfHw6/
kHX1hqo36k3KFYVCCDUa8T14IuOR+O6K5XUk1NCxz0d2vrqqasB4FwhePBkgwZRySiQfOmZkkyks
WcWf7U5jmMC6NS1NhBKDpATErGW/kct1wyhPa03Z4FgGFj5IznXW8ch5Qbqcpc6y0xdDJs+KaqDo
w4xCr0+TQWDrxHjQKE3vUjgP1HzYvKL4KhpCNH6ljfgKb/3+T2rcDfJTYAhq6jRybTPD0xChB1Fp
sg69exySHCzy/uhBtZ+q55gkO0hpHsEApHSExYfjY/cDmDk99+oQ/lmUXzrDn8iDmzAIb3+JRyWh
n7ijLj+rZqhqrweatLjOMRm5Tjy4adSnFPoEpRT8C7CDHPfm7u7kgXiyFxhqPJu03/QS7hVD7yJ+
1VhPSYU7pXaEE+BddhDbqSBhjf7xO7s+FAx09njMDaEedPlcCfQH4FUWlnxQ+1b+UTHZjt14wWzt
eomu8OwfN6wbU4XNfdEwyA7o3bu2rw09fneMD5bQNeywFm0H+pWG4aQDCLOOriBiTv3FJHUFCYQs
s9rygVS2PboEpYTvjBa9+Fh6TA4IRxSVp2PVIerDYvtX+CDZyKWZkeFNY47v5M7oEqiqxDFZIx6U
3vt4SfEMjh8vt04t2DDa6IhGK51goZd62E18wQQjPj/vfbgE+BIsOtCV5JWug2hC3tqScTLB7Moi
AXkIfY4arcAkYMCnUy+xhaKvSJNT8p7DIolw56WLA9jh1QP4F8jX+kma84r5jqA3REviteL7v6PK
eKfDHnyBrk+lDmtq1INxUUnjB/kHoQi569Q+ue7DSmjj+YQxkrKIAGU00xiUiG6dNo7zydqc0Sxb
k8th6Pdb8kwkOPRNXKc6KthTAWivxxrZpPoSGjImLYpvlS8w2oCKUkwqyuEEcxP0IQD25YIJKiK5
E+/4BzKXnUChmLMw/F5UJMzTr4CbQf3BI8G9H/yP3RcfuKrwlcg6y2Fa1EyB5KJlEyvDY+WPGUYo
CisUKP99nxuZi4spCeRHPXNYFun629m10YaAwXIksU4ax6fNZFZEj+Xqo5Z5JLynzaWt22qUAKmq
e/EYHpydr9BaQlsPwnxPR/45kEe9bgUVQHqBB6DJa1y8UbhDZTsdQUOodvbIBcDgny+fYcZj6MGu
ark62Ugv64wIHmrXV6YwK1A+3XYPcDTCM0SJDstvgFIuVq1bUbVP2l0wDLDirYxSts5FNi+14Ach
IH58OquNY6iApvs8KdhLUJE+VhvGuln/Ef93F9XxAh6LQVjMPlVBaapg8pb9knpibe3m6vQVWJ6c
gbfsqLeHzFpN+zLs9gEM7WfpgsN/VxShggmGm7R7o+7HVujEF/NnUAT1XmHRr9o3CCI0T9CULUIO
VbXNhBFKFqo4a1aM//5UFQrzZBlzPzoqHHmNcpbvS4vgTEe9lohLtuOthTYForEcTG/EIeGV3xbk
B48EP8Mj+gDZoJilZE9QHf/w21syq0XcrOxPIHRTYQLUR4sFdiv2hPwJQNb93xk/+OeSISkz1Dms
xddkVkKfFMb0tSwwquc2Vwqa0kbK2XagnyqRL3d8bp7jLVSQwQEWz4vas75Q32QEsaEZxa8KIx48
Fe2HyGf/WlgqVPV10BCfI54exN8OhMRy1LO9L1JSJop4lkOnvXnJY854AKMaZgN3WX8dMK6vOM+3
cWtU+VnCSegeBw3sRIhyPOKoz8nYjQmZeNtomPn0hwjpWBgIjS5kPQe9uDRsvoBjoe/h+3DODt+7
W7zDq0baHTDGNeoWZlsj4Gr7YdzdOgLXpaZWrXsYjVzYSb1N4Q8uEba+2aT0b7WHqnV5KexfA2jD
68j7zrvlfjM2LRgFdP4BN81wFPXp9t3bmLsbQvWJp39tCx1bCazCiW0CV8omLFjksXo1y3/7T4om
Qw90k29W8tzTpFMEpws0b3sbHgFeDOtYcRpD6WRDHIFH5gwSNJY5N2MxpTEa/hX4cKBiFG+ICr1g
W3mAGozvRcMdXpkQSHEpzXmzC61NDJO1tK6BUduoBj6InYABepPlfUFBVgYUXmsETOHA3t2bUVVC
Qx2ho7x+fITOBNxmyc2qx+WFAK5Ol8RT74HX9DHidnlaENrMikeAyzmt70PdBIako2ETInc5ZTb0
P/LaUcrqDuXgskMoC6mvhVlBahbbmdNMnGVlri2Jh7XbGgEaMTC8Z4uh2erDT48QIevTHDRZPi5m
RdPpaIz0vqKpg3ftPT/wsWGzmN9lSsPWiPqPvB1xZ3pAGwCUJSBV/xBdiRa3PL+70G9iBzrQqeW5
tijdTuQEpdCVkfsBCdw8dY709qBOuBuzuGlMX0KbDxi5XbjCT6wcqX299Okcz8iWaKFZhp21jkAi
R33yC+5nNx3a5HKpXKSkZJVQXaTy9gnOPgw8QFpzMHCyIewXvQfbTA6AhDLGW/9sSpS0oviN0sXj
7TQRB94CvTMtHNfZD98KolmgO9yAPhT5WWHMmnIsUSRJrjadi4bPghObi1nrBPpZDOtphZzbePFD
pBUcc4SBGXzTIZPtnw15AXQduJh8YiYLER73Aws3iBaA32CsGKc9LhqHm3zB+Hvy4mppecx1uJcZ
/wyZ7U94YQx+UVBDmDKcd5CXTJtVYD2FguIvSMymDTiXc67hSc8ZOEgLGMTGFcx6ebwfPp2Ae8RM
w25jbTdM9v8WKrEoxSm/n6BjppBR1cqiXrPBeTwZDv2Q3qK7TE4p1aqMeNTg87w25Vt8V2XABoMj
UsnEHvCeib0O/oNbNKgpVIyGobbYnor4Z1Yfc/JmmMj4BCCeCCMq3v/m6Bh1nf59D656TPvm5YSN
Nkd0xE6UmekrgQfFSHGJCiACE8EMrr26w5ZwXUrFu//ghq9R+8ewA8OBWa3bEE7fYTo+5Kvn6ueh
ZpyF5WxXZWa+RkMySWBER4DIvDarP2Kk+sJC8ysHFnVCHZT+8x3esAHmWBnmMc4ov+2Jeqk53NK/
M2lc70uYkv+XIj5kL3CXmeftkFgn4G2lMKi4pYYjnhWuTJQQX/m7cQni0yr0Kd4PgEsW1Oaz98y4
1lK7NCLCmyqlWehCZOLInrTd998D34Vi0gZE50kgMsFOmALqsIW4R0SmqVHXt+2+N+QkAreZfw3i
EbfYuz/i8iNwnffgAhtLDouWSC6sf0jn8+FP9udzzHEgl5lbtfleXEoKW4NxyJycz6PFmm0FF2X/
iVLiLb3bQISIZ/koMAV5KmhFAYJPzKKOrTZ0QqvF4uZDpSiEkkDd1UjoYfhCKaNPSb2In22yaAUa
m05VQAmIAnMZIt08WMlQiji7RmiVoeCuAWYaP29TolvgNhHZhnCo7Qy7zspp462gmZC51caDpK1C
WaB0YI9W47yFRwHzxkWfPYrr6w7Im5sZhvRF5v4CkpO2QsLAECNXwlzCPgTGdYShQyMBOHqa2Dve
MAqCB42ggzLvQGSf+Od3yKjWKhnjob5i2VIow5e/zrnPdNyuQbFQW76RRnFy97IJghNuyMldFt9T
pK+/FNH/ThRhv+9ixl5IKWY3sJApU7MdqKnjm1HivhUUBLcCrABgeleNUjlccH3zdFhPPxEZofax
aImqzOY7F5wGZ0tFAhlvv6vNke/8FBU14+PAHrRzC1ONCQdzUwtmUs1PnQV5HSGrBoiAVv2Jlhyo
UgYZ4C9DlJeC39KE0u7COb4LuLPA3Crxgm11tamowYrzeSyWTisCmFtf32ALebDsxFt7Cdl0oRS5
7ERJQ82LUWRzzHNXROnoeACQfqbO2/ZSk9l0DdrOjfHvv9Cb07kPzdscF1fDn/doZ1EZ0h87ClXK
TDzJqEdBaUF+g/bbUVlBrchYyfAsPlfTgwFibQ+YwBqFCLsqIfI6SSTQuUJQeofh7u+1h5p3TmL0
Ijl/bQuP+ELs6AxVyuMEUCPuiObFc1Wa5xxAFxpn3VjB92ZfdgiKG6soub5rEJl1R84pWXGa5X0C
93Lpl4os/LJ4XUp7TH0WBO1KBBnP8yl3zC3CcgQACkzLBAoIVtOZJNC6kzE+jPVYVzPG/7F0Xsuq
aksYfiKrzOgtOQoiKnJjGQExJ9Sn31/PtWvXOTusqVOBMUb333+IL7BMB29IztjWA4UpWu4YjaA3
bgQ19D6Gf5AbQA5Xcgf5V6MzhhBDZk8Bn1U7jAb8KaCfxmZzMZhTZ+coY7rpIY0QsZSNdQo/szRV
Y2VA8vFd17aPDfUWThhdUdncHIWSEsRYBYKao3M84Kt0VxGzRuIJxKkC5geqmSWHCaX2SBltHovo
vK9QRnPhIFg0msHjZQ1y477v5/p5T7wUCDjpkV00P2q/p7XpMbARAEP6IAKbg1XtrxhoqKQeUQZz
iuMTy1yrR72CVBXRTc6MpR9e4Kipl9q7Q+Q+AqOOmBrcZwKMzd/MO9DZDNEUAXPI+AYKsnB3Flfm
TAwtjGLflYsk8ZBzyao5LRgZRDe6Z93nRhnv0erw0Y370RlJmhZvNC9mdElIpBLV6sOzUwScWdQ+
CBMcWhAFZh6rr85UIy+ot9Gycy/BM7wR1GkOs7u5IImXcVBTL2z4TfLE1k+rTp/7895YcO8rZs0U
5rlWssR6IB4gww/HWHz2yjJ66aA2RuPLD6CTkpECAvdJf431CbGn7ndCGA94/ZFeObf6f9ga8Iqv
tjLL6CmgVPezMYJjwVhf/a34cT4KJHrEksxXb2d1f7o4cGdy60AWKLRZQpYG4EJc4nnPNZh09NcD
GrGlx8MtuDuuDNGuIOUDa8ZltNspmvjm6A8ZDaRMDbgY9fbO5NlCn8dQhOHMb1b1eCkcc/+CswKA
9JgF+VWvF/4Pwg9laW92Kyy6mWiBBdUG/7nd1eD3D90Fk7uIu57Ed8NadFN55FtGH/IoVSWnUq7v
t4reLcz90AGuZYNl39iO7R+Yro6NP+eUNlpumCSwJ9CTNiKGrTDapsJk6udi4D6lxH6qY2niRRFS
4nDmFf64GwPIPrXelphXPqN2Wky0Cd1GPuGIgwn0nsJuaugChKDU7thgShWxmVROTez1vdfJSqHC
4Gwug90/LVfwxJcS5wiTtiVsQpER6dTZR1SjzoBcQipgaa9tRf8zRRnb5C+Bgu33HvjDFRnR0N6+
EFerX7CIIcRd1YMa+LUGnGIFgIewhRTMz3TsEzRwmpZzXsa/HvS0vDSpzjkxFIgmwacLwGZPEDUi
LQUntMeTD7SOy+qxzmkr6YCo91FNfe3b1YWqUE7eKK4r41slvffiMjSLS/wQULYetyrUPhbBzd/S
/NImSuYlf/cm+wbZw+RvnzhE9SFN+XGsPLIGw5X7Tr7kbWg2v35zXiL98Qq3cYj6uGug/zCvErFD
4kAZnr8WrIGc3UrpTrjXENMwOOtHQv74tb3n131W3j0Y9IjnQZ1kC3nvWrhlew3p4G69jyOKk8sL
rLJa0PThH8VOINXRcTTigPjVBk8huFFYb6HAy1bC/tJmo2bACeFHhdY1GZb8Q/uqT+lbLvqX2KsG
GDZ54qh0+Em/tV+Nagc4Y4Hzw7xE90xRpl306YS2+bZGmca3IQmLFlW/Bk+WIYzhp1k0CWAGlYLx
BP/VrPX+Zr5kk+Q4QJN4FSuK3lUQ9ygn1YgzSY4JTkVpUXiv/YSGypoe7FW7pOij5B5D3z9DTFyi
Kt2LGozC0K/N9y+QL4zqZRnWtwBEF1i5ewfxXz61R/rm/PafsDHZpqCt81t/oA39+E7QyMMpf2bH
RdoB78ckUpzx8sJgFMbeKQOELNpIynzEvB0LNqG7XwKA/2USbSh21RrEgc2Hd2w6b8N/DFV/cZXj
EOfKGTujUXhNohdi+Hcp6VDwzq/EblGkyL7/1jaPZcA+e+dw+/qUKZw/TJKvI5de1GVj1jjYztb2
ssYjC82aJkhv8PVeCKX0fauhKk4lw0BSlydMjJnvbzbPKzl7Co+X+iMCeScTItQvo49Az5AcOR3m
nBa+QdnD9kQZxT0L913awtPmMQS36gqZgPnbYSQj3m+4++RMiownxNkq4TlHLp32OW7kXDHq5Bqj
8Db7R86D1SnqmtXA5k9Gq9HAo4OlKNMnioN/kYJ5FKce41Vyyy8wBtgrtVXfZtzGod4J4vhYYboH
f0q1Iv9tIOAewZRYemd25481AhZfhsNsPmJaPj1ygaZt5un3ePlWVzLLUbQoVi7Mvc5rTu8uEhSe
s1MyYhCJYxUxCqBYUrlTm9k0PGx3VKfQgB8JsyebR07oEuyalG/74cV8tVk2CkefipZkeBAGxOdm
dpm0Po1eEZwbo7bZpih/pu9Zvj0hAGJW8mLgoOijX58aNsL5tKtOe1MQE04j5pkvrbNvuG+rj+nv
WV+X3geKzPWkmTUxm28I/i3VyceW04MOcCMzsNdWi4axgP+hdXsxBOGTfoWv458I0zNeQ4qvC9Pl
W3QeFViWtgjo1h/nsPnBDYLXNJPzUN8sk5hTTA1zxkGQbHG2/MCE/2C3M4CNd4QlZbViudzq6BnA
wPFWsvD9Rzp/MsofGtwStZoexEoDRQOmqk4d4f1CGVWMtckB3RalBAU1ow5arEk1UCfwY0Ycvu10
8cZEHZ27+fhFb6j8kWQhLp3z18c6qKG1XuZPUZntFNRCavWB46vC5+LjBk9IctTV8raIiRZIrnJs
5BhB1Xeb9cs8kEsB4eVvcoP7hsb8UTYUtQfvsWWdwMZP2pSGD6rCvGS70dj+9xUBisKRenjNmzU5
0P/ejwYe3LLbsHsv2I1tTCesSU9jd+tzmo6Y8OSaxulMqdOwtOkTtjn85mE0OZkULz69oQyfH0kp
Ngd3l5y05/RqVajrntrqzXMAOSk887SqC7Vk3zUW09NNx+IOb78Vujx5HsuQcPU1xyINKpo8trh5
7kckeWra/jEnXe6MKTLAzrfS6snXcfOtIY1DuKeO6mijCbn3UiGM3ac1LZhBLU+qDbAkStrR9AwJ
GCaSPVq0O9oCMPrJKIztasyjUWo+5GU+g4DqXI7BjzEgZ8RCPA276ch1oTYJ+RsTQXp9LiYnj7Y/
Tse/g/FqGbT8U1BVGvm+9e5rT3CroyInimBUDKydvTb67YUFAPnpk4nRMV06R4a9b1NIQC3iK7vu
e2ZMNfvhgbLR69u0Yn/0Obew+bKVybsVFXmJPzJx6RyiPXfoEU4mfAwGC3hjcImO2adHNP3x45T8
jS+EjUW7MPENm2MZX0JH5+ctm1bKxS6HUp96GMwB+B1Zii4CC9IJbFIamdJxxLFxlGpXJZF1tKI2
KkFMXD7W5Bh4rbP/xpMYexDGYdgB7ps2BO9r/LFI9QZs4JJc1jfMFjThst934CYXePdPunluURtX
TRWSYJedBnhvLPOMhsevT9PTCgYMUxr+FTCGAoibUm9wk0DF8CFDuQK5hwil3tHriDf6HUxXsIoH
uiJBh35bXgVgjggY5Rim40M1wAsbas3LrcdUUCC8qCxEOM2zX764k0zaBUbkFFC7bMZgeTfO3KsL
XGLvOXM8W5v82zbtnL5+CzattRwvSA9RNsBtJ8YydMQkZ1Kp8OwEuuAtINX3VLfpPykPJtreayCl
N9tAFRF04OypN12ZlnWRowq5zu7LleCiPOyZQo14+/JfWw4MrswFsh8Sn15YOpVfyzyzc7K8cRBU
384rPkb0P7kVEC/xDdZZX0Rg63NHzYJqJRmBXesufPAemvr+KepfjNfdGzTSx9n+AFfcrLo1LYaz
QyMuvz7uFkJV3R+1csA3WT5H3bMjwwJ7DK9wwrh2uABm70Kr0/Jhsh9P9qBaMDlf88n5whndOMd7
NpFozyio+xpVIXzSZdeRAK0p3MDCLYx+P7g8vXtlXaFmrO+wyXo8skwDvYpJ9MCcdNdNwNsp2+gH
LdCSLeRLBa911w0CFAtcRvaTX6CtlO+/EQfNwcp4W08tf2oinL/GbFt7TioQLbKluuoEuQvYPHQg
YzhzeS/wg6F/EusPiIp0WpQoMP4J0GJb3M8gyd/sv3qYArfpyViKnu9mlHABb05eq1foEXZJicle
dqJL695IowbYgzK0OEV/PQxtrEtjh6ODNKgP/gezho4E7X/gok4gB9tnPm1iHsHO+tU5uDjiq407
elKagOM1kSqY56k9delmxO9rxAnuTgq2XYwDaBpH8PFA59msKKn7wCZ9YD+wmzOw2gNmBBx/zFrZ
7Ut9GAmPU8+Q1QfQZu3xq6mOL/Pxnk9yARlgJWzt/XnMjbWhrcPYz77YqGBbrqaz2RiWFTsdOwSE
VgRNgefRV7EBss1bDBrG2AEKyv2sx2Py3aRQuNnIUEXABHBji4GFeAXBfMCKqtDR+mX6bEB3wl4A
6MqHxAJLprAYh6i5zGc/5NIQlvNE0oOVZ4A3mS6JB4RgOWf/lxPpYaPpNZosGIIbkNOQXqVi5XvV
h+RZFxqxY/gWjbGDOGrsvv7AOPS0GeY+zwPd1IUXQ8zvuhjMc8468ZUuifmeQ64C+Ua9TSBiOudn
75aQ/glaZ2i35pt7g+CNXVKR3Tdv8yLRWNoDNDdB1IZEkZoCVq8XvClQGZz3xwKdc9n58hlvR/fm
QpNEmVY4/HK2JMj9ZoYdE5OFVnLXZ+8FAxGkUyiIFObmXAg0KbIzVCM9vQFS6l2rs3kPGUA/mR7H
Q1tPqxGRLgnGdsDgNh7Vzwn2xc4piGGZh23tHKEPFQEFIgdGkgCOQ7UaBR5JlPxY6JBTfVCxLj9h
BOwMFrtvre7iC3ZR6E4wdyJJJq3HPT5M1bQAH3uRqGDu+qFUZ8iteNS2MGmmIMYATxP7aI37o203
gL5PI3xRsRL3xnbTLjJGtWvFURwGcoV1MfqYgR31TsgghN/1yEzdq2RuAeMiWxe06ZrpvLFn/otk
ueAOCSNOnSlc3qBpJMkQvFV9BMXESaBTBinN+18kynOBvXPXwk89+yT4adKJC9B7ssM4V4s/VwEJ
FoJTia8dZjYO+J9lmogdCGzjLqzxOT8TMYZmAe5a7QCUewQAzz/4WyJXd3M3poh0zIZaeUf8u3FW
pFyVoND7U65iOUZ5Dq9MGUXFfoMdDSXyVXWIkTbNIsJ+JDyYcfzAuxTos8X6PNg3PdpBZUuc48YR
WXQcE/ndiZ3CTJzaSgOxGMVVDjoy8hAYV5IYTIqOsv4iLn5Mj2h1n2Edc9NjpnstxTx2HKh2zi14
GDzUOTyMHBWyyTBt42Vn8RnPIGSkmWKvGR6BbKOSdTKIF6JNbY6DgLSBnC+VmB8nxNIMlqKBuCQR
+zYUOlkmckaAipuKCI2ZGisbP3halSQr4zBIzi2uuDOIuCxQ6+ZzOkFrx+VfD803pGWooeaZoDsc
BBmZGV1LtyefYLKXUsD8c24K3qWaVTF3lV+gABwQlcqcGmI8BHgDdxHZVWFqSMaNcpEFZVa7I35F
H+KZESmgoW6gNq1JDILd+WPg9ggPH4RZ3w+vrjkHszt3GsjkcnBxO7sY2w7EBo7d+ZlWUmjw9FR0
WcJCatRU0pA4pfnsMq2hvJqO8d1UlRZ1Sm0MwfCrs45v+N3Hd0SuYb5KTTOJcQn90+TWFqsTDqWo
PUQM/uCvv4hgahyhkxwdqgbwKMZgermmMAKKuYrYr8X4+QBSRW3lUUzgcWJV+gQZqYcWi+Cal7YF
zSIpA5YQGa0oQFG9tnBS14NqnrKFvxjA9TavfWC+LFNPFZ+IV6wEIKuk8mwcHw7TmRU3r2WHiHxr
g2mCKglUsI0vWry7LzXHCd4oZhMcEr4HNe781IhHaxq/vd1HMQ9te9ONeGYd0ltxl8LFBYztq6YS
NwwJiLXKoPI7umXQNHu600U4aASMY+BscF70KRkbvs6t5BnlV3JBv8yE4FRNqT/2dCfIzhaYciPl
mF04FDzE8LJb6r8N+0aW2z+WTPuihbgPb9cn939WxeKEOSMfyvk5JoYhV7vGQtOJfyJ+Bsc8g0vi
0tLFYLVLH0J169Nf1zotwsnBl2rnwNGr/0VQ/IiZwfSpr0fzk18iCLDij4qMOfwUwHpvyi+ZcoYt
rtG9EEOV5ZgHAN5GYXApAvmUSI+SUkinX9of3owOL+cvhj5tLWus11nWSduI3p/+GUCvHiVHkzCc
ysBfSL1Q8G2ZIzFjwxSwse3K7TvBc5cacKiamI5erMR6sGk7/MvazLqY9cFqHWrr+2L90Ws4xcYz
6fkcQKzb2W39d8RyehwoMNltl8jhKbXTA6s3V7PaSFl3HqhamU6ZDgQ4L5v8tgYGOSqbvgygJU9N
sTO+2/WFBFFW8jXhTMKekz/ptXVCAvBpAJZhLsP/0Wvz1O+qq8nytAak48l2cNDZl+E5xYqJ4K+V
MPPHy+BvdPySZCjukLXx4V0y/nJHKBcYizA0e5DQoHUlU+XqDFMU+3L6tbyE8/oaVbaZnCfrxvw8
OZg1EAK/OglPgfNUrZfuK+7CaGR+5DgcGijcRozQp1eRLxHHXo1DANrsiOkFFTYXE4sDvc1JdDDi
GnRE6+qw3inExA4kcTheuIvuRyWLqdDI+lmOkX0OR1+qZq1fSrZYNrAyWUw47bP0k/WQ690dn52g
rxEDU2nUnexF7D5KhNSKf+Ke8gJiQEr5/pxxeI4APhNCp/3sm9VSG2v8Mxdr7mUPly58UphRIVTh
K+DKRnAPbj3gw6JeeiNRxzqIIaP7UDtI9CxIh/ksTc3sZPNwVePbFD/R5E9HlX17JlZ8k6MfkLsx
cP7WGBWw+oy4cRwGZcb5ws6SDVz80lFPZqby4DY3BdoWUwyyep/mVrPd34P5skE5SQnDJHTLWk8D
DJsyNojkFlw0lg60wj55UYjGpC8LjxuzKI2lWyspBlAo1Dp6OEAQW43SVPSWjoOvRIIVBJSHPJ6J
Rm3fbtKIo1VTZx5iJ8wvYD9weLEDnXGRABxk8MnnozmS7UKOOuokBtJ6OASPDtnfPnMnEq2A5ayd
/m5dZqcpwZxqx/8jI66lVuOp+kBFNbEGILN6qe2vwNj7er39LfZHC+xe6zFz0mG7QaYSSiSkjxnC
aC59r1SLN14juf2OeJoYK3+12d1EtAz+JlzYPzUcl2k8frmzNOhwd0iloFRaNxbjmZxRwcAKMGNq
G13WcluCJTJyMP7cxj7YWjbpYYHjGYYzwBllKYCJ7J+QU+BH6niRmaTSXe5qawIaDr2a/nrfHW0b
uHryzrc+0X00quNnYNdQD/ULaUDr4aJNa257tXwHGddCYVWYu/6x7f7OGXaAAnalSZBvpzLr0unk
JF/STPd0JP7Nvn7dCGU1JYLql0KGwfuQt+qIa0pQgnifDFgePXWg8AXTMj6p43wynp0QW+MxzCPI
II0tIOHxMnGy/XlmgvEiL8bWhxwXfP15eQpBlJMGcMBuRRBkvor2NKmJ8fB6SZbqVyuO2YsxFDYM
tBB6UO+zc8K/zJB4oqAu1fI+6zVIWWrgMRv/3e+uwRNEj8nMm22JEXE+vdT4D8fGHHt48F/rhPAG
1TUOBqp/w5Kmy5TeMnDhWO0EFpTUn9h5pD1jR0mJG8fPTsgwCW5kBRGK3ezq8aOvEa8VvFbKS+TK
bJhJWrDjUVaG7A04SbTdQIJ1UPBSTCatMwuOe/Cig7Hbto3cH0V9VtnILzlyxZPoiX+yJZoijjRe
hX2MiX/N6IPHLY8L/IKeiUoaYuGZhZrbZk2tnaASvmlEjEj9lQ7xQuLvlN58ImpBLARlpf/m57DF
PwH8TOXfcYBhSRM9tZQEKiDUc663oDGest+a50G9BUmfIbosrAsfCCmJjAho2f7SdihF/gIhcGvE
E+ZCNdEwHGdNdCPVwHdP4gpUyAURN2yjjDWlcbiM6g8LuAUhUv34NDBkyjWYnZsItsS9aIrL6YpW
n7IRgEiUaMeLtt++UBRleKCEdJoD3ZG8vLTBo9HWB3ucO1V2ySBofilZzRIcWC1MtLwPFVOSA6IJ
Nb9zIod/Zdz9TXCZJXaAtzhj3wGFYHfJ8XQlp7ZBNJFLE/rAUqpD8ljMhozDTIKJW7JuGn/pGZQq
FUsoj7EnkXMzpSvkEed92deFskLr0zGJBftOaWBIVp+xeMVoKUAoT4nOx1lSu3sHp00c9QXB9Sgt
yPBBrk9Vh7B91tV64Ao8VIVKXY5bssjMQaMA0//u2ZSyY/3kbP1RKvAK6pRz+uU4YQUSZMA83iIi
lKuVVGNS9Bal+t2FtEWPPfbtFBcQbG5azOnJbcoShAst/GVqIwjpuZJAPlza2bC7XllcQXfMTcpY
YZ4IrVlng13jiUwYSjwB3hm2RNC4H46EgoSVvU5uU6KsxHGR+yxtPfuB5KUrMuK8+7fVP1MYfiml
E8QSOiQ1pH3K7k+DXA+uUttIvhcNk2usiW4cG2YZCw3oMqOapgiVkjIOWrq4ICNQiZf+rmBLcd4t
DszH1MFaLsYb52h8P+pTVg/LImFPEE+xJDfa1JA5fGKxqaKh4QynwUjEaUUCNqn7M5o5isudNce1
vT9BxUlhTFisWtN4k7nbZKnldORDoyQ4CQyBCqByk3zsqL3goe9YtXSnT0H7GUGo3cWShilB0iUP
5e64xsuU21ICOqn0Y7vnmld/Jswz4fhhB+E1p8vKKyUuoKgp+nFhpcW3xGoGNvp3DMJA7CFFlUAu
MCtKtCRSe+KddDSXs/WH/YGllqTpx/SG1OP9tl3isUcUqpiGMqrE2yDVFZ++gouqwiRZ41FWGjl6
K7z+2HLYhrrEdgtXTy588KdhiB4uIDLWN7IAMSeRUUaS3Ak0+unSiR95lZQqP5MNXGbaX+3MKsG3
IgtSHgw+lEzIG7l+OzhLiFynQoOtLguoGn2NdeWFv6sOSoOllYoQGc4UCx6/gjQYaDC8iimbwQA4
GWsRYHS8nKM/DXuDfW6ioBg3rk8DjiJxlZxOivsgdIL9TdIR+jUX6G0/59JFxPg7EFSKNG3zMhnM
uvApQH8bxEDCv2EY6XfGCDGJp2GfATqwLppEEvKlI5Hn9DD8h/vuI34rG6L17YsHPlNR+Ed6I+4x
RARgQFCpa9Zr0+Mc+cCnYSFT0XFteZNdqbWy4rztF+r8bnziSDRkMMMh5shIu9HlUxlDigl3VaUj
g8bl7SLWXCmz1Xs1OhoaTIU9OOeeimPmQ6QQRwgESO4pk+Y+/sXWn9dYbPkMV96rlf/KmWYj2so2
/qifLngBTyGPtBPPDVSQ/urljz7W7WyuXLhHI6P1YBfOo1pfNsw7WdaKkU93/Zx4JZA89T7glJE2
nHu+6WufhoZ/5EHPcSJRz/MoFpdLghYLVuQfsX4Rics/fxiX03iXW5s5iwqxDrxlf8Ss1rCsQnfO
kxYGGaeAkTOK0nmvB2PFiD6KitwK7/YNI1psfF+b3LEcCSiLWqMNrSu/inL+pDF0u6VYwyNETMzw
w5Nw3a7rjPsPvlKOi0IlUSISROc0ztUuRw8i8NeYdY4BWjzQSbvgTdm2QnYxx1lGDQ3sZpGrSBSt
uApgO0XHs/13+F0q/dLnnF0HOZXnMQkoQiXx48UxQ7wsa34HzBRjomBjTCvHYvq4q2TFEU/RfWqR
5ZA7rq0fI3FQo4e1jNUI2g0MptVqWlL7Ri6TXlyUR3ExtwzGfxqgssYTF/Oxiwmb/ytDO9wq+W7r
9jQhZZVffNAc1PyOGX8jCogkqbwWyNF77ay7VC03i6lkvRga8U+uM/bLpykWjn580dTGKiLkMOoE
kmR3NNlBjZ4FAq6VNZLQKCISoaJmetvfhRPLiDRCKsgAPk6StSQYB+svMK60FVLEGnHx0PBLxR1K
V/rMaIdDrqVst1KEP4DmSqs6WE8eEzSZZHaIBM7v4AORop1EoNhCw9OTNAN5TVLadBV04kG4Tg6h
FT/MCJ4CbZ+MylUenTi88ODHXBWeOeC2ijUOJbjpzB+gSOAc3NeGGqbEQlEYpcHJYNtl+9o5nOtO
3JgB1YlM8uHPfSfGGI8SjTvX4Ue0Hfyl2mwPrA9JT3AN6pYKGcXeMQzRKTe0fES9cTZR3lNrBBym
JnDkmGY2kPkNYNmuZ2zQ+dU0yvhLdxcfPiEl5JojBHcUpLe+33N9DsKcon90CR47MRxeOtRZJQ5S
akSo1sDNwpf143rd5zzmB/SCUXGYP3SoJDz6SG+Tyn6tWnptXUiNRIrOLsA2EFmVDyOa/LTRFaYO
C5tW+zeP466q8lBhEYZJKsWufyRrBXMo4dE8QoP/Mj96FuxMGdf0ofZAHGhA8B8dRbR703myn2s2
VLWbCHbyP0PSpzqspmL2WqzPNiMSTZwLoMG0u8gScRJF7sJs9tcet02DeaggELCF8Z0NBxqTGGau
xFWfdH8xZL9Hr3sdlcl1dvIhQzxRRPan/aXZ+NANleF76dUlcIm1a7WMJby3urzqA6fXAkB2QGEw
OLwWNBllb3T7jNEfwcVsIjllq7JgBsD0D1470u3fbeNsDiF8fcdvjpZ3mB9J2cJ3dUr9FR4YdvPI
0KGcHWYB5IKBzo37VEfcaLRpNLQ+D/1Puy1hC38fZrY+CDGW+96iQMIwPecXKesHVn4t/4f30Wzg
htJodfA8UWje3J5acaAt7d7dvTZkgDHQflG+L2cAgQ3aLtIyv+6xow2+pLLbgyGucmgdQ4JaNrN2
wCnJYAIKCYIROVtR9kGdJY+V2CVnDLMIFWC4jHN8x2mo0QReaxdVkGJsm5y/n4bJqEX8DDMUC0wD
cLj1jwcD+y858D+0EW+AL8Q1ZBKYmPY0KESyUsq+IJgN+mD88L6xOZICEMej24r1gO8+bjpLiUym
HVsLeq3MabfXYdbc0wMlLR5jelhmMQO66DZJvg41DyV7lhExRf1aKTrBa194qwONWhq/cxKL06vA
wktkWC2nb3SwPdA8fKk7Dry/x0/n26GVxN6L9c1qARyMj6S5As7TqlAO9LXXeH2YIIP9sfpYXfDM
w5D1i8G+VfRtxf8htTkQjw5axocwb32zgXF4z0/OoApmY97FlCr8/Wi6cBI1riaPS0s9UNf3zPaN
z/2BuaBRKN31r4yv2O8pgvYdFJ3ebJyHNjc29ZbjQZDiFKwdQa/xY93OlLPMkDIM2jknJJoHi8qM
N/WlBevvfnV0H2Y14kXcyMHZ2VAqqSM5p97RUQ+/A+J4JmDUbS2kyU1Oux0MGpXzBcRLy95MBAgb
F5QJAqUaNmRecMNVU3dCQOydNHwYkTKtuRk36mQ9TD7bq3nglzM0HahxCDjDIyX14edmMMMYGkd2
Q79Tmjh7jpl78W64WtIPFlLxFps/ydzhJQGgcigR2nHgR6kn6WIyOlEgaXHD7VPa44+UpZTzOMN7
XkClS4t5YvughBqOWKmcsEB/oJjs/I7qQCFVsnmpWbEc/y0QXyVG3jBrhkC9Ha16GDWVF42IoOPv
Ng81nY4MFV+SfvuhRr1fqV85TNBVsYB0kzM0TPM9rRuNz20npw3mpMixaTcObVCU+DHq+Q9VEoKp
8YW4RHNzMEEFTe8ncXK0bCs59nr+moFfzub79u5z6S2A+gAJkZ8OA2VC3wPnzkcjISrdLcwehTkq
ortxNyBUiu4RDHw71LedhPHLvt9kdl0zHdnebMgJk/4cEdfY9qo9z+fVJ30dT9V6x8cIA+9upjrd
JixXonbPMhn1QIGo9N1A326/vBN8mrv1tb/qttiNkQuxTpQQUKYaMYkJmx0LnPqQgGZrvTVaAj0A
mjgxkEPR8VfekN+iwnhtU9ITkqnN0EzXdgMbILQ+czTUHuCYWBlF222HOS0tRfjlqgx5A+bR2DFZ
cC2OY2GooizVGDGliD3C76jP5spTD1/2Ys/2kCu5EGBKjDv8jMXkycRgu0eSBLXnnAlBpwYwYUjC
mVt57wmoKbNsg9fY/ZjEP+371mdbPpzIwpdtwkuegdh1SGwIrQtT6p7Ho0x/dHZY+EEl5BMsHzFK
+tOhNBIQmZf7Ey95fgupk2Omo0Eg+1I6A1PLYULwTgQcYPq75L4HmY7C3YYO1nDku6FG5NfjVPlm
Wi2vIHQTLVwPxg3sBj58DyqXBlHexY0OUCjLng5YzvoGzMc+/BDyMJsAOzFSxeHBgGuiDqM72xdZ
CUObngkU9Ke3SjVtmDMmKddAt/lAnmzPIT0c4541mzPkDkgUTTH68ABtDxnsJaMR5RB6vgz60+zD
VOPK5xgayZ1C/WNLs3O1B74FcXGOBQ5xh7F12pE8x4bZuhksbha7RV1EASbGBuhK3CslDKjL2c90
GAAsWKt9p4lkJdGeCn58JXqYitoxk4uF2YYUJolgAw0eLdH6sOLpEeL8iam4wavCIOuiKGbWRRGO
gRmCQfXjmWF90vmCRz9FUy2k664BiKLJKByoI/luN7H0Vvj/BkOAEoZ3SO2ZiXNNzOQJDyHi8yg2
kPnoT1fURV7Zzx5HfSY/CIr79jO4voW6/v5DZJfqj6EZ+i/m4XTNOF4s2FXAH67+B8AFe4iCW8G0
ZiDliDpLj45ktoBXUy4wc2lb+d083BxgVK//4czEUR1AiaHKsqd6ZICen25PqARnmm6oS2xJpAFv
xKzxCkNSK9tW9hgweuzu2wONx+24vdFsgQj91OMEJALzwAwk/EgVFxVDu/ebtFdgCNptjHW0ori3
8cl4wgkG62bLOgVWu2ER3+w8wPwO6cl1sDd3Nu1t1O8wP3nRHAHTvW1qe0P6+LP5nHy2kASeaPUB
n5hdMJ/RnHJ86qrxv9E3LirAJh3GSeph8p6rLWk+lxGcX5okusOkZmMpfxxuyNjnPESkJvS5S005
wMAOUFoDAFGsfUgM0Cp8Aq0kbBvrgTwA4e+vyQGWym320cbdDsTme+ZpNnwm9ZDB1BrPLqDL7Ga1
wfNSqjVdzoD5RZd7SnWSBr9leGLa29aDVirHoOrQQt551JHKUzvGT29HOQKgc+SAaql0FVgjW0IH
aYFiBF+eMW6+uRYIIaF3YzgEPAG+0ZOVCoeZ8S6j/4wod844GqgunmHzrk7vGMclzI06xsGedoly
vO0wKOCw1UuLX9WF67BXOBBXQ7W/b8+aK6lQGFbplbUBVpDVKODra1cMVDMBbT2j0OU7OkPyC2F3
c9LFMV0zWfAsBkZzJnDbj+xfm2booT2Z6IDR3aaCvu5u0ACIcCGFgA4GI6Eh5HNkkuCsKtYyV7uv
S/sBzSCouNVZ5eHAS+JC1yAt0VL+2qAPgg3DOMRTBTxjtXjPhD6rZI1ZRJsETML4p3RVZ24tMAHI
gU9TGFNNc4hGnc5h2hkaDE6xTgPVbUHDE+Jo13eRLHVTNhwl+Iw5YhVjCX9chbYIB/ZFlqR0/QMw
7a7e0JSrccHciJ5acC7lpwNcU/18cFS9y1bM0MTCGpLDmtsbd0abKicM0qbUY3+9miahwSSC6dkV
MRTftTOH3ViDZiSNE5QGnv3h6GJVIKJlzNiWXySunPTJXLfoxN6DuGrHfZV5Xx04HxliAk7sloRi
nhchTXPcRkueq8B/lFWCnUPqxamSR1yPnQ4xX4xOGQKvsv6qofYhnkoVPVtqulttsLGCDYUXI3sR
83r30AZOqDAgt5W7lYCtqAWkXuw3MX0ccq9kDyieGj4FfGMaZRNG+NtmNq5HWKZNJ67B/j3U+jqq
t6iaCjEG0ITxMzWD7L7NvtqfnezOQKWkZzhXCmGEVcMZRHHBXJMetO80HoAYNjBPDmFR+NRHPaOc
XbahD8OuPGF1MaZ+w45d6+/uNRPFlge6xseI4ujK87J6o9FWaA8MH0M8Vly3dpJlV+/wDDS0Kteu
DVbiIwjZRcJLLCdG6n2iDhsAAxP5JMyZacRMkfB4bOjwxFxBYm/AxR2zqeGyAaljSw0UBJ2CyEve
A1j1YQ1beEbgixu/yNXkv71YO1yqxo+/03wwOGhqx2gt/v7MNVgV/IXDupOKWDo4IjQtDlwnppdF
rTJsDzwKMCGzCPa2JXVAjNw4/8G7v2QfoNthe3+ylUCOUMx1KQOT1vwETtAnJOUtAyYs5wzIClyl
elTZbQNGr9Xt6WIR1+tbyxm1DKV29maGHTcMHhrGxTZIukDNcc+Qjr3wRnCrBUtp+Q4WG8ZRhQvx
QIO0lir0uGGma8Xi+SfIH4/jbOUDQFpAXTAIrhHtjNPyPmzGSXN31B/Ti3Zii4DgAyGdhwd+vF9q
bN9Jxzu2NWAS/ruw+h5dNQE1tBDzGujWhpoQJbjOlHA/hx9mi4NNMYy7i54CzIeN2ArvPJWXcHmd
05jjvxIMjo1w10UpeyAwh3Wy+PHMMqiF875w6+SpYeFnMf6Kk8uYMbZG72VybPlQMRUXwz5SPCLh
YiWMC0qbbRd4CKAYl4pkzW3cgeTFG/LAfDWi9T5OEsBEKF1h3zWdQxg/QfOgAnKFCDpTLUEL+UMI
JsnwrkP0SEy2Pd9o+2S17lRYUSQXSKxhRlcg2wiLmwlgzNo3Q/iIVA6N/1g6tyZVlSUI/yIiRFHg
lUsDIuJt1PHFGBwX3hUBEX/9+Wr2iRXn7NlrO4rQ3VWVlZnF6DacVRxYaVVENcTLAEbvRLkjQ8vA
vGkIkgDdvJtyeCpEWcRAK2emVJaQG20U9B2B5jBfZTElR5SQEIu47xJ/yFcpUXabzRMSMzuB1trg
dx/Bi6kmtKIkUcZPMEmJSFIzAvZJF57onXmJ10NJtqQQIK9htLe79WYT82svpzV3HHO3k+lMmjVt
T46p64t6otz0VwfvTFSnK8sxuEm6AdmU4WeqBCi2vJloRkntIghcHKh4AC8kajZjPiGfzkrmIANF
LSKoBAExn54IQOtBzaDgM2hzia6doMUtUtjwsHmlPLhRqykls1b2M328Zz6QRkI3M06BQGPFOghU
JwHQgV0CRYAmEQH+9FcmDi/UYn/kjr+sEb56FDZObCSITwQGoPhlec5YpPjkMs1O8sm7G3yCVjkR
M8KA/gAs1ykwz6IVd5kjK1xygTuQjaPW1pe35mu8I3JqdkDPdKi7GcSg4HStGzf+xbwf+qfUlfTz
Nhzbm6ygp6NnlIcQP0fM2ZtZv7PIZNAT1YoD65+cHFXFv9+Q3N9jpAqeukhTUJyLUpHmGxmWXAO3
eGays+EWB7efkXMLZ3vuNfPNjCHR4T6kkAV7vsJXBF18EhE0t2L5B6brILf//i69by1AW8NCRRPO
AGpJQU5ejzvqigX0weWwZ/XM6efTKaGodzedZG0vlh7cbYAgmAZUmjLDEb39hVSbM4j7TkvOf0m6
J++Uu5oWM/BaZX+0D5Cfv7WLGlIQ97i3RaDiVgYZJe0P//F3MUTu5xxy4326iDDyAead6ZuRnWjT
7w7CGrRsqE/4dh8c69b+Kg/yF/xKckqeSSDNZ3rhOBvTHvj2hxro5RjaNOlDrSbnBlD0GVpatB+Q
gN7Xs9lpzp08pKpiosk7JM8loPkXVKXuMy4b4OuAVgXhhw4biTPnBKdLo97ud4kzOnJd9/KPWVaL
DrD4alQt/ecYL02RlhnrmmLBLSEZzwGDmTAJKcW914n+jO2WXdBpXJN8K2bJ0D93X1k+7MtUFCF3
ROYtWuR9j9DNovP72aliwhBka5KiDblLbnBlvt2LWnLVG3LC6BW+MiCdVgOpp09fuvfk+YLQ23Au
szS5lQ+iNYZbfJdj7kLGK9ugDwJP1gelQz4EtyM4BF2IeuMbHgJ3RsIPn7YyUcijunxhEjIcdFX/
GWzPwfmdkBnVsFnL4JJ2zzz3M8NEaPsYXzz9/gcflLtb8/xxBzLOwRbKE8pErA0av1fHN34gDS6G
POkOaJE2bZgYY9GuNbuTmzYduLee9/4ofL2yo+mc6jmvYoYlPST1eblW7haH1Ytm5Gk4APN1jtTS
vznu/QT+njLOXmZ24IFjr+6Ws+cgqpj3Yc0u17Rq1g/r9/P8bor4dFZ8yuAeFEiXn76xz1pUpn7F
4EmDMqb3nvCiawtjGU42DpGzFsRyy4CXY3K1YzDcG1KaAf5Qc2uZd3z+7ZNP+OFuuxYjh7XxOVed
16wD4S2PCysuad7i/B9tHgO/i+PfAzoS1vScz0+v38TFZV52p7Zzmsi0ICja63YKj5Tdvo+kHwwW
BtmtGm04Ahj4khCsUzYiQ1JCIVFrVABXyhIigkajkzMgI16Dvv9OONNm8Lwoh5Gcc1abq4bd+4yk
uEgATx8YzwD8nqBXbuSU+TsWF1Fkcjb84X3UCcIvIB36Z+5MMF/+BzIBpUk4DXE1enmUf4BLyxif
PhzuhKuZQNt/LFLrh+BL+U5eNaPx1/5OOoD95Ak4a0oIFILxfeAdY7gXPEsY+MKRzbCCg+6U3VRb
wJwzfNbH20qwcTfePNjAroct8v6i/L39HnNlVtKEtkDvHghP7IBilzewHb0OtN2m+/y9aemZIbth
L88eh6Bjsyy2H7d+e9eKHmRw+IaNlljF8lQ+MOtGcWeuNbicGE4lRe/bGmBaV0Y8/opqgiMPj73T
qLxP2me2NklHNY4H9YBxhtaYORYhZJ0pJXzCcbfuz4+oOmQKRhfacAUIhmIawbrpo6lpM/jG32iF
6VP/wraikhQgIXulN2UtAUPrJfhI1yn/vXY0HDZMcEGtuUTE5CbM/6QI/vikqYwAFRpnF9Va0Hkq
eupIbJjT8U/4xfeWHIAwBUGFBiQNEcqQrJ5SDtJbBiX5yiDSpzPczlipsAwxt6Lwl4SDiWwyyMEq
4T2Q41AXQWBakHfuOXZ2W5IC+85D1F8ql1MnuqQKT1b3lpGdcW4xY6qCNnUtRjzQvkoTeiTNUuFj
B1xqk19+VtHtxVFrRd37Vxd6sQC7h5QqcXPyDMTknOY2PQYpSzimOeJr74FlAeeoqxPMqJcYxfhQ
l0Har5y28SkDOl8ZFL9687Yovz1txUyrcc6a4ZumhxvzKuCOB103Pcc3yCUfSBz0DlNY6ZvE+rmp
6waASjcp9sjrqagW73l/JeTSE8wcfil9zCvUmk5FalsWcUFCzKJlojB0Dxm+TtMiHfzrA/knMrIj
gXkEQgpeep6e5rzdnfDfjhOwORoHB8o9ev5Fwflff3GTDrjtOI+chKuA7PABk3jVAc1IGpOAx30E
U5zreoeycpLdx7Sd0L1tg8MW3fvomcfmedSIM3LYXr0j5E9RgcWUtINZ85hUPbiJOEkhX7Fp3ciI
zifMC5QrQqJeaDOGlrmpwn5MejlmQXLY3dB9EGnwPf501InZM7mHSfs/MNf1WkdJsHjjvLE0lq/o
OoPvdPBO5I0yRwlCYNqb35lkytIcCsG4cfU54PW/Jv7duneI3zi3gdUgQvkD/akpWdu7zsMt0IYE
J8HxWjdhc9UaIhvTkQkbazAuGkIYscA3WbdDGK0raYFBQnE7gqr1lWZHA5ealWRGausGq1ony26T
GrBg/Op6m/UW1y1SL8n+kpzLS6QnDeN7oUOIXmupycUPEhD2Kpn+i3/tkFQxuf/A0MJ1k6kUPzjZ
gOc6v8slTN/Ok/S6QpiAwdC0FUXh9PdPPiUNfRImmv5QWvQLZegmpVrEYYGxueRxaxlMJQqkaoRK
CGScTNJGb6OQJbNR+SWojJski9SbYoSdROOG85JVzxJD2i/whEx2x1mbIQ45FSNFXwSglqXFrK9A
O8of4zF5XukPwyN1qzelMe0FiDAIAEA/XyJFYn4io33Zc7xthsrkLIS3TSa83/brBG0R/vAC/m2U
qaSm2mdKAtCykiFesBkv6f2/iMOUcpAV3ticr5lLTFjp+CTTR6bBMsekz1bXwfWoEzsyu5MM/gor
oBcvrjiPUO1lSCQWaHmUHddfWQPBXkpFUjGQ5FkvoxfXBtE5BBD5x1YBwlEz63u2YCiBgB6zYPDL
u6gFI+f4KoAeKeTz2dlk9UPPl3XRZVtlPOMZYMWe9WDvbDYlq14KHYE9trq630dHYBuB18oN/ATa
UoAye7t0btkeeEMGb/AgOmzzbRTsJj50GJysBa+GAeIfNzrErJTyb2aNyMR6HvLLVOAH9FY/tHgu
TP8CB2SY3R9NkO6MdD9ZbIjIprImW5/akMp76xkPUEgRJQmymJyJyP6xGNcob49JOaarZyWfqGcQ
TdTDDO4GxDAOkpQQK9gqByWgYB8HLnVQLT5mWkDi2/eZbn3BZfj7q1UIuL8KGhpX9dozmwPXgVGA
3U15jNvflfZlpDjY3CxG5iiAI/SL4jrM8wJWtqQpx4p0Z7JCpLg6cPf6bhRR0ADBvFXC4L6jw4iS
aPaMI8ooXoZN+CPE85th9/5ob88CuD57gFhSGKHikF0wFJsSiVL9iByVpQIAQ+CPIBXxfWZH39lX
w8n/v94fZ73+4fWwkwDaDEfwKpFLdDYQ3FUTpFjQ/aawwm5pf+tBPKJZyNv0Wo8cHDSOKmiEcbQz
BjeIBIgjQSd5pS53r2uSHmRQ7Ff0Q1HwhE44BvLAInR2YfQLCYraJP00ITMDgwHJAGBVPKZ14UMq
Jcmu4hkDzAO2Yi1M1E3334XWUBL35yRF5PaLc8DNozYGAmPD8m6ocf6yLr4yNRhQFqCFiQbq71BE
AxjDrkNhRTIPaxY5ycdjAuPmOOb0TgjtTyowiD4SgpiilzwWG25chXJdY5LtG1n7uEvhBLxmwFWZ
ETbDfEh9BpURqYN6TehSDOGFfVE3N+ymz3gyog6HddalaXqCzUATZ1CE1HMnZ3fAUxgtNo/oPv3L
1MwwYggw8Z8dQ62PZgz5tvPXXDJWoffLoIjE+ke3gouTEo2AHkXlJgUyDaB1WY5MgPCDFQgP6yut
324vzBCk0VMeovQZJPDPac1xPHK+d51UOmEMAqZMg3bjB6PjBCDYSIOJAdia79H3WHegAGZ49qA2
UYMt2Gd/7YK+w/wpDveSsMdw8xOOEosXA8P3OtY5DlJ2m934J+iEwYDrDJHp9EuuSJtxTUveChI2
KNXXZ4bTCRBTlD5/uZo2oSwr3KyYZZKt9jI2oeYEwYdiMeUEEILt4jigU3ajlQBMAjvLm+3fUwAe
Rq9nKeizs+8Do/JsIPhzzOwXkmjJ4gZZTZX0qSXJWMxmNnvxsNqGt1DjOBVoha7G00Oh5xUJZode
qUpOSHQcNT17QqtvcuK+ZZwWR5LpnodVBIOI5mM3wJ44xOcM1SCpkDICmV8NiD5+h1WIve2wCWCY
htaw+Mln7T87HUyVfXHvA+anXibbf+fZefxZn0YYVS+0kTa6ZncxGmBDBJekCA+jz7cxfXrMpg2M
YR7aaYcBedcIL7mwj0YTyZMNMNKVvHXDEJvgoojcYxxm3ceIKpSRuDeKI5PxkYOghjxy8Qa4PCO9
dg8yYxx/ynmP+067BOVbl39iMOkndBWUGbz47U9sMuNW9E+wBjDt8CBtQeDKGTry8XkaOaHp5D1B
Rin2vDdzN7E6/lcjSs5nuteg7DiK2xfuysC2/r+vJ5ff9Zn660xkQtaqjn5shkLl/k18B0fGV51c
CeE94qNOU+6k9NiM86ntVm43/ra8HhnnO3yHBESA3R4sYUI9nTKI1Esz7bTk1xXSI9/0wjfVDO4t
k+O/XtQNNPpWY6Z2qgto4tPTo+Oyg9L2IgXiKbQBmx/BIOj6x6nmUyYzt90aPoiOl/k7vget/1Z4
UNIllzID99X4unnPK75sAgODji2iUYrOHqVChOaapDuP9oL/4NKC8wWiWfaXkGR0wFukLny5alSx
mBARsWOBu47kY83wvNxyDWDuNNBD9Dyw9Sev8BnrfH+ZEv0JMATz8iHrNtaAkQEFWHnHKcAeL3cg
+jEFFr4AxEgsIgjzOqWFHE3wlWlbEGHxXzkz0QpGfsAm9yqiZweAfPcmutucLvSBGNXkSksJSpkH
JzXsQ6GUaAWMzd/jkSfdzyCofOJMl5WhEdwsfivnnXU8l++88zvmMAzy4HvgYWgUldQY52EJs+4G
GM+1WMHHe8U6sNA9gC4cQ78eNiCVtY80jvfpuJLgkdFzhVf/HBrTLgSta7CTlaKHF8XEAddmf4I7
yvBbF2CVmbaeyWt66inqs/u4GhVj65/tnkdMyYxqdYQrWVJp6LHtml+H8T0qRi1WTVxheo9qfl49
ls55gg+P6iEg5fWQoMc3Vm+OzTJZqmsHd6YhcYf8R3AKcAZwzgG81darvp4QkfvJZyhOa7iBuX1O
Zk6a8Rymg2umL7Xs4759Gz4CM7rCOmAuF14LhTfw/B7COkA1H7PvmM/y8G7yxIGB5rjbUa13wNPA
Dq4RHGPfnH6GdmKkx+jNdBPRU+b80YMKjHFYK7G/3i0yWhSePF8wMaYqsPboUdXeD5Mr1Tc3hD9D
PFu+vuH68qfhOZcqj/Bf4BbVfDY5q2e7p/TAecLDIzUQWfmJpyE428nb9UJGc7K4cpkMtKKSpcfM
tqHGxzasA7+a1iENF7AgbLtZEjlBVH6VWhMUtfS+dj8GkPjs7tJ0o2tTwCEDaiHB8rZ8CvfVnWjO
oiIAu/gN+LyY2/9x90hiAV6wFudAXv0MW9UqepvOqghKhjcv+5znF97w5e5BwCmcOd1LCnjaUWwM
jSVd+auS74S5NVUmN6gAIiAdcyccgTywpz8rKI2hiF//7tMErgYWNuRwUFcLfJJsvjMfFiAZ45aI
8Kf0B3xT2ogoxHrO8q2QJLqLfnqJZMYjxGhvXUPAKWFeGHyCbFxAZ35RqlpIULwNYLAnFVrD367j
rppTrJFa0nMHXOe/FsHNw0JTbSfnYMCW76IKf/jWnIEScBtF/VES887cqoaD5MRzFDB4d0xoMk1K
77I8LRvsLakhMBL+qNynAQ9A5y1SznUa8lEA5dfLFhZsb1oJT/+HJ9LhmEBRCj3kzHpmSmyD59Tf
EhGbpK8Oa0HjLbfeDjqMM+EZuHuLJUvCQ4AZ/TBIb185uzM5IJxFjua/19KdY1+tzqRnfLKMSD7+
910/XibBBE88B77091wkYbJ2Gc2y23NMkf1IxfEWxiP8GH6gegMSlm2qoxSQN9NY5Q3r9+pNQD8w
tIJZ7/zAwufHN3dH8DJ+jSl01JCox/j0Lac7gzbBlBgxyNKSohMp6QdMg7c0+CWxyByAC1MhA9Lx
PPikgErv6L9CsXIlMwAbMdgAErukhGNAIg+BjQJXiWaiL7NisbPl7GEdDq+JzkEqAt+CHgqsFLgg
1F4HBRDiNEE+3EYVi83mnCGycAEPjKwBv92d8IyeOCTTh2OJyQ3aYdr6849BLn9f/Koatp/u3qPK
fw+rYT7qRtaiP+7NjB4l2HbxjLe/HQ2ljD2mgjyxDcJzck0+sR47140eUnZMi4CHMHyA0pRfPYam
D8uvpvHrrweEh2faJvdhmzxg3XEmcKjfVD8uAxwb4jzGjHp2Dl/Rc3Gd5eFjQSYy7kMkeo1ekR5K
P3Q7qVYDatDvc2KO868+9PHbajt6xp2JMdFIJrpDsSSihHEnuNg5X+eAMEL4qoOC1po8RiYHxPZY
xsRcPMIMrXIn++M5EeyuHFQ2i41wJjCCxYq4kgqL5pCdAhWidX9Zm6zeoyuJDW0wurYMv4Mscg4o
PmGDErS9npcd/d23iIOh+XLyzzV2eNcXvVbrL+G28NhK7oAAAU+gH2ByPkHeGLmBgAJMv8iKgJjK
BQzcPWrh3Q/mO1z/z5OBcFwagCZHLcoy7xgidyOuQTDh+klY2wTCHeGn4UFDjOLXTuRtlGodbyRL
drGXIke8cAjzAm2chasSfO/IBygsgTyXmG9gXCIbD4wRjy5W1hcrkV9iyAGXOiqJOCYvAFviD7qn
6Wb3cjJZ4FSOHFEUwlx7lzVGSo0+U05gAR3Y0vv9QjDKFytteHBGPDcly8HAW0UsWeRIo44RS9od
w5H+mCZUj8aQzRSRTnOjqVJoMP0dCSKh42Y37FiyIBrh4RvfRImiNWkTrXU6orKTClKDwy+fg/rd
5BUfX3eZM9d6Z/zS5CCHP0VgofShRO6kzLO6kku2aXd+WFXxkWRkwEmGYGxaB+SVIbSXoM+6kvV0
U+ZqgGwNf3b85pnEjk8rCR07zeKJSJoj7IUUJTMVq+79atGZ6zsyuCGXSQ58b9SzXgGjgVNg+KcV
G14g/slptR0eE9PHatP5wUhxjUqSBE7h0KPI67nb9Ax91h8P++AD3UIQjCUUGsEJwERO8m9SRiSv
bA6qPQ54dWBFFYnB6nnyjAreBRaDsr63PGCC7ktZLlN6nacyxhQoPn08zhCsmb0zM2moz1nyb9dS
5tiKHuGFZGiXlX4P9F2DS1lwmA0YKIuIgkDHAcfKe8Wd72p1OLs9pPOcz4ehXQolpiXKp72s/DLJ
DFP+j55XzQnKcnQvzFl3Wo5gw+lSjwmQTVOR2o7N0vGaL+GBvJk95pdv90zvy2jC/qrDKodLNxjT
gC58QImj3/aJrMeHqxHcNH7sYgsHzvAaD/pea+uYsX9fbtPeGZnIFiGEiGrtfNR+gkF9Vp/oeo1z
iP92M+7V8yOL5bh+ARybW9pp6n6JtC1JL29sHPe3R7Q9e49m3BSzk00/q563CWjaJ0BoYOWRlj07
Xv6ZGq9UmWay/Qyb7ehKKXaJb9gpvEPrs2jG9YOEgNkZTGZ1n9SP5GiHRW+rOiXtvEY6WTZE/nxx
GSwHOII+f7eX8LmNTq9hPVDX1+h09JrrcKBHWvF9+dW7js1QjmJcaGP94PfroLn5eXgBrW5jY6Aq
0oguE91jMGtdYmm7KTefBdKqi+HqOeGIllMMQa1NKDt6NDW9Dxu3T+wz+35trS3KKz39eOUlPM94
N9Wco0Enuj8Y8jZ+0letb/5dBwrSUpo5iLmor+iXPKKnkdOvjLaI1D/zvjp1mDNDKcG9PTzSxr9a
65M509vYrIcPKP1aCsPnQg5mB5cqtHAfc6ozO+RwU3oZ0KNssUxtOKguX2Vv+PGe5WKztdxugdOx
ua70Sa+/1xE8FKD1F7T/5zcn3XN67lOv3Dp+0x3axXRwH3f0oOwues/o0wWhuGyHuqYudlppqsr9
uoLV+153YCS9ogfza5E8//tAjmLhOl2oxQe8nTE+41i9B+Jci188XKTgCxqW18PXD7sLwRvX8cPz
Qo4Z7I0Ztkqv1i1xUXSH8/mvtvgt/CXK+5AiLn0u+iRvjqIbCrWF3AsDKTWFMvw1DwG/EeCSYqCn
jqG3PtfaIJRJEpJVlrS+4Kqma2ZHQMcCyUqwgol7Tix+zHwoHOwZIHQINhRz0gtMC2Ssp2sgYwLE
5EJPFDSEmSNf0TmIkILFqfghIRAXb6AkVQJJn3acxeGRwS3OeYgLCEKchKlPNlDb0/v1KA3wN7j7
a+998CBRHPAMc6f4oNGd9NRD8RRRkAGy0geouTXwNWlXNGTCYqhD7r2+ofR4qmmvx98tra84wWop
crZhIJk/eCOa2Cbo7tuNsEZmgeEEGGL7ZI0wYRbA4xggTQATE5yIcL+QNsdtIU5JgJq8Uq0IRjN4
UV7WdR/inHKGd766v8ngwZ4xD+I/ghKiDdPcGZYEn6e7A3oDLSogenIESbuUnO1n04xJK6/jJU8W
z/75tLOhloA+TxO4GArIxM2nCKdDu3l+X75B+OWG/3VxYJ34sPtuCxGogS8ZmFFBD4JHAnDFZuwp
oH7J9o0pQOg8gUa7FoY1dO0Utb5k+e10iYgY7NMXycUO1gSJPl3ArYc+ze74ewCvHJYPdMWUNuAG
MU28IRapqGsQ8T+0h7lRhObrmg+n2QfASglcuGsajsjxbD79NsGZ6wRZKqY/A+4Rr+H4CRkKZUPi
KbB3BT9PcLQ8uK9lrPVs0oeDpk1XA0f7Wl0cGXMIcqMtjcUuMNLRdxcb/G34uDpI00b9MUMnEc2S
2+pTHF2xCicLExqbNYccN4GkGHQzXKEdPIN9ojj6VBKIZu6OTzd/Ow9W7WQCs8PoIy+A3M5k7dsV
Gq7OoBC3uIMaAHsCQ7zUU8iF0VlWLXlG54RwGPd8sFUKQ1qPC/7SaNxXDaK6/WYNSPCG/ozpaeNU
GYcIE0foAL4+Hn46wNomhanQZ45TGJ5EXVTMle5CAOOmO8JDfeqkQSCjvsZLJQVF6eM/nzRuiIL1
173PDKEA0Pmi/h/SHNj89FLbtuPChYBHR6RvYCy4xZWW4Du5TrUqvs0vJ6V9Ro8UBGlhau5T88gC
ITz7ONtQNz79Z8spWyja9vw12iMDXKHw3/DnAU1hS6BkO2YdPerbEQ07w70VEJqvwy2yYaf3cjen
y+hoxZfvwc/r6dez03d5TDY1GlKENrcDNYz5cotjqFFC//QxD854j8c2MPJpV5vrDNz0ehAF7KjM
VfdBhn/Txx16i4558G+DX61ewwhoqJednhlSLv6z8aN6SJF5hG9t9qiyTaQYMuTtfoCJimajVr+n
pIEh7UDEzVX8i5+O3nMNMVJCJpZ8ICAc4ztnJwN+2BMfuj89KKMQNoBZowweKM1tHlLpyNgPrQU1
KqRrlKCrgwvtNjIs5TFKaGFk0MuB/P8WxMZqYY5Bf1VA0eUV7U1GGbdRyI7IuK1J+Wa/nbtUYdHk
SALsj+quszr8m+xlIPxnC97GsgNqhFDPLtUl/4HUKefMYsHg+BrgNY/Ow1PafS+sBgZWfZlcC0Vy
0v0MofWc0yPmwMVPHSAY0J0HesML8rYOhv92eEXrh0fYYaFvEcDCmt1B2en6fcw1z3Z8r5anOjoM
lvbz+2FR59e79u1pRzAZPbWLlETCZtXizPuaVZ/5o/QGj5hY/cG93u/iQG4ShNDhd5eWschJb4v0
NeqpV+/h6/Xwxr+x24px2ZtWlEtWmD/iyyvYEnrdQx8vWp3pMtX6WFAQq9dxRpMqOi04HY+z/rV0
jWJpQO5Ya/NtcqInMn/t7ktRMKIxoO5BK4InVPLgCN4mfXy5LqHGKK/WKZdrC989z6D+lp4C3dWT
oCKDab1F3ZeUS2jHS4gT8HkWtFleu8qLq+/OuPo2kuqRPOyk7MeMmkGBQiui/oeumUEougdZ8FUH
A0T7ADAmLEE9A1LteS1Ztf/+7Y/e/H0VkV4U9UwEMmKAZVLCDzhGoHZNZXE14+wM3Ue8gP7GIN7R
XFZQhSAYMuZLhE60jYiKdB9Pq3a4tkWCs6Fc2pJD+bBIhIVCr4Oiga6scIoIqog8pr05HETX+yjW
Jn1jgWpDOJ9oizPSthNtLlugB3q3/TERmk4sWx2SMyYCFBar2UKqJ1TRWryQBJmlr6QHLQRYUX2+
VhwM854FuY0HwMFvBeuaxsPLOy2q0QMgcN2nguA4YYQx0iCQo4JXleP0+nAz+qwzaZiK0qIX9jkN
ac516HxKF4XuAN2OJ5NZ9u2YzqzBTiBtoNibEoF5CuQVgF/Dpdl18WM6j+n5NMOEZvY62X4tO8P/
oICuGErVPrkCzN5mBH6Peu2CdUkf+esUKgJLh4aJsFBFqWKGUHA/ns3wWD/DtDFNttPWZT4CrBzW
4yZLKSrAIkL5Lv2dyTnS6IDF9z44XC8lZVmSGAmbJO1gCfNd8FJiY9Ul2sPg+s5ElyV2Bb0tGGS0
oEph/IIEFoZrsYjExOW/W/6GHsN2By5BpkvZABQCCkDJ1y6f8KVQu8lnXOCGAd9TqMOHOhnuQWRG
Gj4CGVmHCIoyO06zagGzN+2tiFWYJ7rnPRCMY2ZixNYF1ErTMysTFFfYDiQWIF0oiTbEKnhnZDub
8ocu/rAD1prQtXLaHzZy/WF+J2cv3j8DJ8l/luvtHoMPTmdTlJZQ58d8WdqX77hgBAVdT28H7XK+
s5jpKqFVco8ja42CkoBAXStGIgZj8mCp4WuGISiG8PT6K4eR0TkVHfGP5LVewrZTJFqE0O3kj6LD
hXX3hvBYwY/FOy1FHgBNsqIGcISpIcK+Y9iOeyVf53JE1Dr4oPvEL/fEzX4AdqIKIZNF30/qJEsy
QyvBvsCJ3eU467qqgQiMIRWWebiRYUhwSG3IBlt2zEHn9+iEc6xl3CzOdGyTV/tFB+oxSlSS6bR4
gqccwysVOiY340eDYVfH5dZtUGBxXFzmR5+yD7cZaW3Tb9Kp3vyBqBts0tAjHc0MD5nWz0nCDqIW
y/HRhF9N+KOfJR4RSBL+woMeK9YwTU0Fv0a4F2hk6E90hzBIStlrcPQQy7HOWBjS5OS00Fhy8BPP
BSvmOi2hi3oXiBnnPY+K7izmQSx6juNFZ0AT2vrJjI/L9fQ8soObYmOCoikW3SUkqaXMJG9+R4QU
2a9ABVG3z1rXSBRPc5AEQpfPXhdsngfwOYqQQwdjXbwykmZM3eRfDXaZ+/oVhRPvJo4f8q64ZOPx
7lo/rP3ni32mmhk/EjvqZV/10Wn8UNNDlkJqKguI2y+3ivQDpoU45ka7zp+DB7cvI4sVPOsIf2xr
cjBK+lUEEYw0sP0Zqgq2ATqwBAZNzL5m/0Oj0daDW7Dpq+zyVnDV0VN4zWO0sL5rYMyEbt7soLZg
KPTOWU+vuQFSJU9BDAdKjob1YAO49FSN+6bQkgloG0nj0cpJZs0JlGXPiG48PKsuUcoEIE74Ngvh
csKN3NgKMIkrz6IFCg2yzTd2MPlLJrQyh0RaLb0r5hmXZAazm+HVMMTIR6ETN/tqThOUGOtuTJj0
faTCUMZikhY+QDRoAMziHNiFiR9x9wdc9TXsukQqkCYcXNe8DjyQr0aWKK62ZY41DmT1S0VCpkA3
AQdN9HB9fwbcGjjuIGauD12Wbro7wtsQbip89tXojBicZpaujfIRTjqBZiSk1V2Ntfx4La8y7jM0
35B7Bg2TcPi20BXf5LUWlH/H+KzRyaADohAhk24P4ZsOpDmMHh2vy/G1VZQtXNxZFi2NQB9bZFPp
WzFr8EzVDBSM4L7mpSgqcRHQyavgbue+bU0ZPnvcwJS41GONZu7HexhhDwzsHBRfl/aXYzsu2Wb7
Kpt1vvf2Dw58NJjpXbv1rhb4/OXrHax+Pv8Q0TFLI7mYD8cGLYRnmnODbPe2QgBIfzXUxq8Q/UPQ
X2XW3hbU9jogHdc190HGDWXHuWQD74677clr08nKTkaHnxPtidrNr6oemafI/0wn+zPp5I04TCzG
2WbSprtricjg6O4ODNlARgoYhgLWNfbL0t+27me3ftIferzVlYHTv9dsIPMRoQazJDbwlTBdu4LC
kVNyDXTTPoxpDXLLx3nyj4y+eonPyUlz4RXdWSBUNEN9lcP+NOG0wUFtBxPc8+ThsOmwtgIM5euc
x80hrC22uXtD4n7qR908qh7QHo/uTXX2p8NI36ojbam+kH8e3ErGXgAGbpePXwm1HWomdiCxXJu/
1Xt9LyEbktr8+8+rkF4aurqhMTwdfcjaJwSKwWfEsdbsKaKgEWRt0l+BLMrXYtfCZ+Usjvohn5Sz
W/33AiIkKSx/bUK7LZPTa2KO9ZfXG5/Ss0Q6Hr7tmxwnX9TJnChYzQE6H8gbIPKqy+8rekcMzqVZ
kp2ZZaLeK+kc5wXv1v4cQwI0NMGshsPxIqqQKANMN8mCO1VuBvveSG4+fkvk6uocXnNFUHxZTr8X
gnt++l8W9Nc5sXr1YKxksJ08jAhPhmJ4Kr3XJD9E1mXSSQyO2PtU0xZVM+Zs5gi2MEgooVYB9FWL
tz4xtRSUr7+7t85nbnfU3be+OkG+1DElcV8jILXRbX7e354xh3aXjirIb1tE9tvB45oiGpMVdntW
DI23Zy0reAMvr54ScvWDg8xJUPHXihQPPB2ZAbqFw7wXg0H7VcyBtJ0cE8lACYkmu3cbTvYPSt/j
V05DRHi1rh1j8ki6TP3GQUM/9/uk7PHgm4f0pm109m314FksIBdwTMOgsFkXeA3+6PThOU7V0vZK
5MPSbYPYS3ZG2OAPqa9wMm905K7S4wIEJxNKtNkA1oNc2NYb0BLqsy2vXCInAZbU4094RvBQTvmG
o8+ogw+2OBbR0yStgCsshzuyPw4dvvxGX4FGc+YAK0MT6aNjO+x48yGMoT+G/GYp2rJbRDGEyJBV
iZczRaEbCAySw9oZIAXdr2pFk+BIgwYPqDcRQryoNHeB8zY4O9UnF2aDOoAQuAPO3wzJ/miJ50BD
x5mjMhRmKJXDf5AYNTZFA19Zupk9brqcsZVMxhruBWFgQzqXX5umcQFP5OCKK7JMQmsoo80RbSXa
ad5tcVl8aA0sAGY9Hp90i2hSPOCElwH83qAr5TQJpDuTBqUEbDHTISkiJKZibEDm5u7p+Qc99Kvb
CCCIC8KAF0iDk5qgBbgm/UWyg8qF467tjSOXrd0hrOBjolAWzdBCDY/YOt/iW5hzEri26eIPglq5
UQMaqrrXSXtBu97OT+NmZKnXrOsdUKEu6qhOexBZRx1gG7ilUQ/I6J+V9olqUbHWvq6jD4r/2mnX
xwiNS6AtG68d0YUPitVZdel6oJ5DIgnTAtrJG1LECsbNy50J3e9FPURbgbsmowWIptSn7gJ2ghs8
fip/N0CLzTNbHuFEveAu9RSlIa+nWeZu5zpDFJn25H2CJ9UZn16AMtV+5b3UaZS+cYaw6LAIGxUb
G6jm6jCi97Mr/l1/arwsa8b5gXzynI7jd49pJg/29rq/vo9fPByABmnDsFwKSGIMD2QIkZd/gWsR
44qvXozWIisDW9owcHqmhxStEZvsvqfRzi9HFvjwlJVHNkoDTsjyd2mH8VCs0Se4c7mYfL2GQqmx
2Fjy2Bv8RJZIFDM89VB17nlMyWBHwD/gHsYknWLLXDIjPfw8lh1VRkgDgq4SCgtNwr6vD8+QMGjE
k/ZkuKyinjCBwu8MUJrRFRvlYfOvHXYp2wBqML5Tr6iztBWlj7H8jAZv7x2JlmmFn8HegJEVnP5H
0pktqYplYfiJjABk8pZ5cp7zhlAzFVRQGUR8+vr2qYjurtOnMh1gs/da//qHKYbPlEUdSbu33+fh
65rBNVJiHKkYkVWYIgjHRgHLgjUzFqOCjFJ84QEMVNajCEh7E/dl99Dy7qEO24cxqyGeMg9lVlDG
ud3Ez/gdf648jewinVAdw0cGdqlBfnOXmoVTYke73vl/X+q5WArT4L5SK2uH/RIRF4i0IPJdSodC
BX5XCvvn4Y52WBV1fp8m9xItbv8JpfXFsEdmdLm7Dz7ZVOitjdUlj7+90/OOsgfAAu74+mMO9m1w
pA0NRIBBhyqB977DdHmNM0+MB0V0El4XoeAv/euqfRPk8zZm0P3HUC3HRxlkkMP86mnb+7Ra5jAi
kaF8tiV7BEoOZ8CxNwP1cREAM6vluBbUdl8bS1OoD9F3/ma5McZtInnSBHpYBWK0/id+bspObyWQ
ejT/xIeYChrQqcF9EXKAj7EiVCBGhrDN7C88kB5OBSlqsCI+EJYecBFLwnMPgolExWXM3xGz47hl
66NK5gXwghQWAiMoEQMx3oWlUvivMcuL7Y5yULiZi/HkaUbNxcR39hQ+fK1HJia7wSWcwT5y3miF
K3uPsmzG8clVoJJn7G46RKASexdjHSCoNVdIq2Lm+jd+Orh5hcWGsxA0kBFZogu3LiLeyCJBSEHp
srivBDFRY3hB2WRtZBqmAfsvqAI7paipSSWxYLcWoK022wbQKjdlVnNOgf/ORQMlQsT8Ixea9QN9
EAZSwRiEDfZEn4taad5HdCVJmdzDJ1zE3qdEmrCxQ38xofDIgmQm7d8GNDL2Wth82ZJ+Fv8gGCxE
Fdl9bE7enSUtGk+bXs6aM1qBsEzyn0+suvmiwzFXdpTKw8qrOpk28LY//3giAIZDl+NHUFlI1uXx
Rf7lSxA9cBCJKQ69o+B7/4mGiodYjC/IgoBPR5ASR6DMUYmqH/IoA2UG3oLfMwTedooIUtaXtQj/
joMqs5uj4TIpwAnWYH09g6cMUULsSpRPvhFjPQRPj77q5b4dFC5BOWuS4SmfwGOlmCAC83xPmM9K
P6abLky72D7H4gZBdLEQSdq/n3FHuJkVXGNwVOfF3P0KA0ZQN68RMyV4dPj6YshUrolhi+YVl0DH
lK0n5vEmE21YxwNHmYySET7X6sRY9ZzzITSZAMuzceUPoiViNS40Q4ty/PDIh/Ayv3DIZ2N28eQN
rpbuCd7dhVQLqnQ7jU3GfusBgW5FsjaZZhwUZ0isBL0OZIS7a/JsyOMsqOx171yDwumdSF5LzgcS
n+7BmsLJOlG8OnlB0rmsssWQHZc9mHcj2wiqkeQAufu1d4JsSA7b+hG+/dy7AZYzyiS9Qnz1+/iJ
r5n9DMtQit6nDyA501d7Y8JHoZE4N7gW1e5zJ4fZuLkyJnxA5JkOHG12Jbg1Lax8KR2vUR/cpoRq
x4TKcCWzceaPQuFUns2r8f2v+nvyxp+/3Lu7Q/dKPvYAmR08VD5AQ9Bj6nJtA/SePIFr0mnmQ/DI
E7+JDcSVyPMeHR0j4SHTfvgBJ8rgY/ujrpvZJdYCOeknaVTO3qHYEB8TPTIjY2fsMMIHqOTx9oyE
GQ5Yau8+f9UDCPk3zAM8uRGTQD3MbM4V/YVpbx6rm/upWbInT8BywdSrmWDYUgfZyqFlP1hJDE+v
IZ57obGTNi1BZW4WXSM1gPZrZ1Flf8fN5OXB+RxEVWT8qRmmKf2qnD8jJSmeyBzIjrvtPpMqahb3
gAFxu0xjjTgG6xqo3mX23Qyi0fnKvc2s9+TqHnSLleAxVn771ThiiejL04sNt4UJSWs/Z/eOhsFn
XsaiWkqt+wEbl0fSsDdMlITBCTZWr1AeV/Ny/v5pfvTg+bAVDtbbXobiy35Y7kwGUHQshD0H1Txj
SMyZySo8GpfwTieNAJiIoz8SxImU0jGlAdM7rnOnpj8ij5QUGacaPy+hcmzW5fyL6SM5wr0zONPw
z4aueSwvtk5njLwR7sD8MS3H6TDoQGgeiIodedYCTSykxSu4+jWDcj7NbsTMfOA/bdN9BCNs8i8L
omaYSh4H3stNf/IN0mWBoGkxeBOEEdrW+iXq9W5Ne6n84SUpH6vZaMtkDJX042eQOi3uPMCJEJkJ
MsW85qcASfuEI3X9bbaPfm8iXswS5YpWmnhJCNMZ0PuacaC0vrNMd9dTB3fCynavCOMp/a8HY0iQ
TXMgT1WAFp5nTjhGW9aFMc2qna/Mm1MYJBTa+sUGfDcPLF+iEljTqdXDJiU4nMrpaQ1gb0konTqf
D6/+ZafsxKu2PzqtAHFrN9pGfp0fxyRfBxW3WIzmIcVudEIvqUB259peiGNxpPFbD9uXB6B8i6Xa
onDin2sWNH00pRrcZ85+EcbrMPVRYJru0s0w4aWb38+KVrnDbOq95Df7yYi3Ral8MDcGxjgjUM5h
wkCw/EU612Q+zec7VL8ur8y/ryHMiULoFtQ+6AGeFOw8GYiWYVqCPjP/xLpzp0IiYH1irAc91CFQ
Ja2AX5iANh1D+EBgQjHae9EQjtxnbKxvoXWCXAgBa3wbU29RgTEateCjUD5SnVQoL25r+JIBIgj4
l8cVvY9qMfrPZ1ssShIKNEHoZNbIeGGRBhyX1qGE5iWIzILkBMr7ZiRH5ax22BNe/ii4qFLWOPBB
c0wdGjVvZlonHEWpBxDZulWQjxVceQ1XW1CD+zNRXWo00zRAQGGmA0kAAqYzk0KFYz71IEAZ9p0d
jKwud4DfuCDMzmbg8pTZeCFAqxNN8l8VSCWnuYobAixCihEK8gnPtTtyqXV03nIAWfGGf+6IOm/I
Wb/mnPduvrASih84iVRbzHsDzlBcFkXPRdGLL9JWwBZv0gIEZeuGtRjNsegBRN+g7wGsYGeZYbWt
jh+KX1pm/AviP91JPcIKnO3HVk6tkzG6i17M8KtNtpBISFwNo2LVU5xsqgNNAO1X5+wVK+qcNhQn
ESYJLlCX2/iVX+GGDK1F40hKMe29Hh7JYIxflAqdmeyGgIjMN78w+lJjND6Qb3yBewtdVotl0Az3
4RQeka54GnrZ+Jxzu5w7Km77s27GbCc/Da2rX0Z4Mlh9OMK2a5UFAC5xH2Jn4T+IkHoQnMl79CHQ
h6PBuFEQppCGBYvI2ptEOFMqrhXSfAvvRu+06aljHL6TOdWnF0IG+EyOOpVJy6AMGyTfhd4G3dUi
KB0Vo+mAPN3G6hDHYBDTfD0YhhJpI80EI4/Cp404DsB91/+Qs1HuDWOYa5XJ+JXQV2HXc4Eat+Vh
efkmQ2/uDRRXMrGnN9HRAeQjzG4vQaX9gACPXj4DJhUNixpexFqF04JN1IergTw3+GzFiKGs/WvD
1g9kQ2HeedLt9w5F7+lgNzCWk8FudF0/V/rzPKI8reyaXgfo0XQGX48xf/GaQBRolZ/7KDB1TxlM
NGVWDQlXse5iSHCL1WcMjlXAgGkT/ncUM2CQBiH+H0k7EmtB8ibPiTxY4ljcJSNK0SHjSIrUsJdJ
rn6rHrDTFbOOq/OHtVA3CG6U2QiNlDjVZvfK/+ZeVtC2KoOAy5oiDIGs+6PivUKKBiLkhCbvh7JL
9jpCWnRC2R8BHrPm5MK5ieTsGZGcSSJ9BoH89Qs8oEWDMmbdKpTwuPIM7ZSYEeqlaQo/c1NXzvOs
PenTt7fOymA3B7XDemfAlTyAo3bfedHORweNOTxJpj+j8RvitV8CElyAd0OSoGG/Apms69K6xpff
+8fBHKVvbYDRFmqI6ZeDqN2YZy4hLOGrAdbCdRPS7pakL6QzFSMTBwOxFJqRHOC0BZQZ3AKZTfXw
etEQ9BVicatlH5lfWrholvLyzB+ViEcU8LA0sUj68pB/YEsOZ/Kku7qfEWU33dNo8pHdq+arszeZ
r4b7lex232LA+5mWcnQ1bd0IzYvzhvAOdd0I09YCful/a83Wescge4yir48kxWvHENCQLAlF1XQY
w6V8LtsxR+SDISrzrUjqvXR3I91gU1O9br6uwlbxnGp6nK8M9vrewh86rPHv/7pYUiY3VBape+9t
rOQ680+CLZpNB5PUeUJsljGfwfGgFz7Obem3sv8y7WsdEGFUvVYjxDuARXXwKv37Kn/B7HMNqASg
YXU4INP9ICcc14rgojEUqOe36L2tgm6v5859axThfXuD21BGEBqkZaqHDyMEquEZf1XOdl/03oNz
hM//StzmMkZ2shCE4ttqRCQm2HQunFNHxODS5BeLcb6oEnVOjiIMlBzZGzgHQkd5NzL9y4QpMzcu
C+Wpcl3meYh7MVtFR6pJcMeFZui89xdq8nRR/l2hw1rFtJ6Si87Dvy/wFCiiL/MBxREp953zNuL6
lrwf8ZUKcgOZIkN8klwat0wnSoUzxpKL+5noEluLQ8TvaHUVIUzov62+iLXPBBIja+brZY2La8Xr
HtWkdIcaIYU1yusMFyYDTj/8WsVuZkw2FcaN+G52YPiTTHXS0imo9CXQvYHTB82fErymX5o4NzDL
kIjWQKN9zaxUj+7+52qBbik/m5E5LZPP7qZESm/fSl+THR1RV7UoaB60qOT0xZhGpUMw/A5NzPEl
28+/3MRNFV4Www7GNhyfGbuLzVX/7ArC1zHNNQhJJnJK+DrlUEwnsGI/zPrrcT6HExEYBTrU6r3h
WJey38ea8zIo0BeiqzAWmIhB+MgZNcHDh8YQ3eqJHMJ2LiwsEchaf+QePgJ3YNzK7+L6mBGb9vae
OO8MLG1/xxXjGbVBAf4SdIyuZmlla04337zOCigRMJbssEavDGNBi7nLlDUvR+aU4qPdHRPW+UxI
EJSOulBY3slSMjoiQ1O8vCcXakZNy9TLA6AgsOIPj3PIHtiaEsV38QjDvDicfHgNa+H15jKQysaP
WJpXuyz84qpF7zNEuskkVh9s2jyqSG7B+IfJCMD9kMM+nT3GCGDUkJkHV0tzGFAxysBUy9W2Auh+
+Yri+V7+x/Z+iTKn/pODIhrB32JM3G7S+T28bTotVn++yEwCQ7YqwF8zbAgcgthF93SXnJffHIeL
xYtE593XV5bq8jG09WV2ln/kRdZYKqMIagwAHEaSStSgrijd71rdkgH8ufrf0m72DccxqYAQieZd
9AZDmD6RtQPp+fjRd1ahhY1/iAjypkrdN8ypGVEc9NMQqdk/TZqjsA2fPrZ+GhjiWGeih72lEvfH
jnSdjpZc3Q4xY/m5KK7RoU8PLliW0LQBqANiQualZXjRO4vE4O+Yhyt4LXnASiCkHx6YFR5KRzVR
A/4ipXV+IgrjafNRe9poPVcD5KuOGvMWOvUO1fSyYT4u73oJsr45+VXGWWhMb7r1GLhNwtCbVcMj
asgJfF4jUSmuVyxIGvCBPXx635++Ce4wPkiXqcme9noQSktxJo02r7pj9/vJwkE1y+KP7j0nPXXR
pGhBvoaHCwINBm3DqNG9V+p3jS3TRSS33+Ltd2rSYrX1jNtL/EgZAFqcaGUe3Yxx/s7YlRTJGsBo
1CajZvrGEFDzG57Hj5FAlsO/3tEah36OtlB7oHL9qhONHbDswtRtU5u/vj+TocZzjg/W2NTnQ8j6
Kez4NzNmV2H8u/jM1Hze/qNfPZPvY4+l93Mwxj1IwsTfZgp8NabCznvwT4fwcUdRwbjCDG6zGvAn
zvHXaO0vkX1D8lrQdkixthhe4Z25JpT1GLZ39ZOP7+2sZrSMdorqPmQ/erivjA1bFtwM530ft/hR
Ow31cgchz6r/IFEi95fewUCy09+v6mfYV4PkzBtMPJYvojp/TPaQW8CiVOdanojFyY2vjl/msFDY
8kUTNkiYDWQhT/rzkUOK6sgZDa3uuyiNpI3r6mPN7YfXgNu0nooO84VlKgt1ZD+QCs8+0K4oPvni
T68wLTN1JGiPnJyI4e9Mx+CUJRfdkuFlkCYF1NxHWnKDhbMoQ7kKYe5ifLtit798YXq6CK3RZ5g2
eexNUq2qvYLhtVPNcuZoeIKklloR7M4UwoWSBJeF6m1wyn5lrz50rjEFtacUUSMlEkfcSR2LZcDA
ERLyFRHjGCYEnssYwmgrEl+L7XCmw4yxtXAYansBx3x49Sy8bPLj3X+Oy/ULJ4+/PhheHTCfEmFr
alislBHdKIN7577uwcqy+X08mAk0s/xrY2NPQ2DMZERolFeLq68BwIEQMMPU7O9ex7a93GVJ+tfN
a3pnT0GW3XjL2kF92NmdOLSBs4TsEmDWZdRGFDJSEfze22ATqxFsauduo5nf/HIC+C8gnhaWtoG+
G7zKu69pQHAJJJPdBhXxX/GQow+TfY/P9HYzBgtBG1yR93ZB6Wd/+uQKG9Z6HAXC0bE1aDz5XVBD
zkcuwiiuCUF+KSqXtwOUMsBmsKv6ILmXiTb9Yu/19VDen8HkDqkPO3S5asLBCVkCfDoE2b4ySxNg
P81ec2/sbLHFh/S1MCHeUp9jvR5+EjK/ZowN4guK9zSC6bbIA2WDpm56xbnrS1egHISxXs3c2kbC
gRA1MP0GXC2j/BTqbnKbvN4d8kq34JPoIN3MOiBusm0PSQksmCk+IEHmgeyQL4xSQCEwApQKkAOM
HmKviACUQ/xJQfzZlYjx1YjVBeiUgl6kRK0pwREgftxrACggoNKrdSAukdh6v49197wvg2GEjDF+
Te/oJe5BHVYLYLTvQT6DoCWjqEP/7rw8ymnnPXkCcER6LCW3Wb4ajCVPcsrI9CpySrrVdUFfD3M1
0iLZXlAQMd0Rw9ATZ62no5nC9LhwbjNGvbV12n/QXvV8QyHTQ4hCR9FsevSoMyW+kUdPBOIvS1Dg
mjCVV49tj2yB5cTRKuR5MN6FCu8GBMoZf9bB2gYhxmBeEcokOn0mZpzNFXEdnI6uHWBRfgfGDPCt
njJMI4FF3aqxvGnm18ggRuOXao4BobQZvq1Kd0cI1hC9cTiF6QayHyyIxWfJrdeSZvaAqYt5woJm
T0XCHVSzC6u7FgIigCVWAT8HX3sITnPdl3s4kmQqBvw03V65h8g9ayeax0KQoCbjcoYCACToznj5
+nuJ+QDNSt/wki9O3y9zaH2TcpWwVYC0uC9nZoRxBdJJxK8lw2UxPpY291910x0ebIxwNZgeLGRH
sE81T9nwp8kl7g+KK21ei8HuFgy9FgNexgoT3hA9KIM3MF9MuZJeLPCF+OxiZQJJQRUQKWg7zAvs
G/RJuAN4F0y+SQu3mTdokN8KzlYFAucSlpfbVx4K+pnfH/HuqY/Qn//7o595eYa62ALaQv2P9xoI
B88exgp29U/PmPToODH+gRmzuS1SHzXQigHQQeh7XwfwZ16xCnlaoTdFxcSMUoaMspcvSJ7hN+tN
NrsyxeBz4i/GM8+WuRt6gmUXZbN8YZyqBIFH6+KFEeHJMcdmq8F84hpCA0r6KCOJh9QA4iN+h3sh
kvmB+ScIdgLVvuMIwWTmCUVFWTOymRh4TAx2VL4QbF0o52BGJaFoTAM+tqwGYKOUesgHnkuoKkVE
+Cbs8tmrCPTXhPVFD9WN7NGA56mafhm1oM7NJWJjQg4ZDQkZZJ9qWihT03QQor1X1dvuFP8+ZH+4
h1gAfnhg90a6Vpn8NC60/x4Rmq3Q2JpO13gjM2gVn4sAcVwTxF6h8Sp5u+dDtFpM8G/hoIlu96D8
cnDmhxuY41We9UwRCvz7TphlvZkiKj5sbDZPmYtJC3vZDUBS3duN+UbrvlV3NM0no2lxQHfGo4sl
6OYrTSrs9HhnpiPiWxmWmUcPM5aBSCsY09iQ1nirLvCA7h2GV3DM8vhmLCstqd4k/Vj3i6MxUDQX
mNbin4ebJDwzySNPeci0kG0qiweDaXk7FOqcKgAUBW63/nV1oJU7PKno8fBL3rzxBpmTfTj2WDpP
xPUQy74e67bgXVt19T9ySz/W3kLhsHbgX4G/Yqi4N0W+4yfuCPm74sBVHuEcvkHN4BMhZBFydvBE
iwa2D7INgMboMk4fe+U1Lvrlx5Xq4Jsii2+pChGzuOmpAMLEaIWpX+mbIzFPOA9YUgnj5uAzZKe7
g8x3rEoCRtBYxMWR8q6O5d8hxR5iLw7CATwmK/v50DvdvMH5ykNw90alz+6meOybJHkAomNgxC4e
XTA/8RE/SJCBgUY4mZGDF/FpVgb9TJdiQI0iDdB260kjsw/Dz/3E5ciTS7jskKlpqzorHyP3eahO
tpUwmOSLgJh5ChNtNHlLJSy3emeTswMvbBgbWyBvlh5r+P6bA3zt6sl91p/7wv3XsNE8AXc7NEHy
9rNlzDrGumr9GgtSWR5pQDNINV9iwv6/OPUHqXWJy/M/LvCkgLF6Ihqb2bx3UUTG+TC+xYzEDAvc
Ukj4cdaZN6k449nEKXM/Cf3iulqOvAH3/+qg+6CgKGJRR1HmXbvw1cSjfbZmiCs/LQlV6Z5A4ce5
5BVk/+1JPlOpAdUMJSCkAxFEheYMEw7N0w0HeiBj0lfqPmG9kCClxhIVR+4P4fqQz4Lwm+5RuAIO
teOtcCVmuPb3joGfNTrBR+82zxVDgqnBhPp9RCRsenoI3RGY+RFkZAG83PYSmr1foPC3NM7edq7M
nqbX07xB0l1cqXkZ5pCKRdk4JZqASIdiTVYCVgUdrrlxE0OvM9+CU4G2CoUyTqqmPZyd6aiLmGDc
QWz8MsY7kV41ZvQKSYu97rnXcBogxhD/aRhLHFIoOylJOojEa8MxysU5dTG91cL6OHBuuALBmeUC
wsy4WKSTjWkq4WpJPl1WHcm/5uQ+NnPvDSMVzsEfqAZ/P2OY51Cgdtv8GbBmQR1D2hzOegP3UUcy
mB761c3pltQMBU9ZpLnPoDZcOJrU+mXt6TzWQTdlhBaCG/Rp/OUjOUzjTa+BKgBVjzL0gvIHZ8cZ
eyAJwZwe+iMm1CI7fPot7G7gL3B6wMIXKpfCpdangn/UJ+nMLiAnj8jgE47bnwdEMQ6tjzOass9h
91DzWzhqmlFP3jmsL2Tz0Fxgx7iyQ1VWomQBUhiIc2MJQ1K4xXGCn1HvDHeQ4VhZc64PWR5XMxTd
KV9wiPrs34rFyIkweqGYjkqYRnxAC408Q3smMm4uudmek5Ju9uOImOUN+6waDVuMvKgtGNVFD1da
fJg8EnXnGJxgatRBaoBpU0D3f8ihnDlSbz0270HU036qHuks6U86r8J2om+e3hE5HtQlLvtCp5vL
SJenRfvHHo4uFwuQp7zEfAlwngb183fkv4kBRrNxiSvNLVcSImA+o7AWu9cUz5Wj6JLzeP1J1a/0
OVzuICMhWoNXfbWMkpS0GrdhGsFjAbezUPx+w26MFFrOnTIHmv96OLOWbzuvbILTlffx3qyIsECX
o0IbHr6w7bSQKEOwrBcY5xpvn3OV40EqoorqDe8qGHaLz9v/MJWhPn5jou7rHF5N0Moh+Pz7bUkl
ObMTcXAcRjKuyJOG57PavFOgaCTYQa6uskuMhtVQnDfpZzxo96B4xsotfPZxg0wLKuxhBIrKRgGN
5t9hzBrihpua9zQDAQIqvlr67Bu0iHzNext9YEnWnL1eU4fcS7m1G2xkECjAQzNt03AQ73Geq4gR
JBpOp7iFr9pDDFUPXCC6JnMv2ESkh2qY3LJx94hrAvjqAN0T/eZwl0K0ZV2k1i23Hwe61YwWqPRZ
6KBJX2y22CEzQk5dllB75qXA1pRmgQrMeM0fxPkdhrBlKNlH/uDiVozdszrIKZuoMmCdPBkp0NjT
UNufyhkNPLVD3O/WGzoVdMU8IhiR/aQPOt7LFlgWlBm0mdmJfXae88ydXzz6P++FjSMwR0eRT7AE
+nqL3lLEyvzm01cMbhwp7JsC88Fc2GmPpouzdwTfLyQgl/wBGZ6L+AmhZBYODyO0k/APFPbxnvOA
Zw9+KSQsQHfQEJUDnWkrtaJJY/qZZvSev+w2mBZASnjZBi3ygoGe/8WwXnHbA7PbcbEACzhnXG5+
YElOmbguoHHePczB4DfKz+tqNxyYiRyK81uyiTrgEJtDpndv3MMp+Url5HPqzjqA9e+LyvlLB3gR
Ds7MmEYkgvmkpyEZgcJ9x0Lr6t2fUTGHo+k+k0yBu/1zpEMIGGxglEVntoUYDWvI8FBtfLwG8gv+
ZxAazXOmh7L+j4vGyJeHF3UjGp5Z57aZDbaou+9la2INc0Nsh0fLkb4oIb0lxxbZTROCIrJlHg0m
I1ddkS8OG2EvBLpisgtVa/Oxny5GFxrus7hJEVvRoKUkE9QRnMOgIBZPJEzyCaEpOSEMLAJvr7bC
TFYb50QNwaPR7A8dPgVupGGc9fOdUAIvnjE2cctXmAXDzWMmeRUFO75B/knqGNPKC27ItvZxp4IS
9fGm+LlA0EJq4LxmVAh8FsEAJi4cRywGsgyx4f4TVErqs3VIYxgcvAqXjdXE92Y0rYQ9VLG8cg7N
nEN61zlUaCCIhxya28BdYKq2RC+FaRkNyu65wXPMVhPZxV8TMvTAZTaasSWnsG7f/CL7uv1g2kke
ZwgZ1uMiPW0FMQM8PT5gyQR3qokePPr60CPrP/Ha9cXBgxjHgGt0mSplyJw6ltIxvlHL1JMnuvMH
C419GADfd4RtixhMvhh0MwNz3ov3pLIvTrE1ZnQKoHXPDYW1icNQ5b/4ghZkE08/SSdBLSTllqpJ
3EhcM5nmRvqpPH8hsRK3ztV/W8n+zscovItdwkNe1FR6mjV82u0O+9W9bnUMCV1mBxGOHIhnvSYy
E3lRHoGaP/CWVzjcwfCD71cQlyxs03AIg3A9fe24ybXT4RISnkjeYoZvXSc3eJiOWgdvl1l9creS
xsX4BmJNSx17t8vC7Vqra10IzV2DMtQfLb73Xf1IQA7psZTr5jXiTRARop0ocRKHLsFRUTNDYexe
e7fwzZ1iCq593YzwNxoIVghmPTDQpjfMllzoNDVkcnMsNfYQbkop/jCAzM3DLaqU90T15HPraH62
uM3utZWm00G3lmGz7RhuoA+wDd8U4hKM+sm69EbEcuLvh++RaffqQv33ZxUNSTrOG3dogqA65WLI
M7RoYFrrYCkysNvFuxELVtrK4ulw9LnMnZjUQauHxUdzbneTKqTrn2vL9pzCWb9M3t4Xn8keq8+f
/AyUSMVBsKwzPGGZ7ma/UJvZxedoWf0uEvl5lAJiX+IgtcLCXkyFVmo+OccBi9l6jplMNeOODZQB
wdNu5s2kW8prloG1fP5VcLhz2MbRdZGvHjN1VytWOoJzgR9Oc5A8vph/Cxk9son03AEeOJtxcAEK
9HUBzII+eQCYV5MP4eLVZBRRbIRmDJToli5sJAa/UbnOokEoMCkIeURLfM5dArodS16He9woGkWa
/XBGUT6TIOVdZkaUnszdnQDvdNp6Gow+puUzxbvN0run9Rb9Va44o7mOMPnAemoAZHGcO/e1oMKa
S6axVM03hlRg864+VafdCWjbgEIy9IdzBZnrxalg72nYXCj7Z9wzz4T6jx8A7T9mS8yigcvIxUA1
NJxQi2KY8IlGP5PhWd0dcP/Q4QBNgH59+Guqdb6DSgoG5ZcKcAI6DUKPTMm7WmvcCIVlIB/nHbHg
8aNt99fjEJepe4yghO2DdedV8XMrzZRQmmrsJl+2F/geB8bKHv91OvyVjKgF1qtnnPSz+8Hw7xMx
g99fZncINpvhHFs8kstv9pYRkdeuil8VRZQWKTu4JlzTctEpjnHmxqlYRDEaZwPrcbuxygPZ0jo7
n7i62cOX4VnK4/cPccnPiWbrAcXQAULkRPFMK4K3B9rLoB8EdvnwoGOHddgt3+N2CgXbe+yrRZ2w
HWYIazXFhQXHyd3DIaI3dd7CoYnrDKEZOhA7O35qieFLkO8oMYX9UmDGN09QIgezwf4KAXRbY6Re
22nlK89AU60HxTZWTSXv275t4ta+D39w1jYS9C7IgLNycV1Ap093MjQ+xEOVc6XbugcNnndKJDcJ
/AX9sxzNxTKQ54zPpSmroaJWZm+bDzunCFnfl5kWXWbXicGTJ41p5SuAkcu4CAvFGlCAqC6jsH5o
J/zjAu+wt1s6/kNzfkL8McO2tSvDUU7XA5gqEIDL4JIJ/+6FM13v0dJdN2/oAx24wHcuLbu9FEov
4iSUxjZ+8hanJausuDrP1FWWfEfd0X40Ih47Etqpdk8wRYblpHI5tFAWVgJruIx8Puybtp1ERnRf
UL0Ln3/LH15GwB+YzkPv2zXnDi9MRqcXVo+BdPETp1WYr8RCe2hItl0tGr42r/CLCIW5uRgIGpXF
NYFWPCFkMGx6EYlZJPAeGvi0U1yloTHKPgMk/VRk7oszPWrcCrtJnDLhfGCbea89uf93k0dzhtTM
Wki7lnb3w2DOnvLE6PBC/k95eOrWZTaM6jq4Cept2nssWAEyc2OAVerM5fu8z/CbDIef4PEvN63z
7+/4c3NuGDJsIGEw9zplJqe1jAoX6NyVulh4c76c+nTh+9tXyZeY0qGgn3VGAseI/9y40ZZ2BNwj
H1iENkBF5ykXOq8C4hOR0xrMkZDlMvS5mpeVfM5nWVDMehV6Vh92U7a0HSxVYRjXJXz8qeaPxhfO
9DNhf+FLx1JQ9tmhmT2IwKgB7gKiBxNlHsw93k+4qZRLORb1LvHyN2xldbujBUdfhIncIL4/nOtt
awBKMeliu19wJ5kwI7cR4ixY8cH3iCUYFUIkHNZyfOHkGG4h1POR184Z1wTNtFLsL0w+OJDiXUBq
+DHnvpS3w+ARMas44DLyK8jp/RrTlJvzRQHzhtfgGamN/QatomtM8jVldHXMkb3A+m+AMh1tAjkU
HuKW6XfrQMoZDqjCsT0B40yjxwJUVzS7IFBUKMgZuI48eKMxCgkaZP6uxKdkfoe3VwWGuxgTlts4
Q5BdhOTwMex8DMPrgjTstB/iX/zHiT9bXIhN3D/IcUNtUuEzaE7TKSuP4KPZi+V7nXxANe3Bmt2+
TN2PEurOB8VZsPgc+RgSrvfZFPYr7IYxBjQBqjX5SMGBmBdX1CP0NIKJnkcVD5MGjUOCM1ZknvJR
mBmxiqzfT5cDECQ0Xhh9ClLiVmxuItOODptcSxW1eLFO9yNgk4GIFFPzeFiE7NR+c1vJRxWeLqID
ct1kslvDC2IvRCmCnSgHDSF+x++Klr/fgELooOu0mzTY4wpL+BdFFiKF9YjbIOEnmSObalwOw2rz
QjomZFsNBpQlUhyig7ZCRI/AnJXyByznMRI4AKN9h0jWkF7v4GM5gEAIB6icF+ILP+OvGn+rxRXS
xdACXBwQGtniggqf/CTfvMbrQOuRZT1bmynbaFlT/6RTeknm0H0kYySqwg8gh5ie4RFn+kKCUYBx
7zI9KAywVFHWhq8tRPWOMOcSWhuqSPf9jdZXTEn6cQrKZxfeFberejtIEGaaGNBZumGNSrve6hPo
+LOHEZ3L+Uux22W1UJPrCDr5+XdDL6VsxgWA3hsPbP5ws4L7mjzD7O86rgF8LFj4NiPQzG8ZXH6n
8fhoOvcj6AHqzIdNGQ39avMfSWe2rSqWpeEnYgwEBLmVHhEVe28cNlsaRRQVwaePb50YWZVVGRlx
9rZhrTn/tlzRGQVLi856dreQRA3nbLQfX51CzgK6rEjZdh/j6+TtqaIJCmy2DvktKG59W6w/iOg8
YVpAzwD+SdgRetELCzY5LD8O4JDiJPIpKnKeOcT7zk1PHow11131clnjMgeELByAUXIljB6MSEB5
vXNv+6bKGYL0bn0wVGPNd/TOqn6+2Fw1GA4wBjZXPHchBJCPuxEj6N77HF4riEu2g+B2TgGsTs/V
dfV0EG4TiZxwW4LCfQJT9nswvqAFuNv85wf1JyrqSfu/PEOYUxhYh6uRSDLAhoIQuCYZCHndsEN7
36Bjl4LaamaIjviuYXjgJfo8Zo6MB+QT3qxipi7/BWoOMbGRSaAfhF4PyurQRoSQkJgFWvFjALXe
RML3Nrr34go0wXYjvYMWynAzrNCewIYJqggO2GsCfDHMalwEr2bIPXN6+D8YunqhAaFx3s81Kpoc
ldR0bAdAERV01COqVugpUCeJjLXKH8SgFOpUIj7ZbnaXr8WWxistworhqD/7WTW0K3nT3nfdJ2yy
u4BYVQcDTsfiyg2fTzY4vu/s/p4QsZhznRRZ4UZFy0PIJFpVIaP1lb2F5AlMr0XhJJKZlBCo+vcY
Am2yJvDjzalgOFswTz3mr2PNSGgI5s/wHuZRFTFuiGFmOR/db/LEpu6HD9bgaeqt426oO7wKokWC
FmZrIlndFHw/SY4b6rZJ00foRJ4mvUsI1MgEEgJx8kLEMSJKYUtvAeAAXgEcB5wgGD8lTPlBqIH4
Xk6KQJuNWki1LiRTcNPtMRQgoKQkZ5JFLweho7Uy7JX4pzlVsGEJ11HH9xcpINdJ6zZuX1SFDzyC
GyhN9CpyF3iQaH7nid3P4DLdOroejohIALaxKfI4omWHh8HBy402cXej0XmOZWYKf3cFeK+JASpQ
EuTzD7D/GdHAcDXuEA06clge6ugRkO3BsUY+hE76y474CKqqICfcJupWyDnBiHb/UnqA0+CwSUQg
A9pC24BGyjlOevJwQRQM75sJ96lYozPoMzW2QmvFh8f6Oilj/MtYUxWvxvdLWA8vldapI3XvPCLc
BVfPdBitTsZ1qI7VcR9N+wVcoClCeni5OeYv3Hw7xZNnvzPVDRR2ow5Dq8YzRlzhSGW3+83z9T/n
sRCRCCRId0Rqzyrz+mRqJSIZ1SaU60g4UuGpw9Udi5d8eTSIOEnaEaf05JjPFmCqC33b0qzIa7xh
MwJ44TEUe+MxH4oyS3DNY4rNTIS8pAnmHmT+mVtaBrda6091SmEEAg2wRsk4TWTg5UUg8jvMuUjd
zFD0N1YLKDmTdjK+Y4SSpwf5+0nP6jP38n/wswbZKkWPH0jAMsC4w5pvcDSlEYMYqKlzi6/TdhWH
pr3UJ1/XGGNDVjbZganLK1ULM0DDlwUt8ECEPAP5LEFgeKtGt71VrOEOKgTMuPquZEKip+1spArY
JhOcAOisIcRg+Cx1lluyjPQCuRhNbkja4vzCJIheGt3ZHp28YTPo8Tb9XLbpPkEjjo6rDpjzfsqi
h41a0K18AjlRMOyyQKUo6geeMYPMB8PZqZK7Z1m6ubBH9yhrMPc19nEHBA9F+Yr5UFZz3Q/9L1qY
FGa6Pf1OwiDOv+I7oRw97NJHHgpx4HKO8j0S9Q4dsXWk5a5TPKUa9QxgRGxv+D8584wdAbPDMLfn
cXQl9gKyjiEJceSmCkw4MlwJgnW7cxYFIFOLdEmu+JSZQEIUj5K88Ejja9c6dhLM5K1Vu48I/clz
RQARKCk6KN5TAD7IChOHGj/weHPr+7CaPQnVJ9sc5ZZTQWqm7ou98KCo4qVSiME/J2EugwL5ygGs
msY1Lk/78lR+nYpe3AzOheQVmx5SIIuo13YOtVhv3zW+E1OfkFubqY5GOJSPxfchoriyT/BF1YVf
u3V+79kPGkHQMVhwVV9Eh13xOLY8zXoCYdGtTRwTxO6WT6SS4RuIOYN+fy46Ts+c5z89UOvFfiYU
OZvnFSGHGtWTvB1nAJBXuy/PNSC7m4OMHz/AVXb6A4F9+9/lfd70PeJ7/kGWQhvEML1Efy7SbZqg
mMoOeuMxiuCXKF8pFtxdHOcHQqK45fO4jD+QTaTfoP0WUDPsEAJf3KQQa6P+rHOR1rKaIsVY9njl
EJczYDa60VFeJM9phcRGGd2u3k1fv7PwNnt7GuWXZA+Th6wGenKrtaEkIWVQECR/fOPupmo5fG87
fi+0j7vevN28QZ0bjmvcs1H/MeuD6CKZbYejAlm6wVX2rez+goiMLd5Qpw87EHFZBL2Q5IDoEXKT
xwVETvw6b1m7G5wih3IhXe4xax0BffZtV+PxJGUvGbj5SY5QR1aLm6Ossx0mF1DK3qE8I3jmQ+Vi
vgMNDegoZOagmQGeC1+bvP6OqjWyMfg/fgVVs/O15NPyC6WwbPerFHpyovjAzd9zehdDVx2/GvgU
+614ZB30WNQBHDO7Pjx/Lgtmlrxln7WyWb1XCjJolWhcOlibVQoOBkdTY8whSyy5HZ6QeN1QVDsI
JEWa9cIH3iUMGp+pgIkB+36XB+5SVv8VrgaFQ+F/YStHMyBrvm3i3B0gJXRJtB0XzmtSuqBu9VBF
t4Q9IGydF3goR5q9PSBKRBHnCNQI1RwGoNpagpU2SLxSS/N1N/MVt+f8m4iHADJFLIuSDLBOI3zH
AzXKGCGJc0rtbMQ7yKcCOt4xfZWT/nf48cGmtteO080IhJu0cK7Ym5kDuEBM5hHFu0cKTuki+s5u
G9mwPqHk1+4KmnH7GRZjLdbpy9DHykzye3ONmNsByttP2JuT67vN4N35PKCdCNUmSoyyI67Z4LLn
50kjfax58Gm24DCyQB8zRngQLNWqZsDbc3i2p97kFfLt+p0ztEQ2DD6vH2a+vHAPch2JUxIzta/t
SAFYnCX7zNnCKiCoFXpcavaskGQ0FDUSV9kteJX0s/LPCG6/dvd/SBOHr1Hf/s3ViaDH++fO+4Q6
BVhILsdifNu0TKYsQ/a1Hq4QrVyMSRpzIlANhKmYeAUQ1xt5xoOZjBQ0HngtISdOb5PHMGI0Qiqo
8IBGEXZKc8i33gYdOf/pUix4uL+XGrHBjHQrsiqy6ElKRbbIDzL5Y78zxcg075SxRFuFHD4vwqn+
Jd5ZdpqFqHe8zrBkdog77Qo8svZYT2dIRgg9FbkUdB/t7vM7/pIHQi7isQgqytz3kf4j4lVhmOd9
/M7gCF+8c/whWPlTyyQ7rJkIKVvUVY6OEswAkHN7kUmkG8bQdYU6hcgcYoiaSb3leZwhfvL5Cwqe
GLBfbiPENLp7m7aBrgo2mVwKZgpeKni0EIZ+DsBtmzpisZEm8HQpUYTI5WJMwdGe79zbHoyZIEPx
9/5cGEBGFBIcUaPBoynEi13jnpstNgiCH/D6VAvduBqJDchjlQKh+B3kSQnTCr5j+LwQDk1GVmo1
rjON6e0W7Gd3GO+SSUUVV+vsEaUHPspqJfI4+pCGiKWBNIDW4utYHbFvr0mx4z0k8IdANe2Pr1eo
oeUCQSEF6iZ6vBCZgg0meYzS5RaIHGrsDt1wJGo6fi65h3xshIfcCIKoA5Fx0fov+t3YcoS8zK4X
SN34Rih8r5njiFZ9Hki48fh6oZQYZdij39sn/TPEmQTgOQwfnafF7ZQe2JkxfyApPXFfJUSmcCij
idVivBPl6PEdKryobMwTtF/yhERGxP/7xHDfD9gpGhXqM+dpIySXYwXvhAvyMgDRQ8SBpBrfPtMy
bw6xNgHyCcGbqvzdmO0ZIPuumtmo/fQLix+bQMbfwqcqX6T5LRqMSxjHJVlk3LBfhAFIhe1POMKa
hWCxTx6Q/ERgLV+YrrmA2deYHEk0OoE2/FP5E6gbGhOJe2fSTgaOEVVOxVdBAMWsqLzL4s8hOA/z
FyUUYo/CvYfJCTCr4ZQnIYFEQPnvOmoXykoELB6eaLt4DMsVjz7ZpgTHRBDZyTXhh9+jHtwINQg8
rTxsJTFCn0tnrS5LxQ1F9qVOyVeL64yZj9e5ok63xiWj84Ul5wcCI7V/OOFIZBIxGoKUBHAaylNo
h2kmehtxCPAKK4eKMDFRZ/YEnrgaQ6BZkQ5nKcVEiJDY1HfL5EcA7J59ASqKEEDxyv44v32kKy4h
GgmWwKGgWFV7Py2XIoolIcNYHh+rBBMzIiQb1JnZcEFkifgttCFf2WIK4+w3SCMV5lt0KwiO2cME
ozrKXVs0dfYwySJrY7gSq2fw4HuMiIY1Sqyii9xal2A82kVDdDkgLKMIWEeQTOtEwvdPQnLZh60M
0YIYrnYQwU/ZP50qHVWcx0KoLBaTl9ctTWDMDzZ7iY1os+IhJdUSUJNMbaydLxSWx4VoDWnZNYgn
GW4uVs9BAzVccTfb43yEZQfO14SM9vrYqcUfvSe10SXlWdRVXpfH7lIiAD2W/oKf7Bx3qw9vu0ik
ErdAvcD6Yuk7CATHIPvj6Yg9Fk9RMBG5hmKPEXIoORS1a4SpXVaXjsdBxBcDl1D1BhrAMcVJ9M+Y
smnss8i2uFvnD8qE/1cgkSckvFK5szsaQzLp8drznqAVHd7GKfeINHkwCIrcxqPg+HYslUREOOw2
b3oLF0gVY3Wy+9GE+At+fi85rcGdFyVVmC+PAkj1eCQX5BENvLHI8eTLyAm7limmEC0o1LhZ8tTr
hWuE6s6isgLy5icimtG0EVXobNm5zxPIt43na0Qq2HDCGWIb85ZQB3BItwNjqdaN/dia7t1OqHOf
szq0WJV4xOBYpZg4+M4lfgst2vBEkVrjJKSCV5A3EVR436NbhIzF1kfg51LrDQLGWUR4KKiMxgDP
+0zcivh2obIFU7OmLGzgthHWd7L1f/aGp+qgWJvabu98CqT9kTv2h+gZYxJfjMymzdnlSt/cPD2B
QPRAcwCBWEuDD7D2IPhOBVwMv2H1vAFdOFyKPEmlx5IBZ0rJMa03ZKY6z5HmNRuFA4OrbHw/PiHY
COlhop0oQR4gXG+sK5E+nwPhBxSS7MknS/mWCRNo7ognChc+tNkAooTAdefFV4ETXyW4+saT2Bfp
HcjHfv4HuJqCD/QDDx+tWWCE/W0BRWJeGSVbfJAVA2UaXQNjvH5RZkk2I79oGhqgt43VT8h9ST4e
C80Q8hYhgGQ1C0optkiqAFPdaoyoAMNA381Rk7DYErqONKNYINAgAaaHlz6b9PgoMebgys1EE282
QVq26ZgXDeuPwiBOahLAHYnHuaB8FiuwQ8sGLzMdpyjQdHyXnNq+6AmjV6wJ7uKnquz/oNioYoHc
27UZix/GH4/xntBSrlOxIbJdK2dCZ2dfof80E+UL7PJYf4C7G+v54iUW8fMMx2O95mUAoOo3ngnz
rI0+kxrQHG+vI7zsnY/hHSieYXwUKyO8RFCgNab1wh/42+/mncFGPQ4v+zX++a/Zno671nnHHY8F
NLJJOmOgnPpjaJf7CNIFd4c+kmbi3efPRlTFq8sjCBNHLLX8lA8GO0OkBMzR10Yk8pXjt//mfOAj
GfDdauhiZA0ArvCVOW5DNm5heqg2X/dDYsdttFYgfNDOZofnpjiYszd5TfszFBzfgkFAKtaKkR9Q
nu2JVBE2C33ygtLOF2CWUoDbMFBnePRX5M2QBySinhblgsQlqCwkDtKMvO7c6bPOUPWkB32PvIyk
/CNzi04mLMSs0SE/H00vNTtjEWHE6UE+uyiywMEjFP/2B7rHcJ9jIbLZ/TgjuecUjoyHDKWzt/t7
0kQra7ID7+MIJpaDZ7GyaB8cYVEHDWWgw7YjZjABSxy/VE7BHw4RzL1xCqTJJnVHCPXJG2PZDSB8
WSjuItZD9AZY0I1rnjBrQborgwSTO7cBnPrDT0rn4002I2B1DgW8saK3kItv8kfv2IIG2x4Ymoho
xqI9PH2RDKBA4XdlOxsOpdmU7Y0/ae/XNDsieQcJ0/lvIapUAQLzdiTk0IsD/mdPkpOjbX7QQ7DC
BAqSuTEMDL4MMCR8tDlUVs4BLG5xfOHMS6wK1B6Rfy9qASjiIhCOT16UJS+ERKdF2yJA3r+pEyJJ
5K9ovFRIIwaWY2sz6UjzhufrOZxMkBEh7BFkveBTmQa8fdQSZEGZTMMdzDfX+nRgSWNR2SEaRe+8
3KkxQ03ikLcAmc35wysPXvyzlG6I0uqxFsJQcksj2EOmWjM6iBN4ldpn7FFprFzE0LxhYGGiAEXn
yy6yBTMXbgxEBbMDiY68/McxKVxiNLTh9vCZgkUD4lFvCI2JvugTsCi7KYDSbXgYQNaTiuMsLzcr
HIjewZj2wZahMrWiiEPI5Fv1d4oOBJayynbDZc/6XUSaTu1lzs3jjr05aPas+Zw92Lr5P4cB6rQW
2i1S1p7khfDH1kOR1STSD3OCH99Asm9KmXlXSGG881FwIJH7oVGaqIYlYiyiM1C4DkOioMj65pSN
lmLO5cjgI/os2pU522JesiLx8SgLaSUHPyu8zAr0uU9n1AIIExjZm1fgcXeLWsqPCEY0wgYaG77R
4Pv2QnKducSdoYwjzyJGQPCvbGOLVI8z1xgjNqUicj9UV4qtReEXygNWy1oKaQsP7B0mwioOyokj
6dD3ag6W4lJcPvAmZ5TeSvBLhAKYe1Xn6Cediqqx1/THacjXzNLmX7wSYyJx7kP5LJDMfnJnu1uT
9eJonEOYRk69WRt+WZPH4ospzYxZPtU3fWu/UYCSPudH0saZL24fNX6POJnz5Y03PczZsUU6DE8U
BaEv1loh1GChzcHPaySO1OGIEZLHBY1MiMxkzB2OcEPfPCN0D5qIMoRxJ2kSQXqsbZ5BETcXPhPs
uhEk6YvaPTavADpp+3OaOIMqFhlbMSove8Dfzkm42E/4HrgoCIL35QaRNdujeUI1oSNoi1LvieWf
ZY6TlIccm40YE7gZRywoizfZeg+s/wgtzB36Oz4MRAcR5UbIhIj4WnebMtqiByDXDpiG+/5p5xAd
9luwyDTh/GbdiZ7VsH/zuBoaB1WTsCfGwsUmxDPXBS8GJTj5mYGybQlArVBvDM0ju/jy7ZvOnSbj
J3cQocLI1jZ7H5UCsLk4o0jwIGxiv0sP+1kZoyXmEI17E9i8drrnOL1Uwj4vQSkS15Xcg+eqicoY
BbkLOsJirAHnKyGLGGWsK/ZOPewuxANMGRM4lweX3OekimTiF6hh4MEai3G2i40Rplv+GUG5t6MM
VyHSQIbuAXmiUizjJUb39bbx8t6fuHxEtni3bGkibxyup0jaIQYEfQd3Y9WbFDyeIGMuSyPSKuQn
z5M8NwD+MiEEVbaKKvoJqmWPmcHYMP/EnCmjmg8MfJj7zMsuJmcyjlqkKVi23Izlg/5mGWtp5+CL
G3i9eX3KV3u2whBciWoLk70EXx2vf2syP+2R0lWjLzPNOvPu6PAAJ6sDyMudGoEDyMGJVufBDFyJ
jot5l/TPe5RXkJ/ysMdjHptn42yS9TAcfbEXFhjkhzlzwQKHRMZ5T0XsRZvhZkg1tHd1z74DLYmt
tKAXnkcAYgfyjISETRrvRB4iiQrjqzLMo88W2pjs3Ol7pG8NTKks3EcpFW04NQlbCczVrEBXlo8e
Ww3UidSwXTsRv1I62Tus50bQ2/Lb4PfVkz7ax61aePfl5TmXCfPRkx/nx/HX+PuEHDEJP4YBEuoX
u4YhfPnY3WcvQkc+yOzKLbJODbFA8P6nGuWm5m55TOtXwNL6IgdD7L0AzVXPqy6Kl2eWjITtNdJo
5ZyZ2+casSJ+KXZdXwlr2pH5hi2v49r/bM3KKXg9TKRs1G3YPJyu8WWNpFXM5cNv4/Cq0799z+Xu
MxO5YMO7cchhiIwV7lL4aKYlolORkRB+yDDcc0rim65w31aLTo7ErNaq/vKv00oj/htSbAi1eaHq
ZjsGwOrbaZ+8th/ACqGjZI7COwn3hQoMCRgU5Sz93KqXdPRvZ0XMVhPi+ENALqYKsTOY3IytS5AI
jDWtzxwB9JPWTqTbQuky4D+bswIFlwRdqAhjkQrOpdNQITvFRnS+E+XBBPelZ6nmmebIb/1qSYgE
jBi394XnFawCvsnJHGImlmLqgh7eFAwaZcRAyCD/EntmCLPI3D1dfOxtdmiQSpk7rtZDGybPFQ7J
BST4nhWcvFnrFZGnNk4xE5NIheSHacZH6993DVqb3yEKOL6aPfTh4K+utiVzPR+etG0CWjPPMeV9
kJYw60SPo0yL9dVRQMnjAsbhx3nCcnLQu6FyAaqEFuH8AOu4kAwC1rpWyd5oNvsZZGass/F0YiBk
ZoTP5pq2SKjHkjTRkPHkZOpleKXZtBj8GXg/yG7Uu8PFa/cZgCHEAc8IZXOzww8mVCMwSyt4zkS8
/xW15XV0o6mXJ6cj4OLhdlenIaY7mxe4sYzwiWnrTaBftwLBRDBzkywdsSHhTIhe8DxNFfZPZVJF
T/IbKdl9nqALOfi5R374ASDBKhZF9G3peY9rPWxZhi8yL58LTPXKTcudihAbP1OTgoI1gEU1MVku
laCrAXNnTFNRXmIEGt4y4d0HjdTfEXggCZrgAKavkwuAKV8AmRg+z7AWAOWixtJc6JDfd4rC9mNO
Phf5B9ptvLwW8i8nQ49FTAdKrZv9ePgyeyapiVSew0L4xoh6IzLton/Y6QMWMXgeMKRkZxIYhxJn
CuRUytyL/BrY6iz0RuC9KS41izevfdjdkqjHH8Ik+FU6kzki/GwLaCPLwb/fXvdAVtUulinpBpS4
4NEZoKvFQkxoFtojEVBq8gPyACdWzfSZspJKDqkk2QawWMNc8BqrRG8NbIUvPS/oPq1IPSaG6zdS
uAie/C9vPGctKV8fG9WkmP4JRPbuNKqMyVX2c++VUzvLEMMBREnDCDNSyNsqIGMB/2oHLjrcp7fo
G8q7yn/6KGs5rqAiWLt1+8nKuykWPBAGzHt4Jwikd5/wkJPWC0JOhAOENHskyNUt6M+NCFtK7cL4
o1PgYh2DN5dO1YHXkl1yekwNv+/T5h7fEJyKsIoWEHAtz+UJwwUzRlyT6ZzzHcfkkFtslSEa5Abs
jaI/qP3erKCLJOD9xerCqPG12wO3KyADFLVDQn26a9edFtf/hL5N+NroE5kO1QpJL8D+SGXIHVE4
5CFT+xVz+Rl052Jdi6ZdGOXJfa5jG2GMJy1e88AiVuVADDlBQR4FB5C6ai8GODoA1+oG4PJYyJs7
utDFE1qRjLfpwOO9BNZrH5NPht2lXfBB/BTrNVP9N+XFiGuXleLyWF3/9KmR3LAq0hXcrEtWCo+E
LoRGImUfYGhPGvPw/gtU2dun+B1k1HEDFlIufBpMZgr28jIpSpcGzBv784rgx1mP/axP0WdNF6b7
5Pkf0w4ib7upXDv6wowbwnhs/qdiCouqBIIFtcjqFRo4xFDhgLzB2oHPtQhM7aVohH+FcDLSSLt5
95M5b5WzqfvXy/00gK9Yt1/CY7I/AoY0Gilo12TB5bNC6AebhtJw1/UJEWCOAEOtuRYaF4ZBXO/G
XJ3f3gSV/Nur1E2xvC3Rp4C2Z8VIT4cvYqECaTqofIUHeqKMSC6b4P2aqpzIydN9Tgo4+D1RruoD
6e3QQN4MtuvpQgD0pOgPtJxatRpACYZnSp0SXXId9ACBe5qPcvMO114FBPton0na26BN/HaMxpBN
JPuD0lvfdjh4RgOsllATGEmpXXgkpHViVkEumA0/Bc5aZB0UNBNm112eWVAj93lbIhHTDK9dUG8/
ldOQKaAzAr1xC8lzZWBTYjeA/aK1hv6nNP6qoX64Pf33fD8lp22txt1WWawldjNtUSeqg9INsTlD
N1ILa7DVAtbDck7kUz65E0fbxl8Se5Qh/14wa5KStyDZTJWpr5p3wC5gXQMcXDaKbAAYRink+mLj
PDWhCgxFB25Auh26XHOE3csEpNj9RiWKD/T4iHm/5D+88J7LPlSn5vKDciyeuHNIDEJJtRVJhu1q
cCpifcIIinAh0hecjjzh7fF9ZP35fi08jzmq9S+QtMhsPGSm/TmbSL+1ycscZh338oWywXjwYSvo
No+LtOR3Q6pKKMD8c6r4So/vIwy7wGGNDwrKcjJ+H/NxOv5uFd3x4j1TE+hTj4nxGmmqw3PPgoJk
OoP7NWc31HF9YtuFeM3SzoEW9k/3qC+5gqfCQzgYWPsfGwR7L1Tqb0vYPQciqQmcX4AwXNjw3aCb
N9J4UoLhJlfQExLYDRv33lWayvBX0CDqQotfa8MW0fw4mrNFHX1eroLEBZn8Z0NDKpKpDAKfpXfg
DTKLgVFC9fbySQK+uU/DpsRVq1Yl4CECU+zok9+pJFscufvlhRmG8ClzH2jUWc91sCIWH5jwxmGs
badGNhQZ01yCUZ/yZQDtJmimMkH1WDTL8Ivk9EwbY/Ik4YFgUgJxcH2T+QMVMIiL8b0jv5fFJnlI
QbnWEzT0XLV9cI2OQOKJhgdrhldlZp4JT8LN7Gheb4M58yeNdQJMqlGFHbhPES7Jf14r7LI1n6bb
m0guxLg6lT2kdFBenSVS0RTMRAujm9an/oKnvZjJDFXZ0E/R4nLpOGY2TO+jjTqcVySlsib2+FUE
X4UiUZTG4UJknoExP2PYRcYTLSaFO4ALxMPE4OmTgEKKxit5HVIIOJCZT9IzYR17G+PqflYkKJOi
Dn9C0gZcJ6jdO2AKFZ1O2H/oLH06Sqz23MGSEG8k8A6IbCmke9cdhSyIB+DDBiiNdikY0cfqF1EP
Yv3DJ55DU/OGWtiKrHegCZNif65zAr7mTAvM2ZCA7KMdX0AV9V3qfU6ph/EJ7gW/VfQmnA3gj19I
mKTR3bGgorcZ7bdTLuLTHkwC5AYeygZ4w3gIEsjtujLp320CNDuvMRfMAI2RqFQEanv4YM1ER9/P
0gliMIWA7SasEVyZjAoCH1nvoVVSPoJ69lNsUh7hMTBP0pgKKgRQQWyJN2DDjF/hI/qOETLBk8vj
dCRNvpSlWYSg1dB46DRtiQmHyGEoSHqGJ+VysPgaXpO532kV5ZssyVZkrCE+D3ALgeexyj7/dAqr
6tEn9zpSdrY9/9sSNhf8CAmVkpyZiDYUWbc+6uh59a6EEu1HZmU/lwvqFenmXt8Rajh8tZuAyoF6
rOiYFo01LxTROePhw36IzvVvGujPSB5zwT+G116AB934J9J+jyo17qnBq7B1/PA9t0DxwvFNAHJt
3bSgQKBNzCRGqvdh4COnQRnzRtBR/JVzlq9An2wHLA0fwgLDdQM4EPKM49JmSXpEfM0h5sN2kTBd
WFI5rSBI0WQKo0tOYo7JyVINIGb3HrkasHNA/5P2dC25vQOdkMZ4IByuoj/hRS/M9Q9O4Oc/FIdc
Cbk4/cyFAsPZ95uHLWwUKAU3jHP5kOAbHWIoLGj58Jg2+WXKC5f7XiQuauTu3uKq4541I/0Tv+Eo
4KNDwrvKeQ/p7oeedx1lMdM9hxrD6Imqb49dscLHC4JR8tmlYcmXAzcDn8HP5sGqIcGkrSHxGN1p
9hzjyw1hGCq8ndzeB041bDUkO90mMj0mPJhXTxoIqITIqAR+ZSMBJ1MogKUchNNRUmZaLEjTlif+
deDd+Ak7t7kRRPTgK6B0Hkik3l/ieToHuyfgBDUnzeI+b19WH9sDsjmJQkvOgSXfjGE1MqfqtDmZ
ExFZxedPvTm/d4Vio7efFYPdYxBeGzurwxKRW04eLpoEqj24KIWI4eulV4eZwMDXUTt7hjBssD1y
2t/M4ShKthJ1sc+4n4Fh74jZJFUukrBDnLS/YiCGY2nNw8n3tJcdbxUJMum0tz/uXy4B391Sdm7G
+Y5N/5ttWh1sS7WrBwgQsz419qWtwxBXh+JM1bi0LzF7uq9r8OKq1ujgy0nQ49fYPtToK4vwD3QA
NNQh0/i9RWjPx8AETziM7Iu0mtxgc78h5zwo/REQFtJG5KJkL+FSTG0Vb2vP7ys2JevIB80NiSMr
jSRCSBjwdx4rNKV8q3BHvOl/es5I+sOCRNI6kUqmZFcYpzFa89V72QUNiKYIWmQnmLyxVd4sFfn6
RdDhJEVUxqj9xfjjX7klpIs44t4gHcC0KfLE1/D6prGsIVvO4RW/7pSt1Gez77SfUO3mXNc9GYAF
X6fh8vpAttR6IeHer2fN/tBmiYYcBN0e97Mwgv9ggnz55r2YapEt8oA8Go8C3qwbmeggSSftxFQK
FHFN3WLDN41vF18iZNItQcqBRsVNz2GkhgJX/80yyVWLNZqaU1/TxDFTsKI6RvKgrOaKyRZ1L4gp
9bq1AxLNl0j4HgefCdVuZebfK7/8+r3KfyNRolw398k+floNW6m8QoFetj4LJhyInS/3+eiDBUUn
DPs6vmKuIoLvWEEIgjIWDx+apHf3+wkqT3g9dJeMEKStAL8CrGJHLcLvacAnwnaoIwjXfenp3jv7
yXBApFai24SIBzmKMhpduNAH7tuvj3IxlagCVkghKRO152Tuh1mMmHkoOWn3cdsku7CtcrJg+swj
TMzGRb1cz9st8AOEYIsGmWYUhf3vB21fDceb3fE1VhaIvt0qQQ4qEB8IFOho3Qmvww0TE9zqnc4E
5vA0VDAzkxkHOg9vgjrlaKCOLiwZmLR0MuBazMngXAUfSXVqSmETY7a9JTQVkMJI6DN+hZ91+y6F
6ZiKJW8rLZuw4G/hIP5hL2xm5Pf08Hzn0wfJJJx5R0J3tQwtF0m/GPW6WHv6KnbEPI9uBDSKXPje
of+ecsyOSfsSyne+0VIbd/fV9T7qcdCMgXbYlUGHr8iySqHH50o3Av1lEFo8p8L3N5dNm0rfU0b+
K1P5hXSOx7RBJo3MF+SM/msWjdzNBqJWk5u8nPX9lD2df71ixXnG7Hnjj0558EYiqOLnXLVFTwrT
RJRH90+829LePbMrUiuU4G22OoPOUbLfiD7ozPieOT/Cw+dMLTx515j8LgMlhflyBrguEfM8psXH
e6hI8vGDy7WLyAESkkJufNrv5Lpf22RWKL9xucIpUiiRgi6McuvjtbCEuvEWoTpD1pDcTeIhBdr8
IW/sFyjtbl/M+61L33Gr+wUTTcpwc8U8hZyZf84rvIdGvctIS1S4YGVU/cRuRykJVzaC2G2PVgK7
85g5GNgbl3ir4fPuS9wAQvN2NcnJeiJx6HlX4ZoY3DxkbN9L+XPKfdwYfo5w/vSphwg0kBIwjLuV
NOcUuotsjxLrqRRyRyG40gl6u97JF0Kexe9fxuOr7prg+oCb3DtjHu51Lw3FmNoRpr3dTzj/hsaB
DoyjehhMumk/zkElMoBSrKZYUxukMvO6hDv7ZeM9aD8QeO79MEXDmxUoWB/e5zO9kzHJbDQmrrdj
VxTtGiDNXw9ZMqJt9NOYswfUVU/Q2SogcDcq5u5Qr4dbuTb59nTdqDGJMNwOpLEixy9MTnBr5rH8
hOUrIBjh8LvhjK2JMyPRZGCzwelYDREk5CvpDNStHPW18nXv97CvkQDksgvjCdYGbkk2w2dUXenS
PlCk0ahUYgxlI8xeS83YgaF3aUR5BmNgRr77Mf/Zes95dJ7OrfwNqsHMgLlA6pp/h28pAR/QKgIy
cTiOhKtEuWhLTJEIt0bfh/u9xpKy7GOXeSQ/wAReCnlI6CToKHsEHTSz7FBLRYTbdYBlmGbrZ2K+
xt17dQVjNEeqiK7hcCdtc0tn/Oc+L8pl/j7VdOWiEAcdrZJS2+rI+B4Xw0i+hzdKCTbrJx4ojHPp
rK9G3W/Xz5NiyjUr75FaCLcUGxo/UA7VCWp2n0/Qf0Kgr5WxPCsJ3vC/6A9Omkd7byyPUYISdHML
K919R8yDAs99QcukznNMK2/qI0mEXH1PSfEjw4pniMpvHjCw5/qkhywpUKor4Qy5TV/clEPjZjXf
kaREPWIr/R+RICJi1ZxipiKNGi4brO3yhd8H+N7dJ3rq93sipEjZ/o1/SbfN/55/DR3P7wjBKEIS
Mf5qGeAxisn3RpOcgTJT2IzpT2fiSQjXMiCFNowJPEV9IjLnpkLSX8/tRz3wtZsD3Mghnif8XBi7
FTsfULy1T+yXELI1C1pMGuoubuB2NiJyVAZTBMr+npmuRMCE0o25xNO/1GCaeKzYh24LKCFXOQo/
jpB7kmcwG3yFDRau+mensb7cjNkwhJ4CO8yGjwJDRvQATAenJ6dPH5n8BYD4mZ7ziVyjPTHaj5je
2kyx5UvX89jTpO+o1s5fIkiA2u9/7YfGSzUiTEj/Te6sI0zuCDKfD5Hap4H+nwzMaZgf2W7ovS7r
Exa5QekZJw5QiaONwyblI2bYes4wN13fRzBkUuA/UOVkAICKCznHSx5zAONge5GpTeyZ+nKuh8/l
R4EPizBYYs0QFMjw6f+RdGbLqiJZGH4iIlRQ8JYZFEccbwzdKoMiICLg09eXp+J0V3Wf2NsByMy1
/vUPJ7csjBODe59EPn10RVnsshF/i2UN93Xon2I7ZfBK5xvgRFviUCfa8xW/9PvrzciSx8+8wolk
3ZG859Ww326xE+2GQmFT61CqMBE3+nNOLxke2okzWvnDKAy+sGLFwAcux8g231KQ2wTCQAVdCvHR
d/q8gmEmrd5rhc9w+3K5KfiowTfZte7gQIDuQ6bm7CFCZYZqUxIxiGq9C70BTkuzPt1aAWeLrCt3
hKcevvsHBuyRDres3qQVHk/kNJjdjAezxma+tSWmibOEY28DD2VaXqkHMMn8GjHQOHWLj0V0sdVw
837byscYzuBDwRcYoRNmprqtGxGZculj44oOulkhuKkhul+ox37CkSAoulWzkJfMv5ta73didvrm
GrbW846vRY2WPzb7hj+y04EXd7AUVIcp2vZtFag7+9v4PqzOVGzaXXmuGrxOV3IndNEUTFmMrzlg
J+bTAVJmntz079VNI4J+mZdEnY8+mGEfF/v1XP7gN0KFg4WXz0RcO1lOroiEfmCCxlhUZIILbXlx
pYzYMeR8jm15ACs3pyPk1zRzuIObNMmKTYTvr+zykvI4jOp5RZsqb0os16H0w69jQCFfsM18fNBY
IZVjvQyw+nx71B+D7RAlPqLsH0yhcsxXJPPG7qO3o2FZ5eCDfCyqW3bt8HshxqjdIbreYHKktU6H
AqfwIp/NRlvgKwRJZXCCzXKQvuajP6Vs+yOBpERad+bEA39L8GiHjQ+HBlrK0xr2rCSQarsPtdzt
zz/20lwmpsoAdpoUVj4m2+lCi9yX2VaG67fqgcN92AE6/btvZpVIH+ly+wsi038s6/yMUJ4cSy42
1S1VXR35tWIyNo05RnJTLTAWvfcqttcCiG7oKY2rKu4bwObUhVW2LQMmMciydpBjMAfany4awRJg
97BBMNgBAb7lR1LKj0gEvpyLR0YZDHRgrmhcVwdMCb9SwoWqgV2i+wfkiN0enTkmfUzrevrn8vna
yQOmcceRIDOq4cnDY6HE+4kdJdHxQ1QwNVu+/0CI+4seOyeAZJ8MLC+Z530De38mia4COWqjAHa+
9ATLDg7ygd27vEt9/bALWGQTfgiu/mCGKThsskjFYHmEVRKDi3F3fTwnfY1wk10rw8SFN4iP+2up
EYTMvtCy+CvCvhavkN5rzPBqsKpIZRwCKuCJgyDN5nmNryMgSUScaMVIo7cGqHnJeJLwWEEbAcOP
duc3pEYwSqycSod+6omZSw4vfrBJs2CQn7Hyf7SWXEFUEzAj2LN2hfrDfM0ZTVUr3THDzm8k0Cjw
uf5hWnI9IywdWIgYEhGtbdVLzcfhcLqmUOGMtk+gmQ78ITEF31cO0eYTxuqT/ngyOODBiOtWO3+k
ljT0f7nZL6x0dHyA3FgfHKJhT38P3LoH5NHLeCWxw/LEL5iUfLJ9cTqMWBcKVqDa8OT3Gu9Ffshw
FmdBCXQWtcviM0lLi/9Rkc7K/K3zpXGo0qIhDX5MmLdTzEd+1d9nuEZbfYiU5CDiuRWLDg7MA3Bl
l6aH98DqKIZwK3jgHQDupS4yfC7SxyFK7h/50nH2Vgu2SRyUIdV97GG6krCRkDYvOJvRgk7jh/lR
Q4KEwRPIsvwXqjRjNMgXHOwSXCoUUwX8wRK182kyHSi25ohmkTheDIY6vL9myLk6e+jUH4fIFGng
VfAN4OvhmnlluAgwTSEBG7CycuhdY+ehGJSprxMYn8QegyaBTp7aYcQrwobA0Xxs4TTgUWwDKtDB
oMd7wBuDdWE831ZV2h/SUWZAnhkSufz88tp9xZP59kqc3bbPfQpE+5klFzgjQLZMkE3C7US2OqqG
TpfeqKDRhOO4xCAdE2Pel6kqW2wsGW804hl8PawDCjd9zkFvuGoFyYBb6DmDNZcCDgnL+Tf5B0h+
JnGBTeMQDzoXRJIwrU6QL9JLRFLLsAeLxxnjpwQ9iyo91pkRvVn6Ad9WN5orfSfDcPxSOUfAnCA+
CO0sO0UF8Qs+5QXmBpR96F1WhJKSLkDcl1qZ4Qy7KP8G2rlWMX6BskwlfpZ/hgUPsYboDl3nA2ZY
4VK3GZOrBkkCVmzkxu10jI0a1hk7qTPfuMB+fyuWHHjm6zSJAp6lEcz6jfb14sQucnpqYTHyllnp
1eS0GNcLVtPvgpuxLe+0Ba+KkSy8bpxx1q9qN8z2SJmi54xPP7685xiUMrOePNy40Qmn5tRA3DpV
oZOvlOu4+cvAaeAxU5geRgQxwAcozi1neQJORJyEkcf36oGv4hpDYZWcFedBNit3aoQHRxn7GUeI
iyhKAcRtRvrjcY2GzK/gCWj02rvTePpEkGxIUIUh6ZCI911HsPRBLQde+V4U7FkIz9+HAsiXPiAf
1PpHhoeuAek9d88vwyg57NDFMKA/p3u7uRET+mUcOdEO3G2AESow3NmwIEh3OI2AIm4qQaQJVaGB
7aFxBHRMSqwbW3LX1aXGE9TfSKcJ7Jvkt+ditBhTrn4k++JHU7ZObxFfGNeOmdSkOAeZSbNMXqsn
hWadbvs1dD26rXyVrj85IWPHqPG0g1CPlmvlY1afuazZ1QsrTiD34eKBX7H9ZMqueINmmSrzdzr/
jg9J7HMOUn01uf3YsIdixzJHbYzXCqjxUiJaac2vcroYtCYnwmoAaDiHcCMAnCRLmPnYWiZtYp2T
SdbY4cASKjAB0CRwu7gI4Pr0V25MR/KXuePLCO4e4WLvwn8oa1URO95opKd/2iHasKJOGLKQELX8
uVge5PBWfm7piCxtJlnMVjmLXUxfUDPwB8SFeAAopkA4M/6stCmmx45qtEsER9w/CPtcEIQGOKXg
KeNTKROoDKX70N++VspJL5bCMV+22mBcTLEsEZu0+9s21yQsZrFqNGHEcGQ0GTWTHrySkyU7hy9S
+Q+sw9exBWokeg2xO4QjJpI4rG2qHlNd6xkku6FsaVzDXUk6bfdylWRO518iQIU7G3Du9nbdY/4d
zU5Ug68wTvAfu/exysKuSjZVHjvcPXqS/1hIwt0J2ioy1E4v1P0QMysLDyVYfmhLx0yaaZM2AitY
/Gayr7bwfRg7u1qJqwTcj4XKMwtvsoSJUcEr9DOcQjl5HKqItHdWsYih0qNapUAavWzmLFpyUQg8
g7/ocC5+4WvzdHun64B5z4YxKlQtA5ZfwOobo7HaZfvKhC8PrPpgMGc9phkawvsPfcsfNiPp0xpB
ghFDExEdwVAf2QcHAlL2PnJe44pDxt8oqNn1nhg/5LBvAzCcx6VHJhozLXCP2dPJLySo4mFk/csr
4VnZtIUhA7NDEIAn6/+TxUuMrZRCx7nheWlX+YbMQRhw/Z5FLjh9B0A8kguKYdyd7aKHpqNGnISM
MpsNm7+XtG8H7mg0HXm4bpeK2VF6pHQ+D6SaMcvyMcMuaP6hPvxiNpRMPpD96f7l71+GA/gDOsPY
0EIqeXZ2lCztlPlg8z38kCTj6TwZkKjWpGaag1XPvoXfSKuT5Nb0yzCzmpHxSWyGesQuvYwmEVoC
WXhzqYQSoi/+4mcB8/C5HMdu8jLSboOXOZGqtN4LSiFa/coDKVKD7srdrLDHoNepJm+meFjX6Mme
nJ8S2wCIIpAOnosMxm49iYhRx9wZmhUo/QFGQjma4cJI/SBPxifzvZY+E6HqQxqi14f+cNK2K4LW
dhK7wT9WOu1SelG5qJkHjP1pp6y34jJgP9xpDSWAU/SN7jWNghRiSE+Pk7BUFhohioM5g36qFT7o
TnjTjBlWam9hyl3gC3mCkwutEHEQHLcWoc1CyPXREoNvIqD0ugOSf3xvEv2L4cu9XeEH3yDoEi6D
QObqiqOZmA/cVjUf+NmjBcW9YMemQpbRWYpX74W8652zs/w0HmdQ+YcL8wbuvje+hGBh1Y2hlewy
iJqQioHrh+Q2kJcK77moV1Fn9jaccpCyv5eXwJe1K08ClxAHz9JJlmDH0KIRNb13YwgAE/F80uK6
fFb+88pNWjoADBBjat+fqt8w8ABABNOGgbVXkH915PCGvz1MYSgOqBsGgXr9fq3HDx0z00Z9IHCw
DjctrEjRq7i4Mzmd+Fe6afR8B5XsPvkWwRv+2UaaROqBkZwSZCdrFNBkKjjTPFTcMjEvEkYwQv0m
DFlDu3U92xspCA9ISMkJBHBpSJEo/2CMUQWjXwtTkyJUGI5wBgTe3GON3LCW5aBS+DNlfPDCl5bh
3ekAa0BvL/Qw5VFZMCo4hnUQ8pcuVglYSQJT4KbF2RLSLmIrIoSn4ujA7OOL76Ee44JIsgZ0gdLC
dWyOSfQ/wj6IIyjaJKME5mEzlQdkWM6wfcXXeU+PL/h9l+86ZMxYGtxGoRVRC/PL7L+dJHzJxC11
RusZOnvGc1CfoZ2mB2XLY2jXzoAGmtQb/R77awyjnkdulKK7/vhwXyqUkFReqUXYzzWv7cnVpHlN
RYhPgB8J6aYgnfyshMU9nCjjAWpCOzXY+C6AqyRyPQujXH9YZ9CCsM6KRyZJZ3axWT+dDtq4vgSt
0ZdDMJcguAwn8yDALgatCKw4MF7uhQDw7pIpIpk/zrAluMKlMzJyujfW9prq/aXfM/tl+TgOMZyC
zmNY32UC3mGc8SJBRMuA0fLPzfiCyXtppHoNR2J06ekGWc4Whzy9E8M9u6H4Mf0PfsTG68g1Vz0I
3vA5hkS0I/JHBB+RNqE8XTDOfZWKEr3pzfOnW/a8IRaOTtPppsyuBQZ5+Ng1zIbgt+AKOcv7y1iy
ecMkCd7kzuwKQ1HcwshphDSyHMkTIxOa6TLfhZyyfB41OlnN7xZvJ8mU6cJITvvSguHvf2m/2Pcd
sJrg67OBkofHVHrDwwE1BAOzIT8d/6WweUbL59f9JZCmPE4XLK1PLnyvvpXsXq3zVK3kDSlkWeL4
M2WWnV1wTpqN0Zo4vZMxzFZFivWm0VKZNkbxmqbYXrAIZzW8L1bdi10RBnwKjGjlj2D4MSLEn2jw
qfvG089plbwAXJ22fxs1OBdLf3l/k2JR0kfFxbeXnUG1eGhYL/GEkRWHnBBuTUkEzjIdIFDwYPFA
b8Xh/mmm8K2I8osyWCI4AS4em8EGkCoz++DRC6zkQRkLoMt8/oMr32IJBduZGc5HdaU5U0mvASx+
wes0eA/m/P2n3W0/J/SKJwlclzQHTmqPJyWzJXo/HiDVJFhOUzG3yHoLDWg3w7OOvZYQQPtTQyuF
cDSApPV4u4PIfL8Wgx4JSPhDUHCnCVF/7rdinth51ckdnvZSGrQ8G6IKbJu/FuYN1ndwtWJV7DkK
OsDWyXkEeeSUI0BcwTz0qR1iys7I/cguA9HPpE3mrYxhCnMcsmpn2WtV0Qpnz4vCjelPqH05ANXv
DQnS18skhKtUMyxnxVMztp1HuRkVm/czEMRN8nfgJWkoYsjXQhRMCZwhFV2zC+6ok3R1GDxHbDXS
JL/NdS1y6XLowjCGPC1oCDQ7ZB87Kvk08rk3EL2fjzCspbvwJ6SV4Ucbl52SKaiomzma8MLCeIxN
dJ0c47lte6f3kc1wgUUi3GEPTAHEn1phS6IHVsu253GRULyHp0MoMgG4UWIzo/HnFU8LG+VdIDZb
CMeCIUr1jqDdploPaREi3AvBX2npw9bt44YzT47wXMEPDRi97++ipurlO2MG+ASGIKE1xc6ZV8NT
ku37N+GcQ587eZEN0U37pMfRxvkfRGTLN17mqdm/UCDgWPFc9nfD3H0C33IYMoF5rmkjljQGpeHJ
brZErsuBTR4POBvJGNN0DlccBY4QZ/8mZcD/F2/G/DoVOIzwZ4ys55rZx40fmrD6errHp7ZDUEw+
s9WfQMwWYDDXJAzxLuB/8kbiQvAP9cJhgxr2CDwR8Hq5MeZLO/CeWbp8boo3cGq+nz5PsYP4AV5x
JAkXy0LjhzEp4jcfcFHEj1UBWyXfRpyEpSF/7Qac5VgobhLfE4uFBBlOvOTzX/axj9McEEpufIVj
UiEID5k1tpXtDytiY/6YXPAhgoYGHEsJzOHbzdK/irck79jTsDG0vVB8sOEFlWSwGnOcijssmziZ
CVcv3odx5CUohLDBVl0OZmj7YKUoGLhofnjBhICHw4f3Y7NeYns1b8PL0xxs5hFR4VNK/0WGGSkU
lkmoJcYlRFfk3bTGjwLxEtkGVGC2evjypOaQuXGSOJHvcVyLx6kUJCxqgUo/Dve5Puf+IlLNGn2B
8hgSKMrKmjvS/uOCRk6z+CN+dtFd/7pD1+jqDCWKBBkTw5/EXhGnMeJuPI4hBFrIPfxTMBh4fa/a
gMeycvIgMy7e9xKyIiljGzHeobShkyys28nk75gHULvMvWzDDXL5ZUhNhC17LBh+jxcJWfw8C4q+
GuQo23mGBL4fQcpHsoJQ+MtDjNd/0oR8kdsKlhgI+O5y2l4S98jA6qIiSknXQn7r8SreHMxavOIc
psG/9/V4kGPWUHTsE9tCqiJz8z6zOxgpN1HosMoVrOv016UPQcRtV90c89M3hAiAdXlsvi4v9t2b
EFSyhSViM+bxFc89V57SKzwppodMLNZXfIiAShj+MUsPPyuZz84PwfcX957HiTMVWU7n45eyAx3B
cZYbigYCmMz9IHz7Y4LiTC2AVwMdDR8nMXpvJCFUz7WYXpz0/HAeMSfRx6pJ89lAJY+Crg8pZgP4
rkm5Qd1qlA+8f5ckDNfx4pRDOmtRmORWjFOGui2ySdSbqOWkPmT8/aB2XxhA0Vw+1TAblmY/CYFN
uBY/8IpDBvPfVQ6V5NJ6DYkGJi/N6LGghsfYZP7TL3dfd4TBldejQCKkE5z7EfTqcAyK3CGW/Mzy
95GJq94NF4BuXT5Vkzn47PvErIpgDyNk0+Cui2owRmHN08uziicNNS/i/Il+ObF62x18RiGLT20J
AbdRYeMIrstaXbEvexxJ4EnWouftdsD69szC3l8viBSc1+sEo1GqQdhLOqGlYtTEBsAlZDKkTs4F
vp3fVY9A2zVQKvWc63LmANH2ocljhY76gqJTXshXshI2UFgnMe6ny3u0dtmeGUqJ/Cjq3quguJ6M
+/r3Dapn8IN+fcXt4h/gQlTG8TMNoJmyCI1V0wcRWFV2bS4wBhQtMpRavizkOGzuSn2/T6dbDD4p
g0g4zS80GFdVMdfY06mRB2cXLeKxcArK2/FhuUwuICqkPmJMzCdtdMMwLNrxStKVq5xbf7VNvpZV
Tmczv529jx3iYbCMPIOlNqkq80N8Xe6IUYA8fa3OIzcn9jCbo1FeTrAMEcY7Eh4tlq+S6ARbfEOW
IMVzN1mTdG7e1Ua/Dhf5yaTW4vShP3dTOnTZQzGoxoIN9IJijWIUSS9ULHx5osQT/0Ijay6vI/rS
7ThB9lW697s7s5zBtVn8GPuJsC+pJm31g35w6MPdpIkvjgsea/wQWgPFqFGg32BgO+0vgcKMhTSe
gImcJO9FZiepny+Xue4qPZkDbOqBSoieAoa7IA2nJwW4PowRYzHoCXaeZ4/1gFqVQoCdm62zmc3r
DY/ilx/3PIxF2BpLK3yuUxs/D1fsuBknekHcQEkTjgmxZITekLqEGkZ/0nP32Stpydj0xRwOfgn7
Fyunh31Twe9SYZIK3dfnlVNTAoj0PM5CjlmAPR8bCuA02Jj4Ds5Xj5tHNRGR1QUJmotPVyiIRDA2
+Wm7ukWwNiuYnD0BCJY+E92HBaG3vFWEdvItMjZdpplQLoO98DOQhceNiEgaqWbbTnD/DktdJCsH
p6CAl/CXQFTyZR7EmDn5ESYk1wTfItieCLfgyJuQXBnZd5U+D3rEg2o9RyZ6hSSV+Z5GhKMHxdtA
n9sKJ3CEoUfImSDqiVBseYneODaWV/sSHgTWNyG+NjDDmF+AygR9dUmFyJ77xlvx8L2s2gm3QRRM
/UvJTgHIw4PNf7niM29OtkaG84K34sDgclGDmWH+sLg9EDPBp900mpIwM7ZB6JVbjajdE8MujJFM
5gwwjjBwpjWgxY3cy8O9oFvldO+74anUvRs4gFiinFkNBwxbPiosyrF1tAw9qhdnJbYgHkIGRNhG
Ew3G/AyWbgl0gRwZaJmL1umQHBjNy7so5lviSh1GeijMNCmfS7T4kbWiHuNItXk2lIYtQgtXQ2t6
4BC4Gy/r/JllSIH2EtMhjGMq4krgD0CDzKwR5hEQeTubpJaY2ubjlIqVKavew+7X3InW0p6HUbRl
x3/HtiQfIWJh+XptNfuBrMZ0uJw8lyBwTLAF/xr6K08XtUyC6QxOF0wZ9dN5H0CzptoVVfTL5vjL
jRu63aJvOCuKZhj3TLTn4vsLW7mTE5DclczsJx2/bGLCyHVDdciAbyVZYG9flFERZmhmSIWNdyk2
3KQF9mDkxTv8iVBvcuwWuDY1fbsnCSkwZRbWLKURCilq9NMlfa5OWFzOGHcMcYdE84CPMQy72C6I
q95x+AVCdrXEOPQzhf2/3xMFRIQRR39I0AdFbNDPvLfLrwU3MSKukLUKkARF/rS2B3N1I8FbGPpi
I+UxkD1lQfcDbWzFroKFIW9I+a3DzUEUCyVuBYs2X1XCuyq1V9/djWfUi08IfACbJISfcvD1UatB
RjCV2rDa7TnhoN1y2i8wz3dqu5PsXjJFrCpDwTR/sydJdS+/JFAaoiAkNGWhfJfyaYL6q/7MpbHJ
viivehw8Pbs6JP1bjdNMNB2OF/3S/tIfVQu1t+nj6tXA0N5EdGAqmtjYPH2pyf4dulRb1KyaKFsn
SDD0kDz4i3aeIz966scHJl8/BDTSGsPg3xov2VUNstNzTM2pfsZxjuXWv3WxanUsMB4G6T1aX58y
VhyEL0yQBjBU1tPpZ6thMGH6/+Rdqr4mhJY4DE5o//yeMWoc+hp5l5YsxMFoTbZwkSGBwEIlhJDc
4xuaIZYLBv5ReRwP/dFg/Rqcf/DYDPYVUYKH/R1ZTR5gXUMuF55zy0sYtjuGchtg9NsXXjrqachc
ODihr293NCUgil5F8Z7dnuvwMrBw8iExbOQfMX+RWagQu4q16FxCybipRmU3+zfulgf1qc8ac/db
ksvTN3TfaAOfNhb7Q7Mjpy9bd3o0pwsCLQGbGuzWfnk4oy/qqDmItcGSVLPPv+0ZBiA2mNR3byR9
I93q7R/kRSx7+wpDKLyInva0pc7HEB6JkwgNqj54H6nYc/JxWALUxpxVICWmspY2H+uUbEYCWGjM
Ph9v6DQkMlU+1oX2gL1Z3SAaJi+rsoYEeD9cddmScwYlqZs1KWSoa8+LsZas9JXzGvrdAQqMlHla
Hbx3TKdofYYMS4wbp++isBK836DreQ2Ru+NZZWY5JHTvqX8HpJbY4Ac8+qzryMKJtwkGjGPcwVlo
xenlfqbdsb8g68F08IS5C43t6rQoEBZSZztsTw800Y6j4+NZrt98IQcLIxL9hBruOXtvQROmo7Xw
nyJvnYWrmOz9nti7bMXotvPhdI4xh8WmBuzrfi90bB5OTUT8McIC7zQXEQqBf3e8xdyOvQufubEg
ih9tUaEJ3yxHCLUXjOaw4lQNtbUSOG0w1ZgIuLcVcATlPWUo7adxmfNVOB+JS9TtAd+YWkHCt3aT
WN2NWQEeUwB1sDlvhOPKlIwOCCgcEYNTINsA654WZENI5DFwEmzE10esLqPLI0aIrIWEdFH8k1b6
YnamAnTXT83q9LV10P8cpgnCw6M0/yrTkg2cN3BYW3aqXuvu2rIctBqLn78T9fALrZs+y8KZsD/F
Ryn5GGsUrmYEJ3d1XT+XlB77tbF+Gm4cuBPSw8FHzQ2OrcIABSeVaXGfHh4h+OEk1pXdWrwX4ku9
gFN2dOsdHiO4qVBBGS+H2vS4vksepErNGuBoZDBcBZH9bgjzko0Z4djATre01f2nRZCUfLfoZKZv
a3j8+6XBYkS+uEFQynDJyIkJW9+wmNlNNszcH8a62d0HmU4yOgiteW92btQ3iEKo9OUdRaBOhtL0
wKB39+RJEeflrMJ9YnKWNyw28FRivV+YYJCmR9AeUKXwjsVJon/QcL9bwKLi5ICqdOXqgBJXMIzM
cW67me2nuJcfWK8/q5jVeLMxu9Bn4ztJPwVXF6NZ4/7ZjHb3ng4QzGY5NpeGDxbJj3F1zRfdHzBz
b5LEOpcvNzcgwL/7bGO41+3nZX+Y+hm5sH394tr0tlRs0yxhBrt83taob5m3Fea289G/Enn/uoqa
BXdALZi8/miNFssBkNzXApNesgXBgZP1OzCp7+L4S8wEtiAiKRroJKSYFHI7QYceC/XUEWIaJZ3g
hUOWhElAETzUA3s+p3kPw2DewFChQE4XKGh/mEoWHgBHwOwMP46P/dy/Ux3dopytIlYG5bagZXEo
GW/sNgjk6+GROGI7sJGLwJGadJfXRlrALl4Pi1U/4rJ8NusCoWJxpCvgqteXJUOUbaWCt7/+CjND
iAvH8WOrlRPl5vUnjjxyDkdIheOAeetF4PmSOfjwr7605ZWcgVvRqXLBY4v8qNb4BEOUwhs4jTCt
RODSaQeUhblPbWWHYiU5P2zGxkSMbhuR3RO/8CmTgnq/G+FpJnzDUoP+9QGwm+4Wilnv4TeePPKa
ZOdzh/LlQK6mx3q6s3VEBo1FrLzjfgxjRpNy8FPX591IeXgZ4wMsXlWvRMcmBJ79OV6gCEQ4WEvX
5aFkZVqbWelND1+KAwYifxG8xcc0BRZILRTY3UcHgX/dYl0sW/sOGXfJRUPQDekKOw/GmYaYB1xp
B/sGo/DCyEQG/aak64XjG81gptEDf0CMFMzhRvYP6Sbt1b61fOH0gEQCfekb4onRVycHv9Hc0cCU
4L7CcD8DIv9eFj+EP4LbqzGoipeZ9vd9WU9mVj+rgX4bW0MYOhCJ+fNBzm9UDZ357vASnkzsJaVP
h0MVGd0gH4oCEHgPVDQyME9ACiggrRCH9f9LwxZgAdoPrB0EnFTY6jrbA16rYqqLS6GKcrJ3eI7N
BXE5678FuBpeXaSVTfGCItCKpcYwhemqHu1h3DDd0euBBaGWzWq8WJIMNGUMQueMCbZ+z9lloeoz
83k5p9XJgtq+XjPBc9myHNgFIuPLasENHgsUHbHxYq/C1cRCMuC7KdUpBF7yKL4Hlc0/3HJjGn3N
r8yQiM3qkHje2QDWsjPzN6KjFzkCUjhe3Hs8jpx2bBiRsZnBC54Tj7qc0tQaf9F0MZ1NfZ4mNPPO
bEYrPvrjOu5O9u10vfU8Csi+MdPsTc8VKyFiFouQnT/++SCSAixSYBHizpfMcPCF3t7rCd8qsom6
1Bl+DfC9gLOC8WYcpDeGOgwCndj/Bm8jD2V/B60WSJIQZWHUdZrDAHtvjRk6G5Hn0K3Xfuc27jI1
7vdYnzEk58Nszv/nPIBQVABDhxJnbvJc7veGgA5e3FJTyqWGFfGwXQ6lWTXlATnhNU0CdJB7quNj
ScY2jQvirJ7c15wUHB0Em+vcuOeNQZI2Y+6aBvyK2CWR5/JpB+5gdWXAh0UaGlYDjQrTPSSL1Fp4
i2WhFRNqNK32u54Yx0tb0f3//GnEV4ndp4s4ZZnM2Uq8UWHdH/bdyOdSqfvt+cwxVMze57a8/ipb
7XnP3rx9WR+2vsFj0ydRsfqTxXimJ4zMCET89gM4d5p+fq4UO1nwSyTEscsMma6Jv6tchdq7vpze
S/T8UWar2AtMFCk47d/n2GWy80YJiOn75zx6sVX0g5kvgQMiRu6TaO2MX062GMaBynkhWUO/YAnj
KoUDpB2vomvlVeG70n3o8Jj72CCGFNdvPQmHzo5F2JhvJsLpqrWyr6NETj5CCaTLfC30bQ+ixK4j
0JrebAabreASbFn0SUYxwNuMfjMqEor2ZIHOHSd2bviYpY6jgAShyiuwYGlgnAwiZwzLQ1O5RJUr
fS5SPnnUflX7H/lwGpJ+rKecOyb/JqkaAUwxG1NrjATjiudVnbxUXCNoOLBCYzOmRUDgkCMKG3P5
KadHNXvu4KvPygMRgwcYNztt3mqF0WmXU0LjFaqD5Zs5IT5rWFm1nzcRcusqWcmn9SmfY5h/0v3x
dlaI2Bv1ae5IrAT8+tV0qtMILdcHE44PwqzPZ5prF16pkFF94vpvSd/aODx1S36uh86n2TB/++EN
E1saCCYmLE1nwynL8C4YELcX64bYT/AysKzE6yBjL9Ekffby4CBR4SsM6LlGM7gqshEz6dC/q3XZ
2PfXAz+dbXNZPnRzX3B4jyciwvWiakD7+EpyZuDJQo3FJgOZLCTgG/8jNI/GOA7O459F4gEx4HQZ
GpSrz0WWFmRtkn7YC3p2WXls1yf9t5WYhHDDH+Q9V7jKdesH5sGlPWLjRHX2QThp9PScVVHcMnsN
+tg+LEmzqPzoeDROYr3C8GY8ZZDd8ehT4xu+H/vUVm1uS6lFljHOFi+DM2vN91z+SFqXwBVoKPEj
6BGuh/UvYF5nx+2krgADdHhG5D7Ifrcdg04hxp83jzXg3BNAhYE1+orORWc4MpGZpOMVaqSeM/xO
+q8Qo/rDYAV7iVgOdSm3/sl4Q/6PsQAbUAnaI/Sl+AbxHhwbjt0HLcJ4wiAy1xwLg6LHZ4qHA+E2
DJn119iF+swsCK6hG8s6AmJMfkBL4fHiOmKMuVpfqDXog8EeaDCnsBRhwr7D9I3MDpsgKnTKEyIB
dEqjpaLqV0oxk1EtD1B9552Q26BOLC+Var85gaRwSQW9WYPCZja5Bnea7YkKFNM3qdKIvbCODxcE
y/yQqG5UqdmS8bneShONy+vGuT30MpXHoQfT3vthecsGB5vCZHQCBG9bBvAtYj32evbi72bTzNli
l+Pw7uaLtyhRfHcZVcZSMn3Dmg7Cp76bkidKu5dC89XhjxFO6OdTPKRg9Oj1njH6mWHXCoKiALS0
ELRUNM2BOg9ARkLAIkgkKFExBlp4mDRC0mfW4gCCYzc5tw4KKTK4iu5GxhzlMiMqL7vdmDQwBWM+
k9re6k9V/B3UdHOkJ8Bij9jB2vW4KdcbCcNe3cURDSOPTJr2ugBNDM4WDnNrNJcutn6SPVq/9Ckp
im/O7GFvHiFE0+PckrUJEYyYNmL/eGWtPPabH2IkdNhj7wtdEeZcZnSRoxFY+WNMaWjxcYzDvNEf
YE9LW477K2iyLgtv49+M+ZB6aH+HHkQ9XAfHfrtajFXkftQi01ax3+xgbF3xaFJGDmsPsRL7FUGT
SAXgBnb6oeThAgLZz77bL/EYBhmPuqQKvAjmoXeCFSfcwBYRur4Gw91fbMu8K9YL+cf5g78U74rd
jf32nZsLjHzoDukijL+vfET7AjfiktwShnInBoo0uRIjsSGOpOYtFe4P9or5vrzCEFJX8rA20XQg
I3+b0ykmhkgnMFIBo0kU1oXuU2ckB4HbjNnvJetchkkxRx2JkidKGGtdGALHIEraZt/dkbrVDmAr
JyTBYbFzqX56Q31GW4wYBIdaW7QxBJHrBWFvqbvv9Z3Bz1P1hgfMo7meS4gaTAazgyHe9ZAPsOmj
ujTrfILw6Y8eoQaNfn9BHgVro+cNsF1EcbUm1h2C/BY3gZfgqxXg0Qxvae8ppPUw2AuTcVT9Coi4
/Zuetqct63XDAL3VseJLtRBiAFPFvgYU9F7/JnZft81JO4dHEjt35USPN4EXxP6ENcxe8YNgnoF3
izHnMDfzDeFXwuo8GDhDfSuH1+wC4XlB0TNZr5f17jpaobCdnm6oQY5MWrQOgP0fGgGnACVXaQQK
MXNEAStcLdnE8iw5glwy1ZIY6Kb6grITf85h6j4r0mH8gsoACakepVNl3tHTGc/RPuJAoh6rVv36
7CSFBrUJVdTDfxIINeQktHqKlWveEEoLktpqj2TrTZEXZUZt4gR96KN8w74TtzMUcQ9fxbnqbQ+A
gsaMquOe11X7ogb5sQZ//5F0Xs2qIl0Y/kVWKdlbsogJdRtuKCPBhIAC/vp5+kzNF86cHVSgu9da
b+ILZbfXqzBTzp/KkVWuDFrWS6sVCLL8NnhLlLh9bNAUwIjBwlAoywnym7WtZBccwBJEymKwe2HB
OZxv+gNbH0DcuDTN8hYH2gtfBNTHwJsJ+g3yIC9w5MX0kzQr5RjLeBfZxZDFWCvbOdtLojtcJKO2
hgf6JYy6dynjLnpeLBNizUfCZV2e8ohFAbzDmGYlCI+fBY2xNfIKf4NPJbZBWDZZfTESZiWO0Wij
odd65i+2+l9H+zBLBQQFryjGpLATZm8BnCq5c3nyDX2XieWlOEKoZKi0+mCi6F/UqXQ+RS+YcYL2
crmcdGvD6G+DWdqJ1b5BKIO6CmOA9SWZDK06kGbz2MXcAZsUK7okoeD3hL8Oq7Ka2c8coieOkrzc
++vnXRQTRrv7pRsoub5CK0CBbekvx2OAx7gf8BGANn2Ohk43L/xvUGIS7vSrIKcF70YqmUJl9KvX
j0GYxFiVDWPkTvcIl5ykWfSKzXPDjS+H0CBtjh7N7rSw7PHQflctCncpvZkXyH/zL8RNadk0TCff
uacyEYS5SPts601YQlGD98B+3luDOaIrO8DC6/zFFfhyEUdMT5bMRdiymX0x93x4Cq2W9fnspK+v
37faZ9c+mY+NY0ExA+9ZVc2ofUwQxCPnc0HEwH2AmPSvu8JSeW+o7n72Dhi2CY1b/LQKDHKQ7aX3
BZ6ayC30YqP3GQ4DmYaOU1tM2HAH8ygC2xP4b233VjLciIaR2hWhZiMGHHfPt4K5uvcYsgMpKgO3
51wMvF3OabkUtKVmcUNOAo3NrCYrBeZikjBdHI55G8k+im3AkxqI4qHab1R+mYtIiWWt2Cmjkr7F
tXoi4sBgB9nBVxApzBE7Um24ne68kwAovsZ1l5DE3OF1ZDLaxI5lKHh/zmqeuUEbyT/OV3UPwhwJ
Kidw2xfowpwBjRFGwGQMGk3FQi+ujJXTP9wt8JaFr4w6eYIJcWVOWw+A+TuxnE8I3rTDW2ktzhH8
McMNUhYTl+fdWnYsZoX+uajt83XR92kmDc6TYF0+bQaO8Tb5BOS+M7P9mjuOjzhhzsKayvygT3mT
uJI8ouK5whMUNewiwajNVgbHDvt86kwz+E75NcbLRMs6uU9js2P7/yVYUp8AjDRUPEQwehicdImr
IBIqrRwyXiswxsb5Goyf7Kfio/9hng+b2EP7BmYz5Bh506JRPeKZMIxhKoLQj7A9JMDLatbwQ0Sy
yMOCEHIK8QAiIwHYWWcKkWcIWbmvMEyOXxxw9sIF8G1Cks1ae0IFiCfuPCGQULcn7Ynx1fYPTS9c
2JbwrgQD+NsfeurKZ9iYeIiRCVPBhpz9GwMGs0ut7VOyWwYs+L0MDZMY459JaQqCyECn9H8DG3B1
P3tSttJcgTULyHc1se9bZg7M/GB9weSAtnAtL/fLtbDywIrHa/BDBgvLbHaF1G9POCf3r9rd9xiq
t2A/XbtQ7rK5KpfoUxNLVkfZ7TxDd8PZUGMEhHUVqtLP0/k3txeLKZ5Hc9XJb+ALKnRrMDwrN9wX
5Ta2asHD8rSPL+EiG+OS4SBX57DoXU6hdLc2761uDZVAK4NfNpr3Dp1KzO97VPdCuR/MR9lCsHLI
JD8TNO01wwk1pwH1H8nG2zSj/nm+abYKDzfHALPFUEW/zSyA57EwWQAEzr+bcdi5N9zMTFIHHmJI
/skdlgH3DMI5TDX0FHMwP+jp5l4KJjN1PIrkaRRuEFMaglfJZMdzgmewbI7X98BZJPbyt17jJny2
0szavfUjK0fddsPJtHYSRN9433Tm2zj8cr94eGrfq7rp9zeqmrGsjssqaq24t0/xXbgpEbOUfLDo
9YMUsdbXfg9IenLqjFliTdxrwWaTDM13D/ENe0tZXz5k3sN+6K9VcLIPtxwx7eKHn45OChlG1dxz
4MjYws6GXeDyi6qTKLrhYqX2xYUCqVkjSm8Oy9m/LWm16r6T/suFu4A2oFQ9dkXokFha86swYGmF
gykrBixEgBwvT95Egl0VDETAAD7CAltn4xU8QKiEtivIZYLziMBSQPX/iDu1ieEJlxxM/mUB/cM6
EwIhsel5I3zE/qeCtWN3dLsg0c1tQdaEfYFCph3P0O8BN2N2rJJENa/ycSe0DjxZ95cP9gpbFM31
Y70yGhEXMGL735PgUQRJwmsJOkR7fFu808H400xEhKk87gPRBiOSECgFl6D4iPhyl79MnNEKrIjD
kc8qGEi54CKOWVxl7nYTcHtsvIpvsMf2044ZlFCjCRCZosrPUF5RIkbD1IUFxWw2n/boszR5OYqo
Mkdw+rjsYDxwSFpqgCSAw//zQbIhMjzR67oUouz97DYS9iVeA8eVn0G5B0uTpgZtHl+cUjdTD2ud
tU2ioXmLEojyeBo8DWT8hGHRDlNp4zvwwX+vDCGy4HEs6kTpXFQsMJpXr8qnoMYP4TjNwwJfpedH
o3j08DCScnoP3glvRVKmb04k1K12Qr4ejhczXcQkET60iu1IE60YNnezSwY+ZjxEXYAOOEPOdAHB
E88cMLxEyaGH0G+Gidm/g74RCMN1glUb78SQl8dqj515PkvZNWAEl2BlylRH7Pk8DBOGAW9EtNM+
3fYgFm+XMy5VPWP3sP49vIyEGb9CH/iy+7ERkacpXpivZRcmTNNLL4q4gkJeAMB9g7Zui+cv4Ujg
lMxMQbszMMUmgmlg04c0+EaTRGe/nIewUcDL1OxD1RbICOL9OadEMm6wezY7uH48+McVPNHJvk08
WZynA+Im3SPOYTwj831HIq25/QkC0Q8sOmltABcIPoh4qBAM+yTqnmrrPYHKVd5mIvY08ZTEbSAu
0JxRuAO4QHG0r+9mX7bed1crRwDj6BdvA76Q/3VuPHtRMIOSk1J6X2ZqhG1tYxckXCaYmaIrGu5/
FjUrDqGY6cA/jwg3t/XYkfRRa+3Y9EMxESyfbOCjgbRgeDj9HjB5psELaX9jXpSASLQ3h97DUToX
AdPTnLKp/sgHpR2dS2BII1YeyRiuIN2Y7KbMydAwubE2+pxEmjsenUgaRA5DqbkPmXKggI3O+PsD
hGYNrtNQ2dZ/CP88WgYBCygICua/p6dkUYz3CGd+iJRssKjzTdZh0WoNGfbgGCU4OX2eh56jT1PS
PPryXJljPIzQlZDgE+U9/2FMYe2MbXa+330wC7zkXLDXoxhKg7yl/gEcf2ngYcE8e1fTfu+Yyv7M
oAwsNA745frLdTDQmOkvdPu6JB1Dfdi7+2HHvGXSvImy+efy/wYQ5bPiEeiZFiMX+qbOhW8Xb0IS
bRj1wSi5Qs6hFhHjEht2xHChQKTAK4kJvnbSSntn0jfAuaT058R6zobtrNL8X2FtvqV7k61NSF6P
+eRVrogrpgIWaE7N4I9kAdUjqPJOMfbG9NfqTXAtpltjkF7cgg0h9+gerObUA9tmerJEgRVWInPT
C39l1Guh6Vqh+BU7wYJsp8YY56J9bQU/Z5eteLvuCQqMRJtWig6HoByUA0bbkpAZVdvy2lqJZL9C
mE/Iye2NseQNwMtkUKExUZ2Gz+uGH+x4WjYaPTKuThQ2sfNx5c5PrxK4IJYSzDcqW/V+BB0wmi+u
EsYmpMA2JoOO4fNveMfS/KgLBiF+dg1FR3pUncfNxdOhO9JYZe7gzS7WIr5Y82A0PdEwCPvtz9OV
J5W7sTjSRa0qbTf6HikZzZc5H1L2mJsXBfD07hz4/Lq3+YIV/v1Kd+DlouJzdjw1QeqUlrVLozAc
UDvUTFt4ARwafAzkDwlEHHgexmGABQm9jCT8Sr7wTVC6zVnHTmAFi7FqA9sLBLAZ46Cc2FYJBL4z
N/qaZo5fPaWb220cq/GXAIY8cNr0dsQYNurv+94n+IstcIlyH9x9iJ2/aC7N3icRKuGYkFX/Ctpc
3Rz7pRdMIWyYvKa/yGQ4li080+E8xv7jbv35fgXozMMPxIU6dH6fDEeMImi2XlYAJYXl2rmbB+Zv
szCwFhJHAtHwVjWmUOenXNg7B0CDvx2DBZZi+Bg5VlAC9ZfeweFB3MPy4Yoay90PAmqw+IwzW6iC
ppv6upv6V311Rl4+ydxz5evzhR/UkxRc8nqWIlYasMxrNAX4tPy/dq4yn6OYtUtiXP9kbgB12HgB
VwANt/mY14f6ADL5rdz3CDrcqh8mZ/69Yy5k6w+bu49fK6NIM5wzHSPpkIdxNy2mOL7okAvszekk
P/zTwDNHRyQaUXSas1k44Pgwr8M2YDOyAFrv62s3xo9xbC9evs0QG/wNqECeeM7B8q/S0K6Oi+X0
ABo2T8Ivqm/bA5udOQc6xetncw2mljNnNdhRcRQnJl93TGe5/BzxbfQWbywH4M4CnTs9oLDAYeIC
oa0iNUy3xGsAJBaiqIeTAas3NdfT+zQMuxnXXpk5U9+iJ0XZZC8t4EJ4DjAaYG2s9bdpTafhIwyd
A8gL95zL2nE7EKEFC7wQrbMEaHa3lg+bfQWlqvTaZVoUK7RpDlQPTptf8BmyhRJU4pA6sMMvEOwb
Ph7DBgAhSFQRhBxO/GhOzb1BUPzlR5RlSqYJpbuxguE6lLE3VLDV9SC0rXiRmRjg5lNrSpELXj32
2VSn3KSa04MiNYCGB9OlNeGEX+CC29GnZ0a6BZ+5mU1JEjNJIGKfVC2dDGzB+otGAPqhOzLzx4he
hPrb3mgEU5sMvNjTbisnKGnnc1aEk60s2Ci/pbrssVk62M8UJk/i1YeWBjcLIGkTou9lU4A8u2Jd
dmdITp4DN0Fdja3gPVr7PrO/wo4ZQDmDJVfd2hFNBMmkMK0zt5JmdvGngH6MoJCzUtnlmRoFJPWs
/aH9Oj6gt8IL6PtBZx+Ctf/TuKc1qK1Jb00+0d2B+p/6ZphvQufrWMwigmVuLZoNfJ8P2EnhsYtw
h4zZ0+TOrpePGU7R9MkZqIzpWJ6nnaPu/HE3hjllMTVmsHZY1EOPRCmLR/hulU941kMwaBJ6AKQO
gbObtwt+9rC0/LunjiC5O8YQuCJ7ex+d8SjSe2tckYPFIJdx92n7XEHx1WhWtVKwu1XCf5bcTcBm
YF5p/Gjc7zqza+/KYocCx4SCyOQqFdQdkDlT4LIaIC5/kvi/B4Sef71/3KdtrcaVDlckXyPoV63r
cw3d3aEVxHycLMvHeJ5Dp3E53qZYQfbR0mG1CL6vUpOv9Kd3wKIHACp6qw4orN73h1f9bT2nt/ld
8ga//RD+tw1kKlC550AB/AIXbkL5Nc5KrMlncn1UsXsTLPeBA442vJIhBZ+QYb3CMd23k112rj8R
OKbarNvXtSpXBZ05pX7/tlYgVLM4QgBVyQX7LPujGy6QGJHjCxXUf1Qh5FCbazA0AB6oOUyPAe8s
NUZe+EkQzY5a5mlYEa9SAVvBJTCiWw1GGjxQ1HFrsiN7KEygp2WzI8TTf6HRjeKlHmPdxlq8CsJT
P5wiYh9jT0bgYHqe6u2mCmuxuNvwpnO64fa2wLZiboQqo/hdjOpbwC00RkiGk8mcM1shCPDAkJVj
uDt7N7Y4rrkeHBQOMdM3oqUVsAt9HQer+qnz2UKzypjNuLCPbzhxAnNgmlLBMMEpTSWzEC4841T2
6sd8Gs8cNpfbiJPyYZf4oUwlZCyHzZCBT0OFy+naTYeIBD6UVpukFIsa8CkDINZtk0IW9lwKLWMm
4ct239fvvw5zcrxadnd5VxW7pOQG82R8D5R/iNfRRAIXe1BuB+jwCUys+lOjxzwZS+tZV43qQ89r
+PjYFA2w+7S6UDL8WGbpahmPF04bT3t6Q7r7RlTKgNrAq2MF7DGoQ944NXPqqaBvqxjGxksA9q8O
YyZzp998bQtyBqivRaBcAu6OhsGLrSqjmx/V+lh9IYgEiyfKcPQKjRkzrjc1lmkJYjA3se8CgVLd
Jd2mbxwpLyTifhiO/jC3Pz4Hk88TL2dvWs2BtrgCrdN9sO9aGUMcTkwpPTxB8uUX0LCkWdm8A38S
T/Z7FzynPdWEhiK/LkDusXa661ttm9/9EotDgsX43D1tPNXphARQje2kHPLObso1PrUHqin+VMi7
FDIDBSzAvUqSOP9iwN59n4cFvjH2RwFmuvt1Ma/40zOehpgQOdMDlRWTmhIWA2i1TCImuT8ky7yA
hgvhkjhAJmjxVnB0qkM+B5ZYnC5OExYae6p3P1CBiELTkOkfqU4p64GCMS6BG1o8PbgNMs0ErIDb
w8qTLZzFPr+1c8MNeBZxlNT2jBDRCntyQyrRWzLjykkwjMQ6mc6KF7wvwySLwh0IXVySsJY/nQ9z
dlkbS53bYewnTJAqh3qn7/Z52yWUATJUr3AwrHt/xO3hIM1/lleqriJbuscjyUqANoDfauWzf/Uq
pAl81y2elTrdkNyZ8am3wJGO7SbUb5teMin+QkGLhESVTj+Q/LMIIRglloPiF/aPbtfOQBs/Em/T
2NrQvGP1OuLjOdy7H96PfJP54Z3e3W8d8fPpdNNyIR7xTKV8oy18EcdUoas/lTf/C8HOhncs57gq
YwgxKiE3l2hFCECJJxgQ97fgP3xPyFBnBY/kBTBa+oPGZpFnONDy4fhTE0/61TYzRrm0IFtFwQbw
fdvftTFztdphnv3xnuBy4nZhajtP8dVUOXAhhoXEv7HCyXRoaaBkEcxLv0PbqxNCskqY3SOOAYwZ
TnYM7zUyPcZYIN86t/nw4+HzOa5olj8wqp1EjXqEWsw4nHnfhlfCG0jSaMePYJFLgDL+j5LEhqYu
ktR5dy42hO88pEnrQL+4Ih2PAwPaPJRqDuzbhn6VzypV24YcYnzSGE5ETyqzjqhvfHc2wyoUGBy4
2hAVz9+A15Pbffsc5wkLjgIvJ7Q2OWy+VwoTxuhEbrKxJJMaKz+7/RGFFlJBAcVUEjzQcQkhGGID
+VpNPTm9mXUysri+eA61LaxKd7kcQmF4+fKSN5aojhoJaZNVA5bnS12a9c8ygR3KzW0f3o1EimEA
/1tXtp8qAOpGjQjUiO9uFfwa/ODtFAOfDov5jeyB2DWnGoccMtZKd9j5TCf7LRNCeBcsYGeIBh9b
T8XFT4m/oUPtsBH4ivfKDLSHXy403RJ7LQsRIlLGzyDsEpvCprq5rxP2tpwsvbvHX6S5380eclRJ
05806jeeJtsQ3Zpdhj6ssX7IZ7hPvvREJEtUjkXiHp5YSjZuaht4DIwDJcMPr0xGYWA1uRd/FwDY
A1DjWjDC70cw0lfrUUJqvdEQU/85XlpoBP95OtZ+rIKPyalLfZpcEjQH3wj1DR5vs3yRkDsUWwm+
Wpl7Y1mP2JSJn2i9VjZlQrZ3+ipzP+N8UjaWjLjG/O2STecN5tq0H6XFvmHbo47lfI/HXWzdJx2M
N9qhZcHsjOWz/UbypaWeiSBlZ/zCTFCJ8aDRL/W+nhioEId2OulzzGJHvNPnDBsmN1OfqStjXRE+
py6zTafZegjhLTmSNE+jQCPSR1DoaC4NlxmuO/Oq2ouEkotxsv0Yv32MG+zFMhENqcgC3c4yR3ef
Lpgl3jvxmcFjH9LoX+4lx9sRxoq6qvmkzYI1wAftkdZFXH1/32FtTA/bR94o7ftRadcnQFn3E2BQ
M857zNfclqjW5e/cRVCgV/K5yJ1m8d2lob7CuoEkPqd3NlrYwDd4mMf6Rc3GvbbqXXm3dJjfbnPF
C15n6tSfN9caHxB9lK5uf8pEHlVM4aTUfUGqR+kt+9msnIyLC2S9mgjK9WuezT9MS2QPaLy/fa8+
UCxpZZVqToEOLfkFFRQGj+K2woHXVag2AkxtMIPoX99/ONgSu7HE589Prp9gmHHhNAIb4GED4NS7
3qhBPrzsxrn3GOuCjjNw25CW2br9vIZJLWQvrBaZSPyElu/jMS8fJ+PXtAKUn+L4P/lhy5jhxABz
QthX8FwN0dJiPcikGwvcuY6/44ACdsypovfwW+Jtf7f4L8AsKxGtdT8Tu2gGhfE5l0clU97hNEPQ
vktnK4bxjfvBFjgzGOHrpyel4BnyL5FL1OHVwCopjw2T3wwZbZPYi8HuQbCcF0+xp9kz9GrOxCVr
FUygdTbygL7SDfKSzsuJT4ke2RT4QUZfJTzzQP6xPXN4JeQ0wFtP99YzDdqZ6+8v93+T+/6W7fJ9
IWrVfKEd6aaDGzb5Jo6XKUZcZhcOVQobddG5bDIYv0s5LQfxbAgh4K1gux+vVGKyqxxBE7IpKEfp
NJljWhfp3DSJ8xa+IsfhfZpOaVi1mT4xslBadjM2GTBrEPECF0jfwAyP6/XsWe8JzuubgWBSRAQA
/fW2cQDOzba7+AgnM5ZmsygKRzr3Z5qwzxzLwQ8ZJQWboA5RRyDvEf3h86/m9GJQInJSMxpyIevC
6hMiKebnjMggm+r4hSvLGl9g87eotkzeiJjwh7QxoLkbWmfwCQ5nbJCRzSVOpCMBfF/IE7CziR6p
U8oN2h6GAd1OWymEmaH7WRF0Nvm4nH80P0Shf+wpvBwhFmfzUNwulP9+8DJbxLr8lRlBAUIPYwTl
fACZCVcF8xVhBGXzpFwUCvB8yogQfib/ANkyg0xd70Ih5ZwMkAJpLqLhUTiFAqpBq8J712z82ka3
NRml45a/BcgeK/Zjy7my5YyhMx86We4kYeXCC3NqUkdW941Gv4nywsZI0+1OtDY+V4XRpHJOvMGD
WkiYdSlnI0SYZc72hrevzNEci0Q5uI02J15+Tdbq9xizq4419nV4G5hJrAAxV1DPFGIxwCh+vk46
c23dFmLWnk2eG515JWVKqKywy4a9oSyfuG6VZOcJqeA89nWHCAacBkhww3oTtOyGn0GGYQPciYKU
aHiBN8JJsC8ENy5QFbFWN6QFBW9MJyoTG+jhcksxKiR/GF6wowqzju/xNRFyIxERnTix3ZsKQIxf
M34BRX3W/BJfOHWJgVDsY5RA1gWiUr6B/suLTlE065wRKlNsvgb+4B/UJDAjtj3reGxXugs1iE1A
OAoIh65t39u27p9wTQIzSgCMsbex6tln/16kW+bu8E1D8lOt32oQ1ivsb5jmr8Cx9j/itVv75+5T
TJ4ASUCxxrGdXJQ5VhBH8RhWeFt59djgEmH4gvtuH5ajrwhHSYwJv77K9uQj8EXc3EPyyApGTWij
T0cYBbxB5LZFtCsXdyIICnw3Lgfkm4q3jqeEA1pkkdgIWMJb4dmnhMEJoTe9z1DeAbsJmfHX3btQ
1mT7Z0tBIyS7oC6A+biBuhlxgohD4SSo2FbksNlAjv2EK3q7tEcuF9pTBKPU8ObxSQiI+FcBDGLe
kM8wzJgwd8Lh5M6tFaGHcM0IbudhQptcEfrAKyGEFHwStL/wKLyRu9/yqB35aA6elYrlCvUv83fA
M5pmJFngeQX6wRrrCUApJ7ocjyjHPMxAwHewkeH5wkINPx839tI5RBhLXK53MOCTf9aYMeIewgoV
MmehRBYJyANUZbqLDDZ8kpL6cUS0NHfegnnw5SDf84GIiRvxIM5G88Y9MYm0mIgT86RcujXxqyJr
4jnXOUZ082/RMcbBWdBsEfZrXN8/hsO6OdP+En9PwqH9jjAyMbeaAzeCC0CeTjQ007kClZOd+eZ0
h0GI1SbuX5TutsRfRzwE5kUoJBnKUUe4VGEIicQ3/J9+zStLcJiva+Yd0HHth6BLpCOi13kfMIH/
BWKyatlhxC4Fhjy/iOh2QE8mT0wh4EFwZfmczsM5cpwCvfb4GDzYNh+74h/sIQJItabOE0dBsxxs
0JKIBYuVD5Y+uksDtOw55fFrzkM1oJMCkmaN8aLOGjKr2LrWQNmyjU9NQHwVJiirN1JmQbrG8Tp2
I4EeMjxm5ySojtJ6DXCLulk85zy6M57i/y+DweJAa7nVzFPL17BtoQxwCN72mIpi7kSgFLs5sd+4
2oklL55BrA9JelbQJOOd6n35pQEovPPk8VNdHPpRKQudMluezDU9inUiVtbP/3BdaPUZuhIy4mCD
PoguUF2hTilL9I6WgmndwAVhFFs4jAGKQLIynNLuBxOec+F/MNKnm0Hg3TflBqKEzHl7igQvGdN/
pklQP3g196KNSO2NPlsOPxgWqwqWNAA5JnoKQG3hUZT3cev6ngtK5wr2v5AaF98/ZYcIq6FKeYBh
bfpfH3g4m9TVGM0jzBCQZ4UfU70+f18qM45BFGSeRl763UofAAttdEphVzRM2ASxN+ntH2i2B2Hx
G8ELJB2HLgSKaqzP+vqh1Jc1rsRckRZLh/nwkCERrQB0NoVhbehpnE3BwDYXo+KbKg7jMI/Z3eD2
mZ4wDmGM4i0TIugIBTVf4FKDyRA0DNeLt4sX68Z/GW5+YZ6+/LXWB9bGPsU5BJZNAo36utBeDPKL
CcP93go+RjZmyvxtPNQ1J4DlcBhqQ/vM4B3370W+/jHDc2RecpfCSWD66fdCXC+iO7BJNlvmwcNV
/Jt2hLutMH0gF3c6hPgK0ZuToz9jiPZ9OI/wNTTnOBOnuBhbRTozzpeK1GMiszewKZJFRJkB4J5R
cZvUGvnJ1TmuGg+3ZsyVhM0TZAuejfVo9p0jjmNRJpA5bL7okr16Y4Njt7mZM+MwQV+LXxvPUcqy
F9HoRP9MZyRmMcjl6H4vPvDwHv6eqCgoStX+yBVgi0BT3WfAMcHlCfo+TUTO45vC1VsAAZaNWZyk
RTMIINGSSk5z4qgSUDatiQIjg4OrtXFPYfjsnq/947Kp/xWVCbsjU+SSRQrfdjecQ2KprCvMp7+P
NSGyK2VHV6EetIyhxQc4khcqCE6QGaD8Y+iADzmsdWFAtafc82vUjV+29GHjJkxJR8Vu9t6vxC6B
CLI3ZWfCXijG+QvkO7Zh10DByhbEynqfC1STx372XYqC7oMEx4IU6h5XQkYOrM+ZZOwiXChq0/0s
hq4kzIrhBI6NC0ZW2HoYBGlywiRpIKyC2HnYzjiNBb6ekdxJrDMn5ktYpmYXlgwbD7R6RMZDZuq1
pQhaG/be7Ok8L4Egu1TrQviPw8OmFYEUw3Fp35irUWN0DTwIEsM5qN0jf/oFWJcJaylhkrS6g0/D
0eEuIik94rVEXTMwG8zuuefc7K9ky+6DIxFuZQs/7V1wFgnrh/ocB0O6KaGr+LqAsTFct+RQZCgB
Kgdxafg+4DniJWO4LqibL5/9cFzPi3My1lOnuZGMKE4TjpraL8VD+GOy2tl32cFiQTaFQ4lb80w+
Ma3O3BZBiiUIRkG65NLcMIFxf5sBRlrYe332CSkEN+vY3Oxq/a9CwV7KQ/EIs7scwxKJuMC5i8fW
hvoeAxSq/5Q10PrAWhg9ZPxQPB+Mjw+HGXwgseHx6bkJsLvLH4YJ6EXcYt4uK4tTnrXTY26O65h4
KcByAYz9fHjkKBg/FJG4282gE+FegSkEcscc2SNFxIzkZUElevJ46rVJjVKkeDA4okpYCy8vrSMz
mFMCDgz+XVRU3IjI+MMEn+WzyO149+bLbwo+vS+qLu8OIVc4PnvvSSayP+QjLP4N2vN8hnc3cDrc
JKKJL6QhnqCZnmKf3SPMAOzykKFp8YMtwjTsoiknhnnGDM4CsYYIsbEKqLFi+ItnadTYz6mkOkk3
bj/RB6GUFmk0YOADINq41gaptNiBJQ7vy68EnxOHA0KD1oz2FVIyFUaaO+UESeHNNA96929kFPgi
YFipnnoM0rAJMiwS6fqj/omRXMGcsnOZWDqgt4XqthSAYPBkIj/HzBF/Qb/0jZ7biSayhswlXd/K
qb4ti8GqheVYPM/pcPP9rHXS6Fa9MrqRmPYwDs/cZ5LV9RY/kr6YMQ9lr+qNlHpS0q2Syv5aK31i
xdQhqdLll3O/52XfRYwL21rWOSQ3ekRGhQqP8DuCha7zLfrn+vk6TU4GtW3MOVNiC2LCQAvADL7j
fu+i9IioMFXkTbCxo++Rkp//QkwiArLlqXxc3ik1LLQ69mS2HPSw2M25OR56dcmNvrsNzw1GfaJa
ZN9YdGSJ7eueheM5Kxuy6+cOU9bKOqtetmc2XgeoXqKYZdhBFpL0d2fEabXu9lkHtX3/WNucWpHq
+GtDJfa+aMJlNpTnZPVgj6gEYfx2kXbVYPyG0IUriTA/JwhCdLGvzIPGuMH4IVkhwtuCIiRn9GQZ
JKLXClmfEYPC3G+j9spMm/bldUGMULF+aNkh2HYg/t1W76xbHn4/hY07FwEsZvJya6b6u4uOZ4Sl
oeZBy0mhk6K6ckmByLC6tOCy07NS2tlR6UMuYX0JZo3ZW4B7roMCF4P1GZHZ4BUukI0GBxT4UfJB
qFhVIve4tdIDw02S5zatY5jxdgclBtKUlxsCj8IU/ooxzLXoEHS5/cShlPRe4SZD0sCAPsR/RzNf
YYmfNseU/TL4VzQ9TA1nGGxk70U9WFQ2tCUkQEZ4P16yNWHM3yPlmGFGGL2Zpw2zadAaEEGQQzNH
NzzRYAK/zWV/vFwb42DahTvGDcyLB51V2fCZ5lo4tKSeV5IK7zFPZni1BOJ7+K8BLJ0/CqWgdjyG
yNBmboxNnMH0jWfIprhuHLztH6kjws5NMaAYwCxqCnM+6KDwC8XPwGuZYPDRVFJerIPsoMa3cjaQ
+4LoIoII+H2uQiWAHY7ZkfWQermfUo4pqwJPeMZkukRIpdOj+JkqGenFzBN4bzbg6Ou2zvhWmNvx
9hET/Ro9IYSZmuE3YevE+Voj6k7BuBFx2QrpJyZ3/A8SoO1NspWtxKVX/p4qQ/CfoMQBSBQUJB+Y
ZQpfZzhIlIpd8AWUEtxFieFeOOQ53DHiN8pF0fclYC+ScVO85wSaheA0s3s1zxtRlQueyOKgDdew
wPLB5LFibyOHC5j2q5J9VcBd0GREvgx34lnDPiAjvTUJLpC9/CBtn+mk7c0HV5SzlqBP1d7n7Zxi
AjUQUzFV1hN+LJU8DHDw45+qug3ahFamYF08bA8+zdMBJu4AUIBmePPqGoweyUHYm7QMfLhDaM18
dV+VdrA7pFzdPFSlwKi2xux+QG/qKS7mMePYecmjH2onmQ7ojTfwon7NE8GBGZQuuA6QUTJPgEmt
EMxG/lHaC2jr3nOAe4zEATl5VE555Ud4BoadBaQGWgb18AWIbYpMEGWb7JTwN4EZ6VBw9zpfx5kW
SbwE7osRjI5DA455f6A4uvBHf5Ef+HhP7tCGS/d7HeCPAe4F8xMjUuunjp9/pQODzXjbEgwx3csU
p197pVAmBR/DU94jGRiisdUOaHZ9C+9XvCrfxQqtU35AKychP7s0PhZ7B2kxkG1jUiNj2r6eXvqF
wo0OIRv9UILQylCT0KT0x1KkRIajTJnqs9xKdgiWbjaS95TPLXI6tlFWbuPm09sq99HgYcGOwEHH
lYZsLOwVntBr8e0cdeC6DDVsbbPD5ld1AMQIbsAfQF3LHuANT9VHTSG75I8l2gkkw/pksAdahF9F
jBioyFjZ7g4K6SrJfSZBA37MblD8DPu7b44Ez0mM/imM5RFdiENuw/NkMCuZVCQX2G3IODmn/buD
TTCPhbu8Bq56mAl8tuFEZX++eZxAH4HISdu+u4NK/k2sF0QXNWBWuTBC0XeNyseINNTqhQDCeiwY
E/zw3lKsrHXemv00gnTbeCBwq68KGcLrJV6KPFbD8BuV/IRte9uQ3DXSAibh1ZUM75N+UkUeeuyJ
tlmGGUreLijeB8N3ooLFrF1wqW8OFSqFqGZJL1K9R+1SpmqVLspFd6nXadsvCYEo9JcPSExQWYPC
wQ1l8R14PK88oekTUOufQg1DJI4283VijMhBKv9H05l1KYotUfgXsZagKLwyD4Lz+OJyKAEHnFDQ
X3+/yF735q3qruwsRTgnTsSOvXfE53b8+EdoZLDv3al2pDu7J9ylOvq0ou+ghbUbnVxYrqJg4mj7
YWhpv1Y/HyXSpH4Gpe5FnQtDntxPK/nui7CJGDhFncVbQ+/sy0BC383gVKVwZCvm36GiI4yUhCtY
D48HTagxTdALc15C4jcNOhrMGAz3K3B6HD+YsFP5DS3/F2Kbb/vfNR+/yGWASc4TZU24f9BEpYdO
MHy56ogPiwzNTGhSrhrQTHKPfMEw7d8QAOPYYja5GhkTEFWPnqJdzAolvO3p6p3mCGN5+4dTD+ne
WcxTK+hle1+i8suCFAc+MXh5oB6CVACj0DDcBPUQW/mEkwF4FgNiHIYZBocCrSdW+eHVBZvXpr0x
VQ+gqp5m6xfiYrx9TghyhKyNyIIZFM9Ye686G6SFdrUDAebAagH7DNBV2Bx7QWeIf521eF5dgsTv
S2hmM+Ndp8Icg6bVuN39HVkpfdyVCnm2pPhuSgeOCuB2HTLDb9HD3RA3YtwkKNOdTkC9/mWAaHIb
tN/OdZBH2eT0T9quM2MMXyZ5LPKEolHIfFiqx89xHZ5xfMEfIW22Jg8R9gxAzOGelmkX8wW6+Pxf
Jfmly0UViVEuBTOF45ZPwcOBebpVj/xDh9XTMOFhep22HINACtPphJppDhYEXPkAqnlb0XmJGwct
JN0SFn8PmhhmauxMSsxNVDIwsgobEDVwuDJ6DZuUedl2NbvjC4J1fX/eTXuOPm1PW+tid2Ki6OXf
a2e4jDCzwdU302/lMJK9tPl8h1/6HWQ+ehw5MlqDvczJZVmqUZ4WU9PvLjUyLqISlN+BymhsoU94
DMSLxbyoocaJ7jNGlvImqOux6DjjWjd5zs4emANqBFyThNFZznJ6IPzh5DLG2rsNccHAA60TBCCJ
4tD/TK5McMcvYGSGmI3XMXYk5ey0NhgSMYIlZq7o170WxpgOlwHvadHa9RiEA6NDtfEagO2h2kw0
LcjQs97+M4fZ0i9QRZ3Ctm+Oas514CWS+9P0yXNhBb1pbTlmd38lPDQOioh9AybLLmXEXwLwkQ+Y
UMkdu/U1vODxrmBVLs5/LPxx4b4w9b3Z2egTlxMwlJQ4RyV8HbXJyGnIhDl+j02AsyDFWHyfMNmB
1Y6la+k8aCQ8Y8AmnKtFM/LbgSuj3HggYgEKz/D5vSXVIhvlgw+M/3pVBsyYg2UJ389ftDBXEifu
SiQQ9Bywegt6ZLZU9ozOLMbd6N5/oNM/tiL4lfsv2Cz3K5J1dTMolsv+w2VyqSDCBGWy/RqjbvZo
b4bH/oBBO/TXkAH0M5JnsvRiSuG0mWh7YVFdQ0nFswQ3Xt/Yd/abwc9t24AxvulAXmx5VHL+z30c
itUTAV5lb1+hAfuga/XxQXEZgtOkSnjxRwe6mfYWgjXMxseAloAPW/jCjFmZpACb8XzYMgjEv0fl
HEpY6ev/MiZwXZ2zEWRZzOic87TqLSuXmMhKfeNMbYQPvCy3PZ8/a/um55xDoj3sl24vUH/B65c2
R6TxDALfN0/PHBl1jImt+zAHm0fY/UwQXlW3OTLhtngMQNdgoEY+7p49RhOeO0O8GKHaIzcpYGK0
bBNHSjQ5SDDfUFR165dw1Ovg5RwRNFSLWDsnagiB+vdNcS7wTo9EY1cjipDlh3XBA/bCGv5P1d3V
6M6jpTEyB+a+cXrAeW1yD0d/JExhvcCaceJ6Hpv7uf5LCzz/+OstADyrp2W4FjiYDzJHrb3hLpBg
DbQuB539Gm+izfG7lVZlueq4zaRETwIkIMEZFBlV1CPJ90wfcF7eY1QwoQAbXw+0ZvqaM6ghvUxP
QzTkba+aMEEjytI8JDNpL4m5k9u/tsAS11ERtXfMQkPSC3TBDbIZwBV2ovfcONZu15eBJwyY3v6W
uJzTktzSSwE3WRQ0wgBswgelwID5ZQhmw/M8S5VBPvziMttynyHixVvUDkxymROmv76xLgxbbtyA
VApbDum9X4bcLOIhu3n+IHcft2VO7TVl8C58IKfFKJi3m6Wv471/z0GuN/jUvr7u7WtRxJId5SF+
91ho8e4pJa1B34LmDsGJT/EbaP4dTxAEw2NCTOERccyVwZWdYQRQuaXFWNVdlSx2/sE12rCzVGMC
IXW7n6VCHUrFIOAN3l8FkFJYisuCNifMHacEtKpntC8xMyGeubfY7Df0hW7+eQ0mhW9IXKzV+Doq
PQC9dRV0Q+Ow6Xf77z+pIiaZodGHM82RC2N1wilMNc6BYwoZKGfpztFIHzODEVMuRVsHLnnmoByB
fsORSu+W4aWMJEmwvtIpTUHJACSmbWTInM7J5mDgSw6wZcYQFNz2gn6wpTq6p82vzOz6YydEBeNl
RCFFTMOzgLYT6ByZrVwZR/1zZzC7rBihcvvFlN9dDNDoZ6A/ZpoXTQt6bYxPGevoH2EVVe52sXH2
7JxB0We2EhqMHsbg/9S0XrHFHt7DaR0YOEruOVT+Ot5Gv5FE1BzDYfgRlHe8gZIWjQxQBM78DH6t
/tsHXabhx0Q2PBLh/OAL/GBWM+vqGfbWJ2xc3gE7/aZ4PSQZnVAfd6D7ZK4RMpATiJ+Gw4gZfbCB
etWw+EyxNKfnoOX7zVR7h+VCjC9gVEEuRyXnK0ySLYMPg/bwDuMxhRWjOXsuhli7Z6DcmVDo/gTw
IUWSO4e877LIRZfDHhZm6tJwihkgIOdy3g5eH5HBbULU8XSO/e70oWAh4GMZjXAOD1dmXwIfXRNG
7+wYJVnTELoB4oNqu4x6AIZ+8cYr9Wq3X4xBimrKRZhr35jf3zAs543zCWtwv8fsbzgiDSbl36bx
yl/43eBd10TgYr+WW4MG0zXorT8bF8iGqo30q8jHCxOCScc6QcWQ/hMRMEO8k0GJ+w5hojXlcIHB
BJId5Dv1/qv+y55kW/YJS6qJtqTjFjc7ls0HbgS/3xhHwpLA15c2/cnl7pU7A4dvB6WuBkMfUtoE
lc+X+W9Ev+/wtOuEnQPRGG9WPD/RfZ7ty1z3X0gm7rgAfwIcYCKwc/SdP7rCiqukzJ3wGHzF8+ji
x9tZFbMqNl3ga/w4xUeeeJ5eE0gfM5FzgoZynKrBgE3FrhzTXANMAlCiSgbYw+FA9R/QH3LAVXpu
7iY0ATK3OOgBjyNbTKT13XEID6MsBOqBoquMGhfuDqPftf43rBijxu8ppprjDUSMjNGZ6ZODFMK9
sSR/7Xg63NX2sX3EtnaJb2T47T+opnFYAdeRFyQVg65KFTqC+AzYdbY33m+0eDska0w+prymLDAm
2uC9RDzWHukjniBcaUqjJJ9/9yCXThEaE0LDuU/NQlEwV0dFqJQp3GnBivL5iQC2R6JFZLniCjvp
UAh1ncfyQSvdvy2ZNApE4mchrSTU1tidfsTsQvpq96/92FNkMeMRWosyz6gTmICmTY0+z7AC5//r
opWd5LKDcqMNq8BEMpL5mwMOEdDtjJCKAfNvqoH47NMZrRks4MOJ2IHcA2K3Ibg7JcYpKp13ac7Q
vBg9IoDXD+pP2t7V4XnQvWra4ifafUbVftMi7gUlHd375NFg9Uz6xpyV66zZXWcUtlQdC4StMADg
EfEIYRHakP8qGmJcgA8VhU4lq/7JU4Ktgw5yx0pjFuFJtav3kFgHtgiOK7jtgtG2kvkpAS70IL5n
WP18F2Gy1D6a+4LpQYK5CZk8W0Nse0mt081j7s9nomwhU+gO7U88Qk6mt1EsslB8H072vcCICpoK
bwz3oxJcpHNleyzAt7EWur0i0EdyH7AyCK5G2wa23KgOGxcVXd5F7EqI0XVy+ffV7uzNRMHUxdbU
448T/cST5yg10YqB7aVqi2knDrWvYOQQ1Om/g24WnCotpzIZQ3iXQK7M2yPeB+YtmJea0iY4PxAx
w4+k0/5yFdyOG3uhfpwc6JYseIHEllEMTK6J77WHYcO/XLXE05sxZXhclDTAMPSGN4kFZ+F9P+7m
gBkJ6DcqaDpe+IVDPXmkDWays/PozADQVJcpXk7VgpfPmIa+ehmh/sbaG/M72mijvrHsTiBdLZku
7RZZeKnsUkPlpthXeJJyC0mLVLQ9HdjJNiYhm1bcQjuBLtL9pdCJ8S1CcQgTHvN3zOAXbZSIlExF
3Hm7D5gwAocqMEZr8sOrBCVl3nCL2QSkb/TEprcpOggiQtfBQONn03kL7utLcnXsdHGJBYRuOR86
+5j0oIBlUB2jwMQOmk/krIRyQMPbFR/wt4IflAl216ZOD7rYQd7n2WMKOPg8hZt7kpUrmhvwkNFA
mGu0vTBpG3NhkFub1QydktLzshmt8nODWjYdM4aaJq7KueQxb9eYA710AWzkmwq8LszpQJE4X5mP
gMj55mLyJBpZySYANzCTvzpQoc1E0GEcq3QXw2hnM/lU/d5mkQ0bgHmKXT6x2530mOw8ogAEfIbQ
y6pAcqps7yChx3LeP7Fmtw2oGpeqJq+7VYed69Wu+7/5+eMjB+h05qrivvt81poS5YrhuK9Hz9vx
0Rp290yqhNj+IQHDb46cqz2HjN/BSkr3nnDb0D5ZzZyqoVvVFqR69BJaMzGxPKaoKNHsg2KT11Oo
VxHsdbaOuFZ9UFlAcg5pR2lMvli5JVZ9jrE/dcFH0XDB5TN+w/wSIVq4v7z7OSiKcUebA/uDQWv7
D5ZBvxCwn00Gz/AXokZ5YBmJkHcPe7/6uvyEQVNf6OvcUG5KR+tjhgVfvrW89p/HbwYpmrZnhD7m
RssE2dQo/6HX7fn5uIfDe/ptgxGjwABxIBQeT5sJf7kwfX5/c0+4gq/bHHlNQB8tH7e+KZHiCv0Q
mzQksS/roobXKd0LhgRQL39hsk5PIizlQ7J8kSSgRZA2ByZ7Y/Y5KO9mcJ4+55ctE8Hs98WjQUdN
qDHqQ5QFX+kAYtzKZRf9B51CLCg7DmlAxSO480X9hhv3KeVwggbJjV5zHrBP0TAPkBTqIMRRa0fG
fVlf7FtcowP22wOVrhSrJnc0aiXden2t7ppyBDJAUzOP7ebqE0resp8/yRfBXz1jVEffUSf5jowZ
1gQxxOGytD8rFdfP6AmV1f9paV7bF2AQpHeV+Ay3s4CpdBlNJWPESOEzvmVIlO/OiQ777Dy7khyj
Qev188lLi39sHcZ+cRCQCrY2wc38B+5QS++kwKt4BV6mheZMxgFIQLh/gyxsR9CsEV1AG1rs/+33
IIRv78zBhjncze0iVPB/fvPlUNf2l599So0BWNdp/qMnhH4yS9rSKaa9BmMuOq9vo+fkxp07ahjJ
LbU7gLOnBGbAZxVanBo0tA9piuGncm0iMEtCE0rMm0Jw73ViDnEOC04PtvIXC9kAE9X/Y4kYaHUH
tYr/ow/WjrSC/P+O7sZ5HoFUE6MLyV14/B85bzSy7Mw1109iVLevAoTA2SRe34TpsCc3o5qu3JIM
rRZQVJZG+PvaKAnQMwhMT+0DiwU+tFwAA81QWfp0KswIzBWUEZEDbi69oF52B6zynBkvJW1VCxOy
DUA9nZgcfQI+Zx76TnyCco/yoY2sm08PsoGnPCbib/ced6Cmkve315tbosM0lh3333bn/fWOh2X7
5YcVUXTnsGRPH6EMaY33g4+JhvQJg9AuEuELPvxpFZOn4LseV0xgugtvishu+sKufe0RYOg39wdP
PhBYXR9DqIEMldsaRDR4JEIhPPuca70x10hZpMlDwsFC5klwTbgbWkPh49Fapdd7GkANCK4zQ7Fo
BrOtY7KfmjeEYEq6srgUHukAOSf14NfR8YlSxvdFxnni5uQvmP0FHWuBLW6k4NkgamFYa0JYhfx4
9kWgz9K9xPWKhkpIVtEa9sjE1HHBtvgbx/B00SojFQFuugcZg2ZtniNMqtYepLnnk2QAcz4YVzgm
cqC+IQagH7pSjLfvFO1zTe3nGjOLmX6ox1gB9MkroN1MDQprYsvTzY+wn7FJDZAvxQIw0w3qDNQR
e6JckByc/23wF49h4HqfiOb9Ej0GlGUReDZQnaguWysmHDO8Nf2Q0J8Y30NmdTe856LpokyLX//g
OpwAvjBe3Dg3Zoq36ITrnLDr27rzGZCEvM+s8QiAAp6IDCmPfwxlwDtPFw9KqC7jG/N9cX8YYX8o
Xe6bVzRTajqGpsNJ8uXqyOPI1CjhzLFB34f64o4/lWp1PjGbZfj5YuP6vtg13ZyltqejVrnU7aD2
WFpO4UZI7T2kWGU6nxrryIVh6l3h0ZKGMs0qPidFkvmtQQshL5Dy8jx89SFK0KcE9YJj1e5jBfv5
jJWoGm/wbCmdPBsAVUcV3RSkCpd1Pr7PaekiQWwTWJ57Gg5ntDlRxe7PcFQad7Kt8pmdzkEGvuZw
cLV9TngunH4fJUXzC3Q6FDwYDR3nq8esUhqaLRMzVZqiTLCG9AEMV4QMQkMbdZl3kFPRveiNTD1u
+5/oEsPzflKUvMkfrN663hPhiilGIaCMpBPtCFXYi7Y+G7qXaPs85SDCMvnrnFLONH6YYxMN4ufY
WerRbaofOXxIHujksvRyXE0AeRSvNNOLNkUbhuYZJZjiQQYh76Sq+8x6Z8BMc02ey3U/XzvyZlwH
6dW+uGCSsS+p3YzgoKnzn7kAHvh2A2w8783gyZzpRXtMFDaGORMZ639Mp2E6nFfo0LFqw1WgWvoc
CZb670emGDf/Pj5DQCPO3M4eDeLveNniVvELNKjFWE0xdoOuDbdReWLXEmh7Tm7ILAwoL24DNhFP
lmT9Ob+F9NbQMwEkDOsOehO/fexAiFty+xEjqscGXatVpr95QxfeCCr/Nvj8a+AQTc57FojbQ3bK
6V7Qwx/mmGpCj3Z7qn9+OefhBkuzEO0pDuyony8pecFmWYn7ySXNNlaPawAzY3ZvgQgLZuPUGKjn
gC4AnaQ9lg69ll9D71RG2Y8OaPs3uJGR9nPaHERxDTPI4KMM2yDWyuKUEixoH8B6Uad1M+mNyIem
mwlHwnfJ51US0WBCSKBIxUGd41H+WHt0t07zpytFvuSPI6QMbb+1v/Zz1Scj4ls0exB7FGF38ol6
CevlbS3k3NEGFYkIoYv2pQLD9U7tDuzEEDs4tgSgKRb9iBMgw4D5IIkzxzg1UtOJHRMcKar7Fyxp
IVOXoRZhseeI1yYc7xFTpcDNG1g5VIfwftn73wM0rQ+kExB8mLnwp+CKMXWXHCZ9CUXZx2oiBQQd
KJwKC4mq5RajOUssUd7Oo9/a390vihT86Mn6M18bDtH1Be2x+bOot8ABoQW7ONik+JBlo8cMtFBw
WBoHnLZCagMQWlxpRFztHp/AWJ1nnwCfPxJ6UiW6CicYziemxgkbkWu3xyS40cU78xJYnA6or2MF
5TIMOWrMIhGIxAB0g0HDuVX7KAvov9LmREeAdkd0CwwAkhdEBY1OgbFZzN+7JoBXFSfjM7j1kOSY
b6oOxHNOJZU05FnFVsBUkI+AwZjkhxjG7D8WUKlQsf9h9guigULZhiil2MOOw1oLBP+87eVpLv7B
db4KC5mfuFrSkukO5TwrYGM/iR6YOGgeTI6/XvvT1xD1MT7ji3mGMsxHJAO7wsMjwLskdMdLG5cL
sZNnAnOH6WH+PTlPzg61p1UH2UQ0UGdsCToB85Mm0vCirYV9Cf0sWlYybE5He/UIXoGR4skflMl1
8JvVB9oVDVtgq0Q9fBs+fpVmtZUHPaLZeMGgGIP9JQrNmeLQ1qXQA/3o0uo8RYwPQEIAS4hXv4E1
UHSlBb/hYNSz9EP7kDMMbswICxbTGEasMT7dbKbo+FpczrSdMrz75b9WXFuv4LcixcWqNYAnenjg
jY//Igk2lpHQnpBN+x3sGJArDJ/Ji5O0sQ3vOryF+pHSso13xXNebTHupfjBdC9BMa3OTvEvOUWZ
c4uZO+4bEH7JaCY35HUztXAaGe5u+NK/NNIrSQpEfQiHjDkCQ35tK1o1c3El4xfsB3QVIMiuIEQn
7z74oLVaa+7PI9+v/MoDer9a+ajFIe2Z8zfoF2BxDzIS4D+0is2/NvrFI0xpfuEIMLtj3/+bYaRH
STtH1+QZkwXhonZmNe4Unz2CFTh49oGTj4+OthLK6WBDqlpi6WX4JWXE22Iq9wFDO0wlCmdOXydz
qBZucS88jWr+srqvI2MNuIWEj0baMZs/jjwIbIay7WN+nxKFQ80vl9mijepz+NrlkIXdDJKZw9yS
UnfO0IjwCH26NUI/DMUmjNG0KlqvcR6kK6ksJRSI6zMfNyznouxGTGpHT4sPeGexUvY4NxarjIRR
nIyZ1QeedUwfHVMIg98f8eFIN/np00nNLeyoUhOjrud/3h98T5SdJ1/miIAwIbfAcLz/caCyOOts
XMO5rV1gb4Q2YMBey9aXtVu7S9iBDmeRU3kP9+uzPpg6o4cydkYPkfMdRIT4RnuKxNe/MCGoZoS9
fIlHjXR95dJxdfm7cMpLV7rAT/sSndxPcnZaVieY0ElyZ/KbjFkR06ErJKUOhJr8yYhzLDppDoLj
Rw9PWCmbGCgL5BRJLr9uDsce/4TI5VGm2kok36/stis/Iz/FPM4QVqmjA50oR83bNi7ORPgvQCW4
W7MZgAs38iCd6Dpg88tEDtSqj8BgTjvDfNjwJre7tpC6Mg8eKTQBJXdzl8maQc6K+mJHSy5Ij73y
wdnDjNlTGIGQFfeiVS/6zeUbPP4VJjdMG9qqdiqqu5VwEBcrDPGh9j1CqFd27fSZEjDsr1LuyZH7
x90jkU7IWblnoD3gKqrbcnrYKtymOD27JQ+8yykNYRPBjKyG0v0x+2fOTElsjtGUkk0MepmjDm7B
dSFTSxhvSpTLvDrY8NAy/i1zzKGykscEfMd4o96Q7zilLx+2EIWCL3NxyKPZf7QhuRBMd7U4d+Vu
EQpZE6w/hDpKgLW2y2h4WY/8urOhTnj2H7Cz5zYW3nN2m8iEnbMTyfNmUbvEVrl5LIOTG0T8V/67
WE4djhdWz4Yv8R66LTppwCPggfScOepmhweCw4388NNnPbnRbLudTXDelEUWMFMJ4UTbSubwV8/W
kuPCoe5EDvP0aIGxo+dcpg97mA42Nkhx4ZGf/q0c5BtEWAdXBHuVw33Qlo09rHCEingodoRX0hbz
JNbN5BDPr1YSH87WG8ee0ufiJ0H0mzE/ITAgSsiEoC/7+HekjOKhMsKFr681YcwSgabrMiHVvnAS
nKLu4oPRiyxwDZuZ81C3tycLlkQ30BywdneDlQeC9qXM9J2pIFsyT0PYqO/+13E1ry8cmYUbcI9i
wox1tRzOEs4TMlTEVzjPevKhO3jA8DW7+HnyivUw99vDprRx/9rB0UwQTq+f/mb3yC2NCVavyXtg
eI/hzbk6OL3x/HLd4fnI/gPRQRIqJB3xFLrYB+BCrxE7oNy/7dhKfPfqMR2WrXxyqwRFP85H/gWL
pXp6dWatgNcbMAcmZhFEnLoBuMs30DiuVZhenLZyFxVSWY+hvBXkkXLNkmFjXYc5lAMwxjxmjLnb
i5q54FkMhGFXhycSK0agCZsqH3/mXxxcesduwf7T+lgdemyy/gcsFTyLTyErmVjqoasJzf6D7cN1
++w8CSn4hNkziAojNjYebNBWfOYBuwWa/3KtxYSYX5KmMnJsAaeJBObfFOqGRy5IJois7ecgnCHb
GrorJpK5Qyr7wt7jyLFapdubI69JXPO4zyBOLGdIP2OFUMQbdG25L3KPZFVGWxyu+ys0GLwMY4DY
80Agtjntus3wgFkcg36C0UYmtEnUlTj0nsCwpZPExIbDKW78enAfNf4DA6gK/Jm4G5yi8+DOzClt
d2yY24Nbmqw98m5X7hn3EoKptcCPTESxT5gmgCio7Lh8cbDangKNI0YCO1vOcAmgkwlnFZ8U1S3r
8ik5jTXDp4yRPPhmbfVoO8GWTdTlkKtIxCR6up2YGh2CC5QiiTAXdgfh2IkTWGD07efz0SiYTFpW
dGXOSOWXI1mHLdhGp5FYM4pfGa5vkcvt9UkZfe4PT8wCxjNDc1jvOIHN4eQo30PK70oGR+wjnL8X
OCb56smKWbgO+7i2cfK00QgLn+HlfiN98KZEnQdRJnuxZWHo5cSxk3gJtvCxIhbZCBWfzgU6Iw4A
SnDqQ09n5zVD8NrcmuchczbMvhguELHAJaM27yKxEXPjWInxEGGheXlYcRi/3VbUs+DeQ2e4h6r3
88zBJTyFl74YQEOwdQ3/Mu1QisDPSDXglmU+5S7xynr4o3tq5//kE71iiUd8d04u0zfWZCi9AaKb
tAwBqaN82Drew6+L/U649pAKNKUnHoASeBkJ4RJRfWbkKWHmFdzp05pvckZiZcXCICP0vw7H8AXS
PGgeqTJiushYNEwJkQUthKDZx8fQiue/IUKoUN8Qv1/xIDNHQA/UeKD+4lnzJltvkDYaqOKvuEzS
VebVOOBCGEhhL7kfgf+kywl22ESqLtbMZSwzQmUbyHQfHkrqEo+PQXAIRoeRUw/a1mc456CZTMT3
zHZsFlLtcjMOkj5FK9XHddPCDcthCNxRY1Gc3Khj8T82kOMwDGUSaeQAKrospG2ngJYlH4ogcPa4
QZL5H3GB0+DgDF/BiMDAKcgSxDG7RTxBOPBZd/hLssM41KxqTZBjYJUWVPhzNLP7+rl+TAhtMOQ+
PqQCZ9siM8lsWIbWx5+RptAkltWMkpE6sWdjlol9P36E8onRLP3RgSVR2GCmTreEqAAR6x3OAPCd
i0uz370EcNZxe5MHxInO2ZZz0MqJ/qZaeQW5T2rjxtyVh3t32tacg3LEDqlgXfHZZ5MIi7mez3m3
7fCGp7GsD/E4g+FlYwAokR8oG2OtzUQYg3/OXMfeCK97783Tsd1gQhZBKCoITVzYdnvnPE0JBxyg
kp1q7Ns0Xd3ndISuISaLcFQpBSuIu1lY8UDe4ujDI/fw+cTOlNPXwmt/NrPdFVnTz94MhBXXH6oM
NCkSanAqQhy5HANfCxGmD0QnxfheHFXtLlUJsmSrweiYqdUktwrOJXRHHOVP7J3bOz3gMEFkLTLr
gtqE2D0Nx/5QKnXeSSp1/pWOYE60l48viWM6K91Jd3fCNG8lSRwMOooOc6T7FRNvzrKk4dgi59jr
ri/1bY4ABSRX6vir/U8GhsJ3cff7hsa+rOkPUZMj0NluYYWyNIFAEYl+OQP+C+myxXC4l+yZlNj9
kPVwb5GPcbZh2FeHeE5gntvx5HjUWLgER/IgOZ6PVAtud5wn74BUPT0lRkr2R92qOLDykrIDqTIH
SHCM1JS8ivRLSJwcoe5f9Sxpryc1R0Ht3AtVmgk7ZZr7vakako5RWcjlYt2HhaeseAn5Zsib2ofD
4YieknJaPgzbR7Iz+WSSdV6IVj2nO25LHsIvUXvLOqX8ywZlIqkcJTlhSFJHKcdZUlwGMztIOPTw
tuumUnVIaimRCJr5XwXB8nKvssf8M8ntJXnHvFWS/5PMvkyUlTLMzn/vQ8/e/a0oZoieGS9O7cSB
SBlN5lsmF9/EhsdI80QPTz6+LiS2bRTkD7fyNB8ameZTCI9K5FB/HDTvPG57mF6lDD5xTKphZQ/p
dOOfplW/GNP0639gKKJUZChOmmP3UKG5gj4f9AqWJ14tLMnaRWQf1S5l2Nf9Qiq7h/W87b3SLC4C
zdX5tw4LdSdk4Of0luoMoskC+VGMm6ivWfM4SKss7Q30TxHw6xxIsUzplEvXHTV8RzU5eivFBYg6
sLY/ng5XV04o0lhLH0qtI4/ngrRkQ2Yox9d/8nxsPK1lQdcFehViWuSyzAee0/926SShFPt5XZx9
sBNP0JfIOT7D7fRuPULFf4XPv+JFo5J7qFaETd5fFMcEFjTkCRoTfIfQE20zEetA2qwvlrPkEBIf
JYu+WxTJlStsn2tfHzFp869A3gLfhs/0dqhDDEc9yC9SXFJiPjz2RId8Wr5K90XmQ6HhyWrC3y6W
ElqwADZYXCZ4LTE+F492rxXLrEEyow7Jqvy4fLViFtTgMtqgIhVus9eyyFk+s5IidrObzSjRZ02C
IodptcQ7pm7+fdjnmPlMZIlSs8nXfx/laaElJJ6W444nIOwr7EWaB/x65ay8Yuv3i9r+w8lCBnPD
k2unjMmlwSG+AECOtKGkGwCtyr8uJcD03MLPkh5mMQx8JgIL3i1RRCZZ8sKU81CPDGxqbVgXQKpn
eElEW0xYMTWQP+ojAtt9LgE1ZWfGJPLytbF1B88wSwnwFKaYu8Zacgtuge6YwddXAvEEwEferrzK
E1AAaAE7Tn0oOQgDo4kS+pBZLkMDbYpUHSyl1Wshy2sDcqZgYfl0NMCevE/HjsoEB26H4QJ8Vxbr
zX1F8q4fXht2b3g+6litf/ZdhiPVUYf2xOCJmegmwRUiUnAYmrTflDlwVVnwDRVex/8sO766lzVL
Ttf21sD++F98nIyZaF8Im3eytZeLupJNwrr+2rQlIG+W/RZ03cbjW858PicdJ9smdoUUbQV1cpkg
H69370XG4TbBq5UjLTnyO1GHlJjVQRSSElfi1fMvH5fAkpN6TiR/kPrVdHoAKD1HD3XC54WKTMT8
hj2KJ7zfvG0d5oLiCcZykSQVMmpn3HNeAQjP4ShKhb+qWIoshRjbTeWX4R7kL7/ZxC8EDHnSSZlK
/N+tReEhr8TrmX15HUKZL7Ww5KO0h7lrELP4i4y54fsAjjzglo/cmIcsX5Un0UJ3eHU5HzLneJzY
/TRKJ0Ecx0wYeTpLea32QCKFPIOKhyn3nuSW4LCvlqd+a4Su26+56fIrm3cTVHkwSpJWmi02W8pT
qzVm/Jpb4WPs/IbX2HCrVXv6xvX4BAhAXen2+tUKcYN1aHN/lKB9QCbBHbjtXphhgUWAQCmkOdlk
MwYqdHA/oP31HZL3QU734s1jd1fWj2tB2k2umLDkMkdEU6w01pax1vj4lddlLJzBr483l8X/8SR3
l2XI/JeHqw7k5tRRHkLvDutIdoDcpI8nC/DUr2Dad7E7aUUdnxpmdO/jfPsmwUfVhT+JrDfaMA7T
aHywN+8Jb4JleQlJ5rHeSEhY731kUqOuDx8Z2w9PGZgDdZlBAnTVJTgPhQW5EQ5k0pJY0yqeevij
/Ly3Wx8v4SWkre4XqRQP2CT5iHX9S7icz4O4DD1vKT8BNy3qjEre5n1sXV3Gp+lg+/2kRHpyc2F2
n7nia/wh+fU7KOO+ScVHVYLbUTDDhpKlPWhdfTxv6l6UgZWqAZ3pEuMZMRYQJ5K7999JR3ua5C1D
lI8izm2zH3971gg7lOChs99OIdwKMG9ZhrV76qv7YqsPsAFgK3KOZkHjXKEkhifTusY0zEcMdWYB
QA2HBIRHhA7kMLpyXSC0Nmdb1/kN6OfxFPKpnH5iiXd3GqjQhA5mXpjBvFo2+3eEMzNjwHNCEGTs
WOmDMwmWim0M/YB120LKWngiqdu4b9x0OxyYSozPOFAuTrycHCDv2FFQQSIdlhzhzkwIY12zTQRN
0IdvwOPrQhdMuY+F5OjjnMfg5t6XkUPslId7jU8d57ZAG5dgBILRdkSAAYb7A9lIkQPo/ME7buN4
t+hsbEf5L3hODcQwXfzWkw9RYkc4uMzMTloibiRx4j8wb4tWClgtwZoNG2aDzJP48540IK4lUiFw
LM4swRcFujGFJ8MpD1FXsDqwnAt/9+LT2CBi/IeCHuI4SfA7MsmoGw/pJ3dBduyNTfoIJHLIn2Eh
W3MCUbxMljjp+mXI/WIbPbkJkl9I3KJQTegwc7/lnck28EYk0QqApezf5HAgGWMmuUL01HZARg2g
OP7QBUPYN2NmUMJskiTwxEwbKvt3zEmD5aFUNgxw/bskbKs5ZLh2opUA13K+SBwXgGXj0jCxJdOU
XE4uSD4yzDZ2u/xZvsSF6OM1XoOKoXJkM5kTORHMQT7NUhMr4m0+VSbqskXGswRZlJcpGGHOgpIv
SbMEYmfiICcYMKMgoTdXroa1LkuX66HsWi6T9a4XQKy2di9xBsIdA07xWzyxBskNYNEZkVkf5fgA
zjxmHrnziD4RRte+goGJJOWCkUr2C84CspbO0LPLH7hHA/nEBwAUyeKh/5IbSUmw3W5XUlCKzT2q
Ku/lsXHjjjPsuymzBA6jEcNY01Uf7v1AOIoLV7ICLRCUZXI8zud4ftoI0uSRC/zJHEBbnIFIYcFD
ODAfC8aYse4MysDjRGoBLgC0V8CatutaVphhA7+HCkVJl862vegyhvYL2lo7At4BkLFZnaFoCoR3
LWkNjT2DJtoXO16p/emlcf0Xi96h8J+HTFFhbgVpDFWyjBuhfJbB6CBAlE8FdTjlsKRlwFaC4R4n
jJulFqUqFsBMNrIUGBQJM8gH4XW3cVXZev/1M47HMyf9QUBotoIrSbGUHzyVf1TYPBtgEJLG//Bx
qY4pnOVOsV4ptHgEbKmDnPqjAHQYlAITnxqnbinEXoBPIOaBGko6JAcOIlwq1K7/7KMvYrQsR4Qc
GwJNSTfmRyMMTFvOa6lsURhxdMjPd32paVvUFn+85z+jEKl6v+TmquCQnBTJ0hnhbz/DPPR/NJ1X
d+LaEoR/EWuRw6tyAiRE9AsLTBA5x19/vpLnXO6cGdsYhLTVu7uqujrPR0nJzQGUJzkxoNgf9M8i
tZIF+CLH3iA5uYAmrzHj64AH5QDPhqkAl7lSiVKalw/sWc2ASTMoz6r2rYMu0T/2m652se+YD8Pm
Sex+x5+EbbX7gqkYK0xQRMDH0AgWoUieqSGwGNbnmTGrjwer21xMBns6EeXGCxW6DyIOfUDkfBmV
NCIhEolvt27j/UG4dAnIWxZ9WTgMc7H71Yq69+WYUObyc61I9SlJUY9bl5HiIaRccQ7SS1jlX/Tw
KCtRijO96gLTzzfXnvQJbgBZzAjsNqj8IT/LvZq1KMSPecMnjaICp6h+NbBTtUfVftU/keDRMEtb
LESfU3/gslBLSpg3oOmjX1NUnkgMWoapVwctFm6A+PVjodBA74vHRQUZN/0CMgK/QY+rmRZdY/AZ
o/vpooSQPGznvnHaj8svo0r4RjnARzevWPjhYHj3NgPEyMw8gooX0IC+IbshUyhPwHBtBp91G+70
t4iIxBFyxPw52lC/MAhcGLMeNud7+94TLA63M9+3yydsMZxG3JggIi8w9mTSmlCXI23E/R324UkE
quBQyOywZQO8tWDh0I+xyvbMetnC6ggSwLg1j1AfqAwGpJyhXJqdE42dnHuoHPzuNjNRkiWqBbaf
s3n/4TTdQkKcjE2JcpyxyuI7IWulnZE5lvzOAYcrkkDuVCWGx98XMMHvB0/aUKljK/IWW5dbzo4o
fRAJ8UeB40OTI6YGmrmDQFc15CTSIHmMBYwoit3YjaLOpMNQEtIt2LhJEXj04lNmBjbjFBnNnWKV
u1LivSMe8/CAJvBYDgZmuhJxRsGQ8r8VdqqiXFd6MlGAABJ68FurxEyD1OSpsgTOIQlXYZxdlw+v
pxLf0bZaoBaEJIQK/OW0fH1L8w/5d7zKkKcRedbWFkSL5yUeAwKUk0P6coL5y/bMJNEGzVvvOZlK
ZbQB5lwmr7vhpcg2uDH2bbAW88zwBeUDBbAVJT2FqGmTZ0AR3aCU1tZtLsAIUgKzMu3O7NF/4GJ+
ZTknKnio+AWzcwFBrLzVCsOBLQ6ChCvQBRIWNj6Bj1OT88Jpsu5WOGSPFP2qK5wshsrwXNLC4cWu
M8xGy4NU3FaCrkfRPaxQ8g7ZSzOIbCjofK8FY+cFFiotidpmDmUMxw9Sbf7zV/U9bIpNKDENpWDL
hg6EzhYZKMqSKoO3Ccsu+9rHDYdhOExWXK0K3e7sgAhhA6ZaMz4ZUWvLpMepikixkoAK7lk0ggNF
y80GHcZjsJxUgJ+NUcmcEBR4AXY06TsZgYYtZoHbtIlMJ14u80GdMTgjEpjf+BlEI5op9Ioxsw9s
djUtWVi9On7lTAZp60c2cxpA6xxCig2laAemmSaYmGlX4dMDp7HXELOV5uzNkO0cOI8tjyUlOE4P
lZRi6ATOcWm0Zytl5bSyRlksCX+JdF2xDSRKarTY92xwi/8JaUlm1tzXJB1eh/lDon8SFryCWpDO
OjlYrTFXNpxpyvpJwoV4SApJaxwO222uOxk3iRopdHfFWuSxbSsTZIo62zHONq9QPDX7rbtgfaMH
7lB+Jh7FuN6LNBAaFY8a7edBPq4EjskzA3NQIbVldAA8WYehJqbHluu1SV7HfFAl+HkWSBBu3+bb
wRZEVPdRHp5SmxFUYLx10G+BscxpCQJPgD9AAItGO+7TEmJws1W/POBzhpywBnmGoNNEocHiPk9Y
0AI7E1aSRUVHBwRRjvRoPCZdclmfQ24zne0tZ7vla2dzhrDJQ66crtlqxblZ8NKkypA7hl5wBftk
DUNvtXYUTHgRbivhAZyLxIO86DoOJWRZlWcu0xjmiTCora4/FMYWGhkuR6qFweBMBoTfDoklygxX
9NiA5UsCGKxWDZBb3VB8AN2nzY5uK525IbeYsAtdLrIe7nk9FOGV5ik60bvffcy5gCiiChZvnIKP
Q8coEHJnkqZzWR/5i2l9CrHQBdmayitJPLi8iqCEQE4lAVwwCGgDr6WPmabEF3ExulyrNRnunmfk
J7HiNxVItGbIBTiSDS9DUuOu2EB0dKJMHx4L0RreuG7Yi3KaeTvlxuDf/Kf9CV/8KkZPLIlcLpMQ
ujgTebwSKEoMzplXciNc3S2uwiHczSmNCDNjrk6SsCSLhsUN9vn8vjytr6xdx0PmEqLk2tE3xZ7d
uYRcUuzRWHsZvU/5C6PbmlpnHCD4mkRUiD2rv7d1Gf9JuPQEUfP5ktWLhJbBPkT7eq/VZ092CIZk
27zJglALjkXzFYCYQW6uZPHnZ+5s0GL5+Csac39OU6+Zoc5iwhuaV9Zx5hPtGBllJQdjOkDTJHmE
Ai+pqU6oBecMFXIhJNES8Pm9k4QU2hFiBrFF3KYkz5QbYI4sIloZ2pBYJJZXlxKEi+FV6V0AZWY7
LHunEM7gLwyBWXHPU4R93FZURhRAH0bMihM3ITyMDJuT1DA2+CwD5+YSKOrAEh7IlIdk0wzDCeoQ
WKeQvEEpFf5pk0LEjtO0r+CNTMehSFxkzKXGtfAGgrdNAHEzX04VRdZ9uilYzwH/Ks+ngPhr70uT
k4U9juwn3P3giav7xW69JmWuDP23uKvTNsGoUf/OMvzMQQIxo9ZivXSnYQnrcxrM0LXRGValHxBj
zi/7HX66vw18GI8GhP7h6q42tBvY1/Y2mXY4DrzPoQuryJj27WnvMXpXjSd6MbMQHaA/mdoGBp5i
hXPExwomV2nPI62X8C5jcLc1qAwOklBBml1RhNDolM1oRGLgCUJoRje8cCkwq0xVWNCngLPGyayS
ttn4UEBsNozSwaMn7BmuE/eYTteOhtZP3+6GsR5ITenP3SD43AM30kOtmbF45Kwxx6W1LaB3iZS/
LPlfi5X9oxmqfqFDczITYuoyHKjXTMYE45ZIiwh1ioHBRRMPTQbJmusfxlge1kGt4k2x5x7QUGFD
3F1oCjAZSj0lemI8O7887UvDvvEVuyatwwhssSqke1kH8FXX3DKOIQYZKzQauWebRE/pHVNf+FNC
ECN8vMXv0vFgw7WhEq1HZeILB5/hC1fo0O3tZMNs9KqZ+NGfw2mkZtQ6LQXQdG9MGrGuqbM9Y/gn
w18T/w59QUsE9Wus7jf6DxF1tKDy5LUXVEJ6Rox+z881qT0XUWrrp9GukUg0zN5yiSk01f2tLe/H
Xi9WEUz+sO0gsX8A3jO4aCj2kwHtHzOb7+c0QdONV+odvTJ0iFfqHEOyiX1uy6Zq4CW1I2nBzdJ3
VRe/sVV+shpuTsP8dq7oGuIGLX3XsGDfafq4j6RN6au1/zh5+o7fi9d4+xm/UYNRqsypedo02fmM
c9REJgbNQMA+MCWCkXn4pZU0NvchzorkPFAbpngZXPmhPNXNKP12tVunFwpqYg2EwLon7dmZSHsZ
1WGePRq41ShFtV5JROdoxCUqk0nUgfsW3UNLIuhFcvA/jpiQE+wyinW3TJcyYm69iRignCP6/eIP
ZGD7LrsstzjGJs1gSEBjT6UvLrwafp6OGTH27YS/CjplnDeNHqev0YYoGeMcVic93tPLdL0ah7vL
V9eD+6VxVY2Xd4OG79AFYiARw5nfuIynHp1O0ej3yvsN+DQ2fc74RGK4RrZGauhGhjT4nUOKLHAg
HUGZGofr+hcbzwNkVeAQUhNY5/Y0PMTFPvMwobdUf/HHYp6SgULwT9uFr6CJv17nY6Gbr48Zl2XN
zmpKzdDzwERBcUnXs/fe7oA9Nt/elEiT1XkJyRCJkQcSAk2OuSSfB3O/EcbNN9hsiUwP/hTK+snd
cyRfYoYh+iLSTN4UsX6JK4ucDrio7szg/DU4ETe2BBtnmH8RSiBI/CIp3s6MIsZ5oRlAt6DCKTJc
t2fYrCVbUAiz+1LqBnYU6kGyDrCYwZ14lxmX7nNQR7x559P8kcLpgyDJPkvKiLVtuutKMbiFS8xs
tj2qTu2KKq/QH2ZJunFWK9UaZCFkN8gLiMsrhlWgyrjwFPQXCSIlxEMA2pRrGD1ZoGFCx2iZdXSu
lAWL253apFz60dpJpeWEoQSsYRMW4FOkAYy8xwvJYshMUpQgKxLIgIzkQIqzp+JCcqKUaM0BMbPC
SchpybsRLIGwZIaXModPB+qtlPAt1sqMOLmdMvtamijh3hkhcGObyoPc3QpJUKgeUZggYAnb4zYo
+YyJIyuolr+HSphPoP8ytpydu8HvU70UOwVHMkeLdLdokrPWjBAXZbbJG5vlu7ueYyoj1GjN7U1D
NRiJo1/mmUM9WYiOXnTryz5ZOTsjEEkzM1+AO241EiiRxvJ8Xuhmt8lw+Xf7AZEW5jmHCj1Qz8XZ
WliphWLDpiL6BjYLRw/d7pjv0ESkcKG6G+AurhrUPVTeLCBzMMjVFbPODFdLAD9WlM2djWXC7BCf
Da3AVpvflwimeULyoO9RIjF5Yo8Zo1Y8//N7fteR08rFaP887JPhOF2/v+wRkuE+EVhzB0xQc/Dq
FHG6I/j9M2uI8XQUAVrfqDVZOkh1SybDtvQdRSrAmQ4alMlItwHiTjyLUKIPkeJgAISFYw1U7UI8
khaxQacys8Lw8ftgkLTuvwml+K5YxDHevWTOODd3uyqkx9oOs5lKJtqLEybRRNms5gpD0qRg2t5Q
wgi8AKmo0gLD0VKcdJgM6ZGtkmKjDnQjikja/WqMlpVmRXd2C7nWn2AHoRX3NqIbajOGqIx5IYlW
DNpS5YaErxuW1pQUbdw6Gc8rk7hmSqAc06tA6+cbTvoZaNbHrYX1HZiswwQbPEaLPr3cXrPPYAxc
BOlYo4vm0GajbmNSi3M7wBQ7T8Gk68Tr97td5AldXJlL5BRyq8a5Bfd7+hbtv032iokuTR+4l+Ky
IYnMEtc9uXCoswVnjzizmHQxJdNY+sC8wSwgL2IuJWFzqiiWn5hoEo3i/N+TCEnW1dgjJd/m+ekq
9SgJTTPo0Nr2u1w+vR45BKd2cjYmI9HhzL0m+qmeZwYhWlFZdaIH/nLdEb9Ff5veg28X+XfB5Yd4
oqHP1PswetbQbGABBILTlRErOabBUHpvbdGxPue/XhdJH95shVp9EoRj49QBkwvqv5XVrn9i+WgZ
vZB6IV4FnZPM4Ore0fYQEweSvu+ldyFaIYcMtsFzqWKs7OWxVoRPhj5B2lVR0hKkoeKlowVFLiJ8
foW0WrpLWn2pgf5qOSmNSLXBYiXhBzSiJFo7zc7aohhrEAQJmRRjDLqiwFIhQtWvakulO/UWpYyK
eXJxuwYAsdC3Vd/wAF9SwBXhAichHpyhRTnsUIoZWoWUVeaUi+ThEQ0rhJ2XcBwvZBvzVD6q40as
jUAkyi3V30NBqdDZqE0Q+fCKAo1VseIQbwqIysE60HZItDXHTlJPrcKESipI7TjcPPToWyuEPhxj
0ybkChH66I0FnV2oWBX4aRniQ328/UDVKR+PUoAK12PDYKMiZH9MhKCagqGAalnh4m9r0YGwR+SV
sjEIZgN2gU7FHLCfsl8DpnCKHywQPuIqZbIsM2BdmsrAIEcjMkPbZrByzuYIKOGxArbmA0zNFVAB
UZdZC450NxKrin4WyCCi4Eeen5ACKICKkAIaHVIPKhCyL6K0+EfBGIr1wrubnNEmm9yFtpDh1QJB
YLfjgciIoSxG2RaP+3XOPkF0qNdXc8i6hzUIgR4MFgkIbea8GC7bICRFHn9v+YYYaNAVc2YMSaFb
vbLTPFY1VoAvOSv0Go87Ry+6TXqBv38DDFHRTxEWrMSX6WqjVfzTKWz9hlStIhP5yLDhIrf1kDPY
PTr71+hlU9WynenTnXN0GUyFiyPxRwsyRDS5qCrwc943QJbgV1it+INVkE0QKRi7CasO2fD32+Ax
1KRpulgANqJ0e4CBUOTDIymUkhnG0kiLyTJZCqQLgBs0xVh/hOgBjXHO/5XSL8sJXEaiCrhFzkIk
xfAn2EaMzYD1aSYPO8Oq2m2gykLMdfTpJ+LM08ePJnnvH2aijkVDvh1oybHEB5U0w9JPd4LO5wYb
Mq2HljGvUt9z7VdHP4uPnO6930pPQ/FHSNUYmmA4P110kv2uM9fJ6M6JqVCQko21jH189bcxi6fM
KFAUkox38PYxqmh+d/weVxOc3pItrU+Q7OXkT+XRgNtvurryL3vX0YnGxNa40TJ4sGVXv5UtAcb1
9LHzmcrmofOS2G3VzC/gFw+8yu+ee5Gef6f020DvgFWaUw4ko3g7WlsiUwueeC+YUb2EsA19ebFZ
lYI6MCTn7lO30h0mTT9iHcB6ldGpIeykH1P9nHf/0ONGmL2tJrGOz8QphSz7uUa0PK1+oNDsi6Eu
KF2CbR+LufeGGw0BBRlSKGQOfHVBplUm6WJhSait06pj0C1pJAxKJz6SIIJfoDPj5s5zPVJ3miv7
EF6ovo6EAIyo+Q6btFLxO2Nwv3S4kRbYQYdvaV94OMpMblYUMwZc3zTtgJyX5BTwRZSKeGEPA3OD
wEKaKVhWiB77AWFcEe6Qw2CEOMV15JB5F4fQmTQVpLt2AC4dRPJdRHCM/D4vj5h3Hl2MUgKU8nDG
zEUAKlKrAkVV/hYDGIZO5BquqZYtyZ32tCGxp7CTkDTfl1WFM1AO8a775N4eCBKDISH9z5/O8bH9
0OBB08/BUQ8YtHb+dpynvHPL5FyRpjDQkv28M8NdHJKW3UYfme0pYRMzz4EqB5YoHq+FIPNuiAwL
zFG+YEBdC+S1cvAP/o4ysuLSXUwaVQqE6kIBI5lVNp7yibljW9ZnLtBPWGH2RkrxGR0AgZlCze6x
AVxRaaG2syZ1lt5NQviC2wrgLKVpVFmmv6XYHXDgRQfr8j8RIMUcTpcqnXjLIs9SXvFkwjb9ljlL
LLxcH4oEjr0d1tgjQ2PwLB1GpKEj4H2SUZfoQreRTipVxRXAU2UL64vtl4tNjsEeIfEryQCrIr/4
pAy8w8sZ8UKTpz0RJs4xULiIrn4Zl7kClZSzokZTfcj8R7SFSK6ui/dsV0NeX5t9njmgPJaqEQ91
2uzUJaLEK3fPPyCy5PhruepRsEBdSnFSoZredYb/Z55Mdcim/DfpC/kXsXLb9lIaW0iyzeDQt+EN
ChbMGFKDSI0aZyTpPIkdW/G3zODGlGSPH1MvEX9JCYCDV3w94E2KFo0AUeTSEzAYbH65GfTGtG86
A85vunYwedmi+F88RgKIBRUK1a35F41ov09O7H1i30D6EzDUinG2QgG/w4RmSQ5gAdg4bCH6apoh
bTZUkTVGQS0lHlBGwK0k4QAXhhO6wDYP2XDDXwEmg5Qjq272anHNB0pllOlEu8Rjzslf7tEP0GWK
4pgcgVY2GpaBDPICOVfK66oWvQ+QNH0y+zq7PpnRKSw4C/E7pE/JcLrEpYaCf2vyLVROcUYvKwxL
Ka23qz+v4BGw72DLnoh2KP8AKaI6MsrBsMxsHWo8+tzZFojhzhVB5s1rTJAjmVkba5yGL1Scg1I5
Tj8kSG5G/sMCASk0uFO4YcwKtQyfoomux36cbXxJG4sv4nPEXEgrWgxdxbGUU0/qRrJxHTOgxKv0
v2dmY4pchEze0jpHZukfab8+/ohXPBShH+t28aeUfiDbM7cyaRaFh4Yy5bzMyUKjB763+LK3KtBC
Jb/czhByNzsITuFR1sNyMv2po1iTypHMjy6n43Lfpp1FzsQuCXCqBokzuuP2e/ldXpyqU5RamDGz
fKrC5HRWsrc8n/jkLb/e48jZtKUVfaNpmrLe2BI3HhOue8e4VmAmkqbDZFbLPuLau3MLvWYNc221
41/MV7ti4RxaNZUH4UMSn1FVKmMrBgwiP9iF9Ihz6pet8RRk5pMMhkQKshIUHw6GHODuF0lQ3uMG
NZNfd39qTpEN/WNyJemnWZTSUnqxy0kj/WAqnzQxOjWfa1u5xQ13H+YGJa1UHrNbLIL3iyL5Wfs0
XHf4CdKmNuuDhmuyKYm4CwbjZLAswdTi7DDIDl1JmSm25vthyoOQ6Svt80yVpIodtPbJGUReDQh0
sI/iShtfS7OWPCjaCQN2xZ69qfSn3ZZLnU4tWiECy6A9G8bMwXYu0SXa9A95tV0isFLkOAqUUOrb
JUqCuCXb+DaUy7rb7BzdXfqYr7hqKzolCabsEUUgQCI6V+6Av5QqFzaJBNBeqp87c3RP3SN9bWWr
xRT3Fz3oaMSL/Rofpo5XYo2K/E4Rr6pfsbM6ojkRKKpJ56Mwp/vJfOKdPtcBbQiQoP+lAQ1q3nFQ
8BEhlAqo5ZlRSzQmhxfcQxSkRvRfKaB8qO1ZzQOluOC0+qd5DTGghITcJPBILHTxKwVHSipa+cgc
FR9E4uZUbHtMpdzvzslExsrwEGI7w2HRJTX91a1OPxmp8YeVKV5baryXmcDZ5ux3sfPHiL8MAsrH
oAWcHnOkT0QQ1RGKYH9/iw7WfgLJqpZaHVGLXgcVLiqTFI2k/dqywwBXabO7st2pYemM2QwTI0Br
iLbaSbU15xmJx1Y1+6eGoFRhc7maK2I5wJi2Ur0mfDX6hpzTUkXZwKPWkOBA7RyKjyIF16ijEXio
XgNGUzrDkgvVssVnVIFJQdhhJyMiKJqDXgm7gpSlHKFBPadUVdMobW8QRaSHVi8ejJ3a5e06hJrk
iLeRojbHp/zpqj2M5Ehvnwdqzo2Y9FwDGYmtKoTisHh5dMcNiKeMbeUyYtQ1n4jOlFhnd6FyRYrg
P5pYl+/v2OqJdOV8Rc45ddWQxIxKkuYrt7naOjTeUD8fcpkgOPMcDl05GKZ2Z84cq1JpU15683WZ
g+VsaxtRCT7tsYxYXQStXHTHOaMFyOJhkDnoktKNo49GzgerqvyvEasKR2hF940+FsH0y+qSrgon
wajgbOa4Wdr8FkgrPbxkhjC+BzICBKtjJWIDYCRlrgIxXiSsZ4Z/CFz769Kjd60zYJXkCZ049Y6W
0V/DFL+AGJEVivaElEMgqj4YVa5uKKAD7guC/uIdU01B2f6JQXQR4CXTg5P+ye84UVpZpFx63LpP
V21w6pFSn4ZyPcV1tTEq09R6klBUVSuuDj6MKvmqgG4OUTMkfyNlGRwGuyzPY8Fw7wkPEPQgmjGv
6bXa9dCKxuqGRLQccffr/hgE+BYAuuibdI7iuU/ep1SpM5u8CI3K+klrB4Q6uHYlx4KRBRPw6Z0z
LVkCXqSyUcIiQf8C+INlD27Ndd3kKcfij0eH7tTtq4ulD8T9y+OvJN+apfg0qnDuhJFwo7NEJfvR
YgHX1he6h3SD6Ezckeld7AsiOAHAf3W+wIJqsOlt4wILFSyASkoD64o5JiCsQ2iDwIQ2pRZd9nox
nSQFGF1DgqZxGpN8g6NlHjZDVoXUed+bGo2VoMmsR6ews/cqaPMrwGAqdx7+bVEIPgBseD76ZVor
Wb8Oij5HzDJpOKRHqZ0y7sCjMds7L/fulSaSzGViQHLqnrqaP5AF9AHE5/Z1gPL0Lfkp7ipCslhb
YaPAoHmbG0WTpenyJM2F8d19oy0euqNy+Fq8on2dLro3pnyD6pwcJRtUP0iKv8wE5tnXJS+4M/j+
DaZm8sDK+Onvmc6ACxhjFIGKaOW1dqOVdpOzwdx2sHqSiJ23vcRvO/vaZ4rtdnHUYsgJ1SXE4dn+
Lm7ondhkC6Aih9WbHIleYTcblJ72mo7y4HhhlEyxrKZ1q67pFOSgld5xzjycpxHc7kHRai1PKYqw
J8aLvSvVMvwno7hP0doqEyO5kRHzXbtERTy1aI+YY3YGVRo+YZpa5uvJkq3Td1/oM5KBVVtL1iVY
PIZWMh96P3jQfhJVURpE97AB+nhw7lJpcB6xOLRoKR1oL1H6ug1nm3jL9B5GEoFsoxorh1e6Ols5
BA7BjUcQkqePOpRc2ttbiqODG6wb/TCrtysHhIE2/6NbvdHpeHBmkwYVxdaYrH1GcKHsnAzq4Qyk
FKi46nMLzThJJvvQa46XAEtbQryzW2LUHSOZOQq86ygGsZczn1sTs6XqnkEHF+vduwd4uJq7JTOk
eswmxX679y7Z9bi52LnMYeRYK509tDvws0Y61s3+GzoaajXYIZdvWLgQVtPC8Cl8fFXDsNS4TIMy
qB6geTO9X43beL8q/BwxAkPCeHALW6+Z3jA0rANvUf0NKwy3NO9IL5wMrzG63lP8IpPaz5NkC/FY
WBh8k2oXkytu3PhrrvkQF8g6EbyYiKPkLbjMZmJqu93ESxYrT4LwirEmPqwDkPLwFRWdDcMcNv37
6hKVghbK1I2mOWC++mBUDP+2OCJ0cdHD0Xj1IlTFUVOZaH39GFip8UE3IOBNugTZgqEpcOPBL00f
ycDCx9/4DSAmZois82p7Aw1/4A9ecDiYMQ/af1lPhiYwXK/TdJre9Wkd7byNeHaZPPolU51+ton0
6NnDwCWga+c8w1qX1TOBmtGeMjrQ5nxwMasGjjFxrAYdhSyHNYsYc44U/OGImb1jv7mBhYUhmnAA
oPr62TupWm4Uo49I8DOn15aW6r8muNevmGRtXZh8kEp+VZbj28Ita2BJSqYjXlYMylT9Eu+bce2d
FvvORLHrzdMwP8TYYcbBexaaoTChSWIMKIQTCzg8HX7njYyYMWsrtKGcVoV2CY+z27jYLbnlLi3C
qAheTF1Z92vYYzX9HR8MX/Ug6z2i9xAnqcxT6DvBdZ1wRzKPOVvzggKHEXfqv7g6eY2fMh3ijfbl
FzdFjEOf9oGWPtqQSTNyYAI2d41f4CMqO8xPI0F9RecOPrlmi7bDljvlTSpmGTHJzT/2UB47dL17
BXgVPrxRp1WRf602fT2XXh9aKav5ffu2a7Q1NoIp0KsJZSf58Cfaew+6MZu49RC/2Yrf7rvzxVG9
fdcwOPwy1FgL1e5wVuikPAfV6JVWsAw4WciJ1o4HY8EIh/bRfiZPfATI/LytLX+K6nwLlVzimMjS
l8+fO0lDMayOpD07L5EhtfGWiKuh2qNJJQaE9BcKe4YsqN0woiHHx9aXrv1bmC1xXokKoMoVdK4X
7xs3om96pq7MqKcrsXrt1E/X4KdUf6RTjQntz/1654EelkS1I9kVuu/w0BUC9e5As3jbn4Lfmqxa
sXaZIz98jOCxww8FKPiaWnPWFDAfDlI/LEz2rlKvXbdAK2C996aNaPKCYij4n7mKH2gTNOv6VJTG
S7rUSPYr7PW8OukZsDQVB01ZJlgCSfDDLP98KIJrMc1Ma5iLk1fvHMJK/2Sr1VJAegVLhxYquWKn
4hMeU/oKwT/y2pycEWtD8z0p+bfgRYcVfkLC2GtdutvoSRZswHSBYbOdkWGd3femc9+ElVu3cHSu
Y8n56vYrISnuSLCfFMBRkNoh8BZnVItF0BT6NSTMZ/cyamJCozZQ5e+lSSW+eJioBbo+rT7H0L3/
HpCVUfE8GNQjRVqURXQP9L5k5Zmrq9Ck40hVVR12elEI66jr1HPK8CacoSQjGSzGb6vLqDIkzAWg
jfuE7bTe3vvNHyaC8Nh06L1Tk5kauIuU4udIoDMjQSotqmygA1MmHtWERtLeA7qiikLE2EbH8Y6U
SmONSKJngODH38Oobl8dSAM1hzz8Fb+y6+E1C+o0BNr/VZGe0lFJs1mRerESl+JyL1e8Vb+gF7uR
SpKSX23TTAdGk+yj85ii23kBq3Dk4PPpPnr+0oPwgCz40HWoLL12NkBpaOBfO++mfUjlP4SwMsza
aAU9GP4QT1NqqpNX7NyCYofxV1YWlTst70CLIFNKYBmSzFcf3z6S1cr3F0BgAyHIIdAN1ivBz84/
deMZYQ1mNphIhXx3TKf4B40bx1TG01ZH2+IU/HmDied7tkFVddsI5rjSJd/ovra+CiAyaM0bJKFx
XwnHKic50mcUd9yaAlju1jSBkHEqKpMpOfZRnTa3fN41HwvR2x0ji/2gMXkwlYuX45oErS6cEpBP
nUaa2qQQFQGmBrW4sGj2sgFFEFeK9ITbzcuIHVeGKeAgQ91U80vcJ8cx+roiDMaN0eW74fv36ZS6
727JR3O3GR1CvPZuxkt1Zf1nG7WoIX6vDq3JnqSK3Do3r94rTS7hbvScHFjiU7NK+13nNNLLl+g8
6VXohi4sqPRdOn1pX8BiyWQlNov2N82fwCyx8MMCO4w+eClcvN28quuobptbuKFBZjnt1HuHEZgX
UCLN1AhV5L1G3o59Ez57aEAXlJ7UOCYuZLCcQG+1+AK+CFy3bDEZ8khxvybIoKPc0X3jXhhbPgfB
mOzBRz4ev8ppBVL/zgaLp1NdvSFCMnuGa6jmU1z8DyKHD5z4GyER9v0mwgOmSjolW+qgjdUxInx3
WqCv2sM9cIgxBJi6BUXTlBzVC057HHpYYAsAF3pesvWSAomgO1Qr3lcSvNORQbJZT1vtiouwzvit
oqxTdhYvzwj8JrHtwo3ilIt+jIFYdkxiL69p9bm8jV/EQb5rY4ciCwxmtRmVmTxR2IjFbVBkitEQ
G65960CxZJyDc6CaH0hT0ZSTSkgWtFqIznlfwd48zKVFVbEkzPZfrtvyVZ4K/V3jLgFFzp62dtAj
yw5tJS5Z4u9GTOAGllfBDDxCfnBtyy1G3INwVUHtbF08o8SfsvdoUqDSpReqbbzqVcGz8JI9B1g4
Oo/0hJWWSkqUBCdSizKwmwrMAeeyX7EHz86Jn/AYkqsDweurT5qF4v4lsKqwWwuRAyKMytbLH1CU
f6zdgsu470l/JkMvbeKzMs//4NaQ6+iBy/Rm+V596QK+24GEUYgOugJKchzAOZsnB9MbEnl5OIFH
kNZSywu+1pnQWVoQmxA+n0IKWm0WuFDwjS3/Ylvr0VLtgwznGLEqUJkLnCFgC95f1zkdtyMwFZWp
D35FRfnLvI/3EbvTuJG+xzWGQRtgqZomdSJ0Q1K20t2wmpR+p+1Wyg+JeFufkY60ZH8CmrwhiUFX
Cfpb/7ISp6ru7AeOiGq2Y/JhcOG/oonFrwtWApSB5le9q3X9MxcvK9eL12paMwoArE+o5GlbL6ie
0WP0PBFVW101ljW6R3qmH3aLLratv+6IrdX7IZN1DhJhKwS9TA7PPPq8IJ3fRbPy+7Sa/KvM3vRH
jesgaNd4EipFWxLGoyLbM+3lSZWRW1v6vm/ACE3z+3t+mNOf6c8noLzkHb5UO0MZWpVdflm7CBy6
bBOuezbcBzTBEbMEOO8WNEHBq9KYv1lNBwXvOBZarVBeCMUQyOaB8ysrES4Y94pyD4FFjf4TtgYR
wadH+nEYlTveBxCBGXzGnekYVmlR8ltc1m1UJWNvf1wcswD8LmGRto5y7/oyeGbmHhiabIYfIRYH
Xld2k0A1bNxFVAwlZ+2dESJU6ao/ova8RW/u9Ef3QmA59Y/kjR/u4SL5HV5SAzKltDHZ05QGwtfe
D4rz14iG0C103xbmZpuUEe7Sq0ATG8TfmqL+WjdRGLbIUgZPvh5kP7uUBuQ1ukeCJLAHGvK4SOWN
Yhw9a/7/4rypDop1Wp9axZoLOo21DKLF5Wt0ZSLryaTPEAcmJNr8Pl2iwozkU8n9lSXX5ZkxJrQa
8g5gyYy/sV74vqZgC2SLIMyVAmleHrLr8+vbKNFM37506aoL4VwhQC9OMySB7q5bxmZcjlpDBCvg
uCnkArXfBsPmSqD6SmXMEeUJvZBMUS47jdV6QTntSSD25s9ziD840jOcX48dpfmIb2FRJYW6MWbi
ONvyaCXTbpHJewcNKUBRNNv507T4izh4/MEGOpuVf0UMMDTPwj9MtirE0z13w3AlLveEk776nzZB
ARtm1kg7c6aIp9HadZknmFJQ+xC1eC3CH6B5uzDSmDEIFIQcs7VE/WUwm6NFe07D3XKQm/hATaLP
tVmc4qJVCMrsYecAariHBe/P3gMrtrlyKWfXvHNkz59nAmmM+n8l4MBshrsx4yPLkomeg/TDMn2Z
l2EWF36zSRZPkwPC7m7t9xztLsSGOqkZmSmmE/gLZKSSlXQ6mC6LP6So9ISP2NBPgF+0L7Ivjtak
hbjHElTJNGhUbY/VxarJnd+oxBgX5g/g4LaZFdLHiiTv6N9W199XAka9YJNXD78wxywCFXs4b3Pw
moM7uSxieuWBRj0GZdCpAN48uI0uc2wGYnYc4OmIrjjSS5K/N4OkYFMY/w1J0erTfFJnKkG8HpXd
Qtp6MOXEoJX2bS1gj1y+rnCK6t3Wz465CYwvNGsfcxKsyccqk2oD9HFycN9bzUI8essyk95xoZn2
3w3j8jKbTGlj3MSk1jvPm2dIJ6vKTd8pTjZtZswun+F0Mo2vNQ3cahqnt7lLquSUnfqi7DMBAxdx
RhVlneL4PGzA63QABL5wurXgPFv3y93KT/yBjaiZT2YcfJlMbGzAwPxXxXgnJVoBCFrdCzOpLr+f
7uP3SaaOLv8mV+2xECemBYxBjKbjt71jnbztMr21FbfIWJX+x69ijnZ1b92qt+fvUrs+qodVDpId
7T1ozr/Lc4LzpMubt/EeTHdWZVn2yt4ZdwhyCdxMq6M7mDjGK+DwDJOtgmeriYkmK5FQmFCxT4Jl
QWhndrCnQ2giiOyAjqMAgaAuN5RKEf5/bDJIRW2k+xVyFxPNt9QKd7Dgxwj+NzgG1+BILlF2kyJ7
eMW+J6d00yUYsdEKM1dPte4C0mq7ON/azdF01ATPvJoqr6sjMFhVRz9Vxo5vk6ZXWRJTcIUcPAfP
i1Ef3di539jdm6WqbLcQZ4udZjgrBCohqTivj7KAnHoAn9regPaPULZpVuu5fSbAMgR2tKbqIeXF
GwNMsNuYfMBrzUdAbH+p9RSoJawvtiPeBfoQgo+ncY/6+wEhuY01l08FR9IEpdiR8QRtwqQJ4nxI
tJaPEckqhHqid1mnmJepcR8zUzjCWBik6uqNePhsAJyIvGHjUAz0VWarmqbXW0aful8aE2p4jMB5
dCkdyNFeSAe5bFySAjJCWUrQ/PigPR+OhC3w6XxebOsfcN1TjHlhRBjldGKXBtd/Rmh5pBrjDhqI
+W9JZsMCIUNk3VKfyyEGkYDtnd0mR8g3PfzIOIEt/zQC5cUCiQoHPemBw0QLM8C8IQTHfOH9toNU
wp0WCT1mZujh8aNK0XkweRd7aecyp4kqeIK4SOAOLKzFWQ5RgmK7Ca3ovZ0KuvJtlLCmeYNNXI7W
kyMHV+awt4lMP8GBwFReow/sGhUSzdfMv0gfoMMFFBXM/IKWOSYy0Dp0SQgRNd254Jpch8GWp4h6
SOlURPlC+ggFO5bQ6MpSe3RLTPk9B0WeQvNQR50KR7sOblwC4GEpBq/0BRcvw8JK7tx2cngxmNsd
Hd9U+xGOLRjCZP4JU1nGlSHOJb9n6vOB5LUVaJZzdZ67eIGmTDs31p80+OQovXpPTYjij7MlplSQ
qjLfUC63akL4cLl6j3mLEpk1xFWs6R5tn5gtR1vx+RQJQj8FDQquZsV/vwOWBCadNKPTj1riii1v
c85uTEHA0+XeyTzzY/9gpJyCycxm9BUdFA7yrs4sDaB7Y4twQGR4zFVnkAUrI1Y/AdYtsaCh7gpB
D33YyMb6hUjiHjg/UXsqHEgNAJGsVAJWxpEC8aNDg7/j3zUke+QN4WWEoSkWf5LAquDk4424aXg9
3kyczCUU7JK1kYuocxR1LaNlgWEuMolBK4lOEV2LaqCm6T1IP8Kbx/mg8rTI5ER83Uk8eg9jSM5I
XatGvpZV1o/goiiSlPGnIk854A2ONeg4OJmjxd6tA51wL+oiKC9r/cfSmS0nri1B9IuIYB5eNQ+A
mLF5IQzGAoQQIBCCrz8r6RO+53bbbUDa2ruGrKysX6mUkhr4auSki9Nr8y6SJuTT9PF69ti8nVYD
J8diIwyLhYk5ENzyHxkFZwiDQbR1hgmFwuEcKu4vBxzZih0OiNxoTiT1Ee3nCDmqE8EGSExKhZy9
kkwLwlfi8C0VGiSf3NNKbR3SJ5affWfm9JMuktZYVyJEaltBuUuZZF9fcrCBU2QoydU4d/CjnPam
S5MggxXIWzguFQ4lh7YLu5jM0ntseGSUYKEJhOHdEf1ZUiyqE6pwzi5g/VS9PbkiFtHvySZRwa71
3Z7AJuI3rtL5kQoAdKi/X08ar3QR86uYMBKsD5Oa6I/nvMEQEUvvgPao/vDO8HBi9i7oC6AIZXfs
IZpGTw+0QrI5zcEvC2jMWRK6QJ/UQll+6TwioUMRDRuIdhsLpep2/umPhYMGJqoaJewguDWvJYRx
nIHIF/sxDLoQLg8+4rGGOl35jiMI05yU9hFFFiE42O5dt8MjjiM8ACBqdXmZv2AhslVfQCR/Q3Tv
OiZdDsPp50fKAsbTv/mProLmHRJclZG7CKLiGgj7adLwPLEvp3u7DdmfJ47bmzf4phvm2DxJpIKn
v/ovwG+EuUkcKsS5koEWVxK+purkyBcz/IRePwYy8G8CwetMnHtZVF6C4w+jcKibMAxx0Rt3AkHR
vIASBUVAZc4MEOIJj6HHlGaVPjfm+vgULOizwp2Dc4BtUIXqMUO7pIzzRvm2t7rSD1Ld7n9eBNYw
A5GjuNlr2v/udsNF9dZVeQmlL4JK6iiS7njReqUhDsjFAnTQx61h2lQ9unT1HZ0kaNp1ezNTtNym
14YCJoWph1NZPb+eTJarDAr7xjupi46xOAN1gF1pQZGEwcupDF6UAc4U5fTaBmydRpD5VYD/mCSC
2XKf5sA65dx636RUAWAx6vwhvjhqOxJf7IYkJGhkIBcON4yDBHPIbYuXM74TeZ+C67RBRWZwn6PY
Pr/tTsQBTRxkhecFqQED0aFoVw+PY5KHtrqyMX4DyrWXBLP7ACZJOKFEHmxnkjfJSFcAxdAvnUMZ
arHLxczHaGiWxhnTDxqT4jIfQENWdoUwxsF6LeHp/DDeluN/ZIpsQCRdL5wKU50o+wOOMdeVajB/
IdMjiImnNC/QEUH/L8EWic2B2lphD70MJh3Y/H4MT6zqBfxoCEecxJpx0bwJxekNpWda2GhgHge0
GvV/pth1AjXRdknUKQuc7Cod/ORK+xXvjysHxsbvAff/7m1M3UdsEHP4OfzEBq8lBVfhzCD8vRlV
CvveMKog/9KjQ1fnLx6CZd+sOgOnhoiPvl5Ggb4LefHauPtXptvmxiBqfJ1Rf24G7SCelH4DipGk
MhCWA+PQlBS6LsbozMXDBBmOm3PbUvmF0UdHNku1igF2oA5kdnMFJlyOuvDncmTVrja946LIgc1Q
wu4ZKzCFL+DvWg1vc7Oq1COI+qcf5cYtA7iLLcCC1YXMvkaaDYU3oJEnfHF6umjh/FEBApnVfgsM
5clQcaAMdEzRj+PSqFam1uOvNz0j4rifnWZQEcDv1ZjAxComga9gLQeaww3Bxu4wqOZkveaPwWOX
2DN1HR1h5mVz+PaUeC+e/ya2cePVkW4la+WQkc9pMoI64lzd1DuPDsbBmGDcKR/7zM2xWyHLaI1v
SKwkxmrtiupeM7JxPmaYYmrmQwTszSoDT27+efT6SSfJ2xjUF93g4J1/ewCCJpKvb+s4ekMY8UkK
+bUmT2dUtxlIEjyoUvuxd/M3V3MCyhmJMA/PCAAMDiLdHNnw7rec0ueMOOk4N9TNC/X+Dz47M9R7
X2vUl2rOk9600XHE0284edvI1MzRApCFjZgP77O1my/uiMc+f4q+mB2zxPUHXy0rZIwLc1/61SdK
gzWcPfBad5Uh2JiGnT4i+csYzfxZB7LlYlMd0JHilogtD9IpfIo06i67YXwlaMyc4pNXtXZU+oKC
UdeaKW3c8MoAKcwrdddopsHFCHPwbYXoEqysaehKRnvGsDE73AgB7w7I++WLilRrWvQMibKRlAPR
jRMmsd9SM2Ps+31WBz1mSlNhZrFRTl+rhrUGPobIeJ+etu1dNTfuI3gr9m0WhxdWJRmmPzX6iJh6
DY8qqDlVkzShgxQkHRURdBrpLRAtqnrRMNo9qzNLIX5V2eBHq8UZBxP78OioM1BJ+8aZVms2JZ7e
CDuClxohTrcBDKrAp0H+iQkHZxoDJNXJ0YeFglASGQEytKM6IfWbQqAo8YQ2hLCFLN8DOVoChHXY
dZgV/lob2Qj+IiOvcFB/yAqQ0P4wLLWPxSWNZ4BMy2bMQQwKMVKDcDk/r4jzidSfWLSpZDmYk0fE
RGoh8BrYOjcxOkxgYJyJBprc5qLrky/O02l9U+wKcFd8K6XFsWqGd2e9As9nzzztw4+aSa6cS+Tw
4kmVCtkTOa4bYCltHG33sbhRZasGNLoQHTOgkiorbbZsPD6bu0JknfWgJ/4biqq7N8Z8Z05BZFCy
CqpWzgy7YTJKRxS50anwH34vqLjx7xqW1c+zf4bV3lp0vXMACwUJBxLXuoSrxu0Nodeouix29U1J
+HhHfFbCD70KS66EZ2/jgKhbrMMX49LoWbiTX13M1zKx+GxAaxJAVEtF+OkqBE55NcRj+MBjanLb
HAgXNUCOLkOvPUazvo3nz80/IMDcBcsFeDOBilBpQxBasuOwrldnxnxOG5QRicWRemTwxuqxQQki
kmTcnRA/iZrLx/S8wk9tgG5Gxx1RMGF4bdTeO8Tu6KZ2B0/zADGbXtu27f2NKasSCJJNvgwp7+/D
GvEMg2bsFIk9+tEN2K4HYwh9inKtX0vtZJ5M0sl9VtBIOep8teD+9tE5j43EqxmX6T1qL3zaY1PX
N3anUDNJZzeNhTyiNRYPNP+8a3XA7KCvmKcpQ8MGSEnEwdWsl6Y0Cw8Jo9C71uMIUQZShfA7MMGf
qlMwwk46byByQzCUSeHCNLrBjJCW/NO5Wh3z2jAObg3Ey24hp2GelnX/wBjHLiLdNp/ZRsraj4NT
FAd3QvrgGEG3Hje47rf/YBJDuzReu4aX7x6DSpWhaElplssaMienabo604IybWwaXmOpYWkN70nH
JS0Z49cuN4tpd4EtPHhxuA7aiJoYpU/fFPp1wHM8Qr8AraulZn2hNqwO8t4ve8NMt80bCY2uD8TF
zNEJpBOrMdb844fFAO7LQt25FaqjsG5OzNKg80Sc5+dXjLKKndAKvd3/3dGaOKCz0RvuGaSWu41N
OriaB5uZbqWxxp0/GHF+CA5jNDFuBCep8d4UITiaxq4tj9P1qMt5Cxn+VhrXQc3IWYRBD9CXfIbO
DEoPi9Ooh0reYh0UuIrXomqnXs1KUSjvOQzkpr/r9MuN9hm7ZTX/8ABtqr9G+ftY3WFyRofVcdqB
87fjeo7MfDs6zNDkYt5LP6Z75YmER/foogrC/+pP85zDbTKa37WOUWc4DLaQBw59kO500hxOgPvY
Nj8QLwPIQU9uw3RbrPaEi5sOEeEK0jUzBXKLED2D/VdCQnlj5ZJRyQBjsLsISEwgMYQkOpNbxuXv
sUUa72S72cGtgigVDOJg4PCoN2nerSpD4L2Kvbb2EEMjQEeKbpBU2YeodwDbO4UxiWhYCzaJnaCk
xkjdG5BgWG0az13Le7p5YsxuACFRLzxu14vqgIfeCtlQuxQ5EE7Fa8QpGUN8Gpf0eaNtMjr8QpE6
MCUU8/u2H7PKHzoQvyqwnRmG/YvE5d2GKnMb/gjOepHKeUgVvom64XQBzGvCz9OCqU24LORG6pkx
ecUcKhKNwcbygHwIyKz1ndLvDleexgm/6Tz79yGMHqvOW5K+k731T+FSGfDdZM5UAd0WCGd2oXte
xT99ThNYoukcRogPnOBfXkiTiYgvoJcXwB7VZHnR37wFB1OBv7pT5z2XvP3mTLma4ahpLTWuLBiz
rDYnu0PZgF72jMg/qNKvC9SZUOwg7IfAQoxLmjwFqMSqCo6AW+iq2+W1pJmJyHlZNfB7EHMlTQvn
h/cp59O/1CF741Y/rddX7jTzcQakIgXliEbQ3IrLxrBs8djUPkfrHEVj8jJ7CfmNnQ/Iq/FE7Wl9
+nRuN1B0OGsaC3eACMhYe0kZMW+U9rCHc1wQnWRSc0NDZfrcNlz9SWUDbjcMMeBQv4u6Jaw+ozbu
Tnur17azqvJrhXl+WZW7k37Fbme+Zja9VemZd0KQyf6vhLTEMEi7+Y20+3XzfE17vap5vLKSHRRX
mIUMuA/UC78xsaZ/VJAPFqV5N63QLc0ChU12MLjr8rWkivS62g9SM0R0vAMb0H/OXtM59t62r1Zt
2I+fBt/kkTeu9H9eaLQwKxW6JqtyAlL/a9LPTzrNYz4zrMjKe4Y7nJN4G2gdLvcLaM/Gbh9h4TH1
UspB3aYa3aBTLGTf7gZAoHbGw2pCMOuMeWuYAOS0WlL2wt38EPGwrNADqNqrCYRV9uGP2CXZNCIL
2PsLb2bO45myazEEmQSIrVQD5NpgyONSgiK06X2T0cLNhMWnVLXGIkpgZIHQC84GtQJe6GYIQDQC
zgwZuM1zU3OKGOjfvMr++bdph4bd59mNcgdVBN4C1iQX+3LiAr5fSWCDcsyAtAwHFJNjpig3kb00
Xc3dESsIUjORjE1HNAVIOC9R110NaoQ4AA38R78nxGe05Qf7EX+hsEyRaM1vS5JDsoMRjRsaOeKs
Gl+fcVzRZLNiWpjo51804ELz6Wja0ICmngdZy9fit2su6gE0woXU4uj/mGHakabn99QPTB/Pngrx
GW0OiQ5z3h9mx6hEomdJ06P1yQ8SuE3qVVI7z0Bxs4rYNAVHB9EluPSTu6Aezc2TL2l4BRQfD4/X
DqQjW0ewvOvWGShB7ZEs6ORcx5uoY3THuqByJhZ4M0h7jLAgnMAzXMdMwyVlWn8fgiyxizvy30fn
wEgbSMugM3YLUHWKKMQcGxzH5iyBArKshfhj6mZMW6bjiALMbs+E0ZajNxw0wnh13ZXe2ztH+bzm
XeSR0thMVyfnwmaDqZebr7b52L2uRmOJtxofrfOUIp17x9tnqxqzvPXbeP/oDA3Zw0uaaXCNzYeG
Z1/n0qZI4Zb4rcRk1vKGpG7MPN/oFOkiGZ496aF85O78g7HiqTesKB4XRBeEzxAK2yhRMMF02Jug
epETFb29iCT6BTVgsGGkkuKD2nKyw4osdxMpYynd5E+JEHnFhlQzQPjCyQZxkHbteBxTurGS+fqb
ea5EVwcCq5OVgOMw+hk+3zyfn51/TWYZghqssDHbVHlAzGal9WxvHq3ScEcZodjROTsPFLLWfjqI
CScQ3KD516Nwb6GA+GKvmW3e++rmbtvskUKevs/ONWhYF6fjFaPULolmQQqYMtJmQsmmQc39bTEu
ylc7mPrKFQmxlWYTxJQQuRqSzVgQUegB6ytKvBujLSuOdgHmEzRJqlaiDWlGOmJGwEqomnBOO675
g3YlbN/laIfwyzcSGtJQkaaTlM0Y8/76ouNZElNPSyKsDfReJE6lgXf0IPGTh49ATIk6VMslyALU
QtaE8w7f22+ODvMiTEj4CGKQRE4m2VBZ8euvF+WLlJSxSi6sSSsS4lcPDq3hKAjc+80/NdzpWWoi
5gO2yYuu/Ld1Y7aKYAi1y7+NTUgbEYbhTT4921sQOwSgrMc67xxp9emj+C9h099FQW/fi3xcwvu0
39krMAzSTTFMBi/TWq0kilJC9miCdlTd9QC1hKB0ND7gDjMF27NYj8WkWmMHvuhtwr4U6i2KXuaG
jNiCNIKwQQETRJUSjEsPgP+FQPIqN1Y947nQZ8Mh4e3gzIDOFLQxUoR21Baf8wYEflyu8FNBxeDU
0Bv3tFUgLQSIItmB9rhjRCla/Oo7lGxEi1q5Jj3I0LG3pcPN9GRkBDK6l9YiaDJPT4AFySL5ocbC
SHpVmg31gHUIqHgvmkEdAsuXbBVw0UzAC1QywANj4vJeJxauw/Kr0wRdANbsyxLPWtKQlsmGMYHi
wWBQzTQh56htRcOaK9Oj34vWY8rt/QZD0up8VjMg4R9WorXbZKQOc2hhso8OkzYIUYPsGdSkuujA
dFo0+h0sUmwz/xm9gruSDRtlHIdOWWYtH4I0eAzO0WX6yszGJh9oTHTLSwNmO/MrTMn2cjfGAMBz
gGmOX9LKTLhydc00+g3Gu2eDdL7HIEoZ505EvzczE/fKeTpHb0Tu2t/Mop7QIeH1hpclETV/bFo0
CMCAos3RT1wygWU6WPt8WVvAaoRygEEwaQfQ448XnAd9F1N98BhuBciFuPu3mqKYj/Op5u1tcmAR
5aDLUiyWMExmTa/8axMgl+yX1n4a4Jtk2HBbHIoGoI50aAXloJjsO05nAXuMtvuuV7OZbwxJ7Aao
TgkP8bPazz58+vtQHPK3fZ48YJW3HcJP2OH6rRoNC+SeaniVBF0zKPoHD2wKYgRLxDB7O/aadMMd
wnwiFCwmbanb7NPJmv7YlkMCVreb4GQNq0b49d3ot/o1KwmfbmZO0P05Y4pgg7jUfxjfzMxDtbK8
rO9vieM1jbqPMN4YnsvkRp/+xXBnuI0xuAn5J6lLjyaQY5S71bnrMj23saj2e4EmbSluFkvu6Teo
XOoWGSWbqhDhVftNOohVwiTsdMrFGav0IEKHQZezSFQZgDSgJPp7xk/mvsbQ1mzSct5T+kFMkWQT
3WkBlNJG2ZeRvc/K/uvniplqOFeGPKXcfDZptVCnOI4KcD+hDz2wQ7npGmhEDcWXhJ5kpkGF8qKW
Hv0DMfbn8MnrxcSMvcTrOE1Ya6jEB4AY/puwgASaCVR8iiGHwjKziTP35DT4gGvQc/Z4geoPPccM
pnotWGg7sQ9B7mZjmY4Ntg+PTXdzbt6i/DMB+iPKYWxq6D7S+k7+MdpHEnCsUJPY3Y2t/iatRHvS
MXcTf7PZOLGBJyVf3M3aKENdXRx22GF1pEKpiWnD2NhtXcK7/kw2C5ETrOwmwU1mJi0YIX7PmpHr
X+UBUYfMr0QRmorOqAF8VdTER5Jk83s1T+75SNhxzcz99L3E2TtoQXIaYbHaXB7tyN818/6T9w0i
txUj5FqOgh75CPalza0zYE5nvPtUZIGAFUPSMzOd+5zNQYlzJkUUvUVsJ2ATu21dwq5Vi0lKm6PE
bTKfGEmsy5IzfVmeqGEwannYHF3C80YetO3fPAlWHtzz8gH32NodzFN44PqkiJWYW3ur8kydk/qg
/UAVTABSUS5B8f7gnIKnwe6kLfPlfLdQZswtsWnV2yjNwvy76tM0ZW075iXk4mY3LszYb56Mmde1
xi6imP2mf+Mfb16LvNVCA5MWSDOeN8AhK0bbPwxaw4PrbrfMnB3F7t3YNcFsDm7sIk7PJU4IuNVW
c2GMF418thOV1urub1ZgTAq8enaPzcDLaHgxapO2ddwQb01i3uBgLgvqXp0B16hGMcNtwhGiiwde
zNW6eFvBUQezwxfdXH4zUqXw4u03F+8cvl1OSJQBgg1PywPXdfEqbxrECiqp2FLRlLTS5w2XOr8s
D/Pm92G+9vdOhV3A4yyWhVeEvUklNooNPxlRAyiBZtiF0FWIo73CA7ThDlGHtNVc1Ia7Bs711UE1
EjVP3bwasdZOu3/z2v7d69mIiPbsibZqCQ+q8FKXD5h0faI/G4kAJ533Osbe0cbZR2sOC6w4qaK5
cN46w96wCIkUzQkdVKPKJBu8PfB+dnrNy9mNDcoFspgbnduZ9uUEaz9quOtpM4LMyDJp+kBBfqyk
6U3719t9RY1B3K9PjePf2SNp7QwEYMV9UBpaiagWUtahpSrxS9I0jVxLmdD5T1AupYjUDI6zTtSJ
6oFYq+sBbRQ5Sux0AvR7kapI0m2/IzNVJw9BQNeTKEWjxo+bDFySOjWkMc6Pjl4P5R6XW3FTbHoc
ApuZt1mNeeTh/hv5Aeobb2PHZiG9AwURNixdEypw73ELtYXmFJ4Xo8zIEQtgwnRHkM4f6NCVSLwa
awRsm6gdn4ier0TpBztZ5QPkDQKMGGu+nx4Y1ntDlTQeUAeSSm3B9kxNdg0P0V9/p/M7Z4BN47dI
CVo45nSQuqK03cApO2QKPDnet7V5LzM+p+ZdS/w4CRA2EotEyL/HSvDECWzoM0QUQte39u8hWYA9
2TsS0oXUxtXMtCC8prbZ89mZeYkABAcHWyvVWoIpYLsebs5P0vmVzdQiPbeug8xli9sPt8ooAIL6
g1dnIXNW7kkBhFziBFOLX8rcg91js6FPGxLAREV0JsBKXSRaWQueyPC0zXeNcF8zUnKhNbXjnOEw
p/A5KrEQiEK81FHsvZl+dfhDTt9Ezgkfi1IE2YSZBWQs4wITctxUiJ265p6+EuWgt4iPoQZ3XV2c
1lI3zDC2dFxM336NR02l1OrQWUmc49FpY785jhmkkhefcLoYjX42qeN3Cpy8bqyGA8gn+ZBPNRHg
PZijGZzot5PTkEjqUnNWLa9hFf51UvT3F+MxVJhx96N8cCYLg89Cxq+20x6NdiXhEnUMRj+4FYqs
iEFhiUkKFkwvxE2e+cB8mHLemmYxy4e58Yk07BPofupdg/L3PbsgOet0F+fvGptVpSefCBAfxM7m
ICpTOzmzNbplXeg+qMpIR73Amb6GxDawcFat/v6r41XJ8oxr0P25Bs9hzcuQJS6C6vTtop4GMfuL
IillVTLwmDrjc5LRZ0JEeQirgzeJGeQ9BERYSgMKvPX21j5RKx+dsJhFn94OaGWwOkgV4FGfR7cZ
64SXfXsbQIqC/RctKCgTyCPobCfeY3Knx8M5boHDg2La8sid7ROZeXOekssWtFrgKONdsez22/6e
kmzN3/c1NV65CenAMDc7y+v4Cktmmgb5oBb2wOPf3iVKghGa3HyTzRV8bOSsNyWlWvb4uBG+5tRP
ScCD1G0MK/O1scs4NDgdSp+Ul/0OidG7D84aPFxUp9NxecOrE4O7N6SLS+MSpUGHrK/G/SlMBx5Q
WHxeRu0gC85Ra8PqYXrCiFIHxyNDeRJKAefqTvTJmtCLEcZBUqL+LHBqOIrtpgW8gSb0CBOBt5dx
zsxBy1h0SKoBU6jGoyQEHJNq0o/06igccWKxCWHDS1fUK6JMIPN1d+KoJeMkeDOvdiY5dn5gUOUD
N8Ggc9g5pFToB/A4sNsHE9jlSVC2ebrFVADAmXOUBqAJJEo10k4RmyesnEf92MqCbIVlw6HueeeX
reJFw+JTCM0uvDRhXz5dHmbQ4b8z9Ssq2+huE/oM/a+vzOsYGCCdQ9HDMmNDkXrtKqY8fd9G55Fw
gI5T6wsaYMMRaTU8YCsljqfZ27r72bAbFGtaJ9Q8QfsdDxcjx22U5rbEE3VBW3hvSviOFo5Pgb6w
kFqbOilIucGclCaXliqMq2wobYwmuXcdkAt0BUsube01EApoEo52pR4SIDM1ZeVQBXR8a6SJqLeR
3dfNZHKYICLHG6OFZ3dPnyCu90V5m2Jl7YvprORlF2bMrV0KYnxjc8+SxoegxegMqerR3yHJPL4e
C17319o2uTkSK9v5epK65tz/cabOjhvsbjox6OEjp9WsJhLvDpelRDzkOf6px1AYYZp8Jgke/tDu
axn1wTu6bJ+0pNRdelQu/Vu/C7GJSa7dQAvactaBuAJ9BB2pR9X6T7f0k/Dt95zETu32LgtuUcs7
QQNIgnQMXoY3zcYJYeqZGJ4+PzcNWmE2TslcBdMdHR6yl+2OUUIAjJg9MgZoq4OVzCm2dUfd7+4I
pfbCi3cEEgx9V4QNiYnhyvwMJHye7NrkSbFxqyoeIoXlRT76rTyVz39hVw4Oz5LxfeG1MkKZZJAM
2ArIrVIm5NdjUhyO0tpSyEwQxtHSXFNE5sEzbeKm8DBowhcmgLp5MMrPd1WU2pQYccMoTisWPm+A
efinDfUYAkob7+p2aTHoIZjeGpJ4N4YduzsjBMIlbXHvob6pEbhKk/z12wTmbltEab/1UXXUtiif
E6xLKBt1d2QRUAJGuAaVrencBukuTbhhNBGwGIpSSHbwykMxSVhSDqIEbuWhY1tumVJNYp4JoS9e
HWWB2kSdbG1qM69Ru5/CKALDinKnNXgzHUqhbo3YK2d89sMRxP1GpbsdPT/fXb9ivz29EZdJO7n4
zCVZfx3ZhL+X4X2IngBCeEfvp04zhJq8JHWLZI9S/I/8iJRl7wuI759MuOJKfZD2chupgCOHk7Cq
tLsw5TUPqufqz8tPaT/hTw/VS67yh5AM8qK7fm5RkELErjKOR1TmjsMMwb3e+PgjZwqzn+IKvewQ
pIo/zbIF4IeusEr6ZVAw3ZtY1KvWDKkxFAGMfbB8gEGKBcpS9NUZ62+6WTrkpyzOOGdBynHBuzM7
/mXwdre/9bQLU9ApzTsf+XDqDwNKua5qdLVs/nqn7Kp/QtaeB9G21h7Vip8fxPQEAcCuIQ+qUbxR
aUI9KxJfV/tbBVIcFozvaasjq9978EjnN9OGvfUpzg0hjgnTXEd4SL5eCJRA8OclDLpHfFqad0rH
jgZ7po1OdY4mg3SjVeijEQFd6kiInQrKG/YKX+5W6unfdn80Assp2EnKG5VEdMiS/qWlOn0TtgkT
+cj8KHeQGrChPxkIpVBHGd4WsiE3prF+pCV85EdteMt0vCZZVNIvWvycJf6SxAA7i6VXyXqpGB+N
hUVbEtxgp662/gN8VaPX/70LitOkYzWAWxy/fVucoZLzp3iEfPSNy6C9hr89HC3uJFptOKRdZZh6
1ZbzPqJyCTCs4LpC6RylCoMrk9A+1xtpZ+iVGgywpUye9ClXfQSEljAI2HJPi/HIs1bQoptJ21nT
jaWS/0JVRgAx0PHwR8+BTkXEJTgF5n14UDlTJU/KYjBiaMNevPoPXyMGwIyphNXgvgP5GZUmhbGh
QOenVRkDK5Oy6nPu9mgHpoYJxXByxukx3XIOWN8PX1IyNiIax7A4ht9Lv0TlVAAmcRdOj2LbPx7y
j7TmaBsCR4PXB5YG35deBWn9SC9ADaO0VEDt45dSWj0hAwm/QuZf1yodR7q0/vbe3juMshmwd0QF
z+0AD2DsWEnAAcLZDPSb80a37hAWo1MZaXg5Ss30ByEqAANYol4nMZNH0iyctsMqGBVyG2aFsZFX
h7o7ayUpN60mWCahOx3WpoLKp3txEnA4ESLAUfgiq3FIk5TGLKFBHLDusugbKg4UFnJCU9hnDC8X
NC0h1yZFpdLJEF1Qhy1NzwSzMAVAlp/KI0ZCr1oOHrpq51BSGn2HQE2ruY/ASvnvSjBHUKzE2MFR
uASfIKdQROzjFBIEKZlwGFwVfk+va3j/wCHSnk/y95yD4kLco22JGtLBPjufITiffyNPrKliZUMU
cFJQdp93JYr+JI2E8kRmePzoKnlXKRfj2DfghXYK1nN0GC0BKnwY43fDBxyUE59OpOY8yTckc34I
oo3ih1U0SbgB4bRgVbyOfyPTQh33DJIp2IuF++Bud7oTotP07R1xOjAXCXZc0RlKjMVhjHvB1e4t
VZ/+OVrd95v48UTSocCoovyVxBL1GlyxfCKe8WNI9E7/Kk9EkBHME8I/Oas1iF/pZS7BAOiDX/Bh
wFTfwCJmvJN8ezIALBnggfknM+Oxs0IsmNbmDH5NMOm0f0SB1Kru2TawHz/ZlMohESejAzZPDvRN
wDFZj0ieFTtoHMl6Frs37xJWv5lYyxezDrFzmtuC9fu44nZfCDe5FPGF0meqis4l80hfuGetcDES
rsnG5PNPFjuSfOJTkthHb68RHowP+slTSyiSrCaF58syxgZ7z8GOTtAhwrXh2E9gB6wI10eFlmW7
e3f0JD2QJPM16jFERnEDOAlAFyynU6hYuzfU5k/YZtJ6pJTGZslYohIhfCX6stOJ+Xa3KWnMgTJf
dG1zfLTV9hiVNTv4as5mb1/HKueyhUQzoUXQiGLdIhTeUIKWnGWBSMXYbOzU4xQcjfiqQ9cGO4IP
2ingUnpIYMDKgBeBexFMHYjFejwqoRbxrqJtGxIAAj7s2Y2VyW5PDkbqw0pSx/nsL2Vl6q1XqC1O
Um7OmLUDJskGFlLGaQ9isphDwGrxO2+PgqvzFhZKTTMdnwBM22bC3tY76QP5D6SVkT0kQBy+h/sE
8HEYJKQbBYvltpvUaLn21BMcCTBIYYSnLlRH2ViFFwswU3Kr1dDDp/klBH/+YG48mZEMcIvkDMRo
u1su+/cugyNsY1Izvij8weR8M/uaCjcR/oGd0jRvfg+qMMVvR3xFxDWBpyjHU3EALD+OqHNmww5F
fqSzSUCr5ufqO9wIO5EHWDHfRKvDbH4YPyjAqVDLE2YLBQ+GJkxbS0hnAB0ko+GZiuvBLrFKnOBx
wZEiDgbn5Sad4x4IDGrVadohq7Yvqlj/i975yxW8L2mb3dFt2UQ8+zsZ9AAQSK1AUdhwS/kFSRzT
PQsFaFua+RfoXW1VW91hSe0ZTVME57/L/7QpfOvaaw1KehnoZsjtfAsRhl9cE6L0wWH95jc2AI4d
ZGnSBdDI+7Khnk+rSlf05ngakAYD0k4e1PtnF68atez9EorXflmOY3CAIUN7z5Rf1/3OPAZ5+e7Q
ldlYMVji2jNy9IpQBCNMbQRPp7PqrGJ+kcB7uFM1PeFcHQaQydJ5wq7ARJCQXJY3iW/xEY1hRl8R
ARxdGMnsYe0X76BKCYR4kHlECDptm7P3MMaiMIOKDIXs+O09B52wwfCj6JEY2Yr1fFM4A8Vu+9wW
Z6eE943KJ0CpqC8VuzfhC++tBgwq0X/riOkkIGQQyjjGymFlwCkgWI/5iQxMJ/YfgAdzwJoJuQFw
8CoT8ilOJ4MrlAl9tGB5shTaKZlATzcWNNQ7Eu18mYMZO4ZeWjiP4PPCtZlzxN3eIAg2R8qwkjlV
lLXPPZ25XAyN/M4JDyKPmPCybCvLBK+SfXUP69/38BYSHip1siZUJsCfwTiGAjd1iDuft5hdsdQi
qj7tzZV4E5u+Jzdk54EyNPl6DGuKUeF5jkng5nIzumE5uDfGQQ5Yx19WW2FnbXjx/tnEFhtJdw1+
ymPgZbpWAlilV6fQvQcJBp3rHWJLOOR8gA6UZobofrgP/iN8LLlcdHP5gJ0cfvcTYMFoUP4lf0nj
G2dS1181NxSJCKuhxzwR06QcxiYuwYBldVEIYdWxYbg8nJ5KPphf4CQiB8jg8DUEt1ZgYgLajAl9
uEXVwEoWnlVHLhIHKryBfXMJGywj86zYU56KNf+Mj1ypakSgHpSnAJ/EsCTsceX5HU22fwNbSgwf
firIEFuIInOLPYWt1Elu2kjwY+CF9OsKKGqBMZTeBCRNuHCPIkcRPFBmE0J/Ih2548P6YFfskgRO
SILPwYAbIDJU5S0JPKhkBU0Z6IeqM85PA5rB8CgbqoTWA/CAUcT/0zjwoSsR4AiuEOIEa8J/uFrT
nnGhxlhY9FwUCEYzOuBps31VapcwjhQzhExSf7+C3iItjRuWRIaCgENIURFjuyoIB8V4oEXCVYHu
NFXcwSmaQl4R1I37hPlCHPXGl0CnwT5jMYmkPxjmx+3NGmBlLIz9gO5KVVtFOd5+wDYmjNFysVnY
sKL8zxSCqdVFspWwZLzCXw1K8Mar/h1QjsIh+TubHGyoGbAWAol7wC432kk0RaNKeAoxQUQHTSWR
tFM4ANHiEa0IA0OYG1wDmiL4SIUxsguKGg/QcKmFAhi/KVHiQCLGy1CDBB/nONwJcxLyIYaXcxBB
UZX0dNk7bFDBgbGnTSLwjHdniMfN78I/S38ExzFDVMgcnDRIHQ2Yv3sKhc2RHIlYrUyku34QDJ0r
bISTIH0oO3WanqfwCj7+vMkR8v0ZPI6NduHeckcd+pYYO8s2htgK6KkyeDxvYYzjATdmUsACH4Uw
Ry2QGp8pGT3yxHvQVwYCFfRqkTOqsBtqE8oQKGckTyJEopaJFilLxCxB0cI40Z6qK/Fgp9gjIfLT
IVfwLp+jy/Un4MlgSjAdSqP6hGiVCjpSWItJUGLV4w1ScwaRLizhwGJKLZ4thV5CLaDfBzpnULTQ
aVN7qvTEpViSIU9W84Fsr15z8kYp6iM65hVozQDqACMyzdy/MePGbIzU7piHEtSiF3VydNFaQENj
mW4Q/EWTSuqq+/7NqU6e+BG7QXemNKHo/UaTST2sFefljhfZUg3sKKzZi7aLoKeaSJhrSW+VBjaK
tyLJOrXbSiMNuZbdIwjpnoAhdOFYSg24ac9kfrGScJhPmuFOtPMPVGP3aEUUIRHRfQ5KHAhLTtnr
skNkVdicO+/0xv60ENNpUnXDIDmDjQK+Nr8jPtILHFbir3vGiTCExfnqBhIgFjgL4QdGBnjm21kz
nCTHsFCN5l7o2UKUs6YRAFBH6BRFvl26rwgGe7yboRZensqC5aZTzetYvxkSMtwiPdbSqq18dGPC
PJCUL1IynLeSWR9wZBxhvxrocumTMILLorXD9egSNE2GWo29n2n+jNLGHnYzCamcFNP258iJPtFw
yhyoW1lI/ecQ4ifITzBkXxWUzKx2UKfA03I2KL1w8PWejW1l+mblhlJh5m7N9fjid5BCy43HQsB0
7avmKFDsunfapDrOawgtDmT+KyGfljLwCXkesBWLQLHGe4sqobrRBitrNahaKa7mCzz2gPPHucgM
K13RE67hYRUTzzBXLs1KozqhEl8n8HYM9CwZnmYg0xCJgLWhp/kdQlOl1W++u7FWNWejrq7Yg8/W
3zPsk+6zt/VcyKa9/TPYx0RZfI8Pl6VUkUGJRr3k6ip8ECxPOyZ8GJ5hiFGbNa8/+vxyRsIL+B4c
vwUFEDGzpmKIKMtqeC2POuXJOuO8/qWQMxgs06NThldKDHApSbvgX0YVatRzwmD4FwJNta/pPwsa
HpXDlvcY0HqSmCXxQN25rjpeZVmnTeEAZj64R+VvdwedEw8Wvftp12r+5W24bGwRbDzVhy9kiSM8
zYXFpFQapPPbRmHCZbmvGjU2/bA1Ibz8zcug3jLXtAq5l+jx9C9dTMt6JC8Mt6TOPNTdk9ZoBXhZ
0+rdiI+AieXJ7DsyghCNyJagZflUifvV3yq4Hz1cyCjlZrk232vi1d7wtoTfUcVfDtPBh7GSYNvH
/9F0Zl2qYkkU/kWulc76yigoiIiivricxXn26q/vb2N1Z1fdW5mpwuGcGHbs2EEh6bKl3AQbdq/y
VlDubBcUOM0yjK1W8+t8vb+zeWoYR9i8PnNYg+L8CMup7hzt99l85y8HD4Cc+7avg1e3NKtQ+j3S
tBtQ84rekwJB3XIDdayilsKjfYvO8b/kFu2Wj+TmqemH+sGImTZswS/Kbk36Hl5V+45aUmbuKvQV
bpEEXTyHbwjp8SE6RFCDFs9z+wXuxdRd4M2tVWbIGdnTNag1wwZFmg+tbu5ra128U9JYq8b/tAuL
Kp0llNpxxnKr+3A/28Q37z0sjP6Gj+QINekfBEsVcZR2EtM70X5QhLelcu45LCy4Io5vZ7fkFVAa
ikZ0obegiQQRrcj+3TtGVR9ZVlDWcDOmNcSujACY6VKuMppOA+sAm4dTCBmN7rRfRisLXw41GtnU
9ZRDOCqidXqjVfePxt454lD0VHXPaJmWJ4c2sRzE+gIUCdAA4HFka4UBsEs2refw+bUpmVqM0PIF
XWFo/DI982y6R6tmlbpQ+j9RBd5eNqAP263fJVJTWzaW9RhH9kin0b902z+osvmA/5f1Tn2q8ieK
o1f/bMAkfdMT/Mn71umiwKaQLCk8Gbw1cDZVsnsUYaF7hL48J1lixisgBARAgUJyvDG8oA59HwL2
4f4Dzu/RjJnVFtzO7OM0e/sEvP8wm3bFnH/TVEeoAqvyY9ShD4fbkDyK79I48XyatFUgTsSRhbRC
xtinryKgQuGTee2GHdH9PoyIvcIlH5W1YmWUeVCLfq150yKN9uoZ568PWixAkTOv7I7H4vbzVFxI
/ukF7BgIH8GQGmoQVYOOgP6xg9Jwgz82ybS7icprYZlFihiMFhJxUSJfiH0Byg/OkjOgjo4TRXDz
7l3RJSy7TIBUYwyMAf8y5Eo3yYtRehDw3BM1imunRj0OBrJRGJYAgIT8K28u9c/sC6BzJugCZfPU
qB/V7Yi8dq2STKXLOOIWukk2PKSK9Q01ILFp/oOrdErJWAe1MWw2ilFt8oFWYwmlk2xo45WSqr1L
1UuxTf/KxuqWgmGY0JOwPVgfUaqIZlbiBwnDJFeBdpStaoRyJcyMECou6EwHhEIq1TAoe7kwwTaR
yVTQtUYYjscGlOsO7RwdF1gsSt3OAkALcjjBLZldR36ClushGPPe6fcYVbdnWt0m7iY/lImKoT1p
NMwSAZ2HubfrrUv/6m77FLrZVapOUJ3G+ogBXoFdj8UjIBF0eTcgqIBEkhHRgAcdmESC42EXO6hf
21+qxLcI60I6uUHvaxNQH2wfVTQmQMEwTV3Ot/WgdACRdLAHaoAzQyNcAAEWEESARxOiVpVGsvE0
aXinr5UNbphoCvoA3aDyvfvg7O4nNBmUQZ0IorvKXgXBHVuMsda0c/fqbnpkn9YTz0pNXYJjESx/
5+Jwmh0iiRKBPh5JpwfKGbhFlef6pXixCU7t3fyBomcEZhZmg+rF3nGNL8Zv5i3aJftf/9+WXOPO
u8JWQPM+AsPBLVllsVeVJ4Pd4N3rdB7eEYHDjQDpgvoVYuZOh9NEFHWeO52Ll35ZPQ5wEhTdAajz
ENtfiAjn4NDf7s1d99y77E0oLDjdbglJiolg161JfDglqYalA6+lPnj4AI2KjzNqW3izPPmFCILD
2bSB1a2MrOtX0SaeUo4iXihBETQyEQiEjIOQsw2KcD4vEf7Keg/qbWyPfe1BCjmM4b3AqNkfjQK1
P4pyHnFSk3wxawnwpbpP5z8gOVaTirva3SOWGhBchV9KzlCpIT+EP5QE6IS7mPrHX7707fBGOCTm
rYlrcKBFcR8qIJy6D3ihauE/OJtJuX32r3djhxumbiAABobV/eMeAAYEoB9Zs2YRcjbRCP3X7NcX
JvfUP/fUzvL9M27996TZMF5wRYqsyQfnxUxE7D1uEbtoLUBMH1ZjvO8BXwj9otwT3eYHVD6AhVJI
nB7Er8LsX928jw9pDamDHadk51yAQv74vMy+9Z/gg8pvalFpfKKTNgt4G1BwcFw2Zp1iy5xtNakQ
fYC0Nowz7S4FFh96TZswYkstEsNQBlZ9MD3r7Gy7NN0OuFNCCcWLtMb0D6wn09D78NBZhaKo5XnA
sOk9Wod5aQnZCXxG2E/drAZgfy9iz8mXoGgTTDuX1htAaV6JarhhKv5CsmH0RMx/h1suokVepiOr
wkYBx8dAf0E55srYvJHotecAeHiQBVT/w30AqMm/wdFYAF8s9x3wIcEQc2EziJrH3EgzERyiaJMa
JaNk6Ro7tOjQM1YQ2Nitsisvhg9eh4dE2xP6I2g9B7fFLL7ObTQFSMhigCm6YYia/S/8+82EviDZ
j8rFOQJdXGzsxxdwhCXNgT1sSTMkyCOua5rQcitRqWxUljdyWoiZNCxXQ3CdW8pw+f7Uy3oiRMSq
wtLX6m1RjQrUK5hW/MNLkn0iWpU78yo2JgceKI3UY1i/MltH4gXqExQ4gLEUiILWYfj4A6xs+UiF
CgIzARRChCWKbndhOre1RYMnuIgKQ5hAs9lugteInghkTxIO+ETFBRAIKOHrTvU0WHw8Lbxmyuxg
yDvZFJZLmDIRB5ByXl6ZlxiuxzOlWsBncjoGVJS+ef8B6XYfc4rHokhJ5l6zDqmcTGY+x/QvQtsR
pFVuqQdI40MV9185nUJ94DktsfdVI5gkKorCTXWjRaxIZKLUYcIZJ5NXTUSQCC1fG2BsfI2/9+HV
8hUTxvxLKY8QYm1JYPP58KrMMzgAvoHgEYP1U55K/xW5M/pYMV06/i6aPLzXS+mIsZIzpFgtO5eI
AM8Wdkh0QF3yIiVwWLNN9gCnNANXUd6ibJoW9+QPltFcVDncERe34qBgLjGaMrp2NtGFb50DrlBl
F/FmsOttjO+dSniRs1ZPq+3uG6T0PZChB62iE5LziMsZ7LpUbBh+DDuENCRV1P90663Gqo6xIUp3
qq0mifkLXiOOAmYAl7yNlMwCj03IBS7wJctQtPbtw/gw1ghXFClQNGOGGnNsNbhIi382JhV4XbQl
AlOgC/bfBNqWWP1TFurhHcNmV2Tbmt1cohmJwFxaGKNNcamZl1WTnu0z+ThSNDAXVifUiDfdfR81
NObPlFqIUaQ3Jjleu7X00Xt2wxtfKIiuC242fnoXqA7or3pS2kcjysq6NJAg3VaSID46cght5aIL
uxqCClOzjorVH8IByEVlAlUQ+C2SBHeLCEaUk80aDWB/C6X4NbpJL+a7LN3MJ4iJZvJKZhstTMri
L7ead0qruaMAl6XR+vJQ6blApMCS5CDSfaDqxzYC3QgR05csedxOhR6vv2GZXHrCfNP0ZH2Cewx8
TmxDXfvsv+N7DGsTetUtATXhn1cHtRx1RAg9uKlSpUC8Zj6WsP/ZRKsmqWPeXwB2CYO7T1SyX105
wl/vQ5L2iMpsFYKfKnWfapt02/UmoCrI4zNxZ/WTA28iDKZRm00k5mro4L8wxgWgJXThJApNC1XV
+jcGVunQrHlDu72O9g66vNWuVHzfUL8gV2dDWlYBcfxyt9yHvypd9NcIAR0NoBKUpDMrvWCUeVD7
hWDr1wKUzp3H1lLnFcrDloDK6bBEZ0mJLP3PfoeTmn8fZiGT494WhO6zUUOGuDg6IrdySoCDmbB6
AQqiqKYlUjlNA1UrptilL3hLLEOx03SmQ0VhF1zhEbygPqcUawuVp+YJ5HHslQZN50lqE9JPRFRR
JeGcvYcNtIoSktEaEwjWIPruhq6tLN5AT6wbS+EtD7pUhY1m9LPgETT0lfL815qo3+uAyEtGB//F
oYkUYF8ssyTBlxp/VCR9OM834oRrINi9zkGUDZDhxaPyZOX0XmmS3EHaHNIspLg+XXWAV91CQGri
5XoPyr403OUO64ZmIqrU5XhfsRT6AwJ8xo2kHOaNoeXwlKql4teitWjaBAUH2BEMOEwTBB9odL2w
E4l3eI8rVDTyDzykgcbhLrwznQqZ2pfJYlFUNd/wN4r2exzdPpbq4ytntF9LPmkzRKGme2c+yaLW
y4cGU6UhzAyp8dLWPsCpdko+Q4cdBKEYtevyvNaPIzPzoNrzr+1ym1lVjObXm08RXG7mgnaZUwT6
bNeoxjJmZiAhGwQ5OMpV4CgG1uzsO4XIcYWZKM5ptEWjYXCAOOLR04wxvoFNVT7Gbkmkdlmekfse
lskVxh81DXtIG+EGnDLg3gXzNr8h/OeAdxcwtIjlNiRnAS50o82OgPsz+YSkF9G1XRzf/U+PNoJe
Q2ph8Tbge8sCTg2BgMllUeNiFofOZliX5HcJ5anFc12GyM1ux6zQ/NgAqIPq+TQ38eVFM+J3dOvU
/AKULOoCAH1F4uBigkQx/gAWu7tvZzSjkXTEf+sjuBommqWFaA+izPgf8D+UWtC7E9eGqV1WfXVj
qBqYMkLWhLYQoEEGADiZ2MfE5s2QGcbObccFoHf+9mu9+5pp2PTn36wrbDw1eoK9zpoLTkGNooP7
N3yHG1DMwvywuI0LKSnHP5IFldtZo2/F20+eBIT/2MFKbK6icKjN4dwroewTVOxX9+LcobzgkUk9
YHAG5T/qhN+dWdrZWUB0BHHni5BmRNpRI+kqVFxxBGg89ok4GbZDreQT8CbuEbU2NEvZtDcYKpzZ
nFVsU7ZmP7efwdHX7x0JWqmKUMWlRl4YHjhElTEgyGYg/sSPIZaJFkEDRYMyISLCS5E8q3aJ7Eud
T9OkTBYGCKeSQ9KgFek+ri0zgumKJeTgtBaXsDiZtu7OO2JsUprBj1EerlhJxZC9+0hrHqkw5QzF
RUqEdLjxqoSYmV3mtKnv72uQQEFkwFJAf+HBHsG5jJVe0iAsQYSIrH0zuFHgqYzzZh5KK8Q5lA5B
dEjdYjeNGElA/v8L01TMUkXjlN7a1D8WsEamziKlHgL7jTIyAYvKKYqniYKEA8Q0nxpxTEKeJBoi
qgQMdhAWksYBmSSSQlpukiQh3+ZUtLwmSTefA8tAIau+qZIhwQo5yJmij/BlWjF4bEk3oVakwGeL
MyJcJJHn4uH+0IceEzG6FIPgkfN5qicTRVPRFk8hJ0OxpcpzWkNsgjyFeXGs9BrmSF7+5odtLphX
Cx/AbJlZ79uOY2+x8uKYokV8ZAeQOlP4YU/uV2qi4oKhrCkQ1q2rOgt3iye2pflJjyAvdXu16IHW
zabnvebiB1P7gbnCutI81aB9SlWPslqx1Afb4DEUqCPrv6ZkhKy7qkTEhRjdy1xcyo2rvrbF4u6g
4uqgp3izUYFAXRFG6d1KL2uoEx00qDHp9eA5qge0yFFJe/gL2eQMIQqRG8UPgovSAVrmLaFDwVAG
9gXUeeakq+MKvsF5QCRAM2AFpK7xFqsDIfq+YkoWg90JXQjpcy0MYAgPjuLdEpITlyxQSAnQNVAx
Ex42xGeOD5wv0pRFxYIaCisaShFlP6GBetj6PWEeolGT4OhXVTa/tMX7+WesqMuJYJnBPtqBnXEb
lAl5O70j/8STUXs5XLZHbRrQu132LYfSAKnhwrgY+EHFVFVGJRVHEyKk+uQqb/ZewWQvklBQstN1
kHRTLwdm4A7iVVzrxFwKfA4xc0RkxZbSGS74S4doA4UEx8ODouhYp7tCuHuRA08dm0o2NBDSxVrn
1Iqo+4v3yhd7oEA+/FsSCGgm90Dz6NQpB0/ElX1RUihHBqwQIJm2CK8sc1bBj7TOKpPVQzY8+Zm5
WlFxyAuRfKNg1+F7/MjqolnpA9UAqDbgeqgnVue46fe08jC6U1GSVPQHKwr/ON/6u74wGryeW2fZ
q8QN3ATITM2jv1MXpJ14SPXv/aBAHson6bP074pHi+cC9LaTIoVwa3F93HsUcYo44/lTyY3ERmdt
nmh1jX+0jmIqa1iDbEB/HOjvAnDCEMWWu4/cFB2UTs52vsOkrpBbLX7PPqI0C1faxyiBK/r6CcGW
kY5zdnveXLcLIYQb8GmZHb5johiKKmMIshBiHrYo6PlLo3FnXPf/MYSh5KDSwz8MebT2CURnhNuF
7d65BOj5ITLuzEB/zS45y5b+PaJKGN/6QEnH6E/9YtE8e/wVKvTXhk4Lvszr39a4YZzoxdVogqs3
++vMoNVqnvjU8CG430wuE28bFVzVCsRdnaIB02kGY72vjzga0+pRh+VtNV4d3NS2z55ETkUYt21U
kggTEOtqGH7IL3wgb/d9n9+fhYOTzTATzVT/oHGhnwzylvEylc+QcTcLt8OEdhTckPZmZA/4KjpK
OVecEE7trzDRBX7radpjtFpRPdLAct+mnZIuY7tszsb8RVg0irFOR69pug1jkdZNl4E3YTjo9/vo
+u/QellzWcw533IZvTUS0i2T0v3TMsczHgRCrer7Z61o6+dex6kLa3HFBdo2yrhUnU3dk+Rsr55o
/vmjkXZPGmHnlPiLrA1LHiI6CwdX/mawnKw/YyMKPuvgs4r/7HHJGXcMF6Kh6xq6f+a3o0DfGvjh
TM8gixpw3Xlo4ezAGDlWkLFufaaccvWzuk8/gQoB43EHBx+laPL4dp8ZMf2+6bMsXE9oDnyW2l6v
yYSkFsUKnOx+b43aFBLFzGnV8AzmQyK3y9KvWy09YN/0+5o1g7w0IotMfTKrSM7z1ePlMxSCcNJR
1ElDROgQKaBwcLLB4HKufp+mAnNDL1Wk2bMWMok8TpSa+/3BbObrAWnjqzCk3gdpBpTQJUbTEnFb
XesFPYqPsewtn6bVs7TQ9ljjb8WxZ3iDJcK2vtIvAzWunU66eLHYnFhiDOxqK1GpNVAlVqgQhSqs
O/VAGuO6E4fGLAZ4l9wGSiG0ykINEbtGShrQUPg/LYXtURB0u07iJXjoS8qfXcB8oBiJatALZYzQ
JEIUxBpR/A+cJAbJw8S3VgRHNtZEFlK+RGmPSDZdHP4290gxLeERplTsFix5jBmD1CrOlrwUXFvP
c10Xw1UT4YP/p2o3F3Ofv8ZGTDPyCuOkSocczoN4ifqPD3GpEKTsn4blugd0Y0y2g5vWDLpsNBz3
gy6ZTvUntxX7RNuxqnOKBgwjCzFNs0Gt/S/YiWIvwvpswP6EUMGUgDWtNTwPHkLYsV2MKEmX69od
2ww5B5nV6vuDWWiafY1NYE61GO+50eH5CHlSK44CNUpAqzhewB/ld+kG67VavCPXmcYuhhn3ipHl
RjohBmbdF+mhx3tjNztux425XY4H2lz9Ph35ZFQMNhwgtcUEE6yNdL+0q9Rac0HqehEROHV5cF5s
uJzCmGmw4V0doDlV+Wb/90F0lXDHkL/GY4ZOcogE+3fScYol1sKpAYAfYqTs8OgxInKkFvwZYAad
07/2iFyo+otulu33zTWr1Wr1TSYTz2Q6dry1bHUHubmXzHwqia8xipu/RQpt+HyMhKwh0zlggs3A
V2cDeulmPr+Yu7xQluISdZNcKOuMNUWis9RiXi8qIwyEhPwZ4xNvrSd5tVcu2t90Sr4AtnxqG7/N
iHdXJwv+3/AgzOb7iG1ms6K4b0I7Fl5eC6G3XbgLf10q//QKX9kzumPEc+pnrwdFwrwn1cpCL4tk
9NWKU8kf8jem20XfkCWU++JO2ZOcB8pKCmX0iIGSKdkt8O8EIOoxk88mWiUI5uguIroQFBbuzZzv
uBkQhMKzbsCgV9QC2W0guPVMmYeolexCVbUb0UAMgYnI+0NLscJnCVNAEXvHEBmc4pZTKHJIw98u
r4gN0fhAD3hLUZkoVLoq7dCfxX4ZijoiWvUUoVkCk/mGQoRFlEYR8Q6fCunKjTmerChrS1i+gi52
sTUNt0p1QLVIgRTa+xGLymTVfJmeTk4grhBKxkR8LI0ia+wBgb5uumlGsa6I8pTJMac5HkrYhRUh
0ePzM3clLusiEsutRPEUlgmm5EL1mmDJRJ/KV0ilsPSPEKhKt57iV5HKyJJKxFaKoHghFQNCP0BV
UjVWqzsX7/MOw0VdVMApeljkDs0whjAsrHzjy15Fut0Ca043nlQYMHEKnWnw5EttFSQktGOdrDnK
CZMgCycOVEvMoZoM9aCpZcBY5xHRRimzLLN4EgP+aBJmKbKuhgV+T/GxqLYNYlXwdtI7FsPmeWSD
zUDBn0gCWi7FZgqyhTcrBwT/DrhkaMe8QitxtRYFfj4lHRcfj1iUjkxqnyIYqmyiRywKmGBsGCnQ
48hN6DvkgtgVUaQAQpMn6GDjS4PmGCPxp9HojKLlJ4p5qJP/+HmYi5QzruBVfVl6b3mkG4w/XZp2
rMJf7TSFljzJxe/dT/FmLMence3MP8AR7gyNT9J/7/7JIuRywlLbZTCNpQEWlOqxymDBMVESBAcm
3DFAIf/mx8CKDJA+5NtMP9dUPGn8awr6lAEnGmRfamOoNpqVgwrlctgwh8QGU9z9YcCvIE70hICH
rN6baVLALwwZCKpvo/wmaju5TI1hxEfuFyQzmTt74gTmKNGRdQCU1pyMDJfftBqw+abm8mKVDShq
U/Ad8Fc6vKEAI65C+fzjLhlnIZC8R6+3uG4o5doN+IO8EcqOGtvF2Mn8YwZXBxElll6RgmKECxNf
1Ny1zR8LnzhhqoX9ck/+FXRby6G5CYjSw3j4F9C07zDJhYco1JtRGkyLKGHIW0y60D1AuovEUmQ2
5mCHh6HGX7D+GDLCTfGfcoMKFRW7ogvDWqGv2Rey/P/G0J2RjQ42j+3T/miHYM/9/lpDJ5C5btjo
IRhoFYNwzjdMmKBlTFdYMmaaLihhUoVPojLy0HjuF1dzLlhWRWy5R+BHFz0iPrzvU0glaL7ScHaE
1PP7kt6oZi5r+gCh7o0so/PXTbHD6DSqY1IOTTKSaWiHg1lfI5QkkK3pH1Wm86iDTrOwNI0RRhKb
ihkC/Gzj8IncUN6HyRACPNVPAuofkT9zhyg7ZicUV8chUYcsA3xcHZwiH/iHiFOZyLCU70Ka8lAz
1Xtz0+qnzTMBBsywVRgw82S88D1lKmTMME7KFI1QUwc21iFYl1hTDTiRrPZlgrApjwPSSj6W8w6O
qQ3TZKD8gWkX99aVqQKEGMVoWY+0Cxu0tJ9V8xEPlbF1bKjWHSazhZo3c+kYjsATZvvyHc43M1f0
pdvXccuXg0GgDBMAAlRuMukrURqs10h+swvfRoNpOlSTDPiZPGXg4ydzV0XizkmsnCykDZgyqx/z
7Bm0xCAj7w/lbu0Exqew1zlzXCSzZHScuWVeonOiJAlilK2Nx37cOMCiEF1zde9+noiFzPl+c0i0
IhxPLjj/GG5Hm5ZbcBWVS5dMjZ35VA29GRveXFY56gfzZws4e9qkvMhd9+DtLpd8H2G4HgOBNe5G
ugzL4c4dcoU9HmGrX0BMnUlH/RMvqufLp8/Lj4aZm58tI5O0oTQWlc9k1Nae48FLNKulnz97TrZv
D0LyLtu0zYFJLkMKRAjIC0hhLpwhf42JI+HiWrAZ3Kum/LQIIYHTuXrOaX/Nmz0YyoVgFdZZqyX7
wDdlKn4mQoM9+BZ0AuferbWwkDy/tZYXVN24jrUmWL7WNjjStUZlUANddOlSf2L3W749ptmYgiSQ
HboSqmhi3PmC26JK741OhtzMU98nVMG5/VxchlOmPYIIn9eB8nxbCc5QGcKOeihqM6p1E8xDmhGJ
241XqxhwuasWSlVJIYTiNeVGVwtFUzjfRRS9zEg+htBA4KDwvjgCE306nEClZl6SoLXFiDwraFLg
gaeIi58gDKgMh1mslLPEoRaX+WPWjUBcYdQAH1aA0+6ShzjORHoLAcynnLDEh6m6nEdrbXV3oKmH
eB4djIRiXFtGlKTaL5dFrC7Sgsg5tDaySKKy02LZ/8FvXCA3KARUPR8ZtZ+NF6FzBcUmIoAco0Uf
drAkMashYErxDInYRhhUhk+Xfq764tPFQmoDdVSLCI706SCqoM+CP7X84ucqzsjRrZrl8kNBrcq2
YnloLlNINiunwEgpma5Wup+5/UICaYTVFKqj6bi/ajrKG2oqF7ou+j7YFcGeAhXeCpkyFS9z8FX3
plhXWBxXz+XQZPgLgrVjaDPg14VPCskkaOM9yKumepuSt6Lz8BcVgS9GIAsmZWRJ03+oOOep/M8D
kLjvYnVWY+El4fvhgfUKF/M92tOA/iLIIN3ADSh1UJjydjJ0D3bIBwQbr45slaYD39bNQLLLWtn/
x6x6MykUENYoiM2XQyKi/3A421yFEP4q2tE1BKpL9PejPwsC8gfz801qcOERAmHIgDJ5hsPNdf7R
odakL/TcaSAenS7SsRSGq8pR9UE1Lhz1eoFIQFXKmOQ7lEEhg006KpWEBtnUh554ML30gZlQ+kn5
54xOCX/8JsrW0RfWdtaf6F+epWMEwUGNO+gKDx/EIQygwCpTFpZwSj4MlW9Ij/GaXjHE+BAiE4rf
uAIZZjyO6Ufs1pjtpT2mNuAjaZMSelIW9s5vLynmJ35fSBVaKZIktepulqjpXxZtYAP3IakESfLE
UzVc8to637haRWShBJHXA4iHAFzAsJFwxL9+hbrkK1eB4EnoIBhpipKDNbZDjCgaRMzmJBktOX44
AAfDVCuKU/S2Xsvg4qaPC9laf4Dd1fQz/kpi+w9Ea6YXnMwlc6h4WJq5tbVvbomhjZrfgGGUZQXs
GRxoZx+UgXcwsD3FKjlYJKf/wLTiPoOjc3Su3QpjljV/q5IeiD+PGHY5GfnLDW+I8ee/yXL1sRRe
Cf6w58hu4900xlXeXVtbF6KZQKiQDi2kt+WPt2Bf4wtZ8A1xbfZ6I4cYQP/McMaNDMyB9CSPVn/Q
Vxy883NUUGjE1i61Gb/h9v31zW1Jk0Bg4cFApDIR26TcpkAK9Cb+JkJj9JrnyDtlGaUmWGc0liRs
RoNCRs0HEIg99bCAguZ0wAEuJU9XZkbGTMZYaRjpGxUF4U4TJ7DaOc6Gv2pbgYMceGaUVk9o8yL0
qIAI4k+fFu06eJMazDGYb1JJa6BMd5tTKUAlD9EWFQ1kExBMIINQjsnXC9A53xcVD+D0xLTwXk8C
uaycfDAPVguOwy9y/GZjTpwYuhwchpww19qcheT/cFtRNoP1hzAsHXUF1f3F7SEr/BXL8vofiZ9s
dwyylkGnwY1xKyjrWYkYPVCu4G/oQMjjddHjIE4CVJvgVVQKSbB/MsjKNVk28SxFvg4muJcznKsB
9CHqn+LqqW1Nv4oac6DZEdK4nXRr6gyDGcojeEOW/EcKqa8MzeTYS6rpnI9UZ4kmrat5UYmsWBhI
gkz4kIl0eZv03cnFCfNDIVj8JhEtoPvwz5yWiIn6HUvIhtbWH/sC1ePDO32dmiu2lORy//CYsiDy
nSPMh87ZUH17AhAlx0vfiFrV6GNLEmXQeqZKLfH93JxcHilgdyueGJkwtCaXFn5EgzYEAz61Ifq2
WciBKstyS/IlKgpJxErPQqVDcsoxlSSW+cBbSoFOBVhl4foNeMiqPibJ1vyEc48gxEsQSAfzyCkR
xCuqjXkgL6TkilXUHSqnGpG2CjL/AFTwV0FFWH7KX+ZC+0yeQP9G0V/06Y0nmgbOgzyAbLZiGR5g
6o5xU5IvvFlnO18WOnpo1GQQq6ZLPQg5TvT1yD7r74whspp9tT4h7Y5BrjMg/m6fOprBvaVvXJqn
cJV7suyFvjqo9M4jjeemEcWoBXeU4d/oJYrA0gZLRDEEmBxzoDwFRRCCOaYogl3LJE6JXvXVa/BR
ChqXSz1ALP/y7g9HRDoizkriD8IDZce8vi984xfE6bBSvdP2hb63bx3h9fDrbET0FC0JQanlFFYT
u24KlUZNh39BHbJfBTauBoZsWq8OdJ+w4lfWb1QT2la7ZbUDqsl0WNIc1IGyQ5vTHxIfNf86e+TM
3StvujVRWN7EbM4jdCL1Dz1QtLp16GJEBvsfZKMqrUoftGRFy9qHLxjq6vXKwk2sTtQPp+afJ4q1
GuBKOdSNavnDysI6/Ig7TF3t7BKNIh8aWSWwJQaQGsN0huDQoWBX5iOgLC6kFAfeQ4k0L1f2dgUZ
AnYvXB9FWnN0KoabVommr1E7wCsfDSLOETZDNXStnwKeQszuFzmX+dOxbKZkqmQ9o1WKzKnKapyc
X63+DhkQSoFiJUw0Wow69JgeYjhZXWcuXYQuytb/VU6xD/wCR01HjzOBOh0GWm+ga87sOZcBFvjT
Qpl6kr/QCVUT2RUbJRumKxG2tIjcTsjgDiXkTC8vEeWAVwODquHiYafstQ0uEA9McaY0qvQXqlkS
+PnVlm6V67Nl72kiyoXhpEyyzW/gH14nzyFWNDmzgSDB5QCaPl9R9q0Nk501kb3PCZ+6JrHYoQxz
eFUOFe4nojGoUn5MVZeSnydw7nAdolAtfsofi58CrgqlTaokFSrxdftvDAYIk1gmRo+SRwfjq6k0
4G7LdMNEjeOobnZcm+BRhUvVFhXZSH+pav+LGy+mcEG9AC9LbrBg1Fr+u12KLxMnQXBcMkwhkvKh
TcymuT5E8liRdHz0bNv1+H3smR4tDliaJ16ywiBB6ZIQSzPOo3jCfnglGSTvJCeCkFkk83wP5JQN
XqyV5r300Pjhly44yUyW6XI7jB2k5zSLb9TMazZvxGbqWHI1+2HfaUy+Yj+o+IxoS2MUV8Bl6FxL
4ZSG3rvJqkyCfFYFPoSKkFBqiWuKZbMHPhSRQXJB0n9SiqD/dqmyjqmZEgbP7A5sB7FwaaTSd4h3
vGeEtJigJ4VGFNZsGABsshv4z+BHvpzhzD8O3UBYV08awxkfhMEGtK3CDLb5gD8EsxWJ6akowlRM
J+CnTN/OlSdU5xVAnRKroYT/YLgCaQe9DcmB5NbSk3JqLPvWiTtGJ+SN7NBgnLySlsXiRnABj0BH
gXZnjovKaQGN0mpMq/TU1ai1K9PdStcuGvhbL5vJ797wGAs4cfLb2I4OG4HBSbjjJt46r8ThyBja
BLFKJlQ9NWi4o6Bd7Kip/JGLb+e+Hac2x5qII53Fajrf5q0NarzEKtKpefHEnVTzIuw5Wm9vXtC2
VJNjQAfeGj1Qvmh+w0DKwTchdeq65AoTUbcp3FkUFwnK0IrBrNM5ScAz784FgAeT0Z1cC9tYoLtP
ivt1qGxq7tQ2pa4QsOn4mqv3P4slrCrkXNsmVyjCUasxQ22hCixpqoc7pEVHXTL3yfr955CIAYYg
zkeGO5jMBaPrvGuN9NsxKUcynysgyxcPMguNOvlPooUROywudUreWr2ov5fIeHnQm9SNLqt3hKsv
llGujMl3fmVIvBphLUoItKDK8qONyCSHBimTvrKWVAaY/4ifVXgDLVqNpnqSKpOyjAzvrvg498fo
wEBpQHPnFwaxukAHLiefNI3cN6WXnYo2RWi6fKh9nQyqlflujkl0V2K00COvZiGZPVL9FauDcI3d
DViVbTSZz4u8pT55FDiep0xLYZR6qIh3pN5LyM5ZzR8sUUYwGr0cy3G82EUmjc9Qgq8Np9XxVpBp
uj/joZX5WSskdSCHYUgJbiclxDG1BBN5evVksW2tS1Tl2Sv6l/v8hSJ7HQiiUZfGqtm+Xcy9MLw/
thv8Rluq8CUGw8mx/lrPN617OGFrKvZRj7bCx7Y1IpOYcI8K7TSfRNkHFRJsHM8QxSqeqkLmcy+z
uwAxgnI6NcbrsuIaG6GHoV2tVSKwxixCxsLbdicTYiOejxW0yXWBya2dvT/aha2/oSu7SIn3RKPS
wbrUwvrkAHUFCOZgV7AcRoMOuAVP4gdPiD236yNOhPdUlIk0zwS77JY4r2AWIELmomoXhrLtci4U
NZrmISVfgIaF2oHKNKL2AJCplUJZlXy9UCSWHeNO9sPyN8Y/bOaJlDTtA1Db+BUJUyqhEklLkmQQ
5yioE92CiRGC1duyI7BLSVx+j4sgg7qfjsqLRZAPLhIdiDdO/COvIU4yP2bf6HASJnMpugn5VBnz
PyQFLDUrT9Eah9gZqrTGEeIXhHHV6AWhZwWmmbyAuluOAcbDY7c6Dr0kC7dC+RgHp3rfP5PdTmTd
MTaI+qWwFlUDVPKqYvX4Y1FkVhRBfRdEl//JuRJg1+A16h0ACWggNjdSx/MhvfTKQDLboWyzXEKJ
w1DyItWwhDzAqNSDMFYO1lBbAmF4DIjKlg3pSUydinWYr7zz4NcwAsuzyX3RiulIYqhuQ7jO71NR
B8w6tLT12twfXOxpS3w9+nFYBklSiWyn8i0cTYI46HtYGuS3CMo0P0fB1C+9Vdqj72jnaMWVHmpP
y9D9/kYrNgVpqpCeByOWQ61txi6Wu9Dz0v6XNVN+KoeBGzCYY8G/kS9pDP959HujYb1pa7pOk3dQ
ZyKkrprsLaaIEdAqR48hBjF9mq5Zlj6tdIs9qQuyQrzPb0E6lGl/D00Ve35rk3T+mCTXMERuEvEr
JczDswOWAI+scxR8DWpE/4jyCKabolqswhWFAgaCfiiV7cBB/nKcpMbcj5MNtLI42A9X3zszHpM6
iuLKf+7VOdmqFzG6wqTOQl1EoI2qI5K/JPq6OozMyGsOZxAW2kIUkonM9ccUN5V83pYoV2MK9C6s
jzfqjuMZI7J1Jw1iCXoIoDjMuPsbbBJtREEBUqxUm+/eK0x+31M5803vI2QF0Qd1uheRdnNKZF4O
RMErSYoKPFQY18cZV7qoVPLFiuV44YutlrGfmEKJjmWZTvIfe6XCJ/8+u86Uvzu8Y3a56qULhGJL
Y9XLL/Z19F68oBzkJ2TWaIFtNShZ5TwWQimRqRAOoeYloPFJGESnDXeYMrnwV3HiXoEjG+xbRYKi
7WqjqY1fm0eWvWTiUEnnFHS+2LaxfvHnmtWcAE2V/UwXVwQ1B+sDoTqSy5X/0K4EKLJRJCrSwSV4
QfjBqN1e8riZRwtWtbFaF3AsJuiMnAmbEOADeIct3XXaQxKi4XL4NgMLaaKdxelMPMcaDZd14EeV
WOQUlr2Wb/6IhmmHzuShfAVoGNBWv9drfQyLCclchp90SZJBi2hzx5V0gWa6QdButoZB4IlYZIro
jRpgAAm8jeA8p927tEuRcOup80dgCZS4eNLCM7iO7rBGF83cChQxu6JUCHES5pjRyXtHSfdCSb3k
Xai81zylITxlxNAgZesb2CEInfpUETspDhyp1VP85huy9TK0sDAl3ruQwo22ChuIfbkdCuDUYHda
/qGadNQOLjupXvMXeLMechF8eWMiUsCAF/1ZovnGnUFhuhmHFvgwaqUxk3GYEsNRv3tj5tKFYxsS
VYoNJfIGFbgYYk3ejCa1YU1wrDAKK6fUKMHLSYjaS7IA2qUy3i84PQyFbFUchD07NGn29NN/eauK
fq7/4mgw713qrsJ2c6VY9h4sZvxDEszx9wqS+CNwXJlQFRHgrxkHhlZy1SrIiXD1i+NTTp1AFzA9
Jvvx7RzcFLRJJbmCdC7fgZbFf9IXsSVtaHpN2rQAcVXDOohaue7/SqpWTzHGixLkCPRHZaA36InE
1MvG0jRtMB64nNqpGRUuuIGDwewPE8K/SgwuundzwJbqp8pkYiase8/2ct1XBZgHwCmTXSE9nhqU
wFVRnRKVPShPnIKzw9geTEbE0RvQFNm+aK5CDao55G2YSV+KkRrnYH+lxIh7FQTQ8PgdegyQZ2PP
EBc0OZ5t2oVVSdMBBYNtAQV05wS9FphOTtJD9QT/owQMeUD8KuTKa05F3SSbpMkAEdkzSSfvOerr
uruNsZlQr8ic4gqqeWevstCmMMlG8R1KWz4mMK3juanAsLLP47aqQTmo7o36ZJ8Zn+6GCC4oBFmC
ZN7LqKFrgwBHXF//m33tN/EQfeKPVhnXvfxgMHiib6t0Ni6zOnt1VuvuhmVEd7d06R69ZlCY3NYo
QzzsZm87u0OVLz2NSr8Yvsff+Ov+878348WenWTEBf1a/0ODWlLvbZJ3xn1UpTLrX4IPwLt0Z8VC
/evItTzoIKwzb4xhhmwNKuJV79o+QBAJAe9o+6BghrTHDiJx1X8Nq+t9dGb2I9UZJoJWeHxVVB6K
ECn+Widq4zv7yijkKsXlqY3OU0qNvn1NdwHtjd0LtMpVg+3u74JK2OysH/aRlLfRQW5vDmKx+0Ni
sVqXzh7dzu6BXa3Luw0eqwMFmMHOf12NVwADzjkuz0suZUyZiVBM7RiH7nWAWBU6Eaf2tKVz+UVJ
Y8/K1130KN6IlTQvZo3g+wOXsjYuNo1diWnempjN//cIUb7d3cUqMGSkHJaYTEPjxJZmqIkkFcD9
kVAgoKHriqkCtOZ3PhltdzUKZRmxexYW+luv0GcWXM0o4SXbrz5jP3pn/858HGADp0qDeIa66YO+
AKpClQvdJLSwj9htjCs+JlvyE4ty2xHC78U8Y9pqyQamsvwfKgMAEQx6KbQ+8c2hyat7P1rv9YXe
aG+XPDgY4QUeF5aXwCEpjsokRMkuoQd1MUXXg0S0xADNLL4we4JGWFpALq0qQWItYdAZ1bOdcf4f
T2e2nLi2BNEvIkICBOJVI0LMs3khDMYIMYlZ6OvvStznno7u041tkLb2UJWVmWVLvY0wqdEthjdv
N64xZhz55S9ZjZY31/7yFx+A73Rdae+Hc4TY7WJMqrF1MfB9TF4du3Ubpl97RH2IPaM8sLzK16XZ
aNqdAzhtBf8kJf1T3Gtu6qyQeUvgfNOhKjr8NLV4BGtmRg/SP3yqIqbQQE7EalYJQ7HlXzq647Tr
KpKRYETzU24i24jF9phbHXZN0DS1+wM9gz6FLydf/aTXwlnMFsvJrTW/7fk5KnVqo+Lt5qxaaUww
4MS9su4mZ6JccGVyo5eznR3mdARc5FisUMqgKcCFawEB5GnU1+XfbHz4kStTgX8sQvnJsi8LhI2Q
KxIBtgg8OXGkenVx1MQ1fI1eHB0Kfr+EwziYxHb7DSt8eFphR8ARSsaJwUK1lxKCZ07pGxOdy5zV
jETNXDceThKZvUuzNvzIiXc9aFYcj6vLzHo5RyIRiCvTBHxgcBVCfo4rUW1oeQatDe4evYHwHnEh
itO2D6J0HMsWUX7KFpVNXNL2zo/t35qsfu8YxzFwUnsRUbeREkUFmaA3n6rBsXgvVv9DNYEWHk85
rhYk2xshetj8kVFb+JzFU2KThkdrQNkUHj8rjcGoDd5u7HmwP7gAvpSgV7w3HHJwAERQJrbrN2iz
UvicP+dz2i2KsaHIGEb6BWoJfJIXgY+ktqyq+ZWagBzMME+DqHAPpnanPJCTmg60KvZ9sitTiVeJ
9B7DuGnGTzwD2and/NTd9cRHGVywSds7gy107nuQ8dcKp9+UHhRzGCTiqUF3C4jXidiRBidY1Kly
qgOy2lF9WPwjWdUhlo7sbj0SN4gLl604+gG21x9d8nuoh5KEl2YS1rpWVGonKMcRJUO1U+lBOvFe
CcrZy1HnZnHgxFvRR0Es5ZcwfkxdaKsjz2pxVA/9I+Jc4foCsdR8A9fCVta/yFfXS7/kHpD29WeC
tRTKXQalMVouTu3tdxotO6e21TtwXPZSlqwwLHmwUeJa6dHTtujj243SSBi7OOcC+MCg3TKohWpq
KiQJIdOqA1ohNuY43vks7fn07N+DC+OsliN3oL8kopzinmOsKhkV3WOGYy8nBdzBaRNxCDOj0xuv
qAESAmLsoneqxMeFPJdRPAKEn7jtG5mePIzB1gjQr2OB+lKSSwRFiYSYnSCmE09LbZkPXpryO6+P
a/4tVsole0Kb1w9wqzSXl6waVFgEPvLMvMu8FCsWWRmo5Ec7lB3Wc3Uc8tKIjqLsYAZVlRzbEpX7
jlM541n42ShbkNI7R+db5283f/stuz+tLU2QinhedZZcXbtCBDyqtYfvHmvz1dpzwRDQVZNjKMdG
B0856kFUMOIqaeu++cTugN480bIlzxV6HCkT1YLRxL56HNxXKl2a6W8w+XJoL3Ahjt4DzTqlmQRA
YGTv7wLTMCqf3vn7hPsg3VnweNkOt0O1ME15Jae3nyZR7qHQjUo9G0WzLhSZbOvduuBCqN+PltYS
btqYG+xm7/DROvtpeznBTgCZ/RmPR92wEN93qBVihO/Bhau6emwzJj1StcbMXqy/PtAgY+o1OMxz
yDf4ROb9Eorm96DoVRdsZbzl8hvgePHmw2xfvpIPHAlsuHuPlXLnR5OY9vcK8e+XeYRnQRf1idfA
IjJpN+h9JsiZXjFEtyKWsqIbvRN3VgurYUEf1uvHoaDWOmGLpBKYdh49dzO41Oj4alOgk/kgjZrb
Gedp+YiL4bH7MUvcOenYxkalLfc+tNRYP5ie7OUKamJ/5oBaJn+tg1QuvCbklqjxg/QHhI81wzIB
MQXWq8pCN2dd8Ym/ajvDImA2JICT8hdsIk0YAqjA/IJrxdxmH9wTDKhEgaY5LndqPhu4OHl0vBU5
lr//bKHTQYkI4JeSBrj5pAx2tAsS3yDtTPwtlDxRB+0uhANyA+8Hhl/qHmOz//Gf9EqcIfuVfC/q
fRhuj4CtiNWizTANCRKbtl/tYvbZPHIBy2+cH/wcSwntvaUAfiIb8x/S+6JC/vy4HcCniYzQ7Blh
Ns/WpXiHzUDGXFGt/O5tuzJXKOOskK8fFntFxurR22ED29emqUWrMogRl1e7nigLB78Wm/TLC++c
62dvS5QrKtHRI8MBJvFquJdV/FELeiZniKq9ew/EBDBF2ZFeEQtFKRGbQeIs67D5SmMxe9ga3AR3
0Aqc0KTzN+9uTbOPKVX3ipFNF2NTRqPeZqQZahWMH4TN/GK9aZTqDKY2bsrbR4o9+DKxKeZEcjrk
tFB1zJXm+PaxdzaoU+wovnoLLDBDlSJUqbD4/jcFYDU0gm1382ud6RRWJR/BucQROqfGTajl6Piu
wYWufGhKSSTDdMT6YdpmkrTsjrZh0ru/z6alJvtZ1r790jmJCajp/rGMYm8DHr4BqUfjMII15YSQ
GCMTKseZgAagGbBtJaxtsaBSBm7MYS7lFSehoCy72/A4u17Nv1mXOFzkf8X0xhiCON+jodXYAIbN
fgZTBieeq+jDIiBKBdWm/IucuvhY7P5hARD0wa5h3KPjoCJCly2+CZTwQ7jhgMJR+o9fVR+a6iG4
A4mi3oaFN7nE7sL5JEiRbkxIzc+bAvv9YlbM8lUyorsj398HEVoGKoLRVBP1pw0703jJnQdtAW1/
S8giiG+WtAWDg4i5tyTI2Hw3rzMloGqoJCl9nUQeEEPwL9/H24agsQaN6eAIAnug+VCVTfkrBuGS
F7OcVVSVpIvDluoZNj0ypCZ1vYXB49N6UKkvbkHwjnZ4naX4eWB7yM5x9A16iWP2TMM4ncTiJGEN
rmJ7ONQNfPzBOSI0XmNazPUWqpJQslWnas2DjnL9El0kdR5gh+NkY0FUwq10zPOUOX0lNFPN+APB
ExIouf6v4CTqEuA8HaqE8fObT+JrPBvNkBUsKDEb8JUQWUCPWIU1bazaQDlWtbFqJ1WZQm3A9Mtw
6RRnNNkJ3061ZYe44x27MpGptagUZpE8yTL2aVVXKGI8Qpo/+89+Fhh4pWGG4p++0hQKQ0GTLrnF
vBZCg4XH6counQs3yGj+xTM5kIJyvFESHDvME1AEgHuM0D+FeZ6i0GrVnBXV6O5yRkYY86d0QpSx
4hbmog4xsgrOuCKVgcjmKIopnGAp8fuzZvDZpIL2qbtoiEUBqfPkIB0JSFASQZvgD/CoR3khluYm
NWI6HHDPHZ++5KNUpQC3pfZZ0HhUA2j4KqDr459YDFdpwqb1zLERyfFgLXzIofg3dPyZSJHtpwvl
97NaQN44UKAdqcIbiYdFPYwakG6EOis3iss+vffEnNhiPxBSoaeuD2bmu9+owcLPsKC9UXLWcKEZ
4TOApZtIWRjPdLiuldrN6sOopOGRil+tBkNrF7yGuspQC0byHVTYfR1s/HeIjlPyncdvaXSePn5r
g3x+ZJNgG9VeUWdAFovVScV1EFFEpYJyUUgLnaN1kEd/qhuuxeszeJ7ouOv+muKUlgGGhZ3tIKXH
N/5o3PZnyn7gVthVlIyQeLE77PYhDvULc5WOyGsvGAigrtoOxgHjciQh6fQ6olKxEhXxKgKvkO9q
NQmwPcayqMYXmxy9K0d2M6rhvaym8D8/TRc2I0rGgTbLHw/OS6Ec56jNu+grLLa8mqyzvd2sFCSh
xQEknPfBtAyI/8nNYkG6IrjDJSNmnc9VsGOrR60QVfnA86z0QyZoRcontM+OoEPa8QXNbNuaLOOR
1/SmccrxkGLTQgMKItrzdI/g1Ynp4h7f4hcJTMYiCa5Oskk7h08C8/vmhBQ9UCWGMs2RbpE1rQUg
qICeiPuq83qYTc/k4DQQK2Nxinj6C4wpcUa/A3I29WTUUcXJVrD+McH9tXmuyj3xaLGg3dCAD3Pr
jo447U1VRvXNklitZHICE8l/hY8BXX2GBSZoeKPQVgKblTt67aWHrxrbI/sP3l97njXeatBAzhhe
HD899RC37cM+lS/KawhKmzjFMKQ6h9JOPXog8ZBiaBfUCu9IIDDb99IBJJ7OvuRdgmIy6TLru8QM
oo+qfoK2Fi6jSO0gJ7sNZ5NNDokL3b5zWKpTh92HN1G1XFsQT8mlb0/1axea3TouXI49rv3gbLcy
hzcIMVgT2uNMgHuO3erQ6N8QGnF4dyvDxg1kQOVF1ey24RNDLnAptcLVIXMEKmHjAmBdqBkM8BQo
DUzACYfcjJf/nCykHfjj/wsNqznPXyGcSVc64etv0m0Muq0WyC7ntY0AOxnsMwQd1KPiUkRmliCL
v7nbERKys/teIUEZvVclgk6+4TThH/GpU/qS9xfi7YCosmM4+WI7PwZ7r9qcbD+4tIpNjc5jfXDa
PmRuwdpCYKufYoE0dwXQ63pDEWJje9hseB9BwN9RQtdSCvGcvVIryC8h880BPsIJ/1AJlnYjgUAb
HaxwsNaiVyPm868xgQBlyi6GUNpdtP2rsqODQLWcSO4ccurI4s1aO5iChnWfPeNNd/qcs+dzjdCk
vr6c2UYnd//ug5ieo09xr+q8vlQJbXCED+EgsNcBA1MkDDXFkNBTPaA9GhXB2V+JQOSmKsbJkv6K
qP6Vu4wE/KZYrG5Bz8cISFrli/xTg5TiFwIzrZVVTqMMQkdaX4IcZG2saSZchOkRIjoCc4JB6jqO
1/X7iDmAmfv42g5RX1RgheJ4qIIKq2H4dJBpdBadKBhG6zVDsUHcSxEVkYqEI5w44uAqNhVkAxVv
0UEbD/ZD2VqjNxY9lr0OeEBcB3ZzDjeS/hssW51KYi/8UWs5+eFCLei/gE5F6JEgAvDEsLEU+qfj
hGBSe+iYHqg8HIqr1LdUfqPxBN2h+QDZuOpY1Am4wpNvwQklSsWix+nGtW+G/EnMxBauiKO3WomC
SMvSFiGHDuUL17BSsIK4BY7Dv7TNowe6YpqPQIT2LtJMaD6iXWxWIRXqGEuDCO0/vEs2Zy+INswr
GsNQ7MMyoet/Q7+irtGa5J2WL68BteZWrYfRh3KN+NadzWzcNlSUPZKSTCiuqnSD9J0aJQ3p2Ej0
fE3/m9LsR5wnb4h8+ogKOuNh7+xJwnCf0vQbLpweqbxX1Jje/mn4KrOFG0SqKeHKHbCU4vrwOkOz
ylXSFp0FJB6CuHqfs/eIUAZRPH7GwJwi1Kiipnml20aFzQ1TveMn9MaSoXALmz6xAdHp5+zcaFn1
UcmzSjqAm0iyKZRR0Fc9dMsRi34eXhERZt0B1KOiSPVO5T8Bt1y83hs41OevuEUCzj6cCl09OM6O
sIOU59V8Zfcxqk8QIPg4QyW5H8+EzpzTEdgNMA40kLauIDyigjMPgEzgUiyg4cBDV7yli0Fm4ev/
WpQ9yD0xx08T7aJOMMQBuFVM3NE3ZgbfpIecT80B3RE+JdWfwQA8k0tz4p+XQy74+zPgAitOOVTf
dFRQwIJKRxGGcJzpjQXtzF84/eUYRUyNkHxMWhJdneJcEO+p6r6ajmLT2i0CNZhbqyP8HKBOvUv9
g4R2goA4n3kZOWE464s2sv+TPY3xlCfg19toTifQFoQLJW6PWa7kjQIXkcASIhLDsROLAeFHGycB
bTOqaeIyBZqHVWAr4OsnFouAs9Wi4KrUUoEQ5Ca8LgDG5QIEvwHH9lhPF0JegAgRw3udHsEG6i9E
dPGAEt4HwAOu9EjkOMJJOzFbY5BUnhaKoKikAAx4tUrNKXJI1CHxJwVV2ksgRWGbcE6obTLWjvOJ
gmI6f8dN5bLTj8RRYQ5LUBiXIsAbANQDeMsAVAJJdEptEGA+V5+uz9eTk0iv7LSWVCI/ziEYg/JL
dWmdEqXJHrJZJeyHQ4JNm3lE/ON0Pjt36JgD2AEzyBtaHiJBrPm3Qhrs6HlVfoMXytHLYNlUORyi
Wtt1gcA1LXT3goOFMIlEpRhLYjlxuBJamwjjy3s0tAG1sRyYVjf4WELMrt52mkTYbpKiE+VNBZmq
1Q84CdupQIAPQQcJgshJeD+TBOiX9jdNKqa/sN9P/sccOmLYQH4BoTxBTaHFJoNGwUyCV+50BZke
4+1K6lFOByfuBJ3ICcL1sl2loRiHkYzTROdCyyLpAJzjyZi19FfvZKzuHoZVC01J1yQEe3QI8cki
2MNFpiXXHJZfdIxCh1+img2din3kY2jcSpAdKp9EL09XNfm+iXXIASBPJbngYrAuJRwkgHHtxL9g
FdFpEYIAu712EfQQYgfAiWJLR5GjZELJpyhfW0ZDHufII3XpfzULvghPakZUD2votqG7FLzg3oqD
R4EF/mwcHXji/kX/l8mhJ5nEH7sbnI5j6EnxHY/Ko//unDCOxWJvch+NNRbANIbLaalU9O9RiJop
r8KV2mOpRfQdTwklevJtF81MxNG/X/qXWKH1GYeTvomhI6DNRnpyjCr//pNpjCM+lq46n94lHI/6
CtwN/Y9/UNdSi2n9Mhl7DQcGcixapW7kWC1iQ4hoHxod5DM9B8JjX+mQSlBEBUTNDGlPJXT90jlN
YqVHeRp9RuXzQUp6eY3MTtT9z6cDSjD0xAXF6h8LS//Wj6r4zo2T8+ptaCroCtbGEhGe155Cgq5M
0+sMCiIOmHyGCVLhywlj+QttZfQhlOQe4yCBsRg1SkwFUUZyC8yC4ebe3EhceqcHWq1fH8qpuqS6
LLNtO6l3lbWDTIgDHT+bW2j7tieDQmzqyO6p7vM5ONwP/5yCqTqS/5fJ5SA/4/mAkEpeaw0RDYmf
hn9zCUxmArdswP3w0CTNvU2EKfzRg1QeplrBuGv89ZT1CP/oRPou7pupRXz+STg1UpJCVWgvKqhL
467XdHzRqt3fsA40NlqAotZx3+zigYDfnwMoGuWkKUdGxLPSI+C+SQVGOuz1c4wsriAaC3IURnKD
lzMrSM9vSOTFsAcaHK0mNZbTiakWGawjXgHo4Q14QC7XwBWRVcDT40/hOh91Bfd+QyWhu2MhcKd/
f9OMlDRC4zDmw9EK8NF4letZMDqMvuxP9OAUqYigjqnGp/E4xuVcz/+ZnlyBBnFIOUCE6H8fC/7H
zyvQ1xxp8H6KMfCIjGlnJSLMjhdFIf0genX+ijunQiN+Y30Hisf3yFOOe+YF3TXxzOcN+TIELk0V
TTsmC9EQX+fNNaRn/s80YD/ig/G3s/u1j7bgM2n5Ej9CjgZESIgzhEPPrTxnemqK2o58qG5MQwr0
sAKD4rlfQlFPqboRdWuOaBUzrH9TiafzGTu2QfgtYjzLGEQhmOKzU1NdmjNfTE8ZhkG0G9RGJgRm
KWN38JE+tolwNevuHi9jjr0q3TGO80qHDoSfl2voRNGU8YYaEg3aZ/DctTDQW5APbtA//75Vzn7b
D2kUI1HGlhOUmxUMymi7yYfj6SJu4LfNA5Rhiu6Ye6fIXTSHMGMIKfHqlXJVSgOq8TRh78vqRsQt
4pN6WIdbUiezegemW2mZtA9R/3D1JLfC7ViZ0ZlD+0G9/yoJmXhg+iVehBSw6gheD18wFo68xdM3
W+LwSB0ME1Ap1cO7QcUJIPMEessLDVj+2qMrZv9600qlHor4uR0fvo3AwkVNAf0LTa44k7LVM2nR
ovbmx0hhFWRC7xwte+abbE0v27C/LrDI5AcnmTIhA0zGZU9vrNtSU/aCG4OAMjhNqw0olK/gPbdC
u1fqiI/5R028EbCI16AIf2ihO30SqaNpDo90b693bKBF+r2o/dtnAIhCtlGlQzxCZ5egNCn3JL7T
z+jpQdrh0VcW+RC2Y/zqN76L7kkGx8nMQgJf5wGu6zzRGk1D4V/C1jP66Qo2QpUXsjhL9TWQhiPP
miceWlgqi+O5HOsRn2n+8YehyVsUBES9frX36UBNAxNHVxGtyQ2ln+I4BA+tBIWX0lQCJsj84S8H
NDoityuT8IEZ4hYvTFtazW2cw1XYde2wc2MH+6jF2FO0i4pAfyD+NaHNl6cF1TbOV36Lyqts74Ky
TuVp0eN1FoksLlN4jsox8xL6zpMzRRiDfte7Kev0L4Bgn+zIYC2PnzPagnBK7hbar9Va+tEhH1XP
QjX83bOwoXsyIvSAE1+dFFL0R/yBUBRJm6YNiravrlxNWS2MbQaHshwVSG3o4kNTG1lCig8Ii9HD
F/WEq0HDTWfa00quqghPljncx9OMTGwXWUwmoBvyKYMfgN7Ng9Vn8fM7yC/wp9hL612amHJEakNS
oDXUg8p8fYye9Y0pmXRfQRHCWRcEI0e9nOVYJZtTwKtZqz4mIu1uuW7KGh4WhvI+A51hqpATsgHz
yvbDx9HsuMcWx26ZWUJax57Fjo9nKqa9cN/VI5uyxudEOXLo0VCFQRVQxyn0CcRuPG8FsDAWyEIW
+xZHEvdPCqJogw1RdHzDl7ix15hpi6SZ2bTSpPCvnprt6uREQ5JPsNdafhUzyOp0OCic0kqiQzm4
1jjTLgRfNVciAM5JnWT0XcSHWacsjJULcafGjf2VO7kgqr+wxz8pNMlGqqYtLUJQou57TEn2tZpn
9E5NA4WCzBwaPC1FMU96D9V9vMpwSaiOQWro91HHILnYOuX+fevodW2jz1iURcBAmlbQjYKfEVe+
3OeRAI1ZvtHrn/AFedOl0hqWgQ94UrMnb1KC7bhldtHFGZvf82CP9/oOHUmdNiRqokKDGxTQ48YM
40LVl63gSWkUbIRDBcXL60K4eWxmNPe4R6e+hTv8PboNrfbNiegip2IbKDd6izu4Zd/qmnCAUQ0D
mKc9W2AS6wJQlROEziXQecsU9clAJmnJNTluzkDULpWVxCvRqamLGKJdDG43P8ONSehnbroJASeG
6+fWckzX7XHRXM8eMP+O7mmU4z4tI9pKiNOZTo92LfDX2w7gAaj+k529/1gfIWUYv/WzfwBNdivD
3PBPePDDPPOy6ePAptuwHPvaPM9Lod2kx1gZA4L2LXh5k2Sw/Hi84AyDoRIsxxtal21/6aTNZNDo
L31aFRzCfGLD9KUnABCbhW/pBBPxD+aNweYWK3KY4+F1Q4+wkZpfvZrVJm5RQ6i4VKTLwx+1EjD7
79mS2voJX3aMfnAKanzx4chZOpMcAOIxyyYGQxKVV4dJ+ei0qnPOM/cU3lapb/PJVj9t4WAFptrO
Bu/4Gj4ncrHZgMFiK1MJamDUq8vdecXHmP8dNnSTePH/LHjFCXRSfIL2vdPiCdO4197jgZBP84r6
jpUN3PdyP9kO8qJXntecpFtbnzn1x7dteG6Quy67Vbo8LUdWUXKuZHY0z6z+HOASnhOnKPUfS9s3
YI0iAYbriVMsHdrwHqjeW/Y6KRYnIzLl5ZGffu+87BZvp/LGQ7+6vpVad7UhU2OzyyDku2bHCk7g
94rTMAclOBrfwBSoEuGtvt39pQM5M903T/d2DmtqS+gYnYi6z71L27kkHu9RSmqOcW3eX94VIPga
1ezQfPcMmAGUqqiUW+uUINTyLyjL20XRaXSOpHAWsG4VazU8z6ZXKzgnulocESoDIgsoDkXfhP62
DYzY7GTdZa9MSfvlld7Nsjmjr3K0tV2R74xLUKu726W/OziVNZR90pwzJWGMImHJnAcJdW0NU5Of
R/Twdu+H3+zXQo6+zoc7rQW77h/P7Qyd4dEpv9zX44uGWiRhcq0+2OOTHTxoRoctI6aVndfLvc9o
k50ZosReXi6oNjsXoE943pwYNazpBrQsOU/okBTvX/IARRcBYfm3hGV/mA/79nhLH460O0y82nuO
iuVpExj11zpk8rqzPiMyfTj5wOyyz7yxrIMlTWu3MrprEywLo66XcyWdI7HkhhSxrqJn4W0Jzwyn
cQmrz4jqxzU+EHxweOwISxlkY41Hi2sVTsadwJid7QdQTK+z06737uP7a/qp4brbL/P7Wg5zTAEI
M/rYi7qNlvrh4as54V23aVhg4lKa3MjdtpMapAs2wuamRjlrfHj7CT3Es9GNINkDqYGICsmWRlV+
qzHF5sxo7q+Daq8YPmE6GiF7heWzOVHce8b4h1Mm5Ug2MTStV1rnn29aqhR1L+M5K/AyepVOo4FE
9tY+9qvHwC55D/pp9Q6u9zg1a90fu+64+FS9Zu7h7A5es8fqHW+t6NA63frm5Gy0Lcu7bx7V6ExH
Att5N69V5w2JNad/jncNc9RbVaJpSmp+GZCkd6BY0jnk0ejtNLNFpRyY71b5GVz34eMVbLfe/oSa
YXKGV9h6tW9XrzT4hhZedrKueyI4sN3CHi233hG+FOEwRx0GuwQANccue/7Z8s/L3jttN7AFeLhl
jlJ4L9d55r+w0pg9VwnlZOwOMQY1RtsIPfL3bv1o18Pjw2W6GF/Gz/bh0kmv/4K5N0+GWIK09KRP
nsFj2kjXjUgieCFBzpg0oNsGiRvJGQZs0F/JLJY/NrXn/RiucXBoLTN/Ty0RA5n74PvVo1QGnnRH
3bRk82X3cLq+w+VXIFf3Dq3qbOeVXs4ebVbVKdBQrrIHXns5QwaS/3u4Oel1Su5QLJ7H0b0yTiHZ
tMzvE/MwPkH/aF361++8Fm+jcdlfXL7TMnLvcaPboNvSaYa5UdrMEWzcqN+2s7NyhQeFIhpelr3y
fF9bG+8g6T7U6rTLbnNJMdyj7w7bUm2d3duFGe7zuH5Z3y6d9zU6Lzu1cvtUi+1etb6Cbv68D421
efS3R5p3V1ybnjaNrvEkC7i3qqcen8qed7PWtWXrdgM8bIzKjd7z3D9xxJcdfpA0xRxYYVLqW4Pq
wb20tcUcw+tvls4sIMvjZfC+07LWDK1sfap7W1jtyFDWRkN9UxYoZyC7nt4M3tMxb3VKrsHL9FJq
nZWiY6IKMgf2BdnU2/4+0AjHrQzuFdbybnKrrovGzDpmQXV0QtHa6KTGVwUeZ7bOblJ1bavrxmnn
kYTgUn4aGyB+r/6eG6T8PDGiGyTapWs8/Dfpx4EyFUn4bnCGxBAVQ3uMVAj8rEsWCbOGZrsreNez
OpQo2pH1q/0bBWHMR2nYoox+w4ZFpKUcM0eTqVYJQlmkwL9+VTw10LOaBDnAn1E0BADHWhivxBYn
qOheI2Dh0QSOGId8xadwEpZRQbRweaOYg7HiX4F7hGKldfBlAtdCQ4MCv6kapnqkcdxMKdvJvlYq
D2mOkAmSt9q+hwRrNMB4F2fkDMcgDnUHY/Eu5YVt4OFORrHkS2wzle1Gv01g9Gk8oIj/pggNacoX
61cePLD+RzIRlF4HXyNVLII7JpbqbKIL5B6k3hFpbalqoj5OMo7qnCS33UC6pFNe2ejx+S9z5fCt
tIpfFhWuPrx6naYUfQFF/WRokCzbHLtObX5jiE9+DhJxcNRoymDtTQ/N7rP7+LkPM5Cq6QNpy849
YvM+LcxmA1ZKGljwm+hc1AiKV5MgJSWh2HtEDG8nHWRufnG2sPRrbjbZAsMzQwkRSdN4gltOYsey
XIOQMw1vJrZQ7IZVngUQFm+6eoN0dEzW/IwABv+N9p3Fc3Gzp5Na/pEqIZxXDBR7WftAI0S+Rr+Z
jpU45zef6V3XSxxf+Lms4WzJcdCtI4O+OvV98DBCXqFxEyJL1DhphISiFj5+e+nT8U6N0JpjNoSm
qNauYJSA5Q73wwqcXU4ozuM3zIjYEu13699pVTnfUYSBfHNwHrabQzj6pcPN8j409+2GNUz6GNgU
0Iivzn54ZWO80LMWOKlT1J1KFaXdc0ULpXfJh9pkd+iQ3k/Ibb/2M2u8nBDWeO9FY0eOvBteeDJz
7G3YJJ2fUvteD414ch/WAszUiTLfJOAY3wSNsUVWAMZuuvVdeHkARzeXph+nnT09Yn6s8bl5JivY
RYxRFXLUkSLKL2Ic58J8arMh3BeoVbejpHPKw9rbOxNrNjE1M6ADPEVqsSlY7JHlWDj1wCDBoKx9
494xv2uBwLvH79q+WQ3L0CqQ+rxW5tdhvqMew662ztdQPZJ7WHnQIiu5NWuWg6QCLwJyZwvweEK9
Ag4ooNi9dUdMNW60D1XHfn9Ihez7Ni6gKBMavRoLBH6QsxvlNZdwuUQoWXHMr6WfcxbRQguhYd3l
kSB9r/5m/dfwMcE/hZI9hbnL0bsvW8V8310ipnVXleDKKRVUmrcqQB+BdFiav/FXOLEBTjNQh6Dq
59WmlXlF7PT2G0yBf551pwSNtOoEtCGG1SmOD+FApZ+DZDGb4GVVWANdoRQkXlQMfw4TDq/Xallp
vg3HraehuxW7wsGpj/wBooj/C610mIT1nZdnzovi6KYeJalXr3q1YZH6lVKU1/2004jq/Z8bkRd+
SPQ8QlIl2uuDPQyezyrduveOReU1zulet3EftMYiqZk136vjxTdiiL4oqIMjETfoYQh3Fgbfy3/O
TlxNQK2EhoiQxXb0xM58ArYaQJeanlb33q1DiefuBM/ViljQPHsnWB3uNSPjDMy8V5rUCBiQ2pad
KnKqI7vIkyew9S4EGjfvhfroMDuUw+PPtfDNX+tNM0zOWdoC98ylX152ijMiYMTGPVohIzS9rRGf
/tTajdzHN8ZWPL7tX4C0aHmRdDlJi/BtsheXH2EK5R88e51NqxcPmkUtruFv7j4w4oAkcnHLZQ+/
Qdvd/jxvkIFbb+fYS/zK3oHygrunybixON7s8g9g37A6OyFIn7C15UBDDg9pC9E4RYnZrENtVue/
YvxsL6EdBuaoFCwpBJ296tGpvr0Uku+gyszX+oADXuqZwZM2KO0rBBskNen43crokWjSeatgJXWX
pI9DePn0Db+F+cocW2WnwIFibS9eqHCSdm3SgFlzl+9uDRpy1eHZVWfvZszEj+t3b4nCu5NXpPhk
+H024bhVs4MWaaENOhsc6Xw1sCk/U9GGUmYsrg2K9Mkd5KU2zdXatV2vuOfhC+b2/oJf6nMyeg5e
UbVdjatP4iCsmTFmBGqGr1p3enkTG1Iw1wyZIk1ybc62M+X7dZ1zg94ZKA0tc/yYZwiWBvtSCOy+
uzibMoAG9uFg30YOBlDOnUfuGEwjqg0j0H+UUKdmex/txkJLXvKfpIt06z6ptr8P9L1Y4pHxJtZ3
GycmpQl4VWktH+5XafC+NisDEzY7ujXXrqgxi3l1X9Rhb/09emNcl2B0hM+ZObNMP+O4Q+lA4/n+
BZHYi77BrcY3NOFHwKFERkBgUJe6xLv+GNNleCuca5R85T/y3DN6ac3JOC15Xusc30yUWPewlgeN
hVWg4fzEXUCuIfhypWVA3QyZvDRkuRb0vHdzvKyNZmpEYYuyMRDxYVSbV7dh1j0haoG0w+Q7NHcc
yo+2VeOA7+bl8IAg4jZ4Vby88xolhG6srYZ7Kvysa20KtJDD5zc9z/B5Y8VtaheCh3zhupLutQ0E
ZowGPbpHy2Elcxr9y8hEO4OZRGnfTIdnrw6Gc3KSs0tJycABkm8/93AU94jNdz22/M3jJx1mxBPX
N5HDDdw32t+aBL/4f7DvtartdHHvVCZEDeQbabdcb76XreQUgnHX1XOWRW6BUFq+ibF41uGAZ2KK
Jj+prtjxQAF2yIAxXiPVScjCmdCI25JWhdiSzolwgzzzK5lwd6PX6onzWck5TI69nxst5JsvEFA0
Vgi67t5luh3m4wKZUXl4CssnIifza+dVZ1xjd5s5zB9pa32IOykGqS+nvOUIIdPucK+js+EVN6f1
/XX9LtzyPKEEXKIAgB9Ct1sN0i2cnQdMHtwhyUTANug36ZFdXB2+ZJ+drvX6zr4NKvn79vmBb6m9
JOhgmgSl695ZigEOaIFLE4+FvegWTV4/R4/IdIef826GQv8eLDvQCAfc/2K7b1UX22twgZYXXAAr
U9ZQ+Dh7BdYPpm/CKnEuCGTPcCoQLEAycJqcJkeO0nrrbvtpORjghMktSu6f5mg2lsMfbIpT1wAk
0DHKeDOADqAWINYGJl9AmM4Lo13wWp2oITol6jOdasEuUCt5rTLwEs0qNgpCL703k3NigcyNRsZs
TzDHNvlb8prxD1QP6GUr8UgE2MMXm9fh7epyUh91Rn0zebAnbx7REjI3OwasB1SNzj0HLqvCOc0J
cC94F6QLPmSIIE5DQ7Ug5m0+8jzFv1vCeKiaQX3Do8s624D+PNJ2IYMJEfKKVRJf4tIPRMyjMwBo
eziN8+JuuQUGpksyRh7hhTy7eIe/jf701sTHZZJEhIPggrTd3KPOB+vBuuMSsPl8MYlLR/yyctDw
ck+cvUoBEPz+or0V+Ui/cF5VNaykxkpHqhNwPHXrce+Jd9RQXjb3GyRlaINJhzRd7hfZr4o4V+iv
i8rbTWyXU+7Zqjmknl/L3umboJMT67fsMVdLCOjdHbNvbdpo7e918ufuW6r0yriYwi2zYyUKxqr5
in9lvU6EXeseZ1jjp+4pD17ujkaoeHER5xbgozQTLYFon8ZErSawFuT8F71MkanzGc52NiUkR6NF
juQez95P6WeQErW6J4sTiCh+MNr1cnZ9rQD87tl09j1MWAOgF3mt2zxjeCa931FthdF32qFhLp3b
9x7y7cwtz/YQdsUiHqWbA/6jJY5TGFUQVJDDHFAjONeni9JtFQFu7QeyYjIg1zj38aL6e+ojU4Dw
wfdWQ0s9J8VgfnpwxvkDQfIZaf/PpXDKlFQdo6HWySJOvWAUIylv30i32nGlJprNb4LLh1TfvNsI
1SPaXpwMvhtONu7w8Q06icpkTsx8O0zHJhKJuVlxF29/VdyJUyOuFt7U2Qyz9h1+R9YlC5jnc29/
daZJ2Ew3sKIMh4gbt5cd3yg17avbe3QqMwIt4gkPmZgJrxv5mhU90KWWO1NSGQICnsK08cTcx4Pd
NBldCPF+sfan/jcxbOzgd94VOdfr7k5SP22pZ4GW5YiYq1WNR82kNUoepKTNRomdFZ0WlCgaxeAQ
1AboYyLep5/F9/SzKdryr+IXuIewqBmXArDnqNGzkBsVn2VQ6tWRZvl3Qi7llqWwe/u5AOEUR4+C
p6hVKKdbUChpCXiDVkCpmib1hvgKwfgtBQBFvDs8b2kiM5kmRMNtSL6fyPh7u8GFxDjAW/vQ1ja7
u8dqKXVrJfgiNJSDcEkmoPO+Xx6/vm7yRHo/XLK3KLlSY3llHdj+6vW1/mrlufe6Y1ScDK90M1Gj
rT1Ndrb/o+nMlhTFtjD8REQ4o7fMM87TjaHpLCiiCPj0/S0rOur06a7KSlNhs/da//oHHed3W3fw
xzHNfB7hCeIBmkuOVcuIeNj+mhGVEiMbbdU9XqbBBlZZ2GXmcJumYJIvHkRANlw/pgRCgDk9GZrT
p1MwoownpEDgf3ZP8/Mxu2pQ+1AMv30zg8ZkVKClh3tCmsR3rXiKagyg+ZrbwhV3ZdpUg32ODU+e
HhpnzuJErxih4oxl9FEkl9AVHzyumtlZVi1vxRm7zTG6x9xl39cfTtNbnAiwGVBoKWvqi9/ffQAI
CvG4ZdyokY5l4SVfc3VZ4Uzy4GJ85962x9LArV5EfB9GTVVAQMCOxxVsYQaQa3Ok+DmM9/5yBQqG
t06iNf4qDnsKgIC2kbomNQqXlvbPk2HIpMcxYzapyyL6yRzZlKL5rb7VF4o9xfFPFLgk9nb51JpB
w1yXR56VW9TmoUDvJ7uOCo8P6JQkkGMGjWtII5r1zbP3bVnvfgCeUEDWZjPTH+RcX5azrXJstLTn
sC0mJpN6lx82EN4cZagMRU1NOG3T7EoIGQ8hEPHFbkUPZ0CE85Q+UTIWRpuI/rmyZytmtIBKnFfE
AJvXGL6My4QJagLYJ1pJSL/NrgdM9biadgp+b7wzEzraOJ4ycmRMyWQtP7NZ0Npnqt1DukHCO+45
PMRQJToQ0FO8zGQEfAV+0C/4COg4c/zlxx6ZdVJZUa0QVd/CBwqDB+39Nc8gWfBMznbpMlXDjKaY
RiJqdLgE9r493OTIQI6T7YUSsQ2gRVnovW9aZ/eEu68DJrMl2DcYiXdCfH3KqEkp0QtdAlGoK08X
40MHZhY0AxQ45cA2X8MZS0LqKNqWNvxKtiPxFio0dHz3eXdkU+3Wf11a6wFVTGtJVhvfTIkfyuHz
Jlnq7L0u1tNouHBjPgBwfPjIHUKRXLW9dh+00nhM35/xiqeg3aKFeyA/6BtRMZy0nM/orUdnp3sU
Z/gTfiTcU4TzRxgItUFxSuHmHs/rR0wYA89tdILkMGcN0gA88lAB19TU967Pjm9jygN/BRzio62e
Sii+8FnfwPHgM57cR5POi50UYMm+9njVUsJa4mPJetjv/c0pbhfmHGHnYLqv+9Zj15UrfWU63RHx
/vy7X9YUFkKAZUEO5TkEybj4iH0KiJ+ygnu0NncXEwDyfc1RX++hRNUqgQVEmDsB8L7R5xOpIHF3
kEfIKTVbjfH7hGC15sBbdlPvg0GZTjtApZ6NvrP2zfRaClvPWUsnx2LXG2/M26IaAnd1/Y/V8NL5
ADONkk2RPrJaVfZWcMv3nKJFvcGEqXBj0C54UKF0vO+Y1z5kyi7LszhwvoJKnPSSAx8LDyFHomnR
ylKj6UUnR5jtGxbFxUvpoaYbt/xwYz+wvsWl7QYn8nFCmdM/Fndz/fhq4XXZNr74zQYooIMT/pgt
0xKi5QMmp1C/uw+TWQwZnigHKM6mOaoFJmJGB2FPV7fvzqJcBgln6egcsZP1tTMqACvqgCs8DbsL
R0XMtuBrWkIuua7gWk5f9hTSlTyaWk+xFSKDhXoFhYA8C0pqFYZ4acNgrkucTHqlV8n8GPuNVHOb
nFjTtyDKz5PHUI1E0b/GsBfgmEpkIOBvfDWsciakvsuIGfb0PiHf66ula0oDHD+0+wc+bjnPCm8N
6dOdPkMOdesdgAV+DOwAKCnuZvklFr195vfFBWm5ELX7AFHL51GIzbdoHdcRcgPeMSBYD3Kh9wCa
4Ia0jXj9hKwvuJWP+8GuvcgmySQBQcwmvAtCLYRd+VWgjyEcnnDY3twBIMOwNNu1NdByfM+wzsZx
IEF9LbAUgsIx5VUxAoNABNwyspcxYDDY09ZdKZUGvvU46Ts8kqlE+IwGIJYWu0ibAIW08BdmKHRi
cUllfYqcrzHjDkAW7LMdQhnQyxmrCXcn3g2aTaYlvOzPl1qIH/BMD+PKH+9kfTU1/uZUdK18lN9S
TAxrzLTwAI0Q7euPEQSupWcxa22dkq3c3DFVkoByTOXtdJSRMdBDJt9uwA36EGOr3SFMvfn3Zy9a
UPxjmBTqD4wH0EuWqbc5UkteTExsMExxGl+c9Vk69RXOR7/ULdeqmOYmVsbdj1+HxkMvK60j11Xo
SQ7D6DDbCZdPmJpY3/gDjRu7ZpaUTNjxxrIyE+PD6gC2/ey/aGobOIDob2SVCAlEWtCedo0c8wNx
a2h4l21yNs9dk2prfV412J1zuE39LcOV1xiY8sO731TGY6wwCPrYG8xn3mbc5vm6/ilAkg0DIBJ+
JFxdakoaENCLhD+nyNYzuBPaGwwI4I53s5N1A/XCeF45yB6M1KGOwgilaanGJKqwRbQBTlv6pasf
Om5nBY0olhiS8rC7/u0ea+Ftk+Ne6oyoMdbBuRjynFDkvAqvwc+hteAcDGdMDqJflOowXYLEqGZV
WLwJhcf3IxNsGRI/6Lv96258Ogxyn1pR3ejQsgFUxdO+IA2AIQJHH7cer1TIG7R3eovBgUgF+WP3
6e3wNj05t5PGRTJKxVwry9wFhs4G9oA6o0N8FT9NU/HYRb+B6MrbtaDIzIoRLiUrRYufXou9xaS1
GT64M7Zw7dfsZVs6BxqR9TRO18Ila/D4/1TDJyHkYuKloBgCrhbF9uvBSqvAUifMU2lVVKwx+Cxc
bXi9Rnp4YU96G6A3GkOnGV5OZmMCh3KPLJcqHH4ibK7cCE7D99ysg6s2mONjoDz0ze6S6G1oj8bD
Ki9gby1YUyzpUd9qBLchznVaNme8HgbadsJBMhDwkRYYNSFiTZrpUZTumwnxj31n8sKTs6f3djfD
2/QZZ92W9P+AkRSud/tDuhdH961n//KXLtYtZmB6AjPQwYWQ8tl0BsZtOVOp+DoMwtrHmjQKCkxK
h5ckRVSKGWGAEQ2oqwu3T32bYciGVbV3b5if0SvuOAU6FL0DixIA6rj/rgDq0a4pbnrjDCZ+w5x9
Q0/96peXgX36SVz6mvAI2nxwQIja3dZkSW/zqHtaDlBItxn03jU6ZA782joNT8P+n8SUQaesKajU
FBdJdSTukR+GkCFz4uVd4ZKJ7x7nbUkVbiyy15gthzRBipmm3lvWX4thWu16ztMZOW8bjJhG2sQ5
w/hHd/keU1ST4EJNOLkmRBSKmnbKBJGa/iFjQpnHAZR99fMYvzFQHtgrKABESKJ6p9Xm7+ECDom+
8AadrCOsOn5GP0KK5dfD09XskCXBG2zCPmralyH1N+uScuiWcSNOy0kDeciBfDMZlon/yY2HatFm
noH2FzcV/AS0G3Y3Lf2VUeS6itN0u9PuvnnX5y8PYIQG+3jZfoyl1Qxi0uYvSInWYR5kAcPnY3eC
j2hvGTXn27fenU1ym5ZTKqMn4EhrnSG9urscVFgGoNwZ+aNJylD1SiYwFafP2M2iudiqW9HFvaSO
e1oTinbvwQRYG8BOZAqPvF6f3RmvqqeYMSLDxMfKGxybIPQXjQJwZuzL2ihUjUyt3WNB+0ztbgyc
GnysNXq60XVrRuSHPZh4E9InkTF4aNIq/LYWEuopV2Ag4ZIJ0RplGqhzZ5jsrqTLfMxhOXxZgbIO
6gfcB2N1fqHNhA/DNH3BsmaUq3hbYnEfQbRCy8zdBEPdvugyXk63z9JnkEC6MokKYFZRNt5AlXNK
ysyanaBrFrDKsGLTYK58Mp2pPPn2wA1aQbYSIZ5CqE5LTYKukDpKwpY0xGHYxF2DEc0YYeEJc8Mm
mAs8cUh+7CDTS6pNb+bYVq5LRMHQqL0gEPnohRqYoe8L734ocGL921aNAHLpRS8UFLElaNPKNL0f
snY8ZcYx8ZrhW2/P3xCuLe+zvi29JmiT8RmZs2RcQBOhydi352mbnEo+lITVXhOjpslDsd7u6V+4
NXhn7VIjF+lcQoPjreAhsJG1+bjoUlcsmwHY3M0SpAfMhptEbSljimPzaiahQ3eSwqBs8FSTS8aa
1kpm7dbNo8IasbvHHHqwe9wKuOS0LfDIN+/T2lxDZyTUD3LfoTfQ65dWI6/Qbg+zRpb3sD9uPv24
r56laFYdoRa4jdoOxHOU1AshIQHsW4chpzXO7RcVsjD7e3ua9B3l74KH4bzx1JUc34mknpQNt1Ma
LTyy0MP1cyvJjVbTwymFuYVZsF0gWMxKqn6f3kEMyT7AMFT4SxWXrIFT2aDKx5ezP2UmWBwgq40Z
wByB4HeZ85DVDKG9ZZctQ6M0/nT4d3WyuxRTH6CkjidOfrW+RiPIVRiygivHHURTObwTBtkWTGpK
we0yROg2cMIYhwuzG8Thfcq1wx4I9+jk2KGBzRJhlzb0NoJy1WqlGPX3g+d198UTRCsK7X5s5poy
WnkvFKlNPUKznJKFVsxENsnhZGpbUUbWGo8qkYFtb5WbMMkQT4zHlM1jHGGNnLHrgVoe4v8N2kag
RSMvNSR6WLjiuDqshq19wdIkSojsPvrt0USP4NAH4vdbOVQfiJBT5DmCFp1M7CcS5BOMyXeV23Ys
+TSmqYxQ4+WJUY0WzF1gKq+fBpujsIsxx9MQxKBso8/h25TlZYxe95XprJRQ4bi0njyLxkVli9Bb
UbpTSUfSESimmPl/9hTAmrp8zQVNzKnTRMa1bkD0xvYvp9oTAnI5jhUNJJ9SmQ4HcfGUQvQBRA3X
jO2OWf6UvyK18GB53YfgjMbISQ0Hd7M5RXLS0a/DBiXGbidyqKZ/u4njOLgpkXSEDTcBC/UPz7Oj
NoKn9mVFUFpw3ON4ck4t2A7rNS13GHd9iY36DHcpss2LH5czqlH/TcHXDmJ1efqKxO+Os8IHRoKl
xk1khs2cbB3Z9VVCyVg+gaopcZVDwN/ULLdax/vVB8PvG9uNT6576ex7UQM1+cMjhVXBoa4R9RO7
lRglJxLf8YH72+dBKXsanIdk2sanBixu2vf6xbhdUwqDRFkNXQX8sf3ebD8ic1uOdgcY0w8rudAq
Sio8yp4Qv+M7MjqI2SIL2N3Y9vEbxqZe7Au7k+Ksd+PC7GCfdqY8P8qlyKd1tANqwZTDjZPJDUPj
zzBuETYdFfNivk64pZ891/UAlVms4zQ4exqADay220gqNoyvjMEGSU8K/Cdoj0W7Nd2QfXjBgJSI
XaQBj4/bge+cIPhoi0d6UdqNIZgQ+7bz1DcFhOVTCHWQoyZOnf7dVF/OOg+o5W2fADjH68OZuUgA
2sRxRt0J20XtAGDhmeCQvua1WlrEQPO4ipzJCF2oCh5DZFFu/OYnNw3XNVmJnz15jiDUT3SOXdxU
vqiFbt7zY8QhSQrduG+vn3gASpgQvdelkj3CUBe3NY3thmgCxhNUthZJPnqHFc2DjX0IRCwj78Zc
Qy6GINCiIzwv2WmY+vtfpIi/EAgEJ9p7Y61xA4JCY7Ah8Ukv2l0NVSqvK20eqdr8wA6YoJYyS8Qh
9dcQ3vrGuk3byfcQ6cOAWX6pFr9hR6v2ux0r9redwZnlYVsaYjaDFz62MNyPLN4V2Ag0tTrc8XqB
tYtdyPOuhRlyOG+xFPhlGEsWk4GHAcpHQ9ZP3MYmT3LZuv5UlFT0XrtxKp0Ezxv3zZOAbNRzA31I
+2YT/SNKrMN9IepSZlR8Mq4zchHeGYYawAsiW2B93eiqkIBM5Lv4hgHfBSOVvpUhNq4FVrzxeLIl
u4fmj5+762938loiCsTwDU1Lcydr7HetsXcuQ5xBARSeMIhAT+SmPGuwEbYYZKjWlFaav4smwAoL
3QgNZCsZFlCi7kPRqh+QAohOQGRdH6wjzHqphDAwh4nvhg0PYfyyskJWxYuLHstlZgyLsxFDuPOf
uAZVAUwlgH3RAfNI14wZ1tdpzq6OLYucPbSg6zVnCnsMTTJFCqiS2fJCcjVicBymHbWOZjrGXxKj
O5xo6a+Q4qzDZBqy6/DS9GQMlVDuiN44Gcp/q/yzTBFuSzzXMsQ9gqgLjMclWG0dY0v15aorkZRF
Y1dUn8juxnIOCTzworvminK2IcULh2P77Y1BckQkKbeJNeu4U7IaGNhjNFGbYVzY4iDKunoc/5kG
/H4sVwX/Xo2TEpqVLXDZYFIc78EmMd7M/Dgh+jqOQ1DKvjCnL9pjzmX6Ow+b1gUK1z9DjFo3lpiZ
GiSXwfCSXDF1csbqDvpP4vIq4uvYZthZWQrTxsnHOiGxseZ76oB5ewInLMwCEbtzlUPeIjU3+3N/
fXYLCM9ac3INnmddcar4cmSE1NZqBsuEi0FWxDcS6T0gAE2rfHZfPn3f6O+BofPdL+edUQpS1Uso
5mjtHdfDk2K47T88UccgedFiOGtjWHNsgZ/FU3E6irP5mAnBR7tBgzV7x21HitI8QB+CAdnZyHfv
3TmuFs/Zc/2ZKoBgq/dehUCYgZyoPg/Bm+CzpvMKUZGgWX6yXBvh1+U08xsItUSARVbtbrO6smmj
fa38Ekbbjr1mkY7SUc6uwumKBkxWCaaTf2Rv7giPIeZw8gynULHGxKUN12tsKPHq0fhcTz284T4w
X/KsjDFChOMnzQ+DhDoaaL6YIX6t+Mf3AvY4x6XH/oofMdAGEu6E8dTL6kYZzVeXalvyFJv+C9Nx
gj58EmmhmI6fsykyLBxkDoJ/tE9a5shFpZ+Hd082zsW703gRBsJAGC1YYQ/GG0odZEBU3o2J8HSb
x6+HKhN8zMGIOkgJzuLhbdrX3ZMm/aiMGj54Cf3j+MuFA7/BLJymDESCTJ1GVOoZAWw9lH1NY7NK
vZPf3H13j9kAxJbtQzXPu3qf70okOF1G0dnxO/qOK++F4gldVJwzY8QYCatLnDx2LSZXIJrFqmbG
HTBOW8h+mDwnML0HUYvdBCR4Br+bEFWjPfp45+3J5Tc9t1FqrwNv8IkBPY0g+ih8mHRc9/EBr/Xy
750YrbaRwRvYtzFtg4i6Sw8t1WwoLkYC5heG3opLhabo+nAvtX1aY639QA+MQclfb6nyeKCgglC6
ui0hSXy3nT9MutXRgDeBbJkNbMbIaTzw3nwlDU4QVI+n6Sv4HD9Mz5bJPIOcehu+jycAQe8yZWpn
9vYVubCwLArSPHlEGJ5VNO6VGXRtk9FfpulPVwHUqLCcr8wOPuUkX4hSVFyRSnSlfwEj/GQ3HAYN
HP+jqGdBtdZbGnOximj4ZP05PCep0V8wUCSrXH8RV0aJu82IGiVPEIY7zlcNi24WCj0dLyx0thS+
SC1OMy9e8gzshQl8NrNwQs0seXFn2Maz15BuS6ymoLAx5eyzTdX4+ZbESbFbRgzccYsDu+X0gQzK
gsQSF5s+IUDjw9PRc1dqqTawt+wU7PiSVynnMUFlMOTMDidyzF7/Mfq2MB0gIb+x2yvNtUGZmToc
ONSynGnAV9CrOb8oEZqcrE+bOQJVRMqf7PARltfdiS3PJeLUwe/5aTbjtyUus2KCIZm5b7w+gRZQ
I+KFzukitggZzVxDPw8pGUmPKubi5bfhnWCg2l5mHD/AN7itwoO3xTIahYOj+OJw2tVqT2rZJQgd
pyXwIFUk+Wo3UG9xHJLPwOHDdBEWgMAh84T8AnHZeEF8kA8sDRKpMohAY/FyB4VHUijX5F+5wv4B
Hp+T+8t/8R2QIWDo/XNDlrE175NvKiN8MOWEp52n8pEj1nQxvA459v4ddAC9dBfQfjhs4l/hT04o
ELB+i9JIXl48+uSwhTGIzaEEjErpWMstGVXGJbpOJZVR2AqQ3Th9xS9N/j70Zv1nNENxjUWKPhdr
ka+1DB1/YOx9uZchO+cyhFVe05iODLxzYOJI8rn4mNKPiH+Nj3O1AIRAXI4+ISuk0IhFPxkDkBQY
2z/iOSAisNwRbtZjB8aGu8mSe8kdBMYucPCFbQifAKqPz0yMKTVf9/fOhHRKrOkm+nGEvd3EmXiM
BQmuoarNbAZltKxGCZxjOPpWJybdmTC1048gTIWEJlsFP+efa6pf6Pvv8GzTN7+8fQ8WijgNP/jj
Lh/jspjzyQqmaj7UDzFeYRjHcE1chrHUS+z9Y5HuSk1120N+B+dJwZ0VR1yMw226M9F4HblEcg3O
oeQTlDhnEbVSc1Lw+uKtcAS95ILkXAZkhFrHyYnUGMzBx+AaiY8QqKAjfjZ7jFSu2LzylxUX9y0G
S1pnJPbnhSbWfzCYnZYNq6iyWhLChVrsa1CfrvHagc50DfbHUVuzXuN/jyrIfcBXfp4hqh9TRatL
qaNbVGRgVnNh7cjC+UWOkS8ni7gj2XN4AXMTpLBwY3oHfh7EUskKXYdXwO0QgiI19FizbaQuDO+m
4rgCJ3KIypypE0MTY4Dz5IulLQ4dbCAUGvHSMPzHbpTpOCJBDcX5EMBq6TuTWYSpIIPm4yTX2fcq
c+XpjFW1ibkKhm8t0Ew8/2QzkNtEgS82XrgajWnXqf/CcLoLaZV5XzE2YNOXtpnv2FuoUaSboTDG
IqQ8YLbBDEgqveEQ+9SDNNtfJhXir+bdPUBGF2ZWYTzZLFfbVRNi4jOozMqE+wBlY9UHozYDm+GO
TJrodlL78LcA69s4vIgUl0++ckg0GCMn9vlg7I6DgOGzi/jCM4MhUkHcAju/K7Sj1I9+/jsnR0zW
48+vOg7bLqXd26r+aLBbXsGDy566X8JVC1lLewcEP9Mnnu7s5yiLfjevnqe/6li2is/yMZdhmsIt
i3eyw8q+gqreA67i3T1kzITwXfw4pgw8/Z2UyylTWTERkUAUijBaA45nkn8njPFK5PIfZjpo0KU+
pqhus2fTgLEtynRf5tg8cv5gxQTAYnPA9/msYUc5Yt4OJQQikZgr895/Xyv8EoQVwrrMC+56gtRF
xS79CvlEvLjm86XjgHdIJA70QAW3SXFTl4RKeSIwzYdO3EbiCNtErChxIJ9OqWUW0qBLCDTEcnpw
6jSxLlH0++50gFSe2r0VH8DfuEC6KbMqkR83ZWAtIa/SObJZyygzRlLFnykoqTOpZpgxOxWfXmgZ
tII2bp9epcmFUdghZ2OmfBsKaIlMZGLjYZCIYy2vQE8vyclf599sVYZiF5o8ehIurnzlTNtGqyxZ
YXIa0llZFW9PYmgktE7c1sSWRP5LjLv6xrDhQtJdyLga4f+qb5xmfQw88ILkZsoUTbw/erTmLbNp
FNF7zxPgaluTodoGLwApFpGGUZGJt6nYXVCwronZkj/65+/QNfsBQlJG2eMpdEtNMz07oJfjewe4
RXbopXLngmPcF/E5sRatIf9PTN4ATbsi32VZO8vSbFhRpv03PLDQP6iyBuZPCo/95Ak3A3A8quD/
4+xu/759pZgqFjIDkOorDThInPyirWCOz4f8uUQQIMpHBSgc6GM1uoTtlJYFTBJLAawR+Evq+BKe
ZmcL+2Vf2usTBn/CtYOnzj9whNZxR7eIlP0zSQ1aCEApFsuQpeyOVJVEJuG6nC9YGtFgPKBrFgM7
srd24i40FtucizblaE45MCWhx5rKNTJtftIFV/VfgrpkBZ3MsTQCX0daJ2nWr5N0xgplNYijxVk8
fnxx6GFFhCypEm2QxAKyhTbZuunfaWB5PunjZdDNfYRIgQhNUmW7QcdM+fV1SWxgEyQcmW5VSiEQ
kR0VyRKc+Uph0/1VY5znMhSQX1LVSCn24tXENlj2KzAdpolmBk6AoMjsYqYhJwDiDWqOyhLj1B9n
Bys9givE2ou6iYZo2Y5bo8+Aw2VD87SU03POwyvFBUXTz0DWB4X5V2bA3+J1WhRAlXWKCvoRKVlC
f29QXpGAumTNcMhI6cEVde0hB4j5WNNf4hk3xq3+ahDfIOHRDRMbOaEUTAXJFu8HqbjEseysh5Jn
WhFE0KO64WGGywLxGT84oUEWcscEjwXj4iqRUVboyzUJaFPwoI5hB7Y9hnrRn7+HsmJgoVsUhUtK
x5FURcvY4vQCMhMIAcsoDKLYIszx1AK3oNaVQweYpQcadGapCJAlp8wBR0Xx2VwMWUeyK9zW58mN
ZZRY49/XAQnFo1LutJic/HbiNXU4+ytAhf6y277YZosZprScbPZ4WfN0syJ4OY/9YiU2Unw3u4gk
d7KPUF+zBA9iPSKbgmw2YrNEh8YWxA6/FsMpOZLFEHzXYbfj2JZ9ffqPHCE7mXgxiefXv1wMsQmT
JQZoJ0WpEExyo8b+XW43rsiswobMwiky5I5MuVeUxuKTwg8RXIpLIlj1Xd63YFjiJ4fCms8ohbf4
QtOI8zV6Lv7hO8UHlHkFoAA4TDGWolqYF4QgUIWxIVlNLoOgkAIGDshTWEu6QjItTCRtpZnzY0id
4L5x88VFfqP3xg+TkvYhhvBQbCTPmxsmEwr8JaUIbXhAMiCTgmrJq653shDc6ZhinLNhwNvcSTDv
dOqacIgCTYMnQzgU6KBcHVmVPLe/Op5zV+4IvukGn4bHUpAzEZmOxQaRm6S75Ddxp/7lbvcues12
qAEoIMlDKbDtpUaX+TbjZUYHzamyBM69DqtAnvi80LobUNne9j6szS8amqAz6o2SaRcY3r3NWfen
Y9ut7857RRP0Dd4fPleyQROHq0m1gwb0sCFsoMNiYOJ9FqdAXZdEfT8O1z9GAXEZNenIiWkzeoc3
czAozB/YmOapp+dIy++cTcQZzZW5gkvrgrl3G+YzUNWAWSQ7dx9IYAVcDO0lhckAT/Fh3RdnwkS/
x4bbx6IUPB/V+VV3m4zRwGb9gqwtHHxUbrWpOs/DObZUPGbebOt4IIBaNawLnn2ZlfG3KqM+bsI6
tZ/zgT9lpyXZqaFNFTNZ5Ewj9DGHxh72WZyqAFOPEAYXUEjHWMlYsR4yaFf0CpCpybGfrU7OFY0v
c9BJuka1xh8pBhDUpae/BeVoqqRV39vxJ9dPpL2E1zmD3mZqDLyuUFLu6GnxMwaJ/9jo/NGhYxLx
MrTWWydFDcqNOoN8r11aOKkE16++oeVqGU0zGhwukDux3v7aSCZalEuTBED5ALkSluoAB574YjDp
vvpoTF7BnzrL7tifBE83G6UWlNUMVuu3q5fEVSglK2f6vhGK8vBR/K5vk96iwIgk26rHt6ozgtU7
y7eJfRUpYMM7S9NNSNyVxMXTcFW4DOzwSkg/NsRGTKMGLsp/qAZ6st1k0+fy1gzQ6w9XJazQOIN5
xtCyY35UoyJjIIaV8dbxEoEzoyez96ELS5gxYOqmA5u/08UvQhlmc1ieqNmvkE/eHmIlXhi7jO/9
oJKdNYiSORbIF03ZmD0mTBmROEbTK57h+yuGHDeKgNax+XVb32EPMjvirMsZiXdz9axZSF8IhNzz
pt2/ixfBM9hkow+2Uclkky+LK0RfBLhR9+4/r0GTJrqt3wq7RLPAVPcanEGJ7oA/8YPT7I1VZ18/
P6KK8ZOWYEtyX5UvtpzmtA9xoNv1iVBr0ssneHzw/e9cCzpxbZGMazftCnBqWXlv8tILq/ISKK6D
sBcPwreJIwhGauL++Tapvfh/iCTwSsQWOoda0ov7sQQ5Ml4jzPELR85LUQpnx+6oO9pMJHm3aec1
kJT8oAvOZUr4MmgkSkscz5h96i2Iv3F7VHklxmDyigT7sV7V8OsBZLnl8uLmrAGYeWGb/LLzNlDV
xOg1562X14Bv0s13ioLIA2trRdWzGrF/qj+Z81CtGEl6LIwLqErcUqzv1YHePIc5z3u83IxTOblu
zJQd8hIk+W7w2jY265y9Fu4kk4UHHHZ+MdMl1LlTD6+N0b3lfKOU7a5ptTZOKWRNGJs1UVtNXZh6
RC4+UfKRfihdSY/8brxNIsgFbainIgyc3LdYxRyxTQNftJ9/j57DCLpdQlt6W4+3fR0sXs/lXwYT
phmgGuy1/5L78ATfrSr2/dM8aTcINb7nWjoIExwuzrOMTcxtc5+bBo4v3a+7mXAb3nf/tfwWM15/
06AYzX33NNtYPRyryAQ4BdgbUq2CtJPK8HLU0tjEPRiaR7F2aI1UNFvX7aNaFDm6VjvhQVCNtDFU
H/teZ8xarFLzPZh02D1RczVU95NbA2TYYkeXPaL+QEMJ+PzrZaMryEFyXHztquu3rhXcBUkk+JBy
89e2xX0GPYO2gEC9riDNj1onUw1zE0XDTR4lPZodseCnoaKnNs1N/AowCs/P+oX0x5fBs1ro0D7E
aW4oBAJ0PAEAAwKp2zzHJpbLBFR0dZcfKb3WU7Eqo/C6cPJ/MVnA32/dihNx9LKLPy4qhnCOmHdd
9MULFBTzgidEnmgLlin50ixGCwuKDSYVPBI8NT1YZ8pM3FnaYYHuEZ8rU52dgidQBIpcKO5ITC56
s3ZRebGXXwxqdQ5fNAqnYCFrb2kfWG38rxwOYTdOv6PmL+B3QWoAbMrwD458F9Zgb+ratEPiZ5cd
g2FjIgF97SjZ9feIHQWSpk73Xwf3C+xMA8HD5bQeVrXDaBKPl2fHaFO3cShA9zew1gHnHkTi6djn
fGQAbbcoH1an2c9p1ES1ghnorAX0UGpfrPMKlK92J9MYIONFgYUjo/IFvyf3OtHfXX/w9AnUZj/l
ziHVUezMISO7jlWMXE2YPh8+BtMwPd/9DbVhGmzivqbCe+96/Nt+Q5up42tfL5dNQOh1uiQH2bnO
URMRKoxaml9Nnb5IElhSDNYWlSducjjq2LIdidPlRpgUbn8CUzpAocNMgm0Z6Kdvd/gv7jYPgYpg
7UVUYsdqmi1aecIcHEh+Vq6/YfAxi1a9F7YRg9FlmqHg3LbZ4kS1+SBJsTVRZh2jM+lMsqMyA2R/
/tVxm2MXSWk02J4YgGEgsJI+EOVrBk/hOSrtPK4UA9/bEdxw7z1phBf/4hNCifvTtnU3LUr/G1xl
hvogQKWZDNx31yyZt60RVKUv+APkj9Has2Qhr6qG0Ks4prgcTx0aVt13kATcjQ826qcX/2Kxbui5
9HKaWg+rhStXEeejb3ha9v27951lI3hPhxakrVHPf03ydfdQTJqHKpw9LPl7Pf9to+vUtgBG9oeC
zL2hiSqsTnwJcFRs4lZJHvuyMzkFDVfZirfn2F70OZgx9DIuQ3HduE1rq7a63oMQ1L5V2X2rdB/D
91jximn+ghwpv20F2zo4+62gcFuoZ7B4n579npOYqfWGJqkQumh1/E8lJYYp0pU+6FkD4/G3nlRm
/h2pwxbuzz6pmV3yW+H2g3BnFwd995sBw2oFtTDYnNArA26KKAkV6OCqJaSiQeTp4n02QqFOYydN
4pF6CVfNLfIGL1nn4XXUWOQz3BTIh7WT0S1OJ+d1Q6wKJAojD5GTxLXf8lPoobdJfrgg/QPQceB7
cShjfaajXhAfFY6GafeAKKflnDDAWrQcvjhq+VgxIWCQUUdqtZmgzPhUzrYyI88ptZGAUhNnNgNG
HIG4wt9Gn5I46UoV2W3F4Ibn7IVusmFtkJ7KJxTAGtcVgLphA6xORSum6BpuTuLPmWkicPmlNMsI
SP5oS902GriAUISP7ctRASxiqAQik/RhdJjHsd1ilc5TLDo3yH1cU5RjQNS6HixskBDgj+jjjA+A
MDVJsudtMqcKqDVM7BYfyoUKG0/4x0yFiI5v6mhOkjFMOdPZYiJkZF7fSlfF9GuKMo3VJjHxvEvm
UWIvs4oYGpUGkKZsvP+8x8UvNTebNjvzycUC6HcNOhqek1+bN2EzaMII7SdQ7WsLahA2Y/uNVcnK
i25EQQT9ySLwNvrLKbjI+lYzV0MgIomfGuiAIdGbdwsjC6o0JQxHKD+MUuht0s+wMbCVB32mXxuN
GPgFBiiiswPt3bKTwMyEjAo1EHqkNROSl7BrOVT+7NUqmnHD/lnhCDrLnfJnHCl8yJ8dfeVhzQPZ
E2RUYNpFZi4CHqgVOO7XZJe1kcI4KJFlIFFroLHKTxiGRQ7LLNOhFsr6Jj29BJZMbAEWe6SOgVva
mZ2HZ+8+Sw7K8Hi1+1EbdYYzIL5NcEly7vT9yxOx2nOR2OjtiA5EiE6E4GITlUD6L+B8PP2d77Aa
SnKPYgGjIPgRrv416Iedkd/VeiEucDBS56PvkGd0Bzy+VJzT9hS1vOdcgG28WPB772oY4W+iAjKY
wBojQcNzy7+j3VLlvbsMEDY6YTskJh+Y4nRdXmmEehsQdYRNEDg7Qhg74h9uk8fl6VusSi7BZATL
8MXcAnE3H4YHfPEvcxR3CGjg5WKwEp4wsjxi1lzSgFDhOnzhxDN8sZhtoHu60g/dbYcEF63gNO1b
yjCHmMJeIc82zQoORNXsE0LXHdHq8PQ8WMUnSLKfERTcTN/LuIYoTf3lK3cM77RNVPvlruQnnEdp
3MKCUbJPc/3ufaLalWC+noOjA7QamLtv+0EkQ66TI77NELEhtT5yj8jU27B18V5COjUCZVD23e0+
ozCOrQsS8gtqwZg+Dk8hDEzus9ZCEsfxRDBlj8lsmrynKYrY3O77VYRk03rE6NnZ4k7w3Rl14ZlS
0xuvMlbLhi6Uuppd72q+4tSCsyq7L30eY7Nhf3yRFbdWMRnB9TGNX4rONbojab5ilbr4j6XzWlIc
W6LoFxGBN6/yEpIQQtgXAii89+brZ231RN+509NdVYB0dE7mdlmrWsr9QCI9L8A1tS540P82fYJt
sGgd3BpVTPL0CKdhknZ/37tAxo6rnA3zwxJ9/cbm1fadV3TrIvV/AkVjl/6roI8/RK2Ce3hz8yh0
5wewpoJxIyd1zVV4k+QDQoIalSSV1Y6MOe5CKan53AnUMv5WmumC8xprAkPpDZ9FvgCxBUeu3jTW
xBjMaax2Zc1Mf8ZjfHOqkwsJVHrHddBPd1e11vPXm59VYvb71W5v+o0/kmj6TZv5i1GLB2lDilMf
t2+kaZBY9FEy+KB3oDYsY+jBtaNVtOOvNy7KaRHCOoeIGPjrNtPGxShklYT5lVhW218FU0xtdOoJ
skOMoL+kzFzFelpNu7OTYXOouF3JDz8W3OdAjAXOwPvDWG0dLtjauSz7s2BFMsu6s+aI6aNkJgCw
iEIctR0POGIAtercSfIBuBaQ7faK++Fc+l+P/yJmq11anq0avkPtUSHZYLEqceVo1RfrbHgMywtt
bxW3oP6Qrf5OduQYposN+2E+3L0TMLJFI6mbRo2Z6fbOazo8WNA/qCoH7YF2LgZSwJDw4Oaz1c0r
tAZ+BDiE9GMAjhcgBwAaAboo+lzt0cxCqMXoRur+knxzoqIYcJ/uzfe4EteB/m/eYshAKjiudLlx
hKCji81xeVB3WVUZ3VInqfVdMymEj/w4kvLZA+jSlMqr8Qs+cH8Ok4IzAD3KvJV9+3PJcubzq6A6
BhkE4LOQ1eDAzjtGWeCQ7wQrPamhNKgHVUAevqDQe39x2t3tLwjsGZzrxyRhDcytdSK0UaRyMACc
wAco8BZFqmZY/Px5RyjmOVA4836SU39dInxBs2hbzsspJFAzOZqLFLU4SC7yHGLsl4RoApTQyVQi
VTxMr1lyXCW26XnMj/Esk3gl7Y/drtUzWRaQXTz0f5Ux/nk0yF67YngcBzs2WO2lFujy3YZDJUKg
3Yb547RFLEK8gh2+HaJciEHnWBO5o6sMROswG4g7JXLNcZhX3OW2Mh7L/GLo1oZcR9dVg9z0fVy/
HwOQC8qhi1Ad3VYtvQD7urBCf2Vy4qXHrqPaP7WNRSVa+1Pn6VBtgi0w9F2ZAQjsOsZCOe+N/gOF
D1sedhPaPxcytYnWFxg+1WAirQjNsirjzWFC2AZczK3COBGDF5AcwHFSNHozFi/Hd9ighZyq6AjY
7C5m3PNMlilnxRg6uuvZNIpQJTDhXmDQwtDiUh1VfNLW0LGiyZCMjWQgbvYVYTwkODS8WG/2+9Ev
0ElOKi4xjlTJhAj4ZIQZQ6ZngewtBL8YruYYQMx8nGa08el2mV8jnYYVCcB/2ppJqs8+Z3FC+F68
O23gAwsPim9hdGZoVvDIwua4vhyaG9NwDGINeB32ZWtMnUHWAdVImqKCM+aQ5B+r47yh39ESungj
TDsgUH6MyYGxeIxocvpF9o4NxDVmfsI5Vz1y+2BmrVyv0Dstwe6SNwdaDiKqHl5RPHJi9Y7WasUp
F8Fk2gTnODsO+ahgcbj1dGKVPWbNhyFh3WKXDp01SD38FEy8XbTsfGjXgaDftcMBuhpwMf+6K6pn
6rVczdCy0C1Euz6WdsqCDjKsuIaklmOFvXTd8cyACG+quPHMDPZO78aidRmXYbx4uGhdDEUvGYkR
kCnh0KFRixHkwWp4G/X0n9yiaSMx/KFPFG5wgM/mhb2HqTdPDFBZ56fVt23S14whOwhECn5BLJxY
gKN00WBuAxvTwkVOaxINDsNH8klLEPoG6RBflqVX6BTpXvGourvOMThO4LDNNHmYtpuJSIFt7Tf9
WmrYVNvNPJfAW/WYpbVx2Ai1emQr4zaR3dQtdA+z0+BKVBSuQnuIWyGhokaJ7NIcsyV8TJb3lkdX
cEbJpDOukZ5f557PUFeVzJlaNAZArbbWSqXjH5Umb0STQrRDou7WZYN1KPGrCJUBuwTTtWyYGNuX
fHhooMpc10DDtmjWq8y4egCV3IhTr9Ccs/LCF0EJdF9uC5sFzUp6GzQCwijGM51mWLeg3rs7l5OM
DWjv8FYEK39xlewtug1WvWEEdu/xMcz1SNk6iAm6PIEBSa9692fOlpvbA7nVJEv1+grCFF+TiRKZ
zFFytDcmqSQMTNzb2GR7LazzEChpDqiwb0VsHE4mpovjhl8/X7ty2WzkTXn2sSqsfrSt7P6nbHpD
fYL26sVAom38Y+AwUTIos8QvVt2r3fJObH8381k0v90NiRUROJTmF6GE/Yx2hDajBWu6DLYm+h8t
C7Fh6xpyUK2JCxE5hMpBE2o8SvYkGCw69S5Qr3vIrSNqlqXydU4O81iyLTTaNfrNsbviwAhS1wbO
6G32htl/Wyx+MA933GcvxrvXpXFDVkfva9jMxN13mc+biZ8ro6f7OWmCrNEQS0g+PDTfC4ZSxCXD
56Aenaw0RBaAthPj85K9kJ9DoXkze2vLpBQHp8v9MWUUgMgHn2HME6vpxkFA1ZCwZ3JZA3neEZGQ
yGwEhI0AJ7OTswfLQXZiAwc0hP3kIiH/OEGZQj1RmUZHPzFgWCGYoPvQm+KZwu6Eu3zSufAcsSOi
3LGHR9MHFtTMmTxZ/tHWjr8AnLbD4XLJJzbrnJ5K3F/bAFjJmCLXtrnUpoJToyZqsY4jdp8BHyoK
OoxEDL+j9+gy0LishYux92idbFVZiD+0Vlm+xgxxDTMJtZ3nrTWJROY3e/tHJ+jXnUtA6jAf1U4M
NbrGjGg5JnBjrgMVMT2kSH9tTq12YBKrdOFhUc2k+zQeEq1Gb193mg7fNN4Y9fnNNDlDyogpDavL
adgy5hENSpksL3foZtrvbb7gZTOj2nGus5KDBk40pQ/ZH+o7//0DasfLHeKjj7hyn9B+l+yNF896
QU+giIWJkeY/cRntV3CZDtqytAMy2W9hM8hRY+KuDv99YBlc3F7Q3xEUFrvo2DdmB8WAjwpdqvOJ
z/YuJvxnOUekiZ2ooGnLViddhiHjUNXn0w/rX2Wn0C07fAwVjaHQmye5rdcQF6LN52kaXyvczQht
YeRkjf29GJ7/PvHOA0oneYvAGLaQE63vLuoSsDhsJK0/Don03m6MNX+8ldSVeUURrziUmHmeao3Y
z4GVSdDgmFvR0AG8KNpP4WGcVPwfki7OP/ZEDOLzu6e/UZQobbF3blveTscS6SNkSNYSpD2yBuYl
OMoglj7HIMlEp2iVB9nsXI5OrD/M8+u2ebWVno9ru0tb3EaDx+mmqoF8TqPaYbW5/jaqS1BjcfMg
XX2KXn6Xcrjkmy7KD1bpvq+9A1c6RDqPv3wdFMyLhAsmSS87AIlvrawETnEYrvtbe/4dKLIAW0PG
T2CjRK3SZOJJipxAcm4EyB4CFJO/QUSkqR5F5C2Uy66/sVL04Z1dB+0YcQTQ8QhvUQjpbGAvmmLN
Y+hDu0XJXU9aTKRqWqkkAgjsp7DJ1N/JcofDzUTCEpg93YOQGELjRqmvAnzjHPu8ffRAzFVAUHJg
JaEYd+aEBsTTQJMdEDkQGBS+kORf/OfgmL5CiVkrSDl9AiP9TXJkFLYkaQ0I6ebK2XprinNpaHR2
Sd2KiPCO3gzyBv9HGWb6a+/+sBf511jfVYWB73T27Yaz5Z/5b8MZcuih/uX/M74ZTYvPYccQDY6X
Sc7Hw8a7dBo+r9jxkxCQ7eDVga4IlHma47XJCUyclJ0UICi4sex+9oliTZPkEeuYw6EsvA/34a6e
bYpSLLeDoRA7QY2B/bIVED7lKb0N6kZyd7i0zVywlOw5xT+Iz4cLAHZm6jxxn44DJIiMMjAWaN3Z
V6sOcTOQGCe3Z9vDujVkl+mTnyyAhG4SNRWYWkqMr049jkucFJTgYZ6cbNBpSW23c07YD9gjXaYk
mqU2AzVOhE1ICrHuIslDqkGKAhlm7Ku6jYiHjDmBYIDWGdOo8ylF+Rig00BVAfbvLn3KPr9ian+k
VfinzZDWeEBAHZCIBmGODn4x4PyNs3R5aT88UilTqvq/i1fsAfoBh3saFb/HxK5qxeQPiO1nayeT
VvintGIu4pibl3DpOSO8hf6tGjhNlynTu0/GeGjQ/lG64BgJeLh4ANRxrrkY6JiQw8HnGxxMETYr
3hEin+Xi1C5QoTFLmbnhAHwppewHVabtxrAItjkGxFSrzK8qJZxndr/u36pfZrOhpCY+4AbArkwf
dJVmHIwZgRQqdtuTGosBZgF3IUlgxIZhcrETgi87oRsaAipTTlImVQXMEnHocnjTcmFRtSDBk4Pq
jWA9f3QhRGCwfiToTTtaB+zzmu5hj13ErqxcnenwyRy0/4TvgCf0G+zPkxa6Vo34BOvYgQ+2KXxX
B8ARwul6FPEB+mZOiI/F8YOKyvkCur8Ro8O3xZLvyC9GV0iECfuCw66CTgdhFqHOk0kVmi3RoE6Y
UUgSDWGFQeGe/XOBS2LGQJdt1IrP2El4J4UO/hdkuxllMQe45EAfA9WH4aMnQ4rIy7FrpTREafrD
Ddfs8hnm+SVQo8SI1xAA3rRhDDX8fBxjOLTtkAtG8j6LX1q6gD3apK1jpdAB0TiT5ewkDfOTqtCG
4+NZvRgus9GWDLOtBKyqEH8uG9WSHviAcpCtkRVPQUGBkNOERWf8QUU741y2EwbnHblPRP0gNFxq
Ze0nyMKY1GcsMK3xtjSVimqajVuwQ97h2fHs6szisVDmcWgGgck5RJAa828MkMEvfolA1uJxuFhw
1J6YUwxw4HZ8bqwzvzLRT2IurtNkIo5D6moGFTsTFGRfJFjIkxyALEtHOgcqsJDRvXo7F3XyCI+N
PKiTH4s+H8Y+QbhGXcX+0GF0LGeaQMqy1e9h/sAUzXqIRkzX4bxHpFbj1zsYRU/7FH6xhL3QSHPc
dHx1Nfkdgfq1w1CJd6GeKwqvUcSKxNKWH3AliXOj6wAMxTPv1Cy4RvryD5PvxRaj+tWjKX9YVMgo
spmAisgP0b2cFkh0u+02tSoaOXAM9auc0txdSDEvkOSezUXrvE7ikD4dsA4ivsi65kLliXqFi9SE
HlJr05mzoQPvcPpyLKipoNdJ0qq19FPfQTl8BnSMUGS/PIpm5Ig6J1F0v3HdpfnF7yC2fAP30UNq
qClPDBOx1QoWckEdJKGxdFko1E/U0jFXhb2LIBl1XMzXIljCYpdQc9odWYQUYYfjRgpHp9lFZY/m
H7kxNbjHPYh+Fl/evbieKm6kN6B94DZFx4w9j3eA7lG2kFHUbXur1QoDBJi7h0PMs1b6AYeRRgrf
cO99ySa8hLhY2AeKSCJZQzaiQ2odfAtIuXE9SkY3YUAv1UNaIKkmGlng+Ad+tQftr7nLWAr8NYJh
kgcQF/M7HHucG6bqLJAXqae7f7obskmWmLuLFjScUy6kD3bxtYtyGbYWCuvIACxsx7yQHymOrT21
zyyHnXvGj03EmNSY6sNwZvJG9GRXYjoBBIHSqNWwCUP507ksF1crYWKXfu4iDLcZXQFnQ6qHRQdH
XuCQku0t0w5H1yR377TRqXvkuKpKw+rY5a1zGazB017HXy6WCIoWV52P9rAG5Cp2//4KlM84POAL
WJeEEuCnRdPIOFZE0uv+jd0x65RN5qryxLBVZQnPgs4KoTeZigiam2ipxIvUcO2xuiQyMSg/7sBC
XZnpuxa3ku8eSI3urLoF5y+HR7p/ECVc1KiTfZDnzjVIjA2BYCSMD6Oaxf3EyKCBpxyGGpm3YL2l
LFotbdRoCaguxoHQRsSKirWER8Kyeurr2oRgcgRq4jAao+jdFu/DJWE4scfSm88p+a/mMehQW+7x
QDmk+EsGqo1eOxGyaapBPmzatNiv1rFU/jr5NRT94ly7Ul+y93VzaQa0C08gg8u8yvDQQXNOlctA
PJBGDR+TGQDfEmUXJlzUl6OyPVecVsZDi5942/15zDRBi6tBWMpsPPstt9AlHMehS2XKhaPkT6bg
MMVwfPSLDg8gEbnWhzaiDyj9sQ8xRdzPjsGdxMEg8QcupK9ifDmnuzRQSBFQ6HHT8oIfCsXomdDH
UyNcJNOQFhfc6Wb0Bi0eLGIebLwejE6ok38N+mi1IwEFcqnIF9Cf0j3zU8evgAdJ+t2PY0WTjJ3C
leZqwcngZ3Smcb6BoBkU6so+qZqpQlhszTq3B+iQ7y6j1rmpnEgGR5cwRrlZaCKcDE0VOExON8Yc
iXZghDwMlKYksCRjm5WLVSk++zPaktWqF8Rjng4elCEpJrGtsylJjQyoGyM6B64el87bbgZ05Dy0
CE3pDjggGjyNvEv+lD/USaaeQqqLTxc0clFhruKnW0WxL1ZWkyC5EZzDLEbe+JCS52fuUjjQsDr6
KQz/bSH3IZcFIGmMaIrC6kX9+CVu8QvxzdDGFwVlK+IpAbPlIrwcuBVti9B9EZ1jSlsEHOACse4G
NNRjO0YtzafpRByF+G0AP7kqRKKxJJ6Om6DuB4pbwnmTvETpA7tD+mEDXOwUfaHuVxfojUv30/82
jV//NLl0r51HNHa5QoB6Vq1NHkbJAGqUd4jM9B6yV+yJPNV6PCqeEm7n6p24VVDTdxw6Y53yXFFy
W62aDfZNVCFXX9NG5aFglGKs+kJoDFpqpOPMqzUObQBtU8MuX1wOhc6iPIc6WaDZjrcj+Xdgv0/t
G3ImVcqASeg0pB1CMgtVsoTtvqQ7jxBblHj6iovASZ9TVScdq3tvEqAYNvpMouKtUSjvM+Ahc0GE
9cUvrlps3WX3rtndm1BzxrG8HeCguzSxINnYUXBqoR5Grw6UrY1+sLYaHMo5WC5C+Ay2y5ES4YLD
RiMvW40DbzL/4o/SIRQNGnxDVweoRaSwJWBNqTODG+f12yy6Rbg0PULoFWC3LBUjqMn4gyZpMxxt
OHKsH6TAC0/63cZyzzc/sd1/KFpvjFDkvMiaEkVN/44cyMyLbu/BlnD0Y6AevSzqgQKbHgITMlFG
aJ87zsTiSOfR1Q+tT4oTmZiocFRNSEZP8UsjdWf9l7EsN9HylyhxJhGxyw6BNMwEV2IfuSWctSVf
VQHGKPE/ZRu/aVDHcwo5x8GlGcIqD6YU0CwY9nqqK4m/OVflqHzgD6xx/hPN2WF0Oonq9h8nYR6Z
vmdaFgCSbsTDuRMZIkf+WwJy1FVQOx/aWA7x9sMacTio5oFLdOSl47OMRpwQhNIyTBwRCb2u1YZz
Ja1kNBmxaxEkl53JPOAYJrEAVkJGyDO8RMmbY2WTuzxHpWi/h8WIDaRlPwxoH4Pu6Z8TVMNezBYD
EZcPkXfwOAxXYoCkMZz1Z7ae9UVSZ0Msg6LFzKTX+cHjq/1i2ABFhCXoj0EYYxomaCaqYQbPVlx1
S5ouVPZiu0DE2fDCZk3lHyYMV8Z8w57NXsLG8+kW/xYtBmmrrsio7Rhp2vsMmSVpqMg9R7whsVDM
X6JqZzdA6PJoN0GGNxZGej4ymniK6hrbjIpDtuPbkMOd1udqculYKV97BPjgHsmwVLTfxaYXX7t3
ZympEXRC8DR+3DV+Z7ZkiuR3jJA/Dw6R7ZkW+NugjeckKFKOU+kE6HOKLnER7WdA4rin6zsZsGqK
oBk3/zM13nUWnMBK6AafcpUIgQ2rh959k2Mv2gMpXTsjjKLn4cHEpRbVkXDIrQrRFD0YCgAIfL2R
4ElW34MaljTdAErp26uGhGiXw3JIrmRcmu3AvNTDwhW0qQRZvXnVfYDpUeHBIj2yxc2Bltj9szoX
9OpmLCqx81RLJOGDONMGLJ5Okh9rrGzVyE+T5FZ+GuNtq6Z8wf6wFiVs1Nlco0axvRT44Q2uOckA
uHN1HWUILjl14sYV5aNlWKNOzzImmsJcMAMbO1z+zN8cVZmqNk6J0wGAatiugrdVjmfbCR0l5Z9S
sz9510xBxFGmR5g9DPOxzN0EoNecjg/6/K+iaaVpVqPi2VmpXgjChm/Q4uDHPnraoxmewTlNi6g+
kzJrmbE4pi6w0/oI2gTYQt5O6i5E2cBN56O8UX/27s4VZl2TGOGxMWdjfQpI79ijpnmxm+UNBBTw
wTBKqLUvaLFLLqMneJFpDziI6Y2HdXi3R9PucVYOyNPHh14xivG/0p7HmwxHeJDoKtwGG+nQuIbh
comdVP47cjbzTkfGQU5G2tOhu+Qp4JP4SYJEmqvEPNbSzyiiyEbEGgxRc0sgpkZNHE/TOFBjFYG4
JfAqAzRL4LVpf6KjVZ2Dqr6NDRWONFagWm9fiq8yJdisd+xdqEwAQjia7LdlUJPq4VcZCfIEtvRq
I90FqhP6Et3a2DWoOh7YIUj0EBKAr4lCU3lfj3ZDeyewI42HLESqQTV/++E1wVWJnLSwmNB4M/2m
ZBQ7mkKM9gQMrQkWXUSZc8h1Fn0mIHLygdiBDLwtZKmIuYdiF5XJyNmpkcFYiO/keS7+Ke60Z6h/
I04J/APgigPdO7TLPdSsXwTBJZdZXp3n6OmQ13C0r9Ybub1UxW8Hn8GdxwG1qbRthb6mvyIsNst/
jD5G43q3GoxPYYvU1WPSpftmrfzcRq7BkL33mn1DJJUeYXQl+4XWpy9RoFjXJmCidTMrfSIzmd8W
c4twRCBspsiRslEQSMK8TJIxSNORjbJGC2oSW8E8G275A+F1w22RE3HNdHFQnUEoIYR0zx3o0DUI
ExMhzGMf2tBchHZcDItoBr9g+GRAfHAHkDmxInoa/ILoO3rTt//0uZBTQC55OG9A/80FNV9T/uMY
MStlOzHj1Huq1h9MVOOhqFD6I/O/8SDJhYcbr1sORNBN4dFkpbogHwjes5tfURF6y8B+4YTecRlw
+Lg1z3XjPjv8XbLWCCxKh19zML+bjeGVqVVX9o8WP+sJGPANiiLs6t0jzxVnboMvZvtwakPRUlOq
hPzk2FiCYptU6qrP1MOok9J+i6KwaNaA09W8Uv5yx+6hWqvhkl1NHl6uEyOHIokk4WFFJRUJMYSu
zk+dfsGuA7zLa9up4HQzBX6TuYBxjMehy9PLr5fXxLJSYIvZm88HL5VveSI6XmhcjDs7K+8sqWFz
RmWUIHhDWRdovm91bfA/lU+y5W/Ch/PCL1klHA2whkEirOD2i8HIzeDm7xiRXCLkgixYrhVpUbDC
QPy+QY40VRABFccYtLfiMD8ZacHyyPDlUiik/W6DOyD5y6f1ldsnlotUdMoBBMAg0MO88z6oF9vl
ydlTG1ONC1iBfgnnHu/qTSe0ebHRw6AGX25L3SW/AlFN+UY1sR9UKSwH9W6hp71Ro6VefIQH9dgt
rOKI045fCS/JLVGalS7Zj4xFEKM6F0qkBBH66EReiGfejnbQu+ODWtzVWemV8qJLERU67ZsUfiyE
SBEV6nI4PvGZsvLcL/73+WWs0DthbTqWqkFhsUtKEONbJD5rr8m7P6ZF9NwxfHJzVXFIsX7PrvHa
m0Ox/qwbIUGUm9BnFF6sITurDZ/u231HxOm0Sb2a3M1nStwMpng5G99I2i90Y3Wz5czvE7HGB6Kx
YIw7mH4Z5f4jlbAwu7RBqzj5O9iDwhoOV1zE2pxYMS3K+yH+fvTaBwINgR9cmrCaTR8miP42EI2o
0WOXwRD3lX32iWy3yId0zvzX1yK9xd61p+2DfU0eBN6+IfLQ/LNZzl6A/R+z2UPrsmVLLfHDS25r
QqdRdMq0dNoX0FEka/MZYschBObuAznQ4GzMl18LTyDvLG7e5GYoNKeMoICG5OdOPTlDNOC9igRH
4v8Kb/qF1OEVaKukXeFZQ/vsgYgc6UwO4ZU4JKlzTmHVrSy2s7f5ox25M6jsajf7A4b/2RfaCTWN
NeOJNMEnjxkQg0fHfq5eNB7UzjQjdaroQk/pgW90XcwEeefg+dZ7KZS0bl6SNUuZt//y37OtV7K4
5CwjRZuLZtp7Rf60AuDogN/czADFqqSAkpy0rDeZHNX4mVdCgzZJHy3vxqENkmp+FgLbvrRSWAOw
hbLka7T8FTL0632lcxB86yPeooN68jxXfIDQg7vuKESESq+JgHJMHH95zeAVi8CDNp1su13nB5DF
SUvw+teB5H0ARSKu7yNtvhb6JLuiTmmOqYVAmlDboJZMRLG+vecQgSuwiI/gFnUK81eRCb92qs3o
ounXGDkIm65GUJExhQ5GZFvbCCWxCjEGCNB+iZcWEVenl9JUuFKZ64gITnQQ5IT5r3m5hC3ywj7j
QVtPmwyz9NKAxdKJfcecufFiSZ6pIJFs8grvsweUYIOa8fY0Cz12D23pIgtVLJecB2AESSE1nHgH
kKoHEXDnmFOjCIFRoyi/OQW2HlBRgaFFSBHATt3uBgV9iXCz8M3o8GAfNzDpkldGN/n8Gog/bui/
clD0HD9nx7hO0HvRvA/YK9gISCCinASrwvubtWAWt4Qo89kFrmrqkDojGd2nbu72h99EBOHdgwFb
2WRLon+H/fVj5cFrtsIAJEfMSrBulKo6rIEE1vYH76qOR/owNKz/tisuZt7FEsKdLyKyBRnseANL
pj4HLGXuAdvFOdpHTSYdOPMJbR4GVTLDaH/JB/gQAjVeDF129s147RHJaX3CR3ZJ4EfpRpk0aF37
lSFw46eEnKs0Z+YTnDJKvgalzVYQgklhVItx5jVsVRcF3izgJAZu+BxUSkMCpNG9IHtyrn0IJGff
hZyTdq9qAUgQj6GTNVL6CcFfDWtXRZ+xw77FnMTm1KkevHXEMF50Ses2npprekqu6ZlfhbwdaDgN
R/7rEgAhlQNedM5PHQYKrsjN6bqaVO+CZOjd9U7UfKPCUQgj57zQUuUiSK526tWG5+67j8P4SPr+
hhTR3rFLxF49b1pIpwOu75A5Oblj9qnKdr5LjukuqRHpuKfH1+4f3BivmZWcfVwbHbJDNnU5rFZX
Fu7UbYzWWIgGXwbtkcab7tND8vDFf39eVC78HWcKq8RhJz+nRX4+xY27QfCs6b8k0xN3pgs1OXcx
n1OpHIDeL7y7By3Vtn3rPfuAT3M1K5Q+Tf4YUMFvOMUBsalSFMsS36BwoBi6JE3CqPROyoRKXoC0
yKTJGfJn/J2VzcPdaq6+dgU6M3vPdsnzKLClW2cb/bKaSzTKzIDQ3dtYPoEaZ/ozd53h6ISLwzjX
PFDbFWossQrsuVQNsK1Qscd+Iyaqlye66U//TsPd0E2THbnXRC4bi7SG32onsU1S9BcNpa+9LmY9
LP5VrT1oanJpV+JphvEZa5D9YPIFG1pz3ACAQk+MdU3BgFIvEKlLtebBZW96NMo9CJslzm/yUDCX
88qKgXuVyL07RlPajB3FFbP4mEHCMmCRXO0DgNDdfFApP2kUgT1rQj/DF5leuoZlyK/pBLzK42Tp
EL9lb+vGOr2Bo6tvnna57WYFUSvHPRhfypmjLBoUIFaNPetnTQOILFLyj24tne9hRBEP0HFR2odb
uwjttAcd/lK3bCg8vqvJfKEyO2nQw97ClzU/M6AXaPMKhTZM5lRQLgOGUIaK1aZ5AvFLO5UR8agF
hIVPpxmW4oI5r9GlaqArxDbCmqT6x5/j2X3YT0eYhjTMRK6y3wDgaAs+IS0wgc+TfbR3kyS5W+R9
X2oGY9R5ayCLCVUuztaIJhjjo+0icKLZqvtAvjR6TGLMYhK8O2LAQNjrnRdx3nFfgwVhGe8+dSy9
BXl0KNAL0VjoA6OZGMeIzmbnAv/01pTP6FyoLhaAtw+QQC2mRP0lLVo/YJwOHQ7IJKPBGABAFpKs
4Bg2IOFRQEoGdfWBm7/GsHK0URNLKfmmDCJUOfzSuTehnoNrn+3VLxNiU0pZh02Q2jtft9jjTwe3
BS1i6Rb7QN7tRcVc7AlZbbKiLkMU5gXG+RZBJf/qfy17M8cyXPeHqmBQaSyWbMGpYmCu1uKGm/qK
+toqd5ITsC02zWUh5jonIMRvK1mwR9EPqkk6Z1eGsgxfAUNCUVLNaMLI8LK7F9RlhHJV21zODX0U
rZJmLJZHYN+lYEM+P75u5MvvBaABWyIv+73Sv5brzGN6FtwjToEKH483iWT6NKR9cZkTs+/zPKGz
2PJm+KR3dTc8ofvoGtWG3/7BubNwSb1lw3nnu7jI+r1JFOvW5LGU1xvLQcZMv0HV+ZCA59RWzKjf
JvIUlBrYeA+4vfd3FjhlqTLnMYRWR6Xc/PW0fsEnqPZewd0qdcH66BBpYZEQSZPGiE1qSjEbaE0x
5eKyZloukHi4DZ8ORvdNjNCMdMMGSotfXjHW3Bq1bJHpvgw8O5FMuE3uNKOkxO3zGp9gheRt17sA
RByTUWcC8QUqpyJRamBk32BnB0lmHXyAFsawkhapU3LHBHSXAtThve5fzjaPDuF6NniCz66dPdro
IKgtmRLmgXXOis4h5t7kHW8ImX9F7FZjliHpf6x68+ugDYAdiG2o/uDqFK3YRLXcn8EWxSZzFbZ/
YBbZ1Ni0mXKHV4MaPcbGUTakOAoBSmN+QKH/Cp50JtQzi0/gjsNaALR0MtALhsMtPs2msc3WiUwc
+NA+WIunvQ+4CBss6eJ21brk/zC3amgzxfXOw+sm6P8XbBAhA91rlO/BxmbiSb//TD68ORvZqWtw
EDmPP7Bs21/6LFoFIhXsl7dEyXMhLl1UhHIhueMs7pybusw2qZSkeOFoEEbNxWOABDC70RXDCBmo
m6RwPnOndikvI1VUK/jM0EaC+RILTmfypbEyyDkAldlmTB/FUcgDvcW8F88quBHZJnh2QlL3TzP1
5FBK6keI2YCtrTtmt0ZeeRWehwHHdneKRIJtuUuB7vE0wVnXwZxhsPm8GKFxU0DEe0euoHNhF8BC
V7BwUG17hz4GO4eECNw53rtk7ptouUpXVLmQfXfu2J3m6hme/UcTOBCJydWXJvpnEjmh7XJ4o3qa
Ou+Ey88VWwzfVggWvrMEhC/YOBF28QvRGUH5IwDmlolWE9QFwjPm5g4rETHxZScxUscpOSORipM8
Rs8RaiyComVsSMITDfvPNU+pSRYSf0XBs1wmLeQqhcGLTMWbuaXq1r7zc+vMvSY5f3F3LnYN6IKn
i1f7rLgn+dy1/rS981pLPLDAGdUNnlEU2rpDNQ3/vbOXUmTYP1vDPAqrr/XAB1chdNSOY2WPcreE
k7DEGOmpwAXaSMwnArvwuTY8oYwtoG0QsB/62UtaW1bcBkQiGVD1JZUPBQoQhKo9VX//orOA61sG
SfonJsrp3z+FtO/oLmngoUKcm6UOURTVtFt3p+hTi2QxIUyJa/h7ivbp72fRpATFo8XoBfRf6Boi
qJPChlL8OcP5RT9O2C989ZMMbqwwC+wAItANf7mgP8XVb7qOYVGXqxsSE4WKgh2kSYAyLRjGGP1I
iAPIN9AAzmq4Sf4zbykYu0pnMLqvfvQXcPhvs/1boNIo0rfewdI7DzYkTcikd7EqH9pagd4P6+AX
GLLFa0LGWZ5tQiw8zeqEJKkop95v5Osjlpo4kFNPSClKXahLQxnCNHy5ItrJYI6dziiKKPY3AAyb
zj1iQ6TAB0JA7raAKgWRhi+zuCSIE/CIEIxFygHR7z2vbATwUB58N684AsOSy2mZZgAsVBkAaNM3
MT5AMc5rLsMD+8oJXw12JRuzLAuqJA8TOpGVJs8gpgp5wbVdmvMGSBt3yDZ6QW1NeHcCK8F46T2E
u2YdrmGOlCPN4RMQgLWmq1CVeRqmqfolXhcsEdlgn+rUPzOIa2081whIOk5zKd7vmEZr7xjfwS6U
Ez1ruoXe045ancPGanS+QZ3rzZK2p1GJIZUOw8ud90pR9Q9sXZMRJPh0so21vGi6v2QbqiudXAmo
Z3QRBTWLku8AEZr9SOq600QS9eJftnSrKh+Z4cC4ikWD1nkb72eNzjaudxuddXwJMRvgJtPyrbpa
wNVuMdAbuITvVQFJ1IAUTjhH2jelkG9nsiW9rE3G2IPSqFIx36tm9xbe8MRYA6QrzGzhRPv1JG8s
BsLRPs4JuvUWSiHYEVlNtp/vKi3uadm+bn7Fo1KyLgxbmBQHZ+S0okWf2JUc5HisIK75hA/I0IYx
gt2f9WMYHaNL6gENzZ9ow06JaGva/1RtaZWBVdeAlViGVxzAropORVFG3h2eMeo5ihGYfokEmf7S
ufUa87cGpDq0n0ULA4C0aYglUg5Lc9ajLDAvlIYrZEamNABazoxfcc/9q5uhpBBag9XOuOaz6bhT
Jfg6jA4OVX8OuGpJH43tQT4/UFzeiG8sEAhqdUx2f1MACy67C9YXnJtmtYu0q+AdFVZOvAva1TeJ
u78SFOkcbsnDJYN6O8eUmpMfsSDua6FCYuPfg5vFNB+kXG9G0cvsUuYoglYoEq3zIroTZYoseUTP
gtroe24MSFjP1EDstwwUbM23tC4PNjr7MqS+hFIj/BGIczsppITdf7xfydws1M5uG2AGTGcQKNrg
ljyyafCMRbZt0+9qCkDztk/Jg66XxwtYAc4VrTDmdnZZ8xYfUhD+n4ku+GuRk4G3JExSCTzgP3l+
6d58qK0ykwY00XXshsnZvA2bVj087qzW/22U2nnBBjU9kwRFLokBlG4VWk3Bky8uF4rjqCVL1d2Q
Pl1KGsSXdX6/7BCFQQbxEBG6dSHdI7rQxVDGNvoMaQuFFyxUVOhY/1DY1uzlu4aKszVj7HEMXoSw
GR4oK8H7DJcpnKxYWTEr4J3Ah25SHK9dSdFJRfGAHgBI1nYFa40DjyN6jC2+CyYmIYX+tpDuevxG
ZDI/ism8JEBu6UxhqiUxWbrJlnKpCL0j94IuCmOJqDt1e9cZR+c5LI/Cx0ql69eh3uWIHMNjT9dW
eUH3QrQZEAgtK+c/MmL0gYbSWw2OFIr5KQHc2Elw19oJ8xYIcydtMCUL9kdFpYDK9IPvDA0Jpw/8
A5Aypym7JNoWndkoVclDuFp2n6lYXaoYDBGaV2YGVChXhq64zY6in0SZfxVg8+B7mUwHbxEdUVDr
RubUOKoZgmZ4+I58argyilNMGubN7essJ14WTQ/kxhMOlPfrr13ek0/36aHR46SBIvYACRTpV2lf
abSYIQu/V4kJaNPxz4ArNEoXr5KuISKFXbO1vznuIMxVxXAzigkd2oe7w82FPGlQMmB0s98+qHSM
HfmAsX/t8EkWLEeLl1WCYKbtDCd+EDdcKX16JvFClK1sIy4XpxWJTyMiBjuIjTm0MUlgPZiCwf6W
hHYvkNUQVdfSd6n8jaHe2AOIxJFviBD9lk0ztyXPvoG+/wvqfQKmjgm275DQAfmzTCgFV71pDCEK
7XkIbmxYiCJJByKvweTGUstJmbaLKWg/K6xZJeswwMUBhdg4wdE9x1XgEclNpA6jyOFitliObpXa
7Rc/6JjolzF29klRcRjc/LI36TXBdWQA7/8ICt7MnlRaN7vWpagc1jFItEgTw3nvaKhQYflzH2sy
iRR7OjSGdQN6stzi6xsTWvwnuzt1ytXaDBT0wRC5V4C+8rymLQaAYKTpDvURWfhV0oTPDuIiSqF2
tUc5Rz23IWRji6V7IuhHvLte9XOAeTjtvKv1Qu/gFDufoFSDQeB1yr1KRP2ZVtLiHw+7sw+nfFVA
KA9jCRr2k/CW/2g6sy1FsW4LP5FjKKDiLX0jArahNw5bxAYRG9Snr2+Zo06eP6sqM8JQ2Oy91lyz
Gbw53w11IUrhD+UpV//6V3ys69uhp/ZYFXj7HYwlpimgxt+S4UGGOVCa3CxGwJ8Wq40F+k5fH8S1
zZr3dZAWvIEnQtMBtGScgMlOESiocY9Gt8Zkyuod0/OMquK1KfFbYcU26Yaic5P+mXFc5S1VqzNe
9ouZ5oN/6uDVZQhGofsGkLXBOvRxDqsLjAc7fr7T5koij8YFazyVJQ/MhYB5Vszaw96AbQCH2F2G
Po5XSrKA0J9idHdBInFwpFzNoLSNDYehfSuA4mawk2m1gSqj15UVEnfxNPyGQLxvi2rTYXdwxmDR
zCIjvGFtcRR2IcXLrYP5BSN1nk/K37qOMZ6VwMah+3UN9uQKJCBC1NoFbhKJmk1phv4S9QpLWAaY
ok5HlLBA7ONLFDqbN6wMXoPda0i+eYwE7M8y95/wMvLQi/9FnMHg1jGkBFi7kFQiPWHY7w8BTy7Q
hfSxxrGQbLh/d6czenJ7uXfqAkspuGxhg+NFtJOfSEZn/Gg4AVUT/zEsk7kGWhu6gEagIJcki5Zj
ZdtYMVIPuV9qzypL+wChHr6umxyWJhe9OprtYTaBXtA2m3y7hB9xS7fNuZoZhEaIh3HPbhNzxl7G
fwsRT6NrUd3HnqlUqhMsfXPaEJ/EeZgvUDCovAAPHUZIo4Co6BBZXhnOVjLMeqHdqa3rmJFa/2N1
NvmY3gZvtSljOd3EspG58Z4uVgP5hQuDr53fCxo38wM+dx6q5k3E5Zek0jHP6QYk2Z/Nw+BeWTyr
TdXkX1qBtsFXiOyFc9rEF0R32pM2fl9YjjTxenqlEwCMjKzCD8Unb0EgN9V+DC940uNdT8cAG1U8
eqnoAEKmEFrPqZjLHPG+wD8rRHJK9ywuRXhF+t9VK6oJdD+JzRSuJjDhiHKwe3Rx9mvxgHXQvoHM
YVie4edBg3ACsDI7EH9CMrcM8xUpIQ082rwH1ECaG/Mbh9M01QfotJkffyTyOoTdMO+BfXqv1Z1M
vsy8OWgDKjA9hcvRsj8QGnUqldq/5fZj0Fwa+E8NehzF3YorWlt1nySLwsb3K8LPxcEOBVJCFQQn
Pth5B2vCKlJ9/aAigToB3dQ7Boegp1n3LxpDdQ5SrBotnl5saw4Ljs6HefQq44ZGofZJnF9oWFth
Y4kAa4Ujxq4Cl1PtpfiycAqwt5OC8wmbAMikWABNvjLztcg2L6xLDXVXLkZKSCq5gAqXmCspfIvy
Tfw1bFNT907z1krd88K3WODPG9ZfL+7aQCW80Ctpgow2llJ03zJq7fyVAG3HAeWF8nd52Mdhd39K
noTBjjmtObJvvpIb1eB+cT799tds9mvuNrjSag7oMuR0YSBiNBluYFf8tfTgMWYOxLevIIVvTsN3
nzYhH8pkYt929Ol5K0Sn+xTJtFMluffoN+JOSk8KpZJeChC6YXRBaYxTKIwJKnx2K3tu9kChK+RO
8JVfoNdfvoKB/t+Z8885MoalgMXaAIPovzUcRKkjmaYSBgyufZ3qsAC+pD3BJ3d/5AhIf1Jr0IhL
qyizNmgjqkPPINUG8dtsHWxHjOidRW0fkpsRiyZSjn/QIYBG2LkclBkmidxF8FPaBBC3xwp+EO9o
aut/Gl6DWJTz/Jl4BgGfYC5KYUyHZfVSZPa4+IH3itzJOm7XKlklmlluhULhrx1nwaYn/RY91OJu
66hgxEDaoNNwgX8NtmwNgAG6J/RLCUcu+keGRg3jM/mxDOm5j4QjYujNg0m3QuNW0WNW/vWOyOpt
nYY9B/UiVdRKaKUXW4M+SuAWrvm0dGzjyJ1eYG8Inr7uhsn8XA8r9zG5CXgDWIUmJRA6iu/GvD5U
g7Z3Su8RGSheOcKHl3aeGepe+myR/K6hNPxruWUD3ghHvlhpWPxlsvAnJYQonlvN0QUAKoGvIRda
Z6+wv4sWj96En0XTAyTpupyb+LSl4GJgn3iGefVIQEaeanL5lL6OFnKOzNz+4ugX3hziOxv7YqhO
Ab+gNCsWGJTR4GAaLllkrvieHSpw1bKwmv12x+iIMSN3tkapjvYYJlTDvfv59uDBKgURnPOT2LoY
Cxy8jFqW4Xlu3eadkGdThX0WFQs2KELsJ+d0iYlAjIHBaALuxvwbZZ9w2M7BNc6JiYeiWmOHyPxs
PfmerDLdN71vdLb5tmZYRc1Qp8Pim6JL/JlhMRdXQCezZ8fFKU6ZFYiRSWlwjsEd8yjdaRrY972h
n5N7e42P/Ixj0JooXcr9XVEEzy3Tz9I4YEbIILppVUlviRsqjErlAgFG2+kd8/rGEZJZHkT12VHB
RdN41vZncl30ZrXbA/zjFyIKeYSgJ6YtTw35GtFCtj3cKjjl8Lt6SDgWdHbi28xbhBw0KEZEnEfC
dKfJTtvU8xd7/Iwo6Km0sVvwroHYcNNDpTeoS2r4BjKl5aMrb3n0Lsg3cK96mM/0Dvv5mgq80J7d
zSWcyjspW2w6+8f4w47SZGSpmXwaRp/LvTxXHSCUIXSufSc44LAshAKNp+ovxNZm6vwhXuMrbkyq
/wUrEi3gH46wmx4dG+/q57BmP4IpxvMv+xKmoCSJi5P93VhDhGKGakeLlkXo9vjUtPMwCy/e+8EE
mujLi30Nvhwo3iOGfvOULfKV8E21tOZfqxyXS15QkDUGR/Qdu+EDRH2XMHnLzSaPOqgf4YUIaxoz
ogxdajF8CARkQzUpQ0nqToZIqBcSoPY+Ji5XnwUZUNB7TYODEILzrT8p0kPACcp9cg7RZcZQhL7H
dG06AXVAdWrSA3V4JsAvYe8OYFHbqw++KUzRdLBuJm/WjSmAbkx6/sGYtD+4PWGKDnMQtwIIPS80
yOx+EwYagl1Op+9Yt4HBMYziVLoUP0JfsLKh57n9jVC+8UQBR6ENQkAivrec9lIg7p8cfSNM3jqD
tJ4910C5w2HStXdvFOBs+IR3vD0mBLyVtnnnI8HrxwaEEIgdPr6RVIQgdi51sFuEFH7Mzz4P903x
pWd0Mkwfd3T1m1nfHaAYzEZA9jI40PALsjbPTY7YRIRxYpZIq3XUOLrhPXqrnyT0N4SQ4aPMgu6s
LvZ4NpBKvBi0WTHxggljQoYwOEZAHxZG9cWslpwi0k/cOC+gZ5J0zzCVwSrbO0I9hdXaWQlPGF7N
8AJ0QJfodfqlOMxyu78zHkYyxWUlQC05Jsr+yBqGCgP/RkKhiNtjSDbU9i+EIcMDBd8S/gAKTqex
aSlMm0/DAol0XYk1UgRVhBqbvMuBL67v7LSw+gvfugAbPZHoqvGSk+bllPQS/IoWillseb547kGf
672D0ja+EmxVYEoDPLHAHz66oMcFvYpe/WWgr14+NIHFt4HJ1a3pdQLcNXtPjmDFbGz4oynqU/5P
8p+QfBqM/W14nTLTew+b8YYCnMXcSrlLQnKkLRB+AhxqlgHTzGBCR/1DFwm7E4y9ATouzMvPohtK
9JY2h/lr7rKoOf/yLHG6o3hCePSSLU96hYjfRH+ues96KKGLMcMAPPKhfP0BfDtsZZxWMQUtwj0M
vv3t3htJ4SomFKtVgCcorni1d3ZHI5bIKWa1ii9NSH6wnzPkQ2sKCcgR3o+QAOXhFSJ+i+BQAZ5F
iv1TfgJSQBwCkCeX+MeTxzRnsaiHYNYRIiW4RtwebMCopn6SgTN8sr+vFbUQ6hBxB7gSLwTvn7Yp
LCwOApk3ovhMRTViTf9RNSOsY38XPAuuJmULFxQJEKKxuTQkSrwR1IbGc0PrmQNLLLdKbUCuMEs+
iZ9PutKT7tRh0hqyzRA8BEiKa42D4rEvchw20HSbjhrWl/eEaSah1bWnD5p820+C2YTSbynuFHnI
EVu92ZNrE/LeRBPSNNcNTOLhywmEmnnnFwjwOXmuxAZsaHAEI36yKLb8Hj79lDf4SWK+S8TtkegD
EUUoQ+/qfeN8WgOe08PysMPE+4vYYIUoqbFL934uDGyd7B4i1edBIuO8nOVuXRMbH4oZU+aqA31L
SQn293OVQI7OtbVEOTvxRrDxmoiR3KMLaC5Eu7el2GrocIC0LdYJbbqQf8AD4J2f46WAkrJvo2OC
addNlr/JywI0meaaZWV55x1jw+2WyWBGK3GwL6PTSJbRz3Y09KahpHQt0clKQBW1G4UUOanC4THW
h9pQdiiF8LbxXXtGkUbX3u6XTkylxweHv4QS2VP7hEoQCCWUnHWsrOphE78xPCm5Kig5pl+mIiR4
kS6ElIcT/e4C67Kmrm4D2HLAb/wDQh9jFYSx7/V1RxThCKwghwA1ksyDFuBtFarDHucUyYUusAym
xIwJSvY8Rn9NLJ7vm7yfcVmCFuYYFMBOB2XB5r5pnAz+H0O6g/HFrle+p1VyDFWUoD7b5MPlb0o4
yPI3xYE1+u1Y7cWpf94rcSsVHSBM+YtmP+lkYZVP3hpmYKPDvX9uh4+AH8n3PwIK9A8fwcCDPbOe
pcwnm2N677yP4Tn/zAA1gtbLutOKd6z7/IgFGyT6F8R6fXScqgfgSddZE5URvddZ0KmN4RnOEKwF
SQZajnUflkwCuWwNwmDeWyH+Jp0ECOANqDVvdQ0fgB1yURYQAjEhF9C4ZmYeCA9PJt0KJkFRZ/wA
N6LucZXkC2YPz26Y7BKNd3LiXOLPh6gZbGJ3Uc5G8O6Yf2wZC+IIpEA4lfsHbtIykFeJtQqZSTRH
J7JoheVSQW4iEMxmbXP2oad3WOlglNgsTQ4njtOrSSUxQno8ly/mgQewsIcd/1YDWtsnHhIBk0BP
TB6XZ23irqj5zeTaBmG7sDb2L/PwlRuNER5/pI2L8LCmpHCX/cprcsW5ru8hVueceg+xc/+2jdYH
hgV5DdCr41bwJpzAEK4X2r4SiA9oMT0x2L1yZ1FC0q7A3oPslbtduwe/HSovbR956eZxpt6Nzjjn
r2B0DclVwvQbD9IBny/CyNs7w3JmI/LFuYQVbD4h6JvdNSS4BbfAY41Dzoc/G5KtGn1nsAvTHjAo
TSwFLFtHWM6hv8gVAhJ+GwBxovfCwlK4NldIUxjgI4pIt6KfI53E7FrY0uGRagZaH8Jya98NljEg
ZieGbuLk/ffwMNvlLtkgHOkNNGPS1xp9KgqB43jiKAOFuC0P6deiAT4mpf9CYfRm9C6RZ+uxVEAF
W4kEgOkQtHRm7dSSPEO189qffByJ5ae9U/BGpuM//80MiZlifDa9xY1+Zt9blHsFJjE3Bc7FwXxD
JmMiZaio5SZLrze5kYHgLhWTQAT8ANuLC4+JwROzAfjL0BNH/LDkJH/42eqk47CsKG6Gn/j2t/Te
aVXCDSFe1f0O+KerjM6AT3+fuM1UBzUSqBo8C3zps75IWZUtMAzbhTL+xL+t4vXh0RBIL3er8LiG
3tA1SF75DkrvxVhxcMdUC4YwLeyVzw7QKrg/z1CJjLUId5n7gaYjDjhjSFhPcAS7DXMXQ3qLrsR5
GDsSzmwOwWxSrgmgDZX5HbLvUEGG8BEje2UOkHpy1aGSAP91rPPS5AXeXUMfy4ADTaIclQSvzZbb
jtVUgfaIiTFfvCcb51F1SAbMGTi3Y11r87DWxm9kBmZz9E+Om/epbCBIHDCnhPW0dArv8ld4Caz6
wuMuCkqIhf9YFpzqvXiwjy3+hdYLuYhTImmLes6V9zPurGrWykCbvv0yeY9vMDYG5banWEVSbg/z
JlziMhEbPqwBDMQyrRWoD1QZ4+l3nGtSj+9jLIj85/gxUFe6c/TeA/3g3mq3DN6DIniky457DFTC
6F8Yvi9n6gQXCeTv17gpItqJYlzpNx+uYjzodKNSeg4cTG7AVy3815frIjiGD/TDbdpd4C5jBR2r
YdF5CPSHSXiOa2RtjCY4SwgN/GNSyZyMLc5+COpN8RncK+DFAhuKQ9oDg+wKgMC8P+xuK6XAvzHS
n+W4k1H4Q6DzGH1F9BVuwlQS8gjJIPjCIQunwf0TlkgB9gpvDzpowPwBXFUh1t3M/M4IxZVA/F2z
lTJPovPxath1D9ZUB/rMBbcZ8Fx2uBs8P0iMzLFioaavGeH9D+KWtBuKr0Ne7iEZeZIdAlGKw4SJ
A0i5JUo0OVMlBk0aA2ZEX1I969BbXfzghRpucrZHGU7vQlpcDmie9mzzPY9YMvHIu8xExiyOcpjz
BQPmFy8s5TASYO/zXbVpluQW4fZKQaf4NDOiVpzNdv64xfvE/mINZ0fmeoB8BAnzlnSs+UXe9tNw
GHR8L2Mmfg8fJxEqHdwir7fSeKxleAcwSzHWjDH6/wngINMNK24qt9j2PqR9TugCGdrMbjRZMqrE
YR3I2D3QfwLliDQMRtlL3OXhbfIhYGyU3Hzsfif72msk9H5yn1eawzjm8jN1aeNL3+cQ5PAXJipc
37lYaQJF4ahDWgZd3QOCFxy2JeRPplVskOlxeO9X04sv9lbgVgBxTjnAxA5/rLYpuAgobY4tC77l
8rYLetirWCJj2CFiClE+s9XCrEaS0YJCLWWlsH9EOiEKfwlnFPtJmuvRigHpik8DiNqeyhRQ8bzP
DDqXmLZ5UhvD1Pqj9FX9HsoK0WKLsqGJuJayD79lDanXzGbkyIHbHsrpfOpxRwjhGDyYfVJH4BrF
1Nv90tqcoC0BNSAsOyQNWj/R7m4SCL1s9vAAl79RrNw3TEUVn5UgWyiuQ+jIIiwemIMOWHM4BaCR
POFp8qCh3kncxdOqpnwSAchBzT1x/dO53bRkDHXlup8m7saFWaeSF80YbwDnb6EuNBkRw9p1D8M7
TCk4cjKkflVM6jDMLSBrncZNR3D2x1Ag5rd4NfASzI0DEuPgZcs4npkh6HKASd/gNBZ6KuLOufx4
1dVHSpz77UizrpvSbkw6rOnuUMSd8DxY5psOTNszTx2TbPtFQBzTV7VAQP8OKbne4Q2zhYZ5m3yp
3lpYnVA7o4umN5WjVAOuVkGsRPUlzB5UlmYGCeSA9lyeGPkqgWtrbOAJQ0rYmqQfXgP5qNwMDll0
PIylmSYxqcUcRfqLzRWo2CW/52vOhHfIWDNhYJIlnU2WHAtboYOGAczIVujIsol+sD9OUb8hhWmg
j0Hs42KMXLLvUqTKNmjTgIrvLCBC8gxxrBD42BV5ZMVm2CIZBSr0E2j2xxtwqIVFvs4jwhMChoTW
Q8jcOOehBz5xLB+ms/MUsqwJrA9kbTVcHOYBfgAnxS9DbC56wSkRG2J4wSzy0QGP85puTt7dFU0Q
/xyymrGxkeTeKSZONGNTgJ8/qGKyn7d8fI9E5Ub/jI20bGc1HwaqF2Mdc4Ic1PK2DTJ+8XtGWC2s
F8hrFp442xSeqIhR5VxQE3Vbh7fwtqa05Mfp9HcxOakYKUKEMrUZcyNs6rVQ8V7kcomvxJ5oLxeu
EgbNDR/MdFJFiFvFME/CMd6ra8LvbAHLWdNAlwpowAsRmeS2YX1CE6UOo3Rw5nyxahri8n0cxXeg
PRbFDtQXF1ninlMhThfIW0dgRwGGjgBmJgZJJJoH7CQjLPP6xgQ2p8XuhCmXpcNQU4HJ7dWonATk
OgDtckH2aW+MYZrZ5yGDZ8AO+PFGD5cj8sKMvzK9aQFTqXKtc1pNRvstyky2WtklPyBeF3BfWSH7
czBq+CyXZch8ayLRIacR7FKQAMwt2YdU/+7xe6IM2/7R7cBV8ltz+vM2yqzeHGtk+n2/W5Jvq9OH
oBPL2OZgc8wYFTCRQdkf0K2//9TNadobibttBxcJAnNquxof5oKMfn1RvjK3MdSN2GiUlMJ3b6sC
tLgYe6cPuEyl9RTRKUcZW6/ECEhG9INZHItiRUp0C26n5gyYYGZb/AW8Ao3EOVFM5zyHcrRlUOE/
KHsFEiaPiFOBPaDp3/6kqqLY05ImlT9Hbwf9OZalIhqQ/AQo03csd9QALjfORQ8GqYeVKOc1us+2
AIMbqRDuoPobWthQM3bFrOOf0E4I3Sijo3/M8gkVe7arZkJsr9YoGtaaX+HLCHWdUo0dyG4Pdb/A
h9am+58dR/ddRRoITQQOMLPrjRNfnBBlYCXbzM82Vz7N2WmtbxOhJD6JSc0DdnrvtsM9lCLh6SqY
c4hVjHeLRIEh70Zeg34eASGnARIT6KzsSL8YxjEINBzXMlZDdiFegmB6h8qZMy0Sjc3PvESsxaQG
EV9g6AwgGWIhtEFb4PtrrKeMOgJYoOlhSwQMw4CKRPbC5y+STX+22VXhGC2eAA3333a5hO1Cxijl
DA4Hgm3t5qzzB5T0m99PGOiPIUIJkTgXw8QXqn1sW+kpfOb7LSMCpWT7dMf8tcg5d7RWJt+9dHxI
fDkhZCZNVmWIKSXjn8kKIsXZwDppB07AqUG5tD8Yg3ll42Latzcb3kDDFOdGWE342lHyGHNKdkDE
sQ+ripE/RdIhBiG0SVzsch5z48SGYSZY+o1xM+W12r81zc+CeMWLCtvg5tJCA4Lc8IU590Hkhl//
zG6Z0BDQ9t0O/LmCG8zR19z2Btc4lMalYhzQ7DFThACQRRcTzBGh9xZ/wC/nqiToSSoCWPgsgeBG
h8ndyL0xxgqAqmuad7RYFQo/LX1gTFMHmvuEkRm1/sr+c6/sAVKBd2A1wh2CriVOfihjhZFcoRVI
338d+J5fLBXG9+mD95IUAMWguXAROdlQXf1uMcw/LnzpZGkubDphyXzmPaoG7tl1AqUCCgN9DSdK
xkn944vBx2Mu0bbVBSA6uhOoXmay2WR+sf9SeojNwIu/VFNOQmhhQS/VmCyjv2NOt/SehUnHnvlE
50gE2k82g6GAWNWTGhCBvhB4Rho3jk3LUQ30iTIFfHoBOLx/p1JWXigIqQlSSRU8T2f4PSl/0t36
88HTn8H+DA5xj7OOYSN+wjn0M2KuGK58cWuZibXoDDT46q4XAOY8jFkAl492bPtJGLFPn8BxwJWP
/suvGM60nFdftHLsBVdwEq6bwH/wZu/GX20yiWW5J0PRAkqqNeMGCqwhAIPDd6RnzCieLqApaK+j
htxkvN09SfDO0yWUnVIsLfW5wEC7Xwj3+m2UM1E9ngKgdRAHdhZgoXshvKLrRht1iNa6O40prTta
nJEy4kK4Xfc1fa0KZqD59olRBogLFUG5yratfQ1c1jHybTvQ8CDCMkInmCMft/Y6hRrhZ9SNraCb
fin4nj5+EIoMJ0n4Gtz7wajGPlIj2v3pZ6bGAFWORgE89N/+XK0aVDcUwPl40KbR4Pbx3xI/teQA
xarCUpxjyIMnDzZAdQv1eono8tLkKXPKMc4K1dKIm9Fasbtrto4AJyObtPFLdIxjfVfM1zk0TPYq
qVzQFYnqD9IOAO3bw18cN0/mXskBlZmwDaVa7sCdoVHomXyBjWpPUAXYwBsqzCwRIwsaC/840Dc3
zoPVdzFnuCI89RtlI3uQq8XaaDZfnW2KgmhCdbS6jGurkbYD1XzGSl/KNSA1h7HvL9yJd45Mlx0Z
5YjDFHKNgIKhixgLwLzGfZipPnvx1eyGALIl2lweYybyOT4E0LRZlusXZIkGo4FF4cQV5sRNNvXn
xIHAygATswpIzmK0eccolW2Wz7fr2vDQF6imbx5DA0TPEcN7E39MzmxGAQdTzCAb1mRidoNJw4c1
aG6Rarl/mFW4DaLldQ7ngiw+eOSXAdWsCISlUB5dyQUsKSlS6JXoK/FkfHACvtY7km3s5XzIkSgt
4ik9cP4eHD4n4LUjc4/LzCsi6j/qAB4t4laovq/MscRs5Qpf/zCYJYkfRxJXQXa3saZLRz/JYsds
hcZn0LOVlrOjQCUotYpbfslUYPCio/DKHRFG1nK4JIaQEpD0HfsZ7hvUFYES1jOqFvzCCLrSh2kX
CwuyCdSk4dCgbdOrfa2MaNwbnCA0OIvtibKpR0KOMrjOqiOViHiZHtx8va3JnrAOFHI3rzVC/Aif
AjEbX0Fdbk+bQU9iexVXgr2lgQu9CbygleeVlsfWJuPDZ58Kb1ps0Osa+0YiRHccHw9uA404UB/t
I0Fu6etPzI9w4ojb5AuAZLHBWN5kT06fAUKCJQtl3cebVrQDNQ2p+vvqMlmE3iv1EAE5W+aqdIDK
BKsPwzoTOIDd45PSygTAIFmvH6T2gGBcGu9Up+wWUwPLmqAuPQGW894r/+2P2btwjOpZT1bBIidB
uwHFBWZwbkQhngNhMZaXD+F4KQgDgwLlfs8HZ44akjzSX1yDH4s7TDseLcDDYQkSA1ObIWNiZhii
7MgHZ8qRJlexTUEpmXxKilOBfRmgJEGiHRzjbtfY4WLEQw0L3SIsMqyuVnMung6caX0AyStCXNNl
3IqgS2hwHdDwrkuWKN6F4qy8o3de8SW6kYhUIzo4Rn8jDQ8lkNWZPnyk0L2/t98a491iQoAfF2jA
VczewFT7bD+IcFed4MYxAOzviMmZ7O6oSVK0XDcpUy1vdRubND5huPhCpHaq7fq2QA9cs1OOOia2
DohwXpDOMe3ge6dp0GP7vUGw1r0qVbxHdBrtremfSHp56bN5x8zwhH7vADQJ9YL+z3yYF+u1q1wN
kpyEtxWED7atFkYSt70SFH7Da32A+q/TZVTv3/1O8G+spdgL6P6MjHpzkQ4eefMd9B1CbuCj4Egl
/ARYmdELuwK5+JkH/UqHFA/1uhEAdUJuuSUSS5c5RE7EEkfDWKY/Ye7AVVbTfvGNn7kx4yx2BjfM
el42RONeBIFEZvRejQqc66RcSKyx+F1jUKDSqyLAj961kd3c3vbJmiab9eTUmElogw/6N89SY54L
X2aZqnEL922fzGeG7YH0HR2icVipd/swZr3QgetoXAwITEw+rAyDG8rNt4XUCgsODGiZWBvXsOVP
ayM89MM0kJjqB2ULhblVhfZhAGWvcCcfq8nzDMAByS4RHeaz39c2bbezEavPcsDnpE+Iwaf2gs3g
fzPEfJ4tIVTFl05N2uhLIBvUxn3d9bfoWJC9sTcfk+kemIsVI72nOF5oQ3XLxqT6rUT12QHSkgi9
l9UeMWj4KzYH/+C3No0YPpyw26jH6M243X7Pa6bhFzXB06g5aRYVLLbDGDYnQdXjP7CItTji9Ahf
ZNBMLNmb287c84OuR2dGxvFxGX5sDT3+X4j6AsbFv8QD6aV7LKh3fLOb7ssBY5XQW6pKcKgzCERO
00rvjU/HoA7JefM0wuhow08xIC/ltbCjxM1FUAsgYJrrLL6viwn7kW7zDpoBu8XVRsE1TXXuD5Fh
W1hJQcEcPGKo58IVc5qYChE1xw8icYzs75z7QZYokADYA9seqyN9AseVbogDCUfW8A7yuVx93BI5
izhIEozNNkLFrZ4x7ejFyKDkIH1ZvRjuIB9a5UdnVo8UZOgYhXunSY9qYFDNSBvz2uvOOUXu0JE+
fUl2tLbgfLDTUBYt2+J1vh7T+QhmlkhNwX/ji0u1YvgW5hCHeQsG48dW9goZrMyk+hVGbMxo9CAf
NiDTNblJH/xLevKa+CFowdk/+i8kWOKect0zVBIl5efDgyh+j7ReCFtA99fVwVDDy4KYH4sikVYq
NxZATRgFVH0a8tHb+Zh3Jt4dLB00LEPEFiWmaSPDky+N+Am8LaoFoSRR7Ho3t00RCepH9dW2m3PJ
D6AgpgnBUmJGmLzxoMGtQrE2YpZBySpzSak5aBJvQI0Y86tgMmJxJUKgsX+NxryjNzIy6R0efnyg
B2WeG0PMEj9raAELzLzff2TcyHfhdMI750ZhMzIKtfQNjorTk6w5Uboxx8exjO1QDG5bTK3xhzqM
/3DsrIz8g3HNPXhm7ANbDo5s9t12JnduXGZcBIGqCvM173knhghm2iC8rAP10sr3B2Zl/nLBMyPg
BCST6YfjDfcVDFoUl50Z0qz5YtFTWjDIJOxxOTicyCvEMj1urglq9bLC2LMuCwS64gybj04H2ehI
uwNUgYwL9GM2qYqbwGZnpCPCloL36/CcSJgduM0oIIGFkz+ztmLLcuxj4xhk+4vmFH/vuIPplS8u
OGJqxTvvjoW2XIKNULnJGFfqBj3i6eTK/TD//bbBjgwC4577hFVfbizWCvuazMs9vQwBJZz3SJ8e
joZFxzJuO0+YQOFNiD7Tr8/u74vfx/Nq4jcCHHDcvJg6ee/RkWHEyYL5qew+0XFz+MMIRNCE0RGg
qwd26lGh+S+v4rCAiSru1HVEg8ni/GfRLI791PTtl7HoBDIIkTEpa5KZOI4TyK2k5AXfAESxKDLf
/XrVw+SqS3t85mHGGXSq/3I4eWIdL/x5r37MKPyMQTSZAXA6VkEXn0+StG7xIeDUbEL4PnNO7CPE
vVAThdfw9epJHlQw60hMBnyCO8uZfLVPeJwxK8elpmvcpkVunFYnTpWatVn5FV4p5VhEg9cxGTmw
Sc8huI+vb3MavYur+xe3XOv+jascMT9HakbpOzzBLeMxmnB5OnNkXPKl3eGLru3XxpKVfZrgtZY8
WuaV4gSwxiYFhSE1eX2CbYhByI0LFZ/jn/wH3YEaHkYkCi54LXwHqYoZeRJ594zg4FL0c+GkPZAN
B+MXxsCQZ6n+88WTXhUSIOJGWEsUBjxwPQ6jA32AQEfSk0OW+EVdi1NfnySvWPK8GlHuo5dxtZG0
8DP5lxlTrm6ULD01KmBvFF4OWU3xW8PSKzwNChLFkUh8eDVn07WTyt4QUQ7Tmy/pyqDL2zVWmVDT
ab2avuYf1/X8CFjN3zCEkoEZoFlr8GBl95lrDNXBF8/hp9NKZdYkpl8Mlfq8BmoH8QrZLMdX+Mtt
U9tmbtJKi70MbZu4e2UuCSYcwQRCYFrs7TpWFkFFgJIhgFHPTITGTRYjjUTD7Mp8l7vWYZTigu65
roxum34RLuXFBu8MklOyaY6KsPAOa0SAamZopVHXeBxXXunlrjh4kEUofIeHd3LBjJgwyCqQdlG8
L0+ujn8nbANHpznSE3gXwtKwWQpMKDxwwoSxIbf911GxHqRvygM0Hs6bqltMfgvISXRN8GsYWgAA
UrzSHwlgL9Q/6Z1hCyDwwWBRaJ64fRBJgTcCE2i2daJ0GnBD6LUwNL//5MkN1tqQNKY9ccHow2RA
IzRrDdAlN12A6YTMDMft08mO9sJIFh+2B9REwWP4RY8nzAooP1DosMaQ/93AzWR+yc1p2+ewzVcL
0Cr4TQ+/nA08kSpUcALu4tgrpn8nTEPZNcA36C1kbcuvExY5cgQJqU+abmAYsDEIGvwgLoDU/RJI
zcgVKhGzIWvTjGXiI0uVpYjTQQlZn/hu7gNafhbrh4wXgV5pH9smWAFYwC6RdYJQCsyOm8akljYD
MSLPBagmvBeg1lCQWLFvAokFTSUwjQGbYL2/t8sHq34pMtkPVBDQYSfrsiS4Xt4+5vK8DMSLmXQa
MsbdCVP+n42u0BZo0/kensHfAYxty4AdY+kTYsiHluA+4TvDe2byJDZT4NpjcRHQITFpfRqM8eeL
D+VztQzumfMCqHvy5L+dfIbMjV0RJqcCz/Dq1VDrVad0/HOY2RXxqLV9CtoADzf8ypCDGMudlrb+
AIVL8/aG6V2DQp/4JHlfiKUQsrEUbFmlOJRJyCsApV+nwAT0EZn32L4xD5016CZj8cyDnDFvIe+f
dWrztjt5L3QisJbvkIXQ+SFcxaRJG8m1yyShJH6PEAK87V7lPtawRzR6TE4hrLDsI6Y7PPYfo6MY
c3hcNHCVnDhfKpE5I1pWgG5dJ1QzCUoSLiTyvUiPK1jKG0oab3jcyASgO9TZGqFsMOKAZTHqrt/b
jskHbM8gtT/p7ajaYESteZixf8EOh3H33bJ19IsfIY+wM3TB/66wsl4VHKn27NSztLd1vFtZbmKv
Neg9ONbgbrK7gmSw+pucjspcGWc8+ENIAQ3oby+TofOjY1S4xtgo/6xTgoo02XxRN3rMu81yqNFE
o5Vpp0CXbmPYOzjA7fj78FSC1uH9bCoZ8ySG1C/j+xUz07+7ZZz6d7byPz7cd4BJYmtxXobsUS+8
xfISrjAG2TauvuPKztxqlqeNgfID3kBNbTLPXoOCPZh/1+NLz4BP94UPUjj01ChDv1ebm1LPS+a9
xO4gcdfBzUu7BeMUpWHPOBchGsdMd1FG5lqiL702D6n5btklTU8DTu4IH3T+CPPRpQpVnfqhQcru
QAGkXSDNQ7nOXADG4W0yzOxyvgCqZplMwUoYE2NjxBvpcbZgqUtMwMvIULF6GH+lDMD5HPq24Ipv
u+aHIoNZ6wgMwDuvX4CXQ2nrZKdQOBPE7pFzKwJ5ZtfQrO+Qqwph48T2Ar3K47cTj6z4kaPwESYs
OXMGVGJsqH76aGH1SvLprH8SXg7vZMfooME6bhb81h5QJ8MkMRM2AbaBvoRhKPMOoLWMgCimGaez
s7CNi54BBT3jTPZfphbihSkHLm/RUdjBd+D0QL07WD45OxTnHRs7JCUxKHYaAzlMuqx13HQ4RXHk
Dwtq9YY0spyWr+DUz34vRewg4hfZCgWu5+/hxAqaxM4jo35+ilgMn6Gi8Q+ObiA2OXiG0P9yPkXP
dBO7z+y3CbwDwNnGq1M8iUrOd9k6NbbOCv9j2TqpZn4nn7xBKK1QcjcKBs9cogd8RGXOB6DKkC2b
i7MTjp3M9K3cz/1WgCYZOJly400Ar+RQcbsoSMeKj1FDe1CEZ34hKsp8fvUhDqJheHU527KoIrBL
7hvTn2ST8JYoqryyCX+BMzbhA+O2Ns8obO90PDAE6XjUsINPWgXkemaWdjXBH8l2kZmXnCsg7abw
T56ID74uj0OdvIetwQvK0bw92Mm5TWiyT7ULtctvDLjjvcEvRYR9nZeA347LFm7SAuY3Bq9QDm9h
VWLIzUH+9jg/OFkYTcqfM1uS/yGwsxisLBDOLphKwDWFcQi5H9MvCUODc4Dek2OD2yMvI79DrpUz
SA5P+WOmemmLboyujFqP5AHvp6bB4pAtQJa0FHs7qT/ZN7wG5YLUD1I0yGqUwlFhvifBwNCtGd1f
7Wz/DG4AwJKRcKcYJnth8e03/qPpvLoTx4Ig/It0DlGCV2UJkZPhhWNhTBRJ5F+/X8mzxzs7M4xN
kO7t211dVW1nofRuvBIW2ZRzrBcddWIXLi/4KSkFUMNUhkM1vsiZ2Bl11ux6rETrOuU8YYIuZsSk
uaRH4pEX57+OXTU9/7zPFzHyMtT88lnUMIMqDUudiBu+i3yjSUKhM5qwAPkypRrV5+FjEkl0wurg
pSny9wv5bYNDBes7ftRwCiUwuw8Cs3TF8toHT1a+IIVtMZoCbes3pKBgyQuJwKfuVqWnKlmvz8Uu
MHYaaXhVqM0KzZ4MXKggQhcq7L/LqUf+OURSNrdIOAGOuDmkbbrqGyfVSAsNHNR4CskLKEH4giXJ
sxScMeoirCXWYrZw+DFVTjRN5cpnYE4s9NgrXaoJJ1jpH6ayOrrCI0PHzBjz05PP02SnctaiEFF+
X3MPrTeG6wooSzGljmwi022MyNK8NaadlR6bNKzDKWLgMJxKqwMHZ7D4QbpNkiOTdJg0dNBxRO9Q
2/DIOTWj2oynj8weAZoTgGQbXuQMtrfHBrbELiH6bibV9unrQ06/5RHLWfIu+AeRUFC6tO9fii2I
sb8e8eFXj4mFZ9JHYrKSCStWJgNWkKFvfrrMKITtjUVVxaezBJUBszMYZVp4ItEVYY3sfQFVu9R9
dz/ELJhBX3Xv06cf2c59tM6DATgGX0rOiRuj1YpptH/j4PkYyns4IA5TXTNWwd+QxOJ7+YDoIThF
elALxvXM3o7lkHyelgyb0CNS9o1siOGTUzqjBATSbta1QJsiQRyISrz1svhOEm/AHwPuRTSWilt/
D0BUJJeDYr9lr13odZF0TKkU+DpTmp+H5yE6OnahkkqeuIWNqP8MVACCaxDSqMDwcUa4ys7QB6Qe
YRFrasWWZBvAiz+bCInJ8kXPxkOj3ThSpTQ5LpveEbXDnswWw0p4jNWOsnkiLSIQJfGHablD2OYE
hJ4/LLBfyPPV4PlF//UFm5iMDUgVUJWZGcyue5LuNUT2q7EQ77MShgSHdHANZXxokeJYVJ5NaN9b
6EbK23epxXvlIONfrhx+OqKY/1wcbVRxhykFX6n3njVGEKypJYDyQchpCZic9LVerach0yrAMI/k
M0P2qhG2zZ7xF6NoBOpPOv3UUCrY6jhF9YzBImo8nfOJWaX40PXs6MndMjpY+6Nf1ynymB6HFRjS
lIZxGaoF9GoV2zJMtXxUWdg14baUnCZbRhkQSnFHC7r0D9xg6iXfpx8vYnLNtTuSUSoHbGVEgudM
jT6c2gQVKyJWZiNUvViEHohP8nQp4zzIVeZqZNxneBgUp8R2zP3pbxBaoeR3OCcz7kdwbvhAD06J
E9cgSlE2Eez2Dok4xSvxrfBk2Pll8n9d7J698gcnABDYnThUvuJHvHlDMl74VM58agLKEfcZ/MzT
bKzVcKmysUzIMkrIdEQfppS/xTPL4YiON0+2+8nCKArom/qQTnkrnJIvSJkEfEXqewBuBU6I7dUR
ygLNKLeNDYQvykctbkejVTCFFIgIf1InHWHj2apHMfonEECJLpEncjhwlLNV5jiUgmx6kPcZFbaD
B1+ZgOfYkU4lUJlbi6yoVZ2X+3dE4Kv1WIwYGrx/NDdyY4ImAgd0L4jZyZNk/EHiwnf1zZlUAHbA
DJhv5it0FsnpmKyDEk11KtkOxG/UA69bp4K+ZUxDaniiZK7Z/L/aquAkipi0AYr48E3GqmCOQSkL
v0DJBdczBFEAmh5hRxdWZvd1SI5SzZ1HbxsTbupemcBIhQtmg5Dg1F6sY4rQFm9zUk+y8XNHLQ+S
ujnH5oyUANThAxqkg1NlTXnapCFMdYoMH14kTjlhA/xJKQclrH2AY7ONRxWP6WXy4RHFhXQGo65x
NbyjmlRzvAHq+bS3T4/Ps8dyeB9C7E+uXzXmolhLPo0sb0jYXfPh+XMmRb4dX9430zXJYmAPot3w
EgD+crDF3RXZKOsAlwrSMIS67o6rTYASZs7Zh9MAptnfGderaE0jcy+zd3HfEF/lGtZo/QzhPZHk
kI2P0HlNp7PzN0PMuJSrMrfzihEdDTjYMXKk+xk/4GzLw73eXqr+78gcDngeEz0enM328KjvRfQm
uLQbP9wZMsJ0jq+Zn0xpDiodgBm64IxXooOj1xqaNm1vlhaZbbKEBi2AyfKkICFO61fVvXeIzNT2
rRegxis85w6yADYjS1icJAErV7qSUl7gU0sJ0eQ8R7zbhpEWlyIJihAGtR4lp8HYdQgL6Bp2U9CT
J9tZpj/mSDFQhyzHMPO+OaflsEImSKTDlR9B8INcBFYWEEWjp+RSWUru0N4sVgThVxl4hdhhjPHo
Cfaws+9s5D2LAwtn+ZWjsVNKJDuoBq4DouEz8Y50QkeFqOyqD/ZePRQUJfBz8UNSx/s6oqa44YYl
P85TcPCVth1ciGADzVFScIPoQxexgnGRJnDolWHSkxoYExnaUKKw8oRr3kDMFmyNJgmIEFKjoyTY
GJgzTlbcl8evlmgxD+4ew6Q5XKk8tBgFj5BueZrLVEXcj9IYS6C3z/AyuJJr1wCs13juE8H15b0m
ZzpV8ka7QgFFccz/8O4Qm7mMdRB+mnTosMH3f4dZ99Xe+uvh2j+0Gf5NT2DB5LYFAKBlb9pwvWFN
MBdFJgdPwDFchwg4R4s/4j+wG1SdNzXs9Q3xOjH6dMXoxoUE03xZGaJ5YVHmLvahBTnHCsS0yYSk
ke+Booab3/rcGlPooVLSrWVOht2DkIuddu+EuWsDxZcTke7m4xcYLxwik2QZWwivbYIcpZpu/yK8
rYhvFIzBhdEMC45ozF84MxDifJmJtDdV/Gt1RLNgLW95Gq8e+gZqIHRWGQc7gqD1aDd5f92vuH8A
35xxC8HB7Wv/UzHaljFtZpD2vXi4cJyQPx0AE3PUDyQwBD94lhwZ5eDpv94eLt2asN4MaGeD6mxa
Fv7Q4SGunePd6g1t5mobcRlvEExbjdgIanTyGMy+/6oYoyO7MwWGoLdyxEv0Mr5kg9OLSmTRSABE
gXAodrzb8A7FDC4WEE8LywJ1uti8HNT7kMknRfuiexgeuzndoKoN0MQfzO+8X8YpLcqY9V3/wgxv
kbnrwSI4Qmr31RzaHPBjvNGfgypnNe3L0XtW+kd4dCK0Aqn76mbB1PEZEB7fbowypJfBTNrRyJcV
HlNlfw+J9XXeeAtGeTMfEiArqeMoO7nE6z7OlesVNb9qbmW/hDc6ZXD76CSKDsTGvADdi3PwdMw+
jWIXT6uY0D21fmowXmYPOqjjK1Mr2s2fBVgYjEOoBzT595Nth5EHt7tjdTcjOosm7P2PUzlDx2D9
ehdAkSqfyj68YuYsvA5OlSNePbNNxDM4X7S0f8o+I+vPjKgTvlheclM6L2zCCa0j4vNUrCNsHqio
Ga9Ms3vIQIjISmhJWYkGa5WI98TLgoe6ZRkr40Z5ZbrwL+EUEsX+weEkuZrNVMNhf0MVJA2DmIr6
5LoJZqApLDn5M3PkIxNNmCBiFbxkBDpEIF8CCJk/yC1/iCst6g/TLXc2aXlQ71Q7/PVPjFmhNRhy
gFPaQKpT3EKUCcCiGEeR1SrTlsBcCVAf0Ze+GpFADH6ihoxGzNB6BwSEQVgUOB2aa6Ro7cbMhKNH
v6djRrQTotIMJEyIAYPvZy+M14XA8yq9jftIMQodqndGHkoZDDJEN5WGDSMdt967jcYf3bzyezVn
lT2R5AAIMNC0D0y+57CGR0jLtyNAQBnaB1y2s5iRDVEQaHQ37hKU9yT77Gne94qTlnf5h7SrJ4fB
P3V1mQpVdl/QSTUqTc1hmEITjQYTFgAymRjDQscMcUXidGlSZOSpslXGtigbyDhwsiOqFG7JuBAu
jw2KgBcZz0rW+ALwgcU4+dD1qBaVJY9yFhh3qlYRE7hlqjtNeoGDyOIXpENjCtmhALalQhFfRFKe
k2/E1VWTq3ScaAg53iQcV82gGpdjvK/8PeAt01RTJCBE8yciigbZa50DmIN2VOrl3MWfaudNubBu
Y8yF13xhqGZ1kLRSrXFjWru9M+L2cMipjMASuK8Khl4B6wZwActIMQxN/g0LgJOGCDPBNmIeJZwz
eCwBxAyIWbpEqSIR8gGCwMf/cBXZNClwlK9glbJbLDaImvwCOajiVoAETk4BqnVJpVKU/KRrhWjG
IorKSV5QxMUB1lAZ1fgDpGAPsvCU1jKfkFUEBI/bSA3RiiAWLUuaSXAQGTNAQKQrT4PpwxRcrXhK
8mjK8cXLQHSP6atA93zFd+C4+1JOfLqWQhP/XlGIpBDHBamR0lHqRjBAu4f1HoewqtsydidvuuoV
WCSSpWuS1QCKdbJhOJDO/xobFziFComOEepSIp5ASOGcYJwsHUmrBWr0NFFEsEsZjjS0QBHVFFE0
wcYiLqBXm9sDwNbiXWr2l+oFJTEyjNSYxod3xgqb+mW4xbm+K+hEHzEDaVAWpsY1+BX5hrIrAVQk
oOxFpVCooKCLy1DrxBC3Kz4i6AP4/T48xleyDKxMySIqbtm7R5foklCg1ZaLu725OIhrnygJy5zx
EkZlbbYtsAdjCn6Rs6OK/Tr8lrqlbmVUGy3CfMnwO2jnKO7YATWG763pvjP2Zmh27yhxGOQ3UymI
vIDOTgtPvyVQSudi8PY/AZU1KDoG5gnfhTsL8dBllQOSomXdtlWndJRV/6mgSsNSF+wcjf2z7GZV
J8s9oy312x0zdwua8J7czJjvcdO8Q9TySsuD5VYWcbNtzBEslZbV/gIQEOEjTt6nvX+/hzk0NI4G
3uG3MD/+ijFiFVzg1m4k2dc5/72eg2cVjWQJCSZTLuzbrp+DlxBnPaPkga9C+MY1r351ePj0dICl
sZEYvTjyOPFcfn8a0erKCUuz0yELIouAGNr/tMkWDhC3Fo6J7u4H1Qv2FmsXDifjPGESXQMYAS80
y54Z5sNyu+Ji3nYffTB+r3NrR5hFMkKkGex7O/qHVyioJk6Rn7g6z5fWmGYW5f6aNw5z2SDE4OUZ
5DgjsZD1Ux8Pe6bw1YQt9o6ypQUn+NHOh7VUL5wx0D5HlQPpa/7HSMhIMhhxpXdx6WWzR+fgZb6Z
ZsMbHm219IbiyZzeN5hB8XBYQcNjuPfpPV1DVs3DSmcT5P+LBSFC7EavYmDsT6mFC84W07kKH7HR
GmP2iWVdcvve/uzYb9MNTvDBtLSs/96+Sbyq7TVAgAV3ouJtOypVNa2qznjLNx09zI7eToV5Ze+4
EuAjpqTDYEjaF/O+rgR7DgAdA1X/0COUzbtzeY5gGErKNYowcqX6jjTuo8cGRKuEZMnpgXaoZ2JM
QOIe8ZIOeyQepjwr1com16HLtY/zi5316+k9yPoGQt6NbTyYQKb8wmrVxng149kejEAasHDCbYYO
pzfvPmCv+GCqI04ipozDIJdOZdAd4XXB7kC+2O1CCUwhV+DdBuoKNDNi4DdomYt05K+VrrNy63V9
mF0fWGR0C3zqF8gp5VEWWmhH4WEVvGws2zHCgaB0sted5hDmTvTy24AYvIm39+Vr7h92NTjDARHJ
yKZEMNd3vzFjkMMaLAwstSAvtmW+LI5dqxIsxhCA+IbWESGHKGNrOKJQ1mLRgMWt0jUHgP/JOl9H
DMExxcHYDVe3NhbX+p6G025H/sr3sbhp2tBs+YZgYM8j3unI0GRz6XpIC/AeFoIl7QiM9jBnTL3G
5HTRGXMaACUULQEQB6bxzS2kLw+ytbdRhP4sqM3WVJzAiFeYTWo9fEJan8BKcdauV7tv4EyXbGi7
WvygbMckorLztquiIbjIBvQkscSov5KriPQ1crMZ7Bn3mO4h5CpTEIiZfmhtr0FV0e9gCjjZcAJW
oKwAhb/SfR/wzEtAyF5tbE01gTemgdYASIWEOJJulFwxEgxMRzY1vnfTWo/sR3XpdlzCxZ8jA+FU
86R5PBUiDeXqxscPajMcIccKtys+WY2oivKP8KIOglFDtU5pBQXt94P+p5SSeG3nZ8CyToWOQ9Op
4OTqE0pfGNOcJuItidAHvFFe3umYI0ysTE8VypYtxPQfTfIQWbX108rD48nHCAJyfr+de9y2UXcQ
BXZg94AvBqcHWPxgoBSwIJJwYFLQ0aPQ5CjQUGh16zi6rDa+VGIRjKzVHrOJwGoM6ikMLupD+3q1
o8e56uckDAYC/wN4AGKxKgf/Jzy4jW9G0cIkeDKeBGfEr77GCEx4c6LmwQ5bdxptCxLkMbBOhmuu
nVIbShFkfSfgBgOeSVqhN8j4SVg10MM5UGO1HfZtM6pm9or8PCg97VWtt1phpyPLdQxfX2DWxE/a
6KP8UGKJMW9jwpAocpJFj2R6270fPWxSqLRP4Lv3Z/hqhFyP3QhSQwy7zdD0tey+2uf2G5rVL8i1
dQ/KVvLZvaJPA64qhilufu9BsLPcB02yDXrN35tFBrzfjD+/ixx5p1Vui0JVezJD9fj7/jnQWQZH
20VJo4tOpX+LLzv7styScuzs9Qvvn8Fl57KO+aB1eWljFCVMmT4kKQtbaR1fpxLgNchjAEUogyW5
ppVE59MntU617ZSjyYVE/BzDO7LgeitJfLAg59KQLa8quAdPyZceaWNHdrc62rEN7wU6PV2BNTln
0XVCmYpJLfQ5qbS+yncC4g01COchddMrROHEa1FKYUcTnYc4/MJBoRfBDl6DF8KOwatAL6fmhryf
8bZQPxyklfqINQc+NqBxQfBRwNNAykas0H9NQHLl0ojUuydRNqa9Ygnt0ACQamPRte/NBL8pj1eT
B3sE5u2cf8+/5rA0rKNc2ZG1GP13cv2uN0AEDgPzazOBu9BYnr8P2BLQ2UHUhe2IwWQIuggOV3GJ
Nu8cQp6gEc8g7mBKhaZCgsVDmkzLddQgYcN75UnGJdRBKXrmYGJFgbmOB6pPM+8TfZjVdRqLj/Np
gfu7PGen2hevTOpwwA8wsnlZpiaWMlCck7Bcp+jjVKGvDdSIrQBtBH4F9f7DWWpA2ANQLtoGB8vG
ldoNVkwf68rdQe40OXQkskAGlqEa5QIheV8uwXl3vxfy1OxLDuMafqz2lQY2JwHpt/4K7ifEb7zc
Rj26H9REJNnrMZwGJGoK2HxqPqDS+iNMQdXQvMsBcv/t+JHSvlBhTKBHockOVSEjFA/5JWV2l+YS
N7ZOhXKLGKIAnO6TyAfJieTPtAsojKNTrPWuj5YiZ9aRvWQ8jNPtvphcj0l5z/aJzLpBRr/nIxxc
4Ff+3NokUXgEsG985M2I++RVXpgaAzpR+nUyOjSA8bKaYPbkxEDf+UqEU4rCI5ZWic1T96BG0A6J
x51mUCbUnyeylRBMhRQENI8ASZiPlxFkOhoR6EJm+yBYTqdYOLwaaNiovQPoOZ/E8sFBMwIla0WN
8iJK6uZ/ph/bKtnPFfAu3WWQawfXK/YJFB80q+jyaOKUHMoR6g/OSKbiFXQsns4C6WB263zz82Qe
Zb0bYWIE0u4sKFcGEYI+nlggMDRQcClV2kx/wStPKGvWeYEA0EvXJ464eSLdXgj+SiLwMiZREcdM
o6eXUwSwYk2vxTehEbwc4EczQChFEZjDTlhWus0x3keLcGq18V14u5uw7F3jq/0YbNDqv9DsvxML
JM3D/mJqyroidOLvsYY8oWZgEGtCePqbPE2Ke5OxB5oUjCA90HzhwYOzR8BD0EUZ7Hhjb7aPGkyc
uXitX0agtUz/w2QJVdmVO5U5bolQ6+BtTpnPjAOvPIFu1GxxaUgFfQgoEGw0dn3xLD/hYFnG/3JQ
Zcq5jVUTrjaH6ZkM6Ofc4my5k+ISHGda7iz6lDDNXnc/cD+mtah3YyVkCcWkm2tGUSViflnhUGQd
Vre3rFlgDq0TXIiop8JtcgSgE6ROLcH0QxQVsGzAerYszl7RqF5HvG9hn4paCJiJ34vwE2jY3BIP
Lwq0T5/LU3OfvfOVK7JcJGXEIvQyV/kTczJnuaTqEofKB+VfEDaa+MocKAC95iei0QadDK6Wu707
aJa2mBpRg+1+q20KwvJcXYB3b7H1ajQf0atRYxf9d+rVKYjTC36ivxgxAS7i0jQMNhGuQncQML4w
RD1iC0LP8zmD0g8Lma5ndHnRBxPLcrGlYbAOPvRIz6qnGqMl59qnb8zBdEmiQEYYLICrE0SEL2te
jsGs+crcV6dGhx0NDN/EzABQ9Vs//nib8M54XnXkP2zCp5/MvJgDAL92R34zclgpcycY9jlNZsjq
4VOo7BmGv5N6hMxwaDyR5bHPhqVQPyYzT5yTol/sE4cxL8DABYd7mnBsMqviG+/bVeZf428jyG6e
EdRZz9lo/3Oi5K59VbnRUZ7kCVOvjixzuWqikZOihGlqVxwaTP+75GY9YtPRZsEb6FirsYe99Sug
1ZoECU3kRHTV3JelqsaUsWpBp2gY09hgpSzlr1amTQhRZHn6MtQmobkzZILN7ButC7ligEXHFMUK
Tpb2CQ+sG32HpmvN8tbCKRMNQzwV2jsEWyhXHM0bfKZDbCFUl+pXuZ13D974D2N4u8mMF6x0ywEv
aHV09+BX623C9wrrLNz3bJfyFjdTsACTpVQZ5SQsu8lhondmjcuMWWwMme/AfLbdt6ZiUtDrwSr0
bqbacRYCi38/LBkrf222jonnwdOFWKj5eGUqYP2kbqVGV5zt8Qklg4StR8ei5l1phgzqGv/TRSNa
BsCxj1+b6Mq4bcPXZ71MG+jWkP3xmTfsecklyMqQxTK0Dv8LVkXFpcx9jWvTXf+2klgCWyMMM8JK
itExfuX4S3A581aOO8hj9ukJVKsz52aPRTFxmToJqRwVA4d6wYXYt5v0HMg8NxQLkJwLl+Cjjztw
5r2iuq+RuRSqGlJ24+ihHitUh29Afd2fbSrPCVwuZuimHGOU40gCkNHRHUNy1j+/nFJIoU7PqBRq
wAZW9Xwa0vy23vwLByMM7nfBD4uYhaUrhRG8zVC6XefE8twxc1Ln1xKSThgkzM6b4RO6db7LHutn
DDCBxUrNvw5wLsYF+h1eHWwv2uP38EDtgA9S24h2K11GLE1aD7CCDZZKJe2uM0Y5J5TU7JkA4iHm
vprT2ewYGGC+XEr4FlqSVgthCCiN22Z02xGmSAoNKWQEffcI4kDn7ZYKTh9BjXt3jjNsvoHxUBvR
QsnCWw+OLHZhmJPyd51VskpHYhRp4nAFi845aPH/Iw3rEYKzonvw1IH3IYH06ddbeEAM7ytEQVVu
hmDIo59z+sIMpZbcuXssorN5PT1Q36znwtLXY4NxFjhLDtgBogbr9tIlHHEaMleC4SlcRSJM2fsu
t9FGYn0ty5Ub2Nxw2Ne91P3T4rsivDnRADRi/M20qHX0iYDYHHNL1sFmuneoV8RnpLwBuP60LGKJ
6dzbR4YIn+a37m2YsYKuEYIR8ANwOIYh0RKlAJC5AW/rGoJOKX688KgMaEMTUHCgZL5E7i+bnDP6
Nn2poIPnpxf5hNyNzKu6Je6UtRQZbDs54k9P6eg1cax/Qbxm0hWS4nVHj9PBeXPx6bKWuOpN6jQc
YEEBOIJhZNecOUoWKe3OJ7bK6W0z2P4d6+vTBM0nwsfrDgRxXoN9RM13QxUnK1QaSH6Zmm6AWXi7
FNz8TXK3DX+HL8wVgEjjoqykMjD8V5WH2fjaM4Z/5bXVJbpGdNeowyVHOfpQfhkejEtJe8NN0xlV
7nCR1YIwuAbcPQ58bJsYBct5Kh6+Ht6vNl2q0uE2Li46KyQLK+jqeOOj5hL1XZ/x3V35yljDTVQK
SsGTi/WOwVPntXnxKWHS3Vw++jG5os3GRvRXn5lkhcvEGgWRmWBlj31v1W7xgDiGehXY8D91nwED
eBJ4Zzpv67AKglOnrK/gYKJ9o96IRlYbvBnUs9G8O9phPtK9RdL1kkdLnl/x8Psou9hFtd4AVjTG
8NLVRfi7DBBrBiPVa8KE2q0JgFCs+6ofR3GreEZLBR3gGjbgvECVaLX3gezb+fjQIJPfnF10CjQm
ZtsVYAo14qlMEcmG0JgR4h8gh4WLBOh/SjfLiGhY4c7mIVvZ5A7FzQtvOLhNIAuPKsUPydC6BqHg
fY/es3wG/+ANQl41i7QGUQXdZDdDBQfFmbgKKjLiBaRWWXONLvb2Yu/q8g+DJVU6ifsL0l92qjcb
rMGEF4StrAqG0m/TTskll6atDrRQd9o6NAFkG5nTU5zfnwzp+XTKFAVe9cO7QFrUeS5CvPKO8aMe
QwkDcUduy9jvAamcCAIZuNGWX5AxoNMwZ7kH3+hNzosQSxRRFGrTB+yacLvvQGxZ40jKDnTeRpSh
vyfJO8NJPreU5lEdBWscTekb0i8Rp/ck/RbecZw4kzfdXQxPoCS4+GyQfzW5ftep1cGKjceAQvSz
pFozFaArODUkl6z2gLItsJNO5/sezRIbHBJmecVJCR6rVX1ArlmwuyswOxFIpXwm4ASRaUFNnJ7+
mY9NbwXGHn1E8SIAe6BI9HYY5ovlQfwkFGsWIAPWT3SW6JKcZ1jvs6r/SIAK4mLViioM/TvG/Fc/
ohXehHyozcVswQCfYmhKzHUHwRRZWvPFxT1UJaLVK16MMA4x26vtLcnJE7eVgr/JRaIdRD6M7ovi
ARbwOuot5depUMi30uIhiUVcsaVrq4paPNbjtNKrvl1WKVUuV2p5mC4Sy9NrZAIfCBvqKw1Up1P9
RDYHGhUyz77UEy5FhuG6c21obmQr5ByXsT4fxe7eHmkdku6AcgmlFIsaOnDUmOmWmlRpj5SSGKsk
kIMxUZjvU2tV/VF6pv4JvhxYDnRKmNZAgDwLHT++dDHACwdyyOYWqi7Dh1tTfYVma+offbcuLCBI
pfpq7pwVCoASAOQ1FRUemiXNYkhrAImhvtQuW3NSZ9jHD16iPKkTRUF7a9XoJ3PTW+pEq/ZnfZDL
w7tDzcU1WoHCphT6UMxxOeETSkmIvEA4EU1hQoQ7EMc5fKXNHDGs/aZ0hprDXuHZ3pBdt1QJuKAe
W8GAaIzfLC08lmFrCV5RY9io6a7sleHoPyjAIhbimDlYDQTpreDHYkazuoWraLViC7grIL5aLyLE
nMkj+Ad9O5FBsF9T26QHS44WIDbrN1yXeFQe6zwZ8jt7wE0gqhUUPHoCIDU5YCDnyZFYmqo1KkIr
qDQ7iP/TdkAPrYWtPqZuA0wC1fBbD1Sbvw70m0B9NoSWezH0FA8AMPWAI9aT5bevZ9jNLiBbJbwe
ml+iGvxRsrHITPBfKeHiJCm+2iKMkOS1zUI5vWF3Aa0Uq2XXZS7V2u4NONHUr1zSL/3rXMrtU2o5
0D+oeFTUFB8vWEZS0s1ASKiTVLhSdQvT6GlJIySkzkclyjXlyoAecMW28Hhief0TW0KF/giEThDj
Y/oHDCt10pv5k4zpcwMJQQBFKkKmwSrlkAACOvBOubY0ItUgKdsRHPRlqgPtOvqQZpT914YchD41
sUAhClSF5xE5gx/jAqzDN9fp1NmG12hOe4NWi14s5cZAwsjiD8Aj2BKMrQcULVDcgtzPO9DSoWPe
ElULPKQlun6qO2v5Z468Ogfxrjeno/NJLgPmiI0O3eNwD3qp3rQYZtoGQvH+JOR/UgF2oEcayIPs
Qc3v1N79C1EBepAD2RikN/iKcJAGbBape6ib1nhaahH3iLnquW4mIkThMsnCXFoeWhnUJdT7S5Jo
NFfwDM7TdESrnIhBfwo5HrE6LZkEjcfU4MzlgP1Zr7ZjkeHLFgcBnAFsTNm+dTohbHV2saWlbp29
2657ZdDW7ICz4b7FA9GThd8qreN9xd/yHl/OAfvOsDQxmf8L2y7YpIBmO89i2BS+8qSoaQ6np09b
5kbSH77HIx0VanhcYPjMbxvnmnk0gEEWOFur/QojY+utE0GesiGzmUe2DU5l/4RY4QcgNj8mZqnV
xCDy5D4N0XVxx7zCf+cwxU6lxujKG3IvacLbl/l9BVAVVPg+HSjqonzSe/tz8TZMDufM3U1JFZ6z
9wxFFLlCE1cX51DlunAjjKgEnAPPo+GL+YI2NsFL9/epmjPCQ+SEAAAmHsmwVDo3NtOUYAmx+mZz
hAP+9Ew0W5spjWEQIhrBhey20gMhIlpCrJGXENhd2R545hd6wv6TdOK2i+vQ4PFnBvhByke6s5si
5Rkwwg0pwyMEwAfRR47aKtFCB4y4MZ4AhpdLciMNz3UKLx5jtVb9JINwc3aoB8e8tV1ZDR+a/4Jg
TupTLkud1dsMRe5BrVPhuCAIoStZ5u77iz76KREtHmS5XUXOXLMD9jZJ9YqygNJ7uMc4quB43OED
WkHj603L9/zE8GX1GvascP99vAXdmoXPLbHkNm6Ey3gMi8I1k0dmL8sYXov3BA2eI1VKhMWMhGdP
gkUZx8L/pFkfFrHzYJxZZHy96YejyLxgJtK6tJk8Chko72cxf4baCH7OPYMGzA2kJw+yznFVDEOm
7wN0GdIaEw3mg+JdQlVlBzqO6SaAWSNDXi0Rl60epJ0kL6RmXEK5l3UedDnoaPA/bhTcD4a6jpi6
xJjZ1/AeYFY+FBeM9VVcxhXXe7sC52Zf3za03F4MP7IPQ2s6GrCnpaXn6mEYvsHxLcHYrwehFN9w
/MLdxg/YHzI2mhwB/QD91ltNFZmXrKMtyLYdcThylmiMNG1kyoNrgQlgPDWnvfGKlCMxymuHL16V
0F/EuxQxBnQrJTtbmrLDBWrjV7/SzcFCkLBB891gmr7JXMHek+tvo7vAzux3A/7yYAzUL9x9IMDo
cnWvTC4AQ9tQrAKqBMxqCgzizV+BRJzs7mOMtsg+6CIADNIPio+/KLOTI33Ibv7Fngd3ZLsZE0Hm
9QHruwfgXPvBQpy9fgzXkTFGdBNMuUicKQ6dwCMTEe4+weB+cS9LaIakcutEkmnj+z5DsWXD1GU4
L/ejU8Ed7Ow04ASIg8AcoTUuxAfEC63IOtGd4o4SzQ9+s2V+3wfyIKPG/xRMRY4iMgK2FRlui2Dy
mNZmio+7hYu0hhSHFcYd7u4YMcFqbu375y6ale+MO81NyZ33WPy0E7muCVvL1QwO/BNa1ZOrn2Rc
K5levgIt4NxhitDqCsLTL63eYx39YjTh6bcBqlBtd8ap/zlGYkzG6x1QuW84JzmjpuVUvVB9MRht
9IgMmvaLYMGQnCfzBvCbpNBjDO6fOp0sirNFTSVjApz9N6X06d7pf+AzHpWdXecqkpG3Hb0xLYlQ
vZySI3MYoUsMxY1TYrxJLWcdVUZXeMIkChUYjJUbj8h1Mnd4ftHBm99oHBHIiKQku1FyCXhYuBuQ
zW5jC5rGJkIl3q/jpOWrasfrpBy9MTFjYvQVzxX/jpUqFqoYhry678HkAef+ytyY7e8TRV+jmApB
Ydzs7r8xvIBMUAGVg7CX1BoM9DaZAV5CoB1g4kqdyeRpo1UdVTpGYnZKAyt64jw1jDMX0Or4YRrh
JarHT6jUObMeHxO8mQvkFYTqHNzuLh6x3fP4GR7HhoutDra0tGV38bF/7jfCnBQKtKZRwnnfCU/a
BtfxxgNjG+MI1F4zznazqs/y6QYTI1xoK50rOLIE6EDSg2bvGcKt2SOYwQyMEdLy7RV6atCfToHl
gn33aDr4AAP74yiFSTxe6V69x9yd07RRjx90ANJ9emmZV6c6ArZswZi9x6UOY7dhvjxB4uB2/96W
b9z5gcNBOl49GLLPivyXBtVRjZ/jMEUsef7CjKbS//AiwyMW4HjWdJtlqLKVeDPajCpooyCAxJX+
Ho84DhOsZxiJfrK33wgg8qdbY/LI/E7brF0FgpxvJ7czdrqN9hMnvlIHvkDDMwdmZxfgerTz1rCy
/cMcOKu7xwuLK2vLrM8crG/2TxUL8on8csAX2vSUUgYf/WCcgnucHJoXzu8NoNq5282Exit2vjts
5+ojltEUNGe0awPcyYfuDKVB3MSvOS3nwTWFnkEjCkCOEOy322HDs5B/D8BOzc4PzqrH+ByAdru/
mPBZnBKQ5g5xZQrjQZzkxUBmVIwdCou5Rx8MpwCC0/rsMn2g+xrUadMDswalhr+l8ia+8lTNJA9r
SDHGOBRUoztoMm96E9Q4wttNPvP4CKzMyDl65sNmhBU2cKvJ4ikBF8tJejuESVVH7UvwpoLjbLy7
9xa+OgiuMBluMoHXvlYBvE7gfBgGdUoUvuPXjOFDlswUnNPbMasBKlg6t0A8Ffc9yTr3coBLDPfp
jjsWYqVn624kewbM8e6uXvZ74kbgnuXUwxqGKbvfAxA680cRsk5oJiHyWTe8NfT8hZtDTAScQEEJ
+bjzPCWb4ZqRiLthNlcht6VfBnG4wbTXQ8qh9gYPeLDRnFqptfhRGlWM1IMRQrFpAlGvGjNYhogB
quG+9YoW9JZDsin71M+dkQ4umAaIR/KdV8zyfYRV/IWIhavdkCHvaw21J1HdsQ8r3nG4hTqQAnht
ejKNRCzG3oMepMF7+9ZtaIVQ2WZ43lCqUXB3U2ienBUBOVjUTakvNAIFGxunoZ9RCbYOS+D2trsI
dqPa5D44DSyUi5egO08Boo9uHUTzFFCuUew9wZ+zIt/XIZP19zFvKxvfUpXN1I6LhCQDXADKEgfA
1n7ScwWq4MOAesj5RoVCNIKF+ki6pumM9tT6+/l1SKZIE5B+G8iP0DCSNOBnDZcSr01Uf/aN3wV8
Zg4dw8TIC7rV8N2GtgEhm3mVVJNpxWkEaZmfZVoZ8NG2Db+FS6MNIgERA86eLwcCW7PscDu7rw8j
uNT2Rqvimj2E3AV4IxX8iKuJWXXvDpPo9rOleiCYM1eTyIpWrmW1noN3B1q27MQc5rU9kldRvFLt
MOXzW1mJ6mJwOKBBybKlliKtoar7q3mb3JRDJG3CHOwSUQjHK18kOCbAI+kdX21ejln0hbTnDhGH
iyFAySIcFV5TabNFrQIaqhrwBTj58R94eqtkNOwHeZKQI4q3N4A1ykeZSz2ij7uZMaartwZahTny
9fbkQVljIEENUYJ+FykOWt2yEUBBwACAZgUdchwuofmL2ktdmNQ4hLnaHHucRZ3m8hyJd/7AkbRG
2jc6TQpZWld+m+LX1fDvglLg3QhdzziHwP6i4/5wt9/ZxMTq+OVLfXjAGOUQQcWOFZXB2ZnSBZer
0cc267sWl78+zLmrc/p98H/c9ISNv4vrcYZyJO47iDAfp1fmnwWblSiYX3D1bkmJCyH1ttSQT9YY
Syfry+1BPRNlGikXXsTlRtAAeZMXFrYYJKCCE8TWEHUHas/8NoS1Q07lmt/Utmb81QXwEHWoPFUA
Hu1buvKsQaUwymFlKFvlremSYvnUOqOh0OPKbiHvfOuGvVy9ZNO3QjVw2GZhBhOQvQfXgadWglMr
mPkCz1JSYBYbSLlPkY8g8igfrzRtkwcjeZMpAQxp/TgfKOPQyXltTAIAZ1SFAxkBjen4Kdpt8xRE
DtNunyhx554CLjxAcKMozZlUw+IF8mHGYVtvUNx0jYbds+vvbfkXYF1Vp/uAYNTlI3AJ9e2n8Ug/
QVdJJIU/MrmSP+aBY8ZHc1BwqDYpqPMAZjU1fhLwLv5QU66lN8LYnIUyudttriL4BMZKjHUDyFth
Xu6zyOtwSQX0DQ7EOak0rikoFtxK3r8wVeEzDDNka/i004TXIJgFqSvMH1R7OCtiAgGugKikBEf+
ISAVFoP8zv7k2mKNKM9XSbPC/QPnJJJFicOkwqLSIO+UmF42QRKDjBgNCDZAC0pyWNlHCHTeqASD
y2SOIA1Rr1JvIWtRzrrqGbz5v5/lNQCGVBCoNkM32BMgDmS96aqGo0VT1DaAS3o1lXOwdxmPkiyf
MwZiJp3hL8akLXr4kJYkrZ39x9KZLSmOLEH0izADxPqqXUIIIQQCXjCg2Pd9+fo5Ts+t6b42NVUg
pMzICA93jxrdYTHtKWnnAOpUR8jGqbeBFiFpyH2F6eSoBQBVoKzY1DhSewgQ49cxU3XID7CcwmkE
KnW/H6MiLTM75mYXxmo+Mx6DISGoomhLo6oyR7TGcUqB31PFq+sdwvicn9DMqZ1U47aRNlOK5ZAZ
JCSGkYnWQLBcpYeYLRcZq+RJiVlCYKyefrljdHdBvXseQGBx8aIeyuNlh05SyscEY2PuHFAR8PXB
zEexJo/6/RFztBhE5dxGIoukWiPaurJ3WgSRCY++gaNWXOIyi24Tw/kjLUZYBmJgpdxY8dLOsCSB
dKAMgu3BiSRO0F36OBPi4SGWfkyCKY61ztpmWwpekv6EE1AnD7AcYJsk1jREpHLSjRy9UHRWKbnV
xaBwZLkwbhBAGZi88avgFYiIGfiKeNjm5SmwKZfOTtaGrDqJ6O0100whc0tJnVLGa8vIOYzT35uM
uBoWMybYWpeJN+mN4q0TQ9TAZkYL+EDz7+VVJfyDgmLTNaHT/8Zb9en0q6qP+BmG1l5zbONgzmIF
hotCm22HbImFSakryIBX4vveHDiaiou7Cn2XdIC7i+0Cj3cXUD9xfKvSg1DqpnMZljGOY0S9hBaW
Qw8anmbCAUmkGwpJ6Ue0adMopw3vHX2HrnFf85GQqM6ZSujjUkfPBB+Bn7IFLifhYTY+ZnCn6fFC
2VP/grtRMl+ewEYgpA15xoZDOMUmA1cqEA0kGmADpa4HwPuCGrCyDCvuwR6AsZjP2QJqYg9O87lm
gqUAnAHRL0vSNwZ9L2ucwZwntwOZ15GsqAyjD+FvVoRPybun4DRER59HwEb1RjBjDGvE9mEcEDdN
zAdZAzpWX7OeIWROp2cT0gtDAnVu8JjR7OAlzwNNla/h89/BdY5GE8YgQBmm2zkHLj0aoOqAZCIF
1hdIOgJ44p0kZ61aGHwrfJHu0M7gzPjDGId4/3OVuLcW9zBJ5b2CfZGJLoNuO2eWPgzyxlRQ+CmA
v7luNaGmocKF6VJjRSjYNAFWjHa1zVIGTeI7fT0xwnGSvK0EOwDu7g95JJJgL4Qqz26QFM8d5Cq8
bikUT5DJLZr8VY6mUVIFblM4mLMLtuDPTHMbg3qPi9L6p3ezjKM4PQ86S+hEzQgcXphwjkV9jass
uhEbP79EIyBbc1QKKeeDCIBv25kNpYrgsBP4tULSt0iOZjwtm0yWmTJ2gt+7+gTlDCmDkwVzBo3Q
F5PVwK4tyvsX2jAfWUon9W5lmsd+gujDSsWZiUv7MnYsSXXEtUg+WW3qWPEZeFHoaqIe7cEbiFRZ
FKWsQRkEEarA4HWHOIDZY/RO1zP2AlvoahV4s7TOvxAP7rNmCiyveFSLWPL+hyNCtg9Qzth3IPdc
2mKRYNyx5yYp4LgikgbEBnw94GatOEChPHK5yj2+HOvcDHm9rvkgecQdrWKvrDUzipxElyTbJOid
sXyUoPPBrOKAoysScP0c4evhDSYykxdERiTI1wCvEXKjrR7p98H2oa0GuHqY/RoDoJ4/iqyh/qrY
BIr3ogITqiNAgDtOwvFk6BDJOZjmL+h4h6jelq7669Wg5M45VDTPQP+FV9cyUxDE6wttoQRf5z7U
rHWrDEES9TPjI0DYiXqGn/4MCj3S+T4GXZ5o4i/4He+UW9OAhzNtuDrfIqwJ5jCDaZ4P6eYc6N9y
u0EfSx7vB2/fwQILeHjiC4ZsuhrTuGc1sN7g2RLXGEwnXjWTYSyOaE7mV7Ktm3jn4PIxSgsEJMGQ
CbPd3hhnygoMyEgOU3yUM2xX5T0SL4JzmzmgTG8LeavmEhSAhW1IQ7C6eDUNXlwspOQTzqq8Kg2Q
75jRb0wUTyj3vCxNCTdpCpvZSjMKnYCkB+JDkFY5rBlWxFFuE+EP2JixNthIqzYH55wPgHEaZ/Mo
z1PGckc/Zy/qronbiDyOFgk9Ra7TRuAtgl+1tZDNv9K5CoWvelozWOEelogpj1luQVdHGsh1vMqa
XSNkch4ufEQsgitdH45DGpjSKeoWEc7IV28mIHPqpbkzkl8QnymZX1v8vE7jGmQW1Yodd6AtLRsX
zJzdAK52+WHyULWX8Yp06GmDHCt3QsCasVcZ5RVofHXd1MRNBuDgYMLGVFLkMIeVl4XlZcZ3hxnV
ucdjVZQhVN0hy5YIpGW3AVGRVWa+TAK1RkXUSRvg3PEKB7Dks8ky5xyRsRHrdaQE6OUa3htjA8jh
bYikkVc0bHgGNSDDYkeEckT7PcwCaT1KBCl/gZs9x7QC51T6u9jslLwLWeWGRbNeVmxwYDIHRm2C
ActCE9J8txzM73D7pctc0LhR1BLJQSezHJWOeJjQbeIXMeJARaeexJ3kQ9/DJ8KrZZWAX6ozqwFb
1XiFsYWc6HhPTGXQ+rFq2XG736Z79Kl7SGFPbbY381iIfqyJYlKUOBwdCSfUz0Z0PZMrBiRdFSh0
H1BuqWEsjkMZqb2eMf1EzkbyYp09iKPTe75ZbB5qSP5c0/gtNct3HnGOz7Nj+mP5RcKRLrBEizFg
tAqL55WEV1HQ+/ylbHilM7DQchXuCq/qTlAfMHtJyDd4A22e1HNiWLzhGg/1q0nKR9BRSstuIaDJ
msKwszRh/gDZhiCqnW3hj0CyDM9MqABHAFErmvaWfhzBDtakAxoX0zk0ExUA4lgoDrOluK1SqIOQ
UQYQPb60kkYjHCu17JUqaSJvMy7DhKfMINwSJVgd8vIrY71EJxFBFk9GlQF1QFuJp6GWpZgA+1yT
SDWkytzAZQOgdy/8BBkFYMH2d8BI568zSFyIf0UIQnWPFpJGeHDZ//o96rGKPPIOgpRtzGVAXqEF
qyNlnvMxtPNUsrGxOKaUnbP8sDdyYqvfgxiLN/YIfQdpNdBjkDL5yCGJ6jHtrtezyu7bgZxexQoM
4u6CE3Jt6X1MyOYee1WxfEbt93Qlqy4iVwhSMicy1rOfjJ7srHhKbN+45H6YyfPMxJ/Ern86xTEE
qQVOmdgnyiuFNIlMAyq4Fj9NaL5+6TKQBNL3UFCInIy+VI/SrlEmm16M8CFmCTw5OIcNM1KgpGbt
iBfB1FH+ixNjJY2yc2Uvezu7LCnLjYD4i0dPTB/4BIQyIr7jxD3fH3S7MVEj4XvEwFR3i0rmRQOh
Ecldr1RknBDUJH6JNlGmC5X/LQ4WEU1eegzZJ4FW7sqn+dyi/6l+OqvEmhPdoc3fnbzSY+DuWDta
7mi4O9IC/5eH62/ZxCkTFX7BR/QST0esBW3am5PmtFRKcs6wjv/1/FXe8six4qKDuGEQNRp3Gvyi
KoK4M3Dsl4dyPC0W5JaO2Jt9Z7o92KwMDkCOYWTaPy4m5TXMA8EYH0iA5O8k4qwZL9emUMBRZBRj
/0y+ZMKdwGhzxISaIvw2Ws9t5BtfajKO7Zj+FcDKwaNUwpZ09fF22Icsdjv7tkDTh1vSrd+crYeC
ActINRrhmmxisc65TARFC2QhNeg2PWNtvv8uKZSUsS4K8lpGIx6TxLKnXsvZrhC2bKoPi9NkXOCj
UkTIGfaM8lNHxcOs0oY4MY2DkRagFLwEBJPOaVlEh1vHtBtDXA1+2cQvjD8mnoiBJFY81GeoZGUu
02X8ZUlo1EUT3KgT37DvSZAmza4ChWr916jQJ52WVx7WNDqIUSyU5we6QmE1RLMNL+XDvDu7MsTf
BVye2Y2oLJ1LUHZX1rS/D7G5VlPrAEdln2KhgM8gptw4Fk0iFhEsJB2bAJmIXaBad4/wxpglDyVh
bWVIb7gs5RPagbD/+AxCaegLL5Iy/a4NGU0NkkROixeOCR9wz984PjF0VDgE+YzpgRjIfY818kvR
NIMOvEkkECErlIhUhQUnc+mJ4eu/9mD5urWUGz+EawgTlbW0kkqRhMPHB2xY6xhUCb3RgbRW/HOA
bkZMmpXhJcprJuUdjH0mn0t5JSqP9sjFJnPHakksFOoP9i4M77+/v631h2MKzRSOIhQwZWahljeo
I0YoTVzoCZWMNKElyCZN5qN4Gi67lbgB/T2cvtk8UB7KZn1vo7toq4WsQpbk1XutCMuVROkYjDiK
nmiuFnbxTrm1F+h094kDKH2U6DxNaED4L8rgG4AeWySGEkOrfgLarS2CjrBfBiVzQxrd8QyN6wrb
NKDOE9+RO4VAzQ4OuDoNIKSRZvLad6jK2+nDngczINykk668tMAJhPvux1zr3uSIPVYWOU4dBId6
wGW7/lJ2Vbwx6WWVoZ5by7dGL5v5fZFlLR0HQ0BlIzkiGOVwOiBJl6UewTZtvOpP7Eu/ZFNpkOIJ
IuBST8iYmUIyvIEJVgGxGevOIsL6K8KbIJgDrNEvsI5k+zzDjlGlJNpFGvFD3tSnI/XHfFH49eY2
FlrAu4ZVR1FSNuvZ+DQdB4nZ6Cjl4aDRxLZdXOk2KO21paT90RA5TSfmsE88mU9iDeUuUkVCctI6
YsBg1hQcmXpzvcGZ7GzO92YuCi2PT99UUepFgD8e2lCL2AmapTwI1sqsOHrdOa9VcTX+oPrxYEEP
nMlfk1DFoUoQONOTBgtipEIqTQZpSMorSBujvytmc9qcahzBBHs6GbFTSZTw6e6oGJXzokBPguMM
yhUrYoerheDNOu6RB+eOHqI5FNqqpJXapWOEt8ijcXPTMfaw6xwPadAeM+bQYfSqtpzM+OVD8kU3
YOUc0JksTl/TRijMv8LBRZ4TN0xGNkKS/xU9c1puSMOQ40OeU3Ul7r2XzhaAfMKZsqdpjmeIxJyE
kQA2zRya/HCXe6C+pykNo9v0hSeMkn+ZDGZZGsGamCBOYio06TF3NisLCK1zNHfaSt4B2CpYfkp5
WYfib3irzPBgA6FcHBvzIj6HTR7eKt2lz2i2CmeAxfRLe0LHKWrNFAvx3m++7aAO6vwDCjn7qddk
nCKeAyg/fzroOylqrjkjPkHzsqDDC0HChQXDY9MrEf8g1hqcQAQBhh3yuWmzWGlnlgY4IsA8JqbI
YZDRxmygB/6XBXaJuKNvgOIOcltvli4EwQI3YlHZOU1d2L8EPPX9iw5F0d3kCasK6bTbL2tQbCDK
UCeGFhbx9txKOwjR2ecfiyNYuJ3qRp6sDGUY5Qer5C1KOhx+QBFuM/4yEI5p8NZZMVmSk5DAgXEz
xYZEuTHenclCfEWVF/NgxxOIiHrUskrHqZDERbm2EHs/fc9LkFPh/gsQUlWzgTaJekeTtuQ7VXM1
UAiapRdbuiSF9BR6NFsLwvjbxn8nZWXagAM3norsi0Ufx9yOXiNNq7Nts6iyIAnqZqvb0hMRviY4
E1Dw10qA2+U0TXwtOjOaYgd/xo2qMi9qXOfRVCxZaulYPnOYtap2zx5idsVsq23wCAt+3Rw/Xe7a
OHv6C2SxKvSByMIKb+NN0XOj76DLAJMR7boFAvJ2h7MZV9kAUlnPEPKxsaJ8hIfRHBtxXCkA9xTp
Ib4+wSFRrhAn5k9rPdAsDR7jzllsiMdmIMPCgIcwtPkYPFuq8AYUIHJm9jlnUf/+i6IcDuDryoB4
kh8cDLHdmC8AuHDl4ePRlUCnC4xHwRtwR0quK4UgJU9KzkATyB0PNWGH3fBkcBG3o4y8G2iRZYJw
HLyn06556ohipJEmgszAgYjL+tbE4yy50aZTcnuzuCcas7sCWOUDpBszSNIg8xKVo4noBl1Li7jC
wotiBzUecCiFINXVkz0WOVY4AZ+wyM93BImKWR8jm3y40AHxHuLwa+GmyDlG+xTMjmOV9LK/49SA
DSubb+q6HdldSjwFl0fMPV7t3frHWjeUAzXNbd0+s/HbJ5zLSK8+LLZ3iDtUWERZRo7BvLiMYpN+
BensnhitzKm05KFf7QuGVpLw41Ulwhfu8WzYcgDTrGnV0aCBF4NBTnydkTf7NRRERqFt13oSdfOM
gLvrnDynYOoo8+gU+sxIZWC55KSH4RaprnXYW+vllbnhKAHXfFqgHuaX8Giv1mH4ephXhMcv752u
IpR9x9bd/GDctUbcuv6QcBj4oNNbcXE6jnUdcpC7DGmuFDsIYktdg1OjOPxahW7TOwPJ1HjHKoAG
B7ecNNfULx9UMyJ8NLp1aFC3WDIAtfrx7spPNetessAYIW8101W/gk0PLEHDfKE+I70k+qlSkgLk
RUoHywu+YEZnfELTgmobWQ8DEMhp0LGe7GOOZnaSQf6vtI21C/5Slk8aES9G1WpOgKf6zbgJrfZL
15e3K3yY9fdEHorMnlQn54HH/0Z1tM1nkRyTckOidigsvAviAq9MavZXTvYzXjmtU075Z9xACsC/
gADFZ3vX38BEh8EGlWxFnhqegX1dg3Ok0og2zuucPkl5mNqnY3MyWLVmH+dtrzgvLjEMZc7lJ1qd
Dfvm/LA2DWvNIkEZhhxp0j4Myh+n2vCODMuzxh14bEgpOAP+FxohT8AJ3PWlnuyefBK05fgUzy5p
hyQEMME994DbtMbZOvU+Y9jvFHXwyDUFgQ0jR65FE4T2Z+yGxDaq4sGQUPNRkkP7B005H/Fm+Dht
BvsOCYoHjQFVx8kMhrU22j93UYFgSaG/oD+S1F5hocnZ/ph/kYk2GY/wI0aODQ7gA2V8BnRO8JfD
XZEBemntb17J8jJcwUPn8TAXoJB5kBktklNOtcMQbkZCPZJz14sc2eeC9VjUKOQBJDnZSTRf5mWF
Mtk6dS80rPHNtXYvf0e3+WekT7lFLdcy6vz8uvf79mvnPGcLaIANElhNcVVr5AMAtnGzfdnKDmeO
AyrGp11RkXjwx5+j86EXqDETtcVxi6WM/Y3ET8RTBieXOuKw1gp5Yh02ESym7uDkX23oPMMDETMo
GvTwXNgBrYI/RPtH7xsHobENbXHvDJ4anqoASDs8VcgrJgw2It66bRwdke/RqM+E7mIhOAlgoD5c
8r/zwAT9vB0tr9YBSzRdxHIw3QO6QWzTSgci0oCOZng2v3QKMnCD/GCAoxcJtGZ9SU6Fv2ZSbSMV
t04nQDKWwqeT31G+kvDCQpwM40L3FOW4cdO8wU8VFM6OPnP4jtPcQUXckCFzEBjkjuYiZUoHTUJD
Vr9r2zgoWXFKedYgCMyqeDVAvcgI90cjwPg4KMHmA7Yl1wiOvQBGfUHHH4fsheY8Fs4IyxgCvT9z
QEGxB/Q7kV7yRDfmgXCcieZAidA7dYPzGYcbdmp6sD6dBAEyfqA57ha3kZrEcl4DkKr8Zk0jdFs0
FQCTRT3mjiozs5hGQquJI5Rav8OLCAMH2oGATCGGiQFyKtOYGZxtVQyQQdWDVSMiDxOq0HkHZB2f
PXQCYOV/TcxDgZTHFULzPKDLYhYNufuV88REwpUS+Op4Y1VtA+/U9mXxrye3poYnHIIGCBG5jlD9
KBQQEiYfyyi495uDqhJRZHe9tf/aeGVgiGwPjRIj7jTtLoYgse2Q1/HA1QbiPh57WY3jFxaNmBql
+TYoe+VuybBXAzyhTgPY+0TwJSxBFlmp06Bgjj7egOGZnt9uj/GMNA8LwHs5KmzAd/FxPVuBW1xb
w3HGJ10sblVrO8NwttLjNPsuGdhzcHKORDK3en8xObrJ5++6JpGgDYh5JRzdZskBNt+YxX/clB2F
wOzgX3usiw1m5BgL70fFQZneffqC0MYduMFmEVGuEhbhYWJmH643Y3bZxYZVShaDnWny8jrtIozD
P1h7+4uJNdLggXxzeBkMGdqoVKTQgX8FDFI42YEBa507Q4n1GOBPsqO7RZ/FTvAHMOOaG5vsP+IY
kB93wChYDFE37WPUnjVdFsLiMcoNjzKV8EeUd2CMXHsfZfkkUopsnfFPPVvuDimEMP5i4ilLmAAE
zKbRKwgBOEpYeFKWYKrQ0o+3sfX+u+R/XLIw/yD4AJeZLBXekOYzWT6tklM7TQvgW2SDhGWL+Hjw
kbIChwCEDTq71qwWNjwmHJOS8yXvnm3Qqq/FvaxWEmYSgSUVz9a2yeM3x5W92SFdA/pgzZeJ9rV7
u/CKlBjB6c4jrHLoK5x58oV2ZNQxyswbdwlCMM0p9sBRFoq9M2V9jESdMc7c3iaojcm0X8vvXMfE
jFtLkn32r9zconsKyL7QUlI+z0guvJQDFtOoezJur9Jho337WC1Wqgspi2f2dXFX4x4dyMi0cRDo
7Ag2GPhR+rIOIUi5wjU5i1PM75my6qMPW6DrgPgMhc2CichTZKI58HKJ7U96MaK9Uvcr+K21Lh/r
au8jYCTS8Q5juTLyePvVbTPfL4MGM8FXSmDmh+Igp0lwxdwRMDIjkjW/Nv3OTT9djTOasSw6BphS
sjZNdtLASHbmoI7Bn608n6QbfekieF0IauR21vzHT5lzxYggQJnwMyocIMPimqeOJvJv4ue5ZCGh
d2vWK6UNEY8pMNtA0uw6xCGYsXY4j8nexgb2WVbnTNn0pORYsyTx/t3+nTbW+g+0WiFksAeyWcJn
vJotdlLBPfkTFJkMyNwHLc6rv/IKK97AwEN/ODygEL5m46ZgIX3abYm8noWIvAvKZ8gsX6zkCth5
8WLDE6Nm/xh2CE+ryvxed2i47aDkp/tj0NiSmb2B8WUaywl6RpJ1DBgCfrUHrwOyb87F/cEatgv+
HQOHFKU5fdsO7ECvfa9Y1ChXGOfG3f5rfVjREAA/Tolpvb3BySmmH7b61joOtxtzwFRZUdUHCOtg
tEgOtGKstv09UlkQ6SG47lviUQadL9uK9l/VgqpjdEuh59VGkvyTAwFB8WA4o1GUP9EnBu5sO2qP
ryt4+4YLUw4GazCoUDuxVG4ctCQirQJZ+uIbn4aljwUfFxSrSKGwzbUhEDCMCRtAYlf+ugzkKjGe
Bah5xGmQ1IkCtDl7/MstRCJhfgpnDmzQX7xhmmk5bLsYDs/hj8xVFq/pyFBDLEBAdGRASDt9nfbg
23tZLW6ebuqjTqxsHeLx8WaPqz49CqoYDmTiRcftUGO1zjhqfJAd+kRHeNyU4MruSq35Ngf9xR+r
4E0tpoSubH+N/VaOz8AlgGJA0WC+NjFw5m1IKMpmhs2r46BAEZ7J7vcf1DW2n3fvOeQhlrFFJDya
HsRgPi/+oxE0or2dJymkvPY2Y0pDvX9B8mPiIvb7UXd4xB7ScmdqPUoeXkRWgg3Mg1SnCpZDR5ma
v0prDZe6VsDWhgHMOx/tTvZmABlTNh6jRKKvuUcxAm6Gb39S/KOdLjsTOF0ltKv7UQczhvQ3GBI7
mYede59kgdN//2phh/F3mC0ZLM38wtCRO1UcXy243zt3a0IEaXovKjehGUideAv0LKGP0MHv3zph
Y3g2R8cLpphcdKlLh6eWpWTUO4eUrhY5UcliLlrI4FRHcoXeyQ2dxpCBrXJAWdn7/u1mLXtF/jXG
v8MY/Ew+3o736TCUAwBiFJ2XTszjwTYeInqrsmMUPJaxYfflsx32e8v2N+6xf+Fl/P347t378Lch
0Xsfs//sMhehYlWPXuOS7XEZrV5hAX1YWiNVa+LxkRfTIJq4CdX00QyttdPrYuLdPWJQsgwvbvyC
YnMC4AgaoKz4Mh2oarFapYmwp3XUKMmHZHiLPmXTkGkIpDsme85XYwnG+jJD0vt8pJGnaXazHWdi
viqWcx9Qv87zqhOkawIczCgWF+ZyzNhj3lMO64Osa2M55eFlzSFUZhR4Ui8F7ykJbJPZgvYKy+4v
9I+14OvD0Imsfn/n9svmOW16lU9++uZ1r/hujZ5LWH9VOhZgKAR1ELLXUHAZqisPvOA6uARO2K/M
QKKnEA80hByj+rxhrtNf16xun9yYdVWaUIMDM8PCAhYum5alFdPw+87laY7WFwt3FidkYMml47Am
8ssKrNcxlgA0a1Jd7whSypbyOKA22AXCdpjCAPTDK8ttRUk0N0rhA4o2xpLWtcK0zMvblau02qXQ
DgJ49wF1LN68rOM6fqiOdaK9uUlgboWotDwfp5KQBxCew7K/0uyBt70GI8aowWp294PHECCkurc/
e4gPkBY/foRWsHKxi40OBIX7MXlCh4R6uHLKNUyujANqzuhJ3Ynl/ccswe7ZMhQ+KJbpRTViY3yZ
fzrHTVBHBd2pMtX4zUALEIbHyi5e/DtjQ6GJ3K0iCtRruLsE32LIP/V+peYct+Ht7RqY7dJyhGa9
sikAd5D6bsmu4KHLRHa2b5Xezrv7wQ8I/vbe4R3OwGMlG1PkCsYSN/fh8qAK2OGyEoefIX3SQ7b2
v+1Pq9Tlapt9Nmx1/MBCFdB/MOmc+fPmZ6G24Aua3QzrNoR9xCe8zC849ZsX6P+24byiAtvo6p0Z
SIA8qMbhB4kA5BPzonYx3z8YRtgpdVegUF+sot+4DkKjYGHv4+dSJsu74DiohnIVlp5okxQ8lgiB
hfeGrxGLU6ReWrFVhJlUxJiu6K/DInKoJjPsq0Ej3XQwBPJv/somccMOqOY/vbuHj21/03v5Z9x6
ij61m4sjVXtnP6EK4Lby+9o6fa6VBgKdJ1lvQ0GiNQ2dM1qnW7ySNHWV1ix5UVTyttOqdwqaWA9r
gsX5nzFQUk/2/caKIdV7skRim1mgtENg2jtzpPeJOYyS1rBoBPDdmlcMJ+1Kl8gYkQDtLepONcJR
CPePbazxvUfn7u0dzIl7R2/Voc6wGLPOwPom5kNSUk2sKfdRI2MNzexyi/NVhiGyJviBkKpHCSQG
os1mdht0GPHIhnV0pQFGxxv20Z8Bnxu4iz9Vu+FMnGNbpkr78OTii/x3gxxeM7cYXj0x6mrMjY95
peYfVmWIjZDSqDBY5gZX9+3kqkuBzaEZlhBvI+Fu4zA5ZpWFjFMkBvU096RYgmJAq4hd+sC+6+rk
b8YkYvPcvc2B0q6IywKk0aQVb+4hLW9IcB6gYh/ga8IEx2/8GF1B7J9sQjhelk6Bj2nlpOPiVZIj
dIBy5dooGreCocYursA4cY402tslUkAW/LlKYj3i9BmcT60iw76QC9731P7PQbNLdxYHJwaQOLus
Npzs4QFFGG/j3FU1KZDJ+s8z0nCOcQFz5UXJN9NigGmbxzDUcDrd+5ujFd8ytOJRPJ0+u7hOIKdr
7mJMU1BfoRpr4d69X5LlkPsWsdw2H7K4co+Lj88Ac04kHtA27F8udvysscrhDjiXmEYUfbQRWRAN
mHXPuP/y/IXBWYljiwe8Wv2Qf7AJINPILIOf2NACpLd+5VXNFwqW15RNiXAatT/0/ZMzu9BWekYl
t/qwAB6Htf5fKTm3184Lngd+uFsPQRZ1YgGI7ILXXk/j4rF9vV2s+rAWKhlDnx2+IzmSYqnykWwk
lCJDqpYKqGj3Q5umhKKzOix0ToAYQwPdq1NqgtJU6tYJ2QXKknaph9QvfHUr7QvT4N/uZlkb84Z4
H4X1SEqSu1vqrIkyLF1z8DfABIkv2Ye92E8VWpQMKfo1U+V+hRmSXUQSWCBrGyhFkmGZvoSvau6V
Ek11ZXfTcrib6t+u9nvOoFx5Q5ISogykBgWIJUcnedcG0a+WwXJD2sqeOt0k4u42Kncvyw+Czo91
jPRha12O67QO0PL3DWrAlzXrTB2CPic9J99o/4dtD7PK6KaSuu4px7YY84x/N49+UdOlAMSACyiV
+kFieuhzIj9J1iSZwgKkj2OJpFauDGTtFMS03plXk3sufhx6rlIWvdp7O5vhLypdysPT1wYuEH/Q
dv//izQNr8E222bXiDsy2E1LwzvikbWlJu8dgBWTNiRMNCDevRUtIpfX+0e9moyQkB/6HK3M7+bH
dunqaFO7z9gSsLwoBssVsB3srPmYWLFAsJAE6RKvR8/ojCjp7BbAN83IMUlayC7pH8jMhwJKLhyi
GzTZwOLk7tewaOg7MO3pjN8YbimL99P7pHp6YrMwJwaXnSqFHwxY9/m34X1BIUMNixZesEJh6JI2
CJaldentnGtHybf68i+4HWJ2jL8AieAi8hT/utJiUYbiRILEDPcsWbSpzuR1B5CFCJB448lEeudy
9DB1wIBKoLOCyb3E1yKgMnJOVJiTGHksVtPN4ONzJPGl4HqWbx3p8RozuQK7/pUT24nsNaZ8yoz8
4oB72RWvHG7i3bTCplNvGw0ClSEEeMxp4FNQnzNpFHOZU//UZ9zIaNsDUvznLYLU6eIgWssrDvqg
8JVWIxm3bFoPbj8LE6SArUveYTU7p8FruZpWexVvZ97nBorlltb5sC0r9ewLPe98s1B9x5on2XTu
VHUzQvPzNyfAwO2AaP1NVwwbAHeqWqWrdaJ3gF7q4ePyoFAOuaVKJP4YdHU0SWASlZmWC2TCd6SR
eVdDSMiUJQyceh2tU93ZYlKUMzH9hH6lkl22DgpGmPEb73G3SYk33hvvJZifjYyZexfW8D2Bw3JG
CJ1jzGOT0z5eNJdtfg2+NRTva2s/YxQM8eho3Wgy0TeZtHAjqK70T/GFIw/OE/x/6cgHNui5oZaL
7+S5vxnzTTBCB7RTpL83WAKBJzW4ARgsg8UA2Yr1zbxGXJzveaWAvdWECo42AhR7JskewScPThPk
CYeyhscDLfSkqkNuKR9uD17ddkCFiAiqEh7ZTlrJWaHOyi3RUy/ZDG1e+RArhQxRbWOJTCYkigCW
RYhLQEJQIHzcXbaNaUJEorhXmGqFQROtfLYT3EUvCXb9dAEZdQ4KlUouCkl3nmAPq/FcCBPKvXmS
LK4zGBQeJipSMZFJq1F2hn0L/ezHhYOeEgSMvom1szIjojUJvgyAxWoKW0OAenvotjNggx8HzUK9
QV+WWQEneIeluBh4lAaTTnE4AmHHhGfSoW6iBqI0bPaNNqISOlgYKL1z1jlNr0t/44Ajz669K4O8
JbqBNg//iRIcjQX0DFITx2AyX2lWzR9jsS5gmhEVxsKASZUwnGuzqYtqP/9TWARi0/O/AOVdQPDh
/GQwD8TlHSwWOdoAtTrjmwVIPEB6TJwQoLgTI8PN8OKvIAt6Ey7a45lEaaLPSajwXZJAQB/ImZzX
h5xzkwmw6+Q5rQc8hKSIM4DusAJn0sHhbb6qNlAG3oNEPnz34PoyrZgGJg9wAsULegI6677CFMAG
99ct0dNYZyVAvKKjEP9PhwiHBrPohVi5tNKsE7k0ldoNYrYcrqNIH5SfFRYVMO4Q39Sc6bS59yT1
Br9ZJOJFtseV8MnHBvoWyJyBLQBBCtWnqGYoKa/3SqDDIsdq0D5Vsu6EVu/hv5jPZslr1okigL95
ikwFprKdgrwScMFda/TMoFu+YChHTtEWMSuBsFJ+kaDR7oKSDXF8ExzVq+VFShBpa5wKDRPnZGuE
jEiGUlnK/tbCQ6fbgYPe5mmlMMUJ1hhJ0TOH1oliJ0hKHoofcU/hBwvxkaRSCUrd/d6RZcKm6IDn
GJwcdIcC3Et0vx9uAluXu8bTA+fi73iKzQAlIlYxV/CDoj1hE0S5GFFqt+jQhR76k335F3WfGjZ7
xPTMn1kZBBytNNi9ccMG9U5vL5QEDuIr5FkwPuCMU29b3YbVcLo9X0K7PCkMRtMtlfQrk81vrXPb
0KuqQM0RjZ1mIxS181LUJrxv25CTSwAIXO4NKuIIavrUkISHgqlZ+VUsdftv2fVDjOlNw3nG1Nwf
NFkv26nRGpeb7Nl8AV2dgu/SsPpbPAyWva7/5/t+z9r7/Qm/GO5xl7hafo8Lrdt6NcZ0WQ7s4QKH
dCnmhoFMLw0PcsVowljgPEKX9U1fIwQz8xyCLSz/J0+y3l2BhOEEyXL02GsGtId8i8yRxMZaiKvA
ysGBZCrFyU9YKLnWytoDug2oA7XcOGXd0AKrwd3Y9ydQvJdWWKxQpheWcVkGxuFmOP1CbIi4fM1+
qeX77tp8dVbW6FY2r8mssWjsmEx2tD/xOytN4GVkN++DD5t5vDLddzajc9CqwNBiegF+WIDRPWZ0
oEhIsX7XKpQnX9OF2jTc8VgGY9w+a2S5BaZ8m5oacnKuODHEh/zvAc/ikDccLGhbgyEsyMtvShus
U5LKHQnssgZJiN8gO8WBhoP46SqbJRF5xJA4vRNSGiLmFsoS74oasUq6JC33Ndik9Bg8nGPZqFyW
ihHRiEWfm1/9FRZKjg49MnZCE0ClE8AWDs4isqy8JgY+okgAuoqfzGAIURk5xaT8EE6idJ4AOOtg
0Int5U/9x57+RxWX+JNwbZHtOMQVNV7JBMyI3McxE6lSaOsyWuoOk5nNAEyZubM2rXdJcpH08L9J
D0mO40kkipyNqu2cb+HQ4Es4YwZFWfxKKWDEJ9X6wGDPB+lvBLUXgwOe+QmXS1aKu76QFW97fLn7
gnVBaE0J3WH6Ytmp5p+Fkjy6g5W+9N9lZM41a9Mq2bQFUowBfWxB3dfgGiDu9HaxlCZIz5XBh5Xu
J5yMjxRcOIRsAygFjfb+gVMrvUXCCN5Ed7fm1JwlhGoXWxW0Bu42xGoYmhQPiN4LnlnQvaAGUh9C
voaOTS7LtqVYZhSzu67bH+jXYza4bXgQJo/LbwgPJL+wwUXNNBhb+Zr/K9/h2yGMffCD4nnVubuw
jLCSg23DiUJSBslCx+Ecdi2n6Jr4f2SUFedAiDglBJU6A7o1WNEYUosoxgNIafckBF2xRCCRp6sF
qgKejvJb1kqHhPfX/wxkfi/pqQPrADUXr6cTkoOBboXUTTtgexh3ecpyurmF/nbJFOqAsDRYxy93
Ag+m6uSwtSJxevntf+MpfpbfJ/rqAiyuzokot+TWQHY1KLNXZQ3s0vTOVTBP6ChXEiIE/ZEDtGYV
22xE2jkWKUySJyAe8GfSOTEcVQ5gFm1sHskUxlB/ZYU/a78aiYWo6d6ZnJoqOWf9kjm5VEqinXGC
B8FC7DjJkytsDmjVLgcIeYEadFlwRI5Kcd9i5Y8QDITCrnuAnX1nnYqIWoeoofCFe71Ob+H3fDmE
NZH0uFDiGwcGWHT70n7ixuLIDVTkLTFXdwOMXVoYXg1d2tMuF5NC5kedJj11nbMXtVR6gk5lLfI3
Iy6SBRQebwV5BbGtcvri1NXQ3w/xfIVH2aSlkM8xonlooJPuFIaXDpQRR4ZwrfUy53wT1iq/Q4gM
N7sKbBE7Vnf59+dbMecLyoiIqMlpHM25/H96B2jNsL4Wlewbn8GLgJC1gyt33VOc1cgaGfEKIgPD
WMcZCQnrUnoYkiKSkiEz7OxqFyBP1DLWBGo68GypQhN8Z3xmwY9KmuQYGIyiSVCugCoEHBN2afYL
SDKiUKHWujmCq+iUujQSFyat1m838SQJIQtOkPVptzjEKMD4K6vAYRdZ7/RmcC3lHlIFJj71toNy
Rxc3T6gUcNhkcK7DVLrAwC6aOaywa6GLnB22DiEPYzOjnXuA6rlndRmsOnLQkXkA0ySLO6c1aFiD
lj1cxW3XNaUu5HybyYNE26Txt/iygCq2HO1h0P9H03k2K6plYfgXWSWICl/JwYz5i2U4kkSUIOKv
n2f3ramemdvT57YB2Huv9a43TKyzG7pgyHj3gpIlFEHwbLiU3A1uNhRwimGdx+c/XZdQ23+txMYp
iFJugcpPp3JuPDDLZM2MeQKvl81W6MpE+IQdX4YW+zosMF7CEapMIDSjGRrUIMOZelNHk8wpLydz
eEKXUbuvHW3UrQ4GkENrFwEsjqkyDdw/jfr6QeMrxELiFdOdhhqYaxFNFmIRyYQNTL7YlOWYAAiz
PFja1yfTAnHxJKc/xwORL0WdeR1OyyHSLmLNSaAJaLFqs9QCNbFAmMmHlF14Kgkmn4vr2KJ7rNGy
wrFDuzBJ6MvaiXAvwHCHL7kAEiSFfoCExomg4DT5SnjW9gx++Gxmrx30tN477ClT+roHFBvC6JLF
oKHZ/BBKtR+qB7j6b+yCUvk8eLqPx57hSkkK1vv4Ue3fZ1s+CS0S8vFu9ZQMRuFupGOzhnJ0qkp2
DCeDfRMfpQVzeN/2pPiwWp9Qq/yVjymGejFdCvwbMIehoyo4EKKsAEBLF7kUGSPF7KTgxHy0nuWR
6Gnftck46KoOJwt8IieMIw60+w8X0E/7WR+0Q2IMoeyfaJmBINs9pV502ygTDLxebjXyBJJbAP8a
Kegy+XYVtKMxvrLY4WPnlcxr1WK/qo+vr6H21tgOfb0ORqMeJjXr48XsfNOHlEWrgol+Dqc17PTv
H3j16y+UaE/0L0KKjx3NYQNWOH61dCJJII/tuoc11KBxs8KMwH0nVWEut/zfymj16sfLndhXVpFs
J389Qx4aDcN+/MAVp3eOXyHati5FPod6Jf+43KhCmT0LIYUz1A8eh1zeIWzFlyARnnrCYSgm6VWB
7gf3ouGAg2JIQZGyuXRE0dnploJjPQcmETYxP0xkRg4AI8DJXAu0CwF2rxQr9NiAc29WAOa1FccO
BzHj8zY29tnsiIYBqhue0oRLaTxT6qRq3AWZJZSm+SQ97zJ2nuMnD4ZTcZSdc7MrnZTguAzpKGA8
Flhm0deXbV+/t5pdOgOYCDFzCm5JrN9J1sAiixGpAcGnYokwvkvRqGEqzxI/vFg4r23UGA+ZgseF
WVgzol+N1gzNHua4N6lb9m/r159y1I3QJGTivIet2tteIT+rSSBsnEFc4p0KLvUJU74r7A5ic92M
loUhIppNECZLgXZgTEYS+/67crOTPktJTVsxjBUTjB5zhZMhA24EoaifWSz2aX9IZxNILHFrZiQJ
Gx/e8AZtituA8yjUi3FFtVMGfTJq2VSoZEs6BIZT7wdwNAMqJNXsojZDx4yOd34FhBgue9MX1xA1
mqMkq2HfK0Xoj1Nv20l/EvGcc2hx4H2Xf3/jsU7IlxAExWd03qVJVcQsDhFs6a7w0jqZnTrr+NRk
p2Wq0XRWA3PcgmEIy7i6JiTT8FfX+basrIZanQnddIhLHbDud/ahrW7uxT3hFbHNgtXhsYfchov3
ybgNRtZ4YGVCLjb28hMxIspqfBPRbAr199skyIGS7Z8bfTIEoMGuDah3MKlm0xwv+V/tS8KMZxzC
HgNZv2VAU3jIFcEzn0My6tGgpG5+stA+Yw9buq3xL8Dj/XKewPRWb/1O7MZVV701w57J260i2GyD
sNSm0XcOVbIzpqk3nu+/pTnGLVNaX6pZt+W5pi/iF5jHT4RIbKrND3tRIdsZaO6Q7EZRhAxgfE8q
gZTwFY6Q8gGnjjAciGVspmNVbzfNw3oKHVk3i5jG0PP077JPeO5/VoVGvgWPO1nj8GczEdDIYaxU
g2X3mIyWzV1jbSEVwiFiHKSvuQQ3cmxmlQ7xj5uuWO1dnW5TeFUBbytEH8Ik6dvn+o2jyZheAgg7
tTuZNuMxzyKvVa1G0Ad7KC+5T79rkW3ZbHHojIR6MA2j1npvIp4wzPJ9xiMj1vP7NUHM/DJxLftR
v7aeBATGpoRWH3NYiMjV3xfZoSKcVPmrafjA239T4HlUvi2JWopjlUQHqLsb6SLgdzoQMJ/hnH8C
dMs2tq7MV2JOiUKdpGZDP7mTEKKqy59gJ7atS8hhf/XejH/moHCrlkipV8u/veGTpHbz3pSwrvho
GJRcoDdCf+7jRGhJLttcl81OStiH4cK7ko/KhpMv/1m1at/tiwXI94is+m2Vmt1lC0lxMdWMtEnX
TsvCq5/7ltnDkJS178ul0+2QeGGQSaKJyiSgiYwvW1ODldUbBz+XzwPexDSrmY6Ej86QsRUAZgbU
sWHsEhmQs+XMqmVQ0VlftRhC8W4oN3+Ky9euxL3pY0KFQgqqoVUMzeKYLBschDrnh1fvCLtAVf+q
S/yq6PdePuZ3KaONF5RwM6NwF74RI+HjkeHRiz0eJ0xhVdQK0K5w/OnbgOxbxlIcbHcQc3HqSa9N
BXck+MCSetknTL9OZiihZWPwZbYFVA+nbMwkTOnF0SXIVrx8cUawb5FlWwXZZ1Gq1jMGlC944ADe
YQjDjuwcfj9QZlGYYsLdMEZun3p0JfKej9KRElSriwcz9YYJQKVgtJioTIm/b3gomlASn6LF9+e8
iVMkHKln5j0zM58AGsvU4mhuskNEN1kbGTkz7BfERPgdc1aO8t9fvWk5hU0+p6GlzpeLyX2fZczJ
I6N0ClblyyelB0ETXomBzAXN9NnQmBU/+71mlm8Othy2Iwts5KzW3gBW29N8MQUxXrwinr6yMQZh
3j2OcuEyi8+JXRPOjZANdjnxyuw8TsOu//S0hbD1xKaeDVOvFs++0Xh5YirIK6vFpnYUt+RYHiCj
71yOtqdhbGYzPA52AiheiPXEHIuMxOTIUPdjefbx1zjIaD7rec7iGEUuDhMZjYQgOjJ1fQCWQrUH
PUTalAR9spYXIsBhtSI04u/kDcc6iabIFIA8mActaBtbe8d4VmjsinL6u3/vgIj3eERqPC85STkw
z2QMv8hRm+zk0hogbho6HxwyhCNU9yEVeek/fkB9Q+M3pVyqQZhKRxsar4+3TOZtIL2N0z6GRa0Z
G1V/naFI/5wXFXYZ0D+PBRmfaUAtWbhBArmI1C+m2EJHiuC0TuwV0ypHWjVA6C0LleG2AwHyEYpd
LBATAbwhIfOKjZmNhzUh4W2EBYAAz0XT6CnWmwGfm63y1YMOEmolNNToaXG8EC/BbI/RgntszzkC
QFgFdszkRTWL1ZDBNIN6a1DSNA3eU6l0v90seYR7s4eXHwK2ITophoK9xYjGeQYGgOpsDR1QyCBR
rby9Hg/4x6RHWQnMGqf91ZxXLYnA+ZB84jIg/M36ORrXoZ25IEe0qZTpxlU71ta31KlqBGbxJDmI
ln0VEbL+n08ETx8uk/R+wGkIJb3vZQV5GJ2OCqGL35Ts2rX5F+P2KMiFeRrABhbqlIXMnfxHDAAN
7uWeVPiZoxzUW2Z8qHAY6tDNljAULCj7Sg/sEREqBkv8DH5h8Ia0xDPZ55Sg1GN3A6jJM3Owe0D6
h7v/16oTggXx3tfn6x91LNfEgYlZ2KuUApVGBzO2p+LF8/LCachmgATwBzHtZ4LFvIIFlCJWmeEL
QBfqHUYa+vsI8k5+yYkHhYd3dWrZ42qqQ3SNm5qZla2cL+qIFDrjNDRPUCEHOrMO+Y9eTnJBKFaU
GWspBvUy7DcOy8Zn/qUSBu1jsizhKArixP4Z0vxwjtF2iDl/2VjaCeVAR5IaFFlSFPnGS+Ek2jj9
NzObigCtDVojMeHzLsej1hi4WFL7bikB9vvOISkt+9ja4o5N7M1s/Fwn+wgbPyEsH++4QvxVdnu+
bsg7kt554IqA5hMUs/gxOvhTvYI3vbRCbsp030HS5ex/hJPr+wSmMqJ9fjQf49GJvDK4TNOFeKTe
qAlb4y6cuId8RD2ktQkbDEB1mY1n8mW/0T+x2+1SAD07GWE6DHD9+FvSxK9SzAYSswjgaiY77fZw
2EPxvl3WUwWIkE0ihhivx9boQuGFqy17yTRAhI0UgHoGWkSDXx6EfXfM7KT0x6rfsXnpnJvY+Hwt
hTGF3lDOL+tFD77ADOtLR8RskXX+cIgIz/YNNhL1FCtg+BtuoMI4eED9TVbHI3STllup4RQTvCs9
k7y8ti+VjDjjQwzRwBxjQEOTTrttlC/0jqeLLE/fsxyDuBlru84Bq6Rs0pzz900Z7+NFaz3GcJsq
qwKkh7JrnVTjqF2fmvOpvAYJGuwlgPXF6+MUtV0QDinrEdES0AHTlZxhPX9qVh8m5sFrDnJqSJPq
TK1aTwYskn8GscQ7VcFzKkwS3nfk2C6d8T4jsE+YTJvSz65zu7fXZKz8jXz1+tlxYpbcpJ+t3FUq
vcTIkH/8JvlKA7qmyExvo3u3VQlaQWp5y2BDwLlm13rcBvvHgn9hhCk1SOBM8QtixrGC7nsJZjqL
D36eYOgCfhXOlEdh/an6Bc4Mqn+S/Xb78rBkhe6M4Trjey7HyNGuSsdQ8uRQhzOSB8jFQRQ/8VkB
2/SaAidAesjPNdQGdKeQovg0W6mysjOPamyoy5ScSLsHhaz0lGVx7yhLJf1zfZf6aQOLNFjeQ5oB
IFbzhTh8xXO36vVtkAbmejwTS84lY3lC00QdBGTVkHEnnJ557hyMVcLC9EOWNcc8PYAoVtwI37XD
07gTvKjaXAzUUZvmwh/Qzwl3Ist3Zx2RfZjYMaSB/YRx1PEt6fALC8gwfc9wl0t4O/otEwKXr5ke
uKaqI1Pqo19d8pTip+wt3XDztDbEPPohXC3ZPvgz/FcIXNDvwXIaCL42o/+BidueC0wJwV3fooZo
3NFqDLvtthRfBVYNYRN4iOJQzZNeoNodC2PQG+x4SqujYLgVLhbWXKeWUMlkHvu1YYkJFGRc1t7Q
jHZFIK+U2W0ZGoXdzqWpar/4JBvwsaUZBNOjzcESY0j8vSGe5KQTmhXk1eZe3Ugh4ZkbYTILe5uR
jDk1eVHuy4P/4fpDCVpCrQhcmAygAkf+VsdqNeHv7wM3NVzXCDcG3NHaCE+1TuliYEEAFi/A82wy
PGrHDxQftJliHikmkn7ItHO73PPyVrQVRCF1mhKXQlp8uIcyIuLnk3MySyBTPNlQoOtR3eoP8iQw
Ow9ai+vYcwc6zAx93zKORhdo8ekK5AMiCC0/dwQDukv4ITyOBHAyOdJqzzQ1NwiguYaMJFebGkIj
IHmwEXvkPQhMygGctTLMBGQxKz6xTqGOWxDF3qvcRTFZ+NJ6xBhECMFSVoCKsz4ZZ3aDv+VRDJ2o
bkw4Ca3whJawCC5mA9hb4s6T5kaqfXUHmmP7ob00BWWdTy5WGcKJkU8TRHiVxhba3gd7GSlNuiB6
QMjuC1+4ZopPc/I1GsF/XxmMO9+sYZ+z0YX4TQl7kLeOcnSZLSmAaLg4D4S3TSLG35f1wKQkEYj/
miE2NcZasK3RgFxEcPGKnHdZZkQHJymhooyJX0LqgcLxiJk1KkPbZnahLDj0V/hWi1keXELQAsiJ
Mqo8EEbNSpg0kR4m5ljYTRIySlc1GuJYwml/+wjqkbAcESC+gPYzS7xG/vfP1AqRqwBaf0vJ0TYl
7i34yPPkAOSK6RrgjQn0JWyfCkw+MNsbLXDZVByKG/guxJQAe9EAjbCpMYRviPMsnSf6V5VkDWqV
wU6Y4fwhrqSCAO0hNjCfDv71XO/Wonw54TQfu3SPGhN2iLuwra5EhONYbShbDfUXo8N2KlQv8wez
+zO3grjbq3L/mvm5F3Z+DWmY4tVWxmLKVVmn41DI71lRYvkLXpqQVnDLRSgQHI8rxwcuWozXcLfg
0XlB5Dpys/ABgCdGpoz32e/7HPUyJyXAnYdxwtNLzjxKTMTX3FBBuRrjv88E845g5odXM2Nhj27X
ThdC985TJtaDsHW4QFiI9EVRBC/E0qqLLpAjyJY4qnDPAFxnr68Z5gl6QLJqcqKj6tsDEeA0wefG
uigWI3pMf7IpPB24Ls4hixlIkbEljIKPEeoheAOi6kXpggcgA+3F94T8oRJzIJBABkZuxLT7c4m4
9cJICzIyQ2B1i8s0dOEiKEHVIGNQwL+o6DFu57F72vF+XXBZKPWo/uk0U3ppkaGBwmWungUfoTiu
L3FKlfnk3kZWGSDWF4PVt4fC2j44Y7yLoO7X27HDT7Bi2FzWcOpWf2CCQoCCmxLSP3CIf00WAq5V
jxKBliHf/HRgAzGrGUO3IUwL5tIK1swhskTGtqT3/+oXKvNy3lHyU1UAFXHRMbeG1LMmCG91csE7
x53xAsGNofjPVkhzhA86LBMx2/Wl6czoBGon201uz5IF0lhcS5i26g+c4gcGzPi83L/N9mu/eB3J
B/xHLrsVOXRl4WuCCVYd0Oc0Zj/dJKzQ6/hkAeXKIQtnDBgpFqMmnX/sCYmdM8oHYfzHAIHR5bBe
5I+XMFMFjyb6JN9g1sOMONu0qYNwZNQaPTqxdnmiDauFiDAG0oH0NziztFBExweolFnwGPtAFD+8
N6isLmPc4QT4Ug3NyqlpCFi51nvatt5gVwAR/H8UQKAjsI2wpM+F3X2Kgo79qg/e7vYVfU5R+8S/
jt+w3C68gpOrbBkPMCwKZ/eows3S6ckejS9TNB3TVi8o2vGcn+dP/xKNjcvo3H3N0fbrCaPydvMB
iCgdwCgILeQrTE9rMqTZTQjSYhGwuHFsdAjp9nhoO2PxgvyKOu6r2jSnkB5PY1IJvm7bEenzfOp4
4UsXrODSQHr5H1xBaSiEFI+8KfTxlfgwYzs9fBOTT8a0ksfT75M284OUVX9s5OJ8acGgECu5OR8b
wYpatT3hgMR/vvwSrYAw0QSCpHiOjMv3dnkvfy7ETaZ6GCZ9l7UuIpAZ2LaNUd9Jju7scWyM5kw4
SskpEKFsCXRd1Wfp3q/9Q585YrUny3UF6Q+OHbTQMWNo9pnbtQ8ffynw+OfPaCOnGMI3kbB5rvYS
HTcihl1EheeLCRWh1G69pKklMTGmmDbDRwTk8jAIuhgXdlh+DciLdtmni8soZccBnKPXvC+LZBlE
OnwbDKrgruEretKjlw6bPjgB9uiz+vyWTVVPH26lMNlLOKOp2KQ/iqoLLEMviHZoKb42SjyEHmZ7
CX+Z09f5JO95vSywaY4oAx9W8zLDJ4MARAOp2Q8Ul95q6p+BKE696UkvqQ306DAwetDbvxgA9z/6
+YMHEKPYLUKxh95nf12+etZBKfRzNyn1LsxNMjeey7DHTIYMFiOeooSCGlcyrIGkcosV+hejvxpt
RkwPHNWKNw2pdmZxCQLR+JHZyiha/15J2YBWneD/gFKQooYekXyQRrIklif8cWJ2jNefssOd6sts
qaI+JK2UMqV821UTgIvt3mOfYivkEudcnzDMBWwUzZdlYbuucslo4LgOo7el7OppIekoOzJbO8QI
8GD4DP8yGJh7JtxwZ3WMYU9j/f44hhuFPp/7EISlcY+XkU13GN4fm8QG5btn8w61nh6+pnIQslwh
mNAh672H/4O2cIetn77t7Boz/XgZOZlvJigqILIfhf3gS6lMXqt72reTzkR5sknm6aYKehPUEsQa
lUaZWoObTOYP6BQ5cAOzW7XLb2O9O9B5jz9tSyOdbCtGvt3qLZhLdkkOz2hTWe8tCT9O5cZH7cCO
NSNSOnwcOzdeEsTN9s7FOXIBX8fC/k7fYS4bTz/BgmRZEB/2CHI4Rsyy6VgjgyuaPe3PkyZZnoxJ
wDrgrDLQn5p4RBKI1Q67KfE8kFD8c3Rj0/NyMw9/qMy4P341H7lxqTexPuDk+Gs9RCf+ZrBN9bdK
E05DK186GMsi0blH5DtviMCN4GtD2w6sjnnvufc2zvpnZLMueL/sVs66yZhHc5skJhicktuar/nV
QmXocH4B4UHcPDkxAwIq1dvzaWpvQzabNSvvJP45iq38w79lJbz621Bk88PvK7PAo+X2ogIhEPZp
tutmkR80iAg/m0WRL6QRvLYO8oX4PyjgniuemRiIbzZ+kj5PoyRPpPMb6P6l5wNzwNxh0U20e7Vm
kcVBDmppNGC7qNaUoO3x1vpItnJy7K123gMt2vCISucIFHL71Yx2/XBV+yQskiXrBS+UI07PUv13
HtlNYj7IEzNVjF2YqbpPEsMZ1oaJrTK4ZptCbVcbRHylbDu4AwL0MpoNEVDsqstw0Yo5VLPL5hoU
vlb/tkKmD+j90Cav5SmbRwOLFaJg5IWDy5k7ndRuHzHSmQ3r+aM0tN69s4xlr95+3npbubLqDUZ7
eWCcFIQtET6H5fIxU+ng9BobQCR52r/b18Gq40gv8fz/3nEEX7Ln9ZYtPnl3Xnr4NkaxCd9kpW1n
PxpISB/Aq/+J1c8SlgP65ziAkGVWrcPjRhmpj7fcFhgpK0gPdhyc81sLQHqI3fa2gc6H4qUfcC2W
Nffpafbw/Bf7J/uNTVSVp5Ib3gVDTg1s49j0vRfdNIKtW+kuRpCdIVENUCww1az2V3KL+cUob0oK
QaNX9PZ3Bf0XsIoQIH5aU5bMKLaGPzce6b/fXOsttOIvZxXKPvto87APJ1wZo1VjW6/tEHFKaU+q
NtBgsWEQZMkZaQj9kuECasbRvGUzJa76N32OzSQ2GZTyA2cX4RnSY06cDYxJp1jPzNemZAtOhByp
DupgRVmCgQA5z98VmsDellWKlRK5lQz4BO+RjqMR9C64DX/FfofoN0LM1MB7fQ6DWi87E/Cc0eff
f1k7mChAHaFrgmgFW3eS3GYDIARdxvuZIw7yBVStwoSOHwF6AxHfB7KLrTM1eQQoCF37OprsBo6K
SwlHzO0w8A8Yt13hlOQt9LxFBCPt5HLZBZtNDSVf8EjlOQQOuNiysM3vvazRgYKyg28CeYp4SvzT
P9/JX3oB0X856ckQXxIIT5CRA0zFvjqQOWX26cbHIEkOQLURzgrJdMHI54o+HIndSXW6Pbexv8eN
ao45pAuP0VprQBTjyqPy41imNRzu1gyX6BSF4yUf+T1yHYh2KLrkzoZfLqYEv7tV8LwK6vwYfjv9
JcNP1R/uP6X5lE2hXBfZKSqyeHyLNlEDlhG15lfSt+aUbhKoBcsDaJkjs8KeICcoJQqKWUkSOmqh
3ttrf15vxDFdusyj69LNysuDG1qOPf7oN95EisD4lwiM6OWBECl5l0+JXWKJcZH4YW32wncLHfQV
OQMBmj55kbfRP1kciU7bB+74XHG9oaHqrLfkKI40MOCjcDa/f1NxVvce/yAwMH0gs1BetsRWePig
eNNhZcmsx7DCIAkEH5RHRZi6lkmsmsUe6yo23nclB53ogQwzQrekjuA1G4QMNsUJeVP2BLVIb/ls
0POx3ZUAEj4U6piV9akTVIbtvf13LUAEJGB8eCbqub4HzKOpWwlS4c8OmtiYvrfsl0Or49fPHuyb
OxYGZIEwz+8Qpih3YMCyXB5H93ffVUlsM0+5dez3vVM9KU5hmax6GNI3KzXbRdD70MRUqOSNPhS8
zB3iCaOfysk7NrZExGmT5BKptsZzy6iaEbAZf6wnHg3Ge4z6zfwthrJRpa5WGwGGBcfPxL6MA0Gs
jcPP5UW1zC4MDzWDjbZAMEI+q6L9vVtqFKEuHK21ZFlrmJDl+yeuoTRw0v11ssqToMtY8tf+pa7C
YZp6r/f19fMq0rToN/J08tw2nf3ojtrzxgaRyxM2kDj1JGTOVroFcBqo4fcZvLnVpZtWkfXphH/a
D+M5/jIphGwpGQXbD2VlG3wlZFI/Mfd49phvZv6wcz/VKpHvcWfJKHFT/92GKbjJCWKhJpT43yFT
UgdKh7QsKv+Tuu3wIrUN+8wma8Okd+whYFbxHOOmPKzfCahnYBSjDLJa1LPjLwpZXuFDKHxpJNGq
eHvjcqLmEM0lPb7nw4s6nv/yW39glv111izLvjMimTRffGWvg8nwOP++1uOD84067eeg9RKFwtvN
e07ReP1Qqf7JmHOIAH2MHerpUJGNUp7/yCobjVBZUxMuhhVYenp5fZAKCzB8JmOY0vOcn+z1iTqt
DoW2evb2115/c5rEitNBNHz6tULHJjbZalZodMlUZhRS2Hao8VZiuT2RQrxzvJiSa5ZdysE8/V77
X2RMH1dSjh9c2hv7m00RGNWF/1Wm0VRFghVfh92q+KzLFIcXMbWqvo5UMyqL54l2/xBJmObeI5uO
zBZ4yXgnzvAVRj1vAKnc0MCvr8PjjrkZmBYoNIDTIl1VHuXOZkhR3Bk+A+B7Zss1FCOX7J9iN2z1
Qc/tIHU15p1JSG2MGJnEmA88IIceqeyazAi/sl0R12qWfz/6gK/hp9b9JDoLxsDfzUZFaSGCCJl2
6icLv5tlvzPI2a4yd9SROspDF746pOJunE5GkHu8/lJBUOhDVGmNJ7V0li5P8FL6DPXlIT5+9rvw
+2P9J+SYo87MQKoICra+PU8GVnlQLz8n47UoiyW7YjM7kOt3HfNHj1ZfLrXD0lTZ0yqw0/4MRfKK
SEVuEAQuZJ23+I8OxhFwO89H1MdSwR6ebt8eP2H6bqj05/CcVoPFwOvPRtbQa/RWsir3Q+oC3BDj
tGJUxKuTZuiwnBeMajYl1JNLjMEEuLSzHOhbZdkalc8eEZxmgu5LdoqwKcbOwl1q3nJsPqYcil/D
JfMyTKFRAFzhPJ0v65e41lRwyIFgbwjpuLJ7GcPMVGWrmfthzcjRRFyxKewzcsEHwQIOHApBZaDp
4q2kv3v4cJY3RnCVtVfGZj5myI+tZeLOARGqvzkwbl5YEl44hkaYG7Dt+FqbmsTAwIg468l1jJk8
ad2iTbxM/+Ks09LOxda/GYOp3dIPOsPK33agMYSzQfVCFzcj1vPWR7cIZl0ZaRoMOXXJljxxcI+3
zZjWVYFy4Smaib9FBotkPBlxtH0ozwaQNHnmphFECwlQJwjpXNhBkcSHbYCfBj7f5gBH5XRGy7iL
XlbAMzp+6ctmF95DBNHupzXEUw3PVbR6mnciuzGjRJIQudetgZZF3vW5SIk95sobMLEeTFHuOe/E
B6Z4pgdq6O8V22/XZ1WYtfkDy6DWvkspr0dPCmyu2APDH2pGatENM19pA5aFMTTOFMW513M2wOww
S2hn2cUYUZCF+Zzm9I9PEb9LaCmtb+WD4wvJaLIC9Iw9ZiDMNEk/a46KlaDUSFbJrPO/9rGa9Wy6
Przyc9rVoUEAy0JE0OLigUPC7G1v7r0FzSrtYfEwtxVsVK4OpUtlJGFdsOAdf5YtKFm6Sep+ZjDt
grB/4cqJRzed0v2mfzyMeRCg1zyi79TXFaY9ijU/7p/edDDfc6diI6DagLVpHmF2JfCiPi5x6Isx
SmKE9Qz81y+yhtbjKygvZQDrclubWEq9Js81FmC1acrM9jkxmWn1DsIvlBn96nTjAVxfYRJGN3kf
eX0vvQyxpnsASJytkJEPPh0v67aEtBJbPe9d68J5gV2KHhTSipV5wiJPIwDP3EEi9v2HdQf3wOOF
1cZx7cBWz6l4/2WD4T16BV3/UduOiXY4h8xYzeYS/z2md0AH4+vM/IlAeoQmigVo+gJ/6XT5Z/Za
HsMRuefUmJy8UFFQpwk2Pumpr8W8P8XcCjMMBRFP3xFOGL3pBzz/mKFRGEXO2e+vO73KxNDq4dxG
Yn+xRlyMy3Mq8CMeq5cb9nf89M8FYuE3Yhf7zlmB4fCKf+4A5U4fDi91mRihj3kSCzvbi+c1p0s+
nK5Cuomp7cdohcPeV88gCG6qmMy9EQiiAdIrQrv/MU1EkocjHiJ6EbRoK89WLI/2gbHGP9fp32SO
MQD1NTie5eQTBWcY4HdqaDQsjN+pvED8J8fETfHpawHRoXiB6AE+qboGyqP/DWeLujPF+IOHTJTU
WI6tZDQkB0i7DEkA36mGYOaeyHwSViq74fInRmX6WmcgQoDeXwpQTFtrU+XPNaRf6EEx+PwHmf5A
qWlVUQ2o4QHkeBYZ7c3H1SNaAzoLo+8v8g3ZPvvRfmONaYgXJUFDQcGglUckAhN64yt01YWw9ChQ
VfWNd/pADI7aDfMQyrcEybXmwoDILb4dUZwCx1wt1IliyiGwIFdb0XS4RrRGOySakbERHWiM3A25
gLX4+AQ/FU71t9IAiwhRWeHG8mUDAE2mQUVwgwWdJQUQ/HYA+84wgCVEGpVwdMbEHc498jhBBsKt
mulJZ8YjXz5oeLXgYDOlZ0TgoZgqcRBg0/dIOD21NuCzzmVU5xCUtjKPPWJexS7WFWpLYZxOaeKn
mNAInr0QtWC/Cxtf3+GhH07U+c+/Ivwhh4Zj5yr0vMx1f8h333tt2tqqpj/OH2u34K7d6KFh8i8I
QaQdewYZDR0w3nUMqyrfjA6pLfQWQM2Bh7LE6U2V+UJ4xC1YV3a08Dfxsrd4GdViuDlbeHH8E028
9wmOM/BzkIiIGAERGCa5aNEYetOY5tAcMNJG5iWUBCqtFyMKrO7HtKVDa9Fdr3/ieRFm+2NjcogW
GsYnpIDsdiJcAjebIQGvXNAeA510Ll0gnJirvyuE4AGwwG91mqBgWs/R1aBcRRq6uC5EzlNirUjK
QTogHN0zo1sshs73LnxcUMigBA+qYLyGO4II058RBSNeTmDJKRJ+ptUnMZPByF7okA6oWdDj4FBV
u7SsYN2A71ypkpUzV8B4V38dQhb8faMFTkg4y8DMBKuLjBwHF+ygdDxB+pMviGaPdASgn2Ix4kEu
Kdh0N5TNH2Ab7p4bMd5FRsMz+fCbeQidyG+9dl6F5RTEjlOeh3DTW4DaAZf5bfByCvvF0dt3vxuA
TjuyY//pvGgW9edfFqZoYApzNmOLJbFoSHX5EpKSAxZdbs/DHsfanLGc+rBxCztPtLtsgSo2qCKV
ISE2fLDoyEoAF8ALzM49ACVW7Vi435+fsyEUC2voHECQjE1mpsdY92cpw3IwmQdPFqjAzFmJ1c5u
ro9/QE2SgVnflfNPmvIl6SjYZyl555a1UV2jmgjjFRphy3qcEYel29edkp6n+ukudjse/fnHglxp
DblXLFzxLcw3hya8nHW7xgJpKi5gybv1bb4WUR3iq5wBnyBVwgOBac9NRoOM1IRRMjKXtcSws2Lc
yCxROD6wTPGuR85ukRbqXLGv9QY+rZpewwt4bDu7mnA1OMNk+zSviX4TsV90VAOs+iVEuMIDAmSI
JQ3mBeQ5sFjHzT/NNIpmJXiB8t07/cYZYozwA2r0AGYGowqTOpRryIfnUSzP4kr8SxpZiAScBe5j
xN4tFruJ4ddHn9EwzC9/R4v9wEYpJv5wXeBbm3vIAzgf4I2KKV1160zwDpGcR7+KuxA6ayR3CfmP
DZ5ASPF1yK+8qSBSdfp50zGXMWg6kYtw3T7nhGWP7vczFZAcaWyAAHqJRZC8y2shb3iQFUp97ZEF
4G+Y3IxwnxpdRowVp6cQZn9jnK6J5j2KgE0r3eXtrvcwPyfLkbG2Iowo+1hFSuzVWOMJzCao/4Qi
KhNSmvffi6wDi3nmSUQd/bF7LEB2KmJPYTd8qxVn4AhrpgQtOqaqYtbwXI74uIrNYj4T/CZiS/ud
PcYixh4uq8qnSQRY0cyW8LGTMTgZUevWl94/uuXp9kZjynqBFZAJ2dfr3oE5xQ+/j1loA36kZf5B
DXdIL9gxoT+2OAkP+r6CZZcgPH6QZ9MSS8cktcTOPyu+zhMUjH1VOztCrCg+K5RwsE82lZ/FLTkU
/Df3VL3PPLRHJHmBXyGpbVBoFWKfvGy5XivWNAXk3+cVXLV59j+WzmxJVXSJwk9khICK3DKDCIg4
3hjqVpwHFESf/nxZfaLPia7url2lCH9mrlyDH7A+PhFOeLfq2RW2GFahSrx9zR0+UjBNNlHAt4wW
oP74n+Wrt3dSgeveDP6pkqUIKp/DvDvYqGvdXU01f1N8beA064x93EByyRXkhk3WEBLXc96hd5rO
FjUqc+PK4tW8MHHnjyfvL7vdBhG3Si+5rR3qONSd8c36mMpiSnC70aQ/9gBUFnY0k9c9WD2gyyOc
hS3NMgf9rn3+uIb3RGl5ncDjHzc8N4PjElKHcifVuH4PVlhpcHZjLHuEUYIxMgHSPJoE0l2hUYpY
BwSvN4X4VU1/ZEofp6/SvahR/XJqG5Iswos55J8WOqs/p1F9rhuCSiGWMMJr2ztgAMO+FAfDYrwv
h2PrO5706SiIkSnbTuONGRPYjQ1+Y4ioJB/rpV8553ZQ4QiIiLuP6Pet0lnjmXvf3/D2fOnm5e72
4sPE+DA0AGyfHMwGJ1w3zQIx+nAzMABa48IeMWgKL6zZzm+q2YfBbHbOwaod0CteQcuu8U8koqfg
Y01L9+7QTyDXcl8zRXcO2qxrA2BNVzt4VklXnzRvbwCTxzxQV/bM1O6XrgEmFKNu3zLwkQU57Iq9
ajP/9QP9FNU2eN+pJIz6NcWPGaIOvE7JbF92YXuBVexWeAnAYGNSZnLvgn6srD8qG6OFhuubzVbT
D7VGHruWsNfY5iWF27JH1830vZirnHPhQff7aNuxwANXlRSl5aZO8vyIT7FDDMgfWfVllYhUxLEI
UgFo4Zfh/4sTsRIY0b9+bOT8XnxYP5jS6EkrUR+pyLWxZWUsUT0w1K8FDNi2mFSe+ymzb2cIVPAE
Sl/g5X92fsrg2B0ehiUtVzfU7S/Nx+CBCycwVUDf+nI04jBezq3wupWCbI25nZcu+eTn9SFHTQav
qbavsdAHwTvPWRNBZ9EiWB9okolbGlwSdCfL+yd4Ihonf+1qBTSeBXx77tXhJ7tvoVtHZ7882q+M
9BfOjzokexEPfXpT8Kfj6Pb0TwiNmP6wlVDoXHEjEBuYNiwtA1ZXL9QgPa7+0sol2LxjcevzvSKO
caEtDBv2Lgpcex3xkpBKXjjx52zhgQmQMLiAkV5ps3yOKpMFL84mEBf/jT6DAiYskEfp/rG3uOvw
T8FvpuPcERlLdzOuJjXs6KE2EwOp34awOiQa0GLMHtsICBuAWbzhwmHnL2zWJ37DHEsDdLArPAbf
EFN2dNQZmTntQExFWA5Qb4VJw2flBLsGQ5DKRRyPTahBCBxPSkCRksDmVbIa/77UOXYNlJTlgzk+
rvu0CbpKqXvZbVI/WQ5cg3MO8MDscPxn8P1WvG5heAfUS4ErpFFar9kUpRWdXUCgHxq61Xj2pits
uFQi6znZvNfMsLwZdRUZetfTwlk6ywqwa/MLKredVw5PZB3ZOqg2Zrr70/JrFu5owK0oQieawiMi
szbsj4MFp4Jo8HdyIAkK1SEffBnUff8XtUhR6lkb+gzOHsynygBTAvYKwJlBLva3HAOeugQ3Rw8u
WblnpwO3CqYV5rWEinC9lxTxBQu3GRQQJhHkUHwglAryCGW2SlMdd3pK2AoR/pPx2liKlPg6F8MH
zh/OJBYwt+SFP5gWZSRpr6kQVHe2uSBXA5imdFArWrAFYVkr64WRoj9ZY+dxDlRGixgqtPuMWAvi
RcODyF4CZxXmXFYgZi4dPn9xj8tmicg5HMfZW9vVRKYKzb/whj5ex7rlpxRBCZYLH0uP7piuCadW
xU4J5O+k4rzW3V6CnncJZLtQkMnG1YqU7Xl6CfjPLw7xaMXPUZ1y/BJfck54RL35it+m2PeQ0ha2
tpdUwlduPCTaQBWaz8mFEsSVWmikXB/PJmnrr5247LQkmwALu/ltBe2QRVokCUB/t4iR8aBid8C1
TyFm+TtC7CQSpCB8U1mKcJuGcLFAEY7Jr7ixsUjh5chxXDnN/5+8p4PbxwA8BuS0dA3/4CkP0/47
s49IKeAs+TrgGQRz8xU+7OeglymLvsXJ7/eclXVD29+OJpPbSDQ6XyaFj+n/g6vHsw0pz3DF9kho
dDADCVW4Tx+RRAG3KJG9xWPTZTEGV1G3MrEVwY1D/NthJuISbsR9wAWMq5De4qEYavGZmC1lpkH6
yjdw6kjNu2IjVo6F6PTb8CHaB76vleXnsDEznEEEWlHsTfLzYWKy1txWOMD8vG0BcsDlKPhlUl8k
n5hM642yQY0owQMGDhEyI8Btx/4t19FLCK3TlZKNu5HCn5VTApIo5q2cHLRSKGLEYA5BCjEPQxY2
QwkUYps/LMhOg+Dmv8f4QT2d21jzddJZdiVud33ceCgzEK13cmDCHyTB6y/zdiMP2HV5DIPd9sfF
+ct/m+gxKechrwfKuYXcAXUURL2d+i+7d2DmWFm5ya7DIO/6+iBhvwnk8fR4+E8m/mzBToUaxIDa
T3F2ImSc+TEywpSWTiy1CUTwN1X24q0QlXkhp1K8fNHqyz8DqNJxQhgdBh3NPO4yIqC2pjMeAw7z
cPY35/kk7u6ZSsEyvmKqby5a3mKGKzRrOLEPYckYXN4rMwXewOmVcIFHMdSuNJ99sms4OaLPHEsQ
UwthXP0wZ4ZbcVbtN8aXcqqcc8gBl+yaM9wAO4on6zUHDLV/Dl7IaZuZgWW/FYdwacIya+KrfRth
dcwMjSv6VLDZw+iCd+mpg8TOBDVt5Rac9d8U5V5tMYX2E+GAm4AonknO6BoxgX+374nMsMrJ7qYv
/7np04Pbl2WdPccPb3xzkJpNVL89u7F7znqxll5nraMnHo/oc/Gr7GUvYVbjCwMrDZky2j7U6ZVf
zY5J2y+HX/9tIRJjYMBNgaNDdPX41GohjiE4ztqno0W9AJlUfdWskid0mGZJzIt3nr+9vs/g7T4p
1CauqGN19pj4n2RSzU74Br8GjGs/i6kSWYqtWfjHivnGO4ZWhPOsaq47LjTfuRMjjqMBthlGQ2Dm
C0PVea76GENxbmB7AavE4thJgYGw0MasSbG2ZsZdcd8RmEk8a+PLvbjZiBPQK+5xpnI34bNVeDvs
DxBq7miQIaLihQgCLD5mdx5oFEsvXBR7qQQWIBM5mZcNLkEmIWarfwQaYsr3rxiehLonzjsN9+2j
TQAMUFWD/0XQilHT+qBXPNlk1pkHADWSQxmaRWwv7QJ16ZI8xjyuj3QjhmiyIP9LqaVpwGFLAEPJ
JCtwc0Osa3MmpHz0hKwlMiSDgal5mn7ctnuBjJP/nPUH/gegGduvw2DFGAOQhZMZHjn4r3wB+bHi
xRPVcUAJYerZmtN2mVMZj+lhgRJX4Dcnihgqn3T8/e8fYAX4/cEkJMsgb08qVFPwyjHpO9VuKdlV
K2Zdv9mgybO0P+rvf+m+bOsgmjCSz4jHvaKMExd13A4mneSwBpPjJfZcFq4XR2UKfuavHH/txewy
xVcLXKDmiMOvUJKaxWek2KlpSw5ZSJXkEgpSHUU7GBxsnmV3/6FhR1tejP/pOX/XFwMEEkN69KGk
jUhrcPjXZYLEuz3nc2jQql04TegC8ep58PV9qcD9yatpZ3/O0Pe1LuLqWmS1/Zpe1yg6kyI+QbQh
960NgkepEA9UWdW/+SVi+xnVrmw35Hc1MjWhC1ep1xsG0b/6fTA3xPZsKtBziVP+5aJqEuvNZ9ij
V13K8kPUOU207IXS7v/V5uUtf+QtREAowcJVCGCrD3DsZM+uouBpT7mAC93ddAcgeK+Mbl6YcZ3w
KIIGeikqAAMvKbCZ5x0F40eTSKUQmknnhEtMOQP+dlgwXKzOGB+Im79yxUwSexdKOKs4sS4GN4Kl
BGjnE+0ImxWYE2aBLHJw9ViwWqYVayihKBhUafgepV2TvdDG7yQWk1kxle1NptjNtfdc1Pua1aiU
eNrDZINDg1tllfcZfobyyYCl/TjCrBukCetxD7GuPMyIQGtjOtMRaSzo7c2clGGoODEed10HJIT3
au8+H7ixMD/zwquJ4tDi3qLkCekgv6VIdDp2m/+h12gFsL3AVyu3d3KekEVbHg+xbAGu6MOlVNOH
2LsHWtVMz2qw6iccbn2TZFhryHoAfWkSYPVXziB+MyVxusDEpg+U6IMizPU2yszZTusQ0a3+6/Uc
CX0ARMVvQjC199WuIow7zZpF1lvQNS6hBaHMuW4nUP6g3mlXekL3/HPjHtIzWHVtCli4Z1n9QOPJ
5gTXdbaGq/j5s/nkdCkYN+s5vjiv1J9M4oUjIAw7iYy/iwrnsD7EIFmNAy8XlOw8p5UNxxNO81fA
xC4a5aNfgr0dJZlT++BwIcHoh/VpCjIlmBw21GxZOlj94Huu6FCC49AB2fxgySfS04ffHncBQ4+g
aJXNMHIlTY2FAXY/nFNdINfF94SjRulfZircrLc5m10DMpNhqnLegL4mR2iu6kBWkhM5xX6WF4Ff
q2kf7A4WGlYYOFtse3P+z1fn/8uLvslr3oEf1kkAPZEfjVhNdGxwICxRdsceZ6qRPQfd1AgEYblv
rjNJpTgFJybY3/YRwbBPiCgqoA7pCpunH4O04pIW0k0wdyTehm36tIShZrFxn085cOD/uEQm4qmF
lJ8R2dlspAtGF3Geildym/L6GaHqgp1ts1s/WSOmxtWw75VEbVmr0X/CjT7COjwfXH5gz8O0FgVQ
Ajfc3aD9IHPqQpPPN0vwMmZb7/Q4eKFLNp/hw33fhss3Cld4oAOsGPtpnT4745YMNVckDF6A9MRr
s7M82b+NSBcUsYRgm4M5F4RyJE64+J5Z5WfDz8v9XAFs7/GSpiZHSZsrNJNS8uChYbvJkPygIKpU
TUCmmRz95OMxJ8sKp5lV4sVAKA3xH7D6mZp7Vp3eM5rQN7oIKlefvLBVxSOAf2mLgZd1inmGssVm
8xfwic3YSp4kgQKn9ejhpN5DcSQwIYppq9bUZjm1zhi1b6XEvgeFg8tFMmyOJlNlkXXnMjiffTpZ
M19Noc6RrHOjkCPsElflcrHs77vw0LfLDQPljGVclvTDmhZ6uxy+Uxk3npBEalK2NVeLNgFREJDl
uVIYAkO3RiSA8GEGb647yK9D6auljycGhO75NxAuvQ7kxzLsgg/NOeiZx6t1myKXT7H/xAOOmZjn
yyzHinmCc8+nwaeFwTWdemknTAiUGERooiW5pK0t/8LfBCKApnjSNNicMG9JLDm4O/gzf3EseTcS
IiCqFGZ9nJQynOLE2coxdzgLbuXUZ18LtGEh+3uyuXWCCirDJD+e5cexCdklFWdaEcL0sevkzV7V
OrNK4DCDcCDDAy8bjTSv3WQBdXSew4rN1IhGZMm7UXffjvmDHYuu12F/iMT9wP2A18ARap+qjo9w
UkrrKQFtiC7sVpwrNE7SbLEQwliqHry6rEyQCI0JSJU7Dm6Un7PtRAQRfKl3HPP/YF2yE+TxBdEG
go9bTpoyLVrxszJjp5xWUOr2L/TqtuR05u7w3DOHD8R3wiKQh9QNvB0ZUvpySxfBt7h14HKkZ0V4
SdocUxl9GGevSu2aKwYDJmteORoelVXPqWWNS8a5UVtnXA6oYvMi09wqrmIeUB3nSQcZUCqX6MeK
Sq74OSxGbn4PIWhm7QVvJaVtwe4+g9fUhhpRIuK46tGHKbhlMljumpl8jLL1w6AZbZ6/470rB7d1
zF8sUGvzMWvj6dwJHjdQon6NDYAyIwXKIGXBZHX2n2Qkz9XTAE0Ln6WKZDBoM021bn4vJdWLxR9p
pnhdNwP2yJpCAa9aZrnC63nXZPi2aqxGIDKT1ALzWT9xJ91xHkLsJYd+te2Y8HJjxXlnkwU39jmV
pYXhhG02RT8qCcVi/6CNX5ekfEIc6L8skmCsA7AOfG1UAJRm7LFa6R0C/za+p2UW36gmf+sVutPZ
+2B5v2zbER4sBF66o7wYgSbVBBEzCzI5Vjc366hj3h2X7AkUafNoijFTi7wt1GLn8OL2EVaY2oat
5RXw7MvOik0tLc25DBjlLmtZjhlnn2WB/cM7+eaUL3O96JL13eEDtPqsE4XXBam6jNdVZOgYhy1W
8wInkGdeRcx4pDB7XJnIKclbWV+ZWhh7KnxlGP2U/Yrc9BJbX9EJr37YrI57M38P/VwPBqVGBYDK
UloT9uop/GA2evgr6JrHOedEXErV1UK69MOUepruPG4CmYLfg929RX+2I4YRedDg6QGN5twWPPji
DV2KDLQgT/rECY9Xznt2HbINsDW/v0cnfvR/+RX/eU5hoGYZLk4uNmokxMmN05g0SR5Xefvz3ief
dgty4fnkICLrYYQWymv5o4yAUXvNmg+737LZgkU0hrQ/+bkxMSaiytt4vmIGFASrRWdR4Xppchjg
sE6l4tkSrhVn3spcXuO2ddAiNLQfu6qyz3Oq/GF22tFcnt80OwCE2hyrKXMA3H77kPNAgN8hwuCR
zhG04uYmWZB9FxyBzV/1yTeUPw7vZdL8S5roJ3lwR/Oj272vOUyeWZ30p8Bc1ov77ex/pnBk2Ypw
0p4H+qA/5eE/q97zIv8CQvNz9I37d4vKeFd8XdwarkAljHtAzhF3Su3wPAAAII0qsA54BpD4Wpht
MgcDYj3WIKelNW7Bl2KIDY9pHBpPc+IsFnDB06ZyM651l1ANyK6z1nImpGxcjVvw2GKcPr3tNguI
sh2jqaTibDgcdPryNG1N8MOgruPY/RpSTj9MtrAgT6ShmPwoMPz0ZZ999my4KGFi4zY0FHCYV9R0
LJ7/QP5T1CW/kIDwbRsVPfDaE5ow/U4rwWLqwYz8EKH/Uj+CrAp1ev4BHYN0I1EP8I9lF/S8ec+r
fYEbJFe0NdfqEG4OqBmC0f3rag+/VkeUQWwsfu4xewF6IKKNkaax2EDGfEkNs7MH4ZUX2oZBx1Jl
/MX6PXrbCi/tIZ3RE22cSj65g4qQGynEqE7FE2NbcLrO61aBWN/qsO692M3X6XwGrSt7xkjhjXwD
Flww/Wmyr8G2CyxsqsmMCCGUMubaqKKYHKfiwVPLlplwp4bjLj5eQWpWB1pZDoEV2hpUOxmy/jkR
pD6BqO+BtyV9q36ki+4V9EGa6i3rKE4ewD2ovd7pa/5Q2aPiiMHOY2MkTTLnFZCScR0wcOF/h3IW
sJ1DyBQnYB5cb+Xy9X7xijgOF0gUzZ5mHWLPIVM1k4xZCggTh6wgGPdW3rNHrJ8ZyBISBIo3ZWYA
sA6ZsWDlFOtRsCkGtJ984uKtfljA8aaTML9xwmewYdNCvJVMu/QrbZP6D/ImbU9HfMduSFC4WnQk
OIx1acpMEbs/OWj50EApemZx3/Pg9OgFQd5X9br14W/XF0h//jVi9TZY/YKmw0B3jIGR+bFMHkc7
kYh5yMBC8SPjo+MaY1zmeABh/ZjfPfjj/fs3BBLW3bPAP1l8dHHjv222D3/bBXAf3uCyRgQ8s9et
SERgL0JyO/3Dp0VcKgYbiy2d/grmJAsoya3mw4AWhwmgOP7++nFrubga3nvdsBZR1pOSkDeWGTFt
pndkt5NIQprgc4cBtSsUfRakwr0RdUqIBYbt+6Ule+HImYRYTO3gctyc9ZqtM3B+zsNrlftVws9G
LOb05gtnhz+RE4gUtF1wOr+ANWm/lnheqyM0tqzOXoNBT7wMnqar+27WyrLbbPVvp6JNQT9/GPO5
ar5kjtzoYE2QoUyUHm8fALRQ7B3HXuNjmkaQhdWlQfd6R7u2TmCCi3ratu//vhgjw093+iRIWWXP
gkhbteD4sTZWrLFKgfvmvODTM2WDblc4isaLY4cbmCfnkGEeaJ8Ga3atP0v34nKvj9qEFOKtSOwU
TAkE3kRgKQxe8A63WxoS7tD8PKi87L5DF2wlhttKCD1xmQRI3dPs4Rw65N3Hz0NPv4PL5N+gRUNF
e0aAE8eHFt3snKkC6Fa6ztuYszdB2dvYyCVW2A5bdVT4Bt45eO1ZG0B1ZDFfKV5ZcB3h4n30wTmI
EkCqL7g31NUREvm/AYsEEkilCd4FOOAd8BkZSP/Ka2z+EbEIp5DdromSm4EB8tSCxmgHtk9c51XM
Gel5D38RA3YzAwSkU2XKv9if3WsId48K51KH0NJaR9mlU1vP4R3AboWv68KhDyfRCQXTC32N6yCY
ESNivo838EDix1/YuLFGYj6SNT2t9nmwXJ5S2QnNm5arbXWzwB2Ka77tYhPG+IglDvJXVtX605eM
E3SlsthhhX5ntWT1sMJiYVoHh8VfWpBmfTAAN5cG22bGcHHAYartj4CVGuT2OF9n6VMcorL2yWvj
JlWYPSBndmFPXucqhehA4scZs3M+WAY+ZqJimPYZeyB83l3uVburmzc4QAn3QOJS5hkfWbkxbxcs
Bbqzq3OarwrrRyuoYVANiNIhz68DtZAV7b3xla7/3eXHJbtXLh8ugxBlcdFe3of8iOOOFwQPDq4k
tnRMAySQ/nxglQIHP+zKGTmxkP0yT9IHsJXbMA9pPDE5Cz2F0nlwVRjHRFgEhzYOhJZhWMwkXHaO
EuQBsKacKgIrhb1PKl58PMXfxQ1iLyeLWAGAwuJ6deBCwSHhmZspMu/KxAs1lERs2Ae80laceR2b
2BC4P8b+r6d1DNY7+Wl6m86qOZQUJGtOSVP7N9ejFMQQhgzRA1iyhfflz/1QEBPiVglGNsy56tXb
OatkYDFJqTjQgXwbILwfBzIT7Ibrwq0fsDTJsuMyC5ilehBdugr4MuYXbS49unrw2Sd05f70e7SS
yxYXWx4sZXNn5KS3eOLaUNORWZo4kWcZiBgwygxrcdrP/vhCvghfcKkw/LJaa1wLmZt+PqMv6DO/
ZnPaMO0CCc7gr2a0gIqVygIJMGDwZf5XBrKt7DibL+cXyjrOCHAYZj/ZzFivlv85AQX8Ym9mjHoJ
IQcsE1jFYOqKODGTwM0XBiGwFPnMsx5m4uJ84IBSL76Eysn2JarmRuPMfiEhi1RqAE8iuczWiCSy
8uWGjCfWlaOOfDsnRLzawa3IfzQ2rEja7JczW5SsJILP/L1X8ZEnMfCis9yWm7+ZXWmzqY9/1mVE
Kx9YceuQqkizsxylMScLBS6PglJE21vd6eRPiC08+t4AQP1vy4uV/FZgdMIoxmF85Yu7DUP2BrtP
Z1q02Hic3/6Ct3Hbk+NG9ybNzUw1UNs9GERuV5MlseOdFfva89PySzoNrWQpfLG7LdkhT5bxtCHG
b7IlKHEU8UepRE6rkV0A/KzTDADlF8P+ZBfSdjU4gAsHn3mopDtWdFjZWV1hCyuj42dwfnvdW6q+
QgjEbxhez5fTa7nqY3S57hTvTAfe84svph5VH9GsdeRlwhi/2Aeext8QvLg1fX0sFY93cum401+V
n+1Wsl2pyQgBTgVmAcE/wB8gbJF53eAsFPxGd3GPNxzW9t89fXh7iElHYNLNzmqkpph4pPpzsD3z
8apzZf+xy5tjxcYRdmjf1voAlkxTDFv7XowQ4o2Nolxo1kAdtPvKUMP4HjiBaeni4qLIDWoCQpQW
fXSLHgMjf3zfFSvSvD47pF0x+ZtZSFYSftuJdwGvnU0k46bsfDmimAKKIby10rA10Ad/C0TdDma1
Femj6Efra9YXO/1yuOMUfpmRv3q002NQOmpFuAniLOhcfNP7wjYcprLwQdMInkFDL6GdgvYcVhhQ
19106Fhv08WHmxk6rMGd3RvPOL62gNUAA1TmC/RRmsxUaL8MWgFfR+we6U7bERuUa1CtmC+jqhn8
fds39YgWOMksR7qsMV3zSvIFVD7e02/GARCcNn3G9ghE1ufnNeYTy5e0fljcZ/poxp+EhtLmTk0/
W7BhAh1RhSOsUCzk/8DmQ3V2dE9d+zFEM2CiPFZ58iiBF6YlGznw7MG7RSRq9ua/p7C4DHryf/S8
+C/o+wO9tKfCssfT9mgyqqM3hcBdmwsNmR35bXTUIl0wPjZ4Mo02Bg7D/vh8sMur9G9r1bbgyMEP
HoyxvUOD/oWAjIPB7mN+73ZnZe1ZOlrfjTWp/kEurtK+ak6qtJhj12mdRi37muwNemVzXGPcjfcB
HmD44cEe6I4fNl17DRnsFQ5hsCWy8QEeYlw0X2DoRBF+2hY+BqJY+DBtuU3Af1OCgyWw0D3cNJTm
pY6tiznvJn3oYaINZ0d04CAGNiS3Ulv801jQB4T0Hka0axeO1Et6cDrIs3BY95rdyWkP9nhsQBTr
4OgQlqP1O16RlnC0CplfeiJC17gp0HRkcDOf1q9vLZr1amt84fDQBANyIC380bz23fH432m3P4Wf
GeIsfXEO8PVEPA3WVFBqoLUEP1hI9/i0gD+3YhzsygCPZ3UJ+rXm3BDd6VARYBVxws0pXkztP/v1
Y7DzyqBbeI3dOthioNzDvCh7ZcDmBHPTVdzPzr3Ab0MsU6jT4IsUWDBRhV6x17O0jTjmk7Fytijv
d3zfacFofYW8fI0Ylhbnf2LWaniLQ8xdCaDDBh0JyyicOCwquBlijAlK855Hxqguif5pP20NXjgV
hGg1sKthxmtWoFg7CIK4NjyEoJVda1eiVwOeo6xaGpVHCAUBHyYeS6QRgWiCUvLKStJYXOQe7IOE
CHLGNgt01CNA92PSDNPX0cU1f3JoKvZm00PxRCNMq8eK+dDH6MP51A69cp4TmVNlem1tdLce/wZB
4wc7WpXdjswzE+eoXa5O9I0wOH65BCNsX67nAPHG1qQzCGEwO076KM1t/LiEEdj4N83oiLLz8ojI
3j4o5qYFzw6oiGkhJ+yJpcUUg7T9AN+Sv3w6nUGDxq3Or37+9IjrzhNGsnl/yHe2Eg0MVWZxg57K
PYf5fYIP0kmqu4tj6iMXpvexB46gJ7LurKPl8p0mAZOo8LPgZgSfNHVWTwaTw82JqdsVdk/24uNy
JBhDJnZW081f8sbtZaIqJ3aVUE/WvmZKCunNHrr1waEuYEHlZDutbaWls9C+7HxZNokIXdUQTKWr
nEOQxBugbDoWeH97F6K+Y+s4wqHV+bqHXAfQ6FYeQ1cXj5xgjkh8KlaHmmAd7F6+bFzPIBzMzN35
8h24ZbpZEeWFhgN7xwWjcIzzFB+JeYMQxuIVCiaBxSZhxhiLPbhl69JjrHjD8qSpkjYfy1XWhPdQ
PlAKDkZ4oHNyp7RBNKz6jtgFHzZmB3rUvF3niDtWgxsP9T8mrz7+powYb5Sf8HbQyXYzpVjQaTWb
IjwSSc7AD0RwnTR0LMRlsI7kgSkWrB+rI3MiBOrHefjBZGPXFd8HEL1UUXBxMv5tsfGFEH4YbDna
peOTykUTgtuCxN59zu7vSDMotGSzh9WK430rpxf1bLojhNo9yQTkN+KY5m7F26+j2YYKGUXVgOkv
M4/ee3mMbh33aHWOFLrOP+jpNVumXqSzP7VKnSju74Jy0mRnix8KYSBW9elPX7yhXRsW+Dgub/7x
Yz0Z8SvNMHkqsWERlzcjO6tuoH5MEID34Fv7oMHgoXTrmIUxvbCFZ53woPQyuID84tBjYbS/rUsr
7eeYYVosMLfeY0P7n5P03GRX3YGT/GEbzqKFnr7oO8LFHKLTOriI1dMfXhitCWVoBBy+OEnd9aRn
o/v6kTSjxbQ4cmK9PBgzIDIcZpARzZ9Cp8v7vZopOrLFOY/Qc6S72wwB1AyIA/0Ld63wE7tt/vTf
8Yfy6Mzmxs7gtB7G2IWdgX1ZeTWQ5jjc6Y1PD4fmRMnoR1f+qhaq/48Mmpu9NazuaYRv8d3dgRd6
Ten+1yeYJQlJ0Kcu2E7zU+gA0iu/V4rQ8pcbs+cDFp936QvemLNTYOZtxW/RadWnvMN0y7Ad0Pvw
HoO3eHjtNI1kwk6LXczf/gE6YJAd+5KqyeR85yC8af6uuFte1XidXgSX8RYSr3ukxLCMJzl2QEOf
Ie/asbBvzK5YQDfsrh/cOi2sKgEgUMPIXYKcgM+J3AR/tXI9XbcA1PgQnA9st2ZckQBcwWu5yyhH
W6Qs8BH5QpjtVEJ0MfY4VFfRNcCrejrDr8VZxOd/4H/WN4/p5aPDlIiQrzWr4IcwYVolbafA+qQO
0qJKreFhDqgni2ZP9g9+W+lKYiWy6yQzve29BX7n6FCRBOFVOcowfHmgkO24OHk5gEXqRmxsL+SH
oNvU1QF65z+f8/1th/IW8Skk8ac5smCmmcRKbB0zRAFQ8h8/rOxMJQXc/VgrUClfcKfbqB5qOyTp
aWyE8bMLPOo8Mvg8yvCASHrs8+f8PgEC7hNU8gMT4LB88MNfSIoeIeZGBwTjPuqDePH8jplhVPeZ
88QVAl0VeDSZ9wTIH9x8XY9BVdjSOi16WOtgLQsfGJiUaftHfcN6m+iM0QHxPPM6k+wYoh2Fekdh
Zaj9l3oBSSIYjkbfGIpyl8wFngR8Ap1kBQNrAKmpGMmG731DurCSe0xkpXC/eQwKhnJZAcFvRDDG
mzRfBbMA3oJvIU+Ra8JYkSdwTSuGPvbMZC3g4ZaTU8Y4DkcDvtQsAD1MV0Ck5YBnwTmmDi1fDK0J
0EZI+jTys4KkENxdROkXV1Gbsyvuho9HrILIX+GWoDCEkLWBjcNQjqBpy2qEkdzCsZFZfQ7MTavX
pRJWGbtn/HWV+VwjmhzhxB0Js2HeM0jLGhZG2/7HyfFYxOoO874+V4zk57bpJtB98Befc1KxvkZO
+ldGL9YYedPo6VdmvWiS6WD4qDyJOz0ASZgUZr4iGhHwYGmYX9UThPXRdYagA9FSJbCRHQtdpcrF
eaf5d5eA10K7ht7flWLHzhLpq43jLxbl/Ntv1/25MH7B1tfAZwcsWQLooTyYipn092Rbw5TrYhtJ
+Yc0ZS2vfWBAs1WFRE2wzE5OR2/zVq0C6gLBMmeIr/Q5KmhLBjjDqZjfsAyzFWiGPtvq44gO4gif
9eZ+hpRXspU+7pdUbeBnQTY4OXM2Bc0/cCTXY6tOEuV/VIbj1dwkX6yACWJC01uOH8mHVW2esIfA
fBv2k4QMc0pRA4WNnl+2kHej28HDxNFG0foyr9ofJikEhdr+eAa6bmQANQRvuEcXbJMg4PdwzcaN
wspPT7yX9Zn0d6cW9+9rmB2SHbaAXVbwB7ueUXIBWpyC9r7Jv5Pnjpzqd9JG7wWR7WM18MJ6TqNM
qG55TfSOe1cEQK2274d3xBwr17xV0l2eXnEnQfPFtkIbtuvB4yNTEuRxbCCwilD2msFqp4rOL1/4
+hzsq4JM1N4YbKZLeTr5RdCFq95GB3qfixCWHvhAmjmFilL18zSeZTk5mTI/Nk4preX3M2Y8ZGXx
6k9e+OeTjHO/uIeue4SyZT1w5ERY1w+Oqm38gq+LyTrM1Va4XhwytOs0oR79RipuUv0xkiw7Xvd9
n93mvh+PGCgYHz3OmlLxNSsueP62srZHK1/KNNmEM/4IkAScI0aWdSfCBGIs1hGF213QxH9dK568
h2F3DQ+EIX1AihkCNh5amgw6JmcHORKWlpf1AuwuPVGFcfAinwLzf5v7AsuBf6/NyACHTDCkY1z1
jL77xQOOM6dwaNuPI0CJE1RjtMcsT9mLQmTglrzjHvmA+SVopw35wilVB+5ysHsSSG4JZYClJzht
mHQ7Fh0gTDVWhYosvJBQMOriHwiGJ7QSs4I05z4ziu1GRSwxFXbfgUuJlQFVwL+sgv41xGuWQwa4
taIZoIlckRcYQO7evJbtIuhJsgaro5CJXNtwUxIYoinWtR+5ot0+jgROG72Wrwn8VA22Tvfotu6+
AC4nD8dJApQ/Z6ff8inQBDqLFyhUND7Mk3R2FMr8CrdfC7j1XnYH4AMdyhD0Uz1sYdh43Y73I6Yd
vhFoP4kOhk1L9BjQubQJI1y0uxag6jfticAEsvIaSDy8jVdoROxu3L4RPDNu/2P1ztaLTYuS8eE9
W/+EiNBBoyUPd/edVlr8WMnDwm3a05z+KsDNq50cMX3m3ELfAsmSrdUIW0v96nwVm/AiCNg352wE
73bw1uf97/gHREDO58+9oJNIbhdH6dr1sllisdOd4Py36EQVg15eG9YJ5XYfU8dX+sppjznvTRWn
f7R3EJAQwbYJ7gABINTkCxxA7YS1zPP4gtRwdd/DHrqU0URVLTh2gE+PJXSN3QhyuTjN8S3JyY/7
VCmuIffk6e69gTJc8ImbE3563sMgCIPHa4wRHlyDd6ByL2wrltOwmt+KzxO3q73OoDxj3db0HcBp
JtR+i4mpAsR3apGE1nh7alX0c+7/nunEaPsW7OvufXA+Zs79WSPdKSFPI94z+Y3X7clfFzQniE+v
uMVYcKx65agw+Fisn85ZU+D1RxuUKqcQFphbflG5N9CiRechGfKGY26fthf99gs6nEWJULGdP10E
ZXmshyCeh3gxqzH4/HMYe9oEE2JcL50b1OgFVdxb+SnLuFuyQhwm2E7fANj5H0nnta2otq3hJ7I1
s3jLIAyCCCIi3tgME8yAGZ9+faPWWWfvtmtV1TQwQu9//4NLH3veby4cFLoCVE9BmqK8gUK34E+D
DnEHXzYD9yQfY4mwawk/TdPjR5fPNUyhlfT0zX3I4fSFAwRpCWoxKZ0q1IqimZRxOkJO6JWKk8Od
tLZ7SBDbpUnFWOLegouh7UG4m+AyArh+s1qoQOQd5zfRo1jlWrjeQy7vT9JL71pEOk/z92Pw2EYH
0yRA+fDqsB1AhUNh9NaZcA2mBYpqfUwQuzFuW7XEKqtYG1HDuQWI+M8nZgAnmZu1tYB+q5JCuOm4
YM2JxzR0BbDkLTuQak9zputfY9Um8YU/hOM3zbXR2TGRV07PrR2uVUx0ufFPdKZH1Hu/6De0B0An
ZAmR+C0AVuYl/1McEL380RQnWw6svmAYQDVwmT/xYKXT5sWpXKmCNUziXzNIcQUffdueTFeamgoz
iVooMtXWOuCUmT+Yf8L3VQULBtHjfxyKyiorAGFjezX5ehrV8nCtMD0+SyIZoA1yghaqU56TvnTE
DBuXEOWXMZ0VCkz5h/kAHsUDRkNfqBto8TDjHrPASzkfaBZyEabV4Bd9SlAQig6/GPDHbvFrcm/B
b1RvGQEqr0ovDt1antDlWc3qGV8vUCU5fts5JDAOZd+6UOeiehSvnksFu9AUJ6Ga32GXz8ugcpAu
zTt3Iugc+CPkRPTcDgWtT04Fe6eCe0pC2KsOC8071t5r1oYP9nTaLbPK2ovD2L7MBwPz8xPv/S2E
3NJP8BzXFl8OF4QgmnFjbdTm1zkonsb3YXda/9KkVHYKHr98qMFDVDQipYMWyX+Hty5W0B6Ow2eU
W9D4KsOC+UWHy748gj8+4nkPs39jNCCq94KcStarGkP1cTBqDFIZL+cI8+wty4AbDJd0EIdOT/Z7
VH/iFzU7reszp/qBF9cOEP/PPRf2D49D1U91eIpX43iX7V3Hxc3/6D8ycIx2PIYIdzMK/M2k9qWh
OyCq3Wsjv/uWmjMeERHydu6kFpCK9FXTqBMXFyTMNWEyCgs5fX1uDUapCMe7x3D4juiPb2kH7R9a
bE/D3AAXC6AREncmIMblcn00aRlpcAHOP4oSPvR7A49SZvPo6se++G1KAkq6KfZMWOZSitHiFtQS
x+2YN9NMGthMqBQL3R2RWuRijXrV7zYtkqN55ym92TW+u0O/8jQfA2k1Vn7iRB70408IXRWxfLO/
n+Iv6O7BWu/xJ2t1JWGXzx8WibK629cEhh/ifP24qZH9t83mq/iQTPvOTNYN9k3JSCapI+C1lke2
5oiR98yxO/ieHD12H4DhT66x85wza0nf6VY7Gc1t9n5jB+xe7V/6wh3hZ9+wE74nrdqkiWCTYNmg
yJfE0iFDBmDsWUTNlaIzH24GVPPtvLmaneVjo7nfPYxO4m96y9FFdNbuocv+L2d9l28VWMjlNqU8
LlaNUi/cD6bWOIDS4/kAN1f67oCAqz5AFEYTNOvwV3Vt90VMSTi0dfVb0FRROIFNt5wLeQ6H+Xfa
bQwcjodBB2+z0hoW+oVksxqj3/QHvAssueqFJ1L6svsRz9/P4gUPFNcT3MRgsYPUa97NXoNdan1b
1p57SC7UFvOW5/GVM8YfW2ubCJYB46OrqovYF52a1vInzyjLBIlR5La1X4B0GM6vzpppFRFb5PYO
+jj860CxyKY5NNYfsynNi3Kto7L8JGfoAPz1SjqwpNsDo382+KEtptl84bV7eHmdod20AeQplkCB
GSS7I46pt9UtJC9RSbBW3ja8WE5ftm0RgeLQlTLLXKmZNXucvoWMS74Cxj0YZnNm4RobH+eAMhBb
WjMkBOoAvmRsoq5xnOGhPOl8vRe+vvnYq4n/RUfXhyPSublUTH2Mm9p69fkrD7JP8xQBmn/qBAZq
lwoQM55VFVPb3jWG7lHv5kw71J9blu5bnzIA4+2tC3f6buvTKwwjvj46RiisKNi7p5CpPlbwFkl/
PfApwt2Mb+k0w/CVfB+xepuDdP2aHqzn3Wa9Y4n/k8x8beD9z1Dc77Z1PwtkTTXbAcUYxPOIL2fU
EvestbwGg5foakaHYa5zQ/qt/krtwt78YolhngAEeL4hXpR0MjWD5LPXfU/7vEFX8cI294dRb9rd
iJbwBUOeAUVP3J0SqrFm9DdYOHMgvrwx3xPi3rT3M8jdq5MrFyHg+4l8jj9uotVhybyBnweiAQoF
ziDG1mUO3DG9eCMtwPuic3Y/681j2S4Mxs3kcHWN02bIM6YxaHA1qYiqgRzV059D6/szP2TgPOR5
3mLugFYOvdR0GCOWa3aqikH39xL4EM0vs/pgMtfqDCxtyfl1NL/4nCDA958D6/HWX/vmX14TszVq
b6olZEgfo+sPUxyRwQmdLq5f9nFgVi7l5KNn9K0TmZB347vAYDn8eI3+jqrS1paFgttHPAGfqVpr
Ao5bOgFawG05fezXsNAnNBN7hMp0JWR+jezbbDRkiz8XT6Q54/hL8CLzXWwhUHOcXzj/8CpohEcU
82sLYeakhDX4dI8FDrNtZh+M5Zi9cXSnsOYtFGCS5Q2D8sOh7tJYXIHoKRNq+7sFs0UMk5whjhLr
ff67pIetCrKjzD0tDunrAypI/Pm58C5mH7RD3t1if/JaGaRmthjYNNq77T7+pPR8LYrpX06NnnL9
liYu2X6J/gohLwab4fVsbln+ECUAf5sds7Ezh+A4aJPsNvh/QgmQPTbovK93CZETkeHRaaYQX97Y
G2xQ5EwVxRlmbl4tvuZow3y5NzJajHBpESgl+cwj2DHwl+5ee89IpnmYzDIDWwwh4ck7J1N4oRrA
PxgnriP0SAUF4mzBxh/uGey2sZ86zk+zgzwFrb973v0hav2ug1Nn0rUq6qkh3ceZLMYfivw+DAIY
kJjF4xRjPpcV6u886ZKYo+cHDFOAkgxCEBmXLs774mc1F+t+crr9GQFxmj1qzArjoTW3/OK+4RBk
QNuf1tfpeAICCrUSNICcD8A1QsVB01drYHByLI1LY3w1Ub/1B+HJXfvWtZ+1SI4IGexruIbQR9rZ
Wvz261XrYa5guhtN3rdL7MtFb9lVPh1PkluDj84dXdPw45dYV6Llj8Nq8rXP+5upviIMCBkU8UVN
CrpCRPdULO0pK/mlogN2w4d8HRj6EAGK/wVeBgFO7zrDZAbNfM5yfkQBwVgYbPWGIyQOqKhD2tTM
eGHa+fpus3Iu0Tj7Avujte3r8SD7gbv13YLNvHzuhgn1Qjvtto32TqN3eoV9LqRSrbGr9U8DFStb
sT4IEOw6BjPh768z6VvssMLvYdH1rphHWMXKestm348ReomrGttS6ECzSV/x1/7oRdrL7lbd4NGx
f2E/IJqouohPNAxaYR+nwvba6aYnaqKOVZBrgfMfzfcHaoAxYLg76W/zBcS5JVd2Z9pjcwwMQMD5
+wgTF/VhbTzBH8QnRcdbfe0Xcy1Goh99OFv/jfatkfluyQPuRTC+ULPCdPntLgf5gE54cN8wPrES
eKavyjkuX1Os2Fs3+AiyIdwcEsZ4ojy+9638eOJkF/Z5jmXRlt+2EGb9tLjg14VVbrvQhNZyjH4f
2yoDj/IRTvkION5uvSbtw4fYcOJsU/7iA/uKmUKpP5/+E6j3raglzbQF7rdah/1slPTyOjxhx7ug
Ze1TAappAScjhAqSmDlqH+aI9vMISSSFvaI0+Ix5URQLnDywXHraL/Q4WAL7Dnit61BrF66ymcOK
MPCPUJieTOzGZsY7x0dMm/anA5f2slNwK/Ft55hvEuEQ9WjykGl/+yDnHZdQVBWaWPrcAn2pcUlO
6nn3YnXsX3Af6Z/sJuFuLIv5YVbjka4nF/l1v+YD95AV/gUwgQyKo3aAn3MbNpZ1TElkNbpSI4BK
hSxg+/iOznwYrK/1I7j6El6FftwNxBE4kNXWxWfsO6PeZWYgGWifJ5xwX+bpTM0R2QLvEHmad+Pu
/Hj0mLoD1Tzv7Jhm2rEfoHqwzUh+x92jJzIyGvi6Ps4vf4rWRz+Y91XjjcPW/HOc46CvMpXMzzli
XHGb9NMbKu7OYrw47rRthSWw8VDtCtej2YZlQaBB16bFr0ZG4dwYzYGTTdfz4dXngxT0V33u4EmN
W5g4J5RQVDJEk24B8UtEAVwtHEOVPEx7KcNRaAKEjd7zHl8dFenIRXEOT0QnisDDlTp6lfqdShDq
7LYwt/Q/a47g3fUlCFkgrUGpDxddlvEF8tQluW6/YRdqrvuJxnPCAIisBeG5tq3uwcT46ci3snkK
hjUf4jfQgcRQx8rwhQ/Kgp8EnGWwHaqIOQrXaS/6+KBI4RM/eP0V45mlcetn8MNL7Akfy9fO9INK
M7Bzky6H9tGKTnYURy7Uk81lFiCUAen/6C0H2pkZ/TKPDYlfD7i/ShAHOdgCpuK3G8dxrr55O39j
k+e8e3rkxVViyMVi4p1wSsaGB5mzJvb114/QgLa9S4Tt3WHE4IcPkh/JgDy5SdIxN7DBEIBuXnM+
2YsKha8SkmJ2g0rgjheJy7kcqdMDt/TJnjA6fnmKuqU8gEdp0t00hmmnPThfn6dtQ556bjZfO8bs
ryadInBfceIqFwB/ZHN3++EuhNkDQ1IX5jXbMKxD47dIO0Lx8zyVDc7h/sKEgAg8b3LdILt6jcTS
QAW9XNKZiPZsH2kj7AXbWzgej4eIzhaHNvyYmOIaxLmRkaeJBRxYOLIotbcLDz+7RsaFhU0xjrxj
SdXlw9X0FnmzBb6Dhsd/1jTbAsqMC2wMU4hnQlFhF4Bnpbr7sC1kmWW+0jxtKl0x9carIXi6ptQa
6ss4mOpbvTGwa3ukMAhhYENHPF7lA+N4CyN+nnmPLpsJcDRNvgH8v2StvHSCahOAem9YAz2cBZUJ
ZGBqL344rgXkQsBKIRMqgNxmHCYRLiXkIuJD4Zw4HnBTlm1wSnhwVZBxd/tXuBD1Xfqm2BAnkflk
65pP4T5uuniORBLzQI1ogJ+VZ+AbFifPn578PxOketd/FAv6AJ1t96i7DZmITKdedgojQFHFlE/f
xw8GCxxpId0oLBR0nQuchkl/qBDAY+lCT+bM/RnEw3Cd0UKs1Nm5aRs+bI702UArHbi4Hc9YKF+b
11bfHiZmRDgqP8HmgELGzdA9VIzJs4wvvMByj5fbEAoUbG4mojmUVGuT7ECWCXT8BntYNri/lzFU
fp7OcEcvwvsdDD0IcFwEv0Wfu/ruQkxL3OSER7SJ4wY6NJBiyWSUdyr4i0zOHzqhsxvWQiNz3jyM
lAnXiv6dJEwO+O4eHcHal4Wm52JN8E5S76Uwek6ECkAK7ySMuOZ7bPRjnLstV23Yl8Mni5ERyKcd
413oBybLXZPJ2ZLLDigp9mjMIs3sC59U4IShnwms7G2SN6v6WhkCQFTN7K9OgLlkmyxNnpGQj1S6
553Ia2jXpjoPoKh9Ii9ycUODCvQvgZIMVebE1BcvXfLSatcacZTv26TPRrkUPQbGgu8yiPISU+aY
KTFf5vDmYJyc8wt0j2+Lnl/Utd29yeLhqX9XYGKpUoIwdo4N9iC/ne5zHITv4gZRDSzK5XlG1Cqc
Og2FKienE3AaUmqSEqK2TKXjTWmK54KPxd7inOS8kawBqHWgNVFZ8Ro3e/FsUQtFN45JbeuWWdCC
+pimZ81OOaHcxI2OlsSZWIp9x2Fr3P7+2STvF0AWLdm+BcufxayTMekwOszxYO/aiMb+iY2Gdqtl
/U+45rcf5njaMBbCTgdvpRC5ymJqqUHj7LnFBYQB82TltRuxnBRHgS/eYDoxCGharq6zyfK9WyhL
Nn4spmb6m586mv4bDjNXVe7AiK3gG/0kwOzNRvyyXJWg6LwU1Kq2WzL84oy+W5UxTLAK6DGOwRW7
hqigUhVIRbqRw1mWbsweAwo1cDHqSoAjo8dkRllcg/W9zXF4mnxKns2aeS5sWXEpOf8fQlJSt/Sj
sR9wTajVkHCZJ1cLtf4HgY7+q9gZ3xWLUfmFM45krai6XHjDYC/kZgSCLlw284WzQ2wahuZ3McSy
0qXIqdDOsLmfzHNxCY2HWzfK86iAzAf1IHbftigyzhL9G6gt1MTFjt5gGt/Z6COXc/UdvJEZ4mGt
VmkeldKQCdxPQCViiQyzCgSCXrb+cel2kAPoYrTZHOSI5a2mPor4PODE/ILDUNT1Bw5LoWsEtYNF
jIuPKW+Ja+9mMpxQSFVdG+56SW8QqMQSPAiYE2bnkHmlD9WcE4BtGo9o+JlXfqaFwDbZ1ynpdhx7
phAwOHgE/x4COs7tqe9p2grv5DMjH70z1F3K2YNORD0uFMBjiw1eDcXQ7GDMzJtCO0qV8oPdSq4i
9CQ1EFKeCxA2lSMLURM3BANQYbs6luBBcnOT4RWbhCzD2UCHnZ59HxbHZmkH6x1sBPP4kIF5LRHL
oskl+gHSxIRg++78yQg6vpudRqiBL3U110JZ2OlQtw9XLI5NdKuZ79v4djKMuTXGP66wGXBwyEtS
THGOAGHmIIhxWA+eZgY0AQV7bcHAYIJvMX/44tM43TKh7AiHbE70EdAnmViJ+GBK79vir6t/Klsk
sHQzv7UyocLzQQULgXQwrjJEbi6qJLE5zfie7ZSJkjNDQDNHJcSwiVqamY/fcf0dL2yT0CjYj39/
4cXjZliYtn/YMkk234vg4Lk0zxBeksEiYLLiZriP4ytrct6ZbkZpzGTphAsbIbis7WxhtF0M5vea
qcoNjwNhsur508nS8HDuy/G/ERLvJWXY4HnUPJxKEMpzeeWMGtkp5sph2IPG9SOAxyRVFArmJWB5
SKM/4Ue4fGeLigInlnJId6ukn4pf6Y1071XwesaLUkdK18VW1aV/WDQ2Tm2RFEKtNxYiTFTBDo0j
+aIf9GC0c3HlH89Ym143WEgkaLprYkel0olgrQLQ8J/PlNrjaXMoRwNnrzY6fJyTnldCLnr7KGok
diKSFcxF2Wz30cH2JrTjBPAa+48eY4fGTcCxvViuo59ljSxr4l2We4OPTyXIhyk9GZvUQjwW9plQ
7hWaye2HFyDdKBacXGPqCDcwYjIHLsdzfJzm+zLdq3JOCQGXxv6URHz+cyOqJTm7t7mxNEq571HV
xK4QvnIFRki8SANyBdjBBpkUA6pAg2Kw1Cfe6KDveyEWi0WMp57Ev5wT4jr/5mnKmDEkFvZ0sMKU
y4QaOYq8X7hXH2lgoNujOszXPBA8RGXisugodUerFFtkTX/Dj2AB884D7rGYXIrgu6H0/3CXx/l+
RJEDZ0sad8uYkDLsTrzGXni5hznnokfB/e8i4Q02rCx+B/bDnVWnTKoY9SYcq+OerhZDYbEmiX/j
IiPoi1pTehcKxJ4+MFhqMpcMm906KyBmvc0w/UY2rlXB0Nog8GAyLQUQeId6zEUnJDKBqJ5vwBzb
qjKg1DaBwjTMpXmSj3QvKDCER5iBjHnsknVm8My8hTItmCCcxmuCnAoXpgIVKtUpu727DFzjIb0K
fx72yMtcjgpjubiiM1MFAyewOWIvcx4Gz2Dzxa08GCJPEJH3chfMAck3gRLPDxzLRcxAnldgvKLc
oyhFsQ9CEyj0kAkTGwRfL1UoFdN88WDswMsB5a+WxuIl2bAQ0fgsHHGsJWXUYPOSdGLsQeZAPbec
U3W7tyR3RwsXrr8go5H6hxEFfKkD9VWfXdRYkKC/UUiTE4jjzjX9gU153Gnb4dC3/9jEZxH6tkk5
r+K31DHPoou8ZyZRF3WhbDkZKym/JQWulN2Ar6CRfAnshyADlcpowxHDrxCcEpppthYg5mMWNcRJ
7NgLXPTDT8ZhNoOFJZjvzvS/ocFxQakTjRyJ9t9WMRZBf+mbNkYouIswpnbhVlszDjsIJY5jY61D
hRQEG5cDITqmbJTbjCLXt+0Z0+Aw1Nk1GZtHsu8jOtHkvYHS77KYCB+WXsS7FgRwZpRMdGHqGjuq
daCWraI/K6IaA1waLIppPltBFwQWYCYvp6CdY1OUGRjTe4bI1RrDhtIvKy1V0Soq4GZssLJB43z7
Bmjh/lAxz2bOdtoDt54B3SquVzPhqlAU6HeKkApWtHLtQ8Ou7leYBRe2nedmHPXm7pDbus/NyFpX
SSeRB0zmkXghXJQ5Ee4vLg5xd5unE/KlvxV796mbtkavxsk04OPxFylBFgvlz+M1KP6/1kcs3i+1
mA1DbbNfS5eReyaYRz9qHM1GyVkiaGYzGjGRtzLpddsUQ8BoRDb2fZdxrQFBFEOHFd7d3GeCcyKJ
7xPslv5Yb+2OuSc2nHtkgh2RvmoLiw30GHHSvgDfgW5ezHGjyiVKEvJHF6DGACoFczTg5AL0A81x
FnKTANHi5S1I/YUljzc64q0j5GP0vYzNngAnuoN4Ec4jrDg1LH8g67N0Xc/+7ZaEuM1AnEMoEEcR
6DbyAx2GnT5/h6sq/NjWrDZC02eeCyiB5py96IR2WuX4ZVNlwByFaOKyPjilPA/L3zOYFAenOs/Z
GvYl9/22FZjSxTwwdnlk3HrsND7jIaLfqRAlE4dCj8G5rPzxKeztob+bPeU/BcOVd1vQek4fYt5J
1VLndwmxw4+RfmVTucw5qn8hLkZO+aBuBMQ8ENI7ORQBh4p/o7YngmNC3QG5lDKnvY2flJ4X6fIV
0LW7hH3S5CVcC6Sn6rzfTATnl8kfwGGdJ47wOQF9BRvwJsp4mS+eOnyk3456nXuLZvZoJ+Va7K94
9hmdks6U6R1GukeLViZvOvz3eVqtaMOQVhuIhUxWgUDznwzCaD/yF55CF1QjRlDN/sIakUqDpkCQ
m5m8J4NEmfGNbN8fvQ0yW3zOqiQ+T9m4SjNKs88viEbZ9yp9j409ZcFJ3zDQ2dSc5gjR9DKNUPzQ
zm2GZFrTPDJv1SldWfZdVbgV0/b2aLi3CFxJTXM4qPDnGET+KUDY/VS/MkHsdUmL6+3Xf5QeQBc5
97sRxdd4KH8/qDxMgTb4O+ZEOorfHSYNUWoM3FoWVETwHOWGf19kYAGkX+FUhl43xE71HbFamPTb
oMgtg1Uy3JL/K97R86HX+KspIXqXKrlaxSoeYmRTXDbKbn8dY7evXMhatjqsPvua5W5RGZBQNWrZ
DTQZKGwUjvTgEZ6SW9hYZ0q1ZLB5zgpY73zDb5u7m7Mt37fme1xv0SS+TE0ct0Rm7B8pqFpp0GZQ
yBVcdRlLA6Uup3Ggfig7GWDA9LUY6CTmkUadjCrwc6cj6oVc4M7YoNyJKgNwqfXCCAN38gWnRP7v
0xyN4UzlLbHZ28xMp4/GfynrmOGWwgpaFOcG98Uv1yhvqhyZts/xZ2WI5VClxpQkecEdzS3MITLZ
npYHMYHlM6EAhRBLOzUMvmHryPnVvUrawWjIvFZ0+/aZaCmMyllymBRRPIA754DUX/J6e33d/ak9
UnGoGeuCpSGjmOkCH2R2skcUYyOTVUqFNDbyuLv94Pw8tAGpCmuvIQEXL+9iN3Tz3ArEPCANAQOD
BG8GrxDcyH7UYE/ELddMWHimnQkLh5MaKLJF905NeV+9gyMNYA1zwvhNOAIVQMAK48c9GSWJ94ym
o465B8tph8m0gHOusl3ZEmSm8ioXusS2x7/TpPKjO++pNhgqstGrxnFPjGjwlRLw7Q8EMSoK3fPL
O1k/Zd0LwVM5GBrj7t7IwhvxQ3lB8lixDyQdMPhOmNWqoGOiazcsSyRUSXcsC/Q8d1M8rtZJYb2b
nqlg05bLgA0yXg7iy8QRhHjNmINULUVVawwycY/Q+xiI4VBAy4/u7Uj3RV9WL2jeWtwerTNd6+OO
4k50lz/RofMbGV/BmONFxKC+Rp7ZMXoHcdh8xct6LE8QmAAsGa8e8sMVP8NHtus7u5LkT/jGnSuL
HxcrYhwQbK1DdLL4xAD0Owy5wX+RfDCHLErd7k+ZgRYhsVcniePrQY+o1QH+TolAIZDkpVUqzGzA
yuS4Hk3qJoTNrRQ/BZIXDvGBKpQVHxHsGH8YBAcATAodR/5MeTmaw+Zk9+sLwubQPq0IWXvkIx3r
biz09BLV4xmKNH/gg+ApexGJ96AHPOitjMPhubq4lOqfipP0X3Y4lf00InB6bQ5wuJqcf+QTiFdp
nL/+osM5K5i4nP7oF8aAngg44Qnjkvcy0DoAPp9Rb8Ysxrjrbzog2yo6/POELfh7WoBob4wDef6P
tzpheNQ3qzN5Bv2uzqPuknbvP/oMUpuDzcAWY0Qr+EfaJPWBJGaNrAF8o/myoUK5lzHNbDnmJO9c
5JM/Z3PlbrTWpuwzjfJGLmHBEDyezqamt4cRo/EmWAJML9BhMjMF/pAngB207Wbb6DLOAfGxri0m
Q+YXNUTX/mDBqF6t7W8AbtlHPaEt3ScFDhAzd+OGFYRhDU24oFy7zsu+qDpOR9xv5ohjKMI29X5x
S6f1k8q8kc4AB8nXaTbWxI96GDV4165wHJu0v94Ikxf3jWXC50UWNY+a+hFwHq7CffNQNjiY4wxR
C7BQyrMPJ6FFI9UJi/5TaA8pfotsiIXTi3yyaXWNqwDQaMPS4aV/fE/4yHaNDudi+BnsKS6rsHVy
WuPggKQr6/a5/Hmv3Owdsxund+q4H3+vmaIHhTwDVfppU3UWahLYpz0cH50RCUodFsxvgq5JX8fF
mQpfaQD16xhu+xrbgHCApuOAwEBVnWsitPj1rzRG/Qm6TeM0/eq97Qy92d+IwSFjf+AG/ibaeQV0
oH31tRuBIXvNaD7QzOG+TIaQl2CDeeOB2zKpvOHHlOKP/Tj65/Q9pkqj/LGOfX2GQEovvqqYx0j1
SFnfjv8VjvQUNO66mfLDFdJs3830i4lO/O9FeQvQi/DYUBRV5bb4Id9LfOWQMSFpSCwRJpNsTi4S
NicMM2GjR/vrncQfPDKCr9Yo3E6U5yWTNKQGGsU1g1GGZOZXP+KS8kfNOONtQzgVl55UyneAKKpJ
ZMPM1xQ/FpXOlMGrj20HNu419G9FcNsdtuWyeBrILZ84+6rS9IWCHQsyJUz96ZCsUT7owwXqXYM6
qsR8jJg0+KULMgb+6TiUm3dNS2Th/vBlJKt0b5Sn9cSZQdD1/Sygg2l0Nwmo2u7AKnYN1djuZjD6
lQyR5wxWaeOC5qg0tj/0PHx7mU+HhhbQpqNgOI6eUUCF5OTB8g01JKK9W/pHK4UtK6bKUGinV2Kd
nd7Mninpz/xqskKUTzvPi3/uGh9mhs3j3+yHfQnEIKDjtwVdFIhYfSXOTHHlRyKlujRwm5iFlgoH
dPTZD+Mdkitm9ouBoBcinqPyxv+iTFgkf8OKjwzr+MQzHs0uW1xl05A2kJNKcRA/aR67prD/VFbd
v4VUTP5gfPC5sTpg89I3K8FEJekIiMDCd5dbmDM0jjonlbVF/pbu49qHOsug+uqIt/zTfTtjvQlK
mYI5sZi1xsYfXwVkaNonpiAMUDQBLvQP4yqMHOsEDi2MYzHHn1DVuPjo8sR34WymffhiVC72jPly
yBMCLfw3SqT2cQUwz8nOBRNZle0pmWOTQwCgDWddMaBbHpgylQczMh3zO3JaFl8iNLUVzeme/EX8
lYxIBGRmfSzQrAPnuvRGhqSUTGjhVQMOCKfiS6JIbuow6CCXAurgMFIIAjWFKBju0fwyDARRcBim
wJHC4IuCkFnCyDhvAdh68eKdRVjwJVzE62nmbkB0ciQqsVTdzZvELEJoWWx+Bp5yp1xw40cKjs4u
THHaWXQnuEZ/hOcZAOEmEYNEaoFoCgY2GEPNPdwSu+KMo6tKNszpKWEBkUsZQfjnalXCdLramPYB
ZApkbz0GpRGJIA6NiDzAdTVJ23sa4hPuyfF+H1GWmqSogfBmNrwXVXqp2TFYPOV2DFbXkEW6YNzC
SMHro8KzDJp+HrkE+lLIJgUkxar0HimT2x/GBVLy3Ch25R7Y6mUyzseEUSGe7jtiQneRr6OxOe+z
dU/hH0gcmJDl40zd1mEcg6e3oO7hgWG4T2wLf5huIPfeJHBsGv5iRSHOBdsbWthxjGmbMT/7PIHV
yDdDArZDk2kjUX1S0/Ts9HAEaLjNmBUE3/xpUqfskC0NFZkYIG8XKk2RWvJvMM4UnpoJ0u8GKSXT
MgRkwL999mV7EWN121IMJWxGdpSgc2z5Ee9YCKABhd7bLFYBGDU2mP/mrMSI7yqSpqnYWikUOLGJ
GSApbDEC+g3wEghcoG9TJyvg78wISA91gOUkBqCLpSuCVqTGAbhERMJ1gzcDhZNuxCrr92AbvPQA
VgphLsaOrHgwbHpRFhPLhBharm8CWbo4Qv1r+eGlGijcr5h/ihSFIWQWIuuvpIGGKCk5P5AxjwL8
dhx10MKJHypZc8iJJ/g/nt1rqzAvqcb7GzNVI9O7nj0VxOTKy19MvcB5pAaE+xpFit7M6PGkcBnF
+rvK6++VAW8K7gCKyLqIgPkUYh2X0xi8VO6vWyKJ8NmHbuan+EczozMWRRoxcQtEtr4Ik1afn+9S
zT1t1wwwrIQMbM8UuIDHCoct1xQtOENqk/oclLG0AIv+rgkCYoxRdexdREAuaw6lmMZpSa+UZSou
j4glkMWQBMCj3aKw5YiOHBRJfxePUUbaXZp2SHR1yIX5TbnZ0At4LaEs+KmgdOC03dHx9RmhXjPd
1DN4jp2JS6IzwAGzVlyml2HIBARpLF97Sj3ORMSv2jYWiuPT5AFF/DdriS+3K4rkZ6pEYlBa8cKY
M0vim+So4ApxnPDm6TMF0HRUvsfLnmNDin8KOZAoyyjOfPVWlP6Eu5RbK+UZ637NGXppTFYBBHvs
sAH4TBBvdVxdPVq7F9lMdMoTErWcbrS4WwsOUJf7rlZOf5wX6vnua87IXATYEiJVhkTh5kY+MNTD
MW0bVYB9SsE5lQTwgsU7fHdl3jqanDlyLgdxy9PTg5AATP8DoPt/yz5pyxuQTlRMJfN2M0SiN7MV
cMnNAnxb+CaVFt/UXaJiT19YwoIUwr+At6j5u7E5dNKMs+wEiMSKwuCMnkS5yfTQwidc5cP5v/tT
n3wuQNBwth1ububuhKI5zgtPjAsX8h/2uGNkhwbFGJgsKNNdT6Sk4peJgnX4dxjz8SGptJS1njX/
w7jMtM3awauWucpTEIJMtuyewxHp69lipmou1LeFtDpQuFCvTU2JfBEPTnJcwhAIjZNRKkJO5Mam
Se8DTsy+wO8V9MKkGGZYgKXOlyO/t2DUf5pIQic4JV4GH1ltjEHYABgc+Alct0voRVxO5CvAFEnI
nmdvkLQAGK7A/MwOEeg7OHOsDWT/DgBmtgmYFDwnMWwVdizcmcbYcHr4jNe4s/WZBuhHrpLEJeSo
Sk1Iul4l03qJGm0Kd4D/p6znpDH/PZAdeLJ9dhRTBeyHHSi4c6rdWS/wWRWdHsuL60dk+g3hcskT
bJjfA3/w3DjamUxAhKPJY3We7jpTL0Y7i2+lQwAAKcHtTFTK8OY0gHEKI+nACVtbyPSZfAFhcSW3
MrCR1hxEyTIFhvwQ3X0Wusm9TNvIOkdBBJDFNIRlfWICWw04qmtUoEbYW+0IvGTIZ9+9t+6gNqML
3rCbgOo37toEkgx4FqwOrno3Anzjn5gZJYIsr+/8j/cLgbRDSohqkoPFNHcQXGd/A051sEkABooM
WFYUBAkPkVlyCjE55ZZWwXvkZk/j/09JICIV7WHPfkFYj/UQojHtSkCZAn1GqBEpy4ob+ynU7Srw
F+ApuIzB1AzxO/Uw52MV0htDwqUuOqcM+FF9VTpKGdEOxsZrG3dh7XMJk5HFUcikx2dj+bSFqrRg
TmgCpOIf2rJ4Tqr2ciV9MPANYXJMtrza/IUesy14JFL8Q7WUOROk01GAT9VN8JbR6TImpTYCHPxH
kuHS5XMcMasl7IR8CEHywd+Y6vTNCzf0e2o5vV1VXwdcWSXc5DYw7wf2y92uLe52zBR8P2UMZSuz
jxl2K3BwUYWD9CP35yFwcKcpxHR8MmMcNJUNFBAnC12tBYwyKIg5zt0a9fV8Rg5XiCcuA3uobZwn
EwYtXVl0dPAXqrP11O4M9JR7/0hmBZW1O9oWqHik8sg+YeIFOZx3wq2D9XrfKezw7NgpS8fZkqDF
RIIdbsNu5Jgs5rRTB8o8TGhmdLoQcjBWs3XL6Rk4pu9QXu+gtLO2WAoMQyjjXIVYXRE8B4HCbVWz
tpu1AVr1eY+3Qd+Qzsb/kXRmS4oqURT9IiMURfGVZEZUxPnF0EJRnFFE/fpex74V3VG3y1JIMs+4
z962u9+roTgajzqhJY8NIDWWRBrDgk3KnN0FKXZPfXq6mugATKla0fIXfro3BSJgd2x9CD0FwekA
AR8eXMMikfAhu9knDg7wJZRj4+tSiPUMfwS78uCQkWAxwz9fbhjVp6A/2ICCHkaYPeYHl43/ZGB/
1MGxJSR60jJC7EPqQ5aEvQJDo66NyBAYG3bab6u1EnMBGqF/dnbxY7YDCTDBWMrOXyWiLAsidzTc
GsMmOTaP3bpHzFSSubZ9JJ90m0zcXdAb/PFnr49QHk+MGd2r7pBltCblmAbFFMNkP/aiqUpOTxDU
MGdU69ngHGNY6+CWIxkQnzghrmA61B5mPj1/0nW5CzQcvh12OQPH4nTIaxgGtGC0NSG0G4EfVsNX
4PYuU7iF8Jhdd0Z8Sc6kdl54zVXoWesFdGJSeaDLmyRSCd+j+aC577luRvse7NKdvy4EXWYnoX/0
XOhWpQGrJrzEM06w+O5nMYQGpIkWOnu6PT/3OJsVetcYyjD3D4Zi4N+V3u5pTllXqYm0WYhF25xS
8HxAEtbBqd/vAzYMiUYbCt040qAZJp2e0B+0Oe6MNpG0UbpLQXxIiKAI+uNYHwPec2LgQWFEWx34
EtimtxNNr7aX/uCPLT7ZYBecQxzaizYjrYOU5AShmvefTvfj9ofiHs19mtq02PfmNO2m1N6ow9HJ
oYVCUwVXIuHJH+w27VukoSZFRc9tFk6PpVs8rMuuN1vgbOmFeIr6tXTkcbuV1ANjYEhglKgC86YH
JwFLJxvtRgX/FQWTRcliEVQeRIoIli5tfvVJHxUM7MxH4CuzYc+cuR+RrV8Mv/GMlSYdBWqQtDbY
IUFyVBSosaK0XAhoA+W+2b4FYf8uTsNpARJrbriM0erU0ffDOd1ATh/OGXtbkN3QyAKHH7CsvYoU
gejJcCbcAgDS+IuTU53FhcADBBO9groDVqCBP737f7SDzJkhkG8MIN05U+omcPSMfq1d9lgulIwN
FajrQO4EPmepaz8jAKsgL8fp7hIJBiK05tXuB9UVYJaXSHqz8+iGU97GZtDrALr14UJOygCBFzf8
zwiGOWApSxDBknN2evXl3S5oQMZgKeAcgCaUx94m76b2+gB5J/o6EkjerJUSTBzNiwPt/87FnBJl
ojyC1A7jmxSyVmMSDGkWygjwr+yBEo6Zre+7V2ZPa+jyDeY1J4x3NB7SDFx5brdG0yvVdestvWQE
9orwWXPJGNIqTC5vc3fZxgHw0Mxpvii1mjvAsQYyLhX1HfW+S97+w32phHKwtkkw9nuaWZRp+yfI
1wE83Q1AENnKfNP+q7cItDoCYkKL8YGjXgg3Dl1C876J6R/8vscPg5SjVFBQw2cRCsfAK2OJsX1U
TpBxOfg/F086huef1njpy7kwcSArQ2aH1XtYUllkjMfqUQtWbDEQQ5+bCg+i/gpIgUHnz7SyI34h
uREzZhbI7NE8fLPFruBkYSuCob7eB2FjTgLMWyuhvEVWg++gO36nUxPMaPkalHwXgQ2wRsAXkREz
vAYenseDki9sHRgCmsGcMpOQimAF6dllpZ7zvT8FThzTzsSo0CbkPuUHfCSEEux1QA3mQZQpcnA2
u8LKfaowT2tqTMKHzVb4u1lw9u17gFqoCnR6ViwIHwq5IRBXAHBAaFvgnImN0SOgWoHOQYWy2MOi
Q49TkPml/o36CMUV8J+x4EuAe4CVMK2Pev49LaQ2nkC1pyCtzW66AmeousOK3quxskhEqSKQIpcG
QwV1XN2S9tEpLiJgo0E71AyzrpFQ5suDtRNTEofTEgB4w1nCTPENHyOZz2N8cFAsGj2ZlS+w4q5Q
Ix/XUZdJTAblO3+ITuHiUfYkDSlI3V81LAMSDq3ehGYkIQNLTdMUbMqbEkf2d2uFNIKo10yNg7kW
SXWNIQjNuTsqyWPmqnBH7FKKWyQhmdV9Wh2/0UEolFg9c/Kj5WVJ8+pc2IbcHtKStMQSYlNq8ZT3
z2ykEyedUTc+8g7VJoOaQX6ya4b9nFyTV2XvCcud97ZQhzsznxZMDXWrwUwYVCIfN9BpJThAs9/3
3j0JylRyNakK/WQiHDJb6kqaIA0mXgrFQCnSgS8oHuw9+JnSWrQSV+JCRnNzQTmtYbpE5K3FL8FX
Dv+TdgAuPCESoC8kfeg3B8akHANIYKTB4wSFW/+PcqvNsKF6uwKm3wGfo28sUKkzeEWFVS+wYOVw
fw8nZdPKr9SP3v0WFdWHOaEKdJfUEcDadkvZd0zNFso0ElMKcdTy3FbyqyruR3BVqEnlpbrfpAIm
zvap7AtoMLwC4RNjBQRUX5tnSx8GxjOT2hPoePiJu0ucRE8RQ1ZpIQjo9q9OAlwC2pMtoQqdQcpG
dVCDgo6eYJr20REGM8ui7omDZGGw9cKQJXSfJWWkVj9NSzIeTkUhfesr6NKCcbcp5r+wINIkeikV
lMUM49CAJq3i6+Gj5dijONnBuwtgEAKe8xivsO/yy5/e5O3eYvK8XUlvi/m/O4aAppyPw9zlbwXC
oLgq+rc3l+Ph5cFzm+8ZSTgzxYobkRDSvHHxCZMjcBiFdIH7rf4NHOyN+hOVLZaOZq6pX+1h6XCA
Oy68BdwcFxAyuQJe9e8DKsd+uucyJOmwmjQMs8p9PH3YUtizbbIbfNF5IHiHOtWgJiOHZHS3ltlq
kKbo6AWC5qUYCKqWXmnnTaeVXb2+jHgmt64qn/a6v8ccWRrqWvSEzay0j7SOGEa8WHVr1U5JdjWy
+m+bIu0oKW/WBMTI7NSxTgZiSbdpTg0HOCQWiNRpgqDD08ZmmrMHQhneUO9TX+yPdPKb51mSQiIn
GFDJfqGBpjRH2rS7Uhjb4emD/scC/gDat7i5xJaEvSRQlO5k6RoZ4xNUhDvThoy08WGS3N0FoCPR
CMcqQaTGikOSXclkA1y+huLckYnNoA74jnxsTXoCMYr6IoXRs3XpWNWiA0q2N3CZpkSisNuN/Hww
pghPQE8SPxpBBD+jIHwHq/Ocmr3tBzPOeKt0d852DWoks2wxlk26OuOQSwzCTM3uNaF8znVHCYWM
ANPyVbrr1gcd2dxGRbGLBZGCp9T3qai1FZGcKBiQz1McodT6cLAbREqzv09KiiH8w2jQDXWJ+3XU
2wzvjaaNVipqBiR3F28rqZXkHVTbZmCKpVE3iW9R8o364tHg8HRe6nkOIQR6mUjKKmPhj7+bcntg
gPqzHJMgIUbTFKZAqnLbh/Mnb83joJ0HgaHm76m3MZ0nhTr45CkJAbCEcDSCQj7Ytmhw060i1u8q
8vY62XkbJFJhu5Rc+xQ6JMXiWDDWsEuomoCLw6L0SBQ/F+ePbuBM8//8kbR3UGQz3xdz8zUvBj6E
wVBVwxoL7ZM5us2kNeUBTMJG0HyBZmLYWQ4J9nAvvsGjQP6Qawa5QYmEtFGnWBd3cokuSPR6VK7/
iElsRVkBNAWRNlEYQz+Mf5gLtl/51+sv+lpPUKEwDwYBExS7+4zBU+AfAVx0xAJSE5RKICC9/gPg
AYAzoh2Ial0Xk5nZ0qcrQrkVv+H5XBSsjz2CUfYRJbvkQFdisv5O+6Y79H3RlmyMB2MyWxeUO/DB
yQRgBoH9kovaxfOwsEig6GsZ0dSinQxy3lk8EZ+lSM9teHSGwmkVzBmsoJ4IhsVeDcBfeZcIyCt5
R5P0Er4cZwmjiugQSyxJeiCkN4QqWt9LBa0z4RchNyfhpVgStzNO0dMlJgvr/VDeVVEKt22u6GNa
MdUSIsdt4j1Cxt2ifIwkiJqHj4BQJV1BtUVh5oMTJHREugKQkcAEVqMdPppm1XnMoyD2hxuJGOgT
TMOuF97D9BEQAgOqOY809WvkFYC0CcVJ6rVvWCicOryLkzC+ovYFZfOpYUEFBNTXBZBTY27CBzM7
jwTyvnyICsV/xBgRVS53/Aiu3ntBCuWnoGgOSX0D6Cekc3VaS7mc8sEyiZnjtUDIdTUEpTQaJeI+
mgGHB3C7yzGyxTGOhB/P9SEYBfweHBAleFPSpdgCIy74UGPPNqJvUExVfzLxar7ntfr03rFTfAqo
1fAyp9nm3HFYjw1LGgS94UyHUkNdPPJ1Zou8+C2Obb89qSmoa0oSnBn6O0deTahVG8ueFRpcpDM2
6ERYDLAZ9DBh5NwQ5DbYE7z3NdidcXNfHkE1u6gjfuI1ebkdvOd12N29YRka9YYnwYxxjwH+TqUr
28quluSicmzBrtYTikC2kpS0DLSIII82HSAoOTJtb136VMZ7Q6ZYZ66yGd+jQ0BiRqp6ZO/Fqu2h
5UXVmhyA3UyYMO0ciHsMO8SBAwASbPVhERTr9t/C1QbE9QsCGzqtoKZy9R12e6DoZdvsvXVOYQxu
cKard/sAYMlQFuMUAfmSsUuukMbQtD6yCLiBPO4Wk8eA9l8P/H3PpbcDfIUHz7ATyTfy4ezYYx+Q
khNZVZw+Zb0LePSA+VOrB9CIX0O7EMAGE1FpmsOJSyqrWynZh0AYpABLZb+7oqcjj1jRzsRcAbBl
2Iks8NxySxM0XEl+5VKAttn3a8ZvKXROWGWS/xx5vQ7AX82FcxCmblQqHdqfu13hku1TtWqolE7P
EWT7fcDIBEEiwBAeHs+JFJVHnFE2lYkAyjSUyRhLgCWcYmX8YKYZP0jXqT3jbDCo1QAWR3icUNZJ
6AInSdvh1/jiIIIMShk6+NXUvWcchGXHZPtkzA7zhcQ0ty1V6LQ7jve8CQPonG58bKbImRe9CmIq
avcmmDyVxNfZFEgteC9GFC0mjhYh7nuH765DosYHcuyELuAZyaARcbaGS/iQXSQQtNA2hMkTdHAP
BYQeyRgtZVCk7LmpTIky2O1Puz3G4fuE9sP/dEE0wzxqIHY1kNpn4YL5dHeZIQNFSTbAIOEsGXTx
ycgxH8ZIRN0OVrHd7QAoJcDVrs53S2KVb4nbJRF89clDeqR+TBd6bPa4cFpsfi++REkC/wLjwgQr
SSUO5bKWgO3JtAbKSP5tW+e+kkMlyRd8IQtg7LY+okOqCK2oVTPlwt4xhwVWyC4XLaZI3tjrwKOX
4MUp93k4u9xlOgXAWLLIlRko7IrmXH3WWEgiH8KhZ15B4hKo/uD08slwxrFu3x2NdgJXactRlcaR
zQ4+K8EbMREQMXbGRYC+lAFGkhINMvogaM8E0EDje4YDEicNrR4NdTZAa+8w0sI9xL9yTbJ7EOYK
/tFaPcxUGqSIciksPNudcUoqGzpVnGhaXFRTtBbJMyEqMq/2cZbuAeZTYeA+uxiXqbbUsdUlm5d9
5nzMlAyU4nvbvtKcZwRGOp9E99gR6Y13MPacjil5xvR3cC9MYuDaqCwBkTy5NbwEDct9QN+SlFQ6
qbRueYqEm8FEVhHDk4CTEKfOPxOOoXDwg7PxM57juk/jWWbqmKmRQsOHG5iWHN2SsyOSgCn/sQem
kRNtQMwMnAH8r7jkeQgmdwdMgGFnm9fEMec6TkEvW0kQCMj5N4nGfeKkQypdSzr9V7wUuGgCXkXs
Sj+K+wRADxCeegEpIa+M5nNehrQWxK7yMRH/t4xCC+A/aIId66BTKIpRULNSrk4WIt1xIRMk3sCv
TVZUtxnjYPLAFIiTDCmMRlJamTHTulaTCbsFFN6UDohsPxVT2qA4wO141o4wm8UCswI6YQcAPzh5
E0ID8FsivsZXvz9h70ssJy+jQzPps+HXkrHSHGMtKZWQ8giCkIuaJKQMkzVJNsadS+i5VIWp/hKF
0mekl/7nulh9HgfZVcpKTPE+NLww1/jKNL0yq4t1j0kFdju2mmcROLk96occO9pTnBta3/QwYS8+
gg9qPa3tkPEz6LsjurUE5BabOU3ZBfwhQEllTinNMc8cOAwuW4BtDSobs/zwqIOgeMUruQ60rlgU
iUUaDmVmanGpPFzyjJgiEIiNiB9+7K7ZDiTqoGnU/6jD+kJ9WsqaUt6SHlI6PWGaZeCFJ0V52pzu
xIziEC8ktRkL9X+a88qUW8G1FdZTqnWOgFjkXdh5qdaHAZFTtztQphW7zC1N0y9lIaZRbdkNqbWL
A96Vx8bFpyEbVodf4OVArR6XtkDnZY6EZyx7M+EYs99Bn3AXBPGCgmcb712KzVRgua+uCWm0JXMy
bFpRHww5oSFeM1o6jrDoM2rLoBtPTLZOBX6ToSI5JP+fHhtNkRTHScjqY/rYKbJnBJdAkPfLHhhA
498TcmCFORVbwONmVbEk0RLRg8jinphXBguzFniNvCMvEzASJ8JBo3g5WEYRE21ef7KWOydgjOSa
5U806JgW/3G8CR+o2HpyAOUxzusuf/FNOOdidX+lHt7eBRVkUZHnPMX4RCvkrDsb5MnuLJyshiwf
q8AUWYl52Lt3T/cNxrL6hm3wq/LLcnjl7ItHk+3GvLWcaJaUbwmHxKA8ApwY20CCVW5VZ6ILIDyt
mw96qwUoblo8PAiqNuzP6VSn5CxbkzOPDWO5eMGF0zCdytaUoQ9MDTClL5UycfRsJ0wiu0O+5E3F
50p5moyClh3nRXDiQEVAjq7FmhMSCdQqwT2xpeS3QCqgzU63RQpNJKTizNYB31N1xFZXHBgK7uwh
gMkMOqU1djUXxy0kbCKWL2XCBMhLIi8BsYCloZUcJHJbcQwlKNuZO8bGyDqBgJJAEWwXnRqAnYCP
APrbFNY57fcwd1OuC6ibzcyH2GZZMSwtMwYst3zchTXjo2Vl5PLwG1yJrMNJyRS8OBg+WJb+Hhrq
OgN8aT083pfYgOsljvj9A1V6S/f30SM0+iu7y4ECVM96/uTZO+yR37Ky/fjwJrR3dgOW973bGLbt
M06rFV3tOxylMrL3UQ/75Jd24+/tMLjFwTjuKP//LIJYBvFmKwQ3O4yhVxzMFRmZCHFqUKjd/P2w
6OXjlyU/bTicPqEaFcWW31Gsc8jKo3fxCzjdj/3L+GOL8ansi3/sN+ftQuzVR+W+Ed3hpnnYEuh2
+PO0Lr29T7WXIwo9vUplsFXOY7LjjojZaHNoCqFW2ePTOf8VVmmX9tPSgtpAC2T7izvnfMqXXLG2
M1y5TnpvZVB37zb0LCxAPWi59SB8Y3haMcNcuK66oruzlNKz3NVF4y8G7V2EzDiqAzjEEWSnycHN
Ohvm95lw4z25URt61nLPcrLXl05LOZgiWQH5kazrE/taMLRKG8Ge4ij58Rf6VW74/1XKSmvx77kk
Ej+2sahiU/e+2NmnUyqJVDm7upVtdKvb27Ot9pEsiPRdnsQqqTQs2IIpBx+9n9/jJBjBFovI5IMg
hk3oruwOtlCj1W3rw9LUCE7CFRhNHRCq3/VPkRzLzLmwizKiFbiDLXFnIRPWAVsXFIaViiPg6dCB
wV5x0jmsbF7+8CG06HRfNmhz2OrvXT7FElOt9SUmbkKkzhYsWAbSQG7xYYvdv9un3id48ATrAYPU
gNemr58rWMVacPE1iCQv/gteWJiv/2Bzm35sHlETeUVNbZYwvW6IOnh807b7dYxYAMLvpmVQuKeb
DcarRi+9ax9dwWkDuqLVDRZ3M2D5hfVWBJUgut1s8BS/IkdGPUSqObxmyZ62HAtzgBnAZdHUYMYB
thy+nWAyxOBA4UIFC3fhcd5YeYjNl5obwbO7jJotVX0nn3v4QSCO+tW766CPlydoQQrTIvjXwTeU
PvPbqwkkVjjHDdre7nblDLdP8BbSsQd/RsmMVgfqkNIcP6BDLcrpAqDNAlFBy+ycv5soRx5t3dO2
NwfG2+Fe3UAJex0cUAXF/qZ04fajn8/iLQesDBjmJYQS2pk9XvRYe2W4OBHYLy04ZTt7TnVDeMuK
ktNzfPZOPu4TKiSz4BGRw89bdRuq46rO9DnUDpn1ekUPr8uUGRgSooM/HjTcL/wqNq2b2xhCwmc2
Mlad7DvxSJAP1kmMKxgQujkNZRwcNlm8mkmELKNXt61srQSehzqbj1eDPTPjm6TkbLzThECJ2ThM
54W81yHiz3EpO304/TaFMJuRE6eFMA7TQxSP2LtGP20TgqSQ9DIjP53CVNKxwGjtbm4SiMyFmGc6
th3r2XDSN7MsyONYX1bQXI3kAs4kuZoNj79Qv996dY/e3HGQQ/3CtCFpNfwhEuRjmPNoZRtIRdkX
bIMwYNSXT+dciHlqIF7L9nSu0keLPru6egKswXCev+ayQnogc6NawkJbspcgapXi32ryHcBGRhed
4lJ6bfmPTV5aUGKRNsWrFdfWfEW0CK3kf2dpl2sOVxdfT+CZmi1LW6n9xLALOJfNGlTBQy8h5/wO
r94L3HY/V3eal6uLBQKLi0VQSlp+BcbP/R6dDgrcZi05+a8TWcdeMzMOOVIefjZ9497mr8XerTrm
Gz+2IoKgCtGJV6VzUkUVd5AKZZIkrFA/dyHqHWF00DKjlxx9VkPcCrSwvW7ptoNf640tJzFamwSJ
jTlHwlsm9bFyetKCMurXNb1ISW3V5i8gUUOmuX6FGKzbddCeZW/niGQ2g5QgVcGQqRwFi8qRuXGY
khpMAfLDm3qxeO0BPhjKJtokB7Ckdk1Xr5eNH79yyflnvkLBwaw9Fvo+nHae8M/Oz1N0rxvmPB/P
oXZ+qYqSISopT68YE4jCGNzPx6KY+iAAUec9v3LlK6+BjAcvy1HgKWxX6ldw6VgV45elkx+Gaatr
iSAH9bG5Jn32Fp0/SvIoyYAwlCfcHHKy2qzqxYtbDXZW1WAgEqo92uFUGkrn95aCqDOwzc7uFVGO
cqWz/tBw6SFMfdQVqa6Z+WOwWs31tt2OkGa9xbXCziF4XK21QqUZoK8PLLlh8Q7wAdV0n1HcI2oj
lnjQNecUCrMSSrHN54DoI1t0O7YUu462bDaalcjI7XbnGvNQDp0ofsKRpZX4ohnsUWLi5QRjQjV2
570IIsF2cGTZxxI+1UsOL7BCco9LbtXhv7dS+Ht51dci6Ls0gNhdkMpzQdMKNSJ9SYYYobKQIYNK
Dj/hE7VEXqaj2IASGny/dq4+I6aPQ7RultNKcrTnhOj0v8c6XGF2pncM7GbTfmIAQNbRPw1AHEhJ
mMNUszQYFO3D3yXmjL/a6o1Rc2TY9Q6cvxPAEM2/i6HaCVE/lWd8Y1JtvMTrLnZNIAdOwm/VLEpV
F9lpmfOzW9xQzScshqQo1BeHBkWcz965ejwHjWqEWZ1AdKhc67UYSFMt95N7hBt61/z+PQji2tG7
Qap3nTEurtPMVhVX+RYYREwHbVKX7t4rZqSRTvVBXccMcTA0qRCm1joejZc9nY8qo+XR1tRTBKAA
bkKwOvtNQC3eumMvEBaoBrQpBwCpHaphJMvUVpIDA2j070KysvISwEDtpViNiuCyicTvlD1nqMfm
jDQXzfqO/dgwJ/tB+Jul6TZCmpJcbHe4g6hjynGCRxUPaL2+M8RjCrwOFOhnJgfWEEXeVePp670y
3qvPpIRkvodn8++GFeHcIfQDMgpaCeEu03rygBEs/lCvCSRzbo0oo2XsBw2AyT63csbHet0mtvgl
pxFKOKlBYk8JWYBQ5MRFn1ztIKykpARjIEas1oP1rgB6EJUMII+d5eYCVLY5G2+gML6MaxCi2sZ0
U32D/RxdKR+1oDuYiRVC6lIJqQeIIWsqEir/zfUn3ViCjTWNmJhVAjxpeaCCRliNEPV1LYHmWZj3
337DWkbZqGtGTTAJyxVqh19BHV2ZpSLEMNPn4mwediAijqQ0mJR3kEtO5YBSnpAVNlNqfjF8B13r
KMoR3ywoPf2JK2tzJMggikrOHbW7SwbxGUYwl6khdjCOnIlsqPv4ek2wo2xRPO69yZlVO2EoqMKO
n2/hsNhSJ8QUQNhgdRi0Vs2Uevkbs5dfTfancPkjLV1+TP2v6J3G97WmIFPelP1juEeAjrWCf5Om
0sFC0+xi3Zdd6ekNjugaxJvmCx9pLgFnhJvPW22eDJI1GUVlxIooRFh+KfwSAB1s6GGTOh3jWEd0
vniqIuFF+YAW3QekgX+PxoNyRG9hvaweqPk0YPZGdw+X0m3ZrbPddkvdAezGeGlU2aQWy2K4jGp/
AC4+hKqN9kSqE3A+iFNi1XIPEgwYV/GGEK769R2CVZoaNHvsUMYToBwOTozbvbkLYs97pOFmTL/W
N0T8klAtzp2G10DkkY3E+MWeeIK5Pho1CAu9Q2YYMgSriEBjItBjB2Gk8xI6YXSIzIbpN3sHphJo
GAn+bErR3iCFiF5zNBWLXtavsT2cJ9sQke9QNi5PhaCURPY5J7FzcA50+8uVmeKoY537oQjwQS+X
SAt7AAjM6/oYuidVOvjYMNjdxZ4Ji5trbFqbYpLj+bBeUKfTiTWLva8LtxUgBmBWQWNamLkQfpzi
LyAYj9fclOZhht6T4AkOQSAlk6IOd51zo21Qhaku/RBGAwi+clvPUJOGf1vSihoAg1YtYKq5sh5g
SdYHH0xdj/EQSnOlpcOU2HShEXgKepmBzswCkakRzvMbqnP0Zai6YaPpofUz7JGu7k2bDs8agMBU
5oNu5mEsyCwmqneQfz38U33QRJIFtEJFuTh4Nt175XbeJoyW1Oau4/W6SiegE9aM6vb5vq1RZdQQ
lOCWKSgWnbBxsYH6HJ6xZsGa0Wb6ayXEenVN4RsEpTTEy9zAjrc3BJrrfnlWixscyF0f3uc5A7cL
OJGvvfI7fINflObCxSyZSoff48Z8CKoIs8ktXtF6n1zTLx082mJt0si7evRaBhhxiPAqq6zRUWJq
dQi3inV3IGw4WkVE7UXwFvg4ODB2WU0l0nSAD8poDZDU/WD6GSzH7tGxm2az8EmaCo8cxSQjGJwL
lXlkxR97P3xZxD1w0UE8dzKnXaYZrrZO9g3vuqs3+x3eRpV6pBHpfEcGeR+O2GtBVW+DZqx5K7/b
R1Kj4dw22bZ6vczbMTas4gmg4YyYZZwxcphPQUDQ4RZEWFG3A5ubzEFv5uta9I3/mHIV2bX6op6D
EWcERg7VmaLYzcJBoiVHukzdbvAwsfgkTHS5rSP4ZEZ44Wrki9EcVlcLoeA4JqgT0P+mA05i9fXu
k/r2+PaOGWbo6vLvzE2tyCOs8er201LkXD4wPcWgYb6Tql8ZKF9YuKARsl9vqxV0myobUdqAJOIS
tl0t6HJQu9Do26sAY0dUaD6TprU8H5TzStEt72x8uYNxAVzL/H2umIXeR0XHtRRDVt8IOY6Od+l4
HXOvWRDXvy2kUZ5lIO/4Gm7E2jVm45qBNFlzM8AO1UyEcalWfKEi7z+HLVWbo1qC76qtRFcgw4eL
sgyXtmipY3gXub1lB+m3UZaZ7V3BWPrbKr7JsuprIpxyggMhbZ5VQ7e5lamWOYPMw1G9rY89yBf7
nLylveuajbPC573J7QvI8zVl3HnLfKjtXi9FRq6jQ630o3qoV1o3wpZCKWJRw/65p2HLUEaH9L7C
EtcSBCfqUWk3Uc20z3d1qg81umMUM53MM6bksDEGMfgyMk4V/egyqaVvEH1huJXstaGqrc9g+c06
aUo7huXNQeRqjAzDJgewBLgMlbc25BfQS+g+uk/sfTASSTnReFluyYQ3Iwc/NTCmjouX02x6uSU8
dY/tPeLlJ+fuHpeXG8/B/G7OW8w6xp7n14VGAZEF0aIsb0g5gpRBiwwjA0/Hkz963W8G7L316mC+
Rnko1K4HMkLyK/qBT1AIEYioJCMevOcDMjnik6a3E2IGK2lSgMlvbqaQWF5dsQf0cMc0fQXRgYAy
uunkkntFQuLUu+adLM1pc4gNf/F4mf3aw0GunAnda5K0bmBFtBmUVm/vXP+NZH44lLmjv+mCY9Eg
JoDD/DhnrfBzUDN0mW/rv/ve/j56ul+dG3JXIXBzgH70XMCb0MgSNlWau32QdKP+DAZgkooT7Un1
QKd7t3jtaFSKwCU05xdr1oj52ZPBrKc3wuU1Z7J+8PNtDIv/Z62p23CA8eFbLd0idkaZjEFsyhws
embXbDYpvvg7p40yZGgTPFQRchrP5rZWMsGx8keMPBq5W+MzkLNxYLk2z4jqZTIDf4xqqkvpTd3w
3zlK7Na20bX+PikuBlgY9BRNUBAGUlTv9aQNxjGc1Fyw9iYMiDIsByQbPMCkSUsVFBwzaH/t+YIu
Wou+P2DChb2F3rPGYXd80+eOXV6HCTBfaxTB1HsJSAjHQOgEvBL0yuTbRIWd36zt6D3VneLOG8OE
zt+lTKwJWTW3A2zpzNvBqK20GxAmcliZ3vgrgDvZW2axAfN4J2BnZqNjbt0TWnVo6QrS6PXurSps
YAEaBIjkH/Nuf3amdOZsAdsdXQgt+SwIJvo35uUQPfFaRXR4KZxcBqOhgkECnh+yLsbHZsbdyqf6
Crd4mdoCuwBcVPngF6Auq8noQi0WJyzm23jhyrOOG7xGJx7piY5n0Dna0nkAr0udX6rqK6IodcvU
7nFwoKeWCvqLjPJ7JUciOJWypU6MKgTzpHb35I6+nEspXrt4ZHgMN7YiUjoKBV2CHySWTH1vY2uz
GG4O6FJeVHIf9ioCkchJIbHu4qxIGqJBNxwUPZDFZA+1hnmtoNai96w+KLT1f72g+gZmd2JM87v8
CKCDan1SzshYAVkR/dBouA8+ybt/QGRQcIWP8ccCRsqziVcte9YIILt49FC2QIQeDBYj0Ke3tdfQ
9rXyuoco7KwW6TmYHLQwWiYCCge/3gHmd9rVk79bHQQkPfY9QY2jZzg3/bK4nBxdYFGljS+gdPc5
mWgfrJqUHkoMJSphLxJEoUcx338fiuSFhmJgIMFs9iTqpR7I2CSwNfGNfibsLpQdKS2Kv8vMS0K7
C3O/GdySsajtbo3UKD3YLCBvqZwZKD4QlPdxRdzUPduzPsc7O8sJX5mrdyihCvETY/JAsFaDmfkK
OvbQBRB4X37h+B5qlBuocTav1spC77Bmo/7rHicY2NOLgRuuh6MO7vBlvzeZ2fQeVN3BpyrsesZg
L0QPRyrZyLE4r9Le3JxLTmpE8Wx1nDWcx/qUbozp4DbA72wxFG01amXp2b3J7Q33yegYbVsEnKJ5
DawRrGApuoSAG1oNzhi6lW+Z2y0Xf40PZ6zZMcGDcpRGMic9HlfRK93zbM034uPNcNOhxipxeBOK
bb4hejqQOrChaBi0aClol6Hm3nf0RfHkJ8TbIU6UKqB0HjocBbiV3MoGiSC/e0mX3T+0+lTHeTXt
h7ovWY7lCN3uLXoDQ600sfOte/TsWLN7KTKbD6jvhVwaeejhlyBM89vWt2sdGHBs+y1MN/NT4stO
g9VwZFjVkzV/ephI5oqZqiORJtK489DRedScldV+ef7/cIrad3Zz8uR1cMY5vq5hPmvWSSj2xiOj
hq3tPNBgI9gUxn+SnPtEpFiu8RdvZsL4wklf4poBpfIMT5Hhb28zBgEZRiDqVr07I4/V0EVzfNTq
YMdLSteHYfbydPyo4bTBIZZRF2kDxhkt/cwoYGthXNSIidU9yuBCeXG99o4TqvlY9U+2RaLyvwdm
vp3p3Oi+RaGSRIvoET+QO0/qUDCrQBeSxZfu+PZyts2PJUN/e1IN7mz8FZlYNl57cWj1eVK5ez1t
tjC7vLx2bguUM0JK5u/U+Tn1v27RMbXB8AYzM23V8aucvi+B24Z6z2k0MTCgQBlcgymkY9aHo+H9
6vCvxhB50A+YQ6bJqPR3UQ5Q1++80fQOd/NYxee8zwIIjUmnzrxgrpB7ajq63bbK3HZzeLmQKhBY
jbDEX33Ghs9jqHtvZtXCrPIF/MPDBd/BSrwJA/T6+P0EMUt0qhpXnEI+W4lAdkYMBZ6Lm7RHjKG/
vefVWy1em9G7oa4R2WhOKEtK+r1ZhE63LhQd3ZUF4JbDCLS1QaLeeLgVaSSM0hWDStLQsMbcz96q
X3kiJ0G4ItSXQomZ4PEJkBEZU9290oP2O3wQd/RrBeFJid4ISHqOXkGd+ToDjMp2L2veiYJgi+X5
XHujLUH4eDu+TjAOL684xk+vO4JhxuIktyBCQqSdkJP7bUFQjChDITz3x2cA+0Ers9s1hIU6Ue+P
SUots6CZIfsHgMN+7PKMrMsBlUDTbwuZyvMwOEwqZEdfXv3lnd3afVbrk2x7qF8cAjTWOJFBc7a3
kFA9bouDs/KLDZGJ0kdDFHmgStix7iIZszh+ksrCQK4Gq8PkrfRYvzGEfNo9KBbCsMTnepeudfM+
C1Da1459m2kXtV3xJ+Me8Eb2ObpmTP3faYNY0BfrL+fEoDb79WuipAXLjWqK0lGtjZ1gh6+s0wsr
1fSeKLcwpouhmTVJ6PKWv8p5RvzGm2qEyTujEr1Hf5Z3ubrj49Ftzi4wH4my8r5NQ6iMRJ22FPIb
IiQhsqnpAWnxgRQtNxzjMjH0Xm2tv2AEen3UbTcrOoDqc/F/wEYpcUorUV/QmwaUK7EL6hEgUY3c
PEZPzyUYInJYCGPFnvnWuGE37Lck0ES0OaSLTfs+rMPjJltaAF4tr063HDljpx4eQWVhM71PCBwF
oC7tSrecnVyq0Lb+j6VzW1ZUScLwExmBiKK3FAUIeEBU1BvD1iWKZ1FRn36+dM/sid4z3as9QFGV
+ed/6BLbE/DWb6tvnru5B3tOCGd79yIzHarnuzrb6rD3Q3yQ9zBMCxR+974RE4XjtLNlTe1KabNt
ptUNt+URuDW3yqA0sVz6Km2uKQzlyXqrNWMNSNL//cPz54rmk7bDnc+z4RqC9xC5LynEwsrcrcSP
g3uP1PjhIHFtUY6xGdIZ0N4/pIhyKNT5Vf4KeKkUyE/PXrzDfbckrIpX4+/UoLMLpR0HBgh5mI11
68nvh//kHGvT4KJYZi89P5w/oGx3R6qnIGTsiPwj/76wH7OQ6/8Kb1ynn5GZIT/Fz715BdTMLfe/
1xpKYbnj1fYTcY96RJTKUs92BzgddccsJHawR/CIHpE1F6WsOc97TeaUTCrjVrzL2i9ldJfUnmhu
v2RFEA/de4VXPjXcPSebx+hZoWuDSSX4LcSsCL70HAplHzYX2n2k/djUYUn0BusR8USLS4k9Rz3E
kdnHrYnnkH9GvriUzgl3QVIqd0AuIj/x321BK/zfX5Vb9kFruR9TkIjwtS1Zzi8JAQMsoY55YpnX
9Dn5YSIiwpS/JSU4lS5ukpXL4/zlc2Ty6n3scuY4JclnFT7aHJ4YXyBbD+t+HbIZ3B4UpUAY9Db8
l2UOSx4JKfQ2Fobc4P8+nrytLCT5nafHJy55YeGTyteQz/9VGI0AdPFqaK14F2xtfmm18uubFgRD
yRAXUIVw4REOkQnwH35eqGRQsx/YfYjvpMMXhnyG0m/rDFlcMZdZjAb4YaSAQl6hAWUMAhDEQJuR
9huuK8NtOJ4HlKsXt6HfEO1J9+0jtRIZ9bCvafAg2F0cXBN4Wuoalum8H/PuUsdyfbOsdF/E/Fqc
l6L9p0TkrWDNCU8OZQM+1XTANAdYAfCfnwq5D69PrCP6EgvOt5B77OB3AsbX6UGQY6vhG6EvZxlk
iNg72l+LqzlcOuzH1Gi9RkoiWgkI3bBFWFU4oWFf2IVSOPobwh3PYsd3uh58MLZ7KgmsnHHnwEyW
dQSJVzPVh9QVQNQLtnhhJpCLZI4L5yiZbqA12lRpM/hPIWY+S0hazBCBCfv44ZG1RNeC5gf0dPIV
x5kmOwao6GHwvSiIRUBZmM4fHZ5z6RznXPOHcJRyyGQJhCRxEmZaBV+Q+/CygArJRQiKCSTWNGH2
p3WGfh1QDKqkGElwe4gwmtvutYDLkTBJw/ySfIFJOL9154iopT1FwZdOwLgU87iUm4q51I6nBBEP
XQwcEcN28i/bJobulrtJ6gNq0xbUTgb33AhEisvZCqWFzLKK8ECEKNzuJvphmY4/QUx6KbAusOYi
DUwAYGaroLs5tZn8G+/GDRp7mJUJMxeGz0k6sYJP136rO/+kTAldOE3MxMlhYGSlDjKRZ/4fTC7D
Bvx0ApkgAfDWb3VFTwYzcBfc7PB+AJEd8wHgs1GsnFmyr4NuiegNTw5YVeyl0ZZLCJh8VQyF+eJ2
a3gCb8YAV1b46+o1rnzYt3R1h1k5xIYh3YHPPjPsvvIA5AV2d2RyAzvoCkSNSFIWo37vQ5YrD4kk
S9QPBBET2LfTdVx8Kcs8EJoz8S4QC34krIfFKbjsQz+vsY4sGhaedTBF5seDkqtzhXP2GzEJWVJY
ZnU4P8vFEqgPYpR/7dYaYF20sR36WagBwIGzw3S6hPqi7h6MslfBxWNoj/YW8E3XUFpxXm6PTuvt
rV88LM/5qFUOhqM7jc8LL1zAp1oC9m8pUrnfsvnp793JvpZn9/Zs1wCxmTXn6MAnknkqUGKL0p7K
YnQPxAwcP3i67zFUu8OsFRTcnNarPznMuPeEBtadXcMDQjK+sRW0gXKla374d9Qb2NP8MSO4q3Lp
PfzaLjzuuntoL/pTefYVrkcBAvdnXIP7m+KOGSsyxe33D6OwThQi698aGUODsF46hEoGtScuo0gH
CL4knZtgFZDO7o1L4Rvn3g7qEJOAysvX+5LbhHXt/eBa0ffmcHfSDZNi2IyETENWTLiVT9yUe0+O
AsxJ5ssZtpgnAnH9r9036mxPwP+tJpx7PnD+JImDnVIWScCUvT3K3QDR0Ba8HCoD5Ej4uFxSDjub
IxprWdowoyZbU4dNXo6OtvOMPw/ulE93TB7nZGmvv9MHkIzzxBhIxMRfvSqog8N++fIBXmijT/Nc
fVLx/EUpsEMdK/xB2Wja/2AGoP81Xuqzi9pYhZasXu+hOvXut9694544xu/z2gd4sb+Ac429ekKA
+fs8Z3h+NjWrQBAu9naeA56SHxYF615GiXBBRjwM3UaXV8LnqDEg/hFSLgirIwwg86oi9sPbajF4
DYGgmTYJnNx4wR2CGid0qmiGwl243ssRA985ziuIRvEPxrphI5ZxOIvNvwj/diPTwzmUhTlnO9wR
LA5YO92pgak8BsCm2gfv7r+qR7WbUbxQ745Gvq3WGUe4VhIq1VSdLUNrhAx9DMgAPOO4Y/gSAIRy
kid4ReT7oUHnZKvRwR8tRfznVzw56q+FhedpgnklPfJOoDVKVKfZx3wGR5aDyU17hcNjFd/k1PmJ
MuMMOANQ5BG84XDxQmAHkpbBfsmuavzDZ7bdv5G/wIXkXvGcIIhAJf084oilX2+RaeWbL94DiEfR
SOB60ujhWAoCsbc00Zkp1QfDfdVkVo4dxPOLI8SlW/SLVXbGKwI7IZ7uc+TzqM1HJ/X6BznM5hCE
hYZJBePZDnpTbiALBtI+YQoiChLhtf8d+V2pDGl4iVPH1UVsbvzROkaN8+4THAG9MgFpq405B/fc
Iv7yYYgkPyH7BpRv7Y8YpeD7LsnqXSLTL+rAViG4q5PJwQSyx4MmkHVNsoG2PPmwQcSs/Om07gqi
ALxI4IRBtwe076Igil61btOdQiTcC9WzNhaWav4v4lKmD8VHEjEWHUUXxxjMiM4TuP9CTSX7iCeO
sTfscPLkOITQtVBXsKnNxU6WGuQQZ/g/xbRlmRQ8OEnJmSnUEAIyOecZf/M5PcTNROFBSUlpO/pK
S2JDI/lyoWlYRnRIf3/A0WUVrgmIceTb8PyzDJHXcNQoVBp9rLh6MZxAKM/iGEEthSJkpfXQoI4H
yaNeFMlGGpABQEGFUADGNAksNEpcbaIUIPos3kPDwHdhiVqMc4u5XGLmDsdmyu6gWWPwOAznjw8h
7vjM3X240DmkNZw6SzlyOgzo5REzIcryRYirKVbckk9X94/TOZUi0g9cNKDSVlRHy0gqQrwtL/oD
vgi0KNIX+lCoBEYuht53LshmCR8p2+6qQFglzIC3ZITeSTWrSGhqh+XgSWDtiofvDD58py650NPB
sFqgPCXSDi+KOCtBesQMPZycFxQHG5xKNiIn4b7239M+6iROZv5Ayhn0AuzJ57BKQ3JAPi+nih+A
Bn6Jx/ycDGBcf6kX9HlLqo/lMImCEXn996Kb9CuccLgsQuYhl2Kis9Lz2U/DdO925nnK9dlsbhGJ
4VNrRJURSHqYjXDaHhkgDk7V8ZdYJoE9uf3vAuI+ZEEepdz7/OMuW6/hleRUTnewal4OU/bCbxXJ
8zVtMkWEKQXLJELqEqR15LDYf26EBnEShcHd3T3hCZgkBLPnuGY96dQd5qZi58/BbcKPtd1GU1g/
uWO1xsai6c6E5/P4kT0qzn97T+HZ4YARI54ETQjnXJJSGvI2zmZWoC8ShmZPOK/P/o7DESLNsR0w
1Atuo45z6vd6zQFU9AZlFkxPZyM3G7JMbbBYQDUxkVbC8HWajPfcS+7YRnyi2eZrAT4Y6nyDzr17
ahyVqUGdJmTkvaKVHrfUkiNZptB9AuJVE8oivUATrujotIvOBNQedf0WMTv5mPTzbeKq+peudFxi
zrR+JxyN+u8crLEUoBtqtEnvIx1A7M8//P+XNNg0OiUSspv7fbmY9Rw+wHga0j3WTRBv23nU0NQF
J0aV/gmlF9PtFnnVcA7ebHQ6Ja3swJI6uFSqV3XvLTty37G8ABVnwgjb5aVsWjAcuECzUeAQAPZV
wolipVniTiKFtIlQNm4kpEawyDh1mdmopxDW0jSnNMc4EY3Rf4yuoIkZbJjiQM9aKSY/QzUUwDOR
+dbjjpOPFj1T/xsbwL3uTi3g81ihTCSElc5qQS1RKJQ+UwYWDENxdlCRNAdTmM+3m2LAun7qXo8b
zaUf9haGjfvwbQFG9Ow1wfTtwFwx5v2w5CBOSshaH8U+kunXpOA4agKg+Uj8p7hwt/Fk2+W0lW/d
hGTR+Qbxgf0SA8sMT7xqzaXvJHFGXwXW5o9a8RqTHHptDW83oBRK8dxchXPcWNvYBIWHErgqIs+4
HFOVHG2F4UiBiIFhxJexl8kEUJ3qQ8vb7XvUI6vwu5igpYE0y8YiJSQ+TxnFzb8tW57ic0tXeAak
59i2dc4kvnubSETJaI8EK/BhgMgy0siycDFmp8U1YBVn6Jy5lbSowpyUDCO/5ayBz79JTtcsszrD
/aT4PXb5fXG4bPNbYX2CggOSIbB8M0WhxbGC9hQ5N1zNw1WLroyzhMBjdB/oLG9IQJjxBTDqKWeo
5hWKRZcdgtaIgZDHaVpHiHJ6iSUXqlMO+3d41x+mTgrvTGzAY2O4HFOM4LZ28cVgTGDfDoXjw8ku
cWY5P3/kLq5zcYwqDLjr17sgg7lxmM+rNa/ZV2cUmo7+Q5oGTmN1feYzTf9nI5tSfOQOZ3jKscjb
D5tf6h1OEj41GkiKYOjsJ6RvQRlskv3gzBHCziLM017D7UGyl80DllEEmy9ScFgmq/eKZS4ljeVs
OaV4YTwExPNcHBq4I1QacAv3HNomFSV9+N2FUrfmmI5cikyl4zv1XiMEBwhVzWXOzJkYKlJ6ds6P
c8n5IY8ReSe4B+20ZJ7N5wTERIAdIt4MNp/RVFpJSEOOQS2fFL2kDT8Cg2OQED3X2bqNn+jerxP0
qZV82i3Pce5slIuJ4kv9IrzIeoHT1IVOO8231CAF3ejvs2EMR74YUVVolN5SCDs0ddA1odCJtIYo
DpVizik4DXghslOMPacu8i5D9yDzRVOsJ3OccA3WM5NxVvBKWm2e6MCdKKEi8YVFC70h44PAtq3I
RkSmAkUdswSOPn1LJ9s9hFlpVPdr+o2qVClvSpkBBYa4CDmFdnzxv01z8zlTqMHIy9PtJd2vCzpm
M6MTHRSAOsw36VJddZpTDxme9uNiC/jWdHggbCbvTI7mGMhwoOMmvVqbQzKMn97axgOD3QuJchvM
lf4aCAQoYrKa50Ps/v0vfGrkwb9enyqKA/WZA5qYEZVeB0hvueJpRrkTSUIbXNhPxsdtYFXJTaaD
xolMhIQw1aUoZO1FjfHJqbPBSfmxQ+dE9uz2kF7ZsnL5G7lnS9XGLWNtVuj5nkdENRR/CGlcgrMA
h9mFKR+WH6CMeg0ZJ7xNJOLMak1c+FCgs1+laQIWTHUQFDkeXWf/yrybT0RzT64N17qip2xO9yUc
3jHtmKUwdUrlxJA3sAI0QACo+gTniuoaqvdvH7lsRKM7/417d8EFUYEz0aXp6tOQrNlmW+G/IUei
AAwcqO6EZuAj+yDv0HAZMf+o1GwbPxNMVsZRQT4NGC+z7iwwAl/MsQme4RJD99xRekYydTbhDrT8
KhVhLELqNrcFl9cVHAxgmDnYNttoxPflMGH/Qja27G8aXc6VqaTCzR4kMyBTRqf00Q/vQpJmj4jk
ExxpIU+bDCoV7G9U0N/zCGp5kDZrfLZ7S4FznCTpnPvoEMctC7H1jymjNJD1NrEoqPBAXXqiWqfI
Zc6F9G5bZYK0dyrWOGsiqUE51+xNfJ3d306ycBM8rhM0G0D1fDmeAPpfNpGQ0hDTk9QWLn7rgvKP
Dr6ANyFdytMhtPibTivLY9gW20l2YdgDSFhhy+UwFBqN8nB8CaEqhpJ30OHc+HPggVmg3rBCsExm
4JtRuLNDrxrTOmerEXBgltz+1gseRinHwh+WREzmvCJsfMIGAxEYjqVTbvBF2jz2ahfQvX+6fP+3
nmACvcTIiMSZ8Z5ZiUeAFNB4W5prUsl/qR3V5uIeQ5Aoj4yUALuLW4YSy1CNPSpi+y2+HhT+Qp4M
T/NXMqGgLTla6KKKx2KXVP94ELg5/PNJIqvAEbLmUZWTvONp5O2IpHHiuTu7iPNuUlWielhwq2Br
Gw7SeZPBBsffLoAvuOqfDf2t4+RF1oGQcuZg3oCy6D4EENByPItCEQCKxoK9hH5s8sZYCSgMJzLY
SLj1cE/Fgc8KriuKMnONy8sxZT1CBjjWe8+404S2uN4972oeFyuI5m7r6IGmc5YKanqc0qLDn9St
2W3cCVcWsb1CLEWWcWGHuTaoCSCFlFfX/MbQXGb1HtyU/rdHw1csgEBMXUCaYgMckInJdo3F+Dm5
QXmdNeXJfNMscZdWP+QIuMkJO09IJ2SLMTjv8J1KKRKANGlGIEVAO9D356jaS3Ram9APv4bmxmGC
w3TypNdvJKXqfvcQU3i1Va0Dyk4F8VZkO4mXLE3mCobLCly83+ZoI9gRrE824tWdWnXeYa7E24RX
povcil2AW2Uf/yr5pGwaYEJXKS4NSooqE42SgLqPPgZQ8IvE7wzrZnSzzbgao2JPLxA4jxMC/8os
H9RcI6Pm/VMEy+HUbsEXkWEcaUIrviinSWlq/ByCarAi3j4vXbGFXs3vOEKsWh7Jom2wJKLqJkvY
Szug2c4wd032IvALpa8rUBQlec5UqB4oMQpJDHBr2eBXvl6m+OBQNLFf4t3Hrfmx1ojZK9E+mz1+
Hk51byFcxXwkhMYaScfOZQqFWwknp9Vb/olkbkPnCa+moG+5cLBVWS7CQ7JGLymMVw7S3IXKn6Ts
O5x0PFwAzd2wxDRiKZgPtI1zNCz+WQjrpcaSIw5/Vqhw61hD5hL/2M8G97K4AzmpmrH5epIYSQsL
dsDYSbD3Cc7b3oHXGl6beC8B3A2yhsVwDqjyjosSU6mnkI/vTe9NoFK2/vZJUMAsgFkRNowxRuEc
lH583fGn8XyFKweM3y2HjWYuHMe1CefrCVNi/0+CSu68Ijzx02Q0XMaOo1qseHncBZ8P0nYkfiMc
TjiTtvtychK/RVeLSRVHHhqZDUclzF706NjN4Uftsry4jSa9B1cp5QU44gBP0uU/Nlf3jGpH2OAV
hmT80uJGngO7u+Hx2TIJpXZBFfBT0rm1OTR/4H6sqDhJSXcOrQyBzTax+uhPx2D1bN08PTgdhac1
ZLG+zbO+emnBmmRmeVtjs6L2yIFdv+o4OAXj2UPsFrOQgjzEkOVE3cXnrHUx+uZrgFq0vEmw/Sn4
cldEpBtWVLgHqONU7oITDKQqZ6ObYUR2Ip8Z2yh/y4/ReGM5LpuYjgWxT39nPbLBVPBHZNQXijI6
Ft4N98eNLC3RUm/AfThftiGgjCbxl1VAmN+2bfOXxBACcH0rtj2cy2KPJ1eHYpLvX36oUXdY+biF
qnfxt/UoT5jiLP9EHDCr9GK3aXi1ASGR0/pDRWbyrIeitb4T7sa0BhnQJ2Co8SAEfj84eBbNSJ1O
iEfn6pGEYf0zSTfV4qPTUVxkbsHvLaikb1c1lUNdlBnL1QULDPZgWTNy6Kd7b0udOi1zZ0op1RwK
VJ2lQr2XMThmitutKydGDUie/4FFYdiEpmd6c4jroCXi6Ptz5JKBYYAORrwmAhsXPBoyauS47jPP
JLZMUsMTlgrKg/HGrSAw/lFqU8RuwD03QDBXH9cw2RbTeP7+UUCbPs3TmTOVR4THd4tlckuLxy79
M1XmhkUdpthiMQlyyjChB0yTYsJLntKUvELkpKzPrRDuTDoY+iGK7zYBdhAEcSBCetsZypqRC3P3
YFcR2hKjQlF7y2enoey5OIs8gB4ovY302yKuwuxASukKx06/Fp9fCRfthTbMaHufq5Y35HBL+Te4
2Gs+bYC31LwNCs4tTtgw+5URvhqqWccO1fTbC27QC4dGdwrslO9AdMf9ObVZM4wzga38eRmvoEgY
lN0rWAcsN55LnkZVwX7z09Y/vpzLoqc7SRrDzXtA79XrLcQIbWE7C9kwDQNt/nJiIvpzV2EJz0WM
gUXnxa36ILHbHTT7b4fFykb6pGQfpsv9vP3sfx7RMe+mJSOxa1BVMthr4IZINlvpA4mcqcyY2ixr
FKbUPFL5Htz8rvmC/idFwXDGdFrDcZRqT1qN9MDRy7Dl7nfktL55N4bX3nf1qmGwoie/BI/GLpAf
/XRXh9fvGJOwAnQQtlSU/GXmM+K6hnXx72iZflR9PeOpMu/qhEMbK9VUX+Cq7xwFV86larDcvXad
ojQAkgSb42UmIsndnk7Uei5GljK8gwx0mk6uhjKZX4NNUWT0T+5LnJwANlmobgCEiVzMtZ2n7R67
H0FagFU8b/QG2Yef5cFwjxZfz/rHW6gnsMQywlZdpvCnbnzoFnkPfIS5sVhuVe5lTPbyzTuxXVO5
b8NJA6iAxBRK0u9dLItiCiyKdaAQXPiahAYzzD5GlmsZHib1zaYD2EIvDKPgTAh4wmlmkN+7Jr4c
to7wMO0+Yw9GyA0/42uDjX+1pqMIAHJvfAsAXjkzxHmOHpRtD8dw7Ed//n+MQMgIVaBcPGrCXNEk
VQBuUeoAYNPQYQTL80LRTocRgVuKXChK6Knxvszau5/DFMMU8eIBtWbPLeWBaFKIbgI8S2ARgNPw
HSVGgAf3d3zhfCLpShKSwZF/c6XR/fgR7QlTGjwpt1AhuEZAGCDTnfhSQLmlCXzQEVch087bCYkT
aD9WJXT3VN6EDfZhrZPe2Y1SsXzTwImkBRQnPRTfWoF7t5CEeSacOwRlkRUBBUMlsNXXoAGuK7Y7
kZz3CNzELgGmJPNv1SG8h4o2xJA4ezERBV8JOQogACQ7YFcMnk5un70svm+BGCbsjBykDoACp3jF
WQ/8h0TywnNDac/TzFBQ3H3FTVxFfIdlclshKkOK9TNKesfgqIvFI8ZXG8vu7VaeECapPPXYUpGn
zXcnQRaC5xhPpUNgZwPkcIzDei93RhMMnEKSIQ6j7PqTGrEBUMol8LPQAR7rHRd/ObCcmpNGEdZx
Bi2zAbpH6KdLPy5L5KilY9425+TIArZBbE875FnFsIb3MleR2wRQLH6MPeYCSZSjDGO/x5MZqw0R
Ktac13ghXTjbKtJoz+UKQQW57sV7hRNdDJqa6cl5e1+Lm//70OA2QWrRmbz9hpJYw9XPu+vsY+Pz
k6cxsnPc4w5fCPZmWAkISehdVN4XhwwwzerLjPHpnxpe3WmtGDYC/lOi0Ko8NzsShietjvfqgSmW
w0/8msLGYh6LR9j6LeHHpYuTPo8WgYXzT6wk9habN06Z/vyEWIs6XxZwvQ/Fzf8uJTAP9cdNjf6E
XOPA+1fkuUILaWFBqQD/FOuK5GZiLdwG9vpn8lDuDNp5caAWEtazWMg80sSyN+F8sIFYQsOu8VjG
p1MsNJIEX0GI5ps2iBAkA3YG7dep4pUvLxKyabHJ5h4O+hxQPCa0WAemKT4xPxkDfRKMJ4pbLcAd
uns2UjHxEi4Ou2+AHRbofEDpgBvmnPE22B2us2nKH0CQEM0d9kP4euMqSKx0xIm9reM94NF9K3lA
/WbPBw9j9NfvH/k0CcMVTj7ZMZGfMkxF9xhF02ALUaR/lm4DRJT2l9Ef+w5hLfCF5PPC77nSZsjG
12KWB6iaBC43XCj7bFSKLfrcp/hjPOcm9Q0PjngLcczXsX7eI/TxaGcjalpKXzVvr5c4N1Oz8wYM
1FjOE3QL2mgoe6eyvMteAOsu2ZPdB3EByFP7txyH9L9Rt/THo+X87bSGox8DkWeZtU9vZEYgRSFr
Q/sdNeoWaeMfg+gUOzIppmEwpLRvjPMeDijtG6IrkmPgBEhDkGmuIwzD+OxUI7/99tXnK3IiMdj7
0LSQY9c/4twsIDFdP0/RFAvSeNbzbG/A5cfIBiF6oOhsnbKLgasEfcl+WucX/BfZaCjoxIdmxiXD
xrIr5vd0SRG+M5xYWHjYTGMPyXjQ8dhTTqseRYjrsknzWITpDbhky8ZOhQ4LP+9JUBFNglSKm8O/
zS/DRsG1Iw1+fqEZMl32MKmUURHjLcBksZeCOuoYKhfGwRI4xcT3r0u+FkbBK3uapidsMABf+wgD
9KrtTQpwNXY/DsF2Jq90Bq/F7ZJV0zo6g3vq/eu5Dy8KtqxG4BV/1doRiYK9jwaPDqtuKuk9YLdz
++Os6uyNRP9N70IVZHB5AiQkk5h6A7u1HqU21Jju4oFYdxqlHBKTPiON/jLC2pp74mK8IL4uBYp0
zzZxPDlpj2wtjuPhkPZLxtkkFXAnaoPZnjLxpsm1DyYG5UKgGLURQwt2i+UeJyVucXdHEKkAxPhk
UzvScjGcba1hHMKshtbOIJ07beKBQJ8hp+Q/8PmslWYMkZQL978DIm7daRog62Pq9ebTicEHZXxA
76dCdmjx3rpJXzG96frgl3crSQt4f1HMAdxHkdcTAfop+cFbn4O+qbGlKV3eSB4jd7ox8URiTjqn
RE4DJr1bEq/F0RavvlqEW/9sds19Vs3KCI/xjJTnBAN9KJf0p6XrN0O2TZ57vHrdoBctE8iPWEOx
KU/xV2B2CiopTaR9dRiTiEVo1AThddDNbLem5DlrpHrkbMa7NqTJfAgMgWrNSUPaJ+hsFPxiR/yE
7vjAEHzSYsHTO6QJr/6acxLfHTY4OxEepNCJ75y3CREpSa9noUbFgAzbBemJBUA+EAkSYGbLAmVL
lBx5eSvObogynH6fRGoJI6TR9TlaNwEXAedeRqEChJ67s8VjvPBmtjO16XVJsuXlv8OpRMpEH1xF
iu5sNy519E0hXG1FHv36IyLSJ+ODOo9vLrZM0Wwp4za5SRsDgYNDaRHQMgif8vMPdekBzA8wVgMP
jfjSNdBjGJV0LDiFN1E6YYlCVzHtRYjJ4f9Kd7JEvQZdij8s/wng95BtIOKpFYiF721DFKAK4QAj
VGHVnk2A5GFGeL3ogqadv7+Q0YJ4VN36PTQtmxry9N3QeHK7pHLAoI48HaYxK/g/E1gVIKqcB+Ku
N3h1F5QMyp1JJyZ4vFAShHM0eY36UFHgW/pwKscH7YyGkCjnDepJ7G6ZoAHMYpUiZQ4I0VPbjjsF
tqW2StNlH3DrRyErh0QT6ho3WPBGxVbmutPyo7CsknGVHD5zenE6egxVt8FmmqN9c5mJyk2V2y7+
jzNcALsD3HApUpigx8ZIqAvTT/iY8ZOMyTccjD7NB/XtZO7X2PgU7rH0tBEDc2yqvQQIQCq7mkuh
hAvEFOoF12bS11R60LLvFPoy7ZRmzMYyVzwoV5anjnqL1jF0oM/KipNOmYcLfxFxIDsEPIds63ht
smFJFpekTjNlkBadrY0yiZBywI+EnC08BKLe2XQ5hjXPbH2O14RX89oNH6oCTgp4vZ1eHvk4/AEi
jeG0vDsuX60+bFKOGbSMqjncGktwnU1eV1twFPz8Yd46bVzKsYAmq0hI6Uums4C6H0bB76mwMoQX
0+xlwJcHH/bD8P4PjdeQCZ5Vp5ilzOEUAmARDq098TVP6kojIg/2A0qAzng75e3ZBg8uxZbWV/ET
2TfRDYrxfrn0DRf2Wq3Nkc+wA6JhMfoQOg0wjcdU8kbZBr7W4JiGFrJic3Klb9mFUs8zSacj9Z5V
eoNE1hlArYQ68vYpuKRHpJ6fniLK1COdfdPJ8YHjXIjqc/ZMPIXI8ya3p/JvFPjFZIvBCGMHAb2c
sq6PfinUnRw3IrU9gD+oVsT8hbj1DDaN2ri3gAkIk0eJyJGC9+fRwvSKlS8qT9W3Zjy39BiK4g1k
CN9+jn0+enJeixEpMIv/4VIR0X4dNT98u4x5Lz3Rm54rn/eVP1zX4BR1FOm3T9DHueYKJhsMrGUi
koA+Binh4KvKfdzUcrDrZztKTF+qFMi1kooS4a/+/LBH3T2iayn4UyJTUIseKbUoaZYUhf5QCL7N
CXMYV7BXWdD1DzwcHRtrCVfPh1z0O+bGQYVcgSaHmh6TkQWq7iM9gjGKZhZANUZ0+MeNOW17G1kN
Dcq375SHSYpIUmuBJe7dxaGP5DICx8FgXRPpvSK4hvuEUU/JkvRStkkepwFNHm1jVwpUHm4yaEBm
KbX8UXNETpz2jZmQUSXlV2heyRZCEFhzQL+BPRzeuxUnEe738KSE6dIbNCL8QxbYzjJGbTZcMb+b
nVZtn5+eYc+OEePmyRx0e4GwzLqFyh832N2FV4cytdeS/k5Sk+4eHYft7MYyhb2uqaje7jL8/7ea
GvDCWBHQgK7QSo4JHtJbGFwcL3T61KsW1c2DZUHwIgw5pn7cVWGasSUrLjR5W8Pm2V3ftXTFNZ9T
KiVjN3GnUwnlYYIJFghP7K0xlmgz/dX0AEcBvz5gj1MwPsMGY4unP8IbEtX9L/cLg/ibPtydPDMI
6GACje4eugW91eTNSETSUqAqMIhJfrG1PyISluxcve+QG6MC3R9aaZatgFC2iQucj9GD6BXRYC1h
GZ1W2Ku+15UUINZIJXgK7T4+/OjzH3Pzq5jqY/oChwz1oslqnXDXSGaiIqCc8gCiOaLOdMCc2ype
ErjKzkFJyQ/hkuTuM+7VucG3PM4kJeyH/2D+tpWVKHVrb/FZdfgYZ7FCi3pUX5xWatVk6OsWwWNE
ZUcNDW1teuJBAKYYJxtcp/CK5mx+O0RuhNRnkKhnnM2RC+7OGcL/5EhMetgOuvTblDCyNeRuZPXp
hDhDsCq4ONMyBGJMyYziiAFuxGLy8FVP/cIHI3rMea/uJQPlPeKmwXTvLVz9zhwXcyYULHTsERW1
fYVqznNnd4/Q5OUVP50jGOaTo5FW4wPXj7QrWmgClDkoqfaSjvUD+Bnh80jf5KCgcpCxXxWRzoKh
nIsxeArDmFl7h06A8nSrQqA26Q7pKLZlhnoAtzmIfTAJAacKL92+n24DPdBNt0eduLCDcto+67KH
D0Vq9u35FXN2bUWnKbzl72yJV34nBtvE8YrpU7arcwZ1rzner0WMUf+zVO1LuDO9NvBe4VNzLa8+
ZPPT9P717KY+Ntzm4Bk2Bq3ei4gpeC/976zds3o0t9M6e6ukLIBj7y0xxAUy6pxiirH8wTTbzdZG
xd51m+0htSJqn6NGXbJPMxd58+vJN/FkQsDeHKE1ABf7hvuHbg1MGKWD8t7Nh7fN0oR0FFgYlB3d
hqFrttcefvdeuQve2RdC2iXMe1/Lr5/RznVfIYM7RJCtMwSl8JW14ysy7mnZRd9+aEBTqM2P9DgH
v256jTw4pFiEgM6aN//z8opJrfDvLJ69Z7+65SXovIKCM9T0CJGo14I9WCgRbzE86cM3qEXmqJjg
3nBimGjiFoDrndWrd2vDe+9iBRXbx+I66cTP8A2aMTztvNqw5Bs9u23vYavGmca4kRjDClLD2z/l
3fPdzxcG1t+F9zS9B+FolW7c/DZMwqhkq15VMXRxU7X23qHj2YWPmgH/v7PpvShP2vqFzunpfg9+
ToKgqdFUFH8PrHtNfcFAEGjUcphbM4O4WUG9ChqFz3TCVEbWoeftcUE6LdU2IHMf2s736tkfv2l6
n+xJozIpwSQrjYEUs8P59eNbQcvUmCTekTfzWbn67hc7trc6XAOM9Etiwd/ISfkR1UG/gdxAhB3K
tNRjYb08oAikASCpFS4+KZ+UlzwNLk9G44eaa3WwB9P3RQuTDYMRitvotnoFDpUmU1v8Zrz6Uy3Z
teP3wCrxWVCtpBg/9u53xm/V3Y7XfDhFGxuX3ZhbZXHSdcVlrha0dC16eZ30Nm0OPkwEnhk8pZVe
t8h9vE4fHxKzGyNUs6+MJQUuhd11vAOG4EPjIjPd2ciejDEk/9agbSrGsLVhY8yTx2527zag2yl7
2qj0rfK+eOky2wsoy+wpGvSQbI7JPrFQNl69J2sq+6AyT6B7W4MzQpPzhMH4pea+mrB6nCvLA13D
TVc1F4ulAsZjh5uQr69H/W26313QaboY1DUPeg9At0dCUA3OC+7b/UAnUqH1CFFSNtUzbnlXBpDz
e++UyVwpw3IBoZWwb9vereYWL7eFMYipnnwfZIE8DRgOwqRjm8ec0eZquwwH8JCoTHXFSRV7VzFe
dPOby19ZIhu663NH7456z+zyBYvRvUCnL91LQ0SWjbd7BknM3d3NK4rwaIRLS9Vh9j719yuTho9L
wJ/OV18c6PbqMQY83RsaOxlrehqBKOxH+6AYFuPG0TuVHpChWQQvXGMOYYGxcd21jrrAVBaf1+B2
6jZA295N9krnArFqc7ToOcTMgYJ2+ELo4bfARItFMFmyWpz6v4t6oC12Kgabfg1TR3SWj6tud4//
ThXGLG6HAV12gnnApoD36VIXODjg01ME7dSYHfvG7Pb1UHcUAbSA+ts14LZagARFR+WIdG6qdtL1
7RmLnTb+grokMcF070hCWl7x8K4t73XWBgJw0z0xQGnDWPD5nYYRtDr+geCrfHbp+E8mQoM7td3X
O6MNPHTrVN7upR0QzPRsauPoLdP72b+gDZ1a0H9c8pQ/Oh8fGEqVXmttfDz7y8Zj2sG1Se5csC+D
17fb4SvXww9eEx+vZnn7p9+uebkdLA9evQgIPXw+/OvJP++zitX69q6W9zaA4rTZ0mTNNs3gUPcO
b/+Qh51L2K57VRVcsd3Up9Hi3+nj5lgbq13lPNLxWRA1sXeoi9Ka7G383AaiUMbZ0zn02pXzt/cZ
ydCqY7Pc87oengclg3fmyUqK7C/pMFpTPgtwxvCJGTA9m/jWgCLp1XPIlUxIzXaGkFnJXiLE9wuE
d+XIASv8huDEIPC/KiYBvkmbAH77MYT/PmjWpNoAoTIDACM20mFs+7Gzfs6Hc4nt/uo+K9fpQFmn
AyBhcyKDsyvjz3t/0pn2IX7AokXeskOj2v8fS2fWpaqWBOFfxFqKA/DKPKqIONSLS48KKioOOP36
/tLbfbqr761jlQJ7586MjIhkMAwcCzK0xZexhwuIhOSPz7THLK5PzMdkQ1IFKQkmZ7OZEE2YO9Bd
8IVx8LBQHIM9Zxr5dsugMnXEeGJMtYY9H/sjuXsT9+SsC0Td497JHCMbpv9DQTGU1ird8wxd0YS2
ULXd7brrGtrMDvqk7mD+ivg9ouZklkxFzgLVh+Gkg563YPaVVcOwwaWX0lvcc3dVmjFSXPDcpuFG
KDmAK50Tgu4pmkHL92aMf6bNOrxCAxDtxZUqkfR4Bd0lHEgy7t3n3nvsbd+Iy5E2jHBIAimCSdfm
dYP/5gTy/fFnsX3V5j/mF0shDmmU5BNcbY+72wizTC02MLGk0XWcsZ+XY1HuUY/x14IRAIbb9OWK
h8O6F5ek31xYSiC8Xk0IHkreRYTtwbs4od7vAwx/MKt24eTqG5E8j4u0MNe9iK6iOUFC2hufcbS0
G9hQNVzjWVyCocDYkvIshPoaWrtIBjILZQZwJd5uoZkVydFa+khumbqOTsUHFeUaBMv3xltlHGxn
/CT/OQ4ZO0Xq5wrOQ/ZPVTu3AS6PPk16muy2tkg3rTH4BXgEbvvRLrsMuZlwRv6Ntm8fyovhwD8B
bae/gHIQyERSrgzFpQ+wM43YNkjeQAKBAvgOkpMEZ/oqt6e6RUVNBfWRJhEmjMCJywU9x7ZJs3y6
uc9ePvWyn3OQgH3ctjrST2s/3C1PlGui2vztGnEiT9NpGUfztwuY05Dj09OGqstcCjlSa+QJ0UY9
JtPNcksp/x/uV7K9WhBfvtbAyaFcAztfZrpD8XVCIgG5FoavCESYpt2BuLqwyPNF6rJ5MDIoBSam
K0eTFWzNovf1kkDehba0o/dieAwng13oX8k6MxnhA3/QZ2jKvH/0MaekCadW0J3JyLkCh6Zy9txK
TVQz8CSjIy7sRmZw2joSWwiLUxoto93PH1oQ4HnymuKGYe6jP+7Tkc8L26MJN+kmLArphgk4cFkj
GGIKx5hyb66YyQS7ygn+Om6yAWWEmCPKJXzbE8R0Q8VsExCv3hBzOFJ1IU5NP2OuBgnvjnuDyzt1
+cf8uq3wECRTUhvuvQUcJSvHGBm4TYsDrhi/UyROOXDEWAYlgBsBh2kjqjhqFgYRA8laglCyaGl7
iORs8ZQV49ALFNVLelzDjdmB6jvwd2IAS+Ca1pD7bMEk8WFf6ncW6r6Fp+RiHlWMEKntbwauqgGm
qck0baLLBKp38YQvAkl1wGAF4exkEFAok+hLUtb59Kpug4EnajvHJJCzXhiOEXdoqYpaS2YpQ/UQ
eg5t7h0FkjqGeG4qV7ConVDBoKneBYT9IFQTlIDnIP5O80MAOnRy9NOgAad/2EXLPK1ZNFfKKhOo
rDfCPnnvQmjau128oO2MTJOmlfvJWI8Ud16FHRamjm/sLB+YDdJstBdPOF9tdIFaZYsTko4Dy2JF
Ozu/YAMHjojI1w9XgqPLcM4ZEihmeUAHiErnR1RoWtwzTLFptgrh+7BVLywRCnjpFl1nS9xTaFx3
zRO2dVt1zEW9Pv7z6C6v7llxq4enXt1L17ti+YyQU3O0s1tiK7P09VNwe/rfwqdgIZ+/dwFh9KV1
uvj3PqabYasT6ONrx6cCKTK+KG/v8PFur0C7WPJ+Osbs3oPezsfjDi0voUG58XRhA+EYDPe1Ghwg
eCtxJ+gMFWRyfQwlJsu4GN2fOHIY/mX6jvupGlG1np3v9pg9no5UhP3BPThP8fXJmvAwOY4RL3dG
BbNcSXn32X12ikjXWli6jh4fAOEy7fBD+wwf6mk3JSs/bCGilCm1F5XpG4lL1396GjOv9Nlz210/
0DBeYaRYfG7+Cz33OFxSOmFz+3S548+cJJiEuJ2c82sEKWoJH2G+Nyyt8PopJYN7xcp9jxpmJSSI
FmBOyxYa7JHeu0nXUvo9P4U5Nc+WGwFocDvi44w4zKWVA0SL84fZAH4RlTDETsQ2mGBzjx4HewNz
kY25/0cdku40FPa7nlDQIZ4pJqgnFG8AsTdseQgxpQOqT0J6FF363+pJ5JLhOYAUQK4ceTJhrTPi
BPZS/zQMsYvDnw+rFGKmC/+PNNmUjH2AJg9jZvvH/cbRJMosMvgtZIVCN5nUliGWFOrWYQtnKtKk
2ZpiB+jqSFExcEDpY+oLUdcC6wN5QkWHXSJJ1JaBWyhsmNXLHLWMIKv8upbLKE97ix3dOEfYjYz+
XGx7d9IO9FPDhRzzNAlFgmsJ8yCaQqeAT6DZKsAVfYH8gbQlvc+kCwmOifgICJM2msiuZGyZ6u/2
Zwgu/AI6sCsaHsLzkdhKQeXE/46g4EOEiQfLAynF5mLHJyOyMUggQ5qicTDw1tKN9NPWIN3QwwLu
o+kTgCLac1YYNLlpqZhAYNPvEGfwn66U6Aluz11iOjc2F5BIMrSoC2iHhkdvnf5pTgfFB7LSaqYH
SKNIcEkMjm1ErIzWugN1+eDDqnmdrPIvzqsE3c20N6HznbeZdsnMnorJAgQCRmTWqHTJA8kiWDo2
0r/vTwfBBmzQQ51z8CoVHueN5w3X6zaW3rfMB4+mXMAGQAp8lol0hLfTGiZkGI6uZ+sfYqUFY4tv
/F4fC4v0SzuQ5A0wjkwWX5QZFQtMl2OwEHgflCyTA52L9jbRA8xmlzWBtWNB04Lxgb8iTg5x7GsX
4Li/mQtMnyQzcAkOV6YTw2XMlmOAjH76DA5SpRVjJSuXZjXCr/RJwbnpI2+Z6kmxW2puU7rLMREI
jgLvwdn7ZNuEsvPPmxp7pZLmUfJ0X5bat1H8kd8TbsnjsAoLKFtoJby6JOgINQ4Y9kxbwWN2yque
d3i6Ks5dLGkm6lKCYVYXX1w4CW2QZPCMm3fse8oRKQ5nZht6xb88u5GXkUHWTvsZvNsu8VXmln18
ZHN0BjhnOGRhzeDKwYOwwsc4fCSSXEIKoUsKHooMbKM0jnRAyTbIs4Wqm1W8BTCdexjMnANM959e
XRjSu7RndyabCDptS9IxwGFUKuKyCdK8szVYQM6nhRzGj4QLyFvhh0LL5gKsi7SKxSx51YNND/sq
/b2TiI8leWQ5bGjkFSsoHcttycBRXson1IGSJbFUW3xhRcP2CMO3sFMkeUgNOijAepKe7m0BQP8e
7+CGYgXJ/o8nbNgv9EQP8pnH21uCpS2MmMEByKfbsP/Mfs/VFbzL3/Pl3x5JCbXAvABdZ1BquW38
FlCRfcVj3TcSLdXCB7Uu9hrI3aD0nFwDXS/gHhkEdlcq5lkBFmLYxHUtHi8V8XXvvJBYG3k1e+Bz
q4AWBJSSKtjTy2/ABtIiXzKiGXToMiSsqtHhrwbKNARTuqUgLEVjnhFv0O4RQ2omtEtGSxy1bmMS
RX2+nEM9tgpWv/SO076zYdMhl55B9fIy0hbI/KwX7PRdSfdPNrjUBmga8ZKPLZTLwyNYCnmLW97j
dIChZYugC3Y2PZPjHqNNqHoZe4hjw2EsCY/LNsAb/JzKcLS6LOgCwRRnyfyUVJLkYsO8tFolRA1S
vq4JHQj1H7IySOC0ISDdQT9r3JE6aZgqTc+JjZDr9BjkV5e0t6Mn6fucz0SU/8HxjsNuZ/w0u5i0
mIQwBpelSfkdkjxpZhv0U6Hup5RVOeF4TtqdTOjCwd/tOZ27u88YkxjVySvs/Lv23AcY29iAs+yr
PvK9M5Y1unsPOL8n3zmITFw8zJ7mPHELjJg3QubC9Irw9YFe35proTLqp6+4DzMkrFalTxqAwO0c
nqBsRKQL8RVvxui+7msy9uRAfkF4wBXOejHTw78HSnpvLCUFRo0JCk9PXtFA9fYvhVfwPhgmpO3g
tOoML9MLkn4wkDHpTHcP8kX+q2XF1XrGeqKyJmEPgZRUgODasPEqoHCryhWYv0irp4dYyfgExylh
6STm6nSwkCBD4u2RIopxipaUg0UxoqUJy+YZfioXD3A1qvLwGDfBOX8Aeg++UFJDjq3SByllL1TD
Ph3X87TyizkA2NkvxmVWgwSSUC3IX/qpHgqwpbtPEE2/THG/AWLNIZdQsKMFvypOa3XIyzHZ2HHz
9NRo92CoA4Tv3ugCh5NLthqvGHdAygfngZbSAiu/1iP5lFDNtbBMm/jqksIDhCnZIecN8WT1L28S
Xqukm4gng1/O9+N72BudnTam2hiYhO35J1NG9bQK9bH0By6H4MrzwoG0C1+p66pRf9BPl/wMj5P8
iqk5Sgy2OdnHFVlYAzV5rAavGcTQFUYxiT59BHjAjHosmJrZWtNDXjO6hJHD2IowRCzp+ldSzD6A
7HVTJ3pixBR4RtwbfhvLwDi3GjTBftJ3m5gM0gd+Z23czSJmnuKgyDQggbvF14vP2JqYsSIoqziH
IhohRH0SuM6wmvSGFThMJR86Nfwq5Ec6wQcaYsQKx1d21B9gAQTDDZWyz4BnX3tZTT8koGgX9835
wscRuLjb9WqI5JhTxRAa+ukXQxnDaphO/3WMwltioN6u3IPus5YMlxSgTXLME34G/MKzxViGJlSy
5c28AlecvQ7An+ae/S4fjyV1wJBu9UCKonJbPht8jvsds8AJaEYHwKx0Vw3aGucVFAC1Y7Xb3n4E
dKi7AjtCf9zgzgC1W7dJdPfDKmwC5GpaeE2ORXDM+6zHJa5lw1P4aNnt6HgAW3Ewijw07tLvEQ32
UJdAQNjjWKV9PNZ1z2a3VioYo4c9FMXHHuXNhWkSAd0F2OHt2n3gFPpyWGsk++yiZQIMcJeZLeRI
4X0DTvEtQWf4/05+Gb5my6vXunoovvpXR6z6hvjQ0KHNqQL8T2aEz5TPcDxIv+Wju68ZnQqaAawL
5ne0XSoe6hkaGBUM1sICqSg6uIcjkeHnKY9zaixCFQA1csXvtqpdcoLjsMWR4h5S1IeYV/StPSXm
qEyfTGR+EPZvSe21IvTz5OjFkBI7p55zIXFhpU0gRSAn425aorATEbvw/CSKU8vVOYoxBLZbpkbJ
eHES2MJmWBQ2sT5pxVIDI+BlH5/jmUSXfzwOjZf5WpPmMiJW+e/4rfNqC1N5iNbGY7fa/UjFh6q1
xih8K2Vna9ZdExRh4Gf133N7cuv0Lhqilt+acWjZHIYciR/orhCRUvzvtwdHjZDDHGFV3H0ZgkJn
03m673/4QkC2K1x+MOTVSO6sw9uuB2KPSH/EqtEBiSSXjjO1jD5GUkT1mj+20O6r8ERgMEQViqJV
/vAhUm5ezqWdPR7bGe7luvorkexxVziBRf0i1CIqJXV2zDjkBKORrEMsJA0YkRHNVcaTeLwNv+Xj
ayNQMl5A0h/yT/LuUBnqrSimWpEYavMWxI8H5WEfd/P+jIBzHzIyYf3cMlI8uiW/9+UX1AnPGQc3
cFAUWlh7rM8Y1Zy3ii3f54iMWqADht0eFbN7iOnMtHHU3Tu+O7h2JvRAxFRyOVtGDUFIngxGVLuc
+ReDEmNRyiT0vbI4bH3wRlbFlBVGy6BNd7uzG84HEV7I0d4+QAWu/vbuswi4HA9565r35naq6PlO
cC1os3h8n9Uwqv5uFkoknhwDnOxWVHIr+YvWWp7sjTtEl71GtsH6Yimx825eCflMHgVft6wY/kl+
lN9ALw3RDUNbyj+oLtvaq/+Ex6nO1IjL6q6PYEV4odrnXCiLZfCwP2H3j2ob9yZoaZSVsHSHnS3W
0hMkzoiI9Lm4pdEb71KbFDZzf/qMEysTJZZXF3ZNIUT5Qk2N2mAI+Oyiy5dXVmE/QvvkU35UpJyM
60In2rZKMmvSEF4gK86wlY2w3/g5vgeEC8p6DRBNmV1uFK+SV8Q4r80e6ZXfTt/d445hDcqENsKI
iCPxUYVZzGdUbX3+iXtkVHVasf66POh9zTs1M1RtJPrYhhgBb5xV3nlLZc52kDwZE3iAwk7AmnvL
BltX3iEpGIDFJuTmCthD6J6cNlwDN1o+VyXz35BTQN1ihgOOK9xITx08CB2Qou92Mxe/WPGwYrGE
b779nUJmZzfdEmVEeGBtHDOdOT/ABH986WDNRCGmr58Y6hRD9i7QG5mYhR2/JStA1AQ36xVc7CZb
zoh8f1wGgQiv2rFoIy5rgytVNod8TxC7j56D0+YVwCZwUC1b2oYRQmtqpUyYk1jNUXRygMvj+xWg
m2bCfB4gveU/IZZJLUrW45y9O6wAizXOjSOEHcDXwcS6a0KlzZyHmKdFOlw6j+SRk0fytGgtk4jW
1pKO4xFL1wvBmtx4yTwzmUUpakUVuLsmf0bjDcOfgMOj/szgZ1GUFC7PZN0H2GMiOlEmwax+WLgg
5Xabfvm4yOSC1YIPr1vFTMQgZNMQdtDe495Pj2BQUlXjMMj8rs5ImRijOpHIzXMlgqszqgT+1H8M
ziO4/ZUwinnEhGj3kYsN0paAiOcMf03e1yX0E33ahNYuRXtF+r8cX3jXTvBGnCu3jnsQtVhAJFlc
HKCMz7EiT2r4GlbcJRoALjOcWC9GQECU5cNqg0i0NN+rVcu8Z9gRgE4y78KuJ49YjABlvGGZ6AMG
PMntgjGrwCNHEOLdMyAtn71JFCZeRspIBv2yK7gL2mg54B0AHg3R+Q6vs/aCzMwUQmLj3CZ0cMXg
KxgmwCGyDESloDNODb7hf9OCILt3AabFRqixro6gH9/KBVuBMFNNbgjwYdy6ZCAduq0ObXDC/ZMv
6rDY0/LRLLjkYgKPiXKOF1lS2v2AtB6LWzzqqGYMD2X99I5i95/45JIsIfIf6xAVNUZxE16tJzIJ
UFl5ojmTF9Nu1MXTiQPFLjEP3LAEOguKcdH7OOpFeNlsTp4Q/RPRC5ij7dMfjcS4zWeX+ivL87zx
CfyLXiKcTmphVnHo547J90t3bI7wWwWVhqEFRzV0Rv+2MCXP9PsGUJQx6cTGEe+UL5MH4HMv85LG
c9IA5AhTkjMN5QNKE3Gx9VoBjmK/xhcyYViAfKg0wyMUIdliRvMP1wjaHQ0caWlJWpvpxUd5l70s
eHabH8k9o/R7W9+PoJR4ntEI4rV4M1njEhdgb/zEbfUSDELwP0GpfBYtQaJN/6ZNuGjTGEW7FMPC
VY7AaMdJTCMMcQPgPsx7vGBywC9hY6G7Q5poCXSK8PHugzRRs8J9hEgFMhNOGT0m1OFQn7Gl+esJ
K5teyyF8ktVwWURwYvdGC2BqQ/y5Cg/7VllEgm68X6B3wayBVpmRzHD4cqi/odPjCGugBneFSoeO
ZcfU77NLS2MkONeNtiysVMXA4MsWaiUtRVY4ZCm/N0rLC58zTetcQFg+DTY95Oo/+xE5M4EBqcvX
gGbo/7LBIJ61/xCHDbjloCoWbf86yXvY2i3EmnMjyC7nJ0P8CAooaxgANXhrtlOOFwNEJ3wXotDN
8mWJyfD6h0wH6h6YXSJLKLxgvrNTZId++WV4rPEnqvf0gYwY8pygAzW/0xafU5RIOLcLMQHgEeTA
H2AfV5n4ojOKZEEcENlBlYgbG96J9IX0yuZOupzGjZnZnLvOoD/H+J0SjJbSa8YEOFHFsPB5G9DQ
3BJWczldsGglxPlg3fRZMcTFCGN5dh8n0xvBNYF/i1WbzGQVXMnCaUGCNFJdSNoIaJNh28bgkTnl
1E4yjp3h5/vBXNh8jQWXDMYgsT/nf6HVTIQQfLINqOnQ3fNMFE+0MG0+gIhtvqGsUfCs68ICtoym
0MY/jlsu/qCDrOhH2pfoEw9OJzqDoJaPBC0NmQP6GKAPbKAu3sFm0EAwpgX661BxQHGGknSTDfwe
N5VswkLYRGgcTLfqmGvFRHxjQYqVRsJ1IbtZThLp+BeKTX/KcT6o9lmYGJokAygb/MMXkVmO8gjn
uV8bdyt9SrY+iTqLJIU0T6HIH2b9ltbxxNS/301J7itsEWgUwoD3YVHRQkV3FWlsd4swjN+ddANY
1LtnzlrZD1OQQHn7t4UQkceghCu9tFfCDW2RBmIvR0ZMKnnDkgUiKn24vg+9feq8w3j0QVhAMABn
IkaRHtHpcQmCYubIQqYHyQ2shQu5Q2OFjIMTVDa0YIayglk+/xYObX8hNUoso3lLnHNMp/wQ+qT3
Tp9S1GQ+uiuiGRwG4GR0Ej4pC+bPHE1kCpArwa2gsloiGxPfHaa3+yhRLUu8j8jRUQVJf3BHkkVD
AAAemJcxivjbkXBAitzslBH8X/wIZBIZBoXQOLC5Us8uyldYzDQM7jyOz95GkE5vYQQtcLy3pHkp
t/P/d/U/wMux9CHsaRjA0vc+ix0ngCS6/rMLqsPOjHLriNEMtHgvu2GL5uCPbNFo+Ij8TOxQJail
OFeC1EPVzR2H4htF24BIebT7a3YG0dIDivdv8GiVPoGa6IpvpdhzxXo2g4Cwor9CI/4HmeP7RCw+
eS+r0Img2jD6pHcQ+NNN+k4ogg0mA4hRLyztUOwWlhYDUM9OuHIgn3i0+p/ReHxYiwU8FbN3Ni8q
x+qA8ixkRQJW0BWHw850DDCT6ZzJiyIH22hICSw+/+zm3D7Yr4sp3EYap6zGiE9M0Cap5umKlpxI
gcu9J45h9GJmHfQ4wqjJzhYJgI7UQYsbRtxxr7WFVGscFkyn42M4Zu2MPWYpQagQQzYTmSU0c7Hb
SndseqAua6D60uaQipblKWnShSKE3I9G74uoOwU7FW3OPdz0xYOBV8BApi/C0Pf5lA8cQ/WEThno
0GFUSDILzcMht7Bg+lJdhDnpT2OtKgwLVll4HO6qrbTYKQlFiVzFDM15mhgpzzm64I3bDsJh8Vr/
4kRe4GyOaRNw4iL24N5ziW25BWI3yPEtZ0oE95qkhzPGgyLEtkF1GKNdo5LmAGLx8vT5MKuBuLm/
7C/Nrz4+HNNU8bvpzX7PNcb5hUyd8BAKMfecy0UvY4zUB+elEVhk4Ok52fmVg5sZIqk5mmXUbIgd
LRjC/uZVmD7YPZREtNx4Cu/EV5hW23slxvFVX47MnlXRwJAePTOHl/nTtf90T5RvTG/2/0ieIRCI
k8D7anMgb7jD0mBiBTVtM9/tsAaRdwh1PzyOcp3jUxSHGGHAr8WMCg0e4iGEGtwZzXlRni+wkScw
1vgistH5dfghXzVxT0OigEcePOz53MVVTia0c0aUnp1aJBod5+DfEC/RvvnAvvrx4zOiHGgERAId
BVP7Ds2bI51lkLL9QjlQLDxyhQny3pHsepyfPFxsNCgKmEYMo+KD31ZIgo++fieS+ysqYQx4kC2A
d0h1BEjNufuysYcniSxMCF0zFBpLTimypei6RngFRaGfwCbo8Lxsm0Mr3dsECOadnUZIUNl3mmZB
A+MMTXIHZhHWcqNly/4nflKyH1cZ9Vg61SaRv0M+Iskn6YdNUkV3Zl7F04tQbiL1g+QCpjnhjqEH
rQlHY4q85y4qssigPctRCn6hk7xgPE2nNcvuQ/KP/ZMOq6cl4o3YhRw9wgQRffuHsSOxh5nbIr7j
GkgSK+tSupdCi1uQYq1UuF0hhwBqsptL7xLBhPiooR+QqgWmp0BXt21GWwqHCspwHKUGFSMvYWBd
wVmBckzj79q2a+ed3t2t5mD/N6NW6CLXNkVbmLgN/LzS1YM3Mw+tbiCDYJburPXvuueHeTJ0IELQ
KUTUTCGOqQbInOr1+J/35ACsBouDn2c02iTPFFHAdMqT4Fm4mDEk0huT1jN5DukVXgUMx53DbNrg
vUqfjAcZf6FowPtCNMDFgEUssQjRGDXlkIpTuoPWSCel775XVk7LiLkjKxpUMLpoghumjHbDyZb1
g/WzR88uJtAUJNVBEcKyChB94ZyAdpiUBnc97P+7/yAvWgOxXVxB8c/w285oq+dCP8QGAgbeU6eq
uTDHneqC2cosl/1I1HfwLqShnPMhyQjUMY0abGGo12QW22rhnKfx4jDWzc6HEPz6F4+U7UhkupzW
CGVZFFLNVVbdg+ph9+wHjWtay+xYnvEKzs1taqHBrp3a2Y4YqWSO39TY+EyigO4GIPyuiFNiBERh
buMRR6uRuXXihHoMEICStHEDDxz9QhKKsdllusxsEmClxqAcH1Y631pCvxIZNEkjSRyZsLTx/+GK
RL1Eo1kQE2IZq9snfqWEyIzC1MFcGSHxeKRZo1PscVQYDpZrcPF8LJV4hhAlKWukOu6V/DDYHDsb
4cDHS+xEtYZBB1re+DCE8bj+S3BSgHCGhtBHTyAQR2N+h9NNf7zZSLZPi3SWIrAkg62DOfcpKnPy
8Wkyh1JMbiiy7Uf6HAOGiENOxqmD3DDBpnVo02TnXMwgZeQZC3KT0k47IpJEjAORoJuSpmqszaS/
ggNWTboh3K5gUmV44wL1owNBtUjh4aUbBNsRGfTzZtOWO6igQUtkfxRZaYvaBYkyEIDguRi1ctKC
gQxQ2klN3vpb5vOke8O3j1RTSjkoFBRZsrqwnhFhDOLLnBJQH2Jw8evtyW24y1FiIVMDxt356AYh
PITona5OlJJCbvDcg1ZCSKSttpxLaijciY8AJbrVvUsBKMZvZ7gKvLSMi900OQ7qk/XHRV/8Paft
naxLSW/TPqlx3+yzefbx6J9uFwnyVRuT9JE34xykZwla19JNjS3ZsgfaimYLhNMTxkNC7RJryB6s
CK6bhOdn5NaQCpwTGvAXvCzhfjDhBXeGp/UZMjOHLpcrQnOahXblkyYvOjsBAxx0RjuugjRZW1Se
AC0S1EqzGeE1TVZFal1h0MOXw7RLaj9Y4CvF4EIqSThnmKNQaGVkfOp4k+JpBFIwAHrhQnGhgs8z
4bbbD1E/73zwXJw3PeoR2fpYcvXIu19EXOAh0oLBw5kJjQ25GY12qBXjLBNOMa3iEMm0WIdzsYwV
ebgYp3FU1Jb46+BNgr80unjYItR5UaLu0NnZoiUtPU5W0MmDd/eVmH81/C8FfVxhyy9DoJfpxzpy
WgoTj2JdlMig9DusvWCoEZL61FDnAip0G0/aiQ4lL17M+ra31UcBSngPirHYMENpbSdcLckvhAw/
ikrc/kVueLCe5GvI1J/ec/yAN8B5id+rQyGOJ8XVxjkBSOVpMgOIQ4mMiaoa/W4pyQOZPrDiCy4o
5wxHnRh/oGDDsEV38Q4E0q2Sw9Yiebp5nJVnBy9ASea61Pun4Yev+NDQKfK8BU8iy8joEQfLnBvP
BDsVTE8LJdMiQThNFhI9SRim4DHR0+ZwIAZodo+sgmyX+kX4ulj43PEPhuwlNY9wMoQILUhq1K1s
zkSqI0qj0xCjd4Hxd1zGL7tQiWgkP8SsEfHUHFczuEeOw/IlSaKFzhuzPshGd5ud3LWfkw7OLZpY
2aDzV0Ybbgef7WUxtsL5z5T7AC1QCJqIHJ9EGViC2wy7R34TtROHc4Nb/QbfL7KH9nD6gOTRYeol
d3NHYVOlOpAjq5qWmHn+E+/P8gWOYz8TjDRxZvtVFv2Mw5elTp7oh7IpCEvJZvNzQ99j4ohhgCKY
hyC9Yq95iqjULXAiABoROrNlB7MeokIQV9vCPsGwfvBZCEUGroSxSNMrGXWiEmNYr34Edv2jmuWk
/genjzMVlYC0m4r15oRsP+JVhKP5iy1JYANpEkutP2NO4TdY/2FmMOd2pRnCOWFJkD5xO4TDwmFK
Tgg5+Bwg85nP2UJQZsTtVVYkqZGSkgWzBqigAN/YszQwhHgGhIm9AApjIkmoWbWjTuCrN5i/EMa8
BRF01nI5wzOJPlTnHKVZmIGQ4dTEKMjBaARciEcaumjY7v9GYoZxsjQZ4neyWqPR6WyN5CyVjxpB
w8RDlZjB+g6ZBgs720dJEv7b9jdez/GosnAKgYdBdOXRK8A/NsetAHPsoFHr7LK2RTfL6SFJMcAw
RnIJHDVsxtjgURPBB76Y+o0zjKx6yqrh9MhAuwCULE5cS3cLqweMDGbONbGM2dQ7QBtJPd8uWSj6
i5gFBNmfbSzztmRcAYktpRwfRTpHQG42KBo33ktTxT3/m4LwZaQ2OAb5U5JUCokQkglzwFsVmX6N
5wbyxJCqylnd2Gf8Kg+VFF6f3EcumKjC6j38eIDcJmo27CDsOBY3/zswZHuMh2MDj91ahFxHJlU4
BDFkCc7qPFitPkBGzgzcckaKSyBxsgP44+pFgwHYgSoAo8SpL+4aWAQMh8HXN90rknzcgpEhOtRb
rLnG+QN0GJI+nHJSCLDuroPrASaVSVRMOdEPo5bFcUsAUc5c2QDqt5gFVFgYXPtkfsTpirK/FxCJ
N8WOt5IJ32/mfuqejYER5Rf+RvWKs4+XgqhMW5AEcYCKUbthRdIpzfWfK0FhqiZC11Y95Gzy0RKI
FDxOnrIlvEIxlsA8E0W6j87X6q9gNmgWVWnP/AaKed4kfwq/EGVwu22f5ShY1UFyN9dNPhkmaJ7M
+dWZU/79HJsSBFSGuT75w7+n/adlXCK99ZOFl8IUZTl7csNH+LrXJeO3IVGDTohQGfDM5XZNxGQm
QSsAItwab6Yyh0OMPN8G/cEOnhQsGdMGGGCJAfTeeN182g7wMgByu6DmZp8/xQcfT0jGm687rtsN
H3RIr8mrJKs7GkwVYKC4av21uxYzDLDLf4MShI9Y/zgycN46TCDA77jLlbl+DfBtDT847FotXm3M
LwMEzC1rf3eX6Qvimvk1zDMF/7vhBX3Ka7NZ3afdsOzEXYIRkFHwgtR0HagWw8oLGBpQV7s39/71
Dx1cpJxe339ZxsOqYmyx4Lrx+xjPtGRe2xnCqK6B4NQ2k1tIg+ymHF40YNCCCZfmeQ7WzrFJumcr
FQ+hq4YFx6K0R77z18s+afZ7n9fq9kwPZ58fKojrU27swf9YDfScoNPZfF9RZ1ieF6/3X3Nzn/NP
2FPceeO0whqCUdooI0gD2pzfr4Za25abowwPsKGvWtR8edP7FQOQyyt/OYcmRN7/snswZsyPo56d
Z8HdU3C53X0ohJg4cvdJIWg7btDP0r6xngH2Wkwb2MvU2j8eyXlEXHaowMhBX7xb0aO/wzAJh6R2
rh6C93L41gNykJOtqPFZDw78Gm4mM3Wt57w97AxphCk2vu0fxt7WsMDw1QUoBVFzHk+eG6DEFcrM
e364BW+X5VOW4zmJ8lwv+TtdGl6GYfa/ft/jyozfpXwd1bqP+6ewHT9ok0EyDZ4Go5X97xfWHboZ
s16G6m3dM69KfKQTiyMpcS59zpuXzd/vP8MyqIJKD/gXI+MzajmvRWh+Z55B3PIe+3iPlK8bgh0d
nP2aduvZfeu7Nyyt+LFQDwmrT6M98VKDvRLT4tWCHvPyCjJ/6ru0cYzOFouPllU9HO1ma5C1qj78
EsRgfbbBgVD0YXu3sB8jHbbaLkuzx/gzHNIdSELJXxUsPyxhj7X9trW7fzk7urfHd0Hn09na8Ekg
/w6ul0Gb7hz54L5EXrFj4AgFA2fD3991YIiynzFCjSUznN7uXrdY7y+7M9QY6wsoxb688Ug7uke8
qaD48pg6y79LZauVcytH3UbBUiTs7YmizXuI+8D3kdzvg8Mr7Hfm1/fwJVw7/USpocHBsaXb08FE
7qt53V5a261X/FVKjm2IjygkresxqWn2xUu8HegaVArIr4GTixbc7Lo7bl2mVeG8Qv0UHUvrdAiV
MlJuoeLT90BviiTrX69tC463TFVW9svZj1tWXTrLtP2elfvx5QqP7NqPjMK5t9OTbrFMezemqBls
aj3QemODncnc5pJ2OIowV2Wp/ONmJ0Uf6xb2k6gSwHLlQmhuYomEkTtVWbR8c3ryIciy9+IoqsH6
Pvecaz2oe85D94liDIQeq9YD/ZHbKoPvASnje8P/Du6X9qb5GBGrEK0aouThcy3/nv96IkEGjjEm
OiCFSkudlDgjryIxpRXj04o5vrakaKQl57E+RqjaeVn9TiDFmnSBVODEL+cJg6Rx/MEX21u3Oh66
YIBaMzjrZnC8mgzNvUXLJci2mqnY8DH0+WtSqrbyenFHagntnEEBTkf3aTAvPdV6ofHzDnST7e5j
fKdDvzqtUOz9rtok4Nc289K7cc2UHpSJxc2OT8h9akijykw3++xQ74VKwdf65MzGNg/vS9IVeyEW
69qeNFxKU9xdKVLSPi3GxeOhm8XStj+lS6Z2X7/M48/W9JlXEDEKChqRBYcf22DOKk7eK1olS3eE
IBtnKWxvNAyV2854e5TBz/rFLcwzM5OeKCKRR5pPeCTmJOAvnxFTIXWQYru/0A/mNjCW1tjUnFGs
zlXmx5sLjM7P2E0yKUuI52JC9X6TU7U77qODdsZaQUsu/Vr1Fj+0uEtujbUglkYYwIvRKdWmWjEU
UxCtYxB3autqkwad5p2O1ysnJHji8FnvAJvQhYJkpsyIhxYoKqxVUzpNAVcbq3S7fwsemo2LLr1A
9Y2Pidfz8OeC37eISa4KiBaLNjn1w+lQA5hHJbzQVqOD9bPPNxY3Rts1d7MswuusfE06pBdUMp3u
AMcNBoydyPcNzVEfA3gteALWHm70x8eg3bMM/W023zVTdTWnhPeAAGXxfZBObxgyl8Oigp1JvUEj
E/4beGKbgUVMHQ70Y6KO5ROZBMt+MD0tHZLWfqKQYLRH4AuwT64i0dwPhZl2g9z7BMRlHdA7hi+S
GVrM2hf2DW0vkcf0thi9y9TB1QNkjgeAoevDsFZNy6U1IsUPBC7AC8Ds9wuaArviS7J/c5crDiBH
9tfbbX9cuMNYFSFwND/IlFAYzDsQDzT7S6nnfHZPO+HEVrtMRHCv5830+rFeN+uLyKqDE8y9E1TU
D++Dp2FwuDv0rZrKwTIWpxv5uUInhCQ9qwH4ivh/JJ3XkqNcsoWfiAgZJOCWjUdCBvkbRankvUAI
0NP3l9UxMWfO/NNdJcE2mSuXuY6yJ1ylyyDz959W/Ho6/Fko5OYZRlW7DC9M0I7oKLiCQ1gdInJp
8C2EeEVMvUZkEQSk9DkV3L3BrOei8mrWghLlviuKfK0MGnrA8BkKFwb/e+3sQurPoGOI8XMOmch2
xLaN69vZnOxO/GIwna3Rsx8B25/OEWqOXd2lhNJVY8alWtsgaBV154uW3OKnvRjajPfHqBZTFV7S
ji4PAzo6sC9dojVpTwpe6dtjjGXiI3CgjjTIlEGvnT6fo6O2asMAs60B15TPxMHL7bKyB9QmdpcD
G/QMdGJEPYTMzgzXI+ovdBdwP3IbvuzGiO9O9rQ39yFX+rvlfEDbjOBDHZd5BqB8gxKw/Fl1K3vT
2rU6jqWpriq+07cVPJcXULXaMYLBIVhlvcV7If0y9lnLjuTi5ZvDQLg5zG+IC2XSuD9BndwEuOJ/
gwdp2qbuhJMJMRFgpRyaHCm7Nzns8zf9ixgkJrclRL9K3TMx6ADYb7jvh5vhNGy/2TAttwIQT6z9
8tzyuWIjtPlVZltiSB2dhgm5i03SrR8lIDRnyGWbAcgUB/9eTtnWhwnzvLWohr4Xeh8x5wXEZccD
gCN3yYLawiqltXtQUmJj8VTFs09p2m9N2mPT6VJ3Kz4zs/G+fJUXniQbLC9hJQw/9ncs8U7LvGUv
UQqcmcWZwZQO61mpfd1UUIS4dnCEQB8IhABRjrnFe5xkeLoj9sMlg0ONcPf+7zeCqILNEOdhW0e2
iR7q24X5/Ux0M7h8PY2D6EJN5TzgWlPvNG/kQBHwjXwdCpXtFtlkjWN/eDkMiX5lyAuVhaROMk8h
J7saxEYtZENn0JOGlycM02nGeW5yEOyvl2SfsinQJQHtlWAK7ECjV9F0nNvpVbWXGnbyZJVri1dQ
0fb711P8KSZdki7sksKTZd7ltq1drP66/UutskbcOg5eRyFjv57u+tI/Q0BOz/4tp+VrH6I97Nzv
GJegbIqKqKhmX9qwl8v/1Q4h2/EJywBtPFy+LwebMTSGYs8Ohvq1G0nmZd7j5j+zgDLzip+MW5Lr
mBTN5TFsmVKyfY0Qi7dveD+tPlafutFqoq3tmc0RRdnJXtVfd2UdcaS18y67qO2QFnCwD32zcEGf
PgDT0H5qkleCT0z8t9x0J+Lds5w/dYsmVThY3Sd9yknqdhj95pXZc3eVuwZb8ytHxOfm3e4Cql+6
NnUTDd2ABiaP7jCZwE9rp4Xax3BPd4qNrls0FD9ili0s+j37tk5bjX6DxWI/cTixM7qt9dXRTj1q
dIbZ9jcbNdjMk+/Bb3SRoGugNxgYQFKNmpbdoAZfp9w3krYGRXJ2k7bltXbWSMVLB6/tRsg89trC
ZiYyUOINTniqN6w+XFmy4S5Rtf9Avg5zy2/vyR67QZf/nXd8S/d008++A6gnnZujizsGjRfdTe1m
roaOTXdhp/aMYsvxso7NIsQe+uXkTaebsrNtzBcOlCpIB+PTb4S2mPgyLtxKvRiwQZu9gXu+9w3m
PnBsYIlxTjOl9rkizn3kmd8d0SQemx4ScAGnlgnkU/0cvyLPEd+sUdxMaYa9r8kXo61pQHTTPAp5
CmgtnR0LdTlHby0saqdLX3SmYj7T4Cxn37vqhC8+evX7yGMjfH5CpHStg32Gj0yROH0tgWaM4Z8L
PZhxB1YFfUBflI4gh08b54A915dQIU1mD3fW39DUoRxmrfBRBJq7Xl7T8wAeXKMk68RqqHUXY3TN
32VzDhZCT3eNsNc5EsoHH6Ma/3a3TTqKwITQgOUH28MOqw1zv5BEU//zJAyQXEU+39PVizBvkuXj
tA5OpXLdvTNgdzvffoMuvYNByqF/bk0+LJsHu8QI36eQP2lSwTuH3CXrrbWD2/gNrNvukbs5n3zU
9N+vTX73XhrAUedgX4xeN6xJE3gE49Ousq/OpDnnH7taTo7xN24Gt0oVZZB3kBTa1W30UnjGrAqd
vaXeFOeli/NByOUEFVHnBkC+ZJuf0Re9CYUACuftuzXorIo8KrzO6kpwC70txooolDwTW1r/3VA6
hmGWc2t63bdz/zAFHWsNdeAMRWiA8b5d87/zcXP0Hp1+fY5xRtHRnfafz2hyk7PbO4xuUwN/huUJ
xaHDZh/9+aDwkY/eS4UnYhc7Cir9mSSjF4ZQD5U/vW9wfAZFf7Ke5ZjDBtlyg+YMTxDO0fi9QRyO
sqMdTNo9jXzV7qTlEuhYowtxL2NGtxabt3+woBSmJ/IgCVB2rHdkVPHjJmqUU0dEFYO1/zR+yxka
87dLbOSrGa6/aMFV3bfwcVKNlnf2yt1l9VKI8m6V/ar59RcquJQVMKD85krqU4fL3E56j9f00Ren
iRw55huJW9i9bQ5EXOzkW7Oa6F+cQ6X4lhfnO38cFDpTH9XW2SMvGnIu0yFe0fzEzT3pbCYnqPB1
9FBrTUKCmYSYdOoehyREVcbQz9pp0rhxPK2KNR6A7XNYaFGG6mudHppDTMDfl0DoFFyuH1X8Ds07
HjM1nNQ1dTUUVQ1OlcsWGGMIToDarFewB0r8ST66j1v4kyDcY3p9uQeIFlk6MU8qY2AlXX4VatDN
vpSdjtWiKFvT1HeowW6rTq4eLz7u8aKwcDGgJuC1RhqONr61KYTt3bmpnswf7uETXwdmesGVYW5d
+R/Zc+cBHuUH+6QFrVNsfbGLQczd9Oo1c5jW0gzfedx5+QU2ZwUkP0WrQ8z05oDDR6ucmJ/wDqOO
58gkotM3nSvXVhEabtHtPW+hVtKudIN1kBPYNKkror+asw743S2uW0nVUC9ahC4+qfEdFdG4zQuF
pN7fffgpDpvxuqny5HAbm133Voxa3Y5zAYuG/nL8bTbcx4vTgOLJwiumfvdBzo8b09p2bkHbSItW
8syHnXOqH8Z1k36xzfj8iuKXeEb/apKFNW7DkpZsJuMNIGgETSu9fweMIK9qCSPnEepXD6FUKxut
F+gS0MK9uKjRormd/QF7G5PB9A0npo6r67MMv6SO93Gxd7Ayr/Yy+q0yRRqmWlbUvDr6gZEB3AWB
aFyGPXRuztOK73ly0/zbKxSrI/fYBcrgKGJ84nYakyaGWeXB7XaDrjG9E4jzejcJOE3M5s5kHtZ0
stuOsmftnjAgtTUrObIOz+gZSE/M7q7RpkW+XaZlY2i9fj8HgkmJojrfnOyafkowWQDkFoFn9XPC
tfZV+O+Y1gDGrDUyrZ/aa3XG5+RDmAcBKs3htQu8aLDcXsvbeUz6nD7R8+BsxFxrXk4K+Nflcroa
BAA2QtpXrs1qf74fCbrzTd3V31H5mtCUNmiZMptIpXf0PBJeN+CY5tcXLdTZ9D2F+uhe3T4hTjve
fU5a01+XcZ67dZs7tXVwj7xCB46KJKFLWJm2h4Lajo4JEjCrE9+ysGfRc0F8vhP9gEfDd9g2ODG9
DCnbO/rWgwqRqNXPwGbKWDunbzCl+8Bs9o5Nv9vEhbbRGZtQU8qTd/1JeJ7mANZFlXknjtJbWGBK
xG+HfnG/BpUR03c/PvJpBu78LqUBkS0G1WFbUasmly3TaiiCeLWh7QGyY8oNhhuVLVsHOOXWsrUV
jSgsbOpl8NWmYw4ON4X4FOta/7tf1roLR5tTfst5r8PReTtDbVp4ufON3vj+iGqmmJyDNsOqE+Qs
j1Jceoh6fzeS89NvQT3WX+Kox/mL1Gd0R8AFsqZTI2G2hXohl2k/hquMVDSabLBov6SPvYLVfoYv
7g08Aq9efVDhfTnguLRBUU/8R63qqLsCsP8OtwzTluZN+Hd3dBS89N0oxmsYB82GkilJzpGNwdDd
O9n9FfCxWjDHrJYlRUfxdSCuIVcNHljFuwwBqdTRqFhDRqCPuTXJzvQUojOAwwUXfd9gBiU6n73W
G2lMsahQRDtQCS+M7rNU1wUZYFvAoFvdgwi6vx9IiZHvOE1RWj4FDauBLKhhDt5FKvRtTtefMiQG
AKA1h37XCqZWpdIu2g3kepISBKHKoIlXH6pa5j9Yw8xzwz7kCpYsfHZkP3Ee5IwkKeTr4Fxi14Bd
x1NZwyMJOAJXbDB5kFEMCnfG0wz79o/hebwu/OQ5I3QAprbK4puid3xQUlww3eNY7mrB3zV2Ayc4
2uO18w7W2MjtrHbYJiniBf51cHVIGzgNRDjFZti32GOZSOFOOGmato7JtjfuMp3/2u04HJdt5pD+
+DLV+auK879ph7eHlDacG9EHgpbPtVgU3J4W9CzbfOOaSYUbDXuoL9zjbAjyjI8aZQbX49Fp8msu
O/iau9PHbWn8TP4xH/9/NPx4vdW+wvm59Q/uZVXN+TTc4tA69VAyT8DvcCgZVbuo67kE3DcG1OQx
ZC8fhI0PPEfeMRwPgfZDYRmREChOZ+P104nQpblpJczytzrHbyi3n5/y4Mu87DZMaAmj5LDtej/N
afRIQYFAgzRMmzEwRLUSu0vJ2rtNfoRVB5qJKIh4Tjh3+EIIDbX2jNEDfuhPvk1cUo6rG/wOQ/nh
g5VsAhOCTFFV6oMW8yV1JPZY/4XdRv6nggWcThmSL4tfqU6vP7lzCl+SHuI9UWTcODg4bXmYSFSg
MeFdsAYAGMBvoTsBxQO9Swoom3/HCoCen+neQbN3nYQyBKs504HDO+/R3yzn19qe43oVTdOAshxy
B9nhUFZS+JXSezAU1VZy1VwQwOxu/YfybtHVOTtH/mU6BpS6btO+H9WHRmPEqYpevsTM226Buz4V
F+SFp2Iw3MZShZI/YBADQef+Y9pvvgJG/fwFLhtW4s4MmT080S5I/slceyo8xFXdtDt9KvVCEUbC
OJhB7GuDO7+KektOcm30BB/gn+MEJu8xWr6g8t9U9QOB+uOLWlT408gWMDU/rwMNlr04wXPowtCr
avUAQbJLM6SE2D962CmhU+fh0nh17eOsy9PtqURk7X/SCFFSbaFi7euzR4oKTwcCeSGU6eX9j4eS
qGkAexTuqbCsHOLQ5WyphXn1l/KyBj1EhFBuhPrgctqxBKHdA6qvdwKjFzHGdtyq0EehD8GB01am
fU6mmU1wEqKU3+FpB6+Fj8+yFJ0BVM21us332FwThptmCr0paRaIAINH+O3Gplw2jMCVWFfPTjf8
4U8zw85OHKGMORiWQ9+B8wIAqAcdolzVQUhBYjSByCuWmNjbVq/nd0Jkpy10Ph8oMOwk4OjEhO6A
ggv0hldAgwpbZopl9vbOvHJCtDuJcy/4rvYtE6ZECORx79EffkaATdevynsSQVtPYNYRwMtxbuBw
XCrUMunVLWFEHSY9ptyHXwXYks6Yz0Do2DdiGJtqKVYmGJ/8nAP5xS2Y7TBJO/aRWHi7mZKTwNmf
TWmJt58lz174ZbZkjIqNyQn4mLsAPsMJ6N+YYYXPbAyWklOVPIxSqHh1OCSM5ONGibBXxhHmLDYz
JGyj4SsAG5LQwSKcLrHMwZHe5HJA/ArXAcibIF4mEFr/ForAD4oYLP30r/GG0wQX+NabH8dwc9E1
e4xlY4ikPP3pD3SyFtwraA4WHAHaOfQ3IKWy13ndUBQUzgrpK0Ur7Kd3FJ85diWwy6BKp+hShEmD
8BEgG7bPw+WmqX10PPCf/1JTk+TVcmA4H2M87vnpiAfvfIMmN718erhFAknCgCJgGueDzYVRdYCq
84yd257j4OVFhgmdYBrA0fyLvTJtLGzEvYdJBbsQ01sJEQywMql7bVM9k4gkYlFlMnITpRZgzQcr
HT4cxJ4/QxgRObY48GqnXJPhqqYVUCC4HerMI+pB+foGox83hyPunCDfjpbZLEksVGrQ1zSgcOFZ
Yv4HuSHlA8iuriLMmFjFIQUW1m1LPvgPxqbECzswhggk/hAtcB/hW/vk2NiXGxK1E82TEfrLZSqc
wbfAvx/1Z7lJczYnC0n80AVX1mEjdpEejHDMSc9QXFjI+GqeE3QlKKkefy49eLpx4U6xpkKgwr5w
O5zkim3PV5rCDvtpMSBmQoOBtLigECF3RvsO2O0y054Jt7L1ZWgBVMiMry+vcpZDQZpS+U25WH4g
nWfcL9AG72P+bc8rpjs497DGhaoFxY3UK9AWRq59GDlEzKnninCBPlE1QMiYspABhUoG2LODasZ8
kH4hBdGsjbXuGEu4mowbFnvaJb8uAPjnhXA2EH/wcwtd/40v6mA8BpdQcyz17NeQRZv1ofYEolER
TRlDlIO3LVQfLra3oTOhDBm8IlJceF8Hbx9lI8YQcPm1LWudmcVjQ+wgn4HduiWRHHUASP2qHWx0
l8vRka8x2wr/Bg6eBBkJzZfELuo2aCKUwDclfwSCzCHl8EzbKHB4EqdB+sI6gYjOXUVF+VRIhTiY
n5otaaKRsZM0WWQO9w+Gt0qq14rDv48nEjx7OQCnEocmJ8INj4c15LiHK5AZ+SjUbls0UzxG6F4p
2ezIPQWsPkIXJHw3Ubydpg+Pi4jRe1/MlbgqoJiPLSqhX91pDXD8HoKWzrlV8R3MndLr4i/l464d
PGNMyLl7TVEDYAQEnQ81NDsWMkjlZZCSqRTaVz58MNtmXnfFsyHGA1VKiqe7DGFB1GLc3kd/4sc/
nyYrWMiTom7swozDHhGvOp5niY648hPNb3g/U1YBFDoYe6Sudpk1jfhLf0MO5xhC4umvTjEcJihJ
pZqh10jF14HN9Rc4COM8gNrIaoUNk9s1A38yvfizfRikrCb4xLA5Z9w9LHhrl1zHHA2C+5OXuRUu
scy7LYJatqg+jn+H9bL1C2sXKZlIvDqSFFZQOzhbPOP5u3L3SeqApM9TP2t89FE5x45UAHmu023+
hP3uo3mD2guPc5xMO1NVYE7HOZFyks8WNzYbtCMY1N2VtAFb7oRRtXzQYc5bsC8ZZLfFlDQjC7uP
9+yIrCo79poO7G9TQfI+6kJYzOBdAOK4gNde6Q/OLbWxYHqdKTw0trUwvid3Z2D+rOBf1gpPTUUX
vumb6ND45RfyLtgmq3qVw+jGoIiHMAv2X+m1SBAZ8cFEy0sCELpE0mziBUopqNCHjXNJ2aYI+R1n
cFSbszPgp7hcUZo0EjGveIafJ23WT/7jDa4Oc2e8XgebVXvRJ5Nz/CLZoHPEesnfQlUD6hN+1gD8
iBU57g4fUMirox1OgHZ2jKwbuwk9QAauOhGdBQJMRBsMNQv+Ki6pimEdr4GtB1opweCNCG4E25LT
bLHIZ94nzMFCMS4EdZtMaBpefXkuFgC91Ejx1kG3JAmn/UGuBpjf21YyGXiL9u8Dwx/oPSvLa02F
kolCk0VMGOn1t+85MXcxakyUKVvUZrmrpV8BEiWlyQODc5rO4OyFBz+0NZtR3OXnRQAMJy18tEHp
g0NV9vkRmA33gHXNy+ON9TCam51hVnR9uCtIAz+LPpSjtT/YhPSgHpT9gytqy9JUt9niw7DMX1kg
DvxSaHs8+BiM/NkhT3WlJ2ssjXCzdPU70L8W3n8hTHMLTugAZwRfdamKhGnzmD0JBLICshh4CF7U
qVjhyP3f9h3vMlNfNYemFWsahQ0xCGvWkFdc+3UTBIopNQxz1htGWjx/oMMgO8saaE4vVFqE0rj4
3GAjh6tMOae9mDL5FQ+Blqs3Fa76+9acW46/uGFYZbjNpWQtDvbic2G+XPmPjPgIzmpyziufKfS8
/DpkeTMhs3nnJ5gQ7D+SlDlEGdCfk26HOqI6EBEQ5xscQVmv2Mw0NniTVkyOXkx00aJONQACKCdM
6RkqM8u3ygmljeWkl+6KA55aP1+Txsdgnyp9KlkbNOiFjHTWtb1qFr5hy8C8FJIfMQSsiV5ziemr
NoHnbUjZQZyRPjh3vMaipPCt47bhwAnR3YcRgNKtdRdpTR6iMDopZL1iXwA5lSRInAYX1qAzaP9y
AFjBtq2FUEbnjFHkPiwvTB35LkS3n3GNIByeJ1vjdtVzUH7xLrDvOBCzhOdCq2Gv5Vw9r/QNJT8B
KWhOaUcqO60OCrNQiriDZzCQM8hG45dLWVPyZBlhK4pri2FON6nH3HWLxSX3dBA52FLxhbmX/WBi
Lult0I7WLMfrRCCMm8NU8VUzFWXMxypuYeCqzpDCDlj21MET17AOxb/2VvIoGXZZg/XRqU82k6Vu
in18vgBrLHCAtNsUaL/Njt1rQY4s6EbIMRd8iz/+kLqjokgCJ/tTfxqQCclU7jJxejZgynctv+Gw
4oMpr3GdvKn/GAw/HKC0wua6/AooU2C9MNh3PriZFjZ07OMUMjnFRKY0YGx5bJUUuLoIlP+8AXml
N5y+jC2Vw7UfNACtVCmvBBpIRuX0tvfHAnIw/nr6yePQNl1jmL/tLYsol8hxK6xB+tVDbE9TEhOI
f9C4nq47ioY/8ok2MUU3WGFB8QqPQJa1mt1gsn1zl3OlkMd/o92lOnNaSEY3cujx0nEauUDHZ5GH
LLxfwOKuLYZuM6A8ekqeMtNS+7RFn6j3jB2p25W9r8rw7O5PVG4wNdoISuLiwdCZUoIV9Hz28C3D
hwKjp+ZDiVFrh5qVQKhOHR1XZZx2qzVf1+UD4M/r0DP2i/DntJhirgbTkNWZrb5gFfQGePk2L/73
Qt3PtwXOqkHCts1l5sEULRTRFAvrt9/6GZSVanPCP3zPp5qFZ/E3uWraeHKZM6A7YjoRusG/gcom
xxgmg21oeNxzeoN5Ga9WLvMcYtqsUpl7RNtRaDY4fcY8fwjf/PiD/mVPCZdkY0o+Cqb+vQ91ZPSn
+10xvKOwvrb95kyKy9KRRPvrbG6sGs1euXhCk1GsvWViASRMuMnlnqQQPyio88eERjx3jMq9sRlm
sL/Rr2NO2+xS2rBe/Ac8ItrbgH+nmBtR4VG75n/ujnTv7abPGxr2HkOU2CVyATFFmu6Bu0cEGI5H
s+IgkidwBgE9K8oUuEJv0YV27LfM1J/ihYn9z26UspEfXhJd8MXFakjvwYWn2UB1Ecw49wuqB85T
NXt7XMCYooK7kHZWbmjA1BflrNJfvk5mTNhoKPxUEQLUFFtpMeT/8Evpn2LG4jNk76KORfeLdGIr
TcQCxgt8bT/edhM2zIa+CNQ2jfgDfHRYM7R3ZY9Jfgm/lDHuRcygpQc6YjB05zG1p9ItSU5gKqlC
tDLidY24nuxUdX1JvgE9DBtJZNKUWQY14A2KuNGmb8KjBXOmPrEBzttiddCRO/nRk0wrCh8SMtsC
irx5aKqDVEj3rxn/zbwnkJ3r6OVatEKkSVHpU7qmHyghXKOxPWam9lI3kgWOtBLuBRbbCfvVqAN3
YQ39DFvSJGm6P6chOimTw4V+1EDmKBr2YUa5+3DPmX3OvN8TyPHLaY+AvJ7kwF7BacFxOJ5YnUiK
P0nU3GOr8RDa4wjHk7ZdvUKO2iZDa3gZnGD6Q1KiUEfZXKCc7BfyTZK9+cYRKdCfTn63OdM/q/Wc
fIUfsjWSjChshzYNllwPD73QuDtYz+D40bIY3ALAFkFW45RSe3gmoAA6q7pBq0HzqBjcq56w9tp1
CGkm4RrafoCFmAKQ6uoDVWvpwkEis+U69Y7MfwEeYrD6w2+5bfQexMhEPxzs3V9GVAwru0tELqoH
kLAvJCDAZQlVg2YKWRfjIQc+F8BHyz6VtphY8CDtlrhQoPyUhvNtN1fDk681XItPReuj9jplmzG5
3MIuHi1pDN3OyTfE5tT2d/WEGnf7Tddv+JXRMSYonLgG1i5HNBwVkHTployf6HiLHkjn8UEM4P/g
zwYzg3ntYkr+0GJZ8Tp+OK1k9xZ0snvygcSXjR3Q2b5ZJ0FAB2b5KOgUKaC8VaVQ8l9ZevEZmnH3
qO69t4B+tOsAbymxXFcYNWgFuv6FPAI6+yMllcELRbAkdwhlyEtUHLKpSMITNBTNVbx9wlSm6KNA
RVzPosNc3QU45XbD1xjVCxEE9L5iQ8UXRrg77G71Dqippn6bINjzZZKkGBD+Bw6S5L/Yj1hokg/9
xtKQJh4JLs/uQM0GCJXuz7pNU9VtqKaQL9oT7jeaOwmEg2mEsxkdHJoWDZRHm2CdEGJmj+OwRxDf
0h2+cCWYH5NLOF+yjiTso7t4olfxz0eR1iA4C7gEKE3mAf+75DUAgrHLxdOgja4DI0ppvrD0ZVaC
l+/mAiw1wiJI8wvUL9X+xMABFyH/Y9i/XyyM+LMRHsYkYgxnyEVnOfz1ynu4yDgbyLzFsYcneldt
zvcdKRKYRs6IYqiW2DqhMEUki1iQkgAfczghmDs/1Ajk6tbk9PlwiAIoMTBrEyoBzC2Z8XOYFxDa
2EqN8LdjOQQi7ZoJUYWiqEQ/xc8wC4+uUGriTgjE+vY+/KySX5cfuNgFWsEVSA44M7gNBXoHNobR
6jNCPF9xqDB/BcCfdFg5dc75OIpbq1icE7db3FtZaCwQdFjDscmAngiRtg8miVQ5ABJgmCx6XY51
DARHBREjoqenccSbhUiNGPv5+aPjhPiODFrRYmFWbq2OLY7NzoAHQ/0M+qb55NEbfH6MGqWEIc1L
6PVoaD0yl10Z0ww2gxWNA7cgPx6sQOJ2E4bPIGHA0gCQV3a1mL5sWwaCrWqw3vExxBGQcRtOKsKb
xXWa28NABoYne//kpeZmKlnQ5MSgTYQSiNVAJ36jwvvuTeTizFBMjOhPhY0RNvYSDxhRJZaaAPa6
c1LHpvr1SXWl9vAjOf6AyXdXoFZ3jkG8GAWhtQV6S6dq3kzG7/nYvsY+YKnbAngFQBTblhHflQ6d
cT43Eo5/pALE+32qgByeCWW7bs851XsiYVuKrwvokfDW22064hktdTdaPQt3UPXwIdRptAG7xTZD
WLhrhvP8YGk7yRdkB9M+XjgfaXPQOzaoFhH2l3OQCLctFNrT4AtVOQ1KkFdi8Cge2TrzdgmSTP0I
cHUh1AaQp+g9ZywYTk86Gq6u3V5yGd5jdTednwcQc3rtU+VuBXnG6TODt6fAYTHfmW3/ROX9Oun/
6aXi2Va9AKtjnhI1MFjZqD3ctu37r8A8L1M9sFcBif6mI5ze6cb23E3bPh6SfrPkQGAdtGj3/8xc
+X6BGPjPzKkDMH7wZq1k4elqNXmpE1EfA9OvWYBI0gVdx86AXIysB08aBiRrNzjvRoA4CwtVF2XV
A6aDkrKExR9wRfPT2UL41vdjqA087K+3qAZsbsR4us9C/Uu5BagoOE75jy/bHzRlz3/ldj+YNn0f
564P0kqvcFpiBYgNmPqMQIfEJlFd8TZbtmsGYe3MO14CbrLC8as9dkAZf1NyvgOxcjD2yaFkt4Yf
RgOHic8GvvQeOT6yxEOBvUFGacM8yejyOSwb6nesw8EwSPjxMSS+i5b2NwzPEGJOf8SZEGsRvAMI
DJ7IjOPDHXW68/9cHNcfHlMIyYAj4yPmE8oHkVpOi+0UEDbGAA5PvRG2AVSz1Egbpjxnt3FRkcip
w4e9jta+9muw/EbUiGUPobAwELi7EBDg2eDEC/Rp3O6HmbR2G5Iw2f9P1vZjw1HGD6cKFEcUsncA
7yzsnt2lSKD1JgYNuFnVIfUbECn2rnhfcig8KReHAEmy+pHR3Z0JTJ/wFj0Hg0oEh126ae2EZdRi
i0+SXCMDvjAfXxws2Qh78TMVre5IBPxYXYDGXGy2DExCRp8bYAEOHfowOM0Urdt4tvLqLxgXv3NE
JZPWFN2chLz/bfxkRA5V5K9sPvb6VIZsVqBnN+fBP0Ye2BJGTKRiL8hCILNi1CG0gqvBgCpGW488
kLsdCZ8BDHAbgzfiti9je2SAAzjhxx23+SHYG1TDdzTOANKc79kKy5UXNZI4d7l3LvUSV49ZTJj3
Bp3iCsFhjGPb/trfAjFIHjfYJVwXZOfsDuLbRSFNrf/nntBfNXuDxVFD2K37tcB4UBJw3nJg9/Zf
6rGabCR/edYYU4qPMFiCjqMx+eDg4as21Mr79gQMdDp2qXszrCA4d8G8hbDbkMN+K3ZBrQ0/mXoc
AJMRCrsENABImweOKFv8rlyz5wMb0yQt2wpANA1mDf9GAcmQAjEK1i80K2A9L16RPY0stgtZKqzg
/V7bxiQ67IEX/9gbHFU+WvGkg8lGlHLMyFEJUday+4UPf/cIVa7JTH6ji1ELtx/vGNsG6UXFTs3a
Ehoq9zbhtNO6ZROVDO1BKikDZIR/if6e+il+5ix/R2ouRjZykjPQcA1/XniMxQi2p1fDyI93jbhD
ZnbcH+D9BU0aQ/EUm13KPs4PUjv4iQz5+pxxWww5xNepS/WW1nMq8en1ZuPcEt1+SSjBR4HGhHdK
qC7XLvY/kOKaMQllfSKX0C9THbxZVDRKzxUYsgzQ6PPigDp4Kbk/OP8VcC6k931PwBxbzDEIaAXG
/jCArbripIAnzXIqGmfqatTW8ez7K7JooISEzo23C07Ie6/RzK1mLbHrWHmXQCiObLlZk7KSToqv
jPRiL6sAKTZ5mJT3kxiqs4R5BBg2B/st9oMybGQMJYC8VyeDSzTJ7RUb8ibjSR5rORcl/Bf8AHwj
3H6HLGMG0T4u/K3+acNbU8ixEx7Wdsu8BkAlensNQD1mhRYTNQZ+OOY+FEkF9DonYbfs0y71Jsg6
5BwMt/9wRmK2IKJv+XqGPTpGAfPbRYz33CvC3WbK4IyDMk2pYo7w+AA5GF4br7h8+z2u7l6EdwL+
zICKOYnhnDFkNP5dA/20uRNMYC8NK16K+PtZW2BO26RnUFRVuGow0dyT8hMDusxhIbGn7zY8m4Yw
pPiEVJAlX571x3ct48bmvstfBAa/xREybbIiV7RtNJJY7eIT/wcgkP2Ls7qoX/inVQuqx10ENnCE
Gk8oJrDsne1xR+7WjXYXXMq0p4y824r5NVNcKryrmr2eKqDHlnXBLy7QIF2riJCxQmEJMzKG0rak
kJNI3nnTJtGBw3kOrn1m2zqbd3/byM4tkS3zJr4PT+w6mcfIHyiaLgNtmUpmGgNIDO87/NF2KjsJ
6wR8V8MPVb30GbjktSM+2Y9E++FX4mLg16Dx+qCReJHA96xsHJB/nuPkykn/VsvnSy0p6N8jMUQD
kbLFJjNnC/JuUQHiPubMtWmPkD0odwxkmMdQjaRCm8GnSoJjALdIO8xsJjzrNhUl7/2MoahF0GGX
AZjrh+veSfkQUsg7ifBGpuiU+RzDvAB3OaqTVyCjufj9O6KBcgWrYXrnUSVhAiHP9qsh9Sc58LMC
YeyNO+6pD4PFXSYpIAVMldeWi5eoFCxGGr2kvXexvWSyPIcRQncwP278X8iBhDTCK1MpDcl4tA8+
zAQZ+VMjyS7HF+hP3c8cmk/8UDB8x+YSbsqElJCJeBH83ChbQaWlJMq8xYGotRl9uhXCDcJ7kJG+
Si6/UsrscTck2qvy4VxCOXK5lRNCGTPs7gDIG+OYU4ZjnPiMaZsG2H7uLh74Jj+Zjk4wHS5xfFtk
BuimDgZCWP8Q6ALzLwKh4shM/zydfQIUgUnoDHjeCY94d+kbGJPqnou3ypKwdKmgSJeXcf/eBFiQ
G5zhbEZ9hR/tr/vzKGxsbTiyf64uKVzyB5ghBNvOBB+IKMEpl1+YcC4L4DNnFrHnMhbLLGWfNzuK
n1DmOdV80o49mWziCwW8OeVt7g3gIFu4VSNMz+apYiEcMK9dJjKG3Vsg9BSRuDmEMIKT4KcHdPeB
c+ZSCCX8tj3nPN/MoXaZXUPhhGDK8s3BpaaMDI8cqbBGWEDS2eHnkIjpz5xRLBZ1dtO31cWLxQWU
mwLjJwhWw2FzPBS2GMs8TvUAbwz2ji+zo6gcRP6wPd7B+A7lVQmawjiDuyV+C6CJBcpoCy7F36bX
wyCqppX1e8zNmfXzj6nimPaCNQ3FcghuWjgWH9s7NnhcDljPeHJIMlSGIwnuNscQiSxBtiUPNlVc
GHJp4MoC2zE+zWMUwINJCGcfGRVcsY3XpyKHHzk0NIqZB/1D150hE2SQ2Hc4K6ihq+k5evrsBe4R
agDbQWSMfJ7aHvoG+gPmiwzNmPMFa+q4q9zdI3AjDEiZ1BdBHnzTmexIHpZkVUBYrDlWeQgHSjaH
i6VUjMu60XXyiCFfERM15g/CWORVsn+crkst41w8UoeY4R/2GNsSrkZaG0ac2+xsb4WbybxaQbpy
lz+SB6bEb2l7edC2MbfF1u4PoBECnLxFvJO552UszBcFWHKYCnDgaCFICyzIWYmUiImXPwIGGdHI
ljZVAxgPqLvRP2geCxGFmxj/aBhOU/k8odtCqcEiLGOLoX55e3qfYd0CLTmcCV+EhicHKaMwqXSA
WAyguJdwexVfnpjzW0gTKDD4eJil/LTTY/hHo+IeXuBRQ5cQEfWIed/osoGqhDcj1DD+Bcd0FEnI
Ku0IzDfxd+KrUiuM5ORB+Uf/ze8n91Smv4v4sC+ja19ksY0560LnqvcmlT1oMh1ujcRjAzQFolP/
T2rKJXIkYpsBCCVYTq+lDajMJTWRA5XBNeZBakrqJ2SaiiRBXOQ2bFNBe6Y6ttIICf8+izijYYUj
iBkFtWh1/rN0NAZa4ITTi4AZDbhp0y1cCB5YQJMQKc42cR2CNMaMgW/1057JBuN8p0jkq2HhHOuw
othkzPTlz8KHwGMWWNOvh9eYs5njRbRLwq5k5sGl2WHmxYV6yFX8j6Qza1IVW6LwLyICkUFemcV5
tnwxtCwBcWBQRH99f3k6Tt/b3dVVFsPeuTNXrlxr3VmI3O+uy8zoMmBMxF2vrf5CDNtWb2QpFzqq
aVT7VPFbabqCv/UsPgx4SRKut68jxSXODjdWMevS+8xQrtAQxKGGkprOh5IusRCp3gkQCAkT2s70
88hSVdr1tPuBFwcLMBOuaLZAc2fVQsdmKBZVf8R1ePVMrEx0f2Q7wDrmbntP8QX+QDsoRgs81iAN
kht3eb970hwG/LCgY6qPEw3oruPT6qWqInuNkclxfsI2luRIRcyL30DHYcA5PMvZDhT3DFct12wI
2tEyQiPTMkJVFo7W6SRepAP9S6ikDQk/qZPBKlugnCswCRPfbeJoS9H5xmyasLvmzEymiNWIJCPp
grumnzXr/DQ/M8jg3zWqhQuC9nkNzYUJOzQ3tbnpj7aX5ZbWBWZaHGMKIqQM8EEYP68Z1gWWgOtD
f8CdkKLwStblv8bpaWbJs0d96N1facGdkChZGlYIIUqUsH2+v4wE0gcBs2XeLVggje5stEXoI4Xt
zjhFXpFxApXg8OeV8TIJonj3FbAwqr7mwq/EooUL5FeK6NP6hfHezRt/5DEGkfQnSN6J6KhdkUSQ
FJN7gCK7X7/uM8AUSptpSL+IpUn0tGG7zbIj9KIRz4NT4tMH0tyImiHn4wLpXjRkyKg1wY7WA3dB
5X0m0I/HME2osnkcjqjN1NC62BAIWffQYev6YwDZi4NEaReFMIqaKIJdzuZ12ymVrVC97oaLUq4z
0gnqgHnQMQh/dsTeWcgULskMtVpFDFKQeUriCzzuX2bwQOZ+YiiGLsYDNPMIJWKWAE6LXu8CeJeD
xoUZ7Vw2oUhKcnwCY3gS1olooNzFjNwA3wvSPsSdnfcR3V6Ftdx49/4OC3THOnYcOeI5Rm6MH3Wi
SUBBdSIO82JvDJwKOmwNH+fRtryH0vrJgYm2NslptqHFBDxEajMDLJgh1QPKTk84g8l0l5p6a0IA
hfwAfERpD1kdxbrfnCLE/6WbR+aCaUV8Gxph8e2TwSHI+PXJZh/IhxZxK/X8ohhBuL2zmQsYOsI+
BQ2PrEkETerrxq4XsYIvrgTvGGsmPybSkVA7UTrCid3H6A/WxYs+JgT7GejwB7CW2ss5kUeU2wzp
c1C9HyrQ12JczJ9wrP+ZHiqBLIA7R8D+bwBM/VxhASWwNSRK7FBlldF1q0iqJZ866/PHHY7N2pok
SPQx70XZAMpCkXRJ2JMwzPYetsAvqYE4MgD7CMGMHSHOxql94pyGInsuYl7d7NTh/Mcw68kHLQc1
njCCL/DI6fJLoueh4ElaO4Ik/vMJLqCzPmxpCh6KqAdEkQVxGwtNnRTGoi/hUIvFpBD8B//AecCp
rJIQYyUEXAd5gWFG++NhStA6iMr/3SNUTd/k8l3OtLLr7hel9Ih0YM4QnItYb3jq7JsHtXQF32RI
7hjXLWDtQN+O4coKx9Q72cOBsmDQN4qFyAZWRaxN+8n43rcn6TdAwAeYdmt59QLqM6LiN49LE1jh
yf/UgbnRZPHSLoHpdqKhkzKUJUIsIyhYkNSYuO/N1fA+pCWdiagddFlWdx2rBe3uEw0Jw0vOVGYS
cjROoBTUthsqpjgsDwQwjV3/KWfbzYO/MCIyzB5+6UOpiwTfo1zoGv+0LYnz8E5ZttPfeR6ayHjk
LtOpjCYQEqDg8XRBAkOUumjqaTtun/FxKkG7X0cnoLAB6pnjElqaC9Q2O/W4iMB+LWlWuNWBCEJ/
lvOV4gVkHPg43Kc0s042GBHtXIM2oadvMw1+PdIUrKOGm0wkF4jiFWLqQ+bt/y6YLTlTZZ3IFmKU
361CkJfZewCKs6Zn3W2D3qonPUcOIhg/kcwM45rcnksPR8sCTwqCMTTK0VN82wSHSiZPemSCnbTU
2GwmhCxIvXpMFFjxGGH6aI1A2WQ9i84xqqBakOjAmz5Ifzaa+mPWPaP1z1RsFQDgCQYkHraN2P7A
IwOFODc8RwfSFk0awXZf4xikMoE17GyUNbk1hVHsERvPbydlZ8KeVnkJzvCDIOCY2Qbh1x4WUlTe
jhxgRCeQCA+MkmyHPGh8YR57ogY06his55FtLlrwpNlEgHTQvfu7l6Hihohzis0CjwxzC2XKy0o2
0L5dl3OaWMpnAQvUcWcx8qCWeXAhyMnmtITIVAv31OmiX98ykBmszgSUE41/ggJkab9BN1KI6CH0
z5ome58XRQNDasuSghuAT3BKOerOjIHgoYrurudSdQExnLFdp1ewvR3APNcRetRXzCfkR8UNhcze
Ca+Db8imYXRnQjv6fKgcEbyLBlxAzXwR+nicuTpKnYLOnr0D6IKDjCnOICE58saeGRRQq8iA2FKE
D1CVe4jgMcF6NAq+g8kEAhwQ2RZp2hGycQN9bNEeJxKtRy9S7Fm5HA8vB0QDzyyacaj1HYc8jLPz
OjrHWED4jMEwh7Tn3VFv8SQguCw4ZCnYOO9Es8ljT8Uzc9xOYTSMeiBu6jjhyolrIFHAbO8N/f1x
z5UKMD8qQ7B+NhwUZaB5kUH8QyMRkigVgMggYrI84/BciKph5Tu8UB6Ye1FICno0VkVciUZ2RKeB
4Cd14WVI0UfH7BKu/6WMo7U8KUBMQa3VcE0TBClxRrQTn0mrRT/YTXgZ/AwjXJsLfSr0NSnNiSMi
RHc+2T8LKV9ARg+AmeS+aIA49iHESGAsHIfzirWrLipfYFDeM8DE6zhDNIeED6lfyW3o+xsL+qP9
7YSZZyRHqAq/09nMQIzpLUYLcmlZO0RlWHJ1qO5+J7SgwQtYgWRJuJ8NgCtIsOiXM2RKrw4ZDsYa
ZP+WSAEMuKk3zwLOCbirTyeY/Zw6oWgqc15KmrWH9go/HGKCO8z4acEuFtdVd4pSUq8WTwZmGAlU
QBvePyC1+BXoFTCM+CSdeRRopR2xaNgOtOTj55giklEZM1zbmHu8JXenSMQewZazBIAqWvTk1k6P
DQdECwF4TmT0I/14preBwMAP+nZoC5Ieu0rhqHtmngDOkEhs0FIFhZEKLKf3lWFbMj0Do3wcERvl
CREeHZZNiC4pUxHCw5e0UuYUKu99fsLUpekl1/k+8iphTUUuMQbJhU3WdTfEWxr9fH26ACmWsOGr
iw0TNz4SXU70iAxnUMKu45GiGe9yWuYI3QKun2c3siJ1J7QyiBLubYxQGN9X+4zkWMIdhbU8m93/
EFRdRIA2vDEwBN+I6aFKDq+E4qnDOhXYkWbimRx+GA7/FPd5nGfuED27YexGOKnTTRJUOY1n3Poe
gqS3vS6peAdrFgxokAXzYc9d/gIEI6TIScApN8sDShHTqUjTCH+I1nuehfqkS5hBml6AA5h6jOmI
rg5weNcLMh8ZKy9wJv8SqZMYr6zXCN4w8USxRNOCFkEHHQkebQ2yrQyFDygTJ/pAKlCfmDPknAVG
oBPyDDDBZvGko8H/FwQpJcLTJ1obsF2EOoW7y4yAMYYO9s8QYQBoBkhBse7/UDMsqLf6ymAUaP7O
ozqgvaKPT5L4v2hpElvFHRFZXikbeeSN4C4z2gU0mnr+Z/5kyfJneXHJrzx5t35vok+sXfffThjM
ShSslcW/yqe3Wvf2sJ9hhjgXy7eHa8F4XFZNdiSL66NyCl7fhog1y0m0OfEgpbu/fdxYXtseQwtU
uIYH0egxIKMD21dYmSi5/pgrkkopuRcwcT3aG68JqRRTqfTzBnSi/aGx+wFZ+P4Albk+05+lt3Fd
1PrEu2EhBBURmL1HG99zT2xOXu11xNd9ncMEAtCH3IndG3X9j3gF/MJWATrWh9JGYstAjVBJQted
n+TpDNiYgJKAvLxNwjhDUbBfXp4cG9G7dimM9UWVAHmRZBObWV7j13ERPVeSsozSFSJt4tgFStsb
rA4/1wPILaet8Ju4TPYOZBuP6D89C6zQgdAR+BzlYsxEWhQADnC8sTvLjbjHe8heg8gtaFf5mAk5
kgbaWJlxcS9MGZgJFSgbRuKc5saG0lkqYZY0E+wOakoksvuf1Pvrzi34iBRj4AMEXCYVHXMlLK/T
GSYzBysg4hMrHnJ5cDCBJCi3aAe6nzmfTvoJBfBgnVdMaBjTcmDOXwO4AQuO/674+wJPUqRKWfzy
pUE5WgPV8SD325fXiYcHcZZ/LDmKRLfldJM+7VkGz+SIolzECVrYWK8jRnZiTFKjXWJ74h4yKvrZ
F8Z5Mt+KlwyZq0IByPeeuRAMK8iVvLP0N7jkhseGOxjvyb8f9N8hNCh3QELszWJRkUV194T1Oedq
cGbEAdSK6Dt2HmDrrCD+nDr9bCOnYzL+4HbLQjggr5G5B3DHEVDTVkObBTidIxvKgOCUF9FGPnUI
e4wwTU6cojSj/jg4Oz+PYxqyA5DSYS24twDsQW6VuvtfoCbyEF0E8KIO3u4IMVJN8FzI7KkYIc9Q
NeMgLScJARYIT5pwuAmRQPO+ZbWyqXavNduqN1rnB/jSzgAMmao+agkrAASjy5AYYy/py86Z/+Zm
CZVRgQ4944dszM/c4NzpEABOZQQCKIcl6/P2f/eAEwUDlZD+80nQQvZP/K+SYkxRsg1G9yKTVUSP
V371SbALsi0C/aXPlQiS3P3hGCMNdPcWAdR4cnMsi3/zkiemSZClhqEsppWUBu6JE+3fK+z5dIDc
k7W0PBZ+5g0gSTPlmIFep2FEhd3CYxaqKnWLzOA19DlktKuxh9+VeQnEkSo6CVYNqbt2SIVntFms
GUO5t5Bbs2gM+w+De6j7PuQV9yJy2jx7mlDdsWrEnWnKVPvpA0vy4SWf30+zZlvhiSRtdCwSYRqH
NF6vzLcALsugFtEMiIh/FfqxlJ70DlLpb6qkbF0fZCzyuss1t0Pe+o9IqUJf9r8oHrAz1jibucR9
Vo20G6oQNSHaUjSO2r+VuoRRhO/MUMdRl9/n/M5bpx30Q3OIJ9JKhn4z6uo/GuFEfxEhRXQZj1N5
kcgU+hGO2OKW1qxJutFqgkvihr3GnfrOIQYKIWXAYai1fJ52OrxvISvA6218QPctCTAjK2wxyfaY
ACKjTQl62Cry/inOuZy/y+ixIVeZMPPyOaNb+fZ5LOBTJa7KBgDN8+nN6CoicAaVA5gUOjGtSaXP
qQyGyRBi6X/iKwNFF3RIRckLQ82JNHyYJpK5jKAKed5AQRwQOzG2Aynf++sXP4lsFkNCb//ls2kk
eak3IAEA4AU/omK+q1BQa/SDiHmMMhzFWvZzJLdhLc8eFQU8cmegQ9srjBqxM6pcQuMnApkt8dsM
lH6XpqifjshqYSnWzBQDuPIYsGcFe7pLnxRik8m3svjr6An1W6Y/mYaBigwn4ELcYF0xkKL08RGY
8eqL1m3+HmjfIFyCd/F11zxcGC4oDAbpSs6zZ3DpfwMzDBoP3oxjYzrjav6HP99AvDSrUIXFKNwT
roYbR2drBLOYn6k0x7ailsTj5vWex9vXb5hIou1uDbqIPgVliVZzWC1v9wWkVidHwnfx9S5IAN/9
1kO8DQl4Lgs8nfuHw+VcGRxoIcdXVViPrt67dTrOd1nSx3+teyHTQO0WVeSvMU81T0P1i8kmsCwr
KoZILmNZ7j5r/9aZGRPdgNX2iWHO8NjRf0YrMGhdlGU0iKQaZ2Le1/ax9e1/cLd9zr+XfintU//u
i/2nDDYYCvoQTy3AftnwGrj2rhkVpAeO9RWTOANyo6ACSqhc46Rg9oGw2XUzrCkz/06fWOtMOaQM
xb9bA1rEOBgxC9xzN+/t3THekJrR543gDjOwCVNaxsAtZsYm+RZyxdOFeL+igk8W2JIDcBkwExER
UaVjZ0Nf5/325jTP0cdDf7+lI0xjpXDrhVg5d+Csku7dAux3Q9aWrBY2rMbtyJsXwcrUf/eIG1f/
u7uTpXFzTCC5lH7iPc/wAngDvDs+mP/PPCaKzJoBIhx1BiXOROyMDr8tZ93z9Ywe/795nZzS5Xe/
0aXjDzngO9eUsDgqKlG5CV6G97mun81Up6F5P9bPXVfzDQjgTCynC4NrO9afsFHnJswINHTs4Anl
BA2qTZaH6id86EAljCmnZWgh0TnR/y6LN8yfKkRFQ2ujnHnLI2Vb8o46ZXiZIIhkQsWbPV7eBcIx
8DyuM1bczRAOeahei5BNFSLj+NFwCvMaxA4nCRiwsWpGkAXMiHZ+8QmrFaonSLajtRJDkMDEYnRR
/kjAaLui/L/R0QYavHuzfAKA2IG2jkt7vuYnbH1hFTiyYwoZlc9By2BJMzHevtoE2n37aoJS8wsE
ja3R2w6ShsTYykbmHr/ZfPC24kRflZfgOUrolJSx/vUeXyZhv56R/34sy7Ea0n6EwbI9OCJrSGln
2nfY5qGGLAB1Stv/FB6X8Db6T6JMhWqOnzyQlBsURdAUQa1H6meI0uhXCzISzV78Vj2j7bNkyI4n
BA160XvU06K7NWVlgSaRzCBTzJhAT3BV3soTGZSIs5LUTRFDKwgeF9qw8YKctH15+rGD+N/Ly5qx
wuGl1sxaheRQM6W74GXntM5rAWPxXcwi9TUwB8WuYusTADT/uhOJFkAwGRkC+yDX96IuGjFxl5DB
4M0EOkrFG2qFHXnmmjgk8gESMu/C+yelauIUDON9Vf5gPdbluGZhS0XEMxQSyou7ePQf72nzlzfj
c8aNureJXvqIS9vLolPwzfrm0SP28QKNpK+kcYP/OY9bJDQ1pEWY9FPpuhCUXWL6+zlIQLgL+o0v
xTW0gdwb7C32Af+pbqbf9+j2Di71SimGKerUfr6o7eDzGv9TirXzwfc6ffTi9BvKXSgujBp+llVY
rXgHBSpyXq6gvATbqUFvLY3johzes+je+nYR4MZ9LLSAlduyzJh/S/pAFGygI/s66aMs+4+KnsIu
dVkgmMwbEBB5pUjVD3XNX1xbX+vxMszLD7AvfDhydbKCjHFnzFEZvxgg5qKs26TP9MXFV67Twh6W
36Ea8TvpuvWYM5Ns5G7CESUfog3BkPS42y6lhN8/JJvPJ/zsm13/mugbNVIQ+/LfXf/9BMXq5t7L
DK/IzHQ729xgRqvPMkInr4hYwUSjrxgTLiyUGKrVNY1zKzby6bWL/J7osWaXn54dfNPIRhVR9boa
S3yVPRf55afzZs7MeZmjTF89OvOqmeh2sG9R6lhqKs1j/TZot+Y9vKHpZ/tPpO2ug/t9ZtSL53VZ
U8qkcUVB3h0omm/vOTfH+9x/5OE9+ymA1vN8/S19LY3267sZ2jVTm/1Xzysy/3X30sr/vP0CVWMQ
lPa0V7fmJyS07Qn13fe4MYad2jO1UYICO/L4aIgDo1vjvJi/viigxQ27EktknRNc9bL7b4Vy/H5m
2FHK2CjtrWykFZDTXne/G6CNXrqGHdK1LE9PA/2ip19qoYlu7NPXkRS5MVGMAGNHdNHiT83gbi+Z
JeiI1pRQb/QYGduLaYgglaU52BhoSJ9zrn8RhnHR8e/d/u46DRNvVFYUyV1quc5JaylkOcE4HVZq
D44Nc/5ZwLwcAsfs34UyTX0IWQkJtG/K2Appdp0FJ5KdotrZL2a0PevEoNSFgV1RIv/RrKBIf9tX
345uiB59VJ9pHZqnNlUOkv4w5jcM+Kid1Pm924NHD41HJWwtVjmqDW5t/yHJ2OCkSAOPgwkdJtcU
taY2QhWSBQdx2YFWbOsR3gLKIHGar1cxAVy7NiQvBvLi7lw0Sn8y9wMafm6q4N117R2BuVyTIJBU
M9St6D5tJuolj/a1F3/96ubVSOsjvKX4XxVPhQVhAim278G6+51b/Bm2WpiagRagXYJ0h4KoHT0T
/AEY+oKNb/cvrZcVEyO2SaIuNXrkzqFohq9ETPnS1xD0/HCf09VaPnGicYvG47S9v3aVPaxNWPTJ
Z12IvK5Jrvp5bJ/doO0O5IC+IYBD6oGfyLOvEd0uxEFkYcZPt8yZdOoNv2+fw/CyuxSBHOaqp8P2
MB/9BSfRntOKc8oW6tIT/3PUjw1UjQIDrU1ced8RMU9J/6ri8Kk3T855TnKh+Y8zba525vqgcx0n
nTkUf0UOw1FvP8uSKXpa5XX3UQ5PM8ip57bXvG8kv1/iO4oAb7/mYbdOTfD9f/KX0FBIovEcdRiS
FKb0TSV05MQNCbZpXKNQP0FZrZiB7HgP7prrfXg1SChUvB7MGKg2DR8JOkQMHTUzI3Hrp/tmsnaR
aS4SVS+mO/DFGWFBm7ulDMgAakKW6DIgiFySb1+paNKonJJAPL9O+dPuxBur2zrVjDHj75/BS5nB
+xqRWF3afm/D6dYhftHb7Tj1hLf1HHGH/4Yg+L3moBmpxFT5O/WDHLEAgHODz7x5mvfgaf0zzWpX
VyAvjdPTuzJ2C3BEGoljVgAOSpcaRL0MyPcYgwqZRQ+4in88M/IzVKFGxFv+4mYYEtOPaUwid5lx
glHU0LsHiaJruOy4+y1JIx/WQRqYMVZ+8c0z3PfixQlKJhmQz+E3Yg6+5IO4iqDNVVJywJu+ySos
Jzxa2PcP5gmpLzha+YXa5h5STkUpJARRwdG8HqIsX0ZKn5BjzajDEufM583wCdKCe2icApzvsClw
fC/kneFAttNxFeCNkUiZG0lSUz+NyRFuExKEe5ii28ZpxrB42MNX5wuDdsXkjHRLu+cGNVk2pcXm
6+FENszgl7upDEx3IUbLM+Z3vBbcFHN6LB64zIwgtCMDXG9gyWJQOfos4MPa10M9FAqFQbqNaqJf
9pNTj4CJuMW5J9s8hQNBE7sd/ZumegSyioKWBPsqo8X6Jkcjn3W1r13tiD/p8XN8b/Zzan4GTn8e
QxMEdD+5ohMi9JfHlBQfxQd5Nq8JZ8WDlTzqrLgotSdfpJLgSsmWsFAgqZGEFWsGSKm447nUEm2G
pLFIp2S/CjIhL6fdkQhBo+sheTKA7UB3ricrJGSZ3YI78Fa7e4YSWGaXf5t9B7GBkQHOVJ0l9wwL
wKNykoDOY721/Hj5VPWeyJD0e4HB6+WaNF7ihbKjQg+Gq8s8kjNy5BtlLupDnhUyUIZcoq/f8Nvb
02z1Ov41kqqIxZqATgIeEBCZJNZcQxb/BfB2ZLJl1eAfLdHWHbMnnDkCA1c9qVrXelF4U+GEDyxw
tZgWK4KT97E1S6YFfb2WkblSd7Of9/KzNNwOmJ8e1NPHD5wANNzu/o3x069TIBcrzxtDB/mn74hp
ix0lmMci/e66Piu3MyonWsRvJlqQ7fyroUFhenMLuItFJ7OXSlgOGQdc1g1ompvprnFuQA41bz+o
ZqwyzeFN8vTpNHJHTI4iydQ5mCi2ZwSrjCbptEX523br0zWiKtMc/urQ7en6JWaD2JNT8LrsoXaM
QYZxsNdXDEmcJydkX2FOhau1IRYV2OnxSmcEOzLJz2Y/xqshc6gSklO5d25YLq27pctf+QlteJwZ
WSKoSMiqYp3xggJkBb48DTQCSi7g/Yy+/otr9ZtQvp29M+ToUJGOW/J3qCLjXsAzShPGsHmM7DMV
bozcwZAlkrjQerlObdgLuERt2DlUc3uNcpUZfPpmGqoeS8n99Fm2X+cSqcy88H3yKNxmzLe95fKv
0XvRjAw4j1xa/iOPju5ZVMvnNnwqmyUB6IrY6Q8JNfBIKnYgX+PDvyxNvrMr1yRf/SwLhuRSm+iZ
Rmj6fR2i+mXQi/AeefevfEnbU9irQ3nyOpWzBwAMhVeWkIazhKtjK8sAIyQnG1XXWEFqbaoPG/gr
SD6xDZsxH1jNWeWpLPMbmnvD2499ZwH+e7Y8KjPgzXfXnUNju/z8Z+8wcM++1W7uuxa1DHmSv8R0
znuqKBUw6flXxK++NjFPyl9Feo1EMn42oL09r27Cxy24PMJLzzNwKq9nGvsxnX1Qc7ZJVd3mGt2e
kYog4tImamOrTsKHKwQTh0AeN1dPUXh2rtx7ErCm8v5DmfReYWU69nenVR6fq3I0vWKNJhoUnr5a
TL7XWAvaNeb1ud2/TQunfR/Ma9ABCxJzlVc+TD4DgwX30ojhUMTsnLiPEmoyq96HtjjdEnpczaHm
EXMzHbKbEgVcuhVNHun1tjn/JDcXxdxLSaG6zF/hC0csHEiQyIDV9HJrLGrCcHwt1yncL6PktLv5
XZte4RuSpXOHOtN/YHNzZZzX/xSNq+Y3LmTN/XTzjXaBP8r4vVl5GoXrr6aONV1OCRvAGzFsZBd2
V5/DXdqQakVh76uPSEniW74E9Ds9kFpRnETvi3aRPmZuQhgoX35+KR1Vkxn3RRJAPuBo2HunQveY
BtGYF3t8OMuX6lzX+rkWte0Y4FIg6w6K95342fGyHDk1BSGq1yfKrucu7KMaE3E1BAt6or88Wa+R
T3r+tpSst2kDu8R2bW3cYBifhZcLKeojP2f1OHt4++cfXk1c1g8AQv71rJ/ZV5FBKP6Zq4LPeY8M
gP3cEq49niqrclNxKZjmuAQ2muT3R3CCQYtwiFvWbvUYJoGRgEujL3ajgwoIpbNhGfmFN/AnQ5JA
u48h/Qiga0Y1oLNkC3JL4vSmWqE88mbkjDwGjnhE4SqQy8ujXma26VylMU61Zwtp99GJDmVFfsZM
K7PkqMd79FEQYizDu+7ZvbVNJ/kxSLhEKAYzgHzQTyh3P7Ahmc68bejN2NAqUZKkb+Q09QSINCl8
eEY0U4gjU5kH29xhqrhdE7UaJ0Xuh9GPgotxX6i3ZPwjTdjz220nKkwIIwsTgvRjQJsBjQdVyEmn
h7/VQjWW6WLsRMGsU7Sa3bb+kfHMBDoLihdCv2s73iA16Vkzg1xeeUGdSW9HM6WiTOvX/qXr5pbH
tPZnahUjZPDP9yug7I35a6/3mRiJX10DC94S2sOQpp5VH0AqCRUl6ELtoUzjZHBSe3VJQagz06lL
RuDuXtF1Jr34QVx294i1Myl++L5xoWD0Arlhp3Z6ORN1nehLowo5aiDY9kh0jR+hBZRceJl/8UpY
d+4SdzkSoty9TtjKr49gbjXpOuehvy+GHVTdo2JRr+agbdmOLA/UfYbTCQrGbmqNlCosur46youQ
lOGgI/fmJUzpvUQ0vctZFhg6xelexZHqhuVZIzOHNjx/vwH7vU4NkW/Ckg8rr13vjKqD5u32cR4d
S5TjYUtiR86g19HUUa71LmjNclfKEVL+0w5Aix2DW3GOD9W9/E5splwbgbcPKd2jjPfsBJrbiDrS
qEBnislIBH5wS/vFaeqfvU5jY9+AXxlXOMFuxnxBls5Jlp0b0JqTIFGURjkQBON7QblaVoty9Fqh
Ys835n7HRFl3+U7c1zx1b2jwH254BaJN6HxGtNzYPG5KB2fP8BqsPEqxF7Yka5Vidwt5712gme29
7/4o70TY/KQ+IjzLiTEs3aVA5Xx2Rkof9HkQwfLDrHq7oSpgNG1TilFWxRlCluqlyQhd9br2kcMX
Gll5DVqWDc2p6/2E1dpjhlptzOD8hhmpTpBjAgLCDO7Megf1oN30im4GXIabGdeb0+0RY3jKhoeo
Vv3BkFiUjBtweq+u8+yU/CAP+2hIf2CXuQv2Ge0PryIQkMFRiPQU93IdAFCa6HX4DYczwiMuR68M
YzP5RA5CW0paeyIldFvQvbWmDCn9gf9UIQXCivEITLtaP9P/DAMp/aD3CdD1l0IGvfHzra/9fn43
nAEGZbbzT8IXWumhN9nYFsxXawWK9ntB92aK5i9Zzvo+sA+saK9iFKtDiugZqEUMq/XPJnN/bZY4
msnZO0bZnvZGNs1o0xRh9ZwWF6hQzz2Rm1n/+U33PoyNAVHu0cH1Ld4G6RaAww0+IrOGftn4edgt
w3zEA1p1Ni34Q/IJ7XmP5+yWf9nLW/Ie+Zm50QRpjy9mMTXX+w/t52OC/pfPF5O3fyWNpxREkkiZ
42nRRsr+31T1Ff5FuEcQ39/tgH/Mc8VMtgUSDHsQqVzZRBZiaOuX37GFm6EkfpGgeI0d42V4AWXp
YEB090GZkHP280c4+irxDoMlyxErwibIIIlsHwfmPK3GOe7DdzfWmfbqhLsmX2En1wcZUd2nZ1Ny
iOONEEaZgEaNDg3qzLkHSeVMdvm8dFI3WCazSf8W4RV1JQ48Dtv78BvInK+23k2IXqV3rKFiOZ/1
/jlk3kb3Ky72jd8QvJ/1Num5iHBxC5gmkPWJzaUNRu5ef3bNkNjx8Q14wDd3h6wt9EF2W0w+3yel
9XbschUxlVp+bGLRbPxAJ8rG9BHxqnNf/ndrmoP9DNNNfBKxHhAPRi20OC5TudttG3wMBgWMX1wz
hFwkfDXVLdd34pW53vEYNUwYAdXgAiGl1U6wg//n20h+iKKLk+A/+HYHSIeGixbnafSJobExu8jh
chRxAW9t7t5kCr69GOwPEObgwxATpC/6/N12f29rk4HTF1NKTYVE58MpDw+sPu8nCPuodbaeuFE8
5g3VQ2CCpPLvLAKZME4+SJeXuyMWQ9tsvqvnoibAQBNumoTXG6/mI/pvO8xn+bMkPoIo8vLprQV1
LIzj7uQf7UIIG4vTbA1Zn5ezEEHAVlg3WAPTuAYuhtUIqcuYdvvaeK1ExXuxfiMPSrOXKfbEEcZo
dwlQnvFJkcZuoaDyhTX0RlJmW/xazmX58rcDw5NxYFhba3rrLxQvv95uACkyXb3pU0Fsgebv0/Zn
ar2Sl7GGRXG6bi2UbYc0/ji6HXX2lEEnfIlgiiDxSHO/z3edNfB6yFtZwC9gLmFB7/wiZchzDqPj
7sIt7oKLCFIOFaVADJmaA6RGCUH9EBT6QUfjIDpV5vG9EHiC7qxHd5ZKJDRXlacXkJHUeBR0hxOR
gtD9467X4WhjS31G3/4RxaacBMKV3YWKOz3vFznkGjo/gyjJ/LrU3Mx2Ne4ZLytDJB8+HL9+zrdX
qffaL4zU6yZhhceFr9ggoJxcekpF0FfMY7p8Ijlw3zPa65YIhAEmdEf4QJmHLmiXtzMyRz0Xw3Xl
qar/sln7jmo5ILh0Vnp0zCs3puEZU6h6EGpND2c5ApbtZuiGDzefIfzcZuY2TK/soDQdzfEJP74P
toWm+7h634ID3GOKQe8yuk72aWVhl9EjqB/TfPOI1JDzdWQjci5byHLaX0/dNcHOCqzS7+STFq2n
3fE57WgOxlEQuvazlpu9uRzfb5bhapkxCsgQ6tv9HlV6u0BTOBGCRE++Tnp3lrfd568TKdSnNFw7
rsa3/Nk1uHOY/ym005FeuwfLZnH/+WpODWLCkZ66+7joG0Edooh1W1EYRqXo6D9G10k70H6esY4o
e2+q+F3EAd1OlC5QYbhO8fsEk6fiZVMek7iMHzEdbQfYnVkdPjmJ8uieoZRpBJfl5aQTnHL8WlFJ
meEVSHTm4Mbn6qijK3H8kKk694UFGhsrY0YI7gOTwcfSrfq100wLQljt3MKeDA74acDrDjobrj7Q
w9YjYMbschFluXjN8RG2G6R+fbmwKxd+CZqjOeU4ieoVtnYSpPyvh7PG1Ixl/jA5dF9ug7X1dauH
OIye96E9UfiDsHhM3IpgW+Hs/oZPGVHYXP4eR8UzN9kkJUbBPryA9qnAFOSPD/dcjAz2FuiR2ztm
ngV/W3Lyf0TDtP+G9YJ3HqfNa9yL795l+ezbx8vEfONllIRZ2Ov3AJRG5YqLXnSi2u146oGYuqsd
3g9hHD/JfjXU/B4PO/c1uRGn2ejT6ojpon8fZEM07ktPg7qHPa3/JMxPVZiUOXktJIehMYPx2S8G
KeYZ+2k26iRO6lUDxac7yW5V/DlznXuyZXtujfGt2sjjto/L298laAfdqJk+MZttt8rvk8ctz76L
09L9VP1Aiug5rJzRN3rh6ueWrsKJYLqZ30RV9A1t/xZmPZ/eznXv9RhEHz2j+7HYWCSEVE4UMnO6
iH4V3cJ08YwM33L3XkOrC1huVEX3Ac42U57SqmEZMmAQGqOawaWv86v2WyRImLx1sgwFfpc296zn
kNuQi+dBAVn4ePUugdh8fJcT84wQCABBHyqtlYBys4bXybGdCht5lGLQXK6T+cgIlL2TFW5QjroD
pHU18lASiNR7ysE7+PxT+0G2kpP/UnkkFnqMRW0bKB2vPDc4jF8oXplmizk8WD8PBinJ8qYPn2ZK
xASxiCfNKKZeMCH/I+m8lhRHgij6RYpACLlXeYMTHl4UTdNIIIw85uv31Gxs7MzsbDcNUqkq8+Y1
2+tEMPJSMF2Sg22xu2PcIBRDaK5yjg4xZgyiqU2DbxWhy+6MeDhmS//3YjARz3YEdwxLVOhn5Mmj
rqzZxqM1HC3a0gTKdxLzBRwSCUsRSz1kjZnXwElieI2A3/qh8goRR0RQB/+J5pw8ujjoN8/iHeCj
A9cVCXqMmEJHPHo8HBCW9s4wtwnNHd7dy/SG+RnR6uk0c/ZC8SDY8/sp82JgCTkykMpyg7a9m0+V
aAghBDBWIBaGtTd94b0d8Nq7HZdQ7JEve7c78BwKu1zdogagBcVBFWkNmg3MbGKcgDcxfwllEyYi
75BKedn6azAin9JauI/Tig9g9SFB/ecFM5nESZxEgrdWeAMkmMyK33811xLeKl8ZNSHGh1BtOfo4
yntSEQF7OG3hX9kclLyOKvRDglYN3OcPJwMaaSHC5BYO/N7TEIJGGsmh7xme3rPhhL57uok3by/G
wQb/mhoDlIGvMZpYQ6tivXXRe+7ALzpRKqCwqdzWU5aC+Lup3M0QLRmm9hn3WArM4DvbUKjyjzhH
8Y6RHZP1GE+4cCTHItYTeiOAh5lQ02SOvAcCdeW55EljYY3PYA9SJQTHhn8F4UuQPDnwFTSL9g9k
gZK1glsFo32x2G586gJSGJ5DyblktC3yUh8+JCFfFG6sKGzbwLvt8/mEcyqCAMOlNuUHgRvAlxI/
sPbkpYqK++l+kgGjQ3jpOKqGd+bOpHwT5Eg8qvuBdpQ1Hsca20Pxw+TkFePdWPciXn1AOtQ7RjtO
y//5BlnyUez7+tUuLq+1/Fri2TSM+50ifIOu9gnbcikgdD5EUGBveHyUPT5TcNae7kmewxGDrd56
XVTVXOkdVRKcUC3J2RU5Q3C7De8//0o+IBAQhZ96DFK3HES9o+xKnG5HWKyUzne+gaDBjv/gMi+X
yHhUMk2YTPgKsDXrB75tgnu0PBdCRUzK0EvAssWygegPaKmCRXz1UesSxkkxxrN1xabjHLCiU1Y9
W1Hg0sc5b9z+plxzrvUpOQkCsMk6Z5XDwXLOVFvBcjoVLhk8um9fIy0YviBf8+F5g5nFLog2W0TG
MHcTemzI/WJZUFPC+15rgOsGSRAfp3cNXqQ9lxs5urP/Tz5ePsUf1t6qE21JTozVeYqPMyZmkfdx
4zH9Z4+FVzQfbzvnPh7NGFNhADlcatxzD27Pr8iAyqcjSJSqT/fHsK3mB4FW9cxqQM8v+ydZsExH
CK0igzpbpTORKcVcWEqeK/lc/4x26ew5zn/Uu084WZ7lXN6fKbA4iVLF/hoPnB/kR8b2y4ii8PBV
gImZPvF/lOaZcPTB/+Pv+vcJzLALsqUGZ2z/QsHyCrCgwYENhxi0qkcYZVPohzybgmD/RBRoi+GD
4Smbn9rm2QeiF0/EfRkQ7fC0h4Z1i2rsAR0ZCN0dUQQwyXw6OVjXCOMFxi4FiMlJzEqoBEhzYMLa
L67Be3o/uW75U2X+npnE5QT4/AqVzUvMuWRIlAETJ+0ryC70CDydWrVtn+P31VG5w3thEWsif9EJ
sPYvqmfORO1IDwSjEC7DbQ/7cGJ2tkQ3U/++lfF1rnspYPxyQEGGBnp2sZSx9gUpth9U8yOrgYLJ
TKV2SvKeIA8GWWCI0+sRKr9IaZ9gv379qzOhuJHskIdIsZElPGBd2pcjRTP1DypKLH6GfjYVu6E6
Hy0qjOPmSgmoJlQOHcGSq3zdonzBPu90g7RJl/EAboWILNS0g0Rbp+ss94qzsR4dvnMJMxzoC9Cr
IHJ6xLt8l2yA22rbxflapomcV6AvPAAy7ss3vnT5vxcaew5AIJYpjJshrdKRMJVHQYRZlTQ2HYIj
bskwVo0xl5ehM6TOUsTdYpP8OULiUYK7kUARwjOEOSxs9ZM5V2XvhmkWJhgrFPwgx6A5YCUfknzJ
u3YSeK3etMsde83NQvQCbnAMTqQC1JHboe4QVq8IthxoHJhU4MnHcPgocfRpc2n+YfR7EMNZ6cz0
BaXCWmQU12+7Ww561OAozxPmgdpjkuLijTV7GzIRfNz88joZMNnro6beI4CU/yBLCQ4YPsFgnS6x
Ikwvx3nwGATazmWourbB7x/JOmrmU2ZfF3iVcDPzhfYLHbQwfMILn6g7ER1jMXhfjbwojZmnX6ev
64po3Hs7HaqRhC74Hg6++xYW0JBW7eoWIG0cSx3RiUxGPyTbfuC+q9Fg5Nf8369TFhCAPHRGxvBH
U8IRMuUH3Cdg+PA7cm6sStpg6B5pFRvNnz7gNiAN+UxSMJjPY96wkVWhSenUr3vjaOAd/O38YtGv
FO8RigX6cIufclwDEMjWFVdGxW+JcCLlgkeGnZqmhEVCPLyR5Hl0+/gptgiYhUI4r4ku/aVVS+vx
JbdfUQNUbW67nODrof0lder3e9JfUX11bvoYO3Ho6V94dCpjtEe5bozVjay2PpHk5QAPinT3fU70
KijJNwbqZgBF2i303IvkvlC/zzrcv5dqHX27oC0AZXPs9mnNPx8AS1qONneGnHJg1J5EtE5qjOvP
H40eiBEu3PRK0uzdugZ0MipP3uGM1gUXbryIDTnCD2Hz9Vj6PVyaaSqNexONYUujDVQERXwwIhh+
PppwCOfT954nM75OXsO13gf5KxiS30qzNeOz3SsXqqzKzKOXggI+7PkGpKN2ETmq7csf3ILSO8qM
e78YI3Q25KiWOVQOfA/V138eCy1SdHdEDov7qnweu3QYJMwd4DcRTqf1h2Lk91fwj9IfXRN0EdoC
68gApuHFIWavXKNdfk9gPvjqJuo1xLQ+zr1f595NFZmVcKgMjxrg/sSGLGgxeS/x36D/4hGtZlUz
GZphv9C2sLup6L5/g5bhfP8HTgvZtO0cpjUXiJ8oMBBXB0xCVu0vkTxYr6t1mNGjQtJQXfA1QIbh
c0qQdSVHWJE/IY7xV89vcFMwco9HlKtVM2ZcNTzoQ2TXJFqDlBkEwxkhKVNmV4EtqGYKFdTWZ/3I
1d9eo3LTLUw0cvJgIKSqPo9Xn0X/xkkpCMBr8nx5xmBR07uq04sa1gzmMAbXptSJvE2Aebl2jHN5
unCGnj4/n8GsE7x6WzrKFtGl0OxAGWfk4TzpAFnw8AX+8LnvvRb88d3Grw+QOZCAUi/Dgo4hqGf9
8oPw3Hp+qSIfo/FbpSFlHACVi84NvWIRqbM2jQwEnaAv58xwiMW93IIBHJmPh90JIKSY+byF07v2
tU49e3yfFN388x7fVUZ6bP766SFZrP2NUjDXqTBswBhC+21k0K6sHZdMQO8b3XrRdsLX66wnqRjG
5NJ5Yg+BeZ/CexYb8j/XA1g8j0P21gg4IIEQQ48R0YjJdQ3GwvAv28rLfKyzd8nOezdsFx8xKgak
9aHIA2/yQYaEMJlWVwNPan714/Uj+8ahr3ghV69R4gr+i2R/JZtxSg4D9rgKpeN3dbxdnMN76BQ9
k2qGky9WsY0dxaWIHnUwTDiX79fdfeQNFUbbuBXcHV12bj2OpRVdB5UB6pjAiB8b7Y1bXCRR8bbR
m8zV9duY3ghHr3GaszMirJ8uyX3ExEluB0N+OSo8HfMxxl6sQeAuiWruCgowN45rONxq6d2/m3ce
msWp69wHm8vZ6n5pdkeKs6VG69rKIXg6e87esIQ4TVnH3xl/uL4cZXLTrQr1nATFz5fct0UA8CqL
BkOveIffMtA0e8V/IIBZ0X5nVrG+CqGFDf1wqLjfe6zrNhck6qkpwfUbLjUxQuUGhQEOdQykJ2hf
1AYRujyatKX7GTl6O9UF2qlYD9lVvtZoyZdWr7jGhBXfcoDdr3fJYjT9zNNHoNplMm6/wXM8/J0q
L6eXSNVgZg/ZtOeY+iyFq7etlOvry81GgTly+INAlLvPL1heJ3GSbjMkLiSRCFq/FbwvUZfiZF0u
mu/22no3mrTN7RZKvgZqifyWa3NXKGRBFbKJ3nlkzrPpF7YS65DtijjnQX0uOoFsyM+wZmoq2725
knRLhiz3CGQEIk+noxpCjJDbw5majNXb8vE8M9v/mkt5MGH5dR/vtsHw+JeUQUY9pI5o4Q3+DnaK
+KKM4MmGTTqp8EbR4qqaSOl8iIjLKFejVzxs3NYlgHFaUQHa89fOLCI5t1UQH1MAIEPSWAuk60gS
9UgqoWUSUN03djXJIX/CHX/QUtmwdi9YJIZFymmr+J/DqLLEsMLUCdmwblpk8kib7zF3PmTr0Euk
uGH1F96TnqDVemTX+3sk85XOqj+FSvycAO2opnVTwvx4w+6kSBl7YJCxVYg/NDbd1XmNnNc11rlv
V7d5CcRmuBxT+vxkp1K0BOwF9c0tAYVBSwmwveA5bzcU4IbNyTpJvWH4RRHyCAaypzJy5h74RuGu
npXVgt1umydGrR3SiPU7mWsMQeWEsdcXe/oaicBZOcilCJPsQLarFV2FnkgjEYas1x6OJpke8Oub
xgPWSCPNupGNe1sGNCpI62ggPte9NlhkhCzmQMLU/V6UQeLJCZJ4OSg2RGa7duHAmsDJ+GrOtVub
pp1BF1VmSmP5X8SGm/b87n9YY3hE4CTfjOXLVr5GPQY5VB3XHXzeThTPwWeuUXjPM4hy2T5vOOsv
c2nklxePbb34QwrR80T+aeCEyvJNlNzLJkO7RiDydMDF1MPwerWrdEI3p4jl5De/z98647tykGNw
t+u0oesjMAHIInwc4Z0h0YeyxLSb3NjqUB7L20RO44fhNcTurrZvjAvBC6ewbEblTCvGl3nKDL6/
uJfOL83pmz7BLvAgZo0hvJ7pkxpYX3ZGqwbFXwa5cgCHBfRLkxi/MxUcReaQpgyShhKoz2jYh9za
NHzHK5HFDaL9CHvaudGkSsEEa6CckdPQtBEJIjFenBbq/IU+gp+qEEQ5XA1hZptRW/5W1ECv4ZnQ
UMMHE+TicltGJ3VxmSyqSQm/FypblLnX5ZOKXwfOTqHD4beL3qKPxwQ/jH4HRqhy8+fQmmUwvO8c
SX/jfZrg0vvfMu5SP61myua7KfFOhPdsQI61qfy6HgYN5CLCty9dJH1csTOO7wDVVHuNO5gVTYTZ
JY+vseMB0eu5dvekO4IstkObPYhtEC5P96VGtPLFbcEgQguknOFL+/dqLacKPrpH2E0KUth5JhWp
Mo87+127ZBbD7+C4pOQm0uU+ZGoMvw0mk/v2I4ieEFyRSaIif26bKG53nEq7Tbys/9KFIJHSSvLY
2RBC5ocXlrYvd9fvJir8C7whej2kWuIGwzTDpBtiPEeanKSEQzcBIOCnCHMO01VJz27pu542fbFa
PZbsQqO5RjgrCq6XHfJiDeer89GnFQTbDw074jZn0o5vQySXHjOrezs2bo4J2dbuJSJb2bWlebGE
4HumTGWYFpzXTN0HWOB895RVujDGAkIfQ3NiKLnbUWw5/f49RwibS3Sj8vz7GKcD+ybBBJsaOPhK
jjF0Eb4IeS7C6UL1KTUMXdQx5U6qHOrBMp3UtDmhWSZMjKl2c2kiN+7oi4vcmOaj94opsTRgdTcK
isgpQfxRZqorbO6X7Z8Rf8bcTPqt25Si4XXzXnXIVlM9ZwYjGhihQ6/y7Nuf1MyS2x/ZzzbJH8Bn
7/1I8WvPDLLzQLdpsEEdMWyuXXN9kbyhhscIaKoND52WKP6EteFouZMHdr3BJ4fAyMWF9OAxGzrz
p8uYo6SEs7d8bLBlqsJUcZvdGDHg/ePVCI/oTkoI0Diw2lxmvHbJuIpHDBShXJweyH5EoDUWzm+R
F4UOtBwLs+rgNUOeCe4soScIYiUk6QAvDRpLrYzu2gSNHT4zbxv1A3NKjl13CFlbKNfXJQhUMUOY
9yhgScPuJpJ7TX86Oj4/fwVe+PCenOs7uOZhv8Z8d1ACQzbGoUIi8/XbcqHnQX3AeFRT1/r1fFV2
OaLm/RdNiHGnliM9yIMfiWE7ZohoERWIR+ZMN6ecvAPDN/Tw8o4H5s8ImICdYRBdz1wqwdwbXzdk
uLr3vZvO6q3IMu5t38XN8OnY2vEWuFIyLjqUC6OdwQcaQkB2tsbsRb7nOcPMVbEt//myKsYNqMgf
eNHhMZJ/Rap6RLc9/mIihu3FZe4qm9GAUyKALvGa8ROs524LrQF/AzSOzBIhGeF0Pzl6IfuVRzjc
BCQR/d0rVh64MCV3ye6zEIZxXnqjJr7MCLFiZel8bzIMiCvBl4vicWz/gDLyLabTbNk5Pp//Q59I
wmO1OzZ0/YJZAXgNXL5lsMR8cDrEoSNAsYKMjZiVdY2VIcpWH6tNXh7MfQnrGs2A3SKZhGSjozr9
0zXvq3nmlz0/LB/RgIELbKIcqO8LB+q2VdMlF2ek4y5NXH0F29XWFnLIs0YzxlhgMdjCP0/Yo8E0
o/Kw5gs+46vJPirA1BJ7nc/xfrzk3mAqIyxosWrhERdNyU6LIAwam2/pHN/LWbm6Y1nO/vmLAH6J
KWlirnjTX8wfX1a8m3j1ydwxdOU7h36MQFlz4/tmEg8XLHkGK1w3iNiwXreZF+OEPHYmDGCxi+fg
Jm8L5lLEj42eWzwJHGgc7RYKNVwPoBMr2w7p1SbOd8kUesgTTI9gTe858zcctn5sBj/GJKf3Abp/
OSTOZbCHJPiKyMeQ4Iwfv/LSQMQJ0NiAisQwDq8qVrcATYNkNBHO5aMr0zHdRWspWQwdUVzS30zI
icAU92W3r6A7Imwu/Jaxr1SQJ3Ss2XzWaCjPkAv5XpIsG3vJJhqlR5yJDWtJxjwG2fOgJFraDM92
pmP1d/vDziQGs1DtCn/+uBjwDNJYvsiVaFFaYruAH+CMMRAADi8bJsHwmBPqiqAUcWye0ICfiaFO
3Tfba1zl3nDBGb0/PbG/I0KCUT+YECjiC+IIHklHMecKmOrgEIbJHeVwYaNR5MNx67Gg2eOrGtls
96ccGyq8LIDd/fxgIPu3SsVDW6IX7h3yGxrGbHmGkbTAI2kJRLK8VPiF4dMe6yyiBVYq/knf44zJ
UAbafNK5byB0wZdcLs8drAwcVYVrtIgffVx4Ox/Tq+1zhIwHvww10Almc9Z7ygRW9z9/jRMascWN
lUMGhzihUYrSk777fy6rGE+V/gXUzjZDEPsA74+UqsU3FtcJiBIjoyPvcglYjXJ5msJehxka4owN
EeSfBBSY440ZGjIGlKezwuHRDCE6ShtxDzDRBO0+X5PO9DCNO+XrijnfkgXPzzkbi0R4BQyExztO
4OIGUsryEoQvMhTB+yJjGCjshwGxz/wmfOHxDYVHRWEtjBHKhDEaJDjEMBGkM3JfHBv5p1C1vEgB
wKxVTAiBRc1QDL90HOHxfSEK8t+RIelYyMBh5WuYasWmxkRTRZgPDF98xlgeSw9Pd+7GyuT78j9h
+cglMkMu/AHNZ+FnZjI8PmemSL/NwebPTzoAF0xhVGNDetL4BLwZVJGjI3oQ7YhiasIg6rZm0MmQ
q7bVlTacYX5y7SZgTgaqNOvdk02T6COHzHTqADTkmBSzuP+l1y2v66QBRobKgYNf7qHKA7Iy7GKw
puVl7zZqxHyW/o/fy1Afd0ghQUEjz73gHzH+Z+VfnM8W9W+7RiA2YmRbZGOesbvBsmVICNjjJPI7
+r4ITmHohbiLvt8J2qtzogbF7HOAv0ttrQuVJ1Jd6Zs1VyRCVAJNB4YVMDMTTfK0l3wn7BsWak+2
DHA360uCp80tVqkAeYKsTF3L9U9qWAOY75Fq2i/er4WTZTY7seYxVvv3ac40xryHWaLsc8wWBHUJ
gHxJq/TmUy31Fwab3hdBIsNaNdDoyGYRw+EXcH8gTP1GASqHzh2kPBFtYkItXzL9QElH44YjJT2U
YERhoY4BhkjMfiHCU1EdQLfPPLKz0W4w4RLXT6Rbc/0XS7HzsV4Rnzo3Ic8fSnZ5INdS8KWIr4OD
/TmeRVIexfFaiD5wF4SrWXYkcAAlIXW4RsPKRdQE6gZkwZgO72Wo12RBwTN7RsxBL7C+ax6zYtLo
q4bKV3NxnEk2DxWjOVdZ4Wiic6w+W6geL65b0Kn+uYlPSkhdms/xPVt8wPSvguhzndzE10QCYojE
biZ8QVWH6lNs8O5mcEDGpDCVOHHCi1mxGOorD76MQb9rwCy5eGy0uSvU2Wyun/iFlcgFIzsW+nrz
TCEMbKon/jEEWiUO3tNBxIYerKc27cUesY8bMLANTinYJqRx8XM7AGZpDD73lSE8so4fj/GznRvu
M8UETRlgicdzp/bha8ujz0YiRMYMPvABVOnTebOJqs4zZyg2qjo7qXMZeHfkq2EVg+CLT0BObCtD
DQDSxJsz5VzyK3OvhBft3w6DWSgTE8CXJSYJsMMYUXB9ELRzg+gGW3gX4TAgU25QhgrKOeMbKz8q
mAkUWpqWAQcoXmtC/Zzge/uPIgY0wLf5t58HwTbTy/4HQ6cU0o3NJp6oSGSfXFNSEObCbnISkLJI
IH1Rw/VEVPrgBUlL+lKDURxu3TnQFGaasm0j6DurEpsna5JnQYaGL9ICal+gjs3xzKyCOokL9GCl
3vg3kRwaE3x5EVfawqrGclgakDlwq2QwWHH+osbkkSuHIXq7NFR+bt8fEwXsa4Eo6NGPryRF2uvW
XjIltJPbWuxZ7TQp2CcCY4vGH2gNAoeZB5fOWsuKn6vMiHVogsw9hBaUCT2O/oSafxY1Js7u4BA/
47xPWqIzjGo5kNdMDvF033bWpsaW1lbRC0z+cQJfuOoOsXcmZCqdC9spQ4V1J8/F6MwpUw5rgHb6
S5qPHgvehouQsSMwH804lZ9qWB6exZ7tAQi2PGA8oKK716a5PLAzph5w/A3nPkfUOGHwCnxA2BMH
ByGkzbKRrVGPdsirEKoBU0GPvm9HyHHGzE2lD4PXMtLix6GqwPaNmNfqKTguM44ZnEA+BO5OLkc9
fPh2MxCCzQY4FG3umF3F9GnFcQ8iERD5IWaFt7WxUPd8lMLw2O2GU7KjuAYg1hAoBmExva1QyMML
YGPPnB6f+xNZydM2NHxhClVElx9sYBIjIek2h3N4dyG5kPr33Nx/Lov7opn2p0qDX/q5IEpnf3T7
8AFN44LExAKxYfpSMVTHC3dXNVbZutcWqwH8DUh2pm+G6w+m/6rsDAMfKG4YIO/0kVtI7gXVj2I/
6vCaTmBtsuit9qhO86O2MsYDKDCdV3C0/AC2GMsO9TWUsOgb8X9GotHb6FyCNKZpgUGN5u6xwawz
vh7lGhhHRfZO3odzPeZb0/6cTDBYFEtIfmCeCPl35oOuPP7hgPns5pUoRUnHzoLnT/Gj0ExDlKL6
cbRFCUs3wHdo1p3vvGcNrmyjx0/8/ZB2wI6iyL67XK4bSqZVcx59sU7WZyMSqhSnnMlBH5tEckJ4
h2zPyobgV0y6q/vCe5hPvM5QLf+ByHO2LS+HcDByFqP5bwfXawN3bbaVDo+NkpQbPakcTcBf6N2t
LwyjAgbcxf99hnhQBB11+G0BTuvSmIVQBmew2ZzsAHCZuUIuwEd7W9UajDfECX6QRTDvUPAzJDI2
fwsCpa0LghGkEo89ZjxK9G3dx1zxXrRFpBDDL4b/DNsb3s6Jo4XTIrV15yF7sHqVlidoOKVmnKg9
rKF/TmMVxGWSSsdoOeYMNhj9EaTsvGBhkRW0MzbHBjIzUb9nQXrOQyhP2RG3KHEGNRjGQNWiLOf0
HVgJZSI1lcTmw3FDpoyPT9PNYZQJEPH7GD+qRPC7QWRXwCi2sZmRbw5AcjikG1oUuxzZj/nBa5IV
dHSe5Uk4122/8/ozeRkGvn3kNM4/pz8TyS1QIxcrdcIeLNljyQK6IvJIoCQcVwydLtZnAjV3uXME
f/04OZDjK2hpHEiQzmAy7SazPvQm/xKKYoCEk0hFuh1ozaiQHQrU84kg6rjYCIKQUUSw8hjJCnHP
MHlwbK+exxPnJLWx+IUySBy3+C3iorHkbH5M2P+lsfG1EhroV2aRFMEBSQGxjflJ8GraPe+GTutE
lQ+9pjrzC55YAckS5HHYp83zg8vVZCfDPUPZRFp6fMLfgSqTifKGDHsRBM6kmY3Cu72WiAHArFDy
wEhdQMbgMhcXpEcjd5XDFxk4K+HidEmYnYS5k5JujxFPG0v2hyRZTlSnu07/TRaAKI5sL2rwHgX8
vuOCrL7o5XCPBLzFShdOY2s/7/GmYKpggYhpi+o2SemhYwyl2dyz8w4IjDFTszlwQ/t5EcNyD9+W
FQrrscVffyR6rpqA5tOmgsZh9SDZg5fNxIeLue9xB/BuMYCks2CcwKZyszTn9+KTCr2VbGmxCNN5
Bs7fTJq3tfryGsYVWYgW1sHf5/SFKOFeO6+1xoYAP9CYOLpt2gsGzFCNYVpPRJBLqALlipVxWx0O
d5eNZbnSe2/F+KAIKusAHZrKzLoh+GLM6HN9zZnxcjC2YhUAyQFzIvayN96Oi94sDjKSoRQu1idi
0M2klXGvUxPxYL2SjXLC1BXmCeU1dU2MXLk5MpUmJEsRii/OPH8FCMdNAWzmkw2sxTug6t8+Jznz
nnfJ+30zM3na+nX2lm12BmanqR2Gt24qb9mNIVnzrcwdMtebPfZwE3Es5BHHdg/rGg+pSQisPD3I
zjNaKTL8agA/V1BH0SWg2IKAyu1o2F3EP6b4gWSh1fPHieQ3w+fGpwcGrBOPV5jxfFrcRd36g4/N
XJo7qT54T7CnxYN3ODJhZGoL2dTZ5OMAqES2N4MpNEo2IBjQ7ADzg8Ezf8yxl2LMb3XJjIW7I1ZL
wrrZmhz1GHkaG4/EO0zBkiwe1pWH7SZQk8UUNnN/WSaSdYPbEbSpvQCp4GcrgaHxW/P3tWb3YDbR
d8JGGAbthwc35w+DQ1IFCe5YToMQlCIjdjr3MEmj2eqehCsdTUQA45uuxLk5g/Uxf5FGwvGBqSXC
T64Aur7eEYq+VTUBS59ewSU6C7Hk28cr8rKLYL+IAjFBI3nST7CCrn/QeGgXsfagGTyfYN4zIWa7
oHKibKIaffzl+KHY2IjZLZu9LfJZzkRAUVGoMMoICNV+3deOMdF44P2saXFoTB1A9ejcbS8wYrF/
8FBpZ/Z02jbejxmtcVTwyAHkryImWSmuvTiZIomgd6OX9KgfgxPonCFEsqxN2LTC1EFFQYasnq6M
kjIr7KXdyJSfVx+JZylK6tMpfTgnKrpKdiH1nqUQWWkJSfdf5kvjKGhhcdXuXcGaA7MGeZziOkql
hiBDWNdSM50AW3iyeB5EHvPgEyqXMXzhf4KSK64n1uVIjuCAJ06dcZA5d0ryG9e4CWKagAXwLkww
fCaZuhCAirwEPFF6+8mpAcBqMCFxz6ZIFEs5lUrBmMKZnvHEvy/1nxcPXp1XgMrM2aHvFKNpuaTO
7Fb/CK704EiJHnAsqW7x7wVlidQVJrtjkseQGfNatD0dZNVlfqD0Rm/cvlfL54zJhvuYCpdo3sX5
XB3Z5V8kB/QT8+2jypsty0liOjJ5DSS9CVVycBYxFh/QHY4QuJf/n6PXv3/UXqAR0YLSorA+yoTX
vPkiNKt7OpT6uCzz4972fr/GZVkkPEa1ZY8bPIJpTyEMLu8z3G6hd7Y3B5rnZ/763e6vEDOF4cz+
GVpbmiOqXdX+vdhbogAINw7/jPDuM31aAKQGv5y9zP7YRF0uzbrEsJMGnMOANC9NpEwuSZ65Y1WC
TSeLeEIDboqGEqeRL9AAxTpYYsbkD4O7B3pBLDEAjmrhj4WO/p+3yY/887MGy8EPEi9UVNwtR+b+
zHBh6IIBWDTU/IrGp5v9dCsDxAsJIxcdO4VsZ24wTeAIBJ/BKovJmpWXC6AOhijAMKKtJV9c6+dQ
GeG4QcCDJduhhkrpYfASoFN/8b66rQa0he5DZMYNtxqfB3IbwIt6dTjTNXwxKH5InpHjF8AIHx/q
9WUJqPQhl4HLURX2MH5PBxQMMEOAYvIEw4o1UDshF5kAo/pJxyKaDz0GvUwFa24bJGFrwITrs1X2
n9hYPLdMAaAA3Kb51JiBlGc4N3XBaCov9RA/okNDIMo1IReCy/ukWQYUfoXQCZoTVCXMsdnCuSTP
+Ws2jLNda7+x0P6EelTMy8Wgt54rPaoXn/DS25ht9XapYG4Gw13amBDk9qmXypZbhNX8qmOLZPrp
78B7fO0idwe/TKCNzr79tOd0pifU9jp6f2oL6mlOkBmaVm3Zn0sQWEaNXs5Mu6H2gMgGbsfWjSc/
Gzmy2nb+hdvBTqJb6HlyhNTWA8+U1imPGsfixf/SNXFmskVrQVEHPRUhcQOa07TMwvxPHxPO0JpO
iX3OiFMHUtP+sWUcy58MphxQRLJQPnI4Xj6+znGFBwJwyTO6ybaK3ci8ZW53RPVqfbzezs/voD3q
02frvPboU2Dy8kShdmG7yGG5mKhVd/1XNICYRsf3mYFF/LbkeW25v/UbmiLPOearwj4I7udRleNs
6LJSwPI+x2zGDqHiRAC1N9GIs2swShnBdhpD+2CvV3AWhQyoRfpcfdH6sTBQNTvvqwsVhepywOl7
RM4zRgfWxej1Y4W5spePzTGTCmqnIF8D8wHv0f4qe1oWXgUjAaY0X29ABABcdmGZ8p72DITbBUdP
uk1RcTHrWmIXRQFyP1KU8h4fvxSS7WeqXYP+gXOT/3nENJY5YDiMorcrw/54oHu131BdaX754ZX/
fvtd5dfqfMic3/C+NElpnLWQ7FsJ6wtK5PzjlcOxuqyRJaNNQwQeFPA7LCaWL449DKgrZrYubRlS
DSa3FV2sW+7uuYdB8NPt+RzoOEKIl4xHisWbFvYHLSvP8YI5vCV7UJSAeNHtYiFWczNQgDH8gP+G
2OMevBaXoPvazSafK7sKijud74+0U3kDq4qK9GnaUBsa59rb1c9Hd3omiblzx/j0YgkrWvR64zRh
ctOG73DwN5jI7DmDqF6+2W52t4v/2N/wZfi68t2u58bm81P9NJuqCBT0D5nzGMvYmzLr7lFmdMxZ
PkgGZ9JSx7/MtGBhfncFjPVzbVrtL4Q6FF7T5jjM2BWkuP+Vlvkc3aoGF6R2EATPbkzCz1oyfDnZ
VEvuP7dU+Ao8f3rF5vLcpyYiom5kqUeFg3beY+r6dnhnl4eDzcc4RXE2lZZ3kVeRHswZ2j2aY6GP
YeDIhxGdcT2+ntConh7e3W+AUN3sMh5qIUUVpTpQh58G+VadQniAodFv5VgPPlP0wdyY+wa4h7P4
ZR/hUbjmqgEHvQE2uv1GOCNDZnW7ADO04bSJhgnEuo77O8RqY+RrmExnx3aPinrklHFKSQ/6hiCP
dgtbB4gQwGP+u7Yem2ylJJCzwjbW9lc6Aa+b9uNhdJ8OmWa7+rJF/LLg+bNmGI75z6ghMhAPMxDT
9u3lNBdjnDHUrucpyeeNJQFCOl3EnI3vy8QD1HVzSMFvcwMVW8HO68C0t4yq1RuFoUvgIGoutt/i
H17IzoaxohjxThsN2SSFRvxQ5w0siCn6HDrumu6AXWhaQH1EYv3X9wE23JxS8PE+3nPz3rU7Sp7i
yP4eDbboM/F70kAO+zVFWjWTsSXy7yGsnZZSCr5Y7ZmHFGaMjpsqDMFu0hCeuvyes1Ox46QZIq7o
vOs5zz0yshbKvBLSHRWgvHIQ/DILoKxfQZSTGKZzj3flGX0ISlsIUfCtRX3k0L8re/jJETO7O9rF
wm0PfN5bpNjXqaKixELBuZZCbQTghlfc0x9kfmmZ4HX4/n5tzoon9jw6o3NMAMZSuv1iXbB844Ij
OxQZOrxDFO6Chda7FfqKtHJMv5jXiXbEg/nl/zyws8HQaj2WzxKL8z+Szmu5UXSNok9EFRL5VmSU
kxVuKMuWySIJhPT0s+ipk2b6TLdtBD9f2Hvt6YFFNovaR7VBcsUN7kpbJB4ABwesAup4h2YSpMFZ
9Hakbejn8zuwxxXWzYF79pTZr68EXWmlz7rja9UwOVpJTs60pLfqVW3eEz9dlUSFvRSb16R61gJ2
BBCpELZDhUa1O9DpjQDdB44jg7f9pcY4hswgs40XStyjUBLe3rcjgammiOSGtdI57+klO02mohWq
th0XU+BjpWZ+LUByWu95vS5GEiD/2cNTKq0PDsEfVhwdbv/BlMU9RCCoTSQXwc/SMLzrZsJ4H+MT
i2XmrLnXTpFa0wfdyb1K7d8XiwgKDqCDnw9iQUvUEe6a8Ve0AHROqGuBr43PEZKLLfz+TnflXLN0
CmTdRuNMjQnWqDmmvKAqglrzIGNzQQKM4KcUTxqthjalU/ynPh9L13JisyWd6KRWuK+9sVF3bySG
bn/X5JHOdagd4ULRS3+zeDMEYDjKvRmyGlK+EvZpUzekJsfpXM6kfJYig0ZED8fsW+Q1r+HoARL0
XdnIT2Na44GtvbyMdHsa/TJTk3lak7kEORLVDt9E5xTL9rGLjhOCRniDzpt1vu57poRmBOxtcHuk
3y9su8/YeQYwl+ijQ0dZFn62KX5kqBcihPmJ3+EaYSTLl7d43/jI1D1mt28z/dJcIzC+Mgt+5h0P
mBfO0hXSFVCFwWUc1aAhY5eyZdTAPWg3XwpbCp6U2tfP3YLJL+33tmpnMYi9p8sryakIlxhrjfCb
dm+JyeDlf7A5TM/j4xWtjwCtr2N2VeLwSqdeoJQtCHqhBZbJPsWCAZHKCJJDQ5eW2mAKkTdtuSLT
DTNt5FT9MjlLGea24ZydAPJJd8av3zyyDNYTdluPbfIjO5or8S8liD0BEhz0VQrpdsHJtxNWxk7i
Qb+FHPwDB4vhJ2tSfYTtEUzeTAkqV0RzUpKR9SI3IKdq+h9oAQNA24xn6YWX9EVESmVTG7tPu14Y
aGMpJ+wuAlbDKAFY1oainCUkTwlzex6e4WGh4Jjk3uRrsCW3vSQoMfksnBe7SET4MsdVYkP8hrhW
Irc1fB6ChgeFf/Mp4CWGLzMvlqovW9I2fbglbydW7vxcYy8ouhNG7UfaV5yGY3xddEbM4ahoNxzR
2qfLnleEpc9fByXozWRRnKlr7c4fmf58jzDov4e/TwBL2nxiPkZgt5wiHcTYxgfIO6QLeJH+8gqH
lOJNPbiS2c9kKYNYe+7iaJYBEmsdKVw9STcWls88aMO1UDB+9+NuJ5frabnW3vZEcfCyEFP9/KwT
ALJURUh73g46YOMD1dqaiEu0URk0jXz2mcBytlFyFVP2vHavzhMAaKH9oXPUvIi9PPvsBZdBonND
dvSA8GWNP5V4kIaZQVPGgv1Epmp7S/aDqwUQBV3l+nK+9VXnUeCTocmL56LS+q+oFikrEXf+W9RT
3byhAVvlayHuNJ/lE3sqzomFwBHHpuvY3lQ7+qpGYQOnBGf0Ai/R6HQDZiPyXtxBK+YyRWtSfXAT
1pdqBNFR7fUzhDbRb+Fz4gGZpbvAavf4zvqZgfvk6+1D/0PtgFuKRULF5Q4mAa0HUjPRERM2ZNTZ
7Get4tDjC51aXK30Wzw3HHc6MnhTw52PUwfRyygMnSgz+Uc+V6vha8KIKDYX+TdYsyS2BHSEjHx/
eNkYS2LnMAC2nNVYtTEVLxIfwRx/H01nyUFdc4H8ZItEy1Xsik4K8qD/PjQ7znHJHo79joZsW/ow
L4PuFgcwr4IXJsPV87v2X05tZcsB1Q1hbKPfCakRs6p5vnugOPp+rEqOFQ1tvmEW7sS7wwin5ppa
0p9kl062fqMD5pxkkkpRBF2ZdeRFIk+kND/Pdfi2yhvVPi16uMPvhE+N8VPWzhke9ambhZaMbrcc
U3XpXa2GzwAnXLqmGT9NsH6nAZezuoc4ignJtFL2LzIaRBK22M8/7jpu9ZO+q+58VX2XjBUshyiq
j67dh1zXYtHRm/KC0W/VWE5lDn3qgWv2GL8cCr329vJQj7W39kbPPbjoR8ZWZmK+8PwxvUK9d9M2
E5yk2uidYprGlpM2hCah0GbRX4xZkw4Y/xY0wAIN0AhKmouzC1ghXhbWgq3KXngsWFEgucDix3ip
p+lBYBaa9Ty55QvSOMH/0rMyFYDusJQIrD2HbnV4bFSO2JErYEff+AkZQuNYgK3y94Td+LCeh2oj
oLOjkEd1dXh/ieqsXTFg/ZhFgvBwk3zsYZgD0a1WzA8LhSnZE108FM8v9ij8kXnuxLnTJyN1J5UW
rWDzFaUG1oLXnCOKkwZgnlkqjhMfGMBtYNCEze5T+226r+jBaSo0FwlsnzsdB9RP+nRj3f2oHkYu
/gx+LZ9YMR1JyIZghH4wNxNQRzaazWXr6QDaYdFyZTWH+pO+Tm/mnbbFroj2YHiObx7kP0G057gU
NqMBZ1kzTUI0VMyC1ylxEH2SxjYXLs2Vf3a6MhJ7OuwY2CFfUEVT5e4j/MOwaBO58wrZDwwk0nMp
JZwCIuXTYvqoSCuVO7quhrERFqyKnA9apm2LJIWanDP+H4Y4TB00thNbcYXv0H9jiFddZa5Aohiz
WP6GB0T8ZddSLsabEyqPx9J6MmsDsJcvS7INOh3SzzixIy5MRR/RKUvGecoAVyV403V31DUiswVK
eXVBIFbpvJNDfqYvfUJ3ZhoUgb5D3KtEx4K0LmD6DuKQpvNqMoE0GuRD/fBp4MtbIbtRhXset2nB
5Fl2nj09HQ6cKeYor38G82qhvs1p6tWiK637M/1YBjezCHL4von1sYbwjVvOGwoTZ4P5ctmWBUXj
6Eut8bA4FY+5RlslOxHKNLRjKIGKW1tTZFM+uhNtgaiOwZk4GVOmSRgRQF0DqVa8dp8AKHziHIYJ
HtPi3FXJ40HksEf9LlnY4p4YHDX+DF8Tru3Hi8vLQM7nfKK7rIONdV9vRfOxoFd+iBu1/xbL+XQa
WVIyazYjZgOGXElE64zHojoy53nLK5wquSNRju+mv9mSFYPe2xUaFkoNNorzcGDiLgIBmZjrGLfo
vZ0CjJ8NXvdaRmxb3XVH0grCKvoukXLIyWpHhLb18icf67GGIp4XywaIDk0TG4x/zsUEwHe2oDle
W6r77MwzJAyhsdNkMdHg07ZBqpgYMzM+7xgMUmeppUfTx3QBx6uWbqp7tA8QRhVIHRHHUaU+eWjX
0stjeI40CxXgNEE/HySVNTplM7fRNkW/Kvb1e9GkeNW29XNV39BPCDk9VjoGgwtw1szki35dM4J+
xA2Gf+lvtpJf2OhkTvxDwS22MaS7M4dulU3cVu5RhKFYY2iOAJ2O1RCclzrX1s7cgTQ1OMqaG6EC
L/rkbqOu+mOnn2cLXVwO5XpeTAMp+ma+IrOMn94Lcclt14dBJ70J3bC1H4MXkvt8b7rEH9dVJKBO
vYZq9Sfm43cYAWFji3QG74+znI6tcsiMhg76mXwJxbfwwaixyoWdgh6boQCTK2M3GT137AeG+joi
LidgoBYKDuOBDbwj3niWU2TYmW3CNgqsj7aQmisvIsUv8uXYZVTAnIHfym4sb17DbsLUTkXlVuxy
pCfFogEexr3jskbjpZfaYAqjUZGI4A7y7gc1/PyZBD3wOTAeHrqzPncf+UhYLh/bLF4gMRaNba7s
vS69NAnRTYusZ7VZSthIgfG9XAMcpGgZCPbvAuslO6VnjUwmuuiV0W5RnhBfvaVj2+qnDhRsbYNZ
/+R20gQZU27j/NjFhgl2TzT8CA/jx45699UsdXE19Lu6P4ePqxhj0EcauuZHi5eoodeAxF+jd26y
7L/h01rYrqkglWiNbK1urXBkDHSbZ7MJKX4S3vWIbOUtUvsRmPs9TK5tvjDo+LRRdI4EpZ6OqNr6
4RgDfaNZ82jumQe2e8RnKVXf/oE08XMPFY/v+8E+SVvjzggBu29DXqQwaT92bUACw51gGncg0nF0
kk/dphwpwz2gxdJ/3fYstrguXUi0rCavjhqHJrD9m45oxmXwLjqMmb76q3oqwT6y6oM9+1pSpGCb
7CCbULEk6FeBM+/qPSJvjRT74Q8plpqZw7LGR1p4OQs84Kzx6jNB8MQW4UsQvReg7YL6TXdxIfah
nTc3yZ2oc+YktCcrFO7hey4etPwragKMtwCII2NW8ppNYnaT+pUll/Fa6opbXT9X7HaeRyDTWxp7
/+hSTZbPwZLDdaTupHyvMSyTWIXI2fGF/IZqtDENDGSeXKHm3H3KuSwtaMKoyXBQPQTbuKboQt8O
vsCB5DlLdzhuWQShih/LGqS4lY2iLdBrt1SuEjY0DFD42vFWg2ttmHkpbmTlV6a11Xao8PgQqsnt
UOW2yTxnyiIEzlAEXD22xEW5AazPaqSRafH3OYpn9juXzjrRe18QBtN5N+iVwWnQKMH6UGejDRME
kXYkNHWZkyu0A0eUYa4YjUmVQW092UWL3jyNgevZ1OJRolJQmEeRywoYw+ROGnOKMtLWhlnjEllI
PBcKtcgR3z8GEr2XlyXOv5E0wVcvz6tvGRssRHB9Z/1FXOnxB17zlmyWwOP32DLwf6EZRtM1Dt04
mQkO+OOXPYxuXgPsn2M+30TQI9BXQ++GSjBi9fcorCECEuoOFE74o52H8Q7OnvHA+7vYlOHsm8/r
A42kpTC2P8xr7W9lYJFniVaUzkb8wDeictXuZDNAmMrsn1fNAEFFd4716JyCdNCvInzyU78kPWNU
kn1rNPE7BDm/sebUm4rFBV0o1aND6MA1nv2hhE1GNhLV9Qi0ATtAB6rRYtN5/lLkcGXgdgwcL4KP
gDFLmN+cUlw7+KqxlGL23IZ37WBpANoOPS+KVQq5nY8ns9hsvvJtSyB82pnhe/GoduETxgl5x0Rr
me8UBzw33hjSRrpZFkw7mUiD3wfkGHFWl57K61h8eI3g1R8LzS8nEAhdhXAUcRtP7hmzyCe6EP5v
batnWyl12VVEa4JvGeSjc/mQvm4avWdEXhhCnGWpUu5KpjJvKrWHbsuwVcodW9iRF/HiBPyevC5v
Y1urywcICJCSYzQGx7WUzUmdiZleJ3Z0wVEIBu5pqmDaiJRp3wuR2qWTGvPxT5rMV/wkP7xXxQfY
Bn8CyfBphcn6M3Emv3z3Gc/k0AZt6kuQdsDrbIxhTwnVdbsOZ/aL0VCTLT6N1f49DZirDJc1nljo
gkDsHEwasCw5HcLtQ+YwwbODehgqhyeBhWlNufvjeeWdk5PAUy0wx4vFUnuzA7FV9BexJ0vH5h3U
3WpMLGqvpexT66rhvEO03aylg0CnybRW9j+a3XMvS+L2lTJEc3eF22ORsKKj+2A9lrhUoNyp/A9i
Nd+lXV0xgtzR1Mizw46f4orWyT+MGgWHJZfKRNrcYaL/cLiBqEP4NJbGGrza8sjQ4RpdU6tDEQQL
GM5crPicXlO7iz1JcV+8IMy4m2M+BNX3CC+UbQzV8qVcOrsMNU1GoRaaPwjhirOQu5tT+kWIVsOf
humoZZfC2OKl/BIjI39xIqMThypeUoow9eag/Gmz8Tg2Hu4nXtLRJQihrXbRDvPxYZ71QW1Vb/On
mc98R3HWzm4XpWT0BG+41XMaxwXE192sn9/vsjVGzH/vIXQi7YZApK8LdrKFp1rTzZ3JQLK+V/S0
YBF5W1GGo59jufVe8Lh6bJCdwqSMqk68GoU7IRXH+7R0nlh1KNSP9XPNdQ03vlC7oXXvhkDqNqPU
pjGcUkaQczNCc5jlrXlgtryVVBf6Wr9XEI06E6tFIiOhODGmtiB/Y5+EyZZJDgUpEIN5ygcjyGxQ
unsWUKomweGDccKFQlsC00sCg6EtahbbQLiIfWrMCacN4rmxIQKhJArE8ntA4WapLzQ3mW4jcrFD
PpfsAKH2rS3k57rrl6owy478bhgO6P1Sm5tCly1+Q/z7otKwnhIP/uKOtLKfKbYxcDxiET9tfuro
5w0RC+TkrDsjEGUAf+KDWSIWa4+HcKNvQosdK6kelX13X9piZ9gqbu6qXcHCZA3mfVY01ZLZ2Bpl
1mxqgLf7AAHBUbN4UNmiM1qU8k9lM3rSiKNzN4Xg/iiUwybu7DtyK7RQM8U7HGBDrHdTzRZQOzaJ
M8yep90Oh2Z5Dzc0Bsw8tgdmN4fCbk1xMLmR90Ntl1cgz0nQ0u6kLtGYQAe5pJht5wMyBD4YLgJz
bftT2SXzlvlbsz/6JaMtkbxOmN2fQFqsnGcd5SnoW34EhmWnjJF1KNu1m6DJmq9f/C+XP3ZGlRqq
NL3zeVIruxNQlAk6j7wJLwinIG9GsoqsbhkZdncsKuewrpgLX4d4xbL8WF95Cg+Y7EbYdoXSGIrJ
ko+ODBH6S9I0Nqx6amgcsxblwPEGE7NgPM7c9svonfX6SkASNzjayQghnplNl9e+9YFVM6ZHcGZ/
Ft03ot/GH94nA9vWiGcUJfdB4w4OUbJQNX9fx5grtmea6tJP1LZAwl1vtRnTU7os+nDmycQf2o3i
E/93CLOvA3JX1o3c0MKEGBGOSrLwnIM/Agf6E95vJuqX3UHt7d0Oc200O+iXAaGPqWjcuHrpCLb8
4q/CydzItnz/pYVWjE9TpVIfNtnDGlSb7YhuTYnImX3gJJup4SudS+GlumjGCKEl2BiGP6IGlPGW
948bd0bmjVbXOp87FriWsgYcYX7ilGaEgBiN9QinfaE4KnHwbFNFLpz44AsB9pij8kstkXzZ2Svj
4QQbTt5Fti6zr+i1/IyvHt4NEToDQb/oE6f5WBzSbyos+nEkubfh9Lo3TxAMbF3F49TAdmjx1JOC
Qa1huAxzhidnpum8g0fMA2EZkOKqVcIsM+lugCmbg0gWLSXntis5d7lPW1wb+GanVtz6LxFo7K4F
J8RTZk8W/W/BUoXSvUB7CgvDG7SgpuWhLMd/cuxZNvEcCNFiSrUYkWrFG8aKEk8fmF7QN5mfwwu3
DSkE9odRK7wtvyWdiZnoMjrFnBR/nDVwjLhMcniKk93rwXvS1eGKkUbKJlLB5bwSJSfFb/Nxy49b
5Lz9FjkPbkXQHglpk1kLQ7LyYL6jY367TunmaxEnUOq0R4R5oFjBY3OCGcoyXg+nj4fCmZOWV8+L
rJsHaggCN35YYD9jt5SCjF1XYcK67B/QeR+b6neQrM+iXilzdv11oHJv0GEwIl0zBFIUdzIHf8/B
qk1tGc7TPtlKNwUwOwvMziBbwU4Z5UvWEzYPrCPAhcjpekFgRnOZPk6DaJWIRE8KIHSnxP0YOtW6
NWxFxbfMUGvWUjF82DlPvwRWlmRx7JnVwXLeiXdczuCh3OTEwE/VrGwHa+cRu2/U39EGXXbTmynn
umjxLIq5K/EeeC+1lh+Ugtt6/spkAIimyOuYfpVFeL+OB2eiB4w0pgxpVPA5y/ewlCCzTsEvZWvj
FmobqdimrRtBROzXGllGTDxHqcJDDzTckow97Mdlot6r3mUuqRX4G3AaOHwir/HFE260VXfBa/3a
xJKPgPKzK86vhNCY33yuM8yr27XRruCo52MRNjEh7IcbAzCfp9OD2x+i5MbXY0q01olbER3rC4Oa
ne/5uEMGzmwZiOdYhsz4WDy8NACqvWGJoSetuoiDoeFpfbytaAhqRiK8jF88mfpFfDj9Gy+yb0Bc
gQWWaYS5IneIgcvnewy7smw/39cergsLkfz1nfPcMEsXGN2SisFBRX83/TKuk2vCGTuvPLbmBBQg
yH3DM9kMwYNVkWxLbEJZMH8IvmPBOXIZFNQoDNLYsz5dcT2SXEV7AGlQzYolZ3tyLVwRv6oCd3xO
9SHFDmt4Rlhp6cGnyHiAeDsj9Ew3UWfdnxNeXNPpfMLEcMEz0dR2oZqH/nYrliBHiqWbsEPuVq/X
Ena8Rg2VrSa3sTjgS235L2fcCGRuiDcA/DEUJlqTdHYY/xNXFgl6wFH0yOOToYx8l7wvkTupB9RW
Jfc1aIeN4Obee3Tiy0zHeGTGrE4coTySLqq1RjWJlEPWF1EUOtWSBFJiwnyaKeFS3YFgCZdWWRfs
RZRTHgOy2bNTHAh/BZtAuhHaZeIopD06OThdAcI5JHXNkS6aWQUbOqLyCtIkwBW47hTVTYJaTz3n
H3IBhretG7Np52p/n8FqJavuYfLb5slUh1PDDojPdkWr2Q17KuXYnF1oFm3tcS+ZRH6CkHVM5kSM
HDN484alHvrOKaVTh14IIh567xs4qYEQLv6u95LpHJrWLIHCRXae4hb9erLIBovyFW7bIq5BW1dI
RhxKr1fpyGjRLswRGeoyDXyNJpQUksuc0gntegHHCf33T63+TCPiAzifCAyebIgTyiHYqbOM4vaL
UQRK+8jOx5uRvbDorLC5RubiDRjimM+fqJ98hSUdDAccvqWtjRKGDqw9C0VlJtyl3UAHye3mZqkr
049n/mdVwJDboU5CUkXxkzrss2lVJ3hzUGuikQmACKGEDL1hbiAk4lLRyRd+hEyWqRbHzrDWcndK
OfJilrv+CGcRY5CGnBFd6Kh4IZqbseq4Nm9oVE5ZtkKSTlGc3CM4FeWiYwsDWolP+rmuy0UKTEuH
2RBIw0+drpRhITK/E97WRAI+cpEenqEwEkNIC36z/xXw+QjaQY/ZT9ELaYiyhO7riXWWe3DyCNLC
V5VFy1mVNBrBTv6z3SWPtZH48VfJupHPW2p37zagdVDDoNS8fHIZKZ9JD3OSrkldgxwilWjQTRWh
dF9tHpRxDxulo7hgs7szMFfTp6LB3bxnKz4cmC0cZTKuOAvDwArIzpPCjDkqchAcTDpigq8onJX9
SMuoWPOgWXAk823paxSQVLcPOP+0m4UL5YUFa8dRgSkG7C9aXgbukvm6vFihoikmVA8pAku09666
laVDxyHBQUKMjE8G0SwwQgGVnK2ySH6Zde9RnmJ5AqOjs6Gzeb7724T50KS0ZKg41MqYTO8iv8yJ
8XYrThfgXQBv8J3/00Pyh/JmbUF6U45yKlEYt0j4yHFjt8GyzipjVvkoC+iGUnxIydhOMr4F0SNb
HMUV/K3OiaDa6eM3yw2CMDi7V6cu8opjtuTu3Kt0W8WR+4VDSGQkEDu5AmnIjSmHxdkHdaTgv3/B
/OBPYBX1J3y9EneC5ECcrbm8FlgwO1kK9ozjmDRk68ODVlm8wiXwcarNACNEsYt8M7RojhICBuOA
XoapCjryEiCLJ4XmBIE9XStWalhEZE6WDnEr70tfuU92GmBIubWBFzHwP9ESb40V7awAokEYv00u
cXKMnRJqkVXeI5szIGRSgAVr9txrHsEaum7xGqZCjv+FzHAiK6C/H4RXqPwAlAEF6sWxwprwF9Qu
68eeCUtx5GrqF656vgcbTlO/EXbFke+bpxWOjz0E75/8r/L036KHes7jb+S2OJmJvzUvGOYgCA3J
rbPjNwPoGVgyZSnvP6vwV7HhJ7H7577UcJAzi/9w7jgwn8SWBw4fq8czgDICLRn/nWHw4+E5I9pV
GLXAakR6pTicS6R48bd2+g0mqjvH30JuQe/q658BRPi3tlVHHJTx2HxYGT6/5SnN4cPtZFuhzWNh
/R4oRl3hWOgumn80uk1solRCaa5dOdzgXv4lejh7Tg/MZN8/1STQyG5iCsU/iVLgiDxYXksjl6q2
Xo7Io+Ig70IrA3fXcMuRy7Hg/fBNWqs9PZOfsg9rj/+fAvMkraa+cmUg4xPJMs+WkYu4Iig3neGy
7eeagDqS0SSyQaG+H3XXPK4NuzKOkGYWrrtFteuv3YGUN4hR6/wLWeFaPBcowKAvH9CqzGrU2Ozo
OXo/cFf47W/UOZ2PA/fINBZDtyYQV44uB17SjD9vsJrWeS2govrkV19l1Ef79mYceqY+LYIYtof8
vvhY3kAiHT7r6bb+E9ahK9rtFqgdEVCe/EcXkI77S+oeJtY+C+dsBbfQC119K29FZNAcmZ6x0LSv
jIJtgxSj+lF1SGpgRz/UTfM3PyR67S0exfDChi1b8t5fVmsdwTTm8s2wyFapj3dsrq4ebraeUjey
XwoIZn4clUu8ZKCwnG4xOH1+mC9GpC+dJ+sCZzaIXHH3ISnr41Tprn7Y8hVgBHqx3hWCmntfdYCu
8pfMQCOHdWJ/KUQ3OumPICy8yV5af841muSfaeMgfVWv6hEK7bRysbTl3YWr8qvu0mO87W71rQBq
+wCJyWKJ1Wq0JmN8zmPx0zDy5byzocOju+bD0dzTLmOic1qNUOXK/H47rfNgQYO+KrkuJsiXUwLc
7dcPxDdfdgSXAmDR/nzwNgBc33+6I+d2tIDGVQNJRLssO0Xm8Nune81WVipZDwztEcU/bMTfrBhb
agCS15wXzne2aCg5RmBMhz4f5VW1lUBYR5fkQoTivCED5o6wAuk2e2HtkJ1A4xBKwj+ljAue9Dr6
Cehh5o96ga+B+ex7ke3pubadr1M5nEXU0Rb+mqXA1GGMeWAnj9wfRZSwSfYZ0fZshuFJ3NGmoRhh
+/NZjqoa6OPYkVQnaS0hRyk3yzax162r63h5yxv2ZwbvD3D0iB7RKM1TIutHYauKSoQpswQIamIT
ScgX50y99fwT6LY2jwDDylrjGyrHb/7arQcqQV6kIQ8aUyWr6ANG8FtSQE2E6zA2NjAw0MLxhXBV
cikqFzUZ/E47VOwY/vrTnywf2+ZIrXliHP6Gg+A1kZcKO51pqDBnZ5hvX7/Fb0NZAMwb8mnoMtxm
q9VtBKLKJ8v2QIbiHqMGmBOy6iEge/Be1pN7E5SM4s7PlWq4NVhvxFW6+fwiMFD3kBJRGeCRYC08
oxL72H/Rx1Iu5Y15OKL4Id9FzRwmbic7rzeTOEwFo4g9xcreX4RfFhUhFh6PvYFCci/W3ilivGrZ
bJuAdBRTX3HfMr1P3ckSbdrqdwyvybfkRzKAICAMAmVjDd8FzJYVwzxQWtD3ziPYiMdxyr1eLzIf
Kf4Go+tnl/jJof/DaQEP+Zt7QnQyVEOik+9QI9opOt0ZZJtNORcODYZvd3rLWdDtuR34cF6FGQJQ
1S0jZky4nJACCxMEYSogLOAa5KY97Qr3GhcTV1lJSnC4K9eS3f/Fq4b3QPNdbtpNgqY0saFZkba7
ER2UDU4Dl49RVmZ2GbgbImYBTc5gn9PMM0G20AEpv9xnJo213yCIZrwxozaT1xcYX6O0CPtJa739
p1ucfkn8xGsqrJ4EfGxlrhVh5+UqglXKrBnRhmYZ24G5tfvG5FQv0OXY8RXFLFrcfheetcwbX4iZ
Nw6gD9IXW6pVu4FvdXyfRgBJC6+GLeo5pu5/oHKxaC4nf9nvdMH3YqFHA3H0+qfjkEFmvkYdVXPH
7xG8FtmBewZxG5Ifn4nB46v/IjDXK29onUxlOz03tq76iMloMSV3pe5ylxI/Qf+J+Ktj+Vbsh+Mb
DS1C2vbWwNLVqV9Z75up4KnUVLAT+GvAAXRjR/ouGVM1598J8SfuYJboiYKaAYMFoXE8ATwQXWVF
E4jCbGxHhSHrZl5F/VdMqYik+Ok9d0ZkAjWQEVr9Uh+QB4px6O/1tOMItRFPvctfhOf2IDEVAa39
wlLEKwGV/kitF09suy6KNXqS6stDhKeCTvPtCaj8Jz4BI8m3so4XtSdzKNzEG31hhSCDsUtl0QTy
TmHXld5RmCkCXimUOtv0qnLwOs2SAObnknXXkENMnhl/z11L7CTdqaTDWWDH+UxwyzR3PgAsbMLL
Tw37uXzKM3neBNpXv3oSN/RbxoQv2LSV9QH4L5pCFGEIvxpzjxbzVrn1ZbB/ou3DKxbDdjAV3khH
8LBmeTbsMVjerBAd0lgHyCtXqtma/by4U+tqO/nQ2NxgB+07ZQ9hJpGbE9jpjnkD7Bn0xQt3VGfR
kp0qbwiQSqEsBsLo8IhVqA9mhm2Yoo+mHEz+LjuSSEhP2pwaSDhIVCOfdmVT+q1Ds02sxWdXS3OB
MhTT3DGbZ/NhzyiPX6Bav9EKMAYoMUsDwezuhBABaUbOls2La3mN1/Fa3zQnaunkZSbUjyw9iKw2
5iUj84lD/5fce+4Z9giQzGfVmqEg80wmDcn1eVJpW/3PvHXBXsLqn0xnjvyV/wix2+565K98sivS
qkoYCIixiA5B9scoQxz/qHxEX1qve33sjoMfgldYl4NZguYeBTkGSEDsOcTUEmckLZ6/+t/zl/lZ
cxl5ryHNy/3DAu8k3KSK7FUQD45xIqJpJzligH0J8476xxRND7J5wqg/ZUI3Ag4WGprucT4dIGnD
MLz0Y3QNbruk48fVziOkjxxZg8v9Wx2iXbnKvGZPKc9IGmu5UYxBVLhLYDBM7f6Wr8vta/U8PPmS
lIWQLyi0SK1lnvvG7vPvg4jPzz3DASp4Bg/1hMwperYI+AIzqn/jW4YruFo+JiNrAgwIyFSdCao2
htCkoaT+5ye85v7UbBG0BHx06KHQQbEPZEViEUJUMJCPAtqFhJW6V450XmzHUL72/Ub81vGK8Noi
i8HKF21thgy7OWIkbD9PvwF1m1x139hFW8DTc8LpZvlBDHDNIvjkWajnygG18/LjxBfMUmcR6bAT
fsG2P0yomG2mjYVXbQoKTBFN/JiPl3SL50LYP3G/slW18n3HnuhC5pJu1l/FLgWHS+YSNArGCzxD
tcyEZxYGxbe8ZXGNuHawpIVxE8fPg2tNGma+5o8YDvkvTmCHKftg4jxnGMN+YP4ikosnbq5+lbtc
xnA0mdNhMpo0FoxvumrcRsiEnO+l09MTvsszNOHKHjiqj0wf/XrHl5va2VyZ13eJQDKMW1jKlDOx
e6gTflnK0aJ8rO4L6An7XUaI+l8szeCmrceZZOLwrTScNxstmSmOstA5g04pv+A9PD4RW703+9dd
OdWBEdukK37hj2pn6p/mDF6B83JZBm/oyKayMOgDvH8wY4vsqPlwSrZEm40f0LY8MgedYA29tktl
/vF7P9uxZs5yshaL7TD2r9xaUZCuCxYTuKeC3o+h8O5RhtzLe7usnKcPAf1xYAA2746P0ciizJN5
3geTxctl7aXTkRqOVAesB2j3qz0/dtlbL1pGL7LZw4zhaKlTkMhFJhe9o1+u4o0MDzDmXkE+bhNy
HBgo2HUS40w8LksmDOqlZfO/yzncTgg/WC1nb/aeDvDm8ZmrHAVn26LQz/UOTQ/FuBnNCQT7jlrs
9gXJGZi3950tm4gFVoJ9QGfEMFjdZMvPqXW7FQGRU7t1qRpNpgwuaW4n5mW0Vf8meMyay6POqDmx
3xwx7YpdfUPUjbR/E2xFtcliyyTIlcNM8sLByoIxPdXv58Ju4qFSJmekXbLkOmQe3qHR/hPv4UYw
DmEEzuABPyp7QAYdz1O8Z0tAIhyH4EBrs0kv+h/mIPuN+SzcjHFf0aI8izCc5gZ8CoF8IPE48cKR
79KfhpN0YvPx2Fd72QZg4htrcIpjSlu+YU+5nNyAULMpHfPh+nluReM8GAuhNNc+FlPzcpkspVX5
k57ym3zJlqO+mrOtIYatXP1H0nktqY5sW/SLiEAIEHrNVMpLyIGAFwIovPfm63vk7jgn7u3TXb0L
pDRrzTUNwwWiakYbvuPZa+DbDZva7UITJzAOIvgr+jG0Alp1NhlhnJvsFdjQJUlNq48DA/HI4OVb
2Ehs85NzLggT3pUM5D6R4eP7INeDZmarnXvOUWYBhf7d8w4jmofPzG/H6h82E6s+7707gNIbM2T/
Syf58Vt7b39ICW9pI/HH1aUAMOxx5ABBlawH0niLt2qUP0aMp/5edaCiinO4DYFDdq7tPqrnzBzd
h4CGvGsCDuIm5fHqyxnQxXFQMuFh+mfL9gAD525//QnaQF03rNPEpQGN9LJVvY/P8gYhAt0iVxP+
MsgENxVzt45CKBp0/KMZrtNOeQguwSN4pp8bruBOk5KuhEnKA9Z+nOuC3gMLVJ8pzcUlbVkLhuGm
iCNBx8xv3oznewDBOuVcbJ5cOrvRD37YYrPY22rddW5jDGZ4gEfujA9wZs4x2uH4gBLIFZJwMTx7
Eg54dBrf+CCXeDcNu/g+Jxs8lz2IxN3JeWUscHeZrf1r2BtyiBNWjBDy4DaX3/SRQQclidjrJeYC
rB/z7WP6clEQtkKI2whWoaJTvQxP2OEjoa0uWCKBINDmiF2/xfUfwr8EyaBg8o7hddlIYQIFKPQk
7if+p3pqYxYO9DWXLJge7FGYqWQ0H721Mp1TcApaChrDo2wvD+UvsoqzB4zwi18EFB54j+zJHfU7
aBpDbaexgATfGjRVW1/dW/YYt5T5IAObyU766mN5GLz8Bjf2OceMm+SCnNP4lO1n+25kE/Pw9M4F
xtsOaC4QEH5SHnXk6pGdJWCsi6Pw+hU8MtNZU8FB1DGlBjFPzhJJu6S5dRrLZtbCNIrgTGLf07PH
fMbZxoD2NE6N5On+OGsF+gGX2ze/jyHwKEC1oPWmckN5TfHHipuObz1M3adxcz+3j0F7mx3PMGxN
f/v2wVc088NHagILVNcujblVW3NGaut8O+E+oIiHQrIg/Jg5lENi4OC+nOpA6D5X5mXOfi8eJXSD
I4ffPrRhaXNuaaieWQP1IDmSZ+AHmrWFAeYAHP3XmONT/3F6tCicjq2hIZZmuGRzufBHEoo7/pB/
puHnAZsbhDHrEbE1ReXOwAXJCDw31v1ebkrOyk9tUGuCFDy5ob+sKe7g7YSK6D45lNOxlZqpNeiR
HBEjmiqMEJr5pOesk8ULiz5BcveZP9Q3oqN3gfcAY12dSU4Rx0l3RZlUffQX2/19+UYruzx23cP4
hzDs57YgCuw9XNdd+JbEf60DTjzsyUAJeIZDRitA8WDOPKSzqf25YSx1QT2JnTpwvJ1a2VaBzfWb
LtnffLEbY3uqRnZtb2zU+67TpPaVl3mj4D5hXOg20nX+ZmSb78NuhmCd1qB/9aC+oHezpNZ73YPH
8KFaVPtvlHCngvqdrn/Q8u3wNkSxSq1Fu8mdWG0TfXD/MF/OCEvn5GS2JUgZJ8hSx7Ay40SvbItN
1fPa3Ggmr1FmpmfLbqb/Rab8HR03unG3THJMz/K6C22YYOLt/HZBsIuGOjjdpb2FRHFlche+R+dR
+++nO2j+Sfsn+UftGSFAtBgBVSMsIYz2467T4PTZq+lw/RFsHjh63GoEFOgUU+3Kw2AufHvMy18w
N6ZOM7A53X7UTGe56JWbdP0HUnrPgGHeMcVhCIOH446tMIdK9sBBuDIGTEHWW8Htt4NEjsiGdnVA
tyBe/YtLn18zdM3WecffjezoVK5xOeukazVvSowrKGcAyyAG9fikkAFcBn3pddYctF/xrX/q78pX
TWIF3JZbCWeGFRg8fPz0nXNLMBG8x93+Pm5VHxAQdMy8QlD+tbBS1AUU89Cbnu20x28/OFbUZlFo
oiSxKkfq/mP4sN3f/FVDKck+TYmKkeYHZPKWrN01tgnM54X2zt4wkzDT7YC6HtWov02m8QbIklZt
GrczuzgPzpq4rgtFCsexvmfStny1uXy3vGJkgV4b147T7EWqhJ0el9ukmV2UiR3IlfL1DwjHnenk
QoLH2FQ9FyyFyUd5DO7BR51JqYOGx4ZFgYC/DZVD8tC7TjaJtmf04F2KN0S4R4hTHx7rLX/wJkDc
nT5QboKK8F9jGxCVRft3gycOvyE0PIwzugz5Fqch42ySFr74xT8uzu7mNq7ukywaAkmP8ffkXrCi
Q5t/wv9v0no42+V5MHV40IfXsjf+x1GDscZEmouDpXyVyZqY3JOrg3aPg125K2kGHFvBW4Q+4V+9
i0sowlr1UcbiFDb1KDPyU//E9m8T5IsVf3eIhERhxpV88lbWC34+g1dGtTiYc3PbptwXpoOgGj5a
g42CEYviqiJlO3thsWBUm8Uxp4fae0ZhJq3+3XmPGh/iXeRmI3tbbGXIEpIIgZhX7eZEwzgkq0Zo
9pK9Z1GXgmzyLW4l7bTpU+pEGBn+WSlJCxw5NCxNNT2qN9t9K7GPWjMGLKi8ZEYC5N81xsnkhJoW
/6mPZGbAEtG8PjpSYnEPmHSxXvTx2wrM4lZ3s81oyvpPaGJIlaVTZS+mcIOeOWA/ZDNYrrgenilh
euhUcdKgpWHC3xuSsvPWn/PrMa/b//sDd3OG0ngxikMGEQ1+HDcfMnlSNRz4WMPNzCp+84dvMUKB
e6nq9t86YUCnCHfh7kFbxDolhYE78uleIiZe4BAssvQUtftT/z2eWkOLinPHb2bslnN1iTcJ5ndq
y7tHFSu2/huxPNMxXg4fnpwKOgAa/UfGdApk77Ijl28/PA/xzAgPDh98h+1chyIZsqDDnDx5yV9I
qiIzeP4Y/QtOGWoDprYSDjTlO70uq4Q7kUGCD//Tnmmi1ZxDz31iBtFc4fKANyCxQBnBxKP3kDqD
V4WXivOYw2vgeUITlnqzfMJPyHdELQkWo+47pzWmstNNCN06xQ5nHKZ1G74WegSusaNcvKArTiGf
tfg0RLqJjSZvWu6cQgpl5sbBhI2yQy+n1qATb/krqBkaFdLnygKPVx/s+yd7/TenF+oWoX9/c8y0
hqevb39G9fp9Y7KHAIqrbIuTf7d/D17DY3YThkTTzMCB2To6z3MFrsofTEAYr9kKDXmZrfFm5Edo
S+nc99r9kL/kJ54AobvIHL5YEnrr7cOz7DJzdZEww3wF3eJX0oZD++9DXOzABoD18VV3Cnn5HjL8
5pB+D0EoeBg/NgeVXABTfkDddwHYnXT8R4n/IzijMGi8cPPCgEVfCfr3MV/ihobcJtdLmjX9rTRF
RbMkMUUK9FfnZue10l6U8BmY3fL4o05t0GMevSM/tZewnfkaP/4/VkBGIwJwAj/Hk0L2YPMx7lAX
PtFmyo7eIbZy3gWtUcG2QUNHJcKv7MWeQO5ALKk1ZOJveIeIAwasoBuDFoAeTUC5ONVgheJ9iM2I
B3jfj4Utl/CqK0Tj5ADDyQ0K7+5mPfFaebHIjOLkx57tvRn9wXUxefzdsi0WkCwaPjzIBhH290d8
hh4uJvuHe2wEcNsOC2xXoeQdkOKaTqfmRVGGPPvbEI7fxQkqu2jIdqYpyRu3unoBqnUv4yOpl0Kr
8ZnBFkAxI2J0xMuXWBpF7d1UDb8JyrTInm2+hDHfMQuCAEQr1mJQzVElbr9/1GeqfqxNDVZYsTzL
wGX+EfUDbv+gWFIYM6yUay++Ke2brTb/Jpgcezcnji+91J4tkQaA7NP8s4U1p1Ak+1mSUCiyb4IG
D/8Tckbc8BCBOO/zqxzG/7xMjpkDMuYOqrJAfyA+5JVdAheU7XbUH7L61ACRb6WpgABeLI7ueLmj
xUBQLl9zjVAYrTnoXlJMgwzCdy3iF0nNfGtQ9Cd/QY2Shhw0YoV4+CtuSdgS6ZOC7+6+BigtgLxv
CcZ7iM3Qk4OnMzUIKZmRK82u1Yw8NuIszvABS3/AZOROgfANjYSZFCwDOYPJojHzFO3UriCvpFY0
DpZaq6pRm1hmLvceC3xRd5EWj2gP6V0ZbF1EvfAWAQUYTEynwETN+4Xqd/YGLxIX0v1Lpvow8Ljt
YDmBxhjAqQSljz9tOWerQb9nh1QmhRAbhHb20l52Wsp9g4JLOrWiG3Qx5hRLXufnmVo+8IygwJ64
dHZzHisGqKL49jN6ElIuSowvl8tTvbTU4uk+R3HTRuwDIc7+e57iW3TZ9jvYX2No/FZQdchZxbZE
4MdoSjhVVBPOruH1cC2De6WRhekYB5grK8XZ0lWenJfmJ1OnePAd4OpoEBZ/INBAzTWnF5nimWjV
cEaoU3/OBN/OlmOLboh5iOua7AZylbr3cfPpd5vudrrU9aQsOJVFwTZEfyn5StsQLgZcw3U7vWFB
of/Hqc8LgJEC82mzrcwu2ZAENbf8abXpuVs0tRzfcJ+aOkwezvdZLqnaQFqf9DrdUOclVeCQ0X0T
Nn8juynMqbvd5nMmGfAz2B6wPiz1OiRHmPSv4CiXbCkQTqjv0XKPxt7b/Jwl6vxYjnf+T+2Torp7
1Vp8CGTbMO71dte62GJFh1Un9p1Bf+LCWh71+7CkW1za88mpuhZ4ftE/a6NO/jbB9Xrj/mhc0Cvt
OIHeGF5T3fcniMcT03lx9IsORV+H0q3fNyPYj6J6cQeuGe6vc6J+4HXb8ugD7MOTMX0O8Wo+uVWT
k+aIm+4EMW7cwaZpYjxDjvB4bhBKDZVH9tcgreKa8ol6srMtiDAJYOQxRuw4jTkM509l133DoQ1D
M/bCQ13OaaJIdLuqPtiasJGqyAmmabwJ9QWMI7TRlpM+tB6uDkO4UGLd058JhZMlu+eRHaLOiyQe
fGmfusxiNKk/oeGA+97xhEtalJLgvGLy0WdqehYR6vWjGF1n+GUZfcBnvfRt7Vb67+sdi98UMMLG
+AFnoX7/lPHP6ZW40NoNNdoF2sDxRuyKY4kLRk8KTgPWrQAkdHo4YrgPYl5myQZOX3o9ef8+z5nf
MDk9WLyXo/sKoP3jfVYznDnxfcC6eZ6058FZTAgD/Dh0dduHO8FCzMCy2UG5hJ0xKYt3AtEnc6y3
VKVnTJVmXlHpLbVtMxUHOXe03TyW3cb7OI1G2A75PJb/VObcs2CX4pm9tRCA32gXY8tLFcpW3YE7
DAQQsL+QOoiHfBXhrytmA5Y46jIgZh1QALKoBkgS7bQHAb8r1liQD2+HElcm602Y4BBmnKZUhXFP
C/OcGm7MR46nNo4avaeXTj81qsHaQrbe45psIyIgH+vmng8uKBuMImQ4dhiamAbxu9BrMRnOjsHb
cN78J01baOM8BWBa1/EJJobAfyhrBwszydChImrmjAs9wqIlfzpGofHiZjv2LYaQBTcIVrk8eroo
a+J4Jh6Enumwb9phukTKIztZB8DpqyPTr25wH6PUCZ+wOh5q6tIsTOy0lV2x+qWHwYTP3WfdUbNv
FQ+M+mqz4OflOdhnHz2mk4/5pZ7Gl9pKcRHqOrAkdBFmcfsB7tPxBBD4XldApvVEN/xPTKJQA/qP
ObKbXb0jMvWVfP9sLFP/Ua8ZllAqv9N9U2o0NXv0L/11fuNfz58DQ3Denj0MdYJODRF+0s1A5bvo
VZrscJg5UEExBkovwfvoQOG5wN6qML3Fxw32uMXQuULa3p5RxXRn7QEXBPqX9t7paXYeYjbvq9vU
N7UKqXYSeJlRgImcfevSUlCe3Zn1wHATTUvRqfFwaP4h+Y0f+DViOol/X9HKdnUbDymaHJh62B6t
sF8hEfVVImVLPj7N7o0BKo0n8WHt0WNlD6BxAZNBywEtrpgncpjz4LnL9XCkMedoAMzzYWoVNKZt
FFUNlSF5oPQl+3RxXHvf0f7uMyh3jBrOnTJkSQgp5IZbanunoTVplmui3aF70uyV8Cx3aWtBgDyW
KVfSxNYxfDE4r2TiutfRpn5nT+awoMDqppqjbr8zaQx71NtL8sVD0D/PVsD+HWXmrG4LExqcy0GX
wvWfMdxnT3QZR3r0c/Yqtqjt745FwQetDM00sbKlSfXC/KBvLTcob4Do77hrPoatxWZ2/bq7nvbX
6XhkS7uWjecOS501S6Ip8vVOjowWD0wUKIsNRntfuWc6bOdT918TBlQeGClJMlii2JJrCP3SqW5V
0CfvC3pb++Fu7Y1mlcJHP0NZ3TkmYatPzaY/Uz1pLVi+M8B1aaxtrCMiOJzmJ2btTTNIpbhEX27e
d7ntqcZRYGAPeYDAAV40znDqRR/TUt+v92vgn7gFpaMy+IYoXaz57urcStoAhhXU6bbU07MLcdQC
yLzXyjX2vPbbYTuH26Xd9xo+JgWvhXlOjH4HYI9lT7nQP6fMWQPmi1PvE5yYI//c4/CzwPlv43xo
QwrkT/SXrdF30pz9Ap1hy3zkVV7w/i9skNZHrtURAy6gyyZC1tAemmAoJw+fBvIIcKwHsYfw9p2t
Mf+64lzHuHywGTFFeX+c19+NlM4lF83qOCOmdGzHrbSd7Iet8Bf3hi9GcvCSNQ+1k0IChszkcjjU
jwg3rep3Jos5+tDdX4SxcW+m334mm453aiNd4b9TVBeI7jgvwBc2c97RYQ5ll4xj1IKcK/h4995i
bSIRddkEvdhKe3+/boUniqH9h/4dh2dAkZcDTXyz6m5SEAzAUONSQ8Zufrz2+FVTFtnFzV83hJmD
EVk5RKi/uws8jPvO4Aj1hsbIduH90rhuGWRwvm1Fi5Y47jA1B39H2Jaa+JahFWLTzPlJA+4c9dTL
ZXDOgcBpjl2TvzPV02MsZfLpKZ8uDi/eoD6P9+2QFTxgmIbb2S39Utz+QWRdtVbMlnGhICVXkdue
TmAZtuU0nHyZqDj9H6o+jLboduiCnTnMe/0BGHLoKm2yB6UEPtkx8fomtJTodD4C97ZbqQnLrAFk
MUtSXrGqYl3/4y/7lMqwhJnzk4OwDhibauS3eRXzL339mPKKNr639zmFb0Hnjgf5BR9SGzVH8FQW
xQEFxEYdn/FXvWdMc2V1XlKFN+aXfnVGPuhtpupGr1gvmWuhAaCDoZR86Pvb4OOA5vALobt674lW
Fur/UHLHv7uWs5rfpAm28CtiMf6sxi3XDMd1Y8Dg5jo6iHR2dgcfzlBMCwmBeBpx05q18VyEQjmV
3qIxXLCXUUIgg1zuHK35pTtPu4iTJPv8xY2DYJ0Ob/PMCtgqzNOC/uuvfwwpnw+Yt7d5qxy5QHdd
apz+tejbgiGoRo8p1oFL/s2Fv8uKEdNZ9ik3gwrFZY/uhQLFisx63pXJZaPavNTORk1Ob28dnTBb
ARRpcC/S1YEPAJqBE/hNHIvGWP//DwjpDrO4061zPsmCpgl0nrkzFDh5gdEanil+zxcqXQqs57CL
bxlT3A2oOLwK3c808WyOQYQ8lkTk6mHvpOUNb+Dv6m9d5hBPsHha6XSv4cWJOoyBH84arJdFTH3H
90y6s5/TlB+O8aKz9ijdqo3LXkXq1wbnOFJd4sylx4REbon2kIq7gl3w9CrsY1mgFwctyFEd/TlU
BBkwkqeHstRWdhIzwWGeiroAvuD54ruPJJt2LOINPXkPeGYXtygjPPa4jW5MnTA91Gosd97bgpvQ
KPQnOuNvMnlVKNrm7dnpj6kO9pqm6DdqzHjJWQBGLaGegG+fgkMjep7jbxuo1+MQaWDOxA5izAi4
pdfiRY8YGpJJ9pvutdZN+PKY0Id7NNs0Dd9UN1ReK3hpdRfqaFpsqBAw8kVRLFAav8CKmAYjql3z
46CqqnWCj8KwhcBCaBlgYxB8sNc9QUSXD/zjP+r6gXjus4Z23eBZACvYgtVH44DvCEU5bd5P56y2
FOU0NbjWzYbg+d4r9NYVNSD4EOsC1TphHzrrg1djOghc9YsAB9EALdam6Q9ObfF0D1G2bPDTGjcR
76yG8hcrTRwHw2WHFPScx5D/U3hToLU4RZKBdnmcfkEJxozULHDaWeE9AcboTeQ9qeafwNCtKtwG
picDOreQiWmFqB1bjDFKcz6fDsW48iBpbnnFRy9g9HEXcxvA6lMa1drCptrv4vezE3173jegJ0EI
P7naiPjuYNXUlJdPdvi4CJSXr/J9zPrWHP91PbnunIPmmyEDECcuzZER6V71PahOJw4wGOCG7wqg
DuoCFaIEEK1565V1sAjHfa11I5HkIlvdBJ62T2oFXfYnwG1mb6peM8ar9ngoGnYckglKfUxBhN2z
HZ7PVZOyqpO/tcH2lIsZ5ZzTKl8h5jLuB29rgGGskbXL3gVb1tiSvIXWX8/wJregz2mmTxSN1uDZ
fQK7pJPDsYEBUrLThk7QdMAWmfTfDI4bAT8GeYoGjdDVbeOboxNNqAlHycS9jA3m+jMqY/CmBF3x
q8Q5DNr7z+FeasuJPWquWBR7Jnv4F9yIu+9+ggOYr7OfcMFy6r70+jWgdOlgc30/QPwBU6wAq/WL
+ncUU+A9x2tQtaYiK9h1WSx37O9fwoMHsXNROEiG9nSZ1shwR6d4NLkLjY8te1UQsPIv9HbDC02P
PkCxVP6XZjE4qmrdFkXzwsKw0kO9eC4yrukseNW07/QrnJt0+swrbmvhxWnY82XKOW9JjyuF04FD
e7lzC7Pg5GHaXH9EEBxVH6DBu4K9nWZsbEk+Ng5i1JHhoe6Z4vrWIAa8D40ycOYG6zhb8vc3fCgK
Ia4r3GsHBefsnWWtgqX+CbYNISeYGDRu/8DNueXzxQrc/Sm8CjYZEjTXA8VkHsGRoOlBbyo62Ro/
x798G8S/lRI1ZUzc7D9EBtzCriDnIgAZJbMZV7VwLMBAK33sgYoVnpGv4/gY1Hu51MQ4NqSnxnHG
Mw0CYFRSyMGrAyY9TFz4NvqqRwUP7hEFnlBChjA2r/jZ7EtWvZI0pqkpQ6xFI6MOOIKLINgxBeBP
W2yDmmC0GYphqV4Te4hlDNRS+Zwf5Er6A6XsPF3LFB2XWAd8+uIfFiSCoi2EOldknt4dMNbZPWPO
SZCdUwS3EpKE2HLjyApgX3COsw4sfw4VRhXLTrqsWF8cdd8V0vt+1UgL7g+eP9cM/xpqXQ6/ecXd
B4RbH2aAgcvllq8HhNQKmmWtDqnK+Ahz0+Gr452wcQPGBjX0ZFOF42ecxnjui4Vojuqne4+zg/4h
bpqNU1VXMkk44roVTcx9DPLIKcWaqPrFwQmKLFbhShtdpjZnRJqOWVZ6W3BmJZUIWkF9d0CrPeph
GBDQFoqAql5fAae5XlOM6Trx/L0MisUnpPP10hl2w0p4Gaegrsn6pPaAX3NM6dmSd409w1tQhB5l
ewzLoH679MTj9DOjYfQH63FPxAFI8Q6hyBCaSXw9Sv7E0FBKeUt9VuuZq5FninfwLxxwpTFZJYpz
UiwVrNvTLAXTlY5vBsNSHp00biTml3O9Q9bFY9UT45YT+isH5dBe/HXGnSQ+49Ng79l0CNCcwdHx
9b/sEBt8jdVPpb7vfPp5+mZPGoPwS2bDbYA5UXTCfKtZ45X0W2LPJImMgJvOut0GzcXzIOOCpYrd
aRpQGwasFpZqevgJQBVWkffJazG2QykK6m1NGaL6IVOJjUldGzL943/ywJTeMemzr1iQD7xKlQpP
YTiOoQF0TeZHVpHtAauyBbvyIuKMAYSOrTnnFUQAtpwl1XgXPWTZilbrUrLAt9U47PocLevKg9is
nU9oBuEg8E4uEcsZ+I3CpA6AKuuPjOOUxW4sY75LxaSdmRGFItM3atedK5anKGPGDkJzU+aEmjLh
fGr9LQQMe+avY7414egc2X3WLOvb9IRXcdK+Mk3DfV7hKRXcvULN3sE4Zodivtpn0CBAxkOWpfI8
VmvgtlQgvPeIojRgb49ZJYFRuUGx5RHJR8G7hSLhmWGqfIdEluHwNurJKFd4ADOXEOMB0cOcECuG
HiWJlGKAQzdqCuIWDalEJqqqLftgkazqyuMGmDrVayM4H/HoKPhQwWNeZBtOqKJmifJYKQ/yNOzM
VDyNlZiOeshzM8QwTAuksxfDiNAZX/5A1sp1WZaImsjOvmnZCblePmJsspQS06WZ6QPHHZ1VHpEQ
5UROeXbS1lakD84hU61H+Es92B2teODnvTMqlVU+HJ2qLb2fswnObunfqJKjCd4X4j67p1/Bqte/
449o6OQOHTPdyGtKMX1kY23FhA76JSbvgngvdw5zz38uSTlKvjI5gpiCOEefbOc9I1k2RdcPHwPi
0lfdgjSh2/K15OOFW+eGKknybWf6u77zHLpWQXQevv7FaUAmJmg75lVNbSKWDqTvXOe+n4ZImGf6
8WgLZQdr4LW8pLOPJ1er6GhhXmWSZt2U3P1Jh5+ZppTsezc0eVcDli2Z5ektD30U1sL8Q8QBjdqR
vHkd4oQ0U89veVayLL/zgzeldVZ/9k7I1TRFNZKv2Db1L2RVLy418ZVuKh/kMrvA9neR/x0Sv+zV
N49Q4/EmXB3d8JU+8dp9TcKt6/dSRA07yJ0C5JLjJSdNN0qSnjeZvGdw1kc/N3KishcN3lMRYkrn
R08xip44KJFJlGA2Mkibceg4UWtCUpvlWH9v4RM0Q6IG7fZerqJ2eryoIflso2kyapHk/C/EyfcP
aIFCnYwbPvs++rSSQ8bOZWoM5LGf+39XXv4I+y/x9YaY0uIdJ8sbs0HQ3bXcZ8ryqM4gifeBCmor
j7Ei1o5sYP2rmdR7Qqeh81bGzJ7FYVhDVUX7mDA00pPVxhAQNsWUCWyrJ2q0OTTYbqx4dHymHJo1
6DrjteAz+oYo32S+JbWEK4Vlq0fSOAAwRsVdoX6pWSjztzjXB29188JHip3zmDnia2XjHzc2vkKx
ef6u1ITik+Wk9PgSbdRpgUsvYD7IOY42GzlKOgvwfbePX4fv7vqIDDyGMMlbNWXUyj8LRCi+7x8d
SUGfcpojdYu2NaiV+urhwsevDGfidJw/Qoei6Avan9D6J9FT5vytfCdHUULa3yRxGicxtHh4EuXW
7Knev35jzR9CX3lOaTYVXt3HGbxAd4hPNquyqyIk1DrpbNTkPnvK4bbpkcQXfquyzIF7cLn98qbI
g+qwY003wZhmeFqYASndvOgVCr3yNim/2IQSwbjHpAqJBwdNrGg6ycdt7MTB84dP6URnPR4Buanc
JJnmFtyJv9zOCKh9EtXWZTdPcxhzDDcm2sRRfodM/zdqNLQhqcsWqB8LNF9tyEzH5kjgeyx92/nr
KmB6RWhV8AVh++mJxK1ikpGtgeX04CI1R5ZgAITdEy734h4Od/LPDnI66hFpNx6cqklHEILF8lld
V8OG6+SnJCcngIUyeq8eDjYx/jXKiUZs+mzPJuyTZcN5k0DWmhtXEYad4U+NG/mYfmIjuVuYOTAg
iusXoG/h9Sha2g7D5+6ThGBKRJ0/6In0nIVyk/PaFU+MgHp+Yh+D8ATjEz4IYiDZE5dwcCzDRvgo
iG3+A1z0hwlA7A2eoJpO1cP56KqdxBr2VDPtdOOeOs/fYoOABka5eKJaIZbts7zy/mhYGPVG5W7H
PHmDC/7QXucEqSB1lWi2CEv7OhKYF+fhMFRMPepm3/N0VCIYOmq66hTVhqdIMAD7gfYwYLZICLj+
Z8tDxGCDzUExNR58ljyEOFO2lw7MgXZm1Pwz6ZMOnApKqMWDyoVFgoKYWbaU/tB4SDLOyhLHUehd
ib8j49Yt23OJBU2Ta6/pzM64XMvrH7o95k5s0g2fD7vIJ9ECp9mBABFMy4OT6mFVBWpyLQfWEDw9
vjrEZJvCq9WmSKfRDO2bg73Q/9fBM8oBVsUQl62DSJp6m6CcSPmrI0+VVe9GPlfKdUzW2DLPiUKc
fIcGOI0z/OPEmHSbYnDvk1g/NMpnaIr8O2/6d07HhU7a5pLE606nyrXqcoCDTYq6UkriJfzcFO3k
5lilAYiwgJjWVJe3zBsdabzR/SK4XRFD3AGBgM5RPOc5Q/2O897LcttvZEe2224drADn/RWW1OyJ
H2MmTkS0uKtG5g9+g3aN7mZ0E7NbOLgzkhDWMHyCAIx/sFPU/u8d97Qt3fjrtEdjHjPZemeui3M2
RRue7sRgdfH8sOsSnfYaXuM63scHwd5Oyd7jav1G6GrTjf91xuNe/zR8KCs5CcH9hGKMyvRO2Se5
9yz8A9ycWHUZquzc68fhLaUuLugoMjOpYyzhiYY+JWTD4XIV6k2Cu5MC9fg6IWfrF1dz4C9vl5To
e3Wh/pO1Qe8iYzVWVL6hSuvF0iqWepZVc+RTbu4oJfLW5v/fywrrhJ6CIFAw1bZoS9SgiyM0dcLO
f1hUwKyGzYQn15tzGcq0wUqG/xdSl9M2UYUxmKypIQYXwXdrDGpq/Lej2U/cm5/JLIWvgc+ov8ob
FfchR9qbw7DpD1pcWSam0DSPl2GqjMxnKbDCyyurF/Wso9L4w+fn7277bwy6f2/xdxmsyh5dHcLD
M7fLby9m6TZDBCrrmkw7bzxuOlxlJdHzAxkvLioouDndDKPAA+8qvPDQti6nLoHxSGEFeXgUPZw7
sfceF/HYkNz1sJwkJecfyeoEe+c+z7netXXGNy6psTpFWM/RuRiioG//0MHer9S5YhGrGxmPOb+C
KeyBuobAcsvJ39FX5E8c4GpyYHmGBKBgm06VgtF2boyjN3er3B8S0xTPerUq9yQ0cucDcJ5pYjn7
dRzQn01wEP/aCqvI50OscF3nnCaNhQrCd6KmfCsNlZ7FiFtqh/SI/1CZ3Lk4JSEOg3QH+1LAcLFB
aDnBnpVJyeq0XrL0y7+/qxrhoBkmJCgzs0+xDHqDoI4OwZvGCwBpBjVWhVy8f3aFUMvm7359/dZx
BuzCdZt90vDYX+XU6Vyfthi9Q66VO+xQuFYujgBxzvMO2253NGCHl5IFUqR8yx6C6Gzd//sDwB3t
jrL/qCY9L7lz694oPqh/nuRBUj/oJ3FbNNye4vxGJU/eULmm7qTqJI2jQ+mfAtmls6Mz0Gdk+Q1w
/EVJDUFWkXx48VZcstwNzPRvhhO9xhFbig2CmpkBtfgN8KOg4/s7eD01jKhQOPImn2Ce7CqYMiEs
jCBflRy9mvQOO4/p4L2ioie1c5XzDoYUujsiYx/8+KGC5/Fwz9GfrlSx9ZlfOb+pKCAosdjOASNP
SoDx+m/WjCWVy7+3FSZt7vceH5AIHYPLN7k4OQa6j4/w8W23MxwBpNXJLsvGmKX78qT6KBbuA3hJ
Hy1hk1/yt66pRJLzzBLDHm+4I7ZzzkrktE7TSa3ZTZ5Yn03/luydpt5oF7kivmYtVmqX09GUZG8Q
mcmdc3WGPeWsBrheIlYGvWqJ2W8IY6okevIdccr1ivZES6+3f6dDSABRAUKzX4SGBDvkqnW20sqn
4pE/yAl916+P10HmeVUmJsMMztSHK8m9rFp9SIlMJWML+5OTjzrB20WMv90179oIbi4gJ2uRl5B3
sQYgd6UFwzCzs2/UCR/hF8I9nSoy8A76bFx4qJIhISY6bczOjyityaLzUSYlTUI9crTIdcO1gmfU
U3xrjZSc8SVh9hpsmvIbMwMPuAcUCCONxQ/8AA+nBHF9jImSz5NSNDYNv+11KI8tSC2B9jPokly2
Tm9kiGI4sTykByqSLupw3hlVe48DU3ORdBQIxpJ0SQwDw8PgMNksrzU+0RPcqgPEMozLdrHu1d71
7T+SzmtXdSyLol+EBDbG+NU54YDJL4hDMsnghIGvr7FvSS11dfW95xizw1pzzdCSlskW9t92z66D
LnjG73Rol3DhkASsaq+X4gm9wDIs/k3G7u9YzV/HB5YY/pvIEw1bBB2JunH1bxkXw0vvQxtFE13M
CVxogwsq6pd/W33Bp517Ci3umiJAx9lcpRmDYQw1dCMtnz2zkewWBToyZeqHSgeYOsOafQVhaV9a
fRTkPtFNc7h3mHToZQIknV3x0u/DM0hypnC2DA3lbJf4A8JIOSdqKq2wtXC7rX3eV5vLfkykJHYH
YxTm+FeEPfqpL/MO8Eez3LK1b6CcZuWTQ7WRh6Zg+b1AZKHWgVv0TCrO5FbznlsP2QImYW3cD+j3
rC4mfFBf4PMP5Hwg4s4+z1QHtOaxJkeSJC5iQBk0pXf/Q6XJz5/0hLLd3EGEGWe0LudkyEnm3HGF
Pqg7Ar3uP+fSN/nPLcayYrglUJaWYIebzv1i1DCYKWdpzOD6+HhnotJe195yC0D6noJHLW4QeEeH
x+rjS/v3QvO7GOaA4gz3y4aZKlAadGPW3NP5BR93mAxnb2xshTU3an0bdtP0TnepJFuLDMdszTI1
XoSsItcMQQ0gC4vs6Gqyu3H50jPytRdno/pHFLo7OTNgC7MFo1gWf/Bza/vHfq2M0/NPS+ZnaJBW
bxIxGBcHwSh6Gfg+oGzEu9LApJ5pNdWeiHXyxrqQV1HWDoIPSBFfb5GO7R3UUXcMjRoWP21oB2z9
E6IhA7M/DLtfmI7crc7FIo5HwfFEbGfQ2xlQI64tSoLF+PFsyrPbaQxYySHGCW/9JvKud9I4xFuG
Ue7VvbtdLIx03qSqfkOOM8wTBtxPNcnIV9Jbh/bP6mEsz1CE6ZhNBNa8xz/xQQ4qXqDQPjFrmdLw
o7HA0C9h03v4SXKKd6x2DEKYo0LhuLM6EGYgge37B4bzpG1ZZ3A9/OuKFHMMp0XTnGOW+mOUTRYK
XwL3Tbq1tDDnKd43Qvo6zkrChMimfRkkWBErxy1otizJA3kqu49Nb4+/QuX/rPHq6g4mEFB7a2k5
BNjCFc3YtrQ5sjEvOQMHa/XQBhIuXBCBmT6vcXEZ4V2wFVSOHFuA6DxBLEWLEw6xVW39gpTDBtM0
6zrFvYOkoIvxmN2Q3LY+lRKd6A+OJa3/PZJW16jGyaINOwhYKtklOgsLjlnfeZy+FJVfoskA1hfb
/fiIYtSBRHOq4KrgwgGNAHIU8ioIYNMbleBLd0BtRmG5UjZM5C6k18RyRQzSdwWJoSE8i1WBP88O
7iK5X+N9LmKNhgMTtkMFIWRSA1tOKRZHezofDjnFuT7Mi6b3RZjsN+7W8NvxHP4mgnFEjtLZfFul
N7DGNquUiSbDc7OI2gPJCg2Ry5/daIVFW4/WIOojx9R7KW3QaIVjEyApW4G9vMnNlwv1wVBRBVNo
uVefIF1iivg1eOXUs2u0zWSfazK4JBURbkOOvMYQOYU0Z6ub8H6FVSSnEiZc0Nvn8hSdz98vgHdl
PzGhGiVbt7IwOiGIr3M5uN7Oc8y67eu7gS9Pvqgltt5lMqAu8ZasGdEeAOtzRMFBcqhy2Ngje2SP
WfEPk/sdqOkagqRZ3Hwf0RuIqC6qG0NOch/vykwFnFf4cVSCPUASUTdj5W1fFtcQhyWAhuFU8zDT
n2vpOXkyd7HxRNKH08fyaUkkcvZsni7o/yH6dEYx/SvVLyc5TLcuPp25BIgxrD2+/mpx4dDto/de
nNfoE+3v7LcgIZDNREaiHF55qp2Q5j1Y+EPCiFVTBqmlBMLgzpCp6jHks2BFZexH7m3vTsOAmaVV
wjSiAiLXBtjiZzdUj5QrzplLGyO1TQF6xwc9sZsvNkEM3L3+fgTDEZoVEVluBchckCb2JEb0xzBv
C6Yn26qenoFz7nixKAu1wbIExd8WXYiEXZQwZhP60nVjXDKNO9D7TlV29Q10GksyIg/eljhua1QE
FCcuv5kfQNidXnFc6u8daewOKghnG5HVblH07DHCCmECurIIerWCSwxGt2fFmRdaVJykHEibc423
kltRZ//St8X5TeTpFpAVW6XN02RfAdZfZrV5fKawdyCHiPdzjl8O562K9yTDaasg60so1xSPV5fN
t8ueNzbkmf9hE9Ovnipzi2xsQwR96d3AreUetXFxY6BsjdfbmcSlVFFq9dZfeHZ3Fdbn3eVcoa3m
+PpgQuX1hPGPqeCPNeDO6M8IcPjr8do+zAe+HBsWWSiOGkop8V+GHJJo9VxcZxqiNX2Q3B0I+VA2
T9JKNvohOQlXZkf23dFmX32Omheco06E08wW87Ei/EHhQMXNE1FAvI53/z0VzNSzsz3sIag63LWO
hDusjZUFCM5X1TtiRzh1FUyCRfnSEVWMYSWrvktrC06bKe4SUeV98SjiZloMQMZogLglcDozT2YA
8MZ4G5IJPBF7gV2jVYGDMcIhoONn7a4B2d5Bt8Q1E5c03Gl5/nNGqoKrmqsesN8voSVxMd3zsWVD
pLK1RgJ4sjW3dmvuTjaMmgzWYsFwmXvsY3xwDlCl+bvg4debmdYBewF6W8ICMt4YnhB/BTZt+XVA
DCULehRzrR4Y4jt7qCMgSp9pP95mVNp8Op6QelcLgdjxfRpN1VmGh/7bb03+/pfk4JGlsDpEjCHQ
oA0D8U1yrQhbx6xsqmC62emXrF1iZ4SjaB9EiMOHN8YOtdiw6Jz5VC1mHzXw/M3MSJ+IP3zoL/Hl
rAEqSC51szIlf+z8/87pWXhPeDm4V0zZ4FVmxaoUYVK3P7zbJEy55vivGflUc5qIoBmndXGYCpX4
Qnbv2b0se2cXvIYC82yjOCWcteVgwptu/4W/nZzH+tUvCMhBHsYqwb425biiJ+PXEpCONw1mAkjQ
CLLjWmoW/CY8jBQTMgPsvjbNkRBdKipaMD0Et7bmAQtaKfN2yX4773lhoctg+uRDdL4vasZiU5kS
Kd8o63JJzWVsg4rJ3NX+MdNrgq2NbGuvgpfgv2jd0cr/IAYNmQuKWcslLm1Axrvz/Bt4CtKbKPgG
h9pS49oiZBKPsZ7DT2St9v0v1YIKnJoWlsy2YXE4NLxzfE85xx1E6pz88DTUVHMqfd8E2BDxTf2L
mXdkr0aaJVnS9BazSSKyS7lPZAH7AeNIphT0rqbWUei/P+SB6d8sZ0BoXjelPbQZEpNVl91jeNZT
GhWrhN4sdMns8NwlwUr0K0ZFgDWPHAwDhT//Afc5c5K90rvKC375bLvD1++whOIPURyhOv6EA05m
Vyz1X9z6CvsR2OFOQyr/+yPp4PjDcbFgLVHE0T4OLFlMm8DnISoWHluwH7ak10t/17S0kWezilWy
XkF+6xDrA/uSFXMSEsh5QUS+2Ikvmj0grNKQ1X51IBWr3m1PMMra6SV49A3k0K0jL5GfBSiCecPl
suzBGxs7o0n6wWJcf9g4oY2XrwlQAKZlwCziH+DnUk/hkK5lKWTMQ8lPb/H0kEjrWonYQ7zEfJoF
xLAy2CjucFYvvnokWvIVkT40BXxT/d7pt8GvnZNGcNJg53HDQIRTuPeKFDD0c7xReqiJhksSQz1R
d9O8gRFvHjaeuXSVwY0jDV8rrrXmUBxqrGmtJsVI+RM9bOJKzY5/g/UXmBLNct+VjyKjuhcqnli5
efCavsQNyhZ4hdJJ0Q8427n9cOQWU2XxcaRlG9zovs2rFSqTgbONB/RSPxyiqEW8dgkS/HrpNcWS
oNmZtFqg8JMfJn3fkIxg6ne7iAjtNHsH0CIy6QkB45RiyA5my7Gm80czhOOs9PaPCzz4IndUoIqL
S5acXKOjG4JstuzXdN5Iem77xhmyiC4UsFZRkJ6js3CrKa1ch1c6Zg/YtiN+5acl0kqqLYrOcfw5
9cMXsKmskKCln/9GXyKtW05kHswEhkL4uFasxtfmEoEAcGuGxJkKy6xy6/I/ZL2BUgYZFuqHapRm
D+Ep+uCbQ2KCEDISB2HMVaSjw0WOkBMmF/pHjIichwn/fGDMxeXbTL56cAUu63nCVBELAQFAj8A2
RmQNL3c9s0fhxOgVPgxEUf0L5vzzqdah4kAqsrdA1DY4n+E2lpLmEZ73AFlb472mVKeseiRdyP5W
KoTRoi0bcr/AnaBCotSubcYwaT9YVxYyCNFLOtzk2QMeyJ4T7f3FYBXbjePWLDnqZIievxl5I8jF
zolsgX8GvH2aVx6MCrvjmKJfwOEMC8vCSG82tyIee5hHDZ0vfNoP0wd6XoFtDMGh2Zc2hr+kP7/8
pye2IZFc4UqUOx1WPQOba25e7LkdmSaqDoR6MPaXMyIQjoVx9xRRkwaFwzVuDB0N48hqQiqoZR/w
oaMPljkOxXkuNlLDKFZz+HJMYBKqh9GJfdWLH1xXX0fLBll/qqmW3BmDZAzTlPZyjjeuDhyIlMPk
hkIBq0MZDylgIlIAsWERFLVtJOubKkFLwe+prYHdLQqv798TDhDVRg9sVjgocDzOhtQsta8RmwGl
Fz8xnCWY3lLB9fmtTi/Me1PwZq5T2uugSYVfnuQSZVazBRJwGZXEdfxRnWv6opkeLLr4PX/Nabu3
FlemFOXQa1dkDd+dGn/W4ZkakJ2t8iKXn6MEtDQhN47Nf/dFkc2TmI+YLQR2Y9ynNxkVKESgLvxE
NUEaFniFvzVKXi6NJNcAQbTHNrvsCXwm3m+XXyaXA5cmNAtRQ2IJIb9E4q02ucweyW39gCezLdz7
5JoO3auKmgarTADYnbTCXhf9owpvkMny6rXT0h8gMn6jt708byImUK9d3ky3GTYEMZ7mLTXZO8Vb
A9AT+dxDQrhRkqc7sO4uPwLK52YwZ+JFfzdyRzDf9Y5JNnkD0NDJzhXzuHOCHBNvI7hTeTCk2RBA
29kqkaaEj/XL5zJd1u5phOToI6S6uD2M7Jat0R1OdfCk6vz+dcurIQFZifP7Fzd7NZZX2r7j0Wn2
HCToH7vvXM8uhVKD0LZH1WCOWR+qTkLte/5ONSTmolW6uyJNFdiay5xbg2PZvDr4TUMPZUb22GJ7
rytcqsB8fBRcXvBvTUd84yQNfbaEOOp9eOp/Z6i6QRuAgNVLDDuJhSozvv1iMyIRSkEGYfT/Cgy8
GHiB3nIekQWBMDLKHYk6cIap2TsUxnh4CtBvApe93AvZHB+9A9nHkJF/SbXrs8liidp/OjCVP453
XeOPhti1NC4c+MU47WMlYtcuKBMVOMJpWthbRpq6j7MQTnAE5mkux5FLp/+ZILozMOA31eloXdj1
otSPv0iKpT3mcVR4ZYa41AZi5VvjfVyNBlvzK9Xd4UprsySxeHZLONlLGqvc0xYUFz3iALEHJDkc
tVSGrye3+ofp0zgmWFTbvFVzWFt4FoTSHttT1MnH42hfk9LNbes8PKwvR3vWitH5l4USI/NDe5J7
58Vh/jPIi9BSkA+vAPkvJqOHLtKoKbiinF1GuPiMXfKcsWJHq21cLWq7CvrZlzPuS9VfBtsI9Jmj
jtsJHoVJKhkLTzgL0LTol5VocJTkYlpffOhB4YCIZCxv0THtsJk1et7AIM0evFocBVTmtBr3dAfN
TCbHT6OKv5lgVwnGrFOMOY8/DJrM72wY3jmsQP8E3Jkzl7qY24jiAm7vKBv4vBlsRJr0Fm8NvKA9
JVE9pKv2b3Je44cJ8InVau3TWQWty7k8oWVlMHGdk6PO5dQZ3zGVG2fWff6avI9UoOTzhGBhXvnH
kiamzYInwEArAxniJKq44CjOi7Cf3lejDccfw9rbjiPGHF/ETvix2pM8ZZGSZOn2N4PsPTBlKAws
ukUDMTzm7yGUmw2yZvXTYLt8HGCfs9cnjQVG9uGJWRXIz2Ch4GFRmjLHmKtNm1xo0c4k1IAFtmHf
piefj8OLU/0NcfRMnxMG8qj9oJbjl3L2Pv4VfhlG++AzKzI0GTeLCXjBaBUJHFZQT+/jNBMqF0gA
lCPheMCFCGjGfR29HABRhQYVX1zhxSL7JTYkMPp4j/QhEM+KJ98n83KomrioJwpr4uztBPKPEeqk
l8FF+MmGQCTpmWEcrmt4sTnQ6ptTg50LgOOOudFU82mVUE9azKgSBtyDm/nM6GXv8yFEF8JzZxwI
5fILNkBDQ5q9HJ0Zj+bkMslGT+HXi3P1vrwv+0VYLKtAxjOmRJqFBaNOW2MMvdpUfKRniJNFpVBx
QWynVNPJixVKieLMewuM5CjgCBGd0ByximtOSMLcXPYqNoCi4QJ8A2zaqBMxaMGfGdLkeInaDzDk
Z+Ht64ANW31o5EWgq+4HO+6Wyx3MiL0SF/AUC3/9Abao5lIAHS7Nl68ApbevYutFQSJMU2luaAnx
iUVzQhNIZXhxLvOzc/YG/lJ48bzdEqThnPZAtAcOsCDG+QbVCcaspkJcDChbhYKfqsk6U1tsqZ/5
ecyS2qU6y49PazRRIZIsQVMJybZlESmuJOVTvA86+qQfvffSRPGwDqeI94agDBzYmKzB2GRq9pfj
TbHk2ngahKyT9Xt/iQ5vjCidZRKAS4CT9afV/OEBfODQSL9pXzyMTgprsN4euQYoTY/nlbz4cEEZ
APwm/+67HOPEeMJt/5YggA24Jbn58NmhKars9347f4J4zcfxrtNLF50bPc/ZaKyWzGc0RdzSDmhA
dF3Imw/f8+d/HDygYP/s4TUN6TE2uOkab5JljNL9JZzBw+kdEKTvMg9jnp184lEvHEKDjl6TMiZi
VcK4hEP0b8t8Ib01wTN7ZkwWhOejSeGPqXOzeU8g4vSJaTjivQ1h85KbhWLvMElAwIgfVvjzJfvG
/jXGq/eO3cbWbNzbXENjNOTcRM1GdK8OL/7hPCdN/HRu4js25g8754K5gEqQYWEanCIkirduP6KR
jDFQnfTC+o8bVvi+jiw5uR4pi75MaLXdwHlRHfx8OUXM+bZg95auSnTEEfygBi7Zsl94VgrcDClx
/GGTMqskYCD5OCTELpsJjaeNgpQnPaePOZXyZGwqFucRbSa9jOapRzFIe00E4geyxrlNU4baM3kJ
N+OzLScXZGHLz9uT1/nVGSEQ6gyQlsG6hI6pEub+jzR4jqWLfT9yqINqVBysy/pfPjf16nX+WLIy
y0Z//lHDMqTwLjfvyoyL/QSaeUW8bQyf/uDt3o+Epj4QdwtbRJ32C4MpQAlz6z2dt74HhqVQBVpu
MAc6U0tY+Mg/vIsx9hB/iqKfFsBqNtT2OqxgASpAMSYUVWKaFG5N4aiCaMkZ0/aIQlbzyH5nRzVm
wXy2QJi4huxFlTkXuef6a16Q0kvXd7fAInCScIW1Fuj86Qe7k+GK90uGmz6I4dUQVuWl2waDREmw
NAhz/j8mgFNpCqDkEMntYBYO5qr6nPU0SO3qy3zrbJ4RPCF2r5Mv86Ynv5xMeXMUUIlyYH29CD4O
CQ3Cu+setJR/wpybY/VmRiX2Q7f5mINwDMSGqyv1xpYWi83NM94SiQRXzAA7s519nIpuSgasQo5u
/ta1P3QkfztpQlhxYBaoqhHYCrjZeDIBRqMtOcUen3mTZjx7rkWrrpi3BREk/P32n5n+m7BFkSj1
WnAWn1AisbB5k61+SF+OeE/ywLl4L0tYMqFu/q5ExfSxAM7d3kyFuA7h0qZRdEhf+VMRL2ArGJyo
8sEXWcBgBrOrm8Hh9dOxq3gvY61t6EZ9Cleq1t+kd/qGz8N9UR7wyCDChoMnqbFRZxzznpA8wH/k
s/9qySP4Zs/4HHMDcrYgnVei198YIjWwGh/cRQqpYIz9WA2FKxmbfSo8shUDeEniREIaYjaBYtX7
PoGebh/HcP31h+PJ7JNeQgW77LeBw/3kZT2cD9PD2u7N0USHQ/tjZZALsXQloE3nKqVwmTT/dMQT
UCN9BwrW7m/JbwGiwhwulOJxfJuRAMV6u6fnFSnTwN2IqYer3D3j4xKjYoC9/Ne63+DMYBCXydk2
bna3hMGWzV4C3xRwGWs4pI21G4eF5aGMOr3xtWLKwU9fDBZDLmpqBL4lRrzKHCqdFEohX4ZL5bol
fdgvKmOw+ETVhM7gs9nu+wzgA/n00oxy1mdNnanxzrNulU9fu7EtbqX8qK5fQAkOrL3ox9wbrcsA
zl57QEIGZZvNX//1zLdGE48x8bT03qdbKE/ufzcEJxgKv+MrL3qJyXiozHlGNufxDN5EW02F9HYJ
kqXtUYzLXsW2AyPGKN8pWBQoERlSo9b7VBgPCU0d4CGJK4K2Uc4bl3oh/iYNmcScM38ypwOKOvht
KFUXbXhHUfcASBFlAvJoqBGsGkY08Hk6l2Fc+0LLYuF/5ctEsUOuYRZ7pwpjXOzW5k4cIM8/ih94
q/YLuWSWB4MfnxzSZURoL1kCDCFzxuYj1PFMZizRXjVRx5LBywCgQxQytY0fFpMiEB9f83cfKjTA
Hoo66AX6qQwUcAdqmRkMwDYTQU9lkIkmRfaRi/vLPgjKFejwC8jyE1MUWBaV3Rmyh8MxOSdFeI5a
g6ZvkPQOVQG/BsrPgdUZ5enrSFd2zvhyAFQhk3LY9UwS29fY6BlIoWGLfGFoUk5Px+AZ2/mdUglO
BagXzqdCvkrRbeQ4o4Zv54TRhNNaK6bID/2DmQaqjQhH+/R9xJ5tStYHFwJu6owmwfBiOhBvNId9
4I+j75KRNrJrAWTTrNBGQJKiz+kBcmQ09qzFHuufafvPvPslodRN9M1eeGjdTpVd8nlvDIxQFeqi
LGYiTbIYC++6qePBokzu/hCSPHBqpJocUBC6FFPz7kfcYIKzWcxVT/YYKPq4ha8w+Ubyl4PcYBXp
bfhM8JbF5E3owC8MkOIR0fIP4MAbh+Rjcdu9QjJeuuCWwRlW0N8Xq8epWhWy8cvAOLrV58Rh9vSY
bLeyYPYQxFeG7QoK8Y0CaP8DL3xRaYoJSBeXHl5hGdWKdTnco3d6XfBFtAJUQvWuGLLCFLhIJewA
ggZwiVYWxi+klvCKbd/NUEx5BS7NvLVl8VDMNQ53igmnFu7RlRkiIxSGMzwkp9LWUMMrwsZ/M395
ZGFrEA9WNSOIWN1LfucT/5wWksAN0gIiWBVeNOMyvXt9p+fePbh11nkJtvMHuuf9DgxmCML4CWAG
b58Jo1bgsi82sCwVEimozr7cAGJz0pjCXmoNLes7hbcFUaNhD0c4xaBpRz5bM3nqcoz5rxyMvuKp
CdjuP2g9926Lb0pcatIGvYShDCY4DjMzvRf+ZBznIR6SchoP5kJQraK8wF5uIgVM2Tj9c/8ZQ+Ut
Abhu1nPNLJE5nrCnVDYDf0xfyeATUwN3+UlvjAvFMKN0r8DOXfw4kEb1oExwEXiazeQ115LnsjdT
1oVsjwjM9OT06d2nHX8PnzwbMzN8WqbjsL8WXpuCT7Ibw8obMbQuY8YDu7dzs3djlrrw0uR9nNEc
UKFORX3FDBSEh9wsvJt5LJ5eNbOGFBVGh37GWRbkE9i0Vs+slzRZp1dYzN4mVzpvBpqFhwfWhj6F
pu5YL1VTDW+VLnv5RPbwwwTEjF84++hyBuy//iUKnvwA2ZCXDM2D9F4x3WDwMeNTcqTRdmju/Bli
y2AxwBEDOCtnXUGIfhMja1Khun1ITgsxgAVudQfQuFFE0DS+QGPD3qxejl/WOBKjKbY03PweGWjM
rXDANhqUe/PxzegyJjl1Z38pcF5krRgCTmG7/7VrmmQlpf9ojTMMrXaqcWJu9Q8JbxdLLkxpS6Yh
gDdiCNyeSLx0Hn1MTWIukCtMTqp+nvYcv5kX42tZVkTBGeDuKtC1fn1ajHGlf8QnTp77VIIFgLVh
mKtIgXWJrUUYRsDb0Y4cl9TwF2tIws/DJLvIFENg/TPXhjoYDo4vLcFzO8TgJT9vkS/y5ZfDVmUe
hcDdw1qbcu3FOhB0JBx99kO79Tg5aRLh8zaAH7VX4jJDXJFsLbH9S2CjUtlw9efTKlK5U4b6xbkd
NUsA3YPFG0EQu9lk7lFj6sbwWguvczizWE1AOaAVo5m9eaQDMAKmzWL05WIhiftz5W4B//CG/kyH
8TOEWUJROhPSrCvuxVvQ4M37SFk8HU6HUf13zoCW45LhlhiF/lYjh5h590K9IeP9L/CtMVCbvto6
PURaaIg5XX/rF+vxucNG61lYZVQkX6p2jLVWjMPus+8OQ6BLNHRy3Eo692pUe9Usjg97GAw5lyLV
KxDvMgOYME1uZAag0MMxo5y+h6aWqIdeh0cJQ6TH/hFfN22gMVo6AihQzk1+m7EOd/sruHaYqWa9
w+OP+4qVqXmcxz2P9BcaBZYk9vhbO+GuA5YjuheQVN3X1qof0VzR9dhMgKhslITi3XtybkP00NaX
WMwyt1xPXFIXXvTXaVZSVDI5YywF5AuUpZrStHDKrIL/SHFiFeGb6QdNHWcvp8nPPK+qCEUJF8Z4
Cv43+ToHbt1QOyidXuFNk/y4XlS8L4eVw/UFSD8Csvmc8NwwSqrQ6LO4zCRbXUj2w9tml0bwqPZN
xPol92m40vw2gdIIYxtkXDTzNAx7agg8/ah20Oq909f0smrZbWYfQP0BY0Rc/F885HTxkeFkw3En
AW1OwRyDQvLZ7lYzvdk5vkwsfKian4inbTq9BuOK4I9P+q6oTcRrwJA1xRcY364ouh6V9RdCRtzY
HVcpaBrHrIUHajayahe3EsJZwVHt90Afw6CaK0eJ9ghx2Je5WQPIW3JnMCaw3sE7kIgh4XJ7ZIgn
ODL5PSQ+gZVDIK5joT552ILypK3RBjK5l/kwD5ibL5FT5aVCP1SFiwv9FfX1v+lsuagAt29xD6b/
dvUNK7/ZwNv/zJ827hhP57K5YrHpjLw9raRLHzU5ZwwWzcFEwG50CGaXveAN9CZkOtKojdmzo0A+
fp7GE0CFhgoqkmxobqpwNcrMyN/Th81Uo9q8jt3fv4SKMdguHrOnkfuEZ8d5TRmPSghGgroQsAmr
3+hl2Co2pooIsIGD/Mw+C4nhZvkH07jjTTSTN3OXq/UN5LW8LpyoA3Y3KREZYtG7wTi6w9SE3Uzx
zAXyM+nOv/r6Ihw4BNwrzm7BJQ3P4fpqWUN4GhR28DSIoJiThMptyHFduGtBrizpWZ3HHvb/DMkx
42XQ/Fhd83M9qGepRq2B33KwXTA+ZuDxBWfOJxwY2XoEMTAPJJAJJrHvOV8vxbcFj8hQYmWFa1za
WcoeK/BxmlPvp9Wq4ZUoc5eE2+no1DeU7GWeqvSZFcfXpgtQdzI5w9cgIjVghYJteZ2vCNP2XhAg
Qw4PZebXZi7gPhXewd2q/zgOm1V/Wlt1cCfeUedVMpEkypXOlnOEkQbAB99PeqXLtPZnDEorURuw
oD6WCNUa2v0nZIIBlCVAK6bfHrRtH9qGkpYmc+M5EzG7R2IZuND777LBNTK4EabrsHg5fMGnCEuM
8S2momONdbjG40TFReE0pxIcGDjd63l3f93RKY3tN3+mCvbD/ZYqQQrKrJhcj9d/ibCcTz2oScOI
O5ez5Ll8qdbj762G220gTYd4zcK/rPRi/1mz7ZAc5UfmyFrC6OXMcj6iBoEOX89amm2vVaYE5VJw
XAPJBg4A5qN2tQYy81YYkPDCBNtITKCECBPP4AwsEXCJ3bUZcRncnV0Zdh66TSq1HvDFJ7qsuxgS
GA0eVy8tD72XuvyQiKv3xG4WC9T4OB9LO/HyIeIMvKFQl4oBrEooWYfqA6AP9ijyILrpERFdWwgX
BV83dAGVAvPEpH16dU9YnXvyDIpdOsTm86mPTuPNByY/s9XVZf2I87nE8R1J2Ag2qFSsMwc3nUB/
g8c6RU4wmjZYlvBZBNoogNPKPu8Gq2siMxd5+L/ZTwqVDCdOwEym31ejUwlNtfsj2Huwyz4OPHYG
ZF3Q/hVHWOhvZwQM41B/wJ27zytHMqnbQZFePn3PGh5zMQepB+PhmoakXYcSh/bVpY9ltGvnfosW
lQIZENnNJxLYAqMWoN6sdyGakG3TZzaU0cQznjZavzydd2XFkXojuuwaqnDvkV30IWzFktPkpnSS
fIW8gq1Tha01yJ4LvIK+C4wJs8b+Je+v3flPhUShv++UgXVYzygtCOZY1buv1XJqq6EWCvUD4ByE
2g7CTSDHlgsAceibDJk1NKxCGU2XRQ8yyDj2UCAZECQtw0jdgL6zYDIDWj2cIldBAIuO/J9IIyPV
fNnpJ6ZjJ3Xd6Yg/6VTgK3X+oq8KbVlaOFk2OKKFI3mRFUDNro9p2FxtjTQuJMWV3kpP5QPiI5iR
BEHbec+WZ0+M6mXzgDr8gXbv40QRg11UNP+0UxB76ZRzJA5HzZhOP7UxnQ2tIcMjEwsIdza7WPhe
XLBid7Z9kxy8LoDeaMBRKMcuV4Ve3ZlyQdUf63U1oeQLl3KaOEMPS3oP2RrafhmS8AvJ2AUIH6OI
i5n5V3h4hv/aZKhvDCCv8J/Sbsjcf5EH0bpZCEmaNhFgpeHX8W3lpwg9Vq1lor7ShZKNpEc45EKg
nQXp5BcHpmkgZsNHIAT8hYV4mz1maPvA/VDEGRUqsEyCX83F77oDzzSz0XKeB20Od3DsZlRFZoon
wOSaoHY0V4dDu9WNYNFzkRq/oUMkgkQT9Lh5kt7HSbkDckmwKI4DNBRC08mXGwQTVTdXCxclu0TO
H++EeeUFJBqheZAa/m637tg3kFyA7YfoWWCBzU9f/S3UGLv5U6AkY/28Pu+5WEt9ztgDDw0EE9HO
FU+HmaRjwhgOXINT2ELPgBAPnb4bIN1twFeJ2LTeCGy3+lzZ7URB3dXuW7E7qJbRXIjIAbLSA+Di
XvDcTwwmU9gf/PW+ILaPKF9oHDNXG7No0SKYwABo5GGGuNz6BpQxpGkvcyE59N+QpaEMXY2F0E1f
fuEDcIy5OPJ7NGSqQ4jR427sl+E2K/QlhiLq0+IiMDp48tYSRjxbHbOp2Qt3GGjGPnqvqxpEiI4o
lPHemwutviBTjMEdYNSE43ik01ycx06Ijfpq/dJ5y/TSLuyzJx8hvTtpxlSWNNMp/iFaAj/EZVTl
5dGPyZkB+sCzgZy1+oMXw8azMvzI9BOPzZA5GksC1A6lHsCjdpJ9ho3zwt1lmeuS9Dk98flfuyc8
z0OzGOOzJtxOnUGgH9WIcWVPX1KuRa7hDiXkmDwW0zO8MTrmqNgiCNeJD4sGLjUkbRxSqDUw5rj/
XeEe8t86UkTb0t80b/F2iYg1KqIIYwbYcJkfUeAhR9UmS/bJmtW/i/KpRd2SpWl/aqYCmtLnYhfi
1UDHn5G4SybRhG8QpxQf81TD5EvPPep5fYGqvAVPgp6qL1Z0Kt4ET4vDoTAQfpNrOU4HnF+AD9j+
tp52uLNQivkJMW4pwclx0UyhYYc/BwkXNFcfjPl6dnACsteGc93o/qjZ4wwzibCBUlyg6mSR+i6Q
Hb9ViBzrJWfXZay7pzIb3mhVTnxZnG+YwHUpi1zNcpiJZB/Zq8pOg7SZRBEC0ctsOSTJ2P/1IdJ/
jBAtL6xAymZ//syQBLAenqZhhS+sCiy8HCIcVIS+FtfO6yKMxnuLx6lg4BkUIB9swMgcej4x4Zni
vYOfz5xAl5GpOxYmMG6kO+NQnCMWKlEeXlSwcpJqnmtIbFxwBAv2NDtQWJYtBV8rSRr9SFQEBh7/
3KaYlXplh3sMQVYMW1jlXWxYwiKNiQzelVgrTfVLCGRfapRMoY9xIA62QzYpsoEo1HHT6ZE4ThQK
geAMjv+KYEsY5aczoaITqOhS4erYJshW2SUjdJ52BcU9FMmlEFSqacMZ369dFjpJK0oq7GT6MrEA
0R0GMlbEd/+n2PhGaJX9hXQcIXTPH5jReiMoybaAbCpi0d5Gji0geitN/BiiRQGwz6YCynzQdq3N
9IjysNZV+tjDY9ZVUFJh8Vx/Rh5VJ4Y78Q+fii16ApwOXLJqCH6oAiZP8OHPxhv+RxtiprrruNSF
jFHcpIjpLDDPHkK5MTCHTlApTUX6nn529Nln+IJR89WHZzMR/NbB9CaSrIhlkSAPMQeH84+9LgyX
+wmQoOXwQ7KG/w8f9WmW0B9vgnidXnAVY9aPmj4PfhwBlfH+xV+0H3vc9ziGFVJI/2PpzHZV1bY1
/EQmoqB4S10IgigWN0aHBYhYgYI8/fr6zMrOyV7ZZ81iKPTe2l/uKVAxFNACet89Lr+EIMebP5wX
wRcfoE8JTk2sa4/Uzpsv2A5mZmheQQaBJQQFmoh5Axy32YFYlhq19Uh8CQpWIftvZAjqXTwyfhiH
I4UYImISVpR9bnKYd+eLGrld0YRmZUlLmHRf5GdSlNnTIcimojBFgTQ/obZHM5GFuVuu74Qf99I+
imRes8Exw4seftP7HBS6R/QGSpp8wW316xFIC0skkeeCGM6/WUQhnn/mkNaGMdglmDUyPkTUJqUh
cCi6oVKmHrMp6XSgXS2VzClKNoBpqRfYTEIlrBERuQWRzZ0ZlXoBjX/z5QSHDhTODO6lcXmsiB9j
0Ie/sz/WBtJlpF/xAVjhLUWZQdR6cVIjSeSzPn2Y8L4vO/Yd6YFGSapTO7h6IIVoOf7nCqKLhw0C
Enm6rBxGnIScUuufzEOQmRizXFSK7G2M6Ho4clSkkReuI6HoxLXmN0QITGnMSkBSGPIYHZcvf7hg
Qlz/frq8/ehJWOAQ5XUEKOHvSnwwe+E/1S0K2aiGbuZtchG31MxB02bDd87zIzQKYkEUZEiB3vYO
MhWVd30lcPwKTnTo7vaEMc6RJ/7hnVk+hIeqiQqR+CJMNDAo5s3b27UzYiP96r14X7iIDoA3vib3
RAB5d3dQROQGJW9vcGt+PXuNF8pTJO06IDek8um1wAmwfWAJhSCVoaVdr1jQGat1B9hjFBeiUXQs
4qCoEJr9sXy5HwQvA7/CfSUW78HPmPADwX/j9RTqqTDq5pWx4jnQFReo5CgErdgfgrFRXHUHr5eY
9cTHOaAaRfEekYgRqNGSIrvbbdNreCmpUHlrx+Es5SLcqitE5U4JpvbROCkkj817hRXYzAG7iFPA
4vCzhd9HtXscpz8SaPm9POyB/MFvljJEIJAwD3MXPNJXOtBLwJe0o24aqmet6mdFv8K0ND4WRUw5
cECoKZ6BeFr6fb3mATtX58o8ossxNzCb6AhFcMsF0ypu0qjP34B/6Rqcp9zf46CEU0HbHJYHPvmn
SS0GfjOgtRsaNshGs4dn8xqPQqxm7TpPG3OkN0vFGhOUCbwn8uSr9MMzi3XKRJghhF1AajwTewF2
CzHDiyScXkBbL8A62KQFcx+wHfF3ECzvePsMGbJQ7bzha2tLJ0Xuy9xIoqQJPFpDnX+cnC+ElU7Z
3OzSbzEL4FTHpnlDgcehqXM0o57wc6wsc8m+pn3iZlLseeDATPOY88RekvTQexUWGDdZI4RuIjxB
5c4/8AYtVAmACfsOu8tZ0h9TwVyOY/bi+M1HRWeyKv6+JEO1EUNtb9EyZBwemeVNsXP9jvW+73z+
upLfAmSMaXRaoenhpL3thZ6LXiJHDpUNKxZ482zHOCChQne4HZZSLPRNEHSrjKcAQ5ExZprpx7Te
Eivpzcr9wL7S1olA8AJslK8Q7GQ2mjk3M0k8/GAJh9JkXEQ6Zo8pYVdiLBSom1DFli635Qfl4AN9
FE84jDS8gv1luTG7DSIuU45lGwiFgZdWMHIM+oKHyADVJ/wBvCU8brKP7hB3jowi36Z0jbgRdM31
MkPvgGkPnnqMGqLnDLzXviYUDKAI/yBaLGcUnPf3/cDozt+zgK/vjIuASzzIGL8+B/4P50VB8yNm
rISxPZChiS50SPfReELG4VDgBbnNhHOpP++i0VLeDun9tUfLgZ2HQ0J2XQLlh1b7NnprSdbvx9vb
uGXmcF3ua0SYjDI3C5BpknQTTzr2prfTw5ApfRFwlNnzrl7j80WMWGX9Bz75bEGBz4wtuTsWh+EG
uttmVxEKASQD3uWv2yQKynj2z+jlq3OEVY7M1UFUxtXJhGWy5Ap+HaQzDBAf7RMNmlB6Q0ygnUOr
8tCVFpj7AW43xa7tr36g4ZhQYp4yKrXdkcUaAgJhvadv4jVLj4YXYj5xScDrnQDLVbKFtGoxWNFs
BxoqcEO11djbrZvbm/Wx0/3dXBkHyA2ppK++tDTlKvRLpoEJp7rwPV+tEuyqP0Nw4tMVzLTW2AQ5
87LoDDG08cn76zr3n0kRf5P78eJ/YjKjFa7/p9HY3fSxfyPJX7d/H9Z4YlKnI3uwRZGMzBqN2iy9
2bWssY7myThqN5fD2C2RHgpDDlAfWvpepM4FcTCgzeNjl3GDP+Eg+VRZkwrXJt2iDKV1u66nMurM
l33ZchdLtIv2RFsvRYx2azyZEOdv90LeLjakPlyFhGbM/IgKgZoWEqSv4FH+l+hDsp/NCenkNKNN
/tA3CkXSJKyQ9AMgxSCI3V8OGptPn2uWAnkLoIbSug8Y0s4ytyavZv1ds3Q0Rh+bEFwuUEl7rOZ3
nueokuxHYyApGkAhh2XfzVP5bT0QjD9pD6w3AL5SchvqA7xSbD+TfprJJvL7wZbDq/o57cvhVbwP
Jc14/kmsIhNwPKWvaDUQMI2nKzYKNq4OWSscIpoy7rsF2W93VD+YQ2S/eDqDA8FVTExLlIyVCd6U
IUS6sVysRwTyjneAJEQUEDvAiZsnnayphwrM4oStxlcm+v30pSvCrZxutmuBAsoDBOv76/7GBLhT
MM8+oY+RKQL87AwwqctsHF1H+i1+BrAsqxrxf4Vzke8VdTDnyPIyQx7GKfKZGEpugM+BSr4OqKjI
8FDNbpZNn1czZ8W6IDWgHJwfkT+RC0mK7ig3hM5YQfl1rG2+FvcHNsQPBIXwRqSCxToBAsX2dzdR
niO9RrcBURcmnGxrHAXUUczG7th9G981PeP8WHDGxxFIH4zZL25Wlfdgur55N/g5xZR4LDyE9PRz
UmH3tjpGQkYO/sixKROETG3O10JB3xubHGf+8+/nvUqDYmXCFTQJsB/UnWtpebcfhATBVglhbk2S
AQh9w1mAwIyICO42XnFI5+C9LNiYeUbDlktGsMNC/gw6hy+E5C9P5S26Q2V/km844tRZtKgokYCd
MBSNVeNZU7xkS3vVZ6WBkasIEaUrDa+Rmw1diUKRaMy3ReRHn7bmYUjU7ghxVoe97Ad0eYkmpanO
Mu7ln4W8jao2lZTWiS7t6XZ4et0ebxW6Dx7N2RDiYxJMkMrzJnNyPWZc//Lg8OR35pPktTn3J25F
HQ5EC8IswAUqbhFE4/tRqYvYObRo2a23SxBDDNbvsdFfZ/vfBEvgYJ1HOCaeovnH6bAqn66n4eaL
6yX6eHTcmF1uPLAqe5OZbMs3A3BbBvOrtJobExYRbRdgTyDexQO+EKdJro4IJuBTF1Kd1QTlPwyF
M3zBnkNeYSQfYuHD8jY6yOhijSpCYLhb3xwIIIM8ttu8In8AISninQA5Betasb5T1zDtnRuEBk8u
25fD0Pibd5ssUEOuUrB1jXfpbksblKeXgSGWN2Rd4B9Ufrpibh2sgDrhSQEZkNoZkLnoYhhmetMm
bi/Gh5MelN8kMIIld/NCOejBS+/WfJxKrnM7dOIDxYiAxJlnCsKg8gl9WJNreB6jTb7FUEsuuBPm
Okptd2fhMOJbQgQw/Xk7e2x94ieWQny+PauNODctWtJp6dEI1WipGP/nFeIXuapdhf20JWf0S906
bXdAXxJqbJ5JnBZQ3tS3UyLUonF8Gqg2HBGa0hA0P/bRS3ICz0QxAkCiQT9k/JxJmMaoJCrCqrKE
vePtIhTP74Y0bZPhdAD2wpK4/qCvzExCs1Pcl97IlO/O5weJpkS3APIJZXKPE66O2yV4/RHfMMbb
LgKWpwwEH+fVp3mQ42PaYlsRoLVEVbPxOfRXso+mgWWpI/eoQ/EQywe+Mau1VBE9qvYdNPPaaDN7
8pcgRefc/XV/DWdyKX5rbtdokj5mN0R2GY3XjXm5G6P90IKs+qB9IqS0NaikWDX2txeUL/3KMpXp
tIYUpcnJjQ9ncHWKEAvOV1csWGaWAZhN1qYPBysWexre6SL7WIohAPOxWTd6A/5SM5eIJJkHym5g
vRZUz+WfXwDcefgchj/FU2DAew7P1E8OFFSgEEEvGwHMKOSMyfk6+Wrxc0l7BoUOnWsejQHGmsWO
9nLK9QSVO7yaZSdSI64n+CSk+hy85EyO3859CjQmiBmELvhbdqUFMHEb6WiCSx5emc9Z9Ttydlp7
hBioQ6aMKvi3wNhhjpgbGTMon7FGC2xPmBrZoDBTb9ibKhywCTJBcyD0QaB38yWePiALJ1zdfGmb
u4jQsODxtRqXPQkxhDl6Oxrh5/e9GLXQXcyvNpDEG61vj3reiqbEOnxs7rHg4h+LkfWDhVfxgZLE
B6voSHEzG5GUgEp7xzovNIU9yGFk3z1xaAzNzmvnZMfHX4SNBTM1aZSIZR97Ej7BXNlTQWP6i3rb
ndqt7NyEC+bq4bHD4wGbxUbBf1hKetMzMlZPiAXboEy6AW+q0A+OWAYxXbBFoWQIWf6JUhaKP/EM
wz8eIdMrrAgl+t1L1Ky/JuM/hq+xiWGEbB0hSYVMS8QfspujiVVQgyBdQs/AJct0PuUhY8zA7sBX
CIjzmU3EUWtJc5L/vQkyYQR/m8xvZthgXLZCMO73if2akwtL3EKW9eqonH/wd2hzbp44gpY92is5
PwdjbdlYkziPXpvhEMe04t70/S3Ez52bjyT+YUpmbX4taBBEZHlzIOygaTAHpdISTR4yS1yVU/nQ
BXCrePjroLA+HAiCDM5Mlhb+sUGxSdSM+Q7L6OHuZkS1IPNmiPaYbkluEuLMPTxd8F1mX4NfWAuu
vX+4xqj3cRvZIx4pysk5ZbHmzxBcCQPreJ9vCpQAXhYS1qC7WMhKiB/ygwAfeEzJgvImuc7FeEMv
DsDpFIyozUH2wY8IVMZxKuqPROISvNNx7F5PiN0A5MaET1GmxneEKICgxj6BkHEBJIw2RhcUKlLc
Hij70GbqbbVr8vYHCYYgZOkvbedfzTfaxKcI0tqAFLAHG80fxd2I+l+bdkn0Uf933JkcD/RTMQ6K
Ie59KhOSLwYHhFo/NI+5hWj1GTxmb9qrbACqYvt46MPVTzVfpxbRPaJA0KRDcWIBbzA+YP94Y02R
/V8FY5mdxC9H51TpH6x+6PNWPMDTLw7tFwC7gA4G8Yf2nJJ6DH28GpA5umVs4ngnCpC9EWoTH+0N
fTu6rdHXEpiGlrNK4AM4xX3evQEOzzFm35dD/OpaMsZOeRK5sPIcX7WKwfBrFJyLzXnAISlhCS/S
fuz3rMeBx1gyypWIi3r+5QlGngNqOWylJ9LI1sxgGBYYzOAkL0YunKVD+PBbLNxAYyYBc9RZmE70
nBEMStaXD0hyXPIQxKnyV0ECgJWP9VB2yj+ipmYDh8RVKty6kF0IvOYggzw4N44sVB3cqsgD+T35
lxRY6wv+WbsodeDhF7IG9HDLYsZ5DuK1ep6E50Ybvs080wc0hmJROXy4KbEGeAx6AAEhHw9yUCHS
VJYt4ECzqBLCIhh7IOfHG8a0EEvKnIUF4aDwGCKKNXBl4/kAgQIw6vOWMyyLDAc0BmijR+S/ZzBT
zMjhA/b/WJgwxQiXcvDffK1yw7EWI/M9fDx1+4zHR+R8CHp+0DNUsefssqwiwjmN9MRr94DZcI1j
7vXJNH4BPCJkgPXkjQ29At0kjhdoDGrneOhH6M2xWNqAnfQhs3/rO4I49pjfncepWmZwqCJFS1o2
i5f1JaTs40Da/fXMSCgqv/plWdiraiGjtkEA8Hc+EiG32JIV6ZNEx+1wMUQcQx6OPEZbr3YHJopR
cjHQvDAkkL6E2XTgxP0dBOPOZ8+ogyzo+V+iCGH7J+ebOaDtVeLpMjsWefSvpbXhZWesCIZx/09e
IDTs4UAGFkUUX6Pby/UBMzSWtQ33C61rx3JKgpEQvASZzdFy4YvIDuJIRhfBd9RfCf/cNZ0ExPWz
UPWI60YTYA0Wd2doY8NZwHSs8Oz7VdJtxVuHaopMsAnJkpi5KXblB8SNiiUNlymDPM3qi3KVo7Ed
AqZetdVeuMOvAXkRhNKIhmaTp2FI4KHqi+ieAm3aw9oROTVatTPenCuaBKLB8NcJfQ8BL0vYdR0J
TtpyJn1DmahTAsrQQyR4V/5BvpSxk6qh3+OLNUKGi9VzvESy59xI6rHRQiaT9HN4sdPhIZlfDupb
V8PecTJFFQpyXFlX0WerjziCRVCwBLyFRxx6g8LWJ3/V/gopM9jOy6wIaeqYWhr9/oePTcudAZ56
lDr2zRvedQnWm9xrztj5gw2PdxAZWj69YMzGRUODHkkF3G19FFuZOUDFyRJosYFrUJwu8B+r4XLP
hhswboAi06XIm39EGB/fhLoon4tyzdaoSAn5rvrmWASZTGb5/LuQvYIzYLHj4WIkQKWJm9t9Yahq
g0FPZ7J/xqjH0P4TFQMo5crsxrl5iy5hkZaAGfls2GrF35MQjnK2AzlViNCcOJ9UYcLmyDHSBxTv
iKsH5b/5W0wQ1UgBbHc1HWIpaIDUqilkq/49PSyAOTyIaMQ7fHVCwZsB4RCFVKQv08E9YPE5iNxH
fDDRiIhv8ErGtLTkd+SXfECSRDB/vsoTwFLQqmzLtuBV7tjOqbfI/L7P5IGOvufcXYQd3N5mNq3O
/AMDK5pisgJu07s7Ovf8hNsJaoCAbvNfgHNc8xm16E9IDohLAiVBvhF/gABdDjwVWm9k0BRI7klt
c4HPMpBxTiv78TPf6KewA3ivOR00fhXA4XV6Pf0S8H3kg5WiN3gx/TgWLbkwZrN6mjuqne8ZuH0C
NFlrPmZNk94vYu2bEyw5o+2OPlIKsQwKjV4OMQfTIekvwGpGaaIWCp9UCuzivjeeUcljdD756ASc
yPEXcJB1Lr7/yYG8xWOIIGAQA8WAeLw/7pA6PnxOd9K7yhQcrJrXyS4l7IRMGFnZfOj9AuxmFuKC
hBTEQAvsRh5DO6AKWWuYhwqES6o2QcmNUUWgrHylHSVGrb0DpEefxe+5QwV/maONR4rJuGDz+6C0
dQi3W190lRMJmLIhVxs9PLceXjYtzRYqOLjld1Sqq2tsFcP9E8x2gUyXh5c79QbsSN4kPJnQCXKM
UxXFd/Hu0GRC7Bn1HCmN/Y7W8H820qLXbDjBr1GnX0aiI3dBp/+goiltUIyGJVQmZ7CEg7C/6BvL
SHIKRgTw0Qm/E3ApVa2SC6C1prcCWTED3G/R83JkD3R5eXWlJQ/iqtNmAeb4LT1AAZ5v+3xhvq5E
ZOY1eCAa3/MIEIR5sRD099jUByvqggiBQzgwxiXFkMtaIZxxBmM9aBCrjTPR1pcbu/NaBqa8W2Al
vLRvJkLi1uh7iwRel5NErCyZZRuCbpq0tdDRf449T7UGlQBffx5odjD+a3RyKOFEPuw1z1MW/BOk
8eeQIqEzfu7myvG74XRTyOUA5cv5wS3jt5pEsE0CCYGFwu7kMdoOwNJIHES6+psNFXpHcIJzxVFB
/DGscnuJbzVUnkI0q+CNWntsi2QHlpf5GSBhi2qbwQKXSDtXTIVIvozsKlLGl1CXu01p0++zGIM0
LLMEghnmVFRM8ABF/Rp3J6pvEgR69jhFLmsX65r8iU2r44/jfWCXoI5lZ8jmxPrO3nyyPA2FSR22
9d5cN4XzTcYEvaNXL2CoFID5H4OJ8IduhjaXkHximqS6ipargq5fKjE1wsQJlbXQGhGTwEOMoyVC
gb2H/iOqVh+iKPc5xEz3ZZ8uDT8lIJ2zZ4UHQpju0IGBcKNhFY6RPjYc3pMaJztcDOz1tAvbQ46P
7OlJZBenbYpYqEvv+z/IdzIC1YViyV7fVARwcfoY1znLDcJXvsLZM6CtwGdpXo+IJemzDdoVRY3P
w9cvgju5cyGzBcmbCFxlbbXTuAQrE/O/JnIHjz+HP/DKdVhGnGFMYQgZP8R9u6s2bE8yOm9kbj1S
1yRjADLyskFokYZDNwGYZZ7sNu7OlMOLAU6zoT7iiGnH9RvzHSFG18kJENQcIyAmU8JtuLYWV/0S
Zi7UGeyVplgT5jZ0LV8sW2Kmk88tSaM4cpAkyeKWJ29WeBD65rGbtWzdmFKMfti3n9MWxctZ+FcU
EMmOBBtiVWaTiAUOK4bw4UFTOh1op9uPKkbT49tXown9GmgY6J4ljXK+KbgurDpE0kwphyU5uAQX
X/TLldsYr2lu1tEPXTp5PBiP+PIv1nsuPkYVs/TOIQ3KG6zFY5mbGfVw2azzJyhEKNskAkhcJLhw
JIx9VQHGTdE6IQjWe1+DtFmlI9idC8w/YoTVNcH04L6+OHb5JCh/Q7D+yPwWmSR14qzKPUZv/4Wn
VDjAu/nT37mjxY7b9Rt2pz5ZqyzdFkD28GIxO1OU+1hApmTgLYbifAqKsgQMWhkF/P4lpnrzypNA
UoX+hPIfLWDtX+SxsAG7KTdiwDYGokI64Rzk2WfHW/OK+FIIr34UY9aGUVZTU1rpZWihpyOCcyty
J4ecaiXDvxqK041Plk9brKmyr4bC/67YU7JTaVtqHQBmTfx8ZP3NJLta/431615islwVVDU+TZzJ
mOsVm/RdYRACqLfgeZCiE8Chv+KK06EQUTc4yfgjP4CUstPHAzKyf+kRvzUqkQNK8NPjIGTGzeyT
a/Iid68Odr05qSt9sJpqmvmceFT1sUCKM5Zrnif0YrREdc7ZigBpxb8P5qK6N45G9+lwPTxc9uxI
2v/c3BLowMgxFb7T2WjGdwlQ+TzdT0Rv4Ic0HlZUO2WQneGHLQynnO2cmpgkEO/r6Do2UBEslsmX
SqMRs0A/YGkHGO4oFOyJJIVoRzQoAbjELe8Cgc3hCv0G/KrLjEpRJpUKLwOsfmc9QpXsRgYsYrfN
CW2xcJT0COlqTCV1Wu0v/IBEeu0VrzrWwXHoAhaSCNtZ41w/CmflzyVEDQbDXNF/SdAURkYoCgYn
tDpGhSTAecLr/iIiAViCCDvUOpHiV/4b/eQ49yfc52/uUdqBgSMJNuLNytGO1Hv+GxdXFpRk7AOd
oe0ghE7HFqV3mf7HwcfvTjeDh804xQJE0qXItsD0abHg4mNAD40a2SHfdoaTkgm6TOG+bm76tnsk
d8feZV0aIpLH72NfwKLP8N2cL07hDwF0L/5vL1mkCVqcxT1HSOnv7rFMwFX7Br07olD8uyecq9yU
wqJYOYoxslPcOCdmydVN7EXcVRCmwHHAovhiZPu+mJE0ISoV2IhepupfVv09weWsphcO8gkJdzWG
DUyJIGwMh4B7R/FXuyKy+JEnUwyAsnc8MbjiEsISbZyvLMoN0xWgerSbZ9v+C13I/aKtiof+Pjym
DdHrHspEiJSMtojxsVQ4gRTvwgCy+DAIgK/q5zvL8sdRYQVFnS9BeOCQWEngkmBp+ERZyXCUAqDw
4PNLXAXZEScYYazMddF72QakpmL1IUeRC+WfukaENglJiYw6f9qP5hMLsQBfvUzGH1a6PTs3KpEp
WiQ8OMASRklSdd8XtxF/WimRMTARmRUCscMUOQTOp9RByGYG2BOuAVJrzhnv4+NYYMV80zfHScPr
8EdqOqGeMcFNcxFNjSx+2uEzSkF3LkxR0jGuEFvgrUGG4baw8A+HOYQosqgjZ2rRuQXZ8Mo/Jh1B
/fnq0uGOPYr9RLiHyVZ2fmYNGBu/GEDfFr9Wv7CECHA/bbzdHdOxUKTnwLPLXXILGTZikbPzccaa
fH4xXQsShRqT3ypWGC4Ge7gEUyiWxgjTANswXq/V84V3IybgK8YuQzCVMZzy4UCXkes2a+0qkVcD
vyZFyYXZgVl7OQ0JpxV1YGJXxFwAs0c4+g6LTDlTVyTjOLyoAGq1zSsqpT9A2e/8STikEPoKbllB
T9GyFe7w7vM929mSG5vURKqFADHxNN7sPqHkfHkC8maeJImQCMfobuXbilBz8ZFB2BEPR3pqNAhV
tnX+xKAmZKaH9nZCrtL9L1k9OF+4e/BaLeHJJhsFI+9FCz4BMjMCMPix2XXBADAcpNkdYiVtkAUV
5By9wKG4147lSlpIBEbFKIb+PTyMVM9jSiS416xwVhoDJD5pOaexNC4YumbPZLdhxhXYpqTdF+P1
5cyDB/Ia8YEiYeIzO9+D3bwAobMab2R/wgYmzCZ/DSPOpsHUt6+11UuE9qGG8gesBUKsnZGW+Sa/
+Tknh1WHPCdbRVdkkiHJBDR2B97sV8L8QRvO8Ys5Q7E+tpx+F3QXcQbyQHJUQRtZ39zo3+HbH8Ql
F3/q6pUMDiX4POYkAIFJMvAeznB2m171ZSaCmTHrI5S5aJmxEnY+4Y8qYfQ4jUWcEeHkPoAbdP+E
SQz4FQAIIHIcsbcTkEq52pM18s2OCPJMQFylZWsFUQPoJuvBEnu3RWcSyPC6275mJWok4XjCTGAE
jc038kKNoh1xC3wJ/wPF5N/e2SO02M4DasjkiOWKQWxWA2aJc71JVZv4vSh+zKDm2XNwjpvKunYL
2kGHRv98/8MdZ1XwRxgqjAQ1CBkOrQ2ZK95Mgq5Buw6h/XfakDBhsx7xyB54tNzrUdZ7mXnbiIEL
gD6VUVFFMq1mfU/1BvO6R2sBUT1Mq1BwePOzDRcOYxHGcRennTuYVysUplFpyAy8O745XPWC5uyB
m7Xcjzzj2KOP1VnC3sk5jF3x7taUimdTscIYrKDc3wQSpCpTaaSw0mLW/2cxxbukfbcV1QPqujYJ
wvEzpqVLlPkTAqlywxPDxETMIpgVjZgsOSJWu+Bp35aFNuY/MUCzxBP31lZvp3VuUGitlgciPfJn
KWnmnIEKbX4VKYo8tuiwG9Ql/MXpzlhwR1vQWRRF9klA+lqXucqGiq7MeQCQbS4G230KPQiKSWot
DwY/msjOtH72zYXmvPjX6OoO4t6s6sR9wDl6++IlZg0R0id9RCR1dBGr9m+s+xMHtyes2IKXGega
nFaeo6rkfbpAhd8pGpno19r4gTJW9q9vyW5xNR5Xc4f/Sr8fyrEJFnjuOA6RQjZcHOhf737HhTgQ
OjxTPSjEBHbxb83eq5FKApcupMWEUBXuOFZiBIVRz5uO5xf0W1CZ5EDo+VKGZiCvRK+JimeNFA0d
/DZAZ2a2BDWdhWNzg5EMAAw01xUaLnL6a9JgOHyYGnjnEScLC+WiIkWMq0scALlV69QZWKS4EYXQ
2E/rZxJFHPwzxeOklwJBbw00Dj+yBzAmvmoNQWK+BbR9HGoLRE8jtMN/2TJP4TjpZkheCBpiW2j8
YZShiFgKZ+PXGOO2QGWkE6zAiDQAkdeUBCE0wRYj/hrVqu934EqoAvU70dWcQMwNhE0lV+QpnX0d
GWqEj47nsHGqQ+PX2xpHplB/UFyEnQQyGeUaZeAVc7XGdAkBSCxRzpHyD6i1XqunTsLT0EaPGQJA
Pfc9qlteFmF+GDfEtg0uZOX6MCRxmDmYCPcFi521fJvXFXDtupi+ndoXlvIuQN+tVUhtmME7ZvIv
3WRsBBxgT68mXMtUTaIDrD1hMf5KZVOs7WtcDoilUqHsWkA0eDXCfkmiwVj6TxCKEE7Yl2EPbGgt
nuXfmanKZH7gL26T2oirLRXqiGNBzI2A/ghaMMgJRZqQM+oSSm32xMB7gN/B+HahSUUERVGHatyA
BsSLVQNcfQFMEc70BBcr0rR4oLjwc3j0iV2Hmd/zMqYqbgrE2SRSvi0UcDKD5Ye/KJpLzNFwiEwI
E0tFYO0yXfCN8XHmfKIkqKJzx6XOt+hdUZGaNQcfzO6cYauBxXKuPn8SmhtkGSQAFjNBQyE6ISqr
v/hNiXUfbq7b3rTgnSXNAu6bfFWb2lJD/RM59mJk4bkh2qA3k0PfWEvrUksnPLxv2+PZDs1vvP/u
6XjGkRGdua7OOKpoNvUDiza4bUDjlJHei4hhg0aoixGnIv6YSQJ6ebsriSCt3Im9yfM5Jh3oZpFL
gDld1E/e+dbe9rLB/SGyy2o8yZhWkUCBzpk5insRzz8xhkMNS9xqGFDiZXoAC7ta887ADIBP875D
CBlaOBQjFsMODLTIidGmJ2X+1U47ii2pDz03zpGWSoE18ZfnSbwRTQMtqJmrC4ZXbcoDtKFCmuvq
CgMp7MzMtu4aZ6wwka1T/wxKr6HkeetMk2c0ALGjU+BLoejEXHBru+wW1kYHcoDYTpiB9iHmEk5M
36mtHi4ojgDd92tjDXGHKebm7XyiNXMrfhKRjBgsloR6CHp3s3M24TKhlonxQ4dqpPx7+V4mS9Xi
J2GqZM4lsY+Ombs3iejVwvwu/lJXcymy2LD7tRr4IAjh4XxGJ2vqq+l8IUpwI1xEJmHymJ7ykUiR
gHZp+byzKaImkx/xRT+Dk8RCs1BofmetqW814qed0Ip4PtKjeSRWBj8Lwc6Jj2WY25gH1SpzaBhB
qSEH6uAPuggvJMDenGtAIbY3e1iIMJBJPJlBO+0IDlB7DUo4vr/jndy/xW01Mugmn5jzHVRIF9pz
WjG88kSfidsCfvD/I6JbQxsfzecvrNjElrk5GWeyZU4nOgaZR0CLZFRZuHEE0DKdVpKxml4inCN/
6O6nq3Gh/UWFffqb2jjBQmHa6jCxDGaoyc19xa0/o41lyT/wtfARJt7eNO3RVKPI+AvSUM0gGKXC
/grvmyFWDCh1cgDukDOf1RHt7k+7n3hMRE+Woieo3GnK4p+bGdZJStqwEOLRhzc0ExxR/DcP1Jie
aUdgbQkjHfp9r9Wnks3XtIEcYyjxu0DQhFeLeBEIFBnvuf3ZvinOIwKAHgc9YW3/4cFD4eqKzt7Y
OZc87RTOGc5QC9a3RWM2WOXec2AQnwwUyIQm0xLsZkde4NbYAlH4fM380DAdQ2EsZDmPvYTODt6C
3RkOg7eUHr99ufgZr0giFa6ZGUxufXMbBGvGJi2mw9cb5FSEMt14jpEC7sneek0dd+zQJfj29mAO
cDQcex46PGk/SXlzCiZsr2+nvvBoDrVjEASyaUnW1hfBRBr/a5LcOdydLE5KI0EQKdbj18uOxxGP
4Ds4V30t3unOmbv03NAeG+YnGT3AzsiSOXQKpLjZ+txdyvw01vMIQZm4mKR5zWIBWITXgHIGKC5e
2x9dIFxzMQM/Qa+i1K48XvCpu8lkQ7iEnXgmW71ENThkDinA5mVzN5XcSWiz4wN9ejAFDZISwKno
4v6Z6POrWY3dogCjbRJ14iCBAvAN82KJYcAAh/y4XpN4vLAchyeOdcEDod74LMxQQTJDy0ePkdx6
rYf2bR+NFvZqRQPvHpsnVb10zh17Fhtw7J97hqhC5kwtelpk8uh4fHbHBpkEF9/NJ0Xpi2IHfQbe
9ZL8uM8YnWjls6pwRyFKIjYbfvurrYOUVCjkoWfHazHRKeDL/+y4L5dTV2UGQeqUnJkr4/jYR6CM
9RmojAjsoG+Sjc84wpK3VoAx1JjS4wcQ5ttAmcBmyw2Hg3DxwaxlHyeMzef7sn+ALeV63px5aumK
/4P9NZ5ih+1O3AqvCHpkgoeIihnAaGbj3vbKUEBA5mIKcKe5D31u17wuzAvJiPAEFmLzIrz43x4V
9FLgOZ+3fRYZq/AIxs92EI/z8SAh6M5Tb4nvUtVxqnK9xMiV+GmEhLncj7XZJ9w25vprpR89vSRq
XzsnRjyZHn3YXD02/LTPac4zqnti2VJK/nr0iBnQVrxafB/fJTEau/BccPmIwwJNMj9ygjgSdiqj
g9NPoPonipGcyX0UFoLY79s+ds6A1+bJCxFzUCwppqYMNaqS889WZg/RLsf0khTRWM+s0nthFHyn
6p/k5cBf1wOF9OZymSQ4BRp3CQ/NsC4ASJRW857B8+L/PGzHDlh4UtS68yS/7act2UP5WriDeM2w
iRobGtRZ/9NQZwxIUZx4AUiSwaSFkVj0zItuTuotNT+9rz8cHhxt4KOed868RJxrZji2N3pIPZED
iEUZLM1zwEPGcsiv+0zD2z9frBs6vMbGUdX9YLf1xdRj8EAkzs3kG+IgXGkhtzeXZ1oRgoQl+uy0
LER+go2bzRREVTIThtIBoGIYE1OCo3p9A3T2rAp2gU9K216x/20Q0uiiEZFUDC42kjvAJUnYnvoO
T3ozw2uL0zl5n9DjOth3mY9R4oW4eEEJUZb5AYWOGJt9Q9yPztlwxPgD+iO4iK1z5glDtsz1ydV5
5ApEnvom4JULIDd0ylF54/iwGNLgVXkFRaEoOWgOuK6y9DC4Ow5lCTGiJaFYuQVxZitHup9d0Ofv
KRHNoeTxNE585Hrh/J4x+nF8NBjmVF3+m5pv2G7hCKMSaCtddS5RCoTJgvE8fhhSzpFtR9SAvnXv
X9HpxR5EHTUCmsu/aPLLNSzUOq+kP+QKgHDZ8T2LCwitxP9tr9yoIAurDf5xh3eFjgxK0Gm6Vow4
BpAaEpJuF9EbVS8cq/TUjmf+7kude7eJbBOnvRO/GB8oxU7oprGY0PIFHmUuAeHUndrdW/+b1ysS
pxdD3qircDKfGSVLxAKgRnzzOjOVRwAc5lm4MTg/wQ7bqNvRs3nV6kO32hfrM60mfEQ8Rce0idFB
3PT/SDqvLcWxLIh+EWvhhHmV9xY5Xlg4AcIjlCC+vvetnp6pqerKJEG6OiZOnAgONkve0y//2nSG
3FRi44ejFjlFcfIpdjk2UcQjS8iNLili21GCUCFr+hR0uZFPgJCiUwFiTmqkcsL+j/Kq4objYhSa
LKrgcVfM0MrdtAGjKshb9YiuVORSytsY4T8oR4uvPulEgB3JfyUaEUQH3A6tqeCJokHAtqFYVuQS
32TKE/TucEcK7OpmmBlSBd5IZ1ymixNYVXDY2IXZ9Y86h0bAiCY9IVGHiYg83o65mhQ6SlxDVIGE
FRqURGt8ac0j8S7h+V0JqYFS4UIxmrPJW0+Mth2Wdc4KXkRjJ/UJnRQzHGhkd0cshFgH+7C05Hi/
crci2uJ/bLOtoJB7UYmIcFGiCAxIY0fjteWJ0ehh152CgzMqNOqFEHFEMhzCuUZsK4Zch2LoCXPz
E/H4SKO5tKlITiqCeglHHF4gNP5fiMJ83x8jutcjNuAuVMBiJTZOtYzdM2odolg/N011x/PPHgLn
d4jmb02eydTiuebWTiDvDPWpIe37KlN5XzNCYzhi7qqHuXsz5fhqxE/wNUqFP+Y19JvnFEqjNn85
GLkhiNpXtsfs4szZAeSgYG62vTj71yZmwBD+2xy/0btqVOLU64rvnpT9I9/vQ1e+8uzzwGPOKsdW
w4uu1P3IhympYWyupgB/HEezTk12RzVcuHNX89uFX/Z1bNFhM7IG7kzjCb7F4jnuFiC4AU2QFhok
PcvYajISN77suvRECpmMpoN7OTPpmCz5cZVv+ddm+qNa+94aTQ2fYD9kjrEGRWgW61IDJIoZK+sU
xfB45xzsPkVj9eBOE5qQuJYVrYQ0Z1jGOe0p+z1N7yK04rONz7FGGCBmok+OJMQgQe2B+ygEM4j9
c320H9OfsVi/xSP5dODdxi55idrhfTY6isVWHsY7oXjApjwe2Sgm0DiuNhwFDe26I7LAZOL1D8E4
OfhbLG+Lp0+hWUDSjfg5QLoYiibIbskrEGGiFDvnBIMbLsXY0vVR4eknW24OZQBYYGpWDG+o9eRd
xpPO9ttHW67s5TnWz44oYIlkBFLdAxDTPSeLnvkvETyaKTFOtGrcK3pYcplm0+uYxL7C+2hBXctL
vMMQbSJct7x8j3aP0OXDI2HGcg2Fd+Ov3KEHIrY6vUy8dx5mD4qhXEhUDsgx/M40sh9nRyHhge96
XhMvIV84zhClW6dmGs0amDtLJiIo+DZVnymhF/nhCpBDGIv7Lsbj0JXLIUAWEhxUJh+l+FQIN8xo
Xw9USzkx0vcpfV+EWtiSqljwWVMwkZvHZE0OrgnioHrLJbVblqlmBVbcLEjBTI+RCFw8GJSMRFEo
hCqoCFS2bJnziTfKH1RK4BrvenzP0Rx5mjthCY+l8qTwNeEj9A2+BTQl6ir+6QwHjhoIAgWIPaRO
WBVrBmJchSRdt65NnhA/gXvSCdQwAu0Fa4aivYNSxwljNgbG9MWXIcmND0+yezQn8LjBlpIK4iyi
QVTzE1eKoU+iRVxLjHho2zmR8PfgOsrJeEgdzLhUgv8Bc8JBPUPhXqQrh4+AuAmdyIvDEhHZqMkg
8js0MRT/Zf4soGVdwdUwf9CuWnCXHaAPNaqIfBxJLGW+LaeS5TLPVCtx370i42lSo6kbcVASKu7I
TGgrv7Fr+PQtE8xJqcKEWk+dViadtrObNVQKqoJMb8lTS+co6swCyVQqMEcx70RK8TZZkqLd1jxw
Wo8BUGb+6wehPDvUWorNaB4FkGmasyJQz2nmy7FfRW0e7QYlK+lV9R7L1Y4tNA6uKE3rfUWPQ9RS
/KdFD5OT/NZ+Z6VK1fFkEq0qRomcV8p/VbLIPOLztjLLGDM83S0yCytsUTLASFNpoDypCkfW1UJi
WSzr8HUGyxqZd1MQ6iDbCUzxhsUm8aA1Tfiiv/2v8jUOg0jg2nxxxDRBwfH+kkGusP1D0JgXnH7s
h08g4RKw91mBirRIejZ5lNQkA9R2MfPThKoOz3MjL8Wzfpc3y9rqqR+26+pokLSkfkQu5HZDsYoz
VGIquV9y8LigR4R6KOyGSuGdssw7LggOFKdY13OXEKcaUMdJxINvCrq9pu5n3cGeVri/yJB33Eem
PbdySRDyOdsio+l8mH/vVmjGQMLQ6GYT2oMkIQ1ve4ZGi5+8zxrSBnhuiJMeMa7rbz4JIsCzTn8w
BYIEgqPOUKnNQ62STXoHOQ5PLkwIBd1ptUrEnIpf+JE+1pMgPPzY1NZuaypwvobuEDpRiKYhFQ73
Eec8zMqQTxEywfDloNSF2a+kZaA9CYRWkgapZjyzyrFOy07nIat8HauWHPgljyWDQPXNBrzLujJ4
mLATTziR1Z0mqQOMVCjfaaa/1JrMvkxoYJHDJvruwP/T4hRTXueBFhoUvosrwVz6oxXWoBCyp6Se
ddMHV2M5nBP4UdFRU/5uon5BPyXpnAgSpVP8QWD76ogtORnOTtF88e+m2o4HxH1SimJK1NGHtMMo
zVKXyyeIDS9i2Jjf31UoImsQvh81FvImcjoRIV4sh4qaTG4f7HcIfUZsrlCcIkIE3HAMydiYnbCF
wR4OMjZCBAp1Mq5N6+woeaXddDGCCFpfGEfiWCi3VfGsegN3LDSPpITNZRixylHw4qm+kJsNZ+1O
TLXBgwf06ejFaOeHvULygXeC/VkvpHzNpITu+V7nLTwMvff1Ce694GXNGJl9yFAXt4AbQV4Hz3rI
9OgKyjiRRM93ElNYwg2a80eI7iYbCVFtmA7+VGw/HPjLuXjscRj6h+6ZtKoYkybiDNLDrZz00SDC
I06L+ck72R4CThiAn9jtwSYBK1qOuGpH7Y9ddbmllumgj1RTdXcAAu74E0JbaMgSd899lcrysn/t
Gw4KuYhtKJtWsYoo52h4ufEkZnSljAqjCep4yJNwqGB0Av+ckoSeWdyezyahwvePDR2xcE/llQna
M8jRx9j2E3Mawmz8GrbpXB3RL4pZgKiZSbZM3mXpn5oRMZQrhk4Rd0jlGC2fcLQA2NQUJ+FSESm0
WsXql1KyVZpZPjr6hOMfQ+cHBF/6MFtk+oiPx7y76qEOWUl3wM8a3VAYQaClU3Zx+DCAelFDRQqX
PTIZHO0ByXoQib4uI8fibOpA7lvPO5hLTyK421N5CZeaAoQGUCDGGbkDZM5TAV2lBYD8KChA5u88
M2wmaDoKTCaBtnMGu7+5/EN+UeGZ+CsEN+Ox5eN7Xk/eeIXaaE5n9JcOC8JQQKN/AAP6wB0vJGzb
Rnqg39Rv/to8UzbScY9krvSxpZE2ZnM7GkFHnhsfpKfrauTReGGwCzUCiruY5IvuIflY/msNXOX+
kMWEUw2VpNquXvZoeWfgiOVqgafCYtJQoVGIULUkOOb8YPh6kFrGAJyPeAYIr15Mht0ssX3t94XY
QXmODNthays3PFWL9VN/74HPCj6pC013wByZYrw5QD8bKEqaVkhIMXBQfB+3FQIfD72IiFShBi9G
qPafDLDWo6x2WEYBKYUHXuAvuQwaiv+DxnWgw+8B37JxzyWLHCnkwT4gsUydWosigJIz+aJeywrb
b/kZaoAZIMc/CE9y+SUJXDLkc+HNhHvaiqNqYR1gL4CvYwYMVDr0TCLykxgV932hICa7vpS0hf8F
rN+aYMKcDVAlIbsFY9NS/yhDMMATBPboz/v+WKfR8p+RG8Rn7Uy+E9CBkx3dTLTsvDYtYFI99gim
oVNGNcMKF6ABNY/5WkIaVNbTJwGv+zrrNQs+yOOWJQuGXEn4UbSebslS10O5LFkBkbGT9NdSRQ4/
LPLeQ2HAKbLXl5xFm9kqrtGWNB/ji+5iLygbjJ17srx/Cz0skJ8h1B/Wt8VjqyjcBTkE3OevErAv
foqNrmsYwXEhImQXb6x/oP8w6ib+1EvxyFN3mE6PwN7YgvXJyYdqpvfYL6BA/kK8i55ki+YlFwMr
i6g5FW4H19GRqMgoAHDmvezm8rCi9vHuWhYdqaqd8VLkGAAA0PJaAzunblTW/i9b26Ic90lcxrHT
aML7uq/wlyrP9N2kCvAYh1D68zrsoCOj5mScnjkCtSwWsw7RB7nAZycRVe7Yc5YrQzyqQrwBd0k4
QFeHugtAEBFReITUQcaOAl+idUKxjJ+yIYeAvbb0LyxzsnRDiSyGByANA2sWeUs6hiGzMbl4wYFg
BQAxFklb/jHEUOdQ8if8vKHIO098gSQe7IsrSpc7KoVsfpGCJypqV2zmbBl2uaVfm2zgzeQ+6v3b
vFwF/hMpHbHAx5wvpSCdMNlNDgRfc8pDoBJ6hzJWfGwfWxz4qY32CR9FSAsWU9nLMjp3E2iDP4yK
guvNKU53VcU3sQOChpTFDY9AL4CZXa+Ym2KtoWwh+/OSi5f8nXPcIJCbV51yxeTqehPD81jEYYdZ
eblwc71EQeF6RcGRsGFoZtPFjHGUGQl3Flnh2UTBBGriSW938NsgdIsFHzGLSd7AQuvybpVgMnDF
ZsyR3rwWvVSWLae6txS9pWMmby8ZMH5HR+lO16thdsPYUiGIgCdRHUVZ34+o5kHoDBqCr5dyjhxT
QhTv4U7l7FBxd8DE/unkoX8PfdXVbNQWK+chKTuefYF1zPKEpXMbNX7eQbTL3mL2wseYxIMUMZdW
Rf8UethPeO0gZ6UgSIm6HFGTR50Fd7BGkZGpX885A7k9Ogwgit4gCi+IS/gP8wOfgZJ7+7a34KfM
+9bMpUCSr9TQ96viM+L6UtTQSqE2ZUTqD4Ul+t87zmNXGc91sMi7yleBP1ETfxzTfCFFel4QvUnI
DCtoYpmi0nxYv0gjNdj0j1VtROIuCBW6lWnse/4XMh9MYBMbJ7eU7PUY47PJthT1LgUucqSoAxMD
uf1QXYS3Bm+n2h02QDe1xaYDKnPbuTwdykvEBh+ciA+XcYYzBOA1RZfJxp6yRued+UQLlAja7I91
f4SRJmLUghL/UnyG1xozkdg620H3kwPZAiu5TfR6ovvr210jQiK6LCpCxUcs24cGC9enaFD6FGNs
yYpMUlRC3244Qg8AoiA8AJUp1eaoPM9yAAE7+KqeELiMQKRrmw9BtnAOFD3EracmHLM5HzOF7oyt
jPVvTeEoylgaXnvI+9WIMewAglcKNVE2vsUj/oWK8Fiz+nFd+DYdl4IRIXH4+gcQJHr1HSBCx4I1
z3jWczKCLBgeRdUryz96CXZv4x5id3AMraZo6KnF4Ial5Gl4dTyHSkM/mwGdKRhE60Q0PkwO6YyN
7DIzDgOEX17qEzIRMF5xXhNJ6S5V3ueR9oLCHMNDl4cJZJihhauk4nkUkw5yFd9FAqXgXROtRDCi
RrFTjWVfkgZXklPOliRTT2sQENDpASjOBtCamQ9dFjCz/0WtKTrFU9H/A8+i2YA83XpeLDedf5KP
LP0pwXKFWTqeF3wzoCrSNdPijmCQ8xDcxhoUHabwDkCXQg3O34ntH0TJbROvFIV9ZZ41DMoGV+0Y
sNa52yOqvD+ulHBobR/arU+jCq86OJ0gVQmcmUPKNJ6TP3RspQlZKzpqzyvbxTrYu5a/jwoHsIcG
j8yOUacikOFCJQghOZBQr7TgBze0QBmNhrpW3k+hKfBgjHx+Tx+3rRHfgFYeXPdGL4tla76xAM3i
8GHy7RzvQ0iSHQauu4ZjZPml7KIBKd+SNwD4j7yKAbsMmK7J23+44Jb0SyPKW6ZzAy9RfozAnLdO
qYt2iwNngfvhXxdQBZT0RhxIr61GHf/jf4kaccf6ynKceQPqUw8kickORaasKAx/EecRj0q0q2tt
pDHrdDEzyqG4lCmM0fUHwE10CbSvqqYBSyl8UlkoYvpa+kk4FyAwdJ66YJ/eXfyBDEu2Glm22INx
GTcBg/5RK1kLSwzA/zKXFxktDXRVhoVlhGOEFCGY9eVQ0igVRpHrI9DYqesOONOVAaZjK2j6im7F
wJXbn2FMEkHld4/Qi7YanTAjWQKCEVsWPGuzkS3rB7xJgEJNmOVLxH8/8pAEI1q7cU4zxRhxTedp
i4kH+d5jj+1/zAv2ON2zQ9MLqiomet9sjXG5pgC9XKJkBTaJi4n6sIIvQ31MTSkTnszZ3wCGWHPp
9pOGVb6/0QmgcxKT+0NOpXcEAkre/pr7JjoeVHyQYXKXT/8psH/q/0Sw8tAEGaovC5kdOkuniJgr
JyrvhlsHounpp1h8DWQ8UTIhV83XA85T/qgqp4Dnmicdkx3mYLgnEFfFXEhj1mET8F8p94j3pGlX
IbFMiJwusOnUENxjQoFxpeuOE9R0gWQwcSxTfwQSciOGwsYBRjLNVJR6ghZnGG6eU/3DIXh7tQPp
jngvHqfyo4LLfgJOrZvjtc24gvrdFtntmZsVGkBPQg15htE+dT0Db3udgII1TlVRSmpGnzfBW1NM
Wr4oG5KTKZJAEzmRnPU7H5MJpVC/XTJKYflFOKfqE/ZHOe7wbpT5TSEsAKlNg7c65MyTOLm4xaCV
aZ96yb94JwIeBWBMQYROezq16Juf+EOYR8CJgRHCYLoA8Ctkaniar5eOeiyCuiB4Ci2T7IahbNEC
7NFxDdkXncn2OmXWae6aKXx8dkxKMqwNB4M9ZnKeyezgbJEs37waiP+PlUZ/vC0J3pTCAklKOMaN
VRs3lpQXYi+R3JViAPJ7yrZPy0T736EMa7F7UH4BoB7gS2Cwul+60BFyLo5vp58ZBJ/FFAiE0DO0
YvoVHlRJK7nEiVmBsClZF5MSbK0km5RN4RK68xPV0FDXtLdGAkCz+EkzzHZu5PLwC0nvVDkXycWu
AJ8LtUfggDTEkAx0gS6VhOdf/LVqDn36rouxI904aPVQ7LI/qGtQnaj3enpGTYN4lxiet2wHBSkX
iM7tBLGK9+LT4lOI6gnPhm8gtbtXcpL+moOBuFxGnLIZ2nDLRCVoMicp80YPCUnaH0ArU0P0Pdcz
oV1IDZJAxiEU1rJ/YAymRifK2DnkU/RPkWSpxvrZJZjo1pFgYkzFqCR3X4yC2aGiBlI4kuVh4Q6i
HETeBFWZ+NAAiHmG8b7K+3yY4ETyUNCh88EqADj7cLhL0cmcZcpaHJaB7lhpUk4TWYh/X5l4gww7
3GpejhEB8drDWf2ik9+wW9CyIyX+kJGdYsOGE6VGpQKZUCwMkn7BUZ8kBlib+Ganv7zMybvAv5rb
541o/A3nYS1qE1NTfsJ0FqsZ453xYElcLkdw+VjtBm1nChFx10yneMLACO48sCRZsL9dRB045x1T
jJh4953leUQrjiRe33i7WItZY/o2isE/If5Zrs1B2lkwtm1SckEkmlIUDKOG5b67w7seLa46aagE
MfjBG2/sCboU+HhufyFuxMyfEenwHGoIklBw0QNwXPgHYt9d4DgMSdYAfb/ttzgu7tXE6G2Z+Y2Z
0OH2QdGjvVjaOXC1D8zmUJ+b7xi24bIxNO2SZMRK0IuZNwrptMZCkAkzTYwtWpt1kUiiWlaJbT3Y
qKG0FHKrNTIODKrpR+dWlKDvoNxgqfBM253g/QACHb3a4HCm871frloZ+fTDUUUZuqcIP51XJUS4
fbobnuKbHP0DJXiBXIoMMuBy6eljxQpii0OdHyk3OLTcFyqtUZSXtGqJAk7PXYebSzdP3mEodFGZ
bsNFMfs8XXfLrx2/sSTblTXIcAAP8Y+8elLeRNxxIDgh0OUVCjEugK2J8O66L/AdfhA0ANIcel4F
IvEs/vAfccSy7BdA4JkSnISMwjkhzpCiWd19I3fWXliisjhW6MaCb/PkO9NFBG+YHkH3KfXElZ4l
VH0KDxtXJdB4zgQzwtwlNRL12jHLObDglRzUG8oZ2z/FIPXrIivHoaD0uIzzKBnRu6eIEcDJxMGJ
m+TcEh1RLZWHAh9FM4Q1uxGBncc+UcqrJXMGyehA33g+cvwZ34dcSejdKIYV6CUFolalEGUBAhaP
T2lOXoEYMWPdTuM3AuwUDCFReomTQuer7E4QQxXwGZC4b5E1dsY6kgUrQ6eVWtglsIzNV8Jq81cB
Ah+axOPnnihKelpMMnTd1UXkJHesjq3O2zJUZ7R6tYRYuIZhYEn3pLHiyQA5RP463oqvdZleEvp7
IdnB7nQIMRE3GOq8OnCEphFoNkXiYGngh+BOsKhD50pm+FheF66GarLxL9WS1vHsY8TC3p1NgN/B
7YTWxULqPHVRxwFmiIY8LjeT6UdiYqScTxaw8V/yVqQH5n8hv7Qs7z3xBFa5IKKx9sucOvPOcyRe
0yRbagrhmuQF0vXvNUf/Ih4ltLFaYqpIjqsShsJXi/TIyJLSosHPBnE5MH0l1RDYzjn5Pml1T+H4
9BZG/D1AY8lLvjSl5a0AJUihiWbDlxA35u0T8bsxRwysmTIM5ir304ESQSQT8zIYA40m2nEYclYk
eLeFd117ZPkMBHhonKELHnUi/cbzqM1OFQigAIwBUgEDZ4a+GXAcrxKPlL6UiiW3nw1WeXmIC1jB
Y0oHgllLcLMvJboifCe7K9HsqnWYpEOREa2f5iTH5UGlQEMB1VE9MWjWr9pBroMv2w+aFdwEB/Pv
qLJ9SJyj+epvqovBRwAUL+ZYDilMj4GemJ40QiRnN7AEjoL4w4ISIw4CnWThwdgGKd6RYnlkzN3Y
n8U9Zxb1lXYdTJQF67mszOFV0SEn7aGsNiokfXFLdN60mOKyGDKHZ+V93SabKKyHH6KFHgy1YPmC
5UT0BZzKnsxD6X9V5Or1k7YYw/+Ej3Hd9FznRrRmOQvZBNbpdSIiFeii8ZuswOOXDIZpFe6P5E9u
JZnGKX76Mngqm4AhqSTfq0YbL3kkUbw8yg6572V1GEChrl1bP8gwAvP66atOXFn5PKWInSwJTheQ
0toCdGqelLyOuNlTPAcwBOj4M6XzhUpFfsMcNOdojYjX772N/tX4kNAioHlSGp8nCILFwLQCgQXN
jP+5ioCMqrc5sKLjHlhGE/emqyS8KemMVkt0D57m977omU2nSjAAp3otKc8eRGp4ho85YRN84aZn
uxtCTX0o982X7ayMtDZkf3IooUm6Ytu0ZpQ6Rc5zDLIDysYqAYttCoRBUTPsJmI94DCxL10BpHDK
52iMwtcHruFio4kCbmhfrwZiSRBIW14SY7AWttRIPiBPreCL1qJE8wUy55/PQ8tGi98F8dWGRaAP
3laQ1RhpUoGioMeoXJHY8ewrT1FEOAX83eBLf9YdlEByATw4OnNa84nxp4rEgIYDllNywyRc5iYO
9LaRJSYZq4fyRVZiW7Osid8JgzddMILal97xX9bVEHbqmRlTC0k+V1cEeeWDXyAlOuUSr0QJof4Y
kFmsFV1/uFsJcOBBt/NBcE6enZTlcnxl/2iV6b387ACAfqFYV70D44+mU1Ynhicszr1nGhssTKRB
m/7wuTwwZ2c+2RlH5jqdQhPUoV8wpeR3rmsaAJ0W66r80djjWUpdBggBgEqR9RDk/HbMYmjmoJRJ
xeM/oAPrkzRj40uAvIiBIJiCqAJvc2xcCn7WXePzHOIrp2Z9ZRM969+M68XGooKXoc9j24VZQLhz
5n+0lv+oA8KlJzoFYli0E88HgLPQMiFuUC+f1IisZH+sr49oj1nNVkrFhj6LQDSiR7Y+WZ2Msslc
u4ziU3WIP9k7DHob4cWz6snB4lvrizr5ssuunNj44vc/2IPKU1lMHehdSsD+bgUdwtmgV3BCdOIn
X97KZjNr9BdyGjIfQLmM2WTDToeqCgzUe6PHj8jVknqRSbpUzhBOIAxDlSV45ziYMoPM+jzT2Wwp
oiIGpfOgO/L4nnzGGyxGy+qfCJjEXerM6DfmaZch3Dpok2Ze0Vavg9FnZRUMf90YxLCld4gJRSyU
8Y5u1vIm4H1czNhj16bbPp2beLjgoPV4+qjWQ0xhRlDt0J0Ff51CbxpodOwwOGmutdTviXZB9JWM
DAooo7yWeD+c31aSRxgJcDKvqHEon7FejKPiMuQ9dxLj7wnOawKgQuD75hLcbts7bBNh+APFjk4Y
tBzsBUZvdCcoP9RiWtSLCW71h4QAzQtc3CGmU4hWURKyCf5hRiqzq92z7jPB5R+rPZcC5W6SvrhA
2FBgPdocg6vzRnZuMdpee0JmV9r2PyqD4WkAhjaZUotfijdn8w8RJ1ZCqqq/uR9cqBJiHYD5B75P
CejEcVnZDGx74eOjiZ0C/Hsa87RSdnfs3jHFkne8yExjkPkLeqMtJDwSSXp6Odez96CwXj02H+Qd
JBsBzRuSmowupB6JGY4O3z0KZhoEGrhao0IPPr7kvojBNodKbtJFPMNqWuK6KpxLyGE2Dsh3pfsC
691K6c6istlH1Z/eBPwKgJwBVjRrdZbOKn6CIPiATyxv0YlVULo5+dXX0hd32/yh5u28vTthdNvP
mW9/zBZdVYxxbOFYLUoSlBRH5YdzorM4IUuEYDnnrVlU5lcVHf5WTDlmm9cEFJjO1vsqZelPoIYJ
gZikEqQAwLBkrSHDUmjUrja2NZDlgHyJr4hVxxeWzZjuCOxGECwE7TzbdVhYSjKcgLd+h0lwWXIv
yOOidjypN6+iE7QRbPFFLzlXKWdPmx2sZGbbtQOUkAu8VcxlkEjnxaclG7/cq+jrPbzpDqdqe54i
L+OwP8VQpjZQ3mHxH/UKZtP/1HiQiGYX0aF+RW25x49g6V8/JUMfasnmG+KgmJ7y8XKAkNLN7cdM
RzqYU3wIZE/ghx89viuchnO3Y/w/jfAw8HqmUCGbWzW+h+y02jOxyzkKz/o5vDMm7FsH7+f/sUv1
2TT5SD97bLWxt4Ea4c06R0frCC7lCYfgiybhBHGjDae5cTDgxLPtpPLm7bc+iVc+DhjJazsIpsEz
m5iPbMzVQb6X7tl9+GjEGS/R+9br+bLnr1Ba+vnTpVBOm+5Owc8DyEIjcor42syfRNPdfYPEQbhK
jnG9HITdBuFHRtdvoD937B/dC4pQH5emZhWMvIv58oZmD83+liYKxxp0BDdT1D4/myGDAt5/nR78
kyPljOy+hUTAS3iaD9Wkkb8lKUB6yNPdOb8VM/tbXvOj9ct7fAoshN1R8LHPcX89DxBQJgKsb1Ct
get4IaEIfUENYMJMmPXo5dR47Ims/RjrHmavQQP9MRuEDw9tVAvKd51d1p06YfkIM+LHfggaeVg8
cFmGIT4z3/F5V8cv/H1O+OmhiYCKa4t8qjdLuhJnrC+fKzrhV4xQifXDivMTopfhIgOSnsKRjXgn
qDjj2ahm62zkotjGojoysHDQxpuJ9na5ojYOxzbioawhuQ2CfuspXPQE0/VWnuEz86Ax+tld0Szw
obYwPyYH5WP8BIfspUw5JoMIWS3P/5pnRqHOF9/u1sLoEhebBxeexTCWt07hm2Lth12r/N1OolHA
Xqt3x8r8hCz0GZm0Ozo2rXPXJ/CkxbC8dYb5W7/Rn9/8pz53hzaYSt8+Lo7aKZwUUsUCOR7M+aAk
KzlXENjvnrH5ZsQe3p7rhKhhW/S8sfrLb2wKpQ0z8Hfcwa+GFYNQj3tyfpupf+PSwMDIhs6LEceU
OS21D1YE86CJxxpy+MY4f3toMT1ZsO9I4bgyTZIHGFK7GDrH5SiEPYeQk/fxqLTiA+nrY92DUfpC
gHWWIjkdPTV0bK0PlhZXvNYxpGaB6W0jXIf/NILIzgUXcClhNZX6nn81DTp8eWoDKsUXNkW1qi67
y66ZIMhCIVyX9+iX1y6yzNXnIuweJawSt1T5GGmzEgmAOOIQrl/Lt/EZcu2+Wr8YYlqDFy2yeHFH
pCQsT3FrhxHx3laTYFJgXctObEjIFXURnR7BjzVh65oTFNj5Jrs9nXHwYItk96KYQ3P8IB+Pypwr
CSayvS6Oduc8nLH1ZzCeQQvCfXFjJ6wQwTEBdSgP3EZPnS4Qs9920a8c9OTRjqr2mH7T6+IJKfsj
D1gQ3L+yVzo1RmLU8ot/8Rm5IOe5OW1PgagFYRr3IoxRbIDqzrlFvGPi926inzc84+egH7fJuBgX
3/XKr+M/BEvqdev9No8MXcTlyPoAKzKPRcUN70lEYE/WGJsQnEutj3fwXugd9J0PKp8rU6j3PTgZ
f167mBxV1Dzye05+73IEuFG5xdtztUagZBz3rE+OJYjOxA0tnpuF+SZKGN+ytenGkGVwxJpn7Uwt
POCtzhnnNYsQE5/nUD8uZ3EX/YVfd4AccY+v+WcLiw8w69lUwAPrseivO+8WIuINOanlZL2Nzjz5
MwWZLYctPhach0KsSLKE7HjjsN+cP/Pb9htCP7M6Adaxnvfy8MXwPwzXRFEyjJHn4ZF02R62b8sv
mrrf/ZExwpyn6BBwbTkaV+cXfsHXe8F7Ky1W6TB+Bmw7sE+CmjT8emtkE6BLLgH72CiTSqgK4M0R
zQOkuCFgD6kQ+iSMz+KSwrzqx+wAe2er29Qsru/AjWtrIMRfpJA7mL+KlngwzlFLSInm52BU4oRt
gAN9s2/KpNl4ElX3BFCql4n320oJLhbU/LPouqba7DmUWBK5E5fieOAN0hOatsxX9dkJxVzO5El/
OHUMKSYdBXOHEGOjd+Y/3GbCy73L4fKQ0Y79UD3ZfiKeu4mPEuO+Z/4KQgoAGdu7qIsGrUuCxrSn
r7L6PGLV3OP9iOouw2aWte2ei5UUnN2kt/hLiabBzeuSu95isNCnqL+Eo42kz5YSoXTmNBCdmaWz
+z/aTrf3NZn9wZLQXewG3VIhaMvWGcofI+sRftFTWzkNcxwWpK0WvYdrOHaP6FNgjvO0YB36LKkA
8mxwWDUk8xp1jFdhF5usskyAXToEVlAXNNvoQLRsohl5ANq0N9twmmlK01Y49JHRGR2dqBzEI4sV
lF2zlXECnZmHz83YbzfsqbT5OOYYnRN8I6HB2EdvZkuOIJNLKqrvSJ6yj4g4xwfJ46HBP/DPIZ2Z
Ujj2WTEmSQ1ZWOD15+E8mQfAtnY/omDtLaa7S9Hb9eNzLo0IhnO3Nd8sZrAP4HV2z3ws2EbxBsjN
TMsuhqsZT8sn3BC0DNaXiLoK1hPN4jecoUCl9tdDlBFeMq0gRfac8d1VfbHKSPNGsj6q/NpWbfUL
oEF0eFGoPVAM/mYiU5K0xYe4erYlhBUIowBVgzW2SH9rxMJhLlHoL77BL7iGdTZNvzHh68jyyfa4
7nlzR3Ie+aysk9umzt/JE+n/z35WHjfgmN0W+yVoAL8MYv6omnKEmPTPoAQuGLCe1TNGk1jhsm77
9XjYsCHBqVg8n03woX/gojfBucRJly8/FV8PNkz6yN9Vx/YqJ059OOdokA+iP78NEcbFPRlj5ZC/
9enQkle20gbhvBz6f/BxEPEdx6Pijwfx4B/8m3eJ+puhg428Nw+lLbIg67l5WQibEFY646d+hUf1
2TyDv2xQHckYqZCASWeqlF8SSTsVr3SyQScqhJl/Swekw1syNe9IQiNHE72xCsb9rXjz+yOjhj2/
YPyRNJsm6FyuxoqfPPPn6FEdAjoS++3yFT0ydS0sr9F5GObHdOZc4skWCbgzDZUHllyveQxx/hGv
cImlDA6SOSkmSDpmeFcgOxy0ebIKJI2L3iykjNODwhGEYfSwwZVSZpT3rEdk9H/uJ59tTgVKwuG4
ei/GMAHdDhcQKLsJHUqKc709y+/OZXHwf7RURTtTR/pBPK69xYvszFueINZL5p+7Y++Q/DwEFdpk
suErsCaR5/Ejb4J6eVkyJLtE0kJaTKJ++hnLZ1S5RtsTCkDz7TPuvGd1rX70r8gsI+aPvxltA3pu
4S2+l7Uj7T/JnJNB3IeCE/8tzyXKSbtjvNquCgS5m8W9PBXPEJ2taGRPgns4D490lKPwkIz9msXJ
T4A/9Q79rP1p3cYNBW9yAkWIBwl9rt3spPS8fe9/KdSVC2wWVpiTv+UqR66Px++U9BE4mnGOSX5c
SPNjz0GN2qRbvEGdEZZ7Lz7+x3wG77S1X4tbOd/gb5E1ngjznAMefdHjsG62bHOJj/wqBNF2phGB
ZjG35ckmJNjyh0Ki3t+Ky04qIPIWbXaMjgSpoKZ0v9PcJsAzbfSjUI6ucV3W4TnqvNY/ZYe4t714
TcAikNWgQfeM/iPpzJoUxbo1/IuMUFTE21SZZ8HpxnAGFBRlEH99P7s64pz+qrqqM1OFzVrv2L/m
q8cmBxerzcYr/N5Gjr9eF04BeQnQr0KUA4RjGcDD0uoZvrdvv4vLsE8K39Toh9k52zYks54+B8SC
xbZ7/xWbEhkdlSlXBVpi9aO2Vci0qOroiwvqfa6D9PbHaa+gzKE6Pv9DUfzjYTeB1HLvy1H4OdyZ
oEze+YpX2Jza1wxcf5/riltCvugZwDfb8+c4BjYLq+gTvESR9fsvMb+7imW42hW7W81CWouzQaRp
ctqbeyczku3DUCzK4jnFj3cqm/oaH9gzfHrIM8vF5PnHCX38xiW7Eg/Zs4RMneGPgaq/rnZsPuPt
fSnZBbpKkujdO5XpAR/McNstiU3xP+b+RCS03lenZo9TKRyZv0vPH1FNCxZn3E5jvN/FhdecH5Sr
ch3i2ah1ul3IkbKqC5GVWyS8YpqIf4eeCTPFec4JfeM7fNaf6yt6HvZWHWHJR2H6iuH43RG5i+ji
AgrSzyRP4QPhJJ7YtdGsHjuQmPeG9jWnXA+WxeUddOufk1/TtQSyjCiaUWSpHGVqUMToqJFSz2Fu
jDdDghs4LOqIJ4rxQavO17wf4DvfGBiLHWvZqo64z3oRQcxuwmMTLDeQLMa2TU2q22jdravNWJ94
k01jw8FW07/3CUSI8cFR1Kkh80tbPI2fOnNC5t/es8qrfA6XEQLuK7PL/vAdMg3r43/uA1iN96lo
4T5Hzv0qJTM+nr2WbXM9u2bLBvkMcOVlz6wMHebfP7P+bkgWW+VwkxbEnb+PhOIOKoognhsY7B+u
i+v4kC+xxryzOYfI7TcnIR4FBe1Nwx+2rjm5qD0iIIiHHc+BZ5oRSPRcqv6a54xihLsifgumgKhj
TDYj1+Rz9mFXVP46kpQ4GogNLdXB5dkTrgdU5ePLqNa4WLhV9+gZzvwFnhZYNlqE9fyH6YJ/Uq1E
cOFQ5s+p91GYEZAhYBYlKATdBxmpW+Lb+OOvrI5/syH6MACnUxJWlM5i2klmw9/sc36CyjO8fP+Q
RRBXw0Y4Hs/4v2Y0J99lXNjKT2DsvXLOaFez2hEzNpkB7itQ2IM5uZgPMsVyCm1n72QuJzP+zRth
z0keB+UWSXuRzj7SXK7/0G7QYI7UumQbILG7nL3LmcyUUdO4SLPTAy379I/cSjQIP54aj3kCHkw8
JSMlv4VU3/Z4dwgEDSdBn+DK45scscsDbwyNPhPqdudjWI/+LHvNx8y6+JQA40k75ZbgbbvNvjjg
Rn9Z/e/D/f7JtGLy2ZIZzNeqKIic1fzR+oYgH2MLthh+nuMvBmDg99WSyOXRaXxtDu8Dl8R49Q7I
xRyunht5+Jcc+Xlu5V9zXQyI0jjIYmHvQ4CQBtH98dobmFqed8Bt14Ey40Gr1LOMjgUg+PPzxDr4
uk6TGeMRIrL89XfbdifMRXRE4QitHLambJcFv0tLIny3kal676GSv9T6a/c2pztErt/V4kNVllcu
38ErThzJfTh04GhtRPAlkUXsZfpn+fFztoIkuulPj8TTtQiGzJyR+zDFUpUvaaJ2eNIO/aFBiKC7
V1v74U53svejsJZk3mVx+NHoOyI/7ul8tuIO6W8Kl/HCaoNOq1Riok9jpzy1vrSkglUjzJBGgikg
VbWg2te52eSD0WRIlbBVLD/xIBCZYU+KoIbUNMteL3itvhoN7jGlh3D6yqY1JJt2FdImP66Yup+A
Cj/95if6Xn9GRUjHik7JQEUqfW9Lv9MxZjR2f4HiccVIn0W74aNgcnmFPKIconDML32eUzCtL2lo
gCA+uGmMAnY3IArr6RVBcwGwwE1L5Yf7dnhDOa5+GHdeMUPURXaH0cMvw9Rlo0XCIuDBkTsikS63
x+b27jHIbNh9tiWQsmj6rGnXouKZ7blvf3xuc/wSJkcaciFafmNQplV7Tbajxe3A+R4RULjOrRyZ
JsG1/s0moYqp6wMQVphsjQWr5tupAo7VmbR+xd06de96j/6TnlWYYub9kPccMBpgH8hIkEmi1H3Q
f6aEowBu4X74XEfh48JpRxFETyVO45pbpEV6ZI7jnGCwyC4swEYWsp0cB2R/El4bKuo7aHbZIiFb
qQgmB8mmQQzlYUHo5difGDUVQeKuiUYeqNepWZVRs7pTbc32+OSiw9AU3qLbVuF64SK0i0PhVoeX
WfPweDkDs9BH89YZW1+L/lS9prjpZqba0y6CIkbWWhtkxbGm06YQTB3gNCuNubZ92f+GNye/jPz9
dq+OXaSmFv+O3U3iRHG+Qb2pVo9VJirUHqjpThVy3dMNFtO/X24W66ulsHHIdnrpnOnx4RWE1MZK
+/c91tpLV7aVlW5zv1rdoiRsDmBQGNrjBKutUMyKkKovs9x4m6pD7bXenzNUpXv1GdTOi4nKF/2S
6wqTLV3kvaAj0mvv0Y5ilColYl7t1Frl5Q4VcfQFiQSeimydjFrchH20oXZJ8iYLRj4LBZ5ZgE/u
d2PmsbdDuBkFDKnd4zIoFt+V2F375jT6mM/wbn14VN7+IZWd3uyaYEJjRLolz3qHgd6+++XyYzwA
rpUQYTNsg8WsBr6BhMjra9PNdPMgkSD3Sv0WyqDBeQQe8BCnYQlrVOz4fzZXT9YSHtdMjcuJUdnd
4e0/Um2yHh5bCqHHBg+UxgF4LoJyWQTSEajb6m0gN57wcopzgxQM31FLyCupZYjEH+ZbNEFZFKpH
tBAGlZqdEz8/FBEYXeb/VEUfrqh+AereZKGy6GuI3E8iLJoemyXtMnG+bJwnWds/a0iz/M9pxS2j
Jdo9/NoiTLTHE54sOP3OJKpcU+sePigm4LwtF0+ViDiynqarxpkYIi+3pya+wOdHyMLePuCB+lg0
zPwtbv02Yq4jRFYhVfKmQpS6NQSPwhnHiub09TOOd1U+SKai0RBnDy68AwiIlo94EqVhqufmHW8J
A7qIp+UdPn1W7Wpgt1rfGl72xM+PNnjNl2xFh2+cBIxOkA0AKECns0b/Hn9caDUAAP7hmCtDNC15
HH0AHVR52sTNR4TL0s2X6ucX8iFyVSkXLpEmUjfiD23kYmG5emxLs47lWUoAabbrW1+78BT+hsyS
BbS9+KqEpzF8vd1HXK5LrmGw/yUjSQNfkVIKNnElA6NaL6hZ4T9kAt64UUQueLsuHHMawnfYPxPN
KR8JVSaELPG/DnFvInYGUtf7ge4MDyzl7OO/iyimrQ9VpKzefJa1xwgjQiI5swnBkGllYyjHE5ac
95xkjVail2s201OT/r2lvybqM5Lv7vBGAxsy4tLGj978uRurL0eu2BOBZ/Ll49LY33O96/AwLwfR
nteCw8npx41PdQstNWx1wEM7wGu9pYb8FlIhrL98TmetM+kIaf4Iorb35o/Xm1LB2URS3GmveECf
eiYuhqXg+UlsDd7L6lz591CaTYGni3MZZpvJGnD/GSaRqJDskZpN9CEDCT2TBUG372oxtrv7fLDe
k6pJxFmj9jwmq6FHFjkjYErs6YOI5soucFnefSbDIiDLFz65Xr3syi3CGvASLe6MrTr8uKgZHEYB
Il1Ta7Rq3SKSKLRkRaPk3StMFtg/GFc113pY3ROgVItEbW8U1Kt0UaiZkdI5/7bVe5han7CNG+Nr
y9vGuOkcaok3WH8caSXaHgb2hHpl2elgrb72E1LsRZvPN34HXN58YtJ1jIFipJHHvMq3TVCzDLLs
rZGQWKn1PX+jZEuCuPN109NtcztBUawmKkXXmOdELXrBFvPa9c2K2H/Mm2n4hmwWYfMjm5g/GA1O
o9sJxE+AvWD+Bk3Lfrnj8VHOODrYLlGYbDt3dPlGGSIQV9KeS84G7WEjaoF5APVM/17Rwxivxqse
RirFpW1sy3bTHspAiiUWeBCxZefkLtOSWQVoAFgVPuhUOOQuLGTsdAITps0DkD8cua2qnDu+1wkg
Ft5o9zwCS4LHsRtiE1Y7i5kLnxLM09MGrooZ5j5rHu4tHF05f5DxKG+mAld20Er2wydMUGn0j+X6
tiaG1icSJKCbaEaC7VkOuTE/5DkPUXGiNDkjHWJQb/HqDzRp8MdTj2l1tHkTftlb3nhMnBmG0qik
226C8VCeyzQ1bLPjY0XOndWuX+YkevHzTOdoqSjsg6A9Ds83tr8j65z1Oso+kBzwOxLRdTpnM5g/
tMyJZXvPhbEam/U6ufQM+k7Jd03cPh4EqO5irUR9WEdCfX2czDGU/YaP79hTpz4lk9pAn3pTATEL
oq88Ql+BcTB/EPGpv3k/fuIxWqyHYW0woSihHN543N8MgrG3yAS81gJxplab0w3oaEtqlfoSwecU
x3VWjn5b0sHqanOEXAd0bb0kedZqfQLoIFv43pSaUvvEGYUXqqA29rbcc8qMdBbfzKnn2XriiNhZ
8qFhORIe18RHhwi8kC33/LH/8yneuUKq+OWKDXt4at2n211vK8B9gRHCwL+BFvp2/9Stod3Ckf0y
83k8Db9YjgmGve69hlH2RQ4sMbsxvLT1Pj1X5WrsK4unN/Yg2O3mwMtk5rLLNTOV//EmsPTrh93q
NM4uwCkmfk9XZnt3uhXwKoFBvIGezIAFL+P04P2IN6cqWNKTlezfRWDKdzZEos1rgW8i0/xxrWFd
OeXhgpIdo7UVmMhrzP3s4XMnAca8o9Tq07kyuU5JWBjRWNLOAXv5zeYdfs4vHgcook15VfiJX/PP
lydDAvZOnfslyrozOU2JFkfA34W1iUcXZ8Fkfgds6s0JCde+G15huerR5szbHE0A7zOzo06icacr
Be7nuXyIFSUH9YTwgVjmW5yH9seljAN9Xx1/4ocH/kNANE9Oac3fra2ap3132KMO+Lrl+emDu/q3
jWQRiUBHbRFDFXs1HVSooBffeTXnllRL62UrM2ZpRZfXDc0TT5LL3z7vjfby+pexJYOyQoitntPZ
lK4jLze/BC7QiruUD7xTr/NEEkfLg7XsgPoODG/Nv/6EuftGFwi8uhkt+gGsEZg2cZAMwhdlg5q0
EK+Z7C6B5uYc1Z3RhOCgWkcjnthFgJc0pvDFiDB8Ufclo+5/CRvQEyEOxcZrMRT2mJO/Gvn2TEX3
JQYQ1fQVlqwx5OojfJu1DpGrlrYIdiaDkk+9Ike6NaDBLYkBpSvRTNLAvqrIhX+aoxkKIDath34n
3v9rUxyBiTSlf4HlXXtpkJ7GaDHRC49KpWWPS0Ri6BDNjnvIwjFNAYo2VF/86Y2xb3QFj9FS/e0N
0z/52iLblLSJzZdZ0s2CZrlctKve5hZyEfDJUG+m9t0elsyMrYcEZDqpAEc/9Pix2Thjt0d3Vxv2
1q2bbauo8Pvcfa02PZYXMqd2lUHWRkgYvt3yMGsPtdMsqW9b0oe2lbjE5fDOU18+UpcIl/r/pC2Z
oEyF364IsyBParIiJXmTAaflvKDnIlnky3bG+uAXfqcpC1AtInGeDJKiHW1vddQO9vQ8nKgfl3oy
VLakUQQKFYNDX9bRhPxihmK9A/S6h6CKQ3tgv0W74fK7+7KNZ8Tg4+1HxPnyR7JKuTGPnGXlfZdk
w1Nw87O/DKiFP4FezMNcn4ZvI+GBc/1tvjQIK/7De64SP6MULQkeZuqO4JYODEkPu+fDR3HT3K18
MdaRStP/N57vzWdcc99CdaIhQLRIyDw1CU6BMBeulOI9ero9VPchUJyebT/u22d4b+ZUA20z86FR
PbT9Gf1VabZQ+FOriRrjTVtaYjbzzG8P/fgZZF6z5s8diW/Pz2zt0enwgIPrgA9zn3rjNE7qNsbP
eGEjbbSbOlSnTKYCGfza4xOyB3fCBi3rpZW7TTS0CzDxZFPH9a6keq86P8NfVIq15m+yGV2LM2/t
WJqnuNFXbwYyMGW2js+8PnQkMEM/LltakfoOYzH8vhAr9kF2TvxJfW0RShTMOVNsK2siq+36WFyg
7mD23vEH8H906jYVoBww9qFxqTFYM9Y2QQEQPgHYj1hVJgEkcbYCgJDsVzg4DGIwB/bGDbCG9xL+
4rCBAaqhWF6Xd1zFN5apPV26rzDRqFkBqRGnYci+tGw0EsttFJlRLpPF8TeAUwPu3DuMwJRGeKX1
XFXRkwInysUETLrD+e8BTv82+fXrJ3GxqU7T8/B8BxAFJiNQhWN7yl+UA7gROpt7wz8E/jyxhBY3
mw9a6D7EXhucJPsQdo4nMmMpgDMpMSCDlcAH+S8BUr/FTEiDaLFS1C8BMhiyQMxIy0cU1v8jfIVf
TNGfUkZNXRSpNSh+qevJZgOUEpTA8cUxKwc8i8n1ipMo8ynNHP0Vu/sJqGzM9l4Dz8EDMXBBflCU
dhsw9FHZC8iPBG5/bHaAqcpxwky/E39px6HKTBnn3hs0g6h6BGYNeI3Ehzj6iGJqxJdDCg62T4Rz
WK/XtJNAc/5Y9xSjkOZtKYBMKZ/jvkW1CYosdzOMPApAnrZBaGBKpxr/IGIfZZZDa+Am2DIVwnIR
tNUcnv/wv2+wx6ixQi9z20rk620xzaKkEw/M1wxUIgFiZCIHfCTN+phG2aHtIef7A4CWSaO9DBkf
tiOKPxEDMaTCvr/d8iRRz/Kcp1Cg4ssXYWYBnfJbRuUTv5K9yhxo8oZNECSeGmguUYQL2SrfvEmp
PQ7AQ/UBV791Mytr4uaG5IHdpE5KNWZqdFuigMOBmejdXPhXgIK4P8kPU1t1ytYNzLV4LQYIeuiF
Rsw+RPiUxH0XI+FGCgAo9Aw11jjAhkHfAz/fiv2GqGvuQ5VcXcL3U/bKJ10SqapsKPKhswexmvPD
OdWfIypVlfCldfOeUc1uMT/YR+XxrDKLqeCR+oDmbdxHLk0EDD6ShdL2Q3JblFI+gZZHCqbLzxU1
wAafagLSwvtWIuuiZtSmR3KO4jTo2yzIIXNDJDk9v2cTWBmOLx21d7l907rNhENQoUklsbr54MgA
6rZGZ6NV+re4pXM+wfRcR6xgXJo/PpImzgnV2Me8MK099eJklRt8U2howo8p5xsu4IHACnJ1bBI9
UqqpOlnuHSUYbpisyGegZRg1fqd9GJA6mrke5CA0M76E8zIJNF1TVcnqzIyip5CXbII7AiWj8fJh
o7aJ/n3QABmtVy/vpzefDM9JcBRKH8wJKkHKkLzi8PQfehp96Hj82NlVjt7H+pI7b7QE9ESYPK/8
lMk504uVAHwhh7/BWBg0yqCyREv3xEwXo8UDtOWmEQzyRAEHHLdot3vcsHm8R++YuVNtsNgbtcYa
MO+MYoHqQGi1VhTKU+dBefEcZI82idJjjQn25tD+2qNrFhU2MDXdFIMVWgXe6iF520R+OLxAdG24
o7CcIpFzv+YzqmbsJEbq08yuYkrgcUhlnf0y6DQAGfvoHKEeikUrXVW2KCQqeIBI1zc2Bcg9TFMD
MlrpInHwCdg3Y6QPl6gnNGh27R31AUskXQlkc+rJV87acB/ILlrC8Obzsb8Ob/iUw8/hjfbFlRXd
VdZqkVbFPEUTtT2Y91R6+3hhdz3z4XjR0EzBZTGZT+Z78j1qY0CvHsSj20eF9PCT7YvvQqMUl9nz
/KLLsz6wV6uly2NTQ0LHhBWIBAXeP2g2PsMt9wi6HFHznhlTxeh1qjxWxxtm6zWAm1uUM8Bxt2I4
nNp9U+jvF2SwMn0QG4J0cl6YN61FIZYCavIcWiTUyUL34Vger58xrZLnDClRuxyBA5UByuUfV27t
j6yBRzEq6WV3d2CLx/dkDhzh83Na5fYVZDqwNsoLOPxc5RFYYb2bEZgV0x+nc4ssX/ZAb+afI80w
MRoL9keEkPWxpb9s4g3VYpOvIP9/tnQtYUB7CC0zuz2S2xAvFTULsijx3+nfzrq7GeAM/F9p3i1k
PbNK21PcwpQKYlGg5GGYXtZnoXL58Lm3bg2mCo/IpzxdQkwWsAEGSQnGUOUV1TOV7s47payopg53
BC+Clm9UHtgrQG6IGtDPQW+Rnt+HFpVaA8JwP6Sh+o7elADfsfdg98nyWXLmUczXKQ9K8MGCXVzA
TDmCv4fv6r3KYSxmeNDoLV+MQRV7PlcRhtcH/b2lQXfqIyxQVFEh4+UHtmr6rknCxyT+oAQK7yGj
25tapRzNZOmBsyHmySKx1TRG5iuocHoWll1/xCUSUpl6UDZvV0Z4iWzNAbRgqNxvGk3BLogZhiVu
aOc7uHBHPB3pCXEnNrKyn59fn26+Qk2A2OFnptEh/yd1fmk9HcCE5o4hyC/ZLfqLCfqnvr0n3bnU
ABNnDAo9YyyzaUrURTq8pEH0GmIlkUzKeBcy6q/3qiP/LRRqHcQ1DUcso72JbFz9MUSRK+fQSsSG
mBjDTSqAW3uKbianIvLU2srm7tMxS1PzkF2nhib5nRn0uRillWLyPsy+DmIKlkWEyyb5uerklPif
Q+6+jD5+TDp02dNrKK0PC8zEuwHhApuzQ75slGXgSjDUKqs1o1XY2hiaFg8b64SPq5aWa5Q1aJeZ
EU0QxwPNS+DzeTQ1E76I8GNwFQPl1tyrI32Ef4fKoSQag2s2tAnzgOJgejgVt/7HwqzADfQJ2TFN
CYqnviaLJOwovKa1di7K5LplX60shQN2CNoF+D3L1JQHtuSJssySUE/mKZUIIg9hn97nzhaZ9fTr
OBliyJGZL3nKbIW0JKPCo6CrFpl3wLKjK9aA2bqPXTSD2imC8UyZf1CbAkuIVRPQowie0XDB8rkd
OEPQay4gCu+Y7cPK63Yw74CjP2cISru3hvGelRyd9gXt6FF2UYsNTns43CusOzdKSBYp9qvMxyy0
ySOKiXRQ3OgGKrzn7SZi1miR6k51WtiCHq+SqjlFv4vDNufD7owHhd5vgjfyqI5Sv4EdlDj3qavW
lTXBEfbL5gy1b27u9k4Fd3nhptvXoX+STkjS3i7P9mDEk3PCadIdUA/SIoV+KmSpB+QnNYv0LQJ+
yFLDwdzSFJVrt2DgDkhN9kdRbgvBM4IXP/dwBHcWQNLf50h9oJkYmAbEa5h9jNuyXbDmIEV66lzN
Ts+ozZ/HY4CV9YHpWI+59DCuSCaswfV5eBhPtVnl5yn6KLdZ9XZf83u8R98FNcuuYtV2dnhDOY1w
rLCnEzg/hiZFqzu/XyTjZ344/W+c/3x6GoWnzFJUCpIfilTaROU0H6nTgGuK5xHy8xl5SehZUO2Z
Ax7KrqL2GMAo9QGGJNbcmfi08dglBpolYC096bV1oHuU2I8bBPLdGLuQmLMh3xQOVy24PIBO/xrG
BJwBBEgMeQ6PZzUnSE8dLRoLWYHRqHuzwUPZOgOYCKQq9ih4zrmFOR+ZQkg+sXCIapRcjMzS/Xf7
WWyggrUiTnyGbhuF2ZwG4vmUw5CprjywzGrgFiJj7xZ9GKWj4jDFB01l8EgnZnPBcsaTGq24lSxq
jgCsfE5OuMfXgJ/hNhFlQdgJu/B1mtjyrtj0g+76o6vzq45P7S6zwRWpX+IpDLcFqv7Rf/bzn1gl
BcUGVGQpA38SNhlK3miOHxsgEip7i6ts9kcaoWkbai4k6puZljMVZDsAE6SufX0fSoDzY4NeNhA+
Zl3EyOgzo+m5Zz8M3jCUz8CeN48db5450/nE/6Ap7dhVspjVSdy1aLcT5xET7+wQJyxIRtgKGjgW
MlfYG9JlLIj9+EkG2sTGvjmB1iJewi7mdybKdo0JCHXRx9qT1AAVhYiIzEkvEQJCfkMTaMwWBsSr
KuYAdrCXLZDlDicLdraWuo/XXwV8HVJVzVXXnvpkJiuMRR+vb3NQXkebkqELkanGYclF3ywS2OVf
UDPpPuKPCnE677PlZmZuoOjdJcEISeyLgBkaWp3XTlBYE62nVaTYU2fucTsxLxTxBEUZ+B1RA9DS
yJhGQIKv1X5DYuKCDasy31aNRWmoDSx5nhuTxUOt45LC7cccNMMfuDdtiIogt39aGqMqXe8NLKQz
YurmLEU3sSB9r1SM0FP8M3qzjgZ1SgKNATBstnzaHwRgtFlxOw0Bsx/hsqcplkzocWFQdG+ITkEA
Sh60osk74abOT3XE80enQht3xDfamwzDiAl/u6noaOPme7iMt3PObJQWCMpm3HGQ6HTsgX602B4R
mysOGNp6rN8DqKxgovedvdnzkPsdSW0MS39/qoD03o6YPMigDf+dkVRn8sWJ0+LqIZ6tVb/X1nhR
PajoNB4vAbHCEeBKvqLgzk7gMwGugzzKQl6A2kEu3Dwk8+SRkMNE/R3T90ZBGP5lgMQlpC2nQc8Z
z6bnkah/HEAEiF7SZkV5kEYzKNqHZwT7iDqeDhBkzMkC9oadB4PW7ukt2dFz78P1TTsZSZv4g50R
xCQL4bxzpMUelzPmXfjTryYe3YklBlC41GMnJrXwpyYLuntMqAZb5EoL7Aw0BA8uugIOuTf+jyd6
J+rJ6Aln79AkoLZc++lIsKC27x6JGE4yHyN+5T2ZpYSPCSUHxmVz4D0coovtKTjZy6GHFf0IHit0
cDn8FQl/WBiqmKxVXWwwkHUmna6AWGOrUJvFEEkuOvMiINd1uV/jsUCXC54mId0e0zibzn5gs+Ly
/tdaGHxQ9MD8wkv4FdWtsi4vofeXz5gyY/PGDS2++IeYgf7cH0D73GjoK53Ee8z5nqr4eQT+XRF0
W/PuS4yJkiGp49l3kagQVHqPALjhTOB2sMxBGtSxAk/MSEHnEYaxSLZyfgKcTGhwfos+PyMZp7g/
cTBBELfEVdKXTeAeRcfuk0iFASeiYsFXmsQIMm50oNN3zsaEzmmy1lyOPOehfemMH7hTN41pddYp
DCAXs9JHBl+DHdl6eCM666Q1Z6IlPgCJeDzyrCiGjZGi8QtOVfLfkFB3Flq0Kk4zDrv++hHj6l30
7WLHNMLEMbKKXbYrLvvwNrs5++2NN4JGT5ESupl6L+OpFzFEObsfkq11dUEtRjOai8PJR9zYXQeo
ZQlhWk62w+Wd2Ox9iBcZMs4iFPvHpwjO7I2OFPniYJRMhvmB3z8iXcbOwtp73tu/K7c/dA5MEs6q
PGzdB7Ag2BV0yWv09xLfERKYieRuwTL3YziTkr1qe4dj4dw0OdkuNVoApBDT9bRigaGn/IKAGin1
rrzP2IfIWuWwG/vp6ksqBKd/8uVPWzB/RFxYVIbW6EJj9nQtO+Xh5VMHr+9RofbXb97IB+3J3aH8
oaxW8Kh9/Azfxkk+psvrW2UQxtF8loT8toNqlxcvuA222N5V5nbqzC/jE+aM+MFSBy+OCd9rST6A
p0bw3mlgpNjEYgkvuaU4zXa4gdOJesh3TaYyBfnRy5l6xVa+NMvPpbFSJqlmPWD8aKJs+/IbNGPD
Y7Meuu9lg0ql8vNggEQN+RJHeSRxmO0Rd+MXwl5RuhN9ZFbR1LrrQAUaffFOGwtaTdgGH0uZ5fhu
7e0EuTXrV2KABxl7yOF+jDVNh4S7hw3wbS/8OP1Dcma5e+RgeH8dwuuvXZtQYzxTvrP3TmgfBaF0
Xw4uIDVoMyqj8if612YitAAlS+FfecELF/YX4bqYmSbQavmSi61bC6supbv7dctA/4Mm52wWLBhj
G85CIS6WQQMEEkDKXR/XURMrizeIBQ86TSZSU9HKPwujF/WvQwuAXv3A3xBCEFT2eMOM7uMeVim/
4yBiooCIGa378HoAA+6dDRlDpVv5YyPd7K0moP48Fq2b5J3GQyPxZW3eshJ9/CkyNIhxkwzIsd7w
75U1mwDsSmGQxBR3pNATo8qRUDPuYN0HFi+DNu47Xn8Bc+J0MSiAGBgI4TLJJsT7h2PFTLZPc4I7
ZxrlItMyMfbBJ4QD24zLeSIyCdruD+E4sqS9CcbMmPPP+xIrbCrDUwGUzNEs3Ef7WAn38WD52OCV
k8L9LkXyvL/8tr0zNy8wuMS0x1/cfKMjpB2ql5cwL+J/QDwrbnuYBNjaIYA071GtgkYz7t1JUvuH
TINmg0nj+/njV9/taHdfcfP/NmABKPloUfuCzXNuYCFsYtR+zARiOGGNZHBjhw2G1MSRFjLdyCIE
Yrbf4QZfMyOBjr+RBwBQ776wYDFXFbfwaILlbybGF9R7lZD0wv0PkcXak1W6RQf8Cl7PWc2CPBJ/
3hIkSQMNqvYw7/6AKNoxouYPQ9zxvoxhGPQ+B8G6w/CNYLtDRUorDXGYyG7lP2VKxc4ckKJONKk3
q/2W/XWFXHXIbpwkC3SpP3DkYsadq/iZKkDlDWbjGB8enwcVAk08jqUjbxSOE0Jp+VGq2ww+uWf2
nIeXbD5xzuN5zX+I5hIOMotZEokv+5uE5QaBK8VkeK7KaIyVtdWYvOY0jagX4JW5tJ04zarFwyIq
8p7GY9XjIYoLeomMEnfh1MeXMuvoGn8a04ChbO89VoWekjEJWjqjEnE7DrNDhcG7cGX9pzW3v2T1
mcsqKQs8bF/BTOYEL32eq+LZShfh+sWj/Qb39ooIJEHL1gOMrQ78Je/BjIkZ2q9QW73nMiEkJQRZ
Z4rtqELiLQzPQ7M4gherFaweGxiCvKmJMQqlZRZzDnD+i8l4OdgQ8DH1YKU2Mkf9DkohPXC+/CAH
hMoBOeZstHySEUVUwul3fa1oBVDH5xyohgOL6383XSpxR8rCkoAFyfwaveUL4Q3RKber4oxmQIk+
xPX6BeUHyS/uJBQc6wnFuurdkMs5AXoPcrc5/cpZc5U2/J6qvKeNvnG6azfD4An0K9DOBIf3x4Yr
QMUA4/vDZSA5cjO/rdKw1kA1rjDSLZ0Hwv8+mMucPPXqYXAGE4n1tLiz9mG3RnZtT+xme1tVm0qY
d0r3GabhdCnU85getY+dhJLdQE4/FkKKNI6xW85lLzmkdruZBD+ohtrusz31eJenwdgZLRtzikiY
RSYYBi0oNyPjjA8cn/6NKLDHIjFvRs8t1mO380kCRoFBMsWmtIvVa9GnRA8ljSM/5pP6D+cEtoqp
kWif2S2A2II8n265fU/jeXosNmRQ73f9HXYHDEjImDxyc4R/IPF/G4WpHJtliLUork6y02KvVuIf
XhNEBWAF4+hHnx8b9VYAX8niHzABcpJCu+Xz3P4Gg0D2pjEKCgob+muBryRBD5lasU7WmQun5zCs
7YauwpPEAjFglMas9xIuUOFTzq32Ol2SF9SFKQJP7kIXBnD99ctrd6X9GBbEhMtLQ/4H4BAvAT53
fFfgLkgAJsQlYHhQYtwTtwMHZe4+j8UO61F65tHGBDG8tJGyxnkAP9WEoLU7uKom4CDiNkcRRq22
cFkmAJfsxeb09F3CFmebnoSx5oXL+JQNKEAvzqSV4FZJjPnmCTeON6BiHMB8EfGzg6LiM4igCBEy
U+H3QU4p0aCHCWLNgQiBiNeBAxYrBU6uc+ac5zNMrhzgTHke70zymX1Jovxxgv4NyGpgzCH5A+85
ATznSfyZ4kKHOKuubP4F8TTYtClUx4a1X/OYHcZUjJVnOuEwaTfArs/z/czf+fjKkQgNpj5zdKYA
dbRREIX5vWsWpluqN5MFNE7NjtbE8CpEpwhhf0KvccOja4mlgJtK4owFWf1g7Qe7xHp4bqPyPLli
kNvfNEDXBI4ZdIO+EmRMwBP5jMWOf+ZYJOtZuZmiUee+fG6g/Hh1E0REt4UEupKSP8e5OvyrDUBr
u+P6wM3w++vztNrhwA6lY7WjLgb/EmwMNZA8O3gjRUISi4RQpffD/0g6r2VFtS0MPxFVSlJuyWLO
4YaSpYIBEFHS0+9v9q7Tdfqc7l5LF84wxj/+kNF89NCW4rggSvscBpYcAedykHO6s325tumjh+Mc
DPv+R1OLQPmcXsTPM2NahFSpXn7+umMjGPTrct9A6QtX32W5qKbfKxA9dKIFd0W55/NCkR0NVyXl
A99TnjDapldv15TGh/bQcc7yRodTzHAAOpV199dnpHefPTahZrKEG2i1yD+xlOHQ467boJRiBVAD
9yIME/fNXF2lG4ZvG+2A/JXB1Jce9Bk186QS4SsRM+pGtR9bUeHg6cBkW6JowDue2pmKLqai+75d
uD8wn0fPMyPJxXup8+1Rlz4t+Ho0Yd2Ugch3lTAYXecimU7Z8iyU3f0Ppq5KuaxGGROfjEny1jgi
cqONQU77b0weQoYgdvG7JMF1ik8N873H6U47jxULFCzGcPDbtWV3Ky7vFQOE1xnDjnANt/BIhurk
d1Awu5l1rYmnCew8Bm0foQJ5oAalr0C5h0qfGuJURd99Eg1Wyr6/UpY9aqCVQpV4ZLUkVDVUHvza
cx12s3jzXHCmHNR9SHRIGDFLIqNlgOVFtRLPpBG7XI+Yl1OdJLol2IgYdTF2zm0OH3quZldfdMkS
GX2MPNCG8nigrdiccGnEmcSSpHjAIICiQLMyVXxeSWM115wfCkQAaTVmuSoHBfhchRTHukPSgUIJ
RWAv9830n9wUNRU/rtaZ7PI3Lpb/fqVbafbdMaCWD/qfBv/ipMLrDif8G2nJmaEccTm4oyt9rnnH
7QosCq5fcv0ua9XSDxVJ11zLqMnwtsTOag+/eVbNB1G6+h5e08FO2aH09bX1c1eP7xvdVaZfmtk8
4iv+lLmG190ANJ2pnRWu5fn3xluoJ9rxn5JzIq9yf4hbAm4w+xpuncJFDf3UgKJGJN9mwCp7mE+Q
quwEwh6oDDjQf9Sch9w1IC8oEP5k5IVoBHEc3KCohctU3d7nipYB1hCTblT2VrOXOAfJNBkNlgW8
ErCttxeejQU2KEgchuuSrgJ2Lvt7Go9aOMGpRIyO2WGq8tsLWHMZM6Qaff9a5CPqiieW7nFiCZfs
smwh7/qjOlIW8mxoWO1ennJPQM/iyJhKf4/1GxXtc58SrvP3w5d6SZ2Kqu2Uzb9zRtRUVi04CRr5
W75DixfPFIz1KHeyA1txOKNsbBZtNJg0VAZU77TpFWbgoz4KKVJyEujjFOUI0emG1tiIvTmUOE1P
dWtBSAELiU3ernziAuNZ8kSbRbfuY78Ev1Wa/v5+HKiYbx0zjKAv2YAjuaaZ/4PF+sEnLRH1z7NC
md2HmXFgtM+/RfBzuR/ZyqhlOPZ86sQnmbtmzr8TMSYp+e2vK/scoT4/wkn66616e45T2JQQc48c
lzp/cMcW7lQuBrUtzkuQEEb3E+mk/zGSAbJDb59s4VMyhwFgmQ9hrqmJ/cHLHwIlP+SqxKNAjhoC
Ff9ZEuFPsn4h/mGYnljDlwVBiM3W3+Vv84MTJj4dcDJQV1XO59xCNK3deGEE1aoC5uqbKlFQI4KA
PcQ3aO58hKnu2+zf0FJNc7sYxSxGtgNUk2omP9x6xGz660ASBlHjGt5zC+g4SPT46xb3o+Eak2Uu
apdR2ErnWc7q0i82QxdjKUeoRj+xpcBJIsl3VED6QCVFSYbR4WCOvTxj3Zdfb4iYUMEcaJEhTC4w
SWKHCAsspil/EtMBSBcj0dJnBDthNOrAQ/PohJj9vRghvaZMzjyJmEGFMgiJCPmi1CkXwSAt9/Ec
7g1L60z2Q87QzLA1W3deUDgFfz5VrZA8138FAP0I320wwl1kdmcUBeaJBwFqCCSHzFIg24B7CZo4
Q0lXWbaMW3WXe37oAs3KEMw5iIv/eTw4k2Z7GZ80i1k/NyyH40uQfOecoj9fBpp/2oIyWPicifZv
0fJQXdlt3d68ATXL7T6+WOr8y8Aw4MwGvuv5b936+QrgFOgaKww2Cjeu89nWgKwDaA4fgmtezssx
YA6gkeFoOxVvbIwGPEasua1T397dXc5omROIotCCAwbWdxdBTFj49Vagtmy3F/8YST0CTKokKIc2
m8THrG0DVWaHLszT991WgLxf9+venhsNFgUEOxNv0kA6KLhO8M1KJk5GICyrAJ7a8QeeB0jysmEV
wbqwY9S9xH8xUbJkTyAVOBMED/jOSAl4gx9iEPKNCM+B1E1GREvy8mMzEH/NKsE00Gp3+u6F5iCx
S6aPX2hTsEVLpqyIOPJzqZuwLhsMOZg+O/q5MMXXouFxyD2iz/U5Ex1lpK3rZaqZfaHZwE4MygzO
vfwzXtZjD/BRyu72wvhjRgwafEKXythfx3aHhv+BruIftFdAvTjs7uuYb0CYLalZWD4ddZxsQ+tj
ox3oH+CA7kQIZw+7y57zDAbRF476Dl8fKGyA7NNsWuKah5ElQI/GM2lsotFIjpLG/99RIuHmyoOE
NoeGLSSwhmwmQIu33TwdoEKoaIJJb2qOOlJmKA5r93y38VdcE++8rl2oLk6PfpBMYy1IsXt/QpHm
6nb+KJlcFCj78wQbZooapkDocy3BDzHVxWLIeBxvEoyirvRLGAuJldAyFqmISgDgB3jsYR0i78UC
qC00AeWcQO41x7CQ3//YupfMEtpkaz8cdZwZAOlvtjxp2a+gZdZEcVkx0GjMD/UlhQ+VhSRwywer
kCsH0hxTO7CVihMjZkIl2y/c555k8MEKNC8gWP5FOEa0Dn4aqeygcOKM5NOxgQy21ZoxLU4qqBdH
L1gaoMgdWaRkk+MQNNVw9P+t8Jpw0Nza9x46JWFaaJgDnrfNJxQ6JCFbkIeYfAvlF5AzhjZXyhde
SWVW7rWjlFhaEYmcTBkqOJx18AMSh9OfAaqpOk/dHow1CDFjmLfVqMbpLYW9s4gFShK7Hy/7WAkC
6IKGCvM7ZN/ked0BsUHD0X1DScEOHKNW3iIp2HRZay3GUW8fO8D8zp6rFmo0AzdmtLqHPcSk/Fgx
nkBuMYWQ2KI/Z9ntiAZe12QisAgvjNVc+hY+vbGxkMjMKpk/ccUN/dpOdnhU8YlT4LiKQzMFBZx7
bfVTPewMJZtSDEy+BQJrbdU+iu6UOsTGbC5gSfKrwz/j48iE+FnJok/+C2y+/hwXGAf0esXV1DIp
yhc/OCycGyx9za5QMN07Ex5hcskuv1XyJ+HQiAeZ03fjh4WxQ0JY6bahoKVs5GKH9wpp7ZrR+PD7
Bcx34EJTFl/El3TAocOlHOQzus3WgTmwg6JaL++7t820GAXJFFX94xQyqIfQtUaLc+7tElYtdMpL
D6Y0OM6/BUOxbXE2jZEJsPxSR7Y6Ow8OhX/SKus0/no6FolqRAb8jyO0GWNL8EUtMOqbJwxaHQxA
gxhIU4ULzYx/KU1QVZClw7QFPaBQxeT7wukhxgLOHwkBxI8DmQuxOxsZH3d4lSY1dAwC11cKzCSW
y0J2G3hx2NKscvv275hWmW2LwJ9qF18SEOe3ne40xUo4SzD2dAakhkmcKKgEKnvghjBMests8pk8
jkOvdap1ZcvLeqmuBHEaydPpR7QN1V7Hfn5htCS8kT7Td2OxMd8ikKV1vrfG0Ti6uzXw6r+dKAYu
H7bIayKCW2usxc8EykEWhKeB46Ny4+4o8X95uuI06dnqRAqgvxko2O07pxo3TMOuvKACWHEthvbj
ykWOwootiAsW4Y7ASXg/Q2hEEJn6vNJIEScP+8VMmBLfBTvcaycpQZVeRm099FJzCQuFMRWyPZxf
aslivw5LK2NYM3RkuHAP2EfAcqx0miDORQ3By8euRyWydWjIKIu+5gdgEwgyAHzFq+JuU71Z2ozW
TCfNmtMKJBlKCIYi9uemr/sBUNq48uOlhLuMau/FB42XwwCQiFMPhMqpfMmBER3FjuBToqdiB9+t
j3OmqsK0VPhodp4O2ENLw2tT/THLwFKzmADJwa9RzbOQZn8I8Nrq5GbSWNf2tRvn3gOjAvPI/baE
AURsLZgo+xA61TEkoNuuzP1WF52HAEp5bPt42p+VLoTIVePszWfwWxbWX+hz4hO+83bEMBmfIpwW
TGAXMVz+A7WFw/6EtEE4H35Z9Vyx9hJ0otz7A0f98VX0ErayT6dD++1QPBvkJ1IJhaN+30pr7LU/
fjotprHDTcPj60+R4k2+/sstT4OoMSePMbxwfkr9+HC/b7Ncpssmykrrs0ezJWiA4MhLXBN2PbdP
s1NBA6eCxBhglXp0s6A7b8qm/+sGaUThZhcudRAZRpyTZjhiJHt87LNxbw5nOxAHkAEAgFtfgsFp
bc4Y6U8NEKT870kiQXopUA3yscFdQYxB/U/dygfp/FzIxjb4U1la5f77cF4Dh6Szee7sbga032z3
B/dxIUze9+c71nKlMFEUnl6Pqxj5oT3pmZc3N0zt7Eha8+HsI9jmcEXEDsaMegiaMpIHfOKZd3PX
MRuQGB8gzuaDSDF2V//f1ZOfiZsiKjAeJvY1OMHTOxMwz6T2gJMkKt+H/Zo/3AWDx2DWLA0ATXjw
4GLCWqP2wORdwxKTHmsxXAzgP/A2aD9hj1AhnSuqV2EjmlIW3sCgDx8/tGFGTN9rbCzcBSpMwGor
viJ0B7IorumUZVhKLJIBjAlihbD7ZzdehgtjpjnaCezavb7nuWc43UynvBry5VCkaNELgiK2sU0L
ejvWC1Eo6lhdDWcIIrWfAyBFu9WH+sShCIZyt8k/MQcehpQ20+6j5sCc5D/HPyM2/xBrBAvJ0kex
1wUNOxNyk5XZTDOxCWGDfcbSOfMFGRgMzeJpkpAJeQzwYchrcjEny7Nq30diLTGVp0FRnDt0hMdo
SYTPLXOAbQAeW84NYC36NHhQ1L/JorVuQx/gwuU9tkvad03hcFu3k5yjA+N1soGgOluze21hQPYe
sJgaInUwsgAtGgtDtprCzzC5uaFw0CmLehCnPLZjO2e//yvqDFQrmh3jmKe53JrZQkVpW40fXFGN
vRtwx5fQLZjloe0BVH0R+KDQvw0C0q1WdELqBFW++R2FwYAihTMMHhbalJLzbcdpDeYIu9eBwEM9
cckh3iCuGObU7KBrMb2EgqSudEiP5KK49e0X1qIWA0f2Aid0yxdF/TGLMQiXkeQg+VjKVuYmCG6p
fR238YF6J8XtR6QXkxmJZoX0BDozCIaoufdqlDj6rITSIY0OsiPpXurvuOGepoaQIMKs3qausuRr
hhFfPRtQKcbuvxsdmMd8uUJoxIwJIdKBGyC2d+hyGS5THfz4f+8lxzuWQdCOMLqGuvga8az5wOCf
2QdmoDbxS0HodGvVoyjkY6XYdjB+qdZSFCIVU838WlEeYjlSTuOtXptzwjqg8pj5TLV+HhP17Gnh
5wLEqAdMpgPcet2Otfe0UotoavdOCYo0COoYSLdIWIRnT4pmwlT3bZc7kYln0JiJyXVDQ5vR8OLL
ZRYW1FeIbQdg5A0zZtZb9HDnqE/6LliIq7l3v5rIjlgK4YjmwEoobEGwUrePqFGGG/8ZPVdInUY7
lch1RoqwbM3UxxFnHYqyg3rvFVzEw1XcCrvXZvN2Y4cNPdd4drC8TMO5MiGBPropLcmSN1+/8etr
6pMHIKRCOGZbHKVoj1hfUefTDbOSc8wVv1vRtqEEGGmg1QbX4JwdT7i4KMFLYUbg115u4V3tPLjc
YbHxoco+bB+4CtM3KGGE58ycHivCLZ29x1MZw9D72JFbIDw/vQhGwE0QXzFQUOrhBKi4iKRLMjLW
F3TCaCaEdx6jS/914sQfImv/8eoQc68MByhK3sF2L27EI2MhHyi5GjjqinHJml6SPBDOidcSt2xm
Qf0t+lfMvXN7PaMv9J6obw0y3SoL/RXB4xj3cb1uJWvPiUTp6GkqguSEyLs3dhw/WFsFPXAmPLWp
zYkjWxnmBfYRLCGIvg3b4vsHWQ6eB1+dI43Bs8YU5DpM4mP3QJDhMrOhk93ffo6+rTH70ACutHQr
BYkv1Qs6W37rEE6oI2ryx9NLar+jCNn+xu/ra6pgQF1zCYF2XBmgtFAcqaGgL2UWNxrHn3Zp5iGr
cZpbG9YDxm60Y+i6/HBgyTN9iqQPQtVQ1MpWvU3pdiyGOrSt2GxAFcDskiuMOQpBl4NlDf8S8+Ql
oHEbUeZgVcxA9DdGtjMHeeTNCEvSh0fdB1ymsXWO/cXrIEI1/h7UeTwOOOtbUc1kELeSLV22m1Pt
TIHkMPbiNjjCga+Z6SlQb4FwcaOEaxEK7VhVm4wcUrItDq1noEuzwzG4ickYJ8x87fiBgqGucmpl
CcMnJFhmE0krVqJIhMidDiE4rPNljUad3JDKVolqQGgdKVz3jZ1YGAg1GPzHS4p/SOwAS+GMMQFf
TkNHboPduaX4e6cZcTKkW2OWIlnDn/lh56Y6FZuq6plk0Edfu+IZbt/2QRzjqJ/Giso2QHGBZvbn
FQFnqIuLIoYaDO+pVIao9USl+0Ug8nReQO9fc5Cam85FuxcghmPNzcMNBmHms+Sc+9hhx97oXMN9
nh5Pa8jRjH/s0XAiTpebCNs4sMVnoU0sMAeA5A42+DAd+LBh0w44KX7T4hoHgClzenEX3mdt3tge
Z9pdDhvSBQDInOeS49FYneDDY7fFd+EDKcb99deGsRMuGEp8sP1tWC7cQWxK6SKvWk9iPI3qhSd6
dwpLAeQ4PvBh4NQmf4OPhg+VNj5Erk8GsPl0SohpXAI8mtJLrOcsIiXC0xe46tMwzwHARYIJOuva
6o5EhwAG4OaFJ+rXxorDKab8C6BTHP57HqcoBT2Vfn9fRTLuQSoVgEWdwycEFk11MHs5jy0pm6P0
BsIB8wfQBq00z4kU0FWDaHZjmOEW2yUeCyHLUFPYARFH/rKgqhZFseGmAR7c877/9KK+Cw/k1LkV
IbuS37CUBMrZcuw+zz9aNkEbA7LjCE53Mn/6giD8mJSc9Huwax3lDZbF4ek5C5cv9AdAoIAhKDCx
eQXHRBtXjjloVAbc4eoZ2rAzmLgvUBfueE2OVzrumbZBdmzGQSTWGogHFGoAVDIRhd+ULpQw3JJ+
GYG4ayNQKK5EqrNnFJ4xaXUMd3gjhrE+Q1iApMDselxjHfvBa6qmcGQ8ppPGw/JtXAI6sDy1EHAG
3ZrBHa1e7wMKgXELQzuLxOQAqM16nrBws6oxrbqopTd8O3JE1jjUQ1bEfsREG09vQHqPOEtp6AhL
BojlzPnyMgNQhB8B5PQpFiCZuGo06K4tATT4mMA0pIYmhugyjt1xhri4snfbOzJnsomJgNNnuVPe
4DrPoURZLfYvlw/Wuqb4/sOfrbAQuFGW9VNo+GccQbAnW5/6H3ch6w1gTGUPMedr07Bg6vvbZlzk
8MVjH58swZ0Hgp5XJ8jQZJ/sjdFTBvQn6Yf73RhDhyI+QbI+a8WGliX3rdeJyepeWuDC64cWL8M1
gO0f1krMaOsIjhK4soTDIH2cpXpRYd1PH5TH+4zvIvjHp9qk2WWUVDBTBjHi43iRL7IVO7YDZNp+
aQYZugHS4kIUI2mAYkHxlLnd+GVnI8XvOO7EgQDCORpjActSAhtzIKSYwytiu8PdV7fvdeHBF7Gp
N/fMRfi8v564e5JgyAO90IYiQbljB1bADcVlgy1IYIGotijQeNrkNr3gKHIHovTldGXYu9C5Mm1t
0o2fWxyzPDTjA/N65KN6mzC/3pR8r3UcxMt02nE27Lojnv/WTXRWXGOAO5zr0gYjeI+omSm3C9g1
WEhHPGnjIjeLKNKtOOhRk5Gbyy5nqghN9WEXgLLJ2pjJCybtTt/P7A915GFogdPwnuMZyMZ2aSzy
Pa/w8kgr1nULix2wV9rALbX3qeWkFecOoIWioIYXa0nxUwcfSrs7Escp7JcY7155m+HswkagIpwi
X6MZhmaKyYHL0Tu7B4YL7yR4Bt0IKyjaB+bRBp8HbIHxl1N+TRWw7F05w5bM/5M1Zza7qqP0BWlg
l8GyhliW2cXUWA0X91O1z4NymrA8+XdeDAjxJIlActqj5DDo8VigOEAQak4VWzonaO/8CDnFT+Gw
J0sLheiBR0gtn4J/27nXp3Iy8Fk4PQFruRiGnI7cpK7uFPsB21EcjPxVssbW7DHmf/X3sL76GL+Q
QH5fZROcHph7gTL6AlhTrQGo+MAHQnNZh5rFxv+NEZBaB3YH5rzzfApyzeVcsli4Plw8adDLoX7b
Zy5P2yAIpsd+eW/fqEN3ieHCe0vcLMqtqHPvt38rYMzrl6xy9GncR7hlgfvbzxNPsAKMwauS6vX0
sDN7V47vtOQCHmR8ScwA7ltsBx4cY8y9/jYzjlM7gsIQUDnbBd3vlHA/zM+4ol4WTkWo4NCeLRNO
Dat2sI7M8Pnj5KVyj9HK3PsW96FiSi7wPTz0HxqDdApq8qNJYBdQxSOqsCh6yZzic3zNSRjtoghf
ygkVDGdzyLzm5Z5a6J5CMFZ6Xw55j4duUtlCK8NQ5opqlaZdXFqaecJmid0C3UYNdm9RjhL5ggQY
z5EAiBA3OUyvzL6fXgdRvo11K/VQCXzcHlXdM1CiknBX5IX5vAc1NQGyZV2MSJzZCNMHMZ0Bq4Ps
+IZD9XFfky8FijgX87VhC28bA+mVxrF+H3/mGnUbdZBq9mDG2BEXi0o76PKzoZGnngwpG0/JQbbG
n4JZXp+xVg3/DTyUiR3uH+apb0ozd1fRRkEr5wH1PNFe1VD4hRB/nf1JTKMeU6Y7oyGf9/x+kmis
mGNRW9oAMSrfVhQ2P6fnhN6BRDDBom+Jy6J8gqgLR2UsOpMDDq38IacHZx5ZAn2bAmzNR+XjK0YW
J1yFHngtpW1vDI0BhghHTd/MQAWpRzQBkmTmnHySD4MhrkfcvpGJQcmjerjIUwLzACP5JH6IdLLt
B3Qzgr/5b/6w7+xLOGsp/BchoieIoi2dHEcsEPT4Fw1pdCcgAw+vxxhITMgHYEYc2642SYPXWpqJ
BY0Uy8dGLKauGcX2ViBZ69p/8HK1mFUPRsywtmC+G1IyLO5oBFUpw0K+OZ/XFm8S88Pne6n42J/z
4YoijHNLZUbIrcaHVJOQIEZW7E8qXFAHOgcUqJn4fUc6DzOx77WNahJpSGcoHKpSqs+F5v+u0JWa
AM+dwQYmg30DbKXdog/RsGL72pg+D0JzzCqnOMbOjxILriTv6i18JToFW1ro9KLXV+hMQYXJZkrg
ubUrvgsNoo3UzXxTSMoWLobs+WdjnS7h6hfaX5p3KLSOxnrrY4DPicf1GOUR2BonGUYJKjqsBlaL
k6FZ4TwH8eftjHhzzKupBypGCnT6ij/Acl7D7OmOwXQe4NGo7SVcK6aq7Cp7LRKHnv+YK/h9KC41
56IYc20vOlhXS274fB0f2C1MCNw+NA40dOPEA2Wh9dIN+1WNBouUAonPoPSiO4sps/sQ5jNon+k/
V4ctVFxQVc5MwrpsDIRV3G1RsgI1ECa7GBDZLmo6ZYzN+foewHxLt3AQxFXNiCRfxT4P0GYyD1we
gO+KJKjTjZXJz7diyeSOQAZ6fGpi2b8EpS4v8D8DfUvJHaKU5Pm/7O8eD15uT7A/LgWL/D0eKAEc
FEzQKRIz33Kf81bF/ct6sg3OBpiJ2MIpgAMtc1yCquYo3J178M+pQjQwHVBAQaPEORsH6ZQ/iR/e
qeKkp5SGMMsod6atEi4ZTIPnUAJpV3rCg/fBpBbxUm19h+7Xbxf65QeNyBY/N1Fy4NQhStfjUEGZ
k27vWxSGTOR8bUWhwQwZoyjxlt6YwXRD87N+zLkyCerDebyhJMBayMTZs8e1w4zJBv+YFdaJTeFV
h9qRHSwPaUoazvbCTL33+LWnJgxy6vdm1F4HOHEEFU6wXEzMEYWc+X7L6Bhp7a6ymFFPP2h760I8
1pFBG/XJRFfYj/JpugXapoWfP0+8fAtG1nnDncb0GZuRvixmjAFH9G/HyMOvrmBcfPYVQiZKAE8/
Ji40LbM3+9onCgysm+7WAPw9Xj44E1nTUBDYVApwNB8wmiF6odTjv4aMDOKpeqQScX6zQhf2Uynh
Ig9+w97ERnJh44zxw26UYluQM82i4wrnE2b2j18FsfbMbYA4XcqbQl9QjYz0DU8FkIfYMKIvVcAD
BWFFvCzZraIeLHMgMiqrBM3f/skwddzffBmaiuBF0aSDLELklFZ3rpzckVecS6NmLnMFMPn9o5Lq
MQVFzEaaHLo6ZBEPLg1spqitVNZsMm1XlDjc2cGDUyv0qvXDHTKVeI9TLpP7DLs60EquIeAjKBom
tkG8TrgSSFmHZw43CR5VlOPul7sv6DCLqND+fvEvq52+/XZBl6mAdFK5xKuCjsCw5Kf3pBUXHk81
6cStUlyxjlo8mH7cct2s4H3CyOYm6qyCsSyWiXj1LonqFMifGpTnYtU6ORTrED+tlPoQ+c1vx2hc
RSOHcRBXYWf1biLwDTXM0zeIHWzGMTYsTImXzRozVWoWVtY6dXpnUd7GDBZG5XFop5Ck9/2NpDm/
E9tBiLJfF4UxGH1VBincw9Lm8Zi/kOIVdokYo3FkxukMrAFxVFfaflorzaycM7wnKLewCNt5Us7q
t5nTe+O1wIFbW+0Dl5lRjhM46XN8gImrqF5HBDaEHEI0SLtsDjkloeoVX/vxnCq5M5Qt2FraUkks
iHTP0FSZatLVs8zsAWT6hLxASyf/l/Xs1S6egRWBajyYgYN/96tv6U3wBHgLCi+d6nazqpCM0lw5
0Dd/XMgplQw0H80j4I9MvFadx5KV44lFkKNguGLxYaYjEHcs9NE4vpZ3ev6agR4qNwi57pt8G1S5
DDzbcVIxaOIV1zNcPP5NaI4oTQnkGCze3ochWrjhpmeS88DYTzBeESYSnGq+ZmSkjSQqnaARk4gE
S0E4MwTiqdivuz9s31rzvsCOBwYSADC0dxSqsB4Dzcno0VNTOSlLISW/Y6849HFI1yxscNE4agT1
YTM20m6KU7DRAEQ38aZ/Q/ahLWMGI9gOly6RXCHHARwlnM+oVxE2Jj6iSb/ZVU48EjPJwQjOpiyq
gp7/POjoTgUX6UUCDgUMM39mnIANCuCEsKliDmhrhFB/kEYy4DAhbwIPwRZCyM5Agxw2VM8dw50S
lgnG+YsnFjPY1OCos4CqBp2IYCk+UQCWYipzm3+vQ7dP6DM7C5CG6R5E2Kx0eVzC/x161qx1S9eY
tof7gj/sECDvsNNyeBP4+UA1tTXqe8OBHB0M56/ZcN7cBt2olidwSJPOb8C2MRkHSvXUkXqUUazs
hypDDZzVbZapH+M+8EfDyO54Wtr0wwJ3SalaShyixSHbV7D2yA2KYgYZl2opu4JSw/5FV92zC0Zg
JMRfeNP4MuK/UNDJzljMv+ck/jr8MhU0sORPtmYFdPGP5p0ja+wLL8TewP8V0+Ll1orV5AvlR76K
FQ/8e7focH1CuDAYuDn8qnkDwWo+tB/zr/87ZnuonmP60pds1U9sjEM7i+ItXYTOnZgzRuPovOi2
BFE5cXvYfUY0vjDk8PEpYPo7X7R3d8NS7Csn06hdlO7j9mtcSfHaYw1pd8+VHl8/dIQVpQIXFCJR
OmZiW7f6JqElCgNsQcD07w7PDVUEHkkjUUrw82zz64uaDJoILm5vPYhV7LtsXRK3HRUXoF/hQbpe
hbcvlf6BWxllvcSbesypBJoxANpYNGSUEMxCj1z+2oq57yviXjceVgYJAJJEZ4OH5m3wNlwl4hkw
BV0PF5BWescMmHmtdTZ/Ps1gKV9zQIx2y/dzh2iVLGUlOR0zkBZkoxkNov7Q1CYMxdrOSS7/xm3l
nZQ3CgYqpNCOr7z9hmu6aMziHwJQev0N1nBE7p4HuOjiPcQVQW/e8EiydeezIh15riEggubp4mRA
ZkEJx+lmbDV+EI6BDPcjbYslloub+WjDvkSFUl1iX+FUCCC2/jTUGdXLjVftjoRenCffkEjUqTZK
tlTL1PAYsZAuRFU7KwEq36DTQFHDaTJqb1gCcnNyq00VbFyhDZ2Ax2mLRSRiTT0MNZAhNZw+wZNk
tbwm4bImxlh0VNil4HuFuZaXRz9GMZicYPYRU9gxoBU9Hljr0eDAhCBswbGBTvmdIszd1xH8CWrc
dePCIEEUNOD3ztXWH3BdZvjTCzW2DuDmyLPMIpCXQ3WrgoeJdnZmXHozgRBh3U+RAqpzbbes/DPD
R646vIRXXOXUL6ARM4hbLxfJbS9oIViDKG+ABISlkyciRMFGnbdbklP+9K65pU1Kr0MZdveE4my4
+Y5jcBgOLu7soO+zCgg0LBAx3h0sRQjv7d2Ydaj/7tz2Vg9ZJc+dGuiefiL9AQQrvnI24OTwdgps
BDhS8e3TYJmSPKu6OQMRBqdctO4QnHOB7+wyxaFgLC90DZC4G7/pAC+AoGg7Yagze912CM9D+7On
XgEuAZ2hw2NMMyvRDPfddidKkPxuiTodFCFHZQfkCZFnCrXIymckbSsTmZ53T19V360WiwDu0V8A
pa7/R2PhCktO/Cfdx/wzflM4j4dHeQF7FYkdnJibbq6iBlbv5vQ5vo8lKhWvcbEtAb5siQ3GxS70
vhse86RgMqG3JkcQtH0Lcm8diGfymymuDLPsYzf0v+shY/jMJawbcvS1JZ8MAvSC9oOxyQjiNpCE
X8MqJDiP4T/aezIp3WoJsc42NmIwC3EPnSusJQYxTz8PEE1O4nM45ZurVF0pDQVz9n+2qMSdS3jC
MpBF7rcOz7EWdFCfKkels8SAvfTpy4jq5PXqCExWDPUbU0buqIrUIyZ0kC2141sAC9lB9qhwldKR
gI2gfL6PTL0fB0SweGvR4UArfGIhYYw/I8K6bowhB31S1XvgqpCSDhp0JIiTGNqx2VFUG6ZB5KiE
nTmBEVhAk0RPvrcVMtJ52Hgh0upmXrV69yx5TN/48DqOGyQiEkl4FDAPaJ9kQXovkR/NRNu49h1Q
QlIiYUm0HgAaBDLQF6oYgXbE5HXV4x//hgqNamxgxlD1hEqT59WjSKa7N2BjAygI9I345e4i+T16
6ODDdSvDRPixmYYkYwGbLYYsqhGDASCQ38DshOYB4q0dM+8GIbSID0LJ1wuaPybQgbQG7jdiW4Bp
ECgQ7rBInqs7Hr1MArg1YvCx5mND8wxvMD4HjMZDT5n0rg/K38mbUWLPqWc9wepiqthxKNOhGYy9
NKG5jUmUC/QpgaXArCrdw2Af7sDcyDdPwDw4t5FI3nrn4Vk1LLWzWvx0eP6UK+hEgKLhyyOpwKMW
Ngo9zhEDXhEVmi/DY7p8lMtQOb5xge2dQjkwtMuAN8qORsP3wm6Ob0D/g/EX7//L33xGj4/N4sv5
c7K5DTOhMsOzuG+yFo2+aWA6y+TmXKK21qc6mbt3IikAI2jgDfv7sEGUaOZf2NBsi2NFfFsnwm8V
SjWGhIAkIgkQy91Im/NzK388WRqCFe7II9BteVXfskW4K2ewGX9MZwsLjRSvHxOIFQL0gY0f5Yiu
actYFN1FKtSavMveiU8SQKk68I+f+E/SCkX8vQxh5tKHXPBXkHYB1w0fJARvrVBfDcHRUcR9TMZS
7FvWMDNXkAOoyvoJZcb32IfVtwBvYXCs0BYxyTtwsoaZVWx/Z2b195vGQbtpVSFj+5QW9LL8GkN4
uZt4n/Foue1aFE7QfC592omoXuY3CTnmASjiTgXCLp3ybeXbj/9zIjhB/A8QeaAA6Yo2gtZzKLov
2s/Xz5QihVf30lWb2hgFXpS/7k/Zf+cEmnFKn8ozBVNx4oGgZD3DU5hgMUsiH3YCDDqkAxRxLN8W
tOWDMbcL0ZQ862LZOxqdmUWPOY9HWv+mj/Vj81jT6KG84idj2rYA7IQ2993jfnz+YtvAvBeOEic9
tctg/Ft99wX83a28bTbCeEPe1lPg8vuSr/tGxoofVr0mF3purK+3op8U3tQ/yjVU0+h1ENczdV80
OCe+F69Nten2MOIybf5Zq1teS4kEEMOcbsox9YnKI+S6Oa4KgMG73zIhiknwWb5Rf39f4QMxqdZa
xEuUW3VnHLJUXHZikMtaRhK6k0994RewM6J2+iIWikqIwSP8+/vsPU/2/78nIDRQEJ5Aev1wzoBU
Rj/JbI+lZNbMASn3QMpBUKgyxBAF9EbFo6SbkKLwA4Lmt/eFPhacb9PHZO8yxNx0JxHjqB/rUwMS
2ztXcGkA1kM+ffg95CM4PLArb4AOPULeBynoJA0EKS1BQ4/t8FbJzG4jn7+XmkwDffdZqNj9gPjs
vvvBVuesZkzHHcWAiM3LXBJx2Iou1tiqm95aRXeNsOxdWMO/B+2GUAhxuSsfk34q3txprCj38S4i
WGSKIM6+T6kEhC/nH3UX44iOpCoMv7AN5b/BH2C9KYLZrnCi/YNPZKywNnwoj7/vWsYX4Jqe8sYk
RaYW5Q4bRwP7AbCJ8tN3aCrc7lB8AGBVgaczTs+vEoD0lT9liZZXEiLaU2+rn58x3batnslIgk0Z
OyYzPgkkhAdDrASSKXg7lWxyxXOuYZqoMv0RcsJxerf41edrmTcz6oUtR8PFrDFzPpA8gRdjm7v1
jlAdTRGj5NurNqFlMJ940vzS3NZW1rgyLHsuw5JgE/DwYknVjowppsMz5f9Yuq/dxq4kCqBfJIA5
vDLnnMQXgjlniunrvW7PAB6P3e2WKPKeOlW7dqDTSmZ+Bk4LcCRYwKNwfgMRa1QtWqWt3IZ+VSjP
8tmM117L+CN4Q7bmZK67Syz0kK8wOww3as5FP/WYqSGbwWv0ah1m2yU+xKT3EV5c7emNSleM8Ux8
9u3twkK43mbb5d86+zN0BD79tyDm6cddkl+X5A12tx7M2cHo3tpCeyAo3thX/xbgvMexSgFRJUfU
A5i7nMXEL8TXA+8VfvoTxiCe28ggBHfY9/dL0OZeKPXfOPzMYroHv2HOChaO4dJnuluIy2mTv1f/
xt8hoGfFWquwnZ4hcK108Pw7+1sAD7qhSuXQTNfDwS6btL/2S1ZinCJJFS7tIOpkEZ5+QUoBz48c
jJf+2JJAN8HXS6GecpAi4I7UXpxeZAyww7zY3f3U7itQVGc3ujFFRJBbRvqq5V/bnanRWXhjVGVt
ZmIVcZ2hbEnjRl5Tnecx8mHcMzP9IQuJ8rw9mn997/0FOKBKaRB0nnZur8wRvOYf3AcY0395/3oz
qfjXb/C5f36vo1s8s1udDLPdz+JnHOv6WH2ZW/C5+kKh1qfP5Wnw10ie/z2umyzr6bNrjg545eZ2
KV7Fn0kR9fbR9PiVDjPrXO7cuE8Dd9FP78i7Be+WymOTjdIodsOsRgdJdhEjor7nihrw6oKH3AU2
yVqr21Kv5K93POsefh6yWrpbNOtGjBChKm9aJ7zIle3aJh0IEA8uTKwjugqrNqtE6+1/N3w8mbfv
uaYyLyLl3v53TUgBeP4Gyu7dNuu7EyBGKPHGk9GWl4410uI8ydypokzUYK9FcoomehunhnZjiYbW
O0VQiBR9yJ41atRv0rLJKp1FbkjyMOc/rsqsJkHDFufg9+/3Ns+sZ2ZdSlT2U+3J+ZXTJGwwjj9u
9myaM7K1X/nvmCHJv8G3P7mnjw0f7ayBZ1+Kh5s7w7rklBjXjG7LCBppKBPnhoJ3QK+wjBIRDn1b
1SJFNEBiv8nBqn9sd8UbYOIuvsfsZZEaiENR7J/NP91WfOj82Mo/Z9uxXe15ucN0Xm4R1LLbtinv
rkseb6L59Ozdndi5vMZ/7R0W18ADainrQVmwKzLiYCHtv5kLvNcYf81q7/SCLLj1fP6+TmdBrhqk
tB85WXV2tnYTCXsRAMUj2NYmpjDgV95NK7Vrdq97WelTWc1UE+xB/OX2xkn/t5D2hEescm9ZD3kM
GcBOz/xwKnlaIwsa088iPD6/gh0IfOLzC7xeL7//7qWedcUBy96zo3SAHi8wSF9aIVFhbCA8T1Tg
VFlgaG+vrmF49p1/X/dMhF8TSIJaBuAHLdKOXbOKtx/lNgmOaqDCy+8Wp98HAuqepRfAoDDal95s
To/y1ch/IHiDNJiilZrqHWBr9jDv7r0Tr1IC0D1LBejpgivnNnJZsKCuSmHNb0txPkqT9uhbC9n+
VxODJ5vh9DwcdMGhlb9p3Lh22gkoCZ5DJUpcXDE6ou5LOGX16OhY8SR+Viwo6sxAh8zrgkGDA7Gz
lcpqqF2QHp1QMqfSBD3nMZuMZr/R4GslSJwA5Q7KWIetMJ5XlzmiXTCPBv0kFpmeeBVrPH+3q+Ti
rPos7lhHtrjaEcPhfO9pZeC3zR1YhvoS9heRzIvXJQLf0+iTj8bzj3IEnZKh2RfenH+Qlpxyj17I
9BKpMMU4pIope/Fb6Tr4aNv5MkWLDsx5Vzr8FJ4PbPB169ARYrVK9cIdsrvw2IEGZMMrbysy5GNw
wJO8f1zviuk8Eg4CJN/ABGQR09Emt57Q83LiTq5i8zX2VTU+WKczfkHARztKUM8vIaWV6F3sYqaA
zxP9zx+vqtakeRn80UOOSW7+evTwvzcI5tS3gC+N/0RMDuHqYIk/OiqzsSpCir8ufOxXpyqxl2sx
QOXf3fYEyBW90vTUC314hLQKsULYksyH8snEL9hRgXHMg3HMNruxUNHTWMLDsHBhGWcM/Bj+LW56
AAtaVUWzd8iMh4STBYBVvUzJ9MxEUzavmQ9rw03upVn6ZpMcaf5JmV8Td9rjm7n+vscxZ2W0RZoN
/j+JFPyT+/bDFFXvTDLw6/dL2/l2dCbcGkZ83K7A3w9hF4jNZTXJhAIvj7cWZiEsZnBtxQduybUT
jLM8Ytm0VyMD8fY7lknoX5h1hLPUeEw8TGTbVCZmK44kgM6jkbUSQsKEzsQDaiw+h9nX/INjeWaz
fCmmjNKTrEEr3ft02Aa0TG2Lb4s/lfjsRDNqb51JL8K73M53Y5vyz76JWIiW3mgQso8lhH32hSFv
KVHOv5wB60/ej5Pa/p8h/Ku2xyS+VO6A5rt/2pUEvsg2tFHpbaYbTgh821tnGYrJ9r7lgksz5eUs
8h54P+JTaqxfP318MEmXBKU0HkVsg1j1p3Jqsy0tJWbnIMb4WWe4MvNtR4dMkWVSvtLlVCvQ9xAL
Rj7CqsRQf+E1W37riswqyYxrIlH1RnHnxIdC+2nytKTPutBXnlu39hr9h/yz+G6hBG5BSxITXOqD
ZDpz4+kxT1meu2ldNnjJ3pBaCpzTtv9/kXVSAgAme5FOJBdqbTqnziOQQAq/GMKUDqPogi+gfUox
EXR+JoIcTQxC4PxvpNEQZCWOyCy0y5pc+fNx/qbjsEbRq7Qmo40DJ6BlMgzhXiALG0r9nfLKs8Fz
jcHFJkgAD//7pEN2YrbxSKAqSjIjzjdl6ug5J14S9P7RoSdvfGBnQdy7CcORiY736czaIKFaAMi0
r5OsayO1+Ibyp5WDsZtqe+NJ24Ys3xb9rTlpN7wMKMs51owD2RWsX+qWm3vkTEe6Rq7zcoLCARVi
pTGE2F5HbCIc7w9K38ztYlRrvlplIxNrQc0MZwLEQef9lvWzG5e/GEtJOGX2wIIbMSec1Yz9BN/+
c8omFi+LysXOL2rnjA7hrGluN2wdqrQ3xW/jssnGQDXxzDGAQDInpDEma7l0N0wOMPjBo3QF17Rc
SoX34tX7orX32JcY4NxcaXXnPr9SQvz+rPiRfbSAWqJzb2e9PWDQwwPEBvAT4YH3kmt+EGer6f39
0ImPU7OPZd3svUy5WfXwqHXcHWZPzKihE/vub38dcKZkQ2RIKFubqymK4fhp0xFQK3Vku/HKJsuh
44w7YU+CRzUL/267ZwR8DtPFQz/ecnkA1jiAZt8iwfQ+HGQFpMTLC3Z5s3hvMr0RcVPm6yJQwOty
BObaox9I7UIBFB5afMtnUS7+QtmnZ8prb3z7jF8+GZ+nWhgaHr0IjaIdqUdKl6iPMIMGAVdQ+cf8
n+hjjumo+PwsPJdOluJEuKsJ2weuTYY5iM3dM+xaaTsFIPW7LqX+z4VBjV6l26eBIQv/YfkqKCf8
RFOFVMHOrHSRv3kZP4vH1p7DzKPxRSEciw120fSSaIarwGdietU3t+OKkpsoXE/FgnVsaJ6GptUJ
5l0qF/rFdeYP8S/obEz427EmZ/L7MzUErRUuo3No4dCZ3h7hbHQW6ceWZrDmvh+GfSvH7cniOVuP
TQzhdqo7mePrs0Rct56rSNfdFOn+FB2kr21G1VMh+uS04qx0m7mEdsPN6jD4Kgjmcli7W9AG5Gj/
xvd9d9fFuktiDiT8cipCkPcO+tI7C/V9eXkhH8DwrbUe3mcIORw1RvrE6yBXB3EY1PXZu03+rclm
EED/uubc+5xfTMKRLMSLI8mefJFEG4yB2tn1eWg94Gk+G1MAszc4n4cs5SkAPLiBhz7LK5rLPps2
pvbDchYbWaGl4+ccLN0lPWvzJNf6mzaZ/FqEBIHrrzYkqOjLeSTZlvc+41vXuuu+PBYL+jR7tPy+
8ao77Pd6PIhMrLxb29Wzd+iFdBjT71zb9Gy9AEe6LKm8guvxGXqp6bWRHsIqYHzvudvvytxWdFfz
1Prqw9DPVPkAjtPqJG5ZtC0cpY8rUdWBUeDivaxq7Iyq4bYGwT3uR9wHaTXvhqlrv/Ar7/5lTM3x
HCeG/hjSktCTMcUq32Z1FdTpJ90tndOfXxdI9NcdGamuBGhVmJnPNv0vaE+5rD463zp8PtyXe9Qm
pnYaZsinTjY+0MxYaw7vXggfdMOrZ/3ndyUtrysHkX/IaR5duJbZD9SkjQb+Zw7Va3bvJWbfVqgd
l+x6Zjdl0bUnILos39NDxxO+Xzw77+WzrmhEtQztbfVv8GonF+lWvBsfmZHr33KiLRtv6WCGGHis
Kx/b0SHrYRSyRboMZqh+OqG2TcePyVh/i4+iIri30CClkXsHfKLJePZPr//v9tkPb6NYXWkZH9bZ
b6TAk+oIHPvnxCWoVRkNzDy2zfgyXF/PpTYHnWB4sGXrUhXpO/qpP/L3bsCMPVWQyKOYQEp6SrE5
d7n/08NrmhfPXxC061UdCXVAtQZYrkXVGB8whwDYmWg/y4npa/D6ZIDYHmgF8DRWw/y28mTUTPRJ
rSLBv8AEws2nthCcj+XtiP16alyRN8sdV7jNnnc7GewOfMvkLycQu7bZeRgfRUvnfnKYnO+kIsy/
XN0uWp5o6xEE8KRHfARhvfUDAhuwToJ2qprqvCrJ0XagHDphGGt3DBGTgXp5qR/aj/62ay/QjlAJ
aHFn35/spC2vDF4efxTXtwIYW6DnAJb1ZScRK2wFWsHcDll/vaHX/Oarf/aIPLBkOqHkuk+RzeQc
cKZBPHqidBq3g6bwFq4CWUjCvAYfvn0Kw45fKaKWqMdBGuzrhCaH+E0A6lf/Nd5WoqV4ybwbvhZN
hRbgEQw2PLrhsW853bq6ZQnCzzkVPOHjeeBtZo3Z6lO47mN/+Vn/ff5Mg9WUe7oQsP2TGfegExKZ
heFVXd40roHbOSAT71M62tydypLW1Tz5k/meskpUAmGwG/qHi0KaQDyS7HleaHR8sp1dXWbDNnua
Osv3Y1YIwjg+nURyqaEZ4zCAoDzNQ4NL/7EM1bjXlj/MNzUrsZIzfQ/mLo2Wie3U23d85Xv72lF0
PEUA5fc1kDz9iCdyd0+ydw/VCwyIeBS0Wh6Z7SzW4YnDMj6opH4xCzJ68O+hLt3m7jhH6D6eW2nX
2FiYWi2WfcdfLUOE84rxhgnJOpM27hvOjZ/H7M4A5RLA28ToNAqpodfsd/qBYwNHlCsCjREnz2py
dRtERpdGfLWp6jYOHe1LuBFbHGbs20vv1X4RiM/64eWry5Li3vuM7oXKpARAmAWPYDivFwzYvevs
XuOH+D1PpTLJpVHuvc0aQVg2pa+099xoQtDRTe65ijo5Npb4fengTX2vAMzeZNQAL+zd2fnt8X0k
zGEU8KKMbfP3ynzljuZ8f209tMC+IzPqoekh5c1sh5cekSglhwEyFLj3WfkBaaPlf17X/ytkOu3z
LHhIlvR5T+a1a96yiMzvYMqKbfN7A5W5yUX6aOzZIgzSg1sjiM/YLoS5C+VafRaRsuCoqu/1AMxJ
SyBN5HCNMdVscCLoYkiXJniJXsBjuZ6/uhE2oLPoW/sWQvc5lX76iJnDu4hVhp8UTCs4O0MrnygD
ARNiBE7unrcz1q9PzLuiaNqTeZD1teGzGpPmch9tJKY/OudWwqLpm9UBRH6/7Z/+ZBFD5Am3aVHE
Yv/8vuvxaWL0Xuk4GY6M2dVUtXda7dpf79kJdoxR+RBiW709Me1GXUBsT4aIQEkoZX29uAyOPaOp
T+bd0XvriVNszM9CITa6zM0y+cu4a/VDm5F1e6mIUMhIJ/1vzrt5IsbPVWzm9LkV1PxX2zDh26+H
H8gGSS6iFYX2vynlPJuIrA/AKQbDTqo7wWH6dh+/6ifQjdQ2NmOGHs4SPyITq+0v62xtzK24b2pE
FAC9WJDwvP399G7sXObnEWAgf+8lX7lnkfRxxubRx9L+Wxx/v4PY/Om91Sk9puaWyWi9cDxS8/0T
RCotrnmfrwNDj9sgvBLH29bGTe65S5BsyK20ua5tBsdyUmzAXaBaEOeRcm6HSfjY4i4ciO1uA53j
1j8uLtOgM3sGMISNy88YBnBtbZLZvwWTmNp3GlhQi56iHLr2xMnwyu+n8Oqi1VD9ryNtrB2aemdg
zVc/djKA3RLeHL4B2xYKIMAtyRZqU7jOY81XLtFNizcPD65NV40+u3aahX6v8x/KJwnktQsP/ND8
NTd11OyHRwawcIcb0noZHXuO8cv2tdvwW4xmLXUCE7Db6ll5Vj7NZ9Lk9WmcmrchnDpNk4cGU8Go
Kl+qqeZfLiGF58TJITTHmFp+T6XdUPyvJUJ23fbYbIYJt1L9UnxU/IMzbkQ8rYIe2oK1Vunz2RZ2
8a5EqJcFKJEZr4syOgq72bfjv04HLqC7QRgaDSP6eMg81S9Gt3/crb4VTr2SBkKSXcNZg5RkvQoq
Ij+ydTuWu5dTTeEPAzZtTbQ48ES6hOaAuYsTmbmU0vUzxVqQ+TWpSyOpCQvAd7wUWf4L3SEVqhzZ
ArgE6xHxsnduvScZlMfavnc2MK2Z2QtCHp9LWLystBhqFX9y+SwrQV5TiUYsiA3FrozhKJ2n+4Gu
VNcA32Pn+Zc3NHoZY15/3fWAK2Z93U0DP67Mhq2k/+IZHcoLaY/pH/lAhn7BkaE7dOMqQKpnGea0
YofTstvohEa7zgcrCjLz7a5XWFPeqOLA8sGtdw52Bc4hyoVpC/3D8/Gn91xoTpRKV+lVDN6lrTdf
ByJkRM0tlHt8nF/M9mnGKvExIiBnw2PzOwWruGdUFWAg8tJ7rNirnGEWKvbokHrJvQbglWVhf2gn
3GCnYWaOBDbcPiHUPuauFiOuk1dmG7DkDia8f6stUECiLFmShyXEYShGr0qWSH+RLE6QWWk5iMsj
QwWAvXLuUIkNvd8V2/W67UX30A9mBTxephMWAfpbhg+MVI5B8GoL/6YfbgdOH5dBpPYpq3dNGYVD
jVc/XQqbNKTleJgm43VD+fGl1J2bgJVXLVRbZ+8jPtuV90DQkgyug3ioOwHThVVJmvHxS/qGlPbp
uvroJbsqQWis6JlLNb3XIfVed9ODy1tOJPoUqa5pFTVjpr2MI7roqkNbu/XPwx9NaunVTvBK9x+9
fx//5iatz20JrIsNTUwN0MOrnOSrPEGum3R2ErCAuEUeThSaTxF9KRy3j8i5RAPG961zZWWoHAqg
KWo0ystGtOzb70r72mX4RPoOOXxIa4i0IU59hzxfsnG6Ia+yFBruUGGoaUov5NR9Uw7OeJ3rykBp
71bb+pOEPNHb1t+dvVAb0Cq/o0P7p0A4X7ryMGS/X1mXJg7kgyuCf25GOsZ2TU+Ykv3UDg1PlWNT
ytpgp9lIVN/FpwCLiIQzRzR/ZUX4FAZ0Lp2bn+K6w6ZjwVmqfKojpKOjo5ZTF0ebazYd4fkmfy8j
BMm4PAcvt4xuXJaBxyDoNST8F/xqmJVOwJWpEJLfgWXVFosrF+vUN4dt+nFOGNRdxdcsMGFK2wu8
5/vCsXcvcy0t826uXIe7unw9du36GkF46VI3XXwW9zLhEvVAPB139OW3FD+Z9jq3eGVKf5lFYGu2
qyfLgROqs4iZ8awdRTnZ046/ZTJ7AezbxqmXbIblSpnegpDukgoRWn2IBtJdRzf4E4kBzTQ8oPus
2ckGvL3Bt/mZBfvn5akfGr9bIjzn1+m6FBnfRgTKd6MIialZ65m3x9IeRZkjfgPQxBnxiL49nfqw
eXpEbn7kyYoZpQOP03iaKoeSl2aAO+CVVs2uDjS4MIq6bi/vrBrCt4fe9hG3UPBgglGO0kch0uGs
J/r9zmL10GCZA1LBJHZ6o+nkWd59l9tRoup89ZSNVPO22jV4t957VLyl3UzQGhOtcOdbiQmhT49j
rc0wWbEzuI9gv0wdPrP17xmncdLi99fU8B3i2bDOKLxaa3ybhBz+F2pFckKGJOxBSRC5jHP09r3z
XDTsYgsG2jR0CNrR0S+/gxLdrwr9cv0ls61HZviVnRIJGHtcpR55BqatVCfefNTEF1KgYRxyeMf9
bD6yV5F3sqtyKd5SvCub+/JOkXpxVum/PGfRxqlqiU93JjatKiZoXfgrbGTp2TW66P4KsYIFgyKz
b+JW54uvHAMiVvDHrlpQiJbXsyjzrCDG6TOL/z5/N77JwYlxScm5+ukRg9Zi1UB6KFiqtiuFMMT3
PJGCa/CWTRWiLVVMHeFIW4jXEel3g3gbsF8PDkcQ+rOrfbsODYYUyp1OcnRoXBoTWaH46MVtM2ij
i3/Q9hgzXSUj1vmpskw3K88Nx+tZpKHh5uYpbKGcrgtMzYVb/3dp5wYrMEiEDhlBnG5+U700grJ5
6O+HkU5gU3iRtRUoS+I5VrtaYtfbvQqR9GZzUqni4cmtRU0V1herMIzs7HqkFDnUI7Xhj1cl30N6
3l1dqEDpPngU7kN9byvVWDe2nUhxPwyV1KNi4DBoyZhPzalKa0IFB3GZP0/avv0gLjEx3tWqgVT4
xt9GkYDRFQYsS10QxdqmtvNm/NUcTE8AZm2FHULQ7e2Hj9FZEkmotJbdDjZfl+LN4+o50sHG56/i
pQZWOY1SffVC7iQqYvsKxAPnrqyzneM14j/5zdQNjwcxdTG8NUS1eHM72898KDC0Jjjg1f/OzM66
P50XxGsz0/B/Wjh7y2s/Prw0151Efz3gYWrtqLPwHTbLuOPdSxtvJHVUZUNqZOdBZLvcAcY41/Gj
J+eBK0clVP10T+3k77XqAmy9hgE20hESDKjlf5xkCbieAVhHgDLq4L7Yql+ZPDOoSuEijSC6+vHM
iNnzhojQrm3azyLsyW3Wesw5geIH4vaTIo+9K8CH9PzZTc6iNWwk1EgNChKamxbrdD3VINgHzkBK
GpygNzFSFC1f+DEBus0Yu30ujheJ7G9im206Nl2P6WXFD/w8YkHd/9GqYsMNAEM/FS9oI1QMlHvO
ibnrhxfrWaLzqIv3GX+6G/EYskPZa35mkcwva5vao8Jw7sVrjGxGfBlXrqnrtlBMlSeLWylwqo3V
Agfj+C+WEwN4nztUKEPhqJv8m0X9cphm49w6fTObUy5Ukz/XPt6KIPlKIpfmARfAg/kT20khq+Mo
3CEfCTK6soaQ02Bbq+GhZ9etcCXagAN8ix9w9bv/rH9qn0guby77HArn2oMYyNo5mt/DdWp7QMkl
4Jv4E7qpGNJmkFiStLEjLytui5PSPZfKcJCrh7qTSDY9tor9aogShR319qQT/dUuyn8YrwuI6ech
WH4rGJDyASUp2DTA3e+ze0CSff6zETw4jAwrLGamXy60t1rwYB/KkYqFYv7T3tWQVTPXEnwz0fip
vtgBo4C01U5b4O6kH2tfB/dVDFYitKM2qdzKCYYo56rSwkvj39tB0/AjLOJPTN69dcbK+zau9/Lx
KRF6nU0pkxh4ghq7gYscq+RwnphJdg/NTVx5hCao4/dfAHzFtpA58y7/U/4LwpH7z/nHcrz5rj3K
+8YDb8Bj988tobJpPWVdMvXqJHuhDl6v9iBO67Yrx1YSPapJ1FOAkVW/vAaQesSTTBux71wmmZsb
v3zMfxpxC714d3Fqw5zEcC1l86grpquuqyJn2rybkkK18Co1+rm2GreOnGpgQGB0nS45we2YQeET
UAeYe1DHXcR9fvLgqaRwxQuRkq6FY+Ho2QljqzGrwzCh+yarShhM2MOxkZrk5dBBnefHYz7W3jf2
U2M5Buor24bnBq6g/Yn3IWgjAP3dcPdQI7qlWtkrn/xVioDQV/Y4I4VqpskrmdBYaDGxNQJdchqe
7o1R3cYLthovw80O5Vj7+5fBgEUGFmoSzR2H/lh7kdLZeZA2IBmDERPdQAiwrpGPr6YnN81pGsT7
8W0hpJiMg0qYJTsrGcaf07BAhFNFV7HtTjoWBwaXx+8Zu461G9uAD7btZFrN3SsBIyv/bU2WKD3r
YbT3KSpaufyDLIs6Wq4e0XrnwceZjXJxsyE1HJy0JTupbT81EWMOE29oDsHq5cJu+zRCu2/BV5m7
s+P/ZELtWNFO7ztf46BnD2QnflMGXcc1HbCFLpyABWrvSjFCrAiaGptJTiC5q7gDJ2U9tHGs/6br
23K48lPhZ1qMLwnLSv+GMXe5GWrLyNAW8WQvLQBlzP7Ja74OHyac6WEt5y9kuOTLKN792ItWWNN0
9zWCKm8XqUf/8C+SyGvb5dCYZLU8ssghDt5tZHDUGzceDM274TT8pnwh2WN4+qXRYRGZR0qinBh8
qWWR8TjTNC69nznqnWRmbq0oW/5UJfCw4AP29r9kLtQ+1N70z3KcX2ZM66Kfrgz7OIHEfepM/XHa
8IfdW9NkPL9eZw6tbWc7aUR5PXGVbR4HOo7Co/bMPWgrNPTB58aXytv6/dV2o6fbaGHSVM4dOo54
LYQDt8+fiUFi/XP2QYfkhYfqnGo6a7RZsZUXWYbrElcN4uV2dPZXZEaSu2k4m2OWA7Y18TLD2WwA
GjdW3+w0McRMA+Fxg7DBd3p/J3lHVqtjWku+Mlf7HUWVm1giy5jK5XPpgxMqEcQi3HWliu9OovNv
ebPuPnT/4IG3n+N+zg3+lF6Zyq3YOEhIOpEv/kZbtjtlN+kgMCX+y6R/Yfi+yqb+bkb1Dv9wSRkN
/wzurBNqR25Hz5HLM1SBqEWbqUDgg/nci/IW3C+T+rNLPsE9fV18lFh42X4V6buEIW1y6XkQpkyJ
4C3k5iULtvGtffImT4h+IZrDQnDyw3xDiHbvZoVTCz0sTOVtex6YwVAsG0trB7FF51kgmZ50ts3A
KOTmjuBHjuGUlJwmEmh1wXGpPEy69vLK5Zo77KYaE2S+Z7ONGsFAyJAHc4TCvkrHWagxWcZkmIVH
zHGsirPslPIi9HLRWgonuMY+vChinDaLzOjI+IILRk7JlU+6pzqXVt54l69FrrOMs5KWxcVvzcKj
lG5Q+PWxml+tgGZUeA+Y05Yuw5RL8VwwK31tGCwO2jJCC6TI9+nfNJARV0417wtSslvA/ZQmx0ha
+liVlK/JHGVypGIldG+E6rfekZ0h3aQQ4/PUKTIsVNKcrveliG2z14Aeey7GGRk+dGmle/sTeFJv
21euBdvqia/LTyfeiecJUK3ByiFW9HtSmup1mWhJfcww5cu8s2f8crbM9dtwz6RzyOG8OIH119bR
7FoVbE0WSQu2ZIbrbHlv9n5Xz/VzP9W673IAk/fw5McjBj9hS/rax/EGEG9BNDOqoZ7qWYuRskkq
Oo6Knzx0IphhKMqmaGTsRzY6S5Yi02cse/hFUyE1kcwcX1hXyHJh8nXpvRfP2lj72AhnSM+yWuqX
mMy3r5Voxrofm44KrafrWbDlYbZeshyKBsRymZMW3ngbsAh0b5xvnOAY6zcAmB4wUdSKYhE/aqpJ
YAAWaUSKyW5oHBVZF+eKvyOLP+TuLHXCBSg/T5J3Dn9vvB1jNR/HCfvsP7+9mf/JRtw1GSjwVoHy
MWHKXcdP2d77RqQSL+RibUn3v8nCuqT35Q+9DboA9W8eaT/4gdmJsk8hGa8ccqrK657ZeB8fpPvW
kMVwJ9lAI/np4FafursuGsnVrgn7v8tIKJCqvWGitIk2xyyeH7VobVs69JLz1zRVvAfnb52/4ChU
6XWZwkodbdlJ8xGMFu4NBqOom++ycuyxQwTp1nlucLkpO50PaKhO1RV3zO0di1idh52VcPNR+DaB
A9/mTzVq7DnUmYHoY/ad+zJwQvjLP2USfZvbYQAclo/NU15MOM8YN15OWOAg1X7jy6e8D6SCeqo1
n54QX9M/djEngW8C+4gEWqqDxe2EJ8JnRYDTElQdY+a41h0yQFw3drXbXAMQ7blBk0Z6sBoXTH5+
Pii70TgbDE0IfP5ZeopQnb2Cdf35nD0QOD1BhQzc2WH9wtaP9XWdjrhYjFa34w015bsSayVarxa6
hGaW+PlVSOSWRLgM0oQESV7ddPfsCGhdGvFSWNj7fkljk/hN9U4ly7lI9yq8/q8sH8POR9sRlRT7
/gfn93gGV899LmKB2Tc6E3ffNkq02TkWuMbbwNwGiblAgW323oLuyhP/Tq/lYxkpgw5ZXbo3Jhx2
m9vKhhb8kn9+MjJg68hpGbt9HrWfxuTPiKpjDBjbpXjtXOEIEjzpImRiGqjD4mPr0QikVv+UVVFi
ZgHIdM8c73e5D//o53DdvnVvTeVUe4jblrlhEa7zVbPeGtn/UXANKvwpDnS2yW7gwd5lCCsvpDm3
sGdfITqYkoESGoTAz3Y7jY64WuRphrb5eDVecCncv/xAZFoUTvF82EU/VxZv5eN0P33PUXzWRaGa
ueAyQBG0D+QLwDuotLUgH7sGaA3dDaf+axjhjP0LAAn6eRddOQYb32SmMQvGXfXZCcLtDm0rfsPT
HW6BnHrWX0oYRKlcerGDxDUb+WYDbj2q808OzBVMv/3ks3D5ySbZ1FTX42gp1A8tt5yVzf9b5lW5
xL37eOVT8eL1JysGRGaF5fkIF74RUYaT2e8+qx5TlYSrHG7/+pNy3CanqY9A3UmXjp/co7tlYzd2
ntOpwl8xWZpYRrXcDEqGIKZpqHHLxYpYvCxdvHHHSqiOOJ6VcvjHqPNaugILIHy/EAbLqrFbJGLU
Mubhvva9N1kzw+rTDdfvwdbpeM/hfd5bpufM3oIXB3b6/fIzlXH5Kf9hD53ydO/8rzBxgL2nyudS
wvKMFXDCwEoDJvl+sCZUOiCR5r+D/W+ax0UrubpUHn3J9O24tVPPTun3zhGrdSwrzHHsZtvbtNHQ
erHWes9uQz7XMLJHJbR4BkL7fdnkbTGot7jLMXFcagn2+SP7z2vtKyfaz1W+lJ6VKFSt4hsA5IPg
VqCfMLMCgH+/iFY+o3A70v20nhxtaif82Xwq964eybxcz8gdtsfr8nkOVgTWwVcheJREn9Znsa8J
qws8x/m9cvfByXMLeKNBQyXi5LJCGh/xWUb0PWYJMYdyTBprwnDxMaN0hDkn5XPAuw0gvzBz2Fxs
dC8nl+98bCT95kVt4JRSc2vxPtVJhJ2sVr6ia+EJtW/uSrq8HPCcNv02OAwCDI//OVcoeAweXDhP
UfpPeBoYFoppB8RiBAUItRDYdEuEu5sWsopIO3oULrX6vkQLn0tTHba5/GupW6/Vt/Cs8RZOO3zH
Ump6K2+ZO3NvUaTttT+WGarVV650gXtcMY0mM0PFBc6eXiU7T0fQ8nRTOeb6r0V8+Rh/o4Uv7Jlm
SpfT3eXts/fzn4AiDKv9VBeh4nF1Kp969+lXp5+NtD9t5DxZQ53NEvPUKa2Dn/T73jbQl58l0WAO
3v/kbrYd5xZVYZHsmSLElZTsCtosfru2/sVDHlUd2blgSsxWHwUcD5Q0MywZnVaVCQl0pGkDJlBJ
DwZEyoWJ5G1wt02n1mE9cNgV7ICXQo3qQRlteiTX2UnjOARb6hpz+zkEh03AtXaXXiRy5Nr85tXl
LZLdz/JSTZwYFH1nqRxqCvZ4UnRQKnPpA4xApDi+EuLLSC0xBI9PsP5XusIo1H00s9KneuFBYN7a
Fg7L86xrz/UpWADXIJoVa7BUODAAIYHDqMYp6CeXYUpHO5vKGS8ARlj69+oqlssYBEzezbtQ6CPL
puKzYYlm0hyyZy5ce5xK7IdwgricnAtcrZlhP7fZ6NRAnw8h/a+i7NGZ11tZBepvwlzTvA35+eo0
RLOfAhlXgKZbR/FgZ4tOiKtp7TJMzb5mFyw8D8Wpj+E3ickfj9VO6WzymHsMIrF8vB1g3cHbfza3
imi2z2WMDaer/6y2C7dWP+E3D3nPXZA2Ttl2B4jHc5g+iYYUl0/xRjgVnh9qoYCOJ28n+vtX5RaU
zMQwAfl1lcSDtW+VB/A6VMAR5bXJzaJM1l5QxYKoOC5vjNXpInisK2ux2T+bmYrBnD3iZxawe/h8
Ihb+SIwKkeW/23Gr6HsT0NwDLuvoRc3k0FlkJ4PflIlIwXer3oOgrgkzhVDuB+N6hiTTe7nJC4+l
UArC8AOPI8ZxZn48vK2VBWOmoaeiYYCuO8RszSmhEeZgjRhG0tZL3/onsGas8WAWrZWcBuBf4LGE
rKV4eDQk3y/NkQ+G8/ZoTGtY3LKoHj8cO/wjU/wt96yBG3g449D9VN+texX1PaJUkJ3hOi8D6T9Q
M13GmCtxneBBykioJY8gey4Ff9r0XbT8lWESuGz+1G6g6ear8s1dapGPxozxMGeOc/tdSsi9CJei
ztOusJkfGJ0snq1QHwzd+5bTF07moexC/h1P8PZ9GLiJ48yWqHB04jsitk89uc/uK5c9c9ZkNW1i
OS4vBOgzN+5derMJ8VSO+KSI8fhF3Nyca/s5mv3+biTTFs2yHBkkshgCTaL08FhTwhnkytXwkJlx
JLvlN6MAR1vfgrv9aXHSvvavdQpjUAhuPT0Q/OxexNYsvih/m99aujAZ7H5BCZrI/rkHGdJB+Cx/
BHMFyhMWeYUghwC/79y7ZBo22vocHSsTLakAIc+YnziZY/BZJPftpXh25VAT7b8T2cfyVoGjantZ
OVRUnjf+Dhb2M8B066Ha/p57DiDMBjOzxKZ4yZlUdlkbF6RjsNK1Ge1jcZBobDAh7zPP4TGLuFUH
v0AKXtUUpvGjEV3em5EaC6TxuXnqJ1tdBrh1TMZc+pwNZAT7rrUZdiNCd1hsbv1QudU1FG9tI2T+
7uPQsph+bORbxu5com5X0E/q1S+okvDFfuvGAyfceAR+67lvcRjKPU+5CXcdGzB/PlX9vjNg8/9I
OrMlVbEsDD+RESqT3MqMDCrON4RDKooDggLy9PXtU9ERFdHdp05mmrD3Wv+IZJ9xItmWwG7v7Zss
ED4Aze/2km6p6wf6AaH6VHjBJqLCebTm+uE5bXpgodDuQf1GAlENHBqDHWDeK7lgN8L9aInaQreP
EVEkfaFlFcGVJSEZQ240GcQHlbqRQcMhwQ9rC/iJznQh13ivQWAq98vjpNn8wv6dNyOD9pk0IlcR
KnKqRlhnVvn4JE+QeVH9FqHZTMgZT/SAQAHxDvMdchqrFVHniHVx8qAwTqStUB6znBB87WMjsK4x
3grOxebwQG/IOzQVGSvEBvwAgHWjWb1Q8hyhOFiWaEEQ+X7X6XXkvfHxWgigPsaptXmsxkM47Rq1
yntN+sT2coACGzyCH7u0Pi429ebu4bR0CeFE62OKpoKL1bmYly/jfvQkebiL1eVzg7jzZc2I1HLf
HWCqtngcAISgxQj9bwpmL/xkZtFjV5oMyJrlym03b6gjsl/gTYopLn24+u2AFwAgHBLCv4VMnjF/
5nWuoFXQZeCY29YB8BrnpwUmxVQysgpHtJSdPzNOSl7lnLlndLhu2hATs1fRM1PZGnj4rPX7m1FM
fMeN+WdgPUhy5eBLYLCRV9HbcgvTklaku6Xa6aZcgWGiSC85NjPR+YJg+nrozzU6Xfim90NoDKqz
xtt2LpoFEPUK5hjTyVbGGYIJsidExo/D9XDDiq7hJp38FJ//g8LpzL6AzyQ6gAbbG+IqrkCqmwag
vxjhPgQraObvTNKj/7bYaOnkqAjF+1rP4HW+ofwQIhuRviMRD9gzJCKPSQmefZ3vnOgSdh8GY6pD
ZBA8lNZUcSgnTthRxKTpVhYhb96XV8lhvXIbTh5K9f6eTht+RFlBD6VNDYwXSYtKVNd1J9YDf0jU
OamALrpdzA/Tmhw1updQLDwOpTjah44Sd/aXiA/eC0twVH/SFIQF7PECAnkqCY6F9WUyC/MIza4A
p7mh/DTi+hSxJCKwTUyj8KP8xHRxcBTlqNLDWRYOpkhB9ySeU4tYrX3ccgaaTIbXLLyM7MdEnBu/
NUjnJVE8MuGCOvUHpat9yOQzHpopydavHNdIMu33ngcHV+NDIcuX74MAvsfTgrJ776UjWgXqxEhA
4fVVbJAJQvSK4MtvCmzxIbKLmJZgxJFo5P4tSfF4IJU0n7G+luXxa9eE1wm21YxPQwQ15xaIk6cD
CUgmplkyZhxRnIKmz+rDmx+6MRGWgEQ3b7i7rhGP3BBrjZyB2bmf9StESTYdZGNAMT4SEY6I97bg
FD+Ro4CwzwHhBNi1P1MgqwiIYeQrwcBFb3TZwWIH3YKYQrZirltC/8z74gaI84FaGMS9pBprbgvF
2i0+xKfzW+MyGpigPbCCsLGI5PwveQQMA0m7FsGOzLWkFj6c+7piTHFeyx543Zw/KgIICQ2zEMNR
UIWpj1KgZqsj4heRE714YKYCsYEDBUjFQGdAjMJ/s1NgOgY2FfXiQ79j1PZhVP8FPhqPY83Iwn92
YNY896nzjb5OTRdLb8NkKNpVhtQbGjVMG3iNw9YZ5bQxpJ7AJobABNWs2ckWYYvYmsDHEKQwW0Cr
22SP017zEhmTBq8LIUAkcRMtN/JutiKC0C4hxs0xDRouAQlz1eOYIwCpJBlJImlZi+ugl6QzvlVB
3CtENN5slpYZYamB6PhrF8/t3UbOCA9ByBIIGHu9CKECkCdBDOttLQBezdbsEc/Ay+WigFYPfkz/
pJteZwsqWx/GDiRqKrl2jV5y/ZgVnC0mg4e+qamHZJxR+dvNG0FgmKMLD/wkozxpIa9SQlGGZL+9
fOy/gTpwenG76bX2aIZSjl4Wzn8cufQfIfDMOB9+BGk1/BNmRBWihC0+Ravwbl6+Ep/Vw73ikCIN
HP2Jg8dXLEaEcQ5pyLGEJJbmg8oVtQo9EclFKRVwZ2YybVBrIPpfo3SOYIZoIp5ibfOYN4DiotSx
cogmwYf8XCjH6gxMboJdZFvushi4Nw87Itc/Ho9syhOkJ7L/iLAoc6K990xdfKHvigsjn/d4JEaM
o5g8XAhYC6B8nYW4OQXdiQCQNdDKN8htUKkLFpHMf3xDTUKEI/QHIjLplBpPZqYlWmmAFrxTL7sC
pRA3A3eLDdXBncO8/HOfjhohJDFwsrLqsCN6bcA38wkwSPcqgYqSoug1+8+ieduDBbhY5wGDrruJ
MqkTrrYBioWfVXoF6R0geRqpGDxCz+kvBAoq4joWmdTQzavWY7Xe9Eib5zcGuJIga0JlUNqPdW8C
uguGeScxlfOLWRom1C0wrXwNQn0BSUHZ3edgzH8C7Sj2Ts6hqIkIECNVqc/pE5EBq5N7DNIGYybi
TunbQMsTghvJXj/5MtB0wukOVFK4v5h1NyWK9wrEwdECSr2W/2QcOtRZEg+1qc3O5JVc8uorwX2q
b2TG2iC9AEWTokr3uFcEfXAL1vR2k8MFg3NQKh0Xxx8MAn1Lzkfn1SiDH4mvj5lyqCfSvNrWgDCR
DBfAeWS+RZAitjX0+x/ubUDkh/X2MldzlNlXyJlpiM3MAvMYt8a5pxkpP/4sXTwP15DY9Anf2/OD
icF4q2Y3EsC3AruNiIQpzpfh6tCnPOZqS33Uj1CZlARfUDWuUiXQyFjgAhiYTagjcEln+VzhrDqL
jiP4Zpv9/g43lfAxf0BkRgZ4LbqBF0gITZImCyw3rBrRqMWLyGqDmIejYtrsxRBFGsYsDYUChTcL
PQBphVJMq/0+dZo507hRInHiseHW/DDo+KMKmz3VcS/iBPLDiHQKvzAVdEr7990cvW2miK618zPE
Gi3RbNpfQ53Bt4OrvuBZdT54Lclh0Yh688qL81pBSdYX+HRI1Hx/X4ifXuK+oMhknoHdKBsCv3MW
HrBs70dNNTsFaRBK8rZWlwPAETn+PunoAT+sYlea0TuQ58Z7mu+1WEs4JaV4GIpyFMGOVegM1eWV
UgTMxEiS1wo9yKBcT0FEM9L0zy/dICUJm6HBnyZQ4OGomjEKP4HAJiHg5wX3c37mqpT4dvpWxZP9
iSFRHW2eHYanzAx/RqYLXdgNjZc6uRyrOBNZcc2BSmr0tlhwtrRCPVBvchH1KZq8sRT0TGmbmzk2
CvTN5kpd0oQ8/WJSAR/iZYdxn0hbVE1LZGbIR3b5EaluasIH3saC6JcWZ8gxp/WRyfwv3ogyeqLb
8Iv2Pd8wW5MSWWDoxguBzA3MZgO49PXk4F0bwCTY71d4aKuHXS3Qg3x1R2Z/OD9i3NK8/Hp8G5ra
hU4VAr7odxGZaapit/jxcfVzOzfzF6NLRxqGOmayYZHGsAtzAvFBAgWYUENoYhacRIdLUoZibnsh
6Llbr7hJ2IT0P9kF6yY77U0MCSEGfIM9yCsHi+iQz2BGo7QDgIYhRkMuEF7RsOJbdovc+oR0aZMr
REBJco8qL2+BgIZsK6MxmADAzW+CDMpD7sg8w9ltSXPZ/NoiN6/00zVCvjMadsQCwLKB7ncczxRR
4Quw8W9nfgfEwEaItpUv8gr6thyQRgs9p8YDlPSlyyNmvLbKWcLO8/aIC/ZeCBV/CUs1sDPnz5JU
EeZNbiuaaMc1zZqXBFMW+OwbxUrmYlWg4JIo4h9DjK1Rzdok4GdXIL8K+TnSYBOx9NNBVRPUPFTN
uljSfCwyhV1/aPdRButnALM9Vh8g7MeCQECvObJiRaUvY1c7SH8UqFMW+y/Db4zLIMxYWbG6CM6g
f3j+KxPhXQpb50VTvWyTwiC+Ft1pXEU3bL366gMB3aljDcf7lESIGRYy0X+d7hHJ/pwazSFLRpHb
5O+vcWqFsNos7GQJ93lKATOtYo7Hmuee3ccHjfNxLEnn/oYjlAoxPP201/W8PB6EzT8N8+kKgUpg
I7vskJqyjC3pQqgzzz4iEHDwNJETzSlRi1BzRBVrvm9ol6Gt1eWPGeBjZEdqJ2Y+UYDpvWysRVzs
ZgH0i0QhRNXpUIpqfI7sBKhUeueGh6KxkWxvCMWYfKftwHt7r0CB0U2BRd+2kgNTfd388D1UB+52
dE8hNDdngAghHYG2EkXtN6y4dHh53ELkje8aH2mY/ZqJo7W2WWZRjsAsiqRTURxLwT1JyJmFKBgB
iDiG5JkOJsJzfuMvlChIR6+Xod8q/JyfFHz8YxIrg9JfNMJknPA/6z69TFquAI4dZwTA413drzMg
KLaEfE66w81kRoN4GayhYO60Rz1cOpdc5QAMxOc2INU8s28kvNMQzfeOzD4QY2PratFo+nKKf4W/
rVlu67jzehvNHcD7e7+VBtVVzYvtZ5EROAS+u7u4+Ds5efE2F5vHivo2l/xI53tGUG5011VOsg1y
bQHE4RcBk68pUHwuAXDoXuhOH3t3i+mCNfMJ9SUim+hK7tItkE5YNUUXrYOxKr4FA+96GO5oVU6+
K3km++XibqZTdAJDGLS/+9Wu3eeEQK3htBQTNUCctG6WVx/uvqQ2LLcIxJNNHBKGHj0Ey/yMG6ZV
1sdSuAhKG8YVTAEvhfGZZDa7Fz92Bdc8CtHUHfGAE72eTz7egLGB2eKNekeIniCMW+TO2Y5NUOcO
e4Kf/+sRAfZFFVggAhO/3JeFXNwGaWAjmPMrH9iQF8+PVYIkYgem0ImZxMbD2CXvCbnwJmuiSM89
c0t4aDiuX7slLX2t5jNMo6kFMazQYz4lCsPlIW8OXDe6VzoIDanMo1GcV8iRAJgpEZlAzrxG0BNX
YKUvPGMfpw2aQ6QBUBJ2a//OyPiQa9RBiR4tRIWCx5MUjWas1G6D/nxdh6pLxrj34iAnQhScGsvI
LXPbl6G6RYSlzwUsGrE6+3eYF/4VkeJR7BR8f+0ZpxCfJ0T+DPjOJvUT4J5LhdDhP3Aa4BIsmeO7
+7Qyn5Melgo462XfgXQoM4VonSFco3Zx6I9AZnie9CkHPefjqDMRnFJdUMXFDijkKz6F4RyUNNRi
muyAHYSmmaag2TCEQ+Vi42eq3Obw5OBpUC0Rb1rm1k983xf7+deF7xjG40NnfU8I7gf8f4Bxcm6k
E5gbpKlpNARo7/F1e5SODKOOj+GPnV3QHtHV/iGZpqkFKEE3v0SDwH+A+oHuVf4M5QNdvBK6Xiof
aN95u9yymHSF/kehrmZkZXQADuf01AJfi9ccwzFJASj1Bvy7xnV/W/RiMpF8aSqNbwtkXalzIOTe
Rv9DtAQVoM0PbR2zkk6YZB001IHvdG5WGIGo/0c2I/x5fQKFQSFB6FJnVPP+3ZHQtPKwcWHOkWm0
D9RoeuqDSaa7DJD6ygLbX7UCsCW1aKUyjsJYiY9TDnPi0m7TMthU1hCLSvFXrUc0oIIr8OE/DoTz
0G4gTpUhmFR457hJHYhG0gxxCiNnmLKwDzkkB5TOqHNVR+jXuE8jXf/M5wrYCgObEEpqsYRh5d98
RY7Zc/csjVodj2x+7QQ4hEiqiLBHDMoiKIqnZX4I5D1qUp4xIOalR2TFecjM/KauxONPyfHPFhKh
D0xqL8RbdeV3++R+ZztCA8YugR6Q/nBBsd3QKAAn2QrVYEicPEWgYAXHMpJWE5babxHekWfwWOuo
0m/YTji+RQWvAW5LRZMEF6IHBeInlkfR38cZMz79nNHucW6P1JJPs0AjQXL1Rb26QwHQu28xscNV
QEksrvMeI5uI9Rxwwq2zBNOxOXJkBfKZD1cQP1iVXRymI1s+YLyZvNznEZFwQQIOkHFYUbdbsA2B
9gUg92xsPI3g/c+/oQt7EaKqnWP64C9ny6SPzmjWomqeqMZlyubJHvHClVAXcC4VTGqQne6LNGR7
Qk8z+53v0w9MuKP/bKS7ZF7w0CE4OIMNAAzB4J3ZMz6UyK5+OLSxgff6Hgiwwt0k0ucIEer2F1BX
xqbVlylEXzH5eEVjwlo3GFQECgoJygyG2lVmH9LHF3h3JDDHJ4HczD6rbgYNf0WyyFYaFHczv1gK
enGWf0SqDI8ByjxkwhWEO81JlKos63nPkXzJsLDkdeET+oSUN/B6CWj2bokvxhMx8HlksLF+oSEQ
00UFtxuzBlHTCFLLfbn/Bf0KAb2pCmZMlOEwFxlf8np5VjjsW2ABHghRIt/Q6Ye+Y8QZ7Le7tw2c
t/l6LQQbVwfa8CHTC6oOANEHAo2/d/z9GBi/8To3pYVv5BY2sMeoEU64bOiKgVtPJ4O/epntRtHN
x1stiTJFdnbnsn1s1WrGzFa0BOdZ+lmsCvzmJzc+ORsRxA75a2Nxdg5dCYMXEyqZ7JbsDpHdcoHB
6iFIxwc6NCUGkMbsH6mU4OEgf8TpLV6pUXLgObcd5FzyTYa1cTkqf4+t0hmZavdgHERuVnexu3B4
+HUmdxQcqg898zA1jukrr10rDOXUp5d/8H6Y8CA6WqguB7Mevy/CgtaPuK/b/M+YzxbE5JiXjUKk
mV2zNwMyrphHL5WrDZwfve+ujPI+80u/5+jIP7hd7j4c+ZL1F3ZzmPSP7ARM0hyKPgTUgEMWwh9A
HHG7n276GTJg8PaBQf7gvPjrbkyk0ZFjAmIjugRfU3d6fjm/z1PisAb8G5KPJHKuzdNTtiY/Ro5J
zNq3DglmDL7t6tULq+EYfYjXzt9cdbR9zHvLFzDLD85GYeozW1qyuc0W2ZqZiqok1Rwi9jvvt1fA
M9YWvDWB9DPl6VAxGsVQNFtddDNtB0fPcrO4c5XjKzkpiKO0sDmSIPAvGq3F02BLDiqQvq04HGY4
iN8HtrD8QHS5aOFoJtyPgmmAJZ0OXZmnwL4sRji9+2R/YUIw7yEXUrFkcPZH1vVwWXN10C5+wVL6
R3KL0fGv8nzjLS2NPkvLAfbhyyvDurh9cnkiop7Lc8LIUZjkCVw74z0BE2QlLdFd3Jf4bYk3eV/J
EPolHdoFLvi/17aGo6eRBte+iHyTbh5L21MzVZzjLZIZZCaCN0EoVcCoucD7uO1kboewOjDbPOI7
5ZEPQmeAOphCompgkVvqY9d5re7BuwDxZNVIXha8Rz9ikX+7LU4+pqqkU+Gf6di6UdBbmlAVh3zd
s2luFG6UlHv9xsMlxMv8rNr2amMD9BlKrQcifShzaN8laTGXk074qPEshNkXqc3VHAYkXiwJQiPY
Y/E4tau72zdvEZBSB6NJmsSN4ynBg3slz4ltt4r7LhPFRwRmSmxrwXvyPrADbB827gUPiAnQ/0+7
CXepy0nt7Jn1Qkj+HKKZ7yWsnTevKw4GIiE4v4b40jWrT5LBfYJsqEdddG9cHur1LQGJdojMNbR9
kzDs6HykpHYaa5g5cIE/7S0SLC/WFF71bisK3SqUwuyL+WcPZMBf3UOngvAjnSfr9ARkv0R046vk
MJ6q+YO+MeI9FqCloKbI2ZxsQYcHeHdm/lVmg/SEIDrsG/JkYL0CTnBUhcruZ9M6iz+lXcmbB+Fz
jcDVdM51g9eLTnCmhKS3ytYd7UHjf5s7j3wGhXLMdUfDRJxNCO5hAoSkFKPhv0j+D6stZ/cvaHei
YpB9Qko+lNANcRADXGjJFadxwSxHsgVEFZltz9r6DOxG4hrEwDO2YHPmUnR1PuvP4XkoEBZ/vTHE
p3OzZYZxzjZ0RqBiwSjuOR8O9BW7IRshFyVJF1kEekg2m1c1Al0GkOdsOaSrAWrL6TcUWeSE8WMm
5KlKNMgCgglaRP6E268eVmYOPYpBnCYcTHKnT90hl8VtAqIzVs3LcmQSeO/waY7rv9YZGEfZuyyH
i+9RjT8rBCjwC1+HKqe/ziGV0iUfpuU3HjWAEXwjv123GCw0slTxl1KnQz2u9w27w3f5OdHU8G3N
JrrB7eeUddVM8mwcC9VDbku6wauGKKJqbalMNMwAa/JrrCESrQnx0RmcRQUT2LnM3f7AJmzUfC+/
YeUIhXPDxOU+kJgi2n52JlFyQ0L5DvAWNULedetmySukK9HQ3FwziljoWAkdS73L7MtDuvwh0bMU
/ge8HB7667QY3yhyGwjJxuQeAy3zQdPPRSg5H0BqXnd8i3TOM4BCE32XDdz2ng5rCwG7xM9il9Pc
xXQjEV3+RvldLTsPNTW6DZDzevEUcPqT8NU9a1uz64IbKVFfiLXP0Bqsf/RIK8F7Xs2lCbroClVu
6fEXMnmSzLKvVr1YSSgRnb98qv5Efi2a6SPF0V/3cJm89k1jKkkOHykhCH9P7po18DK6bh7zDgIA
3w3XPwQYjFDvX9Dfx1RJE8AKlRBqitGVq7Jhzx2Iny7I532f842ccticCXaTfP5wtckzeThKNIik
kKlJQ/L1QWsUV6iB6nN5fm1u58b+ngScFFw95MAQdNFnXU9atwlTU6OcYFyjnx/gYgt5DPj9E9E2
9Jx2Vm2E3JdhlMdptBhEyq7ZgGgx2yC7J0WbL5QdKglN2cNDEynToiV7qckWbeQGJRHRfUIkivc7
6cqsFEpG0S53O2vWDwQn6k9bShRB04ceXSe1qS/LsxaC5SGcpIkJBfFocxOELOpij48FMTxtVL3C
Yk6uCI6aMuGsmDzRpOK8+FptQNUdb5RuVOZwo8aF1WxrI1sJE9CbZAmy7o21bvGsaZaGHI1AlXnG
PTgRl2xh6TO8ro4O0vo6cr86IyJOyVsFKT+UE4rpQE1fFor0EKuxoDVsAmp410mk4lm+gD2+hMmC
tI40wZvM1AdkaHy3td/5HUdkorWis0xVrS+lvdtRwO2esmNMen9EMsreB9K0PmiRFCmRZjAIGPRL
YYH4TPpeCRAbjxJ5PO8ZCOk/8YVObJ1nQLKxhWK4AwAICL6nyal25YbWQvoPZO/B+8haBDN8sRCO
w+kTyEffWc3VoELem3J88YZ8ZVHrzF9jIrL2S/e6jHkUxvNrwNs3Yn5pSQt5mzpw2ShAhT9D8+3o
c3mxFuYeIRy106Sjzjh+I+nWBRSrJgoFN53RALRhF7F5MD/8uUQNtHmJQw2VY3/DLfk7phxZs2IC
WrOkMVE25dMlINNh1T/iAhJNOFc61l9+95nyLnCW8NuTzdo6gttY9/WnnMiSqS5yzJyn7ACDkTF/
aYZ8MYuzQnt6a5Wvlb7jMXuSsOHQiCXjJVcTxvQpwiUyS9HjTtG43vdEBO3bcwqSCCTBMwJ4yLo4
J82HfIuW+tjpJ6KgK8CBx7R9d65rcQXoPtLYESji1yNXNSLzth8zClqX3cj7besJnpRp7aanJ+PT
Mvc1XBhw4quhBQDlKpbkMEZmEVEDAb+K09ceHnkXHUSIYWHJ08sfQk39wrFLQ21UrVSfwD54/pFZ
G4R+enx6vIPdfIBXEJUzdwbvieyVWLVxJuXLLBsvHu04S1KvwGf7WNQrCFSj5jivKK28U24oMdeE
9c/MU/eKMG4je72oZ7HAjZeY7Jep5A5eNmlCncyOYmLdQ7cx3P2IqyAI4bGuMptB5oLa/OkCdaKb
mIEI+aRaVTgsR4c2Uvbvqf7EiPpISKBDtXhfIrBltIC+RakptoStGuleG4oeWaa+6tDbknugkmfx
E3287Au6h1SD6Q0lPZC7UfgMaq4sfkkNPRGIcbF4zoGricuTFpywzvfwzK28QDYPdvAq2Qv4YfwK
ibgKBoUZjR8CapGZrZgjqxEi7t6ub78IrSKLkMatxwJFplBfdVY9I1YUPVdvoePv+s2xrQ8SrOF3
s8FcMFOXjwnK5RfCz8ZlTnvEI5dU4i5UD8R0MsoSKnVzFC4tTmQWPZHONmAreZIZAJPwC96Mx4Ab
psp4lJNEUpBdmyc94iLNSE2K1QPj4tuDZETVj2GJwd9F7PU+AN/x0ZOUgiMubgT4XAHJ7nDY4+ed
5ugELJCiJ1Jh4Edh22GY8mod0hcLEWCEhKUNYUaJZuLLHL++Ib9M8eghrcFayOzqNGt+n9h1zPbO
iWniLnUvIP9AyP+XzjfebdltlS0JMq6wJ8ABMeuaOVuoh6UTvIEfOxtjy6pMliwbOS7RbDY6RPSL
E3KmgutCcu6TC2EsmYjMUBes9KndYnB0ykOGVCJ66UI7P+mxII07jfChK1zK0ybu7CogHmZLZeAw
R34BK3ZqcH+Z32Z8XRIwmm7LyVWzmo/ZR3PENxLjpfop5mXGG1WCpDBtLXpIUbhaThmVcOxp80ug
7Wr2Eyy4jsoHRm96lMZawen2I4I6wHfwnCsOw73L2cKXDS5b1ntH0zjTIhi6jT6TY40XGGh6Vlu1
CNvub9jaNOe+qjbcLBn9X1cPBOMagKDyjgFMvmmeFB809pQpi+83gDoK278LJdWH/uTBxjU8fJyf
dz2x/vY3b9ZGlQ/1xeMix+waRktUJHhOa6GhdsjfcDprSPrzheyZHGLr6cMzRL/gQ0uqySLcC/Ud
KMOVwHvGcBS5AMgopWJCyAez8m4qkYrRgY+csa0r/Ay16z3u1uXh4vS9F1IY59XQr47+FVVHiEth
Rw8uYwdVfxw81/Aqm4TvQaGlZnczONcV67X5bgnO+ogp+VAxFreIaIvk4pdPj+HPevlPkyjGunR0
sgsNAcAjN6Bj8e3kd0uX3btk0WazbP5wp/yrHka39HWEsSz+V0yhuT8CLsDZ+H9z/9fOsMMQgEDI
lEf8P6Bn6lPOpp7LU7to5tpBTMs4DJwc4SWf/JoCRLyJE7BL2AHa7B2KBkjqadefysCI9aOOx7qw
nHudSO8EcxrGPHej5CpbA8yUfVTLzLVECBCYw8TgXXHc4lXY8ei9iSWZ81o0W5X6x5AiQHgJ4SC8
zAoani6izk2VTXHfBqMT/MZjc1+TVIZBcwHzHRar2xxxNhZopPykIfiDnTSnTREwjDULbisz6KQp
hMoii5nVqH0Y57LF75inzCjXhctXDrD6Io4KGo+8gzljOW3szVmL3z9h30RRvnxChuqnPglKTLVY
SUxCkEccNQlp5D6JbExjPOnhI+hvgGC/8KydcT9/eObuLljW4GuWuNSgvBlgo8uUxUiwrzRqoAKO
1NJlxyfOART62O6rKSAvO23NfcsRzQpNEU8FKH9NhKpBN6GOHJb33FzeI2nWsci+YKMhPVP8TS7f
qkjSBNskYGxEZ47V/6cOn0Ap3BzI04dHVFpKBsXo35FJmnPfJOmyOQA+T8Rw1g+wA804n++EDjRk
rCB25Wh+OvriAkIIWWjmBPdeuPBsucyNTALOSFF2k/MEllCwH7fLTsbNDtWdIf+hGRY3CdHya9TS
wklhsE3Tck/HGraXbHcL+y8fjKWC4GBsBd3tuSP2yDfCSdrSzz/3YUvWPmJQ+RfryBx1DTLqchqi
Zz7n5/65wpDws7szG/oVKx9czQWzbw8WQYJEB7PBEKH5+VZlpmACdT8rYjmLqCVg7Yog1EDCLahb
1Err+u+V/A79A4lDfN/l330mLuef6FOEo9zRszBBh2UMhX5cPTx9rk08AiF8UIVpCZFxt1FnN27V
m8tvFzDgYpQz4FNt9QBXeTCi9Y8cLUT2DDc8OyhA+QpAzwL6Z0pjkbLl+EniNOWnweNEHoAvhWi4
LW1VzzVfBsXEKMCTkRM3940rPJbYA5E9cgXcHGRY2tdCQwx/AUqPSiCB6WpjcY8BeiDVRULIhGu9
LS45u7ZRRN+Wl0QWpgdZlNZ+jZro3GF0sRGHXmNu9wn2LbukdPNTGp9Z42WoV2/QOYjkRwlBJnZN
uStJw1zTNl4Y0QNsX6dAMzBKN6Tu0IstIjFBHoB3RNU5A9dExdxN9QXa6lo11DUOk9yQWjGB8Mmq
NiyGCWlCdFDwChpkE8C8Q7fFwHCo3ErD3YeWVwaS5he+yghy4Gts0hAxzpvlmylFMwfEP2gG1BFq
ZcYBIi/4fAgJhrzTtr2FtEAInJ+55dGkDADwh2adCQ+M0Epx8ueisCKjEQuJSOd1x8JrzZRskpoa
BQcDJEsWhoEFaTyECwmu4FEg2odmEGtrjTeiEMa+10wK7qfbSfXb4Mq4mrKdUeMxfSNPfUcda+nm
Ns3HSWcMVpwcncUZ5CDEL8MSD7CpvQ2JSM9g5FIXsB4AI8eTCX16x45MtHSnx9pG9vF/4rRE9Y6k
V8nohR7zs2A2P8o8JEhz2Kqws6EemdTIlA9vi+Ba5M0Db4CJH/9Tf40vLMyct1WTQZcyy0NIumd+
+giPDW8riuJTM26B/bAQLWBF0dNwfvHeIV7pUGwMEeq91jxjQnKVAaKDTy4FicRYhqvQZjwkFAZJ
oofLIlFB2tEDL9DYH5BBGERfhr94mDTHDHSMCNn9ZweWua5gGrvddYPl4DEgcpR4CYHpeeQCjnOW
1u3Qq41oOEmZiT4WXifqknFEsISFBDsQVZNDXvwwGpYskzc2pAheACQT6w1oEuflNg/B3gnk4ulA
n1FYbG/RZZduVY8qYMacBTGW/sD/wZURRfhYRP7d/zCfizg4gcqmhFUywHnIcwsGRP5wIPfG4T34
wWNNpFMLucUNgliL7jXydpbSAbjFRQvHguGV66E3mDHcPTaNrfgPonIiTJnY0Sj742d6Oblfhb3o
GjqawXJyDYURmTkPMpmDg5BExBvfjYg4+4hievx/2hrhQ4gonUfwbSn9sZ3T2zgwHiBZIuD8dmBC
BLirn+71rwMHIAqWL0f6h337gxr5gQobgFDJG6QdsYJVG0/eRoZ242GM6D5qDHzUoKmwS2+cpNj8
xDb5+WHTs54E7nUuKH2GXnDGBMk6FvwYMNagGoxLFMr939VDhdh9MK6nnwUyZJDuBZac6/wz/e2U
dc8S0kP52ECpYur32btYmSuS8NbPdZ8Q6cPI0+f3WFv3Ef7rxg2hKI/5hHJDgtd9CaHLG/etnAtd
9C2WBhZLMmPWb9tPQAuIPM7xkrd27ZcMsw4YKmdNBpABMHBn4YnIOyAdi8jafz17Jdupyt6pkZtG
ezFgxnD7DvWDtr7sPuuSAd2EZWOQuYyCN0hwGb9AAHSgU/iRmOnwr1tgUtI2O3TBhJdMQMpGPj2o
SOlKL5/0/5qI9pw6uHlfa8iZ3B0bJCDITgmYw35htEdEwOiDq13HPrimka91c4zcbKkRgkv0Uo4Q
TCqH14zCXcTiz3WPNRZcFUyAzww2F//5uAL8ad3vH5/VY3bd1ROdOAP3a24pSzYrEkSt/rQT6vIU
or0dV8uSQBqvWT2QhkW5MtY5CGnf4GgWHzHto7l/Fe7mbsLHTkNiBHYOVcvvRFlLkzL5zopptXqS
ja+guRZ5ZpGG6Hr/7izROTxaVTMF2LycPimYfrWuskZeOQKYGbjp6o0b+nmSAmyuV+HAF1YAmtIs
hLANUyT/BKWcASCDH68r5xVefbbqiJn7GwKabuVpSRZlPUYOS2iBLWwBRCADll53fLcfMrzvopyq
wHkHcY3h/8Bv/INXaPWOCk+Lnx45ckj0/XTbAfWKdABw/8qT8DYJ2wYzBXQZUUkYCeIr9izOQuJ+
E1VzAHPQ3bEFNV8YQdBAgIiC34Eg6/PNaF3MbneLQEwm84/RR94UykuVU/T0mqMEN1/E3tLSxN3N
G9WYErIce8cl1GdJhzjHAQOBzU6uo+2OQa/+Btw4EBcUhpNYQ0PVBXCfCwOBHsQz8vSTvL/bmQm0
lO+KWGNen7zGJzKXyDJ3JdKF0Y+hShE+y2oBKX3Zfqf0UifCSETxaXzzsB/Fq11vnVJUtMH9d3FS
VBYBmHCJtWlHTE490SIyzSbUDvnvfd8awidzOLWAtyJaJTu+/BdQPlHZOc/gDw0hJTXgMjx2GZap
QCYfDfBqqv/MEZ43tF+xMuddBIIE+cI7T50eyTvLKmQlAcpuCNwfF5K72DCom7Q4s7UlVDNgFCkX
6KHt9gCoxCcDgzDLVkBeFK40oEpvtpDh/rekh4siZIYc0ofKr0M9hX78eHXczDsCgBZ83lAjx771
62A7NIsoWl5QPAQCQ80dOIT7JA9IPhZ54o/NE4yuPnTrb9gmwi5gkyUwqyeQJ4S86IdW3DR9k6PU
pYsNb6KhT6rlYCJTmPhe0YvRHRXI/XAQk60lHT9oxqsQ7sJE/0KgFI+uhVOEruw7CWJMPoRe7vFn
WOA9dGYJ1dYoGkXDsD9jyLpviFQ0ocKJBbZAmJa10/NwzqpPV0JcjjP7a/G4EDiAkhxAnsua0Uha
5OfL+Xaxesxb5/6cIVIB8teMH+gQiN6d5j+LJRiXTO5jn+HK3QqjP1cSOYIXH2AcCPsuZHnCl4+6
zM4RLLvA0d0hJ31Zmmd2tQSbXxIEan98zWG4Nog3hxE7IoG/HfrbvHFBVwfTjn+SPmgKyui1k0ye
aLywZK88IbZww/q/pfr3C5slzwEI3lvlXvKv8Pf9w3X2WurQojGv9UWcTe1B/NdsrBxEO0DOiLSk
VOWB+pAtGrQhEbQFKAh+lQ9wsI51hPCYISKrLKSr83P/j6Tz2nEV2cLwEyFhgoFbcjLG2e4b5Bwx
DmBjnn6+2qOjkc7s2d3tJlTV+iNtkt2ymp8i4Z6h1Is8RZXOyeei79XLbvgdiSjXH8bvwqPSwp3f
gh/EuuEqA4Xj1JUMMfWfE57bNRWy7SuUsjJ6Il+Z9AOsfAPF+3pCxag59bAlzHSjafjYwwuPvsyp
pRsJAo2N1Dr5YDMlzMiiGhm1vYFSQezNxaFkxEcr81y/idtSfeG0URBayQ5ATp9UAoNsmOPVAzSa
ULYbKPsGCTtMEBaWN+lsNrM2UT3+B7k6eUhsMv15BT4wJCmSNPw2YGectfRHMRs4X//MToEiuCJy
3S3CMTg+PscJOaORhg8xInvM3w+/BAPweK1fuyL4Ha6ZRoWLA7Ieae5pfobgADSQhJcxaGYIrJNH
qOz0sSmqAgGiPgl4E6ecFHGS99wX0XkAI8Ar/4KTKWEllFURvQcU04YdlBmPm2DeJoD12Wnex3EZ
UKKmx8epOuq7/2Pjci46oDRmao/IBSJRT5lQQjPUUkINPIU2gWNcAJAhsIoZp6XnoN5oORiZf4Mq
4vcFfXKK3dvwYGEDNVgZRIUTmwUmDElM7zZmTThf5GpK0KcFgPe4Sym44BDna8DJVsaJcqpN1IE5
PRK12I6UnYGWnj5fADVs7GEPBbMV0988/OXq4JuDdUBZP7xT9nYvCz2D7TO8t3vKyLS42gEuhYe3
erKSDlpCHhYVXtSVujrrAeoEneJzln/RdPoUmR8sFcSC0rbL/Czw8N9Edt8p4rD/VWH0qLmvxXGE
bNZn7QU9Nnw9e7FPMvP6G2xkB3lEuSVoO68VPKXDqY3H068GN1dZP2MLQy0gL+FPnPdH0CXJrQf0
042oEEOswgjxTYjJDQWLCwAEJhxwDI7MOQs6OTwvEGXFzbavDcE83Ghj/Ms5eQuF1N1jlgf2c+GZ
L4dmCSq4F6pC4B2Od7AxQRHx7vg6Fg5OkYY/JLvjQKu9z3jLj2kXV08n0wMdGFZJQN2gBB/nOIoU
H4TC8jlBXUdl3Ax4qX4ZxvEXYlFxTFBgsOidX4AdyTnPnTnVpvTa1gxO3cC4ZxfTKRq7wh7Irjxv
qffLeoCk6s29o5lE1D4wUyx9eDsBxcgSMnPmWU5ug5NfYY1A+hOR9Y46aXjOOPKxvR8z5fDEk0m7
pIeWDL/BPfoCLC3fd46AhDN4/eknVkAEIdl4P+4HoFQy8PnAMOvk9gNsE9erBirxnArZwYpvBTA5
o+YcyEPpj1N6A/LNLiOyXBTyHj3SWwaWQBfWF0wOGfBIASE1upEHcrQtVGv0b+jz79DqE70hSuN+
0Q/2dKBWrN4tkW/EnMyUt5PxOL7B21ZQBCzFCzqxOZR7kMhEK58W9w3/iLtPdtKT7TTugm6MlWPG
+i1Mjec/dSO6gTescdolOQ/I+jq5nNiIn3pNHyl4fvg+xRUflGSXACeodxpygkPS2YmD45N+lv3b
MQNVlGtq16CPm2hzjW/DOilxI2m5qUGVnlydLx/o5BoAxqLcd8zG/e4tSxSIMqxTkPzZcKufe96G
QS+ToRY51nrwjgsRBfUJOZxo+dsnyjrkAOVqKSMP1HxyD9a0sbhrJLM0ACisXzMLiQ4Of7QsOdMw
mhriKJUEXudqUgZpkxgwA5gWGZz3mComygNR+t+IdOxzAOJ3lZz//yLxI7BCBvZPBDnJsScCsUsU
cvyeCVkigIHeiwBZblm16/uLMnjuqQfNTQZTQTNS0+pwunq0KSbV66xbvAcKRxLmXjyWFRW7LRU5
oITISeAHxRt/BvWqQuTitBllP37b60sIDxvXhnL2joRBgPRg6AosWpotpw8m36Jfmp2yU8n6rg7q
uNI8MCvOrgGUGqedFg2aX7gqNk+2AZ056gH6SrPHhEHEcsXONru5VGjmnOgzRKf5wx8imUCyzDgS
lKk25NDgtQlvbh9WPThHlGBGkc5qzOGP+CEzAniGSoibNCezaUGkaYyALjNICq2Y3Hrjy6Ihfwh8
jSf7CJoxhwUImFjQVs3Jv/VLt5niqlHX8pT8ApFdH5VmcCe1foLXPCo5uj4HxeqzuKlYWTfkE2N9
PUErv+GjIPhteEu8B0OGIgVlOhKav9e/R0r5kqjRRmpyJqJmX1JgdGbBjTgQLkjF2Jw+PmIQjVLA
V0J1AV/Og03nEcW+uLpTg0IcvrVFfNZTMNQJ4ybnen5TXqfl98WMYBukepTevfSOL8Rh8Zdz+UrJ
ea86zvtqaPIB93xfdkqs01TyCqMzf6gWLnf8+Mef1wvpxyDrGmMMgLmSg6yycDgvkvYldy39lRis
yF6ZIDvkuEPoqU8oHenjpfvD+iOiXpDpDi1EAmoAmR1VrHJ8VFR+Q8sr8uNM9745J/3hbV17BWG7
t/A9WWsCVsgJo8LE6rz6bBItqQjjZwjZLARvV3eF0mOog9dwSIHlJlrzNmJbilEQ2n3yabhYg/qD
i+AnMGOg8UnhiCib1u1NfwiJOhzUWtzbXtJfgAJwoyG0MT2pRmd6+VP+Bc6XimeKGDJEeuF9ZuVv
2ru+I31iDF+K3S3lw3n8T/rN7EuSGYgdjfTCb76S2SNIHfws+zgG3qx/sQjm1PMi44BVkM3ttBB5
lOitjHm9vn6cPsF72w634tQkBtrCu8bF8qW4SGh321MNiuSQTW1GFRtCuCf3jocL4J89FWL1GB5/
KVEOvyp+Q1lvOl2E6xsryseOE4gyWg4mJYdbV52DIaJztVyiQ/UdueV/z+RLMUQ1lFxjp05/IMXu
ed7EAKM4/40pIQlXkvQogonboekhsOs7F7J7u4m+kxLBpq5YtygZ5pSDgdSeAdG+8w9S5caFp3al
KdFrPKB8HD6/g4TSyoWkEXBXvbjixhFzb7KysPomUnJ+2Xw4Vjcr50+ai0PqCVpDU+Q5wBTDCAyw
dIiwTym9DcrNPdhpKBo51F48EF9OE5YLxf6FAOjcPmsiXDYjM5LGgkmT4pPbgCwFa3fSMD0ZOTUS
REeocZ2xffzAs6gkmZ3g4jAjt1/Uwd1E2Gr6mBIeKW4/niBETyNTYKKjZsMt4epK2Hw2XP0ik8TZ
SvJxMQJmkigFPwMfI+3O+Ns6YreI85dJPZdZS2H3cQOhHEUzB0iMAI/rAHKOD6vwJPc9eUO9bapV
FRmsROcJ1KZXQjxyieW/3oqLOjWxiWmJup8dHaThPuQJ7E4D84TIa0bqUA5GTgyKfVpIMwZdeVty
QjoI0e8tvIyo2+DYxNl70gxLofGneJNPf6SDRvWMYGuB/nl9jmZOjr17pjIJYYAhPoU9EAkkYo3B
nR0Fn3RUYXm+egzxT7KwWG71sTz5xNRBpdVU8C03rGU1+QAMAbWJs1Kd6wcFTTAkPcs+2w37EwvZ
Ek0VksfLQR5C2WjbawqTs1BWdcXac509sZX2CeAqBMwZCZcCLwdOPjoHWXmUMUrxI9GxJxaB4MxA
iQbjzJRd7Kzs4j/8316emWugMacI9cEjNAyY1rq0OUvXCxTNrJ0GinNy2ydsAa+xkj7of5FcLUNm
TbJIPf/60Oof7xbC3+DQ+CK3dH+BlBZZTC+WjlREj/UYXeb0yPnmm5HgF4sccrI52M9eFLviSHwd
fpbgolPYcesPDhmshUYGwoaJOvi7+ShR0xOqo58HTdExdEIQv3iN0OvGXxbpoE66TCEE9RP3J9Lg
OqVaiGizo05MkbgWtLPQ+XCNztE5lwYV6DTwnsegNGvv4W/VZaoBGA3kca/cblwu5fw80FjzFsqu
gyECvvit+mJ/OCIf4oTfjwxv23fvici/ZHMyWDoEDsNR3PJ+HCW++1/fURAOhmzepNNS8BJxCBvd
ieW45ZdlgwWTSD12JzJRwBNYDOm61zg9cy5EKsYGvv1wmF9z3Fqqo9xEWxuZUQd66fTn6HEcyznb
GIzHnLZLSIo2gONtR6iiMrItoMWIk7zkFfkI+PbcImXnsqcqu05UJ2e4biL70lalD88FUPlh0aEW
4YZvRqboA5vFVtr2yQflBxBQiqRRETHV+EKsSUe0yqjbEiHfErD3pFpCbG3vA/tqjmeK1FoNgchl
2g8E1iQ80QaTYtj/YfXnAAB7T7mXfxRhyNjHFEKaFQIHVUffUtCEAOVsU8IuAeek99zwHxOhzasZ
Ro6kmb4iK/kSriygiKN3DUjkneLPQ6UhRxoNwamuRFZL6zD4lTUrwhfHSa8ajJl4VvdFx9nmVYkB
F7SDcxFbOZPGTXLKxpXGIOXgpfEnQeyNYeeVkjev8KaQ7OU/ieDGLMhutAPMV8U7cl8U7JlIKfHx
Ts4zNSt2KAqBjB1EGxQVaXYkbT8MtMe/+8c/UsJCj5AmkJQrqPUnbX2Cp4dcagInQsKK+VJz0iKH
xSgI7iQ7PBVF1OwluHkWA2WKpgupDYlyAtOxsjMVTmJ+ei0MVH5vF2WfWAlF/l3A2HQaqmQjFzEt
lFGHs/Pkv5I6hs/Jj3EFaGJ5dYxyeE9nHUFvvDU248wlsWIdN/PLSX9brSe0dQ4iCwgO8BGiW9AV
jlsiWhlrEQNS3OGrSbd4QKay26LcVnhiEDjo2ESlTK5dTXTzqjyfM37z08REvOR8/unuvhhgMQpK
wG5On1cMrRsvZ37LkCPAdd9cqBIlr3vo1h6AWwz8Hxfq5Je/NjRScbJORQVEP2w5ztgBB3Ew57gZ
k41Mojax1AiOp6L2CJI8hKDEQYFElv+jouVtQ85r0baOzymBKqvHxuKweg+RHLpiyXWE5YzRkBca
OPLrKlM4nhagVRxdhy0xbIT1zM9ZETxyvDX7NiHBYVEtr5jGWLc3Jlxx3vCbMR5uRApuOy5Sbar+
CW2Sy/XfXxAzh82WxIojqREM/Te6aBCLOjRi5hzfYW0wPWQSGwSZJx8hVx6QEcFgKs3rBwoWB4Xk
d8ntxMoXHB36Z+wVWEtYoot6eSwbjRvcQcJYvEkVhfr1W/vuTgl2yj8xAzfY878Ea1Qp9HUm0B7M
B18eXcymznspjViTaTSQkD4IW8VapzkFiomWDja4AhVnNwI1QuET13MMRzxtbjXiMw5Lz4zVlEDe
pJ0SNQf+Zdy8XyOiIfov77mFuTsOtBWPROHWiRIJ54notms4SPmLxmRAukr+I3yiQ0FZdEJhclkj
y1KBQ3Kmhm601Xbm7rd6sa1wllp9V8qkWr5XyMkRGvdTpc0eobkDgY5l1bFQ0pCdypYpHF8oIWVW
ntLZcFFhZuiZLWO4J1YFbcLvaThvLP//oPJXUqQiKiDt7/qomtl+X17hImXXs2alDoh/cE/E+mig
oyDkwycEljH+/8m+Ygbt0DR1AZfochDn1W+KNAGEeSRwhh9BRNx4+iy6acX3Md3fsAuKlI9f+GhL
H6BAdUjwVvxKkFfr4z0yfSa4DoCBp2aFeBc9NhNewPjf4JLgxdZc4w8l6tR4MbUJlY9KswPOBPu+
+DiwLZR2kErCUUkVH0EUJoi3jI1GZs5g96oGBgEoFR5vUv0dDRTMk4dfJuOUEQsxM3kBiNdec0A/
a8AvxhiHNlhAUz/3nOvxY26MzulljnGEJdXpwscQKkDYNWG/2ORPrubKPAXBI9EBT6jMJCzz4nFD
YKTKwBCPSD9CDjbkRpfkbXM0DsmGDoyFAJhxXMdyAFTDFFwvTv5pCaXhviRwDf5K0nCkIOk/4tny
esDmONojfdsuEdSzopcBzBaz2bgdd4G8PU/B8FDzXNM+H0vEKoooZoF7Ab88YXVv3kdI8luqdJfI
HGgCOa+Np3s9wCMpsAvEQqHU5ETAeMeMSYQWGSE6HmjsleWBkgEObrk6IdbkB7CALQUglCFfQTqi
OccYHLfp+YXqMgB/V6xyMiTmAzqVrRuVF3UTO+G44ITBZLwBqLqCJ9NdPeZL+PwRhTO3BX+gUUew
4JsJKAthKXsWAQkP75V0jV+AyJIb1ZFuQC70zTFnPd4vgMm0xRCJwfkaVwMWdXbB8x7e33+6EkhB
nWgUVx2nW25L0G5YFwk/mKnjEjkSJM2bPejNCPbH0ZDlWwBkbOV3hxdyckc6sJXGrPLtgoEY5Syw
oWmmCPtqhHWmV5GTPKpG+MBR5jUcCcNzWHNNeI9W1vKNyiCnSTzA1PYvKasMEJTbHLSGVwclcojj
AQk7XeauEf984u7BtEsoCfNg0EEnPnova3kE+8iVy69tYHaBXEM/BvD1L/mmIywARu08kuCZeVk9
zV51TmOBIvNMyXYEuKWSS4k0i6PTyS4d3MD2LPuwLT8WW9j8fT+RUxHxyKbLUv2O0qeLa+TjCU3q
xlrh5Vp7lm4bML9y8N5afyhPC86WH/KHGe15sYlOXzZs1Mq0x6rAeMKeB8JuTsAAPDQsmZoLtqMb
vpCdUTOIsnlW85sjaZVUv3VWd2dGbjPcN+7D0j1PAdmhrURayWWO9Zh71zvQpCpCP3DV0X7iE/aZ
lztwm6xAKlJMjkRHPwGyFbccAgojxGhjaYSQRlSyoHFB90kl5mPb2DNAnwfCu/oAO8AAiZhLd9L/
Ybz1laYJff/D6auu5NoGy2aVlEiRAj5iXKSmCUd7Reu3iLA9iHxnHQYLBTMnS1ZulVQ80fIkjT4H
FlbEhMhJZjMwKVoZAoFxXCHTeAJoURYZpG7eeufddUfRlXemJ0nyTwHwBpfmdFAzecf5O9jSokD7
ix4Q7vITxXZXcjtevkxy0z2CJQkezgcNLfJsZFLQFAwamItGKBryZ3hJ4dtFcBg8LQbEPvMv/iSc
0tQu4MkZymOmncljRvapUPSjgPl491CHlcUZzX2E1MHmw1ShJGAMQ6S63nMJrxC97MOFTDYcsOh9
ZUTb5AgT6IstxjtPidJhXaY4z5mcsMsigBl1WcVZAYerX1POoUcQdnxXLKUznJvcB3ACRlLgc0wU
DYsqNbQyyf1ntnt19OOZqobYuKPfVqIfW1RgnV18lNPvaC4KVGS6EMlYOxGQIJEDTWjNSjhWIUdA
C7kf0OTBgVshuoIAAJAi/RIZAdDZKaZdBr0EWlW55J/uSPnddjz6iPBATKZNXNzIU8F47YEO3ta/
5frQ97SMxxi10uMa3defwxrVN3V0SNRd4cmBx2xWDRZOUIwgH3s5Z1jfpEMXmRwJHjfEcAhh8E1r
/gV91vgyprPIOS7IWKTpqbEn2AEjBvdIBMWW+XN18RoSLhBdmjz4fc9I18ecBOz4MTbBxW4OHCJl
cNiG+2ApEopUkvspuqi8cNJ5r7kV8+NRHRB4gKHrk3zssZAnSSOLrntojdjK6VPBqf2z4xhsH/M1
oLXbD75e8pxfpuRnX4SBhW9NnJY3Bw4iYQBPFlVkqBYWp1DEErc2wRAv22umpMn8UxWWxD1+0p+z
Iy8DypQE5J1O5ofiYEh3J31slzL55mQHRG9vx90IsIoEUo+0JS0meO53gKuekQQBqAxKRCReJmR2
LS+fxNcQpEhEDnsTh1+2rOda1H2IyE0qn1DoEyATAVA4pw9cFeKjmKQzh1kEyvs2JXsAFfOXDBPm
slMOxrEmKHFpYppGDIAyUT4YL1e6iS6bgkZUMTY28IKEKFM4gYWt9ns5vxyEjysMwN4XBtVYEgUl
B9fNL7Ry2vsCfdIb0muQHWr6gAX/8rPnjG1sf3A2KEWcOdzPgTiy3rIm2eSLWrQIrOFySbIFP9RZ
JvdtuwJ6+NpO8hY2XeWdhKOCczpv4IP4zSYcOWiWQkkDx4LJHlnU7VWh2oN9TNxEzkL7+6+KmQcE
W+YtJNlgUHLbqGiz+5Ko1DzfB0dyUGT3zIVntw/DExJmjimsvqx3trCm6DzgT4CSyAx5TcgYxw9P
gvwlqJLDm/5gIr0Ajsgo4uPc4orr3dnfU2AcQDxVpwbPKukT7iNHpr40eoutho/9wNrhoRcQPuFL
+Jl3c5y1I22BQpcZ6u0+c2CrWCFXYoEDWQ4BNC8zCVn2AvZzXfLjyc8RKUxNooX9N+/WGaM+j1Ty
++d95wUlVaOb7E6xxPyHEvG+RUQl34Sb447N9mcfUVqxOIW7PplN3aojbgMJq1C+WsQmAftTfQtQ
vKl8uQBlVwM8al93jW/KPeMtMwcNAe7sC+gheJfBgtffOaKuT46Za2CtH6A81B6tP9FPMGBXtCCY
+0EVCEvM2hwhQE4GJ4HoFOWtqEZ942KwXLpiyEJGpR8sH6LGGcUR/GZL1kIj+rx8ZSfiPzmKf5BE
Vc6RXQVRJgqXKcC7tHoNuAEtC3Hh3bdwN0Sn/SbEpFEfmKEq56QLh1O0PhRBd44Qqps2J3gMCHZF
9j4Tz4zMMJrPB0/fRIq3Oq6wcsys/YVjPKdGJjkfmfMpeZluR1gVUM1U5oG4x7hbmFlJH6hyhYBN
sWAQInHEvPGZf9PXuBmaixau8Oy/NLtnErRAd3WC42n3jT5/lwRUXEeA2wvu7FbCtSImDKE3zBbo
CEkDQKT3IV5MGt1I1fIxt0NrFcPHHKG8U8ci7YSpmn1SjgTZbI2koKhJlk20TyCfvfoPkxNZNyDr
XO9CC274yUIFkaqOwhVUvdnQ1ooaVKeKmQcYoPbpax+bs4K8fNDp2OQG5Ah+xhmBlSDyWFF+BNRz
R/HNn2yNoWTkhA7WrEgnMls+gxjAnrtPBLhkGbcHK9D8V0bw2kAfsUNy6bgjARpzILxLSOE0LRfI
FV6oIuIKNorEl+eCOO7gYtvYy7GFgINWRLGgOeVPK+qFUZU/KXj/wHs9faIiACxGFRftMj5PG7JG
CRM5ICV+jGmhYDsfsDmLv4sOmvordOQlO18PY8wXnGHwmzZpMfzB1+H2Y7dfsKgA+QmrOhzjjPAw
joW/nToSGoVJg1CQx8l0zhFzJEoVFy2qxsa/PGXfLV4LWjroWQmxFCqTUnc+HFWSy7zxDQ+xqSKJ
hEv5QwUmQ8J9Q9YlZyykOnGXoORB5AI6s6hm6FW/fUc/r+Bji7wcQNRjRzExhGPBg7/9DUjolTHa
Yj3xwEKU2MBeCRUlMmihMwv3qLstdCP7Cwerh2vutdovu5laOs/xa/o3MKHK3uLlNUcgeSz71frN
A+BTv84JdtRylidvEkKvsElHpN3A7lOg1OLeyhqkdf4ZESddCNP36Bl/gI5w+rNhsoccoetfrsFg
sQT6Yw95EtdKJBgynbfbo0nubr+GqkBVmO9Cso0pIyNWK3zgtu6mJ5KIAr7uMdVigqK9p+3r9pJf
8EAIN6FZn6Vo9lguWcGQlDlkUNRsToE64VNTe+UTjTNSEA7SfRFcw3p62XVNcAVby/DVKwc+2Tn8
AqgC4yUE0O6fMeMl3gwIURS0wOaoJ1Wgp9ekHNEuFcpA0IKukydvWpWg5sia+IDb8kVBDSAy0Jwu
bYJvcGQOzDAHxUDEZPPeJr2NHp7QtuwMzOlkkaFk5xriaf8GT+YiGrPe2M7RtEZs03zHy5Cc49Er
qgkTPu4Bm5Ax7fAmvYbNCAmqWjNz2dXoRh4zwhM9BMgEBTajNjHXIBaawOxKhkTUoJqHySmr1ibL
6ZVObKhUKgxcnrwrCUwqSR0kGP2dYFGX33W70xP+Avdxb/JuBVSoBfcdP+s5Qv9EAv34gYCtZeAC
55SEzhc0Uuv5QmHlXRFiZZxbdcypnNtq226hubmagAqpvKo34OD8GwPZz5o/GCx0pwzef+iSpUWP
1Z31nZQHj4VsbsQ3ZOmnpJx2cTFEYTFD8TRRSCeoneLjgNk9a7dqA2IX+EaIYj3UuK37RyBexChN
cu+VJ4YnAIzgnJTja9hf3/HzYWQDn0U6wjHo5nN/haOe8HPhuWPtXDByO0OSmqeQ63Z/T0CUo0y7
8Qtqr3aayUPEGdrSHO8m3HPOESB/+veBur767w1XfMov/yc6firSeKFYYIYUh1xmqpR79nhPnMaV
BktsMf4LvgZFhbRn2GX7lkMoK3ar54JC7BXhiOTq95wF0Vj7fkr9a9/pYT3490Gp9iIWAokNqnLI
I23Yw5KKhTp4zHXDeRwEWUPeE8ZyK18zb7g1KnVwm0bIE8mQxVDMLLVYK+GajRR8vaCct4ggnIa1
O7U8fgWs6cKTTQIxGyfp6omUAiyC4jLXLqlVoFTetVYZ3lt+CuMyeqThZRTT4KZmqD9c4RBQXMLb
8hFc6CmmeMGrpve1MWLO4QsSHyCHaEGkDG0IKIWvdAlUuRDiiY5zvxQ4sROX/nkic5p+pynbLHcp
l/DnL+pwgSdg9vjD9YPslYfGGInWo0bs7SRZcQhnDzYF9+rAQVZhD0MTflZaB7MetRWVJyU3eE0p
pfPjX/R9vfqw5e8JwYxptBlIOx1BFtj/V4jF+m87YWQ+Iev7kyZguYnAmY8Z9p23h7Eh+NpuyPiB
E/HrEVTZvMTxcsipkkobIqY+nX1Cq0r9axkbvcETJSCQXRO8cE6Ay7Avdc6RgxVUEliG5P2wKyiu
+pgTb1WlFdmbgL+sNWf0W7IHhH1fiEBGERuIp5+9DZyRzZIoogs5Vo9MWcJ4WgNp9l5ioiUDSoNd
zD5xTSLwywNg7hjukQt8cfW6PQOuodzzYt+G5WgKxjMARgnQJhXTlxr2Dc8ykHDwlpSj0pvKngVe
Bk0Dj5mfdlfPgIUgwz1ljab7KoQB9qv4itiX4y+eSxQB/IcJsNTgG6gJ4dI7PUUJ+0X38nb3xz/g
V56EX9bZj8VpWKJwZYOieT46+SS7Eu/cAhMR5ILaFcOja2LDRVMGnSJIj8rJEYXxKh+9L0g3Dw9K
MIQ7GDIR3s3Y8NAnIUsie4lJFLWyw2GR8q2sgKcyd0XYn5wOfPUAVQ+zPTAdLYcsHaASVmbyBTmM
r4MiLNPha/LK+SPokZ+6twbKcMvg8GeNSw/4fv/ZlPs7zYagUsF5dIwFG0wISn4dMK4AZF38CLnJ
da+suH+3hHUZssWcwgMwVDkcr+EcLyaEkECuqLi/4ynUoL0BpXC2rEloc+7jL6g9chuaivTRNcJ7
3h0uY9Sm5Sq32KlanCIkdNAa/qNmCjk+4gHI8Hp0Rml1huB+hy+eeeXCd33/y8njJ528dnWoUc6g
STA4gsQ9BG2PPSItRncfhzWbu7e9tuS0OTAGKzXQxxaBrQwOw8qvOGffZiwVGGtZPGdHv0kmtR2a
Y3XF+3cPVueIMjTO7isTnpmcgMtg0nrAag57nO7s6V/xTCSNnBacvcxqawmzDbEgYAWUTVHNOcNp
iy/zmpaRvQEP899/T+7LlJVRHHbgolyD5bwJSHf5117dee8JgWxjFFiMQSk7AzgTSxStaMzaF5sj
Mqzy7DGpgnxBKTCRr7ewmbZzLDgZ8XKYfqSo4SSboh/hGXRBd2PEHljX6bE4eZjtSnuCNipCrjFC
dJWf2TnWcphxDuRZJFgVxLufLk72M4mrqciIpNhoQLqHRXkJgtGYSlKu189OueP88k1E3AoYkLBA
uW8OQv8PhnhxtuxQf5hHwCwBPHGxcO8ZITck9A6vZEWJMyAh1e6eniG+ibAmNZHxA4u62Iivr1C6
7VADBFHhq4Co0KYgeBFDa/yNyvzo9lZENLD2VRvyCDuSwC6euSm3t1DhIMOQg1mTEGCFWbmceNnR
zq/OP0jrqrjHa2p0EcfrNj5GAtiT7NPDE8cU6CwF4J1DThlo+XV/P/vH/XWApQVGYqXs3hx+JTBo
rp37rt2aKRMl2jddgOyvMK8EZwpHgfTZQnaW15wTKML7QjV8QN3SZ++khgijz582FaFVps3WBIDZ
JE4qrZkAqex1aIKz9anQbJyRmlWg4JSXhZw+oN/07AG4B2dHeDNPQiAhvFO2bJdE9q2KcGWp9kQ4
f8hPMlDlSd6+oE6v9SgTjKvhOji53EV7hY0ZNOnCtr29T04T+Bm39qIj+PcFzBryOPmg4vhs6FpP
9HEfKKH9QwRlzYEVRMc6K/BGSERgqL31Yi2Glr/+YoUjbMD5q6d4ZevIA7nvRMOT8w3KEKMSB0mX
nHw0hGxbySW8g1c+fUQYxOXYT8rVCkKqlVQK+E+8uaxQMSJ6m3JNJB5gWgsWuODMKVqsrZzdAcuf
1EuwBVGJt355Ex6Fr+0ZM640NGJMsElq7BpntLrzXkKd8RdF94KoAEzFXn0KqcsWrvIWidd9MFvU
2U2ElnrAq0tMnD3PBP5bgtl5+nTCMoD6yqfahSe32LVO9nBmiMJIhzbwYS/iMvqHhiVZ44Opvqhk
31xIx/kHjdOmA/BmuFZ4GbBzZ8CBm5gWCw8r2yO5h0SxsYa9N+ruARyLRYdLQzUc8c5ei9qb4a0X
ryjxE0Pz4eluH4xZvK+wuBCVjU+7FXJSKb+M1pxCoBB4ndPJfT/pOTEq4YWAsDLzxMsZH111dyHa
+ja4o6q3RtRCYesBvcCC+PPfbsOoJxQciBv5vZyCrzEGiIbqZCEiY8D4vQOvHViqQCeIhzGzCquz
FSrjkwiWzGYjTm4u0i/q7/J3Ko7EgqjY8vRzuupHnwWpPajE97xBbB+3PXeN0JGri9KT68VTnSGI
AbY/PXweKAnMYnUNth9om87OG/eWSfEnEGsQUAGWk7vHgulwGJxiEgoerOMsErgNQ5bBbp+i+4TT
9MfsUdSIMKdhXRaQH12fkrdl7aOSFqnMNaA6W3DC2XfDU2gDf7Laq8HzX27ZUhZTDuRpwjqHHMyO
0ZDF+T1ZEAEXI0Rjmwf9ziTY0Y7Jt04+xCrK7nP6yw3UEDq04sVe491bwZr7jN1M1Sd/jyi+thcK
HMOa1ZQlYv2ytz1+iMwDjmI6vPIBxK6/pyGNT9LZ7KNbrh/3mLcBbJTAnLBgRe6cleNoDx4U3cl1
nAoDVMCCRAwQKfKuQ3sAb9nnYXZ1FkTtiGw+jDRcRxBqe8xf6xzxHl6jfNNOHuQxkZHEvz8cD2Ul
QmYwZTt/slFte066LzGnHglTOuOu3auxQlR7RrSzR2R6IE9fMyIqedvyaLxHBo6BX2Xb7LHO/fiA
CBaYK5IHAmtmBGTjCAs2RxYiOztUQ+yvdm7aYw47vNqKX8N/v1dd4AH3v1F1rXCUooxaMdAnv42W
fMhlJ7LdIWThM+BshrxQAfviaO180+/Ump/ibyh6oh9H3BzlnARsyrr+FRSScAIKj8uMa/YZQz3b
5uIzQ+OXmLiIGLvxIbhCDG65B5jWnBR5poMFaWue2IJOwqMcU1K9fccG6wgPoo9LhVd+d55f1++n
Izq2EKtiLKa1EAS/O4BGYr6vFqc46zLUOOBCxB6CroGV82Qe7hkSF0+sOE846t/8LdHhgioOLU/P
BW/CecOneoC8eCbQ421PRwEHCQsRCWAypNK/cgUrsvLfRgTJo9LUo4dLxQhRvVDJPsjDT6R9kypJ
haMS9Cam06c/CuW5Z0S8z4PCq7x6dfSRTHfUlgzP+Zc7RJYNqfd4Gv71gJJhCB1BxhLchZEjpww0
TNesOUxpEeEX6W968TpM2XwiLXA7qljD5xwRVvRGnXhi41AdaSUnSOX/tMU71TEsI5ekCJSsTsLw
mYlJc1F4aCWXPQ9t8qXvzDFR9Nw+iWBPJv9z2J+fQ7Kc4+McYRjc2BYNMyQphW43aiVPM1YQiJqb
M+no0p0+STCoOY9xmflIo1vYUtVV8HPlBVvCgBBYR5qcnL9+bA1pAQpeLnneg4abghY3LJL3RCPs
g79V++6gCICISFsE4MAf+aPL5B5RuMi9Yj5yqChtKe04oUQlXn/bbXvD/uCD5xxm8bv7MHL1PQo3
DyI6mTMbl5WE+LyZH8f1/zXbsUgIIHfDYR7zaA/5McjbI0Ye+zxu1s85VUJXhETCjUkdUiaPDJvA
mEDIyumBm5voU7HAoYpDzUdncky/E8Ku+/TFAA0/UU9pLxtSSECt8HdKvvr+XybIzZlDOfOPKP6A
2wOZOe3aVBoCkCVqgo4J0JowrY87p8BwDODqU+zB/zjgBz/+/n3aA5IaM/ghLuVCrHn+4/4BNmZS
05R2TtDSkG7aTA7Jedz6n6kZyx6t7ND+u4NoH6fhk1+58+9ETWOEdTHHeke+ChDVO66ruYDNkCbO
H2lf96usGdcYUgAqMHXg8Qx/DjQUkj3UcfZOJsThEvQiIR6vc5R6+IioOpkT5xA+QdqD19Ic3KMj
UfVY98gX6UQPLdfZIO7wsTomyowmNsgqCrBGHyg7OZ5/wzmDBAHiRJTh7CIJUfihiwD+A7CbIicm
9eOGDVvdCR602VUkYW+P7lwJdsjrHQRDoQj00iHrgJbX6x0GUffLQtxja7+D6Z6QZb89fuOVGfQD
Ye9sEL70Rz2wyI4E82VxKEXdj1+sr5sLL8uH/CPOxqK4nfrbU3hJaDTkIExQrU/KKpUpBi2jQs1d
jTt3vtt9PW4URhITGplwQrwZBlH5mmjboQuQN+WgBB1de56xPCGQCc7reqv8C/cueCeU4L61pleD
sI9yAUIBbiBzkFNZ2GbQLxM5vtosr6xdIyJwmTEQVQt9G+q45GvPCSaKMDObB0qCPOEKNbw9Zzpk
k/dUBPF86ZXSQlJ54ROOlm2SSi96PJu5hObB2Rn/cXRmy4qiSxR+IiNEQfCWWRTFEfWGULeC4oAg
oj59fVnRJ87p011VW+EfMleuwSQdlD8cQFBlaYhh+Alxh7nLKP4ZuzJjlYJunUWkhVp/ZGsHe9Rk
I54yRjblQU6whv/Pr8VNYdFbgm/QFqU2TC9YTwrkQVd49G6y1ECaF/m+PZ6SuXemPEIBzagPJNHP
FavSTUzZ+iNmLfWw2afMH75X/GlWmv03HBIljAEu2QCMeg1LwcqEh1UPMTq7hx8YjqA68XNPNjhS
dSJM4hvb1/symLyzVrA/m5P/ayCNH5TECX+Db2JfaJEg0/XdFiQBdXwuYO6w5gfnXthum6/avlMy
0aI/Bobi8HPSx+DRcdKLCwURa6PXNyDcQK3E5Cf52WVuax2XUcptooDMFW4XpgXNBhf1m5gymxrf
yIl6ctqLPmrMttOlQkLVBRYAB/PxRmlvvckGZuzGWQx/l2PgcEYxghT4Y962WJZSofyQJ2GViTRt
J5SPjAoThx03u7Pwu2IeXWIN0Z9JBf2kBaMHhGAd9nAYrkDKYJGIJckpcevNf5o35Jc5VhIWKVl+
ARHjAMMPgiGTW/kLIw3e0VRgP25+HIK+JpBry4mDgr7+6cjKoqgipIF3j+LIzp4m/JkW3HQqOvNF
Ad21TmiquWlYaT97y1h13uWazabphCHLgLgWk7XGBUAkBgwWjPxqAvhq0oF7Mz2quRxgzDl3yhzR
UPRJqpkqwBKLAo+NpRI99posM4eQJyjKmLPZcjoliIp/oMvc6gABqKiIm4SD+kc7WzBy7/lJ37nQ
55BiyUia+uor3js/9AXhJfFxg/lhjv3/P/orrEHEBpw++tl+J/7ltXkgUnutKn1+Bq/c3F922Rtd
GPMQIATdRLUVJGHIsjYkHjdt84JEgsZaHXQl2iTjOFNheH4GZc/pkd/nXKG7G5vkZYOnkcXC7An1
7DFlmb+mxawZdU/PCMQQ9/bnpMCQHiAvZf7bGZXjb8fmEtYwsTmphxEl93dRDRSkChmyCmayIgji
yTMarubCIcnxpdIDaH3iuKl5GX7uN+oKtsCImQqXZj3nynIox1zy6U3aqTtXNQR45vo8ZK4O1a9y
idDF25JKs7ur/nKCiPhgXklNx0uW2C96dz4nUK/5R1lzHxSw78zpwwZtIT4ByHR9wfwbCQQqY1rL
4gBziIF6wOyN45+Jq9G3/shbIcE2Ftzj6VJS7G+Tb2WdL25nOAIooAiisKabWvwcXBJUytYiuEWZ
f6toZdr25/g+7nDOhJbmpSz8Zq7AHHIg0W0L+4QnLIyqFeY6FIboDky07CfiHkmo+HIDw3t6olWH
hrNt4K7cRXeI1AwBVYdX13G6vg5cYq8pCJtp6rbw+35NSzyyhNIl9ACQGf6bSo/Wqb3uuAo0hwxs
EtfSDhNhMPANDhlO7bdnj31f9rEwwz7WZ3Zlt6fsYigRBD61bb5WyIHXmMkaZw3xu005EfjlEk2M
ggSXO6obHh53S/A55LsLAQ4X4fyUa0H8XicBiymQqOkvU8AdZuzEekYfV74MaaP30VTurL5kX9vq
6vuzMFrReeGt+YtbtAbYvSzyVTuQ61zHCiPfa1Gzv0XdE2lSLkHv9hRAEQZ5sdSZKJDcVYZYbuYH
7NFC/GV48X17jq3UmM7V/usE/pzpubqWO7tlGyKXoqsd1g5Fp/WH297q/PeeMZql9rU+nkG+IUKj
oA+c/tsy+eX055KQwcp7qwStxAEctW4MDGJkNTzq8XsYAe5ynCLuyXxWGQ0SP7+j+3gV4YyWsLKi
Qwc/4/50pg8XZPPN0s1r1h51ud+BZABJWIvwVDDdMkluQMeVCHHujJ4YV1//OejYCic4cyxMQRh3
tM24GI5uh4ebBT0KPN280u/QlxYAmZqUo+LetLugGSOY3C5xm6hNqaCySByvYNy4RIzO4DpjfajE
lMusU2g6RC4h55il+PER4/RxVfxZaHFF/fda277DN8G3+6FAxEMqDG2pi+B8JAyQxCIsobVB1ESU
5KyOi5DmSafyoxhgZZeUvKc/xAZMyzkj0IF1B9hogAK7GD+RC0RMGOCqMhXiAB0Dvv83XKQEOzpv
X1wJwDxo8pgzrTtrdI3odi4eZuhDwimBENT/bAKeEHxOenKAYlyknl8PWfJb8HfBJIWNeGP7qrTT
AaVOoMviFr/UGqZi+f+sR/tgP52C8noClbU7odxBvjz+q6HKMltmDOASS8hQAHiQ54k5oV/vcxyJ
hu0pfZm7IlYRCFQINiDdtJ/i3UXd4xQjbU2rkQnZfYcUCSXYBHt4/ztHOef+CdmlDW1Ht0sUbHLJ
7oT7grRvfBkZSxqMgLbG3hXY73kp8XzE1S/Jl3hYX06h9+xudsM3wFWLnrk/BSaAKstDA2uoGG2J
dxNAtZDNceBE1ID1FksonVyIvc8Ciq0TA/dpaZ++tnI6L2j8GL7h5I9KjfbTRLWbIhv+gd21h9Bg
HAzejLDbF3F8f4JD1J/0Gn9Qqu4DZDU5UO8K5wtgSQBRfFJghV1QsGM515tVFF3785wXhU8jGVR/
/21R4ItDIrVxywKdZeZp9bDpGRtMXKkIMQEHhIV1JI+jDs6rHsGGNaHcROq6J+hcB84tRFcKwnKw
8zNKuQdmLOWDpKp6NcQRj8vMBAi0lbnqFQMhvbEMl7j38v5EOktZls6vIZnXlO+cA4Mihjjtqq46
2nTQKavrn3Olm+825okoJPTiqYvbERU44dRy4yF/9lqHBhL0x5WCGGHxEKdzG8S7jrsbdUyhN4JH
l8/eMMhpqTydQTMnUPSl0UeS2XWemN2jUX9j19++EElRHl9LxKIDMmXZJskMHiwEW+G1A2qhZiTk
i7TlZemlh8s0owowO/HVeUbKMolbPYgvmLkE2JsT5zJhAYDfaQQSSNLeGYzCPmMaD7xyK8S5d3O2
G25Zg8MUDe5UX2AyFNd7XImHP0BGeiCrBK1LDkzAIR9ZdWFnDMmPyDS/lElTrnlqoK/X430HadzQ
lukEMWQknnA10+X8DtwRHhQrB92gVyxbbid8kuiD6VI9gXPWohCFsDSVy4eURlLvAbq7sjFx1U5H
aSgElb8PECKrUCAWfhHP9uufJ1j1sa/GiSLeTLBhevZ5SdSEq4wymKuIiYA++l78w6ogZSJ4ptLE
CBF5ElyT4L2PYNZ0fMYisOSROwalI5c3pgrErbcW9Z4+hOpUmATYwjERBPc0W2az+gwwdoIig/f0
uBZtoE4Z+sIIBNN0WIAp58DTzV1UoZg6cTFjmwTqQH3YH8Dp6kDtQEccgT4SXkYLQQQa24UAPhwR
nG4mYpDLCe1Eb4DRSgkZpE/VGjDHz4Oc8UvH9SQD9OcfDfMD5Bg/rM/8+BLtKFkYnLBgsaRBJKQx
iBGkAciDiaHZhgQFF6EF7zz33mDQxYySnf7sQKAIeyLFZ5PuIF/DedjenX7wHRlux4fqCt3IuhIS
9Blfx9nuTHoRKcJmeuTgBXPXqZTdB8decyAAQx4Wk4veSJ03KeM2/jHUKLvv3Ja606EMvIw/TgP8
+JrmNjc29pR5hO/nmdFGwanLa29QC/SdeNQj5seAWaCtVKRC5Zh5lUtLhLfw00VFFtDFyFCRfMer
p864AXEWn1JcUqTulswCnD5fE1AVvj6KrINwCSTwRPVxLSiH2bhkqLGGhqUF95nEvJEEgydE1AF8
RO07ev5dnSJkmg41kD1pBZ9gw2CYAZL/XbSHFB0dRtbkBWKhPaMpBY7vwZHljLc4KrrMuRYyhHjb
mHShuXZ/qEA6Vm1pIvBuuCLUseGcGni3t6EaPk/qtCG3iwk7wkqgnbXkEhDqHJQEl7d8bdIwY3xL
MnVBswh3+AIUTkofIGdn9oleGKrZadyi3ZE6BuEsfgBPohGb3ZW9zqSyDRxwPr1cjsRmRFU3glO/
B3SlUpeDHY2j08KohQ4YvjwzfROHIC7wblSRzXdeoTInm3aBrxcCNUqkZQphAwGRo/DdkgYWk7CB
KFLmRDkvagCSBo/SAvXyZ1FT2HiwwiMF3/8syjGoN5mO0U+M6mmD59WWDjbuOFB8hSYDvA8sAD52
G2v4+FRLDIjuc25ezJLBPXvLdFcySn7ivN7Z9+0XQi5icos1B9e+H7X31/Dpt/zzKoVhCyQKowWw
tD/MYetDp9BN4+Hgu3vXnTvAm+LgSV4BKQKHcPoyZUdvjbQ6TkCUFzrjFnhREvB3Wa4nIqfiHRib
n6nE22qv47jP5v36sMLB4nm1fBIeNRxvLBLus24a4EcPUfjRnoEG0OanBVmxZloGbTbv9jHn3H0f
yyMevssbhALFQc9+o9zvuOVRRNaMPUn82X15YFOCxbjk4FJAVvSetFL4bzNbem90XBQwhlXC850s
Mcr3atDnUfISuY92qdjKnGl7xwayV9iPkD+ycbp4LNSO2T117M/yxgu12b0a3U9/egfIRtxtCzES
J5EFpFXA/ve4oYvZpdBUhjR1+R9sUviihDsmVp8nL168096+nuB6ooSIxCcvwtXxRo/yxEw3LaiY
fI4SH7oVVruD7lIdotNXfUN8CyyFCajLD6wG5azs2V0oExi8zTRKiQUWwdBzIhxtGalDZW4FwW0D
fO+w+xCKIzJ4HwuPpJ33EqcWSDNHjeZ2eoMc0DpdZ81EJRB98pqdsuAdAs3PoH9SpWNirOB4VjqM
fssrxKnGTjcGRsI11O06KLuWwfOlQvXJVAgMzhxWCcSCdN5a3EOkCxUHawhFv0byj0vztPHR0jif
UzaWoECZATDx5mqTaSUc40lr8nA+pLgrnAS5wIwvO7zSyrTZnpNLiBYDEdToB8rAZ4iqSGUkd+EL
m23iI5/DNhcLzq5CRWsNJMHsGrTjL1Mw++JjUg/xAf8ikGRQOJrjr48JBY+Zg43FmePCcba5eXrj
/+GaUPZedtWz35v+3xsAgeJ8nOA78neLPhDBanjRGQ7i9mvJvNgp9yL4A8rBUjykviaJ7Tz5xr19
6UEtensqDtIcKm+vt//GCUOJlt9yE46AzlAyqWCzxwmPFOcV7JypfVILJAoUCbt6v+134pfX/GE1
TOxdVrHOyQMGUxQeChCJLTUN473JYyAux+c/JAY2E7vUOt4435l0wrrixQNAbaiH5s/YYOju66P7
SJ+AE0M4vwDk8xY/xKRwxXIxU9piGmlVPrlai9JNthhI+9ht349Xj04Zm9UU9y6eRyX+uRpy9LcN
cFjYTIE0dtyuWH0pTnNIhCYPyFhDd+Hp1LApVLcz6rjX3Qe2HpqisYoPj4iR+ptkRre+ZckTdHeb
vJlHMbQJEccvDQ7fYrCFoXpffME0ZAqlB2lUjCFMD+XVahtBPK/RO+phs+1rUnpO2HktrE0YmANF
C4bA32Hp62hHmdiAfeLnweLoA1RchtSt8ef4mqouWIQwGl9B548LnLMEfBvCyWaJB5YQl2KNjwuV
Gvr+y3yfJB7ksfz0Mazk1mZzgkY/3NcSpjLclOtUyD0V6IzEkHWjFD4EBwRPkTOD4CwIO5DFdzXK
g87/pGplq0w1B1PRpaisMWxj+rlCZc3OTbmLMG5xWn8AdiN9TifWARzuE7YHdAPWjZptcZ/1g5qD
zSlWP7KQ86iFSTCKgF2fESnm7eWKXlzqB5z1sJKKuPavQFSqC0tJm8IUn5A68n9gU3jPeXuf7PEY
p9FPpApyWhuDgputlQzf0+cC5C7ufhjSU9TB0UFFhFA2Um2UfFhrdyosJDSszO/ocBhhM4Km5orP
Hmqp2i72h7dDqb1mtaOoGdBhY6zZA6q5rTt4TEVX6BZolGlP//e25ZN2mIG83fNfy8I/khRAgfVi
aPRX2xFK3A6QOXoSPNshNLVCEsa87vJpw0J1f6si+BrAMmQvAnwyK2GQmCC0U4dl0IIBtOMi8Z/z
zNlx/Jofc0FSzVKn2wEocsrjf1eYyqcxfzpXpl9nH3q12LxHOSqx2wAxFdaZWAUyOb07LGHagGKJ
o5orNk+wTKXy7TKtv+Ej33HlGXr6iDHDqLCRcEABY9ExyZum83wiZpjLRjosvnzuCXFCdG28hCHz
wfLImdnfUOJfUSZ+bYScsEHp2mf98OVcxpuvu0NYDBiB5k/82fc0qY6y6oESYMrUmsln7LntzCxD
gPLXhy1aeBmOdgzojg16pTSmN0+ZLREnrsbUd6C++qYIuY6g9BBhycnOXQIybHWmNzw4dYGaLyb6
+XwBIOryJDcS9uIonpApcvlh7yWnCnjCd90X++JYXuUTXcDNLeEhaIyNX9ZlS7B5SOP+YRJPGcMn
/g1/qJD12d2HunbF2In7i4lPgI8jvbOrbnT8dOAXfVHa7WBE5owL+R38IH43gtpqWUwMoQ/zPlE1
Ss4HxtF4tFSLX5jRXyEOQ0mBcobDQgI2h6gLaE0/RNfqiPHQCiKI4/AnAJyZFlcZB5MI6C5oQiB3
OXooNExRHnRcjB/4B9Zlzrqk7QanvyP3/zFxl2k93cJQHdJ8Ik/wAujbDP1/ODvmoMeMg+PrEtSV
54+LyIAWziIRJPc6gyOm8pwn6EHK5TWsY+azGPJDffjZ9Z4B1cPH2Abdn88cefZwy2WHMyuFpNgn
xAJjQI7Ael8ulWNr0BdDJGryJLGWcKFG0E6YNSERYaKPhuSYgBeKN4ddMu9SbYPcveMXhggMCSaW
S43r71jjf2a4Kp4Khv1K7P44wT8BQiMnSWtMJBLLHR62hV8i689ImJdRK5FE6nHpMD2Fz27L0v0I
NSLkebJIpf1c8EnS4EOGN/rfc5C5eF6cP1g3RrjRu7yl3pAuxseMkaejLwB4cRbiKVHai8AR2gYa
Kj2iHQFnFDf13DtWmAJyAOk0fKTBj8FpeGHsHyDzuwfM4u4kprJHg6RtGNn7XGBYH2GqJXZNT3Rg
Fc+vb836DusJZrbmvCGVydko6FAratPdHJPZPezMeg5xhDdyLuo92JNVhJftGVJij+M95dQUusF1
ynCtuyFZNKfDEl9J1t2i4YAGPRmXQXoQZsVlhobcoQzm4R2IgHJIKtr3xm8K7y3j9CFRDXt4jeCy
NBTMiVHZJPPC+WKmw3LSYNnB+YTMiXFMz+IDvgCqYNJ1ovcQI/PqqMW3sIxlnNS2jb2OjmjNaSX4
pzFjc4H2QlIDv8TKEJslahrYygFPy3+i43l5VSTq136UtwjiRQ6uc2ZwnHQdJkYh1laXZeZghFGt
bwC3eEczxRBKJXY3IQiABBoeKruqqNPwGNpIno1Ck+GBVgUop7BNo7eCwHLAeQGrmGKvyvHG/UTg
95GmZV8yiQSZuYyJQOcS/jjygmQM93VbU9RLRC6AjsE1kzmF1ES00bxsLqzt9Yjq+L7nNOVubJtd
rvaw8QHTqg0WIBOyAdwNXvphd3bYVERb5R0nnzgH7OsbzFXTKXEmLC2YgAHiRUbKURZ+No/9i0/j
wZe9DV4BUfZkIhl+18PMxpMdfvZSWO7AizkILarg2px2IDFhwsqmJq82p+dPRwnM0pZHt+nD6a3A
HwpUusB5LOTEb+3OA+4kB1YvdHTh26Kuo3nnxmRls2rZnbrJYEvHTjN6LUEbmLlyVvKo7M/0wQMH
HRy2ABeA6YdVgAB31Od9Erblq3uopRZy+EM/7Frj84GAZwtDSwDhkoIF8DwZL/Eywa2CJ27yzHyC
kM0m5koAbIdOv4Q5dMztmJA28lXDcxiN0SP4n7fTxPncAZRKQapVjrJyD1mVc601uCx7M1pJAkWf
B1EfCy0RNQBEJQs+2XWoMHcGYm15+u5Mq2Y3OKOLzwXf/QHEIVdMJ+ZEsWg+/6AyOUqgeCV0u9vo
u35zpPaIc9dtbmvMkPi4wPDCXStYrAHE7v+UXlFyPycI2eJqIOAlg+sRtaoC4YUb5otCrkA34VHh
ASzzsfED/eCgZWASCBt9JJ5ZvEfMgAxKZ2TSHrgi3EfQX68+TVVGeeqDucVFxhhcOvh+cN3pfD25
1BFDEpMgpTlMgIt5MOzPXu4s2fAAvymjp8LHAuHtH1lybrGE8XimGNlgC8Kuo24TsuymH/ycmO8d
CkGdFBNQJ3ZlHr736RJaqzUmA+Zj/QkrgWn833OOeSdakTf8RIbtzAESV/F44GZ0w3jAmmnOhnHn
UfU5arkrC/MP6uvkHlJtcl6itNBHMBjl+UefsBtpg0v4iVBvZEuIzgyO6AO+qPUVfG3zsUyAcfEl
hKyG6wE3SnE/A41h13WAzAwNNywWJkk6eOF3WSF76k8Qi/WmH5e+EYldja2IFquM9/BtipgpMF2o
AtJAgJDvmLv0Z7/4apd8OZlInMc/u73suzdeDlfepIHe0HzRDHvPy0A4Ezq2HppJjP2HGU6xKHmh
kaGTjXLe5bQXjrbWFBsHXpto9BkEEahFYTEqFklwWf9c1UuRl4s7NtiODaL5nFazhvlFyfSihwYc
cswTXB2jw3F712UMUn9NQwrNZqYSnAAZa/aEZZN4eWmtvzNgGkcZIermrUbvwfXQ7FCjvRb6OmWa
4NeEDagUQNZzej18CWhAZwejjdX1AEwXhRiC77k+bLaC1mPWh6Z+2ILVhI0c9VwIlsnLsvb5WDGN
TWt8sZ9BguavGScnEWksfuYR9en6F+jgNWQRmkaIq8oPbO3Q8r8pgXgk6ERGzNO1UohSG23UzDq8
xyvbN6dRNqy/08XJmc8kYwP7vbaFJ7hXHfcwpWY4hQG/wiMd9YLn+LppVoB7/O7buIcHCRkyhCau
MLP/61hrWisQKlAwrz2jlHMpwQVyB7Gwr398spDC4Mc0UdgKnSlYedScHmerOd1mvPOXfX3TyWZ4
9mCHLxIiECbaaIUTrMLikKLjignF7Kfa/b/nUINRCAvN8G4zbGSogCethrgFMSm9OUOIT9ctJQk0
I6C98zCDY8Bt5aFWwThlJtllvegXYxbo5HRx6KBNymTd/k57oTCw3nzlrp8P9XU9vjKr7Wy7i5Q5
019xp9zn+oJGUcdCYb9Ayeuad0JOX3CG+hsoCUsZrcnav7vfDyWkOJT1eG7t4DIwlviAFiAfEHM4
xAHGfegud1wiCXd3cItj6Q2zZQuSrrhM6n8nNJa7nkvTJdgLVh2Y8HfANWqnz2Y0i/mNddwjR+AX
afMSfttzTo+KSzDcn/hMvVGT7nux22PdRhYN5zqfJOP+4ikWkWIh0LbOfpcYITW4R8IliletOSZP
bF8PMZH9BtPHz4S5ZzrXB2ec08Z4D/B3Yr7hFSfNI2uP/Op3+Dq24zZTBOVgeOxBfg2hPEvAhYwW
XVy/z6Nd0wKhIIWDJ3PbEtMKVfIpc6mLLUlf5YUZ+su94zFTERiDMWy1VGEIauYffwyaNohUsb6p
9tAmOZm6Nu5vt0AGvLirwqIzpDxg/Y8JjMIJr4cQFUYEbEW6vHqneiuoFe6XwD26JQgbJ0xJAX+u
nAxiz/2dCrlCrht+8qo31Ykm4E88thap3TYFbIM6KkA4hskcu1rUBeWAI4av5gOG4YvIDl2xL9C/
uhHOpX/dAVcuLCvkSD/f2OBVBsLdQB4aZDVsFCQb7FJCC63nqjrlT7yjyYEEVQeA1f/60AM43vLx
j/Ebn9GqTp2AnTdIgmZGjAHpe+cppu5u7b0xGD8PO0R94CcaEHjyJU3vFcH0C3DMG+BdWM9uiFzh
YbDXkBMwcmcHdq0691XdbhiXIGDuz9MxJv7XxQ8mx+Yzx4b/XXn1Fjy9s3wGKfRhMiHeiw4c4cVv
cLuSbWResfj4IbyUWaisGCzjeFvsVKeTWSpMId3uXXxOOphEHY5VPks6TFYTCIkMlWlu6HMG5SHd
/+ZsIIRCI/HLpczwJaarHahhBtkH2jwbi6+RuTWbZgyb7en/JtglrquA2uMGDo4KnSNgi5++zCuR
H59wxgz6yHcYk447tMWjbHBG9gTs4TaBOjWmF9VJQqioUAneUCGfzt9QbwEZFghrsFe3OmMYi0wn
Pg7oUmsE4OimB9rKXvylMfHuS2PMlgALJVR1qUcrEQjWqzfev0CRLAtW4pUKi0Ra2QQwStgTLf5K
x/nu4/4VXjXP5xdqSCnbGBIztucnuDJJZ9gcdSBnXEhBY44OUtyaqoAiw/t/62AONeqTbXo4vZfp
+r3Mtn27Cf4gFLGgUYmRega1ElUqRNmtlC8PeEhkurNpa5DQJ9kdnA7Sx2Kcvbot/tOaoH5RszEF
Gj/hR3F08izhNTMoeTNewdjYzfyka+kiD9UC9QDdTRpk7PaCVkgManf7dm5RDTEap1BuETi0B5Vy
o8WYaQDehZwtm13G2awYPyJtyUv1CNxyge6hK7g04sArCkAPOlONakp8fW/2RuCSDy0hgD+Pwyvd
Zkp08PxO7QjjPJnJVPs3N8LqxLJ+2aceDx6u4JVK68u5kUV3oYG4U2XSQpWn7hNmUqTLTUVFimL0
/TFH92GFzK7CTujLZQgBwaMWp0Wyusu2nUZd73Fo4AvxoeYCi7POOM5AXWNpj0ijiF9mDOYz5yxi
SoElgniTaBtp1AEOacEMNnDXfOCk+N3qrs6FfBn0vHLBnMJNJ4ZFFsfa8Diqvs53W49LWDGBuNhc
Brcx/OdiQPpKgLQfNsuATQIrye3C5MOnBKpfBdnzfTCmJOKpGN58jum6PcyCubI8Ub9qJvQiaii+
6fqFEdxIXfXNnKZCfmoH/ubVUklOIzRkilewjWqQZpRSr8GqKTdPWDSMiFscG7z7OYRKK8MKn4/A
7gWaVRkjwBBPpklIZMr8t0YjPXofSqglo98GvjDUNfp15vDPP2htTtxlVvcJf7t7AFXH1CfF6Lbq
QPr+mWjeKSRw1qELqDLrvuaywjLm59AJyrj0PhbuCrC7LwIuHAyrESPbQXSxJ9hg/Qf+IcknIZAE
bDdKun3FwrgNXxsNgm+1UtafqOWTXzOCk4DethymFJ61I0KHrQHoEcnM/sHwuHF/ZCum7nMIJctk
LEdcjYMwA1FCTkDweQLsAhNAb0zKauG9fGMNPoAaQrf2CWHcYD+aQVLWRymt0wv/CllyUoqeh6/R
awRnV3yNcbg1bztsWo2wmU5BIUBCAbIdLjEep37Q3cq7CMgqsnjFbgfZ4OH/oh4D2kFJKXYbd2tr
D8r7/6DksA0gXKwbjVJLJfeGnwA3g2BsXjduv2MCr4n02C1j4PCBx3gPVXVBenlNjhcqSdA08cVv
mVeiLCqP3zOgLJ/2gFcvkEjQVGCxAB2dddgEBh4SOIEZIW4UbX5GhX9FbXYS0v9uq4QJ5/WAI2/U
JW7uFUuU2m1Qjx72iMv6gfTMUmS8aVc7Kv0LX6rl42/sbAuI9+3wOdXIZJHU9iMMxAd61B4SKg2j
3NaEVsEFGaYuwMPAPmRuwQHFq96i9IoUv8+otuGsIlbSXvNNXEVkzNR7BNSjKarDLxX9/rHat2Cx
9cH/r3PcVAsImtwXy3RYTn5DUC8e8KRN+c05TeYBnlgMa9FREwiG4PjpaX43BsuCm+C/8Kkk/CVA
XzowmkByQAzKGeJqh3gfYnvBR5JgHXSEHeAGnFL5x+qywl9PxY/nRVcrJnAy0bVfaMW4yutlPiyY
G/845qrEUiDbOJ0QRvusWKAXoGBQ7GKiYCjAsOAz6cDipdd+nl1dtc9oUbEopPoYcJkyzib0dUFm
74ifDBzqq5zJwIwIG3HBkLiJrk9/NZgZx3rJL4PkgYAU4xPNJqOKgDmH6DqatusE0wrGmqIqA75n
SDJUcOBT9vzSbJ5LkFEZ1TjEvvm6+Vh3Ewz20DUwDfeKLXQZa91ff1c1mSxwWxgZ273jGX0INwob
CEqjxexfeoPfPoOo0gWCghVOYumcv70+Bk+VV9l2SiSM2Bc/d1JSUQ1AEVHFWlaQ/9QwV5jjLklX
E4X74AB2bZHjqwzpIy1CdHeIYz0DSAUtHbVTcMenRAj/8jjICWB38r+eEaGj5zsnK9HE/sx9f84M
c6au1CVpfpzetzH/2k6dz4hV4HOVTzCZGP06tl7amrC+IH+O0liJUCURX/sltfuEmnxTE7yOXIem
8m0rmJX+4IdSekJsgIwFvwhyEYfXtvGIX7qzMXssDUYSAPNhF12Fi+VnhOx9qD3k+Xfp0bk8EVhB
tgg7WwrkITuBbUHyYXAlz8KA1qBTW/dR46w0gghNdQxDo6KhxdcGcMn+MqxAwOD+d2l+Qbgo7Yyi
G7vIIdaoN08Ky4az6Lxve2xwOD896lf2CDUuBzVV3AqTv/DrXUf1iQorWyTbDPf91KnBXOaUlB8b
7xr/Cv1gQfuKCTQ+zUDAuOUDyYpY904NW+3IO21TdFIzA7tlGCxxsbjYUEwAzxSOfXZhXKwfX7O+
Ofq8hUEe797vjav4vryRcMpyhN6UW4nmCT8FJHp/Kdwmbv0BGM1JMLceLuG2R4hIbZ7bllbrC/2j
PWVkQx9iTN+0q1evBneT9s1ZdykdjylLmc6SW6BAzsBLQg9OW8E53rbWvUBMYokSOGYtqxuL5qbe
PXbYIVO6+VR6DWjce3MNm/jiPYn/g98Nw5Q/D1S7NaCwYqdCw6vi/kBEHGgZhhkdkVStGhunLxXC
hHaEHpytoPmPWTHIFpKWUGhMcfs0I1ALDPc1hckCIEPYLq8qYfTdIVYGwcCZHwqeQRge7j6QVO6s
Um14n4tDTdDBiTvfGSEbhwsa1RT9FQmId/PRDJA6+/Xqw+64cxtwOjJ/w2+UPyLDvFrDcJyx7KIa
fyGEwLBfXaMsQh0DJPO1rusEBi1po/25NlHEgJELFYpRMuPBXzWbl8QcTf6bw6jj0IryYNF3MIhW
gQcpOmZ/fapjkfp8wnx+R+mi2SwDKUbuaNZ0zh3yLHHD5vvEeTqveuIFbteY9qCAw07ICAwPJRK4
Fm2ngkH4kAqMp85hgL2t9w4p3vk/XN19Zn9Ac7zWj1knODeZbMEWXEUhTV7+NDCQU71CKeIlBGBY
EJmgI2X/SUkvOfi6PKgXM/deyPE+xT6JiQtzLlomsIQheWaPbe29cIr6f3iFxukxuzFkXz17cu/3
8d3EOMi9s33xZpL0396Xp2B+M0im1e4eIetDYibUT7esnLNhQSrNFv2DaLZ42pnVVSRXF1mHRg50
YSmlQ+EkhPeK83OfUVAwvXbwCUC2/pz3KOYxuIdVscSITdJSoKUzJCe8hI2hRZ0ZQEPUbRjqXHxF
siEQWXH3P1cNVO0mpqmhzmjwm7JXaHZEIoT4AAjCZ/39N3oxAsIvgS5Yo9B/UWGROXtdfya9rT5S
Z5ewOHbiiugAIrdlObCl5ryMiyPRv3Ws8PD/6v19CTpB1ETOVAa0fJguYDgjMBaNOkJxOiSGTdBU
ECMyb0pmjV8Ifs8E/ilip2Tc3sM/eSPn+pgqgKtTBopMfUca+VIiB+YsgDuXQxK8A/PW/g2Yl7yk
ZS9uDcD75v2FNhCG6E5mEp8xVnEclux2UzvmCDcmQv4UORaYE1tMDX8IAj8DuYtl/Ay5IUQnhwKT
av8DRBqSyOY8XLSGSGeQ4bGDCK/HG/zBiuKJzV7zJrwhB2jT2UOfdRIQvBGMgq3m1tuHx379xR8/
DckNQ+q6eHNA7VPmacDr48fqCVZHVOC05XLfhDLYJ5KbLY1wIVvQ8d4QfJySAO9w/hzOvY+JyJpL
FaOzmrB1btlpQ0/eDtYEQk76Zjl/UhWdj9w6e/7tZW7AHfjQmb6GOTnqqLPhXVtUSzcYNwyb5x0Y
OCOVJkIfvYEzyomCTp5jP6o8iPZP5/V28ynEeyxSO9Skb7yH4cdQn55pkufKMIkYSJI0w2hqSK2L
XQ0zcLYRKtBtiv4Pa0ikcF3H6FnqMgnEPpMDSdnfETMIuiv1kpjnoMcOdPcNHDxgPGw0TpXbbb5A
4t4n1ZS0KU6xeU6Rj58jTA+qt7fdjxWUxkiw+YlWguTrO+Bf92FcTm/b39NR9EDNgheuDnP3tzdw
Hc6npE1wAe35iHy0Znxhv4Dm4FstoQNAGd1DA9hATcuaI4NtdDEGZzzmP+559TvQhV0JjQNvochv
ucr8xRnTBhyi2OaC5KAk0VZnFu9/0WZSmB50EKJykteEHdjn9u5L77XWGbyPQHe5EbkMwUTegAdQ
6nF3Y9w2OsfJ8naSNqeM3hNtSBIerOdp+5gOFRe8BRb7WZdPNsJO6XT1r2M0cFcmDoWV7e4Q8e8M
/5gIAnTKRPTMDJ3zADoeXDRIXvmgNy8z6zvJ4jc3O/pCBBhUhuw0U6ttdouwfKmykAvSIr3lNiyo
XoJkn0/ojnAYVJEJZxIydJ7fYAwkGVUKQ8d0pHgG8yQIchiTgBTsIP/hcXsbXMcEog7b837IYMiC
DgXHgLomruLvvg0pq+tUCAf5ra/wTtW4FClURaV7UpFMkI0GCBP0V89BnxzWbPWlkf144DdVGwqA
zELz/XP/RWAYfkBIIO0hXLgfX0eEXXjxPMB6W5X9pajxM4Z0wjD6Yf6lBS8Sc8ke8bVTs/gI9yJg
XsXgWoHPza0eKGtARDROr+37uLqN2Ytkz1NCXOWqI1rubSJnXrGR/l/hTZBQl3AcuvqU4N6FjqZw
c5nWSOBDCftt+V12zqTE9wovVDhxyFJCdcHKpV8/T5o9tNo9824ahgp6Xq2bbTx98eejmSPZNSij
rgiMId5x4V2WxYM89CboHjjFAep+60YuHsVG0Bl8cJjteb0pnfFt9f0PD6rWPt0VPGOoLzPDS7mB
KRYJlxtnI/GyNKba4beW8vEz7EG/XX7ibRK+WPeU1ngVcVXg5RsZTypf1B2j34QA+e76OcazHJad
+/5H0nktKY4tUfSLiAAZJF4LK+8NvBBYSVgJYfX1s05PRE/Hvd1V1YCOydy5jVEbnw/Ju9QRf2AA
fTJ8h0f0s8J4V5pfctm7krvCv078q8q8aQRbB3zNLEnymSEPxk8Pu0HA6ib6LVoKcGBwkqPJpvda
4CWT4wb104R9+jboib4ou08GpCtP+fCen0swSPtCxhRgBa7yH7sAG4dOhtcNlwXMIyB6hKhzQmdD
gJ+CZCwLOGqCdJVFBC+sv+Wh6lQeAskWqWB9xDpIQo8KPT2X0xpXGzKPItTP2xepeii7VMDxuj/N
dp2F1KCEhA4t0DiFAi08CnempwlrDZOT6m8uT+XD6IA9H9AUQn0k43L8MYuGJvwOTQG4o7e8JV8W
a8ACQnIF/nNLGBTPaDstmM8gyv0d+Z4hccTjJVktGXNIoCuKFZy15eAJzDIyn+HZ4Lt5HXwrDTsB
UbN2iqvx6jHTbNUYLHtxCwXp39Aj4GxgVswB5DwCxtxD6xkSUC/hxWg/zJf3+Mtw/4FD1+5/kS/Y
bxQkj7EkJNUfRko/RI+vBRloAYwKHJngOFE9YVw47tt4UzOAVILalgIxCuJexbMFVFggb5cDYyrg
n4ep4Nj3PQwXsERx6+BTpbRBNJs2F4ENjs81KqjBAcdAA49EkLmTRZK6gXzRASrLyPwyh7jBPITI
YqaCTMEdWltXDwblmMMaLB6aI7KVXiwb/WDEB3CZXxm0gqSLaSvpeUyh+QAhbEzAZt+HPtgz6ksI
J5M7hNRbcFs9kR0CHCKbtBCWp1/hCm8FGtNPUOtIVieQYGyGe5gbtd4Ags94TRy2EPyiYOZGnKzK
uWAaO8JgW9j2I2iBOfAAML4Jw308aeS5kDKKTyMTQmRGvHTwUGkWEIUFZxKg7Tfu5R+RYSwWT+Xd
dagucGdckRqhWDdWlZj0dhMmtQusGhcNVknO2ZU9xkPb3uwUn4w+rXo1e2cAIw7BJjhZXVbYc1Hm
IG2aXRfF6v23EyT6r9HD6uju3gzQS0sJy4RgWHAaiECEB8C9wyJLlJXVRMkUazPfcV7M1patEJXw
wkgf/cZWaF1xp50f9fFS4K6n6Y9Fd8dpFk4p7BoslxlF8cJsusHzBjdO3PyI6L4JKYiKPUzyCn4u
IXUuEcWC3caDy/bltF7dcGtQccFoNwBXswp3C5qwHgiKhM7870LcB4FJ4Njl4rM/YY1PqCW/f92T
2VvCTZjD9bXA2DgjaSCyAWHWCAbJXBv4cnwZjyv7i1xs8NfmgwBKm5LDAXARjgvWIvRoo7f/hY+d
NlzcmQczfqUnt88xM5AAAxpWITwsD0Ilm4BYFQOr08kvw+XBPzndvmdT2rdbHNGsfgxvBaJYdrLE
FkffAoGARTnvqGRPqxNgw2sBCmEXnAX2IOr2atwXTq1//NIRxcTaEq82cLkfryFFT1TQ8Af8AQoT
tEwOJOyRxgZ8T67hlwkrtjn+E4HdBgtVjGR14EpO3lSO+isprHGNojTE5+mHQ/qbYdzZRd86uwPX
CxZSf8bFHVRGNy5R/bwmb5RTs8rAlQ5zfZhAIr8bcLW3YGA3bxglIqv6USBrC23bMJe57WTDYoxd
M5axq3Q0YMDExBj5L6fTdwlaT9dIoYcuiKwM+G1UmtwHx8pSrV/yiN4Goz+z2DzzYcKwFzF8zlWO
/QCNOk3zXKz+YqPtGMrzfWtsLxmxwnuGqg7r1RYhFWKII+S075kKt51HzLAAjFeZarsHuX0XFHwV
ysIPPPuc11c/jBwQmyu70CbM4enXWowdCEiJm2ZcUAqQl9IZ92MPUX88NEG/CJIbELlChW8yCQTn
6+06u+FvdC7KUTR0mWrBVhXsemy2tqsXpWsPFckJuTbb5qAuuvhpjzwKhh1uvUBCD4M5AjNSxjzv
wyvb9wVQRy7p7P6XCtRNg5FAY6+nF8psdENbpv3rsba0KuvV4ShZezWiKgdQ3RV2PQ9fIjznPO4f
NMaTNaKytQGjcb/DOSGqI4h+q4stzgOQ3b/e9oeqBY/7/ROEf52MFtBg9/R/oFCN9ZhQKkwuRrE5
u6f9mvkhkp9c+D/RW2DxiBOcf9n6O4pLHX+3AcG3cCCAUfBXwU9RxoKDkdJ+6EouYwocVsuJxpJC
iMIrZFwyo2q/Oz13aAicFgsGvwIW65Fl815cvN62Xv7Y/idjtOvTlPUWnIsudAd8h0czfX6ngQFg
vKA93xP1hbk0BpQKHRzTKh1UhMc7O5s0wVxjHJlCvAPK0oL24ryCwS+sgoXIO6soaFZUE9PKfHBG
ok3Dexd3SuBkJHvVikAAQ/OY+TIUwsdyofsQYLyKoIQqwZSTB98/KuOz2VFUw/KdD+LPZ/riamiJ
VQJdljbXkE8X/sJpfh2MewJEtt/eM5LJdIWThLknsM0EqtWMcX3IsqbmNktve2EQQbLU6o5E8L1Y
Fa7E6+8W5wOAI4KrlIdcN4urJrg36yHqb8gsb/+GFvhKwdbiSjrkpa2Zd1AmEr4xfwM1rs0RIWXP
heqecGwVS/meAo+Mr4HMdP2VNlNhOAX2KLrTC/UeGBVWx2dCmFEwRo1zNwmlFdgixw2NEKE6T1vg
Lzr3bDV9R+WYgZNmiRSxHiFyRPVORt7rKGDGlvAiuMx/yrQ2AEUxeI7PAoeE4QMN9Q3V4LxgnYEp
oH4dV9gkwB1ADUcxjr/q3X0bzMWVH3Xiv7EcjqrksWKCwjbCB2ZCRznXovMVjx7cZo66U6TFhik3
I+pigef2j6qyRED+zdeY87zcdQqlhRl2s+E1c0hAPoH1TwKFzOfESsAOuLDe/Ctqvrpv1lCITY0H
0iYaR5dwYx1ZZX7qTUZApBp6lFkDTM8jqKbKiJH931unU18DTfrr3rQV0/fpC+r23aKS/+FmDQbG
HPE6L+7+k42GIBguOSZUl8n3gsNu1GsmdI8cU2twJqIsYYBR9MEGAvQivxke7oIrAjlYKOGBix9K
melxnZFK1mKJNPtQOaIH+PuazAqZ52J+JrTW8GmtErXBY3rZvHb9qAtvGbZjbQ1V+kVrDGUdKYKB
Lfo56WGfy+CXia8oXQQre4CZLg4A5J2glKHDoudfVD53BdnN8BAZBwuJvOySsNwR0zlWVw0jQEBQ
oNydTOIypFWExZr5SKGJznHuJdRtrZKXhFqczhJ6ef53s4Z7NNflhNQoiJrFnMhCuDnsScgoC9kC
aSEQjhpU+036yEymKFPVDOYeJxKhhi1oJKQmFNevSUl88GOubgFv2j9GE2fs79q/IRtoTtT0ojqQ
UJ+/cK4c4XUuW/3kBEsHVzQO+eum9EdIo1TcElsCKcShpsXf5ddTGdtABZl2xHfQFk7pWIQxCJZI
c+QUcJ0oDMEOxrQlOxKXjev2kgssSp6l1JsMbG927w9QolgAYjP6E1q+aeVe3WdM88/VNmdABpWv
YGG1SWUxvECxfrUkF0Qd7w34HGsxWhekF+QpSgjOt4Vmrk0H1HTF3xctOedtYxJNgyaZU/zL9XKa
88fTXg7QBCYF7EeS36of4CEgaqSt6EKvU3AnSACAAzRDPzQ+F6owJRUaox5pPhrahocJGEv6ODYa
DOhhgnHz4xLNpvmMi630Exm+oAkV4ZLR4D7uswmcYvalq5qt4QqBHcxQHDd06RWOchtoB/+UYlSE
oMgfk+WufaEcgndve3vFRVD+6DGIf+8EuVB3hgk1z51J7QK69xn0g2KL7p+qhqTaCbAU/CXaCvuZ
3n2hp/stHuT5MgJHe1NjFIhsHtrqN2TJKBAnZxTi9EdmeRDQpiFqB+hqCM3pHgFZuH0f0zoHNX83
xvn3V2LkNy+uU5odVZvrIGzrKRu34WNsZu1louLgVBkNQ7WB/Qman3GjRtHSJ6Vd6dewarW/Au3B
O6U7LRM0enShdYKbE0qEeg7kAm8XyYWAO4CSjX0NiRUeLR4TrYH/FrRWYRQEjeVM98fcfaZyVsq5
nOuAi5im0Z+KZ9/zhQuvYATX4ycl1D/PSgBR8WHcYxHuAgHQlEyLgA4CU9awdH7jKoR19YAzT7T0
pMS9YypCokqEGcBF8N8xzVuPpRWWbNNUOOJgskbGDnocen/yCTisO4he2qIgJNRvg4FVmTrmwmOZ
ERUX4zM67RQmZVwSh/ff9kJKJSPUiP0q4Vt5lgnwa+CVQ8EIFWovfXLzpfROwt3PfDMkf/3d0HZv
NIpKJCsvMSxkvD2YVCmlPXPpADKDGlGuv3jTo78fFTHFHDJb9e+Z/2glFqDNxmg/orIHkPuFxZaF
in5WnXSeSmW16AHoTmWIFAyGaDFoB/cs1NNgNvxNrvdJQT4hQZNfewQp4TmBzUQAFGOvDrGb/Mcv
iDoSj7cdv8lQ12cFuBr+ZIMZgHfDhRFrEYlvM+oFB+cWOuQR4Raa+L2AzJy0UXdQwMkKOKD9rIpe
Wy0G3TtvsQEDNwRrRn3CyxXYP3Eu0HfBt3lJ7A12CKMMCFGjCV+zHgnNMHJdeIPSfcLXAzcx9R9M
AfvQEApfHziULEDJ5azqxXi60x3vyznjBavI2+gRlN8xFOwL1l/8wkOdPUymLzUBchjlT4zz+n8P
olKgCtUCTGRAJFNnAr0wEeAPGXAzH2C4sj8xkqQoZ+a6Q3B/JTqOjRiuUVx80+54SoextKScGdFu
aPOX/baAiEl47FKcdCbYifjvCd4Wt5A2hKqjIdtLTulNbNm6O3eolnjAuvASZj/j7+zT4mNIMkQn
NAy476FBhExNlEzfYhPg4YqPyvIeEUfmNWhWWq/Yry3FZnOdNh9jbaGOpOxS5/qsT4/7PUJfgZN9
c/ouZypHHs8JI2KuvoS3dl1Wyz4rcn9HqX/EOp5IXlyTUWv8rMogPxL9feXBBvVKq+d87GG+ji6W
tGzyLkAmEUhefwkuq4Wkonoy4Dy1HtGXxEfN31yNul1N9eBMRtkgQF9lkF6KrSJEW4LS3qYU9RJ6
uMklvaTSohf0VqPVmY4xKh2m7wTOgQmBlkiOjAkYPFPoc+uk83ooB2vwI3zM2eavxd06CcKbEiKK
Cxn1PA+DA2aUe2a7yr9wGLJBS1QrS8locmXJIN9Q3XNCdm68touYDHnv6WIgBIZ1t+DThqdA35Wk
aVcHUokjTMOMKxHOp2N/CcK9asXTX57NYqWiIC1DrZ4Ol1+k5LdFYT4tWtPsgmRFnY4cZKgIBIGn
jLXPFdpQkMD63/StgTF0kVQRrMFcebg9E1GnuFDETDVniK7ZsH05NMBDcS9OJJvHX8YDH0dom+35
hKRHV79nIyD60i3e7+6afra4dYbPpAhHuWLq28a7BczO2CP9sAft7xFAlTEfh3fYxJ8cfg5RvZgP
xy+EsH2bHB3iLz5Z68lHBFer91xmxtMzMUjKHqZ8/O2Kg7bCc8mSlwNPyrA9jyFKFb5YfJKlO2ev
xFq23LzIxSlD8DV8uxDZXFyga5OahFhrEbRLDXX1n+4tgB4V9WCCDXf6bhiRs+hB7Es1EwOL+cVs
4NSNEhJ9Z3Lyxo/lFKhLCMV5Z1e0nI17jV7Y1rYslHs0wupYn1VOmzzBTeqg9SX7k+nuO9dYuO9U
8W6WiBvR4hGOl7y5BFw9rpInQ4eQ4M0nJSA/ZO2yjgKml9bd6xLENmijw691EiYkKEbb2f0wCinW
8NTjUsnWbL++/XZOxo+P5LsEEEfjVTNjEiqgGucOfHdcoMSp7FGhMMq/zasYOTBj9JePsEgz4P46
T6hLK5geMxNOjf+aYZaCoQcGEj2DbTe9uKPpd3s7CpcPg2hAlg3DZkeN8ELF+OZikle6OeFegGOY
ICSe9tdwbcLFwUOv3kIOdkakN7wz+h23EYDHqsjIYmUCEhD6Z0lzBkh9MLMyRJVuvDfSZDk64tG5
Q+xKp0I6tMGnYrbMelF099GtawsWzuzlIZxZu4NcQSCK2U92CgZGzxriOPKZdOnT0SDhfNx2o0Mc
BxeH7uw+HESTcN3R1VNLXb2OSHpu/wBkzep5tCi7U3wP6W4gsnvP2cij68EBCW2w/XSVoHKV43cG
73tT0cmsx082XxFy8uOAAzwDZYhATabNv0kayNGDdLkrxPIHkxnvBqT+4sU1Rwau/nvDECmqJ/k7
X4c6B2UdMNa1lAg6rCcvn1Dt++jyMD47/jxl8UNHViVXH8UZ2K+ECrNMH+7QK2I86qCqR5pHEwTd
ex1cEjXVMRK4hdIiQGLG3Td0uf2qIycvip56A4+iheG31PBQTdqMCEESt7oV7ivhmgkm97kSqsFn
9zJ+2/JwtygSb8k7/xpX8oYHOLEChWmRtEJeEQyPUPT+XVFloOZYn56W102dPIK7xc18IyRv7VHW
54I08aJUhoxcHl7czZBbMbnAPNJCnROQMhq+3OZ4joSiXF8MorXZRXgRLz6e6gN6UnjJ09+MbGpK
egsYq1wxXKO0wMtO8xH02Y2rmG+b/8+sN7odSmrGi0jxDDAq8AE9K/frgQc/CTLvLboc41u46tVE
i267wZ45CDrjDD4ExQFkyirmSODEwirbH7of+wSSjwMwpHGquOA7rbfnGGnkAqNrW4pu6RvFPAFs
+AsyPucHEWUTn+OvI6bvKgjkchAxv/xZw7w22+iL2ojRAWMAniMTge3QwvDOoS7EK27ZbClxeFY6
eW13xJXr8G5Vm1cmbTsT9RieZlwgs/WhnF4jzb4eKdr7W6hBwSDURFgYFOq8Wl7EjMD1icCI7GnJ
kKPdneM6kXaXqbLSoM6qs94STzx9wZq4M3q87yXrBDcflz3OVMYLnwySUpX2sI+o4LwyoQrqyQL9
H6YbsI7x5aX2G0Q1q6DJZH42xg6Lc1RSMnTLW4z1Lp3LFvLGaNdwVKuUBsmLGhtOxRE+7XT2SVso
RJSiF/gERaDjHn/GSwoTHPgU643wAkMpoXkcKXjezAj0M5n729o/kP0zqTeCVX3CKe6BKzQMFp92
T46+XjmHJUFowG+B4XMB8Mv32HpQ0B9h3IYUmtmn9TGZqkGCElpQldHxFxTn6qhhOeuHiouSDp7f
m9iZ9RzyTUxAT5/AS74QbK7FfgPzEGH35TpCNkSMtdkPoXIw9XWOMoneX+M85Z5jhAwnc0xfQpLR
CaGhEpz8fso8zobchmChQGF4fuAtIC+v2X0qcRDCj0zP1jq4ljNK1NvoTwmG2Mb5p+h3xFHWq50e
8S+kPweqdTUHluatV7jt2P15STbe7Dm7kmZ4h7JZmar1sGX/e7L+GWZg9kC32m7gFQp3bsgPzOmu
KQwb/MqPYH5NCgRbhS3+aw9Kis/iutX851KHmMt/DA5b7Lxx/gGwXSe3HE8895zBwPn65y2AdC5b
jQkedLhmDb6V2GdT7nDkFMiKeWPXzb/7AZpAGd+M7wJdFH36iQ9emZLXuOGuAIvOHzn/OieDfU+v
qXKEF4ZX0M8E1ucg+/oSRGU2yLHaDEQyzIIvbcTsSzcbSgscj6GrVJPKe5kdHzEHVQfw14S3WPvj
GG9TKSggKPYmMHxaq8pOdgXFcYRlAT4QU6fafI4KFLSgOD7ybieWpkGPdvk7H1VwbTrfeizRmQob
82JzTYc+mB0U6zNCkk9AeHhSZydy7XurwnjSarr9VA8eeLoXWTO/RHR42884HU67D5hxFUjAO5eZ
gvNYLXiBjHPQ6hkSQBQmTSf7nL63cLEIGCtnGube+kbNNdrDKtTNd3zevNLO6GNgr+YPr4ypGO23
3QRQ/3nXO6DAnqUue/Y64Vg9djT9OhKwzh7spJCeDLnWEgAlY5rK5rbuxzblW7SIFWMRsJ0wnIfh
qxF2/B5TpFITkO5kSbFiaC72X0FlV/ZhRKxBe5CzJvjaHW6/pz2S/Zg3Cs/dgpsJDwXEd88IGrFJ
e5S9i0+aeFQEsJB94BQMKiDunQW7ExoZ3/BJLrP7SrA6Yao0Kd81PLZM+BhQsXVTFSYEY/Imlas/
FuwL1LqCOStGB5Iu0mP5EwbqZTlh9r5Gxc7XYDif17tz9HB0R3J+oex9PTDd8NUXswplRTZXk2Jk
vgS5wfFmWybdHgL5joe8qo3WKZwf+RFr5jvVoiDiHrpgAlkoVPzO0I/fWNvRT6sRLBx7FJ5NORy5
UN5cGSA3vmJ9gRMbCP93221HYb0F7ndhq1g0ssLKhVAyLkSOW2YfC0K7SRkYnz2GS5+M0Os/ixPk
k/aPyJQyqhXAldUQE+t1wtf33dqk1nCHED/74TD5BZDkWLFdNNg3R4RO3W4NBzvgrWVDHAUymI3r
mI9ZtvUjBQ6fTWnTzFfpm0sF5Za0QvFTpLX016bV8QwD9Zxej82RVcnLitbLNviKUFJxgndYLQ2c
ywqqIxe9jQdizBxoZK9XXa6v2HoMIxKFLL24ObRBFzcbNhElYmnXees+fXU3gHrFXI0LzweY7adP
gzDFYsPmn0AqQmrBD7lj7Y1XIriOsj1Z8rGZfYCSMv7/aKkI+WrKok3UGeZoS3Yx07IZM18XrA72
DHoSjKkQjlzGxbEj0ZRgJj6GHL7DMOzZEAnr+XsDywQDaVfdPx35eEH7xMPgRd08SE91PMrOAfzw
p6ckt32Pdz7BXe/iqaRVY4SGKYB6/ROCAYfEshyFCI1ye/kThA8CrXYMwX7mhDfKIr27pyUO7Qk6
mjLQp2NMpU90t7ekhpHGk8iancREkqkoY1D/MxgDNIDMDbu/K1oTlj/wBzPrQnCNeAfALRAgbtSO
tGJAGqAjWo/yuIn5SxYW4vZ+RsF8YRC9zjWeC1VIFcF84f214vBSY549nBGHB3qBDrXvyHrSK9Dt
L/fq2n1FXOePDS6UFRe4YpbSX55XQ5jHf7/rFEpVIc35WQ/zR2pR2g/Fme1TVfPg4BncAiwPIz4F
iTt+uBoe5Yhx6ScbpDUt58sGNwg4tdfMHzY3SggGEYOcBfCxwBb4SXxgmBunhC0WLO1HolsvSo4N
4UgBYMp9q2i4Yd6SMkZC8Nn80xaP8suyl8vUGnB8aAppoCmBbbQzm9ue63PPgTGKfiGKtduEZ/ly
BDw9oFpQqR7/t1eCJALi2yOFaw+Eqe5bfTZAXEM3/RkDMPI3YsHzP5AolLPygD8rDA1a4NMB8Ijv
hWVbHijfTgfQIXApEAFe7xAwJflkY9zfaKJxqRm9YWJixr6l1ORZd8uSn7zXXXwxAxy3Duvtx2O3
1xBpWX0HfsTZg1xvHh+YKf0NM1xsupV6oD9UIX/TF90AetE6/o0OxKuUMC5ff9oBTzfStVqaSAh8
NOEMBvPR8O+D0cyIMMD6r8BYEbok6hg8ufdvgpYAk5eYwIGOwdNnGgDizUPBHuM1ln8zhDsVcm9s
ewkagY6JzgplIu4u1Xj2gBeHyScXGhl3/+Y1iErO0EYoaboxlMHh5sH8hHDz7ZNVTioMtkesayIv
KNEwQT70zxMkoown4EcSBCVn1CVYXar6X49AWdBcLAe4N5nLHjRSSS5jpkZSwjRXOqAEAO9keIvf
2la20EOzADYQBS8JOrQnvsHIQu5jZNUKNCZ8vmEHwcuEms+QsQd5AUfAP2yXG9V4Q9nnw4MqGnX8
/aqS+Uj4fKp/JBh1cwIMYfYGg4uPi6b9LaY9uJpBeVtJV1pqxSYT+scxKz5uHsGI6kEZC3e76xhB
MYX+atAQLMlDAeED9sPc+IT/NmDtQCCFNAQnQkPFgmJy2ClwbLTNeUnfo9M+vI+nUHb6eWODR7D9
bGgVs94E9lYMhcfBwxu94SNdT9Gj487UpLBxl2frl1IHur34OnuiYeDg/YkrQN3JO2VcU0JiV89l
8TqS/1JCcS5waWHK8NwR2EJJBPblI+d0nxyuX65kR845oD9zJsKpEr6yJhst1IgG86hlvZB7/Z2R
OCtM2nRXBalp05GtLRH9Aayz1XYQ5nyYRgyach2jVZhvKH8uZG7085Gph8PgmV89GvqZHGEnAAOO
yp9T4eJzy1lv/BhgSQAsjYxBjuA9YOIsKti+A5Q2p18zi/C8hXp2C875GyTnZ5fJa4vaBBiR+x5q
thz3lggWILlzvq/EOfDN+senPdi/HfLkHd0tFyNqJ4arM1ZR59fmKxNDK7uJ31xDZ4+nwwnwCZht
DJbw0skCzi+RtATTA5cnaetMAVNHis+tAJGywGGphyNdxG+kw2LuxuNU/zinRrtXCDhidzml/icQ
P2r3iCWHAoHne9/IEdYXNFc6nXdn3V3q7Y7duulyjhvYnq5IjJX3SIT15Jye/PWq2VAfiMejE7Zw
TqQ51UNwPeg+1LS+gYgnh9be5cMVJe1oL+8h8GZDvKDQ/m1/VMFtylgaZiXl1+yd353BTlmN2GBs
vH/GaYshYzrY3hjfEmyEKfUvh+WaqP75eHZr72TwwlS/cO/gJVpcOif8U1t+bgXfvPKxq/lMUEb7
sJpIEboYX1tE5NxEtAL+iKCUlcdE0xHBj8NQjvRkYIgzNustmuQKFcSnXuVal9xT2t9Bq01eVAgs
si96RGZP0zEtKskMHpdTwcSY2pYWb/leylHzgxZSpnrEkDW/pGV4gQH4se9Y5aB9vcy1VTflhsUP
eEX2N00sT9FQnd8S8QzOu6PlF9agtnqTWcJL2BMFA50wZX3UOzphhAvP3ddrRWp60u5eOfimdwW/
vGDZ9oHjvP2Fo117LLKrB8sWUJUbcbQvD9wZOtna51DBmul4xsPV+gK5TeoYj+IAoTWiCTQTqDGK
SMnAvtE2XFZXHD2UZGTJNkezgWKej/HhE2/8jmvo/Vo6tIZbhJgRsXNGnUCi6QvspPJxAjiA+9L8
fgAqKKiAGjjqKcIhTKEcHUteAcYSSZToj2ww74MlSt4guIQ3E+X/dp2xT5FSQCYMeNIdrII54z5s
4PgQuj1/dDpoezhq12PnyX/Wy1TImvrMVBz4MKfoI21ptu8573oYInfJrlvZP2dy9FzyrdVWg48Y
aNbdVKOX2SPu973i+ncv9ieFYh+comem8YycTzJCtQZRQuwJri3E7R+XvmYIxUdGInFEbOudN4+o
zydOMLKFHNa4hleLMkCzpMPQRChNsuQRS5dtabfBOUFgpuXtMe+jwE/Pf7P5lhBDhxA3F84TaAI2
bxmYwvjmyYuPI5rrns3SpPAShyOVq9EtukUFstKfr12q1CK6L4YBZghgDaUBFXpG/O2isx6RMn05
V+dMYjPR5wucySH3XRwuKXItm+SGJxjXgBhjagCI1aY9avl9c/Irb727xl/MMQofa1aUz1WKLDoa
7Kq0ziGjecw0RM7F2wFuTFBJG+Cn/i1o+K9OUL4QB4WoVjIfxttmI6FiKqzGHc2EAJVZ+kRfViY5
PMba/ZlstQUTLJjZD4dCpefjzR6qHswRhu6QrA+oQEHo2k3nYw0yu5EL3Dk6yUZPlwALuG3kLBBc
+PG4XJ9oYEQk6/T/sAKGcFgc4WYsfHVxxhe0yJMJ9XSBFUkCywi8AM5kbdQznpzz3V6Ti/dxdJ/n
PO+8gpQzPl8Ehvhn3KPL/A49h0928jYa7PMARaYqSuDCPDsiGR2ZpweKgiv5jdq0mT0dPnHW4IP5
ggSfE867QddoWM+ZSHcAN4Qnjxvdy6qBIXrcW2IBkMdpcVhtHnbtn3ZfA+gKUrc2WcBXWJR/MHYV
BybA1+Ms7ryOaEVglHV4zgivCmWfqvC1xSlYXkLkPp7s2rgfqubvm5HYTvkJ4R3GI1fUgsZ3PkKk
CLKBkp8T+PjMAc3J2Lya8DJO0f2guU9LwGXQeEShU+dcCS/zh2XA8frjIvihlK5SalZ4hZe4jFUo
zDJH8T1SgzptDYmjGdxiAskU3uQUV0YHV63VelUdezMl6HHf9YKWekJfkf4B4BGv4SvcM6At55Fz
WkgonNjua4z6GR6brVOtrtNRDBOfixYXd3BIppco27Ac16N3KdQDwRWpOdMZB507BWl83SrEPFIP
J98dHENYGcTt/DGBttfgfL8Q1be0AjDkIP+M2VJoxumsdFihgDBeFfexT9CxoP164gW5fZfutAh5
2+Zj+6WmOWd0yfww9z7RmQONmPZJjFhUc7irxd45fP2RDTH0u8Sj3C5/f59lF3QhWoTxYMn+hZbC
Id2LOSIHe040DM/C226dwAJVAgTtYNqfObCoHIHx73A6Qv3OJJivG94WKiscuTsGUSV5nX1sNqnn
T1yS8EqR73VLbiamYjQSomHbVeE1ocu+Jx+8hS6+nJUxMCTXLfXpdhS/d/IS6l+1te6Wun/DvXdb
To1iltB7gFjLe/Gb3y3PxwuwBCN4nvj2duiHmPUHyNPip3/P7lvscX06ySLjPtei0a6DhAMM7vVC
tD7Zw+O4ME+zGVp1xAJdRF1ACZdQ/tgaeF2xqhBlwSw72Tzd91L/8srlmDeclgYMjcVj/mJSw98B
viOQqg1B1INLkUnuNdBmLJhn3ltw89Tz1x9znyqoDVW8dyq2a/JGj5iNoA7CkMCgjbaXnRnTUveT
4RFM68tsSva6HQ+lFLYQa9zxlgxfVrTcHX4qbDveFjcwdRFRe0pa4FGjYs/TZm36Y/IsE/AEOY4m
gDsiJP0CKHJDw3qfacc7lQxg5Q1bS4c2rwQ0O9nUK8wBZELBuOk/eJBCbylN/Ie9avlMv8eGoW1h
nG34YTY38wKyNKg7fgrMJdLCZ9q9WnOY9XAOOce94Hn8GArJk1ePTHYHE4ttQInMyXo7cIf09vSZ
tF2DZfQAPB2GrB9IOfUBGHWwZBHyC4rmelMd1wdwEayZnvN19NsxEFhe8CZ9pP0M0gR9agdBSnBi
OHqYPSAhhL0cioEtIAIm7o1LUaohm1IjKXjYdPTv/IaZphKTW4olUqACWbCXUiKz5FjnNeQUOeJ2
z6U5Czy6B/fDz4Eo9xDFGOGJSNTR7fM8gAxgTSHl5aNOmCyTWsWn+tm+D5LNWDSpE4Budss77nlM
lHY1gPNG8767NTdSt9PAufqYKUFDxqYZ8sYWzi1s/XJ1tRhKz2T7xwwRB7Wdo9AEsOE7D3Y6Whol
efjdRAGbh1AUXXGuh1+ZwObZvXQisXAOiuG/cIa+HFyzVOsMTxql8VwGQ28OtQfejGrw5IOGMEJ2
hox7fxZhsrtb3Mt/CPyV6ShrHeBYR6W56eIPptjRCSc3jJKQ0IGl6vO+OHatV3iz71kPLTQiD7/v
9DeFpSSqDZiBd8gArGXZ36wx9AN8+AqAFtzKvrpgmCh+NpAHEiWsg8aj9S+DenUS1CaqgWt8pXKB
geOWtNTck5+jir2LDJ4m74qNvOxnJ25gYWz3oqT6hXcCBRT02I33CAaoMLrzXF2uhVOMK3HME04Q
NObb1yJ9rlh38FFG/4uTj70ddR7TYOtptGkTopwz+zQEnXEhiLOIUGWaEuMW8mQwcK7ch3cxGLv6
6nJo3oMmwNsfa2fqTbSx1B+ovmCUf7HeZbwUKPPh8bNR7e8OSUFW7OhXl1LOwD7GIHW0hG/GyYB7
AfIIUqrG0KqDf3U9FtQ1ndllpWMqplnbDn07Q84MYXh+iylAt/JSCj5UVCf7hvz02MOprIkImkUi
gpDcx+bEQxVg4wLnttCcMLV2oG6HJBY4SHqpDTkZ02/6nl9Wt4TTlBmm2+ESTWIqh+7bVixGWyvh
8SZHzKs8ToQvQOyXMeF1co/xheeBtxbN7lEiFL2fa6bA9VJl14Ha/ELMrji/6BB2xGihxnt/Jhpn
2rHirr2SASlhpo99NiF4L6yL4NQzMta8ESowjIWgnj3m18nZbhlTv2381NwmlVzG1iZjyXMMSccr
j0gaR6svAEGLVILSYwfp4FjFjVHsXrZI4sD4iS9ELGa8clyMQZ7DFgvNfoBhwlhGO/ha6Ct2/jcf
wuLFkAYGgGDSitNAaB+aMa3syVfm4z1W/9bA57oj10OZUbkXTK2p2sB46WvZLgTf0+BjiQJJZeit
FzePTEmIAe2K5IgUnJoiN/oG1MuLflqFoKUcBTge7/hHwYyGxig8UbYVNMcaKaQPsHRICQST2PLk
vSC+clOFb+9sXbzCMUbuJTpb6MwZAXzjZ/zMK0zw8DG/LO4pouCLLyU0vfxoBXdGZIhYki26wyAd
pWs4Km2GVSHkQy5UGJwoC4MmbZMPbNE6aufNQaMwvIfo7Z4xqDYa76Vsw7Ehd4B3xuR41dsSDjQv
nGdMFMeeqsyGOXPk1ttS0vxH0nk1q44sS/gXEYE3r20kIQdCSAi9EICW8N4I+PXz9Z64J+6ZfWbt
hVB3V1dlZWaBQsFheZL2bCYw9ZtuNdsH+/Ejf4Sme45aM4TWGh6LKvhMm+l7dKYztwDbJL11oQLY
/ZihcjA83gFZyZjS/lVSp9P7v6d7PIXYbvGO3hJSD5wXwOvHR18R+GgWjRp4KICvXSa3BLI78W7B
Pb+VCBOgNiAJn3Syw6S2vizBc+iqjPpfQKE3IWq8jRnozX92yXt2nkGJ4uUblQbIHa6UT6grvVlj
fbPrc5wIi8+wNXnPkCDckAK8PQxLos1fXd/SAdyBkdEcXJiMBMoLxst1zdVaU6bg57T3xpus6/WR
wDYDUr1FzlzLKeuBpVIGAkLnjkSL0OSdfZoy87t74thBS1r2J/TZcQaZ0hkbtmKEW4gJzlge3QEt
aulrvsW46bnCY8UgZdUKYgRo4vSzhj06BhKe7ucA39/ygD2B0YRWHFtefM5U2okh7378hvqMwGro
I0CV5B9ArmjmImOZNKa9EHY4bk40L6A94bQ26s2q9DplZxul336Ko60Zy0vnlmhvvJFAZakPHxgr
cUmbQcFZ42kb66JWVpdUlcga2guwACwxdPXRj3b2crMAvnyfAR2wx60vh6wSTl8D8LdbwXtOixiO
8PnNUBXYh8enag3Va1Uyf7smYV1BA7/4BvYyTit4L6KJw9VTZtlxivvUCfcNUi9yeHoicH8p9Roo
wtUHSA1E8iNiWV+1kYZjzViTJfUZQjtuHsUMyAlWwF95GoZxbRzHdyHnelatZ7pS4dcPQYItBgh9
0J676IhgIXHaHEh0Ujpvm1mcUcw0vBA8dEnAcEI6pZqT6oZ75v8w2QosWR6FjQVjfJbO3pHMqOWv
PUVZkPtVNAnK4ojFNEIYdfvHpz4vAH2K3jCGJ67xmx26bvwVETq5lYe8PEX65DDZYej1aK1mYAk6
WJkh89TxdhA8FZt0GCDzCijBqaRExIfMSkBQxm1sSuio0Sn1sjRahLiH+mk79z6ZV0msE1tj3i3D
tFkzOLKd7pDU1AuC99QKMvJXKnoquzLdrYoCR4XFqj2rjRXsWkowJuZtMcICT94hVqSvoHE5YdY3
47eBki4i68U3nCqZbYqtkFNUTkSmTU2NHaNyeBxaT1Suyol2zN7AdDQGpGZE9l4iR2MWGtJQh8oY
uShvsTh56HOxhKOEeglUEdAbpnRZUDqpaP8XMfb2S0vKfD/aBWEUxXFiXrwHQwnCup/tgDHlfqvQ
j3AQsFSdgF024GpkXitW2cf/agYOGlgz6NFXkHlTj6xLMpwyOgvEXfOSM5ocB4GQOeCv9pgqh8wD
8ybqJlQt+AlgyfJuqgr/VzXInn7AYUwXeU+0uAFoHtNy7+JYLrcY5Zz1v0Yk902tTx5Jo+2DngCR
BxUHPR5JCsC4oq6bI3J0eU6BYSxcSzFiVag9TUcesfiXRzuk5BoC1HWXYiwdFd+rfn38Dank64ER
DC2BHkgWNi9yB0ACUkbbF79AeX6OLnht/3A9vF3cLxQ7edzbu92ohVNq8EFqDuEViI10uaXulaiT
j9u0d58AAKZUq3X9a1t1t6M+hBO2ADwXSoyz80G8tnC2QetjF3QZK5xuekVzLyNsLzBnnDCdjxKB
ibILRa3Amb7FffnwFkwxfzs3gBeEhGilbpDeP09aCt4DhKBDknGjTKKBeDN6uIF13tvPTdFsJD/q
eJizvACqQ8yOLkzLu2MS/x4O2mN6rzdSrFpr9j6zfb4D2T5kTTouiy+K5ScYJag+NcmFtFhT9PDV
N3JTo7zD36Z8oOv7J30w7t4wceqm1GHKAjNsRf2iov7di6gv4WALNj41c48xraoZ9qbF764RANxV
N6cbJN8Z54GmoGqifPqpUcefctNMbwdvp7/sHoE/WuungO+4rzbA73gw1emJ4h6Bwe52tFlMkOhc
9Wchr6uarjZuf9yl4EKfdO/YmNcMp0NcjY60mKINLhfyJPnuc8gf7I0BkhgM6f424pT8xJALsG7U
aN+D/dg6OzFsrPZ9wUcDQeKLttHTbjUl7xthDYbJmhiBSEJeu2oMi4en4Od1EY4KXjQ+o7KBEB2C
dEXFxH0n3jQ+wLI1XuvIfuVga/XHdaiazlbd39aE0fBUr7Sdh8Mh0isxGQ7r+/EWp7jWjVo2qu8V
2pvJE703E8R+/OiZ0WkoZZPmXvUVs0j4zyD8sW27fHV7slBtXliblqUFJ3u0V9PeCuhqhq/Pi3z2
bf0Nr3Xxt7UmNEW9iX1iKBavCi2a7NMg2I2RpYDK9/QeF3V6pOiO84pNIzqYMNGpY2dXaEUOfn34
bg338O6wwevN92iQD7yEJ1CwqhEtmHbCnMtDOLVQi9RlW+aBaomUybCIPJwOFpSEZM8LDk6ggppD
GUxpYF2i6UNYAEQWblLT5xDnGaawE+Z+BMKbh70zwZvo+jbhlCDGveoFWd8eYYCK7yhcKdFavUmz
icWwePgHdhLLeq0r8lZwjtMfb4RljVZGZMtS3kfTFi/ogZkEArzfVVV4MTGrw7xs3jpGZLLT0Ge+
p/x4EPHJnwxPwGydP1b/uZo0mRUnqoXT0/akB7bEMiDdZeU984aPo8VwaJs3KWjVfMQftHzJTh9O
fl81kAN9wYJXjNd+V8yEGA5hJpCfsRHYx6uDnPCYHutaH9sAM7M/fA/+xHSnhyyumrQmFPfTR86f
poDQqynY477OpxxRCWDuPxk8xNh86t7iR/iXk4OeoCVtzoe4Iq5YoYMkx+MTP85EjB978Td5zsBg
4Lh5f+uOtu3pzp1MdvjRsUEmfRAA9d2zTzGriXYub/L018XFDsgTmkmO1U/S8HDU12cmD8aXoL2s
zd7TLUpThvsYs61Lyz5hGYCP+Ma6wxXqqMZleGbwK8/H3tkFH1HDidP6mC85IU9vs4DTN2TU6Hlz
sAU+tlQXPhAOvXiRrRC6eiP+XGMym4CghL8v5hl4YzyWGHvjRYNFDyU6Mn5c8Slq4Mpt+8MOyC/X
3fGBx+KXxtVz8m24WAv07WtTnac0uJsDtp/pjw9Y2TH0SS5JWsME+YUgOm1HjToMDazrDpiwYGSM
+ENPYZegn2fej8UqvLG09Fa91fTIBlPUEzCoLXbbbwjbZK+Gw5p8C1p347ZR9K3R+TFpZ/z7gMGJ
OihwX7FcGyGshdubMevDPnv27K590rBqCOv4K7aiBIxxnIReDN6QLIU9vdkHzUYYWNB1EL6wnxb+
we8erDFUYz6wBXmU9yzHOElN4GV61Vv3x8x05+5kVi0SPwKSvvQkHnU3Ted9p+sJSs8z+s/8u+RN
ghijreNQd5egAX1V16tFar4gAwAJTg+Vsw85VI9gG3PcmFFRtRmvBMY9nbb/2k9rB/R3xn8er6k0
PzFjRt5BCPD/69Ejwq6eD6HGCAeQntS+WLXU0PrM0JRDc5bT64EEjyM4+ftb+OvtyiZUcp0nN5v2
fLITqxx+jykYjf9aDwccBkli49D/44F/PvAXaQi0mPxZC7BN+JfXYN+xrHesC2WqKakQuiNUvbis
Lp+ND8O04UzBcfmYLZFNo0YlWt+wiEIlyRY7FiRAnHos0eo32TMUJ0Zu8QP1Sne8BgnQCv/GTwd3
0haOUhc0mu9x23AnMLLu1vS3Fvee+l0gR+qjwf695aCpyKWOcNB2yxruTPL2QVNGq7xHNYd7FeQx
VNnhTcC3JAL11eTjDYGyfiq/4Qe5ugkyuDZoBdVIh9YZ//WzstFoR8Il8sZb5Fc+8IRlZL0kbaZO
OS1Jp0Hm0xNVKN/lKZkCjaCbPcnLe4VbIIbK8aK6nWXbcYAZWuYRdLOsuNECLq5KZcHGW4Evh5tR
qbysJwJc8jFZ/coUVz8CPkEfw0YsqTH/KQrmSUXed+JFEOPOoowQphRFZbg1Z1kWONhKNOsP3vnb
QZrVkAUVmk1L2EvrYJUA0Dj7vXSecyXhGPP0XnSt2jiZNC2W7T5aXVs0QOWJpqf3Amh8qi0S5B61
xxGrE/jzJwWNarPGALupHxt/p65/lDJdyORpcCS7zb/hyx54yK6oXVNcDW8Ya7ERg9HbX6DxzOB3
DYg+Vv701eIqTeUH+iowGcoqSdM4JVd3ALxLpop8+FI0RsttwNwKhFCwhWCgt9XGzFNm0C/ckRP5
ehLxSC/hluc/c7Y3meuUpF/Uhnu6ajHYmyn48Hb8iH/zWFbMbztZ8f6vXEB6xI0UfSfHFI29Mcmh
xsIXQ7x/bueA14u1zfH1wROPS3JyDKij3L6zvIbJ1XUoQ7Dtws1my3KADI0LWorKfNhmxkoRZnDq
EHrZQVstO0sXntLiquK6YwyMyfLHMWsYv5MEmxZsnFnOCDcSccJ2CMyepcPEIyqffyWvOD1mzDMg
aL1tsMmYbXHEzENGkUOz7RHHceREXvshPMcJ8fOhIo3IwsY6jJnLA+RWyiI6m8c/uzwAduGCULjE
jFlfkMgI7cbNGb+02RORE0uX6TS4kswb8jz5DuOrXb5mCx1hZCP5oag1jBwXg7yrkE3B+0LTJ9CN
LGauw7+uHJozdOrLZxIPVG3Ke+p7J9xo6uJ2t+sibgpXu2FzJ5bMGJNbHXWZC7uo65co+eXXf6Xa
QEVRAfzkUVWWR8zV+5/JApWhKcU3in3P2+bF53wc17NdttEsivI0av3VWWX+MoQdCtQi4nQWHjaX
xhazSXKl2cLGVSV5BtXI/SyXW5y6kUxiR0M77nJ1zmc9D90lbLI6HVgMWyCmFlF55JU5Rp6Hgort
AHog7nbyjtxHp6jxF4fzjewuhG5I7d/13H3zdm4FvZWKN+S6Wmt/1o19v26Fktd0/Isoz6WGSUGV
/xKzju0P8k5uY1W0xMhMctrsWtMyX/l2FYAK+JKzlePWQcVO+6rp6AMbMG4xm7tuVDLaM75KpHzI
M0IYownHo+5BpsKPOg59cRST34p06OiteYq+kJAIE2Tk9rgR+vqjNb5rvg77QjO3CdLBADMZXMYE
TxIzsXJjxW5ThMx9ZGjPr6+W75Sv5/uz8Q4fO+7X0u/Z2i3LKP00SFYHHINYdp1keVuIJXK7g2qK
JGQun4xpZ5gjWxVJfOUAY6j+xHvBWjw1454Ur5k+vnrabsIu/pXzsJWG825LzhuaSUQuOzj4ilLW
RXgYh8lrfJ6wk+NyY7FVUDYcGVU1q+VHvsT+hnfQHTQldCn6iSSEzr5VDP7tGfpMQRTBaywHw5KX
5bpX7Knmfi2Y1SLWziVEbDU8AblAhhnN5tdl5yb1D2MMnA/C8DvkQUFGmKOBTXnUmr88jhCglKIJ
CdSgkx/vNDmNWD8ruU5Cc5gwQv/JD85kjNTibd+IQghL6zPGU+Qs35lh2tDnJpVqbuxKob688PNN
K6SIkO4xKml+lWebCbDHpKTpgfEWfxtt9oZgAhZjbgJMUw+K0Fz3HuhR/rZf6T4e6jYN0V0eu0ix
duP5NTS/cZnU++LDlqpE0b/LN1yk/0PGWbeShBi3XMZg9YJ3vBexw5Z/J2/70LNPhE8UuXs9YM7p
gTsBpGyLKhpzJoyWmmjAOxfZ+uvOSjzNcNIzQdtcIUaQqJmF1eTJ6ys6zITOvX1BP2FOCR6v4vMO
ShaXpSJWnfOkyXHr/HiVA4nMSoUAZPA9OTZINkH0mVb/05wCNLMx/LcChIte8KFsMAKdG9G+ecyH
Ynm8n71rSd9n3ShIxHL+8s3uBWk7ixl9AvPFBwwsijZjqV2Xx3PPmv2wGy+Z6VtjQ1AFjzXqUaQV
Rtk/PHOzj5ng4i4xVEQ89wycr1eaL2QgI+TbECGOku8fbxRc49JpgsCLPgJ9K9ogGiHYmG4mFldE
FPcUlxWuPVeuodcsIgaXHeY3yNK8pK1+Vwwui3GjZ0IqeaW6XBzFt2UEDqN04SIy1rnwSl4YLbKv
4dwaIhKH7IJs/1/2UHDJ4XMUcoc1oNpy88xZ8/o9LqML+Qnv/t7l3kOxq82zcimxs5IW2ToDNg8j
fjU/s+LIRodXWHJB1pleCgmViZjmXpDPtiqafeCNx14mXLp3NzZBqm9WFOzyw68ridnm5sARmXD8
cFNKUZyWGZqiosopJb+LIbzQUZkiNjLB44Z8gpZnBZVm1j87lxVADwr6F257mCNkTKazz/ijO4+r
Zvpch9xmMMdY+N0ZP05Z/b0RLxJH1WzI2FjdxbR1YLW2h5fL8N8TwXR9X60r9kZX3ezDW2QskeZz
ijO5vfjydvDT+q7xQ34yrHVXNBqrybgtNBP9XK6PhCDbZrSzuIIQdAWb6RuHNXchdm1iKnww7jZc
1N3w8JaQjbhzuOY4GwDEZ0gHtGCS2CGvM0NduJR6tSHQ/asH9lhiigtOWRll2RUOOyyA99C5gWES
z2iBagN6t+YgZLcVf6eBPwjH8yZKRi4ziXF0DAqWg01IEHq/eJGVV/AJN+/hlGYWA0PKhQchAHTC
DGiNmk3HiRiEw/7iZ3vA42nqBd8UIynxYJAfiIOpAgdMxuCLLjXmczVM+IVprhIw0+XnrNBLknL4
Pl54HTEbP9SGlpK5PQ9UUGLX5A8N+Hfo6r7WY8sIQR+qQdq9a9oVWEFwN+2Z+aVv65n/vgv/MpTS
NRAvjisiikhb2HqMexVlyVmW9Z4o8ByOXckUe9gsv3z5pWQfm3ip/XU1XttYxDy9v84EeOA30fZH
Cg2leLyf9EVSnxLZJYdbc9fZx/KheEbMQ309Rixud/3ZA0yfDOol5zMMUcU+7GZNn5vR3NQ03biU
cEIQH121gPP1wA3dI8nbVpOI4akhr4K7IWxaxFumYkP/zkIudOmom+MQqUL/uyaI/CTBbEP6dHaf
dkz0J7de4+MMa4SzQslgIln6bpAKpiDFjQJPf3Hk4GxmKRCj12OYG/mwSU3Lc47rxJC7i0fbEuau
AmojNbZ7e+GxAwIA0XFKs8cNW3cxJ78gsPN+6eAY/QomuwqyLcakBqOnmgfizQC2eyJ73h18p1uj
tCUwcSjAjNLoVBdMuU8bTJp+6P/rzsADRaZdRg8nOzLIRaDastUFuyf6LNPLzCvqNoAVxb01tGpy
aFmAUxBizvyOH1ZloPoj87cPyx4lCqA5HSYM+qiF3rznJ/bkNBSA2W3vx3A0CNlQFY8ypeYwb+Hw
tgpotfIX39UzQ2XlElKMvzo5/cPbbmR8Uqc1GX2ScB9rRLakvctG4GLr+R3eSUJpKAuXfC8JYbr5
PqkvPrYDlmi/H0Jt3eG0eFm3FQjoRY2/I5TaA3YBvkP+jFF7QMdifde/o9r5zO2dj9ujGRvF90Oi
u0NtQdax4cWZ3hAjvyU3glMYqh8PSDJcjTAaXcWNgHyNiwf0N7nL5Vxj+RnaxBu8kfjnnp70h+Qh
Gpq6PaN+b9j+Pb1NYfxGRLjQHuSzSp0Gw04H9g3n4htz4er4RNZ4IZGERlw+qKrKhd5TJR0OkpIF
n3i0GjaDRaGrzKMrQhk2FAOwNC+wj4XtVd3Xadv0VejCXIQ12gHAWHngbf07zmhY++GbSKFmTMgZ
IoYn0E5g4gZwuNfP1QJYEPgZYkA1gOV00bjjyXbkvTr8j5SiDLXJWyq36O2kEUlM/MkpCPGupKi5
6EzloCXt5Dcc/fx8P650j12RpT2mcAsg8CwAB6F0bIoA+6Mse2hwkLu/++kgBxJgC+uA6yVtkRYw
YTzl0RipQMOLrWWY5sHo4Iyme4uiNVAeLD029THjR+lI8tv7W5ndlnRMVoYVM2LaxoTGfxM2xgcv
AqN2/4r8/OaR4D8D+jsRK0FDd4iuVaQIkWmhZJvwpTufuN5nxF+L7d/xremqHqy6gPcgb0Zohgnd
lCOHUZl5Jx2lqA1Lhw4WYmOyPDPnopIeFk0ia5IxXbwnnlkAE3AaadEWlD6UtvJIw6TAXx9xIOLY
SjagLzHEmiV8uJAT4bTkZvbM6sa4MBRPCbAluDjzLSxGfnRl9JiVdVP/lq/VRlGz/KuZ4/gcuY2z
gkz1dapVeZXxWYdUGJ8wkSQFZ+mhuGFd8TJK4cObkbtQk5EfmgF0Xk+lV14FDlXMViWtiPsmBYpf
swGEJrjzRwZkle1VGXnQog1XMUMuprfDfp6xbPTcTlbi4oiJwYtAtmDOTVRcTPBP9Oz4JWCfw/D5
EMtwsQ5DDoKg3qRxthWmhNAOhywNMFprPsSqngDwTcG6A1BxmRblZkQd+U46NxyR8pJsiIeoeV5x
TlTUEVmAHOQ6HOEcvsKKCFI4q8MauVl2ccjxBqaI356Ee5exWfXFynUfbem+o+SXVvh0LH95UzgI
Wm59MiCTxpWM5RLeExIb7UsEnSOar12bEPf0rRyyBpK4FfhnXhM0XQsFy6saybi94rpuzWmw7Slp
j4kTtxKJLz0lm41378LH3tHmNlmssStTC5rSvOFqFvOxcVRTRUTkKfgVjptIPesla22/qU3DpoIK
QtV75FaNKUJ3wxl3uiaRNUBSxDj6gSoaptWA6q4gzfyLIlYpC/KB9RyNAhNhYwY6/Mt4kd7AuT+h
z8x2DABAjVDJy9f8Xb7yfR/GDp/whZZHaSMoPf2H0tclG4nodyfsbXvSxRYYkhFJ0hmbHSyTqV/J
SMz8G0p9FZ3XKQk1/8OgoBcLagDdiDHUz8lyPrdpjmsmpPV5dlzFSXleXgEoFhGzvJTPbq/7Yh5S
jBJIb0poCng+hE6wlvswXN65lPE5ZxUn8Zt6GSBun+BtS/9XOgbf8BuutsfjgaZ1wUfp5cJzOJ50
7kFoUhyGxfGfB+NLqHjLwKxFWNJr8QIa6KPR6EDHdZpbjYtgSkseEJUCgxhugAwjIMC7xawVbL35
6XwE+GuP4PWpvFmaw9ARXP8nz/u3gibtpN/NLiq+UUrHd5jnBnYF1tQDkTZikvja3Im7K/c2Xoav
plgeORSGOvb1BmMa5gzMhCsBlubE8bKlydm4p7IZQg59p/7da6fc/x3ljrxUwGC88yZlk/NyAtpE
n0FsgR5BICJKmRKMuo+OlzvHQziWysTa7G0muUC08bDx3jvHvr0dvs5QA+ARyK0dcRklrPNrKgn3
UdG68rJ0ifUT6gSQskbiojrD8yP022vNm6d8Yt/O7Xbs2/Ov+ip9gw4FnmDQe89DyeAU7IsyZuMu
b8bHx9b2g2/Uznz/5/p1I4xTlfXiVu+5OrlZri/HbRil+DXSQBeLmzI14GZL9kpHYTKY0M31Uef5
+7IBhsC5mJvSUGAG0tAnlKaSx7B8xsGjzRM+YA9gi4yBECDIh7C/qEfvdZncYrLtsk5awaolWP0Q
mcL5eRlqHp1SDTBELjJ63Iqi9GXNws8/NIA58ncR7t6ktqSUXAWQYg1twsu7HQuc3AgOf9Yu/MoO
DWiGrXIpdmmWqutbcB+yiSAVcZ/i6WGoG7tZwXx19GSOKSe86zqKvgYvpBzBXhnXMvYYkDMMp4C+
IO0DSDAWys1kxO+6DqGz/zJgx4Ez8Fvmzg3yx7J+UvQJ3PMbGDzvHxxYP3haCOOCS+KHSoABR+js
ULzpOiMI/OPCkJaQ2IHxwGnYcY0uNsFbMX/PeBt+bRTToQdkF5szRafT87omQajddXr6Ym9edIY4
bQS7FED8mPV1BSr/CoqLBp1mimjb7p6GbSDTVec1fMGIRkqy4mz+gxZ+E9QvG4WdDYUDV9aVpeDF
IvT862Mpxh0U/cYmPegwt8QE5AHuZXy/55TYDy8WGhhth0ltQg98rxeKtvUuwhKQHujeOuQ32Ub3
KV6g0fQlr68QrwKyH/q5H2bLMR5L0JZ9hfl2zLoh4e2ZF7QLu2aNmrKetmH98Ro//J/KnowHecPY
asUV2QrtM7lFhnFJM8QuWBn/1A6vLtutK8qukwp7bjh/Mhxxtk9ZCvtO6pSZf9imPhgVUNYSc6t5
oyvuH/7G5QTSy8UNRMWoaEhMd6aw0SK4/p3Bhwn5+8AgKAsJsvi+WKgzyhJnZGotPDQnV1mCPMQX
Iu/gjxl8DyBKoOW9QzlxXfJBgxRkqEUUaVq34ZaGkP0DmXxzIhSHp6LAEOHyNE/CX00vt87lLbsX
4Ya/AClpBwAZ9zOy2Co2OLKBCszmRLkARkAASjdpBplv8SUnfEkHoMVgwmUSL13dXf+kvfPXgnFX
E25E4S9i4IuN9vU9ncumABk3iEPaNrqWnuJSLCkm+RfvaLnUm+mcA/kxYBGOVW4ICXQBgXORtYWN
Q9nbSHQ2Y2heU+4q4EAOOVStw4KKf/+03j+97DJkHl+08c9tjmbrar4eU1dSOy4v47AyObjLLjso
UoE46aU1RN7rhz8b8D+K7wgzhPGhEuNeQLWClySxpSmYeL+88gHXmtbhPcKmAEWx4CUDynHtQdiw
w/pbELX92QaOkZgRQlru3KzGE0g5Jt6zVhYAQBk5BRSATJ0wOyRnlGQ5pCu8AZl0lk5sgqiXXdK3
ChZubqYIZgFTv9md+yn6LfJbSQbcyTIIA/yerr45psnByGjyEPweiyWVLuAtQBgh8kc9RP1OuMX1
Cch6+erolqT54SoQHy/iLo9od8GGallZzq/kfnYkxc6OGFlvymXbCqsRkGMJsJ+UVCncCdhUUtu+
dhrM3MOtpCj6dL/aAbaLMYpRNoiHKb88Bph2soWSJGyVV7FMmv86Kv+wJ4hAIqLNQkCFWcNT8PjU
hJyklk5AZL7iRuVejSAAe1hqB8hnPJb6BedL7DcCqLQPrvs4SNBU8MfHi32OYjyk9uHi8UwBbroi
L0htRGoOK/lcMCAmwrRICZ5w8Rrz1GtN70Q3w+HBUYPiPnJ63NYObSICX/tGWCrPBw3qEXmdO9yr
iHcj3H9YwxzcPHHJuQiEKd96RGLA4XU7MuxhFSC5zOPdKL6ANUevGVt+yQZZgizuBRtINz0OcER9
wBp2RIANF0Mb9QDKIwIH+Zt26VDrvMfz2qa+Rnq/wVLBJm4qqN8Vuh1D0Stq/HWs1RgzmTU4BwBE
b5XDQyUriJhvBkGMjmd+ICWhNyiM9+0lnx6cPCdzCPKNMxrdIqJqO8Wq3YIAcQmmDTHi35zJX2o1
d7BgvCOavBQh94hOMFsSWAjmj7h1rddh+NWd3+y2YxAeNLl6tWxYPebT2v9XDTfOB7dGN2K7n1D1
8ytpKUNfgChFExfW3vpppe1/efwi9zzYdBGZsRdxq7BkWDoa/h1MB/4f1SMTj40qgrEdNp4K1qZl
8/2IyRpqA+RgCDfvkTWFPEByB1uiaPKlBoL2cL9cMcwdHTmNzpCbGFNl8rgBjwb3BkgNJXqfMVT6
dkeSfqHE3tm1g7Hx2PI5VxKWRjM+7KdAe4ih8NzsAb2c39HiOjPA8vFtiu1WCGoHCRRItBLw8BkZ
k3who/YtDHTpYtklhmk4yZk5OTBUK/W8mcNlwA5N3O17Mb0GtPVA+wOGQECXJlDdiVCtpM60rY0p
oA4jx6H2zGhQY3L0YHA9BCEGp94mq5Y/fVFMBXlAMnjR1CU2lEra02NlElVoFcvT+IFhPigodVn/
ofA7VKeFmIOXTkzkhxLrk0UntFhMWvpFdAiGJDJ4BGJR0kWujiIf0Cs+MWJX5HVIukVjWKCdobPX
YkY85900DB4UbFSRBDsgnQQzga34BNLFc5Av6VBAFG9uba5uWdIuO0afxNkR6qnQe8PiXNESpW1G
NCRYAO1C4KVXVe3Mcxr+rWlQyrvLuIjI2LWSN5O/0n7BnrjF9ywPI9D5LhiuCT0IKzAlRQzGV3wv
5Q2aJCsCH2i54Ne7sjxKShJchRsGvjhmxaYuaNWXwOXuL39RtF5RNVBu2TfcA2TSSGIu3REId+H9
YgyJEBBa2HXQBq+TSrogEcKl5cBfDBulQRg/VFT4lC2rEbXTv7Y/AbvBE8mIZGjL8I4e1dWVgit+
0NDRxwcg7ma+3GtZzSJJThhq8uLb2vQo50v6JJomFRYSGmmhNt0OKMqUS3w0WGIJfNlUrhOf7VJ1
2JVXReIi9waDgyYLVZIMlEIq+tdN2Lu/NqMY1fchiVJxm/Eur4K3ze+S7r8mk4G1C7RuPGq01XRb
N0Yq5cQf0grenxORCe8/vEY3eQIHlyBEVFAdIiHgFKUF+IshQu/tdA/xAvSqfGHFaZUEMOLmEbDi
QJhNqnh5GNN2xikR9h/UInLBJm/ypKqCM5Cfr3LQGB7OMmzzhtVh/p3usOPlZmH/0NS4xWab4Zub
U4ebmybkj4yrlmSZFZQOA2Od1snyl+7FEpDAgHyvFbdNqAEGYyNJsUkQriDFnJT/0X8e3GRAfBNi
G9eW62w4oLapZMEwBk6munYAfpODrf6sBvHqH2XiBaGlX476S7jFp8noWdSEhWJRUBRA4O4vW8jP
wVag7zQ8ln7R4ysAevBInLytk5zWRIsHycoqTup+8vvxTC63LgvQnkQoSHOcA3ixRx3K/YT8ow9s
jgKf/j4nz6FypT2PYEGxNIjYG5pT1cMStkNVg7azdO7SpWHMiA82CQe2ZjCgd0AvmIKbJd5YFKLd
Nj7g7HMHKFb6tAzA4k1Oc74L2zeZpamDKAN5XVpXFlPB5qBBXSgK5K2VLO8JrXXIXSbhvbMuFJfc
5ZzDu2x74J3fFd7SjzM9zJvj3kYgNCAezG2XJnykeI+14ofGzh/cAqenA/YvEud+RgTAlibswFk3
QGWW5zc8PGsi/20VRTdVQjngDwpwcLRj5APKS0OGheONLhMgG5noySDi2S3lFz3HI6RgcrCz8NOb
DuFpmgsJCGgwZZQhxJ6oHpJg8eNZb220nE252hL9rsgPnvDHqhAp98lijpVkhpvfYFQTjDxJYwZ1
yL/crP3gM/fywxkaqJdXEgPlbt49C7d7dchnaDwbZChSVRQoYNd2ii+Gea7pyW3NyAKYE+kgVvpZ
23F+hUklzk+u4uO8KXNyBeLv1+5q78tVLykPqAw+jA01nZkC02tOHfJGgEBTsFBRYqN9u4sUPBlS
/1X3ydljrfsjoBP3PXHi0mGuthe0+YR/4MUIay3KUKBVZXUsqiVDq7pzJasmySiCRs8x8RvTnpOF
vqTPmTJq32ibPJFXgqN095I9RXhgera5I0z7EaGxkvErpuQjEDRovanavIyPLl00pwfrDPoGfVv4
Mxy/qMvUSsrd95ehVJjOqw51Ccbdu1Wa7v1/BLsg+Pg5CmFSoLTmpQemQgNAHFZcytiZGIXpv8T6
6JrM+5nwhx5sbXynymPQn2DLCGlE7D3SZh71/kdIaCp6hSHVElGkSacAw31VcLDONgI3IKdtOvPB
BwAE7hO6TEAGVMkqIuP1Dn2ZgTrLojnBLX0Ek3cA2PSAYbfRMKLZiaOaWGUfdkdmuq01n5IpYgKH
B2nt9gNzJqkSp41Ymdqdyp5VMwD7fWghXgUN8IM2MyvoIlnDI6h/FeJ8g/OMqN8ELEkzx6JH7Q15
r6XwnZi2db7DkBofEiaGUNF+U+Zm+JCXsQIyoALmXGPEByz3IjLYPdjVqHNm+w75KEDQ/TCAKNoa
gIv1KVbqDHwbf9Paix2xP9HxIwK2kBtZTPxhx0ARlBiaMZSdRqp/rll31Rh6IM14owQkc4TIM7os
UsAPXM7z/Ca+DyvHXol+qsSUtffxgOQPNX4AOx1DczyT1gv6DcyCA7ObnqQQpsDSQEGUltbVGgGM
NO7wrTl3P8MANgkeMxpBTgi2Q4JB0IIlCVmWQMIMX6r3O6Ac04U1+EXJxFlTY8uCroZBQOi4pKTJ
cpQh/9ryDaVH5+q9ARB54PVQgp7ycLsmg5e7dxF8rHSLXulxRc5ymEV0zGPn86G/s4CFfFDo2A+K
xiHT3whsFDt4L2wIB+YKhqB2VxXqgazDbdmjy/YtT4KHYJnb+pv3vBXCu7pjVpKkd/XVdTlYk4sh
Z8dsC3ATUYtlFmu1uMlVxwcaeWKj8dWv/wg7s+XUlW1Nv8qJfV2KUt+cqFMX6iV6TH9DgAFJ9CAE
gqevL72j6theLjvm3jNWzA4hpTLH+MfflCEkIRDkhf7yKGElfqgvb7YdsLkV2G6AmuPU0AqXBeoP
lpnjXlW/ZcFn5j+rPYuBQUzO9zxcVs8dwB5DEghpoS4UNcYb4HlQd1nedMAvDppY2JgiAknonqS4
AgFTeWFDzAS7+Cv6q82Z5+xC8oNaxA921mDlxA0yQnke4Qy85eM2X/0RWZplquD1LyDOMhXQ1tXl
/iOyGFGjW7gnzWatTshS4r2aCLk3XcULnL5fLhx3aXpoGgQ5/BavE6RNYg4UzuYZ+z+HBn9p3+Rm
I/vv+QAVgq7HZtXQEP9abmiwyyLrQWHNbst9BuvCDs44DQ300d6LPSJ6uJL4b2WKvusFFYb4JRZ6
JI93nMBiWAlAKEWZ90zgIFZssj7AX9GfZYxRZpNr8+a3eOmFgJ6ezTdc1EoIgZAw4zaVCJE9pc4Z
GiFDaQp2wdKwEcxly1Wjt9ls7ji0MNlAxXYbBdB27sO3N2AC4UkxQd9ugumaZw+G95vmKqsRRJMW
e6AVNOCBslriB67UeUqlRKFJ1LU7GrGkS4iAxB5ADn95VbJDwtB9bPsvlPjjHdbtY5rniu6SNmIs
+CfMft7sOIWv/QatkYIZ8xMnQtCgfoyG31XhQkrc+zYmnWeCpv20mHWsBnNlf4vaUxCtX6qbT3kc
PHdcRLkfjFW4I6MeHFwsXF+Eb7IwdmIRYzMD2/2j18hi8VdsiL34syfzImEiLQV7fLJDNRVVAr0s
6wgfxebeofUE2MwaMxi9H90dxhBvHGRYwjIrxsyyT1ztLShO0a4vPMawoDTwTsVxogo1pr3DthVR
7+BYBSizWm1hdIYkwzY03r9zHlzni/3By1Wff1IchIz1uOUYVvBy2cwE557ALm80XhfEQSccbx38
hYiR9v1bMeqdjCiGf8kcEVgAM/PtAeC8mHD64BctDiZRyRmQbqkLASQpSiNBF9wP5WVvs2Lsw5QX
gcaE1xEaMGcAMTMq9WxyFtQQ3oPOfQBm1JqQWDJv3Tmu5e49Dxhtaj12B4xiJqcHBxDTSnHPpC3n
wfXOW0/T7NDmoowOiz4i59ZEj+wZwITGfOlQjsq26KjhwcvEoi/RlwwOMSGidCJ4jgSS6vIKbQu/
U/UHAqE9wIpRveSVACZocadgFWCNBwx7mzCx7PVGdovh0cUOIQu8pmqbpXjB9wjqjdyYH9OL1rnM
G6usCLN9yyGCN2PzKGDRUStTRwxVH5ILobLM+kh1VL10x/Qg1tn/Q77CkqzZTKCiTE+gvdnBkfoS
EuQtbACgL5XCn818pso7upBxL4bCAPQ9AwjBKmEyUvsNRiawsUmG8U6HuHRJB4ISwmLzinhWM24f
CP351X+avhgHCTgeCK9XxaKI8DLU2y49ETtGGcPwblCstdSFfQvN0fZB40yFdRzwABYT3fL4N3B8
PUcHp4u7u9G8Hr072T0YL1pM7xsVhCucuCqU4qjzqOS0gRjS0uGK7YuqnvwhLXKapc4pxLYBaRv6
bwzcSE9dmFFFQFh0rXyUqdAL+Bk4fz98oSGgtKMKtITRyGF5vvkKu3oGi/t09jfbVo99m4Ju7fgY
dZDq62bLM353blX2GXuPZLGVnpgnsVmnoAxcfJfGqIzPdJswSWkxG9cQMEVsuCOo7lgwXZtPwu8w
nyekxJ2v50NmKLg7oR4sxpe4ok+DREbHapiBumfUKcyTWgo5oPceXjeiJYGpJxnQIlansVBcLYEQ
oBzfOviQvsjtMrq0URsIXFSVRxSnmEq0zDE2iaoE2KE37hSgOOZ9rKYKD0wj4cJjzndxqi6d1Qds
AZ8Tjh9OdrpvnyDScxMi4yE46IzfV9bRQ8p8vwfw/GjJnOStt9poOkFQjU0Pwldeu5z3TJkEFGIz
mxInhoK9OqgGxv9sSNyFlL2TCsDk+7It9LDY2WAq//Zg//fmJCkL8JKPRPJAL82YmRa6MiIaYkEp
gjz34uEf4Yz1zL5gGuEVaS9JoyLUfhvaY95EJ7jMQxDRJ/SwtblFyuZtKtuFVuJmoBhqPMxxSkDN
G74gO9GRHUVpLrqRRi52oTei1U8CRxHPmxAhmdo5AoknaVowj9Vl4dPQ8YWmNJ7ZG/2N1Fyt3ghn
ODC+3vDgoLDknJ3+s8GbC5D6+oBo8CniI96Mghf3RD/ARwDSwq97zL2Mo4ySzzu8gS605QNSRz9v
CH7p2ZVIEIPsumMiCZswn9Gwcq9Mn9EAiDHxx+/xYq4BeJuhCrPqBUJqi8nKaQXc5TolLD6mVA8/
OqjueHwFkQ+gjDGLONJaTmB6dyrfhK/ySvJ2pXl44OBZ2LQOudt8nDqPUJZC8xorqUXV/0BpAq8c
shwcVrKxmescBEaYmDTIMpTx2mtnXcahj4EeQuGGmscAcs+fSuBw7xdt4WcvvPt5x92xPIm6Z8vt
aq1g/OLAJEaDIABweq4MOOKpsqPIDdG+DOmwn/5r4UD6Jh+d7RDyr8sc3VU7zQBhNE05w9MlTcpr
dgpjgVWzqOY0YgJuMPuywnojQZR4Xe9f//E///f/eq//M1ufcMd5ZqfjfxwrrK+K4638r3+p+r/+
4/zvX05W//Uv0zA1TVVMW9MsxbZ1Uzb4/fdFvzhm/Gnlf1x2pXRU7+pzKAvc19v6N/INIqVNkI1H
nAHxP1f8d2/eEZDf6vaKMco27I1/vwpN/uMqzK9XkRmSlVkVV6G22HYgvzHQx9kOnylJpMj15AzB
LkomM7LZvULLK7GHHBSNXWse1ul5o75buKrdIxihZvv3a1Otn67Nsk3dUGTHsT5+/9MdmhtV5TgF
19YIZ9ep4u79E2l069p1vOgm6AtIPcT75sOWEVXy6I/P//EJffp8++u9ud0kc26c+fxd7mXCTPvU
zldoC0kpzXb+HWEyTEoOmNLLWnA+8T6+pvfa25OSLLLWxGsHGev3i9L+uijn60Up1jF76rbyBJWZ
hIN7Q8wdqFob1AolUr+kHxWQQ+aM953US9nqkfSFv1+D+uOi+e8b87GoPj2Yp7q93Z/GxzVoVHT4
7cCDRMwaBWdYogqDOz/+/SM18bW+vy2GbqqOrimyIRva16+dPY71q67LeijIcvdEDV7Nsl83NczA
gfTxtSey8eIbJO4SkbXYbCyEBLztG2QkVIm4Lw+hToZggnHv9yszrZ+W6edLE0/s0924nQ8PY36+
1sMHY269Rx7s2578n9DGl17hnDSJXztygOWJ4D/AzYPhRmjl5uaH/XX/FMFio5Sk0p8tBb9GpmEm
opPG8eoLwpYwErGpy5m+iObHcEee4HygKAnO7jQbVO81m+t017wh9oE3O0WT8warqPLbtDwUjRrw
LNDxqIHatTnXQ3PeNSiGyrg8+NqpQ+PPGAhSj5y3pEk10r1rs6QspJHaxfg2WPtQsmJ1o1q+uos1
ZKZe3rVs1LUa449X+KiathTMo6JkN+2iwy31aUbmaRZaFJwOBjiVGRockuVAklp0yTZHG7BotxrZ
mPogHnUmolW/Yt7x8omefO4SfUOuHYiJTe/jcw3a1QfIxIcLkUCY9etd09zgJZN75PqFy9JbSuA9
TP1I/8Yco8d0T1AjL+TyPoXnBCU2M6+nTbB5cC1Irtx2+Wtow5kZ3hM5KEB/a8IkhQmBonsU59j5
lJjO40mQC9jQZIvWPQLIgEpqZmpFPB9t8Q9v3DvVbAClotsdjytfS4/u9BaUKqRe95H7FaDXkTRR
EwIuvi+DbIW9XLvk2TixScgoHoCrU+HLA9VnEuGRHp3WWkQRznQraPa7YGBM5exRZoWPqAiyVPIE
RQwtNr+8wwfTXpxXuldTro8pvMFBtt0tuHGP7N7kYftqjWET1lh8jwfdzCMQGEZrsI50dCKk7oqk
Hrys9E71/kL6jKfJ0yN97hpXIVoEf/wMxxiVN/b17HHsmBQAN5J6IBS7VgsyxsN/iORUVhxn7JRx
CwQkFNaertNN2NH+MaRegCz3DMmahCyvWX4Jq4girCBuSvOylZXWgRMtboxPykQBXj8GZCDF19l9
SPTQXQvn+LDN6V3dB77/bTsPpKdrHCGvf9QDZH+NqPwmFSvYQ/u3kxF2+ztccs4d2YcnUqws2sFu
zqxvcAV+L7wn7hnBJTF4P15BjYKXfo7F5ETnmk7Ty59DLqPAawZkNjBVOLkR7X3WvuITJYdAOu2T
GaCNOzJup59fiVkoo1t+YF6AyQ3iOHFHxv1uf80J5cHTLru7Q7NW0JCIqcglZJLppRuQH/QAvJLM
bleiupCZHOqU9ThIE4NTh7yiJWRbYUmpvFe8H3dfQIdMqiGZ052zEdDmYItStCeEfpLYOxIoFCgb
/bUN7qtHMHCHTCxiEEB3kLjwMpg7YDnEGPXMkM41CHHlV7ToxsCQL8xdFM/vEc7J0KOUYpuBbkgV
Qon0Xqfi6dqCQzCNogQUsZP030sfU5/gqTHsoDQgLlfnL5p882h9d9+7NUz+gIHHtD1Eh8YErvSn
tgunfMoz8MTgj8p31fh9R9ZU9Y/D4ltp5eyU6/5a32rOSKEBF3pp4Is5oucmKNhxACW2ArRkRI69
Mrm23drPYrI2+/wGnepDxOWwzUFMvNPuF30a+RH5xziqJwcshuG7sBMzmcc2DcFHF17YUwrKRUnC
w8K44mYifnPk2AnAYl6ll3MbKTbk6I0GEVuyE+bjiNL33ePg1tQ3O+YxNuYuXNgDY3ewHC0t7Yku
veGSoB7SOSWFSgmmY4NA/CFeFJhKrHee5YGdtYzoIXg77Xa75t3NRwgl7DeFV2SBV8FCEAQPzfLx
lu3D7YES/czGsgiatfvOO+mf1LURPRVfBjlKMzyzQl4MljHDf4Htw15Z+e0xJTdwRRjwMVOJqMRj
ZHdynrsU2Fi7hi/v0oQEa3Mm3TmShEmU/V7cAtFOHPz5uwNmhpcEL9x8snUIrptPHtANUa5VBLUu
ICMyYseg238FO+zn6gWvLbc1fgVVAn1oS9yfk+Yvl8As5mn9mmubk6bhVsg3IU6Lv/lsbvtEkuNU
zK8fuvv+bpXjZQ0VEVv3xbGvh4yIlQDyEVwm9K3ERUHn8fC0AX3Ebxn3d0JXOFI5VBeGd2eRw0U4
Q/ZN+rnP6xNI0dNX+KTU8/HpOsVAfIdG5WVjfGalMMMDi0M8fpzZ9twKJVX30gDtFVY+2tToal1m
Y+iW5oEDwagp2Oy/r3nzp7LQ0B1Lk1Vb13RFvBKfipBTVe3vc+lVDwFdthLsE7n2y1OgC0eDB/IK
92mGO0LkSToCEYjVEcM3wgoPzS0YrNtx0WM4sxJmM9oiwtVY0YkKA0Fv1Egw3249ZuVznuGubDmv
4LDS9c0c3KLdvvdv8J5ofVOlhXgp3JuQM4bwCqDK+398R1Fv/6MGNDTFNFXDVmz5Ww1oF6fydjLq
mtpKDDORSbDxntbi9QbsVAZLombYiYUGIYfV4wPMM+1kasJ7nnKWplFfTxRS8ZiUCNeNvdt8bYi4
nCgeotbnHbXbwjr4rBJPTLdo8pldbftIuEAewzeGm79/Ie2flaMhW4ZmKI5pKZaifGu+TOWoZPnx
8ByiU2sB98EmezXxdCDZ102yVtR1p6kHsjBECZ22qWB5JQsUVX80Oh+f8/XGGoZiKralK7JOWyrq
/U+Lx9pK6vFuPS5DCQbv6BB3doGs+7SivMxAH3pcI3yt/ijpf/xUKnndUnTbluXvXcTlebrIx6y4
UDfDzs39ztGHUTIzE5AhhgX+4hRWL9/+o+/WxE39/mUNVTUNRTNovZ1vDVRVz7PiLGkk5nFIHhZC
2PJvDcsS6yb3/U6a+zpL+3rnTgnksJFC/OCs5mYgexZoyvzPhkoRB9L//5oc+dsDqK36/Dzt9TPo
nkyiNRAz5ecAK02UehXc9OHxj7ug/rOfMizVkB3dVBxLdqxvTYsqnwpNU+5HjkiG/AffQuQDAj5I
7rEUZK3uvtHcJW3osTbWC+005Sjwrb/AB/ufz0JTjU9v9LereOrqbX/Wn/WwSq/+RHnX9IBKRqcc
D5j42q/Z/Tpg5vAovEM2WO4MzMd90GAOLJgNDPBWigRshr3ioW3o3pa9/O7pWiqmcpzDLWZbfaEy
e9xSI3IZ7apeWXj2qcFUdn6Mbq+wtBqE2NxxHFTRImUklr4QQ/aYuGjMHZ8BJD8HYJ4wkbVDS9E+
jl9Ivqcvy7Xh6HlYjHHeDAdH4WgjhrLbEhGWGBdrYuJ2v8YWJYbwm2HuGNNljSWAXhxkruMHqVX9
7OZ3byBrSIDYh94NCi3H1aWWCm8X3vwVyW+82QOnAiqSFd14gz+ayITIcZZiGRy2pc10ulPRoerh
o9MOyK4k4OFDJsliXZAfDL3Ih84gSMdQstwGKDJ9sRD4I6+QfGWo2phGIEjCGdinKEWpOWk5762q
HYoJd6XQiXZMr4PPk+J3Wrv2FubOpP63UiOLX3M3pA2cTEYfUOi8sXgSBP0Kbzy0Z0PFZ0if3m2f
XzzB9wH+w92GEYS1qFhYuwE626j/GudYPXUtj3JxbMNgDbgZ5814StWgeEKbgCoV5oOgHqVT1IgU
lN5+Bj0uqNHYti9n6oEP6i5Urjv0p+Yj0VFCeGclxm+WaTIMpFCCEW634dr7eA+S2YOFKVGL0cn2
ZyyVFwU8bVKo8K0fC7yfNcQJLQOPm1iYi1DVLERNAIvNomwINxfFHQIcEx4OmSq4kxG3zA13+KLJ
cuKbV8+bN+9pjAzyLg6eljalEiEm1dKxDKdCGYzJ5otmUZNbSHeJeUHjtenBrv39gLF+LIQ/vV/f
CuHydJln9+ou3q9J6ziA5lOScORh03zzFF9pYtXUypA+Msfl1bgQWq+EV1Zw/QYA2Kjx4AJtk7vd
eWgj6O1IM0HuflRRsODRDncTUHEGcrmYkphQwzQXX2XZHVrQ0oDj896p40mZB9wco30qY+2Pqsey
/3mCft1Avp2gT+V4qiWZLwgCz7Fv0Z2fB8KN2E6xau0e2nd6uAkVu8aUimDUyTxi9JdqHUJN4ocX
5nY8E701jbYb0e5Glrc+IIg4Itesk/vg1eS14R2+ogmBSj7FxAIusGvLuNIRncYecTl35UoT1IIH
czB4bZq9vA6eQU6abno8d4AyVkgviydQwnS5vM9DB20/h70cwNzBP2tuhGAahG1s6fKgEDyDp9iO
r1lU78MrkgwbI8rG3VcZ7M/yFXsh0iv+xKUFxwv5Jo10W4/QphJ7yhtetCEfyN5jw6T1EEDHLcMn
HgwdboRARPRRRROKu9USi0PhZJUUqE5TSCQQP5yQXEd3ZrJYGnCVVjHOHIKD5g8FGxPqaxnd+iSP
ZZ7d8DYwf9KhGS5Qqz+QpNM+5t7N9gyk2O71tsz7TycypEDG47CvebqUYv7EhmD7dwdHB5jn0+uB
kz5vn0dthTaZbYEslSCdPxtt0vSGucZIkNfoTfO2R7TD6WmaN/LG6YajMIwoepPe4QRZIgtjNh8V
MP/pq8Alrm4ndDEo6lh7bKKU+kFgBV0870ikzFxrPLgpbrhLB/2+w2lviyP/Fkd9LP9cIaLFd1Cw
nHcjoerBR3cfEWnQ0lM4HuHSEtLhuZ+5kZhePEL1/cgM42W4YzqvcTAF3MDlpADVOYSLVD7Crj3C
AO3pbbx8aRKyI3olZwA7osdYDoUyt9r2oD1B2JlL46rqP7BdxKuhcd41j1dElc5z/CTrgvMwPeeR
6j3lDmcioNqjaD0WqndVuvrGyFiWECtPrg/94xQ0GDNB4W+Alhoq7IBt95xoVSRVkTbvyFVfbOCP
C3yUSMv4N+cm8GOdLM98uT3OHO6F55gcZWaR/iV/U56bipToYP9OHGhynKqFB/nlPOW4ZT1aIC3x
c/Fc4MgnTa6l/2riK8brdiC4SCVZkKOjQEsUP6jwmoejnwuk8AgGd2kbYZ3QpNQH2A12up3CXZcX
MOPloGzPN+cB4Bz2jc37oDUTdf6ZN8smdKeTFL0sSBwMCfc4WWLK5oFB8vPcV3hig10keTKZXbhn
PKdzkliF4NwKzrF1GlsEo60vR09PCia6TQulDeKOB4coPKkX3SUZMaAVT0ASFPZqWDbtiWYLaITu
disUQTj2s8JOg9vLu444sRImSe2iSxvBH8diITwNOH/IMeGfQbhI9IwUqWGl+sXqDmIlRZxsROog
O3IXUkRV2Z2jhlE8a0OHK2FVlDdk/4ZzshDCXBLU8AlcUXpl7Gw8/ojqn/F3L5ND10iVkdo8BiSb
BAajNN/CCFAL8jhbzSfzST2SIvGdDt1qcBrwctwXKA8ltXe4BdYcAuT1PQN5eyIJqfgKNzCSs6DX
HwTrErZ4w7/CAd0nZwFF6+pA2Q53bcMmIQfHkFdbNRtHqCMvHowgC8EI4UdPsI+FypBL1utGVckN
VEZ3GfrTXnVBQQ3vovE6y1ljAZzmP952ZHh6dSTfvJcDQOacPIUlDGOZjt3g2rXgMY+M27uUFpqv
yB1ln1rZZF8vHFhFxuGtvEc0p4ttQ4WfzhekenLF4wTc8utAD4U7BQwDDyyNeyN+xjUrwZyI4Cx8
TlbWxSNumjkvlYng3toAfXseneyXq2xqhpcuBCsu8TXc/HE+/3h8mZpO42U5pqN862jP+r3OshNA
1QlGBByzCUrF3BtcvAGwbWtGLufo6fkYoIZ7Bixut692E0EOofE9+/MZhBTSg8+D2URPpTde9fLj
zSX5Zsx5ZrFkLVB8tyxFFPi+D+4M7jESTGSPwRmbUmP115GsipL9ayvDifzpK30r6fdqLb2UeVXT
016byCqCJbaiTmB5un9BLM1dhkyF7hw6FXSC6Pcb+uenfyt4Lrf9Rd+LT2/kmjeZWYKi06mikLcf
3SxAJ4wU3lIPvnjs//7ZP9cin775t1pEfmXq074wotKAJpjfBLemmVYjawLluZl32dSelFcQDUmz
Pw+2KxRCbdwbSOj1yQuPIbz3D30s71M5mB/YP3FpXLaQDbF7Kr46QlIfufe0Ci8+Z62Od4eW5v1T
ogLbNeXmoWTHYH17nKU1i1wJFi8hjMAXFIdet5hu6apwvEl3U/K8IC9D+mmCUP1+E/R/drLi8bOU
ZQVgQ/34/U9QgjkvT6+7ehGPH/JhAJ0CkRObwwUYNesDM3IA79iAnYAhqrt/w+R2DRRJxeAS8TcU
exww8xTfIXZseBMc7EKJ8wdEbPz04pmOLuuKYhu6bXwb7Za32/zwdLhMobQSxFDnXRJlImcLTwg8
4IPQfUekwApqzyOJNzMM+6ABdCjnhURRkVb+uE21i9QkagbIB5VAw5AvESXydIp7VG/1+739oWfX
VFvTHaAaRQX++vZqmWZpHK5n+0WxyyUzEBDS29JlRJV7y6Tff7+572PQ2ERJ4WPgzc8btvVOwe+X
4fwEw32+jG/vGI/4eq32zmt4hbYt+NY85rbT0BfH7jwlxIUqewuwDZbFBeaUzLfBMhHJ9UW69S/D
AnvZR2Q1Lt6eKqoI1jhYN4xW3a/CLKkoCEmYBg6W2caRfIW158y2o0PSNN+ZAeEREXCuPDoq0LHD
0an6pL5FB8p5Qs168durJaxh4MU1yjEEQsLNMh+6jEBtgGU1gu+MP5b8j03W5/vx7b0/l3p22u95
LCPxVG586RZ2wBuGk6Elen53ICh8WTqAPNnCBTd8xXxngd5X/h1L8roRRVkENyYAz1YF8CyM1sHZ
I1HBtWCziWMVccrQfCfAzodVlw6Rf2psphGsSLwb/lhp+k8DfkdjlWmaLauq9Q2P0synbpX68TU8
gXzijE6oSCVyonICTZmKTKXSo4uRCjzHwtMaR+jM8orAapcPdxc5cxyzMVPfku+L9s9VB+fghBWW
gUtL7Zp4bxkMKmd6GV2hZjl+3f19garKD0eQYyiW5qgqu5Eifv/THqTnzvWkPbLXsA7tRZZ5JNSH
3QgTIw/dzsPFpQq6YGhiI/f7Bys/EiM+f/I3FH4vb+3cMHKWQhlUwkr36Ql7qBmd1TkUY+MLtFZv
BOmUxf+KmfCyFZpYcOPR3plhTR654wh1DKhSiC/5JXK76wElOfL72sXmexfsQ/600Ons/W7ADG84
RpGUu3bM+Nh7oy0q/J4H6fUJqiPGopjIMnG5CaModO2psHm5eU0InqDIEB69giEhyjzBm/79Zqhi
2X8vBBzTdhRHdlRGEt+2WP1g28b+xlMgOhAjBdF8Uthkbugm0XvB6mduhZ3lLuSR/E2v+mGT4tEL
PNtRZZv/f10DtarmanExnsMKUMOAWaUz+iHE4BH//jUV+4fV9uWTvq+26qm86opPErtyi15ahGdU
bIo5uWWzpXiWg37iRldgkovHmmgI9n4NRmg4lM3LA0eNTKYGG8SAP12iqepsO0shwGohsQKR6PPw
t6yHfvTEno8pe9NcScGupZ/d98Mk4nejRHfxa4iibpbIyc5L+sskYcDH7vkMhUOm14zWydg9j26B
2UFi9oTxx96ZTmsvEJWxx1LA2rW9pVPHkRIWoE8h3V4wyQ9ZMwI+2w+hBCJwFX6Fkp/DShNBbjCR
9b6R2B7AIR4wjQkqJzjKQs2JWhwXRnAW4d/x+103figzvtz0by+a83zm+eHOTT+44bNdeoMlZlSd
A1SgY/hKdsESWfaecULpaTFNZ6NDQyYYvh+UzX2Kj8gdbubbELgBJxUAKpiV/O/KtAU+OTTy36/3
36Ocb2+DxmyOtWjAFWLK8nU93vI9lX51fsJfSgZkMjaK1mEoBfclxASsDweXvnzuFrfmvBiXcg/J
Uni2wxMcC1trH43WVnbrXi6TCIDRIODzoJvPgxsDSbqUovE49N+vGXYvGbaF0TZ3w+007JvJXY11
rV/MW5gSHvD6vMaa5R2e7SmMCRnjCvwJ9icPReVOi+dai2gtw859TDiPJEi17J6aOqpLVsft6Pnn
Ya8usC0gPIgxP2vQ2we9FV6x4162rIRFI2Xv5e1kptvoLDw496dmDg1OSPZi4q2SfI0XUeePk+qH
yYn25b7qX++redo71/p5fA45dnn9wnt3UKyZROtNuAXBn5TEn7YVTXE0GJuqZlE6fv244+Wkmtf6
BGkTE6kHjh5CCAOWi+3JcpDMCXMgaSm5BjZEyk5zwW3Aa/qv1a/8eBWqarOtOhbD0O9bTqnuyjrj
S0sxDggs+H24W6+34y6+nk0b0Yqz9f9YwT+RMZkM/vdnfnvjzo/sflNyFjC26pHWaQFajVqUxPMw
SuqG5Jn+PZ2H71OcAhHnRtIfFbv2w3emTQbLtmgvZOP72G5by+Z1f4RUBDUepQEWjF5CK9Hq24PX
1esjrdj1kgNpBmo3ElsbxNCAPE8MysMGM3oyff7udcV3/vZSf7omU/52yOT64yLft1zTq3OnufZa
Hc0PE+PlnuN52A2aYC1DHyri6PfdxPjn8E5ABv/3Xpjyt+d/sQxnf3d2D56F3DtsoGDKG+HCx653
odTMqasvrcH1bdBHAd/WoMmSb/rGPF84yURFcveO8fvBW+sPN1KTqOIwyLpO1ERFBXeOdG8dEPmv
q2at/HG7vi0hfZ+rta4fHkOEPuQIz6qgJcDUV4MZmmdvOd9EXszJCogaJGpBwLFQ+zDYF6/28eMn
BvxAQO7ddpe5d+p3RGG0gxuz2wWXCym7g9pd61OzWyOA9vrr/fLuDsJyhjli0i8iLFExUDMddxxE
rFf3HkOj4UndguOoaCZr4nNIQ2ntojvlifwOaNE/jyNpTWkOW2S4hTEm0PC0BBT/MIntmv7l4Qki
enORxtKU4wVpefNUUWKd4bQ9Bpyi0+D9lkbr81j7QCYBmxVYfC/PiVJYCt69hVfwTkAi3Z6KxrR9
RMWA5wzKfASPyEGuk4l99xs3vKgQE3bgcca4YlC1pXnhIuDVUGRclugHGLlkKIY3eA27yhShBvsT
2pcOwRpiJIB2Z2QIGd92RhKct7pYLq3DRaa1MNt/vxw/1H86mxOcFF0AAfK3OXs5P14Kx2aRquhK
WaFe6xwOcu56ET26No10E9pfjPcLk2UNI2X0Hb+/JtoPRQJXYDiaxqcrMC2+btYXSXPMe7V9DIWo
sMUU0xkTxJK5VQv+1DGGSYn1KVaBaYXQNIUpLEWLNy5H1KPZ8veLUcRe8I+94tPFfOsSzYf+fJz3
XMwlODbtCLJmax6bnW3j+cdOqYpS4rdPEtjHp/ZHudny67Hjk1CDXqGTSISEUIRqcUgT7UdNfJ9x
mc9T6rPfv+NPZ8SXGy42gE+fnGn7u3bJ+WTSaZnGVaBgsxnDYxJK1v1zPIZkKl4lYWGPxTkGF398
/o8bzKd7/G3JHez5+Xx1+HzEaQSmMw0LZ51w/5a5dtJfF3y4/TZ2oraCvX8PaWrzrwv449bb3w6E
Qp6/tludNX8JKsT32F2Izh9aibPogh1hyxLEdGcGIu8/vvofa/2jS/l06wvIX6UmHroU46iEtXMK
h3EWkuPjrY121MRStwBcY/MCOcDT5I+P/wFP+/zk7W9b+1yyDsfnji9+nDRQpKJBpYnlfBaTffcJ
OxqOsUB/qQ7ezmsqot4fF/DzbvP/3nX7W32dH0769pRxASPc0TpiEKpgv+B1uPnx+tyA7dWEedpO
X603jAn+eO4/ELk4kP974dnfysJHeamuO5W7T5jeHs4+87YDL8CxqaYCgd5xwt0bOOwG4y40ca4j
aFtQF+BHj7cQJ7GdFO4zf0kTfrgsQfKx4Mopum5ZHxvkp0VxcQzb3hUVMQqY7E5mij/YEglWY0iB
sy4zOJ3xMPz350Q5+aQTHbwH+I0nJ9EYowbX6ylKo85VDzwXJmyS3we18CBymnXn96f3sRN/3bK4
UMcwFc02TEiM357eVZZAVcwTlrWoSZjuKa7WOHl5mFQk3iXqtnsdJ1lau0/d/4jMM7eBgQJz2zhF
6/19fchXhNA9GaJn6VZPrPr9Hl/lnbvmz6/X57gb4atipKI2HT6WeOmTTXFqXvOVWTcLPVFfS62O
DvuWySNzRuWl5jzdezp62HArrTkQ0BXopRejbeRk/ePV1X/Cq76snm/nlKI9T/LZYvVgnHjZTFot
ZszkXfsXwKOMSW3GtA0k1ZtxRJ4x4XFHsdTtfYCDp4WwNQmXy5mE0SVeKqjGha8CCZ/EqbTTqiNI
g1VMrZA06lAShVeZkn/6Eb20esMGx22PhZBOHIRkFYxxsgEKYHOMERgVmDrPmCEEUERnteoj7036
9tRk7eCywL+EpdYjGpTrV7z3ESu7/nzdajxGOHWgs8duleuWYIIyEBFWMkI8LOOEKKLrDRiiLPl0
iFSiTVGVB/jm8C4cXXe/EcRzoHXRPvUtJkV2IPcr/t52iA+C3WoU7bngybdCZmEUVn1AvsFx662T
ZMmcXtitwGdrz0I1SLbLPtlYYGYuJsiElbaMC0puNgc9GPQlr2uUUJAYbSfrw9bfeQbjABLfmCT3
B/c36pV1EfVx0o+meT9IhwTUIBrtfMh77fAZRkyTd55z9SJ51XSn8IEYrmXcVVwpcfDL4/a02Wza
TcgFjObOuUv5Me+WJNydooPH/NoWUR4AMsIoUds8/H1JMX4LQIMBiKHtz8Jz8gA+E4J9571zSQev
GM0ZnQ8VNOF/bf5h2Iq8Bo33McZyBQpNNpPzmmBeVD9YJUsmiFHAduOJgCAM0YkxitvtYCz6ADMH
UIJXjpNB1TUxLeTvt8EaSmSUKFKqeCX39f4q9haMdLFeFWvjr92TSuz3iuWDJvhpn7o7dXlyxPbZ
YNQ5QfivTFeta7MDI5QjhFZA765zH6YKqoNy1CpZ5XU4wVz45fazdXLCLEbYeiQwAtZzUkr6W5yB
QgjBgtfTpcMhAAqOgWe0AjQZHEFYn+GgBWWE+nPd20bbFnWzPkYdhkd1V3BLtoivK5zlWY88IG5g
23vDUwqDnb8r5T9Kw4/B4qevv7edqnbE4XlhCoyrMq//R1/WFPUCYpEeV/L7hvvTnPTLlvN/ODuv
HsWVcF3/IiTncOscMJgcblBD05hoEw38+v1UHx3tHlarkbaWZs1oAlS5ylVfeMNLpGauH1p5ufHE
8Srz24jC0HJmJ4E4RjENMXKXKIEcoYzefK/ITP896P+9KF8iNPlZXWVdhCkihW+Lah2Ze7gbNVX3
uwQpzjX9TenCFsHHH19qv0Rl+rEqb/eGmCz2oqJK4wSov7QJT4AS5X09Qmeo+2zl8LhgoiOIe8Se
06qdeCFenSbeRbTM2QO5wxZ8DOjj9HFfBTwFhGQEP+EDNeZebzd9iGQmhS9s+creuQSfoFIdq3P0
BeM+ihQHYD1Ha4plGuRqp6OQwg1J8t6t7m9kyZ+ra7/UB+7n4nFUvlcXNDxcF6RaQxGT3T/3vozp
bPcwEuaSVrw0/abTBPFBlTe6aKI1T38+BXCFDVA1EBKFb3IE2Xiz279X68dun12l2jyVFE1UR4O6
n0mJKYQEixVtrrGQU0JKCaXElN+loDflbe8fM875sTUgZRBGgxkSKfRToDQBYAKgCFheiKgWEGIB
2pLsXCJsU7buvRsauRHXORUC05c+KY4btM1J1zVoTJzM5qAJf+WjgUKVKAcIHRzRWAH9RPQ4tnvi
+kIniaKO7ecl9nqO3JnUyNN/aCcP55GDS8VYgCl6PXw7DqiOd76Q94cAzxXnAN8S3hlu61sBj3sV
GSC6djgHudXAQ/9hfXrzcL/Lj3/t9Nc4qnG5rfYaO339pbefGD57Y6iTAjgFIcJu3z06k8yuw70G
QMT4RMBH8oHdEoiWzWbRCluQhpBy2QyL1qiw3BDDdbC3nIp25XRgzyJoU9PXepurv0sd7ZcIWj9X
1fVacQZ6WaYHBrW9DrczQepqma9CmncnWllFgik19u0UlTGRfHMmfgeZfz28lzBM0utDuRblAsTF
BCiAGAGtPBS0YQ0BinQJnrtcJs11zMJCN6StAigZMSwhWvLmzJLFQfjXYES+8+MtuZzOZbGvGAw2
4cgWCy2Y7gLvVxGG0NqnqPnmG9+uwEvZQLOvx7I8sALINI5hwYEVRbAv4Li8pBwZXYyAcQiCeeXU
vR4d9s67usWbFPYbd/BjyjPtcrntxak1RE9QXP/I6gUYYndxPhr5OCKJJg1e4u/KFuqbS+m1tFw2
HivVKPliFA6ujvA1CObKgBAcUZ44aOriDRkJVAIFK6i9T3DgRAjpu3vqt7dXlwzNMlQZoAf8+n/X
/Hy9Hq7XS+M2QPFk20JvEXQ64N4G6J/aw150tvcrpKD68kJ6AKYLjqjoXy9NHdvXgOjQQcY3DsNt
U9WdzVCCtQxnt/FwiydyBUKQsqL9mltmhE7ftfCqDyT/dx/a1eW2f7OZtF+2r6Hqhknn1YZbpL/U
A6rDY2ccT2BESj9Ld32gaagnWyFnKhd/0KAjeoqcb+77ZkGOvh2Ej/xueKM9yiB+64BkNR0lYRIG
XhYKw6Ej4Gpo2bx5541flt5QDUGAUWRTghT07yNfnRr6uT49aNivv0QrZ9aBLjec9mXcgWQMmxx4
DzWoQOcMXTrTMTbXCDrFFZGJdNoRRxPYlBUwbarKyLXzlEFsCuX1gXH45rfSYZNmnilkWnA9RMh1
5UkmahUnpBnfPHb1lyrIP9N52UH2qTa14/3+pOaKxlUGh1hdITz0TYXDOGeKAxG1MBSPJttM2nBF
zvB5ytkvAv1JIgZ9GmPKjfMU+nP2hKP+7/jP+CUUM1TT1CTYV5aumi/7omio+uNgyc8BhRLhmHvz
ds0dFlsqQdD6AEFgdufkFaYJdg3mne2OxKcCUp4s87GUJZFCbenyKlunvfP6ONhfnBWQK218b/iT
C5pu7aaG8qVXUdpdNEcHgQPdNcjcgJSSTv6fQFn/zOjlyr1fV1J9vTMj7tozCFx3jyuzTh9yvguw
TuAZoyTr5BPiavisGLAuB7QPeu8QbdovOdQ/49D+3ckX+Xyb1Xfp+Z1EINYqALnrruB9UgA+qV4D
VZ9jEyvpQZ+9TFls3t9mQk0A2DPKQokOJ2Eb6MBfr09QhB83pInPoAKE8myKU/PfG+E3LJuh0kQ1
TckyFFl62alKURmzvcZO1TJvSqlynBUUzXitxsLIXpnsRmS0VGtRGsIRCYR/Awecv8eg/xKJ/jOG
lxvP3krybVfx8uMZR2SEB8gHai7griykNyBknpDExXF5CCPAOcxPo3DJITBGw4DuTQtpBywTMPGG
FgxbVrgk0klApG3mrufn/ZvI7reiPlgaeKLQX0E2SS8J22W9qvemRst3SEVFddtExPi6BwqqOEJg
ASkcZJs79I0Q2Hpzqii/XMz/fPdL0nYpnuVMP/HdAqWMgqx88qbkqMExjLuc2SgG4HOXmAnnthjF
/2Wr/Jj6d2flR1xQrpVLw1JgyXpSeERPlKsRIgaXXfcWhReH7t0IPFHTSa7x4JZR83gzf/m328yS
TCqo7FTV/s9tZtfSXm88TcRnPCiBmK0BiePwcSHuTMdDwvihEJkT8gtT5ezsI5gPLRA8ZRgA5sFk
Hm3MGu70KTCmQxRN0Zbqp8JyCeFgt3+L1llMVK5QhnHUOee1exgpfdj5TSjygEvRusuXuZ6NJmDZ
XShzy+49CjXRyYHrT9nOClqCQhjCN2gZgevXEJQEctKfWMHgG20NRSYpsNS6ZMLxGQ28ThEPYZ2g
YXGdY6CDBliE8u+7t/w3NDAPzlJkBXKxqcuvh5J6Pyh7VQeOLaHeAkm79r3xbYKJe094sHnwa7Ax
a/er9iaglnNKl/tl6TrPECL+RArWQD2RuaZm9S4NVX47gCzJkgm3eKGog7/cRPvn7TFb2QpAZZjk
QlinRm8Gd5dmVthwHsHY4C6BoKC75S/gIflw97x6JAIsGc6BVKJq6OUCeLt3g3ajffVXKI4h4YGS
69oRyjHg9dBswb7ToRcCoehbbtNI6Qxw3GHkQLSJNqBy943M0xemOP3I0sTtN9v54zN0TbirsLs+
Zg9Xhk5KbkteKiqI23BpSq68cWOCVeQARcE8ji9ODcqRqu+HjzmCp3a1tQfVXWrnqAJBZi6ESEuT
aHBvh9+pLCawKlZSVDTXAbG1AOdL0ejynReeA92gMGhndmd03dE503HMhYt8Qr7FM8a0B1pHdItX
4YrK2kRnsHY4Ee0l+hiW3xN8LDYXR9JQyTrCILRREBntc44KKmlpymQxByA15cRtpuiU+NBsYHoK
YWgUgD/fFJ6AdXP/vSRUlizbmqZapmrar2zz1V5XytN9x3orWLcAwqK70A4yxMCfzjDT8PrSOkKp
92p4wFnRaDoLtRxWjucdLi9g1b8WW0rZ+FY5zVUOLG/5dA7APeIlTuTyNBQQFEISi0+9ckLVH1OK
FhQjiGzzbqMVLsJm0c3zMJDT7sKhHeE396p78kctRDj33h2oHkEXfGahnNChDtM7ZDZ2JVcU6aGM
rYo3sa9li9DkP4/E0hBWU00g+994jR8Ha3VdH8rbDRA8nlTfL4F2CBWdGsqU4jiGJXB8mqbAKCJw
Qj0k5YbG4HofbtHyq1pjo3Mi7B0ehE2qKLgLn0lhWvLsNZoN5OArz/AfCbas49TwPxGqdIfEJRdv
TPWAU3B4XrHVocSiMCyhwxl5A5QjOBNAOQi9pecqFD1EkLAUdzgkNkEwlcf7Fq+B6gFvbLjBHCcp
DC3dxgKWhzCjlLM1C5UfW207BWxaZjEZ7CFHB9t27xEy00HMyyOgJaUbnCa4fHr9+WFCg1rgtLnn
t63sFoiyD+zfI+JJDfSRQHfdwJ0gLfGEwYHarhCZMBfTujWthEnBBmYoOrk0b67JJ9dvOsxm8DH1
BYLgY34vG8OvS/TxqY9nLLuuv02pVD+jmNcZJiYlJlo8iOciYkHngg+DKo5i83gslOXJmXDa8T3Y
FEht+cJV9kZ6mJ6hnLkISPK6kFQIBiFHyqnJMVG7+NeleKIK0x2JjFmPP/EIFMRK6vmgy3c+5e+a
8nfao84dyrE5Q0+jRKzbOT8obEB/ZAzwCpacMHvsUUTRvQalarhTjjYSH9I3Db4BhdIQneL9hxzM
0VjnTaFPxHsNgDlr1605swFnCLGvmIgAnsJqmXWFp2+LQrN4Xbge0YT1eFmoBqNZDk6a39jgvkbg
v+szim2EJvUuxiclnoXEHeiaNxjJ/ski8G+Gwm8FX4ewU86vNOlOA6yV2Iq4GriZN6TS2uFx3LxG
G2VajsiGzw+e87y9CxCTHZuYPqBmjJC84E6qBcwq0UBDovScDm/0m5guXwMnC+Km0wejFLeFChj3
mGCIaoib88SObgParntZsDDH4T3gYKcWaYRTKwF0Mkd2HtQzU9Mu3fMhlDAewpIYISLmd/DaXQ1O
19ltN/zC4wDpOksqjauru5DKjrzztKNHdonbxocEmXAjChEPSBJwTgCZecsrM2jd+V6VF4aio6qG
OXZfGEJ6xQC4Oy2NFU0gGXeuuLngIyqflrOj4WLQ2Xq4Jfr+88twzgh6ztojzjYcLTmqAYTFnMeI
wXxA2ncY0QgNbSFHoZIwNELJK7rNBipg5sPXxocj/0APdx+WI7s0szG4styOONS//0RGitDfAuqC
fAW98sBMYfkYi1UOT4lEQ2DAO8h5H5C5wAIriqivoSuK8tjN3TYnh9bHrYt6NgsjfGgzfCo7X+4A
0THImK2PSzfxd+j2UJmKJmgOna+hdkmQzsS6rGVb7o1rOZ618VmynaYmBE8/ELf5KPuiEYSnQWJF
BpeScE67Ey3d6ZU3IDzvcaM5w/LkO5QVczYWJueSoz6c67cd8gAbnCtmeW76iScEzilCHgedb8FF
hqTpJIonYi9MCuljUj1eGPQQzs3iAxoahRd6bacho1anJxp4YLWtXnPdt67OhE7dY8yEuFNBBtOo
CuqxX8YnJKZhmFrb5mqC/rUw5IFuNHMMOJUILvV8CrXctlIiWJgekjG+Mq7HyuLpngUP4PRxjovo
4VGUSDSmaxrOyhZdfiWw4chMuP8xEMPJ8u8cS/slxyLP/1a4kSxJM19yB3Nn7BSjcQIF1plN6YUM
VW/VUcLSf0RV88KJxREaPtPbiDYfwSyP6uZvsfs9ZPjXBXKCHaB/Hpudslm1yiYziaHx/D1GVUSh
r/fgjzFaL/2hslrf64vCGKvYCDf5qiU85ux2EawHpQuU0oW+SK+7Ec0tKNGOgkNehc+sFJTxHhau
lFadx6ieH5Zq/PfIvstP/xmZoRiWptmo83xnhT9u6MfmeVjtT1QEZxXqg3pqpvVg1dpkxdToGv46
qEDgbzI53iXg/drnLztSOmZUZoeeHRx6s/gZXnqn/NxZhk+YSAaICt2vvp6t1fLR1pN102gXH6OL
mw42Uxh3sR7aw2NuY/0uNY2ojh5I6JZv0rlvpPtfc3rJCW73+no8HNagQJuNSIp42kNZ1JtFmFO2
DvEBIxcgoem+s+6cMawWLLGNZ7vXAB26fXOdk4Bv+1brGGtjIPK5nJ1aj9Rs35pHBKneqRT9whTU
CY+g+uiKRc3KfOmlFUdjq6ub7WGg0g4iUSCRw5tNSvboHqMbskKw5oRTlCcL+QVU+ggkkJqYSh/z
R4bH5goD8SHqx6V3rd0Kc/Knk5cQ1kD+VFSoHt5VhvxthrUVT1BHwNeSZKzh3tFqBuaJGasav3kl
fykzg54GD6TBziEle23AQUU2niuQcoPKRs9LyOfUot58E2KqOkrRqGBD59/6qNE/NOGsIpNZ8IuT
q57d29k1QR58Apu4Y27xiReaCrSBe7654wqJbLicaD4gMobEliJ8Zk9Z49OY16wV0ta30kWxWxnh
TgyYxjhE19H94tXzU0PYM//99sjwK355s4Gg6khaKSZMtpfFu5hF41LOzgI0vu5uW9Z03SIOax5R
9JebRVYttiM9t/uP0SaZtcvRbWw2V8Mn6XOXy/NEZoKk21eBf4uesrDHltnk4EJB4nM13/IZ1Nem
16Eq6n77j9n0RliI6w8+So40lNtK946YPU+3c4Rgj/Yf4TKFQU9dI0lihY8ulgQTk69H2fHo79Av
FZGmVw93+WzjrJf8zxxVwXmwa0vQaElL7sEzRw5ywiD8xqLsXvJD+7q0u8QlRRvb2niLDv8mJoIv
RweiZtH7TeBkhs/2CS1VnA6CU0ooGmE5g+17svnUkOUDLad1zl9W8myx8caNXtk6tk698uM8fI4f
iTXdAwUZ79YCgq32jKk1LfoKZ7jd1mMNj+nS3w7L9DoCNp5geEQArZGiwryJ9bjRV1aYZ1fxM9IX
yA60tvA/99lz8RzTldYys3lsXZrPXOoeR2bznJlpo6fns0E5lLoW+UH/3i7y28Ju41dkfypdtVf0
q7jqN5pKR18Ypls0A48v7KzaWnoYFPg2pqdwE5XBKTvjBHNo75MDqHwK+Nnmcx2VyXWgJdhoDIzW
1zHVcygqet4gzqed75fZqvOcU/709pz4CPHTLT/ELFSKhWN2Q5KNbeprOAfgH0pRuhswS44qE72Y
oqcj6WIHs46VPL7EE5l1actEuAnglWDDgd7xt7FFSK9UhLZJ1UMbxj+GcnShqLQLHgNxvLfX06DM
tp2Dtx/WocH+ycrOrjdrOPf5oxVYk1P7PiqJGJxzuJ8+Jefc2fT4yUbs5rq0Gk41slTn1LNHZqqO
1qnePgWBNaBhumliGdLoFW3oQavlalDcEDip2JE9TIwsnfQHeRye1C6YBWZ322Fe46IpU0aAR9Qs
uYbXoZbLCABXwaV5aVo56jKtY1JmdqsOH4nSMcJbaoFkInqPNr1TemDLeUWs9qrxCj8cbzuQakfn
OPHqzipaL1fpc4HgeOVpmYVjEA5ZQPySbUjWUUnO7uIo8NQIa7vMaPZ5nRyGdVpEegdp+UAbrxdG
3/KWF6yGKFgUF6eYk6TjLZkecdc2uhjwWd1d1+4YbdoCh9Y5v47VELD/qqnFANgQso2tptp9BEVG
CKb1G8MZwifUYL7q/IAt6mAjEVy5D96tEerFo81o1quRFDmkp8j6PC4aA/7ys/UcXhcK4kbE6B2M
KHcJmAQdKdee3CljgaY5epTzArsjBVKPZwPxtWt2DiOYW1p/55tZDYWrZw+qUMHorGn0tV6dm2fH
6Ne53C3mSgwZ4tjUIm2iTOpwNlkn24Hq7oO1qzgNYrrNQE6MJj/7UrxBlKgO2T6IRJzmJXX+wQO5
dmXCGW0TxtAqCZWcRZImrMUzvLtMUqW3LnfvHRNkXsOZoYyLmBDx2SrUoV3wED55xCpCsx0FvZTP
8+RKIRGHHFUon9/wpPw0B5tW0amWO9+AwBDcklNqbLxzdp1cRiz4YWR37akZmpnNvqXHsF3iESRu
dSNrtGC17SSHbhTNfilV0t301C3b294sOpCFoEYvfCh5sleWlmnsOxA9lHg1rVKTY8ZdaWghHJbX
kdU7zZXJeWk0zS4jfLbYCeNHvh5s6cfwvbXQfTyOT8kZZhipK2s1qHPmpUJOyJUeQsir2OQe2HSO
7X1u9YRWhdVS80fzTp2sHh0D5Maq6JDq3VWfXtVU6z94QQdyV+/W8foglFtyHeAhmfLB1VtnXlf+
AtsUqTcu9mqA0YgVFDCWLqNL4TznDOuU1RK0731sQxbm6u9fievBCNKM5DcmPBPaddeA+du1s+bq
5C6OV32i+oDd4TnoM/Oi4AYGYvPknkY8E77TzirKeDV4lmpkNMErwnIslhzL0sadsZiTxucdayeQ
s3MZnkm28Z+TQ2Kh5X8ez4SyBGt1+tKRoCvnfKkVKe0afXH4pOEusltVtM3V7l0SeFz0nqMaJ0xE
JdzrgMePWI0xQbrm7lx5OTNtok14WB0sSzmOByaLjO+rf0Jpt2N9ahht5dqEyd+dkdFDUtpDkrOj
zKHAL4VszkcjuxD8661LtA53rZNfBsWg8XkMVvmHYPiBvwGoQNEnwyMlYG54XI/C9eDRRBNg7a3c
7ix/zs8DlerDzYmt/Dpg3EpcDjRkrFtKuulcfCUosDPlDvhsVE7PVXlsOETMq8FuuW33lHnZ5NC0
u8/BYw7ydkVHEZv0xG5x6vBUJGeT3gdfVO7QVgf4ehzZEVRZnE94dGfM/DonAGLH3pkPrDJlfl82
QpRt4ksq+yYRdt2TmnVeMQrZ95nu8Mb8ryM26LZ3DPikO0LBdt/Cl4ze8hlIrLR4hjf0gvChfMwx
qzhMee9s3VU3ns4+gIrWPHprt+gee4clUzvPz00YYOTXnVs4QeMG3TaptROyQCM7OSL1hRSsryyU
/D6/zC/DWap/KU1jdFoW3Vu4iSs07syQVzOSYqn5GK26RWj3SDqy80EcaBc+ej0iQriOSIQoJ/es
LlbszJax2G2pRfLUAcmi9le907Ie3TLkdZaDUWOCjYvMvu6h2R0rqZrvmo/BLUYyOd0G6QVvsw0a
KhIhBILm93mZ2JHMHa619iNIgBMj2baKq3tNuNqoqiRqX+qeIz1H7EGeKJ1jZOf25yYzJ0XnPJc6
Zt/2dss6lZqXLy0VcVx+SMxcah3bdv+UaZx/eLYsmQAbqpheRys28MQazFpFqGTCnYwUUB3J3j6t
cm6+5VngxNjRp2AdkX4QSxr+mZd32ujJixvpzQyfNaSLqOeMNpQQ96MLNbH+ccSc8W+KzE+dQzTZ
Klib3IfbXqNvhbdgHagdKX3mh/Ese7Z3yDBSQcwo8z81vy5cMrzkMASwP6zjZ+cEkA3T6f7fofN3
YPyapNEbVWASKqpM+k5g/SPxPGxLGieqfRsYnUt86l8zDamwPq8pEsLsLCnQw3vhXlpmX87LObuP
3fqc/D0I7bup+ccolJfE/LKzNo/7jFFcjt4mn3XWH2XnGWEcjc931S5b1+yKTgahXyinN+KvY2YR
o52pJ9xHW79u7XJ9QWjrQ4XDiNjoXQOhA7JqPdhHSiQMcs6RHZG9BSrWj+hye3VybSGLOCnyTRO0
WV4lUoRvQbyZ7nlHisyOKPD1n7H4W6uhliFOVgzW7XtoBcSf8AZ6J9Zun94XZBF8RN+ghr8fWi07
2rYwEgseI9QnEqTVEGTKrOgcl1EjOvrnob0gB+BX9qL4XLeY28e+S234MSwmJC1twsp4HRbuPimC
TbsOyYwj4hDCrCduBod25UvjTaQtEPE/kYdiY0cZiebwnItVjaSB3DQ5hEtsuIZG8zJvZFyRSs7/
ZrnZsrun3ixZp89I1DRWidWGoUfmFlsx6JYz1gNyB0fzAKR7YOCXcOEcRTkvl/0rz/EWmokIbhqt
Z0gwo/W4dJOyyyKhBlOGRrtFaVEO7U7DVyMjNml6mu1Lk5Enz+Sezjq7PhKIQGpCTlWKfnJ4bW5I
7zH9Xjt3LuR7cos134jRWWtugzpWIa3eIivZ+nq2jeVQRFqn9EIUVEWUDTckHDOfazRDZCwoA25z
79wWC7RLaL9B7l/38G9KK5yUHyjDsGy7ziZRUlFxqgOLiWptPUQGLdjHKJX7mwQtsaRFo1kEAii5
N1dCc4Z6XBlX4SUsIJR9XL11uxHr7rotZKYa3jOnOn813fvE7BPeWoP1fDu6t6/U5+gaysTb9bLq
1dkpPrbs4BHelqdlNdAnRbjrq7j50eO1A4wpihz7vv754zoscuMhNOsrTDbZLtnVfWbHvFacc38/
mY0finNrlfn6U2veOd9nLTkHtFm2z20tOr5pp6m/JtYa1QMkOSWOiZfE2tbV83N9l27QzTY9vXsP
7u31qIhxuQvsMS2kVEV4CPStTNFuTbJJ51BYCwg5aeyMI3OySbjhECn8+8j4DQD17Rf0/8f10tVV
6lqTjbV8g5+/As7UpBwarHyzuwZUus3WmRGvQho4re5iDQBaNGdnTaP5aF+bO95FbWTnHM6x3rfz
8+gtPPft6F6wQjfp/pjNjoxO7c2gOeHVhcItvzxR1j4wzuccslVk8AdL4bJhxUgYZrMe5cYQVXd6
+wd23Y5k8hGgTfemMPfLmuoSRFlEcxT0uDn1X878q7W1j6uZQDJpCeUdwEslUqjHcOXf0CbqLpd3
OLO2/0zQ/ENvKfJRA8RW1KNbMnqEf6/kL5iLf0fzAhDSVtbxflRBED7C74ZOVuUY1Hfa+rxf9Lrd
ugFPZzsgpOuuINO49GJ7KKR0MT9CtBqHYVHP3zzDwi97RBdrUHd2bNNCwIAVq+w3JWRTjObfm4rR
yqqqW4rQUf9m7P+4L6+z21qtajSgDJBtJpVCOoiIIvK4HIwHvLi/vrsr/GawfgTBFtstcpE1jcjT
zJPk4Cn7d7xLdcSgpA3q26cNseqKBAHZmMoHeOq36pgW+p2XB2jexhkk+89ZmtDMo8Fje5844n0W
gJPw/jvi9McWqSEIuV92XmRU99f9/ZvNYv4XbvbPhL9R/j8mvC7t6mpXbBa5B1BCwhkDpw3QEUhM
l1GK5OkX/DQh7D5t7zugJOAOxu1YTeNtCclCEjxE213OgtEIBbsApfUQ9gXpIULQz3CEeLWZNMPw
MA+5EnCOdgcGjZWkcotVTGD/ZW+cT+0tBFz7byfg31m9HGubi7F9mgdmNdRC4R3y7RmCP+eR5l/Z
WTtl9g2cJx/mTOvmixssdotOqnPtJb6ieMjmJFKKZlblFRCozByO9Tv9tbeDfDnjHs/dqXG9MEj6
8bVrt7+JnajZNhjwDvnauTawPhpbl0p0iiLGcnHvYjf/DVmvHDOhBbd395/IXHIXfpHjuF9CFs1+
I+6u/feKEM/SMG3aFjrY2pdhHq2CSnNZSAJgQ/teIFQaPhq7fYYYXG4QCvv9OA7joxfOesIP5DlM
Bj3ktGkHC+2g4bsH98vxy4hUvMMo5AthqJfOw/N01stS1Z+D8dZH5TwDpAmLRKxqHNrQ+HJ0jrSA
JDTXQ3rnKboaO7TDa2fv7bJ36gS/ADYZjUmx3baAHtvfJJ4fb9C2XFtr63J7DqDpS0CIFJ9GO7Cg
+bWzjbQEZEDa7+9FNezuzGJS9wEaFqY43pq7p4/LV5UMSDApCeA2CXWNXIfg9h1CWvn1lfjfYX43
+H4Mc4ORobVSGSYgYarQgErRw79VwN88wOZNv7VyP+TsOa0wb3V17+9bgFX55WAFFC8LGLkwWXu5
lJT94YCqgAKieZri7D4uP8bDIbJTHpLMcH527t5RhMU26t+iB39FCuQcAJEUfusCdiDjMO1t02Nr
yh8peGQ1hPduG50Q2Nh58xGM9Cy3fXGFAGd06km+oajlmCikUPHERxPIFM3bECnZZ4OgktluMJnx
jxA9HQOf0ofzgcnkoErKNgdU777EaNJ0sOnYJAaqb+KpfAG1+/u5/MJVwTnjx2N5uR3PurmpLieV
g+rZHgqowR0fe+rJbWAxd0dvAYgk5Gpis9T6EOjZdRAJvOHfo/ilucsoZDqTqqbT3TVeQKml/Ljv
rMP5OdgBNKeNAMGYNpwyFP4LTxWFs6kKDG6VxLnuj0Al2JkEO9N0UcoGj4Znz8ephZQ4dRxhtg3L
9xwdzTdX86+DRDDIBOYk4LOvSaSxOxzt/fb0gNcyfCT08CxAGz6MiscDtIaGnzrF0ri7m4enKjwH
CxVS2pFHt4LsEXxQ3SGuHmyi/WIgrlvUz96t5X9b5KzkjwG+XDoP814rxwMDHFrAsA4n1BsEB6od
h1W0WD5T4egoLkHclzTFGQAnQKXn75X8BQ357xheDmvjvikO5gmMraA+eQL4yPE47QNfi3OjmRu9
yWSCJDSQPpx1nTfZxK83mimxkSToL7JuvhzMx6NxbcjWCqPPYZrpohncbs/7a+HZ4+TaZxfN41Es
oL6Tbx+mpG5j5Ox1ZMiivd4BSybhtfz3E/nWRniN6EzcaSAwAhe0v0EDP869x0HRZ4rcuA+0Duzr
qMH9QA3WuZFuYTm5MEjzEMhzKgS6iXKOTjdfaqAsxTI9few0/K3z1GEcvDsSfxHCwjRIJkY3bcQS
rP+E6fKmhN05u3MgK+7XeHqlcbP1kYQkOJ8hKrncQdzuIclOcbzMzl5F1gUQLHUrLOmdtAY48vlR
+Mob8ctvFu1/HtiPcb0cScd6tW1AZb4PhNYAmDj/EqxbKhR8DdXjGyaE6L9n5kiPtr7malgW0F3z
VskeYVjZq/pGWIQS2omz0OBR78MCziU17lD3VSAwekILBWnzlcue8Ef9vc+UEyEqfU8eAYUBClKP
hR428EM7Yi1CByi4uHW7pGpTBvtASavwkX52DuEuxDC7taErt0+p/QR/b5tvYtNfT+GFU3C2KrM6
nEE804N1sqMIwmAu9QTODIUKOrgPF2FcyvYsjAMmaAo6Dul6m0VSPEo2zlKExsAMxISoRtzZSzYw
6QcO3uD3wPZwubCOfw9bVn6L53/uqpej/CLvzINxZVdVzTM24gZlJpzP/YN3au/Z3UfEHOjxhRr5
6SPBChPEp9AwvUPOBxrnYwXtXAesXAdPtDuaK2fGqTD7kpbnPZqWvpSsunhc9CqQc4/Bc47zc3Cb
s/YoQSAp5+4HVr9vd1cZTRjAtSdfB3T18G7Oxr8Q/0Ay8NCsD3fAnPCESHkaPDQpsHMIVcRt1IhB
yZLuGYF4fFqEhSM6hfvg6lXJGQV+ebDuzXzFo10gyrS+MCzEuUSPa5zXZZ7y6a026G/YEWgDhgFz
AAGs/1ff/HGG3KpavpomaoEnj3hT+Sqd4aOTAvekAoQ+JbDAbhFYulCvA+caiyivT4q0d50QmaTB
UXbw/1mT7eRf8HBaLkg4gSnj6Ou8WX/11/X/MdSXgu9Da5Sz+/EoLoBxygr5VwBieB/KUVuhrOnM
jS/C9r4MiLYoYMU9nbYdYF7C2xrHOVoV7qiLl0jSF4yHC5jf9lSiOktEskFMDUI3+Amhy5Fll1hC
EfWcIXbbNX3D6yKsvUrvTWKFfh/ZjWY4aclZI/mw6OIfOqiCJEiajy5ffivpAXSNOjSzNtEH4S9c
bHheAgX49BHx5NgzZuKOqudfkcZN5q0PMNnVMjxeYoROsJ3/+7F9y4T/523/36cmvxSotf2xfJ4u
iCKmxMU4p4BX7e8a3moHEHYPwJWe07zb799GXZDgcwElO07VAzhxQvk8b/munN2mJYptVfJVVkzg
0OmpW4c8d4M0cn1h1RPkq9M3F67xW7nip/HcS1T9kLf1cafsxGpvSbTEUfUdPAoWBuiVNsjlabvf
l9O+wCJTB8rioNG9Od1nN4TdHmi2s0ayD2N30LzV00miZOcidDDM4CxAbEBpDkD3xiBWoHHlvtmt
oNN/yQpM7BLQmKcLQZL5b6mqLlZWdTpA3iDjRfKQWn/IXgRAD0U0xKKYSB+kMOfWeO3Rtwk03I7G
tCs5gw00Jw7YKcjRNpmaoI8pvBB/Fn5KTRYoMq7v/DuhqbwODq4ytz0wKUzoLqA5/HzBI/jUw22X
l+LmRSpd+K1oK/hHkGCQQLxBxTjuXgP6tOJ2qeIEBUf80V0KCgyXAT6qi+Z3YgKPUfDMdy5UXXco
wbbG5BOIudCuUpFrUDhgYRoFBWo0NqjlM5PdeCim0/LmP+HcigMQyoSoIMjOgYNP+PpSdedjmZkz
2nmwWf0z9GChSfwMkBwO+MgQudCEjw0M7+pNHugZ4GkFGhaJmP4c/2bQKWuQKTskicVXNziMCW3Y
vEK9b2QTB92A8T7dEBj03ROK/oYTCd/vu5vvuaAnX5UTomTsLWDAev5oJLsPDyILmvQrxnoLVb4M
ZWH+BaUsev+c8YoX0kUEG8fIwWBzjCDwqAP+E6t7Y7YHMAkWRdCHh0En1FVeCwpfQIEfztBNnhSI
gN0e0LPeEfes8aKdnJwRYrj4dnxQNgONywHBCgqnlcEHXYAAMikTWfH8Lvj6VfwAf7z2BBtGdJYb
3LsMznMZZgIk/Pv4+h/CzrRJUWxbw7+ICGbkKzMqzlP6xVAzBUVRARH49fehOuLe6uy6lXHOidPd
1VXJsNl7rXe9A8uaLGkUsuwtXhcGKAAq9jgw8T4WHBdU6tRNFLg0jNw/FQtTwdgxfuiK/3xY/7b8
vx3W92t6T6VYpNSyoga0pFuLXTXYuYRjYIm4gaXAKJ2nu++zkvFyyewf9r4/tgy/f4PfTgzlJrdp
/iRxtHsybwuRg2hjvoYRbk27EsJ3H+NHTMtMIeMsA0Swyx8u4RfI+H377YG2/pPmqKrfOqe7+SZV
06gpJ2IH3U7ndQkE4Ja7PUKO92vWuIRuyKs2PFw9dAmCfcH/5dWpXwWO3AsD9I6S2c4KrEgsc7uO
8ymHCQr58wKe9+446kMDFwH32qiv81WucrwPltn2EcH7gG1g4+Py2XOvm78fK3+Ehnqm0QOrMmTk
sd8e7aWKG8TzdGODBv1CL8o6+ywHvYLUCdJgpoXR1mA7COnP2JW/YqMzgu6I+i9viIJ+1C+n/RFX
zISzC78Jfu4Y/8QixVf9f69R+Xb0VbvnRd3dums8Q0YUh9r8DNBXo2cog6+Ft2VWxakyWE05d5Gf
UD+uEKdEB8Qbfazd5rOvdmTYl5srI4HS/HWleR9k5YG7zYMfjrtf1/KfdfLbtX5bJ7l2k43iyrWe
L0FnMrPFuDhchNBvzku/nR1ryMXkjf9q3vbdgTu9/PS56N1s52/X8K3DvqV6jkk819AlKgGZ0+pf
wcyZ/Px6n4cDBLLxAQNapjyVz/l6ttV+PmyR9XTeb2eLTpx1WkBzGVZ23V9XbqcOlXdef6RlUDmA
B26V9cHWltsl1YMN8+EnnKDX7Szf78JENol021QVXf3W5F3rRnioGV1x7nRHV1foQZrltZ9nyFwL
t8vbbcNqLnW7EUcGSYJj2AOhBYKG7gdzt7W5XwMbomQFNt+Pugh49l97ilpnk442DdLr0nNs8PQh
hQb4IhoFAh452Nm6P4TTs3T3ezZX6o0fyoo/MNMJRJU0ERRSlcGHv22r5zd2EMadV9QNcSrvdTIs
ArstXBOY4QQLhhN4JyFLoSCyQGJh+cGoNLwJaj4kGIgc+0JnoWRPFXqK1PosmUS7f98a9G6p/ucF
/HaN37aGqpTK+KlcGrpsgCKpnxo4KNxXrbe9uZ41eyqog8PxYbsVjtuCVdPN8Njr8oBt4jqY1KJf
X/rDC1Ieovq6PHd9Q3hYP8A0eOrUuQvdfPpYxh5YbsjU+gesS5L+1Gf83zPWxG/bhnE+16oopt1n
oKFkA8INBE9frhrsUo3OKRDn1EtQwC3pomAl1S3IUSLnpquKxDSQNjnY4YYqk1w8PosOaez01ddw
lZ5WEGtpL7YVW2VxamwBaSARDGRsdvNBZQ1dcHljz++dRzMzc94vV4nEsa/r/LweCRFuTaod9UNt
Fwh5rddjKipn/kIgi/zmMkCRWYk1yTSZiwvFeL7M+4rOP+qx0SKvU9eneP5pOG9YfU9adnUmKDjZ
FaZTQs2CE8j0saZyYUz390VhdOX6/78oWMD8+m99phw397ek81BXqA0NK+kUxhG77W5K7ryZk1XZ
6fUXHqwmJ5x1xlgT1drRTJ+E7drccd9EzGMECND9lQfIWf0CiRnlfX/+WGJxNT+BzsYe5a91PgxK
3hp0KNCkwDl1NVBn4azOflwrfzwGf18r37bMJMZ8tNxxWzyy3LsaQSMBQSCjx8y06grF9iiUNgLT
HZyknn0lxO9xNGqv5K1tWuLBCcjkxg/N1V3cptw8NX23AIiD9Y8K1XRn2lJTzpa6M+y0zrgMwbCR
KWe7eK3XkYo0OCKre7/pfDDRhZ2ydwkMbD4nQ9/FUHTJkC+ezylrXeqbdrrmd23W/mNwFOcTM4Ic
x5ansk0cS5DMltK/bahkC5CJdAjdGMtI6dSjQsKkI6J0n2ckAFtr2Ho4/8EnDNov0vAaK6ftj3GS
V+CIMt5dBnPOsccPZeWvruk/ywilfk9WONn/kVD/tozSZ1m86g6GFf0zbdx9FeNfV/8asfRXCZPd
Lt5UpLNiLFrd7M4I4eqEaFkxZtXsr1+W2nKPJ9cJAx83GB+l24sdJqT1zfng+7mzUTLaHfVZUs60
/VwJiybxGFdPU+9HTFv65TD+7X4UEwJbT2Eoj/D7W5dIFsc5q4XmhW8FR66GI98Tqq+fIM+ws4Xh
YaeEVg/2fdMGqD2Up6NPI07ejuPA0bV9DOlt3AOY/LHmEEaAikYtZsKS4JhYwlJsPRkmD3BNj/AD
rGbpnfjmLhBzAMdQ4Bs4vR/bLq6aznSCekwN0WuadrU23M7noKvXKJZXj8zfHc0TFMsxu5A5JcF6
8ZzsEFZTPa96HcWwo7K2tjIF6LRTT8Ds1rpuYw928o9yOPkPezS5EqhpDAkLJ/PXr/+2Dna59hZJ
pX8t37b269rRXsMD57F1La5tQMuHFCp3BR46Bb+lkfxASL1QaDBZLrJfeu3YGCsM5US/ZM9IrHvA
P/NgmNFHEoFFJk+jwaY0gK1j50kM7MvOVRv3/4NTj4GgWtrKar1z4DJn6zrohBNMuI6yXU464a3I
dH6FoNY+PP2Fau8w5qPtGDxE6w29YNF6r9WThrmctIPEUxqkB0qQXLruKFoAYu1wX31SJ7m73Dkq
OexiYWaK2DTXzF50/22Lfc4G1K4kU78+dpMsYHh1ydgnC0+wy3VyvMdeNZZfzmtm4KGnBsLDSV18
aybN+IOSu3GKDYglLq6QeUITzu6kCjonoCd4dbbPggZgKguVq4tbk3Uv3JqYPkjLcGV/2XMZyHJs
dSMSoGuOpNyq6IVx6TuOnqSevUlG61f+dap8XSK5y7Z+gw+EMtoH2yAIlD8aMnSDpwCEtiOer11C
GGJxT/R72w7w+dQ+ULxwDaNaddXEviYu8V63Uw9szxdHJWu9cXNa8Te/7d05odaS1avdl30f0O34
UN1zw6ZOrR1d427P3j533x6VZ0wv3Jt1+QP8uydhIM52X/wRlsoUjQX8hB+nrmvfVeeoZSEynx1I
xb72mWHbQgxv7paGo+BO/7A7HwQU62PF16ZI4qbiDM614bTzJ1M7WN+N03j7rvcFybeJ3zhC1+B/
n4hyF2iefzqMjD+U76qk/mL3yLKqf/eIe93M7JzUesnURRu/+9qRDXC7+pzr6xsu0QbHfc7WCA+G
NBYpsZ48LR8ncD9lyVw6M1+dylGyDATWhFq08AmFpU6m2hbmv2/2NZ0Qx8rVaGH7naMQBb1zQpSj
YEMxCICnWFtAUV3e3nNGyDgvhlaQg4uHu/p7NfEnHthvt2p8L9Eq+V0qTd4ruyL40xxQwwN9NfhC
IbzvmIs1ixoIiPS6xstmt4XhZ3uFzYkzamXglR07K2ny92vS/lDhMImj18eogrxG41tpLlWCKCe1
UmIPqQPFGWw9W7isHhYbDCO8w5hBkt0LFxFBzYdd+FWAbFUw1bo41xLwB9s8lmk8jh172AFYZYem
+2eW620A3B1Ry/z9iv8EqKuyifu6bMgK/IVvnVJxbhKjuN9K6B3XsOfjCNFzss86zJwO09qBpJ2H
yaqbb52jR/BggpJOZKeLw403FzezdbdTlcr9k3ro0MWfGGt/CGPR4MJgNahDWDP175s8uTUio/Ed
yoixPn1J2NbIp84HQXUTlmc+IEQsG8SLt4yioosb3Q1fgLmMqd7hHb2ZYBU/zaDV/1ax/7qib+9Y
FivlcjXNYikM8FOAWW2o1LF0BDl78r2/C1NfxDHgRJf7aADlYN3Wo3Tzospa/vDy/tBlYcMo/3KL
QfgrdZf62wlY75JdUQu3As3CJWQKsrrfXOzPUa4tz7wovzadDJ5yS8xqz07WyPO6cAmtrwYiPONb
2PGDJXcYQ636odaX//CUNBEGk2GK0GGgHP770uK3olWZWeTLV//OEUi9YnjPbTvYhT2n+VTnD80y
topv8vPzKPZeA+RmC03/oQ/9Ez3zX5fx7QkpZSkjEXjny+oZbqpFyxHvI4dBKziIryPV1Y7Zp+GZ
a9U2odFNGvqv4Onfl7eo5OsjL6q6/Ape7/lw0pWESd7bwaxBWomoSMJqmm/Pc8rdywX5S+3HXg5e
pzPzQ9kR/v1ld8vqW5X4rzvptp7f3nV6ucm30qxzOlIdzNtwfepW/+8/4098nX/9kG+7gaEJlZjG
PK7rpkeHJvOd9XW/aEAsz4MiwgkzkzgiKmKqfULqy6Ckb7/Czh8W6TD9zPuPCIXb6MJ84vPVOj9J
LX7tRn97CN9K5aq6ZGkjlPnyUXu9q6P7aXCl0plcQuJdH3ZUg5/e+tUdf3WnHb2PCZPt0m1u9uvs
vMd59AMU84uU87fr+bYX3N/PQr8mXI+JTi52VVgWI8XJxvpHOyJlzNi+mFmgo7CBDPEbEby/v68/
wRSw83psAnCGOovCfy+KniRealnL+cpOCH2DzBNGgmjnIkK+NXyvu1PMY0/HhuPy0/fdNbXf71xS
8EzrGB4qh92/f3LWI0vlIepPml6MwxWwDQoGi88mMHbQImg1YiYlj30zVNzUyyJ19tNhK/3xEjoa
cxefqZC49u9LaLLbpbw07+dS90HAhjUNj5cN4JwPZRSyWKT8EP/xx6eNC9v//sBvb7vpVY1QGPzA
Zor2vt85bhtlJ31GmHcwfD1oBJvyT8Xr0/lppf10s98AtYsupHK+k57LEtuGdqHebZD16HJHXVPP
dJQrjxG7usDYxwx7I7AdZBVUnT8AY/ovOuy/3zs0AVXtdc6omqRp3x76u9a1/Aphdil5kMR7BCEv
Xl8plFkyWMLMq70CtQS/Fhgexlq+zprfXRh26HYZtosqYRiZ1cBMMDbw4jmAmfXQ8DI4wCsg+UpH
+SINHiFpL8wYv+Q+6FqYj7HsqjGWG57n2uJNLHl896vCeUqBRBOs2o+PIooj/ZgHu9TRU9g6aSAc
r0fUkMrgBvMSjhNI2FZXrOfXpfCvYyCWpjcsgZiGhJ1KAUHfRNUjCspcMdLxQCRQpvv7Fg0o/Zjo
pLUrPzxUyPdphVKOqNpQ5TQdVDhI4JgDo30Xvlv7ham7ZBcMO4M0YnBzmd+24t2WOJNRfu+sa40z
zC5ShvyLrNc4xq33vswWyVF1yn17aD7Z2UHYURUbM8m08ALox8vX2SpP9GxfEPV3HzW6hjQkK6jf
uZHklqzbmrtzlA2lyHmbD0zu9sk/ulMAY9e1NDu91DRfCEdiB/tXvF9DxXnqFm6mGisGrbFqJzmq
p8spH5v8qHm6TMhLrEifCbAhAHGLXg1p79nw+pWnDhrHYRnWhNLQPiDcfU3MU+njEjShr60JMcHK
lXe7WyHT3ANCdXIIxL83Pw/jwW5ZeXe/+diNtZMeFktMITbnUNpmXs9PO0KOMdUXu8kTbe+AjUT9
jHMrX1R0cpr/pq5SDtroFvHc9IdVjqt+wkAZ+OtTGSoOP55nUQ+AwcoD6izFThmGjdKt+PFw872E
WwCZq3ZOqe0yU0E5pj6s9ct7rOPp7UqAz5nGcl94sonAijgfkjNjlxIuC0iFmpa8e563B9NpIa4V
+D3yURtdW1veIGZDkf7y9Q8FjwpOIpkai9kzfoRoifAZoPcy/ZvmVv4bW9LleaJivXS2eoqtNDYE
TtJU2q102o1T5GBsYfIQm0LhdO3LyO9g/Wh4fIi2MFXH500+whDpkdt3aHP4ymV2j/F8YYuDAovC
5QV0DgR6aIS7xI45t933QI5y7MCvdvWyYrbkDWeV2D+jDeB29sqHQRT46QVYIVp54+OvZrw6RYhC
ekzXEEuTy5Yy2nBewEAYhPRR877XJVe0z5g3RAZmi7gQNlbXevWFyeWLCxGJX2JYT2ZfhiOgFW84
/xB+pR7Fi4H+OOYasWsL+PwF7w4XeFvvU187pcfdoSQCGR4pFlXisAj0Kb0+VRuY9kjaV5ECBmH1
WmbkA2N483QP/cij8YsD6rEhLi9F4cQ37zErCSOfKMwamf8cq4cnnPKIgxBaVZvS+4MNGKCcdIp8
sZktgRtzcO+awET+gu/AxeaeH6kluXJAU1tkKNrsnWzlvtDPp034qkjTscpZGp4/amaFx4a9Zpli
phKPH1thqbjZtJ5cFsgwIz5fBN850urdF7Yk0/aYbR4hj1MePfcP9JcT7G20Dbnl12W1vA3EgPOE
SbktYyOwbvDm0g+8k2Ic29WoGFSe3jqlfxlVX0bsFMEjilGhj1CWi86TnvyCCFjB3EF1UspXnDvX
xqR3sQujr1DOPd33kIdQhNeR0OfKeZvyIBnIZcdLwzHnB7oltf5/CoVfvDJ6TLrM3n9A/2ccV3ed
6Kjl7qtxOZcAvZPKum1v03SkIDvqX6LrdDdqmM51EVJpbuG/kx5AevTtW4SjqYX8dflx/UCB6YuQ
7PxqUgTnEfsPmLo46HmXvjp9LN6z2mR3BQhSWLiD+tQLbj36/Bv99OP45hgAJf7IEDBomBNsM/aU
IYHxH9rDEsbNSBrnqvMY1hUdgrqqBzgfiD7c6+4P6yMZegfU9kJw36dBDvEzasa7EO5UNdFRpMI2
FKALlgkfPV5zXgx/m9JT9yryLNbaaCJPHgNBsG+zdlHAH1++/YSdaFCfvVeEWYk6TvvKsPJYjci7
QSBxJRhxSEnYJByTueIUJwhEMHlc0Phb9B7FM2WYjKXOaHD18Kp7YLjnoemyfVcBkwBN8++jeoIK
U/AuG3DisKT9VG0wX4Xxw83R9/V9DKCG5JN/SRwpSDBX9+g204yANbyhjJGOOU0/6vNBMlaiuJ+H
zdQY9/Z1EIc8waJgx1NEK247r6l6mLF8J4/hedRmjG/qQPxAElJkuKdbPK9CtylNM0fE9eQzb517
TWflnYEdOSwqW33aDOJ3Aht/PxH6quRXyHh1vF0usY99oYK+XvRRUACPXxKXUAETbHOasV0e4pdz
Y0uQPb3xBdk1IdQFQoUry0xqnUwNlZmG4c05mLxJs2aQAmZwR5adsesAxkXNp4FjFGlZk2SmHnsJ
FAVnd0iiKmpUO+85mhio6bCHvPcx6tWDG/aWO+vFnp2vrkpfiqf1bX41BucivHFhaaC8nYSuJPfE
UJ9kngzaiAbwS+NEeYKH0VUWdj5X33Y26H2+0JveHfjAoe5xSryPzTDeVFM2HnnNWpCWGQE4c8m9
rYVAOUphRx8t7Gdqt1vj9A57slU+bdA1fS1MOlk3Q8PLtMV+AX9fxt5vzK/wq+cP450e6rf9PrTv
QJDZioSXcxeds2Q1hS+V3gX7k7P9+iyGT088YEO4eg8B+xgycVQ9M5t299FZNDw/X5+kdVcWwer4
vZydbqa/s0p4RmAgfmm3J9kxG0seJ4QJwGtBvmKw1t0kKKA42o3mS/ukj5vDse77vSN763t+w95n
ixu0OBAXD9/4eLJBl9t0c5H9CqiSyzg7NQQrKE1jjLu0fW9tfNydm+bnb8t429fofDrfHSSFOTHh
AffPnYuQaXeg8xjQ/b3p+lXifi+Bu9kTye5EtkrfPc4L4SGbz+zFjjYlsQ7BvBHmeA1JqHjjQNzX
Q7aT/s5fKEEvxCOQQcI9quwi1J3CM6PWR56dQSjVQy1q+xQXoRi+EXEnwZlmzejn/sO5hCXa1Z77
CIug8iTk20Xww138F0/orBFAUEVVU01J/o4nSL2bWOXlHRhLTtA6Q4cf7rbUnLKjsfWNdA6/Y6//
js59pOuddycVkORJjIzQrjuJJ8BcRnSLm1LhxYvn0DZsJP+3/dV7eTn7pq2iUP8owjrCFOiQIU+X
Nxh14uiRDc0fwBFZ6wby314KQdM9EMwu4FL85av8GzyS6EVybnfabZmAYmawRG8Y9qlu6hfLIoW2
HELsH70OcB2gs6xVv6C+KCNRsoPNy62G1wm0/y1l54Pn/iSMO4eal9FXbdzrjPz6QAlv2OoCPeZh
7Rmh2Red24SkZQ+Xewy5WcFjDfcuuxrclpc9M4KAchRHHUrwPIR/op6YYHDCYbE9uNm7AAcTaH7L
eySs0+n5C1uHE+Mhdul2wHNOo1uXIkHQ8wVm63uPMxgRYJ0q3Ix2nooXQhsojhKkvsFbAJbB6sZ7
BzLym9KFUrfUcAgZHKn1ITQWTrGEBmIn25LRRu3e0Xyl1g0xPzcZIjNwY5ZY4hoYjDX4BuijB/Y5
io/v9q6LWXKfEebvoTA9+xg8YUxs4gbTC5J+iWkED2+iebkjTNKEQfBr/KLxhtsY7rg4aY0TGPwf
zY2H2vQxE3zhySXdl8n4vtgxqgStcZKtMGH7mNy8FE+v2+I6y6ePUcc3fkTgzIPE3+01R/VaF3Gf
3YPweHWViQpX/37YTQF5KVyWl0hn7nNhqHeJWvf9Y/rlH3hkYBwyShaFQa3e+4UE/ba+zjTF7U3B
X7HY0TzM9GX2thWap0CF1cg7zp10z3e0m74NhwPrfsrZzxKbznWXe0buFJnzjLwb2vQX5SLMMrYm
9rmJ5DNulj8V/JhCCcdZZoyqV7bhE9oMyvFwaLZjpk0C/TFSvtiradxa+GiWeCgF6+97gtk1798/
IlKw+W/P6HJxvoEMqIykWKi4SePpQGDRNtQ/TWM3hv0QLJHhEDbzWAOGyYFyh9yQNUjTS7PbtTIo
x+ZoJzp5cFZpsnulc9acneFqmNV0nJJh/vKoS9QLzeRFC/UV5ZWCTSqridifz3PXJtLDqpYe9Abt
F32PhFMxGaFfwuFOKY/xMWvqNaRNwEzpYdNA4Er+aEMwWbPnKF/SUlSDjHUQH26S/Xw40le+fB+g
OGXLnOsBJ3BK6MWGh5PBA1IUkalwNegm2GYvNP9woX56nsZ/QXCdNAEepY6no6rp30AyIS8rqeld
sD4DcXBaCETFzq7e0K3utJWYunQeFG/vMS66XhpLYOblgGcGo7Wp4ZqYl31yynjEngnYAYyxEqU6
Ld3bsBeA8oBr4ssl+Gg/Ve/pqbOMz5mzVH2G5wvEjZwqOF9ifhgpTC6zFGSIw9E7Y9h1YkI6y8He
7wv2BbfnJmDX8lb+ofqXUMX9YUmJePNI7MmayTPg13/7buL3I9afPfG+XHkPLp6h+CbbbBwJSgK0
bP6O7hMyC79ytw7jl49rAnrr3aSGA6OHyThEbGFdjoviqxkJVvIRQ11A4+oJO8zwXcOqAEw6j+07
QX10E64OCgwWuaqcXu61kLCcunBpTfPGK1zMT5+G01PhdLEAkjygFX5jlrK4G0BlAzOcE484x37B
J1UTGlYnjdvZSfQJX3h83bzg7hvheTw3JwQliobXsx+SVwRGyH/gj76DE9JaIyF9FJXEvGsav9LN
w86jE+q3ymXuHepu/XIHhkPmAIylS1DjbwXNJMYFAc2m/9lxQDbKhs+GkFqXkfZYjyKCjxFfw+PY
noNDhtVFx4onSWHN93SzUaaB/PAtAetY8JkvCyi4MtHiLk0PVGeY6uBpDH25yXAlYGtPsrSiuCsF
KfZq0PibLlRGgBA5JtcU2+pOf4ZdVzCfvwawXjC5gv7WyW0iT3UPiGcUB+7+jJFmGyKukTzi+6zB
J6T12fSzJSziThNkDQb2zXGrFbJj5CGkeWsOt2UcN8ocZ9q+aV0/x5AX8CtddvPRDbDbruNqdGgu
UEa4+6qRAHbsO0jFjxAzoXFHnHOaWcaR9PJethnAg+jkPnUgWV3UhbPhdqe39dSYdKPIF4N2nnIk
Muif4i2JMdZg8xh2lCSeDHcV8ZuBozymU1CA0WtPqQ/gjQw25NYgar/Ros1gjlghG1B4IPP1zacZ
8ntfLr/nYO64fGXAwMheeGOT0bNhjQ8etsAkimN19nCvO+d9gXykYBy/MY6waQvI2e4W2ewsfDxc
rAbufug5xlDJOp98aCjUrhmqf9GNHFSQzlyjwPWnK3KbvKhD51qLxLeDzJQb+QuFztXhRLk4HXfQ
jK0vbOXIlLXGCZlAsn3oZA93ft8NQwMsv8J4iR1fKFkdAQAtCiKM1vQhSDRWlYPXvk4Q0qABdQEI
CSXBmN47TZEjsxs74gUTqlrqnusTrgZNu0VP3FgqZmBOPD7RnYCjEAqR++QL7REhSBeL9RWvfuXx
jMeEG1elBU0VyTXzPzhJVjNLrTMudHbssVPPg90sdh72bU4pHEzpXq42yQF4uEGWQGA0hTg4YInj
408SrDADTgggzI1n3mEbKeyrMrNhzCvtJybsmJGxjDYdZwSLndWm456+lh01tiPIfukTASqMt+DT
ijTZfml98enx3G1yMdianM3Umd88SOFX1tRrcBo8nFUPdMwarAg6OE0Hv9xTHGmxmGWDMHz549nX
bsgltQS1opSjd0dwBlsCG6hZbcXTcEE9KLjnnmtgUDZDdQUtjeDwz18qhAqmssK3I46gSr1sYmfD
21c4jrbsB1K4grHgbiPMFZDQ45crIGMf8ETmdycIYHXgXYGlETDfEKgShRc1RZ8bS0LpZUF83iTQ
ZJKPA/srSzUERLYIDZQsJG4mJf3WG7z7UXRAFDcLJcRvPGYmaR0pl1D6MByTLzEjWnJMClAnrhEV
Ao3vqDekLuIZA+DOzdHlvT4+xnxT8Qx+tDbuEiq8fFE76H7ZsMYgE8xWMbIoH9ZBqdDqocnDjhFY
HpsS179BXGxPbtb5L+X7j1uYYaD90W+3I2t4ZdpfOesX/v8UQBye/N9roz6d54ZhJKZucPp3dk0/
Yn0l3hcPGkegaJyQOm51gkYCGvD2JYG1sqBJDS0l95JVchJDYY/PUt752fDmLvMnyEDL7fgV7BG4
lG7puh382rP2Ggk0jjjEZxUvPIKzGeiJzkjrA+9BI4Tj49Ht5rg5jdKwzDFwZWuIyAYwrNkunJG9
Q+1/CNFBFDig4CrzaJyrsQBIeTrm/uzngQJUyenPA7q5OH0sJ3fFdtE9dbzzD5BqSSPdoAiXpT0X
JrTYgs0kBcyOb89DTDgI5lNFCIJ+sDMsuptHdHps7ddExofDuph2varEwCSH8Tp/Jntw6yOgqiL1
CyOgwDAJQ7mv0nZye9nC8rnpSPwAI6kts1ZA3AkTfE7ZSCKquBTsolNxwMrF3XFpz9+DOSCv/ZFZ
Hy01b+3ll8CAMOW+uS+tr3+mfryEgPb0ldgimH3WcwqyMugn8dCV7CuSLH5GyyhtIYlQ6hYwECfm
Ht/XwlFfmNfArOfPH11HlDovazhky3JHtrLsj+LJRxp2FJqd4BUOBLRLfmj9+5uNcMDp+KXzhLtI
g4fVh/jex6PnCgmiHUH6f5OLLPKJZsS7CJ4SkR6R2qJmY0oBfwNcAhD1joark4O9FgWuw4Lbuopd
7bVrXxSixz7GOTm3yC5P+Qlvp8skJLakPxpm++EQXVmdQ7eo++DQ7lrlst19bvVt9pPTsuYUnufL
LsO7swlB+tQboFFkLyQQodlA0D+xgZDp2QVMGX0b5ja+DiTRE9wmvPtoucKGHgC7TEBc2L2wm29E
bhyy6IqWaz69r7Vs+GI/nr7Q/hgUJ4gF8aw5UecdMhs0HIvdNbc4In+LBg3/EBL29nt9kNuns/cZ
0F1MYzRk06C/E61l5u5B06G4kSGdWCcjnF43A+dU+WTJOSuBT9USFj+5G/xBvKVrv1eP36aNZZWc
61gDPBYChJE233OXppb6Eyx7O/faM99p95Xy7Km/4jEPE+wrWv29L1L+BC6IYD2ybioGNew3NcCl
J6VtrDzvy3bM0ddYHCWdkHFxS60LB3lprS1Ef6ziVYt8xK79JcfXT6KWf7hY39uz3y/jG3++aS53
mgmAJ0iOcNu1AZVRz4+27eJwfYSHclJY1c4aG+0gvtgHTo69aIOg0km2ZOXeRltzMFbWl3E9OLsz
82JruwHHMZIRBbnpk0P5skByFIYsuwQN6t3VRVBJ66hNG8EjPw8bwf0oxrYV0pfVO1u044lFanQ/
6XKqUSb1GwlfRYaU88wy/dH9Y/nYgiUt+kJfO7F5OtcA6Qnrp/xiPVLYxGfvdKLU3I1UxBE2+wjh
ODiimeH0rpAmxShmt//7y2RI/YeWRJMRu9OU6JL0PU/qndevQsnibHk/gSsTjaL7ZuEyHZP7+ECs
Xnhjoz99RsLTKRkA4tFmWoSTDpMJPbE5ZmxWEro1vZQO1ZrC6Fe25PuoB9X4lMeD10qllsLl8Xks
bt1R/dq3i8fCIC/Mul5BwfTpGRNbZmcNnz1UrbQvt1EsYcjdT5G94JVN83YA10AkLlen95mgtd3A
eG5zzW7MAcxlYaQqTk2uDFkF9VBSx+YdbQOzapPCoi3ncnYwzGmRzLO2sHL5kKSg7l8lJ/3DuV9d
k/QQpJ8H4xadk/6Lfj075DLNznVRaA4OcJXmG7SG9l1bq71hag5NnQpKC++PoWJ6L91uz57WOpoC
4dZWIMgSADMSYRsw25VieLoPKzFl+31HvHJZmRjhUsv3FuZu8BSC95tosuP5udWTlcb5d3fuSIbJ
UzUhBxiSLS+ZDKUuAMM/1Of5S3bOhXMZnPm08UpeCKQS9RxA+Cu6OIpmX0md9MaAD97FtX9jLd+D
OpLcdGHShxGj1L9NGepu1ARCsiL74vFO541twEagmkPqXrq7zTWSuzGsJVdWjuXD1SpoVidgWeJQ
6WcEJTqNbzoQna8ggEzr3GwNqy7GZ6J/HYnYNeAKjSV5ftDWVAvi1SallpoAbN1PZulneQIk1xmA
frwORR8j1nMH4TCeyky7CbE7npGrxmneo6Z0TQwg3hiJu/c9bbsLv15/fJw/mvXt4zFK/PMeRznm
AeRPeaVu6fBLv87Ow7SfwzMin+DBNOE1qCfvwn6N74wIuJ7STdXha8FPK6tZ2s4TWItE9iTu427a
d2UYm0uVvIwSiHJWk2n+ronczcbQF76w+K4P5sH0bpFBAXc5EI0R3fwKa+jFZYx5xSnPXAWc6AxT
lDLvsxnhv983aOqpIP1kroPJH9LoTW1DCEe/mxO0YY8qI9IIBmL4RJaHFGZu/AG942kzhX6xT+gb
SfMk8oYSTtQ0FBfcW7FmOi1HAv7CDeLSbMERxu3NVODz1NZ7lnpovxj45iv5UG81BAxRU9i9GT6Z
cwaqjy91qMx7tgrQBGUNJBYaSs8FxdMQVuZbdZB8VezrRhCv9KU5xH3dqFxh+MBOHlBYcp9IpFJP
5/V/7Ha2CPl/8j5lH1xJzszDu6+qzUuFAnO/9nOQDsCp0lZKf1c5JsG2iyv6f4Y9F+vFYIzgi+u2
rK0UoJYSzjMXBY0MFmqj11yZtJvzWqWp7wzVd4xAaLJjW2SEOdQ3lX9u4MIIrLZNPc4ThHWwKvhT
Gyspnbdm6S8iTCzg2MsQt2tiOiHjn61sgckoHyVd9p5/lVDjxn9cHOnSXdnbvv0PYefVnDq2puFf
pCpQ5tYI5Ui2b1TY21aWEBl+/TzLfTE9XV09Vee4vW0MCkvrS28AGSAte+Tw2+gK7b2024hiWOEd
Rwc2z5SXDK4ytRvVe9wWNEzEoHL6pp/+H4iR+i9NM+3v2/M/mpAvbTxPy/KF0MoGPF17RW6HPe+x
r5aUpldzDrCBHZcyuohfIWoWNyR1lY/J6Pb54vJJMleplvSkTp3j63JQF3I6zW7unVY8faJiLgPA
hnn/xQOnHcSgjTb7Kled/44yiojF/4zVGo4u6M6i/KD8otf/1vd6lE1dyI97t9EKa7aavWn4XIwb
hU/2DcBZn+B+nNkHpIuN9iFbQO91/LNayLQmUhTPJTY19/mwGw1GzvX3fx8bzdx/Ozjo6Jo5o5eN
cBS//9vB9dJJKZ6TS7c5rXUn3zAB/5VFP71ifQ7BpC2Fnc4VZtTX5UvEuH5+++JemD8MeatvUDuf
Stgtn70zYAj5NW3sG0AE3TLA4ICaKPznyzIOx02ze96IEosz3SxE+qU3GTpAY509oBP94p6dvFM0
PdrkAa/3SSytMInv10xBkF/WrGLZxZf0srq/3qRdvW8BZcA+O1rnjA40gw76gEIDgzVRpiW9nqjQ
LBqnE4SW73uAMo5ZW8rugdXEy+nf9R/Cduu9ktnXJC5iwKxAtzGmkRecfjsffFwYaD5/1wlWHjPD
postJTqlLAvknYGM3M/R48/Dgrk4IzvkghjhN+41eoQn820wg9N7/kFNa6zkxclF2Hv5+HxuHmtj
ByrrxZg2ACOXzaLb7xjtV7LPmBtLE83oyj5W7xIBlubm1ZppHyoNT91Xb4vTjjoGqLRbbDpEpJcv
Z7aok+NOiestunCUMBRwQ6rkKesnt801420gag1kwm5zNEA5l2CuTRAeKEhob3d6S8hSRbdgEA16
FLdpsOuhEk3LORWKsixXF5dJf4h/6IsZ9ErGnYMFeFw0H/fl1J2dmbLPBwLj+gysoQ/OKiDodj6Z
koMDqJpslE96Afpa54YaTP2jIzNMj9m6BC0EHtNgTXJXWr5QGFlT+VUZhV85EYaAA2EgeS2lzBDm
K+hz70sXSt4zUf9oMb23s0rDVjTBNeYpyfNrWvuACUhzlrU0f3jjGcuYist02Y1xE6lWvz0zef4g
R5pBGNi326tkTz+uTIX1+XQnH7Ae274+rre3trPwhiBk0Pgy3pqajzSOlBUolHcwHfLkBuP3T+Eo
ESKKxPQreD/3tnk9HfA9MUw46q/DZF1n0rqWqP6xwWWbln7KYg4Ui5H8NZ1GaiMqLyPERabZkdfq
04WE0m543nXsB3+oyl0k9N/Vl0VYeW0Zg5c20fu5krzXJRlJbcy4d163pM3Kj1J9q3lzvH0Q4vGv
CKwX9hlVLpXIib7mSpOAR7ydr3N5pVoqklUcVtBvOwxlhtaeythTvg3vp6X+Ka1BffQox7cbCldX
Q6x+hN70dswqJGXa+WW/n/wUcYsQfFy/mNTBbuetW/domUy4gPUet6U7fS/D2cp0HqEJZsk+3Uh4
yz8ab4NQjflmFhGOwmTQJMrTr+5wx69yfky1TyPoEOh/zdvL4rIu19e484/rC83PYeLNHgFAjydZ
OM7RELlyRm1OLrt17aiqcytcuu3Ay4V3R0C7T/HAN1WfhDZzXgEH/5a8alfD4MvAVPVeBWfyGp3A
7rSzt/7pF0UIUPaEWpgMtv9tnLD9LoAuRs+UnA74HCF72X9pzLAqC8s2jzuKZBeJbcS8wOxAJ7w2
Ujqkr4hxnXm0pPfRvVEWzY2vPmWq92x8jabjOG+1BXum9ygsFgcR9pnD5mEsAFm2zabvx28mOGUo
rZhoFJ2FQWfz2SEJBiqLqcjn7eFf7lmHr8sAtRKkV/5tvP93KFD+LdgiHQiOd6bPVKQN/28kOCuK
fjxPX/1GddRM+5KSC2mVAvdH9/CwQwv6NhdI7htwntmcSdWcjswgeJ3uOXgsZil8QAAKMuPf/z4w
/V9gY9rfD+wfWcDxUplyrsv95oXU3t3BtI3K2+1R31NRRmIogfIPlhq0z9zH+9SSFp+G3WQdHCXB
br3YPF0Oc2sYrI1XhMK/BJwYgIwqw88EGS/wTDsVTtvFKVaQER1IkIs2LlZAKesIYMCn4KT89zn9
zoj/mRP87znJk3+0EUzdKMvbg3MCWIbc4PMbmaSLiyK/8/CFhJ7kUcnYcMCckyUv//vDp/q/lb1Q
AlV8AtGjUn5hLX8L+jOjPaudfmGC7deetOqtV2BiFaEveJydc3D/yTMduaX74k4ZrLl4Inw8XChW
Yc/SMxdj3FtXwCDX6Gg37j0ao/y9xqdLwJkCwqRK69+9BK+4WvR2tWiiF76v6yveBBgMeUZcOS+c
39ufEfOio4/XFVWKD0wpOGMJ9XRUv15Xdrs0AbMxJjvxCMI08bid3vPPwz/GI5YPBgDGQGfhKWiN
Vq4K/1mfn3HSODOdmLrGrzgUOm5+HQtogV2GSnLA+cZuF8PuHqKRfHmDQD8/0i800AkFy4s+5sQt
nTs0lzaqIzVDGtZjwMasgu6K7I88AxI1vqekEPH24GTcFus4amJv/DRBu//3bVL/BZZD8vu/d+kf
D2TxUJrLtbz2m5EEl6YDCpIYq1UZ1GZmfmfk+OtkAOX8STmG5dlxMa5njgoEUkpnHk/iWx+JcWQX
CEcPdHUVf5a96GLT4sZeAZYY0M/SV7z/Pmxd+dWB/ufihgqim7PJBGLI5B/NKXVmNMVN74ZNDQAH
nxK3yMDf674W9EnLtjIEbdgCLZeW/HiMyhVJwd254uc4xCfkeLv4GZ2hbb5Cad8tpS/VnM++AMne
mAxvz0S0n9eXBln7lcqxSsW0uu/0CKHc7QxN8NLR0i44hUUgHFFAgFJ5A+mJTdwlJJeK2T8y5+tB
aV25pqPz8Kr47jfbKs6dYnkLyZWc8We2UjMAugbeNXp0+2KU/Piqtg0Hsmq2NRCfFV/E90SaZtts
Z7gXbQd4zlkFKm2F9Y2BuhDfM/BadT/ia1m9ydk0UT8mWYnIGfOrHMDVlQnk079Z58XJ/l15YRdc
g3pxjErv4t39SdwFEifVwp+eYJGheAr2rd2qSSaYg9TO3W0XABUdsIgL4plbYd93gQ1Gw2gxA0lP
mIE/rYHmGVygoesxqJ3nZ5nhe8Tft1i/1FG3kt0+emJt2js8j44eQH22XmHutHM9IFVjotAhSVp7
d1d1YTK7T/dhH9OJK/0ZF5VLOsZTCiUc5L0RDH6PYTzOjq68mcGMP9kPvFAM9+rUacFeQvsgBlcZ
ndad2wSN27hV0IgjX2KjFDdY2TakOFB3/RmfYfqdf0pOIfx59+JOA6CxHtJ5juF0UDvE6LJxz0Cf
zs4pHHw0TzzwnFjU6NHRuoSUNH4T1JZJUUCfzM3DIcp9ac9tZllWLlZoAe6Az+gVgA4NOlcLNEBY
A5VJNH6/dsPmAVxksCp2mzQP2x1p6KoJz/tya67q+Hh4bEEpxf0Bxsm2jvGhSuTExK5Pic11EbW7
/lNOZ09LTY+fx50Rnz67DRvkY/d6WY/P8bvKpp9twv9X7KVIewY4Mm5KQPeb0afeiciaRv9Et8tX
H3AOgRgDME5fYNiuS/FV33YudKd1xXV5rKdhqwj2E24/4mVGcI+umRKibsSfiD+tgse6T4/r+s9z
e1wDvwYqvTV/hmWfmj/N8rSGRHPf6j9PDD3B4eLqifL04Xqo0/Eg/8g/FQ/juLzHDcPa+BoXAYae
6xNWL0Ns7F/A19d3hhzV2/nQ8JZMpVUhLWF+DD/FodtOfuo1v5yI3YymCP9Vvnpc029YkZ5kvjD2
75mJidHqcOCLJsAO1y3EFm1/vKFsZHwxjwaxcuBHw4EfDYfhwGuGw+yL9qq2v2/rP/SCUv2H1EU0
Oo7ilOAlbRUoLnuNzjdet51lmB5vMR4gN9z/uhLXrbbnILSvyQ9N2/Fg7PkLY6/RvGm8ES+bAQmd
9ONWYnzEn86++HRtD8qbd+Nbvv4esLYHQ22aiHX0a/Xnvu2W5XubnrccpLKvU5X5o+qPW05j2KL4
sDxvqwNbyGMPLuX689gr6oLrIkOpgG194Au5K8irRnzL/wCw8Gte+9dvFHE9+Fb8Sbf46yXdlv+y
UwJgbA5AYrioMA8Q+zyc/XMgBQY7m+nPElBDkbzoEzqu/sh2A84RCaWzryXdVlpF1rjQHZEJdvEj
1Pa6z/Rgzf3fg39/eLIj++eI8O69QgygQhrefh7Jvu4r7hREj5KUXklmoYo2+qINp0kfChPSC4oO
NxviC9svllYrvFodM8Iclg86ejIMLyF1Se7hyZlkF2SXMmyjBnEEyUPBg1Svxdzp4T4CIckMq9SO
moMZKUn3I86L61ADtGWtQQcwsSJ7OjTVBvfq13P0tvOIgETP4BROgek+HS2RgNcOMfXsApqP1SKy
2VvT8AG5XaNRTEthD5gXSlju5RYcg0A4843ROdJ2xwSoVoalFv7WQ9yu8Tey6z/Gvl9zq7X9KFa0
WJ3Fi94tKwpvWmlhfLFIjK/ZF8v8+WN83fmJso+UfYnJNRC4fXfg1neY2OJM1xFWBk4LtvvHNDE/
1Gy2Ov/UHDsLg4CmAS2++ypx4o5QMRF1zQ5s9+k5ZvQNuZs94MWGqQVHm3HFGuyoc1wxSVkLIy4z
E7fQCM7o3arZEA/+NMz9GYG5D8WmayQ42orL7hKCnGqZPLwLYObpnl080bDAbdfPn19TspjL76nL
i925E4gBMwoHMzP27J/RZNunbTouG3fMsEBLtbDx81TQ1obotOqwRavoQLCtNVjG3p1X+Iyu9i0Y
cTXHfDe+BLdP+i3HC1pgp13lVdD7j24XtgcojiPSwn2M6Ew4ix7ZxHumfeDQ2dOWzJWPuxPN0vf8
HZ5Eu2pX529wpisdXRSsn3bXCG/kpE3rdLJVgsdnlb0CcAnnzSu4Ot2GX7sDx2y+l6s2eQ745d6j
D3bgxTQY8TRrue9iK72lpA7BJS2CX4mMV3hbn+P74bhulirg4AdGSfbJQ4LH7oFc3RcCLalCFsz9
bvkIH+G4zP0T73HkGuk/rKCfcQvWht45js/HdY7fruKKF9+8DgrlwLNXLMs1zasOs7VT0vAYn+Nz
3OBB/gIXMgaTbMa1L5KaCrxG6Gga8pgnz22/psgJJtHMlvboAD28ZzRiqWwEKGdvETdewLLBPVec
58CgOeTc/fu2WGpfXVyDhgYx7d5Il/Tt4NMRd18hkj+BWFBDxlfmNTYxwT1xKYZ4tjf9IriFzy1n
kN4J08dVwW1/cV+rjzEaomMiKq/Xbrp77GZQ+K5I3RjBjUBeBQYR+LYSHsiaewLnBZmPQz+DwwhO
65GYQ4dn+RKGDXR879X8tB5ilYvHrsv635Z/uKbrE/rfMSKaYc8dplV4ISKU7+e4T2U25Mm24096
8Sfd4TfotOKiPrG7nu7VbqF9EZHK9f0H6NqwVYS2Pw81o5WU3f5Bj50bu8elj00Y7W60ZA7DFuoW
jWm+dlsMitmGRhzieZTR/0EXZw+3jYCH7CCpIIbXz/nrq9k+vn7vDnf9/JN/PPY89sATnwu+w5xb
ZI6/qWS1xXjPWJGDkji+kn6vRlLwm0Dq7HsXzK/NrDuMW5Fc0axkQZIcZFrApOtbpBVnvFkEY385
DavgGffJsDF4BMi829Xg/5UVPA899+66aaJHYLC1vTyVC9z+adNuqf/MYApxDdhYmIhyEZ+HYdkt
f7MHvlxfc6LolUU24W+KoH6n77YkDKciFF9F5DuuO/EDco1njKA+KQ7HE9/Ib36Po8qEk3SfNB81
d37azEf/thr90T9iRSTIYRm6Tt/HxKBRJH7FMCU8L/GzjKsZOQptlVTp5mexONa1AhMXoP2LprTY
fvgYbJw6d8ikZYXv+GVHe7VeUZpAS2WDKEDbbqhFYDjs+hU6Bq8dgCEaVSEjoKz3x3QSVqn0UYVa
ZHyoCd1J4zmvD0WqJ/q6CW++ibHuxZdXOayN0a7Sy48WmSHwuyrCBgCM0BTgYxcSTULZm8azmB0k
KLxZpESqh6xSAr3Wv8MJy99bLB0NrGpnscIBvPzrPneVZeGhNMHokU6hr/ij16wZQy7KAN5shkE0
BoGmDRrmUMZlrAuPQviAUtpmunv1SEwTNbl/GdHFzzncIbzuX07lYUbt5Tg8K4tqnbsMifxNjeO0
lDXhk0NBW0V8oKOv+PCk4XvJx9F2YeAQfGJYuS9CM8F2mJ7fIBqj+LBjcuXdPc2Xonsqe7JXUrNf
YSBQr2+LdJadftptvlK/hNMyFtQOtqwprtaQnag9MtOWsuPPJOH4d2z7wfQFNVnaFB74ndTwIQ7Y
Qzil+4grzGKlB318wtTm7J18znHx2NYQEF7RFW/pW9y6VXrn/GYRHalQJsF0j8u7d4yLP0ZWhdPl
C/bJGS2Cyvrzx7D6aLSvazoCsfLTrS+HJpX8fN+sjWzy1btHV8pe/s2fpGZ63jxcbSEnV1toWaO6
u5dtGuIRtKaoRWULVSSvAKePUKXz9MoIC1aN5OP+icUu1flAp+zkA7KyIVK0AHVODsyweg4b1MX0
PJSXJyJpGY4BrSdorgmcN9MC4d/csC29HfLrvH2QZVp8w7haMecMbVWIkphTkgUu5ZN1OpQPC32X
tkd/wjrCUmHbWk47q1sPsjVFqepuQR+4sm/BkOgX53JxeyUTiPfQsUi1S/Ea87yQZvHLsKpy0ZWW
wuvJJk/WlAzzUKAyjbmxMW9BXFMdJ73xlrvSB5OCKF/TrsWEuYHLnKmFJSEm11r454xIoWJLnkw/
Xtn045m84us7VuHxjUFBypX9M1syLCAAucVHlUlx/4lV++b0KS2NZf6n2gBlgP4iv5fkaNdoEmGs
612oeQxXfC/iAW0odiISs3ukhZ3b+a/PPFXTgib2+2N3/p7h8XiO+hXUBLuJLp/1ihoSfR4tzv/o
KQ8rbqyBAnhz4rXQyidpS93GtJBoGOdr/gNzkHW/GSPxaTP78qktm81x1UX8Tn2vNiJJ2V12Z9U6
fTJlee16jOkRbk/GzYDw8Z2t8eKR1KlZsbzjk9onz+8hKz4UBCLYD2cBPfAPVr7PKCZfH8Uulb+f
BKni9lkiJL67uTcXoRUvD1VLOH/pafc9RtNg2FwC0p1ATZtvxivTHVOf6vvOiBtsjyCUMph/H0Al
81IcG+GZZkUo/uQYFHSTcq6/CvKUWDgHmZdhoRjVW7xSl+pKTgABMPTQIrzeg6lbrmTx8asibBlq
6Qn6j+wXdCuZL0yzF9jWWUy+VoTAHdWVtpiylb2cPMxRfS8wHtVZ+AwWwIbC9UzGkGeb9tTdbRLd
BiUQQdGv1hBmCUI5xfgr0NkjZChxDGIioalRxrk7jasI81ceTIYYoczOCHjBx7EWllERPgKA/Oyd
7WH0xlBfNUKqDG6DytRNtFdDHWzmFW60+HUH9IDFO0XbUeVwkDXLCm+KIpKGfhyI5uC5oxcanOKc
ve7OTjtzQCSCD4CREd2/zETxF+1W4RqwJePbYYYUCBjctoueDU612HQBuUIlZ5cgVYWWNYtkb4wa
30zRIQjQpsjM1AyR7sYnpswUmih493q0fhzJruhSP8NneA+LP9DXfxgZZretOMTGGyygemfyH/AN
PLTQl7fyHtbkcQsBZBZV9Fkr5xJoVAK0IjJQg3jaFsSd9M2IHj5n4GCZ65kharzgK2V7oNlMBwj3
8jG8e8qC+idCuZQbNvUBsdLpGdYi5D3mu29EmwgR8qoKL7wTB8PfG9iUMsTmtNFQQJAIF8t5bcnE
Nz0pD114DRkUenU8zbqQEDNFaYLJi3fc8aD7zaaIhLIYKBB/kkBHd9sYJpSaKJkWqes2oIUCNrgi
JSRBcF+8B8e7Ut1rKH/pvBe1XpK7k6QKhz1inlvpw1yZK0J1vspXlZgnounQBgwUk0mifZhhEUof
Gvei3RV8rXfGEnvL+Zkp7jFtMLGV4o4WU0XQRpuDS4aoITkyTmwoqCo+odQtoj5oWMGAWWwiCf7N
eqhBrKsD9C+ch3NzRPA1WCjPlFd73VpxzITLaKtf+UrJOOZ8pSct8bkKOcxE+sgvCAeqSWmyqz5g
klkQwuRktlEig/+3Qb2rIjPF5MaBr66EGCpHxQd5Ex3hka2NFprPFFnoRzIm7l1zzQQXm+HBe37p
PJ/9D5czmyR9wAB7kChmUZcQ/+L8Te+JNxH7eHTfayQms00RjnslkxODnV3cJ8K191pOMC0W9dL5
exrcncq/zTVHY5U3i87PrSlXbLCuwQUzAzih8B41Htoj8fWxwOY4PlG9iXcqPCPqXZF2kOeGYyie
oBm7zhDC7PNPHAVXR00uPwYHPPvgiY4fO22ZhxPWnBFd9x0rr8CpufHPrOMiY0cPFOvGw2am4kMe
9EBx0OAp4HUYpBkxnQVqz8K5kxGQwiyuHngiaGicPWIkrpw0ZBqAFnF39tk/vCcG8zAfMcc8OjXG
PLqtY7+sOMayiaYOQri2kklQduuACRgZT8XRSEuxCz+5n3oyQxJRYfubeNik+2iD7NgGsSVrsH26
LcL5bocxKrkRZ+Wy8A/g3xzFqZdkBpm+OnPsk2TgLI+0JXWeUgW9EM0RGVvpi+e0jidfTViFj0zc
RnLESItFeStOhS2Xyyx7d56FYk1Yf+61rNy2wTHg3opHW6R9OP8ZKa7SQhl6SRpnz5gIUNrofoFV
vbhp9XLm10sVf0le4F8tNinv5PbMShjI28cIEQn21jp7BsBnlkdkB6YZV5+do/Afbk95tERCJ8CJ
w5o5SPCFUjRhlj8yxT7DWpODPmL0nVQJklXh6HXpYE92xapYNWzbYOm2JG8QaxXeAz8kz7SH5BIN
icZNagMaB67C1Ae1bT5O96oQxeuILhbKXmgnWmPCiNhtlxLjose2RPNR319D84sHLetkq1weD+SJ
ifFuxu2GtuNbQS56dHUS+i4kq0FLiYYv+n3YbDJGdo1Y43Yp2ZEfV1x+PUSyxqFWDRCOEdfFgH3X
eDzNnsG1IDFkS9cWzUb1ONwYXEhorkTWyyMQ8Ci4tT2wZjp6CqoFgclTcQk/A1jRqA8eAcgIeuLd
7xDztTzySIsEZWCdg8dNbsGJPfFIMqpAAZbT3D6JRs8C2ZpMJbSZIqeO7juZiRmubwtaYs73zc09
zGD5JzNG2mwFjBfBI9biwn8RToGwO1R/C6oZ+MWMM5wXV52sH4f6XrivYNT2wDzmIfyqrJ4geRE6
kEDyKrgxWLFEJz5o3KCWY/8quUZXxgbCPL50CwZTNNETzTPegVeS8CNQRXgQqX4u/NoJEKzEJaj2
aFyoTHanC8odPEV1HJufLhrOhHkp0LzOIpQwNnyGA595Da47uOS2znGVuwlSKMIWncFGxmTLfTjA
BVOJz2/SGjm6B0v2HE6gQ0mxsdScMkMoJblyg3IeYoqgxSQ5cu6XHQuBhACAYirDJADhzy6mpE9n
ZCVqTsFvalcP2ugegC71SeyJBODmA0q9SA5qxirlgicNFQTGFB5aPpRG/cK0H9GdZVA4BetV9ZoQ
j3q2iCe1BRMy+G9Z911Bfv0zhldvZMDDolxfdsWm3RlQugxWPJsbwrr0SXUCms4FNFNC06JKru4V
zuvTPjlIoHjyuwb0Ul8rsRYr7EsmnCSmhIIJKlwsEYS/E8zOPJgaU/zcNsC5NGL7XdCeoc68MAw/
k7YZzBNnLBjyrzkC8d6OmhDuKUcD7QX1kGDi3APx8sE+xjO/91/fZ0+IhbvQNgPRKb0gakAiTWg7
8gAh9sAap3Llu0v0WBAy1gMBQFS0j6h0ddsM+sXMPydy8FLfOuYoVXQK8I/1O+ohsms2OKA21stn
ubN6DTB9uc2hZqrdL6aUVyeqVNVqY1adfVsKmyCo7naXHKNncNxcgzzuYJNfGYFVCXjorN2geg/6
7EaaUy5h8IhES12d2CzRPEEmS+LkhkRGwuL0eXLhyu+qpP1uWC4gfdNq07vcqGSyw+t5oRMA75+i
IysHhD3nREmN6vChZVxEOXQNp2izXPdkzv7jE9dsujQvSn5ggJSaW5SFIwMkax23dJp1r96eSVOF
Xgya9cnZpnLyeYzDFEl/2c4pyBF3XrKcHDU9W51drSTm3LVTL9RAZnc7bkZb8c2kdlX2I8bg3C/3
Fp1J8HTXSOFeLxkqEoHJvCiee5oIZqInk6+CbaphvzgF7Mx2Gbz8wWu35D1sNuQWAQ0KtyE41XQ8
bhFPPk9BGXfra1jGFPGEwzKRERStkob4wjZE+OwjgNmZ+NeMVgaEKffMaC0EMWuhlGL1XssNeoYN
igpt2MS1N02LpIVscmXaKej/FSUEqhmZxkhfyyCL+3d800k/goI54IXqKKdFQKzEgFxihokPXQKC
ngWqw2m++mOgeONOdZGVoUf6O/+MkBuwn0GdnRwC0Lp2bw7hiUJl5DkhgQcuQDVgXd9wa8KRkcqh
JRDf5qDv2M+6BMgRk3QM7qM6m8D9nR3xNBYwIX0J09+TQh1/WHFeEjPbCaATjXlGscQAgzVOycDW
I1YXxttWR4eA5gFbK7hgD1EKQvKAJbcey0xIcgcMhq/jtFXEN6SJYGdiSoVPOkNrxaZJDATmM+Fa
eifmGfzWlZje5v4NeMwpYptkhiw85GvvAV/3luAXxKZ/CRUmxCNk5ydXZeICwCDvuYhKwJUdph8E
u+8IMivYhwVaU2A0GOD8fjWjExoNVy4tQ2uEgVLJw1noyVvdXcGMnsJuLp3BLdlqTBu4RCKUNF4L
CE4eF59aCLA+CoVPv2eYxEAO1E1jAw90+I2tR72nWWb8sjWLCQSMRJk9ZuaV64KmMwMnL4/BxRD7
u4ViXZ3GN0D5yE67KZ2jV69FvDIAZOhoJZ8ZpsuulspZ752Dqa3ZQK6DHrWKszviNHZjcH51bnDo
uRF8Lv6A8WVeE30YXHkXLoeKvvh9UXLGig14c84ABSgIKxDHTyKnLftTYgOjLPTJSr/dMLqmHuDr
4kn52CEXDn4wQWUgKsMiPnojN6j2SrQyZMfw+rD0oGcH9x3s2PjkoceGQC/DWprfbp/Q0nAkOLph
t9WsSTCu5EB6b5nXSZyDydDbYDBWMh5nie3YPt4Vr4gZ/0yYDTFjnRdLMaXR3mfuMxMiV2Wkre4c
8OBKbp49fYJsNgZjQBuI4rNLVHviKu9SOIlBCkD+vLsm6lF6VofGWtzUo3VlrRQrbr/VE2pHNOUU
z0iHXR2ZYDuD6mvCs05c5scwz4ArmACLOusSjSi4TZxhgd9A1EaT5dSbhcPnLDXSacoDvkLITHTq
wiKlUvFL9+md2OZUYArkEEFJ8+xGB/Dk3z2qqx0HAAOi9Nno1nqCsdAz7ONhbbC5yAjXyGxc53XD
cL5dGlTusg2AfAmib2SXIjb70CXeZGoRKTqLPV/K8q9yWaSXw+Q617/KmAyC5H6AMz7z2+VoQwXi
+2N02lDFraqEoVf8BH5h2qxL0mCVfHNMr94znG5N+xLX/jV4zSuq9Y4S4CXqNEruGTVuk7hPEEnI
0IKmIP0mTSUhpgKcRQaQ26OboPCyPdEMLpCDqflXg1qycADrvssVQydf4Nx/+7GkhnQa6D3rHh0b
ujMPEG1SfHF1zutC1/QSCD0Iwro9ZxvGMobAehLidMBts9M3O19UN1aZHb+LxEQUhx07ufD75ycy
BLN3kCi0Ik6eykgHVIeV+y1L3mQmC8XYgmw6ukBMrAKnPt1h/bMWX6nEUtFjPR4+zWW9Qe9OJPWT
T5ZFBrYEpKgCiNAgZGhcWJSTnVvELY4APC9+uwhzYX/LRgsT1F/qNGt0Nt4BIX6cU2CbFSKBXbBY
SLKwQqGv2iJFbsy5qaBdEFeENK5alOOko9jv+S3FODoO3gmb2HYu9hzgK8+gWl2w9Ba1PaQijysE
mJESBmLvbJ5Th7KMgichgIEkypUIc3UkbLklvGHJZN5gnZOEsHRoobAnPjGF6rwWCM6EUPN8e8/R
oIEtSvmi2zTPbYG04QyCOqkTepsuQkkcqXjisBYU1SW3SQbLc2fdgkXjrZh+I68Oao6KtSDasexQ
8KESZBEeo3xpsG0Q1xaMd+ewsVJ4KZ6+z4EWwQbqCFy6ladnGjQETiFswhvwtNB7E7n9Ax2jwTpz
2TSy/FnGB5HGdOzUOmJ2/BU8CYW1hNwLmV5FI4iLHw0u8WF0jZBONhv2aAG3QwVbTCWuCPYIhcQj
EgtHHsqOOhf5M5dOdulracvYEx0O6KgyEFGRr8N2glKKKCWhsUnOAQLk0Qgtq87ugfwbtIqkI3Wh
2qCW6xL4TxHy2rKBAS5bE7g/2k7YCnBp8ZO4YG0n4e0b1KCRqetQQermJXKgFMLAK8AlajFMX85V
J3EbKcR7W6WqODNOefgoxq4pugH9MNykaKp5linlaC5XbuegZbyYujkVU20V0cD+hBAkz7wac0u8
4xaRd48Rhz+QTJxDZkbUM+224pOGBA2P5EYa8V5nOVJfJ/JeuO27nJyuZ5uoA5UNpOeUuaLEadl6
EI/7zSw9Rc2686jlmGSQ8bgV9X+3PrJcmfyg10K+jm4jpQ8bpEmQbX+T35GuhWR3gQamkf0chUpg
stGwG5jNMyO2rRNpwXRfxM8fzX5YICaYHKz54fzqISzG5EGySQtpBWssahmEBCpQXrshxIDm4J5G
GgFL4EPz7OyLgogKemku8xjjUeICauERSI0gZ3lNHOabqxNhW49ZbAsWAbcQFNpC3Kw/IvHRbfCY
5ISt/4iqhAwrJFr7oPnQ48LBPkMONIfgZsaSbYSAtnlskeoihL8QLCD8LU6hWCyy3xJcZgRBcZY5
LXZA5EBJ+xiZG0o/YL3U+UUygJoDp8y2jVbTMgc6AgJkxbVxqTWIXIm5LKg5jRXwE/oTz0BZ1MQq
nd2gje88ksocbrG4Zypp9G1xox9JAe0Tlgl5pDp2x7Bq5pcBwlb05tl8eRugGCQCuJ0A5cV1ky3x
uoOUpQHSfBD/eQLCi2PSyo2eO40OMyKp/aZY9d89EfSIWBmHDicIj5ImBrTgzTw+yy99CYxdRYYA
O3V5AZWiuQDn4+oAMF1JR9JaicNSRBptT4IreZbqVDFjJvYncq6FCcy1O6OGAFCJHBINx1fIXJd8
qqIzMPj4xbJrdLSQDQSMiWA+UHb3HDPrd07MlcEmeICHP8u0T3PAEUookkrMl2f2lebplH8U1HzU
f4tcfHDFMH26B96AuOQWsisyWdKKYXm3/Z2Zz1bS6n84O4/d1rG1Td9Lj5sAcxj0xBSVJVuy5TQh
bG+bOWde/f/QP9DlrRIsoCbnVF7Uil94Q/Fl5nbxhT5t/wH88pB9qQfltv2w7qc/N+7NV/lggsb0
t7S+7/1tte5vkWDZDMdsI63Gu2Ljb/HouQcflTwO3Mn6rlpOGRtXXbxGSbZ6Ivy5016mecnefepP
OdVaaeUtEU4GRshHH2LqvAExLMu5xDYVcGUASp/T4aFt0HE2h43PiiNJu+Gl+UZNU+64HdgB+t4g
Z+ng83kYpHM+CQGqjcKaldvwIUe4rH5E9I7wwSTmT08mpMie0E8/duxk665ecIYOGdbv2l00p4S1
Ee6ad+Mu3A0LkI04twoIek8hXv8c7eV19BbshdsJxtquNKA8CSB3cxE/EFh+l8V4qbjmRn5UAJob
Die6Y1NMCSVr5hI8ZTAaBc45IfNC4FxNXwEpFkE8bVKmfvaW2NVN+E2KgxVXduoQqIK6QiYbrZ/J
7RfHGOIAngd+hUF4TVLJHu/QGyLAXrgr3yab+BTufPKZkgISQmGz9ISwHioMpHwoZ9t4zN3788dw
4TrBk+5kBOU6mBmQWnZjw+nljaSsTsU2mONXvEV7GqnBAcaidWOuAtSu3btg8Y4mCMAzldxgnLfb
mjfeu2VxqB0KgMTwcqci7d9WJDUWiPQYcBr4Z8dAiTMnqBWX5VzlupsAYiWAtpBJsEiBhoVxqy/k
hXJvAGCb9gohxnHKa6zZAXcu5rFZKrdo5iwm7xwK7hsVPGxwJHtyKlafVs706H43BeKDcCfcde/e
VPIk1g65KYslIANQ2hKhvHHDeZP3PnhkAEK8jfqSGubBurPuimmv3k3VCqoW8E72wjYh2J8kI+t1
f6AqAQLcXE2lBIHKTU0RKr6hJsjjwx9ROsGPZeM916dy0RL6QjthEy+KOWJfVKWmjaByVVLSXREl
fKfb3q1/GJb0sZfTxv9mEZOL8cfMqsdmxzPnPuQSIvJdCysPYeKOzTGlqQaBIltsCZGKDTWdq4Ry
lfScAvjz70q2BYEkH4xS4ozN5ogOHUFnAviJS72+oWB86pi3/DAF/vlB3qibgqIuEeJJX+qUj3lg
p2qMjanlOlooCO6KM1DJjkHrvXYslii4pdxGuSHnKZ4y22GjUcuf4kNhVaP0AYd4GSHRlc8sGCv8
/Pgm3fZAsEFCIUbmA/7XHZ5r/vHhybt19ybBVszTli1VHmmXpwRt5Z334e6FP+a+eNd4VOAhGXf6
XiD05Q3k/c0oqPDA0UMk3TwRMoDLh+1BHQLENzqF1UakiMnL8EKNgrjpS94BzV5Ce0KtF5XtB8IB
OmGUNBw+Ft/OJXZj0jv0pvmAUj5HkNgITjjiDSuSTz6XT6hPMEjXHnMr3GkhSwIjGGEWAhoKtbT9
He5hYzbZfY0TfYcHka4jkloSRQ6K/pQS4dGg039EOh8pR+iQoDBrEogEKUwEF7kJ4KXZmFrDVJMI
94VNwL02/V2ZWJtdDaU9wKpL352kdfgGo53XPd+Zjn6oCerJ2PAw0ijR0JpZlcSUKdJ83q16FBcx
x6CeGxiJk+MvtGWx09egT/8oxCz+gmue3dQ/+9uMoGMqURRPFh3TYcXi701iiY7Ao1yoVIn5e9D1
l3TLMb1MF6YN3HEN5tyJ3jV8W0Znbdv3J/tU7/zDVPygXbSMb7Ejp5yisSHCA3Q94YWKHqkQYfPB
44Yjh+EtiWbT5Des13dcxBOR7twpK+aNRwvoJNDSJvCbkZbeEbEBi5jaE8aCLyFRHPhvuSQKpqPN
qDHZCJpvSMi4WatNMGeXO/mJv7IUeUP6O5Q4dwjB3oYUmkOWJuW/HlKAosy8aL7/LZmAnWSaUoo+
t/hfAbEzicpTaaMGuCKkn4on3MrIae4Zly5vSNVXIfOgUMGdPXW6J5kN6NJsdlI+98iVROV+IsKg
ts0FNSUmcOLmBU8gJ8PhkeVfj2lDhVRO1XXlGPxkC9iKwQ3C1b/U7o2tRWI7gY0oNq+bd/eo01RC
q4CKocTJ8h6rNUyNzyn9EVjPgZ5fT+1WBuOZ8x5XFCxQAtOPsBunghGtKevOJKmRuXZQK6TDL9M4
HzfJIpu6bcxiRwdF3uTkejEWoNzcFYHrsKGceAdkm23JV78Z3PL5swEcWfqgEvMsbLJN+Fk8SXeo
kxGQ0RD7nQwDhfoCv/qnGO0ZvzocPclvLDU5ubtitNs5fJWGgzQBwAEr88ooHwWaXagGbafZjRcw
I79kNLDt+g8NlxUAw/EDxCDmg27soPaCLEFFBQvdvF28kl+tbQ/BH5gIiuBHmppTy80FLgkeG57m
G5xnBwSs5Ij3QDPiwlGedGQeSlsj1QDQRd5XTQRq/8NAPTWzvc8UoqyFENdsoH9Bhi7ZbWVHcGb8
Neq5NRm1D4vUGOl6SZCeAe5o3EDIV9xCWMB57c/UGpb5g5XMW8/VzntNrIKxeX+TIV4wS7cm6lHS
A1/vJK/R59SrrNeKYQtvIWv+gKBJptmCZRsV0BqNXtnA1WrNJNeGsGzOC2kjtktIxBJ+UXyEtqjp
GTkwCSjtIW2EOESAzQbSNDfIHfjjHPFfKhMoKK/7O/+uesI0ZeOdUiIAaDooBOPt8c7PxSeo+KRV
O9O/9DWljpdwrlV2tqiX47Nsa3Pkj8nB6LkB7Ts8GDamf+It7c8t7l6VMlGf/WaO+yNUkoWx0cHm
ItoGC/ktv9fXkYOOe0gXO6HoPzQTexq4yLvMc4yGI+2XNUxLyrHqySBWRXEHrcZFtGjXCngTUXEg
XAv+fAhnSjazjuJdv44avGNvKqRn+RegiXi2/4wGMC8omGckqJAFVh+Ype6NxCCDKGl+9UQLpVNu
wKW/BrvuBcwxOQxx3Ff2quLJoYeg7tDOX7rSjIQEyMueAjWus5WtgKFB9/UO6rV01I7IabmoQLAl
oOKpsHiXPRSuZx3hl3dwKOAiH2mMz6VHyH3Niqj3zVgIs/alpvZdPpOwf9CUS2wPDsUuBBdtznr6
pep79EdEqLmxRcR+5ol848XQ751enyW8/bUN2KOBXEsjyz8Giq1hP4XLxj09W2wG8dG4lRbWmwqR
IZiJD+p8eKbRgDgc0DCizw5hqtsOzRWYwNmm/bTWvA/3gI4yQELmHBQclh3FR/oQ38Mm3IvP3oOK
6wTUihn9ymnbAyXpQPqkEWJF0z+srYc5NPr6Cx71yPvbI7M6r7/K12o5hjcy4kXhzj1Vxs2ASi3t
Ax/Tz9zOKYz54PIWWLEdUkQsbnQHgQ243qV1kxwGRF+aZT25Bymr5MtfMBDtgVtmMn8THOWdwYQF
CjhUEmaIVhQKRdJuifoXdfh2R/vzSTwamJPem1+okBNIc9eQESG2A32G/+i8x/+lvIO04r/0DyDk
6xW8NpGJhMeFNTJRLZ6UYu7I7bw+cjVjg1qtZV55EesWuv9r5a7+wKSBMFJFxWGrrWBfV5vyU6TS
3OC0BwCysdG4hvxyitDyd4oXhE38VYXLWgi6lsLrYKecFAHiGPUdcLc2cGoYdaNyg0AZLiOPZXMb
WXPk6zxEyV8pIr8qEfk3lh749SwoKqK50rxDYZ9XT/1qfEEHjcxB4wkqHkFUPsIox0iOWIZwipH+
0J+YF+F8uFef0H+pT9YnlH+6XuDGkSSXgRvNEWPTT7ndPcD8fqcuuyOTym9gpCLVjfwn2J/pfi6e
4DhB8FkTSYHSDu+6nZnDPY0f+nm4UDpY3JCGaC9B95vxJYisLMqX9CGarHIdWvcIy72on+gUFN+z
PlBa124Rqh8W9YoG71y7NRGEk+ysshF2gcZjPEsPk1I0JR4A/b016TBX2G6u2ldEA6ZUjQ9FW36B
qXT6wSMu/Ym+wkVOIpPs5VcUW4gpITOnuwprsjvIzbRfKocZ4gbEZRULDRiD+JKvxpMHTZ/SADfY
M9klKNw1kPNF9pJMFVFKoD6KN58GZe4OKpedc2m/4PRW3IDdWNIAIp/HAMxaIW9QgYABVf8kHvAa
ITIN3tkXM5JMwnVx9VE/TtABOgb1Anoisv62+SRuyzd5QwBKMfhP/Sp9atZ0cnfuq7FqZ6C6sUoh
Na2BHbOfhJVyGgH3v0Yv5tInHe8/0PIhXr33aQJxGPJXhDQxO6DXsBHByAU2SkTqbQCKkw4hNQKc
ITYVoMNPEFovNeSPdlmhfDof0bIjUH2I5oBO7is2J8DKSbrwIaM6ZtwblC17LJqZelpf6/aRVgMr
hRYipuQ7/8RnBPflJ/3N36OJf8mVWaaoa+iO4w1tKqapTrzuj7djkHrV//s/0v+1hEgqi6I0DzqB
T/qFX1VJb0bkJiTlSFCwcETfCdHsWHYteXfXXlG/+xdt/X8/wDIspO8MQ7Imqv6PD0hcS2uGvjcP
LXDGnmcMl0Qj3QWjtyjLcfFRwdqWAc2GyL+Ehd2Wjz3Fti6axRkXNqSTCPGDTaYb12bmXLzg/MPO
PCZ1v49TLeHDQtgjwVFPnYHIUVh06AMp7ps6npLYuBlFR+uiUy299tEVfWt5+uk/Sc/TF5gGWnKS
CPNZN87UrYcoFOWijcxDnWTzqIZHorqQQkjkmBClxRbbXCicFDnGVQHBuI7XG6t4p84ju033hqKv
qDMhkTMkeEIX46lSd6O7/H0HnUejfCTuuIqomCLGwP/yBE6bTsBEPTEOqr4ZenuARUemO+5Tb+X3
V3SPJOlcK/Hv0f5ly2uEgewWGqPJYnJbFiK+T4cWTbSge/O6jxSpUxQ/ux5JIPD8Mf2f6kmy5pn1
XHJlp8pj+CDpH5EaOMbg3uTZk9W9aoFTq5Yto+4oA4uuKQJZz3kizazpX8HWRC8Rtkp4jYpZqkHW
IRQZexDo9yXk8KzbxPob13VdIeUXHTNNnJT5LQiKU09naJEAMZ4Kq1qE2VrgVdNR9KmR95ewfNKA
2g1gotu9QX7RdaseZZMqNpd9BSxdQHgiWYgjsUHyloP18Cled210F1CLSKhr0e9WEbXFG3ygNRzo
dyYKpUbOjRujXqLbikbvpbSFKbQw4Dy6xOghtMCKCnp9G8IFagv+4V0skigi+GNalL7QjAGOz+se
xx+NsBlirASybTisNYX6rWEtR6CaqnTltJ1rRp2v6xm/X47LPBdH1jWn+mxsOspHiN904l7Onf+w
X2UU8w1Lk0xcPf6+b/SmVYZ+SI2Dl64l7SscHlV/k0o7RfNss7iSrP3LIfb7dymihhiWoTDJZ0Ij
pVENYiuYNLtlHNUGbJJ4O1th5ULNboWNietMiYxOpkIxxzAHqJZQlms0Nus83YoSjh8iPlbRrMXf
sEchSVBuNOvBLGndhupNrvDkF+mrK9/G5YvgY6CcRXOlEN7K/tSiBmVZz2P63mfFmyWWOzVAMAEq
QZxnCzMP7VC4a3N8tPuNDp8tx79MIK7teifw579P+vQzz24ylMr+/zR8H+sfl3zJiEESe4CXKSh4
3kysdwqVJs6phu+CZdjlNYvgixvqx4hny9z54zjkuaUfTCRGqoNMohKs4urDVP/L/fdjoLP3S2mE
sdM6YVrhbYjhynj08EWncDkek/+ydyVNNEzV0gwMds4cH6omkkutjo1DWjs6oN5sm6OWXqLDKkyZ
8JXNe2nRJMbBqUPUFPlbk+PHoolDbUrtyKKV1aoGT9ZFjqzuO2SjZACvFAbRXPt9m0jTqpzvEwnb
V0M2CEfUc/HUyPDqMmlZNZ2jUok24+nZe0hDhQJ1fdT0+8A6lPU169VLv1SxTMlgbhUT1bq/7wTP
9ZRBKX0LRSdavPpnJNUPY0Ju5ub1bVK9Vh2KyWbJrU5SL2SwpJJlmNtxdWepkdO4xTERSxgBpo9c
uXVlUqbBz+eEJbAMhaUw/tcD48cyZEqReHJtGgcuRQ/EOCIKLERyZRtfG+VsCqwyDhlaM1DGXefj
sWvWAjqM1zawdGmmiWi0ya3PVCz1TKQoF70g1WqCqgi/OL0zCGNw8MxAYbbNQqrGhSKnCK3q8m1g
LpLyEI4IMpfrMPzyscUlhUkHADiRCx0puzIDFzefhWcVdseWrBIM/70LEtdIxD4ujIOkSLaoHeq8
u+ncx9B6skDq4F0loCOhvgnm4++7/tKcoI4lopeoihI+Jn+Pq8e5UUpmbxwilTaZ/hkoTzI1BA8p
UItgWKbuf3UdLi33jzHPNaf1ruxqIWHMtoCtrRzq2hGAAReLMpG4k6kaeJhKFk/igKSdQOvSuuuK
0lFyYAHhFVWi71N9vsPRStYN1TAVSdHPCpqqaGla5Adca36675DObKHPedNH5B9Df4rydqboVN+d
nKpCjj5/Be4pea/aTWMB5DERsxkwXEGdOtfFrVQASsy/Gg2uouXNK7e5CbVynxj5pnU/fl866UKS
gLbZP59+tmfS1k0SUw2Ngyu+NARrvGixVyyS9LGgdGIe8smGqUiWA6TtlKZQXzaOibbp758hX1xO
XSNeNrgqDOUsi9NlYUz0lKva64WFHHnzXKVSFL75MtJSlfEZlvA4BTgHKONa7ZdvhveFhZAxbopi
6dl9c3QHH/XmY5wXT8XckMHFJgfPLbYGdVfs3W4iS6uuffWUQf173f/56rM7x9NcdVB0nk4huTVa
XLj6yOlFbSn0wox3Cdek5wRnGW8pNcDwv8ZOQB4ToskgOBkCe72IN2l4w5EsE/lF6nexHM7y4EoW
dnmJDdypyMDwQj9/Bi1PVuRRj4zDCNW8fDS4gH0p2jQupF4sOrViY2a0kCPEa6miJBnYOBFudyde
mS7p4nT98yHnd2fTtllh5sTIKZUW5cENV6xwSW22syxUj2dDhMALn+C5ma1laD1LV0Jn+fIXmKam
6hq/Wjw7qFJt5EnYEc22DTgp3Ytn5Ch5km0rD26WHDvFGD8rWr0u8iC8mb7HQ9F6NBGEthpxH0pM
2WjNRrW3xZLOKLU5ocCYgQJdCtYGPuzv5+LylW7888Fnx9MS3CpRTHZY5HX2dBhE4O7moa+OIja3
qcwbjnsI/ST5amHlUgDKO6JZzJah699CxD+e7UoxpESpVP2gQbbNhsCWgwNK6k6BpKSfFXdCKdkR
BYQaOFsj0AHMBuKLwB5aOD/YYjPPPI7x6vcZUS9FWJZFAUfVMA0j5vn7sYkqrR9agQsrbaSbAOvw
pFFWI5TjQR5m6AihHO9TRpe4J4gBGixcOh22qUJlOcvttm92SaAuEgqWqRw6Es2BmvZejxR1HyCw
ed9T8q2VtzCIZpICZsmTEI8XIJnryacgVJROcVRJwmZDZra2fO1WnAr9dkSfeFjX+dvvP1eyppvv
7I4xRVEnllRVRRTNs5vRTcqilkqXO6bAoJcOXlquiwYqgMzRHbwPMx8ew6Hqb+JM2snJU9KiHKHQ
HoowuBco2xmQfRt+vTeuZAG4/94zqr0XtSvdqLZCEK90XA6QQebNEZw86WZZqa8kK7bTCg92s403
0RA4oQ+wXQocwduo3XDsxHxmcEUP8XAaY1zbCjCeGWAUHVXAMMcjU/8jBpFTxsLOwy1BrK0/Uu0v
Qy6fuqWuXeGOy2NYN0+jj6i8NR9RLIgjj55F1jppotzOdRlzSg+uPwqpoR6+SuNnlg/rsipwnwZV
WbtfHXA8GoOG91qWtRP7yMCirK810aw3pEWtd7OmtE7Ilia1lSI27s60CEJpi65elTwPKpZwhb6R
wj9t5e9UBQn81vargScwtVXhJEj6LMvKu5bzPp01DROdxgOB4gGc4PoM3DdLeDbjYNt5cAHoS1Wm
XWQ4YN8blTtvfGsuB1gBWtJt5tNk1ZsZoeW9PuY7HYiFeRSrmeyyt5iV74/htyg14aOUbKfPGDJj
JuXAnqiHCTy+nPU8BDagwqhRtz1U/hRxmsRdiViDWfxYOedPK/j//QDBp5ZBQQmo/BuLMU62CZoS
tYTzuIFlCSWfRLNzF45NLnM0ekfysa4hxhAjAijCJPNJycy7LjcwLMPrFxZDta8xLKdsaUx1wxrC
503fRDctPvCmAiDXag5C1u1PWnrfIJXW5spDkqm43Ru0HKO9iluvJYmOT/cmLmEqyiaV9ajPb5IQ
pGmg3V85Oxdue2p75JqGaeHZeH6DCYLnj22tkYzRb4IwoMq7psVgjjnq463YPknh/QDtMbcrMVnU
sn8lLryULFBUlCxF4elVZUn++66SItcYXUPUD/JAL7vObkeAiSXUw+iL9vdNAP3IxCEUs8emwEGs
fUvpwxi447b+OkGwG1fza580DXl+nUiijKctRVlV/a5m/7jVE6HK61IP9UMqcEjwPqFqbRXrJj0q
xCijDqIuWuXIxuN1r69/X5ALQZ5JpGki947kO/Px93SUXSuz08lPgtTRWnuAoyTttPBKvHNxFIrC
siSKKlXds1Gqogy7LPTJDJq1x57u5bVpvEaV/fuPuZD0sLLmd7hq8H9nSU/fyJWhRdzLvBcdKm9U
1+lW8bJAvcFsyDr8PtyF1/jncOf5jlX0Xi97DBexUYQ1Y/Xa2mwWV4v23w2T8x0ylRdxpMecUzzv
Z1h5PKaawkhDgI9FDag4GTCiIPlAN6bHRgpiAUQvruY1liUZ3Ll2FzQqzdSXoDgaQDq7k0c/U/dW
HVqYeI6bteV4MU1mPLz7FueSamWMiJiFYJsqcx1QzOY5LtxFBqQGddx+XscLP7f1Z5kWKPfZTMqS
uRI0dpBfuSOm+OlfP1adHlddMQztvK7X+oaalWJGbWItwLfKHKTl4YlIO6+4EntKxqWjhye2gTH2
d/ngbGOGvplYHY0SskTEDvDB7RMYGpWH611Ou2iYq2Z3ZzW04MYP080fplwsF1p8OwrgxRkW5wHZ
ThUss6ihFz7q90kOCgJsVTuL60UK/QPlwHDZNN5T0Icr7dlyW8eCd1/qc0XiivXg7ndPblxjBk73
XnnM66UcJLOyC52ketQzjBkL9N0FlI016VB3aKbpAB0M1P07aufBU80nDNgaCJbruK3wNpa3oRQu
86hZg8NRqHQI3odnGHR5mrnnnTTrUS82royFiEAt2P3I6nKWohAlAwLL2mUvOmOh3hdii2b709BZ
c5Wogur9UWoQRzSNbWCMy7Rwl1m3U8e3SqlmPV5Sw6Mlgk2DaJ40cNno5HrhtqJhG/MgKsSqwMNl
9833b5WqdQJlXxS7MtPo2zYJ+uHRo9guIu9VlejPRjUDfsaqYbM6M6E1bnINbnRI09I4CBSts05Z
xES0adLvGw5BG2h3qaYR9NAFEcZdb5WrUNJuWyvemJb8VoA1KYLoKJjDrBJqWn9QXCNIMdLcpSrh
5hRXEced0ou0sOwpzNSAkzXSNi2CpYHIppm18yE+5am1qNJg3Y+we83OsXZxqn6MHuAQD7UKhNd1
C945DsBmuuqU5hS0aIMkMF9TZR2Nf3xRnCuoHOnJLiprW7KOv19K37bh58eH7WyahKgW9c6zapiV
K0PSKfV3Ahw0RyHlKUUQwPyckoMKRIfUzhvt3SXYY5vFDTLL1aHP0X3M0bEMlStX/6V0iddFJ4q2
FElRz1/8oLS8rvAS/TCKwKyQj++t8KZCqNU6JnJ5jDz+SrbwSkC+V1t7Fzp7poJyuKExGQT/Zw9C
5ZqVnreyfjDqJyMAwm3NNdjiqG7SKfCw+clx9NSHa0tw6Vb5Mez5g543Xdbq1qhTVV6E7ULFv718
EcPHFJRHYJ0KbWv1s0C9HWH+/L76l15AXLBNSTIMVaHR+/dzbvRCpFrxoB+S0ZHjjRqB+EQWKwtO
WfbcBIPdE3P/PuSlbj+T/M+YZ/mwEUv81rbXDxZNRg9nCquV50KkzRTPuvGKF/qBCoUrCvxK2S0H
E7YCVglB2dlhLl0JZy6loqYC8sBUDFkW1e9qw49YSiKhUYye3a8Zt0Fa3wlA+KVuTUc3SdcyYM2Q
FnfcLSj/Z6egBK2IuqcffCdBFELsRiRbLv4MtiRK28jaSBOYCCxPGfR2g0qkB6CpfeszHX1FkNyN
7CgaOpSWT4D2xxLBn4QeyBEtaVeKvFE60bE8a/X7jF+Kpn7+xrOOTexJrdwKpX6Ii1s/W9fGjNZQ
q29/H0W6NAznht4QDQxD+347f0wlKzoY/rSLe6F3uG+c2nzX5WE+5X5NwJ3JfWmEZPeenYzIR7kR
ltWnoTBXfvuacEf//j2XwgJQJTQrpgqD/o1g/fE5pahFpj662kGoY6cWPykIGBhpUdCWogk29vj7
cJdOEugITAeo3kuoxP99kpI4rbIhabRDlu1DBPrrnaCvu2IZu8BMrYOePf0+3ndYc35v6yBWyEyY
ctk4KyokCR+TeBmpMMFrdK+5b1kOZBTJfwggCK6mZHXX0CAXHwvOiixbJHamfp4NDX0cFVmX6ocm
uh/kdaDHCy9+1PTmhiSMJ8IqP6eE2rv1YthssA1BwMYLcXq/62KtAJP5fRYuhdR06TRJNixc6M9j
P0XovVSPS+3gWu0i82pbA+OgeFwtFPmOv4/1L3sJ+ugkCaZJzVFSZN04uyzNVpfDIGQwuVNnCj2j
JC8cn/C2V9uX2ABD3n1keuOESviMfYw4As2wsJPunpXZSO1dSzAirOEe5B/Kc5NtAmZORooezFbO
9gcOq4LXSMVD4p/KTrWp6srueojAwHlAkN57orN8L1WnOF532jv6h8NwX+MhM74OiFXVq4QSXhdp
q7YA4oZuFAiJMpNmstFOVOBCfdd5PCtKN66i3ZPvAgCMUK7zcps/mVdYJlZeizTwlUv24lY1dAsf
SmpgJPNnUbOVlWHUtlRtavVIbGfhUSZRZ1XwgpTXvYW3t7xxm7vfl+tiIPFzVPnvEynkNCrcOtUO
Rr+fF8NJho2CYP7Y2hWOfxnyukSNU9ni93G/wRvnB9MwLJ5TMG0yDa6zcauu0oZYUA8cEHU8BM0s
lUanHMJNpctzSYU9D0rSbwRsCcF9tq9RE9EFmTXBppR2UrLMC9OJ2nvftJY+jpmgpXSpuvcp5uv9
u45ys1xCWGGL1wUMYISPG+O/rBgdcI1eIGYXon42d0mWZomZ5NrBTO5yGJzRvqcoxwZ0K0eFXK7O
fGCyv0/cxcDAIuwTZUvkHZHPbjTLyGvVZG0OeXBUaqeLu2XSdQstL53RPbTKW9c4fXsEbOIEWbuN
AG1HCqApUMH/6Uummo9pSqZ6/nZkIYA+P/QQb1flJWsYCs0JzM6iDf1ZNJ70EKUuZe9hiqwJiKVo
7Swzu52QUS9ESfT3j/mXQzDXDmugUwsxSecBJfy9n6JW6VMxNpRDO5WwLXqkoW0Gy1qlQTwGs2Io
HBHHXk/J19I4GStxvkf3pAxAdVocTo9T/VDBDFdUcBLLpkCWNzBZqyA7i+wwFSnVpF0M4M9CTsTV
l+rCy/jX958taywLUogvFWpIsh26b0or3ZjhxlB3lbyPiQ14HX+fsWsDnj3Fdd1LRVVqygEz2ypd
+8YubHiA37hsEiTrOyO4tl8UluDsyPMTLZ2dgnvxv0KfrgmUQR0lhcN+lLT4ZoRHkpCJJyYiM5J0
w1lNUH7mLm40UlOstupu9vuPvtQitKgGslNoE1KpPHudRALcOE9qwBPWHqioBUq50B+64hR45XxU
YYrKhy5/ruJDTyvVAo9Xhovfv2FayX9Nw49POIvsxaDru8LgE0Jo990rAa3lX7vVp5vntzGmxf8R
1omtYnS1S7VHA06P7IF+bwxHOXiXOpqAs9bFyGEef/bW5+8/7UI0+XN2lbMsOcMIU++znGHxTSyT
UxrettFkRv2sNnupvXLmL72Yfw139obI+ajWpUyZVRQXKug0f5XAGLXskWdzbE9ec8gz8doOuhBM
/TXo2aWfc+MJGV3VgyfsQ/2tFzZqiF8OQ5IESxKOsKtCfmq8hYaQZR05mWTO+em9DoNHfPt9vi+e
YY14i263BSzqbCsFUWyORQvKjNuiyBaI28M2ru5Iw0Hpy1cGk76xCee7StJVGZyZrIvkan/vKpMG
ii5aNEqHEr+UQZpJKZxEF7cFIbTzEhYeYArgkrqLSpYyK0IFyCvY++61VtQbA/k7oKutm85DEAoS
Yr4dre9qeJRhkPqI/qU42NePQ9s5cuA5g6jZurXX0uZmDLcFmgAoFnh+QWAQH7PyUfNpoAt7GQkb
CdfJElpS6qH8nT1P6TJRk5fYZJR98xTEwl5XB0cKwMVEW8FC6AHmbK8YrJtli+juV+atinVBSIoa
fpUi2Bn+gbzbaulMjngYKK9nBGR+ve3TyImpd+mthrRrOeRrhS5ClwIWZeatBxGf51FCoVt+7NWX
XKjf27peiBF6e2Uw65PhRkup1ffv+Ysh2oWAcp8MD6cQ2kNXY9L73ooPbWzZiQz3qjtp1YdaY7Mw
fOl+aSvo+yUxlC+YeNJLWj7G2Xsgn7pwJDjFmFscVq2LD3ijHiIDIWE9POj9R8fE+j5SkwBGvcrc
i4PD4azxIorZp4H7EhE502T229PQgXYds6OapVcy30t7VcJqfUp6qSScRws5zVdqvQ01BGGueFvw
gi2MmMSxHhNtMean30/GpZtIFjkUimwSK32HvT8uwEQSdXF0ScGY+xLpV1DKUgHc2wFQrrnH3web
nsrzc/FzsLMrwSz8rgm9gu5XtS2R4Uo2Eu5ywurKKNPx+m2Y6X398ZvAlBtd4fOb4nI1altFAaSk
LV0sJk0wmGIMQt2y+xIbmxB3Wd2YFf2Jcg6ZxEuGU3oewQ5PXzo5n+kC5zDZth5mWcp8CL7conKq
uH5L4W4I8SFKEDSycH+vTz2iNtxiCiYZQYZNNNWnzhJsj9exh0mquMDfAIUMJU36EO/PMLJD1LrQ
bAK2bHbY5vpoJRhwMftFALeoTxZUAW7qAFHyEqQYffrhy0XS2WpuejO48tZeSsWtqcOjSuSjqnhe
NCQU8WpA8/qhE19AGc+FVFtEsP1E8BsyijPueygAm0r/lD3gYyrq4a4cD57OzUVVDUf5VL8SBl06
Byq4L1GRpwRZO9ssUdUVUqRRZwrMfSSt4mBRIvMvBq8K2gBT4TS/MgeX4g2QW7IFXHaqn05//8e2
SXupLckAyfCgRdXSIUf4ov8Ph/vnGGfBZC8rkRQIjKEP39XomnIVtDNsa0p3ZpR7Bdrl76fhO5b4
+zRIki5TjCdltqa5/PtnjUJOEyVUJKJJFEgpKFoJomEAQYtgPjErYPV1yq7IlMVKSlN7qNT1BOJp
zGLWksOTHyx8zNm84lnTylljrTIq+cL4qmmzsDjW6ZH8qi+WtR/bXS1dOcuX1wQYs0j5njM4BRk/
1qQBBxUmJWU3uFwA3gP/eLUKdW2Is9jgfzg7rx5HtS4N/yIkcrgFnLPLdoUbVJFsDJj46+ehP81M
tavUHs3R0TmtbneBYe+1V3iDKVbnRj//55XAUijVdwDZ/34Hv6VCMDP+51sMS/3bt4ir/NqLNZcI
rQV5EJ3cEjVSwhK0iX9f6bdw/u1Ktx0sz8OmHOyZNiQ6EigtvpAXbMnVS4Sq6zsX+y2cf7/Yzcqq
iibPLzUvp0WupFrU5VI7NuadZycZv5VDQ0IM30SWABTfPj2xiS6AFdHGPW80PJ91HOLzhvZ3ICwr
A2UWECVG1k70bieagmuSTZHHA4umNDVdslDARM+ED7XyR9fEOmrtuOsLp2l0W2wQ4gxQq8gmXv3s
ISLkYQqQYpijj6q1eEZRymsfu6v3KSTdTjaObaHYSddPrtDuw6zdKJczv6YJJaqOh9lISY/fyB5T
9bOkV39h1FPqgStg2xzhNVV601LN3ZQNIz5HIdzfs2gP+YsOOjgawL4FfVDkSBvMylJxp19FGtvg
HuUun5y1wrn2YGP6AN3NKnbMy2uPmBH9DKhWckVCBi0TCW9PmXfh8wAcaXPUOD3I1NCjQsiXuvCi
m7CWm8i+eBgK4l2SMDIUFY+bhstDuqWEIwnWcgwdb/hoVEC1R7n8gH6C9qG3I3KEcB2Vs+o8UapJ
CAkYEXxcVqulT/aVjA14WibtMFuEl4869adJXovTU7+WpfWQjnUWYt+4iAv1s2Ehiny9zAS4CKmV
TgLsn6VrP4rgtAekvGqKemDxYoinxHo7S5BDoPUjlwSsUI5RZEmPModzKq6ul+fewtsmfT1ffFf1
JRc9iUlcnJ04htZ8zif65f2cFTO/LGz5yrCVx3mUWrcTgeXG78GkvXrOkAjq18d/b8hftz7TfR28
JNPQW36LEdVX4yqWNPLTSYJCJtIK/iRAzN27c1z+FsZ0evfMTADUyNpNSSmlrdL0MhcKqh1XsYxt
o9wjlfwWXb5f42bDG2XNlVNa1qJQwTyCBxgaboevIPN40040POpwsfHU3ZkFL7GINR0NDPHPasr9
7sHESoD86N9P+LfOrPX9rm4SBUv1wzizuCvJnF2C0ZXeeOS/GxXtoFFYjgDhhdZldDf6Kb+9Wrg1
jKdkjVnNH3Dzt6jeCGlcAEtVd7Up24y21x3SFnFK/kfyriqTrFJI95jwSwged/lc0GVwiZfZRUFw
D/E0Y3OB8qiclcUZjKQqPapsugyBVQ3vNCUc1+dkWtEdDT5y8ABKivqTCS3U2lk+mBuxmZePWosw
R2ob3sedZzo8s7+TBhH2MpMgS1aoAP5M5759t7YRfIsjWd0VCHkwza2zTZse/AB5h5H1olurumCi
gBm9fAeO9tuZ8v3Cw0P/duFar9I08LgwG5mFBDUL4u3dQ0Ubupw/vp8Gh5GsQrN+sLIiNQk6Odcw
dQRcGaM80VvHQHnTYKaG/dFsXnIVygV4jxL5tGvoXimaTZk+NSWwhRzFVXhvhKdOL3eXzkLYZOwX
L3VSbZukB9y5k7qZWFr2UMj2DaaYGQpuqQrz8fKa9mh3eCuxRzw8ClZWgzJC1rmZlztqVBKNZiqb
p6dI9QDVxoErgkkNOxSLoPGCtKzbXe1ByG2kWYwS2N0a7ddm0eBKbRlAvuid3wQSiNWdVEYthfG5
s3X52b/IQ4KamifFJ4aZYESNcerro38vud9iCwc8aCeZ6bKl35zyjQEeNjknvJF04uOSkx6lYk8d
qrUHStF/X+u32QBIof+5mHHzHSMxCs9NF7O+KPL8ah+VYJzq9z7tdgXpgG+xzxL03dmXpJwtahH0
I6Zq3O1U9R4b49cEXbEG8iMwlaEQ/3vJW16kWl3rKztBRoSfKpXhayjrLhPfTH8LrVN/Qa9IKdY1
G04o8C5nhkOfw2x2jHeEups+XoFtxZCdpE4cm6I6y88wNxvOu3ajauIMWA0Qm5xRXaet7jzKIeb/
vZMkif1Dl1oBT6vfttZUrdM4EYBXxIbLEM57FWkBBaXTd3+m4ypqgtqku9w5Vn+BB3BZy5AtOCyU
rLeJbt57ptzGNU7iPa2fISl8vlgNGLhxnvkuoyUNzHaJVFMFN73ZX1CT5Kk1Ib3qUrtz9P76BkFG
WqJhAPr4geqVgyuNAK+RdxmoRRmZh/h88q9gJNF1iQR1FcZfniLZSdCPTFSb0sjcdufkoQcqLeAm
2k37GPXx/BRED1eIa0ow1ULPbWqOg3QRGPFEQmM127cVPLILciPxvSmj/DPswtJDlgHmFxm9pd4U
QbLUtYbn57zF9EO4qPsYo1LvQzBzB4TWFcAKAkNh8XoxcDRN0JpCq0KyFlVs2KhXZI0xkdJtjBxW
Cczc1+sZk6C0Qqzsugc5aTAHurPqfr9fU5bosNImk26OCVG/VFcjLKlr6tcuA8sDx080Toh+hPXZ
bTrk99R+LibH4XmV4mcIOj7KLq4EV10M7lH9f4knPD5aFVRWADZYBn9v4cvZN4tajOTdpZiC+w0Y
zQik66lZj66oz5h5tk3OsMNR/2lBvAKDq5uZFVvLru8Pdx7NcK3bDcnMhskndBiw5kM59e0EhRiS
agK5xq4o1FEADaBSBbJ0hWk/djm9tWT2LxnrRscipQd6x1yJ0adv0KNittTk15EPBvLOTf3MJ3hA
uqXS0BnAYbcxjs3RhpYBDspSTiLaOhgF0/JqWeFXxG4rYQVc3pYhpaTtSSzvgAD/JNk/HgkAFvpb
HPY/BrCaH1S9rF3lXQX/Q0nlcQjAPsXXTw/WtddPegUf3faBWdPYh1KoWehTGLUdayp8ovlAPKMh
nDbhKINBQ/vPteT3RjftsH9l8P7UIFmuyRv1iluC1TlVOg3p/rXMRTNUHYN6qRY9imvBDKNyuXCS
wHLgZUxSbW+YIiJFn3UAXsIiidQ+TcC+lbgtsD4IdbslXawbvCiQKqSQapoa5tFXKSMglKPyTWyT
Ma3RvyQxG8GnkFtAffMIClTUo63R72q4mcAby3MyLxnwNsWcT8UK0u9QHgRrLubSRLHkKZpaYQqX
hqUqZBsVGAnNtztR8pc8nTUAGxbkBpAX4HF/L0zF94KLZFzknZqf2gaRNit09HYyQEHrF3D/ejm5
9CKUmsmdxfcztaADJoGjGigO0PxuDlgluyTgngVpgFDILeNbwam7L2Ro7EBpgBFBg/Y3YIvM6FWq
X6qzjhJBz+/hEG1sw2qtCXfuaMhlbtajDOhJ0jg4OTRvt2hZa0Zx6WpaciIFOTOHfAS2qxdXvCuN
3hvX/Pcj+JPQ/LgiiHbQZNBMOapvnn1RnUW1znAWRK+1dJt+1DdPV2UZiqscF4kEuQXcvS6TC4Zd
cHLCscbWNEoIq0jVY+5x3UgB5crKC3h1pyg6xB1wrbUJR/kMpGLUCJ8lBgNY4ID55BPNuafFMGr0
D7l5kM3AbUzsQ8NHtVjl8khv0LySYBAVZ1vXQkfxFcD+DwXGLlJs8x3sgS5thR8W2Ecd6eV+bmhu
vZLqZ5nWOBKAl3VVz7P2S2XkVE+oFUrgzll15z39kgvTdPz22G6SUitVa6MvI4l2rWNYx0wT7DrZ
5dUURlctvfiweJR7bJXfDhNZsUSdzIyWF53Pv9+VDKvZS86xOKDiEiBWYoacWDhikZx1JCTODFDP
7zrNPWgSYjEv0cM5e75dVqd/L5o/Pf/bRaPxjyGZgGgU9WbfRH7cWFkEOzdv8YFOPTsJ976AW4on
n8QW4bNjJ3nHIhiAeZvML0Dcm6hhYpvVnNdllrj1BR9OvLbihQTB+d9398vEYijdwHZD0tAkRhZ/
P6a6a9NeN6B9hvhYSrDWxPAxahnmMGUcNpWCNEt/lDpoi7U3bmWYxBCySxWihGi6Uo4vbx7MfLpu
/74xdSgebh+bLoq8Q1WXOX9vbqxnVnjVUhi6qS2oo7pyWnnJYDagqVW4OYO8aZTZ+k56T7b1Nn2J
NtfFmR2krCXRqXL3iji77uq2NcEkeBYeSGVR9iZkN2PEGdVph2GGPjpO/33Xv4QkhZsGxAY7TqHs
+/tpel5bJtA9KULKUVROkKRyrXAayCtoXx7MtFJ5/fcF/4A7bx7TX1e8aSZp+aWKanoMu1KcR2Qf
ZvHpCXtJXcCXkhqmbLtUP0aBP1LulZq/Zbt/XfrmDalCVKmXnEuTjZQcOQ3OBkbfz+idO238fPFp
WflYrgryutVWntXOH432JTQ4kPlESj/TE9BH95XxGTHPBhjBwL0OAYsyPLY4N/rq/4GhQ0YCgh7x
2xDBzN6cnl1BQ8bMQnUXXeeR9eEJ4qbO3gOSzXBnQM5MTcS3mIvfeUtDtnj7lgYRC01F44Tc7eay
YZvnWnqVcY5DbhHRyKWPsZlGY2JN7dkAwAz3oY4nV67fKSx/ObSV7xce+p3f0thzcA2tnKJzp9Gx
D0fQEQP0KgcS8y65B5C5d62h2vh+rTLNo4hQs7sKq1r/4vwC9dxBYBrAb/c4j7/k54z2h86KDpKc
eevfFxPathCiBnQXOSVIsoIeA+mZ0q6y9k4A/21P08lRDZH+5M8JahE2WhTWPEIxmvLOADPH2Z5d
TcZFfZZ0d2Cef9iaP9YKeod/MGPDzPHvbyaXRV4bcqvsWu8YJzgR5JeZHGKnne0sbM+6eBqjADCs
m7PI2wzJe8gDlBYFpGPU75pCXFVq6IZpMzb8aK7cIwP99jxMWpqKAgboZy++rSPLQOxB3ZXxY1i/
6OT1w7FA5gfht9ELN7DuvIE/u/L2kdAbMTnJTbbt7SPJPREScX8dmmmBLYe7vsI7J2dQdW22penN
A7P9ypNkIeZnOwUaEwcQPWSJ5s1rme0GDQe98Zf+pbXFM7oUgrW3yuhV6K7johHHMYn6v/f7b60M
xSLxQLdyGCRoN1shs/RESfRC+Q/cGIe0iJ42XY2rpK1lRsWZhF9rjqNTW4THAPLHFfnRIUvJBczy
4AtU9KNzwxh3VerU9WsM/sLz5pK5oAZzaH/lrqlhLtyE4zgGvFyg6dzgSycY7Z1z+LfkjVKcWAkI
S2UAc3vAROCWPJWvAnrel1eGtWuQzkZiB7SqFZ840dJ7e/uXFcYlhwBNEwj+6M3ebrpa87T0TCAx
JoX5RmkZs8i6bk1b59xPynvDUeWX8KwyfVAGQRCaIeJNXq/pSSRmnintfOCXHQ0myPhnFAYRlG78
p9q6rgf5gyBkpCCHiP36ugvsOTgvNEZ3FjR9Q5yb6M8EvLBu3KoYnV4vSNEIXyDaheqF+A/2BC2J
6izZHloAaW89lyppU+O02nlV5Pm9nHt4RjdbhnOOt0YzRZT4Xn9HkcZsmsoDKb1LDezWBcwry3ie
+7jAA1sAEWZpxcLXm7lBS/7Komu0e3FsWOM/7gBVHOYeKLha1s3CqchKUlmlufRH+6j/CgR/pIcM
fFEyLioPKF418ioY6/RJdBp1FXrVPfXSme4ARVxuTCBgjqWws68d1IAyPJzNU4bu1TVcXC/eWqV2
/z8c1b/knbr07bZvFp/VKkqe6dTXRb1oaoQ51K8hxMFAl4EeJs3rNSkQptn9O2L8VtbraFQwB0MP
UdfFm/dF0Z3xUHRpF1f7xMcyo0DmPRkJLCP/fRBTiKtxY65Kzrk7V/5tpcgcokOnS6QIuDlvisaP
Io92zq5CcAas9BlldloiF5Jp7Y3/isyu/rPrCqSp71z8l50HPQtIDZqF8KVuUQlyLNONMXJpZzav
evgUyOsh6smCb6vK1Ym92TVeN9mqZ2SWEeeae433P2TK21WKft6QJIElRWnt730Sn5Mi9DVB3CFs
UzTr1FsienKtJ14wtdoP+st2XbqBvs/qV/W8LbtR3e2N62eWvhb4fyiLK1ZMmCLiAF3u/Hxrti9y
09vMUCXBTZO3mD876S2UllUTn1R92YczIZszBYxFpHc7027TxlYuI5BFyOlE3VLT5mm0bNMHAbPG
bC+106ZcnfXFVV9E6dzXUK1fKtSyNc4fV/pYbo85Lz7xeMRhpndeWcojDM0g/pKum2u5CaU3E3nw
RptVMCMqc9VVa5ptWfUpnffn8hgxVi04bBrUHK35OTw196QAfhsyUIVDW6GRyurWhjXwLS/M+7j0
BEOBQoWKM7I/NCvp8E7I2kI/ARn1FknzPNwPgk+cc4H4cuU0ayfq+f3OYvttpSP2oNNkhsPMjOHv
G5FjNQLh1fKug9f0sgD5UHGUGfW7PzELeL5HzzqkglP1b3cufJuswmWFWyuDJ0D4abj83xeOFCGq
i/CSHgn34+vs8my9YScbu6ZbjDq3Xl/msOSwEgch6/z70j9Sp9tL31QetZSovnbJUiTEvZfMdLQN
yj/9e/JxJju0yZVQeLos5GfqeOSj97Qubf9Ze4WMiodCfac8/tFtuL2bmyhnmlBAVOucHo2Nvg9f
dZxzL5t8YrrqU+sY69oxF8rcd7BIvnfl25xiuDKRlTbhwHP+0YVBxTJJkiBJjwjeV18WUgCMorEH
UVytGgdfGEmIU/FFeVYH/X9MRqKJ9qze6R/+6Uh+Dza3N3GzDpSEAWZjxhi0HKPZubZx6xDsRqDB
PW5P4RhZaewP9/9eAT8aYbcXvVkBZSp50rnhokgfMAPDtQzokI+KM9YOCU0vXNQaG9X58BE3v/Ye
GRQ5WBb3v770zTuvfCmTUol33qC1ZF8wHW6g4NkyDlAa3JvGDaloMDlO5no0q644tuSvGpipg7dq
kBdkHPsBbAqD9ePZCZaYbyAThVUj8W7SLq9bUbfNefOFyN5UmiKziyGyMW0wVyTd1hbeTNqXz9Eb
uQUGIMXIn1wWoPfTz/6xXrD546OEVc0mIrsrRuU+CEfNWptePuJ99QJiC9RN6YincHF50B5jxMNz
jCZMFCs+rLG4iveX8ZkIPo1HeHa6Kkb3BkawPe5+/EULN5nLKDoJJ4kJgu0vFTx18d/JjuYzR2q3
bffxkpvKXfUgbsQPnJuYJhy9sXfA7LRy6BHvwb4YK/Oh215HTJ5nwel8khxMXltHgMNrC1gomg5t
4BZZuLW6MUbys4zPcM9Pzl1YD+JMGCVj0yVlkTondPxjhngZHrMf1zkdG8Vyud1HVXfkUaXb5Ynk
ahFhTVVvjcdwd33U1mo1Qnt1giNI61jr2NE3VeGSB+SB248CW10ncwiuKXz8F4yiPjz8VMYoebxQ
K08u2Cu6yQkLqifA3U68ah/Dwb8UKxTmM2Zm03Z9EN+kbflVZrjb4RSxufgOLu+2sQv2zaGfD57M
SKgJWzXHYPTyCiUX09ZZsFPsSzfu43ERQdewRc9h8tVfXeyKNP6IBb2vKzt8G2w6zUm2j9eXDFez
yqmf+SyGFXyCaVBk45IUOCR7T5iFQvW3B9s1Jhd7TKVbR05R4OG4GqulYzxLxihRXWOZf1UIyKgu
ur/XZ/1ojgYR/V2wNB30w8zRv7fvr3GLYRsQbhmNpz9547fDk4zlojTpNTkaxiSh5gDKkijTtnaR
Zrdyprb30vYhHPzYrt8ueHNI6kWvUnqVybHZJUueDSC4cep8xkvwOuWTN7ZG/RS6q7Tw8dzNMcxN
Tbt5zB+NOxjvH5TdIW6RFCKBgswYwOubvNRPWvOa5RUReyI8rQLVqU7qiXGnsox3mBC9f8YT/9Bt
c/yb9s04meZL/Gw/8gP/fQQCluA5XmKLXN45SdQfQk5/bsxgzo9sucEY9CagSdco0S+5ySt5ADjx
Ks/PB3OFt2WHKootro0PgigLyECtdjCZOT+hMCe/NMBCm4n0kENNfwe9RPe6OvVjZXlZXmfy2jxa
Dwl9HMwlKxsdzwovFmHcSJMO+NAF4xRABb1zrSYIvZfzFKMRY1n4I1yljG7dK048RrXff033g2wI
SkOjVnZXxnv5ha0b9VVsY7ojflXl2PvjBCOvrGIkiG6FvUviyqu4dxXVxZgdY/GTuu8/0sDJ3hLJ
VcpRthAO56f0ZHaj6kT7gTtqKIEKQrhyAGgj1i6YWe1dWFpLCsoDOJLwwka4vvfviCitL+9C7WgY
78yuT/2WQ44diHAxUEL9rZnBKzrqyhQdMYCzbCyOhgSHnMIh6OOX9uW9XAM31cZM0bqEwstRv+RX
Q7SrY/SkI3HKv62bfFS57b/k8ytME1wHjSn07SaeaoB3rku4HjAdRLyM2nHB/EB1utduHc/9HeVm
5G1FDPWe2zd+qPSm+lM4G3lOx8hGYvDcgXC2MasKj9Cngq+M8Q0+RF9phw26fKBTEDKjlpxEcDQm
Si/e+DpV1kngJG/+HImi6yJ4IIjzoejR2Ad7mNup68s2yvaq7AjH7pm/VkFfORaYwa4N6MEzbWUe
WtFu6RAzqPA3Bj2GlYVnfHgQl9d4iu382ntoluWDvPRkOwQXuTOX5hibvnUkjHprDRuxyLapOuo4
VS4P2TxtHWURSQ7nPlDecJe/YNOFy1Q6z+doL5oPhcZIzKmhJECVW+ct9iEjad/vhbW0NtbgvIV9
/uktow0kGpOpynA6vEVvxlrcaFjU4C4xvxg4WhkXJ521C0Tgy8iufBd/mHjG8AhztzeGksb8/Nqe
Gkz8qs3QJLFxrNZc1I28YdhuW/FUgHYvjKQee61CtOVyFLwKmh1smsESNk35aRk+HJiRPZdP51MK
lUJxgn1PXYbP7Dt2Xuam/WKy7x26jTLHgXnsL8t3NGAmwRQS5We60ugRTvjlKE/GpH242B9CUApL
68uYSfhm424lHBKmX5uqG3Oe4T0kOc/x+KLaWmNjkImJuPRsrhqsJo2lOereiiORBhPQRfOYMlrE
HTjBpuxJ+0g+xbe8GYcSXCMXClDOxCpwsYienBfIKiNufCdoSuJv2RYyB3RdUOlDbu4magZdTTsS
td1j+uW/RjgmajZwVwWPuQRmzFQopr05pJ74LYjiLOEYnuTrbiVDdOixWCdpsnxXWlg73nm1Qkn0
vOlWg7RXyyrTp+pMebu8XVnqvg3pVv7olanx1mOXh5S0baQTBFKRJQ0LVw05tcVD0roetfvhgnFR
QmPnlG19z66e+M2KbYDZIMQZvEnBCgYv0aEOXGs8uNbwkINV8dmuZfwm34XtsZspOo5S7af+JC4R
eWYSbj2oL5rqQufyWrt4l1+ipf8W3ZmgMA795USkaJRgvGLVYeo3CbQUipeuEKXkqK7kHTHaIngT
RQ7ag78XXOx0d+QOiU0objeYT7X4sIWvUW23QHJe+8A1V/KqTcZYjmlPGZaf2G/R9XoSEkArY5/m
MCKWuFC+exqViYLPy9ESHRTY8mgkAiVS3YwfulB6W39DHnVB3AheMT7giBhHuh0eypl00t/pVPTw
kBfaVH4wHzis43HyWpzEp+59MC0NTsIunpnP1sLcRg/+Mtprq+DNz+xkDVdv2ixVTGsRH2kbF7Gr
fbLud0jtf8gYjZ5xFZ9GsQ3G6fp5nSiz8g0i2cjaKmNrgyHnnHZiOeXBmHdKFxKcH48eYRJyAISw
0N23buepuVQh1aOa/pGizUk536qRYVv2Cx7iduCEduL2duZAZhi39n6Pqq5LqoJE/Ijd7fR2b2OD
pjuBM1j/vo19e3+2J5Pens3Gh9Xby2w8Hr+M7dl+Pzu8rDJ7xa8Pm/GGD45Tezzz7cNsv02d/Wx2
mE0mk9F0btrz+dxRx8/LyfLzc7mdTGazzdtmNpss+fN69LyeP3S244xs0xWcz/1k9Ow7Fxu1GOLC
8RjYc+NEfYtdm+we5/J0ivyrvcMDbzAm0+zhy63eDofN21tmv2BVZp80F99Q/NEr+8Nz8HSPnGbR
2Q8X5yGwj/VkfSxn61fn4esjcj546fa/088fUqs6eNTvb+Cmi1v7TWSZnuwf89GiGklPzUj8iqeY
fmKamNjLbiyOk3XnXvdf/74wKpE/3r0O4eN/t91NmnUuAHPHCF4f1R1paPsu0q54Ut7Vxo1W/YO1
kUfqS/10DkaXJU37ubCsWb2SHa+pKvPGlTYc9ZdkrLzH8qT4kGP2RjzFQvTyABBzizke1OOHZKst
jUfvGTOj6KPAoVobi1863oxwCB3hsaU8K8cJ3h/XkeZPgF/E2BPrdn6eWMY0j2ZdMWbf69KE3xk4
q6WtvIc95nnFgXJRQw3kVVrQ6HoxnzN0BgGPfQbv5ikB/58hfY5NovWUvRQHlZ9JN+iQPJsnv3MC
PC99Zywf+0dPGiuP4bD7XJxbzVnz1O61PbiVrEURGgS7A+edrjgdUqFwymxcjmvR9lem7FgcYjie
i8+XRTyKjxk7dGM++BOLebOtf+DDFTrZLDlJ6/OrDCNqJF5sGbvP5MQBKz7p/JJk5QFT+4U0Ulbd
h/yUufWoP9aviODVFR7d513zFmI7rU/9B+l58NnVH9VlzrlpqwfvUL2HW/n90jvEkPxJflLA9WEB
rY2rgwoREoFOTvXLqXnKn/g4I7CpxokQj7uP88kcDl918ye3CE75TJvFJ+V4PsWe7R/CjwizyOsT
OYW/1V7Or9qXvgn2wSIjTswuU3pqa1IGY3V+NKbU1cHaXKrv54mMyiZt1zE1c0xFsRQatzilByaD
aGiv65U1MVbCS3b0l3g0mk6xBpqFPvTr0Dz4MtVRCQXhlFt2/VUwdSP5XjWFG+3oGFm0G9BN2aYH
TPz0x2gK7RdbOgrckh6bo8u2/HiuXGXemqOmd61nDB51soZwLY+6vbYNN9bH5YlFXp+dqtp6R4Ts
eoapB+EJ08VVEeOgLRxCstYx896yxNEwm6EQ4+K2jH0XDOInfXV96ib1DE42aqCc7dJTtydfrMj7
XKoCThfZFh6KJ+TzzvXIU2aWtEBRoMlm+bYmuT7Uk2ZWzOVH/5lHvAlG3SG+x376JaKwr9Epkwfx
eyZUNx13fu8cJVGRIKFoX5+CA4f2yd9L7/hrukAjKNMfkLSdoLHRz9Qv/kQdXZ+ahYCTsbS5Pvtr
7GW3CcarnDnL/ilbW/toLPH/hGA/mFjNVKI9KqsjfFLXEl0hErgRGswOIBgXw99J6GAn4ZJlUjey
uKcoiM7UTbrizL0u1Jm1EhyFniRCE9t0ls/EMRKfE+vIONCYs09nzbhf9BMMHi+GSwYjuJYrb7KZ
jHd172ij4iS74biaCfN6NNhnhxtlG6yS6eWYHPF+/nec/LUa/fY4/+CovjUIGIwnTZTnyRHYb0I1
sIctGe895MuoJmE3uNlX/2Ed0GzeI7lwkBbKRnm4zsKjN7Ve4m3yKD+QlgIvmPKFCideNuPuPUzG
hAirGKvvWW0Lc2AEW5wmhfG/b17+wf6ilv4D8jKg3EEg+vPtvt192Gt6HYsh8hBPyDhxtwRrUqaw
HMppvoTOv4722Lri/LrUyKAA/zLyd3o6iZ59/ehWVKME/nJ0gWStuNSNMP9FZmXVmJHLI4J7sjrV
By7Fxro6Xjs6L1HJbihhA0d5JwfDdcFHJPlLUZzmdMWH+t0Ya9NwnlTrtJli2odoiJ2fPKqsxxZh
/i+sGprarT4VVz4RW94U2lPsV20bCThpF56tMiFORjW2bkOEntDnP28afAQe2qsdEkUB99edU0AN
/cBIE/YCFh0Ghe+m2RjzkgR4JT7IM2K7P5HLuV85nj6St5xc+S6InW5FbRiQLCIdNTSx02WEECeW
j4Tt9AP/jA+qGZFwNU8/rLmK00Y31BpA+oik3btcUaVl+KXAYGfqRJL+lh1hbw0Rf6zsMDfODwRm
IBFQPzChUyF+YN66VjDEsNPn+EEh8lEFoTRm6fbgTZo+UNKnhl0cha982VEt082/ruWp/OIjVrsI
fEc70enjxEJyGTsE7NLDTXuUAlyttVeVa5OfWluNRJlacJ5/qB5/rZpni6s3l9fZI221wbUXe4wj
vcZ20n+a7wZnQYS+ntO+RK19cQJ73RJ+N5gKO8bs38v0B5xjWKUyDAm6UCBQgOaQqnxbpX4VSImh
nrPjyUBvHsNae/Ui2bPI9eeg0f0VZfsE9NZ8Go6n7frB8ZyPj/JeY+5nLsxNwLQbOE4oiN/qh5t1
X0pdpp4pQ1ab1cx7Rhs8d9rFZOZPtsvneeY+iI/N4mGKIxPGuncewS9twb+ufju68AWhvhjK+bgg
ZQ7tQ/tGn8a9bJTHwyTMcWnfnqckQvazQo58nDtfySp7u9aj5NOnFaS5/76dH+jQP2/k28O4qclE
9VKK1pWHcTIeaOyIzqpZi4T3zSxe6bN3IVqFjv3s1GvlNNT0892UBu0iPJ2ExUdj02k+O4tpduch
/WBI/Lkr4hnyFpCqROPmaMvMWM06hYd0CmYZyfyLOHoZypRqhTG9vVmp89UTRnIvK3X0lr0QlDY9
Zcv5sbabbWI34yXJybNqTz6z4S9NDr693W5H8pPR2Rd7FNlTF63blWa7XwzJoLW+JUefwmDnfU4t
F3jr6GIrXw66QXaHmfGHfKcUVn6phAcppv/+frct2UDxYkkP+X7N7tQ44drCCHrTz95YD4F7oLrc
b8VZP0GMa/TIdudEnEfT41SY+S6B9vGurMWw72561X/dz01xEgdScdWZKB/No4sT/FpyM8sBs+yG
9mUjLehR+85hKAMJdbP6MkodefvZTwj3y1dhzvRi0QiOaHuPQzU1cnzY106rulN/jHTfhgLrIXES
5w4397d+wl93fdNhz2pZVAJr2EonnH3QhqHog+Ti+Pan8DqqncchFF/sOdWi9fy1uLdK1V9aRH9d
/2Yrt20XIKDMU+uL0elpNT6M0wkCKuPPlpyYwi53Mid4+EydrTzbnu3leh3YUwgM9iu5wMVeO9Mp
Nau4Bjlwr9zUfyn6/rq3m30tBDL4x1BmBz2tWndVb95ezDnUDmfGXVUuGdzVfmP3gP9z+2D0ojrp
iE7UnGdHBQNW7u2QT3xK+vfJcm0u6CBOxSmDnjkNGxpGpxLZn2O8efDHhKW9t/6Kx/rbzh9Pd6d/
R6jfz4xve+WmfFVC3QyDnKcsr57IaaEGrVfEAInVmDmzT/2gL9kl/pYHqjhHjvT/IuxMl5TF1m19
RUQIKMhf+h7sTf8QaTYK0gh2yNXvh+/sOGuvWiuq4qsyTdMGYc63HWO8+miUXrpq/sN6+4PQ+7td
MjqW/+O9ppdWqYDSsmuNRrcvFmblGWgxGJs1lWcvUW2KDSL1Btm0qYXcNYYj66m6/Hnuev3nK7PT
3duMGeT0MP0sWF1Wv+yKn+9M1d3F7+muv3TNPDtqbtJYM4ro++9PpPiHNfmfxw8vcORQTOTZX87k
ZRj6iTCuCSGYrVS9XJMnfh8GDwF4yUrygFO7ZPur+h5whZmpxr72UDjTH8u19EPIGEo0bQ+3rZbM
9MKjLdjQKlxtn7b5siKbpUXByFfjH+XhAURIeyBPAt1bgBHnLBgKQ7mbnQuf7OOBbvigy9FODw1J
993VS/9GAf2hv9yFW5m+dUoHujsGgMBS/5j58acYnbmw7+NK8LAoq8Jf0dSodOPjZSoJ/bN4TH+x
PQcWpPtLH/5s5ckV/MPirZd0NvQ70dKOUbUGXouXE1+czF+yjvX1Hzyq9N+twr/O8l9WCQM4pUt2
wSrd7WhizP2k8tdjUU1ckhiavWU1JvawdlA8oh7199f4jw7m313i0Sz8nyXaX+W+PJ35cGRTjXzZ
6rmbeFq8TIdlegmJKvj8ztj8nhKywO+Lrv1DU+8/poH9P8/9r28///cDUJ9l9ujGPRLcqDA2YGz1
g2YnMpWuhoKhGqxvmzVemUK4cSmc5Rj+9C5wGfol2M277BL8X/VlGXzh+crBCHcq/XZh0CmeBunD
rvUa2/k2H6m/qhfFgXXhT7BPqBLYtXM1tJQr3Mxt2vO1QaVvezWDfemNvCVLUg04pWP3elE6qzLC
MRmCtwj+KR37g7b7j8sASmac2ILQ1V/9u6Ce5CIDq8EaCBr9HlKiso+gA2q78W96xURhlBYnJuqP
h3xRrPAWnmZoBpVPKDX2/VDJOvoMddykPvPHqyS3MRKFfzK1tDZW0q5cXJ0Fgcnfrx5RGr3CX48b
xj8h+gTyNXMu//3qne59fu5OsxqQUzQWUFvnEeV4siU4i2WPxRWDXJ9ayduixUBDJKr0w2BSBDQT
gRrvEOjUjtPmK/2IY7/0rfhDMb/m1VKYEDL0u/Vy+u0xU0XHUjyD05Q1cCc5GyctmYq++2g97OMY
cxEuuNokyG/GtgoQGU8ClcBnviwjajoT/Vv4/qYpZHARi8Uvt75BPQE3UOuW5sQGAd6qdH7Rbcf0
3M3nx9+fp/8aePzf0/SXRf58okkkVBhS5siR1g52pBievaQfRAQ68dLeAI1mbAh/FnDN/0nA+c8o
pb+7Sn+Jjt9P5riDjmOP3Smv9+ah+yZkz3VC5ER010B13PXVzrZHQCOU4DNv7t2e3jS96wPIMC3a
fWTJuIVivzN+BU6sS345JyvUc2ruk7nu5km1cpvM/D1bq9/FP0B0/6sf+tfpU/8q6TGIL/WVj9H9
kEA2uVmvRRQMdkNwcjyuTxa+8q7qiucUtnxsjCXtUu0zDal9Ulv80BZ0BvcVrktnPLveWz5Nfb4D
petzMvv+hy3xXzORGeNS6JyAe/sP1H42NHflOgHhiNsDzwPAxtfWYpLHp9a40Eej87pAUNSf2SCM
vJnZm7fNTX9buYWJu4TiVnQym1Pv9sGTyMQ/26KLxgJtmIeJhpx9PfTWPRjcmV1iJGuKzrc1bbw/
ebotLO6/IJrs2i8cxraYsy3wH4AbVu2rKf0kf7rLYmw9NbIiyJMsBvLwduuFkP6TXVfHJf3XNQet
kXEMnAMRQPy/WwbhJD/mRU99SUimxmlB1dRRvwcKjBesPLil7Rs8NxRQihyMN9JfucGAvVfpXmiU
s9mZVeq/B4jM+qu0ps7EaiNmiHSY/bsuH+u1GtQ7amomViGcpJJ1Hmuz2oEZp5ozfL7XcxeUlkg/
FG1YIhF4UObNe69nm4mDwDefl9woaBFyTw1x8wqUxYTONcFYboC2+mmv5jUC3fT3ZgDC238Lswml
oAXITMWQWCf/flo0+f0Sm7PUbF4+tWxTit++ZjM12X6EKhG17EqWZN2Jonpb9uQU8mIEMMqp7ZMD
qC2cOHe7jWR76jxDpO7D1gLJ6bIe5pRmu93TlQwlAqC3vLmt27iK83KuyXuDip4zsy+Ls0k9aneB
36/3nhgOYfHxopZEyrttPxED51rMvk4K81p0hsxwy3/wY7h9/fJAcw+5279p7dQSD8lftGPlr9cv
v8lfsy9ar/LX6frdSMix+goVcwQvUaIOn6UNLETrXFF1bwxc6bw7/c+zSc152GsnK/+knEwj9/P9
ou7OvfxTHR/lhuKkAJ7sU6qsyycFh/wTNkP+WW25P4CN4cm0nbSVtuJev9dWvCdo25am7H7Y82E8
r+d5/NBWwviky/btB2XYf122QNOGr+ceUM3pMzvQTzrRdm90OvYIg+XbZvAYbCktpBI9VFNanGnd
L15vIDXPL7DMyfQg/bntNF3h7nUvLZQIUXF/CpbDa4Np/HDP1tnyP8LcwVcFc6vzagNJbkc1wRla
D/fmNxbC/sHJzZxXcB8vr9WZKMA4U7d3Sqey71GTnIzauQVVIHhn/7JySyI1/IhdLFSPJCs6+y9X
tFTrZU9dnuiiYd/QNHRlQ3MsyaScaMopQxK8csFIJV/0EQC0sqPCi0orW6peSedBCqSgXU2DKbcS
xuFxbAJk/JbntP28LHP3mqr2YJ7s2jrZ1P/sq1l9FmnvzcLKl3eVf4vm6cASvWypEzsg5+02Vu25
X6SlN3Fmyd0DbbpU/Gf4DE+xmMy8Oqo3Y1h7AwhqtXYfSUEXAUMs/WZVR7ddS5x1DkGv67QePERS
GA3UOW+nipsYJH9wc8pUSK5hxdFNfXWlRK+FRjtdBD9M1fxjlipxe7wFWax+vINiUXHsfGO3sOa2
jM+/RhlnZ06TAUUPXzI7o8DBXezG7hwtrUzAItSw7s7bU2zJlK3KvtiX5O4IH3kiBeXi6RTuORCc
3q9p4SNxE6BzFLzdhms2Me9OlTxWuTflU6H+G0+r4C+F83TmtmJfUs2Z+V0kpEJ6Wt248tVacLrR
RLvo8tqgsBwpeAdErESrz+i8OB9Oyd3Og1s0BKpdRoUj7TjeqNtco0dwil/OxeXy1oucQPW1E1I1
vR3P0Tm6+TOzs09LyZ+lWpothfU5KrzOe9r38ME6KjbUfFmrKuVCyWWEgjtxijA7ZJGwevyeUwiX
Xm7dnFPQxPny8dnGz3XvvRwNp3Zj9d2di/3gsp5cFDz8kzuj51l7Zxb61W/48leaGLS0DvmK+Ocn
TyYBCzp5BI9jvdHS2w6ujc8+8dTVNz3ROLcVS/QEB63ElMM2z1SxslhMz07hdM7cmjsZFV/WsXMn
I2LB3eLc1WyVAH7qItKNr3u5zIpZip7mKlEXws4LGCPoXG0aUNRn0YP1ROC31Qb1yUBJwVUCjn5Z
XVh4VDX8zLl6jLy0Mo+/GlN/rCFO/fwzjy+AmxUqBeNCqJ1spBSYL/cW9DZD7twpVVCFJiEdKLZH
5zAflaXeLjk2cMqSxWQrzo7q9mbFWp+4ha+4JZufGcNhmdT29HPKyFoCf9mt/NxXaZoXhY4Bty8B
oYSv3vU2YmTzEui6yBmXHIJgCt8QVcf3N5RF5tCDd5/uGWT/xZq5qqE6Z5uhpPaDwmfuPuIM9ct7
ePXQSfbrsPqU7bs9j1TOnko8hb6uPbfybc4ZpQXI97n4TFD23pS4G/vqzI1TDKrXF0PtmC/vIbzI
EMh3xFBgfBalRr+js4D7tBX3lrCjnSZ5BU2Agmt6+xzCU/CKORtgujX74XSJbFfubDxvYeUCGQxx
EfY7aqOLi06cN27rK9+bOUpGaxZm7p5Y+CdXiyvrmgLFDV5OF3KMC3638+WTSi9T17+mTuNyJS15
d/LvwWUDktZrtpI/ZS304QPTMXNLgD1el9zMzKxXufuKAb+FOWEVSHZfcXgkejkPp1pkXuU94xG4
hu9MzknuF+YZVKOrUZFjaxxnduZ361afWC/nvrvvytUzKdN6nQGvZ7NclvWaOmO5vm2l33xZpMpv
wzqSfpkSyq08ur1qe14j+jj6q+iP36q2uNlhL+4BNog0aoGkNlthhc+84PimwIBV87QsTg7dscWf
p75e5otwb07r1u1Bgr/M28U9r3n9H5fXbMU9vr3dFuN7AfBfTOjvnpb8cuMxYF/C1///vd3ysmJ9
TiU2P0Crh1GuJ7+3LQgxCgSfJX+5fT5DkjgY0OvzWv5SEyHJl4RjX6IGkqqlgXhgVSXP/SwpRocQ
wieQk9P24TPWc6ASJ+oNIdkGdGwn6/K6YpGoa/bz8CGmV2ZQpiBhATUIofo9S9Xv0Z4Lf26Hj+ly
GmcTQwuro5xejlqook9kqKG8nssOEPLNOTztpHgag1PLV+dF+ZPFZSR8FP55MXEbUwngmwRKoOAs
ywXNMrcDT8i/jebdN/ikqKLeo1i0tRlKqQse+JKowSlMAokmWQNzSPWBX7PGmcgOlPAVXJ0XLQ2w
c7hpnBY96GmMJI4lBlVU2hLO/hxV7Pqzwyr027iDTCF7U2ewJ+6bukrmPHH5U+dmtA76s6T5malg
oVr9bheeBtrjat7t92gAsTDX9GrTmrWFpPAUS01VDyfpTP2MnEI0J47kIAjsvhac8LiKXyCx787D
emA4Z3ZLS/XksresPJhaZA+RYlaWyj67uCXvK7MfK6uymKwOfju3G5OwgB1/Ch5sh5k7/l0LrvbT
E7+GpCXaKNwXu41RrrZAeZgdy9HmK9nLoqc3vt8TukcP4cBT7Sd46ydvXDraXrCbQOEtm83FKT3J
6injENQjyes/d4XNMLUYpVFJl9j+KqAycMU8u0tm7E8NM9C7xeqB/59iWOmre+dI5ETUUbGZcTB9
QuQSz/3aqz1MWTAFO9cEQ1p4MofE+FG7xnDcHNkFphRUFpohfmZdzRY7wOdg/vjJLVEH7yEkD70z
BrwOuKZI9W4udFBDMjJwE/loeI2Ln5O1Md2Gk9+4HRdr/zQZCULeUtqwPdyOwKNw72DjAMXZgqU4
T7sLZ9jNPJB4HqLKDtKHdkzHxGIUhQX2iPCemN2qMFdIbmLsMGlc4Kk1msHxIsjui+gpt0uqk4M5
XtSpxbIwL/bwUziyPbPrjzuOniqqV3FZZbPnTPPRnkye37tPFhPDiTFcrXOzmPhszLF8xG0OOTXm
9qYfqfGTmUog+nBQD2fYFYkWPzaNXySzZR3Urho9iI5Ui78Foj+1mU8B0qOwW6Nzq0YPTx5TepOZ
o5HAUdHRuZYRqS7nCwXxtHO59crgZhNnGS9TjYYRoJvynOh+HHbwDc66jE3NXnq/mwW07hZtpAXQ
MXXyYnxi0OoSLBLmtSbdWmGlVos8krx+eYpkdxJVbrMoEtAJfocvbpZtfIvPH9XyFs8BWM1Nda/t
JRqAW0bUzvYg95F+2oqkO+RDHVf7bD37QH3bmDrSIiAIgqV+AeIV9wBmSI/sReuOkUYTNEeAHlg6
IZCih8/+WjSOEPcukj2uGr6dfKtE472XD6goJWtjmRITxJl/xaediDROXICJj94k/ip3mWRiPhzW
h5vHr6ANlEjyB/e+a+jOTJeyV1CxAS9BZKDZ9UoM5oC/iU2cC9+3WI0J37A/LW/jUWKI7afZhX+S
JZIgYiqwDit19e5Ihi5jCtXvyYpQr9uSKlEnwXY0v9rqf53RZctj4xNBml62zy+4F9vqF5Pe/EoL
xrUc5ERdIWo+XfA8ORlTIUSFv2YrOPC/E57MUAC1t9uz8fyC9vDwA5EnDSMsZBoJwXU/JGXJXSmq
91Ik8Rc1VOje9On9ozrb0nJIqctV2KKlmMrfYlrtejTs1pTKml2zE6ncfqvXP/dlCvk/2sdYz1+U
G6EgJFQd2a/Z33OXjCqSKKhfo8Indg8aPEBvQCJzHqRRtV/Zp2T2IQW1L0aCn6fdkqkqbpvWcZaI
vz1GHssVzlIqXxophsaRAEPfFGHz2cR9KOyv68cWzHf1qa2UgxLNVrdfIRG/WJyrGc693V6Wt6jx
61WFCf7jUhtOOap7lroSXMEdCPDfDvTrcyi4wCYTeIFCWJMG/haOebOgpQQUdUkXYA9aklNQjH7T
plT8kjhJdBnRGwLm8ooFUXl0WtWhkKh7CWt+t4UUja1zRMDsTILuhyLQMR/pXQhLJNOFlgiuxlfv
Iul4WglhR6gte2Uq+bDTwYNoK47L6xNlMaZxGsnc3Ce3q8M+0VyWclrzgYSIkRKPUXqzmpBSqN7b
fQS0ze0n7pIDt5VIAU3UhQSRwFQA3mFh4YHhAHFra9kU3WeITYL4NCONqClONv4RE2gRnMTaan54
GVdTCPoPcF2b15FpdOMlDfjYAEHvuFljjIJJcPOatLWloDi8SZEUkGU5KDBqlIJxXmTL4qeLtA/B
+1bNy3EODpCiQZhFUwKDYnPZyam4YqQnh1uFjPyGNff05ajH89e+5smJ4EmusGbSuw1V1+YfCLnW
nSWdPaLizlGfzCM876eEf5ViNZ3xfoVXmg2trjpQvmfYJnF5xdfVId2FAuMgJ1O/cc8/52jmkbXS
BJb40tewNrO0jdqgITq92nAek3uIrAOXWCIi56rUWMExJcwX1eIU05mjtviOYF9CzJyl03j4wong
sW+RvGP0edrvH35nk1RSVRrSNpC9C6g++vMccRkyWIjSxHhJpcXT00jgAc17j+Pb6SCzAHpPTosm
uo95FUl2E9xQo02eIQOZ7TodQjGUtm382KpfArWn94IphWGdyox1+nj4M3BM6yIVvmYsIuSY2QHt
Zx9CexBWWUR2RfwxIeDki6ZkmLwQchYpcB1hDTH44/+jxR8zgvZHDFTyBUIByKAVOdWEbTU6bJzg
oUzKpPkZAtIo6+QjCXLipKDnGo2Do0jXb5zImXtp8NoMZwquwRuYrrrM1plb7rSlsFSX0sdpfDY0
zCUsodNGAl2Rrefe5EOOpfR+nAFqHRaZKzqS52A+bMl+mGEK/sos4rv1MN88IhqfVQqc34d2CRdG
iEDS+rmXJYzNsW6hsJBYYGd3sD5UyjF3XeQNJW82MSbp60MJ5XhSAAq+wrFYw+2YfjBkiubH5rR5
383Zkj+eNvOp+dwJS1AEH8r4V+Wj2/FDhlhEE0/5GGdS6fOP5xEAXH8Ey3w65AfuVz/9EcCmMmWO
Nn8YdvBM+h0J8eZ55G5WmNSph2N+AOFMeXozut9jfwStNv7QAKFdrGE3HGFrwdW9YKp23M0P//tD
3LUzMz8w/ic/8HJwITtxB4b6tuH9cFY7HhJ38vjjsrgcHj/1ij/RTeDZf57255XV+B7Drm6tdsNH
wDcbAgoR9WpGLPTC4A4kc5UL3/j3vJ4v5P0Mh1izgPpQ3ecuKTCRxtPIHZaNixt1VZaEbBI0kE7K
7hurQ7DpIkLoC5jdOlQIvwvz6tV2aWcenRC/Nt9+6Sm+loD5JXOYmWRE43vhdmXKrndaECe31acG
SwomREv8lAdPXou6Y9iG5TZneWgx8ZbX445r+3kU9LdzIr1tKZZcKcIqZus9wkE/AmuEQn1NiFeo
hrwdiqjULtqFGNCnWAJ0/z6z4GbW05tJOtven1LIqIjeREAAnKu4XfYY5wPD04IhlMPHz3XdxO/t
CxhWycfBNhpz30A+Vgs+hUpDfAovRMT1Sh5NyIaQI4VLltnKSvavweCzeLcv8oMJFkWITzCkLwTi
cnBZiO7gnD/rmOUbYQ1tedVQnKvW4oacnxMF8tOdB6o/T95f8gIG9oG2RCIepuvzToyV8PUxScX4
fBSX8hLyzHVX31nhwtmG8Hc/qiordNTqn44EQO2kS9C/llK6zomwb9vRT7Q/N8UokiYCndkfGSV8
Pyojow+etVHYOYnPY9tjwsaVN+xYT+MPjVEDywlTNUgOJs4pVr+eLJYrRczGf22uSbVQd69IPV6T
LmkPXWF3CSIJB+oEh3f0im6HZtElWQMSdLKhTuELO9gLwg4S12YSkbwcGGH3OFyCd3TeawH/jl0i
7LqkWTAs7wTsTIvn3+XNKP/4G4YOJ8PXeU0VfymbRy40zKxFS2l+jbBpMKzHN3queN+FFsAWXGnB
4PUrOdQCZStzgZXt4JUfj1gO+1W1uM+ZbdCyhekjwRaknFaGwqq3Se/Xdfpc50HP/3L4TLXgwru/
cBcPVgyaPmRV7Ar7OHoIxejNsW712Dbxdf22jlPj7qF6kvm991yLVNsIj1uC6Ec8hO/POiXF5LZb
z3+vabOccH8MDq7rP3H0+WlMER1aV8vst1s3J5teA30eHruu4V6MkXc+N8eXj/MYCKh5Zgf14xMv
Avj3s/28jr9d18WHHE63mPjgmb449Y9F77U+4gBB5bLY7SJtPmsQ+zgAHh23ksZ+q2IxROQCaGLP
JsK8OJijiGckAwu63kmeGp9XSAh4ErmIkgoxahyJ4gnxSLce3cfNqZyLP1AmfJLtZCvRgWOL+sDD
UVIGoZDATQ3KdpBN4eJ6Fx8dhKW4eIVv7x7LzovPnTwAZ8YPO/cm+9YTqDNTMF1JbmtfVqdESzVq
0w+v/z2t4UTmKSXlxYNG3unjGl/S+3aud1v1bZWfl6fO2Bn0DM7bYluA+FzR1YTKvBcOECWUVfGr
rN77jBCuAK2sq/AaKGdQUP6UUanJ/Srqdmpc4rsQq5TS2bI4yvGrxtvUgRzP8Gvz79NGHTv3p82f
nYRFeJvqEody3b2nZrfrdjJ6TDvlYwIbvxq9zVEWre6ovPTso981oxPBuGPOCXEZR7zA3OMSRqvf
bsQduCclldL3RxbyQZX+3F02bF88WKVfOJfdrjxmYRZO1xzPcnxaHYiLqa3Rqxf9PJys6gC6LUfJ
gdTug3EWA5OXjQ6ADPkvDBnIIPCK51gNk4hvN/FqVZ/Fpx/pBUHtxSCljG8upeddGchR8TuL0OLQ
4Cs8TOlrh22N1I0cTTgR8rLODHk5mqg6kHDsTrFDZ9svljWditta87P9Jc3TB11DzjpDU5SVsqKb
OSzExeww/Pk/k4xJMqe7ABrSKoMyAMYENxZTCO6/hCD4+ppFd383XamRGt0RPNoC4oAf+HsO3p4Y
9c7V75Z1rCTChvjDfaUwavdIfqMa88S0QkaGPDBJblCQlf08uW4fe8Q1P+ttueWLzRYzGDVnV7EH
5+Q1obQfIXkVvDE1ukR3a+o+iFtlr6Lme1oRnFi9rznjWWjN3DBAWahRhiOb01Ceru7+JWR+oz9f
sejOKGuUvxB2ovKz4ipVlK5Gj/ryhVUeE+HRQPukpEma/FnFo1zIuDNI5LE0KPATmLWURp47dJOc
Mhl3Wbshzo1A9J8TlsmLyoy8G4L1DChpkeAKqk0LVPOyPaedZEILIzUdi5yk6WMpmVUbydGo9yFH
J6qS4/4QF3k4W9KbcScpQ7EcEVgKX8lC+MbTkomhUDzu92ei7/dyHhFBHKbxbdfZgnvdT6NpNAf1
No3E1TQCtXbzxweVSF2r6XXT/eSrP6wrcrYyLEOIHnuVJpX2RRUbczqEl+UzoVMtiIa4e/z0u3GZ
Hzs6LjshvjjVPSkz8/na1gM1W3sqrx7Flypt1JZRdfblag/a+ibZEtoWZlUdz5J1gx00mG3+jfj7
EJzOLn++StZz6lYvCBj7Sk3FzlEU464tGG4wlwM1c25oVcGvPgCvmzwXGex4cq1ZOptFmqafJaMm
VYX0+tLfCGHtKFFHLyZzLXs80NWfVfsaiG67mbebq7h8XEMBS1pYCECKV2tA6YFW1sxRBLfOP4p6
38+8Mb7s/Qs9n8Y9cako9bOWxABCBvTwC6TjTf3Z4tCR4+V8nNFaRM4weuo1Y3RNRpy7JTXa1+4N
pK90GSLBWp4tJGwupAguK9QMhOeAyAHcIUSBo4/lNSg8YToCyUNqBX5YCa9srHqXN2uwRXumK7EU
TRb9VzYdCYOz1ZC8lygczCE+IJOr300qo5G26kWTnN1500ogVXuY+Q9GszDvjAF5Mb112dyTB52r
R0RALqjry8l9PC2s31B7WrF+CS4q4srTmsnu9Lq5PHhh2Gbb08sqpq4wX1R8HYRqsu0LGMfFaWjJ
aQuxXMuzpH2vlZf17hkHjhSWwdm6i8u5YihlOn8myJz1iGyo0ZuqK/S6hr5VeVQX7Z7Za8Q1JXo3
h/PFqxA+u6ym3oUhF8enMLbetYkpZUZ1vDPzM85VQ566hRr1F2AW8W3w4VmqrX+jlC07wtkpvyRS
ostWEYPhzuw4YzaN2qkpztcyrbjl0DrD1RKsXFjKVK7lRMzX7XON1c1gSUp2/7QZua7m9u3k3Vtm
MOzP4rFsreqNQprb91tur9n6JdkN/W5SonbzzNZ8Uw5DogZcRy81nROrdv4FkcfcbzSrZHIAA6Ru
CIcyYhQGKEygJ8QuhKlh8qCH0UH/Nt5QhypPFpllEJ+nyfQRqbU7HiblwMae1d4ccAFnvV9n0xhT
wv5iHpDS2MPThslx+5kp0aWP7pJFOnXPPq6tlYv76pmolCEEJgmECvORrBN9hqfLpdfo/vbO7WN2
trNVTdep8R5TV3xFdzkAC5W1PtI1Kti93lOu5i2zEVTUaE2BRwQPfdOvmjHkxhzIxGdXmyc1uWGa
ZB0ACpS2vjTfX0jKY8FvNlSb3/riSrlefQ2fxWmfnaysjzvJPa0JiTvVzifp/YREY5J9N9u+NceG
Tkn8RgntO/+8QEM91HdTTgq7YMtHrX1+uqQhFI6WF+r+qRJVR1ry36dP7WkgccJwllV2syYtaF0b
opSkLbETEKEqGp84/zcUQLSq4LI+DInQHbLb52nuwZ5ovuDrXYzyDs3egP6UoGn4PFSqk38J1Fl/
J0U4CYApTjq3PVvoVfjs6BJLAFkTHrzDbKBzzBae0yPisL8maBeB3Ll9KN+sP9Kr6OadakP8uU4M
Jt/Vn0ply6WvRSWyjYwDoPuVe5XgvERA9VwiVFLuhfnd0LgGOIrk1UKJYTN2QeFVkXyL+8VAsVVb
zgXvSckJWZUmFJ2n5DCsCK/+ZwyaIfy0t6RS6bc5YCsoZMRZyFm4RPWyWjNJOnxuHolIcEyQ+n1H
5v63+81siRyf0CCcrO9QIOBAQnuE4KgZPOOVjdyu+qarSJzCEwzVQ7ElyttRsVoPi87Pvztq58Ry
NwzeqC1wDiaS/kDmF18wNRT6N0/jNE5rNFqMe2XEL+h7soEln4zXxGgkvatMhYKqpldn862h16Rj
f3Hb3Ja/rxQRiWY/XfHeqWYUJhe92LGJyiM42vcHZoWMDLNy+oGahq2+o1B2xqDDo8M1T1N10LuR
uH3W6Ro5j4/z7rxjGZq41HR5iaieCCM9jhmKF/J5bwL66L6jXCGOBY15Cif4GczX81Aexbk4KsmT
DxwSn3vZ3H5Oi3I30NgY/b7q3zxpry2kfbmF57mvwmly3lLdD3r/HJ/S6+efCGyavJN58vwdfqV9
T+9xNVucuCCcCk13OuBeDNtl0VL+vBnr5kdbAp+tV5OkkQ0mxzDnJvvuQF0CCPkd3jo8aHGMqG+d
GSIAg8yXWEE21dW5oc2NSvNmFWTH8T9I3NLZVF/mGyayonPu2Q+4NeJ4rhcv5AzvEEkT9cdX98vl
eI26GwxKRjhjvP7P1qgJ6w1J0tXWKG56C9iyNWY0iRiwAyCuMmR2BakZsriacYPgKJliC3HSaAnW
oKDx5IrJxbpwmIPFz3TlYTR3C9LhUJndzWZZKEPcW4wQ1Ch3lEbTmW9WAgoZMBIfOtPEOV8smzfv
Sz/k5vGKYuKx0oULM3cstMY6uH2y/lTG95Y6k8OGCaiqJstMYYGNpEsdo/ae6LKg92p4Pczv+uQo
I7jIMmCl0Tv35GX2ncP0hrpoMaGDHg5jX37wXtmHGBfHotYZJ31fXT/OOPhcB06GsBJ5YF8ZzIIf
aANW5kPRCxQzQWiwi8CVvXWQXqgLwR2FL3zVi7fOwM8K+TUsVAsndQs5sEA+bNBfSCWhPo1FQBkA
kP+v6MD5gqUuHvh1+BRpgPB28eSbFS+tXtBrfjxqbq1KI6mSDYlZfndjVHVjlxQGERNvKr7HnTPO
gdm9Nk1jPH5uF70Qda3R3/GT/uB+RowK4ITmIWAtMOYoDsLkBTb7xTOh1p71OxNud3JIdaBC3Bm5
KdTF9SszvjevZUlwdHhtkMqbfwuf95l+ksbdguHVPhHgnXwDgMeE8sa9qrc/He9xIPvBPHH5nj7V
luX/8HRmS4piXRu+IiIUReBUQAWZxfGE0MxUBJHJCa/+e3b1H390d3VWVaYK7L32mt5nsXnThCsI
JY8otNrlg+nkt9tXd+zE9KtOARCNAF+oU/BDzR+dMOz7Ldet5vz28pmSAiV/CKevi6n5VUZ5Mb4g
ZSjaa1O8W5V3j3sfN5PGPUdBQ2cA2LxyHE2/Sb3//I7PNQ23K2WLX0/WUdl+ASb4zZorf50Iz57T
2zk7VY50QPL6tl9ePWFGBzPihI17fA3WLcgaDperPH200/tpsGO0qgxtojH49b8vkOjd6Ktl+aZT
duG7NWn7HGoGUIO6MYaqKdEAMplCPwBnpCoA28W+LKrpyOd+fyJWi/zbBy2H20jYCfXA/eNGS5s0
KebSpvlRvjyC9sRjRxrMA+KR9CHRHp9gNfRZUxOiaW4qxuQd5icex/30BraFV00o8xaW7VIZ3NQX
VMS6M0SaU0Pogp9NS8+YRkhwytAJSclpIEokM98BRNzxRPlX3d6e02GSblraJhKSIiqQv5V+UtNp
iUXjI29YKQ8K4elG23zd6zGNnmt12fnjzWWp7ZWFROB0T0pf3ZJMy4Pi7xNriImZrpQbuOz9WqLd
I5D3rKFtH3LlIrqTQ64yP3U/E1c5XJP8gNEZEdBh4JB94zrczDa1PkCnblgrE48iHZnEzM1rMeYz
8e/+HRcHonx5/Qg+SXcYQMqg7eNALvlyYI0DDIGpLhaY/JfTkM1NiFGS6bQr/2NlSRvSf+8/kRa+
IAUY+Sn74pdvr0/gAiBAYIEw0/qRp0guu22sagc4gsOuJRDAZJEJODECcgTGjcZeD0xEjxm+b+qo
IgkHcyE/6Of73yPaj3evKLtMWV0uEu7aa056DZUThZXMqojSY8fxhLApaBBR/+WUzvR96j+4d9kU
DgYTTTpGYqMEv9kvEtLkVEgopfPH3YScxOnPFx01pIopcw6eXjYgTDPepMbQNr0M/EEh935Nvx9z
yIiOq2By9emUX///t7gNKQ5jvexw09K5DpB5bPA1LzKhGv0RbwTo4jk2rrsnepeD4nycdjM0Hr5G
UoI9RdsPRUNQRv++C4vN19cr7ul0YF73g9K41FMGe32/4jjiC7UkxSOs/2folXSLAmk+ggjT4Hzh
RXwt/Rt0hatVgf4kxyKF1/FZIq/aguXwhjeHA2ogORoMO/E0OS7JjCLiwjfdtGdE+B9StQcyMqji
h+hCAHexY/sQ2FX3NiaSLQJEuJk01v6S+KMQQndVLw6sIeC30TSl8AMmppgr2eL6nmndkqPqUUFs
PozaeSaBL2n3MAWk7SvsbnZLj2xpdLoP2SJTrGcjOC8dcoChgW0GlTZELQ8IHfraMj2CPmjDdve1
2ZBwbRA+ktl6gOyyWnY1m66ZKiH/V37pQj11FJJB4KkGHhLbPCekzw3tDijBxInCCHwqc8BuZ0wL
kiPa4xhUxwLIDbU3OW6qPwob/ZrZrZ1B5grXRCdJ9RaYL7LFI9Jt7NHhlhRaEWF5FfdNWdsYY1tS
g1MPcPCcQw7nBTvUD4Xh4rRD7cA+yvFeUM1BfE3EkXXIztm2fBuKP4ItJ9vlrtx9I/3Qnm/+Lb4y
3lWyXpsL7AJOrTKEScLUNUVwTj/foNJOoo++AxhvocxrmC02sD4xX7JLUV/od5NL4oGSQuCY6RXu
sEE4zhyepobAPcNUMFUQLGmnT2Fk9b94nIQZWIoUY3EXSTwOyGyL82DbuiVOIfr/ADl8ObTQ+x9I
oWALdAoGPI/5HQHnhRk2WHKKk5Qv/8a7qy2tJ6vW+puYNCr4HgPonvj1Zy3j1adQWdJu+qRks34e
ykOzxuZKJ+4rVAesMU4E2Zhe6A8Lj5A/Y2tv6e6jG84d7p70ZpYHKiBYeiliIOhzijm6K1OmnWFo
OHRRlFMjpSoQNTGHZHGgfCaQsx8SrlVuosLgvscF7fPEOCvVoeP5t/h9bO5n0rKkjGX7taFP1pV/
x0n/i9PwOvPNZN9WnH/t5t9hw9tMyABhqO6bKcksPAJm4Ul/GC3oOykkud6oKBXipdAo/xYARTU1
HgHmkaVSo8llpjvmm0aMm4mXU8OBwVxioxP5Z7DCtlJ5IeeLX8NH5nF8TvjyT8XQiCHJreZkJgy+
C+xiUZifUx5M3sYrNUFaqB0EJFEJvK1YpeUB7Ea+0/56XztDY3uhBH1uQGImoNayf7QoAFK/X0Je
DtHN81jhJgNh82/7BjLSkekhx/d+vNLjCRk+lXD2EnEFykHZkK49sQ7yYLAZB9jH1yHFOK+lNZdM
yPRxxrj490RfjrbS4RM94U3/fCJuJcu33tZhlk6z3yLCGeSu4anjFWs/BAncyPz8/XdeP5xRfLXs
T1TtCK7ZSBwzFZjqm/GE6Sbv8EayIwbtjXr8Jz/x5+9Q3JVcoEXYbvezyL461c/lt1ndF584DTFn
PHe8bhyQzzxfswybbfsvS9vC6Mt94s3yxkCU6ffMI+HjYhWldX4mTFPFA31KhGbj33z7oWEbGf0P
2wdnBcUCyM7f6vDFLTnxTQpLhI76ysB1oNZC31Kb4HLCb93UySO4r2rSzZOfZteeCVbIl0aqJxNU
gWkmrYIN4eRkWQx+37vb35UQjwRJ0CWDnxaWGwFwbXDnsMzcD6Q12g8f83UmhufFIE+1my+ykTNe
wuQn6/hte0TQEd/JRdHfythp1El9yFquBIYQj/2+mQS4YuALSX9RFMqEzWDxj5PHWRzxeCbUiGri
BHYmRq95c5l4rvmWKG+e/jStgKsA6R/S3gaigR5kyk04fFtMoPz7OGnhKMp93eOV7rR5dlC5KAZF
z/3FJUshHYQf+BV3V1TRb6JYjjN+XbY0BigRIGXx/mxw0mGEtPVqvKHneVnuRKfn2zSga1KrOTxN
uvvv526fwR3dcuDRhrEkKIjSfeP13m1FLTzg56mhkjtgTGSiEOE+gmvEpSkoLEZLG3NXo2XK6Bd4
WT4dzy6f15e8Z9C4pS2RiX/yH1348zyeUKPVPZE5uCSo88ht2eMVSGu3wjDcqSQN427Xh0NwpVy3
ftBWYvEfq+SSKN7ll6Iu9/VrUFEiFNSjgYiasSW5ZrxYdUfO5utf46Tu4OftarxkFhO2Cl4XnvWD
cFcXK/n+Nm/9tJss2CDCrrAu2YG6iEmuT+YWG/eMA1qcRjVRF4aBUjm4oD2XfJGmkyQc/xLy8F6c
TSw99N33yuwk4IuiUvN+G+LUx0GQRBm4+PvXBbjHn1Qn4MoBFom8xJjsBYn3C+O7DI5zwgzAb0/O
08q4zW4Dc4BiFKtH8m3LCECocoRclFGlnR60K2q8c2YE+3COV1qgU7ceu4+1cmb5VT/DWDloydBv
WQqj6LFpQjKYBGCklteINh3Z1tdXd/Lz2nw8yuDxeydFDdPuSJz52gyQI50d0+cSJxLwSb540qB6
XSFGPjFdEGJbt1WTatnThY9EZSvZ9Vo7pcty34WyS0BdJHLQUdMZOb1brGqf6B+P9bLvSWvAb3sc
L/vrLx4536qe8dfS3eSH2ZUUpji6XxuIYmweyXvPsg0NLnTgjmdE9eHVpmwD0uzhf5iaGwy2A8is
Lwciwv62LezOZDYSDaYr6TDgSKXA+WeNPAKvdHVN9IMoxV23mTUO5ICg+LH5nLVAOpAj23W7wU/u
Vy6tJsvazlYXumMe5yLRlmlchPmGPW+hWolTdFCl20aDZb4sXdmut+1CdMSkwRsNEni53/Gu3lxc
KAlRk0x2k9lzNdrc4ibs3cdGpAo3JP4P1OhQN1RumdyOunfdj7dPOHlVAv0O8yyIYKJnS8e3kSIJ
coK8yOap39vPhPSFtiMc6Fzdu8yJJRYTvipC2fySspTpUAAyOwMVB8JsjEiop5Onp7fHoKUHi7cf
3Dlwvse7k3mUaLZpjIe9aBdaQAcHirNzffye2STjHUm8J02WGWUPk9yMWlrEnWStpdR6Po1rZiqp
JVzee0CaBSPKblJupsb4RIxXb2EFSV51Fwv3VMcnvpgjuJvMfiZfgu7z9NniWGa4l4Ar/nmYdBXc
O7aMSXjF3vieqvloqy+psJdkcBX6DOnEtm+cmrSwqCvUEvblWId0w9IjmDrlkXK6/7GzcGAxg9pH
wxBIRr0iURN2e1QUi+/uGnOkbjKqxt2OvqZ0OZjN6wUw8HqB04FHRPkTK6KQE+4tvBSSUisO1k98
/VNRwvISi4lNnS1p1hMXy4BVWiM9nqcB45z6aZm8NhOExpyvbueOwz64LzjQyYAfeQrm8Dzeydh0
klgENHgteH7hC9dVdq+2FsKMGKxwYTBBO+jNevQWuVNcosGKY0ZOOLsmK3WNHSI65F/yo3xcjPtE
fIseX/5uJwgUMSPOlmRwKe2mwRj11ufM7vbRipKEfRyl8zWRV2pUn9NFv6Oq6HFSIzyldvs5Uqz2
SfQRaMXaNjvmi6MUdiH8RSUjZ2WRQeLfK7y0DAC0cI8Hv5ylXAqRXc7xzSjYwpQ1xqMz8dMcekPv
C/f1bpJ+69maRJLgn0mKkERsjBFzG6D5IvWgcRnSEclhnEDyJaxSXKqbsf2MZ9zVYg84GyeI5CQA
e4oJk5/xzOpD3hmPnIfGoGVSSBhlohOiCAwwLWARrZf/yrTvv+KgwEq4T59/9G6/TqwtDkstvLqg
I406VKyvw850x7vyNztiOvs9CRWsQQxc0rsH3OrHmeOGKJwNxBNecK/YIemO7CkJcDl5sL+xa1wH
+5uju9+L6GcBPPuH9CtOGp+bFGq6cC+JttMWRcj1ss5wICjXAP0g+wwu4ZwfJ1zNcuLiYo3aGVuv
pvNBOCYkCpiLiEVosRaM6uZ8DkdnkNYYguL3LU9vsX5+yvhhgx0eEKcaS+Md1hvS90wH+SVGzhdk
QJX5JVGdgv9Sa+T8q0CqFC0au0ye7siRvMptN+Kra6KQuW75G0bIR4Ur/+jRJfmcc1+dVzbJr1nv
pAaHldVy+8Q/HanoiMNFrF+zJvs/Wd3Pw6gPmt0guC3l5LbMt6TM6d9Q6VCsIiRlaJQKT9vQLIY2
kaGqjuh4ozMxrFBVlOsRwgI6fLxbABUcG/tYTsyP04DXfJo3S7EUur3I1vsFKFkcE69eksO0xnzk
96zw2sXYRGw9VQJp2dM8Dx4gLOZ3+vU/9M/Bw5+CawS5yKIBjEJHm/nwyplqEp3zmkP/X6rel+b3
eWlmdPsCTZ7Vy+scQCZ1XcVhyVsTJCljOqpJquD6GYo9DG+oJNIptcmIc2uhe8IK08kL0Qptmv2e
1RtaKGmpU/GDGNBlN/Qk0KPriWWoRyOHO5wZOrxlhXPmSeODajEuIgCwOvs6rXU1aC9AJtu5I/S4
slmZFOi5d2vH/xgVmrkca0+4bn6OoMcZQ2GWpmbQc4agkXlPluKI5t+HB4PZSem7uGAl2k3jXkNU
pT6Bs3nzlWg4ZyCIgz/g4vpag8XL6vZUbhc4ucCJaYBCZ4GXy4CMF0Kex/Jiswzm171Mz1E6E8c2
QQ7CGsA/jtDZ5nPdrs0CqXglNCim4tAxaF9DlSLIZMbJuZBR+GozSgGoVQtERdRZgonYe7h7yCvq
BW0zSbtIk4ndbktPXCmmnnB8gWQK4Dt6jHgS0aM4E3qXqwPLnjumGi1PbALNXVzLFX0q22eO+Ik+
1qdbG/g7duFSNmNPNHYe5z6uKruD3JNllXYWV/xlkQwdNdJpkboFzxnT6J1+hjdCp6yEaQAaP6Ih
l+1pUT1xeD48Gw4QvE36dmfVAjazfQHviZjQqRfSHxk6G/0y66fnekn3sZZJtKC7RXRlkgdw7hSH
lPmDv7mj61UONzadytMeT/FLkFBcPfpGTHnWm2KYzYXGeN1uFhJaZ5nhRzfUpRKtu+pcplUGvelM
MWoh3oLWK3lfp/DoGAVUSiOMLeyUr7AOda+0HzwYxhzPL+EIJQ/ugJXR6jVyaMpxdSdb0rJBA1hn
Z4u3nVrFprF0U5oD1bdpAJmVtIBqiGAa/iwnTkGK++T9uVEzlLCLCz00E28UaFHrZsk4wnVcaLO7
h6A3aYSaAreOyrvb2KD60c/285uXoXVD4eyndOQ/nTttmgNeYxLx1gvEACjqrviphBjRkGEvMjqi
ywzleiQtNqLHnuZBurxzr52hZ1kqdrYeoVip8P8UO3fpG9prMeqBbR7lUX960P4/Pt0ibVvTcTb0
auQWLwoPeYxDmsfX39of7NJF6n7nkng23BoZDd7bfttd2NvZUjkzoMEfnsvkstd2j82/H8vi4bkK
s/jCf8iw0cqhwwtz/7l7OdmmxCUU6uKaByzUVY2tR3TDee0mDS646zCGvW53oT1pkozDS/T2aUXZ
TmzZlmKmU0DUV53BTPeHMG/ziKUQfJ3akqfIK7rtwNTnt0ii7b+zqRBbWnDFqQS1M394jAGaPxws
y4y3JFsEexNJc4s+JPUFXjzD+qWzaUGbSjsfuHAn6L6ieyrKcCXkIF0wJ8hX489SitPZd0tT4qxK
RhYofvSqopXwOdOmRJuGEICPEAT0NAtyX9Fy12uEFfaYP6UJAfVw54BntUHumQGt8z/DoI8uJzme
AHGJFTtihpOMIrJc6q7sK8Bo1QSqRbNttpVIQFCeu61z5+O9EP5ma2D6vE0aIxyx5CVxh4dSZN3T
3iutsD2IIySanxD3znr7M5/MyhDz6zTh035z/lfuxP1ggEklYplu8Z55SXbvYjBAGZSs7d69W/1S
ChmIh1AeoL4jro/uGFuoIKV/1Fj0LesMCWa/zZx2fvNHwAowqXDf365Mo3RvIy6xCxImnUvGnqhg
LrT7V3NooRKng0iL73N1DNiUj8fPfEiDa6uMGmjOWcuJElWhEAMhFBTTzmAnDa0MEb/Yl70t3n2w
vAT9Vl4MaW3nSju3xBsVh3hK2kTyGAuD8ersEevi4VcmBVDFYUFEJbZOwjCRh3C/hATXEBMeFeYa
J+MSVnQM0oUFn5vQEOkphhpqA4uJ2z/m3XmFEGDHrF3TAkW0yCHN20jgDiiyzHQWFSOanAZJTRZJ
9pdLzuY8bJrTJX5WaN4be2QNj/LiCRNc2eeexCrJcVMAgwABxX/GoHMUz58GUGoOalpAxO/o2s6d
3ENAyUAN1VS5iUMkObWZudQSFvpKfHezbOeKXS7hAsyV6SY1XmCMbpz9r9lnNmChFqgOUXRaBDQ+
lAmvGqJvzRHUTmaXhC4knvNz+TAq4SXN+VQ2c58wriUK0ty7zQcm1wCQZ2S3vGDp0+lkDnwEot4A
k/wJOocJH2jS1JW2FlLggnhvZNEdO2eCjacEsje0h1goCUNZbkRHHnhr9wP+Qci6OsTFX7TmsjVY
X/3Rahhoh2EwDMoj6igU6EKn+vQKtCTaXxuQIvj8FohRhBIU0QkqUiD4b42xaB98aHrGC4jqdHR0
szIuEM10juzQ4xh9QgnD2KJxLTf6Su4N9PiHzGWiZCDM7vOsBJkLIyXJBeCEj8ckE/HHWaKvrpuM
12m2I1sN+nOeAFnOk2bzPEurjP9nYSW0d5CEXNGr+II3rgTPM8iF+OkIRMzjOk2jW/JCBIC0wEVh
jMJfX4xQYKO8CT4/uTviByQoKd8fodgbBoO5gPHo3F0dCMnAl9DxDkNmhs/vAf0Zjrg31A+R8FTc
p4nTbaRAaJxkp1l0i94p/IrG6jEu5AipbOk3x0tcIzEkiYj8dTzXGMbBGvon5xM2SFoO/Md+EGOe
GN6SHr/hN1R+x3FD2iVG0EdbYDLcK0LGp/6n5aP2Ntr/s1Sj/SU1v1Tac4vCXMOZTJpIJPK7rQJ3
MJZhSDwMXagwF79IovkeNGEcgc7zpNMHfWeXnX9T4KP9sluO2GnMgfeXL462D+DW/c0b+Lr75owG
nLS40YYosYil2c1GsAyHp+LBDO0RjdrlLI3ZJwjedFvzx7HOV1hRhcBp+9zqTCtaSXtKhdK+YkA0
UprrK1RpiPzrxYCawbZeX6nOrSE612t5+/ir55lVrh7r11+1qkjngv8yGE3aHj7ex3uuqkBbPlet
UzvP8DOndCgMLzMrd4W5yubIzjb5fujeE7phqyOdf5ia42vXC5xNeR7RutpyJEgLcyk6HMcEm7vq
2GZW2i3V6HO+hoXoOSfogdGz0Q/UBcinZrH2Q8n8/ZM1xmMypf34R/do9XJw4V36jbSfS0iRnTzF
mGP16tjdWnAWJqQ64VkvFaYKtJb110DTbnCQxz/EP7ZGZyIT+CgsiADl6uFWZlO0vovbkhd3dNzC
xiZThGG+BBg+7wEiK5slHLKBwKbcowp37UI7Pc3PpMa+CI9H1FAq3CRhch7MsCS1hH5Ntyly+zhO
roC2jPnZweK9VcPMAyFAr/OVLBhBz9/Vqxe0COPAUixkSgHRsvNynshDZZwumn6EU2jiWsC7IRIo
LBTJeMUZ+BDGPfENaihE/4MIgs9yxFbS8M9urhBS3u3OGQkBD87TYC7E+Rk4FOq+c3GodWgcUVRs
UKtbk2Xu6e4LPDwTvNpZg56xmsmcRHe6szkR3QxPCxUnTcqa1+40LBydtsFkPaF4C+RgGMr08nuP
vYqVeewlJO4X/rhgst83vJ5kX45ramd0d2w1lRkZhuYreMUcftX2zUaWYf8Qu/kCm/TTKdN6dyWl
C6Gi8mmiRVaNARsjaBRq/QE2TsF0it7oyVoFuzD6HcJm6Hjh04B34v1iOS5O4xhNrvAyqm0pNum4
ZD5Nt83/2CKnHDroiV35RkILR4dUwfa+Brj57+t++96yP97b9+nfHpL2j6fZrukkLFeTE+0hTroF
3LAcrjXO7GdI7X3o5cuBS2LOzZbDTe/iN2a+GuVHplE5zx1Z8oh+ygg3DvezIACjo8h6IzZgygQO
MrlNU8i9asK3m1+GQjf7pU3yadfx22W+CoDBKxn7F5CjOxlHeZfjw2WocIEKCWzFVjxqHbjExNf8
nteZuPWi8ISchOHpqFD1vxGPmcPCGwSIrfiaQqd98ToUgtpC+K+vGHHD/EWgiqpqMcAjuRjomuyL
k4Ytf/pY6Jbk1VaH29HPChu88j/5fm3NgZ2pcylCv+lQHfboAiZsQtgPbaB2hFcFeQL/5AHXFCtm
Phf91IGNhR5Nc34p0q8eZKVLQE+cvLu3o0WXY7F5O8ybp2lad4e2mojr4mAKKfjCrJEW6iol+OUd
jBeOPPwa1irhmT1hUCghl/WZKwj5G+5vBshqaPaGCKQQHc+Es8iQL+ZK5gQpghyIh1kQu5HDY6vC
YcI1qnF4cHQtEoq8YGPd0Be1dgeiRoASaJCAyJBDQ+q5UEIOXjoFFHHx72QaLv4IgdqIIaDiCBJQ
jTcxD/aQ0IGhVhDoJDcjlmagBWN9PkB8gFsskBPwGEaGBuLjvbyscDuhYQ04QBSUOjduI4EcS4UJ
k1yU+O7WwPVnCDSQot4F0IVuAsABAzwIySzwWQQ1IiCVMBAaUw9oZrdyD2W3A3vI0vw7KqvqqEVZ
wpCvwtd3t4RgK0njFy2ueJXzBmcJMByfttsybRBnqXegXCDvbt1rzJ1AG54xdgfIjTOB9EdjntPa
wJhwCnWXgVY25JSFDBjuPkMgvEQvh1gYIxI9DeCYqtms8MLRj0JHkbfljIkbzAYlj6KyUh54juVM
wraSRgAZSgoEb/TKwxEQlSvkJpwQp0Z8WYClqJye1Ejnk03GA2jxvJ4QpDAxSMDuyRjl+s2jt9dM
I9lBjf9lbtUI35F3nuvmmBFXg+UNNNOV+Fa3i+Dm9QgHpTnzQyzWAUpy+hqMJnh4GpwWgoUY6XEk
us2eOKM4OU4VMzJtl4dlLFRofJCERg0by2jj1CIsln5u4S3RPPhfjhQO5jccoTdEMA4D4me4Ujb9
PZ7mNRtB+8DdsnE7cqbvEEibZzJbU7oEeWwiOpaJp3PC+hZZMk0mZHsUkUIESbb84mHoNv60qDVg
Gx7R277iOVzBvCl7Mn7eZJ7O+UU1/cvv8HiF9yKdRbZL4K5uDJOhLkSK4oGNmYZbnVOHa3eIUX4q
Co39kjwQku2ngxs1b2cZh0XvMIOIT1XBLWlRigOs4jveC3mp24B3DPEwiUUdwFrM8ADbjVl62B2A
fGlRbi6gvBpgNNrfF/JKCmVFEE+AEh0BOKB9EUiLCZgJzZcoVHG2/WhgLShaLUTGQSdfIuHAc+lO
zrqSXMYCR7j1Ht6oP4lzF08NFBeNsy7sOesSMBdxPrHyBAoFC2VCGEGH1hrDgN4WuaHJ8w+EsjYP
CTfg4fXzQZS7GnN18JK9C2ANnNR44ksuziDrhFjUvq6YvUl2jHCFfYHmcPaxa3sciZ8YrXJX3K2e
7Ak0xOV7WQTioV4ZGfOcinHf9OuZ39kbxQe+vdPAVuFT8ygH5DAB5iwQB2BAaffdp+DKm1PUiUsX
wTBGZGLpi3wu2Q+xuklnYAvnGSwQFU19tRghvWRaBUL9fF4EIm+ByALb0BokfSUztTLIc90CMBbf
0IlsnVFBUcj5naiz0j/mqFgwoeDkOZnMc+RtX1g0QDuAlpQZfx8+sUky4E8aIqcl6Rrk/8LSOUwR
hcuA88BzfpLPYiOii258scpbIWK6WcIbl5biVx7PVqNHaD/BAR7uGZbD4u2Ap2VrdU9jhUpBidps
yELnFuLzzjLiKWVP3TISYL33qa4MnZ+rlsV2QgolO5TEzAXPMDVWJLVtPEWTnriFTBIKtB4mWdxY
adHDakJ6DAWntStmP6U2TC1k1cQuCFZHuwcJyuuRmaDQz8DfkOz+LhGILQl5NjWPrUQXjWDBVxHs
1MnYoRnyuhCF9c9SiVWfg35+Z95YsbiH6kzQephT7eMC04Ay+sH7+odw/Ab0d12RVLoVcteMNiks
1RjWVZ5c/e+M+YIgCipfImob7mQqCRtp9cY9auIUMuL7nNOJfRZxqRhOuCKzdh4DhGwItJozuBNN
kFAAQkI5GVmZm67HzE97UBDf8Z6v53TTOZ+wYwc1ynS4kpbit08HuINHNOZcN/SKzFRcLrH40/WN
giCBcLHFtpEFJNg7qS4DXvuBURMPnXTbuGDcxay6yuLpg5phn/1T5SkrAcOTmJdEJVTnPYS1rlky
g6ifi3cacIDQv8TRUieXmHASxABaa6Dt7L/MHa70hb4QwAgcvYiLOnwIugnnfBHECTdT/cX5g5aV
aHH21y01/AcRY2f0jBFwtz+j1SAqzgKZKfzlYZgy3kEgml+sTQTm1hAap7h7AhwzZE7S5CBuRx+X
nFuTuCH81xdD5nuCQHWAuKGzL44aK1rc4gZUTUF3kQiW6/8i4QbaXOoUZNNAC4jBXElBnP8Ekviw
n0DTBLWMb0Z7nYcD+mQFye6BIRLxOby18/BmpCAx1BXeBu84meeJtGK+k3CBqzN5CN429b47cFLM
7Byjyb+HGh9MYNRuCfcvJ2NzRJLzo6+I4wHApYKiKsA6RGitWW3Eu0grKYByRxJB5eDhUKPQQuKB
RL8wrzWid57ad6Xy+O9QRb+rjIDg0k8Fn+ML7pDTUCwMVIqBWD6qe90K/JC2Hvhv4pJhqOCiip9O
rWqBDkhJmIr8gasGPG07BpFWnsY+HP2xX50GNBXSvRRysx8EsxLd56dsfU1N2uW2o3zKnGIF6MpH
3+gv4He2co+/eKipoY5N4t7bWt9fVnxxX//f//oTTaGrrDClUKAriZhDsuM88vfpYjIsjO9jShQo
FjSpGDGKQBaHHPFwT9x1CfieJcFCuepP19l93Z8ucL5pvD5Je9TNsF++5n0+qBbX1eCUgXUfC5UK
734N2r8iKILBqQw+NKQz/umQR+PtzXl4HDiAO6tVGRTk6sfbIvjS1B7cD3BRvcdfHt2i8SkFjzHD
5xAkzuI5lZciHpgw0pNkLwWXxiXUIE6rAdhQEPSoaWDOtTW/c1TSg4iQksynGSLpKFmQ8ac4BKEZ
nxC4J5LeCiSW5j6WTP0iClbnLe0i45nmvwgVS2K/SczBTwQohaBzfDLspGBfc2CgYs6w3W604La5
0A8kOh9Ub7z6Ah4jo0xZjvB50W5EynJCh0E4+dFQsusUKIhoAZQCHhUz2c03gTwyKUIR0o3G5sm2
Fk71AHRtRWWaM1cAch/6tKQOSjINmM3mhboEewEiLPqYF3hv7WwSgaeh21wPCj8LUbZCGCWnzjUI
nmWzGQJhqI6C/Mhat3PQazdotIzem99JK//LZ4Nh5fo4suAdgv3RQBB8/v0fJAGguIpJwRcLC0+m
CVLd5gGg4wNlFLUWW1IQHWWngkeZeh37C+DcBav+X8pLwlaA47FhIf/lTJV/ngGARhmIStlsTW41
FMcLYEsiBOvBQDvhDakg8C4LXgfPU+KsGIC0LDlHlLkypx1vJrhFogojs81HeA7fXRpdYgiM2Ik8
FKgOaGZWegbzaQkQ6pgDb4BXk+LfppzBI3O0BKEzG8JqYxaeVyBxQjXN6xbWEJLYdzZmXqqYK6XZ
ZaT/fF0anJS48R5BXRg2aoEXPDT11Djy5h4U6zE1YTXu/r7bz/YBCOPl0C/pKZ6MtKra0ch1P48i
bVWfmSbryis64ZudAl/tRkMqCCJmjNDeXK3H4STR43KNNgB9V/xBjgEohARl0vCZVmAUY5LSLPgG
cOt9nf1hwyN8EJoCsmm3Vk5Q2ZwRVenrWtSm031B0ms9CW/0iQx9aTNxyx35eIQMdH3cltm2ol8l
5pd+P/kuMniRvTEKoDdzOGRuvRvxK5rbeIxZZ+wIx8pYHCwKmcBsTdkpxB89TWI9bAKN0vAHgi7h
Kb117r/vk/2G8xmGNMfy2P/sYZ4d89/LEl7Khumetr4CN4ZdlPFSO8wJGTn5VII9/qzHGVTw3r7u
e5fSfci2JCE6DOQI/nTdmm9UJT98WRyvxwGd1T+jH6b+defPDmI0EsnhEC2nWRD7lha75waoSQnE
BsJZC+S5ONmFU9ru2h103XVLEleIzDts/SgZ2p8Q9xYdVYw7Jj6e+PDi1yuEy4JusXduCK4xqVci
WWlWwqJhzjAss1FY/av3AeaH6wsWuJ0p/JHM4pP9kmqAqNRxgyisrD80IpNkexhEpybN4zbnDEkg
klPmjRxTja8jGLbQJD0CBorBgrslKvO8GgC/lCV9w9+F8EKXkCTyxlNGXknAaF9ub6mkia9+bg8c
+o0JC5v5CHeq9DlYS47TmgzDl5x85knEiRz07sV5czarQXFk4oV/T6CLkUDDDdsQFgfVhsy33T4N
tNX4LyKa46hMxhZsI3bY1R8yn7PHL6A/ePXfiTay8V3JU7EjXSLeJXxRwuc5VkLgwIcB0VGUJ7LF
oc/DUABkplE9a+2P+0IiB+NWmo0pA+MZ8FODWNx5lgAo6XIrDkz9tzzxHJihjpkGvJkI0N2lBBIk
jl0O62Sw6LZQAnEYSMzHHXcIAapDkERQKgZu4hRW1KhodbDHHuuG/h0c/hpqJ2L15Z3gpTsXMAFL
wn+C+Nkgxhd0Rzg2iD4Yap1i8aSfxn8E+qzz3+Tky2ML9EdlFHMZUcVg4G1HD7oAZQJaABjD5YWX
5S2kCzvnxoLiBCtLP5CTIT45U4kYBZDPcVQUpGsr7HUCxA/K3+5LhxTMvzTCm+EB0WYUpKzoiTFc
XLweQXQFHazxy1jUB0hAp0yU/YebRSSJK6ev0sP353IUVZDLRuxqUAqcMQ92OFTmnb4QrsmAGyjC
ElH++IQVnMNPiDcUfHfY+Ei4NDgorMNCqJqooKhcr6DBVRxRhd/RBwha3CAqW+Yu9Sme2IS0AQVm
MljCnBMSReLJCFLbiB2YevpO46R5Q34GI7K4rB+YzwJqZOlUMMZepBSew/lQskoS7jgFlDwnZPq6
pbQXPH7d7k799kqJeBR+cH/hOfL6qit27AciGjlB9irVVlAnbF79lyL5L9FerKJn+Ge6mpPmQ+LD
CQryP90Gtkd4d8IUoSqBh03Z9++y+pcQxduR9gUeFCxDEl4nCvl/zChak6MkLYKTRDKPYqdNfY+K
xsgex5QEyNnxeU3COao02v8IO7MmR7F0y/6Va/e5sWYGXevuByaheZbL9SKT5C5ACARCYtCv73U8
X7K8yjKsqjIjKjzcAR3O+Yb9rb0kundxPBjeBN+ub/YvKxVmNG42bkOpgHgMBA0BFlLQ1MYGPl4Q
OH0QSj03BE7oXKCPi6iI4GnDWOdz03KR/K6m8kYIBD0XVjuR0t3TDGrtesEr1MEkwMrlOWG+FD/G
Fmx77otKpznir41WzI3CmOf48ItFDbzvSVD2mOgVgRjFqFm+AMtL8cP2M5jk9hSM4Bx5P31P0Y6O
uWNpLNH1PCwbMlKJYgCx5SfRJWh6aUA2Sk1x9ri7l2SWouQmxqRJ9ClY6K8TjskrwkieLuGqaNmY
zG2wLdLBsadJHeBLJhrntw3+wDxpIIlXQBCYRGHkSWnaGpQ+59gQrQ/Pg9DxuhAskGLzNLn42/6H
1N8E1302o6fL8WShT6iXh1GBEkxoUm2kzwNcjMfM0LVA+O0x4zVEkOW4QbpxmKVrNE7Uh5kAXMdz
vc9uwM5CccUlbMahE4UBjPqlNkQbC4NfHl8ZgqZsTVu1mBYorNA80WTPqFNhK0FpqQwePA05TLkg
xNUEoTmxXzk4AhvEUIB3hm36TV+P8sNcPDg+IyD0ogpYU+CKv60ZeksOQlrhHDLNOPrsDTAbA1qH
PGX7U2bYiP1coYDw/hQ6gxuRcBVGRzintCfyviY+y6nBLkrGzww+rHLoyIgNeNN/Skp0OCjEslI5
0ujSSBRDSV7XJCA6QHNqnNSUONKojtBX9kBTkiS82CjudGHoglLPprUNXJnyG13RZPqiMM1yoXpG
J9qXKFwLh4WKF6QCC892TmRYisoOteQSa5GGqmmDljUd9ISCgwoR9S9OLXgXpIUiagT7wuYihfLC
IGGrttWRXjCjJmNQUJgblXSOBZI39TsymGT2nlMkC7Mjdgd0ozn1Z6KoZs1ggrP7wV0FCQrrk2k4
olQZEBnu2jsKDGdCasY1ENEerRn/4iSwXZwu8r6dOkC9M8JbaPdbU+yYPEMI+qNXSKeLDhi05E8A
vGHJr2BtLUrS4WxL53dGnqhR9xQRcT5u+i20Y0jMHg12igCH/WuoLksWg7bLiYrfO2lGM5z4iS2d
RkAlij0D8VUUf8gE7OF7DDwfP3BxYDfM08IXreg5o2Ghb5yvrqsaOlw30cZJqMCX7y4k0bs3Hema
NqW2w3nj7pN887c7BqvSo3Kmzj16vkg82jmRPGEbRb8xyBXWh1ilb4QtlAYZxaSKJ66TKs4Pvg16
A/4SD6qPPEX6WIUox40B4IMq/akwAI5sqCGa9MtZSdwDGziyn+dA25kk2jllJnuBkTl/+6e6uChH
rCAy/tJ/8ZEe+hn1mYNIMPjqjkOGGHCYOqUvGEc05Ndc/1TF0YNgBRrgiwIVhyXft9qq8JCJOYk4
cKnnA7N4msrZJvZ4D2SfvAF6IdXOZbtrdxaa2aFCNGnQ+kdfsJMvtzU+aMYunjcEQggOjkIEADR8
q9MPeSDYlmbUntYNhSqJxkVfdh+ipEBVd1lRsEqWPcoQHNY7Uf+6Y0SejloCK1EwS5byBTQ1H1k8
p4YFXJhix85EDcwUDhKBeM3K652TZUPgbC/eguhuLh5kTSbvREc40LJOIXjScd5mXJhsY1lH/f0Y
TQ2swJ9QPbthQ0qHxJX3kWqUkF64skugKNMPudHXKuEa985EeMfrvJzKlwz7l/KSbJVZziMzJ8pO
cOXfOxmS+I2eEXwqmjyUYLjx6sIV8RqF5UnirdR4nQiKtlS3QlHJpy6GvYHgUKnD69ric+GO+ybS
BLEApZk97PicQC6PBNUt5djXvBeQ9jREBr/oLuLV4S0ktiX2uMJhFvUZZHdII4l2QWiL6pF4LuZP
dE+6vBfhqVDiJEviwIC0gvKpBe9va2Md4+WcvCJ31WAN0vqgVnRfJghH7pS0qSWPiH6nxpkfGU1r
8YnzzmlEYiGuOYe+CIlZfwvGukM8qAljoOkgtqgmSnib1af75H2qNsUqDcvhdQX6j2ZgPYz6SMCN
abq5U+26zVIwdCo0Nur7FcXVBHKkBdJbWuHIRoBGNTTDygVEJrWQBcNJGDtqPy+ssQNls4fL1boW
kdEP2BVyIS05OKV08+iq6kDUCcSpXbycy5v9mIBXNB3Js5KjwhgQ/URpxtIKkk03f8O/fU8LSyAm
Z8j3hiZjJuWEhqagusM2n1GdF10hUabpsXOzpkihxCfb/lS4moVMc1ln6BSAHmD7eNTAUdUQmDac
hdmgRZecUIKBvHnUqX9cj9cjalwwZyRisUeU2lz++nxxNnnhX2QTVfICnKWVci7Gt4GoyRHFlhf+
QeXucr8c9oT4FggdMsqIf5kLlhnKluwAH5CO04+DOSF0sn30cDR47NqzRv2ynbczEZA26IJEKB+P
edNIrEyA10IXoEDyjZbkSmze0phmPW17ARJvZ+0cSwOEejLY69eo99kgYcm/pc/uQ1TXG8KYw7L3
aaKHoPKVcBhe9/KHqIDFe1ocq0frZqtsdt1f+S2FN8Kdb2IkyBukgISWBKIEOfxTRKY0ASXKgleg
2ajibxvpUwjQbhS3eHZTOrMbmvOIY6hRI7zq+tZKHOwKfO73TJSOe2uSddymdGxgMA3nJSaPoP4N
ZJy9RJtxToh8I2Fb6vFeP9mIDTRI9+1PpvBjc3Hf4tIkCuZb8gz0BULL1CPpLsiPlbPYokv2IZHO
MWkIQLrjEfJqsLmzyMJuCQWZGPwlOpKzeCCOlBhpwpuH2LBNsWkdBQIfdFSBVUkBN/9H2nTOODsw
GaGm85OdiLyLav9SdB1gP00t9ibhZqBwxTeWcemyfN7Uwm8NzZbeGJ8K9HD3j55IM9fkx6R0hCQf
Nqo1hTygFz7xvpBW2pkE+FiPW+rDLWmmwgGbTfFB6feCBnitQCfjebK9QhJct/0S2UrdT89X1L3x
SNQ3EEnSu0YyMSo/evN0pnzaVC6o1NpL2nMgQxBciHquqPc2w3YHUdajWo1eOmU0EC35oJhQNyGI
1j61efUBEKznlR9oMozP3qfFgDBdJ4i/kZj0FOXbb4kJDwosGLU5NMSw1UAlhnoUX40+TVBKOBhN
L3PUDQmaVfjMi8eE1SXWJ5kK628j7OpXuCN9Pze3BaKmO6ExKcQipw6brgjKU75IP9V3sGrQzvr8
NyNxgNLUBG+T8T0fltYBBSGosNQtEE5LbsdDwrrgo54QW59+UpL9nV8Rdi9M1MckEKe6CLJZNqu/
xZfwBiye30irJvlPXG5+vIH+7EFq9HWyDOLzlQno/T2xcamJ0aMKgyd8MwhPWIDvICfaeexE7VyU
YfAjYeyfTIFHRcpByYPb5WkJSyN+V3w/yAC4AZAEcwysGHh3vpTApk0oeR+SGDEg0RFiWhqLqcgV
fh5GNuuo9ZJytSJ/EJd1p0/KzdAFrDfIlpwJs0DopD+EK5f4E0SjWGfnw3qjj0Q5m5xMaDjoLn/c
yQdt/lABJZe6qFcZJooUbhlm6OSB7PKFgsGa3JGIFCgMqHP2K/ioLHEaESh/T3RGsRBLmYqIw9vC
2FgDduA9QHgK5jpt7ZZHdR12FM3FRoMMd2YwHhcPC5QXkL0QoXaDyJ1O4fexg2vg0Ykr16LbLCQj
GCnQqea4I+PtTjmyE9EfIKU7YavygcdVSBaI5l7s/fJI/4gwVae/TPdfzGCIPuyVn4LyFjE9AxpC
JkUtVx/rY5Yboo2SDA5hm29ilkBHlWSRXXMjJLYmUuBkh1J3ptJkr9HvImeYIUFBfRLNDkv22EE+
QdxGP1YoDtA/Y04l0nQhtgb5N6uRAq+ELQC56QjVDAlvOWv7+ZDRz6FJGvxa/YBW6RZQR8Srjf/T
FR5P/GhBQf5+8dXgQYphN+Bf5IMFHvK4uzG4zrg2zeH3pBscRi1lfvHPv359A63M14QK7Qfx/4l5
avLq+0xIIt4+bAuGEwTuKN6KW8rprqK2QEiXMHlBlob2FSOyKWn6JN5zCzk9DjL1F/PcQkOoj00u
oZqZaB5f3BE62ZUZPhYsrn69j9wE5ZCYY2gZr+hOJJKiMyPkMrzx4imIu2N7wgRt47Z+jTSO45fk
shoX/iNERefRLfZfHNIHt0EgDESAGgwKSlFr7Svw+BFsYakhBoxpl3Q7hE6jN55oyVxDHM5OiGhZ
6HMQaq8qbGXQvY5v6wLxieggeti8rFH+0VsqKEakP0opMbX5cI5M91EZJajBq+2GvBpRTlAigMYU
lwupnScif9r1P6+77feYL2l4Nxr+zq1FfIYaI8R6jAAM1Ss6vIx7F+YQjImMxPiPStaF5wJpE7sk
iSUlRJFITiWS1BeLH7QvT1gdX0MGxaiR0555cjUUFwcGegrIj8L4BaY4NmP06Cp69Ij8yV4b0cha
sKkiTRNl3Gz0l9xACA1MPIxQgbBmc95lFYe5J6l1OqcOQIlBDosNypRp4/G8FskMyas49GfNyZoL
sxBGTSYazSa+P0MECuVhEI5e6oSFCKImHSY6BzacFG+DAykzfkNU1RDvccNEZga6DH3xCKown6CG
4USSeItf5EO9QefgdsQPYlYkZ4KazQLNurrE2IGnZzI6pdCYETMMQr5DvTkQdQBENox+4Y0zQPvN
13KB65ifef94YRjBB8ztozVDQYN7AummTA0QGTad/obt8EYw0jE6ha26CBI3HIiizk3KkeOHdNt0
0Z98O4Up5794meq2KfdMQ+3hgq7a+i/TTu2gaYlUV5AlHMxL+Y/lyGCy3x7AEhc/6gK+wR9c7BXl
Dz/zlyt4Vqevl5E89bV50T7kc7moR5AqJxyZyCFp1v73f/3v//d/zu3/RN/3+V/38l/5K5vfk/xZ
/d//Ft/tn+7wl4+z1rO79t1xh/K2HWEbN0T18c8/Qf3TDf0yhFUOcd7IFj/igfTu5d+dE9IL5+4u
57qjO2+X8bfOiZ1L4/zhUf7p0/vlfmxZcnqTDH5wJlBRD1rI/3xnf/j+hsyzPR+XSR7xoJX/pRRq
2lYS3186y5/F0fqDo/CfHpwhHuzfvv/hKVndPWMlZM5of0qcNe7w0PKcpzPeCO/rzll84cz+zzeF
U++/Lwmrpyma1lM0VfnL+vtvP7ZQe7mhqj15jZ0Wg6nYXPUPGyzSGc8hGy1WBwprCMjUm081JML2
KSFB0D6vuiP2LqoIAODXdIxl92aGWuG8OSPm98x/Wa65f1Q+0pADR/eJIuNnzph+g2evsZVH5Dvr
GHF8vC9PzYKvMvfR6Ul3ckfXTUV1Ds2ndphoB5cfEwAfZR0osBh6h7sESOgtsD4g9D1DBXzlQJYx
aU6ABEvcJBN/qaCpD5knA+bgJlAWoQRB87OdF5kTMDbZKcGxy25luAnE8M6tbm7ReC8rTF792PIY
xwcIAjBU3gFBERSgk6oIrI5aAcUaRPh6Ps5dDAKWrjSESHrxwOT2r8CgL0gCincD9E+sniDmyE4N
yoIr8dTagbVVzR/fzM7k7fCPm5ihiHX+L++4ZlqK0pNNTTZM7d92sTZ6R5qlFTdK+zSdD7ond66l
flnAUSBaUsuDsILDNELe4xUQxIg42ELBm2Gg7iLXnr/WxcQm1kM8C88r65tgjNLg+ghrq59dF4Y2
P2j9Vx52B9fEx47z3BpH2s15xmHxFlDCO3BFWIKngqmCvf3GpT1DBgXZ9E3rsKnc90yKvfoJOAHN
pIzf4vCqe9qux+ODOjYWrINdhKLpVnkMMeTnZPV4iEYcvb2GIJdTh8Rb0n35chiUO/AhlLWQegNV
nGLaoL/9+jDrDv5b+dY5qVq/YVGUU1aHUflRhwTp/fTjNii6oN01aCkoYVck5h3IlnacaWH5WN1L
2LJ98i7ysy2DGB2PzHlGHoWuSXPsivmNMpLp9UwXJWwkbMMm7xk5uWOcQS2LdXqAwoYvSgslMbg+
PU0K1G2xs6GUF/03Lmx8AoAs37M88l+IIrH6XEnS/tC5Mv6sWb9JHZrvqwIvxhgqr3e3PHT7WDOi
Fno/vBR4bV9Bk7ozD1R4kNOht18yF0L2t8NuxWAkq+KyvNr0E+KiLmzr0QMLW+axOTs1cgivjdDV
TDuah1TqKS3utMp/Kl4Oc/byilw99cALgVF6MhozZEc11E1J7xg9p+RSVK2hJA5u2JleaGgyHLZS
2KyoawMmKKbXWSYMz20MDWapNAR1JI/bbg8BoHGK5xIkZ4RP3HvaPfEr0BmJ6kP+LD7gxnXr5BBC
cQBpa2TeYYV1A+xVtOg9QV1ScMZIV1qxLdWgQVPOsgNlaPajxj3M8SaClDHLkcnPs1XFmoFGAiMC
QxrMPGOorYF5CKQHVDXx2SDVSh5eJoVsDviCEAitoQRdVzfDjymzVk47egO4+L4x0ngLTGvgA5zI
6bTS+t/AsIEmauu+dCwneini/Qj7POzbd5kyOqwy9HpdoOQjcLIaXs0qBErcKJhNermtObLn9pZf
PcHB8lBe7wAyDmkd9L6MfIdP+QLD12AqnmqE5V5bD6p0d9K2ueQ3s8fNlYqtXHm3UToHKKKzbW+e
UwWVQOejCVJ5Ne4z2K3AUNV59AwRajYu5DDgUTJYLFCfiETgPx0EYDh+u6+egyfDql0qNq+0ZzEb
UgcNvWaZZmYF4hZE6Dxn87Mc0+43mct4ECAsaR8xJjSqeEti/71MUs8EF7S2+JPcS1hJJ/ZfoD0a
5N35lQX8eVMELk8tPUAQza5H8F77EmNeHzErlYUN4b9yea7QSrsJE/6PbReRbTuHs0UqBZwC6l0X
aN+v8esxYLE8jg9ok1O4WfIAUgYb8ANs6wbSLEQNeNk4Eb4d/ioQrR5q2vH7aH40Ny+FSzgBpcEe
3axBUYDskmWKGU3sQzXqYJLe+9Aa7xV4Ew8mz2Gaxgj6GUMxcGV1blGfDS0q/ANIidyDSgoOKf7O
U8Tzj9eyWYMnfW/++ZzW/9OurhqabJqyZsqq+iusekjJUzI7I93Ye8qbV3WskdrgXHssyVEYgFum
rVOoG/xraRBinwaqrfAByWFHotPaM/HtWRusHi4ZZM0uPkG2h8ykCIqqWTtMgtXTonTYwhTE+TS0
OTpJwPdWMs57jjw1Ph/fzZ8ibvXf4lHOKtU0bbknQhBL/hXzJLUaGbWqpJusdKWd2SE2oDJN6xUQ
CCfKgcQZcnUbB2D7HiGEngFlIwo5kVO9g5jiFrNlcDSX8dX/5+et/Vu0J67M4iC1bEO1bVn8+d/C
IuN5rbuXXuFc8m318EWFHvg+jGJoa+FDcXQeHo3Lr0rqHyo4FRlwDl6n4sIONwBCifVXOqL/bKxZ
bj3FoU9A236ojvNvBrNK6w9RnGb8x8u1LV01LEvXbOtXYK8cUuludAW9AGwdbQ5BN153Hcz+IN/X
1BDk0RsTU0BI4wNemki3GCwzRwdK1z3P+urpHuOYEnXZHOjL1U1PxGBx5fPPiEcdOe9zzeAICoV6
i5cqUJbakwivQGUjZGCMCQpV7j4BOe/kwqXbNpcxt5MD4YjMsdCDGqJ6LQ5g6VB9h3k3KpnHAAMQ
qGpfOqey+476HQAN2JTsNtJQgjosYx6SeYrC5j1AZ5XgzArStHJ6iluAoGUc008frg0BTCOkc9Ro
9S48YJnXbJLfFpDBZNiWG/tL2UPkVah0nYzM7bG9oIfZH2yqxAa7FkQZ1VNUH58O5hbNxOXCH9nE
7vqwm23GmOSQ0rZJVVp3O7raEQjYEGME/RCWyZmFWTJhoK41hAkHv0SkbgkET4P5LWWc2zACQmqc
D8YywXQS6orMuQL9aVJjX4iIvYKsf2raAFAoqAmGuha53o/UgPcWkI7BtmvDmgeHJB2hIYFYizCA
HBfbqvCMDaMuLfu527yBCEVMJy1MyRlg4PPu3C53dd07JJ78mQybz2JZb0w8jFMXGs8dJAeoKXvA
ri3VYbxXcPdi9KycZ+c49XufBQEyAD0sLcCR4fWziafdHEUqm/K444QMU8WVdI/8FPEIalUmrt6Q
Wp1yzmoAZt5RN7XduPWaVx/iXIqC+cwmebvo62h8RWvOFalPr/zO8MCTBHRVJgZniGD4Wjcr/QTa
C8ZQwodsuRS0eo1bzY1tpbrs51Lrw91TUb7lgrFY27Bz3QeU3Z7TY23s2Q0Iu4ubX6fE8YTdfWsd
R/3o4IrS4QdVab3o6wz7VWBKXbQTkt8ZgWCR4/B1Zs1hmWKbnnKf3FEqX+G9u8lZZS6Y4Og6QFYt
MWiKc5KKcMTMhzJDX+Qe0Mcp+3iPiE4VuBPw+mQRAjpkjlrYJcMcSnrpMfSsT69YQjPLjDkYlWZI
MJcu8mpjeJY2xhGGerTKXXPTFH5qib/1z5vav6eYYlPrybapWLqtaj/FiL9tatWhfpo9O043NNy+
Gp/Mqck8XqsrjTqPqM6BSKFySmYDClqaL8Y2180H4N9/vg7tP277f7sO9V83V/1qSaYhXdMN3QYo
+Z0ff5mMrKO1oIF+/bJG2KgAigXedYVE68hzGLq3y+0YfXXrHCOBdPPy2P3ts4CtUU3mRWipg6KI
kgb/fKnG73PX0sijLHZUQzMN2bJ/nbtxl9VVGtfNkjYvE7Bhrws66FrIGGMfhzTCxN5H1uIKE74a
P1qg7G3CjoIscym3E2hVHdwqKFmVEWm8K3B+3F3Dy3t7QwzzImpmCKhe2DtGe1Q8S98UmhiJtM94
O1DJvYuAUqFf46FoE59GiXP46J9vUNV/pYu/b1A8gL+ticjK7nZsVs3y8BonsmuY+KCVIKLI5GUH
/q42Sa++vIM62XjmAR8jX8IZL6wB0ZRJ0JUff7iePzzw3q8yS9PTU7t+8sCVnXDIJWp9uQi5CFdr
F2MYB+hGM89hVhG93t1E96J1Mf2ggXTCJBMb59Cm2WJ6lHiTYmAv/3B12u9yyV+Py+Ld0TS7p5i/
1kNrN73MkJ5c3qyonStOUzWxKtUHmn2bHlv/VLMhPyVHG/zn3XLJDnzcgvfd8TErNwcdQJ+lu/IG
5fC5YZINQuh9iXfQ4TpqIEamPnRQArhQ5uDFzaa2nRsoMeTIoASgY52Ip/FrSlEWfmsMTMheurhJ
bmL7GqAZCg6r1nvhtfk0Zhn6GE7sWYHkbkyQ5ClhDE0zd8xrP2ZAG6u0eHVCHsoYlkBzLXC7IYjE
JsDwgTC/JjKlg88rfcvyr++CNN26D2v4edqpOD3fXpW7eKL157UPx18fAxfPmDlVC6+5DzBeZp5e
d17ZZIMxhK+Wfo5G0FGxLYXzaTta7RcMLDAGYg2aVcloP31FZDeONKPPA/+KQ4asJXXRzVQEpxJ1
BGmgbCTvS4Eb5Wxuy8yTxLQ98ydAnTmovinb0zN/DZPCo+ZSLNB5IS6NVjCmBoQNQyYdHn3rS/Iy
HqvPaIk9uki1r4b8hettlECgp1XXNqFoA/oHJLvYDQBRoU+3RyfucM548K1t5+7NGXJgOrcgzjGc
ypgZpMYpsy9MnFAUSD3Iv5CGUdFevS4JpD8UC43fO+jvZfjrrX3IFHiyhLe27Ai9nBawNgIeBrS3
L6a5CbkcLH7829PFhvWE4SkQnM87FrVD7G8l5za6D+bEsvb45c0Pn888fFqBSpwDKXYNkt7GyWBm
sTdxs0yrfuchEFIBiyBtW0Gvpg9MlQ+Aa7ONUjc5/eEl00W0+ruEJfZdxVJ6xN7qr7sz2sSSqywh
2UEiGvn5jZV0ztCbYIoJjARKQOsIzMQB2DUXMatnFfjFu5Dvq4uY9q3h1nZfKQmFAi3qp8WolHxq
SRRWsnz0LBcqeKmHx+F/q0KqR1kxNSXfNoXnhemZKxUq9gR/TeqFCE2ikFcJKPatCPV2+DJxOfPu
e00SJOwmHeXYnoJtY4ocaS2Snren9lwdNRNMPPQEIIdiP+6C5jqAOaM3kytE6TcQXtbiAHAldFCs
iKgw6ADTb6LgKGl93BZq/z4Hdg+lEMBu/FEyvmX5jzoAaI5b3gKaLrYeuJI9b4uKgb6lipyZzPzu
KqcU46xTTjmh8LFciYswnqUNbyAeEsWI2kuR90FGXjeE+3iIhjah2/kxjz+kTQweY69+AaWXsVqA
oBmye5Ap4xA7iacUYKhszDBEQAf60xcn8CHmWah7o3GSM6UCvAGuCGh4iukY2NUy+4YZDLJb/oL9
d4Bbsup0XNEY4zhII5nR6XoQ34Ma5CT3y4/Sw+dCXncoiok2r1RI3QKJgzx+2dCEPxsQaRg0pcw1
mBp903qTq4H5dF7zCkLk9PZN110MW8dss+xgg2frtsWYRq7lctE2xEHTITyrHKCQxkKHCEGUTVcM
VRZeMFYYHzVmK6b4TRnXQW7u3rTvqHFDH09w0RsXD2oCXtMLnuWmRdibLZ/yH45jxdZ6Ivr5t9Vv
y0rPkk2rZyu/cjkjtm+9pnvfNgaiHgW7Ufpdw4eHswLjwQWTjNU084FlfgGeHd2xnqK4xLDT4yzU
MU98bt8DyiZJ4epHprscRmV8fZguDZwngoeHxFIGJcQ07lIREsKZfvOsGZU79SayQg410cFHCoKM
17i52PAKaQ91fuVBpOb0dhqpLoX5WUKBKfM5nbX3XOILwfQ1Xq/ykzeDYT0UPt2CQRci78b6tJgJ
qv1ShLWLKydd4cskDh/gBtz3ljYzvUwL1ZuOVyNU89Xrq90UjJdCvrnwEKwVW5x4DJDOSd+KPOhJ
3gu522HLODCGzF4PJGiApOeM9R+XGs+l3aN223W6ZMQpXT6/ikAbyb50zmlJ0qkggEkCprD79wuv
poRxVOHKiwdZrigYt1SMUwvfGy+BWiS7KRUzRl2YghaoHqJ0JNMLm1nY5CQAevhOIPt5B2xInvYd
o0c2BjQy9P2VpgbuhbSiUI9hpVtNzWO2/BleZbBz1lgBfBfjy/q6bnLIByleGGizYXqFYtgMDm/w
9IiQB9ydNNMvVuLI/P0GZyj63+PKZ15pQ45DDsrMR7dNRsQWKJXxtMLsPVpkE/YvBuqSW0gWFdR4
sXhsdsVAxu1DVHn1S3psmTGmt925KRWYGR8wcccDMVGOiAFeKgUANhVq9PIAbKuOgwZISD3gra++
JHr4+hk+PRuDZ6HgkP0q42L96DC6F771FWFYMUo4MNqpEqE1l7wqXB1lYaLW2/IW8+aa9IKuzoXu
CyZZwB4v7OItKcGi3XHXVBosRUxk8UfctkSdkvrVAa8VR2WuoHaxS/YIwO4gyWi5oPUSm27rlTSD
eEpLoODt4IaumAKFBnMRm9qX80zFVBVDKImAutD75nie2wjWKdJw2Nw7UcNmEVEWZr29ti8Wdufw
ZOrBdYf39rgN1L46oRBfeD0HW/IJyR7z1F3mtQhoudIt0rZpNryqro1n+BEvq5g48YbRXt+kdY+S
nZYVm5F3uCRLlofe+UyYx1/yRAnMfumjGF09Y09aRZwZyPVBske+vpctN3/2uYmIpLojDOxfJaeg
/eHznrFGc8snNVUQ+kEkebrpp+rQ4XcRGI0E3JSuA6Noi8fuRxFOnY95gNZidAYt4w51LSIcAtrC
uep4nVsjI9Atj2eQYlqtu41vGw6ws5z5KWV8N0baw1eX9afQ4nYYu7SMP5XMyH5xPWTcV+r5ggw0
8rjWkh1/JC+YM0Vix6dqnOULQr0Ul45tbSwNzaVORJWffsZrmy1fU22kUUNmKpL+VbuzC7fdKbvW
U3asBO0syvVH40yt+SmGXFEMJH68knA6saiiMBl7pt2ADVR3NmnOQb3XFh+HEO68jh8W6E4Giu/k
ENh4oaDy372ArmZjeHKJepXVx5Q9ZagxEXa9oot4aD1+2VUO5UmiW2j6rRdzCHCQHBzaKXyaN6ji
O8pr2RZVXkDN7DHIMDFbE1rfLwyGZj6XLNSJOQP90ZbVJV/UixH0PiyCa05oXJKwHUEu/Fg3PpO6
5eiJAoIVx37oaY4YrqCC5hVVmKHapPFCQHALXp2P1juAy+DnzJvifM2oGAbbiOpfLtSJEyIMMZhl
etH0yasl7Dcc89Ic9WMQf3JoSGcG1uG+Yb6RBwnUxAdezcLXgWLcVRjTZH0lZNegGKdjjLNal9+a
Z3EakDJ8dmagjJVQGT1XzbKacng08PzK79em3DwImoYgHIb16PUdLSweJZo0OhwNloDlhCethNmE
USjauYNrcN9HNM4+1O92reB2BEHiNuTylKjPq074xtZgDjmgFPVCxPZ+DkmzkOK4fRRIoxaBd+fe
vm0/dWrvJh66mvnXKsT/h7Zcx6AthjDEHiydqM+ksuFLjPoz1Nq2YMQ9llJAF7jl3YIUW80AjB+Q
cClUHtxOc+4Unza3aphUoxZKFS5R2YUdgtk5ZJ+aXyseXcxuEQHFEMKdm//e8mDnJlZtH6YP12jQ
MP/AkGg/G3HehPfVJUMFi8AJY/ZuQ1PSPNYz+dhsab5HEAEg9X02cHVQzLdeMS++lBpsiy4QFAco
n6wJ1hfjhB0XiJgHjtdjR4WSCumN+WM+a24VGhWVG95ZMf142OSVbz18GKADjUqi0zs95s+aSqBf
M2dBUIzqeUeM2sG9uBw2zImMmJfKUfS8Z48dKnwJl3m2Ob+6QIZhZN8aUHH1UXCmzlukh/WYh25F
vnZWLZpXLrqBS9fheuXxwDhBGz5/+BbIoahkNGF2irD6meqU6TyLyOU+lMFDyAt5/8IsCnAKpXWX
QVseMwOVbMXeu/TuiL3o49EFYgzQctJTqg2uoPJONqWfT1kgBKEbWI72VfDmVNhXYPToyssXcgaW
AQyMo7yILk0cCBKQtDL7vGId42zuKPpQPt/z7KP+jOFJdnAw+RRyGBzaIDuhAy7OJW+kFNL49Doo
nXRfH85f8KzrmJIzGWjL8A0ojWiKXJkoaXGacPG79w5f2zkt0DWmVNwnHwAhFTlu47KjTjow3FRB
HVxOAOOAonUSeAlCBIb7Bpny5cUMijXmOGAyiRPWYwtAys/nDWYDdQ1NrPGOZ7yT93xLsCictmg0
7CGoSzg72ooG/uDqYglAyIG+Wd8rAMKAM1HEHIOLu1293jo9vQofoX28OSyvEzefXDBYZaoKJSeZ
OHKAgRgcZOaKcgr13j7Dx6mTw9UhU19FtEyPcIjDMBw9va1EbjykiKg7wGzAdAUoU105IECAc2s6
fuFsqDB6XYB47+a76FkwSXBWD/eTiCVw3ItvuQKI+wBZujH6U9SBzLERahlz+qo+I0sZqFJBudK8
3c3l3iUeHi5lAxIYfjV6LVkZrCoS/Js7wuDOnTTunnntkC9zJvtJ7u7waAhPu8OmW9LxZ4v7oJ41
hn1BRHCBBf4gMrzsZCpO+4zrI5EaKJ/5N/n8qEDfO+Q7+xdvEkwM5+vg2uyz3cej/wT/m3nhbj8J
Q1cPhlHA+OOUHgzUPr4Daid2Vu+LU3FyWS081d09A7QI3le8oNXGuh5yKO/2FZO2+56zDgYAMRzM
kd3dROOrpbsT4LuF6v05ll3MYcXlTSp2PPE7HgiJKsNeAyOwnC1lfhH0u1moePZFLDo0OANj9gyI
jTtamw5hKUQgiK8F1NCtNH6Nrq4GKenlLFTnsuCAdmB9sdKxyWauuRzZwBPqwLvc4YO9nK8t1rq8
AE/vqwdetjcYjXaPARhNMelGhCD+kO+mcRWTn4mQJUJreHwDnC3cYNdAlX16wf7tBPtisKeQDunh
xfbEmDShCxU+1U+ZW+FkOz4GDZfRuNmlDrYHAE5YCwVifqgaLmQn3G4NgIwqczrQ5zgqSVvgcGn8
ePzNPXTtAwu00m2wgDCHyppaPfdYuCEv4RZbDZCIDIINqGYgbORqheJPnLcUzSYGsNAYRf3BDXPa
p/SmpnQ1mIkkgoFYwq7rXraVDx9sUXjhEI+gCEo5HyVtbpj/iXe0nWE40jjCsRBDJbzCE8Jbfebk
n4sRH4NHUSkkrg+Z0RV3VQdMUveZMmTCbs0auAaSfyLiXtBadu8uB6SfueuSEe1iwB4exDjfIFFg
636By+OzJCwlRirF02McPBuWzkRgexsIvdtD38LtnN9NnmtMqH0dNmDpzPYNGReq7c078nqll7L7
F5H3bobGoP7MCr+VnC8x73k/3U8KpWwWfEQj3bWX0IdPVLh6cwsphSkKdQ31Noao+d/g6m96fVYS
bJ0Nr8nw6Dut40A7dAaDQR6Oj6srGNcHo8lXKmxDsrEtRWfWco8177K3DAKibycacpde5Uy+vlCU
Aqfhg7EcXsQtQ41u5SsBfVhXH1KW396Ic1Mv8UoIhwd3gbXgUDu//N6K3mu0Lc4yALj0Q/qixBBv
DOgIQJxBYUOPwp4qohdDEcOgGrmnLzcyGt8i3lmQnsCKQMoj+Gvu0wUTh6DYfUxlbxUhmyaVcnJn
uGJ6MXwwDLBihtZf/H+SzmxLVSyLol/EGErPKz3YN6GGL4wwroGAAoK0X1+TrIe6lRkZ1wYO5+y9
9mo4opzQ8Gbm4S/8OEr4c/D/pZb/t5sopW8T7y48TgklcEO2aeR73gAAtJTMyVOZPcS+0FRcV9MJ
CxaF3OQR7nbTMkKj6Vz3PEbIrKZDaDJsxneEWOGrtsytMDfPExOb54vygL3NKtZP1v+4eWEv9d0s
GBNOnNpqkkekfQCmUrU2zI7XrwC3BHv2FsXmAgRQXEIS0Y1Aw0AbRT0zeMIe/smiSVokg775qd7C
Lk8axmn9HT34E6uczOKKxU8r43Nvqz2siw++KpU1P2lvC0CRmCRIIC8g2OLw9B5flTA1LJidIUpz
anJw/tAB8fQCx1jECyTmE792OIRQtEKRWGHWIjspnmRnAaujTHZbCG3touNBQhGKjQu0PNIAAYzo
09lnCjfrlxV4WcdgMVDp+JE8MAOsNxXQEQckRpfA7HjsGatmXMVaab7mu7I7Q4DquKrF7j2huuZU
PM+9kdk9+BwW5Z9w/H0zB5Hhw9m100HbESD/kPhA+WOsVDT4RAEZh3ZYzyBxYbJNdP3cQy+XhWp/
lTGWH9afKBTeNs1USroSRwf0PP1n2tcoXGVqWe4vOwzXeitGTls7b2R/f029x3AEIl6EkFizW+PH
GNa0dHqxpZ5Vs7Aa13K8+nzCCFtXESQoEc5JcS8+y4ES5H3sPvts3IhZONdu+nyH+0GZXeGXqS9P
SK/D6y8iCAk/AwCBhCZavTB37zDNyxdvnU/6h3A0mwXv52E2W30mPhrtSCyFPSQ9XEKIVeopL3ci
URzvkHm8ooXFPcPLF51K52uYd3crA/vMdCO126xnDO++Mm/EJK6xU1z5oEhWXgN6if8U+GnGGNVQ
NkzmNThdCnOQsNlFjHDxTqRFzhZG8v2Mji8JepH800GzxCYCUwCwWC1sFPsIkcig6izDJ0afb6cj
Fo1GvVnHj7Avw5TIcXXLkKR8O4oKF4iJwzIv/aQP5oI16yGM+i3AE+kNJU2wb8A6iZcCQnBt+xEd
GjbpFvd+SVgIBmSNXYrWZ7aUUnfE3ai0VdXSRTfCFbRz1XbTkgoHAE/wamy3kZtES3n02oP2OVM/
l0ypyNaZ2THtS+XkADogNNJCf4SaFqqiyxs/VeSa2vNYP9d9aQ8QrVSSgRw+agU/FwQgc3oI9PW5
1ravcj8o3J/tqw8K9cwVlDjHwWueWxGbngkfngvfYma3h1GwtM+ih7enbgYCdiJ3MJYKr8vbfazX
08kMB7Q6eS/15++DaEfeWIf1tIj7FXehw4ylX/E2jBniJJQVeiFSmO6GuuIzz0VgYgyOZJ/3SlH0
9AHoOF8yF+wc76zKySjm3qEmWB2ftPdFmayfkE8j3wWkUZkN4bd9h+S8Tp8QwI9U6nH5+Fhdcpe4
BwqUL0dubIH5lroeSnd2T2tP7pwiCbmDGbsb90YFgclviZMhinytVW6fBCIhkrTI/5Rm8ajC1/DN
5Meknfkofk119DacagN9mLvDqq5hKYw0oW5eOSk3UAEwXw49wNhJE52ktVPJmX2JsaXeX28of6tR
Q4drJ0DgGkuJ2YzJ2C8ZrG5fQjLgUOmtJ4JMBCpvX/9hXMg3G1QLS8Mg+itiIkotum6uNNc1vQgQ
KqB49X7KBMRK4DxsAE5II74+JFNECTvc+uIcaScvXqowdcFv3Oa1KckgQ/5v8nJH49I/mAyp3ia1
E6sN55B7kslggoABAKOaVttCQwaRB21dceip9ameRozvKf2ivfCt11aGoxViM1YJOFDq5qU3JHa1
4wcT9ZE4d8b0Szh4rbjqaOL/kVU8xQ4T4/49U0ksmC3JuToVQV6bcKA5TXrDejHUHQED639T6tKp
3b1i++fcm8/NC8eglz/whnZ11P9Yw3b6/dk8fuFtdldYQPzHLwkPKyzp95UIMA1kw34VXkZTIPRI
Bjs8yb/vaZ6V70XCxfGngGZ0jTOXM4+Tqm4cia6C4nlVPuHzOdpdmaKf2321q3YCj+uuutbTRTEZ
wre7ltVcQ3RckjqRqzZZ0GCgKYgTpuKK+YKwSjgTt1Xvtgb6FeoG1eNwrJ6L+Jd/K7C3JefnC+3Y
a27OqCUVe+IPBc2Bv5uqdv2xIPsUvOEO7YeKqzxwbWNHN/5aS+Dd4qGh8hpABf8MWFWE8MBKr3/b
ErqS2Q92ofoD1OvGws69IC9WcaU/7U8hPuw7SsxKWFdS+ID09V9KWM/m+rRnOKtIHDOMhxUyo16e
QdYPeY4oqbl8QJ5MbTUvY4YAIxt6V0iimc7CxOz2DbeUVFFxU1+GXx33avK+GOqgCGXwuIOABH9E
YfkRISUGqhqkoC+8uGHO00OpLOJ8UxYnnRQ8ZZFXbgzxePBromeuqKgOpFC74z4OVHTdNcCVndkT
5ADaB83soALT5xfGTSgR64CEanVw058+NL70zWMPM7BcE5MIAgYIu+NixMHT/O6xGiaqb/r28Kgk
q+bJAHp3FWIy3tPkUH5bs9P18Q/0O9+qxFUBPHQgAO/bCTtOD4BKtqplBglkZt0wS3X5usNvsYw2
PcggHDnb2BEvfjL+0O/N8GCquUdDQh1FGeEM4pSCVI0TgykbXUkDJg7rh/35o8ghLXDGb5XHjNP8
IKj2W+LJsLiSQrdp6GZS84W7jwShk0C08mv+WT852egoJV/CrTp18nGvKpbYOlnnM6Qn4/sLHiy1
CZmB5RnyK9mPsV2B8ddTKp0y80pInyTlqT6gPlfEQBhHwAmzk5q02wDOssbHzT1jBw1bvKiXCkdd
NH0fGIETYXQmWeqwhnPFy4q4OdK1oVUhUg5aAq62FIF0eT6dy1L579Zh/ebCVcWoU1qMt+h7cvbq
re+Ppd5YOPBnA0hl1n0026P803hYHvgJ4WOFiw+RDoAAWftsQALVuXSmsH5Syqa2SKU72kg5BkzC
2CzxVyvslEinPWijvIWOKQtB/mGEZg3a8kOCoxy8SlfM1sKwpN7Irj3uH7ozTWUJ5Cq8FrRRcZAh
MGoQZ6vBOKhYWO+NC+5XzozS9Fc7pPTzsJJIjJWW2eikmMdypZiIEc2lmo8XTbavXXJxWquPf+D8
iWGps0AGThNCjewrqjT8qXF60/wXIX8ETX6EUJltWYYtXQMq3trX+gVAs6pbo7pX/2LdfoseFLVR
pqRh9XoJalI2TDSuP4z/FCxIn36DwwDmFoNLWaaTwJjfKfJK8SRpQfI0xRJs6LrhAvtH4aA/GZPj
KXsUdyzzYUce26TKIyRtSlmbBRr4h2KRHb5RvC/Dpv04IcjfW3iiwdJGCdFDf507GmG4MFQyJ1Og
HDgKVVpPtWuy/73clBPqxoTQm2tfVLh4BTA7wq4C8PukLJO3G2OwJlWmUPug6FieQFCZQmpFdrU6
GE9qYkLujzbajlB7MttwEN6qo8UN4qKSeOdPXCvRWimXDFXeJvvTMJqVqbeDYfQNEmMIyv4ChSC4
T8vvKj9uiGQnurN1ftBx2DPMRFpbebqdbvWDqxHumZ4FfD2Uy4zd//leZcNVKo8S9qT9+amzkigU
4OHAXmk6G7jz89gniBYGt4aSVAVCbNMhVOJSHDFh+Hh9vjGQzUQhVX45R23hPIChQfH5gmlARr3R
LRp+VZiAU+O3xrFpcPUPBQ5IF/jLDP0VUJsF9r/VUFrUbiOgwqLzCcUJ/3UV70VicPwv/yGStCC/
KP9BcZOW6wIHa8gpnHEOF13BeOMTVsn+gZkofhAf/XaR1cVcDwQIvhpGJ+qfUK2Eyn5+YOTYcWIB
u8eFNw3RFPcJLMOE5oXlzgu8AYvmuQd25MSYzQx8vsTJJZMg9MdvT8obwW4EvXM+gUTCFno4zQgX
eZOoJpe5UNwHAz2YG6HB5aOjUi/wMpgaF6RgEiNAn/j0pXghM18bHZ0tebQgBT6AHykp0O7zk/fa
wCP+R6zNzfDDs4q4q+27YK5TC02Sr+bpNK0dndLfGKi1td+9M+d+0NE+AwVzvchUJbeYOTxJGlaa
DEMaMaDhyNuFRtK6YZcotxOLAbMWoWSy6t5xeQ1+Q4VrjlE8WSDjEeZJZthjYs9ryOgkJTsCpARq
JgZGQDC9pWRs1dYstjQOk3ttOKoxtQdybFEgUl9S9UMgGbhIT5U3r70I4QuwrWJTD4oGnqA2lXcl
Wjl+59QOzwUV8KdzGShW+aqER7wr9bCa/9JqUeLWu+7r8ds9t9SWaeW81YMRL6l3Z9MbPJbv1h7L
4Cmxy1n8hjiGPUAm+usOMiP1KPO7YFLMRe4LbfXMbviAlTMvg4JRAp/nrgM5Xtt/xjle8IpvzrvW
5hagFqwqFBymHrs5JDMs9YGMazvPXfVnupwpXYQN66yPTzNGaLLF76o/j8Zvad/DXnUkfsRjL26l
2uOipo2jfPwcuUbrMdeNNRd1FayV77xx9N7ujyLPfL1XEI0j/IDWhed3t+d3cskuVedT0w3s5FdY
x67ygVDCUWwhkGhrAHelPhrYC3xXtT1LVszACQMn6oWMltyWXi4hubCYSxrLF+tmOb5cZXRTw5cw
6vi4L8NCjdDG6+q55AU+9bEB1aZ0GBYlXOnaZn9uftoYL+NNmjAnmLFlz9bx3BexeBLNvIUJZI9k
kb6t1yvE+/zhVcyFEwepliyFHyzQEifGVpyrQYAr7NYcVRATRN3eaEQKvllJ+wa6/MNuRidT3R7G
91FZJOHnTIUQPbZ647BrP2pSpO08PcyHgLO+1r50ptiIoR5Mnt90mKZhbEf04E/7U5nnQvN7vKvg
P4M9bJpf/cMCXUeZq8/NjpSw+XJEQULRnK/RURnYaeVrAWshMiXJTGlMKIaupOzeFAFPQtKIRXmc
m87TkT/hJYLdaLYq5VWBAA6wYv1mKpNbLwYPmvsY9lpltXguYgLWERxvkQheDxcRvBWT45Q5vjdj
lITvP14m2hG2E5pNqT2NwKmFq/HXH+6gOXLxxc8fahj94/8FKuG5y38vUg9V2pzdpiB4x6Fk88oA
sp71wiOKCbeZrBhHojukMiQH1BIP3UUEboLhsoK6PeBh/5zCe8V/YuQzqGwUy8C1Otm8Wv+J7LH7
JxGtJnsRMWc4QytejV9y949iQ/7Y08d67XU4RczNoj3fcMAdvw2SNqCMSdJFjVk04eeUtB8bovNQ
b5po/8H2rrKITGLsCFkmu2lAzUhTKWSIpf+X0oe88B1Ot7zwvCeBeJXDYNTg44ZS6XT5PnnCM2lX
fDBZQCtFjXqtkKtI/gfRxsRRD7kkIk/oZ1v34WfE5NRGSavIXls673QtamA11gs2ZdpsuxZy3PRC
BfWY5L88bR3hCiM4j029YrE8Tdz588PzUODy9SRaeZ95sr0natSF1gpn0MWWapGfUWZNyRbknUD9
1BeQjKz8Rrr9iVRcv8aOT9jVNtyMnbppw9odSJJ7kcbD7MT80Ape4ZVizdB/VXfIajgI+hXM6BDH
jKm8NnYUsAo9cRooIGbpuRwDNE3PaBvjHztfRsVKJZ6iX0u0KhKq4GMTIXawZ0KAzPQzXSiPp6fA
KKvedPCc8XqRDu/YL0haQsoBmqhYWHhbEl4MOnTvIw2J4o0e9XXXkAzqsaSVlbTTf9WNsnououVk
N1q7T8Ip6yVZ7RcehfoyklaLc3MSyDbiAi/jGJwsmlG07prv90WDn0Z1Tjbeic8tHmV7+I09WUEX
Y3YtLosTE2w5sV4mSzwnstFWH/TYQWr8vlAK+ZA3YkRnyGcpLrnE/meTblgmPZZZTcNOtJLmnohO
8E/pbGh6SAaprrqXq0P3gjUc0hRXvQ8nB+pqfUOYTBjyHDVAaaIHMudnWbUA4h5lMNxpvdHAfavv
9fO5ZNvDeo641dcK4iOcw5Y/h6WWB3kZjmd0nYw6cDwH+U5CWMURDJdv9TtFbgciy3MBCFOb0rqH
8QfjvHRaZsOpN96eTLCceuZAYwO8MjhPOF6lc5u45B7dwO6WymXHxjB3u/MfNME3ie2MQUWLZlto
kNBaJQS4xYwhxTTLAmDHSgt3adlThKCHHKgh+XCj0awj64NXd2fuVBqmGVyiIAe9yTYdEZoGfScG
hD9ZPe3gGKt5UCkxMoOQDQIUAP3a+PzgICkxnkM87GD8xgTs/fdxx29JMGPsQIhOZqRBnQLnhcdy
TTmil65KQwgp88W88gAFpG7s8awLpktPZ8vhZIbGC3xnhQ8Rki9R0wIxxtJxWgMABHV2ZQZP4D57
Zi6c/2cFRAvfkPfD/IFpmfuZ6nfuZM+CaRC9zsNsgM5lNlzWq7rM6c58CS5UPI39Wzc7t501J1Ke
QTp/OtOsu/mB08Q0TdsO58EnavRfNxlSIPwvbhI0Ia48PM+VwvDVEbGnRoV3rQ+fPeFcDGTwVKdQ
j/4IsMarGFJ5cmeThFTCDplHdvSxhWGvbo3cf+CTPt5EYuxz/5UuDCnI5xbb2JsU32wnwSWLQzX/
eSorXmAQfA0XWtYse28l/nzyoIA0txLnCx0zFphPz1vfbPnnWfEjiV+KvNHTrYEzE2Z+0s+rsUU4
II1qRuk6lwM1tdvZLQpq2hUDWwF8uGFvE8Mn/OnaspAVuu9fQfxR5o6h7fruJCMX1pdSsx3HvUIQ
NxAlPCUMnXM0iOxDw2/ZujHoLFE08jpiK/3QFDcAbE37LbarWbsyYEF2aN2CpNlI7IlRfH+pjHAx
4YVLrax74/iCNfUCPUzxQEtKAMGHleITp3io6QBVL3gyGPUiZtCXuIW6BT8fWfYP6UvlE8eslbG2
+GHPf72/sbYlqogTFl9N/F/SRSMf0BTEmD9PhFvTcEjlNkkUrbxWd+QbKqlLuRcJ0lZWsy2aYXZE
Za2BDPCs7o39Y8M5waEycMORuXBACGYNHoNyEHDo7QMFwCsnSsnrvkED2iIsCzvqiJmEoj/aDY7O
maPOF5iC+cjoJFSKyGIUq5FRHrMzAy86+j90whyGvLtIrA1MWCoJd6gshjg5FcS5JqiLEN/BBqVt
Ahb/M/U+nFitw1M8e3u0p3NCZWTcFqzUuszt6qAsH9SV8GaRRyIE+MFqFTGixO4uuPUABupUU7cE
z6PfSswbJ4nbG2qd9cKbGP6oDJfVhffAgJOwIRzTGNxea1gc7Oj/IFWMmzcj6iv+Obiwzc7vDSOx
KUYQoMiqoJ0CAhu3WeZ0OjQ9UhFhXysb7mkvB+WbyYJiv4t9o25f2W9dCubAmuho76uKjVHT4cs9
7j3BkeXPwG5frJ7R91z6eQNaVphTzMsQBnomuqiw393MaujZNChFHyxTmzWKka7h56uBNx4gL+Va
OEPH3RuwJz6LtrsjNRlH+8kTnbF8Xs2mrc5R2pAVwlCPUUYKGfJJfmEEVE4PCfjWbF8rUdirEpED
y3l10FNbJnC5u1fDUkzZNtFDF1AX0Hp/q93u06z5U/tQxPNMDMuE0Bb1mlHV5T0DO1bva8VUJkHr
kVcVIuzvZHYRFaSz+AvlVObjJVO3csceNilYtjw8MaZ36SaWD2V11pRV9dzN5PPwQh1QLEsJE4t2
1aebiof9Nbuo8T1Kt0KzfSgbRkJVs04Gr0dj4ijVQW6/P4Xfcm7NbnH0BlPbxlzH+joKi1ZY8Ljx
CkyyVJlb2p/inubObfHPBdDlcn2QOBbQmhyeYR5Kpbs/gIuKmjnrKXZenW520Ilrfdm9vzQGAQp5
nHJnvu/ddCteqyxbZP2ugaiWCvAhMoSTNmfDuOjEBWJUQcBsWv4Zo2+VKeqosDlLX7PopKJOT5iJ
s3G8M5QyvyW3r2WvePYYL7JDa7Ty0tf7dcv5J6N4W+X4m2AsEPe79nVhM4gV25B8VdnqhE8MyyK+
P5r1h3vZcuw4snSQ4EtX10d2ZN+Keq8W8CWwRapmXDKQyrNNplxhRTMNBhNsg3rH0/sb5fsBPbA+
UoDAGMHdQ2n/8urMbdPw1hDdljlws0n6Y/H1AlPtn/ZYgR5A+J9xRZqSRzj71Rmp5PjP4cOCY9iN
CZ6MCIp7pwvTVvhicXWnqHAr0eF3mBExGlMYVPRWDm+KwZ925To+0cIAVSEWxAgclhAtBCOErwZJ
mc4BvDIgNaQ2pERYHwDx+aXV2WF5Q5a/N56lm3KTbu87u+mTZ7bdMmciAHWlopjGYPaRunx/CPOy
OYdrXNAqLQqMWN9A/H+VziSDnVjya/YOQikZSaphfD8WzHoeelgTc8pp2C5e95ocbnLNur3kE65E
h/1VbuR7y3QwNxVOQywSoSjkl4IyqmDf5BFCnsShvnix/Kz21MHpIUxuSvN7fqFsrTGNTtwvLC6C
DL+2t/uGm15YNWRsEulciDrelAqNAzngqnwgpZWRrIVV4o7fmkzVJjoLqpc5/Krce1zhYzW4Qtau
egCEI+txijdj9r+UNesJ72Ey/HN/0LRYyapBGf5GRaPsBru/MrEmCHrGP3J8HIkItJgsQAd7A6LP
vucwmP4pgMEEgPJ9MDrZVNf2SiGqMF4BVyZWTnLnZOS+5+QCMZ9AoWB3mHSY1a6Bg/GV2Wu0HxYa
KBg60QJzCJIvTjKxFTxoEOh95scLIFvLOMAV/oO4m/4D4H38k192/YNbyl8lWTYYKWEXgOSWakor
eSqcry9q25f1XCPl/gLVb38y7DuAyS28WKGpRFdsXh2oAW94cTjrYO8+RShGZwgy5n1upja9Ejj7
RgqL5dyrnHXqaKduM8PMEHc9eEHlBWWT/mWoAXkR6iqrXA3SFSS4L9VR/s1e2AyAsMNRG/b44m7e
zmzfd1Anp48peI+94mH25gB0c1K20SLGLDEwftI/nsw38ieN2Yd4EDGH5ACikdjSAzEAOH1OyT/d
5eAQAW7O4m02M9PJV7FwcHW1ifTCZRsTzBVTZDgo8y0MMShMEiGhEIIMwolpSCOrri2VavAu5wHR
UJnhvmU/wVGRgBby4aijl0sdjiA7WG8OglUS8p7ZBosXlOxugxcLMR4Atvbg4Ao05dzN9sOkDTxH
fDbckpzacafAmvkNzP7+uKDNh5Rjn5iLPe6JC9/luQDJIVBcYQQXGhSnN5oAZEUGFUbqsi+rlWeI
Li8/smlR3fTWWLrp8N0T2QrihkUoealIhUofV1IiaJvSlkf7rYMMwptjhr+ubKbIpKVpHD7w9Zlf
h9JzlewIPAmFX/KyFbMYfVgZBInNdnhmiNe6Jn6O8YhdsX/APJRtmROo6P4IK1B5lKMjc9YMjI2L
/wEWhVWxbDDOxpewB1MOKOS0nkmhiFifyoKBa++Psjkr7TrFobCH1QsYv1A1hKEUMGxwVEC2AJ/z
a96RtYaJt2ZiNBrOFwQOuZ01qR42WDTeaCOqzMuv1ZRKjdcjiCU7EpJj+mpu5r5yaTqW5bE9Rqdi
Ny7uj/Xs4mHfCikkYGIH6cHHzakwp6Cjet852enKQPmaOJPMCC4nDSLGAsRUZti8Um6sNQRy0AZU
p0LwNveVBICVAedn1d3qmzGZsrBRMcTf4ZB9hGz5uHJJPtf4t4iCz3WEBQk+HmAW3e7VgHaY8KK0
PnBkUaK39YLin/oBeKhkV68XcurJFCFUjwjw+TOZMIw4BQLSDEasvPngjRPlPL4L+5j9Hn7ZY6pl
prNWdD4ZYC+k/2aXb17XgijWYd3ktn6anV5r8S8NMLPhcs4Nou605bPDyh4WcfDZ5u54zu7lrYHO
RiS5sR/+AeHQ3OpH/n8m20AxsUqEtoLnGEwAMqZ3H54I3nujCJbE4W8Ke30bLRWmOeup3GN/uSNG
7fkLq+dmdhe/SoZqNTZ65CcyCKZ4Ftbvu4iFpG6WjPVFbqMrB9JqdtCXHx88x2DyD3cN/rpswnJ5
39vI5o2YqQP5Zn76Lf8VZEgk+Mobh48rfdfn+b+nl0wcN7Q469jy20uy7ipud73Tzs3X5DweM/0m
ygZZkYbo18Ho56mZ8lE8Uv7L//joBv2C16JeDBG/Jpse5iw4twg+7oy9xdID1Om/VJ2+yO7Xuj+g
7Fpw+qz1S7/uAtjdtV0c52+rPnabcVVe53jgzm75ip0FBn03PaoQkqHIF4wzDxiN8bwKnY8faw8K
IBxbXACodf9b3HHqtpk9Oe3ymMNaYJ4/X3F0UA6V++zhaeWaQWf/90TRf1ElkAOr0szqpqBe2tO7
ZKv3XVgDCuU3nEXwoOGigqzeKHuJ1cW1Cm5xZc0IZa1wdXBoLupmCf5iXGLDKl/0ZtNUsGPIAjA3
FbnNl0LYJgTdr7kcQEuiA6NYae5Ix7GqnxRijA/eFjg8+WAc1yv5y1i814BtxmV6sT2IrqdDkuzR
Z9dXaE8WdVdgfMesJ7w7wKvAWzD4gUsjUE1aRTGVNxRMTNvWbxq1udtzruCCYWprbiNSzRHBNzft
a8IGqZFSwHBQREf/fmzyxI1DYYoHxcPFxHGvFCweHP7svuS7tGRiSuQTGgsGMfmRU5V50/T5E3YU
sixuKpjohpKrhETF88Zeh24XpImC+E6NVHM+6U636slbEcF/XEYP6g8FcrNLf6E1oZGaQy9n6v9w
StnSsq+aWTFqTAXU3FMh4QKWo2kJsWXDdsZLt1NqEZdZWCuIAegAJ/iOTwLAQuTZWUULxFnnlqID
1FKBbmI8SDXYTFQj7KUEzjNOEObKCYMQ5uSwvPgBDLVu9YQWvaz3EQVA/i0ioGut9Ht4Mmh1qNuL
fa3b5T9GB8yV+K8SHlJ4UB4iqjbapSOo/nuPkFBAiUmkpVNwzvY7arrmDutMuxVXg8V1hj8CtvY5
UIFn64qBDMDQZBsmwAMqiXrqj8bEcpqbEs7iI1Y5mOo9VrO/hEhm6J5buNcnBKJ2EuKyRyRB57RH
nCoI8BucEXq4DC6KCTSp7eN2tsO6jjTcGohOZRiqbNpfZIeqCUO8v2Dhvop+KACZEmcA3aS5EqzG
k/O2y8qf/yqX6oiz/RqxxjX+gxLJqiDqucebXTjgiE1Q6QrTtQM4E6Wd9JezdaGvhaEC5Zlia6pl
aKX/MwjFINKW9uzLIJmO4cjbwoMic4KqC1upD/tQXcoAp8yXjgPTaTBR2Crh3EtvwPYu+9NiBow/
bNmaTLxzHDzxMSgWdox7kyO+OYisScVLiJOYWYwk9NxV1vFKV5eTphqtzzn9TGqniukBz8Guvj43
D5ufER3FMcCCcsVvA2C7W2fAY1zc9kwvwA7A4zLBI1/0EPGX4bTn2muus6+WZl86Q192ZgGflMvN
NyGGwp/GtM9NejAs7Qs2Df6JgbAHYU9WwMmfxeem7TGte5iZN+tYw1nI7MwGa17AYuA84JSAFIsq
KwlvLZl9TwQBMvZYkS3+U7+1PSMqBwVuiM2MKX7jppdaA95pH1v8jpaDABofryK/uczDdN8Ec4f8
Y4jZ7bn4QhUzgftsAFv9nxgk0P/M3hf20wBgm/uxh5zRq1exw94h7T8LHqkM0I0aDq1A4aD/I/Wa
7Ad0eIRtEDyj+e9V73fadAolK2kvrfLFTDLTwkYaZqmbOU7ScKCxZyYQ3hwuCnxx1k8AsqkFOXVr
dCA7mxhoG9utE4F9Z3YAnDiVkBu7Gmwcsd11gSMJtAsIyJCB1r887TiEhMLuvUwCyMXO3GdAwSiC
QAr8IZ8Y3ICp28WSLV+jclYcbZ370TIHxoMQ9FyDOlBtJKwo3upXYiBBV6Xs0r/3BcLUZMDE2yWI
CCiFKS4xSPPr83vx5jOjfGF47vByrrJTf18B0PkSIGwM6SYJ4GwnT33kNkDKtQ+oRFLMKXNBDRYP
AZqhiXmAi20WSPl4UI7vMzzcqTmrzHr5pt4yyz07gdv9YtwkeXTVq4Q6/eGQsWUWTPqx1RXCwW0R
1pRWZ2Zk2E0E9eF3+mWMLPYPZ1n6+rK2ARPpVbDgdem/lhQjwfOU4YRQmOO0tkTMmUYPZwNrX9vx
tvyhgtgL9vfrkgQMx079ickr+PADKRsnbzAPMZs2nyS7kn19wyKetq5yBvdBDlgRaCHtDzHT8PJd
3fw/K2yixBd2E7yO2LQjn3AAB7y5Nb/TmKKEXDEiODxOz58xfJzjlbIvfXochi/GPXMxR+Ld0BNt
eLTZ2GlSpyi4ObFo+F9YXBcr8tObnrA9SCEs8s6eCHBw+4tDh6qK4uEGKA/O/QiXaLpZzGtGfMxg
uB4yciX8s5cKjSxu+FBPBC87zB0u6CJyqI2JvM9x435tUxqvTzjfT20rPiULoEuWtbGHmwN7bXoC
R6dm65JtMaB2oBWGk1btVdfC30G4PtcNZwgu5U+ruiD15nsQnbY3vN765SHGnD9B/sDUiU7BR2lq
I+Xd0KAJAZaiLPH09oAsbQ3uSzRblN/mY6fxjZzv2Ublb0hejOBxU66NEGbYDoLfyfji/nbb0ikh
Ja1FN128Nj/fzSVqLePrtXysExTXm2SbrlnncHKizQsGyPYV4OoSoCq1crs3f40VLhDWNl7N93Ni
ZhUvC7TV7B9+ZqZokg0e4hYZjidgY489aP2BJnZh8c5D6U+YPPDxsj8JOyXEsSNQf6GHb6PF3NEv
mE6+IGOQMtNtpx15K03DApBZ/0YZsR5t4UYsOMJ3XC7CyMb/A7B5BeuRevllVovXsmJjPX7WKpp+
Rntr/Ms9psnBbKn/4iXnfZzWYg89M3Rk5hI8fnoiBzCWoV+19T3hwJCYYOA+zPf3YyEvM9xRl/D3
OmSuvY335oy95+cb9p7C8JyJgOzIBxp7iUMERenTep7FTb6Q1tIaLsQO/mIYLSNfuLZh5MuB4iTB
tN08/vidHfP1x7lcqEHus69+aRYcq93DT30GFmeDic+4/TAuwr9+iqsQYUYtqxPLphrM0nmeo38f
/3mjmCt9hu4c1OjaPbQEW4KBrehXvsTHbvvf9i1v42V0ZP9/nB/T4pTJpaOqZXZIDca/buXgWNNj
P0BA5WDYDtvvUN/H9roNdZ4xmFL/8TUrZ7aFnOaeAWgdxEuOuiwXn0XkMiUH5gC79x9rtktz8BFF
unM+Rh1At8Us54VdE7VO2PM9ywX/JcyW+ubbwN+It0QICCZR26HBNn9gd7NhfzjIcQp75I0YClac
ESBN3LEIsx+LUAHvaf1IYXkarfl+Ovq3rc+3nrY8NhKmhyHmKZ1L5KA32ZEgPoQrDsBVej6PNPsG
DFCoUsm/esnifCCPXH1oXuzZr0HJ6fZ/n/yuKahpt9ngUjRICf0URoH76B9lgrZ/e9VGsPQlh+bD
Ajx16EinKz8i/xIZ9UEucebbmMhpwC7m+Mr+adLS/7cpo5TDHeJpfZ2NHzbJfyliF9AddGKMZ6xz
ZdFamlgUPU0sWQtMot+WjNC0DvCcf3Ga4RxgQrokwWBW42zsaZT9VGMvhyG4JDhr7Q/CHK57c9GD
hN2NLl4rfRZgZzJ/2bBh8QfsKgwQFti95pM13v9IOrMlRbEtDD+RESoqeMs8g+J8Y6ipgoJMjjx9
f7s6TkWfHqoyTdjDWv/6B0ArhC0PbwymA+H0ygSnlzmvkdGRuyn5PTBOQhIq4Eb1ywRjoCo1nlQw
963nI8z722+FTt58o5fkRHjbWEqi2R+5rdoSTvr9y4wzoQ+cfFMckDS69GzZefXyfeQbd2vRil6h
9bGEtmWAmcpRpPABHlMM9T/aNYjJ1Uq4GrgRUMLCdSQMliEHBQukoNl1Rgs1cfDfVT+Or5BrzAjF
UPRsWdn9BKV/N4czaeEwDAKDdyKlFYZGu/sOqfYKNkwv+vq1WzKX5Fviz2kOaFPe9pBNILgKe9VC
fbfGxpes0DyqSb1LyUHtqVg/OJMRQ1zGok69XlHQ24pF6BtfBDIvmKzMDShpX8FY1DqnDki1hm+P
lazF0iM6+o4sXvZ+51f4O2BlnHROby00qwpScZwfbdmGNoFuEfWzCuLIVmHC5k90eHAatAFMrAS4
iHRCuy+zZU/Lo6+C20du0sY8OWw6O+hjiSCbN84Zk2Vk3K1bQu81XA5MIiD1bHZ+GvcFxfZUSw9g
5t6e84JeHkwa69xzYQFAQIKgZoPBZrTERwAxMcgZObKhMBUBmm54WwDbxx+otku/j1K+9zKxHtVg
BfkvCyatLYox4ZaaRwgMbFKweR5CiqoVH6OnCS1jOUNm4I906C2TxeKpC0Hj0+MdbOXwTuYWN07p
9zeQu9k4DV5TtttptT7SoVtxF5YdNRd7gtqNGlNMMFvu/2XjklsTMkZUbzO2VozNtfbxYX6JwJJQ
WkHZPVwxc6RvpaAazD6YMW36OglBGA0C9s4VVbVYPLqoNPmqNvTx1QBfsyv2lB3ItZ05zDed0wvA
F99MLV31IVL7OXNcnYvSHKz3MaiamUd78npTbW+h7ab5eXpRC8U1Y4GQ1SJp3EDEVpZg85X71foc
AsS50efgKBpUVPRbmCIsJShasvG0s+CBY6SHOkDM1HjOAlwGKObgpLzDredfaBNCAa03uzq38B53
bgy3zG+1vsFiZuNM6I1GYNFTF+4YtQkmcrOH/llJOvR2I+bS5tJkTs5nuYtIFW3LNx5oFCQZ1THD
Wm+0eKJoFINhCuqcxubpKZTab2NqpQc5eEGrhUrCi4OUZwnIIIypF3ohblhUE62OPRxVzYMHc7Xe
LpAsB/U1OSCUZS7ggDlbD23b6q/tA9pVrDhEquNEY96oKHErEfYr/NBX62OWDooD/UzWt/WAUATj
RhYG/aTKWLwWXbYOF8XoEoaolNbUye7yqyEp4xaaLPZgVdeg3DS0P0zuNWQTpBWmTpaQT4ommOAD
A8qP2seWLsVsbqjynsMpF7i8fLuNOCS2UiDv5NnDhnTrYF4C5gLPEYrSY5e7aBTtXGR35ASWkLfE
OY8vNAlKogqZGoJM9fRemMLFE3+9p5IvIqTK1lrhDr0mGN7yUqnZ1T/GFRD3t0rQ4MOGpbBK3Wxm
0Ol556eKCJ2JKkY5i/XDnizGFJzccAG5uOnMZ9+zHCkMkxOVqnbjQ/X+QO0nRsK80YOSa36cbtdg
8TPyfgSwlMmPKBb4ASoZPeSOX9Dz/lRsI1DbphCCgK2PyP9FmYmWgljBK5M0oQV5Gu5kTvm7fGio
RXc5g5GX2ywpJEygW8VuMAwQT8cWi+phTfCWuHe6zX9atFvaGmZBlF2eBDsHIyeH+rbmzBfVxJqD
P2jXme4/1hz0NpcqkREtqWt5QJ0FiYyqc+ilu71BKcbsCnKZ/jIp0thatBH8j2odkwq7D9cISCgG
wEHOTHtH0Q61Wb8vY2gPEHn/fbCC2cMW+5ySWRFcCG+qJ+AJHkCAmVkWSIJJCT4mn+caZTQzkIHY
B7Lxb49qPQfn20LBCULWyYbHboJBJSk86ChUyewbMgurJNO+gxFErFYusjM63jIS8yGnLvUZRj5k
QKWG7HRbuD1EtCMlJWjyvkp9bC0q/HzDffhYZsk+HAp3DkxPWVrjxfSv5ifH2Udyen8fXEVb1hMB
UYAFMcOMF8hBBOqKNcnyHj2Z+ZD+8wLkWg+91gFhXTbLdCeC4CROfT7bfj6O+3xhbC3OEyzOaWTn
UCowlyCpFy4STRrxwfbbGoK6DE1R95SEZMOfEsQhEXnNgmFf67dgzO5S4LBiuKLSeCEiIlPp+mIc
J5N/ARV9ihEuuMv5NbGaZf8oHjC/6SgLn1yaLQsGI8PHA42nQT2gC3OjG6lm9xOPutoRp2VMXcla
XqPptm93S1h+q0/C3BBh131TQwHURq19exiSRZOcHlqnCV9+d6kUDeN/OHfjoLIZrtisg5Thw4NO
NL7phazhQ29eVf/n7/n5/pAkUG7JQUYU5pTe5rNp/ezvxih+h5Cr/oND90m+5zJ5JRVLH31EaX9N
eSv8j3o25jv+54CuiO8Ak4sVr+BFrI//aEOZhYLTESoMHiamlX3URTi0XZi56WMRcS0c30bWwOxt
+isEhCvvOf9iEfaCpCIE8Aym1MYEo9MZ+wa4G9gPBupateMhZLwRoNKv/oByAdcPhHZ15dbn/kAU
KHNglKDthek2wWOpCJdMMTbOzH5LYYeYR3swfgcW3YkpK2xv/+WUC1RnPiePPsAdzUCsygEqnRni
wHS8+vQoWQBFnZ8zM8fbKhjqVUh0G45t4ZV4ER/8gG0jw7jlIg1z4p2p1TlDuH8NZrTCMwpPgNnI
ruN6kYcTTBN9pOT1gnaU2StlbIOKAAcwIgswixBapuHfFZzxmeBDA/6CsHFOLWQKzPFrwKtXey5G
DW+T74c3obud6GLLwpI2WJ4gAi8H9i+QzIPN91k8mUq/VaU1fi8NUKSfa3BL6Lf6Tm8JpQnGBoUB
PQbKtp8prD+XVHx0VJD4ymDK1SSuKeIC7MqeLhHDPQ2S5WjS6QEkLWN+jfjhy+RwUx/RwO6EeRvq
7hUeZDbZnCSCg2o9Agy4rZzpPiQWnCymzHqnqw+vmQMYAqAB/c/tozniVugRdU0St9X3yFnBoaJH
6N3DBhy38GpEREdxwLbpsZUNxcNdjnzyRfk32cgzGndnHI7B/div3NaYYHFD1sCoUy4pdHl8YLxL
bK6JA/A9l8iUwuXqwzuNqJzK05u7nOJPo0WacZ+U6pC25xGknGz0PCNJG+Gxd+oA3XaCoTvrn1p/
ioTKos6B+dq5fbMJATzgOFmokqjjxJWOh+2shE/4oR2EM+wjlIU4a2R0YWswEuCpMVZNfGRONdgX
nfe2+Snm/4Bf1hzeQpi1TkiMb5a1iU3B4rkaM4wiuob62cBRmwHPvVbLM8Jn6lFCBnRs7c19dL6q
GKmYHXfI8I++9ApewmSZ24lxmUozrHUWCSIyRfiLhDnhEsNR9FjSerLQBkYvgEfrZYCApEJq07jB
BoNAbY0cemoJOmkAKrQgVPDvFbMcrQGMwDJY+ySpjb0vXUJjv8znpfXPpXY7MWe1p5T+3wv9rZ9Z
JwJPKGyuTrjXgAah1qgD5L58q/GWVpf8er4f1yGVCn00VWnp3GPIKBu6oaCR9dPUaBmBrmpKarKJ
6KhtThfzu+BYYmTi3QMA5yvtUm0pDkRV5Hm19VsiSAhyui6RF7hmTIRZFa/3QRCkCB7db0Y+tLkt
loHaWNHyg+z2XEIS42qGUoLd+HRfUxEBTPeS2m0Mh8WvN4AwVO6eIH6zSHinCCM89CgseLGAwCfB
j+Dr2wes8/V2QWoTl/ojhMw6+3Hij3zYmRjlAxlNIpq+BajWhSYVMEQKIFSjjvPTw3Aj8gzxqHi4
h3XD/oOX4SkeMx1L/iECo5rTenwzXFC1Ibn24u2ATlk1FVZrZ9g6UowClLaLnLNqZKJ29pY4lCLo
ZDUQEyJsNAFqDaxmaD2YZvIu9qRSCmoGBFhsjAA2upjnA0CRU/74grDzmPWx/hArWTDK+2ax4Hwm
UmEFqc+HwAEAede7QKQoXvX2X1k0p05QAAvpQJgpc7PKW/g0wg1zQ8y8v7+M/U9A5Ek09oZklGMD
Q5y2vCiPAi/p4s1DZ4I3R7ytKxZU32YTMAHirG2sATkJukwmLPl/MSm0xxQ9NBl9girwscXlRNZ1
SK0hjGuePB8LsJO3L+sC5KhIj3zsft44hjNL3mPFV7wmbJd2/VvLzptqggGOEbJuF491q/uShmO/
jje0jU8AR9fPU+bYeQBqimcnU8r85lL8wk9JdkhLdIdM9DT2dCIB9bC0S2dwQK3exnfUvC2z8zPs
70UeVEFp7tmtqGy3RJ/oQwDq7fLSkNDN1vjZY9FTAL3R2P9rOMwJJa8I1+WUCBRMtyIZBESARsid
TaDEsYvGE6tz6GUq/IoW8wFaGoxyC8owvUM31KgDPhqv86u/8EWmrsWORcKaWOtjOrcCvoFcf62j
CTrsDjcyGyixkOdCHU/AxCBu+HMdkSwobl0FVIaicQgLBnNUaqJp+IOUO65W1dj8lPAZNjVZrn3v
FmATtEGyB/lUiltgs/k0hi2JHek7wGQtmp6RcizwKjN+XGysWtSC6q4OmT3jo4mVa6NfGixmSkwv
uGeRus9gauKqoj/MZwzTtLXKAHyVN4ezHvpTU/slfZ8MSuy5sD1a9lbozOn5INFTukEGAZidvT0u
WxiJjfadPTgBeQWEO5Dxq04fes3skxNm7N9Ss/8ygJNGLyNlifWspnSLjBXN7AZviiAdqPdZt2YC
W56V+EPn5n3OPxACV0ExsTc/HG1CeKk91iSEiVuW6dbdetqgmUSUOcCNDkOBAoUK+Dkj4QGcPjQJ
NMn5CviVJYbrOdMDfNVya4nVCYfPP7xN1qr13gSfnbeOdIBQrL9Fl5up6fzJTVhoA/Xp3CglQWD8
L18AmeqXA/jZifOJ5uCKXdVrVripqeh9DI7iAe0+Iz4oBCX3ttGxXKzKA7ENYJS9No8VnTb38lif
7BTtUi44+Tgs+ru9lshWvroxTHUkCtvPKfMH2K1OzPfsjvXWFidAtRX2y9ycfRrqNEQhbeHablZL
Mf7gO9L3gaAOhWnVGiW2T4EK0ShRTITxvz1Vzr/WC8geYd8ZUoRCuTaK2hOu2N7XfiTihwBoXjFk
pIai7cFUCcqb1XcaL8OlEkNIO+atUg2ApFr3Zbf+sDUi4LmBMdqCc7m4K1F7gE4+LgXIN8xTqMM6
/Xl5QozGa8kTjxUPIaIOgG6elIADJil3JplCOPR1gdXP+EfaTfyIQYUiWQ0I71IBE8aae3egulqg
S3TYCUzJfTx4qiK7FBRxzdT1Y5AhtoLfR6mWr6g9Yrxo7IJSUFHn71hccOL2GUW0sRZFpcDqYBev
cvN8SsPboTHKEwoiBH3ATWt8y9y9gxum3DJGnDYawCO/Gm/oPJn1TYYA8eBuUH1grInVgCQJik63
5l8Nt43dgI00GnnQGkMhfsT3uvEqNFR5wrWrowehE2UQuywjtK+sFUVMtlJ7qNdJX9+iRXira2J0
yJj9UtVVBiBnaj6iL4AQXiBDICzFZ9q4jyfMaiAzA79XXNr9qAHqhJJ2OgsMcBKdMbPc3cyzuM0b
coAFxJ4FJMToaB998RKQzLAYCpLl1MmaY4jf8PMakDTgrxkZf/YVH3hW2Rm58tHis9pjqCYUVtBH
cZMXk+TrjPKC/0LBA9wvsz2l4MW5LIc8Gp1BlGFcffHx23MaxSF54QTxaqnqg+oABn61BfaKEKBo
ORkWKVFL3ycxHct3fXUrhUzRYORRFUlzaoDGk8XIA/CqsEQNhzTE3wMJMKPhjk2mzupjPBdYg3GE
3aAx4qD07warwfOeHgVtE0y5eyQt5n2+WYOFOTyOjlfzZS8VETH5tWNEwzwRJr6EYhN0zqyam+C9
bKw7i1UF90YRzIECZ7ynHfA/UVHf9OL0DBPYAssOly2vr9BqiwhPcbngSiUSXspICZU5A9OErG3c
uPkargTICKctROEA4MmUojdj/CZscbWm0Pn1vPR2FRPqgd6PxuHdyjBxo4ajahxbYsQhtPtfdyz8
6xucVc2Jg2OzDgyPP4I54CYWkb8KacvkpejosqFhKMBrQ41sYIVRZAm+Mlm/ItrZzR0xPvX/2Kxq
KCvuEFR6bE6m6n2ITO/BRfnRacT67aauoU/kSXa1Ut7h18Ova//xKspM+Thi9VerIXZ+G5kmjAvH
Q3bFRUtUTgni8Yf3NR5CBu6hQ1ri+ki/3xMyLtIXwv4cIy8pRmpBYHWl4QE2NBhC2jJI/42CnPVf
Lgc2YRZwukHv9RET94JAbIa+6w8GlxrEH1gTVwPWxN7Z/+3Z8eyXTkhQFZ97SUa7fimIf9opNXuH
wBPr6yl/7+NgTVdjnA8SRXScm7nJIQMXQoNRxcxB0fNkvxW1uRLLOFgECIcqa0tj4ILGm9BFaFIc
KcINmEcfweiPxMiep+n9XyTypO0EVCEwMqq97VONOQ0i3pKYzIP/zElw07HkMkjV6Iwvs/TlByiS
x7J5j9Vbqg0KB2pTgQjt6glebOe8k9vmt4RSzs3EaSd58YkxjnoS1AMfyDUaH3/BwH5ZAKZC5SRO
3JuHwZMzBGMG5ie7JOXAHMyvmC0UvmiR9xgc4lmh4S9EBc5vDG8mgUwoWmmr8bsKD4V4IeJ641Rm
vMbZg/M+Th7ketLPQtS0RxwrwsGTaSZF5Fa04xIFM1GwxkP0TPz8zGMx3UBPyZWOEAf1iYFfk5XZ
5ezqhrX55syEb+6y2+T5TT9SJsE77RuiafR/+gmaR1gsJX70Mzo8jd15Y7hAzaVubwkPPxR07W0f
VEfojSgnmIdwveCeP3QKH28ZztUB4/ohxxN0gmTlwTcHJ+xrl+csdWVnGOIgyy2juR9TNrY3PmwK
Ig8LymbWE8a8dFpfYgZUeZ3y17gzmKqMnHXqxYxuDJo1zjIpQOzK0HSiHvrcwLm6rpfDmEgs9dQZ
+CSiLL1gMMrT/Gox9ZgNtkvPztZ82eMtLiYsqm7OoQDbxiEfkWJ8uR3T1jxC54gHCiOf47uggUWD
bZ34fZyjzKQplnP3acnu1DqJCwJ+SKbJKwAd6tv58uWTR4ehJa55GmfC/CVaNe74L8xqOGQMOZu4
nhcaLCZslJBfQDCZMwjQrgsxYNlizyFYJTqkAuxV70eM9gyeZzwOfWoBGwdndASFI3DtMsLihSOo
wGjzhR0huHwibrzXg9kCN465gBRrrcGQVTGY/uo06VpF0Q4lQQzTOEE7TQCeVzM1nh/tSwdSUPZz
+fBgYP8ffHAiFTHGFOCu8hqDwLHbvGRGtGcm4T/1BObgtptve24bbSnlWIJZJCE9P1ZL5rfU/zwD
ZJJZJCQFrd236BGYC3zNgXlPBKTMKLVSLwMNEiEfbWCFlQWTIGdF7wl7x/LIZb6ndts/ksEMKHMO
ue7GlXE0Ln9I7IgxpBkWbAnyZE1SQOPXGs40/M3LP8GFzLSJ0l8NucEki/k8aCQSD6PFeBaLvNUw
gksytl/LvR6Hgh5as5HhA/2iwkdJ4aD6FOwKJeqbPRfbEwPdq42Fsg4V0aVp+YFUbkFQvROxvOGa
awHzCoB1cbnh60ZHClNC+9JEYKA8B2/2SJFnrt6wIY89B/+1RD5/Q5wiXyrWX5/FkFtzPiQ9j29s
Ddx0pUSdNXROkK1AEq5LS1lr+bHxTuKOpB4lZqdimqWdpnNxAtUmXTKXch+far6iOiKJzp/44qyU
VzR8NkGKjCS6WPTEPXe/gctknHJj4n2Y8GQLCszhBuBJdsHs7o5ww9LHYHCK/nSZ742Spw3Bp2XX
jhyk31SkaID0/t931s3yFdYFvTP/lcTXETaiAxXzoRTfezF3FI/mAZNOYPsjMQM/3am2KM5o/Zna
iPc0cIG/ZndtW5qgFvC/7hx19tiBBsZ5NQLjlvgwLVLvf1gWvCtvApoF8R+iFOIProtGXdK3AENB
mJCX2O7oE6TCMowmTZ6NIapN4sFuuqwMF+4zlGttZP1JsFoedL17wwXR3d7WLW0xqhd6m9/xiRxA
L+OXUx2+F5QRGBogGL20G3nHw8H+AeAsI/AHz51zxb0CrM0obXNbY5fU4m5w4FZVszlWwuFtDTeA
QxS8G5zH73NWAn74gN/MbzUpmAbYdLq1mVvg/knj4sMlGj2oisaDmSAYLz8BmFsIVdSSwjX2ciLf
tbXd9WjBMcNpUJvE/QHyUTODoTWHlw8w8wjFsE0wJnq6oP7RM1AMUWRREJt5WENLUEbQQihe1Qcj
d1wPTFBhgih4bPaQ6SYwl8KDfmMNJpCjasWpx4uVzNHleKL9Euws6oCvW1F0gSbhWawpHI0ZxZJg
cU0oaAC2x6Ec4ot9QkANLDUGFLDezOmXE2fMSIjx3X47jImfcIa+IKZBdQIVfLi4Q3Q4aQlunqgR
e1shdvo4zMEuQxGWSA8/R15Kmq8K2MPsZQZVhaOsjETKVJ9h8UTjj0DPEuhIioFvqnY74qoWY/aj
rK+wrllldsvJ6w5x6a3XufW2UBWvmXdZ+3m5/llVrnUAm6i5tZ7PY+fp3UHxyEuOCDjXUxykZc7g
j11Z4+01uWPfwXAbSAziIPY53HnTbWPtj0MdNtflHe6PXwN8UH/vcvtpveIvDDh2HFdPmWH9ScsN
RQcYd0EpgQURPmtabqGKopjB8I4q5wXqfbff+DDf6MIba4Y8xe187Bo0eXubP+aKOYTzChXrZlU6
3peXFThIKxLEP1SL8fuJeQ2jNzAw8dsPnGdjdT3avrUQeA2IB1TyX2F2URKeOVdoxXHDDVPbPfu+
4qcD+PkeGjbJXqvOt6AmjAKdlVUC40GlR+SD37GZQofCo5+54ehltkeaDk8hYDa+HpFy0qrE+RGO
FEGVUbsu1xUe1jxOi48pAKjbDPCM2na05rgsk5FfbquQ6n8Cj3ADCWYpB8XmDmXqznWIiYX5IyYb
lwtmI3uv3iomzmXcV6+IcNgnPxGNO+NFTPQe9ucDs+PDeGDD6WGms31YHmtD4e9hSn00BnUDOP3b
3h/kf4adgFo/PvH6t504WQClV1AjKLiWYjcR2r4dzFD6Gdyl2/IoYyOfO2mMy6q5eTF+vLm5JTnD
oDhO7SmqDDOPMZ33YUlhOu69uD5Q3epPrLwSWJfr0sg3FOo8PE7qC7scGQ/CQv83hy153IcNdJ75
aDZhgjU1dx93NO/9DeLsKMHCpi0GR6BNZjgaTIw+UWOwJc6vgu8BxrUeO8iwk/oiR4+NFI0g8XMv
HeBnLrqtXInMzalDzckHBlOkgnkuucHnTKQsBlU4ZYDkksjqlSwhwdTWpn/i4/91ibCpRy/O4U/L
pj8tAkT7cM7oiY7YfAe5cWUCbY+owb4MDBRouIP48nL6psga5xqxioWY4hHTQ07ScD5p0DCR8qOh
iqhEUkL4UrTPZQp/LLmTWhAM/hieQMeZAdkZ2B6As7UWdKloGqXWZrR8GcMZg+O4tCdBfWSaI5wD
oQCyVymMmCYwzs3ML5RUN7dJreNtIq6PGFnNyoqAOhol1iDNPtsXKYf5dT67r/nkQOEndVlQgEEc
mAwv1vx5/rExX3yN1KJK12wwLP1wQfpnfijjkDpWuO/XHq9hHE/jqZ8dZSdfoop35FjUOqQxsHVm
xkDzU1bWRF3OJrMPBhsIIjVydIz3hp3gvbS/RvvrzP5MZsKnY11yWxQrsoYCIrwOANGPjFuzZ5c8
q7GarQtcAm7GMDXZ0FcKu2oFbdcgv8CYmJyva7IwhV4sJqZCfffY3/hcQCu2f+74j3/+3TSKs/0S
BJvvhlhRHVruNDjg5gPgPEjk6APTkR/cXtYxNQ89yhM24RByRRZ+dczNVPvvhz4uaJN3SP40t4AM
SndzX15+fqOr20rxlZhytYTTt6mcDSfEmXcD65qZpo9PfH9e28Pd1E4dwHFte+fGZOjspvB+SQXh
9gRbMeuYJWaxVIN8KetFMib0irQJgi5Aw9S8wKVX3XB04rDMXZBp8y9qGvxZeWPy9q7uUBFg/V3a
td0SLeI1eHJwmrMY6ab+ckd4/U+opipfpMDUGF4DxU31AXaKbAt0yDWN+pyB4HhAug9+DfaDOm5g
SAirjjnCXea0Qe9qZ/yVIIrePL1q+27ejq0eq+FqvxjdgLDjFxKVESxryNEve6ofOq2CBHqp9H3A
ImBNytv+GsxCuwqCAb0IN7iHyTS4TtD3vvSVsEi34P6z6pxbOG0bYpGiAOeMElPOvbFkamIUEd4k
XPEC0vzH/VJD3jvtWOqiE1u89OmXGeuHJ0uSs1H7VNmMF2fA1za3kiOq/B/bXWwpmIImw0vqlJdf
mz8m8fB+ahzbvTJK8UxjfibH0EQQtjIV8ABhCJD2lPUHctCNf3VNXvS0b3gNLXyZlmC9gFoPTA8z
wZfXaOOVuKHxVnGuR+zXSVUQv6GvpsvawypCZdZhE8oUSFvuNHctiN2iuO+hc50mNAtA95hOEA9M
FIpijfWxuiFbzRxHHKd2ypoBT7LShcRFNXSBZ9w8xmURyfjT6UXtRdmNdkPIuAa8+bs/EHMarUCT
zQGF7VUfGc8+GLlFiOFEhGqb78sQBgKByDOpTpIjAsgI8IIiBzcmor3UIKfCGFGzhLrEEjscgxR/
EryAnZBFq+MtBkiuHMkc7CtpW5E/JyIuhBylp80nIPq1diyMatH5wZfYitsQF2+UzCLqZKDf7Xz7
4A0TboIHvv3QB2slhvFq/AJ8F5eIlwh+yJjlU+cVc8x3is54kw6cm9cuer5wEHO+pIDw4LjxrNyp
DyJa6cYA6p8c47qSYcpl6n5WH8grwt8Q0aW6++Oy9jiojCG7aGT9ZlmuEkqlUCdhaL562U9GH3Rm
hXp8rxU9aF3Y62puLqRdESwGHomTCKvUB4SeXpQJjb7ZYY9Gfmq7Iulx9NNeoECZX3N6sz0BkKDS
g2vCS8TFFb5vkPv4bVZ+5XPsYVs5QvWNT/+lOf0TMKjw6CAGKQRkYHPHk0G/w2DxGTCi4iTu2YS3
W0dctjh2t2mCdaX1W01P06TaiAfR856nHzMKxg/wBjJ9hVPebKDO0VDBJcXi6MQ6sO9rySk9bnc6
ArVzJJMwJSKliJCD4jIQz6Pga7ar8UnBtZN/ujxOpYeiJJjk+hi3FUF4lV7YuqjtRVL/npiiStFz
s2IkqsO4+1kZsR2wHALhY3/CUuUbzVp/OWsblWF4FTDWXLTuz3rDRx1pz0g+4twCTwLa6wZjJYqU
NQokJ6MkEd5RgkpUGsUKlbn5JNz2RsTWEMQeMiGciFLVj86XApes08W/1Db8I5hFB+S3G/Lpyz4i
3ISnQvP927KoyEKIxJkPT5nH/PD/5C02oDUxvTcH10k8p77MTbkdgLpzKkSZR5cniBH0EQTgacKN
Zbtvi4EczxjbemazjBvf2qHSeAp6RgMp29MIDrPO7F+HROI27FnyCXrmx6u9dv2B8SMzq60AF0GN
jIVkTtxiNQo6fBsL9ZUSqG7Cd80wwuJvUHHyZdclNR0zMMqC31xZ/lzWmlGEhNlAzOYSG4Vo+lK/
WF3DK/7PKDDnWIPhu1Dbo+B6QN1jkxCmF6gpHmQW4bsYVX4RyrRRWyD3ea6/F9cW6aOOKW27wuIW
QeXTF5lk91XNSKJhrAgaq8lRi4CSE13LwuuB0LNJ6ys0sREuskkGah5DT+d5wnQ1cNzz249OvuS1
MAaUfJL1Bh6FZIFgtuTky478wKQxVHqfxS4WjftwUmeEcTR5DHCuuZD5+TX0N7iDIg/j7LUP7xVg
o66IT4jZtAqbyehr3Mw/q+G8RJ4+wRvC7xiOhL1kH3xmFRB9yF6vNilCdR4lJSdUI4LyRkACIHRL
IaO3bDke63x600TQKuwcV09/NHv4gw1rKvUnEIT7mkQx/XV5PU+oUAPCJTiiuDWOqSTgkqUEteiM
OLmCf0oWRpO6k7dJSACYdhEgOSmLWfZMxkNz8l2NoOncrfHNGkDGhfTK9co1969z+SAkAzK/aZng
z83Iq//RQ+H/Vw6M8R98QGzIk77LyW6MDOYcgBiIxya7N/SknvlgsgTZqI+Tt1nDKiGKMuCQcNIt
dI8B0IoIiAQN9no4NKoFLHsGBlG7fEZffv7WroJm+fEI2jhSMcv+dAEP1nkz2U9yWzDoGEv0S+ww
4BEbuGz7X5z6cD2aCv/vjiHwxClQK83HaKWPD8aA8BFaunjwGxgW3YG+SPtEz10T2IxDejQvN68H
uVyyX5AMkRLAQZuCD1EPU5Ios8/xN8Do052O9KxN+vdF2Z8PX2H5jofKrBHi26dXtknBHKePPVZ9
x4h8fw2/cOr3zHwk2CktRtePTZ+fdoCW5gmo/dWar/abYriLCtn/llh/2VN0SQyFJ9oXoypo6kPv
TW2nYHorfklDsz+yu7snK/7wODw2sCEAG8HFuPw+xmhk4yYhM+aoXQweJHBmMFH6YtxZQrC9m/Gx
WwA7ioiR2n0MZf27a7/RskP849Z0mhPI78Vsz7kyseCKfRgWwuF8R/e9yZfZ127KCBvSrbKbIqxv
rZtkYq8wxpj1RhQgU/a7NiRgE8Yk9rRAahT/X5tP/7zrFfzPOz5LGFVYhRxA+EjferPLM3dwluhE
7npKF7Xj/5XKvpHHhPvKN3gA/XzMmhb+gYSNBmx03+4n1hRRFmb6MsJ1syP3kr6NRURCzdvqXfAH
+rsDzCJVeZFqIoRd4xluiOvM6q0y/7YCjYsVH2ALTLc9owsA21TEzNqHLAq/jmk0s4T5+wjO7PaW
koVWi1EErbRQZ+JWxa0eiNty+fOfDL4I94AHNEaQ4dbQGUtkfOhZlVjgp0MKfJNWlxaxXo/jQcz9
x64ZY1WRRdh2as8VALH1xpeFeoij8kWu0xVyZd9uo/uJ0Tm/Snz1Fh/95e+nKt43FmCfu03pXehj
hLnfuQC/vq0k9+MTvAEonbocxc8HaMNtVvx7ISO/E8zE0pmYT4v2HJBB0FxaZoEnknTG4MJjm7+Z
Zm7KVirs68OUIM23wZQOHr8765uTw+MUT1vZIEkdIIm++qjvUDshSIXMBVUK5WGnnRV9Ddc2YrxC
vnHH7B1bkKgM3jAQUGFr3yWgr0sr2GKsI7C1FxcstYPZ+vc4Q812dZ5GsRDyAKaJzI35wZ3lz8wc
XoI1goNQH6nM+0fEVlTiIxx3yCyg3pSMLqBOMW9abSQpUxd8ZcCFhPRUQKKZyW12J+xdWt2m2vgi
uY3g2QxWdxrxOWgSk0qoDpBIHZRlUPyg9glNbhrmIRYNq/vme+as+GDmzogngHO/Qfw4RGXGr5Py
8VqS+C4fwls3jPZw9sSmrgzIiiDP+5aIGOypWZ8VBygzeYGPuW9UqILRP3KmISqVjJ3GXEOeCWdt
sp6yCNp/CgRMyGkizQAcAaneFi4zeCdVpMd5YkX2XJFer4AiwZDlrYC8aquJteL1g/NuxzCOLoqW
+heo9Ciw4hdjEfxdoZ5c/6Yz5G0uJEkUX//4axO0avAu2ce6kL8LFknnFTOhzaaugBNpiSFkiw6J
IgkdRGnJc8TnKD6BclunpKiHAw/xokB/M/bIVTnmDEMQ7oBjI8gDbELBTSwwbqEooDRpvr5FNNXM
YPGlZSAGNcCFvQQ0MgTBwqrIya0EdoLFGI/ZdfYH4hy/eXLYd4Ht7Y2PNrFoVdS/0pxBN5ow6fiT
dZHY0DDw6gCj8WCBV0AG4D84lwlbTFE14wYF5h35ZLx4+H/QoYsIv7cuJzTzFDgpMxU+xAaI7B7z
LiiDucIoPcQknqBoaOL0iHETThEjs3bwLYt/+sf8MIyj8CHG19i7IjMN41UOIatbPSgeKjgY8Psw
XrVwZGJxCwT7xyBTzDgukK5DYbA0miWKIHtDMv74DdN4OFcU533Rdi8EJzAokmaG++T7oBAdMVT5
/m9mBbCGN/xtn38HSZlrrofBmXrd3LwBPBoev2J/0W9DSiHUlOqCvDo8lYD3YLB25L6MSTyrgxid
J5SDdgGZh2oHNaFxm/M8O1kf4ef0iwjtQJc4kh2CHB4AhQWWc8Q03xAiMKPASwDGMPxbJmYQ/vjS
CnIi6EksG2Wx3y4eFMApw20oAgYaSNivJYOmEqCYMmqq753B+u7Wyx6CNy5s4uL6cFXNIVV7BG2D
b8fkNBpapAhjtUGGHJRYQeAaxfmRGz/bYX7KUD5N5BDCCDusWMwzdbKqZwOWLhpdvjVDaW6oWd9W
PO6Mn9+DjPKgmxf8n8xt6H+GjNGzGaa3wWRBBgacUQiT33A+QD61VThshdcXWSuaD/Ha8l2oKjEI
9V8J3LU3Bs7Lvid9++BTfpQBsyeGvIg5Cm/PlYGr05wpH+fYiKkJp06HmmjspsyagATYsTL/DOfL
mbpF/DykNotBWzydB0QZKdxbmXpWosGcP6ctpw57oXMnCT0fF1FPBwjBcPo/vs5jyXUkO8OvMjFr
IQRvFBotCEuA3hc3CJoiYQh6wvDp9eXVRlJ0dPRMz51bjgUCmSd/i+p79vRlHknYBfIUEArAXrBQ
cEUsN13kvyr2J1xeAgQEBvxuSMQV9LH72qRBsccZOYXJDWkuaU/YBIZiCaZnBKeQnrynZOiUc/qc
/aZCQkYaGrcap5F7yBx7d79+1WcPRe3AV4ZYhxHeIHIh+m0C5olAVfnhcYovSzAUeCjgTzg/dG+X
0XmhXJPu0I3RvkBTYQ1A5S98lepCWMTT+ew1RBu9eB1AVyDxjPA80UGg9X01vnmkKrJ1Gv3rAQgf
3sgeV3xPg+ppAnT7lw1EPy8y3TA2KrE+pmowRFUhNEwSuwvJygEWFYX1to3Zl4Sj1JkZ5C4SrquF
Cu6yBv4niwQI+wmuCb1h+Iqfc04SCxJKQ2foTK943rQYAXB2Uvvc2LxaITNHD2KKFwMnvP4idBGW
JDTUQ/riWE5ENIG4b+i/BLUrPfhcvmQjlPe50FcuhO626bfDp7uzxxio2cW5H9+jayxzm7GWPdiO
MgwMglBHFu0aY14/2CI9qThyDOwhEQKCWcM65wI1DxVWVJTHr+A74qqOBYGEfk+oka5L44fdJzan
xcDmtDoTRxECZW69DWaBIVlrcEHQWjJzzz08diRB5zMHOAHUr4kvffX05ej/+GV09LWDzhCM0Pbl
21NZnLpuSTrKx+/lZdolwgiFpWhS978c0QdnQDayXABkiwFN6bsHx0VrzFFfAmsD4jsQdeUsGnIF
VYLfRs9AObQf4OsbD1s74VjEq1X60oCcYIRr4n5rAIhWcpyPSL8awarsbiN9tWkosuXcwnmioV8k
4aKAGNt0GPMy1+pIW1wHGkd765DvvgeDb8lpDyh3Q2YMWIhJbo4TkK5IY2LLDCQKbfEg0uVONi4K
CoK6Xj0ZkMgh7cIigJpo6klWsya/RzByF/DLt1cik74FhnT6tEebiPMbCbHzrExepGF2YVGOHmR6
dqHmrJTs+IZctxgbmYWQfZwj/FRAly9CCudwSFE7QVH7S7sKQnAuJ2CLD/gbgpt9CFPuZ1mE/epO
sIcN8Y0NsWfTmNhbigpdRE733zMaMn51JrvdZ/dalUitqDOVtxx6z9c+bj3naPxQSAifNL7h12MF
IDpAmKoRVARgHAOT2DQGCNiLR4DHj231D2/aZ8UDfLa2mBhocSr7DbPBk5FT4NPfH3VIzCW7jPYL
4z7lhMULRxg6AWykSZ69YEycC5odvqL3Zg8wT+/Bh1zKC/RGQFuDQKlpouZcPL4l6oxwoGovDfjK
mHeE0zbeq33qq+tiac7uy1dCtFv03KD8xkagwm0MHf6I5myGmJ0ZXIXWgnqJ6p8yZbgiD2OoMAiA
DVEwK9IiGSp75cIew9EOaVmCVmZyAu5l9h+Sa4wfBmSCn3/pp9MmJugsARIf8yTy9+n0ezR9aS50
bh3wvwDWHlPi0sOUchD2bf7uBa7zmNZjgpvklXrqiAVwGPxdCd0vtbGU8/oMIknrCdg/jY0URJJE
Ll/+3WLu7G3HfOr+NcxFU16ZZIh40PNWrg3dAA4H0YGdiNIKYdUSlq2ax/U5yGeKN7aSd79BnD3p
dtb4S11L5deHZqrO9JGFRIdELMvtDGJyo3SJYwwcyEmpr7b6InXmGdAmHVNGEeg0awLdINdiiRhI
A+gQ6eNLdC+Qlsb1H4iwz3KvAswpmw73x0zeKYu6j2g2QScRg26USI6Z4LiNQPXo41rZsDk7W/Yr
TABtCP8BLUPqojgs91jk3e+R2/S2Nuk/uK9BKxw5ed8C0kgzdlsUS9BGNmJNPIXgkn179IiUPu0J
YUejcB38uXXHXB586aN28h2LVvFi+J0QJB6DUxf9Z5ANcZ1WituwLXBCZgff2z7wCij9jXBmnVPL
/v4LLdOHqpIGJ8FeiUiYy5CuWMAxLbBj+n1w3YHCfsfm8rlpYOmG1gIicJ1z9uI/njXheeUSTruY
vqARMxDpIV+xqBkoXjDVuSCdBxQGR5W0aXSSpY8/7v0rEeSO7kr1lUcPs2zr2eKOnYJAj+/DdE9i
HQGfEq9n/MVgseeUKsJWf9ikpQUrM1PVnVJ4VCluFrYTiGO8BvJ+fmO7EcXFMOQ8bNw+/HiDpp05
OwSLBpGQciJNuDB4LE1eh+EpxBHgEjV2VhaRgleTBqmj8wDfABxQqbIUAMDxogUNxyczLBxffsQA
AKa+1PLfJzubiMdJRxpkXw4gsX9FgD6EMc4KjqUKacOepWxKlaOjQxIq81I5JlNTcDqYraRmeJ/i
dcKLpu7P7D6gIdgPmasVNE3Z9IwXcIkPpEn43lg9oWE5w5lgf+gTyAvHkkB0MOzpkVtLFpQjWU4w
Tyhq5xlrxwuoVBicyAOV95cY6KFlviJUJBvodw/shouSMuxSn2BPantykwe5Fd7I9pRcPtlGsQOL
RESRNappszx7FxxTl+QKWKsFfEhGOCWRJtsS3rWVkK9YIzXjsNYrDymM0RggpEXjMrSNqBmXnKPp
w3wvYbMaA7Giq109/s0hACwWtTkuVdOrqdoBTEEMg63NGrUQtqprZP3LhUmjBWrGmIf6XprK9syu
3KKKHjyf+JwgsjimczY4Uc5wtb30EqQHafoBj4OnHph42vB5kd3SrwAzzjw+tEP0b5D024Yx/KDv
uzVQpCnM046HyiSoRo0aVlfvSvcNyl3GvVWF+ZHDNWdnMgJXJvsFVL7TUw7g/sYZsFo6XHGvHFgC
Afqls2/Nm/i8JkK0OlFcVX9cot/ORIngcHHPo4JRryMKD69PTz7BIZxnagxpAE+fME+8B6r/GUkb
54N1tdrls2bHV4Awf7vg/oKNdFO82yJaFcaAmkCkqtfjkwq23kdCuOuxWIE/y5AEtNwQBMYZPKqJ
gkbz2yzts2sjIJxlm4LT4Q/9VRoC2AHg80xaX7wFyRZHc3KOr3NCUn6fPzhlOBF+PLw6xQWUy80J
1jtddkTBNGlskjjH4D/Q/gQgVU/vfmL7/ODI2p1DFbkBcFK9qG3SrJMSzG352H6WCg8i0hHyLMgY
xiio915bZfH8oX4Dyst0r2NJcXXDU5f6CkBZFJ+957e44UqwBxEo2/+M2oHJTtHvVrdduQNw9r+D
emAyQnIT5L0nvhtcqEjduKhDdgXih/z2CG7frNpPaKKbDXknsoWxgegi2iSPHiOJhFNMxw9CS5+D
evNY6aEap2FWifL3cneZKNg1Y3z6nnHIyQvkMp9HZsiaycYvEX8lDeRZdQJojvLVzdcmHL/J3hl0
MawVLvlbcvOFuStkDFT62o9CYEPYUB/340RpzSb+Ss4c5Hg+VBjUEic0xte4Ie7iChPFLYow+ZeD
EnIitOQ/JtRoTrKSx73MusInaDZhrJ5RTtI6aEhtuw5ZgFRTPNW67BElRUHbHd1g7t+O3xZrchk4
E7QxSb01g++Kw6FAeMVaoXNcHHIKmVj9bqYO4Zl9a0EPBqpeaU752XZ2aMSZZMayM4bSgjqg70zd
aoszcgroJ6oFZ+ZUG1sDqkLO9CV8CZilhi8quBqKrzarj5RglmZM+2CZxgQh/fAIFm1UgdZQpDNU
+AW1iUqNOoeuK6N0pE5fsQrflDFx4GCm2dtY3Pbne4xbPsXJVQfvEsGOkEoo0DtQzRbNSHs4f9El
x2AO2mJvFfZ4kKtVvm5iZvIjL9haMIp7TgRB1Lnwn12c/loc+AbGWIf6S5ftId09vW0W7OWYMMcM
WeCgIlQBaT6G8L0NyEJeLAbL5zpre3YdFNc9lbD2a47Wg80VSorlBViv651Y/8d4JjjYyHuZ5Aj2
LRLUEJwytbPeC+JufkaEc2f1P52uYYPDHLUxP+0CpdehgRQqjOkm14VDJrYjFH7osNvhEouaZ4Aa
Un+zrZhdjd80ecb6oEgIlQMdxu7g4igg8zq8xghU+V9yzX3g+qW+1vfihan7O65o/iEQgV18WvB5
pHbHRVxyzHvjmKrGJWnKRK/59xB8nPx1kNss5sui51CYGYXPQ3xQTvDB/MJuovLLMGIifSXbwULW
htiEiHSSLPnv01vZLkJq5m4YHLY2/wigS4y3x0N737wD2FCYrZBD284MITPZ47vYYjwpFg6KQHi5
icL5h8jj0XbRmzDArxX3B9v4kZQ9wt5+UDV+0aWgHZ+FIl6oFx5CzuizfHBIA3WRndYTkdlje78z
7sJefxwMh3a42Rgc1ZCYzDc0O/U238A6qO64TzAlGKK7WGyJhHBLOGIPaL9HixjTUkDjMf88elvF
225JbO7ztzZBNuwpcEf+7bRiy/70EiGV54l/eoKDNLffsSDPabpCJeRE02gen92YGWrKgiGUOY8k
Qx8CW5BYC4UOq0krBBMOxz9OWI89fNprz2zLaS1kcpCEktL5aRglMHiHVxaqPYEEjG64hu73INtC
qD2ZYQDLxPtcxOo6l7w3xZcuywe+SFGWTqK4WFX0/WN+3ar7N5btLGZy4MOXafsLejGeM7KRBkhG
zy+LD+SN1PRr1BuCneJu4W6HMQX+TtQ1Ag7IoCXxOJx5b65G3Io5ghrDHssPaWxkjGqiUMThkWkB
5cOMCaceIHwpfH3N9yJ5nJoMl5T7kL+EaOLvo4r8UpIWpvq+XsI08aLtNdQTwyweABsKA0EjSit4
o9DZ+j+P8SU8yb3T8SguNmSz/+Gfqnc8Nrxgzkvbu3vhAZFsnx5O/zHmfocy/3UwSVLR2TMTM7px
Zox/OFL6fuQlVS9JuK25wTFMtxx7bwRDYOXmrIueechrTJBL8Urb858PWCZifBAzA2x4iz8Xh9I2
RbsZC17c3MNyuCbr9kYuwDx7HAzmeoRQcvpSeWo7fpdmUj79BpiK4PN7/4qK1fFtGK8LPdtRylG3
xE21yUWv1QcdHmo2BYZpZPSBvZyIiT79BVtRfuQZQsR+tRdoHuWqfuURxHIfCs2fW4xFjIfuzki8
meZUTaHuGEhLMvmEVrkzAOO+eB6QIfed1XcnwZCQOFKHCslY1EnDbjXjnAzIT5SeIZnOExIUyo1J
JBYu8Q2arq1pxyWKCK4o06149T7N0Gw5kHDwYxJBp4yneOGvXuXEcBjgVZAnCybD/ONfCKOtKd/1
yx/7HT1n3y1l1Bicy2sAC2SmPUULJaV/Y5nHKIIYAtY092zwbtB62Gt4eNkHXWaINFoPslk7B/zl
ByPtBzbJLzrX+r0R/0A8HbtnKQ4EFNhwP4Ih3rccUsqxXU0/uC8fWP5edu8sD7Ks79BQg6tDj9hE
r4TDEPr48TptWZcrtqWLMcpvfdLmryDqJGCwMzUEILGoU0zoSFHjAA0xyKYEkNc/mY7bqkavhf9f
20mge+e4kDc5waBAsGDGqRkX+dG67F8kuJV+Wm0ATWjg4rhwet5pPIPNyn90lI7UflDfW48aLBIO
Y1ZGdAPut3LMwwoD+hWP7oXSqj9+1zvlyvD0fZ4qqgd4UHPYFRKWkAcT31CKhwDAkY+KB5QXjEb4
LB5LbunXn56MCvUm8YGsGyVMZgLzLqvEcGikE+N4PPdsnRiKwKHuVHYd2LZVhjPcSlpc008himZx
O6nMV8SVUPl4CdRXVL+Cq4zWzOvKQQXRckveD8q3/aoijkn0bZi+yuFTGrQ/4mFGp4DqF4jos+bs
jTbaRUpTIxMTdE5E6DqeYiRyd3YicnE4WBGf71xZCiXkIuHTDsw3ETdgrM9EsGn13rB6QPj4EKBk
SNesCSkxJxklfbgnCOLL9tKvTOsP68wbEoABEzDy2f/ywGkFdtYkT4fmHMrC5rCBUIvgkGrT/Syw
N7otBNIzIn5ril3H7w76/NxvwA9Xysya1evztlmS5kZ6g/urJNY+j8shtYM67+3vZX7HFOkRQgYG
zvfgZHzGR2ySJi/1aLZkXuL3AgUWfd0y3GFE9rDwzmJaW57jEj7jtXvM6GrNGQhH2aZZFsE7gkRz
LfItOCHcMUUJf6c+aKMOmMaefIbAMyC8fIgmSlfGKAVnRbqBERsZmv7zz7VHtOTh0ddWdCyzx4GT
QuiiZ5jhmUI6iBKVTxfhVq8EF4GFskGQcKciPIrI3qvjCshY81ssYm9Owm+SiW6TInrPrij+zdmI
tiXsxwTTTfDtx93iM7bXRSxN3ssUuSElECx/acIORgQ9mRYcqWHyobE4U07f4Qs3LVLyn0fwwTcM
R8mqdY15+FPd/YxV9rJWaAvRDgtmWwDb3FfB8roSVep0XB2BHTDIrYzwhT2P7XBWzjGN47BA0oGh
QGcSo8MURB6hMYNPFdDq1hcDUsogr/kKJ37bBSc4kvg5lYbYdNkbVOxMt+iJi1o+4Fn2SsTsuKho
MQMQZn4Yax2WQykEAyTMs+zNRXCcyQQJkB7+wcprVK5eVOyIHMDBYY/LxReep4CyyUjM4/WQTQFf
GAp7DpaiETZl3oAzyuXXAho+JFQC7SnUmUdlIZ+ZMmAun/AQJ4Y1fh+0FRHjOL8T0iEAfwFaop2s
fLR4Hz4HIsCnU2oKGB/aG+fUDMS5WyYmFnnXXSiUAtS9IzYle5r1BaSJy4TjguFnqCV9YtqCOSQo
ZCLaZFGnLaJvYlZDzbeTLGlgafESoMUObGBcWBZsH3TGeeqq6k3ZUGFkiljIuVtw8CZ0ELaHguZh
kaOYjcOED2dFkAYig6mAoM9r0RQD+Hd6Q1UiDXNthGEFwmYaYsdUtCCMQiI2KPcCL6TlYfDu18CO
oCo9UpayrdWnGU3FAArLVUZnpBwMtc+BecphiRn48BuB4mQxyML8A9j7RnzacZhk34talk4CDMGo
9pzDhtmhWyFeJgyT2SqRQxIsowYyo9yBf051TpfCXOUQuZdQyaRFwBEUPfNyL4PLxwV9fHDy5s0m
CI3lzkm041X37hh7UTYQDGL5GkkHAKPUw5mx/plcm0gGX6fJiv2KZPMGhgvs6WX0lW5K2QQFJC0p
CRiBSVrEvdIODY6UBjYWlnpGEDsahd3441WTjtyu1+SzqBbFzpnmE21lMk0Kw0Tn3Vfot1lvBZtd
T++hcPq94gaorcc0dQtInYRiNv4EQ53r3pskbjSlE5sb+LkqIpAisU8T1SZ8lvkKkJYBSJQU8YRe
p3hFKLUW0dkRQrglY/7BQTQgVMy2CASIEFrAxxN/zY3ZkT7NXOcDsBsHCsQXcIqQmnKYDk8i/EHd
UE66QGsiBrzLlqeWw8XVpYADxXuCgWpejq0fG4iv+JUCqB5R7XT2YtYVIUFokIcwwgKz8dYBK5Ov
FZx4QqeE3+BJovBuShZg/F12kUXGHdoYFOkVecvOohjkjbci1mJrj4l35vHmWQHuQPECyc4oLI7B
N/994AMrmH/StvKApxU1M106484jkS+omNR7NJ7TYvAcvE7q9g4OArJk82AvdESx/KoRIBg2fHnf
htyPRF8JQQ+oNpQ71b5GQvgoiwRzICUDTg9ovf242sbA2XRCtl8MIIERvhzh/lg0UOmAYctw2Fh5
rHEF0iENNPrWYdyotKddXhBWnNRH7L9kxbgkM/YmT762Wxs/t7WQxFZ/UC1Q/FGZkIjY02fFMvPN
NRhxOsKkkjNk4QDJd9miGl0ni0dMHMvuuymIhrKISAqBSrmcxBQREElXDUxtFtKPsKpWElEv6dIZ
4GzoiFv9/awB03EuzQxcVWMbKvdQnczpm6v04BFjziM7R7wvwl68u9kEhVB0IoOAouWjhHDxibv4
OYDW8o5QRoPLDEsvWVSCA1cnkOUQsgXz/pRu8VYEQv006JZZ3EUQWDnvtMhoFgrdw80KfaN2C2wL
fFUA4mfSH5A7UlnHdjh/cGCgkpAwnRblvpCTCMmLiC3DRoQXo5wzcCHoGjeL26JeZZGIBgD6bRIW
k8l1hE2J/isEn9N6CYTLEF0vsUZuhLgGwVVkLvO12L4qCssRd7Dve9pP5t+nAFf89oRecVbMwmfw
8I8576wdy7bXEXQtgXJYE9KHwIIAUqkf6IJusHb81sX8ipJfmIVfkTJx+vMOpQ4BZTytxiT1LwhV
UlbCL2J7JcDBMxC0HQBccF5fh6+Ikigo29DxP5smwK8O7sn7hztopSK810kMgStDVT22txp4ztIa
yATOkyaE1eVEjSodGqFxQJAeqrNXch2yByQWLS7U1k0k3ctIOGC5OVZCtX3kqYHf6oP84zKmowvc
hgXXGPLvdASGRDxY53gPQpiKITWZYsUBbyVM4itkNXgEH9y5OfhKwZUHocHa/Ma0B/BCckiDixEs
DdZNB1t8v307biDJHtFtr2B/QT0u/C/aoaZR1wPfDN7H56IJyUz0WdTvCOPzkV3xUL69Vbr9HvP1
Xeoh9W1/ePBQo7ZCbjZq7hTPu581ZJH8hzGK4KQR1zAv01Nlz55kS+Ju4se2XH0RGokhOELGOGTG
lRZQBCXn6SWJnV1UzaHGqRhoErzbl1+eEZaW6X15njuD7/zFMMUoFRQjcRdj6wpEkCfYQonHgZgS
0vGtWB18h2oEdP7h3YRsaDHVkUWLkwYVzAeJBiyhV624a5F5IDYK9KRI6iGgE2YVCvOwYi3VCFXL
yjhVC4cQD0QVK4vV54Ir7EtUr4jefUxQ9/ORZ6wmhLv0ujUn4f5t3IhmXX4ZNM4XLOZdyFkTsNF3
JtXeOCJdvm8gig7NVVCWOSQxu8PouvjgAKThHNuGDfYkHBBQ3ZcflajhrQSG1G7sIQfjRA1LzhYm
wA4WrHJ3O9lDaf4SIdgKqL3sns+BNsgOgE+seiNWJxbuCzbw+b7b5ZwYsBrE4qfu2BA+BI8pII68
jsoD5Zc7JlUE5rQ2kpAAWYi2/XO6QUV5rxHeBJRBy/eE2OuNMy76kKmD5+7885xduQTy/jYuEm11
PoLE1ydUcG+WVgAb4hKmHDFSxma4Xb84dcdiT08g0XkSjijReGCiqAbPDc2t/B1qQs0gPaL60U/h
dAgr279Al/KRwUvPgo5G6VvweAh8mgdKYSC+Dr5KAKt/dhbwSiS/zf/Etoggsxb91FMMtunyFsEM
qkP8a6QiHkTj2cLqjVNMITJQ7gd7GNEFazhRqiwRcjd9hMx6czSURGvjWx6Qnepo84bYGOo3cRb/
IuiFveFcSlLj9M2YxY3C3ja1AyfkuCXUod8lcSdYhI2+PEJlOMRKuLrojHVHCPypcKq86A9iWwx4
lxiovoCHykGw1OnoK/2p9UGpcDR58YhdLVGvE+tDpB+uhl1HQp0AWMUIS2XB0PLqDvWASUqUEdCS
4gEHcxeSJ7iAJJ2XK3ML68Npk6V5ze06SA/5ouwLpSGmkGSOyAC9rDT4js+r86kNcGXg0RDmAqQD
nGhp1+qEh+sMG/DPf/z7f/3nof2P8+9tcrt059v1H9dPNbnl1/frX/905H/+4/4/f90//uufpmFq
pqUrumGYNpJtQ3f4+GE3y69nPlv5t3d+fXb367tYOgjBxjbVHCgriIiSqNCCSV6B4+OQQlB0MKj4
ZTfA5Yo/4Dx74OhHP3yJDDR1rDdzoseUtTxUd/aBKR35OsLYdFCLA59/Z/qjaRqIDV5yJpGKTvWE
PJF+uVFbZlV8iJQLzF7HK9ZiAIq+RTyDxvJiMEXxsCwuMwzOC1Ykji3u9fc+YuQRgCQHkriEgWMQ
KrYQyaxn6j6dsSEY/ffwtv77q6Vpxl9dLsOwbFt3VM2R/9/lKmupkdtvUyx5Xskxu52B7UQX+Ysn
CtcoS8z7Nh7ebE8BJjJYrj4NtWMNwf2VW2fhPfc2FvpTtInUxa+IqMUg65mXmEJ0iyzWl2fpvsGt
Vqxbbs8HLXkOlcCj4jpu1H7Bt7sTxZg6LkhCAYOBZuUVX9CGYYiC2/+MUORcZp/9DSwCJ2KNcj3R
IQC6zRMDLUkR9OcZsQPvIwXfDa8YpIoDZPKUAvs7vGgD1QjqV/9FQBd6O9u/kQHgm2WINKoeKItv
4hTu+YakKnwwUjK1YrDPebt9g4zf9ORUfdNenQWkUDWR9porD79ETkrQFmoTxQNm1KeXxZlhA3nx
NB/cPiL4mm+qNpRp499wbamnfYLHdaA2MMjoJUUnnjWjMXFdSeFtUK/MhG6OZyRylZTeC54VC1zm
aTuODPIRqFJfPHT/nHLkbxB2EldQsYn71YbOTIJ7qAQA+p2WGwkFPFaeHG13eqD/7h6/T8iZaRs6
AiR1lau+UFh3mf+EVgWgpGrlvuz66YZ0NxLReIpZHofnJfXbk/bhEiZErvy8hUUiURPMHbKRg/FK
PdjtqOQtZ9O0OMACwuVjdh91SGTTIwKCvEybKWh9xTHOU5jXAG/gHCaYPS4nK2Ui8S9YnJD5gQme
PvMr5lYGqL4Mu0maD8Q8bQpGrzwn5BSTBSWSOl27DEzgNzsENG28O+msPmSsfjSmRCQiFRM0D6JI
oxEDTzvSRV7WJxeqKhA0KP5vlF7c66xe8g3PIwgLQjLhsFxYNvD4MWM80mnBXSgl/cPTjyM6X7kn
u1lVRKwk+LNAlOOHOijgZTcc3WXE9ZxFN+B9zo8QJjS9iiOPMsnIstzijyWJoPF5ufUFx2zwIRw+
aEes5Wr0dITD6A/Vc2Dbub+9v3+qDfWvHmrHklVZsWxds5X/uwY673tRqNKF40b/PdCc8ANdEMGs
G+BkiRUo7yQXCDSddX+ay0h2tEbW+rmv45YsPVFpWJW+NlPiy5TjGTszd8wTmYH1Wx6rPJD69y2q
isu2w3+4zJa3a1RgXGD3eiLbYk55RH//C6nKX63qhqZoluMoLOyyWMb+16r+NJ9abb6snN9IfyKK
MsbaQqaGEvE8SzsJMScDteLFzXds848pCwpwA78hSoZueCZwG/bpdO/Ty4dd5XsXTaZ9htUqJist
/kIqczE2IBrnlShvL0gnGtfehQV7SuzU5U3pZUikGDkeHGqBmEkGg/9dPMdVi4XgyTFm4nzCpzy5
vWcWmlVfA31Ik6wOVDzWP9WdIBI8gi+cBHTRB7o4whE3Zd6RZD7JeUYoGusgQwtzLk8ullfQyMeZ
MuaOtXnefXNO+SdvSzHXCEfzGR+7QPfwN4/1My1xap9F50OyDwIf6QTI/J4y8GZYil3Qto2yu81f
enQHMgGTJ2az8zCWXahhorrhl3v57NawXWJMQJ5nby9Dk4364pk00BLxiP2in5qUrukBROztHBog
DSP7cPX5BNUzx1d0YESVu4+g5P/8Ms3bWyz3y2zKeQNP01snz+dPsVX966zyyYP0b9jk+7BZcNqe
MovUJJZHIqY6l8CvtB04iwH70csA7EBPB/khnTsnfuDo728sW7P/4lExZVl2HM3RDM38fzeWozjO
Tbk9yuVTc6VudNd9KNmUbBQjuStsW9EDslyffeShbaGS8S7odTi/l5FaxtYTwU9sD+lnVp/Jg5o6
xnQSDV8Rf9AWwO7Mnw6GA7K/xt9rgMRMw3MGTEolFnlx2xyJSB1d5ES5Cu9vdyp+lGailsyTjxmd
kk8SIE/p9Yiv+U7UEXmYl8wSI8Ed7iFNEB18sK13rokHVpo0FBIgJEG52GG5f3oPTmHKT4FFicoO
h3bVwYvNQXIzukXwt+L9U3wnTUowGLotck95jDvCWYhkQ8R5BwVP/ZSAYHlo4JeMGimAI3viHl/Y
E5UszpfXdkFBCdhSNt2MxGAyI6zAAhNg6ycvLusV37lDwdVF7Uk6YfOoByx7+XjPmmGqT/KtTqwe
ieBOoN1A4E78YCItMdt0Wb/my4ygWtWDFxIWj0LF5+RFA/rO/FItz1XovWlG+BO/lG3S1XmFsTPF
cktI+LobQVh3S/vEQtFx5hCkOepfjfSdXvULh6H3byO18aS1ZhH2XB3eUfZmj4D+YpPkdr3MnM6n
nRuhBnMF5xdGNzC78Z2Unom2/47yZf4IyBF8E+OEBp6f8WaO6dnHBzCPr6Ey7/zH4svRiLwRUHmI
0Fe/nT6/SIyTVzN968MC5TgqKoKtHn31HeqYV1YXm+0V0T4PXM0uf6rQ3BBHzVWSYocjUEU6IM1r
COkmFZe0BbS7ZKLAAvSfbMhcNEOpjPijx8t/jhR8A0invj22fafrWxQKARJyG1+C+hsRWtQuHwuV
eHQYLlBHwjeqsCAf5xl8VFd5TOoh56liJVNsBM2K4oJIPypsHJK27zyVHUqQgEbM87CT+g0lQWmi
/lyBY98eKTKnB5Gvp8dBskis4X3BRU66DIj8Lc7A3m8zomcyolXJBSZX6xtAWDzI+HsHXTluVylk
ktXH8NSwLDMokClHtuwXr+juSWpTzoWjKjLrWQSTfjxG1pu8aW/9GxgL6/GF7LQvU0ge2tr8cZ5f
8oC4R+OyUa7xw2Fpm2Y3D4IwW7Ot8bZZdpCDxKNjtnGhnu9TI+9XkAZ58nrFT4RHxFSZgMKuQpIW
6PZjcS6WTxrT2zj9DM9KAlOJSl6BP5A4XxsJN2KNcBEcyrtq0Vvz7695ijxGcGcufOcr8+T38MOJ
C7z75RpfTyb4GYiSfDocHfnkDXGhHS2HrEyEihMMPvzKz1NWxTDfL7gogwmqdyUmGPWCM+0Ucg6/
d+/KU3Ij58oENO6/dxU5tRQS0tiLgBQTHlrXJZ2yDLmtFl3znyfdSOXU2tw37aI0vLvccxC7HVE8
FadyUmxruIYVudN6ZDNWdr7Bye6nOWqj9wwW+G4NWiz9Gak9r1jstQNu1MsjgNHMDEAQOwvomjB+
C5xf+BwwrSBXDt78KvTBJQxL9RZ62gKtWWjL/ARr8m2EzoY97rzJ4MI7wibYq5RlW3nGiGv8NJOM
NDCHCEvLcuvZHXwc3FgNW5ixXbYmneYT1CtO+CfsmmgS30Tnqmx7o/tJWco3H30tYihwpDZ48DTg
FH3jWmpnGrO3Ob0ueVY43EPW2JR4grPAMgbPp4htvQLrAKzzEEDoS4FpoalrVa/BCgkPSYdDX1vf
J6XlXZre9VeZWMCstm9CBq5ve6gZyN6aPCkI5gQWQgNEfg8wb1zHN9xqzAD4RVO3ggDJ/YuSCIPw
kQGaM19GmI06qB2Y5p6S/gKslkS61X29Gzp415Rgfj/PERE8l3UxYSUAORBCWj1EHCPjh7wkb8x5
8GXkalge4/PD4VemOo5AIu6tEAu00ngy1/qX3faz+VCZQIzx9LG4EjZAflCNmNf9AFKaLjRlF145
SO0VqrfqCRD5i6uTrBTAWnR7zM2TGgYLchj+Ux69y6iTsQ4RSvswfGKCf6wCZUmGhAWCRffVAepi
iGC+hh/2fYDgf/YUKN84+8SfF2PxIN2cWWKHn6Ezer1jMtW5fyriIfrSgtPO2cEb41fEdD3CD3va
rK13j8ltrVPI+fBe2OUfXv4eKCZ5C7xAlKyFISzkuERtImFI6eM52mo/LbBrEb/PO2dfgBqudO4D
Eq7JclQ4EsMCQqzf51Tf/l4tAUbj3UNv8v34jrV/I8/iz1JgPLm81JMPrnwyHIkTWghraA7vfCfb
ncka5BHFYO5yaNWLIbLMVhcpIDVlp0hQYXKslU7BN+gSgIwmVExXggustalwtvx9ELvN1o/3pD1z
P756JakcWD8m0oR7DsiIDmZqDlpPAbemuvdYaH4JIMPCpN6OnTM/A5rXCzzz+ui9MeYEbNnXfot7
xTnJqdBdV6or8sbKgcRZhnjyesrvc2VePL43SAfYQT9pgnP57wcwRqy/GsA0y3YMRTZAbsTH/9dk
n74a6W51arHUdRQqyLApuXbfWfhuRvV3IGEfY3nFI9HFb2cqs8ZQbso2q/ivbZ37jY39sE402dfW
38H7ExYHtmvEui0E19LMEwzMOlJB0pfhMVElJw0ywW/vBgdOxlRCBSYbC8aw7qfmZIiEfK3SrD7S
Nl0ZsyilaJbQUJBl4fINnIFNcTk62umTg31cqVOuOGTS5afmcIpXnlYHKNt5k7lXHv6cfdTHAsnJ
19EDg0C3SXekbJryrWpa2l7FJwzyJWaQliRPAo57Nv1UGerVnn1zu12xwGZS96vfl5ihg46N/Mxi
4b77ncUFcSV1Je8gZ9opzYygAA+ekhkrBTsNGM41LKfNz2t5JR2OZ50xJBFIDapu7kMB7qCVeAC3
j5gQv2Tg9Ztfu6PdMfxM2bZboComi61BjEWSBfeTrZ8eLExZ6NigYM/ONylARKZJDnRE59+mNoiL
bArUR0RVEj2IaJBw99SlRvaMmAIG8b8JO7MmRdV0bf8iI5iHU5kExNl0OCE0UxnECUGQX/9drP0d
rK5VURU7ond3dK+sLIX3fZ57RCIrcSrbr2+NfJaxjnSbm+krhmqfpYB0dkZC5WCofWuwoaweR4mg
AHDOQSAiI8/97twVmNtRhsgRWprkB3l9G8FoLs0POW3D7JsmIBQmy2vtCZVXEWuj2J85+1q8l1if
JiwaiJWxhDHZp6LLc//sRiJk7NMyjgnhkmTp8gSSsnRD/OTnqS3NbycUVVxq1ZkrV0D+QXIIoGvI
VHPffaBVQl0N3+cEIxF9V738iD9h1a1JwcuK6Km43SyT8L8zdyIZ/+AWPREk0S7r6X2TsVYjNNNd
/g7N5gUkWwYlnaz7wRldI8IwlWwV07q8A6iehGQdcadX1E4zZHsPtCs8yZ+wPaDQKr5uQZE7L37g
6vroobMHhOHxFkljnTkV9Tl9VNBEuz5lZIoczPwhV6LHlQaI2aJEtz8LdJTyjwLWqP4UW7KYCAKk
XA/4cVzgN6itTrP4PcmniO/Onw8BqQcZf8VsNUXRNV1QZUX8Fa+43i+doX7qfP0KHrcdoFqVOPXT
kk6MLnEePpDtv1eyTuOFezmRAhs7ij56f12Xg92NzppmyF4rrOhcMGnIBYyr8r8gKuLv1kRT1gxJ
MSRTVaUen/jXKXW7VWl7yeN0DUagoIQkoCvqQLCn+SZ9AkqSFK5jNcQHlqGu1Mnj4uUR//I5Kfpv
Pqd//xa/4DpKnIpX5W3yWxheShgL27Nhafv0pyTe7nz7hO+pRjwFs0vtDVi1rsv467pWrAR1BIpd
kmec6qyQsnOPBoXNbPNup/eXQ8EzRpIYm8WZQU3nsPhC6Jai7WIfExBSdpcJonY4k+ztKq/hn799
7b9/K4NjX1A1U5Uk2dD6z/5fn62UFl0svHMIBo4tPkl3v63s7d7VDkQQnAKyziGt39bsQv/I1WuH
C2+Gx+9qucfV1B86j+FksjOG/L/lPIxCe4RS9kHaxPn8gvKGnYeLmBt/ubf+75n832f2f3/rX4Bz
6aF9EvldpGthX6GmuEx68+Ddc5OPhzB+aLB+1WG9Tto+qSGANZOQxX4ndHxpDqc7lkmiN+6WJ61U
4qYgzT+k3W5yIBncWfsY47hC/od3hYg2MG+SC0A75xxbCF86ki9wWDnFsFKjDBCICAS6ArQiLA+S
lkiff8hscFnoIdxqI5Rf/SmQEnZi7lCK4CeuyIWFE/cQn49TH78U3YziFLcbzuQSSe2FjE0DYbYQ
YPIYoltEEEUs3BDPINF9DbDPdfxEIDejgiI4LFMYKD7zwhpFLqWIw+n+i099Eabj+XJ+HUbP4Tb8
aYa4jucja57Y7YkKxHGyuE8gErH1X0dbbH24Av6pOGK3w8XJh4IihjDScZ7/5VUyelznP1+fIhi6
rgCQmsavX98gLszXy0zW4XYLAP3P/02n0SpxckodE+dprTLSvY6D4R6r0/A4XYHdLaZ7e7/yff9i
LTxaxoglaIez4XDiYLC1rB1LNSkbgC88jcbQQkeQDpdnEz0HMmGHzBfvTH0maV92SihxX6M0//O7
ZPwG+TUE2TQFRVAUDcT0f9+lxLiIeZtcinWnOLVut4NpPwEWI46FR+cyhmpoYPgSe/JZx5iCvoeI
hxFDBJN4Utqfqbzokp1AOkTTr7RX4r/DfJqhhroeDNIRT7rz+Y5JmRyjgEudC+HVXMVs0R+gL5cL
pS3oVmGZ0Mi35exYK+w0d4d9DE33fQerXyV+SqwPM4Wn+xXXcNDtinU+wuSZ25hO7tiCrjOQ52Fd
2HLiYFUhsxJCbPHnz0r8HfZnCIqm66oJ9yX9Cio/y6tZdWZK2CZ/KjQdiXNSOoL3Voqe0ZJ0jGmF
q1IzRcllUE4l7j5vsOx23ZbfE/lRbIw1aAI8sRsheGnD5vRkcqzIq/3KGY3wbqoT1OSiYbU9Oz1Y
cwQ/O7dG0tPaiIPLQytMM9NrDzlO79cchdidmScdzoTKfnPrzR+10yFABQO6hKbSF1Y3WAZyh5q0
lg1RsQeiQ3qhCYpHcNqCc0RDipwSjwRq8OyWROg8SGHmuhoEfTgQU9KP0E0INgdaqm6OSgxmdLmN
ilORWPWSAGrMmugkM7cDM2m9ik0AMS5sy83ShPVj4N0Ux6yd9ltakMjLc5TPnmBZjOy+2Os2i7z3
tDw38J0sFdm0hUg4QcrVSwwT+VpXrY+Ar/fPX6WiKf95nXu6V5dN0WDFUJT+v//XHZJ07eemKtpl
LXAh9mgCAMzPAGW1O4CLJnYWvZcUYEmfP78+iZsTpmNw05jTD9jtvJtJG2MkkrslWheiMXSXM5p1
YAmkSYiZhUxV/I7XGq3gcO67cszal/5wijP73zo3ZaH/uhN2jO4pDmve9ssW5vtQYm6jTW2sLGJm
Sj5P5PAsd8tsiVMQ10uehIgv8CY2A+cyIisyfY2eua9FDWgL2JNLnlWOCwCe42rbkJysX9cjK2JC
bwiRKgiaNnhlDV4z1H4wWwwdn9gC+icx9G66BB7frfsSVD+DgByivRQm0lzeMcmxqCw17xoSvjy+
TWtk1ics/Lfp86AifsIkT9QCvN0KXAOnaIdt4MCeq0RY0moC3jLrthJxudPCaaXUQIDEkRfBaHTB
zd/721GW8GTTspDZoLHKF9JSwOKxvJVuDuELUq86EaifWClrswKvHl7xo2MbRgtxH8F5QrkkqIv4
BKeAKdqcbzTfdkeAvBwMLQR+K26+yTxP8lH4Joz9B8R5e237EhIAdtY7YOBA6z0FQ4HGl0ufZIc+
PZmJzrzeHExqRVD7WPdI1IeLqzJUSMhDQoIlfcdqnXgAiXhIoWpWKdvUAdSMvLHgad9Na6BOVeYN
MtMEDCXW88TvLrMuhdXqdXjjHWT0m4ijNnW7TT03sSxchxLgmWMotoFuygYgLzSv2NF5z2WzZN2r
GAtobOFR4gVGng6EDBUftC/kox5CfUAjWGdEHDDUk+f3jcgfOFHELZGCKJlqdZwStLI9HLWePJAP
gyJa7+Vt1pze3K4EkbYYbG6j7OHK5RKU+j43sRIm/odTw+/hHrpPk2KWViEE+KsZmeTbl5wOBHv1
/eI0BtvlqBK9G7B4a9dvj3I29eV+eHRRm0OxU5KV2oZgC1e3owbgRz889t2+OkGKlHN+0hPiDSHd
nMPo8mOeOqfZPop+WQa8E8/1LDF9Tq0XAfOSlyM9kxfG8U5HPAGwhYU4phi9NRJo88VFXYjAgmW+
MYCyLsg2sQ+jRO53Be/Fi0haPRUap0uUMvxgxAe8p2yqtJHstU5uUGFlfbA0oCpHmlQ2kfmOLg9W
T+tFbjqtcYjBXQAlmntw0j9OOERAYN6nbCc9fIgssR2ZXwO0HaMmtsv1XYYS/C7aEWwy//u6cev2
lOjB6ygp0YuTbqxQPpS5wHRgc+ghiyBHk2U4yl+OQPG3N78pMs1ojNGC2g88/zoBn7KZd/WnLNYI
c8hmwgN4iaQZHmik5CUhGn8+cX+3shnCv/447X//uLp+v++3AX8cAiNAPxgBn6QM676QQHVHOngL
l6XfBzv1+ykOTld+UhqIPRdtqW9GLe4DYM+//Fry7+4BUddlRTJNQ+Rz+N9fq03zVjPYJ9etCyFc
+fVXTBPKKkbGeXjOQchbki0efdWxYekdiw5On8T8P+HVZNaHqDkH8DWPMxzRaf6XreE3q44uiKYi
qaamCDLL5P/+el3XyZkopNmaGay5jOozIFR8usrTlwpL1Acir6SL8ybFZCcTMgctwJmoTuTwJTgo
aoTohSfVgGkiawhG4sL9MLns8O9luxvI4JBjqgYsp8ZDHjXKRAFHBLtVhgwfj6c12Gvjz1ZE8pfa
+vk67XJUub2PqSN0ka8LbAeJik3CgLYBJOX612mPgMfAlzP+8/OjGP/F/XRB0xTTMHhWTU36ZVLN
K6kpc71K1uj6VWLLIqY/VvcSowI+N3JNS5rAKZB67ag314lnG7giASvPlTJwiEZuEGNgmjG8JiHP
wn0emHOJkEeUGjvqdWqO3gTFaNByHuPIe3vHEPUNozEgMl5at/VUpwjSdBFp9iytbMuGl2OciBE6
O3CWVxySW3kGAHw5NjCGl80LnIsBmlwq+iQ8iTRKwqOnRecOFCceOAZwFzpQFKib5mrXhyeh3+Qu
3kNkeCauwYf9IpRGHiPCeIi28QxxZ4tgVIZ3rRbIUbrbtANBBiyGuBAD7RPlWWj+dIT3J0D36zR1
0GDGmIR6P7+Gp+DjYKSVf/inwKmI/TSm9WVkAJqgBkI4FCH2rOeEO7RvrzXpieAFfc2zOfxcoiy7
26gD6p7caKpQ/OI6V9Cb41hSpqAZRbxD+YNUedXSk6HCWN0JFEE8QGER90VDn8bnQUigCo2EAovY
QtXDP9Yg5lIgEhScxsB4ueE+qkmlBu1cv4afGVIk9lRwJEik2rvADyKqHut71lfYN3zghJngdVLJ
kfF10dO6WUWVG10mBBkYpBSZNO5KQ2MpQIvjviXDOmpurtEA1LsPnlG3VKIYxw4dX6+3k2LeJFT/
lM1BWvtsblwtm/hLpjuAZVbk2uHq5+JMqKVoUbsAjvKGEWnchSWaxj4YUkHsO+JrwV9wxbvtv/1k
TnyaTaKDmzJNET6Ilg9LNwu3PIJ4RSf1rifKjvC+QXR/2WCxI5LJF/Hm8UB7ROxZHyrqXH44cAgb
pKBm8sQhcwfsHepfoHrIRXGNNHRXMO3c+tWecR3vhktQarVHAYYKit/uwQxGlPYdD6sO8U8UxAIC
E97lyr0YIQhXVXcQPXNHmHZ7EJA+xrQZ38c1iTJTnTHItJkLxa3IkgrwiFSX9ih0f2iC0KUCE6p5
eK0nRNjcEOCrNnZHKkMLW+QP7bsoekkgLgqLO+2ZjK+4WPmq2UEY13j2EtzRaWGbhvMifmFdvQ/l
+dpsFFbqb/jel07bgDPwFFRSKoCpm5Lf7jMIKOZU5HvFUvuZPR5LGOfnt0EKPaDQqtJdIRt3sfOB
NsLfwuOR2PJeeDlV1aOTj694fCHPgJY8rI4NrM1U/Ng6kb+0z0OebaF5BdTcfKxn6qtPH564jDmO
0niSdYcco8ibMhKpva5yB9DwxJJS4DqG/OcJlE/FgVInDsjEkzurhTUmnX9PtGJ05SVjobH5i1M6
2Y8eIN1RbzOd4SgnNogw3YWKeHYE6voIkEHL3xJkAyLR2tFl531zn0n0poiHdSknUC5TSJIZkfPA
+lUgDci3fz53TeO/NyS6MMnQRBPSRTPMX85dKVVL4dbJ6VojZoue8NznNE0/S7Y3UXYYXbR4C+aS
HLifOixtuiMSzXUdaeQlAdrfcOaOUn30OdeSB0arfyYVqS0Pl8ATJEffwtV7q4sbBbTVkWUhuwTt
ff6WSKcjqOp1iPco7mqAa3NyAXFKola05bifpXptJ46R3KvqqPp4evElCGN6JAjKoLyxsTteQrMk
NJf51dIgMBXVvVTujV0UN898gPke9LyBYA1erzGblJo6V7iKJwMlzV8MkDg0AF3iiYDXlsMcqsxu
64AtRPjSWawRhpbse/JchlfT7Y68mHio4v/h6KWohwy8Ym2amDLwEL2uS51iI0oNvp8TdWMix8jc
F0Xl8AMueEqWT7qYVlt2aQ9SqcGQMW7xn6VB0vpXZp+pgFJOC0oqSokFU0cFGxYSgdewefdC5Nqw
4alq9oo3PJ1Dl2XsZ+SxUcDlG/fJZyJ1RJBZLV4FH6YLiuxlhPwFFdFP0PgoDjdZZfpp5xbKifC4
ARNyEl3TFjM2bQPQ6OhJRMJYUgouJJu96UPpK0oF/jEI/Np5G8NqRsSwpRDICmfAjZx48VcNuk2Q
6vv4hstmpVg9UttODf/TTQ1yYqhAeA3ZYGWaNHkz1kAkFStCv4u8RB/HBIxisYepXrePHT+w5ys0
h74GlY+HFrf7BPqPwB9AlaRPOePKQz78YhFJvFvmmEUvvmMVzL5Emb0OfvOfdLK75uLyupLdgMvj
mLRWPWloncBDSJvjmScMJdBzYnyse587JJwzWswSp1cvXcZSsRkQNgA/i7l3HsdO5UPktWOFsPvF
jX18Ljyt5nWs0W41HoUNZCG1rXs17TIlB/ArGzidMKnPIomn6+4V5kUU1+gMWeaVKbLid3N+C/YV
+oXzGUu3bA9IodveOeffTtX/Q/BgJjzNfZze/Kc3+OZw0Bvq77hyWW+dAttJNW4fiDiDe4uSdVFg
QFL3BQER7yCbpxk2BncA81X3OBGnU3WQPfQ1dbOqlIOIZYJCooGK7qyxYP0YCWoqPiRbfYxYltEw
JPOmsUTa4HCUIqc2xvCjSoDqDGjrYEAAfQIGSVS59U5WogGWv8lryVHew87EOJXslJas2YZop18s
ss/1bcfW/cAo+SKtiRNx8tYtblPiS6fCysR3hpaZOwWFWk9b2jws45IiayY/aAzR5kBnNrjRdEG8
de5Dc9UzaCqqZAHOpJqcwxex7kxu6F0ejrF6n9OGQH1C9/HxijdHwNg9KgtPYs3O+DYss7H5Ue+1
+HNdSgqJM/gB1sSB7Pg5T1em88RYkNHRB/aTbvqcyjwAJFiH/ToImUQPtjHk7ojR7Qs28odlAhqA
xThgUo6nVTfSxYi9dxYbI9IYatYJJujUzoE6KIkAwrxTJ4PlTRhx2Q/Q+rNRdl+wnJBFKWgLOTWs
SBMd22wH8uGWB7b7VvTKjVlad400ZsiAsI+8Bw84lUgwrnthJYQkSWiT0hOIPyfamCjNfUYOsKWg
3wreJu4N+M/ybSO4pPwiunyRp8Weq0L3Otp3vWr3H9z9HMf5GGPcKE08NIi5V65xsxInQwQCDlXJ
9GTogM7KmDOARVfmVzJ7/RibDH0zSY7oUN/9DMMY8EJKb7WoJA2EXUMODp1k/jXtpl62i8cZgfzA
Ly8WZOvO/HClQAvTvIT4YHr3DZTv5E4uB32c4HUJdYbsRn65YhQvBgFNO3ibZ2pjZ5z743vpYBRN
bWaIS+3tmB/58+LSqUufjkC2GJ9QcMWiqIdEVvSSY5JkSnjnV18DJc3NcTFHgAQax0OkuAwI/Qx1
KNCUMSBMFFIkF9qCMM+YtymIn5EOwIncF3zivoIaz8G5VwY59tsuKPnCrra+BoUY4Cx/IdnBS+KC
Zq/eB/owK5Bai2Glfy0pMmNd4TEhqKN1OYc5tqUZfPu4XF98Mtj59EfKoiCYnsONeu2kcI2c6FWi
fbQfM+rj8s/dQTgKKwZDFC0YPhmojuisdJp5U5uuIyi61WNRngzgHUw9mU0EDigcXShxgI7vCUf0
ZX5INxu+WXyXne5dp+pjRljIbU4CCaj3YHUha2JjQEfVDnCNFppjgSOJowLnIHPvYyhf+7A9cv06
AjSCKrPwKpaELhyUc32llkvovQiN/FNMhDDeovHqUyc4XsHAwssESSlXlF0E4oybiXEz3le0YarA
0daHbEMAzF2NVKwI7sT72NUX2uGDHlRfcYalDpNO7LQDYk9sbfcc35cpZl3DRjekjC6ry3czfhJN
4SOIkHEFjzAeKrMS/cVESyyaxXlsEfzZ5VnYQnUSDoKwrqWHmLvZu1jfmfMIsxUlCLs3BvZ9G7z4
9XbxCMmewtfiD952PDYCINArClHv6WXjbAU9P7/Am+IObzZgdARQsmm+Sd+WyfCX0NXxVeHsOd1z
FzWcPhKdumL7RJNJOXyo58s0ncY4PfkymXqvCDOAimkmKA/FeXAg2TsRZy/4t8d8UB9isqLKfhzy
ble7LfvaSt4cUIP7qd6p588yFfx35+t8mzXU/WXzvqIQiWcx90qJiOLxjfNQlOeS8lUiqm1cVQ6f
uick42TLB1kAgsdDE8lGHj5xXsZ+nwoZ2x03A/PdDZrD4Yw1SKbDR5b3cUSXxMNVoqjOg25s8S/s
sPRf5p15FVDfVEx02qbYs8f/wrUaSVKyUhkk63sJgs98Afisbx7VUuQXCbnsqX5GnRtUWEbgpnUi
5rhhuGx/bmicehBfEh2spQPzxASpDrzmY/9lpv7tSP2vX/EXVOeeKsINdVay7nEMLxmJ1LORvoN+
GTOmz2QXoYk7iENYHGyHnL6JtTF+NnKAAXqk7IQdN8xOXgysZoujcVpNU0JaxAktOVZrof/wMcVb
ovuTe5ndYguUHTOA1Qiv9HXiuQV2y2e5b3hYZ7B6l9EPrcEDbPtgWAAStRU+KdHRl2T6jclnp8Nl
yRM4e/p9ifcrVP/ycUh/+zh+pVart6hUrzhZXw9Fvby3KM9XMduoatW7xz2ggwH1kPhxYmaxUIvD
Pu6TJjXKDZqxKrimj+psQBnLz5+/Jln8L0TaP0q6IAumDFOk/4JZate6kxvVSNYMFStzeqVojE6E
vn4SNR6S/Kk4Jd3MSYkRX0hUz8dr3pl0JrvVihh2mhAGk/SoDClvCW50XyYHXLYk9ZkbwelGENkT
qMrup92SrrjIOB9qHKtMpBvBL86InwUfMxAR8sLSbB0U358ZXRQ1gH9lIw1HSc59cA86m9kcdqTy
2xBGkWcAgy2GT42vlyMeibGnIRpyYeBdw6bJx7lQVJEFaPh1GtuuX4L19s2lPla8yk9tYcbFnUXk
sr/Y7ilrqCn+BITaDHiuZOczjJeqA2IBXMFlTORFHzygCf+0niFoW2qTwusdm9iX+sw9yY1Dcw/8
0KiIBmkKQLc/ZbnrW3eln3KT+eAg1IvYMgANoTe08tzJZr/hhCN2BcuUzUBYrk2EmP7Vfc9vzo5M
d65WIjb5rJ36eGCLh3w4976422gQMWrNbmESEIWFs62LXseLCyy3Jq2IwDIg9tLqK6O56afKjF+C
hIBmfgZVgFkj6YStfTeglR7ZBAJhgVMULS5bg89+2RtN7MsSQAPurMFiT9Xxp6egxR+1DyBm2u91
mry8nfVxSgL6eps38wUqhm6KQntMVDVTq/chIE/dXofnp0tPKa2mCPApnGP2IF3SftgJG5hJRh6P
EzgjJVjtbGAz4CQE4VXbjoERcQBG2tGbK6tDCIvLnL9ZK9Fnnnp/eQ3Uv70Gv5yol6YQujRXkjV9
abMMru/lHBG4jfh4rCex7VRVi0RfcF3He25+cWsib0WtULk5XeB8VFQabSvsMkvMvB5FSk677WwW
nn7PMpdYecK6z3nV5tggYCFigh7QZ53NpcqBhM7XefXcBNLmY+wO4PqOt3CTOeqI5a5GZOabW82q
o7tn2LRCHdAPOhgG7PdI2F1OcmxrvAjfOhFonQuWT3rysjnJNpWABwLzmBpHjLQ23lNYs4LyTn4q
jRzV8MSb5yMeXDXcG9Tfeslas6+B4TGsz4iF8iHqgXeRtoiLLEqnGpYNXt93qC7iEd7CJzXdGH3H
HNagADTsmr0EmlelAZElA4UYIjXAuMHU1kdGSN/96CEiYZh0lIpo2/JAVsyqm9OZYrPw4FTnxZzq
wd0df2bk+9rqueJBHWNgnzVLsgz1WY0GcThwklnji+ifAihHnCRkqKzrKQ8QQTokkNpI4XGLi5bo
sbRTK43EYnJbPKjRWCf/Px+KcARLW58N3sgiZGDlJWC+cXjqYYfeXvkluaqXU463UqOLb3wzf64X
GxSURCFQXq/uFHI569E2C2V3sOyTkNCrh3e7ZOOKyZIy9tmBoYjqV7i7H/QOQNsW+E4wGJFfPOcI
cW/UEzZBN83IkMn+0R3dxlTEWCkueqKAFv90LW+Bf2xzqk5pY37wziHhHEHjbJ+jNKrDNZanXi6u
B8gb2DXIDpkCkG9pRktPwPhTbrwxGNIcW/noz2/Nb18aWTEM/JSaZOrmL3fHTdTV1/WRpGv91euC
wVrAx1r3LZ0LJuIeu4dmlzFpNdsbARzf9yL49MoNDDw4IzUOH/+auBeU4L3sN/5SWFUrR3uPLqh+
sbggib2k2Fv0IQxMUrFajuudkiKcINvqMjbjDdbRVMC4Yb05bEAor23Y6w0nd8m5DbCC+H/+G2s9
EPi/CildUCRURFA0OhKp/pr/1+BV3ers/rw2yZr+ZL/01bGw1g4YJoMX5uXXvNy1S3Vc7sTRlc4P
yX8AmwMtsVc5rG2LzgMeMGh70gMjY8t+WPqMaA2Ukfg26H2KJALZpZButRKzLBWizCJCiCce6IFc
Ho7GdP4Ku92AVNA//8VE7XfUk6IYqiT+8zf8VXCo1V0NFHZL1n22ymOceji4HJgSqrQfU457aLkZ
OchjE9c/NY6aY8JM0QvWUGt4QyrHHAboTaEDMaM0Kj33jxkKIhrqiCe6keBP5QAEbDOBL/oCCCpX
IKmUA5CdnfCPwM+/l++jMOuF6j+PsEQm46Vk3eAQnXbzz4xRgYa/EZZcCyedx0Pkl6TICYSGHT7u
lfBXQr7IhaJHZCaNxIBgGvsbmyqzJHdiYo2hD0et9Xaw7IYYzywVLy+eMsqSP4zwAbFUNkY5zM07
SlCAPZDzhSDSwWVFxuOeu1xb3ENo5Ds1HHiIL/bAZ4Tuf8zkQt0O9SZHbUJeFDkzfYhXxnVHqKQt
Qq+5f/6ufqPr4SvSTIy/qqJLuvgLWp20l4tZve7JmiBd8scM2hJIDyHUJDlWfRLax5k2k2oqj5Cx
2CT+ReURqYL/IfmP+jvncY79gqmrB1L6eO+6j5mG3AXlX1IY3hP+FCNwXTQuB7HPMuTEy9fYDMjM
Wu8aF6FlYn02NfPzn/9iovhfAeL//s36W/pfr1eb3y/3+PPgEvKSBYGfNFiVLjUE9BsY7BCFS3Ln
FnwQjaGyfLNvXr2OeG/Kcz2MjyY6w8dX6SyOJLfow9Tb7q8OTChfLUKY0SmzqvAZGbMyFJaDNcOe
Oq94Jj4213bUcDtysBvIht40aV8IAXyOmEM9SLIRzZz0GSkEJ8YRFZNLY6LPkEHYBMJ4bd/e4wr4
+vtXlIxKN5k8fNG+LT/OV+zQEry/rAoCg3hbFjyWq4ImsD9/cMrvjiXIc2TQxFWIovDLE1HVWmEk
TyFZ04k6bblWyC/n0njRAtMLEIjAt8rQIFU2qhV0POaeC4MuuwZRLAImhNl+vau3xFh51QmsyidB
i2tQHz7EkHpNc4Ty6y+/Mr/UfyXOuqBromiqssTqIfUPw7++bC0p6ka8ceIYYMTOjShLlL1RTPFI
CYR4br8ffVVwust3r4P8zQRacgJOXgMHBRgpUCQI5WsCCTTes5TSbSf5EoDOSxt7Clgc0Yt3yMu2
z29/++II6TEOEhylzzVveUJOUzGO9wO/ZkgGmGEyc4SChRDQvP7YHQmrFlaEwfRSjKCO8aOnGN0Z
8x7Dy6KhiYqfRuKpm77JS4N6NoyJwYctO+XF5SVUJN+UASe8+z24Pwg7DO5Pz3zPH/cxHoLnBtlZ
0bO8JGyZo3YqZe47urILjIRNOenj8+rt8xvFQpDEHjWPxMFRo5SIMGyEIh6v3yQhHZUNmYtQA7hu
LHNADmTe9yjfVRdyPjtrHitXurs45oQQZKDwdIaytoikiRBcFjVHvEa9EaQBFnxzSkmJgCmof/OL
ibnmNxs3G0qEtoMwmacUg2gePb4hAT/5HhcX8GW9orYRExE3NS4aUAgS3U4sYiEgmT7OxxD5GqCs
Z/5g/rogmgWAKP6h5SP+MFPzDcFTrl71zX9qMFV/HHnEqojucErsfjKpvo31YGxMbidyGSfXI1gL
lShTeYmZg8CyNQOUX8F9E/suLZCaJkN+uU/AT4vXT4K6hC3ZaB72wgsZRvUQgKimJZFwin3jPPfF
NIvePvDWacB/ur+GJb4WpH8Y5YKWlbfw5S2tMy6TrMkxSmSES5IHEKTs3qZ0MIPtnuUfujimSpCZ
zLpvcQiO5Fbjx1aAO+tccLsjBSnRY6XQJkDZC4xs1M5QZrA+xYHYW8zJi1ypoWwD+SGZr7g+K5JO
gnz2VjBBXegM40qdk1wk7VMYW8Ehp+yFe86+H3MCvk9V1NIOS4QG/iUYmAmqlXosOzdiyxYXVyWF
C3jNqr47wjGTAJa8otO44i4PRIBoOteC+yJd0mGCKI8GXKJBrBfi9MdJW2jBMxK+pNntmI3qLw5g
2YIXr9A9oo9xyC9cZDwyEebdHtpRN/n28QMxvVS5v3XiQx5bPI3yCkMI3iBor0XFbI0AkWj8QIuS
8Om9w/aY4kMAcqU/wZUIQnVjT75awtdr8Z7KlC1eAAZAz9cGoSbNN0WoJANNMKIK+PmovPtgruIU
k5txcQ9i1AMKTAcxAwvRWGGkTvFiWtUm2z/CD2AB1Y7YSuEl9vFYWvPfV48gVfxL4tOv6qsjYwd+
gDh9Gn9doqOGyN/pjgI/kuH5iBsfTQd3jDK9bcQjP/qKBrALpJkZGrubjWbRXHxaqx1jwzfDTyC7
CRmyXuzxUYHqo0pdp8S5R5hbHxszLKbaCmIuOZV+T80TEByJbj59THVShrYP1OXabLAogTDKkJSM
ZI9g0konJijfa2LshDUpwAC4Flk0o9uyFBFuVGwzrF7+Ux5eBm7GL7Rm9mzRL/wIKE+mrwjXHajY
jocN+yTmrfLql1/NsZgb2xQ84azvgZaF7/Ut1NfKVJq9zKgs7NtZXaRnxKUC94Rdku8r4Oru//3t
YxtLZAMQAJEK1t7bMO6+MiUtgIeN1gm77a1Ur26CU1qBmbqX28rkqJa/c4EGjOWtXWTZxLw7HY/3
FXGcyTmsPpc4thVSElmzOb05crZl5ihfnVfjgfNhNiAXcLYOAmmq7GBhZTZt+QgzCNmezc0juYyX
Pb9tt2Gdprr9MVbpGB4STDLvxvyk3f1kLtBSvDfp1gz7mvTCLtyHTxrf9ooY3U4Mh5l+oVlaw45i
XaN0lbt8M+0CgcdMXgrn9xI7Sx9Vh+IFxIxoRwcdKZeNbHO/TD7u4NwGMmdSX41pbIkc9B6EGETG
9PkDfBWJYeapAdjMSDxCxy1xn92idguBBvwT5d5zKS9SAtZf04AWHhLM7YogY95xj34kLm67+ab/
nbbXBiqY+E6B4HG6P9UT4wxvxB4mSffIR6iXLN9tY6cHEK+Cqlz8dKjAQ30xoAKA6u1ewyQQpDbY
fUYEsbZnMlUy6rqPtVf2tt180KuESILjT+5h/ytZLSOA8AEZL4v8mPhUCKEjnuPg5APiKXnREjTs
G3JxhavDxyJdsOrAD2oWT8rFpe3pq7GrqNsZ6Emo7xlLwXNDOseyigbj3KkceDnCeWxpxifHelfN
nxvNaaOG5LXtZ5QduTrfHAqegW/ypzyI0eNgEmIPtDu5hXWkOsK22aEJRqzjXdevcTYm14EbHtQX
Mi00oyK8LA1WkaN4ws1tkGiB0CaUISnaYTYjxenCkeVTdHT/geurRcoIc2nJcUYxxlhF273QRslO
OmrHd3CZ0W6KxKXi5EEY+9hTF9BHiQqIEFApPG0UNmZ0mxDDyLtJXIsR3vbCm/Tp4tzC60w/fm+H
r8gQMHSK93p35tW+rHLE36B2AXEw5PIws83ykGd+TKg45vBI39czARNUtwZShJklLkoYvvrDV/dZ
JV9LvCZ5yAwnE9l6I4EI+EmaD0Jo2+xhP/YNYy6VPMIw23DFz+AptQn3W8u937eiVUR0Kh4/ulzT
Kzcrx9huicBrL9598wCygOplrylo3GIAaCxGG2GRm8M0Mv1H9KKU7qeZExXoD5aqn69zoCeKIOSV
GI+uhlvyLWDuutt0vKO9V+YmlxyP0BBH//PIL/wG5tZJUh7KM9W7kaFDD9TYnL1Cc86/JkN19+fp
+Z9B85elXpQE3dBFU5JEQ/plen7o77rWmi7GWQz6/kZC2ABiEKv/To/G4HTJvqp+HP5/pJ1Zk6LY
2oV/kRHMwy0CAipO6ZQ3hDnIICiCgvrrz0OdmyqzoowT5+s4/XVXVSfThr33+671LFJrFRYyKtPZ
EfbEadMIM61GCBOjoQbBeOMJi6mtXJbpMTTVD+Oyuj8+/n2uoqT+ZdmMTkkzBZWCvfRjrS/kcmEq
mZEvT86QFTpsG8Q6WNoAPunIdsMK+fexk1Lia8JkBnkLACb5vFSVEsSY9upgke46jPfccXfMwxk3
o3cQ1z4z19tkbMJifSfGZnR2WiGQEZsuDuuvOz+JsmG7M+H3zQGxwC9VPd7OaacLgQzzed4Juj2+
d5GM0DhnM0b819eKsBwUQfYlx7PQFs5mo7O0GucNZVzCuy2VMd4MuvW1n00ZQAcSk/LR5fOULeJ9
hWNqTaZfudFFLuC6JxWTzR4BsKMJ8g0qmPjOe30cJ3VfHn1UzQBoU22N0bhwY8hTwXwIxRYXAWAy
vBm9kzVGnEWdkrh2n+Qi3QZEUI6M1q4kulMmcX59dFDvZ6J87R4ps5wYaRu0f4UpIHCb6nfFwgen
MzkVuwk06KWvZTbzKYXehzU5Bzjjon0nicUQcR3Uu4pt65XiNzBMfnxt2DebDQpLgCnquiHbCX/y
obuT3mc6R6V7RGn7eYVIxjRCEjgBjbV9DScCginLJNcGrDrMOud9cukqM9IKOJAR3Oz8bQz4r7/R
Pzet4EWB3uDNoBz8RddywJLUvn1yO0a8Xdbxi/LNhAu9W+9HuTPy3VcP6BPcFJC5jfWB4qDjtvQg
M5ytD304Sa05bQaLGfVs0YzjX94mt6bPxMrzAqTMn59QvHmwsLwN394OS1Qu2nTeDP1Tn14dG62U
+i8LMaVTcN9GlW92Z2MLhPixcei548Z23XrM/Fz3r7PUejuzpb95/G9Ii5b/z3wUnADmgnQ2LJbL
b3y4WDJaBbV5FpX30H1v7HKEXRsUgDWGAGTV8w+2Ht8f0pLTH5TDefzO6VECZ4Fk+BCIYJwjK3L1
NWdJrY6yOqZlu+DwEN1zG0EDh82IcM4oZSH65spvrJ5Z82QrcHyBsww8dlNsJ+p13je3e+ayfh8c
emhY6wHzbG45nfv2SgYpwm12dn1v0Q75b8ypR6l4STBBSExM3ymBlg0Inf9A1u4/Un89gi5zTy0H
Bn8ARXoBQGxpSgOE3BQoLmO65m6YTjn+1ZulrhdUgejsHntnNBXfMTCy07Gm2mjOVE2ikXXRYKNr
EK4pb7hBMhTZ6VCHFoZ7NhDnj+Ng4YXWQO9PcQIhYxt+mu/dnyUnoBbJOg7NwXaaD6cjJwxRvFKx
xMIpuCORnOCts+RUTEpx0dUaYTZGbeAabrhdJys4HdZIDcLboL+4W0YYhaRcWY/xsvV3W7OyQupz
5Akcx0Gmu9U8DFvs+diZceON1verNW1d4I8dfXjbV3dXP8y6rh9tKA/HytGy2o0525IfWFmfztUO
ndzrd7Fa9oxvoL/o4tCrmWT3Q/oSQDwO7ufV5TZMRvHUwJdKZqTL7w3Es7uWB1s6X60NeUXu0294
6HY0IT/HCUgsRtS7XCQBFRCfnyxOv2DH7UJxT3SAqNrJDbo6T1LdKTgJup9B1hQaHyv1HXk/si5B
9jGtt58sg5yQVofjODhik8BbBtzz6xbRDOoZt7ZZ9CCOcqw534f5lF54/7jb9gbx9jAN6Wn3Z93X
3Ojb3mJxsoPGwVKrnW0p74/udmQthSM/f+TEg++Hbn3zLOlZ0E4R5wPun7PD27N0xP6oohtZj0LA
8Ql1Bs7Bifn6ro4kRQfLxbG/uEb2/vj9VawfJYWCPumIlkIwEa4Vlw/TIH5rbcPacgkeBGSm/7GH
mqiTZNOHoSNl9Gli0i4jHHJ3mkbD/r2rp00W+wWR1gtv2d+O9M5ur7yxPtwLaA3JzN5J9m57OfdH
QbDAANuNknzALT90kIUeIz6It2E12+1GhmWN0v6AhpSfLPgyWINvwZ9yTU5A4P1CsPpOMne4ygFQ
rd4Awsb3ZTj4PHrrR78mrARkZt+7z3Ecf3tBf9u9MZ0sa8zS53Mb7qRkwEZ6O8KkPho4o0KyGdGF
TZCFx6M3U3ulzb/u6wWPI2R92ID6sLRNuLuEd3vbOKMRW6dehfn7FsCVTNCTW+v1BWkP2SwYoJ1O
Vges/tzvWyWSn9E2feNXkPSNLtYn5kUCfyxmG3/AGeDoGh1G5WNc7unXzkK9u7VbtPF04SDqB5W1
JGDJ8sKAQSxQmVpFRAZCvJuAWArDkiYCUqTM8vbR3Ft5PKuZwGx8ZGXX50tUj7hr3aBsVoa1i/nO
7I/9mcpz9UiUW3zl/S9RGH6dgCgfLGLoFoW9b73Tesa9WIb9kTywwuVyQRDCIPU7XzeixR4Taefu
PrlLniA/7cuzBcsZNAESLpvX2AkKm4HAor4LBLxAvbu+Ac8jht7Sv+CSLzhO3A+gtbWjMDCGQfe5
XP178SQ/AzN1UJmSIoiyJGm6JKpPmhQxvRrVqTiU87Lnwht9nCQWPbrbS1O/pyI/JPbe8EygMRWV
pUuLHr/sN5exUgPGu1y/ryr8kDT+TKJ1JooThZpPmjpNJzI4UPsVhxI8Q0WHIlqSyIvHKinKyb8v
QRR/tKB03ZB1Vn6GIIFzlp4bNYdjgprjIaOlG8WzeHmhNrgogpo2ixYcwtMqAzCNlpPNwj1IfGMm
BfWqfIu9xr8sKJOP6zGJBRgzy8lxIlJkMbb6XPH1UPBL7z6NPPrB1ENiSmTymkbjjC7y+BQo3+eA
vbKrUm6Ig8hvhs0w8nozNUA85D/GIMUGFfQEXt1Ji+PWEzyS1ILcI2R3oA8w//mdhyA8Tgr6PtVE
9PLFeYyxxEOv5pbkUkteHsB3HiLnHYq0ZVqavmfS5y/E62heFSR0ddiYDu+IZhfR9DY055WnceLq
POVJ4QHVfMX/NuwLp5bOapLMumDQhKUbGk91U74lW91Nvd7EmEVjZUaCDU9pWnIfT2EUsDBxcYx7
KX+pNKG9eHgAHZIOuW8oY4hGHrEuo54zjfjJKM9HSZjMs3nCFUYbRB2EzvVINmpW+oDYrZnqnYLC
qXg05eQ6UIfqsJjJXv3OsnAgDk0inQr+OgWyJygWhh0P5/DqOK3n3G/qZQMgeUMy5SiT1eMup0MK
jqMVac8w6vXReaj6qh993+kh94bRWBonXcnVP1NPxlc0UN6vQR2YI3UqT3ujM1bbMQiLhTIWJ79+
g8o56Y4UlABajws+Nrgq7BI9bS8gAj7MQnMlOqQFhb2xMkl9ELhBvVFn6iwJlYk2OY3ghPnEwk+1
OekxnJAy1sbGO2t/bm53ppRczG5vwg4ErKs6oXHNv3V89t7CnKThgSo0AqOYBNdixy8Q512OlOC0
inddPkk5yijt3vvmInkjmdyXeGI6xWo65wt5ApmDiqwyGKarfNT9YfWz6gr9ZLPuCtJZo3G7T3dx
mPiPT/Y+9+DxGY3VSRyaC4qrv14MbdwFPGIqDxJ2ykDYOf2xPBFmyagNWpgfHfG2ctVFxU4IkNLk
yK93P0TgndLG0iwbRd80NMPTsMs7Idl0DDGEZ9Cd45WO/gVVxxBh+DAbCTNx0rX8xUUdlJt0Ly4S
P/Flfu1ObWgMoPewyn0hIDBhL34iLim7UJZ7cHOJq19os+OoO3O2P6t6zzo3xAhN+Aq6BH4H6X5b
sR3l50Tv9+C8z3wdkAK34Ibznl/l3+iRqIvonTNkv7Y57/nTzeYe8N+x2WKkr+RFNtJmCDI7kyGM
jKiivBqkIZortlAlD6tBOSLZ7QoWOvP9qqTI+Eb2we5OOM5eYfuZxwNJt4/dH7OknkO9rqOS2Y91
MUjsE1+dM/VM8M6zZJFSzWhnsXVc99AjIful3kbHiVYAgCbZP8VewlKxcK4mBQ5zea7tE4Q5sAwZ
UuoB/03R85sjVXcA37V7JiEHIW7mlQc/LiflnDqUf89tZI2FOmjxMS2q73ZBeWgruGLPiSbVrnq8
JTHlIlYzjXMn0gcNcYLy64GEgZL/QqR9PTKA7SGRT/p5xVlYLSyuyI9HGdWrfAhY7UboGN5mQhFQ
8cG9YsX8KRJQqHtXHxsXag/orpRbw2qFl3ukB+VODIgwG5vvh1HsyxwC8p8LHQH9yTHUQWFNjUm7
MRa4nUbIZ6kV6kByjq7cOYfToF6ms8fHaXkbgsgBQq7ije9SkGOv8mOPDaOsOq5e9Cc9kKrf5OW8
Q5jJ325uz1Ld6qv7e93xeMLUk+CosUECvdzpLpoRm1yHKp8luvwuPhACuojyoRgiE26PpbLrub6D
OgnYjL/RSziw9bq/t4MSjy1wCzaLglM1fSwSVCPQNAKLebwBLfrkG0CTxgYygdvdMvmqcgK9UKJj
e3Cu4w/h+w1qOX+ahC/SD8N6QNkf0EyObnlghk3npcw/ShoKhALB8KASlLvn2l+bA9Q61ysycdZ2
xmfrnhsWt8bmRobOTu7fWPCiPt5ucSygCh+FQhRI5q+9C2K+Fatt6nJ39+CzTMPI/svTz+/eumhB
w1J1NkuSi0rjzgq728fRI77ssAEdnTKERKtQvBjIjMg5EmsQV5o1wIeMFo6+lo1ukGVDF8/hKJvL
Cqz76Y2fEFGe3T6ck3+Ycq46H0n0Mn1932kNok/a7DbhEgwRMaj25arhAgAaXskT2LV+OqW5gS3D
58M8k4MMb0gWFm/FtEvXy+eIVld8ktmTmeN4dNrELLuMiRj8dyhFnuR3cqvIO/Chh1K5MSa9WTYv
Q1mjcX2a3kc9JnGQo7CvKXF5R0L4Wj/x0Fc5LXJI2bkuLgMJt143Rd+Y6vkzM/55hrGSCiVEJfAR
KOK7D96JZC6ZQKBsqRXE69TDekgxnxhSYV4yUIgCuc/wl1GLvFM0LIbdnIXuxTNc8G2EGHV1aCJp
uyhh6G0Ok//4GBSwUx/jG/90G5wn5BG7pwnRVusLocPdmcGmJ3OAk2JSewcpQHzJhP/hOKiJ39Dw
5uTz9CuhtIH8nhgjZUMNd6MG2TydwuRrR2XY41nLHI6A7XG71qf5cgieKJSnyXIGoWWbjBH7J11a
jjZPlsocOZ/HFXYKrC4eid4jGdnAwShTntb6Vt7W697XdUhqiH9e18MoNOYtKvhXq8FnWfHzYvBJ
Vtyq0V04ZmL8ZszwibH6M5jYpFknmdAXd/KrDivcGsydQlCOzImGGe/hH7yGVZjk8DaucOxhUotY
P+qu7sne4f22jvzDuKQHlIIkkPEYpNN4Wu4YuW/R5+Ht5Bd+NwZj4nniafHGqJyrgczAVSbmGHvt
LB+WHqGn49s6DgyfRrnB0vLo1W7kpgxTcxxhbiEweBlPzGkURvN63QV+k1LrgdcKz2tCjL5bGsEm
GYxamIx7/q+ArOuLWBT5r3dPRcalgTonE+BJ9JkouVyq+Q3C/DiaKU45oSbnpTMRlch53HjogcYy
0sTIrd3DCKcZiVAXOGHpJF50j1Sbk643ksJrcHqhrPuhysaFishMRI+lqhL0iichTPLIpEiVZX0R
LfXP1Mso7Ds9cI1uTAsUSkSaWC+GUqfV+70I3h2xk7QJkiJKyMCejnjWr8rDOCra4vhZrCjQ6qml
YPehwuVCkulSNOgpkHQALYI46lcQCPFZfsbh4ZyahmqyrTGlZ03ToW4fslIn6oKwyIHqyjYqzZ3g
Cm5YDvhY/Ptipb9cLEfCPNGV/UVRfqr4Z8kNWJgWKQtpDLqWiYmCJ71RN7bmXbIr/bYJup4be1vk
HmSkETsGlqMOXpzGj/0oXuPfT+PpnheHi5zeqeZzGkKAKK4Im5HOi9mjdIP/d0PQyiemLhd0g58P
Xhz8WTPUGZ1/P3j3RH6T3xwfVznSK+7Bvb+5U1KleA668e3bX2sW3jfZWSxXeENeabx+vHNPh+1+
/7fDnsrTvTjfesoCRxLZfulM7dQ45RCyZr9Z3of58pVM9dfYeRraf1zpk9AoS4zCYNuskuYJ9JNP
G+vKmYAclknr1YvbfXD/daxu5P12eWbJ10bPdGVhvItuudW9elzia4nekIqNWHF8VQGgoMXpgyJb
8WJYi92FPB9cE6B9KbxEuqE+HTwpjm3V8IIvet6htt4frOgVVI05qxXqeOSf35blIO//eyCJf3ui
vx/16SvaqqKR6ZmsLJT3bp45IF8awMh0MFhg0ushOkTT8eJSf32O/nWpT6Wcm3rjiAdVWQwZvoSy
ee+lC8G4X/D6Mn4fq2VlLfb7r5eMy7+9Nr9f7dOMe67KIue7oiyIN3CSqemCCQTDsCfo7uMVEOav
I/e3g2lP5J4ouRnXW8KtpdREFIuf2RfvvJFn5uCESu/fz1F68Rx/FZ5+G7p6VDzqOOOWSu/qhDxT
/0woxWEWv6OX4yKnXCZp8OOrTfyyf15ks/v6vKab++/TEP/2Bv1+zU8fRUFWetGhJyoLEIJmjWPR
58vY7lLsLuLcWDArxIMQI4GEs7sDbOXjl9+ov00PmqBKmsn/aQii/3yJy3MjRnrGKQCWySS8uztZ
9zKl0/ZQN30YfRr1mGxvZNAcQGOEOEfp3v/7Pvz9cUiqYaiGImnys7heU+95nvWuykKkaYpKb1VO
scojKkeQM0PNoYbxEoHz1WXDgvQZjOlYQnlNhuzLyfmvY/63U3l6w0/FQzmf25uy2Bx2SN+yKTu0
9X2jfTa7w/rfl6389fH/dqynF1uqT/H1KD66r0kbQFLIiF1hjUqNFVQim/2YNOGafN3chg9/QF8L
n7O1y69eCJOH+0Ed3QBb9yVMrpsSVT1jd5vRI7uPsl1HFZjrCPeH6HaVuEsbSRA8ElUMyO3hXSFW
BA1L+39f0t+/VbKkq7puCrL46wP624t1veqn9p4clcVtI9FbRRU4kDclMnZciuHNSwc4zpl90TPT
f/y6vDcz5B/KqLCNFzw0LKI/Zgh4wkq35gEuLLLi+3NkN7eHYWTloV2gbTVym6JZxf1FwLwvCwAi
3rV2ixo2Ku3dO3+TbAUK9p5yVHbtk+hz0NH06W+IKRG7UqlS6ETtKS5r1KwwP102wkwgBpU8bIzV
tsaLQpcE7c3evFqnvTw9rCkSGvSznbPRx/UUQ45BPEXNhlsBxuM6E5Z4Ks5kOF1XcBlE2lBUFc8r
lOxfGXiw74N3nEo7vggUmm5XPv2FI5VQhfsEz+nUKmpwH4NHTrAkkLxOUgK7KqNshHy8xtLoStjW
ib8696M9K1y0A2gKc4JAaPiyriagrYF1TmWBWLZqn0JuVYdV5Dzu5Pr1Kbnvyx1qLBqm2ceVpTH9
YBxpQ3nIKcvDHk18XAo8xUtLWAngR7e59wV669zmvbI4bQzoDIQAM5JRKt/7d9NCSkV5g+YRYxG/
/3Ujv1cAi0WgszWLfafeMjQ6m7XiVK0NIaLcRRvQPti/cpfD8FNoOLQEtVGpAtnOwaRONsUha2zc
KMboxy+ACIGa4liAJs5KP3s4pE+kKZnTvFCd+eT0UXxI83x5/jCW1GUZHQUFqfUVzNWHCSqyxJV1
nVZpX2IT8ClC0ESySAXjW9/SiUpm18Xj+0J6KcbnRbGtZihR2YdLawCquEQwrkpA+pGkIHHeSJ/V
TuBUgAjt0XiV+/Mm3+frfJ1AhTKGLV7BNd0/YS37N54DagZuFqyWtktQbT6V8RV12TrqMkTwKtJW
+wKZkGYWNT1aoTf8Hrz2aIHjF1/kH18mJDeyJstgrwUVw+zTyrWRq+qh1lK+4K1BdUg58/xJ9bAK
qDIqrwDgPzdEHE0xBJHdGD0gXN5/vql5XRePQ53kC8q3xiD/LAkHWisdKaQJYSl8q2is/v2d+tv1
/X7Ebhb47TOVn89Xs5fGXN8V1fGls+KkCEdXCNa1+f93qKc5/ljpUdbKHAqlf1d+mOZXNyVhdBxP
lPLFRuflnXza6DwuinHOuoOh0h7VmEf0+UHzshVWOZWkGjbUl1dL4h8T5tPDexoqYnW9m2nCw5M/
ryb2C3XeIj2GMk2CBVK7x/bft7P7av+xGH463NMGJzKFQo1MrpAeC6WCYpkSthLyvoFc+PeRxB9L
o6dDPW0xbpEcxfWDQzU2gSNrJM/MpJY5Q+k7q8nioutL3Qt54Kun2K0xfr9GA3ynjseQOg3zFzK9
P0eneo4TtjyHw0K6OQ/lywhEqd/rp2pfHytUiSYqpgeyyO7IP6E+YU2vXj3UblD+eQZ0jEXsf1QN
DPZXT2+kXh6M6/2YJosHTRy+AfUNThq+abu2j0RlEnhm5ZsXt/vvx9QluJ0AIWXh6XZzR46RGCUJ
xiydgn37fgDkBOLWWIjLbHxSXF1wXxzy+Qlzb3VRkVl1CqQPyOrT2L1keaSzp4sXwiAeprA9/Bt1
cVYji+swez9MugJnR71/cdjnlUl3WOhrkvmrP/+j4lXnmXTrtXI0ZwkBk2VnusdFtEXLYVqHyIrW
+fgxfXHIv9xc3SRgA/qorOiK8XSlYnrSzz3lFs0fi19Ns2IXrbIF0uleMVDc+DN+2bz/OYL+OODT
e2okUiVcxDaap6t0RS/aQSfiNQFxYsNi8eLiutH4NFr/ONbTyDleruIhETiWwty/PAXCApdI95fi
3V58fvTn70/3OhIbAEJPkfDFmt27+/vM0aT6qbgezDl9xODhFsN4UqNFpe+brgR8Oo1PuDganO3t
DXP9+2F++i4nvQ3YGzQGh1k+PcyIL6qmsqdto69oSsvPlzbK5DaXprQxhmTGg2ho+qajQUSgDXCl
k6EOzhvCQGH71LQuLkRk1rDMbX2qj8wRlKllMbmgdgubQYwBdGJ2udL/vsfSX8bsH9f99E1KpbRq
7klhzks7QnAZj5CllkfLxyAizpv1jSS/x1hwscTYN5gNdQ9jeY2zVZkoiOVf6pj/8sj/OJ1ugv/t
MfTkNsuuZW7OZTclwxWDDTc3nZXryD2GJcIMA4OqOU1R5QLW9F/cjL8enYq1SR1do2rd/f5vR4/1
x8O4nRkEOdYB/4Rc8hTAitDRxAU87zWebmKQEP+VQTnAZ3lrvaseRHQd01dzxc8XW5IVje2WSjCu
xqv956mYqXhpW6mnzWlMY7lHMLIuYOyjuqduzsQAX0t4sbX6Uaox0BR1nzBTMLvkBOXpmLVWlrdz
elbnbFWLHXFR4YV2XI48rJjEL77R6vP64tfBuoByrdMxsZP78wJvzeFKZVtU5pgojjSf6WvPGIGI
l/XSiaaEH7QDmU3ArrEb+xpIuX3I7Z7jCiRBlnZ1IbUDtrvMd9030hD9nYj6B24R/kY8IyeLptjp
MyWUAZptoCpuvk+gfmpuhQfrADHJYf2dj5GW37P+yxiSHxWg7uogQdPfwN/MRrV7vL+NJCHX78fD
VeDqOtQGlqpRvaeFrNtN6sa8Z3echH0265J3IMr7UxtqbEu//j2clb/d4t9Ponv3fzuJc2pUwi3l
FqufVwNaGayhprJvaNc+bh8SAte3M4FAjlyCpwBZg+y5wZYYdVFlh8Qh/+MkgUaz2UFBvoUNoXkJ
Gl5k21Ff9b38XRpJJ/tgE+ny7xP/9Z798eHvEKbgztnkkx6naU8f/vOpOZzO5a03I/NW/tShRKDR
9Q/zy0LCE3b9aqoRmSZh+W58XPMZTM+Ou179zyMUqZ2uCJ3iDreCoT09Q7kEpyqdk94MqMZbgf4K
eP91ljWE+fl8lEiJCI+3T7n9Us7v8cG5QKu6z+H/oKe4u0HrS7kDgKDsxxuJATu+Nv10CsfTZsWu
wgQASzejfX5ZVThbWuhkeJPQb23lqxPRtDv7NwSy8otP3I/aFMI7U+emKlTl5K579OeYSLWOHVv0
IjrYoJDwtDpACwhhn+GpxDQw6U1Q/T/oVlP1WLnFMiIOcX4hhRE6OVbr6UPybp5x7Pe+FWTarGx6
qwey9sJXs8UFjTDKXOw918vwTmv5cviVCEpoujoFWVfM21eFqR/9ApKfBfazukQKiAi3/mmoXNu7
XhVxQ1pqkPsH1SpaQhdZ17q706SBs3Ow7AKlWfT97yH6Y0f267gsLVnt8bnU9af1wgF4gXC5x+Ys
80WFt8dGLETIKw6IHUDnPEw3XD9xlf8+rNxdzp9vBsk2+NBVSL8Uv56paaJxfGRVpBuzs2NXn/Il
OHdVxHh8zJZtQxXRuXzEM1KMNDsiv6/GAnpG70+RpaVeVCkk1alONTdXBRp43W02ZRf/JOHZ+qLA
IZDz8GJOUX7MY6TUmxLnqqNY7f7pz/HWgENIhaOiz9LCPqJLA5JGcNVlkKjO8Y2IECKiAAJtha8u
D8OG6uQJ6CIpgoqIlKgq8TJhSLmFzV5DyzNQ77aGzAYAcWb1Wu8B6J8gYxwIB89rXEiV1cGJdv++
6T82jDzrP67h6VmrddoaxVXWZ9Rvo3ufEm7bUftvI5lazdCwpS08RcCpB2XUzHovHrnyY4Ums29E
J0s1X5MVmst/3kFTiuJeYTb6LHurZEcbXAA6b0AYgzUzLcz+jLZtI3ZF5hSz5o45FGhoEAFNxbeD
msqT71YPxxFSirebI5y9Zo/ZUESjolDWGqQbE6TXYSz3OtYn8VX6tC6sF3ewW7Y9Dds/ruFpsj+K
spqJh1afPRBoNEy5A9aYJhbeepFN7vCa8iMeWXKCcYXLpMBQaYOG1FqHFyci/dpt/utMnr5/5eN8
Enq3B+PxYQGgrjApwQumd652bIZeNblEASVdKsjpMTCJZTnxFvV9fLi40EcfwjszKDJDtE/Ipmpb
va9OJAB/sCRFhV9DuvWkj6wjq2jUEYQ+xABwR0bsHqfqBGcwVvgOCx7dib4adRYufchTNCO0k8k2
T4ZmYkOfvkgkFnkRKnxAzXfcUN+X0iEXIjLGB93PHr5aj+5HV+IGaf0IpzaRVcS3zIhDVZUJAOmE
3zlPtRu0CMqTj0GMyIlQnY5Q/oZEEID1CS0bGFxWlErrsqLFNHzJx/HF5rcNxFSqRZT5lHDwE0Cb
r9O74X/rLMlwL3+pyyPKtmYpJKiFqwHtM2qa857qGqUvi2O4oQ2uGTikxgeRlzCpRrBg18cZ8Sz5
N/Z/SqAFSvWvq8e8GIN66KP4tIgs4suQTw2KtncrviBE1YbMOKir8c72pvVbNciloalBk2svOK7Z
k5jZhvKeiP7rjWQk2tIOIE9lgyrHvg41F5+2IJGw029WydmtoPoNpboff/QOUK8MAIxhUSCcIEVh
eD87SJ/Atv974P+S3/wYbmwnDIHkti4h5M+Xt0ha/VCqd32W+JRbNJxul/5p2UKs+dY/krNv9myl
8XUiDrYqWLthc+ryhVQ+LQzAtxwQK2PtMlTVqQqbrlxSVFazr2T4gI8wFtEnfslTICe9+tVXR/nL
G9uFNjK5EeKoPNduY+PaKrHWaqiJaXwohByRIYuYM4QWosSz8o60/BCY7GeFRS4GJ+LlNLusWHrb
WQhoAVkenuXTqH8snGR39gkYc/SDnc+YkTOtL94CsBsxyVXv0t0vhsw+vRdRJL86y8/3nt28KMEZ
UqFCPn10RFVoOKGrNnucZsfNHXP5ua+icMy8B11ZX8C13QdJcbDPQKHODskYrHAutxE0A1LZUtze
NCWhNEMmGFw+qo/oi35JvtfI6FwbjxitKByJFiNXPhdM/7B9fD/ICGinNRox6FIIbdkqD0tEvpMC
R2BrBaI4zPFBZfiCCEVRJyLuYdAnjxdfuV8mkB9X3omuiGfRWNE9FWmuvWORnh6VRidrc5iLo4dh
ad8wHGSbdKt2LBHRuGnHnYj/drFY9gu6A8xgeO5wSWxu6dioZxdjiejojvQGph9xfQ+6nHUYbZfp
52NZjYten8CjE2ztyC4b1K52m7gXpBpz+avGJINUo5NOSi/WE9KPPY1MfQBLiUoYnIjK66leIQjH
c36UEmVWxoSBuFfKIwSUrR7xkAyQI6yN0/ye2VI7KGpHu7tHcNnRTL95p6kOnr90teTFK/7yjJ5K
FsK9UJsz3MXZWRwnqXMRp71eX2k8YrjOkivLPmMkp/0DCPDRN4CNRDTFXKkJz1v2V0bhv67ddwuS
p+dPHhHGaxaJgqYqT8//8siO4qkp1dm1onfp4AFW3WwDagrb7t0+oqItYqJD6JvdcKKSZWG+GIF/
uyk6LCd29iZ4rx+fDyJUNSE69pRZEZqFm5KPYZuRdV/WraOQmTiNRyzvvDPR3jerCgoCX8BPVYl3
f1FH+duC+Y8TefoIKA1dME2OVRbM2gBFUXtx9WtffFOuYJEGx4WmO8ehcJ/i2iKkBRwGOX1svSh5
wGLVxyDTTUfB3B0+kN5OlLyLF6g+1WZ2u7lMIcdsGH/8e86gBPKXxwdsykQGhZ6QW/jnpJGce7oi
Vxd1lt+GuBhqY1jHm14UZMetkq0VHigiaEhuFh8AJkiX9QqY7kZbVuJKjdxI4sYyAaLwpb+3TwAt
to4ae4cICnT/iK62Ikx9faSTDGQWyy425bl6X2s95/KGTOMyadYiXVA8yzcCNny0+rpzhivynkv9
a4pQeROXww61M7gSpK1/3ppO2sMvNBcHh3pB6dRSTypO9q9K09Cik7QH+6I8Tx44n5Re2JOQOUz1
VHAfKMxJWiCvgXpEkgxy/qyZ0yKAOnh/TyFVmL7cEXj2dA98Kr+fkrGEV6/h+2Sx1VeqD8EorWN3
GFZgMVBNcsG6FVqhjCkrxSHsU3KO6M+ZBBoRNZNJeB3Gdwy0+bBRYblCuYEnlhmA3uuvRgNJoxA5
4LAqGdLrxsXrSl7FNsQmagHWL/Idpl5BtxACwG1JvneGR/ANnNUuegQBhwCMTItlUvuAS01M/GD0
xM9cqdeUsFYsLAYJtgd5Ci2HWHj0fA99ckxCJiMumrovNN8NtYYNpioNJGGDS89paFl8H4uN1vga
7f3Wz84BDfuscojHiNs5iRN6PjI/s1kC4fXrOFgd9thn2kFF7fYh0kyeSfS78dt50eDQfIi9ZTZN
viriJTS/HUcQqUdxPOkcX/W3dnubMFU+hhdq263WTxbcOwwcV9T612HEKbD5Ut5hr17OoPnmMbzF
G+YZpzwPpJN7A+3zwXsV9fb8PWm+pWIuK4MWjB+EzaOB+aL4oLCsioO2dpTTO11FuuoHc5bofUl1
ThLZksRp8GHI7rMj01ZhP0Tma6bMftX5omsuu6CJRBb8h3J8IzOFp3YaSLUT8eA3NTnojml25GPS
kwKRpBkMQXZ8dC9L5RjQWC/OgcYShSgYAAxEOkiPoZwPNU8kMKrTjMw45JkMozXkWNZnUGakt0eY
MHAHygiLb9XzCC/EMO0Wm/txlOwLX8BY5N6tq+RB+C0WrHagBNWeKAX387g1ecL92wyakeaXbLcN
N9b67bZSXIHMXblPnMNJWaqHASHj33e/feNTFKuOZozxFkG+L3WbSKQT8m7yi2BgmEENVNaEeFiG
93L76EGq5OCI4GPCqlxFse+oGoKGFNGWc3Jvc1EYqA//ApfpMcnYcht8V1BWBFrj6to6Ni1kEY/B
BWBRcHMAHcFcuWj9y1LLaCYFdxsYQBZKk0eYDq6Nc8KfO942q8MmUrzmQg8aS9TiKkESCSi7IDDH
bHSc8Rxl8M9EJVgN3wNiTCj2XuadhkJy2Hh0sg341eHhI7/Yv7QaOmX3caYuyrxb4yojjn6/oGGW
JokSKKyswDtIzqlxb0c3wswPuqX5D2fnteO2tnTrJyLAHG6ZldVqqdMN0clMopjF8PTno/+btW3D
Bg5grLWD3E2RnHNWjRrBr4kR2LUTmnclkAEwW+nr/qaLn0XtJvKuo+UC2sINYJq+JcsjVIEd/SdO
I32TdhBMGwdPa5K0Mdsdwfe/J5QP9112mR7HH93p/o249/6mTaQ+VrsebYiK/9Dq4vaP/KhyO+W+
iX4l3glzuLSx2URy1x33h2A0vPhZade3F+xitNXi/ya/q5R/g/DS6vhXZcdO3GivI6mUqS+4Zuu0
JlZbgSy7VArJWpUQr63zeavgUULFeb4bGwwZTLvbDbUXnSaQQ+MfBc1PAtUv1QMTcgAHBWSNKcgv
1YOSt3nb6bXC2Y0x7GgXOx1HKeQ8kYs787hNYfVgOVe4GPbV6wKMrz6ol+oAJj/f3UY4dojf1q/J
yVhCiLvqI8LIzFafp1BTUJvEj2RsMmHjQR7Alb/SOoham/MKdUo+OX8/TP+E3fzPl/kFf0KhMPdS
wZeB1AWryjVvR+lF/46OjKAT02l+kLZgmc5wNsP4Hz3U7/MUiNL/vZG/4EbDPKTKvauUh7t7U1yi
YUe7vGK9Ua2LxlM4ZV7//mV/n6n8/IW0bJYIbG3+Gn5eJjj7zverQiDmydT8hJzSdJtJl1bwB8zK
aJLDjOACJVQ1pxu+qojYrFMFXGtsdTYzHdu0qdx28NXi0CQwFy7fi67vmtiDkynE60x0KnHFy8mq
5JUlLILuyrq985rOd88U18btNZbWQ8/qvEzGubi+zP0uYyH8qw/4fcDyv1/1V1Ss6bs6S/qb8kA5
JCCc+76WIbmEdG0aFzl/1jA8C9xxzedS2Jh42UOqxKtelS55/vL32/6HcQXP2dAZV5iMDY2fGPV/
5iy3SBuyWOC2t56LGrVACohxNMlb83Z2yRn0RvwNOn0TYf+cvRE1h8mzO53+fhXmsix/W7b/uYpf
3vShtnIzKnLlIU5Xk+O+dCOKWQ0D2MqrKyeboAMI2yTd/ARYMP/Wi/BOo46rTu4nsq3naziQsBC1
aR/Vn1gnpK1jwoKfZB+emMCTtyN83fNHFU9WsCGFcGsOhk8Dj4eB2ixxxPTtphbOdDvkfISQTo4F
05ezowSDlcoZY20R/1odcxdjwkvpMPhpRPq6RwxRnJ6Qbwf6Sdhooz8Yix8ZEh2Si2L5gbwf0/vC
voxN2rTs6PPvt06W/3DrYIssIRJwW39bN3OlU3OrN/olT8ZAbZEqiR+wcW1sFlfAXjky3vz8Dkfa
Ai3Au5tU6CPprnN3qP+Flf5m5WVif6stDASNOQ3WyAsy85+3qdG0VFQiXXuoXurGF4sNOthA4fh3
yNxDRbtT9onqZ8/EyYsHQnMadO4NTxNcTEYBO2Cl+vfbo/0BNIVdsjBMLMLYUVYtEPV/Lmlq8lkR
GpruAsEtMa0ERsPOktySvOTCmbHsZ3Hlzkj7RC3FzA4RNYZMsOHO0ZogwQZq5/IBhrs6fE9sAtA7
M4vA6/MbA1/gyBpOEEPnE58AYOUTqekmuECKXn3qRxejgyxCWzTwN1Bijyn2C4v1NvJuJpvQdp+m
0wIhdW6OR0F90QBub6tTVrmCaIv6Ei4+t4SPhFRDMSdabeemdz0gDy5BK89x6Zk1NokuXL4WWxR0
gLfNYbq52kaAEYVNonCyIveGoTaDO8ObBkdpNlmxSrRNX7uT5MdICmI7poHt3REVkHy5sstToD8W
73rhZaILtmRwtLMSMU9svUTfXPW13LmdCBv/TOulL7Hm/JzmDnBJ0s1xMrbVRqsD/i0iZ72fZ4Iq
ystc4f99c/h7XMbC3Y1fBeVQZHu97O2MPoHga6KvL9fhiVI9up1ILLxX63naIknG4bH5CXXdWzIc
N8QOA4F2xhrwS0n8qD9nODJO2zr3qtTPUt8q14a2U3QCeoN0WHX6TsMbrwxnYlNqr/+OLa9rgwyT
Rf1ALFiHecIQatqOhDxcGa2J4BebL18ixiVltiaFnYn90FAtH41mw1CR2rQG2aSVYHt5rTOMJxpC
F5AHak7crGxqXxDsK/1QgSXjcdSc/KO5nciTNCFBJP6SM3b3Z93hI6xPlYEkFj2kdhVePe/x62gs
j/Ew2PPtGoy4SOduCutZ9vAPVEUXJjGfqZOAeCaR4KgZv3+3rr2CThfYOXUUfgJmH9j+4sYNhD46
VDfJu9TwntozenTxqCaeReBm4cPBBp0u7GIk881OE4/0PPXmiHEI1C5EG4F5g7LSSNWD/wcTLvaG
OjRTb8I3Co/w9pQjq4ce61MwUbrWHfL8VU7KHzEoeD+DZlfM0FZMoSBfPQ4EtcGWjj29D5iGKaTd
Ra5UbZsbUJw7pfznzYwHyewPVOHE6H0vTOZpq1YeZAMdc4xvOgDyXkua12+DVzd3SIXFwSRyp+tu
qgMVylXppkTkEuY3BpLkJwyXPgSB929lIS5Vwmk+1dcHLjAh0Sj5WqoAWo6UGcSGtJ/a9EcURhwu
6erWerjo3br1WEGt9i0ajl3WBUZKyu5eTw6G7g26e8t9Fj9Ud71wtWiZSJumowAoTsv/LjWrVt80
cBheaTliguCxeMxcYUQZ74J15dhy3vwcr/5sj1VyhCm8BLS8n8p1Z2yv91BWQ2l0S2GNWeniltnv
7qQW8T6sJ0Lh4OzXEB5s9F6F6BqSbzLaSQ4ygvjEl3ouzo4xZNA2XDQhr+g4CFOwdTKXaQIibj9G
zctG3H2j5U6/GirL2LdIQ0ccQdjAzcEIAyhJXty60R9wvvItlC8dXwJ20uXG4fpOTiHZWyDDg+mr
+cMohC22kfTO5AX0e4sx90iH7Ciyzw1WEfVzenM6gS6SeZMsbs/AErwlXEpa/qui/UOpwykgU+mA
WonksP8CTfVxF5n3+6w8lIlzf+FJmAwbZy9CLKARkOqK2uLZoWAgTmDVZ7bFcBnLbGQM4yd2H/fP
6oU5NDoN8WfgNAUCW8CEUSiWGLFTIIuv/PvdF0o3s/yCiOIER/W90tNxbQGhRotsQLeIPRZQU3hg
CJSt8pGEahYYG1ZBKivRxh8R1CHdzTbXU/HJOhcTWllbRTIZeQZUQuKFcS3rQ+AdIG52VRCkfFyD
GCiwG05yDdwQILXH9TUqGFXYCeknvc37YWkEp3omTwYzfVJ9wfJjh74lY7K0i3jjuPXmVi1JaMWG
nrXVk03YuTXm4igcGHNm7lXdi6av3Bbb8QwmiLBKCAxlXvesJP8AyyX1NyAY+o8EvwrCgAlYrv/y
uAwdDlkDHfjhhklt5UxP5nv2KT2z13Kolc+sa94y46u58TCrF7xya6IBSEtCSsIJ07nssTzO+7n/
zt+I1Gaf14gviGz5UuE/CAKHNb9JHtZeuO7AqtopKPP9bKzHO2NF6sGgbT0MIAhBaXFQvSKAsBNm
PqrLi0pwFKY23UHT10N14TS4KatCCDCewKCWYD4pDztGdqTfAMwyetRcrsDMgiRyi5K/7pGgOZMd
hfjnmamFSiwsk2Ui0u8OT5BF+SzHzk2yOVKRsxh42uG2B5VJ82p0S6R8i24mY2DpYgHPOuTRoBoZ
dJhvPI0ocWYLnYnPFtYT4EbHTeoc5+TVM3ByrH0JF0/cVfFsEjep7JHsPKDXgGW1VgNeiOuIqf1y
LFXkZac+QEBG0B5QFtHBpwJXnm651fxpMpfdZPpXFclD/rWm5dErkmppqqrRmoi/lJHt1KcKM0n5
AZ8g3AGvNnnAWozBPtNVEjANaHBUGQ+LZLtdtCBNtxANS/wqyEIlg4cM0sqf8kDGCgUbYAx7nnkK
TKavr+y0g+pPhL8+3MwlfUAZNrG8FpoQVgclFCZkFQkXKWAxZitFg1AJ/0wqsf8rBvQfbIUq5Rh7
3EP7lCKeNmy1tglgz3Ov+aD6iV6rRVdRvaDjQGUsfeYkqlLfPbfjqh8dXl5ylvGtpq4pvzEsxPuG
7O52yT+pcOokZ47MDLx6qOCf2ThZp9XogDql2/hScWohMMDP+pVQVWsnQI75YmsHjsIEMXmiFOVS
211EBBHkcTs5XSkkN4RwkqUmBzJsH/Yv4sEt6m/5JX1kR7iNtmwuTmqDhanzcv4qTKwx5AZGTYi3
9usuqD8hgbfy8upZhORZ9r0lgjzmeCckm9To3J2Uiy5srppbcvqo9r13cWujGKkuNXbLbB3ZP/Zz
a1n//9MzLi+JobOVY1uAIdvSGP2nsE8s4dY0lSZh0lS8c8OVR95dBdN9YHYkVv7c89IThE6xt8wO
6sghEiJdGsHNKNkj5TO2zLvxq3rBhYCFDYlxQMNlc/jcMq+GaUBi/OjziqBnG+ELYAB4Gt7K3KUo
pRwaOvcaeSmeuD12NjbQNuzEpUDlZrJ53smQdi3onxyZ1HYhoS3i8jzrs3KiyuaYoMikFh76kIFl
qzJL8Nk5uOVkwuXH8R3z64oETUQWnOqAdjAeLvqWym36vJ6a9zJid8D7L7i/ZQ8kBuMRQYbG37sn
WE6/32RV0ySgIJG4G/79vzfZqhJ5LHpustR4WnIx0+dUXVmSPbwBvdA8JcgHE99Askd/QDI2FJmr
L07LqXmzVqIUaiKc4yCCaETdgOQT9tHgl/X21m/qJATp4BSLM1h7Nlsid29KQthoprlNdEKEvTIB
gl6WOL9r+j8ZJE8l8iGH3Y2QbQF8J8e+hsJc9RULiaoPxFeT4PShHpQ3tvkMu/glpBuG1SuDEhSB
6PzYy2kW2sGRYe/in3eWSOLBApYZ2+DRWBgRmdNekQepBtthed58pUu+bC08XFubyEF3WIaC6LSZ
29Cz8M+IuTlEQeZArLU1FloV1XbhNtg/5aFxQwTpJMjHBo+K6Aowodi1FlynACiKAq3bU3NRel+f
ab0WSSRhIB3B5W7/ygUngJY4PKED/KRTys8gf/xo6j2FSFVhMX7HtJb/O3nSDzWhfqq3GGjBwKF5
M8OrEkykwHvLCn6bRh+Ul2Rs9geOB32TnGQGZ4lD6Uh0cD0DmTwOjLeGFfuSdjHIP2PDVYOcLk8J
CyIGej/Cpa9zGtgG1CfXRf7HsqGcTX8CNhpeUZ1DM5zPK/Abtu5UCtIflNoxFlblsoHzIyWSC784
tJbPEe7wUzJYVi5bOwUY1UgrOGwgVPF/f6mV5fT4ZePgWLFEU7VEnfTNXxCB+N4zOelb3unapbAj
dQkW65rFv4ibGTrvFHh9ezMPp526BF9dyQI9fVr4GUEKWfzOfER5WFVz4n6yf+uHMVBeJ+Y1BoyQ
v18rKqPfVyDFj6RRuJLXJMI2/98V2A6CUdzaUXqQH4qZuZFfYqk97GjJM/hAeBcajsHtdVBr4wGs
4PE16efe41xcN7DQDnSL0MNIAoHHIbzGB7hyFeOz3chgwu20FcbQPnU6jq4mDEZCiwIy03H3o7eG
PRK5h6OGIaNbvOeWu8gayp01+Ph+z0vuyJlEGJc4qLWikedST3SdNunu+ZrLk8Iu2bQ4eT0ZCNIO
2SvOk+Zbv4NuDO+PbZRi+jgDQAQ4oGGlHVw/69GeVzO3OCWpVtc3gvaJ6WMpgoG80tbnuLXdw76G
NBFmj9TRVu/PgTwdhYjsUuaZqzsGksmpH4JMPRQBaA9naQWTgyFfidn2MsTapJ7ycWNvNe3S2vY3
w87mLXyHrrSWwtI8aq2TURUZxYUoYu1sYK+k/zB5SUeXqxVXIlHi3bpQX7MXoJnbBwiLKyJgJ7Xo
thq1gKFCgj268iLkJ3OJQw6nHwS4YvMdsF10z2OoPGPItyuvAdhkMrtW63DAUNOSV0/mtgSTDKyI
m6+rR8EjOUR3SuIeOOJLx7LCnlCx+7YrfCbR1kTkonEL9Xrwlcdc8JCOR0jhhkMOD5G9LL5uCjJ6
UPaMa028KPnZsl7FBM/2aHuHKT1ckq+p9mNppaiOrjvfBtZv9SZjKKV40nCsHiFjXu9f+rne6v3z
eA1pCCP5aSDs9ImcjXLL+BLZ9rlICAxxM/5biQAGO9R0BRBCKEoG8pTp617ZX9k7J8Ov0I9br6ON
QAfWeXjfSBIA0lsaf5Nzwff0uzv+noBdwDZSu8mDGy8VrRakQnkjPOeYX9B0AZT7lPQWqIIfjQ99
7hn8mA8aqfRSE7ZzdXtjBQ9XeANWmeECSdiwA4O4MRTwwbabkNJcxuxQOyiYd91d+Lyq5VATMCA2
eamJuWF/SkiwFN60B/AgZ37oNiNxJEguULEKe86sQGQw97lY4xHnKa84BW4tWTAAVAqwMzbseZAH
5lk/ds/dhjWRoNkOIyay/HN1/+iwybuQXFSG1j5dDwztj2BeKYnJuTdioypaVOf42hJqPpacdp4p
2IIGZc5JydKbtuUQVu1jiybjQAwwRTxlO6QoWAPIxJEeXQ89dynZRhVt6c+C49vyEtMvdhytSuku
lSbi6Tvxwkus7G4uw/whue+zMaHXwJAdzLYfH1LFz4i109w7INxbdX3QPhKWdMUB6lV3XyvDkmOS
r7oUVJk/EdVxBUNS8cggvsU8QtW/93tjpvFt8oDDeewYAJcroaKoEF4VIkulDfzTKbjqF7YP1gNy
/wnY51GHyJG+ADvInkVZrm4S2oB4k2kh4zyRLjRy8JOvLL8E5tF2qeEV8ZdMzCCOE8LXbJybD00L
ZoUejCHvGkqcSU7osafP4ZPfXeYwgLecM7YAs8BmCv6Qw/9sHq/olEpy9jDFvjL5w5Fl8DNgwLlc
6SNASKVTm5TOzQKDZSoiMUvXCHf/KjNXP0uUBX0ICnjPoAFAnfR1Ur6E5xEQrGroyhZFBSEnWb2/
m4Vz6wHJnvBBv90CVfka1NNEnpZ8uzTqm9TtiZONUQ5iPbPWKPVeGkJuoaRksCxld3qR5EMZrXvI
gVgekOXMfMKOavg35MH8yEA2eOdhnNjqYwqSna/0l9iCRmF3Gt4pj+2xHPZTEsizT91pyOda/apo
6TKyjh565hWQtYMhOQmBhgc8U28Wnk63ssL4kT7K3U5b7Papmg/FR/3cEyy/BfLZSordf8DOMqGF
2NwKzB2+Y58d77jEGxIc8V26xevIj9zOKJouNwdWP52sAQ4Ez4mQSOKfASS22uG2wky29c2HdJ+c
ZXGnvESX+AfHV52FZrbTPQMkQ/Wuuadlgabawko5ph+yvKrJuQUHUy51fpI7HD0JKJU/O21ztR5p
pgEdk33r1orzWqyMHxgr8puZTwfG7YuHIsdvzbtpBvmMG+ulSl8mTodK3USc9GmEzQVUUjvpXxs6
rG8gssWThu8LT9O4jnDlbNmisDDsO+pH19wUDZwx7gDzREwkcBlj4Lakw/sZV2YdLCIntglgLBLf
eDcOgXSUsqMGpGDfX/GCkCQiKMBYw3I6KOw5MrcbjOMuoHzJHyp138lwTvDDAMKfAtoSMUjgsgKt
3vxm2lsHA2CofRMx/kuCSfG0pxtBndsRJ73cYSIKdaB7KBuQ+nWzN7Fd5zP1zU5E6NiHsfLBC6gf
ZLaYhuDlc0HMbhbAYxaq9yEFxAvSBl45Z2lFr4LFb7RrCLVatdIl9uuKJD4QrWFVwPc/EfANpnu5
M6w6AHsJG2RaN0chiX2TWz5FEAwke9iEpA1X38slXXfw6m9IllZDqBhe+cGzN08or+slqorhCIE7
ceXisc6AxBU7TD6IJNzhLLOuX2ve3kcNj/uVsLQH5SUL6EZh8V6by4D1JmMxYp5XvbBZ3lEKuRu0
UU4SnC4724BEwoMUXOM7lnCiEz8s13RI/+j8GqPv+MlyBUrhw31n8h0BpkpQeEZuWE8nBzjZ5BM/
x7VnDKVdBcm3YT5Vb7e9l23uumQT9aMobCLOrHiG24b8Pus4453R2R4K7BUd/x3XfPhv3aVixVw3
4rNAavmdpPUMG+qpflatTbbrdtYP/QUemVfpjgWxvF9pla/AMd9ZrpUG9fNPS86s2LRfkbyEoF8x
Nz42bhUHRCXqysoSfZBf8PMMun4YGw9EJopyeBe+rAGjXz9nPiFSp6j7AQttZHPq6t6+aQOZmz8M
Q7Klp5hgv8znBRefRR+V3XVPH9tO+xEGO0scK9X2Czz5vustPzbWLTRG0EWz34vKhcmHUD4hi7mx
r3Dwal4fXzjVYF1Ogcq5T2FuHBXlkfaBIl04Jg9TdK4Bx4iZZuekW8FH5fvmzrw2mLVI2KWw+xAa
om0WKjfUlCVtKtk8X5VVQtTV6M+QPLyK+Dk79vuz9lYyEsOGlpaajsp8NOOTVRzNobLRbBtALK86
lMrC4QRCs5Alh2IiIUMjzxToeOEl21ifPkB4B/dw8OzJnJIxRNjAHBmwQorOjJ/jtbFQ8IRX43Wk
hvXi/fh5CzjY2zq0XuFkjelGYnOwPGXAhqMi7lHx1A8DM9VoyXYTq1DIbI2GC8djGyIAbSzqR7bb
5vv2QDhuzzgn+KG+XJQsZPxECwP/hrkj9+kQSZd7dEpCTDCC2Xg0O2fe74+zzTlFzCwSXXviRaAw
huOf2wrQBXKH8MobBTvNSXAnvn3EsCMtbNbzM5nldTg6QW+E8VayHDTEOTpxZqFsqrotoWr4EjF3
77ZmACxLyuGP7g0wQPTgbCLCYDoR8mNrdos1YirVBt1FRICZF/1TLKx72YXLlK1y1SkQdm14Nwk2
B46DMLYRRvLdOZvJt9tDToa9LXrGWguk3Qif9GF+tNzBnjbNuGvJfAuALNiytCPxFR3HwdpYGIuI
0zEmhhLldpeCYtMrn+leoxPDIbNax49x6aJH46mukG9qhLi73f2VHDiMgBlkNYQttUjsMbvpiUDZ
LPkK04oaZsz2IM+askcxVhkOvXVXepUd+TNn3VGrL6qy4n0mS8X8yCtctLyb5khfLUb5EluFcMeP
ulgJ763fkbrH5FB6p1kbL1Ifgupm+QYQ+10k2ezD9JCMlGhzkePDx8feh2sRHAEEkdIHjDFI1aBm
gYl2RbsXdPX2+sb4EWBsQsRAUDHrhoMprz8XLw/IXEYIbnzHAYZFlsVhC23U4CfZrP5GeCrKUIxf
r98cHyJva62EdyDIadWSD2xhQ20jX2Sl2Fqzu3Y7bNPP5h5BDJLdfq2/y/nXleUKiUU8xtmmcGqm
n5DPDGeU3WuJtztqgtiNf3QkrFvu1J7ip77dqPq55Povkx4AJabma84IMg6SFQbqMfbia5wVcKB7
KPKVyOTpLfscRndg9FZAou0NzOs3JdZi0k7N10nrXWNiYU/R5NYf8Wt2GokBhpDQbQT2ynHdq+Fy
FHzdkT9l+4hUY3u+aOr6upYYxWjPvFHfUeQSBTcRSs8kcYFmXscj78n75PT8GseCDQsQ7D/1mPQe
2iPHHtiteF24YpAIWXPk0Dr80VzeaFb+muNKD8hs05zr7upprc+4RiqZr2zv8DWv0fPkL3Srx7z7
EVu+uquwPGxesvIfHIk/ACKSbAGgqtjOIvlWf+GZy4NeVB1Sx8WDHolH/twx/WpW+noxvgPOfgb1
onmJ14AhyC2yZ/ksf6Urvcff0pvX8Zm59COBRslI/VZ/FD/aaRmf/h0KkX9jlqPlQStrYAGFSYkm
/kLtG0SMRBVNmB9iFQ73U9KuTCa+/Yp2A9XLSH4kU38iJ4gerpD7jKhj/M5wmYV18E7PKYGacAwA
9hV3/k7FkxltpuyhqB7/fp2/w9L/e5m/UJmyvMl1sU3Eh+FBXTdnfFQgmN3W8qfUv/79N6EH+g3J
Qp2PPAgGF9F51q9a8z6tI9HoeXCZ5AKX/oiZOd/b1/j6xSQBNzXR3A7Zk4TQN/KBT97SQWRM7DHU
FwH3GmJqXmPDKQQvJThIOjRfkQC54zS6k6c0Oxk7I+gyLG8Uul3rDUUwMRgBH7MYUDiRTtjKy5IP
CtzyGLnAUeaT1Hoj8WSdIxzww6/z1WiuhAxrvfaHFS3Y0BkFoZ7twI01I2R6Q2LfJHjirg600o2V
jUw05xTmwo8K6T6T05ZEko06hPUdHPF+xOEDdo3GfljztqHIhZQu6QeOrs0IxXMv3k6y7KsQYO97
DBxtXLCbzSDv59TPvwe654JBXkByW37JfnQkK45rieldGRZCWE0nrXqUvTcrxo6fGc9JVDCIIesJ
0N1SN5oY9AjDPCRt0GWg9/vi19Cuu4Z+LtTUzcg+aifZs2F5S0Ah5cgdoniQEy8w6F830mLq63pY
BgJZ6yt8dz3xSoOixTjp8zHRQYQ3Qr5qrcI2tTDpfLqsW+dTnXd3Qpu33KnngvmFU38YDBHnT/qd
HkKEtrNu2x5Y3txSO2LSTk1YBhIxJWpoQWODIEkbQnNyhRwmqwENzCQ17lC6FvnimccfDctGTLjx
xtPQK/i96Oqb/POm4P82LVThPBiRLzOL2uTH2r9d9wZBEkIwbZkDEUhrMwCKAL+SUCMLftoikYSj
ARk6RmL5CcuRUbqaEdG4VXE3LPAM+PtKUH4zP2Fv+O9C+IWt2vRFOuB4MD/U1vMS1Yc/Vr61NGJk
QUxwU39m0JJ0x3zJX9ePvAclKXep4EMZJyzK7Ci44/ijvG9iH2YG/UUreUn3D+AZo4I/rVc8Cgx8
IRh4/8pxHZUmx3Zj5jInp9qW7xG27cmmonYQCwODDwQF+1Z/kOGVjZl9K2a7Kv1WX7fqzvqSktS5
3V8HeATLjAlZw/zRLGPciwSfvrhApBrKk4nfPCgUIEowN49DfyCaRzLsmuie/unO6S5lj1DQ1CEw
sXqAy7CpyLLJzh0gW/eh8XZ8AkolGyaEPHnYT5BN3kUcoJb80ZUOzYyJBtUzAbSR/a4nhJvEjMYB
iMgISgnPuZ0hsNBkzI9MZ+iFVEoHcOkQqslPX8LicKMlZFobubnpD2EB6L6keh50nW7F7fl6tZ+S
VPgvuyBUSH+4/cuLApyu4xaj/bI1t7M2x+W1Bcdb+NOBCTGrDQlN6eU1DFLudlwGwyJ+8Cxl25HZ
LsUbkaqeuJt4i8z5FX0xK7zYtd0hz/fNx63yNJYj+FCOAtmFz6Ry7mgPw9UnkBdYkD1xOjAlFPtV
W26jlr3u1MFlML8BYNLJN1VPeUvRSkiueX3vnvvrOwDi1LkpLAwvApIkPvRYdOSmxPExxjqyI6nb
Ng8q4o66WeEIOVKkVM6wae7nbJdmDGxr0NFVPK+EZq3KK+SvSbqtlrb3iQFpW65LNWDJy3RG/cNk
+jq2HdZJzM5Xlgi9vi09di8k/7Dtf/6ocl9t99rxX84AfxgsosxVVVzlcGaVsKLgWf1nejtNqaZe
5Xh+GOl/Yi9CY55tO85LRk5UWIeY7j9zJhQh5R4xYoJ5x6ver9NPBc9QiTnDP/gmxh/mLP9zQb/M
WSSt1eVayecHOXkWtU3XAivyMqTSWh7cXNhby9BjAhCA5EeU+SPhy0BxHZ3tuJ/N/fRleCceChrc
dgxYHWUX9J/TMYZxCSwzQhKSfQnqkIZdyUc1bYGCi7PY7Gh00vytRLXCG9Te/OGz2ZevQvIlQQUd
HIC0RvZpT6YJVc3sqnRtiiMIrMP3WoLZ8AoRRj+B2FGojtJjbNr3e9iGaWf/f+yxKnpMFpD60/jo
f59YilpTiVppeshJ+7n6c8ND22TTBkhO6MKb+ZmRck+0Orr30smJ9SHLQ19P0JmwFQXsWnaNeXor
O0+3PlIMUjsHRqISh2n2MKjBP65W+Z1DwgtmarhhiRRkMJL/93LFUpfqBhfnB6ux7GF97wMx20Hz
j7CrlWz04XbzeX/pSRDC0UOekRXYElgR5x40XuEgXkND2SpuE84OQEAl0I9wrPtoruTLoL8yW7nW
3qyvmd5Y0DFrR70gxlOe5d6tbfOpA+pyhSfgKvxgqaIP+MUi6DJ2hA+h7epKFxaWBKcyhDnGudzT
OZYh7WTF+Cl77e9ImNhzi9szA6gk+hgFhGYAOSkesFQP0aEF3xXbbY2pGAOB7XXYLQPlOmhoFQk2
t+A1kPuF3+zJxIEBLOXEkIuJS5+5puH1YHP3EMoKMzFlQceLkMNIg3vJvOPx2oRUfabAwHg9Mpxz
x8e5CRgtDHdYibgrudZtbST+lG0gKE/XY5SSJApk7aXUY1aza+ujheeJHu2N7Op2VqAyxxOTkUwn
y73TBkZYgCk3yNINwMcFfWhcfhEhe+0h19gyIKoCx0HZW5mH7UKoMvq/xiFYpiE7tIodi0e/X8Zx
0yc7FMKgoE2PZBOe2/iUPCo8oeE8SZsu2nTiJaZZaVZVsZIhzKibwe8Zo/Pl2WJXxCPqlzoKZMUZ
yBt2yz6gQ2y8Mj9gv9CIh6ZGPgTE1Z3ybq3173XrtS8ieqwZV2tGD8yxRLe4fWjVuh9xnrtSHbYb
kfElfaPl9yVP89DeV+Xg6Iwvb/6s7IDPOlt+VOKdIq5SZStqZMzfHXAdjFJQWLwXJsYnXnT1OTGH
1Th4hRIS9y0/0yAWaQCxrxlX6MWg1UcfjfZaTJsueVDjayABP5dU1crDKO9qgqYgDT/dzW1zSeC4
1PnrmDzfeUZl+2DGvCvvGS/0nK/MMHf55JXBYb/qe8T/ILYB/BPQKAzU+g3yRoWg9WJv4qIXwTTD
EwnWe4QWDNNTcHzlG7qbNb5hhCxH7zPpdYwelCfZXHkCF9rIKwSIEiA9CHWAXPVxKN86w9E/oAen
VVijjuhW1zfkcEDBZf04VlQ0z3p+llO/SUNxc6NVbrMzQNfftwrtT12UalmSiWqZDePXsiAb5zGO
qwG5JqjkD3f2yapOAkMDWtpbZlCnO4ka8V2DM87siCB4sng3WJ/xGkOCUU4pdA4IPacuhMtyoxgu
2W2eynqVmkEHTiWvKafhYXz0TTAJGwhSLZnrXRK21jmfT4hF7qXfgIKwb9/CFEmguroK/9i+5T/V
njqyeghT7OG/GRrfzMycMNhiP+R3s7h5GGcWLzM+jIHckaFG7kJG5SWlCkYjUHgT7NTH67zOSact
G4TmbjH/qyT+Y02G+ZWqYPWPX/pPDfx/6oAkqcphbLisYQ13p4s9yQijLGR7Zl1TBKA7YGBmnpMX
jr1JYhk7tBjfkntDTOz2mDN/J/NWqtcpS+PCKE9CdHAEmGWTFfZYKcxXOO2r+pLAZrZNPLIxiah3
tzPYULWF6glVljsxf0wd5TMe7F73PKX7Fs4nJ1a1bywH7a31NDyKkgdCRlHcOwRP3gIIBeKheqpl
W3SBdsuDEDs5Jd9oY6nj9lzURfcdbXDHJ7hkmw6O++wzVmvJT5jc3AjgyD0lKItsQ4DS7hTq6jZ4
/fRTlzaua/hJKkO3f1C6/sCtlBRDof5VJJFS+Cft9j83XMyzNLqO0fQgEhKarZnoDFAZqTJo6hng
U4oRvzdjMBAqL4xpi/6kCTsMSAqMlOOgGh/B0u7yU4/xe74eAoyBIAaR+hGdMcQCT5d2gkZmW/1Z
VP+PsvPabRyLtu0XEWAOrxIpKsuSs18I2+Vizplffwbr4uJUqwwL56W6gQ6UKHLvtdeac0wkJ2cj
POcxcCtbiw/A1orEFlHpzdLcdSrZsbyPH8qBhdpB0eQZ6K+id7Yji6hdJtKOeUyWWQVGUtjE9NBP
knLjAfwDM/yvGIjbMcMqJYJZDEu7OjlmiaEVoy7+qWoQsPnJWs6PA3fhbPBr/ZKXsr5LZdcKMe+g
JptERy1f9oQ/lyi5rWPq7zBKKyEAQnK95WesBMbmPPtsf16kvm31GLy8HBpVzK36VY+Opp3eimE7
nhvD5U3QRgzL20j7SticGnzKyawtX8gDlQoNe7uhqs630mgLCmSTmVSfqBSwdyHghOxBLF9S00WY
1innJHOV9qOQ1mV9YFtDKC5+JK5mOBP7URs3zvSKLh9HNc3Yn7+TMZ+3/rn3fCORE4DI2nNVcluC
2tZqz8JrGK5luCbY33FjwsyniYSxc/cY3nt4dHK61uaz/jbSyfNd3Kh+d0EwRIVimK6IepoeVGOP
T2hvZbpcFCQcJul0TfnWulCT6cY+9jcSZ/36y8Rc3q0bVKsM+pfjK9N7p9y3wpYeYZPvdOi24ibQ
meQd83DfMyqK10G5pD8j0+SPh9mFLznyTg1cbyevmX1OuIy16Sx+yLvxo0dPcOOXV+a78M9dsqQZ
aGSqOq/ufwvZSBcEZRSa8Szdw4zpbJaoAmDPB2G+Cs8rVnSnbW192JDOIO0iLOvY1LLfCMo71vgn
pto0p1UOs4diQLp3F3ZfbDNUAxqzwlc6/T//quY3p2zaszL8FB1EoyFe6fartvRrS6VPaz4GG5/O
20IqD7VJamVgi96a6GDKneBAbzCUTmFiB8yPkZt81ROyEQLy6ASSe4XwJPscHxX9kL1Cx0nipSA9
Zvpb+Sk8cnBW1a+4WXOkKFe/GY83LyRmjkuyX/Fx0cLwxTvi0vJ6k5Bv9+IvlXcdC1NEF2usDvTY
miMjnkekCIToSmsq6by/qw5Mpl51oDwyyjjGUsrgcpeG19q60a6i4fDvb6oSLIB+RzIUDk5X90jq
1ahOfe5Rs6rSlbECttNtulXq2c2KrU12CnXTX5BcLqZfar2rVv1WOHV3/YVd5USXHgdOPK2Z2lSo
tWNOCbR/TflUNxB6ADreTcQF3+taxsEn1FaTwDa5lexJtEPVX8pM1VLi1QSOmx/zOcUiSmc5oLli
Oja0O/TuHGoMlE5oMP0XiSEqg7ZndEegGXK3/dLki/E8E5M2U//Eb4c6CcM/acboK/Q7hMps2ipM
JmgMb6I0a6rR0mx4RpGfutGuiR30dYzHkdKL5E03v4fBgXo7PEXFMjkDHy3tdlwZpp1ZTnlHQPWn
95CEKwbDmJbsEOaZrb1xGRW4V0CL2tHX2tb0bUCeCX1h1yQm2rwbLMr8CCXKoYz4aCur3E5lvPT6
c8uDv2Q4PLpdYSOt00xybJ0mWxvam/lLju32K4kftMStzAXvWIAXwrYc9EwI1FDosg6sNNV+TLYg
Y9I1I1Q9X0hv8GZeSwPmCc9WtqPYkC7mIlkz6aNb/Vv7yjW3XXz22jJ6TtZw+jCnLcaPwLhHBoHo
7bEWPzPjWSvhNO8oExhdbUKXO08/R103+RL1SLg65vj7PrEQ3DGTQWC2MB5F2++3pWLLAlslbMmV
hSGnph3O0aSFmsKv2B77Z6+joYOS8Fkg/gSyaLii5iIj9EK+RF1uCVN+8i/qof1gdMyLoa5bweUc
tGI2Wzi4gRKXDBGpeis/enwUNIS/8pi9juFVtUedDhLxVsmKtOO714RNGe25bMqKfLX0BaMnMjVg
luL5Bzl3pBwhlhM8pHDHzUdGerjQVGbjnOqZaIAl3noegwFx4x2i6iWnsB0zhDeLpCKmYJNT5zrZ
SzgtZ4QyeYLyb0YVBFQzzqgC12rRYeFC3so45VBXwGNutZVfHDmZdgTIEEpOjnkUrzz1mcNeJF6Q
eMRPzHqWGPdpB5b03Za99dQ1R1Viy6oca1yq8tLb68wjlZlJOP4yuakC3HRdc+oHjHwjw/ddyYP6
GsPxiTajdqk1p2M4ZfNY0xLid0MbxCRGG99glnTlnZZi7AMjeghk9P8vunVCjj7Ke2JzFRH/R29n
zmMZrhhXyqEtyABGuzvO2/mNVexPSuPVxkT/DsqGxqGJs9NVh8UPzZ7yXZ/OtII6/8I5E2f+i3CK
wTm+j8mGkdyUngPkTuZWo40B6MlJ872KVuRhEpfGIz7SoVym0jFhKpPgOusPFnOGWzzyf13pqvSf
D3r1GLX+YKaqwnSgu9OYozqtM+GVMFYGTX/oYtkJjasufBKGLbAMONawTu8Fu30OvqzwjlIeb8KN
KlwSv9slWfwh8KqqqGLg/++urkMrH4ZxJEMbWQOCaw48SeCku+AR8bvGabF4kszPFIon0/LZtTZs
8HRndzpT4oQ0JNv7XWUr9Te1YGrSMofo+WJOb1X5IP9OOpf/YiIQ6kSjhOi0jcZGAAsJ7LxlF8JZ
M4+6CMZt43Wn3I2pw3Eny2ve4XLlscItXuGQUwhNyXZUYZabtkCMM7kX8sr6qoxdFJ494TBMpyQh
LXgbyevIfJBc4xI69LgJDpAOWfNk7nLkf4rlxJ9CfDQ4XBVr5CKhTqAxUvvxEqYH+I+4BhJCdpKc
8bfr5zdCPr/rA6KdVwnVACpC7tb8Q/x13mlNpRdFsZjOKe1+HFGKHdylWARP0V0W2sm0r15fmPZF
G/F3t6H3NBBRaUY2MKYmc6dlMthIy3vEP8XTa1bs6AdNS9GOP2tGLDBIduwyPxdQHH6/WfZkDsU6
ZTEeyD8Ni78+cj1FUWcK+XTG3Qkyd6vGz4G5yXE6nUxUbixQ/bAWcH9XD5n6NDz4MJBgsKJ7CWnG
baXOpejKtF/RnQ+RcyFhDTEn11QXknoqngFwGeKiOkUvaHJPQ3DRrAWvgjDeSxbFj/6UOhJp0cEu
TRxe7iBhHLStNVvK35ilrSfjMAAn63TX+GDKPKQHhk1slApKEUSK5sZYyY9Esyj3eb6K28N8TO4f
OuWkFQxXVhq/wlOF1/BTX7QRcmgGzEDQl/GvsDn7DEjsRHCss0+w4FO4ATzI+b3CWL6tH7JdbUfv
TXxfUEoeyTzLHOKP01XuwwXZmJ+TuSTtO7HmCX/f3HsAWj9x0FcQvI8ygCRri8BLc7G2jS/APqsj
vI/6hDaZxGq+TRAt2CLIrX6YHOK/G+vIK7jFN59QNgM8sHMmpGy6mMKW4aloT0O+N48YBH7FjGx2
eJvUNfO1MDpF8SeKyFhDgiiqe2tilVvNZbhoex+67PjpWUwOsWADqqrdZjgLxaN66ccD56zgy+/v
ouiOtji/tHLruCt/0xUnQEfDOidyZPwnJaLLUi+IpnA6G58Zz/S00rVnbScTcSy4hr9XzT2q+5TM
Fw5XIgPdlxCs6BtspwkhtHU2WpsPK0UIw3p2pcWtRO1/6Z8s1ToebZUlkaSva1Nfl6rmIDXKeNZF
15vzaUVXzFxjrZ2C+DIoTjicZVov4UHNXWxPNGZBeNlYuPXJrVNm8bN7S+8OQIKscmdpu3Lc1c0a
lR6q6JbS0ED1xWTeYlYP2jS05Y8tZrT6CU9j/EtMV/Q5u9hVQerKa8RCw3SHkE+lhY83dyHh/SOt
fvPzC/8vM/HqS1+dg6WyEKexUscz3RfEWNWAo8EmFRAl0xiuUyfZMIYTDNebOB07wSt0nARZIcZ0
VB5A7Uybx9/tBUeoqW0YVzUKXBLgxnSykWC54c44cWCOlEWP6+ZoARQZ9xQzvLIZHiCmsMMKBEQD
cCFZcU/UYm2ktvhJBRyiEU3W+meLpHBcsQb2GCE7VHMgEFCR1wftSZJXJoawAsEs0DiwD0slc+vO
LY1D/lrxs2DWuTXd+e789PdjMq+gf62QWRb2aR0x3NG6nSag1dvlvyNmypfYWMYMCNF3Fms//2Be
h0ci9x3wekO6lV8EwgcRmtf885XKulWyiFPkoVqSP5TI8T+n6EaZJH1zfqdjo3Ak5rFm+H911htV
vfTaQh7PoeAULRGJ9DRXLZ3XHBG53WnzHdd0Rh2YR290t77rrv51bcha/71PZh6nkefP1z42zH4P
83ECP/+LuTZgBtw4+X+nI/t/nTRVBAOkXs90B4X5YOfX41k9lPjqSmegfQa3O9rISxwFzG1wjgGB
j5CNbzGOTMpmusDDnP/BHtBe/ItVcqRmgOzq9yv+Rh726DeRVVcIUO17pCM/v3p/1pPrGla3SM2B
DoTBVbmqYUWv1YKOTOwz9LbwWDQOfbQGe+tBNp2u2SnKeipmEID2Xp8qZTU+ZChbdxIKC2AqWBS0
G0/2v9y1eS346wNd1apDFpqaP3+gprQ1BbDN7BkK0KTQEXUyp7xHfPjzPfiTu3B9DwjUoBGn6KpB
Htd/HxJPTHrJVGOWn00n7aFoUcCPRxKEshPqBgR/eExlzkjGDun3S1lu2+XPn+A7ad8c58ERAnUf
hsyrV2RqzSwQVX88j78DujqzJn+lmBexn616wk4HG2NryHenhVe/yvcG0Z3N1vuMXyTwO4hh0UFJ
jqBgmQCl+ViAifh14xN+dxL96xOqV/coSwClTWYwnkHDQkDpageqAA1J7MrWR3yohGV+hooJFglE
aEQSn09sLtShhU/yKq22h7mj5DC29+obwgX1uz0dY6jK0ytb8txH/e/vl7Z6JIWdNpxBg+tPUbAb
9jlRFdPJrxlIkxgdnCV8AfjXORV02Zs8JIsC2FXHsm/yr2TJ3lcfhGQflk8y7heIILSg8F9ug9aG
8WwUCBEIlHXUCnTv0VojQitQGmFeZHkFCp0+hNOTh2oj/fCYfSqcdYW1Fh0LgygAWrk2amUfJx1w
LGYtdF7bzG1jtGLrPv/U6q2J571zZczi3CXb/NWIy7g4h+1Di6+Fkbt/j0wpdupDmDiRBsjpZBS0
eh4mAULohm0tCh0xvTNAY8CefJe0tTV9WsjbLDsRbQBQaDlAfQT3fvuKMM/ClsF+mroFNBxp22Fu
yPCd0Dm+yzI4Oum5g/6pPqjFMRLvgewKgQPHuHgFIWyq9yPiJihSxKb43QcVdzWA5z3GA1Ige1g3
9bID10wT+i3A0wC6ZKm98CJDcay9Y4tFogoW3XjflQe1fYRgvAIbZr4zcU0DEGmMPiC8QmR5xZvY
h7swdiITFOqGcj8id6Fyo+oe1ECJXfe9LI+R4cYmnD5Mqx5yRzm7+A0AI4diGzaJwOGV2Xg2Ork5
qw6MY3uQ0ke5P+mmUyUUz/j5YJ/I2jNHYCKBkGCGe9W3h/C5x98/HfpVrfwmL2G0FUxTKfdo5DyB
TRaJ5FZtN8rwKeMPL7Yl3pNWX2Tgw8WXHMpxckIi0WJWxaUpt3tMdKhE0rUK5DC+wMFAwo2lFddp
ONriPc2LmkoT9Bkwi0+9cSBQQX8i4tuEDrxlb3iIjv7d5J8VyZUJTEbz9Og0y/ZeXBuU9EvccwqN
MrqEj56yzI6cfx/LEduOhMzSNYb3YkIyt+nvaYtgqWG3FcWLEOHTyCW2GVKjIOyG6FI3Cr7PkHRx
0uMWoM1A3zo5+lKcvHQn3zs6etOxKo8qcg5H20LUguzyrD6n5grclW9PiuOfDITaOS+GMzNpsJxs
iTllNpDVdJWDrxpqiLbCZY5XwMKq8synUeMHLDuzeaGdV43wlKlHCbUy83AmiuLwZGDPKdzMnHuD
cvqWgh4p1K323p2DYlnfA+Fo3sQ11Ywx44+XanARDFs0NxxgWzKddVdtn/HzM7ASAB2MX8WISfrY
YEQ9CjRfcUR1xR65P4daJNycB8s1fyLNQ5EurhP1Xsf9fN+ghyutTRjaffJKVLDAOQeDExyrDKUp
dGWRqrThBITSI+c9L7HTrnqmAAYIBaLRHxlLFE/KeDLOQrUa+Jwq5gNqoRLIg409qS9e5ekeKaFx
QIhPg/LnhfzfDClOPRD4IQHCJlesa0Cs5GlRF8vVMPddzLPSuiXgSMkm5lijmZouCacZaB9TDe/R
RYPVO9SMXEZ3+NXxr8h7aR+ma+O5HB7wkqLThNQCUhaioLxt4met+vSn5xQsRf4bjIiMGzN/SO9A
9oKJRyU5mluWTUxZdPqz6OPn70Z+OCv91U6OGlzWROKV0Jj+OWj8VRazP7V513JG8siNUi9tarfS
piRPCXcfY3V6L+9UoAkfTzrONI0KDs3KOHlKt4BtSFbRtBmNOYxAfRNhE+PFspkhTNaD+kjrpEcK
DvcC7Po6adYjatKVasJhfhm3tRMeeSBLVxdmoy08026NGA6d0Sq8i97zCHf0Y1bfCyEnDugx/pNG
qAPNrfyob3MEK+VTgwcVlxs+VSxIOG9nkmXN6k6rtbwXIzcGSpBsktCVE3jRdtkxrnAqjNZ4y+Nj
OLi475kfI+ty5PI80TugX6A6GuN1FR7jRxM+NIXT4vXsEWBXy2I8aEK16B4V7d5KjpUCdxCM4kIs
z/C2GZFwXC/hp21l4r/z9rfSn0UOxsz1B4hKaf+FLsVTXWpT2qCLgf8VlVHMPsiwjZRDZQ93g/eK
SRR4PpPEqPazJqBMXQAC2TP8wDGoQR7J4Hfft4Si+Cv9ue1W5kf9qx+hGeIkXI21DYBJ493zltOt
SF/9G0OFxmvwR9E3x/petSAHVRmlTpSHcwxbtVpnabfUNRAiJf3BEejQrkvehOLcGzxFhzG7b7A9
763aGasVKrGEYSSwAbAhzJ/afYxJK7hHM6uM2NaXWUFy7MxdHwAW3UkAiPS1h8eHd0hHbv9lqavO
u4tT0DajI/0GDp2spew55mzLARYRQbWAvZUUX3BT2j3tHQAoBtk4nHxRXIB7oufZrPvKEXddt2my
WxWpNhd0V68S4TGyiizI5GW6Bt+EstyXsdAP5+bFS9wYUrnIcHETUKuUvBs8nP0lqdf0XjOma9Dj
tGbDfAL9Gup6hl07jYcgWOpfGgEIy/JAPgCIH20B2gKldVyhF2ak0u4sugtYCu38mM4sEZ5w41fe
XyJ1CaAu0h0KI7PBYo+nc62/NzAEkWmwBYF4nPkHZrTDJ694KxEfO9NwFtSMEkguj3W6ZrQoHgD6
KjsAlsY4W9rSr0KwIXcy8trQKWEQrhY4MRYBfnl0INqsdaywNtD4fE9fJGgjHMWqNV3dGLO9hQF0
OSxZ2XErTEdWwOQk+tvSWugMKegXIU6tFy3t5wF6LnIQcuazwZae4pX4UX9IDGdIVUHaLhAylWzR
vJLMAhS/WCFIFqjjmD/2TrR+B5n6fJE39afEbFfatM0Wt7uir9jwTVixDNrXI5YW6dJMC0HaAJxX
wjX+kvCV3JQq2GAY9XZqvZ7e2FSOgbKEXdIvxBcxXyQJ4Bsolgs2reiMzxRj9OioAaR6XF33orLu
9YOPLDNc9af3iRHOi7LcMoxB5gfcwx6OoHu+9PR9jp/JbXPDqQQZ7nYEMbZkYizesW6h2VviojYf
cxkAfXyqSBZIT9JwBJVwD3YD2eYaIqkrE1VRbDtWHewYvBp29VsOZ9fpSKXuYvicHslazNflQjxr
G3RC//eEa9i4KvFsFuQZTbH0q94TEtmwrMNpOOvRluRYL3UIBkZFAg9Bhyd6bJ7GB8ymN3Yq+bu3
66+rXvVv0Kn1UdpwVTaDHLDue6IhwXTM++63z+jR0u6MW62Q+Qz5zwv91yWvTvqS76d924nDmTdY
wKv8auoLj1krvkekmYy8z7TJG9rkKwaGWI/2GuTV5zy68dX/DS2+uuFXB/y2sdKulPjqyrhKKkSR
2IrnRglaPPN92HiRSwmMGKpluP2qOcbglHj8Vw0pHJMjPgzm/mZg1p856n/vDedGopbkuX2jUx1x
7/6qG3qrz4ji8duz7MI5rRhrmwtBeO2IXoI2xw7+3A4r7VgzWN4bid13i+5A+Tx3sbMNFesz4Qn4
uS10tjfqtW+aEzLNJPrBJlMcZNxXh9tOinxNr/rmjDTMvy+sBz7RzAUT1pzk0AytmjcBRXWwZiNW
7vDfNsgjbjyt/+4F//0MVxulWkoeMbl8htG4rzYI4qxduMTVAQ+qOGfqjSfV+PdJ5YtSpMJjVw1Y
+Fe/RjnEujlZRnMmrDHZE2YHrUT7zJqXUTzMymd8r0PjKuKqXfvCjL2t6Ibbhk0iSxsAsXKV8CJC
gq4VCqjH8SwXLr22cYUr0zyrnPTJ3GAGp9lUVaShQksaUjeVibWYMWOGyqm9oQJ2gmqXRneMrxel
ne+ZnRCmpS0zBNT4xRlIv0dOna9bcgnMhbgvnrw1Z8bW+jIeEQyA0XxkmD3w/42bl7rdjig1omX3
+vNvY8034+rRZQaNqwcBL03H6/VLknphNAupOWvVtqGO906qh/OPUY5rjcg4L+VTVpzMMzARJOgR
oX9oGgGt8TsOVLx1TfrgFhJSRYRftGR0hiFRlVfDhxm6wqNnbLw1JaSXXICzUmRWH7B9EjQWR+PA
IF5Ij8M2ynfGUzUb7gx2tS++aGPsYt8WXL91mqe23Ra5m26IJB5X1IIjF5+FKUzt0U2H5EQH2mqm
Pe58xiyPDCI6prKFI1eX/iQvSGeB8raM2QXUi7WhGNsijwcYx0GifkYVObwyyv75rn7TkJOZmRoS
dDTMaop5tVjGfllMpl7UZ3ErxPsISB4KLlQgGwVV0BfBplZ9V6vPooSx0ykoC6DZ/OoK4oiWyLYJ
zjmEH31wqopHXT2gbp5+/fwBIZ9987srdNXRmKkyss2rfavro75JG6E+U2cxFEl1OJoL4YEXoghs
QbJnuB7CkKUOnNp3S1rvI/lqxzFaI/cgFVAfHL2YO53Va4ARfoKk7slzJeS/1eEyxeZaLMEGiu/T
R/rmW0v+K4B3ob7wK+iZDsdg/GLwDCLxLtdfAuUpDIg1eZKT+xCxRmG5QQPLEMwWHXAnq9ddvYYr
2vUg5zBF1Os83A7jnjPLLIqQ7FLeW+I2jFxxcLEKmJVDLAtDeOt3SR0JK5jos3wZDJvKnNkkLd4S
yDDEQL6AISgF+rImtCo02+2D8IjbhlloWDF73RoTwDSClQ5auLEaSnZKSxdhulZ9JPFW1tdFfjQU
TiUL7AhxSs7CsgVXQBxKTx9q2Z8xhJfPAfhgnH6DDUG0rDdlBbp5jQkgWXm+UzJQjffx+Gx07wpo
eAJD6TnA0Fdm/mkK4IRQKey0tErho0jOz4+C+t0KgHxcMwkMlGjkz7XGX5uXZeRy0g5SfQ5/t7Ty
tAUy/rS3rU/rBWRFffah8RA2ifhbIfF2ZAD0pOz1bfGAmwRnIolV3pLoK8Q03MIysPXPjhiuaYkO
R4OyiGt/WsCbyfbF5wym+QBQBDgZbNVDd0up8o0VYXbhK+iyMbpjs7qqi5TREBJRH2oMok4LPNy3
oWmU2NmBl3bL3nMa1SHyQohXHX9T0+R1KhplmRuSFZg5oN9qfN+Ms7F+OxG55yceTxYybx9LK1wo
I1uWlUPMpFHneMaaGKr5ARG2kHmOqs8SuMDAmA2Oaa1Au84X78ihtktO6satbXXeuq+X7r+/7NUi
U9ZlGnvRVCNDc/QIBcyqekXV5z8ywV8pGj7AhSG50gigDDBFi7FCu1GMfTOxmu83Oy0bLRLkazE8
rvqisKa+JuK0RZi/ENbmAa/YPr1UqCpWPCO/9CccbeWSG3WU79QN4qwtjdbpN0ED+/Cueue9MGVW
P7g/w2N9Y6T2Zxn79x797we8Kj3apK4aP+QD8hpO/D5g8anOSCAqV2VA2gCqRmdiysaJu1nrEH6f
PLp+sFuiFec5lf6UsKxFploL9QmjGb3nsHeq18xclwMzc6eiyVEg05j51ADhgt8ctVk1rHhdsg9W
bohKYUS7D9GU6S+gJfoc+JIswWktdNIrXOptB1bJhQ9sAEYsl/mvgnn0YJPTrNduAEAdWYS6gcTl
CztffgzBXpOzdeun/KabwU+pizJqWmM+tV/NkEpNjCXZa+qz3mCCnvmj+rhJ0Oljt50jZFZ5tGn4
00QvtaT/BEM2XecOrxUbB54yqip2DmNc6WQqDEB2Zp60DgSPNtgfBeW4MBIQKw4riFCvURoElEUD
MLNlP7gxRFMO2KWt0zxGgxXt0UVZswd3BWeNN01GeN+yG9kiK0x5Jooo8c+pfhHx2mKUSum7cvqY
8+ebR/3y8xL5jclhXkvUubSXqCqtqyKawl+v61IpGQPX/Dh2xNHmgglIWxmCLZVO09z71jxoqKa9
mMa0vbvFIELfWdabsGWFFI6c1b1dDh5VgAsurJPkWDzej5dbo0BrfqD/88BTxPEjGiA+DHSF1ytg
FvHIj0ohnQ3fzpMFIJ5iY74bkGMh4C2ktmYqKZTb4FTnq+QXCG8DBkyxB/k3eDsXajXHpqfonshX
+hAHpjrQFsnr3rAeTgttR6MAJbyd2QLZZruSdvxOASPluaHyEKFKvE/uGHvBDN+a/SOaGJ6kBEqa
7b01vzA8ms0BwS3UHdpTxsZA1jxT0pe9TXW9t7xjOD4PoEw9t7A6hKjAM1eMETjPWQ7TCVl/UniT
8Ab3K2Sr/vRLJ+4h2Eol4xXVJuNyBsOM0M1Idmjazc9PwZ/k1H9uLeNlIrYkEyvJ1blCSEupN+NU
OnuPsufIB3z5wh5gy5p0ivoSrcroMwFjDmAJlJ2w8r/kO3Mz7IAcnujx4ZN6qhQ7uzeWoMdTi94K
8zugQyRQQDKiJNwYdzwc2TZGSEX7ZW7j3tBSaPP+99+vYCmzBcKQ0M3z16sxbFGGRe/rcX8OaZk8
EpFTRjtPubeEnXgAyjaqr+F7i+S/fNKBayX7D0wFkrexanvqV7pP5b6osYihNe+2KmQkkRWRzNDk
HpEjUNYeG764t8qjPP2Swm0mbuFveKwPHWtfZuxY8Pji4z2Jh0G5V9mRHqP+1b8PhHUg3ajB/9GN
WIapS/M4nqO3QZv26qU1WlmJLJ1sKfZ5tHdFINhd2tNpXprM5qWUlDN3TM/hqO5rnpu6uTFYlubC
6e+bff0BrvYecRCsdBjN4DKMR7Eg+cFBLSmVjUM7f5C33fSaIQwUAa68//yk/iOC+HNlE3+ajktN
J9yKT/ZXSacKYyiMvRFccDfX8XOfO5V+kJJsGWMclZ/U0BGs0jYE9+frXq89fy5rzVwCDfEZbpv/
XrYIOmnyLQVFZLPNrHObfFj+KZHdhkZIoDz/3y8m67qlsBwbJFxcVT8WsnarH+TgUnU7FhxoPClj
QqxuyTYYDj9f69uf8u+LXb36TVuIeRSD8Zynk+1FnAqSI37HHtD47OKpFbPWcWn079zZUr918flB
vX6O8AEpxtzVQIh7dVRLU21qg74BMw60WYqXpNtESPDmEkaInAzzWg5ywsSEA5/UIlFlYpIppzPL
00InXg5PN+7GfMF/PxD1NTl8BA5KV6VCVRNq3058oJjOc9Wcq+GJBws0YJ8f8C6rwc6z3guyaUvH
xCvy89Xn//kPF/+TUvPXs102ad1YRh1cOIoayhO/O9xbrdzFypOHkq2/9WWvpXLzQ62I8wyDl2kW
Ff/3oVayOBtkrwwuXvicVr875R0iUlMQfeO/d9WTQkOdGnwJE/Ln7zk/v9ffk4MMrSwVx7F5PWht
01T2AkPxL0l1Ksidad2gf/35Ev/I2/58t7+ucfXdimDsq0hRfSKEL+ikBR4lJh28RCIpFllw5lke
xRvnze+e5vmdFTmhsQtJV9es5cQMvA6/g0pbiPM/Cl6yc9AL3Ir//vMYXt9BXUOjizWV/uK1cJDi
SJg8ofYvkUmXqm4WLfzdQXtM6uYgRyZS7UPDxLOGFGhxKBXhtUKLt8X8bejgHYy+a+bV2szecv3G
b/vdQvm/n+yfhHQzDfzCrxs8HxTapOT8/7VroM9V3rjWd/db16kI4ZsxihPnXeqv96UXmkqq/Ni/
sG6FiYtLi72HN+Xml/r2fs8tL6ghcwl6nQtgVqo/DWrClcJNhzlLA8kAITv0Stsy3iSqHkHfTqrb
9kQev4udqyRPTYw+/Gykqs1HKoLqxgH1u8Xi7490tSOZhWeNopj6F8F6F9OtWLzX5l2THXWfCqA7
RdAdf36l/jSXrx86gzBQS5+ZcoZ0telrXlUoXqPNHhEE4dMiCy9x1y69EbzFdmw5spR2Ac0mmpjV
AdgaSXans9uPjmVWywQ9z4j5FkMIgIRQW2co9wxqo7zb9gjgrAYEmzHReYZkhoooeqk68nRGNlr8
C4Ab/XBH6/Pn7/TdE/T3V7pa7jVLHQc/NoVzMXH8AcS5U5ttgd0ou/x8ofnV/+HeXS/tRmboPrp2
4dxjza6eWRQQzmuD+/NV/qycP11mXvH/eiPiLJaKJlaF858fBi4IS19euPNzKmiTE6ZsqB1pPvHG
IytQahCnGK9Rw9y1oIf5aFqnXjuF42WIdoIH4y7hcWaSrM3Cz8+fP+u3K7SlKOz7Fjk9aFP++1lL
dejlwEv4rGpv5w217JLnSKxOIpxezPS98XVz4fynN8y2wIM7O9JEiY3Puio4ytHX+kyzvPM03eW0
29U7yTvMXFa0Zd49pBWjPwYotIhnhJuqYjtB9h9zUDhEwV015w6Wb1anr8ZqVizgHSQgS+wXUuHw
oenOlmjgwVGLhHOV22J2SAwHcly06GugxdJ8Tkzv/EtQPRXGUUOYZsAYIxaRlHf+NDFzZhdqoBt3
+pt93kA5O9fLhoKw6WqpAF5VB0VWeOecBJrQ7Qpa8X24GKtuHUmvWgz95k2lZdHL9ebGpecf8eqB
NJQ5h4mju8j6eXW/w8GU8mHMvDOuroTbS9wGc80TmuGut5ENt825kJ/z6cbD9c17zWVBWTCSAkx1
XUHHSj4IsRJ6Z184enOTbjp63keUOITS/fwNb13pas8fOqstgizyzqKImYiYnOrkzwZxDvm98H89
485PL2JsaFoMPSma5w/z1+s9eUUitMJ8N7NTYUSHMvNWDeZaQWc+hxq+IBuh8sWl0A6ohlLcFvEq
Ui+qcg5RZZKJXKWPXtFuYstblwHq+ZXO0keCPWmrsqvH84P4TMo0FmgGSabx2LehGyswkMIGeT4r
lnKeEHCmCgGQHWy43B17i66WYDcjJ+7cYsrQAY0n2Co7t8OpEzp6R08puTBxYVwioE1+oN3YmL47
whgalnmdeQ/Pmn61knBiszo/qL1zRFIMqlHlwBFNIn9PcIn5gGofmdLCzG1JuXHlfwAM8w/CeRBM
CCHClGNXb5aa+QNnCX4QdSpJoUCdsBWMN1m5KN2qZxSkbHMzR8oBJQzxT1gt1ehONU8tYKdVBEJT
6oETIGpnqA+yfDaCYYZgUPG7Q1zXecEq65chnhrs9e6Ea/vnZ/ebEsIg7Yi6BmgINevV4xQlDRbO
WrbOWfRWd6hNvZe+f1Wl5zy8RAXxoLe223+KQ1OkaMVrojGdQ4N4VUEU3tAnwcT2RFGuZDXZpvPJ
tsPwSx1gxTdezX8EAhg3NFY8giLh3/J3V5ezskwNs5odhudiHFHbA/n2sG8jDOpA9+H3Cs+csMxu
GRS/NeQNajzHpf5O0/8h7cyaE9eSLfyLiJBA4+vWiJgnY/OiwBMIzQIkwa/vT+6HW4Ur7Lj3dnRU
nz5VZU17585cmWutRf5bL+pbnOBemJ6QB/B9DA1e799bN72UanI46+GCZ8bIJTmib2EdySEHv8n4
fOVhf8VcLqX3KaeZ3INroz2EJLk5Y8t2DMNFKDW2hANsTW+fLKyfHWyW5rk3ISHFE6O5Le/VTDWf
pCOaihDOz7Ktgx9V/dXP6+xfz/7nDT2ss0N8POR13gsXTdt1pkKUvsrRBZHR8pcv/k06svvif17p
4YtXTZTfByqPTt4T1TuN4ZmqZ7iJjDlDvh8wnX4IGaiLnQQTPrNzO+11Ow9BUclc1B+Mg58VtGAQ
2VDtiOGKn98Do8SPx+HX/XVVBKgOKOXDcZi10PALo+otZEIErGNS6EMDWbHGTnrw1CtLPJFcufdq
YFOcRBE2OIub+nyATRIXb03NgF80OpilRxU3apBwL4tboGcT5b5rmcC59CaH8+cl3BwPV5HJKx0p
5ltL8Lhv6ADySpj91TrtZEQS6mAQ7mO0dPrK5KJOj/dNg5nZhQndCkmDE/BPFj/1z6/nLEAS+dYP
MvhG13xaI+Cs6q83dcGqkrOFeWdiIf24tIHCVGIIb7YO32TqzX42QkjssMjUWY7kY9ROBgbFAmVC
jadEndgtcLvW7GW5zxgxODgewofmTTIhmYArpzPoYSEZknnFBYn5vVuP8UiMFJrLnApHrz2zlibF
KkUoUktR3TBnBil1hFRZKr1q11Zc6Y03dx7gaA3YZ3DYsxzGSUkKh6HNXXG71PbQJFOzt6nQurow
4BZGDPceGGchQbtP+UhUliW9BjVyrjpE5saLMRzsbqeMMUGwatBVtf08og+QQwy79EYMOqCcJ5ku
NsP4rUxjCQWvuHy9I08SZ5Ncg9V+TuzYpH6C49wyB5KjnVIbGJRhki5jpsQXS7TX8rZnyZZJZjOa
5prqpEc6X+WVc8ceJeUu+Jinw1RWj15LH67BWSYzPhJ+btUe8YunRMX1CEAAe8hns/OwL/FIGSQL
GYHU0mhdWeXec0Y9qa9uoafG4Gm5JgZKbMun2QWfV8MEWCjhhp+2/KjUwLBca0WPCeX6yEejM35M
4cYRQSuE45oTNFJIKupSyplMy7MxMFZrXGxpgHFjincDnD7ZHN1wPL7iwQ3clIVKK2Yt5olZUfhh
zNwqXpAqFiCHDJoAtSSq20ZPXseSzpoZnlnbcXTx+GLQ9nFFfzIUSNcwNQ4D1Mmh7B4AxE/bMKXh
ZtKKwkIl03eH/mRQYHy1ScmtJTWb15U2q5hIvYcaM34RYpPpPFcLp5GrcT+8jgEr7rjX9NRggNKl
cTlgCI47hHlDzoWeBh895WMc5HNQ6Yoj4d0m9wIJeLIwDqS0kR9VWzO2IQyn77TsvYr5XeqBq7Hg
gDmpMm7zpR2qQ6OaSFd01lT/wjx4Kb9raHzkZ+ynBs4p1ZyYjvsNuKH+xFfWpMmLZF2Q4WfRH+rW
OdXsAig6GvUO7VxOgwKkEr0hN46YD4GUfd0WxAYDoeG8MJDevNsXvEbhPkHEuLXnd4r2/icY0KnZ
H24Ar7y/qO4Sc+QuB6VTZQE7KZT6NqGkPhezE9xLs78jLnBsKOoE64Ve7DEhkKm6ezmxx+OZnFQu
2wZgFpC07MGJbyaZwXwqg9lSgv1Ot1KgJUVqZSvhXqN2Uo7mMGE9R93ML0Xgrcgh7aME0tuB2HUY
8CBGPQCRiJqOtdaCcNxssOkKomzX7uj+TmPsFTp1vXRESFJlKZCihT7YG+gXmPlUYtwkgwaopf11
DxpBr3iC1l1oCC6iRxpCtmGCWWPtNkxbqybdTRScza3KiHKavsrVheJsc7tri1jfHXUTWG1VEjB6
MmOabAoEl8cH9D77KsP/+AANIu9MD09uCWgDw8nNfcrYrnaE5MNU140Ok4Qd6P7WdMSuFLAVMivz
vL36zI5x48FSZcRbP66v5lKH5dK0VdBr9Kc2ejYYtriX5UzP90qx4iUn8Yec175OG7M/qNykbuHN
XcYFsjHJKRepjteIpNDxJNcyFs1At+WkGJvKlqIhkQtaz2gbufyg2IR1fDKZ3aGFUy9pQfinpqNc
nWjvv3NUmHwHNnHcmT/BCTll6FIy4a/cYYzcN9VgUcCBTXEL1aqFdLH6+sLEVePETRhEdFoAw4ph
kUoL3bNBVEFVTe8GhwLKQ+SPMTJ/HuiL+xXdc4gXtONOvNCMLmoED4qNBTB9R9pGPip+cvyECGkP
jonPsGf3R0IcLHGGVWI1qJmR1s8zg8nYE1GGUkX+TK5TwggguiztkvQV5WlEffDm4fvXSX9UmMkI
iFtWIu8CZYsvczCwzTy+xRpe3xj/KQMUfOltVYfPBE+ESpV5Hs03O/DvfLMNhM5Bk0Nah4b0qzD8
V7b2LZtDM02hpQnwJj2kNGpSXSh5JFIaAN0BzpYxhux5ZHqpQfedx9ViuAdpHtD6VutoOZDe+12h
0SJof/Fi+AAcImjZ0Z7uxOw1Ophkvt0hczG111MN0SRHVUB6lWNtGBPfzfBm1dGo6lRcVBHJDBpn
k9N1WtyXZRaYAM5HRtWi/vrKqGlMhG2Yfy9yY1L0tFHZAxllbofzGem9qO+ijnzlSx8TqlIegFRk
IKNkfUYHMrk4jXZ8504BFG+3Fo6O5J3IWWqaanrzXDXeAfNd43b2jagzf/UJ78hJRQHxf2Be/EH4
XB0TpxeO9Kjym/Ct6xThK5PyKRABGOYxLXWMXYjV1/zt3g5QOvw8QtOFl9m9hO7Uz6+Tvoofar0v
uolZmApXo54V5D9RWhNjUSy77NW2/9SiO9dPz1bbtsMETL3M9VH6dimaT7Pgh987AnLPUW8v+RFz
8mPIfFm8zfpzzisCIY9BICXpvsi7LCpGSudcerNDTBDvRuOABwLedDY7A3l2O+7LTIJDuLzDxwpT
VJgZJ+Wvn0jXSmZqYs7lwR3/IfXsKAWaF7E8aS6U1lU80hNYTBVqAvbpGKEHo0yoEGzOo8HxOjQK
1KAZbFTg4DTVALnoyY1sAhUk9+dM9zu41yW6Khp2KtU3I9oP5c4t1dK6bioseMgIyTxRg4tVSy0v
QjTXoIRIKFs/X7LbB9/2CZUemC2AovnYfLn1pMO9aQABQFgp9CgyuCBHG2jur7Dxt8KZpzMkibEZ
YDXKWPXvYq7W5eJWqQmA2mXJgaOdphlW6XwwDj1a3jHMgZ8f7l8VFFP4A4bwDZUY8HDBspbkmxqq
uLXUFttiQOpGGRcpm0u4/PlK38GU7tnwoaAtB/MDlt7fz9aqjWoc+nezezZySI7gwwlDAjZi/cpZ
2sPEMZkYy0L/jYbxz5f6x4W73/8D3BpoRu9s3BRz0TS7vrI6m4xjUaghuYpbHbNlbfzbFENXbT0u
GcAI0GCF7hEc+b+vqLRRWjYl2jX0XQXwv3m+29g1hAdfZWzyuiAHpC4Cl8g25m9f9F9PyzyBQVxn
xBDFnb+vXZfHU3FGOm0B1CxfMONFintRwZSDENsuKMp//qxdzf/tUf+43MMCuldaISlNV+QeJBJy
BJbCTXYivzk9//8u9AA+JEas5mfw4EV76NI3AhuDA5ffHucfb68bfoGzw5iEaWoPj3Op71J0O7IB
KaD7DPdmS0xV2X/m8TO+IgzwG/D6DUE3OHvBrFQIoZpBAvn31zIuoXw1TqC8Vw3BDwa+7zr5bH9S
DNRpnkGaOx8W9UnyqhAfQHb/WQINben8cfSUABB9LFEzCWO+goitdzPPCSNsOL4WEd7uHCYXNA2m
KvN19QDnu1NQ3+Cs6dDo8UHk6CwhEmZE0q40auDhJYgLENuqQ8ghfQ60DMY8EJqacXPTQXj342uz
6rCcHltIRykgrDG0UZ3/9bfmrTA0RlyS6MA+rOG7eerdUwYpFlGzhyt6kEa9y6tR/Eb0+Ufw08Cx
BioOZAqB6SEw9OQ0LWQlRGJq8ERjuzzP+NIppKzj7Ofn+TYGB3wEEAoy02cWDhz54UqM/0D7PBH7
SoCjY6c+cJwdDYwN6pOrV0z7NYyuoZ2cYQSggb4w6h8rulWaoasUDQP6m4t2XbaHfHWoF+qdOpnp
0Ygx4Ht6se+yN8ie1OvTgaTtxo+5nfogUwiDM0N6kJyDuemkH3V82mEH9ClYs3OGUEXfqbFA1le3
cpXky/5Z5s4+fn7wf0QHDTKrLvc7nXVVeti0914ETFF1gRBuUOawnSgy2Ug/X+VfScFfl3nAAS9V
aoQ9rSbCt0yrLzmoU6MUHR5L5SqFTB0i4Qpj+v9yWVKRbtKE5t+jCIpq3IsoNipaAmEAnGViU4th
B+dnkqPakeNnO2y18S8X/Uc6ovVZQhwvOpJqX1rrf5xmmYIwp97PTSxRVpHilpWyGmST+litSwNt
YhmRaDNQcT/tKTCYU9mTjvscHepBX15fz5oLLN95uf58V/8Km3/e1MPZroMB5Lfm8nXodMOxXtpD
rt6pvkyXfwP7v08pspu+BmEAvlVKsodVVTfXqg6jq7nQ6gjbuDC50G9V/bDFmFulxsiDQwU4nXU2
beTkEXbWyq+iSf8KHpROMjMbJrnh40nRb7sOTUq0aOttNyjDq20ryblU2CHhtNIBCCz3geQ1SNdI
Rg8BDXzAlNA705U5UB/8NiDzjVHZBRlV6XScVBqUCD3/fZac+Y/RXu7GIu0THM6a3eqZA/mUElfB
MKuD1RTU1juwo1f46iW2siweFwCHiL5ol2x+rTAOKF/DuG/Tt5AAAPugZjkKR9q5seL0qFjdP/y8
dL7JYX3dNs0b0kKkJ2k//n3b9yItlBiXjEXPDNhIpNh5DoyO8VHZWnKDHZF2cKkRmT415QUnUcXw
EZtMQl4EFrN5Cw5wY0owvTbC+wtGxc83+JUD/5niaCRSbHKSY0opBo8ebrA4RddTpfWSTe48PTMs
uZ5JHidsb6ja2fPlORXPJoxiGIvCbTyIy3Q9dV2E78vQZuJw144OQkReC4Ygqi3oA8P4tmnV1jyK
xHacPW2BuDE9FWMLsS18Lz4vtBCGC6arsCvanHwryPBU6dkrn5gCo3xLN88PesNPf5FY9s8P+03Y
6eth6e7ozJsNOIAfFtEgTav+uTylG0ArGH+I3CMJ+XwZ1+Pddbqmn8vTzVUHgiaCA4jHrmVruln9
chffnAce7kJ5SIuiKE2TBrr25vnqDJgRmWKMtUYtcVqN2wFAp3PDroV/vXNnkUACeUm7WkTD5Okc
4sub0wQtUA6wgCdwQsf7wemLwF7gHfpLUfM1XvNtbXQ8BwKRRL79EIqK84kWsWImm+gJY5/X5KXc
xTsdHofs3hlzsVASbT0UOrE5pAMrAZ9MERzQfjsAu7T0221oJkkGiT+t44evlpnnWi1bbgMT9204
08bhnKHXaIcmOKyBd33OofiqSu7Pi8V4jIF8Jgpj00DDDt8roKS/t+6pYBhMiuN081S7jOQ5jSNZ
N0t2WzudHvyDbwTsZwHP3MrWBz+ZKxa0oDkjQX1H9dHuGeLMDU/m+brLF/r2ZC89b4rAp3Nb0wuy
Bta+Es1QsvtiL9moi1khukcHqxJ40zvVEtUI8TKwGJ0ZYkvthDS4cftyJJs/HWRLiEL+yWcKRqBn
J66/RAXsBb6/c53MHemb7vyn6/L3w0v9uDbOfdYoIjGeEiBEHUCFTsb0+XAlnl1sw0un6bTG0BRB
CbjLzwj+lPvyqTg6hyVywG5I7clAw75Krb4FzGvdkSYRnRNqPYQkOgaXstDkSC04hc1Ts8/myQt6
gE4+lccKZjXIBg0PqCbxpZ0edijwPMehb4yHOeQBgcHgwpwx7jQ5PsejBvPJdrTuCYRAFjKxinaR
3Xi3DwyVcg9VKT/fAQj5sn8XiCMDOG/Q2D04MV7PSEc5PadFtyv+QG+FcgK9FJFgDAe6PTfQjRa1
LpT3bHvw1F1s5dbdb7fr1+H8HqB2bgEsecoLVMjYk3Nbwk99aQyhvfam9Sie1CPscyog4SWx8b69
4Ps7TFF4EseZTvxU+FvxR7xJJ/xOONTslz2upZ+wBs9zZWy49RKyjYjt53dgJ1ca5y42Z0K1CJ3N
uvONhDi+IvczRuG2dI9iIXmLVYXkNqoiO6y+JrrHehSR2zb8kowMLjE1fFDOee3R1602ymu1S3AM
fy0+Trtkd8EcLLLZ4mIH3Cn2fRfzTzuZMFM4uqFtHzoG5sy3oMGKPR9Hlo54M7L+H9gOfMRutmku
Qh+ucAIX6aqYZJNic2CyR6DH69eTYnL0YmE415Fux5+hxxSjZsdBPkGmLOkWhktf1pPsVeKFzsG9
+fgy0H8XxQHX+ZfTHtFhvAOgh7noKIwuuBfAkcP7R/BDNziI29cxWQg+cNhsjxGQscoRmlREUEWM
p5JLc8R6QXkWceQBQgPT1nphv3nwiTyMR0bwgq+w+dyTCHgEBXPwVbI57nCiZ7v2fcU/zLiSm9qF
VU3qXfd+UbcVps2c6gdgyxzjyi3x7zg5XES+JVf2o630SzD8RtjpotKfG/PhvI7rwa1ldirdUCbZ
+MgP78PUL6CNO7ep7ht7BO8M9NM+KLLSVNymt2nfKQPyNZywkdm+UFU5insbm8HJ73lYQ9i8g6m8
J9m4vrcT7CCx1HZiV/7AG6/Y3UbJ5kaEQWPJ/i3KaF0EfQjsfz3LQ4RNVPN4MK5Rurl2wUUKiuHB
Py+z99iPRqYbPl3mjZcHsSNvByMmX1eoYzPxN7+PTqv7KJ+kk94y3oRzbIodTeiLaN1boII07fus
7Nilb2LJk85voZqkLuacXhXUk2zHWiT32PR9vqUhDqvQKf3ilzNe/R4/kVo2cVhgUtNkYPLhzGqP
h/hqtmW8aSw4pF6UCMnLHc1RBZmz07oVdgklBz0qPy5LZi45s9yidnERTtGtj1YsvfkWBXvx1uqW
YtNbDLTVwMtRLkD5wBD7Tbfy7hBI/QGLX13/fPipj9CNNuDEQ7qE1gkW5iRLf8f/w532ba8dnMiU
Lra2KMZ3txhW42IYeqX4OgfHfQeNPzr3Jzv1EKB18PXyUHybdiFRES0Sg3dLtjbIVdgXK3OOI8Pv
E8Cw2HOPDqWNKKwVUie/HF3aP+9cA2TuXIH7kDT+vvM0Sfpm1JNPG3gLpHfYMmN0w0Ogv+PSAhI0
IsVrZyyPRoBA8l1o1uuQ7glBgnTGmvMMb/xvb7JNxNjcoNZm4Y0okIfgRKbDJjb+wf5EHjBgVyCD
hH7EL0UDHnLfNgb0NA3YBLYHuIrSPeMfZfCJyRY1TnoRlhwcT9PbpxSgLDpBeQNVi4W5ygX+GUOe
J8jG5ZP83NzE7fOwR9BkcSY0960zRm3yKFnFTmmZI9ok23zTShw68YZ2MkfdIpvBH3lDec8d2Ccb
m4EhwtSB6eRevgNHIatpXVMsL6i/tXhuaytGX1WncMIVsD2+UWQm0njgVIHsKGPNNUgE+C8uCjOo
5rvQRoTDQrlTnG3GMDyytucIkG/e5TDXdTWFdEF0QrKqN+8apnY7O2ylpTnW5/pLaPXGPZdf7c/f
xIK+4fTduiajZR5UwmODJs7fb7Y61T0tG0jRRiUZOc1629ibF5xz9F4RlvgtWD/CGd3VdDZ/Ny9o
Gt/WYj9ijKBuzhFrUfFu1o5TtXsrZ+/q8StrcPc8EKNkWNvP/FYphmtv/oaREOnOGwbILMj/Lkpc
cwSJPufQZrpvvRNpH/sfHrZ4R0rP+U00HqL+Pxbgnzf+gDnpzaXM1ZgbpxS0S4fps4myKJ3GuoqT
FYuRKi4u/4esmAEM8RqJ3FpHYr1sxZsXWd7Hx0EMX8/CnTw/lU7PRZnPHlFK6oQOcjeWF39ljayI
cyRwkGPZkTXfjse617DNEGa2XsgAObpxAmIvbt8+YmteW95yiaxLw7bjILaPaOavNmTJ3QaVreDG
74SW8ctm/GbvxzccUHXQG+szLQvE+feKOaqDC4SvLNrYk0no3d3dzYn8Ln50m9BkFc1kkhdo+lbP
qke1mHuOtbDeF/6K6MeDbHE5IrpsM2FZi9XiyfdvYkUhTAS58SRHsQqmge//gr1/kVn/PlsNxiVp
0AACoznzyE3O+XhJoYfHjc3KggZIKi1peGIxfoVPFS2MYH1whp7ueFtjlYkXpHXZ2FMK3utcElbh
MboDDWW8oSV7sPbcMzoDxyBTyAqPpVCHTz+fOF9koG83DMLTvWrd1L/Mcf6IeY2stnIkaUcSm8mu
Huuk6sPlx30qHN1z9n17syAePP2WT30dxD9d9qHQic+6UrYql70Go5y6AREHJuhAJMSrZq3Xw57j
LRX7jcPgDd6+J8YvyNVNA80/7ZBhEMkHklLWLx/vm1oQa46Cm07iANa++e30rfppeZEv9yNx4+7K
7ix7H9j1TH09W0MxH8vo99LP3jN+KVIbHSOX8C8+F7/cxT+goe4uTFaPCQqM5fPfK78uJV3uVdyF
smssqqLgOJ8wfVKzgZP5pFv+uAuzp4+hmCAuIqRpLBbAAeTZzvtp/MQZNUYyphvgjkezQ0BS08On
EuUVy8zsc0/MM/8NoWAC3s1iFGt06y3miGLP7jdB7sPM2BgcZor5UmFJkgiKxerzuLtMPsMDGye0
kGrCFSpaD97xaAh/g6Kl7st/Wxn/8/iP5KP2fjy0ZXY7kgJd75OiP47i4GadE/EMHNZt/YScAWVg
d7fDHSYXz8+NQ0SXSC/QAD97+Nq8DtdD4wVGwbJGqrfTte25lVOl3pu5j62PI5kTrvMe5y+42VIa
zp1B0NhIlRbogNpHwMJ1wNF0FD5b1l2dAAEQygkcqSIuqgtcy9x8GM2pGW9DxnMWnPDisxm9a86o
dZ/7kxEeQO+a6fyyVf/5ZhBvZ6OyQkBl/l4Yeq3V6LdfjxvTL51YPJdPu9nr0JOnW3NCUbXfryz/
l/Agf68VGMtmL4D+cjBBu/37mv2bxseQ0uOmto2g4QDNN/057by9bDGbd6I4+S00fBuL7nbhH5d8
XABZfVfN+zE/bqCF2uRXyytuQFh4QwD5kIYxSpwUUzcRzWXnjrwVhs+L37grcCL+sQplqPN9xqKZ
91If4lMb6te6n/OuY8Fkioo4sM5aA3eRrIHbrifALNma4wiAmEjPYJzhtbha1QrT+UJ6iqSZDnN3
iLLsjpm7AFwCC7uKf6OC4I8K+6kmOXbrt2yswM8XZMzqSvFqezIrrfX5BrBiXGcHBlSn95M15FhH
l8W05aOrrT8QQmJW0wqHuP/No6FAsoY5vZt73AOupJzK+YCD/C0TU222TZlWBit4ulut6r6Uw3QO
QDTd+KUhyKSvczWy9ndiWjO7gksEFdJ7EEG7I/IES0gwG33DkxxsIJBE834UgYlAxvv9JBb31c/r
m0P9Xy8dwqrGiJiEclT3+3+dRRe9Vm9J99IrG0rb6Akyv3iezGR7drfDYFd0ENYQ/EK4uUWaJmoh
XvaHL1xvfHNBG2wxzq1IxKNIDEN7KHOg9K0a1GvGGWKIj/Ws7wxncCqc1Bp+1GLrnW3EIKk+AHyJ
lG93y3H2e3AUO3X729XCHDb+6CoWEPwt1OOD1Tuaa847f+rmNkQV1XGEteiNQ3K034qq/zpkPQZD
ecDgAHydzjj1IW8+NHheXaEkbEZNIM8wLHZDzAMoq6RAndGVsncuo50O8JatDZXhMp6gW2+Px4UQ
yzXoBDHf6wov/tRpBc0K0C20U4thNyD3o93Bcsx1NxPVLxeMr9gnysrWZ8iRrMoYX8ScpdeOMNXk
L+aeN5yLcPYydbacEy8vBulfh5vSVBhJr2i32QfXX21Wn2RZRyeY7iESif3qHTwpWAXB/jp0CjHd
EGTxLrpYUyt0zlvgZUHLAYFgK1ya9hmPHRS/vKsYXYP6BcGMX/EPSCz/Wmd/vNWHNLtq5ENPiVhn
I1ex3NH74n2yo+XSQTuGlw2P6+6QBcAMav8glsy/b5aRtXT7AZYzXpd/973uIKrZtVfr/Sb8q3i6
u7ibQsQU3ar6WO8o4lhOa9fzMkHkinh9w/HY2cq8+OWS9hhHO80dLEQxtMDQMeRtLJil9/Bu7ywo
GzL+7pYmpbU8lMJ40YbFqHj9KN84q3VryuE0Rdkd89+PZWt9fDD5KaZIP4lxJvj8Y044d0aHY5gN
XfJ3660WS2S0Yo+vT0rw4d0YwQOdMuaZzOftWRefPbGp+fj1qBVu9WoMTasHRqvQ7pgoQ21+mOhO
6NLx6z2hHiZQXxAUHTf36t5mZ5dlN1h2q6d72CML7s2xPiUR2RVI1ipELZ5zNEjB3CUKjXBmzF5w
W8gINPlqFYNdLkakOWza9c6OxfvKT8H8yK94ydQuTve6dRY+zTKAa0cXo+eR5aidBfnLtEMJptOT
8Fd28rUPU7ZsxY9JLDwIXJ8yKHQQVJqW/sm6eZiE2yig2qp4shef/hN1lW0vzK6Z03NLX3PkdwhG
Hgjj53u3GLu9ffZjQTjiBibWKqVv9hlaOn+iU78+++cRKoPu6jOBw9dd9LVhBB5F2V9yQ4aw/7F0
VaYfBqi9MTz4mK7LJhOh16g8bO4rpN4CQCIPBj1hzr3PemBS3D9jWbQ4rJ4Y4twgii0nxUs45MN7
0SRFwRu6AA7G5QaLrFYowOOowqGG6UC6EBf6itcJmtJLbbhk6h+b+E3m1azhrkcXWxSKzIlz7hy8
8SalOv5gHijmNQA2Yzk9+dSm/eVgfrI+daQKX/j39hEIM+gLZ4qWKfdD+Nn0nJNsHSYostrKCzq4
+QdQVtfYHCAj7SQrNNyY87ZSrx4dAn2ZgNGxQp2LH9qxpQ1NOnPUBgjI2ok4Tm/rwkomLBO6i6yA
owNARNPzOjzPK8Bi5KCBvcphZC9ygsu0q2/voGRtgAbwhkFBKxnNmabm6d7MZbXV5hWquLo18EzL
IPzFzm0CzYlcsbSGy/m8i3recjiwZVux1kMxdhr7ZTv2phynq9to45/9RpjDDr2VhMKPnV1fb37j
M0eAhLc5L7eGVbnnYLCSFoNZ/YbML80e4GOQ4iE2viN9fWaO1y5HiXcC9I+3v+EMNJJ+WUUP2Y1u
tBGMkvNhI1k0XAAUXztxLDKSocneChev9RyQjv5N2dVkjUNX3MOuFpdukhZS8eNafUv6IKqoJ9mt
3Z3NR6viB0QBmtv5RvbT7uuB30V8uXCuvaSlQJALc2zr5L4aT+ddMcNbBnx5lMzO3nmTWkdOZRmR
rg5a7lAsWsK1o9iKHRHKtHk4BIzQHT7UKOZU688rH+0d7V2Zx0S+O2SAkYq0mp/B4ri6yAG3fjxR
+FMDuhh2pYulmoqPiDWeW8tie7Q9QijCkp3y8WRV7OpS4E3MSnKKDVxlB9R4AhcgHHhoQavr0r+/
tJ07iBVisINACSbFkEvo5Biyhcfc+jYeENsszaQ3hAn2093ZsPam9XR8YqUwJYFZTqcEyfi93QYf
Lj4UJry3sfqmi7Nz5nEvvK4GW0LrOE1phUOWyQWSudV0f0GdpdMt1b2+G8+bGYrzo3gWrZCqlsAB
p+etvobeL8/befxqeM+Vi9iyxTqHaO1JuyZQFjmEaqtvsrwSKzBm+y5MIrDIeUXaArJaeD8nc1/d
9MfM5c9A1Z3Bf+RyeXS4SHWTHzYTMmfKVIJxw7rPCaOTibs0iCPL4SvN/4/lW8UnGis2GgY2rud+
Yp28p6vFNrJ/vql/Fvh/3tRDgpkm6j1XDW7qebYGh1mv1100+yBZGnqOY/l4yGB/Ofr0f74u07//
2nAMdDFMA6lWfpwwN5prD8pGetiQX6GP36WvOzgIYHwNDBIQ8ZO7NrdNTErQIf2vHG/06thguG/P
+FLD9w7P65Mc8CoTy/QNC0sTcbNGn/+FwzE35VBrZ6RL/B364w7JMg5e9ORuL9HkdcepbVV+LYa7
8rMm8UvZCd0VOFJpbrgMZJBoSxOk2Kx3Oo9OToe8wzga8dSyTt4J8CdrFwemeFpkm8Woa7BUiHon
7BnUXQcEL76ZOmss1Lr9p4aVpVFpEDYjBAv1UYnnBTnV8uDlQLBnayYFE5rzGtloybVVsVufLdmu
Vqr7enRzr/RwjJqVHq4M1E9KgCuFjQ2RJW9B0o+WOeuKqmR85dhSHEYOBfigoAW8XrdjxXoltfFj
T512qSu+SORstW3ydtctaa/u4NnsaeMEmDxcIYD39vKCs4tXiXieTLtmAyRSuxyfx303W94J8HIw
4Axs7NMTFH12lZ9TfXY9UPLYDlBs/GOwyu3Km2ZPlfjUMUIe0SRip78hYmB7/ed7cLZLziugyUSc
prSKwREKkL6vLBmBRpGOUT6wlkRiG0TXXzoIWk1hUCK0Lb3JHukkDGCXASCECz1c+5wXThzwmIO9
UVzIf0wxJM5ttBo4Bc3VRSUW51FGR5ds5fOdCSD1K1dRyXhIyE6gG7n92YjeMHQ+Cw9sh39e/7Lu
/3nOYNxI7cLs87cqWq6US3lhMG1ztXr+BHcw2sBkvMEshPg6KeCo0NC2xRqFp/G2658jx34bElb1
BraqpSvTmy6MlILr5xv7Vz/iSxuPDAqZD8l4OABjWBLlMe/11hc3c1Pvgx5LY7OT2GC/9T4G/6o2
0HMHDqalZyAA9XckNMrG0M9t2Fsnwyva6ctrMjSfoUbgp5VUNpBCuTAIjduIFXl1Fd0/3v10mFS0
jQV+Mg5xW5w211ExkVS/IFGY/poQdGXkt2D9xy0+IEt3QPg417lFc9X5wmgCQfAEKswww+VqLBXW
BAz0ozxBWfUvvs7J0jMsmVWuvNDA7tOsPmx//kJfWiuPt6QN4MYMNN7cQH54az0kASo555YGs3Q6
sHNQl+M4WeGCZsGrOhwXmrWst9dN6sNcfEX2cjRYyLJXB6FkX5/v1vSGY4lh5UMDCVhoxkvDrzRY
d1a1KTzE7bNhgQNuIZrFzzf+dWM/3fjDu7yGd12PzmZvjYn8aX539dVZLK9UBcAwQd8Ogiz4jZ5B
c/IfH1BjTFNiyA6Tia+K94/T9jColHvvVvfWI5twPqG3XdDd6jreZK4T+kES0XLktq7enb4zDHXF
YRl6z7btB4G173mO/84A5NNkstv1xH1Iy/86mXUAE+HywJwMrSLPdJQ51lvW2PFebrbiOs5462wd
K+MsWgV737dWDFJ6J4fJmNuoG5A6kYFs/D1kTPsyna4sy7d/qYjkLwTy2/vudOxMxRzQK3rYylGk
a7ekurJQSDCy4c1p7XpcTmn6dU3/59HTxcVzRmgU189PFOziifxiojII0FjPOPPZu5lLyUq6+1pO
IZoSfJcdwEaoDvDmds72nCKVrK7rd5HgkaWRBQvqaXX60frlJt7dxevrfyg7rx23tSwNPxEB5nDL
TOVcUt0QpQpMkigGUeHp56MH023LBRfGDXT3ObZrk9xphT/wtb8SnfLgfvp5OTmN/06N5DgyvHdy
5EALjIAGgsS1ehvng8wn8lxnbkEBOfWW6ClgPFH5uSeGywv1iJ+6ad8gME1VxxlWRpO9L2g+4QoA
E4r3q1oKqyma1+TmC2WysG2izPezt+MGScEX4c5kb5Dbd8ls/70nfjlwPc+RIeN8ghxbD+17KmNJ
rXYtb4mUrG/TQ6QH+qB6O0XuNtbdfKR37tV0UrwOWbjTIchMQI+94jeG7ETozmNRtoGIMeIAXw53
ImB+bEqjO0LX29imKm9t2s9D4FyH5V5elD9dFN8Af4AJ8+HwGe8FVa2nOLa73C7tQzD0Vd2H7Gkk
eifNU9wHBhyrnNYLgQaOCLM7tlNuvL43k/uCdPw8tnTvJPnmpJom7nHY7A9X25hdHBnopFO2wLTi
hTHSpr2QzR3AVPIVn1xu4CGFEtLGySW8TfOxFD1ufv6hhHQzBibW1QP5rR0hRXGjZsMF/mo+HOMd
AZDlhZSIiAz3SQBe+bIIHgHVY/Nq4xx92WBpxxXzMG3siUiDNCQAXms6ynOkJk77aqyjBUaYRa00
yj4PLzkwMCqgW7CmqmsUy/I9BuJNcco/qBG+Icg2tMPGP21uwXlTzazZYX6hEkJ+qHsCHf7PzjP9
nNpSeHo7DS6ROslcY5NgPvmlnuex8mVavUL/YVFOj4l7Ghw+uyAtHRGKqqI79SCdH39agn8dkMiY
4INmAa3vaTO/7BR/OyDvsfFocCRQV+rryU+CfPHvFf7XBfrnj/+VcP/246X2eC7VIz+++cqI3UoQ
mP6/R/i7E/M0xFNDHLa3ISaI9azALBiUxFaLz0/PCpbEcP8eqW/p/LFZfw0E/EXvKUxAkf6MV5KD
Aggmk9RVS1qvUwhWPKo1zte/R+l/yr9Gebomj3rdpsdYVlfZQgu7Ybmi2vGD4uZPL/LUuzoqqqwi
NsYQb8eQTq6tvRpfxkz7Iav84U2kp7M107JblQsiS2twnORTIOyRGP77Y/3wJtLT3OfSIe6OOVMC
F2FBuxP868MDSvjDzP8dFv859b9+/7dlrEidFt8LxjnNTqtzfwxz0z0opsU2tJOfRmPrPS8CBdFi
XdVMC504GbLin0vtnF0742BY+qqT3Jjy+cN5VZoIQpn2Xt+X2OGg6WhglZi+QfSqrUBLuWVVwK/X
IVlwJnpoebcf6VIxUe4Mre0JxM7sTDW0t/CsDOc2ks++eoN9iFWMe80cRXQxUH40QfdhgX+6f97P
/hFm6f3mpDgQDwuKoRxsQEipe3du20xzzk99XmIfe6NQko/qzFaWUhclYBXeS4qSywc5A3AwDZEZ
Hz36itJjHnGZZfQoTwEilif5y0D89jQ99fotoZXO+HEpYStSM6e1qU3PxQaVdow0ywuqPZ7wVc+B
SGZ0dcCOwrB1ssoTScox7INyc/KIE15Pr/FE+0iWAqVFDPuySUc7BwERP50dQdkWo3bVmXtDwgI5
6OjTtvQIURq3H4rd7mpfrgIRdXgX4Xv9MomH6biirHbDIt7liWnM0Pej3saY7uHinlcahcwweRNv
TvF5lifEh3UaHLN5tdZ82vCStW76t00y+BH2VYoS2oRYYG/Uq33GyohVNLx+yTvyu/wBHyi4K3b5
rqq2CvwSkGzbX0MXV94Ib7f+RoU7CrnMuyRz8S1NEYm3b6tT1CLlijUWbo+OuupgrJTO5YIOWgDk
tlwjeaTTmLmtU2y8nbPsZm8HShtLjKlYW20ka0Am3k7ySIxfjGaQ0kbAS+sE/WgoUYpcd2NYZkfN
Rxsm1RYn/b164+lr4PKlf/R6BtpbbazvX2WFratt7A2Mi3H8w3C6zD31yo0/yAa4rHAAJE72yX2J
I4le9OvwXq+lxmmnkOnyqam49xwr9fOgjl0K4Z0y1TlqRdegciEvsfK0F4j3lCqsB8O+mb4CaK1w
OwWfEyfj6q3HNbfowW1i5DtXwhIdGFMMxNpmZ5jiqhao4VS42/HvFjSv2U43bV8eYWv6uhicsmG8
xv+JtaCbEyCMkrw5fJjrC+jd+xkvON9s/DPw9vPMQoIDTPUg3sDgTemfiGOM0jH/Srxs3TMFlNEF
JS5HNQK6QpfXE21wa1kMFcMRMbWjmpWBFlA/zZFi0oK+nbGRtpW41zq4d+NK9lPJMYvJY/iIRJSh
D+GjswW8fE1P1vzLGg0gakbNWpmc6aETEJYOf/8G++4FyeAp/hJp52tEK+4hd877MzWx8QmiB8j9
ddZ5aePn+2yujfTcM6lDhwUFlhS1VvZV5XYGvii+BIBge0BTtHdM8Qoe+hUVrySzCZ/Y1m+XnYwn
6K5KXN0MFApu1ZZ5jVe3w1hrHB3YO5kndQPgcRVMV6+YWJSRBFdrXG2rfuq6nWBoPW2p0l7s9KWn
NySRtIrBOlX2hVoUNU8LH1LIGeePGPjr4mY68SgGKo8zi52MzE+q2sWoC9P3nP24P53tLHGuWKU+
XCyh5ihWkbUojpj3wZ74dttaUDBQ7bvZSASaEMjW6FsR5lkEdMFtIWKBAYNxeF1p9PUbchxh3eWO
mAXm8ibMzqmTE1xM2q/MO+ziDqKIF09v44SJyXyT9OitFkNzq8p2JbuPQVU7jyEV9uvoNCbmoW6/
aBuMV+3LZzmWFhWgpajDBfVAI9BLuE1WGtbgnBBYLsBmdW6WL+E+MTRMhM56M3btuobvH59dmbF8
ji5M6L6kNxSHuvkJeQwUplyiTLMOrmWUxD5m3LD3LLyfaHNh86LjaOZf70NBHJd4PkOJxAPZiO4n
/zS8Qa3ANoyGVfmWYPjAunUTyxEBQr6xLizTvqt8wurgKVcUQ33j5e7V+TQZIcLeUGb8EPSg/Wjm
aFR1HOAXHFd8dXc9OacvvQ6FoyfCWWl8rFq2wPqsr9MGH45eUYTKHcYoFB2xKN7WN1ww43KHKRrO
eZoUGMJIIQ3EPZQjxgxkEtdk3E6So9+JYV7inGkL47T00ldrY3FGZl5jhTijs6dqMdI2FfFguzgd
lgwKElh/9yoSkaUZTzvSgRqVPfduhvoNOEA9lhWnzRw5X1tfLOdD55a7ZCptm8X1K7VsMXcwtZUn
16V2cVsKcDtxJeyEAosgmxIvQv8CSnvuMfdN00cqhotH4EoZ63sLYBTl1CkCJofQoHZNP6VQPajS
QuwcTvYxjIUQ45kaCCuGk4J3gryNOsE90hr7zA5uhmXrCuvkk73e3H1ehIVUzIgL8dBFfVHmRzq1
Oqwoqw41zlw/bhxzcsF2tOD2akLtPeOQGrCjpZMbQ2qc3od0Y47uidq431E5rljDNJtLtFXH+Zy5
Ac/1oNpLNzkypnfTriy/Wvb+V2CEl3lwVpx0VEOUH4KwOS0Q2KqEaeWftzcaM4GiepdpC8sAL3r3
8a4X4WOkQRdSBs2CTFH+UmSu0EHHeQqDB6/DjfgFTuiReqjtn1FCospHP2QT0xi827dfBnO9RM5x
CK9P8K2bD0QI0e1yZ1R2zTXycLnzaYNnTjumRHpAt/yAAKjdAgvNg+oyOb6AFdWiA0LPuiNv4QuD
ctuZxEzL49JiaY/69sYZB8vAkv3Kb7KFSS2bjtg5vEybq1/KrrqsJ0x2HQAkYrfBWzkvmtbJOa0c
mNftdYxYTze/7ptlBcEHmx1AHhu0CjMBOyxH3Su7PLzs1UCfJLTZMexz0M/RBVff36Yqe359RnvR
jWketkOTTzdVqckgR0f3titccZQs1a20YRJYAaXow3M+rExkB/BRt+PtwXDwY5bRMkQhNHXzhy0C
hEzshLVLdnuI0jWRF6dFjBPmazeP4dls2wu2gmfT7cEG90A/uV07kLEgrVxJ9R45cSDfERnt0sd+
tLu52hvy14900CUOvhoY1p7e2IPF/hDlwf0FkbMLwdnUoKkMK2+Jph76XhfX+Pgh5v9VWvgjReqj
497PGAQLkGLzKbHQtRvqoEKtrw5bCd1i1A4lu8BMb8nqqakbfGG3dBrFUoAmXU6jD7IeWUE9rh74
jczKL3AlLf1DnFFVP4dqYQaCr+Tufc4/Ez4UjX9LvOYRViWh1KCuUdx2tWlejO6EOxVG2SMwWKIc
Coe90IWHhOMAdEM6ELjVlvT9sSfkv/ZHJC/XFd4Nt0BDiDOICb0/DATNlhBVCz24lQsFeQiABkCb
8VLfCUN2xGUgbft7S7MhKMLp1OzuvOprGmwm1KjM/vHqh5+3nhYPjvIA5UFIET6vDroheUfjPC7g
vMrBrd3mH4eLrY0Sjgl69hJd20HVjtDiMUJjVb6dVGS57EKMTCqYd9yrh5XuF419vK7Lh3c/0c91
jThIHanz1Q0/6oLOA4Es2hZEoSMZR/J8jcdcrniKOm3kYam59/UZn0XBNj9iwUYVzqTLu7+ZRLJO
cphVqCmDoO+CB9L5B1ejtWGNafBn931zfX9MCdTpokvTCj8+SjONrQO13Vh7kW32aXEN5AQLyOSd
Z2pkja11Ui40lDSI0OH/2trLsQjE3Ou0cb7krzxWJUKLjcuLH++BdBwnN0f+FNCWuzjdY6Jrvli8
aBUVPsm1BL8wJzGssxcs7e6iHRfj7CVXnPgT/3lB41VteWxML0RcC4UzEML2zW8ekGy1oyPRzRty
UfeNykVeIZS5aeBz/AqADilXE/wV5MwqmlTW/AB5rbBhTn8S1hGcxwTTO23ccP99Ir2n0RVEGOo8
Og2P41hb4ueXOTUmhLOz5WfXMCvBrtw/wScNUYIk4DI6/3QfcUVfiqhdtR8oYdYYFiJzOS7eqkmb
ujVxHyQZYtqL6Zws7LK8PF8bt+FlkmXhWfSZW2mfq8Gnp6IwvksJ2YL66pMu3rQNwZLMFH1Sq5fX
2ovhFAQ9g5uxVacoYhYQSFuPf0UNjp7qZcARFm8JomTV43LRMehTwIwczsROJ9UXOJmIMUpnKlNq
XhdDfQb19cCRA+KEwvhSnLLKju2g7IjBsrGCahXx74s8LaHDoklJErIUlyq93qOnvEmEOV7zegsV
6oe5bb2eBS8bJZ0nBTyC5sU71F8hdmDC85FO9ZubeMTEKcCMa3Bc99sqIOgGUIDKLKDpg9/Rm23t
85eeuuejK7x2L2fZPi9PYWu4OtxaRO/c+i1bda8XgroXcSSBo15eAY85j8Q/vHVtbmfv2tk/I8Cn
N655WBf1vFrdQY3cPPE9/Tp2XoalgxqSOBAiW2yls9sS8EfCwnppqSLGTt0May3AeZA431jUNGvc
h+Scl6z0LjR1z6qcBKe7m0tEoWd285gVK3mkDCykxJwCEBewiHGMSGdMNOQLAA1Gj8NY/eDHPSYJ
cNtQn2F+PG1NV5GCS6S3gxR5xEs/V9bXEUvJs3vJ8Lkjf1b0EdtA52KNMq/jipxKs3SUHF3lQ+ce
5U+BUrjZCsiSacsB7GszkkgA5sDh+4Dkto0nWNu2n3IO6fdM+hPeDJcgpZoKt+CEz7eEF66vG+61
iISlMOIWEV8e9PfoTM90nEjGVkjyjEm9RDBwp5Wggw2gBEs2d3QRAhSUlyvt3iX3LOqUqH/cNu3C
5LsSCZjuDRFWu52c1soDK+wtknXscv5WMrHc2+slPHJCkyT4mXt84SZH8kfHeBu5YGtFt5sNq9jW
gOXHXn07jYmaBe+xxBRbfIG3SdWj2DOu3DtfQzzgEqzOoFDOltdOjoj+jNXMT8HhbDCKhCl1c1AH
TAs7TzwGTfvg5bhPW/eiRBfkf4eHAetLV0L+YDt+jLMHkqx8Df1S28dipH+UlKKXpBOPeTwzM490
WWCq6cErEfq1OpDe2iZXIb4T6QgiiUAe5+cTwzt93ZDRvDjmjI9/b10luMLh79nB+lAvAVXlsCRR
GuZq1zEUdYs2zCJiHSYsbiIsK6nbRGnqUJ/I35CatOZq7sVh/I6E7bwdPCqnah2Wmj48A/1mkjAM
XqlLUXLJgDnj6dcPVFd6LXky8Aaw8rFMFvFbdq7B1fQaSlBhzsytUHa9heJMfDNChCeF/b2YKGSx
YaPt2aZx4x16pIF7tdbdAgrffdus2AoZm1RH0tKNP5o6EhNXWLQG+zaGc3mNOFFu83zZRVxM1lCK
3fRdQgbPNfbYj0mTMqCqQqiHoDS4K9oDjV+Rx820hUab5cXyzBV/dpyfgkfrEi+q75VPiCzBlvoV
k46Qs9oY/fHBjBakaA8bHece6XhxgYpnmzxIroFwtoknyAfQnebS10MyBO2Nm0YFnjVoOtboYSyO
dNKRFXsPMD/Nigk+67pNhiuxfB5ORUVpob8XH9QaWBfveI0a6AD0uhO7IjL42RYHsmdQdABUupHr
yKDZCvO1gjOJQr6Mr/PEfE+uDvkVObY2v0bNSCG3X+ofV7b/eyz4WAgf1zkW6vCemZUai8hmy5mX
ugr6ZWTOXGTb6yWwFtXrle4NCDcoD+sH3UwilvCks+oGR/AfiivuEeomwd7hYYwexZ4kCkli/yDY
ItRNcMVolnoH7zq0KPgleziPAF7nOpDF1OGqsmjtU01gu9xsa0QXEbfW5eNT+sjX7KGid60u3u4D
ZcuPUt5/VfxejKm6qAOkDT+r6WH979BT+i70lFGlwYxaU3tC1FNhFhrnUdTuirYCnmQGlETTj9vV
PywFXnJTI6cBzuhLX3TApD3FjIit5K9zjJEIVqzVBivyJYWtBxqhuMg67Yvicjs/Iu57aUgpASt6
amd3GAxJSJozysnu8ZRFc5VSAGoNwMqnmQcVjbLuvJvRWl33KtAb9kwcJgNtrrrHAVWHLMxdc2R0
dhci3nx/Pbmg/1jXV47//eVin99Ut3k9RbcX6zEmtIj3l+ERTauwvNuJmw81GLeuuFDekfB2L6v4
/Qj38zMfMPOQzlDwXWP6zdUyoP1FcM1xtKmDVAzB340vYT0H4OonPqJo0+pFWlc7ec+14l5H+u6G
bkP6dqStCtJ7ehofIyqKYUyeEYiNB29oSGtP6SUdhgdIdvmg9uPXxzonvdvyPdtR63PdKF4PB6/A
VaUDzBzXNI5ZyxyvCMRTbTadZtUMUZGg87w/rE3/IjMYq6qmkSjYrOKfAD2yKv9dsUdss2cKytCQ
0NP7s2J/zElJpFMhr1i58t1JAS0OLOTnzKjyLhvuRfP1ZpInUmV+v+N7bWMMu435xIdpwbY9uOJX
e+EGlWmnvnPFCCFMO6D/a4PoEgwUeh1OGnDrZZNUsisKqZh2v5mk7oJz5AChwA+RZkmJO3m9BsZ7
TlkJL9/cqd+N7VUZH9RQ24rI90J3E21d4yxCyDVs9jzkvk0C8qc2ca3krULG59hBMZsWL8nmYk2M
If0beaCagObSD4vAS3GOJ7dEH3/SxdRW3USayuDMTh716aRyatDiracTsgszAg7YaTUIPDxWtcGJ
re9LaEAAcn69ri3m66Nay4dFhSm3V0Y5Bc8l8QuFRmS1JIL/K0ZHA7QS69meSElflfAtmE0cMVwW
RfupkDq/GJ2rmRMCvrggNwrRAmcnQkJCAQOB8jNBit3s7qqrjNl3zb4v2qHedg+NuRBYcEbcA8f3
XNC2erK4rooMeJoC1JnEZ6AS5b1KjxCtBpbN6RMynJVHkFDTeCmOyPMkgLAd2NNqJqaIS/tCxCNB
EbIolV4psdeEgeW4gCzi6+/Gq0SVlgBofnqp7su4nGfv6TUsJGbPRQPFw19B9mvspWiVUx37vF2C
THTz2jlXC1BgTWTBQjE9PWxM20o5HgxPbNxGBhLmGq0rtSZF9x9QCn+DaJ66X0+t/qJpNRFxO3W1
Odqvr1OAobPZbgDB+YfM/tuGIUAVCTAY1GblCQ2BVcbNUE93dVV/IIHs8ZHl0PyBA//TGP3v/9bJ
04xzojwUxrigzw+oBR+8t59QJd92JX97j6dLAkeIW/3QboyxUVIOyGKVX3qsVTq473+6kJ6PHZRM
RVPvdRlMCVp/397/7XXqay4+CqPse9I10Pu6L1hw/0rOxS/GmicNiqW0O3hNlJyorlq7fw//V5vy
afSnCcMWTGmUx5kJG3HcwIx/oF/zI9mrPzr/KPc8jfI0ZZfOQPirq9SVMDWG8gB5JZXmh4SIA0JV
n/lQRKroh1XyDSpCF5EZlMFFKOBznla82IKyE62GId9TPyX//eHny/2X+eudfhvg6brQjuVdMrKW
LdWDsQz7Fegv3DNko+xPiEZQkcHAIqvyBmIMJtDV/tj8MHV/C5Og522B51RMsGN4yD5V0U5ZJcea
UIMPo1d6Hl092q9od+Rb0hXqPUHnV0QGlDzMMVrjnk4JI7TcS2g6qNAiw8CBXb+JANoy35ppM0Ky
9WNnrZK9NNWmyjuqIIQmtEzn5mvFyUwtIlngeEB7eKkPEN2eUAUfn+nWoCXDUUkba0sTxqvmHURG
Y/oACo6qIlQzzCa6CGuZ0SGKB9cxmn/HkEb1UJrjgRRdPFS3JtdxPo13yQALTWc7P4zRiPNBZqef
0kyZ3VG8Qe9i3rmSr/hYYKRoW0k28mhu6ZQBfC60sXCdCW8RapYDfUaBwuFycbkNEMrA/TU4huWc
jnjYTsuA4kWzrubZazIwd/i/v5z32bpYI0EP1KjaSH48MIOce58uYkiY75rePbjOj0NkRFbCiIp2
9XId0LWNspAsLrohJfRws0EWZAG1Iu/uNaQys2rS8Zoi0HEUV7wHYSIdhWEF+JTcyO8pJbdhNhYm
xsJYXH3R7zxj3Ia3vRKWgww2QRNyj07gxvtnn1axNpReLMcY3+YyXDLArGNalUE1egTC5Ob284/4
yvC+PnraAgWxGa3K6BGoEY1GoPe/xJC81D348YhUztUH9zsBcDI8TXvic7M9AhRkzrJFtrhvzrMr
xjjTpvCsCTWr8Bhqw+NrESJQFwBtW8KCGyuTLLr47TCd9uRVTq1A2Oa7rq/+8Gh2uowjY3F6uRIw
DfcKgha3MI4ewzY8kZiKvjl86ULih47/id3r2AgPq2PY68ZoE7BYA8Gh6eM1eAuBPFkbYYFxED1m
DJfg+r1CCpyRofk0Mvxy3IyLgQSIPCDnnRQTw0ewxstZWUnYzYimeWZOGz92yxvMnDhQIf9Z3jGo
1hW0b20YJZ4U9vBtCv99aSU6h9X7IxR3BbuGlen30OB00w6zAJN6eDb0XICPwsVhv0co4vCfRyBH
4M2I6+aCF4/al+MYxXK/CVKf16a4JkzaoTUxd/R4h+hMBZpXRGaUwgTI/dsLQmqz8wtbCdk+whnv
AjJpqcyMEXHwOp5kU3p3Xjtms06VGS2zoA5K9zHW1uf5YVBOr8MmFEZlKLC7SeIDmjyH4B6evCoq
I8lRR6qP6yJ73XIroJnYUI1Tj7/oF8Tw53WvrVagLkhg3gbysEZZ7TzOiVIUDyGAIVlfT/A6B4pz
j+7DeJEH1+Fx2i0UEDT3sFiegDglrhYJAITqoFreI2Gg+0e/gKwINlT20d1G8kwcmaHyZgQXUgtc
bvx8cPLkoRkWuybSt80UiC0CkOXHMbZpsFqvl919V6zTaZ/1L5K1sKFd+HbfFqMb5cApjkKjO+UJ
77Qx36WvIqo4iigcOqVPkz8yvvKhCjQKqhap9LDwoay9tV9Ir7mwwedkIYe5OhRReWv9+l2ZFcsG
9cTTAKfQwZpj24hMr4bxZE4x+aCxJobtjgafR5+Rf7+ExorIyVifSoHk0BMYfjSDBgHFO1zhE+zh
bgJc+OXgoDEHCjWQZs0L0kRRt7lGpXuacJuPspkQgC2svZ5fXPmXUTGrFwVFJHDcc53u8fgemv4x
EoJedKwaymNalfr4MIJlR1yVpajZHRZZdBwV0XEFvCiickUenk3TtbEyRtleWcpzQEDlUFvyELQQ
/Nv4yAAXdBZkABN2kzqPpTpJx8YI0GYk9bNL6nLYKrSEHmOmjmaIIdn1Ft4lhGj6h7PM7yXr0kEF
CFuFVVxH8NzsD6rSLnUS3/RYoGG2lycYCo3F4WmMw9649C6DAxeAAByZJPQFfZThPbj5KcfsaSTP
H+80deLxJia31UHKekCHg2r4+CFC1f+ORVRNxGvYUFQFX4VfwK3f4q2ubRBZw/9mJXKjtDBlp+kI
MUoI59VXHcngooNTYLnJ1IiqEJX3ARyNTQuc6Bq1rIPEoSp1p0DDEU2LmW4k1WIUiowgnbBxQT55
6Dhog8I9JH6KNBWkZVoyMz5c/XZ+o+jE6l6m45o+b2iCTTa947B87IXVj0H/37Gdisw2gvBWL/qs
/9Ih+u1Nz22b3O7nU7yinsVxxREGeVnZV1yXB3si92XVns0Z01j9d2TyC5j+Z2z058hP4XNppPJR
aBlZDaAAcgACYkBWMwlTXwrQWWJTlVF/dh+nGYvR2pXhD0/wzSyjNKqDiDU1eCnPyXxcNpfr/cgT
QCOGyMlTcI0RlHB0JwF82HPInkX6pN3AQOnP24BM3fv3Q/ydqKggw0VFkXXmAM2uPyN7NJnNWJYu
1sqatlOuzP3j8/9tX9HL0v0+xtOXFsqzIWVFZ6006g52/qFNjLlIcVP+iYzw7Qf97WX6jOm3xVRe
EwvxJ17m/tkg7gkLg2sZD7BInWm0Bl4pgcr0+35Sk/4FMX1eSv99QQp3f46bnK4PS2ivFo1AW96o
n7TooFQBcEtttD1+qg72P+15NIU8DPl9YmrlF0f9t7c0k8QyOr2yVur49GEMhTfhNV+cPBVA+7/X
xt/ZA4pxWAhjcoUAGAYvf77WBbWq9nE88TkH1VpfAjia/XuA7zb/7wM8JXbKKe/S/MQA+jiNAF4u
DkPRV39YFdrfWRavoZLuiyQg+H88rYrugP1OnebWqt4SoA3J6aZHwATGXt5UA8L8nnsH6738zF61
Pf9cztrgtq8+zd15VQ2I54C0eBXIE+AwUz3EQ4pGW/sGEXqs++eBvk2HlyVV4LkxEpbl142/TsW4
HR+Cf3+tXzDjvyb+vy9iPC2ztqivuEmk1qoYVhUgSNzgnHRffMhcsZSoaYT96Ab+V72RrYsA/a/0
zZBYB38uAdOosvKg3c1VO3pE9U4fHNzaq1wAhwuRvOcHy4G/yVu/hjPhqaBAhSPt00lxMnHcqK5X
E677KUJ4zS/mSBSv6yEuzeEFhrIB0fVqK7vy5d/ftl8Dz58Wu6T/DPy0RtpT8TBOh5u5qqPcBfs3
jO1DeA9/unR+GOaZp6DfjOR2ThiGtBO7tXJdRTodQWP377f5y9X3lxAojCxDhsNniurTSik79ZAL
x9xcZZtsg5IsZX40t4LTEJgdwpYS8TNd9rD0f7zPvzuCkbL7z8hPUPksblK1VjITtqVJfnic9Co4
n7VHJBlVvopOzw+v+t0F9vuATyu0yO+ZlR0ZMI8OM/pmZJGWDxTMN7wdwKPVcZUPj+7hB26D8t2h
glasjNsEWrfQNP7cGKp8E8SyMwwKfLCbx/HMWljMaenQQh8Wr4Cn0K+pAuUlid7MYemnEPJIWsg7
0nG8wEkyvJP7GDPir5+OiW8fDWcWGQV7Iir5aQrMqjUv9zg2VmkkD3pGXRkc3J7w/zJCQhs1kcT/
9xx8OwW/Dfg0BaUk4/ZwS8wVpQs0IvD49ZXo30N8UxxWjd5u5v9e6qlUdkww9TklgrGS0YC5O6TM
VCXaFxEeeBcoM8Rehj8trV9VzedDgduPeicnH6S9pzFNqbrLyaFB3MGtUOUBU+ocINSXTuwK8BPf
WpLbXT/Ng4Nfje9jsLoIpPTaO1ZAPcORvb5cebDRqeoVtKe9Igmdf6R5r/a6FxynIwMlvSexU86P
TuPrkP+HDLkQNh7UMWCIP5I++sn/1zv1+/e34OFx0rpzatbGiodAfAQE/PLzRba7ceL+e8aUb64O
xKDRzEJuAdu7Z0N183G8d4XY6ivFVz/b6Arp8LC6fKVbC1gNgvXnVbdCAUcX7HgEOvv2BfQh2R7f
sYidtBNr0Ab6S7u2dvn8J9s6uZ+4p4/A3u3JkIrek3afdsjhYrSNrjQ6dDHE31Lu+WZDCSbEz2BJ
qqTu7mNk24ptebYfrwAbhnVwiJBjv/+UAXwzG388yNPOOajXcyffeJB4LFF5o1wZ9ALfyqTzRMo5
5819u+soq2C2/X7HF9H+9xx9t6sQBqbVDN1MkVWl39m/rYYSa9BCvJX6Cu3FXZ+pz06iq7woo8ck
3uZhOmwJh9CD//ew5rev/duwT9d8W4nWrUgrfeVut9h9+NMpghTTXpUayaw99h+RH31G0Yqd1EuD
BJ/vsGU9b+JxjXjOxBmEzjzkFwwsZ62hDtwzm+cn9o4Lw5mDwP344Ym/ubj/+FD97//2odRzpV5r
mQ+1HY75xRNPVzzm9NV3KRy47nC8Hb/6r0dvPF3tp7zBw4a+bQck1uiB7bzJhGLBgFyWZ0f2Ngyd
gePNeKnAs70Bjz+YX+1wPpz/+7l/muDnQMC8JN1RKc/6ChBT8IiqgfXSrFWqAat0WI2scUMFmhSz
+elW/m6HoSBMUsTBCY3x6XrUlCrPSuugr6RlOutW+bLetwNhHhNF318oAv5wA3172KiSgTkiyoXW
/7LUf5sfNOnr9ohh1GpoIdkGHxx5c9aS7ry+cwD/moXdhF+smDWiZr0u2U8NpG+aLUhsy6rG6HTI
QG78uUbyY3MSUvmhkc30ynG9aJOMslAc1SEi48OLH/vi7Ij6lxml4XGqo3FEKgpQYW39dFt+t1z7
EAxHVUtUxF8J62+fg6ssV+4XiH2/DC1yjnoEGRc3WmeGE7xg7vO1+WGh9RP6fKSSKoiapKHgDnL6
z5dX0hxb3Qs87dNI3BzDR9g5Vyj1sHF+WFrfHN6oMeqyDiVcFDXyhD9HMg+CjEFbJ666CwaY8JQu
C/NLQDgHW2Dv2PrScStsMj1MgBQ/vAy7zJ4WYh8Q1nIEcyQB1fohw1T/Ps+g1assL6o4/ed+OsaF
uiDsTc3HqjWChgoHiJh3GScOyF+YG6CvUwcFmqKlm5XOkVZTr5y1wyqwPnsmMChjrcIWKMGn0nEE
RgK5HAT0MvuAIVB8mOFhniB/gJaQ5jT7/JU9G4vev+fvb4UCJs9AZlY1LHas+px5xbXVpFlidCu4
VDW2zJ8Aw4BB3w//Q9qZNicKbH38E1nFKvqWRRBwx/WNpUZRwQ1RhE///Dpzq+7ESSVV9xknmUw2
mqaX0+f8F0SQHruGX82agTba90q2xxE79X5SkSOuIfdhHkHArJUh2YjtL40S5/+vg8qoN+ssIVrd
kLEHftueivpDflaH7BlldoqQIpoaYcM/Rw3UiOrI9MARBWAILdVXSW023aQPxFQk8VmSf27Jv3rZ
dE+TRmiEMw3+vA26fdlQknRPSyD0HRwcJQeII5xl8zUqtwBlqB3eoChAUeUJbvXg2NM+XoSBY2l2
ip7dfHBdyHwF1ub21KNGLq0Blu0pDYGRuTq1/t0b/xrpieXmn85rGAYMa3SDafnXefI4pfXivDw8
o1y1EItDWOaFyttIQR8X+DtDkz1/pU9qH79ldeRvEhX0VhMZFBZ+BJPfl5/rrToZ0q3xIKx4tq6h
qLoh92F+IAGSIRlFBPz5Jmw1Mt5QWGhho9tSqGPhLO/gxuxIy5E2vOkNoExOcRno9K51cBNLQYaT
WxA6KJBWQQ7WbamPoBQLG2kJC5AKWQLxkqjeyKxBvNm63zBldJxW3ZU/Hq/IgaM/aEGksaZ9PNv0
gTQrgMB6UKjSziHu7rc1ON5AGMmrI8oxQZZDuDMImX3x9uuj+vcAJfqrIRYPlCX/UUeoVa9mXl5v
z0ihHF7vyOF5Ttop9uF5bvddZiKYtjUU4tf4t4TE5zn1bZQ0WE81rqrjMfZ5Bvprp3hh2y6/4ucr
ujjn9gn/DMrCu2tYd2Ovif8XVi2th6to2IYYHppg/i2sj87BhlRYexlRGqUKCjqxNMv+cXWcUi1q
P1HUjyPQWB0VXLIo0zX7tfl13OxnrRsITLl3CZSuDrrMuwW3XyLqz4j13/vhuGEQ0KJ89bZkHJPk
tZTTG/eDyBZS7QfBwYHsAbyeUrLRNC+IEg1OQ2q6KYAOlGI2RN9RuqNKUgc3O9aicn6aqZnJCaBo
p8N8gNwgRZO7hdzfQzIfh5Z0+e2s9O8GQq1HqzeFcYHQ6XpbXrLr63E7aPkrSlVLBnvchCYFCJ7K
7HNdxF5GrlfvF0cnQ82IkqfWOgO8Sdby4DgsRhX8aNm5k+xBZH18OXXk2FOPzvXpnQ5R/vilh/Vv
22p8AlYI8KTPzfCvEWNky6KWGfRwY6ENJL/mAe8LcjvxWJLbOtr0CmPo5DzNRu9kvZjqegtCIOCH
eNyIUJGxb+7VgXZJgfLlPEEQHR14nOhznjsgcF3QmB7yxEge5Mip/LyMy//qt3IUNf5q/NtOnTbr
uX6s0dHaInsCYXfiyrpD67SeJ6vsNFjJp42PYq5SPls0riY0EvhF9228QKaZ+q5OyRC8SGG+liZE
muVcsCUHL4zaoCKDwYKLssuwIofzh1wgYfaW8MSlEJEhuhs14UgjlIASgPX8HHsAqOFmQnyoTK3P
FaouuFKM2669ZHuZ5ZMMzaMJqEJ9p4+fXaoJewe7LnWsr07zZK7vTv17UINF002OZo4s3e7+QQnv
OcgXBJZwBTLNRGKLwihByRk/NJgmuYDwvWrmSawnjQWoySdxxwhyUKKZxfY100GuRsn0xT1GWR9I
sDFVxipAxA7oYgQTn2N5c4C43G/2LkO5t1w1ugrmB7kpz5dDHKwrCFEdmGcGTdpcxwAIUTY4g2jo
a5LFlndZwwOU0cpF0lCcPV7aL4fa+vcDFOkUUEeEMsrbWS07q0Zh7NNXpI9s7ho8dwXwt3+ARbLN
e48VMOYDJl8n8zi99mACBHX7GiR+PnpN077RQ6tkWoAuwVKMAOgBV34DkvrUl6LDjCPyHXE4w7+N
GoHhVhN9G38sg3sblk4S6eNkA++WjqVHVNXU7ma1wSxg/fMoBu7779bOvUkSoVGDdfu93rRvaJey
er2kiOVNhWGib3iOtREgbWDb1kWo4y/byujQAQ7qYS+2y8I4ALN7u1tFZtZxAkPA8eLoiLtOld0N
ZXlCU3gjmLlt03bWqlolwPbq4wjMShukM7w6KT3rua0savRPFt59BPkx28OdsRUHd56urc70B3UU
PWwMVPN1QAkDtyVothBFPu67y/Dag3oLojwPD5NyCz6rGKYf154cHgaH8bmntpRO3H0MK0A4NWDY
fVRrQ8wg8J7E6cu9XC0CrtfHM6TqDkDqPm4gYDQ632wN4STsQmr4SN7AEClCHbfgxhFkuoBvS6zX
h2Q9unIANmOgOVmkBs91poP+qVvLzr6ve6ctLmzuDb47+tu+DL+lgNJ17N1Nhv19oB+hXIHsOFi1
rjp9ruVFXvcbj4HsxhGpThs6c0r1XPWvHnHxc5WuHiEsRATOUrfAkQ01y041O7MbVpYykmbwpUAG
32ZSWFmjLEDLloGD3sdyeNgUdnOlbQQ+pGSpfAXpGt3KsOZf0ff2zlDqZZhI9rlz9M73FpoKMlCU
/QACvlv04WSQbnQfgpV7sdPBMjjGrRjGG8CqGSRLMMRAK/B+X5Qjbdrw7uHRA77RxClxWm3LCI2M
DgMb1kX7PDi1b9CSlo6ywEWur3jwUhfPFrM8J2hs+hB/qm3WzSc5aGqGIccAROhQ6v15pDfEcvx1
N2/ITGNZHADYGQ2R6v5rr3meD1f5dlMelDofZzvm8JPXPTTA0WDCqQvEAH410KxQMXlGSQdWYrIu
4SHcmv4Jg7KSZlGBLXtAvUcp9PjNunkKTsqkaVibPyZTQvIXfU9eFbQAYS6qOjcxE2AvbB8Ezt6h
ZRRBRiqhCPYIHRAvwGZ7yuDQYUd1V6McRVn7FTMsQyR+n6yyIAnak2JQ3e0nGLz415P2Z5XorVeo
yHFMq+tEOQBEvvbKqZnd8dirkCPqJp7RW46TXT5LJpedvIkbFhTdGmqsmC74hZ+Fqhd3gJh1T87Z
5gAVnKfVsNmtD5ZjpYP0DZS/wslDowUAMohd6PzknikX9BV4SfH4Oi0caVAOtA5C54TneKCGhKjj
LGy0pX7uq10ZR+7g1M1mhx0wwv6xdwprXQpbPsaFvdem+rh5en8foVnTvg2LTtqL8Q1dhnr3Ol3O
G/NaN9keHLl3hfgVIJaOFcK+H3fl/mmtDeV5MnmG0krtVbNjqCJdHneavXP/2H+4yfgVoorY5XYP
HtyW4DySh3EnHqft0m90nmh2ZAEWo2P8T8EkFT6ukdi+XW15fgrQ2ezXwd7loRzKXrxYImL0GHCK
M4ZPPw/qFE6OIdoAnaq3XKAQXrq14DlrLHLMbvJI9pR2GigbSgK921bz1d65XQzBYbWMFneNUm6z
qwAr1NoPO+4U/VO/CB8z3d93r47uS56CAhrhkH/FHUhrU8o9OE2sI4AMlv7Fu0NGqcJr7yRAqINn
kAdXADoXF9p0G5roWsAV0/V5jYTydjgcukMwgpaJlx+kLRJfQocd2OyVKsOzJfJQ1KKQicCwBOJP
yAKFph8VuZ442cAZsRBchd9vThaLhbCpEN+2xbvgZgqZfyF1NuNvjSGFPLBQZwR/jWZzZUZHu9eb
QTOwcUzgVyDGHxl2Nd+7e7eO5SPaCrydZ3QdeD+y/9ipET1wpqgP7hz/4IiwXBOa8GsPrL0V7w8m
PAR03i8UUSCTO8JKZL1GX6ElbESayBkLGwKJvSi3JyToubtZk0TrxULlkYCSW8M3o52gsy/cUCnC
WTFoUvQh8SkS4ptwmtvSp6+D+GlpqNsGHm2cCDzVPG8AUrERfEKlZ4uFyERHdzOKuNcYU66DtQUh
uegZ3LI4AxaIW87oAMO8TQBZmZgnIOwoOjvu8GbOclvgm4WDssDVImBi3VFOlrnnm7UV/Uy9g44E
3mauIbGzoglvhQVpOpTb+TXC/1o8LWC0I95sdPepO/2xVap93higcXTXxecwiuPsirZ55oh/IdDx
umJKQ26Ewy9Cx6352ZzC/uNXTjGAxZUS8J9kZ2YYm9Hdijjwop8krIIv4EV5LjwJofsvfC3FFVB7
AB3Lk7G3LjrurJ94g22HqHhD09j0py557ul8hcOIYF+Z6Ot+Ak5RfzWHf25SJMW3281me/VAnod9
9J/rZk5Kn5YJqxKlha2zdzXn0/62H3ZXKely0UBMTEobNiYv2VotQauDlEQcG7aKFQJm5pHbB7r8
RC4AVPufhtLFG6EVKuwGuljNodVcEj5f3U+cu9dsoznS1ttLS57f0PoWeuwlyflud47tinhtIGBy
i8KITxhhomhlQkYZ+d4Z6J0wVtiN9ub4Yo/Hwg53tZo3zCc7vLDMFD+ju5o57bcj2UTyWvSjeKqm
yzi9Ov1hzVwwbkVXY4ZFwzHf5IpTcdAUji63PneOfuvZ+hANA7a0dJr2wUaw2Tx6sSXxVfEC3+ic
KSPH0BuPnJaMCAw4E7uNREv74Qk3YfHFGgYRh5YQPf3zf/G5s3sQTsN0CIYNQDvTgfAK4ReaKwSy
9YV4guINHYoQ3i042aVX+XH77DV6dYbupDZI2o/wOEi31cAYNEH3cuZQoybBQg1JSlSjlaFEehsA
7GWDLzHgXAKfA2oll74WnIfQRHwlSrtFmK2KSAIErAXwjZBK2S8EMFcJ5M5tlPQaXQIh/zlkv00H
qCOwncwvvbIVt8vwONwPj0Gjl/RRlPFRFh6i+Y+mSUahYT/J/PNYIUrP4a1xMC4h90sj6H6h3Mm3
zT4dBVfvPgVJ64HhB0Fz9feII6z5LK2X58TJg6d7xAiF3905bq/b5RBgD1hEpFr7e5yEDZfRM1I8
AUq9T9V5ssbKM1xOH4FX9ZVhPv85HPqsIPy08b+l9IrcWMbnRiF0CE/mZAaGiUXjAlRG/EuCn6VD
zDWKzmKV3jCqeBMeDkgNfK4Lskt4bAqHoMHS2lFy4uXtSgr2u93D/Eh+id9kEYm8N7gpA7qSQLNS
X3xrcPo6XZIqhaKkQu84rDA5F4Dz8QmhbYXBWPNv/dovtQ/lt2u+ZYD0rKjJD3HNy+45k3uH7msG
BcTHlz5zroEaUNtdnKK6h8OUnXZVJKtvISnZ34CV2r/514aGbZQK+4WaCJWBr1Ha+SDVDvn9qIFl
OpnByexULcLWoLT4GEoppoGzKDqy5bJJidoMKyrqfu2XxblgPg8/l6zRbjD4eQxp33bPX816q70W
uhwf9YJmzRYUMQUTSKztJ4v9XAwbsRo1GC+bPqu50/XxkxoIr52PCa5bwmJLuEMM8Or5uVnqvwXD
r731dmg/xo3r66XQrIlQicZgbC3Cgejz/Z3lUwxoIhPsluAsjQWSYozXNUvYAcvcX9ry7/H6S1ve
09f39BofX0/aIiStBXGKWKCHSYvYusUmtrcJu/rz6RMr9jllRZozGu12GGl9/Ianqv+bzPjaFvH1
v05A96KQcuVKWzCe4EU6hhc6k7xgSA6H4pm1o73FRpNidkUUMPbFKi5c5LEAwxmn32dT5PsIYyI2
6avp88cbDfS52Fs+fu67f5nr1ED/GvXvpbDk/jzczifxHHOCNBGsCTOvJnGT6Dm2QQ89PXd4MBEI
X4gv4jMjttu+CBTEWDyBoeJx+/EA6vHFFe0mHhXDUmyTdYam61JOp4ZJHZdehx76wcCciLWMHRJU
DYJwFtTwgnM3+Ro26j97dXeMoSbmJv/TyKUeqeNQT5VKEevAX0/oeKwSpXlpqNFMGJiJ8JvpXnBn
0Xa77W9YcYfDxBo2cS3yd+QIwfuNBr90+/eLzV+NeD8S3lNZumEvG/WIVUVHwif6/Hfbp2jibjkk
KOzrIT5JFMG7ozEt+fCIoQMR/n6I+PfVb/6SKv4sMf2z/P/VqrflP7sfz+khoWtY8VAXX/TWlXic
2G2zW4mRO2RKE9Vuh0RLrquM5ismErZfzKWClSYF9Y+pKlYr9q/VerGg/Ns26Jc8NIQW1LfHpsbZ
tXwuVR4btEjQHJVoTO6drDBkTgvjvMHHIMCnGiuz3y4u7vvt2mjusiFSxZYERvPrkCFl+XgsXwc9
KvdWbZMFEuoLrZ8n4neXYNetG0J3mzTBW9ent2di1F81jZJSFUrtGzaK/78LvG1veq1UX9KDC2j+
s73knFHr/3yBb6qItP2vW3jbqeKsrsaKJG6B4wwnMXVwadd7l/AAr+g3C45vRsOXa71tP/ppmZbx
da8D9Ssc6Jv2KeToYf2a0Prmwf91S+/43zi7pY+y4pZKv9wdR4doc/Qr55d+E8Wi99HVxO9EOHgr
eDK8FZPy9PXSX7quRSTzbWN28S/bDO5Zw/st1PouvMOsGV95PFxAD3yuSn8tfaBj5dqNwSfoxbq5
HoqFx+UUw2FrNPnlrr7ZlL9c622FS7PyJgMwEeHUAoQVu96WE+dqvNv9BppSv+/A/97W29ypypf+
TI5LbkskSbCdJe2AiQh/OPq6Uzd0xJly7I/Aa/224SvfpDy/3OfbvJKy6lHLb1yc5AI7itjuF2ux
07vT+ZzT9Wr8y0T+rIf8O17+e7tv8+yWNBPlfOaKmjv7YEsQ4RcYKjbszz2bDZqQy8H7gb/c+Gj0
yw76CUj+qQFvk6/KLkuWEh6tCBSQGuEN1N/QxXR8xZF79z+AlVhZ/jtu36dh/izueS1palEaIojV
yciLGBbHUfs3Av43QPyvV3oL38o4OSkF6W1wgyIO6kVDJgipGedqYnv6yxT5JrT/cltiaP01HaX6
86mcCy7GtTr4T0Lyf2L86FPfMX+51nenrC/XetvCmpcCjFkprkUKnsmIEBsRB5HmNsTYb7QLJsGc
uPi3e/x2W9P+6yPxNlab5eX8fGm4MKg9hA7PUa20GrOfu1H9rCq8jUej2airMgRB1lH5bf4/02Pj
epQOspj/4iWeHFlIXM5nBHbBbME5Dtjq3eytFUsEttGtE5EIE4BQIKwLsjtE3CKD1I56Pb734fDg
h1tSiJv+llGwITIUAZo4+Yk1k7jXHJxEvjHat9qEIq8/QbELjDzm0xwbMeT905QerPXYdPl5vsLB
JCLrGGGm/MKFqYX2Kr92yGMXWT4SfsPPUxPfiXWmiEAPxNBD3K1T23VDF2Qt3xBtPz8kQt0Sim0e
dthnQrDhimCNRYAbHBLL3uyDNezz/Vto8zQ8N7c1YnI8eIZ/YnOUlk0yDi7ZwBRga0jki5Jhu+xr
oyfR3cbdTP/kJVnGmNcMDswQSUOgaej78CJEOsv0x6o15mu73W7vHHpYoxV4uzOOUBi1Jx+7D8JD
AkSPzz04sz/MAb69Hx8DIDoqobfKi899xK2BOLTuRmIrGg12ZPvsR2C08TjW4VA20YXmpxEZaosm
fDA/OEJMRMK8MPFKHh0diu3iwhwuuProau1ImjTtgvqvAI9+7Aa/rUrfncwFPQ2VFWEFhvv51+l7
BwSSFEpTiqoNEqw1hPWQZsYgE572rLZRQ4TUBMIMRPYFkAiajdiymyfSVpTYKYICZUGlRxfqfHfM
GSDB02V+2YbnHhwHJ/LJlA8LizwXWbSSjBAyUVuZQFvIFtMdJOt+nkjKN5O1AUZT0oV4TAMd3a83
VMaPPJHr3FAMitAvQYHVUY15uHdUNA6dRvQaNMeHsNbpS617O/X3vqC3NvtNOOo/t+S77MKXlrwF
+3JZN5baiZZcZ/ddMSm794WRC3mrB4DM2Lri53G30P8rC2uJBqtkZXgOo+f+gZCTNssGV83EEaK4
W6hDalen0N194iDPChSTLkVA9pf2frOSg5wmpoLCI4PPeuu5KmvKl8YSM4GK0tJhuI9qs6KrB2jo
b+MBJaf58mqeJVPt6Ag1fyDPiMA7hbiz96KKKW+TUXqx0Aqn3i9EF9cKyVgCCXCw858byvH232BT
0JebAHGRqqNW+/UZv/S9VrudZTnaR82ZHD46hZtFp2G5ArDpIthLClqNnhucF3CyBTzZ9OoIZYOy
WDeG1VzrZlExvC9Q7cBLYitjeJ/YGqN6/PKqddw5hPWetln2FHAOFBzuIGEOUb239MgS+HCAKPsx
9LNAHt43+wmufUPESa1mAEESDYx7CAKxX1/j7ogJQOGqyIg0bA1XvzJU0FzY7b3MOWIjfw/Bcriv
HSpcNZTNZmR5qQb5pdtYPKju3Z2Gk3qYhXRqHlInbqNrzO/r+6TuH9uNbq1drulaNfq5a7+BnFL4
ViSs93j+aFC/jdmDoS6T2/0sC8Mh8RIb0JpS0ZpiTRQNRUnK7YNsn89X43HO0vnnVZoD8efnxnzi
9d+2RBrDVqnCKOPk+rY2PbMqVp8GjaGQRntmijsTtPl1dLFM1nuXXWUoih0JZqPsPIjhjQFyiUQd
ZvS/BQFyQ9z7P83hzAF7HmArpLCvoy4t93eOtxl9s068mimHnAiidUeyAoNNQLywbmbDAONCeiO1
diN0eqjZiIxXQFRNaL1YdESJT8ZfI3HY4tjd+f8CVVILHwmYWyRSePef6txaFCBjLgXc5MAwAtuF
Tly8uOCoiWgkVbUekJYXZwXsxVCU5ELUq1j2QApnFGoQ9s+sg2yjAowWKKJzwLYkzfLQdE19mbEP
sOhDnhzrplxa112OCBzAl530NE/MWuSee9ctRYrYFq7nBvfELuBgOdvSP1OUwoqWx9IR4bNB7RbH
dsqlwl74jA8h+agBPYCkARUrBN2dA3BzPvjko9kl3LQR/qSkzVzGMg/simD/ga2OnU+44P48lBT9
m7M2il0aNmB6A4qv9HaS2z+bWawkdzk6TTCfmu3xCwHGS0hxs+ixolutWY8T3QYjh/BN57o+dE7g
6A7dxuIAkHNzmDbbp94Rjv00AdQhMokVJ7SeAp+NJ6i2Knu99HliFI97RFI3u0+VnKkj+oVH/vmX
BwtwQ9i9bof9PgEL6XeXGl43dMHZMrBLvHjXRHSJ0wbFRL6KMK+CRcE/j05qn22+2BPBHz5gw4pf
RhVazElyWYQ6rhO6Ye5MPwsylI1vFsNJxID9rWG5pgiNCUx4HKIsWYqP/IxQPST5NCa16Y9EeU/h
Ra42s/hyZoFc7s7nHAK7PgVQfnA8GvOhqG1yFMV3fTdaiRqpKKQqraYLMKclfBNRJW/HfVFgJezK
zPGtfx0gnCvkeLHTBrGXJmYM/y62ni8T1ZnF/VfCl/wJu/1nwtahx8igcoHliW3kr6PJ3jBqaay/
xPoBPtCW8DxHioxiOFZDQdZL0OPqETsrlMCF3TECw6H4SOAP/ryQXyZHKepcAjjwSRVjavJYYGQ6
4KR5O46wLUY98kjBfxjO0cTh3qmAk/T+jIU3opAtKuAHy+2TpWiYd0SHYFaAEEfPsC2+fcXhRaxZ
zAckSbG6IGRk/ViC5yKfzKfF7KD3TM2Dy2ln6BMlNqKseDIg3G7zVIgZRUr650mjfxcQCK4x7kNw
bFiBv/aftL/cimN9KVEeEYdkziOMp9hpcTTosBxfWH4pG03dfpvRHbnhNBRH9ZBi0srfMf9zOxgN
RivHG4hl8JfWATn8Zj0mbBWEL0QV/5nSqa5cyntKvGLrrL0ARhYkEGbE3oAgOqXVESlWsHk8OwAc
odwqHVERYM2OmDAvkyePqL2zZkp9npLFqWg6DUOZZAt5AHFgEccdgRrgs9SdbR6fNPusvXQRKUop
8P6paFIOYDaJBx7OCdFF9Wow6ibt7mA3YOnnQCe20cmAPWBBxy2tgYrm24AJFoabkN/qjHa/9M6/
LmsanfJX57ztnen+lmbV0pDIXIknF0zonQW3TjbJFQcioWtAVYZyxgA9tZ8HjiyJDMP7zOPieCvq
dSHB97ZVxsX1cZNuKehj7Hl2x1k2TXMrhUJUt/BLAAB/BByS2FeMxmBXsHhgd96qM0lzU5rEcCR4
FuC4PXGQ/IQp/EGXcLicf+bJl2AWBG5jdW/Dq4g5zGW8RxLcuXYrZ3UeZiYeWyA4BAZlJZB2/pj3
IWLmTCBeqOtIHrlJ4xO1IMAYDXZt8V7sdSobLTgWPuzLNVNHAfAgmTj2tH/pp8/DyJd+QmbJIG2q
IkhCAv6dvZefqQakPMfISFqGErITqb0H2TDDRlhbEcxYIL6GiU6VhOcSXP8FljPYgRnecy1Z8fQy
kZwXnlV9NOjgifeQY9bqrTsFXc06qqZE4R31frCKYwwmXht1k0bA4gd1w8qiDB3aSd3dt2HH4Cga
pttims9vOxqRlN6FkAMdWDPXrDqoKB/aETbt3fNKM9VAcXDobssFNjvksHLDhrYgFGXRa2KhGJdK
iMtRcwmG9diGC4dvEWFHkuGuZyrcysFc5n7RXGWTQ4F9m930H7FbPl2t6Va3LkJQxNxp4cmGc1rr
WD9Nf+72b3ItQt1KQqGCjkeeRXrL/al1SbrvdVWJwPG9HuYpHd2ldoFjFQjcPbhKMC2worPWFU3l
p6OCfQF3OXn16GPkJAfxBJLdif8XU60y9RE3ep4RThxRvlieka8ioMIaQm6D4qVXmlyD/kZaUZI7
ctW9I+3ysO7dZeeoO6VhFUDSrx2jlZUtAj3ccsNnpB9D+AFYgpUnD79XLetTj8A5hIfWqAfaClHS
3fHuGYDaQmgQWHugNI82ubnXHYju8dWKVzXJjmvOA1+XFDM6hCXrmL+q4NA1MyfyWwnl9dg84v+F
oLB7GiDOrcyri4M9RHUJMibD3jwZiHaFCViTpUXYealcPPGSDsRCmbgHsyZ0XzXz0HQKtaVPlYmR
twlJQTwyb9H8a6atDGlfxL5Aie8U7JKCnC4PlAjjP+gJGDQ+SvNCDJYJyyCsqB6oCUbLlZLayu65
WWKXDlP4ZZ8kjNrsmxJwQE6zFhxGvKRehJV7s04cgRJ8HYQbu6HhHJH/0216oGiENRlptlE+TZCc
PpvZ0s7Yc/eYediFy0+/QpD22ljr44mBHNbLxb5O7zZiK7lxcmxdS/MWUc2Vl851VTsFNwUKhqM1
TeoaJKYiIpm93j3Glghj9lZ+2p2F1URaOToZlNiWKLTdcFM0dfTbjpbceSg2vg13EObY5ir2pZ+e
HYNxA+apk+3ufBW09sk6lhapEpkYfCeF5frE8Ors6zYzRKFqvXvgrRRkjjrO5w3U15hTsV0NUYOG
2JBju2M9cEj5wALqVmtVWauJvfMeXYHqZOcUtkun0X9eAiSH9lO+MU5bie6ot74xx0ipgxi9XKGC
jbSzS9yL7PLtaGmeypKzRxMdjNhWQRcVIxEMgAjhTpjF2QDFCzGsLKT/8Y8qCI0n58e6gXwdnnUs
pA3GiZW+3HiOf48+x/CsUC1+5Lq9PGiRVQ/2LzsHcnlysoWyORhtSXOEtD+MOamjS+1UHTwftl4I
0jidKTd6eT1klc5RRjRIV45e2P1VXMU8IAY/qpOc0qwl6LWGeSSrhhX8rmyaPBu5NJssW2D3Eoba
L/veZ0D5tpyjngcXHMUgVpj627pyPDaezYq6QiT5uLy1BF1URuf0sT22VE8IXqatcwvpSyRnT7zO
9t294jiHJWFwd88t2Uv5HpyU+FjouIj/XRDuFHTTs1M0KOMnreMiaUkeWuDbGxBLFwzb4tRSEIg6
OuJfAEat5VT8DwFEYczuX92H98sCKv+zv+saCCuDkBr8AcXkt/1dfS3P2f6sF1F9nLcQXQyZ9g4S
9nDOK9REr96B9+Ucaw7w0IKwl3SEFu0LFrqQOhUv5FwhbJ9tdFRx2pQ/u+fkI5+OMmnDxcwz7hq9
JtbhDTcPl65sq8jHSo5sy3YeNlwWlHMIlnomuTnubAqAX3lUX+DV7YLERtMVAddug4QBH1wh8TZc
DVla1nvw+bQZSxF+KmsJ+dzSRwfXf7YwDr3OLog/ln7eungIU8JKEXqiexe3byRDocK5LB4ehmHI
XkKv5nHQ43DJkOroNEF27mlM6YompaH4PaWv/PlfGykPjA9U+8Gzvf5nJMiB6inO0oUFSnW57sht
nAwR/SARsFXxdfEyL11n9GWG7ip0U6f6/AhlOduAdKGhxVoJwVDejpNHS7yYia2X/2hdnUMbe1bY
/4+WZleQ3zD+Gtz5vAF/WRldnZjfgm+hq/KSfdUtUdMU+F1tI/s6aSndTdqye2hfZrIrvg/qB5q2
4mqX2b0lfurUPrXRfWxrnPuSfoWUKUcb3leOxlnwwteklroT31N+ng1fDl+1jw5j2D+jknp1lSkK
NS3sNC70I6DQ7Q2BolsASN4VSFmkVD2RP78Ht2DvlkMMaPTo56EMg/A9VH0bym+JAflSXxbHWCoi
8dxK94Hp2IPnL0EeVlwCL+U/D/OsWo1OdmH81N1riGZwKAYUEp+h4BpnYcJoy1F3vg1TJJka7Ssa
trDokjbFiE2CpuMlFG+ntupWvujiS6i6Oh38oDOf/jmD/pMxP57Mi4srI0Z5QeTcGF8dCfMD/+rQ
4SFq0n7RShCuvdHtgsMI7dwVB0YUQb0mtIcKe4o9bRdj6ZeuMr6b9YaMaTOsGMi7jbeuuhTK5VWd
NVg7sv2AdyCbxgj/3xr+grl/g/qa2UniPR/uTWpri3rXoHjhYaaED8iz1rnIHeKUOtrDKAzj7IgD
J4rYiwdb7Ty/B+STDw9LvXiVjou9MBy7DR6JU8NBQ8M7161fTWmUYW2whiN3WyyvLULS5hSX02cC
i9Lowms8LRRS0+Nmgr+nc3tZr8p+QpvSLXUofZQ4Wz/MfJVSnojHWsTDWQaKd5tpm2S+H8pHC61n
mVtBrayY64OzV3684HgkJrK6GFLJAtO7NJzaOt7uc/O4u4f1vaPC2d2+xgfdwtyLTNwJEzS5dGR2
YRy/8IF11NLU0paOtixBJESpppMB+N2bSC/sKQzRKIic1unpFiN5lWFB5+h1s0aJ4Nx5LfKXeaZU
ADwkcdmy9CObIPZY7cvVUYaFTHRk36FVFe2KbSHWXeKonDrMSsakhBwkcrInE2/IFAu/8IxO7aNd
oBY+POvWz4PDAOOhinzK2/aH6DoJZE40aG++y3GcDuq9pso1eK4dBXjvMOdAdY2tGoAmCVYHAQ1L
NQU7uzG4D8hglnWzlHERFjHguXCvuvO89vAT1jelpY90QaWuQw469/dzHA0g+SYXP4UC6JQsrXBo
a2Zjt4QzzmEyqzu1q4dobXyxg0NX8BrqCGEnbtqHl9iY3E+4ouLy9SpHTbycBKbxTooC600MvtAP
JoZmaI0uAK/IA6h4MYmeS6bC8eSyxRJEuIFMTpl1OiBS3rtA9LNIvEJWcRj4yskJjJsnb+6r5qxO
Pgyou+48VKoFy8HRzy2vIoCa6ER6gxjLE3sZaGGlYsq5IK7LFiKAxHMr10xWRvKgyvDjEuy3GH9J
w3pi+QwlbS2TZLqZoyDtJLJF7n9CfxK0IQf5sk5hdmMIWZcImyK82wlCJycCQ9uBAoy3qbtMyBCb
RmHeDGJmZ49Hdl+dex9MUSi71chYtmDT7AOtw1A5b57zWqhlgaZ2CuyWzHMNwXiE8nFm46E2ZbPG
WteCB3oOdcOLJzmWq6uke3jZL9wdceJr8o14csplS4X7S56vdSnIPpud4EwuJncfBJNEfjLSSYtl
59lErMS5vHqZzbeTjCH+dQdP1dwf7dnDv/u90l0cZTsortbr4dUODscDPIQyu7dHE51ElI6pTuVU
hscz63ISU/wrp+IMB0FkirlYQ/KJd6lhZ+sDvAvV4lx9DOMV9FR9RD7XZhxCH+1lp1aDVf9jn1No
G4skoDDswbRoDAWQ2HW5qlO/1TocDL3Za9+veARZj9MiEWZLlwMqp3krx1mosgJucFLzmuGx8zCb
c44SDbNcc6w1QJ/fK7tk/4P/PF8eIF9HSqufdpP+YU7gj89rU4TjW5gScD2jdGX4L7xehXPvOE7J
BvqMUIXkVE24FiCEfYIoTeXttJbbAy3B0YFC4roMVFjV/dvJrAV5CXPfU2m6btbz4f7j1n2l41dG
NwVsV36MsfjigRX1s3W84WsO/adgrJD5hzWGY0AHkw89seorySkxIUSUrHPx1elDbvUr5MJtpIbM
9vKTL0apOC9asXPqPC7wqZaq+ZzWQKIiI8CJQ3cuPiexdNOWal0ot2cq2yfrTpyvoVy39ONAQUR+
yLtidYpbGge1lcLc7XLCsGPVrT/Dg0in6Uv3EDzzzrXp7ecsGSpxYNOresze+NDONydTGxhG+/ma
PpYOg+pJyslS9i2Mn+bY3qMDv0fvvQzOdfs+Oo7v5Hi7y64+f0yrHv5+5/9j6cyaG9WSIPyLiEAC
JHhlB+27rRfCtmwWgdg3/fr56Dsx09G3vUgIzqlTlZWVWVurDxREmNdE49Q60xvgoKFTmE7O80/I
bY2b3pZWgdtNoLfrJUB6cgzs9w1C+3SkvW+YMuP7lNszhHWQc0drIHCXFaNiiOoYwWPwvqVAX2IK
5tDTkRgFr7FphG/IyBbyNgAMDfiPOUO/AoigdDsmjyHB5xw80/7XzD9pAqUgMyjNhrVQrySsPE1l
ZhPRqsQS7+Nx2EfeKB40jMwzqxU3EaOWdK6oX3tz0OgmH/v+WMQWi6E2E7gNER4RkYGVnM/snbRO
mcbpoVOPRn1sBMOGI8IstQhqisw/DXXsZH3sVA/JTO+YZUmwWgZuVexcxbCFZxrtVV++8omE5eMF
Rfqh+kv2IMMHOG7PFpymeNszrcPLS42bHzd9sZplqLJItmhNA5djqgMXtFYeVbo5fEwBh4lPtTCE
hmStQhqg14wusWkBMlfTULViYByb85cprT3xaSY2ZBEkmM4c7gxcRxNlgQFdEoLgnCcW+m4iqTQe
G8A5kjljhMoaMGNgAOujszRf4/G7xN/uXh2eD7woF7qaYjMR/XXYqO5wm8Q1StR/vfgSU9W9TdZI
sKeKnWRjeATsSAez81hdD1jZA6qYSWc/f4EhAg/DVgZbC0sWjl1hLYj6jtgySPp0smSV3vrObQKK
VHMum3jdexUsl3/7SeimO4izR8fQ5oDHurmQ9Wq3G0Szr7/ky5JxULxfrdm6fi/BYJYqSg61o2Wy
Pmb+s76GqRc2P8leClfBn2Sbd7G6NopVnJ+4vTLhymc03rtxNAZg9PiLQCn81Fs8za9LxWXblyuw
MsAr6fAG46lxhDJT2WhmewXAZI053PP63sOGiZgIwEwZTKK8apUpqJfRyL5kRwWXZy62MNDXj4ZV
A3axw5/2JnzS0cYNRbbCAPV8Yu/HqBr9H1Gb3Zhdi8aBmDiNzKBINTy/2+VZ8wRSjHM5mq8PyQZF
asDeQG93mWpURMhtlpkcIRoOMEwFfHAOjNfXOXb7e7zU+fi9pQ5u/wX62T3qlzl+lcikUkDXk2SL
cFoCDLqLvxmGCKkLfvnGsnjhc0xAAmPy6RiQ6wKmEi4CbStBfUGKpFF+uAUvL6g5kQ8VulkWx0ub
OS9tV1UetzXBvHk0KxvwdkUg2CK/Bf4T2wusvp35d7GZl5aok/epxyw3D5guv1BDxM/L7G8tPgmR
TEN22WMyMLriKistZg7GW2x2l6CzIdn0bvT77nmI843MEP49vlKfHK7hTXSLO2ItwdyaMk+EoVby
MbAYoH3PVosjYIkK0HPCDVr5l7TRySyt3u1dzVtFoa9Ry9ORimQTyk6SGpCFcG1TN7XffM52wnTy
Fcb8G9maxTdza74bzDA7eH6/P5nfF2b2AbtoV3g8kJO/qLWR3uuGDgCyENMyoCofjdyqiXeYk+Tr
lnr6UG1acKNd/51gxUHLbJsxcuYRBx/SoyqJdFgdk9taSwaFZ9MG9ptOH+c0WHYLR8V8gVzFSFqz
uJA+5adV4lMvnRoUA2xM1vSaPVq4f697ygz1JtPdPjCx9qDBe4rH9aMG8J+wK3U049rIVHKymlw9
M8n6RD85v00bNzky2FfsjKUdJxDSe3lVfcow605JtOrOolGTsn4pGl59gFaRtwoKA7mC9EPtTFbJ
yIKtEZsIqDxVSzhhR2tmVh+5dEnmcH/ucmsu4Unpw+1940BFv8oVaahepy1N4ThvrWWtO7AC+CbV
gR6+nUW57uZoSRjvm/StNKulzUrm5sRu9DLEt8EyzSsjb03G0+l1CMy2RLc4M16Mpen67PDOVsUf
FUm9rrmzf5jDOf36+RAczFBH/CeEOeYOulxZeJAAfbONLHgITWyqTLQzkNzvNDyrbIKLmPpp49ZM
Z68lQGtnk1ZmtNcmK72Fog+gcXtOjIVDuvgmTdTwFPxObQQ2xAWCBsarmW6uSHWZ2qadbZPHSFNg
N15Gye6x57CSz347jzxTpGNwpVratMmWJERG6UvdFkxXj/ZiN/4oYBiIe/hiTSg0nvv0KJrNl5D6
CE5MgmTZx3BENcgMMZ1We4xo9+G92KVzI1UngTVsfihUqu9nY/4s9pEZxEbe/PSiFS6NbDDazfJt
0tWPcMXhDHY6doip9kZ8P76H9fE39DGtC3/7ma0EpsQbKVb6VX09OfkdxgBJlZzURXQsNDOvKQ3h
oPeV9zxjRDobqIpWeEpvxp/QGY413rRko9two6Cyk9vwlkD7k9dGhE8GL4NlzMXq+YHDYbk9c8Sh
GdSqFsuooSwEiAKsU614RcPIiz5Fy+7WhXwVdmPxgAbRWlGEm6DRpcb8gLdK//0mCQRRVVDrfqyy
mnizuFX+eOocvP1uwKhsRKqQbmY3nyPnzSkjBTKIDBkcEtpuYEU0iYz5NuoNmFfzM00n+bC4wMW6
lL3ZfMBYoczDZgTjm4qEYYeQqQS8CwVh31HVd3ZwFqwFRxgBB4uoCetPxrWGeCiTQ7dqRrg3wPvp
YQyIYbiquXiwJuvfBmLdLcjthXwL/QE8GNBB75fr8Ld6m8yWP3Uw2NJf0k+DFGAsHI7UxeV9Kt0m
dGdY+7xJOXbAGMxTBdYxLrbttVUw2jx0c5Mt/ULDjpIl8kgthdUb3QsiMoY0iHDouEoT0PE6lnUz
hdmwMioQiVts+1Tv0IFoQuRGkdPNj/zJrpFE/jlVO3J6UumhnXcE/7kvXgNFp1LqRxR9LDmyZaLa
c2srriogjYTJL7pN3Z7NPKxTPG3PrD2MxQ+dqC+to7gfBwdAAq5Bojuzr2DOm1rzdbl/glvWJu0k
GL/5L4d9fxAYZZS3QnnjRr0Dcza/lJukMBfzVUL3515u2BRy4sxyU8VMUr0OsPo+oX0K1kDuqv2+
VoroS4dxR2vMigKz7s8IGDXRZ4V1Wul8Wzw1at9VPFgYkENe+1Y72FsNaSa4P0fC7y3Mz/Paf2ZH
UbQXeBZaCSc4JmKoXE1mlc5zLVyK4dh/Nnz6+mWoa4iST8HrMMZNUBm0hu8qd5eZvp+9UOiubmBG
8sLq6u0o6cpRXlpKrWfAHxP/6f2lsfXlDyklGTKzTxmWC1ZLViU5qKW7AvJK8X4muti8wyeWjOOp
QAhPXAu1HfpT2oaF/WwrtfYgSvgqizNspvFDNd/PjRy4ItgGSlN4wer3dczZ026fdN1QikEXEAuF
3ip/n8mjmFMN3VM4gMMnm3dSdBRjt3mj1s6fV+m+hEN/DNRVq64k8GUUXRAt4NQarXR92KkLk306
BP5zdlBmGHUalZkIdq6s/PtrsBvBoWDPliRAoCLIJmnu8LTTxhE6o6AIoe+CLG7pUhEm3nVxb5t1
nZ56YX+vmOxH7wZfKdnIt2a6R3EsDM/zrw4A8jMrHIqEGtkVPOPwZnodevwfB5NGc7PPfTzW0Z+B
PmU071/qgXZTP00NFEoLzFHZclrIu9hHdIzU40L3kA6z8N08kn0s+RKp5IPfzX5fyj0dkeY2leVm
ScgvHRZ1dVuSwDvs3Mkc9oCxNk285yHU1gQMeiurxdPBDJijk8Ojoj90U3uX0B0jKiMrZh0asjDo
Obg7Ruo3InWcWwIE2iZyBJzqZyr58HKGzdSczTyY07n11WR2DYNTIJjDzm08peFV/ualgXahIaGP
uk8ecnjoa7gCyi/JoTKuxtcpQVutXwR2/ZVPLqsWJeSbYCBLh7DcjgjGPC84uC4etXCSVZJD+GYE
JXEbanhZ35pgOh9bLTM0jvZQ3Cm1G2DOWqGcBISEibz0XJeLXJcREmjnTpmdOhLzD5JSZVi92o+n
dABYfZNu0FpVaTdHZkhgfKMSHw96o7pqcGqoZPp8lXZU+CqiJTSm+4Qqb2LC+c+3lTYWpVdt475B
LZlhEva2gvduGG9QA3LRTfjF5wwKiXSW+StIT2/tkgaX+Bi6TYehYPtNnrOLbajLAjX2qAuh24Kx
HIuPEiLTcZhv0/VLsJtcJ0NXS4PeduWVV9D2hu5Oha26FdO5PvJ0K6RMWDOtWaeUhMIOLFmDxlME
X8U4mQgjv6stvQGTt8qmMGT8fumFoxVf4dCeROiK35J3gsQYxHYu4bIyGZml7utAoGd/lKkZjG4j
W2L5k11lsvPaVcqzHH6kD074tLSgugePBloKUA7+ZWRaF55w8c2p82w3MjXvFvuFPYVAdY1edl5D
YAkOdK0OCQZ83uKeoVbGATOsg6vwXRZfbQq6qFq9MydRfBQPbVxFwTc9/jE2KuHQ9rtMOTxXyIud
FfuJ3Ei1S9A12ZJ3Mupr9yPIV3Ru7zTkXxSUkc3x+HbHwaDqVeBaTCV4jush5OcuueRbGq8n1tYt
c0hnVNUkzi+Qb+tMetzl0oLdvSANNQqo6NFOlPdEVdFb1NbrK32tJD8747/eofbXIQza7NK9EJni
huN59WxN9VOm90URKzFfu80u0emFZi5CFWZOSTF7YK58nId2od37ZCOFtOyUtbTOSKn7dRKbQuW2
r21rCTuW3KtfjahUgz98S6TRU+KKdXP0CPyACsnUEG94mjg8z27xIdlFhQ9BkyNnLngF1ISXEXoD
CmE79eeNbJmmVwjutYIeHji/+Jma0jwCHMoX6zqycgmhmPTGiTb/FCRbI6LhUclJRXIBeFM+Hanw
q6fRhwaAh3yZHoPqko9mS8IP0ehOx+uBD98y2wrMg9glA6IyvAiUCzlEPTCfiZzJS6mqlb99yRXe
68VzlUmrgqSvljZLCo1XZWVsB9CF0u23EsdmHDLzV/2OFaB08fbHrzeieKBiY+oqi1+Znih90o5g
xEN4Q0ZYkiHnhGoWXbktkq8ceggankQRaDtj9DSIq3P53DNl9zbypawH/msf1o9SxVeCLwX4brfe
0NnaDbD2QfmMNmqgWc/SIGefWw3ezXZRmOHcLpOtgKsivEZQFJjOzS0qfVFaRYrXBLbN2Q4rAY4k
fXjv/YKWSgLWP63mRe9Hlsmmf5e2GJ6XisVBF+h55kcUgm8rWVhFehHIJuPog8W7qK9x8BE49dTf
hSYDUVdI7MzXCqtaAejq8md+qTfzwQuu4Yq99EbKN7yGA6o20aoSLjnwepf01jI5VmplxeD6/dc7
uychbpJg4DzFZIYAE6I2dJWj0cQvwp41hwiz7DH/fsuXCB1av77Ei15PBENChCtHrg+Ubp6gwQYd
SK/cXaqfFQtp9YZmEuEU6jUs2NyD6jQDtVgnurri6GgYjgkMeJxvUnMPHTFDOabtfphZBaMFOCm1
o4Po7lM5SczLAfEuwBv750/mp+8H3fBfChGtyk1lwnq82U2SJl9Q1RSem3Zpjck0f9HT3iqcbNwj
b3rpALjn15lTARgNRkNVrjLSc+L0A89NwKKwwrW7ZMfmb/BNDI1mBTnVf41krhuih6K3s/X8PO6z
px3dJFg3NJgG/02ETpChZUg5wzPSyekxhRyRv0pntp8aBuloI4V+pB6yX5LRHPbencXxEoy2N4Zo
lw+OGj7UZLtA4G0qOQvyPx/z4TyChxhjcVkelij8QM/IvOBUsj81HQHEpEG3AS/REd/KGKbUp2Y0
f/JPd40f1bYLdxXiXJlVz9b5WsMR3smgAtEm0cfOsPqTMYcT83Zq/EKXB/WYbEi/37IuKuvU72U3
BbCAAiguwU+y08JV/GnUW9tIDsrMZr9WGy9UrAvcW18EDcA2Ewo06LyXQA+Y6e0qPpH9yUgPpzRk
4zOU3o+uvcwUGnFGrPoM78gMyfwW0/jTm9avuSoOPEtjMmG3mvlm2a7fZATSIYVpcC2pBcHonRi6
d+Xuyw9awkWl5/D3tV0IZcZeBJsMvSkoyOd3YHGHJNE4U7a3stki2lvpo3LUXuggd9u57GrLm49S
aHuIpww2JCVoFF3TVqyF2b3+qc0euaB43U11izXkqzHfxLPrE/VJOt273gz32+QoXd6XHpNUyVvu
82/gNlqaWbgOcfIlLdvM3WHzvkgLKsJ5StG33CWrPLYqxZ5BQrhpmyRzJMAO/5VZUJHis+bU56G0
o+4IF/AdH2bVfng7ZAj9ZjwHMEjoYDpLGhH+uBaXx+plvo4yZMHz0yZEAOq9pMdyTr4CcR8JKWnw
1Ftzp7d66vuPvvM12rKRoxdHLNN8TlYnMa7vZJrk+34BEatuvvxtd1Rmo5768Lz2ra1ZlA40byFU
R/eYLs0yYVM1hzJprQGGm2TWeym7BagDpxdxttXEXdoDymwX5S58HvlnXx9emrFAKoTTAOrqzOtU
syAWD+I9e2TlTvtDeooGR2NlD8SdSQz/RM3Bzoklm2YEcvIuMsovDpgPdU0xYdCQThCqw9mPobx8
P/wtD7H3PmDPeGMHalvKPUnVOeOyy5xpOrIJpK68AcvOnXAM9uVl5iaNAb0o9yI0xjtj/FCwm10N
q26VO0uWs8UWjFD/gQ2lo/f5oTQPYQrNLFW6bLGXpqTJlEhlf2qo83Pa0AlUvZ+2dam7ZwFTmMiq
WAyP0oeNDDrUMm6lGwADeug2t7TEu/Qxz9Y5BeTjnZznZ4eCTtV2pfotqp48o7Vd93bMNpFa4nhV
2H1LB4PIVfdkEDkcND0tUqPCPsQuTWmTrvq9lkBkSwBojfZTPIWO6MV4+bhwWT4LSxumExm9Q3gT
eM/egbVhIJU/M0eB7wIBYEYO/dnBnHXInUInvb0zPUNuRzMrDIwrl5pO4bcBTFpDg7rpi3BbOPzg
6nmjqWHLjg4vdJYIOUXwGs5exmX4kdJDF5nvKFBpeta+xKDNCd0rGHROhIZrbwL60AMxoKIFlRl8
4B/w132pH3QeJN6kXv9HuRE1CCPTFxQUWJf/GDbleuClIZHYqLtpOtEh/ZNg/MTkO5KTXHMCpbNk
aE3ZIJbmBMhE0ofCd5UkIrrBGKr0iayDoTzbj30NKobeLPQs2Rs/+8+sR6VroqDESKoHnBWT9lpr
U0HDLqL3B/3Zirl90xtWfx2XMiNMTsYHdL2gFaWrwo2+p8ZeO72rh7EADL7M+48+NF12Ptepu2uY
LxNZ6P2XflHQLB1uIymGLXJXay8ARp2kc5ckrX9vX/zp/kbcheMz/m14/C55y4wYi5evp21Qe0cT
Di1yPnIL34n/4qsstPXMH7mV0wWOpGTTGDD/5AEyAejI6LJv1Y/hKtvdttzPLMVo96kvKx7EYzdK
nXJ3EVSTH3sBk1ZIZq/CaqPkj3p5USSHE3LWfZUwK+EYnJOviSjVvJxutCprHh5rU9uwmQ5Bs3lv
4zXMUeg9mAJvQ/Yuy2AdfYnxpa14/d2AJXSta5Bfzm1T6DBQRbNuJqAorx3haSr4wJLv2GoAbmui
sAvk0LjHdDJtDsDoU9WM4EYa1Wi1H7F8TBRbG61xsOc7AM0OZd4Waqugty6q209zyQTSr6Kamoji
nDUwNXKHNHT3K0dkAmUgeTCGP+Hp4het1Tbq36FslJ1Rz/Ri8LDo+gA+8lVuM0Gko9fZen1n8DIg
GjRAKO/zfcLCTr154y8PI7uh0FEMHpuP0mspZJ0l/TTNCR+cQ4TGuHMa+dCefTEj/E6fg6yAR6U0
XyDM0BjKNVlAdJSMcGGB0syx7J63RhqSngzqaSAv9yHbiqHZ1ZE+0iEOvWVnJle2/6bMWTOsrcRT
Doudgn/jezvuJ/HSFmC5O0XqJ7SeeD2WcDQoA44BTEvhuDhP/Lj+Q7RT0YWevnTYwDmirywmCIDM
ggEiob48sfEKUCe4xdGxfdrkKRr+6Z1Zy3vyK+ZjqQRbm37t7DdhCbWeJDvxL/306CQmKyExOhdO
eJ3bPy+QYuC9J5HDqlGtWkXjMciOx5f0lT31tndHulOL7VBaGvSueJfYSmxHPamV2YIM4FU9cPzr
SWiiMdc6HAYv4VwgqQ7ngfooMVETh45xLjgydyUJFB4wKbpv51Ax6YLmGy+x241kKojRTrn0COhZ
Gcpa6/zuIeFkKFDdqFBm6XxFC4tywiqP1EFSuauPCBNfpfX3k5MKQJO5OX/cSOsZ2xLdgpmrzXW+
Ky/0sLHl6IPeoFpeo+WRkqWJjzL8cOxPN7QCI0OZr/OvmZ22/pDvBOlX0y7NuWtcnLCXhnihtxs9
OXzgc+vlL7A3OXnce5p45CZxBvYIvcoesFr4NKmfhhUt+vI32j39wS03IaCr/gZyYXZiojmbIT0S
H9o7sDBM9HzzdiN2wES3c0P/Cdf2zbQz+qaciG75C3LOXeXm5v6SC+r/aREPp4Kv1PfUnqM4Oskb
2wvkNW2Ju1gAh+9IdM4TuRdh78nnNb8/7+2CdwRE4lDsYHPiKLIJnWrVQNLcaNvim7RnBSlg8aDv
+4kvz7mApHOr3PFTseYPaTQpOdLv2NEq47lRMTUIPFgDiCGshK0sUIrTLF7BW1skdIiGaYU9nZBG
1m83oaKI+boA4A1/8XNuMjP413QdwSN22FWu+piYulyVE3gxMLLD3M2/HwUGowvoTFzT6arHT6qN
yUXIi50CbuoSviJdQcbU+Ob7SNltqp5a6Cn5NvPRXBOvVk06emNnTdApbal/V6TyAhN3InZQmONF
GBKAHct0g/jHkpj7/TX6BPuwljca+S7MaPMFf7q/vPB0mJjTM9pktUPyA3vYz7nq6dMkt4Z3xHDU
r53lrbBp837RejIVHF7aw/RE8HcBYkdmSbuV9/renbp9ZgkfkI1h4co8sImjLVNuN7vpfSmOSgfO
wJu7MVGVWSysi1X+C12bUQrJnBrt4IHytfNi1sfc0miKcZKx9SYu97SW/r/QuMTSAWbxgGz5Sa7A
Lj5p/7vLW/n/u41vhk/BjTHNzA6P8z8J84P9RFpu2IslncFuDzS2Y3kNJ+0GT34H9JZZhV2dXnZ/
mdbb7HtwMfRzp8X85g/OKXx/ZoZ8PJSceaQdSz3HH2xpy7ERu8N64Ut2tAeb4r3Rzkesevq1iWct
XxvwJ+o/l7EsrFz5XRiIpEhDYjT85/RiA89megN5ehoutyqzIH9sm3XhCT+qI/wU3sJvzpIZcqzv
qlN7gdTqJP847mzF6VoCj03KTZk4H4CYzC/NoHnD7fxHkubBQ/tu2XgvOOLsNvvpz6B03OP7dGf/
20wTZZbycyLNw/8CXlB9JMc9yPZMPXBB2kTkcV7reAtL7B8pfzJdxwi3R6oXhh5dJ1YgVPTpUUNr
gXvLNVkSCHUOuDz+YpprEWF5u4U3cws7edBunliFzlQVP0RrTu7CopTMES0QV3Kfd+Qd3tzrmLX4
H41/9i/IxP7/l/Sl5n2aU/QD65GbDEyTTq/D/6aPu6TQ0p9T9JBW08tIKygu30/id8FizgDfzoSj
Y/QxbYVuv7TrwzQrvDCmzy9euN+r8jDduWnV8/FM3DZe3FaJb3OJhK8DGPjCKI8a650mIH1JtoXC
eu7O8/9iGut7WhTpgxmwl9f+xVvRpzHlE70n/jOnvf9av6DVd2smf2zJrrDvmYxv4LJj5TH+844U
/dSb/kwk/DniY88ty7q/Tuuq3/KxOcLNaSdNd685y0uTsaZt6vV/I++nAv7FLIzoc/qQL7M9iJvJ
Vbhki087cnru2S+x5Bfkmw7/faLW45zgipspSEjrJ+5O0x/5Om3waY7IffPxZNaEzGEmmdMdx7KX
i6fSpzH6XlPDdrzpv0vzXjDyTWla1VPA4Q6jtH8O+SZ3ctr6/G7g18fYZVwLYVlWcPsF4YlVxTKT
rxUPhh0N3wQWKCzV2VwHzUSNpPByPtz4R/tu/u/GFNDI+edPsX7/JB5DDXbzIzrTLELFvcwtPAgk
RgumEYGJlD7dz5G9MO1pIiz4bwzfPGZQJLAXHieIJd3R3z1PMV2xKPcZyLACW7o//+X6+FgxGDAN
AChWDzXzuOSbS6uG97nklRSLmih25p+xk35PoR5w4XMipk/HwL/hgfNUYJEulV4KQmHNTxDUaStd
Oj9mYgCcNkVumuKH5qVDhTkiqfg3c+qPkAqjtQUgz58GtrtD9pRR/jjMK1DXeND2ImN5L/6mX54m
DcjgKUsd7S4x37ueMrTQk+7zk2KVvNY0wzCVHFONV1Ff2C3uCVxY8acViBnElRlThAj3BYTTv5xa
ZTYVQvJPvs5Vr2bU428+M4U7VzCSYTvFNCDEX1bam+LSi3pTudfk9RlZyWaUjqP4G3Sr2exA7jkk
7rzmZcXP+HWZzV2JllqLt1rYYmOnfoZPK+XxcVHFuC6G63t8BATHBJ2XOgp1UV0TmeTwN0cTQaPZ
tKoWnNKFPyqkUxsBE4PgEBIOF049fgrNDU9t6zlJlZD119lV6vdSYneiGaj7auEF6XaWKbqiHSrW
5cwoiI+HYX5sD2RQGYnxwsvejvYNo4TmmFiQUNkkeyRPGj08Zup+nvBnNHMZkdH4agLpzBLYY8t9
e1HC9fz3OVgRs2zDRhEMEVpSuY5+lt9L2a0XOHusZErvzhpkJ4l2yxnQhrZaQsgKzHnoS+OPLG/D
3hU7L/wN4lVV3OZDZ0jbGW1peIa9Lj6tAbYPbj2a/ersVnjQiSBHVRRnSYefEbLFLmlXb8WLGX3g
69+L3k3e60o7KEsfvwK6Ai8m98X10BiDB9dFq715cCIXyzbVShqODA6UwsSmo9VGxjwO5+bWsVKG
daTs3pqt5V4S2LNhD+0mrC+dCu0yNZXbUJivhdOEa3F0hmaVM3+VnKRbTSvq8iIxNLk+cvL+0i+M
c1Nw8Crfkjv9Hi3WgxpNovYwszdaYhTJTssR02cFaDBoP5Kt6g4DEy/z3A0KCjLW5lBkRxjX5xgi
Uec11UaONqLkvzOYrzdhtieuPOn0EquoNJbhdxH81Km3ANQvGNGFbPnoGiuSuHhVYFT3VR2yL03T
l7JFT3oDCY3/qwjO0XTQE9w2YliY8kR9qBA9aK/qiIe5SJa/Y3qV+PcTnWc/vSGd+qUxH83FsSad
gHfgwDCN5BvsLb7QdHh+TbrlbgqGlwDBH562fHvjG4UZE6gFztx+z3zvZXZ5XcrvSfH80O9Uff4D
NtgL9xvXdJKcW/sxGO/xLr1oq4iBrlxesAczRHWj4hjaXY5KSPk2YYw+wIJJb/U3DknoaR2bjJrc
zWlyeS88QiDljZxlud5Q8/QIMyxjTnY+KlQMRmuZeiVdU2x6moXqTeMqwZ5p6wLy64TRxnbhdL/y
Kv6BmMS0XWkWhnxDQsWUaS86l+eOGQvBfJ7WLwzVFxdI4zH4ouAJ+x7CUGgsjktPYhIETiuN02Cl
vNaP8eUlv/iAKgP2B9nnyByBTUY/2eslqVvoi9ARfAwGMI1B/qTRxwP2DrDrFtDQMXn/ohcyN1Qn
gWZcQjBknhuq3BV6+zvbZVdGe/uWExgufOpB+LYZGzMZaR7U3/dJvs/hUNxn+vE7d9hWSA9+v1a9
5v+kq3IiCNmVqKsUDWQUZEPrSsXTzVaOjhPStlrs4QHs4I2G+uuUG7DE6R4xPo8y5WIDq3zmDfv4
uwyYTjGkB20WaaYHC1NJDZiY6ZlBj5hz7/UQLWUqo8r7bAVJlkrHnX2fy/uCtBlRBA4Ae26QTT23
yRnIj5SUX+8tKHzktF5VmVBFBZPmzHwruMElPY9XpoPIIuGdTYoo1ScVEP4afYlDx0amnqJl7jCq
0B4Rf0CtZifdaJlwijE4w/SO7CfVdJA4OjvnT94lqqE7C72jy5wyCVJb0dctOOly4IOMq7uUrq7T
WClg3zpGApYuQwmdQ4Vb5S1H61kd+spc9z/CFQGvBXapq1kByUH8xZeeuW5MVYSP8iuHR6gHQK0B
u8WEBP0tTjPklQeZPYQX34Ogsj4bg15naVAy/SOfQYfUB5ZsqSI0IlDbdW4R2Qo9a1hadr9GUsqM
Vs8Puh4RzSlbIc1GfseCoPcyjk54CVG0ZuqcTjfgxGtNC3hVdtaRwUIM7OHiNPox6P0ODxHsUiqG
mZ00d+FbxD58stPiS73Kk0ddiNfT6ZXaC0dhbmRugitAkQ+AsPxpcbJWK33ul6DwCFsIewDdObum
hqL0G9ouG0vzJv0tuGHPrxaua4NLndneK0w2S4bGHAWeHSAAPfQpHsXbyQ3Wq/bihbSuP7I6nKJD
xeMfK/wsUiTd8632MRmyjmRi9zcjRQEzAVW437RXYenSD01qfIekj2CEzoa/ymgQ79gaFFWP9kv4
uM/QOMIY5aHB5EXbZTeprbZ/EACWp1bRxXtOa935a1cIskT3uYtaTaZ4yQErX/C7aaDmjTTFPUe7
T/Hn2xzzhZOA1FFizVd/AeMXymd0oTDm+nWX1iRqelDmoaI1+5g4CiOWVNXn2FYvtcVUiyjb4Rek
5xaRKKlm7wGRdGvGyGSDEG7P1twnyaQXOqwHs4YdKK2ruUmGrHkavTyjV/QDaBmyMSp8NZNRSj0j
eLy4oCcqVIXzh+OzH9sdTeoXzRZ4tfEu3PUr4TNCScoU9qf2dmjp6epMGMBRfX+gHVF1BoBOSH75
MjGv5IoQx1lQ4+6WH4wqqPTQp1342sUTTSLHp0X1EP5m5tcid5vbEmZhk84NLdxDVNs5uaSn7gWr
AbcCX7JLQ/vWhE9CwKo6MVZA0eVC8QS5QCAtOTFKcaDotrMnpAvSDFgYMkcfj3FGrxcCImwmPFiC
c7VarHOQTwtEmWqF2ZH1vwiLyvH7C1aiWyJcR4/nLK6z/adoh2eJLT0o9MHooD0dWTHUZjdV95Bx
VhAkhG1HDdjBw3++1osHnU3edbL0Ob7dCf0SdjE9GUqZEeKy1cXrt7rJ6TNjTPSxPBX8pOoJy+9S
+B9PZ9acLLNF4V9kFSKi3kaZUeMY441lTJwHBBx//XkWvN+pVCYHhKZ7D2uvvRrCCjPr6Epzfjd8
rA9TmMu13/MGBIb93sZHJHKmKU2erd93w4MxMq88XRiss0HjI00GeYUa0Oh97WwR+JreL/3aDGKH
GTbsFS7MTleIydiz8zNK3p9NG7MB+zJf5sJBe5jq67QyO9Q/tod+F+4Pk8F2HunKSOGOwbGB+bYx
vfQFDiVCChgJvTMX78zOd+cfwJXbAHSiDbgAu/n5wYADGwE7tTqnC9WYN/tavXyr9pfIhTdQBHOP
Lwf+TJzd/CzrEwP2E8vrwy76gP76sD4tdrOz/abZDl99SuYWbeybJWULZ3/sWrvem7aABaSatvG7
n3622Cjp5sCTYKddUj0MGxlAFtZHaZzC8nYuvJJhAP1JkVf6PZje02xvGdVxc7lJ3HsTVA78BfyR
WAakn07Jl5d27YhuOFoyJ6bVThM6sCq3rlnvbsAeomw/M7fKXDmRwZnew/zgUjTNtm4Vl76IUniB
n7SVknQY7uJAlTuLN4ewTwuC/QOjzjqx1VRzMN9fBxfK2ET/KJfUa8wFeuzOYfUX/otc2659bcBL
j7I2COK2NT8QCPZ3FOtbYzgG3cdjgHLqhi2Ju9sRpBLrGTboJZ5cvNPf8DCw/rzZmWas3HvDMvVv
I1D9BOIPw0QzjeWmHfoaqUDTWrmuMulAD1b3U39La+qxXSXNhhD3USOO+YpPUZUxwjU0YnPfvdKe
8aChDvmJ+wctHrhk1DxmOSEcRQ9ALepJFioEU2zActejL4fQ8g5NBPmSzfIyPVNrsaP7M6rFVDFg
9tT6qGBYoCGEVyGFnQPdvThY97B3G8v7NIsvIKsQf9HgpDxzDZpptzmrIRVzal/uHv2y+bNz+M2P
aF39InmSerl3qJHqfVn0FPeflGAvtsfG1mzOTdR5ct+nadP4cAbfdIoSRrFpqvvk2jr5jR7uK/k/
2HY7qbqVcfa134SVeguV0/jd+m3E1dOyEtc/zVr/ueuZUPlqzv7WBuwg8ezBR6uMmvWPHXZlTYq+
6BNfNswOCgQ0qHAvsFXuaWKPKXXFixW50LravjE87Af0eYlDuoIPDRx3u7mlvd6EYBOf/TF1ZKfV
u3g2HcGU3N4f6FjOo0rWhZZDY01qgct7iyrmY7j/jCwiwNvycYKB275Ok+BJMdr0EpgXHY9MpzJL
V2z1/ol+youK7sc2gdaCuCi9ycGoN8UyLBqj1rWLXDrTukOkYXwaawIlrqHGfYNjNLDRU4krnKt/
/qaHKroM33n7BnjwcFowCwlDqhF0N2olp9geGyPSqncVEvTbbQ7MQUrTubZjW/TIg3ExOEzzJ4fp
uXeNMa0xp/aR27L1ctSEPvKBiU9ohYMGlNzwAC0i3CM24p9vweJvc2+1T8komzagv9MrzDZ8N0TZ
WlzWApf0jkiWbxEVaaPVgcO3cfcVf3Ss+PtuHTtGEPdo2ykJERn1h02DhLfJP37rnaNXiV9D/oY6
8MCsf7A7bGV8hIt2yBcnoI9KBxexf9KQ1abUTVvIBDWT29lHfaVGrJva8QJhx+DcegS1T6SJWmec
fNKILzgz70Fr0haBpSre+tjOHp1F9zBlQ8FLH20HOlGDOwsCkAKA4+nCKM3ic5wCm9IX1FzSF7t7
B9sM4R6CeP6jXehaDRN2KI3TV097LNYpWS2czHLZGObVrgBM3ZwzqnCcQ+fWtswASuW+EbDdHSUV
WIKM5jaG5fdkkbfOH/mrh6k9e8hfoEZjUti++Y+UJvnerT5Tp+wLXiEixv1bdZDn0KTQ0Wkbdsdi
Tyz/vWEHVilsnDfOrHYN+s25GdJjsszfsF+QJ6IS8+w3a95ofq+3Tz+7rxv9ipV6TKvu4i97QuJo
ky4gYt0YPZCjqTIDWwf34TwMmpMDzZrao/2Ksq8bnjdgQy86V/cdLAf2g4SIUAohlTY3qfK9cddG
tKNyGSFV6Jv3D2qHK2KNxoC+veVrlNAG07YXNHQjGOBU3DqaHCw4MnG/jiCC7TBljzMhlOJYe7sl
YSEZhrdvTA9E+zUvsekDchqUBwfb2pAd5NcbwN3JZWJXPKvWyV/tr957ANT0+iR9gucHrEhLzKNj
eYtui/RFvDnrozLc/wxB3qjHXhd99sEgbiaBeLYRgugcp5nbmrSWF3bCRXaLTZmZqZjKT5oR0/ew
WnUaPYiE1FC2rl3/bPU+FJpAhK7iE8bXTXDsoFb5eXMW3YQ+p/jd2eOZLZs9N+xpNetG7+BKBtKu
32f2PqzcRziqKuKaZOhx30AopbXr0AbOqDz3dIER6u5+Fi3Iyh/vVpd2nFl1dejRKEixR82el0mO
F+wSlrlVODevP9gjx8XqzElzgR+XI0JBHT4QN4HhanpX6LUoOuI0Xg69+g+2sR0j23NGOffirlku
63232XT3k1uUdNGDRM4oR5LE6u49dIfs3oWE54s3vBIHXTba+Lbuje5cljP7eVVD82R+3Kbz03DH
Z1eczabb6JsviHQ0JHAjaMTG601PU+bZvQatFbGAy6Jt36fXc3D9eS7WBLh8Tk4tccgEq32iyN29
fi0g93a2f9vJ5Wtr9QjV2VeYHhSHRP76g4840/cD0bt9izbuhWZ6DAgcFcLs5keWdF5ftOKNMCn5
35Vn/ihb5x8+7cUEToPdJh4ldfTm6MB7tqGS8Q8AgnNlUNqPyL6hgPJJnHIx/RZ65Of2+/NIHE+/
FggLLuUwOLxWt68mBMSmy5lhYH5uUQ3I9ud8D7h918MMZNhfLF8pkgewadDVdBapu2h2fvbbntl2
n7Re8XDH9nZkL906QTunWQXoOTSiTe9J2ahFn30dMubewbYuei8quT/MDybo7DFQbw+wdAq4bzu7
HwYFfj0ZRfJn0CHIGBwdGgfblvuc1uBg1CF61MLzcvMp9oxUYTjJQibnET0QK7GdzEfHGomdenDx
ORq7dw7Z65t9hbsWghWedkpk2Pn5EFG7ErB7IFHC02OOBK0AqjBtiTzWbyH4/IikI5N6iXdko3AE
BDpmhz6OQvavAlHFhsvDrxPSpNXQXkHVI/mDxgKV5glkLebKwt3DYGH5QSSilok1d2wUigSCq1Sp
l9CEFYJJciATisPbefbUUHj+2/9x2jcuB5PK1/nvzCkCUc4f/rG7DR+EIS+fhir/EUm4aT9Hs+kn
n2xRHtf/6ST1Us/6gsFJmCRVoYsrDSduE+KIDqqJjCzUd7rPkdapIqFjdMispuIRisOSDOvtzYMn
jzxVRQJqG+oliACO31NkuZ238/g9O89uTuiV9ZOBRKEULl0BsyQRdXHvE9PPgXU8K857Vgwxijba
DhQninEc4jbefKdLiGp0zj2nrdByt2cEFbNPTmFp+VdON+GILIojYyDlni1qVbtvwVwYTfdC8sXn
1CXyAwcRtSqYLvaXLj/xznPzC5EwNUWxw6URcTd1CJrdUbXJfNj4QQ162Z+GFHlx/dr0X6StLzW6
Emq457/8wrKDBu4ZUDo5JkAc44q4UP78OIf8l0N3ObEVpRkZvvV14cLNqPmzBwxFt633esMLtw+T
a/6kwELG4D2OtHjSC+/fUN+2fhKPA3C78u45BBbgJhGTuqxjk7tGXBFs+osehA2/RdP4LzYrYAVJ
NQriYQOdqfe5zRy2ezcfAPP5TfbPukKjhwVbG5OVuC3/NbTZ9bo2Rm/KT937NzAi2lNPtktHmcB2
rv7VB1nhyeMMt3VE7MD0rHRoQ6WlCZCVSYRBfR+FqCEqfjbVsBWaT9DB0FuYiS2WucZIylz0LQ1u
MOV21MooX0kaK74irhkQIq+rVJ9afRNpowRJL4tC0z6ojPgkPo2WbQQWUnSRpIp1rRNTv9AAafkI
MHibnxdc3Uf78MWWlNwyTCVJIMN3+WkEtwge5l+zV3H3hZIW3RrfFkQSpolNg9Lzu/HLeKBeFOt+
XzncuUucBag4hpBu9Oh985OV9f6oYH9EB+RDtzHWbVmJXt7V331VXLRCdLzLz1WCUb+2cyNqC47E
4t/Yq699zMbKHIS26yova6II0VFg8IbuF2CGswixot/ndzVY0CZE1sgVqtgW1cZ04amkmbvboNk9
rXcI27WJrp4rtrhiuBi7V0gzC1oiL4TZt8FizngNDDAkmlEo1pnzw/qyPqL/taGyuR1TDjXVXm6B
sVCyDaudx/z1t/HBVVDxpHiceY9hNVYJseaS2oyT4NSjrzwGbjhyd1r9Rp82ezYJhzJBnZt7nvBF
hWf+hNZX85r9SrcaHqDoGe6b3trwuSY1p7e0u7mTpBNX6sFD/FodUKdCg6o5uodYvVhiYdDVf+GV
/0p0jFJaBMUjgh/b20IuST5gW34mUc4mFnGTHGYRi8kC+yKCbxBVqamrTk/yHajwebbaIHBUV4+f
G0ry6HVQB91Rjt1+pgGikzH9bAhm0uXWtppAfM9O1aWenAJ8n5b7caN/6G3HZ0S2kACiSkq38Hj7
uRik7LSLjoQoF8CoNENs/POnav73gPJX50nthGrvkpJ8HewVWW6+ARPjxcCiEE3bsTlgNgQsmwr7
y+duY1SvfjS7+4DySKMP0skL0WpZ2oh73abg7Z+UtQNUfChk20n7MFWBmjaTAY1IKTp0VlgnvTl+
VN3L8sytstcbPwmQw1vfY9pw4u2ncMgkbrIZ+CvcxoQxmIVj5UPLScvqGAOKTuFJBNV4w14f1KVh
81JuPn9rOA1KynmMCgM7jKN5IVk6TOK5ffNp8qdjlQgOU0Xyvg8s1mMdhSv3haCdGVZG+yCDhMbp
I2kTsPl6F0aut9j7Es7b82B1ROFks1ZIuI/RijK9xghpR72a8ZGCHVpR2tReL9cXZUam+4OJ3hrx
BOxk7631wT7qL8+akzds4/oIiZzYmjdGKPIF1f6jkF2a8ZLyQ5EF4iRgf/HIpscW6zAJ9lihXS9B
5q+lzeG9Cj/BlLVmml6TO2eEG+0e372xo0N3b4KmU3r07UG9r60RrMErbPTVEpmFVzYy5p2sSCDr
eNHFTJ1YhtA/ZNSpUpIAu3b3qIh4GxATv0cvbR3eJQmItWm44fF3CHlb5AYtQW0eIkJNQlYLrWcD
DQPGSnhymoW0IGqrr+X+Ox8fKe5Dm5vtWMTSfRS5BXJVkEAatMf2L4J9nYaTs7JQf/H3RLxURWro
H0oWEk4GJY0aqm8lU0msDRGPoDhAYxPDSUKShpOKUSOT/witOaqBbBdx9WXwth4hagVdw6aTRRWi
NOZWYcgMT5qIpzUKiS7Pk/iA9WFo0RhH6RQv+ohuBFO36EZry++jgYe6+heIBvJMVZwgenKBxhHw
vNXH16B/QQM07kE+UkJ55lwxoeDna4RFFVEBLaxzG9NPewU7QOO0qRZXYboqYlF0UyXqMWC57h1U
FYn96p+0QG0+ktV99aBdFX/GgjnGj/aJ+aZbvOja4WuK1i1y6n1z/VRDHVNjTdJB/cjZ/6rTyTmR
sExvSygrcCRwWsjfIIUnL1UbV35bhAjIi3bY+BmNQkWIx2EWtECJX7HiJ8tl2wOb0MgADz/0czq0
DoyPVB5txe4KLz2FO2bHKkJAth/0aAK7wEwGyXg6REdec0awG7QGpFxsgm64sMMH1uzYO/egsRKz
2UQmCsAUNxBD42W4d7FumERQ9JPuGpxq+YzubrPLsu6LRnOOpSfJrAVy7SoWf6GmUt6DW3hY44hY
1M0JTgdLwC4h7ByyDY7xjRWbu+eVfNgtlAsntuH2ygIZ3GQdBz3fIAFDWkwkHciOhN+7HzAdVkQt
SFCJcBhAwo8KXvc1vIU6T2YJ80RhiWIVKWXiw3kFj3JV8p9y2Mwkoga9Jouoi+5+nkiLESxHVE07
jCrFCeQGSOoJ4LWzLnEw401mUSiX7h0C06xPSxthMVPHrUMXOD6CVEqMlT7aAwGsq16F+ibtxt7b
p+63GR6m1oAx2gJeLCYy3Bg+sFBmLgVzr2QyYQplYG7obiQxMBijiyHisTMzZxvQE4RF1TgajBNC
ngMMY2uVjmlto7SduhkpSI07iEoofSmVj1ZsOzLo9kvhQXMiQCyjT4IRnwFyutkaQZKebpHlafuM
wuEACd1XNGCH9yphRyVK3cOaVOtIBWit+auA4hVi0/fY4m1wWDNXmNImp1RDJlqGTC96sF2MuEK6
kYcv0im7pzxpT7a09QCA4MHplGUFq6NjLJlLBVD7eOuh7ittTS1V4C4i70+TtztcU+vX4OpZfV/m
wPB269w9RbjMUereCAWzBMVw/VlHoRVdVahgL3hRUh+CO+iIwlDt7PyUUGDno4nHFhqwlhDLYb5V
EPhEIeLF9NO8V5yVoGHj4cuqzCY9Au4OaqRJqhlGoOgcfmS+WujiKUYv59U2VizKbJxkoaZ6dbXp
7YY1qryb7FN9KHfIulKWNajAEROTF1iFDc/UC3t0xcmUxm7dT0bV2HCMRupizneEKaLi6ed1IOsM
6xD7e4X0C5zt3P6gMSLpW/iBOfq1XyLmiZJK63mNwpEof/wciCnMjk1R4opbKe5e3YUwd8CXrUWe
ayGzRLnzDRmJiCENHsu7RTzzWNL8Gsjs0Kx2n9xReZJkJP9ocewdaCMYkZdvsyLMTtVJh2R2n/X2
HZN6IfMj08JEPR0apmSJ8QuFkCocDaVF9yH1DzZsOju0PjwnLcTAycwupKLWFwkUdpDUiWRGwrYX
tzax3cN3DcNndpTS3cZZcAuSAbLDTBrNL8y2bEFN+20RNbSuqDte14cq7iEhzrAHW6msg1tnS1Hk
tt8b4sC8Dz2aITadB1ETq87ykI1aNbuorGptmB4zdh+gVw8lDsdjhhQ5Nc3EIkyYanmQEPUpAk6g
zIqUhxoMw7vrKcpQAIQGk5hywjzPrPqcjMZYS6iVErNcu9Z56j64DhRo3WdXmrXqJVHcbIJjSMXW
YpT2jpLz149S+O385aMA1GPcyazlyNhKR7rLSoD1MtktARE2oPBc9+o2uv3SKtG997IACQ1aIqg1
mh9GJxlaHEKQCT7BfU8Pv5vfxaruUS4zVlLkVQTfQIeXLvc1Df+4qeliJuhBpwebjWhC6VyFE0ee
gM/c9bm9IOuH39MGGOHk5hMJQuvUdILpn5JzTHTQ+IVCwzK/Rqhmbz1U5BqBlhX3kmZ1IDH+U/qq
VOxKQ/Dz+9Hq1H7l1/Vwxc2w8LrnsE2ifRVNvec3cNHuB3oE6/ES6WBEAKzb+7d8wSWq824sJN1X
wEoNbB36C5T/KGGifWI7vFtTSZYIxShlzfqwwRWM6RpRzphAO8Iy6IQu0Ukn1+XT78DMyH2SeuZs
Q0d1ikSxEdd+N1/Fye3QxAACRNpFH1EfK2+0FvFiKWlfYkTwTsT8Z4TAinRkS+25PceCsyMgE1Bz
6M78s+eKrOUni5h4y/SCSUGWQqM7uQUZnGvBjJX3SOJsTUII4YeZmpH0GelHhltuDpQpIBUcKIDE
nEDVVIYFLz/YkGehFvENE3MTkLuTVkFqVKx4mYln/eb1OW31rbpvThouvR8wYbEqb5+8DFhKqBYw
egH+0KfoXEclEHYbaZI+OJaEo0UFVZ8D0i18Il1uCkRp/fXZ54hwFIUDYAaCTAo8OzjeOkG4pbCX
X91XT6TZnCV0xpOmMdFYkZKVZl8wgVjePAvwjcNQJKAARGu4c3WSmSIRjacc1A0zbRRAWYEHdfJ2
vX0u1hEolwurkgBJjxyJUB9FdkRaQYps4lKQYIX83qAFQLGxjCksHyaj3IXwkQIqAu6XCLcmqSae
5oHtnH40i4lOmbbXiG8eQxqtiHLRm1asWymQDQVGzbncHskA4ZPSJZIdOUziLpmVY1x+NfG7St0M
fsoz48lIoRStAYYQastf4++xdymmpkh8wl3PJgtOyYmVF6eBEnxYM3w6oAWnjx4GI0eQUvKrz2hJ
m5Te4KP7ezKOkjiP0BJM44QZpiwWM0lGprgOpQkw1RvBasL4Cmrez8/4CCPSDpelYVKItQd1k3eg
xVWz5tKR3RJrBXMBAimYSzYMxPLnXCBwqG8D6Ais1TArkrMd8ozNl7IK00tn7BdB7lRmTtz+mYZO
g2UQcxLBM0jEHxq/V5jOyuCeSQPvXiRrQnbaMt7srCdJeDpB6HrZFI0oV69G/IAMJLm7GWKzm96C
dMyc0s1AQgyzkZ0uAFSIbzW8Co/fLESGT9Y+FailRSeCv/xDza2sUOtmtm65oMR7dpuMw60v1JpF
Qzugvt7O5dfoWCDW6jrDg3p67M0zWHJuLTETn2Uz76CQMZpAmQwaXpEmQzVFomMGzCyUWG2glxia
RkCHJ86C0j8Ltb5WP2PDewC0iNgPPYtgQX0F0Kkx6/qcI/6dHdFQ4CJCBicEQRYoqq8KYLcAb0Hg
iXehNbrCCcqLcOKyAzRCSl98TwvsHZl9hN9D+YvSlZUXYnLzFSQI533078ML9731dye3Ef58DIU/
5wTaxYJkUebtAoHmKpkip06ND6s6xA74wRKdpmudc9Z/Fw58djSuTV+nZRUfLAxaf7do4rbdo/8a
K4GCQuLSov6n0dfE07EVcWhEX/5xXhAxC4cKsNvl+w/QN6B4RMkSiG/fNavckUUvixqfZLJOFXUD
tkjMIj2/7R4AAsk5vltwf1la4Iv8Vadi8IrAkRnfG0jzUXoA5L14GVwjQmoUww4/Zcnw8rPtbrs3
v9lrkbgQ6QBJ7ruIIg8z8udtF6iSR5V6t2JUiHiNVp8OpqVM5N3Fu35Lil12p/j6Z4N4Laemx/F6
crIyWDJM8pO8UN9MtQqLh7zPfdI5pEBTjSkC19TgkuBrFgNlgyQlZUpo4rgIkMl3ZM4wXpifGrwE
5URPMIvT3ztaBOpIqdJAoT4XzT3hdldFs3yEGpwALrCvinLLjSgOc70a3Yy+3iPnVW5RodepRyfv
C3PL+wYbcNIqwZdNK9zJr/vZQG1OD+9F55IFmGVN9UrsGQmCerMU/Ol5vV57PtBfw+saNFSoGaNR
NGTAYqGfCSxxWnZyKFzUF4DMUH08OkIDMUD8Ab6xOD5FE+Js3OTgQY8eroIdF4rOl441rXbUs6FO
M8HeC8wJoGHcmN1jPWaHoISB/i73i1iAOLKNISZk19t+WjRtIGaD64N8BUJeIGxEAMdY8YDSJNBf
vEGOi1N2lrvyC3zxE4OB5dxiljHITLuXzxrD9qLtR8AOKkCYWWNJaflo3RXrj+VkEoLLgGO09Rg1
lTvfZzATFgyBnRad3qXkWIvH4vXaGERIhTYJSbzkTzWRE2udAhJFIX3ilS7slld/fYQycfelolBk
Mh3sDOdG4aUVwMIqp/GCtaSyOfMTVyq4X9dtD25MMJnSRh88jaxWf5fe8V6AC4oD9C2wQWgAcSDC
bRxKAWRR+aM8X66Wh09dn4VILBYIK0LstPA/kfWl8FnJyH0iQ7MjCdn72snLJt7JSUcYIUZM4yQM
oTCZYFnoi3axD6wr5Ym0h/p5cArVv0LT4k/Zt3ai8VMrSk1lau7JA7YG/NaMqMFARv0YeUeSFIM0
VimttuuofmUEXWpFJKEruoHUjyfg6Q5qSfpGOmeDXuKFgJi1b0SR4Ct9L2eDIsycYkSJopTo2o5y
SdORcanUGHc47sTFNqdBKkouo6hn22aJPUfkSSwQtTHSbcdMzn911iiDEPsylatg4tCJk+BGjoWj
5AKUvLLAJs8fGQCbcJIVXKz+wW3AemPNaeVeBnRNsUQUUiI9o3a1steR/kV42iz76DTXEU5sub3j
u+z7o2O1CBLVVFro4bDXKOzOjj3eeNfHB9GkvDghJgHmqegVJLLkrZC/c7oU1Yf4pk1OVkVtbRpb
RhaKJtfHjr7AohZ/qS2MjBkXrlhJMRNEJaRdtdWGvq3wRkb3YusW1V5MbzctsBTXBhnVqlSJRAZD
7bJlzK2WVV2BGlip97JpNSmUNtSohvR8893wsvi4NFgayVKZ4AkJAQk76LdecV6qtk0ZhUoLnU5s
KdHRdisPSt76vgRZfCV4MNwXOvzrmshfDw6gD9DPJu3p549n++FW5lRmqD5rk5VDXBwIcYo8XPjX
jtQZKkU5R21QknlQk1SdfUOsDsIMVKjVynvwiNgjZjRNrwKITx7KoGqKo3JN4QbtBiJ5Goy5ZPp2
1c2lnMP4tunkQiCDaveGz9GGMMpBtKnLwtdGL1J60OfuiCQQo/DsPgJWnEGrW+kegndo93XeVa6X
dqo+qjOneBOgsuPe0KZ18pDiYqx8Q33EmjkCT6CT0wDATWa3IwElcgVq0rPoL6V/Dqaz7GsS7HqU
V4ixlTBswbWa3Xq/QozeIlFTmKuQkyCT7rgK6UHugjno9gsDVerxXxRKSWBuT9IZ6elcRkTFcswk
aAlK8KTKVGJZiAYG3A4fRROkVvYLlevCLXDgcoFWWI+o/sqlKmksEU05b32/hliXIh4W2C7I+hGq
4pfOZPk1I2UlsY/LffBelRXAIi5tIg+nJzVl4R8J6K7378xYwdyE9FOFs1ZRXoRWpAPRB8GBjjh8
VSF1eGWYgF2SnX6TRWi2t/4P9+uzqEvRgpvw12OtvENlFUEe5LdzxjHUu8qsVT8JacleH+sqa6xG
AMBdY8WI/EDtgoxR3d117q05Zo4gp6L5QL9emLDCEWiSlsAAwI1sWJ8jUEb5sdLmMpXGOzBCEfQh
LlIVpNx9rl50kKo/tMivid+FXpNlcykCT48AKUpKEi+fvOTScHNskogPIVDiVsipavh1M5T7KCIT
7Yv/Y+Kz4q/6WNvgaJcnjZ5gUiHdOe86fMklQ2EBGqhRbBfIePUBRUAgvjLw7QzPjfQDADhpv8Zd
70JOqCtKSkk22Erh6eWz6ZgBm0EkD7lr3G7xJeRF2Ms+FKqWDOSycWZ/xLeA3Qh8oFLFG+S3oLf8
HaE/nHXwaNET/AHKMV6woZCB/dKuYQWi2FVWpMBLe4eZOIlLr7LKaZmRhVyssXX03xEZlV2/supK
rxQ0Zp66Y+kK/vdm+TD1HkOtd5TnyxKzTDHVh66Nq7T4liLADiMjE3P/QV+YF+gARQKO+6Bcq7kj
LysEhcIZkUIdzo4i2voY8iUBt7IXocs3Am9xAeT4M7w0paFfBc3QIhrE6O9vighsOlCk7QrZBUFp
qMuI5oSnV9paX77x+tpi6u3UiGCUMj2XC2ouR+fdVVxEKkFOaxZ7de1Jp1LOoATBdDNAyYiPIB+S
3yZ/2oKKW0ZmBaQK+JlPDH9LBqQYCl1K4E8ZD9Fksn7uZSMZEsViSnYEohpFOqQopARiy1hO50Rt
i63bxX7R95ukSa+y4r1PutPOB1lfNTDtVL9l7x4TMg0NOUPIcr/ZJzFeEQ0KF2RfH/RqsuDtNEII
OToC8U4+EQicgjYy916gkpppOtH6n+mTyoHOqudDaK8u2uQy96HIKg3MQo2o+v77GB4a7WzApgfM
IxrHuasKwfWdszEym4TCPHfuI023IsLuNP8U4QtjlWtWhV/OWv/dhnqk+afO8VOBnMt963liGLrt
lMZLTKDGX4h7BGwJ0RFaW3R9fyqOPznqOxeiq+3dFJko+oHbNtRrdJI4CpyHsPjGl/5SOqT/NJ+v
gwpORaFRg2tTrk+XNeaH7B9TpM9XLUBRjs5TrBcBLwrLTLb7sueC4sGWyZfoo2PBAc2oKy1bymLK
fm+u6G9anvYgkiVAaFQWKJTDohyEJYIC11GSXSfdVsKNDiCTU8JQr47Yb/I78K9GmsKaTmAwWDbd
ROWQskE6F5l9YdzCDmUV5Uwof9BVN8HkYfb0lWLsakELrowM1j/wi/Uk4ySTqDVDZoCfJkBZKTZR
m/QNX20ARiiUMVyJK0kb6RRse4paqlD2BF4owNHPxarFrNWcBZwr1kLqWT/CuanQRblmHivLan48
+qKMCcoWuwvNHxa7UoY6Teuy0kehQ3jaN4GvPSkvorS8MhWy0a3fTMXnL8wEGX4JPaXUH7D27QxI
g1SFsOdJUJEQsFS9hN7wOlL4H4o0rY5ZxDK6QkUrGW3hVe/akSBUjVDOcK8cwuS26CciRVlwHgqN
uLDcLu67qwV16gj8uLBeZDp0V5R4KInSt0wG6RqgajaSMdHdSz047LqVivR0i0UH1O0XfPl2BPCA
yq7YzbWAPqAKLtk/IsYVcFiVdQDnOIigDgFzKY0N6SBvjxSfqOYAvW8tNEnfWSBjY7m6YbSqsx1f
/GJimW6OJRQVUbJYelvVqYRWgQTrrt3Yx0G5pCzfNjSwbSpdiEa5oyUtErGyyPNKNAnCGs/o5w0E
GGqJsI0KkL2mF2wu7iTzE7aDMVUIzv614kUoEpenz9lam3S8yJ+LpYeJ0RKT1MF/f2XLO5ifcmuB
d4KOz7CzgOqozryp2l2EmmvFpkpq8FYgz1PBhE0KN1rFQp+FO2vPvSOFvu2YwJ9OWEg5PCO+SBni
qDvw5Kh3qwiPCZMVHBP8R0K7kachNpZPk3KNvqyOuJ0qpgCUT+BRDQWDK2ytsxuB/OLpbxcSyvIu
yR8oEFKQrHlojsSr27C93yZYEFrfwUqwVYxUwm6ACq9oJuFvm2BLIZjctEECQ6hLDERcB8CjNU+0
CmBZ6Vf6u96/fQS5ZpWLkeTErcpKqf4AHFRsh5kAVFQBkdnuhasvBxNwmXeI4qTRUl1cWaF0K+Tz
91Qw94XnlwWX65ZGi0I1RV0i+8nM3UXr0APsz6CQUni/2E4ckYe52UURQ7Uz2T2RY5SSSQoDJJ6r
UCCg89SsMeYKCAxPsbkiXYtrNMJsrThMMeDVSWc8w99nbIS8v3h6Qgf0BfqmYIJ3wfEo0FthS9o6
VdIf+U8OSLxwr50X2t2setk46I6OYtQMaHXjoUjKvjk/9lhRDLoYwYn4hgjn6+pV4dGYBY9GKceZ
lEPgBeXGO1mF0ggZYp0w9CZFfbLNgvnLUJa4O5CaU4MPKnfElGXSR6OFkf3bapN6josmBjPrW8Uc
ZBNluqjX+VLd2AQp2yG335TwEMyL81BiHHqaWeWfuTJ1B+hQyk31nA6nuSdlwrf3WBkAu8rslMiW
6bowuqu3I1GHhTdRgCZfV/hGVpIkrMpwUXdqgWKL1pBKHYrDcSlYUwf0s8LFwyPpkX7jR8VMonJO
D8xEsF+Vwje7VDlIXXIrUI3BSctR64sNO4o8W4JIO2r+ZYVDtTEha/rPZuOcEnPLyfVSKiP3QLfz
VGAEqmQKAK9j7LWxiRJy1C7xXco09LvIRwsJkMSpz/W41EsKxjYLU5vKanpD/iWOEWyoqY2l4V6q
9qf7WrJZIaPpFjdbPNaimqGKRIHWnNYV/4FvV6KXf59ncrS0wRL0kwJShAJRkCvT5DbnIkLIJIou
0/KFclVIWQpsx6n+KhbWwGoxCAes9lWeIe8iSWHzJPy2khQdSywGakvFrFMuKVBYjlFpTUVpTpTM
7IlKZk0oaULYSqxN2SEcAhavyh6qsouCVaKMKn7VIXnVx5wxCZIep+5KZTTI9x2BzyqHlc0wdgYr
ROtUF6cil07XngOZMUayN9oOVZctwo8S4KgJPVaXQTVNJVkh6QqyUWgEDlDNQxudCj6Qx357CG50
pfpiQDGVTssNa4nVXAl00HxGhLJjFC68hCJU/NRiLleUlvO9uPnCF3TTG+g96jmaJnHwmiylk9/6
eRtaPCH2vfDQIhKB8dNAUAKZwuShxQh6rAXUlxVzFRxs1ZyvkZI/XZTuicZ+87X7uThwcsATGIfF
RGtf38rA9VsMyI6qgSpt6t5qCIVPMOPm+qk9ZJVn6zkyenEZlN7r53uFaj078QHd6zCqMyp7h9ko
Swlz0hPnQWRhJdDyFLor4sPxIhqM3SoEyzsBleaJSFq6x3LR/24k4RfCjwSpBnSflNUmCPPRk9KT
gmTlbw9BmX8FNoN5pDI8uHEj5NRkPU/SfJOSmjA6xdj4wALC238llK0BmeQgM1LLf7mgC3GTa1Dh
Txep+a9qu7Z60Qo0BiVgcV1rjARnaFS2geytnMZiwk+If8VejXopOzZyzaSTjLsAZM1ELgePogFV
gVZv11u1Yg3vfWNUQITo9tKYtFgv55nwmAKN4c3FdJ5pWpdTWfmq1j8QkWtxl3RAeFhQ6XRYrTd6
RqsjWQPd2vKeawHqxm4QK6baa3E6rNyVbpmuqrAisOwK7wYLr+DlaabQV6YZIUuiYwsR5uk5zFmd
tulFSUcXWF6yjBBHKgIDUTYTnKQutJhZvFtzTpcNtDUFl1B9fbNuzl/hkxMpZxggUlIwaIQ76Svv
gMai3lVwiOXrZDRK06EZqRuiDxWIL2xGV6wT1alqfFv8pduoE9E0F7bGfyQfZZ1dK+Q8K3Eb4Tuy
GoVpA/jXhelOasBheXBz9IwIbOlKr4R6rRtafpA+QB9DgCDy8X3FCuHt0BZfnsZCl6fh1aIAKuIi
FKKwSxB1+iKcCogiRe+zPfXpljFHOQRwm1X41RHeK4WMcnIpqZ5SUiWmSWCs0U8NW2wdpqHRa8Q+
LlmXNqEPfefUoYlhi82eCVQJ62BsTWE0wfutUnrWl85KgZ9BlQi6dP8fY6C4DzoufQI9OF/EatpB
WkWCOu2UOi9dnxEu5uWi1w2SHpj+q3FrqyCJujmajJojnCG3Aiq17gexG5p7isoWagFEldJyXix4
WPC4WmQuFt5hePysFmEaaes6x/+S4spR6ksDoCpGWe5SEezQW3gnAHZFCyWglxLmSx9uoQidQdOR
Uy6V6In5U2atNYZWMbpOXnGvoivRHJS7U6OLiEMm+i7zdmLliJ5CUv+ikCIrtfM3EbR+9wGgIICq
8OZfemFZkpTFKUqU+HmU/WBZE4sUBco7gLdNL8ONROkKAq8cTF9ks4Pt8gayLZdjfiJKSeCP6CXS
DgUnZvNhoph2xLLVexae6Phj/Eqbswkdoal6KQJzG7gXuxBhF0opwh0INdgBhJ5I7yK9P10OsVHx
mygp1F8HLlkXrUBMdJUzoBxh+KrQDqU0ypnzSDEsPF9cKaK5BFQSk3v0rmERy9BKUYzNvxhr3Jrp
FislUu1DCQXhcYHtKt/SI8UkQJSNG3wd6nhliFaWPh899lY80N1fW0lATip8ArxJL/yEDjQhY7jN
M1pLIhu8aJZSVx0Z/Q/QHa24uFQ9dfZS9kR1j/BLVJx8RaS1kTLlAioQXFAktkpuyaTBReWNKfCB
tH3xcj5LibWwz/1f2QQoXglfAMKii/xnBy5rpQf4RRt6v5akbJO+S6uskiSVdPLYS7RwxByAMwHI
KJZbCUOqCChXqC0M90Qqxcl3gVn5u7wYutWhV+h0KkGJPZw9NYOrHqnYQe9RnxppNJv/fAmW2DqQ
JBTzkF6Tuj//UkaBhB5xFR0FVFf4rRBcNRip5ElkLV4AI8rQqctNg8CuOIyqINF9FxiSs7J+BAzQ
VPrAsCo+oyrIxzN8fWXxDC84M61Ueq36HnU8HUeEHQ3qroOjCbcUfvU5eiyd6IYKsilRDME358F+
sE45BREsUpCHf5fisH+h7mrusTP5tS94SqejS+cCdUsprXOn04EVXQE6mkANyfAK65RCtq8CNCdY
tLjqrCqwV3VOYJOMkcAOlaZLdqkOqrPSPUBABGhCmMobSFMfKl6IGGGUfEFl9s6zy0irzA148uRZ
lbuh4Q/EBtf/z97ZeY1pyQdI3Q5fwK3i4pjucbj5lUC5dMPFyGl1TfTYBRM9Q4Fg0CwrqEMnjoHM
+YK0i7yiSLQyF536RluAWcMToGt06mHS23yWaQlqJ/R0Z4HF43ruFqgczff4DMirs7oA5qrYbhbx
aBWI9z5ock16fUnfvHJeMHW5aoFIQnwqVB0NTFWl0DOvoVpYw3QdKA7e3HStemOdUhzwnGew8QYP
Js4Ja1cjhawReCfOc3CZkRwOwcSozELuiwTgK2mE3kdIreBbsulU8eYklL42uZDMu771jI6kVylH
Vf68wwRuyM0K4MRf/Kp6ioUl7bSoBlVpmVDlXZNZ6XoTkEi/9ZNFVyD3dN23SYGZx4qq5cMVxdSJ
04kOBs127oq6prWu8GIPMV1FHxFpFu0IPGCsODtzGkXkDLvtf0SdaXeyStOFfxFrITjgVwHnIQ4h
JF9cxtyCoiJOKL/+vTY8Z70r585JjELTXV1dtatq16eMLB3HJQoElnAYtGZVIZPcIdks0g4ysuSp
KMLzXlDqjnvGb5WCwVS+dlX+LzNDlgkBxEA/yyQlnVOob4tgifh5IYkrEx1l9JHNN0lwj5UHR9Dp
QwlPl/lZFZxYkCY3fAFgELxn50Zfet6sf/EU4QBGoy5AZl5tWd22hTe4nkiNlb4d78QnoYAYCLfK
2BciXOUg6ZKUFzCFGIcwfpWKD1MY34EfpTI1rTIEcEa3qf8qbSoqQVVTxbTCiSMTUx6NrHHZtRrt
e5iRmqpMjtbMYSTyZfU6ngU5tvQBWciXLb4peqdEiJAaqUxaXaoClpfwTfWpPFUVEFUYtJJ5ZfIJ
KJFHawCPS4PFFPQ7U4rVlM97mAjvNcn+paiff6XxyKNyZc2pAnDKgXp0OFHRnbo+6VEKJlHPqeIk
dPvt9zhBZ45gr4dhk+mSYpeC19etf1eOiS6MpRnxUVoKl+mf6N/SKeayVIVS6OnNYQoRAHpghFQ/
MfWqgaqODx0M8dD4QM3+O/4jFQ1clGoIHnVCK0tii6Qyk/1VpUTKBz7dO6niWDxTbVBbymTGz8DA
k2cucA7YdAejmcxV5FQ2bVmNoQWplqTEuriS6jXK52QwSoRmMdg8mlqB/5IGpLy0sJBU8pKAJaMh
ZN/K7AIXwj8WxqlEyhfE4GuyB6HbJnODOLxgM9GEJ+xzqPbx9BTiO/9CH6q39wuqFopRNE8nJ4Ck
F8xJShZpjBQValDYCVlyT8zYhIM+9n02h2ItRGb4d/yobERZe+Vjy6rVlwr6mpTyOb2MGsb/8J/K
RpGtrT1ALcwM0jPtXNw/rOXKoqUuRq525VupaEk7S1InkZebghcwhGp3CEuah1VeujFkJhHIlE0l
E1gmatRPFsoeSfoYw+zq0nzFMaggU1n02OzXzuThJ1ON8zzALwipFdD0ClutDHoF0eHHYe4dIvda
AVm4FfBCts5EKWH67bGjAS71HABP6hEsx50KvTIhMMNz06ZU0q70CbuyT6FPVcwjdFdekna0UcJJ
goEcmq9+aR8QOUUgqu+KFr9H1i+YPhRHnK53xy8PWgyfd7/9DbqvX4kG/hBgwGDgc01aq6EGKGv+
BuWZc3uGIIdKLoXSaGRui8ceTmjqd0Yi474CbxzxG/bY2DRs89eBuVEmTopjwNcwGpGVNLA2UIYp
UgdZLTl7lf2qGJzuIMyUBw0bM5syW2lr3CJ8Z6aKtX9TbCu3DT1u4Q6tJ0orV1TA6bWJaF/HrAFJ
v3wvgBeo+yDtrE0p+hNH+Y2hm4HqO6WFruThdKL8aPIbJ8LscREwqlU1WfstsU9UutwFhTuFap6G
Mr+h7Ee4FR2Xq7EfUiCkZEddoMQ6wTvPPMrtE/mnCEihgMbvdSnGc+2Jc/c6UyRe2RIN0W5PBLLq
s7gKynrxq1RJkre91RGuZhj6yXxSsoTo9wlPaE8qIUuZMTas8JW/IM+Gzq4grNpkcrkExkqKBbcT
PhgqrEqgtPveyFcSf/We+9vk2CS+IBtdNyaDQ1d/jmTl6x00wxyuaK7BIEsyaj6m2KoeV6uv25Bp
32XCGwotgPLKL9GEKRlO+K1EXkFJatn+p/6M8eu7Etrq8AWZwPRUTmL0raBnSZOABm2ARukYhjsA
UIV6iHKnKdFNFPeKIL2pjlOsVddR3bH2DuU/DC5lvhU0gbyFqnvKCKX4SR/gVJD9rNJVVPoAJU9g
kfRd84fjX2a1GCUUzldahXJ+8RMAyWSOsNNCDUfKBBAG6j5gCzL2OGXZISX42r2AaOi9UBnRergd
FIRM2+SENcN6t6q7yj4Oo5pP/Y6y6B8f1v8yEyvTMO7f1vR2UvhR1mj1Tzniig+ngxyqHF9JZiJH
4SevTgp5g/Qzi9CxeD4MiLKevTLeykMafzUwKiEfcrU5T4ZPARpSsiUIUgJQR1JVyEr/sv8oLq9O
7DLXginSJJFXQhMJZkGqhCwWoyM3SPpEbpHyUvE7hoehJk32/gUfQaZ57FfJBEozKPNUJtBGMiZ5
B2J2IHeCc1KuoEoLyEqFLVPOmFwiHJ3OGVYQLZgyQXK4O9oD8ix6lznv8kjv+VRIFeegTMeW6ybT
RzqT0uT2QMO68HF4KjVuHgNzQZYEpkJ5VrKu538I3USWARndoho9TtoDKIlvvwde1bP+RZ4im/9Z
C4+RWCkodcQgqFBf2R9C24XM6+6yXCq9jV2BdSBb59BbT3HV+i1orJA8mQ76g/5hHih/XEnfuqps
EQHOsoR1Hb5GSjQS8i4rQdaCMlxwU8n30R2U6aL/KyCuT5af4FPQheB3K3NG75YtqauUdnZ5jeYU
c2RVjp0cOefTGGnXCISJ0Ahl0wb0jAKh/30J2LhjLsgWWH+kkzYFX/3ohwbzxJLoXdN/KUt8Qndp
vfzkFyUUyqhAq5ANatOXVJpIYsdODSWVFaZW5QJVR6PQM0x1ldxX4KWMzQppVBSw+lIIo4oxCgvj
UOAMVBha/uLRb/9Twg8ddkiH10xLKOUEtxEPWbuAt+xUTYfkokr41Y4VuiirUcZhJe1wPJUJzeiK
0kzTmQulAEYnJyAWC2mjtCI4/pEt/6eANSoPpUriKH8RYmnzk/wMQXEqHdajXUMle8twVghA7ByV
ekaVCVqjyJMYLSBNlZglCgopUbJfBvXyvMmJEysxvYVpBXcgalaqXu+RkpfpImhG2TCJDmC+ap4a
FugVvYfRDSXQ+PvMmgrR9FlLrSH0MdXeVh/SKUKw9+OBkldAUI0szmT40CSBW1zJO5RXItxFMOKT
o5bjFlNGYVcFeWXaVXE7I9QAjVCTI7NPhwfF1wCCivPp3fxTCwiGJudMUwaTDtawjAHFLJAV9pd2
gDwl2X4SBggloDKR1AJDA9tSTsZxX1mQVWIn58UPTh0ipDC5AuvUfivWDewKrzIToP2jUNQFcZAa
EHyg6iaRJ8Uk58hPuW+l7nkvo9ET04LeoNReLoKMd3lUGmJpbfN/Bc9UMIgnURVWCc3RviWMJPnS
dn0QOCq3NtteCkAb/0zNiLZxFVIyKXUc2d+l/kUcpYGA00bHCWrjSzlweqt0k0RTWkblmUqJwWui
TF6aQSKIqI/g5sBqlCeptdL5qKdO/cgsi6Yl+3XYdLQvaki4HDlZlEhpNx7zHDyREvQUPuKjHLH6
HS8RYxSkn9xIVEcJvenyAPCE3onpKEIlnYLxhqOp5CfNn9EHpaOvOOwQ5CUpytiGwYD0S7ainker
wEHzW8d7ZwyyaVULpoK6+4AC/tF1dC4zlC8kM9chxSA/Gcyir/CScpRbMM/QFQGsoQ7icO1bhBB5
DVziwndhFErXsCfm7FaiFwqeUwkbCP9V3Fiu0AMA59Z9z2j8Z3RsASPc5zgS0Zc1sAgeC+ddd/UT
nbatUkO2fbVMUpqI/onehnJg0qcTbD8ldoiFROkI8iXo8ONdcX2kQCRXkmsF0GXnVzq4ElHtC+W9
aNcoO19WnTa7gHclu6x7RkgnlvmRJA1sR7/sVIUfo5IYpcIkFOmcJvtee6pInZ5fXwkwFnnlABal
O8ejeuMqYs7fiJMrkqf0AWVC5eF+IEDJGdTw4rRjNZ6JdJmclMqXEaqC7WfAM1GNGz+NU0SxfL1f
O1w2oPRBjq0md6fFew+EHogrKW1Zkcpr+MauwqpHeEpXDkGSF6BDojIRdc/GrAwXckxJVeCMlapC
wK9iTmkJUxwJ3lU+hKYX6lb+IpTmCe9SqVRIEq9QHAmpYIc6niAxOQQchEV7PPUd9RibqC4TQ+9D
F1xPaMvqy5pXQkTpBIwvpSGsTAVFdUwOBmV/Kosq7gveVFiZ5DagRx32ii5q71WxRsEN0gvSDIAK
pF0Ks8XsKI8nISKyd8kkkaqTctQ5It4UhfcfaG9pHgVsdcHqaDe6J4LPUpEVKKNHyhv41DpCJW1X
jiTsI9WNYGHoQ1XysnaiJkIYjbZ2ufnxO3FbhzmhoITDRgVTirRcZg1cIwsKG/iNWHGFa6jmIVL7
JkmaFUWEN/KVdGC8+teRBUSo7VVBiRKlCynJwAREdWSeE80C7HDmF8W1dB4uoHHnAJFCZxGgT9IB
o4xvkfJoFnSeVqE2eXcKjZlDe9ua7WkHz8VAD8qdw5n1w4U/da4oCUnOphlo/ym2olQxlceKJAes
E88HdnVCNXRzImytGpY9bqBcRCXIVL4d0Ro8JflnZ0/hHPXq0nf99ch3vY+ugDiUL/ou0VWOnl/4
ljhUwCLPspZO7a7oZsDtxC+RUpZDeAfnT6d7mYkDXZAq7FAb5NGo0FWZp8XgVzKnw10nsUaOYziv
xqnEWu017T9ovQi26QRX3EuxMDgq+F2Om0wWeLHgilBozem9xhbJtdqXgiyUaUPYboI3I4hP2wCO
k02K837lxFScUK4UWXIRNOrE1Ktwqs49RWilqxVdUcBTGoH/l+k7LzGVKedPhsx98FyRAkVZre7a
7OGXQVsL+lKKOGlhrIo0pPCXqC8YRdUPpM0CT0pNaAPL8ZcmfM6O30gjaysUh3SzI6Oq4s0gFHwU
UcAIkcGht2vrqmpW68DXKCmrW5pA0jeywaT803EBvq+koWRwoOh23ITHs0T9HxwKdglz37aPLi05
qXgJwcLLqhdOCdrFUn9MOXxZLCOaJlz08ji40zWXI0FmM6/qEBI0Lmonsa/RW53DiFc5JuRyq5ry
RNag8s00SoHoOtT++3f8WvfjshRHpc7KT3TIThM8x5NREZXiFBuzwew8S3u08R3Brera8NO1+y0v
fnjQbbQ8GQaOC7IDG96dpJ7mZ1bvJqzinNj8tTNqiV6uPjRmrM0DDhqsWPiWV97f0a0fw1PiCjoS
mpb6OrmlfFSdCJ3phZhNlZ56/KFali9pXXBymfJS8elO5rB0UWuprc16slu1odeT57YUOLa4+GBe
tgt/9tVrUqn62jZ7o+aklXnncNKAew9SR+v3OamPZa9VyKuKcxUj5P8KXSkc9qvy6hu+9YmQ4r4L
6kUoS2GhKhVXQSESrzNGra8cTpeyzhFSJzxpUXWqia4KthRIEbudREBHZj0UmZCYOXHl0OpVKQk8
FdiRjEGBLliJ5CxXsUmx0MiykVNBKhFAsFR3ZRHmcywzbyTKMWUHaqMKOjqUmkCIlBojJBzp0hAC
jQTxVGDRif9XIWKFgKV8xCRzXZ78dF7rX+E7kKKS8VFVaNyXqCZlsqP85AlIZZhsNu2QO3fWvbVB
5SPcYQ4kRg++4GUdTPWfdPH2w3xz+FgPj8Aup0WtO6F1EJTfP3vIMygaubmrbjaB34teBy9qMV06
v9xcWrZPF43Fv39tAuinHm1rW376w8lezNb/OFTpOdA5uOYimp3r5Baf3fahV3xTsz+mUcV6XnAt
vsT6B+Nfc9iCBh6W8ak4x42ji+owh0lA05ot+N7Rg4HOhT2R8Ajo37G7ht7Ae3qe2tqYLmBiHXKZ
kCYLzg/tG4gkzrEUzHlaG9qduiDHh0/fVPIxxESUuTUo1pwAUrY8QDn+PQc/oNfXdWdST/rQNR8+
THdSxtLn0CtS1mr/i6YwD25y/zIOi+56jis9pUAVVIzm0bNoiiXr0U0E/drojOJxQnsp03+8veDW
Wh6v3uMJG/MPnfMyNC2NCmApgKf5xYu0H5JrdgugQZ/TAXqSuwptTx6nHlzeZi9Jbh3AqCa90QcG
TVW39XkbMxs+b4Ge0PefTj0+QAsxv34hQkZsjbZAZPrD211D/kgr28LkXSabOZOwPTPdXxOM9sm0
EXUpBrCXvyHRJO0NJjQIzsQKYY6WMBh3aQBMRXIDfvvBtei8B/nKpoy/SaEiRK0j2tf7LnjP6+Ht
l/lvDuV6+ksvgQ9CXJ1rk0woBhM9N7Vt+y5GcshlAC5yvtKLH/8AIqFWHP9BgkH/OhlafRfUp+nu
SECfLuHw7dJp7IsAUAcCrHw4IqFHXN8e7O45VMfN6YWeXmb6leHdNT3I+c/U8uWuAes9hHe1bvt7
PSXqXrr3N/fozpvTOpWZC4jTFtFvgmT26hNNJ5wt9HroMEmtzt12WzMWBos3NN3Lxzpz1zqQxkaH
mnV66/pUdvqnPk0caE9Spz7m+nH8mLCG3Rft2r0GmvuJMMs+/uEzfsuiEDfrzK4ry293ZvdVzZtl
0+4bjmryCTzSkbFWrt/FYJD3wItpXASrCymwFxr7PnqkmotsG1UQIekENR5usqNmGmdzd/uyO+ht
qMTsjkut1Mg69VtxJwxqRnfi1cJbAI/ign42Pz+nPqqwW3QeqUuf9y/nNUzdxaneSeudA80+5ocl
2E7cPSzXf9vn23t/tN3Ih1v89Lmn0Yr9BXm+t7+4s9+Dd55FHVpYTdoX/wk/EFtgpjQYyOQ64F8v
0lJmSb+1pcvPMv9a36aI1cVreIJrCOe0usbeewoWa2CXfdMDZ2dQuloHy6Kwjwsc3NHzexS9ZhZJ
IhA/eXcPyi/DHENoLv56o0+PnZkD1ys5qqfR3Qvew9u7c4386zZom914Eog0nu55bk77muDoApK1
xw58r4fxJYS63pxeINL78voHN0ZfrUd3uzO6nQNIxtauRysyz1jZsA62YceGcv/uXTyjP0LwHn3P
mdJsoPYRAA68PYiraLB5XdjLN1vGgzjInKOfflrjw3NFZGV99kZ3OoxbR8O1jr4IeeXGvIcTlNoE
U5ps+uzQ3+8yP3CAJeBbntBI8h/7YklbZ5VwHV5Q3o/3BmTg0x3To9bdj/780Dt9MYnmy/feyhiV
DmwAoCe74zjzH7nnSTfR4sjDwaDOky4LI7uz/jmMo5aXTum0jFUlFEfGtvATeaak3u9EXBttKpdE
9qbweNqN4YgJtROgBL8EcRh5BvJeCYB9qAuTakqFB9koVIImQ3bn7raJYw/AeUqQogdrpqJ6siuU
aaxT0kLfkR4gnAqe0DAKlEot3OG9UJqy0lj11pKVkjCXcJWydXkVl23zwf0XZDNcSW9SWQrAV2cN
+Qe+GLyX7wVce6FMlBrhIWEl8oiEZF97qiICTzx5e28p8FCY9cGPQjQeNNj5UjV8b1I5an70bZGG
kQ383GsNlachCF7cL0bP5nvcF+Gj0PsGveWPdAQoKxBrpHyQhgIdWMOFUAfefkwOFVBRlIPjS0K0
UjgizFEl+NMsjsjraUD+yH6QjUXclHyoqE8ZLRBhAqZXCT/Xz/qvxq08GVFGAJsvBSGVuDNFi1Xm
TBkKRC0T8ruQ7qMv8jEod1bUwCxDyHiA+Ewy+3EGxMAng11pj5XlIHtBdrVKS0nw6DxditkXNGQm
pV4F5irel40dz/QzEITSSr5Jt/8gM45SVLlNN+pKTZgX5d8oTqolENDV+tAyqBZMERW53gS95Z8o
d02ei2pbVT6iQpUqjiUGvDt1BHpFJSzyLUTzCOoXJl9CzpSsVdGGy24D81MyF3aa0pvi4f5M7JPa
2hmE3OJ1kX8swWuslP8ggAykCu9dcIHkZQ09Zk72gwSzDoChQUp2leEgKaJLwaL1oQQzoXNtsgVw
0wk+NKeSb12xjbNELR54nQBAe3A28F6wmXFulFBMsx8yOktyJPnilQV5mNyIPmhy6tN0RIKG8DYV
b1eXlMWtoVRZsoIPhHIIVBL+IR9auLkYiLWlr2WCgdx3JZ/K9UvZh3S99fNJiz64SqCUIyznVvYl
sVFsU44Ih3bJMixLSpev96dIErWchEF5g4xTIQX3P4siTJrcOHIbpSVKl551qSB86QkVCEkjSEto
IHqXXq9Ku2lV+D/kAgtHBLx6Dj2vEBB5elUJoxLY0XRAIsxLQvGPwFitmDK0S7yF9VJ+kICSbFRf
1KfCdGAY080ESdPM+sj6M3fUEtNhBLhRcIMmj3T7qgBfGIUgPM1chT+oorN6rUIk1j9VDk39J3cD
TXZJBFwypBOzpihTOrQAgtKVK9Ra0Rb5QCqVki5V+J/GmzIVd/DICwER5qFYd1XzLjWrXAnorT8y
rFIRzEgx43E3RG5cFvhrqJprk4avWMiPHY6cBg3vMXaxSr0sisqUv6C5F1b3X5QYDgUEQBHbOy48
PUnIaFYqrkIRwk6E6cXfWk/VjYspS2slzF1XqchMhPdxIlw78KIafF6DVDKw7uaQ0YFzqVRpjUtT
ou//QfaqX5C8Yr+LB6W2LM8crtYiqq8nqiJEEgPtIoV8yoJRZdhoe2pRq7UwUx8yGIUSlRnowD5F
dcdUfJeUgKOsVWUrxy4hlweHXBluqmCIwIyF/latgdUkeN2voCtxnUPKBen5QKyKVW5gu0feXS9T
9l1PcVp+RstnHAqWxz9eUR6ecAN9uICEA25I/wGLo8Lc9/mxrxw+kfloPDX+rncrxUY1wO3eodlR
9emL2DVniYISBrxitKAYPEJ1aRasDZkGoQq5uLAEYB+onDyDEkhsWworaxzV+XOYHqdkAQ6zcaMc
V951ZqqCERUHd+QBBQLrcVUzK7zu4vMzr+q1/UBJjqop4yC6uPqIeEkKGDzILWwM693nVE+jrEaL
Q1EDz8im1BzBhMZv0UerF33Q2+owrW/bNMfiHGvN94OSWZ5H4sLJWDT0yTgZG5+6g14TCk27Ot4u
fjINVmVCmlh556o+VpJm3m1SMysSFp2SrZ7T7tR40od3BsYpj00abA3qW/39CksrQ7/uqmfNqTeK
gMQjbgWLIuA3tUfDM/0PgMPxQ8iNVKChyod8fFsDpXpHPefvgcYu06Ic0iajYVu1LURMUxfqbqht
dBJWK/SfDFRra7zd1+5GxF4LI9rC20woscwNcRCINFTYRJkYiwDfP62+jvNn7pvYtrhGLJnhrm8u
nK4mOPtxY3VwerpWe+Db+WfNnh8v0zOVzg2alD5pLpR2prDuzZ/HIa0/6TIxzx5uszYmi7XVnpL1
WgxwzvAqX12OeT+lJ9Ffu+goB1RsL2oJDtMLOa6aGk3Zxf960ZGtXAsJdTG84xnxJmvpnDsRQZEb
eInq8nj8vqIvFXwl0Eup8fcR3VRFppRMHG5Ch1EBXCpZ1P4jasKWkuBoQ6miT/tR2ydhcyFGf5hX
82rNRbmqUkj9PR0T0xg8/RO16ciA7CTJsAZciZLZ7UgUuSrCaO9E0tru2TuDRF2ZZy9EVqabrq8N
+dxYnjXOKKy+QzPX4DdeLf/FbFuIc3G50SXVIEvlgJyVkl/C/jUuLnvvFeAOstu1N7TMulhFSKFe
Mwo2CpBSQoNMzCuWG8wgJUlEVub4kq88dbpxv+AqdMjx5SxwU2FTKph7+liE73I71NxvmZDp4E6/
lRa31myJ2a/cE0R4TsyQJkQzSSNz/i5lJTtUA7NhIGfLDmRUPrFw/39wtHiiHejyWfQanzkdgaLR
cOjE47ujzQ63xaHpzumC0hpHu2f3Tl/0ey8y+/SSFdc7xxiM6jH1lts0ANUrbj7h553d6r93dcqg
3Ya9o8K5d7puM8JO+efz6mVBdvmr0RiqieYMaZ1HMhdoz/XYxUdoFB95y8ufmyZOWTJ9Pnq0YaWh
y46+GBm9EYY/wezo0PPNpiV0OKPFc3AmOprN15Qzd9IzZYtjs+VxDNVs946vfBFog2RvrRygyWl0
ovUS6ysqZinYxKPRvTluY6u2sjHpghNApRjjlATR2aHdi+0xTYXfHYMe6p171Gu0+qTX0MCYBpnP
9JuoGLjV2WE2jnaQNGmNin+mw3Xy9Irw94DFsjkbwzrxc4/HSgwfckpjRnk7JOLmZB279ZYXjiz3
lAUN0Fg6N3cfHN8AaI8eJ6yZf0bmoBZadyW9GVTsGP7t3NsvHrRGO5rMyJl8jNaWnlyG/z73mpSv
FNM56XS5OyPADIUljTRygqDDCV0p6CJXdyeTMz1PmS4jm89+6jR869Lys7WeMCreEtph0/pOb12e
7NDwa2GOJ9Cd1LrzZss722PGfMuC1ja9TE+F23wDMGDlcHSeV1lGK8L9enps+MFsEq9O09xx27Qj
ufVX72JGF0GC8tlxeKTjnxCS9TwtXIPQSdegwy4lAiyESLDbn1nhdueFp/mNyXakadXVdqNT3X3T
nn4dTZhqLhK+aQYd8kGrGcZ0PTwukRTmLrwDvnm0A3iXFcXjvxW912wXvDP3sVhpY2m1PITuRJpS
4aYAkPzl5K1CJpIek2CE1u7K4jO1dzVDPK5YE+SP0baKabPW8O2QInjaDWy5CivdZanouXtdzwwb
3dvj6Vilw90HFT/3Jma9rjbIe3iwMXteo2jxIgxFf1Z0N49hWXPnMHhFvdynvYgdzk/Th190T9BS
ni2vuGLIItHr5wZ66/1CC2WP39etpv6lpo82wQaarwyAKbOAXuB0PltrO3AHc8d0nI7DHKKdmFAP
W6X26D3xyl9L7vzcL+jFdly1r1hfp83TgxdqviKfHf7xTtppbCfI/oO9/ULesUdbh89m0rccd1/4
Ewb6y/omm9nEKfoogpeHQUqMB2lkfq8NWpSTwUGqaAyhMhYfRiVl7RxO0h88NPMRmG60KLratg1u
0bwv1tacqZv90DGanuYIgzfPOk0aZKIO3sehDbu/1Yke6IbCPQD+0w796Rav5XrefnfpK46Q1vQK
p18HnKNJV6Cbex+n0ZwBF92j5UWXKcuVN0cRHeLSiIUDr003KAq0VqvVV2doPwu4Ah4Mx/XJpQ3m
E3D91i+OBFmOy+KOYYQ8XmA7XTUOn6wHq/qkGySLdAuedpAn/bf24Gm9bD9gN0eebTuAtqH2ci8n
BGfZyOYve5wFb5QdU/H4te6Le/3fcz1jMZJNa4uBTgvoK+osbm4djYhZyxk5D/56LbGZn3R7dHro
3va2RpzI8OGcfsXeA4b+cS0ES2e6kQnariK+lng/9+ulFO2VGKX5wUZuEJchn7noo/syivGGTjGz
aWKt9jWNbWZlPhsKNYjwGmSn10IjXtivr1ML+L82iej43Wps18/PY5t2YDj7xU+Rv7rny3dkfJnu
qJXO8tfJP1zn+/2xb7MQ+Br5vlu33t3DlQQzejTGmyfOOR2N6Q28ODi/xnrGQzsXQqvmh1NMwCio
icTNdFz2E/vhDKfgGmFIaXuGZ8s+NKfJetq8Xj3UrYOkFP3GHYwuJ+DD+X90M1wp0PHz7kCN9IGh
torEZVLjds+5/N3t3RMtb1IowwLe2s9hi9BCLnXdaA3ejZu/zrbx+6vM8o4mOefV4/77uB1dVDmC
2apTa4v8GmQ+T2OY8KdOo8sBQxIR4bYnFORzG1c6LGgWbOyfH20aQ9J/+XWA0KGYtqJNZk4KqFOs
lQXhf+3df5mpd32sKVS1UjIM3pihJBWHWZA7D9+h1uraWNhWkFuml9UvQ4T2whGGjjXogRpdtyEb
W8ciApwFNXJHVuitaKGvW+YiLqcMte3HK5rXHlYXFhrRiVcIOZA376C744ID4bCqhc6cB4lXXIk/
WekoWRCzCYs6jTE4WtPgsLLBmNFQdJMG9bc5xkqL4CP3aY2ZBev5CY1QDM4P4tLxirOfvY0G0Oei
RRYgnah4ZDrdHFZoWaDKVRYcVxw5zCwXXb70ZpoG8CJa68Bfb1yVVk9RjzumAbr8vIoWJpnmavyS
37rmLtm0l63Iq89xh2+coY7LscN7cs+gSfYjsEmso4+wgRaPFpxhPC5PtzOx21Dwtsuc8WrMbVuQ
S83PV7oW2GFcd62dbp0GtTBTq12ufaOpcxqkgTpPMQxjFi0Oq0bIqE63rtol86Ke3FgyM+t5xPzd
AnYy7+KwjBY8MfeJuZkJd86OIuV4lQYal7ElEmZsHz69pLgR6pDvDJt5Paz2C843TSDGCPUE9D/g
4ZjJmPmJFvWdxZe+H1YarjOnzRGmQBrwFp6h5Vm7/QLFjABnAQNj63BnLqFnRi0gMUH8cbtM1/Pj
KjYm9oOTgsCDsoAYX+aybgetFq8eVyw/46J9x4qLgGljxNEEepEzhX/13cPHVMkCrgxZwpzxOvNa
yIBtCZEmRtPDjGOdaVZOl+lhxeUOH0+vtW3PONz1CPGKj3C4rTBXYt2ZWcmC9oyBRItn7JeywwTF
q2a5Hut5uQwrTiUOQE07IIlkV09oLDWhAYvOHJxeYJPlVeijEPlNvZEpXc/vHuu3nnMvVmrP5olX
h9WtlENfW0SjQQRJScHQYXA0duHKepp6zthYpwfvqAbPvF0NVX4UtotEI9vxal9otxxW7Rk/8aJZ
6/F40HtK8HXu6DF5Pn7HLGRleYCjV7txEMjikDnCTmBsprAk9rY2PFdE6Gvbo0LrkATO040xw7Zl
70h8VnxjoRpcg29sx8OKofH/9fytQZe7nfVjRKwUYsFN2+sh68rY+bnaUIwoWpwRRSZFAs4lpCqy
AD2FEPF53ZlBIWnvk8ckrecsH/uIdyLIfEo7g8e7BTWZTsibNdRneNwXm4+GdEzsBmX6ywH3i3EU
7xev+zA3J426xdV/nZzuhth377p39X7f8auzZz/eF1qF22+N8FwBYSDJZaQbWvNfDsLk7PMfBlO7
826OmsXA4ohJLh9NNbdWbN4ySRHgjhd7HDt9DvJjMeWeSRNb3ZapgQ1m07o5+UopKiboYkuGeRGD
4Gp+HC8Hr0hn7VafMfw67x821y92/w2L+xTcrG/cAGLWPA9PyErpVONxtm1EUmbUqfHsJDSwgGm9
3cMKkPXXdC6Edr0k/dcs+r9giDt8hBSKH6xFPIVWH8XNDZPXqUNzaXZQ44pptnHWft2cPFNIowzq
STD/5ATZ/6ALQPziTZvewPTb6Nd77CKWnCtjAz2Mj6JrHpdsC5NejdvfV7ZiQE1rxSuoyJC5TPPP
C/W9uXe4rmyU+YbxZHB8tX4flMic8zZdcPGbay+aY7dx/VynGe756RfhNvJYRwFnIudE+4aD3c/Z
WKjJqMfBzVMXsd9wWJcPK5rcfGTt4AxwxNCk6+boCBGuyb0Twkac/EhQ692dMZFJRtTu/O9mTu4Y
EuZj777aGK2XP6s5klvStmM3L0DNNaoWa/SNmc4hzsqZ1iqx5q/kZ/aE8uBU/KDGI+bdiSbOfWFz
OS6DP4NzVrfkBtoPTC4aMJXOKX6ehKPZXp5qtAfeL/aY+S/uQq1M+s3JYviN+xCrlHyC2muJzxuT
sY8Jbdebndp9eEeUX+kMY/OwXzBBBYa9Mdybg2u8ueL1YBY4g5bTK7oGyZ562bcQdKyEd+viZuYA
Z7TlJHhyTDlWTRvQ4/B5wTalFx67Km10nx6WWyNeoDWO3BuXbV+boJ72SR91jLLh0G/NbsZHI/22
DMytPg8lg7rOVso/180wYlLwbNdTbobywh/mqE2Bzts9GTyGj14z7kOuc7zO2T7n9QzL2kn/IkYg
+eVuVya35jx6zoswdv7JbdmB6eXvYI8flJZAmHfB9ylmrEgt+WlDULHLjK/LPXyz0OilC4JI78W3
f399IaDWcfneYYhyNLATET8bMBBy5NglncSkno9ixJMPGs5HsXoR2BMe9dVj/hIaGWFHMszYj+DN
REAhm3/7V2eAPuR1ppmHwPlFTRnX/iH2z+msRnkPDlLsX6A21GmN8OE6Zs0OTucer4e+lbK+hvbN
1/6lbyWbiwgL2ZcweDUEa2ChPb0Hj71pXD02Rp1KqeboVUzN5ggD3cblxDt2yMkhi1z24N2j9vEW
cCtMcGRubU6Md9dB9TRHxFWpUSLZJvewJGtcsP7H7VEIxzYcBf7Z/EgvH+Ach9eIkwR1UaOtJmEe
Z8DM3/kIV2rI4wbjB1LC87n5tcaC7dEgArDuABikIIzYc3thKBdyc8jWYnvKZs4vpF3gGfVaHVYB
oZjdAO6NIdI6A3x4NhZJ/skk4KoayAC6il7xndz4sJIhWuexY5cxBqzke/uzyRpR0Bn1sDGYWYCa
Xx7gnU6f7Vk9GSbHIZNuOANcLPQqJwNrlsvYPJI6dOxydOHQ411lASsvZORMygzWAxZf7iP8hMbR
7+wus73kPDixYQvwtKR/BV+hCyhmZN0/3IfsUS53jnqc0fyXTWZUGMNtzPwjwbfjELHH5rzgGZHw
F+nP5+ucG8w42U6wLhAvTn6QFy7NscDBwkBBKYAvMGaRtQx8hp1+Qkh9zEyejVc4E4AN7gk74Nlh
hR91nM4dgoUjfcGljz07m9iNRXTr7B3vFtjdU+e3i0SzAFHh3s67Rj5q3fyY9iZvHxAFvxPhxSUQ
YBRr9+NEs2ZcCUGju+xjh4hH9upUzNhHB6uT4eSag3VNPh5Tmab/2CqsDVYzM+PhPmpreyAavMhm
L41btjseEqcj5hj7nFUvT5LgpZ3SB7yL38u3NccwQ0KYuRxKwTFn/IHmH0SUgY/46MnHHDgwx+kM
5c5DMdEm0I7hv4ghw7VA0d65h4vKqQuuxc8cFukdJmrnPOLELF6jG5bTs2MWbq3A1e+g+NY8EnsI
GUAOH5xdr+Uek5JVZ3VstYZp8g4W8Nz+RKsVIGH7/NO6BM8Ttkdj0aaeH61zv/XX1qoI2WFMGj46
Zx57+dymn30fcWMFUaBmbX6OveS6ldmVrVACOjOYYFz0azFNbkl5+sSsJB3vHdeKoV9Jfsx0isJB
j7PEjUK5zG8X73uNrmLC8P6lEZMfB/HnZMfM4doAAHiirGEeTe4gOQzgSWFsFlzvQ2wKBA8X17DG
IGHsAk6QdIPhw6TyAg+9T0cIJhohCd7Xro6w/FPihPrI78RLqJWwA1CChv2v9Vq+GAY6NbSN7gno
kFzmbJLj85vt6RWrYj1stqdROnrI7DL806a59tm+7529ZaZwHU8b7EzA4HzHyaWXjSXbFdMQfG3D
jAkrPsa+zf8SaFWxw3lPi6/j6oxneALoMpZFqIBm7AG24LvkHFob3mlvq7eH+B1he1kLq9ss+Uzu
PeRQ7jceOXrAJHo7h0K+w0tpbO2wFtIDMHOTgKSiMNmcgtPG3BGO3SL5J72ZKdtpFA6/B3wcUHRL
BtXmxGRq3P4p0KPUtrjAfPEJrhHgCpaDQrNvcaUDFGK+q/7KK1cUFL9p+Jmr26YARPpCiBqCLnX5
ImTnMcQtpwd2t73lmXmSWsiJdLl6Lzghdvluv9lzeJRMFJpnMGsONG6RBmTzkP9UTBk4b2hsmWlm
NnAuWJ7Nub1thI3w8HELzvKhizCVkViEEdEJVMScq5JYxcro6XVB/THf2WH5NOvJfoP3GtzAktBo
mwt7HZw84T3JhhEH792JvajZYAWKsEnFWsiMSuNowTV5+l6naBC/POIzWut9+dgMdcehVwoFz8pU
5rs00H1LX5XjBuoGFoZ515wWITYu8CLykW7YkWyXhElhcJTCxZ4W7RXyTMdHD4BtC6QLcikx4rWU
RW9oYu0QO0OPW4TMdYtZRLI4l7gP/zFZ2/cOs5zulPyIHOu3UjxwR5i7oMbLOctxQib2PA1iohWu
hRpILSzD8aW807qZjya8TRPF5GAGvHcIxEmfItTMFDS2OpyZbf783nGpggu8uItm9w2SgRJg1OXs
6s8ICLOKFJVrx2PrMTQWBsf9Sideg9OQ+Q0Jx1rcMbWoVFt7BkskEGTM5U9BvsPMYXA3jCGXgXAY
c3Sk1fCwg1ovIoGkEdq6P7PGFZFN6OVYjPUkI5FswzOxhQ3WFXsdSzh4lXuDBFVUDW0byzfbYNXY
DrS6JsRSImtYeLpzKaqnDVpCT4FIsn4YIdwNvIzlauFTt7bgBYgQCkMvalL4bPmWclkkFi9dmR3D
3DAnkjECMUteSBgPb9U6adezTGxgft78H0tntqS4koPhJ3KEF7zdemHfKYrlxtFQhRfAgLGN7aef
T3Umpqe7TzXYmUqlUvlL+sW/8VbRGFI3uDjxI3wnWRDOn+u3Lob9b2dbKw7ANxCh727MhbthWNy4
GM/ngnIAJwElX1p2Dq8Rmf6ZnSugpseA+YRcx/+E8KccgAm0bdpHR2uF5GRQ6INsMNZQtBWaNNS6
QDQMUBaexwPl8hfZ7nxAO2v2UFSUNUUz97zhv62Ip8sTuj24gHHm2cCXfyKWETEGtnh1cRfAkb4g
VjJtQm9rwTNEP2XirJFx5kDAgBnnCnPDdqNQYc8ImZuMAVvFTkTVRK1ZHao88T2RhDyQj7EI+EH8
jA2P4WHj0fH2A37BvBgMMBkxrI1sG9QKj4FP8mSG9r4wOET797hu/7c9/uSJ33r9x4z/25/5FzfG
Pysrb5P24HecvuswahcOx3/bUG1hD9MEqg2JFrwekEDHz2XDfavr/ZRJ5Kf3yCsJZxtcCuHwW39o
xlk2Gy2h0yn30xeBL4Ma2F4XVOX6qV+SzPGwGSY+H/QGHKzl+Obc+g4F5M5I2bSmSiyC85M76Ef/
Mq2GdMuN0YGCSuyB1bsGGXj1g6Ek0eJKim7TU3wg58SJvN5j+cRDNrPpNSYQ+DrzDq6nREBLHBl8
gg5nIr880UOmewefaJwtV3KTVhT4QXq9tbjfFs0OD5BLfkXXBvKatMEdh1OdPRhw5+N8gmrlzYQL
R0Xsn73u3C94T4DyUXvkPNTIOKNvaTevYD7H4yfc+FqVzy9cMeuxtOqtDT2A3JK8BC5dnKoiDXB4
sQt4S1Duu6AmQDI2iE25TozEu7V9xtH8ocnc6IqhOOkZiesHLWKzgIlTomvTjRkkO5qd2Cmkh4rz
8i1QemJcuK32HnN2ARL8WH9hPnSzoaz6MX+Air5oMa9AcHh44pZgLbk5YVWAdCTsxknwOLzoyB7N
3kUfW8jFi8fqt8hrox33LOe9Zi+487zZCGCOc8y/Ft6JGwyvuOIN1c5WROj4dKHnmmSeM0ANQZYo
oY6dzEfvcXTV53cUMxn2AQibK85XASdVvmgT3ypBIXjYN84bxbmk7W5A+bmYcmkjkoRoYe7vFaWX
4cNxfa+5zT6WGesav0vPpjzSskg9x3f9ZgDc1q/cJstXwMji6xB3K8neEkTgzFe6pXXdmI8vNRtG
7ynVdNzNuJYDLDyjaamVvvMqfCPdvt35leDBIyehqPLN3tq5Sx3F6RYt+G9bg9WuHLBwLo3c7WFC
RO3x87ptPu4cMwWMWrnevSV3oAOCeK/jvPNzxI+41Ovm+vyGYKIYvZi31s4bw/I4SPDw9W7mQDVj
WifEXgHLvz+eHoVd3APH8Ot27qCTbT6pHj92NM5BM3TUIr2Oo3SEjnDKcGl66t+a3XrO1fUf+a/y
aKcdTa2eq9d7atiRd7UmHSvfXqm+yIautY1sHzjs1S1qbNefam3gNCSVNw65yeAhPdFuRqXbFLC8
U2AFI2jcf+Xz6en3S9POa1qG2f9IubOsSUXk7b3OCeKVU7KZH92MVcZx544Nqp62i/hNTr6Np6/h
+pWhuOtsgPDx/M5660e7AOy90aTr/qtKU4Re7TXnezfqkm3Szh/xTEO38OQf13GdbMtipD5+2ve0
0H4Zeho3Xo4DhjJyPU23PGqmxMLlRebe+xraFeepBkGL2/NfUezbb82ryJA2oniYKQ2XL4AK8jje
CPlJSmw7N63hoxu2j5+cJqfoQO5s226WwYNQKJ2fuhvrTa2MdshdIAY8uHfaNx9Pim3g4yfdIH2f
IpyEZ+9cU9ONCK/ac+y0EJnnCzUmHZsdEmlfik5GF2WdL8IoHyICzyuU+Y8PBIgZ9yLL10xKy3vq
V0LX7R4d3w2q6GjufFWIgRh3v3GgzdJ6MNjaseO15i3olLsXG7WXcBdFvtNTNjp9LiAaDdGOT+U9
Ct1XLKxuumtoQ29OOGW5OIovUl3HCoCz7mEk36F8kScUICX88hdtmfbT75j0a52+G4nl6WTdamR/
5wezMD3FeHvZrfYrK/NZSmwAMCWRAFC/aqtTO1lvQUt60RJfumFjZPqvprh+1DS+UXkvsrkKFFfv
qZ7bWn4XfSZdBcGvSrsHlixJpHgn9t2X22+hUWas91GvtP0UmT3Eu1iUFBzeWMUcSrmcBWY8V57q
PNMgBj7nys7pSm3V+opisUuVOB3rK9ft/NYkzzXR+9c7GU4f38jmn2fIqWgdP+0iy44AI0+qqh0T
hGhiUC9R2jCFv2/cbS8dg+bwgYfBQIXj+4BavTytgnu70N2dYRDTm9V3UEJ3l0sp92tGNICsnpDQ
BqSeNF+mPTL24nbPAlvpq2Mstv0e28nWeXzXFJWk3ylydlG5mDOu6ZaZK0bo0xxNxBdz8rD8rq57
UbXViv2tZy3fbG/l8aWhjRUq3938NxuvzUn4qPJQKeUYQvluJCrRMPHMJu10Oq5fOWtKeteRSMgG
yRhtgbtRIIde36GsiigTVN4bFzlj1UqN8DFc1fr0qq2w6W+kmv570uyG9LlQZ2nMRZX2fMuid2hz
rIk4hz2GSGqfC9uESXkLHoc715iZonn1jZyVwFhQqFUHpb2Fk7cmcHRps2EdcO4qKWDDsnRn7ElK
j96g47fAJa/jA2lp9a87F711XXw8bJdrDbuz9E+nATXGhhklOoNPPruEMIBJ/lG3ZJyiHN2Z9zEO
KUWD6tfrPeHNe49fvX3RO8v6OQsepKcj63gjsJEdOZKxuIWL+iRb1Y39ttqa2hQpyOIWQyufq/BD
QBdBKaRGg/LWj/KHn2JVqMa7F6fe0++es0cbXulwd/99oO92ESb07Ey2HImb+B4mRTVkNiUWCkNW
P1eY+o8yTfOfZvGySAxIR227YFVtYLdAzZc3pa+9X56SwmEXB839oCgrs+lzLjQ8g0Wry0EEvu0u
FfhCE69z/rmV1yv/feS7RyPZGnzVqjqwccwJ8X8835dNk3HskeHnnED1/fD+WCOlgtMRgq84MNsl
7HLYSMbxYGNt7tHSbQiO/OhqjzSvf59XyeNmGRiXOdHaZW6PyE2i9odqQ6cJkVLzNoMC0AN5UaPV
xqhweSd0fmYSHX0O21ccGvXuSnVnb++8+hmrjZQYbtTkJHhRSfh2vVav+ZM6AXfs2PPsMynigHo+
XqE1/crvtTP1PnGdmV1PrHaU0cAoDj8UIqrZmziOCZB1Mt2xruKCz5SUqw7NwwtyAUu/0eAoHV0L
kM+Ar76dea+FdIxCqpyMC81L0cf0+LSG93x55UeOFbwoi3B3VbbJ4jVD5wTUjLWqfukvGorZ/3qU
aDaLLNmm6Jn+IpB5+6XqEIk290WbjU14UZrQfqws9hofpy1lMq3SkZ1OH61/1YeOOlYes/qJp1W8
CLaSC6JN9XtGsl/famdxqwZ1PVGc2bPe7C1m2d0X1etkv2n/zsCzehfZsd8wRTeB8OR2SB/n92NX
sDzt8s3nrfe/SWytKNXizJE36+erfXCToyV7FApKtCNTtFHmLD7tKGaA6vXSvk78h23WAXJW57o+
Sktone8TtVh3On5qiYkbxs9dWoFjjxM4E5zFlaqe+yBRPEsfqbDo2oPqc6xuv5r2U/Yiz6EKuY7O
j3ZYv0bKxLiDiapeckv6brOskU2xLpOtrf04nDTxDSNcV16SZLhvJ0UJWsrBinpnoVAv0PtxXW90
U8WM/Rau5Ud85wHPhFaEhU176rogZFJ6BfNDII36a1mHpGTRS88yjq+kHyf9Vzbu5d9xh5c1i9LV
S9nXnwGvQKYWiKMbfytUvRnJvFZ6fYWO0xTiVRqZHSnUXc8e2Sa6b6sUqWWgVZWnTLWfO/5qJMWn
Th6gmDRKiBqPSksYDRuSdmwvicMHn0n6Bq1lqd9F40ufI8PknHoFL+robtRweuKfkJZKZlbhQfCB
eb3P2WvaBir+6fvpu0OXVq9xkOc+nyjP2oIfKtHoRhl759Wkzp3NL97T/5BRo3lXUsIxG1yoSC7C
w7zYG3XFOxq4aHGySKq/Bcw93dEflL7TVYjkGebt471hjzvxbDp+9FDwtXa4u4CcIeLjLd1PfXjG
AeOnLQDHCpOi2rlFUbz0JJ4hbBGFxw947wviMdujSlWKUDgqOip5lUn94fnsFtGazgsaRh4N1cLn
1dbbcylEXTI2gtUPhGiO0xOHOJW0cSRSqg0iatPyEJ/ucLNKvYQ71ec1ddbQgb2g6yNLIMRqB0oQ
nz6r4uxCCibJUegJv0bqsVkisei3d6RutN5T4ReHJmUdxplsFEQ1y0hokKQJg2hyPEx1Sg2XpHVN
klW8yLaQDjhzyuA/OGuU60F+qm0QmD3tzdqVutaWsJOS1qioQbNUJtB40pziCsIQxpeeFXCepBdm
wauNLynaIQJKtUt96M3Y+qtu8Rl/v8fxSZ9lrldP428Wsl2/x1RTUSvyHPVmSIGlQXQxpQsoBXWi
3GPIJyNR/QI8UKAGSFsWk+sGLpkp/1rZfsuvOujBP/iYtQjb9Z5NnzJiPdlha608cO2FUYTZzVdt
fNhvNK1t6ILb1+HAgEHqQbZ+cIvD+hVoRoAx5cMcGRR8flaVjOP6jXM3zgDFco+6UFv3P4XvbOFS
OmtLqt5MmXV90NfW2qBmllJTMICGvM+Ntrzurrt4x5zRLA6xK6HMVfqNSmGJVygJCoIU0TZkpx7v
tmwxZmynARoqX+BAh8Zij36jfIyJCcePIPrHOplf7bo8NEt7qh+7H1RSP8YXtIvvdz/OlqfDImFt
Sfi+2SGCzUwfzkDUVVH7rCxb9AmPdebHJ9lj+0l+Zl68AuZfyj7FkHrsv+Kc73lEIeReW73wqax1
6Lc9qlzCJZPn2f0Mol/1WB+MH+OrPqhtoExIoMiyQD0aXzAqS3Er6t9t2jUdaX7cH0bFTmnKoKTV
O3Uxp5rr3hr/KJ8qVH3aXnfosedUj/pyixna06QW2h1zeVW9Kzav6lNuqrGp5uZPj+I90/BSTvND
kYXaIfuwbbUDTJEfnAaILoj+UTv089hp1AEnWwWpmQGF6EtSAictDix1aFL5B2uhMbpPoPm778xl
tO6WxpLGzWvYw6ZQJLO6wjQoBehQEOuzdv2BT63bR7hwobSQMDfCHwCuiPPe7EHSmz08UjPuJJwq
XuF6eJj8U3Q0N71jSqWzM+sOuP7Nvj4TII6O6spaqfNkBGg8xApHR9YAhw5SjSuuGY2rPis5iivP
3jTnaGuwp9Kds2UA5Z68Ht5uT/GH7mSJOTOE/LiQ8TZ94tHuHxhJbXH9tmYqtd/sROmh3JxbsN1i
n+8TnMOzxrA+K/2Y7wX2OKLmKELNneT5DluiAEG3EPILGHsHwlMWzYp+QGX3qrcyN8YCa3+/VLeA
wCyBmpW+alfN8rk3YUruDZrF1QZy4Maiz6It8cqVthCOB2PzPKPh8bcBk7b8DcOeXrQNB8hz7w7r
mIycwDryN0uK4YszYsn3vSO7EOPAy4/QnHEDe3jtStvcqE09q8cYmXQbKitXnGPYW2ODAo2kIjmj
3OE+SHHTOFBhYOCk2/BY9cibn+foXy5DKM7oLFBUsyj3iPtxKQ9wqfyZ/BT2FTly6qaPQWU/ipfF
v5jsN5aFndXQK3D2kE2Yn5EDC8e/8+XyQJL39olrt1JXwg4s3WdJj0aDnpTxrroN9jA/3/b/PTGV
J/Ai9l15xieVKbUr4+vd+mi+MYIEy9rSvYobVcgLEMNrSGedJayoQiThSOKOB23j8U0lpoV6U7ff
PUV1iqYvtBPMrvvpftILlkeZRL+f1XUnlh7r/iEhhaoxbuF4OBVPeQbsXnwBznCnkePYhUApkpPY
TUN+xzugNpuzO0JhaP949TDBWLz8jMHexKduExn96BebyHN4ApYI38PA1G44KtbNElXFpDHj+ISJ
isGXxPKxMPKovTp34Z5alQe+0XuEZgDBxVq+cir22CIYb1o3SE/pjqNSXeOY9NbpyR02S+bMxne/
OGQ5ia876DvEinLMuAGeaXPA9HFydst8Zn5NMJ94NFbhxyq+PuiRF3WedvhgiErP/LnvWijaMVsY
KejNOXfj0nN/yDDCvlhzDb5KqPwquD/5Vxuzunu/Bkq7v56wSLPXDnOdQCtxEHZQ+2D/gA2+T7zk
rZHiLYbuCqmFsRFLlXnQEuAU8+gMqgAqkwMu42ucP3dpBhS9Q83a7swR33ucuCgb0AWQYnLgIfby
tr1tlUM2zo8O9Wlt4P6LKXIsKDukrMkrQqrz+LMLKaWjmggfe5v7OKYzig89shAowhvH/r/W24CS
hNYFLhZi6cFKahXV4Eb/rfvB2Vtw40IX4n+o2TAhuhLaALL/qYmi2Ap6WPz9EEEG7zD39aFUGtYh
+4XvFFRckQMDC4NBojgRfP8NGT9xUtgdisFcqpsaGkJc+7GfBlHoBir19c+QZLB+O5rXEOLFI2qi
0sH5HVBvVoeaPyVzf271t0IScfMTz/HUkctMXiPSUP3SZzhhMXCXePiLJEyhA5Hq2JrBYXN9WlEE
TyTAIsJIEfmPjekXkJVcN8XgQ/UYJaITDCjcKNcAxjdfP33m+LJhGwZXHgL4EKIKQQtrKc45/3Qk
W4XnXWBc4cLotXtgur4ebKPQ5MzXfW0q3XZ1ioPgpNEokWlBJMqAvT4s/G9zpEA/B7Ou/EHKJRW5
5Cr7nXTACYR/h9S8ceYNr0Hhba4ejtC0T9BkXH4ZxKBYCqP//CLelCyJJ81J1oKwYRJJFxjhuaYq
B1vct3wnsP2MAWDFPmPXg4qa4lo7VPxuyEnVtyF9tCgFPglzGhyylEfSEOxYencKjLAZe8io+vkS
QrhxM61HZGv1yWqCwVnY9spgT4p/SLunAVQhpO4IuThsZAGk1UGfLJSPb1LY0AVkzgYO/8v4mxzI
CjluR5iuh0RVYEnR/br/Hu61jexMOGOQkE/6iU8Kkk/mLEwrE7J7+A9ukUEbCtl7z88CJXwCdqX/
8ulM88jnGZPWElK+7FNf9eWglFLi950GGZhZuiaDmUxbiumjEVCP9/YBgigsmBEGh+5U+ho5AxE7
tFcUY6tj8LqxNoVNAR3G3OwoV2MuRPJH0uKK2pS5kCfCeBcql5jdAaPZNJ4IBULrk8vkkcTBLmDL
Ec5K13dkIUzuFPAtClSPjq0LZ5wc4uF93vtuAnsxgZxopq6vpxj6nL++OlSyvP6RJtSj20FB9L6b
lgt6K/tCIldDLAlha59o34BszkkyQ3HH7ZB9SIk5QTIomKO5AudOgapEAzLCZ5BbwS9AiQLp7x35
CVDfADZBR9Fj48rXsZewYSkHWMhQCepYfAOKI/jJ2doc07RocYb6xJjmdAzoYM90+R93ruAVOv7q
M8QUBtzcGFW2LKYNQUsSLIXCgk1Z+tbuOfgg34zyIGUn7AWWb/lH6VTUUGG7uvmEOSigaiicui7y
gfhaH+QtNPXZ5jEDY/PMIN7o0FoZw/v49GSXUkR24npHt0oaXgV24KdYJgXq5zIAzKDZEuxKQ2pb
Rm4/DqEOhEbgGwPUNyctbpNfzWD1CuB+8/7Y59Hb10BdWnAhpuNkI0WxBRXH7z6XHli7HjiOrHef
ymKPoAbMC0SFAwtCBIKiYydIB0lAgGf0DMBFIcWQVgVq6NKZlXZd84bi/Nc/KIXQXLJswxx3kLrY
miDNmFe60lB2bPcTbMvkNW+/SYIhRllMX/P7HDb+KREkOnkKlT/d4KGJt88Sg1uXMUUa6fz6L1mS
XWwvCAaSKSLtamHGnMlAkq/4X0lp9ndFIRouqE1Jn/+Sv0vkn/gjYcu/hmv4UMNopY6JJ6ycW9Ds
4XeIju+LNTMX2ZRr/PXywQqhGQsuiCswwgpPlQ62UzxwbVPBM4nj1yn9ilAXTd8qZ57JlXLA2a3h
wQK0Al0GCcQI6R8Mjm8nTuMTMHMczcxr31jwGRxnaRqVyYcS8UFhMyAo2Jt1P/EFJg4xZPwM93AK
fdZtSn49z/7rPQABSEwmp4cvNK1wuBzbz6cAjLk8C6iwGmckcSIX4Qlxhy92Kk+gnG/KVJkyTOCb
B77rSiJYNK/ApQZrneKjWjPccz4p8yBBnWjNiEcKqlFBmksbv0FORqIMiNe4ZLKBBHmZQLF4r3yB
jhefMd6hjItpI5wxcYBqzB2Uci31Cw8M5wwzDwc1Pq6+wl7zBG1RjVvY75mhDJqhAFyO8VV5Bo0L
BW+CtA1xEfOc/b1RGfIUfQUb6SylNQ5UwC0QvueC55F8z39WyBbaX+z+Z6wMjUVv1nB1nsUXrgu3
KaOX+AQkq8+UUVszmWIyZeQITEcMvJuXQTNLrwuS+GjsyGPgTWNlcwhHXy1zAwv+jPFA5TVMBtgX
iSzii4BNvB+3U7ppyryqsW770tMHDxgfnVsOMe6H94TtesGfBu32+HE7Ti8spcyfq0o7wFnktxlv
AKKxkEvFYibT55mLtE2XcYYEkchHOnYyfkYjdNjCVixrB/MKfKWf8Qt4m70CvixPw91uBzImeR1r
IAMUFZGVxS0dxhfaezA31nPI0iBjPiiriCPNh958k8FxwVjxkJVohYyWdrLcImZcQ9A8KlVEj/gQ
7nWRQoAL9CDbozerAMHwFxbCFdObs26UObOA6F302w5YV3Az/rsdAFS5Q+TXm/23fIp0qBkhBYHJ
WGXGzVLFUWjzbm0EEgFkgm59xrbQ5krkQP4Buzwlls2t1idOY7Ac8jh2OKvLzakaIxMoofc6r2GT
8EiZD648d2YDfsA173/6NC08ygURiXBoixD+E8R7zKwn77FAO6jZYwjLG9+f3KG3fExkjJxDonNy
q0a3opANPRDGatFPbYE2zJDXn67CJ9P6vFj4rgHPmS7oCRal6fO2yX9L1pvdmvnf7uG6iSJHv6A3
D77wNwtwGFAS+eSTQBT7UAQjgkaQf6uXXuSzvEj0vvsR0l0UzB1+dz/vMVcp8BP1KLtcWLeTKYPh
h3xdDRg00SbiV7+yCtEvmjAB2dTosCnjZWMoAX1upnSV+vu3ioN05lLniIo+htyCKtHuahz93jg7
oQ8CagHBgchy8gB2ebhcsbmgqfP4UskmptLRZQy8GT4yhSFyfZLhusPon7ySRwN2k30/sB5hxY3j
zoLxPdTw93nmfVAbDe0pTx4iS/k5H2ZxEnCUOUsF0iKoCO337Kk7LbiFMAs+QhrqAKyF1/yKqHoq
y/iakI94MkZ8SpkCYyLURiYRvYFffZBQlv1vVyKaH1R90v20Ko/QpC/UBLo/xveYaD9JFjxxC9DG
Wxk4CAhXlZZwuCaM5ufWDLihcS1zlYFT+ABG8gto/WB+0fopr0Mqhnpr2ibQsvjLPmRbZdquuSU6
W0caRqgnwojVfVb+Kodql/xqB/fLmutzUQrWcaMeuY4vQK2MZbfsrcWinIyNM9NpC0RLnYm2rCZ/
IocaxwG7hJ9n8NdaPP5+XISsR+WIJKHrTrehKw5huhanMF7fvuI5CTPWqoKarQxISSGJyoxDFf7P
b4KY0Kbv+aG0knZmBRl0cvMH19mzBkQrUFxshtzKX0Hv+DyjFRwj73bEolkgm3hW3/amJCMt/bYX
HEQKOSfXmGELUZG9kRTJzf1ypeACwMgkQ2Ssne1NAVEnwc05iC57Hf5EoM9/mMf4H50ZR72j+aUt
+Aa/yHa4ABMBdLhi6JpzHYfEg/iXV9gCsFc+f+UswrRLHNIEHET1+MXOL8+Ill+PC2Dw+ZpIUK5b
TFISV/ZYQBhjMYXFuTgDE9Cpd9WcydsDNSUE0AOYBORAU/WjmFgCNg8JJRDUfe4ZDVaOCE5xhs9C
P1YWdUWCfmDueEX8TcwKjAPLkt8E169hUhMBsPsRJl9twcNw/Mgz+YOUm2tfoBPSrOVwwQGgTIhH
fBpgbvX4JEfZ++u8ku8Biy7pBZERjFJBn6KtueF5rxB8/HnOP2PQK31F5zgO7iN4LbhsIu/UwaqP
Oinh4N/ATYK5NQtezhnFSQUgIUSzj1tggp2CrnBCEZPc0G+6pPWHPRWkNfoXcanaR788UVsIYFaA
tKggd92PYXgvrs20rNiL5Enr/uZPa/tZ5ec/rFAbdT/RPywFvK7/UKVoG3+nFxWLAiJt0IMAvH2H
DWGG+3jXLD4rx/VT7uIEXFrBuDA4gECAXpUEUiy2tuIRRLFqCZ087hMiG8zrnhHLljgJmDbW2fjh
uUAaDrO3ybAfgRq5tX+HOYybULLgd4Qe/RKQKVOY2RCUgLGslN6O+BfWlWm8SKqA0eAjysDzMLT8
J5KMfgnUgjV992bpCZNx3ZWHbiNTBlIBo2s9tAuZ8E3WARmDGvXW+ro5dEt3aGx6tFKekqT2jX5B
lq1IgAabU+aCdjMH5oMDFG2lM57MHQDIEBwLhBxtYWAM43pBQvwpXGk1uOedLudvDzOGIeF3EP33
WKg+GFa8w341BwGofrCL8e555jHOsUfckyvXHtApFtS8PvCbO2Qro6UcELw3BY40v9KTrfZZTyIH
QLsYKOSBfXNxzuq9QmgYp5p+O9ycNgZSaVfA0kNsdpf7VwH7cS2ISQlMRwyI3CjJYePPrgqhbTzQ
sdANWeX4Ap53bFeE1Bot4OtEFFChf3hj02aRcB3/UtcY4Ce8038xEQKAqIMcdoy1DQjDKGn4sQJU
gKcjfEIvxA+RHbEwdiWxDNcISudXLNrb43wgAIESocAAjB834MTifAC4I5qCwjzagKAFn3FTggsW
QPqEXeMQOd6nlHJRM8P11PWJ7mgbNj+zxChikHDAHxeWllniFXGwMTlkyeTxmgj+sFPlHCSICcMA
ZhR2LQlSFP37fdRAGHaD95WgbJ83oLw8lhmA5Ua3kF2gvNmqOEe2ZGlgVsQRw1OgApWlf3oAf8wd
+Lt3hw1nQ0yZleHMZ+2qVnwKPsO72AitFTzINeAn1YopICisDgceuoKgj8SZxUWDvJxAICVciHKX
uGsGrray1Swwt1cQmxOEjPPeNX1icyQIRC61coePOsDBlI3E7st9jPz1AfFOAOZp/CA8jhomz7ox
OybFoOrDK/G5UCE8yPUWLD/nDLuHuEwBFS7LwqEMQac64JHieKgBTwUxJgbH7LlTETPGICK0vxgn
6OefhVMxtUbo9MaYEhZdJ2yJ7b6JQ4qJfp5RIqyJ+FAEExTBzzFijAd/szwQY9wjP36IpIm64i88
SWZEuVwxTSwTf8cqyk/Ot73cBMDClzoAbbfIqCSqhuqaPiZA4C7xA9IL0wvTZX9bW37jEQQcAKHR
VbnJbdOL+4XrxZqiL2wshMzv7Lw3fgjHMgIl6oDx+uRjsHO2QUPQCMCOQOWLJCuxbnLCcKctfYTB
ccEvLgzJlCnxQeaJyJgbb0egDDh7SftUbArrgc4yuhR91EhnC9FfCbO0Im6EwkZoXgEfuQXoDgvH
Ov7fsS1EE+37lK3LZ9OHbBqCw6wX/jcrwrbB0mBd23YE1o64UGZe/mFxXgG2ipsHA3y9l7xf9ky7
ZID5tS+nKCEDYMibz2HBMcxfUB6WnpOb0SEnfmcxETxbHEGyrVGJ8iDWELOt9jkvxKt8yn8ySZlV
yHYgloHwmVe7ovcp40S4zIJtid25Q+/8/guLsuhERQiwKLCdeDjTWBcdqyVaogmG3+R9wpbP/RU2
MhX2NXlN6rxnrCPHYOGzc3gmZoafizWqcD8TOhgyU5Qco2mmgaw/awJEnUvIAr1iaEyfdedbJMYQ
cEVZ5PqGa0RHr3THJ5Eq42EUGACmD33yD7LAulT3H9IfOM1Na4RZQOI8HXXguYTMGErizvi+ttBQ
VWsOWDBF++/wwuaiCSpdnI4iCjI6IMOuJYyL4O5Jny1AbIM3SjSH0CvWssl9ohgEaomCFCG7Nzpi
m6j5MdC9TYcyt4EGOdsJg6quXhLBSU+IlC+hP7yNX7IVDs+z/L/7QV0QMfnutyzsqiHv4xWYNVbl
BW6H9wObsu1xIiFrNiTjI4YCjTUP6gx8Z/56d/rES/DkCW20wJ1vP0K2IwKq22xQ0jbDoIEGIGr/
BlVJ+k/DESR1YSWFJNSXXDBDnL8xyHN6QS2jX/OHM5IbF4FtlJvo29NT11w4cY/wi7bcwQZPgrTr
BySiyW/aBY9dempXPKS3Si9UI+7skUnoXEjnBVB+gcRmPqTM2HMPAhjaUcIqu8xGoG35Vz6C+sIr
tyVBiWtAiggISRFw6i3bIXf1MWjthV7sVNQRRfhIvxL6M2qBNIDJKe5f3L9dqiygVWCPk/8nCzpg
U7HraWVzRu9ykqCnOLb4xVgDZlgQl5C4KPuIeciOL2ULI13OI/4dPeSgKEnulb0YX+IdZpUdwOfx
dwSLaDC3M5ZQ4A8yKtjYfJ9NxSvY7WLoEjEBnCQ8WjYO78DrvY8w1uJn/JkjPR+z69i9HJjdMj5J
3oot5gQb8OYwNv78QThuCMADBqnyubYNsDQc4ehBUwlL602dKMrbi4wBdOGKTsmx7Fz0HR+BWWBt
0G02LgcdJ0utiGlgd5OIx3SI9ZlgPQUFdnhLMXoiS42C4vb+MDjOTvxucgskTugRDiMZgOvgf+rH
9pDIManUdBH4YZTECMnbIbLHGxkqHtGhgeaN4iQuDZvuQIBP57Jlybjys2//YFWlQytphztrjVy1
n8dr4EKPQkkOGY0Ugk0SMG8DCouQjdWu9aP7JVP4Cz7iHPWOkgJCm0NO8ooIaY+brW+mEqPVDlQg
RLDKyo0cK3HvYKXAFzrG9a+TLh6lx+U51WEV8t7lPK657NF8SwN/vwbUx+TNuGjGLkz8Wljb0w7v
HTdz2tiwx43ohWeVHo0SZTqc8Q+KLEjzHBpQrmu+TtNB0kVoenjkB8VvRA8+x8vaAazKS5gNff2s
7h9Td6b5W212DVRPmAlpbe7RnhlA5zHB++hzwoc0bJyQtQzna0mUUhjR3UXX1/0yiBf6hDbyQzWQ
zpdE9ErImttTT/OvwXP8nlYPb2oSVYb6kJvd1Dqli+fgtUgm9ljfG4OIi9X09k8bV+do0/nlPJ8b
Y21uzrmVjd6jwqfcx/S7ENhk0ZBODSxcr1Vyw7/v0LDtlZm6gaH04nCrtLzmooIbEn8nBO0rWfDQ
yAXyrPltXB859IY1cbj3nJDU+EZEkfaDQTHtps3UXbQwiasBoek+PbRpPpKs7MDAOih0SntupU2D
ubf4mR4Yvj4hWYSr6QUM1Axa5rsjMk3oXtuw/r2VFfktoRJrZ4yz2ziZV1Nl7P6+rfC6wAEdZOtp
FzqkeBHe9Qg0cQ+2Vk2fwAH8J6OMV9G2yy/7zjpd3Dgld/HGka53oXD24oGchKwW4U2UA98leEMM
9RVCTkA8hNpjosSLEqYXfOF/7bg53H55SDQv9yBztM/L1rqnLD87Wk0uqZlytYm5VFcwxlDtnQft
vDf+VgnGcpavqFDuRg47dfP6Vyxfs/oUD26Lak40k+Z/XyUHypquQSsKAcMMPlZ4QWmdEzojcoN9
fMqg+n1s84UxjKHPIxEVGIVJBkkYebe56jlrk7ybok9cZ0iFBKG5pE8DXYJze3xaYozpmK5OgXQQ
TOfUZo0praDQjfAHAD08OuWZWEcLjc84K30dV3xBwSo/opIV2IPIH6B0LwAJsr/LmUNT153mhFdy
/3dFFWQ9SOfJ9SF23C/JiGPjjwpkyn5KT/BSfZWRZxKS/bbozPha6CAJH8jZ/NKHVmyr7anKpQsm
N9IVQRkWYJh1BJyqY8FtFfd52s7fEro0yekJ8gPRJkvIro/cYm0qOT+zYqfTz2DrrnvLO8v+a86v
K9Xy1c7LDsrZTUJXx1xN8juBRSORJDE5P5slJy7VMvdQvIWxLQyG8aTYtKlPtDmneYCn/pKSTk/k
z/pKf4d0XfdrXar9OwUzQZz4m1ovCnSImwgLgjaIId6krL8gQ+tba8m34ZIpoDvhnV6v36VbhTx7
TDOJ792CU+7T61PS0S2avduiOAX40RW6WhLLS6KV7gIHkYOPew3+OvXtbUSE2P4fSfe121a2bAH0
iwgwh1dmcjNHSS+EInPO/Poeyw3ca/i4bYnaYVXVrBkSlH417O+dZTwSf7Y8U4XY7iT4TZ7NoxdW
h6EBNHsl89P8VfvIUPYP7T2X6252Y2zY3KO3w+HuH8kCEs0cRioLPIq2TSmPY8E4ZX4ZZI7lZ2iN
bXNqvj1AhfjqM5Bp+qe31LKFJ1a7XGpHth3D46tx/iKDC7X6D9Ml/ZHNRMm+gqmVyp9bRuswDD+6
GOxAifOqPucQMtNA9LMafR/hXx/ox2HN8+3CUBuItDBKTDTrYDLtp88Tujny6Ud1na5aIVxukYHk
Be3SAW8qj3nFj6/FCyDnrRSLDKkY8sTbxeOssqLlj9dmxl5AX5aRuNErs+8jqidvu/rBaXMa7As9
jWZh9Er1Ntm6SROU5Voaho2Hp2UNeQ99wkW6jNeF3lysV7yy2FfLwBPT13LXuTnl3n0J/4CR+aai
5cy3XYXzqn+OlL6f5b4J6VHS1pwxrSjF1uZgT8sqY0Xbaa20/4ZyfBhDhf/Vvue6fdGbt2eVg4d+
1chgeMTKds12+g4oiZl3wRYhmVQWYev2lv/QxRz/sh/aACs25Ktk/cD1fxbF12+HeV02TLyz+l21
E71TtdA9fzKWe9M/nZuZke9Z0bOwyA9b6U0LY8vK9NBKDHcavRBWEFzfuVV9rju572AOf9MjcZWj
FShv60v7YT8uZt49PlrTyhA8q/g1z0J81dTU02UUso1dyYCFe79c1Xexmv7njLe0lIMRBgwL8xs0
DZ3dygq57BwgtHDrZ1VjhwblWZ9F1AE3LZCY5u9nk4Nb/fibKnMQyZaIT8uWu6+SvUc9GK7ZzbMH
PSbf6T+JyKxG/mg2MN29N3cpKh9wyixxw+nR2XEub7hpgOTK9jTIXEPWUDpc49xPEE4sRqe33KmJ
vaT/C3IGhNCpWUOHv8KpudfyAwwnbKvCj/uo1d4iPu4asVxlxXbVSCT9gcYMccmXxZcarYdusaEO
B8kJdB6wVui6+1YTO71LUY81+11+ujTJQGnSMH7urB/wDrYhgF6XZu/8jo9ZM21i6TAPwOUJd2pW
uhd9j+Iv+ntFcfiZuHvWQdtoiZ2Awl5MqZQhQyBWluUlh/psKWpu3k5Pb67x4yKBiUxsW5c1MYSR
ASEKPz4MTFSOqgfaeOdgehWX3GK53DW5aNHudm0PULZqwQSvdaA07mJYAr0gXqfaaryd2ublS1+n
aSLKlg4NMDpguJv7Tt1o3yrJY4mo17DRSXRvbAxPjdcU+zqg7CA2pXE3EhkUw/rCZni2d6OtxKh7
5cZZW1ezDMfE8+/U2/ZTTFhjDZ4HhpbPfHPffIUz2EdG1e6axXrB8qW07RRw1FSAUqHrPU+qACD4
oHqixoC3P6qnQtPLrlokV829Mxl4p4X1F32nJWhomCQ5WP/ttt34vWWGPd3qjzBR6wBwnsRjhREp
kyid+3eOATf8DznKaZzQQtfu9dcDexsynoOSk8J8OCMtzE0B5pzV8U0LfvjO3wp1Y07iRx/shAHM
ufZ4woFPjq5t1IWom0DWPeqW1a0P4b7AIaPz9sdEsa8vv/bTQztQ116VzzlmUKKhlONYbUpX3dZk
0/D2ooCJ/a7HuntZOkgvZ9wEs2Aj9yNTTtecH5wtoJD1yvtoNTa3ZnrHCn5j7VGWR1BKyV65Ysgg
tozvU7lXTWNOfdcuL/qc3sufW+SS0Cuty8f6U6SvpJuyJdf5CxNVhTS2mRqf00JPoFOslc7JJqps
xns8s8G5me3Hqvevc3e5LnnvVq3bu9UCME0lSHYKvZz37Wvjy8tM7rPV/RQxEp1b+gofCCBvJCsf
e/cvl2wzFunVSuaL85VEkvTXelZ+fl1WUf44hHE8vh04WkcTz78ItkKVy21IeQj7JoNZAjfR8Kmy
QB9MAde/hF0Ih0cuBV7dunGUOXRtgvJhEk5ObiwViXvE+0iQW1e+jsUnIo3Or2GCkRcV83LgSanq
6HHCjhmSZOrb8QjTHM3Po5DsS1wr76KL6M4Xz6P0ByeWzsU/B56VduNZKTpXHtq99VtIeDlO7zPQ
jMYVi+X1s2vcjrVtjYkkVuGbGI7KfnyS0Vl4e3xxB+sXitlbXezVts5/sX6cwXjyfe/WtpjelV7R
oWFu1PFxQ25i05S3emURK6O77hxt5ZwuZrikFVffzL+s7ijZ1MmIW/Q6SvDBpt369rj08lNDAQrk
x5OvTunKZiEWXS9WFD63w6XpkNl9p2t4sqXVDIsu6UxQSQKPjeubbJ5wrUIzy2wKwZuWI5wbt3oB
B060poAMzQgmm2VKlXY534RFVbBWSsKqK7L/rpVjxcCGbzSvaNaK4Sg/lAP/6/YPZmAomNPxpQEX
yFYPMt2ScfF1KaYfpcTotcWc849K5D6lXRWjryiKEgOSaZ/UsidiyAbES/LWyES3Fl3+HFo1unZY
x5dFU7ZOrXt73veSVHLRZnj7ehKIBqQE/al9IH7ClGIT8A7RryzxCOeVL+0xD+MHjuFLculcUKFJ
Bgv1LHOR5nR8EKVeeJvDKX3BhZO8tBbPfsu7j+dxpsWCMD1O1fOfia9ClR6lYzHYuQ/O7fvk2eZr
13hMddQvM8FTgT/X7u3AIXOI1PI4pydJ3VCP8p/prSbAi1d4poqEBWeCk5O2xnVcrp07XKgiM1dP
00In1TnUt2+b6FHaTUi6+iG54tVMlDJ9Ou/i2gCyPBbX41ddw5ypP8QY3Mr5zxUwFOmowdeiRjF9
ZunKaH1ZvN7HuSX04tDjibXmQJmrk4oiwjyfRX6iNOJmR1au8/bspbRGuwUBt42sBiOWq+lQHcy2
H7NsOVFAbLKV8H8BNA9nZYlk+3Qt8QPTq/MOMNwEx4gDm8Yw78NNeUM1ZlFqPLsUF1ZTfvVkgD/A
9KDD3/2yqhvI/YQ18uEt9c4UqxPv5PvzzopCnDgo9p2cxI8l9sOGDP5gs0XplC6lf+nmDGMPPWHx
kLTFMVEFB1TnsKFhAv/L7GyPw3KY966rS2H6Kppf1mkuAsXdiyFKlKcpeBKUlR6X4jNkUhIfbhqn
8qXqTLL9IDK+o4ppJiohRz48VDyI63zHZlSV5XUnvK8/MV4yiGcklPPyrLOqQX4Qtbr/solE/GU9
UUd0vHkzUY8jh27EqUERY6Lv5h/bmkiO8r0iW/4AKXX6FV+NVMtHYR387xZxgmAK/S/IwEhC+bt2
ibY1zr5LTub9NZc8MvpLE7Hu5nHSxw51CvboCi8cr0AqF2utGdg5niwBWGauq/4udr7veGbtoVxQ
jlnACZPc2oWVlGfo5P0fSgxnsmWA1xpkfPvrLrLEHV4JnmYkgmEzYaKY61O4j19qxjEgWM6CNRzn
Oy4NxawROjaKBZB0JbkRGj3W9iV2dmWlG/qv9pOH1J3z/vs+Xrqdy9m/7N95sK8VOoUouLfyhHlb
Rzl3yg3vYW5Fp3Gyfqst32bRtZdo61njkY4NEaYZcEsA56oXezs2T+qbj8aarbgZHgd5fjJnsC2M
X2M+/zKmWiHlJYndovv7Ax/5Z/17oEdjo/OBc2PPmtFsFuOT68dieKH1gd33M4iL4Q9R5Nx/jQqf
QLF4uHleoRdV86Zs9iTBDb9mwzoPdpjL1rUfyycfxwqRrJHKtsdVthiEv1/BbgH9E6LnYn+nYNzM
mDCu/7H/blXTEbLwM/THcHp2up1d71nxrJN1o2wEVNN49Q8/pR4EJM6nYfnT20/un8f+6ys9zryF
O3SVhVGyF9iR3LDlPVX1TuINLWK2rzaam727b5mwAsp3CrlaXDhvgGVVLC2aCRWsiwOB3qF3CmOs
8ZwppM4Kkstc0fqy0DPRma59VXg/Ot4i+7VivPmsX+P2+ePzjoU/t5zaNl1Fc3CAJF/hiNDBGQjp
XberZvJYBWfCoyGyQE0LJXt4SO8Fecez8mN/zZvEXoINS0V8p5y8uVnfyVIstFZj0JKeodA41Txh
nYOxLn5rxuvwMVyZIM0ITKPcUD6nKo/SO8SkNxXGGvEo8X+oihy74/Qa8T0pOnFLyakhGcBuUiR2
COnDK2Er82q2A8XctYX8DYk2BIvuDI1PPGcPd1WJUQsxqmv36FDLUW9dDxV3Bhdaw4LH3QmgFJ1W
FfVE2ds2d9XFW05hPGGVocD1EU8wxx/ijQt1PX6QTchpQlijugjVFn8Vyn9xqDldRuv2rHcssgWu
HBSYUAwT9UR9217WUp2YTmdbv2Pm5iL1uiYl2D/Sk+CUL364q3SunyCsykFZsjQvnXDX9yXpe0UB
KyHPcS2+7IFKfC7dxPDN6rHxuiXQSZrb6MEy2k5POX9M8ZQF3X9sGt6a4odT533evEXnkukVGCtx
EXOMUJiM4ED4ece6tzKT/wdELc3wks8lzHSMUoxtl6X6G5K2zS7l/AeuqA8yq9FqDnJvWBtYy0cV
NzQxiyq2wl+4onafg0dLBu6IZ2mDV1tR7ho6VEEq6rb50uNgNWo0TuUsb8nRA18q6AZySPevYnZy
H+z7+cmawoCGuHqgvP1Jfy6tvLVLrcPP2Zbjd+04yxZ3P4fRpvecINN3FaH1x76PZ926TzavKtzs
b3cK/qnnP+emJqX+AA0Gv25HRrbNZomVvyNOmJmHvroHOYYIMi4HQdlZy1LbZvSqIKVqjC4iNFgf
bFn+3RGyfEdQW9srgbiywBS9VoIg41rphySg8gJUe+8fZHQ+8bjdU2GAOUPfopdkP1TGNC5+yeYr
nQXWi17W84pyN2pu29sxrru0DbbfmuxtPaTLY57YdFV9bCJAUgaeFeIQQh1wxhHwQblZHPXPf45D
iBycijGjoWfS3i8tmkMAhjrErStAoFs24OxhHVrKt78d8uQfdAHhH//7DvNsgOJe30rRy+4nVllu
y+yStLzfM+2dgVEP66TAa/Cxubpy2/L3JpdvYAO6GEydB1uQ8W0nPCxwrMFuQCxlzskE+DoVKLt+
zKH+EMXLnO1UY0VJjgimsU0Z+huQNjXS106HkSXshVTB5Adkpj5rW4l2ifmC8E+3AYJDiLPxonRF
k/1wPWDEA6M5zw2/+sZZXeazqMoeuC2i/9i14+Jg0GQCz9z/Ciu3PZs4zFx36xk+b3ZctiOx87VR
NLAoyFjkfwWUrt33wS2p21VWt/WdLAQTM1ziVDPeNpJ6VhUjOpSD6fijlWml/2Yq2JPA2QoACMGm
iOkQcyGwqmKfxHH2ltwDwLP9FLTeTnqVfvzxWY7Dv8sQwNd8QAFz66BPDHLxOQinekD6VH9g04cS
quBaLXGR1aJj+WwkPTUCN4RO05cKN38YeNvoLaTRMEq/p0x3Rg4BRnqT17cWAluFZJzh9q8ipZx7
DXbj43T5CSxm2PnvdqDxzQabdNhm6SvJNAERBtFl6fpltUSUP9RTGRcWP6D3AWbD+m82dpfdw4DZ
0ReGXgVH4A1IuEFYS37E/2JvHtFnPyjXuu5pxr+6l914t8AaWqNqHTf3BZrbMqOj1r8NrMyMaD/D
3o5F7Ot3vfQfGfu8wmaYF2ui68fYf2l2ANmeaXUXoNEhjuuEyEMj2necSjj8BFQbH9uvR8+98XXu
n24XX2QE9p+dn0f+bX7yGpEPXTwm6T4Q4/YeFI6msWzR8zWnmrXkPfyAeXKsDN3lmJF1BSfYT2Ld
5x/ruk3vPGBj60Z6srhrN3AVFKjG/ctarTgv7RuzIiqPZLNs1VjZNcF3ZmPHbJ1nQWXezND84I+3
TrI297KY581HNOslIjtFoYnxgSDM+quOMVcLyquZzcr+Vty3zmWOrsP4GM+hu26uutVMSxf8KB+p
wD+2H0fc1V3LIp5JRfuq3171Cjq8vaE4MTr+S83olz0DtXN7NdQYTe+S4w8NDVpzPZhH505ycu5b
tWinT90X5ZSaGeFvQ13D+T/vHD9XP4nRXYpsqp4eH4a33oai9efWMlBDytLQs1G8nfja1UMi47Jk
1dG7jMxOs7/02MRqhD8Inz3QBUaxzrF9bC66830pFRWqubfVj+iuP9uVZTH9R+n2GO3e51uWCeX4
X27I/yHYG9zIpoGiiNl9zkgR22UqigMpV8jKXHfky7a2RtNVNWHxdGw+TOX2+8i29wmUYPrEXoaQ
9AJSyFOfW4W62PqOd1OUQOlyqjO69LjyVFLRsrKvLaqP+tbwzjPXXZNtVLWgt6Lbuks7/+1Qz8jS
06w0PGebxq2aUXpW5ayIvHT3LpvRjaWrofcayyuoPCc2ARMSk76xKv4XrBQdjPmSY3h5Li7eT719
LVw5ZLS3WGlR3bZT00sjrNnyMuhvDUkL7RucNcHLo7x9lK4fF4Mc8yaaTlm9yArdHF/TXNc3oyja
9G52m6lv7vIVaFObXQP89F7H7JNulnoLk/7ePs8G1AKjzxf2L5ALerPKshr7OVa+MLE7V4G+zNFQ
RIlVxEZfK+RBgHSy9i5uSOJnPrWZb70UtkX50BN/2hOooVOMGqvyrHHWLKwCNLFVrecuulmu8qTg
auw754n42L6JITD+mX+XkhP3traerrRRnfb/L4orUr7/rvuZ+vMjPo5peqaraqwTJFrnX/2wn3HR
c6ZUPNbye23Ie3FpqvO64AgAl/6zlSlbg6E7QXv8RfvpI8Xeuv5qHNu56GVBEKvmm8sKR6x2prod
7Fqz/rJjGqQhkey17wBY1TYDK8MMwdzKZdCQBvVafMo9q75pa4rtxUMDtAaQvaTtZlUQDvZlO5Qi
eLO0b6YI187aKIIwKtDswOTWSwOcQjZ2Bj2FJvJQpvKDE1lqQDgyZtc7GGNVI8yjGJUpAr7huGZ3
sSpDAmqHnmeO6lK3FtEhD3QbTaq5yqZ6byd0a0G3uhlnJI0dm07LaNvfzkuLrijoKOSqEiczHFni
r6e6ISuc3Se259vTxJyl7QDBTwOMcrOqMUdPbF2bqnAlhhYKiiih+egaQ1T53ubiGKUgWMae3rET
ljEaOijDrKYJ5Fg62JJqxmtwIaPDwirafKvegofx4WkdNarJkXNB+G/681w7116R8JpecmxDOBEj
dZO1geKHp/gKDYly8Kbboep8OPThsKc7/cKsTYRUT0dpV1TeNG+4ybmSHVyjEM6cby8Y6tIXRvfx
sp/7isOf8lD0z6MudFsyJfsevEu6i5bvNPdt52A6eVcEkHYZFSZyPV6U7ZnQl5ugW3KGt/skNgUH
ofoboqoB1kELSMLejp2dXtNeoIEbUhgVfpKDi7kloW8jj8y8OS87x9ppmu5lHCXR3n4cbRngW2gU
FKaXy3Dpnj9u69JzfBmJ4y0xE6qfSZEl9FVWP6fe6h0csx2wPuzRqoLdUg2gqNnkgWJlAqplqqnW
zbp+85NEUJLVYF2BtxROsLigmfXgMtr9nDvKNNIBHaitnD1IeJL16Ovo2eGq9GrFPw/vq7frOD7O
kxQXcLXNMJVj3x7yI18LYKKDKLrQbTLFjE0L0a7nYu5VkAUA0Z6rs8+XTyMg0exPp+xhiE8UiYKD
MdsrDMJdzrSSn/k/sWygIZOj92V0LhWidIX55uDZfjVsXQ/VYxMG1Tb4NaXh1SUgNXY9UR+DwJ94
BG0eXXANiFjKt2atQ5Soqyy9C111OzcE2IT6lv8rMBsfmDr26ltQxp5aAIt6brD+2A09Df6FCIRI
kFLlGiW/XIr2CvUCZ2sEQIc0igvrcdlyVMMDGViW9p3NSOK5D3vs8K+jBVmJIKqZAGqr7no8V0tz
Zkcgei2hcCx+n/WjKHKWUebJewhHb64jFzo9eX7aSLcX79qsNDmeM/M0Sk+SZsRZbd/3tHx6QsUT
hLbNc/oZ/2Q234z/XsWCsx9T6h/ldSRjqrP9c3yuRAJqXKhsl80Aki2pvgshC74Stk2n7sPZgvVx
q2LJvmdn5dj7QhR08OV7W6udq69z+1pOD3OVQmUHZVMR58XEaP+xA7MuOylnS9zThurd3vXnb7nw
ZvxpnB3oORKfoJW+VVNDvWg5aF6vrvSz8qGTa3jeV+Vze+7z5CqJwbq2QpeM2J/Km10bxQhrY6Vn
7xBhWMCyNdf1TK6ojFaAxUe4rKpoKW4MP+BGLIRuQ3GmBifQdFBa5rkaaZBLXNI7oY8gv5vkm49R
LkpMA5As/u0GHVxUswZuXYyVQn9NYBw07abWBmaiQ8X8AJhFpyjZgIyyzfuYB6L65I5lJ4ceL/N+
ujSrxsXnuqr1RfneXnpez/U+voedJlpcC9Vtpfyc2PG8XZtkK3TvWHmlZS2M3ov3NMycQ2L9CBWJ
SfJT5CcM+CJtfHfWyHVkV9RP0SPadbfNYzMzs2/dD06jxTN6SITr+HRCDDyLQXTcT2lzGAxUf1B/
dSe66VsvQYdNU3eq3L63TsRCA48Iz8eWsvGqgwWqaSLnW/0VzZvH9rb+aqVaIjbaCougxhkf7M+n
tIYkqQPalACcZVFci1OXwkgyHO2xEBpEhU6wPvsMs07WSFrZ7w0GsAxM/UyFS/B8IH6mlHynziBb
wKha9eYE+fEapWPvVk1U0xMzkaFHD52oXobnzs1DzHzaqgOd49zcaPiuX7bElk7BHWBZHn6uKqgO
xZNLit/VDAP5taM2VHB1K7saRm7XY4pOxqTIbNBw+pRtz3vLmgiW2rGZKt8aEMAiinn5zOTG+Rn3
UByBoApd7VXcwwfOmtd/sI5CrGkAB5AklfPlY3mpTfCA2z3ui6OC9wr9CbkhH9608iladR8t9hNv
p8Y82td008GSAROq0LmVzlUYbiT4FrG+sx/cRkd+DiHdXdBl4/iXbEIWK9dJEJc/S33vZJUpqAD3
u2//WNTiv6GJfBnCmYDnZB0cWuc/jqpNRVLdCAu2ACnh7wz5wXDCJARngWlNbC3KOstBcRDb4Yba
goOkZuXvA5OQU4VTsUdiUZ2VH/XA2TpUt7tmPASUBQU7xEKBhof6ORfLSnYnbhUMEe6x9hCCKgww
7qcM7cTc4byv5RvzWloD+Cgv+V11gha98B2ySo2jPuxhJAOHEesTpc7IUI5b76TYZWhl6pnWPah9
pps2+xDyaicUhIDZUV+zXBAbYom5ZcEqrlbTDdc3Fiydw8sAp8kWUjv102bbPg/Z17c9tBiDqzV8
RacNAJFes83JDdIOc1CwkboINfpFX8oNw/UKEx4Sx9kqOvlh0oR4SCeTepJ0jlfZPKGXrFqBGWxM
a17IfdIfaeSsbC3ZzPJYyNYS3wIeRAmwgO/OeYIGEASM0bcNeL16VOqF4aaVrEErlhOoyO27MAQW
QG5iw1Uj1QVm8F/yc5EE/bOPuuW0fUhSofihenwk+9gy+P2cXu9lv8FAst+TbNZJNoMTO5wC+WDX
CTA5QELZJAHWBKNjF/T2d7AWwMae8Vi8DLuH4aOe783bsUEqUXp9Xfel7aO4sSuGcB6mgo6+zqgT
1RtMD/ilNjARKYUU8cV0O14MsfKO4wNi70fuwoe7mPqKzxtP5/j0Pt6yKzh+ZL6uv1sZ7L3wXeKB
73b7ekyP6lYqUP8i5gYbhvBFzI23WZ/vc/JceXP83nSmCjTcb51wr58khUl1JPgpONiTzRDn8ICP
KoufziND3aJsH5Xtwx0gZrEun3tO1B75m0tweUP+r4aoilMSngUQA5hlug5LK/CQ6KBhd8dcSVd+
RyWGh2nkzKIfQm3mBewLCAMqBP1jnundv7CK8yTwPDjK1sJHPbRsSCvwnhrBZ/ifwdXj8uYF9rts
M/735MtytzV23iztjnfOOxyRJBahP9cJe/SG18lS/HVhGLRltkZoHUzzE7DqoANeOOVdEoYoMIJ8
P+a1Whbv1KLdXBfipgdNJOw2/Eyqf8cPMu8Qh33fS36ULuVn0kwiGSjEkiGpxKDddNxNa6ngOP8P
ejv+Xd781DwhDpzJpX90oOTd/59qhLjC8ODR33mwNalAQZcLDLMnSE11mf2hwHslgXhkqN9pjykr
bAO6z/h3802GXuhAIvQHXregAM9WAoxESWFeHMoTEP7BcCyMUuFS09/hfwYP7xwwHLLnueYgkWuY
REOa0qxtTdOef4bbyMq4ifoXtu78xxsuEF+IeSc4VBC2RlZXV5RJoHUAWDNDh9aNB+N8AobLfvhu
rs757uNdeaZsaynksqE/tVTCJKT57PqEWcClRd/HYddlpdV08YLhB8/4/YtgmB8ozmB1+wcYTMwH
p8SEW+4Ja5i2oemLWNns/wjjw++hRcENOr/yPqfbWxYKZ6LwZ9OtcirzDB5bJ/lGmIGsegxXnBhB
aFyPHhUmmIy6n6p9gXwZ+56gvvr6vr1Rxr8/+zeMt3RN4wX/OzZ8GQdNECAsdMLmlMI0yG24nAwR
qDQ13cSx8RpmtDKelAXeXKLLBdgWyl+jM8NvfA2PlcAddolX9WefZtBeag/Aub1iKIsxeArrvGoY
AR2FHWGLlPC0fMTUozPjx2SHQ0iuReS2zldTiARK0ZRt1zuXQPS1RK/QehJ5/Fx3+HzIZPBCGnV7
WOSasnirSlYd+BEYqqzjFeZNgYFcFFz+znTo/8s954cK5f9CUlonyBGjO8ZnWrOqqZCRiKXKmvvQ
BgtDKdPbQPfynKKgpoEGbWgp54wxUInejKruezkJyw0vhJP1WpIe1KWW8KA6sYHk6lA3lRuTGo4t
MvF6QHoaztuSyUTI5uG+ibELnEoHy2RWGrZ2KvDrG1DoKYNQ+zSBuRXsGggFbfnn+maIf6yeRCZ9
dV3uMYrp6c2Wc5toFjJfvhHyIY4AGJWILl67QNDhm2NfkBR06OFs8zbZCgyw3FPlmuigGNJg6nUw
mfP9rToByYzhkgUavYzyB8p6tkn0r3W4MUoRt94XhDXi98pslhxk9ktnxn+UwQHqp7U/udHsE//v
fgoyQlCz1SLJUgs/8069vJzSjGwPlcK14dfHe8IgzAoSgDwig+2tv+7Bksi/x9hLx0snrJPefpr7
8e/WbQ4IvdW4EJiIxLLrVMPDJ92gdPwC0/IM4PbIZiE3mn3axBaw6e1TKXMG3p50OZ1sxE5Nmq5G
rkw5Mvt89hkGMo6x4EoMnQu0HjTJIosb9nqwSlyAdCVhDWnCne/KYVPViYldOn7OB8T8z6LWFt75
+pB7uQYdN+8TZGvXF/c+pC8jpeuIq7tR/O/6mVuUwRI6HNKIbvDkWuDRfRo9/JO8JKwJguenqS0c
q06MhiyV1bnhU5jn9M2aZCH0BUdL2ni8rmc2lCYlpCTrGMlhKlYIQ7raVjCP7NC19OE5E0sJeMcp
DL+6fUejylD43qFxIZOKktXmebw+RW28lAZnddwAJXDmYZFpi8aJH+a3rQCzQrpNqvuoouLapR0n
T7lnTQVYAogydHXx/i6s6aCYDm4VVuoUONxsVQM0JgVqBfjOnoTJBmaFMAqOsAt2CWEzx53bn97S
laTuweZoM2u/ZJmZynzZO/0B2/q619Hx+rBzgkw+q14znZvGxl/zF+afOOZivJFDvPs6ShxdTy0x
H3/K/nqiN2RlxUHEEiLUh1g9N4wFv4NA+768IYW0WHHOWOmHdy+PsR0PfHNe6m5xWd4QbE9lMzos
wx164844jPed4r63wAKLgNmHF+nf/ksSgzLU2jIJCO4NSOhHEIDT5G0b1m06PTwF3yLNGdOSzNH1
dk5XU2ts6RKzBUdKth0ObzJ0/VqmaLPl18PunUtRR8FE5c0ymXM2sQbvW19Yp80nNi7CFkJX+L+V
DWcb5g8++Td3T7YnYElipbMp6ZmpSXLuiMGTkBtr4WHQVFWDQYd59Ots956vFBqbcQqIjS3ExG+D
6Njf1JLL7twwNB6TaxY/9dQotmajaXLGuiWHGPIEf2Tph4wBSAHQdpt7Ea1Kdcwp7Pxg7uZgogiI
l8w4j2JQdHAqay9vjRmqG2UvNH1W3iAEFdf9qz0pgY5ROFVP0vVMMa/qp2FYjt7DxoNOu/wy1l1s
TBOjFEAtXjmMToIgAm/tLhgt/fdCxfF7M6q7J2ikUngT1XleN7a5KPOmx+rYc3hTdfAiqtxgeV/P
0jnCXUIXLRQjxMiaaYKHRKqoSOVLtmHwbXU+NA8oHFvbwbhtLYWExR8OHoh33hGYKHrmkPpL3sjt
7D28m+Htwajxggc7DT5ywXGO33DYC+gGC2LTvMXGqcxbYKGHIPacMUFClMLtOficd5LOi3M9CXae
7PPVV6xpiuGM3zuyosuxMeO+ZcA4Dnj82WpcRlLkjTo2SuiIndsIdRKQmoPz8Ugo8wPpZVgnzvtZ
SsfOtrIdB9Q3Ufd6VsGp9SuUwf9H2Xd8OVgwgkFz1kI8B3Kk2c3Rq3a241WsJMr4fZEvrvX51ocI
D5laroSr2d7/W0LNG7l2vM6Rvrds7wwT68qMQd1l5YmH2u37MMesKzRzj+KtuF2YwTZJhlHZZ6to
dBLDVUX704q9nhVaYrjqw97qC4f5fECPi164bi5r+0EO5yKE0juwXl2sYKi16IdeDDkhDYzBmJmc
WashE9kVTPe/i3Lh69Q71QvgsUN31U1Et+k88hTpvVfV3XDdj3XShvDdMOFCouPApTA7isvaa6of
QZPIw9hh3FzeHpGEVwQzzFNQVGJ6mlJGNc5XJaoYG8zM5wCq38x0031MC4OCzgVK2pl1zvjjXFnZ
Qz+ql1Hh7V474oqEz5CkrW+va7Mmq+/IWqdyiA42SgacqsVaI9nIQvOMEmHeMkaLt605yMhEoM2N
SyUDFbpiVC3dN5TmlmsS7Uun4RKtAwBfP3/F63tmfEA4reYLUnaOfJ3GrfFFJlHO1VMRo8lOCkMk
VoRTVPzclVN335+Pz5DjWz1ROnTcvGZexFxAQzhEnrrL5ml6mMahflNPxLOzHczyJfOXDfv/RxZD
47HDraE4HDuvaDFc/8YrpxY8roaAMziwz9uxxLvBmeJA+PAm+IwMFcGAXwgtH/ILCrD4zskZCYfs
QjfDHIUum6xc8dTbMtl+0NEwvdH2MTa2xdPPgvKidf0Vcvl5n1z7q16c2yYYafRvkzBedfMK8KPl
9pKvBH7JsXZBWlv0gBzAkmTlRQWYaB3H93Hef2PB11x+XPtud5cubpibntsB8L7+ruvb+nUg4Kzz
aDw/zh+5zpVDhE25MKDitYaHu7w3Ll/n31N0sju7VzZfqegwjH0tuonBjQvp9GQ1hFV0qC885PPp
kkRp0ZitTbG75uumIxLdUfla4k1eRpsFZLh6Pfb8fDHpwfuaHTZAuxkYEGHnUejqNBTKJvcTOixd
wPpTlxobGRGaIu/qp17s+z7RXtybJuZXA7zdWSO2iF/0bh7sAA7dQjU2yExXQwDYZc0U0SA7fE0f
IcTte97P/5xDVjcIpRhDpqIs8vz9pOzWVlUrvVJssG+jEXUogexJIE66lvVnfJKXLFeMfe2Gy3Zh
MK/7kbvsXasW3PVNN9/Yj+2jxhre4aqb62BU6UwEdg2sNloHm7lCBEOupyoQC9XDUuuKhJVkI9CL
i23jxDqAp4NNXJn7Z3gOM57+Q774oBK9NBeXYvx7hZwV+1I22rP+uZM1i0rmss/T2VTOE1+LY3T3
XEt9LVtS0aqI5NvfmC2OTZ2ckdZxgFi96/oTUBWHhM/X17r/+DJux9ubEXrC2zLKTM2yoP2wEJRz
FsUJ2efwPKKSXG8e5b7O1IFhEyRssc9d9XfWyL+jMje3tmF8SDsrFGOUQlT7cny0ita9ZQmtMlG/
70vz32T1dRS6UMTrQ1chXYZ5fm5A7PvmxXsxw8FqbYZ7uxEEdfbqa8OnRheLTvzXTvBvCYFDBzmf
RikBJCiNE7D5ppcLQzsEGdz8ng1p38Ut5kem+ejvnUlYTjdfuPCxfk+iEmnS0I6M49A1aQvl7byy
vmHb1WULpWO/68UvcD8wTYvbg3CF8u5QFqluSUswUKjigSFeVBw+k/nkmqjJHMqFLLmVYnUN9c7S
88tOsXOrzz8ekWV0O/Dcls0D+95tJeb8T0SF/qGy6R6bM0mXxfQw0Vn2bSPat8CgYE/2O3u/mfUf
MO/vdNlhddAg23u+B4B2NUz2Zq3saNfNNmbl1fQQXYYn9kzFc232ozTQUVZfHMeq6jJx9jNHlYPn
kwRBABC4ujuHrHIulNk2NkbrYSp6XIqzkbIdZbQXPMRNoqnqte3Brl6dxoD75Tjn8J19yGTr2jFp
k2L8Xs9En4PUwN7dZlAhmawr3rb6cZzbFqn1ihlxT0jmlSdHtMB9y00z01i8CJ3/8M2xRtLvHtJl
/zHatp/vic7snx/BOlpGu5+nwzYfSuL3prfuWJ5yowWK9DffodKh9Ef7j3zriDv095mjJf1K8uZx
gKhzFOvvZ9eLTUkUm+bcs7t3Jl3J6woW1XDubugpCmDlgh9/iz4zSP/scBD6u+mpe/99KBUJzXsk
rrbmA57bBxzr0PxboUeLbhJ/9ms3Wg52w3y4Pcv+vL+3jHtq/NKlFJAnW05TMuCodlW7IdHriPa0
KVvwG/F51ZWp9HZpWIqUd9OzpaH6ctMAYnXojDJTp7ZXAD0vWK6iKhKIdLOtJ17umZVvomyDUJvX
Ev11acO59lDlSuoIvTUo/MYvpd202fUOM4idvcc6e8aGXX6vtdR0Pk6/53tpjE3Oq5qNbJOH7D/s
DtnDAiXbWNcWw6M+NqVXuESXr2xNIomEm2JusGymOg/WSh9PdkRu0QpxMvmuzWjIO3vPfuyquQ7C
4RZD2p5WY7pW8vgntxZ27RC+euhd439WEu1L9zHUfOWmsUoiOv9eCZligzRqxXuSRyl9mv1TorN3
CStegtc03j63M7yL97olXphN0oy6/6rJ3r2nPy9d/rvvcYfmOsq0vH0knDisL6vy66fF7G504LC8
nFJ4t84gnb3OFh5ePjRILCEd/3F0ZkuKIlEYfiIiEFDwlh0U3Ncbw60EEZVdffr+smM6Zqa7qyyF
JPOcfzsMkoL0uFNE8t6ELAk1h6AR+D0ctEQdRXNmi8aK5p1n+Ae9f/OZEwEnLfMMMyLPVCgfiepA
fMCEYW4JFBDZu33IYAlzfuppZnq9LwQd8zkJJT+7Q/jkVnXRc8FMttFrRsnnSZBQ5BmHWijIuw+v
0RDB97P3QvTwQ4j7Qv4rW/uloDpbdBkHNh/hVMGESWvBG5pik/cyWhBRMoNlsC8cXDzesISd8wno
/qCTSVOCCaqgkgbOnnUx+kCHvnC4w23wztFJcFUUGCBsfoXPV6DPGQR3LgYqzBEz42ePHReKLoxN
0eUiCOjSMaY9VgDVOKpDLa6idiMHSKMQtHAmAYlfn/aJpO3JY5ExUWtCsgRFByY3Hz0W7IwSqW4a
cZjczDYorvKuHRVXXjWCnBuRRTcurnwfK5EJgNT/fVB2Dd78ZTVX9TS4vpeUTkPR7Q4hwD8nlX2U
U00d9YDxRJ39O5HW7mfzZpUf9Y3QFHO8QGlp1uCYMYJWHGlP9+Y9J8XsgGZpMLvRMlSREv3ODxcD
jbbbfgJ9kyJCqinv2G53QjNEfwu2h4nTpAKIcsxm6tSI+RNLeDWkGBkkkJ+CulsaC2UzjKbPLYpQ
tKA94xJCD3FZyY8WGucqOlEHu9kKLasrqCkNRQHaXryiVQjGxbLkuGaxYd0cc7Y5L5YuQBi/HzqM
d3U1e7ji5Jwx4H5Ofc05QP/DV4hc+R4alMOShgPnI3U4aW80klzdvrunmiKFmzM6JlDCOcSCWEXI
ssxGcqSeKDd3BN3YQglMRMyo2Kt4nwgonxSRvKIlMvWTOEc4M59iPyXfeqVzex5kRFcxlqNFf9T9
kaoENQsNZQ6Qo6Ia59W6uaBfVJQ+7QiajKh36HGGJmDGmjyn6JhWOc/CgXB/ZpezRkXzRdsFhS86
WAo1VDnNKvPwrlg43kTwNVIuuDfJPMGqY6a1athnJBG2YF+AZkiQN5inRE+Q8plPhUXTSU/G9qmy
tBs0DeVoGNHu4brcc44hn+XCcjN8qmHRhULqNWzDsCI8L/dAZoEywwDBHpE5IB7oEmbJAhFM/GCF
Q7m6ElUizCxwESJJTir757f++eBy2JxYjfvbjH2I5IR6RHWA5Av+BeHkhxWEwS0aWKKxoLQljGGw
hlhef5Y/og2sFD1LPW3m9bSeyunWkCc6Q3t+Opk7qa1wfNwHaHrXMjWPqq2bcvrur7mk52wmQj5G
g+OT4jy3YMHL1gJsYDatkAZdABP/fwH1/0EYbfSbp/bpVOxeazaf1Y10idZ76vMbMjBt3DPOWb65
U/PlA1y1OTAEc4u6x5MwyqfTZrKl4KVm7+llVlqd5Rc6WZgkxNY7hj3AfgNLLiH9YWtwyACGADGV
U+MPjoUu2viaAwZ7V07L6DKLzgyCS/zZWqUwbgXgDdUKt4ecRtGY7mH9iG8imqNFEgWEhUt23MCp
IzkqCNARX8mWZmj2POW9LlTkLrxHSv5tZ9iS4b9z8QOeZ4gJkE7+glaELvAFJzyuEeegVJsjKM5P
aPVJEo++0SvWrv3xcJNe+ck6rz1+PC1tXS5onHfIY17em5RvcBMF1QoAUmVlxLTzVjdZ51QGFHFv
8Ztoa1xpw03/3J4IdgfXH78ri1ejpC9w5hEk/zGhGzucACygYkanrVy7ufzXTsuF8odehxr3SqXy
XKpMWOoQcHPDrLZwCnyO/w1sPBqYZSk3h6gLmDONiWKPdpXyWUPJQK4NUnAmreCMg7MCpETzw+W8
S7YCIoDfUzbfzFiAraEaJRDkLP47bcVWnv7JTAHjADkqxw4kjBpNwv1J1wVazlkHFoKP/QJzB4Uq
3HfbkpNlY+xUw+0aO1XQ+lr9zKIPGay47MoK5PgJgF4wmXj8W9ADlpfPolwwrOVuGwRbks9ARBep
i6qjXTp6NQpWhAHMMN32uAsvBj2D67nZlS7gPenOBuXxKuOL5g1vN7PbSW0AuklbDYxsKh3xnhJt
0sw5okmQymym6Gk+V7FPBo1k5dfPqB2E2p2Bu6aypBOTXswQNOXd8IReev1A2yNqlXRgUdcoQDUH
8fn4fi5DQlwYSgr271m9oQLm6yT6HvSjG6WNjJ57+1hDcpFk4fllURo4sambufXn399hQXfazF6R
OtfnqqcsOIe5W9LByjkr3g7fxRXhp/QAMTXsMkjIrZJb0GN6qVU8rLPOYd9aXW41YoHkDNLQgide
3E/EzeWxYD2iitHWGX6QGDVBm5CiYIHcsXtjLlrS2/N2eyOgbFLm/nio8AXL6N7KXbUfnr/kk5k/
A1TZ4cUe54KaDsXp0Lrx9YozQBaTOcrLFWd2n8FjNAMHy5XRQH1MXl8lJIGUP0M8OPLEAHfg85F/
/BZ+1afhfnrO4XVsIbrfYU5VhaqKRobkpjx4vHw+h4Gviiigtz7X6cMG7Vyhte+1Qj+XSKu2B+t9
O30IL5FuuVvjYrsPa6eDBkl+bg2Gl6PBeZJoV5dMWsvt1Mgtjdns/eT4MPwOlQhaW5QJ77gkV/hw
VN6X7D3ND4uHPMU8UIc5ydKHkIweQU+AedP98xzjLGTlYkhQlzg1tvcpSCWLz0X9rYG/gP2Afep+
s+qQH/IA3kk1cWUSe1i1OxgMcMPHov9ZpOhFPotXPa6NQDK8oueVvCqKjCys8eQO48Fh89HJCLMh
GIphbAAiGT2gKjFkO/OZ5c20YGgKZmH/cNXlzp24pa/PnGEFNXnByDQXww5uDaYVA90zWpVod4Tb
ZHLi6+zZqJugixmiiBEDAg5HBuxYH9BbNosN2dwBCPo8Pw3mX6jNIVWJYT09YhQdglVIzfo5/bAK
ftEnKqN88gg1JpXV9gnVCPpK8YVr2GuMmeQT4KTDrBY+wp/1ti4kA1sMusKXR+rO+OXKyF8NUEuh
NgSwFy5pYH49eK7QMu4VECq358ho1DJbxd+SuuyDXhUMXF/2jbj0SIqK2pUC/k8mZNAEd/9DWljH
NCJSekdcEOuObkaOB/OOhO8+01ySQLDDBvxsNUrQTWrkbQhJPsm5TFRTGHT2DWth7kagzzQP1MBo
XwhdcFrkpMWkCxR02oSmUJQQgAQEz3bFxyEZIBJ/Tvnr43wxawc2C/UXfDB/RiC5nexTV7cP0BTp
BBGaLyQbJT+4tUVaCM7CKdM3QdJgAk1j014Tn/wz0P0ZL+BqfrWo+DwE08CcfcYFIRtJyNvBIk8l
zBNeuyQ2Ud3Th8XMsEPgTVRl+PAfTDVp/Oa/ehR1M+WX4Nxuhf1AdOQiLkS8WaFkglv8mDXSmS0q
OiawMckl4ABO9vXeGD3DlIyrHDkftGBy+R7LHWLpF5gkbL/3iQ8bbCy9c7HGpLAlmS4fYex9YH/m
9ACFtwmMs1HMWIr9I7ctnSTh5eEhiXNXz3kTqM4fo5AwvSrWCfbK+Vv9uHoApgxsEsROxxUVDA7j
CWlkxGgdyVw3ojIz1/3lC6r/woZsz1C9/f+u3d0hXGghZj0JOXsGGPHjdjF3Alny27JnhLOwkNd0
Gq7Q4lFumjPFhMmg6YJBpgoVuQdixBHPCD++z0CmO/kauNecfHSPpB3T0UZDvKckxyO3w6SBGkJa
fJDOiO+m4LIgpoiLoVG3AY8scePzyWthjIyNRtgAyeBOSQ6umQcyOn/6iAt7X/gdt0fV+W7wqPrE
mTmGT7DQhDCn7Q976cFZ486gQ+7t3t571d+RKwC5bRKNF8GcBWgCvcGK58TRxp/oTToIKsppGT2c
bnwfiVlbP0c8HnpAxnTM2/N708dKTB6n7ZpL5OiTLhlI0x4ahOwPoUcM2I7AEUfB4oZKBN9NvezT
H8todzATmL+IjRVirTcpt9jCxAw9xppM9OVaxjOMXo1Gp3F0uyZBZgPm+t0M5h8GiU2f54aJY9gH
yLTj0vJy0jgJyWHYUJTYTz5NyZ+pwhfCbUOVwO96eCVq0jDQi/F5s8lhPhRPJm8HaXSY4ZNSyP8T
wyREPgQUHI/130dEkrhYiUWamVswwEqeM7IuqDavRTJLrjxFQb0FPONuf0C+kMDvDvF3xFaDCaNj
2VWMvUqFHZPeL0f8iAHGOTgEzvkNcwKYmuTcw7sznKJoFR1v+GGHSTxl3g+eXGp59Jp8IiYEuYPR
O5Rs9LU88mBM2IjZlyxwNmYqSVsxq2xIu40n2KVOcT94llF0ucfBKN+RPBQzLCj6Bi+XByXATMoe
TBAQZ25Q+P2Ffh7M2u1wwakGzCSHWMosybug3EAlK5TGbBfcMZBQGYM8D2QI0MoIrHmzrtkA1k3F
6ZWGD7rSg4OrDKwLdDC6+U0sH9NROb4vC/oR46qO0fOjkrpDE92jFzZkHQH1M2LUnIhE4QJiTUZh
ky5AgodTRLG+SBHpB6g5xdiyCVfA5yohAmoBHNiJHGI2d1umNNCvQuyA1NM0rFIXTpOhUeTqO9VE
3LgE38oQ3IuUlEg+oZ5i1JK06P4oKt9LZOwBw2nH5H7H2pzp3ow4q70k4vARtpfVc0UKTp9d4f+R
RmKmbKpTBmeuvri9CbZDMp/OAf1NsFXeHDlCbJQvc1uuYFitNdUNplois6YEtXlsHAA0yy5G5D7r
iRFjRDMORodTA0k/kv37jI2Z7faFTwNDzZDPh5WXUKBv8EcmnadtFEIMqxPzJ7x3gAmT02UQs0Vb
6VqIcKt5EwvRNhoOmGqk/WiE+fT0vmzucX85iMhWZLMHA8bOi1bc5ZQe9QAInDerlvhabOmVb7B6
OPtdpFRL+hvcFm30hnrP1o9l/4zw3HpH99F38/FUp1hwBsIY3+j0ADF43pBAYackA4h9C+lO8I6L
IHe1+dB+h0JcXDAjimwTs43fPHokFaHd7kzFv53f+++Ij+OkI+wUOFPNw+aOg2uA+EILkXhoHoiJ
XfIqBrskYV3kx/K3YtOUTd4QKmm+S6Sh8Olrq8VhzzBfqyHvELeu3c4oY/evSeGylcLVaZ7MUz8c
H+ZiiAlwmztgIMvQvm0RVHCvCnfgd9y9KtB8zWcLdpmFAvnTRyqoj5n/xAob8kgy7wMCGB913/wr
Y5AoPhzDwHhv+N3P6fGB4Qv+m8FreDRdgc6pAWbTfAOdCVGJ2+Qspg1m4I+obMcZrjMhNMRMhbrg
5tFuIsoBlaLqP0wxMQGEqBvV1523M80CNex5/egxugGGFvNy0k6Ao2BB6zHWSejhj1/ZDAcGyExN
6AYsdtXx4KnApipgItCeRT5a/PS1ySck2A8f53kIkIQa1kKfEnbHFiQEpAxT13uH0ykHYti/N3QS
9Bw5hAgclWb++FDEIRNMSk7PRcMO0jqqR1+FrweFLY7DtRp+XeTzOO5TZ5kAfxgAOCw9cOnlfBmR
xUT8speapx6CiIqdBJG1uCg1LQoMADJ/FBB4qbxql6zB8d7+V9Cb1Eu+7LbHgzvY0Tn056BNdB3U
GI8db6mtRF9tHEm5bIFyf7PhzEC8uIDQdJ9gSUbwI2eYcJ7tYFuM5aBZvUD2VwL0zcPb7A5EU/G8
wG7tvyAvsHeAQRl/8xnV0/fkRxzCDVYb6MnSIWcQJEAQ5I4OePXalidy6nfwBgAHMWEgpBOBBIOz
3wDsCLqxBXEsC5m4ierHTdb9cRUPTw/DhOy6jW8UAnF5ymj+1h82xRObbbNvTwxTy3Y0R83+5vF9
UUJg8vgFpHsZXLSrshqShDXXV/VGWxrIlc/qwepDbBIycB1wRwxTCBY6VzIE+PGKMYbA1ofSSiMs
6LsiXbMPtPeZP46CDkNDpllHDSc8W/ogtZSBqebWT7MwYz5SFK82lCZvBm7vMdJwfWGUpN7isduj
V8l/pDUpkoOEXrnCw2jBL0ZpweuUhpnQOJOvga4P2THHDtg6mhtwJnC5g/mjuGDgAIgytxiTHWjB
weo9bOPy3iSU3QxW+LpML6D7AEVJSA9vbcxygEYP2dZw7THI8Id7lDAh+nUcPhXYBfMwG/uAWZd5
k4WlqUTqkGTAPzoeyZShfykuyQzRQYb3EJk+6GbPzpzB2/3MqszWbpZ8pDXm46TCylQu1OjgJ396
9EQcuVLn3S7FbQBmgVSZ6vgl9OIfLij2V9YAYOQCEx2dJikBLX3y4Q+rSYHKDhiZCYAs14vwWwGG
wcTjpQQUrM16mhEICELS4kEwubK0wfCdq7ts5vCbSAYbAXHyLEq0kms6cwhdPbMG12JGR80TCfUB
pAeuo2CmfFly3+KvGwhNYCHwkQYAwDDfGxnA42OBQoCbDVFUt6IbT9Y6sZyK26burbFBEtqewz2q
yHH/G5Lvr5GXb97JQYIco+lgFYAXbejXs5/JQuYHcVkJimWlEfJ31FaCJkORD/XBpnS5mfNgvpxM
Tj9ziTiDxJ48+pjB/JrI9kF3NFwHCIjJOSpN9Wdpiq2KqGv722N6mndLnFfOGABS7+26cYF4mjmx
AT82HDh4uA19fGPvBRUh3QuqvHV0jj/SPKksFKdkrDkfgJkDp4HEGyUu2tQQxdKX4TTg8+c2bTIJ
DAin39sXJRHaE6YaFqiKzReNANsTumDCr8kbB/MF65IYzmErQxFNjZ6T1hhtMbpAFOF4HsqnlagW
7ii0z7pdaSZwCKmBZPcUhaUr5o0bl4scHC3mRbV5Qh+WmjoavSxxaYoMZNiMeQALB8g5IlHHBzm0
NYSmndkcuytgFwI/6dwuWYxfpEjYFE/KtQCmZj38vxXoeEB4mmt7YPqKOQSPAzc7dfPnKFspq2TH
Zv6km2N9Xoa7asKECZbnnBdSMRdgad9qq/tuiIj97z2B1ONxFejimnQ55foByYNuvoJL/k6vAIYO
UA5lwH8Atl785vKRHRzIAzEi+mByNwATEWCmYY9TZfV6WUOQJyJ8L2DCb3G5zJp9AayO3/61f0Oc
fxtOmJTRC2Qns364yMQ3kBVA7B565R0PKAICdhKIbo02irt0rbbGFJIU4SPYEzks1B2VVWgmuzxA
d8PLkVmJ3JfZGBzJDnz+M7OQ2xFrDubLL9S7FRlTKd/nkNeFXlZi7Wni6b5XWFkslK/ZhhALVskH
6UmLLwSWl6egxEfJ2cLhCDKCc/hmdVj2Mue3xJrD/RZnQQvr/UM0A6RbMcH2iWfJ4jl5wdZiyZ3y
sN/pJP9jd7DblUXUA3pBiXALEHLUzq3LEy4wVCADtDIx7wDsjQ3mt33sgG35XNqVbcH4064EcYCv
ZTYOdbYw1IB4RLs1BygfF4TdOLJRcTXaC6grJDr0OxolDeMLjyvKmT07l3F9XpIzp/8ywSZFCDbJ
65LA54ar3gZ9xWfOCmJTel1URNe0By/iBqSttK1YhMB6xOATkMwM682bHfTKnQVhRehyu4Ihyx/r
vdNJbTXvZ+0sRZLIOOeXsRiuUSBCNiPNuVZXA9INrIR++wh+n2xu4zc6wdtV5WisNymPDJOoKHgh
/iEob9aXaH4Ae1KJjr8tz+EQoaqoS7TZAV9Nui4v+RwgO79yJrPatpy9PBmkBeD1HaPxMAj5ePIZ
6mnbs4ax9MeS+4W863pTnZNzsRLCkhXoKrRQegXs/GpiMcGH15fyQNwxjFGxEsnCJscoH086wVeC
zPLxEVQegW+TbT0UTx57Ft/RQ6zHuCt8/pcucWSYD3xgPPkYIFBiM2PqY+kfpwAuQKzI4F2kLXcH
IFVw5Q3xlJlbI/Zo3BdmTS7CYVS+Q/VL2tyyoFNaamBUpDjeLFJYZQZK9xA8ua+H896ke/naXeFZ
phQGSO2mvPf+6LHh5pCed/2d9GR+O/WEDnd+HzO8O3gdpe2bYKtdNpfoDEjhAGyE6UNmdVgdwudO
PXOYcAcQb/KUDxDZmDBJObO7vzZ+UTF4g/byrEV9lPD8mDk2hFS3ZbA8zeJJkw/mi2A63MDCfAnJ
g+yK7bJ3/h45WuvTz/lOPyf0V5PB5TlpN30fbzscWGeSCjD9jSG82kWzZz95XbUVN4fz8jdvZjzz
rys6O0kRRRDSdFgIMHygf5I9/wdNHv6gqQ9k+Qo+AJogeE/5d3NUcCBcdbYEtBnHZo8D4zhgCCPK
QfhCClCxZHjuB0B8L6tFcofZkILuBGCyxA4aPhbfq7FMVHwYWc+hehku2Or4kg4ZOOr0jKiW+MJW
+T32DYbkWOwmCnx2pEsWb1jg7K1AjhV2LZqC+v9uxqiY5WORBq9rgcAKrhUdhbGjsdwau/78MUrH
B1+e1hv9hCN22x2x4Ts/jyvYHPP4i9/sSfoXBDPZJ13cLoYj1jAWZHqI7kpBre14i2zsxZXQuNCY
lTMy9SP2jWL+w+Uvr+GjOBpQJ0LY0MzwzR8rj/p/73mzeMa8h/g+J3vyWPr3LZFe42IsxeWmPOXs
O9vHzUS1MutHz1PFaFZIfMiXnbKSr99JHecBA67dfIrwNtC9W6AskYxOX6z4cdn8gct/Vr24uw6C
aixPud6GzqQpmwJPBVh1pa2+IcgI5fb466YzAg6FfKQSPUGfaeH27VrFvWaaBnnUC/NzG0K4UJQ+
cJac8j3cl2YbZ2Xyjo3lfZN7t7G2fGJT1cE4eNwPIFXI+8WW6z421ZgDcRg/Tz8flhEFAXPv0Mkf
CBAjiUeY2QYW7NbbecccurG+oXCv3Aqzd/DY10cmsrN7OweytqnvFCCP8mN25zTM933nG6Og/G0M
aKqNsSh6QODfwNh8oDG92hkEkvciQvgL+Ftfn/ty9g41BO/t/Dm7j4pLei7jtA/bGiZ/T2Z2LFhF
7Fr9iEo5yMLSL6Y6UQfloj3xhqYS3Jrf9xrs41TQqBO/AUBK8AklIuvwJ9HRvzfI9EOgav/l9Ynv
uYWVTXoEyqfOfhJhaOZuwvmLanGU+FiWdtWqsm/B/62ynQ7dpG/xkAyRnN2X2PoRONcCbwIioxFY
NDHHEk/qYJz4wLkupwRFb2u9EDI0V32jMYHOT4bWO2xjMvZDSOkHJCSKf4f5YD4g+kL2E39e++Tb
m9hR0OOgEkQYi/xVGpWjBqUBdSXtq3c4DnITR9g2WfTR4XL6/jxtVIjKG/3k7AlESvwvI5x00qqF
zIPSVR3JwRdG0P3xhfk+Q9pDIVQiLN6wxVB8NhnN7UcPW4tNfwQnB7dfvgMKYvz1Lj9DYtM/qVd5
IUFNOsWVF7HyKQAQ3ScTppZ6WFzYlw6WDHg002dP9+13QTZmrIMeof/kJY91QunOuwX4PaYrbiKd
Zovctaa5T2PGdYbQ6v1XgLOTlyJ5ICGAl3gJ6qzDy/oECKXIqZv3neGJZ/JlZXiV3GcbG0Ae+bWd
DHaaWx8PuwNP3+NUE9KF7uGDTFMnxOfcbB9HTtqHbn/odW5O1zNT3VFIkKQ8Qf3mGR+Pz5vQizNC
LUKMyH/5N1rMaUnIUB4NdtmKc6dD63u9A7gfAYcIqEQ3/hBR2B6amCmHcQ+JlhJzrW1OfRRNFE+g
+d8VVh7hMVJEd0Uwno+PdMsxFBxwXfh95CP0S+hJaXv3feTmTKQmLxHzhWw2KyQkfykhUL2zhsGC
YwWN0NcpjvUFq5BHC6yDUtcz0lB8yrh0fScrUx2RPHbVQFNQC8LATtSQvOMRiAG6F7QYTjeBsUhE
OVT7vRHaSDIoDtP2NHDp0dDlp366x1DJBqA6AwKwEsL8UfyTb0UuSkTXYLchJKdXRKWj2PD9zt8v
OjKwftQ/fvaMUnbQAKKkmvP8jkqHe2oyP8JCtIzSWvo7bNVVHRmu4eZB+ffd0ssMJv3osCOZWYN/
Vo7PKZdKh4DrXKSEqv0Z8dhNhGDhET+RO4MopA7FfOpLJ0pT1EiukJF0KFYrj1LP/UWSV5HDBP1c
T4zpYSm7RFf7CCnsvifFqdWLICZuPCTSto888RfWc5QYTjND0TZhHGBAOHpUTdXjYPucfyGTLnAY
2FsnTfALiXQPnQQq8GmjTAM4JLMYTF+ydo8193T0QebWG2cs5F8seelUsoRXRQ7Ej3/ZPacLjHPP
g65H1Z/Nch937AQs4bsi+XuEph/HaMcAk2pWuiL4XAK5FdkH5fh0xqPIFPnUAQAIk2274Gnlhh2C
PExRNn8slQQb7C/jBixw4NcxV5/d4uck/iPueRQIUszad7tAQ5XNCFi3mzcRh/b+veOQ5tSx2K3N
dC8ArhswKWctolCUi8g9uJ06whDUTrER1IuH+z+VWD2R7AWJh9Zf6DrnKFK9c8wMDzcLOrcAOQOi
iHSL8SGEo7WBZPUsNi0rD1LnOenQdOEqsIc84Zn3mS1FbD96MoKmWXXWB5/Jzesw2s4eIoVjfFjB
mHA+hWx1HnLASeUOvQRQkERQT3Zuo98oRUxmRIAmweDSj0h3WGaePH2vtUtxJWxkecqdMya/Iz3w
6Ld5+zgt3PacgJIinbpdRc9PT3TqY37xM2jY56znVAwWyzzdoV+acJn9s0aWHCJPoMebQ3r1eOhB
V0+T9cE902+SEkL0QosKuZgVVw1FEGHJfjdvLwNUrsPTfSokeASfksmJoZw0Tt2vgwYkBZ0uRxhc
qV/tD8S6V6dk2YksEqfcEWy+5Ow5lhP0schA+U44RzEXysCEz+yO8GOr46G7xTuGmgGqAziV1GUU
X6gJ6V+NoPQPPjF4ZG1wYqNDS0CNhBaUzK1luzkx541YHIJjPGSsIuYVNXSfg3PIcf9kFFAykWc/
ViK8Ct9A1kfwCZCHQewMEJ5SQqJNBnX0hs6pEYFtyJVpJIh+T6yrYRb22+TRtGSbep5F94bC2DAV
D8J04HYC4MXJQ6aK/WXraq2nv1FcxTy20OtMfnB2PYf0Pu9DdDu+2QDc1kECgR7uOaFNYkqWKMgQ
1DljkW/DiCxfGxdcA84dFhyvyF71cxAghgakzuaNqFhljBVw5kgEu5HrYnUuiB5vCPxc7E1xOmV0
qMvPOf/C1vsQ2fMWOL2r8Pf98O4PFiwQLiepDiKBgbcuzXrr1xh3dwBSEFbWm4dtRwwy9q7KRs9B
1d78pzkQgmHgUUdXcuwIOWN2qq2jN8C95orntQY2H1osOmoeEg+tW4gQmCz0nMpBEF/dGEobsXPD
tT5PmU/iGKbEg9CyVFGcRQNTig7ByxOlyzTx63VH2dmbATK66sxwtfHBpajLZjQ+8wHck9CWw72x
zDUYOH12s9QwX1Kp2q2Xj4vJK5iCq4+GXs0YsG+s87CmM5KgfLK/AMj1TY10vyJcDtOtQ7R7REYe
xic+Av9G0O70ljeHUoqEHnINMEVV6AzPPYHpe4Vdj3KMiSIBViVajsLSZzukicn3RPQshhvaaDJw
0TgydZ4F2cwoYBzNPRNqRa4gtzfCE0QYCho0cUBZOCStz+LMJUML0I5r/8udR3PJ5384VxEGS8IJ
9xKAiD2cERoWXVakIGPEUMxVABHgnBAy15SNhBB1n6rr/J5o5NTmJBc9hJ+OwfGmjl0JZGykUmGL
nJXMX4sUwvsWU/2k9TeNp/rXZgm44X4XNCl3TlK07DOC5zyGpTsyi+tcjXWnpvKSWM+bM6z1hCKF
uBaRwQQWE3QG1TegPhNHmcimTCg1+XPa63BgQvfOKu7yd1wfab8maKUx4lxBgsfcKScl+GzIDp8R
wAjYmm+r4Om8dv1jweJ7hfqIVsU6+F8Xfa2lz/dEIY0fPpcygqbYvnbKWBtPh/QTMpPffp4xRbEc
DaYqxQQPkpchV/Ig3KNm2+cZ71NkKuNu8kHZKtSfPb920KuMOh7Qwbhzh3GJTmEoHju8qEzROCvu
LcgDkqXmMNgMKhwdtgm8i6jn2Gzok08f8JsV++v+HuOgd76uPI4PnNDGOWcNvwKGpoQ6elNj2iEA
Xt5qhtpRM1C/Z9/CVSlRCT9SH+iRh+MyNPwETfjU4CyPfqvsLOKHb3//Q66B2hivQxwjgiKv9rrR
Yc4YgQzl7ql/Ef5H1aHdqEQIk3W7AMozSWf9Zhv1H7DNJzCBJGJM+PRNg9Mte0c+Tkv1UNltrIxL
SoQ3g0zKVSPkDrTRV2Hip6SeApkLSpN/RPjRihsLn+b1gB/QruYg+V4ODqGYMbqwe273hU/bvZO9
SuYWAApB3eTlQCUW20ydy29BR4hTG16MbKPSfyP9C+rNYQfiTfm/fF9ANvDo3rArlpvGzsfZ5ff3
XhfLZK1NquA7xZc5Z4jfDuwn3xpjPS4Ansv1YPybaQHQFqRVMZPm9Kk8I6xbirSBm5EUmIXGtMJ4
QcbU5Db9TvKVHOjh0PteHicsqwjp9RG9eer1WbgJWnWKAB75DLufsdukThsOnc42TGBUSjz2eQ92
Mh6CbKyfRwV0ibAPPEVIWQDxEkhBkTZdxF9Mm8jiAmBgZ8ouGCZsSlLUEW2jUqgU3vt0OgRDq0FA
fqP4AKZ5LUVEVOILrU4x+aKmjCgrZfLE/ALRhTQ+YDQmWItqC3Pb3VGRapCzMO7aZaNuetksw+mC
vp4A1pf9ofchGFlr/We5eABHcxr9yMrwwV4aAkKJ90vdQW3nilsjOiDzVAv6/YjfHm7hi4iQ++R2
C25d9EWqipmHCSOTF6P9ysVnAarM758u+4j9WMrr6oiPyRpGGfUbjyxaDaE/f4Ui9rRgnyPZ6vrA
glqP3pPvFX6mgnHi5M2mP8WRYEuB5vdQOe/pbUUD+5jKJGF3wbv0sit0owSa8PPrn8//Kw/32YtK
NA2oavrO8+eoT0dhKU4L2m0Sbm92/deBSlE3gyX/gWLzULyIzmHO2xYOq0UN97Na1BIIHJCElHb5
NyDSl+mjDPLF8d1538G41aKnGtz08bAcHapJTw1eBG4igCHvFOL7Hj++46zzM8XtKYi3E/NRLVp1
RaPdYbtK/Ge1KaS1Wo+S1zbF10MWPTGDjEBkGBITKvHv18Q0yVh1gZCXYmzKx9XHmHC3yrGZvTeA
RsUsiyOAkPv0t6HCgSiCG6chQ4MlzOHVuqQoA91gFBN+KgZhFp5x0QExuVGfjaDeUsJ8s5DWY9Ts
H6rzRJ5ByDrmWHSTLKpj9xPB6lSOzymJfutkSqm8+mxQSYPmYX7lVqYW2VsC7Fu3O2A8c1ggrb79
ITkiPnDdYla/iXkOwsFuUOhWIuyLgEb8/Uy4PtfLfN7zddDBiD4Snk1Z81rDbT6/kTBrWDrRWJiV
qHATu/ox7xDFrMQQH7QKqCSZ1ZJEGnKeN0Y3zDMgd+jkaIJVEYPLbAYU5D3Oyn319zsfNLcUsQfY
sAmcEWryH5rKzWM13BmLm35s3DLstU5ouE8HTHAxKMOdRtQVI5Nq6n7IICboecZKpXZJiHrnbEXZ
LhCAJBVufNAnGLn+1iCaC20hB/VQsJBwCOma9B0GTA9WaFS5qXG66SCXFyk6C9ls9yLlbtmFJHf3
p89tC0r4JTf6vvyME+alXQAowBtf+9ecgDTiG7lamW+wZGl7+w5ZBYzrlJlxyHehk+ipIsqU2Bgs
m1qHxNVUz0yQaf7gvV5/P85iaB4keViboK9aazAfzHs7dEoB7AehKUI+zVRhU5s/t6yk8iIo+ajg
uaaCmbcTCIwv97yyX6Sc4l0EAncMRvkQTIDukmayJ3gdnbiRh3tPyHFQJ8MJikBG6lgY2BBncGRg
JJdxonyEnAkrNSNhreoIXfO4gBTghsAIMQB6xftFPhACXxjPBSN4GbO4z+ExTo1h3kGa0UGCllDY
EmIMUYGNBgwEKWexEGESxOgn1vavZDoEOp0xRR/RvI/lA+lXEqmEG1Q4YkJEJMDJElqa3xJzN8be
1CVgw8UhMMn/WD3fOUcf2rYmJCSH+a+GiuCVExZ5Km3oY3Eq1qLhkBDSqCiZwBcWhLZv0jWjFHcf
CBkLeduiAK+kXD3k26dDttA6iaFXIXZlLhRSmi/D6QY65TBKoc5co76zXmNG2pqyK0V0x1ZyBPL7
2t9tv2/yqxLjat3Ev4fvlb6roKq4z6RLQa0ORaIt9+I2EFdSzKaDTP4jtDZ+rwDihpevJ4KF31jp
deCeDBdO6SbR/crp3m1AV0yNFqtBqBXOSnoKIQhijU2eDvIeNGQJuZhEsliKifB1079UoewTnINs
r5thW8a9FEuBEOKIAD4ykWICflZajD5jUwLoUUciPeLxyZhXBcHLEgDOQhCAoZOprmM+wZT8qtlg
riAKOuDjrogCYadFpBDdFs+VcnpEs8YH/8OEp1kgAWSkbi9ssM5zRpIQq4s9ev7ewiQiAwsP08+s
N3/y/PaI0848yhvEokIlJKRYNY3kYCqyH1UkkQRuo9p6BhfDoXVfMtnSFta9cqTOMSSwiCrkT/9I
uqvlxpIlCqBfpAgxvIqZyX5RWAYxs75+VvVE3565021JRweqMndu2EIVQNTll6vGf5XD7qavlFEI
73oellVpbn3xRsFsRrJvJQVDqq3rj6oLuxpIKuN6a6Dao6j078dngB+MQQnKguEnymWQX18aJBys
l28t8sBaYDM/azSfOudU8/UrkAgQxi9/kpqbJRZTZBCFGcONgwKHrgmFhla6SlxTSmteF2K09qha
ykCWKFvISIy1BbTV/B9/FUAu+P4328XrAGRxrm6eMIWGVqziTL5F8Pe8MHaUjVJOFNiGFSccoBFw
QPqNZHfVhIAOBPpaCdC6PBQYEF2ZlOHK1LUiJRpfs9ci8KVBJ6cBShYDGJV2z45P3bce79mONrFj
2lm9tnOZy+/WRTDfgmtNmQpIxSQtBEvqWeMn3zi7KN0Zq8RIZ8EUYUW1Zu1sXImkd+p8vCLeIjJW
UYIF2JbCTX5tsjuoBK7RCyMcW8ECkazo/PMRKE6I13gUsJpx4pIyI8NWi1DLjAP++m/ZssfYvxLl
Ig/5IjJk3uJOZXsNYZTJkiUKILzqs8bVNvJCx4yVbGrdCEYwUA4LHsc+ziIc7nHCHKWzqp0vANL0
2vc6uffV9ZkBHJP5bzudDlOjbXlM8ta0lPK7ybmYsvxgKjdIhxoPEyZ8IgAe5Li1k6eJ6cAnDd0f
QaUcvw6okH1mAgNcoNpBq7QrfKwKjtKeH8JDgk6Rk46yG1mKpNZ5KD2JpBEAxqR1Fd6AaKvnZiCy
70hr2bcWljZDdikhESftFG8DMqCey1ZYBEIhyb5NVxK9eLR63X2+Y92ny5QuRzkvLqXyhaH5ope5
VB9W4XImligSaKQZfzZusVbWDpmyMSVOQyPDdYRUpxK7VbAY3swG40VeV5tLeS9Q8cumZonLILbf
cbqfje2hM/MYvUqZSyl5HzGHQu2m7pV5JPfiJVIpqA+wqX2B1ru7/tx+Lg1SPVcQqVaOolteGAPq
eOM0uXRutPuLAQttJc0FFzsn0m8x2HUefI8ek8xHZIg4vfb63+NoN7A8zRV9/Qx/38Qw1z3+3uZc
kMKqwp19Zry/L0Q+9r9yevW2gwNJhvrXDXVo5JrLUa7Lx5HjDqL+uZWev2jGSo95bHRF2+wxZu8m
hgfRVHmb3G3+mLOzu/wle3eV4ayVkAwkYbQm+qxJpTmOf94aQCUHcrWq82SU8tJPVlMcRH7d2hIK
aufhXcWonXo+3JvLkezbSa64xeI94GMGlxc0aIOobW/7exrc26cyHlnDHiivPDBB+cGg2JOrYMxG
i/FGsnrshR3iZEe8UmIcWcxjbLQP4fd8gz+eGYqIKj8mC0zprXBaUsv+pcFgAH1VI4Koem9dW9fR
inVY4Bmz1SmY6vT2PblP1r8YOKS30GjKQ6It2BcGcSnrWxkZ1Z94qYgFTp+CRwbPCIf5bK0G6UbO
6s3kyA5/CDO1eroRoa3qvQaXTtC+BBWMX9a+gdXxM16dmVVR4zf5+HzES3KybHDXliw+TPFlL9q4
VryEzOZYi+AYoiSUN8I7Y6S+L0tEeJSwOd1QUQ//Uh4uTzPBQdJbyGK8ErrEsGaA4kNZa3ZpMdGv
mNQFv1fBh81kQcILq5prme1E/TlF3JQCFSnNQGbv/kwPwM9CyrD7BAC9qsdr82Uz+oll34tb+jEq
5IA+2PUe+vHxY/wgEf7mIOSUcdmZr9pSHQbrLjpv7T6JtAnYcM3Zj2JLBxeC7SRDMRwtsEMwnJS7
BO+dGHnZb+yidAZk1YH/y1HrxGBAKQqOBJGVFhW4Yieb3zf0mRb8lRgoLIhBBCCwqoX5BbyS6EXv
bikeBXvzY/fRPxkNdFnVWqdv5VCIBR9p3bNG12mqHXrMXACgWMP57JD/Rzfeg+7KczL/y9aO88fH
Urn/c6hb5h566QcV+MXEa/HrkCUfcE7nTLSo5Pr2p2KskGpl2mW+3fPTZ2zyxPytJ2TUb/qkm50s
br8xwKgokLBNM8Vqm/6HC/qJ9/+htAGH2XdxJ26SGE5EOlf78xY3PWSuHGscbzCMLijKDL0UJsl+
DDRAD/tLHlsJCgr2MGwMUlYXggy09DS08MQuFboTblL6mbi1HCPB8mmD1mmi7dLA0zHv9cZxINei
txPoxTnLMnyGBrsXkIaQqGojBplNiADcT3ST7iXrRB8HEGXQ7dWuvez4wQ+iljlFpf2GZ/4o0VIC
ZLu7T1uDqftIrtxHCm4YY4puwFDVbgbMY6N8ujgol5WO+li7VDFZgvJaSRJsZpfdZy0o0o/zxGBZ
S6gJFtU7XwG+dmqbGHumc3fFaT3MqqjORTFYh4SrvNj/ktn3Mx9PRVeglFN9fSNYM3FyXQBTLCf2
nUOYAzxsE6zhypgbfYPK1nMarPjvULbshxBGBkampY5r1Ui3zF9CPIdNe0HrwX20G35uO8cH7h4H
d4BQZ1mEWIIggs0E4mXdRAAbmqLBjswos5rlrLMdhOIFadduZ5bMgaY9qyJdltbdQ3vRf7DquTax
x/rumz6gCh5u7KQAgPNyb+JV+YX6L91i2Xzz6952OIDln3Vbvc1bAlDpOLe7sUULbK4R75JiZw4v
A8Wu3fuLNp58n/n3INAfeF6plJOlt71oaWGzAmNBH0CeRqDE/uR6tRfP9VXvTD30Mv/Kfmw++VVW
Ug3cA8siv+tCMNgnjKr808eZduTKr8mWmuKt/jVMHCyHz8ZDrZmWe5G5qV+vnU/auX+1TaSBF0yY
Rh4S7l+qrmcr0oh1fF1RQYzHkPde4wNpwa6/wtZh11dhuDD0PVjVLErxj22xv2TJ/5wfG4hc7MlO
FBruAo4OTOjKEBaPAVdyj4gQo+JbPsyltR3cGAxSjHIzyLF2ZiSLKRx2OtVM0ZCiFWlvxOhicTb/
KZ1kEXBv7ERb62KIRWLFM9rUl9DbK6vhJdgYS32AOBabg/0Hj2fgfD0FA99h7xKSkNEs+5xXt83T
XzCqvTSkqfygDot4Cf3fgeSI9FehvmzZ/xb51fzgtqFPop+RfK5EfDr6SJ7llRQVR0bCEKxlt6VM
N3S/OqHSumXQXU7UgkaJhXbhNQFTVHlUqZ7U74bg5oduO7ZYdEaQuNKWewU3dmCNfZ/o5FFH0qJ9
LAZTiINSny61jHof5lb/9gjf+p2/NjCKjgY4G/oJ5v7qRUhlgWKznGHoEKA53DPGDytPOwOrdtqY
mLgJuP8028Bb4et3wora9IiSzWhuxFphiCwfCFIaNwVfNZOmoqF/u/vSeisC0UUzJVNjyZ9kXc5Y
psK/w61OwGXmBWpEFIAqANjDDCqEGScqjrJ2KT5Mpyb3RuVaoGcMMzY9aBh/BLsKpgzGbAxli1uS
nivKzBUs+ihnRisr3wf7pVBII4+cq/v8nm2gaaEvGSnMNTxqe5m4NmATr+6meSsrsquQkUau4Kt4
LgvKam4THKKqBlqSLWbNlXsrXdxXv8xEObm8xSg5m1UuLwgFGCQGRKvWvfBrmlSnEfRZYa476+ba
up0adit/R84knvct45egXwvai4i+6VZxJf2NOZGhmOAhC93G0W41CLgm9jarh4sVePMMVSxTwT0Q
1duKfzRyy/IvWhen1q+i+RHAdBGm1A1uG5YgJFizzLN72JqCgRbz6NBQ8Yk5M7+UBDC1MI/PeEBk
3ZrZp6+tMJE5ovjh3hmUoFLkOIgj5fodF/a4KJ5byzp1VasBXDb2ftvMObbUbVit9HDZudl5DfJ5
rkRKKb/sFJYXBC4D8oztG+nENEnbEsJ1K+I5DM1gHxZYHZxAOe2DHcjLLsxZrHw4PrwfAjQ86N65
fzxDfJakg4VhmVuoQfNdzlBGreumEkV2NaPl5FqKVO64V/HObLBpRgeL5ruO7JWozwZRd+2qFhlf
alj1JxLhVCFSX39BinU+Hxfa5t8MYOVRSH/crFoIBGyhDrUUnkekunqUcgZqXB2Gq2N/9+xFZsM9
nFZpnyvHH6XMqvzaNm7P6mu0z9YPqUH62VrH+ycKWrZ/HYtN+nf1xIqv4+kjKuhcaXcy+UVwTy+d
6IHkqJrolUGv/ngGy9oiiAj9Q3Esb7RW++ICi91s6VXcM6Oh2aGcy7YSzUMfvfj5LaSNn899iAQ8
EJP5zd6/mZgzEWvjaQOJM5NHgFZXcJlHZZMpvw07V4Wdq65+BdkTbmUDV3XFRNloDvd7BZlj0XEw
0jxiPR7e+Vk6T4wCjIQL52b5BzWNIjtOO8pUHGg3Az2viljsO97y/cT0wdYAE7XtHyn+AKD8RODL
H1XIr9p5OV/vRq97E4P7euok6dmSwSzkMjxffMXi8l4/r3blLf+4+zPEtjzRWrEJiQVytdvbIR/4
PS2m0e0kxzqPY9CxvcNCTR06V/rr97cqwIZu2gCDCglqT4JFMLIlT2n6yu/GYBnVf0gB0e/lYaNq
s5C/8eDvD1lQPrwYNj/q8/7eS2/+HL7JlfhW5VMrTLJ6I/+7kOK/eGCFpLXQG2Q+qvtPUzeqefNe
A6NCcFWXqNVaEPdm6vtKQubrob7UZIZYUm5PRWbFiS6+S5urMqMukEqNJBGYO5UgTTq7bW4rI1Le
7pJhLH39wDbnLfey/oKKkXkTLsWDlf/q6zl9dlKdHEGsXtUYYKQQ0MdIqPq89A6poppmnmofaiiE
xPncec0BfmK9Wy091W2anN5YgSJANGjPqtTA3ZMtUb3S3rav4zuoXjEwegoKwlOuHcfHcbwWE9yA
3AK/50Dxi89qeDuYdVYMzbhPmKslirmJcOHyr6yUca6XnB6Gh+6uRh9U5qJq+UYXCKTo0n2wQpPa
C15Z/F7xHJdGM5bO9DjdW84fxqX+2kDWyL6KoQb5qmaVtpcyZFxO9kjcSGXV4C9kOm6GVYWWr8uc
zqS8Az+g0/nnhAqg8BZAZ1epXasqJLUuOJv96lWwapiVw5wKUayQK1lwNn/XXmUqR5+75qzYPpoX
Q6srd5kmCsTuqpcrGHAxfKynKN6uWJGS5lunEc5ybeJEIOfKtZcGjAGCEbao83IIdIV8/GPd4f5T
OxX5Hv2+lP0LP3eUq8gTN0NlZO9+i865VAgwDPtSEwKiwDXCzL2Ub1yspHJN4hscueXgguHCgaWc
G66BoQqegukj8eZJM7vJo1s5D5Aqzmr5cXCKcNbDhhHwGlyayXOSxYLD1/Yz3ki5CxQcgQaQCvQb
Bq92PUYpoMVQwuYK+87/eNmyPMG4Ln58izUcsOnlq+Yqmo2+uHN2PXptNaC33upFDkW6cdjtV9fG
pbfIBobVaINZtSmkKt+8aWgwj9W0jUe+g+98rYdRKp5H9dg/obGIorazoX9cajn+Erleoo7h0IzV
HT2Rvj4oW8xpG0mB86mScQwslodhMdqN1hZNEHq+/a4gf1YiBePK7sFpfFtqi7/tC97gZbofx7Fs
1v1AhrnI9kFCmg8rw+HCmZlMRhBv99WqcOwv+7cOCko59/uoYfS4uJtycnKt7LrPzx0NIaeNwbqH
E17b3PMZrOVZ/kaX9iqANC/T43j9hVC6gd59m0EmY/nDlC7NghYBSRcu35HVJJ1gwXOorq4pdazO
H1lj1rw7VtMvxTp+mJP6LsEIawuDxEdvlhvnOKjd/zaLWiq4zd34AgQKA2KkLrwlKsRuHGvuf2Ih
M04ZxMqush4nA1Wk88zP5YpUCCRL836m4FwFKeuxHS8//Wap8i8LkD3xETdUs1JsunzFietX+NgV
P+6FCRKQO1VpCeANpOoEBc2zcNgUM6nKG5DwtPU8SMuyD0hLNbEqo9PHzpXtmv/a7lk9kdW6xe9d
lj/bbD37KK22pfixP3PjZVsbY/VVNclbBwe/lYjYQEsLBaCtvfHaBnlZRKY3A/tT+SaQaFOIIek8
9ZHnVSm37ayzv+9rbf0IcspENbqtvLVTs9pjV7f5HEES7Bjtq2wCEI6yjdi9Ej2COJaVjCUmGRlk
1+i/x7/l6WMt3HQLm0iOZ6fx+9jZYWJEum+c8u3n/viRBigHO90dtouAPD6FVuVIN7H8Op6Gt2N7
lejFrpWN6og8JalaL+6kfENO2OpyhMAqMR4EDWtwBJrkONwQtEHNBB5ID/JQaBvUZuU98XhGEiBP
2FpOMisIVdJelidHla9Xp8cBuASxYKSR6EYQa/EvOS3EAFAsDYoPKnZGKqUgP39RX9v/Wr1ty4Vp
BBv2bY8KHthJsR32xqihwbGy7aF+5CNd9zLzk2NlmW8jwWkleZ38M50JP1pdFXu7Irwwmh+VUMjW
BkKmJ7w2LjbU6ZIfiEIz9Hg81vI/Lwzeev1nodQcy4kpVnEUCqNeyjtCFGzI+0J7XWj8MVwJP2CY
9nfWDrTb7R++YrbjVH7815yVpuPetfDXMPgZ9May0nhm+MtGJv9X50jo624rPRg8wBDn/V85EF78
cxH29WceaH0UCjZx0up/3ohLh5PoTOl5r8Xe36Qyaf5jxhR2k7Y7u5L2xHw0UzwlFoW0/f4+2ps9
Vh7mSD2tsSeAqt24U4SyX6FoSHOymZWcU02Lr7KsVEdBsJ9lfPBypTC4GQ+EI/lhQaVtMZYLM+2f
EPz5yPciZX1emKj/NV6FcRVxWc+UVw7c8p8ZYwJ+PKliQsmvXAmzKb1iKg9nsgbkf+i6FDTj3osF
u1mO/+89lJV0bTtbQXHhSMfZgsY+VfzjUqLq+AlbCYih0Mn50Kyf/Rs5t076eFv42QT1+Ln49zPu
tMa3/OjnWBwC2rwEU9y5/Bok8qxuxw6c3YeG8GkapEn1NuGHMvlhCLOH40jMDQBNyuumZvT+hgtJ
vuGe8KD6q31zHM/XB4N0vpJyFzo34eaD0jpx3A28kEoGAuBiOtdjkVz5z1thLKUP1ffNFkQWng+c
fq7UI657vtNZ5OcwwhZOp1liP+xot7LphajDEmet4gKQyQTlX5cV3ncaXhXVcE87YRshuMn37YiO
7VbyXmhOuulnvsPwhmPofJ7Uxi7CfwaU2sQ5juAWOrxvzjZ9PeI7P1XPaWlo8+/5X6/ECgQjtjo0
INb4TIVU3EjGLA0KGywlSfIq3GyMc5Amvcqg/t+VCZZGXFvaKgRb2QvJVGEyGFwL7Y/vj776xF3I
Trfw60XKh+a9VLrmfX44Ibl8t3stxQzf4uVUT/BckynvOGEzXdWyvGLly5tIEBBeaSowpQCQKafr
9835P8nz2PHBX/BsypwR/eS7IvTPtkzM6RwKAoT1aTBJCDDiy0dVBjkk88tIa9O6INWrh/OXFhdX
6J9cCdOozlARcSqeSyQwvhDLHR2tT88P52yCQ8+rB7a3q7acnfmQGyW/BiTx8gnqSZnmc8OOlmbs
GMqhpwvFcBMWaGBiYiixlT9sCEnhcFq/jJYa2kQRaYlGQJYZmYOfwupctCTWKS13LZYJteDw/CBV
/o5/rb/tXlqy+JNJ3flIRIgME9z6akjHXe0Of/m4Q2/Krb7/cCg7BzoMJ7b7PQifc9+nv8Of6EhO
mXikPGWwYcx5nb2a9BV6iX9T8t7NMEJKu2lyvJcBJwfvpODMk6uBmKB9hdc4MgC7wqFC+hfn4WHc
M6dD91AngbLLDza47Ut739216alF67p73a5A8Drn0qGE8LLnhHkhgJEvWXHRWDRm9RmQYNllILAf
ZvLa7jdXHd7K7IVZW5jmRQ1edm1Ou3U2XZv8HFTERzvNDzQFSLqUu9fGjPdttAZWxf7FLPYDyGeq
dSqc4q38bSrtYUG/6yR6z96iiYQXNCYMJC2olDtgmg9MUmtrwPSX41XtWg+2oSpsjMYkpt3ZcoeI
vyjoApGY1eWg8mNzey0stpW1EO5tI8vDZ1HMpssr+RO7Zion5OPVtr8/B7O/6NfSQLFJhHjtnnMc
9xPNB6njnzDbSP5aCx30xVCx+H6Xn56Ofy3tQkPqZyqHVWGzL55/yp9p4xIWHtdqkp0gEem9EuFZ
AWE+5gVQLLfNNZzSnPNS41z3jrYXx0Z8WzffTC5bL0nuyoFYK6e+rO/PvfjBUCEz1W5sakIwr4mm
6ebVZJ+nKV6Pcx4JjJ7LpqoYdNlhjj03Q3HN9DbQG56WMdB5Kytt+1HiwlgSXa9Bs29fmqqHpVr+
Z1nPhTZwb3wlOJRfFY845mm7xqwdbaz0iU9xSq/q3v2ENWXuiL0xsQWP1r8zuGaHDX8FYUFMsEnp
6FF4lrMyNN4wda7KLNOzXcOZiYK+Mut7e410pBnjppugNDuV5NLWE504Y5x1ayW4RNd9HC64qnEN
0tPA77dW22MjUxXC4vnlKGG4TS0+PQIIrdIAoUvx1AQLmn/d/xTPsg0xy5Wn2qV3cZ61bCzb5iNc
0MpBGnLROoibFJwZNAUAVo3/SXc2Mi+pXcepShI9GyqLjfhu7lGrMtUYUC9RP45vh/zXhvYn0ZZ5
XZmV120ixFq8e3aXkheBn0Zsykb8xI3echJO0Wa8/5U1BA+t0OW9QciLsL8Y1KeFSwrm5mPz85Qb
IvOrmJizqP5d4TvDSDF4K9e/zChTSrReXb6OFkltiw8G7AkRsBBb0mikLGj1hMNmEF3iUeD7P8l4
Eg4a9x9fP3ylXaV7B+i+SxM0KmMFUEnl++Grh3WQSbSuYcUmpk3Eq3HwertlsMHWngYUt/K1MXJb
CAjBZi44k3LXrfzpj6wF9viPTq2xwqiYaRtX0mZ3Ld9eYiNnx9KrlCKo0vwj9QSfNmfEbMsVwN5f
aAmf0mBjjRm400lC68zWYn18E1vtrqbZ+zc4Zcdt27FrGhyZ3bvdJRY4F1KCTchgjDEpK4KV4P0R
RAePrJhWhv43US5zJBLre8C8Q1KifVxl8LPsTRPVOY2aYMS491v0MWdsIjZ4rKUQWrq0AvEMFMJo
VQT9Gu+wCAoh7kcFa7LQvRTB3YUNCS3Ky1e8TEl/K98LCTIMz5Nhs8EBLYmN2nQt0wo8rUwrOZwN
V+gwjN1Dh8V/en4Gh+y/osUNZAWh98fe+h1/FBJA2xn5bGkNR0xXwsKWK13eKK412801SlZbXp60
RhWtTTpRzmaLy8j8lWkvb7X7u3FcdFfrVhbDQnB9tn+Mdw/Bqu7ykxVUZYU6tXPvyf30keHgKiEG
eEcQE+lczuObs57F5q0gUGYXLXmpEfdxrJg6FWdf70EaEyCiBb+SSa7M1xP1S5OtRi3FQivKRC+k
+o356SGIrDtGmh/BkUlId01sXykrDMPagIJyZ/cI6kIiTJnvcYkupdvqlrLgiF3JMLPpLoLqkU0k
C/0VGMT8AN+SZhcI/vpblTCXF12oTDqf7VgU8ieDg+ZiuGvKz+q8ujmctEchy2FFRnnXpoeC9yAg
WsjHPuAesfwH8vA9qBh5G8AXkp1X+YaC1d+NLvJxt7WYDFgEmV31SOnB3pU6xFabqG+3zUy2Go/V
oJg3kMJiftpN2Ds/L73WalF+kcywV7qWVzmM7hJa6jVbTV/Ku2zR/1mTIC+Lz1wllqvcttV9sgmZ
PMUrIqT2t3rGqNHszpo3G0UzjeNZGGA9emxjvMw2VZn02VQ5k7Wb1Q+7Qdz4a1uPpA2UWXzhfkNf
scY3zfWtjhSzvEBBC+tz70IYyhtb+C0pHz2N0eW+wURjy0fDzY7/Q01FujLJqoPEaHkErmQ0s0Gq
dxjuulfdnXFJeVWJlcJE59lK/S5i+dvk2jTVanOpZFd+HV2ZNdSi9fTfcajbHMwm24qBGzaMDEjZ
NylIKaLehC9QO5j2tC/d9OSB9JIWIFBejl4YCc9igv0dPlH7QhefmUa+j8OUwHu6doORJ5KEE7tq
/PTWH8cfg8zW7fcwiqJxHT4ZKRG/KevuInJDGaw4N1A0UQhTEIngsLUckuIs/x24fUERY2zTySlv
YtNT4/69rkSrEd4x0rvSJQxBN/Rd1NWD15/uqbtjG8Z3qWIgQn7EyuIfE0BKseVj6/AS3QTntHT5
iDiGu1pnO6VCQ++S47QsA9p0IhuD9pCxQO5e/mImV1sPrTLNc+WFzrUKboC1wa2ebp2NH6CYs3xT
YlWTr7px7K1xBUMf7KA4kbje7F7rL90yjLg2a2cLd2PcmYnLCjODtRx2CGO5n1Rz2+F2MlMY4+bx
xbIEti4OxHPaiDjTu7FESJMqk+6Erm3fZClRyZVz5LshGnf58QzRZ5f+ogGGFkcRRlBJGFnC+mX0
VDl4Xr7uBKtu55B7zHDyXU7y5BeUNzDtzdhGgwv+UjbvuYMtzBHWqAjJqsyX9+tYC5Zdt8o1Fsy3
F6XlwP7+kxVl0wgzaFlNhbvpk4lGiStPcQuNuJNUz6WOVbGNi6/gnCowJaXXYQqRNg0iVK4ef1O6
sGa6tmS+nWithsuBeX9zI1tq+b2gFH79Xj4f8CiDL8nTy3L3qPPZKTBy/YA4zsx4HgV2PQeQbjdK
mscnTm3L+lejoTUY4l+19yU2jIO9Ccu9dusB91XPJsDVTWdZOn28Bg/N/6t3bzLsKqq4Qbu4FgMA
XUUKF+XcrB+PAj2XddqM+qsRnEuPkOV6/E84NGLXc7zsv2qxv2OPpK0W9RAXA0vCTLwgR8P5e+Cx
LopBw7stRb7lneQKbBRbMf4kFDaJmhLqUYn0RUp2lJptivRVO9bc9az27Wz9ahL0HJ47z/mpev2I
TWY/9MYefUPSy0iLR5qU6Ucq0UkKZLwuXOyiQe5RykzWH9H6LXDQBP6pZCqJD07EV0nAmm4CyB0N
ev4CnpkmeYyH/KFdPRMmDbEOKpmbFrzDXpNSr0+xjX0TdFusgpgMFFLdXGfbvY0Z5fCUwTSF/Wse
AlkxJeMm0mY7Fh2khztaBDwbdKjH37IbdKbLWrR9EZTBVzmf7cfYSP0kDGIyuvhpbHroR6bWjrdy
W8S1ZEpDhPTHZYz+fkRhio/d+Vhh79pREDbGFcoMMyG0hWAuEkeQ7jxkTiU/T40g/4pd8o9Ben6h
ckJDWf6cxpkO4wOBk5/Zevz39YX77naSJ0JbkSg/RrhVmX5ssmbLgcL4d6Mhvs6JLSwGyc+sy7Ef
Rr6fk+c8CblQup0+2Rl4Zfz38emWQqqT2FVP/qVQn0eryXr47mDt+y5oCswjzKZEofKQgrep0M2K
dlchjJxOIvnUz2buZUkQEZdQ9taPeup71z/03E3lbff8YRbYyPTPruboPL2N4y/3znYQNzxxherh
sfzMOK+ZTsLGmuDV+FS4L+sL+ccIYuV3h0NW/dyJNem5W5gwYznVVdcvM/UQRr8uYfpoijXm/OPO
riE+vyyfhvSyKbK1h4i3x+e9i17Y2/aMxThFsn/bf5zaRnT/9nzjyYQ+M7hJpz6wxDux6vw92fRw
KvajfUvWcPtei36h/9VPZY8cMbFFfSienXdoDvS5kCaz7aa1PkIaTuhG0tZk9jwoGA2TVH8Hw+pA
rRZ3WmNKjxLNKqB70ozHe89v1ibjzHdIQRQpZWl9aMKvo3Uv6SI3MOKH/KBGqUZmzlpicqTEAoGX
jz8z7FG+oi2PXxW1lFftpsOsh2HJqxWyOMbLz3h703kJCNxVsWWDCR9PiJ5UKhkJE+4GjcMo3XUb
YiMIp+qlmqrqX01Q89tDXd9YAy/oGAxlykwY3xOZIx+n3xvvXlegc4IFsFTVB0aIyI4/j3FGcMxC
7bSjrjnRgt7LntN77eAW5lGlK8vaUWzIOSS/tVExMdVk3dkPcvJyU51YF2dtpWTL9NkU/B6D9f2G
tYzl8jhIta+TDRle3KB80cPi5irIk8VEJj7sLkPBXacX0hErUVZ/wW/3wgh2aRmI15OkoGEomezr
ARFF5VPXHpPIPwfeRXFTjHXDY/1wW7z6uWG8goUHBxG2vqTV3GqsJCCH72y0w/Gl8zbB2xHPxyY7
G+W5nG2v6xlMJDALCBTFs5TtZ30U7yBDOsHfzeXw9sWVALyGtr4r9AOoBprTXcyq+8axEf3Ggddl
hVSQYynjz23oNRME88Fr9fT7nIgDWBIleeag8b/3eropAuwH1a1tGeNg+oDkL5ub9mscjCaTxcUo
q3Ni2bUepGvP6jwUUku9hXw/lubQ3la8jSxUoSka5JqXSUZdhdpm576UKJkoi1LwrMHllQ9+rOE7
IPWgWaSG2TbCz3tA8ESdkvgg8DkOD/UcZxHtZ/k+dPmq259EI4dYpaJrZXD+eDRxQ0BmQTYd+hIi
nNhoUP+2wji3TxZZj34fq/EazgR87NG2huXCR7S2lVxz0Y8Mrj+zccIgO+ZV8dpimKjzOKxQnXF4
EEChP9bSxI1GRTmdy29Cp0mk+XzkT/NI94b2tLjaRXKe27PKIGXkLLxFjPrUyM6uiUT+va/tbNiI
TciZoEEdfrSGKFK76U1T9UUXvRHt6Tp4Ug7feIAK9GM0c0ChEklfWMO9dv3o6OYp2ywCRopRrTpB
E+SS2OHXeGzsq3cjDK1w493W0QpAOnxhYtZ2k838/ZPj49dgh3xqhMh4PQtF8PD0Q4GxixTOvXOb
FaMd13YYqZ4ms/55RPtwHC0Gr7qnCj527tKztCNt3JT577NGf/P+zg0jP6cqOHqM9FrWdT0VDl/n
ITtnujz/lPMqaIe3iUboIPSIywfFCrqUBLVcew3VWUyuHzaed/6IpMtA+fKHFOThPMn72w6VmOne
o3rtLQZiex9FySXvRB4z4fhz6G2aiV6ye2MNnWRqcWjzG50nkYEf7TdjNHsxIeaID9HkPhcD9bdo
i5dlior3tsgjns+iSBn5+8P3OLTxeL4T36v+Q36njbKbmp6b5w6hxSS0cH+e+uAWEtQmouvbKBg1
nmQFLPtgMb3yeLkRbFLvW54+7l3zRA0y35mJ2mmCkdTd/iT/Ys1H/9xNIpR/2JNYdE5e3WSqkBtF
p7MBOgFYMYZntC4Og9t/qnM752GqVbvOlYtSMOR8DpEJPJCv/J2zGQj8KzeNj2nQYDBMACO2R4Ka
GjuzrlMU+6YdfJidfiZ/afWRYC3Ly3na8XYzlWf98T1r3qa32vNZiAJgwrCZgU8vxhwCxbfIabmZ
hQ658ZNITNla/E+rDwwxLwt+TJEev9LpUoXW3MoA2VNxJX/ejWD0otD53P0mp89xNEDQjZnRT/9R
S/WemTwiznpwH59qmT8jwu04YTQd62U7D0Z4pXTj3mKQUIgPIl8ebHa9kWo01oivpYI0IqlW+t5i
gXYxE00O3nsRwMXnoWbgmpSijNR64jnaygaZemUldvhZS2LTLdB3OB8Vt0TN7GgyNgxAaPpZzOFJ
ngvpXf1EwLUvrTLl5bKhUY4uyqg8QkQjXB40dtrDReOA8B6tbrKNrbUp2kkoR1etKzvmW/N8LQmG
FDR68D74RsfCM/VrLqqBdQG4JCsXY60Yw2j+c1hx7OikVTyplgvZzwgCKlOKyfNzP7r9bTXb3KMi
BgR/RICxnyvZTD+uqv0M6SNU4WAY6PhX4FAHwEs2dHdPpSnKrZntZQbPaUKE2FlGabIQfRQVh1fo
K8DT/X7+JbU/Yo180KNaOzDn60u0bXaP8jZnehFoLOqSmztWsLTTIt/v5ePEPpgePEKOTWzOqecL
w2kPOFKG5k8Ru1JmW7h+rwvnkTc7X4txfC4u/QBdGgY2vJSLJV5Gi7hB4NNcdonddx/EoRVfbK+s
EcGeTiEyP0rl9uWu/77o+XtXfpmRAHXEfi64gIMOyUK6B4f7Z9/Yfa0/dl+PybO9+34Mo5+CnIc5
Mwz+UV/p8X3K2FQ1z3E1+bWrX/9VllbJ9PjI6eeH1Cu4RN56l+mNUvpvBRy3JqxL122edPo1dcey
njwbkHq0k/mYBhY3+97mu4XdFnN/SeaFHbxLm1jtsi+BKZ6R+nknUoM88TR+Tl/Er4vODJXcTRBs
2w4lUpouA9YyxGN4/z7Nb4NtdTG/BBVCZErC82AS+pmquWLZzzvn3P66EpQ/N3HmTAg0JvIhT8FQ
FAtgQW9zLS2See5b17uI9uKKSSrCKi1pJNhyLp5KVBSbRSs92OXArjchtpgLwdx0P8EKObQyk+3w
7D74YxLF+TLR2zVfqzxzh+z01swOuNUNz+zhjyHvKHPrXliiKRAWhbMkFHQcgzxtNHsAAw4azmjB
LZTE/rQK8Q7Q1qXzuQT6HYFwzaOEu3bb1KIGM4EXeo8zdGvExwqyJ9vdSyCKBU9UzYp74PC14cGV
sxU9Gomf63TWO1lwBqnpYXQYqepzDe8fh4bkzNMOucJa1RIPLzx39h+5Jb+FyvNeiL5LW9MbHVC8
eIm1hjRZFlFH4Miu+DSazICdgo+/1j/Lj/XP7esF6w2/wkC3/Gm8YAj58N9h7H2tfYbJpngBnflB
kuip7d/+5BgiB2jkoCV/LH6UXo7cS3P5z4DMHtrrZEEnYR0g63c3+P/7oVTi/TA0TScYQijYyNz+
fdSqn1ASvsY+tL2T7JiuZ1n+pNW44WfAvCtIEmnBUMU95uU0fGOsGEaqEszGfHAqiAzke8tMxIzJ
iHRfCIxc+X22SYcDPKrUqIOH2m9hGqbVbfuweR+7UByZYFhgpvCzMLgM/5WbHqU/b/qzCqte2QhB
QYiyzVHIBAKtnUBAyvqh7VHWzwVH+HPt4NQ8/dmzyYP0MXZVXd2hKPqaU5BG0U3XQWhAXwU7FXy4
CA9x0xu7OOvSo/mUG3HRSCIGgZb+/c9kJTXdDi9j6Np41pv1cp2s36uv2PdzuviafWKKdtIq6SXG
IHIJ3DsDkPgx0d8XUCz+XvleQ5+JRLASDPAuh+8Pkyu6ImenAZ+AgAGV8eV3qLVP+c9Tfi7lLwEs
j/z7FUBzbY7fSsV8LQysa7gB/2y/A/PCiD+T5wDo0uthQXYMoj7DS8OL4qV5uuD9ApR3yQfS1XA4
Dx/jU4b//vO3/9vv4+n468i/fwY4kNoi3++mi90cQhKZKxyM+x6qdACb1v4ZFKEOYtiZf87DMQTq
QKBIRNuBQmDIH7y4cI/dvVPkUyOG6S7f8KetU74z55Sdv/Pi6feHgXn9H1Hn1Z26kkThX8RaZNCr
JERGAmQh88JC5Jzjr59vt47vjGzfMw4gdVdX3LVrBShUjzUY1IN6faB/UiSjwI010mJkmR9AmbZG
CpTFo00JTC68h2w5ZBoUbPM46S8GsFPIAQVN8U54cBYZAaO/mby/a1HJoNHArOHN5o51YQI4cxqL
urOjl7182XPWDUoDwKx5B0L/bjuKImSCmws3rImfJONsbYws8gaS4VhLL+wBUK+3veBhtIg6DzqI
OhkCrvhPe0BDqh/q0Un38sasSptFIr/B/6UqY6RfVTVGEJHAQCZEWebmOjy9RITaMrckwUETv7hr
XU8aM3QXerSKpx3fNPSVsjMINdhn+aMsdUkBMVK50kOYFf3yiEi7akdMHdnzkk9W604RR6OZBCDR
A+gy+DZGLWQpC6oMrp6/4pL04pQTsg3WAd1aoK7QFFpddoGGT+0BJhqh1CWwiD/eSHKbgypj3YAL
7AXiiWEp4AaZfNlRtxKlazQPyYueBh3RWWo2IkXNUKOw29HWiSJCB3M9qVRpG8BdgzXQtCH9V0eM
n+jJVL/nv+weFSBhQhDFMU3HLl0x/C3TyPiLB9NA01cgM2yuLQNfwK5RZGNAErgNxdkMUSdJo866
Igkzxt2zxLxTA63CUutOP7gk4BA7FVby7WZm/9aOp3tyV7TWMimxXrCBBM0jdp0l0XGVoOgmcV4o
2kvoE07/OG4/hD2jwBNFKA/JGA4kTxrH/Y+tvPfKW877jD8C9aBxql8XI86ajef8L4q7eSfWwko0
CQzhBi2xZLwymiDXydEIqWoih3AQ1IPO6Gj/LpLEDx9MIz3aozoncCCrQKzHe5IU4U7HiSRXN6f9
YOMsm3IqCgAXn0cAqvHvqtCEkwc9BaqsTz9+n+fUk/L4rFSFxhUfiU60FeMxAsOl4rSB0HDa2ScU
SrehnDWhLVoDTSqE0stulOwu+iTRbeRZVckokDpyI/DG0aHntP5kQ2aTOwWsjhhCaYwdZcnZd5YC
CBgwKUYN65eEreJncYsUm0sZDljavB9pwa8dFtvlr1i2sVTt1060CZoJrDnVYWc0C562F9RZvapf
Zt044Iz+sPglgABIx56XuLvdOGP7aNyxNlCvoEMsDWEU7NueDXiBj9ehZDEaBWQnKOFL+p9NVDaF
gkkTglMvROppdKfZHQ0K5du3Accr0nKy5ynSDtiXG8UYk4tN1ehgF+use0Jynlu/OMg+WloiotU+
OYtgtqg3Q1oleCfupluts61EnKr36pKWlUYA29M5dsBNAJ0rgw5Lz15UsWNpC/3WwZ7P9yDtdamR
X4KmT+05STO+yvRJFHVWpaj+ZD7BFDUDfKIa7EZAyyF1skfck6aHyxqA41os6ALiAh82ZsO0ZfJx
Eh4MW4HdmqmfdW8HBx6Kxv3hhhVDwYXMA/jF6Z5fBuvfLBOm4EfaOEBInwdnkm0Wbk3cfT4+7Csa
AqX4hckJ3SpV+mYSm6B0MUK+oyPFXc+3wabsvSKLkpr1qF+mBVpBqGSgKCOONMuhw5bqO7CT2JL+
fM5cnbbsYYHFSI/wuJuE7ARmBXXIww8GjKcAqXO3Z8bANGXndZ6fbnypxWPGY4PbixHCY0ceBDcn
I2h8BS2FXgNwFZiEwaDzyzVAIMwZIpsikxHLp9Rtzft9OSF433wy7o1KYLv99NoIDyYvMqqIu2r3
+T5IpfGLjTxz9rofpws8cjlcA4ZExH97Q8ICcKQUNDD2kocUe6i9SV2ACfqNs42EGBeAg4bukH6Q
3ZEs4jJIafwpDo9WFy5ZTyB+nJN4LrURY1jZcZZLFiuUTOwZaLOh7rRpfYGIrFpS6wdgFienyeQN
KSBmA+Lk6MLCy4XRmyRU06GuJmZu7aIKPKWbiHTO03tSlZovW0JgLmE1AVbJBx7A2ck2PjbIHb7F
jfwzN9wFJVFNp/bH47gLtha2tk9jKUFnnya0CfDI7Xa/3Ze2Ak/Ln88L9pxVyNm4BdLx6SePJVMD
vNKeg5PlDdqxDqV0jM5v+qlAm6Ij34eQG0o/sDtu7Xfa62gfZnt7NoMvhf67jEOW9Z8MrTk3W5Ds
b+ZRc3reNBxshwynoE3j6CXaAq0Nu4N0cIV+LKcNhOo/EZUy5KcoCy06RIm8RMJBkDjAGy+x3dWo
WfMLHF0EGDtBX3yiUykNr9cxNj/KMoF60pV91jtqaCGDg3hNPRshQyQna0PCdAPXc+rl4uog+Tg1
TpvzIxmYZ5oolUCYWjylVHVKK1qY9vE4ScAfMHid+2PTVsyC5C8kkKmKEqUdIsGLk18xfpAnDUIA
jyxfnTVb3Z9HqHppJekl0Gg8QRxf3TjuVnCN5ZQarwFwMJVc2/eQQzaSJ9dp9X39PuItZxkWEZps
YLvFP1ZzKYlHlUjNA7PuBa/YglOgde68qTY/KaVc3TnjGOH5M8cIHQGAja/aDh7in8wdcSbacYRF
51DqvTI2ThQk/2wxm9x+t0kTwOT25t3eDbWnqjkVxBCX4h51XcvSk8IAP6SN5wGxCmRwuH3K6naF
MWYX+b4w28rmgOpMLRCj8OpG4cZxlGqJiivDKC0nLan9kJN/BTSnQZ96sVS3aP+jSA8RY4PmOkOc
IlldeVp3NxJM3WhNWWMptTGQXy1ryIrynmOfMV+yd3p9ccFwyxuUPeuuUeeyJlJ+pAtIXWeQUcQP
p4vVe3Eb+qERkBgMNTFYe4xNpFLDSxzpiNAnpQ+6ULfAvghleAVYNzljd4ANQBs4XK3Wz1AOI3eh
XzpxLHV0EzwkeCTZW1ox6wDPaLhW+INDgwvUUKAiyyZ5J5tEZM7GS+dx+mXqAdfyRZ68gn+NcQcI
NviSGN5DP4KSXA1wZTGocoI/6i0hsKcNH2oCUFaIKKa2tw5WsJVuNUd6AioE4CIckdBEgf7D5SL7
TaNdTIb459Wv/hzaVRQK7qpMNZgvQEJ/TikmxRzq1FjRGPnPfE9q83ZEfKYH4faFDyZZ6hy7K3/j
Lc+OPM8lYqB1xsGULZZ4aS6bHhHPcTHAw4757KJG0BPaS/0Mc76Qq4laWrOoWhiZKD2WaIPo0ysC
zkgvtry//Zn0u/M5jgmujvf2ObV3Ti2uIK6xpM3cQlfyqOBGUkuajaCHjCt4NSwFChsxl7qg75Jq
S3wGWXGISv49ro61Qt9gDT2VpEQ9Fi90w4fGCeD/z7pGe0ItDFXYjq6MPbRccA66CDMMZDZ1YGxf
wQS7e4dRBFxHx4KvZDgcTqdMPOP6eDRUrOniAHcM8rgA8l4CSiHtX+Am9S+rs3L1zjtviRbTKFx9
bp0qFlbdBjqyEuicR4c+/5X/VCLQkxP5ddmpJHWcpatBvhddLBsddR9PSO/Z0w6MVdWZfdF9bXZE
bhce4MEJcJ7ImPXoyerQ8YvfP9M+JlBRIOolD8kWD7f4nXU9hyIj0qW4HBVYOziLTufhdvjTTp2e
NDmmxpHRWZDrne6v/EjFQHp6rQJMdVwFeCUYSgXM9ux+6hnvU+crCKA9bTcowTl5kyW3VhVunQaz
jLti6uPKY6YhXSTwSBFhaE+0vMq34IwALaLNv0EGFIHSW0qty0sKCbuRSARSQcwKwwb5HS0FFkim
DZ9k3bsZvgcrCwRRwQBs7M6p9DI8UPLnrqIJqF4KgKrjnbp6YjiDIg2nHAgHWk3h55bpq3xtFvHB
U7dQffkhOKJAxV0Z6rcdkkuHVkHdQvIDOEv0StQ4Gie6HhZyCotyCndkXoQ4TeRRE/xwluQPyPMf
R5xuyKMYWetSmJJaH48Hoq+qugN5jJca+k82WydFsbPkCHE58wSYLJ82Q3kKUN7yG6l1b2/r5m9e
Dg4t9jW52KjwfVN/y8L5nGPjU1AH33VXdtfc1TAPJX0em1asl8HZf5C0JEnVwYIWw8a9teqgWo0G
iLewawJKUgSOFrd4b+lxZto5+aZWZkK3xgypRddL4+Ic0PqYJjWlkb6u71OuDi07juKxGuXAEKbu
z4IlleqnhUbesJZ606nTZ6PTL9cBQ+KpdDihfq1LTT2MJ5bDwcEwiSGiULlgJqxikXGrZBG0Z4PB
SmGvZbNqtGfyXRLHNqwhhLDye5Ru1dOs7Lp42CaNGWCzhxF7utuxaBw5EmeGCkOGOic7px3z8afE
DaFtXcxu3izXs/R+yfjbUXSeoT1VWP7ZrEic8wCbXeTJgoGsdQujVwMr5mI+FziDCxMBof1uaGQJ
foH94gQoASE874dbDHUnoV4RCrTATz41Jjoo56etpSRCV+hxJL8SFhz8Ty2LhWif4d4o00PE/fqJ
/A+rR4UF8dmaFbvhOigBori2SjODMuPU4jduBaMb8P8AgHDRTh9fptnlee1SH7lRo4orTTgDgxwz
dGnHpgmPUy3YuVdq54B+AK09F51JRIJ4xbLPaN99Q6ZNCn/fLMJBgZ8+vTHxIWIIQniDnymkmrEm
wXyLHlFFSDy4T8/BOXj0GN1LafsAfwftG+a6NkkBD/SXusjlxG/8z1OPRiaoYftP/zNmZCjXByIV
WhuC26AY5SPoocgwvwHNQsVy4qKwG2QZewApHfOH4dADL0e6n/tuIdwkhkifkYGQK4OW8FIFT9jl
EI/BZGOsgTJGHzyCVNmACW3Ko64osiQBpLMi2YajSKlJPm/05Mprpg2/O06IleV6shU5RT0ZzGGx
tQK3lmc6LlUukw9zM76i+XxLGMh864CHfvXEFgpgDm7QLdPCFbVUof1gfUFqbo2hf3uUTvktdcnF
6B/5UT7CKwcCHkldzaham0c6S5UZeFWO9oOnVYPdB2ymCYNISZ0ac/wGuXsQcaGbeShu6FVbByat
pT+Yy/sgiJPSlVchx0fHhO4dI8iyfviW5RovlJ52FGeEf6og9ogJBuOFKZfKQ4HJM9Ap4I5ZmxUe
QeqO63TIIS55rBVhot4LOwXX0CdS0hV3kVNN9JkqTPygHMwY8oWId4IgGAW/pClM8kcHBq8Oed0w
ZRU26SERYndLc4Cy4+THh9oYCo/dNVDJdIv0WCc6Y3RilKVV/gt3hSYHCrkcO37bhHXS/YwmxEXd
8rNN7bG4hmAbqi2smHz6tf6WVInYFJB8XCretXVymFvIv7bk09KkldwhvQeZn7+nhY2UhLBkTaGL
YlKZc3nCB4fAEkIo9MPOIb2CdeDPcnwlWOS1lZJBPZsWO1khrYmSdywk0aveWL4dDUpNwFJQtxhz
x1hCG5h7L5hh23hAz3w/zerk6YHY8Ad/uoQ1I4qBz57VJ/tyYGcAsbi3fkhrFDesQ0FqIXVjLwqr
yXCxbl/QWUoGSIE9jZWioIDClc0msdrWw3HXQScI5PPgsOzxRxcasKDOb8XR/N9gIcN76Mj4UuGk
dZ0us2ZRX2mfh/vLdIV3rwxf2oDAg+SAxu0J00hUDlnViMSxGbTkm4sZs/Uy/awdZkNgMGRIoACN
H576MyoMnbIgg1jAHgdwdsKrTJpv8Jo7IP1MYa60CsVGwfKuL++59Q5W7UHLtLOG3B+PBSAbY2JJ
/UPDzHxGGIGu9p2Zdevm7tOoWA0A+Dvo6grqxt4dICLVR77spR+PU52PCc2YN++JavgyP8A+DK6o
SpRlWG2VD5yGHVPetkB5d7QuoRbkGkOJxAljrhiXumwL2E/mc2Pl/jZEUi0H/NTfyOkPw3RLKAqz
TQghom+h86RPtsZnPngXfyhvJY5NlpcEjEFDsdOy9zqBDLklLQsdMChv+rOdOc2fujg9ooNtMW8A
/OGakoMqHtCFgk+9Od/mk3NcrClmSyThtMrY4RgvKR4jNMYp7pr3lUcYYmmJLmGtNEfyawfa8xvt
yDoSOoMiD1IrI0OYiK/xkTH74PLx9KQnCirZqkoK6RxlTmwA7CRfENryuhXhvKkmvJsw9jQsj+5G
eo9aJ9JegMkecHB9oeDfQbFhMdpDs2TeZLcgGCVtA4Ovcjc6D7wfbr/RGCws/0uPtY42g2GCExv4
ii5T6h6v5Z3MyrLaL0A842d8+PwGj/4TBPWhvx/eIJ/YDvEzk1NdzbqpHiqDOlNp8U0L694ezQ71
vX8eXkFD6ZlXDaw6YFH4V3sZ/95JA5G0uqUWqNR7QXXwp+QIj3ZAD4V0YF/9SQXA/znX+Ena0NQZ
Sy0a6H8iYeniVYOxNyA8D+hpKUo1OD3p+drR23ro4hcAmrwCgAV+DsgqT3YSjC3qB++RavVqsKGL
8gVPWRpfKBOlK6KkRxjRV8El3SptF3Uk2tlJqaS+obKey35j2eg3MBuS5hKFpjZd77T+9kjzpjkH
GStZ6dv02VEBOo+aUryppMvRS3Wh1I9UCCVme/qtnYld7hpHYndCedOgR/8dgRgaTWP/EX26M4yJ
k8FSkVP+Wnof+rdyGVrpL1EExoyCNd8hQY3l+lN3uOKUHCg26C+VcjNJbDy/P79WXBVS4WmOVbeK
H6v086JONvGMklJ8nkbpI/oy/S+gKqXV0fXQY6HS0bCjv9/BHqrOl7EHv7+jDq66DIPSI3o4KnlI
O7m/vm5FroB6uFWqv9NrIFsrf3PVlvXRZRFuKvm7ODhhQqGE+iqKQzEBM+MxYli7NEyQi6pqBj+q
Cz2qo/JuSIqrnFOCqpa09sSTEB7t6S+s4PyLqa4EF2wKcyMPP1XOVVbTJ+kIKwDXZKQ0w3nof6W2
EXG0WWwFCvJFcCFWIPYs/9rZ9FKQBAcbiIWuN6BqCS7QamN/ZW/TzcBTx7/mpuX0aev061JPMsMy
cqIklsXRJuiRkjxL9CYoUgseAvuw+61fkAg0bbZaa8MNoFZlHRxd7Y13dvqwMXxovJNT/3Qh50Vc
smAlyTjleFllnLgDLRzqjh+Rjr+71Gsk8CflfhPZ9ByLKat1cki76aEPuJtRIUb9a7ABgH7ODCxB
AFK92xigEX1FvWpc5ana61mhfcB9gFEvOEJrt/vZTsvhZgBEtHq2s1BNNu7LanMb0PDdLTXKYWF0
6GTWznXJBIjziHntAHpm8CNZjIXHJwBw6uxaWxoajR1krJQyRGT1cWjJ4CRdbYwuUkv7cMtQJZQX
3kaRfvWXZxGMCmrCyjb8eAxto6oD0BE1duPXj4gIPz/5N3kyZwdzB9l05hm+mwCEgGI91/R0X44t
ms0Hxdqd/KeGNsCd3r60YBDxgPV435D/MvcLqqdv89LSr2xyEHWkqc0XtyVjJfdKDqVcFy0oJ7s/
qbXZAEVqG2YBkcxdNn6GrRaVypdZ8jS/ySw1gDCqHVvuFVyORQKKPhF48td0+JQZunTD7NCZ1Ms3
3miB3nM0WOxt6DPqRHM61MFoYvc6JlvCTAkyGLJXct3S+r/EEH2hTPsNnCb3iKrXUSJUZhgWsqbx
U/DL4temmns/zLVvXSYmwWCuoEO+ZoUD8HWq03zVvVig7zr56JVrPoPVNfiokS7IF8Mr+Ukwsmtw
erXDYXTJUS1iVCQL+rwDMayCIHHKGeqb1RwFaBXPs++f85yR2WUnf42oE8BT+9HHlamqxA+8MEAe
aoQTm7gPUA+vzwdR3wU2RSIVgI+CzP/7SjNw9ig6a74W4EsnKmWo2Fdfq1WnzMwB0qdg7uqPY/2+
qsNmXcFyM3CLEoHF/Jja6Vu7mI9KpgWTc5nef6qDryUTdGnKE1U5sOUdszE6TzBmP3SXV8Dubq16
vnkcruFJisgEw9SwDiZ0KWeG5f6JVrFdVOznfKiEe5DKBD8/qjn9BSsvkls8GZ9re64UIJlvk2HN
C573hGhLxQdpTmmUFy5X8YUSvcMkAccJxCIYPVLq0C087QNs1pNaLmeDpBZPN31sV6dYdU7ggrzt
skDTHCPxZqtTHcwuYgcJJC11Kxv67utvcf7qkVfe+u/+ZTAZPn4hTboS8tEWyEyYFk7FrYcHzLqp
3YupZQppZAuEfgBYRC6c4gxk5aGgHKo4yDwicoQGG8SNeKK+OFKuz0I5+a31pr89WEv15xUPNy0M
9tHNrZuqik6QgDnKcWIpOOnyBwzciXeSyyJjlRq0MnQI4u3a8T2JaUI2BDgY+Rll2lQ3JOsl/Drp
zJw74MQMCONGnQ6Q/jLfoXncQG+UbD+SgD52CuxUuQvT+t6OJRXLd8E5Zxm/wvzJK91RTBuwgm61
7NJZtmlZvQIxJ8R9CEDVZ/bTEn3IKa2XSUquNQGWCo1GWCrEMlFabQt+SsVMnax0Y5WjSosqABSL
zereqQLQ3YEbLXGCyB9EvM4Zlk/g1WRDgxPhHHi8p53zmQYCu8F6/vml8f0YVb0TuGaogBvv4fW3
1CnTOUSL//j2Axrw6ZfWtSdDDyrQRdFgePk6r5xTvdrv2aR+DC/1EbMfn7amIiMGhGrVemW2Ijda
aoCHWD4TNWssOZQQvhHsjoENVTsbBv9gbpxMgtyhWORHpnlicd+mqEbl2ejYUl4WmqKSW2lCawBa
DkFXoTetur9lx7Bi+iqgn/4/aZK4vxveRrd2Kd5AZ4AKoFvxOUQb0KNRIQxBzlrrEVhP8unkGduV
NTzBjINswjJBBEqaiV5En/7LKbPkSLyySozgwBMvI3ikR8pVlVBONGrwYKsu3b73xopO83WUn33b
D+gP3NwBrbtJKFLsFrtFMWQzOOuX5M3QOP+N8SQMJhGjsPoaMiKVUQpyeF7gO1F+0BSQMjLBOx1d
1ZYgihkU1UUIhDV1XTzKEqpjab6gdaoGKamvdPAy2glQJtCDD4zj9N2FgmgJpHWF65rcWWz5hVmO
UaVpblbHInUtVH2qQIjx7BzokwN32HzU0GKMZOCC9JjVVSkgUTonTTGRLeJ6OfNeq/db25KzXNl5
lDCa9ucWnReZ+baPxiuRo6GOCmQb4v7h9Qc1XIhRdrPsuND+9E+MDPB3/W+fmGR0+y238r1HVBwf
KJ9/KWX4k/Gt8aYZeJu3kTMgZAAh90FIY2f/AXsNKKZWcVzuQfTZeCWfAbipLHsYoJpeFKJey3y/
MFtd7OMve3dYHuflDndjQcJHOBy86KKyZvsJrJv2PaGl55psxpvWg5RjF/DroAp3aXVYaX+6pRln
+s5MAhiIYCLkkFo+5K3B0ysTTUwCmvF73Fme00O9dAAJQuvRfUNyU0jITbbxYejZISpiDualC985
CrX9jAjcmZgJnUNs0atWmX3hv4C7tU6moUH8Qrvd+Ew1YkZbTt+CbZsEdvwhdcQRrVuUujYtYKnk
QwKAzsRPBZn7bzMXzsoM+9j2Ns1S/Tos4X49axMos0t1qMFr6+m+d55u+6fOM6n+EmoOTnD2rtjW
jia2nJ0KdBYlJi++wes17rxZheakUo/hNv6+wRQAfGTaa1rPGvPmgqpXDreAr723U4DS9Tkqx+/p
MyrhlUzA6hwXn/Dh5w1y/dT6+OTsG+eo4uyZWH12hsOfXq/1WyVbTYpF1EMXl2GKPcbDjNaAmcLz
SBeD0V7kqBiPtnULEOP+AvW+j8SKQU7kQspUXbqKCWkvgO6+4oVUURHWTSu8YVQEMlYVOnUKIbqK
itNvo+yvZ4em1a3EkwAuyag8zfTLDHTJWvbvCGzVLA0qJs0Fypjviy+bEYZfn6Fz1s/zYNdWncwC
83aDNIxUD3REzLKgAQFMfMEuEn0zTwInnoQAhGPM4u6T9nOJ0fUxzhFWaLr89+teFrkkDTEObxvO
wOvRpsn1s/gsrOQxhsEf5XPgobZUZiEQw/DLEVQJB7R0DVYaRtddOpfmrk1sQwWOcLO5+VENRYUI
oiNUmP9aiBGdEgmtmSnomhI/mRbKW9SvBkpxUL8hAmhX2teIqe6XLtF4QxgWWrdlf7iEEVV14EYM
oh7OM6jqx/QVgRrCSRO/F3WVqB3BpM3DiTzeive/58hSLYNR4/T0RFohQj//wlwbWAC/O030XpOT
7VZL7qWf7e5gNT4GstrMLaGN7sS8NPqZwOvq3j+9q0muw2Lf3h3oMM111r+ro5uP7kGlUWrfWMK2
ldzGmVFmhL/WJvg/HBT/v276OP5e59f5eb5Z2ZDp3u4e89lo2qg863xsCjCB6GvpAJnov488rEMw
T25q9/l9TsvCi8yc+ShDtwYMMO9W1jXQ/Le3ew353jW8hhZjt8xHFjLlqgtOjqwZNij9WqQ9DH5k
qsXkUtG7dy9HW5H5OJCkhXqgLCeWDyBouKyXaX5pzawZylSlij2AfIHLrmEegvAer3MMvnQm0HXS
k8U4uARl1lUf37XGkVFvwqk71i7HGlYdL/e/D5xh+DDoX9/sG3jVeBPg1fAk+cBKzi/TzCwzu9G/
Rc8BsDhLrcaX6YmrMrNutSNYenSEARKgPJlduFrS3YILuoWdXbztWQjZ7jS8cjjh66XblU47qglC
3dKzNN//Xn+3s0xSYudoNYeu5QBgQr7i1rg7Jnw2GQKGF+PhCfYs/Kowxky66bGluGpkCmuK6P5a
ARR6iy1LCQ4VtJQEWTUu+IhpeoAESsTPDBRa/oNJKYr74kOpMbWW+BoqDUC5ByaffmH7PB6CiSMJ
c++MgeVlnTa/0AbFIjiMXBDdnAXeU1miM5ZdlQvlIlLQQ6IMyoI6MkoEjogGkT/jeJUxqdRIdFPK
JWmiRGEF8hvhZpR5+n8qA+/B7sZ7mMiUkhwnY35PGSthU8djb4y6W9U46QLGcqZrJlszqzh8lGGs
ZoI1SQ0+VRqcbaiwpknnmwutiwBiUI7xLcoVhFHUkCFPUlFVOXsibfQWIdRC1ZxEoStsPcE4T0UJ
D04KZEFIPhAYj5/zTfxnhbXGta4PKD8GKkoGsBSBNiHlcoNk7BJvL/CM7CGoUtCj0KdK6MNU6g98
VYxHoHEi46vNYwLvnpDkcmsYP/iJkHk+YIfh64G4/qshf6SlzyGEebSdcp4Y/0rvYd7GN9pTsZru
BqrcnSEdpQumVOMrnsQNia6s3U90I/NG50hhg/Nd42gi+5lZfgmHaHZZhPCCE5eZAX2HLKa4hGQG
ECh9I9Bxk0m8TYm/+WUgnic5JvSGbBzeaDN4TNfzDL7r2n1FOq6VmP50Zo5AykegmmFelIlbrVl2
SQcmh5u/5jU4X3jUT+YqFZ1KXIEnQNmVB54cceXuSPtnfsncT3pUdN04n2JvsWZMSiKbiONWiE/T
A4DTQoy3zWMWl3zhb/UyVD3J2Fwi9eecpjdeWrdj7orfyC5fHM4l/zpNS1ReVRPVwdXnFX60EwPv
3NNU2oe4mWiAZ9fvnZiRc+3cWLgW3lqJht4NGVZdFOvyCkN4NLUO4Tavg12PNE+PaByiux6BO37h
OoBjYcNvwy+A88mU5Y4eyWJZsksmuNOH1LyqnTVgzXa9HKsaWzPcORRPkTUnHuFEg2Rhj441vjIC
8UQCSv14F2wcqR9yPBtHN4siLMVEAjwqH7dMDW91lW0Q2TM0k6adr6MVJ2TQDE1ymybQP8OJwq+Z
D/7NO+CZZpd84Z9MwPwyBpOZg3Eplrsbs4188CZESizLqlfxj2aIRbWb75e7FnSvG+YfHTzx26wS
zjtzJx4tHigTqqi8apceDmZLLocGZ/CJ4VbpjaNFqg7DTxCklJFwCQg4nxDfkGVAHbatxpo2pvq6
NQbVP1YaOq3n63epD/gFsB4GQ4Le0ytoMOOWCk10VFZlHzJffsjsL/IgP6cpmDOApu4L1MeiR3GK
ghh1r7q0BzCeWicA+bIhpQryAB1wqgPwEZXhl9I2qLToMUU6GWRGjX0dkIkz23C9QZ1j5G0fVhgz
iXTjkbPY72zAP5ASPki4AF2bENVjiZjfSdz1t9MZihTMG2MjVGDY9BSJix+IMnLzYgA9V4OYFHbk
TZ97mllWUkvldfMVeVW69hsf/mVGLxHZA1yazBAQKrMzfOExwJFxGQhKix7UZqahi/WFMF59W2f3
GxCbci3TwgFEXZB1Qf65tX9KzrRFHzNlMPUivMgQMxQXFqE79wbvpKfJhSoIpVkLVX6yjsFd3N0C
SQSTzYAWw9yzUiImQQdjPm1e+Zq62XDQKUYqtWKR+iaS5uGUmlD+V+0qKDl0uaqGeA04U8o/y3gq
bVFmuZRshzQDLbwz5jgFi6kGkELjhAnVKmgdZHoVm3+5zbTlB6khBflnYNOuKBgbgfZkQFTpyg3f
voAgr/4JBgyhnbQZQHFJ0CZ4iVUhoWoFJFDGjsOOdI+V+FHtTQkPlZsSwQnS4oySPLpIMamEbvrP
BRG7GnCQktVKeHE8gFeri0OdmpARkRBi9okSQpCRUXVnKZVxIPNtcg2l+A1OUiUIoREEt9V5qnJZ
HRpJOzewdYwmvLUZg7fmZ3qftJIFasKR3/UF9K+kPVkr0uOq5CutawHa0bbpIvX2L5FPU4iQePJM
5Gyk8Yiy7HpRDjaxyoGXFW5BD626QgUg2wsgW9X0Sui76aMqEaR8R9rlQRMhyyji8CLDMgVlWwc6
+BTFaUoTSEKJtbVjkTpLy/8rmMRZa6JQVabLVKa1OLp1IePJKbMkgp0LtHajMUHLwhRWUB3yVJQN
/lfJ577xhC5tQT60HyosgLayyR4LM8Yj43jxuNpfU6v5V9cIVCpVwZSqjeRIbpq2X4AAKu2iAUEK
KNFKdNXoJpCr2kS1rawhqS3kUtgRAyvh6xVaiwykrpxZnhpJAOqSPlSC12pWWbeRrv0hbXmhniuo
gAY6KhpJE1JKYD9pBiKb7CVaaAETPywnlo+XIY+AydNSV+gNlSaOI6RFjVp0X8TdMUIKhqup6hR3
ASCS1CaDLbkpnIR+Lham5qbxllwP5xifSXEJwSl4oEVXDOBFrg0DX7dcU9V3ztTUl4w2sc9dlM18
Z7t9yYfkxCBbBYL2qRi0IxDpMg0H9Y0IVMt+hwl08tTwVF9XoJez/YTOOHLHuiNgZaa8h3c6my3W
5DyFrJZM8hxhWpc3FTdiyX9xNaE1MAl7QblMxTQi3G6KiWYSe30m75LqLgVxaAT1KXApMFOK5A/c
32KRSichP4Vf8QwbcIWpHfL+OJ/IhMWwdd0p98pxok+HS70AOeCr5IzTYlV6eA52eCBbIvCLvFsm
LJv3vTPHQu8q+Jsu/TR9bXMUg4l7zZrAVxlWSj+auKCjCssCg5JudWLm2h7soC5NaNVhPvWpgkD+
ktb9OfxzFdjTljHpbwuKmK/H5icqq+n1eBVmR5iGB90z+0GbTsxvAC7NqFkGKFKf/g9BJCpUCwR4
0unWujMdtK1CITAdA01R6sep8CgZblO3o+Q1mDeKyfSY+CESxwtz9ExAA0k9r2bqkkBj+8Qww6vT
GjrAomkxXgqZAdh9W3/wF15Ce5oeOPS90KDTQeg04hQjlUEMFfe8HJpyS9yjOVhm/5ETlBwdN+TK
QU+AFdSO4bwiG3JY4NqmexNaSU7zABCr8hD/5eEB4JB6JBUmsJKeEkHTQdSf3QwyiqwZ05fANeh0
Kg4R2Inm4o6FxyF4Ds4EN60ohfdEviD2lpAI66GKN+eVzm6JMTNmOWym+4qjygfyni4ttqCubUIG
uKG1P0iToarPC+MkTaUkvGRRyaC0aAv8F6xSdyE4aZkL+cIDEhsqlVqwPRe0uGoHyjlNWuM9YqJ2
EeHz1YYsxV8F+mqBZ2PqpuB19S3zC1UuioxVLPfawq2ankeWOxFewqhRSYbEPoLqgg2+e8DfQpFw
wtjDDetJpNxVgafoc5uRpCx31hGzXePbuPjSj6mUnhZUcevvMAMTQwfwCGB4agmNw8+M88V2sNig
W9427XW9Ag4LcBPev10YMY2OdmkGYXaYRtshcfHtHJia2INuOzgTFZCkhtaMqKM8oIlm/uiRusjk
ApIN600NUCRlyv1IGRCSgYB414pTPsP8Fj5OB1f+S5pAL00KmoGWN8uBFjhgsuWEdO815C/KbFfW
Z/T87jmwqslmUN41eE+8bPhqw8J+XP76b3S03E1FbbiXBe6IuCcgz6EQEGgBcQSUOZ1XTTDONw7g
N/7Gp6g0+ywPJDUUcpymGbJO+9Y2xNUkfLfgl5Yvv+udb81yrlt41B/R2nkhIjAAKM6iMLKmsVmX
oh+LAesCVFb8C8wZ99+tA9E1FhTHeyi3kR4AuJxXbj9Vv2k5WIpF6DzhAZUKYHdo4JR/iUmgYXKF
+Ui0zYIL6lfQU0ABxQEuk6nzESp/R11e/QlH/sRyaVpqt9ERKLELxgHsCl6omx0dmWTHtCPUQD+W
alLYzouIJVgl/lVfOERAFqDydKhTJAVNLiAGNy1M4pjAQmUA48FixUj3ggZYuef6tb7zLAD2uvAW
4oT/STRPjPQh+4l+1X9zo5MDtIjH5b7xQ1I0qhYABbR2xmgDdQeoyU3qXxovBbKqXZ/pdhjnyyB1
ajhulNEYr4VOxGFEhhOUUWjqFH+eI8cDCJSAexaP1FT4FHepWHGgScKUmzyktBPLi9KiTZQnB7Xg
YpDSPMlspkOv3ze4TJxTLRjrBmO996ZiiPUNcTGVAMUOi8WA2CsJT05IoYJSJ6fOXCww+D/pLCgU
yu5AGuXiYjHvdoD9ZZQQxjRVOlI/2mhd0ok0Irlqdi0x2UwNSjfKc1Y7Kf6Q77cFPC6CCIYNlcx9
AQcoRdOoi0ISYYDBsTwCvG9UC/A0WN3/yokCyAOo03hDYL2wkNOo2MeVaeM/sAM3lHQuIYXpLOeM
JSE+pNu6ixDjrlSdqA1zOj4ENgEDsNXEI1Zx7aUKEwGS9tTTS3jQjjjhwj7WARPVez9ESrVO3ejz
9Lfe9j1Z05G4HmoBtPFS6uR1wABVWHY9pa6SJ/xQ1tnhvAtHJIRzqh+zwJhlR1OXk9SYFLhOlE8r
pk6cTKP659L2EnmsuvQHEmoeBiGS3MkVkIVACrvSrHJAUu+DFZX31Z/jlCnA0zgMTOvHYQSK2uyR
+dSc3df2oZ+6ldLOOksBObhA8HwhphAZBDPtDdRb82ck6zE/TBLlHXmdiz2WG36rcaaWa8aWfJgH
c3RioPX/2hXMLeMB8Do73DykH8cTp4+X9ccYdERT7lqwIB3IyCo5RXr736/zWw8GGUIW2hBZccjd
2YmnTVKSnB1H4rgzi6CF0FJI11z6B7ClUPbxVdrnTvLQp1AlK77h55IrqnItQUEOIBvI0H+bk6j4
k7yHFcjgr2DcQl25sBy94Z8E3gh/CtncTTtfm5DDaV7nTyg4lUO4QV7zVW2DljeoVIF6GIaZNNCT
F6+8LRnZNkKI5vMJ+5BuRRm4DGr7RQ6l+97DtfNhRC6lQgPohzWecYhFRl7sGpv2g1lPsNhP6rcj
Jvse5iPB8quUVfVF1g52GBhgdJH3KvKfPNSUwlMpY6BZdogDwoDjzyFJYEV16D/FcAtEbkgQBCQV
OvnBHUu4EC/T1Q2MtS3NgZPepMN+MdAZAlf2FAmK1AvUITd7TPymIMO8zxz5GjL3h9LZupal6fjz
D2ZLUBABREeUYNlMXS1eWQpNYem7IZ3Tq/U6nTqJXZ3RHVquPuANCy6iIwmRMh4MkIjB4J8+lIJQ
QC1ghcJJ+S7pFeepDBPsKMBAcfJGeg3U2jGRByh1KQoY4aX5CqwajBaXzj9M0YruKQ+FpZFOmub6
wnAKAFZDMIjZOy8Dmrw51UWCZLCd5rUFh1N4IEdeOL30KvVKkP2VepXenZmbd8LZZxscWU/9rhsG
e8uoMB0UVzUpIgzIIJDfgvsMCEPASz3g6ti1dvwiHj+m5tQ/Gkh5RpZUuoAgTn4Ts0z7+g2BMFLD
A+iBBZPtTZ9Wt5aaB9TlKJegPMxrFxpnwH/YAzqgXMRVKihhuC8QRnZeXRsmZACO4uHFj8mBaNe0
Rcbt4/3DJs8/6LF5gdkZFe1DXGZ2L6CD0sL1rOJ6srG66HgyDXUs3M25D68+PI5H6UfOLu2+njX6
/FBW7MLtK9daq5P9ucPQSuqB86HGF8ppVMxByykfodXSD8qRTikzIjdMOd5RkwTEBh0Ryyv9kAYl
NxtqvyKqOCQoQXXFUAe0I55dsXASYhBVm0gQ/zHLSwMHXaGoLqQQuXMGTSQxDAKVI9VRS0mSMEdX
ihpSHUANUmSP+sPlcHhy5/GtJoWunhWgy6S0hFsUkYuo53ykU2kFxVSEtFgMihVIvqPZR10aUiAr
6BODtbkXadH00HF3xkykr8XR1ZHVZgySsQY1eUNIflA3OdeEyfyCDL1pb1QoUic7uiEUpbQzuDg8
tjI7ys3IWunS/WjCklAsaXe0aj5Kj3QJ47TTxHqLSo2yiTyOAcfrpiNQH1GhMSc2lJOR+KGwz3LU
xK6vw6DwcFUv0iQBjxr1+Bc8GUd7AZgYVKQqUkrs8HhgWYxpYdOMd9H+8+/keeD3DTo1wIG9n95K
E369n+nR7lAQH9DCHw7CQ41N0ubovCsIg4RBaydYMq4A6xUinBtp5nRB0SFk4Aw9PAkWOtcwgjN2
uVPr5HgDZTl6JADqpJYtngYnyx3gNQTBbNQ5g2vt/ZyZO8Uv/bICNGKU+ZeOQrGJ8KcRm1+F7EDf
nfHKcjh0sSncI4dB/+FNFwspIx1ZOSMcZg+EO2lG7g2fe+sZT4Xfk8MhMq0bBzSs14t2Xd3kuswy
ovH05KCD2HSCV3wE1AZjgE9MZaQto7Ee6uBqZW+0jbMUQFVlRJVc+FMZ8kkA9wZSGbrSrp20H1+A
Ugk9cDMOsw57GoIuZkXaHks1KVg9n/wJtaEEwUA5nbS2qY1Z4Eou9JRaHHxHp4kEy2+WwKmv+68q
oAhULjxYqKNKtfUKPgwJWQ0+S6mqkHOO7YBqfvFhDmqwGOQ3P/dD7a4ZzemFb0CN/rm2gfn+j6jz
ak5dW4LwL6KKINKrIkgiJ8MLBQ4CkSSSgF9/v5b2qVts7+PjbWOQ1po109PTPXqDYg4uI3SaO5Bf
dyw2tWjPk4JBgG8mGvgKuu2gjVwlGnkaNSAA8cHPBISqJs4j/CA+8UQexZ5/Ol3oKtU7O6hLGaQI
+Rkr05UAlnqE6viq+frVY91RjazVGVVoCODuKz0Ai9uenEFFjmz8WbF5V1ifiWWbEQGwXtIFzL8Q
/B3MgHXDlmf9EES+AGl2uS4bI9QsbwUx1DBGt86ICVL6a2YXLY85Qkq0ZunFXjCrpBQQv2I8JSTk
f9RRRUsXvTIn7C+XyNWPvfA7/PYYLLKGGNn5yyXzvMRBurDcQO0D1XW7wZ5yLBrJAVRTHql3HpCU
rmRBKvBHw1pFfCwOaqYSeSNnIoruph5SRVCDWnonCgJIbKMNqLd76Lc53tUX0fPo5BH2xeCkUrmb
uW1q2jOomIvNFaH8mE0o9mne3oCBw+Z9eezP/pI8Vsm97vH/17Co0dAl7WTJ36GqRqBbW4ZWUL/H
zJmQ30D1yB+aC5mqTGV4RR4mbAHUCJnzoLMDqbbi0kaU8hjjXbl81TFH3pnwNYjy3F0KTc3MEpcK
8usTSwi9MdnRaHxvsFWRQ61LAFz1VJyi4QKuhXDM16rXsr4YOam4ODVryfyAdTXNng6sAatJD34W
sAVUhrjLkqHo0aGSxxYWki41K41EdLS2RBJQNNQjsVckeHn+QmrIimM/5Tt0jGgWw79euHjSgH+7
C6TvzTDsIybhw+Xv9x3yc6GWJSrEEt61KO4OoAfVCAA5Q4jMmz/JBKHLbJZMnjwStxnEFYg07QBu
3OiN9VjVeYwf/XScju/TB2Op9+Hhzb1IlgkyZRLCqyNNHw+lzxhPGx5WzXSGPvQgBbNLXxGr0lwq
QYJ5yg1QPSbqqSuZl2YsD4Fziof6kH6MotnJao5Bkql1iebEo5jLRvb1gc+jPcwYFjlXBZ3iWnAZ
aXw2QiIhsit0nwwrI2O/2Y8+4y9j/fIElStwNJG7wPP4ctEKQBSDOKb2nqp89QDwiANEP+btisZY
E2cg3F/cDTB5HeP8ASUdbDnt4SgBtfFPzJAoyVWVybhitZsr8iG8x4t+momjmcY8h+btYXXK0Yzg
YMhm6HvCJQ55r4fjmdWl81X6etIxYpFxz0XGIK/RaAk3G79bziVGObZ5VU9rQ1kawaynJKtmt0sU
Kh/aQ5PWnJvGAPRr+uShiqQM20cBTq1OTekWDQSkWP9NslKG+n+dCW8syZWfduCJGQrgujKKaeqM
aZVylSGXqGGg/9MClWboF+s2H28SVYVFL2I0CYaSw4Ojsdy/PzZK0EPJoVBWYkVzlOnftdm2dRHR
CaIiyujjD/Rg9MWlvoBuF9Xwl+Qq/lIIlBpOo47N3VMtfIoCfTOA5lcBmpPsqPApUU5w7Pw7uMfk
BQRGKQj9sqx03aQlXMCs4g5rmQhwVT9GOceAjUlWwnSu+nJ5BSCNS+59vhV1Qg5/Odg1t5kgIaAG
QbVrkEYNw5BEItTiVsGv16L8jUeeLCkinyxvDDQ6u5OUKDFhDt1kRUjFIyR+6/UJbVBr4AJGpVej
9dRl6fyGwyWngLCBKdnF7wJDqzPvRktMiZ+efLxITOVaeo78euuHF5ktyQ0WUujpwJD+JuoBmb2g
ANDO49kVK4ZDhzeQmDNfoPvwl6ytqAV16SBy3n2cFflJnnIqQE2trWIKS3ohbD/GJV9YtmkqS3lq
ji2Q8Bi/g68JcCLWqAE3S0MqEkZs4vyV9205I3tE0uCL+pR7qZX1Bf7JN+rqaXMEgfrgfwF3IH9f
yiUBrigSJM9B9SoOA8wOVidPtlXvVCiIlhnH9pask090QyT2KNlHcgSdUCpPc/CDXKggM+dXJhwy
Nhz2+7MIK04uPKVFavE7uSpKiTzICxBPOXy5dNRX3BsoSsMxIigvGgmiQn1r74NokVEuFnhbvywU
05jTq1j9kJsGkpI4iI+StKpcnmp8uHhr2he6smBVLL0z/N6bpb5RHZH+vcQ0UtRYeW6vq6Ec3pW2
EcNLdEs8ZdnTcXcoWZbhgdCpbBQsOM/TlUNq2rlKWC/GCYtVX7SUd0Mpd6rAyJcrXfyIPErrX8/C
9mFpL3nhw98yvFnxvHbU0S1cI1oSbVX1cEaS/9N/YQq3t/A9tQw7GzZhA5OMKCPhP9/fKMQUuaey
WvJfNkadrB68Sb9mrH/Td1L/eMPFsl+xlm+7bCM8BaWVHdXDcZQxiwGEVLxKDfPysqDXHwf6h1rA
o1ODIAwhEABp37TIKYs/1V/jtzrbfRkzPephBOgPIMTe35NCvnvFI/6ule3UpwZlErVzaHLdy716
WA93deugqpWPKq0IlO5zjRolUIok9Q5ZCifioaMBrn1wSeCe6rS8I+NwHxqz+DtbVabnHyUwmjR4
aXxGO1z4zlYvQ2iYkpij/ehJBAe363+IwtnGAQkiqtbCwQFfIHAV5xodoq7EIaGF/ShRwvmNA1fC
yFSqHd1GPa+yIqAppNnJ5OEyMOHBSnqTkWNDj/BEmzGzPJUWWVYfJ2Y5srExK7U7zK5h+TJvzct0
zubrBv935qgEsYagDvxVW5tpzavc7ObTfMCmvA9J18dKDfQ68lFepEmKMuGFyViNr+k16t+VXzAu
jlFr98Shkv/J+uC0T55caftjLHYuHjNwb1HUKB5RsO88AXvW/nMqnY8nQ2DQa41NY2Ns+OS4fLTh
qtq3mwZ26TCBIvKGmIc25rtltnlvdktaTzDOIe7yN98HuxZqLX/4BH+BXWICJLaSQE+BggYut/iy
4vT2k7W4xDB4gZrSYL1nmKW7R+d/5xkQxdrWffg8ztY1//GyGYKCwvWY0+M5ThPx+WLSJKlp427F
64+CZ/cjzY5bH+ODG1av+ipXNCKn1SyTCKoion+mNzQy+bTOaAUwIgjmdVrI9eoqCPZaYzkCpoho
9ZXeV/4dDKdYCZhGeGb0LR+HVaacjsXhiTrved2F6C5w8hmKIZl0xZdDev8e0qnC1IrRD0jZ89NY
/TTBmU9mpau52rHoQ8WRqXkZVXuStoH03EmWfI/U+99z5Ma+oNPSLOHKkW8VSbheICUWmQidzGnO
CcobDUUNaawOixKyAj1acT/7oNxgUXMV/rLFeXRl+zALVZmio97+aXfi78r0NE+xqPvjy2WOkPkH
WSlW/MWqoyNDFgd1DvvpBHyjKLILFoD2l5QB4IjngfEIVJ4Ae/+3p8qOCxtUF43LtMGZbYnWM5fr
0X/0WeKVsOqU6ddGplBmZvNxS3GKu6n7oLvEGtLlEoNNT1JcXsoPMi8xp1rQzMRmEfVWD2VYMZMy
6ujiYqLW7MHExKTszT+T3ew1uDj78RN3ENwFkV0gtepmwatfDfas40NAfIFkMrssq4sY5xRkjXu7
78v4+Nse0t7cvKbtb6w+fHTEh2ovlfpICy8SnuDy+xw2kKm39rRB0GjvnAm/VjpCLSK8b2+8huC6
jSctXMzawGjAsocxOtz4Ox4H5d49oMZ4w6Y/jaruGn2KzNt9V/wSnu2TC9NgEWMRWRe3l+DjPX5p
LdmnYRaul+1ZaQbD49qP8UV6DMtwAIsGmc4roU9qr8WLCgTmi3uNB4+IsVcA2iMTvdjPzeoLnRT1
oE7zqch6VVMUgKpaWJL7jTOT8OUZMwYfnPIsoeygsHEfYyJSiK0UUbFI/HULdPmDRu8RNAfNUDbO
Bu3Vhl8aoiuDl7PTwpiCest+b69DjoQBNnyDB0qm9CFHtcHLe3ebXYLFZwYzcpqZd0ygn5NyJ+08
3XrnMqLYCvbLirX7fnQPuOw8RrvJO3xMDtbuq7a4O+vta3ue3P+AIyYE4fHHa0NhryzOQRk61do9
/ebiLwudiCrn/53mVA1CoNTdVLKgmvXkXPxmsOU00UMJk1KvooSn3vwKquPaxGDnXhzkNbz9GDdC
h5VEOzsNdgygBNjkIOVB/Gw4Nx8lpaTXcrjT2Ee4rUGEgMhp8nZjdNqSCXMYj24jaHvZdD3kO7Lx
J9h11lh9uCeAIpuDpYz97qN7lPnUp3fGkGTJuYP9yarmfxa4j4e7RWtaxdPq5NWdM73SmNXUdjEt
xMFdDx22WIQwwGLMXlN19RHhD2mieI+/D3FG6b7AMFD11YWOQKJlyWTHHhfS8mb91/qTV/Sesw2Q
iP9MjfmLnpExV01Ux+Z7XjQM3pwIxalwXDKjfVweUd8tWvEEVpaOhkcK3sKa2cYq6hb8tGZIGg0G
wFIOIPwoEGq6Dut3J14+od/N46UxL7P7XggDtzUQM7gOkkGto66S5GTjwW6yHpb6reER/nmBOCh9
1kHZGKk+q0LDa3gp/EZRutaOrBbz/zqiEzb4qMONjP5Kwc1HhCoUC5cZvW88EOHES/CRdwm4tcZJ
jEmP7u7n2tWAEyPJuUfCK9SBFGPn9kFxcSp2922ulmZRCpdcSt8/H+rYH0Wh+mR0qKgJIY2VYTHm
7Slqoy0F8YqusDL6eTBSK1Nz6n8/P5x/pi2ZUWmvMJzDQ5wFPsx7vzbcH/FrhMneN0Yl97Q99dsc
/7/lXxKz2YdeU0RymBOX/3UFrwxU6qEZnq2yg0OgdKd4iOCnkY4Ccai46HfVJ7dNjZEAGjh7Rc2T
c+2emJXm2MOMTNCncn2hnkqe1Y+Jvx6jtqs84dUVLysKzkOdfDoBXyLdc7LqGFt7yt7Eui0aWgWE
8KaYyRvCA0I40lI/Mf3ttTN6mLHXch5/z+8zPKK/Jt3MD05tu8HLf2Ea/hobMX0scoJeAk++PWmP
34RlhgRHh+A6KW9aw2hF8CUzOP1Go1NvPUQ7bHnGwLpJNHvSK61xemVLSAFp79yVTbHBvK/00gTr
owQFcswmEc8rh8SEMgDl8Uo0DCJNGd1LctC8qNJihBs0j2k+FDFHCL2Q8BciCfFEhykMAxXTAuvQ
N+VWbEskmyUG/ZWKimNAnQFurQhN0yzPbbmenxCMUbbtO0iw+kkSaHWChcMqk9EQq2w29KHrrkNU
nd0m8C+kDVJrfVfucg81nBeKl4/PkKtU0FI/Xj4wY2y496dFn5e27ZjfBN+Hl8ONTHKh8ZT2Ldtg
2Li5KcIRf4fgUul+qjan+Xm6gzHNUBZyHzT4alThGcrMGM6A4p+wxBNGcCMHOt7xEDKcS+uLOY0K
ns9dEtUK6xv7mIZVa37vnt75acVs0KqdovxkYRqcJANG4KtlJINqX8cffnJ3PNpVXxnna9ZkQpRV
hsrAM+S1Z3PGT5jGgBnkljAzTLps0HuIe+WaEYhGHgPhrvJHq/HaPYwbfx8q7icbWhMlGARhli5f
lZr7X9sZ6dY/NoV8SDTvoXggiRT9c5GZKNbcmfDVEqYqZ42o8EYfZpX57W5luc5Ram0V6jUyVME8
lCvmdkBHY/VaY7K09oWzYfy1+nx/GDwB+tz+R5cQYbGBQjORhM52EId19t0Pg14i4VLB7vl3gDgo
bA9oaQW0JED0QLAp+KlvSMGQHtsmi2271cvQoZeX9nvAHlVS0r+7E+PQBOSCCJaAx8dWfdpia+kz
FV6SpyvORp2ROilL+J/umfI9Tw8z3HKhvxYzDXOwpTk0fViLxEIpvWE5HCQosR9w1zZ6LR9HzdHl
rz1s/nwmn8l9+fiLQzzz3t5tU4GBpnSv+fUm7CsHMThGIoqrqH/r3f0d5uKJWx80g3233F0sAWud
S5fxeHvphb+IMt2DOrVw0VMHe1nUPbXi6FpdncxdhOxPxNOGAhIQVTARge1vImtDW2B5d4T0MA3B
34W6mmF+IzCVN36STskSHqwfF9Sk7a2mPfCR7vfA5tp2u4AXoBkYifXFer0G0SxZRL2oVzTMxYcV
CQSJsbA60P+1sU4X41oPNcJyTqbLjOqi0iGd4djj6Nve6nZ8qpuoit1gQjP6hV+6XX/66buXAsra
aJ4Q03dgHwL+r0N1YFW7FcFePRy+nvcmdBN3Q60TkCINaezyZgX4LNAPAHuxOrQ0wWzRHsBB6EhH
I7z2WjB3mNV6QJhiAaUmAgN7BF9J8WhVftcpH9FcFsAu/K/EFRGMhcgQD+wDg+8ImIcOX5F5ERt4
5H1sVqBWoWYFGtZjlK0+BAY9QFosDAFAU/6biii0fBKUzzQapT24+9HqLPacFvpreZ1xirPryJ8I
Djduj/ojWg8gmfx+3TQQQRqK4ukUOaA2BHG8zLZU7Z83qbY0qmjAEDpFM94td0sNB0gSSRqRGaxH
mdUI9czQ8DD8Wm7wYfhV8+XASWKeAeWPULAD3xdWPdo+wYOT5QVRBv5Yh700mOICsl2B+xWji7rg
zA3gDtw9bLSZRVz5sultOLdOE6HHupUFVEFMjqC2ji7DO1g7DUrYtxNbGAigMU2uUPYjexbRVorG
jGtCk6kCI1GCg5EK985Ql4Y4wywKRCKnjajvCgUbhyilVwb1DlhQeCBEQTeBk7bDBbflXKH9Y6lC
fwJhEoZoyJjI+XX1GJjhZQu4rLiAlhbGwu4LxScoGea01Hu7mZ3aFY+RQ8xIPyA0Tx+lPOuXARuo
PPqdHFMoTtwJvSxfFGuJ8SD0yKdw19DVMJcUCRyMJadiVawnf8fWTJtS1zHyFw/7ZfUTax1cwJD5
af8B+T1mD1ot7EZ2NJif6A0t7taHTZfSln9iYvFGkKgFXp54kXsD3z3YjYJADPG/zAcR35OicYto
gFQaoGTigAnyrr6jntGt91t2m4sq8oca24W0pHYvHs4QaxRYV/LRrtCGGqQMwDxtMhOw532fMZ2J
xrfrtOs+cDHRYXtCmYfjx7GljCK2lw2WqZ4FU0UIDUCGVp3PNG7vPpk5WiRcljZvCBEZvvNG5Scl
YsbmbNLOb3SdzG+teUHmEsFdKrc8IM48O/CuUR0CFWUe4Jl3GLgsdv9FKGoR9+kOQz1pkREC3fAN
5ASEqLOZccVUZtL/ktaaRgcuXPcX8wUP9FvgYpLAtHzDClvm4pdWsb1o8bYyfkjpFKAq3XapfzGS
gBqYOZwNU7uB1M3yr8Zr+fCYaRgW6Tje8AybsT/0zhbi6RGCYSjA09S8rmjfxWU/eNetBpY1Qv/q
PLcEUGyw6YJAd4ox1D6sFErhsR9GlY4QwcpCZE4VwSIFkmhBLmRqN79nQJKT80QsO6VeoCCL6gxx
RAzMs57yXKg26hXdLI3BG079jDHgY/wGecrok12HClb1EJ0km3NV/BzFDk7WOQqpLxRi1QYVcJRM
74hOfyiTn/nBKmM2/Z+is2C711RgE/T7UQldizZ8sL3z3J4gOCBk34Ot20ur2NOKmo95iiOBfB52
QnP0bNNVgG6Ch9hW9ChFvYpgXxL0U0f6Tdstb6SeEwAqSBxks4f35t3tIT3yqrcDZaErFixvERoS
j9uIsOhnXuoLC1UrRz8Nls5nqiZYd05RW6B56Wojl0wc1+Hh9bcoKkImowbokvb4OsWLkK8AKvBY
P3sqWnhb6DwEBgxWdaHoVW4VjXVhKvYW7N5tf0sHN+62Bx/9BtvwEpaqJrAwjYSTROGHWM2RRIwf
CVKMSF/4DdtbTaRoHwHdEyh+b6IUAPFzdKmzQeyPbR14+q2q/AX9/nsNXCmpaSnz58Wo/zHNxyQG
BEdS9kBdEi4ctsPTAVgWEw9kfxTWvOYa0AiMB0FVGLcj/kIaxTRkmerbwLcC/ITmqfBcCmK1Cygp
MBriKfaIS0tirsrxhFsq++ZJ4QBCzY2m+up8kIIQHTjlp/E453s+HLAcRIxb4AdIsqbrgGoOz/fF
++MVEGINklNN/B81zye4EaaWrhi2fYRtGAh6RbRyOeoIp1w/Lgq5A59rj2AfyqXa2QOVIto8O15u
SS2JkrWl2uGrDevrI0w7PFl0IxXxDvSoh7rqO5vreCvUnFZbNY/ExeNY5NzTg0kv8l5VKHKFu+Mp
fhiLD8GF5c9WGaZoE22EI0U4Rv4LhwW1zbhUP3Iz1FRkYUYmXjrFC9+r79cF1jmtxXinJNVehDLG
D5P+MDWhPELuhQW2SpEgTQJxmRGa4wdVb703OvwZueDw4a7qt7NN+ZuL9i2BA+U2vFveumpn0WAq
FA2PDTgtOjn4RsiRS108HY466NS/eFBbqL2PGx5ACIiuNB4YW2AAez8+MU4rN0V9XWPfwhyQhWV2
Qv8eT3HAfjJ3ixk2/xyBl67/LozbUwCpGhrLgFFPQHvwTwrSxe9U16BIm8pAy4WCp7oIVWelVE88
ph0dKSFkaA9Qn5ZQLaDxxN+kpjzUT2LboFfflc5+u48HByFXk1+7wXqIXPJA7Ji0dzNQovogvgVb
giI9Nzo5/ZYAuPmmaIQQUx6YcyDn8cs+FVyX8xDqHRpNJ98wWDrpi9BU67x/z4NSGYLzo3edSN70
AlPhClGyeAxA/YKITefFX9nq+I0VtFoveW9A9OXifdbgsJAUi3aqdVrnyuqhSydGxWN86EhX5NWl
daB+gOhS7RxJk6YF0iasVARC1NpA/YjrjFE1J8ZP45xPt2oJK90WZ0xcDa1E5WK6vWJxgCTBHUDp
gJJON132nWRqaIV8nszVSML3MM7mhzGD2jWERs54tMv+SrPbuuMR7tboQaH1m5EPjLU0tGSTrkZp
rmHCR/P7lOuBXDb47H7ywffa171qpn8Y5yGxNH52ODgBm6bsxIIBp87hzr0vdu5zAV+O01JSRo/f
4lT5BEfKooD0Hnkj8LYbCjTijekABYqsbQ+rS4QsBa1EuPVS9aV/18lvU4u71Wg5p9FppK/pAVGd
E4rj132n9ApOo4Rxqevg3TuTM9I5vN48Bpsiy6DgYh8Bkw3OLpTZnVmNrPuA84ceW5PuxIh+Iojm
4r3rxkixmMdvPJRlHZaN6RdS/RgzmBtXvnS7WvrqZxoxvsyKyPr18DYW2KgoJSV5RRggTTpR9Fwg
osONmaqrJjV4CDnw0aUaz6PYZDq48/YSLTtBLRGxRysoXgK7sOsLMEtif8guuTTiab8rzPdWmvdA
MXWqELClRasON5Ice5NDTHFKkYqWtAb4gMjxTR0rCYjAv19uc/AG7oO92+Icgb4o3iNmAwUsjbSy
GAD5QUHB0JSK3gV3I7ogDQ/TBnNTNuf6OqMZ1vdWNPmHE/iJOZmDZ/s/aqLkV4HiQC1rFfJEXBEJ
sCjwQgKCHWxFWeH7M46jGxY0qK0YAKRokvETQGAcJYB1miCHzYXUt2oojS5nTmTObfFfODiGWymI
bCnCJJpa4xtWqsAEWhDeU3NBzCAxEI9ImIMO9T+EnFjjH8GwnJDEOsISHA+0JcldfxX+a7bun44W
am0wOU5qpl4wp6FpSVr7cMkRzcWOy6tzTYUN5glKMjP+Zc+RqXl4Tvs+7Tr2KrjA2707R14K6RLF
wGZzxaawkgNyN8sj1e3esMOpuRL/5EDk7RysBa17ZvzIiJcbWjAciBVrbb4pc5j5N7teycvcknfp
7qm+kqBO3lt2S+S+tU5Gof923/Z1sxu/nD44BGvjVxyIveV9g1T0Z7MJuXof2UU2FQ8GdluUbwZG
NeI/9Rds6t/htVNdIobuwWjc9DfY4cz62I1J5qVoB8kvZR1GveO2nTP3JWjbHtO00qwkA2d+V+ay
WoVVUZJZqmMYvAvESpe4l21mvj+ZdK6mBHrF70WYa9iwueL5XBH/Jakn2ydL55PPCHqCiA2/vACY
MJtZYjpiCvN9e68g6SO6hrwQjiT4fbtPwpJ96eVjbsx6aW7ZWzytxYLepUO9tQ/57O3y7GJee7+F
8qzgAwp6smIFs/q26EyKGJflCDc5Zp6pqq1V4uxVNQ9NEWTh1U2qYw0AXm2Ug+bHc9uttnPVLaZ3
eNuN5sF+PiO7/PMZJ51K/xFTbbyp+Qme5GA8LqBQBXuODpZ3WCn1Vu8TOB33dRJhlLpEO4CAIG5D
QeDHyBxuP3AVkZLO4MnXSMC7xwgMjFo9ROsrz54lenHENVEnLmTcEnMFu81DzidU+NHZpOGAVsRb
1SGVFwokgkVLWdiJunp3mIgChtUOyujGbgz+R0eU0Oazq8mg4pwU7F9DuEdpjVIZkUFV/wBXrHix
kBk0IhRBIuA85TN96KGvtJ/egWiAOj0pnfo1as3T+i9vnvdOeXMZl+cVYJbxrV974iryCa/I+b3R
R7xgooXvNK6mmi9K+9HZRs5rX+1Vz0gviBNJckhhHHUeG4ZOFavBZHDtEBNR2YuOb8RQx7BoGU26
8ZH2Gz56PRJqfDGvREKU9nkp+lxF1h1RG6FFjKyNB5yevFAd5LlWHdqYfMdxeINxQ/qFrCYtZn20
AXVoszP4JB6sclOFfVlYFxKNzxBtHYnl6KyXd1uNu5EgRclDBtpK4JRalr5JLZ9h9WTvIPnyu4w/
UQzkea3Xx9PwuLKh+kVrfw0IQs1wwvxDgV4vRKcEQlxUrRvEGsHa6Tq1vyGDfKGyw0gUbx2lo91e
smP7cudW7rTv/nHKBG3907+3PSwx03JnV9okba9BPVD1o5eNusvl5maXoFXxriU/eQXXV1C6Ocdb
F+2XS6NlXgDc0ThMe6+7fz+6KdXXenCk7XL3s7iLf/0F/86zt2t1v9LMLtfN19GqRXb7LsHdCyfH
T5o4Z/I5+9oDOXRb7mlSWjL7uopgTL3MKggLiSFAdRmV1mvJPMTW+2odOWXe1rppIS2EGucDzgxh
/2PWDqLeVJCrY/KtDCoU0MCnujvZrbde6/ptXWvWjjFzRF/pmg7qpW5EWGWA/japhoAXboUGG3iK
k/SyxX5ynv2Vhum2Pa1Nk6/qqDJMg1a/MszgxE/TxdFr9SP6z8P6T/2HrzWu1gP/XiQC+BOZyJFU
lu3h0bv+7unmktfu3VZknvATovgj3T9btUSCbOVVi5TmuzY5/bUnxynoN8pHfxWUn7JN2seclBTt
vTH+DuM2AWJ66ESkg2WaAUzUogZL62xY3dBgvk7XcKloiCK1kFh1MnQmhCav4P0Y1C6dp9Hdv724
4UcX9wE6xATOEY0fq3GwblXnSDGJMBJGFJnZ+omqbrJ3D0+nSbWI0BUF253uDJNDlhFmP2Xg27V5
bllP1A0qdjt1q9Sj5aCxR+oRRUX7GdMAKI1rj+Hp7ZfTWfb24yhsZd3juVc/DHbnUeXcO1ater1r
pGEDaVBwrl1onBc1DvJTZ7fu3hruOh1e7w4SebWrzYT3YQMF5SuBuPj3QE/qy/CjUlgmw7gE9W49
NnfO0Wfy2yn5Fzd1m92E+u8yfiIAfMGu7dZp9OjwsIEPfZIMu+3fvfb0GF5gJNzD1mjHlkIXnqLJ
GN3RmDkRIB6ElHaQDG6ztJcioSyr8gvfo2e4OLUuvb0uZTejlOpgn2hCgKCQ7YmwEzsHN13EXnX0
QUgI2IHUch9gNuDEuCDvJ2vsDRgCJowwHjUvk1/c3Uun7Mu0pqwR/Xha/wYoQHGqE3vNCcMAbH+0
byav4a6bgvPGvSv33IYW/jTbk9qg2isFRv+w3fUui88yXdSXtWWpA9Fg+hnGISW+8+jd4HfsyG4y
lxxneKI+aUiY2xq8JpXOc1E/oYhpVsYXKMU/p6/kbdaB5o7m620aoAEcAhW0tc0y6A97efQG4bvY
Bm6tjwixb3S2nsMy5SCkOZrxe/uCpwos6ZuLMDcF6cH/0O+/+bU9UmQ2pufhu2lV7to0F85NNx2e
hqUl3dFo87Tj2G5Cbkl/op8d5JqWdRw/x9Ue4XD63iTDdPMcXBfR6PDsHSsW3MVkwGmWS/8iPtZc
0+hlt7++o7nR+yw/v9mkPblPW/1XbLY6r00J3QJ8L6ySXx9km3a34da62F7ihXEcJTZKcnA4/KQX
bRCBPQRQrP7rieVoh79eXiGTIER3v7EZ6/y2fdgqj+I28bN3OPc/lckjHu2eTlJDhm4UN8Mz+TrD
8qXgQPfFf3f2A6B5rFAJhmgNrC3wILXx1ciX9WDheiS9HL4+lR2nMhKQYlQyaoNcUQw8HVM9Ubrl
o5jPX4kckHh/k79RfhqQJSs5l8RIYdCSdsS413PK+nmH0Zxa50cr3eJNHiDgivBAjLzsjtoAK1xo
0/hDWi/van1mJ/fkSjjg4CYeri34eLPlcDoMJEKib9zBeikDywo4Rl4YMBiSn/LQ2Dy55buZLQ4P
s7Fo/jYAhyPrTf14MEu0LBZESWDnOdJ1TVY77Yyfxi+hqxZSoa4TS+rDiX1v+q2qW63b1ZYNiEEz
knBNv+Dt3DFSoXMInAPthsEiKnkGDP6aKB5BkYASM/sQZn/ii5UY6Ihad0jlMGAP5hXN15dVLVlH
+so/pOvdNqj+wyYBI5riv1P+bW6jyHy1vXvNqjQ6MZXzzzWzjIqTwUtnEob518Vj0AL2rVjtutVa
sV8zRCGqJhxGWJaNzW1DX+wEmAbC/TIrVCNQIsDUSuaJwLuooC+Nndnbh4Z1G5yRU7mZj8EeiLpm
liYxmtLQFS92/RxyULFqqTbffm152e78a+/YqRjmkUR9RSpDN/6DzsTmjSceyhF1BCwug/1XmYJj
dtmZzU2JbJn+n2G2tuXFKzMNItrrp/UbT9N3fsBm5ouqCIs/uOMJeZu9bttc0yeQwOJwNq+jj6Fr
dtFbN4nDzxLxwLkxZRQ7rbL1WFucdN9tnpk+TG5emsLfmYC30/W70OLbrkex1PiMeXtxW2Up+oz7
t5mWzTR1uBO70S2oHa07z4zkQoQYtfWicKCVypwyd69irpm6A50D1mWUiYyWFSihEiCL7GVdUKut
WTXu+bjF7eN6Xq37zb4Bg6LBSkerX+aQWJRvHWJZu1cf7WfZ8BYm/atfohkE32NxHHymxyUqljAe
57XOdfAhGIWn7r5rDA9eOitVqJUOKLJkvWQAt+8Lm83+aXaaVVEcLnmnbmnW4mrZtdGTmu+nNN7P
AMGc+9Pdj57b9irpH7oJBGqyTPC8r+sAQheYUuc9XH+d1nQEb+E+RMe5bFUYvZ1Sg+1arAisiE+R
VWIP0SNF4hpi1pR1eQ5LgxZ3W2KJ5Lpzg5oSQHp1e1nXn4hiF0vZ2ZNh4Ip1q1hZ2fxg2uAl/tF/
9fYItte6Vze4u0yrhC+C4wnoYIIUMIRLiMvzg5c4N6aEfOO7PFhPH7FtZCicm4BgnMKU5qv94rC4
QOuzXYRBx9nGmN9pDvBOy+YUhvUQcD6EGAIJhEE4yDWzcrcyKi+vx55xGzwXD3YjxA0zQ4cKSfaw
0q0AeExZv+ue4FRU+x+LeHX83f9Jpp3E+4IcR/qLFjGE3tb8TBYJ5gD2QBr4xNSwJmaNEZnszWOP
1OqE3uWKRIzsKp5WR/x7UrdeAM9XKCCvcD9C+J1NfraaJ7YM7MJkeFp9pIh/mTUxCeTZWxtmINmw
o/vbxCdlvzZPqODsrCsEDlQAK7AX3T1Lzzsd7HPSeczK0MdrQTN14prTbHjl+oh05jy97ryo4SJ+
wzuteqQz4Sezjr1zSlhkh7c7Z1L8eHom4+NQDmr9h5swnQ5tny4Fyl0My+PA5hl2EsQLDujSLwt5
eFx8IrPe/4zfP3AdOnD8tjWWU0DRvM4s9l0yeA7WPghitwr1N+Gw6JYm9Gi7ae/UgYYIXIJmTslp
XF04KdF4Tcn74v6/bfLriF3Vu08v/cw3eogwY5RyxEi2tKgEz8X6x1hCKGsMq0DqLMltlMJK9Eq/
zwV0qhfr5/VDpL7DgUApcnPfwx8ucz4hRQy2PlFU66c3K/ZrTuxEg2Mv9i4BIpt2fUoOxGzUsUtT
pIv71/Ayw8YFqOkzOAVxr93d+Wf/OIompe4j4ETzIaFZ8SxGrDMLdr2Xu5tiDj+tmZdODLU26zeD
84Ttj6gQEz9Y01b7bRKBLDA6934y+sDjTYmpJZfEvdr/DKCphCUX8nn/CsV/cJzVoGtWodiLR6CC
r+pxdvqciY7hzq6/V28XHDvtLgzW4MRh7MGd7p76pW+Dt/t3HpIWTuohyHA9ZCfQk2OuFvbh3a3b
nyXvwEm8c69C9oFlMtDyxa+FwohpC9EOEn+Bw4lW2pPfTN7JvaPo7nMH/csM9e9FAsEFsBUd9n1Y
8/GK6Jb8uHOFTFrq7xneS+l9YiMBr8Q58Q1ZeB8lo2c/HX7YcxvcJ45Ba9juf4LIS8PnZr2zDUDs
7z1H3ejjwzEe1hE3YkEt09n+93AAzX8GjWHUq8AvPrUJj2t3HTZ5AvTR2TqVOwcbLiP34Su8ocFn
eMgi2u/Orofq5Ki6Qm96dHXJV78OwK1Y19BJVk7dJvgyaDxgBHIQ+etuA8nDenAfHILkBwbAvBLC
9Qyfdm1aXRkj2V3G3ZaTdVrjGtTthidGKU1zlvPmgBjJu/fpQKFmyr42Os4rXnt2Rg1n2xzXickc
D6XxawFRdLTnZux+5DdGgV3/fjEC0WQsOmPShYHpnrEsbeoOh8W4sYSSy4w1IikQZgEsPtMX3IkO
Jy/wBBS0J1PfVSRnUUmtfGV/KaftnNMsIpI9zPWmNmz1131O+UdQmp578cuipkWklFve5m2mgDU1
9xwavfa0PkWNtsvMRcAYKD0YaOtueUxB0zuOUtdwa1Y1rHakR4c9cvBiIiUbI0jrUi/6Rr/cabl1
FkLbZ2PRU6wN0gAVEn83OvZOwTlc91r9/aAZm88lDJJhuXda8c7es9OosqhhocUnuMn16PL45w6U
ya4o6i1InRwtM8ZW6TOgJIaARSfqXRcMVTGjD+RyhpjU+kHPA3l4wPshZGHIF0yKw0mA/op5Afka
2eEs2/K7Id3PG6M9TYnyvMXUEKMpl5FuOYt1pf4lL0nedjrFe+mM/OG65bD+ao6ao9agBJXTmOyZ
7qqzPtdu3ftA93ih2X0MSC47e4Img60D1j9zDCeMlkrIfZFNYnjXkVu7gQxy8xvkwKkwHmeMWsxW
QA12z4y70dV0G07KwcgtbI1Oc2z3IKXXB3F3133nXBTN3B7o6NC3B1djdACQkegcI3xFQQiIigH1
rNEtMbtKO6xh150PxBYD+keLvxnvs+oXpwWfg5KJeVRyDPooqwtzBcBcAFpRy5bJyFMSvLc/CF3k
WKftPbMazhEDsyPx6d25gdhVOoQjmG6tUergEd/L/FKnPilN0jnzK7jXfIL38Lw9wXRNpo3eDZML
unwH+/ZLrkSjrdZnwMBp98mj0t/rhA2IV3E7/h9R57WluNIs4SdiLUDYW3kQTni4YaHGe++e/nxR
mn3+UXdPG4xUqsrKjIyMdO5PFxO+mxwm+flufOmRWVzbzylfrJCLOpFwG+2SbKfUeNSzvdPq2670
s50H7RICqyV/qRxXaTtBy4qe/Cais19yqNCjDUE2O089J2yCsAon+j6nIgZX8RsfkEklSEF+HMND
srf9JqVwcY6wTna1W4azrufJKCKIhb11H18Xwvw9vFISBTCwcx9PeKMEC3hTxTJyOv0KKkZsT0Cl
GN5g13q7awA03AhGdHI/OUfyVFTdP+kyhQqfAT3YzjhJFYblAJxqOYZ9AnkGd+fmFJsntJv7N4Q0
uVvTS+8EF/7Vec9ncbln3UJrTMyozOOe5BHt5mnBg3NMHp0QjNOw7Ov4gantHuZV583WxO6MR7Zz
Xzlvi0OOu5qlJKWW+7lFliBx0cO+Enn1aFumDF/E+ni0dxYO2rX5GF1INY+KIxJh5RFpzzZPKEcA
FNPndN+lFW3vbZoFQ0YN1qPy5BuvW6SM4DfzXr8RqVbWOe+Tn3zHjGCO8oBz7UmpRcXP1Gkz6p4p
SfNOrU2r1P7Vc/ClcbHxnbegVDBapnLAWu8OT/3VH3QEuLUrNSsotWeNV/0SMd8aef/rb5uUT7Te
zTX9lGb+KzoHxegCl2lbu9KofTs4MSGQSqCfDa3RKC+I1P0PmlCNOMYp9O5utvGi+GNDxt0rBte/
By5DJrgX3O86LE0+LNaK/YSNgawH3Ctl+7AZL8I7TEAx+DY2rcICu3Ff7tejTXWKS3YH8iK18Qcz
dLpd4YkBmEfX6Xn6nV4WRcv5IApOiE2N5tP+siKLrQxlfdAH6FcBf71KqWMASvq6uSWUUqC2gYfQ
3ZIkbe0my2/93f7AGjJyQK/FYEOQDejXfgwOGPV9gjvu46lbf7vOM2ZkVuevVAt/tefgk3yiCiuA
OYM/SaQ0OtLeaRtk0fxFiaHMPp9rbebP8bezH4hxzt1gx2EWHpcVtsr75BGtY7KiHXrrEBIwdb1N
rS2Rka5qXvsJ2hdRRMlALCwA+jy1ACTrqCxPOxFOE3H0ciEdtPrDqkuqbhHzKJUhSHwNJQVRFKg/
QBFxIeCBbu1JotqYPnkWMi2iwksJo08u0Tx2Kl1aFYeDDsGjhOzZhzaqFMLZdptDincodpBWKUqf
EheEiYJuB/PfV6KROmX+pWXHcax3l2QGlyOCpq4I5jMJVAk6xAuK04dczRkVIMqQVWsgSawjYiBx
3BuQoEJPVRXyKx5pdEZ4pqjJylAafSAq65FQQYqNV0FUQrlWUT51UmxdfNV7ggNwqJmqBIRQGeAk
+DB8WOmqVp2uuD78odZu8kLTJq9CskzP+nA+0cOV+PCRt2LUcNPRFoFd2k5o9TmGiENzCJLAvC3Z
Jgq1Kf3oG/o1uVBoRBqUqq6azHHCA2tDpIyv3FgGViAPQuK1JWfB86dNSJqiZKCBCg+JEa41Su2J
15ioDn1J6bmAGZJuprUEbXRIyfEHiLkur6sEWjrECWgaqQU1wzXF4rxzmrGmTLzOu5sh19+VoRWZ
LD3Ssep2l3/dpbmpybLTSevH+igzdFRRjq4jMkgkZo0m8rOpeu8PrQqVxKRuvwXLGp27Ap3pGOoG
fRAla9+Y97iLvQmsRwSJyfcpobgkvTpp9eo9/KE4a7eqgS5PXG068tW/Nmr4QUcEayR4rKCxdUYd
+MWUv6rOPI9NI7X4HzNzZgo5NBnFOLEiJejSowjnSj3DJXsjES6JQYjJmPKTRDBiNjKvxaTvp6oA
iW7mNGlO1RxdPdDgzooNREDQnSptc0IGQWKGOACEOtBym4uwVycfOrN7kv9dmHW2t8O6EDXSpOGi
5GX8f1Odyc602Dj0xmSVCtAbMyt0TE3XEyqEIHPSwGkgwQcJCscIiS5IxfNI3TLR7CB7KJeds7nV
EMKCMjecP+rgxZlFqWppn/MVDY6PJJ2NXBw/stY1vXikjIfsACVKvH7ErKOHe6QVyS1GX4OyfcSO
tBaW/26rUs8dundfXWAG5p9mAMWxkBdE2e1KkiT4+5CLf7rAdfwKCAjlBb2IHqqpJnYE16CUPqQk
pwOT9OvONLWViCbRzQi8zQFGWYe/z19+TmNktCwDUVPF2UUcQOcVeJD71TVTk2c+nyPy0usxZFzO
MNWBxImhrvIS0pswkKaw1ap6hdoHxKF2i3Bd+SStAqgOy1Y0KVNMSDAkapOIp2pcfkZZ7zqA5+sR
KUHjxz2BVpOTijqll8oUXypY4QuRBpSafV1qjjcI6IaNGuUA00Sbk/qdkrhS4pGK8cYpU5apFlR4
JC1RmOCREjKm5FLR2lKCW3LnXomJRkMi3WBokwnERYwYmBUECVRRjGXUbWWFIojS7WLCeABsUdwk
4BqRKXgZvTL3WNMataUE2hRmC5UfLNm0z3TClGoS8ePHR2+pX0MgU2QXwDpmPE1vm1IkNUUEid5N
hD2VlehVkyShAK2/DFBzYL3SwNDGUrHaZRomb7c1aoxYxlIFUWErv755mamEN0ZWPVeHfsCzGiNv
Xm+0kOFYIgbDbYeM3OKm1nsDGuHNmA50yXTr0CrmXxeMOueVfDVxbTne5ON9PIo85lmXOQP8Btfj
41SbhNSenac7e+1Vf9VnFNwW3F+3gHN/9/W14KIHV3IPo1x3G9zCW/TD8auVFqVFjuiF2YEyWCRS
HNw5r9rF52aeBLisEl88BqctXAuxeTdtAMUrKq0basF+o+0UljIi3AemAQwqn+iTiZEHFEA0WHXV
zBEij9xI+oe5EAkHGFXKRyHxCVp+js/MoA/tyqAMZEa0zGPiIFWwlOSBDBqOI1WtWfqApSWhSt1v
I0hu8K7EvZJ0gRL6Frl4EZ+uZKVR+sRv24a0Ru3PhmeSOH3CPPCzyWmSUgFEroOQy+1Ue6hUmx/u
P3xI8HHIRE3297hC8V6YP9r3cMW3caQ5Ii2mGqooXXzmElSWzpuop4O1voz2QWGiTnMsu0lhop/0
VevuEUl1EmfvNtoOtgNIIF11OSlgv/i21MFH2g5uo1fIr/bEhuS4KnhWG38/UE0NstX8VDI8al7I
A+csTfDiBb/6s9qDJh61/YCfyhSAGyr5hXUtXGUJNkioeeIBOLhm0VckEhwEM2oqeHa3QDHmaL8k
cOB9sABIXvKdJsB/u06lU3rzasTbYamDbNuo2t3IB8ygKJVpEUBwSi29Dyfd4eTwEXf8bj+oEqUQ
C1WwOCgbotz5wTDW+sjTINw7ahRw7NkkN8Nqk1UiU6f+Udo1+bdkjMiBhI9kP2CQwqOpApCkv15M
KtMSS8EGdHEilqaFPdN1Rv00MKSh6h+XxyXotZg2HySRzYaAK6fSERHqU6/wjIfDXzyzM3nLJSwf
uXBHp4YIDlIuNm+4AXlXT3gGl6vUIOjUZnztZsTElvdICY7ZfmBXn9E5P7MP4HsicMRPlEvozVJH
jdlDtYTpFMFZ8D/F4Vim81SuqpgrR7RDtVudfMyUCNsS5yaq4T84QQTvLK/Uj5Ec2bHVxoPDabl4
EvDDe7Jr7WnCt3K1av0+lppwEXFGniNIIEGX7QxxjBdEvRCifR/xd/kOGFmxaLVN7nwIVf0pdD59
GA/NWNykXZtR93xfvQpb+0g3uN7WvTS3Pj0lkGJyJcgEvnhx9u00A5cdbdun5vdhn4Qjr33pj++W
VZSH00OJuXv4Jp+YcVfKE35tgNrg4uhTxx7ew9bf8jQ9QQ98Uwq9c8r99cPkInek1lPnQkXLCio+
6tzBEl693ApF1OKMH0CdMqE+88Gaij7QLjLZ3tlbzFAiEs39QC3D21FjntMYoJkGINT8IZx+jB47
3ketNfLgsle6x+qTPxJgZPxcZzvKAMWU0Vcv8ql6Z+Uv5exY/Yxf7Je8krcffYn5FxWTztyQzrzw
wNn806HQytRaK355uE2kiNES0ytXyXqys8vHko/E0Xs4vXtvZw+QKMEJyHmw6vIINPUceZyrePzy
QzKWNoEGXk0Zl605bg6J3vjdivyDKZyU5WqrUhvHWHuc+Po6cONMD2jcZWqq7KFSvHT2YG+UsJf8
wBLJcaicDK9eCnlZsdclPUpK01FtFr1YwZ+3XUkaq1JLB518qLyiloD/Rc2HG+HTPOyE+EUVTOvp
WX9ibeLD19NzAUQtwxjaz6VMpj462/nHvyApeWkYoAsYBoWGNhKTFItBNPhw1WokZLVhy7z8q6fc
c5auQcogSypf1fDqSzVUylqz5+TEq0Fr0ItJJ7oaV7xPnPDexnZWkvLb2PNWr3dxGFGN+2ohRfMY
Lg1XTcC3iFc9vP1Gy6u/bRWxogkn7zIOV0PCVn4hBXA5lVMiHyLWUKKm6ClP5YYnCf8l0/6J9jmo
ihFJKrSEFqVBU82DZqvV/tahotAL+sZ0ywY3/8CM/PUy/gF/gMZUAE1d+jaMmJyjCjoA1KOGuYm+
HhP2q12wCyjiYx6RSU9z9PLJuaWMh463E93cmFkjoTtNV76SZ6vwgIomtnOyWjOyor/jnJI57+je
nDXqVzkHKpr3dS/2tXbqvubrScGH2rSoUHJQWzsWk5L+ZrSt0teZnanrN/od64djzYukh6Qf82FW
VoKqvMFcPVzI59g3xzmQsuCP9HzV086+nshc551nfIet6clHzvp8mc/z7uAR1HmeXfGlMEuWhqWh
d/8ED+dEXPEI8GA5Bvoyn+e8rDup1rPu4J/bVA3Ec53U54PBoa7T0cNTfwoXlz/deDGdCSLZzBCk
2gbkcPQgStMMb8CwGVhhG11CCU9sMgDS5qSkNstLvYZfd4JHt3d5PsuVdcx6XmlNYyovTj688Oz/
YoCFap3HQ0RfCMQPDdAHUkryONJj15fEArqSaqAytFB8jldhHFfdxZAZylPEBR4PxaZQO0nNffih
MkVXbxj20DCTpygK7rkmDu4K8AF7A5iJF0SGsl6m6Z7eihmM1icEo3Hc6+GL5hyu7u1Kt4xvn+6k
xYWwOJCvbIIhfFw+mPOo+wF0sHJ6PbQ8WzS6HOr11cyIhjbISpjgfDq1fNULwQPzfo08ZWWG1IoM
WxqzpvxI9ARUeQaqxH5EkTAQuza/VOlB4cOjJyUDUb/FI0mZ69LPudCS7UVZVSEuxEUw8eMw09NX
LMm4SLpxS281Ks9vYeHezdCDsXRc7YfZU7QGOse3OHcugGW7fKO49kr0Pc741XX3fIqOq12ehrng
4oXu7NOGEnA+uEMLCQvxB3BG2y+IRpBTSBAqfZdvVWj9VXbZnDqZhpocFGumeLwpKyRGjXa0t71m
HWY6TIHkK+n/m8OwInZ9Zo+pOMNPBzIOd3BT0zqNkeyPF0jSsv250YLeoouYNUGXhTBe7DBsbBgZ
REL4fxGX3TheLfi5x+0QWebioKK4c6J45WT1Vgq8d2ASdWKMHjtt/GNLoXi8zr11Qq2FwaA+GDDT
f95cS32+s0Gp9ljN3tElRsGMtiZ5vye92jEK2HGIMkxvISVsy16Q2cSsLDC8xdo9XCjIPWBVWcKr
U6AJv3gS8sZyCNb+okoFMNs/jYTugCSkjRgs+grRdIhnxBnqkleGg+SVWm/y74sZbDnZPjYu1L8X
VZeXYqrWBbKgaR/C9j441PBzTpqKg5AL5vz3LjHzB+PSOnl1Lqcl2G2Fvp9DKN7rAb6Zk0fVE8kO
VqP2Ri0QdkXtzNFwAQPpyYJasMoEPH61STKxWY007hJ6sRhGmukAadqY/i3GjJ+JMtEVWH60Ydts
ZfzXpEJ6hTKDBoldUtmRCGaRVdsEKPRgpXk9CqVhr/BxTiAGdosdnIxaCQCjBvh5jwqcHrJD9+gZ
Vcky8xWxM8RGdoMDhcBr6E8ZvKslgx1eBuq/JIuzIZN9c67tG46VTC1q2AgRMg6DXp2FK5bWEeJh
ITrVX02JZQ/oQIjdg5MwzdsXDJvsLfQ75gr8Bl/WVvYQI1Gy/0YdgBEKFYNJHV4/cgY86oJNlmls
ENmuGMNVvScjrerueNVA16hVn+O19DBFlh0ziFmkulfguouF8X1w/piKmZr8GFlNSWWKxEUiR/b/
6Grj0IXodDgpCsuz5vPaebSyQPUqt8BWk3sDVaS+oNUAYEHe8omEcgflKSx2vS79hBPe1IDNqIU/
0MKxQhd+RfpSu0e46mFmV4tGgwnT4+RonkBnk2a0CHlqYzRptHDHVixOIY5DAQjjccxca/Gv1yui
7SU3FJ9MvRUAK7YebjUOwnRKj5dpqlDa7fcpMCXuFEI3fkrVFNaQx7BEgL+0VlnI6FJIUWfqZu3B
zTH7Gm+i37MMedYYYt0qZk7igdBERDQ71InljwCXEDhME1UNAv1iC0JIktzf1XD89DDQ25YcroeL
kTYuCxAKGA4OY98gHpLuh1HlJ7wS1YuArrirQqdTuOZR0/9VYBhQFSFuOhAAGLMyjWvJrafjMFW5
OjdhisJZDDhTwPnTcxR7pJ0i9A6pY6oH6y0SzoYwRXXBRjAYdGeKDDROFNl2FqD8mmycCS9udiq1
pJtbDW/GY5c+kjog7c8ssgJWOdepePluBZddhukZFghbWwfUlehGQ+catmZCGpYHxDtv0KNyBVjm
AzA9Ua39COdPzgiagawDjfs/B71en3+8asCj8cq5P3NT8jKhiqXT3blmehhPM53EGxvopwd4hwWP
60y7OtUxWgZGw1Z6etzwPcKnMj7a8tn0sS4r3WINDGkOwMsh0YvudRMMg9CxndEfFQMZk2Ucfmn2
CoTl7vPRvzuEc2BdfVFEp7gHTFdu/pRNXOJOeP7D4SLHZiPrpqmsycBc5hXKPrNCzr7eH9aqoR+b
p9Cuy87VhiWEG9gFJxfCoIODMRaoO5hrwfRQ6t0yoNhy+KqGS1roSluK82efErcUYWBVnY0XrHE9
ZSXvHLtiSvRRSm381cAs+KCqB2T9REX/1YU4R8m+1i45Ue6Jjgm+ofzPGwcOF8RwmxJHTD6SQ2bz
4pZ5Z//sP4JHsKvnowf4TwRjsI1nBx9axxb+aKFiHwvhGwCPQgjoi6RCbW2wq72/8w4cO68Q5paF
sBAeXVLfzBZOmZdQJCyiz9nlffgtYnjOrbl3j22ZXLxppk8V53jGaVq4xJwoRGz87PatKfPGZ/OE
jsEW/wDu6mjtPjHEAd48BJ53SMutgL4t8LOlAzZjGlccdX67NIh5Jbqd/yKLogisEgjXUqoJRBQk
Qky/wmQt6And4pH8WyOg8J/C05YVLkFKtXW4IheATBFl/Gp2gmAFVbQ6YDsaOEVYBtvriw60iuNU
PKLqOOpKxBXhUC1QWjaE2aA2CNyXehdqt6m6U+WdGuHuGpkQ6oni9jcTKm3m/qMyDVEXFLpV+pqj
lh7SSF+Sndnhey5/T+U+H1dXqGJ0RPiYrfDKCdkzdO7MK3Ks0xNa7XXwgCuDh//tnuG0S7xeRkcl
gtL93VAIpc4IfdgmdAovt2FSM6upCoyzHCh1wUQDEMj+60W7L0MKU/iVgQRPh+Ao09BRaaUbsBpe
7bjzn+bOezR38Y3PRzMfpjPtFjya+3aeXaudj+7yvLLRaXAYlPAnRpnJe4S+ZbDubf1slI128GZh
kKFH+IwOzUxtC6tZXH0wFR5RZYE9IYKo598PvRGVFul6EC9DbUvmUVkHecWKuWexWp0kqCoIbt8b
QF61/SpBom6wK0BbIyEoXq+hrIvsRVpRrk6DCkxfxBYaTXmlQBfOau3GY4FDdMTBpGCdp8D1qYE4
1cZfutSkew6Nb1QaT2H8nOJVzUOsPFkgoXEZcinSDdo7Sp0oG6GyfLFbNGkTkwWQ3Dp2XltQel5p
cbukCyS+8E8ql1YGgssUQCgm0O6RGqodTLhMeAOhyeI94BAvFhc3E0LwQsPgy4RHD5dkg2BgYftG
u1ovyyEYjEQpKikqG+cLao0kcSRP0gHZD/6Ozp7EXKFT9rbBNhAtSOod6zo9IE2lcTmR3AEdK5Bt
uVPSJ6GzAkwcze1DJ10oqslQEk/wuARXVKqm4l2V7W8jhUa6i/8+JXwkJUJAPOrzeE0EP+Lz4Ezl
hxVJK5ZqNR6RowRYpdXZ+qkhKAGpUICvDT/rPqZQg2CnXQOdh+C6ysPz27FDKqqYYXLWkP61BX6J
n1Fhr7KB3lhYJQR2BNOJT38KCFuMhPdYVbPKGUJXYq/R3cmip6P/oY0hHiAtihQ8wbVIK/mlS1A+
OIBwOcupHpzXhJuMX8SdR9/myFDgdaA4jdi11A6SSl0TUsbAtGmAPUBJGlsSrol6VKWwq7qUMRFT
jDPh2dxMFS2nNzLNyQn8ao+nkRJ/+PcwBIZmlrI1KrcLG56ba1Kvf9xxlFoqDb6hlJMUnKxkWdiv
AGhuNo8Xlg3IS8JpCzcth/KFTleLUSkFDUe6IBRYA4X5md62JbFXmSEttrQXd59creaaXou2Lyzi
TZtWsolyvOrYwbQwi1phMBdjFu53qOq80ipPsbQRe4NJrRyuzAHbwHH+83NoL+lYt06NUnzH/slL
SuGAkgcplRDjA1zPFoLr4x8Ga/9JtdgznBFW6ZC0pAE6wYXU9BT1D7xDdQRE3ZebnXUkAvBB8UXG
BhfT4AaKg5hGsPo2CjIVQgKo8T2oBzGf/DR5KBoECsKx09KjwJAkxjUxNSx3Mn+aMf/5MmMg6i6F
eybDSAYPJiMyJiQVzRKVLrmwdoH8Wp2kJDi4R0DyInTonuNokwTE+7Z8zJJxebjvCPnjCgNbEKMu
Yvx8gUgmNIaGoWhVgd5TThF+iVwqzUKZoSrbh6Q40umNc6pbmbPbY9BI3CbmFC6THq5rZB0jRVpC
HEtPYEYqI54knHzYH4aRTBjt9szvAQqrZJ6AVqUsks4e+tLwbmkOX/NKC0qz63+/oRLSQaU5ze5X
yI/TFoqDwWbMiW0sB8RrnnVxY3GNJveGvrEcUsnvNrieRfhHxA+ApHBXSIreHhEWX+croIaLGRKE
qBxHo2GujHXWT730fF0AlWmZI6dRBUIHJwQFwusjGn6i9afFrcY5gj0poq8iGEFFCdZBKiS6mEsn
Y15By0XBAcxZuaUSokknC9Qu/E5J2RJlEIRoj5CQ2ja6dnOEJYKGpG1eDlnvEgRJ6BumV2uONbuI
Su482/I1djjCJHvJmJAhgeKhnId+TfVLmz3Om1ELp24EaqJcgPV1qD1X2fqsqQQB/HM9hpMCe4n4
Bnlgtlj9fzrbfGiVIGgWvunUqtHYM4viOAsZZUsgufXBexRmGCMr9EfwvAqpohWIBW6v/ENuBp5y
TzuczksT7+0wjsKvCeidL+kSYUcw83nmE0zogLeo+lD5i/qd5i5tODkgnfNdb0XQPNryOGQYLF4x
igGqlG950j02fU2F12nGRV+zYZo4wNr7KZrwNLAMbW6I6YhCRDlIZ5lmml6Njg3DBS9t5j1JA81k
pBrNeGutMmOUnk9TYMpzJQlYoxalllRq3BSrKA5R4NskliESlsEqSrtBMacW1s8nK6+FpbkwJeZR
YymcuIOa9qD1E1yNF6H8HpVGDkwXdc3iXsP2MYk6k/UT5YwPGQfxzBLsv3aA9FBn1SAY/ZxRYLo3
8Kh+27xCeyo6mmYi8RmzC7dH5y4DLh6kfCjjDP23NLQNymEVSJmaNAlZSFzpblawxOLks1c5kx+S
M6Q16Wqafma6qWa5tMrVIgbPCLlr9DNwyMXsYSdo6muOd9CSlUOEPoV5f52U7KUuXk6LIcFJ/4lT
VM7w3+hhd1mYmulXqhfoAxOnAy7+ne7uAhBOkyrD5O2d7MZAM0sAmGAOE4rqoqoMj9y5NMHaBrmF
9mFutjZGvbVstC4w3ebMpdLyS12CoZhoz1O6lkSqcBDuYvoEpTJNt0dMO9cOvaCPgBYGU5fY1l6r
kQRBQT/XLY6v7HlqTaUGVcKydV2C5RQy/3xAOl0h1WnydHR9kFVZ7fKeRcW7wxtJPWChzho8nS3/
y15jl1W7nvrBJeI1inAFM38QEJw1C2hZkpNrE0U07ySgFBWB4LNtxIuV4EUFvV9Q8LRLDtY0Eryw
8YQWApnTPBDCBoAwizlkbVOl4a/ird+Dx8j4A2++wZ9WKzmw2p+IFk1mRA6a2ai4S7pZB2djmukq
uSprI/ui0IjcZs1YKU9duigg7mr+6v591bmIgH/IOyx0l9MoXY1oUoxNYAUv1lu3twSi1MDL8sji
GJvBHy8BiREsl6JrsiR14U0YgoqT8UHyMFo74G4AaRAzZkzCndNoUv/oZvxNsAkwKjyIkktvsQkW
GiJMAjmxRHlKLUZiVaZEzkafTdu+rAc/069ydBMjSxSBLvgKBE9RIdM5SHcRcQj+cN7hMjDtRMfC
xWYi0nFNnZlh6oFNCiNo3eDT0BGTd5LH8B9tS3PvE+krW4e2OqYDlgWHW28kn0KvxbQ1pyd7hBUT
6jWFcYqKySg42ZPJiO4xeoCepQery538ufRcEJnl/fQ3NZ2WbSQfCBaYMjm76ODAjOD5SAZErHok
AHe0l4cGsaRG9wzDAK0jqAIS/etKIFbPw+GR0rN4HsQFnDQnzwSGvfny3w7DqyHU+uOEWH1adBlD
wszXyt6vS3yPvskHshpvYdqs6pQln6ywjJYJCOZZUMEoq0BbS5UCGcI3BXFwTUx0ZC5NF0iXaYgN
idaQxJ/pl0CdEMUjnS9rThLAIE3/9hD+FzhKRQN5Yc1YCkx7O/Tw/tvz0n3vYigDrA+3Qh5dpcZa
wkyrPTCSjlI3RUm0qT1HZMVIKDQzi3uomQYpkcuXfy63RruK/NxMP91VtROzupQpAbkzMBIcrVEL
cqZ0Q08sMEgCAVyD0KqR0VCm32AvYDAtJSYEZSmZauG9fE3LE3rJsxukn+AVDblsG1w9ZBmBVSk6
EUuOqge8e+RUsMsaJllziZ9o0ORS0pQcFCUN96xIG5mxlJ5atWboAU5FFMVafPXW0/NgV+GuimQj
Go/+/P8soiJDFUEn6mS6UFhE62rKT34Q04rOqNiG+a+5qplq5rw2rp/ZXEpmy1FkrUoSNXSZwZE6
zrUJp/rKurJyJKKfdMkkR60aNPbrOdKAtMKjgR0/IUNCTv9tmAEvAgp5Um+TlTYBg3E0hG+pbzgS
8QCFggo3JMAVvaquRc0lqZ/CtitPiZg03i4+BhD6OFoZv0gelq+IRp/AJNxps5GB6u79Lx4YlhHf
RvZLn/KTlGyaEbPIX2ILdGgDwXZo9a+Ut+mmlbg05DIJ369IgLEKWXBaFgrzYRVxQFGiYfArUnfk
dEWrNZt28ZQ/VWGhwOn3xMhEio7aSVHltvVXVPVUclNgGSmE0bI0s4JIN+9dOkUUNbVc5IymB1Cr
k+9e3E+byh8GUrHYoUM8thLR4g3kJ49Ceo3ynb/1J0eudoyyU0XwZ2q0hL0J+0jBwR+An2IuTVO5
MSzZES3iqanUvESWEzOw22AKU8nONWym50DTEOafcVQ+4ay2Xb7MMGgo/rMIosiWSBm/kZ56Io4q
+UplhsSW1afUqq81tbTTAQbov5wLg1F2boYx+fR3cMJURTVr/6RG9XcgbEkfOxr9IYpVA3xBRZQx
pAq5Rk3Xkso/jg8kVimK3lHdk5YbeqIMdS4HAPqL+ol2vhRfxzW9Eloh/dmkxI5uJZmjTX0D4vrw
5D5YV/V2umNfKTridm+4hZS2QrC8u9VgQwHbh1qUT1AKS+HJe4NCf7g+tKzwMtOD1VfLU0pdqv2v
cfUZocCfkQtUp6p780wEUrcSaWOnJ0tRDcJyH/aEN+RImFrqY0Wnk/Aaq7NHWQJNV5Tu383nhxaN
Zyovq6w83Lqrg+ZwKrX+ZZqcTQAvREe5UjGYHoC1eVI8KQr0wqMp+qBfgpQELD1QflUOXvaHwydc
07a0Z2yEMZ0HW/w0ZvzGRTfRdKjWXmbwCVaEzJoaYFXBfqUFBbtM9edvLkMcTSOSV46KUYFqYrWg
oqSfrOCK0t7LSwW+lCZRT12a3yavxZbtbJFFLXe1WWwmcqnVCvreOndv/Uv/prJy5GP4SsHqE+Fd
EvDE/CgfkarGQ0B/mCLa1QG2J4giyT8U/9nDZvaxZK/BG7cOIvgn83EhkzOz+VNhlV/xrNfG+2xc
VItm2eZ6X3tTFwlizIbJOHTPVBWqrpAf9FvzAdgCMelB8AcmcbARxbHaBWrxSpQxwhXsz9jGtC/c
0FdBjWBDM8i8fSIVgewC9IT0AAvHNyTSFI6mQ4Dk4z4pl4ZfSvlZPSV7hpbJ+DV+jLfD9fw3Lv7d
Nu5+/nk6exRhr87LfHOFkFdx0q8vy8kSd1Xtn/mY7cJMzs4jkvO1qzn79ff6O65ef3s7Hz+L9hrt
FBUv57jjX9vCT3/qG4rQZ8s7lFVqv+jqQgX6JMdxTq5JpVXsVHFaZxSMvqNMDSmOaFNP0yfKftzI
yepYOyU/7xb8meHT5AwliNqzQPna4jBvK5Nyi5UnKePm+5ZHdTCHiIBU5BJXZlxBU6fBbCeLDUng
5FRr90RbLkGoXIOvrQb2cmGBxsnQZFyICPxO2WKSobgBsW6AdgKIAeJtHRxCADi9JJwANobQoRS2
Kx6YKpw52soDrBHQIeD/Zy1kM6i9RptXXD3l57T9KeoSqiDIGbnvlsATzdd/3PMxPpcgM72y7mqC
LyYHOOuow94b+dQUVGIzm0bROQQ5miYbp33xiWuFqilqBNVz2eKoU2Z2PEBNVvWW5UH/h7Vk0Cr5
2YpoFHh8cKLS1uZSWxXQOI7iod5b2BNeqw6QdexeHwVQVCAlx6aGQFr0KS0fcJYYaIM2m7YFwZny
XhTECojCSSFWQlyQC6b+s6+TrASEWLhXep/UxRcSXCIWYwOboxZaF+qja9UjlHtQ/XgawqXnVkHR
y6QshGtxQiY6VpqGuhUQlhPgCzWw7GwK8hhIgT6pQqm2Pd0cKtMpG0aQGoRCQXZiCMJ4xYLhdBfL
DJASwUA3Vw2C4AexnNLdQI8RkK3U0n90IgV8x5Y/nWJYgRiInmVo9xEIpMpN9ERKCZCTTeMOuU6g
CrhSXSx+0P3bKlVQcTt/VQo/gkkDj/4XwHluBLUuuMQR4jFxh6kZEPvg5dEdnRrcXDALjVeNQrsK
1tRMIQU/BQCnwEGO08Q7A6VDQ595pLsgWL2fiCSMy4JJLzjjN7jTLeB6UeyvaVomCszV/lEQqoVe
sdw5EIohITAF+xr31GnVzZcXunOhYJOd+QMQFz/bcNyYe9qMlT0sBg+v0P6wyRPxGMf54V04nv7N
I2M+msjHlPouODrMsZFStqpSoKj/hlL8m2IYsY7EE/nRTiLbfqmpRBu9dkcAvDQXBbVTgiB9CaMx
IZ1eWudsY1WlbOs3lPKnRXIt7yV1+kYS/Emcon6MtEukE5i2NMtV9oliKG0kXNaDpWCFmhzyTlUk
pXmuyEReKbqjTIcnrpdmF9i6FqoS6P/K4gg3Ca2muJ4QM6ZAWMx9li7xG0Uo6UsSl4AaE3hpCQua
ecY7SbsWR9CxcxV71zvWSxhepkDj27qREPy7QCz4OTtsY7/4dDJ/5xatbki7HCTWt2KT+hKNsMU1
KsPd+FjPDp5Ip6EfS/n5sogb39v19vE6ttZ2vvPtFKePtb1JZn2o9a18Aw0Zr4Tezl+RIHALiz1A
pzc/zK+dYkKR6h2aBDaEpg4V28L4DvOrSnBrFFm1RxeBvtVzRc+azv5uf/4qU/S6FqgaEAFdk9+9
nr042gQh4vTpdzVAScXLtt7xjf2KXZLNtjo+I1C4ug73LXZOOtho416Wk5wudP+jYU6IwIf166xp
K1YJKnRPY4vCQxy9E7jjFcq5lxnY2W8yFi4bQZkWu3vnRE4dyHQT5ikTZmeh4hfNBOoxmpXBGQXi
6pgmTr3NAmUTmuKUUCxbt3LtN1ONbfS7cbJv99DfdW4TpDvXTjk5lpyKhcLnI7nH7yXeDm7YHZQc
NuWHUTpMUAIiAYS7Cu+jYr+xZkmuQZZvT4/5LM2WX708vWegI3A3x49+meu//JX7SEe97W/Wvt+R
H3JzKNtRycMeg0YTLgKsQcdCZc+yT2/nh7JVxr78Zb/okdzv9g1J5xLCy+W/99Aar+froUVJzHVI
NysLCvu1ttsM3rChCe986u+LMBSP3TViR694i5l9+oS5MUubeuwqisLXoECpB+oDkKEelGi4H6rk
9RyVkbwSlIUoCi7Ya5qpwn6gS3iSQVcGGLn/QfniRiMsSNfNT7syIH1X/PqVG7f2O8/PH20GQf2s
1tRJcQcWmaf/SSoQ1bk1b2qi7f0yS5jTeoxYoctrPTd67J3s4Dqv9gpNWu6h7OetaUuBYO7e3t6d
G474qBAfGmXE76ptFBFm9rt7gMc7zg42f8L9L5ODj6BBZiwm/6YBfs+k6iIzHhMkrnB2KvGuTzef
FoXUrVOnAof8gN4eaUxoBxa7/HCv8axVG5vg+PVwovASy9ETiSW68iF/gFbL8h4/WyirPfGwqB4u
2ixZ/KLc4kkDGfjN0IDYxSr+bu9YO+e+g2Xk5JezIX/IITUOksJUgBE9yA8QYrt/ATaKiLF2Cmi8
wFOzmg/u9hh9AVQnkG+8e/t8HV+Wx54u6luaQ+/ji2i3c8QlpTeC5fDul791i3Y4WRXgrzkfEg1Y
gckNnQE80BuC0PujveFG4+LSMuDpfFcMKj7cfrWfW5ZTWJGL58FzVibPeM6p2BsVPFkX0vtl53Dw
eRSSOJeN96y4FZJOQxb+jrP8ORvsM1hf0aOIG8WwDDzeZbmHolfz2rz1K3CKLuMb2D9xK2Ry8xrU
jxdm3v7olbfeGyqchY2zUVFbs+NCo6Ff+8u5X+mz9kPuIMrf/Vc/e+P2oGXZs3rIJ8a41Y/apvNF
dhQ5dWSBMJuEx1gyNuvhc/rqoFI+fsCmoQXBBv66U4JhFpa8C9TFSlIYSfMG8wCJdpTbuRa1SdRj
UANPxE8scXC5auTZCpgGVu2t/0P09Dy8109jRN8u4+OXqoNP1b6vcr3M1isNbn+fCepA5RO6Y355
5+URZGJZwxVCvfHtvJCqSE5/xfY+IXVuORBaJtiELR5I+3Kyj9Mca+DcJMQLTv3M+My0e8pNz2+c
NZ4+wRAGF1ccbsw33jW4MQh444XTw53quAGbxZVNBvDx4pXxwBdH2Bp71V6hl/kC+6brGB1YMvYt
+eWc/NnZU/G3dvMIZkFpdl4vh06FF3RmX7SqncVELqhaXPAtyccviosfLPr+aby/+euNjwpqZcq4
zFYI00+Zc4+K/Z2iZIpe6wcOE0710a4ufpNPOZCDXboE5U99S2o3rLCDzrBoUhLdLE+DZ3JMMv3N
4Bne4mN71qV+p4DDtCr38qt968kCeNqnm7slgNk4xCRlGnNsNFVKbM+ra9d62UiMDhF2+DYfFL6h
qbCzEYuYTdjcSchUFX0R4OQpSph/8VSIHsa7DkK+PVovF6SWgAjUjeqDnXrCVsm3JIfReWBRMPhA
Vguh3phxLWod25WZ/4a9jyPJIxk4cpZbxyJ0Ag58O5eze9m1d232iEdhsMk2rJlfPfrlezNbjjJW
gwiRs6B8Aid5nh8gEDQtj3YTwlG/+PBOKMdMniW/WvReqEd83OMlKiNpmw9y1VrlUJ/lmvTrXXfh
M/Yznd2AXWI259qyq18fRfolEiX4PNfphwEpEU1WQqtSe3wiWbALGwnlRg/2oQCVyHiNIJ9lcxOy
R/tCaQwuAfNYUmIOvDb0pSjda22Wb4hGuclrsqnlxtfWrX1vnRY/am3+2L/LtHAqgENuY4wZo54v
ex/qOIkDEBBhU3as1t+sV2pUW9yP0uS6vICXlIZE/PuijezFa+t9qbHL0VU0PJd8Ruj7GTwZeSuu
lv4yyAgW6tstZEr2/HJl8EQDE+sDLjf+TfYJIfTNeSb7h52je1bRsYhOTrqOE60qN4vCqmw5LJDy
UwrCt7v72KIzCkEf+evizdsmO5KzcLII2rL2Z1rBvSW4RUwam7Q1kqG94xj5Fetq565Iq3g/fLWn
hhp5jRtvUgbHADxhr8a9p1JxcVlgxtk+aDLKOgS2w8ijzggmVwiRZnk3iwnaUrsxKh658X21ZecY
s2vkiUZpNoXVQ3NpBfF7OyyOge367PIPQrFc49K7LumMktUMLMBm/T+OzmtHcXULwk9kyTnc4kiO
DTQ3Fk03jhhHjHn6+TzS1uicvXtmwP7DWlW1qigITlwi/dM2GIAxJ0Y7Gf7Cu3Uuf4FOqmZCcHX/
lb0nKYWr6nD5GLSdf+EhhNctF5Y6Vc1F+5wazyDbCqHzKZ2B4a7SE1GWg18V4xyggJC6BKfHSsfA
/DHioqE+86HCveeJ8Mqd9a1tlF91GW6JGvlSTgVWxNkYmaYRILRPiwn/MGn6+unU8WAb/1f7o/7G
p/yIR3F6LdiTB5xAKAyehFnRlcD9ZLbwH5YxaWvwaSRr2eWMkZnZkFfGd7+1cHABSsVk/oX1L0iJ
tKDmAp+TTuPf/BPfqp1q2eGR8CLzaP2MH+rPeLoYGvab+EeS3HgvfvvFD0O00uBEZAH2uELa1GbE
M8jYWs0eeNYn1En2gz9nGGPg3ucUQQun7j1NJvUZtcxv8iP9goFQiUa1V90BcPIDRp7nHjUBGR7d
Tv2jVMDRZc2jTLbCrjwZj//uO1/6QtmyrmoEOvQv1/aabaRtCUqpUuuh3Du1ILqpwwfM/BSR4xsz
8c8UQO+LP4GSSeFXiojLxxeBYgTPoMjUJiVuT7cKOxyWJnciH4379P7ZKTvONb6jms5ZiR3zbzTe
sC6Arkj6Dy+83j7xuDeEMyUvVVF45wjCu6r7U07dtvnr/wwcAMsDerVTz/HncPqZzosqZ55cDLaO
QB3siG9bADpGQpZ6TGb3AAexQKOY9Qt89MrQNxkeIEV6qvxmd7aPiASz8UKsrY/8FzqaYwWhyJer
nAZLIsCKbRG7NcNip8cfLr01t7KvHl5ItdWNgEE8Xu2kuvUssmmMYw768MHltssQqwmOydl/NIcx
1BNP1CyyW0yUsnG3mCxpc7xvRTBO2flAkL8WT/zJwRYaOlcMzdPY5iNx13JvNKy9C2akdesnx8Fw
LKC1xuNtUykWOGZ7VrxTDQfPXvLUlYddHPhFBoAYn0XwUHFX4B56137zdnVhxYFXf39M/HgCGBn1
5bL2gShNT2JCQ/9i0l5++9Hg57Xfa1h/8nAdPZn1n68IYIjLybJN0yEUsWPwrnDwKE4LXKjd+OHJ
H7cCWIHexMcv6K9V6ymYCyoLYlxoH/lYTDT1hZ/QcX+AARDSmk5nzB+4pAtuncOkmCUlV6Acnj/p
wnz4YhbIpq1eRzMnprF5ztJ4sD8u8pjX/bGH8q+Jl5bqRox1g0F+hyeNvgFq+V5CZDFlh+vqBwjX
cF6oKWusrabRwxVE590Fr9aJ/8S57OAZy09GduWFNKpPu6MHRhf9v2N7nGqvZ1CKymdmXgXS1M1J
SvhPPm0oXb56Dacyw66Y4uQn9myb+okHr8P7rjF7jBay5lRwrIS0VjZh9iSpMLPH5JgnIcjpq1V/
rKsDzSl3KgmlAijUNekWBqKI6ztbWNpO/qyjlCHCbteE+75dpMJsHBIrvj/9vk+DAcnbd+FrRMdl
fj9/Yij6WauDTWCkzj9bHesnLsaf5hTzhzDXApmnBK/vDsCwZwRB6W3uLfDTD5yeTJmvIxNFMHjU
r5hjPWBN8kOpLy1MzpBF0w6ilvhVF9le4RLnbvOy6fMsbmirBmPRAlMo1OyyJ8pYRqZl8IkWleXW
zy0HoqUuxlWQjd9fR+JvTYUzPoGYznH60k2ijqunDbm9D7syPOv8KDfg4Cyi7vqiex+8Jh9Bco37
kEWnubo4fcRLYzjhS085pcj4wHEV/QCQW01A+2B+AqUmIn1aWD85jzt8zj+kZ+UzEX6S1v/h6dZq
oKkHF6CUSa6fdoZdv1n441mk7lhXRucjqTB4csAcGPoP91fjhgRLPOf8Xlbts3DpgaosaJ5/tCax
7PSFa2LuAHyLajedSkBxjWs+52QBNA+nh+bjN7a77DnnbUZ9Yjc4wCIz7ecf0x/LDLY0l7gcctt7
mGE3KDjgwFQnxtWqD0JyE/CKS9GlRqFTJJuSAwhmlvL4pu31guHC9lvfykswBB4YNs/UcMPKwr/v
NZGrxdBRHWIMj9u/rd2yYzcvn1wmbWdjMb6sn5TXGENSWBF7JK0FMjPwkIMkQMCxCaUg+/ivzCbu
HsNWvBNht1NfzlZP7Mb+BooQw26GpXjlHRJJj3/4MGP5AekD4Jt8KDN3KJj5StARlQZbTln4/6NL
nuLQzicv92NgQFaNlofGTb9oN3z37AYeCeeI56Jt5nT+IkpsIC763jHGGCilW1lngY0MQI87oB/+
N+/rl8mF36W3OPLbD80ebtywuWMRQQMPg2AUxBUSk9bJZPPSVHa9owIHZ8H/BcHjn31QstdTzfQr
agG0+8gI9Fteb2mEEmTSNN2vq6EcJWQOV2XdIi/d5QjhFZsjozy8flFR/BgnWn+de/IlXEN5W8uO
nM/az4kDobC+ODarwpVSlWKHEgArBxAQy4Ih0OeNMfYbnP/Gr5D6qhK8JQ+ZP81Hhl8wLeEASkrO
Mw6Wo6UAtxe9YOy/b0++FtINJrQLFiu8GTvI/FGaQEgXNVMgGo7fbBjyOjH3dOAW0dhSNiEdekuT
Z8w4t1xS4eIMTo9sxK6oezBZ9QY/Re4sXAQ7cQ3BwMlMLi6/S2LUj9lV006y5RMSJ7RLjBTCWb4g
2CIpXF55zIQWI9B+FtvhZ0L72Y26JNYIIEK8gTYkBV4b7zo2QEk6Km3eN/berxwz9czEdJCphr50
RctR0IK8Dq9vMKnkMaXzaOCm+nQqPlxNmmi4X7/nMimYzNas09BTYA//gxEdEefYcOgORZb0rKhW
1mrpYTX1xu/NfnLvX9j7Ct6EgjCPual3+Eu+5SDmUCumbWhXqQ9m0p4M0S7pHkeMyX7IE4G+nIdC
x8ruPsf34VvBHnDO0yl+y++YVg1Anybt5WK44vR0/63/GlwBSOiiyFMJWevhjQSGK2HLv2wpOMlM
N7kFcTdfhkf5SuIg9CAWR4Cn+qLB5H1pfJz0VkxBKzhQOnJMDqYxbxSfxOJ3ZuN3Xf403yG1GYo4
fG8O0eFJ5jM9+FU8Uw5huMe5wzF/GzZDb/Pfirv4O1aHxDz06Gf6zpHgapRl2ThKMnlmU5YmMI/8
cnp8eb51gzsFoFMD4ncBpY+UmLVJ/ifFACnFEC0rSzmy0GhX4saV6Fbfs//vjPXBix5mb5qI1K49
KZ3E9Cn7J6Zp+qyZm8qUfij7Gd4uq5ly7M1y5OAccZoZFVFMbhTQEaX44/CqXf2/I+b7VIoTZUfV
+bxVixQ31W9awMxV27WILfLL5T3mplfwKvtjigruOaXnpiZKS2fH1/6stMHJ0bAJUxmfA2Uqrapz
QeTwSUE0fRr+ODmgheWjxH5AG4K8o2bdaWtOZnWXn0EpuGmQhnNkpDsKHTpLIXY/U/Hj8kToxehO
axwIc5bM9HkTXI3oTghccav8KlTGFy7jcEvpRE4jbdrbHsEMElhYMClREwZQ5kziEVtue+TmA8Kh
a9Bd6b/PDWDLU1tV4nm0vDLQHnHcVvOHOidGIpdOZnNUMb3+Lg7gcrjI0mzrJbHyQTY3ZV9bvNSF
RN2px8uWhp0oG6PrJ7rhxDRPSfvzGrz4uW56R0BKwFkJyE76x3vRvn0+OY2r+pPka+U9ybfpH7CJ
QgbQr7IGGinotL8GmxknYD20FrErcxfHrkaTWBReC6hKfyg4HbIhsiuowjb9pU49yvkR3/YBf2k4
i5cnqEtphX0oLUXE0sXRVLUfG+3KY6m5KQ8F3glAXTs13YAiy6+gSecv/L9RQIAFqJNGoTk50S+0
AEAsX8up0TWR5oEd6GnHGhDNhfzeclQQkfe2vIjY4p7fARCDeVKtzbDpsUonpozJscNtBRucR4Jg
ZcRJxS+5ZWV56kC/4xpYsa5ixe3hrmm0mXMr5+99KKzkD3hUAFJZttPx6KcoxQLewqD6SpAOBZrp
Yci9CC9U9iICrlm/o1P/TKmJEBt0fo0BFd5L3N7B80t4LMXnTv3uO/L73AQktJoKLOtvgDjWYMQH
GnjjtBl0knQ+xSF/zUQdRPPEvSoSqDMmIxrmj2b5/BeKBMw7cdYMQUXLCX0nfRKnSiMtWTB14r6h
fRoHPFNYp9ZaZ8ASXS+s6T7GbWc1YgOvyn1xcXkc+FAmSTmnQoqHOTgt10z93peRL3W+mM+e4ap7
7FlegDfdMNEv4IoVlZ4ZRBiDEqKCg9vHo86zlL/PsB+xFyBIATBosPXBrbIpz6zG4VRedOVvDe7L
6rQY3gvXQh1U4YqVlujzjGxyzp3B4+jiZ9Lndzl44bDWo2UzoJGDMkBy/9nU+FJLs25YywUz69Fk
jFjBi1VZ8LEpE/mV2k6uPW4qE1Du9ZVivT+hh1AmcnMVGFRBQAMHwch6MYXpCN0OptPLD205iTue
gpv+AgKNlZa64nZFWmFeRqAlsfvVCLeqwIoTafXBLf+1sBZPmI8lxVF6AOc4sTPq3kOPtacDaoms
wfyhn1A/vBtHjpdc8goTiTSxYN1jhBQ3qObFEezeLeX/Q1wxO8aVIEyeqJRcMFSO7kt4BVGWbvxu
/eFQ/xaLZrAzZNY/wjzlmiId9iwCv4UQziV/IryA8j00G3Ct5A48nZ00gPUvXuATtQqV/6pZGgo+
3o7cI8wCeOHirlwC1KjSwgi6YsyiKDbttMgvjwqB8OQhnGL1Tx4uVAd157fvfW4Q7+JS9eJTbCh/
tQA0A8D6xE6HupoyQ9QdXIyHz5KCVGEyg11JYgZCvLMyy8D9V++jNkox0GVSOua2TBHkWb/iWKyx
kODyIBvqZByEyK5wCZoe9FxEiISXw+lzKf/kZfZfnjJSA92Msj97o45Ip6Mojc6TRGpCep1hOaZU
FuuKKSQUjiAhT1gSIoThtYDQg3YW055NjGURaPjle+/GrriI/j6EYyJaW6p43iHpaMhHE3baimL5
rh6FFnGcPjNZtzuSOywM/32VLciGnz0QN0GWZvDuKLxkX3ERlOw6vuOyuXX5lRa0/86AWWfEDHFI
/NaEuCx0OgrI5bNO820XIW9m0rSOxFU3CYWJPDVfdnTg/MwODQNkK3X/WXFByt+SsRVZAtBsDJN9
cNt7jcO5FBS9uSiNGZd0HFQAHMwF/NQCvQVMk5PKN2r/ym5/mXLEI48D/FMGhIfge2rZzcflXcgQ
DeNBhPIUKVdCYOgARgFIiSH8ifVyEhgvYYzUJ08LBSjdJb0iaJZC9BO5xxHdCqjk879bsNo58Fb8
9TjUa379RHX8kyJTZx/mE7CI6hjNwdg5ZhPYcd6lOIUcAsoD+kY58rGf0ZlQLJlsqvechVHrO7Fd
KHgLxS7HeNy6lQ6rEQMM0qP8QF8D4UhI23SPJBsOFfYbY7gzdSs+mI/Iz2/yi/63WtnUQKwTU+va
GEH1DusW4oBKd7hzfpFLJrg98dvgmFHwEIMMKzHODBJLWkJ60FOw4VHOxYb/LH3KHDoH8rtCnmQI
z8cuedCbxg6HGI6n9/d7rlL7pmbANx2PWTQ2/Vzhk3C7APHHhwThKEl865jUKBnDlnFcYpwOVkAa
lvEv3JzswP6YQbKj0ldu6uyVfCHbxJtiJfrh8uO8FuE2Bm1LTsakvx+lCpseMeCESYIBtQJgC8E4
GMiNfyNSfr2+PUl7AADElplSd6v6BBXgCaVN+P5Al+GFQ7/fCuYaeLV5OQxjZgEbk4OquwuIEQQC
B6kDMbTkGkoiD8YtNwO6lvHikLdE6AGKUFh+KNc+52jV3ZtomQjuo/8ygRtlB8zjM/3IdyoWGiid
DSQggclWFdF679MwE1+G/SapCvEhQwrFXC9ts1lwMLzOlh5OXgiDwWkgCYu5iNAiWSRUlbzGyVv/
4cfNwS6JHbQfx4i0EBwMilXHXEXMYbpNCVpDj22tqeZijoLMG1POXvTlos9tBM8oL6U941ijsFj6
real5ujpmkg7Wvnsx7SpkzUCvPQxEAgjGSgRtgutip2FTqX65V/+VzKGPfKFroSPN6AkEq8190px
i4aJicUBZ1rWO4bkjP53dz10H+1PhCqZ0jmCKr5SyfZf1QXV4stVOQk2Lf39iGK92pVwzGlddlSd
GNTLG4hxa0dgBYOUD9HVoV6+NeZ6wYVAW8ER1kMHop5DOunz7m7tO8NRTZsgxHDLni9bVyTjMDp3
4lQF9NtR/4Uw2Y0XcdCrBEqsuVTPY9nEld/OUsKUX1dBhScXl63xQ01dpdOnte+h6TNxSRGRTmGg
X2f5gWZ0ZGDVZoG08F1PU9LRcId/MnSAWvfhRp+AKY/Hd015FZ7YpMnjPmT7rqYm/JIGGqtxd/Dv
U5lIg2PObiUaqViRjTiLgMXS/TArHSDgTNpaDSyAj1Thqe8+hHdyd18fn2ljrgTghmWb22Xrt80s
RoUJrRc0DTkI1fRRo8DyVX7tJfD8kcKUk2nM36ftW9ZZNxNq16qC7HmU0fIBhuQh0R7l23s8fMvw
w9qwH8A0DTPSMA6Fce0ZXS5Yt0zFtokf3eP4S1Fu3Omiv21m1OUUIe/vTLIh8Xs06qRRXrpq9uIo
vcTNpAdh7Jz6DJsLBUzbxfXZzKIf3H7QzBFr2l5HdGaWXCmD9Myp7iJD2NotIg1ExV+Pt9SYzBIS
M3Y7P44VpLnq0Z9ZNVWmjvwv8VM8CPMwQ+b5bapAiwArdsxIOD+AE8VcAC06yN26/yPghiwTuvWr
cZTcysuhGzwVQ4v5g0IsSNBgll/Kd4M/o/Jy2QSB1oNxzuKBA3jMKitGd3ZiBm8lkfYWoS7yPTyC
DAu7h2i3BwI6x9nI7J4DW6WuxEQUaLpdy/vXKxBD+/lxmoQGZNL2rlwGFvpgInEqXDdu3OZPjGjB
fbDHHSRHgCa89VidPuc5/AHhAZOYNRbOCsl/LqyL9QcC7xS3z4aONpFc67cke0gOqn7By4ADx03w
UEcY52HsJd3AWFsweiTG3y+0AzJXq2tFLvVKcodMZ/aEoYIoSCSbSlAChDPBxu1EBBybKmjTL8Zx
mFr3vgk0X0EdSfhsM826GVgsFUG8fFm2HvHxAbR86DmQx0l5zK8NmKpHA2UrX0LnKOjhXJBxXE9K
J6p9awPNGiHCBt7nNByC6NrdpVu94BRPbxjjYi3MVoLJ1BCjMrZP8tI588KfCPck/uA83sZ/tFYb
2mGeuJ778pIrAsIRqRDswJhYNG4hDkkCVdkwHLYKfSGgUfTzEpjDimcEiP4KvmRTkxTXbX4VSbGD
jNxYX82Nfyf4DWc+AgqMLHKek12wVkH8XHFB9h4+aRzQTyV4qlNlUy8NKknJN4xFNe3PBoDj5sFf
FRM2MDEO2povinexyk5W7yGCj8nn/rrnR4Xmzx+XI06WI0pvx8EHNCbkU7y5tLz2WCMDxLH1WP1m
zrtB2RIAnlYcx9toHEZlOJVR/rWkE2zgFi7Jaqwe8YBCDCMNKDAiNTucNYZDay/eR/VsXcwa4gRz
ZGFn7bKxHmsW8i+5QuGJjyox0LiVlhZaxxncGniNsNW5cZDNKIdoo80G5yMTl+pVJD7oQBBbECSi
O/s52h2kZi9O4h1hrzpRf7d6NRITfMGXn9yy8vv1mIVzCdH8WiUPZAbRDdxf+1h64DYq7/qfblFe
6i0ihrXOvvrmFw6TuHdTE7ccFG1F5/SS+/ghcIoH6yoGsU0Sk0Z/ZXOmAOBCHQtvsCxK7v++L2Oh
tSBWd0Zgpz7pSNU9E81E1g+MX9oEa4Tn9Zl2D3WFpLpSPeW+wnhyIZylEIzwBflzJIeOFqPBRYKM
0B9YXjQR3LuN+8hmz955XGn9ZEB3j5X7UEjPSIAuBde8cLRxWRvSAuIvVDF6geTYGzd5bMR1Rp0I
b3mM8VYCJhJ7YhVOXEfGrVnBPGBT/ysSdwUmIY5C/Ys8A8dAbIe2CddnJuQuan4r188Z0wv3zqBl
I5You8vLT7i0cnIy6dk0T/HgHEoZWWxzRN3IzriPLbBLd0gHZAlUyK36y78aqZvB1vafc/UZ02lA
DQpfCZc6dQz+FQadn93ywiVfZ1kx0n4QJMcY8DiVeBNtNG+Jgf7US6uIIETZaiUJIyCi9PddfYRs
Q4+CE6nLt+XiQ8NvPBbNLE1WCnqiPHVYeW9yoSDOGNeRbJE3TORm/gdv1Ff7nml3J90Vx8f0S6J5
/eLMwviNuuHaHfQOcYDNEQo0OkirFzWr363DH44IV/ui+QNq2Q2oSrtDylx5NUcA0XTes8WREA/R
kOdOnHG+fKZrcRV+NbMn4Llf3Ez03aNhiGQtaYutCaA2j5Bc6u0YmyRbNqdNucnpF7z3L3B9tgIX
hy9DG0JVBGd6Gwdw34viWyaw9SfT51yyChCwDfYi+h+diljOHUH4lX4FfaqsM8kvP6AbB+CDobRV
JEgIIddm6FJAin6J5R7u2g+XXnIFQ4ywKtnJ0gXChS6iMpxDC7hu+eZ78rhDQwHIt7fBT2ho7RoO
aNGByk1aTj6m2Z18++SCv0WnQXRfaDlEn1aFzqU8UPyCGPFVVtmOb0JZwzezfNR+6zfADCTLATn6
n7GL7xH1MPsCwfFM2ma25oYUdUz775o/yj4iwhDLkgGCZV8xRkdH9wqU9FNM2jNjHg4CN/yM+som
4Fq80tWJ1jicoo2dQa254GoZfKyTDnNilR5XsJ/sGjLFxnkOt14IzH4aIBQHIhQ/blxOK5Ajp95g
bN75Asq5oA2aftalTg2Untqf3Su1BWbatKAgEeaawQMny49Fh638QASdNAK5wlm8Yfwm38CiszfW
6Ab7Kw+bvxIFaNAxaj5t60C/ZHeqbtONSJgarZGo3aEvVF+/tJxTWMi8gbBGaKqbNxJA5ZEcHQYa
jaW4fF7ikOyuObuU8Os3yXPQ0qYvVn8x5pYIQbiDIQFEzwoJpcV9gTOsnHImAA3Qphwzy0EVhWLZ
HFxoW41AQec97fQVooQn41N2uOHZVFstQMpMWUUZLYirNELZBEjvqg8HCSPJvw0RYtnXaBmORoOL
bQSoXEbbOHJUa9GP0wyPoEVRhf2oYy7T3+KXjDeEx2uGHOHyEeyQCUT0NEzqljgcggHH2SP1DkAD
etZrnsZ76BiTIB6r/pUjL0uCLDtZ7Vw7iYjIo9E5PGJ01aZnxkdZ9kz9DNoEi0LIvbYGYe7t0BPh
CuTfAUaj5mMWWFHPtIuyUy6SHHzoaX1+CgXWC1um8QEgm4iJPCOFtNjrdnQRpxqeE1zHXugli4pp
LRTH/aUbkTjqmfwYMnC/HyIn3KtQsYjr8dV3TGR30GUOUUmwYaAVwUefVAex+laOb8hqdlD02Ue/
ermude/xq55lznFz9a2ABE5z2ku6NxMNDwenW0TeaxUH2RmJz4nSOHE6tDuO3BC1TDnAeB/a/+TA
/+WkhvTbtKxngrSZSLzFzw3RUrccgDO/v5GEciVhFKvBqU0M8I8bb5K2KLGgrwKJEnJmbaVrzNDl
yeSkYb7VXFWRW4ApXHXRQxYTTSyiut+Ei7sJAgcNVMcUpsZKRX6buhbrQPwVp82NGDEY0KvhQlOF
34/laL7Aq7aFyDOQG9paaL/WHIDsnJGt+Ai2fKs/9kSZJZtH68q3x+CVR2Yf6Am51xiqOLx3zY0c
AOnvQxITcZ7eCySrJ9/WabDlF1HeI3KSX1OVmdNGs7ViWmHWtIcPeZIiDBTNq/3grxbte9krmz1Q
pIB2jkg/kl4+r83jbUcvdFrRtMtuT9YXWymgVTB5QExfYv0wahn18RQo2Y1oJE49vAX+ZSPa9eFP
rwuf/6vwYxr5e+JckL7aufxyE9l7Z/CUus02LvWn/WqJjZwJZDxG0+Jx6PO5BVGRUrecOTq/atHh
IKejKUw0NyBb8VQTJ2HniF/hsUkUdAWbEfeHk+aJym4EKiGvMoBeRN5MHb+nwDRNHig/xkhCfH6G
ZTajjQbTjFUYrMdxcPFn4IL10MewUC6v8S94BPIsCXirKICSrc4FE8/U/JgYdqzZb7CNaq4lrvoO
Cpq5OVGijItYo3wZdlpFhAG6SnL9CAEiKX7Msi/dxkiH+Npb5yMSHWMqnHbRrsONMu+WGItRY7vV
WaASPmXMXng0+DBDmosWha9kGBEQ6qQ4APuau2I6kLwX28mK62pCwzxTr2ggbeOG65qfwQpJHgTj
ouenIuI5nljkdX85yF3N19fO1Drz9/8KPyPSpR2lgLj+V0j7JrCfhDzyuM0rtVH5YKKTmHu+zZyL
G+kHmBaDuztxNHHL95Rx4/bRZ/JXzwTPop4mM30fO2O/ekgZ7G1v72aJnCCLzzrgl8lkOI3rmwTE
Qtw0V8owuAJ125cM3gHJctGht1PQiI/1DstrNxaRjzmzHdM3JeyuYxGpt2z22r8D4yf7S2wmBc71
SpnJSC+cAnqNHGP7dS9O9KvR0myXhmVzKLTUHH61N44hM0JobaE/jp8v6y8OWlcSDz2FGA3XgBrP
WAhHmo4c7d4tPipbHorUeZOymMrC5GEulNIVimAI71W4M6p9a3Ia39JhV3XIRiayWdh64UURnBZo
q5uY/mdVhuS9vQfHID0CNeS4INmB69jycrLr5ooEg3Pqst+8Q4126FE0gYeG8ay76MBHjfOAaNaO
IGpGN6Ok4VoY+aiRbtTmY/IIuClVNTgpL0FqGUsaFF8zgesajwm1fDYwyEqu7JFX8Flw8YgKow3j
Ax5c/gFypIympYPdgAOxRv0D0K3wo52bJadJEHvmtAAL4EV3k/qnpdNwzENC7hrLFbTp2j6BPimQ
RwC0jhYGyrRjMjh9EjD5x+TRw9GBYD/DPN9oawmfAQb6UfD1uIboK8SI12TVnBghXiD324rHkPYG
uSHYhJ3JHswtSwzK/y1Ouu+E/AqAUyde8TH+xONzaa0iVkzOybbiblrmxO89fG31ntEbovvB7IFN
PB4ETA0syKDVAZEJNnWUeXUceFR+c0TmwDm04bm267pys7nORUh4BJgIOhEEPcqcuE4fgL9GFCmT
/CyihMYsJfHV46d1n92PyikM09dMQqZu+mv8S1YePNRbmInKofusc4Qb0ATGuUAROlTHp0gKxYiG
pF8/L/QmcfbVJiFK4Kf7AUEnY48xhygaWR+fNyVGyxFba0qsYRdZu3trD8R7XxaqQh0vVKrHelHL
xwbvMgN5ssBkK5Oy2n+tKW19KG7T1wlUsmGdVr6SzlN9Q+vezCCSPqtWu8nSjM6rXWpf6qkkOKax
66/6ol0zedwrXHUyFOM2Vn0TtwfDllFHTUEImIdH90Xi9yvgcIXqwIxxLe77BLBCmLarHtdctHqr
Yqnth4CbHefouYbO+qifK4/7D/+X6B7tjzh3Hvot41vP45MWE1+sLc7Tv+mOYV6OJO91GagZp/Rn
xaKaw4lzWERXcuS/QTs4Be75AlEZidlBvUBzwdD0BjEJ5S8K836rzuAVktFoJD6g8+FICXDisvsT
UDokrJ//cRcoB6AclpGb+whY6NG4Oz88QXFlQX1BuaGlczimlslVuFlrc1XfPkDmDCBgykNVfCbC
40ddVhD/K/WS/UQezRW9F69B9ZHIYWrnDkE451lM6/NjDk/4vCJIpiRk5WgL/iiodo46VimV9M5E
2/s4UJrwqTZMSmLZj6KebWFnh4r8G+SzMy0IN5mdHIiNAb+XXSTbw6iVR0SMev4x5QKjjt8+vsCs
2t9yLSGrNX5Y6mynKU/pfYAemhYH6lEBtQH6Rcsr9iTb4EmQfqeOxJ+v20/yZuGuCagkP/XxlYBo
NFNKzvagbsyXC8Qqak54TIEQnBIczXIthgjibV84Jn5rhW8RLGyaNryxgTTPpcbPmwDxmMZQVokA
9vVhtg2PnfQE1VA6TQanS+YU9+WTeIrcrqU7kzSVxMqow1nKQBHi57Zji75/Eh7eowiseGHgMZtM
X+Ul7Wcv5j841cz0VEcMVudn8fL+ThjVEkGasKl4oTjuPJbWs3QTANJhR/etCNM8Po5NnBLwn0oL
RquZZxaD1xaXCm9LvvYfR8vQSYOLeiYIfg9LO41gT77QABiQTonmi0x+MQ8pe/Uwk6l0qudUBlvV
gFIYBHI07GyJ8iXrRuR9/4btJP8Cio0jKoPpo/irqmOX7yGfYIEgV/h+kOa0UQgkwQ/QviEWDtQ0
kCm+EmUSSJZtgDoQ0ndBCTJEqwwjtvyrpLGO5+Jr1hCvzoRlg8jZbZA4SNc2I2seAcVCGdHiWy8f
0VM8aHrfuPCde7G1dbg9jUDO6TuaDL9Io+MrhXgTAn3XThpYmxK/GA5kDh7wl/Ub2murve1BxmM4
Ry1Y+zlqK7tYfuJZJCG48WVIOMqiCggBZ6DI/pDDi5ko6NpOvKQg5gvoajlb5tqGhl3ayKbXBAXj
teNAFZqhZRXkPlDE4BcgbhRW++hMlEAa5DPqfG42ZBlbA6sAgUkyggdatNOswm/1ZBm0+0Bkw4jp
Kxymq3u4YwgDDFX6VWCJ8wWUYGqL2+fTwSthWTKciRQG6LnbtsVCwU8Vg+5wbjDACWeWMF0kuWq3
EdPYATM0yK3S1wmzeJY3BLWROiVkVkwI8k2iElcZWmRAqKR4wjjH+gInjAMRtTfCENjAetrzTwcx
86XKk4g9Bb+cTLTQpdgvV/H8w/DTwSJSjdtWSzxjJW1lzjc0w4wktO6D3b4Qp8CbW5S7gXB/+z2w
CDDjV4hM0s8O5QovhAaMvln0KKRsFlyziM7QhFD56DupGF/u6yveVmvlaor027ZEJ/WYKbM3jPUs
PDdr+fCYAjwrjHV8XClHfu0ZUID1VgfLR24AW4inTrJioIkiId3D2TH9DWZHnbvxhRVE4+PPgmg/
dY7qVZ5+ejHju346MQYNY8GmevEMKpQR3jlwJ2ndDw8Q9O1X8oQfIurNr2fqT7gDyDlXu/jA0Trp
qdOZWf/RrjFK5/EvllaHz5zzL1mCNxP2Lgfh3vJRKSw/l5ZUaYfnIh6Uwn3cwnN3gDVAguo2RGAd
xdY1eFsf1wwe0OvauKc6Gvt0kktT8zbg9wG5zewZQnjc2JBDUMjmmGv3a+1YIra4JK+9UXo5Qvvc
MTifyLW3YKJfjn7q923mYOdi7jrR4fmbNK1zHvWHwaB6F5d+S65I6XwuKkPYbjnT5YmKGmDP805X
xa5BFoHY64+4Bej6ibkM/wDi21+QWVjQOwLNA7UEomf4LQYgGDdkszOG9cdD1gGY377wXbjpCoj+
741jec/oLGGRb5/Gn4vpPOLEKcIYSsJzBZe2lrDS+XrdBb+Y1V/iaITOAsmvkzAQwddh0Y/Z+elF
jnoRAmzqHo4KQieQLd6R56g4SG0ZJ8jm+Vo79bv+iJpvpX9F2EGU0+SI6JEoIYZpIdYelV1PqZev
IY7T/0g6ry5F0S0M/yLWQpB0K9mcQ92wtAIiIFHSr5+HntVzzkyHqlb5wt5v2smWct8DWAYhGNVT
U2ozDii4PhQu9+kfpTB/FfdkeMdWyOZjnhGZWPnYoAjfxTo1FskPqrgBr5aKO9JOKNNYkLi7vGwf
rlDbruT98z5GIXH5Jcytg7/kJdN6Vfu2ZxBELFri41ONtukGASam7nAf72tet+Hxt9QfdKxmxvO9
lb8pwFls84dR6CABlltfZ5x1YMn5zPCGVXYIRuGXpV6b+yC71YZaoNoETGjGECZ46QW8XX35BdAF
tx7XT1yZWXxE0w8t0G2fRL3oe3E9XLEpiXA4CNGwQMDof+7Po7TSflDY6g/Oai322TJ8RKdhHWwC
ZEKx94FjmZfrf1IgTBCfRaT42q1CIYBtxy1UEpRLJzpUbP/OxCzRexpzbzQz/2pCXxshcPgiHiO0
z874/bROeSoUd7jBNoocN/zecfjMg51Eqm85Fygx9x9z+EY5Mf2Sjy0Xlw+3a8z+DQZH4L2RLm1p
czSPrxfIitnO3mTFmZmg3JnuJrqf2e0jvhocKlCcJwi+djOlh+FGyUmMHSW41Ah2R3MR5rMUp81M
PmvdTH3EiNe++iVbJRSXvQ/0zXKuTVFd9ZLdKxzMC2WyELh7J9O1wbDd4crNNV0nk/Nb3geqhYAA
siODCy51jxuW8oRUnJiKgT0vrCYjgvr+zEfXXX8hgW3ZnrIcGToZTsSGiDwdIsv+OPIB6yb4ez57
0MQwmaO4A1l8KftPtuWD6djTHJxkpW7LZW4JP+El6Z3yWwTOoJI+UBYrxxFkBqXkfH9asOxYKDAZ
9X+G5qPkHOkF3CefOTK/YgcyIGZmcpvCMeuJyxWXzPDNTunsKyxGaC4GEyQ37w8aGrqIBiWkJK2Q
ox4RgYNTTDhLEZJMbawLYeX0+frFicLIi0V/yBOf0xB0LT4kxMVSVpRAixYOJkDU/m2PnGy7oF8w
bP1hbLMLGBh3Bsq+jwnP8aw8od+qkx3Ayttwi2T+ouWnBkpXDUkv/3DG+or0Bu4jMfHUih7kCm4Q
9OpvucTIPdaTI26a7ntxhUgESCg1kTpKnQXEOeK6RwAXlD6BukB5i1wTTXA4l3JHJxluTI2lBMC3
FdN0zbD80xVBHkl/+HQGYq/xJw9raiq+VL8HvSsIJjVsgYDpOQfs0hwKgDc5FNwYjJ7gBt8VZ9Ad
HacT80eh5qrvprKe18rFblge0+7ebJG7tlCokAQAgfD/5wR/mJ9x1pF1woJNliHKcNTFF7RO+Dl4
kLBnJCzvmyWz6tY03+9vdCKgO/pdg+sAKM7W3bDmGi3zWUmjf6fAD376bX3JDzTGwDBIjVPCM18W
guJRagEPCK9TmQ3BXBg/dtCwxl/hNETeCSSSHkJcABzg5Y5yrt3U59wOKev5RiwnPT+RyIAbrpXW
Idr62GpPuLvb0GEO66nQINrC3KTJnxK/SwtzxqQw7RAF42E8texFELDajOfJIWUuo8WITHSwL33O
R5Rv0GFlJ1qIfXsNNtQO2VWbq3wIOxQpsA/lDd1chWdvlsZ2TWtjXKangWS53J/a7S93eoFU0LgH
t27CKYB2Cb0v2cnsX/jiXHeRUEZnnhRKGlrcvMVcHLx8mLQIHomKJnCSWyB6snLGtMBjwErX1KuQ
g48Lna6bkzDzWQCf1dNRn/PugNY2ooGN60Owr7+Nej4pIAA2FcMfJocMfe2sOjccFftmE++hEH0g
xR6iwAOFqe7iCh3UHIXTnvkBEGt28fsvi+X5HZJ6xXt9bp+/6PD8aJ0hduDut+JFuSFhz2zGtg1y
jIWRgsGOvqVi9OyzkGDsyu+iZhRYBCSmY2Z3m8uE5QfCso5yNJR22J7UOe+pRjlK6gXJ5YQcSfun
MSv+yiVSAKK6EHJPJybHe1f5gEMGwwGApsIV3SU5cON5Vn7Xlf06hqrDiy/i+XhAon4oGOBLZEBL
cTwjrdLuzySQHKoztx47nWkR0D+cXZ8ZhyXo1IOu9FD/GGMVGLSmsn6uRfL0SHhAM/gImiN+UCx3
QGwA4Sh3/OcGM4moY3liOQVnEcMnXpIFawdHAIscmyPMzBphlCy4H9rBaIHcnuMQS6K46mSvzucB
S1egCY/PbORMdl4HuTSRREGv8E26jOGuAVWKuMVb/DxrzFcIDjYagt9uPUmJfuNznI0wSPfFTUTx
SJoQI+K+43Y2ECWiLXWiJRu8rPyq2Dn6Uj8kDHPbZ70r4UShVX4XTFbfprvxlCY3lC35NAen8MhZ
sbBowb4t2Kml11+5WWDn19TmK/kB5ghhOWOUCuUEVIrTufnY2pLczwcULPsr/dToAXEqf2wQTLb2
6YmkCvBgJc9Lu9NxSQm/E7DSv8lIjgz4VHz83sNFRANLScUn0xzYvpzxw6z6MjzWjQlYz7Ojd56j
jUXx9mbMCnMfrmRIkVWoMm+hgv3BDOKK1wDoxmzs+mvAObQWveSXWldkHs1zxeQGO/IzJqqqiwx8
YsMSB6Srz8bfZFXeE0+bd3/5WmutbPvhJMXdR3uje7yVljHo1TKzXoMpzINNdZT/apPCX1o2+YIm
ypTI/HqU82hjHPuF1pnFT5aayk4H3MaZ1Nk6UZeJGft0IiVmUNKZkJFWnvStCTQraGhaR2AQ39jV
0nKx0iJ8XE+LCr9daufoxovE2BJasb5B1/TpnG6uMr42uzSlaYgs+WvV+OFw1UqzBmXWnaZw1fzU
Bn8KUaBcyWgpc1vZD7IvviGzJdZrOC8LnM24po1jN+zbZ4mmbTahi+wttR29AIriYngrxUdhnPmP
SYX2Bh6CfFuQGJBPNfopeteYbhgt+Gk9SaxMjepS/VKb24QNF1sjL0mQo40Fv0RBBEKLwVVPH2Dl
8S71uobHCo8pgOfqAyYI7j1nBHJyJyi/kkOY+u/YDG6a7OeKm6fX6GuCn16jsikv8kP65Up8adrs
iVpGYrov/bI6GgiT97UWcITgRHESlAbxpkdjLJ3IAMAAP/jKAlC6+xEeePKzbF89vQYwCyfy0xPa
rWbsPqwzM2BnGRRFanka6J11KwIdU6wnCoORKGHq1+BOjhWq8AJ7uQ3dAuRN/RPszu9Vcn1SCWdr
IBJyYQ/Ua9PRstmQN0aKqcQwbzS7dvEFF7EvlykHeLmkLznguRjAygYnv8Lj9tCcn1vHXRTNNdQY
HC5THo4pf6FFJKZz+jPdpL+KimMak8ZMqbnjJIdXR+ugw6qayShVzzk9AXOmbytDAWa/2ablPOt8
rn1+TTo/I/czuABjneGhDCY8DoGNvFVIegUrHjCTjxSPIdlMnGHADu4YgnYoUFpXQwqgM64+TqkU
qG+wRjLejtwcSHCULyh2iy0vBer0luLmPrRfzUAfSEIuwCa2ZExoq6Y6FmxzYllaCMK3FcxDyjlq
01J0oJSQlshcIpLV1SQEuc3rJBgbClYUNthzcYKF64q85d+nD1OTXWi+8nZM8jG2AGmKQ0UDvCYj
AhKIrnQ+c2xR6i9RweRskgGdLFoHjszLlqDwUE1nlu1vdywfpFtodsVrXcODLZIFTZC6fDpNYsk7
Clgo1m98ba2TZsDOhguavKuswEee86eZEGO9MXr4uPNonrbhL0Po8b/47TYqLebP+0o5Q2Gyac6F
I8/FLScWueXaVtgtNTefMRkrc2KrceGjsUgsAWPezB5iebfLrHNfukM0y2S6yB+QPfUjgKOVdQex
uoGyPWs9QzpRdo12+hVbs6cv1DvXKNy3hvuQ05UTnuTcXyKbhl3f9hYG/HaFBQhKkwUOK9kdDKkY
04/woD4P/Sn57ongqs8TZanBomU7IUJRaasQ6KOXZpPBRhZ0gk80psrxRdVHYfg0Qd+XrFi7PRvk
X+v36Kv+gZSNR/u08ZjuELBwKs/jQ1XC0Q2Mi56s2EMZEzCwa2EpREuPO+fbcIQ99/Lgc1+i/FC+
x5QjjbkAylXBcU4e6hfWJOa9/NEsv1flfOwP6ZJooQ8j9lDNp3t1hc92QWuy7f/o65uflogs6Tfe
Q6unoMjKIv2Fm1zEK5FbHi1BZnVzY82NDDU07lSa22rPSGjIPpxw+4wv7VfDKGKkdnCDHToEphCd
N3nmVddmPNbp//6oiW/cSOfW59FZWZCuwu691xgZdo2XiswCzfbt9DBRCY8CucXqKDnYJPFUxPqy
7Ygyc5NDjLhQBhSL3adoScql6I4N7kBGNVQNmw67o7pSGNPNvejKjx7A08OoJxNhIBnL/ulLoc+z
fL1XPP3QlvVxB3IQojALwC/fswC51nPWYpLtb0LglofgTHZG/P7ONEKfyMzZEgj2/PiYB7sfDkIc
0j2zmpCuMazFrmDEycakBGSqTCNtZao0NHXv2uP/lcolNY5aL3l/JciEni5HjkBMDDU5EZ0q7lfA
Sm+ojwpHcrtOBCCW6SO5UQHDBI5nFrrj5WdnLHh5nZVwsb7QVjlJfEeM+yaPurlGbBD1HI2CB8pd
Yh/GMAgiZVWnVZ3pXNJIQLJ1YQ3JoUYr2poMNSWJDWa1V9HV1DYg/egGICyDAG+6r5SiwQxLHigU
wdvwnoiNK+eFQ0d4iEhRqPkHGYYHeVE63aUTX8QfY70VqFdkn5R6kHgyFQtuRrbwQBbBd5NwSuFj
nEpoRVWHAKq3P6g/L1L2xuMPMT0uIXFdnRVEiyLxF1qEHCl3P6yGD8EJyOpy9ADgLWBoBaiDgmK6
DJ3n4KD46J2pol+wj4iT2tXkv7hnD6Gwp90vWM9ESWgcCJWXhKPDQwwOZX+R5N5twEOprgVljzRx
tFy//4jmoVJFu6lKx5pQYAwpdUlCotd9kN29/E+4ygjOZftxBP28s5so3T7o7d8bPAG04LUIx6N0
PrmzxqZCPX2FEaCAe2mPCMV2xYWivrdBtfwQ1B7ux618etH6vo3RbB29F9H7B7BJEJ1gukLUicyW
GvO96mJraQBBEEEg7SdwXy6g43MerE/BRnwwG/Y9T1BLI+sgssV9rzmS0Usw/e5FENr73LjA6ajR
SUGHvvwT5vqDXZXvCkrCQqeUk+eFxU8OaJePo0WIAYbPPeziqFBhQuZnUTuAotS4yAxb9NzGHKhM
gLvdtI/wKuKsw9/X8PfHf7zNlx3yXYwtVxkMEVT3Wlokp/jCb2UH/mLl+Fk8d93p9VUFFKfJb3Qe
DoEdcS/4IPo+EzY2pEH+RvugtuS94oKltbNqhvYiXyRj/hBFMmHqOyxiHbjlcAk8Y62gjlcthgQ6
THkDTCT2c4sl6V8oA9ahYoe1hUeBSab5Bj+j/mKFLgYLT1tJRiglBDahVbjAvcu9h90XxwouQjdZ
0CTU6LS0FWWjDztpzKZ3rszCbffPjXov0LmIyCE+q4TI9WD3IBqh/kGyQaNQ/zzREdFVrZMDFLax
4dHS8Z217+GKuC261zdS/rQNDsb4S/Frutt/OXvAKbiOnhb5VX/xXthQysR/ZeVNQhfAbYw1QeuO
f4ipHgDuVM4FV3nrvn7iRepK25SXBguK9IPGonmgFqGRgE/HJZNsP25mGkxbZIzSnO5PeDnq9mX1
wOWihdBfWaY7WEP11pDZGJ2Y3YAkBroKaSNZLW+KCiQayBKIGj+DqDiIamEAkF8bS0AY1ChnBbwI
lUyGn29UwWCIABwLJyvsuevcf2JDMZVbggSD+2LEekkvQ2KDqm7MEELtQMES3pPt5Mi3abZk/1kS
Srsv4sKwejHr5nmoN8aVE1IigH0MaR37I0SfEsk5o8an+Ov/QqKT03PpANcK2Mv3/wDsefF4r9qn
83m8v/HtvKG/McTztKEtuE+lE0ZxE32deg58dRntRIYhLl+sdA09IJ8ybBFtZM1I0MwJGpuarbmg
9XHSAv7FIegBsdJ0Zlz4sPGiIVj/GifywbjZH7JlmV3X/rVgVeC3F+MDZNAuAOU4K5ZIUcmbdHFF
vxibKOzbdbDTNpMfOnusoxQYsh+fccFyaSFl+MKKim+Kj2pU/CAaGP8te7lTbvkuc5EBvdxc4uAO
R+oDqkmiUHiIUn+jISCJioylj4MVicIZM+nQQjO2fhNvuDfTEUKy8+dCe7pB4k0GRzyTf9BPj09C
Vj+i9xnsXkVlpjiCSOzN29WTiyj6r/4wTQ4Uq6J2jdIDOS5sNTwlRoPMeJmGK2C355HUSXIkgfUk
0Y9FL8OMLZIhcK8lAm4cQ1jxbWUMp8Q1pY78wq/jhQtx4iYIBGBncaMCMD5X3O1lvskns5J+Hkxr
mJMYpE/Xfb6U1K1S2HQ4mPrSPRjJZw/cibOMHPR+6mAudC3JxSUqveZvGQQbK5u0e2P8JzEAaIMh
EtyX1ISMktVtqb2FBJU3qO9mtU5TRshWFNvkZi6Ry2uaH4GqTL9F1Iuv/VDMq+JUGefPa51RlqSr
HLO65NbxUgsI93OxuHXKQyiuWntQuX2xWAkryonk5dTtOW2PZXLtFfTAux4vgUf8Ffo6rj4OiEVL
4ZID9sCQOhVNHCulUBfTlnbFzPavBoMrrKQlEOKkrMAtEDQZDPCqrZz/JtbJg94zFD+qT0i5c2BG
ngHBnPkKjqrU3ekEp/oeicX7OjlMDvpJVtEKWr3kv3W/l9xItPvaKXGGFryyd7vUP3adkwFFPiBi
tGr2jk9kGH/+BcE1jlGZ/ZoE23kPI9Raw5hzMktu9E0xDkGq8MY2/jFaGQfu1M4JjWaMC6z81Ccs
To6cCt3KGC8C7odS9rsqTKP0noZL7SzdCf4gClHYgxa9HuN7hbzW+fZPmp6JjyOChhMoB7/NILaz
FIVKxSREMHc19qCoOLTJF0A2SdwUFRRw2O+weB2ozVNvpIYJDtTshLBHZEiKOWh2q5nB15PbkJ4c
nTbCAVSZuFl5QajykCnSagUMvWC+FGNeTPLMyDFRuXcYp4mJFzg5nOWIi9GtkEhCfG/qJ/1eY77P
7kliUmUDe9D0XV+fY0iw5hslTTRH4vEXH2uowtjrkX+dKfDyHpID5HaQ7IGYgtiqa5NgaA6JoLOj
O4wO7xD9I8zaRLT8IHfYHXyMlLifMRnNqUl6Mc6iRJaATZhuso4ZU9z7ZUv+3TqUCHXxk4AsKmwE
RLNS64n0cfooCiQsEwqApg57OMwfxkQckWi4Jq5yiKeuhlja2DfApfDnR/4ohWubeLS5JCMTfC0a
EAb8lTxNjjouPkKRiC/X7903HyWco/ENUIJWDOyYcFuc2QyppapsNfzp42JlyZIFSvy2PgbsGliM
wOEeHbyHq+xLZgXbBrMz0CaR6FLf+6v8F1ynU3KXZ3DPAEb0EMocNazY7oDgQThzZUMWRRKgCF9x
l2dPTwturArqTAHy4Y4K9Z0yGiU5p7KjEX887FQE5ROiJHfUuSpBAcWtIc+a0mKEspW9zAyJZLTE
kLNAfYqGX65sje6JOc2VQ6HJxxIHWBvNgkhRjjiWSrtWMXJTQxF6NqMZoRNh0Ogxomvt81NcIhWC
MOrnJUWOcXw1XJEcT5m5SDnS6mardsc2MNDzrur4NgQsLxmoaKk05OAsXoSbI2ghp2ZYcSATySAj
tDCyjco4joZZj90Czf/z/S/Em+HDzW5Sm02/Ha7DNc3OSenTgFZf3GjTzKHX7A4SMiyDjsqMv6Rf
IfOoIxCfKSZxJpPY/KwjPmy4sXdFChWgC0Wu0SzkYIRh3Aj1VuQ0pxKx+ccqAkorOl90wZ/Mq5Fi
aD8a4Km4Y4+JZ7qpbMVJO45mg0KnhPydTByvky4T1CwqG/LE5YJNWDdsoYAGIq1obngpqZVHXbwZ
vjKmEjxvHYRkTGjF6PfHof8qDqQLyiQPAcxM2eX8Nno1TKAtittmFf9hUH6J2yw9hLTff8/aCifz
WnCnqoUpAtMqikUgwKtAZCmau8aFvKggcBi2ysmkojUWLmqzSTABZfcXWctsnfSWBJ5GtkBghviF
DAemc1peqv67e6313H3VWJSQNZwLzpIxcQkn8Ybz4oO4jG5oJ1OH4Xge1gUUFFqQwCNQokfZSsSA
Qp45hi9KPsqBn3YFVPAilW7zbJyWtNSPR34L51E99dF4SOf+D4OnsdTAvifm9MmBbiG+YlBc5SHr
IXKVeCnJqTyVQQ21SZZG/nER36HhUy4Iipd55NeXLho9y9Lvhx27rrDCEKFG3kxmUg49sRoc+jtr
oIwdKm2CRzD9sviehtNOlpyFKhl3n11U3yiYhtwVVhHsfDTZKqBdwV2hbvielCZwQMUAmROVNBon
NafgqM1XaiH9f5GjFDsGsB+fJ0MlLvWhgyswbpW2rDR8I6sCOCHfsi36ipQRC8Vvqo/Me6C5ZPu8
wRI+ljRcP5yEGMYD/Cpm3tsd0qeZUaRWhAgm/CVmj5NThWKitKDmA2iNHF5OSI4qKCPPgoBXlHox
NTQF7gA2Ec03aHtp9CdWINgFGgv+Id07xFbnVf1X+vL1cPVCaVqYcFGTfC7BidIskZJOufZaIj88
o5MZOvwJaK23yYMaAJmcmzJBPnBQX7PLpupWVbYQM80FQgIxeHMM4KWHbUWlK88MYMkaJOBOoQhG
AVb9sYxgEeODGrI57Ad3wLEhDjouv4Bbpt3xJdvCYwBux6HCutYnnthDM92nb/tzfm1pmXNtzBGo
5JtkMEmwlJcEAOBvK16eTo53MBfpW4mzsN4+At5IZIyRpUdmfiu+oOyQ2NVsy2CREmhVudLEerK1
ntYgLLFrVIKTJizF+YD8SHoUv59mo37es+c3UaNdbYYEnuhjmfFD0JKovTHHj+jYXaRTLc8Zh0Ul
H1GmNhSjXH6jKQeX8oaSWGckW49HGuesXTz3HS7FwOwV85eKQXq5A5mhrAmjcfLcK4tRbTKnxdN3
lG4S+w8puDFqEJc6cVDKthn2KW6DuEEmMRM3iWbJE1fEDhezSewA8mAw2lnP1DbZH/CBK6lPiMBP
xeEbLeE01N754EtT3q5qzJ733pgjga9TPMkz+z4hnqcwb1G8TFOztfIztaV7Ks3n+ndPuQzSKn+x
irupExs/zRTtxo6N6LEWZuEH5bMvHjijLWK3gkvOtbMSDxMuiZQ+9ci5h5m6sl5naBwmcKBF3MBJ
fZEHjjx/6sgndVFs6hMvxSJZc0bLPgvNKaPosaLOZHvqTAADEpszEzkVADfEFSefzSgDdV9SboHl
Vv7H1x2yrlYT/gS8cfUT45GFehmRh023qo4ggv0yc6aefknmKt1VRRbERogtGYEXs0DGH6JD4IOP
BQXBF80Vn0PqD/PY1w+y+3ECT/6CU0I2uxwHg5HnVuK+Qf9vyuZgt0sc82uKcDtfY3lclut0a8zH
+WLPNUFhHnuNqXKqeIEtMUIAu1X38qNl4IT+QPzLBKCfiYbjj2SBi67RZlE4R5+ugP2j3JkexCvV
QrZNJm54DA7vu34oha0W2BQcmuyGDPyS11yGKmYUUmOm7CMKkvRzg4385KcpI0DIieHKAYkuyAp4
z5SGEdgbx/llZPVsO3NvIIU2q8QCPp3br3PukUln9ERpzEg9B1Yk9WsGQRd8N2cF9VyL1Nz7HD/H
6BbeunW3rjZjslDy9bJrt9rijsLg9UTHI2GuAIu9AzottT+RIWbZUkMpH8wnwRaUf8oYOWbcNceh
x3c2OrVKsqArhLFOE23SZoWUlxTifmN8lX/YqMq7QQ+KVGmNarK+l/v0Nl3W+/6YcT7CY83iDVpB
HwX5T7lHePedUTNyw0ZL4WTcywR3L65WpmHK64Sdwqf03rf15tNxt5IlQi4D1nnq8fhcVV/JC4AP
azlbF4WDMua9TSBqt1xnfT8iwjpJurolEV+Vun3vB7Lbfig0NpiNORglLx2Iw1om8VpkuDBQF2GD
ATbiudBtX4LTST8o9TOEXv2Gyxb0UvtcW8GWs02YEKRT3t7Pe44Tkst/+drgXBDNaYjENF92xRgh
iT/YAC7EYB3ewa/qztWW0F7vI8eQhGlG8LLfRvGpWafSpUb6QOKLLN1lRg4le3JAQi/31E2IksuD
W6WAZz6Fw0lCJVZEx5KgiUe0baYXMbBS1X3RmMpE7LkvHmU5i4S5UsmjGlUWlrWxnabkRTpainh8
DjkS6XbacHWpK0laBBI6QQyTKKokl/SQQebSOIrIVLuA3C6GBkhL8jJwDzAK50PYwX6ir4TIUr/w
T1OzMlRCzyjkMehx26FZ3WJpBqxKpkhsfwqi+1LhkKAJ4SIv7ikN+XAgeUYrrvBRAZox6GNKRJy6
/VwrEPu0ppZfuIy5n6p8qXY7HbqoB9IX40XYeS+J+WzKPRGXhJAEhFflGtpHUJNo+K6oS1PF7XcE
JiAI4UBXAYRkbyLf6xqF6aJgIDCFJRAvkbh08o1NCDgzJ6rYppOn9h6oWNugxewON0riPmg8uJvm
qeqCZtWYbMVoper4sODxnaQFtKRzHa0a5ou5XoUXFA4mX629rCjz+XQMJg3X4OIuJgbZlqNbAm8d
b2Tcn3Vg0SmTjDJL6YV429DGUuvVoMWRYiXavISuKeyAWrpdFwjtVIf47klli4I95BsBnBPUnEJd
/u6uoCjBH5n3FLfG95PY/udxDPK9A5/RJCkOpt4Mu4ZuK5a0mvjRH3F1Pi96nA37b7YUHiRmMHKp
WFMrcjElO8FR/tcECAsA+Dk+qS1zVBnSi9gXx+rojGDd/WA/IvwFBEUVXRJwopjQR1cw5gNZFUiE
ACDnxOWTKCJoUPPOiwRng3w3xHIkflkpTgKCpQAVGYfrZReB/JESr5zgZ0w/ww1AoEl26V+m5ElL
rsz71Fh8LoMT+GPyUbdV13yhcpN91RaWrSf4xUJdEwXn9gvSH2BKsKotpmv5R9zL23FwSA8ySgjG
klDYhOAZaa7u+jkDm8Z4MW0RLcojqq5zdc9hAiniIPhB98BJjHom/vJZA3HCXyTYgsmcovTpbZJn
eff0AQSOdCWw47bt7EQZJ2Fgjjm9WlRHrvgvnITEnS50C8NkKYyfoOMfndmGEQ7O8VGZmw2/gpnD
PDJNisHkw2wTzo786+340f+/0IKnxuYEKP8R7ppFtEKZ5Y0TZGt6Yxu63469I8rYB/NZ7M/qdVDW
063mSov0oW2rTe9nG8kzBVdfBOvaFZbjrR252r+EeoD0AAEeAzoe0xslLR3wm9uU57KiZ0WcCadG
a/3PrYJmji8Ct+h/8ZKAAssLkE0cp2Jso+yBQp9cwCLYZNXXhFRqcTW6ujFNe+mOtU5If0f2yH4M
qduL5/yY/NTH5Ii3npAKTbLQ6EGAEcqVfbF9v1liwyY+I3kUvO67ZgKqcAGO1hbTl4t1EoLXf+5Y
Y7MIBcfkN8GDwmyzxlEghVeTbTWH6zNlD33PHkQTvZ5BDirDWnL6I1bX5MBUpn+6yikTTogJNWY5
CjmSLd4u4incZtm5d5nbeB/Vl4dgBVGK5adF6k+U3+DztR39fGjXxWrQXbAQoq44iAAxcXpJKYon
didxLA3JNmSBkWBADq2n+ckSSfjptUyuk9AeI34Ej5gDK+H9GNaCEKuT+kDq+/wioooDNzOsXjQ5
/3P2J/FUT0gD7ahR0mJaGZXI7+9J4AeGKSQ+VjKBIce1pcgO6meVemXGyCjetNUyIfTpsDGIfJ3S
vNDUEDTuoxdtfqdYSpnegMzulP30vOiLsZeu0rJbxU73J8ON0NWCU+3Q8A9Mb/rpXeWnRqp04wSC
WAeJ+n5/dygLuL+JajYmoyCZSCDSrOggia1G03LTbsO2vYSHdMFP6UyQcIw7mN3Ky5kLS4128dfY
1q64wJ+4eu/yeb4L9qotzYnZ8POlPu76HpEni3XihECbL1vncsfb83SSFziVTaK9Js+m9Tb0Iwo5
/cBnuoweIafLmbCR7wg1O4Ea1Xe75NaWjxnDOVEfdjdQvwXvaAo4/1zSpdPYbQTrT95y0huwlqWN
wrwmB3qXZ8dJaJWOvOVttNQhvRXTHpmA7nbpMZDsRF9WkPvFtbUQbYXJgrr5NxbI+oUdaaGidhmT
uf0shGXhSXvtyKLMApM2PLTo1J5j0PCogIVQMQCcSBij9hjnilJetCNCwug1+YAA2ugcSKGU9Bta
gnO/f54yP9xM9x25kZQciCqJNQBtXA7Mo94a9Iz6NtRcUSBuy+s5AswIGxw/fRLVDZW4+HjGklXj
NV81dmLm4jBnwZM1OuYZTQZoWvL3cSJ/C2A2W9tLxGD8U4CrFKZ6yEkvyAH5TMTtKGvHmpG8A1P9
QaJaskHX06v602+wU2Di28TCGDGroOlFoTw6Wyx8qijoOjoOKB0SBv1hhxsYB3DC4yb2ic6/txoq
agIJgfqK2iXCQLwp5FmZ0S8iTLBuHbLl34/xgWgz2j0G510lqFVGYg7fz20MOaP7hl3IKFRDzFmE
qEWzpb6pLIVoS6zqSIVmZBvIRB9MfGlKBIIESn17ljOkbAm5VchR6FFKO+CjQxeAf6bdfAT2KMHe
3LcW1DYOOfbEdFkgu6h0iI7MllPU1j20C/og9B/GVe5Pg8hNov6lbCQiwVEhYYewss+1RxBSnXNm
5SiYqfhy6khwesOURc8A4ce0xSmFm5REmNhJX1+v2NOBnn2+kzDMQc0c/QYW0FBO4r9VD5MdBv+K
G3uynQDgJuApkTfJwcuYgcP4gA9LvQZU0583Uj4Z1jR9C8xI2MsICG8Iqyetr2Bw7nm7BCyJxbyL
M4xQXMGMLdLflshwA1KfjOARhccIfkkVsZZFnLIa3fBrr1INxoihFYSddSn4T2DSpjyiI5fIyAla
EAYE77mCmvEd7SFiXzeUTq9tNnonnoxbctpxUBmptuRBgMgJC2JZyi357vxdSGJfo9l6tJWOFiZO
a6Jzf4QrwDK0aHgXDtooD+aOoUxlvDDOPOBUvCyQgyp9zxyQAklVcS/u4nmk/ftxGhrH++c8/cOp
AjNSjpHDIosV0/IZXY5E2KPut8kcCLfuHTLxNPK2xtZ7wTdLGR1BtDPphigcK/8N6wXqy2TPI0G/
/98u0dtNUQckDrL/0Wd3pr5DvMBIhra1OoyT9ZxERX5zzOFlZgpYOFzOjKIZbwLzNqBoehI5gxXe
2/fiw1AaQlO/05+Pn7jZJdxkC2mPm8irPMNT5zJRqsUOy53DvtjLdGSFqyC+HmVR1kcb47qmGIwY
O0hiKrHsf9GZj7g1I8Tlu4BMvh3X1IZj6nXKGEv9XV5x5m4Jj3XIzd0zrbHGwzETfjqyNPbKEewU
k0120chjUi7dJiO0UZwbPpZM5HUz/ZTsh3O1bXCi8t1Yp6+FtowuMjVpO1OArIhAWjLm9o+nZlzL
LWJ9wEqukB8Qk5E3dJ9+tm7X4oo2aniEJ/AgjNcOTzv9ejoAcqtql34Ze3mtk+mhLwE+PqB/oGBU
PsjYsCvtaaZfh+wXnVhIx7iCBCDgGxGxBW3zcsR/I4o0JFbAPg8E93SW78BBMw9dJiIg3TJbiRiv
M6fP7MpCn10humdfxmyF5obDZ/zfODv03+hYgtW5h5kmgC3sIO3UXXiXOFrxEeDcp5e/EZ8tbYIf
AFOSZ3O4ZY1cjv04vA3NIeJtahdt5odA/SRIeHinvJAKDHveiWnU688YnRUvmk26ylYloi0EylZ2
l3YpFPJzM5qPUR6E8/43niNdmPo6Jr5xdDvR5O7nlw93zNf4HrMC/yPqvJpUV3Yo/IuoIodXR8CA
sWEM+IXC5IzJ8Ovvt8zZdY/PzJ5hwKFbrZaWpKXjm/4jzePFJa/xbBeLtOtqEamA14mKD1I47QOd
mRoIFQLh0Dc43gcHv+Cd6VFRoKk37R/dk0+yQKl59XeDab/QhHy1efGr/Tpd/Q7D29+B4oRaCILx
gRSTRABCzSZ3R4Q97VUI1RUIEsEX525eBCGbxJ4rG9IInja5U5sttQBLuDIGMP+GB/bdt/OB5H4N
xDl9DG717pu0pULzWIV7x3riN0HoOgYVs/JWqXXt3sPX8Nw6tp4m8cVeiUzyy4w6hJBqtgG9ewOa
QUFXZBxb9DPwIEddXHsXI4+x2rpGMFfMSS/vHVt3g5RH6q8tiC36zjug/uTvDX9dB7jNpEQAGgeq
oWwIiR405yIvxrrRqdq8QQfFRkbFBoUnNfvqHXc8kFPvT0ldgcIwKFNSXTXLk/uI3fI+quC+Nib1
Z/e2aRdv8fvukcULsw9dP8hJk1/yISEZ4qoSxSRwpkRE997s0xC/NpLDfE2LSphJCnCgm2+HdoPQ
QpGQS6FKCfe41q3uTpNb4Wlu3m+7QMZ/F0eUWBiUHQ9QPpB0EHbtka+CBQBCasaDTEsTcJPdm++N
uOrfYqhrKLGl4+eXLPTDBM66BaFWwH6KlfDMCXShNi/9NH4tP38kXH1PFxKJbRYSNDRGfG09+yXn
2oruTrlH7Wq/tiBdsLn2Hzhek7VPcIoI9dGIzyHtl7YQSbD958JChxoXUPVNal1Sa/egg5lNwRKR
cIEkHwUrNsH+BOMVGRWq3dy4XwLAecp5myRlwCTQKkxuXjs9Oa+7CSSU4lhhDtM+mPEYFXHycFb2
tF7KYcp2vn12lDuwt3qkUaoAhH55emX4ZkiZI1ZP8jjIMGG/ZhmXoQ56UH0Depu0qyGHAI7Ge3c7
rycnt0bpgRj3aovTXzpI0QYo4JQdeBqlVzKWIUnGlDvadRbk6Xy28STXta9NwLX3WJ/Iv7W+g+1q
nZymzTpZKGqi0nlv3VPey5/tPLnvVEIM17vmDZP43L6SzuGWnk1KsPPnJi1yaf1Q7tLJN0lhoIZt
mCm42N+zBQU7plqpWSZnisqaV+fyItMeAHfTA+ijOgiA5OqWvp171T3QjglSQLqdV1r7t/04uA++
n21yhR5/pIamTwtUZVtV8tDualfe/TM/gHOmHqVJ9Akjh+oRQx3SOY1pNACSid0NVO6ThNQl7W7W
+CsPKGwthfzT3Tl7ImC4a+isPc0UTJKq8SaJAoAcUclHSkcF7ivYtCjxRDWAfgNE7q0csfUS/TeN
+9f7nCxyKdVJK6pR9Hql1YKo1HPUvM5IFaJADfSHAhwybb/YHQuY2CBBwSjj3PAaYsXZvBcJey6q
EZjXfbCBM6sOkRKNpzD3cA6MfPSalTrIDM+YbrspRApkjpAKjK3xpC6Ij+1JLcdOAZ3mPttYJs8L
xaXOexemRMXlUSPDMGlDgw7ExGWwVCgKp/ztaJJUTJoDZHe7xV2JXw6mBMTQZC5AUgLZAJErsuhL
iwXjCfMq7j02Wm/z953gjUFyzr5Lw2bS9we35id80j14S6nIOqBdBPvPabihAAya34jOJ1fS9KGa
SNZsnmgmqnlw30YPFXRtRufWdlgLDr2Ds/NrvVqPAnY6JBDQcQ/Ww31xjnX77lWtggvK/nEKvZpd
ofKCBH1IT4geAloN0OjOdb/KY1iyQjIvgemuo6No5MnqeLUumFYOUAeZSRj0tDvkhxsLKt4DCnxp
roAZRTFsdJyR00r/peck55Oq/FccXpofP++vt0ZxWILkH1Y6G0Ls8adHMmb7GKR/heTk7yyMp2Gp
Q+f6g00WGwJAqkZuTH4DKfbk8jNNW8gy5piIMCyT0jysRp9ewyv+PQfbdm5ZXRySamfdToPC8Dop
NYt2/e+2uvd3k3LUQK+d+ihrD6UOk1HRfCyR3xqb6dc4Q2+CqrjdHaQqDRvzQoeh7qxrAkX4w532
p2uw8JOF3PDmxWO2nZ3yo3VlSKJTA1v3SD/V7mYXXjbum4p5bFjSg2kMDBBBu1xQPKoMCNqQxYgj
A1hRNi+iH8pH5TZoS4uUYTLKyVi5dstpRLogLIOPWe7WpNEDnbSgHspfemz28Fuuwy0YOv3B2PJu
dHdo0pYUZIRmnIAyAIzbQxP4gUggQe83A15xIOqkEJRy0hk1pYU6DBEm+am0QiAwCmsLzuhpWPw7
r+7YSfHQH+7t4Rcu89TF9zXfRr/fn4fYPMbWSEBbDO0PJPLxKwaFU2oOwS0M0ENiXKxKc0kxHKWg
xKGBjW5vi1werHMIQzGEWL633n3Ig/N8PE7l1mQwCAm+aPNXbONEnGHJf1nk+F7xyTYWSVfQnRDW
fmZF0JRwkxRK9JPc6iHJvpUbvEt04gXZ57lEoN3ZAhvsO6RvpaRs7am2PmLH5lRpR0ljkTnGtKeg
io19cEqKrWp/HT8H1Fqc/wjzrj2CA5UOieykKJK5FuOSkNU/n7q1MerVzfmbvr7WIVk6UcEBum6f
WjgJOEcteI02Zm1O0n+rSB/rPF8n1rtNoxwa1qtpPTSuFqKhtzewOd8OLTwsUoo4qOMx4n2v4HBS
TtwgHxbMq3Wmgz045JCaNh9bn6RQHfTvsR5h2dw2YS7HkCVrCirTvMtyxq9mFlMOP9G8oKI4CIsT
uTp2qZiBxyw1/SThDaDoMPdpKoGrLFaBuaSM1F4uN1bo2p2C2ZmMTkanb3SWd6MPx7lJ5BJDivoL
g+oovuOc8RpxAZMNGfd9Q/3DtL+2NxaYgYtUdCHqsOrWnsDo2ySoYfQGg0EQLKDgcSLwKBPZ42tj
rADVjAEtcKk5p6iHCGPdIBIL0fA7O3Sdx/jbLvsYMQQ+L8Zsakx0B7qnuzGfc38cpJjY1cnerVuV
UPeUMzEdshGQ/JJFixzD7ZgJdhjmzP6Tj/aXwy0t0Ur0WzubX2OpgcvZS0R/ORp92+Dw7ZPBavAL
8GcycgnrQOuDFQKn/m6ws4apGQ5ZKP0+NSmc/OCTnO8AC3FQvGQzed3x2PNebXptmDE1hfJB2mM/
IU2KT1CSnx2uT7CJo8H0Jf5QlVF0drH0ZFBw8X1DvZeeB+YXngwGI5NoFWOLl5etPs2zVuG9eTTd
JVsrSJJDEhaslaRumDtH7JqaqHfz2TxCWEIuCLUzmVxQBRNs1C8ZLPnrfb11++ul3YKno+Qd29WK
9fg7DS7ZcQywsm2e0toH+n60CTn0kHYK6fLkkfkPemfDBhxc/atfJfvcFn7sUlEB11KpCTbGx4ST
7+2TtZlTaWjyr0lNO1UUX9IyyiahC4+yD+tk4buALes9ZbuYHSXr5cKF3gS+bm/Ib9za33urdoQ7
rU51qack2j465gohHJVsW5orkoxBwxocBPPFnnu9kbNj870AgSzEY+zjfa1rypIAqVDfHMr6lSOp
xQVHClnBkNu0Kvw0jry94QWrv/bfylt4Yw9Hc5x5mVp7Z2P1MYLAi7zxOG92I2/l6Rcv4L8VAu+e
zAW0v7wyfjucbBzHCFQr7nKWbtwl5uDTuNlIKPIAuaQhmuUjC2uD1dkfjTrFyTs5L2lQAWCASpto
mtbtbRvGW6/E0JKHxbHhKFDaXSDLntTuZr3NXoSFc+rjGjYLHXyHHlqTKrZ3hz0p7VGNcuinPUiy
29IvL1vD8KV5DInoTMseThLoCilULsJYzT5TcigDcoga8kVktFVtX1CCkD3WLdTpZnGb6SBLnKIC
6uiIbK1D+dw6KBpwdJCdCJOwhqZhLQ7uy1hMTY0n4K1NiSf/Vhj9RVSB0zBa0IPKolKaxcFylbp6
G8v5nAX8U3P6XZEaTUCXBmPZzEWp0aKTn0H8hlFxtXdJ3WULnZQ4/ZSy5N9G2B/1RwMwfIcsL/vq
YhcZvU6/v1yGCv3oiwJnVAM5wJyPH5bhsu/2Ry7qhgIvuBFSWG0N6vpxfgCw4le4/sC0qEFuOA0H
Vkmk+RGwQJqa2Z+EkzqJOj+HhJrPXAOXnJ4wLN8W1He0mcCWkF2MYFIfganaY7sDKe2tw2lAXv8Z
pTuksoBuvAal7x1Yr6Kb/XQYJzOKFsFqbQVAzdaiZk15QaJMDIbv6rwBNSTUIucmThdYrP72MtbO
ywj2jDqc3qgqgvkcZ2OosNetqzHHouc4msMjlQlnXlI0SgOogzK0v1CqX3MBQ4WXQxlJs80FS0uX
43UZ7hItiepyUb7LeWqR24dmQwuz8SDjUmh6++hu90ch7Ank+kxRUW/iaWgvijvWqCkd2mgoSuEr
hxLbmzjuKES2nb8lyjvknodIig/yo4dglflaRrxet8KGHS6l9n7n58LLeX/eGU06o7nbd0Oe4vek
Z0J22hQKzUKTjcPGSEXvHSzZQaSnOEnV1HbAr66+I1ztl3uh5hDOVcwkKpuslH8TEmw86ESpPKXW
xZRy0/qjkQgKQ2/cezn2dxJa6bALGiNEpq+dHsrvTFS+bNUSGX2KTuR8sgTIQzuhsK73LxoID/CZ
Qdst49lCaXQgx+Gd5/BLCQtRdClP0y/abF+EQ4ypq+++77R8tqNsiGrcSoOSDchmHJQZ0Jnm/ycD
ZEiYcd6M45iXrxZKzUs0lqHLRshRMLqoxFXD4oOxRk5Ffz5XSmIBv9rRYv6EhouHdKkxw5BPJwnX
pTyCB49zzBOn4RdFCd7cPb1nqA/iwuQW82kMljgZJvxH22y7Nv7YXfpMk3JqE39q3WYksNv78DKE
gprqxzcqjGQwhoaMmXa9DV/6eN2UeQWPKNTzT2vbe/EuPRcBS+PN++hEAa1+AZWnA4r/oSw8uD54
7Wd2wdxqVhypwHfn2dFncAo5x0+rCUf8wLh97H1W3fiBaWrm28T7GC8tSKkvCO15C5UNbXRUHPtb
42Rhbyc+nTTNHJSJRC15cH0xdBgl/9kQiDFjya1yQS1JEo1RkHyIt6vnw9TENTMjxp7/E+0gmJBc
nsuxUS1WgTeWOHAOcoUMXxPxgLWdUc/pMswFF9hgZ7bQoHEUjfeGzldDnOJxNuNQ+RvR2NP0coIt
2u+rnwCKdEndRQayatoQHazQF+eXySrpqLuxE5M0zUbGkhwOWYJH6dLM7mBZD4ct3084HQ89hbfl
0qq7xbZQ2iMorgRIsohGWyyaDStYsH0u2Cy8cbcocxepulrjiuFF1sEM+MSYp+WZ1jYXCqXb3f7S
DZ9G64zpqxWHPfbfXf+7RUqQNOY8UcFBWDSQv+tGDB/XehjweTBlV+tofDLVqHHgrpUHEHKdVncM
iMH4wi2E55m30Zmhu3SluEK2H2kHTG4wi2y9F6wY075KigHy7H87X0TzhuVPgKYtsVSM7E1MAJYq
nAN9URUFuwll2T6JoVDt3aXkF2RZkACSNjfsnsEiiDBFkuHB4oKsQWttjD3wLwtrROKSTZEm6IxY
PBA5j//YZTFNsULYJSEK4pfFijGsGZ5sE23ZWr9DN+xLY+J4cuZ4fOdOMptHtks4ZJSX7yDz/Y5o
YO0TmU3NH1GQoAdoR6RSVonGP5d9xeTTIy9aZZSA8KJuDAqobLYfzHc2+XeW5b/IYRQ9sjvk9hDi
7HH+O6fvZzMGB3V2vJ0CaQmy1eD6w36L6DMRBDphNhA/h+vUWoda2pkwSMzp89E+Wn94Iu2SOZvx
wyqYmsy9ZKorQbMC/A4NTxTN/noDkvjbNQPF2M3+ytm9j9EeDF7GinXHQujGfnJiw4j5UxAMAoQI
xmSWFW3PeeivM37YSLDITJAnyblUxC9KITfw2SHUlpUH4n+a7as5KBqDwd/qg1XEk2jakHWkVjYf
azhhBaFaWCqr1WBr6ZmPRvdtjaUONI+8lYkOw6U76fWwJs/a29gocTJba7bwnB3eR/Ihwnuzjuum
bV1bvP52xNaZQqFt5HMAf+6r+1vtP4GizoI8JNoyuchTaiM43D1CqxnWHXJRrcTQ1VoZDrlRVAT6
/92pOKyjIetVVwr3ZtjiLUMgd/SCP8TpyhQDD+aXrMSXtuQhcmxUPsoL2eLNjDTSwkOyS0UBMzlO
UhMtpeHQ7D7sTDp0H8SLFjBWoPfpLQzXMUQYu34Rz5rSO9iYxKWc86fBlu85/0WbPqn43ZAiaLpN
S7jellSFVL/KZd0djroEVHOmFVZ1pbF+r2l8ZMP+DuwvQiZM8dNhUq5AxoCDrsfL3t1hMnmXXzEi
OGUQATkbJLnwkxyRJobcYgGsqs96JVTf1Yq0cHUlOPsyC02TBXz1x0gPQzw7hhzTmx1EJitKXuLh
vw233+mfcK9BU/HspSW2WMQ/PEf+qiTJZ4jJsOeR8ugAhJZrZT8XTSbdxwoYc0dRgIoOUvtNIg0q
i5shusSSVpNDjY9WLfmkvKp9BloOFnmB+BNUK5kdDjugpb/oSpn+lczQXAYoRcL69Rkm/XBoac+k
59ZBSSB4DZDGMkjaVvWT9t0DftnP4pdiIz8NY1b4QtqklsCEwouD3Lf/QoHIj5yqo53wk+4vSW48
ucbgxGjoQKgygUTdYUtOraVsRkCIaRNr9mLjdiDNkLVi5vBnmFoIFmQnKMjWS9Tb8ffYVDfAB7Rt
wueAopGkHFCzAOZt4uiXp1kh7mkfaIO16184qSOVq70ZeV4NBu32rDdj+4lwJmu8htLmiOQGXTo8
zm9gEJXsMwyjFhsKedkPG73wjILALIs27oOScpn4GiXJjCQVZU8vSoFMLA7hU1o30q9IpPS/zmq9
xx/IwfTrz3mTuE3dtxWLHiMzHWNUn3YsmYeyPyX02WyiFbnDU+u37/CiHo01it0jW1CnzyzKoYwO
7f68yP+ostjXZdDZge5Whg/zlBTtGEUR84hSmHpF4ibxQYHsbSdBIyDj7Hw20s754jHcE7I39KlM
AeiDPCXDuPgYA/aEF3IiFfkblxjLSY/DUHCnnGGYmUreAstDTpPnyezQZgnzNbuFGZQMVqM+TFdl
9kk+xtCMLcEDGsQiDu5LC4PH4nsEZMmUEANoj2nhw/7J9quNJcYmEigCmL8OwGE8+D3aYDE2jdZw
O/wE8xgVLSMp2yjEOr1tAgtoQBiGvHYP1iyGNNZWO353ak2Y8N1juzH+NsAbryCOaySy4kjcceHx
yafE5TWWWtjFthaaDA5Jh8ZU2zTvDmXKHEMcf45x3WUv0dKmKjPDauSyfJF1mPu2JqD8NHhhqshq
limjL31On8ZpcaqrLP2VcuPX6jBMZ7kxawBQfA/R0KVDozXwA3oXjKFzc2T46KCczz1GglAFb2IA
OV6kWWOLfchXXRCEZCFivCA05HVw23JgigJMtRTWmTEit01GbtVEDfL2MPPkf1ZZwoSzlrR5PbCq
9YVPDVcYmuhh675ywHJMEhLFPi7VI4UuS7CIste/nlexsEb1LtbQ3gi4NcnAamudzEGwIncwk26W
o9flZ5QloylzJJMZ/gjLn4Gt0MLvdedzNzzKXu2jhaScWuiin0E3tbY4wfpZekcPjRk5pk6NQ25h
QVDkEP2MBV5lJ+auEZGtMR+5eGqItywv7WBHyBB1QPsKEPkhcViTL+9ERhNdNQzqv3rsNAIK9LiC
Ln/IAAZHjvfBLmKxQZH8ieQ0kM8S15b1ocfLDJt/ljmSn+3ZUjtSWBVjASKBKaf5pENiZohiHbEY
5AtqcKSFZO5riGQPgUFg0uKaYPN64yf0GJAAcD9pc2cKZOPJGCMWunb73y0Qc0a8fdaLnnI87M+X
Q94ZS5nkMlgtSUgBl5mARQIo4aLj0fVH7FdZsEKThGyizTOlMfZexiBo6o70YFonUraZOc+WSXdA
4DnhG30KtgSIA95i5/iJTC95Mxql33bIdbP9Fm1Zwv7U5F0B0IqIz9fRSt4a6C3NcvhDIbJ9mSWp
PVSXlIz7+Nn98Iu538K5GfIZv+awpwlP+JkFWgt+XJBiEJKIDYZy/g2QJCPzqUr/bFvZv4gsECWp
e8bfK/szyjo5Y7HLZnSx3aRL2VSeDnoMUQ4EbEavdlTE4vSiBXmeRiRFJxU/jHHepUb1KyfX9oy+
XS0wdca622yuPDI5o9xvF2ZbkBmnnY7PJJkZiOKOE2aWDUKvaq/nXIggixGYdAuwXOBnPZWuxp88
kFVwxBWa9UPxLcY/vAk+TzZo9/7aF7M5gHxfosg2J6cR+10rG6uZ68p6CDi7hlPQ/DfJZiDbQ1C1
qGrtaTcbVxgpXm1sTP1FhA6XgbuzWGIRDhfdAxeAvIsowGdMewIYEiwOdqVWuHVz/yH3ZRB98C7N
sBQR6xjN4YEGs2K5KjY6xrArTaUjM0l0W5fhtYVQ616y8SrpKe6on4idhkdgwaBLsmdZrfD89WDo
LA7ILNjD2Mylp1hlXakjHAVZoItVDhMTD4lhY0SGNEP4b1h1Rok77hubx9dKYqwk7ElGTJs5QzdC
7MHMUDsygpZvs/MLlpSB9kE28DFjFidP1BmxHhiDqZXha6hi/mdPk1rgql3JinT22xvmcLZ/U6Kx
HcosI4zC/haPI0s2HWksUILs3GpPvjlWp9RcC1xvzQoOh8nbYs/0W9i7ZYaS6zGQ3JZWdYrPs0Yl
MrJYynwEvJJqNZN4y8biTjMJ1pJznGFmSsu/RwS4EQZ9DOg6UBRJcvdToArvxUAlLA2UVoRIacjG
iwhh+mkKOdFSajKimDohP9gkP3RV8h3fwQOwRwk72kL8ge6ivH0BrM8k/TeHCCsoDM6swmd5CE6p
AQFWIvzBjiul3tWa0qUJZHM5bew/e5ALZEYdEs+8s8pY9nWzYsFCbFG9nJnSJR+H2X/JzqaR5c8E
lK2nZaedEc8nMw900zIbZCbQLxft4EResBDmIrvhZzxroBU/mxOxeNqjDsqV7Ap0Yq4ntFbhKaET
qHSczwObmg6tH5w+XlQ4DuHIFpR0HSAqIcp9m/cQbeO9XCZJEo2NPAYp/F1rLBiOCWoYvnaPCHGW
VK+ChVTPb6NWlKYbA4RCkMaHZCAzJuTw8SMjQ/Bhh2SR7gRgzgD9/AXmXBiQIpWyoS9kLVcGu86u
Q01ClxXF9oEktZKfv6RAgUkzEYU9N7hk/93pz2r9Z2/9mxicjiYpTH4xaiBK/jM5nsNtZbSu9nZs
jWB2a1iPqvA3QPX64nGROky5tZpof+fVI1w+JJ+kBHQoJjq571pzysA9Qoiv6sSw7x3KuWvUvD1e
s2K6g3JvRleiO3lcnPUDyc0JiFNQ6bEnY03Qp8CYR/QP8iQdg/3pbd1m4I6YLFMYjd7kbAJTl00M
cp5tuG8PocGhOF9Y9+drOBfaSxLp6FWIXFC1P62ONzg5FHBc9nXYFKMHrUwuy0/FqVat7oWWNAUy
xdzC+NWu+bSfrPgwkeQKyDCZZQK2bhe7WnI/4JyLGiVyOaoXqCDGKcH92igLlALDaQRrdmFRjS/d
NxxoMTxCVASd5s8L7dG/rbRH9tyQRF0A40dA2go86uhEmPKico80NhFxUAiZb+5rZGtAaPUkDeXr
k83TyLVzFbtO6106+saUFgxoqpbaF+u8qtT/niAAASm4tNnYdUuLDwXqJYO6imfBgDWdiPzHuHRI
9vhS29YGrO2nHj36xDZAmjJnhHq/QrdGFTeQv5xfUY39aZjquoMYU/F8tSC03Htpb1sSk0XhSMOd
3KiIdX23T8WesmFaa6+6IkGE9BKSLF6pOc2N7qWIQqe6uSuQRv2c1c+9HAQRPMyuU79Sqt3uFj90
2DJPRSoVqeu2aVdNhrmZXrzHOqjSkzs4pr3TEc7oKk132gzcC4pkWsrQZ2Xj0EKm/MoZEBsXqHfZ
dWD6DS+tQ2VxqifbEJ7L1Dz34HmmUTY0Ziv17qZHz7uy+Bat+te/kC9D5sBnQLbLkyYo5VUphf+c
vKshvsp6VqZT8mvUgMCm0aVnTZ62BFQokxl9pccAPbOMOrt0G2qzDp162tdOmcjjYbgN9xyHPkk+
vUIHfgt8KFKDiK1f2/UviRokkdfUDh7tSJXkWw3GS3V3c+0S/y0S4x/nRlcPopki9bPkLz/ZbKbt
C0U86YxprozJG29wZSoRr8rhwTEg37t8sKiyqWEEk5mP0iNbDEyEmk/lwpNaz0L8UMIUkTd9n5BX
WPKfWEW41PSwaZF6Xt814cQopBa5sszB9dLlEsVwcR4hxpsuxXib7s2r96a9miSslXOgWG/CWARI
vaalGFusQ0Gwu3PSJUUJ7XeTUuiESkFanq73EHOLgeRIShgJR3B0ghpv3Psd4hkD8WCRpDtJbIXa
PvYSqrIOwFwn0HeB4FP3E0GXNlMMRVF3Ottwtdds24Q+5UHcBkLnYgdSohz5lsERwIZ62ZdRogcN
RUSUcDeyr7p9YxHDmQmxlhaO8mEUdFFgf48ro6jiGWt7/K0SIhjnrk0Y4unhaZJQR6/77UgGnA54
QtDiAqKKhMLWHinuJJQ3iEArYK3Q9bZJthPhbdAX6sZfBhnEccVL29+nWyXhCqwWWvhyYbh+rkX1
sqvYxxllYYV5zicUTbXBbH/2oA6U0NMhrLgxIYGoUPRDhAcxLLv3KyzFNkI/v5zVyTyi9OfV3nXK
Aaw6e2M7qtLZs8L+oTGFFIY2Ns+tSarVo07mezGEA0EqfKSUJ4rqjdoQ7hLyDylZHe1z9mX+qyqi
HwgNxcMDaUAB1UbvDsPKAjwsrNvUTiERoS7E3IE19vLBs3VnfyTd4j7Je9uCi0ywq4cVVkq3CBfT
4JGUY4q9qWJ4z9Og/DHP3puwm3J0ULS1VhqlCYRERwrgrg75peewQHc69mcIqSDTVIlHoflaff5Y
oiS1IzYkTlIA8TFY51B4zQlBoO5shiLnobfKNpqLCgCSOeCB3NgUBqTt9IPBVHsYDCLuXPNJhqy7
vzrXm11hMc2o1SAwQAxL5UDsZWxbe6jdSIhruJf5mtRir045ffsJgzGxCxqluWuUC3ZgUAJJ994l
86iOt1vqZlyMCzy3NgUdDXprmNfRo27CTlUZPHqvNqmb+clhWBUZ3R7FVK06jQEcfwSFV3fS+/vg
GK/2pmLnV6XxjaIeumyNa/57vvpG5Zpx2zj0XDwnmwmTc+le6Kbw9722Cl7RraUWPHlqyNIu0eOD
url7GXPlNePcFKQP0ywPj41ffBzPFnR61GgziXd/B2eHmAqPyeNk32/mXqUo9qHFVoKIGPSKKsB5
wT5lXXOU6DKnsL+BhQ6of3niE92tOlV4CTPcGCCh0+CT57PprBrTzv6Er055yRZOC8KRh+UlFpLF
TJsFfxvVBm/aD5RhNa+6lfnDTtk4cj7qmW+9Kp1T6J3SbQxOnQtanuy6XpmCP3Ae/icrrzZOZ5QW
U7ylrLhnp0gH0LS7o9hhD4gxB8t4zD8PksRuk/Ki2nqPSqP3qGoVIZBOipMba/6KP1O2txCJr6pY
YRQAH23SR64QG4yurfxfYcz9s2pyrcbg2My/7csSToHdENp8eDdrqii6Pu3Ly1gnn1Xj3YdiqxiU
CB275Dxe5ux5R2rRaIrZuLZuXVbG1Pre7UqPEu9Gsz67joqrPbhwk2JuUqUHx4fzAZEKUI4o5JT5
pnHgBAbPkGFPY4j+N+SlfewDIAoDTUCEzMrlF5Ixv3qhTYtDrcrn7pLoSseOGqmMBjQ0L9LvJvV+
WjHX7s2hZuSQnDxKSbZn85tQFQN4QHeLL7YzBggsUBHzj3SVqnbqvf2bV6M/lr/pFmP2GxoewmVT
MrF2qLzF3bqTR2miLa4+ixr6U/vm5SgDvQi+sb8V1Qk1aD36V1SZXu+5pCy+OjqzNmvKUi3XaE94
/ADX6EFQoFtSba3PTD2bSbTbQtBL6i25BhaceGcjqK6KfxDGNcZpAHXMH0qDpuz5hvl5GZ/oMDr4
72E9xgbEWp2wu5xupH9aNTgFjeqQViOHeXny6R36dxi0iPuM82Wn2IOu5kqRO8ZtvO0M9yHoIJw1
KUS4VQtFfF49yWg4OnAsowfgJ7ts6ZYERSLmSc2m3SH8BsRCN1DGYaQRXhhU2SKoxSTXtYV5QXIU
3vXoTSZYd18xyBgvNXdwWJO7f7K1g4PklTIPQt4EfhmzQpXPzsJ1xO1T2DIBn4jXTZCjO2lMQhlP
Le4Sy4wcAiGTwiZZU5kjRZUisQYq+VQnYR26ikPgYOBDBNQmG5/MjRDk/PM/fBiHrZ0ShsDnFB4R
fstd6JCXys7YlJ+k4ILiJ+BV8gnBuxRJAf1R1J4kFpynI1E7Fyo0Y/JylBmJV75cPpt4uYoMkQxI
vnFr6pApmaEOuFlK4ivQFgLyORJRlDT2L3FMHqiST4RYNeC8jhWj0daLmy4H0yO8SDSTH4BDwIRj
CvZxKwNSxS0qTcHUyZHjT3Iecca8ugn2/YKzVeifgjbayPVHEASeVuOskGACpiEU8upoq89MZmOB
bDFoGNmcEMsSnO03PInSR4QnCr/8IZfCLqmGBVhUMgtwvpkQL+SnnxPrRQERUW56DGSyaUHYSgEO
G2I2F/4PHSOCSMyiK1wDPHZvA0oJFEIX8y6qK1imuKyCM/BSQRkkAyWAEQJfoOQ4a1ko7QfwKZ1H
aLmERpkhhIuvIncnzQOUGQ1eAXJHZstukZgWLUpQQtSjDs8E9WUwUV8d7kdN4CRCxzu7Pekwv53O
hNDtYKVcrcHeGuCZHsxK62CueAmSf0ZfmBRPSWUnY6kDHIIkkGCB0//ATpE3/EsF02wSzAATyvAB
MGiw2rydFIAn0H5ZeolSTSBAcvZGl60cd5fIHxGSSPmMwclc4V6/nSx6RPQKGIrdnwtSQuUuIk0w
WLCwwhURl8j7uFoenclgwO8r8hVkkCMmAkiY/Jggj+5HISVuBWBNUyXkX5C0ABUhHrr/XUcdLoUO
s31hRhh592ceCq34Ods/qHMc/GI3QI8Dcvp6kPdUIXLiBrQKAZ64DrfHGAPd8Czc829xgmH6wySb
6nBJ2tqIwXdHYb8fhiC7DcFu4+joRRWhQsCUxK30UdImbm1kZryY2gwUw1axFt4i+N2d5J60T+UL
KAmDDwNSjhdglgxS3vx3ybC1JLUQ/YNCQKDAFQm4Tm0mFswuA8sECbHi8JVaDCBLkDnkQX8rq+6C
c/BX4D1maEESAx0db152go0rAfAEerLyeDz6kxAE5pGkZRIFyro8msJUWooaTt4Kjq20HSU8K+7w
U4xKQBcMdO/ouwBQJdSJR0NYkFKYdQHC+ELCAec10OOxH5NTwVpmCED2MlxziXYCDL03t92QjEtu
iteV7yuAvkqMiYzJ6N0qo6GOzSrfi4LKdJGvdW8pF4AuE6grekARw1d4SrpSi1AaU+6BUAyFiaV1
+Kg0CBADCqJgJHpXgpb4ZZmMo4UkmJgpseNHJnc4Zk4+UNhHGN7/xSxD9FesbfSkgBJMwl80VU/m
cHKS8JsCNKXLFVPgqbYkDSrErifD4+YRpFR+GkII9gcArtq9kyCS7QIEeH46FL5q9kIoTlCjqhbQ
7ZLUx+d/j0ohiJUC4CPTtAIlLoUkS9NlKva3EnTjEm1gJY0MY6QbkPjrgQ9kiLIQ+QCigzj7vhKy
wSQTrSaFpBVReWJeout5i1SHdAuKo9H5KRqpYaFxAh01mCS38EYNAKnihn/v8+hcV+geTTE92ujy
myIhqPJEoqQwJRAiCbLajItmFmlGB/AgRPoWCH8XbSKNzW2yGWHLEj3SOtL7SQcBVNUa/EXn+Bi3
GndLThYP0yJlJ9fT6OZ+GTj6iaCewtH/IYQabh3aPxQ4/j27pEqXFM7sZ9NI1j+LRUOh+9b3PTG1
cfyRGuDDwvydTNTIE80+yeDeLYAHTq7lmY0xCS5aVcMCKKKEQzmTv0CGTqL1g1tvhGzWX9JmsrmJ
xtloSc3/VL3iUmQuW4Q8SlpVL4KmSjzSGQmKcppEV3nzLzZMF/x+GLa2ukNwVf6se5fgoboJcQMN
s3OMtZGyZytfGC2Hdj2yHTDbINxTkx0JlM0OiHuyMWS6XzlQdFmQNCqkpnyeloJFWnBWhbgSeUga
LDq7EK2QbumiExTXAdL/B6NLjJjMnxrLPZjJ/yQ5QkNmqhNdl4WdNIhaNPyOcKA+d4r1/EKRP80m
BJk6DMZA65vkx0T3JDV007jWPJiQLQHmfolcWsXU0EZasrohFCBOsOMhdqhyjFg27vvHSZMKfhO2
Z78a7leQem+pDQQyWtQBRCHKQmYjUIxq9/qQQEG4CnvO+Auj+vJL4Sz6ZEZJ0X1+xZSIC8PC/E1B
JTYWVG6RyLiNMsbOCgcITnDM2Xr3gYUyp01zlENg8Vhn2J2XySP+dnD8avNp3HBKo28nR5edyhiU
Ehct2pIv9oiqVJlNqM71pi2oCUAKiyty/5eHTvmjWkyqMXIQqdwMPCbY3Cv8naj8x8KThrCKO39A
AjVuJAU4+2BIX1MriQMJ8pX7WOtgCutZa88VkvKKXqFAbuuoNMAHOYr19z08R6chbRSCJxzBi+fk
GMJDdYxzUb1fsho+gX7BNr3kDEJXCh/Oc/Sla0Yanv+gMhsd/47ddHkYpEFjVG+XQVT8SrilTJD+
cH/P9hXufDTdeUQSHZxYOaPWgeLITXvEu50K9PAkarffrTTIdaH/5oLgawbhbpN+nM6cLOjuNtjC
jH2hDAGehF7N+5IpQVzCfXXXXdhEnWd7+zcdkn2fN+ZUUNL5vGxXe9tZzcnBif/q0luv4AoNe84L
FGDcm2QBwW9WGW3dUqdO3kadoorXjIr+v2/wcKg5JfugYapGnS4+7W2Xfg3NacHIe992rrtrl5vP
bs09OlSfd6o0lcKGhlMREe0WfdI8yv33LNejU5D7dLf91/gQPts7u9FtuFWnZn69xurY/842tDN+
rvID2snbj05hkXrP3meeC2vufbTvX8JD8Owd4itNcN/d4uhkrq3Ncu00MCqUH1XtHXhF7gmItQku
QQyYLnklu0iBfsH+cnys3/G289axr5+pMs2Oj1Nza+57tZt9KC7FvXYrQYnjSsq6fOF1i+GyLvZ5
Z+SWn8WpmYtyMzhSvYvXQAA9CgAYuq1LldLwA8/C8DKq2TArU55EwIjQ3d4cEVTszyktoPZp7k46
HWWubdsKMh3BDo+EVN2qRQwy4T/Ms2dTL5L1ezA6StX6gYzLZY6yg1+N1J4KKsgCF5We0hyrzE+V
WqknFWGQVV7tPiHNpwmEsW6pGAHCNlf+1BzXiey5ybk1NWqu3YOmw2yD7Zo74490Uelj7aXE0MkT
LZhTmgN/rEnBzMPMStFa2oIT27xgha7NCYbobgY/JeVlBYrMYLmjQK6jH0ZcCuTHBEDpTN72BKoD
Ps4/tMsjcw/qEUzY7I28Y6T7o8CCEoqnUSWmvDdL5I6o7m0HlsSo/h6RoevmsLL6fd5rAlbx0Yc1
GrmjrenOH44u2fkfU+e5nTjXdNsr8hjk8BeQBCKYYOzm+cMAB4IxOfrqz5xS9/udVkO7DUhia6t2
1apVq86Idr6Var1fTm9SIdb4ZOXR8RsO+xVOG2rsd4ieI9UxqxD1yi7xOCvPsjbudO51PetOrzOb
UZPMdmMucOGIc5KCDjpxoZyxD4rBe4VG25xhqYHIZsDYB1yBvrWC36B316blHk+9ZePaRjX42r5S
E31vUhcdk++hGSZikiMc0RhtCv7+tleYCMYyXA3oBEZroWmLdzd/m5B+QprZULQMwvy5o/oNPge/
wexPY3yP1C9b4Jel5XTfda76MXg/UTFnsZ1Bnu4pPIs+kwGhp1o+Sob7xGidGj98ZQUrmCXvCDZR
jlfspZeAK0HHseBs88EBATeKDcn1smwSrcTX3Hvmz2a2ne1a1Sj/RQHvH++kK4OfjVFaKg++W+dA
edF8fEE99Na5tPLIHeWZUFiG8MJ2DM4BbZxRR1JxdR9ckBba0iFs28y09u0cj30bc9advuQmhcll
3Xig4jhcjFfj81tpAiBFzxDG8vM+/2VjHE+fp08sW36en1duzfzcaOD7P6scZWySY/OfC+oLVJpZ
eFfEDi/fKeZDRA59kf1zvr193oT5M+AsucfuqZunbNCKND4WXZJivRv/ApI10YSg9RM6eYiOYB/p
7QyiXyTvvWjCzm1muWhJsc3zb3OHnt60RbFiQqlh+vZ64/HsXN81fuxMSwsyACuM1OnlSvfyLPqx
SB2HlfAaIW9AIddPuPmPprjRo/mARVvug4MxYXeNYrKHZbAKAY3DZYAEVx2AtZ6jF2R7TBupeN9F
Iyg6hMtmlSY6VVo+10uhO6ejUoiQeGSt2DI4j4+0//ZA52gXbnkNRYKozi8R5l3HdPfmDPP1PGdK
T57GvcsjerQ26K5mZ7nEuBbQ0XUCPHhgBnhMJo8G2vh/P7dsU5tcz/7dlNQ9dLKxpsTt0EJcAOPC
vSnt9eNrjeuGngYFJU+h7H/pr9aHVNjM9pOcMoFJoZi5mLSARfqAPGjpexIKzPebCzYTvAWVMztc
iPWNP0bjcQ/bUCQcpgwXFV/O4x4gftVH/KCWT85Lw+e5bbAkN9qeI6PLbF0RQUS/gKDFgPaA3PyY
XOyTN39qhBVHtKzV+1GWCIcIJl8fpB8J3keYwE5HG3NqYCDf3j0cwmLYzUOrHCNbvPrYDHFhkOZF
looH5hKV4mXb0V62q59LpGN+A/J40d0unIz95YVHiyRcfGIXxfhEeyVWUpSMr0i2tzTzxfqjlaut
0F6qF1/P9UpIgT2Xn3ZwzBbWSmZOykcxhNrXXT9R26CU0LmEyBVX3vt2lgt7M5o9xRNubE22NgEJ
cowK5j3c1zosL6uo9AJjAktv6TVG/V2JHG3RD7BXWq9oJJkW3P1gzaOh+m1JjR1Gq35q+KC4FbUL
yoK/W2nJXX/f7GOl8nBhCrXfQWqRUVNgbbvH/4wTyzZywzvEclZ8zIXGOmwfhfDSKv1ZUJrNMOVq
Uzoc9s+9Y22G/vGDo/50zrXN133wW2YtruwGvxTf1qpjmsS9kpQByz4fGtfr2x5Ju+m+XhqQ60Yu
h+5N2gW6PkY/JBfp7NM49+n5TZmkac1vCtUPYLGScj4/S41PSrJp2IAvD0xJbGjcYgRQoF7mu0ep
AaVfzldS6Dwb81M5RymxcZtxgbEq1FEwP3kixJA0WBzcYRICkxHoFAbW4luydSdsvQPSXSg/o6gf
LioNruAnrHor+q/TvS+pXi0BOqWVlimFJhNlyMzmIrKHvLtExVk+FLewaI9n9mGG5fDqPgUdU9xY
4mV6hPSkDxDnQRIgYGz6tIQi03mnA3pzVaKTTECPz+8eur27WTZEi82w7fD682qdhbUuwpSrxhP2
bUBZCCiOwWOCls6Je323jDgCOyQHgdGsMxDAdTx2sylcftiHICeebgop7ENHex8eYomzErDmgi7/
FzIa1ubqldgAWE57il88jQSlNBUGVUINL33qSXAkDKb/JPxbArEFKIBX2DcAwrhnD2u4duvuw59Y
oNX/p5NgN4YZDfoLmB/Lmcm3iTWpKjrUwzlhuoVYaaznM3ubzy2xkrDmv3N+A54xp+d8hEgQX4x9
D+bb0MIkayREiwQpZLb91mhuX9tC8vJk3N+CO5BlXBcJy7NlESZPitmFzxLp5e1nWqJqlNqj33rm
Dy2AXvevChjgErn4Y51ab2CHn+EQb0oPZwjitW8jadS06DXCLTtSCcusrD11/ekt8dE8HJFM6xt1
rGKk8oL234c67DnuzwXOZzbgbsQa4yzifKGiANERNUvc912j+krLpjqvKqqAQd3UAvw87As/u5fe
WDd/XQtiFpyetqczuTRIIiS+qB/xHI7BW/KRTIhbeGugDeG5LlpXlNuxU57222TS2ddi/GD8QY6n
P6u5xqvl0xoU2Dh1BgGvr47dX+lsSwSjgQ7UL3HDakjMwETz+V8phrkNZQvEFqeU8IkzcvV4h/BV
wl9KCekL4EiJSdsGclf0RvOa/sQyeN1SqC1l3Ka3pvw1XgGM4z2kUA6mhti1XDMIvbAZraZ3ErqJ
Sc3JDghtpQT5ubPzG5NEucdckPYflUHDTJzyr5b59n5q6KydmTXI5ONIvr3nWkimtPUM395cSe+Y
7RzO3B1jqlepRd82Kx1aBbAd/rdipH6kfiLLKkdHiJc+0i51OItMBFQcuxknQG0bjGkTlzjiH19b
YrpRr1cxiJiNR4/mCGJcHBuDlGoTKoKo7ZsI7g4j/kykACMDx8Yn/Yc1fzzG+aLCz5twV7/PyUo1
D2O86mc87gb12KEXkv4t0z5ocjfVlVCBw6X9mwDt2Ny3K8bB/CYp/xQRpbkE/YFRnNh1IdFhFshU
EWO56PU7USea1CZBr9dzes+ywbjSJPveyAfr9rFGpR5RVzLz+Rpvb299RlwtDT6Ox/5GHOP8q9Rm
5Db5OuQj60iPdZFvTVbpRy3TROyaQVt77+ib03iD0Zxwc9O4IHXWXQHpQhHi8XCQ9wwic9NwlyS3
3Xs5ujSWgAuuzc6U52cqD9IJQ6U/c0Npx3zzmyJ2C9nRWIET2efU2J8RobsHOOJhtK34CafyINrz
16XQexzRnMTU6GOhzqKwCsGvqgbeCaeIA7dVDU8vzCLAX+YKLKFZ0kcsCf4QFJjrUjnyqWrIlBBH
lyI1cA68ZGOHTkUFWPAcwWoy5zc2FiPp/5+M2JicpwZnTy6+tms5Ys4ht9Srcd7qilQIi2lVjBPz
pjPDJ4x93JLrgRxY7Smezc69dIT1FWnWR8yjx4igUXAPegEdsxLPORkirpQ+FZF1IYS695KavkMI
Uyd5m2526oq6g9RAOqK+mnGMeV7jrhmxHutjDOWsw2BCkKqT3/FbaK1vhFbpptNqGHZJXFndWWP6
Az4huhvJ3rxuk0k54sv9EpqbH/oERKidMevvXuRy1Hs0JhOMfx0AB+8IAvT8+dMInDaybH5Zj/qO
p/cesQenhB/4xEp614hTXGv7UclefPuX7Uc2vJxq71na5NZO4TQsdzUabl4CkuQvKI89oImySJ2D
9Uyv7hYSKeI1XzG5Xt93VBdOfLnNq/FjGmnmQrt5GH+4F0N3TZKmSOGYAhd131xEuY892vS5lsHu
8k0TXqb/NE15gsPfs0jvmwXtSXJMaWOq70bp7VHbPaOHC3iwGx0R2CBYctlMZvaURXQ203Pe0lxa
7InGZNznRkt8OvwOaUr8Qp8Qfl/gjvC28WKcWIYuXNu+k+XWWA/9Ar+gU0RVYwSM6/thjjDPK5Vj
Z1jG+uPlHuWSExOz0Aw8tcBsmhTpzGKXR7C3F4zJ5NZwsia3PDPEO8F7Ya4XZPLrpztNqhNe8DP0
D274WuLNvsrGKsLbkzIdOKoh+pBt66ZXgauTSxtWbuhOsZ5J8v9QR0T+3s7doJXUn8boHv9Gtz/H
abC8hPlqo3IB0fgBs7yi6bboVjCOBW8o7xzH0CmZaez66N5z3i4yPht7eSVPLB/7IDc6gRAYenkP
uwIbfK2iaiDORiuGlhtgi/gL8Taw8ScGPjrQbXoX/QKooNvAOzOQoP9+LIXMhM1OYQFtuQSEYGKl
AYhrkg8nlZPrKfrF3dBvKsa7lnFbhZbhOjLVyKHWMvAFOlRee4VdpyjGLmGiZ3hXOhnGMvf4jRBw
j/Xh++/4nn7w0PoNcFpABTviWJmPJ+40S74SagWyRoyyxXSs9sDFJmVcrfcj4SB9i08yj598+eSL
q1rCsgUkxWIVTF9u5OP4kW4breVcKaXag369f/FCIAHuLG55oqh3oFeeiOPe324JnFb9j24+nq9+
4r626TlPN0OfXWe0LP8ErsSTNKxaBqNjugElK/+tX4Y2dJuUg0X0vgK2O4UG0KtWPtLwlpNn9amA
EROP0KH06sMSRD8LLQgmXBqHGBLhDYfqVVCRxM0UgWxDPVCGjKa7wXT8BAXwET0ienRTF5D9sEZA
vOAGTwKKcnQlL1Igk50yGAyR3JmOv60nzK7ekfW5Ejyp3GFqU/qI8dYtqSswq2K6jhRSmXp2KllN
65ALNvnnW///EjQjGt66rn9Q6cHHoNbxCZkA7fSc/HEXwAmw00CRrG2189ShBhGwAxSZZPmlWZyc
2usIvYiqbNRQTmq57/88uB8wdLdI2DQiWjhoMCvM37Wm7MEPaYozLQr8oZC2RQbPihqLTV6MX55b
aUBUpbxSCRFVWAjL2ObUc+gApM6Av0kCNr6imxHpuVO6jmE4o923oGV7ROv3OxKky0UMZ/btSmsO
NNPzmKnqB0r00REWMiFvQAZpezV2JdO3biFcelrUpjT/oO9SsEbYEb1z2pZBh88Hy06umycVFf/C
eK/+QeR8he49eonPxzMSRaTH6K2JctMS8e0GeparfRtCeBkBRXxcerb+eZD1RqZ6DyGegaJrzvEd
cewy5VSQyv6DbHn5SrOluMXWBTXmusc+sIt4idxm5CBJspFTI/2p2oFPt2AFjJgrIAwaQmVbdlBr
gH0IIz7/B3G9V7x0wjvvWMLEdMNeRv33VIFJMhSP9ib8Jo3sZchicg91JLDwt4ztkjxkjZORLOXt
TqTZpXKEcjFttCY9RVWQiwN7Ii3AglbAt/usBp991nCaS4FV4cfgGOELScFyz+zRqycVwOS/X/S3
g7KY89fNCLhMmjxLStGaV+88opR4nxqdLdGFxz8kuIaOB64ZbpLOmJVJxh3/oo0yVOYcK4a3BWqV
rxVUSbzPlM8y4K9AEsjU5+m3pXjas0ozoFb+mN/2/MiJw6/j9r5wAxZH10R3i10MhflgukcXYBG6
AgCbyFRSDiNPJWnK+XbSCqrYlwZt2RdfFVah/Sq6bSx41KKSnkaGqQWATEEP//v5uz3x8ypej670
VySDWqGPQHNZaD0ml8nm7fqWxS7RRatdKNHAKVicgqfuEhJceCYTMu1c26kcnFQPY610S03EvZGO
Q4r++Lt0jDIywcQy/M4Qv9KsuyPmCMoq8CIdqGiC9wgsI/1CpEMJruuL+xABSe/OTFJdn37SMTwQ
KTqHxLMl7DGr+eq0M0pWby8BxFeiR93pNJNMLnlIUAwLFveIIIjEaXK1CyOgeQiohWL9/tNadTcF
AuEbwE2xXgB0wrNBTY3mIdP/iouATh3Z92P1+XGkP0B0bh1mm49r//h8+rxmULnazC+TKeLnp/pv
E2AeAXbEutHfKyPf1oWBTT1wHmRdmT5iaET/KHJLrs5TQJcaMI3mvWyT0u//ttsB5ScLtKoDxJRX
cZlFOmkNQaK32iMXSgfgVe0Bq3G2w/QQXRz6m1V98VGkVqRWNEmBumfv1qnG9GcAAn+MaPc9Eg7/
/nOP7mQur1F2fI22wQH8VIz+QiM6Udcq/dE2w5+X6ystdF83sxzkXUC93z4Zkh5t47jB6Az/J0P3
MTrItsr1N0M1vANjVMmG9M5sfkN7A8pH8eSpsY/20Ra3K/ge2QbvCA6i+3esr+NMe9vdk3D1d/7W
D+v+KcpH4l3YYgygnfgf9+BfevMaiIr+sPHcIlHb+v16GtwJuA0ysozCPdi95MJH44RoZup/gdcQ
OrV0xvWC0pDGqKQcPUJdcvKk8QUORf/aPI4uw1wJHjRZ+pB7hY63ZVqcYl+oK2I+A0DjtcDGwyOg
ySkMYxCSZwaJMfk+1M7EzhGEXUR2vvvZXzrcQtYjk/aI/mT24/0BZ5oJ8kO9zxaKfYDM+frtPsx3
i2XaoTbOx86BvqAddnf8ugZVWrMMED8eTMkkYppWC3TLR0/nMAc8Rj6hS6+QZ4LHTeO8bpbrZyih
dDdE8ZbFEkn5uPRcjPKwN6NzsJwtZzdgeGOp7OBIgHAJ03/3BAwHndA6QsQ4UNAoSPSuuqvufn5u
F3+YcpkbSjQVQDIELHFRS438sPJixqBcr3QMOgxLSniEv3G1uwOefC4O7iiMinx3SGs61F6d5XBN
RiDNo2Txjo0wDVndqjikOqVp3EOjvDPlElExrka5FS5llTRBOdpxwctRPs7HP2QDinEurEb0mEVf
2QlkgHIkmky3Y5cKjIZzkF464TYirfTfKvl3M0YWPYKmOVl+Jp4Ifsj0B7m9aWAGfjlGvbcrZ1i9
gGVg7uBRG1OGDcJBTzRc3AqggMHxpfE0WOs8QubmP+ZCBIzykfcNrn4athnclUYlyADX+BrnwZfS
nO3XmOCGFsv4hsxgljjgBBaeft/Y0c1cza0xfa4OaEaD855JYsLzazVy7C4d2rzMbjw7768BkB8d
WKsEF2Bjv6ikWNvJSkttE8UOtMeFEwNPBbUz+PTT3oEg6H33tVq/LcXcrd7aoBmpNmS6dqb+n0C9
Zjh1KzXwmuB0+2vKOVgi+xdU+sQvY9Re6X3F0QsTepsSqFSIl1afU8RQ+Ql5ljQffIiyphxRLdYz
o8sy+pi3YTn8RnSRoiEWN9SIf1QE+uldO6Wvy2yN0vP6g/astM4rEuKRsyAVBCaea1ROLJPLawRb
hm8HuTn+/lp3KFps3qikokYronta89A8tPOtItup6bP1jD4r2kXdTFiC77tvPOHQZujgkB+dQ5p8
fL9RM/M7OtJdrXuJq9VuhRqre7huZWJbDZE/JIdwIVH39KzzjYQ0Xsc1zEVozUdH3O/86ERrFpxa
JNzpeXeKfp/Lma/cYa7E3K2EQGfjlwYP319Py/GagtBwRwbsFE0pG27/wKTaNcsv+tSq5lxqX/z5
wLum8chjADts1/xAZ5gowcmawQiDJepaW/K1IM2ItnK4mqnQgGb9SGHi/R+8O4q/3GDAsT0Sz0g/
AocMXPfbyCaBW87MuQytNZ2boFKfOEcY0AQ+leDgSrqEzp4STfGuWcUZLH5XFYrAmkw7KeQIXg+k
IuzFcgVBhw4cRNvG58K2czwb/SLqqHdB6T/kykOq3zqGKeZmMGfvKpGYrTFDJD/bbyJH+3e0f39E
1SYZ1AoU7TUt/Ggx2y+yldkuzUK+ea4EFK1gG0rVMAf0mSQDtRgz82k8CdqbphZ8NIiXljxh4QG4
ANQcF+tjVqlMQq4QFZGvA3Y5dr0yfCk3vqqNLzg8wffzcrCNHnNTv9vxgkjT1YyOZZgYkINhuVVt
ldlKAbS6def7S3eQr8zFKQVL2NgU8/SKjafwSLa4NKZjVOdClnjN7w2min8rxK3bQ207ehrd/9Dm
729izNRYqg8rsqGHBIacCEGDowO2hZtRIjcMGrnACQIejgqtRVQMLpNCg+4cdfpEsRIEawg/QL6A
WMbALJ0pqvX03zqNiw+E4NJEUO2E1YKnf+CZiy/2yeWE9fNPUJUAt0GjAFVrcq9WA3JiPGAjq3ty
mj0g6UrIp6wKypa3T3q5rSGAnk+G26CPfOCZmUFXDf5zJBSm6P5SZ9oPfmAEwlB85RcDolgp4zTG
iFVXWlNVRbq9k0Wm76edltUr2Hd0NiUiVswrDkPqEU68YZNFqdkQRqr+aepnptnNqsktZqmwK/EC
3FA6LKf/I/mVxESmx1vgzakKxvzFMXFUDLqyjSuZKK4GiEcyQA6Sm6m1+Qpndg6F1dBMMMtwiBuE
n76N19bkvbjx7knVyFDKFetzVzbM54p4B7I/6jlDkHqolOwlRYiH5OvvElRBuAW/eJ24qYBJrvYE
utaNYWf2FkWEU6w4aGmVJtWhmhLmGzqzgPUfPxgqLhfzpQXX1dMBheYcB6iyfH62hmR+cLo5wZc1
4ihDMopR6x1mGNyc4fy/QiuOczVoVeNMozebmHNfTQ54lMBE3FlgsY8QsCmYTJgcgJz8fK8DS1tM
QWbet3wOWSv4cqg2Dt8kGgA5FWrkIDgWZ9kbj/a9bACqSDIhnEyhCRb6lyvdIE8HvsgDbGl4RYGW
7q8Mws7KE/3u5IbgV7T+IQDghciMlwtlCjIxUIm2LUe+Qyt5olkKRsodgEp/s0R7ErosAsMi3+Cb
cAn+eSfFyO9netFNXtKGaJLAIw04Ei1w8KkVvpySBPAlbbPW+Nw3372wnhNrp6cypa5BvVzmB3+h
3yS314lSukOsmYamE54iOomwgFK4u23Q76bchBek/1ymAKpZ/5omDrVLwaqRmdO7Cjw38Wb0uDO1
a/cbh2kd5wD15N1op6YYUTqYYo4OiRr+kdXNe8aSEjq1cpcoVaQwbJrG93Y1YjXHrO7JluKvhKts
YcsF2r7Pu0CUSWLjsutjzU9TimTKH8WWcJHCId8nckFl6mZKwxQMUiFOOOqH+v4jIhivlFMgaUNh
iNLUNz42dT10fetTnb57XTLGhCdwqK2Y4Z+58aWYgNG3POwrSx0NF4g4oUH0txSNaHtgLIOD6OJQ
WgW9QGDkdUDR1IiatiIcbvygyZqYc7z85PxZYaYB8tgfabCy6XI6b1T9MLoJFW9k+3H+B+lwFY4o
yGmaFyM++uJNA1aKAb8erBqDjwFg2uLc42/5qfVDD0egy2O0YCrC513EuxOry31ruT2gzJVhBpjj
nrwiEzA8EdgdX2gRdDiHdLmoZFpbimTrvL7sF6a9Ek3Dr0MErNu32XpibI3NSaxP+Q28e84m6GHG
SrsjEMIv1o3phHs9FgnH4txrhUk1IHNKR9UejA8yZYcGnDxSzUWYMsbT5xj9PXKDqb3RXrm7FPCh
7Duxemg1E6MnmpZpQUAKUXlpXoBT5eZhn4Z+FFM6XIZDuPwoJ9Y34YtJSJALE5IRddQtwEM8n1dr
oNB/ktzjQivLk8nh6nANEaqiwmfXLL4wZ5w+1N0M6MfXGPk2t2Ij18MDpu2tPt+BUQ13uICPaPPH
9pfnMIubJNf+FLg8KMYGe/xV3PS7V2ayWOawawJywsMXe7KGyk0EVFF6qtojPsHrgqaiQLrNIiPp
lfiLhDPeSaodUl06br8JHobBHni/i1AmpQtJtq8tTCURwg8pg63uWLq5bnhoHwCoAVhrcxNtmaaC
rNXGFtdwTez9zfMP+Zs7FLnTtmYqZ4WL6OOJ0sgFnb8Xz8wdZiWfOr1Ne4NFqBspiaUKiLvgscEF
VXSLvzkj/n8bidsgV6u0k8xOdI7M6v0876Vk1XLNdezhPdIAnT4GnxOEGRd5P3NZ2ovw62ltdz0M
FR6X6wW8MeIa+Q303SJ/hZemd+atlUAD68QAm3PRL1vBltZDy/CcJG+T5KBMLz6pT6ePZ+x2ob06
jbWCcamJKAkpXpy7dZP0WIPcIRXnCd/vAVsNzm0wI83OiiXP1+zAhFWIX6f5PZMDhrxJKiT+hqeV
JRNg0tUMniwN3KQa8AjgSKbjKRBAgpkkGAnpfr+4D7L/WOwP/n6IhusmZrHgrQtVHaCz3Y9RPOa7
j/3SEABSQhtcf8Z4XSu1JRUgcwHAsuVe4BAcib3Cr6yNoOcqn3uMfBzru+cbCUwybWxMh2Xg1SWq
+Tt7i41S4Oy/hjeEUDMxCgXcAXdUaPTPVkMKhIEktZnOZWezPtIUYJb2BRQFt76b0jpItxsD3Hpi
hSkaqJV1H2uUQ5EPTMJJfb3qe6YumCmyp1OIVAhm2y3F7TFTFoQAV2uxRQPJd0SWq2CzTRHkKaxf
K/DBraeYRRrTLOkaU6DUiV43pWpvRfIFq/70fHr1SA8Q6HSbPwHPvczPSBbP7635nIZ0vHLpoduI
i4p3hu/qO7d9fkPVWpq4IdNAztjfA+sjco67KBRMWM2XhmLmHT6niSU7oBKPYrjki7k7HiLlqi8n
UmkvpB3/l8qczy2MsyDIuihWI0vO9h11RW8B7QSTURcG/hlS1Ip6Pz96Ep7oHMM5xVLiLTzPKdOD
F2OVLU72igPgqEGCEE0GiNVBfH4mR+OyyzC6C4m+85eXT7SA/yvELu6GhP+unXXALDqv2N2PNmmF
xb59HyIXAqYuDy+t/koxAV3aa4uEunm+U2RSYFcffoJQtqqYeWS/sPOcpiPDmehRul2bFc7RxL/h
g2uGdAmMHI4Zq2CyTL3kG4lzixGMhnCP+DANG0O7sctg0clLQtAu7TfYUdJegmkoJ0lFFl2lE823
1kl7FAnoWk4zFTsISZskgGXRi9ZUIMEpYtxkdHgUvWdPFMEy1H2aOOD+jEeMW5yoJKNq7iq1QqMO
Rh+VT4OHa00iZkobDZZ4FvqvR9Og/AuPbECp9qoxIoDEGtJN9tEEJ8UO81PihFE3Nvr62nS3XVe2
S3NA+osbwFYJbq+sgJrkFY5e7fG2wsEgwExMCe8lAvKYZe7q5HfYVwvD1qydZta04Zh0nj6ULgN8
QGGOYmSLldGme7VM+RVGomtXKp1sZkOHzmpx+uXUemsOS9aRqZO6Vf7YZX7MiX04TavS9KTorBSa
F3DdQzog/m8aoV7K1cA08Cgwy9PPawxcJilfxiIazPk/TwGcPTEW/7J+R2K6J2jUr4N4Vo0mZnCN
1GkmXF+3ixj9S0sr7wpxHNAamzz1LCX1zGZwi19LKwQhiTDoekQ80uut+qv+pPcb0LlS3hWBR3ys
8R8qrGLZDJO0bgJWCpSYIHgzQUXkwdtmsQuRhzjXQQakRrCMjDkKdtrkf7raQOPrzHodj8nDNDAr
wTpZMl0Ue5MJVCoYyCnXyVfZc64Wb+PxTyOGKBhnGubge+TdR+PfAPHAAWfWg3Aj2Wc25r0zEu3B
pDdDS/G7EUT9PiTBbJ1WOpzgFwExRLEjnO0e/EBS36xvlVpSPQTzTGZIwm45tCbxGPr0aDyDqQF7
p3F7rrQPIWvfrBDyeY4jYWsXsrqQxGSAt2CjZWbhDXphHLM0ubInCWRQDf30ZEH7Snhuuml6Xj4S
Zx/LfZ7ghXGtnSrp9i+CkPGr43RjUaJVH5/wkTQY0M9zEXS946y8UkXY7fKzpn+cDtAQXuW/S0eo
/NF/YJT447c2KHOt/m4xAcrRNTh0WNgrSQmQq75+htR1UWppoxCXXmfugKnBKo6va07fowEOgRsF
nU7UDyYOTo7zId2C9+N1n9aqUFekSV1aZHP52c2TlY+apimA02aSQn5ol+op7FryBX/rHP9BOLlz
HkGv25NCqk1OrV765ZynEgwkE3jxtkTOyXVMiVKGmoBs7xtojIQCLQlPcp4sEsLL4IzfIvQuUcYz
eP1HdXMmy8X7t+l9+XWODPWeIgrpWYXmGQ9ija8UMyvk2O+7K9hDuHS8ntIbz/gXhaZO37mL8Vvh
WXwxC1g01tAV8piFPPK86d2tQRHTuwBgwdkGBMu/pHc5WRX6H6fGJwNkbW82C5upsk8nAvtL5gIu
bu2E23RqoqaNNmAA8HMMB84wZ5r1CcjtM//oedqjUpmkOwff1E9N/VcCg7SmlWJayhSZbhuaw91D
PfUioWFL21MGFVIcAum2QOn5VNPRjKuPsr550izAXGzqFLlQ6uakFk1bpnWzp4pmUGG/xAFhPJYt
Cz2gYSTy9iY6XXL/uUk4SphvHOtwj0uXXhkmfLa+hpKXp3yFJuPYu1LINDnWzZtZ+WD2bBnrXu7r
mfY6GEk69uLiV9evGO7866GvE5peXmZYyt1KO8clZJ76U9dchJOLrAMH1A/PQNqiWzXP+2Hxf9m7
/0uz4EZy61eBKC+qb5evkx21nGT4uiOqc8utCpaCC5OaACaicXEDN5a0TO2p7y2tS3vtnlnwTLCM
uV8nWCqN8hsIVWEijPNTt5ZOFEUSQOZDDMVN9k2B+f7u1Ic6BeZcafQprLjXK8//56jrlhO1QrZ+
PBdAZGT33ME2LSMrNLi7/5FTJTNhNTbDDEVMRb6+VGzO6t/3xaH2j7eDF2Y2hhb1wdRjSrHSs0Ly
zXyBf4z3yTvVccOJNDDiS7iyLhVFqla8yWczvybLAzarN5oGIyhTap9S5zd9ltVuJSfm6u3tTO+l
N5LXyYlGWqJrII19BJtdq8TixS4ejUIoI+/QeqywDQVKnbRPThGHmEwst+7PaDMogD5RLsg8SUh3
vkiu9Ygxx/UYffHtJGNyHdKNSpsEL/IrJHHDE96KKQYSZkQPGnWpC3mM9lPzHF5iwVfNdqbn7ehN
j78ArJIu+t4m+vJG1UbPyd0IHu57uVFTM88CgjPSVllfYBaUplyDaCHoxK3J7SnbwtgBZZnX6cAG
Qd+zn9fVK69caqVtI39oXdVLyy4aWRaQUhOZr9xRYSUgHXxkvGQcFr14pIApoyN2wSs1jEEoQxSV
ssSXT8gnny9ginhfO+SWKaC3ZsI7HzED/UQAX37XpReScUFKWFClQ+/G3c9FZiUhGwY8KxrAZwTB
7VUD+cWTYI+2I7zVyv2vTdQcfGHj0HIZfTdgQg4Sa+ZN8mDOjb6w5WkQfsCUfejMfYh3DEZEvsyz
EaoyH6+4mYNRc7SmOQlTsYksNJIve+ZBr8d85V1a6AFqSBwgvf+SuJn54BTJNc9jeKHdae96w2iX
G7nBpnVsVCvRMZHCpBRtlPnvTt3KU7S5DoqNxdRBryBjaaj153buLFZ1BN8Y7HLnTHS6qJXJdrdt
ddrMQySt5bqHB9qSPF2I21tnhCYOPQPKuVyRl004T0pCcBi9LGJ6dsgyqyEHpYQTqRyJm6oYskey
HWRIXknat92NAiDqjQvsz7l4aaRh0YJONDEHxEpyk7XFeMg1Hr717/WoXMfaRE/VRv/tfUsSNn2n
tSbSfqv1T6pO+TWQtGzSA3oJFBrAsnJLYfuEw1F7Ab+SbbqWEg5l0zpX90WU8IMUchq9CLHJ/jAh
+lP/lXG0ApJm58YRZlvt/YoccvTWZ+K9GHI+o2hfFnh55T+JdIaxp+uU0CZOuOwqN0psjD0XNAmk
V2vL3luG1IZ0kuKg1rwaxEvZSR+U9f5t8eW8RWozbd+jXoh4aBrekr7h7Ry+ofAPa6t2Q5Yw+S4m
J7MqQRvO3SPWfD/YxJW3TXzFmABDgIz+fuof5NqiEesg+QSrVaYGLQVqOr90ZxSGskPBEVGJHXJE
N/Sy6uZsMSlJtC/KlX32uZTAysphgDjHxAzRuvPgX8soxattxwW0gPGg89afOwH1qud4+XXAHv0j
y6gykGiF6u4wrVa7J/LNxi0OUjp42U6BCjnpY2j1drYfaac49K9TEpP7rNKWuX5DtYESzTNjnKz3
SQ+AEvo4XpYkIDceZg5R0MSkVdFLNacEqazW5kasLz+sYcXuZ1K6kMiREU+vEk6z0a+Bq3mkNNU2
n2u8kLig7d38OWvsj4FikuDgkPLSz+FvDsxFmUHhQVFL/JyYUdM/sZEYGCjYiWZaJ2jdEsk3z6Yf
5sbMcrjAcMUwUngHzJiSQOl7huyktkAmV7z3v3LyEb+udw4iADLmqRX0rnNtS8/fe0Y25k+iRvR5
bJJceuLVdMvSeyOfSSJ02tKlIJBT2PnnOsId8Ao5FDPJMkveAryStdZIF5bsCNGJv4isa5M0jn8b
gUmKkaYVogmU+YgAjA/NDydTiRwsA+aSZAxiGJupCx5jMpc1LPGA9EgdA+vBNL2G1TRF+HNgcfAr
M/ZdEgZOVd0hhcBKrIEcCGOtqzOmxOLSenTIjPVmmRAXzMwz/oWiBdQ6E/iNZ71J/EMmmjsnpccf
64dQ4jUMFFUpeMUnHDiiV1b4syGoK3WZAAOBzuRnstpWZRjaGLRUarDB6Hof43FA8CfmJHIO8RkA
FnX4ORGYU309PgOYPe4Eyz9scKjMpC7MdwsC4yVsAj6QIKr6loX2kfM36nmCNW5p9aK+JBqndqaJ
jzrMB1kqAKwCULHiN1iCtKYRUXqiukG9SSDXRa/GkF4gNg2Y0rhtybng4QQ91m98GX2a9AW/A+dG
19cxP/xSnGLYput6DQjRcYCTUXJs+C6Ur/xSknVkNz/9HK7RjF0tHHOK3/Hx/M+NiK2YnL9Hciu0
fxr7wZa9bWAQcIkaSKM2C7DnT3Dms3UKmjtFYjyA6kYp3PFqPviZJG4ypX7Z7q5xoLTCsj9rH/Ap
O8hO1u+RdRALKpk9gRworj6anmbv0PelSphjcP1pHzsvSk1PBnoTkL1l7sYGul86YZWekLFX6NGu
9m9ziE0J2+DwljAT+rpoEHlxxiw01VVzQnI9ybUtQPm5OaITyf9+ubVgOp+Anc1laJS0FZoFMdsi
H/23+XslFn3HEwJrVLcjfe9WqWchRxdf7v17X65CBf6zSXfDPRep755Yr1z0uYhoFsuRLp64RRqX
Am2M0rY4YLEkmOV0ruDdnltXWjxWYvW7cpJJtZTF5qaxQ+fNDZ3SCN1WsFX36YaxAQtcYb2oGBh4
J7sa6JXpinlsjRC+QSuil8ZQPyMN4P46bnO8u7+Zb37Ahfu3WGKAkr96oqY+05DPBSAb/vR81vdI
ibva5gOHOfE4jrYk2zKIsQtHght+Aohqyl1WCpyZjQ49OwhPqDHM54k9AV8GUbcsQhnpT8McUvZi
oxawuRYceGbsokt3iwCzx5qnMKoArC87hFBjcX40wfgb1NCQ5+ZvpK4KDVKq9SFZvKTSzKUp217R
E+zvfmug2fPEX/arJHD8zsxiU8jbkNWhXfVwQr4uINU6L4bDjof+l+oFdxwUlxGxd15HJMglWC+a
3Nuz77/xCouMw+WFzzIKLr5OGYsV3Hyzh+Pyyy8S8gXqxUQXaE2ExFKS3XXs0UdFLtuwXEqWRrzM
4IeXXuVl0c4NS5TI06vh9VQvftd+WVjZN4hmkX4LXlFXz1sA5Gon0wSNTxdK1tLMoEyCOIlirCZg
UMie0rZ4CZ4sUoxAR2yZ8hqMmMHlj5C2RaxwOhAH9X9KrTm0VPJw+up9Eg+c6tfnMrWttM9mQXU5
5ZGMlw0S+Bt2YdQwPg65+EKKMNCmTmhlz31maQhLzanp3e72NwAjKDMsu+EVpXl6vyKdGbpob7oe
Nff5enWBfhMrlw6SYIvLPscshwqBpQOiv8Tt4KmSPrDxvaen71hioB0VLy/OCBORdzqNvb7Gd4I9
7mRXo9ndeS7Uf21PG6XJD42ROACR4TeJRRNfhzfXZdDrV1Z2EWwX6Btr/R9E42ofi0S+dcWyK5bA
+orDZ+BtDOkjvX4I0nkwmkrQ2IP8GVqSgy+bM3LPcg6JL0XMJVjNuKZtEv16/E/0xvER8rahprC3
Js3GHIXhsvvXa4jWREbaVldEoPyvTFundV8fNXu9JFynwcYmqDQr76UT3zwXA5TWgT3GC9gdj2Ax
orDiARGgN+yNUh+aHpI4GRTWknIEr4uzcLTX+faBD2WAso6UjqcgHWuaC+6IZCvNcyjlVFtWph41
wzBjhkkigiy7IFXitiGWQ1dsoM46KPYUVCBbxzFgPeTvprceWq+1rR04bYu/8nE5qg5UM7lQuVZ6
X70IU6YsatbgSyMfC5W70rtSstaznutRWOk5cUkXLZ28XeuWUAuqo43ai71e4gGDDAFoUpjZwQ8B
6mSfTwNIQSkDWC/AowGKpBThTMcjlVis9SKOFHXiHuDVHBKkHy9IN+mHZddy0gWKPK6YrpfH+BiP
96DWY1O+KMazo20CngHxx6Z78+zKLQVvXe7FMXWvjiRWQfajTWxEnb7uawYn+zpHDE6jZloI6WJ8
QOoIUGT3vOZByjtE4SYQ53FgyAhkk6J/1/8dJ7rjRfK2AelYtGpiYyGBdWJgaPL7zyVp8s3gt8Tl
tSY2lcApNa9ketPT1cvaDh0VqsuRoXHcK/hpYsKSMuV1lyVSueFhojwAxoMHC3Ajij+e4TF94Swn
/nKp572kZ2q2yHJsJzShXJxkksGnZkhqObmdpjhaMwCqM54c7ipuE7ozXPV0MqTjvwAnGogNDS7N
p49if/B1a340da2BKbCgGhcDBIvQuit8ATOcrB80UDh9mXXKxYmB1c4lt3HSiM01AB3Ffes/G8pp
/ViA6XfbJkJBHA8zk3rq9lfWMrojGYM7nHk3gaVyC/1XOA64TH7naQJafsBFWNe/tpFas6+vFeKD
XTPBoVK0cgrncl2nSQhOFLvQ2U/DKIkfZ9Lkyhabr/pnJVMDmqLcUkGSc6OZgWDXLonVU1LIGXqn
kYif5ZvRyLjKuodTRHztBfmgqE1GLEgSIo/uP91Qgkcj8NLN/oEu+XJ/Rwz9v8WP8oSPr+2lFuY7
wBojMNND/bxuXF4P3WrvNFyONoTgOGuTWzf7lnvdt3fD6X/bF/oADC+z01c+3De2KHkW6cJdiUvg
w2T5ujmw0hmgGWFvtJ5UcdOgUPRKMenh91I30z3daofhluiud0SxAWmzWz2L+M3/Y+rMmpTlgiT8
i4wQN/QWWQQRcde+MdRuccN9//XzJHzvzARtL7YLwuGcqqzMLBCDxLr1C3+o4LvFcTUy+0b7PnmN
KrNrt9FngO7tRA1VvrjsGxOk1RVrFQ+piLOeav1Q/PZ0KY220p95Z/drjvYQu60CkVWj+23vcD8q
HiTI6dIGNqyG74lRZMfKLlKZRu/L7DC6oAzcDKurJ4b45vI4OdrvFQ1A2+jvogP9unB/782DQvs0
Pk+rbn2WRi9YNfE9ZN3QwiZvifq63uN9zPZ28XWTqCqHO22qh18ygxWaG8P1IFBfwz3rXcYvnjpo
TDjW+14ZiHm8GZx4UgHZfTtFozuPLyPOwqljRnsPLiG9x2j++hcja6Nj3LPVx85OZEQP5evbojnv
atuM4VwVmnGjuTIIF8Xz7FPRT5tgSUtKOTxe+yQqpkKLC9iY8ustrHrEeM5rpCRdW0oMbdL2VEVY
efR+7Sd+HAqEBQm9ucAUP6EjFdGM7k1DGpMATv6r0xZWNWx98pBKNA4lBPnWycICRUHY6rO2E5Y6
WFCwW4qBMhdjRfZI9fDyBJWF46/4jABioXa/h/jC7RTdQ217fhKebWIR/tP+ie0Yn4c1mhzUmU5J
vWL9T71Qrn4ZZZaQw/r6tbjTGIlRTKeUSqB+KXqhV2rfEHKjZ1D3FAWGjeku3nGWN/E+QrK5jx6Y
c+77uj3w+8Qjc/oY4zvpVPlZnZ4WV/osyGboSr+IQjfpH4a6HdPmYXjgjnlv3tsN5z3a8tDz5upX
gtu4PKUnwNiYbjDdTMf6LukFFpv+NfuIZaHZeYOG0kdth/a8/jZK2OpV67F+rA/+fkGTpCnNiD60
xWKIAbpyDFe39e1l821d2k3oEDJNuD2n+/Fzuh3vQb6rA5PtPT3h80SXlMv4sb6CslinsZ6k/1XO
TXPwMIId+DbuBUypxM9wVU7xF+/S59QclHrmYDsudwHYuqUefUyCGpqHTdhosQu1nzSl/0K1ROul
Ei3SSh4dRhr49Vvnu1c52LTcKIO20y7FbJ5YYq8OM6q6RoHMUuHJGiOUtv6LcC37eqP4JU4AZ6Bn
Dlalv8D2xR/j9z5LlsmyUEbUZL0A97KvMgFDYhWZP2k9tO0CJd9f6HRp7nJampSdoGlSYTTZle6e
NbFvvKxK3T1jS3hamOXBGQ8goMRtafmtOwfWiW0zhX59dhrYJlZsul6UaXCBluNq06nqBg+/UzSt
yk/pD5HvbVFbMC5vPAf4AS5Yn+v4alqbs3MjwKg3N4iz6G0AHHtuflktAV1+bkWrjoXo4PpTHV37
xUlxeSTbD83hdmysqiFmq+MU79VCWAkTeCq9xx0RMXNYMuH0bFgZ9+MLFLzbAFVD5xhvBxnVnbCX
9UHL0flFfPybMcJopRiNWJqIcnNtNPOitNwE02Ny1/7Qg0SNbzHJ7jCrN+QNIAWjAZVRmcVsmhIq
NYcWocIgCiJqTCGx6Mb6fbq81O+xKWeGtenDE1lv3XXSfVnb7ofygRBbrZbAjAR4BLJgZWDD8A8J
GlD4EVgIhCw65urb3gwrUaF9HqXr7aIYGThwokiiaRcUipfFEbz+Mia+U/plCF/LECdHFU0xF1nC
7E2vEaIE6by7Bd+0N96Zxj+UEcz4GCWDhs/zti5T2D26LD4hheHRfnGlO8Qh+ExqUWFWxcAQbqaD
jmdc/b2Ar02r7frPfTr/+84KMxiIm2DevrWZ1+mHMSjT04iKE3LsOctJuXuL6jSrW2+GlxH0smAz
RIFHNW9WF42x8xob9L36ePU+GvDkYNE7qNjjVM471yFuIb1Gt9JPxz/jeR+aH6GEXMwzQIX6NWRo
DKhZfcCThWYYxEhESjTgYYJQasKikyUoCp0IfhQTCJrp7TwOrhIsxUDKyDDXVu4tyJtET9KRvBhX
1vHqgKQrMiIhF6mP19TrKhvXc1R8V9B0oeamRBxMQRTqHDfZDZ82RFiq4LIhVGqdF9+UNr4QnOXL
iDJ2tfLTm+e4+52+InMPD2S6VtSCemBOIa+leFViwoNf0S6s9VK8K5nge2daz5enzCpPnIFZwD18
7E/W9bdMdLNpcmUxNm7RgyrK2oQmzvXY3yaWwVlcVv5q6zdhD8Yu6MYvzU+0QzyrFl5fWmxZX7+y
Lk8eCxYRo9wsYKpWcatYTJGx3uRJLp6jGoFlFuC3v7fPA/ffJmnaMy6k1uWvfqTmBLz/WN8WmNvR
lwtZLxWv3jH8dGpjhvDjZdMRJn4F5ylDprgujit/l9Fmlqxro7efjj7j0pqWbueh6dIQCW8x0pyz
jbhgg/EUKhmotHCn9tbRaF5Yxst2woLO2NZMU14ZgENjPuBuVQ5LdKNfg1vwSF6htobtyPuXGNL1
38pvmRkRW7VP5xMdZ9e7dRoVppeor1oHH3fLCDvGxDg675C1xldYz1klgHYFQpN0G5LgL4WkCe8R
uCMgh+cImFJwhqpIjmms8Q6gN91X4YVqXKbRjxCTtC/URH8+Q6oBmpLEZczCdrRKKUUYsRt1YxCF
je6t1v4srr+sVVnQ+QSXNqAZNp9Faw7S6B7x0mg9iDh3dgPzFgSCTIcVQpwzLny0Z6lgh/KMEd02
z11snntfP5e+05TKUf2tr5LrsNstY0Rd79wik4CicqV+cR4+Fm+/OrmuNoNrGxL2hFi82+HNiaH8
hOwWbiv2AXfrPUhpKQLTlGsFFOpkGRB+NtajYpVG6d+F0OdjHWYsHB+esRL5HufaXzoiMhaSn+Rv
h3lDnRDc/lSscj/9Q55fRUnXna9PnXJ43VjmcoP0qs9EeBuZ7WRxr1tb7BgoRw/eMy4OXK13A4TK
/aTHEWhXE6vMoW2iAEo76ajcn7tFelJRNqE/ecd0PCb8PucIykT/DqF/uP05t79exT555TZECgLy
apR0Em/rNFgU8bqhxNm7w67Yco0Sfjr3gPfGKnbf5gJIsOFMfWxogAi1SdsJPdJ5TuSDg/KJbH4B
VUlJJzoWkTdBGZvJSLyNtLNBUoxxJgQMiWeU5Vc9sbHeQU7QeKA1FPY/QK6I7FauICAm5JjogPTo
Gs+SwFi33JDt3fysqr07jkkfJM2VjM4hd6ScGkXmS3orss/vxusNclACYdIqJhyn/CYqiHS37/8U
yg97O3zwbBEsso9HgL16w9d6hSZa+qcz74qfVVtJe1x0H+HjSSWlHLxcOfnIlEq2OR9bCIO2M3UH
Jc0g9CBEwia0KZGGFAW3wmgWeljOoHZWWSL3mX2v591LiHVZKG/Bvf+Yho1Oo3OkQD6VV6HhlZGp
33kv7QpUIN5DRDjRgnSvxMZffFK3/22Z0/cV0MCp4ki1D3XsEj+dfj0D6YbOwtbP6irikf2fZ1ju
eoMxVYhSuXm36PVpG5HUHyZkm0vGmqlhUiUTI5xxOsXuk2qlftfp0fdz68pW8UVBu/Ma0ptXBlcM
kc9gE2fnjLIQpZLziSs+zbfOLeTr7E8BMmAnewV8dt79yvDbl1NDuS+lIY4gmFEjlqIO70G050te
ZnyiUG9uQuQpZTsiftBTV4ekVE/MgQ4T6MF8BrkiieQjuEx78r/7gZ9rpmXcuC+iGDCx9blq1QxL
0nYZ4uJ8blfiui29ll5SN/cPF2TMx2Ncn1KcoTXsMdbWME38EkdHn0Pa11wjiX9u5l5UcGjql/Xb
lYsJXnp4iXMmdQLEwTqMdTXo0OrpObtJL1DDKhrm8XmCd7hznkh1mSJfK7A7SiKp+QGjyWtJg1+f
cUUOx/7L6aKpg9vgPMpqTjeOpMqx7IduW16l4RhU2LmgeUCEE0Xz2i6QyzFnavP78STGQonPGIk3
khUOc3RpgrOTXxoQArsmBQRtc4xnq458FqX5lahu2/ybrCZYtP/boFV4x9YnroV7duuDvbD4XFuY
F3wcumPJ1U47KandRDVKjnDqSy4oVcXVya0Y9SyMrfn7Zmvk68qQiYPokZv+txmCvKv2odRTpBGV
X0icufYpeByguIkymcvpZUeg2pwMrFGwtD5tIt22idJIauI6xRD/1Pr+SiJUYn10ihGQjE1+kMHC
Ir4dOzJEEtD0gfn0bxNCTW9BQjvdIwCo5p1D7FZZ71v0J4E4L/BeESC9bQCkKCpndB5Fh3QYpQ/A
5q8eVYGeTBvdOgKlGk3p3CdXrQpu7IDePLdOUg9xvYVKFcDkGXCuJVcVpazpi2An8oM8SIeQPphD
x1Gpbyw1Hu0jsVGEJm7MNvSJqjtGTNI1v6GU2njpRGVxrJmIJR8IQ0ree1Wi4/IDBfk5OxAme2xq
T9Abae/JTrLtFoAoQUpCt6yKPOEsN30cfc8ejBj6xfH+QAypwE+C8GSDxh09In/vPJJscePoO4VJ
MgltQkqvnZ2D4YorBJzhIautXCwkiz0uxVWf09/nZEuSIzuwe3DAn3KqMaNVSBxH5nuuPczNNIVq
Is2q2S1RugE24cJhgqd/rEVUCRb58IU3LosJsHce8AlHuSXeaSC1kyRIQj4loRRL4N/2oH+spGZ8
Zk6pqPsFDpLGBSe4I626ygs6kA/KDVgvDepweaADIHiWecB0ucxJE1pDmcTaFfvTLQ2SsNoxm8Xu
hYnN5GphSshUEPnqq9FPogec+CNQ9JUVf2QzpnBO3hDvrIImrIhIb6nYP2f511V3ERTNSVD1RTc2
hqrKISommSFIPn8TuXd0X+ZczONUTn61VMZJuvnnUwmqAMyps6/nXm3AAo0Z6XTor/Yf5ETcpyrh
C4+yvOO19Cf1QFqjIkU/NagBBdYOQEFDdCdjMKzBmttJ2kbIl7M9dCEJx9Z50NKrGnZ+cYklLGx7
sGb+ChYg1iIZgBJSVQj4IsaQHeRX5lJcmd9IU6aOtb5PZrAWohl2ozlfWoMlncntfgMIrvWda41q
EBUhp0JeN8DCNaIOIu7qB1lzNNBOHZqk1DRi0DIrni1QPe9FD2ofkX1qPROU91peH5izvIhntOW/
5au9DBUNSP1q/kEJAZqASgOqWKDnozjExn7lvI+VZvlkJAWxIjNadiD0b+BwdG4f24hEW0f6e1RZ
WU3mbTkEaiszfb6QvH2m8sLJN92r/2uZrRM+aMZUVaZoqyQyCLhk88GMDwLFCpEjcDX+tyOycZGZ
C7buWTcSveY1W/sTT94CWoP1zi/3FF7YbuEjrGRu/oZTl6JUVN4GR0Xr+8XGAoeamOIbOjGQP/ov
N40raK9zdknJfUHc/7C2r3StXBj91GI5whW/T5ZTZDCdQw0nQbd53f9rmdDIfl6QVH2WfR1+rdiK
FrTJrFXr15zQ1WRFi7XLe1z+9EE+burrY71cVmm/0Dy29j2jdaS9zz4qDE6L6vQzvkXiKGwAZSlW
uw2nONt7MtdVRNxn1YsnhkdsEgvS5SIkMdNyS9rR/0OBPwsjB2pO0kRqMDrZFFrQG8gV+C8OJ9D6
b3YYQppBXEL9noWS4Sb/a4kfKKmphYkqemDrNQJAhdoq6N0d/jOTpeiRAPyDdkAb82UIydUTp4D1
rQNfMStfizGpQrz4BBR9BRszoSzZU58AkmdN3vxPjTJVxAYrgNNBUpkXfpX25XUL1WLJHuWoAGPx
gmXqx6HO0WXWQQbkSHundlhCqQQZ65iTs0w8SoIhuyshpcjgC+T+o0EIHTKOLsNFJtjZDkVU16cj
LcDwMcXdsWLt1ifDpmVQEwdiPZvyJ/r6f5mLGNRmZ0tAoVQEmKdX7XCXimeTSczD6PPHAdY7ivJF
sB4SAE1mDGxkotkiIaLi+thZqyBbREEq26GEsV9mYvm3abfkhll6NGsrojMO/QisDHRMJzVpMin8
/vLiELBwTZ0dIg0n5SmyQchve19TSL4pJMzdmYoDDURNDvrPBnNAb0sL1YCLooyN5wE6kghJF7II
g0h/y/WiMEeWn2+nEZDO+HX3RNlSK+zWVS15cUOxRPwTy69XPkvf9ckvubVpg2tXUdKTwOthQ5Z4
90s0WKIrb5NmAnG5v7/buzPeZdtnq/iyrssXZqVHP/2roCN/WadanJTcB72UDGeOPQicElnF04vE
UxNwtgSRKF2LMfxpuLSpplRxxClN/UcabX2nrGTfoKz8pL0L9QyxAm8j9ZTBfQMDVCxQiVxnGze3
Yn1mnqk1/9o+t0pMdJpjC6MT3aDBGKvuo2Rd0uaNftOftllC8GP2SySQ0XyQhl/vGeCUhOViOyUL
mKXEjJuo3N8sXwCc+84Bi7ibVe58yYSMPjmJn2D0hf+u5oRTWCUYyGa5Ij4Q0OyiYnjj7FEag7OD
7Z5oki26ZcNfonjRK3ThR7c2MJfzbjgbsptsznHurePyhiMo5nMxnc6jdGfTN6aF+SwTpfzmOdt4
aNzH+/gTPr1K+96ptIr2mdGmDezBqrFjg1cn7d2JCXqvTq1Ztl9R2b7OXt7LS2kEg/3qYLdvnkba
KFGN5nHh7CS9dxuXcC7fTtLbdJNe0tt1Lx2jfeN26dxGVNVGh0HaO3ev3U+n0d5j9Hig1f0JGSbZ
CS1uqHBB2SkFWFuCa7+AYUN5Fx7cb7sQ1eO5f1/S9KYeb4OXd4suEf1Ngrtb9jedQnhps3wOK30j
fgQlnEtlRkVX3/Fr/Blfh9fhtgUUCyx49R/j02K/KK9wmOoVBmY3HVe7ld7Gl9HTmXAlaLQK2XZe
6Sft4ClnUU2lHtHdhfUOveEHld5+3BgUA6ActwgSFAIhrb4rcyBTnZuzo9xhcvGHWEdh9Rdc3Vvr
0aJptU9Ve1jqf2MjbgzpWByJZ1NzVAve+EWv0jHDAkXGekeCYwNpUXW1Xxz8SwUgto5mdvYC2j2F
52br1S4Ri5LEookMPoD+vFmd2JNWY6MNzUEbsy+N5mnAU52CAnJMaZ0BJmIOUkVqCVSwNywlQL+P
9cYMAbT57c4PYL2NwWVsXls0wjv726+DpQ2WmsSXCN/Hj/7rB2tk5/Zq3W/N99G/mOH32EoqZJkM
edrBXNcHjAKHanHu7H+xsP85FXA1ta4Q/JGVlRBdPPx05yV7bM1vo/qe+EWtoA+ETj5GqC/TTr/N
KoFK8/60jEcziUr4bS4aK1aPxSmiyqLcsGYfKRjGc7tMCON+QfaD4mjXfXWSnzeBIan+xeHaPkPI
GNV88+wU+sVnp4ABP0bJhoNLKhDV5FQXeHVKWvskKPRrcS1u9Bv9Qn/u7//UpAgzsoj7ItLaPmOc
bCgu8O8aKpU+rw7WBqLFLNFOO8/2Hru7RnTnpxpc6R7ug52vDlj6OfcFlIFT9J+TuyHq/p+mnTtt
nRRZlfyaX2FLkCOVPS2/uTudVDgGHNhNu9bC4CN4e4fWiwY3anFzjj7hPt4jQ9VjEZ3yrKrHxB1U
MTU0uIe/wXeC/dM6gcDxV2AyjPnHjYBJT6h35bRX7TU6la753+38sRogR7Uur0f+i92cSCGCXp7Y
8+lN9FwtnQ8i0hPuiWp7dfELnoit0FdpnIQTP5sUfluSFYXSeQKgcFxhupRr8iwVKTRxPy35TSDv
IFkQ60F+YkUcxbbQ2V60lFExWlPFxTsO8Hhm2lPJQcTAWm/nlzywfi74A3Xbo/91D76uQRlwgI/z
+nkYX/Yv7Sq3Syu3Qk7bDYr5H4w2SBxseWt+Q72nKhCPzLxD3mZys5t7SQs6IB1cPtQmZLGs9/sE
T3f+U+L5TDRPCGxPVxm9stJjc8TVAmPoQ7wtQrNkTy+uf0ECStJkiqAjQS1E1VzVh+teAdqfiO4C
TxRmqgIjysc3s3i9kt9By/XJkrx5/0U7ZnnewHQTz+MCfT9TqI+G8hJRhixy2ZWOVlqocctgilGP
aiHw1J2AM9TKWrX7K7D0sfkiyes+V8b6ZZuBqMkFr7rWb7QBbK5iwleFnUJsZfslKFaJMNe7AvCP
C8eDjEbxe3LMmNu7bIw+fJN4jYD/nFiHk9MgbX425zfmDkL7smkfN53qfvI2p/UVXZ2o5uHcVAgK
QYN+mYEI4GWHPjmEEkX3BIZDuBIVOoXOG4tI4Zk3N/Ex7fNJSkhMiNiIVRjmTLjskpa6J9nDpiVW
deqeM2aSSHYQ61y1/1KDqBdXxIPBXOidx8lQl8IzSPx5S5tynWuKT77eIaHBXdH/xJ+4yO0b6d45
vdlkx7gNKwzbcMtW7eBnE6gl3pvGeGYz/no4on29ErhTkGQPIHgMlQXIedT0dHk/hlw1ZGdyey9D
VrtwDV1cc6zWYzX365g8+kWc8IFur84VGVLc/5CwcE2ycF7bG5eaH6IdmUwwkl2Kl0jmty1Iz/Sb
fA4v/ZKzp1w2R9sNf0JbSvljH9Crg4TibSl6UFalziTKsrJ2NU8ApruX+HtKdMHXK+MVWoyNiIRz
N8mTMB2PA8f+RiIbClAo+vXw2rq3aqzlCQkxQCJe8gIZlIjl/1HYE69WZB1qiKfQElNKgPRGR16X
ihS16YRrUlG2WCJdrbRLrQNGUzJ9zaYVSOwXEPFbM2HxIyP5ePeXX1xuaBgNN+XsnhQ8R7gcVGHH
kTtS5VzibMXGKtx+tR/tMldRZ9cBv+rUou+d6qZ+ze9SSJEAELazDeYPpIEtbcDatagSNUKjbFWi
4862T9xhxIXhnaPXN47NSr/Wv0xuk92oQERsNPF9Gh1Gr8lxtIHOWHe23UJ8xJKTHVA4oICglmDS
cFkKMHxvghTDvx2LsXea298nFlUVj08H0PbxzvNxlc7SoD7f6ZuTXAu+O6+BBhbUYlRjcSVhRa+8
deZJ2+RML2rT2hNqZfJ1r0dvf8eOG1CqOi4OH8Mi5peLHSa1+8kTDtoHKPTbiEtw1OS+OjdsbIHf
6wY00qJ/+Dr3grOtOvXV0ym9rCoLKPSml/VcPl7D5NWqx4b3sNGStzgdZrp30ScconIpqE8f9Af8
dg9RZWMTPO/nUDlsA+q9qhc1jGcNQr4v8pRaeCNIaG93Trlzo/UEa/7qM9315135l+ZDIqv4gGzL
VFDr0YUgQOUFJd6fWB0QoDExF3YpSBexHP+ih1a1WSpsFaZRKcEkvBJi5iYrNX5+aSgGd57+REpS
5YOmoDR3eUsoGdCtFJ/lQpMUj2SS1FhKjQS4BGKDcKScTSGMRpWaD8JkER8FB5KojQQUgTBOPBzo
lJwOBSzoF82mtCjJMvQ7qOVAEBNIoWBBpYBIc9X4QErqvH+K4Mm3kzRHaJRABpHE08JnByc3UiIq
O0VB9ecWLtDnloFNpV2Mwf1BHb59XdSFUYVOMeyE5vA37WUKFNmQQkOkphJATeE+0T6p4vDpqmwh
h141lKgNd5MaL2L0K76aUCpGAe+v0VviTQgmnETbk0uefkBc2g2AkC1nKC/okFB3NXcJvHk2VfSg
qLgBGZEPYf5zTxMKVSYaZC/EncwbWwwlaU0yNB1WGfoqgU/kaFiF6UTnu8ESJLxSuyyYReVajLD4
aErtiBAG2x7UgO6QDKWjKnBMZtLZYktmEC926S+KRRlbCrhFjZIEhO6kXTyxuF3oksHUKK9tGF8U
1kHx8E3m82wBxmjn69Xt1ONxHZPknSe8Cfbe5KYaNmLKiaOmqRcHWobT3nnQEvOBR620FccsTTX5
7Ube88a3Rl62RtZR8+WV/k504tQtDSAd0FK9BZ+JfPZgV9uIM7q3Tt4A+wZocgoy3QpCYClZsmJL
jxSXU6uzImv8GzGSlnioGHiGH9Uwg+idaEprBdhSji9J4zGUwEAvITpD9lJ81z2q1otMsqE48LSv
oXKqD+X8vF4vUwI5GymS0OVzCcQIfNJBQa+ys4dU9yWZUeXepGoveolK+9QuUlGN6GoH4AMtRXyP
rwuByzX5/UfU+1zfISWBSXqV/3w4GDqM1UFcBJZXU5QD60fVdtAloUToBrJX0y7yy8/0p4vfDkxH
hYvIPgQ+6WMJmsqKOSgsYmpLIQjLJC78qJamJWveom8wKNlqApDYcFD50qWl3FcDVtrARirhUWZy
+t4sWIwcoT56F+S2y6Hv+4mFLAfQJ2b9lzDI65NMZJCYyJZ/GvmiOW5wAEWtW7cR8DLLkE/gHS4P
IkZ2B3EKdKsTCQIGnbUetAKsNeX31O8jifxXiMs/Ry6LFArIPnwTr1KQGJLSRVO4r9qTKbNXTY/9
zCzutwgnhS3q1CnefdvsMDAfX/Cz4YT6Ho+3qHd7XLJ9UD22IsUhnUXOnYuii7xx0teUKCOUkAM7
7IchINu693F3BFSxjDQRm0pkdNEHBsjQTY1z6hwNvyDpO4QyHTom7qyZFjMjb6i/NanAusglICo9
9dY9yk5tjDwAOmGq8tLkU5LH66FDnEqHvJiOsMRz/4slL2beX6HJ8d2RP9AdJpODXXQdOfAv5Pd/
60gnJnNP0l8HCy5BigUrBZOJYmIY9FJMoRiWYkDIZYxezDv9iCwrhOkSCGWqtnUtCinRTXGYYRcX
z2EVwmzZLUwlJ5JuGNYg2U3OsxKjVC6YmWUIRC/x0HGhFRVL3BZdBlwczxBmoEavipCoshXhdWQH
olOnZEWgKgxK5O+lpszCrj5OSboWCl1dpLC5TJmftDPOly5Fncq5x711ryPfJRZLvLDdJdiswaTB
eRQheGPzjak6O6KBBmyf8T7lslx20ZSrqVCfS+uENMzXogabyH5k+jlEvrrylz93qLWc42W3K8bP
UNQgbTr7mMAzj3NgY63izyAjKk/ojT1zIiDNmQc8TTNDkNtJfVDtMfuzBCCqj3U+9lx9hWz6f3J3
PFFXRT0Azgz4vW5EflOV6MhhrRm6GIglgqlD0mBGeKMHIWOmFma3k153UummYci1nkP4CkyBcCek
tiqeQOLq0C8sENqtOiFWSSNkHeQR2uYQHJqHnkwtqGGg7KCeQnWv3j6jH9m16QjsLLKMhkyjEciO
8BVK8alqhZrT7iK1p93SM5JaOLUTWbTP6CI9O/lvfXzhuVyTCoy9yeoPejTn5Eu7GqrR/b/MYEDh
BFcWRmf4XurUiV01fC+fy83gi1XWQHiGtjoxuUoaW7I3bXmsrcZYuWRmznHK5So4iSOI0edT+661
OCek8aJQSlMigQyJHuqdvIu8vGuVzFDcoOhJfqYDltvWNzplij86NRBj/phLiXoSy3UZ2TVKKhqK
WhngrSFSEA5X60FXTsea8nLFw7+FhoEnpw0Z7gH+71EjymVcq34KGUHUhEa2Qq/yt5OkifPfA3Um
eWInDs3z+sBLUz3fWs/U+QbXNX+U2WuzZwTFrF83mL3sWJRu6AC0pu0WMdmG9pqYsPYQb6tMT9hH
EfwXTiu7mW/F4AsvTZ8EWvv4Tb4OEZsUX1YCPGg8rvK8dotXwIFDgSGCZE7tvz6glAsYjNlppmFD
T0JmNYxXJVo1s5xdI3speT2pMKAi4IySAuC/gkXobnwX/yn3noHPUfDSGKCHOHVRllWlHMb+G7Zv
fqpQLscWlaaxj7P3R3Fx+XXjFJfbwSYoTmTQdB5daYb4o/q5HqmKJbrhzJJTl8CVD1Pi8CBsdv/i
BsQaLZeazvPyMDbXJJhGm3vyjp/ZzKB5GEibdUFRymWkqf6CkX8SCD8GUKOnJHC2ymg0ypK3+Dcr
I5Y5jYojlQvA2SJ1vPg3X4iTGSRxodfoFdjUkstw5GETmUHWiVBqcBJD0AlAv37dJea+Wqd4P0ua
gAwUXaRqyw+hZOPo2CvZ8cxF7/kB10GXYS0zQ3y3Ys2SS+KrJpMb02cDYVEtUFAkrqrEEOKyynQE
82ciyNwgESYk8PMe2D7XHmeRiJMvdZoVte6z8mp242LRe4mVJlIQtm6BVma6fXLKR4ajA69CskpB
kqJFssjWGHg7EIJYwSXkYxrXvKvoTbGZIjPTNWDIlpxbP2m/qR+3EAtNZVML0uV+6Je8z9RIcs1/
ZRpGQUaIB2qAXOoGVvOuIVHAotCVPAJZNCYVteCxyA2t8jgwT6RYR1kgZZetVEo5h0qY95bISOQU
JCYNInxF+4r5BZDmIKkCcoJrbE2y7qMK6NGkSJ1MuY9gVPXD5ZTQcdxr41WI76BcEI8d+nGQfsEa
QLie3qCGyGI5F49X7WKEjRDck9zBXbigPt8nQM/aJS+ERQA7gE/6fRCEZngbf8p8g4IvgKDBop6X
kvLGtcJLlHgUdKZU5c+nU0VZmqw1YnL/t3pm1iYYSsXxnDQGUs5M9Y+QRubiqguyWtvpZCmS1wFU
OK1iqKIzcWc1trSHwg3ZV86NPgH8b/g0wjeBBkWzwCICVSkifP2Uu7UoRJl6NzufUoFpkoIdwutp
jOod8tA9a5ac9eTd/VcN23vXidIy3citOXGig9Edj0xT0JbBVakSvNDhPeV0gW6qMKmtiqrbzDnM
TzK7pZKvCxK/A6faZHZdjHYtWDNHxvFIVycqQcqlkxmUEkJi+k9loR+5GpcZSnYH5XLJKYdS/miH
s6XgSQFMQv7K+goVCjQCFJdGUd1KoIy/FjBS8kyGy0CEZJ0uDTHIiP2MsMaog8dKgk9pgNFmvykx
PdtaUJiuesqRFYrnBDClS8RFimI1s8FAZnGi/vqrRgtjaFeih4Dx/Im+g2GXRy4v+2QZqTfs787K
PONutAox/F+1qANmwdWubPV+L21+QX0NNoE6g6VFADiG3ADjYzhSnLGd/yXi/rpiy4tmnyPjEpjd
LLxaNWTyLb/eSH97SnSH8oaim3KDl6j3oPfjQW12ze7bbTxYtjTqZY0FbYbRpGth/qNr4sJCLEfP
8aVNtN0bNAf/EQJmamqs+UhcULFLbgCFcOZ674w9qrBLq496FmoazZqxqknTCP8oaT8/HCRWUJWt
9RHpEpY5x+QKxk/zQC8UuqFk3u8Hvld60kaO6xJxcumnVq93BfPQwzXwCy1dzhx87FYmhiQokOA6
mMGLJMVBrTsbT/LI/PF6joa9LiJNz4qYFU9ksDlBvGYpwTzyR2A8OCZDhFjJqw+/qQX+UIrLkS5a
QRtFnGgzQJy5WtvGPk76xaarg/dPrS6uEp45iEzEd+LzaiZCtrMUiasQUuJamr81an86JKoYAEhq
/gJAosavMWOyiSMoN5nMT0Z+OoqI6NLHSFcdgjDowqh0XeXoSoG0iOSJv1gXShS0+GwASK6tDFwT
oRKWZlyIUkq2mwFF2p/k54CEuNAUEPylTLsNbhfrMLhRqT0O9r3HqDp5jF4jWlp1zParcwnM9gNw
hHbu3MogHRWw5Ec/R5WrqPJk7AtFYyz3Cl2I91CogQyBdCxUivmt9TMxN8SvbOxllLI3c5L8C/M5
SXiFJts/DwbGhIbDcSwWnqLXPPqnwEbQVyUnoQEySbJWDSp6LUpyb/U7BetKoKaeJzqdwniIjmnI
Sk0v7xyk6Va9+Q72dWPdarQ1NSog5geQXPEaBbAR5Gn06LBrLfhiUc0sZB9WDZI9upOExpwVHilk
WFlfFjWULbu4ti6Hplsfg7xkK70ybJ0IzeMaePu+Bt0QhICkSGQWqSkVQAjt2CFMJCE7M5/94AoN
SALuToIohwrFyW2mgWlmmptJmzWg71urAXEOp9AxNVATUoQJ2+gp/y1CD8Y54pR5oH1Y+h8kN3u8
JOQnIQ8JpjSHpJmZgvlRYwhDiiOLtEHITcFNPhIYqSmfzVcIJl4G3JfzJDZOF3+2LXyuJvw5jtEH
o/HMHkGZp2KfbRsLadFmvzhKsTsGO/PzcpAWUdbf+XMa8CA7STkzdA0s/VUWpcWFtZNyIIVu9DSM
kDL9EmpGc1u0PwWSDXqwQE+F9ECqSWX4ieaPVhaNyRzONKUFoFYCOXnzUa9+pHaREhhqOiC0y9+D
FAV7waKXrOujOl4jy/3kkdIs9Et/CbSRU8U4gXRZx7jhfmqsIwi4akxHe1xKzA39MSnyoy/yb4sT
8f1r0uZcgr/VP3T3sGprpKcEwnG9R5z0o0rgnKLmhnLkdizfcGNarFrIexnvtZ/Lmh2l3r5fz3/q
HVOSdmVAb6CvPJvIjUWnp/VlfPBfTAoQ5QYDkXtl2Af6C5W2TpMN7sl9eHKr5m3OFPQSG4HdxhnI
7E9Tr6J9anB8vzbx2sWsfgGPUf/pISWA0YjnwQBXVng8AfXka6RoEifIzDEf+4EyVkh4J4i+qIKg
yk7k6Rx7e6HuzGplPnuEJCIqSxGFyhuCv7SsL1T7xEABxyQ8E3ApUCpebUajQJ7zpFoiDEGP/FB0
LClk1+oRyIkyY9bOooZnNPfx2ToN87fP0p0ZzsoGPCO949FKgO8U+payoF39y421Qnf2SvFwOkyH
1U9m0huS1K9iuR3zTlhV4mXIe7FrutEgGqsJccSpZgYXv4wz8M1Ph9tYwcvFp0rnY78QorvwqcmN
j/1rVJvOuwg7yFSwkwY4ZPeh9NmbfvYJZqyY5cD5f1zOWeZ9AVpGS2qACXbk6UQqb3A8+URqP6jW
hDwArANCO3ExMfLY+P5QrSlgA1ZtnUsckRk5TnSEHzart0/20ZE+BPXX9PnHOcw9Ljg2RFcJ2oQG
xoCF1o7WhdSZ7ttW/RTsXsEz6T+K1pHA9uNVCRdfDARtowUpEf7UgCYjhhEJ65wSkX07O5vZ9ta+
y3ZvsydZ1GL1glEtsvuHLozIO3GPAi74IVPMmNaPiawginynJsXypkRahROpTo6LOfMT2eShdy1Z
YFe35XyV2Fy+vKUeqidp2Iqiure/fwQRMvgjG6dHFjolh+5rLJA0C+byIR3I8WEmTEW2Wto1C21b
mnWLTFJPiMvyY7k4364gtisW5YVWsVcDhEIJFCDkJAlCJ4cZVmdovYhCeQXNsJK0/4u4mS3urmKz
kqeXKneVOJXp9MG9Uza33nkFKAbhDMGv19WuqRFwY30MTTINNIi3NWprDPKedF9GF0v71hsz4XZc
4SZKs9oPqO8NPdkMvxh9u7K+0j+yN0RJoAX0EN44jHCLjExhXekY3eMUOs/Hmy8KrQ0v/swoA/Q6
CzAb9L/+22+4piuO3L6Vy/i3rcqY5XqxpcELTfDCDQsn7RfKc+tAO5zhErKRwM7Lz9EtLKutB9Qv
JKgZxKmuBmrHVaU8osVAm5mRMTiw9nNKj7WqC/qXtF6LMxR6VJvStktxf/ZZLQO1CBBLQzwNtJrs
rT70Py3AjilO/P+zfef+UkZbEGeE1Y6trQMhOUHN2S7F2BYjnuImLIcebafzyE57JLgV8gbuIIrK
ZO/4EI89UCyoOMTAyK+AfPZXdnw6S8qNtMwWm5u4TGjiAJaiSxSrXKmXMsJNrBBFxA0NCw0MpY8a
WNpqndw4Mjf/Ueoskawel7PTlZhAfEGDiYfALv7w54eXyiw5FdrVyLFN8Fh8XakkqICjEF4YdxVr
2Qcrshbjo03lvim6K80IXIh4Wctkmi8Hap+clb6cfcCjqSLpOS8PFXHn7IogcnTNCb0SA2KFyh8n
lj/OrtlusH19GVSiiiRW6OJKKpNUs61Ox2lr2z6hFgyPVMB55IaOB+p5IGNJOfErCxMMID6PAiUZ
rAoZP/IIbQ8JdQkW0Vs2G+3r7BJ8/Rq/6aOoYYaoKIqKQPo5yHRPk7VSD9CC4IF2VH7KCK0tjrM9
BL7K+DuUCYVaKeeDEHxbIHqWKhMSl1HeR6+6fblZZXBKeH9VfjAUBZA3aEEii6oj8k3MS+oBVRVC
Et7wYmHXhY8vcLV6d5A8lgnMsgwLIVfLhWysRJny0jckDjLdpRpMEhfBPjVCASoypQB8H+ILx+Wh
yrJ+bpiH7aq7Tyzt74Uw+RwbNk1KwsoYOucQAN8x3Vv/+ks4Gd6ooFEzic7xka3SnNPO0Tn8XodF
OIy1S/P89C4R0Yh0yvzFh3uN68GZyzy1uZuRteeQnazNze5etk1+SwBF4YzWg+v/EHVeS6pqWxh+
IqsU8y05iKiYb6zGthEUBVERn/58Q9eus13du4NtgMmYI/yhowEdnaWg7Pij3l+Pspkcfam8Qezo
u7/dX2voXH77in75bS5vT/Rdm8vL5Da/k+TSZn/y55ejVT9G2GReJvHVAp3HT0ll2plW+SATFFE3
aI/itwp6L2Xu+9aSnlmD/uDVPayXovdvevIYDQfOR+LFwm5KObu30yhWrHZsVa9F763dfocY50D7
i638Pe4ro7SYvxsuQ5Be19xR3WVWp+XG13HV9eqm1aK2ctqTmvyJXuSsRD68rO9uU1ncj5d9k75d
rh/Pxu1lV5W5U4xnrOU3WEUD3IEAbpzwWl5kZNy0B1/qo6kfmdSwEyOvv71RU56MXtvuA+QA055a
zaPZya0OWKrC7L2MHTP5jnkpjdtDu/b1NxAeZjhU/QPOlHrrGlfsVY1d37u+1epqDFjiZwONnc4V
9rg6pB9xxC5dzabZ9nRIV839Q1Hfy2RS0pFvWDyCc9abd71ory6tq9ZowktEqSZCf4feewP/VWBd
ytAowVHSt9vHXj7pP9xWOrsm/uDk7Jr2gC7iL+vkI0LSCrqFfipnvOzGzbjujIdbT5OoyYQH3QhU
H6LqY/D2QdPUQHdibcD1DfOjMvK31UM/F9gbQ2CrFzPb796R0gBsJlBKP+70/WFCxjk0rubLGpiP
32HPPHogmOz3Yogt6G56QrGwPpsVAJMwnXaiDuZkd/XR0nq0zWlWIe4p7qNgP7VcmpJEkz3DgIui
Xt/gQ1QWKyIaTxKBpp69HkZ8NjpdvbxqIMVL/woE6bgz292h9o4VY9gfbqTb2diTmJdLyO4FXsCg
SROtfGsZudMYfQZz6OXmG9oTaKGj0+vq9ct4rLqEkUprAg82qlT+/ySip3oFWQ77LVpYSJWMh2Sc
0PPQpL6rl0MTPAbEReA/ffVste76cINp827cHMxvqZ6hLkQey1FG12jVnry62gUQPuU/2EcoZOQz
49wvo8bOflH8g/6BEXO4L+7+0782eTFqn5/xqtrqOzVajJhINOG1I8gPA76j36+mAsRtp5coQTZx
0Lr8iHX3zqtWDS+eNezu5kJRD9ObGuqkleA24UXAPWC+QAKpeCky3vgtOEXUmSXBH6CioG8CmZ6h
YtDfI1Pj3iZvHcEayo+PAfB7Pdie0KZ5sUcl2rVE7CIZE7tkRCydxWnLqEcCCnSvv+1lD/lRiO3z
1mKHWiOs5lVxRm+p+kPEhVWJLEt0O+A+7ZLrWuUIhpGN8XRYmc0N8NR5fWXw0YeTrgSDsBkCTJm+
p5cjvtGnRX+shMW61juEls9oB7nZv8rkMV5R4nS3rylaUq+o5eWg6bcJ1PcYDP4NTjTbACOWM6XF
radmvwPAZe8Dvmbb3H1M2ov7Il+8Ds9ttilh6Ue7WUnlu7lMY5yX6/kbg1vGgf5xWg9Id7nLgAaq
ol2mdVdVvGfun6/VXLm07OGtMG9bfvpcTMsrPX4A8vd1TrBZQ/gHSIZSRopf/bFjZ2mySJSOdsdc
nC1xkqxvsfkY0gHVsy5QElRrYtpvOe3toVOzPTAssJ5RH+AlpMNoyJxE3J2vAD/T9s7FjvriX6nT
kJC5q4MM9QG6jnmqdvyXiJ6I5EOt7v4I2G0GuRADURBFsplZLpN1/OEHupLpVLgdbCgBGf3VDBaZ
nu5z4UEwoUai6G3uavnlfURJfiOzgQeCWwUkzz/6KVnXzAoNzQoQ3X22/4H2qPTmG9KF8Wprg47Z
b/H4WkF7kG9pxZRGq6X3WyJ8cgWnR+pE3Y/SJuBVGT6efd7FzUTDi7yqS9H5QNQbrl/C2O3BPGro
XFevicL7CVu/NUAoIE9w27H8GZjXrtXoGwWXYWHsrnqF3C5E+yuvC0Saep4OnSNzo8eIsqpiTCmI
zuvhHLbsBg1P5mhWhigXU+ZFE+DgbxcoEKlZWx3e1DvCwdi8GG236zZHd+uKD2YsigKgoKFAulcz
9wkpXSc2B2MR+gM7gcymNAIh0No1hUjbgeMJqhD44QI83/mgrM7TIsgPLLK7f6U48RfPJTUydEHq
D4ZNDT1fXA5n937Sd1G7UFuHBJzS9goWhtQXvEqqvt9aSUaA1gJOEKA6PVq0DOJyU8DoCLgxdBCU
VzKvGY2xxdGyF2jdz5BZM/R7fUJGodEYoxSXRj8wdwNZYVxC/zg0XNwC6YTch7AiFvP8+Rngc1ej
bEWsmHVDpY+HDj1hmYvvEPmB2ukkgDnbzB5j6kZm5o7ApZtWNR34Bd+hykNCXoBNuYEYR2AP8SL6
1HbpHa0zo+eHnaOTA5bazVEolqZv10noKQwdJITs2o7BkRMK+X9spn4+qwE/MjXd3MHNDa3GFAEK
UHUJggK5sWjqqNbmXsvOAZ+23aaJ/ZNtCwLXQiiSATdS9OwwUUZ1EYMgxloKMR2GSTPJ8q/0ZJiV
A/9rwCHsmX397NTWC2/QNx7EJMMi00sWTerFVQU6N5LWbepgCSEkpAfZIu16/Cll7gImhunEUA5I
PL7MGW2M705rgvMWPdQrszf4MHbTHYZthACfnH/h/nDdGNk4d7IfArXHmCjgSlh3w4YHsTpWH0iN
sCnhgMwXjMUwtKfXfDLhnMJFwX5jItaNXa4qmROlVskUGMg4Yi47im7xrGdJCg3WT5n5iq8WUHQE
QRtcmbhiWDGFecrk92wVQFm59CqQuTGnlyfiiB3dJFBQvkaSxEw9wVrT2YBc9tJITGgdjfqW9JfA
BcQa2AxY1IhPcMjf4H/BX/RpM0n7osmct8PdRZFzDEkO1vcFAc2BudlIB+kU8BOuqBIHgMYk9Wsq
O6EUPFDXfLEk6D/k25uVup2VmKyeAgaFbuoWobxreAojYTw0AbHP33hmXfgFqQWLGF11miOs4zYX
v0r/0WwzPTe7KHPIoPj8yQF6QMpZJ4hwAie3iPLWH0NxHw81cWydTrHzxrWNgx7KY0HWp1Cs2B9F
dBbtXKSufsU2TUc2kr4uanVGNhuOnvQwpLgUdyyxAJVCdJ1iYwYHGobSkIfg/XHj8jC7NGMpUiBE
F5yaB8/VnoQPSskBHQ/6gCF7gded3K32pFhl4Wtxpqd9UckRAD/gbN7ZE/tK77rqohDzIAtBe+6H
4IsAJEWnk89zk8kpJCkoNuuTEY8RwyL4L6/GcY6m2+RmEvMFcgJeiAqww2p/OQykzME2HQnPgr6o
+UItrxu8JtT6PkjjQwHz+uajhwpFoAm98qSfyXSuNH3g6EetEKE8egbPUeo83CfEtBmaLsTaFYjs
iZgvZWF3ye6dbMroOX5ui8lwc6KjtE5+d3uCMtG7ReSbE5mf/vunv0G0k/xzdcOhBZLTL+BqUrpO
rA7X3TXycMX4tHyFrf193jT6iILOlT+EdHYjqG8FckJgt3K9mh2BiuxhFy068/Kn7eWAoKPBpiCu
QCCcPL/WwMOwcmGgAP48T/L1dUze3zbPo5Q8jfFBdw29SaGQVRat0VM6QH4jfPx1gJkZFTKCQ3vg
N4K3g2Rm+KCoNkhaq1JVEq0AADq/UinAD2OG5J6d7rrLpgeiL+zwIn8aaxhUnVrtrxMvT1Tqw2S2
ZWdmL6/GNzhh9LNijaenJCxmx303Iom4NFWeJmdIjToRMDRGnaRKv7fJgJT6qiFCCanvRBbLZchI
kgJsemJoMmfmgM88L+E+H3pX4eD91P7O7T7U175aXmfKV51reFW7+8b6Os3GbNA3h6KR7HdcHPpe
ui6tna8snqsakxEv8XebAq5gVwx3/+papWVZRMSt3ZQ62CwWTVxKg1tYzV7zfEW0c7urbHsMoV9D
vZwmU9RadtjPk2vDreegMVlEErej9u9qdUjcB09FiT3q24lK7UkH5/qHuhLvg4olZ7ucxtGjr77D
yjuPUF+z3nqFCuaEdh1zSP+GbGI/oBJhDdxYBmZnu1tUnDXaNV2TzlrYlE3VHTJOfv92fxt2PKa9
/+nIPdEnHL03D/e+ZxIQFGNmZsygukTz2oYGtDwtd36yTMbp75Xpxx9qUmE1Trxi8R51fm4hj7gq
xlfrFpI24tluM6veAgs2j4GM8SpQElSmYRqcgP4i1jq+jIofdoNDPO0yu2jC7VnR1sxD7GFAPp/D
lKC5zRjj7BieUTaiTJct3qsYQPTiGZxNuGwpPaHY7RDorXe0y9XnipXSRhdkEU+fdhrUY9Y8NVfV
QUa2XjQPcIK8BEkprhdWGcTQ4lDA+IccR8u/AG5dLWKAqlHMeU623Ov1xnk8KgZ6jVDEwxoQRkga
58dRHFIIFhALQRpsmsRsSJlizv0O41VjBD3SOjMsG73RjQaRzQgjatCWmaBMR8iwMPvbtFI1Di5k
yVSuNGInR5fYAB7CPSpmq0Eif1lcA3nsFkWVXnqMjpnDzqB3zHeHHc0XOjUIqoxa+wHwGa//m0Wt
TfZ3M88L/oKcEjkXSUMQ+zMVazBuBR1fmTZGu59kdd8MZjezmjKggi5JnHSPOoKibpfg3tOKaY8a
LFfTfeHGs2LcO9SHgVOwNk8UoZS1Z7C0aHtF1bbDvRd8+wzrHy4sj85BOW3T4ed8TRorxGxD0Pth
Sm7FMuhtWkD4d6OUCUSIFJkD6BZZXNb/BbFCzhjH07tOb5PdXw0zFiDBKPYIr5PTxegyXN8jg+v0
Ubh2WxsSCFMBxBe2w922HzJAY0L7S2+Y9q0OkbPm8BpCk3sGaKolfn+WvOBCEiVOL7UN+ZGlwWqh
5soW8XY4u9sQRXobBb86ZIHQy4PxTyaB4llFTEYEt6GxNM5Rp9LgUeYDs2jYKLYN2mqNsEWfwkXv
s9jueqtrlbH2YKi+6TEbKIzOyXqRxfD3qXZLjAaqZfg7DO3z021B9hK63lPaZc/zKEn8NySyvk6f
Jl8nq1RymMy72nEokjLJWBro8V8KFsxkmtdEkg+TCcrm2O5xVORg8fa3g+mTxAtAewj/b94El9Ha
X+ZwmctlYe+mCAqeZjen+kvst4Mx/H4wTUcPi1TQPS2RKERL9QHRL7GvPzL8g9ux5OjfqJvz+cnO
FlyZDWCPAPWi3QYW62rwi8yf7C9cRgN29gi1pQUXseBySi78NGDCTUj1mVhuSsA5A5Aam3gBC3V2
sZVKsEmxz08cMHRjZfPYJIfX6lSoR8gRw9lpUXK9nlQVHgOsAbDQuw2tWjOeKV1VZw0nFOjJ6syx
2Pnro/MOuvvOtOO34TK09UB+DizHTcMzMANs7q/LPuLRt9Fjeg/aou+fjWlGB7SNJ/X2FUECt6uF
8IdlzLKSOHTYbXr4kEMJJx5F7RX6ciu4KDOJX9TqWCHAgwDN7RXTBkJPiwfpEE+5pHn2mF1CLqof
tlYoXvZtTkexv2br8Pv73QL1TAJ1f89Ut/wB3DLuwvpGK3IKLQT6+nUxHGfMNp524vOdfzRbK1bf
nX/EqATszwDERHNyhuS2c84B3IgjbdwKNclserLQ5KP31YjaXkJDnqtP+tPL1yoPMxSr8/BBgOYi
nb7QENgRqGnPWVcAlwxM3ibikvRolULrgDJhA8BaQ9GZevOvjRaoCSxmQm6CctEvZPYx+cnNkdg6
9FpRhZSx9LWRGb7MOygYN9bD8OFyJigiqX/4qockeoo8Nb5dppA+5SHBjI0oSigqSi6KFqevL6eQ
npRBlOD9oyoNzqnAIE2/LmKXi7mwkul1cQ7QP3RZZts3HH4a/ggDgn+YZLP2uvx7GG2HTijzlF/h
rHepHfhE/k1xcBzxVS79KgX1an6feXy9Gw9/p3TKrqvC6E9OOj2yA2S7ReHB4DtSMNO7lF4kGytx
dAijX1SDOxZJqYFM8KiHsjvnNbafo+sYHVgXcJ5bjHHZoBWtC3UCcL6Grf02O/QYnwAK2xBzhrP4
8ICf/vIg2rAQ4JC7JT2uh5cuSrLjEtmos32Gn0uXrQst/+plKwC7q8K+chcAUY6IaA1mvTFtCEZM
dj2rrQZDoadZIWzc4Mi/9ihCI+1Vw5mPZ+TB1LMdlA/h3INR4PoC/y8zENoqANRmLy5xroDs0BjT
EXJPY36ksICbsEtQN8BKsIWZ2ry1apCjwXmKBDMI/bz0j0HmPsYl+ZYk2m2ZAOnoSQ4mbLStEUdH
plgyutoC0ggi4XgwKmqp5vwjhcFXAeMVJhkBqIyAiUVLDzCJS3VzbgJmFccawaU6oEIcs+lnzF9k
irrFDgJGw4cnnc8FVlQvBdMiP0s8QB44cr42Xzw2fxhE5ueBokR1QCjxaDNoMPD/Pb6aF1Z7lS1a
kXAvhLDFRwgXn36EsIsFi1VwnZOB8ZRMk4TiAGlofP59sfEwl6BOOk96bp95jgzMZHQmWjHywUiV
cuhpktKb2RKgm/z6AW6PUv9XkLAyVjpDpmIP5RmgfH9uctrKZfZDV6oHg/ziiJyrwH8GmvfgU7Zi
KAmcVIjjTHx5CoCXzPWYLDIVFNASR5WDzTkQ+QziP8fl9RkSChNd7i5wNcYEdhOMKiWcPhz1RyXx
3rgaoqAq4BRxvryTVXxHogL1lJsgb+VFDbBJETrjVfV1T8e6wPQ/ov+kKVAyfKxWkLkymW6Zvhk4
geqYOhAiH2NJ/mf6TLjkO05+FMHHcObq7KnmkWCohOHUmbwEpu2i5gGWjD1epWT4oNue3mE4ZubE
D4XuAZFD1hNpudZf4evTEroIRBBoT6YDsJ+FstW3/c+z8bwyVYv8wBcHIFaNub0wG9sGW58XxC+F
bDN3AscRZgPASrgBb9ZLYAaZDQvHidp22w4YEvpHzQSn9LZZLgg+yFC0RIiU6wNVXYZ7yLizSUtT
/yrC76g3t9fZjwKb/U1BraTL2yimro7HOyCVld7at/d3PacjzlyAVRTjYZDe9PintadFiV7//rUW
OfNkeV8/99nfff88ARHT+22j3TOecGUn/ZZZRiSJF3qDg1VuHaf5YdhRGZDkbhZ07LePd+4LrIP0
SUDZIHRhhS6gE9fV/mhMSC9DoGYoEtsCEPxl6L8sDY8fAOxBSBs4qEAkaWd8AUIynf6PDVGosce5
JPSNZPmD4P4QKFixAoQAPyZ9gc/EkrMuN/nxh08kuAaZcsuPSCd5dHmA41xE0qrP/FVmuILgEghZ
CVNIHDPER1nkCARbEc0hlwnN6rsQ9JYKmZEl0fRp3BJRRPMX2FlsM02VFyHfRYLFrf0u4DNB1CZT
msxc5zJALnkX4KRmr9HOpehhcApYjWYxfyW4uRcQc+jc2A2wgfNoPBILjic/GbfVGyW5NQ6EqK+A
lpOXLGNnmZK3j9TcIix1wa7n8zQfCDetaOnKyR0ILjKlPdnp74mhIAgEX167GBzIJPcTOnl1vF7B
VgLTByOcASkkG+C95DwsryDIg3KLhRjVFwRLOKrsOQ+9AXgDxwg8mey3vZu8V9dFGr5XLSic9wmY
CU+wFGeEik7TS5ju3/PHjLzYfUewPoMjj0/GF0/FguHqtua1L5xN5ec5uhDu215nQepuk8hsH4tL
eN0qB+H6s7PrZB5jivwX8P1secdxoFzmc0TD3XpZ/OSO8pctgShqJcSz3NxRsFZj9hKVAQAC2mY6
KcdbdAEQpx562BNMSH+tjGQWKizvGNQBn+VktnRQgRyabUu++dzkICUuKHYuXznBBfjNeQt6x5cK
8gV0c8nyCLK9UA1yk2MqR5YtnY+LPo8STx6y9uU7ua8ADj8wSTazNt6hdAscWR+gLzl5X5hBZohh
mzhBgooIZNsDQ1FrACkJLqKdRu+KpxRIrNAIIlmen4flnuLxJUYy5fLygQfIxfF5RkgGmOvKq+KP
S7ZokjuXJScvlUf8BMkW7QR5p/R2kUXi8J88DgsgTFI0PcrsSDbXrhl7jPFVAWEKFjfKDAIwgAF5
FTR59ajDYsR28/O0vCQC9DzgDHF9EFodyJcHFE1hjgu1Xc7C90nJyBbEQxCc0VwE0NomNDv+kmvy
c3lI7P7S7WS1yjH/HvX/2JUz7CY/ZHkeNYoEGgE7VjaHOZsDLhuRnGrewecCHlMocI8PlMkAqiR9
SepCvQI1Lnvtrc03wlnMRyAogakLYlb2KoG8cuJ4U/JIHfAZUkDFH1gWyiNIfcvxl5sEm9gT1ynZ
6u/8RogPQoKQVSP7Na9TDprc5CSJMIrEMTFylmgmJ1DYjrUhYVE4Ny0IKmw/WjwTRK3c1oLYEd9l
toQvvZj+iP5yQJtECUpX+YSKrA/IJZu+opIUZF3NGmuFxczMgHr+J5sVUzpVNF+X3YuKoQ3TdOq9
2idMTF/hlamklFRkQzE2k6S+e1TXJTQJi5W8TFsjDQVPDKisZC/f1zAgtorGDFnjBwD01Lm73ORN
ynogHsop5BNHAJMbgctILJe3LahRLMq2fsDVyJlnvcAwJtn9R7aUDfuT9bD0P1eurLS7U/ANjwde
iAWND7GkRpnNSm7bcq2f9cdC/k6uLNY20waQax/oiwRM2VdONksFGp6AtFlbnuDO0ZnnCsOljktG
jYC1cOVIPBYwN6U/WR2BGAl2BMTgJ1BbsJ3DgH8aR4JeRQeKbmLnQAilRqXv1CU7QhPpFpKGAlMv
wKCfwwZzbiO6yYk6T2hSi2N3MdQqmilNDFheo0v4YkJLK/xAEO2TE0pvMObk3kkpcmj+gxHofrZD
9xU+Zs0DTRRk2gdEzMW91PiORcY7/xJVUV/nJpqCbDjov39ikfke8YXgg6Lv1QbZG7F02GEoKByg
LGP0OAQMvN1GEWeEXyL0YE3EhXnG9wUui/9tS99jHBAp5YrnoBEIIsmyObvnycCViCdR5HO65MIk
CBF7ZdVSGN+BCJ08BLHw4WmpEafLl4eWWPzpyIP1f9Et4CXExnwmMWAuSgLCWutpgZznS3jhUZFW
0nknQmri3ouBPpF3vd+DINKgIYqFq5AQRfha6N4CuRUFKcY1zmYMHTaGQydObgvAxWHTDvn/15h+
DBgVis83ARL6IF8xtRFxDAEC/zOBZToCVFWmPV/CoiCCa5TQG0BqhXsi5mRChPyQJPc42UPGh+Vp
wdAV1UpB/gqCVwgnn0cUTPF5JsS+1B4ws2mg0SqUVfmAs8hNRlRodPBScp8XfGJ0k7p8w2ihpn14
P1CdrqCQuReLEdhWSfQWinnolayzTMParuclMacb4osqXpoHYbQLS0oOm/DB9vwr4DW/4Eh9VfWE
wtlH2ePn/lPPu4vbNJ0Omb9kkRAhPvZiH4TiDUBrV39Ncl3qArmhH02x0NdbOeOdr5guTK8Pnajr
CL9LsN8M3xgHwXsREhhdTxRzRWRK8IjCQBW+DBPxQMzMch1aA7Oo9Xopjwc1hVwzNiEqgePFBxlF
R+aC8PdT98xtEN3xspOZNqltGbysCr9ZgD22nLAB+recdfTFDOGBKsII5Qf0fT/g458fsaMFcZ7p
ZwP12s3OvA28ga1493Glx5Om2ZiK8NJDz5yHfnLggRNmIhqNN1tIgsLG3u/kx9CMVj8XC8y0EL1l
NvhEE+n+YZ31kCctzTpAlwN6h1DzcIYkT4okf5Cr+Cu7LrLkCB1/5FdFgV9IorJqxagPMWbJ0n/w
HObl467H53r0M/6p9Z0srhej/QFPK4v/B4qwOBFjSeiGbhgySbVZNCHLZwyyXii5tQ6WG9NCvgVl
LjBssOYLnoK7y3+VHf6FYRbcKRDwMnef4hMIgjoJji6LT+NtItrivt0nekxvGwwCeWNGP+a0yKME
Fukq3lIwR5mIL36UTyQEy0cJbQPVWgPVEFPmyrJpfnIffgo1CLUW5nSQnD45DJ/FYTRG41MOsRyU
HBg7k3wk5Ia+6OT24dSWo8IRYd2jB3bNuE/PXBYiV80wHDy/kPgU9TkT18SerYDt55KvRznyXYLp
fxsEggUCtAvw2xIA8Cj8cBGgHBECFj/GeDNaVezGVvoz4speTQ4oyco2JjUe5Sjs7ow0Wth7PTwV
hG4liY2Q89B7CT41Ke4QQhOV279NRmxQaR5+OZXf34gqyqf3+V4dzWR7tUgLIzQk+EiRlpMPNCDc
tscHCqM47ZLRC9JW6gm2RwoGUc1K7C/uubHOpD6hHwHJ5Xtj94yiT/rFFjybqIjwCgiCBSNRDD8i
pk+sogGyrslcNFpBtY0QpscTQkiTQm0+QZwUKwlZ8UIZFZXWOyAKCYA7WX1C+pUF+o1jT+tr6ygO
lbJWqWtR/AA9ROS5gbB6eUrliR2A3J6MskWUp8+HxC25nbT9f1scr/moo1PCSz/McAUAYipMTwMF
lM0KHmeKF2QHDVhRtONK5/yf0ShjNK7Dg0B2mTE/K+MU7oy+k/upizDCxT8hNf34lb1BCApvqlPG
66nxWQN03Y5gOk56L6L/5oqH5XF68ZuC4NBBCG6VVb3qb0DDxeEOMfvLgdgM9F/qZsHPILig9qfQ
T42ndQqP0yxEhmF6BRyS0k0BTgLNrvZAVW0wQmWLAogHZv7qPVYiS9i0WwRG9Zeg2dclBPJJSO5f
1gFXNLq2PAGkFdyzJaZBhIHY0jGFjbL7tw9KPIIRPhtqh56O7C9MlBUUks+mJPeSsyVvHM8DLZyG
Ivb9J8gLeaKjypMINAaFSr1j9zwG4uqTlC+IwzLo2c9x5WST5zKdHQGAzYGrjsvJ0avCIrgtEpLP
zY4L5KJmYaJ3VpnZ8U6BUPaBc8obQg2f8TqYBqPjdbwaUQFWMrjTetSnBM/MAtZKw1AUtaOwNHNm
zPO+C15mqLis0ztMZLa7NgY6zu2Nu5A2AjA7pL/2l3H/5RNe21lTmMUj9YyqClHm2PPTZVwZ6VGk
AncOk12GeDhHoTCMrLI2pwPIvmhhvSHKGi0NnQw2j57KajSE0v/QN1B2YOH8jGNrQKXDFr2AliRi
Wj3v6UucFv03AumC/zC6HY9w8WgTq0Cj8jAd9e4CAN1CeflJtC4SfI/NrtR7oypXLbGLEBeSjvNI
1ZLSBYmLjt4e6ky0+NcCtkgsi5TN7jeP8ihF42sxcEhB+TdwFBbh4Q7J8I6zhUxkZOBG6JVaPSO4
SsJV0OCl/grmkn9R7lPc0sykZUuKTGj5Ng0kYZbEC97up8BCntXDX8pB1oW0PiAto24h3RNiIMWg
MFVJI8kGGZXNvzWRVBQiQ35FTen4KxUWQzpDqCrrgUU9plNcCGP/7EhNlqnHOaZbFEFQGdK5+DKK
5hKik0QtkW4qZxGJLKknz03RK51h+oUVcJJ/NZNUROumu0b+3Fxv1/TtAmceUXP8wsWZTpdr/0J5
JaXWV/lpK9kv9+P5pEajluHx+OGnapEA+W0AMMWfIz8oNcsMBSTZjKQakaqAXJuIzoEldbZWIzS5
RSrjOH4SCVkgXTwbXgaLZdw2PsytjYEWhgWUk3T/NK+4N04eg4Bd6KuccUU+BRr6ZuGSjIwlF1+J
GGE9uXjQq+whKDCkkplVdseS7MsLkBuhPCBLlmMj740js11Tv23n8jqp4/n0plLiLXzbGQfaYpMD
Oct+3/UfphKQO4sA4qSJSH9fI3PdPHQ4aF9lB4kdkk8TLzBHEX0xua9Is092dnsryZD43kj8F+Fm
IdU/mRmyoNCFLRzZUNCqYHMZs8W6C1RFyCOM29T9GZdOTViWDYFj9M3YJWuXj7EcN+7vftJd5F2C
pm3/ueH0tw/Z22aXJtBL2gbsEnCOsPaREnHHbDyyuS8WmU7YAm1D1vnPuwAKzldloPin3towJaFt
mNNfWqNAuuSGP1cDDc7bVL4R8wNJxnHH8iTjku2LxnuiHu3LOKVqpDFNqkzUIXZ0h+GxoH+PGkpM
P6+vv1jM6udYzyYr0VSYgHvdmXv+fY+o6NJm8wGHh7dK+SFiNV8bZNl5Ev1G3tWJFA99WhX23XDb
2AL2fKLoB8513ZoqeGN09J1dbiRoEDx6c4kd1QYxxnhxjqSuh/JHPgm81OpsUEZcCP0YbvWniU3z
HD3O71X/lZSCpL8uNWWBPBpNK2kSwa0x5QrMmZVtuokK9o/Pdwh0s44mkp1UoTMggr/0Sr7ShKTG
Ry3Y8tGiQKXlSCbksHrvNmJI/0lmhB8FO6n/ENMSdT6algGXE7W6YtB16n+KVglSQezJBcmURqJX
MpUkSdr7/Nmn7y/FoKj1kCGQlVkjFBpWVnod760XEiiysg1ElEajYW1Puh2V85Mz1M61x0O12jhS
hYnaDFIvP2rdbdExcmioZy3BGbNlDeq/NBvfh8aNDGLzfqN1qd8pTGPzmWiXnlm8TWQiAUGzDroD
jev6NLQGBDnaO5iLIwU7avhv9+X2fU4UvgsdnTntCKY+e865qe66GvX9gUQ3zNA72kugrg5EXvcc
YL6ZhzeyfWLeJ6oS27KWdWdubwCJFhNl4Vp/41lsD5m+Uox/Gy6Y00nAlFhMRJOQsCWs5Y4w8Rmh
zf/fYDuIdBupqdn4WCHNHFAKCCSS1x5mzuf8IZn1CXmkWpT00m+jAI9VR7LUb46OJRq/JJzwD+1B
3uZkxbUrAnUS18TX4JvPSR7HpF8qTxoRbL2TXcu8QDwiz2ecxh60veJkCFvls6/4NNNHw3VSSjfs
Af6Jxr6boz4st68kmTD3RWCgawrFSkHPsIZTnw40pbV9XbZ9GisNViutHfKFX7BvQxM1xAJru5WA
YmT74Yh8MuErVBVR1b8jtvGVduRUmR39GxklEiaLM/yaJ1bHLzzqbaUz1Io2/YyCAEMRMHupezG1
In7vjspY4eo/FQ2nmer3H4B97PPu8OLeX/Vo0HRO3Unn+PDoHZ0mD+/ZJJllNbM/S2FAO11atYRz
OYO/X8ooQ1YJ3mrudXuAoGe0knYbBVmp+u/RAIOZchWE0qPMaS+KMeGQzqZ8LaOQ3bQJ1HG477jy
U/l9TG+M8d/nQMvqkZ9C20F3QiiogPkvMCXsmIdQkPGo/kk5SBHRFCgBuBb+moeBLE4PikjITV6t
tDxlVdZsqbIBywROijuRhJS2NskGF71cu8ePP9cApQoRrQSzzQeJEVuNiNSInOi/0hvh4YyWNMh1
+L4xX9yhfZ9hZFJSXMJuaXbpahjPZRMbB1H3Fq1ikdOSZK25r/aPfbFuhuXmFYu6O8kTiVJyeEZg
J99RKxLlCNH570MsbENtyxku3J06oceaeC8HmKNMQaRIk4kQpgIIQMnHm8HGG7GG2N05pFurzOpt
AMQ49K29l/e2nRgDCKnrvgJDdN85vZ+MSlqjt8ZCuqpNje4zhH8aaULDg/pG513mvqKQwiVmSbAW
5QgZq0ubQTZfSSBFE00WpTRtaBx2+xy6lYiv98yW0af5MMtQW8/mu2A47XOL5+I8k47LEf4+/+mf
y30vsDDuFCOu/ffHVscKoU8h0lLfKxjTjZvZGXg1mUzhZRRIqX+P1ROJMjtrd/QE1vP2fh4oIGiX
o0fK+nqO+G6Q+MrvqTvak2LPZpKkEHeI7s/bZtAzeyWJO3pd0v80cnpfaeZYRT66Mbs468c9xKfh
jamqqFp0EYARc3hhx9asZenZy6FjcQkMgF7yfJ5xeSWLG2BhTECPv/XDfjTJPnt2ld60BJYeNh7t
xQOq1kB7rTpvgOPg5MqmTgNwLP+dnMbNnL3tJpx0zwdXeKQnx/E1t23Ws9ZA9UXNSuMM+0UDDaHe
QNaorTrTSA+WhQks/AzVjhwLDlgBuygmMQh2GC4A1Gv/oZ7GztuGK2RleTTMWRHCXv7pzF9tNonW
26pnb7/cmWQu9abx8q90EJCqf2dgxh+aXpxHzc0QAM62i0Q31VSBkJRXTEqEo/v4p1ptYP2D8FJL
TRO3EHjrdgMk5Pqnn9bAPJFZt9X7b3BB5z9Io36p3wG/i/BuZpzxdNAqAdCfztq1MBuK3nnQCerT
Xi6fWqutxj3y3ccR7O7LA6TGEbxewqLz0pSNouj9jvWCc3GhhBwXyYx/HKELGxmzkeMl9l/NxalQ
uDJLQu3T7C3vTq89r84rSVi/5QjJ6IEm7ur2d7ofjV3lXY8zyTex7dEfXef9UnMwfKpNJ8Y5mdU+
BAivdgLRBvz2BxQn9tFj9mO/qliN40tp9iq1aPjt2x5eZH5kIXHZkKGvOKja5SeFOqBWRzC3eJe0
6Xb29en0ryJblNuwUEParFPDiee1c581Wc/A8eMwDpDHtquVyFYN0bYX97OHvTPunJEyws0Tc6zd
WD6frf7mDBdDmpTC+E7Ii1snA9ZgdXUqvpwM3syzk4bWvmFXmJ2MgTLqYSCeIvNFdnlaPu5uqZiA
XQW+ipo6EzAGul2Ruz6/4MkMQXde4i0IqD6GhxG7p1tS1XSsS9RkjZyQ+cXcBJ06sTIpuV3Cb+AS
SxrqhEhGHZ8RNwMOKQrlXCCCq0VzWN2fDIF9np2Ra9eZFWsec7Dze327kRmvv3LxaAt/7zo6L+99
WLy0uSSlxIR1HrSZjIED1GdE9CIcqF2SA+YKLbVN2/qJACHNcwujScYFGvBJkOzABX3RK6aNT471
6ftI8bGiZV7pu40IRD6je3Q69GP1FvFJ4a3afJKprbDPZQ+KZEOT8FATIGB9QJyat3cnPXk3rNOT
MQq939S6H+mvIgNXj59tI2njoVshIe1U99ETTnQK7u85v413o/v96V0HtdqK3mV71F09j83g+GgR
i+Je28r6+nMYPPU2tsO7DnSa/GUqoBvR/ckPhZhnD4/B+a2zrmfo0ibaJK4noukqxPazThZ1BAPA
aITs+aN/g5bb1z3hidLMT9OVtrgo+yDOQotEahjhuYi9Yvt/TJ3Zdqpat4WfiNYUFfTWEgQVsEq8
sUUTwRJr1Kf/vw5rt3M2MWsnayUxAnOO0UcvOH5JJX83HQdUaD857Yf1lnzjXsDmCrSuDqqDkuiP
7LwAN74yHLI+8HofjrLzH1if9Ay/BrBvQxerIVCgghhc5mYk4lCaM4GwtuGgvJrFKMhVkouPgB8l
SpnwOjKW+Bu0KscB0oLJ69K7WRAEKV1P3Yzi/NV6xOOkvcfxhttbN3gQXBDIaBahhpIbPoVezRQy
GT9eY3zmnx3iRTdV6NXcGG6BOgp5vBLo8ehe2hk5CUIfFeGho0YE1NFVnV0mnLaoMVVn8lM40Iu1
njGsKoxKqwl83TaxxxSU82d7g3sNJUIdbRpxvZN3nSIqrnWAdF7zBVO+rH2tr15Oafmzf7QvO6zc
nQNLCDchrEOEhe0n9xZecXOb2hnFZwZc6NCr5yNNAb9XAoaNFla+1MIdm/brxK7Uk/wk0i0lsB/D
4dVkQoS62ZjF5BDgoHhqlednF0X2+7aa4bQmx4ibI+YNqw14nMYnby8jVpdLwlsOGa30FJiegyhq
CEBEwGZuos1R9fOZrxmI4a8Bkmj4ZReCZuqVuVYffbkKiusFBvNons0YUbOL2ATVU+8MmXTEHfrx
2Mm4pTTXFtCDyxPT8XK3FGwRKnP6qpodyfaRLISk9cyjKJTwUHXtoeXeqaSfLAkvr7YPjxNowK1S
RgdCjjfpyq0emcOB1V5XIrjAtKbyUaQJ5D3tIJcFbpxHhggUUnD5t9OjAnm8+M9+cwJcA7iL4epN
NDx1reI1yFxOVItqS6ZehYexWG3KLaGodU4AhPieycADq7Yra68Mqign+oyX7qRPPvg7UZLIaMof
hqOoecTdd3Bfmo9b780YsFva8NICFPHVKKdHIiSZUAz+UZny4fnsy4MSJUreswtRqZWFlebs2UU7
hVGXl//gAZiUvn3WwgeEVo0zBvkJSIhBPuJPfnMuVfvS476ZCzdUOVzcEJox1vplQEnh6CDsFrrB
1L35+PK+cWXoGKyxjR+MY81X9/RunTonxgRUZayDfjI6OyUkSkNSEgjVguZEXY4m7E6uSHgBp87N
XtWz+f6rBTZcz82IMm5NUiHJTPgSqF6VawN/8ZpJTsr3wRVID7mTAmLwdkva2z+y2Fp1pnU3xF9c
T+ShuWck2VRNSWteIaolQ5ApLLVIXdszScjaN/BWDWvpoxzqiPeXXCr3LnqTUaXHTZ47OJa6vs1C
c6OreLUoV9un8NQXyqHWkvtu+Q3umbuWM6xXmwr/ZAc1WsxATWfyuac6Nf1EWQBCdLv2OOjAKtwE
jFO9e4TcqsuH/ELfP0B5b1YY+R8xQh5ibqrYur2/RsC1uzT9AJyB/Wp5Hmh+8r1jcLEwIWL/HSzM
aY/IC4G2HZq/1lSZSAqL0ajtSiMcM4DCYnBcG5TDcohdISWp7CpL49IIWS532B/fDZNdH+Di0we6
SEEZs259LMfoHI8rsCQcqf3cHsrnk/Myed8Xn7QYTuLpGziqw8u+fbAT6QjmT+pZvOrUPZybu+hJ
yFo62f7eCNPRAO3t6ki86zANDtEhSqLDz3NTWjcWt6+tT8Ksd/BqVAzRJ6pPlhPdnXdlSDHf0tRO
rR3CrrxNOfCKCADUr6vWrULGjkL4hHopCKpCShNJ3l2mDW0y+qqI7a7AgzhU0NQpyK9MHYvLVQ3N
MhM+fqVkKO9OjaAofDkQ4nNlFL+ZjPeUMY5UmG2oSXX1gFmfv1XgrcNehxCKmv3d9G/dZ1/m+eRZ
TUhEAZmpIo1WTUnAFC/OHsheV4kmUjr3stuSxvjZueGHnT+r5aFbJ5v17mS+jgaBgybkgGLA/L6U
m5fv2s/t9/K7xBRr09jUCC6kEDowqtXdIvqAIMACYNX/bQMDmZTdMWA6MPVzki7t5JFiiQawQ8Ov
NAeOfBDIQIUFK38TM4Q+VH6BCp4DVTBAX6dnL4nKs3haiczgQs5I0Dj3DBZ0MIsoJi1Dp+8VZUQE
MZZ+NE+8WGsCdO5XvVnI1BHUEzNkjRifVHofJimB/KvNb3vYiCTqkjzjMD5ALcwGUCb9Cgkl5fYx
SpEGHybYOYyWIVoU1tDlQIZTj/7OP/gnjI7wxBie+T8TMvH5y+xpNVR1krg7txo2xlYYX1rGeKt3
xviNKSPCSr6wvxxkeHYODn5sty/vZp3va4/iodb5JIDGlQdU6TtXwxKHOTAHKWnSGb2/XPQabIZH
75rLF+7SG0DiKqjVGlnoIwEZNJWi4bkRG3XcR14ocRJIKh3TNo9vqeV5sppRFjajqk00G82IblXM
0rK7RJauoWQ19xBusMuhB/RU6OphFbkkd6+CTCuPJ9HuB0Mejdy2L2vLMmbUcrPk4BIEbiBPDJCr
wAxOrnY2FaAQrq/NEnJKwEBeozxfjCQwDL6QgoavEZl3v8/veBXP47k1PX3Vp9WFtTCJBXwh2x1f
v3TEs/insrbXjWYcNdbmpvKFTeNtVvtCalX5qnwpx+Lgbn8em4NbXuvH7NzX+t23RzVcWu08AdHG
JksmUVsHEQERlzVEB3KV0kFT4ud0Mj0rkURkDIjx6VDVp5olvMohsdguGgeX9G9P58jwbigWLM4v
UvKwNko3O1y4RNl7Q9ZT0SxHKFwZx/JrMimM8/gReX3qIYajLC1NLjVS9rqpQnWISFRg4run8lqF
tALd8CegQ1MOtPq1RvCaPbPWsgdPJa+/VYXvpG3mC6DWU4wpCbHKZC1Ps1Zueg0ODHs8WmMZGD/g
sRx8WlXqCKEXQi6+Gqql5HIJtF24UL3za++F7l5KdcFmT3cBXAa2MgSorMIyGkpgOqqmw7f3gXfc
/DSaJxa8j+OfGFahaNqcoYpfIYOvdk24nKVhP3VG3LdND9pbE6FoNdoDWQI7ZUzgUKzsWbMddD4Y
wDA1NvvfEJPma+2boiwY1K5HcHUaQc0AyUUYLRZ3/JDmWEza1/E+Qf+fTmX4g6gvZzcUbFXNEQXp
uSlEBGCdS+d1779WsQu6HZttpHRYf6JGZLRoh0TW0LBxiR9Ge6MTh0uoEeU3EqqCzoDbJ9e61riU
fkmNHcso75ne5rILUGeWR6IPQWu1o2sUULBKxGfjPww/PkxgmfvXhvzkOqspQ4et1QKJbURb+OBW
wIjUMzrLXyVGy4tVP66MBxlz0YoDM4MPUZXTv+KKhPItZumAajHNWMc/C3v6+gUCM36S+aXSnMP4
gdfTnvvk6fLGEISZ3X7AP4AtSKcAi7Sj9poOnkxY+DE4niH5cmznyL2yR7YCm/yftgNCO34hVu8F
hMPqR44brp0NZ1W0Dep1SZvlhf/DhTGvz6r55lEfMxiocSVgnnHuKNMbJ8VWpJ9KzyFgVUCJEujW
AWjLZcEo6mj6zMthKOVu2DX20b173VzZ5LWnqj7obf1nS18Uu5XFnbV2XB/zR4X6qH0lbetNRCZF
qFIZVMlZ/PALfRe7qHNHK++/hmCS+cBc22hMTYZfyPzBjYRFx/z9xZkQHe3Fs0xGen105cHsULu4
FrYpwkLaa/7lbAURSloAfIzI5AFyp7iMWz/17sERGQrdOhtqDC9P8zMEW2/pahHJoEZ05V5CB9XF
r8Rm1v+kIsUBEpbPm96NDhmFlIQtRtfwBHv1bf/cLgdqhG99uAIsQon/wt5QqhqiGVmgbp7tXu7N
h5fAoh+yIAxxdJClJGM7EV7gb3AXqughxCyPsEzdh8n2rsxicokpFW4kAtyHO684DPxYjP5VIZm/
9sbcNrHRpDpPouvMCLeTeEKHSMAlPkBlWEvr7Gs3M5gGZl/vr+X4NHt/nWaHH8Vg37GBvTn1OhMw
T/GXKpj0njxN9ied5qzLNGoU+wfv3pdJ+pZH/ieG4w28pJWIp2Ku7kJ25bgQH8X8+0jLL4gc4rt/
Gx5wBZTeQimWLE3DOD/edJaFc/21TftBvmUKmV/H1RUpXlwBEUVFFzVJIJAHLrcXHTPfxGS28+4j
OJUqSiqRV66NsnIP6cKj7j8ivQQNWArmoxLufbpFRVuhBwxZU8I9An0upC6y4hdLCRou2LTVDqM9
AIxCUoFBRK7mShSxQ283wUCdOuvIckDeC/zI+qQ+AUIoLud8s7/iNaOLXJe6SrZvRvzU+sy1AQ64
F+c3uYH4PX2sMbE6AZXXupfwqHOZjPVBlHsnbEJG+Kbtu741skNjUB8p/9QG2WB2mJfKRu+HSQfJ
anxXerFy6+dBwaym7xvvhLworTeHQ90GsNiA6r+xc1Urg7kybrA4x1Cy6oAPk1+EBZivnqUYGgQw
QW9PzyA3iABbbnzC3SmmH4y7VKnIhvqOHTVTwc5zrheG14kRnQaH4AtS09GjMyq6kzMPcIZt3528
CGFDSEugpyG54mUnwJqFTsTsrWxKNQax0YemrXwx1J4BJaWvlx9CykL/nrPKV+fW5tSZ8gBXChPj
sOmuXfEuLBBsGD1jFnOGVIwB6nAUCECW05Jxs87HTyl+xGKuMyBsK8qMg+ulyGLRoA24QQI/qHog
RpqrVCfqtfTi6hTDIoK3ofA+0S/s1ofGSYuqXHqa0ZpFzjXBL/RXahoK+sONJlENAv0ilwRNGJYx
WD/XO9Npnh8A5fcn7985zTrR6uFhaF4h/cod+J7+WtaqQVguN/Z8OU5+dj/vbulLS3S5z22vkNwt
HsE69oxzdHtX+o0e32N6prfip6pzPzEvzKDBnhenxW6xHTWCeLSMWKGmu2nCYUyKXMgGUlcVNipt
YN8CmuYvGF49aFi7ci1lpXNqLv5PLqUZUZRg347hkrji7YqGuaf4XJnzlKDIATx0DwyTMNphFYR0
2U9HSnXVZyFdthksEBD62g4upD5+HZBK8Ekt5rAEp29+cXHEkNcCRBkQ7QFQYF/T3iRMdJrPv+df
OqpCrtLjhuEAVyAE0z+gPajCoeXAlRqdQ/xyeHrnQdI3vdPiNf1MKwwqMJIbWd70M7j23+4PPFA/
gdl7CdLgFKWTXXSfXWfL0fd5lvyox83WxvSoIFEV83JggiIzXrN5ChHh7nLxmaK9znHGS5v54+Ly
db42zwCVMoRbdtG0Y71fGdq0DGvxa5ZxhNvHdUMPv8vZAjFzh8PYxraj1k2YCrE4gQx9vb/tFjA+
tVTaZoShKOfjnzLFVf1ogqiFrIKR/Vv17qlbQwghioXUz3Efib1Gj3gv8qgmv/pAsTaqO9RCKNnv
yDqoSTkOlb2nz8KMya1NgV0Zqcx+UDLnkeEM2onrcO9f9hjIanvA5iqe7fyEIY6jDdHCh0AR4xj+
UUdjs8LHqtKr4R0JHt1j/oYDX2NtcCyymYHiQSFbUshh3svoiSKd1YI1oo+BBB0PC4GqAPDibU/1
GSVmwq+t21uEBSiLIpdSFFBmRWAdd8oBEfVJViU7TrfJxdfc6APzOIomozT8oMZh03x3VEvkgCU3
pN1ZToQVASrm9vvSB1JmaJlThh2B2j0bxYIj+DK2WlAUli5eB/pwPz1yLL+1KnE8SN+gZvFQ0zGw
/xMll8OB0cs50qFMtdip4yosxyF5WxJKQ3ZEtadOTUfi3qk91Bdh1wWOn9L7GJirWdyul/llns4b
E0jybuosf259g65oj1nZKAsffbzigPTx7KGlboyPM4PHDlYY5aO8adVVwKGRrz3trEYkwp2TNq4p
OXlG15Mqa8AAnr2qbJ0AfRYxPR+DSYp8p8eyl1bHVTIzMTrloXThGBDoDub7IXO3zIPQXY5XvwxW
GbviTBTtL+h3jl5Ib0Dp3ePlcsSBzhnevI87Vi6vFI57ZiJYw7P3wVVebNixh40AtcY+wkUIkezx
Z//zbp3J3LDZfzQ4V8d+cs2+idPQ/qcwMRYjUMRDEoNqUhFobKyO+YWPs5rRKj7NTIKBg2kN2cW0
h73aNwxAsX2OScNMvsVykGD8PioBa9yDx/ASXTGxlSOtuSlt7jCg2NQ28VDgQzzcDo8c0vRigtK1
8wNnTygZFPdYOvClL/ZJG/8u4o51aPvUD89lqjkZuyDlqB6+s4Qo1ZmxMGnEWlaeTEHMEWuS9ppL
u0T5VpBEy4SdnuZLzIaEt6to4z0NjZJCi5jkGqvXlYdY8u+u3ZPaRHICAWyH6IMtvurmhwtsG1Cx
+9foFGlF3E86JarK1N+6R1/wvmiqIiFeIZeqRtDmrI5ErSLPPQusw6wxf+66jVvrY/djBpHv3gev
EcRQ7RI6ZPzhlVytA57c5dGyzy2Lyw5YmFX/7/174S5jVr3arSx2x1hOPvHf9g80d4/9AJR4xoDe
cVoPjviKLNuUeDdKggvgv7gSUcCykACawRt4fHqi0OhgNf135GGDarXFsFCpoQFogfQohy7vldAf
Sdev9zELDSuDPDGyP1JWqVAg4TsoKimHSP1isnOD03ftaF3SvgAJgFe1gP+yk5YlTGf3BF9sql4F
+6rFiZdgsZwv57VXC+vO0dI7OMKDD87tdwcqvHNgMiJggL6xRDQG9w7bmhs8hea7NEyPXZO7GIC2
AO7r64ziCgh889yAr+/d6shYWGPCc8evsDTOAnC9aDevT0QVrn7T3/dABr93Y8bBg9r8TDGPsbW/
9R4oa1XSn3DLOEZnDDseQD/SpJey9h5x+u3YrnwdzDYaNt4y0v82DyT1ONQc9Ub5jhoQ3/Ql70VC
W/YknJTvtUruEw4e2ny0CbFFDfcDK7CHuL20A9hMmvo2gGCBzJJmc+szH2A/7ZwcGmztpfwhRup7
pKMcVgAj6xzJsBEChZv8gLwvKn3tMXY8z0pf59k7acPHrK/jQBfxdbadWOvq2lwnP9ZYS9fJW/rF
Ybfqv/ZQT4mImRH7JFeRmDdcrrct3BvhcSpIJUQ78+vIzlsO1RauVq/2NtpGtxkWJlSwG9qWywYn
mivtDDQ12lAoUJRs68+/g+30hFv+LHE1in2zCVyxpbn/K50rbe3NuA7n2F8OhMBlKyiYjS4SaueF
ZwANU4gtQLhnnbkNAVtpxnA6XwhDkHX+x730L/1MCMOg4h1GuKyP4EuOwFiIa31i+pXgF5ZBDY2n
1rcEKgxEYEn+oaXrccd0y70PNeVuKJrQa6Ojvt4GyrRozJ7RM8omiZM4EBPhv1rdzN1jq+gY/WOg
BeOJFcbXfYZwbFb9stafzWdTXe9+LhC5MSSDGlnt5ADFfK3e8+BVhpWhFi5N/+rfBm5agzKzKmKK
XyAlHyxQEEnxdyxn+SARLh+WDyiJBJKynJe9UvqGg7ZKSiGAlj3f4qzt8g6Xj2HsVYAgK/mh/uQ4
VLyPHvvhYSKbfGGJB4BMzpwVJr6gRh0VFqq4zTemk/UxeV0fsZh6bPY/9ppd6F8bqcJLz1Xm9brO
YzTp2PZEuwl3C/548iV4CTrCcu7IYxvFEXbOSZAOsWVmSWIFwim/5mEohMvPSZ5oPIrzdATcsoJq
cPfgiaoVFytU8dPqUbHLgniGpfm8xrpfn1Siw+owPy1bhznctoLhhqUVKycsRvoVqIzCoKl9Ht11
hixS4YB3kju2GdyLtklO9r1/ylncNnuMphxQYnPpTFy9495LcBtk7ow667CobKxDvRmXuL2vtPJX
ZEUYAMTBx1zU3PcuvJdGtZ4pvjQQYXgLTgiSunc2eMiuUKZM91Hqlvw9gsF2ubwAx9yDR5ZR3+JT
1GhUu4cyiCVj9k4QrSO1W81m1O2OuouBFNqCfr+yTnvgeb/ntjfwZMzhAlu62HDg58F/A+z1GaQq
mnkw4Av5vCsCRhA8W71ma6ooFdQYkNu/lQJ6ndF5U1Km7rnZ7HR6vQ7Bn2fPbv3dm59hINFRwHDk
0obc70JExiXi6T44hd0BtiXdiRu5PEP4Hc2eTx3TfAKXwbPE1HZw3P5ih8fY6NJ64W54MH4qDGky
A5PrWmVYj3GXAlhcID9g/ItsQh43cJ1h2vJdodOixEWHG6wfL6uTPeclOQhaKFGPTTbJOxIQxHvf
sJ0SkE7M8vK3JT7b+OswGwXuZGoeT5eTWlQbltgYz86+dWY9BdHwK4PYL41KI3NkjSthdXSY1cIT
G/O28exUjvfvZJj6qX+EulwLd7P6WP+qzJRNx637ObQbU9HOPz1NQYyZJkjaaz4RTsN+I++k1Us/
W3Omlh1/yPVn+Y1TO836T7u52zWal4ebIQywe2z/uw2XKDw/GpqhPayOGNntZksHcI0aKPs+0gWh
KmI0ATxVieqnZiWywI70Wa6rZL6km4Sndm2Vh3ARS+6l1DHTjo1nTWmoetmafsanr8fbMTGTR5yL
91FNb0/CDqmLmUznbxAh4ndzOT3nExGilyBWQbX7w4Qa4oQ5LAdX+ErBKWtZQJC4p4Mz7lpnuDlZ
EzbjB08UKvP9Zr9J6PFA7tirl50rlizW4rmuLw7o/qn+yPfM36rMwaHh4ouEoUCCI678ysMGobL4
j0KBGb2qbO2IpzLG7XEDSS1/1nAX43n9VsEka82HL6QYrDiftCh0RMDZpVMey/mnNlZQieGpvy84
JIq9MQKAT/RosiLet9FQGFBL6lGjrcae3lviWinXxDdBpovlnChHiv+jkmFJZDCyQJHUWg5EKrpQ
RudoARMVHXcGTc/v1IGaFhrdz7l59Bo0KXfipdTrKHAWUJuU4nFab72+XnjW6Anrcem8mZRAEeOU
vPV2Xl9xsWliYnW0uX2YbTR8C90oHkl2804b+Z1id5iubvMylhWQ7uKRUF3sfDHZRTJybfVpQbtI
JTig9mXzQ29Hb9LN5nEXI94e/CdADqOb02IerPLMBFNiD2+wqk4tB93reIykrj+8ke5oDum2+P3F
53jjcCunI4gh86uvpsRef3CBpo+MtkNjdPbx8qkf/kLzAgQMiefAzCjmpd+F6egUPnHKtzzLQ2J4
RxSJ8TaU3SXQsEyG95wdEvacG4a0iZtuErfsamSJKa5nRQkIDq7bp1btu85MyHAzYGgOekfcx3ng
P94XpJP06qQOyXZXukXJWDSWFj6ISjh/Rc4iE4F+63cFFXcbucUPezCz0tIidWaovd1zu8R4Fo8z
Xi7+CQe2Y4dB5uGIjeLaAruuO2/3GZ46z3CX/SwBQmCsDtGLG4jTd3/wIh+r92oXvkBeqj4EFRp0
Rk6X7yN8Yc/0FTttQY4ArHlhSHzA2FiPU/8zWHqfwWdwCjGuBtF5Ow9eEvmXaX4cO0sEAMKVldBT
BTg+uImb21J9v3spJuUp0FU5qARWVAlsOIaMFvVSwbhnlAOYpZ5bZVjCtLnGGLMaWgNU6ObA8MxB
aVibvCMcXufl7yp+ajrsIJuX5pidI/bcLRLeHxb36XJ1X2y/ShN71q9wGnUkjgFh3ehdXBO4Cz9r
eqxLV0fVQUTJbEKA2ec6nYvgju4n3JDsxgkrHLsEnJc56r2HPLvyOw+LyRMDPo0S6XbBM895bXMi
5FaDWaEJwhM05OSy6dXobTHYdvdeiSBEAUTHfhbT8SiPp4LH4LHT4K+PmkAxbFNZLg57DRRgbvNu
dfsrryqrbKoJlWzVYmKXltjXycmNjgtpECTogGqXAfzx3YyRRmxO6wcnGz5cHm/yyeSOx4SkljWv
P8uv2+QxeQ7Lg/G46gkT3HU42Ys3lyKuzsfRaxMfJg+vTvOHxRVVD9vcvIIfwqT2LX4iU+LIAMbc
Ip4twaTReOXhao7y8JeA6PATluPU//RTQFFA0uA8FHNFPJbPoO7BIH6MH+PP9DWtzq+o17cjIzgM
bp41FDmu7JZ/4w1hWKzRrM6gV0zdqlSAeU4AOYggEEeKfV1tHyaz/TPsNyyl734VU86vbHbE7fBB
PX49NxseqSmXftlX6bnsKWNS3aYO0i37KcWnMcL5lgUPvwROF+Z+3PHKXy159/wGEMBJmMZIy0TV
kXD63hvzkoWk5k11aIEQGHvCEKDw7JpyibFlG4PURwiP6mwivwLW30k6uUBnFc//DNBD0kWJ2W0/
g4Os1vPSlcd4yXMUixaPHuQF6E65OEJ/BUylnd2hJc6ggcHhrc967lf4Bwmv3QMvda0DJdYh+duC
DTeweWjgAKGdg3PJflKAuiwDyUCH7b5RsgH0ak7XpHtgoYXX2hwjChwLP9Yk/j3XEi7bCwmSl3Pd
MkR5d8W0ZrLFWpQv1cRtLWFvPmYnoBWhXLTL1F7kRp5PA4xXViuxAYsDcrAmqJh/cR7KYGKQPtg1
M1AYNavCBGA66qrmCwQsKQfriUP+8SfreNpBTmQcYIvGIqWrt59wsI/2E05KgpYbTfdoPzqOPtXm
rg8gbXI23zokLf/vVYIYDmXgF5c+duYd97ZILzUAO8FWOp7tnN6AQ5HCkq/tUijWgnz2/ttC4V3k
82E1MGJbHGk1XmR9CcT6tKl820uGhexvNqeBH8OmDaOtc4NPLCajHNTkQ1jCDUmriXw1eCKchv4Y
Ehy+D4XMm+03h/OvrcfI5HyZbKcmmxM6884upHwY6xQVJwiWXPsREMbEHvAI8F1obb8km4R5mB9X
vpN8TBiK9kvcuSl3n0akRz6zb0/RxneUfAagx9BPO2u60TxCXiPaPLFRhx6imIT8yqIi4Rdjs9O1
qdcG0/a12SNcj3RiEZfvfBe5EmpZVAKBWB61Ca8msh+s8DSdvMF8feSPak9Y7IE5ZRnHvwM5Z+iY
U2gE4NAD8CBEvwJ6gdVBhwq7IHrlQnk7ASXimsPfO7ppdF0B0enBdwANaK7giH7NPFULRYabYvZI
4HBQS/GDlavHUs7eKkaNlnAhiA3WhWJlULwcJJk8GPzhsCR+CJDnvhk8GDzXXF3+pZ52sDq+f591
eR3/HFVQ4R+IP/d2uB9e/TvYfp0tUlF2Mn8QMYvKmKNy4/LWiyQuzi/xz6oA9FKrTGy0dwMVf4yy
uerRtHAD6gxuxzhPg0ZXI3tSm3zG9anNCHeB2SCW46p69rS5T2DUZR9wFYD/NivzfBpjXWg6n/e2
ij3Br8I96vA9cPAX+LmPzkE2xDTWv4Qn78H0zwDF0wjScs8O/Q3tLA3xt5R5+x6zWWZupGaNNWU5
OWiHhCDxrxudwnHDaLmYSm35l/D6J9teecj/kIvsSri87IrNQBMjuAOXlyVY042pZw0wT4HDNNoo
IfWDBXVX3VKgby9Og9iBOky3yt9WcXuy4XEZoEfGUDMWTVk0bzkO9gO6bo6zlw+DnCfqz8ZAa3Nc
W+/pq179vb/3LUKgZub4M9RT3cJGxyUavEMsPoGMFwQbgOLdfXhh/haPMHxHV9IIlh0ic1hKC8qC
uTAQ/DDdAC7MG4wG5oZcWuS2wHaU6aj8OFlZulyMBI5dDfeBsT36cKL8VMDfqb05PVCW7hQeNM6w
278yxviSH2gN0pWrZUMs5RV3h8YLuqvkxgMPnTU/HG/yZmILgRMKJw8+xjGD64f7nLVDy/gGBX6e
NE4VTumtnU+RmKKC4TJKgazLT/e2PsOFmf+97gKVc6R/4TiqNqHhWFN8dqNXUJkoCCQZHOcq88pB
dahDyTRLZsDsVSJ6JW4BtdE6sZwowanEUnrtzupkocDk4Ga6ebtcq8OzGhh+UQ7kZBCnRFn1YKHQ
4vBqX2HQXIn6htYwebGu0jCQDuHeHjJ3hwpTQ/W2epDHhh+MazxdfGfw2tkkvSrxtGygpZ41ECd8
38SZtykq+CxrfXmcll9vNvv9vTkkbIQ79gTPI/qq+Tsj7qrOYOvpnjBH2rA9jnHkPHSmrNFTbaLG
4Mr9wMZYLI+SIj24VB7O7zgjljskzeONrTwakQxfWD58r/bc1VhVTMdStE/7437dOffztNtnL4VN
rrqKeJ1uv04eihbo8qs13myVDoLxyG947dan1+5/Y2FiglhOy61LrZfErff8xh3WhU7T0cT3iDlT
wrVarNw65wl9hFyidAru5IrOYMvzJufMxo0d70RVU3Ned9Lz2igFJwvN8nUUg2mb80cwFC+ghBEI
O7Y9GnJG3kEDwplyyNUK5cfN0bVRc5PeJW8FUiel4L+yaMrBViO2Sz5k07/Lh9sqwET9W+aMxPrQ
iqyoGpWDhj+7y7fqCl/xsGMlu7JuZ9wVGiBpG/l/W8kFzqBFqwV/FhoqlIFbgxyDLk3ZeXzPzvJi
7+/Lo6dFQ7g6jxXwsW9lvdKv9XP+1j0JN5A3/pP8U0QvvRfPpbCmY8gB1y94ifKJM75uV7lmFH04
37drLZD5cFNvf3iPZTyCnp42eEWU6l7WtXVGLzKr47+lYqqeG3YpvTQL1ejdu9xoSR5vr/1on6/q
CZtiJps3FoAVM8EVfsp8uOyd8FauY8+pskWHOL2QPEEEvL3dfpAjy6rS1z715pHQn9GhAXufiMGq
dDVg0+9JRhMj1pxxIlMCBlcob8Rilqa2DvL/OTkfVlPyfn7EcpNwQPQMC/aEDNUINZSKrKnJ76P7
il74jyUtE2Et9NaQaDlkCXL+gTpDgvEJeoe4eiLtKsYY2g7zYSjhqZs4dwZrCoo6dzT2hwdt7qGV
58QdeCCagDUGR3oMpbh9oP18HwiDlvQiRYSU2s6F1m1zLjkIzK7QyG9sLtpG8MIGuT7Pa4gXMBRn
M8/HdHfmaDogkbD3FHuL8eKr5MR+QkVjuofVabX8vfwZj250fq9hgAGYs3Xd1uBl8LVjmcoI0f30
0ShBDLp2njm9vyAuaVNEYw9bUCqIfceoDT6rHfF7rVvcx4gbjJ2q5oBOSkxZ9PNUxTo0VhUd9erm
fsyDY3NWasnelCvg073NCnz1AR4LGpvBZpUUX20RrxhfrhSpQs6sshpC6wrLPmy6I3iI6J9gRERV
F0DSk5czIkE2a+b5KCjsFqqEYI2Viviou7mFhIC/WNc6QVAGDt7DwoEWqAk/XbNoVnVspMQ9FK2p
YPFwvQzZ9rmeVJIVI+5J0oILwLhfoiySLL3rSpP+AkkX3VqaWc0xnfQv4R9+0HkTM0LNJ7kII1zm
sXdHhCOerag/bVUSQbDnV6m2MQvnv7hp+ZesSWkIqREwewhdHGKp5t3M3GGwUEMyS8RRn28ircQ+
LxOMSAwPAy69mP2qeXKePxeEDb0EmS7WWmIUSXzzyd8Lm937jcHSMel1TsNgjfQEzg/nnjvA9zFz
G/aHMXOxTvU6OrB0ZEmu4eSn82JikmVRutS5vVLxpcj7kj5dYgNNNbHkhHuJxTZDZwDeUPT2/Hlg
cXPiV8bwLGdlwAWDpAX0fl/VCYhEu07oI0x2NiW0yfj0i957YwZV+3cQk8PU4MIrw6AGcJ1ySZy9
uC/NCDNdeAdg4QzOGNq/2BvU8WDPQIqYMEe1MTXtFVTWmsTdRzXoG8wWZXVW/SkofRYXLnwvFmft
EsLD8ka08/C2uE3tRyWPFo0ORs1k0oH76VGT7LsbQro3IeIsFTlHPIcqX8uQzEet41RUGIwipQop
HBATlAnGFuYpZ1blnYlFQ7r0D8oarz6zOGAMTMQceE0e4XPcmJfg79vzbFrjcacdXjVWxsqYw97h
7fX7/N0hq/cZHDEZwneXX0lzQNQGns10DJpFXm2yTjDHYaYT463ExYctKvg3NC9G2UwvLk1GC9uF
DsxhF6JFymSOs5NTBSUdY3/Nl71L2xzVBqIPVAavqDpBgB6VxpXFY33anDasha8+og+VpxjV5FQm
FqKA6BRoL9g8949986+Gz7k9TxdyQbgw2D10bXjMwokIcmTQdhzmdECmW/tQPZOmWo3IjqpBDbHQ
bv6JrEnp+7RSOZ90y+qsaJrkb07cWGSR9Qrw3nBUwZE5mcOfVXbjKvCnRQ9y4yCvfYp5Wp8gTNMz
nef0Mn5O03FpnoTxWG6ViUQfTh4+LloTey8Ep4LI26Ak0P4Xd1WKqplkt+JqUUGtg6icgRXaKFcU
oS0AB+BrI1JHtQNBnMv6ghmENIe6fzBcDm8orJff+6m6Ex00LJJBPo9N02VaI3V6bWjzCijJRCNM
WW6hk0U2Y3sXohe23j0wZ8+JObtF9+AePAkuupFNouM6xs8ZSuuBjoCopX83DhPRgGXlCKDNUFCl
Ak8rJ1RCUVALCtlHjAYWPZYgTbHlEGjx+r6C2sSeHOeqfnUgwqAGBvlxHh4vyVR9tkUdbTMRzRDT
JJBvUP27J9KghBVWuP4YVm55SoX2KPvL/q7kjg4uC2P+CFUYmxgItp6s78z8cD02ePWtwaOvemOH
ZB5cut0IVPCTmd5npB3R+pqY4TRj1Ghm03oTOHOevGfXSRol33plXpN7IB8O8UezQRqex5U5cVG8
IqJjpXbzCl8GFnY8emPFtwOZFWAjzPkJpWWLu1NU6eDVB9mSfoTAvRjeYakNDQZJHq6fFNR0K1Ts
72fLmJojijNImO81rAJoTRKoMZZCT1bDKgD+1QHPp+X6+lMH2BTIqDK66qUjsJFwj1+m6ciJdLk6
dt/15hHLQcCRXtUBFXJEOgcyRa0hZ2KxkjUPxiqZ/XUGqgJGcghB50O+DN85Vm8NC0pLkoU6KURL
mIu1Wb1bAVupO/1X7wwMD17I1S9cmserWSo1TyQRkseBQP8uSNUG6AeJ4h7LiZMAVMvVe1wHrcYr
8AaQyly2a623E3I10URitMLzvWONSFJiLn5RN5gC/qVApjePQEawrvsAvLLzGZCcSCnJmOfQqg6K
+/YIplqBdp8MSBI2JiKyXbhpibsCfNVSbK4OsFNf0/r8Hj7De/SeVJdNIvIwdjHbl4DZiAmrhhEc
m0bJf+H8CCuK9CXMaI8kMh9C1Jo9E6EgIxRg0tfgTMvyHp86lQ7iSs5soTIc/nyj1Tww8j4hucNG
FX8UDmR3GcdypEN0ElGSluNaWAsJH+2URvaApG/0qygvKaiIGkW8qgthj+VlcUikmhJDuqe6IlXY
zaixIlF/xk8mULsFeBfP8LS44iIq/ERuXvQptEDCbWR7WwiDBEEqA+XJ3iXzO4FCOlAioFVTO6um
VO2KsGoGETirDJNpWm4lU6YbvPBqqs7tag8xszoDq0eqXinnw51ce60Zwf+xDfXdTwQkXdtmaIYC
o9j2oEEEZ/Drx1AzgTKrClr/Fy5cZ4gvqg2yCxQ9+dGoXP9vsz0yTeAQZRtq9nFB6g58kwcRF0jX
KojXxIbEe2OE6wWLVjl/6B/dcH6uef+RWwhJyjfR2KnQZmumIxuEAqWUpq1EbIlSmsVmrCIu080i
7Vdhxy4rmFJ/j2LgMxKSIQCwNNTQMsZyQxglRoywDXTvZ5PybPv7+nn9NA45BP4CPpeexHRwexsc
xxZ5VTStgqBLxKYpp7XBORMyxv9InKrCIcm722zM7cmtWgIA1yAON5AB467OjeEivh9jjSFLkkKr
TD1DiEipPOSGKsb+pyNbXslbnzPM7xiLJV7ivXpCWguJy/PvSlZifgMzQNECnQzINB/IYoSVkz8F
Aemzam0FLWY4QHyC7Vz33ZPcZLCQO/nbGlrztuulK82FwHrC+7o2uf6V15QNV/L+wAOZB30qZGLW
+yV8GfzTRLAcZDu8o9D8g4kO9Prn2irItLCRNBeq8T6n1f+jd0mchVIEGzeJU3fQ7dVTCHfUpa3m
Xe07js4Cd2zNQzkAtFzNR9WmCqjNtNjw//qcIChwGq73vH8VOKlTwagauFozaq2jMMR5gC1tfjfA
HAeGKTJlWXYu84xUUKkJDbi1l06FoXjKtHc/T2nCeNFSlIDvXsPJ+gZhloWOcQtJSAzOOpGeouuS
dyYhKTiQkOQdkJbZTgB9YsgX/mf2OLZ4O/xjS4raqIf4U9I0y8rxf0Sd13IjyQ5Ev4gR9Oa1vWHT
+xcGKXrv3dffk9WzcbdHWo2GlGiqUEAiM7EZKIeXhejbeda/zrH1pWCB3mRX+tQ1slGkoOG0ucCt
3A3RipKzkR77CAsSPKC54d5UdPqubiv5hgzGRYRW5SNVyLmX8TeBwlHNLxLkziA3wmDKQ2YuE4Qu
NuP4WLkQpUh+Ae/1wnMUS7e4HZ55FcBEgsuJb6CLBfbis8F4WHcGHXnGdJvo9mTCTKhexsWXAEAG
pzjnXpu6+sLyiXGeSAYpbUBQ3sU5/Z3+JLoUwpheh3qlS2bkk6ej8KwFuTD9XODdUpOWvhLzfeW4
m2fusjoO+qx2ixou3WJQjGX3naePeDFrYMX42gVmi+MKS4NFsNCubceLOI6TCR3J6RIp0SgHn/EM
mbHyJ8fRU1igeIXhSL1xgVdUQ5sovapIwgCnYHRvO+3LiF8hBac+CgRMIXiFHkrPbnUynQh8P9WZ
edwU4i4VnwwoIH9RQ+8beXtHCimAK+0BissuVbdBOFBBkQEw3Im5iNDfqP1Qo8icQHUlpaoBtFv6
voi2ANNdsc4lW1KldmQi6RHDMUlz9OOAjEnycvyitON17Ow7z8F5dkUHI9Rlx+fr6kkO2AaoWW1a
unZcjKZjtYsix8yP8ZfxLJpJxIQiVj9JMDvjvHqBH5u6h56LtlGVzoQakIDJREZtt6krEJIIacIu
bR71x1gw6mvKKYnOoJvpiZBw4Du8wdwu4+zJBXQvxVbWpkl4mIacyARTwhAQyOWlX8WhCu1gABJ6
z0odAm+BtQCTg0CwEtAs2BJYE8vUPqEgUHCgqdHeOiyktuKC+mEsicFAvBgpf0V8oGNJoFm0GV6E
d25TM7kUpoBlC6GCkQxqX06mqUNGRoE6gpg2wQCN+RyLK3Rj8yykLB4ctaipopkpI8heNb849mLU
67yCpiZzD6Ifp20aBxVR1KHSea1V93YziLnzqzdTktK4s26oOQUbtoCBfQpzvJ2ar0tYgHjGsiTV
JV7Hmv/TpRPPTqKaIxtIGxKzdnsTbRE7mo2keNmmZ88xB2PMlRVrnoRrO85xQOI/esMjnQ4dXunp
OZRlpLsam2pzvmkRqwlBm960YdUiBp5vX6izd0inWQ5jE5gTvLE5PfUW6xy9sqb5kqOVPu7DPkVq
/pnHZn6J3juZVufcWQHaoHgTMJ+wVr1AHLi+JOdYbQmsJ65p9zDYDcrIUHcDlJCy8uR/MID5syev
H+GlC4rA6HdIVbjbICU0FGkIjEzOhi794zvhz8UdG+9Ynf4mA2ACuEILOL5gbNYMa7GpKAl6zdNO
V+imrb8bmgyLSaiBnoP0nlt6k5q7rlaqmFIFK745MZD+YpF2VaptZTSCzX5eCefjKlmOmrfCzmTa
w4A7ECrMjLNEGUUfg2AIrk2R7gWrdO21213wfL1c2Eq/dWCGT9O2QzzPY8w4B1KGmPWPVT83ymub
cHHfpzWizfC141F6tqrZgtfbfEcGccTTm9oHvYkqYZ3M8IgY9SZf3KqLjc0bYpsSRdhKjgyDxEpR
T0TxklULfC8HK7rvxDbliLKPBkOjd/o6QOeaOkw/3b/d0iV6Sfm+yzi/vDsFTidDUC5JT5IU780e
gEfFg/zag4w30GZ853tosP9+zprXttAW42dtLO3zKmQburMKp+s3+RC9RLVFKH+1n4ND7zrQ5plO
tM10fEv5IcvQ+6zqA9zgZmQXo93ex/V9ExXGUkEOpzj75+yKv2t8PYo2DlPQ4Szwsv4qyBFJZgbl
nrBn8f3FYBAXOt1/M1YvX5P0YfIyY43TlgmJPEpSaId1STStmVpikNG6AE+0U8gR9be0O66OGYIB
y9UmzvNYAHtPzjR+HALu1t32qlBrX+5l8HYyPj6/INYV/9wjjQTm/pBKyg5IgWFD+TPFQ2UKxJVx
8kwMYSNqJdOr2yVr3lwTs0mzeLup6WRqoOnCmlavklx2yGQ6iZaI4nolhKPCuk4ZBnJYnfO2otsB
UW0re38YtdDPDLsqGgoFE8StHCqjf9PWjDOTyt0cYRTVXngYf0IZB2cR3GxpVUtD/PPwCwmYqZQ4
tMlkqKQ9UwFwU6ucPh7d6q+/4yFrT+wS9axBwIn0mMpf7H4pUgVPesZnXna1HiHvyf2ZU+A1WTt0
1xYkg/WpXYIwx5BPkk1672Lz299EGLgqcTAUnoiII3Sf3j7TshTCP2HJo/UB/ZeZN7ROHZzvJrve
781gz93Zpss1bXDMQfkYruAPkLfzbm699iIOVtA/iCgrPbrGxpodGodGxf+RuXEbjOOpXNsH0tYp
I/m23pcHvAk/ydN6DCqrx+wzWKMYX483gei0T9hinAHRGKGnHHEkMSdKal3d7Osi/8CTOudmol1Q
AeW4twirVLsPO2I9sLRg7Udfq72iwUaA/1qLLMp5jgLn7FU9BKr0arP1A/z+KqjAs7cfi9h/D4UR
MMW+h9ieyNgnQePNoc/Gub/2aCUB4jwpW8HNjoPLSBTNiCb0mR1YxmkEuqos6WCy0VPeD94Rr781
uPy9oxMD8Y5DnCJoxH7RwZWA/+7RxTnwC2iArrKcLPybpzFOUHxbv6A6FlZ+R4TNF3wjXk/W2Nw/
DMIGrC0jbEgBZ47pIUbYC6TscZX74a54Aou9dQvxpdkcXYU3MtVMwrHdggaFCpWMpWgsPVkVddjT
pqGWVHJ1qJTh1YUVTCoLm8Mt4/W1HWIfhv8jnaawFlwcrSRFRrrtND50mitbdPLR5ONlwOLo2EVY
WREj5Vl/h/aNHfOgjUoJySFjCT6yd1A9G/pM57WP8MtHP2Kj2n7y2hWDrEh0FfINSpRjD31do71v
H+qFZib4YU1AY9IZLMYrRuo4+HgRdLRDFP5XLD/ELFUrQ0qkA0Df5iw8VqIbpnt/9+aJDANzOqTQ
OITE/a1xL9ja0dN+tDUECS1T0QN7+rjrVinat0iNLuh9z3sbOui72HxbWZqCsIEgv+Rcqs8aJNm4
dva+YBNN59jEcK6fm9zO9mh9dYNb/4cHXX3/jd3xC3dU/LSpVoLX28VJEbvO57yE91aAsR1Q4h/A
a6yZebtRpmrl3Xcj6VSZP/ZC4yEhDquFFfQmRNTpYr7oCbkbIg/2eUVeiiC1TobyyUX7Cpjt7SNH
6u+jCaLNGwr9AV4yP/e04Mn2bs1C8OxYSEgeEIUei7/f1qnFSW7jPAe3te/vZDDkfpNFJcN7AQLC
q2h9o9rQSxLH2bCg8w04y7+F8C9BZUA2MrkBFgCx5m2joFFXXNiA8jORosqM8wUv7Uo1Le30/u8z
eTaZy+nc2oCNHzt35Twvx9fuWZKyw+QdVJJDrV5qPnxYlH367+Wcu1rzNsUkJSS8oItOEDixQ0Qn
ZZt/pdnet07JYsAI+kM/+PzsQ2ZR/NC4s+YFp/aLNfZuIkoIugk1YL6wQXARYmCnYm9MRsybEQ8c
1g9uFx3e6POwdKrfSRvBp+FWf4ePZe7pHBhOkr/6yWl0+1O5Pim7KujxjEPGRfsC30LlJhurrdwd
9tfNXuBo6HS7GUccpPYu6caRso+Scv44IBFwiIZxHERt6jn4Ek7QXoxoBanMmTcl7WNP3C1GyG6A
WM+NvT9pJrEzGRkLRI8RfcgremFP7Lg95pe1+GUz8neuUcLxp+y3GC3M2LoeUlkz5hW1ieKAtB6p
PiOwZ3ZQ4RshdlD8C2JYq8mrxFk1ebtMs3USiPw25xaRhb8crWTEKRYEAYtiLgwlWeQciw5px3uW
nFyF+VvMH/XhiaLRTZiMy/29xGnSbfUYKouIBdnKNxo0h946xH6aEIIhz66LMKTHQuNhhNT6/K/X
4avQz9sd5KS8yL53bHTwxEQzdQlLnSfpwhzWFBMMOAWLmh6LXsf5zHclMBrG3cNwWk575bBG6Ke/
9JujuaKfgACn0J9ivl4h/NDRvMXDzIc1kI2U4T6tWm+z9wtFZ0XRB0X8dNLAmlOf/6MO/H6s997q
lRg5jrZyCC7oLGk9WvVeDx9Z+sBXmzGVTb4OLaQ5Yc8MB6CmtTs0aLp38KXvlbjX+qjTxdyAI0Y6
3BWlzSPgTqH+or92eBmXy14ZYdupWZizm71tZE1f/U0mksaBD1FUKRXbjP5YBEoAoERUXbIDVtw7
gD47bbRX7MGkb68LQfbswFo/LGutwA70J6Bq4nOXD3FzSKNjRoWMeMdGjIpEeqRRzGyNYNoW//ob
vbxba0D2P2gPHJL3xadRIBYuWPsqmHEmnjrvOV+4byuA6VNxYlE04NY4bZa+Ewdxm/Q7Co5T57F3
i210GpIhcHJHLpN4u92a06WTAYiTW+b9/ioSMIIPQrTqiuQPfKk+RhcMumtHAR9Xfo71whYz772z
9Rz21Gd7isicEJ0FIiHEVvU8iRVPi3gxYlUzk0d/T4qdwFEMYVnHIwIxaqs40dL0eueGdt2IL0NS
Nr0eBI+87bHXqHWbkzkVDSOQE2YjN0MO1ztOBSWSdeY0TkrzD2wEEvdhGPZgelztzp1GGLd6RCEu
06yJh8dJlw/fk+feMkYimqt8gjDC/5k+Wr+wI+42e60HQxMfJYR3U9/zLaaKYs2hDbLFSyoMS0GZ
Xw0Hx0qWIRPDNfH5Y4WKdNyL/Wj35hzJnqRXZHqMcyPF08yEOUMUBk32YHPCZpwnk1fIfEjtSwVJ
x2PDerwYFGx6QdiSuGRxU3Y635hzHwnPuA3zohGJMVOcmzW5L//ABGleQD7w+2x6I8fz5trt3KHZ
LPHNM9EOO1eC3guyEdhFv9svUC7jfG0sNW52O+pqiBvZmxL4BesBuh3EugVoB6towJdbD+UKOUAU
zW7I3WYRBjG2b9scI1mWEjW+3b3Zkf5b66+Nhg0pm8ZUsGLcG7VJG3ZvgDooIKfusu4i5q50NUzl
bXU3uhXjVyhc+IUr/s/6MffZe12bnxHxkBDg2AFD5+w+OWXXnbEapTXid0XxwtGP1bPiAUqdQ5re
b/S7kNHUyDKT2wDmGbAgBD6+9AEsqGqpj1BQYxMC2Ry4QSDh2pl2CtKZnOyHQSYGqwbPg031DUjQ
j0ymAmICjby7uRCjN/Z8pvWND+Dg2o2iLy5AjXVOsRmONAdPDLlD2ALEIcSKnqhco5zNMveAcglB
jVriG4hLAHGbUV/gIlAGN2DxpXGtzp36DxoTa6u7x6nwFHZoj3QrnE677posOMGnlbnMmcZnTl6a
geExhPgQ5YZwRnHPnn+Gx2QaFq3OPFwytIlOBz7dZKbbuMDfZMQreroGg87fCbUKrRkk6fTkWeY+
A+S8I0rf+/I3nIa5GNE1KuANiVOEUy38GlzNkG0wTn54jR7da1vKkDeTyvdB1kaVBeUi01xDJlce
LKwCBg9h9oqbg0qjD+aHYc5qaliwS7Yaim3PMzs4fMIjLtG8dC/0EyAMxrtr3Xv5Cdv5PNoqYEte
z/xfrPrZDvuo2esQ1Pm+/iB6ZFA7vJseYkpa1aLiiLqDLMUMjpAtgkxB1uISsffVldJXPJ5ej+FU
5oumt+EXh4QcfuTB42Y6adhWFopKHm+4dRkFpd+DqR23Zed7+iHpz+Exgr9MeCPT3D1lbatV8bTJ
tJzp7LcQkL1eVbFQLE70AeYDH8U/NopqN10WuCXdCCDKEBjUQo0D0W7xnNrvY/0My12gjS4xMFWu
aTdQ8OvKg1yCus1wlv06MxxP8dXN2Rcsnb6ObE9rPo7JcsSFxSG/5S09gi1dgSLmapoxI49UOY3J
BE2TLj9+2WDklz4LlWapWqaMQUzWOO0Y1F6aD/W3hNJdfDVyJTnheJDwim4zmpMC48xQpnFzIe3p
zZkbP2H50xbj5ERaoN6MIH1x7WUCVuOZ/9X+KIOAkMvRF9F3a93ZN9adFGsW3qyJ95mRtER0wPmY
Rtt4g+tDmJ9tcQx4hPlBdqDmkxhlGsAs0JWmjFPgzH0b4wwhZ/mVMANBpxIj6kOCmovpOKRUR7WK
3rQ9zPw+YoxARtDRIFuXPFnptzqy4MSmZbBSoCCbJkRiu8WcKopq3edhNyIG6W2Cmbp4U4vpI+Az
9r2rmXWEGN7MCBB1homTkNT+2Xk3c8kh+PbEMtAYqiw1O28m96Vn5KgvjfOGccE9gZO1crQBC7SH
aswjkIWTWoMPFofADbGeJN9IpQpwMGmQflF9nBuyU0N9yL/tLf53g7Wy8bfD9PnLMx5LSwOylvEc
LhqSDM2Sf9dmopEECnDq74gkKxWkhBP8HBZ8mUhHVd6ULlNCivVMZp8pdbZWLzbKXJWWhh/Uxm+J
M2gCiHc8dc/DnZ/pVQBJBZPq+7slt7Chr4M4ChGWGRRWm1SVRybqma4YHmX4mzX6gCN6V1SrGqGq
c+gLfhW4Srlk7KWEoXT7eYuE1tnF2XoZZl7jOD6Oz3xUBmVgjAItfiQocC3SpS7LKJpUEBXgDCDO
ObPYseIowgVL55ie6KiKMlQmH2sJ6V1zSR6avij0gXCcrTSr+C7kRtfBnQt4cXaf1UaZ0Xfwwv6i
d8c+Q5o87OWwm8OFDm7fNgGYIMVOSU6GoEM5r0aQxobL/EWwKjECpRsBai53HsW9YyK6Dq1UYjX8
IlY/Y7WI+wR57o9QGB4SDViMKES2wnCGwj3IbSFrbkmPTsZGgh58sMXG5rCQcu3cyIEFw6c5Fe3a
KDWn0SB6ukWcCWcfGh9OMXgeyfrPBBa1HPOhKExlCLkiUVawmbr7SsQ+e/sGQyCS8RSDWsxjqvCY
vjP5IOiS75EocCfDHZB9Bne4slgD0kg8X8CQdv6HrjZrpNT6T9STNnnl+6ra+Q72ICaJGpOp0KFg
lSfFJB0zrPWt1FfNTAUjNZnU4dHOl3xAMgJdAi9JFDjG05UuQ7OyO0ArRB9I7uwlqPp6E/TxtHLj
b7xjD16x0MPyPT7PyZO/0P6mk1K3iNJmOyv9XRu/8BM+wlwTg8gW4z47BbZiOVrHNY8WWj0XHz/2
l/hFkptzpoNjUKif4dE7FW/eY1oF7bwtRLG9f8L3IuMW0UnyvyzpxPJj2KYwK2Hrir8nvoVQcl56
i5z6zkKRr0qNryRm04pRAszpybIzzSZj5cSNtGykaPsanyFMFj9Cof5/feU8BNnk503bUjhovs40
EbYvTnnKK1dkV6dMomLVKhW2MDNSSPXgTJpdmmgmicMO7arAUrzizGNF6/TUtT86dNUGtT8cY1Al
DUpM/V6dV+vZdraFlp2jGrHgyWfiHwOfOUxxSHnUrEP9297V85PT33Z+YdjGvNLNR1km12Zn906p
Xqpa7853csep5tx4TvK8JhONXL+wKCe75n7yQrUEWs+Sm9Cd253s7Kt+/uBLWAKwubUO4w06LBIX
7IOrSR6y1KzGKJjGxeyrB++snKM0l0lNCb04AHo0Px+eZPV6MaSaUqRVt0R1nQSciLT6d4TzU7vc
Ea9eXRSJ1HQ7rVlx6+U2nYoG9BLrRdb59TMcevHoJdSa+gXKmSycw6w7xd4GPmmJ1OoL1xSZVE/R
X22j9NL7pp6MWP+S/qozi76BX6owLsZWlemz+c5vLP02ChqI+C/gv/bVhWApUoQejow2U+mPHkTV
z3CAi+4hKrcOX4UsER31wZKjv0NASAhQy9ydSAXVtK3FKnNHCYxlqaSFCwYH4+dHTFv3t3gnleAp
tCESwRZM8HghEYIFwfgs3qtrnzAEaVqMa80K0WgJzQkpGqZDyWfCAclGl4HD+OfgVLmZpfOGHzBa
b25tYszH0HNdDIMC4rJhvUokYGjiWU6aNc3kj6+WchlhC8ODgKFMHvBPHfDllB7Dn8YdDmtJuvDQ
sPlY+/K8kkLs7l34LF/+O2IlHM9+EXld/Yd/qY+gYzd7e6fB29uGW/5NNySQ4oVb/3TEW0/tks+Y
42ual+zcRfQ2VG9A13yIzVGE0cpDxuHBFvLtmhK2vi/Yd9yEBrnVdnEdP7vXLjJ+p2QrZ1DWAHUI
WcPbyTJ3U87jD2QHbxQLb2al7LFne+HrguFHHZ+dDjYgHblA3ebb5WNeawCk87FpCn1O6QObDaxs
hGzwCCD1Dq/+fe98GE80ZLB08k7kgYWpN8493qd7tc+4G7+srLunwqbj+mX0IUi5QBCZdGtKlz4g
Z5mjTmvph/5QhwLlC1l3T281ZPnl31/Ol1ucBHnMDPWwzGQOomgQki2k3s7b9n82TKmKHc6Z2Kw6
EEEvgcx1FfjpCrm5uj7jbJP6t4WvOqQm+VLJh28q5Jg8UltHHzcuuEEm1QIZEhwD0KMWrmQ+Iiw9
gA1H204Bh0O7yMq6+be9/eR42FvbYEeaEBX58fav/mxP0YA6hwcvWQHt/Hly6Wq8ZgbjG5D7OfT4
y7BcPwWl5BNNu0Weq1lOXglhAZrluMapm8U18mFVnVJDC5CJgYn0EnotRLsHvMl93U2X/AAPstxQ
NCsGzSEn0ed1e9fddfdt0e6fFIRvv0jw0AZ+NtSg5azGYCoHiffp6+Wp4CFQ8daQjz9hrv6rfwff
wZ3EpjIqrn40JPSJPxgY0RAgdT/1tjBKtp0DYUisaCNs5/zB+4T3Uu/mLViyZyw91IxkD7x9oqso
SIhIKJWJ6WqYxEPyi31EnM7FMns64t+rDxkOM5QH02HxCHNkHE9fpgXi/hWYQLwnSoSnsd5hZhA6
YqCj1yjbbC7uWQ2RZLLdRJViXi1TyOmNwe79z/1iF9zI73cYrsk3mrFtxpcB7Zunoke58imCSRpU
8bWgYd1Jr2/v3rp19PHs0ZotYpHOlKGifS7a8BSeL+v+sp6kpVTZX4RISJGaDHpmK+fwt8J5bXzs
E+i84wTCNOIHmNrJdvKZa6pVdVzDfQyXt39zAbZMBpAAqIZilMH2xqanbKz+QGjTi7kCqTzk6WHc
O3xE+daUERzZVrYl/lhrmApGFCOoYTA7RXzUpsp0ZALwczP+B4bvbfBxa74YY6LF0sqmXMhSIlH4
qNLhkIUfK6br2zSVcQ/obAIYlNxdHfBC9KYblGpSsngKlrgK/k2iE+QxMmyTB+QHkhqMkGZtfFg+
h7WwKusNaCQkbCpCZGDwnFNLdsTl25DOKaUDzqKJQFlmeudBG9kjlcuS7ji2AGqe7L1rVwS3c/Pc
ZIw6zRRd1AoedxILSYCO0kmVICKtvaGvQQRE9SfO+xsM27TFJKFM2TPpM9bnskf9+93bn0RF9Md/
h9fwbVQ40oyV3JBRp2CInBIMbXUseU+dWsyeE5qNdibsaCOAbAJz/Phr2PG3ieV3liFQNQiKz9nW
2SNwelmhhtkvl9hMFWlf8hsxoMKa1N7SElT0+9uSlOPzjn99qxd6SKIelrxTDtL4YIHKsFXLwoFK
Ein+a3157A8LfY4xKhZEoLhRtFo4f8nImZ/fwqpK0nWUAcyaZb4JSreaXT8y2GrYcjso4vgFb0ZS
vzAAOzMlbzvKO2AO9sKujwH6JA1VW1s8ARXX3ZvlMqI6Hb2LByCbPrMef5gjON8h/YclwT+6pSiP
u03NX1+aWSoBm1Otutifvc3qCza7Khysb9EuDQ4oRY4OnoaMACqPNGJl+vdxC+p1XyFb/GwLKZQ7
LvMTmQ9aw1X7CS2DpCLMtDNtBuW1pJK6hs/61Sxq+dPd8Kt7dHIJjTQGBCkQ5IMA2Jxm+pWzHdO7
pDguYaBZSH5t7AdbzyxFuhsr+6PhI+/TrH2j1jasPr6lceSTyWkBFk0RB0hmB7aThFaofpB6s3zW
vSYezScN6BXt6+PQ3hGurFPQZPLKLaWgFMbxphAR+SVRNs4ICI2aortGmxjmLYpSepGkVqBkP5aJ
TFUxgPd9Jvzgir+s2JZvuZb/Z1kd2+3Q1rOsYSt9618cI1uWAEO2YEw75TCp2TMoxlihsTRaEbpD
+2+osdRX9EEI70Q8ZBxO9LBYdCFzmLLMZ8K/q/FwedHrddeuV/xxq+769tjnF1p1u8FfvLrHQ2jA
QynKBc0K5xSRUBMKN8si1Jwsq26Fy94+OYHsHe0Gi9WnjcMNLavJsmRHgMzzGrbU1eGfPLzPKESv
tLO4idXBMj30EfAPW2jvMGQrsu9cnpbPz1iDGPou6QNUWr0mWLLX5ZymHdRiO/ZCYH96amxKGgOJ
93dF3de7cz/gxh66QB2LYl7RAczbEw1JNgYQSltGmq7MJ3FRmPX1cEZUNqN0DshAnlrYmWCdJbKr
Uv2n4UGkeuDjAM5zM62rDrjzkkwYgb2KCZHAVGcJ1VFBoJKpxGcVFWJS3IFf0wsMUUUVuS9VBu0k
FQwij+n6eZc8DJnUOKSMTYlUtV+OWPH17z6tFj4OHsT86A69EU9IKfHgLpK5i5yoGhOFbeOFWezV
ZGp6olm4BsqkNvZECHcFbjZhM/gtzjGCIJ5mjfAsFOeK6qybWoGITwwPhEf/8Kb9TbjFCBNysVoU
wnPkM8UNzIWJlDXY1IumFzy92b+LlRRY6Xq1LxsnhzfEBXvkE6Strz0afdgAsvJVolFib2ibPN0j
dxisxLOr8IsGOa8CBa3sY+nGPyTyQkOrT/OEko09erXaX+sMQVEdF71aOQ+B/ZPX/GwVoHzGmFPa
DBMyDF8kYFW2Y5v9yY+/In0pNnLQP4Qq7Ozuwc7UB+24zd0F7sYQQvQw2fpvdzRJmsDLklzJEJeq
h69yZqgzy1o1jUbh7QGFau4rvgRHe8dxC7reAZ/usQc6y14VJ84jRX2NdO+DpaEWaZ12adg5oBe7
83wBfKhde2RzJFcYBmasOU0vLWy6SznijJBTRR1h0IQrzBAJRHToPljEEGwmLG760U0adsD23Ilm
N50r7qzGnfp49LaIcfoCQJ+NkQNnb849wfNsJo9uFsn7nEkzRD+auD/kfTwEOgDg6sj4LRplegSK
oOwYPRz9VQ2Fml4sxUVV1/yYycuZEGTVd+c34qaq1qF6iXYIjD7v8b7SmV/SZBVjp+AB1oiOK1Lu
w4mpbH3BvvLoSWFhxeh/l/v2L16G1sCtKX3KuS0QilQZU+Qq0teHmeTE5LWED/rbOsBoMFCDbrx9
X3q6MxbY2iPSpUujXGoooOgI1iXknVhXsXn7NIk5ReY/0LOYbWPOKmmyr85wi6vqn/9HYPI7Phlp
i7PZ91tLi1BKmCM2dWiAh8oo+ENb3++QGCw7JAgdgLdOq4MHCjJOUgJE+PkWDENutvSY7MLtVKyW
iItL3+cAqNmkGBIXd+SPQvTjhhRU0lJjJLlsDSVjOnk2AZa71n277vIo6kO/xQCgk+XyV47Xl9uI
IoHVN80vYLpFFQYkNAKS6UaDQ4CxCNyqzmCEMQ+q+Ld2kFfxfe6vH0XktbgxXbiIbNIrRCvXthlW
ZA11EDTcBuOGxqQwP+I6hUG22YWPO1p9ObSGnb/tVsOB8Ea5OkuzL9S76XnhPKTvC1uDJ2/+kDbl
C1bjxPyGl92RDptKlML76eBxWrZaB4blSS3xN9Q0UF78JSJpPYjhsMibx2vhP5nW45/MG9JpPZ36
0LVcnaQWG5Uj9RNdeE49vzcHXFOhubU6gHdzFa182cTpj9mDS86QZevMQUPq16w6RzkGsVq0bh5x
jxdoue1rS2sJ3cCC2e8cvn/1avgefM2EV04UDBpvDqwBYW2QEs1XgwGc9MVgAItpgATmyQGBkQWf
g3atDoJJ4xcmTglEbgFjwFlMIag45rBw1JaB52sjT7AXDzbNccAOe4A3xwds0p8MipePI0RkC06w
GO8IBO4uTv/EzIHOOrao4udq2i88iaKQGiACMX86WkPVVJ9HRFwZOID3FinDL2bWh/zcM/iOSlm/
QeKgLSe/bOnsZWujDqKUDKprUxyTcCQlRh5nl5sHI1PyClN3G3tkTBSjn2l3CP7C0YHNLRDhBmVT
Iwu+UOVHimf6pgRhQgMESBPUBebqwmsL7ke3C5q7c7tQ4uiqwPmX9EhHEn1kkmHgfpFj00vjmtUd
4bv0MNS1MPg056/wvDMvhpgeMIoxjUheoyKUR53kOtNTrEyhT7CCYMIKbwZgET9EAiec1EQhoR7q
gl5T4kAg55Gm4LNwCF0nfgrej7lm1WCuV3rZcsASIdugewzmQ4qB5ZVXaaLswKr70EKwgd3SZSwr
7xrXFZH2mQ9p8PT6SzPCqHoXmI3cQF0FoccibZODRueO5qXqmMWACm6TnIyFC1w7YlnvjRX6Dkem
NHTiLm/eS72n8vFXgS/TbM1xUOKQBRnIebue0EydQ4w8Y6HkwQoK2ObQCISZfR3IWGTdkfW1+gQq
48ENqfZ3zTPWAae9rSYK5gDSsPflh/TiqrkPnIx1XVb7l/Wu7zhmAfEE7v3s8YWZkGqG/lxK8rx3
aGSYK1bjQ46A65e1aWAMyHgs/Dsyk+cIjW9XHrZr2h7F3g0fji1YX5FMWHOIVfjWgLAB1abdtyeY
8cY/ltw3weaLKantVxcl9hHngM4Ayq3oQa4DRKh0+ulheK1z4V8JbFjkqoW2YaldmxStzXzPU/Pv
Z2/vUy4XgExqjUtwGWr8x2NnvyDY2hdmfWPTc3NUmaCqK8d3Fh+QeaME0/EBvZNyGi0dRolWCd5B
UsKZaRM+GbL4js4YEjUPdenY1w35yk7bMhgjaWSSG5+v6FVoIxZhUKrA0dCDbfBC/rlndB8ehrwj
+PWaVSS4Yucx+tZsYkwtau5prsZWCZtpUgAsm1s8BQ0e2HCbfR8LCIwgPsPpGHOLcTpbjTAAmQCz
DcK+Gh5LjJaJ0zc3xyGq47Ix1ugrfMT3vWnzC+veDPrgBi+urAfnF1FuKZFzOPhI/RKvwUz2EkH1
P8PPcItxdZZpTy8mZnamIesdY0v6TvofcOZcPgVpakxYYmKHcuA14QphlUGnhCD+wm8DHT6s5mlH
QQEG2RwnXBktIidNQwOsfr6f0vppPcE0gfe67YJAtBUzdIlEj+pajYH/7AXUkhoQbvnzcgpwmkve
OgBFI3sVj1c+5NKEwDsiGfpSSMimSEakMOHb2vEqCjAPhjoMO+jjST6nnhW5KgwVEvWWkI9cq0LQ
IshB4pGKn0ZER2JItBZ8VkAzJrnEPcU/Wfzht0h6njbCRaWXfEcRR9FnA/cZg9yfLI+cYmJKHGoC
BTQxNe/z9CvJu9K7IUOxFKoEDehHCSbgZIoXeRgdfJ1rKZ9eIB7CyXb69BaGUidKoYgEOv4U/ak7
AJJl+qGSS6FVRoc5zrCsO1ErNG2eptWTuNRz9U3hiASya8HqnoUqp3QBj2pWHEn+BMooH+8Jl6Gs
XxRCjgh4C6rAGCUasoQhdcoYUb9Uv/rNQaiDWZfpaqVnCqctg53bDGCvNqgCFlV7AO2aG8QwPjiz
sdk62PGARic3o1tBKV9O1BuLY2XM/Exr9OaXkL9yTGtINP1f3V8uYOIqq6SYJJzDip64KZEzc04W
yN1HlKJwIAQ7jGrk3u5kou5fE76pUOoVyg1yLlgm6pJzQfVPXRc1DS8bZ3FByeBvpXdwh/3aBius
Cz6xEqCx/l7WlUkGu96ml0c6ftvKjOE6+Hky101DRGrZpIC9J0hIA/zGBuNORSm5N7MhpQf3BNTK
KEPKYA3/SlFgvUF3DvAfPp2fUIxAcCAwfB0v8iqRmwwWOLDP6UZPSdGrIGvqSCs80z0y15FBAA8o
g3jFEEz03HWSzXNUGDrQQLWgGOlDDSi1z58wvVUJ5ALVvOqrbpzahGlMZAbJ828afEjeNRulQJwn
zuZYfeGX6YfMEg6fXoXGkjo5P7/W/7W/zUMsILZMALqyUM2QRRg4ph4gExekJjvBLSf48tOu2Onk
Fp0CDEIk977BPsHdyQh+sW4jC2YoETmoTgrVFvILXAIq8lihAHwYNsmhC7R/pBp8xeDCY9xSHKwR
mZaOFwJR+Ma/PYLUI2l5dVr8yOEQiBDZ0lBOVjqKGFoXyXvwiJ0BT4meFF7/iZwPCySrZKR6dV+B
dKQYHbYy2EUpY+VVhnbbAQjKh3wSaqiaVPnvWS4jiHvS/jSSHvCDnwqcvxrPEpO8yLr/6QueGMJm
tc5KbpXaA6tGXcWQQ46qSqaNSozlUkXuTEGrjyvwferDyOTdXZfxCO0jZh+lucxmmLrA/MECrd2I
2g4SmyZp6p02Pk+UA1DMehr4QhxtKOX40j9dM4ApTWlScZJIdBc06xB+905lTn+BJVyI70k6guGg
icb4NdHrlGUUy9DUfa81r8RmXpvdxxk+GCIS4DRP/tHbDDfDfO8Mo5YJf0oHdAFRAlke8YzIJClt
6+b+tSguKBH0YOEZnxLGELGEdamBIogWejT1NK19druZEJ9GncXNkRpVcUlQiWIgfui0xHVqpUe1
9hL+QiIM6IhV9DtjzMUxDKlbbxmZINUjMEMnlN9O0WXfmOcosar+Se/usurIPIupZW7GPHk2TAN1
covZV2wesj1emB387Z1zQvW1c7QbH0G1gNskvlqMnS4Q8KBj4pcl/PpECWzSTxr/ReQuWILqug4+
HGaUgWczTwYxhHw9kAK/WkrF9SFbQynXQJf+JeTwPdEOy2GBZPwta2mYzI0s006NZ1+t4u76z+Gu
XxlLfwUfSSa74HbEz6uf6ZaZ6EVsTzW98m7S+sh5BujD5jE6gnAhekPGqfbE1rhAyA0CppRpJWju
7xuRqEwfUsMH+E00FnZ90YWkgKVCQBF7Dap2tvNr4boLvVpnJIYRlB9qbZzxn5JoFGQMtq2EuULJ
JHvWlfYxdntrMzkyCJyn/R3CqQ3ofHBrFSy0Tkg4Lj6iaD3Cvj6rH5J2RaSP/0KLlWD1jgOMrwxG
P0Zqf1kdUdCgBJTmRL2eMzyzHGwzGGd4v6iFwyyhn/pXpeiDnjCP7AtJMazYAw9uy5PU04OQQ3KS
EsPyPjETgZ4ugDXwOs22wdMWR4UrPKfmr5lPZEQBY6xTau2wL5VPv0xM5bSot0/8s9TPFn3BBVMS
nbepTYBsi0WfEIlC85T1Xb28ckMlzcC5sTJWhrXxc2PcQsNvBap9VeUaXu0Ua1JsyRKk1JV6XRQO
EQT1UbU33E8NJkPcSEotDB+5BLPKpbLqfvGFQGxYx0FqdDO4qPgQaqXqQh9o9qyi4UdphQ6f5pxv
Q5+ocp7+h1K9TQKhJ2C4InBDquCpKC2VY2lp6MLWnM81Q5E72XCOWTZKhHQJkQXdkiaWHII/Egcr
DAjdUz6oG+oDpRwaMNyU4Jl8jaOxsLIPqJ8yTKnFxDpbwyLWw1flRzcbLtk/wiqR0pRoaupeaRdf
gVR1VivC6AP6l6U4o9GDCD7Jke8d/AIp/1PGkV6Ag9dLj3SZzOuA//RKdf2+ecGbACiLMZxHHyff
bZzRMTDb0Uv9HPCHj8W3ADMBFdUpo2RNpzl4anqJeiIJnGpWPcB1IIOF1CRfpJUXhgWQfBrVlTa1
KDNFeNJ6lsIhdZFG8YdOPMtL9BgtDr0vFdLdleS5fW0UnF/UV0QLuaN7JCGttoA+i1p49UyfmGEF
Mj6CMxvoynOJSbuZnHw5qe9wxcgH6kze+pf+Cbf2Kr5lci6T8xVySTTz+s0PIPNFtzujYSFoSmkB
8wDSqxRpPug5rNKRrKGUa4iTSmd2bUd2Q6TSZ+tGm/rM3pSdzL8Rmuzq9FKIgfkLzaUBs74BYCev
ENwuTwB7uX965XQKhOIPBcMCNbLxgV51xbxf8yNFdEW8MoDXWnDf3SvMyk18azyBBhuFQWnw7T1b
j7YY+3D2ZX7e3Zprw/NWTNqhO2XOJkEGRr/hmlbCYsXSC/EBXR/fyHOG93mlxfrvIksTI1WRd+/J
Iyfr5BgZKhqnLLM20ZOXAn4MR2nV4s80Z+cu9WrO5jvlOdfwMvn1Ec8e/36T9+K5OI8Ls/O4BG14
dl3k+Dgv9uPCYD/+MIvgyRSKXePn3kPcpnhpgTA1u+3O683LNDzA45HFitxCJQBPZ7UyqZV3QPIa
iisUB8RZSq70otXMCSALDBVTNx6/SMI31LdpVFdphUSfTS7LDMO8FTdRUcFUPQptagIpSlRYG0j7
MSBBTEiQWoGOdiErwfK+hjl6+SlnHG8hsuVFJsKqCz+h8ujnrs3bn9q7pFWoWuB6VAp1qsoWuO3z
KpvaTN+pmIJRjwSdkn6ViOngZG9OH33oEimaMWZwdL8wdXeNTKKhxdXmC5mYoGEdHqIS1HzcbXrV
0cctF+wDzUDA6n0dQzHYgz8bMCX9gzdD6WvlyA2RTi6ePRfuAeoUNl0UsOooX6QO/GDpdWJYijbR
rb/vXvqbyXuYGddawMmcqFZ3AOMONfh1/j+ezmwrda2Jwk/kGCid3AKhDQFCI3jjAFEBpZEen/7/
vmSf/+D2qEBIVtaqVTVr1qwcgd30hnzE4m2Wef36zL3uJ9UlB4dpWBx8j2+TzViQbjeWKrevFoLN
i54BtR+faexJnQ09IgFTaO3zFGdiuwY9XZLa3scm6tc0HDlVyfWY2F190cD6Oy7QC/2xfrgkTPcL
4imXcI3POcvj3JRoJpJHN+WtA9wS5mjWXTHN1+6TEwNlm3izCQA7D/gj62ZS7DMZb9D38m65FcBY
BFhirskCN88lQcld8Rli9nMnw67rLsZu2cGUQdq+E8o9j9wtk/2OglTyZhWfyS6kz6p1tFPWJ+EK
GlQ/0QZNlcZCS/0X6rmSfnI29pYIBHc0V0cnqapqlo9S69ykB+FD61F1gaCALWCRfpwqmskzBeJr
Cslvkcy0XK3YyreWjSesj6Go9YKG9kp0KbqPfmwAdPlZ7J6qjqtj4Yg8keDMM+n31QlhdLstI5UE
loH5ZDwZ/5L2w0Noj9uuGpEDMYhz4zm2qo8qJMQOGtguapVo8UUKwozFbwj0h3G1XD6RRZ3ZcJhi
DIRPrIdnttdzc1wsoZABcgzQWuWhJL+6J3AwEcYDy5lijU1tV9MmDihX6EhgH2hce8VKDzIQhRnk
HeqkGPi8EFsbYWAiOncH08Nz5doj/iIF+L4s1LbRsvHIGL69/H0caSaBwMjmODieo9WWat/6tf32
RUs1yhZxUVit0i0Sj5FPHo0wVjPZOai/xY/sFlglS6gcaezET305+qYBEy2r7vETGo6bNqJfw2wv
38yBFeIo9ArxcZ6LH2pFGv4od7hjiZ/xdTLg8DSyohdSsqwaT/Edxujvprx/x4uL7rCcUSAb/iGs
eaaeXF2XK604kE3pf3WR22TQnhrn7r1pGRXlykndQcrSSSxI5YLURlpzIdwkWydxfnT0+fuh8107
1C94tJlG7ojDa9MfN9InePzpRstWjIlbti99Orqw8d5GZ3rJQOLqPYXXIbIxwxwkrjsqkBZl/SXK
RcfWMjzVcn0A+/DMSmTaH5rb8Fb7pcHlqXms5MNsiLpAu9imNBhO+7VuTdR/KkpQX/flB1ybY3UJ
/4euAdnK7gpz+vFUP6KSeA9+D9/lP2qagUYZGlCAiAa8qkGdA3WDUum6NHWROl58FJ1jm0V66vav
SHzQHPIyfew9Tg/X8mVfPhZrxWFpuu5/DYp89L6cX5e/WaWj4rWco7ADkY7O6mU5BAF6FQlM4kHZ
3CY9zPbkwAV1DUmpUojJq/iynlBgDVCZDDAJ312cOrJLPCp55bp9Uoz1qExgFP+l2qUrsBInE44y
nw+fOeZwThOAjq3r+HhCKzSgXyfdObnoS4/iBJr3qnaVQUzO3Lu5e/ziIzLnht3nSL/Qn/XklI5x
aPx5w8jj5SVutYG3jxvVv+SMEjZUD7CY9s8vrOSIf/cqLg2SPwlssuEVqcz1F/klkwYCEo9mqb08
o2U/JvnVUFt5mgTEKMP+6M5/CGpNYYA69ExnKGwiVuRB/QBSqSxwEq4GyD48/nkEjw9u/iBVvDHk
XoMkm/oi+9f8/lCci+64wQpy9FuVwL/H10sPJIg+7zgWsnRAjSBLjTYff6fy+SM2mDDhmZ7byrDi
WCHb7mV8B/Zx2tHcs9goIR1q1oSn8u01FI8slRi1E/vBdv79w19oqtxKH29g8pd2jnVN/n0wblRr
Khu/9XdkNT/ONjg91nIP5fy5/nStPJzCy3jdGV/GTapBShASV50fBKAa+Q3gfqGZAbZJHuQ5BJaA
lkiWKC68jP4q6q/jjCVJjxyXB9oBcMQXV9SlHNi7S1MQFBySfBDAzJac9n2s7uMhQb/FweESqxYI
iIAIh6D3xnnm//TdxzhEhFTs1srYExAlpU4hKZDGeM3mYPSTBntvVGu40aX0eEMpYFY5gf+lBDH4
tFrDmeuXbJQAd5BNBTEv0qMcV4dJqFScH6eInfi3q5XFxuod4TEnPrOmUgh3B2kE2eKUrvNDmEfP
GuI7XSwcRQL91YDAnf9rJE8jK+qsHrNe+4ca7rTkyWP6jsWCDU5vEpONY4aonQUG6w+lDd8qNDPD
6WTrS6JIMORECyGhdWCNWPgqiUrlSU3Dw7u9RzfReSxsfqM9i62N0nFx29XTzA/V5c1BZNLVQNgE
0ECBiicE9qy0kScvluw+NGAMqCBga84gAsXGVh7bePvx/fj5N7m9kxbNdxVRpEQtXA5/SCpvkSKj
Gg3XQ5rGuldoHQEFiWXmZ+rtm3k2FK45zYN6l4zTJiS/zSMoSmRtbuLB4m8LrZMk18IpDuSFnOEE
3aryTKQ6g+khhMOi30+ZccNDs0pNpfK0SZfDhFwlQegOdGb1EnlNCJBFQcug+R0pdqEA65LsgA75
oVaVMqr66h34jzqKzXwz/1uXbRvC3bGdlQ2tNrXNsn5d4yCfcsN9rrr8GT1WL8h95riBxzf6ze+P
cLiodume2OtJkhTInwteI3qDo/JRLKNA/9x/fJdwJS4g0ESjLOEmeLLr10MnfaxbpxFAUk1I3+4c
NvY74BjoLs6WZIUm37f2iqo42M/j5/c9hqr6xarE3S0/78r1y/gW7Fmjv5U88FBdcxq0GtsyrVGp
lci3TuNrtYT8FFSqsNhax5ve7zBT3cYZnECFc7PETOcyarxrtBmZHwgEX2DmhkGr8lltVCqIXvTp
r1qJ4H8MdOwtatT7wlzzlaRVwUNJ5uHDGOsa4dq9AT8G90anzH9UZbrQUg9ytOYC1dYq4X7uy5mq
kdhoxJrUg/vsL/oLcihOSIP9B9I7/uaSv9REUgYT+sVOOLtBA4mFTrVmWsaZJmMMhVz2uhQjKCHE
DiOVVEvKn3IybMq0aNH4UNbMPioHbVd+Jld0qx5nt6rZER8mUt/q36vKcfY7e6tfx6IuWQp3tHEp
CgEVC/yhrZdO0EcLp2V981KE1kGPEvJhTndmU49AHJPD5bdGFvTO6FVrfSS8nGmUBu/U87cOfZ2s
Vsv2TNbooxDBO5Ys1B+EIujnErXoCf/cOMLAIwsN/wPNhfr9Wv2bZN8LdRM79u1Q3dyq2hskKhmv
RirUe44vEPGQtrlBM9CACppodWHuvUp/RM0Hn91iqBTaQhEkXOyppU9NmLdlwLqjvpPgbgT7Xg2h
1IcdRVyRnGGqGiQk0RKjvqPWpWnQfaeCpYjGWaaWm+Qm+Fkk8wk6uenIqoF0iHeIRu4oIlVem0fl
2FPtVMdSiNTCUXKcuJQYqpauqEDC3/iByV5CWFDGu49N87t5gk9sx48DhfhF6KQ+zKeIQQl1W61D
sgWidwx9iu1aSpGs9mzfHhSWGZFrESgQJoAoZdDhQwa9V/6Ew/oMZsSMzlaLkBIzlRWKV1M0tv7K
D0icUxWUL9/iN1rtNq9k4hjbXvb1u1TeTMwkyOGWcqYbkpwUCYJkOyWXRmaN3Jl7K38JHiJTFYD3
kKF6dehN4TRg1J5pOFlo00QRDVjCZazV1iY/hBRVHOSebGjqF9k8d+3zunJ8AQEle9qhv2DvDDV/
GZx7eaQb1yPBeECg5q7njdhHuRoci8v4jQzcxwmdlg80OX9pFAaxHij/g9zzkFx8h4KKD6qCEIkh
CkQQnWirbfU48Hn1Acuf7W1eEDAGeD+9Z7uoVh8/sZH46cQci8Lo3JJ5CUJXVwU7FynUSy6ac1vc
wCstl6PvHzAJxr35zJ77MLw28mDCbBtxaVEa8v+vcg6zjYe9OKzLxZBmssXwKbaP5H6EKe3Tk3X0
tCnnkPelTKZYXmXKpb0SDtvSuGTiGjmU3Xz3QvZg9VddHSugzEesC7H3X+9x8RDipZeAj2+9U22b
CKZSx7gan94f0ZyYwHKhPGRcRAO/toqe6ydU7+Dmkun/bd07z+PM6NL97a8nxfl68BCd2l+t7MuW
Gp5feoqv2gfkcNY1dbT/kKn62PdOzWcsTH89LdUocmoBQ5QiOwFz8u9FsIaf4W62Y/PNtfjoweP7
eXyhs8Rb/aeXJ67PhkrC7vmui7+CJnTt3Ml/RtseGzifs6mjQPJTnoAVhzai35GIO6MS8d1f9X9H
eaqEsuGZ6tcv9Cje8OERQKWsZ1ulFhY2Axr+k0fMBZZii1peahHp2Y0BBBYH6LJCkYDR3YpJxc6P
dhqcle6dHgMWZcFprh5Q0s3QP27XvuIbfVXzTbpQ4rZcZ1/tA8uSKiQ932z12nlrURiJVPMB3lMu
+FmgA0l+cBMsF88IIilTeK2brD7BF5MX/fC+H9InmOR2hm6xf9VT+BsVa/pHJdz0Aw2HzvU3mFQc
u06dNTVID3jA2Zh2Mq9f4XFqmU2u+dagsiXMU+fyB3FHc3UkW3adHOhVV4IhhCwa/FBoVpZDoisz
h0BrqlQyKTJImJJ3+UUnjMfL+w4xsti4yMIoe+RAF4aigF9P9EYFMbHYvuleNIcPOx/G7+9SG/mi
yA/+4nQ6mrWmUQiTsc6xfdBBvNudP1Zf5wY6Zr2h7sBkNcsu9UuAXno4kQtDdeSDn8cOaD4skbMX
xf/F9qXhER8q6fo3NkKz/FN5z7QAlMP1jx9Wb3LKrzL+DHZKsd8NntIr/kPKyWjLE3sgMS/N9oB5
tS/Ojb+Q6iZXeYQIIPGWdYbJo3iNHhdzpD9amw5LofZcJcFX421WawQyiP5I1UI9q5EnZsiLHBJe
WETeMR8tX65IQq7KuYk9T0+vmwFq6dVPhVhx6i1fxtOvfvIfOybb5ROIyogtaTazkFJcBUQF8tGx
+kiQuIn3jdXl5UCDg58KvViu5cL00ihiQWH84ELMs5S5lG9zfv6ibxM3bJ4EbUMumJjPrDakXIO+
AISZmiv8rFulbmpYwlOhfH83XDJdTOGO1TrPsCOfeSMsSVgQxrQSI94gf/lQ9/kr+Bn8dB9grnzX
Hzed+3edUvPMNSheomyhm0GnclumnPmnWkOU+Pu3Rtdgvvg53y5mqmv07dh5c5Uv0ExkBOiTsywX
YRGHP8jAX38aP88rIvbjrfpDM4YEW1B636CBgpsEHLCK5Rqs8ug8wEDtjwsBbHgiM30knSprkXFz
pK+2KWFBC2vcFgOEUHqHfGqvMIuX/6rU0eMdoXqIL/5Y7ebDTAfyWcuq1HUXhT4e3/1l7UJhowWA
CCx752lgYTVqoULd4DeZzMYbYGW/1N79sbSfEzRT7eoCQM8jTiyVQwm9Sk1lHwYly+Fzfzks0MfP
XpRGmT+hecsrraALr2barXeXscV3MoKKWhSrhEdBIU5BfgIkPI1V9ell09VLRWMVD8ToTvBW/8OQ
Reg9X83EQvo7PD1LCKzK9vh6p+njDv7pSPswx+i/lMUOkoISqZIPtJiBT4NFYd1mIdybFEtFwJ0U
PlJe3SrIz9EBgHp7HTF6FKje+hs4LDCiVuTcEHHELubG2ZAC8+fxN6VNPRyT9gPB2Y303v0LGOGv
en3dse1hOTUM0gsSEMLF/8eYI9iSb9DgCeLdaS6zA/JjKL1HOoGMHG2FJeNKpWaCTVygvgtoyf2a
PeFz38zW3CgsfuIOmYA/j+84hBATx8hrqhoDLvZ4rh+y4bLHj5nPx/sg/9ZF42KXaVyKhHPs2RCC
obRFoOkAVNRYwcs9Vd86XxFtRmdfkRLFAstW8Qo+Q71dEOgfaZgA/akDnpbcISm+uNsGG0T5ANgj
xFKJLNLYgmfS0Jyu8hAAzfObTTEmJfNA65zxQvFcM7KGHNQraEExZNhQeBbY5CQzvAnIsoI/3YZY
5p8paw9Nj/YDmjfCUzT6STCR3zjPnp9SOoxNMdTsrQ+n8p17KfnFx6F779w7aRdvb44zJUXcLqEr
M4Xz9jVZT0u2SaptubHSeDcBgh3cGm+RRvn/D+aTDyEzNSQEBj0xbp7ndSDV6+7EW9FIS/7Pz8go
ybRKOSMph9Lf2Lq8/0RgQC2LnzpRve0t3cE66C0imz6UIgbilthJyWG62uJ87hho+JH94YcE/INO
jhmcHvCBO6nf62k6wMphpGdkkWW2rdTgduDJix+aks4F3AkJf0k3t4Tr6ZuP0MYcVtqisZGt6Zjk
WBiHK6gBuGlu+fXQ5JvD8MjSc3iZ/0MArGHaemjf3fQJqzsYICnurj02d7YvUHtMtz3tHhLUUKaT
6CE7vcZeGemvHvWM7AJgme8fVn9+yKrx+sU804UtcQ4qT/cy8DbmKGV5Hu+n2ymZpxMOjMTRr4b5
Gnv6ZpLqqLRx8fWvsgRUzVauHKx8ZicjDtVo/y2ruWt1TSqWixw/0qQQWsCJxaVdBz0BSTEEdjEC
yPGwzkqrJK6MOBi0cCz6lqa91zHaTnVabgPM+a9Qf5zsiZlfJxODyk35EbCO6oFwx2IQxyPopaJO
WnnnOZG7v9T2ag3Sbs0QXZESfE6849f5kqnJtPgqx6CGVL4QyHDbG7E/1ntEWlSXxDDhHF8ogfmI
ylqGsG6p4As0OupPenusUXihZvGvZT88UFbbZOyaW9S8N3x36035d8RtlrnaAZI3uglTAAki26u/
JAf4rQJnuk8LUnDLEiGJpC4mmiEGhb8wIw+zjPl7hCy4yk1GqgSBBaTr368kRkv9p3W4jpWbp/gl
vubGl8/vcPuC95BbB6VN+ZdynWU181W9AS/AQu+BG6OY6VT4rTSP7HFIRXywfZ9f367lDEZ18MiS
AYXf14anLr77ps88HOjGzV2gSLN1sTjx2naLWuOkWoYRpaCSksr3Hg1TK1zhlEpLKlb4E1eLH8lD
GQlZBsgwjUbgC+AIFKbH2RduCZg/lVndV9B+qS38D5SO5h1w1F6pfQNYTapWxq/zGF78hyy3DxJh
9ZCPSR9xz4qkumVNcWx1Kgq+pEOz5T56MsmBxhPEMBefn33sBfOIng1oZ3fGWFghWHNFem8J0vMT
/vv48ThBhPktdTnGbQi1VMIkvsh4AobaxwKlYjTJNltbjW3jgqbMDC+ksg3vLaHEC2kTp2sqV2G7
D//5OiR2SbgeEtqYCUkXhktjYiqSGhuIvs7xa8AkF99pj/NmKdluyDqxZhgqkFlkYjnHPNcJcM1P
DCEKoV4P5GhAY9k7FtzQgvCxJw0A38n/HkLcTlBum4jrXim7PYYViARpG+R7UQgWAs/UQI7xbslp
89p/VGXhVM8DbJoDwXMCKofyZEHKgpekLtmRD6erHnWdNMTBSbPRzoZqJGnf7mspDSmLsHJydtRG
VuBeVcE/U+YCot+RRSkyafoL3Z+UmiB/JI8U3WChi+NpeAqLT10cEH7gs2eI1pfqV+RoIvtDjDMB
rT9+XmopcCcSlUGgX6OUdk54pQmRU80xZAh5wwWXVKROU/Ncx/4wQAEI262q8C+v4bdiWWq3tkof
gSwGRdb8Mc0wPHESQoD/PaQKmpsmg9aVcUXpRJJN06tNRpI7JNHaDAQTz07Sx6CAaJLyOafqH21g
/P8V5XBnjBNDKvUFHfB9mBpUR0PBKXtS66F4Ihx1AubNFV0Bvp1Ybe7QFSTOD142Jb5l6r/BpH2o
jXOdE7em/xYs2uNzpW9yv8/bM5yu5to8icVckuNpz1C5U3ScmmGhUcvVJQYoTu6qsMUN5xPqpsMa
6z80qEbjKd5kLnH/rq/KRs6cSb50ilG7hOcI9EGXKYiKtBd2aJhRnpeTx9QAl/PG4EH5GNwp0/S8
/HRhB+Na3RD1gWCP0hAVeukH2FUJQPD9BK2aLnXttAGOMjwPbKYPFct/SGXxHYUNckO9VQeBTIJO
i5HMuqElMicmHNyIoL/6RL722KHnKmI2fhC/EQWzR1MaQIaNHB8xesLbw6kt02AdWymkhl8z18eI
P3qFau8jjocmB9mQ+HJrzyMuLd0aC3dpWNOLTINiHATmRnHfiHdKJk82F3gH6YbjMwjcuBsZu78f
q8rcFEwIgtixB3BIAUX/9fAZfXBo0VHlHs2pfTdvYAzqa5yJTc1XrIAsNaRvIRrslWwHxi4Qpltj
KcjHxYjSGPjcCox9IzhUSvrLPkRI0VzmBtsbkquMz780KF4/l45IaUsdJj2lxzKSygi8QYuu8+S3
LUUZl8Rx87W+YgOD+Cv5k0/pfOUCHFxpgUcUt8WHZO3BjBzG5DSHqxYbklz/pA4Ib1GloeRWUScN
dVAt72TltskoAwSp2k0tK0PvfUMkhs+Ye6cgGrKxsY/UP8KQIv+hNPVh8xWfz62PHZCCZDSArcZO
XVQv9CvwgnHSmrSE3kZRaOLB5oARdyakMJRWyhxSmJc2TLE0+FLkOJkPXndBRerPtJWQWQ007PfN
hyVEaBMBrzChko4XhGBwXvBgjyOJ2Lil9uYEgfkKEKj23OmJ16IzXuPXqvxNC7UyWqrmyg8g9d3i
S36+ey3Oiy+b1g2nJfAVZ9rlZRub1hbhZRkKnXOdYP7l/kE5Pyo//KMvMl4ONX+71pn9g76rRcgM
uKt0aaNKIzrHpdp6gmLs5EKv8Z/3+2vhQwnY++g0oJXuqXeNnlYEg/nwQD4wvCbSnH/htjfHOYuv
0YEXnADe1tnyz5SwcZ+tEjnyuhPK79E1yszW0+utul0cowM0iWjfO9BN8DfexedZ7jP3Wfg8zzKz
wvh5/Dc8DS3k+WociAMPzYf33OdysVxcZ3k6+Sz2PIoM0uL58/kzyx28VR8mpcl5dh/z/NvnHy02
xgc4oGOkFyGj5SrXcXGC4/tDeUEvjw4PcofoHA5/hufxmoYorCmkSE3BbHt/1XXvh2d8fMc/PR/f
gJbn2Xd8nHGQzG9lOyyyt6zi0vvbtfrwvuVQ37GH20Ht2sweJ7k+fhtcpLGICCjd3LkvzGUowsro
rJhmH5T4l9VSrIcvOFdB2HuxHqIHOYi6DzVWaoVuDokg82EnsugnKkGU9WAStiLsxD7onWsvQTQK
6zHGgArtaYBxIKdel2oE2YgO1EnZsx2tL+V94+UlMtEStQJm9pSPe3n/CldKZiABjqnBSNjX/P29
UNWAxdZCIVCjcaU+HPAJ75jG0fQzT7uph7zw5V3DxYkgMgTwuKKi5dS64Cq/oZ/iYknTExgwYUkW
0XSKqx6GIWDXG8Yv6FEUfgkCqrBvFcxhWP/r93CR/yUDcTbvnPGsBaNVViPZP1KAJk9mj/KaZLaa
10zzm7oWIySsRxH/CNJnOOUeynfuKz47i8gtzUbw1UiDjXwvTC9eDmW2VQlaqOmaZtSHl3/lxU7v
NXKTfCgJM6DAQ2VkrrExo4VockbpsU/IpoIVjvD3ZyMgAdL/LXTWl2V0UUKSWaZ8VMaZzWilOuOa
+AsOdGsWKInynmCKvETdJBKhhhLJh5KwnT0zStea36fHMPrqgRFGwTSImA4U54+CCkdwwM5V0znU
5/dC7kiAJgtD7P7CIE+nUVAOe4wugSX0kkIZjZzp1N3EJCuHZqAdGFDOEblCxq4VVSIkwaPPPinb
aEbjLTrGWPLP3zh5YwE+zbAgLKNVAMmNBw5dhZPgUJlqC9pEezbacz8q5G335dFXpRUN1pUGo12p
BAEDUGYsGXcOlN7CUQuANaCqvowA7yzgbjFMiWI9b5Clh0Gezhi3EfNhNAKghazKuHNv+GTodAGT
aooAQX2EAnpl9NlnItDwLeC2BoMKZ4lCPqHYzM9MH2r3TmHwoUMO2UNiM6pD3u8ZDXGSheaufK5O
p1OvDLK0jc/4wBFrqRKN3iBc++4+TD9GjydmwkOIpq8b92Y2QAyYLz72Xh40Pgf0GeI81FFg7nnD
WFJfbDHMkVI9YQQ+cXv35UpUWXJFrWnAc5kqmV2uIAqYX9nKdBZyz8ukeiOy9UgRcBNuwZSPBrr+
HERTb82UHJy3VUT5yLCFLWmGIWNjkKvXwXrjldN6vYd4BBFfMut86gVb1OsBTvVieIsU1/FTj+gQ
WStQifpcBglmTatGJoLg+wX/B62Jd8xXCe2ID0yG+lWYpX8QECALxCd3V7sUslmOkuByU48/ihHu
TIpolyofhSqN5SuiYnHsRvw94iBkB5LiP/6Yej6E+MaqITmNOls/QgtlHzFKGGIlIOJ4YsPkAHhy
bNRdnV79ZzAbPQjAm78qjaTmIE5chPys4RD/AU+Qc/ZYnH4dQ4WRPNd6L1uMGfarp2nr9VKzVqrg
/PVisr+7ipfq6TbnSqn49UqKJY612HoODHwQcqc4Jna1/k4GlhIr3gRsLw6Yhto4MpfE43KnECnS
q2j+1vVk+Ay9jHVtiGImT/qO5F0mTOICGYHeA34IA/fAKMcpsvjX4PcP/kq87Z15a/TAQdxv+n3C
5v7YjhXK9sOItQhAo8vcZNYEvJEBHeLsOq6Yf1Aoz4BHimMtSTTrYemc3ZB44QZ38cEYDP+tWj9o
UTEkr38o2FBx6zmn2Jy4IM69YgB6if5ZLRWuGW+bjDWeuV7cL/V3fkd+mN9E3zb8JFbJ/Pul+MTH
d6Pb602nCEPDcGVbwLROoyl7yyn4bmIRAS7w2F7qG/CbcsA9RDXknR2P/YeZL7MEzOgPqkmIvwfr
BT8vFXvT0LVY6zAnWHIpu0tSLSbBdgi7KgQWNP5qkkxgEYgNj1puJzMWOY3GnmsYBZOYvBibT3GG
yxebsoSmMGpJT8Sy8QlT1vUJ+zwt1fOtPKkfgSZxv2YvrId1ljDTh68exZr1l2ON7b8X9o5wY/D2
a8QKaLypzrIdsxq4xViLfxy0wSyMQGlmmFAXtXvZzOUfhghyTSuYPECp0QB+MgM189azD/PtxtaB
RBefTE3JaEb7b7FJrMOUMbPMgWKUAtMEq5Rs0jeoGG6yL+5y7HARNn3gZrJDUnUNd5htUXP4GAga
8Rr2pefybzOa8uG8etSaJghcdAtwawDouNxomq/QpEwuy2/TsgsG6FoNk93RC0n2fEYu0qFhO4ha
XAsHh4yNLR5NFXR0K8ZKY/nwrmZsZVOukwGjqrcGUZQ4MnVOvll0qfSqvr9z1AkoVPYUgO8yVc+w
TguV66utte7kuvcIHG2rRCMixS98zlN1tueKoR6VRpkuJifGgHBjeujzfYRMo1YU9i7UhqLr4nol
vZlA2qZEPIaW1LApXT+sIwIHoqc2ORy6J9QME5JqzQGRRCB+zrpkbRGHWeRsuOOj2MiMIH8CRZ/r
oP5UYQFxz1+xRma6NvRjQf4bR9VMi3Qj8F+gWiJxQBDBAGCPdp+pzsYNEmNOLqU/deaygYnLE1Av
VRXItMYWm4EpgUNYW5Y8UFURyZcCZR2EsTxv9dy8zvgjXyx/SbzTcD1Q+stteOr2aFWD+NEvEa+x
71+rgDup4Xx/T3xkiGqE0IcGwpVN94f3xF1tMZ6QRx9QP6ThWxUjlz6I4uoM4+APvVBlHXiQCqYq
mFDV+3ruDEkN1BmjjtkqU9ZaF0pBgvmxTzAU3OmsJqafoPrJE+QymA0ZZ0MVb94cihm4AzBVBgB9
3/SxHpqbg/fVUqcKmhhQ4Xf0DXxF8goQpwRMKGQosJKBXpBppQCWsIcpfCsH09yeoIi7lekiUfIU
nvJetK9onYNa2f1FCqRQUgJjjdu/QUlMk4ZQQIpn8JkM8DkIFICRoKT3FjjWxCWYkM3lNf8JtGjm
q52DQYk8wOIItUtgiVvfafMhfBBxzJpUlpjjhJQNB2+PIcgiaSB46fNgWJU5UvLDfO2RyA5eR0/Q
Xm73E+OjPqIzzfyehIVLuG86OkJ3XjvCBZSXlDv/7dEy5x7gxr/1lb5OPsF5xYV5QvcKxPIDHNWO
ugPbRK2IPzp9GRlgU5LRwHynKvIIXDngLWcKJnyoMQLCf3wSB+svfhv99JBie8kHTJzOPEeSg2GV
JJhRWIH30dzIbmLpcHDfWsCADGd7XKqCidIy2MaTQpztBSfBIZBlAtFknGT+Lj4TPFXi2/qDouPq
p5svvhrLrE/FF3lDUoyqCJl4pOKXGAIDdqd0zDTiW9AGy5OQsAwG+KifsouVG+H1uNoNgbex04iz
LDVQvAv5aL74s9WEYLucEXoU4Kt9mrW2E4CX3jydPtPDWSE2h0PQZ9mLApN5EedlnjBcnD2zKWmN
LFTOMSCf1j/pz8zN523rjkKs/NKnphmMUITeth/Ip6PyAfxIVQ7Dar+dpH8VyfEKCdNPuM997wco
N/eCM/tU0tXRsn2cj+fKai4l6DloL8aLBsMF+bHKx/SPDdX1RBrHRNoMtMWSfhiVPyhsSE0E79QO
HQPv2o7rc0F1JvRQSyweLbo0aOQQ2v2JnE16KfUheXMin9fGZ7/FPv1J/ELDgP6gD6OZIjcGex3Y
R3qwp2aPTZ+X0OzEZkco9NAUcXCi+Ra3qEV8Tb+kpyrxDZtCRJfNVovf2BdnAfuf73RX/iMcIQpL
8kZuT4QhKVFwSiAaoaEZ4mJMp6GRcYFdLArY3NjRuE3kPZb1xVtlMUYMDK3BPkPHbTOR6rUUq4z9
GKzVZYBEBwkATQqSiPzOauc97Q42P0W1JxMbi6Eawt04Jtr+HsXn/O6/TGuiwsrfP9brIypNFIbV
V/GNdUK7FpL3emPW0qrDhX476cHUDKaH6fA6nGLcblzuGtlf9iV0/Kgz4fcc2ypIYK7SnaMzjcWd
z2msmvzFlOuyAtNjVS6x6WqpSZM/wMHFeSdrAggocCxwz8LlyhiKhbtXP8nWQySTgvG5qiXtqoj/
uZGUynND93Xu26dCK6DRXvVF0556qUQEfDrELNps0h4s2RvmuAMJaZxXzcmucxGeOYqGRA/DOQ0S
52ws3ZKpHUxQ0r1zzpuOpsaMKQIdZ1QVJDxZJU2qO/FkHRcnK4ODPnWL3eWVJl+3UEV/M7elMmOF
kaR9EpeeMjo5Qfx6IogiSVISbOnw08ywwyuz5Eqtb1byjA50nkuHM5rQt5FXaMJe3+qv8yzyQg84
0E/B3DEn707xNSXRHc4LqcYhAzDv+sFdmGLeXbe0Cacw5yK5a0K2/oLTX+/yApUdEwkaPodW1Vw4
B63PyeQ/ep2kzeddiSK8w7cyJGbEac/kFZPSwDbBaiceWWB9Hmp5ihZ/MDCpZGiWxc248mUmBaN1
x9i9cjGkaxTXpNLJ9ZzOZxMI6bTjaX+gzXdlMmaCYMQ5UyBDQzQsQHvCIsGRYRmNKRhgk0SsTdMw
f513qPgks9hnJg0GrKzxpNrmBbxxrJms0mfSpcFe0v5kKjHnNP3uJCYFX81kr5vmZGy/fUYnlBWp
oeUD9ZXc5PNclVfm9vqJCN3YxWpuU8a0pSupsAdDkwwL2RwKBDDn1ljsK0+ILetc+zRWNyGdROuO
J5fk8vg8UnXYGvuPa6In9K1yL2vz97xeX5qhZyy5jDk3s8jJTX7xBDmLXcDG4K7IMEMX3A5PsEQt
p3/Ntb5is6Bm5ey/7Ns1JZw4VrnU7L+hJ9VHaYhW5EmZJFRiDCVW8z/VoQGrj46KA66YVyF0R6c4
85w0inMoT3RNklnFlbKNarbyjMSt54B5RugcpP01JFrRwDbdD5M9w30jTWoytuwpIHHcJyYnV7em
T+m/ZSYxRIk7fW5EwJgRSSNQErS6flJHnKmp8pCz1EjcWPyX8EAKiXRM9QT9/7Ji0RUVb8NmneIz
AjJ1QmWOEAnXlgNZlQYRjiTLgOUSQ4Fx8WM6iPPqpi8uDXQgE+z2I8Y2svDI3lpyhH/wHIzRn9We
4knPDcABXTAqqxZdis3q0urUW84caecdNBw0531K72TN6bayyFwU7ohjhFLnLEHTMsNhuXess4ni
OpCZXrTTDH7X5EkcM9fTVZXh9mp2E5LpExr7HI4v3dU7T+mIMfOZBjOa22BH9ww3/JMYBYe624YS
xLead897+E161q67Wl5WlOUS3+wm9lswqagHZH1VEXujy3jn7zq6kk3M8LqvcHWowiSlW8zVwYDt
GiywwR6IecNLJEs+1qQk2+KVrjV5pvYdFni6gl8Th+gV1jS3JnXnPX3G24J9fRt8J+eRqU7dHyaS
ThfL02wpDjQL1IM5KBh5F4KuNcsHTOMrwHhat4hBPJbjVQVAjDQmCIkhSg8eLiAQGA2Qzgdo/8sH
ASMa8MSGgv9CbPEQdOuH+wwCVUfk93X4Ae2kHLMJ1N8/4uErucdDA/DsxdQAcVN8o5DTewYBRrjH
D2KecFOYcl/8IgJU74nqDIGShjGWdwgutkGLlXpCBeJ9it0sxZa6JJlxvRlmpK67T4FpMyg2L+AY
IIPkPN+FbeBZMp9SSzDhFc6ouT462BloGckIiM/xA01Fvj/y4Flrv879fGN/Ku9Gb+PSqUxGNrrM
C9Nr53lKywvSfpNi34xm3FMF1KtIsmmkyWS7beme9TzOQVB2C4XsWGaopZ4h+FQ9x9kqfNX2U0JL
dGqqggSnbgU9Dp1LFyEqk08of+TRrrT7VR4tFhYmQmvsAB1ZK0mbTi2CDQWHklnSJXBlntN5dw52
RfiNPUkEwZ01E+yjKu4l1kEy3jdQxOR3+DC+2cXeZSAf+Z5sEakZODVT0albs0gC7tZ8g4H+WMtO
rDyzGHUH537bO0bm2E6U1VZOwz35Ncj1pE+f4bFeQsQxOT2WX0JH+YP1Vaztp0UuL8vjYbIhgyWf
fzukFxzM1m3T0uZDkzzZoZmmt0x3wXanEKUlt16bltjA5MO35L7ywAaXcg7eBqx8wItoE617tuv7
itfDh65U2UI9l+x2VlXuq/YZJ4ycoIJqDb5FWFT2jHCGo8g4ZQJXZoIBWBCWCTEUMQhs+YQm6v/R
3BYe4Cs7/1j3ENpGMDky01TO04Cwe7E2k71Wle8rMR7HuFbc3dPdntsxxCGba1cg3ezwn7yfLA4Q
Y+hhLC6WFTAaAG4haZNI7qn3YmktT/TMisEyAH0j0SY29JDU1SCtCbH2WC/OBQ8AIsmpSqCUEp8L
bmirfjf+wkvzmapGlR5uT2QIVwxSiSG6kRJ0N73UIBRVPmGXcwWJ1CObFJvfIN20F+xVsoP0ZMcw
VsfthRWccFJx9Ql46kxSN0BDmDZxJ/F9Erpx4Xr9bbbfN1z9qkEQkTAhvObWLdTHvzdfasnhEwuq
b8jQssPj7WFYmUsUbRgPnQNqticeJwmU5hKw8QcpMMD3XA9Wr0K2AlDaiw2gE40ZAH9BXjSAbJIm
//3ubwLDgsZsOvO5n4h6JZ9PDULy9McHKBmMdhHuHRi2b0oxYLqhtBRmdA8F6eIjdnwQDww3TE1u
A0ZraD027W5kJvA7baOHnCloAs5ed54IQrNXDvHI9KLd4l+ZHXQZ4z4eo+2QFjzdNU09fivXVQUi
cmb8yI5VWJQyvW0hXj50t/tufjn73dYLMXEuDecXOCnUCXIH28YvdGwnglBtAxCitQ0V/83U0zpi
e4y4XaiqwQ4xSEuPjTfcE/8gkeVZ8Dd4Mbq6eodoikDHJBtd06HCZ+e+8JVyc7QxdrSUlH7hauM0
QqNcl1yzPzs1nPJuasKXbvuGAacQ+0N2HOXeJ7SYswwhjbBt1af+IRa5Bheg8Ye06625ouemzQpR
IUjUG/Nt28KSh/Bu2/2JlbDEb0JMs60en4vk/ViD5uJPq3oB7XSkdOHUfAd3UDbvpvGA84s5xVUR
0jsjBcB2hjK/UCV0bChcQDDuVn4xRUVeOKw3eZa5EOyQxIs3I2qdBtmX++i3fxmcBg8vPnKjpxH8
xwOIOjX/pAnwMi6V3b5yJpWXqexX1d2xnH0qPyZfx0L5CdTxp4xdKwJcoXP7Vj4DOSZfV7Khn98x
QgeUnmdraekj5UQpEx0NZ5ZTFjBjXcczTcdeaUxXH2ZpDLVpb2+GM2257ZYmfudzHcRJoMzh2gjz
0H+ZAFzRaRKkizuepDKvFymvBvDAg8myZNF47aliPm6GceZwi7lZNRTURsfaTRFg2J3KVaNbydJN
gwathM6m2PaJfxuG1eX1Vy707xVsg8GOkY5oskXOrjPZT/oicRyWe65cKdDyc2ytoKZ2DiD5xAHZ
eRTTuiWiNrtIS7eKqWw9j6EUFycUkn/uZnvkXaDyM+1QB2WMngiG6KjAP+f5usJSUvgUtIbRI2xn
NzDCAnSiG/H4xl+l6xMKIiF6C+/87YTqa6e/xYbi8b5RMkHA+Glc0QqniLe0WoOB80qeG1s5wW67
T3NnyaNAP0lIvmp0O68ui+4chqR3xTdoVomAuthLLfCrPhLGSgyYPShZf/jRbCuMlbNaMk9aA0VZ
ExksGfU+Vgx0AeoV8vHzZM3OyW8lcufodNql56sjuzZxtsTlOQGwLRmgHWLZZRM//98elrjoMKRc
LpwbDkQSnxU5c10TMj0czUDDO6pnk9ZfeWK7Di1IGGLCUyEZz4obCgPKxMFjmSZtvLxI42ijHwAJ
yOmVPMv+xuLPQo3TBDtTVomXpfgqZndEswOmGxsptUXp5dtO8tc0BDVaDhcGFqwgOb2/ZNpxmbEI
gnE5w9h9ZadIUh++x0IzfKjJWCEDdnR3QMbWBO6bT8x5xzeRM9UUlbH3YI5rat4keQRkUb3+mPyo
W8WcBs+gL9ypE/3YaV2hHQT2i5bDAzLwouiizfsmwgchpyS96A3FO+2qsyE1lBQxXbCWYtISUEWo
n1q6gDKa7xW6jhD2gvj3aQ9C/RCgyoFqzjT6lVO6baqQrtdhpAXywpxzlglRFeoaPmiZ7YwBObgU
V+1SlY4cGXIwD0CV2fkLrBBIlvJ5j7g4gJSsDmNZoltWho7EGJ+A4LAN0MlzYs3u9GlwlR7WRYY0
YTWPs2QEA4ea8Kbd5wy0QoZYEod9sMnjcHlg36R7RcCDFD2XqvFqtyFCkI5rbf9H1HktKc4sQfiJ
iADhb+UlEN4NN8RgBiu8f/rzZWv/OMswy2CETHd1mcwsh/hKNHrjak3neAKDU8CdJ2aJYjkZdKLz
P6Eo0BpalnHM9Ew2qOUsG0QUoYKMi/IwJBzXLY6H/EujwehRdN3m+7V3I0JDlizTDbGnL5F0jegI
8o+rHH1XQHA1ks4WNZpKap0B8SkYqLS8b6xtRWIAHQb7xffgb2HzWP0H+LR0yQZyZYMCJIBXNQi2
B98Pu8lLW21q9UxujSmYKZyeiSlksR5x3Oy4gj9ZS3ppjalYUnQCGcbI/RLGj5sKwXSMmuSsXIQS
WgU1O+ZaBnU3GSC3httAbYRnC1lwvyHo0TTTp/FTez3hyd8E1VvmpCjnbEIjFBUDUYnkj2k3FOT1
RBnC4yEZoYunSpOgvI0JfEsOUssKM1HvnYvRgd+hFulzeU18nKmvfVQ1kTBF+fUdGyCbRwWKEUOW
n+yqFm0tLIMBQWuH0LM5LyAB2ca1Dlh7zBfgdEUDwklFlFhROUhTRtRfmKVz1KFF04gdIS5d9CCk
Eihp6Gi4aPOan1hoKQrLo1ihdisRDpgz2FrNbG1goNiQ06ay3BTrPOdUSxRcI46HZupBIdcwakw3
PuOFCaYZhnFkGGNq62zHzByurWDPI3DqDjvNJVPy4EXIv/aNa66MCWd1tMwGMlvSoXLi6kweXUcy
XQx37BSOObFk1jV4egmSCu0ncopMUmVvMOcwh0jwcMxa/Phic/kQRxr0cFh1kVUJHig9RDaG082y
RIKVirjhSWSjT9VYmVQuA+dWM2Pa7qCVn40D7DygWJNT6KQBLRDDWmc7PC3eDQbWPjihRRVe3vBi
t937zbk+ffoKVu0C1Na+Gq7iXlcuIJdBBpMo0GjHW75R71a6m0wgOzygFMyuc9J4gVGqgdrp8Ub2
C5eHi9NmbBJ4k8Dg8pn2M3Sp4eL1GFkamhpf4VJHYbqcwe/T9a8rX8LYMQOaowHxrcUyNdBuRgNo
bfk6X0riMvryKCkfNfoMTl1TynD8mHOd2WS2pzy1ogyzSaGPGFIBc1MQIXNsRVf7qtN+Ym1SfZk4
REekU0vClGIjK9FcFkuAIi2NFJ07dW8VDSh3MyVIqbLczBWJaETLIqzWCmjMmRkAd6F5D+dBCA4w
AcBPFmePdA4IbXBPwmamuNCps1BjP3Vdmy33PKGit8Eo8G4wmfygZQyVcne1c6ObX4Xw/BW/+RzW
8846qElrGinOXsn9HrWKY5Bkkg5uUTACoMZ0zsA88UjzTd5HHe/UcLuwkBRwuZY6q8oVgbVHq4zP
yySYRD6/z5Q8zhQICiQJCtR5NPK+7jyDSIADR2P7Bo5ZLgFo+r5itWwGy/2khxJbzmTDCfd0UQWB
kAej5KpCuJ37GNaJsEvEJw9IdngmG6x3kZCCxDQ5oa0z+3obdA3qPuUZMj2It0ovTU3MRfInzoHv
hpuvnOEbI67RyDhliIwODkugxpuEWsqk6nJkJ7J0shZ4jUpNR9ZapVGzNLIILqJt5qCJubsmjcDg
nkg88UnoJpus1d7CXLLoYOamTHRZrzJ+gTgrMlIZr0H7UaJPDRGbnsy+SCZQ10CLQZ09i+t+ZTVl
yZPtm+NtzgfzQSGUgZ635d8YSxFtCALUZVZ2X5dLpzULANYMdDxB89ucfKbLNr7QKos3KgpjvdXq
xk3YOiEnKtDHIZBHGoIL/uk6cc1QjNew1F2Mi1nzSNvZYgt0GrhedSsRUVEkg1wV9rDzHpf5f7of
mscAPHombmGRZDprt/l+Y+urXmeV7/AtGIUV7PdIobtmOT/Mjw4JGV5hIrXrPpPy2VhPH3tvhiME
6dik65VWV+BJ8xB1DIG7ccd/3Rh0jPzJ7Axk0bIsioW/BAdLtH6llBV3KKVbxY0QifbGdOhhDRZv
u9wjcEXcBQl+2iPD9OM0CfWDkTGnQVwKFWJf7qYncYbjaD24QHmixTPKLM19dAFjWQevJeW2C3oE
JTY283VGF3UEsmr+e7y5Nwrgl3f+uX2n6nt36nm7UAnqOWf7iWhD/myXSnEZUenpFYz7pVWEX0/7
IQLb5RrYDeRaGiMvUzoUpyFt5NcN6/dCaDtDMmTdeDfz26TO/G2uG7f1wPpN686hQ5ITZ7xZKHRy
ky2UYCZz7xqlvfKNX7OvU54U3d0z2HRmH/vQOfK2NuD4awLqvZV+vTJNjW90812jr4gn/lsdUG/J
0coD55MfU1PTUljNqvAwgn4yctimeYs3hNfJxXu34Yo1co0KwuB0QkYYHLZYpKml5uNiiSmOqyIZ
Je/S1KqZnwKcXMKKRy1sCaBArgMFKaHqNVfnMkUDLDfcHiwLploDW9GQeLJvu0KrNPUzBbR4bdRw
mhQsMGIwNmqiw1IECWcs+5Nryfrge7WxZZobbEJYRqKQDe9NobBjZb0c0FJBWIm28UXWMQwh1CfI
gNT8NWzhjV1nh2OwjrXo9vwp3egxXO0VdolV9I5XupfNkO1MZnSLoOdP53NwSmq8kEcppExT0c/D
5gep2F14om54sJGS2Eab31szR8K6XQ7Wy8uySH6qBlq9HpfmyIht3s4WJhyyb5IOMAAIzqbpPS/h
JQAqEk6l2IjkElU2pVb5Dbyk+ENbFvrBMCMCut6GKpFLLv4s5Z0xfGXvTCPUW9uyn4Fl18JCcndS
QdclKS3N5Xvrstw0ZkCponqci+sxSj/1+NWUxvChd24BNm5tO4+nvasjIIYA8I9H+1W0lW78TtGe
L3sVXMqe5e+XelqqGiUW7GuyudmPZjF1+ev49e7gMuH7WzZaY0/yNbFErtW4tRof4T2NLB/AZGyd
eAUt2Zv5D+kmyz3/Fmj4WppIISqPZn0NlzFIEXRiK0IwihOQIaDrCbgKtRECXgjeEUwGmEF1gk9/
gHUegXMAie/vfci4KPGdgXAjATD9NI7JZprBdhRHKVp5nWNiC1gFufjeOiJ8u2lcUHU6oIsM+A/Q
Rty37Pdohn70Lar/5TlXx57OV9opASbs1YB1F8G+nyUI+zRKI0LYH1op5Pce1GCYCXri5a4x2Cw7
KF9dR/tB3hduddPL4+Y4b493/1QWqHdDbaY7b1SZbHp3zlTevwGK/ZHUGl+IYhbH+SO5NElQScRb
/ImT+014hKC2JFk3YF2kdKvRoYzLHy2YWy/otzpgNUAvKAWTqV3QN4CFgedqyCFm4eXaVRM1/goE
eVJjAWGRdiiCvOz6oEJTKOgUKNySAcLNYFoua2uqb2xkVcXzbgAH4vO41dSJpbsQdjdoTZ8dsy8P
5J3/9r4yaH0iC7w/EkHC4tDjAIGvK/ickz4mF16h9rYN5IhDkEwux8Ozes3ExX+s98oyPMjnGslE
NiX8klFtPPBeEPvsRR8oTy5Gr8yC+2G0H3b2nS+8Ok/0xQ4ev4N/US/F9jb63Wh/63hRaER0auax
eTLBdjFS6TptlAelZD1COPCn4RYWuf52hCQiu1hTO2SL8Tl1Lqrcp36BQzl41QvDQ+NmAy0F6ol3
XaWI8rp/nMBjcg12fKkaP7zCc1LvSD9rN01BJZXCk192KtwLycGjkxOzHFVi/4pwF5tA/nhxBmqx
uKLEFzyDWx+ZEoQDa/6dA5NO79GrIaQGSUa9IB7tmY1cjGeBXzqwG4cwFz9bs8azdQg3Ddp+G9YD
rZuRxbf8XIASL5rPYkLcorwLkYcTSmKc2o+ATHm2tfOk+HVNTqCrNnuPi0k/LXBVnHjEfb1rAPmb
i4yWMG8X90d3UXl0cj7cddI+XHNG46f7fdhW2d4Vado024NaKmjJJ9FI9qQagVmjGcdYUDtRxQWi
MMisXy4tRSqAdcx4zqDaZzDLtzS+TjbdPDI+KLnoy9RgQ3mNK58UJ+Wa6HkeN7QjGXfEMrt5wmLs
sBl6n17JxIyB+fndqpu2C/jW+VnvvnMW3+6VVC5tEHrXMDcqDV5AqHH3y1ZU9Q58+G4fnv4pqewW
2+7zFG5LdiGNzmH+x6Y/DrD/Q8Gp0xNo52x3tJWb+ZfJwycyOBJM83cxCZoQQIdP2OME153SUp4e
sUiONAXp3v4+3rlHXHWTdim65De1jgp8vD85ZVJCjePdvkKKgpaBn0T6wUcsNvM59S6JZRSohe29
cuOViOypiEPM3TQ+twko8cl0J6ngpfBDeW2o92wNzGI+x9Nl0S2w6Op7TYSp+HeutKG8dZxgrckD
4i/ea8JL1fdBJ5EVUmGY11KykhQoeIjOx53DUia70Di08Q75S0WqHP4uUQkZhbW9X83I7ipra24m
pZn5pwoA7+PrXIFJriePIdP5U/ypSKZH8yYqiIDnYYFB3pKuJlYTNtCN1RslUKTpWSnw7BhXmjlH
r4BB/U5rYS2cNdRKpdR8MPTxZkPE+rmdzWZ23jM5ImCdjXC2ybxga9nLd6fW4HuY8lo0WBlYpd40
PpcQ1SVixcCmi5SVEag0r06+2gpI/VP/0xCwfxSRQUNRwxMYItMZSVBudybnb7YNIdhL/m2gNUI3
bY9PnaFfZYNay2DGdDAmNBRUgr5uSOTUeo9xnY4Fj3nlbtPsYYUaP94cnRaB6MPSy7pJZKurAZdj
2H9rcKokWin+VC3EsLpgIM2+6PgynoF+i/Nc6+cXUBDgO6ht1dn+ge3ECsbPUBB/JHlqoRpC7DhT
sjevQdnoQBaSZ7fsPLvmZCO0aKFQeu1dexWs6iZ8RJtQv9PlJvz+PqI1nyzi4KzP6Ifmmy/zBCwG
i0t5cncNXdQrdgArQXuEzAbofAPrZM/FGhR5T/usI3uwVqtNfTneyTd5jurBmyaFZbqI6fbBMakH
2w7zN7g1D61d69K8EEZst5D9Pr7OvlZmXSsGkcsOuZYvqoXa3atbZSG+QNVIB2+EQz584jAqBx9/
91sN6F6JYAkUI/FEIK+NJGFZT+7ontzwOpEuoe1UsI6+NC2b4YQeQyvKMwgajzLZhFmz7hwbokaQ
cMDcBPvo+reP1BKtGJzpxFjgY+rXJbJnOlFK4hyqR9huXnfOBIrS7FRd/cn/WWZDQRAN5hfjn8zZ
sDiwTeMTaUZUV+r/gWSnz/LEkN0w0FmagksN3f3j1CxHSOpfu1q9srYVW6y3hO8f4Wlejm4N+jrw
X5jOb8ikVl1Qw3jEckwUW6hfxgGpXyQoJGBQtgtt9SxU8KHaLJ50fZAbIAhJhyY1QtId7ooIOhk7
8ueX5R5SyQ8MmHHz4dJV9M3FfRALiixaJzkOIYY3U0kkH7qoktsptjh7CpUzwv6eAFHtnx9urf11
Psi+VIPtQA1EdUcinotbZOAWnS1O2dX42hqyV+oE2RKSt1NmHwQniLvq0KKtiL30wncuOA+ek2fJ
nel7tqvxmcHDbDWi0ZgS9vAFY0idXWbGL7yAaUXsphxUuX25AKkvLX38hsYheTR23Os/uqnVFT5Z
8GgU8foSZMs4QyyfgPZmrXWbA5QnPSQV3x/GHDQQJs4c/pJqcmJfsWuMRaAX5DDFuRLjkPH5xUP/
4u8iUwt667eIlwxEV66l8bG18/h1goUQuj9w1voQLWvs/e8fqT7A45qC+Ap/f8chLhmiOqgvWqYh
qM65ipdYa/X/1IA8IxbBgIRz7VdeQR11BDBoeS8wqYhruNCr4ivf45Jt9QPI04t3V+qqumrZlbt7
m1+m5V8ueULARTyv9+gUvP2PTIq6qhS9MVI7+M1qs4WqMzd5XLLis/Gtn2p444/RAsd9+e83BZtD
tD5Ntu0Z+BoSNZfIOpMS+jLlzo/wuzx/QZFqOM88fnQZuuDS+3EftdqMOCYqM34LJGZIV8NDiIKf
L1EeCF3iqcJFRRHZaxGK2Fh7zhLDh1a0PhEN10egUP7rkqz6qCpNyKIBJ/8mc6wMoBDvS6h3fDMQ
pOoUtnbvICmL/usePF528eyUSjv7u3cfuaouCZC/EnBwUCR1RDFqXgGJxXJQmAm0i44gOWNW/Jxd
IXJtz4LqnLo9CTFVWOfTL5BnCCuPmHQdYCBRTJZ/S8Ch9FkFMMM+whhYUrHFfbw0gOeN6uQHlCMn
q09CnuaYuI99+XSy1H25/nK+tAz2+3/9fkh12O1zhsyJHP70l13IFOBvGF3MmJ+gZAc1yIIHO/hC
iodyx5AVS568Lbgg2EmshRRkcIP29AJMmy9anlIXdZ8bJ7XcPcaOrpRO8RUwBeAT7gfNr8dShYIU
ox5q8G+skMuEW5zmPqELAJuHkIt/VPfoLPJCG3A56xFYMRGqrpTjRlwCLpYil+66/6CPKgQOO6FS
TeWvq8WQSfQbD+lDwozh56+bydHFHlzHrSP9DxZlbnIUZDsY/d4CXbiNXdqNkPZPX6ua844viAVe
+ZYddAerIc92i5XNoiUVLDUvCQERt6OJ3c9prqYjfCXTlzIJCF6Vi96/GJPIW+WfdgFRXVRP7M8z
ydOQ5rUsdLDT0/RMeHsnd7zMkfv/+exsauIb2tYlvecg5y83gbQQTd+1xh8FAkaGPEEpRWIIuFZc
LxkEwOJK+lPdX/t/nDfoSAwAgR94lr8lAZ+L1m148rQ54aZYtAG9xApGyxFIqgcSOmBFR/BJtFDo
Jj2b0bIvmgZ0SEx9OSgG5a50v7DrlAbKXqGlxLw1QL6V9OiZZfI/fAWVMGQ+yYzu6aGZmf6bq3X5
7RWcX1wpmJQYMF2GVswF7UtNQINBUuaaV6L9iPYRy6PR6e4rw8bB6AWxS/mgWYs0PblATvxXH26d
dfNDTgr9ZeIlhaCntuY14W4fOorBloFeZy6HXKa+OX+CidGali0jb8qXwSsacbZGCrS67Bm/lwBZ
MOm8wjTTTDO4CK4AZepqNCN7IGxOAAsbwh40vU7O62H8y3SvlCQOkYI6PFNJ4NkVhYiINKsqJ1vS
Wmtsf4oVm/XiM6cGNwtfJHg1U6for5hpfLg3GKg+Qb1uDoJlRUHTlFIiU2tQeELpsdVU7liv8LJE
A+X3U9gSWZowhrrjHkp3L/pXxljBaAc4C3tyHUdUR0E+RKsW7HH6rLTPbVBHRBLEKRQx+OjX5XvZ
faIOFZmoFpsUNoqAooJq62sGBBHBSn2hb0OloHvsI7luFZy+/zKRGcbXRDAUN+CwbL38Pr4MazN0
a6lrD5VRFPJpp0+T+O6wSCqCWYN2AzJHsQovQoz/DyuO3Mp9hDJr8o73LBownAnA3FOT5E709G5b
tAO3vsRuVpxs0wdF2a5Wn/IgxXV5yyBkQEoT94p3TCTBqt0qesP+n9y9TtMMO9lDmLYC7fcRR2dZ
ftlncgbEl+1jrJ5bNSJ744Yr2d3sqGkS00XL5NXjAL7xWI7jOYRqzSlCQ8DDKap6KuVmWCQJqXfQ
mQNmiVtIpawDbhn/XuIKDHPGlvJTWcsihmSLfZZf8CcjzXilt5qWpD5TyJw1zp1qIAAE+a1aCM6G
TbyQtQ/QrKtN6BdOblHyvWiJcCrOuFDHX4n+SfwPz67yIG9fagNbpulwKK3QCoh0zA+FamW4T5CM
LjagFZ9A9EbdRsGrBgcDVaJ3IsMB9Uh4mIBSt2A28gr1JlWra90qTQTMH+AGICjGRhQPuoxRLOMz
LGIvB/0uFU9VWDWWj3WxLYlO0Jln3xRSGCJ0uM+qr6IeoX/IUc+nDcC0TFO2op4eCWQbQ9qBITNN
2IiZIlnBVFU7QYZZdYHTY4M9SrJ8obZGuSZH8Ux4CeZee77qoFisSJ2nRUYqAIirYmqJy1c9FQZN
J3LLSQo+FVCYX6MMS0P1ioQ6pIMp8J5JVs9vS7IBcQK+XLhN3YFgUpxS8sFUxmEmPF3RzATJYRbr
NpirNEm5eanUDFof6sRap4Yh/MNhANMoWgGD76nauZJkJno6JfsYlr11E1GbMaxifldhyCOEc0f+
JBh/CCKJJD+mLx1/8NNhx8ZmnDASeoSbeNAtnlvhtmLBKm4pujfuIcWEjVsHxx69STdQVhPiwutx
NnjQ1oUfUMjC0ijDIfoHwg4ogBUAUX7BeBelZKXalVcjFjKTQz0tF+rsiBJLdpMQDy4G363DIlfz
HjxT7M3x29iTt6Nnvb344H8H52d8hKXp3e6Db5Lvp3c/J4ryOth8kYajSpKz7zewRKnz/Qx791YJ
P6DOHKQmzLUGrbFazVW6jUiGaP6QFOJbqYLYfDdJDlD+i96g6M/nJGSg3m2BanCSIYPNMYegC7Ix
yuCSQVRChW1w8ldYG+qhyDsIba/asTI7mpvticH3nJzeogmeivcxpKX/EAVNVVAFVFOJvadSH9Bc
HCt9kJ0Cy8HZnfDeeNPelzCPYsOrPNNBBKnHaebKI5zFkqz65Vo+g+asNNpWgYc0gNYq6AtoMHQ6
V8qbd5PQwbzyrwbPIOeVqCWBZhWogvTRGmzoz3N++JKz4qDZgXZPkAEmEksOiL63bUczdwCgYzLn
hKnzMd9VipgxlDZtFjEBnrWEUOuue1YH9j9rIwV+R628iYDQIsBqdrIcld2TJyfIeQcJBmMDCa+j
8VjaM8iFCFJAPuoMrlY7m3MsuBTudZ6DBHtv73IwjV4V515DepmranxsFZLFApghpKh7fSFU8btZ
ObrWSDX8I6d37e3rrXOldyxvnQ/cwpt7swg3TtdkUVniOCKmVzOSeqqJScRdACQdrKq30il4z7km
RupMF0UpQdDZXHC04ZCo5QIXuK70kLV9KYQXMKrHSBBmYZxn7NfHE5Mhh8Ar7VhRLIDFARoZeDIq
39peJGE+qFeJtPbT5InDBXckWcffBsStWGiBNwLYQsTAXBPKiwf8IdvcHsgFGPS4CqwJzFaN0h0F
AiTpC3gKUubNhBXecy39WocBQyaDE4OIYZZBKICOsxuIqjjfEAHHMJecg7vbf+AgM+ZUDSdsANeh
4HesaOFnfHE6tf41YV18BiCGcQ3RN+iUvWAMX2cfFQOLMhy+pR4+3A0kYDmOpXa5m3IN6DoiVdk7
TdHZJtZnsbjHuFk3X/mFalLp32fdO0pvG1LS9mtNnWZUm8+u3jssvfuv8QNY0ouSSr9g195eDgz2
yQ427Tat2r13AycitHMoiK771oSskl+ZWD7aI38n+p6YItkfvyn+edbEmlxHL7ZmuqLcyJY9otOS
WgJKQlLlOENPPtu73oy+o196OqoZqwmHyeYPXxEFEpKQuhEUk9cxPaiJxvSXEmlq1U3Bh6R/gzpk
49NIcw7VwcaMekfymW/by1HNA0pVBF+VQYZJ2pDNnzn4A7jTv4qyFPrwlzzktE2nIY8UBgk6kbjB
wHKNFA/vmJPyFmXbQHipNKzsbq73HJv/PUwtKmz83rgA2ZTn7gHT3ToiZfVY6QQOwu5jcFAs4pUe
Ex4UEPMcJ7BiMDwZLJXu5u6q3uKdzFEkkOzV+GcrVAPuJ8Qp/j/Qnm58QYJnTD1OiSXF3WqCe/Ti
voqFQ5SzOH/IzyAnovIcFUHSnGJ6iljeoWKpJj8lXxm+1vBv1FVtCjEVzorKI0NI5E3iQRTNUFTB
l2qJeVOkdWW3O2zCaKHzC7IpJG/DZfyLZUHkqBn3Ta4Gx2hc4aQOtRjxPZgk1iZUZFALk0ZNk6Do
iPxvCCG2C5GUmlyfmIU9/PHGq2DB17EnzfGY7DRCOrhr+HFD4tw/tFnQCeOrcNyWYZ8ttRSfSw6m
HuCk0siIY+f7EWuJ+0pdoFyDW/aNH+iCsIbTHoHohyCGwXdGnIuMBsI60NG0WAK+6XUMzzrAkwwC
CQJxGvCBK/T3PI8uqM6xm3h+7BUNfeM/zCfBsErWM9xrpcV+oGKueJeUYop0w5nZrH+95jDuwu9d
4zK3Wp1m3Fz1mr/D3XgNipqGBG1IdXOwizUHPGF7eoSgCNF6SttWLW5yLAOAOnJWjEMny8SPYD8y
zzxE0zqZzv0BrpK4HsL+YMC02snT0Rvn/3E/9IowRhJvAb8l1jcACLYyBV0Zdvkspl9aywpATEGH
IKYXYf5Qda4CbPSUhUNVgBFktJ3Ro0KSlGwALkd1WHJrTUkHorbq7RPGNSGA01uj/kVAoeWHpZkX
q0S9OPRlHPpFZ/HlPVXklLjcrR8GOJtblMvhLlJ/NIt+oQTc+JeavprIKsbVnApd1C8N0zmB9Gy1
qZ4HGRBEAAZmPHojGSmaqU//KDFrLrBnEOlvq087bft8AZ51F3cAl5ff8qG16OsUf8CEAiDijBDM
DeSxZ5cAFoW8WZwWztyjJdZee6rlSoRfEPbgGzmfXIeXZEfuOLtw0MyGyFvRmwmRFumQ857z4C3E
GVgbAedZgiCBpQDXjv4j2CPdiWpVLEibimFqdaBFUK4s3uviDcdKlz/H14rZpNuN5XjDvd4oN1OA
95euerAgGQrqdY0teY63tJrJtdCqx47rCguMLwT/oLeCUCp0P1k5oOdfWCovGEfZXTDyTM7XdNUd
fX0R9r7QHqWdco7KEym8SxFIOvFqt0hvX8B9koQ/4v7VJ/IgpMW5hixZ9i0v4zz/56FlpT25u4bD
I8eMXpYs2m0sJla2J11+ofwI/+lIiUDBZJTzxYgaAfXJhClEG9SVFJ/v7UvCRcm80SbaREL76IkJ
OPFNNBE5Bgwvf0iviA5AvAzAvsSCDCwJ9dTgDWAc50LI/CxUUMuDDLYvwF3eobG8ffrFw6ORnyRm
8lWAel8aL0loWiTjD+A9hgAzECaIFGK0UwRlFENd7dkuKnVfcHwk3yxel0aJbnqdFs2IbUhmgwFq
WI0NBo4mrjaj93ycLV+sXYNoyvjkpy43iYEKHd2071AMK9cR9yre9IEsUXF92/cx0Qfdc8A0AWCl
9Nuh1Q2cXKSBmXZkKxdksRdKvQhmmQJi0jbeuDTaGgsanQEIZXJkZkwvBmzDTLYhl++A2PvmRbQy
DusCG89UxrsFQ2U213vjMff4Kw2AH0b464g8Iov3DQkDBn509AvAF1HEIEoFp+gTfZZ9tCT8Nj/L
fAvdGkkfwkhpkHVSno70L/PYCjLKAhExQtcCf2fU/Qx6fnDKkZiPXUH2dJPMtKqNM1ACd2dRSPLT
ImIBLn1CJtL8IJO3xHhgOCfdroDfYHO7OIXYk8aUmrIw5qiDgCtZPuzRkw+JiP4AH05hiAupJt6f
4GqunCoObJKNqqm2hhvmwFf+MGNnAp5nWokUInknKW1AHFSj2ixcVchqTPN8jvmwHPgJvEUcSt01
gxRW/zeH1FeWmWLOttyIurNOJG6tcGGGDxi8fqqOFeFHjAsBQOCSqyKcwgg5hCVkQd0sQ7nAuSgG
zZd/5Xm6EqCkpeyGCkUgSlhOU2ouuB2UYOqBYg8izZ7eo0IWzaivWHHkHp3Ogq3fWdG5/MqnrFas
wIQ8gtHh82jPVj1Q+VI0Pg15DjM1kCct5mXFmRrwqga0yckBN5f3hLwi79Ig6wFoxxMKziGpIcJc
Qw5VPIF6Mri7Tq5F6caUZjKk6DZJKSRSQ6I3dpOPUIVXkKzEIk6WwxLMWkXktCCH1XkyHZ40e6pE
66BkpraQuLm2EguiTNDyhzBIfRfXYd5TokLROkFLSEQBtxFKI3IPhmxAB6r1Snri6l2lWCkLcWBY
CerHp9hhLBsALVcwRGACcu8QlxO+Aj1tdo+gUZLgKoDqZXmQeq7K5Ds6KJQHZHNCWoKdoU2WW6VO
DVqGDNsTlLE09nVTV23dLmE6pp9M+CGE579bWKav6C0sAD9o3Og1WjbtInP+dqxOeDSaBmu5CTZ0
Z6211NJWi6uW0YvX2NDjDF6VGtscgiO1pWPwGWd3zS/DLQKMiQYDWSWRlMhEM8Vo6a2b5oWxi6YC
QYVOXGSxjZhWxWipx9KBqrBsowDPY/rFcrcC5ciYoWSTMaKQqiqBCLAvclUykurxocli0KSyl7KY
X7Oy821a0LLzwW7RitaTx5DpW6lq+P+bqRfKhNziiicHhK/jkCcjad4fmiwg1E8M51bMpEz0JcuA
TbUftQM7gdeATcZEKu8h/oroYKz6c+az/pCfYZYEmXu5NQbNSklZVkpfJyshDCs9E8ICkK+dYyWZ
A1SmAkHtRvlM1VbEW4ADJkMoaHi2Ronew8LQpnceLoKyKf8lnQV40XhVGppFlsBbwuG4ATgQ7Oat
x4KyceYgvMmjaG3WBws4o3NeL3BUvC4PRs4TLhNjrJxRYNSJYpYU+rPfd6ferAy34+oyL2jZbXwa
F892CqCpZFfQeyEbTF3/blOgxDx2/xpLc8WTJYU42e+PkxwD6JYNd5IkrN3Kf+adb0Nku1nsk46c
IpOglA7urTt1IeuJrCzAt3xkdVZNJqRcIV1NE8nEYc9LQakrJqQaOGkNpd5XZkSU4cdl5GrKaKBe
ZZ1lr/VKZtPpigDXhEt1d3eRzHVmmYvQGL6urrNMiGaghPCrLQyTFZEpJFBbNYMOYcdivCBMfztj
TOuNLqASLNySwrkTIFHbAIDF5EY8QKh24Ya0PYwHuHoee5lplPWjugCbhh+lSDIH/ULqU2uzwPlp
kvErSUHwMa3ZkpBRaYBNxMCOM0sDvQKbw3uVhCHXaAhhkLuyb9Dm2hhrye9ib1clQ78iiXjim9Ae
EVIah+Cf0RKiiQEuY6YNYYVl7LHNbXscKcEte0+ZQ0wBpU7EvgQJjWNBenALboxehVocFoTWPfnQ
HB279LZLGPK9mEM7d2VOEuAxJMVJFfRwVM1SABmtjSfeho1rBHEQFFFuzYewQxyFhD17Wh0fZ/6+
3vy0UPIYiclZmaqVRW5ZfDnrPiBRGt9vEhrjgvooR9xpFfoBGJ2UMZYyfhWvOCjQPzK7nd13R+Dz
b//qX6FxiIlvIVzxNOoZTwzR+nf7e4jehmBfIWNWIzuV+cXk6UfKpf3nJZ96lnd/QrCX1IhliOLi
fOh+jB5ecfH1rat9GcF6XhwxdRqzmuIA3wezxEoquNjJ0avMX1t/X45I7LZL80O8A7NIRmcMRJMO
Pi0OslMpeIC1ozrM9pmTb9XopgJ+ckzBVi2/TZVYxU8KxRUEIOUmybsqt98T8KQ0sqn2y+1Sd4cr
ffqzaHye3S3T0U4M9ce/tsaaZhl15QXdMGu7IoGodauwkJOjRUmOEP65rJRW0xcsG4UbWQd19cup
9+WrSWgna/sr9E2hw8pD0fgWViMQvlUdyo5LhAWpEQfmmsXohJmmkwj8Z8WMH83qap/7ZYA6/24J
Eajoomji5sZHLmIjJYWUd9/99dW+9+vzHLjns1v336BDov20dGrSajEbu3I2VHTbmsQej+MXBgbH
WHZRRlWGVI81uuWlHCiCbHwidmCCEOzRdKOKgXUiMJLoitE9IvgmfmTw4rhjTbPAkoE7kJsvPxGr
Cc04K/hIPUb2R0NADi7qQTQQVECmQILqOOZy+/vEOJWCHIU6FYey/ACMDIRF1bVG9W/pVqiZ9JOo
Rq8/uEg8m+XgCXdZLbSjU8WuczwtmQIOKiRmaFfewT3E3aiSlsIYrAb48Epj4xJvjHYOxyFn9UZJ
a8A0HtyCSE1RBmT9xWpis1m76y96FV//3Nz+0gBWe6qbKNXrXimW1MGHIZSRpy2KuZBRQwJuxYw3
+97ZEDrTftWe3wLSu6hvzAs81o++WgeJz9wmfnu6+5ZleuLQ7DfRGbXYuuaWVoO0lXcqsXhX2ZDN
s0mF13O1dNs4D1N80JonJhqJY8yowirdTnGRygJ7IHkckXwPAynubHvii12zVhOTdSiNjCI7rbVX
aWyTJnZNutg9dRWUc16jd0PdZvZJjdLQNhHbL5k1rWjWFMX/PKfbKLWYzqGxbbJgAAnYRu/4HW+j
UrtCT4dyFySYgfCdmpvR4Rq8Hs6GXIh9HKYkhfdwLXBSr+ETZPHHrvTrwzWYNYB314+Xfxbsd87b
tXjxjS3DhQGyfgnfrD075wzljL4KO+9jj58skoxGbsJEKVTARVbznKwYK4ElBZXQ+ZkmAxLmtU4B
N8DnAGgi4223NAcs0c4axhA5+omy9BrkGsga1FWsWa6da6e/4tjrspyjWfCgtTlqtgg/VOIqsdl/
+YMyGYZ1aC74DZapBqsumCh8YjdnLhWOWCqWvHw9WRLVRNVl6z3JI6wi0dxzU6b568/4KHIU6qou
kYkr3yxz/Ojq9z3ahnWLJIaurJpI6hNyG9RRSd2P9FsW7DCQuduREMEQMgbUkJjUCBvUo3P0oK7E
cegoFC7IDNxawhvgbF3s40B5PMkAU8jYtgv14LJriXq4r7n1CbNG+lOWc4/k1r5pFaID1eDCCmFO
mHV0KW7OZUROnOV96/OXEWHJfsjjlWe5x7BnfnypRVrMtlr6Czc7HdcIbR/mLfpfrb1EA8LB5uPS
vdVKkAl0YbPFtJVOL+ddu06U9gqg6OoCUD5hLmaVGw6N8BQ8XPf0Cd7jXG/Xr+XCIoFLWaIvZcbO
fBuXr5DrMSDIkTxQQVL2jB7Ky0LzHWk9VKIou92jw7Ls38mvws7kwUBjIMsuaerRLJD1R2k41Edl
0x6cPHmBX37LJs0zzU1Nd5kWeZhyXQVgAf1EjA4sMhQG/wNK/wV1A+8/87NF85N1VapFjh9IKzOy
eJWYhAbAY0gYqLgpJsqFuVDtXQ+I5OhrdBEmn1iadbm+/AKthG8GUBYv6GRKz+SMwctuVmAFtUT+
hAy5DLtudWrpUjzQBjWGNEzMOOAVY7LQqsFoFaCyFRDvJnUisDwrEydXPVrlJgprottcHUAVkxil
JnPGTJKM4ObqA2aCUNcXSVWN6G5esV3tX7wvLcYysqr0wba/b/+AdJBEKl7eGlkBtKnYE53bLD95
IzAg2GDf3jiAyk/oBlI0fg0F6JdgEjvclfLMhRXzMpQvKVUm7alykcoaCgzBeJPd1jonHpoEkZBE
irP7ITpE9IOs23fLLYM8Ja/4XkIs9urzVEJU4lzq6zkD5AreYTqUg6uvyL4Ip7ev6PviSHdKu0D7
avcLu/k2PPbVPkA7x9rfFSxHj9gx1FlVrcn8TIp/1Kd1aDcSV+oGqgPVFrU1dMOnrKC4A8paPsdq
0SDnucriKW9cvzvo5t38zrapgm7VuS0MtBqIbZZrEao1BmIjw0uxhzrG+WoXg9LRhyZYGHNYKisD
RiJpyl5sSRhrr1E3ciVaoZak1XvLursWloMEYyvaBzd6MBXIGZSq3rWhNUfkXaWLRBnfUn7csitk
gM4eNQ9XYO2rZ/XPcFFLYAr0BjHKlYWoRTU+OovAM1g/yltkmR39vyfLo5vklvS/Mj7kCElGKdOi
71IWECfCsPIpH5DwEHoCPgcHRNTEC4a2vmBPLu4MOiGnoNjV6kNplNYGSkcJlnQGjiOkMueI0yPx
9w61A5pyAhcGUFZt3ak8V6Icu5fdqD7guRGlhFrVCVf+fRM7w16Sf2E5I39CDRGCmVeoklFRPqUO
2mILwGwb7MaFVoUiB02s2GGTUNty4tR06Up1d0vVVYghgTEg25Ums4Wge2InFp0K4Krm1f64AlFq
52t2XrRB8q7KVVk0XcqOWIk4HbLQUJsWRWIViIW+V46O6yPAIKGioMhkflJnn1hkMxskhPbJec7V
CZ9jtWdT/i+7aqoEvx0oQ0Sd2qr20jAnYmAqgf5qBmPKMCAZyAUDtDfDQiAHKgZmgAi2kl1KDW8l
rxSE6pGm1FxtNQaCuGWXnvPJRaRjnXBZnSYMDmDbKvs1CYDVoCI/OY9STlYxTqMH8LMHryrBKIZh
yujiQZZPVNsmgRaBwBrAFb+FQKaT0My+UsJ0SqnzISmGElpgbb339D49QW1uV9fRgbzB6LKsp+4D
dHcvv/Fm7XPrWp0Ak2jta+E+dQ5l6E6348/1g3ZFYKHx206bl1nMo90xeOXi3Me+dEqIAM3sKsYM
CE6SVkCJXxuz5iFv117O7oxOwYs0APCmY6eOK15s1uBhUumJt5PC6hA+AMnuUdqtEwXXvO0a9u0r
ekTiXH6A7WtwcCyMBx3Yr7hyAlELfixy0Lkr2NzevSfcAysshZa5CWINMtkvjfeGiLf3ucEdpfwp
ctsxEfZWBfMz/aLoq0HnGOUTZh2qQcJ9pHTsg75vWhtCQeb2DHWpMzWJPe5nib6spZxd6wj/rlGu
CfwvxJdOQKbpJRDWPgYloeaw6nkMZtskOTNBBpSYEBDJ+icqEYqrS2I1m1SAibhpMunGGI1PE+Cc
wYPc8xW6iQBWd8gNGcUhD+VBt7yf625u5o96UPjL+2kkiOwL8srLr/XFU/k6T++Mks7vE1ZLmdzL
PspNoU/Ee+5ps4L7/AY7I0ur+3ogAgUI2/gOy5FCN5VqzZs6+yR9H82Ycje/eMGL240efBWgXhzv
YpxtWyCMh18ILhNIeFtOkmyqppHgYjO/7siN382LrWJLGMZ1UPaKaJ6QJK96FbcAA088fz0WjEi3
ugMfj67OuONWdG4oJChFJUwZWOdr49rYAPBM9EwZ14SosEU9FYfDy//oC6rO/4g60+5E2W4J/yLX
cgDFr4KIOOFs8sWVmEQcEEVE5de/V0E/5zStnaSNA9zD3rWraue8ULjeQvFi0QJp101vS8wb4T2C
lnWxyzmd07da/6Pv9ZP4VzXCE1CbKAgsIyJFsehwU/yvxWnP0qNOkKDjtqxFdFISGlKaxaGL9Oqq
G7GI67o6ojBrwGstJB+HerEstBg1iLyoSRjnZ+RRUq/oeA7rrrTZUlGXTHdrIDGE5A/Sc6bL7R1+
eXVQH4TdJuOwG4UQNep8Xx88cNpADqpZcu4eC/lTAk1agtUrAnUdiJFBrMUdEXvksT4vFfZJ4L4F
bcgDc6F4+cHJH12d9+zqpG4MclH6L9an9em9a30Kgr0ABZOO200sCtphJ8b31Kv2KqBF5S1xmsRS
lr36QbMpJOPqVMc8FU+Xzy87PbFu26Xix3TvtLBz8IzP7TJ1LfXbVWgpJ68fal4F1xq6qlYKUfDB
fkEXQB665/F9kU4j9/mTL6veBXEINMo7AvNW8BzEd5QZVcutGc5zcDSdSvCOnQaZPA2HQ/eKKrHS
ufj0JHQrhvu+d4sV79w1Vw1wt/q02aZmkY8x6ail8uj0IyozB5pFHif0kCqKgbMjb8czTLt17VoB
FccYNLQyTgYmxlpji036iV2C4dTx7YVHz9q5N5ztodus2yfKr2c3qwRHBFaPZXVeJy3FFIsFl8F6
7ySzbWQ/URUbXtKrWp1T1TFqeEccJk9Y6mGntrz1Lfc6TpEqIilGeYzI6bQ4V2aX0Ra7gl/oQBYo
Sa/xk7OjPzvh1CRQzzdV5jdVg0H29FpQ3ODJkUjmFZuEpTKDJsm2Zrmse7d5ZZyhMP9JH27z58Ge
t4eUvEfyZvywjDEjr17KVE09lG8AMt00doyP65poYWkE+2Vj1hhrfgD+vogQxKSBtpKzoAwfrgKV
IYHKbEZIqBAOAAbEHvzoZquUOptFWPIw31mKr+tqUJ0cV8/NexN+xcOKSWnu7h5Yr5nIFPij5W0Z
fT6Xyfw2rY5MIE9zSCtOHJLDTbhJ5vH0Otf9cXfcJR/Nr+Qn/Khsnl8PjmiGf+U5uNOO89UXzfTm
15f3z/b3+/fJaFr2o2ljffrMv+Pf6Pf0m36n3/tf4+PyfVkXa9TVSwYnMeuqncpYpWYkLKzzhiP9
8IG10YQVFsENayPtMNw6cqfYsbzX6DZpGJ3b5DZ/nuiHNWk/nD0U6pEx0C0bNT0dr57lib3+Zv34
bz3REpwQlibdOzLJBhJH6f7qGE/ktNZDGICc/BZcZrfFdgf7LD137gB4tAMjrqIhZn2i96al+NBL
KPM19p3EM8eXwQWxl6S9hyKSp/jo1wZ4XkHcla+LgSWLNqYqvN/mpo3vRPZVwVDCxPdk/Bw++kfv
iJr93j+OwzExBLyhwyJZpSsZKJzH5/FjeBnjwtCNPgz3STCnXabeTxhQTe6ZNazJh9GLlXDWmhmB
tsoTb1FLuuxgEsq2e96wDsM59HM/LBSf19V1pRc6LcLZIThy205qfu6/EgbJ003/0j/J0BS9g5hq
jffyNY2NigaxpA0ULZnKUBqFi+aonu8jlM/AUkE10BZ9/m4y0mXJmjDO06jYlFTvUBtgFTZvPQFy
wFukT4oAZO+O1edf01fXKN3f8IJ+jA+Dm/8eXSePJXqHeTjZBlbQDNrjJrG6ERQXwMvYpSV2FLy1
X7Sn7el2cqRl5RF5a8hRGYXjaNiA+qj8RDGCDkUHx2ZnTyRe7yX1UevcOVqb1l9e894Ntpdl7EDn
QjulfqH0JsRrTJNOlRNOxFpAH9vg6OgeprX1ffkgC7zO5RFr0jZq/t7bmj9627XvfB3/Zut2cYWM
gExBhWIVeGuerMWv2IKL5q7ysAH4JQ7rDZ15xDVGGYvUVTBejFCXGCLpXG52u9YjWnnve6xDOaHH
LO1h0WJ0nhW7iV/H4ORaYHJUWIn0jPk29iQBRL3g173q4EG0DkjnXD+flEpPQfbLLsn/VkDaWO9O
nQO0c+dZsxOra9wHydM+fGOdb9nNk1+pdark/i2v0uhuAREoh5j2BecbL6m7N5SehmdsHb5bWYQN
Dwq9Wxtwr3bx0rYTU/f7xE5lU93c+hdYSMj6eumpwxvPKSD6e3wm/AwXuF40iY9u7YbXBcpF+JyT
7Xfz1r34Z//im7Fdr2Oa7NS+EkgQRP8IROrexWcbt8zehUR+fVny+Y10bFKJu9v506sPjLTDB9xS
1lg8Bsbbiaudh9Gfp6RAdrXR2S6OJDxHO68z8WsDcxwbwc20FbEH+9htfzWmjdBOWs4Fl6h2xb5M
bj1zXfOSkE7AKAoag8a6sX4lvdYdVrSYSLKwBWS7BCIxCciDjrEyVq/FffaYRVFHI5umbvPLvLY+
fObr2xKrJvaT5dHqkJIzo2gf5rbXgF16dtqJJdi18CI1HqrG4jAGPkJXFGn22m1f+oBs0GR2mDNz
DCLcg6eRdFrLeHN3KyNroqmwncT9W7GsNqBpENAS1ramaREmlzGY1kuSzK9WrwpBt+rWWbeweamw
dFU03AxMNkJk71JRIwqVfN44IJ3PORR7SWBWhhyEbtauzMmU3yIhgpvK4K90k7Xx8TDYhpSQAmS0
WavOgxvEE63Qe0AXP2ZzC7ahUzXsdBsPHrHlPcGrQmadiCCKJXmCVeYTEtuJd7CrMC+OfxcPLrl7
dw2WyvUu7OxgMJ/gbWT+w8V7CS162rUmSrxFcSfrb/eudESCeenrA1D7oSHSFkmrPgz6YPSxrs7X
ra/sPJxhKxQDrBChOKZvTB5k48DbvAqkz7YdKPbv9dGkDuTGu+/vmbdadBu9Gokh6unZGmsCTHI2
bOc1XymFUhVhE89/tgScsM2RyKJ7CrTzhV6l1+Q+HT/mDPDsl92V33eihVR9YmyzP4ntQTqmWmpM
sZYlqRsXbqTpQGgGO8UgKdYRmYwp4NbqV+d4deFQw8Ip8SM1AlbKrGeWVlqIAzX4IPTYRZ8kMmav
vpN4O+rL4IhT91V1ZROEOQC7bakmf26hs7WBWTsatFohhRpd2SeR+/cPw+O7cxhWJzoaIwvVv3KY
8hOovPHiHe+X9Q9rkc8ao4zcK30jblQVo4Z5AMkYW/cqXB1XOf936MfDnJxKmvII44canCJZHtT+
tNUqdXgOGwjVqWMWObMYt3J+kMcFvtx4yRgu0YW75fM2QDbO4+Qr+dKZEbe86tS4oVN3/zsrcm69
cQtXyvAyO6LN5wO9ZRmpaJhUeqGnqybJ7bP/7uOhMZBLRGNZXWRTWTTlo4i0RZx1Xt8ec8lwKRHl
UigfgMnkxOwWWW77wYKA/OG1fhGRox7Q0fg+YfCJXoCbfLhhcUmUUpCHSt+85r/3qLRWqRTTedMq
rnjDR2wR94WgRP2aryRXMJQ+Uonk1fvNRaZwlWJMkV3XpndXeWq5a2rnfHII43sgC8Awpggv2l3c
+pjN4ozqPSWIIFkXoaPSDVHiBgkOpT8iZbXvMNN1Clma7jxzmQaWe3KZ7BUJHYnbdq2wTO4Z8sFI
/O2gTQGhwuZieWdCvOfP8+dKD1++bXpXv7w9JrWRjnyU+HVw0EFzQLA4uUwv0/NUI7rM4JmPvccO
k4mhZI3RsDKq4WuhDL3VGxIqjyojsDPcWXcnRlatOGG3YdyXZcZ9eAdJWx1n2eo8O8/ui8dC5h7Z
2HIbIDEyKord/BfkBdck7MMSIMfjLF6cZ5dZHOCnwdVXNItFW/eGx0Tsal+rD5JRdXAdHSYX7A6O
IxmsmSjxt1hEYXnC8cDOqYVeuIZZv2nDxRpQwx608FKT1DzlEPiTIJ4E/HHfHoLsSv/aqxZJrxTp
Z7+ECmR1Hdku0UzGuNKIew20k0TgOylQgQF+gNdP0Fzk4+bwGWw9fAsOw9R/MRqq8323eQSeiQuI
ZkuEJ9tj+GuTlyQy4RymWRDOwzkR3q9KwVrghXVmVBI1T4+5TbmKcgvxjBCRmn8farPRdiP3Js0g
zcwYMIvYfr/Lfw3v7Nunun32s1GDQTC4+KhCcYuzBon/ABkDHxu2fM4zEd+d+31wWoD5zE6sXRXf
cs+e5RrDXMNiepvEkwML6KQ6OPo65dVB6J8u6LY5VSSNJIlgAWviBRxiXGbxIhlX/GT8Hl642LdF
vrot2BCjtGv+HT703E1BbPyuHNpKVckTQQlmXPIna1GQloMB1/Uw0VFdHz+r6/o6XWIdhnCk9G2Q
30uNHUiZejlOT4SVt2W+fq23H8qgku/rt4BlybrqpMQvbFUUUV/X7S7R8KxxBKZPvsF0D7/X78ZM
FPlycpeIVHv0JhO80SDhK/1L/qq76i77C8cKlu9DLZMalsZQxjJCP8iWMeeoezmI7QWVN9iIn/Wy
TzmmAE7egyqbDMNY4z3rxbjOycqj6oV+6DNYBw9urX4Dwjsjl/E8IlYs/1q0C2sF1rgdtAJunJ9J
JThMGKqc/aQHYNNJfNgDjOjjYM/baq1MLNA0W8oZEzlXRrnUK3tsS4AvtVFpN9eG+CKuEQRY+pxo
l7J2rV5lKv+MrJue1s3D0PiJH9NDu3fOu6R6V/wo/VqVktTxp7WJ2VMb0+jstXY1nDceduts3y89
qtIHVsZaJ6s6l6ebc5Ww8dz7Vv8Az8GiUlKQMYtChnpQqDxEmuC9EWLe9raKa421qvm3nrztLwU5
oEEDjEfvirNsBJHf6NaLW7aoF19d+amo/TK5JeXyJHkLmblK+QT4KW6qsoLr9gzeE/NEoZ3sttya
KJFQ2QgyogOoZfxDs6VDjyLAToJ5ApbmPLMx5aGYgr7it4LogtyGChHpTRcuCn8PHVbywS/aC3b/
euKxIOYgzu9O423X8PZiFFES+ItCqv2U+hEXGqwNn21qnvReWlhzBhvE4CvGAfC6tpPNAZgVYYXp
RqvttDW/xB/Wu3uH0Xp3TnmH3KLN6aaaeIV18bQNxBy1SbVnjCiHjk4wKZvbbgbK9firHYfNqZqw
nqnvQePmeBYHj/6swqbW7bxJwMosavpitYqkpG6tKXLA3EkXpUTx2regDZwXqsXfvu6mWyXNSWdZ
6JwX+9l5QXuJmeVLdLGlw05Z1Vdd/zrcjuTNex7izQtRkK5D/6qNZ95VSRDY9pq+KAwmVem2axIN
XUDAlDwf4PsydIKKbSg0Y8VVdUBHvQ+iwPYb74hkFRQ3h8YiXD8+yh+lznV4GRrT2uQJo3MKr3Ri
jbYcqnLGJLDwyDL3ydbaNeEyiWglAYZ4U9Apss59FdEdTZxwk4Sk5pi0ozr9a8LwopdVNtmu1KOB
MqjpfsuZWb4HKkQiAmDlEaQB7IHVW7SpEo2za+7ww6VOgJs3qmRFIuhGuBfEBEZyGFWf4M+HkT5k
CUCLZpy5qhGH/cR9o9aBh8XlTh34Y27GyTzRhaP1KAicb/syfPinBJrvmSrzdnQZ7sdqRKMPpYq4
usv8MTPbh06L8YpYNbIfEKxoLkG2uYm/pMpodxBtQ6MQsQ7pJ1fcoiAt2kjDvUMcgeO0khxFBelC
HqOyclGSUGCFqQSwhYpjQrUv5Bryv3jNFCSVoD84J2Vr0mEkLDlkC/FoVeK+FGPizbW5/d3+NEIu
B4i49Z5IJuqZ26BenkG9Li8TA5MLdV6IkhCJiwGpQgBzG/lBy6kMj+iVLAjGxqjO7GnPVdC+9O+g
ruBVlAr/oDG1d88VXWRWl8zOh9EF3sh1oeO9ugRZv8VAbLkZPJWUxl9JP4NBU6dPhSbRC96BjrLV
D6bRTUZ5HeaLjiPV87KartGW0lZa9Dw41IVMRxTFhDNMIR6Fr2rpJcVDVtkSIG198W0aToRY6UJ4
KHGSjid84myS9xEm2Bdq5sLQVCDUAZorA1yGkSqpQrTErKc64qmu0OIKKMViayOIVPFn/dgBLkDU
GOk4D3JqJujxwV35PZVFjD4XD0cmFs6uCsovEjYSSS2l3f2y+WF9ZN/bj+j39Z1z3H5lYi3ESyR9
YVUF6QQCe4y3zbVjRPrb6jdnZtAcN7iJHW9ClxdbtATsE1dao/LAf6C40pl7oYUg5M+3r8G8Hb12
J8ojcDoyV4uTrr1O7NvWCSeVglTM0mZXp0/USykVBbUi5cV7JbdTy5qOkvsh9scTMssbxtA5qMhn
QV+e4JodA7FMCrJoe6JuTyKcwZtikYAOP21OoVFO6lNp3VJmJ7yOs109O+bNaX4mTr23/SxpJnXW
uoS3ITszVR1S1lrM/Fea1A2IQnzz3/wUkzUW8UckJhHy6qim2+551/KeYM3l8R4J4AMIIWnQrCtn
nvh/m0/59Rekm/36ue9QXWn0+bcNeTPs7R2JcRUu4Y2N7dE+IB+1q+BbheKXys0FAzH5v96xd8Vw
uDAbRnWAYakC7MeACzdrjqVa0DJ0+Kt4JobKXkRcjQ1rrzQ5rs9aw+o4n+ST/cr6zHeHr8amyWaw
H+wHW58lZ4uQ/DWsbMKf8Keyq/9dsn8t697vDn/bkzYdtifWNF414N/MWxNYjOnDPkC64QJvP63P
ZJNs9NT5Lm45+e4yjKB/MfPOUGaSIf3GoZ5NMa4aWWw5JtWdaN0kN8Be7hWcjnZ1Zi7igY5GX2ws
6RwhKI/MYDumxctoy3etRWNhLa+b5mcFbgQ+x+zkWNHDajc7MS25zUBHtH59nIrbzbt5vFDILkpr
i4IDdx3GNztjnYMpv/euiz05Hxjt1s9wAa8577EWP4uVWUwkdVAXxe3ZZV2ClnMeVgZ3/0E/JshV
Il5qfdS6LJq+JsaVEXbrau9MWNKueEhrI9PCqF2sMi+Xpjb/ikxU54kMX6uP2MCooIpCssiWtAOA
Q6rbnvW73I6kpVEhGT0bZYYIFf/r4CZ3exu76XdGGeJUQBTao3SIUWlSeK0HeBKC+KOWYTkqmHei
IT679V6TufDabT+P/YNVkGtrjI/XpMpgqrhQwp3o+/QtEcyx1yb2101SGJkCiitX6yfHTnnBzH4V
MccgWp/WrcUreE5j1ouYl0iReqm7jSqFIWcPI/NRdWri2HtYnZhs9PbjXFvFmNDOyJ6/He3HF3iK
OkNiKyZ9iSdbzLsnbLnINz2TlrHFWWJVvvbbExPCFi3DmMNa2w3OKxYJjI7+YXwYF4O32TvWi/VI
q5L6kGHuzZ6lWa7QqoKDX21ZePiN4A8og8XNW9nnfn5chsvKwpjpPDCUKDWP6yNj1OQtQxTjuNIa
MmUDEtyvrUidvmQZoePSP/EW1OdI/9vAdl5USxE7rWLJuhdqJannKh4hxCcx4uDqJO72K6ac2uQV
GpMmk0asL5HPrn26htPRsjaMvAiIorUmCi8KaMhTQJMZaM0e5OYvaVSlky05lOqeKaqcVGX5IBtU
xhotwlozAjiF8xjMQtmGx+BtWQZOd1zvj0FGmzLLvwTx7Bo0hjdEiv+NTcAa4BtobayHEBO5Qidv
P8jo40gZbUGP0WVlHX/WSPmy79Nv8+Ow3C/NmWqC7GPAiWBgGAGISFXmAPWfli1+EZWmoE3P07YO
4JgiUaQ4r520KOCT3Z+W1FlFHE4HbUY1IpJ1u+AjiXqACwFaCP4yPUXaFG9ROw+iIVEfVVgmqh6/
aCBDNQEipDii0hzp6wY/O6IYewV1RM3+T9xF5ChVji6L9JVSIZTUyCMkWB2K3UTjj7+qf5WJgiW1
Bxfh+gyPUQxzrXuIcCSM0Jd1rCQZoGeGKUGUOn+2J6dxZZLi1L7TNZOrhyJbLQc19M9NWI1ntH0n
DpXFdBCRWj94xPHpoULoEGfi4iV73HvqfQW4EFbIsD/K4lXK6qCrLhMQYakYLSBIFc5aaGvE3ROh
H6Bf5EHuaF44iGkeiaMXa5D47BgBA8W+PDjblK1a48Nou2jMarPa+B0Q7XtE+xyC2WSirANaCNcT
aByAxuPi9Y7ktmo4wXKGHYn02BqHejqi7nE1YAAM3+CpsLVAm3XkBbgn3Epwf8sXZH8yhpW7awFq
De/DqBZgEw828sQpVpjYc5N2j1i2PikVtDH4E+q1+13MkMegMZUC5fklNbnU4qVqvDakc8PiNLsu
CP1WusWzaFY2j1Vd+ORlP69+/avG9WgMT4Pq6Dm6IC6Gysg51dUQQa6gtozCVeVTB0WWN/Bucw5p
ZvPYGPN8ehlYLMdSKSrN1u0FqCTxJrZqjNcyf76qkaBfLuTJoPlT/6l81X+aP/tla5ZSeUvXYFtr
iuNc3wPcuYw4sTG9OSobtke6ZX/Ue1+6S//WnMOhOWqNYjBBjPP9W9/kzO77MAszwPynK/oO4P9A
FXvNUKVo0eZOCPreJX8p6EryV36GcJVP40190cNl++P4TSGWPYaSWGt8y8BtmNocdSav+kRoVNHY
ybmxm9+29p6S1LPDPVK4+oxjnAfG6Enk2Gafp/0nWUW+sz6r0/c0Y4WaGJ/GZ7pLd/Hf7d0xTOph
HbPdudZpScdMGYZByup0msXjc3AbZxCrq53WVq16lg0KXU10wsdgg3M5VoWPQQX+A1pPHTK6NWa1
QG8hGrAZ6XjB92RPR4DpN0fxu2OxtivXTqCgPOz2sDKsYhUVtBd6661FHrxnz2k+fwVVrOlx2uxj
54+bbhsXFoVnD+Sk4egOrtlanNaNRT4nvFRwfCW/LO7DBFZvE/NPdkd4xkHtI/wNf/OjU6e3xLqy
uFRo/tAJQbJq0KqPsENpiPrutQnJUxxPjp0MMglql+LvNu/U3wCsYS//uHmCUnW8Gp0qy5hu2o11
nKEqj/JJjeBYOgBFKMrwJTTICf8K2QY5NYe0o4PVn0SWT8hFx641EPcIWOs39DFnncqktToA6mKz
PEyg1hxwkPnmTk40lb7OBJbWiGPldylJbHPGKMh/wn33cbVrUH2Aw8c/rQZVa2m0Xq0hTsLNt5M+
O8enzecxKPvWBvvv9NGpPFBExSTZF/I3Cwp4mdve0cDgBji6jYC8jngpbT/Sdbq2PuKlHIpoM0zV
EUt1lAISIElXIMGVMhKJhNUOvXwqaQwUpCmLb8o7E4xanT1awHqtIp40xowYbsYYWS43oBViG5GX
quTAZDcEHomriOmGrzJCYK9KGwAQQGDFOvie1CQVLBakWF1iTfOFWwvBfWGXrNAeFfIHXrVEvYow
JKRXcqqO09H4pS6h/SopB0I5JFUKgBQCxb7S0xquF8X+wP5N0Eg4Ovn8URvj5gyM8j7gLgcu8jQa
o28w98AkihOOi1HzBG9M/P8LPlhpUnwfSBat5O/mHdYaTXzNryollG6aH2/t5h51ssJ3EbSkTVNa
r4OxB/3r4cf8XvH4Rr8yPACmD6Sn1jB8TxtMBuUJ+698g2nE7BjEY5pu07dKLG4cqVha76PHKPLJ
rXrI0vr/3xM6K/Jr0S0lu9DF06Vro3kVTqEIMeo+uOgqHCpmlhgAXRfOZMgq5C7wRi2h6E9OFcpR
y4zTZHze1hJclzFr6pahnTUyJyXGk7Jjt4iktLvvye5nl5/DgJXHb9QRvxwXTbJNIlkyBjkxlLYG
cus64g0iAZqkIy0sM9SsTf4qln/wIq/tnrzmSlBpy22iDChvQD6f6cLcfCv5VJAALueAMWk5ApwD
M1OsrNCzOTJh3dPOzAu1QtQRY5Y30fSqQGv55N0j13yzdPAY0h/Bi3qXL8IQBZPpUMofqYrwtWD0
vDjB2hkPNDkWriYlksUjWSb4ZAjvgCZNZDLz1rw5taa0OBrHY6VOBXWKDgb1X2wsmHh3qiplXX/b
b36wIcDJx/CP8AIjB168thMmytLGU7Ymyiq308pEq5GkUOCYgVqpa9C3EDa0iDAVT7NS8WYIb/kI
kp/qg7EysCpGA4u4xW97aaHQFHqodUx5u4SHanWv0PU2rXXiqbo2qyNzIRVmH9e/ReURfjC+ok+Q
cUqZ2sWiokRvUOyz4A0pSq5RnQ5diMIAaTKuWq+hjQtvLiNUgTF08rMJbYF9ALkl85UsAlYRqo80
hGBh0oxMmp8y3mqAINBXMeqg4oZFTihPLID1kQNsTVBQPIOL8SpgawFrzyCrz2QnJLWxHgkFufu9
QP39CfOxiz+MoJOGyzAjQ733vr8P2A3OAiKgf5oJXE/wWAQtx7tqhm8GUkaU+lgbydwogCuNuRHx
Mz/CGeLjY93DzCLICeVknraThHuNrdQQoIqvREv4x8mP+Mj06eQiL/j1QxcBTpcn5uATCX+lgZ6M
ELG6UKMMEJm1spESRKPIXpgYxv43eBrnBiRNptafiDO/9Q75PETWUjZhoTj5pjc3IGmQOTQprqOA
2mxQtEveZAEjaCLf/e2XbOp1aJorcC/DdQXlgieZh7iH4rPDm6ZogNNO6KaDGbYwcm9qjyVIBylF
BPBrBS+4YxUkoBZlC+tDV/ewVOqiEqQoiKclHYpBi3XAMdel1yF4jigcePwjHaAqX54YSfyLP4lY
b+Y4snmEgnDmC2/EgsxH7ARLjR9Sf0QKLiaB2BAqr0uKHvL7EYStI4p0QvPipzr1+inVm+W+SU8u
vTYDxCt/ScIIDUfRaiLbYEsn9yNOK176KLEr7cxvGqGw09QZHviypxvXDXWSvtetvM+906f6R8Ia
YnjlmHLGvYMGIw9BhaPPwqsV5SO5LRTf42GkgaCHxhhBff/7hHwufqkYHTxgqqhRXUbU+1Cf67HU
v+D2haGkWCEM5WJsauRzYhnJ8hdlCGooIhWyJiccaaVCaUIPkKiCLgSzshJJjZYGT+KJvJ1DZpuo
DC/2K+9Q/Wt8wVNJz/jFIZqAUnsZE7kTdxx97o/sK1jaUi19vgYwhJsiE0GyfKAzVUOy9icMn/OX
tXuk9rYCYzc8/1BgRCRYcSi9Rkjcl8duk5ymQv+Ho1cn4H107sSWqydChxR6TFrpXlXp/al168Nl
1cFAW3V1FTDP1AqXxEpUMnGoH9QhTgGLwhW9+We5x2FKTZutsLMEyMVHgRaY3aBnJF1rzuvUyE4p
DdIqABUKD4D9gVwIPi7OmfxZrymY4Q4tSRyrLMTFwfdEMmB2zQMtdCT4JcyI/NiPpw/ql1snX2uk
coV7p5GJXhaqB3PlRPVHmYj0TzyjxdAj5dO012VS08psQE2l0MVkFFFYYgoVDwtrV+0yyFex5hQZ
9UDtuuFA66+jJ6UcCp0tuNKnBQrnevbIuiHNVKLh++f9gxJYhCGafYgeInKIiD6izRRdDtToyTxD
kVFrF9ksrnHVg/jImEEFSGNIqQQZT6oQ7QehnaGvFsRPu1f3EoQforkpIhZYE/7kaGEf1Em9PR4a
eJZJ86fAo8wjQztH71dkzaQuxaGhfJpG3cY6PbgGoPYYutg16l+g69FMY337bHlJJCS8f3VKREGL
lMw3ZHai+3BIXWnIzg5e4VA3avAFwksQh2JpZymULlKHIg5FNLoJ19JiR9dNN/Y21xsB/JNwjdZi
cOH3TumaIv/0+R/uL3TWAs5TOYYh6UsMS2GmK4P4cGkGOCPIsZx4kvSn88N4+0Ihoj9L7PLn2Nkw
/uoejqAOkaRyheLBdByUpkC/ehxtafAm3e3KJGRsdGjEPcVJkSWI5yxkt7z+SlnUuRfCFWl8tB2L
CPto/9DX/Icn2o4N1JBFdzR9ELlXvTHUptuFus5v8LqbrubyqERZoU+HIU/RU65FC7Fpm/4EanxA
vwu8HuZqGvD3Y3X5REQxju6bqB3qY4E8gnm0Szz9omSlHEgyZyE4VOcAi5H/+kKUaqg0kUv5ktAr
8Nx7igubfC/JbWnEcwBFQ1wQqIxEB+czIUgyl0bysRTSIimoMBehWjlLL1pLrdgDSfMq63BOYWlC
ABABuJ0pm9Mgyn+MtP4KjNGiuu23GYrMt5ANSexkrGaZhxmUJxraUtuTt75UOOxsmoqYJoVOmxnL
joUSipuU/eWheXAvRLQq4Fd2MZjHPpsJG7+NqySsqOkZ8mVhRmCacDQ5A717pcK8hNjkwCNlOBXb
ico/wOesbzxY23IM4qqv8NbgXhUI6X3vPIgIW74y1O0wAKHtoqpCUuAyH3wyIWZFlZeR4kRH+Sbk
BZ4XV0Fnftsjfb0sUEHrWmBloMrnnSqdIizTK7VaKDcGWtvwbMbRjlM4YIMrfhlgEGgvc/H1twdN
Jtok3WH5sYA/cRtH6lKrCy4lPAYfrnKOCr+X4mWoy/1fLvpdI4Ju8WLyXYZQTbUZTe9FGxoYD0g9
gSNwayEIsz5asU88MOaCvLw0dwp6HExHfoN4RE6ALCDdSI1dtYMv6GQbd37wa5o+BlPNUtWSStxS
anWTUSwvNl0XIZmJoytz2ZQYhhyTNLLr/2xU0HSLbRCS/yjLjFZwbkfWFGrCFDxSiZFQUgTiG70O
fGme80R+oZ+WkmiBqbowulgvspMnWmX5aWg6aBkSKConFyU9pTFFTcOKMwcRmnTDdONZTtdzLblw
kEl+NPyuLmoUHEMUFArTvuCdfe9gBUp8d+1/Wj2CwcknXUv/LxLhgaVu5FtG6jyYS66qjF5Hr6tU
DycEUn0p0svF8lGYHjLDWeRog8PysarO1NuoMoi9FR1T5iwRU6xzWfHKhbmMG89Y+vLBMOzAQkSi
+HqxX2j/YLDZ6aQ1iNgwDww4pZ1CbCHHwKkmCpaJpb6V41RBqeYBV0Jhzf+C8GgLAtW0LAWmYuS/
4FuQIppU0Wubdt2+YNBIwhMexlxnmjFRmqEjrK6QYGldIy1XOvO6CpgjfhIssVWT2SwU+wmAJVQd
E6Ci8wVzD7QI6L6EldtddBeEt+DtNCxWyx+Y7qwg58F+GB7hX6mtXnv5mjZGIjx+1D7F2RGDAJo5
vaywV97tZlg/9eTHTjeDUi6X+YVtr0JNrNyFObOGcYE0pVTyQtGPos6j3HAb76FpJCw5GaxEYE0c
DOBWjEPzD9zW6FZogdiNZhm5IUX/4d57rq6Lup0Ns2H4cwzOgQAe5uQuHaYZF//l4EJatU/jchwC
0DMaD+N4pcunt6C1QFu4fusFSDBR03hNaK0ibK/fn2QZzx5LNams4v8i4iyWYK4cshGWVcXsMAaL
WPtfrR9nKa3JNKfgXvG21TcCOaZXWJ1xXN9hSG3hNrnbHYa72hTPvRbGhGtcgudZb+4vh2SUsyLU
XbCmTDCsxwVqbXYD5MOc2e6XmiKhC+a8qn8FdQ4FWQERMHZbsnHnMePumK3u72+MVX+ARyF0KN78
jlatxKqVUYOafNS1aqvmvltDuwGERLTLKHq7j4K+/XRaPdHMxBaWXXCll8IlR29GKKWoOrfb0xty
ZRHVUijo5vTuiP8KlLwxdqfhZdU8DnO6+mx4qcu5UzMHedTFe8WABkkfzq/02oOe+0av+9ecXN4d
eJkxesXRjb5wXvIchsYGO/64MU7OTvjXHGZNR4zlO90IxAQUXUIaVeS5O/HADH6qxgUH7rUNlhSx
PcGoBijs5o05EllXFHtRd5tOPuX1n4dhPj1AHct8Pac6WLWXImVI+wor2jcAyTN/6+kZaCC/0war
5w8yH3HQyc7ZyhAIl3pXegP0jJ+DfUeD7InSgce4V+3vAloV0K0D//wQjIlY6us5rI1OTxf+L7w8
2mPDaZi1zp32qrZHIfLE7zaoXOx6q/OK3RYQKYy+4WV33HfvTecIhpx0Ti0nqzn06Lxfe/eWC6y6
/6twfiKiqjjBZoRN00DKQKM3vzWPgLRpeYhSAxLOqWNMz1s/qvn7v8tu/8fawv/z40senK9sCOfh
mXiATURUCUEtKl43p6CwJYmjhM3MTkhLj5pzxgz/5lzoic3+/2FQKfdb8ehSm7cP3XrVPtacNoZh
rw1vuu29Xm78pPz22rx7tbTX2N3gVayi3BN5g5o4pWA2+sn2U1b04ITOSpaFUoKeOiv9bKWtqNwA
teQd2ZRorfODA+BqtXraK4ztBn9/UsOxj0OprJOuJXwN5pqMb26dslDfYpNbxQ6Nlg3b3G+aoYM7
QcKHDZ3nw38Pb1CvxlX3FEi0+0TWoNEejiVxKOUNLSy05Quq3m2acB9Z90MG9aReByIvdHTSaSA3
42dMXWmG8a7gHmtLEp9ZXxGZYjJSJ4YU0/89KVbJrNNA8PIrX4MiRYL2CrXnCnCwxXdcedIZ0aGG
d6mvLiztETn39KyRvV1sF7JrUNCHfIrSarOPFkgmEFjM4UylfKxYm0AD+E9WJbI1BnLQLnKzCovZ
1iEuAc8A/fKNfmUE73j28s3pw31NX75mS8sW13ynz1NaKoh9n/w1enfHmmPyX5DQJU870POw0VOC
3HuzzlDSIx+lrkdYS6M+FYCLCt9LOnSJ9WC8IkUQxbeYfkf/mc1PkLVPQws1EIScSc3skNrSLew1
exJnDKKeCXfNSrSsVGtOa2QS5Tx4qtxwac/FCtL+agZ3eLd2cxgTos8xqZhfQPknQYAFqq7MGS0N
0gdwLPw1gt3vjrV4ODRcpKq4ArNkIAzgqmLajts60Ft/NpmxYvN4AWJgX0hYv2lwwcpTbodlr7xe
xlXpcW5nAasQr8QwUDs03GO/xuTrf3/vjkfyji6M+kBK2qqGWSTlsn/HFSDAHQUrd0Sysp5iT2As
lUoF2YAwrGREJQVCtY9Hlg2Yp/1BYluIsCS5NKAdhaCNRifc0YnW3ULehx2ziSiWOSb4jSpp56AG
eAYD+LnM+6dZGFCJs0g0or29/YhZi3zD6t6eXes4iF+dOlbKqwhV1c/lIx8+MCQ8DVsk/Vx3H5Ld
1gQXRzRN3QFOf3PZtNutznN0moHHT3gfMSLgtlP9qfezqEMen127VbgZ5IgpKulOxGkeJR6pvxl1
dhWyLKQAsNq+jhevNeY8Gh8mdvNHOyXDr7kiCfCL1WP3eRykdxs3inqGgm6JfDm9+u2tfYG+hV3t
wb1W6fnb+cV9s0O7E1x7ke531hjl0/xHazfzTXgurSPMkQHBb968dQ4esYcJE3F13faeF+f6U793
rBOauYvbfPe2nKkeWF1YdywkWt0E+sj0+bLvo1f+c5juPxvrJLVDXAGYRsnRfb97ra1tkPkPgDSi
eGgEDTqJ4F9l2qmW5S6fOzyP2kgFllcQoyuVkNfa9B4NN/JqsrnqVCD2o1nMnPaiNs9xiqo/nBuK
GyxhILG/wLP/R9N5bSeuJWH4ibSWkBBCt0rknH3DMrStgCJCgPT08xWeMzKePu3QNmztXfWnsvxs
YQ7PPM94W24D4BreF0zEwk6IGhOZ+YL8qZzMEUJoeIrcc39awO/cbJNR0s24okYoTUe5IAFh8rX3
OPssHtOp6TGGKv8CYBT+Ce5SxDf0NeRQzd/j5KDBJ3OKp0iku1fN79th39WxIdE6qX7nW8Ve558j
W912vGYT6Tagm94ZNZtaWyaVnaXD/N/tlP8rQOlJpORIjW3+wBvjMp5OPdKm/13VNlsb9M/bYq2x
S6/b/W2ZzaNlEuFoC9cpHuDbVsxTJqeNCOapWXIYb9IqeJDg/N27asfeFedGA5KClprzpXYogHhr
0Mp0VojC+x+Ejh2nudZHI3FfV7aelTx68J57fRV/SH71ql27V30sTkRjrAAKfpwHZGvL3Ax5MOqa
2/tv0HEfK1U94qTBAt2NGHtajR7zcPIkqWnyGlmc/pRJngwBkavEhfDE+f9np7nBs94WCaVm7T5y
pIEJ/TexXfFKrtsiXTx3+SbffN5jrUP4gtGBwdN4UXnBQjvI5O0MArs7r/vrlC71ANVsnHCWVpfq
wkfqs1tf9FOzFq6696Wj4RL9F8ZbGMw/F4vGbPRmAgFM3XenG/hkIzHgVip9SQXJea7FFyMHguxV
Um2JgAfYkINHMGNBmQXuKGe31YPeYiP3Sh/Bau/EXfo4SIosIqF5fyqBIdzfJCioL1v7vPVO94uO
f+piznXTFus0QldMJXIxy+ZLVCoiaJJLhu6wj4jORT8D1QsxLLH61EmrcCE9F9C6/xddSxgJ5hNJ
+xCvmgiKRGsr3ssO5qoWuUR/o8zYcZkE3PiUoRSEopbOJuroHtj8lmjr7h9VTihY+qcrJYJKYmZA
/Gm1aKnkYjejneoh/ZVIESkPZIhcwRoFla1QyhRDFD18liduGDmFadE2ItsmnglXhoCrkkAlXy2x
IxHPM+coeZ+usTJW5w1lOFLWzXkTbM+bGIusuIjEV0hKCxleA2sm2Ynm7DYVK7byTRbLrF2pRAL0
Nliaiz6RS8hG7qnbogYkqJDbphxJ+sCfK1Kd4qrBqETCwCDDwNzFvKazWjltCTaQjBJc0AP5fzG8
MXgZ4+zbu21frvhwVYB3A2sXySRcxa66hD+Eb3dO6UGUn/pWpFfBJbg8T9GF0AoUnO0pvZSX/poJ
phtG5i5l9cmljP7m7GLOmeQXXDmoL8zRn1XHGkkg9+uQDcK+x6rvswyILBzwXSCqFZnJOZAhxXdi
FpJxgw4Gz09wJHsI/10ziifhJD91vmOMqgHDrMllwcIlV+73yGV4zBLuuXSjHopdc1BOr0vyE3OV
FyQOh+ogs7z/ftyMPNRdsMl22U5ZFruEmc2rcNVcLL6mvpinPq81hnLm3BO2AlyMctLYNuvogKaS
t27umbobHHg2ULJ2UZ7oS1Ehlodwp0ULYxnPWrJEPspYmeIpv1PkWrGNE0naB3MZbKLFbRGvNuqw
O8mpg3efUdF+Iu5zzvNJwxws3HrJl3qJv+4/6iUvvVh+xiFJuqJhuM+0iUYgRTJ+DO6DZIyzDzmI
zLj9s0ZrPpstTkOmfkvuklP8yCTOj7YAgch9h0jkEqGhzAZE8PL6kF476q/NzOHdMvnJftTWLX6s
5UuCTUJa2naAeoxWUjYPbimEaiKxEruoSDrkhuq7nKEueCcfw2CLJg0/0gWLHmEawKjPSUQuvsSU
WLBxMFNe55AQZyCRBunKOISaY4jzHOdKNAaeO7sZFULHub2GxY0y+Zyv65trVM5Tx4SyAJddGDHV
dJ4R6EK7TXOrh86ZxJzEKQy/OaajUZcfuB/aIRqngNyYxX3yQuoR+efRqzO5G7PSnGrPYV3UgH1n
xW7igQaxw+lJB8rQ4SkVsXKWqeTsn3L9pWV8UjWws6FzY7jnkvSuebrMl8qYg1EZ9/zvZhpVbpi5
xGmNys94ZFHoFANrGe5yREThjmnTvBgywwk/HIbErs/nTkUGZo05iSzUdPUo/Dt+qUI/IUPYCeWw
CVesjM/NLL7O5+DPDtodVtwvgCcMXSVomeABVjxMwUn+RbmUbbKTGzQZl3wisy4LjI7EGnAQEY3A
7w4Eo9otS9pAGsWyxnDwdyFVkSB+Y4Re5MVtUYhazMC0TcWiQnpJogNvFka7YGOhCO/zpco0nJGI
Q/zJjanOYvUTGgCPjZ0zQddJCR0c5BiEc6ywdAWfdA3p6JVZOirRC9bTclTgh5SLKBNqhD87cX3U
NiqXskuR1eU83mz6InF8sOF7va1kkghUIoQi5vYpvy3Pyb0r+dPh+/PM8LPgmXzZJfl3LyeHmQIw
DcYP0kChjRA7YeRgB+BM/lEPpFr4knlmEGlEJcGCGFS8MhUubGP89vqwmWIFlFNXnMr4PGbdf6yi
nBM1dnvb3ujsn1X/DARwLTGQYialKNxQTvo6SWvixxS37ptt+8k9TdGQyc+mUFbqdoVi7rNJ8v6c
Qnvat028qjhqNngP2ASHj133kH11D8/dY3ZnzC8CaQqL+mGHQLYczpSwDxt8oSQule9RMU++REmk
L8tJd65MrWl3XseOuU1ZICWRU8qp2KkH+fbik5R4KjRSNhFkYiePUA3LRZwKkg1xlMf+8yNnlzww
dXQeBiAPY20bXsJDeFD25TWAgf2Nf7UtiUP4z4IZ6Y5LRbKFJM1dAukl0136W3hJ/kqeP/4kjKVk
EMNO5qQOIV2wwQAXgiLTpHqv3WuXf8GIfwknTXrcSlmLezXAlRr80FNQnfAeEIg3GfUnms7nEH7d
QmerzClLyMPo8P4WiIlyJeEylmpXM6b7fEzHAr0i1+UANmd0j6h7xX15HgV8arpKVzViKH1CPLdQ
QOlYxCfoafDYFVjXCGiQ9DWJMZCB6kJ9km/5weTk/V/CHkHfnlRlcumsJHEmyyWu/r+HOP1FW6tB
cH1KZTUnmlDM9fo4JoFR4hxwik8pqeM5xnv5aEV6k/xdNaVy4en9T32QzsSYIKBnxEvQhR2KBsr3
Ldzf8M5x90SDVLHVjV44dPy9BdFEfNdCHWp+/qDmZbHv4zl/G17IJSL1m1ybxXOi4bhCCgFjMx6x
0WMBaKeSqQNSPBL3Fz2bd+F/kc1rOAqk1e6TBpLsGc/N1dvoqy5PsDzJGuJibWHMCjCyr5YIUn2m
z3pTkTBLAJIxD9Ah8/yPAwb8jZU1AmUmBTHi8ULg06WzbqDxRZQsEQ0atXrPr5c49icR2V0zlTiN
cZ+QhPs4nsSTZ+amAJzcG7AQo+/7Oh6yy+DxVsYGz74EvwWO7I9SUIQrcbfoqA3JrV8EH381gdbs
JbzdYO/llhvf8LzcZAOO3j6NlPFN+cJxrdrB5obSMKFxlJsx/gJZ4Eh+DOBEx9Trqjsn30TQXKxF
trKitQKJEKq8bxNww3tMrh8c64Q4EehY+FUGBtf2EGDtj5ee3N12I5wtNBR0Lrp4IVBxgnji3Lkd
oIjJI4W4ldnrnwHkmMqC+cN5dvyqAsBZJv0ppVswxMnDLsrJ99n+LCabd5bt0kQiqG+DQ3Do7/q7
ePpngxUGsDMSikOchefV8+MbzfCOZtN35Z1n2L1o1NBLEgw/rcbKJJ0oUzS5+Ayl3pO4DinU1VF5
RfMcJnbOOscZsk/26jHYUuvmZIBQ4VK7xoQX8BjKbk7rJTFccoaRvMAJKObw99d70BsaP5nUjRlJ
DSLvlIdg8t2J4I7ffAC8RhRfn/1jdV80M7GGWRNR/Mmj+RLz2GtgyC09kSsdS1y+Oel1acx1JulA
7yKJD2aI+l2JlugQdXLjFv67lcXx/rpWxxvuK/KioikRdABVJn1DHXvUKxo/NmCDPiy7bkMnNO8W
NjBYGQvUkENbNH6wpcElgK5QPLrnmEZ+Su8y7L1Gt5vd0nSALddu/XM+1T8NBu4BswOqkoQ5j04t
mNVM1f4yV3Vk1ypgKa5pdOVAkGSU0KCUi3vk9OHI3d5mkSUzfV0cAoQ/KEiPCcgZVGAfhKxdpRiZ
E7geNhnKrWFnRlpGSl5oRo5T+9UBcyXTCFENPCqEJ85KiX8KE3IMKZt+bqR0c6w0EvOLyAJABKgD
0ahKvrvTMBiztAuWNnU48RCYoTqD+JuaIOuRfu6q5jUiCLx1kpKWvCVAoHkMBDVk+gEYxC7BfvzC
TAGKSHQfTRMsGiFE+2pUIguk5306HTCh0nt8hZZXdMHkxxYmp3l9QWR+eCtSxDdkbk8QND8ADhgw
cLljQEXhT7jQbRKwBg6pSRKVX18I50O0TqndgupkdonM8fCGFKntlBzeCf8SYiSyH4hdk3Q/WYjK
r042R+dbsAYpfiQcUeKJ+vY8dfEt9e2G+Cw5XnMAR8IZ7BOgZ4Hr9y9eBfqC/lbV7TKmuY2FFBfZ
mHSmILPwfd0R7agYSyS7U+wl0uqKQyd0RTgD7Umrq3jaCKIDG0TNlOaaLbljD0wHdpw5jo1zPAY2
dh5qcaEABYCG46aiRUwq9H44ErFz9Ks93egXrQv2UW7lZhzMw9Qp1UX2Lx12v8NrsjH9bAOKiCT8
qzPJKSaFgxN52qS9QHOu3vL+8w+AB+Cp4HgHABcl2pMRl30wcOBLBJ5ySf8fflJC/vzQ8lvxG3qv
U/hrrHoEM05vA4mrlppB3kv/LfCCGJ5EfiwGTxl4JR4QARKEWpX3QtyK2lOABv6BHRADMhIgj4Bu
Q0bymhepaTTCtPxmJ1LZTwLOD6ca6QoJ/63zNAoVXoAqivBVZvoKB1l8guJfA5P9AwU4ZivxP+NM
QR7dfkz9JezpVHBB+XRGyn28g1LdSGoR2XVc2fBVA1w8xnfYYlgQz2yH7Iis+Ad4K8qB3I4f66SR
mQl9pEztyLrTuL80t1TGOrbMX26qipgz//50AD6DiXDUz1E+5i9zvIsvx1o/L2wQDdoX/IcdxEkv
O1oRLD0lJDgMHUKTxNUsNJ6KZygY/Mj+3M5fy3b+XjULbdMslJ2y624eeOA2oHHGFytRgPZgAFny
hOQ2eaDM2Td3W3wMJXkKqFQqZtyQnfltXNtj53rbP44iNU8SJkeJofG96M5gtP70wdog4fx4oamb
towSxhDRWYj9DlZqxANBHoybQcmq1XtxrIvcXXgomU0oqhWJI6g4SvZMVcDp+YAvY7DR58+SpyCX
WFzhlPAVi8VQaDS5Pm6+j3TbCsGT7VfPDX4fVx0G7dhucgzXIrHHy8GEF7zZ5aRzMrdPUJOD+e9N
nXyJLunExEUZTrszdfAaq8ioG7YQt9HwsPZaJ4zcAKPV1sBSCKA5bUByfqvbEE6vkzggyCZmSWMB
c0aZxZf+ufmbMUF5exlKIVKcBmWHGCTEHS2uOFF/0SbwN/KLY6FwZPJYx9ccKbrkkmVPQhaqN5Fp
br+ebm9FyOoqYBJJ5yjZFqQ6/HZXPQz/NzRjsP5oGDJz2AudGg6NVA+UlY39QJ5Kqtr0MQrPNj+/
tahfbj8a3a+MlyyRtWRTTDDYGI7o8cgNjJghdANlj8igkHQ0NgiYNiF4G0ia/9vhyDD7gHpg/Ogh
/ozZ1GYfcbnJXBzR7IhiQ5wUIjoXx0g5Nib56sW5LR6LPweJZA38XYRh/HYT+/Vt+K/vFN0J8iAx
dUoUx3uaIm5ppyI3kru25p4mYH8B7LiQm/GBb0o8ednlTeEUAwG4KXrOyW1+7oyfNfJcrH8W6dU9
70HeFlauKewKI1fqAQKJR+rfAttAjjHpbDW0DMXot6DpDbwuHoTbvsu47GZej62NPLQVQ4WYQhdK
W/Z8iQeLSEE0UsogyaYd3YXD7a66MzT9T7RYK/z0x6o3eeQLDUnksX1NyGdY6I9BPU73FfOCLPt+
tQiinVeTlIx3vCCft7jnZDsOP8G6Xhdaw4BCdVdOZGCBGF+LEUqqoTUxJ8xnJV+OWQOfIa+sGywB
mD84SmReAp6Wo4wSELlMQe6ggUhLEFU5OeT8EAVpl/gX3ru8vv0pA3STSfdzZrFDCGJLOjbwKIA0
e/pVvm77d/Bs1zIQgg4PiYdMfpDHi5lnElOMC1nuaqG35RIxGKEwyEIQobIjyDElHgist5yd187H
PCHmcEljCYEeP1FJqh1tVMCuQ3MgQVIQNfXSHKxTdckv7ak94cTitHw4ZuBCs51DR5wTFRdxJVMV
LTeu2zeTVKXOpdLF/5YdkyN7A24edhPu3B5KJO4dtmdS4rlXUDdU9o1clwT1S4mL5q+orAfNT071
xoGO/Li0bz/IzO7SwBzOfkuWIigbrOlUXWpLwsiXOXC8PmkgDb6aXbN7bKpVO3py8OakOorTUS7J
aivRwVBWkiTZgwUL5ZSIz04dbXqkGTF61w8YIwczEYwW266nAvwTLiDRDX23g1rKays3Cjg02KIK
OERks8a00gdJwRKvOhhinqPsVPdd5DzM2MViAhs5IJ23x7ex8OpPslN8JWkICfMhB3wK3khq/S7Y
83fD4Rfabxy0C1yceMKFr+NnCa/RinqgcvS+j9aJ37bpHoKvZ8Vt+LxQPCY0QYiMpzdM6sPOoLcR
XlvEH5LARNWJnByUB1y8hf43yV4SnbE02ibI+B+mJgg5rChI0F8yU+NH22Lf/ko0oVx/KJFICSQv
7E9CQLMtIU617qRn2zuLrrYZSSRVo05JHqUC1A33DQFk9myldO4EFnhmQ9fGp/eOEpqfEborD/nz
TnN3J+Z1vx0IY+nY+3z3P+WOZEIyKkAZSGwgIYLue//cB/+w0gIb6IM7vLwMRA2mCe7U81SaXwJy
hzGa3rF+gYQcWtTumHzXOgiF5NNaeEnli4VfM2lL0hFsI3R/BaUgLthg0CwbTvNmqc+INplx4kfM
bxK6n4rhQ2sIzwLR48m3C0YGZIeoI8WGLu39X1kULpBHSs7sC7AMvXlro++U05fbFn3036Oz6Wz6
u2bdrOGbdxm2svw3x0ha/da/nMhsntZVuTaeTI8VvR4STgZUFbir+nB5NK8iLZGDXY7TkPABfdFQ
UZA/lBHcgEpqKntBSQTRk4QCSSypcQ+K+k8ed9JnoqHs8rjnqQTh25muhqkeELpr90/W+oZpV8KM
xfTbW/bFbT/sMYFgSU9CTbQUBzsIEhSXfAafOzfpjAGWYnnj+8WbGI4sYSoLTLHpxH2/OBQHbuRt
fyteYp3cZn2eTJJJDWkJrXMecocjpe/jSpGnmXIXW93rh+0WUvr21SEZ5gY41kM6RUNENHmJFqq3
6awamsrwW7s+fpN9FLrNMdk3xxeB2/G3CsrNihV0VKdlkE1W4rclvCbicfa1kUBzRPKvjbUY/bUl
wXufzpv4ftaF4QnWgnaEMELqTPoNtCTjc+ASjzrFsvHdO96/3/v+8b3Pt29i6cqtGL3lioeR4N0N
ILdGy02WKdATP7RQi3/konQzErWdTwMmMhIFfScQOtj2mXSQ0h3LZtcd4bjhhcES+PFJ/nlcMEcZ
/nMarM+4zyxyHCRn4Ta/c8ir349Rtiy2CY/bmkQHzpxpn3nlMqIpmrRTdf/6rrjU3/OKKV4bzktW
jSwcasFfklEM5CYQBaHDoB5qGeNYfZtH88gJIjkQDBFC957RxzYYRenSoGl982T8q9E/wNf+Fhbt
uxOlbhaSKObcMYMROYbAjBnOlt3Pl4S5lftg3fvt/Yq/ULTo58FFtM4dWmA5UEXtLBpH0cKKWeDO
pDmZASe7akJgChOZXRlvhb+QCUioqhDb/65+fwGUwH6gkkRzQDDGa/jitM9GaTmgEgXIbkmCBMyu
iD2atB0fJygd+BwTXjkAAmr/3a9JsWUeALXA089pwDWvvvCtggXh9AWRkkL65Sg0rr1ZEzpUcsSV
ZYZH/TouqploPMs56mskJgFZtsdOjTqBurWP5fC8uqNljRjr9+b1eI4ESTEJAxEvv/RLVWvX83qu
aHaxJNGdzkj8++nQBGsxwFlwiH+ykCSwTnqsCDEyEa8fryDfVqJeeI6wclaetVHpQyU3Sgaz9ccy
FC0VDe8nrRhJKA0hlTYLinEbiw4tXYbKP/WYE0DwGDhyZytp8uW4lRUzqvekyoy/ZsXoxZRM1CWY
KC0019Tj1sfbPs0gMBrmmAUoceJlSnmQLb8603quT180gAIXGXhiS/w4FEZjoge45cAmiAh2u0wq
So9gXH5v2s7beYaomwy2JHc52YphfWrX8mm1f4O66nktpSeYyenjEwNrx0w2ZMc5n/BN/1Q/NcXA
21appC8tWbJUh4vXVzpWDm/VRUpCa/qj7TQ+A9wLDJC0/Wv9dc+k0zvF0GUUAZYdIH1t/DtJsXtr
XFOy5KTSvgsk0X66xd20zrwEv2p/lGSD5xo71fiNhHD8Tr1wbsxidabfxr3Gj9fFni/lG/C7LJHv
odfjL/mr6Gyr7wm3mmeuimZR4c50SLjFVuXqv+ea2SYWDSdiFrbGI1KZZ2Z3trzgmp3Po9YuRhX2
IZTWT5vYPuTFvGywTnfntjb9pHLj9CvZcuMT5RdEThK63HIpB/GbURLew/AafZvcV8GQl+nU/0lO
yVahxmG0WUN8mlxEYyfI8AFb1yqFGgV7g5LGu3GLg/AgxcMGUhDCbQwJMLDIRoCpbA9ImOgSnsjL
UrL04znxtiB8j7HsnvWxHWd7c0UC8507YhbB0QNXAavx2vkI48I5SHf+j5GJ22iLWIGnHDD85ivZ
vIsXYqZuCkTtcj6vOaEX7aqzKu4+BGT2S2S+Y64kh5mQIa9DrW5MH8vbBDiBUXfcWazG1z4jTJDn
oZ96T4YPMWmdAEUwkrdtEk12aJ90J05jbCSOAYKTeWdIjXBB8TkVirBskXpROwalO+9lCceU2DTw
K51CNRy/O46x1khIqF+nrYzdom6geuRsSS5POz5oPJmH+yX0ec3oaL4EK7mNK4Y/BF8pEg+mMhwS
ahU4IcQWZ7YUG95BXcZnFybhfnmw40HSIY0heRVUfVLNX6RjT+6bF8bmQVWCBKSh32H8i8Tu5VTm
xUIDkh3mc/5bIUaMXZ6+cVYSr75U59W4xYghPuzXJPqmQn/fhyWoM9pybUHCgYkWsTN9ZE7dXG7A
4tAegXu3FohjF2/A8u0Tvf/DNv/dY0+liISg423Z/QpMt0y9ljTjeIiulrebacdYTfw28w2SJuph
BBSQgPqeIsgBVPVUM1Ay/U11fNLC02mQ5c7KQzbJjxUPhQJ5M0KUYTQvN/nuoXuCW34RpEiK9LYd
RBbZ1MgnWVYpfyR8jYmIFIEgQlAoKaWP17XsJwLma5h5b9SSiFrzCfHUFM2h28WngHii/lf9K//F
w7K271/ZVx+uK7TzDRxihqCAMFrCX942QibtcDfmsJCuNiw3PbLwYHkXT7SfitN2wS2Ju1dG6Ac0
P0FQFjuRMukzPYc7B5b6DXdYX8oLZyWiOLVw8l8dbfRv5xoShV07+bdkubTTz94JjQeE4bbTfF4Q
dBu6eugqxwT4iZSXx/a+vC/7GH3W0dAEQiVcKSWYIO87568H5aSiOb3SN9nZQr8ixyL3mnChzc3t
4/NanYuBjvCgYghMM9YOjI552/fce67yE4W78Y0DEWQ8QyvEUYZK57sDWsyvCeRrLvUlRGkLDVCv
3gvCHeWXJvOfJ+t585p63oZji7IQJ74+iRPv+XVvBwoRb+9RumhoQKBlTu0/yljOR8CcjIgpThBJ
ogInIIhKog7FPwg8tGlxFW5Zw3LUEWX2/7BErCwkokkoAIjrt+S2va/BnkQBAAOqEPBrmHhlq2yN
k8nqOvADxmRhyaBonSwMC75FElMkzdJanFfBOlrHFEzpulg+tjkJOjylbBrioyrn8TJcSohVzBj5
o2BiGjlpEpwhUWJ9T8bRVwhERCJSDG5CW28zT+JxhdyPxyI9k3jdeFcdyovcOIfqo/vpz1kWmUOa
RUgsyY0hSVDp/gP5XG9Y+pJLzeGySf18gUIGoDz2fnE8de8MwWFeLrEDuOVr56HZUs49mGnwmudY
E+bhUbAbKFfg0wcwKQVkuICWpSmmMR7egDL0aYWGVrI3FWrHfC8I38P97xnNiE74G4DdBViqnDvm
avItAHqNYbkS7BxoCCQkwli1Q5gp4YzGhfHKolEDsF+wUIEyHt6ZwV7hXttItrxowSDHP9XLbWhQ
j3Jttbeb85orHpzGOiHa7jal7wYoqnXELbZFcpufQPVlxA8Q3DozDvhpgFLLiQoaMuz1HIMgdgRo
/GcHKwfGtElFLTME29IwTjB/XqN+/CuAO1OhsYS+YuQTC01ZhEs8OIDi5YCDi5x8WsdJ4ctHVfZU
nLTvbbk2pvd/4qcNhn9TMilQ92fU1wR6msfzAMiNn6TdFmAZD9bwnZM6mkQTJjZThQksIwDNkzgN
vgVA/1CKMomuKRg8zGlOPgS2iLmEsBVbMLzpzTMO6ezaW6BowxFO3WLDbJmX7s7y+7i7htFKjV2l
9k2oO7c59aYZM6T3erySac/+k6FHGrA0PLtPZtn2FrvZm+ydMwbK3qh8DyJ9o51MqISphVr4zXxx
gIOjdRsTuA9Q86+z5lt0T9X9q9Ou3/TJGPtew2c+7DDn7bnvPOYaLiet44cMNiusU6fjxdGCs7xo
HOXtGbxvaOY7dzgzHDKUUYNyu6SVv9nJ5H24vdmTNnKIkoUXUG7exjqdBqxqK7nEPT5ibWIGTNWO
HgxykO/IqxBmnDFOmosKCzecrLbLkdz9BgA504bksJJtuwd1ZvkF0xkqp6jd+LFIH3Mrw8g+1FCi
lBOF5CR9aJy0NUFEYb5gznj03p2Tw4vF4lHuJP+ezcQ6lgWSnjUGys6258SZ/4q4DVqLKBZLJ9yP
HaqC3A0Yg2G3x3t/ZB17uDQYEYM2WYPLoPKVr+DPOrt1MmBhPlBfbsv+RN2HJ4s6kOREha6eGU8P
Gg9lofsdOlewxBerhBXJTcbZ1HghSo9rOD3/EDVp/mu4Se8+2cx3EvlT544Ff95UfjFi7HDH8DJr
GBMD1Jk/kSKyrknF3LajdP9WxnVnptxXERmgmPAYyNv3s1bQW/0C7L8Cxe7ulUtJnswTvkz998J2
3HfeJsw8oe/2eaED42SciiHJTWfoHirX35ryzhrFxAit9covyQPV7Qdgyrg8L6JoXb83+mNtllcj
X1qdLWMYOcCD0HtnE/hKq+ca0NuBqycuC0NUnjP+31BP2ubwXuXcqxZZlxSHoT5inTU4eUY1ezn+
u/OkRYKvDIH0zqO274ety5Avhl6g4hi+8u/gNeQ/boM7C95w4EIfeIt2pq/Ae+Rz/ZIwJ/v52mvK
8EypFhCT/4I7YYOlwkcI9RpahH2ir+Pboa/b5cFYjQBtu5vyaWfrlKL8UCIi6369u0Qd5ChrW7a7
2lUXJjYR7kTQhjXQiOU9gZqX6ayXOSXwI0L6E0FyAEOIZPcGBn/dyZ8Y3/fqtbme1+oXVVPRGz5K
t18M+vjJTawKdnqiasnWnM1PKYqbU7WDEdu/C9L8m4mCLL+PIk5N+BnCX0CZnuYENxeXdTF5Y4FR
NxGxjsSV/HbvQwZmogW+YhoDk/KxKTTliNA7Bnq0Q2vWXYCGIcmlZIJ9qp1EhgTwZGk+i6A8migl
SSk5npmixT8+Llrb+D1jIpjVQ1WiCTnRJsqAUq1AEoamCE4AsXrltatrd6P8BF0488962ty1sf5y
s++ILmXQT+hwJl3i49D2dSFy9/H7O0h9rdkomRDdgJGa+658TbMbzVWocciIYbgn+CJTQQPoJk7c
Bzaju0vvRujFnV9TR2sFCRg6r3QRmN4TToyXBFCesfVdN8czxyg7ePLQj1hTxph1osKlguBrO52Z
rDgg2DHjp193XWRSJn2X1yELT80cFs9TPlx0HnYjOwEUn8khROvK8b5qt++Y8s/h1HqA05njDII9
WXWfswJtJT8ERTgBehyfCuN74jnTRm5OjrSpcvCuFMpWgy4yGdrXYQwR2suN7vb23cC59wb57o3S
lTKdct6OKKuMEY0Mm2eytBSHbqzftXVClhkWuHrN61n3BzNbxCZMvzJ7UKvebK3H9uHoxEkulHJc
6Mhysplxc8qdOczLKQ1f0f5E/WVIGwDTjikAJnjMb0rDXM8r/Bivud7d8Z24X2JUu7Gv1JMscOMr
9WgHKJFAUr9CP/B0LxAm//jjM3LPlNIlR8gQt0lDcJMyfHcH+Go4chQDNZqbMdOzGt4o7B+eDBUR
9ZHV85W3+068iErRVxn9wQAe05hHeFQSr89MdpCEYqyBaVu+avnou4FHgZucnjE09ck59o190Rn2
bru7urizozuhflKIWs281/uQ1qaroBmupveIuEFrFv8qilPnm5jBbZTs7IWSRyAjwAhPB/QkU0eA
TkR9pNaKRp8Kiw/LyA50jcxDE/GLMpfMSiZxvofJC5FnHwOTjaSR6VkArtrkXA7ej4W1LGlWkngZ
tS460finy0uD9xGnGAZ3LMT1wMSO9/DuHw4BjuHSmmI/inZ04OmKcmvX/AP6XhqXM0vx5T9fyw7W
hJNxhENenJHBluPQ4OwjlytJFk1/2eF0wMUCQ4VKTNLKitOtcXnViI38llS9C4KJNYEP23LSyLBp
UGTaPWOjLNI5Xmaaj5x8G0Z5LLV//eV9xMHBOaRxQ4LegXjgKrr7KeVdx41hE8D9fw1eN5woZEpq
VK2dwHsE3lOHBnLN2EUTFr8dXB0WEqBgWCuwLtNOd6O/V23PaUrP7DnvG50P/KKrv7fP2+TRjPOb
QzOWIxbFlf9RrgYvP3s7L3KOmkHx1b45e/1zBz+V/347MTFGhc8U3zsZgRRSP0Uy6JmzJ3Yg1sl5
Vb2XBgMTAjJzCcIp3Gc7cFDEdRiHlW7viaejUgFo95DFh2TohUNmFFevwZu7XnHvZIMw14VBx6Wv
Ekn/XIQU1Qn7gnJ6ZJd7sqz5OXGi0Zzeb5OQvqiaBMksfCz087rOxy1Ku2zNNLTH6eyk90muL95k
+LomN0bClkTuHPS3RcTYc/lEsOhl/6i8nC7O11l+MTIHJfKmRnHvkChdO8pEXZEbcGxI9SPMoqXQ
h+IGU2RJkQ/hwxKkvlpPe6lbcTtgK334RPUREpqcEGLwhP7LLefxxH5uXF+rLqfIyPBZSI71BYh7
Ar+o2UMrl30ipjgHRVmQ6YgSTtJpBK/NEeMwcJMQnBtdwnnceER0KzjNn4gIkGBMzX8E/7A0evYT
Ll5jvwC46pDthtOKsvq86A/0o3ob5tmg3p9vo5BIHyqYYp4mY2BVqbXqQaqNDag6030wnhKdRT55
Fcvmseau1abndvasxk8iTIg4GqnphHurr46RP6BK2r/yvcKIs97xeWW2SAOq/EVKjaK46rq/05n7
N0mZqYIJJFqiAHzC7LchjbCjvqcovZV/ugRB8tTkbqYMcyJRHnabfyNBbuMlyum641ntUcEQ9pOi
ZISVNW0z9ur7Jq2XSItt/WQSAUa0w7xMXH1RTpKjyhbp5whE2OYkBD6BoQU5Jwgipz/gtb3NrWPV
OjdQn0+pp7456aTxt44v2tDj7TuDVLcAmCobEnX3oGubYKNDI+W+TdD0v+RB9KiSL1AslYsNPvSE
r9R9AHE8b81Baxe8THl3RZg4mospRX6BGoqfQ7kKAsaeYUy0PcDWuPVlrC5PPnQzcdQ2gpT2SMfO
M5MPTWYKLCtPH53n2WDFb5D/EnmOmuyHwryhL5z10cQca2zKPdhY1xpkM+tf518UOpgEO5ZwxawF
fcrx0+Pee0MDGB272ekTmHNYvu6olbjz3wbAbc2wR1CYZceNAIBz7kYswOa4ivu8wnPsE0S1XYOv
EF/5T8d9zVAOIDqI3BKUg/bKyZaG4lZsCN/Jvz7CCOqrfT7Gh1p4HPr6JeU0f/zr7emsu5kLsPza
qTe7hzuVI4KwoWMERb0tRkCtjBcCQV7wai+idfVFq7ez1jALUPThtofcxXC7s5rv82UAGCSkaOYH
Mjed8Ic9tovqRkYCMAX2wqbgExj/D4QtAC4xPeXUm1usY1tHmUrvQhHeYHFDqEImZuT1vuKEdTzM
dKe8YdeY361B9/dRjQAJn31Yw142ACbQQCTm0O8kQDHD3U0i/rnnlgWhH7OuczaPtOG6NZj1f2nK
W/rjdA3cOO4rZJA+qxEETl/UjhzQ4CtsEs3sTdIW9LDlvfn6bNCGblD5bX+gNsM+jjGi1zk89I3p
ql/hlqgb0/C0YlLV03D77Ho3bnHc6L31rVzyk6bVvqbNY0fqrlIkNq9Bb38Hdu2TBIUm2m0vfWUd
/4+mM9tOlVui8BM5BiIK3NKDfd/cOGLcimBDoyI8/fnK/Ge4m8QkRhHWqpo1G2b1u5z1HQVtb60s
nx0yuTtM1GP4utnUnFzZBrh2BKg7jzshjASb/TSdcRYrXS49mB+wpCCQrvVJoSF5hLg4hKXJKdkL
qC/LASzuZFbNy3XKIh6wB6k5gx8YVr2ZMnvThm3rgLU/1q0WI/E3MgfY0G3koO4e7gvgwK8BjH93
tb1/Kf0roTkaoUX9F5vcY4A1ay/3FboF1a255OcoEmZEhpFsWMMmhXYyf0Y6NT8d8UkfGvMYH0if
dkyE4R+PkXRxuqkWOtVb7CvaQHlFJWQ2IM/fOB5e6JovoTQAJQlllnH3tK79ViBvUIsAz7f7ceZS
yNW2ma+e8ILpuC8/OvwvxEnF6H2f91rjGv7N6f2TzW4TktVh0L3tepFPXjGis3MVNTdGmeh3emcf
3So2P22/7tgxMz5koPDr6f3NZA09tnVhMHKxb/S1hQPDljkszmaoQ5DW2p/pno91vxgRQrpHw3bF
SK440d7oO9pAtgb3ilhqxVTklJC3jUhUvziJZgZV7/hJ+rDaIkbesOFa2LZWYHmt4IoLcoeMCHYi
TvKvp74yZVEihoe8llbQjDvzh9vyqoh/Ma1PT9Dreg5XZDPvwtC68aiS99aeALIsuqEYbN3W6kg+
EmtZY2bAWnJexLweu0hNzIWRI9YznUvmJOeTUg9oxPaGV+OcbwE0YoQxI2irCqgAizhoVeH8ZVif
OLgPX+t42r+hBtK3yu4BTr7ubNEZxf9EpXAZtFYQ/hc4nmQjDMIlGbzEYM+kRCiTqcJOuf1cJh36
3UMM1z+zqgNM+veD5lhOy9f8jKtA/5zarwMTyzfNZ42NlTDiWlDwaMFem9pyXhg+p2SpxzOxiiBu
HuhCdxhwDa4nvAO2lzMEYzePgwrXHmwC0mHOTL0cMLtiXwJ50o7o1ZG2a+TpYk9DSlDCOMc5/5M0
3hpleOM+VZ9Tq/oOczrNMINl/2NW/Cr5A5i/2f9+Vu1TwzIwUl+UVAyOvaL00BHR1bVO1d5KGeYK
ZxmVmpdrkDfD5CEhqD1IG4zTNdo7OwFEMsNW1ysXeys+W22WLHgq/IwBi9yCM30lEZxFb8UX60Gx
4gcecKFr6/1T03JuMlaRbcrmuzE46FgQXJwLfsA0nf4HAorJZm+VCx4T0mmxQvfRabnQxeOZeeIX
v2HSOeXbb9Th62js/XKe7K7LOmGlqTOas13SmV035xObGHUdvkfMz27+Hhdn/4G70oNcIepgEv2I
tQl7o8feQV1YEnXIBNp77pB3Mvh6j7KlgecqjC9Uam0obi7lq0opDMd/lk3Rpnc/TpeO2AAfRWZo
2iD5F95stK+d5dvP/vUaMHhLp+6V/EtMZzbqAEocmgKOHyv1T7N7zYspcngIN0/DLlYK88qlKtF0
p96GQWY2Ur2K8wTij5g64qwYjUYcI1fbxCN9uMdtIov28C2Qp28lRVJCwKHszV5ENJLp5RdLNBqi
lbrP6kH7h7Xl0nNNv0c8d9yXKQNrbd4//z6pNXLLaNnKguZJhR0OhZtF3eEN1Fc0+9fw4WmKRTFd
Fetrb9KQd0lPMOa7729nv2Y0A4TS9ekLEWjiLIoPnrDrrReztK26O7PS0M8y8SzdLHbVE3Qthccl
+u7iaMB3IOoFQ5aMqt7W/r1myYYGO/7t/WDXwV4C1/I1yiYUscqqNuQuA+mg6pPdUZ9eKzbU3Yuq
ysuO1I/F4gwxP6BeuY3a7J+NVe9IWaD0xWSvGEuT3Haex7Sws4uEJ0AmCPIfCjv4F1KC4SiVg4LA
VKXEFxqr+2y8KxnNH4fghekHm8D7NpOvnTnz8XQ8ZZwDUKRTpmBDOowLZoYQbF7hE04+vQrjhtjW
5/VUP1K3Uk5chUQMpNplWV6gglmS4aHbqBnHdVfoeyqApUZAFCC2kweqVYUKWZjQL1LraOLNmERg
DD7M/bv/WVZrWBjebaytJc6RPTS4YyRO9rVbs+5VwZkoFuh3VpwNrulv/JmC1mpdvxUmS8S1/oVe
Cx0n34xWOrXo42IXB0jRYrLAquyUvLfLWgtQMVdo/Aqf9xy6x9XX1gkzKPZmt1Rd2GgoQu8H7T16
4za4I1ZSRZyhqrjAXyNUGvRvDesAFibvcY7cQH/Yq3ZvhGqjswRdaC+fuzNWKeQgqiIX/ycfJZFJ
0QD9mekgU5lfWkHJvZZQ7Fu6fe9e1/H76vay8J7ZJk5noo7koTP/gswZCiE38SuXTKQ/y/TLGidy
Jkh7nCwNjsnq4dKOOi1P3IIgUH6zx/4O194WgrUImbioSbQ8f33ZM1vsGngHvhpSpsSwDehmIiyE
HMk3/d6i546VgueNIMvcppkb51bCiBK9uZioXzwxwSz8Gq/3C8JbeQeAJLiJWlpmUZL2+tO8E3wK
JHcU62kP1zCCjsGFgLwQMIhdnHjihmL0K1oF2TP2zmxmotZ4fj1nhJE4QuF5d//vcRSxHMTiBYtj
/16ElMuPHxXIfn+iURRbgcTbmNsWczR5Ssi0eYpTLDXh78Quvcb4OUR/xiRgfPdP2Po706Dm3Qfw
RwN8G188DCjsGqvQ43ElbDnhDIndec8X/0fxFazETXl8wPlwesf5TjQS3gUGDCIE5JvjxMDeF3GE
D9EAccSiXH6t8BwswcUdsbFC5VN4HcqUdMSxRVEzpQh0Rdj7mMMW5bD+3ZaR2Ok/bRwpKRcl0f5P
9iip01RO2ibnonJkL5bUTJOg3OrrXiA6flnUr4H4wQoPEh4nr3FUL1iBp61JjLYdw94bNkuTexVe
o5IhHXq+h91BX9sJO4ms/KjfeSXY3Y4KZ7/U8BcawwBvh71V6+mC7Jz7WfLDMIqCXMMB8GZ325M9
bZjpU3t3mDthTsOLMu1ODF+c8YQJC0s496vVtLLkz2stRqW8j6v+biNcpIc1PCwk0maPhR9kCpum
6iwQgdjY3azNpoP/Fcytynr1zw4javsoDylu2c8B/tZicZ3jbTemo+rfrN3uy4CWiJrxTuxrRT6i
eyqcHojwcDVEO/LifUL+we3ichZa1zn+lTAb0f24yVxMLdF5ijaGs5IN5cvDQ/wyB4lymCAaK4jA
mObkI9NjrwTB6NMTJnvr1fWaX1Ixtgy4n2fb0ef5qvmF3YAYQptWpx4ShnhzH2NRA+jLIxiwt/YR
qzn4mgJ4sM3fA0gnVQPhnZOsnTltOnLV7ekuOpOY5gMizRBhm/ZLVVJenAqDQL+6OOyM9bzbILJX
NhnUaUK4DeSXtL/HZ+2UnBpreIyLT9u9gnvmLhgo8B1jIM1+oGHZaS5AU89XXviduZepDuxLcXhh
zaONG3W99uIdZm1YLZdq3Dog8jcY4jyYpyBw7eNkBAW0G5kzgroSrLvgx0Ma7eAD8oDN5yBdO+Pi
M07GkLABvHUU8swqHbgz7fMghhzq0f5XMDNWzm29d40R604LEALUeIuO0jx2KoIW2lgZIrsZxBsQ
8I6wa7Cpfsm1yLOmdiazjj9H5mkvuk6eNGY+V9b8edxy6n/1iC+w/WKHnNvC+jeZG48peYViQf7K
tKWHLbgxNHDT+sRJXe/wHXoibgeG1620HAOqMkq6TDGMKrbazwfSpH0LXjsm08ySHzjD+fEGUGOB
jxIQe4n+CVz/7sEI69nQzXSOR4bv5XWBEVVkWveFOFn++a1qRBKIq6tw3LG7s59HA54RuqX5524V
8/xjwSkCvM2XseLo79FzznlYp6w47TWE9rPNtzFhtjmYHDfHNIIGhtXo/towS85lzAgpGBR2whC3
fXFolnG9PjNN6F9Nz7r9w8hT74NRgPaUgAW4VhA28xKBIOSisytWTWq0d5N/5lcND7nxie4pnzeT
V+ZDIilvbi+VzBUSyD01An1iEWhl43YZFtqpogx2CaWjlf/Ac2DVgPsLrPChi5kBW2kKKJ5zm0Hg
gNWs3PuAwDA3+CcNmoJ+DmDr/Yq0eHpnxsPbbGelj2F3Nbwy1k/9Kyziz7p+2O0FZIymxG4vnujj
RwCm9gowFmFUYiMG4kIcfLZNZfUKO2cKA1Wn2PBMYqpZcjgF1ilX3TIwIvJIMTpkdDvGTDAsPHWK
jzSbwaFH8TMHTc6QBTMyth8tKmtwS+teOHe6bCUAe+xeZhfAkR94KnW1ROvCq0MZwJVm3IWiY8LS
vQYqvnsv+/aTrloYQKXwHKlRHm5G2chxYDWAzcHEGfXXeYw6dE9RQ7zUqsfACg1e/xbDMkX8kgJm
ZlwLdqa4T/T+XNFQwYERiLwAnZx0wjv4MMkftV11rSabvuqA6XnVjq5nJgzRmXJ2Q3INbEeM9aB6
fpZl3S/Y8m8W5JzHeB5PsUzobjtdm+w7DmBJtEGKnWEvo8+aZXrwMcLecl/PNIxNujacMY401F69
7aRqpJeuckre9P7eeYRN25MRf90Hk+ToKFFv2cYTojO6tUHpAnDILwiLG2YT8IZw5lZAd5yV9bDy
zzNjeAWryY6XmYYbdc1GFIl8EIoc4Doj/GkTIzlDd+Gn0xS93935zJ9zvsiKgVKEq5l53fvAAsWO
ndofhmMdGxEoAU/Q6jjAPcY6NikWZp9dDgHKE3b0ftds3p85Z4NRLYsQB+zRRxndVD9rvPfN6w4U
V6+8Fu6gOyCmN9fO+EyxtVRWt1FFTo5pX4CUGLpD6gaqjIMnKKPMsK1O2S8Mr8sKiWOMjw1lX0fV
gO59jiPEIQMfhHBNOwAW+TmyjuFjQf4cLQqXkdWdsBqq6fCDriNMujbqpqBNVCTLn41oHGP3qQpj
m1PQ3ecsAM9Fe8HxrItB5ihT4VStON9ZeLXpJz1kxBVOStNv+R3aiA7ij2ZFd0fMMkgw3MCKMj92
0Gm0s9FjsVS5WObnX+Yu+Zw9iD/df3nhtv8luy4TvNl+/FmVNBSK05huvsf+IptWYxPxUhp2TmjK
wzJUvTtbvf1jmydjc2kNHwvFUQevsYmBW2oXD7uHSw4szDYS2vWeN9U+U8FyHT7FNqA5ImLskVuI
yr49uY5SO4MF8EDYiO9FbZeo3eEax26P04+qbKQsmJFDTROUxUe//e++Uw69xqkO+It5+Zhi6HXM
J18ga5+NXzfPzO0Km/3pNYXvcEqWBspeaqUZww5AGBbCJbUBdYsHCfEGLXaOPQ3SNXxmkEaTycME
N4QgCJ6545/3ah8w74HFSnLbeZGGTyT4iZ2sizU0hTYLFRyEDgSGAPcIBPwF792ZMbuC6VoSJE3Y
+tfx732VgQHJUWz0zcnw3kOAx54OIgg9rKnIdLrwMvqMF0jo6tmG4TF4UNY41PdpAJYX7zlNZm36
khCAxsONg4HHEWNaRt5cEC0eKKMxeLspsMwMbqQKd+zEoLzFvjXFDxluE2bnww/tc3LevoUcdIUy
Cgof7X+zWRFdrz7cSOUXSk+/3rZRcNSTfENyBaa96LV/978t8k0ZQvXP/7DAYAUoUMe8ULuwnz/8
cvqcMPvlacWofa5DDhhT847p/GooCmfN3oY4dsdM7ENg2qjGsLTV5xtu76C5hee3a4gBh/9OgubK
GGWTFcfLdZB2V+rT7diclgkxWVhNV+POa8fpCiYEpDOKbke1xZ7o5mxkvfFl7xVTzm67PX32eU4+
FJzUfU+6hK9lMvN9DVmcmOrYzejysn/fff0e4ms+zJeYDLLSxLiXkG+IKSBV3ocx7iOqEnmL7wyA
Odq025wQ0DSeF/u1tz4/2dkzTwyPWByZnl5svALKQfq2gZj2fZ6cpeNsgj6/E7HyX7pu1YwmFTI4
rxxk1iN2dd05H8/HF0W35s7jfPVgsjBI0hD0NZtVY+YnQNdwhE7Kb3f6gUcmCLb56DdYjjUjKBWP
Z2B2cNYruJg6vsLOY8Bw8XLZXu1zFjwy50ZaDBsEL+QJjknfbylrg6Ldbw/vES2WjcsfIYXsynx8
g/GCZj/oBTEOHUILuiz+dGLv1ccFxUNSyxLw/inD/aYMBQOSW8F6oCyIB8Hzkk9o+6S3FD+ugrZP
Oljx4coI9ZK/dR80gYkbyosvVKA7GA5J3oN0ybpj2CLaqP0GQlTPRULl6gO5lzE0iQ3yXdJNSIMs
PlJXBiy4CYtBEJO61wGLEkesl+RXSH+GG2GkWFf+8mR86ddv4knlqDIcoBWV+8UbTuxOHw6Bx6JR
a+y/Bk0M5sQ+ER4b0CNzuoncI58nAV6kvOq/Vw+GGGWjz0qPdLyb2BKl+5MHMni/5MEAJ6OXs94C
ryKpUwdxn264Y2OBsoRRyU2CKQQBEE234bYnSJtDcGriylhreOnfLNh+TaAXSi+/w2I1aFKP3eBz
dg3utIpfUJkxfi+33ytsf9oLJZC/hoctI8BIhoPz049B4FjoYZ0ybwdcke+44d4ZPKqRfB/dD/aO
BwWr52MXKw1w8c7R4Kp9O7GxpNRHrk3RpIyWN4yKITgxEcHJmI6P4cXX2GlPOrMHTP35gBoBBfjn
X3F7uotNnWfAOFm2l2LgVSAiZEH3ynmHiaz8hLhwYjuJdQTYMuMa2pRFjpfNZ/RwPlhSUmgNEuYw
D4cnIC7ihHocj+Ixz6ZMvy/i+/NIQkcYpiOIo3TFQ+AzIr3W7xx7S2TzMccTeASsoLLjj8/ITfLn
mNhj1DrLMxenvyF9IMpyNM19lTjsIyVnGTw71uXA3RIZIu8IeSggOIl9osE9HVdHQgmmGPb3V7q1
aTy8ax/WipWJIkh1xbPpLy3jih7vCyuQTZSjEJA8M6TwX83em4wsLYKp5EGIcYbw3F3E6iWBzW9v
2CZ0QhtKCEt6UvzM6VMu2KuWR+wK1PvYJ1cx6DpkjBEw1ZeswPNaggllEtKX9HCMBHYrgHbvvukw
7SADElfCihEZId2BY05isrqPr6DkcXP+ZdxkE2tINPV5/fQYgjNVgQA9uRKq2Jqcx8nQ3Eq8934k
9/L9349efSwG+9W6WrfwQgMYJFMDyTGjCi4rCJm8Z/epXG0COuFt6Cw7mNNUYwNTFVYLFp43xoay
krRdYGtP8xo3WkY/AM4UTfz7l5kTBz/8HDjY2U63LYZVKG88wxNvNWUgP1kPsIT/EZVpG3C8bV8m
qjfq2NsfsTLerjEw1u3JhP+dyZbtTW6ZtRUPohptqvxW+bjlU5ZAy5NfDnHW3TbuD1fuUnC3H0zu
lk+bdHTMi3hp82iOKcpwf6DxYcG7RpkfR/fhfbkf2Tq5ni30FJY2qmcFsfUa7+YL0HX3OBUbYUzg
KIStwXvz3qB499HHf10cGu8yYgTgQCtBdNYw/m6cg7qCw4GyE1WdhnIUvgtnjeT9MMYVlfaAsXdy
cW9Bs6fCJqPhqQ00aMLsWOHzSTILnFHCGr3HrEb0JQH2EkOnuOVIXan2M6zxdD4+Qw2WwX1bWsUE
Zpo9Poh07y8UzvTeYWfvP48ZMmzGzPct2BFBLMf7C5Uc9hukNm4vvEjDec2a2L8etZ9LILbMxuod
lryOBguFYrE/SYyeqFShYv+Uoxbxac9QYB+NRluziVoKRShYj4B+oHOr7hOaiuRMHkR4jx8L1q2L
2+4vIwwCs71IiW9D8iapc1BOD+Xuzz1B/NLa1uLy/ZkrJcBX2b+I7fF4IYp+dPigfxFaOSxU5CYm
KojmwpzvIOZtvBgvxDkFZMfhrsVB8hjEV0LCmg4HICzVBcOSfPQxKTbu2wIhRdmCA7v67R/6aO0+
lrYEx1rHiPEm7wn2JXDPzDB+RbnUBd4eS+yZsXcfzGZYyZH0Am4QPN9ODt05hjPVqQEkYPFlBenO
jC5giugTIdLQlUVwLbGsR3ZZSpAwNOvLHUUKVK1V59zvPX/r5+/t6ZW3qMFYBTiM05pfj1oRm2Ho
XOhtTRer/JrDRoOOtwWby4YekV/BAlrATmpbjx8kZYg1aHJpBbub67ENKtNPtjTDLX6EevNqE9WO
SErPwyuFA03EAX4A9T/eE8hKviEtn/F7KzmkZ0w2pN30uSpYvch7nyKi7GxUJaJhKdB3tKOPHmgc
mgvg6NuHBgQ5RiELsrDKEwepN2Unqm2cSzZGaw3SsIsZEg3U01N1oNRQe8IuEv4aiy89j32eNQS/
ZBORUFCwZdtrFxq0FZvwWaXtvSOprfF+g8mgcnJCg5woJyYjyEUh7tR+ukbgGgL1W+rVLmNHARzA
cj6p3S4WmbB5LeNAR0NP9DQd5HG75zI9qhyHUydSmSYgonKUwxXLJ9V7MdgaAAcoerBNikJEOEhb
fI1CkRJ/ThNFzXb9pyGqXr7/scsPzwsMAKhpkNB6yQktVOXt9XBPhCgAM0O2X02BbAMhN/4xd+ay
94TPPk9wgQrSi4vZdc+rnXSRrBDUNQVtlmUK2/jeWCy/6ydkergra+Xt0YVgDnEQV9bzERu98D28
FzuTRQeZ/0wnbuWAmRWPO8Aj1KDowj4P/gEpvxevfLvwXTuZC/8VU3HxeJAhcoW8b0ebpQNj4GoB
vAKkADTDmTpvEMgAztFw1U6LZ96slAEGf67MU3DjtbozvgNxlIu1w51JRGnrS6pg6W4QsMAv+v2c
OpQdm0J4JA7TW32pLV6/5vAZ1RO0DxAOkIwXpzMJJxVcUNi3LpKwbNRtmDc6htfRovOGwckb1qq4
lH52DKuza7QHzIF5o1Hn5R6OWg8PLRsAe7Vu666q+YQCl+sLSARa3T7zJ1yq9yPmLZSjmMs5p1NL
ksf4k0guWWa5bD0+XTsuypKCYDgSuYJ2G9NO/mVKHFoNja+rjcsNbiHIKE8KwcEBivT7CeY2UJfX
5prBmXVbEAS/1RW45eGZgSer/7z0KsPnlaKHI0R70YAmt1EXa6CDPpSDFyS6n/I57HnVOKVL8osd
heJf9Se14Q1yKUONmwOd8pYFKnv0a1KDuCTQCLpO8u/JQRl1ly82kjRggN+g6EHCOtP9VhTPuqUX
F8yBOzifnzPqwWzURpxDP5najPeSKJleMO5sJVQH92XnwWTC1RT72fJJlgbuij82znYNwzo273yM
By+IndP5l0Sdfx8aIVgCRgAbwPisaWgR1G67IyUDubOKAsM8GimYJBtFmCgoUFGehiY1N2xHL326
l0l+rEL4OpjlwSBlgmhOGsTnvDjKbJKBOXlD3JjixL3/8n9PcXMECFbS9vY/fBE+Vk4wYzbna7np
IDwDTMAttN8heZnKtW/o3h6whpA7fGKRpQ1ufSFt/fcwKQWX6FGA9FjTr9g59K4SbwXHcANEmq7I
lh0m0zcX+kemWs/dlSDr5t8NY76QJ7vvBMycPvjLKtQWjKsbkI3zOOcyeQn28fSbtF/LSAh3m3aK
GNLbrym+Wt8GD6ZIEt1QnELAefGOAzYPazbe6xKKTwLKhoLf2EBoarvvix0DNh5bvrjQucYZM/yc
5qcELOPNXNxZx0y/TaRGz8P1lzYQK704oNV9fxxYIOXicnFrjACfyjgPmXmBwJ9w9wOP2v+Wg8rb
2i6UA82DYgAJQxQPfIHmhn0+3GINC4rn+aO5PaLUklEYiZL2dosCgBtSUsu1RxGOLK7ikUeBbSTq
xbVkZiK6PpOwF7qtiGJRcZgxsuAqi8sWvXXys4fIyKma2zoC2Q1LbTqh++a/BUu4ieW2nwQUdvzp
UtHJxFJqVekc5cY1jIbANrju1tchHy6laWVqyY3m9WvnqPMxRPOjSQR3PKS/xsA+xMGFHC+Bkv7m
rTIgBqzxZSDWYtj5kAk47pkYT+KP/eeTLW0tN7c3SnwecFEyD0ZLaB9jv+XJreDWCeH4zMxF8vVQ
lsEuz5EOMiIgLLbEVBMPZvpTqVPrUFwgpTgm8I7lz8c+u1p3NfiJVP9hUkd3/zoEWcviSMXqj1MP
AjUswt4wQyZ7Rjm+PXt7DIQ0XOHpMp2nn46ZwItDefWecK8GMRcXnf5FwPXqujAnyDEw/pcm/fpt
0ikJacSl75cjKX/hB9/mqXdSDxlCE8hLc/k3nTPldmPsv5+0h/ST7h9qIC8wswE8DvdvAjpvyHck
CZPbu6MlVfzNDhsJF14Aebu74dsZ5hLIexgvFrhqWVRwY8o0ipTv8BG+KlpUjcBEieojtIihJJuM
o/jearXZtKxdeBEr3lBKQ36aH9Utpz/cLficASef77yd2HHtDkyWx6V8F1Wh9Hwy4JR4Rsm8k5t0
pjCWiQOSgEF2GUxiPt5mFUz7mwI+6MPaHKSa3cmTwOcMsMb6qy8v1vBmYX5BvNBmKE9195B80NnH
mi3kdXCHvKCOZ1rvAV/7+72MXXlRCBY3AXGW/SGfDQ/iUCWj2e+vWfEtPOOUQFwZev//tpCZqsy7
+UbsWDCjmHYG1612umT9BrJA8Vt8+vovVh/4iRR6QIFXaR5iPez1XFyA6UPVUQvFLJwWuA9HbSZT
fHm344g367Os0XXwNH6/Lq5/lIATtIDj6Tg9Hpkvc1r4p+vwdMrs02k6PU5X035q9aM5pzUtfn9V
2Q2x4fADbTSxHKbPRmSXN1pi3doRqfYXpKfzNshbTdbignix2YWPDXLOW9w4JUC/XPkEn1orlGMy
4w3lfvkRQtk4xGPuOVucAYdD29mpdEcHlTOLx6NZp7U4MKXmK1Tj/JCQ4eX3yhvC+Xbo2SRoc8og
RIPXIz+V/2d0whvNnxsT8Zc15UPTGtO/kOW3+j9wIRmSiLinZSTWX9Sro4ogw+Px7MFtOMLDoX/v
cri71nQKzrARVxWZtauRzNtxNKVnYyf9L/WvpGMBUgtnQmeAOPiPzmacTsWxR8yy5O+ZtwMvSIoM
R5wkuxCvsMM0YApKgPgH2rNOsSKJexIM8RdsplkLmiGOkEs0taQff88bTiKoIZKpLCfZ3+1Ax8jR
5DoZ00L5M5/jKl8//B1ZBAmuZNOCjtPlic+adGlyy6ECg9PyMAyJ6OtkzE9HdX9sRUM9D+ZyrvSP
qyrK8UB7RUgjxNhClAm7g47+t+sZNMPvgbl5jIqF5PDJJUL+HqiMyqq1eq1EnUsjTBeN5Y0ND/5h
OEnj3U2/+5lDWqJavcbu6/7vdXNvJ0aQ0AAS3NZYLtt4DeOCGCozIt3B7C4jlAQawp3hnhgE/NQx
m0t2bNam99m5ZajLfsOGCZAF/xiAXKQwCeRuA/YpA1t4qhX8VqJdV7eVOf94txWvCB/EP7+3zy+e
iN8lRJYSxUfXLhApk6AGFlHs95msCPzTDsF9YG3j07j/Kbxuh0sSgiMqeLlieHzOpQfHq5lDtmWK
JIvTi8eRR2sfYS1+Uce9C4+MR1NYxybvt1BSLwcFHy2xtpIbkl1LLIzhCbmyTf1htgJQSkSGXP1s
W5gcG+5jLfwnyHigSBwRqLKJDSvblWUBK5/TSZa2/yem4dRCJq42MtwOL0Ee7kgULshazA4MDk0b
2b7bJtINxoYo/OWhY7+BA93lVz768hPaTCBindddTTvhZ/v3WXvSGkhNLrjdH0z4iowhTFM357QZ
QhHsDe+/2ihrYfUbJUit8d61zTkQZ2fcHFXF7sLJ3/K+6hM8H9TENoN0dfshNO62hkOHnjriN0Yc
U+IvZamHbgf7heLcAtbLQpFjyGot63MSdhmc/uGUTGy4RxwsMSME5kVNwcrZnbSOAgNDgGJFZa34
O0riMi3rAy40HsjRFMEHdF+CQs/OZsPltcBS7mtABi8HOwluQiuEqfDAV9DHr92NcQX7/AID+vsh
OBPEKCH3yL/fTUhWptV0xUT/A3WJldaYKrtv2YpWhaX5xY+/kYSsQKFgxLgJmjfE9A3+keWwo1iH
67iIpRk0z9br320HK0EkivixttZXxWn3NfLTloi/V2bdB6BgQt5bfSAZnwpsknrRhwxHEKNblDfW
/fh+BgmT4oKMOFwhcjx6Qa1XHU9217/lVq52k61YDBhvtFH8xeX+319HlTLZwWnz93ewvp/iFa4B
DpZNMKsa29BcE8xgjLNbOPlFQXO3b/+YO8M2SSOzbZdYuLeD1pq44TWKca+a3dyMwR2S0FBG2g0W
Hi34tJqNF8AiOb5+HgjGHNiY7auHIOP2g6x7X5ME51YUK3s0VvEEkid/ytUDc7IVJgAiu/lAaPFR
jeFWKimwH09cBLJBa663PBwg0NtA9zyzdozOTy9+s76LjxY5xEDcf1na8rGgg/COXAxhAPNI6wVT
k//3kSBpYuQgizE7PYbEfyGgGGHj3QCTiGzKX7AdoiN/fzWH5E3fXKqoE/ZMnEBHXOajSI1Tvz16
BrrdRQwBPt+y7x12tzVJXtkLl9I0gHHJSe/VOFPgpgBLBJtUN9ZnV3JvcezhHa/d18kcl7VroI61
8tV90IVbhptdb79u58OzGkHSNXnGbaezKZEcNSMFxAfVehI7IF3l6bbCRASw5wYtKG1wa0XpRQ7E
4LkpoRztWnRAc2PYQHJSohe95hncO247K0gd0CbmZxpCajMiflQbTnYu96m7BDtdxZe/Sj2kmkE5
Zgy1CKzNqC1MCTBjaR5juBDPh4WXMN7nNyJ02bO/e97N56xog42CjHLMNQwlJHb5PTGih9G/zRS3
h/k/0ptkgeTtMUoW2mkfibGLgLWAt1ybf0UJ9YTMB/7bNA9/VcU5kL2pCGtiZRl8urKFSRSsuHCC
Y1Hz3UZSddwxTvv7CfZN6/vDXC9EgguFOFkki8ptMBCTScgHViS8SE4tVu8FJI5P7N/wGaFIE0NB
PH1QboJddNy9aSe4oKJ+092GKQmC4yMj/PfD6yYuNGsGiWxhzdtVMpc7VZ39OD8I8WtA36z0az8P
mvn+39/ICk4mWxY3yhqgOwlq3mMpd+oNe8PKNoaQe2wksX55Eo8SvLfZZTpsDLImgn+GDNb9789z
P7WrOB0+v6MdFjxAOkHImTPzomWxE9KiLLXykPr8spIUb7m08B2KcL5rAa0LvG7O5Wq7DkpXkju7
1mrVdVYbWV2APxffCwmb3DNmejiAaiuJg0ZIBjBMDhzYMgDyFypOXb0vn/8xRsVjW7y2//7mObSA
kYnYfJylds0AgbMonVZksK/TqT4iW2Oeb9a9+W3TG2AWgE2Wvmz9qMd6q01ICjkqFT6N2rY43JZG
YuHTvatw58G83QESh57JGVvTl5PqY0FJR893A9IXJH7S8Xa7bCIYtZSYUnOJ5X9xbbnsjZToKIM3
CYNsrjroiDscdTSSwTJLYdf6evF2jhQ2H6YxjLvYhtgk6CXXqm41L+c9a7u37d1tM4STv2b0cErA
FXIcVNIGDK8H8ZWBnRK0ReQt90gHWpi2/Mxz1tCcp/MiXRmzVkiozvG5Rdb6OMWh/qQoSrqzGl9e
ntiLdNiUp6gCRZdslswhqWf6neODB+YcwMCqcDUMjo/NXRJrgssciu7lEWp9c6Vjow0H/wlNHMO1
qxo9JF3i+ZMe3zMd1oGnMSPxnni2ICWjQyMRiFPpNqwu27QHOr2/DZ+717jwgUz4fiyi2kt8CSBP
Zn431NkXeGkPAEgWkNjXMfFkdsSci6ySTUpqCXDarGA4MrvgRu7FKqZqgNLg4xjVo+VCLHXFP+2J
UAaLUuBuXmfPgSQSQBhRKIJx8iShycEJnVnVVf4vTq1hBoRRA7t0pzoiEPGSnuy3n0Ou0bKVw/Ou
q4UVphiJ1zOoqKF24JN7wxAIWSUhLdq/wuAT9joPlWO+vA1feC5vG7x7Vtr4MoCbiiPdfcXvwbrC
K1/w5f+hrylWKGpyBIsM8hnUIUF6k9YV13Z+vNDRAyIzrq89SBCKuUQWIn4Rp4pAW78ew+h5sMvU
ufPkgIm9B+mYDI2xyLCxiGEJ29u4VOVLSggUf5CQL4AGlQ85EIMFvK3SPu4KxE4cSLr+56FY0tHH
m27roJuBTg3iK8i/OUXwAS5ho3/8chjjpz88L1vMkWl8I14WZGtcHAkX+UQqjHtV3oLb1TN7myYN
erhyYQKaBvnVIw9aOZ4vPGeF4MhObN+2xfCeur0ZAGV7m+TCMeiBFeBuNkGI/nLUZnbpjlsaKPjw
jmnrFEFEyyaMDClJ1IboOUc1BGgCPMGuC1bT388+GjlENl/sdUN4K8hgVEslL0uxO5gkrK6U4sNO
t99CVI9VTFAW0xpiI2OXlpMfwaL7PFrn3+OIRwZU4g75SYwo37MW63rjPhZv3Ee3CJOBIDEkJ3KE
uDbK2PxQ9Ul30Pr1HLQbsbyJXh6S7xejEdyJizHM+3kgjIOcNkJu9KMzIEEa/NxtjwvkrT28ZqXe
lUWaVsBOD+bgeJQiHdU5eCEhbOBnERR/5vt/CBr9WnCCwA/+I8NRFgzGpRI+yWz3DJHibwIroS+N
2Ldlo15BdmlIhMwAfvR50wwLyg1sac+wddHhFl7tQywHBQI2aH3VDKfgdCT85WSD/0Vz9CgnQeDn
QQTCAA4/XwoqiLYIxocCDgbjInWAnOZ1AOQk9y6XNy8AqQduILTC40vzJSmv9rJrR/O7HUwB1vbW
aPmzvLo8aT6bC6p1mZ9oSXkmDNOtE6NhoXHwmXPsOqAaV7qk/v9oOrNtRZEgin6Ra4kg6iuzouAs
+sJSryKOCCjq1/cOrW6rbt9yQEgyI2M4cc6IDAkbEgYXP4/In1yNuG2033/TACvVqVOKlV0+9cIO
mD9mjS3/l6LZL3nRYqOX7V4iXP7D2XfFa6AWKmXZhyulzw2xL1XLb4WyMKcS/08vJHgkXbWZnq1p
eCII4N+SJduQzNgMSDr5pCoKEhdwWbCNStIkRKko3NwMH/XqKMrIUYl/it/dkyjm62TEPUmfJDjd
06O1060puRPxT1YDri3vS+izGgDjl8tcIVj/si6BXI5wHX9flPGQiEMlAiItw1VwkhbPMBiSRyNd
x0lIciXCyaeyFxK9c/0fDtiJaBxQ8IK+A7J+zF+4MzcDngK6CDhizSdb1CbMxFmQAMef+2eTTNIF
10Mirpwg7WIMIsXJcapI/axOFKElVTidckwh8qK7Qa5VcoPyAK5qcw2/21byobpZfclYxQOR94t/
IUME7oOTCvEvwgpBIHlZx6cRF+TlICMSPK1a+CEGEL9MPLPq65dBfOQ+bDDTn6iyxceXB3ElPgwk
R3LCtGcF8B/gFQngZc9sL+jBIJHnz6HQx9El2/hHNEg6wpW4kQXK8iTRNCKTdjLoRP1myDg7co8t
Ag/AKQSdvt8ywJls8BSmFLrlAgGhcClyAnj70M8CKP03CjJqfOOZXKf4q8wbmGRNbpI85K7iqTPA
OWwDMsziTPH2X1JrLnGrRK4SAP9yWBKLS0wLJwrC6mz1XOu7J8/tWbOkR0l4/d4htxFvzjh3O+Fh
+sKZpRqLEITcpPY3xJWbxGWRD+Qb5R9yV+kbgDOMhT6iDCRzXJYCy+DUm9IMJGCG6dWSiS5hGMBc
PnafSzSMi/y0TmuJM2UckLMiB0Wpu8k+LuB30XfijBUupt5jVRCafH8RIYkjGOcGTCNrueswCUZy
2e3MFF0OOZxk6sQ7lTGqAHChNyN+qLi0QPN425uDJGs6mCJshXiw9beZzsvcU0N+KyMYAGpp//yg
tQlnuo20lPylgB0PpNmJl9N5wkMSSum+5pEcnWCwJ3dbsrTSIZVsak59hWn3pP351wJN3oZUFLj4
b9/afSO5neby7La6GncSdUzpI5PGNjrJxOqFgFtMMe7YQf4Es2C5Xga0PtskeV2Rnwc3unPHw/HV
WLRxVQDXBOs11B6UEjJjsaCmaQCAXK8BDAqqTqjiYW62kQQjuQmWShIcTB4mDtGEzVygmdBlYX8j
AH7M+e83ycThx/9lMqx42x8dBCSYCrRXpYdOcFpsGGRTwQbaMicZXIYayuk+PhYDLrN0zgKSPIuP
PVgN4DgnV/Qw/DWlp2DGBcp1yuu/ecgcw0SIQbnZv6zMbx7LMeS7f7OWlFeXW/oNbuT75Tyk28/3
3gYbCGBEUSWVUpLkprw/aZeUsIeMnfw0BJ9VgEujDjR8hfjo82g+939dgWyKQn1NVUT+yh2RCslh
RE8zGCpqzcurDOtPbrIX/Pj1l31RZic1cjZQbw+CCetMPs4G2ADqKXWXyR/NXRjO31VJgkqGVuIq
Mfy0arGsZElI/CX2TgzXx2KxSQ1lXnflc6JR8bOGMtryAs/gLciYU/DFeupkrcV2r/igYJcqOj7E
sEvMK++hxzWQeyW//7IdkuuSqUvLBV1lAvITa6Cw5OWrKcKIBSMs31CM+dqxb7Jdzl82gKcji1HO
5veQo91tOUuHM1C/2x5hOf2+VAxomeFIYg83G9nS5LLpNHOeyCwdHbF9JpvsRjLtDIZYzEvAnkSJ
SUSYeF3GaLW6duMcJhzAH/1mVJ8/RjiqO4AnUDuiLhMochE52RFDwUvepwhlxPMGpV50yUlgUoom
ki4WYNJ/k4pM4D5xWBkymm8TepuJ2BIsic0gzP9aXdKl/ggXhP/+HkaTbWPUsigTyAdYR6VFdg+D
LzNM/oqFFgMjlyAFETH05BQYTUJmnhbMGZe/l4wDHVRcInseki7/P2R7kPtQe3xPSJYX9RkJ9HWW
yagaURh6QJ6KUSE/+2Nk1YLPUqqZxEtUNkncYG5ICtMmK+bm6B5m7TGlRptS6pKiJLaGmmiYTq4D
QK2iIEy9FPQwBKzyl64RPDWpD7bmdwk+3hZqjyKwsugPRebuItLVy7XUjgW1F1AVDdaAW5yvLeLJ
QHfA3wbrZZ9qso0lkoXEwjImQDX6/eGOhsZh3z4G+TwOWVNiwmZrAK34hN9V1u8/zT51a/cYtNxl
IJ7nZDLyR5gvKJcYY8ns//Y9WF1doCdCCiR7+B5YyEj2NFlNoFds1vaIhegJ/6uMK1HGiNt26M6l
IsV0ZFrJ2NNA9HVN4Inj01L9wgtgCfAHDwznTDKikur7GFQNBtxfHChZwNQU5SjoHckG3HAxrGIt
51TqsKTY1crE7DJDZMJJ5RpXgr/775+z64/ka2Re/HMDxATzKf7AgI8Qo6S+Mc9/d19H/FYf16Zy
W2VPEQ5dqRe07fviKyFpKVIFv20Eyv13pwOYCStDIvsJEQGxAeM4+qMydqGEwMuSELebQFRV5IO/
1p1+X5CFfF4qIGItGXApcxz6+H8ec9+bTHpnWlfl0iiYM+NlvosziKHl+wiAwM9+6wx81PcFnpWY
M29v/fkC4ZW82u+Ko/mIhTOaM86VLS4XF86l8h//i3CnxKuHt4X6LguTIToF8mEZdQE4foAy0r1E
KVCKiHgh+N3ciRDnnLIYxVlMVWH7cv9WK7I107BuDsT1ZoFhnTZf1dAEb+Z788UMMxM4ADdTTJ4k
d3DdXpY8KyG/VB/5mNSAV7/iI7aKtwKMFKv1NVxizr8Ok8wgFOX4ye2P6NaVwR3hXY5kJ8DofO+N
TJCHKZXK6GtOKJtgTdmLzFHE52RTjL5el1yEWE6OzVP0uZP6YxA94SyTrRLhH9Jxos9FtTaEPFrs
L1OXPqYeOcTv9ixukpj+AbEEhfXVRt4q/uY3OElQzwv9yI9WmHw+KctAXLfVt2o7JjUrcFDScSJ7
YqDXYhEb0R0pA68QYjmrOpfLLeTWERLIXP+jkgW8u5GQYXowryR8SxyZ/YX3XQEyLVHOJMD0uXxM
pWnVPCnsZ5Zuzw8uC4BF9O9H4fHb6OiO5vO/39xmHNmpyauyCPAppHYm0z+2ZdvvUPT6VdCkp4F4
FrNQGaAHqQkRQ8rt4IeM/t+oY+2pAksUI6f/c1xw3+VXcqJOk+FFE/XsesxMlqUsc7EjMpQMz/Rm
viiVTNl2xeqIzZFE6xuxQ1kXZ8JLJrasOcP/udbfiIc5JHEBOd/wJbErYZvMSkK9b8EdV4CpxXRn
svKc7PZfq/PzyULgsAk1YSkTy4zlRJgf1GjGTNqQu8Aff8QyZZ5JZ4dc7pFT/jeZ2q6gOEFeRGxb
uRVh+GQSaILNDUNZONEg3LCWwhXbqUyj9hdlKuZOUPTiun8PRQApSmksEbn0Y1cu/1dK+ZeBr/EJ
PxLjMd9IHrlurjbUznEFWDlTxgyACZPsf3yH5lJBiJKA1c9JfGNIid8lNFfAVBBYFMTZqyi6y1ba
wk36hTByi2T7xaZz2hS1X954erDG490wNd3tUJHlCYxBYoG3KdZgDI6DrygE9cHJ/CKtKJJxY2mC
VJlyIClKJJh80SC7YPgV72g1Ie8WmgYUpt2+ZvRhsrGOOHmIO6c2d8NGFIiPXVCeTAySDoOIm8cS
kW9ou3KbiO4H467gJ+Q5bjr2Q76pu3XdHQsNG7SSe85FS2Jc9aTcL4Mn9Y2f55R44ljg8O1qC3QY
cwhKlQU6C78bPPgeTiAam+mGbyAmJ0rlSfluF0KJMZI5hpyAPMSrknmPdcaeydgZu9Ibj0lvXy1Q
PgJLYKgxNyaIBj7IPSBsM2luBrJN3CdwbSL83W64k9OfCk5cMAYM+hcenthfNTYZRgTPTMDfG1w9
miTFQkXSoQE/ChwpiiP7wrdowCpjmbE0z65sBxBQfPcaDMDfCM4meiFY+SxnFOH/9alk1itkcf72
VnE1ZMvHssTmCCtbD3CYJHEkm438QUeYGfbhG/nHw8T8/L4b0BHXPQVKDuvBhsD3Zgy3LbyV3VOW
1248lcGK5j4N24Pvpx5mBPCQABF4gRwMWy+zaBWtajLa42FXaoQcNgUMgsw3wwWWhRj/bgxqLNy6
zSLaXLwQ1LyMB76jOCOSSIDmpivZqawvTo443TrrQ0qU4qb/9prYZUl914KsBEkEyIOA649kzeLG
voPzQZhHR+RAnv99XlYB54oIEJGweEWy8N7EV6Xz82CbXI7sYdTzv0uGE+PWzD/RhSVGVZzbHDIQ
kvWQorkuq1ge5DwEY4WUwUA3iRq4yFUYrQYsaHGM24TSOGRi4X/JIhkyuZSOEQrITA5BZxH/FHuU
0IwBUIhJHIqplBf4Gn4TDNpmwy9EAzJYkh8ScyC/8XbWE1M2XLV71Gt4q8DMmKhOSGriW8WV2Ei1
GkgUUImlQbp96N0GGZJSY+3W14fZu98evuBChPHROoR1COyW7WHhJFAq0DI90Lu1QO/LjpnY37ur
eoKskVrV/20O9DuaLXor5EHajXouXPio4NGBAcU91eM+JVl6pOV8rsPUe3a6d3hZYRFsgzmK22bS
blOXXb/oRqfJ9rmGOjAJjkBOHwCJmR7H7rWfP+hoqd7hQ5keUlqirRMozJVq6Da8bAU76QN2eaDU
YFx17i1Pira4+4ItYkCP1r01SkHBE972z2gzKF3tCcYZF7VFrNuleEzuQw1p9O6wEeXwluXeiXbF
EPBGhFLHhHYE8BwJBCxvu4DHoENr5qQZFcFjjw4qbSigErxkVM2KWXt4H9CCQt/hCz7UpkdoaNaC
fHMfKJCy1/rx+OYX9qn33BzZDRFeJVFeo3PhatXGvMejXnGYvHzyRERN6pB6lQV4MjzPlKW6fGw6
Xc1lJlDLfdDvwsHdZ5h4yHqtqW4nc5QKpqe736YXE6Ql0Man82EfmW0qOiqpHhiN5QMmDy1sDOGr
huTkhGaPBTPFR3adtv3e1/eACu5rCs3wutDxMD9REbyMbzzuPKqgCo5RY4f2YHkQwQXqiVdImMlm
01GvGTdM/825ML9pzt1w1M15oiAYad5yk24iSIRTUhal+XjBS28k8O+if26V2yTgXRBP7+ADWl8Q
wNk+KutCYwGajaeXcSVRRtMCq4kef2R04C19ChG2QnsknCDEb6D7Y6c1K5zYUVG+bwOShmaESb8C
1O4gk2bG5D2Q6PsEDWQOYE57jWCpVRcX1CVh3BCBVIUKm7AK1MgElVM2dPjecPnRVwPzB8k8KOdu
fqA9FnGVxjwlg343M/S2p3AruhpsEWhSCHMXk39/JLbQ/47TV8PIjuNjgvbX8dSnaUZpCjcu+AAy
FskNmwa/OBgHl5g9Ri13oQXKDRDTK8yi61RfO3wNVfBVTaGp5NzV5kzhPpVNcDTI+BTwMT3cg7ZX
HiYUy+QNzXT8BhAMBoQ6eH2YdVAKgIcVfmm8TbKeF/dEpa3XCVHhAqXQtqAwaFCf635SQ99/nBqf
P3bV5dWM35C+zR+vPlO/LhxqcFGcavaNdUNq+NA7Zh4TB8rw1BOmmIj+HU4qaxudzWN1HXY25bPX
UT1d8fNFp26iCQvgHRfiFpUAAe3GUIez6G7e6Av3DlCZD+KocbDzepfug2qr0MzQv0UI/5GB6lgq
fSKklI9mjlwI4oNh4XQ+UgCELj3tHZzTiqIlbPz4J3lmwbbyoMyG7AF8b1d68mHEttqg2iFfQOlU
9U/+xb718mUZQtfgvP7O29riTVuZtr6Pr2xfqXnr3Ypdk5vY8V61sBO91+Bn9P09qENA7h9jN/FB
ehYskMvZgwziCkCo5bfBUSJyIAiad9NJvcOQaaFC1GfXUI6nV+WN00cTUi3EWldgCZCaegvARSuR
q8WTJmmMXF8z0sCz2M+3U8JO0vbAwdzGOshV5EFimr2pi28LtjGAi7RnkvGBnuODI3ABtZPR4DBo
RuXwvkPdBJm5FBuVhVcoJZo2NdvGDG6RG5OcQnLNBmX0erhH1NPPDxEAy4HzfflwdOtGPngN2S/+
Sx5myxa74lqDBrlHqemCZzvPL0KRortgAcKTT555fxs95rUuJJ2jzvQCXIXpCcMrgBAFem/YV2ho
g79qHa/uI3hpKtqhkZUX9C8j1kT8iWUXfTZX7wFI9WNQpf1MdVqKkGWte1eohytLc+NPl+Q65JmU
j4f3Nen2O6wgyBpmS11xmyAaaFcpoRVHK/pCfl/damuakmFFrtnVG2ki65pDVumf8y7/VDW7qqwz
A30fHel7ankFjIZnR8vMCifjKtpIKhRqJ0enfE8q+2108lE21NDuYflAkJhbrxP02RvohYCk6biI
Y7Wfrq+qxZXlUwWzteC2F6PDEtqgPS1mBZ8y+LIsoTB6RCkP3WqiREgGsR/rFuvwTrdb+7qDH//L
P8jGU8yRmt2yHapkommNhsNIiCIZCXhrEV1Ut5+J9P3y6YtZLur7LCzGx+0F9bQJN537VfMUJkW8
zBawk+TLA/VuyKptrDiruBM9MLQdLD8IXbSB6VHBCQNE3zIfZHpWCIywH2ioPNFm9nRRXU4NmP8/
lXOlW2VcveCZNkDq1TJLa9vFgL7F9vACKJacCBH7172osYQf1n1VF1EAvhbzrVUGppWt6gGzKskp
6DnYzkEi0BACZRehJcigYWuTZdJ0muiOUngvCjRUOWH9bhLqVV7eozIeQAHSV50PEj709rmKzxJ9
mHfY9f4+g3T7Wj5rRjlrL95cFQgvun7XdPRhNDWShPBgNFxUUtIcbhG2oOTptdDvW+IysTs1lqK5
qU3rFUACKKQxXq8FjDMzDRavwu08XehsPg1gSeYNJkSAqt3EOw9hG6d/8vayIElvXZwaPSTDTgQP
TodAu89iagEsXiXsMAACoTQyeCn92PePzRvyhuAkQRGzPFGMySG1Q42OavfBVvAm2yaTNNX9TmFD
p19drBuzEfjBmY4bsTIl2RicmGMfnS+8GRBwetF/0AzGeJEwBK8D7oKdI/2Sbq1Z9s2ouW1GfPSx
TwO2jpEK+3e8V/uoSE4U/zkpoaaex0HqAOtFlj0NsmlBr9uscbXAKmL6mSF4TwxuY/RgQQOIW1XQ
J6eKWUdCexaTfgkvw4o9Yh4vzm6TXuzlTUFmLl4xyZsdYV4i030x6T2NV/H6tC6HR84UXAe7PnRa
4B0yaQUsaKOhBsLdQyGIeBEqAF34Vy6gJzrWYVNA9njEoU1OxKiXAZMwhQYY2RUQGGZno7/g3IgQ
pICMGsg2Lg4bMek1UDEknB57tIVUKGPwZtve5WJIPh0VN7z83aV3DVW/6Xe41w33BV4TctrhgwLa
y6iPL5l9vEGUQoWJHGKC7Xyb5OAZ48aa1ZcwWY+Gyqw/0O962LJWwEZe6FhLjPNSX+Mh5W2WNRKV
521rcTnZJ/MJCAzHqQkzLrTIIlFVdUxcB3CFbUAOF4dzACJ6Ak/2thLdatFwAcor/jtu0v51nq2v
a6h78jUdV5M7hDRflEw1U5HVyuHCrmwIzqBaeeauumBJwn3XREH2qHmQo1PzrNH5bMBl8oB6evLp
ZpOUa0ismtG62wWSCJnTLUjLIBfavQy6ZAWQtDiEnEB7WS7Yr7W/Ai4yMhcIdN5dHewzrGFoLims
B0ydRZenfgTj6lzI/FfG5QFc6dqkM9l5kV5R3IYGG343fbhNmjRxlPGW2S1qCFSaCWsRqBkC0bcp
itFxlI+b8/cE4SToZoWSOg9a89auuhrvaT56DbLReXeZJHQNX4xZZSXdpH/vx74yL4NnQE/a+DS8
DDXnNo0jGtoaWGAq0QhLRmhRoyadr7XoOr5NGwjLQL8NvgescGx09nQJ6iQWMn6No4P/7t6716CY
Pte3acWKDtpOCW/AedyGYZLMoA9FCEIdUDc3HFgj+nmQQ337sYvpKwUlRG8lDWsY9ykUKutyfR4n
y3f3Oq43jPP4PEZRAuLsGDLk5I9Dko7vqbSCzjP+Xse1wZEzTEEZApjAy8AKyItahJRodAzuDUMD
zh0gjU3fG52643Ogutk6C+A22JeIIJ+DepROz3OVLi/Yz8A7vS00fbba9tIwIJ/JkQZlkVTWkWAS
1nDSMxG9dmBLqPPQpgdZJ33P25KvrNR+G7kiZX+ZMpaXIS3D44wxbG9j0KZrffuAFOnN5ysuAmkI
tmG+dFuQYkUGmZu1osWBtjPOs3LQJrvBJ5qOLm7uQfsOOUPRgPjhMY39DkCfMXcgD6A+NJfkWgoS
SJD8+x0HgWM8F7QOZkQh7AfXsBNk3mFe32acLbKJTiOqrXTFOs8/vUeEtNR9C6U6YLMHPefUG5cA
4fA9fXXwziSSqOgSaOLGpoMGdchKpvYLrCcRcoc+cX5TkXZAGQQ3wUggQgSJ1leD064Cg4nDTJlU
MXV43P6IrLUmTPjy3lawRRjVO4YcINklM4xCAicnPMBkohIDIDyL5bnQWFV/eiVPlRInpbPUvW44
Jm+DJKnxtXkqpYwjqSfEuRPN+EZ7vAGPj8Lx9yWkufkdDF1lZAUtoex1LFe+o2a//MOEt/IVfFqD
TgqfgZ05MfjMc9MZJ9iHXTzkf/ESqvgnTBJwYHGa0LNYLyK5l/mE7IWIujl44m63hcGJI/B7k4S3
TfsPpeMKhlhc4fk27io+SU4JIKrZYwazQbFTFy8Pzkg22WPDfvpIYNEJUMK5UzMJLOkG/yxEUTxd
xRjvDUDyuGbwJgJmxLeAY6Jqvziiqs5XCtIvHekIf9HMsrvDYnswppylsuEXZQGiaYXcyaDYXXad
gANIs9p9hnJgLx5+FjzBNs8bY0tZHCd0ITx2BZqCb0DsyUD1eZ2u9PvgOiHy/YUa4uQIieJtJD0A
wEZuvceg4h0b2iZGileGEE6tOGYxyvCSNk2/nFSz1qIgZ5DjPL8DhfCZNHyAxzvX13U0d0SK+z5W
gf0jnMLu2v9ANtcw2h/zciUEMOGTFgZKcpfOPcDVx9FQ2cgAWKrCHc3mdVs9wwfMUR2rifdEbvRJ
+Hmw2+DpiRSwKkSM8CUy8wMVmM6rD3FHB3JUwhdEFyC4a9oSxeBoQ62Ml0Hy47hoHkGOuDm0jAcr
V039K9lD8kEJqdzSz7IHY98GGwP6ntUtHBBEq3gh2uqOwgIo+oehJMIScYGMtR08YcUj2wvqXZEQ
MwfVCUMzpfHUvbNf0FmxeSKrBskqigSa9WSmsxRhVohxl1CFNAvcC0Rtge/WERNw+UXVLOjwhdip
ORSCJ8ElUpLC2zibr+U993NchehBZUnR4Ct5CUDZbFCrYwnWifINLTFeu9pSWyi7HK2JeUnf+RuZ
B7ZF+h+4f0t1qpKgPuPxWXgOeAs5BQP6Tsnqzevr5/C1KDcsrWwCY8kIteWwM4ZDk8XLzgd9HIuP
pY/HDHJtjKB8DwMB1SwtYEcrJ6WBST84WJU3SV5f++MjaswA2VcuF5YzytGsfVw7iw6a0r8rTiP2
6qxkpIoMDWoJBvEvgybk23GBftaC/Ay5FoyWNm2ZypjExKYxfV9RDTHIhlw3AMdhJcPqY8/xpc77
z/i64BzPE1z00+i+uvXKCWl/szVo0hf8GTS8tN8cvzbx8q5Zj6eN4dBYbgwsfA3UKGf3UTzMCOBG
8R8rEyvCT8wJ9kqWoNXucp7Qw2IlXvgivEbeHeNSwyeiPzLtPY/LVtarNd0D6Ld2nyUI3Rt+YIZR
TyGf2tTfboVC64ro4b2rxp/pO3iIHbjv1NThLHAbf7HNaXVb6fN439nGIzrlkk1Wo06oWs9FDJe4
hUlTSqOGLs+m3JQhfDcs9AS7G3W2ROhN+nRoPx8/GIQCR32jLy+72w4DqA8169Jn50UR/eSfVi/E
vvRuMyiWd+Dj+uK8QsADUqQZXXXwKdX6B3yQxqY2bHhZ793Nxy/6k59ARg/eZapvoVro6ZNbRJe9
Xxt/SEn76P+NT7Pzot1PBu1h6p52+aY27ozbw8NEZ5/xcB7ba9yyz/T6B1HoHzEaLR0Is9eiGi1D
7RzJIeMwVacIAHrHBjYElWC2S+ezrAfJvM5sHLJQ0+AUkN4LqvmLN5x8Dvucar1ndGUPfXo0CkCF
iYU5xwbtOPqenn5cZqxDo22eaa7KcUMlEL4WHgFLvWURlUAuCuNrDIwNQT66okI6JwTwKLn7z9eE
xJrzyrsFDFjH7gvBGtjTMvpv+jos68o+32otE/U3mAS3rM5BC3VdhWSY2Zk2Jzcv69NdhrlgzrWM
I/KzG412eYQfyXbC8DhI0bjj6rCcE8SnO+y1LZxXmMXSk9PewAuP+SB9SPIR6gtm0KTcdf50NI2e
YT5RNnFbdQl/ybGAmoP4BepR9+LdV8eQCUzitHf17jsIkE9NszXT+5eI5qYg3bUgGG0LlWIdxdkN
OdL3Kv9TYeTUDYQDoJRFIxS7rM0OFSQLfY18Bk11B+sOVw9xKrCZe2XVewcgQUfjuKMhQW3ZL7yP
Jed4BulEXhvbAD7BQj1idNUsZck7CwLV2ZOCZUQcye2BkKF72TWW7LxHq76D/NeBnBeu6pokNvt5
X1K8MFbD0ZTYLD3U6A4hu9fFvu9wt2EGN+KeZiceEgnwic/hOMYR6NGFBCjntm91JFNR9infEqzV
tvRawCmEFlU2RPM3iMkSwLzskHhLPRpdCXwfc5ZRo8dE0XpvQKtU9pmYpLxIMI/ZQQu6IyZI/fjV
LF2xf5cbhpEFnLZMIXLOl9+0A+mNZxfN1MccaeOiEPrgWHGPT5eiwpPcZmt7vIVtUj46hZqZtIu2
gRmMWUl9WoQ9cvO9sMWjA9ehRV4H8oXKqKNcvmQUhwjOxUjKDFTj+pZDc4n6CFJVDBQki9BzwFFQ
m1aj1kTdPvZorCKpUMwvc5p43eMgH5zhGTh2WyHkCi4aL8O3V+sT9644KIDK1vbQPfY/UWOgo/bS
8ShpYGzdBDSLwnZNvQi88eoVVZipx5ot+Tw9rVVHMnisuyHtX0cY12pLCPjIaFV7WnWKdS1KxiRy
/dtIWunuFpLHZC5z1boOkWfsklmk0z4lC7Ws1ti7vkJasWPEozKCPKRxxhgKa1Kb5MnFb6DvfBpX
68u4FV2Hp48RnXAx1kxYuUmry+g+eE2UPnNYFVxI9ndbnQECJoSDxLEendimuDAesLse3NPPyamn
daFlnkB1izdCwH0Ha54aUHbJDwxmTycz+l7TG+MX3OpeVrfOjpRQWtSOTl6Juntqoim2b8wuYyAC
5EyqOfktUqK1LdfGEOj7jrgvBR1o205E1yBizuhzQ9zaIxHvkxn/Y55VklNjylM560g3pHSr4UfB
YkzxEwVTl114gqgvQQ1gxfYXjFLYFGmo2FVSMLUG7O0AukkQyPNwOZ1y50Gdic5n3kNBmQrj3fbB
cyohlVmwolJbzK1DX1jZeF2ZaGCIziZJkVGWuu9xuqgH+ow8yfgFeQzdEhxXQDDXb+d0DZbl1rSF
/rg+AN/bv3mfodJ9DT/Dolf0PpP66E6fRRyAoN3dUQDHp6O/osV6k4gHRal10asHt0Vj3OkfUCq6
+YeZeELn3pluqzctrNRrQMvdqSMJQgJNRdLIN7Q6BBOcBtI0kHiQiMIbWNlvNs9smPrNheoVO8VP
R9VA/FsYyXoIWE/L7hlC81f/StudhjzklaZhVln4AvivQqCthEp47Nfd9oCzGp0pQjPgsAwe+gms
WMiD1Pyi1wBzEDIm9t178Kg8dNjBxsT21f1a88rDHsINoXQLYNsqnfL0hUvTtkuLCTkpQWR8pCF7
UXgddBXq0BAljjpscSsEuoVgiEMpjSV580Sd/eUIHBTqRelWb9tEZ+4IAOEAnmbghQ8P9h0WKdW9
LrT430YVOq4ccDeAXhJKx5CJ0PGBsiMDe0DdCa4+0DjCzfGhMC6VaansFGA78WpMnQvbgyUGA33j
TgvWpeQ+Pdy7eXHPITUyi4ildww/iKdfKUcJfZzqK7SLKv7Hp6kIMJKQ6mdLKLlXH6+b9LCTp4E6
boAASezW5hrWZ5cR9Ax+Gb58opjwvWNdfdoG+9ABAmZ4sKVgB/X3TKe5mn+demfnvVMWgt84chLF
TKUFuxhcrZJWqIROQ+n2gKlp2Zg9mQBSp6fjgIbVzLlanUWzf3SopYzQbO7T+jSiVQzToDjS6khW
2kZaBqyIaMrfScui+QrLFdeAdDfJpo9P8HcNHzshp6YB0rnQZtb0ihVtWbScsRfQHgkrKOVBus0s
JpuR0rpYDsvhgRaQcPOaopnz8gZTsRbtPS7PhHEzml6TAGR/XJZ/JMoHNFnTNs3q1/f1+aoxoIA9
fnYVT/GzTTGiUfw+5kUcvV/eVLW0+Xl5tSp+YrNqG9zWO6pWdE3a1Q7f9D46jchkE9uFRH/KhuoF
AeukXLDZJiutS6K4e/bjfhuXY4nDTbAMNzDx46lHSeoyQ24cPjG63K10JkE4MFD4jBEQx3i+pIhK
YEqvLCE27keCGIsp5c9Q9RgUmHGQcKV3k+wbrSSUXogcpvXlaVAuLtx88u6Ex+TglkkP7RXrYpce
mYN01Ame/tnSIOXQh1eHsr4JdX6oLh6D9lKhkzRzWgvOD2nfctKev4P64DFj6k6ayFDPKV8BWNF6
0EFK2z7bAd4Au0obI65a+VDbZ9OOwzTtXnpn8Oc+MbvKeZTDK1r3Jzse3gYn/0XjRcY7TqOSykTi
kRgfqv2mV60OS/rk4TgGHpASC1J2sK8A/LuXgGwwdl6Dm8Eg18oWUD5c64UpyQUqqfQOebepe0AB
YJ7A6grsAvlElp70RkQJaXIgyUyvEp6erOiSGKugTa/1S1pdonJ7mjenJGyVP4gLU/iQUftcfzri
GdGOUezPgPtLEtsFmrPCp0g3PfUs4r7THIU4sFMwK8brV0XWh86aY++8ukLfiGtM6h3nAu/DbQQl
+o+kK1BehsOeGAPCKm6DcIindKASzz7tC6Jtg3Rx7HNO+By9VkSxB9Z5lNJMEd1BoMhqTNqTK2Uj
SCUoPxvp323ajspAe0LvaCBDRg6sDKpuLtBjlmg5FQpO3f6QDyBLEBv0aGckzVQSsHYW+c0EeZd2
kExq0Eqhu2Rfhq/1kTtuX4AcRS/3Mslnul+O9Y22aWnGeUTRfnSKyLeRbIfvT6PTAjavP3KKbTYS
A7be1g51uQMRHXaFBFdiEG/TgmOpz26TgAtdTO8Bz2hhonCskMil9XRXUAXY5aMOySasKxQZYA5o
r+ULbn81Shmx5DHTP/iBc5QDL+QjY2P5tnTysBSYAGfh5ZOkgbUfCa+me4MpNrObYBFji5NpkGzG
g55pmziWsP2103xO9LJ9rS6TbHSdwWB1JnSgvZoyMSv8iFdoqmgKzjqky3cqGk4jDagB6VLNeNDK
TngLAhScYNNhQtbRHYLK5CI5GHIqnYepNKzHukFCoGYXNTt7io5qtT4u1W06b89O+6yAGdmqt0ya
sQhv6m5uAZoEUgeH3NGOHw4EwnibIFZopqYjubVsQPeaUmKmMPgt5IGxWdxWiIFgvovRCf/6Mkbf
i7AMTR7cGzIyGqmVyrLwyT8PKcjEbLm3BSW9kjeTol3V6g5TsdM/a3DN2bfMTlXvrdgq3RgtNtzP
zTnFVof+DMVsZHZB0flmwThJ16oGcUn3QvskgfwCbTAlt39JE9iN447F4B9Odg0sFZzLtBRyFz6i
30zz/wuK1CbM7Cxf+wUJJDOCdmmmQWalgAJWTBw4S/r1ANFCMsvk1THyB0v7mOWQslrBZkopEwQ0
JonaiUOuES3oI3TbGVoAREaLHDj2Mh4fErOx+ZAjQKTZ0BbMW1ShahZy3+1yUbbMRttQ16ft/a+1
7uyq7uMvjjIG72k+CVvoswY4+Gdn85vk3Jt7yfuXo7NXQTVHZfRmLOMwnZJWd5qjO2HhshGlXdIm
JLQ7ozb6TKL9Bb30+NbNvRQapNhrhNr2sGYam5Vj56buFF10a0iFZr0A1R6n2aMPG+Jv97U/CJ2c
6uqWMjrMW5xriMz1Ph1qUSP67AuMw5Y+9LEUOpj55e41OE1u4csVSiC4+yBYRuCsy2LtLVvux265
pd0ZQL0O9dLWfSJw9JL8Z21Mhllf6kvYVibXSUuYZXsdH7n2/gN8TzZ8Tjp+HS+clMC67J7InCPm
iaKmUR9Q3uugcGwd7t3aRvWP0XUJa4hAF1Ceq9bcKXTwiCRTBLlJ5e40LBxEIixzHB7iBDrV2Gy3
b8V4D8tNnfh1k7qfUcm0nkkxAF6ObjJ8I7pIngEybSgqCXxXR9pNsVcZ6Gfq+7mTEh+tH1Cv72/0
48LF+XbuuF/gYfDhMUkdo7KWKAIMW26daipCK22SdJRrnQeakk8TvsK7BAvS+pxwL8Akc0SAWjnV
fURXURQw7v1szr85X0gIs/WL5YQqi5FQzqEjf1kMX/OM2pHd6vFxpkvzTZzjIEGbmh+gQL3cnVGg
eBuwHqpoRel2GdSd2TML9IPNl7/mda00cc62w9tQQfKv7DVU86TOy3nTJcG851uZVU0K/HD20xpS
zuvRdf4gbCar04snFFyUgynEnuyP4AhX9VAdVVYLudS3o9I2Dw+AWzhKr2MqftyNu6gSDPR+2dPC
snfeK2M4WXqfoDVDjtxUByyAXsysPs4/brFMyAH6mZ/01VUjfKAnatSXlEASDpDBzoKSQW399G+z
3Nf/GsurD6ksOJ3jJp3FyyNqWlJfHFTD8+LKQw0a09e4WL6HzeC8UQdJv06XjdZFUmJWIBZaW9W3
7zDpZ37av1NEcTkTDw4lXwnQqg/Uce53c7+xzOy71ehCKjP69NrhfySd2ZaiSBCGn4hzWAVuZUfc
d288aikqoigg4NPPlz0zPdNd1ZYKQmZE/BsQnexzcXNEH24jc/qNvw46Gy73fTjhToqMIE0+A6LU
o9JteUjrCAdu0g9wI7VxV4Um5ZA2OiyCasRofZKtbbqOgmhC2CbcVMUQStZI2BT0l3giUuH3QVvd
+cfhq3CKPjwcNCH0CAIcPzDF0ZHemF4TxQ3v8SBfulWDFxe5ylwZ/3gcA2OcXvYHzEIHjN7yY37s
zd6Ynqdza6RF16TGAp2cP3oO/FcOTUcuZx9fi2zF78ZcjCGOwiNdnqox0chJh7P6yiQcFr1u/EiM
sTo15sKHPhy4loP7ne0SW4RuWYhk2IjhyU+RB9ju31QoCIwIijGCMEiIfG/KowZ7b+rWuBTaSG7+
j0eAc3wdTkleg5xs+jXNke0O/qZ/eOCfe1S8/2Zo7LjM05i0PB3CIXJ2XjxXGAxMOjQIfAU8BnT1
Z0PP/fdVfnwzn2VQjHW4EOT/lAF3ONFKbAs2U/Nhb12HQnODCSDjKVy9EUDIpJwQ6Cg1zB77PYWO
DUMRiJGOvWWv0ajBcAkTgdv95t+Tk/fHxMxs+g0MVXYXkC2L4quPw8dZAjmCvQBwRsnCgoVwHTMw
mjrQLK4SYFomYDL5QeTjOC/yuxhJZfB8XDaZOwiuwKDzsXKLzcrvZCwoBkRoZxH4MFitXkY1lC3L
xbUakaDqvivPYqxmiVwPw1GTO00HqRaYfOMLBNDCpLSK38wnxBJ/fcSfYiITFK6f5XagYq22saq4
tym7OcuWJId2gPP2dQjMquJfzEzQa2PyTZg3rKaPQ4kpeN8m2d5jfzIRuZPy2DKyIH4lw/bHPPUe
ZG9DFnT5/8diAA9nHbDYw0SV/LGAMFYtsZUAm5DW3Ggxi+cVliP8MEb0Dt7A0n3dCGulXv/EQgn0
fMAMVffvIQXhk/YLNtXbqdPgXiccJbEfzJtJ5qCEO9xBuRzrVNTHlOF4GZIOhAgOxLuwWCH3ePkr
16lx0H0tXVTp4hq2AZk2eEFJw/zvq0Tpzc1hwnXzz0UhjRgjRQAsOF5yqFJqkQ2OKvAOFgMxU5SH
UYnh9yuoq8j8eVfZwUyYvPf2PXlYGN6ts3LaM86koHzIkf45RkCqF9D+GEsVHIZMVsuOAYPhkT1f
43jOfqpgUhZWP48tBks+qmbyrXHdUAn9BbEnt+NHpX56St4NuE4sUfiTv8gQuOCM4lSwJ3Kvs+P3
KXOe902FfqQJysesh9Qfkhzeap3YR9jw/3DSvf3d/kzJw2WXkuTxdEn3urNmsLwJg2pKmoBJtoFs
hrp2mD6ZSHk9yfnt2GsIFd0TRngjoJGLn/IYkBybD/K89se25whj1HLeDuNmrg7eYx1WgplGjTX8
LEuQT7BcvE1gXyUUyvC04Tlw2YrsSQgF6V8z/lBwLdk7f6tH5+ZbjhWCwOegDL9DaQGSBpD3osxE
HWQJUIB+EUMheDb1IyQEDeDSghL57FPPQeGr/hTdyV/By3Ya8mqQwe+D3iO09VXjAUNALKPJp6wm
wgrwsqOZuzoqCCgacHCLCpTdM1WwTLcHrcNyaRxz+BQrpn4Q5UoIu6jncmEiZk3pBPHcWxVEevFu
ADCIa4RQpZNVU3k8wnwIY6vefs78kNI+w5Z4TyvT/1AOYFja9fnmr1vn5N1kCa+iUuQzSHuE2Uxl
PFsH+r8Jd0XRpTk5cQk1SbeuATDIDlKRZeDwlmgSCOzlp3F6u6uuAfGQIVAx+qYsENETj9SYua8U
f6X4Ro7Pv58pkqEV9C6gOdV7AZIKz0vCO9UObF1wvhQzhNpYQ6RHzIrP5Q+nCROduMcbh9pF39ex
01kREcYfCrD0ecmfAQzvT38DAa5iJi/wl1D/hb17RERfbvgvJXhcXdpsngyGJLe7ghyC0WkP2v21
FWQvYx8rhA0w5kJMwYm0SEHBQ8aDSvr7YH9AdqD7Kz3ojRwEMCmpixKQrOk+r64Fs/LhQ+QrewPS
BzALBCIGBmkVd286WIhBTiNt+cuIlZoLc808qMzjnka6JD7p/Ty3911TAnLC4bNohN60WfviVAqn
I5JyzZFeTm57l4QWixroNWajqjhVp5r5beEAS//muQCxOKOYxR10Lz//glaPPvSnWAthG3C+I543
+ahc6+ndbKeE4Mh1pS0qFp/3Qu52MqSuXn0g404BuLBHeCgscVN2lMN3yJYGfEVx9hUEzWdQTcsL
EPoX+h1meTIUFZAycKBWgQ69zzxy6ohNhVIKETgHabr+MfTnJVs+HkA77iEuqB/2gi4BCSDvkFAp
KEg6IH54roEJ2FQU5H8Prjub4Ui/pTRawacbtxNsHKDSGUk2vZ9kPEvfO/jyPxJOV8/J548OlXfE
29TG0p+6tgGT3Hx9GwtdqzYGQGSM/t3YoUZaiwpgaI9fULxSTOmwogOO8XMPreSxOH7Xin8f3pf3
ZXlM53bCkHKZjRi4T+7LjLEuWprZffwdlxf9wimRl70tYHABpH8smIpwKgRcTrjXbfo6gwM3Z9OX
GVEVx3QHmGTMqC7Nwtsn+3E53g9YEouRFqcJHBbpIEf2tF3ZMb8PMT2a2sMGWBYbJuj+2/taIKUY
D7L6NQJoKs8kd6Ln1FyJNIDMqc8qsBhw4Fkl1P7pYTpOijk9XRpkHgB3I1I/97iyMUjbQeF5n6yx
zgmcy/5taOHsNsHsEOvD6+GL7HzXc58DaENSEaCoAY5OpwIMgwtDEskZmsjTL2egf9i5JKwe3Eji
5vK5JIWSorf9hlzDqKlot93/hXXM2rwznrr4UUHseE0BIHlGQDOoNwyZmB5eTzCNHyfmhAqjDCJH
r3hhoecQkrSrDzc+yIJeVIX8N/jCYBHRzG34HZDQ6UGWz1NW5L6dOUepz7UBwS/3TMaN0EqGd6GJ
sA6QfO/bG1P7zXtk5o58zuJ/YljVa5mq0StE90Ua3ifdMNtBaIAlAGyYWIti/WWuqAy0tXz+MJ9+
4fWZToUzL+mdD8k1MdKHxHyDLxki8ajZbtigwzbkCq3k5MagvySCHggqIOoEFIfMDbnEac6DowL/
uko01pd0umeJAfii/icgx2vn9lEjmpd+3HAfClGyRGNEOo79klPNP+NuJ4QenGVUkjeXsSU/ijk5
PKs/WMbKP6oMfPFH6YKkMm3Gla3Xbxc1t+22nUv0WuzSaQBVGi0TW9q9dHNtWrKnPQH7oId2ravW
HwYxcctgziJSq4bi3QISZERDqP2Ui7cZGDfvc5tJPMKAs992a7nB9/OQvQYFDHPqtgaOoWQwHcGi
EsrMi9qnsI4Z5PjuDWwlrdkk7Nfd3aR8i+RVSbsAJ7NeljJKYpzaaliVPwaSHcHGhtrCAGR+CTNT
UZNP5/+Yk/coHxhmmfa4Mk51OrzDfMdqk54V8ZWcrX+wzXF+AfNi/I0MJMdby+/YauVI7Q2AMFnH
n1VsZz4aBE2jNgNw/wr+nJiKSoPihD0D2rzXqhmUEOJm9bghSkqhZSnXb/qjMjaw3wKugPnFbEI+
Y1hxLKlIIMtuDf8+Z+wNnHcRyOEKw55zsaEZel/gzAMCUwzAasgO1GOr+gDdgxuO43vM5YN+YHVn
IAZt/7vlpXlOCf0XU74x4A7rP/sie3p5eC7gUbAObmqUTBAnoDu9Z/IQevBt9VjARFv3FubsSwQs
M00OSp4pY1WQHUNeoOu86mT8/baQDXC9H0gIt7QTYOQJMRmHENVH0dPQvqyhFhl/KswK/sqY5zNp
Y29QzoBuChruLh3C3dOesQK7wyDpbHpjqYL48PUgjEGtMT+OWBdTp9gycWTQYmoOuaQnmFf7HdoK
zni5Fi4vdYwQAtrv3leYw5P32EwYGkjLAhLaZ6yfEVTkhaMl1z/7xOxwZf+9KoDMX5IvwTW6JaIo
mRnyRB7L83fTb0sHxjsrs4FNxhlxVAWu9P2TSYii/ZpRkUFcJ9PWegaoXKDTU1Kx3UOJQhtSYeWx
U7b1WjR5d7fafjbZCk6INr4dmOzz19ZSH1Xb3O8inN9CaUJcTUIrMSQ6c2qOtS0EL84Z7TH8/t6Q
IFcyi7gNkiLCKRX3bXvOMw2pTAq/l+xDCGsIbMl8nIE4/LF6b1m/jXfAVGIMnoTiTgZSVXn6x5Ku
m63uPiRuOnokDZnYV0FonlO2DQ1PGhWJEMaIuEmuqq9Az5Ci9eGYdKj+jUmzrtc0q1zKpKm/x/h2
RwIX02OsUITeihnGFWnYZ/5bs5IGDx/blqU5S8/SDDbg8D38rZXkTq723W+RVtZT1Cwrk0sCvdck
G6oCeg2yYRHeojvMpCx+n6FNBYDBQK8pS2ffGN+jX2gCt8Hi8OqgN+klt4BbNIL+QabaI6jB5W8z
I3lOcvbVbKqsMZVIXgNYuJh5SiOusZTYTTYMACftaCT5gSoJZ1xlnJIoYgirDxNdiTiwT9JcqAUG
2Rn0yt586O0o6R7E/QakH73UGNaFWBBO8An48FLGVytWadYO6mlrJq8vsP635jabG5OUK26bHmE+
0NnDctnTFMz2M3WoT3HTntQMMZqYtfSaCMC3Wae+PuoFH+aTKcxekkSiVyyyfTGHDUR6XHO8LrlM
pPDtqQwoUgdXbbhGhImyv8aQBRFcWXE1QZfGoQ5eBOHsw1tQhPuFsu5NKC5u5972tdF2/NHYfUCT
mFUVzKqua0yeg8/RhA8nT/YQr/QtDFVp9hrKYJxktA9agFx99Y6VENc9dMPPhXGSL6DUAaLACz3O
XcBgYckbegefyXe8j7SZMtUX0HC7bbeVJ48DI+KLfGpO8laOgnZWhN034sqFVVvM+VSGZK7OOe3p
9Laz18r6ijj241wNp2UPwWs39ZnJfibUqs0zeDG7YuPkLDbhfsRgRJ65+Wo/pb5oLvekNyoH9tb4
y1Yg8cw7IWdu2L1X+YVq+r0y5tmhZrI/Bn6C8vaG9yEvCzB+mNSxOUjF2R48h1iBjWq0oOWSIghN
UbkE3ZTPjz8V912IQ3xwyCYC2TPCfGhCNU+Xgps4pluUmfnMKdWbzQtnI1ZxADd7Lrz1m0ALrzjn
3gA2rEh4SZvLL3aIl/dmTy0Ko4BpD0DRAYkSDA7wuzn5Bv8ikjtIl80/biGHifLTADnm3r06ezZO
SirarpMQMuvx+8KSCdDG3iNYJfq0vkCZAI8IDDjj3co8QVIbFfDGiyP3U2QG+9Nt8jx8DtkCO8+h
tIPt/jhQ+DFo3mgXc9fO5MpNz9b2e6Q4a9cv8FQFPvXV/w5afBT44MSXLKPFWEsa1EnWll3Kdojg
XVsUpdRClaNnbqF5ac99nF6EjV4nGgoiGats94cyCAoxfrMvYFRV3v2IMdJixQ50mZicEXllb40o
cKfBGjyfX8vo+hlaplsw+sapO/ceCIl2xenJZowliCGwMOZi+qziCmNzoVsBp2ZaBSgV92I0wJzS
i6QQ3JeHVvCe5Tvbr5dUmrcwhff2HFfj6xxT737JOWMKA9hMKARkgutYCSlTXcS/qFkoUxGWDJjC
XWO5jyoYqDGdP4Un05acdNckmbRy3x5DKFI9C7BLORb+1G9vvxQxgjRAZLMItgSIJtr8x6T1n+if
BV8FnUjE9foagHi4SP7FW8cU0cMUG9rFJ3pA2xCcltbXNlSleGPB+A9UDzf4hYCda/78pPbDntkt
RPU66mIl2g/xzroIClMRkWMfNOjwFF4JhyV4MoBKYT4TQn0VWsT1hAmGZxNhcYfNikwTV2fKZSqK
O5yZN3J0yxEZIySeTu4LG8/8gTBYE+L+KtqjEtsHRBnif5ixpD3dz9j27eON9SQbnq0od0yvEmN7
VPn85zL1cJhsBrZvwPYWtAhM6wfv4QtDsd/6hzMv0dwDVNJkF76Ht+lzfPdrrrSHe1xNU/faz/Ah
tt18zgArKAKic8N83A1uvhTpx2J4JyVKWN0hl8SwQME6S153qGlqqJFgt8JzVe4vgROxd/H+0Emh
na8If6D6pmMQR4GzAw4iGLUIDwCIH9A/OBh6lxwPUYAZ4Rrgc4X45++gGjwHnLhwI+gxMp8JxM4Q
w19cAoSbxtUHMuTRwpR/QSPMjzIjCq5uQ6tl46O2h7aYsUtLbHzGgE/jk+B1NXx5Nm0UAxsXRiyv
aSE3trFtQEPFu0GR66GcB3LFt40DoJfitZhVOYud4uNMITqfN0cvLPqEbYLgPPDh0wWlULg/OAk8
h9YMUwAIa+zSK4TZ7ETua1aMoYDQjXGf/xaP+feYYcExo781Z9WxDlAlyEIE1R47GHvNqqhjiPdU
tSxl2uI3VmdUitnxmZArv1YgWq85BURVfiY0+WywPdhKZmImr6O8YwRCQlh2gcHQ2+VAVUgnkVDA
GXgQxy00Cdty+TrXS/gZWfBjbM1Ej4Vuj3D5Nc0G6grlr3wgkInaD/15yD1vzn/bbN0injTXqGzO
tx00a+NIQQ6RW8DMOyOpuGmYU6CSx9t8UgbVxIS5wZQCEp6JwvBPZp6A7QFDgBKqsVBhVjRbXHYD
2GNT1lk1JtbxR4+X9t8Msk6Q6DiY74lvcRz84rssUMztFoDTHZv5gD1/Vq75fSiRktZRd18jZavP
jLk0fk3zIR25NbF3VVysGR6kO/Zllhy++x3czr8BXF34nJNnqEyt8YMo6mr5mlSrFmfOi35iPGDB
wqkcFQof100P0FywcXr3ICtQAzN9dNhKUKY8XI6jO7fzGx/7FwsHNW5ZFYTGSAECu8+t7Y8PeCoP
GQOqXjGHNkXBiHcuI/eeELt9BuboMW5GtBp++WQdU7HxV1dktEfPRX2wj5xlOt4fKVT35EirY/rd
4Ta6HYr5a3kd3zfc11tZDYT331E+A5ZmyTdLbp8V1QVSjSoNGCc+K49+lUxOpOYKVUvq0+DVlpCK
pMTwOvy0qdLC9i7fhH0BSshTlPGfBYxhOQS/pVgC5L3+05RAaaCjVk2X6RMmgwxDabfZq7ER+GJ0
BU1NjKS84r7kwqEXQ78lqt1enAMstL5+i94ZU1yPKRvjM8a4mD8UZPqJF+UtcvVTKyIzxZB9nwLk
5RFUl/Ujogj+l9KgzeVRNi4CO+qdEMkN88PrwE9gGbJiaLWPCaJdPCf66jn/gVznrNdkXEClhqGm
jGnWPGTO8S+CjzozWTIfyNFx94zloQZA47VrUkz9AnYmWWYwcn9bPcACVZAiKH3CNG4hvutMQX7R
Y2Fu4MWu7hOGjOUBVrAGnbGFMdsb8ilHxYJMUz42lh+E88H7wjuh/PmyzxuQzHAq8d7TG+AIkmMJ
5iGU0Ai5PzmxcJmHwOpI/i3MBJSEnmCKmmvBOBH5re4BXE7kyTc01p+xkdQjbDjG38AkqtcK6iME
5MRImrMxYDAb1kMuFOQeg/0UKkYxYeIubRARYZaAouNzyYCKEEMziRKpn+20t0UR8hhbEZ4ZUFmN
U2ct5evsRgQiAvbKe/48g7klKvMx6DYZ8oQbt3jP47ya5r5Vhgb3c+WRi0mLaLcz29zqNfIip2sD
7TZmujf8rMpFsWq2XP97F+8GyG4WVs3ODx4NAt6umX6K2OiSFh8Hk+4j6cX4PkfKSJmmguTrFF0f
yw4KRpVCQfPualg9Y0ONbDVUqomuzh+M0O7o9PbHbIs68Qr7S6cJTg+dkKeLntB9Llvs9me0ny16
0ZHMHHAJ+QCkxTTJwhQskSd69a9fgJftiUF1NBi0DJ3TYPsBHcYSHXB+WJKHiWDncgVh6FsndJDg
D3sB9v1Ik4XFsXhVjqH3+SUftcV9asafVb54ub8zRI0v/EWCa2Am/cMuS6h/MGvwB9y8LuitscAA
dhKTGeYrSL+ZUBCZy8iXOw4mtXzorT5/rOfqIWMp4W6FFH4bZGHDp7lNGQRwrMx8AVhGRDAfAIxJ
iGSCbixspZ9drnb/tn6ebutsjTIE+7MLA3CLlfHrppzhZc46f8QiFrwqq50vhpM70LQRkQx8fN3G
CrVz7wg2Wq8bBFQwtY4IsDICOMu5tvycmW20226qzVPxfY4KzYX992WoIyG7qnwMa9YITpHIHj68
yyn6yuux2mMG4zxNMdV4Q5eGZpEwg3lRrYpsYCf/OkQCoA+ln5x9y34X1RMrBIhNx/qQZ3XfoT6V
Bh2BSfo0h92oYyJL+gvj8RTCreQZn1CxlqRjQgIURPcEHPkOjzLOO//OPIn1ptuY5bHBlo17MQ3s
wBoDcaa4tYB20XNUSQ5mS/+gz+4HfSxN8fw0vc/gBq2BcVtN99i5Ikp11tXeHo0/5JAARkcm+Y0d
GxTOiTKyP8xjvTvd7ohwWy5WDV8a7bH5HhVjaCBf210Vuib1TCxo3Ve5eniPCiMWe33fWNAy3Dys
d+Xsl7xZgq7b+x9jy3o0LP7aRNp0IwwG6Iu5FUkIykaPSEM/gOn0RdsU0TBH1Pcv0Jv1knJT1Mdw
vafKyR7vAyw8oWP+T7xtkLZ8xk/S6Aw/82DpkxlOlHRU+Ww8ucOUvoQoB82X8S037xFZF5KRzEPM
zVH1QPUNjA6cF77jadTRhJ3qmb5sgt6h9+7DGFWXb56scl7EYJFyc6MYbHbPlGTpEYPlYsuOsNX4
uFfQBjlkUhYmWBthFBJ8aH6/YwZNQBV/gIOEOkG6gikOtB0K42VuhTuUyu17Sj6K6IoDYBUmS6Bk
PFyiyWRmBo+fW7lyuEukt9ddQ97jbZdOgSjwBJjU5+uYHT7fAQ7QQjL/giUt/iD3My6hfhE+j2AI
pS8t7eneDGEISUDsFO4ELV+4Vhpcbw7FTN9IU8uH1VmIgA0pCzvUzNBqmKUaXq66Wlz0fD15UVl6
T++F3J4QNSrgPC4ZP1FKZhE8IB1KIKmzTsnwCRsQUMdNgwkublRQyJTJlfLpbz+oKYi3CF82utU3
mPtnbimBt9JkVRDQCsqJpbIkmwEGQwoDsHChvRlLzVOTHmDPoUNUignk3/fQ+WmkzymhDvmfnuyP
InGT6SPyiI2x6oXc4ajp0agv8/FvaQ06Ala/u9+y/HtPynkRfEYac56oHf2GjIMJbMBPy2tcZvVx
NZLiT3wdsHKH7dCe3IMcNbfGdz5xMS0CEPT4vej52akeK8tukW2lgGDVEUL8BAKY5pSJvFEl1OpC
byWtJKf7Y7lgl/scrBFzQdYY/B5sIYdq5vnieYhu3RwJPxUzwkzM0p2MlDI+rKWMdg53riFt3whA
lwsISg6KJBlKOJffnElLa/lc1inkweUvev61VE5wHDaPjUbRAvEJ2twEet2kWVLrUWKWS3mIGZR/
RU5wC/HrmhUDZfoYdJN29ptKq9/MGMJS607UpxcibAlqJVOKuaPkqqHlf4PeoJlXo0+sXR3SkL32
kNIEIBxgaAp+0gniqwrSAMgN1jrUx2xZEB6eq+8lNTycih+lf+M0c6nPoIVAKWHB7Lg5in4DGo87
Ei0EPw8b4lBBojwIghuMXQE5i8fBXiDbhothD2clAU+zCB8Dh2ESRilNdd6/LnvrYgqRotiB+D9E
0vNt092YpgguwghSAAOQ58+RNe6CasZjvjA0lyRDAxbx1KjegM/pxul4oQgw6kPkw7AJ9sDO7IF2
OTA27kpUoMYo/UIZgna8IyKmv5LH26Y+v0NmaVf7eeGpbHF/31kL8YZxEU8LzI9L8z9GpnLguDq1
DwGwYMJA8BwbYAdPr3EpMz4iCnxsTn5S3yViEcEf7FOb2GHWZGA9XChw0GfRndaTdFtGxqQcNEd9
nZ6aP+2QT/KFFT6XOaoJ6EasAQP77uqoOtHl7kAAqfFZXOAyDDQmqZv9uselfoerSipWwULfLxmM
IwMaLKHK3BavYtxmob5RfuL3dyLtvRvsllN1+ZquuoFMm1hMXUBC8ASAnccyQ4nR/m+80Hl4tXFZ
umtKEIg6lUcwEQ4JrUPnwILxc1qndpW48Y2gpkxhQH+oXnAO7b0XCLP8da8fJAQo98bCOD9P1uva
Xwe13zoVD94meZSsAx4HWYOnbPxblPC3X+e0Fj/96J/Ec/Dr1OtPYEb321iQWvXxx+M4XfGc4kW3
eCD1OZLI4ktsICBiCgvtZNvrUwfwJ4UnL8ho3o62hjP69OMlYa4jQlF+Xlw5h6Xlz7lC+3MCU2gf
/RvBK+Hl2p/O+XaIuXPGMGOeQd6795cQ80ZzPVyq/eXhO/oXyTKKD6OYQICPEy/v/fiwHBEqsOVl
+IJfMQ8VDzl4HoHqe16d30a8PrksmkPW8Qj6hD/aps5htGVn4VSvv96/r5fOEvNvHvfPa0IEEWwP
/KBwAOcJRLi0ONmBsMjfbpeHA73Iv+O48K5J0Jhe5tiqC7f9qRTNL9Pwj9jasO7j4g3J7nIR7tUX
RjUpUTAi2vLhxJdnwDfijp9AzC4GMf+fGmH4KYKQgcvdAjKiR4zMnJ+Cmxj+HzTACePHcBK/8qxL
JovOiLAcYBbOWuz8O1G5v5wXHNIyhgBDNoGMtXk8unCS5kQLkKHAoeGT5Bw0b3sNCcpeviOIZ17M
QW+3AZe3w8iQo+aMdKRsx1vNOVDdOJzuDr5lsu/bwUj1iQlova3V5+8ad7TlerD6wej77+TxOS3n
MRuuw0fJkcSFo4e8Mp8eLywOpYeJPRswYU3kbb8iHKv08K1690zchmooXVjtrr8+TLqi8363KIcz
gvmNHFzfgaZ4iN6fN7+Elc1mzmQKOrIe9VCf4KC5gc3L0sliqCFypLtBif2BKezeMB3gjt/ucVBQ
0M17Ke1KJSpSHX+6R3yF6syPIs3ojX6wRrXJyxhf4QfWMLO8m+oQuv4R/pNhc/fNxrs1Ygf+ZC50
5h7B3HDqj9bsx3ABAjC6WGZ9ML+wv0GAgicM6+SjdWsaelWQBjMoSuC8yHavwy8kNCQYzmP0vVTe
K/Woq+Hmvt3emGk3X9x2gP0LKl3KkCOEACYYr4BZXIxrxZjmW9rUB2EwpyzQPsWF5toDg8+QNg6Q
7eU8ZaASpGZg5uRwWEL5hPsGGv27n5H6JMYhQo6Ut/87ME5+itNlq58RZNLqxoFi1U4Fwg4N2Irj
iCyegz21VbxaCknp6uloxIXPQfv1r/jYDgwclg716L6l0RH6CaE6RIx+m/UgVwkRjnC7Z/qJ+xUq
IyZuVHUA9XDUI2bQRUhGWYqOU3XNMsKH6mmFb2lUkjYkjPk6PB8v6gEWF1ynx4JMu6+zXzHKg4lg
Hg3K2iUlX7tmTAYs9Jo+/Qy7zo5Ms6tvQmYNJToPu5/8pjQoT7zdcWpFK8hwco5N0hzlHBR3Rv0Y
ay4/LGkEWeILCIbABn5F4hC3zBphjqFV4rVP8KCgS/1vC9VdftH+Ii91YGtsJABC/2/2IBVBQaho
AXi+lYT7CLwVDWuEu1u/3R81ZxUnZj4oFb/HL2Dhl6titcskDIaKmdwlwbvnY2sVIkkrEreQdpkx
nmythK2En5PBggEEspkfEhMh3pd0T9tAXvua0L9CM/VwAATgh6RTw+SkIXy7Ai9hxJMjgnKKv6dr
gDkW2PUyR2EqDtwKzQmDfmRPEcXz/UQd3mLKQqXKfNCn5cQmYA8bjHnrjFPkM5azBX4dSiYDO/fW
wnfpvXwulGJegZC8MLSCPdEKSzWTnR5CPVF3f4CWyJkQEUyRMgQyzJ4Olx4gchpIHGwpCCnFOEQu
iWvIDO+FbC9zuVyZzj7fuMlF17sv7ZH8BLX4fqhJvIjDVKrD9gQJwIq7BRyUSS5PxqWNX2VGwhkF
MfqVEr8Vj3f+27tcNKj6nkhbFA/Qniu6QRi0xgrDKYf6Gbf+M11ISbwiBeDh3yiGPuWnkvtGNUDk
+HcjjdHiDOXoi5EAFFHo9i1WA7gC/mtBnxcxnbT7OgKFM8uBcYamIfQyhADsvsMrEXGt08yptz49
wWI2KWkk7FYwxhAVf3F+gD3exxWmZ6AbKSMXp6Fywe8OzVJ/v67xTNOFf1o1um11yRFlWYzo6tnz
Kct4rWKqrp9TVjLdxpjAlbAOyRytC6gBK8cE9CyS7+PEqKR6DFgcpSzQoFPL7rUAkXR0qgGycUZk
DFI3kKCI2SfTCUZHmlsntiTKOdUKEXiVic5U32WJawipk9YwjNuZ+h00ONrDqmYp7xNxyTX5dvTc
aarwSrhsOvgwgLeP+QdxVmS9tg8qxwfDu9dzDF36yXUH8iBHNRzqRa0mQZZcG1flrffXEwpnfj/t
fTJsJqfTBMPrU8/99iWR9nsLDG8ygVDMxEpyxL+5M8v4bXKuQsmbMUUCLhDe3mn/nGIrHi36kQVY
D1crmMEUFzpaVwln5zMB3SAf+Crx0GwpfhApLD/6cs7Ypf17JFRNj78Y0F14RKynU2C2mT2SI3lM
YaZNjSEMNGc/yYfqRKOdKnYUssxVFhokiDNabfQHLht8zM5NNmafER9BJDK0c/ZtiplYlDeO/K+S
ErXAZe5QiXycjs3+34YL951/2X7F5l847L9L8XfkB4gaSxQNFAiZT7l1EaidA1jkNiElyIWHUK9M
n4GQUIAmfnY9LhrWXD5mOsQ8d649IYhhliLtvOvI+Qb3WYbw6Uo+ZRMUg/vqijDEYMqPQgDNoMUY
Bl0cqA6KxqEV4T+OhXh/djpXfc49nw9nEzsU78yHcJ5NgtME9TMIDx1Pnx9xZjPbOeucWR7277T3
riRGNJhuFE9XRdFWuzMyHVkrTNv9sqBCXcdEgqpNxuBpsVeoYcoyUu3xjZ3k5lDn50QwjnTuchLM
j5Le/7z9O1WXhttkbp+eYnEDKJGYEGjmt190pMulw1S08m778dQ8SEnm1IldjlLSkKPOGP8Y2mZC
cJc/WXwCoxo+9AkPTzH+gSzInsiaDnGB6M/33N7PqjZWsEoGKwrUx7C6ux0vvR/o3WwPYRhjvphb
0ECHbkJNDR/UOvhmXkMDE6FaDASQNtCpVBwzbU82+CwNxi3ncvJlTewFFTMqwlAnWjGwcJsir3Q/
3v9GdJUMOQy0n/ckv7qyPLHVWEwz0sCIofozGqY84f92IMoUCAgQVVDukYSqBpLhq756daunp5X+
O7r3m0S6/GznvaWFtheQgmFGC5ZQGXZoZpBJPREL9O8AXPeA91VRYPgPHB8NN90YsPIv+baZpy66
Fw66DbAZA1FAQIcJqR0+Uv/b8yv4+68gxdUQf+TS/aWofArQDyYAynSiIgUawmDijrc9Y4aSlrKV
NR9HomGBnzDgBoN9SI/LdFj8szVjA2CJR/j9XdteL2KLgRDFj7TrdClr/RsWauw6mvfg2uUz+Qcb
qcs9PZECV9IcKO8AhRUqLehUDX5E8LawIMunEtr48AtJv3QM7Ot5T9RZGI4Wzvevd3jvsik8US4p
jInn7R8S+zkgEnRb1gELw3W2esqUcsjeCV3hhUKnDQSxFG0LWxSmcVgPDEDt0IjDDgX4k2ZljTzU
GGR4Z5L+S7aUJA2gXX5luNGCeWlg1syo5RvAWDRPBejQQoXV0p1rwt7slX0bM/PT663yXdl6oO5n
UjY0m+TGFJkZ8rydUXX2IHAqbsEW//SfWlSfC3kGglXOG5T1r51aHB/58tc7GxIvurx2J3ix9x8q
oY3N/+lZW6f3AljEy3za/n0mDP40ZLSPEGPqbCYGmDqm3kCP/4xqNUvkhzNwRDJfGYFleiayIT2Q
/RY2Zxftw0ceyXw2cPN4Tuazpp8bzg/b2iGTaROvFfoGYyhtkbZO51MgcDek1SxYFm+iqfRE88mS
R/bPPAQrCucsr3RG4h8R7UknyT+yGyeia+T7oksiuU40QPw5GcW0jSNLJD1tRWgdf6R/5P8jmmG6
RDpgb0sCsrflixERUTBdvdG/VpkHJV4i+uPk6yWVx1+JHyIdaqufzCppsoTFzLBYBshBzk9q8to+
Y3tV7RQEaChwG//OPc36pcYPdWrCbP0MtaeX2mAETrszV699v6ISeXp1HT9n5sph2LPvHyQMlplV
snQCkrA5MR0EYmDMYmC32KE0DaDnLV6bD/ZSAPO/fraVFxVMj+S9BDKVDedBubnD5eA/ns5sOVVu
i8JPZJVgg9zSI9KIYndjxdgANiiIgE//fyu7zimT7Ow0ahDWmnPM0ZzGDdWE8WTEQThlq8s/ClQ/
+Oj41zIqhhgZDi4GrLcZBBK9508Wk1+UT8NlnQDT9jJLLQyGeFmSh2BtxF+OFeEthbcRUyq487M7
xLzK+p7BwgrkDcBbiJPgD+0ku9q0emXsCe7ARkbQjbkkvGFMUKENKskFDh5OHR6Od0NoFJysIdwb
7M32y4u9d9rpJREByJS2BOFcvGtA1QrR93nsw5vCz36s36cFdsNXXTRGQkICwbG7UxM6NyAeF/Ne
RD2p4HpjPdsN1+Pck+SkfU7fhXOlz6goKDX14Q5edlrawM1+lSLyYL6cQly5LQe/XUDdLCcS1qio
3nzeHtkPiHcVjJhQo3TdCz3B+Az3CSP5x6ZjwlnbTVzFz+N7yKKikTT+GmsS7GB/yPYLGDhhIzBV
oP3KYccaU7ywZFz0El4lkzFc8xqNvRGA/60ar4c+HJAcZ6pQ1UqH60nfv1h06PZQXmAlInA24D1G
X1Vmtohb+u4X+7PlgEHhRmKwCC0Gkgv2SwNacu1K/hG6PICc8RQPu3p7o4k6wQNDRQp/pDAaKmyM
78WEpIXBQS0q5BEf5mZ7vaWzgTpLhQSLkyFiiUkbM7NUxA0wlS8olqjCoWa+5ipsY6R6gmbVWIr9
cu8zFT5+Fo0A0DJ4kSObOWeMywo/wlANUo9sqDiO4N73ZFauIyD8wKeEWE1z1FrYfklwYTCQ/joS
a/pwSsmFocCrFngccDwO9VSlYA0KpvgLeZudyOz2Rtt+PIhwG/y5bcbJQ1BzmUMwm1JblEXW5WFf
b9O+IhwD6bpuvCA/UNaRLO3PVjrAy5KjrT14DMwb4cvib9MZ9JVoeDmU87uTb4Gln0uOQu3vV/sV
y+RzKFjv7RFye77hN74XThUE6aQY6OkRE5NlbUqki3hwBoI8xA+GojtIt8qGq5F9uwN9sGXZ5u9W
3zpWcJcYfiVNnARabLzAmKHaY71wMaTMvn3M5tAcyoEneIbY9THcsgA9Gqq3qy75wn1Cwa/FB/7s
8wskMdMETBxAlpvDGCLrVrdkhGQXcGUUgYTIcT9g66IlgkZKb8r5Y7wCacnuGpNlOztIDtk5J0ZF
DKcqu4hB7pFftd/gfd3BeGiIXO/Al5XP+vvx/rkPQBlej32oNVBKHpt7rlcKseyaAnZVa1vF2N2A
lvYMmiCLLPTE0B3D8B00sLndf5oIVsfIHITh12iBBQnKb5ICGVUlEPDvF//PMdzrT4Iau+VM5Md3
gsyCpunyQF0lTArYzPaF/oI0M0y41pD3fOkzT3LynEBDNPofEzhE5pyX9N7dZRwKPfGzaunlXpCJ
OdFaTMkKg1qIqwp3EHeCrvs+o0usNnJ4QxTd35aOEsPDZRFLDenAxJCBWOnKRBwzxkP5McR/9D7N
sXl96/kvuTB7SLAqgz1+BOEG5mCW4FVxthmVtiQHWv8LdlOtg4hhIiFAE8yom8FKPy0n+L3owiUG
01KYf18XatJRMmC0YtRYzHHks24LWNIAJxgYSevB4bGAgjb9QH38OELWE2bzl/2F8jUBJpacTX86
seFPxVmMl9BU+Z3AlBVJysWPGoI9XH+QncG+NnNXxYqc11J4td9IVBCOFviuJY8NEILThtm6jTBo
YwKEaydBf6Wgva738QTjO78HWacw72vJHS2LdY5fFMOaNTxjFDWoEEq/76EyULfXsBflp8uiWV8X
Q7D/4br/NL602jTedMlQCoCyd7ep8/AF6eMbFo46mxB6O6cTYuTIbSWiXo2jc9adBcUBICtFA+2W
Q34m5xt9U8+gb6KdAjcwhxZ27eRdNF7PwmVD781eTu4rruruY8XNfWTgTFjdNHmhBx+4DJunpdUP
vMKRXCncJ9V0cKxIdRVa8NQfsV3lBM7gFkYq5oQFqdQ/1N3CikFTluqSyPVZuuxPWZKNDBefIYlF
D+u9+CykZbuodiymDE/Fq4b4is40F8hJCkRAZ0o/xYEgcB1VKGLqoCd2elZt/tMnReUAOgUmwhu+
YIcbC8KiQjX1DBWrIjDmuYT6vMQbKs6CN17rxv2nObcb+JGwHcLR4jHb+0ZhTmLMvJLqgOMXdr0H
xm3j+L5uMTrcVnCDAmU5xoGyRlpPXkKJS4nw1fuRjqNjSUW3HC2vh9c632EBgoLjdDv1D6gt6N3B
oBbyQd1S99UozfxXmHq587JukB1rJ/W/C4WeZJHO1OXg2KH6W3Pt48wj4QY42cmxRG1w0d6AbA+d
j9j9QJtgWekx50gmu9Hmo4rLP18SEIQd2ziGxLfh67AuIND+TRjrFew4Hze9Do4SnldaDqOLGp3i
vzlR6kuQJknhqoe0sUK3UhdUGTSM+FXvp/XPLUID8TvGhhAclHjrs+x/tl+Y88jOzR7Z8HuU/dD5
Z9+ocDAeNLBa+73NNriuPXV5PsFscRSKzHWA1VU371m3hLQcIw/ZTyHjTAxoyF0PvYfGy4psOYlb
LeZfCKgyeKKhxj1ugnopsIu4Jb8WZMQUX4Anh0l9izOdw+uO1GRZksJ0aoTnmMQoCLSSLC+y5609
CSvpdgCHcOSUxwIxgQhEg48YqJt7jCyOvJwdbq+UgZgW0WtoL5XCcbJSHGnJaRrlKImwEY8nU8gx
oMINELg1PE+mt6jBLznzYMjP6VOg5169T1RukeNjWoLFII5YRCGxbtFFx+1SxopnvOqSzKMpcDhT
/ae3t3o/whcDRVWHMzFg8seo0KGW5gUpPDthbT0V7YSTi3ECxLF65uMNwZBlbY9REGtj8vUKvXxo
NXodFOQs8lcRagH8CWrZrC7UNRRdTheoXNTQaXmps+kY70Pv9ptx96R9aGCmv5lXBzKxQnn0cD+k
DePxiKr1bsC7t8FHhjhhTDjxFj3GqEwfGBsDamMr8dQfYlpsAJfJi0LV9pSQy2pbb6/6m7qBzh9a
zlaJ98c+0V7oG2BQ+XfmgHun3vK97tg/0i2VDACoXO0PMjj4l8gg4ErleoNV2FgnCqDPOgBOBPT5
9xGgd3wq5u0CVuGA5A3h6SeSl7GF1kE5jA3DFlZ50BOrYFfAlyx5hlD17KFJCrIPBpa8EKRc5llS
JFDHyVHDG2z6YIf6anuXCgnLcOp5C2PVv1kTCjPuXpDFa2I/BJlgr/1ikuRQndhlq43GQrS+H9sZ
YMFS+mE+jFFWa8LJCC9L+feLGmzedzn6zHum6vyFSQ9NxGeVxln0cl9WhUl9sbxGnXEDucTu/8hd
XLbX7WU7Osub96qhF+tbwhZGnQ/D/IeZy2IY7q0mem3Goex+aUJzr4HWkDvZNr9o1bGDPRPLM2Y2
jMuJKoiaWblibDsbIDPtW48gd2q+kgc1/7uJMANsvS5R/oMZcKrTci3LuFoOYUZRyTNPO39+gFG5
u+sRSf9msil/elN8DtwnZLeAodQLbyJ1fgEvvESf1Rjz/+sSQ4Flb/4MUj5/rl6zK+YCy/wHuhfw
MmdCNlP8vYMpy+LhtfPL7E73sOyO902v1frueNYPs9nznFFSC1uidpr+DOyn2c4bC+29X/FR6K6u
7sUdLxQfuyM6O4FeDvxHKaZsFkAQHLSeRUNebEZsF7Mh8U1dqMBPbKdwO3w6ONwSAH0pddBXnBW/
5zcWBMBWXzN5HpPETAb8UFvj2k8pxO8Xs0k4Cb9TFBlY1txnEqrfobH+BpfZW9tbpUNPBwIkYflP
1RZjG58wa8KU6aOXQLmCReL19KsvkN8YCJEUyD8YEfGnCRKL0zXrI80ZjRvQSXsQu9yOZgNSUDZv
D7lYutnzYOCTLnCoYfgxk8dvjG7+SnbU0ASV4UwW1krC1zbDKqmMXnRqOAxDEGVElDmwugIR/u3D
x/JVDYc8T8WMiQLtkFGAgX2Hd3viqsHbm0S06EDNgv1+SWIlAOtU0I88HMVkOKGP/KvbWGhlzdKs
rZfRWVeXtcnt2bBKENb1YfoTeB3eLVzd7HLa2pIJRJw6DScPlhTuYNrBiSMnAhpA5l7dnl8Zj9UQ
JHo0v7ofPQ1G9mvWGMoUHtIEv6rWvMWyRdsfiewM/J+WlQv3QuvhTjK2BnoDDnzZKlOGT1ZFUAdG
INB4VP87/9r4I+JayEwXAFcNGLchG3nZmOyfav/rqPqdy5TGcUzMAlGtwHVsVSM9A5AD9EXBSXX3
t97yUXjtq7iy9vXDbY2LBt0geYz2K3hNK/99uKDOklzEI7NbNLFJ6sOmlF7UovK0Jn+kYWGkc0UB
iL1x9J5lQWfLJtrzKdG2CERoqh2S1uETK/z8n+PkNSagLpARyVVnGZDvd+/38B09MKIg0RC8av4x
mvgTfd3MIwrII+5KGIjipvzEAnE/v68gvMxK4cNotx50f5a+D9yhxwpHdT9dYc20I/MI0pIcqcF+
9jzAkByleGKLuCRpDXkN0PDLnss5SNVNx8HYKtWYlw0hjDGhrrD6pmsnFQZGPSXSE7kDFjzHPJHM
TzBxSpsAKHvCtFWyMLw1GeAYTIBQ33yQLRJRz4atrEfeM7zgPt+Y+Id+QiF7eUQyjf5UJnAJq16F
OsdqdLAzn9iVP/PTkoOtzkbRJG7WTyhj8topFu1Lq4HsuCzYG5+GCqELyQjOV6iQovc2RT7A1o9R
OA7k7Orz/fwVMExEXk3NiMQgRwSqqbCg4PUIU/M5PsnhZS0qMqpSQ0XyXQmXtwctFPx9ypvGw5tu
2MJlNp60/zd7sp/JLS6LQyB8BVTMwiDvSeGN0xx0Fcwp4M2j5qHzYxYHJRUVCT1ShPkx6DFfuKiE
DWBMaaCKvkGharwbuWHI/akryA/9eOnYKT9ev5xdJ0EOMeLP/7x6mBgBkugE+DUi8w1yKmyydLvh
b5qNrKfXR0VBkfd2yIyToQxi4NYwEvGuMS7op/SXV3UC+xfm57JHSiq0g4d5FRlResd2MjHkL324
mWKkjxoeHhff4hmf37IB/58Jeg/acmuQG6WUBqIAsoL6wntEH90s9NwvTEOA6xEt5u67s7Bj/8Cg
lWbZ3iw6vSn1fpCt96hRS6bOoiXtgfNRq0zMdzdtG+eK+7PxWneYzOAGBaUS2ySR1Yc+LzsPjtLv
k5nqufpB/JEf1Q3IleDen3A5VdvZB6f0vUG8FmB4kShQrInEQbIBrM1Sy0ra0E2S9YiQf/4d6TC2
UqoKGS1RuX6uwYtO+6NyaDgzgYW9stYwsNvBJm1EHkD6y0VCVQq63K67xqRJFivGftbzIT+tyGKi
xIfNsepWxV/+BbNZotOoXVAmQHtHswMQgScbCTpoBxWjuDq1ZO/vdldEZT7D7iPL3eI67fZmOjTf
EtQP7SFOJubqon/nraBz43AgsYN03lcNbD85TOM+/q0cJnPw0L8tQ3fhuohb4ot8RSY8Y70PyoWn
BVAQGAUiJiI8Eb/hWEaqLYPeIXaKJi9Ii5CMcIUttDRekiFsFkkX8MXT7A/ctrVLngNYGvhmJZ7S
i1pu1kfmwMvUeBcLB/JtPr8wVGYloWniaDE8FhScAiKLeAZjSsd1njzn6fy7vW2ydR92/VUzGprb
VjhrphB+J4gC8EjBRUNTVhOHrho7jQm4xd+kmqnH9ksa0Gt5u2jDmTAjOsqp1oQFkNqBs4e/QDle
ztAjzsj5Ccv6/gpvFtT0UiiQKcSplASpjvCifx6fmzOk9rcquAh4ZzZPvX7qd2Qt2HFCl2cunYmk
eI4MAy+6uHuf6Hk4wlhWwimWtPaCv4wGkpVyJTB4+eg3FrrfW8NyqkN0oJOjZ+Ox0iOEezYxlpBO
g3ICUgYKxunbF+xcDUcbHrViMirqb3FXn1rj0tfRLD2Iumr0MW6OLjZhdi7y9VwUgM1UBocuTPK1
jMzKwlE0MniiaWHtf9440Uo4uuPuArxHe/PdoMLVRouel+3161o6XkGwttl6sIWlnwwiIYV8echW
MJ6G4gAgmsiBfJis1Wm+Gx/ef36Y4BfVlYk5kSQ6rp3jIMfiA38P+J2Iuxrtzk7K6An52FoFPSQs
DkfPlC7LUwAemsPNFsZy4+C+5scaANmI1QnwJE84B9+ABDsSd/eSWeyNejzdv4PBx5EKayBZ9RMv
UyNjrYf+9o2He0Nev+uwVq3qTyPByJLZE3gl4+zb7h4y00seu8d86D3n79MTYMGRrW5WRLULwX51
ja6uMD4sV5PNK6qjifeef/xuneLU3YenH11QHx7zYxU8IoIzf0e/vQWd8p9xHocWe55Nd2Z+INBF
OPJFAPXmlyXpi+i5F2JBhFH6wB0G0laKGvzz2vC1ShFCncHMa7pnXC/qaYWxA/SVXniPSywhvqTA
asqhFLRxRF4D8JHDxWc1D8bRe31NPsI1pvDpOzHN/i5FAUFiL5r1bI60eX6ZDpDz46M+TRd7sOPx
Fo9eD9HycDuKm20jWrSS4qg91DimfNzOfM5UwJLhFJG9PQA+u0W98BrggDVmiwf1X75nvd/q50MO
5Xv2hT/fuiM+z+Ic3VMGqYkZoI92gYJjZF6oFC+23URdKMX97T6inpIOdPBAlfV8sprg1VNCx/+7
/K5wxn7ZebozBs9YMWJhEExmlTVxM5rn+6zvTpbjpWCcPp0mGi4HX4Qe1S8Ejuc55XpZ8DnFTBd2
fKy2lwRWa5KeB7sCCxK47aN593sDJ4hJNaHO9mius1N5yHHRUc33Yby9nK4n8mPpTrftoRdck5Zv
ZPbbuwAwDl0oG6xUNr61XAfOzZNDyLTn509FBMFK3txWwwUdR0lzGo1iZrjlofmYbD77Ie5U+P7q
EJAY19xAPY+9U7pWKEcr4FvZYsZISw9Qc98xSeLJ5ciYGK8AakI12aQ4aNbIkyA1zZrouabWLESc
KZ0BgQjDY7N9beg55Q37F68TKQcJx+PGcPWYzSTbhlh2p2pGfwKwRWIii8yyiPZrmBImHlNBHkCN
gSLzSo0n3Km9ycdbFw5Zv2A5A7SjbcGcBckamw4VAJ3nhcwmr80swg7ZZAnxwz3lOR1exSAOMxz4
ff/8cHgoLH4GQL9g1LoQ72KpQ3m3O4hUcZZpHTyTBHkRTY9ER7OWmKkviSAn2hsFXunS2+sIwTV6
FiTaLbH2H97HJF7v/Y5pUYhbdlmZaEsbxeA6Qhp47eAJ6L5M8AGYPHjevzdKUzaWhlTOI7FR6VJZ
jEIcJHaXn+pnMn2t8qPAF7zu1OyauIz6UPiFMBZwRYHxPcWmKEMghVjxI4uoG+pDlAu7NCK6B1IA
PBeGl4cvVXQ2f3uIOAYxnD6uNFRrHDReciq9XAhz3qzVx6uIQ/tLfeNHxU/D7wJ1QHMLoBvJW5pB
yH6Sk+14lWEJvE7l4nXqHZrgfYTmxXzmgwWQiBel1itWfs0sGaeCjcQQB7crHhMcc9vfsVN8j4/N
cC4GLj/q4k+KwAVs0+A9XAh8Mmbh5KF1u4YOdHrj6L9i1MWvaQ9hD/BXFXBJou4sl0S/yucqsIhd
mWbUjuiG8k0dfMJ00yX55rmloh2uepBkBxqFIm8cMaHefWHcUC6YzQ3wKoRyAdb5c11X3iOBlQIR
uw4n8DQ0iX1E8MHY1jMG/QeK+c+pvWI+KHYe6DA0Yoe9SVEdlqzKcJk9CcRa2o7jyivW6ak6AGYD
o+LVjCPnCDAVBBIX+1O6a/bGm7LR6GCm0JQm+VR2KOVh5It96YCZzbYnTEPzE9vW8/QQ//AL4wM8
uOH6yxDzVAFGLeVZ7k2/iUDvce6GBBtWa3WmRNQX41y/UOIw95noveU4HgkujFaeXiERQIdRdMOR
GfOQ0zCgYqg8ePliAgMWTNIvR5PX7UBpJsfXNSVUNcU7CP9AXC98SkvwPF6n0eFmySBZHZc+HvEX
/aoIO613dNsSx8L4jj2CV5E1lrf7qUuGLCrC7OxNF43xPcJ6RNuTM70OBFaR64spF5/PID+K04CC
LWFB4qTgnHssCp/z7npi02Az34v8cxYp9iDois+PoFAW0/QXgfeWaxSk87HAqYQAxOF2SI49BqmM
7ThvsfXIf+WEy+i5RG6MiTNlzhLepvDmv/2qXuWLaABG2dWu8dXD5ETziwZt4HztPLiiM73EJXso
JBDynsbeCGB8L83f30h5+qU1jnsz0RMkUiRtOYhy3MUQDlwCWgiRmKOQxsAsedkMl7zLHG5MhqUN
ljlm5kuEPF44507soOyLSHzYHHI9Bzs1m4FAKQc7NZGXDF47ctuYG5NgFkEw1HctnsGBcNS7TNOn
+fCgB8zlRVZY/RxN1pQlnW6CthYy7Nd5ZU5v5NA8j2bCv+DNoAMKDN0frxP9CjOXv9ainv8RhWke
6Eow8LjuMM32xuGdjSBSVqPV90davehN8b0Che3EmDwHaTRBjwh4ZDcj0W0flYdyfcoPxETtMmQ6
gD6dkPYoaMewhPRLE6RMSdrOoIbA5K70um0jYHlUPvoJ6AOKaSF5wLmsW+w+byYkKaUiZpjAt2zj
bMkjwk0oMDFc6ZtFbqYwAjtjRLoKYMmBkgL7GrxnKY7XV+zfcBYK5E5/EhXODATvrkYlJu+D8+IY
IFuH6AupV746UkjHOm5nN1p8AsJr7wlKQGoNnnXsIY56YFUaFtbNGDjl12LuXLPUn0eqxuLU+N3m
smfUq8mMSY8wO1QoELy2Y2G8xdp4hdTzy3VHiQqPtWBKiowe/4/BAUowpKlCwBCYuRWw1ZhTM2zQ
3pvLmeE6LhP0LmwcBDECOPPM5/XyFpfYi5Xzz3yAECkgynWJU7ROSMssW30X493zV2UkmFPhC9xd
VzEjAKBcMVy8/FAh9hbXFU0fFfhnQw4wn60ejCTz5U6eVit05GJ/YlbJkZve3CxIl9cAhTtkDBTc
yJVhxtBT0iBQPbJXA8TAfKa7Pu93781zw4MOwi4eRbR3s/uadgDxB8o+97rG6CDI/SzEAGtZHHL/
hicVa1U0CTDqdIizN0dRaj9Qo8kx8y6mlQ0G1Rjr08FV6yGjGyw6Fo+T6AV82eu5qkMMohLJGIKJ
yLl9wNwHwyo1+ush9GaqLMpZucEviQPgKGH3RGL/NjioH8b0h/u6f8h3F4NXncr/r5V8Yd4GTY+5
DWUqRwKADo3StnBGLlsAhL10V68RQ/0tq42wl+ltAXguvzgmI0dsT9UiJ7+2WMhrDJgT4ngRZSnY
QaXzcv6OP0HnKqt6MfRQyEVDDz97mMZcZapIyvOrdbWWFWa1UDSuB+lYeNL2eqDDYz9pDjL6pfU3
2R/QrW0/QeogTLts25/XEua/9Yy5Td8J0785io5m/Vq8ecx6wS7C7vY+0ZkMD49Wk4in2/XF12ie
rnhzEG6NVjLb0FFdUK9S67f6YzcgDWKHAZJsvpNbIscDdk4GJgyFGJWA8Pzsg97227h3o+WyCqE9
0i2jXd/BulaYoZ56U5nNc4MarVgUJJf8ML6+b1WRStLg1WfzZ71pueu17BM2pLNdhix27AOo3zCJ
ofDp4e76sFGI0xCPFn09J002KWnaVbN/bg0sfvHr6oIefHvwjRoDDqDAhm5R2594WFGEPcVi3Lps
CRnaEq1VrS6hIwG2xpkBNJn86ZYHHjHwLU38E4zR7Gb1fWZpTfLxMNhgBPDRry4boHmx307pUVxP
3AmRX1XCHPPEHrMrF/1EOBu0LhPnbel+3NRqEUY30TfoU4/Dh/pD1imy+fvYGIenyYrsAShqyyqu
ghwKGNjs8gJq3vkvm0wbbG3gZWO8AyuGpyC7+5kS0JJEKF9YNHbZvFzUSbkYOIyqgEcJ3eaRo/Eq
43kMjPGPtOySTzjWP26oevCFCAQSnhr1vL9qfvqr3iaNlM0LV8BX/IpVr+ZQCDYouy5bcLqAWCnW
dCwSxRL/lZAVCGYXHCXW+Z7zZQ9u8ERlCPBEO41v0KJ+W5MVnPWo9jHC9O5znGgJP2Mc7IGiMNyD
7RyIhkbAX0wtp/ipGUiTd4wSIZIMjHwzmr0XT3zpCn9wwLoimeQm4dkvrH8KsHOeF8+RgT1zC1+I
KMCF13XyxLIpJIjmGYLT7grkPr0NtR90MpZuUDlcjXFFHmkAh/v556an9Kqov5PxdEDK19XPnGyK
uwbOXuhj0oUcXejLmBcPGIPjqEqADRcPVQnmmn8VTv8EIF3HAw8bFp4PG8P9BL/sQRGGPTxJD0/z
yYHCcsVA7AGzdfxx0FC0X2IZhIBj0oDymWMInbhWYOesDdZvfp5h4eXq3Tv7+TSqBBpKOqXWoeLh
AZS1Qu4mweRTHhDzQsoFSnQqI0xsmJK2pBTpNOfSAeYe5n8MZvt+vu1tKui0x2usbqBN4tTR10OV
Xmbn77B/6uuMYvwPbBlf4OM7vq5qVih6pPClhT3tsDv4B5+u6bETXQ/j/Y+haJtC2+AI15kb0RT5
lqL5wH6672/4tmirVG2Dq5zJ93Y+n4lf5Fd9HyMyszbFb9fYGO3nXytd+o3Jj+z+7sM3Hi53z73w
EDSemuHftZ2x4e4BlsrZGCk/41bui299Ld8Q9y5ufd0wDJIAeAwrDC2fW2hZlvu/j+6y8DFqP9E7
eZAar7KVLrJXAlmx8fMFSKz9xRssaXwZl4B5/talZbErQ5ENyusM/4ZrB8eJnwrxHINEgZxBgBqe
86hcQkMsjzjGwrRhBFZMSQnQ1IlQo2VJ+ovbzWdNCsmOUnQQpOvSwd6OMTl85Dp5PUKquu4I3+nO
mSlG8tpEVPw94z7C5Z6RVwY0hECXPQGHmPnEyb1b3JoMOaejaRE9AlgeXr1M494clRwCahq5JHcK
Y79uFqnzIQN9dK5l7PxdFYrnw0ah30MBR2FGJYBNDQWASdWSr+QQRqQ0f7IKvP6kQWSJe/2WBGIM
QigYEZCxJ07ECT48dltWRIbEt4BhMByTwfTKHO0RDDn1rR2nXLNqWJJxwplROHlVTPXNl0CZXzqm
FS1lCTAONE75hEcTA8IJWyBuMyT+mWNkvV/3OYz7e/OOjAyDd+KhQEwVZup71O0DWC0dlmHgASPV
+5VilOhECifdUcxqhSEv8LM16VjFMLeClglPADRuR63aiGCPIeQgrjSYFss7/qBYYJ2ueNcoiBL1
4RxlX4Cp2hY7YeY+E/fif4Pqd4DJYAD6Qk+hrPtJ7wD5jbEJzLpKtOO3TjjDPvrRJYY/CbCOzAAc
SXLLjIggM+9bZWWgkCre1ktyERlVTvPSQUFvjN46/Y3NFpmVjZZPH4Fy3nvZRip0tuLkze7c058F
pgg6aDilyBgd2RlAQWH0VK+LbTdTga3+MumBheTN86ebPb/agMV7Rz1CtUTVeaGQ4Wu/0obu+Ltk
96DvqE/qQSp3FCWnvoeB4QG5xJq2FY0lVAasP6HbPM2Swp1IWSX6MAcjg8iDqEmCZkCfySYMRkrZ
NAmwCHWeiERxvvVu4smOXASdIRq4n/y4DA8gnSZpYxD3EIzrIu8M/77WEFueAFXYcxyCsbmOFQpM
XjUyzQBUeBe3x+zfv8KMSMIUpecps4ku2lwyS+A3ityP3MeOPSHfkJtijGORdIgrKN/DaRZCNdCn
rTrEEmxAyLBy49zRxrZAgFjBNVo2neFhrmdrZJ0ETO5NdMo33PsuVueIIBTiMPQHng9JMi2hH1D5
asIm7qm/bSEf4sgjH8YdAMIl96MlSacda23uHVcrj8aLxxni0VdzctUmK1ao4NUmkcuNY5uNdSTp
JoXZ2Z09wFdscBy4L4rN1Ib35giuXE1KycXKoDR1hB/lT4vqrL8GgrBBuDuO/NPuO1frar3RPxNz
FTYh9dyNgScIwZakCkwCiHI6p18drW2RGgMBUWnybwv/P3iBkvw1dE+Q59QD9mhPiI7VLVDGa136
6a4XEdVC4ecwAE0YjfQPpU+xt4/LuZQ8pqAlX+T4LBu4XFK8LQhOmE/AuG+nEa0tuF3ELz2T16FM
+B93i69SkM7wCBbeqepyuOviatpK1H14vV1/gLR52++uq3IzSUpjH7+sdIohzpyeJvlCa8cYmf38
PZPn9YopdCY8q1dSyCICzgRvjSJwEN6967rHS3MWYHGFgyeOcfF72ew+UcrInWVnNfKIdjwAWtxZ
7yubSdwFma/J6v1Y0AljjPaPBqQ4d0zgmniyao8dEdvtke5OwrkRsPNvPD3Wlw+jtuvdO6QawZm2
tgckWg6c7sQ91P6Aeii3qgRjQIO+QxO004orIoRJREcvzv6WjXi8wtWafUTx7jwiDpimTEmK0bKF
sytjeoTfxqEC0gTEMETgMDaChvBXZDCB8c3g70fFr3xnEoAn3+XjELdRxKJwjq6CmIcsNacWo/oC
YrwDLFKbwVODz64rFj0rt1QnpIStjBxEYbDrXGCRYf3htktxbxdPQKji58f8HDntbHk3A1cq/kfd
yffEs6Le4YbXMBv55ouTLWaQRm9B9yku8MdMzHYqkxeytXDvJ6S0xjVW7OWi1GDrwIeyM7EYFtEU
4ouKllMdiB8Q3xaLhbAkFBdVZX4tcXCIpOIRISI4e7v6uTiCAywsMkU0s3jeIqvzjtv78ESMhGCp
AEdTIH/Cu1lMYXkVU7ZvDv7dYUZu1DvFG3ET/xe/KVwTW2NH6y8KKEqjkcV4c0keBO8D/FQp+mf4
pLjXGGShCLC+0/2++XdbEehxceC6YCp6cYhyxMi4XY5X4jWU+Ft4bgzD+JsLpjZ5dA/urIviT+LM
Fv+0RhaLj1Ar4s4kjHp3cXbiCYmnNea9wQ9L3BW+hDiX7t7uTjzEH//5MMQQD+m2RgKw1fhNQrFO
2CnB87y7yziOotkWbQ+pNRqFrJEkOSZCpPfcnBuxNe9gpI90lr7p9KmZiH0Q7OBGzu07Hc3HmGco
cwWba1uwcISHhHCHEDYdEFZcjDAw3xjZwi/jsoTyyC1C94hv/ulqt9op4lvbPjG9AVE4P6yrCTDl
31LaGQ9Endj7QbQB8Pv/Hf97bJLStNMvPixQSePl0g0P7DFcTReNPyjGScrEKLXnrFYbYH0E2FoW
cA4KcqioRUUJjL4aETc0Soc6V/A0D3dIMFzB3OgK7JeA6iSnFspyQU8aeJCHP1dkz9hbr4W/pzii
zMUW/B7hEFQQVBH/LiMUCNz/DqBuJ64lom9wMYOzCdX13224Gv79SKqHlXijNNDFE7ft0+86im7a
LKqM7ZrCY1dshFezaAG/NnN5GGYjYYXQxsNlbyW7aIZd2cW23VQwaEUHiZr3jlsoYRt8BmyCUSu2
vMYVWnqFMzedLY0Wf1+F+YHEpS7e+fuMxhfmo41N+2X11qTv8t1auFLRupHBI+6GZQPfQbg8d9Sp
V5uMPdrgj0ct8WbmpsCmFf0qwJB7GrswSIUgGA4XH13xukAXYHwF65f3lj8YD1U8TEVrJ/4VP3xB
jNzCUqNE57afnQjzG5m/iJjXv7+1RfXDyw7RQV+LMxY9sHMmnwuxL2cn/1tMEyxQEJqpPlw78WPC
hWUtfgmqHr9YGUMUteJxICLfLEH8x9lAE+vXgBf5RcOD+knbMYRnkfm31AAk2MIsNTxUyX71TO0e
08ICy8qymgrc3ALDIAmojZjnX3/KY90iayqX9x8mQdCtUV9C3K/Oddxb33d4B3SUwASpo8dRGLIC
K+Oj/ctellNBIKonMr4z1ZePbSqjWTwUT3BN4J0gNDyPMFDDcKsGRdSev4xpQya5OO8DDULR7YP6
53YNuUwyKcr2cM3zBJ43/RgUcBEDh+8tbuo9A5+ZzIKin+O0oA/clTKjVkE94hDyqg+DfwOEf7UU
Gasaja1gPmHCIgqejKm+0EYjVKHuImBNeOmKd1FoAWlGnb3CCj+BGu2KL2UHGmT92AD4UFMJBQF1
ozkinvqN5Il1BoOpNR9gLsGrIomtZ0tbwtBIpq4cJAW2KOywd/ccgD9clXmH645U27xad/LAMXfC
UfmLIuepL546Z0FmLHpUQQSO2cwVMC8RbdMrwp9sTHSXeCfBUH/Hl9/vqcbH9kSdnHNvuSk+CvJg
Zj0YmQjgkQqL9psq/O2J/OvrAtAPP8BscbEuZGxDSdGPAsjcm2OK4DSBPi8Yu6/13rzZqnG+WFAf
phnHihha/jo8NahIacWciU7GPcDog6NAOQtG6/SceprP7ufUzSmfc5cxIfAybAxEXCxdnIl0eKKB
05k1jpjnS/aVIjgkgID8ItQkZWp0kHXO/WDEOIeQ9Z6374xBSKbAtvge2jdd+9Mc5FAcBov7ajxn
BhZ/EaAk6CcGR1BvOA4v7DdxkOnHaerg5bgv3PcuUVv9srm1+Ns7Ev6I6KcgRTPsQpXG5HE3+o+o
81pulGvW8BVRhciciiRAOVnWCWXJY1AGhAJc/X7a/nb9Y48tWzKCxQq9ut+A8ucrbNHnQwiUsOa7
cb3xrRkgnPqMerj+PSPKBlX5WSEU0IKgOSb5AhnG/ge1crCdTGwTa18AjzdEIMYiT3RKTMwvGaRw
OCqf4nGPdQGMcSUCcXy13D6qB4hJ3XiNGx3voZDVsMdxzt4Z6BrY+alYcsOgBPPJpYzx9AK7sep9
dSi/ktO5+/A+ey0WQqnqxoS9DY5w0Pbhe/dQ63a8TzQRVS6BDQNl6Tp0CffrPhJt8D6BIIH/rTbq
5MLuHbRVz3MYYtiNvcLzFt+03XPNlWjQQefPE2LUZGS9y86YV3RrJpGwgsSg4KVYA6i8oaGNBYC+
OPxArxx2E9mUsG2gyzBCqrQYAZ3CVJjhze2bQiiTjPmcvhb9vPqyC2JgybASbs6RHoijEx6Hzhgp
E5DSuREjx/NGkGZF+rbAuUjKVcxbzBkqSjVwuylCgm81J7DcMjPqUTayvIz6L1U50IuLx8Q0GCgk
c5/j92qh/9PIi3yDdaIpkXHT2EGw36UKRZK2FbbqCdm1GciIGsIbkIDFHXgCPGoEzrgJv6UjCkiH
4X2jzzRWYyLPGQCAbH/9cvbkJVSCxFvf2mcEj1S5iY1/uBckSR6ocCMvBuKBXmT2P45fPND23O0D
23DHM3p+Dp6NWoMJKdq3t+cf2IuQCLTYWQBKuOL3Q4o+6UUY1vUSa3/47q1v3znbuWU3en0XNhpw
9wXTgoZSgJ/vuWQ6PDJ98RHbKW1wX7jr1wI427xI8W4jC7eg3LBjd/SgjoBq7b/3ClBYmbTLx6SZ
gZXEddP4AEjWkBFy+gVrIOlLbOdS1J3CZtyZPkl95rAFrELbU3DaAQd/nZ+mdvQKsTOcuhE57/nt
gzF6twXKxM6c8Q2YAP4UISDz6zb7gLt8+7TXp+9HfJ/mm9eipdiNhRBlkwkk6MWbJbdHOQ0DYilc
NP/OI+a10ui/qDdSqiZ5HLEza5fkkDovcDbFAO3G0TVie9lEFWq4zJmIqRcJvdCTufqyY10CTIX3
GCV/a5ut8h8q0Kcdpf+y8QvAJ0jhwjX9BhyYof4IDvAbeUZWeZZ+uK+kxKcoPeQgIsknHX0TTu5v
XwTL9V4xZbB8YMd58dn7ET+yQdACPYTpRp0IoBBI5Sf5pnpoLygnoJDJaXnsBlnT+g5cx1cfvuOA
D+Q7BpAfZ6++76XeIBW/ULbm6cBPNyQORxsSh34oX7a/3+XRiJ8vfb77GxbqEblF39+kqZ/OJNXo
f/szn9UJxtvs93EqP695Qj5nfPiooPm8LZ/fgwH5SY+PGe88+OZt5R/BKS/jQCnjFyDMIB2lt/6E
PVLosMrCWorWZEapZcSSFuUUOE85HxKgvw/8zaX/+7uUc/M3a9+XT04RWfdvvvJ4nZIV5e14/e93
vvHD3z/+mBfKY/lzDh9yaA5PcpW34Qt/JelXkq/SHr/tIO/L38kPtBrfQ1pQnuTv5aEvB5EMLXng
zeYacwhStNKYay5ok/rE4/gccMlyUjM/XXOqqf/oOwEtt370CUH87zT9omu6y/vHI7Wn2diZUztL
rivAf6Hmg+8IYDiOiGlSooREwyem25T+a3YgNYMiOjUA4H4BBwXZAxoV0Wvbt6fHkfnpxvY7QgLZ
nbpTsBpyyKsHGhnWnCrmqQwABqjKeASxV44KTKYNhhzpn6NH3aG/Kvt4SGJWELBHEkQHq4aRYmNK
BqYkWUQGJromVVgmZYIsSNBj+1ImCjRtO7oPO0+YMArcmRecgpffsJESPgM6CF+nUAM/jgxEODgR
uNzC9+gZXUApRHdRmdSYgNr4EWPkFKo+8wFj9OXffQAf+A44foP2CLG3Ms6oSz1R7IlIkFKSa1n5
6miF/tgk/QYQSTyFGTpkWUbkFxpaMZAZdiKUFglLGODYUyg+hM1I73+zPnBxT/jNQOwD1XcIpc7M
WUrSG73iatoOgbyStfVa/xYjzhi8gydCjTjA9t/BA3dmFZbGBQSeHhmLLpoC96VM/n4RkzcU1JCb
8860kRIVA+qlgza+0QanSbM6/AZ3RfL6cMbtTv3AhGV2nSGEOPRcz+rXnB5d/0gjYZ+EvB5Smuxg
vu60kJbep5chJ7R0iOeR8uFSR6+JOtTX+vo+LVKknxpw4hCjSH2vBcoHZZ60Ap7JD26Q6VUf1U4w
/kp0/SLkqH+0zZHiEXEY3tQlILX9FWAhBrix8Yn8G+JjUpSirP8hpBVJ9d9WVmwgd2WgpOwU/n1Z
f7GV3YN5i40QX1VPZUozWEteAyXOJ1dSl+ZUkRTlWIWQh+P03i1AcNoLkiPWqrcAnQfCGqAQL2e1
uUYa5WUUsRBJIfiFjkBvFGXLqUMa8uIr0WOoioj3dQ4fhU7TW1/Hr2E+LTmPeq1Acnn42t6atBhS
X4YdeAw0g8dUHHCeQ23TmWSTem1NjuvyqxraM2titjS7FQu+5pLgVI8W5oHNqLHQt91MsI7IV60Q
lUkOWzZJYneYfTpLbXrcXT+0T/VTB+p5Th/hG0IMm1R0Jx0MC3GNX+nznCDgnNoelbCBPs58ZPb8
E6jBC7+vyTAtzmtoOQjTvRPW9LobUCe5DLOFs8iHwt16orQMs8ucHZDF1YZqinbvQA/U9L5zpxX+
vfBkXymgg3f/zKxxBLOjggl4CmSfTw2i9b76gXitT7Dhgp4s7tJNWAxvgxtQWBjFoTrrLS5pRXqY
dQleCjuW9MR9P6KKFmZjgicEowpgM96VhBi26FtK/5fJNfp6eo+wpTcj0htAB4mrxWljQkiBhhGe
R+WKiGHBSjwrqLKf8dzAnWT2ZOUD4zEhABkU6XP8miANC3YL+hvA68ELFDETzw0uOsAD1moSPgKP
V+cGEyUZ/NFhgRWoR4yTHOA39SIzAhtC9uCK/dMBHhcATqS93wjpKx/qiAqVMBR78yPooxmktkW2
QJrNgrZmb4k2Ezsi1+rjg0E6Af2siTph7Ca4Fv/kzAvrEugpfu1+M2/j07Qa1j9I9xGs1YRkiEaM
LLGfsBZH/P48PSHXTLpo1qNcVcWnz3J8npNkQncWJkrY/esFvQCpAU9ji0mSeYvR7qnv7N6rekZ8
o6+60XUMgbM8pzdcNMJEIdkb3/x7ai/bXbtsRmzlKH0QRCmQ0izPs+GxUsAAgiFTTffVrWFAhu91
TSYcIgQ2uUs7ejOgnlIe3RhbfQkInShOrIKNDzY37HFjwCkjfPTYax5YnY2xO6w+yGz/fboGDsX4
EXmAwMHXUYmdFMmZ9yUuo/o3ssIK1th1TpGG0NNApfIG2s3PH9B5UORLqBADDrBJUpEoHytzsa80
AzdhoxrQB5B6RR/o670u51zJCXaHeLUmKjMEet/fNAvBqg55H9AWNUay0rwv+bh/jwmxn762Fh9Q
r0jn41ECNx8VpKyP9gYemAbeH5DCg+YLkROb1HEesm27oLhGzjUP38x64N4AVbDrwmkGc0XaHAIV
gIKt8vZa5J0djIL7GZSmM/LeIVLF2oZmRQYbPv9JFQyoq/oVo9jy8U183edAoYzCe0PHK4ILDrDq
iM9TMxcRC8fT993+gI8FCqdu/4qQC2GQCyonQjarN+XEXl72VQHhvuI4jLBEeKvTqghdhDzfBKUv
atKNzyRBHaboPyFNOWEOWQRblF+svn1IS1RRYc7kfRwsXrV3Z77TkFgCD97nLR0LNcYQPjkULaBS
xjeEPBWVz1LUcFD5aepIc4Y6U9TDN7Xgcp6qDKgrsvZw1A6WX+S+iTZ7hr5HoLB7QFWC1H4Tqk1o
FtET1+9b0ANvmIfYlz1Yte++SvtSM2xT7TDaXpxUDfLepOUpWMzrB9YLxag+D/lqdZ4YR1+D6/JY
0ASXsLuw8W19KFDODzUCZP2p77JZYDPsxicHryfAM6hzQqBCbwKMMMuZjVHSiTyac/HqFw43LvIf
5w/khu7VOmt2ur7mcB2efvVpeKQAQkHlUPUCp5ljtYVls8vdu6nQblIlGx1+TZhVakdNcnSx4Ek0
kllOfMIxkwyGNqs0oIjJg57BaVdLo4tv2kyvlhyrtdIs++jQEjfA1lbL7jYxzouqGTrYpsr5WJuT
NivUKQe7VWurQzNxZN2mqrZUq31dLa8A80o4sJx3PmqqkXg3oxv9daKaWrpt30WeqctGKuEGlroQ
fCoK9U6G+OT8gXRDubaOH1q5doCSMWl0rIIqCQIdRw130Tmr9hI9MG9dHw3vgW89EKQNZ9VSW2xh
mWMN6qF4CrOsMwK8ntESNaJrHl1rcGoRFCploTBRXMTd+azA3GPfDfNI+Tz+Q9YBKYVShsTR7UPe
02B2c8oIdz36SB+Q4NE30OhLSvkI8Hzd50AOmKQbEWpHn4YcD+/iOhHoc340HO8E56IidfgDjacb
AtUBpNMTAzZ3Afptyp0YYyh39C7Y9tg7SthY74xAsgFya+dg/8wNtk94FwG8xP/OnpTT4pPu0iwp
bgzNDw0DGsGBZ7BzuViUTpBRZUp8wS29JOeFnd5nFDBH+sTeG0k+1gdZAlJrRlUYOke1Qrno9Q/Q
ihTd0UL5qMMSG1CJufM13QsPuiGYlTmacCtKTAuYmExjuxOQLCqr2zzB5ffxjxsxZRpYXSjKXKlG
GnPqqZE9eAJMHIFNTKH/wdIDbmzukPFARzJQ9nV43IL1C48oghhUyG6Azitse+0dhVcfOasBFBMf
/5sp1NVRvrUhQIzvTNN7roReDXYVpiHmWj/gF6o5okXG239aQUXK6jVAg045IszrP0yfqfQBuGR6
fUZFHh3RzULm0AksWLq6rxE7uZ7KQvZ1600KyvyEZvC1Q3qVAnsAaAOIA7zDmAOZ4GDngTr+wMfB
ensVOstVkAO3AyBKcJRhNhf2EH0WsO39FGim3+1QRHgD/cTCAFbyWsfW64lcFWCQkK9n1a+1EFMj
FGU5U5J/UjqTCohCCZF4ReTBwudEapYYgJGVR78GDaYSgBYQLcoGONZHmHpStkRwJQiFSvH7h/SD
v0InSgZG33iOjkR1NLIIq4iKxhHY1jmUOoMmJYcLaC+x3rhStOrQSXmg2IRnKBMRlNF2YaC5W/gQ
E9299qMjOvUjKBuCUpLx5G3I4SLVRhXt4FVrrlPfQHASeQye5JMxgidU8c1D7YeBUiwRumx5KfQn
Po3k8mWji+DDCFUmOarQ2QxlNiJAxDBQb9AgLR/mPaqIh7GaZKKpZKBEYszsBWVkXK6ZOfGWIAwm
Iw219EKY7kOzcnXvvbD+QaYzqB1WGGQVdaCOHqRAf109tlDlYdKzslvTvEQ0EwPIAAUMEuqsB+ft
U0qWr+QhBUxP3P4sBhvwW5B5+RxT8Q2XKaRSNtlSALWY3Kll0UWpQYDbmuAtJSeN9NWawYjpltxZ
wVs50QuIFbMx/iZiw/cm6H0EagKII34EAA/q4TXmwLe1ALZIUgLk/a0z5rTCFoD+b60MmjUNA95p
c/u6r18B9Ucp41rRFXq3luBfSbaQ+i0qXaRi4GrF5bCgJDfetB47NMENg/g5fZ0Fd9fygIbiFYjI
OLPXjxRzUQub1ZTkoE9F1+HhC40glnAmKBLg5yFkaYwJkyoQmAapgl4M8uUWCKBDJ98p6nWo1PRR
AqYGvEmlrkziYvOkTitFPio5VEop6YBmK7wQCScUaObIz1Jm+kchKO6HcRyGhTcJJ6PtFigaGi6U
CGVw4DxHw8nRwD0kskUwLpJtN6I7WCWfDpEBSwOCQF5jLaeHahvqe4ItIdWSikaIPBLQ22gLEy8I
SY5IHSUPKQpQQOkvfgaDgc+tIOzj7aRLkurfkDYZCuLFXZANkmQM0xCbz6gLgdiFfrjbAtCzvHCy
5TxbbrvmZdGbPJiVvCVtI3dzQ6cGaIetLW3BLBaSkaGGwA82J7yh35M045HNbRHxqUcwAlHF2wgg
pxlugQFumyUCoQOB7ExG4W5HtdnwRp2/RY0cvGg3zBKpNKvBROmDTagExaWiDNAHfEfFdUwHBMFB
L5SDvoLRNb6vVY/zcCddqKONeFCENFVC+QLXVwMY39NLnvxEwggrXiuykBIgBxyhm8Rl0Rh/fZeI
rd+E0uy8jm4m9VzBCsI4YWGT39LPGa6TFvp+PhaEANBUPq7kOlBCmAnsRy7anVxj/vodtl7ODB2h
x8XAucYdv8DmyOQ4XbhxZhpn8SYb6ES0HxUOjs2pAHZsPU7q9CVcMOnKh/FxKTOOQJjKYTl8hyNu
5h906eUxgn8RkCNFOtVWzpr7JNdXLAUIJMAgOcsuRNYFiyNwqgCh5LgCHboOOUL1G9ySlNyMNlsZ
5L+IzI10UFGkiWChjQ5rfGCQWMTPiN+TlKZ3MfAEZEFoQh4J/rDRI50obw/68+/jD6cJEI0xfJUb
IKdIJ5DEEGoIwEHlUchokvEUToQcB8zyF0KKnXEknawctui9IG3PKnp7fB0kqUnRi8oWdSgGDP8b
PxvBFaEIJiUwGcE1v5dkLawXvkviVqL4B9OUtAUTASgRmCGY10l+KmOUY9f9O0/9oUt00qVvECi3
5OyjEzv+w3jA7aRMiKAPOBFBqVDF4UwowrGBho+LcI9IkclQRbSeI2ogWPgIiOPwnvh7BuTuzIQz
K5HCH5aF1AzvL69FNiVAr44zI1f2W9RzuU45Wgay1UIFBfncQCrxiGXzn/wQppxi7foHbZFmFMgP
wQStREGVD2kLuWJ5hg3S7/PC1snItrBF8MXy5MTf0EP20j9pJWkpuoRO7k5aV64K9DHvgjozYBKW
Anr047dlpR3lmv/a98W5yl/wWzrJPfhrCWmLhjWFFgdmpHJsgdezPPETKzat8I7FWFSwMM+FtPRd
fgtIR57jNVNpqb8W7zh/lK8ADhCKgr3hSng9Aetg23JYma7kNlLs5gMBThxAxPZDIV3790EhixPs
4X4t6AOBMABkQAHwwNtLs8nYlMFClwIFiO8sb0EiiMoXh3v/hwv6RQTxWMaW/I4p1OzjMoJpEG/3
2/vAUUn/kJjk1xWVoiIvzcdy46kk8C4ZX+X9MFn6nRiALMu4lGVUWp/7PZO2tQwqeXAV8ByXK7B9
YwwolUd094ACKCXp+h9EelLJojaOFQApoN9ifChVd4CuHsJq3CI5pJyDvJ8ApP7epOYZQOGBPeHW
8zs6H61HgyOOxoXJwswt+P0NTf3XYtJmfzAQETGjCgZGpfq9VFlA/i74D68i3d/ivyC/zdD5Kb5Z
kOvw+q/O4XlUKW294TkQHzmz/ovqPRqT4yKy8Sh16JKNnAGdDtwLH+5AZ4I0iP+gXfAdAQIey4B/
M0hpbgaGdF5ZpiF08NdEe7wKVRn0VTLppAGDjL8AGUq7HOn2HI2ODXSC9pSpQL7TgnzIVCJaGTKt
SKfmHXxRqb/9Drw3sjtI1dMOcm7SCheuk9CZqwD0gVYo+us7wl759ZOTlbmiINTlJVyQnHzFy+nV
nLTI46NA6h3ItUoO9MkzBLkjeU4uke9QquUyUPZi8ZTMeufLQimalDLiGR/g8eSRfP17nfwE3Gso
TfXfa2gWua1/4Ni/FUyZyMiUJnv6yoRUxFAGjjKRjvD3nzX0r6/IdMvazlPYfctX+otMGfKRj52Z
9CEZDKK3J7289RCiYeL6eyN5RN/67/USZMpRLYl0/vfx90b/+9kZWTNuC7O03ExEBzhLeUwn3suc
/f+vfNIKMqtJ5xPMoHQ4TDi5FdI1Uen8b86Q76Ta+Q34ygFYbLqCHBPhHo4l8550ur/vnDZxn8xW
Mhf+vZM8K6vN30/S1X4vj7/9u8y/FeB3qPG7bCSG9XJ0QgwiA+IDDLnlaIi+8wygnV/OGKyNiUw2
0nmbYXH2gqODskasZNPuEmTu6MqO2/1yjPmV0cwK6yJP544oThiYjsGW7Dwq1yqEHgAyukctW8N2
1SYNFGIwity0sdET/UcAxNagHHdw+yl5U88G2c2neQ5sF5s8tD0C7YUOtAHatQgA85OhA+TLm1Tf
r2+HpNw+0AEq7LVvlSh4wY77jfI8OdxqXizuRkBBw3yBY6gP/imuS+92AOlMKpUKswdNfFcAGEwQ
/AhroEXkh8PCTCwMdECwubcgcb2t5SfR+J+DSzmpgfiYbKizSNEPqZz+Olkr/jgwCKL06eEY3JFu
3Vm+7vrWNYT4efS1Q6RJuZ+oDXiR67fT6wAhVQuuQKahVZxRKqjnCLWRTC9ZPU/RA2fnx6RagSGA
WPunTZZ7IPIeePUUCcjd87rXUL6yJpU7hMFR7LUvGXVsDGFlzPAPj+wderVXKu+mj/mPihojmwko
Y7cxjuc/KK/bbvR4+xA61C89i/UhhI97nwQdnHuHWaAUhtUZdcceyr05nRg3IWqHG+zNEnbK7z78
IPQVDBuVnOCAbGF0ZOSvyiGWuNPTvNvUm25SAPj6QWijWzRK1IHj+zw+SaoYMwdpLVKk/mf5le3v
y8v0/u0MMHvtxGwCZAyGoQ7riwYt3KvXl2ffQhPPJmMlJnNkg19x78uR7GuD8wqUhz2SgNf5AxSC
tSMPre4oqpufPZMG9c3YXbbz/KOdNZ/61GE21SNaVt03ZD0A3oePzWt/29ekSfcu8Pg93RBuSkVJ
0AUWuRebVOODBDcs1hy5mZXz0Y0ue0gEg3YHSaHaKZ/t7ja5Lcp/BIKELygHU+M21SPWMosHiMpF
rgGo55cUtbA2lCrWG6CpeqVm200rgHHh483+oCSAHhTIOeUf1gm0REvGQsfk4LMYalFvoWPobbHT
BMZVvuNn7lkkvsRkY+hiSIlPFZT6odwgckO1Ftzes/q9ft4QNEqfEJQB5gDqJA9BLQlAbDk/WpMr
UqLlvDHj42sK+vcjPwxsNNSpfyIqgfGB4neq/yzjRxeR8n1EJYCdV2imReUDKL5+lnAHnTVUwrYD
NprPTh58ed2BTBbWWVhBfZCcOfzh+rP4bMcdJUgJD91U0lGvpBxqX8Y/a9qb3eClyU7tGlOjGsLa
g+8WHrU5qfseOR4doxq/mVjE/a+V+g+ZTUMLTTu52dPcnlqv2Dm/40a8QsNMQXEkMtAB0QdIZxyN
+HTcn5mIAX4ZUGHROlWfMRzskzHGC6EGJnic2lg2mqOHOdWeg0c+uJC8MG+J1ksfykDsl5DbyL9L
hHr1QeOAKr365Xmk67ELcoGYupceIU+VO+yQHYAcBnJF1aIHc9sO38fZ6bjLwvY8fx4pEZwD7dvN
hu/EyY/YALO/LrBFoqgQaQBi0psaaa8t8ErLFvkjfYFseQUNG+GkmEQqxhpFZEQN2iTHBCnz4fo9
JCeP8v3lixRNMYRT8YnoTXxW0wblGxikzWdjekpoToGb2HlyoT1Q/QTDgh7nvPpQ0EcD+4SKAyFF
FVE8UHFY+8wnCt4MGtlwKk4oFi3AzPBEb2qNrsP72l4YWwgx/w63AYYlJhVk8C7PoHsB2gyAu/RI
/L09temjJ3FPtage3hN3aX5SNuoZvv4rdwU6QcPz1/D58xOkaWOCWDDk46v3NPwLOwll4Ohxfgih
6ChDc4+/EhXAT0oUcEWABd1jkvUgyL26ybwrshG3p3e/iXT6oTEoC3g9in5k2V5qpJDD4jqIJ+xA
cDwgNcEqgGciCUr01cw0kGdd65nfLmXxTgjK9ro3fi1bE6ju7vFds8FYi43nyl3LIlHGFXnEbtZm
4bn0eJFN1gXsIuBKSjKJQioBAttr0hsZENQE/lSvckfo0yTHz4DSzqMXgI8qfc1eM2P0nqhsrJsQ
V6rl+7NXglc4C7Fcnbl5cMarHKEqPY/sDSnDBxQ089tWkmce1c7AyMbHetne9xcsmLCPP86LfIen
ALl8tES0Xwc4CCBQRgCjkVcAsQzz4a37yCEgLFc3MeytBxIsxqyFcWiiAFDGDhqJsMfI3ymgBjMt
chAPtW94UnnNrNkeFlVQTpkAHDQqNof0TAJSJQ+OftYFvHBLdtdT6uDS4v1GJcavgKQgoohocRtC
PXuh2QEA/4Aw3n1AJTi4fTad2OVlBABlH4XVHBtae4356JyfLRB2COFQvPk+QiDnDo+P88P3E1B+
5anDM2Ar6j2Y/uBGCkGAChEzrAsn28sP/iN27nEPOumTqCEkCgG7V7kxjlgYaGC3igs61rIivdpC
dwPIn4cvzb81Qe/l65Q2uoESuRcf94xeBwEO3UGsa4LcU5IXEqOMXghp4AB/rm+fAiKnwGe3tlLE
rp+fxxWuh8QfhSuoQXekfVOQOH8A/yRRa2Fh0LfyiFUs27e4Kto/KnAfIu3KQ0PiuaZga1580wwt
ac1+NnmFVliPnQ1XTwYTZCA71HZBQPUm+7THLEsjqsoj8IQl6od7pI7CFo8kASq20CLXRojMbYgM
l4+1Q7PWf/iTjsq5GqIc64MDoZjJ44m76s1e/hOJN6RAWSmHgB1VkKJ9FUkqiqYHn1HCEDEQVfUO
G3t9n5gsZBIl9ItzamIu+B7w9TbRyFaSuESP/oQTiWdCW5jkuHHeh9XQTHQPmyCvjM7AjaAjeu8h
XGV2o4BP4xfYu2cE5AMfh5WGwVOGDuTYasZNvdWuA5C+WjPtWcPrfVKVEUI3Sm941r0jTvYmOSkM
BaovgxwXRRlKZ+gGOD6yzdQONy+ie4iSbBx4X4dClEc9CXUfyJF6WpYDbGie3xq1J7zp4FRvNEIM
SMco9++Kif1xh1hr7to2akBJ49yaLzpzYlujU7EoH+mFrBljX1leumVmIhyRGggM3xaHZp2RCKBX
uF14PATXu6/Q6L34zbY+TxUKEPeZCX7bGbSP4fORXHFUKIKbntTurjxRv7I3z2yF2155jzvjx4Kh
bZlh1osqAFmxcxp0COOqI+u1Mk9b57V6q9M8Gzfu6pEtivbDbJIWEDgCQI+InL6RUCfl8/VT3lHy
jzGvyLJAcSLbHmjNnNSCvtFePuBrPqm08ZXsO2IYvBA60sSlfFx4FAgl00ie++F4BoSaZYGXyQWM
bUzLVQPX3CvO6tQMj+b8rs1cNLDBYeVfmrV5acvTLa0bPFTgBLC3e6UPF0TQ6tbQ22bvFq+OsEKd
MbhYaeWOcyh/3YQiqnLc3k8DrZe4+VcNuwkvHDN8ULY7DnVnVbXbHJ+47LlCg+RBTc3IPiiUdlly
RsMA5dZbeugm9xzl9sGRHdxtXLwXqrt4FvM34a2rDcX15Z2+i/npiVYK9vNZUDtxRdWV6BkzCRci
9SS7D0uye1mCbKQCWyZLLtqyuW+4PJ7tNKI13Y6f2pr6Pk4yDvQEKgf2oCjmFr6QSIYft9rlp3XH
JY5c5Si//muM4MLZiAzf3KA2q1b7vGsh7VLUahLXmNv5/NVOqDBzbuf3glWkmhX2rrrvbvCfT4t3
/pWdFgdtdutFzyY5PVcqLhqlA2d1zOnnaJ1c07Ozyp+r/Fcd1MwRwUoKJz5XI5cllUspZ52xf9ym
hQ4kmL827dX1vnmckucdP8n9/b4r75tDub64Y07nBnUBj5YOurS7qJ6r92Fl9Za5Omp7s8KcX0hQ
Q8Hr4lfvE1nWmiR5L2EkuveEd6Tlesa89/qwKuQd7+SndE+jWd3JEbx+ObKU4b0bnW+TZzelZRtt
nbvjZzsueEG5LK+fx8PqcN+9uynnk19+iKJAMawsh9oaJ86UY77QMAfEwY8aigXEVcxlBv8fTxAF
rdQ+4RLoREbvsKTDV/4Rbp0SHszw2Yb0fpGxYVeFZrzl1+SHTyHrWFn7ztnXSiQ6yN0YzE4UJtr+
FTIIFW3w85cARxHBf3DTbU+H64eAF1WybqBSVXSZe8ICKH8PE8ywJAOme4210zk2zKp7IBQHEmWn
cHO2ByUJsQvdL1KNMDvEPHi344pUFQL2Z799b6/iNoM2Ova0rKv9w/pAGgnvCVSqu8GLEs0l6uWc
jxyGrzqZXObD30/mxuuQN2jqwdWJ6pqX78p6wGfeDQr9W7ktOToXwadKvH8c8pUho5lpZRDiKi6b
5wbAKCfCFudYs3XRL/4NvA9wAeMQozzxIOMBG5lUYR2+WMAOH+3jyyxnWm/pHBcHBnspZ8wp3M8/
R+2fbiAzWzxAGD2JNCxKvi5iPgokiZ5nUlG8i0UcodUNPdhr759tZfTvyETuMzsAfoGKf2FJsqvK
f/JXR8yO7j1ATTkRAvfnmkG07Qb166MHgvodgNfp9ODlTo8HNmrcm71yGB7x9ekNF+92qh0+bkyJ
VnyxWTxCgA0IweZsVESx70MgO8Tgl+87y03BZrYbOccEbA3lBn1aAVQ5idsQzhYiEHcMgM1ROx+Q
BQ2FKiN8I+40mVMXVDUWjaOrp7DmCW0JGPovOA7KRWqUCUByEvVIktWiyUba4znGjWhPtRARVJxA
67ldelACCD1ppgLJw6ieFUCIRlBW2AbDqzHW90MooXndd1aE/Q+ORhZ0QVbiQi3qC/wWMrE6Wmwg
bte8UP88QEZmoZRK6dzV+kgqdUNlTC3t8lUPGTYHQJ0wbjD8QRmukWCm9urtYaIhtjBBD1T5vv1Q
E8tRILD69gYhvPM3Wq+A+hUJJFB5m7Z2H6iZAMk4H3RDzXXJdpeS9daA8TB78TTmRYi3Q9u79Vkb
O02MZ29fb8T4ev368/1tf+KAWv87TpHHjLFipZK2M1fA/90+0jSBBvy3peZHpfKfAl10eDmE6rJC
2W5g/svA/B8Wxug2b9nNYApNuLuoV+X6OSMB4WxYiMkIjBsCWyAz7re9cfeHH7jniMUpi8fA+HB2
p/17e/jUVwp52O15lc152fI2aVH4ET5vMXyt7z+UOUL6SOQu2bvfAi6H7PUXOnAeiZKBu2uWpFkW
97Fi96uRFPjXFVrj9uT1g+cUOZg3M5kIuoJeUqlvseHMhX7x72r0j/9Mf4YTGr4mVnRJSb/QPYji
WFMh0UDzUxbn4RXs3vS9Kkf6ApHyThrz8MWdPn4aq2IqKZoU2ssxYWNScQgGLecLQOP7uj/OIOEz
udHwazJCJATakbs3og7Vj6UTPFKGMHFrknHD5vfJ7ZsU+pHqKFksGFMoyO7qX0bf+oyuJO17E/dd
fdeu8gEK21wKm8oMr6w+SnRsLz+fBDL40/kcw/5VL9Zl9F3S45R0AfFFrM2y1is+cdGyn94Te0Pi
5Mo3FwZ8NC6iNzo8+uiNWQhWcOduJsy62081UWuv2zBnozPFJqgT47zOwo2kf8MnaE0XbihfLICN
UPGMHgNi9XZYsBb0GQIoBufgmZbaR7fNJw5NsSOr8dXi4a7EqOnq4Mr6SnKdKUfQ4O85I4kV571q
n57+rxHFIbo2bL5Ft4a3N28+pmwyTv45OeydfrNm03BNnuRMluqMzVoPpV3RMGtikXOMabTL+DR/
si9AqSLhBfqHphD5iUh8OayHG22msHb+NjvIWBx1RvrD09Ym2omYAyPd3P4ok+PS+WCD/roCam+H
h09WR0xvbj93aiOrC5z6mZmoy4ssQ/Y+g9e+R0GDdJeDEJfpIckOGmXBAgtYiXjkkDQf9p1sB3O6
uTiApDn0ESqXyZoAdue8RTCfmXzQoyjLnig2JpjNkcSxvOPkQZVgXoIhqERwyKBsskIvSP2+93zU
o1q/wu4DDbKrn/0gmMjSXPwDgqykDmkEuDh9Y0yljFpZF+ogzYgZwtWrvyZ1AU3BjKXMJeSFeyq7
CqwrocmcKYVnEYmgX7YterzAKLIRAs8hDKFwe2MixkWHPC9gVkonuHQPtGnX30gBkVWPGlKPvyH1
AVH+Murt0ErcdPv8i5JiYszLqE1eAyNFNoYU0y5fnEdu3O5qOJyNVLfnlLH898gIkV+GpYE7K6Uz
bKgmrwTcARUhz+xTrbNYEKwPYNbBEcD4GLHF/nC1mJ36XHjtb9EMDNQovQWwLmA1HEBUKP6qDdvJ
/h4OoRKga1kNLHZOpCgWatINUUChjaQkUP1IWp8Ce/JKrNE5PlE4vo/fmFVQCoxbbwEfZAK7ICCM
B3mvRUJYRbFiRr7Qv0BsD40UUPfoj/dZIQNqzZ2gIIMrOI06vs+Okywuwy7WU+C8aeE/Ux3hQvLW
GzSn0m4AN9erBkZih8pOeNQnKnSnyOAaIBI4UGRgg6Kch0ppH9SfMJTTHkbz89Po378b2G1EYQbs
qiEw96j7sarOQQiiFtHFUhz6EwDTeT89BDb1BqxBqAnJlfxs2qAl0I3IKDQRvDH4iC1U0yImJ11L
r6DsMidZzYLybQgnAwrKCsbBLp9cdlpSUnIC2TK0RsgthtfRA3zQac4mCFjqaQ57PMZ0wrshoYMW
l19MiD+8HP1lMmDR/gN3DUgGCoKVBHYUDP6x/6XL6WkOex1vlf3cCP6PqPPqUlVttvAvcgwUELkl
B8EcbxxGzIIJ8defp+y1v7Np3b262wRvqJo1a07N1QN1YnhN+zUX3QI0NGKEQWCR7TuUheAhcCpi
fCypx+EvQvM4xQjABI9SJYo9upf1miETs19Lka5PoFYftm+QMWpI77gRksyix0btwT0scbF3iQLx
SDHTevAbeZCMCnf+ogkGohVxyCs6jBGRN9o37BX9IgZn5J3dnWYKFo8vNabC9MLVcCXLEJ9Gu46q
7YWdDacKn8iAq4N/YTeUt0/1BM0N1ouafUiy5OAb/Tz+9imPp+cp1dFNE2KVEWRus9sI4c/BwkOm
gyn4jruNwSd+Bou2skFhidDUqjZ5LGJHaNMFOD/w3R0hAGVgJvT9xHTeRVD66aF401dRTGnyQKHJ
/aC9gtnRiroaqtpQRU/OG7PIRVhf+Nr4Uxup0NDYBETc6iFb5sM6VnGzajrvChgF1uyuNdpDVJuT
+ZUu6HWesiYT80JaJT+tZW71Xh7VNjrIBLHHZ8Tmq946SNu39PiQb8yal1FtKNZ50dPp+W6ScNQQ
/iBseuA7yBAknAJHY8bdk1NHbLhztCKr+FoGLLzg+S3cEgJWP0oEk2rIv1qsm1x3ZhiVA5i2ZKwH
FGY8sl58go7iCNDE2RWz1ICmq5S2jTrJkwU8eSOCJplfG9MKmtxljFxRJelPlR40yjxMBqVXoxJN
L3RFa66uucUtxt4C/2C25yZCIegqXKkKWMBeKlyHm7uITRYXKCZogMCTPgffzSJVegSZoNfn7UcX
A8gCmPVj106ueoIg6sA5B1WGpkyTJK9l4DB+tcyJAScoFrE0oNk20rajDx3aCDcj2kzpj560iL0P
siZVvEAZvRJcIRwkdLxT+kLcQ/ee1GzR/ZlleElR9HX3W3ocaOS8kXE7NBYniK+5bxrtkZZDFwHh
WvaOXu/pSx0da3t3TeMMLHravQjIaYmn+iwVawzbcNV7pMBTMcIDGHcSG2G618XJLxBKcAnLcN8F
+g3ztEmf0pdGhrv/2SKDMLstWf1wbGsmD3rilSENpq6+VWenZT7UEi059JURoom4zJuwH9nmpc55
aGuhjhAsythvXKrIGRHHJOArJ7D06wiD+G9x2+ojV+aq032ozUljKDcQNAEvX+iszuh701VrvPcX
kLPewXlroJuHMnYwNZEVfONBpod3grT+dVPMke0d72fHISRNrG8H5Bmvh21QNODUJxfv0qYOmMkk
Fi9769IxMZsxu2hABQbhT++TmN2KpZYmCPfYTppLOvdnMVmpd96I0hPiAM4jpLwavdg3tB5YHOo2
FDfSBxyZPuGbtlzs8i6af7fkiIZkmTTCW3gOUBHGFo60AX8RHy0j2d4pohFiIeHuEh9e4oq+cgWf
I6oZ5+E5fOwIVYgnkanIHYKox/jdhkpI4+L6jlgzioOTY1jsUBgN1RBS0BRDoF7lLiJ837t0+CbN
VTOghoCJWgsc8xWdlp8phOmWdep3Hnj9HGIQQnKP2gSNuEPv4dcmLyjpyLV3XnDPEDMAFItQVwS+
vlPQp+KVwUa2C018eT8Nu3yh5wSR/UiT909JHB1VaiLwdzfUBUo2w8xeQKGA/DEglltgEizVgpIy
TNNCwe1MnFq4lOE+RHhzrU/uU9dJNN0rUlokM51d0CC1mJQYZaJGG76iV9RKoMNxJZgsQmyiKP7T
QuHk49oyefWQK2+5vLq64bx9QPOEq0Ot83hyerYCeQSBI5iqH6qBVIcLu0b9fV5BhhwdRq/lkQK/
IR0l8PerTISzqUWpa1SpuCiUm8jqoI5jBE8KTQJDTAgSXLpElgSttVJUvF+EBhfa0Yr+q/fahizZ
py1FtcXRra/YPgBOcGWH2KKBd4i+L6bRKkA9mW7pFTfvRlPsxzdN/HRZXGgZEBm9OzwBxVe5eKr1
WNjMhmyy2N1RVo4J16kmkUvTp9NY4uplLPB6x5dGlhkDpxJ2KAiGy++KdewJnROrRpazR+cwoI+7
XDVp3rFzdKGnhOa3rbJTDbYEQCbR8Do0reaKnrk9J2lJ+xzhYJ8S2GPXGEFAwHQPlZrUgDy5PTfc
vUKgE3Y61GovtrUd0k7JWoQJ5xjD8xd5MYNtStX9QFi6JZJ+krQzaw0R8cMoSDWFWc+pB4olt/0C
0xrsQ07RgnXzIMJpuVRMT8g5MYjYQgyrpsieCK/is6NGkdnPZcNTQjVFhbuG8yOdC1gMnEFboDe9
MP+wzYWzR+2Ekvfm2kjPKiXP9uVnelQAbIZ0TSTvNzlCwD0S508Y2GWtK/gWsKUn1hb7oda7sdfc
xiYSlDZoKE5ElX8Z04G0vwcke82Pe27Xgsv45vKnCLS1z21+dtGtIxSbp68py+wYLMz4qtsPhGPf
vSOlReXQWSAQASUG6i/6lioELqDshqvhW46sfeuFytVjRJWY8KmGitHLv3aQtoK2folMuqf7Yt1I
2AYVZ6btijFq/rU2K2l9trAfUX19fcOpeJ0c5Mqd1kxd0QMR0Cf4jLDmvQypb++naEeMy/mhItlZ
YONzt8/oy1OxWWM4RiWrBxd836U9qY5ZJEDEC8tEkWVHnJG+StTK6VFRwJRkUDySxpZOCQyfs/hJ
pescKstyzEgn3yvptNjcGCMBF4DVBzCw1/BBrCCtNYnz68PPhMa274TaxNe58BOy1bLYvtnAVkbD
uQ9pP2g5yhfCMAqOS+UUXcYVwAh4IdsHrSntU+E3Ryxh5uAW0CGaT+UPqgg1rkV0I4WLKKuLZTDa
t4tusws5Bz/BgFQObRTM6Ukbxq3o2VaJE2i7ueGz9hH9eD4+FxubvTGru351svBF/mOba5IOcNfO
d/BeH/qNpXpwuQ56kM1ppTU8am5TRF73HRqyqMLv6dcgGWDW6ClepuQLQ3LsFY1p6WG0CLkNDYzj
m53Mp5Mm+ASaY9Ide6PMaYpMBuaDaKQ8hme0Kc7+aYD2hAMVRz8gPR+coQbRFd7OsBL/9ouwzjqL
ARe9TqEe6fyjIPdBuQJx/cLd76MTGfu8RJQHlKvh6LsPXKahNm03GsT3J81uZW65R59dxDmK9YKS
I9sAkRghFbXli3vi7/BDowp7GzefdI065tKk94fOa91qIdlDfDJ6gMPRQjGsLQuCn2tUMa6gFQzr
JDGsl8iwMZfvtoaVFELFeG5AZMZWhejw41/xZMVO7u1eCSbf3mlL+9vt5GbRZ/KGqQy7FuYiskfk
wgtHbXmtTJSNF/Qy08jbsnLktD6yYWEMTScSvX+GFr5gGCfHjiLPRDz9QjoGJ1I8UZCtZioV1oMT
j1gSAoKj7+S5ek7ylTH69FqDQ2gu6/3WUE3e1I6E1ZWdPSg3OhkJWOpGa+A3eKd9lSCnSe3xMlOb
lgY5DPi34YAmQ/XaK0HrHhx3R9pHyQnOqwqlTMYyq+HmzVlo2CdWaVSOqSnTRERJuqP6b+Ju+IV1
Z8SF0N3rOAs1GipX11UTQ0k8LzHgfKaftBwo1Lisdx5Tw5XKbs296W6ldDHPjajEPoltmShQ9U/D
2jc5IcxxQ9GArKd4BVe6eyavGdfqBXYlSrEtWgglQre4jpP8br1IqcCJSyervFsL13fvDA9h7yiq
3RSpHPeF4eVzZ8zrlCyxvcqcc/zp61+oVzabANf5AEsoqY21V4gbL6psZ2e9T7WOPmcMHYCqgb8A
DPELQTOS+NIy5lWH6gYaQ8fe/ZlmR//47N5vOJTRPU32xGkjtK4bXnZ0mi/XP8HoBJ98eXBVLu/g
cPTzBbWJZdUYtBppXY9eKAPQTZZba7YPHaYatBgIZUioLTZm74WmVml9evyAAOsdN2c8nE3mWHc5
La0G2CPiqtap3WRiePtxQX3A6r6mB0w++bfh3N2cNX+s5/YTxQhfFw9JrsRuPxaXULuAp/Hx9/Se
oSyIC06/Wp7c6mMbaohLXHqP98+dn1ujaGeUtJkh77R9J+Qoh5lA/v0cG9Kb0wdwQMjt4T1dPRN3
69aGt9iYZQmCt6KN45C3+woWTai3eI90L24vRzaATWEbNhQKjycj62GSH6+O0k5hKOw4/6jtct2y
4Wl4jNWxpPjkSh9a5gSkvy/Bl+MLbiQEAM8tOqaJ2Yakg0jnA7l+sLl8KzUqIqmJuVG79Pyqs0KU
dQ6dlojWv3vE3dn0MC1bOFxTXYjfvQwdjg1vBprEYWZGl65ZYcsJMW53REGH/ZzwCDFGdOTJ7Q5W
iTvnue8ifvwCnwU6RD5q+N0119W0fkcFmS5Q+Rjd60RzNK8c1F1GOj3rx+WT4BB5KgxVnyMlrLow
fsHWIcqgD0yZ2WmFT8YujrlBHbWCU7jOXVyQwH1Qi/dQjGCfw7JJmbYGjYGeHLF9BYuIr0E1ZQtx
skQLF2E2/0zyGA/gcS359HBzcmvLqsscd3DtaFfJLWlClHy7B/xnSfxdPmCaDTPV1gEeCFj7iyEM
Fb5TZrhxGDAtsUtAFs4lImuSTCeMdQ1Sc/gAbCYp8luzrOwtHFk/2EwyAVGNo/2Mzf5Z9+9wwqFq
Hn2oY0UxeiH5xig4EZB3Ce8e6OlN6qtQuj3z2R6/jQ8uJZ4a0AB9HrALRfXJ7SdNXvn3CZPqHhNZ
QdHHs3JXrmEb3pCPVtFegseB9FdKw2lUllYunY1YTsdlGb6NqFkGxXbfgD8WoL2oTx7+G3dAcpOj
p8OHRwMjykX5Hf1upPDZK1ZE3Cf3SHNFw1U+rN0h3xfzD3YPewtVbwID/gwy3UjhDacIT2Gj/Q4L
m2oUcBD0KJsOfMq7HQV9SFavAWv5+WXBarBvrBM0Lj67DdF0BbpXVzSBB7VVkRqe5h56Jlh2Hihh
6aBQEdyDZ3DzMUtAVYRrhOSJ7uYB+o24y748g6JCdEOg4TZtzFqzKz6xYFXE+Xv2BPyDaKW8zNl3
ONElHfdwxsTMRkfPz+VaAugj2lDM2W40Aggq4jSm0MnqmKtvaKxgCXys5nI/Rfd/T4WCmnR8J2ql
u5Z/wMMBGtRcUYDFGiu5cvJ6d4IXh9c+bT+r94qyIyxbcDPZYg1L2bAYt1AVe0EgshqqLZLlwPSg
87RqD/QuRiEgB3oXORMiCrzo4zwyllCIjv33km0ECJdu6q/fKqZlzmvfeSRQMmnVB4+8HjoPcwSF
i4YteGMhrCfKURRDWEq35ISfZX1bhVIlO1jn/jN9pzcymNISqg9D26pQqgmK7mnWmjbb+35xh07T
YCLT/44KTpuZj14FHV2FU87YiO/WleHmNi3TF9feayp6NZUH8RqBh8y72zfnggwgZlhOw4NUib6k
6e9hMPpKTH4dlyB/Z1uJ80SUCHPkAI9JBSwdIwGYGM41gb3XEc1CAQLvUNiKAOFDwGaE3oKaZzi1
AEc/6G2UmZ0jxc9vVxSFFrye6kIYYlEEDExKcAtmRO+a1Nrs4jExhvN4wTsqnRawDOidfwN2WHT2
KQifrya3NlvG7oEu0KON3Etfi6vgV2GrBdP3GgoKgj8V5kSXVKOepvn7dk7Tjxl8ZkpqhE9PBLRE
Ban/mpxH+95lgEINXVPsp2hyECj2Lpv6WAGqa4nwUQ1ZzLiKiRYOm2KDICAVNYSSPnaD9OltN2hi
ILlC+nuojothljk3zdYh0OKxDgq5XfAkI2xR4C8TZixPU2TLbMrZqJRVsTZ5hLUeZKzX8GPaVIRu
7K0ESa+QXYXi44tlQg2NXMRYKI+fR0Y3Hz1W1xHj546/yQY48Ex+tOfk4535ZHxjYK0u1XfH0J2T
MNqdrBlW74jKZg2NAGiGjRi0Y71AGNYj77Ob5AlFV0HVF0+Q2iCHG6cN60p4HxMGsfM92uUUJQKq
1XpEBKF1dSRDUwIfLIs+N4RCtsddbXuq7xpPv7YlBMlY8vm1nqqI4lNwwWTl5/bEkot5w3MDQcvs
6IBjZlCCHINsYfYDkDQkCVSLHp3PD1DZt61tC8Kep7SH14ens8saUJ2cr+ll+1CyuhpRN0R3dKiv
nf36EuhBgwLr00auWmMXJVZfXnAZoTCAxxdFJJoDacLmx8Bm22NpNZbX2XMjJS2QZN52XVwAmxi3
JG/dp2L1Oqa6e1DtwxCLAmX6iTBGDOWFGksKXjd6b5f5BfT+EKkUdKv2ZaQfvPrw3H2MeblzF0ct
yuhD6pd8aorUVMCRvFCj2nSBlsDXfZr+fbj4oJSKSOzRK+HJgS7xdlogt3YrVGbAE2est15WA0da
ePsRdyq2VHAHKpJYEkyIKxTQvYsK25FSx6IVFAvfGB8yUEeF8mUJmVWnqydgPj0/CJrs4/rXhSpx
DD4+v2DlKkPuamDlYePfA9Bagdz6nCvIIPo6J0LLOif4LQfFZaFWShvcQCll1ST2FQCmhUyJp+69
IgsqnK2g5YJYwjg421mbpfRYc6EsQkxEdok1NacJWrVZUFm20FSBKTv6vAEq0XMZkF8D9lAGrE1Y
oy8jUv305TSdJqTpbosWyi6BLVaasThqNUIj1dMTRQazTzSAMK/ml7efq/bNK8pwDyh+uNkom9wP
HiBLy6s/bCSseJJeDgvi7RKzvlAQXZ8ZgQZDu9nl+gO34LyCpqZNr8MlWbA2E2108EXZfXoM+utk
DwMPJJkxTtcCmB2FUlKjB/6MKMjQ8gLeJRkaiZk2pL2Akgqilars+TXQHKC1hnuv23hiHPyb5vBj
ziaejwtIfbSIo7hhP1rh4hl94Lfdw+8x0KtEaQyaV2gM3RyDeMO7VsHt0L/ce4dG+3ON6jf3wZkP
PpFoTlUOe8l1dNyiuAh1F0RF3GJHe3ShxNfv7LPa2ueeyNuK9L+Y9LHI2zAp6VAQoThMLmnOWVYO
9vAquzejrG5jRR2abCMEMnVUr+v2oXvDZF7xPq7hq7zwKSTZCRmg2vRCFv2k2OPXI771K4/Q08O4
i7+kryw82JB13POEKC96eVl4QQjrzc95+5E2aHRgPLkQxZM6taG9d1t/aKvBQNxF2qldqtZNR6IJ
s2X3UlrZyz4hiki/B6kMxCHq+4b9jlh1yNBpYSOU+6ksM5btu/sg73g4665hd5u/btOvjVL31rS7
a4Akd/KOeGjAg9W5MbpMdXfhSTAjh4bYGRf+HmyJYrsGNbdDYlJ7o0kD86Q7Q4K+gi24xWV72X6x
/iF6/Ma8e/82osgVF8mXgl49fmwv83rwQCH/4EppWQ1OkbG6IiBRjcBVwHSRjhAvT2rm009oeiyG
ooUvXXp4jfz66iC40DknPat/h7S8SaObyMs/kGg5jEVYoEERjyqTY7Q1Hk7XJZutFHjxjKgNAT8D
vIipu0ypRn/b0kwLSmwNKXRRDZduwF/XH51pIogh9/Kbwqf7in41PUBhh5/UEZmG9vA75FTLjagZ
eUKLWUt+heO9rfchCHDI9VgEnBZf4/cm1+WQ8BczuUJPy58Aj9kAFVwYCN5IsbEHiAQbv5PHmjay
RfQ5thwjraEF2CA5ASSihEiNYrWS+vGfqLY8MZB6LPc1F7jP2r6t9Vpz6Fxxwc44vmR30MYd4k4H
OgnP/uZV5LX+Xom9mGJrjXsMgHOqIKL5bfTNtBXKZ2WlDfsXfi8vhcxpsr3Y20X4sZCYn12t9tla
k3dxwDsOt/00SkdR3RWlUSIuYHZpAoYQxj1BFgUpafGsViKhDFWDetTZ38iPyYeZjIoVtSy3zgT7
OyslcRHDNt33wZeQXkRIGjkxmOs0/OY2iwlTFyYQsfgv0LJvQ8ItYnNKOzZlfQ5RgP7Tlb7QUXF2
0Zd2IAI4IrJ3IdKjcsLf6vY+bsI73wdyXLo/ETOyzSIUoUcEmNAbLpjnt/ASPrCiwUSF47U25sa8
XFdrqcWewm+E3F5yaL+jJ3PrZlpExD4TTMKCXe6iclasAU2gA0cLT9mQBXoLjwD2SS97W0+y9qHd
6NT9cl1Hie9tK2HhECCgTfxwqvXHpuzGcEFn0TV7laeINHLR3qdvw9lT7u4t0CY8pucUuM/0/w4E
EPn7O2kK0BTpvxw16vJN55tSVMb2DKCgCcrwpBQt9mfijcZy/Zvbi9kn4BZnxDVkstjd/3piSVMY
7JSgHY0hVjhq7+6KNDsXjBXt1pYVUPcNjgsrpqyazfV9/HbvyMq9Id7D+qVXi4MiAO0ApWMiKqmt
FZbTfKl4hi++h9fxYsCueh5D/vBaHRSgTcvsXcL37oLs5jHNuue0RAaLxIUlWW6V96GNV2bRw6n3
Xl7p3eEl6CzKp1D1PxE9I7/1zgDtMOx6Sq09yBIQI+TGqJMFB/88aTpyaqqO8fuIppuvTFftq32l
W3XrKSUgR24s17yGXBaIUPabNINuv54IZe77iicjxfjdTP+5lLEjsqCnoXxOdWf6VN74vAZKlCoy
fA+K6dGbzYP+BEY9p+8bXdqMormYL5T8nZzM8vdpGG9e4XxRv5ZhI/fstg8MpRaB3BaeDDyBy6Kv
v9+JOqDu/v+hDAiq+LeYCiBntAJV0MIGfoQ26o04lplI/becreas1xemOQh0eEreMWtAckqgs0B4
kVZrEQKCMByzWbFmyn1hr8TsYIgEy3brT9qYP+TWbMl/C2t5t7hnlcBuDrsIxSMA5oqXvElUCEl5
2FmJ97kZUcMj/GnLJH+E+FOAP/E8nCf+VAQu/9YAiQh3zzEYto04N08oc0G0V+UC0MwBqMrfwwKI
GF2IktajKytg5fGKBfhmMz4q4T7Nx1SWcLhqMRKRGm3LGky7n4+0KR1rdPl+kFkEPw1fnswcJrMt
Rg1yiPjinwSjfCf7eTEtplwTNBlRu+RCcEGAgdhC2T7vQEViq/CcXPxDIvuo7KLvACwFRifLGUyA
mDuo+OyeqKS5IswEZhSwl47E50Fa/KVzGm4A1Yn/diq5FnSmsyhz+X7LuCzpCDZxGMkvWXTweTRm
fLXbswlkq3blTSbWhLWaL5ZwOWQzk0taX922eN67f9uf0GqkyZ0CIhtvHRe5FuJAchORoCZ9eQjm
uO+pPqBQyTee/AD0lPLrtf0F9PVppTiH9TXSNJ1zqPnZUiMvzulte2EFn6UKuXobukmz90EqyBzI
Ti5/IVocxU/3R1QrEOuQZvMW+vsoiLwwXmiRyop0gFCKa22RWEBLHSYDyr8wuUSBRIQj5LeQkKG1
PSi6PVzUPkmICb/5uTyCGAqVErGiQh+Qv9Q5SCjJ0BE/4NF1dNeLgIlBuECx1BK6xnizoSYBkReS
qbP3dSxNzeAn584v51OUU+bEEiCZ1rnDNYu4kj1RFAH0gf5FIQOYmL7hLqggP+MKu9RDv/Eh+k6w
SuSJAL0gXcEKncMgrK9Oc5W6KYaLUssrfdOT2IhE7+9roUnWUGETWXLDJZkSH1/Q1MnTWQWptzdc
KVshTwbtBaYVQqFQiTtNMvXOHbhIcLKkSg44T1A6LaJvSNNIfIrV9gmnR7X9whjvjO0FaSW8hQ30
G+rA140ci50cGQKIY5MPfh1+WYNFnotCmjotJB2sT49D5zg8Doux6EJdKIuag9qgOIbN3ndN/+YJ
POUg7UowI/6+GA30VONMKzct4umuoQwd5Xc8EQg/jWWovekeLFyDzR3bBKmj7um4xPa620iUtJFg
fz38DlqjfErXS8TVp3Iw/TsOY7VDe0PjJwFGZa7ZUzv79it6RHKvDrIxFh7QKNsLA9GD+xS/3eni
3j5RMs6cZtJMnjzRUURWqBli8d6c0wBxxxiXFqvFSKFgC9tRHvZ3O+yUpqMAFakDAYbMAN6SGcDY
bSRiiPvEGyxfn3a1PRS0u2gD84EQDsSDoCeqIGTC7mfWJKC9rtUhDE0Gt4RQYvQhQlMSOsnx80n7
N/B7cEcg3hNvDcpJhukFGU4EcTN4bu+juw+o5b+3BUVUkj2IuZW1w1+oncXvYR0T6Vsfqo1Xo2bo
Xbs0VUJiqzv3Lu1JSEJR/SIiFx8lCZwlOj8FyFN6MHA96rmMDyjre3oYiduoH4ewPfgyIUh1BV/m
gWhKA/ikF5CENKP2Kb5WOR5X5joPYQOzyMhRuos92kNPRBJp3qJJet3g/ornHtw7HfNikZBqRCfW
wlBEXEQNBnISuklgt8TEq8483rRcJiu8EJnlrAMvW0vAlxNRxJEBJMOogDTPeYejep3ePRYYqIC4
bfg4FQ9p5BMiOzkFCT9znoYMHnFg+MkqJeuBiHdRK/Frv7NyCF4P65VS9Qb1uNLT2rROYGTE2TEt
o9QyAtOjuwAwGa+tkHbUT4gEYzsH9EvwUh3m/ObqPQd/on3lSIyHhDJJi7ondWJTjG5Jgmc5IRLu
DOHvOQ+x2Ijl+D0F73ARAXDRdc4Q5JYjfQj6zZu7iknQzxPq7IickqwlYAGWGH3VkTygpTQs++I2
JeoxV8nC1iLMkZOHQcqjPL2WBA333EDyIFHUEVclqFMB4ALbhZgIXTuycWAxSRaFB4DLWyRrEpWg
xxzfXB7PE8mDIbTobNnJu6M64oQmH04+oola2x3DpKvTwO/q0ZeXkHdTJZSSOTgx5IgIE/YurjTi
H9csZqgn+nKWTG8lQQehwtddEgU6hy44MMEhscCbatyTm3wn4RkqGy6AkFenRRRB6u5fqvCXDiAk
TO4pVfP4JmLFTtGl9G2LGLccdRcgQBXB2pyNwhyKPY5YxezwJ4qWSwADgsEXyUpFqVyiXAk/RPaa
yiAh3IXkQPcXA0kdhLaYEyg0QkK5X1JGZM9BAoNoPI2pBH0YeBJlfEjPrwQSkpxJTkYETimPvQUP
K7FYevi0wXicZw7kKjjT6u9qZURlshftSR8lqKv91K3QtSRi+yD3gASKSLZ0JIcE9bEpUIh/E9tS
j9YFq0NT8S8lNF2yQPdJ0aOJsPc9+Is0JGmU6F9uL+/bq43winB0XODFx+lLJqBBE5DoTI5bG8Jq
ZCSndr6juvDvDtcVlQ+YhcDQHSrbwNwm3+nJO8pQWc9CwtkA901upEroGzjyv2qzCIr114digf68
4pl+w6PZl8vU4JL9JXsKZoriI+7XZge0Ny7kibdfRiiS9risdiWPvHCJKufLoCAWdVCiJFGTyEgi
Ikmx/wy2RPznL05adycMMKa2BLSScB6tG0ZFo6M7Oke4qw1ye7Db7SSNNR29+wtGZHxI4rvb7S08
rHILD6sJ+y8BNxCs1VdTtY8VVhduKM8LNYL7WoSOMwetJlMJn6ORvcOUqbe3dux1HJhVRulsIpZr
6zWJ/nbR7q7b7XRJS7C1HI0IumcGf5HOxIVAXo3Of9vP8FMT+GKFMo+1qjPPOp1hZvnr7TbsD8Mh
vxxKDL9ayU+77clMLh3aur8bre6I0h+tEfV/PvkdKuk5InP+vSH+RiVgB+MkB5eA/u9sUkHywD1s
3M94fV6ETgOR4kNeTmwRUe2DjC1r9gqnNizthA4vYIuoXElUClpC4E1m/INZBIjYmsTR8JQWTn/v
ocnE+I9P4sa5GV8sZCIhqNFg8HGmH+4oDzLMV6sO4pAyE6iOWYKOZKQpwyF7HHIpD8itdIwDI1AX
ohr0ByWMaPawlxjnRXurx38itQfB1FHonlhAboIewI6oOkJal09AmzD/N1AXuoaiSCTKTYg4zuUD
rTCgK6T74WaNqWtNKhmWIZt2n+07EOzx+hMNEyNSsSFdMpCtaMkr4zAqcoCP5T0sXYHDgFxZ0Y/d
GtqNGLyzzj8RbttD3l192wo7gdyws4Rszmqbe3ogNzVgeRgd3CZcfspSCBiKaK7EVGJHJUKKaEFx
1m/+h7wfGPa3XAgalFGKlpxGYAjthxp9bcb+26eYDjiKRCpTR7CF5w9mhODwv0OnO0h37+yFwTXW
wr7AWEa/5UCO/yWfppuRCZEXmeBNNEPT50NcjKU18lrAi6dfuilhsiQ/mSvIIsp7Ys7HZteTe9nU
GDPsUXJmRrR+xnlNclKaML4xLCBuAFQBHyp4BzqtVaic3RKeCb9xbzFDOoxGF8z+gnL0QHL4BVlU
DXhe7zyA+Ua9FPGhEyQ4WV7LEenXxzJgP6JMlCCYhuatWOl9Bg1SBJoN6B/1xYKy9G8RzQe8Rdmv
Lu67C5cQQRe841693FMdtrD+qw8nEs1GdjqVo0wpiKD+iGRfNO0Mh36/i2Vg2GfcwupjQ5bNWRSz
GE+gkZIKQG0Oz7M6/bloGu15Elp5wnyjLPPudUP7IsNRWCQqQZXKkL2H2k4cLJu7VnSCbAwxGVmy
EkCV2fKDUCUsEosqkcpC9c0zeIY8lJtMVVGJhPltdzpFtBLksS5TahiypoAMgimBOFKBstgsUn7C
RO90+KsV3/InfJbtbPnL+Z32ILLTdDabtCeurPI09bOJrO8ucPT68MtkBcWUJVcWYS6aBuQpM77F
AAF0Zt67fzCF7GotKZUwVKEQyDOAp/62HrWndQT9fq1lc813mDTPBRVaF053DfgNoPDzFWS17gE8
lgEzkyNaEj8cA3Wc2csyZDHlGlmjvTUYDHa9Qc90eoNBNFhGKZ+Ahfxtd2eCL4B+YmPYlX0UXIT2
DllK+fg1rrCEyqDMv9uLiycXUdY39WfwQj5PkkOnDJVFFjkBheupADuCwy+Crw9zjh0Qeu4PLSSD
42cLD14KNx11nTygVJMHIsMlM1ZPZXvWnK7yHaImdJ7WqEaX1Kf/VrAKDTxRF5U1S4aDXNo6ZGmJ
v+WCS6aL3CfKaaK2/3dIgtsjxpEtjDOxt1gcZRuUYyY7KQX0/r4vMIygO7OIc0n9rk8P3C97hoIP
KRu/QxabA0mgRnlaBIU1H1YnletQQaRZlkw5RCSVGz23hFJ0JoIlgBNoCD/AyTkKld0hWXNJ4pzK
nnKahTT5IcaR0XL6bRk5cDvMG6SXxEIUMgy3FePW8hIWU85AJN5SLM5coD8kH/3zfq3/7+r95hl8
aQ6RYxQ9PKSEfs3LNAXRsiyNyy+5YeCMELgLT/B33BjqLCl0cMH0IMpCVHgk8oyClcl2JhiZxMoy
AFarOlcA0W3OP92iTNPKvW5rR59uaEzeBCJfpKyMBBKkc2R795HkfZmzp5evWJ19cbBmwLJ14SHJ
Dbc+SA50RrI174Au5E2N4Xb/9i04sj9dUEkgBTsRvCRDsriyfo+XbQ+BL7b0hiU7fOEd2VNflk6X
nUS44t0oIU3m7Hrid3hA5VLB2oNkUjQvadKTEhoZ6WxPgU2y0404JW7+QBh5wT83PEm1tKTeKVx0
IK0b1Rn5v8AwJbJ74oYl0I/oYmpgPqJleAUmkt1JtlQRWa116t7fxi7Wv62oSA/M/L5K9iejmMT1
l5PKlLsEiCnL3vC3P9SHRQRh130jUy7pCM1h0GTkd3DgWV5pD2ENpgNc7IwFnbq2K9TCUagGfma/
vIaSpmJyzi5K0pE0bVnIJfmiAMyu2vRbHLLW0qCDa7AckhiKYTPtcnPCgOGQIdbdat3t9i8IWaHF
W9lzJJFPS5l4Z/oT/6AmmYrzeYdR+1tKWUEvPYBWT+ovEhEh/USKoXAIioxLC+nNA1S6yfaKeyuD
7qcJ2lFXEuzIgCMN/x3sgta4t9lsBNWSeEbMUEU/WdIBXtIbYrkr7r1r9ukaWRxhsFTHRGhbAjbe
8a9CI0HuH+7w5/tJd50MGbQGOGRkgSvIcsFqsVymS7DfCSGuS8zKV7frr7u6256lywGLqwxLuYlg
MHAc6hlcblH8brBKKFFFNVd+Lcjev3BaRi+G6Qcs3MXck3IOxRzqt7GUg+iG5C9REaL1VdpjBdPD
bxQtul6LcPjuGtSoIQGyL6x5U3y1ZxJ6y+Sh35fnlqEu7mI72p4l4h6M+AiDQSCbBbjMhtXwNweY
a0RDsg6KO7IU2aTUNuFjEjnDLEAwSEI65ldCeEl4l6MAdLeffs5Mu/NyNTqo3mnDkUrWE8usCx8G
wzHmkryNA1qsBU2qqtxD0pg88Iw5Jg8aE+XascGzekjE9zcQ/6uQfpB216J7uxEprJQN/8+E8kkf
rlCCYplnv2X1f6uuaPWKxiwPZMZIAg+RupZK6EWsRXGWoW7fmQAaD8EHos9xQErIR06nxEEIJTB0
Rui8gQpOjwwDBMPGtzSI1LDB+O++CdxL6ymkfmJrOuvG5fg+BF9qF3DV8s4FW4L7wJxUo1PEsg7r
Oh8Yqxwy/arc6qtrh6AL7RUoRVC143zQYFfnQZceEnyX3isRiEDQCHhyjOxGZIAdIXUk0AC41pBO
JXo4X+krlfku8pH0DsR/6DYAVe68u/IPtNdYQYq04T4ioru47pgBk3wo7uF7lEpR96Z6jPuezFMB
gWSe/hKYZ7fpdG7gGabbobfiELeGnXdYD79DCD/kcvgwqJbaPsf1QMcJBRh5EUG5wOGNLluu7ucR
QOIWQqv3JeEhGXk4QGlqOTlX3qMSbTHiDlvyrOVvHyYY2fVyeyf1z8FoxKY8iqKbw3wanZw0mlF/
HWBJ2JMBHLBrIxNG8HLxooHsFpH8x+qPce8RboQs8XIvu0LWQQ4vRNA+wSw3EXyQZ7hGzRgGmFRR
YejKGiD7DmOYqqpAjOKC+4rPNqmNg7OuwI/0fwkMCWsQEBLrN8azzBp5JIom7DPNQNJI/gV1Tt9U
kIJDfLkQ9dsnrRR/OHL4Xxa/j9htUMjCNi6WA3vLpKTVr8T6eNE3sEvFRpCuUTjFkxMNKcz2eleO
Rqqkn07ZE5j16TX8twcdlkYjkVNfJJhbZnX7fO3rj86XMmgWtYrJ/WcEnI8wMhllg+uIBkGze9Qs
OSmHzul35AnqYbynPeBpxTooO7bAjLKbyRJFrj7o5f7g5OzQhu7tyOKmMlbmjB5R2++wJcj3gKD8
VKJwJo/sYOgTd48clzSHU3Xt5sNjd4F1hGwtLb/YVbTxGwOpkZzJM5UdmxI9H/zqiTjCghgR5WCJ
7/Y8A1jocq4S5kjsvpIN4CBe3VsfcoJhb9mEiNdbjoSdCwA7WeIlxpcJIPmUEC+gXrBBGGsFHxqF
wU8dABKGTBJk9CL8LHhVySavcL0lvLtzmqcbk7AvlohD8zGp7PUGKcAEltSlFY/HuxNJbYGA4ZG1
7RXr4f9RdR5LijPNGr4iIoQMEltZQHgjzEYBNAgvBwJ09f+TzHcWJ6aH6ekGmVKZrMzXmF2JMmDX
w7SWKCGF+a9QRqIk9Lvp+1Zk+6XaJPsTKejwYeZHnDroO4K+rb10rrIOxnvtWPZfKK2BLwx0qvjJ
WulnAmJ/TIuh4i6Yq1V3WwwJ8C+QHw1HccmY/Mu1yL8FmRZ23r3MBgNEXP91b9MvjE75jczmYJ7A
CKAOh20kJObfdl1e/0/1+z6ifzPTI73LPA57k3LOqHBaS+n0gveUUErGGMPkN9Kw3pYgjvXyKJl8
WVFlIBLhMZJERUD+gr3tUrAiGpTfpPyM+FAW2UAOIgUvibj+uXhjku39i+ZuPWkfiQa328zmy7KB
jbJSbU8d+aIt5M+CuYNnA+J0lAWn/9ys5SredtkxuuhUyqgEHdz5kwX+Df9ZwngJeGW1/tfnSRCj
VUH+JQKtZZ8wKsQnRCJPA81m3tiT4E72IblHmABbV27hxe1KOzC/SEni6vONNIJEjuC1fu+Q4cTy
ZxOu/EUGhxVtGbkC0vTEjv+CWrkWNZDrIcnfwx7Ylg0HPIzfeJT40vLwPw+kaichxH0nNTw0YDlF
ayrxrUw7H3J5y3+1xL80D6qmTzKPWZMhPvnDiInJnvwSD5Rwn6mbQqEUD2XHzHgX98FvT7wEtbkJ
ZJkNl1G4SM9cUQ6EAU7SGFb0CbY2pVJtnw+NPrZPQLb/wGtui1U8SbevLSTVat3sppFUxZ7wahbs
kua1e5sjDVrbH0yv1pSPSD1nbzvb822dYQCvLM11tnpvWVNxOSRb17C1BkhF92oiM0bNlKJT3+pV
lBtIUCQgQy/zoru7wSGrQ8Qs8HrJXCZagM30WuDmzPDSYRO87tBgUpfWPl0r+HTeR/dZNlH79Nm+
LgNulPcBwqAMfB4h9kRDAPkLbnNzVs9OA6EsyxBu7NnlvVvhrdF7oSvX8LWRnvuV2Lx1eU30oCoB
FbMOPnqx1r3qnfYLgTy7Sv02FcyKLez5+Dq+4FLfvcYzqFfxEUOSgsXScg3AqIlvLEHzZ1gsIVXA
/rptV/sm6aRpfKiQ3wRXRmWF4BCeS9m5X8GaI6EXQE1yaD+dBWjzQFeaG854A0nOyzT9w0QNxCiB
2RLR1G/bhd+vQjNurK+zdHTrXKYws0fK8oPuLrm4i2cVzv3H7VU+HoICo2qSd78wUsAPsx84QgPT
Z+8XuYksAt6AjfOjdx+9lw1Q9VBn76Ga+wX+8F8PyWi16YC0hi38hUpOOoGSrV2U6Aw7JwwDhchy
O7ZmKfN1QTgLCh5zTP8+rjfNxcNr9ADDGEAaMsDxyV8xHAJ07mteOaoGX6CPSJ6gZSIarJ89/kc4
DnXa/Xr2dpjQGYRv9Jstm8f+YfFvbrNtScb0KwrngKmhGbaPgLRFfAteRo6epw23h1YsAL/x8GEF
MYDheZKyooj9tevR8yVSDa0FL8owORZ7Sp2ILhR7qrQjePf0Mq/oleCXkOiMss13mYcV752C/q7X
b9Z90vhwh744cULftDx9yVlPh3iq7NDu4ggUTRlV1qLcPoGeQfyh10DZmj3W1B6Rf1OpQ5FXAwzC
ZMNTbsO+ck9g4O7oY4judzW77SXw2mS4Q5yjRtN+sMs5Es0KIRnc5hClnzjFNl5Asjr0euo8nRoA
1olFE7ooYneH9i7fPF4cyyCMK8bfbSE2VRv64+nPpI5ZCqf9sso3r8NrAbUQigSOH6BjTTvGGQzN
4iluYB+Ov7Dw7v5LeLYIOnoq4lDhjt3bUk0w9NqQm88pzpBBwHvB3l1J2hqhETYJJYEzKkK55VKv
epjC4hUmyKPwakrFpf3efFMPRjt3/FijhN5YnaBsztOtYrrvI0p/VOTfLHQDScegKcOmFpmjqf7w
YDxTj0U0lNq+ucpbyIQaqzNbnQFTFsqYxoOIo4wo5Fsb2MVRK6pm89YBxIG+eI7z6RfiKQYqLKh8
Zvua1pi9Q4IMG0tOMGyP8uOvR7wTkfRQhxrId5svzQoGPIH4Llq6+HJRDkZa+6w49dnz1TOx0nXI
3rWvTyD8u0WLmSjMNo8FyM+kGaCo2UZt8IrMB4JOpPE65G6Yo0rFhoBGzhD0FzwZcKHQ3QGGNGE1
/OgHDSdljJt0uU61uQHEB0pR2tc/0eM9hZ/giuUnAtngbHbJ6lY45sNLUGIic/mHiuAU3d235px1
74tAAgtYLqK7lxoxYBtEIQ4EEZLtqHJ955r3CZpbY5sAijkwzVws7wKxchIfmhL32+iJkTSCODE4
u8/JdZWvNfZmnde8jBHWRtzRjldVpH0Fdw73V2dNPQvA/Mv5ENX9OjdkXWHG7E9bc/JeAbjjN1KE
fCGEG71HTGS9dNZaMiWA0w+x3UaRu2BLA0zhg6y2ucZed5fAdF1yNflSn96X5jwPj2gCDs7UVBOn
OQB1XW3ejAF0xSG5KiiQHIvaNj+u1vKRzzXYEPRinv5eP7m3jxuTb4eJcnJ5/ZhujoJtPW68tlf1
WJ77TTTwzuidogyiIOmDMBSOhc++QRb+NnudplnEXQiknu3z0NwiObZJZ5fNZYO8NPa48IxgFjFh
IBrPdX93zBp8WbuSTcsGYnNxuII1o2mXBaS6P5AWzRF6Xq3B92vHy48HB2VqbnVq/znvaa/LpYmE
wvKOkPB1VUcGomaIrSINBtURRbpsgMpDdlCedjKDzPjdtRB3ANf+p0+BoWyS8Fr/ABC+2ATcNgzD
JWnD5W1g/FVNEB/xJo2aI2NW7DUzUDfoBORs9Jjv9sBAzDOyBO5n/BkxX8NXHyczjVoIO1XwwiwH
pFi3NUnxt6N8gsbJ/zY6EJlh1L8sV6cKyoChPoM65aTsJSNuABJW+BCHMAjr5Ra5nEeC6DAUK+Pw
mmVBG3Lh9LxLjm/iGBhKMhUUg6b3idrHL6Stnq56mDbQMjV3DjUW7NGs/MM5gHHJ80Bd+hSc0ftt
healU0NPenXq60DLli0MMAu4hlR4VIS3WCJAgpT2fcUQ+TZdbMNfQETsKykDtBWOz206tnZ5w9Fj
5Mwx1YDugSGrrbN1Qwsnk0cLtSxGP+wKqEDGLdduEBmNn2tUeC4EQpvS5NDeNw4TQBtIvD9wpsWO
VRxgCSsuN6e4uAplBaR1kEonhsbxCCl2w2Hv3oARRaYwce/UKk8O4n0sWkQiTFDFCgfbeFNwy7hr
JiQoidWqto0ixYlWFQBUnUraQwPb2C+3OmQCmLNlz9o8VjrTPmulZnNxJ3BgeE+Usm6yCrPkNf5U
+OG4lF8HfJMSTRCtBrCtnsB/aSKkVAh6Sy8FTZ3vzaaLRvH77rYQFkaw7e5em13MV616VCXBiegI
b+SZCdSZit8TYnTwfPjFq9OmvlVN2Bx30W5kdEx+Z0YWvm04rNxcTW04TEb0+1qzzxA81rnlV09y
Rx8CSxofbZm3jWBYghaTfX+iiWJzY+cjzYrKE0H/3Owrm/RI2pxs3EsuhG+wVL2TTjw7UKFKNKbv
gYrYK+Tlryfy/4ioq25S+tyTSXYLuJ7hgSHMiNnYb22yN+4e9pO5DQAKaOqRccJarJ4B4LrSHOiG
E/Tx2AFPUSdg93LyQ2VjNFmQrsfr7pu6X1Ae8zQ013fM6cFJnHyuu6bPzKv1d2qu1QK/dzFv5fXT
tjkkj1Rln4Ec6Ar8E3e7BtOEaqKKNPQNIX1+zirKOn01bNQwwPsAjvuAHZ1AuqS4Y+5YjlGIIVHF
Sv5aWJZXxO770Ng9RyqkLjQjDzq9egsLCI0ZBAkobo70LSVxUFLkpA/miIgGQBEJPlhSvOtI8eRr
P2FnR8ogI8C4dc8I1TAlrgpqHR0SSchYnBzWaQvNnT16Vu8pSST4YAmMKCTT8TYjFwVqlAwy0bL/
AstyGmc4ogDQYsOi9rhhUnaY9zURkUUSi5kESDciDmfMUuS/uiU/19hXpHZ8vLL9ZinmoNT/WXXo
/Cc3Y7sZFX9tIHooSeQIdcRjcAg+HgHU7JWDFb3rHrIkEugY/bqbt/yH3kfRprwdaP9i+0LwEGM0
ZPWAR2Uu4poZNVAUPyx8pXE/9T5P+rvzRlOR7BpTedJjXvosVISaqmExyXenxYOIDWO1p4NXQusZ
1gd9ZK2wz65SxGPs+6xgQwsAJ+s38RNHe2p3wdaMWeCCawa91D0tCDQrGBQwnOjLF+DKLkokLBwZ
tQbyAmzKFY/OBhvyCRfHcOID3ZLBoaNXkiIFwPCU0JRo8j1JdvQ3Ynr1CWIbmifbpW2Lbd72CWoI
AAx88RYQlK/b7qZeiqCjggbUFxkP1b2Pm73GJAZxzlLfHpaIXb62t4obn2qULzAw4hpI3xOiof9A
OIZRHIpmJ5c45HTt6aISUZHeZqu6ZfMhekyYCpwI4yIV/vu0nN3Vd2iFyf4MRhQqFaV6EuUkW9GS
3mULVj+QcZT2UspGrJ/pEp/cieBFM7YKH5F4IZbVD5AT69Ktu+WULXqvoM5C5++0OipBE47izNcw
/RF4zYh/WHsclhHr7Ovvv+K2YyVOcIggQz48z1srAhkjUEZxXzjKYXFHRfMJdvZhx0z9PWIAjbXY
WsZg8djWxQN90pqw8a7WtD4JxDXwvRVKtpqTENu2ZwUS1KIT/S1pOhFDYt5AI5nd4ZdMAfM8im78
0GSvySNjWqRXsdugC35rPKZd1pz2xSVyPB3aLhOfLPNr3tkIUaiiDwJoULpnJEMGKVpdi2JpIrmg
u11zV/wpToscIbiG2N4wSBW0UrYJtdHbWxYDbFVgfEOso0qDmteQf80x9a4RNUTmhfMkQd4e/Skl
s+9MvwhNooc2fKwZ1KAti3aX+tcZST1AaoBW4T1bDoY6BeOzMbKiV+60UJ8jV/Z2WSqYYhnICQ/+
xjSFT8P09kDxmmjZvkLP1nDIcNnLahCrRo28myXeOwv059/jHJZqp0ASzJq/TYThbeMPnV1ro08M
wJ5sx3Rh7Vomcad9Vlgc6OsnvoVjf0hncIcRWFm8dihSxuEFWQKQ0GMC6ConbmotKoSDs3ljb6yQ
60myIWLzLAyoguu6/0BIFOEz9JJgfTfXerV9tLcWAOTzItOnyd0z7iOj3Xu1AZiGvO2Rd5XKtR5u
mnko/DF2yQTw+r1MDCV8xY4K5iNk46g2n3ZjziNVbwOL35eOZHqxxhlXbJRfQ/MSFlePgmyFPqER
pEWAlBfqLJXfwgSG0kIb64WgCc7n7aUXv4maJbVcncjUNSHrxPYHRjv9H/FTnBbZiCnoWySzE1RM
phGCFmoU7PBLEQw08eRGVrURT59pP2aKowSE0AH1KGpuyF4tX50bBZkGJjN2vkYpo30ox9/ZJyDB
qHk30z8TUpksena8MxLI67wUgxg1bE9d3rxvyKC28p6CVk7mvXY37AI8c6yxpiInqA0T+vuQXf8D
nuQXOPSjz3Y+J6haFzyxMFkSkV6jbMU8VvbysLG+9W61fRpigxPKu01ojvvWJImuw2ysDq4RFusg
ZxePgwiQfo9xzwj1o4VtXIIW9ZV4Hdq2yTLLTDrHv2vWnDEr1H/JtEXCsJIp84kEQB7ERw05gg68
+217fpuzh03gku7bEVEhTi3xhGFaWighMie3SVYTkNKplPC+vG1g1q7aLgY+HqV8lNwo9Yc4xLyY
//c5myJUIVgxQ+VgNp18oQCNWoOjKEJoLhGK882bc494MYkrXFlL4fYxblAX5yKgfRIArDNqZaJp
V62tIxqb7JMSPGKTIcIBlogUP8jrtQzcyFB9hsY7LI8oaG2hYC8/0+YU2bDpC/WUmtVFZjiyAOni
s9PwJsTzBRgsAezfk0uaETgTM9cKaj3Oq2FDN1ZzmCpklSYVeKvMS/dnXOcIWkC0EYIQdWAnjkgN
jkuG/BC14Vv0xpbvmPJgoR0v0HjQAc+SxEK9EHjtgiRF2NzEM9OwY7PDUoKGDYCvzGs2vRJ/ooYE
7Dn6svTIWqaih4HijSPH2yNgcxQ/LwJOwtnUhdvCZaNrTZcqghMjR8XYxE0h55NGZRFnHWFBh+CA
XIboeDA+vJwiyMfhh0hVUOFLNP8ssanPN+Q2LmVAEuMJ+BtLRxfiQ4sE2RYAGLN08ZjE5x5fqTp6
gMVHvD3daK/Z594/t+bGY1NfpxfNbT47Hza6/ukctLYfiq2aW4BXBThOzoGioU8khy5kg/UWHBz2
LGdPgNxnT9F6j7UJ0ssUD28c9pQlhfAp/m6kFc5uq3dCvvoONYN8JP8/o5qiYvtu36fEi0kY95A5
6yYhVIl2a3pnuu7wrqyx4FukyuQ9hUNHAC7ABnlsHYu5/H0ij4bWEj9HaQapWhQwpqcT2kTHy61v
IiJTiYP9G+WCcUw4jVDDlPQn8mT3/IByHXFY87rQignUfMDLhnfdNkb6BFtvyH2UYJHrZd18I4nO
xfCp9xGLbihKt17ZHDRK+W2j9IxV+7n6As5B+RG3A/RjQSh/ZwlbJLYcROuRIUPFN8rONf8jVUYE
mCST05haL6F+jnsdUbrqfi3nrs0RMc6GvOOassNNgnuK8LzUNfGScJ6NXt1eSLq8ZgxdAXZNSOBk
hpcyAV6yEakcFjhy6WnpnwrCy+syL9E5J8X37xN8Ern0SfYJHze/wq5EQ3brCmyjom6EZghx69tl
l4QdzBtjE2V8OXkGdUBWEO4TfhFZpruH50nr7vErvokLv7rhs+DLNy6qgyX3QpDbCnlF9/aiHc+E
078wglfICAVSajQThX5IBoWro/tGLZpJhPiMqwHcEfc+2n8fOWFp9fss2nF8sQPii0DligMSJyRP
Q+L466voZ3/9PIt4xcAE8xV2Qfhabr5i54M4Lom7B8inu5vQ9r8vHFSSFmu1U5H/0nDYQAmKPCLV
m8vyoUbPbE74Q+rhrHfOEVs22bUB9qcIzi785vOKwUZBtIQhBHmmk9rHpIMvpCIJmtjR8aoCEUPT
gZfPnpxF+UWWUTbo8n3x/74Udu1MokWH19gami95J+fDMIVXfmht4o0FXYZ/BwYiGfHAGhjwcBRW
FGXCYlDAU2Di3bAMmeR1jvXfm/gLTISQ+y8DtGnRbfl2UPxypLKtd25ozwpWGVkZT4pcXBDIZIpd
qGGFUniWgrYAmZC0oQJXHbIABSTAVgJYEsYYlZ47aEwwR72VoOU2q1X0dqhdGTYvFHIFmfOr3for
AACmHaIQE4l3KAhOwQVwV4EAashb/uqmAib7V1cVNgbpXOCBP4o2o5jSaw0CkFz1DzkIPBuwzQ4A
pWBveNMU6GwAXW+8n+LfKdAmwWiQ1HbkVeA5oiddQ82QA5F/gE9/B4EKBoH0Lwf7cCTB94PpGY8F
Ab7Lbbze3wDsUDcGOtWm+Fy75p5preExQFa3uQJyrCGbSErKx6xfkRl/Uq2W+h9WJyb1vWRIyM3j
+vfo4UsNKMKR76Q6WKNHQ40Q0XdrkCPS02t0GggIUxSb0eGagFKgUNEGyFlC8+HRV3v8MwkI2K+D
IUW2ow1pj90vIESKElvBpwrjSzhfKT4TpBvanQtFZz24ddFFZmxTLxbFdw755aSfPd1MLoauTMB7
FKl4McVswO0p/BOiwCqfFK7irdtGNpd/lJ5cM9BAX59Ucj4gSEQsgP+qX006/bHOpCpdg0CTmrrQ
oR7j21h1pEQvsPA4+HrfSEhMUq6HJSlZMQBlbKpxeiz6YGVkI93XqZ1/SYX3SBK1emWNFdgN9Ml9
+uA1mxdzomGUq60eVlf8rfr34XlKhhu8ZtJhLZG/wBrBv2ko0jf2cZDxKzl/q5dv8bODn5n98GqC
WBP2plT1axdBdjD/LQdx9I6+FcbQk8/9q+VX6DxfSKhfxo+5/CHzQKI/Hd7G6VDz79OBYN4/VRCD
98F/racA3il+l4klI9mwYQkpHfzT+FI5L4qZjZUSCeamgrN07tx/iYmjXPnj7/bXVt0Hpc/4aB2p
Qvy1cKV+bRWkmZVIieTW35AKM5pBzmHR0amKTuV7hYw2/zy7qTpo9QjHqj4XKqgEgVAaP/Sdwflu
a7nXx1jBN1tax+KvtI40oDTpAx2dntUT9Xz58+mjmgYXLenIn+9WpO7f23RK4UDSJap7g+9oHa+o
5z+4qhtSnzEF1eIvn76HxbgYZ/wEm2dGMxQ6yHOPMQsTyYE/ooHje9tm0ZG2eYx/ThfM4d0WZWGa
8IujZZIG5IHkMQDP7jVeQK2+3n2aEQOQbeMWmT772Zzx+pi3V9rJba/KLWk0vpq4qqHHgjMQlyV/
ym1jL3/aewU/iSRIa4/0EJ1NsmovNkM9lnByQfiqaRRkI8tEyVYK1S1AgHeK0Sl/2nvpqaCUnx6v
bFp1WjaVbwgEuAySR3xxoVwLG85/X/m1S1DwKnkGhCS/Wo/qFODQa58lvukDHPGVH9DMgj8hoHJy
aR9Io47eI7LgAj4nHAga1KD26pHT0afxA54+IDiwdyW9RPkfzO+/vyQ//EzrG6jyIyKI1Di/S6b/
DvLotkG7M0kB9CIX+n0EdzgMlD4MH15c4TJ7CX6NwhsLH46RSDagysmZ7+w0WJ4RcLICFWBkC9pD
AtUPSPRpa+wBwhxJ8ntq9kc4vAcj02vbJMd+B1Ke/aT2wsHIIvwJVyPF4fvKdVeAekKiIBe4nPV2
fSYAGodELXhrzQk3PrUtYgIkTyfGPmb+eICq6xKew+UjjZzaYWr7fMMhWWb4ntwoUdpV6RK08F85
hZzs9+uNX8Mc7T0L5Jf77HbCgc9+mrgGR7v3sdUeil0dGpCY+qjOjSQB8MDnlKgqQ+OQ1QK6whaA
XuvrkdMllGSjU4sV3mqE7xMnph3DE84SE8knsKfuNlfER5p2IBzCwAjRHxYMUq2oi9qvxpiQCBu7
PKLtw5VP3oFAiACD9JSDTd3r2b8BQXj2zlvug2+ffU4Mb5jY64QTE26PUrPnB2UUAm4irsIij+zv
uxlc3wvT9rlPorWXMrhvSTKnEWdnLSDy4vScm/tGQJqj5Lj2pkNDZzK/bh99LhZ8eX6bZf0LGPr9
+0jvgbcBJczHyZl4lOdhTD/YhbkK2JWchOfJ48Rg0Plsc88ZeAsX8+j/DsonyT8Ti/ERYIeOrJMm
21Gvuac6yoVyunrFgWDGaZLIvl87NAHIUZoJ37hHQNNJ7CuryhA9Zc4lMZ1tjgCbeCGNz0aYZrlv
tRWjhFsCHg031URK/NS1NpQYCN5/J2BT35dfYlf+uw65lg3Md5oNsqz8htiYlnj2jL22T4YCb9cL
X35BrAjEhIgVhBnbZJckDA+MJ0XK58gVUlHCBoLLeFO/h4gPmJOCBLEtYq7ASvEFbXNdZM5Pc1rk
deReCYIDc0b5Q1b+wk22guBPhoQRrwDPp98VIp18YrF9uli6SyORIGPHkQw4HRF0PBAyAm4OVCCI
MTgwYsLSg0hC2VxsxKlfHrvup3uPSk4Lerx1D97ktrHxgjfgJVvePOJ90YtEHOemOTb0LodL5x6e
ZoeSNwdccYYzcQeXYdpy4VfaIB7IeeQmRGHIGpBEFGz6nR8huvEFzEPD5DyZ6Kr2BKF0gzxBlh6f
NhzliVNmJDvZlvN+AkeCSAYW2QcPNKeJ9lRHD7hKc0Qxj+xst3DrvbQTtSV6O0Cq8lis8rtH7+Z4
DB1yfCT4uUJiaJjrUoQyRwQ/8P76VNHl/+etYJWerPTQaUnv0tsMn3Qk6Hj8ZEBVkxJA0RqMGU1J
z791uQE+Smu8PE6JTQb+zME1YntxjhBx5WqjW5cP0ydW7CwTt9qrcvPeiS0JESD7BH1Cg0OAcijT
McgintjIpIhItY07osgRpBRYwYnha7Zqmp2T+hujv1aURjZa2KQzxRDymVTjkaTXVlWbIOrRNUdf
ZA1gVI+YurVVPPis0ujRFWDkaazj4J4wJUMCb4VQBWSLdN1yz4xMGh3B2kdA+heoDMbC+bz59XlM
9FT6henSHXhnPOCpw95HFNPhqQj7gJu4sLFia4ldH3s0/0UnKtiREbDKL9lgcff3iO7JmOEYADgG
bGZwNEyoCr5AmGo2hpXNPRsv6U18RvoGuZWvUx41NKtgKjK86AezW//F6kUTzKDA9IiopddKo6MJ
4lerK12WKdXhApk4Qy7nurUmybYxO3VjCO3mKD2mR+ld/CoecN23gidFrxIUHCDxGXrCvJehQkpM
fvVZvfFHoAvNGED73+fASDF7pdwt60myxeWja+nEyIxKHLpcmbvYFZ6jUxeDUOkGcuRYhj2d5NQV
QC3XR37w40M0img5+pU0HJcBcIvs/A1cA3tFDoSyLjMF6nvMtkD2vBKk/+DNIxwwR1FMVYQVJNBB
g84QDzgCrfft0Zs5lzSShO5PeUw8g4y5jvEuT5qulR4lnS/n7t6KDnl9Mpk3X7nQhzgwjZJw+9xl
tZLxDnSEEAcK6p4qH3u3Xn58Iwdhjthy5+VUDT4r5rf8yNEZG0//vOU7piwmcTisMo3JqcSBjPGW
iy2Yhg7mV9BNaYFQgNweOUSApaxRYtTw7n0n50tH3VBNNmbmDEyk2meW+6yaMgHQW7hPoTWBkJuQ
gyQNfvM59YU6aBt4h0vAhX1i35ixBRNpFPY27Inz47+WgklF3ZBpghG/ZekWEGax4j2kXWvqveLZ
ofB0MHaUIviMZaPJRMaqLi0sbf1lBuMAsoSx1Tc75y0tREP91gN+Qd7jQjdi5em/yffxvxdTBD2b
jiOrRXvGWCA0YFwIRFOdYCXFk5a7tTbgIwOMQtnavSGfypOXDtyekR9gVmKnZspt0bA/0OjMAAO/
4olfus8Vp37J7MXRWX1+y9RnRcfAghvzW/cDCnZDACWdRvIPAP5GiHPgZDpgVlrxYKpVerx0uWvV
ZKJkvCVIJqBS0WH+r/Y6SKlFuwS0SSH/6ZP15ZqUgBEjw5Dx+MaRnpwFrUN7aOxNjw9KIzeXO8MG
s9iTxMi9X4fGoBOIKoQTDFdh5WaALz7wDYK88FmQY6+0Zthu0uAcjbFL7yGRAtLCnOVHvGNl1O75
GSIm56U8MS5IogDmLco1XX2ALwSPUWqsvJEGYwWhkO/mIQAIABOAN0XZlcqhJkOfLPT4CU4WFVX2
wgHv6rQmTXqb606Sr2y0K8Bs6/NOjNhzgHfASgCe3I/Auis7nyJ5FyLxMG3vmyta4y3zY2yssv59
Gw8Y9mzHtRnoq0BEVCqAnVTjaN1L38TgnVkfLRSFPmDOyAyMyBezYJnw9vRAY3F4IzmP6w5vO4F7
tJszbite0M7FHrEVfmctyBHUo2uEfIqsIJf+vwMgKgnkq+K+2jAqKvcGAl0PmOAJrBjowIVvXfJD
nI5TiXtEROZ1Jn9Zj6AAxAMSflwG/DJH3iP/l57C4oOwhzFDnmYDnh2BmCczLs3M+0SUSD4pXfYN
V/HJkmBtMNKcXfqfkTrQ/qr1eYn5KQkqRpxgGwV0zJ5rXK+pvzoleSGqqQPs6ynQ4OkKOLvYtMgm
DACBtb1W+OglwMYpw7S7VHoS3xhDiAKRQxtDmKPjpREheaX1U7D40OAe43OY9zQUINADolS0ytYU
KZDEQBB6d6EZnwxPEraBclB0fqgM3sOYZDPSLc8+21tv9HH5+vQ35MbDZFMroAl75WKHKJHHUSA9
Qw7YPcb/NmesVzIXALJo7s+AuyWWIT1KA1KtoSzACBXScInRWekR2lbQ6OQvwFIGu9BxiGhgBRxl
5hYVKOnXVHlY3EBFk4th9Xgi54in04CZml+dhwB2WB7kJ0kk2R06xbv3XMljkWmy0TFZ2J4rNSCx
zYORj4OpkjzUyOJRiwozPe33M+mbeBlPeCL8Th4mIUvv9wAZZteoQSq0NaDbkLT6d0RBZz3/e+Ry
BmavGSP7xdop8zOTOfOpXC+3QedHI3tQEB5xkOOpz3SuozRDNPCd8NIa8KJJD68ZIm2BAN1Dc06Z
zXBLjAxvgeVZwzaQdIqNU8A4r47S6lno+ABVD4Gaj9v9NoJT16PWZcgSDjI+P32KDPq2XYdZFZ4o
tWFJtNOWH4qRoKFZNoFTwkyalB9PP6yyvGOGt1k6uLeAkmCcBT22kdjJBPlVdOwcE1gFeUKeeQ8h
l9fg5mYznarYAa2WFbovtgLut08tiU2//WB0UbvdfADM99sIkrS9UrOb9HHo/3iKYECBHlpzcmnZ
2+t8Wx/NXuKAOGWZAfMEaBl5eHTX0j4lc8q6cJsbIAOOxsDc1BO07Sbfv+/fR+0YKLBvW65Ij1yD
oiOK+1RD7HjOWduOBmQHpwavMeRGQMySAvjMdFQZgPc4ANuTDp24gSI/mAHo1yNqY/eAl5OrIc4p
uplU1mp0/Q40JraL6cDeXcCqsPAhnEOG7T5lDgTGsMiDefy2487HyVeN6DzPxHAApng5T/+w76gd
e60dQS24UpXTesivjV6MvVe3IHkwhW5IruAybDgw1/krmF24yRDFrLGeYnKo7bjE59mvSE/syHa1
AOlQI8a96tq7zF6LMyVilPbImE4kc4xuPc/VAQfMDJ0GN3cqt8sD3xTAHEevm8fDYeyjG/9ouJcm
2OHPzIrYBQwNRKTHRkeSx3gf3Xv64uq9wXFDaaWYh62w4Zs6BmOGP/3MmTOoGSDXyi71cJ4wQczj
9XUw/diX0W2UL064TvsU+SiSAKXpUPvdWtFnFn8cSmkqie71s4tNEpktJAlI7ZLNJumBKEO94ylc
djw1LXwHWOCQZEK1DOu59/F2RQvujGknCSC/RG8VUBSwD5xbOvJwJvkExf5WRG5tjK3r9M0Ig0yu
9lj/g+bM2JO7FYpec4VbHtogAKdxa2Bj7cRrEswIYZx7YHw4tr7I1jqZh2uYisEBXpSwByfYGLnB
HPEjlBmWF6ip+Ap3niMSI4SMqVcjIXB2lJYNeDzFFfLrkT4HTIHe04vI2QQ3xroJNjmmrDsW59av
R2JFazHppZ3W0GVusyb5Vo1eKIKHLfo/uhygIf0HuAHZ5atY2jPBi3wDBMB8Sh7xJdRDVOLsaQWq
jDUGFaDE9ERr9TQSNPeLAeniEv5mz77Ozm4TCRs40TVJlBaAE4yUHANic1+NcgyyvZxywxhK4k+z
67vVfOv4Aq5eDgljsNsICLSElzJVPFiIT91p26e1pIBFTqLux8GOrHg5UCKOSUtQwKbGmOHQR7HD
a8Ay/JM3S35SZg3uRO/xCe4DQMgUmYshKb4HGdsUvvXHzclhcmmkQ6mHNv2GzXJD5upXdFePJKOe
kDDoDHjCOuQ5AV7YpNgNTiW3+I2+Hv0VzjaCL31zpR71o+hUlJZQ6yhUTxtStH9FKZ58URnl7GQr
XyEsI4jhiHQf0Cc8AFTH3CuuVtCqPRTKv1ihkQTGGNPeKTI0gP0dzb2xJ1dGjoTdkyx1MNNWpGrY
qBG9SqpffkzBgOwdmUWIXb9FETY7GympHLBb+MUkGUmkPzFF/2GUb6pvgSFipzvGcrSTd9KOqXkc
BP8xVlz2WGyrWHDtR5v6QpsWQT/M7MCMvTMCFpT7kQbvnkEHDTIPKNby3Cex2kER0Eu3op9Gm4pp
65ym9qldMLFhJnGeVMtGdJm1EHkJiQtM6kTkSylHl8ME1bgOwcR8MOq+HhAl+pjyHWA75Mw7InN8
XbQ9UUGpZgPy02CDZ0DX+2209pDxa48YgQhGuvmQ2pmQdpGAtssDgBsEPObJAq3KxGYGaCO3Sk/G
HIZb6JxxQ3dPPhIfzemXsBQFzcYQpsUZ09jzkJqOf2T8Se2T3YOkyyFGMBuGwoAuqMTzkS5yAOHj
r/3r6jQUfZyxk5CCh8tBKIdyhDwGUaRkuZ5gZwuU9O48xp8uH09w8smoqmQUYUw/H4KPpPNnYzj/
0SY+0nNhAWDsBYOKwDUCfsVn27YmL5e1cKhxj2XmVCKWeXL2rM6AyAG8dlrRZw6M07LCN4to5dDR
EnTzaEyGHMchzw95q3Yv4zeArV7VR50C4Ou+BkCBToKI3djC/me23zQxOyetOrlANBH5CM0fYZTy
cI3dvTeiXdj41aTTSCmarkZPZ0nx9ePJYQgMgaA1X8jVfchsZMNw5Rv5nHfWLjlFjb0jGn7yNElB
U57XrC4Vd+ruXJMUh6j571vOsw+RhJEOFyMHqQoEJ2APyNaBt3aTGcnATQ56rISAuzmSzmIm7X72
BD4ktcIncowfqA3kuSj1EdRy0yNzHB8+vkJ649bNJ9mMjfqSpmViTA9MwM/X8I7XEgvlFsVMqN6L
JEBx7Hyw0TNetmbEE2yzA5NE2jBen6l9VqMT0LEDjppMI90WJoFTZHHI8MskQqdRXSi4WVfuA4Q2
5Qkm3zm6TSDQBjWV/60VUI6KqBBIBp1pZKsev0w7Fq+1W1HRAJJxHWKYtCUrDUIZqru2Os1pRP4P
giMAB+lW8x3LAFNt3MNYht0bMQOB0RRUA9DZBhqGWJHOycffys5p/mqiMiiqqKKXmkYy+OdkWCbv
46sXA0m1jfnlwBi7en/RAtUO90WceHTY9RE+AoyER6mDEx5sws7LxCKD3d2qYm6luC/+OCL5RySH
8i7T8W0ulWl0ZT+dAMGS9zQOxPi5OVamVxCVP11VVLGg4rEK1/MPHe3hg9zBnOCFwmnifRfvBbEG
NQG3mNVPhz3IgYCF1Yi/V0IbZdzqfpY1fdYilAEjylYCOyWCDrGgbITgo8+T+zVkRniKzCmP9auG
zTBd3K8uc0yyuYOGA3wTu61uQwzQnsuTb2FcZ6FMhTh9lHbh/h5yYKSTo7O++wuz16aPu+3JaYsi
M3KiqxrxWfskplsixo3+aXTunqK6ZxHlKt1kwfGtMSI77puhjxo2ojl4LODktIv76vjCVusIl0Zl
CvNhQqzg1cV2+Qd8H027V/f6xgjsRFAfmAOli0uGG89VCA4gU+YV24gpOhyO+gZ5LWrqYwPZzoP4
yIeNKf01rrxg6qcHmmhEcPdo4KtE+AFm6zwxQ6KxHgAaFqI/1L2i/9F0Zs2KIkEU/kVGiCu+sq8K
iLi8GHpdwF1xAX/9fGnHzO3uuZsIRVGVefLkOdebjvHSi1+mwo+UPuHQ+WjCCn1Oece3kyT56EWI
Sr1/IRJRp4FXh8+H+RydxrSp4dDmEp+hLzt5oxCI5iycK1EH4VPAvyeNE/pzCTsGUpbev5k9Aoon
tIIjxBEW+lNhLVkVKXVbMNQ5B8ResBzly8NfjYyKw23jTe9h128hEG53QEmyNroHKhgE5f1QoUQt
JfIuDCkxNUd/EDohVAqWyC/7Gta9sDj0K66HGNP2oxJ/nNymWbyvzehHQHvi1YHdUF0dnFTa1Pbw
KF+/p/Aoydn2+NySzTwhKybwOYmJYA69SRaWbj8pGMi5zEjcmtghO9EbOWUibc6Aj8dahal2mIo7
l5J03Pe6N/9DAz14ruF8I795GDE+DzDM1qQgS+pOabBjrb45R5Mg135Bz3FZ1b/pK756HVYmT6ER
r1wM/CUhTF+/3Wkxda93ScfqSsv/ch7jt/bY5HSLNa2SYii3zCFYY/tlq/oMqK2iJNYtzMF5UqX5
XEKua54WPgYyn+BMktNmqR4SXdcV2VwB0Pmxi9rgwPzw8nKeA+rtIP+/+LPDfp6xW7HJXTZw0zrZ
a/iM3qP7ojnpkcCqBn2QBHDPAp8pIsKjo6BLObxf6O+HrFYZEhURkpt9Ytz1zQWATYgPD/NiPzrM
f3sfNLm9r2aE0khGG73Vg1qGhbctCx/UOFgGvP3bPUOw+5rsc7e3TjTKW7LPcu3w5xA/os0Qj3ld
CsqUXfkuEViHba0yCPkyNm96+/YOtXNsElUD59UbCxOqAzQLEdx9snrFMeEI0GSYzwcYkCBT8Itj
lvTlNaVPmH2W370OIUfQKHF4ItBXZ3uR/vl3UZeoNomRkpu7VqxRjWCPHIEokOAwFeIoKxdbdSnB
6icrEky7U7qCNM4ImqCx9CDb8RO2/3fA25VDeBE0RB4duRzaKCkYCE3wk3G75T3Z65nYBORMhlT1
2JdOGyJlVisO8Oatb2+7aRJA0DoQcVkS6ELz0M5DkeGGE2L3dmRXuOzkkDOKhGiVMvZXwg1woS4o
2NO8oU7Ku1TowEqMINGzYgHLRu/gQFU8qE16k3TORG5zHg1mCiG0bOwy9LiDBfBS5PuEzgRYKMsN
Zmt+myIQaCo5XW3yVmuJVbioZH2KZEtl+Nbsa8NLKkelH/MnH/eAqSGf3Mk06B7lFtyZVOulTd7p
EVjjWPUTl3kHpxRvN2YfKAM/YvKtSOKQaLeIjKA+UHL8WkdcDSijQFK3yxURLhcJxYoYvrNj96Vd
lWi9cJg4PuHKTgKagENwHzI5J9n2zwTDFNaHjb9/X/e8vQPfBfNYtvIlP6gMbpMcVm40Ao8sQznv
D09HyAz0rMAO+ZL+nYckIfTGIC5AybZh0jBT7Rn21o65AQGhR6glPAchE1yOATT8J8EDvTY8TxKW
tS0ZPZQ6yPdk3l+H2N3+GBJQhuR2bUgwDFY8jih3/seU4JkUXTIZGr6vciXNHdo93H+IHK8bydVe
CbmMrwSU3RO/LKfwZQaoZA9qTTbGU0PW/Dvg12KLh5bRg7L6QT7rg5hQmzIbn5QrWKNlxmg2HY69
t8l0oFDumw7pEBa0tcYe9SpA2HOm2OUXT5FKcgXyhkh1/b0l5VOBAnjq9bDTmt9hlwoS2BXxSkqE
0FjkxDqesDyQFfmdJEQ5QO8hvQrKMrxmyxPiX7yJBVAMoVpkHe47qZ30g4FbQveePz86XeA0bdBw
0wAwu1Pi5qeUqeMrVW+zSEYHqxeB76C42oEprrcwPHL+fgAQxHlrj/HMx2QlD17nH1dUvIy5k31Y
fDHVFEBjgfoHIgneA5oXTgC9Ivcz5sHqgqyBPHgnNwyJBedEI7bKKs4jordiJkYX/BHI70h2v/lB
+ux5h0C6qRzCQjoh4EbCVBp9p43kZA1IPCq3jMvt4Iq8JSIO5jdAJbky76Gi0QN2DY+M3ejBg2wR
JpIgQ0ghMe/xXBA5nBE4gncAZFPEOaUEemupETBCiKso0XmKrMTTItV0uj57V3/aXtODToB13N5b
AFO5VdiDhE4WbF4SUrE2oZeEdQKZXO0SOAjY1upATat3VA/RMkny6BsIbiRLpMJzKNH0kdS+/1dZ
0H7XfkgpxcKgmn4i1KabVHQeKC/JND6kN8AomgJs2WBJ9Hya6qjFmvdMzZj/Fy5HQofj0H9yNxEI
AlNlpsEbhlEnpj/1DhWnBV7jZMMfHj1u1BgFkFG9Q+2PlQoXneF7nT5G4dMNoQBQ+Zw3k/4GcXBl
Q70j2RuZAKsXHncBtbUKRxyzxjrxkCI8GHfTVtJJrv4sbsXS2d7JPieTWwcEdtQr9km461hQELct
DhZpGf0ZdpELFZO/4nYk371PuG8paS750hwYz7xO1ncb/czlXLZYyBgO+Rd2EJfx2QtFNg7+uEVc
SHDWXhKIkWEO31j7PKf7CX6k7Hwh2OFGwp2l0cUYCLNodC+REONrCYHk+1EHj6HB8DTFuQxzCRzA
jot1awV9ICLl17pItvZt2Nvo3jRiVMpd0nPjaHeHS2P773+8lXyWFAdknfth+XPGCHoB4qwTRrbk
jhOQkht4N5pFMUfC40uZDiwYEVLIh11FGmQAJ9CXDAaAfCtB27zjbgfmADBnLV73E4Uy5dW6XA0M
k0x5t5tzxRQo1/+oI2pH/GZF8Wo5OtNPSyzjPqcf2BoUJr5wJsvkyIIn29IDUzsUy+wa4J0BqHxl
ypK6Rm/vPsAOkrw4GFCUdYnnH0BNsyZIhKC/WuF1gwvZu2qPUF9XAMSliREyNQJorBmMwVFXIMB8
NDW4BtPAm+/fWoR4Lc94binozl63HdohwOyRgaLVFTlW67gpgTRrrRhgCXie5Dx0UPrayCzt0fz6
me/tgZNbIwQ+vdqKXsbfjVMke3W1Nw9a1xdxX1GKBA2xBzHzYNgePmhKm3Jjj7CBRQ61AYZdhBcg
knDpEqgSwvPE4jgYJg3gZWBmPs279mOJ9O55smzzVGP++XDUDR0A0Tncdw3UR4leybmKuDNhJCLW
JEIytEDaMEmgAcCdjrVysiQMWHrsG4qzjN5+EdJcQA0r8BUi+rCFhsw7JZdG970CycGg1NhPngw/
/XsNc67idPvUbpniVXic5Ce9AZYLBWuSCoZFSE7zy/PLSHPiNL5xDyZpGRN3rsAF2NtYRrGjwM70
iBAXhjZnLHHgC3rT5rhtf/7O9JDrHZHvhnlm1lH0mLInjduoQ1eS4RzQvaOgwTMHikyk6rMQ+Sys
rH8lpDzzNq56Nmky2U3cBjgrbdp2PpMbor81/9IozqvbRNzNLZo9NIfXLkVh1jO7f7BaW6D2zoQq
Gw9/DPTQmrSIkj/UXpso54FOIhRE60NGD5iOXsYIbgjWBfQOskFA9GAbqe1fERiipMZyUepg6o2L
yzp/3C4jHn8mIdrJV8p0nIiVj4r4ZX9ZNa8hyHbnYDz9qjZq3ClpvVNZnq6QwhdrScsGFGhYEaTm
gBkgy0Eua8Sm49YHQ2oql2m/qavpC3mM+QDs1ygmf/LwK8mdSGU6MFvRe2DwSL2MaWNbYX9TYVZH
scZWku6wNaeNx8cOuzu8Ob0NB2gvWm49x1/wBhMKx7Ez1tfAkS6k4XE+LMjQlcUHoRhXwIK6w2VR
V5lfUUaF4zKnOQ3XpaaLESM4I853rDRXK2dhSs/oIlZJL1WQN8OwS7/5ibopQnkQsKNjpksq7A+Y
eeKsQ+Z6WZOzogJ7IchllpN/8bzgxStPy09oF33pzgYbRXoo9BZp39wmUUfi+t/JokVQGnN6xrOK
8J0rIZKwlLhKPhG27FPCCGx8lwf7vH075y0ZbXE0LkfqTvfaJrVmwID29Ta5Ma2lgKRFfMHX52x+
nX9zD8VCW9LFy6gMueFUb8rwOb5hhUCRjd0TT2gCNCnVijBjSZSSRBh/lpXW2uB3u/vgLNga3fyz
/sccoGkNrIcGtK0yZV7zHjj/YhGKIfCiDy0gfGG9wBncYI1t+1OQQ1vqMLJNoW4d54Is2mUoJ0ty
zHcv2NfISYsc9uhkXBBNvdt4UmDPIEcvzA9lC6tiRk33HsrUYdc5x12CCulk6E87IETYNsg10+4g
3wOD5/qorfk8Le/xZ4KZHmoIDQPQQKX8axJYKKVNr/gFI9+T2UWHGs4CfIjR4SEmNvmMB5Rfxhew
gUjOXgcWaXBpxCP+EUadfX2DjaqV/qIrqGcOcEiBd8Xq8/aUh/feT16HkNINEhZzijWXeeOJj7u1
H8CkG1bSWkj3MofE34TZcSEc7mSdFYn0c/NOgSDPoMy8DsEgkm1l4JzpSKVLft4g2xKqxIMECGUa
cj0OReUHMXZKQQ3WrbenZvxWT1Jx+uLBIzkYiemXZOft0oeRz2lDzDB43rxdcmNJXR7k/PCtnMUL
LF57bsiXL3PS0cqtVy8s2xGuDG6bgnoFyjDu3ie33vu4xTsChi8UyrSDr5VTcmKfh86b8XokDCgH
DTnBCpgcjE3eBBBaIV+vAFmQHyTh/h2qkLS9RwC296UtgVQ8gNvm9khkiDPJC4sEJHwoOZpw0yti
OtUjYUCXXn6GMMVQKqfHh36ZM4LvptVbFcxr9Mrhw7/JX5snzpRMvSUo+hv/YHgKgoKwXVpUjRJe
Ti0SfOCXzXctyc8liZUMXMj3knQvd/++EozgmS4seSUVrfSeEBUzlAVJ7orrpM7AmOLzGzUllWUZ
poVS8Az2vC9HfbqMJeCGpIcMAmMnv3dlUAgzbXJwTNDdgvP9NUAw3NQFJB+HXmSD3lhk/itgL70/
+zcwgl/IkUiOJeOXjLMyyB4FGwPnEPz4k7ErCC4hv1s4gnSgslQZa4Ji8j+iKK5GEupfUwPlQ2Jl
scshtafMsMKu50mV7eggHvr/FRcOJTaLQ/wujSIGb/tDGgTxRTuJtjvkWy/2Ye8LDNLYczJ8Q6+g
jJSUTiXwlu/IyRKS6oI5kOrLkOOAq3G2lQFkIfCDZMakrMQr+7jMbiqmrPxQ0mYpXOSbf5lkZfR2
cqXIYAlMItDCv8GQwSTDdmQSyUukIigDw1vUAPKgE/SdtM5G8w7TwORLWhAqNAv6Bl0I9+Uwh67R
poTKPdvciGLpdkcqxFBKGkDgi/4UM19M3gOgBpk/NQ+VkVpqPejaPKn0LnfNDlUsvigRSTT3XCmi
cP17+M7RehieT578NpwsnI9fHk0TH+yoyIHb2b1hXlEK/A6htGMt2wjLi/3GN0DVb3u7vVydUulX
zuCoqXFjTPJJUxIsPniNFAO/M2IZePiwlF40AOTQH49kJMtQyKV90uG+0JnJigmhhPWHMptJsxWM
xe4IDhmkyeWFlqsmUUOtC4FOGMhQiymJYZRl0MJAiYGyEfJavQqh2TO4/pq01qH/kyEc/CFHRquY
vxFSLzRsbzDQRnLjpTjY65E+faf3mPpZKhBOmckNBKxhChyijkfDid+gA0E0/kg72cLpGAzQdOwb
CxpsUvJ95ibPEi2sFF9ZEDffpvEc/6TBQAkdysPDd3Sx2Mo2GNBY15gUyQbLbm4Po/Ok/nk/YMN4
grxB7ARPk3OOIwwp/caanROQDObIBfDa6qSEHKr7KFE6swqqY1cb3nb4g2dPBnIrT+r2wPzsCt+4
qPU7OWdbu3di5W0f5qfNCU3BiIjpcQcHbMxOm8+qXtEGy3Ix0Gs+l+8c6EjKN4NZf8Zkyo1l32AQ
UVThplKdglT5+4SnoMWDwFLI4sW6k86+LAg0ehoqEg+OD30cbhr9Kbzuw9IzkJrhLaJG/4ya4agD
84ZEkFj4CbTMIk7wJkE5Xrp3ygWtm7Z109ySqFg/KJIFwvBj8KiO7bECZCtlB20OzA5pqLGGsjNv
Ql8fi2gzrYLA/1OS+ZBchtHyAfZvU+Ih0odpUdtQOF6q+aIoTKACEdZ6hb/C23p9jPmunBeBMto1
XZtybW6UE8SysJ+CcAAD6GMjuShpMAGcDp8D14Jfmacwab8GfXjQGD+FVkHl4j3ubK/xjXPtmfw5
FnFJ1YDE8QwMwI6oZrKDCgK+9OipQ7oBDmZQAiaIgxWd27i44CbBTnmL2nRECRrbFEyYRi/EXQFK
WQ5J/ZdsDdwGQSLoqP5xGYAvWWLwTqEyi3I72K4sZs2MrUTwUKCXAC1oYDoMxLmrQKCy1Mo3ZV1i
bUeHV+BTWb9UD17fj3bAibAILm1W4mxpP93DBhR28HsZXIN/1XboD/IA7h1ZOOm3AekVYgF9X2gV
wXRz24xRKu/2ycTCRWUvYemWZZK0moMI8vFa3Vc0iLH4wUfIgHnF9kWW5K6lepSXZQ+Tp5cFmB2H
gJB1/ovHC0fJHip7QG/Xn32yBkKRbJyysJcsm7W5EAB0MKMp7qx/GiZFT+b2MaF9i0USmPUoiz5F
TranL73JsvyWKzR/5LJzeFmcHF/9ewikz1U0gC5mk93la3FIflYAHn+tJTqCNFRDN0QqHBjzuipA
qQC2efcRrab8IbOjIe2V0a3GqdMn3v+j3fpEx13LyB8htec9dL4Zz1vPZ/1cNsP2dQTIdMdB6LOj
yQcTNzJuKnRLEzoiUBzN5HRG1TQoQcja0b3yIBpSDNjx3z+hilL6BzeC4U5X5klH/QqxeFtFQ7eP
GVBv2AhUJD20fpqHx3XDoixF7BlQpZzL0ncJRH/4YcFBZFOgIY87oG6fI+Z/sZBiG0jPG6JoBCtN
7+GZiudWBaqmpvYxiChdfe0Ey3X3jLgRgiBAruDcTA8dYxpKlLlk2siOw+Vqmm/ulGzpsrWvebzZ
YxPB8/P5O31EgGMfBCqsiwqhE/Sb/YIIlJKDGOcJrkzhTToeES6QCNOR+9+2XitWLLXlgd7KJvcx
qO/fWkbnDq5F84i3kOY36v8vaAx0lOOg9EVA9zxWRgcd8QEkKWy658Ez8oZxfyHpI/yv1+TRNs7I
zHXm+XeMxd/y6t+/JtEVuzdNcR+IE91ewixp3BoOP1SX8F1oXledQXv3Ze8B+V6C2VYDCo01OI9d
fybldaAfHnHV3t7Y4jHMpVMHratWfO5g6IlYOol9jYwkmq7HrNvZtPOkADYqrj57UllaTCv1U+jI
o1WV3weDPzr18U0QAwsH3ZQcPYk3zxCcOKbZ11ziynajJHz1FdU9oeOEqkmjApDM3yx12Aios8+7
MN4DVxkAhU+P/VldWpAJ4Mm01Ivz6lGlhIIGV7Wdvk6eer65b2nxqseDNmbkf/0TYUYLlsn4Wfs5
96u6W9Uj3hcXS30mB/RC0ECQoWYbAW1SlqOSces0eeS6m05vxvkDo9cfgeXzw1LvXUR7i/Cmgcbu
ddRiKKDel9/RUqkdFdduNtBCCXtyA7VWs3buDNhbqdDTyxFBxTitBwr0DB7LEW+Ql86779xvjL66
pmfw2YxoxFqSMzQJzB5QZwdDtB6IdtrqRDQZlEGtGQXvcXkDM7SoW/HjPlBOF676cUrfWg8R1uPi
VqoOnRbXkVqjOADMIzN7iRjF4Omh8cAjuOe7/RImw9WvW/P9Cf2PWg3KZ/BEv6n7l9/beqMe1v2K
7Kim/gDsBJG0C7uwTZoP00qp/EY36UOJesTXJ8SAM3wadX1/BafvuLlsLs7NZ1JmJGPwxg5MN8aR
DhEaANDNhChGXWe56h+DfjtbDj4QL6dn6Bg9tlzuH61Vx1tUHQJaHW9Rv/XU+99oWa5ptFl+3RZF
YFZ4+o2Wo+9g9c5XcHOf6uSiulegJgSQbveYN6BFlk7A74G60T270cqEVHXfUGoqDe2sc9ndn0lO
ezcU4v1L67YCDjH4Xo33l+2zGlcq/KaUVkPGs66upixxtPoePdpdcuT3ByfQn+nH+7ayxz3tIY9V
SiGLm9Pr36QrD6Ov66hDriH4xKiiEsROaPfrYbNjia3pWfugAQQ3xW5CQZ52EUdF6kdRrH6wREAf
ybU6Vof0MBjtUQlr071LD9vlb0Bq/rCaEKO/Q0oz1fw0aRi9gQm1Ra+WRr34QBUEDBo3WQuOCXXx
wcsjgMj/9opTjb8ULNqlz0o4SPbb6ycEwILdsUb9ZjnPTymBi9hTHwxUI+E78PkVRgZ6PzewtxcK
PHSgQFXbfPtw1BDCsYkcETDwBwm+kSki0UBv73Vn9r35H2BVQgIYSew5n1UfIdF92KOd4WGqQeuO
MKt+53nRkVLlGWj1zJImfsV/ocbcwYzhYRYE2M3HAshncPOU9U2BlYfFOdFIM99dcGe5hCAte4J+
BIF7oL5t/3wA9YiPdXwkM6nC8pydqIw2jBcY7R54BEFO4vXL0j23w/fTOdfGvYRKz9aLLq+6uZ+9
RTkgNAeyzu1n1OnMSfcBE3KQ5Bf5QAP1L3jpenu/hrfILq5++qSs58v4i0HbkvzMKlENyO0ODI4b
CPTXvIF5n/ZDVG0azeGdLiF2K21QW828Eo/Qx+aSg/8SD7+wUHL6DQ85nLtqcLArFRbyn9Z3MUB+
pY1+Su3vFbeBCkg7fjfCyyMmG8tPgaqCInVgxLTiD6twNfmAQnwbdKaxEKHQ94L7/oJP9mZVO02b
fHq2WC+JkRvfIXUbgsEeK9OFRgdwNtJWGFDMXApuLNFnNKokqyNP41nr4Qrbvhrfh6Ecgys0ixzC
QwnuiVeWUTBzkZ1cjtghTzcwRgrpaH88Z8V986x8Nrv6Nryoa+PEmJAe3/fx4B7mLA855fMDHG7v
3tobAzbE5WmMO0eX5aag/HztWqjJsExXLWIMFek0ey82JdfR12BrJdEn+qfpzSsOtM2xIrZZo94s
6WxKKHcc3QOCRidI/neYF8Q43WMApHBnT2Ih25OZKmyxbbgS7IPdzpaOWBKSS4eVUz9sEI84osRG
+HqWy6PGwqxyLwE5maSvFNbFO4cdEBjDvvpLbAfEp4MGAyKlqzm+WwRRUJEPdivJw+zjiQo+nRxU
3de1eHsd5J9NlmUbFE0wb/D0XRxvMuo1SEWQTGqUVI76dss9xf1NCwJbc0UNxbVdW8PFkl2Xv9Oo
bx39yj1R3+vSU+i/pmJsdcWJWxnlnJB8xAgJ/0zFMOvUxhMvmEYnzRzvxCFBNi160AJUV/pGBheI
YjdBK8Is8SYGG5Mg+Y5Ey8bfzBbAJ2aIX44RUukmXWiixcLrXxpWepJWLSRhFV2XGSsIWHGlpTNa
xUzD3SYuxNLZQHPJujU5LJU5jiOfWQ4GRjvD54sF0CIUJL9yVCOYX7R5sBdbu9S2hzfNNF03Hbnb
aTAZ7nEXXWko/11taP+RWA0NdGxkRIIlXUD1qTOhVhy5T6xGgJkVaf/byi4sazVieB8tPsABhOKE
9MmPALXAfKyr+Tr+suMx40AA6+DcIp9KQ6mRa6T//OZGDCAuejxbkAoRlXIlxJxuT/vbiieddA+A
FdDgJK2iP2em3VhucziqCFuhBNJGGV81exsl2ogKm+X+/QnDHM5WqtnzeWCmkqgGwIDw8smyxDeq
zSjToTItp/k2FsOmTrbGYiRJ9tR6kRiQBGVz1DYfHC7k46ZPVnNM41bjGDe9CQKeBoYUO7pq+JDy
60JOXNqlaTDBqmGHp67nxdJ2+aErefNyNpTucYP/OUX9DrrbSBG9yT3v/07mxO9lcihk+XgZfUL2
jJtL5kJugpPIIrEjO1lIOjJK/7Z/iRjDjdIkkk+Lf8MWTZHJGWEtKWfD7glSx4/oL9G2JEWa645+
58mreAw4ANOfRhQxWSX9+A32Vd/innphOOU5uepJMGcIofDJx16bTi9Uq2y+lomRmCu0id72n9n2
NDc33IFup1gqe2cWEzkBaMRkWRTpNV81l7rfWdygRLx5xlGcgRpxRS9oLwajC+hW9OAk4SKcjThl
RISSSNUwQDaYCJRTdfJnZoLkuWL1lCAKxBmO1ou1lfz9/SXpb+KMbATWOMG5V5kT0Ura7W4mRGbz
SnGKQueiMmSE0eaBamGDFWjpW6HcTVEsqVyxBG8bOGsCIGg9fWShHknm2qcjA4bHmBLYQRtOjtaO
xw52rTbzmQwxKR4tYtrM2Y138T+7nDPOG/FmJ0vFTWe58I2Z7zvj3djJaKvhw2epmuSwYcNZGGab
jc/CsJAhkzkkx1ss3EqDPsygY8ZpMTULuSOFCQXeDuwgcV2eS83kKV7N3YRb4ZqeZ+q2eOO4C4Zx
xC/wecpwWSlivBzLZepbI1qnOCpDTMpBtXaxXsg6QQeZfzN8f0ZxT+alXFKYukky4iZxiZkRx46f
ARDxoxBuK3NJpmrI4ulqlrUIrVTO+KhH0x54VxBw0pYbyLqKsZglzyK+vFo6OrtD3IOp1wBTSyO5
9Ivz7iO8ZrnxS2ndg4WvM1GFO34V02hjGaCuRGlWXM/6dkSXiA6wA8ckTtd0teK9OANFZaIhtmQc
XDiaRmw4Roy7C882syxNsZ+bhAvLSuzEXczk8hZcHQMn44Fan4atiJkbnFqlR1Ss8FLlY68FXz0w
cRhOXdvuaXby70nYBsE8+O0fri3Lqp3wFu72D3q/9seTwPoaBAG/LCJZkT1nQMzkd8u0oaKbtrxl
pVFYcO8hon0YDUdPs9KBCvuob2JW/fSTg7Fuou0wqyxZJlgWR1t5Sq0zXXlva0b3o8yVdprNWORT
WKRyv2VXYDwt+NEyWeQZ/ViBm+RGssWlNIr4Ht/X7CEnmMgzz7ZomnPTZFRRuDVr9MVoF6uv2tSl
CHtlAVZY7uVpFqyX7UeUPcSjLNz06fvD51cxYGHPmED+judBTkr2PGese07Y0BYzI974oxskvoaG
4Esoy07quluuXRYqZiKOTtwGWajYmyLoI1A8nnI1ssjYQ1rwKrPRto+LbhNBG9YU+tJt6mkDzoKq
g501gtjfGY0NWw5rLrc2vevbB+mbnMoCr2jXtUtD7jXvxnNBzqCxSWz3Ho+NbuqB7XLrkiQNkS3I
mO539lVv/ZuHpR7vDSf2fS7wYWRZjMMlvsrypPuxw2fyg9km3n20sbGwOIDsCTunqensIL/V39M9
3THw0poRE/BKgck4J9u2XWthJQSy+l+y5vk5MhX+3aDE5tGx5XEvNDcNABtZ1mTzhujB9j398pxF
UbTlFnKPNYyqhqadcm0cjSoj12cOx5Odo+jMyJ4xf+h6wG++pziwQwDhr17odsJ2xwjh1ItUj5lo
U96Uue+uE35XtsKUx06b/jgKznRqrvCasMBNjCOFcSYM4YPs5h89PLk8wNxBmDDCXYjcjtF0iyBo
WW197H2YNM6HxkNZC/iFhh4VujnvWMRcARRmkHQxyu3rbEQUrJ8eJOS+RmqtJFQd9T0EVR82ygjm
x4IWxL3+mrwpiI4BawF624Q+aLN3NKbHZVyzitptpwvPB2u9rrAiqG4fqRnT82coFIEv2BLLdOxC
iH5hQX+Fdp7zCHWdT3hS6NvSO+wy29scG9qvW9BJ3ntaKPGQZPEk7H0ERw1Fq7Hae0Yq9Ye99U3B
e+dKsGerc/rWN4AS/UqOqIjdNtDKNg+oUwms2TpberJ9/XpsCucSCapPedLL51UAVTRq/ijGd2Q/
CVTarA/8ygZuaSBlwMumCjq7vdNaLb1zQu/OZuktkBaD/rgQAbaWvm7pYMus6pCpA+BVKkT7CxzU
qwKIbNHcVjjAt23rMBdVMHr8svvwDba7pMNZ6ingsc1Mymxs0Kjf3hMRHTsmzewS/WBglL5yNGPz
+WtVDi9RYzaY8TrxY6Y0QT1BtNtg0bFllGivNTN1p3owqJ+8O5IXLtVBAhVwX3rdqcc9hCSKmOwT
nPsN5VY4xQC00PLaHEQI1KjNUSET0u47gCZMNgcqirsRHVeQUIWd+6NGExYUCd/v07jslCt2BIYx
koLeLeVloYi0IVbVAs8GNvmVMv8oHYGLC3147/yYtm8GDIyRxrnOjlKSd4JcDViNLVn6r9ZngQsC
vhucgqid8Q51Vq7QLhVfOdIXd4kMWtN8ZQ9IhVRK0bjjPgNjd2f7Ej7EefgGAvi7oQBDm0StNXcQ
Vunow43uED2DhYoJq4RMcLFB5mhYUijxdnYiotfzgKbvSKoiCxgBNEMshPhKHVncayQmR2cGDWOi
xBBQW8AAo7nLI9i6IClUuI+M+Y31HX9NeeM7pQPgW6rTRULsxZ9jEko8xDv+KNLSrEjLXZFI/Vr2
nlNaJItXBm1b686guQKZS3jJQBDkcG/BW/UQAB6Ef3aGDSypTJHw7gwSPyTsosrK5ydtBqhOHIdK
AvqKIv6K2V8odGiL7LOCCnxK+ZemJhkVrhrCpnlKhUH+dgnMCTo4CPo5pCLIAED7xmW1ZPrQ02TT
hgZTWWqyH5N1uOGQ/RHyPQPVfmVA7t8ZwBnAvQxHdyaOgwPJLFBMtTknBghcmZGkgJ5ByWZy1Sip
E/EoooNF+RIDUWQXtX1ylo40yhwMZM2E7gE/Y/IQAPpDbCbBppxQMaHhWe+4xh4dnKK8eAYFH1Fo
kXrGfdXxGAHenUlOLT84dM3+n/wyvDXUepiFHkxOiN1pa1dmgz/oCkajY9L1VmYPCitoCHEonlME
a5MW5RKAsxa1Pmgx+B6Jlqswdb/6DO02LqK540UPEOfhPml6+IgxiGkxfCLvSE2D82CKMgbydUUG
rurFkBdQy+BmyykKgkslkNohUxYRo/Q3ZHC1+7x9A/GKM+I+/LW5zdw6mWmwqGnWU2bcIfOQim7d
DNJ5mdXMW0l76D67082dDv7OQyArG2yC+sqSo7T/WvLqPcKMIndCBITmStoY8/nH9E/utWbTeenx
RYcDSgr+Ie9CLmSUxePxU6fFR9/N2G1pDBqdV/KAl8Sb6M4S3iLkYUhKXSOn2aSn1d9Pkbw1DDho
9tmqtV+Azoa+u2F3S/5ARiaKon5MxD6OIeNKMg8RnA+xFczAGrIZsQ9bO9u+s6FfWsvIbmdWKBnm
z7bvZ7S6CH1CaCMMic27/ETVJXEUJ+81Iq3kB+PxGGCaxY48eCEwBokQ/3HsfyHJmlhpMcs2hHvE
xqPQGY93DnmD2J9LPChxl+SScnKw8ngoCExmfHvxxR6ZGowcWORcJe0RcEGSgBGrzsJak0mNyAJm
swURr4SpVjgKJfDnv8UiFLlQiaQ4BGiNES7IG0czkppwREZNVlHT3FrrgBSSApB0EM9LEjFbwxDD
ifcAk4o6nx1W4wHcHAhigBI0JkmvqUYDpn+xEXvXCmDaeHcLcw/5CLtntqEhCPsEVQ3n99+HwMo4
aoY/JqZgvJyd2MRKZJb9khTGZSFm1dunT7MxkAeXQkhsuWtL8iXXtSRlFmgFMWvOSFi+aqxYXFUI
4rTLcAFdc+3coNqG3QiOdJVRjDP8E0VcKCPAfNpkdXiYn3RMQg1m3Dge9S3L9xxiPsqsbLuavzFI
Hri1nBbDsCAuk2A2XcjtmUluR3E2GFkHaz2azTiLcC0BCbeBHxPf26WMtMgBnDVaU7nLcJN45jEm
lSZwnOkMrlW4iJbGiijifYsRgm+MDYqKKM/ySDg75jLTSagckLZYaCqDcByOhDZr2psl+vQ3o2t0
uFfiVF3rG0gdogSMjKce9zikFI85KJivgXKcIZnB+OXx4gUMPG2GnxMSs01boStWgl65DXJ9BcKl
TGGWYQ5LCMwazGrPt1jmeInUGVDEO6+4gnXK1MNb3qfy7u1jwjszaZwZKeHj5sY1xJQe4jAxLlS/
M3RyZhcpZlIATnU0+yS+3C8jMlcBTOnhPmXBMJoQDG/aJAZOmcCi0XabkxZcmGP6/O9llISvtTZ8
mwkSHoTVlMTcm1YGb1N4kvgB6NsRqBwFSZE/p2RN+BwFwRHb8jmpc5scUNEbYUAcO1/NawtDKTMI
XsCeevCy7kZwh/xNa42OpxDQxQVi9NklgJ5O5eilIR+VfjuJeXfXpiJE++b0ExGz9/HiiPiTNEwE
QzRl+PTe3sO8OC00SZbpAO0E1VWRFBHbW2HKuznEzD3bnD4w20l/KD8B6OEfZ0+XdT6G6AkuS8WQ
LBp0bBmRtsPGJ5UTnXuon+dttVYcZYrkiCtJdkHzJOxS8hCmzVNLriG48ui6pQWg8NZtB0WRBZgI
8hEtAoQFFDgZKqyBIewIF0rymrWEMER+zDbmTybtcKxKKOP2meAAcdZbi76D9PpxUAEdHj3Y73TT
d0MlPu36Ydved8xerlVMAuZlRIMHPNvOy7i2/QtCV4X3goi3tL6fYRNmnvt10zu5DP2UGnUGInta
fo2w73SEWGXsYaTTfeJ0nTaW9wM4ardI9djphIIxgsgZoqZBdCp9nkgLwzkkJBotbfYekto1pR/r
jqn3mS51BTaGuOzA0Mt7Zlf4Z1ATmepNt0qXHeRtO2bRsw61IrwaKB3XF3C+0epZSOhCEu3MyRQu
yzUn2r2NWiWWKebjPicRgdqjstP28YlBzKQKWke3Ot34tHyd9G4n6+/thaJE747+osyLA9ITDYmj
0+tYjftHe/acNg60FC5y/fmBm8imehuiJUiGNu6e6Nv47NHjpwuu1/ZePTiLoxv3SXYx+cv9QjSH
VZF1p9QEeONfAb1g/spsclm5QDZ4JH44IogJM0w4LaOv5iZQdRYQgH8/knwRa2ZR6eYoafLW7SRN
BRGJbKAmcMYgmkqaH5Hy3Z64Qmh4KZwONNDDZGeBYw2ATmRAFPrleeY+3kNFkEcevjcNUNKN/IFX
jPoMLcp8IB4+PViDZMCO10weN4c6DezZr0riB+bN2ZOLAmDAKTe/U4XW4EnFCzAAAaEsPPo+jmbh
QeUSJjMfr/Bs/sfTeW6pinVd+IoYg6jw10AwxzL8YRiqABFBMlz9++zT4/v6VNvVHstSgb3XmmuG
xvkgGz4Ypl0ce45+wlBj0Xq15fpIkPjdqFuQEhxaquV8rA/sLJwXKUS6M4O70Km/F6aFtFy1+iE5
bvm6lGlBha8O5wYWDnDcbuVGre5kwCX7wbgLkApYlTBRDscD7cDwiWvEcloMlVgmu1rjfu5sBmJL
EKMaYkFgnwRbnWGIGFeZspfQojFqwpU4/i7e/jHRO+LSuE5gEw9GPhPvF7l/PhIoS5oZ5y9rZ+V0
sksv8SZCaaQaMpRFoQ++MLfiRfmrYaPgRwdSWpMbJgwn7qo6uxc/Wni7pwzFcE+GV3hvONE46xgK
wZ0J+ZlMw3cJioOXfDdSZ9+ZbwlGgEmPgJsusePd/h7wnHdDRfDVizblTt171/A6xFSUBmBAWKIY
NoVPaejKX2Ne6r9Mi8SDOlrgwuPihTNAnX7nPy+eXIU0YJVUY3VExlc84dF4E/jpr1WgLrNg+/g3
Jvb3Qvbu8ClxoI6A2wIHwk2HRK/or3eq3KzC3gYrADn9lSA6JX4xvkdNNA2j20taatZR8H+EKfUY
Ha7xbCG0VnBBaC5bTRmX+RbbwEc+BO2XPWbjeeBUDRUQgzcVck26zpg2qgcCjuCstEz9Xgtq+SJ7
8kI+yoYcpExHVwOrTn/v4SzAL+r7nOnppAmW8cciemeDdyM1Mi8Dw952/rIcOJ6t6fr4unwmfmHn
AzgaGkbjbie3458u+7GYu3t4Quac/8JOOU2EalWXfMjnbiqdtPTyCRxG668hvkYTqZhoBn6GIuLc
qpbNcMS5ElJUXvsG/gUOZvIfo2k4mj18o2ZbGZPQGGumiyruJ4dP10KIhzZOnyOUI3N2kLcyRmMg
jJjhX/++5IlGyaWMtXgb0ecysd+ULzJUnEi1FRdDF3JoZNLK603XesP+0RgEGU7gKQzPEF5oZHHs
+lHQieUTWi1oiyFEkL9qOSRpvGQXgLvW3VSeBqkl7Gl5BSQVLTmhwu5EIK2Jq/Ii21c7+tpuHdIa
f2igP4A67jd0ATvfyOFod7KlciWrxphGgWsFl7JGaVBcy0PKljaNZ+U9R3m3zvb8DowOYEqQ0UZK
TDtNiIYLfZtFrbgG/UwF0d8O61VJhGg/Ztnu/gIkXP+sovU/BDZ6YcMv0H8jbY6C6aCdrb2kCcdW
FGL+T74f4slWTfRN5Lz+/L0hmL3jgUXaxaRT7KTGD+lsYak6SqmYgUwmaAq4NIeMOpB4TKybpi9j
tjrN1UM3JZ8O/yessxTEBwBdhfMOJrRYQ5xOUYo8WT2lbKpeuqd6YfZbPwtswlbKQVF25XNAQYNW
vyYTaJxfGjanGG2ET2CuSiYO17MgkcL6KTlyAoYbNO7wvTXNxcskHVbomFLGooHnqzZngQ8esOMj
0b+kvtGqjgz4WReNSxv1IPJYFb3Yxx0qRxZjQ19/SV8eLC2c0BiU7/1NBKKBaeMk698/7TNm9yd8
rllpJl2ezxvJzphJAe7Nh6cv8+PWlY1taz5VNJHpXr59tM07nPNbYaMhpAjwbV8FqB5gbLK7Gzjq
8w0UBKhhgS35R/27IiWH9fST/eNq/ruF36DKJvIDQnXQK7w3iZujhoSksDGTE+5XyiYu7Zg9F7qf
NQ4tt2RFhxJFclrtJMlJH4yCcNtUCzJrUFnAx/pmc257yOzvY5rNzQ91A2r4IXbneHGfG9VRyblJ
ZmUBu5Fzk+xSB5//LxwJUKovXGJTDPcpI7QK/hHkMGb+fTUL+cVxtAQ+EpVPDuQHaMEgVP/LpDXL
5aQjXCaxTe1gl7Vj4dwqaJV0IRiRVzvwhbYU8mtExj85bQS0NNNts0uR/xQ/iYn4ORnAXw/mTczu
ZbKtmOHS0BZd7GXxkQfwDOq0J3U9gLiJMRdXL3taLi3ZypDFv10fLtfhFd1IC4It4EMk6N4zlsVX
6IDZhReMveIFTI28O/XaQik8JQGzgoFjuip9mLaA/Kmw/bxenADsbJRUA3YvSAkQ6LQhx8TyIFiE
dJ7ouFk0xryJT2IHw3kSnHufDmqIFP5NtD0YHtx6QaxIst9IxgCzp8zIt1UlDHeqmfRoIeHXtDmV
UzNllmrE84kbZmvIq/A2Bg+qthEgjQ7lN99yAIba31ptjlH+qNiKWXgl1kCsqv0BgqFRSCXQM8+B
w3pS1vKOnMHGy28swkZDoTgirC4GhvzD5edZaxRHsJlJyX6zksLv/C05CZbtgWsvQZEnYotdcBbU
3mhLdg2xUJTECAbWls1hgVzKYTSYKVoP9B9UVsjeAC5RdwIzXShbtfNbuNFFrNAwSzBYYfTNBPzx
2Ss+XmUTJI/xTQXZg+3EUYHB8vYnObGfL6R+FM35gp3iRcMxQOc0qtgAkUyBEx6hWtenHIhNHvnS
KD4ObbxkIEuBfYYj+KOv2kbXx4lcXDQcM7j+FfTtNDhhPGa7hkIl0/ujQ9RGcLSgjTajU/77Lcb5
H4eKPqe8m54yzkEtBTP/tR8yZYtoI2bQWv3nZyUidSgy29v3kIbTBAjZ9IJwYh1JtIyG0/bjiquI
oTCU44/b6mv99SDtq1Ft5nPknysF71AlHrAit5e3TNkEL2qJo18/XKNt8zEqLW1s7BprOrRcOaCR
ePdzk/uW7RO/ob45v+t5S3aPDDdMPvW+1+K/KORDn9LN1dUbM5du3g1XKsTZt5vzFrk234MIPiw1
Q7FFWIalB51F4rbg4P1U6/eAheZbuNqb2ZiErMlrz4/12ErIDLQb2cW3ih0aUE2dqcR2JLPE1crp
JxAMHHialr/sEVL7M2ngYoVMjUNUOu8Wft6qWVakysdYrcyLBp+Ccbv7vgDoxuZeDm6dZDcbY4oG
OqLka+jTldQr9aPY/fYSXgDDE+eohaKOTaboj0btNLtcPnW0Jt0qDtaQ61g+S/RuZE3PdYBBMHGY
ARBfhW1dm9jYYghHofizZ1XlVVdMXi2PFQnLFD6RQT8ln4uFgRWmWtULRFv+D5sPlWVod/Fci2xN
h2ibLaLWMwk5NL9C2xp958Vn1mELb3nfG9x5UHeKuNf0hSdqMC2hF/WuRtGB4K0bBbWnyvOeSqia
tINZe2+LeemPA50qTHwWqT71s22I2iUbJ8pCinH5Sqp1SEGh7evBNYXA3wgjORwtX5PutzW8TmgV
0W7Xq6R3eE3gtfMvQcfofex8n+VCko72gNqhWSY9ADnU68FPtqk0BzFcAp2pqP755nR4LwSAv5gy
VJ5861KaWy72OkJpcu8CWznweIxxaFfLesZWDSJd4ltg3rifE/H7r3GucSxyCi5NIH8+lJI9R+fU
Aom3LE983oSu5MDqigYujdXkpFSGE/mDLkGHo0OOrFsn1/DJBoXsz5yLmkybvEsXo8ROdWSFapi5
RB4JsD3DogUSs6oytQNUZivM2DyklVJq4xa+ekUXwghHbhFshMm1tznMw+pMPQ7S3bxdil/abdbw
9xN+NqD1wpBurbIpoxtjg3wpMX7BkeflRqHdcMGeYt1WLoZMPp1I8iIcDYiZwpHljjOhCGfGXTmw
JMb9NWbVVvnO31v76j1JcvtFSfOgQPlcNHkyJKoH9i12QJltRWTFXOsNIwxMEE4ot84RyQ8rcgB7
KiuQKzcVQAE88cTf48IBWq2HtnxlPbYe/aJbVb85c05slNFHIzq1xtlfHixrSLlrv4AQijjqVNKa
UIXgmPDUURXB0ieAM19rFuP4bELn3KEkZYR5Ur6zl/pIrLlIsGU5R9FTE4OgwGBrQkL09Gj53lDe
DIP7YGA33B/OOe11bQat2FedVlpTkJSDcpwObK5lPHaFq5EuX3OSvAc4idFMfow/VUunPFweflAk
zLLvJdfHIZrcnDxmMGiJDr6zJv2iqBbfVV7AJ6N8vNWDp0jRg0D/KFbFjW/K/JBKe+oIkDhRhlCw
fuVrRwHN+Cw+Uhwkw3nXUxan81dy/VQz9JfUMjzVzs/wT+J06FkVEaJIM+Ys2vsK7hK88tGVjpit
Wq12pf4nJ6EjNa1TGs+yxnH5eyj4FRx8Ck4EAtkBKZ501iBVMsCl0Pk47SI2gRdp8vzVYHAuC5eU
FpUj+3E+72vfnSwUXu/mOzKgkeYxFTU1Rsga6K9phFMKYmigqEl0GlFrwGGozJkBKlPxN+/80FQk
LCZ7OXu+WUdlXIub7JcX4XfZJNcgs8deIP5vqrPoJK+P3X1/mOWtiNOZLcs0mqnssozdpPZUNMdv
3hA8DcVYNdZB0E5NBARvqvA0nplHosoYFWIkAPCLsSn+1vjZcd0x0mI3h4H2LJHBdZP3EFYszcO4
6cbvXxZL/97imPaZV91YgRMPS/NHZX79fiYrZV0+lHW1MuaDw+cv/6vz0WAR31g4gg8RjeEejn5K
TwdHxFO3xAufBjvpqT2MBeeuwWKGD/4EN3S6LsxX2geW8atuU6NbeKa/yU/vVcKYAUpeIzz933ua
Bg3uJIQNVFqn/slF9idJDN99T90oO+mG4g6HlaU0Rzdwyx4mhvxwcIsRByeFx2KOBkxo4Xk8E0aC
wCEzYX+jTqvjez/cKajhrbV/bR8MyehYM22UAQCqdjZYYueQGJOixY1SLJNsO1z9PWdGxAqxDu4B
ehOGkXYBBBOKwBsClc4fLOtQ/p6lp4rof8dj4PqyGldsSF+6ROWOiE2641bLlBre1K4GpeKCLtmq
oRqIzgnZk+UYpgc3OGbnxoq1m5gVF8kkD0RqTyp7A9mlJUFn/g331QrDngCXn3F3RYAsgtaaG+N1
+UdEjQzL8eCqrUEAGFfieWSC0srKshPBj6xzEQ0YZbb1nbwslm273xsPVtfPxu8dmmctRLDORzDK
cWPHUzudqsEYh+TAIcZsgA8T1joSOAbyjQkIba/g+hLcNHUcUlYwTrsIfT2KZhPZFBr1wcxSGOFI
zwAY/UVosEYTtMB50iBCVQDN8Vwu7HdM1xue+9NowMKHwwPwACaPTPABssiElTZtTDz1RCWc60e6
frrJo2jmOrKiH/WAf8aX6bPipEMvavcxijed/NO/NFuHLNyF23R2hSHSIlsWpzjlSSa0m1rnvS3y
rcfh15ErdoVqk+f70rSzamNGUHJx5lW4wNmvknvdk9A6fjU/Jjt59MK0aZksDWlucWK0fjVqedlp
Zn+rdZrAZh/A5Rj3PUUFJLf20rznwesXnb6kTnnTlCWmifZs4A1KUjjAMaQOCJutGlvp0Hu15Xjd
m6HQ9Ac4I72dYTkNKYkjPtw+PbN9vYY77b3Acq82gTI/ny3+eir+Yc0uJr050JaJ4sb6vGB6mbii
OAh+AmPbJTMU1Czdb3UFNv0Nz2/mbPWYQgSXAg0fpYEXs6yNCxYGTrWnNKCQx6UKhX8yG2DmIeQI
Y/8PR2NhC6LiEwTw7SJfZAeAlY8Enan0P008Csmq4DoQJUp5eF8AbqobPQc+fG65oX/N6jG1F7sx
NBGaD5Bra8yDWAyJ56s+U5rbHiAdCx5G9oDx/wB3zR9x/0vkiDfi2fhxHkRlTEdOmcA33U061weu
Mitfcr5GgV0nY4v5PHnhbCtfcY8qu6LvJl8ccRlsC3T5qhNT0NEXhxNw8njHE4j/Km5WTGiFU2kF
fgu8xIwJaJWldlcezD/9p0bH1s7h46AM5lz/A7+npuH1ssvyHPwQD8YimsqWd8ulisSQ0pIQOt7/
i90TI8N/2yH9G8Z8LGF8NP3ii1CUrRbyEybb5wFoHH+Zl7hRTV61E76PChLycho12qh8U49Kyyib
67IbQxM4m3+sBNhTv8nepaQPn0JjKU0RLLAbg+rxgcBNYIiUL7vPFKkjiniUajyK7ZtXBtMFWzkQ
A146yoAPTnhk230chd0xwnSTw8xHyb7Jh6yNKd5hFYEBazAfUFEylkQXihFAItTHMCPI121iVwje
UYCwwVPj44kWOOSYgKjyBnnHMdgExCiSt8LpkOhIYUadDR54tJWWI9GliM9LsB1YsSN/PyAfjTck
r+gAFJREA5snQONmGH9QkTg76fJjZSm0gn/wUnhlvBWWPeBstGts9yWX3KP5UO6vWXeH8sYKbwjG
0GfoiN1Q+AHNIkVlGccmD3u6L7JKiBXgEXATw6mZi6AzWXEUaQa8yedHIYPcmqBeWBjtoowXOeQa
koAL1yJbgk02EUCLzEKFNW6JgVU21uBPfl3D42XjrAPZh+Fx536miTCDmxoPzWZa5YLLeekEf98x
LhowCgqyt6A94WXymoD5cQ92VHYyOX7GGgjTa8KwefI9oRNgqNK6eKJyqJbKidKVyasEk14b+Suc
u3GeUzbhoviTkZPBumPl1haZKgph+Q9+zE+xyy7VSoOSk9wo48FoX3ucjQ3wrXBD4PUyW9O/4x4D
au+YHscDGtAXSg56Vn4ZaSVMyilC0Va9xtalm9e/ADu/wTremzt9FS7CQ/cDSY3IyuCKF8Kc8co4
xOoHFEi8QSY/pVvA/0WU5WExRw9FhYsZkrWKlhGTDiaYeOaMzXU/bafwWxxr8nGidT4m58r2XUz/
nBKdyzbcC5tXxPhnqAi0qDYuRUiz6LvocZjwSCudlRW1yTz6LRgpSXfNHA1J7wZUYn7BJX/Vb7DP
uCLMn2xf7hGYAqKBAPlbi0yNala4aE9d+ldSDTALc7h0XTHPE2ZXQnJt2YyZoEpFMzzEGEkZ0B3L
eerciyn1n1AVeXjobNOlufkylQSfOdPWS2sYNsSIgFUe32QMZ6C5awBkYjLPL9iA8cyaB0Q+tCdq
r/RYYPHI3NnJF93MWMe7ev3Zv9bpEcP0VT6XL/7TwnL5UoG2yyNh25edFMdc6+t+FS9FosFnDVKT
+RPOGegT2Jctoq1/8Te5W9nveWPHB22rT4TGn8EZzjs1GxDnSvfzARlHM72k0MJsrveaY8+cfQnp
kb83SUjgWhF+Sk6wMGZUSKJVLs7yup4Fm4E9pGUfsTvYAOnzaCs8mL+/+R4Vmz3kQCrblmm/jqUy
FmQQA+BwHptfKnGfvOD3NH2zio+aK10yGwNurCqZGuWTQlCwKEGy90Au0qna6UfuE/0yjutrahz2
DbYbth4AhlZMdEluGR6UJ/qvmf/bP/js0Teh5psnDv66jOGJ/4TUBAs+WA0wN37jNsIGcOhuLQaK
2BrgN9TP1QtTopnCmGzlKE40Kzf9Z1SBpOfQSb8k1eGuhJzOIxIiHTMlxvfBvDW3aKUuw19EiuWD
3maOt8TK/8GtwB2uCqzdiuPnXlw+tKkPp+CFXaJfTzl9qZ+yiYZT2CRavH+0JT5z02TT/slrc0Fl
BXiGqg/QXv1tYySLwvQPT0TiRXJOu9z5ctIxH27RxY16Am/rk34pLnk++j5MUIJ0MuCCYQoLqpWx
EQKujQeCG4d/HZqKGPdpBHmQVPCVHF8ZtcKZuYMSsc7AC4BjA+A9wXIH0hAXgM1oCUqjgdVEOv2e
WoYfQnLPnosVMd6+3bFaZbjywaAV+V6+Q0eMpUiwyjZchQyG0i1RMTiwPYAsuM4M+lXUMZDNqFfE
sB3j0o9HqQnlRDiZQwGwGfLwqkgyYJHENAK6uMgIwnF5nEBTAV6CsQSqGTvld5pccVZppvz/F4tv
ClVKKU5K36Z2Hxx6zLExRnoxitaW8a++1rYGNQxieOpkFkXiZLrFl0uFYQYlIkUx65MKqvnUtjn2
3RSEXr3MXGbYyk4W99fTwSnAEIwpId0TSKVIGeC8wRGM28RrneFMPUg3AIAgnma6N6g91J1RPaW+
rTz9hL36B58LBJ2Io+tNqnsBcSEycW7jr+FJgdey2DAWbewETrPhZJ3zZdkJxs36O9yllhcT2TSY
Ix3OUZ/KXmzeI15Mw7XRva5ZfUyHGG0b56nFXGE4JI7QoxaOJecbPFKwx7LH36/8TQFrjUih1IHv
adphMc+VaV+uavMgFcztPjeNrGAu0ZWPF2W1LK7tXYOtIznZND7Id4z05z3TzunrJ+X3WGMLLM8D
Kxv2kxLE2G63AyzkCHh3s1V9k8+DSTtjDB9jsxRxFY5eTDtHOSerQUdUOCnuE4DarulpuE/aGI9C
/v96A/xHAm+wN7bKNF0zk8WCXFppO2zbRrg8L8tpMNVQ/PCZLTXEvvjuT0UbatJpY5vu4VJIBFHT
zWCkYOESfY9BQNjcDDOSb+PKXKy8Th++RsCMD1MAGDW0WDv8Nr/djMdR7DhcjBin/8bbhI3dWktr
vKmn4KCjAtpbMQCsI64P5oKgN0VsgOFeANhAwaXYZlM6itTVshmbsPey8+Esx0+eNgxrrQ/7WDkv
jImMF7nhNB2khCm+lmTy0Gh+j19z2hOBVAjDUdYLzFrwoKnCWWOcQCn9xnsFCzNedYTS4N4qT4C+
bS13GMGGkAHasTGcQbnvuaeZvqo5PyA3LmsHI3cNF3gYfShs4HxjAsOaxEINK4B7MOLLbBpyk/Wi
2zZcKi/7M1wiMn5Lk84gq0mbk88xvA+JC+N5ZAwsF6F5fdEOmYDjvX58d396fhy8V6b04yvn2rxm
ySFmsNdt5ffm7W/Net2o5049sxkEAR1Dv03QasvDZjRox4U1lVGk+QvjvTbZOHDEwk2yXeJE7r9X
lcYUE00FNDdt+vpOBqwyuO4MHbaKbOBxJz7oOC7wAOYuGLi98DhCzByM6ZDDh1ZMItUNXkTbbWmy
EpwRMEa5Zm/QdCzdynXz3dWfQyWmo2xFJc1RRkO9UtSNr1xNQ7h014fYxBLEv+pL5Wzgp/dX/WBm
jJuNZuesPeNAHrFeruJtTdcfkf6h/w3+klm+jmbUCzORCpIsKwcH9FkIuEEviyVa4uSo8nK3XxE/
MK3dwEsXrOuy9573TgTpDoH2SLXDuY5nIbEQS91bKFNmhFMGiQ5csCXmE24wHVws+GisUyTfwN1C
bTqPjsGxsctpvJCuYAsTf8Nw1wLSNHGpeuBIaTJNt8Sgd4Amw4Tnw0UknOP14EQ3W6bnxl80V2w4
+eze2P1dDPKQSpvuVkW6BRL4oyBzrPbZF95VL3R5Z0otekzLVnA3DWaftXb6fqG5jDheavk0o7P+
OankcOQrmcU4wheyLLeg3wxjpPqsiXS7j60qbs1RHkylkrwfp9GcFJ96GIiov2haDhDcs5HdrOI5
PVqx+u6Ia8I2PVnFO+EPD3P/wMR0Ee+SH+lB15Oh9EBnsIEWHa0+HtYMG6qJfGOcOd5QJeh9s30H
GnssltHM9JJYAFOvPZFU7hClDAqvntGp2J1eUPpalyeENl5gApZMhztrVzAK6W0KwehmQkJDo40k
AVHET8PEoz+Hi/eCtNL2TN6QcBiqn9mF85YGXrR/GB9StxAbiUcQiyfV80pxQvbMUGib78nR2CW4
XGKidkl/YQOGe5BKjhimMO7nIoPqPoVoo0Cm/U/0xS6KFdoqmKc7lXbyL+Ytg6yC4SLVgEXLRwRT
vmfnh/2/7HBWDOAItEQX/Jqj1WcEFeyXbQ3pD8gdu+/kV2jpIFhOmYHxSQCbC+9XQf5E6ff7eLAc
2nRUfDaBww/D2cWhEtYBrtYvr2VzB3EnyZGakxdm2MJWNJqSz0GRKHR4+GrznUJk2+V2vE2Fnmrj
oO9D5QsNDTrwoRgf2tEJ7fdpsZheFvBJHcea4oAzZfsRpaigic3jWTzTuNVc5mczhGcxyiGNakOI
iIU4G9fgf2Q6DMBHdxZC3jWerWPxryiSxScQ2gdYakTKGJhyC5KsYEny0YGdDzEixl2Mroa0EcSn
KX9YL+FqCp/vZCnYm8iqtkLAC/UMKVw7FWxVIEYbJFZI5fj/mnvbKX7DIzZSdKpMRc/aXwMswgLz
V52HV+uIT8+8Bfv8nD6nglgepmP/BqsyLKoGlHMkugNgSmH/KCahbGRsXkRVkJ+hMBP+t30kbAVC
UAWI9XXYSyhqWeoh7kAEYdnX0zE2nXO+YxGQ4PLBh4QQm45fIJIwIrmf74l4I/qLRgwfC2o4fAwB
9fCOJnEFJr8iJi0fTUx7eUC5L9fYim/lJbSgFetwvdGP+tGPJ/rx9QAMzS8dXqEwhTzsNEFy/cCG
/8GfatVgKo7/LjMXY1Gv67WxkHzA1/5AhkU7IIts1CQuP4I7JrSh/75qY1HlVGQovbpJeGaOyh/l
AG4FnEsnDWzoi2+UGrCK8eSMW6RhkeqVvieTg4AfmzXGIYFbvg9ey9z3zNSRIHqiPODkpp38d6ub
+NBMZX3LLW1JnE5hkvSIexKXx/R4aYRzbnHnpKXRgYkw/CIrgbTIxOa2CmykZ+QD8Ve0Mv99sQpo
iW30hH+A2UnGFLxKHojFiHGxApOEBtqccMvXC1Yss5rv+j34q9+L4fcCyZQvET+EawO0K56DUbP4
zeIWQIv9iyWSW2gzJfNrIDU8rUmFyscxhiaB3bKgFTYsD8w3YL4aoEhsbvhxRcyZhVUaP6IBpndz
WCIwJAUoXS0ME5hCfKlv11QdKUTHBVjGf/lCnIbNUQ8+8H9fb8CaiZIvzQR4nu54X7OGGFNILP//
9SmQTOIomEOtoC0EiAMfYlXmFrYlQM9/XyBefMNsnL7Rf8/AxcT3vFEJI6VcWgs2C9ZegOcY90Ch
AFf+Z5zHjs03Am98WI///mXL4It9iufnF/3z89zlByZNKxIPKPUwHr1VNHpCPRelzqd2wNB65GTE
WLGaCNEMm+M/6Qzkf7GOhrQxYjVtfoSXW4fOTwgMDHqoId/FrnjEf3+SqRKZXqW3XojjUUfZKabo
NZ0YkSEI7QvcNbS1RnYtQexjXBRQn9/a38FOnVNowQnBXJbPWx0BlAFn/JC2ucPgdZGfX2vaj2JF
XKomohnwKvH1iWKCNtB0U4cKfYdAoiQo5siLW6oKWPcr2ZZtIBl7hm5mNivHN/TGj98BTtmsEZ7g
8v5DRnAiR/HNrbCcB7vQTtoJAhJV0gbZ05URhLZk6X/UI4edgt0LWfP2u4xnxhwyI0uy5krkh9FQ
r3EBhJYuej+hghk46oyAZXpANpZoxnrOzwtVt2B8iz8lzsDlmpQ39i9ogFDHcVNmrK3y+QpIhWkk
+C0zJaHfez9Lr8Jfnuids/xA+u2cfoVcWtCLhaYYrIrbmN4ynmI4PCsYf/SE3TElH19xRUVwytX0
73gJUahEMcHZ4t6Fqd9d/IMb1T+FrwYeMtziF/0Z57JgzmH/DITzXnvv9WedrfO1Nc/XMANmgq+M
h6LWz5kzEIDE+soFSTmUyThJkqvB1q8BlxmLcv0VffN3i6klizXolfqLL3EbYrwy4psXdLnX+fV4
nTm4yVQ9UrEM4PBj6wKY9J4qofi+udJ2X/Xf8KH+Snf5V8MzWf5Nj3hvHpUTKVAcOSh6FaWO1WN4
nlzTq3GiubhmUCXTbbNMIVEaeFG/1ymG+ZqtpWfd2JeGS+wEiz+0NkZLPcLLdPkpxzQblCOqsoZv
CkO5gdGDdiCfwqKB7xoPRcthBJu+JIBwEn1m8EwoffhUwy2rDKM34dmEb2E0KSAhhNu6wopnEvYn
kGOiJNvC+RiANtY/DIGExWTK8e7qew8C9rK8FG4fejDVAd5XKmeojcMLL7KDH93P6GqoPtFz4izk
EMi1g9YIxmISWfwD4IUb5VKeiVBSbQ59iH2cWlsX7dnXX3yDUxzte+VhgtniVnyD9Pu9Gq5pbrpg
7XPbbwvO8XQf9EdI57F1DoyLZfz4+oUvnZHkIDzn9fmlbq75hm6GUw+xSnWDb/h63XLpqL2PcnJq
+z1LeIjLYzQpS6HOxd0YOVWI1wwroiTdLCA0Bc4cDcmQJgzSZTKuWjFYMP0Vw4dcx2AK6s+OwUg8
sDEhSr+/LOfY7GELC7eLWQAwO/cP/tJ+HUprNVxCqmNQ4JOgtINJzvAg/WJyN8V7LBa/hBp2meG5
JgRHJSCPsMpAOD+bHUXVMs8XQ3hfiNaGqJ/wbVjfhb79sD7j6ONum9H8KbAmvOex/hBqdxqSEVaU
Qvu8FI89XFb8c8MWY+VgsvBPjIJWjUfu2tFOOJhEiBPEf50Hvg1I6k+LjSNkCR5jJvozgQwr2Yy8
M5LcdNVWQ/dVnNR4Xg+XLHgp2XbtUs1XMazzgq5w/MmdunBoFZv6avYzfMChY5Rfl328Z3ZGTQEB
Jy+9SFvmoUNGynDHXtvQ4EsrH7YANox/0lmOPcz16Ebg42AInHJZwhcOS4YmDjs5h5b2qYeymHig
yWzFHfRqOhsHogC7IJQmo/DIUuWkCtAWYgTKQIRnK5wWXlnhdLBn0GBjtwlZkZfB9oOnae0Y3ZzX
Bs8HIg9NURctu9Tpsjn3xy57ophMtRMZf76QiX8yXA3buUxpS1QrQDqljI2XN9WMKa8tQzg8Iyqk
dvxjfKiya4pKIprQL78unENiZId8itTN126AjbtajYLuNmRXJ0+qgHDkhJ9MnGmR4mX+nVfVSPsv
zRWnoAaLBK9jeCVoYeLvSsIxVr5+KFkIIkR73k+pAQoIRB1EPjNbFdW9l9ac7OzUsnbR+/WLHVib
NfKV3+NzBstejwoAAhIAXLePqgXuYf73hyOhU5nwV0xcGSNhxmw9mDxxFj8o7vAsN6SlTNM4PGvQ
pJlG8erTf0II4xndUIswHMIqj/ohg/ENhTQJlyUTpX+DMUAz3g/zfcZ0L8ZAHFqWLG2WdSeorymX
z5tRNeInyLkeL0iWvU9+oOxIodCEN/gqBpRWHBYpbfA4Y3BTd3tYTbx5M57pwL3BTv9jalj8hQdG
XPTMLEg4SsbMtaSN/scMi9kWKgTsLVvtx0fdlK1kFacy3pDejdp8QiBUw283ztoZvfMB+iCMhJsw
/vvj5Se3IRbPjw55ufKIV8kNWmmuClUfig1Y7WI1IseHUqYVvCvJLScqxuDJL70RipwlkQ90VoRh
bv+NEbY0DMBAwEZGhCWn/ZLmIWa1FSHYVK8OkBo2dKFxxHYuy9ef5CguKllxdZksSqie+tuNNUez
3GGNuaVLcMUX/XxwLz8mw0LhpEm9BuuomiGVgeU7KOy6ZlVEJOFiuJ8HqzeSrfS7gQQFXFDKK6jN
gn5U6wtWQVl1Gkg7wznTPSOA7SnNoCfl/lHrT/GutDxoQmKxxOoVmVdzM/39J7rxecYmNhnqDA7w
t3jwCK2c4ZimkuzmvuIj9TSjYsb2hGsh0aOGJTOG3bY2phyol7BPm36MKdRGBD1td2qjnUFLX2s/
MUNYPGkXiLOpxqhKucqgMKE56WYctVqcXqEHmoFht3SmUUBWgARtwm+GHs5oVzA4EKh46n8DM67/
X2lj0TAuC/d7Kvb+dLCSqBeF7BYWj4SO6SI9pWe3I6R6DfcDqNsbPtXdYDXcVHMjtofr8Pm+fHcW
qRDprtq9nhSg9RlJuGMe5H31kJ/aKts3R1DPpSgb8FUmsaX1fGwlmJFKU2gC3TS8hBfCx0AyIiJO
4mlA6UOZyfqIyPDS3mkd19AUgg4BAvVn80vzCe4EDQ6uJg1YtTPqMSiSAXBCKXtOd2Axnws9YUwX
JTL7ICvgTYezaw6JckK7xSqFeAviQrngEmN1ZLvDkIIqPoEsi404FyfkWCg8GEn4f7RDlAXZwbzy
BuNdni/FzBvwBek9M23Wp8rETn6ASXk6f5+TCSRLt3NQWSjjaM9UaszBwxvXnKGYntVrEfZI36dN
HkxO7WSGxRwe9/BWhGzHCReUqai4e4Qd9RqV14qDRkbskKAMgqlYMueDv9IOfvigpyy7hFKF5+hY
Mnz+9/H9+tv0mkBAmDekVwmMGa7BRNs1DrxelKedzT4/GZ6sK3bWnnxUeRX0re5o8PwQFbrSn/Il
OjL10LORugHDK/4ka9RgNwFRgVmZ/iV0cy3OJcothk6QIVEvBHcaTtytX0/MPqSZoHwyMlc37BGC
R9FPVUwXWfGtO2x/eCKIEaAImFhIV+SzCYqTl/V7OAuc+7AFuSpZwFGiMISnVzPO3T9CgfzHb6TM
4F5eDIwNSAZduKwLSNXiULAKQb2H2KXYcbXAITWIlpQpxAJj2fA/mu5rObFs2QLoFxGBN6/YjTdC
gPRCIIf3nq8/Y1XHiXu7u45UEm7vXJkzpwk8/OyupjpjSHskTyDJGfFYwjLwjjpPns1M8GokhTie
q3eODoiAZHcYerIrX5X49C2o2Dw4dkKwIp4KK6pgkK6xmFxemCTJGiIrehh7/e2MDM696hlbH+MH
xGhJhYHxo0AGsBwNTDH9GLKf4IBcxEPRn5EIZOA9s56JZ+THj6P1jPTLpHgZeG14pdkn4l1qcv8z
gcqfyEXLc3UtUmvfvcYq2xj6zCz8Ro+2qBjuXt97k2xBgkJ5P0pajfOU9PbFKmRlm3w9WYwX44NY
PTsQnFjPdbflVK/wfY+ytVv1VDtT6x6jeUdaitEG9aW8zzYPLfbUO4gA3GlezdQD6T3bQDWrPCF5
qe9D6x4tos370/DDYogDxqZNo9CO97OdVePa2o8hU00wem1vUKUwqGXQEabthKv/DujL1tA1y69e
unP8SjXynVS90Fjxd8Ioj85Ni99oX0WcaIsbF/+7rO4q5+aahKvyBaypZivH5qM3nx1q+YE8tDdx
zrXtKFuh4yzd2pn6fhygxMSbpMYmc/LyosFesoOOIQIxFa3qse5BFN+uNdkIC3Jy9VXadpHSV9wW
uAxmNZxniyP4K3o4yxN80clumPueM4tL1hKT/Ww9y/Ky3g1dIil3uSOSLhCEWrFNk7XNpcNcWVX/
lBM/w/qyog1KRJev6+Skstcur9IJk/MpI7AyhXzzzNQURrnG5W/eWnSuTvZhvJssZxoZ3fTILqwi
Ea14d9NH2xYLEXp1/Sjo9/Asyetq3VhqfuOqbX7kMtTM8QTSW17vjyjdE6Zkz9RMX8qJENe1nbz6
dge25DQmq4o6HgA5hqrArtrpi2TciFXPl+fD9Nec/ffb9ufQWXAk/r2Nz7/Z/qubmSQfROvLczfb
mrdSHUzBG8XIeDFO4El8xAYnaVFfcOZ4m0gCn9XxCgZk+QHCboq8caRrGR+cb4494qg1I2sp45nq
LlmO/9G5sIyOLuty5iMEeRcM1cWlxa6csO8FusBnNsrVr5VTdd/cj1/vOGwL2XmlI/6LevzYleLp
WjpVv3GuCCvX0q49LZTzbfzYbTNXnlfzTdSMT7a4l/7279HOwwV4lZQ9dpTlm7ND+jg0JjISeJK9
p7qLtp1iVKgfrHdda+l29nMFPvGF1hQAM68uhmp6PSjMb1WtTiUnRCAENIb/7Zf3tC3fmTeP2QOK
1oCTo/lsV9dfrmocZhvp/qWF0Al4RgZkzwvckWzDWuU0XP4WRCaZJNY1wFz/n90VbKaavZdYQXNR
KAzspBOD+fvmC8+p8ZwcHandyyhhI424154ONwM71YrErvpufKqcq0duAPN28lKW11Llw3WqpHvp
bracq+ya6fJhFGtjqg3Fg1QX0aWzH1r9rPvG/0sjk8VBAAfnOQr4gjWH1MBbdBgfzMKpzg6JKP8B
vSvZHS/gw8D0zvQHwHOvHsbxntDscfw708kNgur7Wj1Xw0Ou31djzwuxq3lC4/F4xeU7Amu2l+p4
ATClTdMeqpyuPwbC2wD4SjxnBl2ENYtO0nBZjZXserGGV9ZDZdg2meL+M2nZH2Cm8+/w+msVKXnw
i3d1Xj9qcdW8IWXNLoHldEfa/DXFm5mt9qVT1PDMe0kkroR8FzsXuktz8HnAo6fPD39+r5Dy2oit
y2sKRHutW0m28iZb33urp3ZhXW2PVuQMvmArBZfWdBI1oqicAuCLk7hJdF6ttWEu3mWMbFV4BVKP
ChP2R08YcsAlhf3iw5Mn4NHtyo5bByCr1luAKhFTNeyvCabyRe1tXD4XjVg1RhXyNtclNpZV2QFv
KhD1Rvk1OTETavOv6nA1MlMbVS2pdhH68hCYWFNhv1ItzgJRKpqOHrZhSavC+bvUyQpWY2hIttXl
7DBJ7QBoCN21VOvV0iXAKWfJ0WI4H7iYc12tdiuR0ButaufG9F3MSN/IXZWCZ9Ex7W1/L9xn1/tS
umeHm7M1aRIf7caZTirn4o59Pi/lAoJkZ/OFAr4sxf7Ob/nms56t7hlwUL79pOt4FBpGJJfHmDTY
h3Ho5r4Ej1hc4HtAbRByHm84JSi1QdQBA5PciBsfZ75PA/ofyk0jdfa0s5/JbNnqmurkXlt0QDnB
eKMZ4u4SlnXzzrT9mMjO+UMJdOIv6URbu8mdqXTp0EbRv0f50rlxqsYEM/zEWov3Qw2CXy70NkkH
66mmEKH4Z7486KOaYTOh7xUMw3qkbklbAchuRZTl67dmoTJt5Sq3Jsy0t/+dfhzLy/ZljK6yfU/2
Lt1XpCNedbMfNjmPLyucTTnRuv2Ifq2vIffvmc4pytYFQLaPwu+CLyoT9DJqSj/Vvn7n3GKJTrbF
7wMNgs2fHAp3nxVF7/6dq5yaaoa7Z95e1vKtu/P/9/wL7Ptlt+cqdwflxgGcjCOvmU+qp+6lt442
Q43EbNW/VM8SZVADKllx6hzPq19ZtmeaXbhryF8B63LzCHszS9A6mlIzN+DLFj2UgZjkNl0H/w7S
HaSfgNjixZfzXotlWcPq8oGYyC/9Uo7HivVsby2tbdczkf3jGy8+qJe9u+S+gXW8+7FZqNqJaLp0
a26gPzsU+4xc9dKz8vT5/cQmVQImkzNLrr/FcMVms47zsHIbPBun9r4sb832rLL+jEUogqD6sG19
DOFhP5wn772brSYr/kbhM/Y7b79YBt6tyJOVXHR7u/0kWnYAxEx/15llfhDHW5jg3PIWse4Jsdj6
UBVx5mbW/TkBIW0YxVjy0BOxZcyvqSzBl//eFze89BqN/eZj1TvOlpjDDlVbppmL5xilO6hME6l9
wvPm3uXgeAF59FuzIz6uzqtqEuUAaDswBP2tzIzemZ+cFl9YrhHzJLCK4d4CQJGsGYS1n+m/MPBI
jva/5FCU/UTIdCDZQt7Mh2wWTFmQh46butcX8YKlTWlgdZ7/1ibacSiEH9WR4yX7tdIytKfcD6gI
jsJwkGVBtRojr9p2/hAmDkKGwsQshlKokTf3cuBII+oghAd3tSTQ+1a1yuqma1zDngat4ER3S2F/
3bxtp/Lk0ToOLNeLx8Gxnfah5ctHpjFp196+ZD1RywyQRd/l1DpUdq44B0JlU+4tKG/ZlYXNmkWF
EoBfcmB63kQmJJij2sYUv8W6q0vksiGsvkHoyp6uS8z1duJiIjmiULNPM4SqzEZxn8A1G0hwrjV7
LIMON3wzQvWwGhjZAULCSHz1gJnkokfRtniExo2yf+zqjTxhIbeQ/l0zebkwdEdqEPHx9c8wovRf
lfs8wPRrH73odzK97V+yn/rOTTCWD+E2eNWzo2XT/nbVjXWWn2psE/98Mdx18R2Z8qxbQOeo8Jn6
PIxzndveFgJl6ExykmsuJtcByCLepqSfopTR0IstKNuoIMqX3FKm8MNPvqGiQh6gg/D0VKFmYARK
oaOJ3mEmkaOnDKY2Pv+AUvAECW8K20AaWLPRgapPerqVY6CWB9GYVx7mTH8Li1x1yvMMKeLWEz+F
+C7MZ5X5Fd5h/2aO+I/sTkaON+/9yUgCWXCClGZYsthbWUn+Gx7nBvdluMsAKWHreC159wNWhpnh
+RHRDOYDosPwjtugSR+yegQW4Bp468OtAUAsvCTdyo0JRHbfCajYNtwNcsyuAAGDJeceQ+sp3A37
44+/gCVvDnXHAoAIGy+L8r0hg+LfjePfhlJSAdMfeyFX/rcVxXGEX+8OEu8WD3gPorlW2C3pN3iq
rP4SXmOKyUsIFDpwQ7FzZfVibjEzgo0K39KMhNfbC/8ZRCTB+a1BI2zw8evNGF/56qG9aecH+69E
nf9BO/uequMaHkS34Qb4MA7h35nh8Svf2TcX7UJvta+m2+n2c1AYTj/l3H2lB/RaTYrawlxrUej6
PHysIQIy1t3+Zd/DsZlsA5PObM8sUsrzWQ4RCF8CpPMxbUkW+U4Oj9w43pLfi9mjr23LDx8NYSft
hEa//uydVgIkJIhiKmDRvr4stFyVlDEphVJqaPb30k207iNW/u7IH5fJ4iP9t+ysbGjensbI7mVy
9qJldaXG+/f57NFL/fhmzM4/wD35/q516UkHHeg88q3X1zbKtS+N5KW0+Mu3LmNUiSNKBf8PeYS/
mojX6YNp6Og+crEqm5sf9yq4MVNxMcAS3MmLD5eYC+iaaAP9fFDEDjGUKslVuCIYHRSMcDvmsoNc
b990F6cH0356JOWozRET5Lj/fH0lxsFy5y3+fvmBurgwbGMEKrleXJUubF9xjfxXDUC/r9U7YiZr
Fo8HGPQ5X57VpTQvjvOCbkcADomAvp/k0FwI+XjQApyjJ9sIm+Rh0paqk/nYjl8fp297rb/0oZTo
ZnomnZMkAMPaLNcrRNeGpzH9PAwzItA2P1pQ7Z5LKzHZtWOt9GeyPe+sfu/96VyK/L3BYaCAPHUc
4MMVJpkId62bGey+Nl8hpzuPzLxu3Jrp7nGSfdu2UJXej5NdtCShLgpjNko2n91kd5cpLmHzrawL
yZC+K1/lwOeUmkBniXEVyYO7JVzFtBSoLJ/UAOd8BWfFxSIsHSVa7XNoFZcHhM1iNnyMUwZpjjpa
eV9PQ9StpDgxuKr0DNpWDJlbLekMBPi8SHMDU2FZCDKWfN9ari8FrJWVgLirL9ym8IwsT+5TdVGb
jzG1cITineTgAlvH7OrsvvItCd8Gm32LzqW9MWQlq/77tRhTRx6Q9C00UE9RiuMiXAYikteZMu3f
JRaY4wgyh1gZ5Q3H0txiSoHDLYoAUvRDbDAJz+QGjfTo8LMK//eBBvPjJZw+sEY8fSruuzO05wi1
cleQRzySqtlR0m3jBaaw8mkTf0Csi5RD1pUdmB/n8qF37GumZIdiyGOB4DF9GzlUK+e9y+0w9I3A
q6fwcOAFZgQrJuT5f3lvtDipieLjAodXK6/Gp/ksBELKTFeTlHNr5ZSknQSNxJ1c4guRyBIbB5Mm
w+Wf/U2/B32lpmim9G8H5g9kzOvg1rMVpy5tShOM/nlxMVD2YqaNBGeVDycFjAUYnHFPwnM3Qd51
a2kikHAOPxRsDllVXu7pDGKn5F872+jc3/adlOJvTR7STJZln79fgiSRHjkygMVMtawJ9AQOMGec
a8JSqBb73jGGUuZO1RufncYCfLORD7ExuRU3lb/C252QqBWrnnxRW1cPtqNAmkMp3rnVNm1cSJvS
SHLbxNKwlIRM5AlGjAmTbHMTxEDQAwhD//qnOBsr4Fbf3pdNNTA/ErK/sdZqlwhzusW+riQ6qOXP
lUxnKz0d/b0BpAe2XZ9kJsfKpk5uxJ0DE2X2nw2lfUrb+KPxdcr3k0RHO9QTkDMEwvYY50Gt8101
TfjrHBHk2XhU46NbM8j2o2n5W5x07Wtf+oY3uUen0Q21JdDiwhACpq3MfzFSi0ypNmOXR+PwNY2y
pXkjWfc8o1R/3kjXr4aQZ+vUyb3nPkOq+LFMndv4ztU+woiy//a5I5Ak5ABhgqCPl9IbMqJ9/1a6
9iEXZTX99/sr2dhW2L7nqKYFtqZMGg7rGoYir0Z/rp/bD0hvcd76WlQVyPdplKg92ZdzmTFbhgyK
R3GJSf70XQBC61zODF4tgxkgZhnRQSK3QHyblFuBAdgtsMyQ2TQ6RK9xpjGvGNKrsdoDbzdXydSO
rXv5VqEggMT2LpVC4zF7tKmjigTE6ckmQuaTF79pxma5U+n5QRBAM8AyRVEjBJ8zwBM3xuTgMzXG
myFbuIvfy/MtKhVcPzK9c22uT7wCYsfKKV5mZsfRLxOhzd3M9jci/sr1UXm63q/huDykiksOjSxX
dZ2clc9YWGRSFvGk9tNiOvavBQ037DXkOR6GNmrZEXYF47qR1sa44u521R96BYTGsDY/UaU3suQX
n7e32JfCeu3fa6lDOf177MvgPLyhB6JUKK9ObMISnGol2HKbHhUNUE4gR8ZAVAv8JOc62/NzoAbp
dJEQpn82OWSitg1eWOsMVpVa2YA7N/cjPLvG4xs6UVnC0FZIP9dKLOI2zv1vbfeyq+fGiFOu60QL
j96wyCItMqXEy8eBd0O9T4/+AzUMjvNLUJDaY2ghODThz6kVvn5FVvvTRRa+xS0XBNzAgT4wLbC1
L9VYNB+n6rl6CLw9lBuH9rORM+AvKpvavXFovT4yXU9cs/oM8enQkkLnXMr/rivngVwtuBluZgrW
xcSodKhseCyu/jBg+xdAlxC/kvViTddD6UIRUgFk/dqE3WjMfMhmzdU3hwrHl0B2gFJzy/guH9yU
FKh1vJSxZ9Q+6y4ROU3TM/7abMtB0Kt6YrYvy0hsJvvraqy6K8WkpTAbh45PKVT6upQNJCPbf6gS
x8rPtGa7cS2hI1r/X1pnSNvHcaR3wJruFIq3+mVI+h8lmgk7nkP10WT6+DVvz5vXd5Y9JBG3pha+
dEU3z8piLK7ePs5VT69mmr9wLKsmCXCOsqqrGEA1Im+cM7sYi/5CMfae7mG29y5Nvmzv+fK6Th91
GoM+6NsI8j9z48tPYhh40Kxl+ycL1q6jTrRd5F3xOWfM//FAwwkn4o/zfS6A0hCApUByrBLP2KRP
7OiOI4L8ZWfeWc4EjBSfLKbTnVhTRy287iNRFWXzdcII2tWvfPzaxwqhd3NVB+xzQJosB+uZZDhB
ZZkqCng9B9DJqmxsz1miqgyVgNZqRFKtpMY2NtiSpJyKVPJFFiH1g4DcYztXOtam1UskaL5zLdth
480RKGAMzz9zlS3dl0YIJZ0bZfXR2Lb2renbaXwub2YZmkOqvdJ5+IqAoLXZvDRbkXi1YrX7W2fd
u8wS8LtSdnIa7UYFVhel1d99Xt40rx8PpxIDhgQ2OvcLpn37daXOMi6IpB7LaogOPf7uf7UjPBNS
0/IBNLXTi+XFzhXP63IMvxG/CfP2WNGekAFouNQg5oPR6xBxL6CKmKIUR0xs9inr4dUmrGwDt8aB
M8pQc3DZ4yKhXBmsAvtRT4K/5KYMJzcSLs7quXxaltdc4Nymdqbuk1MJfqpCxJfc/5P0Euzmzqi7
xnMyzhAQAD+NxRqpV4CCIK6+vPnR3pRRvfiYOw/5rf3zisFG2cNin001cXfuA2TcuP5fQOeB3WLJ
ttPcCoBdFOoE2jgdl1j7aBllS/cBHtBlbTYtG0ItsR2xSnndlm0Ob2ATNQVq2P5JNzx0cnSdGVrN
bOvZrsWRMd5/siMzp3nMu2TLMgGBVu+M7hx6K66iSrGUuMI/P8SpcF3zg6q2DdGQrx3ThFtwNjMj
z7PV/F+qyicOxHBy6uyNf6TK+bD0xB+w3oRc5K1nry1FP3at+TnlAq6jPpw7l02L0Q4PHjSy+Hzy
bwauTo3/BSS7Mpbvi1TaAG0CH5x66VlgkjoLrDWNqe5JmgnAhpdxDSLrbaqBZPac9znAIQkjoOkf
s7Gedbv6DjPSSRqjL7oRCJjXaBXqx31VNKabU8dl8643U8G8b8qyx3uwj4jD/6bTTsa1c04N94UM
HGCwvyiHaVa6lxJOxRy/B8lW7YG3ogqkRxrO2Javd2wmBHZ+7GX3l/L0OuC/oh5KqVxkBqtU6bIJ
61oP643f8gZn6gLk/yywv3A019Ob7+kiQtVYQglxizgbLY7dux3BNRM2zF7XPtn2mIC0W9aLXAG8
TZAU9dPDz7qTslfQPIv1M/Mfnk3z4hY4gO0T+EQYQTtlO2fX4Jo9zL9OKazIJAmXVv/UBnzEzpFP
XgLsKoVQL9VkM5YIq631Xoccw+RdjPC1ljm285TfV6Vpyy8QE9/KuZY71gt6ICzD0ob+qbsLL66e
HC+75NtZXhHVe9+yTOX/eBQiphXM7+hc38NGovZqMZiYUq8ffvTgBkwbck2rBrIAIg9J3f3XtJxJ
VA7R2iIpUzyfRBxaxpXv5Vgfu6WYfEv+bKTUgPOJCh4lSxiC0+OmcsrWc9e3xDAGZHY77/e1ME/z
KUDf4oAsub79XEUpqi2exljXOunb91kOpDasjhufSny3ZbgQCGfOtbYTFMQvVBLzCQMBcetUB51w
8kvODlWahLhd4rLK97Wy/j3Qj3ytWaFEBUrKQjWdb53bBAwnPqhYI2YiE4Phg/iwUEcIYFeRj0e8
e21mOAbBeIBMMijNJsEoye7nVTnFZnhlT3zV66ubZmxzKrznJQnwUkMEuIfsRXxJqFNIBx4Z2w/p
XzAqAO2QqjxBuoxBj5WYbOdHuQB2GroIifD4573Ka54aeFO/cck1bAUTxfz5M07LQ+Qo7AH/i3Kh
c/2k6HvJXsk+A2Ikt4HdkrsPaqWIKYJ3y6CR5ufZPsVKF+KZwS3Sa9jyBbqDj5NLHZcv8upTxSTF
pAGrBsma9VSsvDS0vONsHd4YsQk+Rhu7Mi7TzYlHL0qlgagny9tIODjlBMJUTSkA80nx9F4pkcmZ
MdqjX36I6PYWAgxlvvOzzIUtM6PVVLDhUqK8IK4dipN662YJeMakm+wn3tjZvPEFPUbH2b3z/Fzf
KwvOiu/JOwFLNYnGo1lIk8qdWRC2d19u3d2Y/Lqe1z+TyIHzYe215DgZ7cBfC2ZuVcSE/l6lXdYW
59L8/WR/fO2uCkNOqQhm200n/Ri+cp+JJA5ciQOsGcv6k8LaDH69m+UJU+O70vY99ZV+lJ6Lhkmn
UF2TCZ6pQSrLRf286Wwbt3v1EedN0V0aGeaffLxudNWkay5eXNVN4o1/ILnQNtpkWkiVWQxQPPbC
F4r0+bPQvHauPj+RG2z7MRl2Jaq65znAL5XzLlvcM/ARTb8eoKKu3Eub/LeTIqy6rtH91tLQHnr7
hVwX5mrRBqKFUYMh8+Wf7IZfOoLKa6z53k1rcU4CXjlrznV6GB9pP+WnBz7d9PEeAHHaSUxOg3yy
AXXLHv6U6Bve+vLqHHSi8zRPX7+U9Jw6ddxEVgaLvEu3zMFt64xSyhRJZyjAcPEzT/fXIeVlAf3a
PZsYn553Ij1SzjltKfG75/i0bmEWM05yLx/y9VPmm81Usp/+LHD931Yv/UrKlsvidmwZhxDSfcWK
uwnA0zmb5IPcMXpcP9n4JkE9kTDJz7TgynLmLdd7ed7/TsoRxMNtnxjHf0XeMjMMMPFSi5lprX5g
bdpdM/7O1Pm++72gGhUXvw9TeKyau9Q2pBfF+egfPgIJ5CDgRme2gcfnZOYkDqzhILlqGh8R8Ne9
22MExIH123Flq7p4x8yXCAfD0HXmpsiMlcrnx7z/NW0QLcpLjXf8SpoWNJPx9EMtPU6DoSWKBtPM
e/sJAFbfSLfsRPXP2MX6osKhfHlDYeVzGd+3VJE7g+RFg7NTZt7iJzy9t4+P+kXHfB5dqv1tMcq/
H2R8yoGJje9tlM1EprbowmCP74Rq7wsjONHa2826OFNNTL5A6/HRdWTGuA9s0ym9CqyU5/VtYxFu
R9bGa9eiq4382XbddG22vfRxtOk35lXORPlY53qhdfo5EDJk9+W9MePQ9OZ7a87pviLoyjvUGcG2
zaPHEIOe6jtn9SEuFBcgdeampbzFR1s+JGhIjrwczBTDN/Pn65mLdfWqdGNGayV77P8HoO7iHeXR
VJNkrqnD/zvbfacHi5YhINngUaOeo124oTUsVR0aLvXHAhzSxR+2fugoq5Ci6+ex5m/sG2PdogER
vJ5LjOajR0Ksbap4rN7W/JQquXpqCH3NTYyUC+By9/wBo5h/zpuPMowMrl7Lvu9auL6nSXpTsUGf
2YeZTm4/5B4QP3J9bG4USMrWnEYalfK/Jgk1AMXOjk2TBHgf5+/WwHmQetaSfDHKFzfj6/ezpzU4
X0sFcsP2/L3QSfYofhIE51eq9Or2fVkDRCLvbN97x987TCH6Op3HsWfrhWv1bGxiMRd66YEWhmZB
BXjdNDcon9S9qXb8n2ujdSBjO7y3y0R2gkJQXo8Rg2FgPIWXUSaEf/AESGMYmWTa+2R1mbZpvom+
mNZPVrbjRTW3rLpHYXvLaDkQsUYWuSvLRgj2QjPCJv53IILP17d9RxL/K0QGLFflRONUSYoe6e8n
W+60ZR4ZjXR3LkET20WdCK8Vx1RoaeRNytc4LEhimehgx8ca7XxsAN/ts0G4VVL9tD2QFiBTW52C
zezRHbDtQ/8XGETss3D/Ue3bw7ad9mXIqtOJuo4rerdB4hJ9wh0XiQ4HLi1ph07Opm2nVbY/ZlmX
iDYrb7EeD5aCZC7hTVPF2jrKj6TAfbxap0J0jFux/jOGhj7bl1yE5fVYZts8krnsuC8+0GpNOkEQ
kpyt4lymqxc6pHyqQc+EDPVDcpBFTsxjLaN1CppfViA8r2OXHZYIDz8qxEICm7kmzBY9C7W5Roqe
j+UtYiN8AevITMAgSxuL7zDguTdkEtg7QVsjEDLR4ZLDozVd8cRktUOfQGXoD95gGjuTx0bcGXmD
rDFfZ/9xxg/oaKiyDR1k2E0BaachYtyTDgvx8AjIvBQt/37Y5eSEAWBwrPQCFz1mD5IPNMTBJ5YH
MkcyKe2576Raq0nLNs68Shtu993KW++/LhqO3Z0N+jFYh+3zZmj7Fn91/Zb4oeO5BbZmxzf+/eIX
fx5EHBSTXBORhuLbT9GFZ6veo1fLGSmqbsOokqzvdbAEemStC5PxuonRM1796P6lobX8eaoXX0eL
3qZn99HxhcTrYf9Q4XeULS6uyUpWUkKsYrsX1kTE548NjtLIWq9QoAkx3FVWj1wZ0zQLA5H2FY+N
bTQ9Kr3Noi0Jrr4eJCWV4WEHm/tidlqJHYljI6fiYQBmLuYnzkBD+XhfWXa2TVuaQa5Fe9rbzq4a
5550UQdWPkye+HMFqMY22nWfnUPr8XGT9HPuiD8b7hvhU7fcbl1rVwS0+eeykYsQbaJDL/P1soXf
lZbb6HPbmUcUDN/Xv70mtzHvnCuF7t+hDAFfmB0SEyUaHR1Ym66vxorQJgz1aSdX9Ub4t37H1ZmK
TXzUfZJ2peGd2JReLaOceRpCGBsvG9fP17AQpl/pZZNnbYrYH1hNhpFzRTEoWHRzhevOAQ1NQ9e+
FrDKsvXc0x4i9ZaQXraqwfRMQ+VMJxHNP29Rwq4N1hmioI5RcjB/e3Qpw8jxUaA6sEi8upO6lGkl
fb/QTXrXnp39+4kZSPHVfI7mzUX3VedfUmivxs/qhuU3qotJKFOsTK8f59TbYmssTkwgJWaoRjvt
CqovB4Q1zb38Fr+EtxXe3Q5+LOCys+pkBhfMeos6rJ1D5z39deikm7vBo7Z0il+L90WZictmQ3VA
plxZOaeZks6cb+tVBeFyFJvddtHm2kvkq7fmalq+xqIDz5jP2OC16n45j+/3+i33ublXkfQLVfhN
polTFIeXoPUEc6g2+iH/5xJ7/fTvJifnj+hyxNrIK9NA1JLviaE+irfGrjs/VhPFbbr5evR8Roda
enZ7y91CazCMFzhGJpYV//W3NzwZ5uX8SB0MoUvTBi1/up8h2Xae3Uo5Xr9V/9KAXX4ssj4KOBjR
hjUS7PHme/5XfuSg1TJtWZLg1uKC1AVjYAx1INzXW5B9xwyn2Qp503YgrPPfj17qCAun28T1TRaN
BNR0XqF5Ls2B2qnTELLwqJOPZBvIdaGxhfc9yp/a72DYpSSSKdvSJ9vsyaZfHjHUwYAYzyVy/hhU
EBaoxbUtvL3Rocj1YFKKqJp7q6e2n7ArW8eGcvXvIUJJ2l9b+A6O9/Da6IBbnB5aqrLnolwQby16
nsm+E8TbpVPPM1Zo1Ytt5zxyi2jT5xbVsW62AcA2WPlhXYpTclB4vtFmY9hz6zebzzbDy7m+3I79
WoUqbcXjVoEqpz4UYPXRGzJAviFP1p7rml7xDs6D7fJNVoQaY+Gcy9dA2Koj7HE27+QuJczCVetS
2pa3sO4lZus+yrbz0O+dhWi6AaOPECZBnpSmYhNSEwqi78REFVJv8ltjf0j1yMWq+h3374Ypx4GI
ejvYA5YsCo6D5wyUpYn+2/zAeZZianSM/1y94iOJpNgbkylj1B7s6kKBy28bM3RduhXH5ECp0mow
RySJNU67SkIAgRfUZXK133y98tX9+xSwu6ooP/d96zHW9fjeU4/mzNsHx/r8qlK4/dHYHvJFjACj
Nx1gM5GuY5O6T5Lvd0skF//lUD5k6ovvRb6RfNZiU/2ou778vJZZwu5ZNlNaluKFFkOb7aY2HS12
Q7h97bkdFapd9wTfTp6rrv5AaLiOzZcfLuBAkeAgvWrfUCNK7rjTR76xbM6juX80CIt7GAGTs1g+
WsSrtjOnDz/veP3vvnI4O2VTjMN5mbKL3w8AphiuFiX/foOj/dibEg9YXXFz52po6aJ+2rWEXSdZ
tEsxx4cZkUYT69115oV/HuFoc5y9QjOhdTgNw2f7OJdvfgbdqWVd6gFbgAtoW6G4YMyifvttoYZ3
XGnHziJ4p3iG7vRDIuzdF+7LC1cpqiwNUfhnPzBxVux6/z1oOFERpHhcdgCN/EWHSY3coligHeVC
wQZLD3glR/N7dWKZaS2cIo/W7hrcFuYRcZQx4sTe7VL3Ppz0Sac6tQTofStb9r+eBbKrM/IsPSaB
Sf0R77wECNjcdCg83OGUbgMtjHqTqOn5ncGrW+0VC9IgCsKdXiEc9W5RPQHi0v/bD9aSbmXtBk6Y
Llan4Vbd/YBpHnVxtFmVzFvJq3XLWjqwn1BvMWUGuYlxE0Rtfc5GjQ6MsKQVFsAo9RUbGR0qxu65
OAzR6a1iK/eUAMQD7RErGc7OiOl8uG4tDSizGoOsUhNev64TCgBulfDrPSprE/8R26Yic3c9vY13
YHlD2vz/Wx96LQBq/fJ6i01sP73KdeisKGlyGNDbN38B3IZF0UgMPci/1s73dXdnnJR86MaWAxyD
3CTog1FMGqvefcTrFulqeD1XF95a9wGGUyJQpKwY5493nRHKSsxOBTg+yME52kuEvmX1uWdk1bge
avttBQDANZvpvNfCgruac5rt3gAYH9v3aS/fK/BCZOVXO+Mc4wJPR8uNV+64/vcsQ7UMTMTuXdzO
VS3bQ+VIljVTo9Mw0RIezX0s01+37OGqBWnLyM7qs4SkcvozhWIzr2HUSHet2aQyNmSgBMEx8rQX
b65L8TXtXrL+e8Futai6SalEECU+HqTL+IhlnNyJOYI4I6zBhAJyvUFtH+blAGnZoXAqDzOAe3W+
sWiF5qQLreRv/tF214D7fL6XS7uwkTiC2IRDGxrocJaB9Z0b4YTRmM4T7eNGbFht04p1Tcpl2/zK
qZzs36yy2IHVLlyXHiwpheTV1o0QzvbwhPP1NXaNz+TWmiKKnNyUT+CJxdqqKxqDut8zWHxns9qC
czufDm9uNBeLiUK+CUdchIZHDIot0zzARA3ZgTbO3LVm2g5g95YXgCsj0XYLuJ18Jk45aRSYLsdG
bHzuZMGNiqegr/H6nTcNjzi3vbch9qVaZg/VWPbzTrnDNLR7Skf7T3gHnwIfBfaQq1Efr0+d92Xy
PYrfX7sx2wwafUf5p6mH/Sb02TY42Tu+B02BekK6pI/k/XorfuVrhasLFU3EpVuSdgyy0mTMm15X
nAtdM2ySLpuGbRCa7prcQ6lQEKaNsAp8Ve5z5hqxCVmQe01N8EOcrtBuJTbysi+8a29vqUDfBPuD
JM5/acuL2qLxeBRHMias0xoHTLx3xMJOsi9Bhum+v7IjLlkz0vZzerbL0JV7qKO40lnCWEBIcK3f
WNBLBFB7g0Kely1XQNU20B6t+hLjU/MQpBSvDmhmUe4l/viq9qbVhGSR6AmDKrVyJXDku5Hbxcwe
vObmsZMDfKGLROua5rC6qvvQNtVbnHUpI3FMlFNz/pkYZjTEfKrHRwoy4RC/yE/1PbHhgbUFpvvX
7qMwNtn+HD/X74kIK/dj02Rq3HkFkZMzoWIZuUH5LKZ713L27VY5/yTdvulhfrio6iCvHUT4u6hH
BgXMLp0Db+kKUGk68iSXT2zXNeYf7P5z+34bzkdfREARP4xJdvQo4wZMMrxoU9XLj4au/vo2d7nk
W/PZ19XCESG9o/l18aRnO+ZYhiS/tO16/3yM+droOCfTatwWePBqZgaWP8CTLoFzZ962DAXtfCV/
IbX3F8cvUTy21dd2+O8j3iq8dbN9O7O6vIvWnnHuokoPO5g27jW9ZNc1/LF3rWrE0qRb/HZhltRR
F4RKXRQH/BEsxLI0Int2szjqzfChojvLHXuhrmI6PSvJUajcTqmG3YVVmUPZrJFqAef2ndANPMKy
zdHnD6FZ8MNev6q4A5Fw+6ooH34bj3smBFEcQMmrwxHXw4Va5oPf2T7+mRyxjNBanloxlbWcbKfy
7xjjKCNOY2vWnpzJzi3SKs1rPufPBQCpZvGTDiqM/MhuRoloJi7MRrnl6OTif6eeUS2UrnRL22z7
6A6o3IbgAe2xzENsHwxohB4Lz/JakMbQs9UO8FrgAmD/SX0/sliDAVCuBp3nzKAb4IiZBChHmP0n
ZwCBexlB1VjI+hNZJRT1mQot/H5H/11xW42AcJVCeVNJFd+dudDszuvDn+flbOf0/oxizZha3dt8
7r4fZgASyMZlOO+TOHdDvnyhanUzwMYaeyIIU3mqCZ5sU5y6sgYLFLWgrCebLLN4tFX7NDuOX8iN
jdN4ir1ejWMgegMyA7P88J+kw/RJp3sYkehcotUsOWR12DtW162FwIVB3hqlmWVyrLRE8mpWMdhv
aKhdNH+BapDs8YYY75jQPkqHyHWJVDucVikaKrDBp6fEdtJRo7JmU//j6by2VOWWKPxEjiGiCLfk
oGJONw5DC2IWFfHpz1f477NRt91tWCxWqJo1axYjVmv3gQXgrvUhQkJuAJlsxcb8vs6oOs96eEUI
OV8XV2vZcikjEt5wr4Gd27NiKKWqLIrSOi1Ho/QmUzY+uQnpaqgFAS2uXJboRwTO95hR/0iHfZqK
DDoR4PYWnP5MhLCnkqYA4YMUOGpLRFR78FfD21YYKb2brUM5RvUCZwAyHZ59X0flv9lNtME1AfK0
S//qXKOapAKcOjlk3uRiNUrk25DTHjy3+bQ5aPb72QgFVIvNWiFi62p0eClUZFcf6f18Tn/w1wtg
oAZVKqC9MwQFegzh1gBdZStj/arBctxQsHfBCcFb7qej5OpShHSCP0HRK+sT3ieIK6PGrCHJYpIs
N8T5Z0mhFAaAJYKhrj6+/r0jXLQA5B73giKJn9mTwNssnzwp1aotSFSgBgmWRwzid1lghJNDcAqe
Ae7w2W+suRMIWfDAuvAMSgA50R0hd+nlyN+pz8Fr7qLYTFC803762pptir/ck1gPU6t5i6QCbJMY
E55sxOTjd1+xmbMnFd4uUlfo1NfI38iFTvQJaq8QJ1fsZ1k5EAOk2CE/CBaJKyIyGh47LrS7dblu
vjoY2BW3lOWH6Ucw5+3pyYBM4jIClz8PS6ftorDwgH3B8kJqmrEjmZQMnAFeJKoPrKhdmO0QaIHF
QW2yoNVvSQ6eEHArTo7Yc+Ay5G9I4ANYBu9SzLogcR4xmM70umYZIa0WCm4CxQcLuQAzfXZwzzvT
GBdUqK/2d6P6yRDxYcY5xQD/ziECzmxbR6yDzCaW+HeEz0anaosNlX+olYXC1CEA/uzUuu8QEnI6
ZHD3ikD13g60PjS0r4QYkQNisxi/rhQ0xT09ovFcireZLDNwsYvp6g3XuDtvlMMlwAfAjGcpYldi
TafbY4Q09rgCXCSFDRj3QIQV0gusuHdG8Rsy7m749eQnce3wsz5BwaU+D1nTs8UjQPEfQgKkewLU
6HhQfMlAiOc1QgaP0i2kZju16J2ZEyRsybCMXv5tOQHghr1l57326DUthmVIPfSXuXnS0WgndVGc
pHrvngWNIazFCclqT6iMpJD0oGKiIO7jSZPNBbMX20K3M/IiB+hSWXh4u6OPjYR5dOgdNsoEbmxY
UkkcatUBrBNN/NMYais+5cGc480jQOEA694Hd/hytbg4h5/Oe/whqtGnGFeQe9ht9mfD6xySWI5/
mDsPNums18RSUACD7NSvu5BAbDJJ22afpsAFfxaEU8WufFgQBghFff1iwqb03jXXGRjRAp0R+OBv
ODoQJFEJg+kJzkOzKD34BB/CcbsShJt+ApWSjQjfubh3YFkCMGLQglYioMJipk2usxW8dAA7+0nH
F7PUu7BFai1I9qpZiJZE0yun2CQxSQWElSUX2iIEsCPEB/oGi3jaGDB8LZjOUKWx7IBbOwSvo09H
PEImrWoz4OvONJ3DZgejA9Bn0rCzK2NiJ1uoKqUJeHNGV7Xl1mIAgbE22LCgd5qYQzJyuqCkHoo9
ENCC7/Tc//6V7EpUgxn+Fe7qZVGovEmaIpE7AugTnHxk2+mm1NyyG0eqFNqGAovVGMYwhEOe6WsG
ZnJDSKP8kz8we76b+5CnWpAEbZieXva1SF3p9u/BzVOc4+ju3npQUd7de3B2VzOSD8ePaXN32x8n
iMiNnidU0PGu1lxiApZcGxfZ15JoK5wK3CbDbD7CJss4FrL9wXbJHF3ttUniw8AdHburPgpMH9Sc
rWQprHqqQ5NhgatMnMySPx+hjTYRWBGl43sDawzJ1INLzkdtqEKG6L4EKS27B5+sJ0kwTvtE224B
sTwm5X16WoDfH30RPiIxP3H68MRhsNs3H4n7cWOsRBTsoNg1+wQuIIOXrQpRNHKjjA1kf0lJzNd3
qmAHjxk6U7PG2OiiXN1/wQDrFPEDs3f5GmV/0LxQHtf81SaHVhPeBgeMOzOHGUeOUv/OjBsm8yw3
Rx+S224DIvy9dwjUgjJnfET24eFT8TBM2gG9WXfzRaOAZ3hUe1gecC4PFOIZJ93nhsTlyQ1CJlkf
ufW9OYY+Pk+o/0huAs4LsnnNmPrx2ag2rAoTKbOsjRzxtYvlkcUZluxhYJQdBPJndHZZBApVBHK4
i0qUhIhIIxr3mYk8duaenuLjKgg6xAywNOnwa57oCQKHxJqze4gWdhpTNnj5psdIV0D7hugr3sQd
VbznAzbuOEdwbXYMizRk8cRdrN9cjNAsfnmXEYWyr2ELOZhYb/Vwm0VKENlp3FiW9FCB2DHgTben
pURU3LyGdww6fODmHZi+Eh20iaBTVROa5wuRZDXipUf+gjrskrL0miV+M0Uf8UOqv7010lRJ8CFE
0orSrQAxy9uOQZKiocCWqeMlZ9s6URQCd9hqAF8UE0gISLO54NCf0XatE5U0XNA8YEEK+sD3RUIc
6ovmcALo+hXLl9ec4BWAqad3vG/EVFV4vzDqSaduU2bOb+FbL26UG9J/H9LyAc0FHJzyF3TCeKpP
QcShkFQAPRIMzxamK4gc1VuK+bVXYeP19V3FbXQuJBpLQhzbDybsIXr334E+RfCMyONBEiROUGt9
QHmKFAG+HWDZ7i4gEAK8wc+ELtbBYdbX6TwRvWUMleVjB7rfmvKG5w7et5y8jULeBzsGK+dnVGBq
iGVRYVZt6JZIIKtSOw4t1sTVchc0ngZLU5hADUpO4ZKzAuPCLVb7RyU2Btpfv3pHbEyKj9gZZb6Z
LKDcXIwvaoWSekxVSlikwyVpgJ+MeDNndDlNQCxB3x7d1WOKVwUXCeAe/wM2TJPNoq5DaL/HbMME
CfCIkqv3yNFnH2RgY2fM4dtCJ8ZDCl6tC/TxQXw/dZSvy0tpCtY9qD1gI8VpEITDX0uTHuVidR82
Dopi1LXLp8AQgIjEEDijNjoA9xbACLYXH8WCzwc1mosKyeKi1NFOBKhFlQT1EEEfSACDZAPnLywN
aouF5yE4z5iOk5jLD2ElPqAL9YHkrccYGuNVDfNV7yVwOoE8ogskmIU0HAU2YqoXbEKwWwP8stcy
PDX3wTHwBo/Iy6nSA1UIAYETUD/2KtIfsce44YZkY1G5xgRRXCKqY2DTQ4/SZccVCZVS5aflEpsc
CguyR7hXugQUn7goKSJQYjoAr/BOSTk+36eKOpXXVWWN4dfAOOUdgImQDryPAhEd5h0SOuWIGkZM
ZGQh2WU+kTJneYZLqnSxm8FzEQmDwyBZmtSKBICk2LyC0X5yJeaBeBUGAKw/3edLRecHqaHc59X6
4NWG4M1uD0lwSuPg1AqWNUfPiOuc+MCjROZtaOX1adFcXImHnod5DyicIk4MsvqUyEvRy1mWKhPu
VY0dsGiqQx1sThjTCBJnltvLGy26CN31Z2mD3MOphYfQq4JHxyNkspDvZEBQbpk3XHNOmJ8o3Nxy
CNkS7v/iTASlKpEfGq8aBT4RlZrIDMLbetgSEc+o04PfTNAdHTEPSiMB/GMPyB5ltGw1OfWhoILS
qi4JjaW6oJ/p4eQNnkRcbsgIrdHpMGrO/OrNFiVmPJAvHZ9P8bZPpyXcrfs0XxNCarAmk6iIQ54H
yYeIVA7sN+SDmYy3HAF3ZOBBrVnTu8XlKBm8tDpvg29AsWEwwrZ5IpWNh6yOFW3boGakXPjyGzN4
wdjRwsKRZELeem2s2UY9AGkvlC7ogtpBkJf+Y4aWsxMYsHHGAkJXAkyeyhFEAA/rNlUiyNm9/lF2
gPD76uGqMeej6gFaS1kLigAmIT3H77Qb/IY4GUquZ5sai5/R9xMJVSil/CrWAIm/yDJdtG0KgP9M
PH1wpBzGcb0aJASqaqBVpNRNNaTDpvn0o/MfGNn8torxaUC+WC1zp3aYKKI2AR2amP9dHfONr2m3
8UWKc4r8CL18o99JB0azrtZvP5E7DOCTgm7c9KAVtxAnInieQ9h/m90x2RqQ1rUhJEpV32QoIbyG
n1fYPI9gp7TrPehVwjRFSITEtT5J2miJEoSplqozYLwQOtrNPTOf6XsaEwhkICARADOD74XWV1c8
bUCnaQN90PAOkEUIYUAgLxEwM0jj8MlGd2GgHSWlF6H1IYoAQAmv6alDmm6fIciqgRa+UF8RSY8/
EZr47V6+eN8sIuFaXBhIwpFbbj5RssFbj1mDTIzA29UWm4m8XYQGu9duawjMCVhMkReSpx7Rhufw
rEAY6xCOA/bcU+YePiZwnia8V6rknI9R7qH0otwYz06Jrq/7mtxVIsSR0hiy4aZzdj0Yd9qatRY/
5kuxYqp5+OAdbNmURCIjRiqTJW5zzVbPlGLTe0D+n2b911qIcQzNG9qsxCjZtpGaJWYIRe9FoaOj
fYo9/PM/ItV9gjzjxvoUaEjvhAyjy05O6vz3GRHYugVkErC8wo2XGPakBnOsSy4/Rnd9jV/bGn1V
SU/MdlT6WaY3qqZht390Nyk9baE/Leh7qz65sae4ASxEWunmMxM+B2ss6SIVMKUt1EG+xVniA9zW
5uOrPYpkdfVYN8yS8ABrcqceGN1v74a7DmgfG8PUhYMM2OxRVatdLltLZQntxl+553anQbrXk8wW
cCp2aJy7fgHEjVbQMOMBHY2DW/tuEk5Se2I5C2V8oT4snLf2hCKlGKXIGVEiFJyJ2IsN7Jyv0TRY
t+b4WOwdBprKJIkixD98I7oBMR6I+G+Lzj/SN5YRUhc9IrgTtsKsd0U47gq562PNZl6/D9xC7SsG
AaWZLrGbDLA7n0h9Fe6jhhbF7pQTMaO6FZaZciGdDcovRlgLLN+6E6U52vxEKAZDbV6rERlp/Knk
YFIQxE0TAJc7yBkVp9IAWWWj3S2+FclpiocJK9sGHSk20Ntu3m2RHjxGUUOHFsHPgMVoowPblAi+
C8IDeibKRF8ScWH+TZ9jVNvXZOqeOZ9rjmUFmsOIIebC0MA/xfOH0jNlj4RTRjrdrV9fYzzVc+bK
DrDj7Cc6yE3Oe9a8hWBNEkENA2GCRNBYY6cKeAxK7V++TDjCox+inLhca10yWqxMJRYHDwtNNIqv
tVMLK00P+U5D55NWAKse0yPvMREKhzMljCswDzM7g+wDXZxACoF/awnQRIkJH6Ixi8hUkZQ7wGvK
NjUkNUWFasvbL/dY3nHrpwvVxcqDcQb4jnvpqy7ofuIys1imADpaUvBQdB+FaiSGVl1zMXAJzEJZ
RzGih8HDzKRZGHoHH1iZ9AxgMRY2eJ0+Lr7qNrAjiFmBiUmONLHvt2DMz9WEX4FQpPxRXiB31WUv
/VpwFNCzkRNEWoVf0hbc3rWA7truPESL85dJc/AlgkTiDXAepht2BV/7eys6YVNSnfg8hLJt6Bu8
ZE7svvoFtgQwsgDk8Idec5RNnNpxQqMVe/mpzo5g8H3I9eErwePlBVBD2NIo2PYKMbblYwltN4mz
FWzc+Zg/UBIVPO4xhpXNO/nwhtLFiEDklM2YxR52ESovmouxSUIbp5REiNlRiATrSphqpzGbvpDj
VhdiF3QOpBUxi5hebzgaLl/7fDpo7eoeXc93AZNw0bFzSobht4V2O+HfNQyU4y163ijW4xKIB2xE
BncqhieqrAfYNzANCccTF350edQAhODikXxxR9r3BQqMXTCixYTc4QRj2F49sMpESpOL6Y19XRMh
xiqQzWoMZ0cVmZpHXdSx0xQQufdEsx/DaYzVTA9ReadHRdEjFZlQGaU6oxjCtFTpPju0FDuUVGfi
f+RYIcABdxDN3BT0+8wkGrIDIIN9gzEki3TqYEgB+NRibPJWDuJ4YQmkkAo5acKCUC7wfUPCgeyn
fcwWoQ6kr/kT77Zos4EAihlZ3fpAxskV9KRfZgpK+mhCQmiwjb6epsFFvul+XiKKLYSuLAeuZ2R8
M8zRojbQqXz7KRSw7ebwSpkuQt0kDZGEVgDbg56jG0FdA2IgzDtKHswhD5PjggnPIx9DVIRHbhKX
Z5KU7u+J4FvQZyGhl6Ix0qgeedJsE8OByt/YY8VyUbgxF7EHD1aKmgomONXgiPPoCDLII88T5gSR
aPTU4C1j5CFE4TT3eArcCOQIalkyZxw+lRtFwOUSIsKI2V894Z3calsGK69F5uT/j3wUphiD8fck
gRYFr6K6teZHpcsZsHtww+jnPCj6yckRir6v+anOesO6yZIn50OMhsfmns0cCatxMb1Tc4zGo6G8
p93N/Z2UWqwZmFGp3SJKcl+Dm7Lnyykb24O6eNS6qE5uaQS+Bt/JGTX2KMIYW1qEP/NrSX2PlkJ7
ywNiLW4zvK/Zy8nvu69xM+6EsuhW+GAw9A1EbPkdT+Ac+aQMpmT0OeiXNm59zqdqxnWdjbnO4nvR
8ZUYKu3EUR+32D4xVrkID4P6aSi851yZ0/g0xp7FPUMthFfIScgpcOkw4Rt7Rgi9wFCp73n43aBf
M9LRmOaRNiDzVGez2Tf27fnH8KQj7ms+zthywciGoiOxsH8flAyplIpK0va+ZgQYW75aBKhpKCcm
nVh9I+9o7nnAwOcrbnmA38OT3w3Tkxs9mtTj2raxJwXhNcUsPo3re2Nb3zMeFTIvqlv7Cxnb5rqr
pE+epa4rYD/QXxtLny/kGtC5DXqCBV0SQkkU4/E3mvCRXe7cpAwUGwiBBOjcYO0p/UIVpErVGWJS
NRcaiscTnUofTMRK9YI3kq7CI93FJ9BCyt3TIww0NNNW64yFgN9r4C4AwNUXIRVzPYVnEQkSIdtq
XJA/2uaspHsZOlwLvKMMB6lyk3jO1GBSiNf0CpnAeIEymTEGqovEF/D1PJdwJ0E3UAqYM9jV1bee
xk2ccPFnuIlnwVkSueGawAusbhCS/n+rGTL7f2sAfg4TFRlcHvk4mS6kWKJkTPkVTgXxc/qsypT7
vYBHhgc+1VfGKy/v8l2XgAgyqjb4Ljzia+VTBhiUcSRroFEzTwubrFmYUFDBmeSrmJ7iLUdYWuTW
VrcScV0wUM4utcnI48Z15nF1YdGFkcZihBATjiLyzzEefdkY3B9bQIHbgWDJCBYGn4DmMFpR1crG
Ize+G+9eXNl8Kn1fVgc4BEwmZU5Czv6FxhnCcU04j88OrUZHTZreJJccgUQagmivvKvdBk2w7tM7
2r7H9YG7uoUF+eHaUw2MRZjXpA1bQTcixleE1QRvngIxZPwPC0weBGSQh24jfLpr9dHo6aeTk6Us
7r7aT7tq/z5TF0r/i0wRWnWZpfShWdU6OmaGBVeEH1TgR+vli6JIjomluljyXtIF9CW4TJjz/g4C
5eKL7N/f8eo2FmxW9wzNRyB+xJeIbymWToIb6SIkXe4eL9QsyOpIi21L9VofR1c6n2PY0CdUuiRl
6fiJ0tVodUV5VB/lNiXwINDZxEbfK3LEnBUI0AJHUC0JkZ5J0lrBA7DUm1WQmA774durlc5nTaIx
lb2CO0iRW3p6l/GCQQFg4ec9hrZ27SesRYPajlTWo31/eHqOogp1A7pH9LjH1y+ZXyRrxqdZghLA
XncxatyHTtHl9vTkPwZYAGcVl8qpY/VgRoR5B8xd3x4XtMt5n4JG58NUH76nzfnB+qCV+Q6fMFBc
rUOa4IGUY20AHEsBuja4OeVb20TFMhghFGmlHSRbXdbfU1e92hBHVvbhHVC2srFrHbsIfFDyDBA6
A5s0WzfnSvo9gTOIMmYLwA5tVhj8Zq/eyTvtvTFMHOQxyfH6zmBqo3+lTlKIrSbyQJ8NYY4y652u
Ppg8YP0Zt5qk1iullO52Y3zaI4tCPFLFEu3o40wBkMdvtg9JmDfctu7qF+uukmNvZ8qkdvZhHLQN
SNMObCAyKA+TjBV8cAxKYv5tv4buO6x85BvmOvQ1osNts+i3QQtfzvsFDEsJW20Hz80juJ44qyd1
3RJqozZhcOVvn3RMXLtW3UkYOvv66EAVs49LSeLO1yugc9nHk9VaqgPI7AjQFXar7mHYkEyENRJ9
W0IMqoGsQdP1DYlDqoxt4ipbKiX6+tPOj06B7Fv6qllCjjTMZYnvAaTcMUyAV4mT3ShG8nLG4/hq
ziGP8kvIztUBO8aietAZDA1yFDVBL08Pvd/lNR5EahHlMGRPxvp87Z8efgGFbrpr29TiQZiHCLX9
QCAjRbZHW5JFELYIMiOCQrIYrPyI1GITof4OGXHAHVmQMfdQ53sa5C7yn6stNcDnYXuUlT1C3glr
0PICSw/2V75HVA1ZP4laI5JBKBBlatKjzdxwV+eoWYbKlRxeszB33KbTb4z6rHk0p7vdbrC72m9U
9OMz4gLr+rtzN5fSD+rosS1L/2SQBj7YDfZYXQiCh2vVCku7l5p7n3EoPNS8Zh/dOt4YKvcNr46k
cVPkLmzKgVu6dZg9cBWdlr27+xHa9+UP5/nEEF0sGpO4J2sHnGW20DFqIXgtb0THuKf2FYucUqKh
mqMGpxq6lXdfAV1xlH6jR51Q2ERX3qE5mgMF3tMdOTJPxcXku2A4+KKJqZpT3PGR1Nlr8Y1kuptI
NFLyqhXIZYEkYtXc6cuS6xT5ZPiaFJbJUBHVJXSg9sunUxtjdbaCOxFzhEPQ+PqgYlXOlUNfvm/F
Hb628/L3WfeEmrdGsUU0VKx2AEWltchn7UW+WfU0JDP6iKKTBCpFydE2r9kGqtK8XP57zU6Twi82
hY+ac2DYWTfrUvihq/d2L5SVsO2clzUYUBdntJvOKYOzWVJ9ADYHJW+0jkpyCGY/awE/N60B0Xrm
/AI99AitCt+g469OdNnWl/Xlw73ZVGf2CIO7qhlJtZ2XOb2W9ieWP1F11Xy6MtwKNDJXk5Y5n8t4
ejklqtVvNpcWnZQGyVTrpkF1EFAMyjDF2KDMuE6Kc9jw9OVqeZi+56T9YMR4FCHgUwaTdWaORqPB
xdpz3w1W3HcMyKhldploMtUUV7LuFJcc4j5DH00p8iT7n85SaFi5Qx1pPkzqoVDCA1YRqob1s6MN
zjo/JD1oRh2yBW4dZXsK1O11ep1CE4BAdOiRAOGpaN5cArZ5jEoKsMGBTGQ+zFkDlhDLAb5SWKLc
WVvJYN49/QO10glo6pKByY7F3vR7QsiThZQbAWO9JhRzODnUguZGkQo4ewg8Q6QsyIy2g6qYUDyO
xyJ0e3Qw4Ge5B04Pf4QoIHK3ZIEDuFOI6ECFo3i5lOpux+ESKWp+Tq1YYf3JLYiRmzrEDZz6uGHF
KADBMeBt8kbeKYU3x7wbJhmE7avJkyWVxGL+CDlkcyEEiSA0Vc7KCZwBb3MAFZMSZyi/QxAgVQES
wxuSjBSYQ6GA+8U+OxsqcWoWjQCLUWyXJgRSPQlFYmkwXeDwk0BrnAb3sxODOJDGIm13qckkjeRB
/kYjcs5nuVmywkjrQAQ4cOI5SBrzDvJKUSvfbOTXH0LonB2d8/t0OUE+tidDgoV5Hp3NrqzNcvDW
Dx3xxweM5WMhlPGw2fAtNGe5iWO6ktIhYQ0Ahx5mOC2pKjWnGRtpJCch72fJlxdCXgT34SW8n58h
V1CXDZ8Oz7P6BQWjYEJVLcfzh6QpZ8CHbCBhcY5yEoL9QtKhaXLfNLhumy8t6dYtzl6WWVLlkaOV
oxG2+UkO0HXIs8LYTyD3vJb54C5pn431V7URuWvP0DHCI3Y+PBIGtp6RXAbFDOKmxakIVESZTuiY
dWe5AuuAAQKjWD5NOkmuSizXL+B0r3ACQEH7/ZPZc2re2gjrNsWWrXoHxY/+s5f6KzNUnFdADq/d
Wy/I1+ajpUcYDnJ2qfUeMSyrCwsfzaYH0FdH1pJHGTnP+OwY1FRQoe/epS4eFzJDt0gKBOZdNKJf
XT7s13Nysf+ECSXlAPHjrO1f0/7b3pxtH9ITx8qGBE4d4tPmAGlBHR753fZkdjqdBbW9aKIJs9gE
YzTvARxF+zQsbcWy0DHx8F8D5BQsuHMW2KJ5t3M7m1bEeheZuD310Qb1GEV1xK7bTgKfXb4IUh6a
U6icISl9cvPJZXQe8D+jFAUQzgraALrVdcaDsAjlUOei+/XoqHMRgHtD2NA9GeWob1Szgd2SsYAp
zwo6vdmMXjnkZ7n6l4AaMBbPUNaC+MRyhWuOrt6J32tUBD70cPDkBpAEZZ45KgfTUWZFziCWBCpW
QrJ5oMU6AIfQkttuNQPmFFXb76m7eHKQuLcncG85slAeT6HoC96sDBnro5uyy5Pla7E/WUawq6QJ
2X/Ygc4mDWbGEPxhbTEYaqi8e/JMVm3005gwaT8ZIow0vq8fkl6LiHval1ZeexwmU05eTAjGnHfh
1rb5DxEDmx/mlE0QfUKwcgogoEUHG024ryg1c0c7xoxO6jQ/jdqxFPnFvMfVQQCK4+OKvcPeTguo
vbBuUp4EmWevsKZzCt0wnxjr8fjXzVkgL36y/4ltJlbKB1OIJHE4cwS1Ed9x8MaM0QWXcKABIH8S
WGvne3fWn81mLxsmdb+wV/HbQQydo+GybTpvVNM/GP7t7n+DLLw5n0GbYgWzWedi9lFdYVwTNzBn
KBPO5MevJ49SkEP+3wJCcWyZig9nS34GioWAAdaWCIm5pTTPzVyvw5SlZnG8WOXIwE/3C3KUQqX7
QbMRUyuCh6QQs7V1Yhczotgu9TPgal3gtxW2PK6GOpOeffzrYnxa2iAFDDM/qGLfI61J/ROtR92q
+NbNHCQqHLRZHLwApA2fDtouzJQcQUMqBEnhjiGxmMkzkkMKeGHJT46ezor0W+9kRDQzu/N2vtai
RuhnZRN7t/87y22T1qBxbb9o7JnZShKL87SoBILLdUZJHWoaA5IIGI83BmcDZ03udRslrr5q1fZ1
OHsy6ycMYbFMfcOmdoHb7LXtNnakPBqdFqqYO4zcGynK84DIz8Hq9yHVduAgBn9/uj0csuDL1ioL
pwrOLmtkwxKuq0wpKZcq1rQY6SXsvKt7dSWH8QY/71TZfPJdYok2S/v57h4IAfEJhfvFf9Y7D1yO
sDAPnJDMM8oZrqkgzwKlm8jGchcBSRa62SI0J70JidhOY5ZVXSBdIe+SJQ33bvG1elLGMNyTuhcl
doL5+Oudow2cBNvr1lMtSA09WcHrdssiMd1Wnffg7mr+7/60To68ktdZSJ3ZmokNj+UX0ULOSY4D
Kn/UtccqPWF6vqLfKpDYhXliNZBVAL+KV6RLdN7obcMWpECs7/NM7PAVdPiDi+vM6BEuY4svw5E1
H9Q0SMPSL/zMeaCrxD6rdSnWYzcJ3qQmiSwndPtHSJkq8xrit6l5ArVAmckCyqwW9ZIhLAOGHBpL
hs61I/ccoS/z2gG5R/uQ1Z5PlOPtNf0m3LfVRhY2BBds2ObiovhPmFQhH5+GDR/gnQsjo+1hXUIt
IiBqTqS/4ZlZiE4y3H6birydjAaOxN5TFIKhwEI6mUx6a8Xq9eQbBo1ZiVkbZuZaNs3UbyLr2est
Ok+ns+Dfej1h0V1z+bktiPw6C8OTYS/Teq0462ePd49CPpK65BcH7JcG1DxpBvKjFmZnR5pG+1Iz
cyZseJw1ISuGkWxss4uJdig/srgsepNJmJqj/cEt/KqptHIy2O135CJ4mUdSOJDPYM6+FMcsKD/z
EYOnMsYwy1iLu7qHXdXAGOHXUjJY9qk3K6ms/tXc9tgIHh3ZuGQhobwFhj9EevE/EbFixkBtxdsi
0cNkNgZtGycDZ28fsnianCk1gH/7TM3eF9GlW/AjrqD4AvXhlP1hTj2JaqOZR/Momka6hZVeWtF8
4O8P9kC2qPvoPWn4GjjKx2zi4bOVMZLw4Mg9IyOG6AcCHMtyU2xqC+79ZJSMDB5PeFY5c6ubTdKJ
3NNJUgA6U6J4daTsjnbxz60lqYRk8WaCiLWpIN70kDh/RXl08t7oMpPpzfaIv4YwFMM0ok370SCx
/QG+LA7bAMeqAg5k8+ou6WqMdTHU35FYmYnzh6kKndYbopOD1YM5GVZpyX3Ku1f+R4q90x7CUgKA
E0vt7++0+Xubf2ImeQjjTJ6zE0XkJkiIW/kwJxV6Q0CP4CiqVuyp5JFZ7LfzB5VVZROViymlo+WQ
UF8N3WmMdJJjYIqTp7Zm4epJ/hrmIqhIvTJoxA1b4dESe2V5VMn7lmrTr56Eaj/s0qtBATovMYHX
VHHltWzOPEP8FEOIAKxk5ogByruR/XIRVfXFDUf2lAZKIwVykUMWXll0N2LI5FS+Fmz02Xl0CrF7
iF2KtSEfQBI3qcp8jCvWLKAAB0EaGvkbnZxyycY/eOHcsvT/zPvKusdqxj4/43xh7VPrHn3gn+Px
+1Y4SXaGYf2N4K7a4quQ0EQA+Itm8ldIVw+yweTES2BWzOyhRj1f6QZq5wYr7xbII+LXawXuAQkE
+5VnbAF5wYaF1/alU77UL5P/5T0kYYk1JJfpbZPYOtc8cbLlKJylFhawoTS8gwJNFAF2FZdAlfSn
9FxBtQp0YZh7OEAyN7F1ONnqljvUjTfZ9goQAPATZqDh8yeZq3Jd5asl27cyHvF7CZdzjtKN/0xx
nBdzI36I+N6bzYYsdMpx5RYu1AZfqO7wHy5dhgMIYxy7XrpR9ku5GjWyq7FJ6WQpxiseimz62AXV
66QqNh1b+Q7UL5x+yR5B5p0dV7xMfANcvxPma84ohfvA45fhIwW4ReZTiIE/G1mutQwgGGOckOzZ
v++WgUQGHD3c3EOarqju0smFQ9H3dEd9ZtxblfRMceik70ns4gO+NhSYamr8+leMWBl0EZjcwD5Z
wEKyIHVLa25Po0Fm7RN7MPgZ72K14tTheY/HeKRtU57ieVbOrJxvgF867HsOLKbuiWQupIB4RLYR
vYcanqVMDknfIWJP38oop9SAR70vdM0YSjKzSqB4mU1okpCVzdO6SPGQLUP4VfiSMu9U2AA1Drme
UAuqYWrwtxuGuEwnOTCZAcKxnmWsyoSW05brBn5Bv0mH0KuMUlLbGKnIaLFOqO5rjTYGtvwNvQbq
LFax4aoR9BKxh5KE+7pzHZI4AN0AtSH6s81zWYhkHSFsIYNVhqtYU604B0mS+5NO/i008sJmKJ5D
iyH5gYkqv2cuC9LzWyEMc/4zdcDPnIzN+8iOTCfYl0nNHrEx/7NSUEeoQNV2J2IdBrjcnQCM6tat
8/MSxPYV16KsGrf8OWgMdDAW1mg5CDFRYEhGNUNeBlbpxGMknnkmbjR+/Hgj/uoH3xvcxkOFFktO
vEtEyJEOl319sTLXso2z4c9mmPXs10I1EvPvhTU+84o+W5aY/kc2AYS2fs74x9RA/CmuiQtqVO4n
hUARq1hVLr806mwNh381ZhWqFuhYyNYgbbhafAihmmqiSW4zrjbr22+FAwCzGZO/tqIcLLKNNvkK
nKHMW5mRJ1uI7PIMmhjCmDDIfTRJudMfnPqGsyY7JxgHG+AVQB4Y/0gLyyopBxn1nd+z3MKijoFB
UPr0ZBmVVZoMM1xRdHgZFIIaCHbwQ5gqUOTf6o/UFhMBn7WCp0CJ5svKTgG0kEHwg3pYfTb6FFIS
n/Fh/SC1EAQLIQgAlt9RJwv2y+rwm9gs4zjD/36W1aQNf4akR45HH4VMR+YgS2DvOkQ/lp8h1XQE
ZHsHsjDInBTACWlmBkC1Iv4WG/lBGoUbKzYRuYjV2kdSM2un2EwtWYYZg+0Ai2AqfgJJoibWDbFP
Dnl/tZyNxHmV9Vl2QKpXybLHF8Pb4UOmvJfFHLNKJg/Th9fJvcsFFYNiSDYfnuIPIBFUSC5+PN6U
3TYVNFBP4TPlzstlrAjgg8HoseK23AowEt4Y8NjFjmPBw9hRsAQxHaagstXGjIVYIWNLbED3Nx1l
w9hsZGzc+UxBoPCrvOHYHW82vIztJrriWTFcTyOGoHMbVbvu0Mttzxsymvhx66Eei8VKTNv0uL6/
1Udj7Zbqu80Q5SqMUCq1A1ZVSJcfn01ZD2ildOGS/UVm3oYd8O0KJv2zU/nLMl7yNvYo8DiuS6OC
E09sWgJTwgEcep7XmWGY96n0LjuJwIM/THADYjqOf/uWGGboxYOpGiZARazYmMlyxaUBdJSYqPNl
d6nQitQdj6XfZcRLvyTmFhNvfKd4r8yLHyg4PrnAi4lp4ItyIeRqySUERP3N1FjWSFSjMN1kW+FE
5bpsZJjJbsZAEzAeMJM+ZnGLNCfiNdXVhazK3P1KO5YRrFFkrqRDmD4xnb0Zn+y4O1g5A/HjIoAc
McOmFCaYQ6YGB+EHskAYn9NoDpqP7fkx+/273W/abefv72/Iycjg+bUTo0AgU/mhGlFbXnawPMCO
xcdZ4N1cTA8blcHJsunR3ditaLEDpsmB9LpHdQWRYPcoWsBvRULidxjOm79QBDm88hqWNU/ZsOpx
UKOM1aYYHiNyXFm8WMRYpmR9E5MuZ1tlQWNJKLskxD3ioovEh/uMyyNoJQodf4KLyb0FH1AgbyoQ
QgEjXQFRRVJTSYvhQIbdyQc/VFNsCpArmQpc5vmU5BOZu3LIZvbvYKwzp6e8imGHjCMLdUZTxJSG
1yPgX0tKJ/IZYr7IzBdkDgEXV+a5GABiwvx2yp9zxZtkNMoVLxwYWDIUDMZ+WyJTEubDCFvOec7s
kC2KWTKfy1ou84ER2hbAi8E1pE3SSpnEbGOMs9+eTMmO6sLJNZa9RdCZBJhT7F943zPZIGRdF1MK
KQoeEU9YyIKo4GtgMLBZXFCup7jG4EAlNBnyCsv6PxPst/gxsMgaZJ+Ved0QhgaMKnaO4SdAQI6e
Rg+EdNwfXqyQ3aQgxqH4BWqKxKC8yjz3oemiMkIiqcvF9yF9uEmYhDI8vj57bggfmdYvKB1C5hfK
94TtqpOSNcnoGb0VscDe7Uniu6S+y9b6O2SQkXyKRIVuG87vkIEoQ7LGEJWttzXUVFJIjZ7WN4Y1
DvRMSV77RmSMHR1ldmPZBY24kuB2J1Hw6kmNRpobrZCoRMmFr/8dCkSLzNL6zf6HyzE0em9eAhuI
8/hscO44vpEcSiTVSlS/QSJX0U3pU3ZPhFiOvzWF3pGCfcdQuv/BwvDy7qR4ofjSbUdU/WlHZVdD
ACoukWZTL4R0yFaEZ4xiJ0XCz7BkvwxzhFioyp4vRf01hWhAqTs56pP7oOwa0dkpeyV5tB9gHRBg
ZCUMKjgeI4P08tsClS4kqQrYx0dfdlfxgMQfkx1YoZyM7MZtFxJz0/mMUwj6IHuiCUjUS8I7qB34
mMS0BGnSx+Lo5w9eTkGPgpTWR/+5I30MWqb7DUiqDtm9/MfCcD/B0X8HbMYd8r3ewaP/6qkduX8w
uAK104IB24ZV23AOEZrSzALeTqXR6s4J/1UzG50sBD0hiLc6shCwAFR3sQu+NumwNgZ0tSn/4l0G
i80ZAJ2tGJkpDe2+Dw14I99Sh4XbQj5LmoQyE6NZeoSwni+fKHaEWNa/g6lPs7T1keRzWaConVOZ
Zl+u5G83Ulie+DSR2+JIFwn6nlJvifIcnLh0HWqe/hNLXC8rXw0Glp8tSCvNezmig9LvfC/9AYf7
f0SdWXeqWrOGf5Fj2GFzSw8iim2ybhwaExAVkR5//XlK9zfOJrqzjCLNbGpWvQ1PHNpwB4rYQQJN
xrUCIxpU0d4XUI5Y3DfggBWbx6pi9yIfNiKJtio2RD4jApjQRokJXHfmoP7BCUOAd7pH2afsG9DI
53LLRwVcjaYMqwO5ehInoVnJeArAmShLVm1yPcD6SevQsyX6yEyhCYmAAWs5WYEUHN/hD0z1ywPV
+/KAloOMBlDd54LH3y3yAMmZnMaEJSvQHNZLU74f9DObFNT+F7t1SVG0O9lvfyf3h8uDKfT5LcOD
YS6qYD5ga9HSAv4sqk1dAPJpxWVAlAqc7erp4w6K3NayPk7QJPqs64GZ08ZB1TN+IQx4zhzSAI03
oawm6vYtEEMuV3uUbIScM+a/nLWctzxQk+ESilOmHFchPs9HZHh59/tOc08AtdOKEEF00mWx6bGU
XuGVIxh0ZAg45Pex1eSKyXkgrwDwYKpBpHs+/9LI78jRvhDauNmdR6wNczPbTHbI0XzfCThAzBK3
v+UCa+BxjS7GC9Q0UEupiGixY2ORIhp9DMnRmRwF8El03uEA1OiAFZvJ30jwuTX6RMcBUR50+XMH
mh43CeAL6gJ/vMQL8TcNh6wsesq4pH6zf3y4ew7sSchBw5GKj+UA52HBfoO+BkfffSPd8XrgmLAT
4gvAVoDIDxmIQwvV7+kP8i6gnzmmcjehKhG5U/tlttoLlPEC5U1jSIgoSRFpbrVFRZtGWOmRc0Vg
kKDMK92S7C6oHDuegwJhudslHQmeG5Qc+T0abnusvASPHJTjKGxQEeCWi7cneHstISjl0Jm4ZIk6
wlsKSKnaMxrgURQ4HELIWSw5N9514WZDQSXdyZKSBsCwi5kNQ4fXPTIUujcn3kyFWi9Ccw8/cna4
EgD4xnWKEinOtbJ2Z9FVUNKCMY+L8CSIgVQMLVnk9vWAOI3uLjt/MWYpdsoYVWoP6htQ4RUW1Syt
+d6DhSOmaI5ugg5MebTRtdRiSYzK1KzjNAxNCceYWiGxBjVClDVuDrgMBpWROwka/Ulww5mAnuwx
qYATIDYZG71ZhgdqwsCPbBBRLLrHCYeMhKWGnRBpHWQvcCVm8RExxzzdFK/eXIx+18oJhL3Oihl5
jL5+WFbrm17MnnP40NbYx3dKi9ZMwXMiv+1oidu3M3Go/BrF+hFgVjMvrXwu0cl9XtjAHvHOelc1
g8sMkL3oRa1fSOKlS4I1v7+rSZR1FtFSFg1YIwYs9LnyTxtjPooOKUXNmvSxDPkJoIBk3bPHPzSp
Rcfpz64UMci/MYGRFr1wn2g+SDIp9ng/th8BYeYc4VIuwmuGXRkSH7OG8xgQ+J8kHrkwF+fzA8Zh
NEk9Ec1c6/CPKqRPjgUfnsZG+oNaONIjTIEVMrMxlwp4CUEUSpMMh9C7renXBaEHfBdUFx8cjkcW
ygpRHxAXEgMyCEmo1Bq7A/Fo15BZ9sYhlGqox9qZ2dQiGzdWzxMkC0fMr2IJ1Lhdc8DdkaABKRIs
kyTkKPHTIfDCKoR2BY/brBijxjQQfLkRscXPyL4YXCAzOlOxFS4j7Bd8uQUqJWuKLoydci6xHtoW
jIETRO2EsSLDceYcUPxRFgkosA7FMvohBnGkj5CO6/yIzT1sQRN+LOHbwCbBA+pNUj1jnLPHtEuO
nsQWgBLSBkTs9CnwcfghyXRNsKb1f6hozsLt2CfG+g7dAttBO+T+9OzSRA/MpMGhPt/YuUl51ss0
LOcXQ0KozRTgYap2vzMAgvvJN05F4Hyit8r3Iqcw6iSLh5us8/ltXW97e7zdT0/M8EoLda31M+js
kf7aK7PpHuDgU0UOrnMq/x12eFT5wkB/uhewGsjwYRd9hfTOnG2TQdgRg2Xfg0pDl3aRmq1/YL1P
FjB4ipTXDPUBFugSS8msTH6FnslEwmTD/yUcAirrFMtmMxSBHoObBW9KJjxWMNitHNAzZKTRB96F
0AS3BqS7BszXDf/OOARmd95f+syrkiXBUF6mbEnOQtDZDHeSiJFcXYiWCDefYgHZD6CiTPeyYIVm
/s6ZfOIjiWyid7z0ycvmfo9JFXFVJo1uu8V8YyitID0zlZ3h92fnHvM+871MhMVSJsR3RoNkriRJ
kANi4QWrC3AmWZbHakLcEC9FmKRAFVxyzJJJBjPzyb7LQTBmMQzzrT2ZxXq0N1lJ1ShRC7zi/T72
DvVLREHlhCQuzUn0yiYljc8mSRf00XRExehmxBP/LcNgIv03QzOryTESvHgoB7NURANI1oJIDJA8
lr1JXIDumKRqs010IfcE1YLYRN4lZmLsm2jlA8Qh28X1RDtJi9FpJdIkCn3fBE7h9Em8QrZ7kJhm
vxRhCH/kwOOzjEmS1JL1ofQSea9inqTfcjmJGUOb+X1Ae7kQeH7e9U/OrkEbXl48yT84GOI5ydDK
O5AQ4FnCdhRTdeZk0JtvHlhDEC1XfeLKUhT9TB95KOqqfK98QoI6aQ6fYJ8QGLGkf8EXkyRRI+Ak
dikHh1EeUypekHyZ5LcRmJIr/N/SV3L3nzyGLEgl4JLDkzveZ9iS84EW5w8hJ8Ad5xp98vofRNoU
fSjJVkumXJaZhPr2kAYge6cz027kAsmxy7dI3URS35/cDx5/XEyC2s2UuyB3Qh5UCTg1KX11dxGS
uXJB5MLIa3JG/d3/Hx3xDgEcp5pu5HoABAPeIl+FgDIHIOW0IafxuVKsmTdEMHJE0qrBXg3ccuAW
eIBqChXJ2zk5E19xz0meQLF7W11DWkNeCoI7wnxPDUfgQV9H4wFjc46We4RdNJwcQJCIThPbIfhw
A8rV6FAUU9S00JYhw0lOyYMNCJLuOP0JYUQoQuyQ6IPlBzWyVsI4IqsxaJ0l+3sBmaLlXHAnMvhW
SEoNZOuJzp/uPi8TjKGcMPrj/dA8xAl7x7GwG9gxHCh0Cch1d2FCZbxjAzJ02c66s3qPYme4uFBn
rfdI6NvhegAVYeBkzAjYhLrt74DYo0+JI2SBJbVFCAgAKxJ+J9xm6fMAtn5wbsz63A4DwEEQv+te
WIO6CZaiCrOCJLxiJFRJtpCIA6BJUSCZi+UjevPEdo29QuCTTKyidswDmNaT5IEIQLn1kXmxMox/
kAQiPyKAV7ysuD8g0REGAsKvnr7k3aj0SPLb2CEna4OK1c8CBUBrX/1HyzaksoW+G5WECZXuvrFh
8h2w2AbgacSovI21zF6cJHYjeiWoknaF36F9o2/IvPtA+f6CsD5OHnwGMiVZDlSSaWDnWDtJ8uXU
USdaSExQMw8z4i/PghkG86Q/MQ0leFK3CaWQQvtm8YDYDKkwNlYdemaCbGZuCQ2CKU5ZdnO8miGV
GUjoJjgSDktyaZIIh33PgcnSnfwmB0RsTeUrAbjHg08wVGK4JPMHMzEhIJJr5KYFhohQCnfi7pIt
4v8RKCh0/bQfQXMqs/qtE4sQhwV5BzUnfHst6cP4XZD7kZ2hMEgVZwrmWEZj3AwAqSBxaBebgTed
vVApO+NwTKgj3R06gD0gEiKq4AK0//L5J2ESkrC58vh+fD9AF8Ajxx7z7uXOyBSoRah1gFO7Ayv9
ayKYI8lf/VP+PL+6C4TMebdiQR7UAdJ64yA7YljSCcLlATpHx72cFTLUFSsn5NARw1DjY4rd6ReU
6mkwLKwHEWOkvgAPAo1SJ97BzEgqTRCLJWicJfZIr00ymlpGdjN0QGd5r1V8mnjxPp0dzBolQTzZ
cA2oZn3kAyskdakIYfz6TTikXZ2u+cKrBGbvpiGxQYrOGQe1k3s9C3Y9f+u5aHpwq0o7ti5mNO/Y
Pafe9NHPveD1ZyBnnuNnM9H6pLjhKN/1Sx+5cS0hZw8w5Dj8CcHfDPCvgmSpZROtYsGHRk1hlJWq
PUHAfENXDNXWi1DMIBKEdc/ygxE3NG4w5vkMogto+HAXqSNDW/zmX9cavwy1h/IzQprW6PzEIgH7
WVSK8JlATxk7PhYmpwoT1lwrAOKDhRujdTy5WC0a61Tx9nc6NZqG2r41IcXNm4EzmF1nJbk5RE/8
0aIX9Alq4FnsubBWuOwEA4so73Zq0bMlide446me1txDvqFnFF21SY0BdsLMqUgpDPUaV5JYz6Aq
xfBXjG7NWKmh6c6L8QW8+hKizPigheDTisWosVI+iCSVVZOzg1KSGsUQvRsV/m9xMVGGyIjmGUdK
/YFgQp+e3HlaGF4qD/3CLMKzAtwgxDwJFYES5w2rSrE7tF4KXiAY7UBwFRumfKQ1MIIWERQRUCEP
jk59/LKf5In0ts6fEwB9AM5jbAq1Upzr1A7tl7Qf/5P0EslUsrICr2WtBeePTolgA/4caJmRRLQV
XMhs5ATvLNUmrGOdS4D+FEB293VCoosfZLTidd2fpWMcUmbTW9CM5jm5yHtQKn5IJlHxO0OnGbvx
GKNPpTJLlGdB1yr7Q7l4jebjh932zaYyOeYWrxzGc+pt3AZYHawQUv0lbcFJcea5FP8ixWmRYK2d
5j7vK3skNWoksmpjgyi+wkRLkTfUblwLar2uglADqWeQf7E5moi5MW47XJ3XCTEw5Lz6nFRs1qWO
0DOv8DOcGHwv++v08HMSE8GkI6+Ts+WXLroevAKmEMVvcAAQ56iDHHQOEsV+RMeQb0S2DqH+gY1Z
PHsai9SuNayHMLHgIlsXlEtDp6vo7e+VsvvNQHPw8Q8tSPBIfBZLcqyPcFfGmrdWe6eSVRc6W/DW
wLUzIr93k4DHYOjAvvXl5aGWI196NdpGG6Fv8Nvl/zids8Du0enUhPJCob0yC9E4dtAhNsVESiy2
+rC9rlpPcV7kyN4a9/ydy34dI1gGFWzE2rqrY/qMDXTRkR/yyvyTY8CliE8/ImwijdfIurPqBIhU
QgIltWSxAxTRdNhTzLtPMykggWEDhgihFo7RwTIjfAiRwcEJodDG2IeRYKj0kNLA2655QrVcQcBF
JDKeUHBQrUUrZOI+2BV9tzYfk2Ufs+/UUbipjZ0hpoG1ym1WHMz2fUhdYqvGZudTYJXwFzjIgzkk
zwcyh4VX9p2DbRqY0dVs7/broj8R6EYp8W5yqYsEfStdnGwUiTiZq8kydCC2GdyVhPJ53+mtoOUh
ofsQfhvDxQCiFhMywCoLS3QvXddz9AjpcfDUGEcQ5HsMVZrQg1kFj7IQBTfkpCswt4uBKHPmAbeK
W/xAWbcU0hlpdrnCYFcR4JsaLAE5sPrfiJAanOtNm4BCBCn3VWGljroHtCzwAwMxsKjOBUZQP5Nf
LiK2qh3OJ4dMKFptGOnwnhTLDQoqI32MpJp5QA87ExXhyS9sDjTqGJvxfPzlO7KS0SHs4jmhjrte
XMOEe1D3Gqsj8HIkHhhM0SfgqOoVbhX+LVZ7m8mx/BeiNDswQiCRv9HPfazxhThy81z/44REWZ4F
EMU2Kp6txps5uCF8pinSy6yxmjMWyte7mCrzBz7FScgh01pYmPN5WvPPDaVxoOY/HCVO39nY4jRx
GeOQUq4j1xOIzuox0qewOYE5rZrzdMaqz6pXvVxP4MtpzQZXxMsYTVS5LAqr7UZF9h1dFVrDlHDg
XJ17mBz2fQ6EToSI3iDX+QCeiJ9vylmfkZU4HtD8KVHoQmBFritf91Lbf5Mj+0SiRUHAjvxfMlRf
tGJhYZTBcIj3rzcJFz0uKxHHwzgAy6TcTUomWY9xv7ovkXYZXFfFyJl2tn34PpNZfN8mJOHDTRHu
Jk9vdCFs465HkT9gOV7s8Lfr9+eH4eYSLg4dvxcuY1ZSihYOZwNx5Qr69z3I9Or5XbfbpLueRMEl
X06LYNKChrkeR/mu/1j3blvsP8ooGMSrqLsve4tb6Uxfs2fmh2WL7MIy7fk36ivjVc1lucD9Df0O
AU7l9jv+NVteeLUMF7fJalB+9ZTdQ9kk1VdByv7uKaF/f/4dOH1coDtbZfJTPpi+/QTOlMsSriSb
ezmiuD3q2venKIJTQu/ussIp724/DCJOlFw2blkQBi9ukdolV4HE7GQ2qNzxwbrGcw4nKYJ5Z3S+
Y2PJAIB2wXOW9+x4amP1fPhDigxH1/ZhhKk1bWfPnn3oLq7kvIZe/ypG23D5KUBhKoQLnjKByWhj
qsZBXQuzQUakEH+U5iYL75td02n2jPjIsAP1A3aJMjW5aUR0CEHwWSwMRAGz5Y1qAPI25AkLrLw4
xpN0I5H5sHqsYG4e4jeIGXIsUeVmuY7f6wvBk5eJ6BOZI771YE1IjxF47SCMq0PkBtCAYoDJ/esw
4CtLLAsrcWkic8hZliukQdC2i8/T0erFUVQiqcUCkPw6K0Thwv+U5LfdIQi3Q1AeL0GLUBaeI6TO
X+dasuijP7CD1br5iUCkO8z8RDKrO8sdGvw3SQRobQNsTIOXp5xeF1NBgM1PN/1fJkmMPZl0I6YU
xj+1PUsAyLHqk1DPMnNKGThWn5mGPFVGBeS6UCq/Mw1uuJLXS2bRlmEyhJz4/UASKqrWgy7puOaB
dfVkd38dCwKnhBT+d2+y6mbLHHSTjTo0V+f6Ol7qFbmQc+1fMr8aiiw9NwE1kuwLsSjvMCfhuwb7
EygOElaBsmwWuZ+dknXsjT1w+QgQ4jrkUKz9Bb8DcZDcuWwn4p8Lw+wYD8HD4rlp9fQPsZnDRoRP
vXxBy9kQNA4Rc66MJ3XL+WHxMjqrMBijQItBZVD/U/bhTPEUq9Zz70KakAwm1JEZyk/Lx6Zaoe1g
XjyaPcF+yrtqLFY20WjR4phldhAnJ9poNAyIMWusIEQ7xfo6Y+S+TbHCY1RYUnxNz3GiUZm7dIEA
+G3lMWK1JGyA7DLGdLPfDjTEMHHjYtNkscZv+XNW4CdYW1j75RTY8dDw2oqG1CBePmIWzVCJ6WnX
/JxCU7oQDx2shIYXMsocoKGTc3uT92c02wlXpNfZ9kZ/+MVOp6dwwhKsXnVoh+NfWqaiGNe7Xb16
6vX5V3b8J0pEXaRZIeKb1MiQAo2vq9xvGyRi8s1g6jywHnmsq6ZWR2/XdUbX5Nzj/qC+RJeplF1R
4EfnoDSe0LNwqO7PqTVSPprGRwYZvqOOAo44bAmEUSf0L6hT0S8vYvhG876/NNzTR62oR/U2dMoX
xEtWuVON7A3fSdqCbGP/9/KPAfPnFTw0DMS3xJw0Ruhu/7Lve8CB/3sgaoVtndHtmtDEvNorVveN
0XeQP/KJEq7pNh1anXg+KoNr45ZjQ6l2h8tPr4eXE1kQZfEo9XTo9Nqf5/1UPyGnNptxZRZUdAez
fn826KrE5YQgiNyBd5gR0l/dKy1q1FolrW2brgezErwt4QV56DutSx5SxxfjlQ/9jDr6LJ/n82TB
M74b/FpvH/8QISNLvB/vn//abbYuFsSJRHjZYjzDnA/i5+IaZMyvi5z95Nb4RMIA0J+CIiwt2CXW
q+fpguglXRDM8u3d3/6v/IW2yf+CbIHGdpCt7+6Iupg7PSFG/q/819kDs5l3AQ905x8YzWJMTyNR
efumSEs2+8G38D2zGi3eco5VBgJoyOrK1w/4cvkjQeTTxWSaYxUgQncODGchG0ELHnjEF6w4rxgA
acPt4eKia5sjbkvwlxBB/BAm8JN9vwpuPk/Nugx6mzJoMJ4+7IgFsJKI1Uvs0k/rVb16QSLfFIh+
t3rILU5VOhtYhNeGAKAiYCjYWvI/KFYP8OxeEsakJU1eJaSB4C8cf6jDpPawsEu+BYdARr3ZPDIq
8tk5PfeP8gA0g+zpa8a41qdQRlN9INgoEm79BmEFcc8oNhS7EdhaCRZRcMFpDoDg5Q3ygH5Eu+WH
NDtpN5eUYWiTO6RkLgVlQi9HUL4NikKCwxVks9AqYFcLGvam/QWzsyBwBO+aM/7J7w1Vor4rBDtB
+gqCWpL/TNlvKJIgQVPz1PqnnnqSOqAwlUECwTQGcgQ+DlEBwbzNgR1JxoTFJvRcqlygbUA4V9ry
TapibUwWSKhN6ObxfNEq1Bp4dsfaAWVpiG0NWk837CtwpcZ02WA85hcmJtQGbw8HKUZ6Bwtpnp3e
6Q6RGq46lDD6A8Le/16nA19/4v0sD6cPm2dZ5DKAshM4MZDdcEq4oqVsppRgUG+HhwUskrUkHSzj
pYQchTkFgHu1qIU9qTQCkAdlSZYBSenfwelBECnmOX5dG/Xv5+uL9+KtKzIVtJc55hn8yN4i0ivG
5z13uscjYERpt4SJ0z0eNqk9PUkVqd0WVJfIZMD55s35lqEn394DltZ0CmU2RjcajMm7niTaku32
RjlZ+nY+H8zECi76QV6QHsiaMFtI//50x5phrD/S6u349Pw3ADz1j/7/K8/TvfQl6U0CiIPcQgoi
gFH8fhAns7AHBeTS0wcAsDgsrdxeKWSBreOuU+EmVf5POMvDfzuolOTn9A8AjpZAgl1wZrL9Ln/G
3Gsi46C/buGJER+rEUo/emqkRslAmhrD9VNvF0/9iZHVwCopTTaa17hC52owM2nfW2V0gq5Z68Kp
bIxWF3gmWOeCovpKKPTGiuQmQDcgmQDfhMYoQEYksSHbAIRcbFarldCZlwPrqZMcunrjOZYdjYaC
DvhszENhDP8gSGJmxmgd7+qv6Nj/iY/dr9tx9JPt0uPhJzsWx+r42kV26cR2lGm1E81QSLcnNmrp
vyM7YWEV5Is7FD3okRxr7bXk1WCoyT+E8cbaRlhvsNdIdrxZbGB4ZQOJLsy5xELu4f2CYAcF3Mt0
ReuFEqIxExfzBh2MxaSrpo1aETXyA7icpTqr7EabIIvhdiHn9U+xG7tKeSPZFV1maTLyDpUZjTFn
GsMB6dATGowZ7YKqEr/TixAGpuoZyXPzy9Nf8AbqCppWNkHeCmBQ0PoCMZZ7DTCUnzNCIbX6x3+t
Co2YQrXr+q7nfwuREfYZWVVVcJ+etRRAKLKZ/Cy/ffexzumN75+M5kN2Yz/Z5+vX9rW9GSRM5vli
rTFiBRe944Qw1vzv75u6Bz+PdNT2NR9O1HzRjxDdUqe/Q5z8QvOvVmctxRcAl+Ag5f9yzAKPfIt3
CF5auGa87b9jhTIHR1KIlKUDrgQU/kT93u/5mp+lpPBB1P9G+puQZRnffnn3MkLy90+/0g68BZQp
SfGpPcSJgaxipt24uQTiA703kZ8rgABWB9gcTbXhXTve4XxOtRfD8kQvJnqSXUiitsDI+vqEyJ38
68C983mwSCwE0GSkq4lt1pww64D6Bdw7MugomeOeiHhhpidUV9+/VEQyKJqWWvH+pXdAz4Qk7RgX
n1Jr/l6ImbVqCUkcRrJQTBlkeZ5aHet+7lgvo292TfJzxgNa/Bha/NiK/ch/erLxMXnh4ZTe0xm7
Y/fwNaCBo6cFEzK25SJucbnSacc7GDHSJgKbe0dL8D3f8/aF6i2vGldV/XZZDBn1urKEMXs1R/u7
mWoQeW0UZGIVeE6JCgsZWVi05wPaOLH2nI31QuEXYnfAOtQfZmSS+U7ZYHzAlITluJdTIvFi/gif
msw8wPcIh6zQiMzqJBoBVM1Wkc5PqFqrpeH7kJxhpLZ2ZtHi6UtP0jEzelZ/VvwWv/SGGPMAdbh/
rK86/FQtdYUy2qq2jUjJcCUI/jEkRfWPU137+6W1slbCe1p1tOVxm7zfPbRriKr/nSBlNQ6ZwJrL
Rk5DzWl1U1faXsftjXg6xvZgh32rma56Rm9H09BTP+eSy2VXXDS5fcoNpFe+sNh4OIqbHh/O6++6
6QTXTRcoE2NNGBlJxPAAZlvvwBxr1tlfmRtUJO6EsXi8usPhqrnjWKVeqCyFSF3xmhRB+HtCWB7c
dhFYqABb4DEKV3qFX4jTScX3/VBSrCHJ8UMJ4qf7Ex07/3jDNNUm69su3t1LLd7ddkowWijBOIiH
99kVoSroIJSbok3YGsht4dTy+KsPhrJublp103gec3rt8v5X/VxrvfqZIGc0+Zd9jf4dtiGKRA8k
YtcD9HqQylZrF/gl/kpo3IKQ9LJrz0Df6cUi2xoHHECn60a7cWtXkgwnnCEbxhszs2OLAMx0LHKx
zKFPa6oguHVhwmlNVgjUYsicxycMKEiXp0vqwKyOhyKpSB/tZ2o/EqkBwhHE7SbWAfWL2cBpMUrS
hsEhQMvcf2EOeAkivZeSVMapLN4JDgxIlNHQW2i/oGYTUB77aDta9VcEmufX+rXQB+sQNZzDPMQ1
+3pUUDRErPGcbooN3mVLILeBFOoIiY0FeBDUrltwb3jerj4n1XfRS/jKgGMC2TRBoUjYjEPbDGQh
utioRXTd+Si4gX7L3ceMxKKGjPfs4HeW6TybX76mCKERzT0RC/juZliGtZH++pvSs4nHun6CTndl
hd8v0G4Z81eBpwlLBytxX6yQ1N56t3sYg8VoHnttkN20O5m3UE+5e93YjSAhsCN4G1/VF7pUxRf+
aGPo4oS8KBqAVKKy1Kpold5Ka5KZBQMc76d6+pa2a5h6eA8ihJtwJQ9E33cULxnaBSb6oap1QQ91
CDkpiwDkBgdk5TqiDSqoNhMBKljvR9LbSH60+tT6RqUbKhbrNz1cTiEFMElYMRWv+Bgf26/bTvrE
rv16ZLr8KyNGcK/e1RN9EJxnKQEvf4WUIanGAWxT8s0GZRJA8gj7UGrM7INduRevcqO/g/2yQme0
Hq2lexzWMpxSIHx6yS6hm8iLI/hJ3t2r6ItO476YG1nc4flEC3/zUEUypbQE5ywATeJxQWA8SOMk
G8h/dKaV3GKsr5DSxVxpJzS5r2hZgwglF8TVY5g41hPtAVtQrtbBqlBDlcSWPIsLoOw025RHTPFY
IIs57vK6GoDZFaqgYCUkPw6zarH5lWsgVwDOBoor4PCuVmH/WuhfCLONK0svYWxjWcYVZvCZ53ph
5HrOQFQZ0UpI+vKvMdVOif8/a4CX9bOvTWz8rK45pYz3mWKoKw6R4/RI0mnfSPDd/MSnapn4rf4i
/OshVEBznKGO/96YyOadoNiNvqQgSz11QKhFUG9PzIKj+hzTiFBPNjkN6vtyKt5NZRqUqbA15SD3
1i90twA2DjACSG1SNDtd1H+UYqzGBAqA2gpREHv0RYol81KyThjqAqgQi12u9ugvPsfnyR8ZiNtS
wDIC0Rbg9sWufQXTUMUjhbbM349kGX/jaQb0tz62SL5ilzbUpl/ROQc5LSzhDJ5z6slXAcT8ijeD
rxw/ssLrojI6nPCEGqcMF5c+aqnKV7jKd9JLpI/0/+B3WqnXdbuusPCRwhpjHxkeO6hEHJuv0EcM
i0SqN15XpiiITbSDIbNuuVcotVqlDTnfye2nrUBPk403gQStABkUqNXJB+SBVTUyZ899aXeoyOdY
Yj5mU2TFsAEAr9q6mHl7oF0RqxHBmon12T69Vyik7e6xwq57k20EVlgJVAULRERCgFHtwLKk/OXO
35Nl+ob3Xyn4kpEgyxZRKQSgCJINwD/jnaDiwhmpvhzku8DfBGMuoOy7LxRXhmEACsLtbMB+CPeJ
xQLrO/raJ2KQpiRLAcJpWq+04U/gLsH7g5I7UVByHL+Doy4qDh1raDaoOvSMyB6ZPQM9C08hxi+0
oVdorSPiDIM3rfPT6HCH0oRjIqSmg/MAovCcw9iggz+CKxSbSyDkGsEwTVnOC69b2OGyFodXLgBU
QZUJnkgAd6MdeRYwMjiLmQLK+xSxhEskcx45D+PAQhJHckRIxpuB88QIUTaZdkT8ZMC4jafhW/ZO
1PCYD0BPyCuYfFgi8kZhhvd9HvLvw7YwM/NhyF/7COmMrJuDRGSCo6PcUiCeVnS+iMr5h4QvcPdq
I0B/+U0wNELrzIMPHalRV4jsA99XJVMqK7r3egnVF7nyJdS/IUuyHAR29z0ifu7N8H1vCvDWzTt3
IGI4lEBhKlGeJ9ITlr48BJlzNRaS6qIGB6r1nzBMPkQi8gFoTlm9vVDIGuDIQh+jMQDlJWkhfrLC
KRO+DiV9h+IeAjW+fIFwY8czKaVj8AI8/MNpEXiwULREwxki8teOEKEwdwg7nCipMyv1wIQLJ6qe
U4cXuah3hi2Ha/NkPX2FViNkWMrxJE6I2miPwgAU3lUM+IQKBZ8VWo9EAMK9ItPL3YbmbUmDloQN
sGuEoUQtQIjMlZ7R2KlxFN6NOULUkCZvzjZz7Iu7NuLekXU0kUEKIu/Th7EF+E8icexQ53JEv0KW
owDGwV+lQEkyS1a1Mv1LA1e0oTk0q2PHkiVAcxyaWz8mJJcNuQvJMYlyoNBTRU3yI+wg6zA5yI/4
Q7zEVpyWjV8hV09el6GlRaUQNqt8QFoicYXac6h5Eu6IYIhsuQ2Y+aMgImoi6IkYhBEijyW7F3jf
dSXcc6ibkG8VdbaTdR+wqWAma1bJdYmAm4QQ73lNyKAv1Xm8GZpvVrcAFAVDChjUwWsHGs7/6MOS
8ZJ7Smtjk3skD2G6UUWPaELPQKEyYnZOkpBp5Y6DFcsW0sFzOvsFYPdDY9ARqQ7t95dFpvgV/65W
YNaC20IyLbINcCer35mZdNH+goqj7X7SQwNbOFpoqL5To0KWg5hoC82r2+DEJ+BoXDdpMIwlNDyB
S0fAqRkJmfNvoB2vK4GQhxyGDHwy9PVJygkjU8ZDwbPnpPdqMkyfjRNdyMkKKxxyGHmyi6EUIEak
N0FVskURUXog0AD+BIIfsQgj3z4YQ7f5L1W1DrksElrZROVz+bYG7IgUELk17NjR6BcvF0b0ebzm
i9aP30+/A5YCTkUCLRKOws2Vbv2hu39SiNDjLyRuGleG1ScxxVAXNJVEHI3WQW1rxNgCfckRyj3S
kgibrVmq7c7kLD5UXTLX6kwEZGgdokWDLw4PO1K3mBu8BaVavcuiuDUlNAmXJarXq9hPdynh4YGQ
brgYz6l6jec9WXcoqVZ+fTbsXNcUuZavVRPcZtkN5CAVsgXCtU/0YrAi3kQY9L1W7XK0aXlXBU2Z
imosP320q2IN0YD4dGM7bJSVsgq3yqqYXeaXeXoaYEkLKWLiXLfIZ62Fevg6vU7P394JC5XgGiSL
Ow/s3GhId1L4qbDQVoI0H18h2Ld+tZzszHw12g13uH6zFZsS87Axhm6C+hfmmnDXsM5gw0dWFXQ7
JstvCBGadyyspz50PO7HY/7YMky9N+FofniIMvh+OolMrxeWxSy/eSBYAKH0gcftiHhQlL9WMrh+
VG0khP40NE5HrLl/wR6xQ0w63yOmDLoJ/UzkA+Ww7m+yg/SwD9GcLoUg2kWz9kPu+0j1fFb4ZBS2
sVHNyU5sXXfrGt/LoboXLQaZ3EUaSgYwCRZ5I01ExMUSIIzT71AnrfXOFiWWaCWxg+1x+/29F20l
FpqkQyRebYzSAxDF6nzq9krvkNtddMBm5eZAKPzQ5XMk3ls16OiiDFbaovoqAdMYfsZHcxYiKnLA
giGV6CT1QNowNtE2Jb8g8lrP/Q2IZg2lg51oW07jmNGoY5yOyNhI3obls1UAj2Z9v8zJ1xwWkrsR
tOIVj7MgZt2hZKoBhC/yD4vIv2DI4D69q9NzFavnoonv9Cwwjxama4Ju+dfjtxRoYn8zBmUYsrqa
HbrYtb6swVxAjcN1d9GzetbFSf6Gi+FiOme9P796F69fqhdvuO5sJeMrzf82S+3lwB/43SXC0HTZ
F6ldlicaQAB/omf2EgRyepKuTntCL0Ao5uH8R0QYLw6+wtRSycuZ/Z8EQGauy8GW6NfVJismbT8I
eGo0q3Ird29N/03nssmxUFqYf1Ys43m0I9bY+8axBSuppnaemF1HCWrdI08pUUWHEdB7hnoP7yGw
i+hSJzaVzhSWToyEu8G7jeGmXuLbU8zlKsm1aVYD2IQGpBJGoOq9tinN+r21HCFCZM51I81McovS
xCTvc/8mY/jOmD3MbaEdXe14RPhLTlKkA+Uhzapjya3Nnci+n3lQ+FXvyy76bYXfg/+FM40x4P8s
iYwXkV6pVlaFuFq5phLJSGb2tlmAKt1b9uzBx3AuIKv6ERADeWB0eTTo+DUG4vpfxa4xuiT/Wn1I
JCtfMCCeVbTM7c3rRRUgySb74hFqg7cImeiNffpLSjZbhlagkkatot1rU2uS/BbXkLQcTknv2QU1
W9ZU3GHCHHsl8Z8vsn3ZCp2zI5/4k0RagnQWuQP2KAJ/sn9Ri5OseeX3dZDvRxIFdn6W33scvZxF
i9Ri5hdsmd+hEoari/Y4P8+x3dfrjZxLZB8fy/sy88mg5puu3vmTvKVczM/1CSFpaBmJeUnNy2kP
zRc7FwVHuS01z3fn6pBBUyzFesJKnPqteWdJ0NL55G7R+XKOjltHz/RxseTM+oil5stQO3KnGGJk
0SoCfzm9s2ZFjBsw+xxQ8gBX8FaNhCxpSA5a3i16hq7c3gficwi8afniYXZxWKa8YN6MkMwj6Dk9
ceVV5OPfB986qKxB/ztUlqzE/eQ5a/59zksuIhYzWsftuNxC1ujyDikK/q2ZFQkAtdkMDemtom0Z
LBN3y4DIXz9hHErZX3OpA8yFWSNiMEICkg0F3U9tQKwFPqq1oF6s3Gi+coPQFJkeWS6OAqkyIoxB
Cm13/ps6wY3kTCDz8V3d8RdS9lP1JAsfUvdMOTKBiETSRiqLuv5nk8Zhau5KxpZzlXImi1RGTeI/
944i+VvhStL8skkxc7yInern/gdWEBOQoIRuY/YDWeo+DT6kTYHti966BJGVKRKhrSaCYp8DfquJ
fHa2kzCWyeBMjYPn8/V03bNW1to7QUMHKcn+SpbOHQQO4yAyWhvXNatGdhJ1d2O0mvgTpCdz+36S
1XFnI7Lgssy+8a5EwNmg9MFobgvrfXp0WIA/bB204Uf+lOcpMPgDk1IIIP6R8pRqV1PUIJNA2gLy
hPTskS3NV6QypWfI48DqU3rHp2dX9G+SnGwU1L7aLxmmuj8t6Gxa4MCSIROH34EW7dJMvbWqMlfm
oSePEVt3oNfLSf318rtOYhduFqo4YYDge/+r6xTvjNdnV/LcJ9WZakrwjFbV1O/Mo8JLxyCC9vlX
t/d/PJ3XkuJKFkW/SBES8q/IImGLsrwQRRkJgbxFXz8rq2cmuN1dt7sMoFTmOfts8zuDsZAiJ0F6
9PkmhiCF32h42ft5D4/C0ygVJcXfCvjnOMGUWTxO+PGL7l04gQtNvqhlUZ9R5YqJM0U01Ymobf95
PSAk5SOq+5unxsJ8RXhRKJQzFJKsMrSvu5SpxoGstff+izNnb26fni7PeLoAWKLyNYXfBvXs8oIm
mD+IeuB3ho1MEJo2xr7EBsIAUJlwjZC8L6ZTMCbF1uEObNMy0KN4MKsBvG/X2VaNBuQ9K7GbiAsg
RqAVh0lB1l0BWMhHvwqQ4b83XdmOtD+cm+oTlLy36k0jwRqN4g8Rkxfl0v7A8mbwPf6MtAgVTUYJ
D6PZdbuWuHQxAhbTY0ILxR8LoAFaBuFLbKI3oSMAXxC9u0C1RHtfe0iNI5Jk0pUUksLoSb5wygc9
cMn/EL6p9vM/P/s/R/u/egWCEreLHIBD8+BPYKHFAWgo6iM9XRIjE3Rf6YpOM2q+pIWj7MRD3ZnH
/HV6z1/toxwhLT7gyRsVvK9btD/ogKxAoBhg7AFRpX9SechAqAUVdIRC3iXwNCGaFX2xsAO5ekK/
mm8mdBLJQbiso/Sk8qQ+Fg9jhNV2/cHQg6LZWGG4YXuWuxSmHqJzEQWt6OH+PejTBErBLyEGQ+xF
sFz1p+gSojPEKYjzIOZjf4GjBnCAgAEqX3R5f9bWR1of2iehjoGlgxM0DTCfIR4CtxG2BIJaIWzn
Rt48HWmvKP3StbYR+Q8tj8FvwdmE1fOAqn51/UyZInwa/8fNxA0w8xDNnECCyJX8a/fE/BsMhPXJ
cv1nISV6XOGVZgMe7eg6n2znS7QiX91/US4KYQrAkWNMp0t850R758NAuPoSYOYUof2HWKl8oe1k
bzbQxNewxIxYWJaZkcVaF+PEwSOqjUFKy2Ju0dsiafmz7ekisS+IqlA51Aj8dotd75un3qdIrLya
tkh8X3E1JKc8AP3ln3JE1CTThGqdbK0NWRa3J1RTaCfgXW/gRuRhtZ/8h0GsMdFpWNzhKUEClXt+
JccZnWbqmUw7IXBhg8wVBRhj/wAS+LXRNgFlov033esWu4fqg5z76c3AtxVPMvNdfU/76L5/UM2B
qPwzkDYVN5nBI1jo/nnT/gqXLYF93tf67r4WH9vHbHU+Mc0glAOwk7CB1/zVOEhHgFfyHsDIHli4
E7iKuTLHnwA2BGYhAjAeAZCGMx/VZRvJ22lvIRj7kPwOft3KXpdxumlR76Q/fdiKjwHvso25Er/u
G5LEP4jH4JhJ0J+Jg6T6O0qEV684PArk4jf3l1gv50Vt3q+eNJFdiQVBetTQ/N6dlOQNkUmtvY6E
fte7Mxw//65F9+61hL8EE/ZLwyVuWhbXCM5Bc39VEDdSGHjXDz3qdH+iJrou5XcupbH7EBVPh2Uu
ZxC0qWXtQ7R1xa+FW+//lWrCKoHRi0lESPlMZ03VRuFHM3N8EecqtcBfHy4O2zLWthbTXnGAipkv
vbmj846JX9gZcGiPjn4cI2sjtPHiKyQ2rIJZ1Aox26cAzf89hOm4CK7aMwlhJKLdQgKldDD09rVb
/0OFheWlEQlHcoFgigGJmH38A1kFksKeuSNtmY5aTsMBOPQNdUgPr6YTJvXVrt8g7fiH1gg+jWC6
wSMXIHUPWUsMANTFsr06+VP+dONRPFeEZD0nAigVHuiIXB7LFjdSgjtIqRc4j9CuAQ7jdICcoDjW
2DpC9ql5ZLvkUG4gSe9mLJEwOoo4ePChEKjhld/hCyxhL9Cg0tUR4c17Tp1L9dg4kXm4ruQ9pEch
Dztc12ZwD5WXs7PV/Mea8dOH4XfbuqVfYarEjf5A1xz2G2WdK6EsbS02Xrw8cHGED7xBrpVBbRe4
jEKQFqkSDYo8mzSwt54lrv4tdEG8KXFax+eOgXkElYNKrwFEfvxFwYg4mHSV/zIg4OrQMJzqXy3g
/1hWpIQMPtF4G/VYvZMe/y6Fd34ZNVG0fAs5qL7E8JNbiOGFehRjGQJIuE+NANBPGAOPTkxVKzrs
38/P7QvTQCelRhPQ5L/GG1TRE/MJMR8RJvpih338Mm0kQnc9AZSKk3FiMxYPMdxso3RNoI58enDg
qSthoSpu0L9W/kUsVeK/XPJjQJGoSfl85pjr7gtxRSgj6+JNqTgrxUO8bs7b90Ww4GjMGMyK32vv
+lp7jB359oTv0A1BbuEhDM7/QatUvzthgX4Ixc1yh3V1W9pYO8+beZcF3WbWua0kZidM2ALd+NDg
VAmmFdyq9x5iU8+YTYzaOmpA89CxdwvPZfHgqdJpITj5K0lFqUn5uR3DnsgZjKFDIm4Y7KjfJaWB
xBWUfDPdGi9zhpxDkKrXUkwEtJj6/E0PkBdTVIBfMB8iSpZi+X/O5OHvI2TiC2+ipOBY8Fm4Wbz/
wbh8pqA7uZtFkJ+95h1QTvx9/Wsfob/j3pG/ik1WxsFDjMTEZRKPlMnn9SnfssFle2FfW+KyJAZL
omQQo2FhNICbBjRsxrXCl0Is1pz0uhMRMMvEWKpoyL85J+aSWR6ZbVrUMGS3d9ct8w3m0P2vRSa1
yKU2DjbqCcc+MkfbmuTEEGnF8PwPXrcCPEYCbm6D4EVox9n+7xllPDkRd3p9uoE0YKTR8NzF+cL0
DUQ+W4gJOP8RVnO9kCD0WPAe3u3gfMgeb3YdWCg/i+9F6Y2xAdryfn6s+DKxTKHpMCZ3VGggPBFt
lWMuXm101HXlXn6apRCxdXnDmpoqBqRrPdU/Z0a09bL4yX7qi/St7kfNT4B72EIJ28HBfV+SgNa9
TVGFJxiz6ClqfrPZsQ8U8yAxk9fETUyc9CY59T+UP28tuKwJqIxmScMP2yG3zHA1duqKoOb8pd+U
Bx3guYKmi4DUXZwIvkQzQ5a37na48mTL+UcZSWOFPgsVxZtaD9kTUsLkdL+YgNN8T9iXtlcReoiQ
uoqlmWI/e6O1II1Agv9musltvThvFDS5SOBIw4b2/KY3vVfxlJLI2FaIyZPvTPNSzTtjQIYXNsNk
6pHKGca4AZrhWnKJqcaY354qlPvEtqmOEEBxiokcblj7T9qvcHcQfmAQWLZihn5qn4T1A6YGazF9
nFdiMimMOypfevs3dfpzNovVGMqoXiIQ8VpAAe7oUvzXJw5tUHOsdjMEVwYLf/+ZFZHNOINoP+jB
kHQhkbJReEHApVIQmqnqQzyKj+abRc1/yFJgBEMCljG8GT97HmJ6fA6kr90f9ILcXGMjEKp2eW8x
glzsdUo6iXBzEOHl19v6HwOSVAkCp3HngTvFZIMuDIce8aeAbs0nUlV+bGA76+9vxL8KxFbYlomH
MIwFq2//imZKVLotv2eAiZ11426y2eecE8OXf1a75IEdrHyfyqCcAufMmD4KrFMgnWxs9wPBV39t
L200Y2idQbTO72y7/KpD0qt4PIgMUwm8Bzzg8PyjnH7xWhMR88OcFBvzmUL7JHIPscwUbvXix3MA
sHGfnfTn7IgNvA1bGh0ESTj0GJ5MM2+uoRGxad9+xeZdKMg7nepdfDxRuH5pG+EYRYRs9L/xljjp
6BVPG0KNVpDABeeZJxJoy+BtDZt1cN5m8FVGmkogZsxfGsnk/GYysahdfYMGmV8JTedyrwTzQWzZ
XIoiPq8J+fu7EAJtF96GKng3Rj4UCOKXGBZVsotslNpYEJJf8CaKlBQfycpP1AAjnjUuDAbeFJhm
48u19LsjslmExGbNTod6MReU6Fawla3bFtoiAhPJ/dlTRhjLN6gy9LIgWwBHlo8aN5iAGZtDf3OS
Z/XszYexdm8gn8YadqEExAeSuZuImQJl4m/GBTzbnIGlO03eYj9UQYNn5d21GfsEy/Pu/oqm/LqH
zNa93mdnAVsF0VGs4mJ04meU3xNQHWg1mpjAqgnygzncfg24FmIQOi5RS0QqMAyIXfLds4NQ61Te
FRm5YhLYgs0ZngpXONm7mVxYku7oK3fPgXCXva0QZWg0aSSkPdUsPNgUbvFqt09JEmQMns9CGT8z
oSb8kbnM3HNK3ld3DGaQ4BdORifj6XRXjOkz9NbIt5jkTQsYSDfTexCkXC1tcujJgVRXUkb7jZWj
qOugj1ODPUCv0+PQbx9JBCV3At+egjtmJG4T9x/Gt7EYl9XF9my46eEEF4+1F8Mukhn+IC5Phz2f
gO6S0FBIvzWzk+GNPLKzs8g8XfEKjpPy5iJKHeI8WVkfvEWPYZPVHiGaOWkbR9Tii9JvWmdkKtAz
INda/sG78W+ArhuFm37YcP4kDOrSn0lb8bVZBwkekMYiAH0Hr++cRHQHMV9GjarrwXUMqzoY5CWu
lyNmiwqj8J65sbVM66gzNoPtZzvmg+rgK/HDWmsL7C7Vt5q/eSsZjy4AvG8x50mFmyYzceLAQyU+
lLdAkPBf0AbYCrSc/JD6jLYI8Avh57N6Z5wxIeiPN1fz8HaEzsjXQT9H74SdU423Op+XmpuHgh0K
Dh5Q/wsy2PdAQjrd/C3SmJpyF1kMaYkBbz81p2dSLyhdxqrBr8HclICyQbKmc04wFZLY786jg/63
YuPeIUiX8g13kMlNSQpCyvh2wK6jfRvRDAST5MwxOEyeMBoGpznd8S2BXX8wslEIpVFrD/dfFpzG
+j7jkVSIb5z/tO3IhEzCs0u04f9tlL0bpmLChlR/uhFFZXq4qT3/kUr+Gunhz7j0n6OusDEV5s83
7jTXWGF/wAxuCK3VEKc4bwhsjGkcY1uxt4DMB4xg2W2e6jS6nlrEaZv6577AX2ZfByy4unSUt+Qg
rl9YbrommN+UMmxhE2Olu8+OPGnewQaWEP4HhKlu5PoFwa+2VJga79DoM5jUOS7GMZQX/iXF/UvG
wcCvifpiszr0FT22ikuYiAoUXE2s/Thw8RFhh6GqYBPpvHwlIPjH++R0nlCQAb6wD1KFjD+sAW4M
B5k/gilaN8Yu/c5gPdEGHflxCbvcA75F9ICzgwOwPYPmMTTlxbCJWpgFiz2ULotPq3zm1+YlP9Hs
iSl6i+aeKUuJnNFTrWX9WN5eiRHE11Q0atDCf4tXa2cyiyp2HUY2ADEYqt3i8oR+jCOejNef/kXY
4l5QnvBUer4hdyA5P3BwhIUt+OQtuiAbkdmuAHbYzDlKexdVisWzSiL7wtriEvDM2xehy8f4AHul
+FKiTrtz3SohadHorXhSS3pH7Edi8I8NAhCbRRBBKrGwsGtfcF1Djk8lNMFwllzMGEoWDJ3pX1g9
DlDQPp/u+5HpOSZmQlMkPAnxY14helkX2wXkJ1jLaxtWcrE1IxjIjIz69cNPn677217zi+1t366s
RXy7spLPyw5s5jkPe+mIrZKIFYSUDgDG02RG4eItcOR91XmBSG2NTcX9gsbkBx+26SLSpM7PYKAk
sMlMKbGbrKIEZ7b9AvikWmL1IX9//exJZQvv8bi/Y65ievyCFsQekOMqA+eCkFwL5wtMNDp2msuY
hu0iJuCwXLP87LNzQwuhYRishm0a3g7PbC6XKj9Uu3ai28VBKW52KWNDTITxTsDwamlfVgc+Cz3P
iRrOhI7OIn/oXJQ7NofinVdilUlmgb3BiYUldFHoZbkgwUWlbqbB3tTTJuNHwq/QQ/RGrNliOXAN
PfWt8p/MBf6GfD5OR1j6C/IF8QN8WyYvNhaDmodEcVo2ErcuVxuHnR70IMfDUaMGlrEKEl+lxoho
ZbBxvvSERQQHPF+vxPyYjoIqno4L5A/0c/pHQ797Gb3LObI5qO766vbTS2EHvY0y/K0NLpmr/Ywv
Z+7hgGK1RQLu6PISIRKvCcAEM0j/lHBDV0d+ApwUxEjsxxSwkeLnwij4jU0QFB+vHzUcjsUO2wuV
hYlhBE6VDdsHlI8cvAUbJhdyG/5rXIAD9Q1Rkwu2Hbgq3I11xEGKWfCFV7G/RTY+HjcQ1dS/8C2G
/Y+hLfk5qWNRYGO34WmTswOyCTDYw3WBK/dW87xgpa947/i5Hbtye8K3ktfDJxBdPVFRwlphn2Pc
FdhvGgw9zVNopw68nBZiD7smiOW8wmZqYAsFbiWsBH0mLgBMHzTPZsaEo4KwaZbeEHMF/L3mNUcc
OJBdwqzY4ZeRC5MOsRFBueHfG46jqFIYL+g+xiAsEY4pPGkwQK54Afz4093lIHkrjty4PFO4YIHA
MCnyjqVzUms4SzPmaPDfxq14j3mv6SPozTyuHTEFtGyYh2BmiiLsFj9ebGbtYg94z3gfijY4FceC
nYj1Jzk/3Dh8JKPgP/GPPuZQNxhRaijeXs5r3g9Ep6jK2KH6gHc1hgBFPEKo4PwhLD+22Vf6jucE
gokTZ3kkcb1MFpbmXSN8S1B1lgdWIypYronJj8rYwWzuEvZe/mYx8SGuhHhRcnpxBSLkeLoRYE7Y
RLeQpcziR+XLgaJ54SwiZ9BxAkt9DXsVAxBxxWBp84RQz/lPKFhNX/v59+m85ocBXZ9ba5W6mGMj
iKsTlt/VQ7HNfoyVNHZubKBcNMTlrjxtuqOA/HXWONSYFt9YmP2QYrBzgIwHpRAm3zgHN+LyWOK3
CCE3LA4s58Wpg1CaF85nsex3VwYwJvjvCd54gL1DuMBSkXsAFA3vALFMxBJXub/rk/ED6yu+MutY
OKt2w4Jo2gCzDIBF9nQ0y+AX3DpYosJHfBYSvkRf4vUBpPuR+daPeG/qE++4Z8YK7hXYycB68jEI
Z363uXnaC8UTRocwEZcXSJPE+RCl7vPKH9seizC8syoseFmpSFE/5mL519cKCw8lnBiIOIuX8rER
z1iYkyG7/Xu3mLfF4n54xjbj+RYzlvhKv7iU3JxgTYKLjfwa+SN3j/gCNLy8Bu4/ZjtIcPleL8Me
RptvECdaY4opXr+4EUH8IQAiyGHp3SizsS5nmHfhvhHWmbCsPN7UhAszHXnhHHdcCA5R7rn+6c4z
1IH/4FhxQ4gf+O/2tf3CwOya3fmLAxYTMRJI3tm9ekx9f7gywzcTwulYkKsnck+aD97Ajhu1chTZ
bWVO2h6wm2sOg3EPqWTDT6NnRw+NN2qD3MXljsZHz3RKrBiEhwnf4MGsmws4x4QIqEHz0XVU5iEC
4r+nB1WWEQKlBugAu7TCqiEpwma8Q9HY4XYRKoRHcH/MMHIStGT7DASse7Fey/mAaRD7HjdlMOy5
gpKL88jfn8arCkMFEgAsX1fGewqmwRqEA/DAUuCfWU8joQ3P3dBgUpT4t7urm9+yxna22J3Lo2WZ
Wy2Hn8q/P0wjMOlENMP6GAZK54KfiXL5epD6diXbThKCSiDHpnor0u2oP881IP4IJw/wAorndN7d
LOQP2eJ20IidWLD0OThqZNaNf9ZyV7+ngaJGU8c/XqG2zHDehgiahv4pg6SChhpenbxUDMJLhDUe
wsecyvztFcz1Dqdxxl21Fo4vZiycbWJzYI8X7jMbFOCw+sUqYA0iZE7E7T9jgcG1ZiFpeIHlXqOy
W47tErwbc/EdEGGnOmyD0AtDKTZYbRohAs1LAokY+5fztpXXjZCa0wSuG3w08i8dZ4aVDstWmtxm
9lI4RByTKl4DC+AnT0LsN3AxiHXEmTAWfQl5llKgf94DsD5eaZJi+7g65756ZbjWcNp2nLqIVlSs
puo6PD++M97UDhfnWxMsmqix40l5KkvqavLfHktLe7HTln3Wkc2VZDrZNm8OV5hG0iRMJCdHBfC1
Qws5IZqbxIPCaG/qFbZ2+QeZgvSWTuFZb4tQUwAG5djep5ECbhFjHGFARvazU7LrGcuxTeJc5iMn
5UODjraNTdymsNNxsPIXUDP4AN5Kux7L0ai7TGF3sUk9+BizfXcZLt2Fcs7EI+hHYleiJ8XHlsAb
cC3v/HHuAKsWe0ACB8ma+liqv2PngRPIC/fahTi5aVwBzIqYCIISDm6ueleVLjeY1XiYI2ncaAnQ
53KYiFr41iZ+SLI06E6rjcmEAxdFGAQcOLYA/9R3+dcoYwjVrEEC8hY4lzbk1S0iTCS0ZAMu/Fms
Ssu5rxeH6n08nD/NZ+V7+pBPGoLv9xaiduTVK54AZb2+7IL2vCwlfz57Hz21u+hanfNuO15BW3Y2
kbPqczM790Uwvdq/8ycSKwdt1Xj1MOtLcQFwlcmp7t75Mv2MEqw0V7v6+XfzVFPAG86w8HOsqrrl
eavpuyxe1O+Pb613RTMz0dpcvUW/oye7nfjfFqOuo8rcWPix4GhMGfJmQqh7wUKNf76dGF1Ph9ax
4IiEDSwUfLq7SO6XAViLhTtTdShZKNXm4UuP0ICIjbkZOLjp6l+03Jn9WfefZJI8wLKX3YLxYhLi
5UH9JlxViEixPI26MHN0LwXxZs7BdHJkNMV9ZhLXST4zOjub+pIFZfiFEpaMFsMhsNhRb6+zEff6
T/44lNcIT7GRBhjA9Uw7YHgGe/3sNGvkMMzUhF8qcYBCKyE0E+UToWh4f4ogAmBS8QFlEO6nwZWh
PYkrNIG4bGIqzS9hLCqYri1kU3w6PQZyGJlDOj1SHP5LSMfjmpZllX6p6RJ74tfqm10bAICt4WtT
rFos1lcDLbC9PmE4iqeN+2fpyWHdbzkLWgT4NFy80QZPAzcAig4EcykdW5Jvx60Jaxt8DzNFng4c
cJlz7noPmqPJQfrnh2T75QEz9pOK9AVXQ2gJwuYYs17cgdYYuk6XhgGPhxapRlTEiFyLhGrk/Fsg
gUXedUM7cCjkbfl5463oeYoQTp7OJjV0H6rCa1RmD2Bq+r2ALkgmwCv2ytZPHzSZz6lF2h9FnChi
6WpukBR5qT71LmcKfyFqmQuJ2DJ9hqhPdS1U3mi3EFMVl0lfXf+KdYsznAJYmCpxqjd4gBMGzdiR
jB0r5dnmKCHRAwHkv7BxCPfVWyQwn4STX/LobKmR3/B20LAmJXAlbtCDrcCymEjKoCKHRYaD4oZF
PGW0krGBkmOvjU6SOJBnNvfd85XbIzyv8sNKX3CSoItmbGNRBaGCwz9LzDwHpiOAdty2LAbgJ07j
cALAckGpzHiRrOpkxYfVbZcerZXp9ZhtIxZBvx/c2MsX1Kf4LPq826wPNUzR5wWUZrJKCStKZ1EH
w2F2r7brN4234wBSNCfJl+dXzeCowBq98ntRgeRP2RcUJzijrAs8/0+0mh94Q3Fu1aJCRfu/n+nT
ofYwqSDaaMXSxPvYip9ZvRscMeoNr4WX2Z7qANxQT30N9K70sWXMdipvHs3xfFCwZ5LdQfmieqeG
oQlQi81gEfpG7WPjFy+aEsJIrT2FaH1gzxDAGWYR9HCidxJtQ38AidxzSzGWPHDSfXLGYq8SlhWv
pz/UfwZwqOFy3EGoBzkcP0gg2V9DvLjk19J2THslqaAFGM5hKMfQ4zihPcucB451CciOnz/Tj543
rHZevJUspS+bDz+5gmUMZGG1+3k8phoTTVhV+EHDs6nKJcZeeMI9NoCbVcWRvWSYJ9JFKEM+2Qea
IcIwLE8PVr9GWmW/F8krpmNFH1ZDrMLNuMf40p0xvrv9VLcPRB7S5YyzFbbzR+xyzs8NwxQRTlQ0
AQZffj05yUkt6+X9+LdqY8AINA50hLhOjfQNIz4Ohzus0JfrfQtNpR138uN50OObxDPCrk6U7txa
7sjbJLtGireoq4BiCTI8RR6OOdz3OOVMoFheJgkEApTmBHZvxg3knJabpn9JeX6ED2F4wq2E1Amb
qaCqMUp081TEJdG4juHE/L89gogCgeDYadnwZQ509vbgz2/YndyAoqZlt8t6+uB+Cst8r5sb/Ply
K8Z/pmevwLlcpfnUvd5C0qIQfKEs+Mt6y86uv/P3hbY+58e23oMBkemhFZ6JBxaUENd4zeBDMyV+
pUFiXwH/utfeWXM5iMQdDL2XuuzuLNCWXx2bAAr2mH1aRbaJR5sU9vjpA84aMWvj+lzBXFQiE3uS
9oIQPXvDwaxBHPRwGqzOcfaKrywh+Rdyu4HVnzf2qytG1ciFectHp8CyNJKLJy2BH6PvU9Y5+VSM
IGPQz7sUj2QX8DpHAOLalSAK8XYWmPoxPHy9E79guxqL86JwiYFmNtd5fUfJ3+5skCMpTsGa8SCO
S0+zXem7wbr1ARgGYlaFt/f2O9+PVEq/g4UBOzYDxXa+Yzq47Q432gyOiO6+7ztHujrtN6OIHFdj
SjlUiXeL8fa2IJVqfX6/JwegZLmLBmrNu3O2N/A+YGYgcZFO1hjfb1GmBPcOGnJdPwu9/8PTgMYo
LYlhIe4lC6E3q2xheUA53lPIEZ8cq0wtoHPI+zkAe3VgUt9zbyaujZJHib4kuOUPDBvDG1tvxTAi
f6luzzrIWhKNH+w55bv8oT8wP3QenZupOLY8qtPMEKVlolGx69HhweOhnCGQ5EeG2ukmtBYMrO/u
BEWl9+zbEjNi4z3fz4+XQd5BtW6wELJX3eyd6TuG4CofM9nJmqdKi4p2LzGU6N0F5JHVRK68TjOB
gSubWAFE5hgyXHZ5wIfkeqyavYkZcuotdI9Z1GLhmotA2VBjThwJ6xFfXA77bKchYDo21lsqY0Dk
Xq9uO/t2GcvlTkMDaS8LndW/PocPSGW/ie4pDVwc46gLdym3xOFMxdvW1fZm6TbYAxerq+I38KGs
oAMfgFcGPwbXm2GVGfsbQLrk6C89WDLS0o5x9rNhXfisMwNJJAo9hC6E+yEuiTqORauuDZp9fuIt
pOJqT9zAZbXm9tVGXkjMXjTq21xb5r1LFXjTOaAHqH6hCckywpa3z3XPQDij4M4Pw6DPVgwOm+fs
HQiAeC/crlFvbxUrLHLMGItQherh9Om0lC02deoYhom3R1DqTJ3CDDR7cCWeArqOt45hUvnJCBxD
J+7qETOf7KCNS/mDu5M5CiMMJU5e1ApvvU3aBA18PBwXl1Yw/pKs9U0Roh0y+AnQaRZbBfsW4Fw/
05288mxz/WAk2i0n0ITe15kEoCPT3XuUcIT1boZBsDCEpsg9Lv66lRLb4es3Xh/DIxpesluQVC4h
3g/Tr9HAwrO7JIwV3g0SeR8ehMLxFwt8EGt6ePb71uQGXGK7X9+jpo8G6qhRXc7z0ZC2uRpwmjfI
rA1/AOUYcM926wyyZP2cILZhuvmCiqz90hdQmULZClJWHb5HUfmFG4c9eao4CZY6HK1ghsf8XjEp
1B2V9nd0MnBgBKMjKAdJUNKRCcQHr9GAHs4Je/Vb3ECwQZv8otgp6FEUVqxTnj052+QAT/hnoNmg
pOUEZKhhOAvo7Y9QgXOgKssHPt2lFqgJHqwtRTH+p7fOGd86Je61DScrmWFsQlEBgUp13AxzgMoZ
K8d+lgHZ34ztnfLvTUW/EfYLO2x6ApYWwoPgxsE83AFVNQzPhInrt2WJdsu/5hiOJdy99VvVVEHJ
/p6kg0d5GvImlniIdzK6U3nb1Lvh2rrjPRxusBqoCmSgJC1kGDJa3oANhu1zCmIKNmDIbPkt2rJ+
q9w3VzC4m2dbGP76iwEcOFDwlblgOM5gdsDOt91lbcx4trqQ6x5IaImZcHDaLLqHJ8FVXbwNVNF5
v1PMg9GJ6fKjhRYJWIXSaoIjS1lYuvfADnU51ouXHHkpP0GOZ4l98Wk0DtVwaMjyAmBAR2X5hYlL
J+KjsBhCQw0TxanZ8K7+Akixi+/V+jpsm3FjDPs5WZ3RUYMxjf4CLtYZ5IUn4CVgKIGCHfIUjnVU
EO+SYpntZZOH+ZR0cy3Y5hRRlqt1YUuxjSbImRnPIPRZBHbuWimFqku3rDE3uPMqqd8xT/WMNtYZ
WS0+5QzOzVL/1kBwnvQP2KgtocnM1dmf4+Ir2enPg9iqN9Ou02GvlpfOl1SRzfB2v/lI/3FiSpcN
crbapa9+OBC9msRbyB/1r8qWFcHtLZcw/lq4dPf0c0A/zFDq6uDfV0M0BQe4k9uor6eL8FeFF2Jh
gO3P6OTLuJCijp5UCSzd77Fpznmzqfi5/Cs7C6/nzXmMxynWadutUMo5MliwK7PCys3nAAveh2y9
mFf3elNABrecDmEX8r7u6SrtiyZsxrgs4qEB4/avWdgBBhMlMsYSquizx9/rV49EjOvt7Vy9moul
NTtZ694n/5ysBqCnm769nhhvnoEYdC4p19ACi/cbcNb6ZXg4EmxW3asNGM0ruVpNkBMmf659gij9
hhkcgVBmTEEzyat7tS2ggmwVgiAmN9O9sQgm6iiitWznSoWQYHUO/Ru7Zv6b0XZTHzBr4b6GmAWl
G2rl5AH6liwW4rkbWjknNTzuLbzQGdnjT5+XvolaCKkXrT5rgwAA6mm2V9gdhTMjR6zFZse3ZZ7L
fUweG+zqrHEzWpjataHqdBCkXQ15PKUNGWlb+RafaYoUvF/nT5ORkBmoZzZD4tx4+qF5DnTwy/KU
4aaIMAjP7ipk2irpAZNLm9kuEY+jXxONAH4I0QhKMT62ZMix8GHvXX29Dvid3jxxhsqDVWITxw4i
jClYSlCJn1ur3gwH1OnohGTfvnsWfHFCRKB/5d658QYT416voPWFfo4LneQuDMLqBpIEcPlmQq3i
SYbvJ+8icnewhJcEHBG8l95tdNDIZBDhHIVzbwlIptjOHZwHaBFfE0QLMPJmX6aJnr0CSe0DAgjX
lOMWRM8+6oaXP7zzmX1p1egedqkdamqAeYgXxDgajk9DRZuNo/aV/h/neg7rK0cArE6fUMEK+lEH
XrqyO7ZBbT3gj8TpU3E7DQ9/wnsmj1mpDbqAB67nXlLAeXPwyTAVKjbGDh7rQKY1ACCqogFl2bfy
zACMRhxQA6yBxkY8A67/SvARBtARrreDD95MvX2aOUm79phZfsq4wijXCUzMNMR+Gg923djI3S6d
dnq6q7OFm5H+d8vntZmZgX4z3VSFoIupdeuDybYFz4OMAs8A1yjxmqHxVQlfqnFW3mFXjPvPd3tA
9x4yEpHvMV1B+p5MpJTS0OUhg6p0zdyYgI+SEQ7DgyuRmDJTO3odSh1c+Vf0OQzTTgxpz+OB3ZWN
SSx6EEVLCs0EuhT/ipqNHhEbfDIT+GIkbVj5ej0iLY0GDVRSemWBVZwHB0rlAvU3YE/uvsBBYN4t
c9tF5V4x4d2ODYBkdK0OlcKJl68mWZCUznSbvRUYtDB2JIEun6nNKpgwpCKEyQFkoodZjXHkD9aW
07f8iddRPgrw8asjdYdJG+RUK+hvR6Yw5dasngd7mYMmw9dlT3u+sw+fwWoZBD1dMaPbpvUHPFaI
pKyJXPPl8q2pWUNYsOCi1UAbfa9UxzjxCSPmnw9I0Jglwqzy+C7SUYGFOofGhiP/sYRqnfXPump5
SjsEh/PWalChabeN/KQB7LVO9/M4PtbFJ3ysgmtNxTHe/e4TPykb+CiSVtrTfGw9PXH5waUB1Y/X
g+s0YCD5NsUChZXygE3MOIHNP3O6JALpekCc2mPmic+n18702JvOue5ysgnoD+CRCafDRwdh2UZ7
EgJ0O/rHtcFcfalhL5740/DOAGDkRKGYn72cGBy2zsSz4UajcTW9G5tNGRZE2UBuqZA3xVXp65xh
k58yvO8DndxreWU2qwr5AhoJ5khg9UgosY6oHAZfFIE4z6uozUgoov/jlYiKwaGts8HFSo5ZHwLu
g9goPeAshNaqqI6J0RmjYVzmga/uzrXx4RJbDCZ3JXDk6HKpYfzMgAKkY068CfaHVW3n4qBqq4Iw
B4iIUjafneWmLrO1VavATTBo1bsCDGFBlOzqmFJOthPNfSQYrGnWU0OlZULgauWESoa9Ykzx1+mM
aNLO3jWtHUMg1QyF5n7e2z2tcl8/1m3Wu/adCZGkfWrpNWokLTJMHJcLzMFurTdar1lnLAemNp1p
Ej1VrfPq4ddFwkhRh6IsYzep2PeXQpUvuVFymirgGD35lYT1Ujw9vlTcN9eSRtoic6dxRD9LH6EM
Z3roDrtvBMzyS5HSUpWgTfGsIn5Ewt5Nn8hvr+qvLsOtuyFbVYgsVa8H9XxHAR/BhMNlmWCOFHtl
wK+798f1Ei79HH/KMx3JXK6YHHOun8FPzg8c5kU+Fk+Cf2sMSA98OK2hUDaPn5I7i92RTY64bUgG
3wzh87v7eDHYqzCldkvmszT4F8kUiDuOMmIqD+vuaxY7DD0tsYPM8P6anMJBNYkpHexEuiLLnS4G
IwsFLRf4Vb6bgmbES3GqnP1NXRuUbUy2PnM0rod0dnSdRbTuCo+hT8Wb1dMUsNjdG/KxQ/M6e8ZX
To0Is/FVaDM5oyCtRBL2QC/mYYBBfIX3RS+vw2qFCYCIKfXHzOthSuZ098bHoK7m6MqqdK4HkgqL
pRL/h6YzW1JU26LoFxGhAgKv9KBir2m+ELaAgKIIol9/x846N+qcrKxsbGj2Xmuu2ZTrbkGi4sCn
or63hKev4ShSOncjXnGKik2epMqEwJmuuHw/06s0a1xAGL2wbt9fBmYv1ja//C6fe3mDD2qNWLO0
6lV9osIvrM+Ybde8RghT7TRS0FZzx9Lf3xkx3RZ4aA4rGy9E3D0fvONR+l48h/Z9Vi2+TtGSwISG
OqVigD0X5i9fPw5dmle3BsPYF3nAARiOklMRR0ygUMCl1hF7xCOL9MtsxscYmzoOYfjQfC7nGv68
sVWFI2KDk8FjVMsLWWkIdxpxsMqPW5T2EBqQXUTHcvXCBuQpFN9qDBAw6YicUlzp4b6cZAxDv/SM
dCvjyfLA+dP7YiIzpIhnBfGDdx9aWB97Cwg09jEnv6WE2u2S5MncQFw2/33ocAI3aWnqc+kRN8H/
IgXApHMwvxiJdKtrdyFca9oHoQWuqNMl8C7p9qTc7Lp6mV9PRBHhtUyDxF2HO1FjEy4kx9CabPKH
XrAIrNuWi5D5fqQrS0hM/eFEOsAcu343nzMjcYbTDfc8PhmtdT2xiRWYepD6CjRdYCWCdR5IleG+
4I9jL2u2RMMDKWhOSUZBrz9PgVYUP5NWPdxCc0iBZucN1KBHP0M7UdKaah7ARr68U86wZI3e06EW
xpZCkIrDh8Lr3kGMrXpA0AzhVA69Av4JMRk93t2Yf2CWJmpg7L4gAYY7oAfkpZuNf1f8eJG7xeTq
XDH+iOEeOBmyNWmcNoC8weMeDuCBkHMJV4SolGzWl4Xw7llOB5+gQRPPLqhPX/hZacHjM5Ueqpkj
SJIYu9MFBm9IQy+MzRgJq9NkoU7bbptHrKAMnZGZESWAAYijUhk4N3k82DA1SEa0Tq8fGkkg59Aw
pk3psSXTE9IussFLoyuR0WyLD6/3+4ZFQTHhpCCpqClTR5/jIrehNuRyz8TgeoD/EzMR4GN6CJBJ
OFhiLEFM0ODcnUhKuTENG8geowdR1jRi1t+//dy0ic60n3IDilpukr7woEpSp/KBV56d5Xr5MMYU
+vLTKxDSVVIDZCwYauSrwj9KoXQ0TNkSV1bGFKK3nbStpuU5tm/+e4e9G5TNaixyOjMIK0TUkCG+
+uxBh8Fu5Kfdw6pgQPVncRiSfX/Z/tx4+EufjkMKn/KmdV/j7ofpVM3kqnY4AFiqMG2kCKHbEWml
jMop/BIMwgMVHgktKDEt4qYgtJClrXAF5xdejGp/WxeDIe6aM/eRfOD1O1+5wN/V0YwdoM51BhFp
wSAAdLI5dwfeIzd/D5qA/EINYj951QMFLNOER3rXodryONwpfYfvcySIPyKIKR8RNzJY1GdNMw1X
Cd8LCriB5nCn6mD9xHjxYnVt9nhg1Q317CGiytlreIEt9uFOAWCDkAb5ICzTJGyHDKxJazYY3W1u
sOKARd9cCPTGV/6boUZiFGEC9DUs/jSxFIuYmKMGEIFFcERiwN4NVubMzasDh4eXsLwvGCQYW4A3
BDrNmmdXsYOJhW5xh619asA9csEjUR2Vdg+wi1S1XnCHPfFy4o9TvhBXQctBmIWEiO5K87k4H3tp
iezH8AYbMXazKKvqw/NcTACWdP+6kDeD7fOohNxMjWaDebUB1ywHS5vyApqIGRVvjpwUOQccN3uS
g8RJD2FOAbkL3/0IYn+NdM1iB6Vel4EUHH2Pezm6yjckmfo3/xBmwe2z1LYMaSQtZH3qD9j2CTqh
X6VLYnLCfvyJmDOwS1c459PYKj7knFuxGmQWjWeSuPUtRLzJvLTvDNG+c7UA/MGxWTGyAqrUiIvt
Tiyh+l6k12wguHHw7r/xjkYQIvS6XVFlcltyAGWMONncHIqYYSk+SksNIIkqm2RKdsgDp+mLRYTG
qBZklG6r1+4xxsOpWDn13rv2cQQ5xXvufcHHlizhIEaiC4e5O+W9CZwZ5VCRLMpkGiBTZuDiNJMb
bTcKoQQdABT5V888DiT/2B3SKfcGYeKYRDOZo4mG6QK91ufSo5niApUS97ZF+EH/n+cO5Q3YgVFa
g30sTLsAZIFyRVgFey89PWmBgF0hOQUKyitmQF9T2BACCBMOykSw3NcDj3BaCiOODRgjNx9BEdAf
dPsx+at9DIfNhhlSn5wgC0NbKM5iR3QV/HgsKlT0TXk/gGLO/Qy+borLFpyUvSYYXjQQEBY9HV4e
VTHAcuXJrZen2xx25JAEP0wHeK55iu/xihUF2Cyd9Ak/Jmmc/kZZCSkS8y+TBGrsDfIxLRa1LcKE
a+KBisqcc2RxxCq5GhLQMN90U6RhNSxCqHD6RhrJx+qHjudGah3Bd4RZQYPMmFv3TPUdccHVUVm7
b513QuXIxYxTjAcN/UGMGz5yBzJv/mgGXHec0yqzGzx78FqDaPC1NJ6ee4R4T2Q682yfSc4APSHL
Y9ot0QjGv3wwqslLgRBskTGlvWyQlo914MpKVy6KD2yvkbEwayQufinEBpjS0UzCUybo8+rBp8mg
mrMbCgjYilH0zIQn+ZZGC3Gf5N13eIffIAV9zGOvN7sWpvSZJgHGzv1LAcVy/qCAutmNK/UQACrG
RWo3LaR60PTc7oOZTLiycoMcRXewZyFFnyJvOSzXY/bv4oFa2LaupCDjsLmuUIYgMIF6QsFM4t/n
DHQrqvIzrIE34fU4LzAbNII09e77rg5YAzH+JVAW31MVVamMO+te0vzr6weK13vNPQxeYPRnj5eL
zyJTewClIS7PiQ+TYgQiBpWCQHjYHcKAEQzPy5h5fP3Ybsh6HBmRulDQ3iIFY92UfrAEuGuOsX0r
9u1uP4xQgWrWuAwXIKjdwgF6S/uGwfSQzgFO5DeSMVtxr/saNPGYblTYoKpFx4+4NndxTrnd/Kbx
v9quMkStzyRb+v2iIICTMbArWEjZbUsyMDPFSJeYPyEyCODU4c1LtklCV2VDuoPPOvh5vYnABS5r
2a0obZiOEw4GpEG4NNblzMzwSSILFDOHEhJw30sPfTlILz2usREzCXYNjRD51mVLY/vx4EvrVxvs
jfsVxvFzx04Ri3CmQULEdW9ffEatFF5399/v1apQzgFnNa6O7ZHKHMJ8SwI8EeyG1KFfUlFeed0B
WB5uNwsXq6WF4LE7KMx3Mf8bFzOCXP2/+S75KRSsuFMeq6DKHGG0I7stTnOSS24W+B4dcuKgHHiv
i12MqxGMCDRbC8ZU2OVWMgNq6E9cgPAXVL+FZv/HsZg+/cdaAz9bs3sn7AFD68hiI6qF3+aLViQJ
q0P/E2RMIObGgqsUsYrNtA5emonLhEo1xPWTzNtsCkXEOEDIJ6RT4XTKZv/ANpOAufJ2WqvAkkSf
vFkFGe9oBG6bGd5TC6P2Wbme4+8LSJLIUNizooqh1Luea5YW2ArkpFv8kvZxYQMWAZIfeJPmhHnK
kAlT4b6hrnfMVPpvKz4nUd6byggDK8F7fs6Mn37txblXCMloL8PQAvfKcsziX7gc0y+sFYjsObF9
VAvSsiUC52oq1RY5LF7JjZOpEdRWytfPwPtmi+7niWnQKQ+pe3Bcxn5s3EKJby34E4KU5fESAVY+
mywCLqcdeBOQRroQRQ6rTjXFyxODtAx+wqQnhz2aWhExCxRixl0wgAl62yYLGbX3jQLEUi7EAn72
9Z6BDZow+Evgu/QnA8ZlMzYXvV2goCbibaG0C+DxxtIgvNDWQZCSaQ6hYe4xkOQCE1oD6AnaAkDy
c1SOwHErRofkx3Owe7BfZvq0F3uPFgu2G7lyVKArwi84Sac3szOv2NdjvaaZlzB/uhTXudQjQwy3
bKTMmv3B56daIY1hwPCZyp9JrgkZC32Lm4i53FBj9AyVlYu2OVWskDBCCe/FY6DEUv9YvDDBtJtE
NmPDS7l8ypJXPq+xaUp3QPdfpJAovhCzK+4jd+MY2AmJ4eY7wLVHwUbQxKME8A9Fx15BD6FQ630p
PDB7QG3Z7NiqNkxIJg0i89LuFsai3hWHdqQeWpIFrWzgA6ay9eFcyhrLvkQElyidIVwj04AEvXoD
PSHqQbAAU/6z4WSjit+lM5DHW8CFw1NWJ5K+g8cEQ+VyBBSJ6/i80yBewcai7+ldHvhIslW3IwAA
aVIMzaejz9RR8rQIc/4FNnsj/yTqcwbwjmDwrw54/1GRJjxDO0tCdUFlAlIb73LM4cjgqefKhWwS
9nCaKRwtaHcxLoW8g2EpFOWry+vK9vcPPg/0JJkLzIH+w2yxyZZfzteAfeNkN2d487gKrsVYG70O
3OooOGtMLzSKi4GAh9A33yGeUZIQtsW0XADDLFCft0XVZCyKi+Q9HUAqFVVl6RtHAZLnxSgBT/nh
Puewco3tuSPLX5Z/AOfmtzlzz4ks2dTsbw3nsa5x3IO8UswXz5f5mByZNHSvCJSZLUZvyfZERuZh
XQC9Di+V1MHrB/B7w50u9UkIwaCWcpJlIIZE2P08or9TVGMAzTvL98Qj0kiJw7KAydhsaB24H4lu
d6ic3oVjqHttm2Vn7jKgSmhAuE3AqtwCWymMTOlxKHSnUsRbx4/U6bBAPvRkB5wHZf0vpmDSvDbE
7SIgFdVDGtkwnGPyZILzppv7WB8n82qpbGguGe9zlrHp2xDrMbr6nxPskY8N0bPAK9GmGLnCmjg3
GE75yTt4wWIEBUbgIdsKTj8A8DBvjnLPi6GuQ4M8aoUNsBTFR2zzuT7+j2Y9ruZnhxAXZW/TOjF6
1ptF6byE2vyiPF5eESmIH6F16OtugdyQVm2ZTY65JxyGYEF5Ys+Hw4gyplnU5HG9I1KV4FfeaDYg
JLrvyedvZYX0g6zCZ907X3cNcYQWa6Co2IBQt1j1jAmWG56b39cMYVsdgSVS1aN9QWP96fvDjTpm
72FrfG57O0Ksiy2VV0Wn1jo0i7whJJRALTGMIioks3eu+WUYQ0EW1Zs4lLYM3wkwW7xWfGGOximi
cb4zVKB35nBhLL97nYivHG4opaN0J/2UPgVtb2+MGJ9JB1qYz56CAmrW/rVSx/DHmpfI0mMx1SyY
Z9BPsjZISVZBJqDb16hB1ZeOEqsJhtPhNF+9oneAkY8lbEGEiVy5Un6SVUNAur5CbTr+QvNFS71p
TvWsCJXRk9++IlBFM65YFoxT6J+A9JiLIFEwkQnqvgwfymvPPa6FrbzDXwi4B8T/fMMZuLOG24bV
3cOQwaMs9x+rbl+u8lW7h46u/wBrkkwO7Jmt2g1XJYUWo03qATJ4eJPjZDYQkSnh04My3EYVoZuj
52QYoQl4HLRdhpmJbI0ZEeK+Oeu8cnn1lekQRg+/CTJQEuXJyY2Yf35VV4NBhtqFeIDS6nSwM5Mc
YONrJhlGR2XAugD+hHfbbQMfSn66yYpMFhIfDdAc3epUlzKN6RVAvmpWT4pVuwb62T1CQBr0i1CY
pDkP8vmpd4aDOSrz22M/lDzYAY5K8ENQswZgRcG0hpka5xvMJ5Cjmy/Uj11oWCLlprWEjQB9LDL6
zDqKT8QXyG8AhJTx8qvdhKsMvzthZ58PESoiX/maZ4lFkDtTB0KkFfEJNic00VMGpEvZCopMnwqp
toCxm/NffnF1wjXRQ8GOGis+XQ+D1V0Lhvgt68s4Iw1JvL9BYj8kMFLPeLhtOFx+5FnKjdGo1qMQ
BEPYOTAmCC4OqVUVFMtJ+OkYC5NUZF9jm3R1kb1OIRpb376l4hF14NcVHIDSoHVzkmpA70RXgZvd
6PHb3+YI4TS6MxRk7BqYI6HuYNXEsbgNRCKHcH5BZgOBMhMVBBZGlXU9fhAzI2RMl/GsWg7Pyrl3
7o/Ymrg5sTPqYot5ymfXzRmS1MdXCsGK0uC5z06YAHBO1DmIO3NZr0JfCh+usF+Xa6SzF5Q505I1
TVKl/UXhwGmkOQQCeI4TA7S4HylEELTj24qQShxo2lUCM7LFxa6YFShT2Gc6Oz1RKRIki7wIVz6A
Vlxk3szk8RNdvWFmL0qyt0bo9lBTRDTfvC9SNIVskUVcpgtGX77OzjQB5QOSaT1ZleFzKoITp19S
EUpQPG1Lh8iK3Rtu6/shK5zH/Bp/GewYZj8rlgkxh291e62Clgm8btXi/gyeU0kNmq937Yl1RMzm
IddjBPyGHa/b8B4qr1BDhAQv7G7Qkv3COUxSW8QFyXiijrOnOCYysjSXqwbCjAGkN2EUTI6QtOiz
G5yJ9ntNZSZLwESxYOqqgjs6vFTASTHzGvOJAAtzLtUtHcrjfPbtLSA135vGpqaSyKa/997m4z5+
gqez3crqr4pRLRBxPvqW3Q/6elXdI4/+npXmV1xKHcN++QAUCoSdwgaUlzr01ngXyH9dGLquN4PK
q7ckBU0PkTpgDE5VZSHsPzPYDzftGNGZreyraRykGHKYmKMDkn2cgzqKvYNoexhuQqcHYxf83cd6
wcF2wR+4/3xOAZujtuAIeih5YPSCz2HZjdU6rS67yeCPwgcHuDVXN5SNQto3oVfxzNL6YuPnILWy
aLxRocYYFGB14KOtSKclscMsBOQirQqEhve1MKhfIHH0aQfZAodsdFBHcFlSvNsKke9UoZoUVt6F
q/kN1lVlRPXuGHwfuy8euIyIp0QKkS5TC/8UAG7UejruFogWcEFYpO5zir2OxW4wFjE4zx/IiYC5
FJDj4SRZaEcJryPJVHmJLEJEbyDTt3pPE3kpUtWvOU3x3kKcNUd3Hqqc97dDCDwmbHiE+j1Y+chS
cODjQOFzVjrZAlG1V/ps4SDFuERgbo7SMUxnBW4BK1xBfHQ2rIwcX14O00b3hpEASYksYKwKc+w6
OG59+7qCeRGRpQj2bKw+Dug2X6bKHLU8wgFmn10LXJaBGAPh49eOrx4+EsiYOywW5AODFZwH7lZv
n/hQFYVk/4NseVbiQ9APBon5ZIiPmxFyk0IK737nAjup2AxR/3lvB9PNH/mow1vYGOPBb7ahIt8N
1/iJONLqQ7jDdwrMGlYsvALJQC0rHZ8n7QdCcYN0pY5q7zVGzUrx8ToN1rwaLCH1/X2OVSb3vxD5
pTOCVeZvw1Ld2w4hMivtDONKswsaB4dOPO5Ai3wqI+vLwSZNnOl87XxnmHchzBEQKr7wBNrtSuia
Qu+8J2NqxHDUN0YVtoakgiGjbAeA0qsOVdPb7UTD6BF2im6ZAgpbE5sejehAXs8LvadKBNfXlRa9
kHUI2gbU4TGwFQV5HyI4hp74dnJWEER/R6DRAGkZgvsbF9ON1AiSksI+MzGOBdb2xF4ON8b2s675
PSJSIbgE9zVWI2BhkMIoFHVBO05fqHBxKLZADrnqwVoqF5hsXNn3ZRxh4mu1AY0lcktSQzHLEERF
u6RspWHPfyrNjGFBVia1ac7IkLHpti3Nfst2ZSL7R8fMGOUZu1UAC91Ck8mA+CO7sBCMbVH7yYBw
IS72J9vw5xGbaTWRUw0I8PhhqZIoIDTtIC2l0Yf2c6Y0mzdTWWark8/dxvTRwz/NgdoqizmWYqdj
dTZYJG/4wtYdNEOkATEwLT3aeQgWYIgl8JFupTsF7xBTuWBnHNBGMGS6/UDkk0493b0fBpEyUeHM
uYi1mMVwkqhcbJjRF85lProts191fPcQES4xaeD4M1NfDzDp0mYM1hsWr3RZLVPM8KbqAWM1c5BS
DmcnTWw8n9P3ZQA6IHt5FA/Zae5vr28gSlSq/jzRSxZN9XbuJCP14l5ySr5MFtUWLest9XRoa13v
uvv2YMA17+jW4PVaXK9W15NI4oGO3MGP6DIfph1eIOTivQOGi6SQpdSj8G2xSIebrFj3xzRn1qHb
VVjNZZbTRTftfnIYtpBdwSUZM7c41XfTrzGh8RriKNf+XG/riqlY8vvm4hau/Rc1uOLUtwB9esA8
A89v/Zs2vV3ZEe6pUw/pTKplpgQpcHYvqHG/xYgT4SCNPXZlqZiCAcjFqIHKFPS4N63okquOYmna
wxOTffubJWMDsnWfxvYB+frDFYS84RHs4NCZf+FXjhP9ObMLm38dC/+//NPdLiqi6Bq9beEo3rfE
t4TberoQH/99/v7Pb5y0sb/vyeFzQx+OK734iTIQv7kbi6/sNG+8G4tABCg3ERrzDYGd4/cPqkxP
BCXQbU1FRh5S3r9UJGH5SgVsx9PBjzCHI7KXKb5wNH/wKMJimlq4DAbEA1Ik/1mnv/j2bXPdJyt6
Kedr4WvCH+F2j5PH8kOP+fkZ8tKwyANHyIO6WimS21f26gsGrwL2Hz6RDOFfV4M1vmR3mJBwfKQP
6cp61KTh44pYRcdzEcytRaLVt2UNnKDINtkJocAntdNFvjLettb3HrWfcvzwm5IBlgZ+vwd8MekP
f/rf30cfX4YeixH2l0+mJhlceT2D+BbAnSPaDdksoQevy/PSJxvSV7LFcBov1XnfG071aRZIExGH
EAPx/pdCUI6HU2nCcpQyzoPb4KNrCLKxsAMDUpZNJVjBXmSRyj2seVVTwRMi2xmofQXLsIhQD8x5
N/m4JibcUpbb77w+Nsf38Ytv7/1H5wwinBs3wlNX/aUgx/LRBASih4U1//fnOAS7hxAubMfMIy0D
aydacuea7Pr6stZDPPQwZDgqTKUx58OgSt0YKukChBLahtObvfzn4c+GyDGrrUZ9IPyHMqEdcGAK
EHmHtzKL+JAwh2o72EHYxUEctYa+Q8fxZuV5NgjHZG2mQOz8xB7pqF4uLixK9I69unKIoJTn1egu
PJy37cFYqNGLAWtNNUSINMZXuIwR1/TdyoeMLYn+6cnlong4mdn4i/NI2NmRSRJD78BrFeNAMI6R
xGcSn4vvKzc+oJZ2kNrQLQFlaZEaUS6VCj8ZY9EWKSdhmBEHD83RV/LiRvcu2l2NOoH1+0UgxMuV
CUO6g9GPGsN6xzwUo2mospio0SkD7UGTLzmnlf/vT68SfP7Bya1Itx6cEsYKFBQiB0yEYENF42PL
6ok3n+EoROslXuJ9Zkd6utsIAysM+9gDFTgn5A6KrCvOoHgEZdU7cQQjzMCCjiBGbNkhDrXh5zhA
N4z8iZuel8ydlAcYXHoijPeNfZIccr9Na8IPG4Y7raNeFPILokiE5fSdq88iSpP8JLlEOI+S6iqs
Y0EH/T3kjCWWsuF8MIJy7RfOZbn+l9Ew8AejdrK8XLAPtcKUACiR5VpO3zyOSDleXgZ8RGxOh45H
XPDEwZRogZ55WfJI6LAHo6Fb2s0UHMocHjLVf02Q1pG0mjovIi165i18kBGbhkUoQqiu5hx2D+C+
DeDEm8V9bPpQfVUo0eUC2/USb2EzHT2JxPiev711UTjqbf2apOYyt3nRhMLI5CqUUwAi82nFo7vN
K/r3lCL+BdKBDUXlC0nP0ZCMGjDznMyWcdrX3aEPrOc9rTVOA070L/RqwKP0xHuSnSV+LJF4h+H6
ZfnrJSkKl6u5DMvjzXGw37HSUTzifYftYr3WfTI83kHfkZA0m2se4BZGf7mxOMeY4f71++E98Oi8
f54Af5VRiLHzw22mPqgAR+Db/Vn+Q0UmoAODAJPpsPuc8xqfxN34y8rK7G6d/DytB58/ifMKQ3FO
yFJwRMoGp2EkggcyFx9pkX97DXtQKpcXGuZQ4DGZzbexlE4d9KZmTsJBz/87y/wQL9f6F9LhXzL7
iQH1YEuyk3gQ3rfw283+wgoqTuelhQI0gaPDSciwdiysJf9dObniCgCT5pB9eLybdRLRCXhbW4nL
z1KM8nXf9i1/fnVEyMgJV2txpd04nH9pYwBNox54j8XZzdylZb+5Zivc/Japc/kZ8HJLO4QMzkni
fx5P8eXzCw0bXeYOP3COGfG+vF7YaHyXSfffpc8xNUMignV3Hz3NPb1xoBJ0tgTlBxOrTG4LkbDA
XIKkBfEHLbcNvwNv66dJBMj+S8qPepE4hZvOZNMdmvwgF6XDFlvx4DtxU+KlxT79b68W+ZRp5Ii/
QLxE2rka5qvKzEoh8mMQ4S2P58B0mK2RQWTBnOUvFDPcu2PD2+7+tvk82N+oBzRiCsUfYz4W/2h5
1HswPGLVBXFObNE7cK8xW7Db4c4gPjL6J2+9toG+XRmLRPE3JC2hChR7NX6JPF/jkoYaDJgOix9C
ZeACp5vMwhtcyTcKJh7m7fJ0ujBmYOLnAU+LI/Xb3W5nb3u/h4XjKEfDq/ZEElF48chgB95YJpxo
m0bC5XHIJrqDOjee8U+wbXus08k1tsCxNGuG7NqOffX3iKVmj5wERAkOjp+eAkQWj1l+8QHbPn2m
UL4WPYnM6uCvUbVi5Zq5QywSrnY3H2BwJoobuHd41ZIiv2UMTqbVXQy07x7a2XxO3WuKvhdzPLA/
OmLjMakeoY61hZCJT1a1ZeM/9cDgi5Aq3hjcqdG7BHN03/eD8pl/7+zkWPNvvhWGM7jBqD5QYE5z
joDHxxd2RGsPnoN5jsiuwNIGm57+iBQLkiD5SXwBvmQUdgQSlmtm1Rix5oQYZHf3rKyElSuyCnZO
hrx7A2oi/pgGR0vyrosq2suW4Q2pzLkgowhrBGsv1vUu4sDu7mimHBEV8p6uWUHgoQkf3ouIrSzC
0KmnicGC5UTfNau4za5gPufaGeUN91FzWidWoNgySn+f57Mg/fT33eS7Htg5AwTZ+YjHZXU+Cl7o
rwr5MPWuLDXkVIBqwCZiJDGjHL7vroRHiK90HhQwLONFuCA8s5/eqpmyfvEvEd0qO0Y4dGNzvLP2
DbTO5SV0hC8o/1Ctjh4AlsziurgtHicmXNTHhEmSeEL2Dhk2sBB5A8zwV+P9EL7n3z/J5hqxi+BF
O86ZU073b46SzD2IjJTMnCibUbfyReGNzYyWu7EewxOkbhXRcuKPQF9f5uwoKtZxcRFZlBC42aK5
8vkmlnG2cHDNsdXlNLFFsXG/uCaB7nbCyPFlns/18UilIPZytFp2PpGjl39EHMe3RcFSu4OAKmBo
Ajr0WWTXuE0iJRwZ1Ce0IafW2PVbJH8RTA+NJpb56nPaCgkJTRDuUSICrlgWJOpdafJh7OJPC9dH
815Eh0A4ZWAhgtMe+Kkx5BImkTxtvc5/8W5Y5r8v0YLDRgIOFv/jGoC2EHlcAjeAdfCLAyXNejmB
xwqTj/ZRxpgUnI1cmQk8C2AmXgQmULQzNNUBmvGHSaVYTsgIpH0X3mTgtgD6gggdz5LfigrHkxfp
tvdjLHC9JSC478lzFp/uA6OhT91CmRvUwIY4GZAoz8NgchNPRSGOahl3ez3ovv5HPUq54pdovvph
zbpAPh89MqBj7VebAgdV5EQ4FsLQBJYgFw1DyfBDMs5jeOzuo7bni5h7hgLJ42rTh37RATw2z3xo
9hiFXxvk26t+L3gPF3Jpf6TJC/yEQo6KibFE8/PWfX6DEUUT9GXqjOvHytiUe3YoNj2xjSIYtzK2
QLHH4aDzXL5l/JWcYRkQdgFWFtrQGS0iW7FFFjb6dm6CEKWe5OoWamyr+PkgquimIr6IWfy0sYaO
sEmXzbkWvNx+sHkDOfLvpfI7koW8A2LFw38CIzqASP57jg2C97RzeGjwacnFHJHqCvb3tIU7s2zi
IsfTxHvDByNxep4+R8Mnmxest/C3l1cN4RUbyWU8CDxx5Zk/gKSNtdHGA+8HGivAV2OOhs6PNn5C
1sGdF2vnxvrpT8sR5vfRaTPwUL1CmkUGxzOWvNHCmvM7wlN5szlRZKPz4KnMHgXNg6PxBkzEXIEf
5wfxKc9de8RL4N35H7BBfpx3yjvgLUIu5nGgKjgnQu53+t+xeIHFKuTSiDAo9Uitbj18lPFWHBGj
ZT987YSTsWQSqmGjdKUYQiNH6tKb44P20Zyna3Um8jggT1lzJaoxjU44gb4UJC6lDAZO2OTHZDWR
E3WdfMyPj4Z3BluR9yFSqvgZj3wO+3qWdm+/3l54ZEePmtFcVF3x4qLZc42fORkBsYAEY2mEoP15
5k9PXCmz2BI5H+kaa4y/0okM90u9lezLKZmKtMKEWhuVYjCX7GUyrTweGG0TO/AkdhIYYrwSqiAs
zNaVsNjmCSpPvLLczUSRlPGpyEb4+2x05RJVtiLzFbqi/ZyIopH6yLn+Fy3yrxIU9V7PTH64xLmt
p1zVHrmH5nUSLyQ7n15uzvqzlMl5pFInh2LgYgHDIvtXtbprrv/YqUff3eucVtaghhfpve4OZLO7
gXrSa0jBJoph9OjNBsD/A3jejriNcfDnAaks82V6G3WWiFev3czyhOg+9v99RBPOCitGYjTQXp88
w9j/m9yw1Mw66+h525o2kbgnsVj3ApHSLv/S3bkx/xu0iecC8Se+LR/kuXCt0AqH96GfXsjsjKD2
IXEbvL3shbEmPD3r9bHyav740QE1C1p2m3xC+OOIVWgkZhiifnHk+tHjPV2rHJMayoLRgMoh2niX
1ms/cLuN1At6TXh9nJUaTyNwjhmY2nuFJCIt7N7w18BDdIvS2lghOM7jkaCsw1xRZsULYbqv4BKe
jT9QLyAemx1bfMfd9oTFORJ36sBLIIypViIHw/aULZWFzIm4Y7pl55grJQFCqAeDsNpqaYNydmJy
5xhHomNy8UtzZUc3vHuL59xIqyFXW/hU3Wc6DE0h30aysRsY0xIJWvD4ETlAfa8xIIAGYk4JB3KS
jSvnCAARcq7GN7/vlT+oMKHAZochRuHjT38Jo2xw6ui5MWxFiJ0Q04hBDnBtIFEyRYPlPXGYw7L6
T3HxIKdMqSAoOcwYqxFEeTVE85QIek7+wA+Nd8ZcDG6CBZmRFDDin74jYEIbtMFriaz9y3bH3AMe
FXCrgIcB/fG/g83QjvKJFLV+iz9QPsknL9CNF0OBv4wpC+72s8W/t1Wm7fb7gXCQ0tNMY3zBlXbX
71u4y6YgqPcJzti+frodDGsxlcwDMxoc/Ap7cYa6JIq+FJTkX/oUQ781JlBL4dWPEccongljZuZA
DDBIomYTJcKMqF24eUTyABUJUOR+Bl70OhNLW5EUTQ7MRPhVC3LjA9+MgVN2c+hv34xvrb6jPuBs
Ajd+VE7qiRvUvFls8pn88Jf4VDw3ADr/FkchCP59hUxVjhjfZHIsfkoco068AL4AnYLPYUrwdVAU
LOk74bP+72vAOn9H1ew47OLX//07Zfb095gMWzwoFbFgplJiP9a3z1ikw3rJXMdj3swIHLvbr5EH
gzQOoCPHTFksKMv6jKGxA+te50ggQj8kmNhDiHUlqmdOW4/xNiE5zKIxLC7P2Rp2dGJK0dBemJ5h
jWemtziafL7IyV/GN2XSB33yxJs7UAlbwWohXrDwCPjSyihT4DbSaQwzFwhiCh8GHAXMLaLIjFHq
/dSGV0R5AH32Ta2yF5B+WCwakuApvfeABBR4P9z5GgzVEM6CITnnEP+6U8PUZcFdTi4lLIniZsvI
umaspxzmE1+/u9eIX3p5Ek85zTVvrQPs3h2d+WyU/zyZOdFM6yXF/SC6q/7tt15mmAliZmG4T6qM
228PyyCY2J2JgYmc+rd5+4YCD/0YqAqrDbyrIN8wYLUqv+dLAJ6TRqdc8m+QUu4CWmcr40+HgxxL
u1NM8iUrRdFZ+bTGyQMwljIRW7lQeTiYECCCXsrn7Ggw/zJfk+IXKocZcbCc3Ta8FsFzMdCPgLE5
UUPKwH5lwu//Wob3ltK+nhAVcK7RXs+Ghx4dGWR1WtKlTAmBW6SpXcWO1sgW+EIKCMLW6S/XosQC
VLpc5nPfX0bhklwHf7mk2hpyo3r6CJTAg4dGKYVIngkh/EPn7WjTeQbmg4csF5b5XHN83Y+P/ZnE
WBlJ07lQ7QpUH9E5KW7AddvMcNdgWzQqIDoAA+uHK9ojd+ADd3HR7T/Bi40V6RvDbsb1DNM272lp
75FKv9xWRNqYnOCmCV/A+ffCbY59rOzM9zF+BH2Ufhck633Er3QSmnWeAVmSzaE5t1GOSm/3Ogxx
ZgRz/ZaBrLnFoUpdY38FehgboGNvjBLs29U6Ms9WcW/DEhyiAWXw24Elzt1FS8Fo/AsN08HKHHlM
r6CYyqcvY44BrTbrqdjB1BOI2vjsmkjGmZCSFUFE4iPM+Pu7UhC8oxjiurwvDANvNh52RZgrUvzv
6F+GHrczGn3u9JQAASIHbosUllrbXqD5DeUl9zR8rmzgsibRfuOGFVtM62FjbGvUYnY8Rmg6eo24
KxXqJ8ozF17vFtuTBFwW9fpzhI93jFUTaRSQIQCkdkbUsSlG/QVUQJ00+spjPMc+QUBDCTKiCdfN
HDP12VezZGZsSM7XHNCCLLrvEzQdWQB4QG+XSIITjDkRP68ve0HZt2NstS5fjEn+R9KZbSmqbFH0
ixgD6XmVXux7fWFkY9IoIqACfv2ZUWfUvXWqyVRLIWLH3mvNha/Mz/5QS2V/GjIn3ppsW/0YuWcO
6H/XN3mVTO8Suy/yneWnX4BZ2I908EgubQ3ThF7h0ARKkQIjwoZkwISTGdDJ8runo5MPJ0I9xx8y
yX7vSsSf4Ym14jqbW63L3d3fXTmbI7OCN3QqwaKSZj1syt9S2+Ou1P9EfSR5sIZYph7yDAkKxCeZ
vimxeQyfb6J147wRFBVFaJDZZJIKQUskY1jpSzsuM1ZH27n3iwESBSzrO9v5KjejZgir4xVI7YlC
yzqw/TZo65njsk8g/8AGPTjWRg/UIrSSyeOvRkEA95kjHV3mEn2ZgytT9UZODv340qOJV5wn+wWq
K5r2/Vit1mzQOrhhOrkoeTYQlpTvzmKK1xHRg1RkX/qjgcZdaY0ratmrq8MpRItBrfAFEZOmwpXT
CpgD/xWxkNQYBSj3JQH/GqygZ90aPKuOHjiDRy2ebbRF6vNLBUY06GveWfX6o4xgGqVUEss2oY63
obJgHeQFsQhQnpKty45DxLM4rUHGXKvLmmsXourBZIP60tPt+wlaZszDMLajV3jkP0n2VWA7Utzy
PT7kbVSyLyBdAadQLZgTdnQXULXbSEBuB/0xH1grlX+c0O3udF1CutE/NPDYAWT6DzYUzNAy9tJn
wnvY76xkO7KnrOoU7dy+9L6NAGs1a/Xj35IFb5QNxIIRC7+dqIEZq7vFLCQLX7xx9FLx66ebp7Zp
y6NUBLBnJMZ1FIofltsAe6ReTa+8UdGz/OZjeYGneS/lQ2oEOc4BoMRVBHuU9fiBlQiY6WDyCX0s
j7WaT5cuz7uP7k4/M74bJCP05mjp04fy5SmD4AZexoUN47F6nyGNvOfovvcfgldewdBE2Rd3DSX+
fVg8YPAymcL7POOWZc5CNrd7hW+njM0ZNz63f7fUZyh6mXstrA3M4u3joNpu83CeoAkY+Z5QndJU
QA+FNr6hyXtBj2CSwLjmJxppFyQ35KjSVX8wzA/U26qD+HHAAUY8CmjHEn/XAzUBKnuNh3DbXhjE
PxIr1ZhMCw012u0HMS0OcJNrgrJLj/H8qKg1IFxBE8UZJ8U8EDUhqoI3W7H6hT+rgkXdntUCjTMv
JLluy1HvlaSPDTV9W0B4g5dlFHiSk1qw2Nya1gy5iUBBOYpi/sXvwzkdCZ9Q0aAdo+yImt5/cBoZ
YeJTb/EnKXzlee5VaEBZFejU7hosRU21sGA1cdmzKfTweqj+PxKi/CtfU/hP+5xwtdfCf42Z69OG
3V3ePN+2WwNFa56EuPVf+jAt27Ncn29VFuUyGxFvS1Gc6nqKvhj+xEta9trvSOMukPDNqRgn4Gip
kjzTRqfG3lnp6i6trOcZz7IJA+HWY9suObgbXCw5O8zcVvdVvRdwoIrNoceqb3JRGW+G631gQLNW
M5S0hraqEtrSFYiyevtIdjreqwKismlhxx7lMH3wXeMJFmQUlfY5+U+NjUVl9dL8Jl2DxappdqCP
RPjZehWdFc0v/9DFa4FwGoFOoTFAVDcgIHIoF/x0o19dhNc/MMm/2YXgk8HpVuCesHZU3dQc226v
HJh1PnOi8Fa/6R9poyPwn5z/W8TI9NxBjNwA2QjocIcYJcEUZjC3OXBOU+b2NPHs18zQgo4QVXrV
RFHEGodQwrO1QK5cCQcKEDBhy1sn9E8puS53CzEltzp7Hn1aQKx3J1kj8mi/By4gA6VJQm7njtDo
DPIjHtaIwqZL3IcSKxQ2iHzpZz2i7hFyOm/ObD6F96HFh/IBbgYm6vtZZ4BvLGiAuUMOOxoSgBbp
bLbrWg0fJHwBouuQDgxhCWBl1DN19nMayrdxjXJRdZ5kIe6rtcGsAwDhxeodhNMqTjJ4t+a3os9v
i/s/eiazdhWkCodhBDBlwBGNUxm8VwrPjSrgLa+dRRIJjUlgrOr3ldATY4KWB26cUOkTiYLpkS3b
FcnACJiOEpT6zxSrKJkqwhyHyMeBK+vnsUjMfX1pAWek1Wha79FkQ8N/fcHDJ5nTCLIjWa+or5lZ
xyS4LjOfMFcE1S01uo/j5xkhvn68J6/PuHiMm1/SKRCVUcuVofEJHvTAZyMLwD3+vpzSeJfiJGJ5
pTs6BIBraIBTI922D5aEGPdAfn51J96QjEDuDrxNJBe/9SdAp8i03KaS32Sql6UuMQ0npN3X4WQh
aY/Bj6Y0goWlCgUiPujbbxpbLAFf5iNEJF6iJe7Wre1gwR2Qupfc1Nq+voWmHVzzWQ5fucLe7B79
2VnoAcue03GvUCvLTvbbspGvH0hpUACeR756dIk4w/lgOeUeqiDdZGOCLwt2zBFnUbEju3X1G+7/
4r+/cLVhSheuVoYX6+O9PiaNc3+M4/h4nvGrWe3N+LkaxyZ/M6Pvt9qsUjcM4434mnJMH5L/HfkV
kCo3LsdxrNA3vEfsyxRhlOUss+qYzLZBmELc63fn/CK+8XtyLg8djbueKc4hIUbT1p3rQZm/KpdX
J37QxJMwo6MMdW6zDi06FzPUTxo+oKbQXbWhtc6tsbRMNyAMNIJ2WaOF+Gqc7drnmMeT0NKLXoo0
io11AxNWcK9crQ4eUqi/Q4VI7xDWQEV3HVl/fWi5jUvU4ZG+tKPXof22l8XFeHjdQRCuIynIGMBW
DJd7Om7cjkOcL+4zfJ73GdT1gxwWnjibdGFHd7L7hlYWi8lqNqGhuKEtuMm4DkgCFrP4IebLOJCA
76d11x3yDY/zuDAX51e7xyzn6+6zfJEu4OrcAwAz0vh2ybDmfttuG16/eUOznTVX4KQGInRYNCX1
kwWELWQ3wloy/ttj8YopGLAQM/CV+Efp0JTAM1xudCk5X2I2jlOfV0ZXMYdxDsvhFpiFBzxhbKCN
KNHV8mUctsyI3awN2c+K2SsEDE7QnxmJqGNtLm3V5ejUTpR1FZpbg52Oe3QuTT/LdqJuTcJYW2qy
Qw2mlLOC6DFPYBljollAfVpk5JEq6D9p625oEk0009Fm2VTdJDsWfDrRNOd+RrjmF++fdK9vyCKc
kVOOKFI565vq74OWhtDRdK4TR6UT8XyfYtKtqVTodgVkyY2OZAqj0sZKtYc9vK9R4EXnz1QEQZah
LsJvLqYvKN8jMjUeG/2bPKlyAjucSdCBjoR2Sn5Rm97xfY3lpbysVeCh44Zx94IdfA3tPsWNjgUJ
Oc4T+FggRrPyEq3vzKIWGq3hrRysKZL+EVqZFJt1e0LOP0adc7k++XslesSCnK+TH79+xMl2IBhu
bSxv8D9CTkuSGuXUjWxDS/pFzHVoiSl+jkgZSnzYLAg1X4G59kauthOR5xwYvGJZAeaG7r4lKWMK
B8Tq3Ty2wI9ae4IVVGKMRBo66+o8IWVV+6vm92Rcrp8IcuiwxM9ohgHpr1iWBpBqmXDI7GRNFNwS
SHNKR89cPCug2ElJ5RDbENOKHcPXaCDLDebo21SQA4nL/YQjeywS0vFJC7x5sVUmGulJU3miL67/
0Fd3GHZvVMUKSWI5L7rlKLaoqyWfLGC8P1gQrBXSNkFvW3t36BXDhJJMCpVZQfuV/kdgzNgFvBfK
lWGsbqSQa0gK9wCU+BZyHQLGNUgxPwsxKQE9Qco9I4pQCn+LKZeXPBcXpIio7iYJ/xdJwxmZl/CK
eSrxCEXEo3Msiz6Lp//0oTCS/VsjDBb/5VTBvALIv0t4N3KNwDpz4QIvDKq/bjKQsLwwN9YMd9jZ
mhU89ot/H8Cajb4ggLx0NV7BRJtYwT1qpvDoCStlaE2mC7T0sfndXaoV8kOG0KEe29+AyWcwGBlJ
30Ww3kS+AMDTUV9dJ22AxpM0+wFZsxpCmHFRafP7gkwmVLiEXQlDtUigb+6Y8eBa0Li8+yWgcRBY
ITgAcA9Is4h5AUnxiZlISlxqYixZzth/WCl30sMrNvWsIm4uidJJsahm2QKxV/w5JG4fGxIGFkLa
rWWyvM64Yp9hPstYhOcGOqt89iL3m4M+qCJGdvpc4SZpYiWiQSwk3dZS8rgt0IaB/J3SLGfaSoIR
XDcl+jeXnbxOQo5HPf9Dkj3DW3snutbBOAq88Xy89sdzZ+wcxvzJObho7nr5HDONFlQn+gjYhvli
4iL5RqGg+OfCmdD0/jcJNhkw8Lc8ofDmKP8a4i//5O1oHC5vY1q4OFLRWvTO4QR/iBt4QsaIfxuP
NfRGZ7THecTTNfRbGWM8JzQxZs+CxM/APre3tQYZIWg7oQdzP3MM/DN2/h/xnjzCnZDE8Wqiq7PU
aDU/YvEb8XIbRBnYDn9phzIIRiJHD8YPWCKm4j0iTtwx17fvH2wD7zAQyj4hn7sy6RVVmYROEVn2
7ILymUEHyCZGMKStzfmyOX1bLi9a0Cv9WzSicWng8oUufMCLgJIbfQUFWhqIS+IZahEP5mhRE6tr
jI6M+ujCiy8QlV8SfUJ6yqsrku8FF50nHHr+OaIT/l2t5J0I1Xls0/VrDtwIr0810b6kow3fwbH+
KNBI6WV4EL4jzTkvFA+5/uw8wJXRnG8se2N+/y2+gq6yJ5HEzoHRG+aomQ2eJue98gcHlTzy/aO0
eO2vVB8Zvpxv+2gfWwMjOiHPOSp9g7ACkRj/cbNfrKouyWVLngrVA9YZku54KpFBYUyMPwTsHISh
U6BGZ2AOc6yfWqwuBD7YkeLghXdFIn26vmt/VJ3bZMUhF34I7crqS+Mv0BPpIGcxSPQuchRyykdH
wKiYLVguH0vE2wpBawVTGRqAPC0ckowGGlMGPm3GE4NwdEP0bJ/jVzJn8e9Qy2ZbdQCalfg1Tmy3
/Kr3+K17HGgLibilFquKwcry8xQvOZnJDim6FffyEXT1vBvgDeKM7I+YKrzR8TGFGMo8V2fmvmhZ
G/3kjAp0IRJ/YYoQpi7e0penHq+6P9MYQtP38HS2b4hyIP1flHvWyoQR2zCwFfnhzLLF3Btu3rRf
cmJmckvsLj8anjCZFZzs7nMb303wPkF0Mn/t3+qbE5Ed2QxbKbF2D+YLwCmM2RBSt70OxWxEGQKs
BmMC41n4M3QF+BNi1DtsZEBe7rTj3M9r0TTYQoGt9Q/HkgVHJHwPQQHStaanxdrJvfOrzHMwB8A/
RNfNHUF4Q0fGNc8obJ8VrOV4paAbpnPes6M2/4BgC7p9/iX/abcJbApIDkBjCFkckccYFebupaIM
M0fRJ7AsnSVD1QHfUNxzRdONSWeP6/qxJH27kGZ6M+v6XYKOA9trDgkSxOO9ieBvjbKdhj6HRBx2
6BaC3jRdpOQTKPFLIDwDg8bDwFQUid8K2SKyhM1fuWA8zSQY3DW8zZBO1WqzIVcozsy5zdhnB5Wb
9kTl03EPyRf0Sl+LS6aDNnMlnN+QgPzrsj5df2idKSEpCBy+vdyvFxt5bHwPiO6U8L3TmEMroRFr
Yb2ZGAc6M3wV4JPD+5/YCE765jYR9e2dIf8zeM+EOk8IFRWetNooyPz4r8/fusCpGVmfc4rje5Bu
gLOIkpSikMryFtQx/WM2+fLwgV60RmDBj2EtJAwPtAVPCjzX2mVTQ9CmggrmCrqtSfOjBIR6zmSs
PBEgbXQQ7K4VaHyEp5G4gkWNkdCuR+HhCRTM1y16ZlzphnAxUcW4NKY5FXEHjO8ReBcKRggXRL6D
7b6NcVrkc9k5l9hwlMkv5qibo2GJEXs0KhNxB1/n+fzjd5jYwzdwOlIhtwaigCG2GoFCaMij4tyV
z9M1tKxyDriJLoaCkjMHrcZAEyzGshkBXRrAKiIeemxQlPkf2hAL+vIwqj5xwfYsJpSfmLOoaq3Y
cK8/tyoSUQ/XJae/jucn0CJb3PxvEdIIXEQIdh6b8vxY3BdYqXcP5DRctJC4y/oZJC27PvY9LDB7
wC8KQuitHUNPJB4kUHbyDnc8Fs2HKwLIhO2HqmFLzTFTY9I9Gl7XSj1s61m+ogg5wJdYEFkED2BG
FgAwmW+Vo9ehh8Uh48UYo2BKJtccKpseM9kA9cErvmYb8kvuG5pKxfntyjG1/Pdjehtx69Lu70je
kyG9kuIZ5ftn4Utsh1u9de8Ee3I52Y7C+sqJGvUdPN8Ih/1r33CmZ93SgtEvf+aSQBmL9/ACIVJn
gkOnbpuzaf1goA1QlXj0mlzz51Od7hE2E3OTbbFdc7BQOcqzwtGHmNPSjLjy8PV0wtW2oo7FfvXx
Rypl57mI8Nr8YZhl9XtTY4pLlWuQBY/vmFm7ntONFOuuwiFaqGVaTwpHC1ZdkCA8xdMXKhmZgy80
P2QwFLH/asmW8wYNgYNYPekY4fHKgpVCN5sCmLYULwxPr8fhz9ya3B416p06fJNxzZmLP+SJSuwc
6kwKMbWNjwBXeWiMaj4eyWkv+ZL/aOBRwp1jxPI433Aro+wtViapYfalfS4/eVy8Kb1H9p9uTB9X
7RjT7avV3B01kGEszr/l9MEY64WOzLTerqVi0exAqeL7ccyyLRhhsn/hsaMsgI3ZpHLYsON9nhMo
IWxRb1xborZXp9VjDjKZKHOOaCkUkXR9nTeRAcdkmgTCiMvtxCbdYhtB1VWRI5LY2w8T3hbgWmnE
SVcFI+k5e7aenXrGh9CZD4kpD3QfVFHVOJdn1Sionqknd4yvLzlN6ZcxWkBTeUj0uj8jTrZlCoIC
6jlFdlZwf1669f2k8/2q21XIJMHFNcvkjxqivlKiWBCp3uMUBin3E6d5ODMpodyEkrgcsdpRpDdb
KV8P6vZO8+ZzbjL3OHTAkhyOPTdpNho3AI6TVYPuBXHXa37Dj0r3T72fB+mg6UcAtNeXOU6p/BSX
Jg5UKe7aWX8/Pc1vrjvSv4gzoCR5Ta7XSMIrXkz1ZGZh/SNG87GtqBIkhSkMxKxm9SZCug31F+9I
kGOH0zgs3DY02QAaLz+rcmaTE90gx3mWbIcEzXEyeMcqs8NLc6X6t3GzG1zlAYwqwneRMOIqI+Im
U9byro+0r6ey7H+bt8P7QxvrfhLwryymeQjArc2IPGeoz9zLiFrcTdhFPwG93tJwe/hHOsYuh2Am
iB73itkmkPEQQ+B95AAxaqWwVTfd/Uv6F80uDTiI0fohwbXd8QgXD46g9NpO6dCh3sBDYbp4mawi
5tsRe5i4YQAjse4LvwqBdDLzKOYLRMZDlCFinkoLSlSyeF1eQo6rHWqORb2CJTXT8QaerCjhuR80
zkAwNGcbUaqsUr2CztdQP3UlkqVreKXDOxyL7ldLLnlCbTwck/v03U0/n9m9xDKVXavNv1O8lWG6
ufJx/YO6WsGDVvC7Jcx8zamJOenrRCS8RCmVx/hcMP9nTCKJbsHfsVTo4m5T9HvmtAbraRIwbC1f
gKAZcAicCVpSxgY1zcsDiy5sdG5VWm/VN9AmARZgExSMKgvY8J17VKCkgFvj5GF6K5qcFeopGvjj
/GizsLKU0b1GkHIP+UAyje6jgyCl6vjUmQvz4GRSeXrF4N4l/8cYxUo/4dfEzI84Q5ieydryAiQc
6LIj/wMy4fkE7t2aY9X0SstvTE9D1yZFzCW0Ji4kuORRX00TcuQxeb4jvQ8S3g1eDB6Am1Cf6Eks
EdkDVQFjJGF6Q0DAj/Z0hxEIe+8ORoSFHZ4IPlHNlYm+yBzBvcUtYXnQ9xDBYq/uWb04oQzowmrm
P+wZxfzWbBp5me9pRsi3v3RPI6CYmD1NgVSn75lZAcXD4/+9fOQbk8HDYDyhjc2ZxR4zffgHFBFJ
06MQwTgITJBexKNy5PbKszhjiZM2R2qMxzB8ODqRauki/XHqWeFut9Fiy0kpR9XCgsS9CSaBUzq0
z+vqtmlnpI0jWhcqpJz5DeHBGeP4z3d6FqLf3OtDWnwe3aU5sI+TtM7w5XKKw0TOuN+tZtVFiII5
qfM7cV7vwxaJO39JLUHLYhhzMKHbjldf3fRfyEUCGAslUmORWP8ML30MrSAdX9ZwgMbL5YGAwIi8
s/HPjzgKa+MldzmHSxsLnQryQjS/iL/hhxBeAxXjyJgi8BFHSOPX2A6n20F5cLplVLbjYcQRWo7q
HzR1S3Od7/Dq2ut3aK6fhzdnY3POH50Kqvjddaac8p05p5uQzkTKuPhMxdkUrRaBcwgbJulKFEoY
AdCMob/a0KUAA7hOz+kqQ2gEP0KItUQ/g69iWLGgxLot4IXzhSJtbPRNWjVdNY62kxr5M8+AvLvH
s0klVl+oX/gF54tFD5Ch3YH0JASPNRcW6HPa7bv9dU0S3ppBwzUc5mZo0k+kLTMbhREC6lmxwfW/
s2FACYqd+MBo/IXWVMjMSd3hLC30XK8ZtVENqHrYg3hTaNHd9kwWtGErV9+kQxgI1UVUVXQzZ80i
SWk8xkw4q3wDspu5Qx0afWhibcakRtqQHdbwJNRZamxLEJpbm42DvTpfyQAioX0Boe2OMoPbMpRI
scO+RIFbhwQJF6ON0kep6j8eSJKPmWpNbRNwWq4UT4B1eOI5qUr5FkBJ+tgZ+c/rcyzUr0z96ruL
yj6dnOqdZOWzxsR9agP/fEvTXvsyFXDnICTuKe+wQBNTh0iO1SROjXKzQ0rR6zzL/fsphPInTuIU
8ZmCOovGA5xz0ie7nrhJzEgAe54kS7TyqXri+n4kOElxDqfztOAANbFRyxgvDOC1NIOQMX6s261s
IQOCoWdPsHiHyfHjPdbl8j5XHX1SR4i40lOKv0B2WS3H3dT+u62Rh7FJ49ih5hDfdJtXTHKWg8sM
zO2QmjVCLpouZZ/9A75WIPxDg3t/TcHd/Fo4ffHuHCnU/Sv3ibIga2r1xKiHxlb4wjDooVYqXeFs
Y2vB73ALcVNgiwIyMv5ng+KZzAmvVBiDPh5ItLWwMBUhEkY3I8ZrfEOBGmnT8vScK1PCbDFAdSSb
qt4DoeqXHCuvyG6xOb2/mw9E+qhCidDNsskbFxOXH2ZwTg6TfIsknokd+SBtYHck1YSqNjZAcmSh
hRMLHDFGFgGLI4lmguHaZEJZ+NCjG6pa+MKUBV1INg1jTWQhPet/Hj/NKXMGRkEMyN/4R6Sgxg3J
kKZiR3B6wtKZBON7pPtAmlw/thjPkpWFPoDBzZsXsKQBjAocB3DjAnaCryT9EJ3ZKJzfUIbPU/d3
RmPjULjfsrMVMk0anIKMBnCLVjTWrwayGSewf7g0G2Ez8g4j5pg/mC6ZBkSiHjWMC9ifwM298Nm/
7XH3XSKdQLgdtaFBsd6PXPmccSgBNYsxh7IUJQk1uuTxOJS1wz3mEjVx77/HdIroGFEnUkRKGxk4
kOow/H4o0/rvecQMDSDfFAdBp8OvPmEcFyJTy8ZhvD+X3hMnf+sszvF2a53Za+nmdaSPODqkywyv
cvkaVyOKGb99eNZ1diviYeQ90pAd03gB2vMyKLYPV6JhPwQSj5s6yAV5DNzZT5qbZAUOAe7B5zn7
bA2oczAYZqgGKWuVcTUsGL23nsFwHfHUi1GsS+n8OJb7OzITtEge+mUa6HSCMpez4+2Uqa46tYFJ
Yyreq1yyv2qxftsRiQ4dNCo+LT48zgM0LGHpon6jmmNA7tD54jPJ0XC/RUmJbrTDVKsj3nAGVtfK
488HZQZ0x8aAj7Gb2lQEzlkfLwc7Q4qalygB7poE4djsipa5DM2PTzH+BkqqYPiY8+C8BP3JowWp
GuiMLYgAU2Ya9yX608+m5gzKwlJ8XUeLdxLwj5H9Up3Uj9jm8FyeW8RMvRkp4CPJjgJ0t21XCtHF
tFPTMYGwBA4k2UQD3N15aU4WH0DISZXsbQoS/ILXvXldiCNqHbZkjY5/P8vKc89+RBv8onLPA0wv
w0eCPMMxW9f4ArNrD/HzA7kb6oHblQcoNEe/h+Yy8onlGJ/jM39gjo9iuIH19U+4MDsGsIttH7K/
JdFjcVsOxO4SHvdhTEL+CABll5k+KMjne2L9tT0dkgkYYCbwAsNH54+BOsWxyp05L9+zZ+LAfrpp
0UvbUHK8yEiCrfyZFjSQpC2ZRC3jHNqaeHLeAqPLtZnPSzrGAGQVj3ewfwf9dXfzLUIr+4mqRa0O
UZyaiFBSjVvoYgJzY1fEOGAHzVZB8m4di9I3upC6VJaAxTqc/3mXOX+97VChG3dHZCgeZFT4bT7J
SMbBOIPQBPHox0vx11PQYsOZ3VFbMyCyUe9DDBQSQUR3gxlmcMZuYY3XjhHmi7Oi3QdaF+iPn9L+
Ajmpv8/tZ6mFbbtF9taSnqI/viUkrhmciNtESQOLRisOwltYVIHFLdrzSh7b/Erhx8399KS0GeNg
usq4zyTsmYPDSdgi3dRevka9q9w6KnKIJcvhxQGJmGknr88PUGriBKHEifT3PKy7dNKoXy8YPExb
qea/XnjJyPTWAuYweHhNjh88rte8Uohq3kj2KK9bFtYSFideQUecHECEkNKnepgvOmhefDz0Bk6I
yovORYAtc+FIYzBanOGZY5aQYTW3he5QxNrIR5na4lOxXYIPEpLSKkKpBL6PcecHAQrzZ92xRsRR
OdIFGeYblwqrEaUi9dndV2XPrjwd8830EctL5Jsdbh+EF7YrX8QpF4w7xDu6uRm6J5fDFYegiqFQ
4nBoyYuYwA1FIoFtxXdISvSC+UtKG1I3li3eXIkJvwufEuxvWvk2Vjy8vrRhAWRwrmHPrAgzDQ3d
uSshczFeMS1hMmdJqGtEi921CSZv/AfjBXJjXmTLjCv2vEIk+w1U+QCdcVS9OO+5FBIWsXFPQVLk
6V6Zm9SuNSI1LswLF8X5P8hMoOBGTMa0Nir3ASKtIf5nXmg0A8fgxAQkV0Qu3BYtgh62sTlHTPY9
jluzmjoO6KB81JPTkE2Kz+8gyhl6YEKfIsZ75cQ+NJthZvuixit34HPN85W2G9I3ThpEH+2e1bGm
RrsRoRy9bjGFG/cFR8McbTIdljtz3vvdT4vJqAS5ERZ0Ap/MWJ8bMVLYM8dEgJc53fyDTktzrcrn
PP5R3BuHdhHhykM5AF3Zx5hulFWcoONlsH53TaRYywq3XPj6eq1U4Ka5O3Au7XwG5fKs/qNksxhD
6z7UWNoS5FFmPwkJwjArbs7bghHqmsSOXMPHxzfVKT8XPx3lDcMWpDgKyEEXZQ3VCTZswBAobhqh
r5GtqSaFdeHZxiUvOKSCcZE0hH50hm50PND/oi1Uf6r7YWSADUjzhZJ1E1kx92nrQ+d/AUqTkajU
e/DNmfR1zZ4IalENqQxb6sv7Y7sm/zhZO0m4BDMxehBr5EbE8aDKSdTVvQMM2v5YtODs5zExj7K8
0K8767V+6xCK+V7J62HJpjGrqwED+3bIaKUyeVJYTEeBlExodW2HGQHP/y4S+0BnlZp0Mtzom57J
xmJuQgOa0N8vFSMsRgyaxblD1Z2U3jvzeOMyOLO0/+nzTrNzdeIg22Nw/Xqu7C3JRTQ6B3RGmfNm
/adjDy1gUq249D7b/vfJXBVyxkAkE3u1QvWCt35NKaRdJ0a1rJVJbcR0mKoPsmv3ynwalTz0aqbD
3GIZ+G731bm028ToijPshyEeqdf5OqMfkzS+uMYayg+3lMlRNUX5QGVkrd6tlyn76m2QiTopVYZJ
UjnL1cekf0oiSOPTb+rhXOGVQL6hSsTDVFjdjfBhRhaiCuM7eX/gca8siYagn1TxYBxveLjYuHBp
UfS7dAHN1NVpXWLj4+OkurMCyphm8OlGttcQflC71kNpLi+aQdCiEFS/v4uf9jqRqhLw99eLzuWD
9m7jy3Q3VYqSARly75PHlco72/oTGibEqle3U+HMGd913OcxpGvnTld5hUeaKfMmxaSZBZwVGeRD
TeuZX5wGPJjbNtZ/LeeIak7aoiANugOq6FhbPQlj5AThW540/iXRYi04T7y2n9ek91G3nOXzsE73
5f7619NAogClM38sacy6hFVqaDtNGpVRCp0ALwkgv2uIQmK4/2aqk35dcwe5J9IM7lBAxTn3IoYf
7mwy9spAH7k1V+k1VJvoYyHbnKpmpD8D3s2GjnEXN/bCsuaGHtPPpSMpgyhE3UQmHA52E8uArz94
TATDgYZ6nlAu0OqtT3lOioiIQyRd7uPXckjhAQGRoHhgzXYVAmKHxlLQ/kXLx/73mkno1Xukvla1
u+cL48U4Y0ugbXt5x3VzbuiLaPe1yVJekTyNruztw3kzbwRJcjx/oZXvHAwTyosrGRNMSOuHhlS3
NEAmthg62IqjFgZd5XdSaLzJGmSVmZLtQbcKu8VNn8n42ch9FAmKVrHURx5g3CQnzEXQQlUOhRQ7
X9ovndKWHZqRMWZZNnNGbc9Fa3rZgXadSrTnRewO7GLN9EkAFc5NWDuNT9ZSQhueHjmphihw3gR/
8T+vbj0FxT4tIx6+H9/RYt7GRcyCY39ZQD9eRAo4KWNWlVmm++R2gr3EQeOrfouQ5TdeS2YWADAp
2Nmk4fczhHvHFBuQ8SkJJJXaAP9Fwfb9jhIpoEenSVHNJjm4yiu8mh5fmFFefda1vZeAdT3n/ZsI
E68eeRnz4sG9wpRnZl677c21UUcwo7u7qGpHzJWI8tb9o6wJWa7SE91KRCXxr/7nyqAaKBms7F/W
lhvzG+2rxHqc7OvXSaHIoLsOc5QShcqTsga/UEuuk5NjD7xoumBByJRwLzBr4bONmcA+EcIydCC8
GnwzLfI+yFnyW85QJAsbS4tW1YtNVMa4dHvvm7flKIfXd3HJN2QGfdsndLnASzjswOIgOhGlKciY
zfMif+Ny4C9NdZzITgrOlBO0yfiAtsj4g+cAsAdlHbrb4+N44+FYA1qRfsq6JvR0FNsyYDBHJz6O
yHESMVTGvGGXOKxBT/7d7gPPD/J2bneUY3x4OLNZM1joMwJC8TpQAnNG9NAzd7pQUaMRMgZHY2ph
cFD0GFunJHTgT/sQSOYN8HuB1tM7wfVhkbIB8S5Gfv0gpom8AMW71xNC43MU7RzbqB8HF4TuG8Va
Dd6ZeHQavvnF/srW3Ymt/ifZ1X95vDAhttJzqi73RXlWBIK1J9WacVgH7kekmVAZaeLDgcxB3CJB
1ATRc9eRv0lTdjQfP7+ZudFffDFIZMSg8t3M6q8iYLXj/kSezK8pb64ciTxoXe+Py28VvCXo5xFi
EFyxSrKoQSXA4AxQIQNk2jd0JWnm44VKXHjYtA/bFbjIg72+f9MYB6WPNYAuHq+u3t027HMyCqEL
2Gken5fKoYL1Q4FxpIYJ3WKWHLqoiPb58CGhCZagOceenDr9N85IhiAHC0n7To2b7+aQno1Tyius
YB8wemE4ytkZNcyVk4qooh+UI0LUVODTpAZE+Y/IMS5XQBpjjK6sDk9Wkd9nTN0tyuqXryLk2xaH
4bdb3poxiwhjjSsy3c+MaRnHSk+5OfXI1cGyMjbEIX9zMpB5/DPS4q+3OG/+yF8faXeDBwzYANIR
fE/2W0oqsR+KEo0WBzu7hF0Fbw8HUC5hOoKMQpngEc7zL76XFVM2mBk48sXmRfKBsJDxLg5i1MNZ
svk3lyK1AVwEswIVkSxdAj8hKPKNN0t9hox9+fTTyuFieGLG4F19uGW1JiKN94mVHFAvdbkw88Aw
F3a2iKWbmQcfTXqhjpLZtipn6B0zTDm1SA5a7ITAHCa8YFpt0lHGHJ9tW4QBcdy2OHSARKOop8P2
N3qL3KDy3F1EeSi5Jc0o5hsnQKCbZvneQvJXrmMNLxw8UaafJ1oIBasFEaEw3Bh4cu4R/0gTA42Q
kyCWpXvA3S/4YC3khV9tm+Y0Vsd5QrzcuDvCCjvIv0BCPqhBR47NLYA8M4ggjNLeok2Oixm67zYh
S4xYKsqjcbp7ieB0TC09vNAjn3fCaYeTQQ+2mqk5H0uDtqGLS9hX2Y+hydwdZmiwN5svnBgPI1Te
HGUmOXY+rUL2Za9rSJGMU94z47nIaW5d2M/adGJqwnDH1gNZB2d7x4mtQA17j6WebWByH3kciG2u
PZDO17gdtkV6ljlRiim76tc6FF6QO/Omn7Iv6D0JXAdZIP05qdr2BPY3YhqsRwi0EeAA2qrYExCa
jTyNMVHnGCMP4Qo7xmfkWwAzkR0jWHv7bylEU31LJ3T+SNtkuP0ABkNjq8II4w62yziYR6ihsKih
PaK/OGEZLetAmspqZD7dog94SDQ7HSbW3Ef6o4zQfXkWqFVmkuzZ7CBwZ/n4ydM527QTU46reHgI
teLeos6iaDKI7BgI2vFUeLL/sXRfzYnsQBSAfxFV5PBKzmAM2PiFAmOTc+bX30/eW7vrxcDMaCSN
1H369GllKaPY+8Ub3mauEpuTBigtScpYg9PluFRY5C0y7plCaqqYsUglIbuM4mhsmluAkeSRJ1Bn
UsUjSOugHsgfypVlc6JzK7pIMoEm0b2iCAf0Cd32QNgJ6hlVtFfZbGmmYdJL+X5STHwVZVi+MjzV
kljWQqxjX7jEgo5rxvbrwVkVjJJ9Ufzv1Q4KCUyEjLJcdRqnuWjhwOOSwiqjy+gvyvZF+nmWorGU
EGbWPoTldrz/WLacg44UjveakAaJpeS8GowdyM1g/2M1fgZshuuXNDdtkMKCymhGCmEbuJclV23V
qOMkRqobAnQeF5n2ESXNQqUgnuMBQchMOeejRpXdlS35lAippFb4DOPtnJYLJPukQpImpKRiMPtV
3Vh6T3Ta9nXrJLjDqrqUxRUMMgysK7IzFPJS0H2G4nKQMIBFAqECuBXQeS6L0lOlzT8c6JktAs6e
+wptbj/L0kDSkIZSMlKKxYvhZ64SIcUlArxQW7p6VhdUpEbdYg5KMBkKa4hmqsQZ4mlxsAT8b+fa
DYD4KKYp2KUD6tjKXCuuGvxJrs5G8epaJmLWVFDcUmS+HkpiF1c3GE31iij/Uygoz5z5SR0UVZUd
WXh0lgRzrlIGS7Fv8JFAxv1jbG3m0lPeexU2cNZb4aaEpSJQ0jqgz+O8otylBMua15rkE5bUNt9v
qlgR63aGuxW89eI+VzhTbbLHC8Jh4KBVBRN9QxxmrxJ142WXFdgYYf+kMSKpw0L374WMR1KIGwjE
6uF+phQlojlZSNINlmT8RNYuSxICbkckbkEmsV+V/BTjECnpJbIyaUrn3q3mnYRyGS7fwqUIqMs0
PqI4xCZIQJXm4vdBe0jRIaufffmK9HuxKb4LqcW6UjeuH1tMHwCGRA7pgvYdv05jd3wenHDQ/E4R
+ZFCL0Bej922h8EUanEocQOPnVvKjsXL+/UL9JGdrOUvmDw61TbvaYwV5oOUNfQPL4sDpti8fBfQ
D7vsWHqI03Ct5JNgfvy9GONVgx2zefXoosooyrR2d3KECVdsVeWQlV9c4ATRCNoWW5cNMkFR1fUL
eVgEetRKiLfsFfaeJwkvkD9JpMPOt7Sfk9zfxqnqXBfID6Jfkj76h9nie/GNRCX/Cd5Fap2iQsKi
S0ZwLiWaL3lZF64D+YmhApS/hyK6Qpz9kYp/73J1zX2KZtGrMdk26yF+IVGXHd9PqpAXapAQ/DqZ
apPbV2yw/Y7JVCBwx+lQZdcuLSNAMguplXvVr1EuwdXym8/KACPbzGy0W9GUMHByw2xpwgkxrJjC
gwlg/anlfhK+LQ0TpN89d+6m1SoerV6+iJbtTWZrqbRihf2sMH8RoJjo0wu/cbdh7qtisfPU8eAr
y00V8nOV5JfntAv5mOM3qk06lnLX2O6fAk6lFfFRCaCylIKB2Lco8nQtCZlNOZSFJJ+eKWa5AGh3
TIU5xx7iXgNIeWdxLsauITtEwZA4qXpIR6oMCfHsMZ+8GQ17gW2osLYRbIusdVNwH6trVuJSeBG+
NTGIpoACEVPHhZdZ5JmmLP9EeQjLCatspXkOpHqfXZkBZE2/tytJNI2V/NhMEfk2jW2TnCEYrJIK
tW2l8jyxrbb732T9ead6KQjySmwrkfV2sIu1Yw9rumdfEh8/gDQNSQ9kbuTcX72DMiyFA7LjGbXe
IR55UhGvfH6fIFHoER+mf19kwAMMEPB7P1WlCX/P4fbtevI7PF6b70t3PRZivZ7LW8tJNlbbRPpZ
VLhWLKKOW2a6wzBMTHMxxWl2nf3btbXpHERMPf2yEzKcBmIQb7LuB2y689uTNS0h9/iVYJ2Tw/h8
vMcH1zdGnaop7/evx3usT6J/dOsGthVqlfQ3Kge9SzfWV842bb0UG4KgPXcyItt74EhXZt94eKN3
EGs+aqGIqSqX3VsHL7j76i+4zwhgTL8ZZPDSPypedFD/6tnIEOhSbyg2L0dYMQJcj1xLFsi5EevK
I7EkUamjeE+wnUCVv2B9mxrODBBhZIG6KNwOMz+VASmbvjCf3ebQDRe5VB8yyfGgssXV+c3lo/Cx
dBgU37oKRcDK6PKBOZcFcSdwDHbicWtOVXxZJB/ylP2VgflrKMGerHjxn0hHTBFx8vh2UIXrObn1
zRCKAro5VxrPzp+e/Xa2M65Gho9ejDiUqGM50Yluiqnv9URY0yYh9cYcu2aDR6lRmyQbqbLrRgfp
yRFGBUiQ3PDKf4nfBSqXVsE6f3UwVe8++PHQ9fBE06F232NGabyyp2DbebznPq4/m29eZTaZj0wl
gLJ+KDZee9GJsrMU8C/9aCvzYVcy6OwLy7H9O8MjnZ7fDqdSonmZZdMBilzu0RXkRy4bHAB207I+
VzLX07Z7V/4UXRbRTvTQoqrPwEohqDu6fCSmmbJIY3bRIua4+T5eZi+c8svuy9OiT/29bQFdRY+E
W4RasQLCbI9WLSA5mP7vqbtVaAjLQPH5xbkeBNaSX+ff9fD8a9OLnohR5lPft89TcbDON+R05lt8
m7wsyVmjwXQpfsouagyHJKFSBVjB8gNLM9MXo82MktJjp4naEQixfH+tKhcSCsnio5vuQQ32z+b8
UN28baHhkL9LOfl2r6Y/xtNXi9LL4YeEimTHnwXxj5+E1QUzZpHffC6HIbsolMlGDctvf6/PPEgd
txxSwI5JZgt2yTh1BYqdQ/PoCKRAZd6VMsbtGfIFWmSi5sXI+7iiUorg4oV2HJhPHFFqjvK4CKnN
RUma3T5aEgx4SDrYSXLQi/Pew1qTYot0ct/PRcsSo4Ms0tmB5qXwne7FxCwOMJbyoCpaItSCy5I8
FLr5JeE+2k8z3dxIouGZt6R+9M/r3X2cKdfoZ3cjkLYppAfbj/V0TmikN8OxH09eKgXlyCEgieTj
v9uJQnvtRR9jt3a1eJz61/atE/vYDnD2SP1/xD5yH8tGfBjFTd63Ij28z6+QOiV8yKX5Ydsmpo+p
LfnIKOZMVsFGnPrrwA9/U3IPWnZXWfKL7+tX5MPaRIZdLQ6STz0i+iiSSOhcy8mtu/m+ab/I8Hdy
cO9dZmHxtt8KhSgHOlw2Mg2QB2pbqDrPIkJCYTyjxSABpdqvXuxtRbdoMd0EICMLTPjItHcfafWi
ZpIKo91X+9V+9KK11Ud6lpxFLCG8yRIZpBBC+nl9rNKV1buTbul1l6JW5fsAU7zD/Mp8cJUj00s3
LaV7NVrNdqPVSO3DMl9dJJFwh8N0gBvmq3PjA4AS4ADJJxXVVpbETG312CAfiw7Qu+EBRjR8LGAE
YMfwIvlziBYzQlTnN4u999I/zJceDtJ3fHB+O34JgullLrHrbN8ID8gmT66L8UR5/igtN5VlrjQn
SR66F/HcPGcPqbfHY/87XU5aINdJvBBsTO4gWljd8whDN6URM2zDcqyPvhQh/KDG3NYSWbZAZH+0
JRi/aEXnlmf+siwe5SmqmJkby4o+3ClnlKI5Qa3CmLYRYSOmJjU2ZJJvS48zP6G3QLhq9idtcVPB
OyuJQpmvnzmHMBvi/uPhtQ2DSP7o4PfFd3QAa9A5OEiIYYe4kCiKUh6Ahf2qZdkf657+UXuu59bc
UTJH5hpQGGzLRKp2rIMreO1p5I3yqx/5cFNhi9PNCq0JR/asrxZOFiqqlzbc3uerwmujqnzxuajt
6+lJGI+Bc5bjg0xVF/KXNt39F5RDAbTUlAXkFqS3qt7RP400XpOjralfbcgTOG0LUjI/aWN0Epk6
waOWnkzv7c03j2WRv38d6wtELaTufBrQGCxs5Urig9PB3lHgqTwUmQpgJF7D5pvLi3fF670yAQ6z
1WdykhwkVa4Ynd/Cnn3rrkaeo8Xn4pO/oIuM0rWXniCHxIeP2Xi4+jzWj3VV7Ecgm2S2YeQfteww
O9yN7j0jHOtrn19jzVcfV8Sy388OeTSnrg6+ddU+6Z+65cMoOwnmQKJpD7n2rr3HO9dd8/oe38V3
OLVRv/WNu5l0mD1mWBfITT+mir4M3IlZvOSw2uOdTWKwskP7kEp0tc33upEcXD3yl+6t+2ypL9c5
dVPN0+zuPhbfl9njXaHv7CTrXhbf4YB/vXAgiuS54L8rFBnqmaw+9cRulBwcZqeRwfIFdzt/EkjR
QfbgmMqYHBf8JNq3HPP+6tsRlqLmveeF/ZDpM1FYphdtnUaHUXLC+4gP71/ZyaV77h1GGd5GO9y4
cJalMjRZzwyddMUpfb/MvLJwXTQ9Ozy9U0p+Y4l14pP9OX96j04ezViTBNDs3t73jopP6r5JdvL8
2fX1IJBRl4+H7ujZTjSxy/Xq5G+QUo30JOoR2gqVDNkC3dt7cnibxSexJkNi/AJ/5OOT9PD8Rp7h
0BUd5OHMMrLiwq+nWXToayc1uO6V6ERPJYd3dkD3VGNUZb4Zqrt+9DfZ3kmquw9ffZHNTV/06dmS
qjzkVGY6rGLG7Plt0yG+NVj9QlpF+FKwRqJImIJfsfa6FRMPvI42jfuIwzq7j6Iks5PvWeqPibfk
Owhw93uZjvuJtspw7k3S96FxvZN9jne3i2lmqdZEPlk+NJ5UiUFtpTg18DtBYko65WeRfm0RJ8Yn
Qv+1efeJ0j0xlnkwcilo1AXV/ysp76CaGxi14bdrOeSQr4bH4mIolha0vAsgYoUpCx9BVfdSkmpT
UTJPFiwfOR9SV7EiyG0H9Lkko/bv129ZPcVL/TySYFqize1f+u9PKhSFIFkGiHR8eE/VBWUNuKz+
oOy2siSAL9WgzBfvqimh9lCqLRyWK5w+kt3kyEuJ6QhVbVuumEzAl4RKoE79y8elQaxvMMbxJYxY
wokvCuHjLdO+UuNq+XP5cMT8DdjqYGAPsNk+TFe7gfhc7qxkHG2KQaZnUw65yEGi+IUVQcGsGAoR
/fu9FvjUgU0dEykFvpRv08D9CzLgWfWKAus5vCMhljjkuIbNX1Qr2HIIfmDA1SM2g5c8oWm/j9bc
feTD0fNSkHrUn/ku414f/nTbzADasFI/+puPgwI/ROhYLtYjiIIsWhyFXT4A4H8aRqDzhzjb231g
8WZBWK7xeK40I88/+ggUfPj7hh36NV1jV0u4SLUPH0wQ58u8isACSQq8fgwgBgEoj2UwTuTnP5FX
3pcDNiZrjaWWETooZRV8qZGMri7ct+pCcjfIXzJoz7jh0Fmk4+VbyOeNVY8tIgrTc2v7FnopdKsy
Zo1EsBMOnX39OVg/FHZONbSAQ8OqGZx/YvLNw5ig4ahRtiRWjbMQxsYoSJdUPNrYrOs7rzMYK6j1
b5f3IJV+HQCHMh864ehTh5b64D+c97lFPcf4v+3ARNQ1EemVCC/oJ8nm/JFjcBOSP+DGxffj/RSA
UnwtSjTIYyh2oP54MlRuSv50bLFeJLL56ZZkuyxBseK3+OD+de9FPm6d61d6YjdrxX8gYrYMPx8z
ePs/a6X//Ek1Ix9SiW0mqN92ODvX4nP1yYLopX9W32n/W9me7dWnTx797OQxswPYL6zBMxI5UVv8
xArF6pDJcxdjoY4hXaEvfhD7Er+VwGHAk6t8GiGnv9mvm3ckQm7UZoRjshjt2+eJYqCY47+s9dw3
8/ZhtfFUfcsSzH3uJ6nP3Des6P4baupFPrluPMlgnwDLvu7435f3u4V5deqkTqP981Z/xW01hwvQ
99S+5L7PBMYeh89FbLZIBR7l5tVgLGVusqamF1uoQOKWWJ2c31zBYr9PvWXwVri+6x+Yq/hONJmv
Fc8Vw/NKUvutkcpKHnrzUmbczwHiU4SUCmy47ab0mjcjxzrLa6vo2qayp3y2a+2PTY8pm+Sea14i
b6Ry9slG7N7NKcJ1RyJuxI7113zIPML53C8dSI2uGJdbuHw/cQjiau+cfwDxJzYCcwl1HW3wlIIG
HlQ7qM4zZW6cmSGNFRbEXIzR9Ehehtdd8XkZxi+zaIz8xXNb3aVFucu2T2bQS6rduXjvXfE6s4Cf
QE6F00fG0mcwpzI8yESmk419jfe8i8fsHlOruhK/lBOBmQmSGtc2WK9yAfv7Q8U+loDVMmBi1dxa
tD4zSz26RsgXtokKgxKCm4CKMD6lTfdXl1ZqW96dW6yVZXGHyNl79G1sp3PrNK4l0rQqMuWbsj7b
MlYr6urp9Z6NVYEHAUtKC+p4jLkTqQ+rR8ADlUUOmQzPH+TBIN4ug+rRWEwPU7Q4QrTxkMHxjSo0
fTQ8VnoRNj8m1JBtXqZnysTjYizdUuVYz+CsPTfd3bwJH2rNW8ufIHR2dyfWTnCZp02wlQaBdOEv
xSUXkYr0MbB9K9VMXCsG7Dp51R7jYmZRVuMxOkplyy82xhlu9CNchikLxAvh2tO1QfBSCJKZJT3J
pde5kDS2kMfol/SEec4IY/04PHtinywqzJhYOthfkdMoM0dIU4oeNQF5JlFJLEv6QlNoVClXHDBn
GhMtBDsB4kzdupPfvGMvPzP5E09LuTs8lJ5yMtaTt83nhhSMmPpWer2Mh4qfi0UU0YaYWP45mD/F
MD+i8dY5WR/fe69zJbvD1oDvnGfLQ+VpD902z/J9mPo3HM6yZMmMhGvxGGUIXo1MqmTKIUCkafiv
sLB23XNbVBLEz/9gwoGXLQhinrxGyIk7JtpMTyxd8iEkK2WRII7JHBXyXwY7kL4VnEdYClbj+2zG
a7bBRIRqYOtpiHd8IQ1iysmrKCmtEVvKoWJfMQ55U/p3+ZROJXSWN5nFA2jg4CXdKtqP2B2CpUgM
7M4lOcZgrzLvQe/mq7Ow6ILxrJaC6fvKS3wcw2jJpZK3uJSv4hC9zcjxGIia4GF0LWuNZ5epPeZK
U8oG5J6LwTSVAaz8m4qa6dJhV9YLliQ3mtk0tyXXPWuaOLBoH+sF0tu/B0JL5aJk/K6odl0a2iah
mjvIDyFwhdbMxbYzK+MKJYKpMRdPs/jffQgVOERUPLDLXcYhZg5rX+0IoJh8jB0GqZh2STBFHM+j
y0ucCv7w+R/jimVCVwpN6/TQqmdx8c3b2+PqZiQgBw2EZG/eTv7ew86wmx3bl1mYH3o7U56jeRtg
HEf5IznudkBgORn6waCIyjhvWJFFLhTaMgt+9LPxsXC7C8HwMIqqrFLF+BuRBVcEjk045eW2ixYi
UwRy1wGphfDRpdATNY41N32kll7u+zpxROTTdf3v72r0N9k063gy+Quo/Cu1KP9GgikeXBljmpMz
uyyUPYeCbnpoj8BvBnAeWCXC1Q6NB869W9ORovJGHNVzd7aOh2+alTpb03d/TWTq86BNbWlT+NSL
yqHLFCNDtOvvZtEJXBRacbfGqq0WjPdLP0z3tirZM8iKgXnKsm07S3huRDRkvtg745odYEMe7LEH
/Tc7yRjd2+PfeCk+WaIqhIflMPvzs0Gx7oND5Cy8m364EMndbqa8GplwJj1odjM79gyydTw5NGtQ
UqC83ho9/3pR+KHnMQtPAUQWFFkDRBJ4np1m5pJnMMzpmSHxgB5mTrmb7WarUXBoRrzqke43uKdZ
GAaD8teccAtU5Hl547zH/5gj4an2cv6o/rkzun1Pn+70DU2+9M2Ve9udcJ49WQdBT9lXyG7Fzcys
cYSrmUnzV95I6H0acfzE4RHOWx7jXZbGv5pYuQ6vw0tzFilKUK+lapEyaaTmhpBDKKmwqQzleojV
gT5/7/nGLFQ9SBUjfSC+6W5lRHLMlZOFr5zNJki9sCzLon7nZH4Gy1NpYVxoHPOdM2QumKO5tiX5
Qc9lmijLLJrudOqq+5yo6UDTIl0Xkfbxupop3yvZITt0PVgPznTtwBcFi489+szaX4N0knViTzVK
EbRSC7EO1RaySmooIGOtmhm1JgRAVZdQM7qgzeprXMmxMC9CdWI+A7l4SBgXBG3iMT3UFGAoYkyz
+EDvsvEEAcqXYlYxBvulMxF3lZK/ol1BjlvlqqspjB0nmXNramxVLMt3noWThHzuSlgNyBDwrmxU
hQ4nKG9VKvwkxGSbo8mxOAgS0Us5Q7apeKhwLmf5VOWolu3t2VmsbVtXqTRV3bfoSCqYdHxjndN4
nR2qyu20JrkSzyb4VPSA8GFI/swHL0cFzaBYYaR+Xo8xoEpRR5ZLtUOWp37prJVqvX49B7vRq2bh
FngRPbm37235imUU2DdudFc+P4//3DuN0sNjPdaEnLQ51JNDNzm49V8EFh+qyzJDwz4WHx666n+C
XFajnWiNqMLw0Yy20sP4UHIvSD88SRJyxGLSvzbNy+ezEpnBxAvpN3lFOf/idYG44aqwr6a/jh+R
oFknsuqnHOTas7B/W73zRfgp3bOycrS/+vAl/Js8upzSq+J67TAbEMqat+aiy+86DuBHP7jg7ewc
x7w4H3gO6mgzUM/TR+b5vWksCpfGShlmJEmVi316Hszrye5pepUupVgRfFap93gR+6OQcNlEPSbn
pLoc4WK+HqX9Pb/5TX9fWjn6Fvll86wO1mVy7EvFe0wwhpSxTIgDNp+y/u5Wi3KqnarfPw8lkAEC
YwMZh+OImSlMv28JSzPJ7FpoFNhIRt2O0t4ou5PqkaTVbZv3CKmtVSf6Hi5Xkl5R3LRv9ZSqk/vO
s7ht3qs7Klu76iDeTKmFfoYMfMVlqbF9RptJ5mkVl4+CKyovpIl1lny/CF2LVQjUiUtMESeXP4mv
k3jC5EYjovp6i75jnpiXB+SIj0RvRZ+jGalk6uPv1O/zMyPYqW5oXLKNGNn3RbBL9BQRFZlbIRgL
lmUMuVy40aPV1wn7rko+m+F6hqJslZNAlX8Nl6O4OER903Z07DdTiX8m8SQoFMY4fsV0M9I6TWKT
1+Rg7x/ehsuLmtbCZ/XIohDltkF9Q4YIqcfiskL5lITdvn43ynigfk5p6elcPC+Oe7aLBvDIlvHP
RP3jj1CmsmnHeTWPbVnRns/s6F4OSaCOrOu86LuuwadCw5E5c0lVYvhN8grUkiZigcHy59KnkJFS
QmsgmsJ45MeDjg5yoHRsl5GNIhuKWPumTGVb7uZhciNNeJBpQcEbjwXWei6I9kPgLZo7jJvO6wPL
7bovJKZ7dDTo+RcGHT3Vzfs9XUhNISfJZ90iy8K/Dh6nilTxRf7wDmdPfNx/+G3WzQphg4H4rGjb
eYCjI+7Bw0e7aCWm05uCZqmGKwc+KMIjwIA5jpP0dvxJfLji8WduXqDDqV++gSHghwEGVvfy+Qc3
QTBVWlA6qDCLAZwOKinJIy7fU8XMrUyl7I8+BFh4JvP3HxRDVCDY9R0kAG2yhkYDCfyBvoBS5MkV
FJoGmEROazxQ/BD9dtFi7iN9LTpVOHKNKV3ITVPT1V9uWGa6fXPIV2aaU+SAzkuIUwjc/MGpty4v
ZSyW8epz1bdf0QAJKAgvIQZhG2WwDpa4fgUE4uv4FoADcAK3idtBGC7EIsC37/+CHXeBDE2AOew6
yZRHvn+q3Uvn9qk7bxw6ZKThyGYrmGCdn+Y+uKLXr1PH2ZaZQvIHhvoT/sC4Q5wgPri8394Pnf66
cf96/kDqP/jvg+3XS/BKimLl1qTUWpFI2EwI9cKyWwpU46HcWB/Giiq7v9gHglSpTA0qAYVAMFnN
/0hlCK5Xk1r7GcDXL6ugnpGGN7o1BAYj3zkaudkhICCJh/Geo6XN6RfMon//nV7U1rBKy9qtmGMJ
iD+otmkeqWCu75kP8yLfmzYcSos14YtPlMwFw5yhcpCWSsucNE+0zg49LdoX3LdFjVW5PAaznE0v
4rLOUGoIIDqzS7ABbDKGjuWC0X7spcpRsAbuHBtlh2MO9C/mUG7s+EJzp0JWWIApdZqlJ/bucOtw
RxsPR+iSKAZzkJ9NejRYqRWXfIzD/samfvx5kQGU5r8ocTATiLnN2KgckDLjmxHFqmL2aT+L1h0x
KblOjDtfj0/YmIRqBGNmMbA3lWJLI2jtUy/41m7JvGRx8bIczD9y9ZfY02bkCo4PMQo2Z7TE+uQr
sds5R8mJhM/bbBGsQbZoUl42Sldw6w6jEEEQYDn3Es1lgxUUnDpnvgo8LoQwkpO42XfoaqYmB3y+
qzuyQwGg2bO9+GQ/pi5VPnGwJX+OdadfV9nkDNB5Q8E5zllagmbwymzJ6DDBDesmJxwc/q3BY3qb
VCIUMJFzosJZ0qsoY0hDco7Of67LvsTu59QxOnEftn/eJaJa5FUWWr8linyoVSicUXOvOiiEqijl
X0r8YF/jC3FlvAh+ArLEi6C92yDl87pUuapGFMtdGw/nohPobzCJr4xlvuvQYJmnIC/8FW33Kdrl
vqd7NTX+KB4VK+J+KsHFD1SM0xw4ljkoclOkpnJ92OUcKCwtN7tYNJZqNmDWc8b75Bq4kqnmsy2r
WMJ47dFMlq6UYLPqn5S0Jj1czklBW/3etsfGvXSb5WTPcnyThehws/iDEMrcjs9KWlIU/4STfZNC
VeUYrBubo0Ae430mgR7EyTDyybbHE7pt0CD+0RY9Xh42ld31a/tpHXspFIyUOFv2brwUc2dfAXrE
lVn8TRRBCmawB2cf4SJ46FSKln2bPZeNzmrdM80S84YWSbdNnN/cqIfgicV4y6eejdhNFe33+K70
ulW2hL2Sal7UIRuvWuST2zOmlGlW38PyogPTdTjUad7GBMpKUybNSwpRFOdYiBKlj3t2Rb8SBtm5
1V3t8+D3baMcFWTd1o/t9PDOt7mW5rcmB9yq+9xUX1uJpCW8y+WmZnpFN1V2aREEua0ubvVtL0eR
wlyNlNyigSeIPW9YC1amIWYV+UsyRUH+0eywHKRwnmanSyk+2H+lh9xYcMu4bp5cNoNztrGNtzwF
2WM3ix7cP+VqRjQ3r1h6mu6Qm5VVMzFa2re5zhesXdqa0cDmwbHXh9DWVz/DGlS66I9nFR2ac/T/
ChtFyyXdljT9VvGwGAC3rY3pdDkrQ/1MybKkm3JlY3GALXJtufObvqUui1xCSB856/oqeEwtCPrv
PjmJFyTfHuavNTZexNxykNmtIT3dmFqUHAwN5qeGMX6Vd0e0uXCvsA642eOF3OQRLWXKuz66rAX4
cKl68lLNtCjI35J446kjMEGMrj2p1AGTiLcO/UQRWCC7uGd9MTdNvsBpQPhnHrVNC6eOD59D11wL
oJQXhfDvFGhzxa2SHFXtT9cDiGNWMAHJGFmY3H6qaeQPOFoQm4IhPwdK2rpBmtsgOVWMmSgXFJiB
TC1s34++SlZEfRDm4q8fF26Zx6LqYU3+xv6ur7/w+dZykXZyS9EGa4h1dpeSoV+ERR5X8L74TEY7
t3nbkzuWvj2TRgPxinw6xnqQaLq4uLP7P0i9rAe8ZQ+TvfSd6BXpLKBS2JTzNigjGmnPHdQzJAcQ
H7MVPLIopZqhWbHPfVvHSfu72chfNJNd6IS/20uEdefStwpYjuMTp9fpZprVcUbuHZF2Wbj1TSu3
c6vF+VlqvNmsXzTss5Us5dJTLT60Q5aAGaVb7VJ7TuZVTk018MpcpPYszemn7iyMqfKSTupmJEKr
b+qEUJvUTUvL6okQ9LG99AQd24/mw7uX2rh+q+3pP3uXzfEgiR1sj3FdD4/r8lRDx4dPwzmW1fDH
LAifyCNzat+oXmphza8pBvHvk2V1XH81w+c2p3B1CFgtnOXY9ob7PtX+XYvsq/nuTOfQa+O6jx4q
VoQ9LZz50dSIVPlSC7d7cwdBePPf/WRla7okapp/sJAb6CXuDkNL/zUpNDHj2HD6rFMhnFTT/g/n
SnmtiybzxrgS1W1BEjv0RThhePXvDPCV0JOH2aXmxvwWTvl3r+n6YhbOkCF3HfotDElCMOFVpC4b
/hxqC8t+86QCQjgknDfnmxlDE4YsXjCo3s/Ws4Y17dXORcLv0VK4bde66CKd5CGo6ZDwZdPoX8vC
Hf7r4HDM/O9+SZmHr9L5doFXEWmLbq3qB6V///69Y6RMgHDzYR6FnxuXpR8wDNdyZxozNtPCa7CM
xj5MBq+HoctS5d1MLlWJdombympCln5tun5rhg4M0yMsijzO2rxBlNdxboPAuhdhroU7DbPHrbBw
H2YY3MBEdi+VcLLwrb9Dwn923X8z96bvEsVw1EkTHnr05sNwwSAW/GpmNOXvHBoT3g0j/e96gjbm
XdA1Nw3bWXMvW990Qw9SuJBM7VdFHmroOn/d6UkJrTy2w/x4NE3ov8aE5yUc77G2g1J0cQV+Yvtv
9oWPwn2b4EEILKB7R5PEGm51NZqKarRvLKamZTTqVkGQtunevwua+82ADbMm9cpuFmZuuPa/GfHv
6Qz3G2bsv/s1K1mDYfiy9bQ/YTjDvvI3BxuuBoX01TBW47pn4u9JsGSG2+HV1t3TbuY5C1eBapFr
D9NKwE0HhPEJs8pKcuDerLphUoZR9fZv6MLsryGyqXjDU2r5Gle+wiHGKfRImImh/UE0HsDvoHCC
qEkUfh57Ny39t95ES+F0Rp+WojHQCCI54ZnjcVcj+W3PWSu6200+mhYmkyN0g/1BoD8sE4ThFAo5
67iwxoQBC/+zpMKD0Ah/wvIVWn5rklTXOAQhfwxZ+OBfGwODJHz8DOMczvAwDGFyGKxH8Qm98oam
bLob4xRWy3+vAtrFdtPna49MmPqhJ3ezMJ/37ahNcdvDuWqH/aX7sNftuuHPqR8+2PbWvaevoKOG
N0FpaRb5qwlTbhMNA6DB2bSWegvC3rG3JyXGmjr1w042Mnmd7UJcLHym3AnY7dg+OwrzuL7rrrpr
59/2RJSd42FNDcdzfdB2uuGgbS/yeepvNcH0ZNp8MVhQvlkpZ6QVOS7FZaKOD8v8M1USUJouYDmQ
qBaLilEy6NjIgtV2MhOetRQdRr5PfQ7NrnsjjqcawAE0yGti3NvPEs1FIfO56+bKKIjOWKbF+3ak
IpT9FajNnGvRiRkSL3qMqeiZANdNldMkYcpaJrzAHQYnoyOTuFO6DxvDorqgDvg/VZkpHGIRjMuh
04vzbLqxvzyd6PDexmmTWCXBz2P+LG2HrKx0Kr+e4Lb+hpXdin4KqgpYUYIds8Nx5Ibuk/VDdnsh
VWaExxivW99Pku1kRfTF5dlsTHqLj/3csZfZNtIG3Yfn8T7cnd/Sv75hEs3o+Q6jazdoMbDhR8UK
YzUduOAmDoM9g3Mo62C4biSax1480zjTbrhRNV82ZJhduJ6xmrn+xTB49F39OklK/4X1T2Cs9O5C
SCeoolkEtiZndrLphroK2XqYSy9l0hetJNkGhjkaDsdYRxxlLCKdz5XQJP9wKTNaGFSiKqXzhHRR
LygMEUzux3+11r3+W/A8davR5VbxoGji7Rr2XSPFphJJYHRhClr1GZ8Y9R0CySdpU8VxNGhZaKTm
E73WDBsQbXSWoehajxhFZEE9oe43vHdrDmfP3QcLCXH90+E6d085almgBRWElv6NK/h43dPD53SZ
Hxk5tbwO6k4oPufafeg6bpCgkPnKRFUv52mCLrmCWs4xldhgTbsOb83rJBbp7DXupdYUzfUQhxML
kTGhPZls1ezzvJzzrY5fdAFOv2G5D/kr6g7REToXKYhoFJ95DH7nYU6sSCw1+YP0WjV8MaPaEaEZ
9KujJA4xZXkUz5fkjYoRySwILxSNgZ/HbDBCXTxFPWTylLQuPgoCKbFKLZP3iYzDtToO0bZJ4Fg5
YC/srQAuhxNqp+nvadEwFwznjJQsQKp2mDGXeSMky2CYrWs8Xn550EHmw1XMH+ar03hhyvjclPG4
haZFQrpbPBKa7EVZc3ImZ7L09WdM2eAsyeueo8Kqo3v/1run9SjnQTlYZDbdbc94/L2fC3MpLH5X
0/Q53HQP4Ulj6fX0s/1SERbsyqKQ6ROKf/9bKYO65qM2DZfDWJ/3tu2rAyOfYRFj/H0e+l/bXrgQ
d8Le5kaew7C6HvqSbMTgRMzyFvJSWIW1I/J5bLvqZqanWP+45DX0dC29TriYXoXzhmPtfn9rdS7k
wUSdLqo5X6HRYeWGwrqgBWLjiRgubhX1p34PfR1I6N0Knv49aY4LRT5NzYMz3R0p50HhamFAR5uR
n+E8O+cL10LK7m76F/HZ69/WsRhpfe5T8HiY+Vz2zpPrMMdP3PQJtuS+N/39ZEtLPNfZD3dN7PxS
rpotWZ1Lqe7b+SPbHrcfXwqUlui9r8sqglXilWthURExrZyrmeLlO6KgSYjxYUBEyudGohZTKn37
cWxEmpFyUckTS/Smdpej3Fq2lz3RbryunlIS2GTPwqaWrQBby1JRygm9myh/fsp1EgI0PQpTXD1F
Sc4V4qS0iixTijdfFEHZ2GLPlT1CYZmgvioNcHRlmpctrMPOtpaqXEpdagrC9ct2rkPI5z37th+G
m6RHdy/RzFfZ5/YZPk7bZpmRARarJksJPLcsXt+qnCgv2QoMKRVIbtVafLCtYwbUbyiA6IQAxUIZ
WFWNNRblNZTVxUv9lHtwDpYtvEpxFMn69dqtyo1XWDzUvX7RP+2tK+dypiVxtDGuKZYthl1GpCsm
Kl3lS8qERs9FOu50RwN82zpVK9QRaupgl2oHQvE0rEvlfWvbWlcypfwce+7aChVTlhUhQbQ6HbH7
LQPR2TTBNFUBAzMvJaLnJAU+zYGJE6y8ZT3XXrbEkOaVdDehRFCQVUXl0o9ZBTjKtyKJGoMQUZbk
Wn7Vo+VxZ1lTN7Weeds3n5/rZuot28l2Spk3YqJvmbcgQ/mqKHKi/EqytvMv0SYWUUnUx65PjkSm
eTMcnaqUwA+NeCPdUJK49Wjda6tqpHJvpuqL9rr2sa8R/fDxoQ676S0ajzbZ47d1Z/G27Bxay2Ky
uhM6U4+hMtiX09VT3fGNRSPe3KHgVJK0Kh9tcpftRePYvbRl2HWjzVPv2L32L+1BELNcNU71k+o9
+VcrBg0vEilrRpuTeJOWQHfROPRO7V3v0I4Nt91JpP5sHnqb3nx0b67R+z/33XDGZ/PU3nb91p9s
etvuHDg8HEuY/Y+m81pSlFvD8BVZhSLplAyiYA4nllkwEFQQr34/q2f/1TM9jpIkrPWFN0zQIOWD
W/L3d3ad0CrLZ7ekXtyS9PiY5bMf4MYkn90nKbbHtwShttUtYanCzGdpoq/KwNAtPqsQrEro/d3Y
y3NU7R6zCm2NFObRwRj/LHHGs12xaFaXWWeznS7vixbW1n0R3Rfip111NvcFdd4F9phneoTn+6Jq
7PVn1bCQOn2tssVSneJZ414XUtyZYzxldsc9XimSd13IwtF+mlwXvVgbHtAwpsmK0Hxc06DDFPuC
OwjO7qARtWHXS56I7irDra9OUzDRvzHqymNtSDcwRISlP00+QslDGbbxO5SHlcPZGitDaYo6jTxM
2lgeNkl31A9OAqvMD9cYJx0q4YPvBGSYb9AuLfjdC1RbsxIpQF6dl0j9+jgDWBoQYukI6omf7kjg
k3nY8MNBJoHF+euIdzWHYv1OLJuyBn+d3wR8Fp+LpfRI/F+8zpaawzI8dtRIlyqHIsR0xScGZRzr
vhSrig9RHk5YFOAHS4ttaE7ls9xMxeMGwWrnvhQdTs2RJ4Zz6k6wKOItQ/yXFaAK05RiWcMSb9QA
dGx5khTgnNkoqGqKZByHQFf/Q1iL33T32ZN433DEmv+WEMuLTfJbYLA9cbRgEDkesRS7EaDrlMf6
v0UwS2fEEqvfPBjBHqfRF5vu0xmZFMuKxd98EzESsCpDAHU+0NpPEOuXOV8+4ZMjyw1Qdp7dPBUE
yVoMHB2g2AKWzbYd1M7YvfgaSCr/7bvD/3prDozlimXqAStYgj3gHXE0d8kULy5zcVDi0LAyE2ZD
tNnFO2JjLNxgKMSBcHP44kcgscVvNsQxiqUfCEyLXQsUAzukfwKk4ea9lzoj6DYQi7AhB23DJQDA
UbVE/xnVtQnaRNh4++KTaskQtsflaC42x2lfcyfu0RIURyHwEcjfs88vCxtoSjMBzB9MTDhyC9D4
1xeTm75mnxxaheQ0h4aRVS3et7+8J5aAci8uEedAvBYH+/CAYf9b/f8Lg73uTP5tTmzyyv+/7EXs
SyDe/9skK4kPtsFjzj7mYks4dHj6mlOx5AIBUv87YN7HTYTVxYri0+2aq8W6/22y3nfEFxB4+q/A
fF5dsTtxhPQH2CnHzNrvPfru4qjEyuKoaj/nOPl/ggIYgHrsOC1W4wve5uJzDgwMOZ83bFxsgZng
719IcvxsA3G0TLtrOtziDbGIeFtojotXnGdQHLxA24Jt8PYGY7G1AKSLd8UOWBsKpDi1e7Fpuj4c
k/jw33a29pYrJrb1712hXS7cyYTKt0D5P07iq4Lw57fA9dMKFytfnC8iev+OjlOypAkvlvj74O84
xV7QQGd/xAu0u39+yavco3O8TYD9u6iEhz8iBLGbnDP4dwDWNvkuwdaiB85xpqE42hQtdbFL8Vps
Pw1/fL2fL6zVLyzx7+eyEYcjlsA64W9jLPF3gGJL4idz0zANxTqovoNdDQECiKPklIMfEmwE9gPu
mpPxJ+HOlUjD7h4Ui5vhL8R5+Q7+jp8uL28CUQfiLzZ2w9Dtxr9dpNChVPAKkZ1LiIUlPm1piBSl
2B5hC5/wKYEEO+VQMiI4DsVlUxmnobvnqNgjqyEb8veXT1EPitkbnNU/fsZtI/b2Q6NebFocYUrM
xb752jde//uqF/aIFD17gbTIcuIEXkLADijYs8i/3+KVuEJC7v7lYRzDv13eKU+8t+8uuxwsX1W8
KRYUf8WKpD4cQen9966gKXDOhFereCne/u/wWR/8898bcA5YJ3VuG7EVIle4NBa8WpgOgjfBtXFu
oIZpwwx/Jv8hjeb7/tsjlEkE4/92CQSDb+yAhRCbxXwPFAZvQXcQW4NpAqgE5DEMP8VuATXgqIHp
y21wwTKcQ+RwMjx1BKFe3oP4uH3FIoimgNXg7LApNvg5pXPApU8saAE4vCw4LIBFwIHw+mq4qKmU
6HPVLn68bRtKeNLqkdgkTIom+NwGGeWvfnAt/G4fJw/E+5LeNWwvAYB+5T24GThVRHfV6yEk/gt/
ladfAoyy4X/qtwG6fr/CfxZ+podfGICfQVpGlTZUb16teo8xwkH5LyzlQTN8N275CwH8a/XoVkYt
sqRAB7yGr+SCt4AqAHuQxufHcJ4V3bXZ9p5kzegCF1kxXWWPwCcEji9PJ27IfRM7C/6LSo5muBqR
cAc9LF/6hbc7ds/WrbZryYZCapRAb+g2R5UEmNnSOoBRKQ54F6BN+IuDkZJsmCPPt6UMSnWqcAFk
EK0C6w4K9YcNAggUUB8QfGobOEIX2ElH6I7x/pYOb+OiWoasCESUG5tUIYJO8Veu8VsEcff3B1gG
oAkJzeWvJUM/qkD0OHcZ6WuXL8q6DxTxMhe2+6WKoDJ0wdDcPSgrLAl/M7+LZX4dYAzw6hG66pHO
ABdSwRSgS+Fwvl6lq+Bq3sT1N7lfbJTSMs1TwD5gEbt1v1PQCWDN+T4A6OncV126sgLWAciikJEl
EAANvhLkCoHVB78AYQkyaYl5hw1lYitqIUB2BX0iQwcXbmrmVrLDH1aRJbEihwP4A+wInUJ6jYAt
AE3EFMp6f8AJIPzsD5iKQGqU0U2zkNnixIDvAXnTz61q+oTj8TXBJAOnQWYMqBs0AIY8WFFizsgR
tkpPFdOKYfdmKvpo30l2NsaXxBjLQzS3DEjAhzsSwsBO1w1mG9qflSRsLOwlgXkC8MAjEKITvClQ
m4RsSMXhyQngTvH0wmwRkQHsBvAis1TZLgC+IEA2VUq3ynwi5vJQINhBdQtzUtRqoPDARaXxt79o
ASi4H4j3vpuBAgWzRUFatvIDepU5OOPGzKlyfKwUesahBbUGBhds8vrTmC0a9pUQZUZB+ZG72yPi
2p/M6UjWLRPvQfIuZbNoffYHGk863s/aBs+a7rg5iEwAO7jECF+D7wEtgiejyei2qFfXoD/Kl/oE
X5/kNZC8NwrsrYN+eaRb9NVNmQSmDH4LI2xmOAkIT99DPqJQQT2TFF8dywECL+6PDKkJ2gFedDia
IbQVEBvim1a7i9xvwoJWzcWnGezXVAc7NnW3UFgaGF5jU7ILcyCP8rhxlTFnTZp+DjkaFkFnft1l
o09EYRYfCfMLRw+0Mvx5iE8jdIWkEXopuYZgG3cc/B4TT/YKWUT423frSzkV7AsnD8XT35QXcoKG
Ao7rs/4IVPLMSH5gjlvrdf7gy4OqF0TxJF/eh09PuCwjNQN5koOz3iBXhMKAAgcBdQoQPcd+jq2N
+dkryXZkJJe42T+mFVZcIIyRUGRiIebZy0kN6nTOgSL6UYOuWrZfp6XrDXWWGPQoLOHXj32P8iZH
OTqKUquJnlOO05fWWCyG1+vcmMEr0buOgTh7F7ML84e9D+7T4JQxCEOjGoQpkoIApuD5Kdy7OCOj
Gm72NRPV4m9vYPRRELM7OLszxg9vSxWS57Ly+KemoMSp3KdoFTBDMODvybbD97BPMp8e1P0DUdHg
E2PVZD9Ix2+r3+aNaOFGhZlG1NznuKzO1W/QGDptB9qiGr0E5Iqis5ki7AOQDlU8VFCIi/bq4HFM
jwaVfJCsgMwqeG3IYRtzEJowaK88JwjrLX8jKLQHnAVJDrN9Z5TPmadv88u8l0jJfdk/lh1T4qHg
3AFtBq0rxlnztvlwMJlQzYNiBPr0Kgx4BC1XcE5rgNOgX5YP2KI829X+p7sVzoWA3LoWTzp5x4Qa
EtLiGTOihWSikgU3ICEPbBKclJotXPYPgsXWFYrtn1KqgkCqhqAk7Hs0mSzJRSa02rUw7naX5NUz
L8n3fC8pCnPLWOUKEu36NifwTrauNn4A5C1GqktsBDJ3rSWaUKzK4/vV/xO0QK2DS3IrbIDciBgu
tVMTtzPtrB+kVWf+nfRX3d0b8A3NQVgM3PDkzfRLJ12CPmDFsXJ6bt4nXuYX+8MkhDp4bilUDQHL
C/yOeeV+m8kUGRBzwh+lByhj/Try6gNMleYk/wffQE18hlL9FUIO2Gg0ZjCUpxrgaMM8kOyebZw/
UR6Vke6+Zt/F7/wl+wdcssC9By+/XvCkPMQQ7W1xZP5Y93F+TNef4EM9RsfCUUvqE/4is2LSRrwf
Y48gDRhAqC8qR3msRtroLYJJT4q5jCU9oxFlFE7++XtOZ+lMjREJPrx3z5GoX2SLPLoz4CLcDZKl
ddOrIwlfCJcj5qJdaS2l0FLslpJ4zoNhAmm+Iv+jQ04yfzTZILsw7XWsFmGhMiy+PIiWxJ134Bde
cbSAYFPzbK80FsYcb/E4fpC7wGuA1/2rOLfaSZr1l8VEXwH5RSkL7K/xczQq8ot29h01QTHvzDrH
bJ5Ov3PJw1V0pnsgLsdcCcpPvShPvot6wT3BDR18Q2o+TfQJ9OXtAOIokb3tlIDJwv59f5luRwUl
r2yC20wI4BnLzTFDPZjdU/016/nNLYSZfIMLfTZHPzE7fZb3E09spTv6qLu+LTUxwC/fo+JMe8m9
btrlb/5cvLhhR5jh0bViCBl1k87gC8RAsHaRYoFcN9+OPmr46QcND9X8wRnCCg0DEt3s4ti5ec8v
bwvJGdxA64+tvvBQRUodRLL5YWoF/zXUR0ZwAUZMGol4KiCDGvyR3dsC/bKlHKQHDnbOowivGZ4B
LIa+LBg+swu8e/qBpTd9OtVQGhTe0xP185k6zrEOmm6RKz7cztdIyDGZ23ln0CzrE3K8DMagWsDB
wW6iN7aQkASY3exO8hyiQ3mZpriLqj4dDw9QeLHTqWXqaJ8lRDRQ7wntpvAuKakcFI+G0IBrz9X+
nsQohwpdz+Lx3L0nt9V9XM1fA41KyrpFzDND69wxGMVVK9fBMzsqCrdWhuwg1HOBf2ZcQSTSvTzF
8C0nW7B3sE04K/uWqQpOg05cJPT9MU0zS4yquPkwSS3X3Fb8Ud121nNfERAtrzNuXe6BSWW2/r99
nPqDFjrKEkuI37xEXQSIwpz6qaPCnThyCnjQH1C/wFGB40cgVkeEg0QQhZ1ps2Lw7Oy+CEks5aEU
54QioIy8GxqadneEznkvMSaXsBlqk46TUWX6uNJRTZ0+YR4qcaTTfdQoh8L7qr8uBoXDJLqQO44S
FhN1pSHyE5Gy8IxgaIi/rO6/xDDzmZXuZ/pF823QszvnzjllDgWrrIv758XggCCYcAHE/m9UK/bW
KYbcWznxqzrice0zki+lJeLfA2mWg7OiahitMzMEoDcywi+9QWCuQimRUW33irYxY0knC4qfpYVv
bgwqggZwc1DEkDnRtuOafOMbujf9BN6quWtoJHOSBq+49u48tYPHmmcSFgbaUiaOF32oEU+njN8o
X3K1uKxhjZPe8u6gkel8Wx5pIKucH0K83FVQS8aYKrgF6exCZZnAnXly+LY6nqKJ+eb7C9TphWIk
xuTeK9bRgZC9B/1mBx+z4YumJGSIBfC9yQHll0BZECKFPHjv03b/OHB+s0lZmxnz1Qz+yXvynMDB
ttO43Vcndd8bMDPfN5zQathDmg/5Xs5fzVYDPXWLzSMmKnChtXoos3K+UTjve5/9ozO4D3vLZpkj
+qROFExDz+rgFjMqTAzZ7KFcgErxxf9i1TtEGJvbT5ciBA7BEhSiTAZNQnPqkNMVvYIfYiPA7/xs
zDDy3NTzllzWLLxwfbU1PPhcDQnlxzzFAj1b0GoeIv8FbK9AuMtF9CWu91uExBogtOaWvw9MjTqm
5kRv50ryt+9iN4KCkajH4YoT5pvXnOIW1uKUA4v4R4fnAymMt0Xp4OomDR6HAZr71EjSLzQTq2ms
XgJYH7PiZskwwrOIUKqUqAH1MhZ5nCg4Uvh6DUFTQ90H4vEN0G859efwHFxyJZKmPCw61qdwn7G+
KyeNh4PG5k2lBx9Zr5kb+2xFpgRgFsxhkM1wlEpprU8ATVyPtV06T5g9cMfiWkY5U4PgxR1UU7e5
A/0H/d5b0PAFVHYFqg72egbcXQUCiOQ/mNoUnP5DJe13+E0H9zNqJsJjznBBFYye7mf4nMrg4AjW
QEcKdc/+mppwgQAY4ZuFzRg+26QiL183zA4lCVxHEP16uV1QeiQEv0UbvWY8tymmzFGfezPMdkzU
9S3ULw5rcjcSXHDC+k4ke5l/B2LObJ9Nrv578h6VLhMeGievdde7jnR8vmdipa4HRagz3Bqm2rrs
eXsYFQiX00/2ri+32Q5RUVbGL/TWOCq6Id3C0oY8GQ8UIHK6CC10pJmE3IVIpVKRjD1oKtKxqhk1
+VoRXg0eKpMPZCGQT4Fe9F28IAI7n6mMfgMPUvekY4dg3VaARRjekMea6oMm6LkKfTs9or775q5o
uRHQ+ocHhsKvLdJQ7BEfQ24Zu3HlkKCKA3yfpZjUDvHKHgweoR0KZf6kn2Qfq0yKY9xJ/L6qXjGF
/oE6mF0En3MBDOkXPMYoXoFvsWSvBD9z/gEHYOwwO5vbTEMD30yTX8sePofe9LGSx9koo3slW8WQ
fjIcVDSvh8WGOb9EOuZDb6QfCFfHEqpINVVltxwraHxxcIyswx/gTW312CkvB5XMa222Z+QeDXNI
5x6AC/IRXInCUg58Y/KXhbK6AKiAJQzvtmfKsDMRjm9FEqVvLnSWgal0eWZzj3Z8fs5wwr4mOAKZ
lxliOFPpSIdzz1DYT3BAyDSTtlQWKA/vg1gh5utg0A6vyu7frQeSQC+Hr+bns/qsxuWMMBN3EK0V
DgYV5juXSYnHmhZoXnTibHkMe5fjG9RBxNAQMLnCaB3iQVFZn+Ax661+4SV6hz8xEFHUlH3YEo1T
2SSOHbJTwFyozDTral8pnigpnIRcIuIlPcSylulmm1Q+dG+Xc7/rR1Uof60SHA/aIuBsqSwU7reP
WjWZqvumYIHfDvyhZXNUAWrPma0MnTmCufnpYIRXTtsgAzoUcMGgLGUo21us+6LJkFN0Q5iXBM2u
TtKAea8lOZBofj4OuPxtPvvCKkhTm+WL0IskiBxQtWTcKrjByFXXRCIi/2PwQK4qVKayOXj5LRqB
5ZRpkIiQH93Pj/KCGHVXDStv3hmnQbl6DipaGqNtwt3hwXVB6J50kJv4w+wJpXvRHeMUMHmc6H8P
SZzw6GxANIWgnaw8VnLuP4Pxf17uCTST/BGIqG3f08B6wZi0WphcaN5oKA6i9uHeEfnc58stdzPt
eYLpI2ktIt8QMtHiRtqPUFQjd5X9GhcMWLtPi/gIRcQK0hxzVm6/9oSqHxTDAZX+feHe5CN0B11j
ViOVVto9FF14Et3+EJFDxtNZGxY2VTPEyvZGkO9xX3hqzqX0PtT8B0z5SvLY2x20tSBQFE6+rFAz
pPaVu52tjxjzk0qQa4NRi9qQTc9eD8zPYA3rFPvPSHziBUcta0S6P4baO/j4lftcPVoh6Fq2pnKx
u7ER3bWofot6RiFyNMuI+GLShLqASOzhBYOz0oCiWd/1OBeSiGtqBN1pG2aBPm7PaDTDmsHWJxty
UbB5RJYiIJhE+5FrHYNRq3HnzpfZnPN7m5KsFxvVp8qZEHBcxXOlH9TV0yRr1QUv+7opaOFMibFo
ujuEhTPSLOc2W1OXzU85fTkaxGOD4e8xJMcmiaYiJiU/DwWs+4CMfY0c8g05IWyWzZ93P9Nwpe9A
dRlBajIjXC5RjeqcpECGBERVhDoO1DEwBK2769IZpoSmUxul2achXqWuIHqSvzPS3wcvaI+zNKr/
JYEAiAqLXG9Uzi4U4oIqVInzm32Gpu0AnUfqJxSW3b5PlN5dkNJuD5A7L0dS6wV1iksRdBAR37oF
2nnzy5SKSydq/moy8t9wsfkOJRM4lvkeydzRC2n2WG9XLbAmUE6LGuEQ80Npsms+RdTycI1TPUxj
QnRMjAlmeTR9tJHrkT644KRCkkCIJQKbqYKUOcEOMaTw7tzGYqI04XzqR/VIL5IkmXudmHj5mlfT
bKWedB5qsn8YoBABTw958NhAo9STO/o9kRRQMAv77t3Pibuiy/qlOOkxT5AMmRq5db5zWjhPlJ76
QbskrLrPlSMBkvt0noiKpbPegZG1WmQTCnsBebgJ0TZ5UZlN8n2XAd677SqwdZhCQRjbX8Myvq2e
3haMEOUal9JLKNB7CbAUTxptScnQ3ME/tL+6JKXI6YMxZhPj28gA19N6GlvxR9SD4y++DFw/isXQ
CY3B8wg2jeAJTG9SWuBZfSxbHd2tx78dhiXBxXsPiBu7fh2/aPo8PLDQkbrqhsr4Nwa5AjE3oWTz
oXZDUEUfiTYJYEQPPCQ0Ih93WtBB/cCA7GSiPRqQO3UdakaiJISd8wkhfYsJ4z5pAgRcGJYV++EW
455PzRasQZ8C4MWirqL7aWr33EuCPqytJ5cNDhGF4RJQ1svSU/wuICZ4Mg4caZWaMzNt8h0wxd82
zOHM8Nu1MaLZL6YzbMvo8OC3NoXnSX29mlLT1ncpXZzJVrPh50gEbRAdOb/gN+FfLaoZhB+fFk7J
fcZwb87i18ZAG2zDHSNK1cSZpPboz6ybtQ7MreehGI0OKlrU+obRcPTyL/aU8NUt4Hcgx3Oq9sWy
Pfbi+6I+Fzu86xgKXj2bc1FGFEww/msIA1BEC5lREQJGuAFldQCYeHsSoR5JOdC8q0zpStZuKmeN
++cMICa1+fPbiVrPDVkKnL7AMgCZvToVovPnllDiavcOcvgKtFLY3dU/5yqHHTxrj5Sl6rH0sp7z
l2/4YMwG2uyjmfX6OKjXlzNCsT5Cn24e1+OO11+ph2pBra466/HXoXXrqnuskM79Dwo7XsnjSojA
xDSG4y7CdmOEaMTVVwTLGJVVwq0Wyq62l23N7HlidkERDtkyUAHAJeFufx1KdK31YaNzykKUNFIm
vtzttl6dW/Wc0bJHxUqdYDDBFCTT7ouzMEdGgvIvDj4y5Ta4IowwTCUjtOjfBy3mXHFxhTb4G2G5
Kvg48uFFoSHcnvBhZBJiHtCd1xLeJGkPNSc0Q0ZaBB9rCqrxg95y0PGVGQVg9x62frksvDe6MySf
PfyI+iN1sh09YgOpidI5Ur71Gv/KI38fIZdkFUsypMJp3J1s4cRup5TP7Wv4oo5dWExcwHMaKIkL
edOABpgWaFQwsaEzQJVgbTjLrseILKHmz1WcPSf96IY9Ecj3ncRTNyN1Lu0+9QOI+tdRHnVD9fDC
OXj68bEXg6m5NiixbS0ljz5IfeeWSldlQLoPW2d3A9lqT4FmxW8mp41uEa0UHh4f1Dh+VoG18ceq
OoKuTwHWGL5DOiKI3TkU/bZTInvuy45uUWkLcjcbI3RMbesdd79hH4MPSO1/ZRYlqcm+cVJCt2x9
xpC9Db8xE6iZrjGHQ9iD+Zg/X8zpRH0rnRI9amhEgE7rxUKz74arIeUdM9u/aePQjW2t7PwNictf
K01UstWYp+EFoRDbh1j2NAsUBKKEUxAhe9UubelgAKQCPkYJBxP6YDvqzL7rbiKvL25l1eNmxpVh
9mZEPL+Y0aHS+umUnkM67e81Ajz6i38D0nbQ+p+BEnyTDvIkQpQkddXld5NPme797vB+us9vcW/A
NNgEDiU3IOHTnHK+AMFRImT+K2OdkEChes3VE4EBIhbXaXeQj9UTXVZwimCglHF95jGvF5RNZYdL
42zn1M0tELsTUefumV+Uwop9wemaZ+6Am54uC7MwoQ+jQ6isquhnc4VNivJk8bAKcW/FxXEHHYGY
6Pw53xaq8+JBes+3y8uBmWROlEhl77PAorlg6EPvDOHvjBanaLkbou0B7qxBS/IxzOfgnZhQ8gv4
b3QsGbG5LEsMVycgN+iiggel1taAyEmHbfJl8FR3sh3E2GiSdAO7pIIAdMUR1I7UFz17xARxm+VW
bcy1sSMscWUhZCimjJg07e5Aj8YbCuurL3eOYtdLpiHN+Y4lpsYJMCTwnELSErMopnO67ppfrJ82
ovVaqO2NARxKlYb6SNCbtH1DpH+ii4zOXX8OBxgNvjin0X0138wTtLlpyF8J4jnYeCO7QpCbNCuE
IOQDozMgOMviKwNTut7HCEKSY2YUB+q4WD/AkJrPxXsBSxdU3OwGatntuTiyeWoZklL8/hpAHQrT
yuwzuNiZU7qy83MQ0cB1looYLTUQJOCxaHSs+u63tnlcB9hEurl7DZvapV9kUpSM3+RMR9lBaNbR
YcvTiYmKlmdJKIIYoE2e0+avN6sjbMFtwnRMdWQGxmjo9cwe3/Vrlmja3KxCtWj1NV2q8I5OJYtJ
Ygu4G6gXWD3dfN7xd3DoLF1IzhX67aI/AvgT4mlUO4+IGt9RhohpXbCqRXFpTa4DovR01+H92tUQ
JxsGdLPcMxRdT895WIsqohiIaldEyWTxFdm2Q4eL7hi1sN+/jGrQIT0MHq487/mSZPpZWIWkf1bq
Ej8TXvUIdZGFGCvrp/UeU/ElK7tuaOFQ+aYIvySdIZb3ei7Zq6gzgyt9zbpOj1GPejnn0mjM+tSm
riiFoV5v6q46EKVErOJoYVFQtNaI8yy3a/AasuKRs0s3oCFXUFro0+mZVw8wraNOR+Z6O3HnZdPD
ew90CuvCUnd+dDAJbW4oDdqPkzJ5DnqirUKiTUfuDeVEDFrqijrDFrWUFRUYmVyY0kOJmIdw/B3S
hpN9tBzQUp3ryTXWeACZXrnKOsMa0CXwxsSBTICY1qTRpfIfGGUSwxvmCb0Jn1AG8GpPtmSayphg
7OgrZTup7zDLUIpNf241kqIyqBZfJzRsjWgVCQYnCxtfCziJ57eNdJTf7LdOb8RUyVr2xZYmKoPb
c0jKNnjCGAOAPTYGkC2R+qHjCk7AzH1pghupzbD0WFLNhIkrubrF1aTMdTWZGahbfgbnfgQNF4Vk
lBX2zFJPr8Jyi1M7ErpP9Oe2I23NP33NlBuu+9N5jwkMiQ7osoFoDqvxVYHVi2Ok9Zl2bvZl9d6Q
6BPwk3F84r9MX7J9en2YItJDLobNktyQ5hxq/AGJOp5YGFlV+NrPstM1rDZUYP883a+hslaC35Ek
maEszjZiDYwMlsxxpCPMlFo0RsAIyd5t9B4U6LSMcgyeBL6x8FtkfhAHGrWuhA4v9dTTYc2YlDHt
UX1r7K7Vox//Cw1LmxBqVyV1EeBDwSGbgmA0uyFsdjc9tgHl4LCdytYoQuoM5oHqoV86VRCFAnTx
I3K54DtHC9cwaBNIwXaGLBHTgkCu1b60JqpqY26sG2R5974jumXhiwv7qwrqnXwug/sEghJAffst
Bb98cAeNrbv4LYw7yXbyGTTM9qRSBU/FvmE8RlPmQBeuNrl9RppHO3JWmTQ4aFx2LlYoW7+zuEXK
gTG72DcGNh4rItjSxabXqcLfLj1+bFDIApa/jTXK9WaFGgHgT7ALW1NB32usLxkJeLireY+idzQh
mm+JqU6d/XYhZK6gZF2Qp3RwsIOX/kdJ6ntvVxp142fUdZWIwT6fUHyloIcjOTnPL3iBkQFBAX8X
LtNrBA0N8wHyjMkVDkxvoS4e4MV4YPMhYsYRc0u9B9jiYQ0zUxbFqNhBsXMOV5eO5iso3dpTLIa8
nkvtjJyRAuPDi3sh3GAU0K6z7VhZUQ3u7R6IWWvL3DrQzakXXwvYJiCzKc91cZt9B7gUXDYiB6Xt
chKwvSlATmutuqqrkCF08dCgpbtENRC0Bi3gA8+N/YrpjXq/s7Z1oAFMG5dbmFgimXdEfZKY7N1x
7iZVZxh3Nx8ZNEuNAPrI6Cx0fPQiR2Q9nI6L/1mg4YGw8JYskOsb/g5vjNXIg7g3G1twV8UzrQK+
sbLv4AIDiPyu3G3H2F7B5YCIp8K1FEv8gifCOMiTgE7Rph+nH6Itir7aZfeMyl0RfQ/vQ3mWp/Qz
FjCy4PHAYkz9FWIFuGH2djcfmTK/7nI2umaUnIzC6QGogCDxI+Tj4c+sa8wo+jrt8fUCkdsAlgdx
nhhW19OGYLApjkxR8QGoJFgVw+egBbrQkjmiBzp/73/+m7PrQlNNPg/Sz9RSg4sYscuhsWfaBsop
ZBW4OKWFPPasWW9lMAtcGv34BoReOZrQUW1Nxmrq12nCNGJTypkrYweIEDzaFckYQC0vM+dsPqAI
ITITp+9X1g4lasSrh3QtPCp1A3ABe3MtRVf6J4F0eAP9oc4bk1ZJK8BSNpCsGoKv6l3ppuMDfS4X
5JeQkONHiGOiYL1AzbpNVK9y0dVrnAE0PpwJrMqWE+wjLQQWrRLzjHaEGEfchEeq8x6mU+5jh9tI
uUDFNqprBIzxQdjgbW52zAlwT7QpkNsBdt/SjcspA3ytjGecZ93r2hACKyS/bngnqIKdTqLaMQ07
dVOE/V7Oa6GP78OpDDkgQtM1eASos5jUmB2YhUR36EMgAkN2B6mNgA6hq/TPDzRXbAO52f1WsZH1
EFo9hKu+MWCsA8UZ06R595x8bkBLHbQnxJ0uzuEVJcjTUgPOLQSxSMlRglItUWhUppcFMTAloswZ
U+2cXfx2Z3xgcd/8HPsdHAIi0jkc6szTIzLIaMvkB3HReg8rKqnA/kRWLrnMseWqXN1oNH2G6cYY
PWrnPfjtuXJjurb9KaAverUg6HnO6Fz9MQdEx4wi+YWr4JG/cc0Nk8jDaV0afOT5JtiUdkXbhXLK
yi/tLnUVGBJOZ3SPQfwftZEaGWJ0e3hITj+GIKVjxoTXsPFkwnkF87IFH+/QpdgJ/xTloMTqBpWR
ykmFrTS+p+TUDNBXmgKirPvAjWS2hbXu37mdZPsbQGFHEgbfuQt4eN2WFv0/dZBMILqE5AwnX0zi
aN4gqQFR/vCmOiH5T4M+/eRKH5A/PVtbNciRvCA7+JA1VdhoLA49GWLyTIIlCGEOzYyIcRFgI3ob
3DrfAH8KGtT0YLj0zymfpcCfOwDuvlYobHZB+0QkvnI4bcIUp+wrHeDXFNJpCJqEeInOBCfzRUxM
G7SL5YJ9j3IHI0FSrXpXRk/dWusxai4UfGOQYjtRRiRPVs49u3vqML4NUJixOLF261MJnwIj9chp
HhEknNrujvvxN5SCdi0F2gYGqP2c3saMy3qCEYd5ndALo6MsaB4WTwjtJopuMKgUhwtbBuwKbB1X
v/lYyrBr7tG7qCmwCS58HYOdLYca4vtbIRn4wEEDGYNRFVEp92USErd/fgfZ4U7WgwBeXIfE1HGa
aGHjovN3peMMx2T9Xbq/accdtzuNB5b2YnZUwxeUyKC36Y1BvHUi+sGfv6D4yX1wjfpojwjn+M4S
6C4CO5cBcgxfi9nny5lX8F40tf1tc9hyEaQgHYIth46Z9S2EAfAnhJ7sV2vmMXinHX4DY0LB+WVX
CW1OFY5ngUwc9TFrQp2DpiOlSzuhUl2LRJG639MhXOhHP4rLDJA8zbeQG0K1ENAHZuUm3P6iQ8/0
STtANHev8XsAwnW5jTvYU0GLnV1mdB0PFJOIYTuoCVOD5oYgqEJxf0JuSnnsD5nxSaiOIeDobfqh
hG4A7hkkX7vGSUfPgHnNvUYv6liG38UiFtuAYUmbjUhA9/qVmZENUcDHtr49G7FIkK3Vy5GsmOxT
MG6xcLdBuDpNmDsrLPYQ8upPuoEWofxkP4NO/IDV+A2kofBZ8X7cnSiWOpeYWPZ+UmkgJ2kMTmec
MjyntImSdM9TWdKikEIsLg7PlTSh99CfPAhRiV9szOxGEJAZ9DEHhtTtNOgWqELLndEIKi91Qg5H
CwiLPzz0dB50iJwiQ91619ltd0cpBBhPa9KQ5Eo1mLb614SL2l9w643xXzA/BNSY2HfcLPoQHj6c
95/RE05U+bmicYPhE45UZ5oD08cCV2sDdVZ0ZNDSHCD4EPUBJ4dMIUJF4nv8bAq3FTc8g8Obuga4
jlf40CkJ2t+DPq9BfspOjq8d+Amor6qH/ir9c4RvcbZrqQF+dKv9BWWLwZXVg0WGGn3cja8R3ZuC
iWb2dbdjefWi4lIzpzDjKSspzM8pWvoc5YJqHlJEi3RRIWRwnTFUrblDszWBDrB3twOr1+7YoF4c
gKzSWIsRLLawZYNDQ6WJsaci47dVeLOKqVaufMAqE9esLnUKxdW7KBk4OWYnMKmIWp50cojs3uSy
NBuYf1JQE7iWWo9zB/x10J4/1FXxvELVipaS3w/RIqA6428FNJc5HoN5X3W6UyZNRAnhr8CkuDnc
a+r/SDqzLUWRLQw/EWuBCsIto0zO841LTQVBRQYFffr+onqdOlXV3ZmmQhCx97//IUN1Bv1kgcrz
yNKmNwd2E9QdRirZ/APUBijUCt7QIyqfk891cO6xjLPTI83MOa+kjFKRJlVcOkRLkLX5tIRH9Zzf
iTGP+groVY1xjyHldDgvFZcUzSKzaSFaLEJTbvkrftA+PExc1mzZTv7+qS8BJbzeZEc0O7ribX4s
x9C+Jt3hD74krXIB9NWsbtj5lw49f9BRNPd5RnvnZCp5ncd4dbARoMdeDhuvJ9iAMGXag6fg6MZ4
4u2pUY1oRkeL22eidtfc+zgCoFmpo3zWhfouiaFo9wS9wOvtUiaOU+n4m9XVSAl+2LoJZiE00GLC
+Izm6QizCaY09y7qr+oJ9JyP7sAIu8+ygAJtrK7raUnhS7r4aNCazan5l2f9Gh1cY06qKe0YDZQ6
boIP+tk6dYwgDQ8YgpEPwwf2JWb+d/OCpyXe+TySygY+gTF+ntAjLhmzDVfIIaP2nF5vMWWLiN4q
ZmqYbh84PrVO5tdBFb1ovjFvAEXaELLVXrDsw5D3mP31nEQEdFQLMLQuzFdQbFO6XQ/dHLfMzqPh
Sl+k9CNYogbcXh8+2JsbiaARJFTatzbEdvsLG0KBQUfVGTAkpCl9jqRYjANfG6Oymg0DHBgOhEVf
Szzk6BGHYzRegFOhDiYyuvgQcTEf/wTIwDzq9+3AuxFriOfE4Nrf8qTclzxSULNixc88aFQsHgqQ
2YOC7x71RO/Bnhof4vcXMYYAmO06+FonPg51iF2usyVRYjjM/NgDk02yVihmvp42hoMNeG8sVTiY
hAmxVNnnQL10aJ+9ERC7w+D2O0sjZhSMzMihfuA3rE4EB17HlQhvluVHp5MVqY3Gthb8DRLsiCBg
gva2el5lf+n6KjYhUqctSN+2gWn0HXBBEC0zKrzpLLNURYTzJceSQ0h0ia1DKqwHnIYohekg4x/c
YtEbhsh9hg1WGaSoehSjd8M92CrSVGTti0/p3BfIe/hT77kKTLcZDqnCXFTa4Mv5MMKfuSF0yLCq
+c9BuXebPRf1HuvS+BE0rfveIwbpWX8HgYQUnA3LgjlCCEYTZAymrcNiDCF+3dlv3EzwGjWQWB0Q
lss4TDMqZiGX/2fWOCqmn5fPhslZ5mpEdJ8UiFXpCDQr32Nf3CGO9V+jweLm60seg5XGKpI8GSdA
C3zGl+xnAAjHkJByVSVxHb58QLRKt8D8wVTDZxUkFW8h235jskbIxeBjpNvP4oN1dTbhsj1m6ZlC
XUFgvBOL5Usn9q8PpK5AAoW1TRIOR+XsO5bgSY6xeDIb4d+OaR64det1vrqBsyWqDbN/pkJJ8Af5
WdJZdd9OteX/cIzpzqgQsVzATeXvNc1J1QEsptr8wC+eYcXN4YGFCf03bC7cdo0TrqfPP64e65pg
LahfNWxBj3zoYUUy9xRSXcTPktd9vDSPgmv2pvrmaKFyeP0Z2+GW+nFOBJkLVj56LT+QKGsnh6D5
9j69KK1szlZtVXMMOSSVBs/gaYV4Dk2/Tn58rNvrPRKPT7aCUDLSVhwJIFXdP4ZCwWazzU8Eq+HW
bbi3GfcIG2wK0o8WV4ZLVzQ8yTCmGSmsmEMmF0KdnSSiucC1OlkC+KwHZ7oW8FFpB/s/5o+708xT
mUZnU728hwYjJ4Hf81w/cMEUrUrrSrPD+Xlk1gvFYNznQCzj+k03w38E6/AxwIYTzkjaMJ2DCW8V
JdFsWuoejgOv1uaHS/ub7jMMWIDS8ayPqonXOXDblC+2nsKHejDhJQbnfAnreUDIKeF8OI3ik0ga
kqk1VkcFsMi4bNFwJq2UvdbuipFqq7LbuzMGkR9e38BShNALWzSR5r5g4jHAO8W++wnFHgUSGMvX
vhWYbjsogcr3KD2p89TeZzin9NHXBK2Dwx6KWnWOImcOOk67xB6+LAHOmO8dHMF9/kvWUpgXNhKX
4uZ/EfcwWOKIpbJ5hhQmKWzCbHNrIi63dWdklDFxT5jU+jgbMqYIpXmy0pff3f2kM3pPx4+oIrPe
fMq8wSHy+i8TSgqGFO61UGIgV5Lo8SFeN3bTkC4F7AW7Ypba/vJut94wJEAxH0lmwcFBuUdDP2qu
DMfpaXqbKpCX9QLeGQw7GNDsC8Ppb5ejIiFzjEH9VirtsjI55Cu3dgRO1V7Yr3g+cp7OeABacmNC
SPfBMYvqiRMFTCXZvy8FD+WP44qmh50wxMlTOqEJaxGvvLgtJueVNpV3yO2nwyVSGcOH3Q1Wn0wS
XCSA5CXd+ZIrTHEA7JtMdAd2dVSGDNJoYxRm0TjtkC3A3vDOvWIvXxDd/N/G+JCWpI8jESp/wm77
FavUvRTQqvU41QFAU/Dl4mNVztSDhxFeGoYwCZsHDg/M/PHYgYkoqJ05w/UtfqzgXMdyTZEXDM/P
ZdcziyMHg7JVzsX64N3CLkr/hmf5a2mpVRwLxiCU+rQGrJrqbn1YwIwJiYvH1YVxq9BxgB6j0RPZ
0imTsMZD23SYYX5yNdoFXz/YI1kjWJP1xLEKhwFzl+1hVLsGMFYBV02nBsDOb9wDMcOP64+ysgiU
DZ3VHc06KiKi28T8LMdSDXuXuHF/E/C4XkV0Dtm1cHH3wGqz91Um3gLuIFkEujW43ua3sWhCJL9C
2UDVzr4x57cUyYX7RG30ilMyvGMYcVbpC6JBoFr1JHclCc4b2iEuNzB3PoHRMlNiXD0wG16qwqch
KsU4SQJQtMHxNOLmztTO7tf/Obflw2d2Yr14xyt5qT2sDsXEYUz9NaFDnWjwU+QAKIcL87JK/N/H
IP9FiCjr1Zrly2plSyFtbOApsN4VuhpfYuvA8T4XAfYd1FgkRldajFc/utN6o0XAKweriUm+Vra9
q7HlPJgR4IlklJjDqInyo4QfTYqj0D+TKOzR9GFoAAvCooQbguIIrZ+lU30DUckidIoQUq82gLl6
tG9nEi5pZjnq/iixtSOF/GDdgMQIYYsrXHSNJzLVwwlZBKBItvviUEFbhN8Pq4+spI69CDdcDi5Y
fbowTK2Av27NXlizz9CBU+wIrD4EbwRRgujPXJFydxj/0DG2ds14AS6W306TePC0Du4bcI1oJQdb
Givx1Pg10iFnj0ko42lqejQ8VXRina/y1eSDJfJz8V31VoxaKQ44mT8UUk666J9yTlXCei68iQk1
CgpzkAEGqwogKDM5JmkkfVB1sj3kMT70pFzw6P+YraAwO/W91tUifDjGSkhWGwHgFDQoSCtYjq15
V0RYmwpyDAGIvFimmQxtWYiU8X9iYA93lPSIu9A4NEwE4BM8j8zwOxo8zRz0kdACfNopXDDQHKD6
az+Gg5syLOfJ5lmmlRwj/0oteiKOE+QNnyunVYOsZjjO1rflYcuX3TjcvjCCz/2rDFFjnDBUYXrL
u8Sgix6X9pr2ObVY/vwoCDhqAJqQwJNI6a4Z1zOJBcpqnAbqP1RSCA8PW6c5/+u8z6qY8Fx18Zv9
9usNwr6ThR8v45w3/gQv4C4kfTe3AxrxiqkqjGgYJ4/YNTlObLQXEjeXIrln87oMU5KdcW3mA7fA
mpY0oHUJn+FaRpCFQhrQZQWhH5WS3YNow9XCBuc2fdMxITNlxEYTh9mqB0Pr2jg3psDYDTutCHiA
05cqnspMeJYYHom9dnb+EQNmU7X40I5ZaYBAiy8XDw7FGn+qBH8woL731Vi87KY1u2nBkfyyvpxZ
uEslgMvr4phTGIuiGtcxaUKLC2lwWaxrOt+1SN6mEd/i1Ab8IrMzTjsxbhGuj4JgYHAnd1ikY9DP
cqJwrMePkSiiYzY/qsomQ6LksVBZNBWbyQLvZoiSHEWZfabm87juv5VWOr0TjUe1wvBuzZSpmLK/
FX/v6Env7HSZX4oC4zcm8pMdq/92aYTgjb9h8lANxyqe5bhF0GYlzvThM2ynIEEKvzX26ZGkO3/Q
o9y0eApx/iFvBjaFsqTAaYKIweuzcnPJJSRweg/henMjOqu2lX7cJjbfWFLTbOtz9jW7GSRe5MdQ
Gz7IqvrQJLpZrlryFPoc03U4j/Cq4+9WRiucjlnilFrDmXW4/ekpIxRgBP0R6t8baYnMVBzJvltS
lEBEVncpHhkrxe8yghkoMzOfLybSyZZHLW0T3FuPgzEfl2sFfGJINifhmzw4/WuBxdUFWpk/DLE1
373HZQCQgWs/ET7yvnSA7elbReIm6mF8u6CE4Bx5UN0hbFR8P8GW8C9WbOwXd7XDeHSOoBpDU/zP
hLBPWH0bbvnPDaU5D2ayd9gnx3wNFpVCdTviIMr+uOVg3QK9HVZFOGCeblPX/bbPyubfCe5tGlVn
vovWbVVt74g80ZBhqMYbMf7NRmBSol5gpxvaX+ppnPiGdFpxi7ifvhBG7EtcFg7mFpVoaoMc0Zzs
SV2kUX3TrECU3PwW3UTfk34JcDfNNnTTPEwXNXwxROxwJc6iTrFpBIGX+NngahTqp9IpQoRf9ZR3
cHnRn1+kxS9qOeeKkxwM8Bp7x6LMUidPRvbJjGcAd0fpLG275RdmBhsmEnrKHaZ/cFH7/LQ8ZnTc
W1LtLowYJkBrf8/fKawSYYNB2CkTLIpd9mUq/ZdsAivgaXK31fDNpspOCzYD7j8W1phgdNxJvq8J
uxN2W14RslAXxfUXYcTgYlCIdd+BoXR3gvIBttlgfJgKmyOHIs+DKuS12MS1ZCkhO7efUYE/hnDO
IKaVWy7E5DzcgMsy9/W+5Z6yVha454xTl4Hm4jkVQU1FmIF9C9PfZC6YqKm/VzDmgIA36k11aIHF
im+6cDg5mWfY7QjWXR3K0KKX7SrfC18TjN1Yy9qMtQd63g/pIpmT+HeCnO6xQej9j/WH78HAC0W0
k7oQHppkafOzH5s+kok3chui1Ccf1wANZebzz3SEogrPucFCgaDX2m/8hPIZwY4TbX24It05Jusy
7E/TuA6LEal0i3zy8u6rIYJhAFvYtbr3296nbAh0IP4hvkc/9zuq4jS4uS34ROlQvfN7OXpvElfy
IRvQPg8nE6Ae2qFy9p4JQ8CDXThZfCefg9YNQBkPOUj/mT0ElSL1tcZkwko4iTOnUYWwnF8PgGQ2
GtEMjgygUyw3r83ZiBj3ZGA+V4Bs9mM211d0w6UciYg+ougBzhZVAWcd/d2YFRjIuJu/pvddQunD
3Ru/GH/eH1EPwy0ecpH3bkt0l8i5CHTljSmQgxz+8oXtikiCdODe7oVmXIt6y+8Esc89BCsDm1ch
x3ZgDsXqttJ2OlGplGs/zgFeJKQCkoVICzmSz4/Fc3j53fN4BK9JwugS2Duk+Tc/U7GSUUtjUEqn
cRNDRyqn754qA8YPh/IuFQfYJAmfdPgF65gDWDZr7J1OPNoYhfQu4PDIbXSzQkWyz0MdQALMGVqJ
ZtG5UKlwyqRbPioyFOYNGrK8nvgvuItoqn3XGSDIDnNh8kqfggXGe+CYgocjr/LOMYpRRoFzkTmU
EuutWbA33qoQI6kK1YhFABAcghQDLTrCl6OhmfAelwNmEbU1ICpLYjGQtsNdR2oGS/Lr/ebQib4d
zxE9F1zYd5Tu68knzOGpgACA9EBigOFCv8DPXEHonzMhxMSrnQ730uq5EUFJ4IVIM9DiUxJqERqf
E7MmGkleRGtJhhKvxJBBMqkXqST5enXcw4xQaE5PmHz98OWA3kleJR0WtJHW5GfcAprEJ5s5oOSO
m8FpOasvXFpm7Xdb2lBnU+kpuNUw3NasTDd1psLUtHN+Fn/q0A9g+rKAB1rUfc+/x8urqIpuroGa
5Oai+OtosTOb2fsPzJqLCXFxT3HLdEpiCVO3C3YdXAxq08xws8LvD/y6537JO6V6FsvVhDhAPhSh
ptrH4bojtuKEZ9ukw0F0AuENBTB/4cUgfbci6Il3+QZKZNNh6AxpQMcxVOyv/VESY3OQnVIeGNlt
p4QhMDbcSJPkSNfHsJ1M6+Y0IF0cDRiDyVm7fa4PZxi9+x6UeYj8yOn3aBDaDXAmZK+oWA9miF+4
lhtjiSzh31CSEg50c9atIAQqmPARPORoobYpFo/JIcQoxqsXCtfzPsqXxZa30PUcQpU4pV+MI1nW
4M7/cGpxmRksDs3XZrDLaKEZcPIJkVRyiJ+BZSDvGmzjlNVvq/lZmWG9oxyH5zPl0es6nLU9obL4
INcPByFiqgzzR3kDK/8x6a+pretdlgH0PP5+q9eKR5qCVjtRVQ9nfHxeaEis7Qp6LL80UrA6KnhL
Yix70cdsadAKa54f1aavpFiDzs3EoBUFNk+HJTQPZHNxGe8WiLiKUPCK3o1KlKrxt+VPKRzMf/F7
+gqE5PV5ea2yvT6XT80eXP/GZWF6R+U4Vff0B3d6MJqIa09ycxhNQFqCgixNmYMxrBkdwv6u2MBI
U/xUsSsiXkJm8uzKsGc4yq8pJw5qbliNXJLCPGwpCLlIDB9pEPiFjKD7ioL6eaV7oJMo/oxLcu6A
KnOznj6mX2iiTEfnjGxKElSQGkPfnaXjJpam/cwB5jsg1LWYCCo7ro22eU/eS3TPU4UZZ3pCTjjG
xIahJDW//rRAj6bsYD04oSeQg+B+JlJx3g/xs/APu98pmWHJA3iJJoT8lN+/PB562RdA4AGbtd6y
tyjP8uR5oldnHwAO5mmBNoHhFT2diAerL6x6KvHnrsWGYg2AKg6MIJvSyhpnWK/pH57MgKrymogU
jhEFVAVI9ojb9uBI64wLk7EpL+WqCjWA43aqLXt/95MyNJvNcCxDxq7Gha9eYQnLW3q5hmYA6LRi
SCJP9KjFRgUro9Fzql+BbcQAEWR3zhmB3JEzDpNnlgXNO2cbwzSUj3iYY4pOlwlAwvhtcNEuzx0t
CyA/HBjwCE4x4sFwRe0rs4anbD1cfSfpUeUUXFPjY1w1pmGS9l+++qzOZHh6tE4KBgPigmOuSB+u
EHS8mx/+ejtMTTTUYmHTRq+B278TEW3TlOeVTWvwofsBMAPLODdXZLt3rKOBlyNFqGMHZO4AjDGU
X6tAtFvuw7X6Z5QBtEozMdz39++zcayZwiJ1ApVXIp0jnjb9VKwGKr39Pw3tQQiVMX5GLSeIfuhs
dU64JRfycHtN+oUjnZ406nlcwR698gm1Cd00uxcHA6SMY8F+j1PMvjxXrOBtwcDrAbOX+TkdCaT6
/pizBT+4hdhMOyGGYi+RxO59u8iSWXEnK8xEuZSPZvPc384d2u2ofvk81hkOeTMJUInJ/b53eq3A
fZJtvYSFlkH82DaXjEeelQe1j1t0KjcdB8zf7fSbMv++MQ7AQ2gIXMlmbeHTAee1FgWRhnzKfCZW
76QxXpR54owN5KA74V4o1G4icJl5mTi1yRlzOSOwpEvQL9oU1CV/CT4043qQ0p6Hv3lvUWwT4RHT
rIdc+qVxfY2bI+dizGOg7XgsOHGzf6o58AlgdtBI/PB48I8iZJPQ14HQh8OL+zCaAF7H35nod7ST
xL8gLkKoB/LHrgAqxH8lo108HCCm2OSDP0rYzrCfgFDc9yTQ9DQZrwP4iRzKKy0bQXptdVfK3S9J
EK8R19qwHjBTGaej4eIshQC/VpzhusrteuCjrei9vE4b1Tf/PiAoOdaGpD27T05Qyk5wzWwKb1vn
FO/MDwl/r1FC5Bz8E54zVJSQCIZMe60KWycSK4G8hJMVql5yj/XZwYPDA2QldgNaV1B5WLhlqK/A
2ME/B/i2fUVH1YHyoGkRumk6+440Az5i1QQDhvFf4dr0Ua07+Yyof5GNirE4uDgSkwrclInJFzMz
E3hP+lj3bY9BvnwsMwvBjuCuUPLshECQzKNCODKpmdPCwitsQb6l9L9DxadKM+nnHgj/cEDFguVt
McUvH3bL70UoLjwzAJIruUnQZn9WjWcDCXpvS/zigdWtBp8XTVBa2DMIm+Bu4RoPkuAeYsaaN6G8
/vHr3D9zy6mrwTt+E3mccVSe+fjgGHO0DOlEnVN79aZsIE+e29vou0Y1xlxPp1Fz5biYtXNVuAri
ibDqNhhNX6ope5o0ysc/n2CjS7YrqXYtle9WwnqWz95r8m4Ib20x85BJPiQxThgOPAhBFjQ/TyJx
Q90a23LNrvi9Zn/1PNsZLkEPO+4CfIhP/6q+Ju3qRoXMx2Qlcx2YpPE7WylqghmIqrpokIe314cA
wGkNanLpxFjBoFGhnG4vNeP3j08lzpFAS38gEYEIOPix0pi9tx+6JB/O+3ySwlSgdRy7M72/sVWi
f0FIHOXM9/Qvx0hH178jUKtavFf6sdoRXpieGYDuKO7rOZGANxXhloCCRKYYZSVUTqboYTlDlKaI
/9Rbg9Tzct81Oz1md3nfZWA3RK3HV7PDFtBVBbz46jkQcanioEYDZtaXRicukgFTSOVM4iUlI6Zt
9ACgnBDyaB2PGm0NfSX+1rXwu6X9hyu7fRPGhUyQRU8cFJhlixcqr2hStotWgwPzr4eRIfz4Po3S
F86+KU4OXOJWHI8G834+2881aDT2yIzQN03lvbbqL5gRDPbdFhQEAg0P0neuY80lnkkdajEmW/vb
nNFvg6YQHrfM7IBRGnLLv4NoQpC+ONjTfeDxMkNla337LdY3QPr/dvWssCn65AVyMQ6ldA1vatU/
1St2drhnBzz1nsjA7ITCmUakpVUUoyYsePEmo1O50cpx7tEd6NBWG/spapA+JxLS8MLtqvAz8MrC
ZU/q8Y53GPFxfPPJO0TqPJp0INSJcN6/VtraOFGnuNBipMlYobSZ53F4GuBdHT6KUL/fW0bNpf16
OA+meRhQgJBpDnGqiWSiWP7LmbaAyl5vfQsQLWVlNp7ClGI/mLzBhjkvOfxh2OCYV8Y4mx1KG+Xh
cAagCyoMpssVyK41wwVGSfBRuMD+7XLf4EoIReHfe+VgZ+Pn9998sPhdqfjwIp8J0zwCEx7z1P+S
cqzPsxW70TDCpI+cafrq+T1GvrIhJbh/JESXLi3Z6zt13HF7wgwD+yqEJ4jdlD5PYwYb9wsV7J/Y
/87K34+FPS0mhP9Negzcb2TjCsqvsqdU2qvxD2INcgaDW2y251+FuqtPwBpN2J6MUdlERyAqt+qk
suA4qTPrcYGvAV2AQfXwxDaDNYBocejbSEdiFrnseUP/BTUNuRO7y30sM7S65pR19n0+DOrGql8Y
Zgqvo8G4d6I6zeL+LkWkLdOiUaMO6QN+F6zj91Cb40H4wkQLHnH4OA3+6VuhhkPR1M6wYuZqMNg+
lkMA3cZR4u8pvQyX7Ux9mezuFUsUhd/kMKMFXkkb+fJaEIJ2VMQz8dkW137i5IDephyQ8co0ZvGl
wtu/R6Cb4CvewG3i+x7pSEWGnEU5R6WPVxcFF7ccsXmJVcme5bHQFlTQ7zP3FYj1fONZ4Mbi0M7X
f641ItD7iNECa8m4e/08OqwfAQ8IIJu2E27pt0gdGyv5j8dAXj+OjyP4STUliZd0CSydQPvoixnj
MBh5UJx6j0psIAwukbgCItKecyqgVWe0ClwBpALgyREUD1aC+mgI1iU/DoKWbBIwYSwO+95VidjO
KCjIjWC2gciPVUJ00rGei8oC0gIbK8jeR7h8vseDo4zh2z9ENtvxjVRDUGqWX3Z3uj6QnR8cYbLC
/r1DfT1YM48aHEW2CuULXrjykfwWMk0IG7sBAD7JQcjBdO1knv1R4v8AYjklImILgMpWJLgTM2a4
gEVJWM8ptkPt0sacbY4A9GCqkwYJrOqx80LplDwCpt9h060hpn+ZMuOtOzMwLJxDG0GsZBtzsWAh
yeAQH8HED2/YBYm4CXnaBPjBAwPhP4Tv+mdE6wi/cuhu/4QCElsIfh/EdGC2AXVy6DOnRCeOO+kJ
egyS3Sf8vjq8bWBdWI+QDxhy/GNJDmU9WtL1jbAEtnQfXjaCSGHOjNWdReQEMsJskgp8ExJV45Tn
+SlfTyRzyqsycoBpjyRviJzmBidK+A4L2/hLYY/PrCPOUx9RLd+3pEyESEXdbn1CA73Ag7/dnIsK
JQaK2VSxdJMZNuKExDlRKEEoZ7AzRcU4ZzLxtBkBuqSHYDWFtT/7CEMCljWEnYN9evqk5MLPYYbJ
O8ZZybuHw7l4/4AwKNx7Z5U4DtE5DlcNzhphi0tWNJgYsRYxMtw1gRqTYuLivT3wP7BCnQTZ/9fW
nrS8osH4MZTloWMIeCkZN/aFDO2pmhw7JHMbx17l0HnIwNn9GA4ZW6hktgBznGATsZtC4MYTxhZc
hlhaaz6yjKC6Ij/hvWXrdLyjpB7dRKHFunpGbFyYCtl4gFlCW4CJwBKBPLx3ZBtQAnByGyFg8BhA
LOHCT3kj0JWZ0+jwI2FSLDinuC4wPO0cERDiaiZQlALWGoRGGNtDSc65/B8Mg7D+RuHsztHaeV9H
QSDSmGPYC9zWx+isIcU+MjkVN7IAUzQ/1pgkcps2yjp9RuhLLaHIpLojNNxxTD+1XXMKgMxt0+3z
jt+XtEhckO/fgSUsrVF5sGv61cuhdeRwPfzhl/nLIc9jkkc2S9AGEshygxmgtse4R4UOmFwf189W
cyACMhZReI5OGA/Y3SIEOfYNHF7RyFia15900NUYytmDOXTv592iV90eyG56jA8zpnaWcvqF5LiY
mkfGNZeoCKj2A232OJZwoZkzhBV8KQStrHpPmDj+kBewqQ0sJrLkIDJFYyiMfgfP5455gXB3MJiS
YWHsYhNrnyjgbW9gTkH7YFnpgWJeDiMeYzAYKJzC6PzEzQqH9nrZbPCRcDAycjpzAqZLoo9w9efC
3lHboBnEM3gut7Gsjit19GBNAagn7pAbQZ4KgpmhdZm0aBFqzPOhjI94eGlVYzYGS4FIKRYE94NO
NdlXp8xOZuS0rNLJ3DdvfFGOMuhhnYZmDNhsHlwCdmkE1fhmkZciMzjPrq0Cf1LlRrVvZ9MEHm0s
hWPU8zk8vn2zj3+lYectAVBe+fOk16gXrGleWqteEyPO6poCj5llsFz+eC/s6JI1p3lMT4knHXNr
8jtnyyf+BowObWJf/00GpPPA41pfixEnK1saejfcbBqkAESORpijeU/KmopB3CviZymTQwyHn2Ur
4gQoNhl3NOgfFrd1fuQQYPzycZng3iNjcWOgzLQrwJoRpxqu5+gwVp+ukbtV9JRIBMoYtj0cZCMD
fHuI2jKHgjcNVXIw62HWByNV3cJ5Mc4iEBD2DJ0DYlL4dhCac85q+GpYlV5/nFDTOvfh30GuubPt
/UTGFk0EiVBPbOJIprvSUT06WyOLbczXUYpQ2MIqvhLaBdLDdzBHvs17RPNyOj49Gmz+9Y8o1tSR
USkSstbZ9GOayDOjNeN1gDsngOBgWODSXOZq89wMHcirzYhySCwN5F8evDia95DRcXommA7u8ZGG
otp9JumWCHTom/mMQbPCKxr4/esR0IAoBuCaoXoSoB3/1Dkzedy4+DWD5yxpqQpH9RP7FZCkjcia
J+FoxI+79dPsVyhaAzYXSk4HJxz2qMc2vbKlUgvjtxUmvnEUhS59CXEm8l9LFQSF981NHOOyh/8m
7khImEQR3WNL3eg2O8rBTV/ObSVTEMfs1zcJkd5vREfG6G2t00LoXt+lP4JLWO+xwRCn1ywPHtZ5
fDC9dHLH/AAK18F/r9vjvjBXxpXTH8LQh8G/Mpp8rbCZDummoWqTooNb5Fkat1hMMhRkKbIPVqSZ
SGM4zThBwErAzusfIXytElKQ47RH/EBHQVp7w9xqFsqmT6KTsnlcILEffM2ePgLmWDz2M4yuLW0u
YCLsTt/mOpuuBXH8RJEn7QAnvhtjh1E8iU83wjDEiQyPF7OW4Vz8Hfuv4CZCFBSxRaP0S0UXinPP
KyS6jS+8Od2mjF12m9mBOtZCyhfCxsVHnHFfc8J5wKIIN48v88y/Mx/EiJTxgwxIkH9CyDGSEWkV
dVzGjEbOD1hMAOtNQXjJgbQm+hKAQZolPtOfYQHg4V/3Eq5dj6g4G5h7HCK+34LN4FEZQi1hiM6o
jxirAaiXj/GNTFrJ4hPqfyXziWWSeXo08DuUQDp2DbJg68B6QxNDbw/egmcpmyomTdbNLyLkwQnu
kz9PM+dsVjF3G4HjS9T/SWCgbbytsN8xSwxxsF+kXmPXojO2HujygeQ9yq5TfQFGXlCe8QteYpIL
YjCk88qFbrTpsGRsHXHhmFq5L5cjdZVfEHYR48AXMZfKVx+oA8qoJTLhgbXGLRiGwmiUTU/4NiQm
CiLjRGIgVRXDCWiFcUFKFmRyZVNzTmPF1kJkTMnqkSgB4dT5+PmjoRJ/GnASZBIaKjSdn5Bzts+S
0zEwZVyGExDNGQZ66pxUrxAKp0sTyhc2YFYr5hhsbRT997C30Ak5Gpp0mSK0DAcHr7S13al19uA7
UXa8sKg5fBqWJz0t1hGjJnyeCIIZP2IoOC7UMo7AuzuPSte5cGMwjHaW9FiUiU0o+3wW5oqpFat8
WI6z2oVsg+0KIiYg4bE4nCiIRYkSMLm6SGMFrX9t445t+60FUC/NKbC06Iu1RX/O0YLZbkT12HHZ
OB5ioAticx7xYYcycpUDYQJ+EiIyesx+JLLBh/Emd65PIHSNuFl/zMmPU55LiRbiQ00E271igqOD
XCXuq28rVfBmEE7RayDRG7es3Kc7uAla3DN6s/+ymbp9u+yJyt4hWxXRUadSX+tzHkXqaA0ttR63
4F5r4GIr51pFaZSs0yVSHZh3nH59igXKf4LQ5owfNITY4z30yMalNLlnMP6qLSTm1MWH0xj4An4B
/qFfgZr9c2lHXoxvmm7c91NftTUnOX09A6QaU7/gfRXJd+oUW/iPk2+eW+irLrCiNqcXT712ZpB3
9+VL9Bif3NGbYqmyER74tyO1kJnPMWL7V+lwmoo2WPMGX/w8+7A9VmppDdc9e9wy10cEZWKw7Myg
UCD718cYs1v4pjtiv/9idszrRo2Ly9Ik4WdQ/VS24lZu5z6jj93zOp7fZzSYVS6XiEP+/0JyjdsY
PSuqJD6Hpa3v+J2wj9Kcg5Tgp8okD+DtHpHtZx71bTD7TZha8fgjlE4edr9ENJWMM0+yF6/gEM7I
ZbBnwrjgHm8F2/iJVQuFov3k/QMFvcxsBRl2V28ymnfNQdSFCjB8WQ4zQn4EEgKPVtV+s1HAdOcD
V4Fkb59+biIQhj8Lo2grwwakVxp1k5ajT1koxEmaJfyfg/Wb9v3XuXS0PUySaDDPiL6A8tCs5LA3
Ev9LYbVLUwnXvewi2Zjr8NTiCs3EEydJOgTvMeaF3d/23+rQ5iXOBmwKkNmHotOX/oZ8BA/4+rcA
jX6xi9pMmnAm+rpYlPc2vCYZCMIpCFcAk15POAiCNQlnKDo91Hwse7feSP4zyN335hWXm/sK84kh
Uzfz7r1DsuwYdjkUd9hBD23BuYdXaIK3YdhUo+urnRmvD7lqC1EKtWzHnBdSDYPiWyyGZjHsm5rs
KNHuCjmyvuO5tLqFCATiMeaM2tNc2Ag4mTFbordGP8IT2iMJ0jDDJzeAEnAELxXh2Wnyi7YJi2gQ
QCixVJ9Sn6WjiG2cf5bQTfNNN+LNIVDguX1fgXnTghJ4gxoE+xpzljq2YqOdZ6HRvlm4G1kzJlzw
pgEAWYpMbxG8vUMMFKEIt6OnN5ivsxnXgh/xvdYjFjpgbzeFnmJhP+AMoz/Cw9nueHzqETYWrA81
6lkQM2wRoIzldvBzUdAOXJnbGn8drJDuXqxGYgv8/NHmr8S+3+A3AG56cG9xvu+fgFUArmqhOKUu
wIT3H4MJk2HOZgDJ2wqoExae3Z8DZyWr50gzN0NAAco2Ot1LEkgYXVJ/mOf7sff3nfaBF35BzTZK
sCMCI9LY14Pr+4ijuf/zP4zG8UrZMzQFY+EXhIs31ilQbIJ8hZT8i/nuYZcHQ+YMbzFaGZ5gm4A/
6zj7YNaqmwpw8omvRB646YcIReDQ9kpcEogLYpcG3uSBErkHID1gPPVMXi0hzwFiQ2EHYocAhMVQ
y4GeSyPjaDBggfg3NIftmaEoXNoX5xw2kyhimQmw6d9Wt+CfCBAaiDT+mJtsxrSDgQCHJk2v21g8
Cad8p+Ll5HCyQYyqPSAUThpaAvRdDrbHCFK/9GwDDiib/fdpnZbcjoDYJEtEUZ3KWHjJ155KxXsH
Y3mKfDPsRCk6V8MJkkXoXiKTlNhvuxzl3BPBHT/MeSbgorx90He7DnvnnisTPFBdmGWzCPBWZDz0
DtFM4YnC2lN8mP6e5C863trQ2pxXQHlWf4qDXES/hvsBNOuSkvEzvbsHXL2YnOy4NQHFMiLAF0cR
Ve6mYCESGM+xE2tWuiitU89D10qJBPsLWfbBq1moUPtY9cxtGB1QeRDX50A3Hf3MM3UBq1z2ypFO
90iFwvNAB6t4PCmrRyRQPt281kw4J4uHb3iYUYRTvNEQEz7ob+zOazo0dJ1DDuciibvw/AleDl8Z
IKxzAbPHA6Rhy9pmtma2iFy4XhQIwisxEKTB776iVuPdUWOxkmI+9J2ZEKRo8oY+09e0/3ChUhdj
eOT/kXReS4orSxT9IkXIIngFGbz3LwQ0IIeELDJff1bNiTsxt08PDQ0qVWXu3MZrR/WWkG0Kc5oc
iLHrlMhVdt8Fg01CzhFtN3PjjNhfGCn4T3Fz99n6EPdDlirceLwgLgdi7ubAFHnfLdgA2eu9ezkP
lgUdJz60q++udPm0nc+xZmdNR08URDQC/pMBkoFUARs4mlL0Kx8X7ILVlw/fDGxbF++fGa4NDoiu
Jb6LJ0uN8ecNYlpl5dxWEN3OxcjdJsR+hdYk2giDa4Yt8RTNyJ5lZsHPhMl3hrUHgkcNP5Y4gvBH
lXYgMq9oCrBZotnB1CTZpC+cYcfm/qw48ZbGdh2xaHClA8MAuzAfBE2L7FgBXrwalzosBtB5/dA9
0bmTD/XZKQ/hQdJHmk6cl2B5fTefVYweHyH4kFyTEbQfyh1tpp2MWTwFMl3DC+THVVvMakTYffkU
6cUd5z/+ZBovFiPcZbTA7hyP9iKk9UoeNp+52BrNE+ykO09xNU7mWLXzSWxTA3+Rasj87tSNlL8F
67mx0rkJtumDa0acFECqsETpU5lDbzBF52YSB0RiEWFAwTglCsb+TqGKMj03JjKzPLKfNtnyyzuO
0FxX9vkzFxUgaP+cUQQRaYNZPDw+BGJTL3GhoMBuxto4/EtBLEUOI1DPUCBg0hIEERJk4pgMqlBq
UgjSawPsfCnJi8Vnhb6aEnFa4doe0BrcXLzjeOsusjgnHotC9LNqMKoLVz3IJEQSjFnn8VXZ856u
4vCjGH6hC2S/wgye0vi3xg2CuHRs1oB+mPXbsECIhrrBet+adn9XWGttzMjvkG1CR7/gOWrHnJai
NflMUGSwdSgPoJQL7vV8EtgsEK1L24ufAQnqlPYf2KCKM1iN613u1sMZUiUEGMAIGeuZOcoyn3gz
Gv5pnyxjdsYDruscK7+ZthzcTQr34QoHX8yDBivQGRfOY7TBB05SRt2Js7960Xrv8l271BwGAjIU
24U/Ya69wqtQ3Ab/bkV1tJL4mFFkjx4gmHSDgHm04C5gKVBdyI4UzPCjPwRXjPTHn1XmcgeLjujy
hd92heiHuTN+/qcvOFb6oLk7IFKzoxeW2Vv8aWaZS5MqUZFfApuzAh7N8hGM8cUE4vrZ2xjRB61C
4zwgmGxPjf0K/+mIOQD8lXgp0s0YDH/p1WALYgrIEiXfuJNGxolOeCHCkRMiHjmb/JVUr1G/guMY
RP/d1lC0mA4YkLuPvz1DBeGjIB/RJgJ+UBbt2al0hCb9KWfcvlo2zw8H36r3gtYIcY0/LOX2ha7k
XxVAKQzf8HYhynTG9T58D4xwOdZyfNT4LCTGioB26wh3Y+6AJay2DADhAeAMIR/nTaxNjfd3HYI8
HWWAZSws8iPpQRVYG2Ys4U4wnEtbdpKl5A6mwSSwjTFnPXLUHZp6fAN/U3UVHAgYK7/Ez4k5ICNc
ujQOa/kCBMDYlcFo2FkaFSZcOlDxZMT3K4yovxYT1GhB/idQOj/7ZLC5H2z9VfAaLLF7t2UO6IyC
hjflvSAIAPBDhuT5gisWQBsGdpv/kx9RLSvDvyzN8MnC3qU6cHis0HzZ2wKdCF5Y0Z9xb2xIj/OM
bclkhjc4JU6+kx4oJsBXiheZBOkcg7p8ba5icBp6eVg0CTKRkVBGwXaAHZ/YFZj4lQsL7HO6vfR3
sW1fIdSZCZe0dWHT0p+clDUC6WePiT8Y37MMrJKR0hNkjtlRxvUGiIQvxwcIUbaHbKQXkLVGFQWP
Aipts+uTBcOjOfngEgGwFPf+ur63998q/NMgjWJ34zST8Nx/tdffs9gUG6/H3SudpIdWO7+VfKgW
UG5bphwcp7jFnNpDsWGSVrO7FBvjYZ6gBWzSFbgYbYs4VVJXhdlXur5NQTpq8WX7TBRgMT4WFrc2
RgKlsDlQQAM0EN+NOXF/EuFUjsRnFyyZ/q0YQrmvPmomyZZAvfJx7WAAA4b2WX2nrN+asjFFlK1w
/0UbQcnfGGOO83CTu/gcuu2pnbUPb5UsKkoOCep7tdTGxqP6xwXODpwBrGbqUYYb4KvSJTkkLwlm
LAcHgAl6agDNvbzt1hWSbVh12ggWZAB7DYx8O4Aq9OYuC4gVZ0/fVcvP88sgzjfgZVvGP4Jy+8pe
XEBxiyEIoESAiwyfC8wBuw/u4Gn81CCEb7OndvdQyVyyp4dR8LNhk7r3uJ5vVFbRnl0zXXPJTfZN
qhKcfM4i6DWYpetk/dtTr4hBJYjrk7/+/5PhspZY6vGnj6h/mVHKfUuiKgPjACgElWVsDVoHqYxe
IFxRie5YhGCmkkjV0Hr0w/nKw02kgQ40NIkRubT3z5NSqNpUrnICtIoP2SFmtxLXju+RC78jH35V
HMIV92PxB/WnGLePVB8O1ro8lEUmy6pcyI/PIj9ATONDOXkreBir7B5s80l9D5mF3X9PPqLwzLpt
r0xpGbpKZz5rLLKOX8awf8laOhsndNSzlnO9N8V42s3YukugH9hJsS6P2aTHCi5ZRFRYIfbzVjXx
odo44gDGzhJIL51AzOJoNZyQlhXbE4Y3BabVqVMMvwfthB03zuDxxEN/sf64lNN2tQFLS0V9TD8C
MZn1ZpxoadpXvuLeKCLhuQMpnZsMZJvfHK4JE+IeBiW2eYbHAx10OfiDrBaus5OBVZu087bx8bbw
eoK/BrnLz5Gj8DjYQfwN5B6xg4+NJXydr83AgREpAmz2WriwwQgnnS9IJ1Q33LnYB2DwPw3o+R58
eq6ScsK0DQbdQ3/G4B6MTp7mAiu6MYco06MRbE8kjTqraps/cI8953dM9Ehzn6DMYoShvm9vzhIK
qY1XWTBV+pgr6AKkhKGI8Zv3UgRl00MqiLEVpC7ChAau0Y54lmrfu4Qn7Tq4fpbKAkBJsKqhB8CW
EUrM9vrVubOas7TrXVv2r033153huW0E5OnZr2jSTfvsDcLDrsccrZvjgTtJ54NVdB+s5H+0L7hq
sJCpJrcqh9altLCFYlmfaKhe2ea7Cf/gAMj3/jvZZ/cYCI1lynLI7IB5G46u/9xhyfqlsf28w7P0
UCDRUx3RBTZEveB9Y8ev+AAf3vvCqxGzJ4AJdNRUEhAy0bqlo746iiDJQKeC1Q412amcGqtFBqUD
C3E9etEyHtZUdHZ4ku7I6i+cNf67gQxG+Yx7N/ynXX9hQKdalWdC0OY3jMOAoOx8znooAO/gBwzh
MqrSGs8asMDv59WYbpu6PzGXcNmZvHYIu6/PYBhcB74I63I/2POVtkahTxgJmZa1SDH7HHQOTDCY
8tVG+N2MUzA1hOYMRNBbwH6Ake8P3/krY3XT605LWC2OjiXFqqDyQLRs/ATZY1fPjHUINjeR23Ea
HIpwwr0+0O3EcwuYfkgisfMGRvNtPSc7V0jE2j4BhBZ/mHRBEfxg8ZMhMWCVcUMU0OhgOXATQBqM
AQKp9frklA1hatX00HTdAGpw0eEK0qtAIfItvga36rEuoH+bJByMAG42MnYGQuSozDV0rxBtGFoC
+VBF40VDPULDwGHUws9jiPRjDhjfZWkOc5EX4KOSYVcCZRmVHVPpYMz85vsDxfpxkXMMQageRswB
+e01piraqNfaWTj5Km6H3C62f7nwK0p9O4T+SLk5TheQ4xfthheL7vzGzPR4CROaHzbXoKrZu4Xp
h2rzqC6yN/NGZufY+gHnym/1zW0OPTCHpfrOgVsg++GfFRC0in1eBgmG7XBwDiiJnmzrN9zVkZua
YATjCZhGRnFbWinzbpis/+am3Nay4kitBUVs4DtmtEBR0rJjhpbPSZCHTsac5IOLyKhRRBRHhri0
Z8n/FtYPFqhHo8niJsBt1GfMnAvS5w/FDbOYrXqVt3yzNoeKacNGhdxS0oYwRj3rMxmYilBQuCDt
Vv/YXJoUcugzxzWAV/wOmYwm/y4RnCOOnAUXLpnzafc3LAnqFv6Yvk2pte3m3qybNLtwTUvHjDQY
PjzK7iMsxXJVs4Z6dyZf/xjrl/T5m7OBUgj13myRbMo1ylbyef/yp8oAiROG083ooz4V3EGQI9jK
CtNijA+UkXZKdslYnTCxHMzgNBvEITYj/+bIHnZ53ynTeX6O7yJeoqLyZcuEqog0hNRiDf2fSKqA
5/iThFBL7rGKUJ9aaHECGNoBHx9zoJ0SOhS/PCMHiE47c9Vf+gtmJXXchzakZ5E9XG096iDoK5Yy
ZV/E4hH1fG9YMKr3mar5f2jXFjLUrXxVrvw/WI7IfEBB4WG2h3gaQG1lgkFqjUe7WY4FloSpwrW/
kDCJvC2RJE/KXRG+AdowqYLQcnvn++T529fL9gqf2z9jIyYMH/OxtkSfR7GDkSoCO2mn/HELQvrX
D8g2j/q92Ze4A9PZvfJnQ7z1MlmqK23OVYJwXW0ZEILJIGDr3/tHifwgZSsduy2T/fOP63z4zEgS
bRA7gD3Ay4Zlw7xcG6EBz0FWEMvtdKcHsF268ELdzPER0XM42b8xUSsOxEpu8FWNmJaT5q0DRpdu
b9eekYhLb30Ws7s5wUEhdk/hxnlXVFZdITx69J7QalAzD2Bl0lPtPbeD4crk3X9iTYHeDXEhBxxF
GWy2f6SvUoeaM+LubM7RkYnLjcOS58im9JcORM4nj+dm11bq4mb/XpG3YR4/wMwHw5psBGjEbvm9
M5rvQ7f5U9gZIcfcsTnjRdQ3ykGHsd8JM60L9zxma5MEj9EP+EYq0HmAaYd7jByjJ9jasfpYKg1q
svoiOABShtSpgbDBGOv1GX5J2qhk6r/FAodNCQndGyc6YEY26D3fgBLMfAP73NiKjzC2b4sMczWW
hYPlWgCB5XtveAhbL4P1P3bbinDTESFXXl+karTM1NFRtm8s93w7ExMoNkZzxR7OpoghTGwh/iRt
j+BDDH/ldUz0BQgY9zMsdnp2w6GoqSWRy2a2Dr8IB4A6CpbsbukT+9lTOb+9DPwLRwyLYDyY30uV
uMRGfHFOZsqFBxymuVvId3S2iYcjFF5nE4m5LwoRSl9+4WOOWdAIhzguJdjDb8KO9aaUpXEGjSOZ
tsDpUabLqEYhxJg/tnVIQVD5JhGEJKquKwcADFZaCyZ6E9gSrLD5R27hb4i0ZSMbc74U8KSAVblP
/5A/Y93H934OqSNsYuCmYEk40wgHEz674G3skjMkIyjFCy674oCGKH8dUTqCofwo7nosTPe6Vc9G
olSGlqqtesxl+o6ykqfSH/G7a3PXXFgGxbHYULuYp845eit6Fr+ypBnmKczhSEOYkixyh3RPZgYK
gWDoNJY2ZkfYMz1nTa2pPluBMOJghVjyqJ371x4JqsQgDqwee+uICOYdF6d4B8fC5pwt5xygvA3O
06g/wv6PN0vaL6KkmLJ/GRMp2J8H0ECZiVCs/XssG3t3qTc3TE7fLA8Khfb4mahknKl7g6KAm76F
8TNPNPqpgWBqkjWfExgvCBo4x9YTDe3uoabwuuCKwZYKDvZZdmN5QUdLC8iIQLYwqUGS2AgJStMf
IhlFHkk9Jx7hjQYnCKHxwK4O9aE64O/20oDNQC+cdOIPBOUbJA5S3TOnR3cMh8lytARFvyrgURHF
T4kFC3jBU96SZ2I88zMWiNQ6cG+kHXUHRczozKcPQqsu1Kl/MWAlPrnNgRlr+1h3lu8qZ+a+cKaH
fZI/9sWjt2Rdwe/v31lxNHcsReHVgO3yMhqnwOg7jofqGmzoLgDU0euST+nwfmhdeyjTgV+8qYdR
Z2d9HhgYeQt5p0wZWm9qYH8YBwPhwMzhw0GN4Zdu5yss75fQCE9gywscxC4/lHu9B9UfM7nvDOVf
prvdE0mJd+qYxfyEVATdNUmctjTzlsqHeV8NtkJhPOyext5cE62r7OI7d+dnj1SP4debM41uhvtv
wr3NxwtvTWw1rJuycnvT/BltEwIJxvWdA3OVPBnU3HSil6eob0uR8ATQ9PhMBqIQBorp2fEJGrRG
EA6XB7+WZQEvQ9SR6M7oDdnpCE669l4Dh/ObJ+Ci+xi5QcWfyi/sRmmmsLQSNNtAWL7wD+apOnDo
cwoXV/XwWeHAKAIyHjoq98+FhRxe2MmAg/HpoJsTQiacxCiLVigSxATQEMSmEZ/bJ7L6iEs71LvC
zwZpv4NMjN7aI2kgcLyN+VlcU6sLba3eR0y+iFO0AqIULe+UjQeKo6wpnOSrt2W3xkCMtoFfxOKd
IUva4gb8WUfAqIi/mfCtIhDWE7Vd7/LvBvZUB7e7cKQ+cRcZG7qL0fwTDj4+rcEERZtugYMZdsVR
BPcOZyDTYnazAt2ecNwt+xZJtn+kVo8HLlFPjBmSu0GO3W3c0RTWgUuF6D8Aymgf9SctUE7LzMXF
XgwGFjsapsZW+xfk1JSuaYqAC51R5hAtgOLi9qG5hNX425aCHxeLTeBN8h3XuiA7bYBcL3a6u8xG
/vxtkCPMI1fg1S75MlWE1XTms/k3lF0LIJUOXi6FMIcRu2lx/R54X7AkFqrkAj6y2xgLY5Mf6z+y
d1E+GMsqPw/oTqK+M2hJxkMcgdkkbp0IS71zuDGzISF9nxOBy/xmU+CB9ZepL4zmVR+zOeqN/pgB
J3IZKCx3tAsBKAgUi8aC497RQPCWuVxIMNUhz16iDvuTqHf79g8n2umN+TmN/5B8QqvgE7n2h205
IlUrBbGcKiaOvOYRzBXo8t7Ctdr7OHpc8p6jHPuqRerc5KZawr58KJz59dySpkAoOvg2dv3Gxn/T
kee8m3rfQ9hnvOOJulPJNpqmB6hbxqV7Rg4JzfROz9ZBUQ5X1Fji7L/jnODF1SGqPut27rDmoGrB
0nYAEGoDNml08DZvlz8aXi9YsudTnwH4IlnqFidGOhscYuosBuH7G/MSiGqIQNjsJ3x2PbS32PD8
BBicHFkiCDLJPzJHpUm8RWERlLqBylmcQdR78/ytuPpf9Ze+M8Xq7RrKnDtrybMlOPnoQWvSCvfK
NsW34qzjKbxhN0Mz2cLD2HjoT5a/6kDA8jvEen6bFVPkAUDbAGFACBOfyFub16gcqRuufwOrfcaQ
X9jLwAUhuAD6gBowJ2TDY4fc+3yCjZOdebIcHRxUGTB2XrmwyXjUHX0XtvaPK+/2PCtmNe1Y/cL6
qLX5WyZRk2sNk4ErlpGWOFI2+RvxMv/NDykYaiFIdfiEeDAiGDKfnBy+A/MT6xONeSizCGq/OdEB
rDOu0Q3CJaJle82d+zFEcPtaxV+ewzecmEiUCGuHWYVJr4MlU9WKB5Dy/s94Wc/HXAGNEAJ+fd2+
dMKdts8nnC0kLDb32ARqQD/dOL9zvX5T7EZJZWdntmNcgo8FJNkrL5Hc+XajuFzpFIMZSjRcJQk5
4A3wdLRvIFGf0SCaJtxGyqIuxmjZ1WJc2n0qJeoO1EYIJr1nXQov2JySmwoHN5jOKZdlR4s8lud4
/rel/VuiCW/3LPe2t2V04ANVMseDbGLz/003uiElmban3E5Ovb8QL/zC6Zg56kf+LensiPj6Hlkh
h5J7A6CXS7GvmXJR4cXyklu7jHfcxmR8N97GgPSBmEAfqVwebn23u/PzKkcJxcuebHSZYkTmHuVm
X/rKIqXWHCosHLqSGNNZZjtsbdGJ3Y3rk2NQDTqBEq6Gk4PHmyur84CCmD1Ht9eeT/zysS85lfYM
eYTkyOkiZHPJFj+FiM0te5OWzIhoo+3RS/Giob8wxNm/4eKkqUbnrhsHtaCR10JpLbdbSs44nnwg
GDw83wkL+4t4O5/cYrfEoCuaetSxcPVA4L+rMDzcbjaFe+65HwysivGXjs1sdnmzk5KLrjsBwxry
XltotbLudDRTeJlAFZes9OzhX+zIW00bfn42SWEKm/TjR6F4E9HWBcIqBBXj6E2d2za2P2BrWYXN
WcYwv1u0xHagHOnNcoMPzerm8ZJROmUi/XoFIzKxB9WUafxPn5eF1RLek3IHWjkjZ5pWD9peeXND
Imh+wz5j0G2BIKEc8xR6tuTngxmj4xwfJoTvbsvzKZOqPaTE7elzUFFPXUjn0Hd/sVMfv43le7MI
5LMYAwXyytw2FG4FfYApTWM0URjeVu6iTpe4ynbdskjcQbbRnHqRnxgsIR2QIemy4pMdn7bpWRX3
lrC5phHHtvIdANDe8VLZV9ztjHIxoFaFBbwHvsxlRO6xUJO1Gk6CaNJXpyWQx134nbbLGqnDkdq/
umKd3bfaJeRA3mA2our4TUgKoXUjAKCmt5bv1xjnTEe9S5xFN9yQ+f0Z92QN+HIHX5IacRW/tIc3
1ph9wsPDSmred9Fn45NKDnYTO5+L/8QEj1bVP6v4VseOAsESOd42CEaNLtS4fKSUvgJ+Rx8P9H0E
WOY3QJnEP6KtVmmWaOeqObXEbeopC6+x+u5NcSntSpzvBiuAtAaMDk04qxueEtggdtLTASamfKQp
pWQ3+agzwPqSfCH4qUi5zjqpq8JSMNVt8N02Fn9j8KiNDMgqsa1O6ThwhUSGx+ZV2OiAJc9GsAkQ
x98qOhWM+5PKFUAeTxGeysIOaLU9m2tCnyJzhLP79Ef0ouIFagtUEl0ynR0WjSpmpTxFN+ojxOD+
PCIr55nopulSZTZaDNQkW6UBpV3FGOxfK+1hxU+7ipUxHE9cDzN+Gh2ANNZ2LWkId9YHd1tN1wX3
+A8s8zPn1bj4yO2g1nQTfEp7ybMott1gAWSZEIOWzPx0D9uwaG3669L53hVL7o+Ax7z3j0OXVpKu
El6iEx9plGkaFNViyCMcczWmwiP6W2BVjBe3zY6uoSKvHb7LE6qCN0rSaQN9ndn4FvADWhddgnlI
YSUAlNnZWd+xvSf39WCDywz7j241j9u8+EtgjpEPBYhw5gDjXKfe4mi7wUXfZR4nc+zZPaoYp9sw
HvgyRKKKGVXq0gtmeuJ022/4b/QKvY/CmhEc41rTNrZf0w5A/FoGfJzy0ksPrOoSf5ARit2TQ6hH
Ihavs7pJTo+rfeevBke8m63vIgwMev6EapBrB4pS2eqifusLLhxzEoAFlgtkea4ox9EGB1260bZw
UGxzW8h3lOe/p7QqiQn+MtzBpDJx5RHKa4QGObg28+YxXZM2gDPJf4ntVEDOWj5mtfU3DHH/rUCr
twAD+eZOTDSU0Bqozvcq8lDjTR8svYZIMzH20jqdwi+n+6ArEBkD7ZZO0od5R5kok3fZO9wyh74b
+uZfIjl0y2Zux2+Z0SftAK/9Z5DYhA4JezmLhgzLXaxLC2zyniAu9bC5aPu6cugq5K2RDgOmbQzx
6qEmDZ9y5qYH7M1Mm7i3Xmoz3WxhmTDM98Zen/bFhTH0QWVE56Q6+oOQsdkXj9imxvmrHlgoVvyv
Q1fb8Qw4B33H9K/6d5w0SLj4Bwas2YwSsd6QxTtqxyTwCOEftgDtKWVgPE1rO2TqTMYmzRJkIkLi
KuEcMGbIitZT0DUi+nl9PPjZ7UkGgBVaM6DVIS9NHiS4rTKi4ZO31YP8ebSmYNAFTCseCcL9z+al
psZ96ktmQkxTYJ/Ib4pC0NcVtiwXCVsIjNlrMGJSIKO1iqhvcjuW64gjjAo7Am5jCgo/iqGQdLOI
+UNPGjqQIlRmReAJDDmxuBLDvRd/MXHv13YfIgF6QMYmX/sTWMkFv2/4cEJoftaEgV5yNlMk78Ni
jJMG1eIQO078h1Ub5yOZHArYUthTMYzGV4moPZ4/E6GOjBxhtuDBhFYCh3J+lVeNuSiftsFIntnU
D8+3PiC8A55qQJACtMYIqmHdukDQDeZVaKwyQDYBQWsP2sbsSseLmZo/TCULDnsaOrxvlYuzOwMw
fKC2jng7Te2cAXwT6qwQniuASr390IFDA4b0uPrAcmYIjbcMjfMi3eUr5uDtMtgIr0K1gwf3pYiZ
RvBeacfEmLPTaZXDNQoqpyNVycIFR7ZzyRoM+SU0VhH5hjvvWixBUDED8LFhY1kymCP3xeID//yR
x3Jn/nIz2fsZhfUa4I8WvyUXZRuszRuzdjimQmRBEhnou48frc1cQ9A4q4bPHFuB7IoViHDis3hJ
kCUQ+phzKLKqRZ+VX2KAjYwPkirdJ8hR8LNwHYuuPulDifCLYH3EmUPvbwQ2UPE/n07svMArcJhE
206X7JinASRQK2CqoNohPG+BR8DugSy9UO+mYIfCCz2YSGOyY72VBZYpvweAMKCeTrrGux5oFvqq
YCVWlwp0FW4oxVDLZnHlY4J1sgSLMGd85c2gCNpAkO6gL2xXQbJ7BPS2cypfgpJQMJ2+0+TZIRWE
GhBoU3Gql072s76wi3vgXdkWoxgByoO3+5ZqWtpfQjbJF6cpvHMmRueYwDjaPjxHoLU45oyoL24u
lBT/dsAvceI/e+2BqbZwqgNfTqWFaWy9dDkwx7LNBPrH+ZLQ4FgZmJ5NH5ncK5AUcl23vyPn7rA8
q7Nsjf8XBKR543DKYs/SoQBGac6xioR7hBse1ZzFTladKn1EjO1txDRJcfm9wzM0mwJgszeCxswt
+jtJdi7Yl8kAjxRLGgNrkvWTDDGMnAOksPQgSK1ihKmPKLK/hJUd/QYs1BxHr+CfdwJJRVgpNCRy
CeFFfC225RwPLHVbQGJdSudyl6kOxnHfF/cnW3zkwhx1lS2M4sR3S0UASL2jToX0Lvf6HUh6S4LK
vb77T34BBMoMEcfeRplTs8n3FI3YiVhsSl8TFvAlX1P5JT0b2t6pYO6KdZMP7wZmnFWFtoplImZQ
NktEYeRhjgSHBfpkumVDUKAgkVZyDRqbBZhYmVtKVq+yyuZVN3grsSKLXdC3GfSPMZpQL80DVRje
EbPvVamWntjeSFkNsyl0MFA6tkLNNUmAQOZF2oHLfgJjMmeBpqMzCHh7szn0oo4JNjcyutDAxNW5
+hKH1TzbZpKbCyz66pecztvaZpAmW+w/yrh59EL7tpfwI8DP9IJgaMYmWOBfwqhsjb0zNwO+1dPy
BN8rOsBQEfSSacVOzWZAeS1bvwfYGuRFqBv+OaQ+xwHZAXllLuAzfD7epsWA6UvLaHBSVJYx5v1r
4ZZiOorHfUawwMDZJl2Dg3ec5p0DScNHuC7UgqpIymlpeve/5zW7ZwxeLPX1yazPir6sZdj8p/Pp
oAEbuKQ0OvK057JpMjH7OIgRgJ6pt4Ixl4j9MRiXDaSt70aB2YWEDjI0lgALpvVDZxWM9xPX7Q3d
CSRwofFdORPbns9fW0Q/IzcYvTD75JM5CDmfUMx1/7j4xUUw9KMxt99ISNiDzZ7wtBWpVto8HsOr
gjI6Nvmfbj8mvMALjy4kR+4HqVIDq1SZJVDXoaKvoEpcBiZ2B8ku2wiGpjbMCMrcf4zR4NmhqltK
DfQp8Cb9JJ/Cg0ppIyXkULFFMgVToC8MOSmYNJZ7Y849GzJ3jFryY0xJP3QaYiGzt22Ioa8PqbQN
F8bkO4OCDuHcW6bziJQtEWMY44RkRP6qLZHIYtNcP7ERvDH9rWLmKujRMR+cJDcn24ZrFZ8najxO
S3Yr1VYGnMMLmDg+81vOOyB1dcYZkKhwxfzIgMLEGqonRHspmAdePeg5D18Y3EnOjc0UB3/p2QT7
prXQfX3y2akvO7esj/RpGxJsjOAgYkCfI0NKuClqFiLVIK4/w+gHjNo4aeNZBg6oFUvCiSkL45dH
9E87wS8l+xscsCLkCBLuXvgN0288fx9BCaGPVCGfEh3DEEghr9j+Bi5f87hggGOnuud1KIEBqFCd
8oX2sTOPXEU2N0BY04ZQImtCvQBsxTeQ9oPJeqFtIiB5hgze+USHfXQ85OsgpmE3hAghMBwEsnzZ
yOLZ+XfqdROuUz2MYH5Dg8VKgTOL8QvamtCuYAwhUoHhjTwJF5nM6lqW0iijGcYcLrX5YtBiqTXq
dMSYppD5Fb9xUVogxulJqxx4mhDJSHy5jTCxrGHTMTFHQickH2UyiV9QZSAxzqCi4Te7InaIgA29
Gn9gTNufR0OKKropoDB5ZMaTBhueh4C9eccc4vAWUEBIqHLjnw38jYUz8TnRb4IRjoEjBlF2vLwp
vlDRLeF0aYxI6QB2pJyquEFxGqjtH0TikyqGSkUj4qu7MTrmr7AUYYoA25VFhdQyusKk9cdULGy1
LdUyJCYCfmC1UVO82Nh6qsOXe9Fs0TH/rN69XsqLDPkH8RAHnqE7/SPXUa6FO+NEruPBODVIWGSq
P0YUjPgjCxPX4sAuTo2mnYoF5Sj2fTD5YWxSt5w6fQJPETXvPytXSj7Klfogvwoknnnt8NrQH1wK
TMFidcVwI1ll03pbbesrnIVyZc5wS1ka894xuTDp1nBoiKeklkETz1ctrlLFQT78dmL3KFfZRhBa
Bc/it8MSZhGe4SGUqNJuRw6p33MwS3dwx1nNCwxgqUo4kNfFsr3jgmJnEBOqpUpQYEXvGm+z5QeW
YrwdYM9LvCW5o0zMGAxNk3W+F0l83bxAHugtyRxDeFWzdSLq20fLcN/Ho7k4IkkgWTFxPrv6oBFc
Uizoqpxkr9v6+rY3O+YAt3lygvPCouGgvM3bdXX+TbuthuCztxfjADIWSNIrEV5ePw/vpV7Q7/af
oHp0wB7KWMxgOY4eBNQfUPucSowdcxFVegEi7j/56/aEOwwf+zaS2Mcx0r1h5aqve1h+JA99bWyh
2omNpO8IOp3OyPbEyibECtO102BbQ82B9ckAhWpGEzfuh5+SloMlP7nVFtIVVJXT5R+eTkeM7AkV
+3BwrHf9R29Wrb2LfuYfgQk9wJ9NIrx0IvYPzlmYCpjdMI1DQUiu7V/7N0Bk2N8ZrrHpraI5/IoV
Jq+bz0w6KlfueGaq7CK3wvqeS/hZBMwBboEIAcbdlWN8kdEkT6Nd+foJ6ibkzW2wgivzjylGD8cf
n9qc6hvEFMUW5BecLdj6a5KCRwbJ4yLp22YsGLEx6/Be//V7VDevaJeLGGjjFV9+wLJTLg2AQf5Q
19Fcs72dcblt21P/xHTGuH9vjnLoz/Q5yGyPdgqR5NN4N/fu+H22+9+SyckeoiHM8sUHjhUhFmDl
nNLcMifl8tsmW51BBXi1CBvo3uWUSUB6Sk+yBJEW0xSTEDT51Ht8Nv1ZuvTxMS1O/qs9fTblP2q6
vFaW7TlYy/NsX82DfTAxF6QxTrK9Pr/NskuyzZfN3R+MYOlO9DMUd8BhuCcNGA0cZ8hQk3Ix2KtL
aR7PmlULzDWgLqX7uAmyZAbRDECHuhq08B+e4h8ZZUUQUel81zcxboNxaPxzkcVLTdCLmPRCGtOF
cvsLOZxNgi7k68i7boM7Vf6O8Z8GwDAt/cwFJcIWhdBAOCdoMNx4mQDe6DB4BvQQFxWWzdF7fvcl
FE2wCt/AKzehOWduEABTgdaTTmCSAT8WYwxQbmBP7MMoreB4vjlc1EoAQfAeQUZ5OF98WvK9gY34
tskv9wc5lElNqTuFiENg3SVQW95+C9l1RCI62lvtykHFwzgadepZBqwg7cKgn8EVYCAaW8gR5kj6
MUwYYirBESYd/Tf/pl37aE6YkihDN3x/4ebRiqAFZHTBmag7TYOLMwN/2GXidOU0Tlt4nUOGYqGJ
O9Wkk++5vNercKwzbg6xSd9yW+h7TV19IyeFQofDQGUXF07aH5yqu85kDfLqM/UdbuDMoCSyIHeG
xpR00iemnrAJMm7uJ/cY0yXeCQ8Xew4TKDOxTNianODQ2XBPQR7KI/i1KGPwweCEwodgWHCyP6l9
Pvhjcnd78NJR03xsU3PFGT77JOOmOvZwQOCg5e7qSPbS1mqfp0KwpjzDYnnLySn9Nktl+ZFdqgnw
eFHE+M6t2uiyYxCyR6Jdb97fR6GtMHXXNYw8bPNaW7AwQ1d85L5gW/Ugis8HImvEFjOQvpiA/t4K
CUcUiz8bNYZ2pT+ml79hVpF8xjdN8LRqB2od/hiFN2VSXtDSwi93Pn80rMXwthFAK6tlf8OwQjlB
2CU9OvzOo5WnQK0aSap78MHZZ2I/gZOAnShoTOIiOBe0Ipk08Nauiq0/73N9coG0t4yu9hUWtOcC
+6sYAhYQySNEe9RuYwHS5bNuwBCWIAlHw58+6onRH594Xr08fKmt0tyniu3fZrI0+TGn4tFm2lhh
ADcEW4cKVKB/NAaWqB4LWGjSJDPnKXPlYN+rFl/vKUXnFpzu20xxQJEvyUNr5kXjikApYJmOcBEW
kke5RuxX36EmaW4zIWCBDkkN/HmE2Gt4ryJc43razBOfj5g8yNuoCoXdQv11ypkGDQc7zXVWb74F
mUOhy4nl6xMeiLd2xxvqcsZzDjYKwCKDZIxZU6QPv+Ha/E4l5ZDyKVUhnaTVE/hzeurXjCwtOXiw
yG/IcWYUhgxcfWZAsA7/Y+nMlhTFtjD8REQICMIt86DirJk3hlMqoiKDDD79+Xb1ie6ursyyTGTY
e61//UPCg4R1H6PE2yDU8wSzNAPkiBxoNuDxHmvpVOTtJILsSK8amcjQP4SgoTKuR78DIn0RCO9Z
yODCPI5lJUFtWX+pXXD1zuI9GTcZbDEY+QhsBnDD+TyZeFzyILsymArb98vJh6qgUPRYSzcMryH5
IdRtlkivouEmI8qvJM5tnGOipjjXU5HhNhd8zmJmDt8f2GMGXJO6Okzyz4kF7HZ476fm5DJk5YjK
eT+KTDLWGUweukjapBfKsIaG01fUf4aJNNF5BFIssJL/QK8son89S1NkC57Mi+cDD1PAfjd00JyG
A2ZYXo4F4vjpvNebz/bljnz2VdYlTr2apEgPwP3Qhk9JjovkMzr/gavtYO+JhCpA5SYU5KVAJXqx
j75L2pcPJBGYTGuFijNiTvoIJGc4xVWoOAKHIvUkIfVEZngIqV7IqIElcqSVFzmm1xvfVs+7DbMe
MIPN82mXYx48MOQS2vIcUzk8dM0jlFTYp5Sv2NI1ELBQ5RY0aEUrWNbEq1KL8bQqLoanixqpGsDg
ffUlBlNDy1THz4pMceDdwQILeCA31Vxx394AzEkvzN7AcPLxTc3KV9pzR1wBNdEVpAH/Q8UDwij8
kTGHR8lwgZhGxBcd8bZBJZUWmMNLNW3BxdX8JkuwEP7iUL6+f8fc6Exi/1peyN/4OP0l7SG5ZIm4
qQxrNAwAboFH23Zi9uP8xtaWJVo8bMN+wtu8l6sK5RC9+5r0pQCUUN4Cl2JCqpBVkP5QaCbMLII7
NzwlPR/ClGJVQ9N9HGTTLBrcIFN9plTofRtWLY3fHJrPM4u5l69X3J7gNlocmVRuqarxYiFLAF3n
SrBg/3npZzOtHxdr3dyAcIAtwmPuyf3+8J/cf8i1jQczRAZNNetLl42nNaMX7IDSIBbga1Nejfdl
xH4JDaO9ukN23L9CbMI5vtkvN/ME+B4wMOq6qU5gJBsgUZ21929oVMWFp+8IKcLk+cwIFNoMxe0r
hjkmJDPtrmY17TGrZoM2jaWMjR3LAZyvjZKUf63X2V93PwpHPhag9p0aw3xOjbCO4EwIVgoibNBb
9q/So+jIeo+6Q4G33wuyEK/JQ9plSgUmR/9IHjyXyseVDkaKIRtqPoyWtwZGpxTSR8o0Igjo86is
NcJ9ZZwhXQoLnEspGdhPpQPfLrEkJrr+KhpbFenyCY/YLtAH3vDcvzy2VK6G2JFGDzFiqqloXIzx
pCs6DaaNHj3my/DY0R6EnbRW+0NryQpA3DsNw5XVDG+Ku8O8SnJ7tktWIAlXIkp55YwoBj9bEGhS
DgzaBwwW0L/DtXMNAJQXXsiADVjVEYxLHKlMS21zqt+CpMcyDMyoIJZrwhaxGZ5QtMKYcY5YpIXh
Ku09FuKMne+ffxTFI5dbWVJ3UDDLWADhfCpy6nBzZgJMu+Vxmxj78F1aIWeIemMEOxo3kiKkhrsh
NcG8AeI5g2+sTx3tbWdh4XBtKNwUAIlRCA9BOTFlexX2rBugNLKL/QRmg5xPYfmUmKMIWUuIp6ey
G5wGoLVQFXmCrRI/bLy07U6PIUsRXPuIoFoM1HHzdJr3FHRaYQKmW5ruBS/w2Y/7Zc1l5QMQPJgQ
zqgeJIbmMP65xijQ4sqwPkv9iDClkuAX+V2+LKgNNKdNzE3nfsL6oEZyC3ODGAFIfqCApvf0TH2m
I569GF+GUlhOYgcC+DHa9I39laYcQbYrI3ldENbKfOO1qfvFI98UIx4XVjIQHu8x8u8nUC2+Yj14
E0T72okF6VeL0Y5D503KfkOc7ODCioa5FCzMYTDEOlPFBGxWG3M6dFwttS3bGMtjZRABg/U2A07G
NohpMk6SCGFlglQLxdjn4cqrochcGmKMRF+995FwipG8VzaI2N/VfIAr1/dfbAwsHmkCGf02yx8B
M15VJdXeGWoeM2kI2Fk9viuO/PCA3I1Dc4K/3eUJlI+SHE2MCZTVvnVUFZ2Eo7+xx4PmzFQb75Cb
CxNiXy8A4PV8tqmJ4X1vBuQcKSukPDpsvCeSLxfIV5Rff5D3FCq3b1A9ivGeZ4h8adH9mQQAX4EF
qYcopfdBKkp8aLpWw26D+wFzijsGpLA93P0XdmymeS00Gu4YzR1IM0RBlTLviPDYT1TEaYzKwwqZ
PyZar/gFrUUaI75MX/GdOVo1rk0gK3JYZUYdwLNjk5gye9+5uNowTFT6gFTQhgl5TC/44LUj4Hqr
RhL3Ca6MRj8eEB3tEePa3hbt4lENhyhbznvYskgx7IYVrE4YUrZKUPEdpmFMBRk4BMZCWeQDLqGd
B8MFThyGW1O4jPYgfNywmCOGiLJS+BzgfkxCEesIFxv+jyyGn03xQY8Q7C/UsC/kCdiJHaCTaBzF
i9z4oVcjaZwD4I2812mQht2HLowOxpFRN8mR1Hn3O3AXyYtt9GFTvVly5l1RDBZhusSz3oRVK7ua
amXWUlglfU+38WOCg47AdHvColmecXZKZwyfGboatC5ijbWHbDMxw5aP+LQO/OYH7nf4h/BRkfu5
g21KbA77PqJxSjpY9PmqBYS0ZR3SzmKU+vd0OrxPMGJWP26H2HW0Z+2fwSsiQIyj7j8H4XcI0Rht
wSseJbcqaPIfaT9pyrkCY4kqxcTGgAk9XFiZcp/Kq2x85RE98eKaqRoO2wX8yjw9lIrh3hQkOlc4
K1ToT/9mrAo66+G2HiZUcJ1/a7Bad0cu4m7gwBEV2FAKAABLjfVPeIprsmuq4R1ErJ5W12C/Mmb/
T3jFxZDzl9xgPdWcFXah/eytBmqaVNI5MzcSXoN6VN0pbZjRZc3kOtk3iMwzdSmrYaHNVABRfgx8
4tdC7A50eFqasO5/2MJuVef0pBTKMN/v049CslSxzYfT5ruoq/jbnmvEARLZjO01QLQOFVsNbuZK
HSZ9ScDD9Hv7uT0n7+NziMYjUBnt50EpJuluSA2NBHbI3yPv6u0CEbAlpb1fN57x023ZnEzDe/Tj
6zXMFU9A483fvgmp1J8Ms69B3Y8zJeY199JvpJiy6Y4yPCP3XOxtV7wnWt6aM+8+FLfoWau8qg1l
GbcAaiGBRfR+Mdg9Mx+NJUFAdWWrYKrU1NR5lLF4GhQuWUIqxZLmdHQHcJc7IGgGox/n+8Xg7pbk
IqwbDF/di7oyxWtfcctRdO0QhrKJcwULQrfhJimexBO437RtQGA2BSShtwy6OtNrFPcmOcC51IJo
OLWUm8/h+4UPAAuCgihrwNzozQSYchbDBi0P763H8HhIHioj+NIftC6iA4KvLiC9zBDv5LngZ0w/
FakUmKJYFL719cDR+EhsFIx5O5yBXOxI31qAkurNG+Kehqk04+VOTJ2Z1AM5P+6iQzWYTH0dStwC
uxbFbbRklDNJcDBURJDOoeeobilm8elAMgYtgY3liIBMYNBM+yFtnFCusVWlUGRg8xx5Ky5QSsIP
4lRaAEZbEHM75400+kaNDdHLoX2HuYMekG2/ddie9So0CJhj890gAYXUR1OBhUyZ+U0b3gHFZ930
dQBxrPasL8Tl2hogz1m5WQbUggQVY9tiE2pnW9Y0dles2+6ROdZO7CWKRpNp6eztcBSmcGkf0HIg
mishN0qz/BJNMYq7oNgBNCjIKMa8RF/xuAp8nv1kk15Bq2yaF5hSJbsiUki0mgbGbTXGytTNAOeA
PQhVoWEMoeRZPMPhHokygwFITAVYqAMZmRKV5wxkIovwuJf9/wAtEI5X7+5RmfQC1uDVfMDBzb0S
3MnKQ8hd5+CC0vceRU3FC5Bak0PBqA6ddm2jjSFCtIGVQUcj28IRnYS3DVDkbUFV3hcOJtFUb4I3
iJ4Sb9feuutW+bV12OJkir6tqQZOB57LmaF2XbdH+WczGj83I7ITWdX2lj4ZToaLxz/4VD6oG50V
kmM8QcD6/OBfwblSJxbMcJ1R+09OFxmDdWpzjRxx2b3Xzv6g/HUr8HpE3JxKbFdgKtpXoiLox3BR
n8NPJCGCnAoW7X+aCHnxHPcIc/cCJbxtlJWJwQQ8omO3NJmBwIiDXAukCs8tSrnRSsi8Nlm/uFj0
MNaiflExMMJqi6J0LYCeTQ/XQT7SGELQuCE5Xn95PguOzr5qIMjOYGP8UcZoQNo4FOiCjMGDQQDC
Y+/gFY/1GvK/kaMkW1ZRKGXNm6Lc3TciaKEW3AX7O+1/6BHMBTgE907Lg8NKhUERTyhPVuuZpS+1
norZOID1LWI6e9uVZ+bTVGsqvCJdOHpxbCi9aYRg+OArDKOAcuaf5Obz29Myzx5naSfy3pmWxK9A
+y3/RvR/Aqqj8n4fGTIJC8/WRTee4zn/dbrGq6lECdkVVuH5GkplxQgY5B315xzPBFreMA/bMRg1
+HbL5Bns9uXmKxCoFq01PltUR8oEvYIZdX+wtu9PhnBISYO0A1mYt1T/qPCZE3AzYzj0D04GgeaO
pX/mvjPXYvpHfrsscGR6FY6Eqp8kGSpweIOc8Q5SNEIFhmzu2wRxcUe6c2XIDDUCoThMMphWI4Cr
Iy4KA9aPn4rQgYy55gz0+DatPH0FKoMVOdO+dIJOBLi14KOs2pDZwWMuSzxbmBtbjwkxZVMtQqEB
OZGUGX/EzOLupizNeAQC56DLB4gAEpuB2gIMM0p8HaXNiA4FEJki/q+hNT1ADJ5CNs63HFZDuqOM
NuFXDAi4kzE9OYygU3Dq6DkhBSz54QX7/3kfZyskJdM64pZOOzwb6tl99h93EK0ev6GGZrFB0Cnt
PovBGrEVKwzgJ9Pu3/4nW4smHw33VUgN2w1OlgrKRznJjup5iMb4BPUJObO0QhB09bIEWsubO60j
OZvxNN2LTbiPfEZd+SsEfhDToQQREHWF5/Am4w/u3bJb8hBwo5E9gN3j0zqj7jui/IPp9yVHu8Mh
6ZFox+HmIcS5i9sJngS48cumtqh+uZw3RJ0yHbj7gok5gydef+gqUTywx4qYnvevcZ3eoPdywS/G
VlmYwX7Na6rS03kcuYEIpANPY05h+LwTIu0BBRRTcM2+k1XLvJdCgNOF5JIPaRB6yV+CXsu/DeiX
iIPpNyo6BwvHEn1D6vYh5dJsRlhZg+iDgwkWLEX3nVO9A4A4GouMtfz45TnClhi+D3adPMgUm1Tb
PLMMZyjlp98155E+oyN5BR1a6g+ZDRNVh7/9nS6c2YD3YZ+PC+6lrwOrEcYd76BvGWVRc8IgTAAG
SwihTFDYpql53g6Npsb9ASEMuqlEwjhUKeupoumwq9pGzMM2x8+pWUovtxJSmGAc06NAl/ookVwG
ALGUzaAasq+U3hVbUjPBIIZldkT4cnFA8qkXm28XC2oTZuwhz9tj4PArZLLBBkxOgkaKyG4lscED
ILO9Qhnm5/BQr+Dc5Rj9qRYORIIVn+KZ5eHZPYwoe/e9++pi2MeA6gYcHPmcw0rGzHMUtkOvQHMs
eV3tl/KYXuS1Q7IY0hqIc4wMnSk42asN+gWaVOhtsUoxMa95LPiKEsOw+DYFADGoe4TwF23TTU08
MSCPMNmD5HQUGao4NIlHBjLWkIP+kY7DC2No/Bup/jHhAY9sWSJ/+/V9px174Tf1IVvkn8ljxuA7
Y8UB23DZsnM20h6MSwCk7Sfh+SR18jnY7aWA8vKpeF9zBWcL4FBURJSL1P9DmD1egUXHvwadYurt
PD8OJl03eHiIJPHMz/wH3jA6sJAtfwnpEjmcgOUAlMzU9JpgLosoCgw0H6c3++E//xb4nccRqZWQ
KDkWHOFo3f8dLKUnB5tlPslmJuJDqjNBcXpeqELY1iCoCXPqQR8N2pC//cliuv4UekuKs9ojMb8O
W1PN8VB3Kh6Ezqp1W8arsr1qhkH5FlsFFXVdxzctNLB6bPJ/BCZIC/qky0NG/8Jz54N5jRhyMKTz
+XuQVPk9cITAUgkyT9hqqQWpHd+cAP4k9d6cVvKMr/jC2BTClMnFf4cAH+zrUE7yAvYrYXjCnxr/
2GLU77cAMg3fAcikbJVFIqgDrsFlk4/mv5/Hz+m2nH7eFOIb7wu5dUTpikBRsjkd/MZMvaIVFTgf
jqvd9j4p9hT/bJEwzoCe20D61w2AMHMtOd/oW3k/zhYcIxB5mhCK9taAg+oA0N7ewZ1q2/SyzJGP
iH/boL9B05oy1lo2OEK3YU7JvQSu4V2kln31Ft3fAecaJiY/EECXq8tJ52UC1WYQ8faUawgPF94v
1CjKBhij4OGQTLFuID8GoJorNwBm1m3l3xkCM5eaGeQRDuq/V3IWmc4C33NGRe9R+ipG1myTKIcp
P6ho6P4YaQtCm2Ckctn4cXCAlZbQG/ExhtcQyheWEgkX+ZVQJCBWbhmt8GTC+zjyZvw9SLt4r0Hw
ELWL+DAPPVF6P9W34CcXKCFg2LeIvAdhH5jA0eLDknmlrmEW8zYlOe+sMr+QmstEPbbaMp3TishH
PhelkfAf1aptRmwwxdTrHQw45CO/cOgQZsolV5e2CFycXFnegz2SXAQ6LN68XoaZPn33m6yb0ExR
kSxVp1BjeDA4+UCg8uhhyBpjXb2OWSYwT4SXrD5XVJ7wb1LsujFKVKDlLHgNpVrKjUg4LJUojosY
ASUY5RGn1K85KdzvdK3CvYr86yX9wCjA5nKXRdB2qOQEBjsVqSvEDw3xOyc6gprotal20ubx9/nJ
/NZkfcJ2ZsrqiRCpgEUKk+fNwoEsnQqSDVcEQ5AmQY1c4gMwM9FoMYGjYHwl3Rnq4x0elXP1htPX
ZLDtZZ4xBz4ZZbnGuHt6wybUTN6r/oAbBtAemtQQVVOAPxYC8QKKpVOkAZeTxe9BEg+n1Yx5rDhT
NzAtaWV6pD9jXIOWiKmCNQr42XhQKuvc/h1qTpouwRJh31zuJ1ihVLdYKz2Ee2mJeWERSfDYaDx/
8XfDJ1ONmwQlvBlr8gKjlBslYFfbH58esvpVQFjhdOigQJMK0wio8PFgzWFiTI6j542BtUOnOfKK
h49Lp4/K6AMT44F6F5/PgfvswyuSyl+qW0nQuw0DX64mKffhPfXlMTT81B1hmuR9V6iO4BSRh0pP
BreN0ZLdG7F2nfZUUOdM+c0XTfI2g08zbs61PIUR+kpJhyHaYCHfpnrvi/syE6sMyUQVpWunI0Fx
saEFffgzQP92jK6nANY/kO1+CE0cbHQ8PyGGkHSPjPIPc2unwuUcq6b9zBAUFu8ai3N24xxE5n7y
2dzPLEZYGiBS9DjC7gzruVpgIDM6pZhrRJ8vzCoT6nPlf4/PNcx5DDi7I0OfLxZm2Aj6I6JvPAAO
htVo0tWt7ICqYJm2fHusbGhrYS7j94gFcPh8ezIG0h//npgww3B1cIpf1oHhBYKZNlYu1QS6An9H
htRJvoruMo3wZEm0FRn0PgjYXvkz4I296sJehbyGcKj894NjgIOrPBYzATf0HEBzZfw9MOej3JtA
bsSsl9sa9oQwCoRn2RL3Q0I4/nT8IJarSrhg0RtdwyFzMedzGW3p2nAywPcP0xsU2TcK8FmWu9lC
2fTi/sa1lbFrAORHJRXxBmsWPFBvsbMFjH0hxLAQHJFSXMPmE39jpsfcXyAn1KNHXo9rIqnggqbN
Qk8zN8yZYHBZMvwVgU+QGXisCJpXq7Ovg3QOYxwJZxSwFY6XomFWlAIdgMMvAhlFmUxiO9YbxeLx
gw6qJEyKo/EfThmKYh42UDg41CaiDcbZteI8DadcQUAG4zbY7KxsqvtfLJ3ok512yg4+CLh1swAA
/wE1G8GlwEVwI4YEpgka2jAh4sHGuhTdylYPr3N6XawDXAIZA54wQfaLYJJ+gxqt/r9jpoHlinEK
mi1LPBL14ApLv4MSycov+IksdSRli8vNoJI1/Jmy1vWTr7AxICogxvGA1nrg0F/CeAaHEwmcVDXY
wjILBso98kYwIphb8Ha5OeY9wJigni/gizELaDcaXA8GgcQKse2M8GYcS9t75j06TyJwZvlkbS5t
TwgNsdDW/57Y4iKwpMWESDGK+GQ+2ydlMXBabQ87W2IUj5xD3LWaV4ZsFHfPwAJHNPgk0UDV2A/C
wYZZB2tGWnv7zV2naXMxZ+Qzsdb/pLBtttRPFJM3FKq2fNzDmDSsocspNA435ghgZxnaaRua/oTN
0zxyx/WEeuY4mUCF426Z80mNEP5FsIJAzerItwNBqE+jwhbPycMTKSVw7z2edibBKR63TJZ5gCnC
kpDgB//JebQ7C9J2x3+YVIRXayG+wJzVCgHXOLSvhZW5/1kz/Ivq5J1QqLq0yq4AppnXYOl9I20B
+wJrJhF/hdOwBWUMM9TUpkOxniErm7U9GNZ6fbemPxcsbWxKS0atuoXB+ukye9qzGW0Zn4WWFOIe
a5jJ243sLUQMG1wqpEq3wfas7Ww7/SndLcaFGc5OeApMfyVMlmHBWM2Ys8qqC+LK9qbw5JvIPwbu
ROIROR5Ta3GcxDiThXhQe4rfYzUE+RXh0jNWrTMONzb6M0tyrs7NbYO16pb+08GInGkbZp94wzlF
8BEhEfYdn37SbBgv7SNcsr06HAreaP5b/e4l93N4fD2eMWwphzi4/3W1277cclXiUEyYdY2yDWKH
S/vz5FqKNYdnm0eCmztlGeBGLTqrmHRH5T6V9/Gwi7Dou+kT4Baw/uxy0yYy6S5kZfIOtmoAdQfg
z/Jgof2roCffUWSAGruUbCx0lCkYobYkzXy39Cw3PH4YQVDbrERzwvQ5ZiUCcFTfTAyC1G+OxWX/
A0pkuleK3Atwc3dM1x8U0heKbuo6HopX8iY+YJn7Yf6bQxp22MXV6xhPG6zeO5fx4r/qGaIzPNtu
+QzuJJts0W98JvuO2B5swODPeCW7ZCSvaJ20cf47XFeI6ThelsvcMjSPjYmtpcKLzh5B12EeYnc7
fU3aXjTES/HDWOXq41S1ZxQbCtMjkECmiTEKJ9ZvlkmqIApJcgYYOp+FAz76QcY6M6wY9uwTJnfs
htVs2sWANI+vo8/gv9Y5a5kNWfmXjjNIAwHNoqPBsWZRhzhBj3kiCB+2EZh5EvmQVUiF61Th1ebT
vo+jkQAD6QPqwmWQ8+UuUz3sNDkMlAQYICNO4MnlUYzuiTSl42ro7qiih/RVEaQxx2nGKBdjNS6R
oAluP4AbY/ygDB4xiaye6mPPH1W4d34jjSSp4fk6GS34FKyltEdL4U5udUSRp1CC4dj6bkZIfIEd
+xV+fPCiNC7mz4CJ6gxOZcivUyLOftL5bUkr70ks0owWMvz+cWXGOZ2uK8E7w2c9mTyjbF5gHJ4G
aEJIpnkkxABQy2HiDTO7mpRL9D2xdPz4LVTpJlQ9HhNfsLHZd1xIVTjmaXFx0UO8wuKhwyfAK0X2
4Xd8PJGoB6vfvW8A3qhvyTnSZ7g92EydMc81iDR7+qxvE7H4pEQDcUVZZ7Dy8VHOxwb59NICkDy8
eSVfE1MQnlKSDsgFhEqth/psRGA52xpuIVcLcjWWuyUvy9aQnGPxVk1gEPUnQoE4lkByOQBnCL0B
og6rluEYJAy+SYgyoUnCnt2PYViXgVjsKu+6VvgJqa9OX8EX25kszEI1sl5bcUz1aE5nIzj6mBhC
ikam+pjkjJfYJZ8ItnxENnT4TElNj15MMcaMSyQ8ESjonsdXItpXzSGyjrXh6SLzZOMUPkAxrRl9
0BXlFys8FQbrMPO410QDBzfGPJmUD4XqDU2XNoRZAs/xgBIKvG6EbYVIPuqs0wVilr2fUZw7MEEW
gGDu11ot0uiLAFD8s8Ky2x9QqP/7DUbQ+SSnbGOPWKXWyoOUzLgZTBejJ/btap2yIkA15VLWMWg3
067nL3gGczrggszJUBRMT3j2QTGyjdkAyYPcCOgAsAT7pwtDvzdr9BA7P+nzp8MxAfy6Bi3hUpOB
RM1iq4v3Y2eg0VjcNf8mC4PsjAcKAhodOjgarPQ8MD8eDw4MhnTOOgAs8VoyJ2O15bl8UjVSgRTi
dMlHCggBUbCRbOEdBKwTtPA1HTC3o+QUhVjucS2MGyIcOCn5gkKUP8PAC67A6ks8x3I/hPbhUAoI
SIfOFbqaDkYJEDfG5cp/J585OjVGWtSfTxLVBJlTXtUzaoFRzP2EZO12ovpBjUm/IkNul100bJUS
l3kINsDQbWRCcnVggbVwBMU/Ig+VG4fyM8Vi/cmGDOAqbn8ejAAKOU97iiniiJ22c++LPkd625KI
4urtysDDqXe6rF6nYzP7q75vXx4Rf4etTu4AgZe+7NZ29HSU43X1bUiF1BgsTqrff87VgTEbhtzz
+lGCP39bQ4jSV5rqSxvwWmMMh5T0SpxwyM75uW9a4UDDipufu9/Xb/5jQCWPFKvz85/Wkdb4SxOV
sYXZ8+1d/EX98sRMnzUfmp839Bn/y/SJ8RMqOQ5fWBZEH0YzV5+JXa15V2iA1/C9yWApyo9lMcbh
bjJIPp5KNCkKBPxDE7EU7WlqnlPTCme1e53pu9eBWVAzCIHfG6R+SEsfoC9e2nAeYgV3JFDgxsa5
5c3oGmknNsv4V3ujw4sJ1FrCK1NQICgPBEln7+lClGyV8+uuStTL92Ic99t8iWNg8o5egpjjddM3
7sREac117q9lvrxH3Mi25L+nXzdKHSgcDnZpFu5ZnhK/J2QcxUqcLdPTIH5N2hhdmNXiAruRmXAn
g7g9Sufmx6BDf83B4Nttsb1rAhx++MoUhDbUaZiWRNl3/nejWI8IvLeN49cKRlQAAmQxAXf5zWON
fXiQ/oy4dpbk43tkQeLySL5aPhMOfcJX1EHiH73Bnkn8Zg3sb9U2Fk3M5Q4Udv++yffFdw4EmONt
s6aG4gvGK060tw7//mjoMRdsiIfk3ur4I7GBlvyZ7k0bchaCirnN5DlgAYQp9Zpr9mcJxZ9mPikX
Bya1ocntDElwyiXRFL84f+iuseOd908bxjJRDmHH66TKY5wDGAMqL6y5GMMPn/YoKuErUuJlaKr5
v/eJH+vc9FIGb9uKJAlG8l18w/zt7l56HoRevMcIxm3A5Te4/bhlIQJyfXSPMNIGQ6mIY57lZx6a
kJH4Tth3Nr6B2wKSZQJM1nxJahIMeOi4Vjn9gndhwELpALF3FEmRVP31t00+zQ8wJxT0oSZ+YFlA
a/sMGOKxtBhfjDE/+M+chHkg04KzxGaEF6+LuRuICAtIVwflz1cMdmkbBQBxoIYiJWrcLhS7RYI7
xTLFOFNH6bRXRLucK9aELy6gVv9wkZ3KqwfGr2ij158uAP2COZQ5OpX+L5ULKDpGcvTjmFlECBSZ
Wn59emC4phyhHHfs4wWUfxgJy152mSSsyP3mWYBigHyfeAkxxN8b7mACXifzhvM7ajZZxwxKoYho
4nciLV5HJNFMJZMBNGrP4POjLVQdo02d/Zv8ammJe3qFpJpvDD98UHRXP9fFA7fKHD8eGnMks87p
M27m0pxpHfvT0USvTQmpRN3uLcyMbYa2ELKM9+xJdBPWfLSkV/IZff1AHGjLuBycfNEHOVc4foRD
3CPVMUZ1Q25n/JAxvzRClN9fYbozOuWKDzmNqQ+pb0nN1HuhYCqGotGqVQbpGJDiYIr1coOZFKQX
fE7+siyEptrsIJ1BIijxnnD5uvZ4qf47aKBbOJj71v78iXweFQo/0eJNH6hdCM3K/kzMi/h5Dmag
aaAcQB9/0d9dad7aQBm5+vX8MTfppN5iGERLdSMSs35HV+siypYL19VDX2qtJjugiMDZgcd4prXb
beZXB1kjLdayOlZbZigy3e2FBedHI+1nK61GKmQHW1m8rwFjqgbnjdZ6XFJG3Z2tIGjimsQl8Uu6
j7jpUk/75Wve+epGXafcKKwTDTlIoMu4bG/wa7ZY9uZmNDoUy2tiYuXDeCSUvRx8Y9WTrxkwSwK/
36oGfCyEy8+FutvP0a3jdbJE/JwvgKMYNpiu2M3X6dcfAmwzjIaYRVjt8UFBylSE/Uq5aDEtDxrn
L3yMm4f2jYCP8BoBvfNLkjHX2Au2DrIJAyUCRQpBc3xEYVJmPzH/wRzBGlwvtyVYmKfPRIn0DTjl
Od/az+Bd8VJKb0nGX8z7b2iDHF0kqYh/8ENAzc2oAgE2XRoFDvQjdPY37D4vTOZh1sIu+m6fPU7t
ZL6Qq8l3yeRmF+dKicgULoWHyyWyAWqqChWQcp/VMNpxFlg0RJzDbMfZnTdB9G3cY/hMvEdY4p7A
IRGnhfCYXn1dQofj6QmkabpGkUEYhQ+AOYVhm9fOA6IgrSgGECvlrE4VWH7CPY5q4V+FOwzlRUN/
5cPPHcwGP1gkozteCCViHd3/mgh526/sE2I/2Xuk7ICPB7h9TTWuOmeHUtDRJnQvFOJKKLJNV4Vz
HQ9C6YDQSHfkBUNPeHE4uxByDDQbZJjtjb8+DJbCEYkpWajNWQcxbLK7ORY/VOMMUD0oz9cQcElY
1HfiIIBFA3OtYNq97JPixDt40qYf+dVJ/lWWCIVUgpip6Vdwqbu5PB2E+EbaJxTIz90gRApFsdTP
2hmDmJEQLmkurHNXY7MhGbXlDxAfyxT4jFR2gBM+zakPRRhL0neshG+XwNBgkBhLbKE5ExrRGUhX
+FccMsdSecZ4sITp7HZRE9URwjBpPeRnIkPjndR5sUNZDGm95sOkY1ylHPg2ejL2cZGzIUnft7yZ
7pg2XQmZ56mtoIZKx/oyZfsRbzNMtEk27nC90xPY599omCin+3TAIDPC+nGJhd48QyM3Vn3NT8Pe
u09ZkMPH4j2VonyWO0YwjDV74KCaZJeqQowcIwI8Qjbzt738y6z5BkseDJoLd+jfwgpzoeemcUwE
rvKpdnbImVkQqWV+mF8wQWD/paZpqOMGLMMtAu4EMYi0ZIEsNjU2ejjsYugEb9okVZKh4SbjTrBf
IdGb4h2q+I5DL8wCBsU+AvlIoDrMZP3X2JjfVmhpGJ8oEfwN0gUG/nd2ftnR1PQNa3YCrrVPKv52
b2t9o+jBRMGVZqk3+jFDwzbHMgHAuZtuFH9IQoO2JGUzbG050X/FJyhcPBP8oR+g2/6X0pBNMYDd
IQQHkaf1SAiii978GZI4vh6S47BxIEJRJhThgbV0/VM52KtATaf9t2/x3lpHf2fGjhHWjS6D5MXe
JkXNfcaFi9LGBjDwq79HWI7xMvMe4Y4yBdYBOwIW0zCxbD7akhoL7jFEW/oGAN7bqhPuZPPvbiQ7
WtLstIRhAWF8KGkwY2IjG1gY1thLcjLJ1tMwPf7EbcyvxCimSRu3xOeN+O4I5NlRsaSNdTfDYdva
TzpvP6/Hv6qnR8UBJoY1cPgArbV5jM/nv8zjd4gRxwJDE2s6QQBBa51jJPSWjsE0N8gc2ojwmR6n
B6jhwjEOeqg7sPUIfgnOsOAqvxm+ZupO9wmp53TjN0UMHQYzlrEYzYptta3ivfuyaUjsvzhNzc1A
eHRJE4hIYNxjmJURfoS9R4zi5jZVTuJ0+6P5HYIcD5KGLqpmEWq9Ygxy+wvHhgeqdiGQoBHgkeGW
81ovJ1tbQqSchh9vT2n32UHe5gmq6OsL7lHAidK9htChWE/o9tlHAUhz/zpntscKN0hkn6etdNsd
DzZrEbkWfMVhbFoPO83axfvyNwsHO3ymOdD+pLKcwbWZFchtD5KvRY9p63DsUQdJggRmKkFIRAge
6Ioef1jSgUP0MxZJJJxQsiqQyq+QVCDme+0xlxJqOz2UXOAngZZo09v2HRtjYNUfaMIutqaweTnU
QDmLFGLlp4z3Y7R8sbyoyLE1gT1YUNw3n1LcrgJwFYmE3+lRpH2znrOfri5Xf7/MQkw9Dw01atTS
jwp3iLD7Qyc5mjNrtacHw0t/ilMX8go2MPvyDuBdnxC94rFxEeHW9yOClNcWgSWTP5PhsV3HdQAr
DfCBPSoj9evpd9v9TFpkE21kIUmggCYnhu2I6MKw4uowt7Fe1uGni0bzgrtAjnpPozOkIOW/yqEJ
nOeMb1lUuPTcKvgouDoMzQoFgBB2vDbvjbJTaAONk07+tTP0eg6/Gn/G76lO8qRN95s5qbOE4Qj0
O1jVW0R/uH7r/GBDPOKAKEkxQ/lCKiX1EedJmKDQQ7PsSFggha0uyEmNsMjKLBYO1ZMoSbqQOv91
7g/5VLEfq9Z9mX6BLzmqMgEcI6XLptCJXopzY0JHDo5bHSjNKWdA8S1Gwsx5EMfYq0kyied/rDjY
m798yVkOgj8RTxWzZHSgiEwFWSHFynxXkFu5T/xo/VHChm8lQriFEynOdCmBB3TB3BbvFTX6dL9W
Lc36/WVIXV5ukQj4uNIp7V11BlNxarhqSPP0pOJZIeGkiH1aq7uTON4kpthwH5eHzzV1TBw7LZYa
uHO+ieHGliUXFBdF0cKYCtodiop/azugunO1WTnUMHjGRDfXoueffog5IesYw3DcW4idrw4Y8xBX
KDB7TqXsQYSzHiE2TkzokhXQFI87Wyz03+v4ZCxpM+3/kXRmy8liURR+IqqYh1tFRJwTh+gNFRPD
PCMgT98ff1d39RijyOGcvddeg/gZbQ7W/V7N7hZVM6fG6vpczWznxWvjDX7Id0ICVhqCBRCbDfX8
ceKQ1jbw8lac3x/MN/YBKsvIC4jOi2b77daYXZwYD2ymm6SanqqZs3WtlTUFk2azrztTRwfGrouD
0uz4R5uynhqCapHM/v7O0JYZfdxejvd/+x3Z2T75/LNswI6NvoVxjD8TVz84qB/m7w+IWEwnKPC/
YemS3jTduekb+GUObxMc+VEDGrAxe1+dfbed2SEnwdaYH3qCzMnDAJ3zV5jBDBwUD2NRrw1A/QlP
DbbWXF5p+AdTojEm5EjDze4WLeVfsLVxV3O2sNTTtb7pPAowghN9l1Ixpoug/tB2qCJWwbNck46+
y9eAXOyJBHJNv35tLNRVNieIw4a4sGCetfrhHZc8FMtpMpTNgWL5hFgjsvAwbd4tcdY6lw//hOyM
T6vf6gcaOZxO8qvF70JXBvX53x94pzS0d+USKfKYbBu046RloBfh+4O89zCZacBWnquTo0XtggvS
BRmTWls+mCelnrNtJjhuscB36NJKtiDzpK64JMLed0a9DrbBMnzUoGY5RrDQyNBqTm4sDbofyQnZ
2eJlRFtPoffB/0mlBd+ttlNX0x+1S/YMzjB5ueiB2HIuWDyY08YsanOVkD++5inYGesWY8cvjZb6
qr0S4zx7HvLZ8uepY/fBD320a67BqKdr6js3htXFB2ZvXPi/0db/zajbg7Px8T+gbQI6T9unegie
WIStzVW9RqJ3iM4WIxmcMLH/4I3kfyOQB8pDJIHt2v9NtmyrmJGcDSw6jB2/ABIktoVYbsz5+hF3
Y3M7GdgYfB5wTsYkExDP71E+1AN3j6p7SmfFoZg6EQyGAxpm8w7e7CfmQ2DFbDDsUvCz+WfzoPNF
OtPWRXoCvc0U2eLTsNOiTi0VM0Wf+d8E8AtsXsDwXC0V38H85R35M9oKjGkggM5/8tminp0Tu11i
sjc9T1Dr7WBJz8It4Ct186t8S0EjpkvgEi1sJEny5kJMm5uK/BEoBDiP/4Omh2/I/23UCdr/4Nsx
cbGd1et2HZ27NVw7wA2ALn7l9J1cgcsTsqZVODbM4mihaBSvwk5Y8K66zRRlpZIu/TR2jBaguJFV
qqJa4R7TbSI1YyDBoMItH9ypkBnDml9SXxkabEdUSpDXn0bI/AU55cTjiM7CBwPRRfDkUXvAo338
SyXj1m4BNa2P6Mk0BMEwA6ZPXg/jr74G7D20qxSx+KB1q5pVdjYPfKx8zhtNZkU6uQ2TaIgfo6nE
KIQ45jXfRYUnxnuCSKR1Ev9UwvNdbGCpi9K6Fz509mD5O+tuRrTP4GAnW8aFwrCpuQgAxIfJpgnY
2G1HMzym6TEGwQx/3woDJVF4js16KGDHD56mo2y8oHpPxUf33qBPypuQKf25Rx8RYcqsqUhkdO3Q
C3+sE4ZKONYw8mFes4i2yGhU4RkRUjsxKp8mD+Bnt56maKMLng9zMrgT54er9gfCa2lRQIag4wft
WiL1Ma1LBdtiy3BvCnfmjpBvCv0nX9GA+zdo/DArzWNw7yInOPrFJneiI3GzKsPNJdSRtxfSKT0n
3y2oDBWIPHs+W9xEmULU/YbqVs1gUUVH6CbMbZij0K+ZKL9n4xqOIBNRVNYBLrXZ5OuFMV2j7eBu
Muknr25cj8wsDG+c+Ay8JwRPlXd0CKm2IUWyGgLoljM0RZNtpsu4BMyhbtdgCrwt6uxqskvRY7Js
YcITbOpfonu3hiqKaKpVp2vkwnkNA2R5ATIQ77lj/kFT3GENaxSFFaP3gCS4wGNKxdf+ZP6Cfgo0
Dvawa67kbkEtVls39uic+nCarCwAFVg7xm6smLP5K0m7d9f6GvKWzIEQw8vCLCCUTl1hTRWXzKWJ
L53el5FOyryRBTboHggG7y0WG6LZAV0K2tppgwDVAOlA8MUH4YWYUAYzaEyG6WSAZhH+f90fs28z
trFhKGFTTJIs/cYwl6uEq6htmZ0DuMAjniRejKWQjekAlcBbistruFoZmSB1DrUmYRGSAy6iH4L4
0JMrMVlYkCf2In2zWygSA1DARJ51Hj0ADBgg5073KLeLLXOoFwE3v4xib/TmdOoxABwmUKFDbd1D
T/8Rf+VfRNzYmuRvN5gM6q9hvnwBcxp0Kin4dKPUx6TGLSlPfgY6ruEEDaRhMie5yrV58qAO9Sfv
ZN60YcOuzk1/dms+z7DhmgREGwBG2HnzXz6Yq5qntHDZBBi0aux9fOfAWJa/xt+Rh5m70cd4jO74
MiXTYeuHmPPkJoZ79i22j/ZK0izyO6aokDc5gX/ZLN6gOCUr1drxu2LzqDJLQg/oQ/dGKzYdUdTw
3MzgiSXUbrjGhSsLrr/S6TxjlpT2OvgxsmVWBYuOpcHSVAq2fPYctdtO95gi68ldnCgJ7vRwyt8s
IsRjyRkTPETn/BsPB4o77quMXHCdv3a8NVQ5lplPje9Orwar3pJ0jLvIB8/sULhD6fEjLGNo1iwh
fkt1ppyeR8R2B16qnNmSMtw9ZILggfaYIw7wtwi+fiI2rBgVIv0Dbls0cGbwg0aWJq35BNojgZ06
ZWZuJNx3k2BFeubb3OBmlKIleSKY4UFVID4QO5oc2Zma8/QXXgT3F1dLc4HpbYBh4BH54AtwUd9q
j7Ekmp6BL3+HmYt97DM3vBKgk9lwcpzGi8yesHyaoMl+y47wQooCRnqG5hwl6za6MdnkDYDu2VNg
bWspXm1QpaPQ4/8oLpfCRU6+a0giPbjGzGNJYKHgc5JywwcBnvy0CE09spFOBjfTVeD2xvjxxueS
5cnW0ufuc6+nAfY2/MRek4cMDNWY9q8HjFrOTki1AoYM72X/RIKlriCwNpOdKZpGniLYKhXUEoxQ
Xowwg0WPId0D1ycLKzgKxmC6zIyemzZhDhGRSnJkuUNzxxlBWijAfxDN2PNXkoveE/o24s1kERse
2yv2gNSGkTNoS1n8ikF5uMJP9gX4CqHH9TGhZc9kQl4NTLdCT2vWbGUSnfSy/jcVT68wAgr7Wa/1
3/BqFfB7zG9GLfUewJ2A2Ad2iE9gUZbvk6yl6ehBsFo/AFjHB+uLxWveOElS4Hd4aiG7z3CNnhhr
EAvPxkYwJ3sf3z8kc9bkHsLao5KxsGS1JUcOio6xIRx3GrAjGxY3OjTu5PgBCCYHeODEmxveoO0Z
L4+dA209OMIg4YZmT26Z4jLKmijm8Gk5Yl7yOsy/mMdAzH4Np/HxThD6o6S58saGF0Jo/qTwwanh
Rdo768ZwmYjzMUGpk6NleDxRHBAgzhhCzupN7eD2jWUmrI8n7Pmxx40awgFvCFmFG3kWSTXmJnMJ
1hFvQGh9wQqeOjyANxqV/cQS166ChBiGdcwwyIZ4HIRujbjozjvrya7Xdu1kNLUYEHQ8tceAniWx
oQjAR2K9o1LAVJClJmG5gcFqtk2zo04zgqWC5TDfT7km9Ph9ottIiuD5P8P4FkIa5sXYvnLsvo9+
8Mm0Pf0ccY7k60KxVDqvJwTGyDgwZcdrju1hemmr8X37suNTOphe+AMDnYx7RKIPOFRwSjFbmcZa
W5YGu0vFNkCDzD//Y3QgLp5mMFvoKZx+pdMyhtmnF9Xha57q9GQXaLvhQXkSFNmnrHe3+HvUu62l
SHtyNJSu2RX99VXXK5hI1UX6IlL3PDCOqlfFuM/RsqsFReoqJ6ZiVBdCu8TpfywbG2onhgnEQkmy
nR/Kyq44evGoZinCiZV36laizeIeoqD5kY8d1pPE6pFtFy0EyeEfEOFURPWQjYDbCgOwtCEszuXf
e4q8w+uSS4c3U+XelhC5XnDorwwOYQaYe/osCCUOXADgCzAPqoAl9HtqiTNjjJiOQflUi03fn1q8
Z4TJJLON95xN7Gn8d8pWwXR4IGGkgGmS1uuw1QSQiPoT+wePN3/l8ZfmpcyMktEbLpUHS7unyrcf
eDnHU8GGThqTjCtKiuiGhVr1DHOYtBTB5+vtSfjNG3jcZsNNbmQkG69OwhgJ/yyYpFrpA2IXVuYK
Tbt4iSi8MqzMpB5kevCyvFgEcbgLzc8xl92ibha+142fDUlBLzk5vWGitNZxzGDsJTgNN/xsLNMU
KxmorYrlsonvjI+dTmdiSCQz5SvF8dzim68m77WgVbA+6C+lr/BNqKc0Sgy0X4SBKKz19JBmVQKs
EnvpOOz8Br8QI7L76q8nGLpm9xhFEOkgc/2eBZJCMX5DiZG6Zd+PGKTK26KJkBB3w8cw9nzxAw/1
u/B0rNXayljWGASrBu6ow3exbXBO6PX3opRzR0njrxKxqQRiL6sNNhudrZSfEf10oMAk/I0A1TD+
EqMQF6LrGy33W0Tww4erm2r+9sNPAyFVLpw1HHT7YRGEb9caJHKR3CoSPAWQuVPcDK3d9BrcByoB
yuXEcwKTUNvmIhpAj+MuwijbjHd5cnqRpVRJX6JseBoaNwXnxaLaxGHAbBuoYujnGezBOGxXUSB4
wYinSj+eBYsC1ozaX4HpbU2Fq+NN6vul+9JY+ybAWC5tBANpNQNxM8g8gUlsB08sRXQgBCsZ7d9L
Er2aKAW59V7CN/yEBsdedD0yJh5DdyhfG9lHZYjXoYYAPGlgCsjndw8NCJtquRTcWMu8uma4axCw
Uu914iKLEshx8L/k+mYk1SajBkrEhxyDfUe4iQAFV8nRSLJ5+dpqL5IVkSaSnON/43rpxzggfzSl
6JRtZMfjeVST78iQdrFGiRm/wnsg5ifp9YIo9al2gy2uLdTzyjLkXJNkPFoGr1evUWNCreFiIvzJ
mY1nGJJz5mkqNiHvo9rAzRku3MFAIlioEufpwWxfWCnh921If0IjrAKj5AnkGhGGCpdmyL58Hb6x
/60oPIXBSqADVDRUGig52K9Cjozo/UH2TvD6ECBT8OR2I2GJXUUVJ64hfb1a7hL+nAmRrKO1qpXO
HVTxsybOSw8hHOmgz2RkdjmxbTzCBpLvegTZ0YBXJEoUU9wlU4DoayU0wUwRTJ5JW6r6dQL0PIj0
4Uvt5UUmgTethgNAO4e6BTZkETdccXiyu9Xq2qBRMDMHLXrfHl+/HVVDHf0YMAuR4saMgcp5xiH5
l5Q/Fm43qkpXjLF7bVD4cMAiuaRjwBMpiFGjMBEPMDhFXaaj3QpLbxyIwvGtYmapPkyJMfnQpIis
RdmtJCaq0Fq1IH2IovljVjEuxqFyTXoOnGJjjihAI8Gt43JpNY4Q6hsj3oXdXUq9/LUx29qL6wsb
7tRiCEO4GNqTRB/VJzsf022CCEq6Z5kxZ2BAZCLkzhQ3I+020k5smkT8WKofxUVVYQ54Yews1F8n
2BwW2Y+BTfHHkfiiBJ73gYPTfoGI8y+5jsIUAImCWTA2MZqKaolxqmUn6pQEHiKxb9pdHro8oA1y
Ex+z5V3brgi6EJQF40Eoo/g+vOckTosm40RMe/rXFKjIv5FkxF8t8ETMmsGgumUFq69bpu2irU4c
drxOkWaBpMzwlnnRYCqUUXJJb4LfmUFVSR2TR5/TzhhJ1Wcf4wbG/DEJu081AnVvxvcqE0nckdgm
rY4sAnUUMP0VDQ6ytDHWWVl6XQ1u3t07nv9pg/VGlYk40M9YaThSYS3JKb/v/Z2oeCQ0ogw1kZLi
ecSSr8UDjxh7YELQacyDNrGbIk9KeZxwiAmINyZozyslTDgWYmv36u7tU/uXtoxrV+lAH0AuGuEo
ruSHiki8EmVJuGg2Y/0w4i+fISg7dI0a9o09Bail2W71Ahc9Oo1GcN8xk1S8xYEq+Sba12H8Fzlr
FwZFBcldIpw1zKGksxZsImLMLOPOp4kpB860Yb2IZyG0lZBInqNisFbJj5vUoOhudgIQGXS5rsKi
msE0Yly/4/ktDcfkqaq1ycwFoidUqrgcNyX+iyV4VBVDf2GFs4/WdeCNPrmzMHtbc/5CQCErHrS/
rBTX+gSRkVSns2srobLS4y+x3A0icS1ITSrOiwwcN0UYrUkgNWSuSp8NsQ2DiMATJy0kMHJBt68/
uJ7WRD0fi8fS3KkVsJ6QHNUOcZ4f2WGaLdQ4u1rhn6LDaR34FDCbhS0/q3TFT6Yj/y12KV2R3tBY
PsMphQnqxMg6IpURoYJCd8S8Hd3g9MNCl81f7VZtvdHcAbLJ5eRSvjBEDRHzVUmXGX4a7FKZhG5K
2OLqWFW1Y+TEy/HNGWQMs3jVjnUmIeXOu0OWDEifaHE4EoMI+5iR/gwfFEYPeBVXhuiKGtNYrAoE
uDqcxXxyaeIlRajLUOebOGSG6ddLpo2JqF+kbajsjAis/r0r+9iVSAYyzynWYSM2NNKAhoNSIhvM
jQRuyLKv+ppIuOZMjRD26zdCdA0D2thk6JOfqmRrpcZRSULQfKV24PH7KdPyUFxGPLPcMyvbmzpP
dZr9yLq8taxj4mP/y68xSNlSqmgrU4sGVn546cPVZHdNJIMZBGsLy3r82fuPF7WgwgsiUziollDZ
coFSvUtXlT+spfoTbW+po9zW8ZDyx342mtJhNCwgBhyqO9ConsBkCbaAdJ6sIwgib1QcfXQasJe6
qeAQyRJ+lG8d1oAMM9DC1mOIye5CiZGyf+XM6iTrXgkfaaXwcxHxYzjBvcON0SDwQZ7lIzTPjCl1
fe+3J6NnAJl7KTbEUXnK/GQZmIxZm2MDI62VzHXbUcMlKU47JU4XYFXNcsDjrMPqLuAEfkcL/5o5
lIaojVNXbrYxrHEqhF5GFOuvFPrpseVQLjDgKtC+WbItFr9jyWoc8N8J1tpvNRmuYqYT9scWSw1T
Q8kZrduK1UhMoZhzF1ZJEtp99hvF7nsgn7m2cA6KlhUpX5q5ylnMGsgRKlrY2CCA0OL8HggA0zth
fNlV3eJPtGxBWSOTx1f9TOuryuq3pE+BkQEBAZ36GZgYTLGH+OIPXM60aUGl0JkU8YWDshXnpnKR
x2cXUq+F3lD9tmK3TkmbC9qSL/g3PlovzB6YxEvVl8FovY8IJ4ZVYmyi9LuVhUX/8kLr2pg1aPNx
7KeE08kXFK999chx2nEoIKGkgo0TQN3J+x8OUoftQqziXsyxWks89qp2jSLcGjJNBKNOl3Unc5wT
JTkwun63pzRrbgYIRa+x0creWBBdrsQuf3eswumRRFcHDQQzFC6VdRzE8asn4lDOSc+kqkTV3Vjl
ehzN5SB7bz9fBox7g4JEYZOmVckoPgPI5FhWAHpQMg0mhQIq0iHxZDbOV9R5mpqtTP0RWyQY4YyT
ilx5sPejyn6n+XwYviz4Qoq81UfULER3jmdFVeYjthmVdcu1CbEBbYu/uz9VJoJYQWJKa5pxzSGh
LBKTqjHHWx9COWerP34IIUq3SeYkbBvpt84ZH+L/UQZfkbUq4YfQKhr9t4IBzXtVpSCX9QupEBjH
4lmIgMVwHrUpF7taK/VAnjga0SFZqv1w0cqalKen+BKdt4Fb4LRNZ7RU7XuZsA1Oi5+4RmmR695U
q+MR4Svqv7K8bo81q+6dUBj26iqElR1ZFmU08CzlesNSDFMIJdgg6eaScUMCheDN8IevlRJIBaTq
anVjht47Lk8j7IOnnCMWrZwsgA7Hmxn4bUz9iDE5boAiJbC/41TB/T2D31sZD21ZNftAP2Sl7ioZ
8xN90SJrBgcoxtciDx49T1fbL0cmFKJe7zSyloQ6OuTEF3QfFSZ1dY/9lsUzkGqLkTEEzMc3eEQU
Mt/uLlL/I3eabSBPqniWyoGQmIQ8vLCwCx20kWw2keJA8sWNqGlLXVbcgPvsvxb68FXrsME5LkS1
IYV+XFU5ts3FuHzjT6hnkGCSr26kGwe6mADm6k+OYOBjApXkZKIWVzViLBNyt97I4YY9BqX6ewIF
ML8VTDd5QfRI8A0m/c2EAUr51AnQGVA+ThUtfex7qoF1BgjNNh1WvRyvowot7aTGfgu2gfjdSrmo
rMgXqUq+DoiR5UUl8kJ+LMwsMovZZ7AOkRSqBRi0JRBKI98T4L28P44xHnJB4+W9Sko4AxhzluXq
2dBTyKCvhTamz7e1ifnqtCzYt9TTJejDGHz7PLlC96PiCJ0bGE2z6zZDdHipbqOSj6QpODXUyTGA
c/vSfyxWfVRCkRXbU26O7IvqQfa9VtK8ApFOdRq1t+Nn+6h9kWlPf5BqsCTGBjMkppDvjVh9UTGJ
bMEYHWqjdo+kkYQ9w+2Vn2kxxgZpn9hXDCFaOjxvsZt6SyvRgMqIA+wLBr8SMPPCKWyMh3Ws8rRm
mFVRNAmKwA30GbWClLVxgnWSHcUaODI4/RtySxOu8gjzx8uoQCRqJfnWlYmnpcw2p7i4XEN2iykr
8Rf6yAgVACuvkhC3i2RjYosW0VSy0791vOBD+ZPMT8V60CmU4VoRdQcoXiXlskL48rZQw6XHoazd
QcJRhuZKJfpXVHcV+iRJ/zagzFD9a0rgdEl6SUWoSBi9jPmqGcqjGDptrKHBj1ddVDsAgtVKi79p
N+Oaqat2inCVVbDI3kDRZjWNw1FBGE/krdxE82DUV2meuVDPzWBf0zzmYn/zVRQaipI66QQ4Vczs
MNrvGG7o/SoPq7WoEdgwvu7GiJK4i0Uiziyc3DV/q0rCAly6fMSJeK3pXipmBq0tM5fsbla707qn
WWwEjY9P1ghPTsgTnwtrJlxZty27vwHvQgNjpCkuEusopi/M8kvKVLRXzIELp2CqlX1kW7rFZaXi
uc1EqiT/PZhhknBjttZhFBu4jG1ZvLm/ZvoCd4CxGw4w3Az2tWbrYwxmm79MWnDSxt5nD2Y2Ybgg
boyYGTwrH0wO+VglbfyalzC3wp/9Bb7mqhGzdG1BK0zVRYePpy+kfwKH1tjOIvTV1oC9g1dslS3o
Le7FSOkhJaJfdpnm5FAZ/Q+IdcypgzuelMB+MC7GKx6gHkYhc8wEFqN3QNfFlGzG2DA4AeAZYK3I
+Gb5HXLxPGW+giB1eFjAfIwm7QcNaYtV3qFADVfw6ULbIBfqJ4EogK/4tjxUc2abvBG07Hv76G+D
NtN6G87tTDw1JKhxBHKEUOTa6Eje5iODHyNs4OP5xpJ0hzc2Dyx4a1vgGf1DtPVInkW+LqgPYSiz
o6y1ezE48Hfh6QCFTbfDwPHXDq8s59BHa9mBGUAJikkinKyOpV2SOt7b/mF+idb4+MBtEWaQfEgj
R12ND99lcKh8dA9SXMjAWELSYJdGOYf5ODfFRqsMtD9nlKLsoidXz74WIImDrjqZn8BK+0GUi9AE
RySbPZTfim/kinEg0P5E2Mb56TlxGBAofSK9vTOSxVC2mb+/yjV41HwCn2fdA6XyQcBSgvFG4GXu
YNlM7vnen9PP/BuTo+S01oQCQKQg7xU4dkY2/dp3n3Dd0XqGe9Iflj6g4sx3WTBMGCEaxYypwUoy
BrYWE3OHAAA+H24BRrX0haUAvZol0D2EDOlqY8s3tjN4DAv5i8QoImz+4McgFMLHBI/6ekYUKnQN
MqVVHw38poLWDZh8apWtpKC70hh5Ur4PC3au+txtGT0z4/FkmPQ+/QaR398WmrjPHTjgGDjVvg3m
EzZXD3OOr9uw9K9YWNkwT5VmoR99wjMkF1Ieihz6NxaztJKO8C4Bsx1DXpatMyxlKiIojowyPuK7
xvaMjjBawADCtDnnhJxXU2eArCq7Civ6YXoSUcCublY75HwAe15EOHIY4M5FosF+hFV2sX4ULL3h
zIbrfoOgjT7JxItpzSeza+c3vIdPcruZlcMhkZ2gAymJ8H9046eg2vGC55ONBb0ufFA7PPZMMmIV
PiJeI9cUzSiaDZPp/hHKDCXIpcRezX7hQWa/GLtTDMwYGCSIBWG5bGHo0fRSpG6J8YTQvyL0pnjo
Tv7UQeBv8jrdZoTbrHHXNW7vVbh4m8diLV6rzpFwdkGjVc8DANobTOF6wn+woYE22WKOBu/ShSrk
QfWeK/demUvzc71NORdvyZ7mxTjFT2mFlm8e7cvCCfbdFoqKAz/bSxyaumr5ZoV+WhvKbuFAxtuy
dX6RJQqDRyP2ylcY+EbmTLuNB2tvHGgN95hROl7vdspMfKCU2lmbUHYiMiT+QVHSsKy42+EhguK7
I+QbcJHPyFEwD5dmMtuDcpxCAWIdS/pQOeJDW7V8n5sjwpdQXTBGADoJ4IuTXqx8BrZs9z/wSi3d
xosw3gl/9fw7XWjxwZwLq9TrH+ZZ4GmGUpUh4+K/veYV0nK3gfvH5Qd/KtbuIHjJSVs1sB4YP7Kz
nuNFtYJDmS/wtn4WvIChJXaqK5wy9YdFrXIWT6bqMqAQICxif8f9ezFgwxMOvewW3E3fWhjZeP7d
2vg7eUeU2yrfAEaFtDm/pWyntx7l5poSYoJdjuza7MQdNNstFepcxtIZlZMC8ZBlI96Dj+qv3bA/
P3r8i0sCO5H6jN/5t/hJslJpzN778LvZRLfgC5ucZXxsDs2GvY492Y7PZw30lmtniEshh8XM/yuk
uxhHmG7+ASqe5MlfxQFzUqb8+/FAhObMWL6/3odhUX5gGglXIrp1W2YgnPw764Ys4EMJaJrWJTXz
FadqpHfGLNqrV5klQ5eezDxxjYxMRURJ0Pmhgoh61WzhAKa7zP548BHhXpKj/Icif4si7gDqqqxL
vkIkq0/KrHX7ifqXqa31AQRQP5C07Nhy548B4zsgFPjCLmnU9vvyzpfkK0Jsx+cugNztvVw0mehM
0vm4712tJeZTXzJY84/xpmTzhzsDzZecc2SZxl9752lb/lIYTeM30EGZZ7Y9NXeGuFhaTPHI6jr6
xL+db5akFtMVeXe7xAlwFjSwI+PaYQoivd2XZIc7FQYpqqffiCYKqs48XbAEczS1DAEvhfMd/HQy
9zBqNwLh2/PsE/Uij9wSXLuAxWAXNoar5Qfbbg9ayf7KbrPkuUSSMylASbbYAvnu5K3J2GCFM+ip
w9fqwIa2z9zXRf0eMhyuyk+glzU5O7COV8xBMrc4P+JTvLJ+XuY8esDeyVDXcNqdmXsEex1KNtzc
3/yvvpQfgm3OWQjz/jbO0cnOC6oQ45yO8NHfa9WZBiBwgObGN/Z97DBoXMis5fEPP15fIVmsc8TB
hDjFu8Smck4K6CcXcA8L8SyI1BMDdT+1zV3qvowVrHHkNRZfkYJ3xw7yQUDML24eCxDVg/6a046+
mOKqLp7MPiSI7WtxKZfMDiHQTMZtTkIFAiA/i6hfYUerGDr/O0/Ah5IIj7Stv27P6bNf9Q+uUX7I
fNO4wzr4sZOLwa66xGyrhGT+TNkgCjve8fl2xUZ0zpDdGRChcHoYhGza6vz1Z/5lu9YxVua5cJgp
/RQrjqJLwom1N5bJLd+ae/k2fpCYc/5mOnUbPjBdnk/MSjYJ+Il0oty4ZY+ZqMsnXvJgHUVXu1hL
WBD/dm8sS7O5bPMkEay+QUEL0HL7d/8HGOZ/ldtaM+30nj/AUzvc4BGJ36k/UFs0My/aK/2UXP0i
dj6dX3gH8Lw3wpG3ayzhkt55KK0TWemOvJoYWqMNL8jYvX/Ji2TitSqRNMzbbUx/Ltiv69e4R/0C
Wbt2OGBt4ai71pLkViKUFtoN9t33+e3qZCmv/A/5buzBEjkIkGSeUAqC6ePVcmHjhH+Lxjk78Rw8
OLaMTfBJimI/awHDsHfhEB0Oa9LRNyNPcbqFDEfTqf/y4KNuCA7BFzTiWbo7y7cMlnS7bPBz5ibv
LHQeEAzlFbPH9h7spYUGUIPfpJ0J9Oizdik/JtV2/qwoDtQ1C3urkvAlLUen+kAEY8xFr5qlP4Pd
e/1MxXLC1qyZ/518vxhX0K6xwbO9kR8zLVOU1ot4nm7iew8Bs5pDARDv6ala8Hu/zu/1mW8aAiX8
fwG5y1AiwyfLFwUzCDGCCAWFWfqgd0ivrAV2D26sRg27RS27g9s1qW4njMMNnOzRccH6/M+g8V7h
buhw8Aa28hsRj+XIC8xTke/9cYvZ0dlvscyxXG3PVPOMDGKZnxQ74ocElO4Vv26EcUEEhS3jELsS
88PaNE8c3YXtb5j7VxMxjRgyDPBr+7Xh3Pn0mfgvlVuwJ3N7G224duUSHUy2xlVl+/sAxG0m4iDt
vq/jNkKO/Fs4FDsxHhnoLAa6H6hZdE7PjPabPSJ3Kag5g+YV+g7P+AREUGK0TuoxGrcSbjj9YioC
84U09zTvHOEcPssuxErUDjmm3WS8e1Y/3i7f3RyqKBvbz8Ae84uM28PJdi1/SD8RF8fGTtnzN+7j
swV7zUY5jHAGnwMoOvNiQRXJZkWZI6dIPqb0PCLmlEV0CpbBL4MVzQvX41kkWelt626PIiLcVLiv
XhKEI8VioIKN/0ReCM9j90MnRM4UR5R+eL2mBocQGkHDUwyrctEhk3Ud73rK5cvrp1vkC77wcMF0
jUPlzG1OiA9ZR/YZWe4OwAtWV3ttOE7vwyO+touYz/CDJrSUPOA0Jiif5pWDp36Ser4rEB/KDgwX
jqPJNWWWsAFQz58aJnSEIHLSD/FO3cWKF8RrZk4Ev0ryCWMFlPtVAMPpMqDNYtw7tgDg20JZvtKl
pi8xz8BLzQLJxnwLQ8q3V8AxnKMlWkya4vQDoZdKZ9jMQM0FZIQwZ/nCcYxX58WOg0ia49Q5+ckh
95fxY9OTSzOZUN4m2pX3fwdMSx37a8k4IRI1N/5BgXnKMi4WPamIdGk/XAq6p7nvtouzpFY8Il+q
fv8DdpuDZ0Mg1KDORo48xeYVWMoU3luinF4o97iw6foPw/x1650qmVRGzzJayT/86oaSAdLq4cjX
KHlYX+fMruWlxNpnUyb85ZjsiwVV7hySsz0g1Yh338ozdKnMqxVCVFSitAf5uYJOSiLp9nUigLK9
4yKzaC7cSwr9YCNzfmCSdPEDYqGjpaTNqTaHxbgrzgCf3RuXaY2CW90lBLTY78bVzirTkDkAbz8n
8oYgQl6Pr4awS538hU2qV96meaujWbf0OnHnMLFu1mbnBniBMVxhKdH9dQvTUfCX8EBZWYTZocDI
D5sAW1nw9FZ2xKSSrOwpwBhO1ftXg5eOeQG644PlO/EJ87SwJsloYagMkPMVTmr+EfboUnLG9aPb
RHQUWxzrRnOVffB5cIZSL6Rqg1+kDr5w3zhMOZiUYCMEXQCsDECBSBK6bE52532HLlRiFsAjPbmx
u9kTP/DNeAp/GcBxVGAZBDYQfgcLCF6/xaUowAAXWEnpdgYYhBAbCHUnzmvZ1p/hAcBs8u83MDuj
/KZRZ7wOx2b5wI8M1gcCHcC4U4st+cRZjD+BbJuncCUCgtVsaAALJOZeIRXnyx6HECL3AG0IIwF/
m8GaJ7aK53YPbXCQF7m2T9xE46CEFuMxR4XtbSBfRLw9607FHXz1AZloievVM7gbO16VMZOeIJdN
cgqvjTAFoKYfky3mkhCVU/1tXOothv9soyWlFJjtjoyh79ce3sywbC8tGPNMWEm34UD9SzdEl3XE
PgYksVw24TJ12yN8tnqBpzSg2g1mP1MxkAyuwifxYk7XJMrzQPygUIRJMD0GqDJ/4JyPu2tyTj5g
/MdraKd6yF1Tb4BEwZKYJIlB9i8C75JdgiIXVtXPOaQJGGYMI4xNZU6tzrnijLSTTfkfSWfWpCi2
RtFfRISKMrwygwM4p74YapqAqAgy+ut7neqIe7v79q3KrFQ85xv2XnulQisablSK/4fdI4qAtZZH
IKk1skl/HmHPp4irCxnsNFml2UpJo4YOmAkgP9HXvDB6gsJM3mB/YJV6gEx5SABa8Gwxwxrb35FI
wFBQwkLJPYLKBfqlOwD8yIJnTyCBJKNKouBHaMUm70bv6yRfE5hM1P0x7SVh4txNW1gzIjt1cL2v
TuvnBknam5BRo1jJe9DcwdvXPdrA77opLZaGUgju8MIuD5MhcVsqbhwcT7tsx3XixjS4UoSxdqvY
TDccaimowwbAHgq38ShoNqQMZS+L4GJoBstx5qrsxrfU359VhyXyhtBKFWPAzM7PGtls1n3NERmc
JvR07K7N+DlFzQFcBDhiWdspx/IK+qGZuZ8ORBdlsk4xoxyZAfA0CDb2BHYmfuoFWoAfvg+W7pq+
9QmSNV0Cv0/UoFetuJoqC8nTdaN4T5EwShgBg9gD9o77V/3JphoVIjLTE+TKa0EQ6CdyasiWLBbh
KSGnFPhUuEfIfF2uO6BsBELwEtmaD+/qy1gXaaWKpNWAtYx25xR7/OBIhGP38Te4ghSqvy7Y9/hj
hL19P9RHcC+03LHIdpFnaKvb4h+9YcJakTnc4IecbE4DGMtzNLoj/xGeDjxszmRKe3i9MWUdTjnn
X95nxtIXdtCgdgeXwQ+amTGfImrTtegEOQTG2/7WhH3iIfEu4ttw0b380waXA/mVHgaUEdMyk/RH
1RYIsuxWgMqMFNLSolHjSTutsUnWE31nJuaz2oZ1AlJzJPNYpmoqRiYeaxps5FoTBSOLzTi8QK7w
+1pEzV8+woqAo/gM/AmpO8HztFmbemSlB+6garGkIvCkYgFFHXXKUXdHJ4NjoQ4ngZS7HUoe6Hyc
RiZ1bl+EDUlZs4KHBgQShO6v9b4WDmt6uO82kj4+o36+3pIx/PZakRFQhMzCWE8GCkRujhhgWmxR
WSEKUIUArZNZAnCHjB2nvjyfWCARgeF6M9itnZEzRN28y6wtYczde4ZZdGAmzLR6/A9Uqhu0E7bI
T2by5aQOA7/YeS875sojNJB0rdv+oiGwFaRJ5FXo7fkAXPIpS8eSCsJmw7SLnezQ7lO6OIZG79es
uDTWbkQJD+bIfp7hAji07bHFPTajqVau4sB5TF+7hyff5IDX1sOx7A37GbiK29BNFOMtrCdUYwkY
ePxurxdZet8VxhmWy5DEODw60M2p+0VMKuo/ooR/XjbJF7QkSPMQ2Q5pJJHAVGd9V3ZznBW30RwD
Blw3fmoCVOrp8/KJ6tRl8hQxWGX0z+UErpkpGb0IX/enREjEmM2H64x6k/Fqs6PzlFQm2rx6Mb4F
k+TgM42oyjQjoq8KyHKi4Xx3Vu3HyIn371Uj2cNzh6wOTMZuOBf9s5cy8uI2p20XtLtIPnPYFaBU
DpNzd3462RpWFAdX5cu7yq3Jt0RVAUfCBoG7qY5wzOETGo0NZqdDn20DaMB6wQsRtw6sKntwARXD
WEvIeGR8v6hKFDoxclS5KKE5Oi+fQ5o9ROLTjMu/Ja460J6N/WDpu6HqKbAAptmWUfLiNXC5U3Qe
NVuwm0yC9xKRVcfScP6Y0fjdt6dbR47FY1WEMhRFNvVdADto0dCn4a/L1syBnnPO+/pGDK0i+Xc+
8VP6vmy8Sz7R5OFlLHq//wbE6rxgwRObWXZgRqDncLs5FoyhZrL6VUl9OSYQGHGbtA6cLl14SfGH
izgRTCuEHEI56X90wCMIVrjVdxKOoDjsu4iwhk9YoQ2HRd1q6AaQhGaujG5+lHhyplsC0aQyz+Bf
yAjT0LR4eWc/SI5ldl7b7L6I1Mvsp9sfwJHC6oZrHT/sEXJpBivbyruvtRLi8AiKD3hBEDgxyx82
PKCuUfl11XQMFT4DPI/HYvpgyx6hXhzwaUeBjOZP2DQyFrbsaMHihlBMi3nRhPy++yQU1hlUx3MK
dOwR7utvQuuAyu78WsM6pHTjEE37ANChQAQyhWbSxmfuSf8/098BCCzWkfw1PYJqHo+NOkMsDzyR
IxpZHGcaRoHWIHke3bjscOfQvS/rBSclBzvtEQL9N5YIAOxzrgVsXgRp6kn4JoPnl1xXYujOMeDG
1Xcwo/Xh/0/GJpXXcLId6p50SULQPPBqTIZ7rFXlWdlQONjJVQov/GJ+C7OgP+at9I4++CiJS3/x
P/o1Pw9nZC+uUkZfipuvaCsWKaMpH2xgiFiFRTZtCtZ+xMYR0N+djqQIgyTrPPRclEdm1p5mKEs6
yKPX4u4n0DabM833tMZJ3k4rh9sXiAZCrsb9/jCYZorEv2SYBY6au6f5IHdFTU8OpzmYZ6N5Mp7V
bAbfvMbvUOUxax/eS7FhGY9bAXUd8gYifEgCqZ+VIKAwY2DC+QZyE+EhpBXjnIPh/Fye4G5/oVMe
689Wee6bkdgxcV/ws78tlT/cEEAb7RuwwIrapLIK1hSs6CA+hTQ723HQu9qCcA1ybmH8s2/Z1cfP
exQU1LlUjH8VGSORpBP/YKKLADXa+9/nBmysenKRyUvYOEboJgwQ2w+R1KhfijmLSV3evpU5HhHy
LIBDYdGUJn6MhArgc405WXVRqj6iyXOJd6Sd5ylGZUYHc4VrX97ql2F3G/7zaxQQ0IhOQNqCmuDt
IOQ49R9TQ/zZRKNDArog5ejeTybzDoscE+dsmdXhsGSdlK/wdgDS45+xhT4mIQzYdC6I6Q3XN5f9
8nnavcLv2Md1qu574bbBGA7DExMdkQ2vFEBWesifF2HkHPxgYczdNGAcheb0g1xz/DDTRLMkmdxV
sLHCQkAEhVk9QAqG5QWjEM08hnhsaeP74kEjFbFbPKHYehpXJMxg12LF3NcHzjuMxZBBaoeip4/G
h/sF74DCyJJsp39EKc4VdoeJBSaV/1yzW833BCMAPnhJziyfpRXWwSvEXGysfNp66zu0KVuf9+ia
txsslNeS3ZDgVBF7i6nqgk9R3IjYN7Ibv+N1EWHTgjIuvpG+4Cx38Hxj6aLP1ldXGMRQBuzhZfgB
NADLFS8VZV0in6mAsPfSQRZ4kXFZaITaCEBrt9cdVo8oUr91pNGcaTk3RD8b8hvfNm3aqeJTy79/
vO0Ps1WxAuTa+CyR2hLUTL3FLOofbPWT/pLpfCEAEJo2rjZ2EzfO61bGzS7K62zB24GiR2XjT9gH
SMBjjRN3HpYIbtbjDKybLwER4gBtEURgYaKe1A45xsq8DvHbgUIliZe+fjHC1J/OFf90oAuhkKEH
pKbdDi8gJzA03DR/IJzqGdgqnOcCvDDLf/T5xKY+JzkKJzwHD5spRpJMgLY1/K2nq7FEV3wWyixt
I97hborH1crmSL9PG3UBU4AnQl1hDj9AedZx9IN3mJai8hS/S10MV92SDnI2dHFtz/uwvSqzz3Cn
rCW9MzsGoXlj3eG7VGtuATbe+M7ti0yi6JZ4klCktRgqoSBuQYjd23se3+GEJbj1crTRtCxsWup6
Tgs2Isxbv7BHttrbl/Njyq/nyO+htrVzPsbqdNN2dDHcc19wxEwfGAxd+GTSxJNbxjoqi4CP8JRg
MTOLbVijrHvPus/+Etvvdd9tLg01CzywLOLb5UtRS/MH45/9wZt4JyJvDHYtvEU65ykctbHhsgjz
XeXw3kOfQfzBpHj6YWo8JqSNYOSGtFe83xH3ltrPYAt8mJzY8l6tFyL8pvVJZxlSVXI/tnP+KozJ
It9ESX+/e7RdZHazv4VGG5ZqIHK/EapN9jWhGbwRpMWQdHL55MLkdHnyYrABuQynNRmQDvmNqI7l
vXjxOhb2Pi+9fOnJe9qGqS1brzUvHZxmps9KOGBCwLPr4v7b6vsTIwE6TkyMuFWZ1yUftxBX/jjx
KqoSC4Er3x43nHxRiHINeJXxy5GRkgYcO0Ts8FZp9gW6LSdCeHfEf3jBlSwi8IkQBa4/Pum2uscL
T4SDhCt0+yKS26dx63kNuJNu/GS8jwSnCJ+fDLJev4jtTlmt5QsxK8Xxbs1bDIs9/8VTYIdftFAg
uHmU+nl+lFFlTNHNE/gwAV3Tzi8l/SuKWG4BVXFxEcHWRqJq+Fg/NePY33RGihMvViymJFRPb9Wt
1vlppqvz2Di21NQKqSzHpOCrgdJkjERlyd2Jwdup5+GGXxUyhx+ZCo19XiPVHOCO7dC1T9BG58pr
N+6r7b2CtzEkHnFU7E/8Pa3HqwF2oUc/JQA5Jme8Pr6/1YqY+37AOlmXl4pPgYZ4BHAR+KdfVJ8f
DE9MEQi+6azXwLuDL71SPmY6iE4X2T2qr2pV9mFcLN8ss1hfMoyXp2MpQ7sGUD71k9e6ndiIKOig
mMCRJIHobYFaFzuybvMOKBGKT403U3DxadmFUgeKDgN71LH2Y83hXxphc6HXdqHtGglJEfU2vG+Q
q991j0kFqz2FeF6jJseEFBXzcWY0zIpszsCmoTcahekHY9F7obqj9UFICZhGqgsy1N2tehjMpAiC
mAN5LiiXUPeYe/VThk1sJ89UNOZI57LgtkUAxe98Qfm7HbrFYN8Cp6t2pFjqRH3/jWpE4AiSRF5M
b/MAnX4Z6dik+7i917niXIznY+smzUFC524ZIdfkdhF95fxDLEok06MxgScjunn7EBU6YHuckteT
JaWbYceGckcxzCV/t7DKc86lUxVAFbFnbHQZWNArpx4dhH4j2TD3YYGFQrTESR5MFvGSbSX+xzhg
EhYMYIB/EG4RguYKMRajK4Tzg+lTMm41FiMgeWDKP05yBs+1eGLbTXFYj6OM1pHY29LNA9H+a+so
cURCTv/bMwLK7ZJDA8uEKLqZekBiZYk/4xk+K7eMlbFoE/j8ylhq345ODDOTK6vDuXvFocIIgW/U
xuuKa6Tz5ZFdzNOCpQ7VWWnkHrDl++a0K9c5Vsc5ITytDDEb4+VK7iK1CWTUYPYgoqp+a/MYdXDc
+wMZ0wq1PfgB8LVPhjeaukxirItCmqvs2qeTasx75DeeXurUsYv62LqlKisSHm4kscZb9p9pNFbs
JtB7L2vWwBrxX/ywehm+9+P7wM+e1eYev3z53TMZuiCF6hguvdqU+p2miroADYw+mA2VIBlty3Sj
Dpb30UZ5THafT3zt7ugMp0oe6hzFSXpnp+npuYf7ny5kJK1OiC0xdnME83lKr9/UoajQqJaZnyuM
Cc3mgg2xegL2NtElIt4CU70DqLQSfpgZOvLTh9RvU/mZdHYxWd0vY9WTxk7H6MLJ5VuqAVZmdOJ2
Xx/U9RGAnZ+F9eyJJBs7eFT9fe34Z7zOt2jxHEk27tN8RiHQ0sG75bmNBj+AYTaTBRPKly35n6AM
FGTJDwAaYmmP1I2RbkCKJMtSROaUTbAtwd3y6VZ9ZhMcDhNGKQskKm8+hNzdNDHysZhfi8rNZwKN
6dasKyHClRT5GADZe4kA1ePY3vD8zQsiX0ly95KfN9usbdMjNg1SF9HBL4+7K6/h++Gv/2jWAOq8
r6wq9zWXrygQOaL3oIIO4wDJrt9cMoGjSK7QAsaBbPFbDLIWebWYUdVj8FMiZfiX3BJSokQUHc5Y
kzqPPfaY5URGqw8fgAP2PMFVyc9FZMEV9B3qsgBL5MnihXRprFkoWq9tuZID8cLkPuBqWvGxyzFF
tzcVMUro3MPHmmdZiwCXXMYvJ8MTx8BPiTLVppmpCBoJ2qO0TbfZ5uTwSyCKQ2k35AvAP5Q07EnO
J0d34iDbIP1C9bhEKsgu3hnfzR7O6AhBFG5xt+Q4titv+BK42NQEVMfGk2FszAkGTB1XArndA05i
YWq+KHyFW71SfqE7yEtpEdKNFleKugnaFA6lCZWpCO1QYeBumQBB9JQW4wBHPuXENCVgAcvaFSCK
T50Mni498npJZglGASI6KBheeYHBoYv8uL0s6Clw8Gm6c8iBxBYvKzZqN0R/kimQR1Nq1WzFuyuZ
YxumwLH8ZYgd7+C6fdYMY0w8ZfxBhhvY/flKi+gqNSSNjO72Y5N8Cdb9+VzCwfYn/rziDXk4MuJz
U4vK1XfBOda66KseYTZNQeZ5zYU7YsVUhmIEZLsjX1Ix5mHoq5pQcFHeyERtYoq1ewKPPRrbFLSs
Q7znl/QUJvgwFTadys0rLUbnUfCeg9Jhp6VexvY9IkmSsx0nE/4EKuPGQb4Mrg9U4GPKm0PViY0w
uVLXcVLyCtXm4MJnG2m48YoeUMBt9sUWJV6GtNUegqtKLGWbeUoNZ/67iAMqjvul2TxCDf7a0Prs
6Oj5GJdoUMnUJJZNPI48nlSeKAbPPI7w6S/9AuYubwnQIL70tLoIh0aQ+qDZQI+EdJIrhJf8GHfQ
4HQJ7RweCiWMo7NpgSQwYcLzOvVLeG5NNy/dnklZl9MfzQj07r4PWPbMwmPq5VeylUfLwwgdckq4
Ghjado7LrnkyPmxQFrBlOr14KroBZUTK7GnylA9Yka5S1y2TarQdvSyFmtkvbl+ffpJtIGMVv0du
gZv/h8mECTp4DgUoPpLsxVID6AQHDqBl+BWfBTmLTLq7vUC/xjSrk/3dEs9jeQFfAinJ7xmTNk6f
ucONNAVp8GYhQ3lNVrFIlKCu5qiHzuqiWd7GYub6oLskDIDPpaVO/HZxj5Ir7tAxDw/vSc5klmem
suXrCNCOZGsKBa1FVs+QL0RTIo6u4H4TvzbtjVjjLZeuJN3qYfOxWGmwiyA+mdpeLP0fTv3F3rpm
ejK5qsgQggRHPzozzCsEUMGLNyePI9OLBxpkvj+vuWbmLyv88GgT08qCs1qPNIxZhvzzCXjWqnW8
+3LqVP6EaDdSIUAInr8PU/sTvPHofgF/gnSJFbt5v/XreM28WyKDCDjA5EoIHOfnjQwzniTxHXr0
5sxKeQ9EJF488Cf++BtWa+l6rwL1Ovz4ycAZ2J/gtEDLMwrgNvQDnwUUjgYEE6c8GuJ9v3K3+ozC
S4A9fNV1OeN9uw4djHhjqsnd4LWmjy4TUssaZsLRp7W5hmlv6PnJYOITHmKgc5AA81lai8kiblqO
SeCCX8JAVO+x7/G52MRqAP+xKR+2qEY4YxKH1CB+H0Nh/v51hldwv1sV4QHwbZ4KBd4LJ/YohOGh
2nhYecxUXSCs1Dm/g33KWTvoPzTpMOXBtOKoLEQCIFmKRTdnh8oaTCgdgSQ4PJMd4LxixnSjXOtv
nxneHbUUg2HU87U5+bgSo8TFoHeFp2X6/hWBtr7mxtMK28MOtZt2JraPheEvkzUU7cG4Q79/2sUY
olihy1cmQOTPcrA/FiRVxscJZo2fU0LwK9NZlucJ26ctmZr0lDLTH0j9wf3CKAjS3mk3Qr867bLN
035f9JaNEgJ0dpiO1syZpbCorx3Oqz8NSn28ID8RXNX4l3EFRMJmzpBk0jK0dJiBvF+gcmDL0QUR
JsbtC96EsR31DSfMtGi9k5PzgZ6l9mjNwVYsmumYm4/cnlWXWwgdqkhhs8hw+vcRjs7svwjBdu8b
zkpxvtGWT2AxsRHl+bq8FP+zK7B51GYVsqwXV36/yPYxnukYtQ135aqKGtZeSDRKhotjdnb03tMk
cZ4S64+1diJWQfLl2htd1tI8E2SxEr0cq6ZyoREeLPRkTMgAdG1QzJoDtGoetTiQvQMlAQOD3WfJ
zff+5TOQj3YEadnoKFIWDn3U8EDu8W+TN/G1U65k3XxtpaW8mmSe+Ma47OwsLHf5lqU8gHNpIStg
CkVCJ259pwse597qfRmhxghO7chn1I5MTN4xADNLCIw1c1vkbKefoag8bIIuUeBKa/V6ciu/ZZBh
As0OFFtZUU02hrLkxLDY9c5JSc4BBfBRQ97YMGKG2i8+RKeAHPoBmQ80XbkUMABMqmtVzcCksZ/o
TPLf6xtFf0nnujj5xb8kJqZVuXllUe51QZxY1Gk9ImbaIJPXKMRLbTX24IrmznhaoJwtLTz91FZp
nyjw+UD/jX7OA2fIgmYQSnNW2ogvbOQCn01jRzcUNnN4ASuCn7nSzvFCFIw+GXVfI+RNQdCINtD4
nMN21zBBUzmPCOugOQ3LWW8DDuFWukBP44dOWUqTZfDHcnL5xu/oDtg7TZtfhj2gttAdMwJh1MOW
y9scy/U9fG6HIsgsDdDZw3Rk7ESMq3V3qd5tkGl059zirOuv19YqeatYQNkYv9xgvZXmeMlNNnNk
XZlTaAwr0pOnd6L9BBJ3PgaxwVX89ukfotae/tTmY8t4OLYnP0VQhpqr3E3c3lwj5pfVtbR+scpW
QWPxPpR75sY4JcBMeel2EOnndHYi1mFWeVz1IXvsmfbTLECP7FnXnKasFscmQTgp4qm/u9dW5iK4
stl2CQFgL4DKclbMdWpFquoNEn42pP/umsPY1nbQf7hymeu1SNlQQsRM13elh4g7cYyb0Rkj/wtN
Hg/L+bUqVzqmylkeZQSVMPshfm5xZk/c7XhTeUtbn+JqWvygEn07x5A9+YfXJWXPf58BOd+8Djku
5CkWxil75+Gi+XthHoptTD5GWEU4E6BiEPzGgmV9JHXBU4F6zfngP35VT4b/Ft+YKLMWrnH9yEtW
XhvVdbO71QS0OItqR8JKPbuKL7kBnCQxLkbRqnHvH7HtICNHEIPUybShPLh10AZU1vzPsQP1y1Xg
xxha+GXRzTVFPa9vtfDj1yFid1tf1j4ju1M4DsEd/LLmnFMdkgKRzRs6cZ+u+h5h5FlLyBYBTE3V
Q+49fN5VPg+9UTNopuBiCgv6twO0XpEkKUZhEsLrPlyxvsQYAwYXRMYyT6yPxZ+l00xI3uryg95B
N+5wpUmVN1cdf4CWQk5B5r0/ebDCkSOyoCeLIZT3MYXqXZDFyHNiSrmQZQNEOx6gel94+Ad2fxNr
5I5xaFHxIsFxNfO+zW1sC80VieBk3Tl83logd468TnfT5666Sqmlbe+Iz6cdLnA3vtSg3oLneRDk
rF+6n8ZJzy22SxNOFJc0PK8N5cdp6TSbz7KYg5Sh3DxtXt7rr43KqYv2Lqr2BtjZjvkw1ihtYjKP
aKYXuCUK2lpOtDkrfhM9uzRD7rhMdwo891z2lKPkSFggyEkRSiViS7YvBk69ib1hLxtPPn0oLo8s
4JFnGvQ9weW1+fq1ixSm8phHv6F542ZujBUUFevfre1jEADS5PHyeUyNeOYjBhy/tFJ7XFFRx4wo
9qu/bFP4gRDQvQ1p+fTH6wa5u9DDQ8+9pcYXxPPXIVOQSdGbKM+BjcrF+YqQkPsanjdC4Cjt4QTA
UEcSzRDmtNEhFoN9GxvElD2ZXwMF9ApQmnCjbPykRMqJEemmZ9FVsuJdP9fSgdO8nyKaV3+LO3J6
a9jYHw8rNhEAduGNli1LwfDhIzNDBccZhlAAa2MwItzpg1RgD9RbmdfmXxryReQDCiCEoYiCUq48
J0WdAHgxus8TN9t/cDklriBDU6d4UmM8fu/oIrYqYq7POrXIfZrR1g/s5ldzP0gOM6daSla+bw1z
hFzi9pi3JC0Exd94jtvxMGI30xqfPeLZ5IizKeFH2esc4b1p4Zl2mDd4CIYCXlRbjyz6vo10wI7V
uM0SfUZ5wz0UvEyTI9K8Ux0R7bX9TBO3Qv2HncnrAykc2OT4kABwj14zOXzP+j8gtn8PH6oECgxC
YhzidGY6FL2p/jtYFbbiOuFJMi5I8tHyYoV54NwJPzv0Re3f6Y+ehc0dnisKlucCYyjIupcGm8oi
mAytMRNAqpLowZYUDaPTXLRkR6NPzewOXz4aeZq/EbueYLBNckIMGenyJ36TIIfqfnd6O9QVGfGy
fKJpZHpLd1783NCySVi4IcwazvGFZXsFBCfTPLOEMcHSK1S2EqjOabJEdjF9AYjAID42ktxB2gG2
iQt5aGd5UKe+snzm0+/Y7ieGFNs1f63cCp6g8T6gH++rWfvgGlnRhVOFT9BQ8CAQbTvh2cUb9FpB
rgZ2ioWSnRftZENMxf0KRPu+I72cOSVCdQa9HDi4awerslkU3ADQEhbxY1HMW24KlGAyvn73/h4T
neSKk/AX2eWTCblZ/k6mL4v5f4h0itUES4lLSE3ApkOMzwWmfsAk7UKO72ZwHsJN2pWEId0dvv7E
aL+BepFJgxbAxi08prnbMfhFhAlb22SpxvLtSVJytmC/CEk4nSN0Qq2CRpSfBDMWn0Px++g0wAMb
K52G1eB4chuPsTCLTzC4YC89sI8pakia9QurhCJghLrgfrtHmFCYcW8GN/QKjzUzYH5Y3tBnHa40
6aaShywIuBC0xfic2MHc0SJ80IE7wH71tfgj8N2M1QN8eC/5ANCYHlTT59jiwrex4iZyOOL0mWsI
aFtzEDEkFZaLcqHuCF7bcONnFFJidGAxsB9fkzMRJWieUf6uC9aSFAtDRnLEXBQoetNIdSlcgsGh
mcIWxiZG44PEmu1UNN6ga3qgHkmwh+PpwM4/7xDG5ezKhqxgOEv6IypFUGWnuUXp0v/xIMZkapD7
kU8L1ZDJMTSVBRYpncUAUwb6f2QF06+T7iSUTICQeiMcIX01gDupTrx88yZ4qMNwDM7gbLWBWlKV
EkHpydDzcpjFYxmVjCWZs5XEyBT4PKj2wqdjW6JyL/9EsXJLoQIi0b+bRe23fAxI1Pjh9sQYTjcL
OzAkvYqYEFSDRJwzB+HroZYKtTBFWEnb8/csPSJzFqeodhVm1g3JUdruwxBs4lTrhO/O5J2GYMCC
Y1b89I6JYica0cWZCa436+sqgnjaeNSQBOYwE+uZcZZAp8JTKAWo54Wu6G6PZu1MddFFr9gF82yO
ggesDqQixnTACmIwf9f2hpdndveBO1F/+bxqCog8l0nCyQQYo+Lr0dcPajjdeQafeTFnycxyBNa/
5KmF1YUjLsuY2SxSdqO+AKaC2np7sCXBCYnqG2U2SQUK1FNDw+Uic8Ipdm9Ml6NFH2ioQTUC/9im
/ZYc096f7KMaSS+f6RufuN0cqGwp37YukF7gtne6OYsxCo/2O9ug3dbAw8BcDcVT9bXY3JLVbj1G
lCrYC+ojyzeUqGtUx3yyj+k2+TutVZY3TBzJv+zN+x9pp2zJ9sxTHESWrMMB6EGmZtNokC0wRl4V
RwntfO8w7UYxiOJjhmjxtMY6ENJqDJeMnBUr9XN/ZLTI7fhMbCULC4DD7bHQd5qhCqH3c8k2eTu6
dV7EJvBcLVkkb4lQFJqpymQRxszFeM8bV3HaWRz1mztV6iuMl8oGWAD5A5uQ13wps1H9SwhYZ1/q
sGRFunJRvc8KNzgFB0ojIH2KjYnd/tEo0T0NwL/VsS6qZu9DYxELhwEk/kMfu5PWfcAuChng18to
YhnaW6xs3+FwE6NRwveUrZttu/80zi9cnnVlvfH/9pzfLkr8lAt0NyoNTE5TPo8fUR5IG8S8NNzc
IJxiA5Majq+01NywZb/Sb/ncg+emHkXXHBatTa/ON+QEU0XaGS/9ZMpptixcZzNo2cMiJwyQSb2b
iFVQh6rEcAG6A7ZmBBDVnGiUeCMKcYF2xpiWz9Ar5uTdQtPSV4wW9slF3YKCuA44hiqNdBRuBv/p
y+7367kw7A6qi6K0220PIyv7RUBuv3UT7dtrUaLVRKPxy7VP7QVg2n58jfy3OsMW0j098Wljz9+P
Azzw/mVB9hFtPdEd31XiUGdSebFS95SdTgzyPdR8edGHBF3hc1N+FIc/3yJsNqO/7Jxr4JkNEpVW
rci/zMNqiVE7OZ7sxO0i8jxwoD4clps5JoLg2xivQ3skLzp8kuPJT067M7ABoyLjHv8hhTtDSbGG
jvTzRto6U0mUTrguRGEYAntdjQn9Hv2pVz7jycen9ems7ww/5Q9m2pjz1FNwxxzEDYRGZ8TbgC0U
WfgMYc6YsaTD1qUSKhM1YBxawWMz7neSvN4la88CZsa/Dun6MqJEsp+bQvLblkODK502ZOjpg8t3
YPTIjDHwzAU/uvWHdDd314XulW4j6vLmgggCPv1zW114JpMPyWMWthf++t5rUVRdFKD6nbhI3RWX
kwsUAmTAKerp1XGuA2QnyMAFeAG6IrkwVWAwjXLoDlYABS6o/4vM00iXxhke9a3YHjy3gIzxxWsc
Xe6zBrVBT2AgGUNZCjrITkwSz+kmWaL7LygD2ZF1P20YX5DbaovNRjS01YWpxfhtwEQhNIgXhPOa
8FCW5Kzoi0Df8yzDXd7yq7hr+FXxXPkd4H/yiGWTtsJUtCzPNTo9J03RxsPn4P5jW5ofCUcG2NxN
XYgxi7o17uhicb8TAQXNExflaYAP4nRBgsrRVOEGYyoSglN7T6ztYFqs30G/ySLOLZ3Z9ohEni9d
EtGCAK5sqgUCNETHIE+ZtdMgsl9Bs6Nb2DBEM34gdoJQk9ZIlOOIOgwRFVL13KOzUNplPd4j3CIA
8DSJIKrEsc98L9/S+9AFqM3f0Pt2v/rJJJ+5bsr5HZ8LVhKoUFgoWkRHbDMmUwontvw1BQ2ReUIo
wW74hoOhxfqJg+H5DJThTzHEMtvogfqF6J6ydBsPsIDwzGmTfXaP/fQuwromE4XsytKI3+Z9dGIj
PO3GJ3sojab5oKU96q7P+ukMPmNjknFYlmwZJznsyZQNSt8Od9W0rivVLLRknQyzywfWzh1RlyQP
rOLjlafXb1qCEYHC/dH5EOXveaygeE0fTvlVkFuWDenaqJk+17eECVOpuG/bVF52D/Uvw9Iv8KSU
ZQ+FvJwum0yzSeFn8k6Huae1yJfb4Z451+uEkb38J45Xv+/lhB7ok93GL5EB8mIO/NqMmDK80yQc
oAkpGp1Zr1jo5CO7eX/ChkgHOWutsPt23sQbPLEi6wDgG2l66oEJg10aPa6nLxJWaWCVucqfKXuu
dEU1sAW9xs636meakDdSNt2veXMcppIFrtd+1uVcKd4kwoDxwqRLTlLpDyTtR1q9h/ilN+WTYe3k
642bCeWmspronS+9YiAQrbo5tetnQdgoSKtLssi+Y9RYJxxdTJLkl+ZkcX0yJohB4p4kJLamSvZF
usxk7IXxtx6F9VyK+bhM1JDwgbfXpzzSg60G5no06slxK2QG/7ClngM8EEr+GlrghjfFR9kMexUn
xPCL/eFdZo744lraO02pnFOxzhig6KzbffFKMeGn7r0ZeMPfPhsa46L705tykcWnWV5vs+/8AVm9
BWzymLwW9Ysgs1afTrocZ7r+IcYvHfL4sn3vcKRNGibLLaojlbWh4jBtfLMiAjetjFwsyN1siDBk
RD9tDBi2Uj9hrd4NZxzmwxn/s2rM5hdTyeMgs/9aqLCmoD4gUngar4HDDVBFY+B97LO4ht5cDeOH
h7aDimKj7AqGEl9QfEYZMe9O6AenBS6w9vxKwJiBxjWY567yFReFFtSrkj4HcNvTLDpL+kl++dfl
jCUQG0RCcip78MeEQQq4+Klq1dHsAWgCNcuuDmLr6fTr8fRhg3zAW4nJdj1xJVc+t78YIZBMLKBv
gBLysGN0LgLlnYxEiKQxfLIsYn/LRb2RGRsyP/wtfHWJkvx1VpkAXA/UsQxemismaVs61DCSBsEH
Ubig+Viiq0vchi8Ko5Jx8qE6iVdz8jQltDpAPCunrxxE0TkcWwfRo91ZrQ0p2u/8zyr2Ov/xy3mz
oO1mNtb/aa78ky4a/MyywRhhzwYAlc7QqsLPEcfTkXaRpQhFC8IU1MZI7Jdca+QWoL+jkKGjRFLH
UhT5SomAEoUr81TW0o/1kFAWWrSbgJZCA2fGjdK55c7o6gU7kecW4DenIpJcEgAo7DcKw5Ejxw53
ZNJEQHOodDMuAAKeSXmAX4O/4DHnWKXPpEvWYg90vwSLhbQZgo6gGYGtYZfD3qqbMiVAJCitcqGJ
N9Dcom3vuDFoE++QblD7CvkJaYAXATAng3Viwe/nG/H1iZ+gmOHaxw6FLheGHFBLOOZ7ZL0xEFx+
sGNxA4zOdRR0WAwcVIlCU81CBvUDdThWWxh2Q5NACFLxDvzkH1oiImVjlncid5k/PzVgh8Rg4qIt
pFh/gmOkyUGg3Dj0wfwzrw8eT37lc7uSGLxbsagX3hcaVcIGmZhzNDxIu0ZSVWIPmMIU6Y7dIj78
R9OZLSnKbFH4iYxAZPJWZkVFnEpvCKcSRBRRmZ7+fFl9/ujuaksQ0iSHPay1dhJVv5QBI8Xk5WjH
VxYuwVcUKWCfw1wGtflcDLb5WDQC+TAScGhhY1YTE6dqAc0ZDlc1IIGyf6RAhj5cfZrNM9ugdyZK
QmBSNauPSjQJUHW84933dcnXo93DwcGQxKp9AsMmcwVB7s3gQzD4eWrAjY+6EI0f4+Jj4aLmDo0Z
BA9NaPIp2wsZ6y91E2D11hlBrKeH+v6jZ2albtcasHaM/z+SXP9Ij8EZ41ifUivsVwxRCXlAI+BO
GstIp0352159MnkSDGAAvYlHiYFK8RL5qNR+SwEevtAEMoQ98FKgp5Q9WMJ17bAViN0ivrB4I41p
U1/gUuK/YCeBFa8dYBdg1kniFISHZOemsbKgssk+5KdYSA1svJuDxQ/ebUKiTKMqMvndB4qrsEUB
lsDAnXbgJ2rxPs1mIa+AuAug6Y2gnsC3+cQMGqDt1PQA+AouH3jYhUtIhcMnqV1AZQPuQEu5FfiE
wVZGb3DoJFQn1Nwr834gaCC0VCF7v26nxdxIPK6iUQWXtq+/+B0g5i/ZXoOdgsIVHMPG65ARXkog
npEwYdojHC2GBqawyTB7tgsNAAqBy8zOBk6DqScQqoNJOZcgQ8PsoKJL4hfUVNdDmm1QCAJ6MwYP
KF8SLDQq8bkgv14rKC2uVjhAQQsJqUNU96yGdANy6j1ruE0ThJnGxfztVrVD5p/zkTxswQFSS2iS
DW1MpLZBYNkfUneO5L5b9CDWEC1xePv+dmE8aJch2gzGqFeHNzQhGrtEaaGwuELxRTdmTAMqjeLI
AS1n7TJqX3xxsHUo2FMokHWJGuEzCuQoYamPdDhKZEKoWIkUxyl2PrDo791mmN9taZFtSBDmIvPA
TpKyAxnWQ0GLEzQWtRtQXzbbfY/uItk+fRKgV5C2Y9FC3ZcyEyysJnTYz8BukoCfRN0KouWSY1yU
S7snb/64ghjd1Hvy7qB0QKoYBCDZfxpbosghULIL6A++6SClvDzlYNxBgpqsee/PxDQA0dDZsoz3
52iQw2K04xwKE8CO+ZHGKWWAjQVklp/nrB+kE7LHiw6YL6OHkq+l9dkR8H+hGGp70PGuS8CDz6N6
VggYpk5b2Pi/KcN98ZrnTgnIeqQjFQEjswfihpLk8axYf9k65t20nBLubLc1ntAR9R9vGA7DcipP
GpfyCTAJuVtQm19v01EmnpDNza/HxLqh+QJSdJGzpF6NmAmMS/agE8Jqj9EDBtF10lkIz1P1CA+N
uOLpBkCYmiFqUM+gDWmvkXZobWWMZp/dOMZC1JA3XBEH6k+wCd0+viok+lk6BZIyowLHQie7lDi3
LTlhlRheP5Kp8Qf2iPBJjJabsE+RS5Ngh7A2I0c/Qn+BOUZ9MOYic7SDXkORy6szpNIRqqVjCULz
V2gIQbrKdBMUPjArg4VRjm4v64YsVQou0HzsNFCqpY2XQgsqnhAU3iVGvbTYE6apJMpok9V2Egc0
BcncF9UAE747O2nU+MjbhsYYtTibfZBliyzz0yTzihIPtYAsYwzRGAgUK04NFCJBVoZ6stRZJMZ3
dUFpiOqGWohSKzTB3MIr9J7h3cMpOys/SQTVOw3j5Qne1/Q+y0NkU8BNegM0jlR3ewqucDa8lTON
XZZg8r8fClzD7rAxzAnfOahXlxiAfzoPqUvHZpQWIahGQO8zTmYwG7lvM+6jD0cRWOJ6UBoKxGMn
X6f8bc/EaebDKSwKt3Opjk1p6jH6FMPDlRwUpaUPeDPaST6hYKWh9kH6vMJzvENpHsDFhiBucsKL
W6C4i+KzA5rg6W/d4pCHxpy7gQidxh61ANfEgsYYicfPllqHlrIrt723qKmercV8H7jKvFmQ3KLM
DGBIR1BBIsV/sL/gVQsVR230XGmjC+VM2ImP2R4mEPoMWggwK12DjnSua2I029s8pniS4FE2NjH3
qajgGy8BQ9AucLswgldbv8Ne6wdQuUaosU3zoDc9wQ5dUUwbcTvirIRofCRhaD3QThMGFyKG2o6q
ir4C4e62JKoAzwf3qTfqvD7acMzWXXop2E9IPJmfUQfZYBSjeABi/mi4RLnGgLxsvCO+rxZSC4+Y
NpCcm/k5Po6wWQwbh5lpRw6bUY+tQybv2EXq/nsiWlmutc1xEMDNWw2dRgpKoVxC/AvuhvfcVxBE
YFdg2+0JeWGD6FsS5R9E7RovJ2aJmunthKRXTXWHu/k55+Qq3vDFxhnKkjHqy1hwoxtk1t/v5hl9
zqpTBsMlUDllAYRMR5sjVAN9wp4I7z+7nbkZqDNyKJTpQ0rogdbACHQ13HRmaIshwt5wJHmEfHhH
sbbvBTFWzFqkQugvFHeIh6vI/QQ6cSUJ+lDQULuA5Omuv0eJ8jUwd7/jUTdyKQlPHrm03uAJFbsB
vCt05tlotImhVUBznRrUImkd+FypRW6xQkuGTBeER2JEiITO0KDClEKVr9p1A/CcSKlYfUL85KlY
gj/+IkUtIEXm64OYE6uuEqFrQ7nAo8r6BAy2G8GZEyJOV8bk9PeXyL7TUu/bl6fqKicssk4rh7VY
hbFzodQSyoojQiI7slhP9pY9yAYynbKELxVI5AsX4K0v5eL6duG+yjxwskq0CMom2WWIaTdB80VF
Ol9mSwUMqmqVPDvQHktCoFqUAlfxOzJ7/h1VHhgTzOivJWLEuYC53S/f7W2tvCfISw/8JkQja/r5
uDVKPSQ/xvefmjptS5kcxC4n/Pc7WFJ25mZStzjq+a032F15muSD+QURXle30GawP8HgVDpjfMFN
H+WbD9pYuGUu+CJCZObd7e3UncZyAvvHHwLHvVH+yqSqx+4GNy+3B6WNVDEiY+hSDYGhgHrUXYUY
I3WolhkBqu9IRlLzPlaRRPyaKODiOxsgw2wZACOkhNLiLy/erd3eKN3m5OAPHza1mAQ6JhHZej7H
OM06G2Hu3gDOtKUBVujZV9BzqIS9AYAL8GH/ShXGkdazh4mNL4rA+HDENbilZL5ySzPMPuUjVmXw
Qv0K2TpHcyvOpIsPTZCcHyt+awhrsIOSOOKSyLtTtR0VSDOdvQ68/h4e53ojYj+nD2KtSNw8KBdF
boCMHJocziOnQAd4SqugLASlyKm6eX53NhwAjseAnMCtp6aa2HVn4zqTeEMcOkDXp+UiEekUXGeQ
6ySrgSGxliImOTAVEJr5kipDzw3RV5A5qvP9BUJVUL0OyaYfmKaAOWHN93ZgsB+XEj/H+Rqjz4JS
Kfmy3qqWsi9OxqJ0hoQqLBWgFEy1rUogz2wRaFRHEtH/0m/Qzlpdh5QhwXmyXjSEshdYYEMKaLgd
WgDEh3+q09sGdQerDKaqR5/gST9lVzT77eWag6ZNQr30zuFq8n2MJRjwZVKiUHjcm3rDE6o3vFOi
20B8mkrjndlrnfYXGyaxAZu+VWf6pOL1SYwJw1RUzvMKAKqlbTSkJnLS/dkcObR1Dd/5Mgz1UD+z
Ktwv2bIEbCymJXMS9ZA1nr4DThBdNHIO7KDxr7HJ9+m4nQLLpjSL+V5jS8Ihw7wACQusSVvD/kHr
JN58QYxGA6q+nIlpvTewKca9iTqPF3it5OBVqwhKnhZyJL9kDYm7vhDx1TaEaopV7CZkxycA4dCo
fU0LVF9ImUAAbPdAy1OAROTrQS+DH2yC1mzm0LvtR9itMo8MsciU2foPeFormyj4GwvCMwZDyFfG
0+bHsGV+dkSGhuBjyd+5mk3CbW4dCbRbkFNH7KemtiAoYSPqZUNbNDUhDTXqTVpzkoyWAihxpO+c
1M6pvAi+izJ892Uv6gENuJDZBMSEiZixdVGlGK4zE8LWQWYWCFIeiCdl6qhbUbWJHOTXphL8m8Lq
pPN32qZvPSNY35hS5fz7FDhijGoKIpFAB6y9KwQyg2zDbdceGOsMHQbG6/A6JOEtbH5k4BnzxmPr
TLG4rhhvbCAW5ePBMPUt7u9A0yFfRRIY5VFYfuQyKr8JkDAm3M4A9qdYq2a2f7v8AVOue9hQVjxF
mYQ1oGPYIq0EpIbFfgnuNCFWDQSN3Zy0XkNYsDlXc2iH6250uYP8G26I7JNNcQshmDvqFllwdQFS
mgaYMh28GVQq28D6Ku0LckxePiX7UWxrrJk1EHHregEwIfL9DVwPsk4sqPAC0Eg6ArsFP5A46eKG
QQooDhbVXcgJkCfAGwcfjpM8mHynw+PdQWaNPFft4v6pXj2liIZLZmL9WSI0AAb5vQAuC7a03OVw
Vfqr6pwyl3YswbOOJ1SMKL9Thc2q/osC9skTvDDj+zwEhmAN8k4mDrUSQcQHPpAIihVnYppXyc5w
wnYMVW1DCbD2YGiYNEhSecWK/PoDZR+2woAp5mxqhl0Knox9pbAMcOqotu3rfbZIFwglCdgzQSV0
2JkJKMKPYFOmo58vzRZjmLRUUMAbeI2JH4FIqu3a1BGV2gO/xUZrsFYah2EcQrmf57ZsgkWhRPzV
S9gBKXbn3d2nV5vkGr3Omrw9EYQr/C5Q7HqNIThBkIs88cMFq2bVEV09hkQPs+YGoeYuJKsXpeog
QFscoCAi90ZQMeyhuvg4vFZFBC/Jv0XEt9mJcTi216Cxr6tsVf2+nf5sQI4P6+FCJCUie9SSXyda
F5sYjITJiGelrFhAO/CxTUpENIL7/gY4dRSqBdM/FgpeBQ44rnXGvjsHdZyMcMGqZXNuZ6TuILzh
/OyJLhHyAixHWSf4IwQN8MpxaiHA1UizEAdgwKtwBS28oCR1VQSbssP8+UKkHUhBFcSLNxvZx1cO
MpKzu9cMtJXdG/3Uox+Z++IapuNLNybaJ5LaC8IT8UYV9ZesFAGvq4tKyfAwmA4o/p2NOYNl7evU
iIcLKOWHimrWKygPkui8PviEKD0/os5ufo05URNHchL8IZifkoU6VSgFDL1TgfFKDMuvEGQZHBr3
ieUWUfoVrUcko9jQbZaAoESex7xNCjbZQ4K+CXCYCOgxtVjmkCQpR5YnFi+o34JRHog8/e/7h4AD
ghPIgZxI2j5bBwpTi7fDhnx4/GYUIOQoq+b6qdh4PiR4UYetveEZYvsdXCG2MdsqGnmjx5j+HqHN
hXquJCzm4fwRELe3CDY5yYRAtSWfCrCf1O0opt8f+G2ViluS+nXY7lLFepMYK1wAoeBlBtkU/FQL
Okr2UCIATRLesLFA+5Hau2i7YURN9vAS7z5Hwq7Y3tBzIGJAErwGwDuothwiHWKEJ7J4Ns7OSPtB
Mqq9xMlYHy6GYNPZP0cpEsgl/i+KoAYu5T10yhBS4pQhV7t9TD4DVVeZVR9Hi3tAy8Ah4fHvWXrJ
5cCovi2vIPJjrDnztqTcqhh8++54YziN4KsQ6MGHwS0iEJnvyx68AZY3IapBSO4IyCpfZPvvBXjF
u3Da1n2zOuJcqMdsoW45h+gj4SJqVdYAHlDneUEBr0kRC144iX7UKAi8UUWBn9kQBjJVd2y0KggF
KIXDjt0DJSxwANyWlzWrCNsrVC0KfiHvnRGGKzB/QGCs4bsUsUO++7Vg0rynzwU0PHX0Kk1WPUS1
Msk8slfDhmbK9VdANNfEu/gGXYDztaaDmHE4PdCqoeMQ5M8OObaAMpY26QQqBhgDfFEruqFU0Kwd
zD/ITB5yq9U0t0z8EWX29L5eAlDx43wc8Vo6Nu437G9ygDpOAdqv5xBdtQiIjtCitZIL4j/JBUXw
4wCBDALM44Hd+0Xi/5naSLsq4FcfVkJhqQqpK1keXXfUrWiokSTAJMM95BD36zdusae84fx9RP1c
wGbAuv6w3ZKLwVbOI9IbWGyYtjqiQtw07H7ev5I7DPTwjDvyGKvw7e+2Djwc7+9cRIqAO2iJRVp+
lEhwfkb9+1h/mdczst2E9Uc58HLc6j6uHOjmxsKIxNS7UuQBng4ghBq6N4b/732HtcCSVCHsdoqh
AAforkFBxoG4gDA0LgXuPtYRW3XYCLBti4gqyj6MYcOwUPOkGzvHEDxKlDGJ6IHe6SFOfDWJdiLq
puCZoY83ExYYudS/mCgWHvG+Bhwzeg17YIMNsl6ZI3cruEDx5vb1OgxjaEHdGuvsW84AxNwGFj/h
gLOHsusR9IupspHaZG6THTGmN9ToBBaLRa4rwzbAeD8JeTiwLskF1d3XFq8Ps7S6jV7wIvfyIhbF
AIdXCzn1z1/dWWpqpYeHnx+QJMLIbzfKLzhVcBYv4Q0QCoWIRDrJ1VziNazDmRk94BogK83wvzlE
qP0vYZpEsP8rAHUJ6hL8/xzXUzaGI2G0qPRR3CHRkY2ZJRTkBj5aiNLwGr5oeL0M6cDeIfUbk1Xy
BcwwXqk2gLPNm2UCcq7Wt1REUX8p940TsqKwioD+VQj/Pi0Cd7gXCB0BgsE1JSsitrchIULiXPgX
DB0oUoVDYJu/7z0bCjFlVKcxU5ftBcOFSCzJe8Kv0kU3RjzOMfFnlMDvbp9oJzZ6nzgX8SVsG8J+
JGL4TLMkHxYSwCUCrFZEh7FE21luIzRUhOkEOpFkiupkPBESkOaKaDKPCa8ujXhKrIjQLsEXmToK
DhMDOh1qhCArVtoM12mtsDYlo7U8qfumEcHodT7BI3zPqOvCCJwruDPiJRk4JH9xcPAHrW5LrM4l
P7fHlMYUQzpnXK+T5c3pHV98nwupvjgELwEDDOKCzarDDGTrv45PxK6mV/9tXUNhR96h4eRzKErh
jYlFwI4e2+YLurY7vi+DbXPE5XURcN+TjmqO0IwxFEuX3CDMYlZrtoZkzhORCED6apQSPKB+k5Qh
m2Gd0HRz+vZzFZ+qzU2f5Eiy66eEOhZj2NekK4CcndKf77LQTRlobed+lxTxBD9Btm0vW2/fTsOc
MgG3wqz22ct6h83sGabhfTZ04/kAJOsIvlJO1a8RSEnpPECOlKzbiuAX5AEDjAu80ULEV0kRpnv4
yldImBdQ5brhkIDUwvJYHmPnK7jarCPufUOVxyEWi73r3zwdkjlidCLUJ/sX4rg/cG+0fTd5AgkE
Qof/J0VUpkdN60WxBQOAuUuaFWkU1EbYEjCuyeOyyWE74gEC/oNaxzpffy3yF6+1WBlwGR7I9Zkr
1ny2uPryEnFywm48xvu8XhN7g+kxf6/f7nVxGgFFdtgCfnpDNF4cmYTU8ZOZMllMzAOZXQGhAlI0
ROrInJAIGhSehBCgy5b1xqchA9cTZ5PdyekipqCFJhVmPRslmbJyTAli72Wmoyl+wF6agokAkoiK
2rRa4ZsTlMetFpmGQ73GqOwoiQ0cD8JDZsNAWVxF1/bsEjeE90RB89yt3WwMqW9OXWwUZHqCjwFd
kHIzQ9CJDbO83Oyevu6mfhd1LuEMCNfR52/7J6FK0S3KI8JEqtds5jCPdAyAMfap7sXgzoMM2AiN
v6MICSIaf4LU9+30AqUs+UkrCr5MP0eeNG4XAlbeqf6piQchJj7CtOkiSpEsk6127iVOcYzPBHUc
5UfVrYH7GdNzxQgGQ09B6OfKHXVomw7pJfLLLwMcUH+rIb4GT3P61k1M6f4EB65ALlibdFPEZe0d
BLAl8c0IOQPwFx88Cp4IhVlNcqT3eUSzWbFEyo8an5r5WmCMf/fKulnqW54QEG6uShm0CkOb3BNx
ccIJeNd4cpRHGbMIlztqXAJ4JZG9SH7EBoVCSVQBprs5X7eaoxRRneGJypsrtiCk5fPwpwxZBmzo
mpLFkgeVchBTKtZJh9awh5YgdELyoeQZJ8c+rLDOPwqQP68BJyD5LEaDIoIJjALxm3H4+7kZcE8E
ocGgiRFTz4iS8Ur8rztHEmxe5sE1guIIVwIvwRG/UCz376wEGsbfp7lChUOl/P0ujl0hL8IJj7iy
OYcEyVsKJ4lDpPp5JS4vDv67XcKFxWXFB3p/71LDjf8zj3eFCy6csr8/dDsih3AbjkdiC0wLh2Ye
deff8d5ofmxWfOs5oWUmLYdFMCLzxGkk3inPK37C4Np8RQsqn/uilnygHpvT+IBVZ4C4J+W5PD92
/w6DhaRANl8mJQGmcrDyr5PM++8nh0AljbkIST2vPEOCJf1CAMun3zTgr8qm4SYZsYXbgO2HKpRg
28A9AKIkhmlLNgEU3NiOvNEARQLVITP19xOkNre+evE45W4fbiL+kWQUJzTBB3AJqVWvPdAwT7zC
TEMl934W7334YOrRXM7976L8D084hckc/yrmlFAbldmLkMZTkHP8jDDF2kONFUE/EJn6wN5Dm50b
iZt9fC4v3op5EzjXv5ev2dXjY/GYH5htf5e6h03wmpUV9JrB3/1fM46mD0u0BTuyCfLoNfv3hxq9
s0eIbkB4pZ5QkEXc/h6WK16CTZTdO8deM2I2HTTPJriDWaUtj5DoDarxnPoI2Vjj8T2kQPKMRu95
V9yejwQGbz95Jf43xq8ZMaTbeUggKRgS3kMEn0nd49VrtBeQc/L5ofjZWXvZnA9RMzDYwZE9AA0t
E/JEKZt/A7ESOECEV+Jna+cRjE6enviq4rjEM32EyHBv/p39PVAEjCMiZCqOkar+d6rKpUpfHBQX
5RGI64u7iCv/e1N8TnVIzogzxFsMAFd8TpwKpNajt8pVCVGSpx/T37F74+mXfrthNAD44qUYGp0I
p/47Iq6j/cYuzxGGd+nXB+33duYTtrhG6YsP3M7iTuJM6Fb+PUSt+m98Yakc7mdB0xVnifditz4Y
49I3fv99Wrw3kBkb/z4ghmjp81TE2Vzu30fFUT7CaC45DkaMwSp+u50bQDTi6L/Pi/cG2O5gGc8A
r+5niW9lQGAQ7RADUpw4YArTD8wB8bt4pz2IUS8mjfHb0l4xD8TUoXwe8XPxGETBe1y2LmBEQ9sH
5hg+owf/wKqFNdnhUAfeRZ0ZvD6sQyz5Z9QPkCxfvTjhs0LJLHrP3rOaaGR0nRRhgdFHZWrefJFC
5Puv+gFzn8UMfBwf6QdlKM6TD2DFANm9o+9M3pThi/9ZisRlWKrSCUA6zmSd7QesApk3Bx3DIoj5
hl7BFwo7inqsv0ThxAuxmIlFDYuXP+Sb+QclaoY/TPb5G1Gl1848EHw2kVg+H7Wzb4TPwWEZq7iO
GrKHiZlOuCG/cAvg5Fw1F6w4Qt6F+YB8i3oLCxa4URuxTqQ1cq/mIkOa0V8Bmhe3FH/EWdzIIYBI
bm4psx+EuiPyk7rDumdsjI3OAisuR9zt720uy06++vd5hC7qiNv8u45ix5vcO7LOG7QE1TL+1khI
oGnBH2TkXMjabEu8BxTgB9SGKBdKy3VPXEDcwzjU7iDQaS+qI76BBP6/9/99D7GXSFPR+IJm57RY
XPLfGeJM8RqY2SbjdeaVO5ZvstOrxudidLqxEW8PiXc1iI/SN6KfcSr+bVSfUHRmi4KOYqOkYH8X
QqsTkn8XHMV7illAY+LQwDIOc/Ewn2w1PCdx8r+fMs8xRqHD5hEIRvOAUORf74AIBpQZ47+G9A0+
zV+X515/Rc+LwSFaLkpRiYaKcfCvrxktJNX/hojYC8VTkf9OqHyxP4ovoENDEwNJHFEOf7+TwedF
OhHDkJbrTkFH/DsHH5wNTvwOyoZgYp9sBHkIOl4Muj677GMnMhSUQ9mIq4t/jx2KWrhE//bjhs2t
YVZ+ztcJ2hxk15nK5IjENJ5IbMj/9r2U6Ss2JHGUD8RYQsywypcODK9A5TGIY+QbuPx9V54J4TPK
Cjbvf59BeIanKBpw5z1xjM2NfJsvc4u/j53F9ko9139TDkXlHUHPvw4Q11U28oFaMGQWhMEmTpNZ
k6lg7xciiSHeFJ/GeuA7i0kr07APvRpDfY9ZrcT3Fb0s/f+SouGiB0RvDR0xq0UvVYws8e+/3hHT
RTwvHqOFcTTRt9VSZVDTdOyLZknkHcTRjYjjrtjR3QcGwJmJhk3UrO4nckD06Bts7lklyASl7jqq
HxYTm3KoyqGe9VcA7TecjXmyQoR9hnkaEbxvVoRT7icEBgCAj57kAs78D8rVOOhkMlDt7QesIptO
nKfx31AxWY+61QeEIYIqNcIHMGc3j4JQiXKYU8yEFAItBGqDRgUkxRqUkLLGB2gGdrErd6K5xNlF
uzlMRgX9UQb9oY6MjTS97T5hGZZEgM4Ywp+zfLidlIuGFYhCF1SDQwPRoI4enPZdkC5byoj3v6Ns
EosaFP3VEFONG0OzxJw/c+GGlkBm3rXTeoo4jp9O6KVuxboefmclnQhj9Lvg7E/Ih2D3a4c7A4vO
blYMdzDT5ypsD4roO4nt98yQO5R8muV9rU/qiPUg+VHW9b63/S56289yuMXVmz+hQ9TrbPFad1tt
h+5FMb99jHIp59Z7Owzv62SRA5fY8uI16nBiR0jpFrR3p1B1LtLwhM9x1PLAosGyB935BZ0vmxR9
HKxepM6GUQeWBgnJfb74LAk3ztKDuoS6vUCLk90NZbLlcCb7/Vk36xbPn95GXj4myHowTKY0cVvv
P/N2TU8geRB1K3nN5nU/0RtETXLbONDhoMAZIjxnbGf+Dv5GE+ML1B2iP8S9DCBS2DcYZjywVbFS
5+qKmnXH/vkW6vMbhPJ5eqSOApi4UJnmhy5UZloEeXpSI36mL7G/KY9GfpUpMtfnwhZ+Qu9pp7cw
HxdLPOvXzHBBlv28J9WufzbQXydWsHr8UAkOlS0YgOlGWjShsVYiffXc9ne3AIZzdOfhElWeiHl8
tZvJAPWZLOqCxw6ps8Vz8V6T1UTFa3/FO5xpSzm8zQmuB9iWKyQw5tpO2tFT8vm7a/7QSMipReWR
4iXbdPHF5x5uVe8vVsV4Qh6AIEPpSaG+oJTfWEEi5PtzBSWsoL/Qm1IxZ2kEyH2zAaUTpJgW8QaO
natvv8I3R3bNj0NIpKSentN0oWP0KC61sKJ8/F28obvlsyQUphgGLVIuM2mKbuOsz7zdpuvXuphX
y9fisaygwKYX44ywMuedpBPqDwvj57u6R5SwGS7S1Q3lSFhBMSIy6GEIttHAfXgQh/qRsZJrolE4
5+CS1zjRhARweQlqEN8m+g42V8blEjGOfNFeanRIRIkpiEMjXF9Cb3j62sU4NEt129vefp4MXGTf
Q2Ut1o0DE/i9z9k0qyV01J+OpxfxIdLpfbZXeNCluMAnbPdcrZ5Wy/6q3RuZBUjT4FRhTjRnJikL
A3OauKxYVi7VktswQlmxcLHZlVrwT/ACCHX88IZ8YG3hGKsg0+aBygp2EfYdFh/kBcBYRKBIp1am
hMu/VANsMgNycCSWVq6qHYwD1ydLzc0MlBfFGsH7f1OGJZYlj2PqQxgr1ZmlmS237UbZ064GAnxq
XDBRaqZHSqX3EfYEeQXyq/SHdDDIZ9CYDecTDJZ9msWZyrp3fC9IM597x96RPqE5uKXk98FPsBHw
FwX9P5IeH+Ci9B8Nen6cBLYsEWGWKBz9y+eMlXlgd2Cl5rIx05iV9sxNjQO3FyF2dDip6vcXTGdh
I0tPLJtb8E25xd/CycXoS4XlFUZLLnqeS/Em9+f1DeV10Fe5uBL9xi7DRzlKH3A7cso0kAZwMssy
8QxWDXqZZnA3LGKKZnPDxw410fiYkedOXYPR/obYBZG6ipKH82VAvL4n9R4UlVlSkqi/V5VgkLgK
qvOS0959wvJ1Fchw1VqE68tL/23RV+8BhHsNCEwQk6Z461eAmXZzRnKM5/rx89evxjyi8ZLm5Mo4
+wjeSzacvPZkGWLYqI3FF2ogmt69/j3QP54BnDBZsKtgiPAlsPnV2C8rM5WnIjuh7u5UyJS2f7p7
5ht/5GNfq0B5hQXNxLqUxde5azZFXZySh7ohNgdgpuycjIp2oGzrGh91YHjGQLbiTKPcn43b+sJd
qeAZRDcwwQNUB1ozk3dDY12gKXwBnPYiZdfzuxPo368++gIH4zpYwRTmG32wLdE+bqhedX6sofCl
BFFngzOYqywh/4eaQPDOLXwZVDpYy1cGgczEi//KED4HtMkhyDTMnfzlVCm43y9KiEdVJ9c1hy7y
2JIaHB4zylxGd0cJuwlTT8AZB2ZzJr7fl0EhCug3Kpk8c1vesWkG/dwkPFaggNdYiS9qdRUBRnUy
WhH4g8wLu4Mln8tnz+C7ZkZlz6UkTx/3teA2AXyZJtTgvAPTwCAnNTlJ3Y/Numq+IuE4AFYkZUVV
TL7joRyYueQD9OJ5ar/Dtw1oAQBWTiXNbFxwcCKNFbCV1hOGo61CZs0WJAI3RGfBuFg9774jPQpA
3EXE64PChjz7rEskW7pzsn79ZuQ+93Q+6Vuv/TWmukiMoT8hqu0akXQk52WYQjPN6yMT3aIJKtuD
U+p9az+mLLRPIhr0KlqGbhcQxgGGaF5XV1Rc8ngeX+2SuXUB4OoWcLgC1oeBmWzk0pLBGOASEJVm
lTNjCroqDho61I2EYVl6hjKDKPR8HON2nDae1uzke6jnK42pr6qBUR8HzM5bMqm6yfc2FWCjIYmS
0VVdxAZCvBI6DLteQ8d/EU/v+mD7qeAycJsb5Zupwoz+n/HCsEq6UYWyzwe3k6Ra9yLu1jlFqLXr
Rj9/P6fHZ6EbJyQBJRnyK+gCuOHtuu17j2qcIZVPbYrYr4tJ/QG1CXdcs54FACnUf98CRg8EYRBA
orrlALkRxcooHImqSzGtGWFO85n3UB0X1SlhBoDm65XeXZoVIGoSk3YbusVyyEpLercsbdK7/Jrf
veHd0QfwO+F/jwgiqUF/q7N4rmUCuntJGb8EiuI5ZWOAvFUF7ayBi4BQ1V5/wygl1v9s/Zyi7fMX
BQtByQ1hPFvECzB4h1s+cj+jDSLIYmrnvPp+JurynZFLJBIGPusBuC+eVV9Le/rZY+S9J/efGyTz
iHUbntiyQ3Wc0ueQAKiJCwHSrvg+YHLYKEJAjijtPVZ4AqzdLAuvTbqNAXAjbry+TUtCZKjmTHTf
mD4pH3AhrOxAYe91EcwfQvHgdtkp8KXycf8lZFc9pkjuCW0lWKtwb6C7IJJhjPtb7scWwvaOYfJV
LShKkDauuK5R76L5UJtJ+stfS+H7GZMWMWu4F6rTzmCpCVXTEkVrQGfkmzOUZUwEAdikGE4tciyW
MtPpznJEvk37FdS6AWJ4X567oMT2IDBFYFko2PJcfCqUUSy41QWqzwusBbbT977NXEkXjEKxyg/B
mh7Yq1iCYooGqYHYgA1PGT/BZhHTjfI9DymWp9qbNN0dDcUftjt6/LrJZlJnDk8N7dtca7RjRKlh
ikzgF5yQw1RBJ3XzghUHmTtKCkyoBc8lkO70XrMEFiPab8u2JuKrjGW3AnEPsR/obovH5TLUbj8g
IBfUA46uC6Mm6pj4r0m8L6kaDZCDzFfBnEL/ZQYJrlyqiKqQ5pmRDiJRHYvBALKPAtEoURC6JkwS
Fr9U3aK6HCQDBO2h32wMt1uyfHqCazFQPPZUKhqenlCOyCCcUNaVRrDJYE8xfiFEkNl5IiEwk+pj
Jd9svVu+NKdjgqY2syyhc8tu27IOv1jCcVQYHYrqSBrDc0NWGjEhXZpUPfdNBp4Yjce4owLKic6U
oD78GmY7Kff3iwrRMYMMiemV6ujFVOMkIltIRahNjMoOUgrfHSyCPobwdw9ERCYJQiEPofqHwL2Z
+YN2RJGZy3WBH8IKIGsCD//6gGVCGBjrtJiAC6YYVXOiRqLXTL4nBQ251tGCPogcDz3VC2pTQP+j
6xtYuJUmKLlVrAgnFix0BvGuOO/tXN0UbYwN99pT/mGKkjoaR9yk+JigTKADQvJX4dUI2VbcIBUz
G8CWYGzl08+YZPjVLY/yMsmRt0Kzn9PYgpi/BwlP5m4NbygnOrXQLkCH+soWdHqie5w4NTT2dP68
5AV2E+Ao8nwHjbwvIgxgCCTCQiaZPiygboZ8NtglQ/fUWnMlDAoMLFB2p7qPUyLtmIhxjzoSMsxK
IBgkfkgOovBGFr8gLXck2BKA2YRnD+yQiAJpiJj17rtI92gx4OT1tygeVEC6byMf8RN8naYP3I2G
5WuExn50rzli5r33zIFtznwjVTcgk6Csb8vMlVc8PtD8LUF1MrkIAVLOFvw6DoJbvWx09XEflF0c
3Jal6jdA9WNklBsPUNq3Jwk2lqTmTv+xqGPUb4Yirg1/lgQNZV/7FqjsDnFyupnNr2ezhBKzhZ/c
Ry8RMc39wxl2AW4rqQ0++HyZxjpm707t25KwYEdSNCczd1u2VNsRuqUJb8zKHf7/IvPuxAIEppdN
GTylKPnLOmPLrVtJyBf3pncxEIG+wovW0PvBnAFS15uh5mIPDTMG171pUbontoxaHFkGMrPk5ttA
n0k+1Pjj8Nhtld3zR3evPwrVqKUTtYe/Oypz4uJc7RRAO5jRxEQJnZFaTZ4KUveg+hzqy95zyueM
4JYBEz60q+sORcL2R1/rmNP4G70JPt/gO9tSrFvITW0l67m8eZSPPiPMDS5kpCIoxnAjIdVSqcf9
DqDVDdE4smP9rD5sjZwq0q1rlEUqyY1JNrP2ondGoEWZSpTcA2QH1m5AYaaL3Iylnm5hjDXaGI5t
ho4FS9CM5Co51Al5a/aO/5F0XsuNalsU/SKqyOHVViAIlCWrXyhHEEnk9PV3cG51nVPd1W4bAXvv
FeYaM5c+XqrhVnG9UqcLgEYvRxQkFb6BlCgny5rwCC05g1UvpDUrbovyI/5IhOOoMbs4smigu1Hm
woqBTgp2vtf8v3ImhdxNd6ygTFcuHe09Jatzc+wp+Sx/4t10lj9R/CHmOjZBfwZhQoF7dup9v6/+
NfyaaM9aX/1ZpMSRfRPuLy+AyBU+vR5NyHyp3OSjOVpLpME8m/mbPSo3t3scWKn8EHZ71L+pJA7I
O3rKPZTsqdczNXQhWdJ26g1Q/268aDv5E9zvadHQNaeCShir4lO/tT86hcQXUmuKSgiazFt3Sil0
jtRAyYqpyGGwcSI/Sz1arwTjdEcO7U93Sj7qR8kHXap00G5pssqfIvVJCk4PEtv2Z/lp8LAvTUAl
7SFSmWIe0lNvlGC603gez+GNGl1zqqjakZz992/4u/9qd5uWT8IN2HenJRlfar1dsFz48q1IZmvK
JgNdAzJB6s+U6sKbgtI89jg6F1mLeZv41ORLnH1I3IjpH3xrCs8UBrvTcl+Lh3lbeqlEiyS4yWMI
qI3fCFxowC7w8TX13oi7UR/22UNGiuNz+vQHUuP+knIxClghPh1i3qUShUDqMgTLz+TRHlj0/MfF
Ogrdmfpn5jFxDKBZJaNUl8Z5/GAXNW9LcW65nPFMbTzof5ZH/F+3FjonatYDBDz+fgrqwxRwB07d
sV6Kwhdul7KreJbJw3TpNILOVhfiDndlGRcrHsVjuQv1hZwWqvaDcY+Txhshfi4/jX9NDYyGsLyg
EjL+tvxZelziLXksteyKN6k40Gci8tm8aAVVwdIqWvpLMZXyFDkWL8GF4Hj6ZGtrL/FDXSYGih/x
cwkrDkyOWB8lNr3VJ+I5olh2zOZT/iM5mncCkwXCx3KzoMvt63O7V7666+iZj2qr2U/kR7CPjlB8
KVPrW47v/XjQ/egmH+Vj9GmctbN1No8aVTjiIuk72wnLl9FQ4MvfQ3fiyXQmFzV9NicusXjQwYwf
0637ZMT13LjK/vVJ2niv/B4XD8TcG9XNdjVWRovGo7Vh4NGrSKlwxfuZEpPJBCDyka9mq7qL+LGx
LTvCOlU/im50qm5g6nfJIbvwXSi0p97rSPDKuES2oqoHtsBcJSifoEuqB8YBFwXWDqXnhg3A1h00
fB7EOo4EEJLv+loOoLuh350Pyc70YyfZDe58YMRL2Mg4IFpn5pEhLyaO7sJEYi3KW3ykPVwjubJi
ZzIT4Sc7cQvo4s607Vk4xC4OjvYyX2uuJWxrF3UkGEdGvffhSXNenuoXu2dQOONqGSEdd6gfoxNN
dWrOtDGAfuKX6Usgsik8rhli20qufsYN1YHybWsedztQsHNTPGHNrNTa2DY7eZOjlTZXOQA2bct8
46bZdZtldgB7Zzq31keKxJ1JPVwcJCCqpDP1XT30XrXF4NkRad8CGbbLc46j03NnnNAb+6Jr2eNB
Oij7hA5MzyvfbIszm7Wr0MjotvNmsmUbHRm8ix4NAz2R3culf3YFeIB6qrqO9x6CA/lq+wV/GIUG
MJGvZarRdNqv1k2d1Jn/5L3q1EjCFfd1SE754fmQbsXJ4LyB6pf3b80OmCBdElDijGayR+4Vj1/k
2xP6jaWVaDHvEO+lO5ynKz9OILrOGXM1AnxktoqroIdjBNIF+Uib5+UaSMOUrXA0fCROS1+MEeyO
ru1SeH2yFkyHic6DdgI4s7H8iJBjG3PnG4rPNGXPlGLhmEM0YosctgixinN15a741arbtNRqFVof
HHfrfi8uzayl3Zue6Fbvk128e9nxDtNE+xmk/BKP875xj9Iyi3SIkTYzskAlmIX4wYg4mmsCflzD
gce8AyDYAGNcVbjNpVvqWWAQd9rWxKUbxQbahtqxKJMDN/Kp7izKIbv0jOPIrGTNspg9zYYd42HW
CGeantO2Rg2xfHSORarWy2QzIu72LoC08ReeJ5IoP9vTDbjGH6GbB9gjMFwVH8yjsRfOyYVBrHlj
wakud8J5+NPIGd6gIjF9pR+LbbFV7ewYQ144l7/6F0AVr3Mp+1eo6u0JDqpOngugd1fsdFfisFxs
RuSrwqoy8bAG5vMjn2YoWnQZLvPDuqhBZRMHrdglaKoVjrayHNEmnoAQGjvLeirREEw3hlazQ46x
gbJ5urziYJVTUgMS6U226W3h9LzW3min7rDGQeBQeSx0pEeRC8mXniTz8GuN4ZDM18jNzMDaCbir
Jw7Wko65jlYZ1R7tIPxUd6bwFUdC2zms0UTanQusnFYWjUjAgPvGX14lgCiBcMqvWNYd5nsMDhGb
dopMfEnBwFLkF3brhbv6jiGuB7qNNxc6PUP4g1vA/x6puXt4HaV0iqQ79fyNYVNNoYXYe8q2ZNJ6
Zt2xd27L9ejmF4vmsrZ5MWpEUmIrbBzGMTqkl/qWXtSN4HYX6VaeZBK7IN+Zu9Fmih27NNh/rmTL
73wQhqyhGxxfi8zU1lFOWJ70JRG4Jvuni+3IkS2CzgzH6L67Kl8LnjhCTGnQTsJN6pBe8aY+0xrI
2GheiFmXyhn6yTUJ/mEAqRNueXLUhXnsEfOD2kpf8wo59SpzmvUz0HDHICBHgKzxxjZLWM53hdLv
tK54ZoLGnVH7JTdzLxyHHVQ52/QadLCUFHzw6+snVTMGo1DY0+Q9cLTyWgFSpkcV4PBg97tFIvLi
tJiBpi9994oFVK6hh27YMp3s1Oy0o+VjO6z4yU1zy5twbPmvYqNAobul9cRsHtN50pKw51dEtnvs
OMDaIWS78nNBIgW6E2GDA6AGMocbXQWA/0JAXByYj5KHDRtlOyCn3zHz+K6s9Y2wFTfMkiwUQGUt
YoheurrdnYW/nD18MRXc4vziC7SLcBwNxuodcBF/LL3U6ZzwY0ZRddBX9VpdiQd9J/8UnnaSTuIj
/gp32Vdt/+eaSD1/8TSUSF9PrG+wBMN2UZM8PQuue4GhB7uALaMkZHOljcV2SzMbYYMGsSZ36emi
dxt3y7wdVSdqMxJbCacFyfzzmvvjPffNg+jMbvQzut/Il9GmLV1tC40hjSv2a4yjmS1mqoTncBn8
9KjQkF1AUand+eW59+KzEdTYV4aOEDx9PsHBOKGRDHRXdoExrYsNPsmbEp15s4vtQN8kXsdvJ7yi
8t3wrflP+e21M9zOib3XwdwMjoiFGqhGR9gmts7zhaDKS5Mepk24UYLint2VIP5iAMvTfIaQAqZl
OcCTq3SYD2IgeJ1nObH7Qpzr5XtzUznhPjqUNxIv3OUMKNmMTOzSi/xt+XFgnrsP+Ki8N+q5+RDP
TAaeFirbRTohbF5+h/SbAPeHpCq5awH5NbVvTpr6q/zSD6YDAsR+bvHJ+tVOPCpKa6lf8yzJn4sv
9RBds/vyl/W9/sIU854yZ8Jrdo/P5oMSJMuOmczOZ56P3dHaq1sq6ODO2SFwkIFXsloujhN1F57j
W0knk4hpHx17r/VUdLs6HpbqPr1kQRG8LtUFdycPWOBwMP6l0AmnXXNQPfneX6uzaRP2exMbxr45
DNzt2BN3pj1cVOIB2Zvu5onT7GocFrKVGTRf8VV4sF1m1/I62L1f7TFTPM2fZUAj5IQ7XIT2+xA9
pM/qAqHsVgdJEB3oTBpHdT8fp5/CNt4R+p7CH3ZMnpV5Lm8McR0IfViz2UlaAzSxzUAMrB/rIh2s
i4AfTmOACR3ewNCemYpHW3wOT4W8OO1a0LoBplRfyW/2S2RW/FrsSRAWESXwpyuWfNl1uA/34hrt
Sz/dMyEMNQXY4KrZi7tlTEbfwD/bdAd5tyzKggtI7OaS2HUAYXjVBv22cCdncCDk2qq2nm/NJT+M
t+yEsdjJwkH7+SO42QkL+WPqYLl6b2lZMHC+6n3Qx3Z7neziaj3iY7R/nhdsC/YdR4QB5/pKiHn8
75KuJaNZIAF6X/XS/RJ5lr/1FfAh9ILJm+wcorpuU5/zRU/0XnyS2C22ojdwq5q78ciuZmAGf+Ep
PMXX5767c6N+B49Y5NF9Lf/XDo1X3ZWDcsAR3hty7mfnqr61x59qn9+0vbJXzmJgXMa9dKDNzj9J
/MyPqTxTrrYu1k/yG/+GMMHLa3wNT9H5uRe0d74xv4Qf5SE91JPGt098w5GXEVDi7LXFnL3hJH5F
lL3EoHLQuNpB44ueZ67Hhm9ORCAGyypdgnaNSzH4T3abm/VdOvGFuX+GFCm0So6wSXbansQhSLAW
MY/FLtlJOP3Evia8dXZ4YojD6cgzCMy2DBiATKDWynRiuISkgOpNp7/HewxhgwWEktO6zx3JrbCB
X3i9swvfhEGJTWE/icAZCljFrrgy3GY3/5V0Vw+GyyvHnlRtFLZ37CzWOoeWss43hctLdY+Pk9fd
UXtAezeDypv30l4MmEG/Iou4DWi8NosmRN2qW7D1PD8wFKNfuMzoR9Jb4tLRM79YhLZyo9iN9cOL
Y0V+o+nAiU17ftmC8STc4SXgYn2MCUDuFpzNTEr7rRdtK2AwlPLZHRgl2feuwQyb262a3fMyrNq1
8Z4TFKO75zyOz2ROJHGmk4kcJxwoQSKCFq25QWBbvGnDICqDmvRW/xsZwCDoLgTkGmSYlBc5IRzA
LXa9BtlN6NqsuG0cXk6O/aPlv3bDSt0Ml+bQAio/KTd5V5/k3byW3jssM2EAoQAXYeATOLBT9ljM
SNvndkBqUx2pY6O1WM6gyA8v0dbcDQcIodvxGPJg5H3O3mYcJWwvoku7tlzBZRbJNbY6ggwggpv8
MMhv8QnrkT1iiKC8PQ/9Tf3odkWAc+tp/CxOFcOndTBwiFDWupRIChw9fGsDDhfCBnmZU7Upvx1M
m6ePoILH/b6kRwln+pMjqA7qE+N306U7VIfmMt9eDIgRjvFyHJRP1da90a/dNlB3utceMWjfS36x
bk/VBs/OdWYzWezOt+qQPzIbS5+f5iLvoON9NmRM3eX5aAO+y4brcZsf6XMEdMjMnScDRm8uDTtW
v5V3sVecBl5F1cZz0IWSuLPc10Xgp1aH0GsOOCG9C+4TA5SOz2q51U+2xkLJJiYJktOwYy/bdfvQ
k/yMz8p3WzOE5QmO4XTMSYseudL7zOKYNpobflOA3Bm/Y8AvPn11KE6CC1PVTQ/VRaRDwM0tTtpf
dQk/ZGqT7JXTql+qfKRPkMcYP9lSXh0g6fA++QOzUshhKNFnHoOva3zfyY15Fo5FxjtjJKRSiR2u
3TUnBVsmRbI9c5gxqTFn2Wli/JoH48gbSC0Ejm0QcsMTbrTslf5zr3rFEZi5DSRbc2lMBEt0qXuD
o+7KYNpl3LeYP/XkNSKZjWjL93Qvei13B1dQrwGAs8+O6lfvz9fCnf0W5clvBb8rP0p3vBOJoiVU
QqD8ARL9syLUFEs+vOTGlDyInIVTbStB8pV5mZcTxpAL402DnMCb3fQCDerSEcrEQUP99NA5oIjL
+CJIfhhKaxWkiMQam3Fl0YT18KRvYyJg9sTKWMdq7zS5viqh3uVmwTCiTCwSYFy3judhVQjxWpso
tsJUMTn5hUXTEKHAEU8x0uG3HiBznOYrDU67wuajKoXbR0in4CyZ27a6t9G4ieffpMs2/ESjLZ2x
FZiFhVGJIlTQiGW0nL4R6U9KxddIwb1Z5Br0h3vUCS16hb5VNgOjmKqy+6+y/KYs8yuycQ9jrNyQ
wsQhjKXwsxefD1P5Ki2I7NxXzJCtDOFBj2IHoG0aOm0KXSveZw2MGmWCfpTfG8E3xtCOI3VTtdS7
6fDHfelNA9PWyYeRXDIRklWxZt44Gmvi+n+jBf1IWue8i/zoZzSt9H5w9P9ciLpuLYq7QVzNC9ER
id/NMLFSPRQTJXNcJfEzf+8ox6vnlIdgJHgrcvtASgZQhF4QeKbTi6kJAzFk8CJhthNfXwRzICUU
gIwbYuQYb6TQNyzujG2K/yBJMbrLpjVvcAVLQ/ON7iXV8cUY/ptjFhbPDbqcxtYtI7jD6h13kjWi
vPKsgN28NeZbQ9PvElNPwdVSWcPfYfrpvx5xZW6MkWwE6MoaNpBZewoXnW5ewJTIgZNtpm1qpoNf
2H7SAJKBbJNvjlvB3HRJgJcsRR25fPueMHBALnvrwfRq6zxkvORfnPgytdhl/nhlgC+PNtUGDxFc
lxsbHUwIAZbUvFjR5aaOvoqgQwHKOZeoRQ56oIMOfL6XIbA7Hvzb8ydiaPPxerRXbiYEV6DbZk+/
GdcP3ww/288W+EyNZGOTQ8HBHBIUwKr+a285BzrEHKT4Mza/6IyQdSFbey9/zE/lziIM6f1CiqQy
1Lr56slvqbeIWFIWExNZkVvixjU/SNDCDV6h2H03yGEOjADq6Q2mZkp3ncY2TekInA9jsdv2JNGq
gfVFG2ykb+PRlqc5qqzooKMyx3+zN4/RNlxGsxLKvJAXaapDSGMefvwBfSk/fwYa2qjeSlsy/MT6
hwI/In7+xv4crKgPWd5yeL1EpEZ1/SNom1lENLEflLWJl4ewanEMZOheeu+jHwGT+2fAgxLgStH+
jZtz8SlkZ/pr4bSp6Fq72Jothyx1NrRsN+u3OfN8DlS/NtkBviFkNTtyTO00wKQRcJsSzSucevOd
npEmuybIfyhsPf3klQQNxbMYpQb5lXqJjOLGjxk56bVD3PsG+zOUCzQC7wPMs9gVyo2E66pEmdd4
R4pU0iQUt/D6FRI03vro1v0r9S0LpPW6YRFtbGOmV81NfW8Z/tLdLFzBr43SVcnoY+FD3wsd42nr
Q6DDU43tnqmQa0Ym2HoDUz3aBxPHYGa9+ksK0quKSeq0/a+Q0+O81n0ihKFfS1Wm+UhW4wrBANMI
FRgL4ZbgvyzgHYx7FPpoxkKp6bOf4nD8phaIXd6yeq9RtM2L9wbzDgYFa6AaV1P+Fa4ig9eX8ihC
t0lXtUtpVKE0m3NAkZ1j2akyIU6Nk/R9gU760WHYM1s/bfNzd57IyLLPaotDYLkRTupl+GC+NUEh
g3NczAjZa6syUljZc8qE5TcdvppJETRGLxjvNPknRlSwWXAHnpiNFIt6ojPEq6Fx9L2Se8/+Pit+
eK6AB3BvTN6k9wzW0xHiuAgTb0U5EkgO7QFQ1A1IMu4NZkQ85g+DkUA6V+Ve4AeqDNVzSyzjjYYx
PUvNWhnFigRSlVCV8qIQXz2p5FsOEgJkHha3xDrPYPicEFIKFAPdT9m85xGxIpwz6CWoF7hbMUbT
6LAiG23EIPscJE3BrBGyZtS8LG6WSZfxDf7f8tYrmCk/Rm2y0THi3QrR27NM2eTGVZdNQG2v6cK9
vUgV0S4N3vi5rhmCbAOtYTSgY/4P694qtZOQU3Y+hQuJfD2E303IeCN+8zR+ScVSOjWnzKSgzbfg
axqdc85yLeRb6CbEf2PJtE9GP17+jNjelKT/pwzvxBeDz1cO5fuIvkV6++u+wk/k3cYZG7XYkQ7x
ghhdtl3LKd/x4/ynfhvuRK2egtq2oiNNb/koYz1BqbHeAD6LkJVcGOda9ga6pQZaamqyCLSAX26f
iET8iQ7+VfmEB8Hn+COyvDH9EXB8tGeasOk/GQt1z9qWW+3R+tRM4Bl2lBWwZvhu2DOLNS+bxJ7N
8hRXWrh+XsLXY9jnPNVgrNfZ7/hb/IIF49mnW4b4885hTru35237FxpfgHGmszjvBkixjBrB7SjG
Rwmjd3gTYSLq76W5a+B/9Oun5vPxZ2OddQ+sv0aYFhzBItju97Q4DJAOXPSQGNR70kVir9FWLSJ/
eOP/IdAX6ErxG+kApt96qi+SmxCLogvE7Qaaswh3jrb0Ea4ONm2pq1+Kxo4gtX2E+IgAnWbs+hid
xwHmRdu9ieE6YRL+u0CsrnD+WnvgYogsyzmwMDClE6Lc6XbPXzSXV5U3KbaCgGTPkTkjh3z9vdAK
f0qsaHbUT/P1IOBS/iGm5rRBzMNmPhDJrEDQIleC7sZLOF9VZiYwzssPDVm7dii/qz9q5XL506q/
wjdHSFos3LrFfIM4jChV/6N8dqyUt3ni1jN2FK/grglk5LFpsyTL/Jqx1qoZPH0E2lxEKz7+yb0I
+x44QuaKmuQQHKlNGBicniEyJTVhQEIhi20kt1ZmzxxfnqVlazUpfcPcTtpRaKwgQ7oaGmxPsNGF
J8kWDgK5XPIEGlRQE0jiY5ycaoLvZn7ET/h94y1nSbR4wWoRx988xIiMkd8a4i4jnBLgsEhUonvu
f00fQ83fFd6+uM7ekydhD3P8ei8iDzbvS6xnaAyVt//a9srl58g9ZCzC4E3klJLU2FOqWw8iTkhv
ItkwmpZqPRMpT2tLfG5CzSG4l5xXikrUJC7Ktk+Lc3t675TPEDuX2tRWHajskKHc5qjmC9d6WgRz
pvwvL+GQRtc8+c6SD6G8vQZ9LaESHbG9UK4qOg6TLSwRV0ofSHjT6ggCJuBjD25YK/g1I2vZvRT2
Q3FO9FOUFBuhd1sh25QZWXCD8mvwNJrtucipXJTriULGONBAAyX3ak95PWzCggxr/FA+snSHHcPc
bJPhUFDMwrfGhIU2fmfsYi2gRJ79rMXbV0FDQvuSiXG0+NHHFm5mFZwciIxptYmeEQMdUfOXq+Ja
Q2LbsDGnHBuRhmgOSAhJM3OZFkJ4dFK8wml2T8JNroj2TAhWWpvmRdqI5DbG+E0MZFZY3R4VDriC
E/QRtpTigRZOUWZri8QOrcPrdZtRPSUAQJ4Ma9Rjvak6pOP4HYuMzLx0C+KysRpyzHNgLWgWTY3y
PKeWW3ZcETWJ9DEDEumVz2QoXCv57+/zwYEQv7x+vV6jCpf/++b94uZAoVr6XUw1o+2UEg2pEJOF
ramQFmmDW3LKxyyQkaHI0g1zr1ZXqrLXMAXE5EVm1q5gf42Ka21ob6GGOyO5v6kRn6F/y3k1QkZI
lXX2Og0d3j3MqnNDoGq0KHVb6Z/CUTZW2EDomEW3bOOwHNlH2tzAp3Qzj8X7lALKjTP7SZLVoLge
Y6RxMxwE6/TSDUwr+aMs+1JtuTMhXNkPXkRpcT42qIaw+pC4kF5AnsBNXFb8ILtDR+dApifT0LtU
mYyAghSib3g3eTn6CNBA+RdDlAzL7DGnutNOgJjYFbgwbu5rWncsuMoV0Hk+Z5q20S4eIHu02Ac1
nswx9OKYNpOPKr2XpC5LGifmjGNUDGejk+xkAN/Aiof+ra12UgszgoOqIHjLmaMtinVGLKd0JCbs
xe1MExBPi545LeVm8gHI4+RFkcm1NvKtnL/01m9mxCVfVRG7qbbVLPAVUrRplSlQ2dz+O2y71p8Y
Qm1DbT2F9HjEbT0doyfVVHlyM16qpuvezWUMozBA0vfEGVX71ZVfZio5Ay4rb3rb7YdXCw4ag9Ix
+lbUiEyLfEJCNmMynJulkF114FIF7rP1viUCeqW/vfJngrg3CBkk5k9pRDZ2i+q1CI+a3q46+Zg1
toRM9sVMhhatlJChFw8CYhUlJI1MAfH2WbV5bQXXLOn2vb55hDUgoZd6n3XhLV/QpE9gIf8aUpmR
d2ARUdUc9Zn6l/ZshFDkUMzxj4CGZbAEhwwCjlC9adIbeP84V1Ys8VCYj9k0vtcc0KUpodqCDwcK
UIf2m0KJWQr6dBETyxEWs1MUk3NJRrtQ9N2iftoJyyGpZSC51OcE9vNM5qUVPdPai13FS/5VkSuG
Efk8sZqW6+sxaa+CzNlTIWooWz+R0lXSUWQfx10Yl6ApRViiY37QX8I2AjFtMsE+zjAoO/J/TU2w
/wm3jZzaoZq4KdSnRH2tFPOfZCxIh/g9XJYywZ6ewfOtDacv4nfz9akRTwya6KSvws6zQOrhJ+X7
Md4+ddpY7DkxkW9S4FAW/9W6gfbTK2XzrA3fOQGd+fSbFD4WgCYTceITrWQ3wUSNVlP3XMcEdDVw
d6NnUkjMiFtab37iGxyi7a6l92rADU2r1x1vgMU/D1+yXRm2QOealaIIhwGBmw6qm8uIRn/G/UlF
TsyLuVk2q5IPacgoD0vOVOz9kB73ebhSQIk8wwOP7to+LawUW23T5Abp16ZlCzfa8TZXIhgzQgZK
UVVICA0mppf3GUSsLvyexNdKAiiuYeWZqOJmBsTNdBLiCiIUGXQCe0Pxr36lK3GyeJZ/1ogcoeKL
WNrAJVHkDiAoqZGU2eqZfFop2vwuULVdS3F9/OMdiUqD7M0vKc6ZC+HWWI0zkwj4NUrphMLVn+tu
/UKtLN7KjD1XCTTrFgJ3mPh4i9Q2a8gCXFUNQe4ti1ej2tQyEm8iejr3nWITXS8voTLDbAlLZKOZ
EzdfocCi4OeOtyKnqo4uQSxEpy0gfbFLzcqnZfwTP6PhS6SEwWEgKyeZ2zpiZUcMU/9UpHCNWG1L
BnwpYEQTiFzcFaqfYajP0WC8vbrSmzOLo3y0xXo/WdNRospJoSxPvKlzTZRu1vOukmyYuI/EgZG5
ne6b3DpB8VsUmMnJRLRvoouMOBlVKga/iDCFXFo5aEeJdqu/xJK2Fq+zPjDd9KTC8RKBxXTfbUE5
/9U41rdoWF/6lK+NXATKjSBZhPGuHCYgRwNK/Z5OEoJ1S4OiLLGStPdoOUc0f46CVKOIEykMDDPG
KDMjr3/EkrQSap9xEO65PgaYLlszgXl1U1C4qshLXgPYfAVL9S3Hr4iGdELN8/psmr0muUqIZUp2
A64Y0bfQgSAKxLTv6es0cxCkA6wi9bXlYiJOfb4pxRpulmhdx9d3xibcz18F8miDKx6U2wvRcNsu
IWZiErmCHgapLIYf6ciekHxwNGdAttLYtbSTInNUyzuNYY6I0Z4EUTBxs+COzTFBuWwWI+EPwSIO
tE0yu0LlRmG6UQgMqg7naNZfx+sy2PLzb4wBICgntSrtnPJryWw8F99kP3JiHjg11JaKhqIGoQa6
IAW6kH1RmKSARTWTCzRFqqPgkZkiY0ilJ7XroFiNDeh/zXx7kjTXflZ+96V0zPXQTgGcp5kn83w1
FtFARNahEeibfF3QzakIt9ARDyKeIhLMMgKucSJ9SgNBUt7iiXGJ9rScvVnmSjHUUdHvqI2l3xCv
FWqr+vTQdEZb9H8SAjG+XKOZRFwvVqgr5g8Bc7DoqbtL/I2Is3Sq7vScP3XDfH8JpwyAXMapZnKI
UfXlUzWFq1uBaDGWwo5dPE+VxK5h+tnkama/7syjGf1LeQ3rp7sESCaVqfRV2+LLjYafJ+y+j9jS
qHGH36N0ll8/3Xp+/dMAwhoxRzzPXVdpQ1iDk8ro9zDx410jHOYNykuMjLPtaKZoRT4FSfgQSRyb
7KvhfLKedv46ZbCWY21ywsHWJW0tzy6l5xfjAsuBludfXR6/azm+H+WqNJL9jANa+0QLJ26wG5oK
cAZC7OUItauqOZjkMRzKJfFTrtbbTD0XPboz1JEQycd1O/db00RAARBsMHyJEDfFakoFSCkk+l/D
Bx8J5UIG8c2Jk3FZUwLJF+wC3IkGyaTQSWIz5+tW05jiM8g8D7OibmA/9ABUVZe8TMRLVnuhr2/0
fd6iQWILymPmDF4RAWRErNYs6QUmT8IVBzyWYoRWXatPYfz5cqIifJ/iz4EBlVZhdq49dVXmmC1+
E1lJ7AYZPiaeT+5LjDjK7hKkTZgAyNEtotAcVqjho3LdAjGzoj23qAy3S2y7nM8GyPWm4jSi0h4y
5DJb4/szQ0BH0lZw3tYNakoD8QYHfswJSlQR7p6AJGPZ7tv4vZQQwYkdYfR8mkTlp24tp5oDjahD
6EF+Fk9XS8As4+6sqR8m/nS3iDW5uDlTkQipWCk3UWK6j12jjerN/PwyGywLI+ZtWSOiyNiKQXGr
xUtCuXHMCOGSAzwimRxCrt/a9K6peElzcAw5kB9mFwrGzVrGSGlYaX8jiNWEBCtsbWtAM2UiwmN8
SSqwL9Kltzo7cNx1xi9bcva8Zw2Wo9m6ypMNLVaKtRyJOjXHyosYpHpJZzH0k8QdTGxjIKdit/U8
8WqazBFln4YVROxDMlIOXrlOr9fLJqFcJ8A+T9o2tFArBi90XJG/Qg3V0iWW9o1waWgD1zGjHgNl
vdqOM4j2zWbWws0Erne5RzxIqUkcAwJexz706vJtz/7y3oBLGtNAT+BVsscYoWMKdFNZlyFpfQWd
URsD0WDacfiOagwAGH0PLVfBc0KM7MIET2h8m0m2IjuWFe1d4YzrXs0SAVTP154ce7RoXWips1TM
SJiXy05eXtRuG7RGA/0vqXofjGrXKJ/EwL3AeNcposNW3/NU2Jgcm6HGtDQ7+eQq1knp6HeNHyRO
Le8WLZ/ErFcMH60jtrjlhJ1DWhwKpHicAUb/9QSeIR2X17oVHssjMJB1lmfdukE0ljp6xZJLbLdS
qV1RLViWwcD5mZPcjCIQ1Vc9vgnlxxI4LfH50/A7DcApfX3N53q7Xl/WS2e+OGSX94QpofRWyzdh
Rjj7+iPy0ZpsZbKU2SLTijhQqOxhQOJZQp5JPqz4KI/qhtuXF+Y6b/8ihhvk2qXiQpKKaoxo2aQE
zndVxGQ103hTiB4rKpK8kzw6qZzelRy6SyG+6UxAPhHhivJSophYiD20W6LQNxNiaAqNSPtt5BOd
FQJ/5QkgeXpMNUNmxa0uUKeRW+XT75NvprtJsx0rQgvrVIvoU/gHPT57seQuKWRnUGlsfosauiph
vOzqBNuD8ctNb3KA5AVxPtvBlLtzRH1w+CmtB8eNQlW1YaZkMNgH+430Cu2XyMEvnaseKXP/naTw
CFFyEYJMJBApMfBsHebsV+Um8rAHkYLfa1yliEF0modzR9OpubLhq0zTxTkVQLKfUV4GzfNVj5uH
cFoWdmbg4qJjdjS68kv38mQ8UxvehK3lESyucn12TSEHGUjVb+FrEXfLx+V2ZOmvJWV7OYfta+I4
kZz1qFoJWNhomT0aazkXNtRj88ILi+BJBy/zcdakHZmuBKyqQitxRhVjACDXIfXKJS0e9EsLAzx/
sVzRA/7X+qR8kWFe/z+SzmurdSQLw0+ktRSqFG5xjmCDMXCjBQesnLOefr7queju09MDGKnC3v/+
Q9CS8o0+DAWg1u1MAHiqKMPa62A8xlR/SButin8vU8oOnBr80Fhavz74Rmmchv41HfJtGENcLFMg
fJJyjVPhwQ4b5h6DOYZcIfPqkTPlTH/pediXmsHCTN5UZ28B+HnBRcEZrEUW0XRoi5k0hW/UPwDX
qIljBKkkwHD6gzbk3kXyYNl040/YXSatWnhAcpF8IYS85YgJdTQEeN6wJJM+OdnaxivOAVbmqq7h
PwwOAvzwn/Axr8A3OywpkmrmViTomPXGacWmbY21ZHA9yQ5as//Va9iaVwwLh29BoGxu4Fosufwk
7XEKD5e467bjGOWflo1yeGDmYkwrzvYBPXERfJrGLTKZZHMS1aCLZLJ6iwbkmcLT4HU7j9bRSetl
wmqKj8nE+ZJ3rfbUTGOgDq4E3ZMfX3zI66lg/5cag4cnkTCnmy+Sx6XADrZ84H4GLv14fAzmA7eq
R83Zw1iYC8Z9xbktvd9AvwZcu769d/nGBoz42rrUlVJpgZPIkQsZRguf0rCwlfe0e8MISauQmhbX
nFElV1ltnxBFGwZWvgxpsmkbToKxtTrJfyc+qcBcXLu50Hi0d2bekZiwDICUnG6aLMW4c97Gbnjq
Jy9f1W7zmdVcfvS09LwWaaWqwTSQG7O9LK/ddlq4BCYsVTesr3oDnft89cCnNVgtpEOLM1BMB0zU
wojJcYkrT9VA64+jSwGklL1HbNkxCzfGRL8z/80YH1dDzqiQl81O7pt0I4NfmyKBxZx16eYaNwP3
zWZiBVdRtcy7YW0Eb7pxzrxLIcvVwKzWd1x6DFhjo3F1kp1hbS3EwxbuCG2KorqK3iLqiLqA+MRY
WkcFV2TdOqzagzsxa8AtXHPNvU5r3ImrSJyXct44NFydiyFjQTvHYDaaMLKk/81+mzIinRGfgRaC
nAavXKa7AKzaTf5/jEbf/GY0GOwvCNbl0oLkURruZdQY6jHUylsEV4a2EhiQ65PP7cvElWjydepB
NQbtEY55DCJAXZ0wQQSCifnVc0UOxUqBeJR2Jl9l5AeOpY6GvYXO5N28fHoqA2Yw+k+ibTptXHF8
09a4xTmvum1hmEuytsHgixZzTpZW2mPuyLKwH6purrR7kNMhuNvGODVaemjHbu+7/atXRfuyZIhU
hBsiN1lkqU34tMG5zAZwMHni7ky5MKMcc11QkBTkjXgeOCdGhquEfyuQZ/fgHKzU42Dg3gzvMDzX
+MJEFsIVcSFQd5EWZ4smOhvQNCZXrceyfGqevRKMjbN86sx7F8MvIDtqrihPWEaueDByS3mBVfQd
5kCeMYbHKf4b3zFXpsZNKLy7zy2ole1atL8QNpqm2LX1Rh8vJTkIQlnMpu7S8Pnqytq39GUmTzhj
EjOKs6qa1HbmylYndwDQJMaHwwhQYBNu6ZuoAtGMwDTG4qbb1kqEQF4JDyU4UywMCWMlgsCb7ivT
/jEbWZr5IQdhbMW1qRhWgnj02kkz4C/p/b1mwT0F1qsWsmLZY40oMbNGMF0YPAvml5Es1smsDWSl
Hb3WXnNrTOy02iLb0O1gw2vFNY7sfyRYlkQkuB6ptA4nSB0te+/odpiPDD1iNH6uOhjrubiHQbl3
XFRT2BwkyEAbYsLTeFVNMMxw2/L1aRHn9jLtnXPScRBMiFq5kHmh7zEdoqNyO9Act32/rps3nn3t
cNGuVO/aTJe5eRXKrZ99bUAbKgLoPtoaakDXfhQp3pooBLQjMw2XkDnjrZD7HpNAD38h6Nrle1ee
iwItJW/Bj82TwzlQEZcwX4cM8zRqw/AbmIa3KdhfCp8zE1T/Az7jvNogJRQ15H7FXmj+kfiHJVjM
m8aSvZHFHQc+9iOeA1oAyT5AcDo5PxNe7Hrav6R4Mmh+gwnETEyhx2wEMcSDsUXBRNGPiH1nRGqv
gC4iSiBJi9295BkrSrzJVPsnS3PreLriVYVZ/JsjDa/74alX9bCt3XImzn6DpcP0mVXFIYrPelGt
dF5uyDaokncPvLQYsLjhlJ6hkNkhUQu4NpvfLPey36ubc8DZnCe/MtTcAYAd4kpjtYtE+x3DtxYE
Wx8WGQKTgv6WgtT3Lj5WO20BlTHnlD2MDD84hYrmx0ERDyHExI2JLlpVdJScsSVIZOKwxfeNkM+w
WhCVI4pXXHJoVcMrRVzMgUc5ZWJM3TeLUW5ye88xPUCnimFF6Qz0LUDp3oBUyCOOBTb+ToXdPUto
io4eqKIzMX9PoCBar0ZQLP1BrAWaijJzTtxSC4uBvpOfarpNLbswxmldDfJIvQrGxai5y7kmBAi7
oHmsn43kw4yhlNBk10F0oQNraa2mjCltSCWnU1bl0Ru8BTu7Omm4Uy0sQMow6GvYXXMDUyh9aWwy
ITADavojQGnmikWgk1KDapL5y0atP4NJmZsG+PgYLxLKYWUsh8S9lCYeCcWISYh8RGCWIImaeQMH
BTskDbm7+DQRefBlAxnrgFp1jHy6IqutWEzBhUO1IXlOVUsz1sxNPm17DyEzWLbBpcfncyu2jyk1
fE/udfuSSmMTBvD1AxgnsHcsYuP1HBreOWlopMRB1jXOfRTeLfSJaKX5L6kn9tzAq9xxFg6Tnqiz
t+pVqMWIRUYdkB5Q5c+qzjJD7zzbKAHeFFRFn8/kB0IQphP1UyQuCh1l5e09l3nUlBa7zs3/w4NS
c6PKf2r/2DtP/6JdTjpdzbk1zR/GpBCNVRfgaGbhbcbkJBIcf06PLwXOZ8PH6CEP8vqFzcicnt6O
i1tt1spCDG27h6QHiQM/3yYqRpDY4uMLsG3975lb3t4UFVkiYDemD2l/6taNgKtYqnb7Nfj7bxgG
76om2TvX8OJFvMsfcZjyxKMZfuL6jqVGWK5U2eJMPzGIQT++wxFK2gnYnJxRDjZtVqo0AvYACZYS
Q6m2QxgO3pCYHnEI4ivgLqET5DReJOmed97hDNdK68ka3o2q/3WqCBYC3jcKIGHQm3Y7suhjual0
GEAaxjMoeQJm0FRu84BXdyN/BhvD4OFVUzG6wVIQ0legEgkfLdkZWYJaBI6emhZXj7Z/DI78oyIf
TWRwwZcraa3hi+reMW6btUh+Ab8S5nt1l+x7QIy6hCuV9x+jhsmOAFfEEWhmLDniimGdalr+rre2
o4DkWKKfbLt1FvcnhVwCVQS86IID5ehpuCozSPbioyfCTUaYAD9crazAY3Yriffq3hKP8UhiLmJo
nVoqGZLiP8XVUbXkHSYk1l9Z8ow8JDPE1Lg4Y/K0ESmUSkJ/On98Yt64vLoaHfjwUP9bTA0Vajer
I3zTQQg32srqilZCwqT8UFtbNaflfO1cVEUddpLecAqa8NQODc4P1AVhaG7qxDjXso3hjQRfsFYX
0omuuevsWpx+QwZFsBf9sV5CMVhb/1FXHk1LraE4Kv7vkNk34OhF1eRbF7CnMtzD7G07OsvsO3KT
RSI/udBPfbfqsw/61k062LuKsiZtve2cMeBUvfTT4D0GE15g1a5liLgjwOfJ1VZMKO0Iq+fmJ6Gy
kj7+O9XdbZhOls5KtyVcBihEoiVxJV3N0WdvUNaW5A5XyEMoGgRkHFCeZ7fT1zlFW4RBkYaomSfX
te8JBFbQcGHBba2geXqbGESoTOGoSfvHgb4UCPfkkz892ou8J/eYaq9xxNpHQRS0d48cU1IaBSBc
8UeylYCsAJTiW/XecLSzTROuuCQt7CPpykMSvwi35gKsn0zC5EYolBvB+RNvy5mnvbOdHQ1aG3fP
mj4xc0W/Fa56CQUHkupACU5TWkKJG/CBwAuoEA824pNh4AqmYfHWRhsfFsHMrefkzYFiBG2pUW+d
0P91YnkZgm9JZZkM807NEsYKglzH9VQneOeb/UGL2n0H6q63cpdyLLiIsLo3O3XWenOZgHnMIsYE
jJO5vYxZ9zOGH1m0dOtL3Qfrsl6kNZJbmb3A6uVFAdI3W81KmV+NJ1MX62j2lkIjHci9BmzraNDI
+n53hts0NM+pjjLXLFY2/4XGek5Z5Em39ojJcKY9KKVPMmwGufYnJiZFu3m8p0kyfeIRF7hrxjgv
tTBSSm9Zk3bFXdEPDNVoFlwZbwGwk8Tf1wbfzWmO/alvxoXn65vSQ1FOzPgk4BWQO9S1cAg6rMjC
h4c321/j66q9imEpB9hX2hPmK2WAA037knXuNpLRW5HYHNj2InvXAh9LNGNV+TZzsviQIbNLgSuk
Qx02Kb+4Er0Y/ZLWq2Asn64b2BDPYI3aw6jifYWXSgK7ZjCZV3dlvbXZviGQC0NlAdLGyEeAZ6ZQ
j8OEMoLmHWhGN/GHsffMFQZoZ06JO7fE7zdHSj+E+5EOKcCosfXwWpdndyYU55BC/o/9lw6KxBCv
LU5Q0cyAabggxJCuxtBaFbH+JmdCVrjtPAqwCcgHyoHWT8uALFeV3JMye/cuLcESThhggWjsZWCt
AC4DfgeFDQ+xuxD82QGCQG4ll2OovUEQWDXT0W+LbU39WdSvgnE3BTj0Cm3pAF1VZGXQsnH/k3gJ
sZHRvwu8Erb/zPHRyVuT18ca5lUckwVOCRQ1Z9lzIDHBzEvyACVS+MJmcYzyLgci4HUC1NAvmDdD
23rj3uHVOHsf1L5iPpvfctNbdbDp7Xlce7AwB6Be9VdUS8z5YPBDGo0ZCdjJqfHyg5FG7IB21d7s
JtlRVxfCO4x0A2YvdpKNZVibXHxCcBE8swbfnWL6KzsBjKGeQ44/KRTaejRe6p4Jp1uRFxVf6pul
M8se4H0mcjdnNXGOpDbZa5EanzM5bVLih8JYJVQGRk8RIy/JVdJCFraLe9F/c/+pYhY2eh/dEtgk
OLWSikgupAE9MnD3miDDzHYPeqEdOzQItVZA37mwq1yPzE8dtRYUJdM1cBb6UGwXA2263qn8XC14
6LIhr5sBDwBVRY9aMmQrQ4Z7oHscgW2+nTFx61ySEcr2npsUNL2za6AbVv8i70F3ooZulLF22j5H
3Vua3jPnq2WATPkZhMjf4OMCskY6X+gt+8D8SBIe9JCtd4VO8h5u27AQHPifCS0LldNTLsVZAG33
24rcE+GeQyAFLrWMuk6RNFILXjnMjigVS3fYOo4DXRX1vawXcqVkVpO+mZly1RVuxKrZZKDX1d2O
L1G0rom3lXcHy3xJJqwL6nehZWSRQlxvVDnYtcuxAEq1YC9K2Z5LHW5jDv5mDYwnqKzkMhyNb1NP
3mTDHorIDPY+NbKZgo7Y74Gu1NEZ9XghxlDj+9QD6Zfgit5e03EvK/j15CL27pZKiXYvMQN1E3lB
qhAnN9vpQPi9Qbi8MSy7ot7k87iECB4l/WkEwm6FsYHcMubRSxyEOM90Es7ydSgjziRECp61mvPG
XgyINEfEa/W3zd7NdfubkQpsZXaNZ6GMyMargGg0bA0K2CIzl71ZfnbluANtKCdBOVq9DxOOIiAJ
7rSvbCCluSU4LJ4OfjvhlonZVrLySHyyhjP2hGZBf2q/et5F881DLJ8LMZB1WW/mErFJ+IidZD+V
1wk8zKP+1eAZRbTDGCkBbHrEeRaywfATwlT/Vo4GN0L0EdKRuA7BiHVydulrTRavHmgHHfc7AW4x
slmyhFxTvGfd4qpnoDK9BQdfP1QNATVQCnduYG9Llu3C7T8Aiym2OzqLsBkvdWKzfZseQnP73lQ5
nJx4uo59fmxbUECHQVfkAUhrzc75Uf1sY7y46X2yYR3709JoL1VoE69Ma8WtmM0VOUTxhiHj1siL
q5v5a86fcMbiIC8pY8LnpkQoN8I3GEw0xbn7Z9FfuwzFufN8WNTSYCicww0d2r01sEoLUNexHrG9
rWEayHZfAZRGtFK1ZCzBvHL092YE9YCyrU3Hj4JDfGb2YI9gd562Ho2JpiLjs3E+VQAVGjF+DcK2
kVNiTk92lXyNybgKYWOJWXxVyDnRpdO31wS8jflXhr6pcuKbb+hIRnL1lOl/SBhUbGSjA0IkLBCT
VAGV0pm8bTTdqzR9hfDqkf03XopJ37s2zK6I9J5y1natE97tBLC3JPg7BGAZYMkLcdaT6ZAHjBlj
4MwZWDaOEB+DeF46X38eKszqUsbvuGyFdvcu74ELZ0vTNxqDBptjI+HAssula4M6lTqqSDPR9xz6
f7nbbUsHtVVWvrp4Vem7HmQwGp5n/BFoBnur3GmMd7ppM2AXHPQdvPTsy6c+cY0PVzRIT7EvD9pD
6gewdIg1wWOAVs+urZ/RoLALYdJ77ttMzCJW6GIbGtEVx7ksepRA7tywWf3NmOOgN028Fs5Lg2Ok
6ZBPV07DU6zZz4aBkeGMy6v7J7z3aNIAQYn1aOiffDAjuajRifQkpjsBzNhcv0Hiu5mRsWYLrszi
wEyzLeWy4Ed1RI7OGFHB0ndNLP3EwsMEJRzX3WR+Dga+mpyrrOilLCb4GlB6APai5KGFGsoRi8lM
t7NhzFDlOwwqBnhLwifKJoq2qq+3TQ4CfGJHNBHjpY0Sitt51SAosDkWOB4gT3NfA5AJ3F0Tbfrm
2Kzc9AhQlyaXJh1vTOjXM/0L15bETwCfWp2ZNcpQVeEsYxtiIW+jhuM1w4rP21e9s8mYm9YQ94Zy
XgVZ8IiLadFUbK8Gc715urjUmMIPdmFYHwIvfRukgFpawGjtTgUlWUhxNFZibcbROqomaAYO+Gu4
d6iNoviUyGwlZmVyrEPj6zdTYSNmCFfWkD/3DgYY4cTMHtIqLKZdE+y5Xvl7WO47rInKfcoEsoai
Thc0YqgCg4wBCHu1hwCmDm8mSCkPrA9QYBbXpH8FRxrAjTPu/dRACIW2BC+rCu9HfrDgxoz4OTpZ
bFkY7mGgVBB+63KJ+52CfBS4qxjxtbwi1huphgxuji5Z1ZN1haDaU0zCZoauBO6O1s7Nio0e+GSq
SGqT4dCixzDM78o4+H1M8XsS/Rcr/ike75CSBw/tgfuVEjnvzPNVp3IMsTf1LPpxMvLSkzvCbcby
qrgHDKEzWnXtbbLPVY9NOLToPD2PxMx42N9np0conpLsF1vij6qYWTLWaoKQPk/df8bTXC86+N2T
9CaqWjJS2v7aT/ZBz4HSS9huqZ4cmgx6hxcg5PEn/5fiCtyagwyQ2Z6t/TxXbxbiEvtsWBgbxu+F
hZ5oI/h9yqp6ccx2RWLjDAMu7g7wro81EHTv/mIdOsFRKaJyWcGnqyQYo7bOO/ocj3A7D7RL3dQR
4bIuEpXqR/1A5vQb3VqN7nTQ42DT+T++x6jlRVeDctxg4kceVJso4CAHOei011571pipQOtxh0tJ
gn09vidFtgpdpi09XN6JPEfYLOGElrnId31NeFRbEtaIQ6NFBE/lveils7Via9sEyXcA/WzSF1qI
vyoDD53nXYTVqZHVusFX083SZW4MR5Q5QUFSIHSdqgeDauolo8PtPN6s+rtgHBwmD8/3kYlWazqJ
ZaVIvPsEbIKZa2sapEztrQb+Hum0EX1lXJg7CBMBYwEHn8Uko9OtHcjGnAgFKYIGhhPpS1XINSh5
QoM3UNXaXM8GI/IYifyQATQMz21PiZosfI78boB36FFxtWcWSNpLeAkQzmauz6j5S7V5U9HABWgo
Z5E8W96THO8ia5c8NMMw1mkWveRev6kF5qEJGAtFhREpN+CrgNEo5acvaXvCZ2h6UJ+OrURDsea7
ztXNcz0c2fcN/78JmlGGC1OK2UbDXBPqQFTCGvwxGASJm9O/dxxjZQtzAV1ByK+9zP+ZqDeBDU2f
BplnBDUzHg69f5vtXTieY45oYX0kkH11GT87POJe13Ys2Tg+16hjtNZ9mjVtmUOyQFJHsTJCqNWp
MTN8jARyAXSoY7PLy2k/w2o1p+BYcuubkNE1xqZ9Me11TII1iDQ5AaKCy4WDP6Qbg6mm/NzzSOA/
fhE5meLmcoYKFl7i7pJ6F5DGzE+JHoYqso+1e0UikxzBuvvnznH2DsdqK/Wb7UkIRrcuhZHLnKOy
HdD0L+4Tn8KTK2Gtl2SRboxLb5O6Ed5SulVOMAfTK6Okn4E2GcV7iFsr1C8R2hUTTTm/ru5Q1aM0
sXkYvUeCMXI57ZwQ8bT0o1e3fxbhqwWreMTkdkSolvrZtYUmVCZyq7kMI/GvRRbQOoBoawFrFtkv
hHQ4xJ0JJwnvr+LfqNB34kfdFTMORfMRMHgadgHsIiVQQNbQWRdDPtQrTeNjiyt+uUz4kHqUr9Vq
71i8E0KY5i+B+TvQBPsUQ6nbbgNa8yJ3AcTPzDRa995ga2W+xbxrWYU7BYEHHLIG7tC1v1ZlUhoR
bUmPr3QOOHfnWy8mwJGXUj/X9DPmf0ok3dOfOwhrGtyZ8u6brwbEZemxt2BBdtm7UOjLtM/qP7/B
szRZhwjMDfnO6aLPPhym4N7VCMNGepGG8byBE3pVM8iC2crD1OxD37VYNNzt4jcwpm3dVyfLTHa2
EsexXAP4ZOWoLcNZ3xfNuwknRJW0Y3H204x4UBYWONKM1XJZeecQDnnDV2beK6/2qSjqlQkfQlYf
CchSAnTQDNVb4TrxE2Usnx9BCRo1MxcvakG5HH+NQw/sdgfhKhJ6uQ28FzeC5MXUR7VFpbGdsJTn
/ThMdOv6x5rAcuzyYDhnCzetnqoKHK5mElwWv7qFwpjr0EKV304n3hXVrkMfj8puzo5Vw6hhQOZD
Ln39bvabONglzCkH/BOmnxQ/H0LL+N5avqaiWkJ28kd6N4TLGXWOwBvHMO8zNrlu7oDZP9XMupyO
CRu+9fJgBivvq4qujCCKvl/E8C3jxfwpnDfWOvuAUMp/EJRAnlBw42FmXhoTe1gah3hcPE3htZ5u
dZtBQWSSa7wrsG+ss1fXFBtHnAQwQFV9N6m3Rb3FlmUAQY286LRmje5N8xGyT9o/bUCdJE/cfHCi
TpESajFIAXIRnO2MWZ0ScbFfXCwvXjQeSrdLlxdLLmr6Gw2xGnh+yUnWy1vUQIOTKAfrQKXycTe2
HNz1n1pwUa/k70s+vzaBlP5TEJIC2GQCROgb23GEMQNAGcxiFQMX9wZ+wVqPoGzfstSnSGwNQDuB
o7o+3tAv68Dd+kCvW8zrwF2ZbvcFWTL779aFKV0gwGDqmzdAP6vO1ncev2fdkIgBVhpAGI9Kcr/l
Sz28WTlETN6w5WhHFwYlA7QcJLoaLqqakJwkFRVqRQZsytgQ1qprUQIBFlDo9FNMYbcxOviXmwK/
OKgNUK86zPAYsq3zEaVX9lNFZxsOebTJo2d1woi5O5R6+8Q9DhkcEV6BSdvs/qbY9Dq5CmpAc4uj
vTvyYrVBp9vdGJALqzm++zkD7uGf5Z4Lz8EMnasuvQZKzpgjIYlhDaOLtJKNTW8hpvtUF/tkyJas
1mmyd/k0L8sI2lus+NmYLeXAdf4x41AJ0FmN4Ze6lWPzX1wQe1auDD6tbv0rMCdoMBOgU4oijv/m
jb9H3dWHV25hcB7A4S2Zvpj89NXYnMacCoOVBx21+dO4sN3oL0ERHQTRqo3gYREaCwF5LN7L/M/G
A4MKmqhr7nAGeFn8U3B7MULtjQ09dpz8OYxN+Pek+Pa5rFoC62wI1EyqqBjtCxwOMj5yFnDFDVcw
6RirnlW00Oz95Lz3cKG4Ap+gBDa49cCYrrC0yoxPreJJ5udSxFstn1/cslghjkVNGHr5jvfnTu6m
6cW2sTpmPWpMSCSMhaGC0y5iYirmlzm6ueraguimpmLIovmygBsgFw82xCwBj1ii/g1eD2mJOCb4
afcTDvu+f7gm4JqGPAsHN+a2gRlv/dn+MeaT1cfQfxAKe+82jWnMDLoidKldTdLbq0uzMykziOb1
EnF0lQbeCRaNTlcEftFpXFjergAkVEvN4SKoC9J076HdHib4SAVk4SShth6ZdBBTQlmEnohfDPZr
2ux1qN7IcXjGzYQaG7MjVM/9uhJ3v8X2tBjPwYp+YJlSyhHMIvGMGDYZd5djwm6hA/eKezPc9eRH
wgrjpWn0l8wCKgapvUdhPrM8+69xqtiOyjwZzrg6Wcx3Q3fXE8OjiqOuNMu9jtcki9slEamBrB6O
cJu/kxhyuevtG/pQtdlTBML0FuO7KoxG9pIPXbQUm9En6Lhkwl0z7Zx/FHVKgeatlp/87gV6KkeX
7RzLOnoRBHnj4yIN/6eu7s6MFLHAh5deKeXdliU1t4mc//vFw2GkIqPIIkserrDN3CKkwAmBXiDU
LVLAnrCqVoWHQwaHT3Wq/jyeUo3NuSvxjQButukvIuMg8a7LsbHwRxZiju7I+TKKLwHA18qtCuvi
rSGtP/BofYVbKfwXsBtFlnCelPAqpbvWjJUd7P1eHDQXEC4lcrc9dQCn7TjuNSVIM2nltXiH2zjd
iZdMx9KzD5QHSx8nAwCALFAzqg+d3we0sIrwcMB+HaMqtepoCYvknVUcTu/KWyYF8B+sk4F1R9ch
Aqfc6Bj31l3IxLk9Bv30XKZXw4sPqOZenZ7qwKjWuR49ivm7QJSmw0Mc5mvlkFlGzEiArGpYBdoS
fX1yZ4s8SmZUMGAAs+STbmxanNTjY2VsPjA/T+Ztjp6oXWrt2yiRKG9qiv3kkPafYXdqxmeneBPM
yCgxJ2BNf1xBNOVAnmwX2IpZH1UWj8csyxeZ1XsrZ/ixGLkGgCLKuy2/vP6zxJQmwPIYl+xk0URL
dsTwPP7hpzFba2hqYbK0IEJj9foJnzbCyDBapwgpgyOTg4ERDq6rVNxik4gd84Y0Q2Zyz3HZnovv
MQS93GWESFFQY1bOQNQF94XesSpRKRggLBBeEJqp9CoWFIPzAL/iiuwZvGkEhNuWyV6D93aArrAJ
tyzslaoRQyF2BQWPJhziLS7i1dEX2EV0DY4DS9INsCLpsgVM17Q/QlxF/nCzs7WNgWjPNcr7z/SH
Y8NBgR4Q8FNdGq6++KdJYjDb6Mly57Mtj/B9CmapgPjFZ1zJfaOFO6GTbgR+VrkxgxsqiMTaJMzu
9TSBH4Fva7u0CQOSzGao3CrE6Or4sf1mK2IcarBSsEq8j+OzT23Et4YVAaWxoLaD7/BMLQI7REdm
b8oFKQhjTBdXHVLaKK/49eqrN/3zyFcLAIAr6yMnzNgDBxNXRaT/YJYJ3Q7qo0n5/VezfDmYiz9P
/zFsIkal8+QwGAwT7wmaLm2GhnOBTaBWn9NWkY0mlv65mLZdZTBuzQk02ybQh3XEpWpmxfmljrFS
Daj9dtH0BBx6REWhNOYD2ATeVtRZHiEAaK9D5oOCSlQCe7gjNwOiITpG78XA+M3B/Jc7K+pf0Avc
O+aq7tPEMfRk3CZamqfhlwyYLfoW3GpH+9riTjysbHx0sdN+TXfTHmGGfyKoq3hLS7TBKSMCMJWB
2HBWIs8D/58hXyLE2Fsxxzl0woB8kyowgGKz1cDpm3bmarAnhoDoSvdVhLeQ63OtYjajP9s6IZru
K/DiU9kd8jonaFW+RlWzV228aaTnZ2jvyxkNRwlPlMBfuCfdKTq3I7Eg5wkyr4X58aj4N8EyGbpD
zCkccL5igcXHCY6KEaGgIF8e0wz9bXNPBAZW8UxeNdI4f10FSPTCdu1D02S9Q9IfsldfrmN32NQ6
FL/YXwJDMaBm3t/Dv2KKU2LDAxGsr5oPzpI8/Dd+jtXHhRKlh30oQaQEnWZlGvsOUNpycfaelEa9
W1dgd/VZDQToCS1MUOGz8mYVYF/KYju0JoFE7HnhH3VOqiYbkfWSeA7T0wcwcpmU5sxbH3L8oXN0
N4WLQZ+DUd9Q3xLrx2mHteD8CjrwIJEsG3cDUyRoVyGiNSK7IpQYy6TZVfZ0wnui5QYvXblAHEvw
2t217EPZnmNJfnQMWvFukacS+uW5JPsMdQlW9IosOdawK/YtRJLewekCUN/kpDXr5EWTz01EX2tD
xZICfjhY7LyEmTCxaaz4DnMgYvGhMi9tQWSNXNUNXrb2aB1kB8sh8TZCXPV/hoeGbSRrY4hXOQUV
G4IrPmDxDpxSOrhNwz0J2wj3VRDALgXhueU8R5uDCrqlDsHAoUtCpRwqvfg+aE4sX0djcZdbwOgK
07T0tZkPHh6e8bA3YYNptAUl6bjaPtH2Eqd/TjrkkJSzMBjxsPNfTfA2qxnoCr89LNcmxgHY9zT1
J2eOE35M+GR1TNG42IGvOriUse0vCviULps6UirZecbU7HUCVXTsv8CnXUA8XHCKuPmjAQDjedZl
vPhKYFRWMYIWbkA96xjvIP88KYAPcDogPR2aDYEbkXmfaNUsHQMOqK9BHoEY/bnBS2jY1A7covSa
XtwxrYJx6d9CQRRP/KsN45OJF0ROckPArWLa6TVChx22m0oq7y3GWnpAbIiAm4P7MNy42Wawsp4/
qMeowmtaN9RpqjrnT3n25Xgby4ENwV734m8Bxj8CL4fNqbGRwxR329h71juH/RrQEOVUgx8HwUgA
5jNTBlP/St+MdeAc6uQ4ToJUvWmNgYRXUCi64sy1Ez3kAPn4D6XETAio/Ry7+9be4LzdovBK/zHR
KOV3UK3L197ehNMjJNc8OLo2Sq5zluJWyO/xSjhecdFvkggtTJhu0Lqg5cildiecaThhqwFNjqIO
ByfD/MnFDbm8SDYO8xsabtZpor4O9Ddfg+CUqA9yBr+QOCiOtlRoDb5ATFZgCgfo3CjXFxQv+fQL
9E6/z7eHSm5JmiIqSSgmDEfW2a3+8Zw3ttvksQppxfL5rtTkVhAf8SX5MbRZzYCxu3OggSVU4gM7
rCPgE+cME7rwJzII2oVDazXweO2t6cEuJIlJWUg/2VRDUXQP4bkTjqNBYd5EDUXNtsbY21jF/AHQ
jbwhZMPahBshIIcZ0owpAHTG7tdfxtWNSUebbGSBlHMZPU/3uvoDGpbDlaVfdGi8fzL9NWxe4uzc
t19lvwteQ4ZYr/qdJtS8p1/MY/GXv/FvtGP4pjCefXBXSYq2cvE/js5rt3Vk26JfREDM5KsYlSVb
ksML4bSZc+bX92ADFxf7oA1bYqiqNWMOPrcGyGxHxntCCHB3LZZofnGJxOfCh1sxHnkgg2isr6nJ
6VVSjr1KTqbBoSvMEeIin1MGADPdH3Mn6ZxcPCXcmFijeUmvQdeYSVrcGlVLEr/WuNmAGXCzIpKF
cWu4I61nbs1+5OhEIJ1M6M0/ojva/LwQf5cHBI5JmtWGi7OicBVJAhXr8ZyccHhiP6iM2e4U/Khf
FUPIMj4xthlEiC7o4oK1BKVnL9eK7bAaTfRHvrrEQs0RYj8joTsgzLPWWRZcLYQzmgi+41w0GIxA
UwrfwlFCvtRggwS4FMtIgBG5Diq/Lox+aCFaiLTo8sCvbZ6FCAFaZaCqzf1z0Si+2oznMSpOCigU
DimT0R3N7pzOH8uIRZi1p55qv+Axb/QfQcO5GFPoQCx1+DMag8dhI4WWRSk+xaU75l7JwoWIxMpA
KFgy30p+W7wEztiP+OC3hrxr6H3KBMajnwlnFNojY513tO8aF0AJktcgFEPon5Qq3+NZlG8xwEVt
PKV1be+ZQLVtDvi6KAE0615KADzZQeuUItvpp4cy0l87JtCIxabQHpo+uFJK9iBBYTaqisJE3seG
3yFqMMo3pSDTr3QCLtZ6vArhUyucSWJ6NTnpiyRdLUGEDEojiArOGn82yrUMhmldmdHXIs8ma02l
8TLXPiQIlboe/tpysAmnxKWqoWVF7T8T29hLOHSK6N7DwqX1oR92pfQXm9KbroLF490LKGlo0JeN
zVUMdj2v4tSyfSUD89QSpS+6SdWq+bmeKkRJ/8Om1S2hPYwSQUecV/tjJ9EyHHpV6wJnQqwmEwmL
9gbpZ+Ho/yJCPnmqJhtqBtwZZpDQE+sslH9AeDpmQ4Y2lpRdAJa0ViySFmdwNt/+34Xh8OVJU0xJ
xA3pR2WICLE4ph2rJxFYObkx6iONlWvc8o61MRH7S3PQ1OW96HnhKZEe+gVb0EHTRiz9DPbTTQGT
XnJy/9TgkocibPHyuiJMYf1uygSYKi4JkN2/Sj+E8j8BakSolWOD+xcDVuV7P6078emI53JJBiAg
UkREeJAJ40qLTxMzno4zW3guw4Z5/5M8gxUu41kxO5fNHtNopbxpjIDKw4xP03LRZhdiUK1fg80p
JEM6O6SQwGJwizF9Y64Ct8mQ03cidR9R+Fkm5a1+hFm+1xpWI8ILV2O3Uc1vsZZ5Odx7u24RceZF
HHpDjnWQlAgXrDK/JMPD0B+9G1J3QBhleYyZh4HBWuSqybIlV40ZE0pm03+EPFjBR6gmt/HZjx/V
cBjij7nE2qNalQD3ht9Pbyh1EzBBwyJgt4mPmWl4mjpcQEQIfDXVQ5ke58HbzLqXmW8JQFnRkLE4
EJ6GnAQfack7dy9UDIbvHChFaIcix7Ql4emrjxqK3C29kRH68kU3r1pcc+CST32WkmQ9UQpX4mkK
HCWIGgDr0Z94nmve7KSqdkppnIbxpZI9uLdDpqBtlj7Su0AeUEAZZk62IKmb4xDsxxHbe2xxIYm4
Z4uMk2M8q2eB6rmR7qM+IzeT1dcQFKDCEjBM2fdUqdUG1WaF8LopnNws2KqOm/o4mJyWiGeTQrw+
HOWi93JNAqkhGOHZi4CK5fJjMT01fYl4PRZSvrNLpDmq/jJ/ZmCFqvwoEEZ23a2RSAOG8SE+XTmb
r/QxEa9QoAwmzZtx/oPg+Rqx9Hb8ZkYOUHIsW0QewZ+8i9+WxJmoe0cbjKL8X/DQ7yjE+D+DbegP
vRU2WHgkAPNH9dmc1HHbE8HNtPIxfLRv7Zv0on1Sm4KIZPOdPGTKVbfIuIUfjulneLk3fB9ExzGL
XgzeTdz8ubW2TuHjwNa0rT/xf481z2Y32zpRBlL60+ICaRE5RcgXYZSjQiWmCzFTVL7WSJ2waW51
/R6P5XZELJNcJCj2DiK8A2oaOkh+ggsl/UzwmFBcOFsq8rhVMGoXjIBJv8dClWADMc9dDRChnMaE
o6pA/sX4Y+T6iyjhRmQgfzT8yEQTud8L90VDpo/gLY9qAnEJJhN81n1UaHHjTYMvajs0cURP2fgO
JHWPwYknduk8gUIddvbAhl3jpxOeeIOCZ/7rJUj2iINk8S8uaN17Vza3ITnyM2my63WLIw2zS0WQ
BiKjbL907wzFrTFifYoh9JpTR/mN8m6mf3EIzrMMbyPJ5ilP0pj9ZihDi665xehrBOFWKVis4AzO
oSC5RZQ5M+L8WK08cw1TIX4xlqDB6rcRSEuW1avIrDCK6aWoKFrv0CBxRBrn4tpo7blk/+3r1iZu
CQFam2h+EdB79gJJVwoV8RyH9Q9MfXEc/zaZG/SXlR5EJlenh6VlDOT0BoFDRzcDfchSRy1WY6/P
TGbFb3giQiT2hA3b2O5gVCExuONkyIL1m8xIYNNU2dL2a/AFHRFvRgRxbTUfPXgB5B7Rv9G2JYh3
g9Au1INtXak7OSEpuBbw2V1nvEfSYX3tW1WCXcASCNrSGApDzcjj4oiP9JXU7X4/mKo15D9TVvii
iFJvAGdc/XvayzUE+qjKwSlaaCuTpSSJVawIBIz3jK60sa7qsA2b/SZBKyq7rSBC89JLLD84GLCy
CM1xmhxO4iFZKC0tOwRsQiYUJuoXMlCBaZJPg1dXKJ9xRW4uKZe1O1IT/AgI9LrjurRNOqvrI3I3
s30xFgTRJC2JQ2rrwT0LyeDTfkqVKotVJ4R7WvziT6YUoRo5ogsCR7vNh0n2U9jTO0OkRNb85Omz
iCoPu9a9xUy/sHQCnnFmsRIQRUmnn+RfyPSRhgeJMc8K8sBpiFccvb4gTYVQqRQUJknLXY3gN8l0
luKdLv1F1LOolb+IxzDfqYZ8Uvkr/Gb4KvizbAJTUphIPxE2O2VuWhNZtj2Z0B0y0YkHpqZ+e5Ux
DZSsJclxbndCddbMco0oclPEERXHA72LbSnOXTmhJ11+77rZmz6VpL92anYVG6ilqPKHIPOMGT1j
dcQQ6YcgLkp+nkGF5+ax5s/QB7CBSCXlbMKHqjAoxqZwiihPxqlqmMGbYs7XlP7hHle9NKxYgasW
n2RUrirkIuWDV39FbHzpMrAQRe/FuA3pA6Uf288bRBOfKk1ztKIRjIVtSI1kssKIWClepxA0Sqeq
hrpakwE+U74zXiOzU3YERJbNQx+RfIhWzLkE/VpXao6yeVfQm8ptfqK+tYM+G8XQi0AA58buplXS
Ry5mMZyxUtzmGoyiyF50fA6ydJaT/qjUJjQraWVtc1Ly9GVuzGPO+5CZzGW9o2CBxONxKUkKK1Zq
K/+Oymwfr9kRshsNsyUaSLRYo0x5vtUzhSmj5FVicpL7A7iQ8lia1iW6UpQeiIpgtjuPiKVtJfBJ
UCeXveZWynBt4vMiSE4oPcgRkEyIrC2poPP0GTwzemvVja8tN1FBwFCfDXE5Rxt2NOjNWf/YTN1+
nOv9RHt4LDVnWWxfy8iPUdInJftViQ8COcj01k83EydPOLaWMsCBpU6mjl48627GZJ+vVcduj2A0
Iz+KX4h5MoNpKR29IiLurG3owMGc0PbOWJq+MioEuVHm7kmtQ0izAkXIxs8P5uq9wGVVkJXNzyJo
hpnc5v3obBKTUBYSEWiikh8R0rCJIEzU2vZmqI7rusHbS7YVbsfvgd4t/RcEsNTOPXounXXDpFaP
xMTiLs0fCHgnCjgm8A6JuI4F6xs6aCICdoSOqi8gYWKyR5Rn2gaqRiT7YAD4pFmSUeaQU4FGr7i2
mYudCSJ3QwEA4mfkSx9o30xMoojQUWKR6feN5gnRL5hb8mW8d9meBbVDAqej1LBJgld2E88jgx96
MWBfMiHwF3KoFnyZgkHWhcTDa4Wab0G1x9pC88ZwZhPIKr+99bxaETIYP+oOMn4WgnznIxZOhIki
ux6VVLKbsMjy3i92q6DTP2nxVcC4p+4ZphCGbi5xdZunsxJdJTqZ2CMq7rqvTPtROiA/TzOPBSTu
7VGxZdEREVf9I4oMJp4eQKIpB1/RnVZkbSbOz5LnFwhmUd2WwM3C1VTcCJe+7siopkbfxLxGeVFq
D6+csosPkBOyxL5VZOLoSBY0NMgzCJCl3Dmzxh88jvXCwEWzKKIZ8UDfR4x6csf6AABXnIlcg//K
3fa+ztieCH8n+AtNfhQmMGGq+2b405b3DoOVQYGk4AXEHeFw40ToxDB9eJrIw+bxwt1qF0fxN/4i
D4zpMKeGMfvtSwejQWF+NizSCnqAvWI6pQ4StYt49cF6KXUdDqHkj8o+188gU8Na5b2FK94VKwqM
OtfU94iHUw61hs3fMO+6Td63u+CqtSTRT8N7Kp1aeZ+CrDdPXGZJeIbmAhELsh056iO42dKD1rwq
JOcBeCw8ZYTiclR/ZZYA94MVkGAmp8Uvf0q2XnCiM/kS2qtx18Z7OJKIeGWl5hii/GmcvCaoa6Kv
qYFfPFM/8Z0WY58QzMhLX2L+PiggQIbL6V/qPHCkat6GR1H0CI4BW2DcC1cBNY4XaxRcLJo83tXg
IiGEveMIqhOvMOz09iDR8TUDyIASH2gmTIk7rJC+s2L78V9NAmNuRdMzRKq1iU1f/qZJnC5u1lqS
8XvRbzq/NeyZph7DRolJZm7CAT5ycA4X//970x2HzO2MXUGWB1SiM0IICywVuB5tOMsMkS5DALQP
O2qB34dMIa/cXIiS7VrkZNuh9iWcNU8KpWFHRc7AJ5Qhuei3tEORJY+5DelUCJnZsqySsoVz3ZUh
pPWXmKL61ieRY1nc1epDWPEZ5UEOitHv+/64QZmoGe8Rq1y6E0IvHb6L+ZDLKFo8LDsww+bbAuJ1
iw8aXapY/iaX1lavk2EayDThAIUyBlLOKqg9AYSYz/pEtTZAE1ujE5c7vunadBrshXcKb+V7To2s
hI/VjoA6SU6rbIS1XH+gUrVGJ37V1Gs7UipvbehBIBeDTgPd4tFUMJ28ymC0pt9hrycoICMCC8ex
JXN7MYaJjBZEmFL5rfOrf5DDpbcuWBPQwEgBahi9eiAnDIHYvLdiQ1y1RSoSGkAe9RHoA1Tsip90
qQgY2oZ/L8oHzFv0Nb+LxEz2L2HnpwMr19GQn2kHAEpIkFdrTncyd5sXpi9TtiYJ4gZbm3Rj+pKp
DNDsuj1JzUlcLqZ0I4HXiDCE2ypPzMaWIMRZGhQ7SW0CaxpuouqgU1y1HdIxhu9NHCIJqKdIu/1E
3BYAX2a3wxuetVDGp+SMV57nQmWvtAcuKYs0Pcy6A6dumS8jDnpgH1CW7YWzb8UYRooD7uXF6r9Y
KMRvFETpX0aRZHIn9B7J3R+hybO8bWZu9PrXoREIbewgLpFJ6h5l4ry5vUuMUftOLl+NCU4mDwRP
rBV9r7wLYF7vq1QICC+LjpL2dJVnOy9dar3JYpakAxsBiihUE+Af2OZi0hdai+WQ125OvBiclifq
xjwIFM2STv1KOPlkgCADiRYby2HyIf2BmCvalb1FRtovAH/toHXiEwAWIQvLjnD/kPq3cqdJbrVq
6xz+oSG1Zr5mEMXZQ5QWYCS4cQxQa4mSM594zCuVgCHb+M15Gr6kVQuzrVqv/OQcNg4MHu5qJaPu
B7qb7YLAet7dXYzjjEcNX79IgBbcAfyZG2FY/tlwifHHbMNP02Ej85ky6VnmDfFbWDOwUslBvYDm
TthsM+wHPib3U0J4OwfN6RTqxEV05KedqoxjuTCjBMTSKBEXw38CqALm0ykDHwhmD9/zjWIv8csk
/XbalzrB8vMCkiZgtNKuHJE7tN+qGRD2E/oJIspa7A+dds+xv070evQPhPUNxM5b9tM/4KIgWNYC
S7lb/9WTJoaX88aRly9L2gnXmX1WJxriyluDUJJZDeSSl2x640RA66D2q+zG6+aC3vNXdziqDm/x
ozsAwGBaRyfOqZbVFhF0IZFr6eKqRRJXvM4PbgtKouR381S+zEP6Kbxou/kje53P3A8QTjHEGWih
5WG8Jn+RfH0mydXSfWVG5EeMfxtti6hkCtZZM1upvGONYkWxEspdYPz2bOiskFPoma1DJ0LBZeyt
zwS9EnLcFa5QSLnCnmlueVv6Z0+tekDfa24J7xIg+VZltxBvkfqrv7Jl3+F9sGN85p/9TXpmd+02
/SDwwgUY3CJqLNkmdDp16Un0jReMOQqHp3c0oJgghy3jGlnCFwQGXrSvfeUUMiOQTm5YtWGpJEn/
n9vPVk9k1mzYxBTRZ8bKAVkV2wEWqhcaviHC+d+/lJy3sGhMLlieKb7GZmbHCMlFrxH2RDoQRVJg
MeuPRJGTWFFw+O2chCzb3OWKocRSvrhm/cSZY8sYPm986AMkghAqyhcNJUR8pCFIfmWRv3RRbnlt
4bYqRc8gWpQT649OdkHrhpxQG5T3W3AQ5Uba2/IOOxI/80NGuaC5F/8B4oj/uhdp7cJ76D9cbbMF
UgCq9MV3yHL20IZPo9uCuS5WHHmLu8zBld1d21Z3cHCihsbnKklmD7KJLMT3oLJjctPBB4ctyO1d
+cd6DLTas9KxDD3lDFbVoljYQEXp1BufBXBcnwP+af7U0NnsffK+1w8pedOGrb/H0UmT9sRTpFRI
cxhbHCC2/qnVVnJnpyd6w6CvqiFgfTvtRAkGBvU94D06QVQyxz4iTMFOrjxSwK/w5SBgPdgLjyKf
8F9yN3v2DuQarMYOv5zoJL4smZDG//+/PLM/V3e87zlaew55DIGQWMCD6w8UPM2tzc0DDllPncia
SHzRXMQ9aDT5JEgqSpKsOHtepyPx/ZfGoWzhX2DPjxLIATUrDdXNM1sPmc4AjXxZax2YV5d1+9Io
tto1EXwhubfbFPkkp160T18BwcCkomsHLjQPDWqc3kSI7WyeZGr3X81dB+SnMjFyst/uSHM8j8F7
0fkaFxmgiQoQvFMpiYGHGZYsZp5hC2TOAuVxiaxH+bAGJpHeNVg8ixo3f2UJrEimT8CGqVRBCQ1n
9YSF2/ZBGXfN4cVpJ18JT9M7d7ykx/o5f+nv+VckofCxhZ/M3C3/fw+eDwQK/TP6zf9vueDDxYvD
+84HyV82T+EnheLJLeMff5XYDXttjUU7ytf4wrCLeH4+qz7eagT47XkVQXzxrVk1UDl7pae+DFDW
56l1ymXHL94sPawEj8dj6XZY4IPuMwKcILPRV6hcW/akOhCPk6RuGvtmuVNCnAyesXY/eexWDEsY
OAMJpN6WORSkPq9xne2LyCP4SyA4jppDHa5gJ2enMkTCe8Ce354Eis47Umc9s78O6ilPnfDGXoic
L604E+7riPx3Vx5dDXsq+SGoL8pjouyicjcPpyq5KMXLhsWweW3He5PepfFOTAs7LX+pRsm1huOi
nejJNjpsjCMJHGV6xY2BMUDlIyByMY4DXb3aScEOG0woPk8h4SHTRz9cyuFiDldVO/UTnRrW/El2
eSmf9G7X0cNckP2CXO62yfc67ZT6S5cd5/o8xqdOPDO5DECu+r4pfYHEUCI26kPbeYb43AguawrC
yIXg+bC/N8ylqfBScnglPmUcM8/Enl285ANXibeQN2aeX7RHPtrVhjF/sUxWbCDaloAVvJQan7Lc
Rfl3hkSPA6KOUTc81NV2wHJT8drD+dJvrVKIKO/myK1iSFf4oQmlThuR/ymG1lzt4/FfVR0LDl9N
9mM2k9WrPjARUgY3ohZnGXdBdtITHnYO7bgFSaEp3Wy6D+p5w3lm2rWpBX4RMP+OtN5AatGJSGYw
0SiydhTia9lfc5HWNnKH5u9iOMGM66VbRX7LnDp7QLg4bCKqQcj10TuQBxddif4V0/JO6DbtHRpZ
GmjTEel7YUYaEiSmYEnJRzJ9GIIl7JD+m4hf29fRPDaEFOzl0t3UTkpIVvaM0f22GNy26U9Pbkvi
9SKeFDui64eqLypeoEdrL4l8Md8P57aFzCaQ9CKUj3Q6dvEh7t0F3ne+bjYWP0igJPrAWrDm4G6A
8GgW633joSKUIStoVGVLZI34HNKnKvwNnGwa/cgBgIP/hpMJVfAzsjj0cJSUjXb8r9EJADml2ob/
XGDUW8dJZAzgGWn6Nnvpcpl031Re2gmH3k/Ywwz1f08BqY+AOieTCGqsCMPkWdtGm/0Q/4aIwtEn
AfIT+D1N92bznqfI3IhR2LXRR41mqhvPJjZ4BqNQ9vToK5KPYfddV78BtGEhP0X5OXfHmQb3jABn
IoPZlfn4z+kGVEOANHuHSJzcPu5eWG6DAVWVNYU+MZBIkjTdSqvrRtqT35IROXjHw4TdsyWb+oNU
3oEnGUfhLtzs1JZHB5zFYWep+n1cHyIMrsCWDZ1HNdK0vDmHG9yeqCUMB/TFnA+ZiRHVl5AyRTLS
cQIqXIPUbPwq+S1pHBNPwegwEEb4IaX0PI4nlYzvnpIQCguOtXCujTdl3is8akZ6VoV7HaPv/eSF
l42bJPiFwi+769g829dYfG9a9Ehosad9Aou0MjUKoZ0Kd7UO0KPSYAt/Ih2m/FSnZ8b4NuGN5/1e
HYNgKpHTKr9d8GbOly7x16BX+RwzuyAalh0tcPGi4qgEbIL2MTm1g4hREJSDDDnN4n+q2X3VAWB/
aGlWIRrhYuoENmWHTebpJjK3K2dcsC71EEQEzWCo3XavEQ8C5+j+uQEwYyRSQbr2BsP8d0EgR8F0
QATslr2knGzuCjIIGDDSXQPIO9uCWQsv2o9wu2p485/lQZS386uQXTsG+3lVpGxa2xDPfXmq9T23
a2KAQ4u1XLNuhPvCXIy3zfhqSGYWdtqJIO1EYOY8Bhpk30RuF+yyn2FgmjFQ+SQYpDB8DaMJnRpM
Br0fFZfAOB+MhmHbRo9QD9AqTehr0gMZTa3stORek7VG6qQuuHAzww/kMmR7ooVW3x/GkUavXQK2
SZVVuVvYclQ7H8jI3JJkUw6HZoAIRzIN02CFD2JwZqZtcsJX+/bBuFfUIaaHDSXg0SU17yH26+nX
FHxeqiJ6zeI/bfwT5VczvmoTvPOrsXnpyfWQWlp5rgsUGNkQy4SrDz77s5L3ks6CbmH7TpCijmdt
Pka3uLQF48KY06ucdL/T+KYC0dCambiCShQOAhMC1fYtXhyaLiUelzs+Kz7nmnO++eHTlqlDnueg
KB40zHYOeXz30/KbczuQSSmRr7B2tmjwKjdIzlECGQlcyzhKBh3AG8moBU2gEbIfzhUsY4GnUgTY
vzYLiwqxuPikOMXBuBfhE4zIFEjjqw6b8VIza7YNl994C5tr3LmoJcvVgeatVYsA9IrHJkGxNemR
jWYp3Xnc7BPVkQlPCilleKSip/P0wVRSMp6yxbaveuqgwilXd25JDisUL0fqGbd87FTzPWHBmHcN
+lnpyHVZHbnMH3ZHogAWteWyKGg15H+x9KFGB7318uErTn1MeDcWOKnB+e0EYM3NjEiufVV50gt8
7m6erwdTTloVlzWysKcWlNksoBmc4PyAeT1DEaw5FPDUYU/VyU6YTmpMJlL5jsmkrC+x+EbUG37f
bdLNZMNiDBEeYX7MorteuRvhUDcHCS7bxMawyJwSrFK/K7KfwRUaM3G5R5To0N3w2yG+Wfk4hNcg
dLP0scFtGR2qgdFhN+vHuDxuCktsDhyBeu06LUex8oW1ZfZ2qdtnkL2ZyYvJQUVOvsLolm2OKsox
jmFfjf4XoQWtsmMKnacj4nPUxNlIVnkZKOFGdgTKYfJWOoCrXPypx+91ECYPscC6teEgJtNxveOA
9rTXrbu74fIb57hCMOrMJjuqw+rS4IhVnbjzyQIYGUNV4IVE8vL4a6j+6dkuickh3ryb8Hf68g6P
jcYDBYZE15zszvq+zI4Y88TCGwLSix3KnBBmmiqnSq45Sa2PmITihWR4oIj+HHEFm+bT7MFVIdZp
WFauQ8eT8DbRUB37IYF01oisiTyJbfdNsiNcAv2ofzP8TAcCu5zM3OtnN1+TYLaoE01K5JHwD/+w
ZhG69RCE98F8Veu/KL4t9EZNu4LjToZpz204BxicszXE83aOV4YVlrgRw0t3CwpUVmsmByoLZzuT
/YTUgcmR5fdmeSEyFjaXAjBkICEJi3vetfBWfOvmaxe+Z2TQGL6GtjX/qZdfDFMRO2kUOT1sTEFk
DccCOf7VGDiKRxL+i1l0soAcygzsgzhjAR/c7C3ptqitaUb2CXbBRIIaCivQkXS8pOLkhaLMag8q
AGCLucpnEuRXmCUpIbYMGUh+ecdZwaIIVyLdRFiVFsg9mQ1/UlzborP8FSPbypZHAISSFWkAlAfy
CorjDGvBSgpSIdHkgykCJRuKJQKbAStPOgBS5gMMrtAMCw+QGowyT6CxsevZVRqHBNbAUvFW5skV
UEiUdzAsoDVK4aE92KDea2wJOgb5AXSEcJ3JGUlfWGc8wbA16QW9zqw85PSn42JpuAWSCOvDtcFL
TUdM6uUduuIfDkksN3SiIjIkAJZFWc/8MDuq3QsmLIpbpWqP/UWjqBj+UyGQ29EWjoVUlJCuiy+I
bH67yk+UWQFbChu6No5N7unagWKbLt2REyEg40Okp9i68E+sP3mt+I/kNqJeA9H+IfVZkDwGCwBz
9r1VZo1gGk026yKtzOulJeJ/mbw1Q53a3cgCzuYGU8jIDaFzDXVfwkN6FRBUkmf6imRVQiJmK3BD
cGcYIHUr+AKi4dYSwg3MERO/xa/BJ6hYMleR7CP0Ye/tm3Ku/c7ujrwDjn4AXfto0KM2b/03ShoT
ixE804WI6PLQvukFGLarYdIt7WRwJN3Vf7VPdYcPTyysct2JoCFtgzV5i/iJ0spS9ofBnw03Q8jL
V2Vkgb/hySGTbY3wXL9/LVlpv0VQlH/MEiVJFlqqRDwtqst+pSqshj7CMk20m2fi43jAptHCz9CC
/cdfRXNrdpRJ4dCj/5OUsC1ZR7i2EE7sFzLtVKfv91iWZp5q/coPEYahIqNUPUp+ozURwNIZ5i8R
L+snQ4qBOgaNh+IQsUAECvmsIB0D6vYnxa+EncLH0QPLix45GERIiEAqDRAaGMc1gSBdadV1BAe8
0W0S6GDiqxXHWq7ha3BIX5crk4ChkR5px6Tx3JsT9eEnEdby2p0GXN42BsGWPOaMzA/kNuuVauin
RKVX0S5piQDympv/UPGI2jdMLcUPSY8m03a7vLazlf5T7x3hFrJl/iCxAmTr7vk5Q/gDYAjIEjna
P6Ahn0c7/eBF+RwPrbM5j3szQ0Vthd8ot2Tw62mrvOFjWcDTAINsNXSHz9lgJaDKGFHm8OBxbs4o
SNAEsApETsO1PmqH8prfGY7QrYO4GeQdrncgvJLAqPxEXAZ00o+YiBy0no9+JNF6m/jcmiXzWEoj
X30m0xYtcsM9xrouW3j7HqiKUQ3yjVlKELX035OwHb/528fuuXAAcPNL262fWk/s7jN9X05cN56n
eIQ1Ja+Jl4/5B9WB+JdNhG05XUfzEVLX7t/S4SV7nRGb0CJHWZHu8JdlkFOMZfS5IM2CBUQg814I
7nKpM1tS3FH0OM3QkqWjCsUJZlodpzuNICNnYZW1waxS2IJihWZV3sbImiFlIhvIC/gLJAo8Soxs
1NfKiPDJCr/iNd+Vkx69JuorqQ5JAlq5rrUw9koDrGdlxPNYSJgRKIXv5SsHW53HPXYZuEwI2MaV
eWBVV6cmirQC1EDM/Ui8HJn4OJrAEfaBPldYyLbajRCHllFzyxvEKxs9wIguyMsjRMvYeROnfpNu
BsUpXyBcYEhgxhi8l84Cra2ftPmOW032hTu7pJ6gInZZgfrZaUxvSI/De/EOPKA9OMnH/8g/v0kc
MljuSFggFYRVuAQLXylm/sFnYGhOqGaBYVrv7/DZa15326CXaW2RG8T5nTZcAAFmktfiRoRcCiJN
GLNDpCqrJ03AISaad7S05rO+tPf+Eu25Utg6mhuBu4gRhvNwWla/6nZ4SX9rpj0sXNxWxAO7hW5T
VqE/IiijcCeMeDy9JDvPmBZ+W5KlqPvAsw7ngzgequedw22O61LxU8hoB2FauaExxWENY+URUydF
kkblHXYjnDuJqyZETJJ5HXLEgetGCZQ4rJ9mB4pA2TjxKdh27XjEbgDBw9Pma7jp/3jNUAn/v5Rh
lmWtitt1SSKjnIcFKLC5j39YbbHtTFvKtaKNHQ62AesIv4pdjVtMVd1HHQMXObFMZL23meyJSrLB
7vjIhAvRBks3JnIazqtkkv3Gb03iyRybtho+yn/dbm3EXEWagNmM9+U/1nNC8TDDAq+yHMorb8CH
YWtRRbBLZLR0hbDjzEzsX+VaDE6/W6vbUW+RPah21uaT1G6mAukkd3b8FjQWChIEdTEmiZ3a34wR
7ikIrZLsAFYiKqcH3S+lD2DcDbHLqT+Xf+sf7qGumIUZ1YjgZPmsTtxl0mQW6RBQFbSQ4QFV67bA
MYiYYpQ0c4VMN3p0AavUAldq5tZkfjeb1yC94l3QrvB4ILUjJwJKG4GfuAVMOhCLfBeUIphUb/KR
eZkXt/utflfdn+qMk218ddxlYDyyVpA238Q7xGU4PvrgzGs+wxVwTGOzOyPz/Slg4b7JyKeTdTpw
3xBw0PGdXlp4qoiH76ipZ1QouNfwNcJgwbSpJPRw4TguGk4E4AXtEr3y84tKS+aO0F5q3tc/T14d
yWjYYQ4rE6mtH6lhdFH8WnJXiXJ4RCMwss2egiuhB8lVNdyqJFTa1hBaIldHSQt2p2CXtlNE3qRJ
EKF5H+o3cXhG6a0hoQSBMgvyBwrwsCff0FYVrxYZhl0yh1SSdm5oQ8LBqVEjc3TBQ4GBW8Vicq3A
fWvH+MirF719q+fbStCZdJ4RXwA655r0gqTXKLtJxQu0+lDsat2htq0km49gQZVADbLLQEasFI3x
LTjW7xteBdRIb8mrwdhlrNc4fpRsJkTtWAH37bvk6AiNt+FlIZ5jq2F/+ZHQG21rHjBA8Vtxeane
ktTicmfXwR2/uH4DCw0vFUO1sOoKidYTyMH5lzyjZ3AEx+cxIje3VA4bDmIaclazedXVz06/9dUW
tAah/QZ1r0qTEHrVj0r1e+OaywdJOb+ko4WaB0K4oZUBfV6J3D1YsVN7Q8MdDpjwFJCQL/qLibPj
taR95lNMVzR+CejoRRiMKnpKH4Gu4sM9aCCCLGSLbxAS2vsSMfzUUSLSw1crHjXzGkv7uX/UKrk0
rypm46H6FIt7Y54kkBYjZvDzUdKuyv2VhoKziOJrVzxYhiT5fSBCASkG/WtAYMFBE3b/O9Vl0NGt
Ph3N1mJfQB8s/tKo29Q344lHFWodEblRn8CfqOwo7ZlYAqIzcING28bAqYXv9XNiCM/bzyToLWxI
2bkxPktisP/i5FfTrtRidxUocYkOgdp61HeoMxh+V11RVnPgu45MCfkHl/l/wbondGdJuS7avh+o
+7YmWngEghitKkHk5nfhaQQJN9JPkx2nEN6G4Izqr6bnICKP0Ql6D4aRgxHzVe8FyORG4zFQIwX6
4QnzpTW+B3hanYSvP52UAcNjyIn/I+m8dhxFtyj8REiAibcG45xz3SC7yk1OJvP052OONGr1zFSw
8R/2XnuFhi4An6x1InxUNHttP5eyBawfI7rFCODxKSdBXbPcWyRS+aIvmhYtE/99g5Ou9oMwbQAW
MrEHxLHNNJ0EUnB+itNt1C/w81cNbCLuGbZtsIqZQLeUs1n8rrqN6EK2Wmi47KcP5FANGlYgSN14
1jJmnKD6jPFlhA49sKaXnzrAFaVdZgR3eUuZsUnO/ZLDWT1jBjBgS6DhIxruxRZAeMEL1xgu8Bcf
Kkv7dBG5jwt8JI9xivYR4XdbKXBkundWryg7ow6uOEPunlb1zTPmtZPIA4Enc949XJAknEN0g2s4
6jpU6RRRqkrpT6VB1Gjsobp36TY1toK3+4bY252zfil9R6JQiJ2ZvGWypIU3aHqjvzpEF6rITRrv
peoemOsc0xISserNYNJDSMcuuJbaIx2bFu8R+SM/iMFIguyd/V2ji5NXcblN1Y3hr8xsAZFBMohr
X2PHYpZrsYdquRA5XHzvVsc+l8/G6JZavAuFiy+f4B5MiEAULiIQUvscxtfPsT1GFHcIreud1Nsa
CoRWAjVfGvUx/zohsltcboEdyCm+dcp/zRYhrtJc7RwFmBcRcDfFCZ/yE2bqsGAq5NYkLJK5OZIc
MTC0kjmJ3UK/QCyFRBbqGfw7jF1U5PXp8puDC/5E8M+yhQo7hfNcYQFDBXJcYy6TuNfB09jrBBVA
NYn5qY7LkHieo17i0j9pCuvfqr5MqW0Ut/730pBTgN/GGq5m+Ycwmr1Ly6hi8p1h9T6vcciCAocv
INpUdQuHhIikxlw2wSk35wS2xySnEopHaYsMfxUkszyckR8iZovwU2mHpFq7nxSOHqZhDKyZ5MMj
YPD/UA8ioh/hEhM8APlV/q0ZP3ioHhKQ9llLkHOibtNg49U3QjOIIsS484sr2+h8Bzm5C2K8lWxX
WwcMMrOViVKDFgn4ebAl3Ul7uLTzifnjhVstWWUQt0t4fatU+oNShBiprm2u4QgiD7U+xBgiijnj
SHHh5Lun2JIOtNlQV0bAAtppzoyqHgmvumhLaKSgsWJmguQxsoe7rJyx/oQJ1JHwAQTrjpUYPwux
eGNRkzG3YjQ8FXc4PEqM0nBqpBFBMIq8fNojLmdmR9dK8zjWxfQiHlYCjJhjmAFQbjBNsaAt4B5I
3cZ+hxgVUf6hKAS93sXqjMmPQ5nW7cUdJVZBeDxQzchyskuXjCCrJKYTchEhbUidT8kNWiJSPaAK
uGYsF8KDxF33H/L8VfkdS7VaARUwu6eQpJ77QkZ60EZ+kbRRBVTOAG8H62++BP9/gHuSJQixGOUj
AWoYXAcaa4w+YMfkFoWdXlIPopmb0iBBqutEyJBI38lkIS0TnwUro3rNxvtb//8UY7CZkXAK5iit
Rh4Or8DW9VGswdNF58FRT7XLxwf9jgsGJ1GItegpuNPVt9BvoOSFUGmfHJZqZmsNDZvtc9BJTuux
/9lHY+WDNFhuZnEx61HWK2j/AWim4keXCK0e6ZUd8lDTCQAvoF4hEUPCxzkXHyvTwVoQVnOv2CRu
IsTBvoAsGkqP0eostuMWsziLWgVHFojtXQGvaVpioQNrmnAHIMORuZZBcqO+5nlwlh8JARopwCRG
wiiHsnsL8c/kuTX0CzaIbTGZ6ZH9neCcOuNTnBCXHtpj16JxOaK/YYJqtSR0QVag7JsSqDHv3xgx
ym/j3e4BRVABAamUAdWpJY/sMvo7/ImmzcddM2v90jf8hzbQhtD4tOfqiMGY+orRO/5TT4hxRm0S
0D7gNfOW3xoqCVS8eXwEOqXSfQIM5B3OnFPhSTXOf5pnZ2QfMvNIdFpAiCZudNZ/ziR2tuR1cN7F
b6Qm/hmOGlw1ck0aTPaJTI2c4hekDScAqFyTYgarAnNarqlgNrm3mOJoXEJ7AyIh3EYFeBX5gcPU
T+dZNgy54I+OFELqG6ghrPR+C187A1+DrGdTVHOGsabYn/lbxGvmSeYVdgdjBVhMlwgSkKG7N7hv
bPick3hkf07Z6hXiClo9zoqOUnKngP8xtHtKOFezNDKmTLMCgjuEW94GyZCuRfAGGUq4NNe8Ssp+
ssiQUNyQH3EGx3A22MgsCxPLN5hq4JPceFOlnuV3HvOcr7LpvuExsK4RU2Cb9sy2zZ59CZ+l9Bz+
VEHdvxYQVQlZDgR55LeiypqUC3ryWp6bUPhB/DTH9GeJ5/C1IfSgf0w8MBYAhRB/8u13Tp+JJpr4
TwAYhW1X27ioQRq2aM2FS/TWmGIAbDCfRMlHz5XPsJij1QcqRlwOTAY5AZMvOqo/5ZzM0eeSIYlp
Df5OKNKgOjZTKDV8GBBhtRz/thFaUTgeYjrbkRekszNGegvoBaMwFeiP8mkjn+ADNFT1XJoYRKb4
mzltj3XZjJznBmcau1FnyFk4GxOoOzhhMExOIYfPiBhSJg7TUxLDWUCMwTgSpDf9nQl9kjq1mJXQ
+TqLwVaxDcbajBMVfuOktPp2AezstmMzxbnBucN2dMlg5P+A9o10ShAs/lRPuYOBu4vuBiI2tYFg
81twJIhwOKh3Mix9+GgkCf1xISDRmvwUv6yCHgJaD5Bk65oNJZZBQQ3LGtOz1ILwn0u8nWWbOXRk
FSJsRsT9nNaBFoQbi+6UUZAR4EbPk6dKG+np3b8OC29YYvhgziZw8TR07DO9ISZoxOORUoSt3YUL
+LkCJu14gFCmViRUOwqaUdB+PgjANhVGHG2WupNAvpfetQ7nWohrLpXUVGak3OCf8x97V8c4jCcP
QsuAYSXupZP5Nj4JLGWiH4mx+2U8S/mob90NooQ1SR+nAUIeEnLMkC34hMzQmQSIr+LI9g+pngi/
Ys2suULKE11u88ZTi0cuvYnBBFH7D/cQr/kzuQZwWWVLAW31sLFBYWKBxQ4eLlq4C9kMvPEJiABb
qGK4SsbBBGXeNOQThCQZsDOn4sv/remkYdwTSmAgULFGQAVVzpWtzwPmqEc3AjnUZydwUvz1aDi8
qXAjmQRTK46cfnxSuBjwBRQHPiUH3gvdOH8fqI7C8Vaie5fhuwPhlFCgEfGMbGL/jWcY7krhm4IC
JjA+hJCKOTyYdEwA5H5R/Ri4yTFPndCNjeclHFRwCYri5owHOQ20CgiI7wPLLh8XTU7BMtLBpuAL
7L/MMmdggxdo2Ktow0tm4/LPaSRAP1tsXWAEjNMQ6P+jMma8WbGdvDDKSJoFQzXKDgF6qYWjjETN
QIPyH5fWECgY4LDY3Zph1L65cwksq7v8xI4ptIwnp3r4ZhAlnbp7cmw/xRG+dHGtt1hv3NlAX+oc
zo8rP5wnzm+BuDBhbjBW+EAL8TqEdiuc2FNIJUdrj2lzSQ/Rrr+FDkandn0qjymmX5b5gCd4Sk79
7XvRbuZb3ALgXtu5ci1+tKdw4s1mn+xTnZFnuiFxFSABI87BZ8Tv5mPiqfPh8wHhx8AzUN/yB60v
JwIKMCq/9qpgo09VNYZyjU0wfGMqP/0OwPJHPaO81E137i6M7viG7s9/9i/5xiwApnZ3wWYbEs2/
/FAc6536ANQVfFJXLHlHv8wH9X/xsgsUOK0+4lvZDWf13D0g2mQ78Z///F7EV8DQHh86B1RiDWQV
HydLAFOWNxUiVAOw5Zf0m47jTXDTBRzqR8sEHvLh0+hJBab0+o+N+gKkGw7ZPV5F5xbR7EWfN7vk
WV/0FdubFM2ElvdBNMWyPTdbkeGEvw2vwjOdMdtUNuFi2ObH5qo57q654khRwcyB4EERzZlUTPXn
KBVjTFCeXX2qgctDvcdUayNt2hds0h2w7dzGBWUbX81nc4WxFp2L/XAFiG+Oxbk6fY/ZOXl3T/eV
/AMRZdAJphhvdFw4OSKB92rI+jNsKvBE48pocaoiB4QJ8GAnb/lUrwcV3zSQfrxaHBDW6A3ziQFB
y1KjFUF0PGWOgWPRb8FRxAERLuVkRh1u/oERG/DGgXW6abFvPh5obw0D3RLfJqsfIjlTz3/wlzwN
E1KCbqeIH1kR2os77hcsEfg2urXH4q4uhUOynuzxQqU3ADyAEPqHepMuZOTNgzxwRDExgxAM8RTK
8X9DmRy7AMr9u/Ts39k+/VHuwdl8gs5ou/It01ZfcWv+gPqDnmDoCCgHdqgz+HYEKuTUSrgEdIrI
cR4Iqi5xPCEPGe9RmyuW6oAZgx9O9z6HzJOb2B3J8BYIJ7rDjh3ON/LtsOKfX8pG0KjbcMEuFqEV
B4MAvA8izS3JV4ZT+eA+ox8KtARNG9sjuVb3YaEuCLf44WFWD2mv/nb+jDtc/kgLadFei0/zDq7q
Vv0RrsKODRetkMkKb/1dn/Q1tPSTdhu5rK/6Js/AoukhHOjojFiULSc904fm8j2jB0GrwHmaHanE
2Ik8Teo7+Er9KbnzQfO8VI5Ajsst9SoFsPqZfPpi1nxAfLR387OiIi32CkczR84WnB4Yn38rvvPm
w9KoaQcxKsin8YP1B9uFUwdyevPHfk8pWn9gWL0E5r0Ty/tvfjrgEAb8NfMbaxyu/UMS1SLByciM
gVvBBzPtPAIAEfhzuuLQTC4LjA8bQhzUj4DKLGGpWgmN4Tvi5gcC1RxMjPx/rrzBIt5nFi9jXDvu
zOJh8CLYWLZxqZ8B8+y//snBPbxBeTSCn4BKFRuVC9pBkC8DmSPzfiRgnLq8aXxTUEiNek8zx1lp
LrnQYB102PKvZqKGIlEZXzSLgDSBphEJLRpJICIIe0zge1aQlRqAFePd4J/zN8ugWwxLyPWQ6dCp
BOouGlYQ1jCbzLqjiHEAXLSK3CfXMQSETY5bbOkbKEWqfwJvnHsXdnxhMRksMfMzyZTimcAas8x/
hNtysfYPqLHC1X83PFQm5zo+Iagtp/RcYIiUCHCZWpo6VEje9FLM2YjojSNaFiRXuBFZbLeuoi4Y
RUSCNA5l+b9Y8VAODlglBljrwgnHJm4aADyPXTyTA/IyLEA94HugSTxsbjrLbFyq4/GOjyRRe3Bb
Aa1IQuEMRsHE9CaGoELtCiwNs455uAORLq1nHYCITV8MV494IkQcGCqRXca/gpjyHXx3XTn8MB1z
tHxx4WJV+eTyKZ0u9Q/GVTJZFwbnMZob6KMjWM3eVD7cQ0mbfbQm36dKtCo/JtybVOKClTAyZpUE
oJkXNWAG1GN6jtUylD0BYkWRoj7FsSN/fEPkXdVFzCi9gpVmXvX6BKUWXpLEJVdMAwkEDJtfund0
2nbuWRyGX4ohZlu/PkWhBmQ4BRy66P8dmmyw8i2QO4c/0pSD/FlvRssfjuhH9erPkBQJsuPo4rCX
rjiA8zJVNINsNeaiKCcuKkd5bb06pBDAecEMwg6/xkTLiL3cCMdNgwPgI7rebbNNjwUOQaBTEdN3
Z7y9QW60EeUXbp/mmAxOAycTZ8caNiLBRbwo+5tDUV+WNc4VlgKfGqtVqNZkLQPgQogrFPJYd4Qa
/3+6QeE5nVQonKwx4qhrGH9B6m/Qw/uoEZdYwpUtdkorCe5z7VBAo3f1gp2r4fDgpAOitVU7OC/T
sOMjIgiXWKF5yLgJgotM52JVXA7gFvWsSNck90iwJ6JLQSBNhKMnsSXIIlYlVmxwHRgF58IMM/Gu
2Si8YXhTPBZfXgbfp9SQSnT1SnsGUdYqL0q5xRY0EHdaPedkpOo3FyoDqeTXpw6E5+WipjGZjd8w
9uq/94HKmsXYatsMGws41NCFFdhA7dZv7ImwE1AenEJlDTfSLHdojnXM8bq1fMkrS+huujrvSMC1
TacX0WzYNWeHspDPiguVfCWaK7oJTonRqfKMT1qYzxjwD4bVvc0X1XYcLtjzkxUEePoaImDSJckI
+oSXeVCX+cTCG/LcvEFQDG9EKafeUsy26T7gs2FEvx1O6QJ2xMZ7Ci9+sAyUL03jl/kSZnGCRGHD
cVFhoJzMTUSz/UYot41GNsRWMa4yNLFhTnw0IC98ffOI4YWLjYApA+Clnzqk3lCYydLhqgQGVOIl
Gq3U2y9HC3eEQd28EPBU86ndb03H3BdhDUa7U9imwj+c9kBto+gdTc7obgAFWEWZzkR4Kbh2/TTQ
WiDAuTMuwR2qQ8MHv426FE0G484v0qax7XE3+BME3QJwwo2IELH0HbbO/SPBlPFri0RZaUsSoOJt
Iwck1k8NjVO7xcXj5sqHAYK7V0Ai9W6puDKtyDocZsp0I1mzK6jFHI4tf3KL26uvtQqnPSPsF+Uo
IpCDMZZRvSP8Q0DQAkIy+9SMHw6nks1qDy/pWn1oeeAlY3GeaMtEhjxh66M/MwOiOQO7QpmBZLtk
DgB/nWrIIajTg4MnLGgzQ5miby4NtkEDE2pb5PDgHMIPB76J0czXER9M+jIY9zst20Ohilwcw4lY
AeatFkl1z93NSGYFBnqLqMFAGpQZbvRRvPkS2cwvW8TcwcC33Z7+yeOeD3BmZ9aP0SxTvqPZT0Vz
7op33BsRdmlriBewoew+3QyYNSdz2lWcgv0dRipM84AT3FnSntPhhzlIGiz1YMllibKdcXClrXzq
aAnK91IUprqIJeeC5oreh1Bw2NFo8nM68Z1kE97nST+xtMNSt0IZnZ+ADll83C/aPtTmpoOIOlNW
pmyXHbtxFl6gCv0hyB6jQnT0+tnKJycMzjwLJzqP43U68YzyJC4vBW9YxyJ8bAH9uRmduP0wxeEf
LFkmwvMLlQdIe9R9irPOJNHQxGAJ1uuuzpndTk15YGb24A4kpjii1m0YkmTr3AXPp8oRf+rvn5Kv
v7E4dymg+5wmrtn1ILzpl4YkPMhMS4XKXxgv3EjXpVbbE7hvkcjQGegox3UyReoZ4cxhDsba40Lq
pIVM/FeJXk+ufSfmVbTyH8E/mL6SoWtCuapvSElXoXQvCo9zRtNh3xTeLvXXLjEPPSJ8eqUJ9h6Q
OWWMj0LYGqo6zDLBX5hR8cYuxcVrpK6E+aS8dBEXBVYsHUhUPEZluRwmDFdUc5GXhhXU/gXD1X89
cGtDH+8OnMYA/fDcJYoifxK8xpeh1MtAj+aKiYaPVYWlUa/fGx1daQhlyo0230p9BO4erJetOnhU
A3hlh71ddNRakrQX0K0k/rrIjsJAEnddIswsmGXCKXQKt70n5dLtAZxVvOHiaI7auwM46/TzFyh4
tGPpquOAYVCm8Ff8o911NST2RJwcXTO/1+SfJmJ41WN9HyhdYgto1pui2OEb05IULSNZC+SjeDD0
G/ZUkqbBXqtIPA8WrW/Mh7A7jm+kyuhnNZhPoYTYzkkKAMkJR2ZROgZeOvjvbYPOXGXupS/ZZOXE
ll3Y9wuhdzctwmoN9qSvPycyACMek0azdGGV1OuuVDbQC5TOO2fUaEPznlCZFgJsMP/udaOp2rH6
ilskIkMyRz8RoFKSofTgTu2Mz0E1PSeCwxgpGS7I0py0cmciDPZoS9yMslSI0z2a/15kNCsxY8SZ
Hy1dIeWgzpn/Cb/irBZrYHl/5o3tZGuOzFPFY5l4+C+TWpNwAKY5Y64B5CMRHaRkuJ0ZgTkzjXQR
fv8a0oEzH1KOgHBAF5bEN+zK72TBW0wTAhzgvaoCnstOo6NB1DekKqoBpGQJDFFDDDxgokMe9DV+
JDKQo66dCxqWHq0a6V24Vg27uEagykMRcNdO1ZzylLoVry+Zg95H4+be6khc5vFVqDAQhSqm0yXU
E3URkpwSRdfCJJvpCNkRXjM2TrHU7b/mM4KkSfA6L7NO2y1ZZgwz83nT0aBX8c7kcyUsjywuRGDQ
gccGGZybIUayy7MlsBI1EvbeeD9Qm/HFBddk+ud5l4KqJRPEA/FbSwEeVQC+k2VLuXxFJq89++7c
HHBb5WUyBQzCj998F1BBCLD7lXpOoX5tVA8D0Zbv1nbZ6k4jrI0gsREJK4bseDCSGf+NKzkdfoPO
3fRxOzdQOhhttM3ya9CzeZJ+g8ddK36q4Kn5xuGbHTU4Eg0fbHctRkEcRkVF/lZzPjVmc6K2Expz
5eF77MvgwyRJG7FObgWx7fp50u20Co8Aoj/gSYYTbjt4P6FRzb64syScROLkoWHNQvre9MdPZMi0
FL/ZsaqGRU4p0tSP8Qfo2r9xfj6635n5KMrKtzoMV58jJDMeetzC/CJ/HmBIwD7GxwDdXY82WePB
kRiaFdZPQTXZQDud30+u01yiruRTGd+zr7TzGA82NaoOuorFAmoq3Nxl9oMQDKsAb+1amqreMky/
jg4RzjNinuYpF0efIxo39vnN5DwyGNQTPGtpeIPgCGj1yShtE+dxuK/pXSJgRZ/Rp+v+RcY8n0x2
DYxdbeTVMpl4VilpA4LJKIU5K4HaHokPGdKUob36pWw1DCSMSwh5VXfza86nIHOz+UbFmMCY6vTy
Y7iWuINPpuIEAnkS2vWr+mtP8hV4k+oQ2T1gJahDd3dRR2Dg9zfsWPFg1OGtPxCCSdHP03nqNAm0
y3/qFZpfSpoM84p1of8GuFIjp+8PNX14lyZbA8mhGISEZ4W0IZPg5BdEE2jFJoOF1GUrnaMma4x5
j+8+zANmDDEs+O/cI01ywFlLFaqF6K8UQ10a/jrVRJwZ8brPPgKwmI+MR3CIDgdqJyk51fELxEKU
sR14OdpcQgZsA8G+S/YUkz0uLI/0W5xg/XmLMhpGGW8HO2EYdVQ3DSCHBbZeqKgvbAxIdbTHvyZM
+pyDnYPRqjpEWV+TBFdLvX4xvvJnTPSI1+IhMG+LsC8cv0aBDUIVG9jNkU6s6+APW3AXsPWgOScW
T9x4xbJ15+4b1zQTPtVMWQegGIwScATJR71WwtVVrIzvnA6SDKWJiqWMXcSvBgZk4siDw5dpuMry
yjy0oJaa7NJix0cCwQb3eSaaEibfnoON4vBpPrlV+rvgXG4mN+/hM3OhvcaKiZ6Fb/18a7IIeJhj
swhj4RstieGm3RHERfILQgeOkyG8BJemO+aXRhb5A8giTCbd+N+rcw9jTShqSD+xydTGJrb6CSnx
GJYpFqGEcPVs89MarBR+48i0B9mU7wnifmsyzIAqpFdQHqlPHBxfkW3pLx/0BNSML/YYfPMLxx8M
X9QzHS/Zmt5CwUSqcRCtMngHhis597ntBCs4f71zTjao+u9bNZCZGEcw7tURAaY4mKpoBNXJNmTK
gZbW7NyzCiBVwbLsk3BZfLFS0pIl3pFTJXuU9LVp6z9oY6dlD/13NA6PcEqhBDXx5pv4Dz1fty5q
x3HMJDGb1VNo8tXQO4FLOlvQXET5H6XVRAU8UPHizeErlJKw9ymKcuLDjYCQtUxhVC/N3Ry1pn/z
S82RRfc6oZTsKn85gY+pSFANdG1jRuHb9JN/fkszgCC/q3amkMy+bkfumLqbpAk4BlM80nL8JINu
wgDoW2Ji3OmH0CgudV1eI3QN8QQdaAwjDd2bho7aAOUYf55uCDvKiSg3Zz2kzwCvw4l5aaME6cYi
JYF2MPS9nHgzcBmTl+6FMKAm50EYp+TIalS8SAvPqehlXEVB+cWtnZXQciQGswKRFY0gUpdAR8iL
Q5y2n/HMdittU5kLyfsB8KnDZCXgoNNjGJ1HWJCazxRu+Bj5JPDCmkWsoqCLr1WFWYdeMOrBzglS
GIlntga31nM/XFSGICxEuNdjhoPBmMpE4JUk4er7jFOy2znzezgHSgI9R1gYtE9+q2yJyU5GMHJ8
8eX868uA59o5gnfuAo4KPpJATHSauwkEGrd/A6PBIRgWE99cpSYshob44myiIpvybXWyl1MgvfCS
82UGznItQ9Q6Epi/lAfNZJTEy4uN4t4LFOSFpnFwG1BNtj6CMgF3XBU/HqEq53WggL3C3C4NDVOw
wtYbnaCTDD4G9OJK+IikzpuJQDS0AZKZbZW0I2n+PpauUHrHbPQkFzYhdidZeVf8Z55teKG4d6YG
ZG1GBgCrXpasJfDxzDXQVhxDzq1BVYg+kee+KcOGEeBjA0XlyDq7fJ4BIMCae6AwDsUbzzYlwE93
6h2sFskjWg61Ygc1WgXJbIejqf95DPRLcJzRTYd7ZvN96f/kR//LboJSx1wEAJaALtBUTImYSUZz
sOAQdcJv/Mx28gfIqHt7pAAWO3WjXIU3CEL1J3N4MlRgXPOOroy0qDHJRYIMyR2q1vfsBZxU7vKz
ftfv3Sb/7f/1WybHbF8Nrk974ZfRt/KzpQ24HqweypXSSQ7eAxlGf8lPRTM1fkHG2r37wLMtPRWH
7ieoLkCs0m1y6zRnYIRe9YymGbXfjEePVnLqrhsI/hA5sNCfuvuYlXpnM2ThS4uupfAjYQrip19b
QqBT4TsVYh2qsp6HGL19d+qBw2MA24kOzGIOF4x9F0mBQQDAdoOhVsTVQk7zNITOWM6b8W+dh+ly
QgI43jj0UHravtKaRrIAmZgP3LFG1VEChBjgjopDMZkbzZESDpKbd2E9UbokGuoHk9JKhWnjIsyt
D1JxzxnXZFCfXMSEsQBgko+XTID7gHgL5aMAiqkYzx4urhxdqUV95WJe8/anKDtWtSmdZfU3o/vC
14TeMRmnZwOHNGRVA3TTrDK4GL/9d18zM5Yy3GB9ckfZaYGP/Xwg3nNIri2UnFY9R4CeOQKxr7kz
miemrQPx7R0ISRQQjyn8G7sEai7U36QptyWLWen+tIZSiVxbFTSVGYZMA69bDSBsAqKftM38K32x
JmBqJwXfSx8FZ8Ms334fXMxG2HxD1qL07Y+uzufRhpE6z3BzVcp+pfFQMDfHLh2zeUDgDN8mhlJy
SHwCfJMC7YnHCTrx/KvLxia7fSVV+knTrm42/Mu5uaUACZXgHjU/4ypTFy3udpRszLkkY8wncme6
73IPYe8pIOE1K452JmwS7GRGJPQiCZO/8VcnBuObDh5ZxaRWwnTd5GMksmKhfZcGbE69+dEQ63bj
FERkUJUsu4JSkUYuKB6VCjIprjG3DEVqjq1ZnYbJJWDh+9W9RcpXCeskPaXqKu/2Ybcf4CmpuoMQ
1negjwGnfWPE/jbpOLF0lSb7XFtxuVI7jtQeNJufAYT3zlwFCk7F3ahAuLeJ8+OQ1WZNuJL3IFlp
8cagcjAPA7Wwb7UpBe0uwMU9mJtskKibV9qxYP7cjn7bcC/yHEyCwEfQsIW3HRF9BPHJEmtgOUXi
w3xqCcMCTqws/BflrmA7DlkI5Q7qGxc/3kWq8l53yfAg7xCymz7OpGaT+DvD3w2OqcF1olpMeBj5
w1gSn6SbICdgRsNPBDPh3N0T0QDVIxUX7cRSV80r3vFTagRQGYSkA3Zn2mYybwH/jyVC/WGppmtI
KLSdiQ+8gZ3Y1Gf05i7ALDFC9DzS0kc03eNu92f9Q7iCdiHOt64CRSCeMNNy3a+rn8ksnpFviTt2
eeC9cNWIyUkrqcwAn1X9KOP/j8PhZLJoMTBU5hXx1ipZLVOKH3XMti9WY/7Z5CwgGkcyFBGGwOwC
P5RubTTYHE4Vm04A/n1zJ0tzCz/bYZSt3PVfhqrQIuTosMzcG9KHviHWZ28MnKb5RiWF2zjiOmPU
e8E4ahG2Pwv3wLE9h9QJpWRSrRFHNOr+W56lyeurbckyhCFdt9sE/pK60wNyYGdtv8L5sxy9IloR
nP+3cp959ynzF3HJZsuEjrR5OiWo0SlWDcCbeIWm+o/SLnLHRBtF6MWeNwBSfPY2CsPUZgs1mvE+
0ly4RGKKTTI1Ja2iG6yru2naQIzhvVppl7Gyo0uYGsg7Z98u/yVFCeNVKdnKvKpmlnygvrMCygaN
zMb7iJkDVSiEzAFv5Rz0KwPqB/ySyAOSTm03XPcKpgUOFB1c5Mp+rrscO4u4u/FqSPzT8NVrkUFp
P2F3U6EiQZf0ne/kqhVXIVtA/A+bHQSXxnRUiM/lGctmIdnGwwZmHuaOqr7qrzkaVf09KItceFbd
R6IQZ+wFCSYv71x3fGL1x8UoL1jgH0cjhY8Qmivhwm03NDu5eIm8AoZ++/7aoFyB0pkvQWGSYMFg
LsyXZroVBIsBGSKnZFgR9oDoEjpag9HtmhhqudiI+YkbeUi3Nd+HWW6O78dPmi/x27Vx8/mq18rf
5PFe+yiM0XGzE4oZtSgVpUjJhcurUbyy/ul3h2zi6O+RWN+NZqUIKVLAEUZ55RWT7SYnTGvs+de4
sBD8m5TsfJjryrT2l7K//O5NaKmjGVWw4LdJ+dKAVa7vsVTy3E1cYuxyCYuFGH6MDo/ou5u9i+LE
vI+X3f6MI0ACMPCyw4nuUsfzQieDbtNQskKcUaXftlsE5StglBDPwsIGfA2dtD1QhvTFWv70H0yl
e1JFR/EezoQ8ezgwgdXaPTp7eIYvSjJbu5Dt6Fv0V8fYbYkBj22a3fyibjgwLPSuWxVrqKn0gHO6
5ALQjuoDO0sCpfHeQrNIMl99g1CFNKvN1skO76fJL6WBvMqFLSZaGBou+1dJU58c5Ss7NvwbA96n
6TOEszPZZLstxlrFqTwS8UOuWj/DubO2Ey76VU8fyWgUsVnlIEX7PnhlHrzwkbdiwQxahL/ceyHM
Mr6cb7vCvWsJHoIWBcXoO4eo0M08Jts4UTGfQFKnTZVdBmsXDShrbkWl7uWrPLPAxqzukWR2a+HM
B/XSVlbRWlr7+/YAB1BbZlt1gXGYHc+jqbAnzPnZszsoT4M5D5WDlrfUXToix0aqR073DsFyxiSI
kckjgnuGB9nXyW6IaqAnQn/G2+yF0fM+WfDM4iXDbCjk65BzGB0NkNMvrRmSHuz/sqn/rD1HXZQU
WCxqyN7VBf4jog0rPVNh2x4jAqwtmXdAeOa5QffkcakOC1G6FCfjhTMXzo7CiTBqeQXFtH+oq/5S
LiVKASKMaZnIxGFMu9aW3Rt/kPzCueHeeHQFSbhkT6FjO3/3I6UpPcOeHeg+Xdg6Fm394PxIm3yJ
eaFIMwf3fRosNGVVbLmDsTXDHhDijrLr1/jGZzMCI/+Zv9FNOqiVPcGE1cKxjZK/OgQz5vpkQr9w
3joyei9PmLoBxh/AOqmV4k19687+L5SRLZNydt/45KKXRPE5ha3CpwyusfbKaWtByTmr9ggvTj3H
gE9kzDGrfxTHzlZm0rqc6r/IsleYuEkXH8fA1cRmdzri0RyNMqUFZVYb2eZaJySC1bvtFvjzTM1F
eNAXwbE+DgwiOTBfPDKW2jxZDAs2LdYANrcVKxb3ryWdgLeAURA6/Q81B+a+l2RVXAn3eEBO8B/I
+4KZeYeStFRmmNKaznCn+31SI+++Z/c28hI+9CflHKaZHT7KD/9tDudiBXERfGQ/nNxlux2WmAta
3jKb97NwqazohFUc+C35IMxYLA/lX/KDl80S/anjHoxLu5XgP7NmRhGfpfKrCsaq65Do9XhPFMWx
fLF+1UcMyS9bwY0MFgGjSt6BcejescO1zEqikZqbo/jUvPOa1pzuEPX36kOzMOhY+g4MZupGjI2n
zRlHmTXD35Ny5T79j2yUzGhv1DU/JGtn6tq7Ytfy4joavwVJK0WjA1l/WDNrxRcDRh92sbduTiyz
082QPuyQe490NgAOiL+7ck8XtyJPD+vnKbfftNxke4RHkHyYWKOHolOMNsNcndcmOXoOAoOg3VIu
QJ5J5j38wBHU5q9QtX10BpT+yJcnZ3j9ERKN+vAr1A6TSxdjKKe+gUPM4MHrsxaKJdwyQLYv8Qgj
ezCBBtOvUgfmeP/54oRTzPA4gWW6wDwFm1XUFt0MY50OT1emTZtyV944b6VHsvJgDLEB37GNp5LN
ah4roWn7hOuOM0O2EnZIYMgPnwL1Hg7EVbzcmzHnTNgpH4iCHD5Eqk6zH1Kj+cDSf7wyYaZv1V28
N9AkAAPOCH4bzYn9PbKkabWQTt4PsPAPZwIHItz9kQnLs2EZz9Jlw8EinaoFWo8Z37P77Z2B4raE
Nm8XI8cbgrPpdIvDcCfpjpc6Voby0vwfSWe2pSgShOEn8hwFFbxlF0RARUpvPFJaiCCLiqhPP1/2
nJruqbYsZMmMjIz4lwgVDFYYHESs3BZBZD1saPPCMvIAbjv43i5yF1DR72x1CEUHMpmwLAfkQUhg
T4CcRfBGLRhBe/pE6hHg+GML+wUAwyXEs3ReelDQGSabfN4BgBGwUqRZMxyaNCivjD+marEszJdQ
cGWHjGsn3Xyys/nbYUBgfzoR8FDZt250atCCddgbMJCz8+ij5ba6o28wE9DkZ3rbv1M6Ob1G8Xm2
zGpNOjG9IWGBiqM3PAdDecxO0oJN58hsVhdEgVEqcfOY9PZujv6owhuHzddutt1iAN+atTMYF9YY
rYserLg5Qa5DHy1p/bDrz8fGMwF0bcN502y2E0ZmQ0wMaaBov5s2ztE1cO/eA5emd0I3htoETIlb
XOwfsoYawapdfAJWc01gfIH0grkmnFbeHauZTUaAQ32csrcLxihGGGRXL6hgrUCR3xatxUDubFUb
uFgvzZ/s9PAVMPJ9CJPBejAxymMWM8JBWQWwGBRbvHGwnB07q9q2FLiDLDzet6jiW8A0SK/9w+ai
GPVVtOEJqL/NVvEbB3bLz20xDJEF/n3sqi1FIftjVZR2eOrTXynIN5MIFgzZSHaSXZA98vJB+gz0
BaqXdXeoj5kDgIyEaLvrgHxZkzfhYmZeig0J9mHBAreYsKEG/sPYR4YRtvpMKxbPP+lps0BYUJif
eIF4FGdY1aUTrdCnrtjFAgvyKrcoT9bsNBZjXC3vOiBJEKkGigYpfX37slRWfLRI4g8GPoTL198I
exPzhQk9N7R/a7UPSxr2M1GNJLcVkq9vI5gKqHF9lleQJslQRsySA3VyDam2gwNOaTjPfPriiCu9
VQJytb1/9OmG6xwcoYRMEL89wpQC3t/8DWGnqiiQGk90HiL8G9juOt/owZ4OhhUlS0pZyp4mdESx
77saxCwokIHmN1dA35kdDN3Ku1jP+SxAVSfgLHOviECcCaYVPHsSPZrBTpOSuq0oRwF4ABVhUCLZ
zygbGZNF7V/0kaXGYxfma3z5RTzTpZgvdLARS7s7lQMA8YrgAiIImSHblQNBhvvKnYdfw8aukp0L
yyscgqRck3ceVxJQfDbuAx3WzLYlfdiMbJav5dR4u1IoVtSAMRWNluyIcxvg1xVNC/pwIOW736ls
FGfWIKdcE2hhhD0dxgycIqgD9lt/uQ/40r6E5voSnA47IYNOa2YMT3ktqm7DcES+G96dt1t51TFf
vLxvAlYV8RK6dJqyHf4QJcLfy5IFcI4CqYXkKRNkNVq9/sZMbqaKgHha9KS+ETwg6EcivL5SgDyR
wsZ8Odg+0aYeroGnAWpQ8UzSkEJ5bmkWslGZK0vmaR8PtzWyo5SsNTltY/gAY8LmUr7rJrFw0f2M
VtSBy20GtQE8ASAQLE+Xs/NlSX0N0CvIZyJ4CB8HWc4MNPDLUSH/qeb7DQnJAhB1hQjCqrXFwBmx
djyfMDAkEhW6Ap0l/nBSG/g/8FiF2AqcQesbf/dA8EoXw4EUwSiKIPhRl97ikLac+vru0k9vIkDX
jWrC51TN6/5pVyZm8s70B3BRAmBhJkbrVIv/AAOYtPP4ujLIOk0xwBnrJE1sq+yBka1zY+hh3sgD
gkUQodts5pb4m4VV/2h/p+jvuBsaMb5qqJdtibmCXkbDsbcOknHQ3KmV6UfkyPTj8aNt/zikxTZG
/+u13PgDKgX0ic2DcTp5zq7SEt5aaWFIMs3JbE9ooOneR4vFZ/GpvErmYzQ2Inj8EhJZOkgcLTqd
em2N0I0NUIj3oIVuVLwHRBN/xDvYivJBksZ5xlNn7GDyxx1kmurgr/RY+vdDVFZ4S6OjqqAB5+e1
Gxct/j8BdAGoWKclymv/TkGnHMWBAcIY7A34PfEl0Fy8GeQlb6WCYjUvI0cq4DgG5MrCYB684aY7
aDS82gPta0MFqoaw9c1SFWdQroFPyc/FAwdYBs9XZ0Nv9guAwQbgTW6hrDMzLG6T+BFrlI4KGH/E
uXKDHC7RFmdbgSITr4jzp1XogjXkX/9fS22wMHK2uHOZqNjOb2ExtDBW/ytuOi2h/EZl2HhucVLc
IiHWLA+dS49uuHkLhqEh1LJq5+Dd93AS0ZlFyAKL8RBKE/izvNm9/6hZAR/OwkHtQeCfuGB/EeSB
Tne3AMsh8HEs6ZZBDz8YvSdvhviWaeryQveb5BcqJAJT8lePbrvbiZIYZsaITr0HJgzJC5C3h4Fd
z8VHDfCLLyDacuxYcSAyoGmrAbX1C9IeoMqEfID6cCbu+1gt6S9O4qvop+lNrBxpk4y/S7A7V6CV
5jem+v7ZHEhQMQ0/Ij/AfVBcGsCvJUayuYXN2o7G4ONUhMh8x+8Nwt9sTpHhcIgZ9QKW2KUjpSI7
hXaW2yAr9936Fc8ICGhm6DX6bzsyzujL7hNVxT8Bt2bk5SsE3Jc3FGqWk/OYUkxA/xj5B+wKgkeg
Iudsfu7+ffXBrWwr+NcWYKobBd/MQhVh0MeTP+B2xJfJVtwbZ3bmwSAniuYKhJTJLiPpnLhTWKrJ
PZrFRawsK2cWDfBodSeVCeQOZFJfB9cjTKkv1fGQhxlIKYqCsFnk05WqtnZLISsD2kC8ZaCaSFxN
YTKur1GFIgtmGA4sjhfcp4+bHXbAjVWW8uvmPdse0OZ9gu1fZioc1I+hOkMPFA809wztBzTJ/A9t
G5fQmCHP8goz+ThFoLiArG6oyzGIcBQSsRjAWEvdjLr5a7atoOvjJJQdLlEPlzoHFJ9/twIro/q3
ybGm4TFUXPoJ7PFpKPYL4bs2pFIEwY9VvFGTew5FAYuxCns7MskvXQra8hdyhfIbZ9+1nGGQjUy6
i+bNE9Ig9pH4SzVYErujfHFpsIDBumhe1YvHIJJ7vx4urm+wfRYXyZtvANFm/ncQ3se7C4SaA1f3
5tMfqHFB9O8Uv53ML0p4QGpQ8m7MynPLVhFI8tuv0eFV/Ffu4kolHHCrn8GbwtImf3q1HI8+VYWL
eItD1Qk7KBpf4RTbyRulxGc4VGxhki0ZLRhYtGLy5VBiyHuFnDzyZXMjTUFnjvgFZ+6OVQ1XoQPI
ZKnFlYRkCg2PCRwxNKAQ84BujVPwDOFhXR3hrsLiAbfSzL9AZg0ApEhzNEfwmGBswY1XJfVVgyWs
B4Er1N3ow8NiAEEj2LJAWBq4VMgtj/Qx1tn4lLBHIRANBBOPbdCY7JZpX5hwGjrcVc6T2iRn5gz4
uyeNZiMpU0v0v0B/9AwyzYQIZZIIgrqikX4boRaFQZNOjfyiog5hHHIb9sRnhJG0iARUx5nUyLZJ
dDOAsfzRWkDnFvAYOG6QESDq6cxAVBooFOIDGPl3UiJSOw7wN+JqYWLT0EUTRtGmQwK2/oSykzlF
7XxF/RuRIIR5LKj79KcayuAUWXz1hyTifaUGoz2/RlPjfICYBb0//QDSnoILeyZ4D3COZfgE+jQz
zbrUYV9XcH75sWx8gVV9YLmJJ8UNokyvdFZ3NQfgZzIDMGAJOZ3lGuZ8ZV1bG8EfML08wTFyFrIW
8m6IzWwUuHuABX958twt0e3kNC4WuzMI0GWiQG2XqHc9RCMETZoIBdNpF9270w3g093r3iin5XbP
s4AGkhtZbT0QA6sgXNu1Qr4JouhxbiXveosoXVwVl/p5XtAIY2FC8wXavyanmHQpB6OIpd09pYIV
vKmlYHnz+pqP4BqhktYlzRmrJvBWU3pNWre+BQqqfYjzOxJUPbqWikX30WrejoJiOhgYAhowTV3a
KsHHg31/eOjduvLlOSX93/9Fx9bsTCcGsrsCaA9/Ao02CVYjNxMI8VM7ZO50J0SWaAPt6LVDn0UP
nohCGg7SlM5zEf8SoLQ+GVu/T0Rf/vASggzLXoK/ZW8YX1FAgaYZYOEEiJzBzet13HiKDWdDnurA
gECiSCn+qAKhMoRxRhmCkrSpLgZLtv2TWYQ60iemuM6N7IHDsNcExzLSIYMsQDNjFkO+C2ni3FAy
Qx+Gs2fjyLodM3FsJhC66ABwafuZb/MZI3c2v0NNz/EVXOJNRU8A0uu7NdkuTeeC0ZqKciguFz2r
BnKEkv21+r/yZ3A5Mdgnk+BQb8urDSGiaSRErCYg3vCTq4ZoaJT4qjQI2qGTneG6iBU8/TJWPBQv
KUpRVaLqV+pICP3ryjEFtRmJDxZEUAMzGAc6agLIpKAdy/dCHYQNTKkPR/hEWODBh+ofvTxydJVW
NmBRshw5POQpjY6bsj30ODZbpNxTKN9j8NfP3Qc0z9g+w8ym+/fo6QRCXDYZ9qrMgEHwaoDCDFKL
4NOEKkSVgu+pe7SwnQ+ivhA8XjusTimYUp6g26Nel+DvFDZ/LUD1kgUlAVdw+wiZGXhVlNXBwHV/
ym+xovBRsHw+0OtHIY5ypDamFhWo5/t86LcxBHVITxmSidjer/FBoPQ4p0YwnUrQIUja7m5B8YWt
XWnBzaXZ9C19uOtq5qgKJSlRP7jONnKLebORZ2eJ8tqEqGbecEIqMW/FXgsB0k3dR/I4AJArfprT
xtI5c7p0yIUBaqBgRI2O5tPrvoZ3MUZ8Fzmsid+hMMZe9OVIJHATeJUgqcYBvusHhUaRpyypEw+/
P6OGOWqx784QeLE+7N5HVoc/38T/jswHt+674k5mSM12odQD4Qi4jWDvKd3V12332mF8B+hlBKp9
1wKwbVBXevmD8oeJ9iojxvhgiDIjl1l3NrWW2xkPeoU+zXCcXNGCuIzS8XWb97s3W+kS+gr61B6X
e3hxA4XEuKJfOT7Ya0JsT1Vndtl9afgV74h2eoYNxPqpRt/PQqrxQ6RByFx/32nmI+qFhHJhtx97
wPtn7PffEEYYvyoqOslkRPnHxUusyRYtkFJVXYAtKYMrim9yrLxCRUofSjh975hW1dB4wMrCep2b
eGEp1ofYUHxdFO5Z8aaF/cjPTPJihuCONUIKlNzo/Iie69ZVPCodPu3VZJBI8cfvIpRxF98Ne35v
sig8iRNafhBRZalbonbuU9wV8iyNaGpNFjNPIqL4HCWp94/4EdeRzLR/pfX5tu/jet+fiSpFVK6r
gJWXYu8TaF7UBM36FomvlncpyedMDhP1sF0EW5//GCtrys5RG9FR6/0h0Sjo8VU2Mjp4/j1Q0gn0
8UcsY/RSxyMPxtu6WvfxJ37sxdcw5gvRF/e6Bni5GqxuNsIx8TQcz0eryQrc2RKDFdyYmqBDPYPQ
WQVyIiddXHDUR1wG34TjJny3HiWjVE5H/Cw3vxCCvDYSV3CLurg7F/tRklEEBNRNUWA/Sil8UtFO
s3OTPhN190wJ74my+oTTBdXUhbp4jcAEvYri522p9uCXVtJ1A4eDntl6tkFk15IiKSrns9/Hcbjt
lo+l8gNBfCvREqk2wh+pO3bHy6knm9p023yF/xZyvafBT3+0pO1r0y8/y1cwWfTLbtWE8qJbvTbd
CvbsM+yX97BbvjbX3T1sV+1KvH3wNJvwwTsfqyd9oMsOusdwK2355t/f1x1sc2C/x2HpVKcrLHac
mHfXnfp3PfWcIQ2vTbPBs/lxVH6qDXTdy+kF/pauwlTVlR/lh7PdHf7UP7grLV2KkzhXPgF9h9X/
Bxn8NBzi4N6cCtZCu8KKhdNrOF0ZCj/yGJQj+JTLSbH4LPr6x+ERjFQ4ojgubavdYyUvyl23rHbv
zTPo42otJxPwU5JJ+ycqotanfvpOBSH5V3Zh7egsjoyJV9L6XTxJaLMx0B7RK3itC89q3Sejjx7O
t6BAXyUPiR4DOdXYnwQ/Cr0pOk2TX+V39vucK9Yz4BYjP0CLBQegn6fBlvxtX83T1O63ZcgPuPzr
qQxlwFgnIG1VWK9ebPDCcneYgijRvhvFea5f4ZNHcA/p6+EgGzzpHxLSYfU/4yZ6BFNv7ZDDhffw
s3xEbLlSZpaYR4zDij/NumZU3rEWoOTWx3f6piUrnydT8vFaV8yJdg9Yq91/zu1+ljzXYqmPe1/M
sg/zZpbOUhiuTTBLxVS7B+Jvgtwsbfjm8+/DWqaLkjKDYRbxkeIv6m7MYor0TIczrzDjJ4bCseiT
976SCoQab2KanQvxG0oqzlY8Ff4hJ7f9hLkl/hAAi71wHePJpS0nC4SQuhRqDSKM3PZyspmkNa+3
ezoYe+hv4oj/gougB537Mx/FZ3dn5d/bxA3iBxLsm5SP+vcP5naBKIWSAjRAHJVkibMj6Ukf5zu7
PH5PYZZT0x/oxCcmc8HHogST87/OFzEG7UVyLqiGGppbRBwIxOISbnslFZepJM1aJqp0sYhvckJv
TpyswvV15ysQWi3fd9z/YQx+3SMlTUf8gBvHXR8kj33Ph4hbXXJXOXnSVbomgtYMUHV/Dndf871c
0nQXZyZ+j0wP9cT1dV0yXnkf/7Vn2kRXXgLSwXcwC0dJwdAgtPs1yhnqRpqHO7d0F7840YV5rO5e
qfAIJEyJL4GjF12ed/pMkeigO4ShzbzypODpLmb+GA1gvf9h47loNxNX+hn/qkG1nUTQvKNB1C0+
i6l1n46P02q47VuvX4p41C+BEtGhKrxHhL5Xs/tueMcRE9edFF9+xufLr8Ai/HtS3HOC7Ya1lx59
jaAxz2eUtATmW/RN5hPvycqAXs+MYw0Zp6wbMWFb/Bb3k60m957nENCixtyANcUXg7/mt8UXQxEi
WJrvH2eO3BIrqjWggpwBqaRwwcU6KHRJ6n0RjZKZnlAnW3c/76jx6DOunsmdL3V34Kbd4nfySr8p
D+FxBuDzTtTwEOYRS44463yPWBCDKeP/Qh9ooMtcRR2LKnphtmiP0FXKIsZEDZodNCi9LoBoZCS4
30pDgkhuqSZLAUZ7yuaykLGou2yK400Itk/9/DhZ33+ybbO4bDDDO0T5in6qWCEe20PUAAD9Qy/6
9zIf+9WCbtcX5pr2+bst75ua0I+t1Qp0XcMSUm2K5WvxnlP8t98/HxO/Md3R+3mzLJ3SHcyv/mxx
wS4J0envb3Fs5s/5a/MKGecslejM/D9lIaGDSp2k5ZdazXvTN0c8LyfzvvwdjB3QL5dBNGwXY+xz
ZAqK5D2lB6JJEHs6LEgoAiTUtVngK9mctbg8hCOUjGYWPfYJmzfnUgS15MEMuu2LyVJi6L7dRnak
15zG63RzGCE2ryFU9gvra60g6DyD0u+XPz1EJLxKm50CPGAnozZ3mWf5mj5qlwvDsiHSeLXIOzpw
JFhoP9h2N47U7Q/T5aWn2H5YZFf3NvaIZ42CS41+p7CNTzHNFHj0s0VbhuyYaqAzbIqm62GBNP0i
19gO3ShCA4NLQENMDPq6g8mc62Pkfok6qEoAPjJu2B9g0UnfzK3UPRGpCUAkkeR96/kB2mQfvsuA
pK22SeoQr5MQ611jj0tt6dMZnDagJGQN5EPEi+ALegBGeK437u1rkw/myCdf1hBJZ0mLQeQCFc9R
YxRCc+dD5bBEdfxfBOQDeXdbCsrnZlp4ee5CQL4PdiC0plMo3cRqmLA4CpevJZ+dN6svVt0jfTYJ
Hr15lyBsabUtTYwRe1VJf7UmMq0Kdm/qQikFaguQHBIKHOuD81a5ORTepQwkwC0DGPgGHm6TIvh6
3V3Qej4f+zka21ccsItTHuUuLULABW8yRw6xu6aHEGm1knWaiTtDH/jI+Y08Cjr8gB2439xtbjBX
QGSFHJZbLWCjHLKfhZanGn6EoDEmHM0BH98KPYPLLcqq97z8nEa44OU92CyIyBIuUchzq/czCT0Q
uF19QbXnbsuUnC4UA6oxWduV8+IxQu0ZKdzfezef4FOIDOnzUAWtRGPmejp8y2BMV/z6YjMJgPXN
AZonnoOPp38YXAh0D4rnn7Rrdof2C+zsDggrDw+Sslcu1Lqp+VxKqK3klZBaR5+Z87wvYJAKHsWs
QAVvB0aXItOgGhj+dXjOfLaVb5rrZ0Sgq0CiuwjsFVweEXp5i3/ZWbEpZ6OgIJwJTATJUL9vFtia
zChn8ixuOpsQxDHvAw9MA5OOLYcs5MVctDZGWqGav1DbmoGHhVUe09YDL8kbh9OwY8cDowZkDo6r
pB2Uus/42QuMynt+tTqf+fG5OEwXMZVjOvNSSA3ps6NbhzWWza6TwgdNyje+6gfWQbaYLGrDc+tP
kS6i4ihI0yALQJBjiGT409li+N4xgVguW6brPaasxPOzWx2wZEPRTuBvfpslNohfu/Zt2E+72+YX
VQMZ5RXtrf32hktdzCLbqFE6oSaD/wGdRtkDDpizbbixNebfVEQY8IxsQgYQDVVgYOAYWXRWf0tB
LmC/ASQ2PLBEIQ3C2KTv6Q0ghu1zJAU7W+D81pXHAd0P3d6hfrWUVatvSktmq4XyJ/kjO3GwI9TV
bNxVl5/bD50CuKFUjm40sZZIL1Keeqw/6W1iN2doe6jNU8yGVAAef4QkuDP62NNEJXHId3CxhMCM
9lDcbxfcJdjc+LhQDv4aT7t569PD7pu7WLi+mF+SVUZQCIrf/EQ1TvTEPggy0IvItACmCBfNbAVZ
CXZORjDaRB1PTrnIzCQHekyW2einIzBnBHfRsaD+8rjQ/TMANWEqN7VBBAE1fI2dNxAMFjwVuFO5
BsvFRviD/qCF6e6kcSeglREFoWc2hVKM1B+KTQ6jdcNCwz5V7+z+DAX867w9ivnSU+Ny0Efw0dx/
cXPobfrI+OhoFZcCYtPhFTGeZ5C4wGv2DmjK/f1z6sfrjlHO2ZfD3xERogimYuBc0WgQyi3oG7Vv
/2rlAD/3VIt663G+ucQXic3oxWkC6irorswQGsDXEl5bbROBoBg1825iPJu50nlY0k/zP4moAqFt
QDEEARxHhRJR2F+ByWM9ebyMEaY/Icl3wsICTLHb5x61GYrIIL88ASaFxaejCfN6gli5OVxTYT+/
2ylTFRsZHaAjEFi/3OURKolb2aHAsb6fcrd1OT+WL54eDfwxJwWMhaEHkIuxef0hObdHU0xqTPUM
6/gHvZsEgk4XTY9kpunTAUnE8gMXhmN4L/YIrD9sVBC5e+sc9LUm4AO3ls7N3WVgf27bqTs8d5TS
j0geaPdTtnpayBDTOwH1dQMw+8+WdEwAx3ANqUfWnXbBapGbg2zRHCyZumVpdqoJCYcJzPbFGBIy
LewSIjjvjzN1hctc3FUWLkjFzFwiGJSIHBQEFNsfUHMMHNV9gLjG+EHUKIwnAibkJUPqfz8yexme
jNesi2ig7vdMfgW0D46d+gycUhHcP2fQkmjG1m+f4dIT066Qiw1S+pQSM/03RB9HFAoYrOCI5JQF
n3pLPX9L5gex6xboHpXOWTKjKxGiVTulZtM4qFKdqSMCvA2K99yag1JZ/8Pgorz0diYJRF44hBH3
+mpBEroAWFXpaOGSZYx7kw0LN5X4yeXD/N9X4HehnkMlovNKY36oBUwT7hSlXxZIXiK2EO4Ls/YR
o+4E1IwFUHxk7T7AbaADRARhsAblLBLafjtYsTQMcqu62+0b3i4zt6TXKuTHQR9yi0TiIXZ1MyvA
HoPm4R0naElA2sicRTICL4VAz0IieyljjC6q5GEwwiV19kVBx8PIXdLp3AL1AtgefsY9/d1dzSs7
lcuZzuandlCV2iNOhaRsSnuItV1/ahuxcfM5EnOAkhAD460X+ywSabTd0M9PbtbdV9PWWoBbjpg0
mFZz+f9uEIaLPCi2/ewJC5viVBsh/cudJCXgHtF0NdB77Yx6D5iTO4eui8NgIWRlTBd6BUmtW60d
oAh6XfeqmV4DopGMkDa+3gChRjp3I820FJfa1k6vFvtEkwPlUQrL9O2QFYJ/C6ALWY+aBVVgqx/Z
XGlNHlUNljtB/cXjZpHnVUFa80lc5xUStvl1UCpEJDcgE+njx/mig8en7siTk2vnTme999lSBBSN
78PVBMAO8I6EeIsxskgKeUVwreYoFYkgK6cVIhAgDHn9xpRs2PPke4tTR9A004kx1dPj6bywXhG7
yIBi/SQlC0u5cCIF0ZdzfxLzG7yS/GvwOH9TasAviwUxe7PO3Ypty3Cdhtke40wdUVTQ/9AI5HuS
F0v5GhyyM0Vh6mMvq0Gc4iJO/VCveBqfZtGsxSUYnG1HB5e+x/780g+AmlGoEO70SFGC1nkK4RSW
EoArsvNNQXMDihm3wEOgQ31wj0fOcKylZcDNINSTVXJ5d/bsMy93U6r9cOaSQE7LR3KQEKckr36s
m7GDnecBPUg2Y5To0c4DmATsDfCQ6PmPLNEFgdWDRsCqMWkmAE8amHeHmmJrMw2/aeaDTDbJTRdy
JO8fL48jsYU+UDMHwUovh/EX17pqvPRXZcNaw0JWO+c6JJm3eXH+1OW2S9a9h0LgjmawEn4wt6Zn
MpdpMwIWqcEGaNny4XySKxzHXcNuA9rxQl6CZEzslXoaLItovHk5wH8NWjpwqBW48jq3LfPBpr2R
W9LAI1TMpS8AucF5hTQKiR6apwDcNu3x+QP96rU7xBGWWvr997a9WwRAB2TNhh3M5mmRdwZDfN9Z
XxngPHnEgleKP4tkOh9WrhfxNYV1f3kskPC17QWaCtDycfqwZUgpSONO/BZ72TPqTvgToJWLPMKL
yroWVl8UbTQ1pFMy3UCAAl0avjldIGGkUnd22Q1gQGAiYyPM3BJAD6cQFn7Y1RZIONkhwhIqLrA4
WRKq9GJMDw5toGHYKeZoNUBgBXgUhwxfXlihc0U6SJdmANrWUjUQfw3l8Nwu025kvbzGk15OeDFm
oG96zQYQmQChfDp352Dl8yn79PzMhiqhr6/OFd0EgYWr9Pj0cuHML0HNCdhz87Iqj6wWMarGyxZf
cMDmA8xgHGacedx8FmpIT1ThniW8Uv4lM7pY4D1Xg6ViDvxjCM50TKazaE9to0kD428MXgH57MEc
hw8pqnLNw1mz+zps1eGJF3+16W1l7VThvLbHSidPxvuHo8bbL/ti7edz0/62j9QbnHDUyYyJgWSV
skHB5W0DuKdPiVg77S/8uXYfLSqBpALGO8DcJMeHWKy96dPS0/0YsHCHN5hq2vc06yI5zJIiHVOg
CWcG4yW3vMPys+KQnTOZD5eKBj5nCVzr588dWPj8dP9+F+rpNd52xCYNKBmiq+vbwaCztciOQ73W
/Dyp0xFQIHA5AufTvBza3XSbNYDdMFfd6bpKGCUgsf9vLDdJg4wv+wew2L4CBNF6zQxEmGCnDUyE
/9jx2beY8DPxhAq/DqSVTlwi+42Wz0d63DvSElwXmLTg6jT+I+Csrnvo2GPYdVftJ7P8q197fKtS
uAc98rYx6h5qt6Q3O53cG+bpotcpuVSL1owwQMLP0FGM7C9Lhp11r62Z4U2R7J9vO4fbR38wqfqI
+8rvIr9Pjy+o7DbxKn0ia5OwjIv1aw8D/QF7KK4PFjR1DP8mIbCWj6bMCQlBtuZ0cCB3EWYB+TXb
SP6fd9ChIm7wEf1EpX3ZKjERx6R/f1k2ZmGHLMiwUun/7e4e0OJRegkYyCzKPsssu5+OlVzvziMS
CXKRF9s9e3zFo4IkWXsmVAoxvIYrb6N6fDFsjMoSRKUziuosRcRG4o++IncIvz7iIlchhIEigbsd
o/111befav6uF4w5XGDANaNkSnke83MGgQmyp5/u3ZKKF7Zrn4T9iLr8k+c8ZHq7tJ5eg/kPwpny
wbklnSOz1zF6d+BdagsdZwYuEJZ6wPC+1sStv4GVk7V4z5c5GiPHOM8oebBgG05DmkRrtkNx0FCt
zyLbdDQEGve5/Git84OKjgIGHr6BMLQcoLsBTEhYvA085geMtQvp7bLXyw1FF3uo49Fo/xJzdvVq
6D5Xt3Bd2XdjsIDEb5PazK5bAI/gyyofUA9qwrpACuJmGqJPRK1raPaa8eojhtL9arTOLcDfBNQ0
rpEusPFD+tEOBNPVzoZCBNLwGl9sMEqyPl2rgeLX8/XyZnyS8vigu+ze5vcVEVGv5+6umBMKSVss
GvPGjgUTPPEoWl1WkkX7A1FSBTT1mfKqGo5WhZ25OSbPi3wDoNxEj2C+cy/mzdjVRuN3895AY0PP
opUK1FX9AU8nBQt7+rvDkGhzXdXh80gdyAf8Lzw9WOkZpEcgCRRIFn9Ol4M9fP2dAVoQ1JQoCxtt
jcC28TuITMRiTPOiLQeGMv8DXhjgELuCOzVn58hJl2SpAD8WlAycl/0GaF6vmZtYyfeMD/ymb+lF
c9m4OmOC7vmu7TDY2XwVjbXFnFrVcryeavbXfZm/WABbb7t3CFY0UN3HvNi18zGkkNIceqV5+FlA
VPOTRijeDVO224DfZBZ1QBo24FeSU/IkoHBtMHVai9Hk1AZmFJvXEryHThKCOEvA6LX93uPB0UQH
EUF+0IMdb63RG58IYc6IZ28EsuzMoMdOEfxX3DqHlbTEvuOWzpASAF1yudolH0fkJwfYjpeE9M5S
VwpYmKDjPzBT9nCo/8j4EAZ5AB3NwIsCSOjTr+Bg2ow+E7gN4FyX+jyg1pFZhM1d/9PfZtGZU8ec
qqBB8SYhAIpr7DbZjvzXR+TQuO/5UFXPgsZ+stHUXBYXrZE0bwgdxI8HdkM/eKPQbKZEAj6BjRli
YPBkGej729r9JKeqsLEqhUNOmPfLM/WH3jmYo7Dnwy7Rw8mBXIyNydjwUHuKubMuFGt9ZvcsnrDx
TYYJ1igZkJfoyhGe/ow8aO1VZ2o8ulg1INleMX/QS397MD/OxaeECKS2dUqANzPjFV/c+KOBiWVR
im4BwWUmrztsPTQJHMoanp/YEeiPNRa9t8rnmX/3V9cFKWOOk0IyGxt0HkOgBaL9MrfRVsTYq++1
yStWgApb9/3dvZ9BQhPLosyILvv3GVzwx3GZ9U3v9Ol2tpuCO7iaM2PbcxHY1A82fC/VxrZj5cgt
VmOCExDsLh0rjMkIcTFS3p28YbF+pMbgxBp6ZrzoW4R2rmPNQwsUsauZUcVDnJ70ayMoIa0BF8IF
TJ2ySGD2AYbMR1d09Q3fYImWN89XFpH3gQqKzgGiCxqirX0yMwbhieX6qTLNuZ/AiM0Lh724h1Qg
k5hN/zJPRAJNjvv0h8w5G0MarKK4NYVBgLtoerE+JKLZib+F8fzar5exxCRkS8DF21XyuFAOpEEO
Dm82MWwJXgoKIB6omrx1JQ8s0v2+eOo7OabwhIQpkPHLzCSm7y9eh9o1oUH18DmIinVtlC6ANqwe
tjI7pqAIVQc0ko8X3Qb1AHsEn9UYUoNZtxZQaDpm2n2bZ3DCnAGUsGofy9u727Lz0zpJxyx0IBbU
QSh5BBucxfXm45LOrKULuGXKuv7DfLgD4+1fokmIv9K5omlL4riezSVHiHSZk6B2KNL8lucBKPz5
e9mu0RI6eGCHDqDXM9bssJ1ZV3fI7NAYt2xtkWYcz4dpx4qAdAXmuJQUz/m6+KGOdfA+yZgKodvE
YPA/SeODBbki2vAvupCiAfcE0UtXyKBZJx7leMFq8KUYqcObXLxj/AZIUW6kVfi2ivnzEUDXHJqK
NtyUS+bY/OGObXjOWr7JyPZkEQkYztHXBPiNgztIIJclh+bAHJ2j+/L7x8BxKYfqU+IdyFui5aJc
KdupB5LKnblf8HK1ARgODHvCXZ/+Di20N40ifC5ZbGF2PgwBNl5izDZxidMWyrGyHmW93a2RDywo
zGijWLU6oMXYBP01x0cA9O5mlH5tiZXuuf2PqPNaTlzrtvATUaUcbkGRnA2+URlsK4BAAUlIT3++
5f53nerqZLKQ1ppzzBGoNtBSw6I3AjixHdjipzklQm9K6i6ux4hsVMup59r1IAnCOdnKE05SKyi2
HBTMA910lciBRWECY7hZl+tsKy8y+i9qTydGPsq+ooo1FA+as/2j587DJWJHPkTXCIJk7gL5YPEL
2w+f9t+X2zkY0LIVQE+3kEh8q0fCM3/LsOVkhOW8s4QpcRIM1mSEnLDdvo/8/7GMPPnY760TFPBq
w/KmMtj6QodhBsUxCkQ3JLMEVl/Yr2P64bUQuoWnited2iOeJ9lonUGXq4PCGOt+jUjgq2CKgA9p
DS91jLYdHn9BKPGMVEDpxFLv3fGGJwnJebsN3Lwv9VjDh/cRwnkv5AJobSAungg+FGzzcgLX/D2F
y0mb/RD6OY8M3NebTpe3vspPPcj2kzaAzIxFv36G0o6gGgQ0VTUunoyIMSAwWGBPTJQn7a96dyhf
n+MrFmecbe34Pc1hWrrKHlkKZPlhiaipYCOYgpc72X3cnOs5diWefZARKxyFhOex5AAQ8GggLoO4
nrtkMwaag6FvFNYO3HzSwjhvpoxOFhR1GI/XZ/ANjExOFtAe2w7WOlcY+0il4EThbKEYQeOwgxbk
Zrj344PE6+nzOuBoCiXkRYcnXUc58AqnlLzFP3JvhC1XADPzOfS1SREkzrDpmglaR/SHWJvRJZNe
E03fbzefP47mJ+K7M68n7WTcnoUmAMMcRxQBpIGEjw++DoiIA37rmlfGV1xFnm9ODKM+66iAqglt
LpE+UPTsg3ZWYuf+oeyzZQyh7oDEKWvWBSkxdBTBawrrcsFsbZvs7I/3LH/76jbJJniJeyU5sW4+
wQNyrK1sgnd8m8YfxBoMBSC8RbrE9bIg4YDmqGjwhBT5M0jSEswxSPCknPljYMfZDBKjQg8yuxps
3oimUZ2vcf6geYhalzTU0fZ+wV+7AZ9hMLONFzGB7KbbtCEU4GjP6QEZkmYbAEXSMNDyLdSI8par
+uMm4+YoQtAs/LPclBkGc5dz+tPKLi9jrBNEw/YSC2U3/eEHb5M0mwOk4qsScijMiYW4d0ZiEs8z
bJWdgTL89/YcdycTLKL/1lbKrhEM6TF9+AvBLJJ6rgWP0uiGEaGwsrdQQlZufXoc47Udr4y57o+O
tjmRvjl47EQXPpbM2Kj/5o2i7NS+8zkPu80xkmGw4HXrSvIL7ZRpqCCWENozfWa/PHSbcRWQHz4Z
lqU9JhsWfJktC5OhaBV5CQJwiLfR562ZcK7itPGlnGsv3r83SEbpbu0l2fH784Cp4/h90ULYWN/R
Gpwh3lgs9xA2qa0hTp55L+am9l4z/P/mkccIb22ta4MBKZKSIxb9gDMLiQugIgtYnOqN7IhE1GHS
hL38XYD3RZzGxZH2AVEtuBZE2qwnZMU0AUVUv/aMtz8gJify1CdPkCgBrHti4fec0CB+VC4IS/WR
/yhgFDJ5ES6wITTya8SV3E7yMJpLhGQcoKamZCF8dz6AGKepd4VkKi+51EEZGFSSBvQc33/fG41j
FVjzKEB6VByxGuGot5rHkpFsn051YI1D3PJa8PHPPLbKQwTSUFARxoOdKCFg6ZmTe042wTMGNNrj
BYcvEQBQRrvLvK1wOSf6M1x1Ho5XNJGvaGoTB7xMRqu7JNDVWMOTN5qQ8Sl2Kh0p36jaolnEMcOi
58PewlvWtzd1+ZK/qkLQfHWgIlUo+q7G6vE1oDV9wrcEZ9Ocbj50BISk9DGIYRcoMJC97tj2EIKx
YM14SpZb0Nabz3T5QNZMBilHX/QExLjJDsQq2kdnENYC7WHHSAyJMldx6cMaA60KdeF2MnAGwKtl
gwqNs7bnHakLnhjuGp9+Xrn6QtuTuwPanC7s5TuUVwYzgHnnvsK7k/+Yk5G4+OXg0tF1M8/FmXGc
C/hZ9Y7tWfEf62QNvHuUXPhkfJqOZcXUhYD+lGO/NG7gb6Ym83eO+A4prYxPLCgyk1TljHaY07Q+
jw4ZqnRY6ZrBaJ3imuGsZznxJgpYLtnXYicBkzQnakV9NkaNX9zCtPU5nXB1lLSJpk2qLwsKEnPw
kuWAs81h+ACmSdgHGPp7xmQaBK/CjucA/lYLFtSDEGXdxStYpJI8/RfjCHzniUxiWL8srxV485lT
wP4abUDkpym69FfvIH7p4WUI8yfzs+2xSmCbUmzchuipUAtH3ovtGrNXYOzt/YvZsLImQGmBwjUd
I5YjX/qKONUeoxm5IgYm9HQuobEQbvUu9ozaXv0c/BeKPFaHebTCgBrvTjaTce+xD0MqYAcivLbO
5rc9HuOEZCA1lXYGQ+xyXR3XrNsb9ldcDm57k0L7lB4YdRPaObmTbDauyBYgic8X1YchMGiTsTKH
1EcDR6XQ1rSKifsGXW6r+S0K4uyiqG46ZzW6/UkBWx+EhPqmWuB98PQAjGH5V0vIIHj2sBR6aL6m
8ctFnMfObUTTjNoSKrz34n8IYRYaThONcLkibI0ANiSJX8QPavMKsnozaXrP9Mu9RjVh7cgMCI3r
yKeEjPfqEqQJw/h0wSQC4vKN0fCCrJ0D37SyZntjdaKyUK5ULNVNfAvaachdC3f9aOTpeE6qW0TN
5ShE0R5XTndHRQ8RyB3g66tuRLmMOA/nVY41b6zNgre0MQA/sYKAMo8YEdUuThVmUD7PtKHtF95j
aK7tg/GNXqkWVXKMFf4P5DMWxvQHAfxelB+vBYyC3kPotZR/Xhsmo5P4U4ZXTYSGAz3JU++2OMvn
vAQF6zsoGdPt4KQucZyvttNWoyYooeuI5D4m09XfmUq7YWFiyeJGZspoi4XT4wPEs+AIcCKpK3Ru
h+d8xNdL2i+Dnpbd37UH77VvKdnxkKI/Rx8LkyE/pY3DKBArACbbBBbqH1zfOFxB+SiMRfMDcYf5
PKMvLiXMSDrXYCR/w7piwlspIe0gS8e17UCcOENX4EG9nmHAU/wNHFXhBoNPOVvAxToD4jdB/20z
y8XkEEUOCXuwx0Epsq012ljFGNmDzBbSeHwSykZCdbs3TztRdsgkuHNBIKbYc5X166Ju1WwRUZMJ
8TRyDFRHFHMdxajGZs+1qt+mEDiuPGZ0wCczWV1zP8EcHgOpO2MZcZtEycWdnpxa7vBrbqjm0PNT
R/PuRe13Va7qhvXppghjR3mJ9IDvGfHpV30iHN72pcbn1OaH2klZ3UIULpMuAIdpguqHd/xyR/7h
je60MIXtROOMFs052v+wd28+PlgmnrIXwWmPjuWkU73+h3k5E8H7M0w7crwdpiDYviZZ2Hv2J6dq
m4f2JxYN6MNwbevXpAN86ltcNDfq9HoL2SXx84FrsoN982BZZ5FNPJU1y6+xUQOSdYsd8yt9i24O
c6dOKLSiPVUlSrgXb5F88Zn9BX0OejYbbv5eQLDOXSaEzIlEYRQyZ3EGJFlkqvElDh8Gwz9G2vLl
NWNMgbPf1J40J2QXUxaeBP6ESxhgJBxJWFo5T3n1WGPdYauHdwAdaYS808MJFQFahX3Z7UeYcnj4
12PJp4VvCPBcXiuK4CKasRMnDyKEwEcWKsHHlMVEsyhoSWP2n7AVNnqLZHBi9YONPrnofaDR21Lr
YICOnTJpk4FFzlv+JbwhcZjOfuUcPSLRKWMdr6wGbgATqNkoWygSDCax+2N3XRBk5tMIIAf1R0RN
6ERu9GO79vSpio5kbBtjSZ+Ded7jFBGq8FgSsDm+ecMGKpGOEUrHiH2AYoIdm0sA4/GJWSKy80GQ
Z8ofMpbP1ZEN0thly2cdMnp6AqaRWH6UvVfE8SWex6nwYaJjey/x6ONbYWjBmI2ljS1Aey/vH/ZS
d0tM7ypXw/6A+gQwZSIxqphGE8LWgX+RHttfOXUgnSQCWn0So6ARehNUsNgpuoI8575uv4j+zMMD
cPDAsKs8sUzTpURGUB17TIEZOW9MIqnIXELHOPrkenjZy2GJwo/yq/qgcOvAK78ZxNilh3Jz6B0q
bPatAQdFeT6wc8YLLnWJEAGx+rJPMj3FwwUDE3RLRHbgPsX2jqE33wLCR44kx2ZM8/JuPGa/4jwA
deccEcOMxzEPYVq1+BkAj7zfsIRCUDCAk5uxImvJGxXzCp2dMtFLpDhTdRJduNdTpwLctTX4nFwt
63WxDTB33p1VCqjjc28MHgItclfzyWj6tILRtFccOmp6e6TireyX0UrXWajGD7ZNoGwSRiyCH0ip
wDriMZqPKeO3aCX5unFFzoLHrwp0pj3az1LIFjD6Q10E2x8B48hCbhURZOreDR9m8gMQkRkDhnho
62jNaE/ikG5qIA0HzJACysT4Eow+Yv2FYlB6r2/oF9K8IUAKpxSScRnYaPSlejjQLPR4+TA2pTVh
fjcKGP9DA4GG14ihq5mc2w9mN0o2KxkRa2HxOPFOXkUAOeaNfZ7hK12A1IsJWXSEg5vmM+XYLzEc
E2aFo4MVU1uJKLIUmzUP5rCF6RdARcB4l3Q8Jz0TL+4fC2QmpMniSIMxDRgLvP2UnIwvWx6rFLsH
k1r3Csa1TGaaJ3bXvbF9Vp6COfsd6pAkrNXZijbx1ygg1E/uIa8Ihzvm+EQwCpVVMY0LD25HdVvJ
bKNwNUyhwZ6a0PHUYUs8ADpfzs5K+IhYG9AWwojYCFcqdS32ka22kt6+0YYNe09B+2DWMykDCtGW
crZSZewMnkTaOtCfTM6ukpuYdeMonPAykra0lcOoOzYDQyR7T6YCljytjr8btZWn2/COb3QFmK5C
AMA1GNygx0EPhxBqzgCP+3fqYbRoYUpnTsOcs6du4PoGREdjDJUofSjll2d31uJfmHDdjYSL8sAW
rbM/QpmwgBWxqE+wUEoCQTqFDgbRiy+YJfdWfEUtTnxrfEIf8DPYKPQlpxJ2K3NjJaCw5NwBi8QT
hQaA2WCxShh01D61Qq1NYaXhmghhTYtDRGfR7QivSdE/mjvrXbcoKaii5CchbbGBe5RmbFRwpiHA
ZYjELy0OAI+hWr2gEqf2vDGWMZiUmnd4HWjTvGZAzsYHw0aPMRv/hiZnkjZstktYnjbEfPQxiivb
XkNFYnuEqt8wpjSZkfhwMPjCdCxgbeyCRKeZ4ggEExDLAcGA7A1mOtmeowoRpzPhpUMjjPpNUk3v
jWsli6HxkUkOr2kLJ7vGPg+TEz+vF0883xRk46HCCyJ+XGftuKrDoZmm4O5kh6SOcl9yZcjPwCJV
gREHRAYYmYtamkRTA33TcoBQ3s6RLhsl4k5PNbbxLDLwyRNxcuT1ZEx0xupDAtRbSLEXt1cZZ55i
PNSLESvfgYAffTQhIxz6bBQ+TwTWCPVkC5foDaVLhKRbPXZsY3jsBv50qHYxiNmjOR4wOVu3VqAc
pZf3Js8NJzcU5lwhc/RJz2NiBnU9f9Gd9G6je6Sz9NOahg0bOgYEm4zIz1kzuwPVvEVQc7JpdF9F
IcplzG6FppAj+8EsKlskva+v9dH4Vz2be0wRfAm7xmiRZI6Uh4+M2Z25Gnl46XMfiPdMdJWLAkX3
EyxaDuHP6QxgxtqG+Dms7Ckt3o45x+cedTtSjFDGoyZk3spzm2EBKrJUo1BmXUc+zzFcQXjAvA7x
LtLj+zgLQfUogOBIRmf7PUZTt0GCFWB4VU+uVKtvhna3GbIBC45XEhrptEunUNwG/wEPnnOQ6U9e
EI5dhIStsM5+EqBCDjTV81Y51jmWC9NBd5vfzB5L8K/HIAmRm7DrBRZjORcP9Hj5PpEYXs05XQ/v
HSQ65IoIGaABQxGkF6aTRk1bC+Yy0VvYd9GEBDDmaPCF+fHCdO3t1RYmqZRMYHpU5ZKbrB9rSB3F
OtqwOPnpsv6EKvO6AA0HNEAABQL8YDdn2efcYX5xEtzmpYz1sZdSTEyRrwDzNW6/yfaovG6Olx+w
j7pAt1GX0gl/X1KOOvJ+sWFombEBUDy3afYNlZ8d4abOKrBRPCRx1ePAeDBkYHMjc513hzTIwmo+
zB/eQ3GfU+WrCpE1K1PQt9kb7ygETyEkSeO5zaDGshy/QpHBDrvMXJJI+A3hm2KkwSUR0KSEzbMf
fUopo8l4le+1QArUKXa6sU/dbs3R9uOb1yDTVQM6j1F6zobvAo0kJM2y32DOmt9nOiIRCJy7ks0Z
EjgG6zhsHUxSfYi6G8fH55fwJlXKyfNY/lq502F92Dq4eT/bzwpDqJdgnHok8to4w47rBeRx84mi
XJAnEbLrwJGMYSg1PtpdvUhxbvtUfrSvav9ux/d9WznqCibNzvJVL95WKL1P7eoODD4B0KcopsUw
/OFizuDNZl4y6Vw8sSjWTaGturOgfKMX/oE1ATPDWhMbMnxwekrKbNXOTZzRneIMHfTjce5TQbVt
d491Pm0v2NsZIpg83RJjwdEkMfZInLvwffwkfUP1bowDJhBwPOS2Y3MmB5Sk3utKTjPue/pHNJc/
KnTmGJehIQkTw4duq6BOSt2m9qp1Ca9DxtDvNYdFV60f4YUzNKeeFtILDdta3hjx4r1PMa5fhmwV
W249GicelagsMOAoc69ciTgMo8nOHIsr/WPAM1W/n4pZy04rIEzjMc+Mqd1dyzZI24AUaxwkJHl2
6/04EfxGHcbJLjtlhKzRpzKfQCpLwtWsWBMhC07KXPECWolwE0sza8eefcYfBelgO7txVb43+YR+
lnDSOeSlmeqnm9FW3ipX6/z4aC+QeP+pZXAttS9chVDbXg0dNJiR8vCAWr1pc8IKQzQkWHBHDkuy
YLh+UmJc9RnVzhSMVAhJE4eFag2nIrAtjwqgB0l7QbiftCulOrwZko9vy/eM02DfL8h1oTlDxt2C
TELY5GK9SFNr+vSl9xhG9/wiLCNt7+WR4jvj3bMZsBNYSQClwakcSsIBis6LBZSUenegQx7CbIds
dpXs9DENLtTPIKn8y8naMsAEexXwAQ0t4IQmRiYWYFkoAKxEuBBA18f2EZojTtgABMMFQvvD4VsM
NNzeOFvFaeNIn2w8xZolZ7hA83fpdSz8U1PuSFlKmH39CZ3ZowJC/IFg46iFVKPXdra94mISAm2u
Qd8r0Owx5veBvkwYfJL97h0ePkP8GWAgaGzHG9SnMjMNdUqGQsCsM7jt2e4/cBEy3N8321Hl36B6
fozWRKf0xvThZ4xV7CA/07C0v1fTxxxGwYnc0f7sh1IGgZBQ3JT5rO4pDtVjDtPYoW1Hif7JqNeG
59J8yPSsS22pn7MiR+bkNgGFHWU5eppJTkBk5sswyTJHJYBqtB9RdIO2kTPL66njgOyaB0Z9hwpJ
x67/eGzumxb/TZgGktMxQebMscb5aig9KqZBY2pb3a5tt2dE7BEK/OcVzGnOxJbtDs+R11Z+O3Xr
myP3hVXVgHloSPtj8t3NRrjmrnQ/2Zp+bWObyWRXCUZhfPOkII3O0FQipqXTDkfsHyI9ZTx/kVBe
tNK/347szsa2mzEdplS0PItGHw7UJZZw/CfpZxKZ08dGP+jaZmBDfDLLGT+xwKF9SReIOvD9ij3S
Ru2sAhMP8u+mdrQXqEGgRzu1JNHp6/XVwBilPkkWEYOMzrHeO1XZYyAvDchx7GUNcm6Fg7K/Pc+P
W1D9Usm9OpJakm2GxaF6vL6YH9wZZ+IFw5zvWtOaQfDFVwdyb4jdIkYETNzOpHWCB7HW+hh1bwGN
NY8hI64M6iT9lrw7z32MuB4wOj6POAT7GoOUbfPAFO0I5w8kmnCB25QW8rVNw8eRubvkpt9gOMnX
GzPgo6ZO7qYDMPvcF4ee8Apmv5Mb8asQM69wmd5LBer8TJ9q+MiWaD8PYKaUCNlnoXi5B9tkpE+G
HbHRJtOV+hNGCfG0hcfpwAmE7flPievSxvKiVfaLFRkHMIG/+nD5BKPyeH+4eIcpVwKfyrnwmtnY
GGoySQehFZ1oQvyRk56qd5DMSLcisrnamlxf0Kc/b2fbmkzK2oEJUcCuQRkDP6k91o5eja2IYCqf
AdiwpDXn456kcxS7pbRWc2ocG+VMubQrUK37oRpW1WtOd4wx6RtTAmYnb2kV4esqAV5W3zr73P0e
FsXy8RS5vJy+CNcSv0fDKFGeRcKa5WvABu2OFWA/V/+4I/jxPuiIKLWjJa5uxkkdEKaRd73tpXXK
VUrQ3fH1ZMHB55SCKqe/ww+eoFvn/ZcM3O+i2Q32Cuc/XmHP7/SE2ZHGGAXN1ZJgPF5NPQzt/KGh
ZCmBhf3Rc/2WfS6h5zU/waslYKQauVqK/b+fKJseRcZ9R64p2BGDv9Qi9/fTiLexdUjar5wSodhb
VhjpNJfrp7Gt758ggjH/Ba1/zzKU/MaMiI/G/kzlXWOgjmkuXf/RaUf5/SWZcPfuh3u8GrXbpJvH
Ee4BeKLdt9WwaZOwGeZwT5781O6OQ7t+jo6mgmYFgcx9OFbGV9RclQSWB8rZ/nuo3+NtwucuH+D3
w6XPt5q8UzoEXh4OXHmO+U0UdOlaI3mJVBvTZTzN7g0fm7Osjt0XFFtCPAAYiGF90275xYDswRtS
MnaJpQrVei6VIUh7ZszMATXppAabUvzYCg0IH9nChJc2UUHFTBYHh0SWEfjQiDwkiF3CB8sUxlbM
T3DDglzAk8IAwGmHGan6dBNAynNHrDzRGb2TlOJbwRmT4XJ/ZVgbE4MIJwJ6LgH1pHshCsCLmWn/
nY1Y+Gth1nPvnBERY7YrAXTKU7OH7nPEppiiCwYFoBYRlS6vHMM+QQbIqEKd86VbgJ+5w9gl692B
N8KuY07QsoMO8xTAv2YvYCBAHkA3hmgCOKx/SVUi5YPxjfL2BHjInKpzBsNRcUaSnSIXQ4Q6nYNS
qRqReJNooHYbV9RDKbNhj0wLk/ED0FjvVO1xgFPdO3wqYjg4QkxjwG9HE3QMg4LO1mUgRQkheYYx
J2iuAqZ9Tl+NF0F7lWc0wRyDPvOZw1Jl6RHxEF6m+zB6pRYVg0d1n41mfTwtkwAfHQyqKfz70Y+q
HCL14403RHK+22dgC6vbNwqs3PVw3xTvo2TNe3P9wIwFKkA2s7dvy9MwkqaY174AHxIwRrRmY/3p
MMwnm4OMkSdZmo3goQygnKh6VvQKNK03OI/+kxgNxX1/IExK0PaigaemFvUBoDe6vITt2C/YGnfS
D1NAKhjuSBNVihr8vsPRAv+qzwWkGRGIngZC4DowGDoQC3WIFwTxGAywvWgUAlw+ZkCFcb/Xc6IH
9OD5maENvPFCnA6nYgVwcXsjN9k+F1g2zMA64XA2hLe4GPSkwKLQ1LoweYaoXUv/qY1/IqaozCFy
P+bWg5lN1gDaNF/MrAmIBtKA3MMbeFVkyNO0Ln9YGTCjxHGOjmE0Bt4OalBwDhRo/OPSEMwMB+IM
JwAmQsRMOwTaa6cpumgfG3RgTsAXtrgNpbGQMSA+ULdC5FoBKji4ww4UlCaSXDDXUPa11eP3wayc
7MfHdBCe1QpOZsbKZs+/PVgE6KkTI/vUHmKozkJAdokNqZnx4KJWYdFqDL8fM8BdEudBG0soixaq
c6EKan5ggHShitUVYxkIryh7INO7kEiDFy6EPRbqkfnZSVvl35D2nAJ80iACpk7MZg76DChhPsdf
Lzm0CGBSaPBgFgZr7nMkd/TRu8VSw4F2b8GYm89Gz/H4Fa7Cbc9IxPpOhbtGfGCO+WJuI2tnWASM
1qvMBlqA3IYE05RwmiMgpVvE0a9u1i6WCcwoR6NpTbZvfe1uYb58Lkt2ChKkiqXxW7zcPj6pkKq6
h3uDNhdTUoWUWOMMdgw+8fAQoRnHJzKvEhWlPz6Bk4EdkAGTiRcvhmqrWJv3yDJkQj9is5pSpMjx
yRhRPRCpgk8TwuGtcUNECxAv2Fuv1s/hiJjsrN0RsA21F5U2ixzDJ4oZ7CEwgxqQy1Cd4+ILJg60
eM04pfTnGAz03w/BzqrfRmd6RbtTMbvClKwIpam563OH3CTafXBKZV0y+mfRJHfiw2Zt/qNkgB69
PmjMWD3ok3hlDLeYhoYszWRWV7L/nkLPwjkc1/ppfaXtZle4gfZ8PCHEUAe9STVFgSTqEfC/czp8
sFnf1uWe3y/3ISaj2faBjhBCHOroDc7X/uvIsMvYxSMPeF/7pstwtNCaGyE+zSEmW7OMeY0D/o//
H/9AdIMdYxsYIfSEfv4j5LG+1p5/ovVAcPGfOcsh9lEOoUFzrQXTiGUTdDSX8CQmEqcn2GmqzGjF
uFQniBES5/qccAGt/2JvmFsyr+TCzj/JtYUCwCnNYgAZiNN+gg0H2SfEvghdL1jrEyT1GRK6w71Q
QiJEpZe7ly4KSzT/WESN0avdiKygN0WpRo4qsuViJbR7t6lMo81v8Sv49z81KFEEzcrFbYr2kYeJ
P//d9N/dVQEU1L5KYsDfo8Qj//doWmGe838P4Wf/blED8Sq3qYqOmTET92C4yv8QkP/vsWqgBghM
xQMef3+Kp///f7OwNj4vKn4GwsS91ODPc6XxxTOLd/LfQ8FMpy1zSj9HVCj+lEkqYqRtrlNcY5X7
NUMqy4/ECzQ+mQd/v8WfGokV4u+CX2hPP1RH3I935oj7Sge8togI5Jd40L+7Nr6Ek1fjowb3C+/u
geeJG///Of+7820qXpHP8Pe6ZBDwav9eSaUlLrx23a4LL3fNv9cruFX8PHe7rfhbc3MXrJs3Q8SH
6oi3ZsFf+Xs2+Aqs3IyxpqAXmitu11xQl/99jMYnSd5XHXFn8UHEk0mHxieqjf+rgXhqcR/xtv/9
Ke7b7v7dXw0Yr3KfmtvEQSm4l3hucat4nLjfvw8gHtVsxXOI1xcfj7vnPOjfi/93R/GEf2+So0q+
9kE8uNu2K/H04oH/Prn46b8nFh/l35ERvIBDGbMj/DsivPhavAxHOONQqA6jRg6+uHEkcBfx/CTl
/b2C+JDiBoUC5u8fKZ8J6hMPxwBkbXqKO+zFQ/7eMJ+i2+Y8REP5yt0wjiMo4u8R/73Jfx9C/Cme
NuV1K6hkf09Jwi8/Fk/57yXSQPzrveeb5QXFi4lbiSzg+xYHVnxSmVOIs/u/i0WcbuLX3/NjfMBp
n07Z3veFW7jI7/g9bFE0gcClfsxvQ+zrgRVaISJOXMOQ0SN2TVYtwFW+ED9rZwyqv9uZRciZgRww
+9AcVrBXd3zfNzVOfqmHRwoLzwOEj8A2xFKY7JtelaO2d/o3+Rh3HhL7/Vr2KXv94lftKbxDaBKg
sQ8PrhpVXUHQG1s5l2nyfRsB0R7v3bFH+hIfGjg5rKSvAGliIP40wuIS+wj2fQSJeN///y+ouzic
poSwiA+X+qYrfuG2ykuJ/9259d9t/37CzMvHaR74irm5Xa8lJFbDF9xWitoS42OFymUFbUOnbODm
rF5K1u8zWRd5yJJfl04FqxYJCeCytOcTSytKeDgI9oEgufwkJVvNDCEIWd57We9LyLQThjkZ1GtI
vjvmxeqUDvERdIy1oKLR8pRjdgZU2oPtyNYHClEYpcacHJYBhmIOspVvnst8UV+xp7VUl+6jhHuC
lzXC8F21CB4bWPX7aKVd41ZQywTzloDyT7CFqqS8H3f7cjUaoUehMZ4YF7pIhDINs0pyGS0waQp/
WWagj3fHJGW1YFyHtShv2nQglaJteh1H+hhqc3Q/tyS3s9/TTD9gL1IxPglmoyfHngAkJCGfnGR4
v2LLxXCFduP3/fk6ZmxjsM8ywu2Fs+abswVrUuxENtFf7wsQzNxDxYolwrkYs4xJ//JvEJTwxC7W
rbSAGo4URy05QL79crraoVtPcIk3JybMIHlKXcBYmOEVxj/QBlVYaT86Z+SDaCiXEgKz0QboilqD
Nm2DwfbtSrcFqGDmAvF5mXxwtwSyf2mWV8/RL09uU0DPEBI9ISCpX13kbQNQdDHIE4m+8eOZNVvm
EXmQkEYILg1Dp0F8pcxvJw4t+jTY5QzxxZyZbNsJrhY4VKCqs+AP5QcIguRTNPNiKzHOgIW67nfW
qQ7t6ftQLKIPnkLUkOWhQ2wRQeGHmT7FJm4BLS7M5/ahx56VKiTFrKz3mE4GHcxerGOA2cEl4WAS
yB3SSRH5GM3LBeYUgTbVNvH2Yq2NPWkjul8wMVU88eTkoHm2Wy76bxrV+oxBdwe3/LNbxxt5253g
CD6YdYPAiFNG/aVGAhToqYQTUxGur89M+sUXOXkth9spNucvhBCkt9BDFbQUQaXiAIspDxHGIgtj
quz5G9YDZqpdtuxIKYV+TH3DqSEBQD4dGFGAFHByGA22C5xPpQzFuivE00x7tx3GZPj4LqQOFg9k
TeZhMgIS4i2gUQCgQ08sXyV+UxO6FeJvcEw5A/DHP7cfkGLMt+lcYkE/Y7WEHgljMsLBcpsu3pcK
1yV7OdrefsDsaex2WDQL4N84Qxql9qUZqmgfnh6PptnAVku4yhkhfRMPRrslT3h+COsiY6y9MK/m
2+AFmB9dwPNzamJwKsfeZjvqXdGjMeFg2oCVU8dsnLd1W4gsGEh7COjhZxdhDdrRdQt4PeovyFF/
FUOtpycV2HNDvQkMaaZfEixEdAe0m0oW3CTmWo5IkmSKCEVNzTZtuUvhGr3Wqnz494/eIlphuHRt
0EPfBEKBi8QXZePECeP4tXrIQU9wqgXAC61g2w+nMpu9jamuBoINY8JjhcUQKnq8pFk00ZkgsqU5
J/iFwQ+jHqKNLOba55RrPki7gFBXMRKC1cNAAhNyXP9RPhP8qXzBEEv4CiCJxQGLotGGebMatBAf
WphjZfptkXwA08FqFxGdHCsmLAe+eL5NY/3eWO9T+56zn+Un9b5hUkrlqomyla//zvCNutkAvVqg
IhBcItK9ETQY8z67Si2JXlgm3A4wwkjPtiWebG23oJnpvgEOVW6Xkbpq6F3jHz4Q2V2hJHkaDW4r
LJgZMeYjP2LNfJ0z7ROAhJ3jCppkpx81qdAb+qM4lCwfvQcwq7Fq5Sm7QYfTLSPz+ZDjxnXhSpCX
/artJyykSE9IdcllT228u7pSbYfzGjWCBM+x4Pp6Cj84MW7V/NqYd495arrWPpZnXbPoMW2AZs6+
N9qq23u1izGMQLdPkvaZM1F7+9gKG8Uh1nYs3EY2w8Ovo63TdlnhkKE7fieZi3kawEJnzRuoBh0E
nIDxGZ8ft4tIOnVdeEvYw3Cx6pD3ch3ljIjKaaEd8D+RwJRQIQ/MbUkU3WHkYTCOZx9FIW/NJSzG
6aDvm/KHPwg0jYEtkNXb+57M4NaDHki89Eu2J1iqcRpgKsvGnzm59iEMkyUnN+ZPOQ1LDbVlXkqO
RkanAXiiMaxUblDNozMXRi9YbvvGnGvM09awldmpuByxRZOb5T1fkAJUxn+Ei9voFx+M20uDqAWu
iNcvugFHt3GkEUp78B8JTdsIWNERNgzmmJtoICNyQ1iLANTcJ2ijWAzUOiQ9LY+2sBohrbE9tkMw
spdPRFT2+JXPhPu/Puvfyy6Gm9j17sgsNnFuBBmE7tYFwiqHExGpTyhW1U5+JdOmMIKWtAo1N1w7
fYRGke/Qm4y0VYZSXOMaknRpxU+y95YXi2OE1k/WYPX+2YM7ZECl7R2jylc6x/wcQ5dRUjNIuZE5
jLv2Oys3XZZN9VTxm5+Ram4ZQSeNkIAB2aldDMOHrZWrjNPCYH9OoF1UVrk18AkMsxQuCakZcAxS
KGdERN6OL0C0Z6hlJqRJEapjgWcjJjdikOoHr3J/Mj0ploBsU/2QPNe17NnRbED+V/plznGuCLFi
TPssYqYK8fxNuwv+lbfo2f13H4yoQ6x2ItfdvHuTcYJbQm9+Ka9JFF1FjELzY6RHvoyRo1EYtJVf
PbD4Z8DdW8w0yKh61GSGE/LxLlFZ2G1YNQktsBK0mAnAB3hls/y55buoRIJDVISPPloRqW6+jlKB
0CCe1sLGUe7WjfJhRhY5msgt6plVNpwMUZA9GPnfGbTcbQY1/QZ61wt2tcIGZkotnKZdEoEVUFOp
UKxQJFX6MSHQAjLSE56A1Rw1GMkV61DCGzDCtAES0HlHMu/fqsqdDi3r1UJgVLWvDnnMKzc2ER/V
6EsCR28gbuqlaitCQGjk718qookUYWuHoB0xQnY18HN8lFP7cZsOCMSz5r18Pej+LUwv6vJXj2cS
JVH/qJd5H+/lkdPX5I89e4gh8v9xdB7LjSNLFP0iRMCbLQnQey9uEJKagvceXz8Hs3kxT90tiTBV
WZn3ntt/+WH41Fr3oeUiD+BSb/JtroanWENbphfxKkHRZsK6qg51Y5wsgU+euY5WVU8PIaU4zJVM
XPVEqTKeKZF5StVtFKhaPA7j+V/a4nT2C6YVcBxMednGCy3aFX23kOKdKyavRKGA66stt4l4Hyyv
Xt2wcBpntVNuCT1yunAJ9AHNZMXyf0QxFLejkrEDoMVQxE1fGz+mam5FWnB9F22LduKx148hInCn
bhip0H5rsmUBuEiTom2kIp5CUDSopwZXPVVbqiF+Ew3bkhKn7uhhGw2LE6gPV1w3ugXR0TqKhC9Y
BHJ0MrIm+vv4Q+SOcqB9BIibFJzmUy6uIJmr1nJPfi46+wSGWMEkn0MSSrYiwnGV1KswecelsB4C
j2EnXHLDuo9CelNN+oOEGIx2UNEjExGPcd4UHkjMRRULp44bRRavisCE33PXeYGt4FGU9crK5J8m
JI+ogQs5LJMMX5xGEzeOjlGHyKGrqbe4635mbaJGWUZybPt0s4Y/z7+2wlxOhaXaR+T6QRMpPXvQ
zB/fs0u0rIDqUXdWeA0RC1l8oT1WRDJqzTvTbw3e1ZG2YS5Ujuz9xr2/DOJho5MEbaIUKpp97F41
IOeUfnqsrQsjoNnb7seYFmbbBidBM3aRkl3K/BnTPjQ9zrEJAecSyj3DCdWWhEgRx4+Xk4aFsSFN
SDePw5cVCP+6kPfMrHdCGX0lXr8eUs6wQgxvWkKfnIEGbJvpaWR57mPaPpYEg4jXaATLUtP9jirH
UDd1BI8tVeY9xYjZZ8SqEs5AGVxjcokRjpbUoRWjQ8/4aRpIlXm/oXAgVeCUeS/NIC4VEFbQ7129
+YsZjoj7HhzT9MS2DKTdxM474BqW4gimuOD9vZImEzTiStDpEitoBrVxkWroBYtNxH6XofjIvCvc
TZxLQlUdmx7tuYmgByncgOq3y/AgfdMiVXTypnxr1ajyAq/iYFHOhpejmrIoI1b0eob3he/ETJs1
eFnSpqzPEoe8TlsYhr+uhX00ni0DnHa3FSuAKZDRjWOCe4nIHLpj0oBRVemcQGQy5hF6awqPjoVc
ppvc9hhwmch68J1cmDmjZPMDDBlcTMBTWH3EVLaFIOAMyUeftVr0G6ESDcHB8li0lTHrmbc1lLZ6
o2ymVa43w10cMQJNdLKrcRjsY+Odis1D0IcLNgoh079jBRt/6ZKSIYtLNU6/vI2qoXzPEHeMdw0L
G2HknMVYaJScqxGoTtlwA/oIDW/7FxnNyUPeHvI6KfAUiuYNPYs2x/QRaCZlrGQpr1jdEW5c4yXM
Bq7I2wy0N0M9LUWa/x217ZJJlBrku75N7LYQFr3hOWn3T8PlHEUuImCQoF29QOks5jKjVXSPALam
6kK9y7qG0VhAGXpuMmJQxJcecTTd1CK6+97Ooo+fabOI47VbfjDD+fFZcVGodz4ojIRmR/sZS39j
BsIytMRDRZsjRBiiNN6q4OFhM1ha7O8NV1+kteBRsI55/1I9DJEcaNVh3xH0mgfK1lO1bVDRxDN+
lUJeiBzeawa2WXfXEXgm/xTT2yk1og/WfbEqHLO8WxM7V43hYiyaSHH4DJaMZTgdbtOyrhfhpocw
y1BKJSAiy3cC2sqmuRS0/1OMgP3fYJKQR2hpmx2iOPuxeMN8FsVEj0+Ftcvan1DyyYv8qUzQTnS5
2/gdlcFxLBukOhLig9irfir5XTXqShLNVZBvNbWsoLtGFLIBKJucyrw8Z4Z+QLem4gwV6Xp06UFE
FzZLyo8ke8qikbSt0TDwGkg/UzgMIDNI3qK2CMyyYsxvLHTp3IHXrRE0CdFSFZemiYWjEE5jysDC
xAK0IQVAI4m8SvCO1A3zzY2CUiCqOI4om5yIN4AUrrzhyesAoQa6sPQwmnkHuEZdvdOHd1uuMics
wC7O+NSLBHv8og4XbvgAUMvGXiDUpdYhPTF3jBhNKmduq18EBBbnnIrN+LfKaROWBo55UyycgAZ5
SaeK+pm3RGmOictYmJcv4L2IMWjHm2iY8qLg1FYP0T/nxMZlIsU0o2YdURyPutJ8l1Lm6IIyU4ZV
nBf31GAIGYYH0dop6JNyHIw8kMzReqfVHpVQPwwCloLyVDOQSpt4Mw50nKy1q95UqVjp8t4XiYrc
S6Y/Vzn/xiVhlKb+oFpcaJ64tRRvG9e5Y0YDPJGXjjmquph8FpkBnA7gL5DWBmYGDAGx4hg03NJl
kF3lsCfM7SGyy4eMACV+B8Milabh/rXaruV0IWX5SoSzIOq0UhjkmMRRwo5MRieMs11mTj2qSU5Q
2+Y4cIUtDpx/Vk2WIt2sUmWbkuVdaKFF27M0u+iF2gCJlZEuFW10mjreVjIiOuad1FiCTESUITkq
unB5aqERjk6ZNv1fv0YCJZ3EUH3KGdkmGqzdivFtH6xMDvNtBhRTSjeRFi+6jslSpO5Nk6MiF95S
Xo0LBNNioSHGRbNdCUFmsx1KKA1of4ZAPxpKBpqguTBnjTuAYUm3NJT5IFprgYNJU/9ZOdZT9Ppe
A0eCSN4N2YMxoIvsrxwFzq+9XSr9LoRdWcTSsRUNvHWtgae+ygBeoo7zzE03QOHqhKsVd1+lBJOM
pLRs2LdMwsaokim/u73PDo3UPlaZpPck8CSLQkJk1AyPXiooRyxGmYFprTzBB+1dscenLieHQtxK
nF1b926q51hq8bEwoPI3KtPHcGALrii9jb0aJ2BWxUePg8cH6MGeZTGcht8sdiKncRNZJ354jXhW
vHeEkbtatRIykckqC3pcYMSkamdpnp560cyWaoqppJeBOfmYLqvv6fqL43ge6qsaFVBCkECa9a8b
kbpIRVPHwi7WUP10HNMbrI/I5y3xFQ18+OHOSg/YQD35k7sTLUWq/0mS6YzsEC72HrFHYRCNHW6M
9Dds4kWT71yEcIYJMNq86yGS/jqlPu/PXv5tDcaqpiyKRRUZaxoptlWx2/b1wpf9dSj9M2kB9v56
emq8sWJViDKoti0ES9oTQ7AJ1XuVMixOOagGyrpJCXuQDcgB716tyD+i+Y/rznhSqoPeJcis/9GM
c9nUS4UhooCIZJTe+iJMHZNHu8Wkx+ljHiGJC9R7kyKTKKr9wDiSuZ/Rr0ISGnzRoU8OQjhwxPLo
yv/y/DcedHQxtFFwALmw1OjxCWFyCoBndohCkgGMeHass1OBGlnaS/zVxL2PGT2dtp+nUGMRfiWZ
ZbtkfzOoFToIQ9YAatjWQd1W/rLwl5z3Al/cysxB5cZpgmU/CYBZNwNvVRIZ63Kw5k2TByTvzc6z
iOwjF9elL8kBRsrR1l0WNYrtwZqb+Z86KLuSJgcxfKn3Nk3HogBkCl9UvxaUcZ27HcLo6TMsgqq8
THBMiMbfiBSOhKMYGU0/JTTTTKBbGJxMBuMxMmWUgJ5UOdmfgZi5xbPVV8VWr4dV0f4GSra1vIta
4ZCQ32VckgCJESQ5a0yFEziOLHRTWSVlyL3vBhydRkT8UypIFt/JPYXGO+17HA5yf0t9RFL8zYue
OtIFoeJh5OVB+KlzSIL/SNfrFtNiHONvsNSTqYpyV2y3QuRvk+D/wyvKYfBUrm2i1+yQO+XzgL09
6CSnb2WMHzXtk/KOcdAd+lOKpTpsnDKL14Zv0UakklWXtAi4YBB+MYCrIqNZyoaUP+7YC/262WXu
MK9ZzAx1nNcmXXOD/UX9TjJvJ4XWzvLrhefpi7oQl3rS4tOBRdBxch1FDvxKJy803JJx+ghKRlDx
wzKtZ+hFx7DBaOjCqPAakC46y3uJ7t9VHI3WZUpIQyjg1RvrWZczMskj609Tkr+SY9xMKpY1q2jG
k9yjig08104ImrnjZokGJHoTBjwgzI+wUtoquLYkvjDUGZKEuL1EaYltV5XWUgZ/1kQ8aNECTMvm
HGB6ydksVA0VwEDDI/uurXVLE1TvLg2CNC/4E+LcGWmfDE28LYni6gOCVjDvkyjpUWgv6JiEPdo2
/4/JpgGIkVQIRxwYlytUa1xKla1bwc6UuD3Qre6UqIeEHq1iohwfQebBnXD1h48xreuyddNMHdBs
W2vQ2JTA6QYNdS1WEAXeFL24ImehoJKGpSPtBjjXtQEj1nj7CaPPfFHwAxGhqeVWLXFV++G+pMUq
DbySXnQvwM2xykgyVdNO08BsuTT4q2HWo3bLpx4Bm4P7JyE5l+26WyrjB3SrWteL2MKfomCsmh4K
OfhMHzCtq8UUHiEj9+44LfCY2VP9XEUk3JX3gJP2VJIYiOa4FLJiOey4jRjbXVI4loTUVEfYw+KX
TWILVJQ8IG0mzKMitafOTZbpcP3aDYqxTlCdWi2x6l+talxkmI14snqk1q0OKL70tlMNT/JFpcZr
M0GGAdZOR4fASaejti3QL8hIyIfOrpp3T8pHIPTU1NVS1OFSxA1GYPiULEv0jrBPwtMZTho5GcJ4
8d7T0l6NqBRIlYC6U781WqRtScp5RmzB8JnODf1Z1rJnliMctIITy9qCly+ykHVQtC4ahRQAZOKc
sLoX8zrKFFA0X7JoMZRjDGDLpb9kv3XYY8fEWPj0aoI0vHKnXHR8EW9L2Jwr8yTgvEr1vdnFyxuf
pCQsvoDQJ+Ay4rrPiMUK4pn4112kHwYdlgPnh3eF383uLmE4i+tVCtlqZyiPDowb9pHo4tJV4H0D
toognmJJn8V47GgQYZydIhdQWE60BGnLn+OOhGiC3v7KUQTb1FivhJfqROiKHhSDDScEILbiIUpW
ozrn217CE3/Ij7WGq/Xbgxy3vYtPm8WmC9KgvJ0MZXSQBW+ZMncqVfhERC8uSLRSvuKTO8w6hI5J
s4uFo+e9hGaepfiM/0ha0S1sdwX4BP6SIggLVdWOKctLJO1Lc5WIq7S8mcxRG3FdMImS0SpldHI6
xloDtndqek/aCz0AgfE4uscqP0X8lZ98uKY4N2pvKXNBveyvj98P6TfGhLEpadHeaX1HK8qJkd77
kxF2kdg89KW+SjHBlQs2kuEsbgT5Eehbn9Eg8bLYB11YHalDkUsV1PIpWyYn42TI1dNn3JCuOi+m
ug9Z8bwk7ovbAYNe/s7Kk/rhSNzry4LkBgrfkBb7knADMOnFsptO0wK2hGP8P4yk2AHiIF6i/ke8
AJkllX8VtYPYHFEJqQyskB6NOD0oq2n44wMC+UJAAkGf/gaIuOAuU3RoC3oWFq1aGfsqoGHy1CvM
ymdZvQ39vZH2RKrlVQ76yp2nzSZTNqWFXDP/4ubk6l8/alQAW8TXEr153mhrOcibEj1rJa4q5dbW
ryw/lNyoKj/wQnhT0O/Wp/oT+q1r2CAK2FZgtzjpL4OryvFrvHhjsfIOFL7NCaYZkMwWme1iuGDT
+5fAOtGnHNt0nzDCsHXEkFzbmb+uiCHCz3rgFgQIS21+pDjbok+bhZ/JKehiOOEhZ+eBGop6kYN0
5kioJ9AvDzhfOkcpOaLY4doksR6FcUMvcMrITTXHM23Og2oOoZf0sP9H3ED46/4DbwHSDjB5/le1
5lK7ZJXDXw2f33KEY26j57MBoLBcMeq9B8UOkzZCzHFHl3FBlfTx/5U7QpRiNN/BTL7wnPFrIz5P
l6uunFdg0LWZwdiecgyBzae2zkOIOuIlkGnx4UsMOM/MI+IpBpXpqkF7qVgwfqVxlcOQ9Wis0i0p
IeahT58zMQSSrTPMPHdTkMK4ptcK6SfHAFLzzV7hd2sg6cORTnY6kgaW9O6ItzNb4ZlAzYiAnlVR
LlaCsidslxENYC84XBwa2J8Zqbgqdu8DfV1GU7W2HkBQEVoG75ykEAI4qPeZVVLKFaQomt2sODPI
gBKAGw117/++JPM7bOf9dfIAem/Jbn+8SdJcP/0jdjMstaRWnEUmsnirUcUPNsM179zsWWgB7jCU
Z1IZoGPfciP2gYzilJ/GMZ+NEQbRpMn58Mtq5bK6x8XVkxdko+Cj43727QKuM5DHFRPHcVuqU8ov
Y7QMEuh3QENqulLxAiPOkrEt7sr6FB55z4CHIBIcn+p0P6ig6NEgEMQObSISRvH2RCk1wfPVL9IB
QDNfGZHiR/txmRJgoePZ0hC0sPVgJb5jm/oNr4gJ9yDZeagc4gN4bX0su5u2PUDxh/HH2BvVN/Nc
6uRiBT1sVjqx9vp+wpxaBjcIJLxhEeYuVlQc60+ISKvQ++omsYK8ZoT2SwYbazGmSETYTxAIwPAu
SKGh9UmL8GdSDjUzgQYTFjlhMR4q1WY45z+RnzNNrXaSvCfwBWS8tgzPeDS+NfnV1VelIbZ2lg9L
UZ4H4859Qq+dXmAaIo115n9L/LZoJ1UO22BhBy45rkzUyHuOMwxeOsbVR/QPvXsoOEE/m1/zt7q1
Z/AH5aWON+04Z77FEX3pkYVxyuK7CfWvvei1g6sHzUpxKnyQnbawaRRbb5d3UG9z75PskhvLMqfC
lXI2TwRuv9pvHFblN4JmY+NuDXEPGDAv5jlEHdk2Cgxy9tQPn0W4oXHGXHqaztpCYAdu6SSxRM1d
OnuYduRN/+AUkT/KDV3OOEVBQro7NFs6V6kxT9MN/CS6Ii19WgcrCR1xHzwjOfcBHgR6q962/OZ2
JZzNdsiASCgDLwnfbFg0X0gTZv4mq+bgLOE8+A/TP3HQi3gKr5CdBpB1oKSAraEpR96ADuAi9xuK
ARQ4KCnKn+J3cDcT36hbwqnqPPwZmzA8wkQqhBnKH2Z8IAtwOHAOVl9wKiELeM06PWz6YoFu6VsR
nn33bf5yVzJmRJAQ+6t0QVESsQaDV7gFe8KmiL6bpUfwBsD3WEDg4XnFDWGI8jZ5uf8sRjvswP+k
h9c4+mTntvUtpir2kMP4zZqSoULmoDsi6YaKAwgjf/imHVV2TOBLOzePw0tfl+marX1SPIvcf38V
sxGMM+tTH7rS5se9tQ14D+lsoMEQdiaiGZErpBkHjXEPUwco4hcGfkO27yEsMPkHOwNO6DkFxeN7
RHQNs0RaDM1arr+K6ihPZoCtrhzKcN7hJMwQ0TNx0XGB2wlONkVZt8qqxkOC/6+bo0BGrxKC8W6m
xdi/ckat2mNCr46GNqfee3yil14UJ2/b3An4Zc+ojxHzbyLzKpuOHQUDXAEzO5h7rIMnDIfr8Nb+
egcRYB/UIFqWNQXMPFpp2ToC30F4HYUqkmRtWWwQDmAp5d57oCgwW83CeN5xCzD5kQ5n1wm9T4Kk
bTzW7EDIBF4BRl7lSXAgdAS2DKbWOblGrDfM7+NuUpjH+RQ5QolPbBDpL8t4a37Rcyk+iMMbyK4C
0GOk0AB5FPHCglkMG+wMZXNgXaVIsYql2O5ZNVkPSfzAuT39ADBDZGEy+dvS9PaYZsxARAZvJqiu
CbOdxg/8Fbs7SDsO+9WsgTBHBrIw94kYoZfU0UApgGvNVfJ4tfbQ/U/G25A4gqQBE4t5ShgvlUhB
GCzya0C/2rO+IUURQnYPxtored39UvsXdK9I0alXMXGEo2MCX4XeiuawnpYtfdExWwxsCd3eiWcZ
Y1ci79RogY5AewMCDYB+xXRbQTJ1EDZlWpY4yoBrEFcGaPVu9oyWlvRbYuJXzXkprSeoqnvM4rdM
WaHsTTAkjNkpAonQAS1WMSiZa5TnCGpunPhZxpCznKxleg5XMNZEdEZ4Hknm3dJ+R6H1yS+dPFM4
U16jXVdvpHrn3Z56v8h2nc/xhi4MaU9r5JDhg3FXdvIvWN4Sa1WAtsTFbCB/AERH0YCFix4M86hY
W6iFPRwTbV6utCXQAuogiyYkrtilByf4S13JO6LKcHNwitgjEMKlmNB8OmoP0LHNrltzzowW6i76
YtnDbKr79oBJttobn+xfhqeGCMji0JR7vmkJSoMVvdmpxJ1gWUTsRW+dJpDN563/ut8e7ussvRT/
BHCytxGxMHkjKLCg8e6qF21XDc0jVyOz+8OI+JKapljKN0u3ZaZgJj0lvlv853pAvzaJdWw5pyCb
ZWYbP6S/Gvdjsy5qYruXAxmOEzqYIXCHdkqfgVcvTlTA9Im8YHCiD0osqKNUDzyyMUGvTzxfwr2a
FHuTMQYgBr88o8wdC6P8QufZ/o04Bd+/bBtc5bf/6LHplDCMqMDck/sPxFH49Gq7eHHNl+JvRe1L
ewbeBi3aya0aFQQuLYcX790aPUR3qc4Y94t3deDAJtnqBOnDJlR9ld/KNwhp41Ocql26mpowtvbD
+UD9kpZI1HSk5S9xXaXz/3FkJRZkB8UHk55Z+PAwivSuY70Z6bINdsaq/QNXxY6UV0gCIBdNnCLf
W5ivQXOwTr8MwWm/Vc3pvyUd5W3wUj7eb4sIxK6/rT8MpRhdfH1R3BiH+Wxlt06ek1vIOUi5WeJC
uyU/EK7TOxv7/yeIWbWiJq+2Vrmol+FbhhPw9l4FE51TwELLq32BnZ7vufDlKvngTrtHl2mPHJas
g8jd3FO/RciGwBZiNRDiylviTSQbB82Qbi1pT9Kn44knN4VfHRSX8aMG37LvRMOW/f7BsQDD1Ar4
3dpnfUF/ualOMQLHjfGX0Ebl8ee8cbE+ykN79OAdbO/L6KkLXM0Zvy15WZKVhp3mgbV1uGJ2Fv5q
E4BRR1P0q6LDedOoTad/goih5aTwncfrFiviN7ClFp/WAtJ1c2XMp257BGGM+KBwkhnxQSkBAMUg
SZMb3y3ohA+F096Bknx6Doepso4MHNIOeWYcPGhPv+J/AneOwBaGnHx6ppdL89uiN0kwOglGQbyt
kWWsPMLoxhsztubsOSbMDeAa0bp4IJfKiMJGK02FqMLX7mf6o2dtZLDyW/hzNiqPqwOuhl/lXtwT
pz9ifZpCm+Q7bQcOWirZiV0JiEV8CuBu60fqLtFF5PXa/BBDXa+bS/yboL2x/kRpLYvBSvEHu5H+
Rend8Pb4w91fLVrH4+S5RBaHmG/ormKFgdMg4CSaC83JVA8oRL2pmCfErCvumcbseV6oV/AGnGoi
nPV8QrZEmIRkSSUfNiwlnqqVjF1qctVRhzMwQigqMrruzsyDGOQDtJqIhN3HDLcCN8Un3BzKuiPj
/QqXdJj2XGYOdLnsFOf0isVH43DeOVO0l3YYt2BSnOZgInyuUEPPtBcn4/yrPLJT4xkBlYTU7ip/
BBCKW3XYDPwr2RF+SK9F6uDhT90JHBF//MImuA+19Y3Oi/7g8DGuO2kV//O/FO7eVTZtlJz1o2dN
XMT/CCpv5/E/iFr6H00HDhTi293TynZqYr9Vcc1sJTdX0iz+l//zX/Wx/Kd/c0fLY3xE8P0NE8hA
UEIDDxM76ZHuP6S9qPcOSkNc8D+dht8OCWt0sbb5CiXCH2f1GIaVufR5NbgeK97cLyRItEjo+Pz9
o1dDWPkE8p6dI6imLaoa5AQOk1pEzS+S3oKZeFbfOlvm3Do++P30aNVc6PARY/y/JFhykK3PNVoA
YIXxYkNTB4/PSQfj548GLx8ez1xf6gQtWDhQOGA/07lxG//5a69aTBK8WX9KRrvlNEiHBaW/vnKx
/VPDs6YJjieccvHkawx38Q5zp/x/IYGCv8zOQvLUC6wgos2FT2j6ayvSQUeBxwvudfLmqQI2d9e2
sfDlv9pTH+AQ7aAXShfodzh+YWDhQ/7pzwyBgZOMZxQil2CJudJ/4pvGD4Qamu7MdHi9W3OEzFMq
aL7Fp+ChlWA/Y65u46YNPjjI+xUnexKl9pMWmKwOOlbTYxtvoT+/iK6GhkpSg4CWZ22RYNTQPWMK
xKBwqaKiaK+kbO0M8jMYh5LfSRU2LNN9ZZ7pnUhfen+BO6l9KdjAFlNjdZ0QNwb1ylZASMQOK5r+
Rs7g3wQC7TE8MMiKbVVZ9trcJ/BlhRBMJa1lTVduUxygLY0fgQbGuzqSN1S0S3Qn4354ugef1cWA
x/MQZdZYdMDBuUZjuKgrm3M6/eIKMA+UbZVO25fP1iGaFlKTyYGM3FTb6+5f+pNMFxEZLgxKjvUu
7j7IVxfar5hXhpoQ3RHcOGcTvgP4q9BhkYCOMymoL+kVQLVIxcJz5L3ZNxXYashvpwuGMjfU93E9
WXfDjHTQ3+RDWUrhqkYHRs4WrsPogJmX29NDhkK9yCKDi5nHkh6t1ZykYYfeNXAwVmgdfDwmgLgs
uKD0QERyyu66eqAFQMtAXrAY4PtsKEKu8FPhQAhzMubQgOIAZE5CowYMz6fqbwJXoZadAO5Lexo+
NLmp0vtsbfwA+1LXTcRdONJbKQUCPbqTHJ2UbG2au2S4oQdmeBbqy+Ge0isn3JlkhH5tuLdRvSc6
av5JLTUFKhJKqizoIWpU4P5mlICgoa2fVllhkXCmJ1CaMGjQVeiU/rFEMYydkloIiV7S5VGbIy0e
vr9E+6bdI0/jAw7dqse6i7F6VXi4f1eTAEZqT4gO3PwbY9XH1U/FO9iAl0EHgUKNLmeK35hCknYx
rCsEzz0xy1/TEaq1k9guLrSIz2W/oMjde2tVBDQA/RkJ5l3G+rlA4syVHJ89Vf6PYM6yc/Q2T2tm
Ghg0+ayEZ+KmgrBAex1R3wWADJEA2FOPvyBl0Xoha1ZIKJ5rrN1OReeJ4+1UXRHBTE3x0h7erzQd
YnYNO9tdJNtIuCT3eAv2F6ysS+PgoIuLPAcOjrB8AtCo400udl2OZpVFZWQEFwFPqVyGGYBlb311
JRUzek9Jg2hiIeMNk10cDXRMqEi+YENCfjid9WgpfynPqdThykBUFQ6gdxbonSuf+SYoj3aSk8/l
28jdhHX4aqWfaYOKbMT5YcKV4LxF0xdxofZDn2y6v1fIeCjLNZ54h1hs/qIAIRlK8Ienkz8TPylZ
Nm9JXXFvfUCT2DUrbJbpIsasSBSRTScIHtc4u93AHHHg5B5NJm8nXgQOOZbTl34Cp5jHNjoS7J4F
5tVpK5U4kRFhQAHKeNyONtPfp5gji7m4GCuvg0OASZ1VcAcCYDLUAlEsv8bnbd1wduSXk5z8h5O8
dHZ+49lTXCDmB6O7g5gxK2ff/uyez3NSmDjQ2PW+nie2bONtOIQXostmULT7ubIJ1k7PwQ7a87xY
K/MDqGn+SX3x5nfmyCB1cAptmhNca9JevsiUtAkwnVIc5qIt2tDGZjJokuIY2fIq3SOemroZ39U/
GDLmkTHGKCI32goVp1tELTJZqXjMOBzzjqGJIyfsbinwzs4qh7l73xxCEc4Vw+j/Qx79T1e9OZVX
d8hYeCmM9kQiZSgic6IT/UZhHMc3hUEa6dvkq6HW9dbcMi6wvh+0A/LnCW2J+bYBe17zphKFPPUj
c/owHPrXBus1W0h8oxJsyjsFSbSNRRvtJF+u7pwx+E+SZd0IcMuS/FkZ+8FVEr6QH+TZi5F+ndxi
0KtYdgijmk1ZuzxaCMO6Y8Eow3um8LiZ0d3l4Kr7zFGBf0LKnevfIWxyEheYPcSXaCWhEL+lX73x
ka2XCX9mRmHTgwpyfnRmpPv4Kt2YUGWb7uPmUC7nAkZL6h9S4LmqSPGYVV3wl+AU48hODE1jgzYI
rUV2pxk27QUMTBXMWcJBwxHFv6jxh6+LF7b1357TjbboH+WlXWoPcljozol7K1jjmGS71TF4XLQD
C76YXuimqcp12jwgwaM5LMn3ZDhrnnUYpJ36xBqAcf5i6Zuu/SrCEwPfjDmWo5D5QRv9X3ghyACL
FK0D/4BuyOGQD4uSuga2VuP/cxmNYtOhyRRTUlr9P9qM6qFFVv3NB+mTF8tXNiV2xP4XPbySd1JF
d0TJSv1DBu4q8Tesmd7U19KeXX9DvYnlnHofuX2OmyR8oOGdhdERU0laPdk5GOdGW/Gb7+l5G/I+
WXymlNFZ+4RTwjJW/6Tk39FYJPZTfFl4B6L6Tb+H54k2CvUF65aX/sTKnfxc3jj6ksMGP5rO1JPR
mwtxAt0zEcUmPiPgYgD/I/AvvzydUYcKa17iuHxOq2JJXaes4YuCBpjhw0T33CgnIIb8t0vCOAUL
H2Zmom27j6z0pykDILOHcOuzN97Fr1zByWTT3f4NPgGw7PGCWyBxxBPteUoylPpEH8/xqnih04Dw
r+8NcHlhLQRHOftGhGmeTNQq23KrNX8G6rFn5K0YboiUGAjGINLKa4DQcnKU+qMUrrL8jPMCrIQ6
+xUgGEc0f+gr0EMzF/kPp2tKtDDfyO0XIlsWNNy9//IVRhcvwOmLS2pktkWRUl2x0CQcYuYCx/7z
/7+D5VDGkdoSR2dXPjT0I3H0DsCnb4b5RPraCMxqZuSleFObD2WCC+/OGTHE5xuIJ5M9x+3WhMSy
qRIoHLyzM29+eQ30Z0styQhFRQ2KBe7dFw7Btbz6fA08hD9XWD2Kb5p+xlMppt1D9/8kYxO8qcrl
+k2YsRgtc0p1H9BEx0RIQiAA8jdTttKPJXwl8IS6UwQzFf5woF9hZQZO7e9KPNAyudK21S10Sg0M
XWfr1ZD8xHruAQ2cTesKf6ytERrxfg8fxh1oBXieigVld7Vnpqmz94EVf2bN2xuXor+xho8KlkZx
pHHXhkikEGzNGbCh9YCJxICPtCh5gsjxBqFCpqCWmU4wK9X5kfMe9Hj3F1bX8sqkmJqLDmL7g0tS
U6cjnoeVAxF6UfNPmgPfhHat6YO719IJ7CKaTj7uuC4ZyJUplxIHa8KV7BzStjlj9hME+5dj5i9r
vkCbpk3XLQtGODn1OD6AgPUJBwp4vrhHBBenGGwcOs34zNQAw/Oa6Rhu2pSd5Ad5A9HpoLxeKIsw
R3Bw35oDlstZ2h04flIlMNTF90WzM6Koat2pS+s+eMTM5iuBR8ApOCK2mLURfDD/jjEVG2mnHvhV
+Ip8Q/u8Q/1Lwdz/EI5OCeJ/icIqvrK/hAvscNwAE93rNHhjPvLkN3UJAyILUyAYZc26S3YxvgJe
hzJjogX1asukUqQUp2o618MvTOSEiCxgQBTOMlQxTD/9qSdBmXChuRsf+LX6cinQ76OUzqJt+8MC
yXfl6WU46M/jK7abFhQwA2PGNpN3cZTv7XihxCsbNjga1hO+jY/zJeBQDKEC4mWdvHRAYCCDVkxl
ONXhQaTK5JT1rzu43iJ0IQTY4zG9oelJzCfPc9KvUMRKYrzg7paUOeS6lJs0OzcjMs+5utFuESpm
vLX3+ocjG9MB9gdcsYa80vbhd6I55rH6Is70R0EJwm43L3+4Vq5HF5DGG8J6jyNd7+i47JsfUplS
duNsgweu5GmYyM7nGlAMgbf+ChlyzYdGU4LK+zi88UQRBYMs2ng2AThiHHrblCZ4sjE8uCXB1PSR
bsJPw+uiz9lgBkJdGBeqa1Yr+eQZDofOqQOPp5aGEYon/V5Q/K3MM4No2o+3QccMiWZ82TB/ZfZM
48mbigwDNiL1OrJERAdzmIR3XTu6UTdh0iTuPBIg9i32U6hFJ3ZDFBZaeNTxE3C2i4KPVW/T/88w
8CoYVmRMemLUg/OpRs1t89YttA3zqA3bk4wukCmatWjhwwJ3Sl9+citpIjIJhMiU/lAXFQHjRXNS
m1jzSV0kMhkziYnMdNHRae9L2hmVHjwlntX/SDqv5cS1LYp+kaqUwysZkTEY2y8qcGPlnLb09Xfo
3IcT3G1ASDutuWaoaHkXfxVpEzhSYT6T95c4vqsFzlkbeypuwVyQ/hmh81dI1pzJVkO3CkhEncqJ
nTrEN4nFMx4uxkNP7YUl3URGJyfe+TGLcQyxEd5aaZjHvGquwsEnX27OMVr4BNqs7wTXBnGKU0pL
/R1ksCiAGIP41sgMC47z4Ew+KEkzxquoCxeSs1T4sgWTIy+IlOLLQKFclLW0sMPPRC8OmWjcug33
E5Os9uiIevZa79cdkp+xZPeWTz2124SP+fvu0yQhEabrJKnO8R4fZRYiTKt6DzonEtgaZKeISYVp
nn32FNT4EyuKxlYVI4wgloADE3xKi506TMO5gNza9WJhGA6mLWfH/9F9lKa0apNPM4U6E2Vwi1Ab
lMEhs/HvZVIWJh1gefMfQ4vHqSxSdY3FF/ZYlUUlEBHpMmwUfRp9nvcxJB1Gleq2VmnNS+WuaEm6
ADzSglfqDYuQkmPI2AWXKrbsqQtJK5SXWidtaqtaBbL3VznA5d1+VGlv6OXKMSaA9qCyv/lAcGNk
z21DImqK+phaGFVXhnuCw5pxHvy/rkY7wg3ILbS9Q3GWn7mu7RVqqwAMzcTgoL71470d705WHqOR
tn+wtdVDe4QSvIwhdpq+eSowpvIL/J9aFdJr+ygj7aBF987QXKdBrVmq29RR/jKSsR0T5Fk2Nh0M
aduI3C6Wzm3RnGUcrG07dQdub9BpF0XVr0lnX/NYWjkc5AWNqPLLkejVo0qE/8F7FTICZ0MulhKl
YWbdDSpbq7bZggqE1dP6Ce2oFuQymqfBh2GifkxaTxXWW2WLZ1JV+Jthk7CS5f7PidG8QmlujW2Y
wdxm0Fb5xYOW31YAB9CvsG80vzO1gvryV0I3EIVrej8BnlTO5+C/a+dPVyigOOwxlqsm2qT4iRVo
FiIEAk0ebNT67qA/1bQYYza31tEFliN2lW7gJc/UwZgHN8F8JMBkxNPenKf2MlJRIQylKwD0W0/M
KmETFUoEm15vTY8uLVRFjOG9sjtEUki5bR4n6n8XpYQQSPTz4FmAZwqDTjuOdkx1VABOn3FQJ98Y
OWLfhR9tgfGImZ9G0gdSPV/3ojxVIekwqDQRH1US6GvChxdeu47gRAiAApEly9DzAYq0CT5P6R5H
gv1lrTjbfqrfbAVDNZnvQPspwIO2ALUxOmeWsjE1LeevvJgr/WRwQslsCmzurXna9EfmViY/ICJ5
+TulCZBpAoGzQlc6W+jyzyQw1Wtjxa6BRQfkFTE4JycDNHYn8uJ0v+qBfEwYEHD3kTWkmnGQFLFs
oGpmGLWXHuKTfjg5aEThNvsFzR+3N/250ICwYCBNTz9HkonpjkrwUo7bbbnylBOfSCYKTOqTiPka
/a2nRu3MH1/r1kOkLWVYxk0Vb4eCmD0vQ8FApka08hvYJSGoa31RNEE0BZYj1UHChbTtGb0hfSlo
EopBJM3BYjm2xt7F6KGWP/t+gwlDG54H6TNJbzRADLoJTI0QhyELdhAcDrpyPjzbxmT1wUHUaEmN
TdbJkOK1gIoUE9tC0IjKpBWT3cha5hnkL8IQkBO4Nf0hhwuA6SnEv6Cn4UTqZgGS1od/WlwAb8Mp
TrHBaMUiC9S1Rt9Bjj4LpdkYRAJ4AWsKoWFspWbvOqW3UIGG0pIOO0tMbBxbGlpmRpKi53/WzBhT
wXaIR9M42l2Behyxog89e76lQXCFORc1R18vNk5I1j3PrgijvTUKtFTAJ+lA9c/2SgmWEloVw6YR
V4an44Vw8zxUgdi+dNg+gqIPFiRM2HgqHsY6FHL0cLS0OEzZ0WQJm/Zftg39aRtiyTIspHbJwAyf
ybfxGE/UFBZtDA07c5h8f7l0HDBr6XfwBW15Y5Fo3rkIIkmxnlo5ywxFpnksyVix3UGsB+ODcwz+
E6Qf4EvZJttReVniX4wyrUUd7LsdDgfh2aQPx1JM2Fz00eSfZn4jRQskrWreBcBg6QOOYutiTgZ9
lA04SkLZUqRdPqyr5NA0b0k/YDfZQnnA2y0Bg88uHJVkCx7hJhYEYpxl+JIaTikBaNlUo0hHy9ta
nAT6b6s/2gSphrwOyTI/TcV+Aw5YAsoEkTMrKHpy0ElBt0HA+Qhh8etUqCK+Dwko2oZfTTeDJrmV
/U9W10qzFXR7q+6LLJCVzrk560g2oKvosFBnOQu2SgzLCCDWbbp45eFbnUBqB1AuMAtRl0b3IYHv
jbcGNMKICIr+GFR4bvZ10hyP5jKlR1O2sE5JJIEcbHUmMi57rnHUSGCRe3e+hOk/ROsG4zt/N7q3
TB0smRJzFcNNmhZx/W9aF/LmR46XAQUtC6Vk4pWOFa7MrAC+brUDxZPwobkynVRxMWhooJeEH6au
rRioX9Kfunm2B/86TTi1sy9VlbwsXFLsQd1Xtr5pORZUNKds1FB+wpmJisBMNgUbx7QJZZ353+Gy
MgdOGmiskFyiGINxtPQ96wM+SlQSQc7WNV1sCFnBb4uTXlgokLtTkU5ahqC8gCWNfxHMRN8CtN6U
wZ+Fy5R6cswMV3oGsIb/EKA2EULQ3gmgyjCrFUtV0/mtYWlarArUovFIDmx/HGm1jsG1l6xbSY+h
xXYF1EHAJ5wxbmHBKufkpl607/Ajhwgy7/b5RSykjXTTyKUqFgmNPmbSRPKl9VX9Omd27V/WBaYR
LQyCjx4BHzgdb1sSYGYEi0DQya/yu7/Duu7fYHr0A+jhG1flaG+Dk/YY/jjfYtk05Uo/wj8HW4W5
BOllXtAGU68NtZ00QwbGRIWmD8MFvwhYQBelWbdQ96AhnAdAIBcE5oEu0fxiFMfz6C2tpI9sa/0D
y0JROos/ge0f/cu+pzvjHH9UWFKbG/VVPjKWmE1x9+YXaaE/tBk/NYd+oz9IYwWxmBUEDfCFfIrV
B1ASuzXCnHkG5Qk70Fu0X5igyNbsls9e3YL0tZX/A89xpu0A2kgjwzZtsolPj9nNAF69pVdrRhPz
Mlxpqy+V3/wzvqJq+y3+CRI2nwQM4flY7WgXsk7KC6rKqV03I6mKVnD71h7jC/9XFXzhPtjwmheF
N5uWZrqSJgl74al2B7d9NifAxsGlv+DGy/oZPr2L8Zv/EXjyz8cPsXwrG1oyW1ocs+zcf6Llk5iZ
0w3OdC4APJyUvOliiFXcADtOtq8uXlVziBDLbhtvpnZhD0UVLtXmBWhOje7s8gtvvbY2rIDzK/Tz
+p0t2gP36cN6GK8WoJaVaPgIUOr9syeqCwluOF1G5UcNsZeLMdZePwcipHvHvgADhpWFZJN+Du2H
hRT8kgoAIuktOFm7cZvfI6K3cab5pg4AlSh7Wnf4Us9CEE6JVgqOleDMH6BBcNW+ObABLVCr93cW
CvEBfeBAGxRe8QdO1Sx7xHDjj/4Mr+O+Otc/TO8YdZLv4WcFO8vC8zyzOVBZEIhaICM2x0lUpaOw
tUgfTnaaMwsOCFvn8p/Yo4zdZeFMOzmb+jPZohkB+ABvpY9JRxJRO+9A7NlKPoIJvdAHdauWm16c
ezdYK4vsxBL6oqhnrSai9OSQ5z1eCKwVFhr1efColsCJ05efjS7mNsWre/CoYbjBw2MEspf+aIvs
rFQNSlLP9SOOKGMek9zzkItXzOkqRQeat6S68/woyASBgBDNG6wTpIxobDzaY3jOUaQD/9irYJAX
EeC/WnXrnhZ3GDbrqjsblOTZTka7ExW3YTQwCwZvihfTrj8tkoMEP3PQ1wX1LaqnaUliGZsEwR4k
9Bo9FKsHYhNHhnnQsHwfGkxs7GNylzpQWpiL+1rexvlaMz874i7kRZWBEyZbL1VPpTn+I2NIIjY6
pQg8WtVByKQMowOhzR2ZJty4kDCVk7I3pXNH3rQOcA9NP6GuCfTnRGiONLdzqm0b0FMmahGDTx17
7/9uoLOn5ZRKn6l5pEjGw0iZ0dMq13gzvIHipK9s8ULzV5ybE6OqXgPqAGbBGoSrRE5JjxW2OS+a
j8J2A1wKoAi0O8AxAiRK64gCME03bY6qcA4gAX4FwJ3ABYfLVdD1PWBsnpG74N8NgZ2oOwa7pl7n
yRkTFtJssXRVcI+BM+1zHGuLiyaDv51Hm0Cg7mIMC6woWCY4N8BSBysd8FLbtqTWHRx9n50LaEyY
xOyMzeTU8oS7EPyrk/VkZgoxkpIkmCYUe7P9zyFHS2wleqkVdjljuMwldQnnMO3YfyI0y8FvNSqr
sfVw9yk28Hb+pRxefZxrR/REIN015+uhKrclcJA3RqTA4bAGHUOWVgiZZojEfXSQsUzGAsj/GupL
1x4sMkvkJYeBCD4+SlIqxhyZLWo6WjrEuS0ddB7VmjM1UWQISYcGKdIQ/Ng4DWlYIApM+KKbDCnH
gs+uqzThlPDsYcpiWQQtC5yeIpIien+lSyB1DoYl0A6GwWY7+RcZCsFU+zbXAWndNEUDrvVbzUYS
jAiyilF0Y1NQ9SRj6HCvGFRjj8KCuIMCnFKyX5VKng2/ov4ZIbT2inQHNCU9Pik+gXCySUCbTU/O
JLEhAAvJ39bUl6VHWCiIlKZeoQw9kIcZW184GtWKK4iq0lzV2wc5WYRfhcROf0oaN0AQDwVh4GEt
I+mA40j9Vfd33EPq9iX7h6BeSs3SNFe1ubLHE+8XRoe2Oxk2RiOXkQc4hAc5OPB3A1akYqPnV8Df
LFzTixPGpg/ehvbE14BRHHpfVgS5ArWLh/EfIvcMMhx20tPV8/5V81XLpzG+y+01lje26tqKK1tf
kfScrqd52bBCq/YrAtSLypPVffHZfAbdNlFsauVELpGtr/jCXbPkz7sWhGRteDedflW7wUR0jAlf
Qz00WSKD9veDaxluGGKEYe/pKY3JoaI4MF1/YONTSuomlzNXQSSRfSNMM6iWgbHheDXTjKfKfwxr
+m3e0pMuOS7M9rJBopWO33J6tCHBg6/ZjMOTYb7bKpxVYKPIvjELgHRld7MInnsr/xRkdfyN0lPx
nlmw9vXbiD1D3VXDOlLwq+Tp1xndFdAPPzjE0wAgpi7mn4KNo55qXlcB4fA1ekMDcSfeM+7pM3QB
mwb/+MOyMyHa/UeqVxFSwuOMH3VVLbpwWhXALMDDB2Aya6AE0GUQcHZLH2Wx80jrq4EdqPr0MdAn
McNYYautR/jFuSFefETriFMhufhtlYbLmSqtrowtDlUMHIFL5KZWXYMHItwh+eoKcqM3hrSCz8e7
hsUSUxx+PU6X/I6oUC2+O8IPhXdp4Uc4ADGRfeHBBMNb25jSJ0YqnYfi56BJp1J3+Z+UFnn7xQjg
UUlU5tLw9vtTW6XkUJ9oA7IS8pRhtPTNydCfQblh5NJJHu0L+Ja0RLHbtyfd2k//5gkae6jaPGRe
xKvZ8Fs6JhdewOO1nJtXsbiwb7vsIkVylf8bpf//dF7N/3ijmwU7RmfYXW1zhYEECDtPFZsgwL7K
mcYQ7xqGB6aIynTh0NGesAHOYbuNLm8u9E2B5s3YkEbRCzcU5ECfGIWsa6r/AfqYfPU456C/yN8C
kzdzX8A2I3wHJohOBficHNJBfmt6iLc6vEbKpjMA6zZx65oNxJNTav8bypOt7UtjL7eM4JXDR8n7
Xrk60dvhRngrU9873McSd0rBksSg67Sb7xD5vAxhQMCynlovOChStXHYqmb1VzbRLm7dFMXOKtZh
1SGxErWUzR7DLzHYWpx/Qexa8snMLxb2I51bKJfUfsYK+3j25g0SbmiJgcetzWWCF4hzU0oKEHQ5
Xr5MNIpzYiPCaFr7nJVDomvcsAbW5JmMxTZkSAm3R7GDajlfhvmdDzRt+ifGxfOqz4qEyWgiR05C
ItOe6wRnGB6TXyXgE6AksEntQTar7gwk1K0JUA3TP0zmYlIwj9yKVCXCx4BMRfQpIXWSwEmVoZap
UIRgpY4ojVpkBkH+VRhP5YWrTS5YlPWnoBdrsLUI8TYg/HnQEFTQVq/kj+HJIV1l9ZzeyuPlwr4w
FKaX6PTKo/7N0Ap4oXOrtKcRn/zqzom3HtyCd5zePPsyqMUz8zl9gzZ8k4pnbkX+Re6jCF/S+Nap
aiyhAfJphERc8TIpnXmvHor+S63eKF3V8RYQj1JULg6MymMUexbGKVPV2jBIp5QKGBrtiUdN/djW
99TbexEchb0h3dLwjzGeK1/sdUH4Yk1u42rG6lyO95RVbtrzrMGZsJIuTpDG6bOTR3OrsN81DcFQ
3Yws6OwpzGg+oHM2anHN/Dv8svhH9EfaZj2QdB6EEIi+mMQRjmzxuSWPrdXWiKtyWIA7QF16hYcY
UD7AP4usigB0XMYiLbm3Gsd5SMYDUKACLRZ9TALZ3mk1GCMsy3X4NPMK2wWW4+kYwCklTbAWM8D9
5HA1mqD1bNQxO1bgAYbjtOAxR3qNv0+ddd7uK6jcHjQBL4MHE1xSVj3b8lbsoWaMv+yAvkDQuCDS
Dt+6VaRDihpYYzGNINEyCNudEVlEs+Fn6wxYP1WQFoZNpcKrDUvl0lWYfw6P0toNXIIe4yXA5Y0q
3jsiWFqcI2S4wdPLWy5LwYOh4hW2ZS0tSDbTbiFr4U6tfpsKZUIHa7jG6E3Hb5LJwK4RcwLJY3kf
OBwyTJ4M+8pocrsF2zNzmB1lOmvUIVFmfPj0X2TKZU7ec3DlO7JZa8k84q4mK4e1J7I3uYWIVnGn
W9ZxFikgz9cN317sdEgnEajxEJH2bNLbxrIu4KuInsAVTGJCTjm1L5ayRz4F7tbepFfW3zmq42B4
5PQ5tL3XXOVoi01LEp0Nql3LdfbhyfJDoLa5Tk0RtD8exkjJL4EOc6XZaYNYUi+l2bpFz5muRbqS
k6M0+ZO5ZnzWk9+h3EcRwemkBVnyZkjOjQ2HZJs45FqdG9gX5kHGuF6+8otmtJ4BVUHEafY6BheI
9xhgNtgN8hoyW/Ypvn7FcQi+vARV3hEGCmpjVn7eE2CeCgJAP4ZOoU3/xjVQRpWHOBxQiJHnrwpj
o0v07LgPW5yNoT1n2sKHTdrQO74L5djpJPg9uJ4odciNWfEu/JGQbol0o/NaHkbzUKEt5ZdMDyCY
LLyzGe1VE7Kw64hr4i115zDFAqaUVuvJ3Qz9nbqIvcPAjlGdkwqtjttDqwyu+GY26NH5St7Baa52
66YGipU9vw8+WNIlhDusv2PrlaGIreidTsZEdfIkVKiK4eYqILLALgaxYlJIyzQ6a/WZ5HEuTfau
kXby1YfqsMftA3Q+3mlQFjVCz/BuJAvrx9AXLT31ask+NdSbGnd5/5zpLqsZy4xJv0I1OBLRzK2y
P+xIMcjML9C2khCPHyAXAAVjmQtMYqELL53s7JS/wMBevALzVC618idDZMw2GYiWFMHhQrVPZ0GD
GLPPYIxl+zF/qCP68fEKjrfCcY7UkW9Tf+T+H06asFq595wpgeFkUBCemZzvfZ3I5wjyKzTAIeRY
sm97XA9GEErrwXCbSBtwTvmhcL5zwst41+kXYcJDTxvvmfby2Q7M6Je/rDA+qOmrOlDrYASUDyNW
ENJv6mJPaC6PtI1+p7+XeAMZiwfpxoDwux8VYlThGvURh2eGOweakUKlXHO8y9EUDtc2nsYmhq+4
3iGpRRQJwyBk81/kNIELwL8cO8QCSBAedvQbMEFk4yH1fKHyoQxX3oLvakrvAl5u1P9V3g1qnlxP
TXmFvrT/xxu2PObgLCEUK46M9aYFBt8w0ANxtpSrCPYyJg51NJk9hvExKR+59sjLnzI6clJtpXfX
nR2c7rVFNE4XzGPw/S3deAY6dQMTFlpEWwHY/vrpsR1chWxL7F7rqa1N95J8gGrNG/cBm9WS0S5B
LOhdheK9O7ddvEnDaC1Fk6IMq7GMW8PeCyGM9ggMDmdRIyqm5dLjorY2i72ML4/Jo9SYXjqEADih
RU8HiVCFSlmppOoEX072U/ocqYOvtjqX0G0lv1l5RbIJmTa+vdPMchsnET4c5rYuj0Ky1s0oofWz
McFGphlts2adc7y2FvB+Wmx7uF7LVZRXRySjtxytG9wtQNgmc8kfQr39YJlw8r84XnV9gsHJuk32
UfIoynOFyC6Nr9LwE9V4UCn0wEN8OUIYszivqMhlzYKqpN6zIHTyzcQZqHYVohi54eHw8MnFIlaJ
WdOch3hVOviv/jKQZFgqtdtoP7J/tQNIQC6LokOwnkR3+jz2+9Q4T/5X6Z43nSZ3djWCVUEeoHiU
9lvLz6FGNAGmgnvWlFI6IKlm2o0mIQNzrr8Z1oEF6f7VJW4Z/2gAJo6+Gz1i9OD1Krj7L3iUvIiH
i/C+NTcN5q+YdBZyw2Lwy+LUoTBCJ8mZESse3Y2JKW6DX8mnn+i8bfoBMiFuuDCccf+OyDgm9cf7
rlLIWEylHGwwRWM3oveKaD2ne9Y3hzvIrWAxMdpjynkkZ160IRNPXqb6uTB2RcrTgDPjvHPv3ZMD
zFJPxHx3BjXPw1+R/xqy63ve1gDcs6Vbl64T6NOInwzR3g1cUz8Cmmp6iHojBMv2g0WuToQbZzHE
1KPeO5Khwf1FwGxt/6GHH733qQfHEPTEPtiRuecSqezwfgAyDLDFVBE0ecGKKywd1xTrHmpSnB5x
my7RFgonXNiI/Rq/3BrJQWDxxElTw8nHUZ21ESl0kjs4TYjmwptcoswRHIURMdardVEeE12+YMhZ
D4AUGa6kuLI3U5IjeL4dYo5E5yBrmS/kB1dwIBUdwBXIoNXwo0XBG7eTLurLxhIARlVSkeJnfcrh
tz7sHOXWZS6IrzNsAhDq0vmX0+zKWLoC+VTZ1Zds7VgrrIRiPH03mobr931oebjeT9OzHb+14BAK
e+2r2zj65fsmKHHk5lvrIi4OUmBVzHXoO0FCU8HJ5hHq2p7ugtxutPwYopHPT1a1kzUN18ZxYWrF
SQWg1CHHtRijWDSKXo303cPTy3FAjKxsNq0C6fglcb2OwAbqVvdY5ib0TdpPjWK2Gl52+RN7MMG9
v5To04FOiGnC/wZxamAxyykhc//K6llyqKF9YIh3r3wp8tmzMasplVOufffJmTZOpF6z5oNs6YFI
PX3dZsei+XKCnWl9D/a3mX9yDNers0MFYL86PCGD7RCfyTop1X5WUFIoEJdMpiVmWSbnRa2jof2v
C9BzToP8adQAdsXZYl2P6XYamIY1Bm2lAsFCe9OKT5/nWzEDQUq6fDZoD+pZ2KRyenKA8sVx4FtO
XFaFekH9VOwPX8GHeHJalztK0QuN2apYBvZtKH4obTFmk7SVqHYiBn9yh/4m9W+RXnzvs+v/+aDe
6hDN02JvDBR5xdyGzpUak43qt51h0kG84TFp0NdiJaQczH7Tag9WhD59whs1tUfl7RAu9+Y6ojBs
XMMGm5jwSiU5TXaygnYhhG81BfmjuIt8SIkjqQswWAsYcjSxveyRBje8OQLY7uVyIFIazp6KxSA+
YZOmbhDfeL5PsrN2RueZRquE4C5bDaR1iC2BeciTwMRJDA32YXqO1ZOwTpn/W5slc67GYAWOPKJ2
Cs850gS6Du0PCVEo4PovYCw8mrtmm4VL7Kw0oFOYb72YiX/46YQlNOKVT5AyNoT7OFvgWQPulHVr
SSdZbJlRYuh7td3Lgvv8aXh3xUdpDhNtog/G5NM4S2iiUDDxJR3EZuhPsvlhi0Mm7zV/Lzs4M02Z
7+DnLEUryPz0B3DvIuWg0XHvOaPaGAQhpdtC3jeAvM2OXjK3CmsxIjUSjMuUJUIsujM6bvN/zo+8
lRmFOJxAkuc7v2lEMCxpkEHEp80ayi5vwL6H80/zjxZSPwtZhVrEgPJdeUhHGHv+ZbIduIOGgydD
COxAzGl6YTs/CVvVLwTZTD6LWNRzuSWqhKPVP+E2T/pG0ruMlkG38tUd8hKxMy4KRkez5rMljw0u
EoWwQ+MG2iAKDkwi55RKMakCSDhy/mYuk7bUoyJGWLLNOMXHKwz20VxQgylPzaXKlDld1bvxKjAz
QqQ5LGTlY9B+w/QbPGAexcz6HgH6gHuR1y8h/lptNUsiXgWxdqgYNChrlIE+NdeSN/XSH+g78X16
7MEqC4b8pFzAfgyn+Ligyv40WVKL6NtHEWUS3w7qjFF2mZDpCTss5JwiSQDLOGQV65HTZEoTLNjn
5geE54mWDiM/wDaok18h205lHKCrhjiT1dI/C6rBaHp4TF8yzH6guQefXUVhhSfhAYO9kQXe14il
Em9nPMhGj5/1BfilDpbk91hKu6zteyy9o4zwHJZXcl/1fadfssQViStJ+VLvocGEwdkqMLd2aAnU
AOaBm9B498NLTkWuh+/J2j/4AgdrpGYtpHO6pQuLvV+AfKXfSz+OWrseWYbOu0Nu7GEoxUlKqtAx
9ZdaR5qMjDglISdwIdH01Q9u5ovelvaYgVgUcPQWCrqGGh+dycZZA9GCuxUoL3Ira/HdKYj1ZAtk
chHbWDFVh5hzSAhHsQMnlbeG8eNgTNRzYk+fYSwvjeHbsW2ERektiMqjDqsF2sHE90NwbjT4Y0Hu
qV3467aEpBG2JknBZjosaOMUw97RoS9jrR3+5T0kK1RYVQ2qw3qq85lyhRJbP2RYBQADzyYmTSNh
ghl+xhGIgjnuAvQKEVu2Eysvs8DWL+2+RUUkQQjFKgZex+9x+Bci2qxB2BGk8VXpAUBhL+H8YXfr
WYyLE/ybolrieWXhw0ESDcsdpRjeevhXcEIll16eK5SN0TY1/+PFUhHAGUAX+IY6ZYsVls8CJzDA
yoGsv21lcG5eyLjqpyuykPHrHlOXHCQiE7Gnh/0HY66aB6QnkiLEysdWW5/yditzKMPf95MwDSXg
VsBgnBHe7KPzx6GGH8p6AxhDkxcZFE4ugfGjGxJdowS7J6SgEQSA7AB1Ls9+Ys5krbPl2S2GLHej
jMZEcRFmsYYNJieVG+j1JQZ4iNNnj2dFMR7aTP62NXj9PQgngo+g/LN6ygLOh6p1T7MfDbfHkuU4
rtFztRecVHpOu0mMVhMOShAgo6a/mGj4L1tAY/x5kf5FXLGNWcV0HrDqQwqiGk8oFYSzvt15eA42
MdpJdPNTTi5HsEyC8VGIPz9Tv+GmZPhbO1a6M0dYwwyDicKiZ5yHlBj9F97wRKCohGWySSo90Y1I
wy8+oKaB4tVRIBTbaItZWscpNDX7qbA6AH7DFarEbXu8MvBjjCSUyoXbD4TEzfmHmHECC6eCBuN/
enAqjWK03t6cNS7ItpFxQk+AeK9wLqaz7/ozWLcA3YLvGJ9INj0FGIy6eOMKFLzgm/oyyheSCtVz
gzIEfRInR6Gv2M9piMH46nngypIEOe2wn2R/FHx03K0HXXr7nLyKF7wG2q28EBY2pGXY94QlYc01
keaxzkNZNgtvCE0CAny3GhcJMQrxWrSmkiLYJvVdUbrNuC/lL2pLqP8KlHUI+/QrsIaWV412kon2
VjlQwNrC9J64VhUl4oyawoBBwbjFxHmuZRspWCETgG3Q5nvo7FBWEtQFwG3ccSofdUk3nngAiiJW
Mox76GpCgceoqFm1JHmbSyU5eN1BcJTOFzD7K/AIz9orU2aQLy1uOc4IJdNVx1x3AeGOwgc2/ihf
xUDDulgFYLbwT2ObyeqytZOdU2U65mZXZxjprd20dldlSFfNd40VpofRQEsrGm8BUikqgxQ1mbxg
s8eVBaywvCJqg1FhtHTqYD7KsPs4MEG8r34l79Qjn27i68T+9Pt9h8IH92U8XPfcVkQs0w9Yn7IG
Y4NX7roQi1LGjiQQ3KtiXStEEICADe1cVDi92YCmQ3/sUmtnWNdU87dBT5PZkj+9boBqX12dcGlU
W6fFmGSeEmV0YYnV8aEkC9ffmfKmm6xTZog3lHrRYDmPbw1ZvCofy3HD/IXMOopds2ixLenQ1vPg
liopeMO+AjvG7AIjwXSC4Pqr84CsU+q42dArWGK8D9uK447Au86+ZvUhVjYNrn4Dq9SMJBgbQZe0
Rmkw1hu7OLf62ucP6dJ0W+jSI7LtRf+csIaPYpdzz+RZ8w82CIaa+bimY2xSJaL9mpXT3EW1tEi8
dantam1Vaiu7WYUDkWTbpDsXuL1oHFJaokaoTRt1XDus5TD5AIwmrv295XzgZU+SrBNzXUXbAhdr
n6kwor9XF8bkTbP1MTWVFmxfRYq7CMiEjyBDJe1aj+u16YUXHfH/2EvroSRVaph75l1oB/Y0S/M/
/RrzW6AP2gElLN9saQHy1vGrj3AmglxV3QyanMNgLRpTW3NYYN2Sp0Tg8jCwbNvMjcA+hrq0cKxo
b9SIFiG0BSQz4MmBXq1Qrg3RAyxldo0fRQ75SmdpQlGsEhu09YW/GnEHke5qt4/kD8qbLDj2zScB
MJF3AkNFMB1bx3z8tjgrWpkF9Zb9Pz0OCbTYS4j5lfzADT7PSbA4tMVnnW78alMo+VyhrK0xkqfZ
UzUXGBQh8A/HJcyv5yF+Ykp35FRGNSkZ5iPSlyRntMHNCm+ifZakIeoHS70TEZ1jVQADJE0/8+Fi
YpZsWs4Jx9tt5WmuaUJKz8FwDZS8kv0ekuACPaawryYeT46xUemKCDnBs7g7B7icmVg98+Fxe8rU
14CroHJuLARUWObIbjO1FkFYQJayF25gVGaS+TNiJBYumu6Xw0AkwxDKyYA0kI6yiOmgcPrThs2K
L1We75UCJ/xzLFwIv0wZCmlQsCT/NZU9trGFfeyUtUXDN+ZTNAOH+WAZIsyxVcKP2t9IPrYKMBbu
wWvyIAwzYNpDLWKO03wBZcGIq2iwxe9+lAALulqaWxrR7exrPhczxZxJCdJOenMq5z3xcqBhNsE3
aVRet28FENt/5MPLmIENjIf8zcFtKO96jZPUMOuVtVf/+DVN0YFL+qv7g5pxOmRV7E+Fek09dRsM
yKBaZ2e3ByhbI7wRmI6J/1NTWk8EUQNsYzpAxXKyjfmGE2RuKdFM9jApA8lNw4VDVe5ETARIdi0e
6IRzcETsLU77tVj44jLtoPCddUyI+sMAnbakKtWAuvlECfFkxEmFtFuIS0kAe/+/ipKWZphDXmcd
CnI0zAjSPADLOMJoShH3OO++5VD7MEqiPlSx6JyCpCGaKLgN+eIhOEWHYmCndnukgy29Shvr4qxQ
zqoYt4GqYUpIzFim48yH7JmMdAFoGI/NFpL93PRg+WNj0eEWYOo0uVD4YKRtT9GF95GulB7/j6Pz
Wo5b2ZLoFyEC3ryyvW+2I9kvCJoWUPAoeHz9WTgRMzFzdSVKbAJV22SuxCzefwtkvZ5azKsx45wF
joR+wK0zknhKiOlTcNtMG5tZ1hG3ZZHXy5cNi39KcMu4wwOcJgq0KFcQAtR8tjrJOex4zPzLp4YZ
aAkNHxZyli8rvqRqwQPkt7TlQ6AZE0GKFJ0QySnaz6SEzzT81Ph1DDS7xkEOh9jjOqr2dvCdRSy+
Mg9xMu0Eex1EotPT3hGA/KI2APxh6nsyjej/6BDHC+sKUX36LQaYsefAAIOkxcuuMw9a74PiWsgS
MXQ1UwzOo4BaYLopMfEr/K8V7kqUGZ7OXq2JvzPLI6UxO1cqJ+EIDM5UUdpwgk8CMvNP2D+1/q5W
64ClhXJoxh2RbKb+omtKY+b2F6PaT82D5+/z8O5wR1hMXUtwrFGJepTGTxHIoMlbeLTipsdLiv/C
3rUucAaWNhRUXOVv7ngurd9mPNreuk3XMX2+JCi4FYsEJR2JQP2zMv889T3OvgaGE+oAzsv1Gcnd
MraLBtuamsAbyfmX+wfW798g/R1yzVI29jiu5nr8rIuHjIn3uSbqRknnotqoSzvY+ta1LdEnvCUc
ht5KbXBbl6iQ+KrFL4Piwf1uGSshzEdgApuq79+q4ayCMKydrxCmUP9gzAUbManPxJel4xnIFt9b
JVf2NAv5QcROCQFAprV2tbZS+SnCIcTftvGcL5cqSetIF3G9eeQrR5+rodYR93ohwoCIdx6kAhdl
Mfwq0c0oP7CHU2uO6iqqgCGSTLurCFWI7jV7SDe8lOmyIPG1T9ZUS5WBhdlCFAYzyw1YKg6zwcAz
SnFbm/TUHm63jdI94hDpe1u9bZQG1hrdPIR5CriWOqw3MADg25cDduGec9/BzJT+NNz5hECgZ/iS
7CljfrUMQTdE4aKkUh99Wh5OsvZko8kmokX3HmOvPyN4VaBcHm736Rg6AkR3G/ASxV3BsAQraO6/
i/SHAYrQ3NPUIgqGcqHODdsd6P771ts1QAuKKt4qPWW0d7Q0HLVnhbZRqisnOohBMAWOaWjWzS0w
5mNMnDur656s1eqL2MkS7B3giZ64Z40xrtxxl7fmNBaB2z6Lla3trPTkiyksP3CPObjnfbgQcmBX
A/HvFgnbceNR+MeAZyJcKNHC11AVLXvlEnqPIr0wBcjCdWVvOp9Wl1JEPzMIHjV2AQuePI/yKD17
PXjmgyN4VraUMEJ+sGEOEYnWrE855XnWEPznK6dbDHjeWZ1gfqw3HSdKuNORO2FwXdeUKS0TH7dq
ZwrLfpv0hyr6ZqBNmiohIB0LtVNTn0VycwAG5fLDAqxCbH1G1AfqGJBl0aF3UKSwnIybxQCSM/jR
GdfAcip2AEP59Kp0ExOsGH8n+bWpDy72TeLuEmzZ887ZFslKBwXGS6suYnhSJwCtvoKlYKcZK72M
+NF+WsOdOUka7qS64LdZ1a/P7c+xbJGWcjQ8lLokJTI0iTxUFvphYPbJYE9n5fSdNb9D8FMQPEUK
ZXKq7aumbhJe1hpxQRV0ixGdjkjuvv/daOg5j3r07YqL0t1Z8Q27arjGHHUO1EX53k36aBvIKz+7
G0DZxmTHvR2LV1Nvc3lTx2vBOiJMyK1EMOjuEvlb6WRN6/5h1My51NxdVSRbUesb2PBri9bICa6a
cf3fh8nJGx78xv/6SBv3YjEPHChPAblqYjdUzEM2AUjzgaO5sv+6uHuMPKUet25O3I8i+IxaY2/T
51kT/I/yOCnx69bR1nRHzhLrVuRT95CiG0WWaqloA+lBGM1woRSVh1fdK/aNIRFeJcHKLYHbFCY7
meyRpvnWEvLZ5RV7KtoAilgPum9p4IjX400htGfrYIZJ0CX6NQKgxN7lMfp+irb/tVX+SoiFOX54
6aPEJRLhA9fkj6WSYcZWARYy7LI0CS6p0y+JwrulugAOfSuFi/QYLIo9Hn2x17KdlMFCs0DNuZp/
7acwFF92TOWtq2bGL+knh7bRWTV569rXD2ntYTXBfZTywPrjP0XVELpxE0NFwIy3MUp4taSQ+n6+
rxRjXoI2dgZ8uxN9jempMTKJDE+sqfTbyHGhOw83f45Yzmp09pnCqt12wHyHi3S6LkV37Oty7yX9
Pre8eOlxw5o+aGPdbNZVfGSk40i8z/wRfKwFjrXXAGsi+TRUHENEFMLVmPZtAzt2tGRq/y+FqGWJ
ExspOKqt/l0D5Clz7cJ+fSkbigVUXKN2F+hQNYgnvU+7Nsx9P5754W8dHNiNu/gybIh/LhMDicAN
IRcq5f83BGzFjGJt2frJqtzjEAR41cMv4TGTMAbHmrspv5Ik8Nzq9ODkGQ50nUpEdy6jV8Dqj0fU
ckRi6qHOfGrYRs6zHv5Q/jGt/R+32ZxylgFijaxW1Z0PF0FZVd77QZ7szFuPQ2iCm1F+XdCcVFdw
Mpm7eU372w/sG1RUUxpZOTm9y+jZ34rV7wPfOhgddQUzSOZ3wcmsn+RREMljmFN+ljFLxXqIXkFp
LRQlXPVjQtRbdSyB8GYDIVbmxmQer8t7CisYA/LAnVPRyo1qzq2+r3GO5wj95/xAyvYkMn1G7e2T
LuwNxJUSRLmVzTUdkKzqyaMll0+US4RmRqPsR2nPpOLedK1dJWr7kzogJwUgh9QCGJsPPMtV0Hx3
7ACtHpNe7ZkXPcT8Tdev9qztYv4cGca+zRfVTyllc7KP5bHP6bHJWrdxJeTGkmO6eTTNxYovA6J8
72kA74Q0j3cA1DXMXx5p19nmFiCJjiFMWyx9Xb0WnQvkrZ574Y8vfW50C2TktrVg25TYyhzr0GbM
j9w/CyxEXzETZpcZK5BX+GttPqVlQh+ZJ+DCkhRAYfCpece0PQQGFmxvn9TswSfC1MHnKhzLL2Zz
b26e7lR0RQXTkTKgMOB18nL7xwiMHRQUwqwrMPD4Y8d9zv8JShXIpnrIJLfXmMkPtK9bzYPOXuBl
w3fBp3wg6eVacjfGQ76bHpMcmFI0PFRiMSP8hiXykarpsK6rKYsTCPUuxLRpDRAzYo6wbTYlUwkg
BCH5ZW+Nw1vtaAWUJmrd1iDGxbV+jWnV2x6F5u1dB9dSHIRHCSRPi/qr3mnboQieYY6GrtJmqWzX
Wu8iqDQWea2jopfLIXkUuFhTGZezsvaPhZ59EveLkbo72OLVHNJeRTjaMeUrh0U4TAWfs7O7em1D
bIkxc/oudfLKUexFOfLN9CjA/PcCHY2pyk2i6DOJZr/Hz2xnOSwkXdPuPrPNBOrvmOPZiBtyG8Vk
E6rBEgczAVNhikCpcbcZ/ZQapR2Lgaav+OkIwwFKiMKr/0tiZ+Va7d4KiYgcjgqpsiQMzhh3N3et
B5Nq4GdfupK+q0Py6FwqRV86+bjG28duN1lWefVuskp1Cm8LGrqjSx5NpJMC88bBF3+OfUqsk4i2
HVPFWvN2EZb7iMSgsB/nWgD7FXRFEbZT4O3Jx8c38qiY09Q6VOZpqc9TSbhm9V70zSrrx3fVR/Wq
YGxjWEAqCiBzZshKYt01a6ETCdu29keLO77z7EMvi3VbYtECK9gxvZVkZLlhsuxxXoPi6+S3GeLb
JqG6DKHxe+pW16tdrmSYw3iz0uLgGC4ShWgAKKSi8e4WpvxfIhO47HsKDo0CziALu7rDYhF/hckN
4MeACTuRE0ySOgODA52mSZS8s+u0eJ3rYplfWjJzDA2FBJM1DUVF4bz8JKYyUVdJl2y1cJVV+o/K
LodJvckiDOOb43+raXd1FLYw5G6dY9Ft2/r/jS3Dsdrfpeh8Y+3WMCjsbAAf+CY8EGB6HyyMjuTz
fDeaBMRFY7bTGpdHkrERqLDC6pGyu6DTarSfyH6hDXsixZ0LD5yEQ2RTpMIUELKTLz2oFzVLePAo
nrLJoi/D/nZHNpqKJf8URFcjfiIl7R55zaMNmycPALQkBZWUJoinVACxKOfaemGy//Y7ODABlpkR
6ULRbfMBW2Ja8Y0BHCSiInFrAAic3aG/YQ18czzgMC6y/rGeXxLOMiuF7JYwsdNUfIOln+yrvkVC
/UwruQymG0/rR9I0wzepfbQ1UqMO8381MnCvWZ0QPYYIhoADc2FoWNYwDGcpKUMZU6I8vnlasg7M
5jrlucYoXQo3+Odnl1DT2OObO8vSd57abWPy5SZjexrH/wremKjU17X+I3v7D5is7f+ZBZproqYH
Ju5N0/IHJO+2tgmSdpdpBhM23dxr4V5rGW2nmDkR9TaSvUyvk//SwYD0T3YrvkbJYrhnbVs247UO
qn3Z2PtBvFd+u6t4qmPVP3JHXTVnvAehR4o4ZOPIJNOatpI2ztCJS1JYmsB5nKbhZjOQD6O96y5L
Vt5DMXl2KI075sEKLqxJpV3YNF4sOHIDYoeIkS7A50I4U0PxYJq2jeFZA7WrEHeq2whSfM0KB9tl
HJ+Fd2/yu0LahpuS76yiZiRoVFmIbrxmol+NsE+s3nzAL1l0Ge87utRsRSRlq/t8Lh+VX6/itEdo
yaLF/NI5zNM6W5vcRzY6Mz6ynuFR7NKJ3gZjOYjPphi3pcUUbWklMCPDcdXDfPbwaTX+Z0w8GFJs
6Dkrv/0RfXMa8EoL/9oQjDui0YakgHqK/R6OFtB7aOI1FJ2UeVxktyy+dCsI9ZPHqL8E8nuwz3a7
DrQ5YCES3HE3FuHRYvRTM3ciT0fitmGoSC0xq5m75OgRFt5vCb6SYRNkG3WBfC5INvIP8QNzv65d
O9kmJkoSKXDDDJFILbrPN4y+RDrADmEd1R05lhH1Gf0vAdE9huyRR9zjR9oZOeiNcJ/GI7JazEUO
YrckptDOVHgZU9Ea0dafxnJxa6yznX0bBtaIVdNveu3C+YfFtIz+yY7V5CbmJxlOKke0W2a/TvCY
eyhdC2eHO28AAhOHlyglX/gco1ahv1edvWcAaNbNWQP5U8P+GrA6IuWajBz+U4MJxO9QiDXGS6L+
bAC+1qyxIuelNR9ZuyW+PIxOY48v1ljZiJN4bREIke7KUyxYcaZyKatyJrRgVWfN2ncjyjHvN7UU
9n8l55XcANlh+kLHqHrDMgmaTyLmtmWrXq2ieuUwDJJULVZ9qf9pufupgHALem2tDd1Ghrz+e0eg
Lp8iqGLcYP5GmkhZGfrNtfjGDqvvgUc5hAe55Zv0fhUoMoWUQFZZzE4676R9Vy3rs2MtCSkK1vh4
apxdU56R9Ef2qYOqBY7GuURgu8kVJg21vqTE4dXnzmTd2t8mF623pM2QKa4zHqaZa7OdwMgL7GBt
iCUsD3s41qgI0U5hTg7WUE7x5hXmOi2XcMfYWLFpxxI4FKcufOr+KfDWLparGFF87X/Y5/rsQb4i
IbSZcXEGFA9waV6BOLIWLnzSclbTAKFfWDQeySHX5mowV3VEI/kDIawd49lf5PqfhMneJi9NW1XB
xYHj7HM1pLum/exscDEQGMtjasx7bZcpaxDqnVgpjESzXbnUfxk30P+Vxt4rHxWdp0XAosHivEaI
xKiZBvJ7lDM55CsdMTWgbYuGF90I2VPgyT7Lek6zDl1Bf/AhlL/q2QLLzsoTtSBeINvZEB4iCvj9
tB/LzJ9Z2i0wq6VwxrUjiUTDbgOrQOFEhoj4j/hV+ZFjO8G1zWRam5OT2St7CkykdGYwDy8mGD2B
sm8GbvDGsL74sN7zP+JdL8OdwwC5z3P4bVl6PcglOaNdTE7pp5PtAJiUpAdBFoDJHSJwmYm/Lllm
u2oVsaRbaatmY382X/V44JetOx2adN7cYB5k5Cq/1QwHCTkI7oRyZj9oP71tb83FZ0Y0io0oHBDr
so7XeEBtbd59QcAMQSm/9cNG0RYOuLqPrjp1FaAOvVtVWJUD1m8RdKzW5L+3DshjEG7N+kcQrjuT
7Wy8Gi3sxOhjxPCOzi8/cN7CdIHcgAwCnKGjbSvuJRh4ZfxLbTWwDEMdFzZv/U2evIv2jM/+L/6m
giIZiYZBy/NiRVt1XxWPFIQaovHynfhKmB6/IbnkkUDhtxTBoqkWcTRp6nnqccVA442avfIPZKZ0
QRLhDDL+uA04Jrs3B+4aDUM3b9lrNkuAuzYbVgIWmFWCdwCBuGFYjJDH9MFvrgrt1jHb1fjQ/+wb
cQpc/BhD3hxIUHRHzQd6Tf5xOIaAYwuSe/tiMUQ0u8fQPBXRJ4wpdv7432x7XWAgsQp358QOux88
HmjvG8NcGkwlswiZcveTpUCXZ0UDTxp4aVovwhCR6PTIEdoJhEkHVEhN1eQzp/qLrXsx5BvOJqqn
qxfzIqCFLKj8G35pNLZJBS7DRaAUQQnVxdyPraULDg6Ft8C3BQhj4VC7pCUuhc4gZhBbu06+V+wx
beACSVHWWe6bIFgt0Pexkm0SF22jOX2wabEaUDJMOl93YyiQVmlEDS5r9q2INhim8h43cpnY743s
5qK48bi12bV1WeLXI46XSwZtQPYbdSC+6KRY/Jgs+HcAFBiMgEDxmq0BHHv4zsu9AukomZGIlH0z
UEvFVksPCDJtoc9seXc4AMKSRTH4XqJlTemdEw0+NHdqTbiM5s6jyFgrtH7xcKPko3m1ScUgsb1c
xAQCQF/EBmfyY1fZMau/aB708hwqxbUfpuBjDBVZtelGG2E9yEn7oSaPSvwpuJGoLpNW3YFDHclM
UX7CokMExRWNqlvL1NvEObHN6KHRreWpjVuYVxdhx2CFUL6BaGCdH4+Jfk7lcaqxxaQEBKTT8lra
jFlZ9zsstx2CGHUbsOXwyrLnwVHA7tmUw8SQ8g1nQe+8HQxjPxBHEoUAiqjqHXZONdK7anxGGK+s
IDxNGccSsR0ztvmhwMDkYmZJ23zWEqQTu6TPwZ6xrwp1o42IznP6bZN2B7htWyOul/NlX7obdVwE
SIFtnaKR81xKb84C29dvoQbTJH0q8LWDIrr2RnElgafQoW6WXrXIEuXa6ERaZsmxqS8hjnYvuruN
wM7Osok8rpYzH0dIhTdSq4ulhAbECjvu/vSmWfPdA5Uh3M+9IPgpHUZDJeNuK0LEp52XuZ8zRrX+
Bs96tY3gObLUueojQHDMkJNLhaiGU9QQA+k5FGo5AqIhfbnmIeCGKLM/JJTVLoDpYj+pkOHlDu2P
ROQF/yBS5Br5MgPm9C3BvtO9kJXb7Q5p05uK1gb510nJ3F0Y8UDntb3OEVNFMQuSfz0lJjjsdN0l
40xgpfNThlAYbTVec4uMFCqUt1tGFtqkT3M1UOYQYb03nVUWc7IvjPIrre5wK1LPlAhDBHQb+H/6
1m6nUGbm0nTCsoINWDZ7hzkM7/hTGuJQxIRe4HEIY7lo+99x0FAMWISVUFso3tyV1qwFhFFAXuOj
g58LHcW6jkVwAojs5FszeLRiXBgInJroadY4BXoMbq+y3Hi5u4thBvjEcwQ18nsMJTXIhUkGp4bB
QtIrpF0BnQcjzzDZE9cMb9tuZLngM3A3UbG1M7//FB6zFS7UuvMXKuoTTXeQ5rChZ8xSJb9NtDPY
Vif1B/Jrx2TD9mawlHTCclkh/h4tBv/tTLAebuiknUlqVcslkyGVsltjlZmR5JZz0XBcp7uRVbJx
NA1yJeBYPY2C0Rt7f83C7qQRyaqbC938Uj3m1YjCQPXMY5H9tnI3EHmHDSuDlNcxyrDG31Qld1e1
NmXHAi4gITdYM+dfIaod0q9MXmrEJzEFt8pGmFzzpYJSmIm5Yv85Rrnk8dw62DSCrMVsz9BmWIxA
9clLLcBd84uo2HTmi5pOLPStz/WV7xEt6D4FlEDXvqY6YWVQEwChzaAbIhMeNjW7PwURncj7Be8Q
90G2J122rXuElURLbh3kga6NqhNj6gRv9uKZq0kulW8XfuehtsnCYGQt3ieCyMSTKx1EBByJA3kU
FXnk1X1UaQERrCbYSwmQ06kCayYQoEpoUYzzlNWbRoyLixTMVbtkZcEG5+FEtFS4oEHQQUDe8r0h
cU1ZCFaBAC7UEOQLvVwidl04WrsJEY+iAnSae+PT6zQbJysIG2f0qY4r+qq5gC83KfYmHYIPVQvk
Br+/n6zRw9qfjKyaPWsqFpAnFU+3MolBs21PbPZISYXQNuNyCsEEQnqswg+2hQkyA/gYq5CxLc0X
ktjzOCLPq62ZxRvP+t5CPDVx3zLEDKZKE2cSDs9+03UzSMDvkZIuOBTwJbLQ0FBcjGQRRk19VA1c
p8omKJZt+tl4bILUJz/xSdcQi3OsPo6Fgc4aNXRGyFSDLLjL3HVMQ8eXq1A7++pnQlD5gfyRZA7E
ylEhCQ54GwyAUDBzo+pfnNJEH7xJVYcqAXufLHe45BusmMwq/VcKoZj/Qzkq6AIZ9oWM4gLEpF78
r6c7rtALunwPDv6+ma26DM9DFrXPFFlyHWEQS4y1jj+zb+8RK7AiztfAZNKGtRMTYPp78OPj8NZS
egXOnZ8G//TOVNf8DlvcB+wX6FfohMxQLi0LYDRQQ91mtrfUako8e1il/rM0440S4voSP1r20sbq
qJjOLEQtoju8onG1HChO804S+fpMlLNVnEtelsr656nxXClWBugwGznWiNYsa/96+6lEBPQKRkLJ
ymvHdVpD2yJ/QuUC1+3hMFEIRyDFgV7ca+rJ2oaGz2Ks78LdYemF1gzvc2clZ6V1QTGVCRcC2UJx
gQPYJnY0TC8jubwycK5Gcofls2uQAwLnqTz2VHVAwi0Y0Zi3Mg5W0++c3qNnweVb6ub8YBDog7ix
ZVHl6jdeu9omxp0vXAD0xbVoOVhtzXOQf5dkuOYoKDgN8tZkJd8uNhDvO9aa5x4hGxxTO7i1nCsB
m9kOMdShqOMdCsiZF/azcfywObwnGmSodLPDZJ12QMY5iI+mUqB275xkQJa/JgVv9SoylJlIeZCW
2QWD9i1/b8cMYgqvh9S9rTkaDkwqcTSUn4z0vHD6ENJNQTWFomf6oxPCA/CaFur7xCRMqHPexy7b
eT7NfuXsmZayczDfnhl0OoCmpv+AExHF78tCu+NjGeSmLh9h/k/kEcrbtaI/M1POdd716U31z7y4
pvhnTGcUPzAM6xOBFwddd0+CL3h8uMQGaJpT0Hv4j+jrmo+iFPZsZPsb4uUpUuxFvwxcSTW+K/6m
sqxZBiSaxCGPK26gn0IX7dvLIPIXRV69REdjY/3TI5aked89a5RCppX/pYyrfXSANhtci07NayB5
BN16yNVjpVXHxq+2Qhl2JZaLqv4eUFio7TeWEJuGnP+AIKtn7MzD0ghnbzC7DAzmv9QjQ1Xtuojp
4SiW1meN716jWtORc1T5K8C6605FG7E66tR68e7HIInemYqWjrLCUMDkXWVdFZ6B+62cfEL0j1tp
PoI+OccJo4HgE2sD1zYOCmv8qwmFgpI3NIT5GYeuK6FThicNbXHogNFN9p0TbM2ovGB/QAchgQAn
H6kyrPooYd7UzpVokuj368LAlR2luzBGKqKTHBgEj7Cm8Ngg/XyS3CVIWS9fggEh0KKdBhXFqbGe
xIFyzPGyy9gmdMGnBU/FRzQCVUp+clvOe/NolxFelm5dJdhKmRG3sfrOTv7hNO+yGGCgGGgGFzWH
XotYWHB0WOWzkJN4reL+mawcISlNTEgV6lRizhSkeXHyOUbPxERmK98jOvig5h19aMOfYgBsIcGd
jsQNBRLtl/S+wsjj9gvnRotaWjgrajAutl1twYXywAJQC8ks3qg+dg0NAsrA9k0PDlX2bApjXrB0
QIpG1IiLRbusvwpE6PYoNw4+HSeee9BoUuc75sDpNZ1zQb2Vtn/VC4u5YLUAuADogAULOJMeR2o3
rAY010VsgH62lsYz46aKhgqY18JDR8yl78fk5pX5zmaR6kfl2qmUfSP6fQieOotOeYSInQmAnxMC
VFOqSyZD8kmUsWpMhSFcg1fI3ap8NcSBoVr2xSMjzIyqZ1qVAcX9DIZ1hugvQBQk4vRmBGDn+q+h
iQ9x/SWRWZUTcyTWD3blLDpWGlr/ytm1TTVZRYS6wjrBMr2Vy+BXIJyh/aY08JG98xeNzMt4lqfb
STkb6tMMMeCWmJ+afxF3tWOmPNvbXDyGjJiMbq63q9ZhNmI8UYmumD7E7jlzvJ3RPVwCGCyrO4Tk
sg4ZHhf3n+5s0o5pCNCQij2Y0cK58aPPpOiegedf0X85UwPmFR45rp59HvgJ23RsLhBGPzR2fL6S
v4ZT7JFCTiiD8d2YmorB2GVslN3QehhmwqJELBuAobUNzr+KiC0mrJBzjJ0HcE4mSpZlrzXew1ax
59lonvNYZ1dXscNlLRvE+THEqF13c5XZRFmQSqTjQrr10SHHvp8odDr+S+cYKMQmsCnWRX2blPnE
eCcsu/VpF9CztRq+0FjioEwwfKYH1WTtX7yzA26xfUrqzzwKbhFvTR5ipYAl7w4UwSZbvkVRYufq
6RXSAEyfwcWPiLz4N/WX2sSdffVjKHAeqPs+IuYtzeZ85pXyG6EelfiQXCWjFXqGxctBjEVwi0rM
i/flgxbzaWsU8ros8Ro1lgb2OU6bPSrrVvvuQ3Np5/1GTJXtCzF5ia2+M6uVlHaFP9xGYr+12rPg
gpy+/5bdpBbdmoDV/rZL8UCPfxo/J8/jx84ev3b8U1+SOZa8N9wbMUKvgBG55p07Np928FCcYt+D
Q+O4nUn7XeJS0SQFki+3mFL95qBHzgw2x/RmmWQMUUguHKVYplzLkvVvnaFmzZVVjrqdc4R2Y+LG
4huM9aeHHNW1aYv6VY1VnqKQyXAd12CFi12T5EhVHtOrAm8QvuFon+QJ7QGCE7HojHSpjQpbto10
/HeWw0u9PfjE5RjlqssxB9pvoUaVSV3nyfecNWWi9hRpDwcVeACwljeKxA1M8wxlBEOUwzjtak3U
GGzvp/cw5XBhxoVk2wal7n96iXP1SS7jvxTZQmP+kBfBPigLYhjMVYL4IGUfPrH/SKdi6tpT32gq
y8jMYVMJQburd7pITz296WDT23cIXRYGiqg439ppOYs8ksoYHJkuJQEKkjw+hcgu2FQiz+PTSxYl
qw8jR1Kq3BRmMY4oD2Ukdpbg40fKQyvkF/e0u0NfMbuTJx562iE6XoWsWgmxGN3NoCCU6AOx19Fm
tOdaq7kqMVMq9oDSHbWfJTYRX06gVK5t4pnfwbsDMViNjJztKAJwEWKRYEnCyc+HplUCesay1A7T
tyzr6VyUkX+fwkwoySnaOt4zPrrtdCJ2drj2aD815ebY5Z6nJlCfbtzPm4D4K16CHApBjpdEskXx
5T/JAtuu7iK72tVvxj/RRJodDAR1Tqd06JYXH0UD1SFDk3eZKEuDAaka7ybsdzN9B/TxdoKCmq5M
84qdT7ZE6oRgWAQhC/5aZzmcFneOUx6ZSkdBjXCR3PJq3k8x53Jc9JW6KPiL3ZL/v5fvinJHgDPL
q/wwPdmh6c0b7WnCuhpzE0mUd8glrlgMz9QJimj3hoklQub9nI4TFEItEEHxaOrE7OAaE8znaqW5
8Mj8/zmZ/Bra6Uh32Gg9DEjPY9c9VGqbdqSGHGz0uzzfLe+4a2yVdjsABu1+jM7fuXlxCPSDYCST
MP1y+nQtGgswhb93cWBsPGiTmRJ9jptR4JjLzbVh/ckQSNBOx/KWZrCwBsPd6XlH6NxprJnZSYco
Gv5t7oi9JMI5V7IQtTkONXXVdCh4HgrDlTKseURA1URNe25icYxYiPCuBybV6HQWWIRN9GjVY27L
6eEqKuyZ/MEuetV9v4gSnmycew6LUG6qkSDAXvx0tti40MvIZxrJTM8lA+mEVimtzK0yyJXKLMIg
16W0XCzJwDYyCMm62JcgnVzoOTXrIAWDPmFK2uBvBDOOSgff+RS4vgbWOkAQl0pbroml89JXobDm
Y+zt/6Xpd+DpGwPnTUJHjIXaDYd1VzPVY2zpaOCs860GwaNnr1j2zSITbB+0l5U8lW6pJM1aUL4U
/XgeOhSb6ZnN8U7FWILZtGrXKj7zQdvr7kbJWTMOm+nWbujb2Ww6KLRSVYPXiYiYTg6qZDUQdaw+
awb7VUI536t7nz8nSHAy8Q5oI094eMSSLvy9NPPPZnIKOyQ6ABD0quoj8vE8FQzOpq9r5c1O4Aps
p/Aiv9zqXX/OYVSaNRkhif5r88rx727JCphegCxKP0R1r/r+bA32KU3FDg+RUhPnzplWCuzv5WST
CIPDxCMogdZybQAWDLdGcOA75EQvq2eIroqOQyBv9ZPt9He1WODZ4PiM97PkO+TxCEZ3Of10FYtp
jAEQ0jgwt5tJii+H8tiLv2x8jm53crGC9LSF7QTRteWV3+jx53JyKabDY/o8IvVPwnKX+DkVqoEy
+ND4CFEJVk+V5bTBmcj7Nyikj/EQTu/t/zcgr6VC78eNUgbmGwAYgWPvTJ2V+dbW8JjAJaM4O4NP
lUhqRH8aK65DaiR2ch+9N8V086ShGkXGkdEhTAd861wV9cDXmP5Bg8qTZj1rcnHDb0VIynlYv8Z6
zDZqQNDEqgboOuLoRBdOyIJYohjCTtCNExoKfWHI0yHlApP85IWhNQGcwcoATky3GWhBzL0jkYGz
oWaGt5niH7x3VSAMheG3DMwrZEK1O8TxKmY64IMXoMJYks+o9pN3MTqh8gCJAupvYgK51pnQe34b
UYGk2SvWWiHdr5nc/426qdlCVEynGEDxIaIDObbtZ0XOLFxkas1qQ/Jm+wGB+0aFVGVXVFKw2DTq
0k/f4Cae58jw0ZQ9qLWC5Mj30A+7KR2j2ljtGyN98qHaH/tlsg7UzlG9qQIG06x+9kgNK/aqTGyM
OQ0H/6MB4rDWguPjohfkcpJ7QyTEgm7C57j8wf5sfFAtRvxLjbXaIbT4IgYVvaedL/Gmkn/kdxO8
Xq3uBoLQcSWwA6Sz4R/8ykpcJcQD0A0mQh8dPA4Q+FjZm0O1byiQBCLrMARb7BR8CQ5ByhsKC9f8
j6XzWG5caZPoEyEC3mxFEvQUJZGSWhuEWk3BAwVXME//n7ozi5nFTHdfiQTK5Jd5stqWXDE0OrRi
t7/5sjtNy4S6y6mOJI+VRB8Jk1fHzHBX3t12otiT+Xz3QOIzrD8GvCSaWZaRT6Hu1177I8q3RpIX
jiRwrIl8PlYhTNslixHXqhJsFQqc4Oq6nGwqmBuQTJTV8Bw74oXdw/muSJIvTPooURxxXtsYdHtG
kNZARO0dRYMJ87p3fOIiXKTYFAg7yJY6UlRrl6HVtAKCX/3MpbVP6sZ5OkvIoy3SzP9FpjR3uAf2
vCcmcynGX2kmL33RhQVCddZP6Pmcu+fmI0a38l25HkPHeLF1CGL2EzRJh5RaCrm/HrbpBH91YtCy
SzTkzBRqW7b1hQ1AaYJZgM/FGk4zWFTLaEO3vZWGUtXpzNoja2hEqVuCPaqqAKyFv03NBRP/DnWi
IoahPiYTY2fETdQI/sSga1l6adzwkmKzZDZnhoGeNm4zLGAoB6KZdhEezXGo3vSGqQCktJ782gff
hSdi4CtMsahGVk6ogBcwI15Q7BCZsY7elVKcAd4K5KuDc92f9V0x3FFD+ekKX7tk/bJTj8BSO2EP
QSee0rNRtUeUlmQsNjm0PnCGLS7nBaN6baS7XsDWQ2/FroxyQ7uC2CceXh7CjTxyi1udpip/E564
TAb8ZKuT/wXBVN4sSReS90cN0SBCm+KnPrpDgr2UEUNLaKdqHxVbZWF+knIQwFC0qNhMAiiPtfNM
TkDJg4qImltxx52C0qB9lWckoPAhiVPBUWyGYavAegfbMkK4ejpFMhm60XwsLXxMuLSlDkaqZogU
06nnMVVbWKnlMm34rFL+T0Ymv/1sxGa6x/aNDoEyTqndCLG7ZlSDyA48v543dXFQwrvLt4+5KuC6
hUKvJnbGgIjgn3vbp2EC9zI0fv3O12PZD68C4q2d1JGf5369+MPKHF98kA30aHgGBg3dOvfBrW8X
DkXnQv3dhzuel3ii6MMIkXCL3PjKjD1PqIaKpyNlly75efvi4CCpm0Om2nKRyRu2JZ+TrgJTaIMV
6iRV0b77DNTFQ2ltNbmuMn90qm6Pr44Jgs/MH9HLzL7ahYd0LDHjHMqeqUfNvRa6Pk/jaBwVCc7C
f0Q4eqEEhUTmyIuPONPdtWHL+GDh1KW3gCH4bP193byP7i71v2veMR1iZc2vEl99CBzJhli+OGHK
yIsvnRciyRlMynuU6Fu3GtYTy47W3hU4Q8vPLZV+Ef+GR0hCL0PJEmFPWxyeVF8jtWHdr0W2N1Gj
fX1SAV48oESQc+hmYrX8yggbX7nWx47CwPlgcvhSqrh6hb1qo4sm1Jldc8kl8eBbeDBNqOIrdkU9
YXktkt2SYF8IiHU+yMYgmKtUOSLGvUTHJXU4kEW2SuIgX4W7HIbiu23THXp4OrcE1xj4AiYmnKKZ
fzwmMoUIVvPawFdTty8mGiN3+gaXlivNEAXdRf+1nNsIT5u9mAuTu144ZMtNpx36jLScue1gzkQT
c9H8nlAK1zdxWBNih+4Xwz2Ww/fcL3t/10kUa/wtDjqeNo4nMd59PBT4EwdgCB6M/iZtP4eUe64Y
LxaDjBQgjcUZsKzB4o7L2XKY2Hjo8x16AyXo3p3D0yKAXKXBKZpeFhOcO2+kxCjPJKLlDgTbGnXY
BGbmYwugeNXqNgY3G5c3sp7IE+415suNuNrEfL3gr8MXmLiKT1scE41KHjW6JTUZ2HaoRm6WT7zm
HlFL5PPZxTVjlv6gGkjo47Z1GkBAnBh3eFvdfFnYTMw2+xPwS1f+I2Ly6TNITGiXiSWjOW04cU1j
ldsZPrI3qmLVvrDCCS4AQ1GycYFnhtpqzemBIgPE/wzkPEPNJL4nNJMjuwNza88Ltrp+uib5mwnj
APl7holo3lnM+3bLrGzDy5DmzaFJP2F8agCDEk0/MOFykglqM9ojNSxswWq/XCzu3qMIbZ+pnnb2
EbuZeGUFqgxKrV4dOVxGCDFqqhawdFU4u/gSjKXBXDBvmgh9KeExqo7QC57i6t65LzXak0cLSqvj
vl1eIv8S11di1zF3peDUBx581HHd9K8xtz+PWhyMN1q0SbWFTj9eXWO0DnUU4G0URzUT7TpxbVVR
AIlzxJmOCeXy4mvXKB/uY0abJ4ThqiDkVm9lv6cNGaBB9a4WxBy/6kDWLYLdl/MOqQmXRcqzqbYF
wyWuxqITqx6kTkkulP0uTh+q88ic7upj6+a7zmhQ5X1hqwvT3HpUxJjSIw0gEAezQzYQtI5Zamn8
kSHdnG15T7DvwUPhbIFXnouyHycAraBFER+JCzhotN/o1wkoOtnriqWXlZHMPpM+ZohfwHm8TNug
YCwDbZCglLAN8q9qDLmBtFpptc0Tpvw0YCymdQawxtOc74L8PHHyrGmNcZLmqg/6rpmCzegVVGUy
P2Pqbk/D2ob8HOG50oIPcC2mio2WEO5q8orsocwOzJWR4ijHTqoi4FI+ppjnnIdYufuqLyPhNJIA
t2I0VC8wtXbAezj/zIGB84th7DQRl4WhaN0znrAcrqNa7eRjEF8J8Wft2aEjV62lVoPmBecBgdP2
sMLdJF40JD0Fla2acjVmiJxCe+qcbK0xre6jLazXFDfbwF0+x9ZbzridsZK0V5l9O+05evde7Z/5
Fg2frfY2OUc2nhSHqsd3UZnOyuIYrNZhI16eIy+jGKe81Ph6bOfW1ZDU9gliboPyoscP579ZJ4ar
EVPid5ce9JxpXMZLjDuAu15jXCUm5gUlyeSjaPx8O8eUq5W9+V3P3OwfI+oI74wwabqpvnv4ZYtJ
XoBshThbPEEjFVTkPwimEmL/b5vBC4eyw3koJQuZL6E64HpDcTM0/aXhoTEAo5lsFJOmCJ4hFuiG
Ep/iEKf1t4ORseWvWnnJ1U3b5HpjQg7YxMbDjmHcO0yihSG/0ZK3AqOJy9lWY9lZZiAFsR22EZJ5
gEOf1UQdp+BTdKZ19N2JDE5cr02uwxzxMNfEGAk1qoBb5sRvE1UObS3CmG3EsK9Nv6upO53gs+Rc
pN967T2HQAIwXgkx+8y/eu6HPYYeh8pk2xKkcfd1/0aoeqJOTQLt2XriWmLbVQiKXZa8ROLZ0Wn7
PrEaz1Q63YvmmplnIz2DoE2tk56+tu1P5h0NYOoJBw4/IPXNOzD0TxOOcxiQuA9IjWjlGzHuOb60
JaytrdnRAXW3OMH63o8eHzuYMlF8WbTL6L3q8jMjEG48G+4TAv+TGWPHfUVIYan7FOI1E6dlJuNx
GDBWeY+m5CFHm6icF7+fjmOpIiS7tqDubWFt+fH1S8X9Y0ji7UxFqFFzIWAia1TYsfm0uxvmJ6wN
n2VzI2yf8pOkzR83ey2bP+QSfS7Ik37G54ZdGWEh9Tfk+Zb66tWXgG1Jd+t10PxG9nsQ+U9O96+q
NyU4n4xhQcWi7gDk7DNEkgEEAOncmO7ucdk7EFV6HHeIyRvJYJFagNXCoE3OpObqa65tZQb7eAMc
eCZ+bwK14mHFjMhViFs7D+9IP3YuadhYvlgj2myX6CAC32L4x2ht7Lz6bqkfPgj7mJ/+rDUF5E2g
iNEVzaYGFKxvzB8Gqnl8TPBZJ8ExwBgKiZQUAtznYDX4ydPM3Q5GFZJF7DzUsGfe4d7mGMKeWpH2
SVeNfcr5yHT9YzDAVwE34o0vDz5B+wYvtadzxEMHaHpu/hqjiua554tcsOBGPscYjjkSU6rNp0xf
Xv1ZYjEp3sr2Jam3S34Y+WofNX/OgFZwHutnQozQ9xp3pzzcRdgvz3FzhudKY4CPfeQvv2Xf/234
jGoOMh0GaVyiJEEYLHIQwkm8Z3ipfQw4rPWQpbEGjoSRuVlPC2Yi4NpfyfDX0z6kAn4Bjk6+IRoQ
ICQPpf2iMabawRvjTa19Q5QgbgkjCC2Lsxqz21P8Yty4zll/26NzBj3SXeNqharYBa9e/jCml65+
aWPxXhFvnjHsLM6fnAUS6TOhERQvJpcQ/NEVFzmKyULb43dsLpVWvhsf1GhS6bZ2c9YzbkXFMO/t
QQDXek4DTiwr28FE0q07ZV2lt26W1L4uF8Evy4WM0pSoPDUSAvSVKnrLCwNOe/aqP/clv6Tpn6KO
fSXdJ5Tl8VBR6ETdGEIouAO3eKXwHPqXl1PFGbz6NZUw8a/pv5u8CG1G/AgIgkemgvbrXj4k/358
ZFLgS0BBbLkbGb8UxOqFCNNSPgnnU+jcc81/qbdzRqqhG4Z96pZOORmFTwUR+h0pRLZkk3tucy/M
e6dt9QULgPXjDd+Wva1Uoc1wHWAcQ774mtNjS5mm8ceKPkb4Gj3Clr9cdMxGVbqPxM0q3lK55RfD
NYgB2DGgnjbHyeg2wbnrt3az67LT4nzWrhaaVvcknW5VkoFXEWay/+2yb61gy21F6oFS77HeZhiR
zTP7bDWbh2hiB2l02uAy+BxmPz1KazW5tGPbMZDM5dKD3F2VgeRYXMYs/2AOJLG2SVxNSuYac+Cj
pcCCGwpXozz+qnJeBjAdujve2hSbQmmC6+WeM14nCRtAo4O4Mi92ChI+Tff5kG8zADP9dOOHCDt8
M4N8uDDlzKJ9FR6FfAjAhch/rcrHS1iCimwmhFGUCHaWZJ4RsNr0rTKrHzcw1gaWKA+jqeMxFh+p
yu2tBEtwZJ64DD5XgkPV+IiMQwN1rYpxKCL71DyEiK1YBzh47jOLorRu2eijv1EX0houufrRyFGd
esM+RlyduPi4taOoiAEmoIl50wTgnesXJ5eofOFQB3S3L3BucXJGzfE5ghnJf0xDEU7e+JUzMmIu
RbmgwQzviZzGLtOqXWGWXx0tIoP/Q/EqnB2TVDjXOt3jPkET40hvjs8lc0EOswB/1N2uRcUsSmPn
U/plomtLeCLfGvH+RLkw/1TasjdmDn1rj4hVjrsgIqWlgDFmfMdTi/EtIQ3BllNYW93wN5XtEO/A
CWUNKDRNzNZQSBOTDodIer5iHzmRCYkZQVqb9GEfpca7T8y0YmSp80RUQcLxungm5v8Wt9OHUXmn
tmH/EMFnpWH5KYqIqqdxO83strmLpJyRJSSPxdTn2s0kcpzvshx9PpTE42mFqGtMYzh6bk+fDrI2
8bztuHgkHEpQz4O4T5r/ZJNv+nKSHZJPBhpK0ykEJLOLnKc6oqI7Emw8M7D8XSKMbmbLtVxPVoO7
c62NzJf/5K0e6OHQ5EfQCecBb0TKlCgXRacCf6FhlDqIQW8buz52+fjF0uYbWtSjlsxkzAYfbFb+
UTfX3LJgBE7tV282u1afDeafC7Imo691mXO14y5IjqRmh0iCgDuVDhbVsVIG/CQ73FGdlpRZ16r+
RsFXRD9JCZuvDXib07PL9jXrHedR1L16lC9aKcHGRoTT2bKrBhtLMSNFR5wnkpiC+QWm8jjjXs1S
sq1ItkT7BVk7rVgtZA8y4BxAFh55qr9mNL2PKRIG6TWLI2NvJJem579vct3wyZDOcXGE4fnrlMvB
y2i/M8bUZrgN3TcCPyUdolFO+zUUQIya4DpNCxkILUiYBzP2nAmtZKoo3LattZ4weWfKMkYG5W1e
fvV3WbPgi/Tcr0xGf838m5Q3T8vi/MsR4fpyvjXOsrKXk8NJvsEXnD/L8RbhEqr/WD7DslRjIbVp
REMgAYEyLfnzQB2ED6shnzkeYbXSILI7Fsli7dFj1BJOiCTS1aT58qgH+yKht9tobkb9OmEYXh6D
d6ZflawNdMJD4x1Kwij9hFHF+xqLF62QvPYpJ/KG0Z2zLvFS9uhkWcIrraUXC7+ll8tz4CuTKb9c
hedJQu9z5n1H6VFbrXNCajH/xZTMjp+uGSnuzAwsHmsTJUG0TiNS2AagfOMOADWnx8BPj6MbrLV5
DwfODZJn9ccwATSQSeeUUFrP/Rk3CEciNaEpKZgBrsnxttqaTIFAwfrIvj6j61GKXSpv/nSM/X1V
gVM29pkBpt28Yi566TL9OSIdx4NmO+PHqLpeM/RVrEtO/d9WrcOFjv9hS2EsJLhNc6NHh7dgYo9M
YD5d1AjbJzNr0N7Qg63KH3pX/2oDCGjSAY0vb4MHmA/yniepbXFXRFpwvwBaxZ8j+QVQnHZG+lIb
9lbl4MZ1XdHZ4mRXO0ZwbnIPHieEIOx/OfqI3TPx3aRBv6la89Vh4kbmYeIwM9uhF4vj0gJxdukc
IAI9lu+zMx3nljzS4gR8ve69LrdWzxUE8NBNKld/7YsTimWYK9QDui6srI4qlCZ5cec/A1/yzDgy
ZQjDFPW/yUTkcTMbkWReLf3fTO9vJMLlV7lbKLvZR+5VXZbxcG0MmENLRT0aKyy7PmupleTkE+8W
Tbj6SBCTx2P48KzkkAKRoAZeNNVGVLfesk+4GLe4R3A1gjPlo6e8kDfEwFbPKZsXTunh3GVoMcd4
HXFPtWL0oSpKL0SF5BMX1TAARTn04m9hXgr8fJE/hwtvQeM4m166R/TFueHCLyxvn+Sca+IMKl2w
UeJuUPCgEzlUenLankjUox3NxgB5AnZhthXDRWOyWL9qxUvWa1ROAiRmbzRcI+z9bh/4Br9PvlYf
g4taXjQHShABATM7TKe9Zu/o+yKhKf1d4L5bvXEBEddqSNl4vlRnOHMB7plmUnPTJ8xRHGoopqpy
uAZ862OO1KS5x5TurGNXuwODgXxPrwrFVzEzQYtoWPZlxZccfyqzzwYUblwZ71bxCJBxdEFHAbwl
M1j2maCwDp16+oow9kXtdDDlcDGIHsL73wRo5owSIBxwfV/74NQyHaEz5oHOUkTWJj2w5N6yFCGv
zJwVW3vU7SzxG+NkDPKhWUu3fw9K/dRhCrBRD4MJCJ+ZCSyqZ0xzerxRd/p6huDXjNu4lSslLszJ
vBmG4NIWJlrXSGCJm6CFHRQXPo5OvcFZNJbam5HCLBt8rX/l/5M6PZ1/8q8vIFw4tX6y2xtv88bS
CPPJCCpLlqRnuCUy4bI1AksHUZf0glqIYaf76YeLSpkbHM9NvnYRaFuXHMmT6xBdQ/vJ0fZcWCa5
rdW0443daiyYUVK1GGpVuTU8jMlmaPOk0hjwmeWU61oSaQhCK9pyR9EJXEp8INXKhLlJPmdtUE2c
87fif1mLwFCicSKrOSipOeRf0SO8F3528Kvkz7gAfWN58RZxzUwLGCSDg/y5JTJsiUdQBmTxBnbB
amqpE0ZO4ZiCrhzpBkMEzBxG+4/KlVvKwrwI85BUKv3R7+KhOIx2SqOiowneCmSBiQNH75WkW/Gl
2E6en1xbP7QLLeo+BK60UH6giiF0YbT+xmjfE1Wo6vs+ZSmO905hqzyMAxUWYsZP4aCAiN95IC8Y
Qe2K5+ASF2VYN9ytp57iZdoUXX5Ivxxfp1zuK+ndy6a9lgMnhNQBt1etF6xRKZNmTZCNP45MTCVN
AiLjodAdxGk7Ccti4OGt05vjpXu6Tdaa9aAb/JrhnRryArgZIRpI0jQliIYJvjz4OShz7c6avks6
7npN9eFX3t2yg1tguwS7NUp959OMAdc1eohYEBgjl3aPPnRA7Qea+caCAxchasMUAxG3D/X9tCTJ
BqRehWEENT6TjDKX9i1wqHEcPlVqjX6QujWfsZmoHvCIH0Np2JomJSBi547GmbUQMcOAbJ97/0/R
zV5w1ez64jvXyj3K7IywqT00gEXBcPYYC+O+wcGkEJ1/g3UDmtvwmrXrQXAoeIWBw5JddrvfwiKx
gY3OwGu4cCJPI64q7yNmvRS7Vo2FfVIGcHwMor3HXJVbWjdqnOoTZIZO376D8dK3uhJ4QT6b/odM
at6T84K1YSA9rDOwm7PhOnNl/O/LYGo9OkAJgJvk0V+OvvbnoB3AkXNGvGfZIQIJzXl5y68xazNj
ZZ5rBtXOV+SQ9EST9ZPV1F5FQCyA53pVZJ9cXrz5z2iy0+A84Kyh5f1HAYg8Mp91OZ2qoD5Uon71
C7E1GGGX/Ew9ASPKfBklXWOChxn2TuyxNuqucjB2vx5+AWJQvNTlvsOP2cbjdT4W5bQPgvm7CQXH
VkOpESyEJm0KSqPnpIfDwthLug/UKKsM8yXeODCCY/QMFVioCv3VJj6UTCjXOfgcLs4j3w0D4301
8mUJD0ISV+EGHICEl/ndkdERM58+f7sVQJWtTW+c1L8ReSyYsf7KOb2CyjU46wEJBRZ7wZri579+
b2+t9lANWzHr94EbqRbgDieZaTAwd9eO3x5UaIuFccGNyRj/n9sPoWy/5COzmQjA109IM8A2nDl5
RgOzk/hcc2bmv74xy1XDUCt3oj+LA6Ys4KObHO4tZijsM47qe8MxquFaoFBlNGgljmBayXOpDOdI
8QUIvB7HRAdqQSOQ71pygysHVQF7KC+DV5FT+OqcRxkwvDs4fCqlt7xip0jMKCwWK4xNO0z9+LlU
TAAsKJPZr8HEmAzC24Vd5GpS0VF91Gn1GvBZKZS/6+wHCbdrus1MaXV+XnNALIOAOpb53kofsVBQ
d8jRcrXEW69ysL5yvzSKY0oSVUpEIwg0p1hBV/S/NmiE1BGEmpBTOAtFdf6Gf7IAIehY/VE9/wMn
E9PYEFn1OJgxFWE4imtuy/GfPKk8zguXEgYCYHI7nIukH7JDB/k0YPw1zQznmcVUB40XzuYQS4Cj
JTg+Q0zCCqxhZib5hZUGnJeszgHr03yqonWXHecBtDeg5mY8U1MFhcydDnMdusO5BFJNzEvOmf80
CZLMCYRfp6GFjikLE59hJch6cE7tOdlP2NmIAog5jILtZJP8Y836aY1zrjmXuCFzxkIZON7FrZg8
Ql+CPVkyioOcS257ycnRRYRol2Z+FSUzu2gbA8OquOWlTou1uuVaZDC0yv3xn8GYL3YZi/k6pa7i
LWLcN5aCVQwQD4kmW0ie3YtaBDx063ykMXl5m3qIV46XO6vJQ32OsSlmy5f4DpbiloOPrirjKvAt
aj1gDKg+aXqOM9ZUoe2s8W6QFcyCcT04aLd81hkwjZyFcjbes9bYjqK9BvE5xtCaHzpWvj66Uhgh
qFLuBK2pPF5VTxZacFqZwoEhmRy/YMDQWrXsRiPbdTw96tuqou46oH+5i2BGzbQBuLEdc2KZfXlf
+K4XarsnjmnF9KUuJfgV5mUv5OvgtVBd9QdVWO7a1JBDRAEtCO7yBFfNXXYGGqlm6idJ8dGCncLq
NfgguISKfN9m7CJii+BrAlK1pow5crXtzBhKIm2HKU9tKd77ksUwa61bmwNN7ltxRUX7sR1AgkOg
NNEoX6P4kvlSGcCzazwyVwc/B3IBmBVDjg07L5igHgEdHUF/znsNegrnQoemdS2O37Oxemvm7NpF
lBCADzoM7TZvxuOQR2/cSo4W8kgza6dMUDfCCLnv+5CbOml61up609Av3prtJaizuwYC1pzUMUS3
8E7TTS17Kt3L/JeZGz+UqpvAGgS3oz4vPd8ubCQTdbDmIbbe87b8met0byBsdD6sm/pcIcIl7YJA
KskOjXujtXDntfJgzAtRPw4rpUZmzGHf6pdiLwKFjpo2XICt9K+f8Te7wDrmLT6SkXKw2QvLoA8X
/6zz09PnpMfBuiXrmktKwH0JawN8ZUwZE+sjZwF51wKmfm372jTrlJYGdekvPO/Y5+XBraOr081b
1/2adwgSW5d848zuxfZhJOkRtji27N+YtdG207PmN8pTtpqiAJ3KQeNEKuFe0VD3Kylj8HDUGxnF
FqP+IoFONHB18wStZ5oumvvBOgqkZQldh7/mbSOPoK4LNksJknXQr0VjfApubrXVMX6uOcj7HVfK
xuJhNMFuDzK7NT2ymqwZClEQi2MmS7yTP4PNMZPx3W2gvNoZgNwSWd9EgyHCzkMFkjXDsNrab3Mm
ZiamycsINhLeb09dTx5pYVGoUqz2MoBQKQzAsCz9sayupvOYI4bMJT9DWYx/tB6uCk1zut8c86g9
DbKkFoQ1bs7Zu8utyZk3597nwgAYFudWuMFzR2l9M48/rmHDaUzlfnHK597jmE4MZuo/s4zVKlgQ
8jk4OtKwVv07rJlV7MMb5uoPJvmSJPCn5v3i6ys6Eck8Yv+hK1Sd/tnyNN1+W+qWIlpGRQznWk+D
arAkbGPUWaZsAHWrkS7qHkEt3jEA3WoXV2O9tWiHeRo645ZwRc//BR4FDPPCRCl2fnMi+FqQkaT3
/CeAA2pdJ2ITqSSPoTR6nXXRTRp8m6QmoX9FhLq1yD9qGmSYbOTC6nTnxeSPZtbwbGr8CxkAng5v
wSCXF9yAIPZ689c28iNhGgnYLXjTFpGAOZ+2hctfnDPnF8yPsUlydvVuadY1O8qTtBuGBp577jX7
70WXBYKAICPo69V1hmFQ1k3P0YcNeMmPjR5adfubW5xDFJdxHMZ7VgBeUXhWFyOASESYSXkeiXkM
hfyjFgnkBOJ7pJVJ0TqMf/0XR4iDkQMGSmF0uM8NPhcNTqTrzXs+wHVLTKAs7dCn6K/rS4jBH97o
vs/LTw3jdPCC98Z5Nip1Lo6D32TQmZ+0/Srnf+zep1fU2xF82WZjey7xpueUEWpWdKAIm7bAnvOu
52u7QkDc1dJDNR+0TDt2iCBlA458ao/BgFE3b5kWwyTg5O2U2btLtmAZuh85ipW0s7WtjODp9GdI
CWamDd3jOd/RRwFDyKoEzeDj0V5+piD7iIwG1QBesjEw6cevWs0hrsjNYli7YkaDmjmTTDX8DWyq
bNzUNm0GtRfkKA/s0DTuqazWAuYkYlSgwwobZ2+/LPdh2NhBR/z0iqLlLIeloRk6z7aG7V5SvDCJ
7A6DaC86bCcygmmJBNbPOOpga0wWCf1o1/oVXX4OVmJwzAH+Hvo8qiDbDg4FQ9eAPz37JGwOS/Ee
A6iefQaLTR6TjmAbMek/6OVrFpfPi00Ty9QPTykrMxDClQzgxhII0TnEu6/5GLPktmO/cbhf5T1l
Yc0AiwgjVmB8RIH7Bkf3QhFRe6kq8zhXyfNc31zwkmC8OdBtlLNrjvo32KM2ucbfAkVeb3Yc2Di8
BxvVAgVmFTgF2IhWu2g522WAHXHmPNPoI7JFB4RH4e5hJNdtBthfjV/a7int8Vu4ItnJugIxlSe7
bgQFx+hIdyKXNXY11c51GvidfCfCKdTxG8wWCjdvCSoESgRno6r+u1CWalP6zuXlDkIFKMysExNa
KLoT3idarMOh02DGGJTcfMwuX7h7iFtBTcTgt6vASjPEFvuYTcG5ICe9JOK7oE1Mq+mE8QPWzUm2
IKfxkOTV8+TykpvT/JJ2BKcKPCmk/vDs5IcKuWRfJftJd38Tx8bk0KPm9/yJvM/kOh3gVePAGFLe
xaxhZpC9O823pn2oI5yf3wVE+da2DyYJJN7mGBWsMUZWuL9LltIzrchM0FZE/1r+ZLn/UdPrdAwA
Y7YegE4QngNXZLxn3VpXDZ85fSuVycRQ8gDXXv7TNNwxcFaTrct9NLFC4+cGx2ZZFCGKzwmg4khr
4Kj/tMFwZHQC54Pwg+nLfecKf11knhES78s2g9ZDtTOvkTvvS93eZlyPh+xNsz8IPVTdd+MPIQGZ
MrTiDNuIf8rFfGVMwwKjKSgSdqw5OyYgSTH76/84ct0bztBdYj2XCvypPXy/3MZ41ZqJI0MqQDqh
J1WUZWRtHnaR+cUcng++2Lj1viFLWGVhAFuQL7sgiaCfSRobPQ6m8aw8uiVAEPPepL8VmAUsiycl
DS7RTZUyCQfmCAALlWuq3sICC57bOWEAAcLS5ye3Ns8eKjwtvy6hq3mmjlnCMOT29uLI/BoXjG0c
UA9ESWT5gR1wF9X7BKWSQ1JyqJ3//9/8kH5Ngwcn0XUZqHgEadfmEIweo0TQ9k8TbRTW2G08Zc/B
akNqyVIGO86a3ffUDq9UoqI0sKO6I0R3sAADEhJBrAXPkOsCgL+A4MMEnaFUcSXVK8YGyGSVHk7+
KyIspWm0vJT4AMv4OJLH//AwfQ6C7mr2eWe5F+k5AVIwMdjPRnxhZM/J6xk44tHBRlKbU7V2ofPZ
VvOTzqFn4mXAWGFa66GWIUPMXdJrF9ftf81aI2iLSzEBTcVCW2zrmQr6Z4chv3J38z12Nl1Gry7T
UmSdsTlPCX+8i7DTodZbqtlk3JWWV+F6oAQM8oRuQyDyvANsgE8pO6plvZ+U1HAd/WhucZuay6DR
zqsQ0r38ngtwBeDLA6CIk/deE1h5kianOauKUfhypc4QKoX5C7ODuEfeX6emO+oEx01Dex6GT6+5
btRUhrV2iOk2PFqBZO+t9n6VnhK924wMY617jRlS5O8xtkQFyjIQEKohxRaTYtkkR5nyFwgBRNda
prfAmc/djBWKux3X7PGyfJUpwkY9D8E66IJtmxGtJy3GnEkmf7pgV4MYfmpb81fgeXcW6w8Lp2Uo
Gt5XcwUyTcGJc1gQCtwevo8sc+axPs2/kmdkXigJ1AbIiEOl/Oj+2ocZwHjgZRLHViBYFZV8jGWL
6yhb6QSVEdsIWXG79pmV7UrBXTqdHcBPc8KzGYeuWz/ThLofBwgHaSU7pEh+1qRaF3zbkUS7dCN+
avKKf0ykmZVu4l0bIOh5HnV/BoH+avae2pKDoXaIcdToqgOlNq6JB5lnajR6fj3q2ppno3OOZTNf
HKzRIxjR3LozQ7mm7W1MqxcEwwtg69sSGPG6B5mIesj+6jqbyqCDSgScGp2J0qQg+Uw5S8Fy5Otf
Emq+fQqPkIJHh+lXJPye64xOajKeToFTjYeuDLOZ5exiuBx1SutsO1vgWHgxfd4c8lwJzkveCRed
OTIu+nIcRhw4vECpsW9LIgV4r9QUT+Mw2ltWaAQuzWIloUFjq0Gx6aLsVWTtr1aaz8zz9vQkERfb
iHb87Aq6ffmeXa72dVlsbUyPkdyi+m1VbV0qwjqBGJhSA2EweJfBCvDrJvOJ9MQ4JS0U/vG55mY7
R+3fIqfbU3PPRYSsnhxIXfSrlFRqxFy2+9GI3pggHgh1tUTHdL45i8tFU9ONatjjpQA3MsNG2EAe
gt/xP5LOa7lxJcuiX5QR8Oa16L1IiZRKLwhJJcJ7JNzX98rbEdPTPRO3SyUSyDxm77VblG0xi+Ha
H5qdIS7uYOnY4bnOG52ZJpBiK0Q86bFfmxgc9fG6I4uoUKR9F3pCPS2B0cAUI+9W14+e3n2SoYEy
AtXTXGDsMeB2M2/CDc4E8Zg1431AkpAc2zIlpuC9DlwGJLCO82tt3VmtQsKlv3DBZKhfT9W+qgmM
YpKGnE+LvpcRaaN/MFcTRns0Xf9YkthdIbBmFjmcya9cfA0anFwUrLQwJMxcO0bSOeibUPvXDzlL
2E0Sb+t2k6W/mbuOTP+D2D2GU6uxxDbPlHdIXwPPOguw4z3UanVl59wnHWRpPTjlcKMoFViwFTgM
PH4E+O7iKlm9FhMTx2at+mPo2n5yyGK+//SRg8o26RxNSSiymVPpBn+slgSdqxt6kO5odNli5tOi
9bXvsb6L6Lm34+lNpRbAmJPab47/eg60ZRcz9EDCWx0QSfD6YyYjljlZO3PZMx+N/ug5X3abGd8W
/ldKRg5NM2dDmNF/4aI3/jTA/3jMw5XGgAGdn4EW4zeEnoGCLWehavhxslrpAtxZ7+IULWK5tgKw
bP1cbxFjrFytMGFy6swg60vPwo6JyX2o/E+vjbYRQCkJA1TAxuk4lPmrJ3AZgOG6sEYdkpeIu6Q0
44VcOOrbhHSj8s+mSV4RPsbGCOS+wMyPTdUcVv+9iyNK6gA2dUJhWNmkmFsnw0+26gNtetbJ5j1F
sekwxiNQzXF+1T4a37+ZMvNv76pHQiwE4FWjE2bNolsr3YWN0gy3gQdfYBJqOUg4ZbHAn4YAJhly
M7hzvr9Vd2g0dceOMGc7jRzIgcm1T1gUde3805aSHEGy9Zpe36ivT/gkivYbvVLpbp2BLq5if4VR
nZ1kyklcUtKVFVrnPmb8nS1p4fzhGmsbnpGOB3+gQDA5XQrj6o0bLNKYdtLkbFi/jduedSShkf8S
Ys3lAEhI9QtODSEsLOWaGKYlJZSc94iwP3m2hv5qM41zFK+meUeQ2xFfmDEWyWp2nCExDAb2MYG8
iXX2UGQsupZV6dFIrFKVumhgR8ooFcpFILFYclWhqqdQxi3FxOPeAMe1bfNY+TTxeUbJvOH54ef/
VAkQbWoYoV8LVJcFw+SIb0JNLN101RfMQKng+FVy+h1cbj3rIHot+EZXXm2tsBBYTK8h3MKMboQJ
oNcuYue34PqM3WLdtCFkcm6Ejo9ctGuYaEv8fAmwmrJe+sPdYCFMNcQoeWkWnFb1eqiTdWaB7oAG
X6usTAJ7KA8E5vjUPGlcG2q6pw22WpigSaH/Z5BUxweEUAyXn0zg/Mk8i3z6K2DbZKJ/5eutIsYf
JCW2JsrFvZYnV7WgdGEkIP6fp8+pQ9PKzczoXzOZn00n/lYiuk4shkxDfI5Ddpoo1j1iwFpiPRHp
UxA3UHSLAN9W/d+8HteLIFNS+vWBuoCEyBvAatqTZZ4dXQYGxbSb2A8A4zW8Z2vly36m/rHHj1Tz
z4meHPF8cxsUL1XGNEN33LNWuS9d+/A6FqOtpIZtbGPdd/ZXW/ifA54R15m2Dcf85GV/Iu2T33TW
5HuI3zsHPwfLUy21MWVmHYuR0v0J6rdYwAhtjYFtQg3yTrNaBtTD2dFrJrjyPffzJTG14LlxKWfJ
D/QOv/PqFUMSZNiGji9EensizudtPNbreo5LRHcV9uMJthjf0V+IMriPI7bXLcC9in0nINZuaHdR
e4wr4FjlvBpAa9qLNnyJqoCy6BqlDRJnzH/csVEwbdXYpIeZEq0IAM4hRpTg8sfsJ0xS+Lb8cdYM
FTD/MKf8Q8z2odXcK3V5YyDhawPr1En74Iximf8Uln+BLgzw/emJvekx70fQ79IYgnh38QLQmGst
eucZV5A9yndpEH4714qfH/isoWwTBFHHCpFyciQLfR5JYcqpqOd6Z9gzM0mbREoPjlmDQedBj/ky
VcmLF+G+CqODrlfvKA+a6uGrmN8Gk69Ln+6Lo6jgthYVEcDPBrW2SRE6RZiZYn57rgbPQyx2KItT
QTgWc+NFMK0TumqXKBfBmCDbZxqCMl6BCgUK55rH/gsNOvIruZMlGCeqJCJsOE2j0nr3wMptxwyJ
n5DDBw4sSixnH+oUL/rXXJBeS9aN2v2jE9UJ1rQ9vs3m1+GwRpMF94z6oak2uYMlgSs0ak4sQIIC
pixsa/4BzjpF1Wm1X1Ex4dBvLdcmqg56Z2YoGUEj+Qe3X/3qAoWvy2tgOdCrWUdD2yWVDOMKq5Mr
aEL60iMS4FBDWt1twSL4qOZQWaDDvHcaewcUl1MKzdBM5L11Gb5XvrYUSkCQQIFUutMUcHTK5pUX
sWceIKPPBpl4aT8E51DasY/t9avWZfvGAKJM+VvwVx5s9vb7XiXYbYFKrUwzPgi7PDcNKYg+Zo7k
ntI9Ng3wCe7BfvCvIeiTkqGB6hLpBnlI8dmnBGvzx/lk7AXdqZ92cbsdtUslPzFSwdIEF0On63Pd
KvNKLj98rvemmW4O/6cbv2Zksorpq8OnS0TRmxeIxRyHW+Xk20sM6vKV49FAHhrSFQXTr9k9kGYY
HDOMkhZRHSyt4JTaR80mxWI1R7diVFWIx8gj6nlSOZkIM3VO5khOEEiQ8qq+obnhcWOoRBxWDHKa
eIMxZ6q/NcQ9de5861QDo0FUZHf3oyccuSFGrQW0mvd0IgbwHinAxks7+yQQ7BO+o35Th99JhBmP
aDPuemWMRe3AI/80EbFGt5CxFneJb7MG6j8J3nLFaw/FmR+W8ohZGB8yymMf4474Na1+NSaPwv0C
U4A61iPSmBUnckCzM1TMOtERhARxa6NNrRZc0apTdpgscwta3Gr+S0vNN33Lao/nbOFKdVMYnAj2
2sOWlHB9NTPngQs7pvI3paMvZlcu255bkV+4/DKJwPPJTg+2llwHHZCJlTA/OpwQZaWxYY+oBw2L
FqDjhA7XVp3r7DmGn2SG14J1Ub09HQak+O/ASLVy3w3TWE3ItyzeYqd23htVnHSmD32IZysZvH3k
8IAEDsVZrfjOoNyGKHp1nF5HfEQ8qgu+sPnJtcFYenScsfBWVd1A33TNPSpUQW6mBtwnHuebWVU3
vIyR6zy7RF9aXDBxGyY4r7t/7mddct3MX07zoSX0ppEWX+qJ0UrNyNVpvgzOYX1guCqmEq+uY15C
2XyHpXkdwvYX2vGrZbksyovqnuo08P+YkiK550qy9kQWnV0oKFo8bim8GH6dDNaoTvD05y/bCUHP
QPVBDDdspbvJJL9C+1q9F+a2ypbSfPHCmzo4+xoOLmnDVKFxSB4z0tFy8JdlgvknXzrmvEyKgaN1
BvFq3APJzZRIzKbR2UOcQ2B4hKxwxh/oDfBerOSYexe7OTrul+aNqNxwTC3guBChOtFz8NHFe8PI
lN2bKgKmrrEX81YT3aGM6NHYhx9bjag8gc43gR4ityk/ht4a48lKCS/TtlOZPxl/aIrLiUxDI4eE
Kn1YnAV2PjOrSQ+boRF5LOX0UexRCnKuQSwm6Eq9gniKNlbirwBw5sdE90lFKzYDunAOPjamuski
uWIdQy4oE3q9usVNgmNBbPuk2RCLuhCS9p2o3KIiADx4Vb/nYM3rkDsr8MWpqxLoRsGx130+0wiN
Y4eRG9+nBzN7ZSf+tQqbjSGTE7HtP6L6jmKCWRwV/zjv8iS8tc5xjC7GRBI0MmQNOwxIxo8s57W1
fTjgTBhgEZEnF0vay+ERya8UnvyUPEw2rbm3aaDfE/4G6BRUJaBqd9ozwSL1gtpupg8ZhdzFZnqB
m7Ca0+LVhq0Eor68tn59dVuUA3zmbj2sPTtbyxhRm24RARGAwbCr9Ev2ET09E6IRAb0bvNtxtyqT
Fpief42i7ATqay4f6k1gDH72MxYJ1s1ifiED/8DY4TONxm09y+uZtVzAn65JVm8trfRXgkq3TFa+
gaR9QMCjFPoxkQWNuXJwhU4t458atwPko7JZZuK99YKtps/LCi9SnigfJ3RSDTVSZ+5D3v8UFVgp
OujM5MQ6j8jX1ur/3eeccbi3OmhcxRxtEmmS6Kwfcc8uWJWTJl1NHcW+fy3a6p3PCq+BWNI20PqS
LMoSXgyX9m9V4TLsw509+VDVOCO1GnvIJ4cy2qNV4GWXqEWw6sD4theJsIBTpZpGpZEfWY8BJ+S4
jdyr5huv///lxxz6Nn/VNhE7Bk+cpM2MK5ISy/tSv7VJwHPz33s+ugANwwlG1PCSSqDbpuBI+e8X
dPkRfvGwYkq3AeN9q+19QJcGlqiKeMkE1EwDHtrGU8ch0IX6H9EmTDBT+LAMqYZk70IlMTh347N6
AtTfUvBxMOfzWwJp7ACPSXdVH3NoYxxba97GCtJ9DhjfUoE5c7ke0JeqHz5nPbYNXCsWe+nwnaY1
twKycTDGhLcpT08sC3A106OFzYpuL2yzSxo8LbN/0Ytu4cxA9HteuebMAnMZcXJwx/HPsdMryCOH
aKIPRIU/JXLzgHhg/6nbp8EOT1owXJCzG/22cCxMlOGGrSJZQT5yL5db2MVdGGtztsC4R9gO2mQV
T2kO/bYaILomvRp4p/HFkEvbhdZllih/lJF7qswTqqHRu/bykSO7MseDiS83og0bTH83sH8VxSfA
VvSr2aFCF6ITKa4xUZ7oi0byTCrdFf99Ukl3ropsHXLzEkfe6F/8nlVP8gS7g2/QvZUu72w/meHj
dPuQhtiiqmbPf1JswKhM92bEPiarN5rAsgISL1mLRcQrjiIeUpmHLTa/M6lShI+t+VTlFHd9JgDF
D0pbsR/qa6KV93ZwX8hEBgeoSNmEzY9utcrZOk8mhcwjtSiqhEnAiveLaXMP4AVFR7MIx72f0P8w
NCp14+hSyjKnHyLj0SF3qD33JWXcqN6kyAs4zNh/oxDMstemYE9QzUwgqrXJ+VBHXyWl9RtogWbk
CMNV1KNaoowt9KuMNLyOt8l8GsxnLGIesX1So3Qp/2WNygK9ZH33Elp7uR6gsDcdo3VCcVy+6s63
D1aRsfsE0jewYjTcjdNp+7Dpdk4qz4N/alprM2ktRIL+S7fyrez+jS0iPDEeas5FvUbCXz3Bjm55
9IgGJYgPdtCEg8riexvJRGtJsYwRZSfponApgYwvic4Wrx3/BfqTMGC2kKzY1aAIxiWMh4KcxJpE
DB1XtTjXGtPr/jnPFd15TODC+KLiQF2HSSZD60rOt1B6GzPr32OXdxcqd3PVWJoW0TvjBj6bYdyP
xVkrgKN3B23+GnsH5BoGXAoCw30kM+Y329j5/YMjotHITer+SsUTcq8uVdAU7mN1UCSQRenLBTYu
3qeGvyR34Ar29i7DJahewIyYlrhrv32JbJ+Dowy/dASM/JLq38aUTJr5rmYHWLkgTyF8iEEDPAU8
6wx1d2WRRYvQYXhajJ2HpjmFZLCEE1qAHNJ2RcC4jeBcBcWvNEV6ylNk0zdQF0vXr3ZlxMisdFaO
9UoY4q64IEzaxq6NCIcamc81zr922G7oVIOtFA8MW/4c3zT2sCbDnkRD7jOXu3RmUYciN8eLl70k
qFl7RtwmGi3QtoX7KcmkL+Pf9qSeYp8lAFS9OpnpHsqQB+sLmdySF7X17oEniH1+SGNUKvENS8PW
OasfU/QPp0hOg8/JrwFzi4OzzaeS4rvlfGrMewB7Yaa+JhkAZlDj/vPiHBAKj8d8bSfGDMlYlmhh
jZOIqeNTbXxLXYI5U36AF8e/XVjD2FJWAjWoRfl3Jaa7Kvdyepm1iGirBZYCLcWbzPCZTyZpxbrc
tKP3I0owPAPsLe5ZyyGIazo5c3rzkXwg/fXfp5YQm158lJn/MRl6zyW+mDzxWnH91HJclyHcX7KA
GNLFtf3Q3Ql1N90t3DhRVGe7gzlllAci7Ch3PyXFHEMdVUfSTS60NcB1Dp5plWP4DbnbMlbhI52i
1+hsdTA2cCt6Jdu1jPAn+a8K048KsEIY9qs4vDCMzOOrjiZZ69p7ZuEZSiq+niwXaxbvfG3IW5L5
mzKW9j+goXXpwSKt2s3JR1TLX8tBRZa5xd9cq3/ysogW0Bd2LrKPFuZYRQ8yooZhvDVKOHax+9tU
ZAhWKq40BohCS6QK5hD5af3jkbfcDSOBtbTwkNkG6IKZQXE5ua9d0kCfCj+iQiz+GFSzYySv9kC7
66eEuiJRPxDnZbgAlbIo0Zl7uAhpgpZp3tao9X3svIQAV+sVtd8hJBeCEWLG/Ry/KaC+mdjvQdP+
5I7GGFB8M//2GLJS7STQGSWIOYS46m1Ddtq73d5pynNVNdshDnepeaDmVL2RqTnrggBw/9/0FbgH
OJy1PKbluxc8WN6mxlNNLCKMOCq+F9HZHcUBgJPYXNv9ufMRlJjlO4GwKsUREWt5qOuUaWcWUMlG
p5bojt7dawTzLTyyLaJX1rfFfCycuzor9bxaldwldoZIAqaRauYMUBfPEBIqUKB6fMUBpRzT89ax
J4hcIG4B/Tp39ZGnPk34RLLy/M/SmHjPtLvup/rnuJpRTnre1pnfOX4LGt4k+sSmg0AK2/1D54+P
uAdlWe1rhr5KnTUEDEfMftl6vJtdiF/AlqSsJn/615xlSDwUDao/A541gdlSXzSXUpmNZ9B1niOX
Gf5PDz1FbTJEKaBcyzMptRxhaHN8/+CEu0ZDAJ1fA6fnNvzNi6env1nOyZKvDdhng2ANYUJhxgE9
23cTXusUeKwVKXLMl2K6mewqyuZulWTtyfEm5XwcPSQijv5lsRJKSRmMvf4Majk8B0l+I9yNiMeO
GdGots0WTj2yBTFOBuwHi99WJPsZpd5goxcyoKfMOZ8vo5AYR31uCgW5+KMFRM/sGVQx6/BDVB1g
YAzm1RCzMk8/+sWnJfs/2YjxvT9VJVgNnU1hhhoCChMZQtzUCTjv1WgDCfDMK5PoBHEbHom57XbG
NAPEs/nGxvchIBikRAPO2mwVjenSau4aL1wrnj3Pb0UMnG7coyVYMEY3U6T8UvxvUbEqvzSUCeTW
WZxpcgTnMflsm9TIuVu18bZHUJQiZjIL84rpm2AH0yI2eiJJrmcox3ascNhB8Mhon+wUCbPRFXQ4
grl1mXX+Dh2H+3BVB35ThIfJKG+uTiNr6d7Fm/b6qH8hU15NrjyEFDsGom5VunQnapJurh+z8d1L
0mKSAB91doq7gH22sWLZiquQEr1Gg1g/FMCmQPig7iiS5aYxMClkpU5+zrAafXtPGvObbIpvz6Kl
0o2Diw+jDfTF1EOgYhNM5jXVBqja7EZLsNeDZBMKH60AXkWN/RjNOnVCUz4kPb+1p5Lqphr8XXKt
OuK+NEFSCadXc25WoqZDEC7HGyL+MtjM2mmCPMaAoW8WlBmS7d/s4T5oNgAnnfLbpiRvgDyGZrz3
QjjbxbYhUgGVPjlP0CRLf7i4XX4wxmtcP3pxjSPOsHZv8Yypj7wqI+pJNHVFTSqGuSB4Sovadz9V
vbWQVy9mdV9q67wiUHC+T9zuQuhL27+zUcIJpi3CBqIl/b1LcMbsHNT+eowpzPjtHVgh7BtUbRLy
ZcsqWEGGCgtxmPCeTxb215mBZ5ENh9jK9kbS4h82AvYrfB4lsv4yFo+MArzBH+ChNmxGcs0y0EMs
9bdOC0/XCNlm9U6Ne31ETjNbjEOqtNdXVc6EriPdkpiHAXw3S1GmCyrOIaQuYu5A9JRKKLPOGS2M
X8xqw878KD2LIV16I1hLfoN42NOMMnB2euxQ4pY78I1CB2UsaLVd6aOkd/gtOGBuY5dArVUA8ozo
QKuFUB+VLyEt2h+/UMzogplGz3wP0ODAr2864l8aP9Kqe2sjRgpgOAgMbmTJMiVl8oc5X0tPbNd4
niESc4YOa2mj2QzJCLPxFQ30Iw6VQYmONQjkPkE/H20tnjyv4esAQzYA2x4o2E2JxzLYchQoUhdx
NprOzeLDQDeIXTRI+Vj5CCxcrFQ8+FuBZa9xs48AYv8fXbAjiVBdHeMsxXpmH6X/ZCey0o1qLbzM
WJTWT24B02HA8z3lN9yysmMjeW38dpu/NbjLcx4MkJgOoXy+nAmT5EYwuU3qjkSsMn/DLl822Y/a
qMXWHdtk7RDiwbcJTcMZ9oTugfvax6QYCX1WbTbjkb35HI4cvut4nek2zLPuLZppksd34yMNdk6A
rFBwKLHN4prB4rYIJfZNTg4CB5gDdCvEBhfsckBxCURX76vXQEO7duKk+itmpyWWjXI9dgwa9aXs
mXtpV8OFgynsq+3xwdYGABerxbJrrvm8Q2RJZunhgcbN8Hec4W3EKVb/8Ou/bxMBK/VWpjNlOVl0
XSogK0nzM90I8YvWwvWqNdn2zAfz97oZMrCr9gaxsbt2z7KoYSOi5AbUCgjuaiaCor3dqNs6I3jZ
6w4UDJMlVMhsPTyz8RbyrNFPg0oFQjMdG3HjN1OtcEcAeNdtvJsRAiLWijVAxthvYV2GWDgWSEv2
I3QdtBqXQK2M+rVAo1FjTRsZhDjFzmjJQPGXoyuW8fjsnb81lg8pqHIx5gZgeweKMKzqlX5Sy8tA
DIcICZHWPy0Pkfpn2WEE104cl+qZVo1DRuvaBwDwrbvHnDq7WvR4qt0IT0H12eLoVKORPkHGyxZD
hfMJmssEFIJm6H9tssLN8i1x/Jeg/PIkHqi4AZoPtwjD4ewSZKy7+0pdNZ22cBKXwOcj5GJsEvBg
yNUYftpJHiIKd5I6kJnDHBlhatZ2vMF0ucrksy78emvBs5bYEtph6+pWSfYSlfEUoNupvDlaJGbE
bk3DXGl6Aa4IQA8h+NXo0gsiHKdNhRWMDVk0fzVypE70rjGaqyhFQW4y788ExjWZzOdCPsuZSqpE
rBf1l0GHHQMYyeKrRr0Ql2+afsjsjdX7eH4Jtj3N42/sRj9G4C/DhMmxYEcKCuEEMPM1iv/WgSeX
AV5nWXZv4yFnH6+vfAYM9JK5sx2q7MPIbdLpKFujtRGzGZhH/INivtVGsPcDKmPoXUBIst68xUW7
d8Y3JLJBHp2Im4/AHyKsQZ04//nFqbAx+fgE4XLIGZPkTdAAQFCFdfmLXpIS2V33Mv2JUPylb04w
Hhw9OxKOeZpd+0WcPRE8Ssw+BVJTZurL/JRVWCj2CMs1mlSwrGF5o5BQwLjE3etUIZJ4Gf6VYi5w
iZNm0ufuI2AJUnumAJGRKLeEs7g7N+RBjbZ2Fey01tvMrrUNcRIiOMOYz3sAmA3xNHv/dY5JVHOS
p5dTy/c8/JKLE0tY5L9pQIwGNTrRyqUONiB62sQlWUX5ElvxbszY+AX2MQvTozcbx6aJXzDJ8Uil
Aw63njzKCABQkHBEUE4CuwKewEkf8u7h4U8IfWOzaWhbi6wuB5s8h4RJnmiEpk8ruEnSLPvEbDsN
f5FROpu0Gm+1G+IG6Xnaqi9VHgiUZpPg9PvIyhCdGydQA0oPeCL4L7DAUxRZO5Th0eizZ2Jwibi3
bLZFT1mC6CY0UM2GstV2Xl78TelqBDOR2S227sSINYRMmhcoVGLMAzDh45AHh6+VlgIr0pvGKCZo
gs803Dk8kma5jUoI2E0GMrdldiOTe+jTsMNV7ft5OU/jubOZ9ihJ7FBRYsYMFvQqxwURL+x6/qvH
b1mKDHn+AgYxjb96VD1JQcQSxyWOP4IyJudZDbPvTFE49aL6ScZ21zcTS+xFyO3fwEfqrU0n8s9G
DcM1Ci2ZUSaSZcwp05jORzhivkOKsrCsGYN2lGSH4YWotgwPdpAt7JAvb2pRgzryyqGGnqft3VNd
9u+Fwl4wsyn9k48grgRDX1J5SY3zJouvUbOJnBN8FqjTM0mivM709GxiSGtcsGv46JNwHQEg1QVe
yKdBHeCM8a7h1eljgp2ydB/p1VkFvJAvUzE3la7HACXaUkHe3Mb+4UyZY+st4O0lmIVj655Toc62
tur8p6jGtV1Np7Q3Li1SveHusytggu2KX83Nd8uCHiIcESEi2WVDyh3WCxCn43Bq879N0TBEzJEQ
tWyqkwkY7KvLro0IijejAifbEl2PpVcsck+e0qaFZpNFy9xNiXTYI1lLMNogIc395pZQW7nx2rQu
vcEFGSyKzt3VTJbj0Fj+MWf3WBscebBMI6DQjDtTE2NlRxgaigsMnDOuoNI6+8RpNZn2o2tfqAsS
JnQNyB1rRKeDevYipIXTq9/WOeY6zbTvRM98CckTBQfOZdvGzZiyOzWMi+wOiLRkfWWOl/r/4lyu
FLdLT9/LxNy4sFUWadLuGw+cIycZG7vknZHe2hb2ypq9S2TiZ1G1p9Zhh+hBb2f194gcKXmxqSUC
QipF2F6FTwVa4YZBp+v/62Ps7a63lh649Z43HFmdyxCzHvxdNZz4YqTp/FHVc4+43RAn2kEUdwj5
Ahu3Ij4zJTrPcjjI7AwIslJeqe7RpDsSEyPzYDgZRcI1dLloDWwS9+ShdRstxviFFwV0sa5s2/4V
l7K6QxuTa4qh0aYune3ISDEM2/3g0E2rzoxKGdVX7x+iIlv4txrDqprqzrytFT/bYqsgaghkmXeO
qKKbCO5yGKwHUS9QuBGZ2MbHMGqvOPRQFYDpFnW3GECoTWNJNjmsKDythcSGz1NPZRU64tQzSte2
BHrxDfiLWSNkgV28yWuaDfUGONRpTH/S19xBCMDifcn+IIfr670gWJq4YhNe1ASsloLr5izNK8Ol
bmXN5fr+OwaPvT0dS1x0ZLJx+gKdYlTDxWiHM50dJq15uiGYxrWV/EkNrME+TRYIyRg5wCIdGcKA
GAOX8ldPNZxq0SsPch1VnJelfqcMU4PDVNWtCQV/M2ZHLBy7hiqiYSTl1sWS4oyOopbNqXOZK7B7
iNhHCPozq4t3pC5kPkNe6kK30BeVyMHJoMkR/TWID3oWHnDyILHxtnbARltYKw+SVFHsqgJD9c42
d5XpPQMTVxv0IOE2O+F06FInIshqtKIF52vW4WCb3G1WZg/0z6dcwxWix/2/qpsZf+SGvkhsm6jg
4jXpuQmbK7JWx3TUCZu3OAxseTK7pxaSZc4fExeUyvSYf0cTgPyiF4yoarAbifWwgwr7GmztmtUA
S411E/NqC2qhpsLKaXrdVdGqy6Rfq2eOR2blUQqqcs0ffzo5HoeepcSz57EA/Ulniqt+0kqxhDdT
USltfLd5Eof1PgPNC1BXWEBZ4m5mqVz9jXsys07IT/7AVhvz/J2PY8lCAx9MWKWvmCvicpVQFiYU
2Sk6Hzctlx5C2VEGV0E892fmMiZgxC7ZIWVLhw8mo2WRhIdnzI5BalVZtaqZdKkyRQDvynlHpf4k
IhQv9SIfza0a2CQqL6x+KCyvwwscVAAc5cVDcVsxP04FnzfRkSVzLBYUBd3SyFDOvxfEmYvCVgGm
cAHQVNKJ14xnLB6RpeV3rEnrSzUgGTNksQn7bG+bJtOeaxiQVpegxee9dnxgbWG/s4wX1QSVWJMo
eNHnNYwE76qkRtqpDhL11+CKTY9BhAwmgAyU44Rht9MyWrV/myg5yNolTpBAifmr6Oi5Iu2VX22n
MqYMEy6Mt8sRLGQpszJW1h5LBv9SafmKUxaBk3C1rSSfIaJOqGv6+GGZdNlBCaTRniJsg1qz4B/l
YfOJeB6qggUNbrQmW3uz+DIh5thuu7E1DiVayYJjVcpHl0FQq+IXzfGW+fQ94ydIeEMKGody+lVG
c7S00UgXQlSLiya4Aq+hbDsIXR1vLQxkid6zl3xa3J8A4kMSJRELY73IUoO5MSEZtAnqE/JkuxXe
m84qh/3oANWPaNh77vaXvmwWcau4h9pS9TK91i99eBG+A3kCPbjS6wzIfQGC0wUAEmCAVVrEsbgf
nMgev7d6q6c6BAQPHdJ4sQzuAPkoaFmNWL/UyXeBndjW+ID6D1nJZZfv+VLm4N3gmqsA8vnTK7Xc
gAut/EzZOOjvLj4h1Surx5UhSCgajJ9Fvm5LkkLpI8sYgwise07/Bc8WNTh58PuJs1sh0mqGALpl
vjPG/w3ZsVTWr1rPREaD9YK45FhDe461pf3N0DWHfELc0+qj8S0uiAQmo+5uehM+aPFlAxwNUeie
t8ZI7AfBpX0CUxq6Jd2cgU6kJkV9rPelxE49Bws9/AtldmWA2HGCTy762C2PvtCWYWGAgu++TUNl
FMMusfkAQk2ZJZDsInGr0oqdxUAFZS1sU9nmnwGrypm/U867rL6XERnKTMQyDzHiWOTCbV9saB7o
9u2dhcNYuwy1tg9Yvvu+uTFr9MKqq9epgKYUaHT2TAf7POLMGNAc6NivhGv8B18vdKCtvvGlu9Ya
yfoLP3aV8S24pr4qVIcqp2OGAcWao6PfCN5xqKrWtGV0thii4lr10UeLDDeKrfBFoThy7SXUh38j
yJxe35osNz2XNd4Yket7Trks4xFcae2p39Pig6zsZulwNLnjb4OUR+PybHKdgMaKqwtgS3Me+Ipt
2JbzSMrqxFyfw1k9JJQQ6kEF94gPmEUgIgOgakb8pLF0eDY9VlNxcmAMA9QcuNCf0d22NShJCl9L
+1QPfQATzkzZGjM+LDaVOAXinRyMDcQfEsW9pS7LvUf+QFgOvBSMljT6YcbfjAVQ8fx3DHZhg3wI
S70JkW0ol2WHkydj+CABtmCnh+qWYsbw9X7JAjO/Dz4Mq4Kih3DNlvyrGOixzW11LDgvMcqwEcPU
gUMDgq0KNtVx86kCpgPRoN78gQ9GtS5cE73Df2T51LfxOsimbQrGVD3wGgOpAqEgDpgKC18ag6b3
ljOiFcHdx4gP5w6s3rr7AizHa1Qx2Aii+BK2dwYROFeICC74UR5t9tikP4OI1iZhbSUgLdQcXLCo
UssVaq51Z+lnnXO0r5FdMvfrzfbVaSSiD9IcjeBup9fMiRFoy47tYcsaq2POiYomX+FmRlnRbiBu
vUwmK7d5RyrKBaSJRHKF3vV9Nl3Uj5uCIacKS7W42PW0X5OtobbU3TCc1IGWmeYuUy/LRjfr42R1
G8O48j8FB0vVnhQePboU5GyUZrXloQtL1HyLkJRH2EtbFjdI77hEZUtCQ5SdrTTaewwGvNbdFfaL
ncrdNA5oGGAtGs8IXawhj7XOLp+Rj09QVE8ETDVqN5Vmb4C5al1S3B3nT20TIkhuWxqu+duMpc4H
pPG72f8ihNg2qbweWDyj+x9L57WdOLZF0S/SGMrhFQQIRDQ2pvyi4VBWzllff+epvl3d1RUcQIhz
zt57rblMobBekXoQC6tUb0M4p4lhaofhWITRF/ZSfyA5Y3IH6BhVq/6IVIRicLa1VrmdxMUeBjig
7Ljc6cPwRrAHQ6QS5I9M26EJintqX4YZMQtp8z2j819xUmOFjRA/o9B30my7dJMrzto2SV1KVW1w
E64D426wb2NFSKybaGImZb3uohx76xsaj7hBykRpbBP1jVaIZVp/isNDhD93qsZHwMCPM0HbHrqO
xdZ6iDpgbB5W+KEllbcgwbCi2iVyuAFCEqNJJfMUPWzOUNFeD2hosT2apCsUmsqB+T2rE1o0+aaF
VCnOG+Lp9HZORQlcIsYYjS5ZAz1vMDoNSxiRrDoC4ciuj8uF/drRqIBACTEFJrBOrBz/vhTevmoi
QSWXN20F2IHmRWTYvjY4t+kxUgS4bc2oyBx6TwBLhPOg4wBspJSPM2DwTcawK4ahgWhRuGZ64Dd9
wMSAwffkWdzvTPyB+oBlIlkQoENMDzJXSFPp2GQGz+FU4kCeLagR6PO2yGFZb7hCdZ+DfG19ib4d
95qLgU4sWTDmPOz7CAIAQSuDsx8mKu0nxn6MqtIC9j2694WYAvHSyO9awGROG4YTAnWBIYmCp05K
ZGZw+Fs+LcN3qu9IK9xENfeqjDafsbgud0deulKIZnR5w9EftTG4TjIT0WXzeg+4Hw0DVs20FS8F
b6pIVykplrMVzCB9auNYDKCLOEf22knKbzHLcZu96Ox7esuGQse+iShEe+ASrFfNae2ENwa3Ae7L
wZ+0i6FdYqTAVJsrs5ldU6G/SQr4BWXB2pj7bT4VxEbjKhK8uxfAMl35m1aFN86vssN5neOJ2NBF
U1Usmo1D9KldPemv0WWr5wMtN34uLPGLmZ5c+++P+LnlNx0nfgPyc8SZvh+Hc1m/jTlrX2PLR1Np
gUojEWVhHQ3jFM6s185obseItByxyPR+z7MwSuyNGCaX4QqQheUVnbMF02TI2WOF2DRPsFalCn2q
pkRNHh/j0f7KmnvZ5wBgqlMLSxyMBY2X3tetho2WibmKf0meEUvFL1H9Uym3mg2sQ/yw4FBGGwnj
SFxpWT+IA1pJywrBYWwjPIkAVc6LvKkt4xi2KVhvLBMx0TwzhzjkuU4t8IWPDGp/0Fa0m5T+Cjpn
1dnb1sLkYnVEo5r7Hpe3Mc3MWajgxjfMQwwAV4Ez3ilENuM/dVOE8qmlkzeeOqzqtHzhTw4yjSVn
PYb4Gk4RiB2NngQmjhlVAEr1qTd3ziTOQZwKkYUMGKUmOqg9O1OeKcfiQ/To7XJmAgpFTr2YYXqQ
3+blEJZfYcvAnm4ZM/KGJKxUbM68x0bEmhNGLyxKVoCfCcF+yb6qyhogK+FgRysVYOrOeKthX4pl
DqsIy5xzZY27woGFq2e3bDLuObTHUS9f9XENVEucGQOx+TLvLYn4i+yKyI99beYb2ZE8JiPFVp0P
OmJPq40/aJ06RsD+c+vGXZCXsG3OnQlR2+KpOVnzbg7ZMx67d6Xrj0lavMRgqeApWf8OAk1Y7Kel
PvSJs6+tiEdYo2ZRl0eCypspEUroYsS+lOCGM/eFOPFLbX1WiEjuiZEQWVUWjpGy1zxQ1F1C/l0V
PoSwxGzgfkfVe6mA/oIKNiittkHRlaAM7KaXaci8HNZyP5Y+aaFHGB2Y7mnvYaEwPzpgOPpfE91s
8SdkNqG1uRso8qYH69e1lmdVzpdsvg3M4HhTootQyWX8EPepRIQG0UU899L6FKXCUhDgRSxE64LG
2xS4vpPA3hEU6Eh/TOlvJBvX/K8MqUKml1xonzC2cpQX+c8ogoNRkZA523wqM+mW1r0czbM62lB5
TF7T9ASsEzHYJzizrTUdcWKEP2o+u0ZPttg5p9mCrmETi4wmrBx/B2YlCQNKnRKbdX1hZtV1OWdE
yjO92kt1/0fGSWWc2InGJWgIFu1o49JdGBOKcme+pCQUJh0wDGM8DRN3KgQRayPm7yaZ2D3n2Cou
fHF4aYnIZCHUOIJla6ierpqXO4yOqLGblrnov2jseg1bfK83o4igkLtLUEu48Hpln+Xar1njQk5M
mCagGgG52QISoywAOWg0zHu5K/dkW6G0TsFJh+qpJH+0JTQn4xmiujY75dHAltPMcp1Z2brBul4i
GQs73vxmwbUNM0LZ+X4R92UrQaPM+UPk1aUy0Wtm1j8EbL6ECrD4sUXk7AuF8pYntN5NRfSjzR6g
LeYiQGGIbBjWqpZDmsP31P2WrOmM8c+ok7xazy7i+SZz6I3FVx2Wt0oaT1Vt7eY6/irL6UXPC6+n
2WJxYCvH17z6hOsec+zotuX4Z86/lpi2QzJ8j8nVcowr7PXVyNxgVltCwJNLMwvMzJyBJaguWYPM
1hj/5DUlXstr04HbA5+G36+1TibTKFZiZnuFfV7k6pSA3soKXugusly6LGTZcBpOkHaj0pMSx0ZA
/lBr0roNaXwGDOI1CVeXTLgMaRdokrjDRutQhs6Pmil+mGiwqlDgZfI7yIMzdw3D8HWXt9sqp3eo
M2yI7H2cyL6Ft6drLlkSMIiZcTbg4gmj8Zhy7mgZHgT0GFt8m2V8zAiVhrf1Npi7qS4544gOSfxS
pvuWsoFhfK7Wd3PeiY7VxHdvLVuYxgqvjJd7xyAZjsL7PA/cGVia8QLAadNipgfmcExG/jrU/RIX
VbwwS6+0XULnSWLV4ADzLj69oT1mVqYniukqM3FjFdCSq10flAe1sN5lu7nZAfmPBZsfrnTdOYQ2
gvmacK/xzWCXptdTsRHKdIbsZnxVlfQo1OaL6pFxhvLLmyNKvb5GyzWiIVi6ZNWBsbD2HHLWnQW+
wqKgcvDwOQgVOvlvSWNeBJaJU2uSLeDvHJiQGut/8mtYIgmmlChhu+U5S+1uLoxtL/c+4oyXBDra
qp4UphJ/9VRI/tUBM82vEll/FSEObnVGyhENYG1PMDi2zFuNPV+8e2R2fvqJsk029d+q3rQTyu+U
KBiFOwqZyDUkbafpZtQHDPh5cVtdJUukeQ01R1mNUnOzuN1CjjQ1idNF5fhBap7lGn1Ztw2JbLXz
7tQsvT9WG5vXJYXfyqVa0c3sQhObBjlfwouS+3nEq83ohxmaZ+EmwGgP7QYtm9E/l7k7q7VGqHP8
Jwh/50REmnDS7+JXXSXBJzdZsCRdZw4VoppV3kpk35k2/EhZcG0bjeXZeVJZIdXrm/Iqdp2WESxH
dyRDQc2YN0DUXtF2dKT+AQkYfUOUMOuQF6gYErLsgGp0KxqEuQ3/lY43ixO67IrUCNEDF03VnmfM
ybmcVPwkoCRCzFXJFkTPSuJQSESbM8mnNP4Va28DBGjkLa4jkcvGLcV9JFRasjJu8qo8G8LioSTm
YbFf7B79JuS4HAaBAXciKjsxT0zvpZwCkAR9+BLmxGDt8vi3QhPQlaSSwnLR87toOgnRFZd1k3bt
JpUNX2lPfZe6Mqq/wtxHFZSwWc24svqtQ3JaKpQ2dtuxxCbYqsLWcO1S23caRfuA8aknPiSU4u9c
zTzmtTPL7Bjhr9C8kROUVk0PhE6nPqTRWAgPI6FwtFND1TzyDvtlck+dTP9tuYVq/dtn1V4NxKtj
nQPTBEUHwV3uWMSzwzTCadaTj6W9iaIOcadDfkI9b5oWcBTPc+ZuDayWDNhqm1mMIxrDxZuO2vPX
otIa8OFotI36JmO/KhnvNEFwhZm51jgdSKkzHALee1GIrA1XY1nSduv6gsweAHkaI/a2BAlCyq5N
34GKxJrJa+A/0aroE6z48BQyXlvdJMlIjCeYAgzDreCOrZVbPiueMqvbRSPHr3EtvNQhU0P64M+o
A1cFApVDfoqvWSm3RnexabkPusQ766HIjYcpEOnsfM+ITQl0bSukfg2vq+h7aGrMtsWmb/8KXLpi
3BjhnMQyVBvIb1fhh2NrJ4vcKYn0dqHukRsg3bJr7+Tx06IQqtFrxio89/it7EPG5Y660pzUYKJd
0uAnPbhQvx1pAeLYuEOvtxTew7UkG1FPTpOk+f+6SbTZLGmQXa1srpXdEQdR+YUW01cfDWJzDhEU
3dH68Sby2Sp9/GMaOarhX9EXSUJSFjGziepW3Ixg9NajRFtpSMmiudXqn2o5o1YUB56MfYTtoKbv
39mqhx4vKCGFSM1LK3dvJU33rHO2oVC+kSfG+T9mKj078TcSfoKvb6LzNBNtrxETMvTKKRZkJFKH
FHnx1OhhxsjQUA5OKlJouAGf9ECCPfGjB8eXLvpNPcUZTlfGTdMZeTI9nP3g/JK4bebyZyGr94Xb
pTyjrvXrTvVLiGkZ54qkaA4htXVLfyzgphTPMiloWE6St43Rsha4l7VYJCrJ62B8q5ZoHw32mvWg
QYiqU2HQYibnAe5rAgKg9T1A1iBU99nrYla7pRiIKxCWm+ZgctaUjH2CM17Qe42Kc7ORHWQz/BxY
3Wma1QmHVIyPCsMUAxh+Dyeim6NjL1M9Tit4mwkN6SJr9iMDcW6b92EpP4IB0HHZVK6qMymiOiv+
1sToNDaD179ZgGqf/bIr6LyNN7Iq12M7nifA1jaFTw1RWWO/1CFiaKiQkfXHS/jSwLZVU3uTcgVU
3ge0H5lu00QppJpTCPIq9ZHk0UUam2+FNqeeMzc1y2fWxm8msSWl2r3pA/5sczwOVfMThMsh7kVY
x5Kci/muH0zbeu2m6q7GvGZjvTAhpzRuGXtY20Szz1n5kY1CObNxksFZdSYrCAF4+7LsiNei+JAF
Raq4MRK9OI18WhQyuAHVSi3evxpnlsNEuLPPLQUVfjcwkTGWTlIMk7ldMbKrJGfbEK8rSg9rivZy
ubwEMryCZDrnjnysYufTialabqn8GuiHajrb+T56M2klrAkkXc+re7Q6uz+SB6Z7/fihh8IPY+Xf
1gfPfbjpyt1uty+71f6yfX1tV9uPk//0f/yfbE2o5n5c/dx/Pe/n51FuHrebN68O99BFc77e1qvL
6fT0bw//J1/5tBxW6cp3/duNSejO9x++d2NEv7JWp+dTfNcnx/XV88nHlquPj8v+9eX1dbuH1raO
Vvf74XBYu498dfN9TGMrckY3P7eTL68h1/Hj6YuHnewf2kp8FJBbl+bPkzH6Cg7fyicfw/U9Zqar
37t3aFZrz1s/H/061aaXNvH6FPmcNjzcU8dn+s/TvOarWCu33TyfPGFj9ZzXnWvu3GfnPk9uvtry
5y7/eD4fePJ5FuXq6Z54xvz8PPEJfMbJ/ffYXL6cy9+7T/G54td8jFsc+US+Ntco24tHz2fygLF5
rB5cBT6eP/LFh/IITvz6JB4dX5V/xe+Qlq55IHwI0d/i792nuHon8Vv+x8e5Ll8exOmGZ/T/r80H
iMvM1+FVFA+QzznxZR88bvGIeVynnucsXpWBR/vvK37894z5ZiU/xIPkb6iQd6fBFR8jns/zwz+J
7/nBTyVXnavBI+Tnj39fjK17zTOatv+eGE+6XPHa8RtxbXj5eJjOii/85EqKK83j0rgMru/wspXu
mn9u7g8/vMfPw/fdnxs3kLjIvv/s167HEzqJBy0uzb8LJ67cSbwE4kGIx8o3dyeXLioP7IM5F68D
DTJxccVD5T+H1xs8yp4SbH0iYWf1IS4Cv0ZisuIPxIfxGPkD/hM/n/59VMkVL/Z8EL+Ahgw6bGo3
cfel6D99KR0Qob7QtjaVk5mZ0CmmtSvg/SJItRqjYx1oZ0M1vB4GjsUpjiykW51xsGy3tcjModMt
F0hjs+4PIB+aJJPsVxDRlvfKelGl96YgXaP6GZdNVZxoIK+mI9hrAFh+eDctDbDyW1dflbZbBYCX
LdNPQ2k17mvdPGZICExivmyNlYATjIQiXGLzle3WkztzuzD3tH7iuvY6w+zo5hcpKq4O58lFzjIv
yRDzze9OHjXISukVBQau646Tp/ZYGil2e1OCRzHw+H8MIP15S8uqH96Msd6nTvk3YuAfodecaY81
KfmTAWY2gXEWx3XkGDHh8w0f23cwrNi56im/B4m5H/N5lyUcwCeCYZKpOo2Kb7e6r08Dl0zGHuEv
SucKk9wCZmhGTzZIr4axH56c9OKHMGFgid+I3X22tR0lhY7TSyVRoiA2rKLUyfxed252hO1QQwkT
NoHwThL0lOs63TcYXv38VkvyXrSbjRiCtv0nBKzdR6+ApER/X9gSG0HgshHmGM6TAkXMqLHWIM55
s5yPIjHOyjgxbskPE1UT5Pu8hCstKtxG3euFvTWL5ZsYGtWZ3aKDyBKzt2VQl8UmpnDO6z+jxvoW
vxM1gtjx6ygl6ZuhB7gJRsCd/CrX1VdSk2o7SgiI2j9tMVFsKx5dKtwGABqjU46kLK+CbRl787Ib
AC4V29h8rfCSWTXDfY40CekRNATFgNsWk4yY9n85Jn+qbDuDeouuer9gvmNgkPD6hzMfYrFBx0n4
VooRJwcNBlcoZEHso7ie7E+wmTiBhF45PkzDrUzZ9pjSw8yhP8GnyrSmx5IeZNX6JWKDXP0YGNiL
w4Rka9gYLQCm7bads1epK3aFqXpx/RsiEEuJGPrN4h7aISdMoHJ5NtEiRV+5Jp/BFt3vlG67DftM
2bXzW5wwuihf6MJXy7tlFy98K6enRVzNvvrvwJ3jQw/r76Q1ryjCl+wuZKI9ITttT1bzUsiESGp7
3davGfZAOV82HJ1mbk6MXyiYagNqa3+rlw9d3rXoVhxhOUXVp9nHDPalubyBo3LlDo8fT6/gnDou
h1TNtwW2sdpG1Gcvf3IcaPq8q1FohnK5F+2FCgEELNpNp5AYziGGlCUqkPYv+o6vMj40aNDQb7u5
bq1bSC7izaCmTK/Cx2SCDB9U65JM06EZo5nqa17lqnHIVQ/cDegP3ooBqmXtRh0pCk7J4Dktiif0
MctcEQMkGiik870G9XBKe2k3x/mmqSBWlQv5t3Tge3gjzNjExKyL1a+FkCMzW6hOlWozU/oagBQH
Gw03ABqS+ODrIqMCTDBmnpNwJivLQ6qD58qs/MYLcRLZIhPtmSKkOWQCcZjvC/n0o0eEuUMSFoUQ
o5bB+IkXDqZ/p/7AEgO4JoGJ8NHipAWd5mjUs7JH3jh1TFMUd53mZt7vpar0iHAGxBx+qlPF3C5C
G4uXY6hORUufqL+E6Xdbk7zikZQWmf6smGTRFkR5X8ORI5/xp+jQXXPqHXiTlxoD9v46SN0uLMIr
SRhRvLx0icbywfpbyqgWyL3CECulxralruoI/KpUZ2OzMdjJuInMbT3ToyeFCOuEDQqGefc25f89
b4QG/pHgAHFsdImCRFlpg3RyCIxc08oD+ObcMro9kKyechwTQ/nhZPe2pXsLzTbEgSY4BfN+mBVf
EGHbvZlp188msrxaK14YUYkhJ6Od7t6pg9ez/qXGe0TU1sCN19PKiKvbxPdFbp03e5a6KdvF0Qcu
EnekX2ow1FvqcLsUhKkOy77NPsZxfjZJ/aqq5iZWqTaNkbTcDqD2xjEZQMuhaxOdqI2YP2oqQBIU
ihi3Twstnrq5K1DuZYlray9L32zbERUJFVyrT9CwzUMnA82zNmraknr7VrGcIANJmkc5O6sWm3JJ
J8ac59OisXHZ1a0qdV4vaClelaDo54RPaRgO2r0kdSp1PI39z5bKQ8QasjjSD66Ztxl0UAwNemqp
ndSeNgbMEGczjFC3Td8xkSLXRGkw8HYo78cdkr97kUKyTjS452Z8GZlbSmXg08HySjb1pscFj/k1
UfeAq7eiAVKm/RVNITnUC1jL4U1sVgm5VVEJ0tdst2JcxNZIW7cnLSEQ47PJwTjPWwzsumq2roIG
BGUAt3dIg9WCNyiqjGAvQtet8pAtkPZZpNVmxrmEiYKJrQNy0yAsIKBb0gmttTL7TGZI8dL9XlGE
ieNgwWMrgbFjiAa+AfI41YyTUWJoIe0QHNwGJKNfDOZGas11i6cRkZaQWJgxEMGDScYQiZtrdjrW
SGZ/obPNAU/LZuNHM0rY4axyWCefoSCKpdIgtqNNrRFWMVFwWsgj3Tl1fvKaWkCriNcT2VvlXs2D
rWba55QlxoC+o4QfNUiCtjpSSsIHpmbNqqMdIFyx0Sap0HFJ9pnHeG2IFVCsBpX8PWdYenOawGUO
XRhRPb48mdcaI5Ubq9EpyH9j+UOBQGnKXjIzPNLstVOdEPMhud/NJljPSd4xad6gZt7ZXEi5oHlf
IUmDEaaclrR1DVkFMEjboX+QWOxCO2HTolh2QAIjX0YmgJthZYKNZ/uKAwZ0ZENJc3iqUZsMNdgE
xAdhwa5lM35HkMfWJbT5UrNsZVqSo22B8n7vyclWeGNrfI8uVRDOMENjGplcJrU7aDweVWQloZxZ
dPyyQJLw+LG1Qx2m6498/EtbHBcA6HohD0Ck34nto9RRFLJvJMvgcvs58O7FS67Z9bHQB1fg7kLS
TwqL87WJAFA4lfBuIP2XOm2tYps1UtQfHCGzxwCWn2ktU6GPuRpOQsgjdvaoeMNPmzAeFc3Lunkr
VExQjitLPZnwFtyVj39WBG6kTK/3HZcV5c6DsDI0Y9pfkpikSf5TI2XIAKsswTYf3gLlNpHJHejY
3LGCt4KDRGk9jqicZKQCihuIYp2rGMsogOa/qCQw4BGcrMm7UsvWJgFtZKtpbeQa3DwizKtA3wkp
baXWpVfmNw3wLubZov0gkiSu4BXtrRbEc1Yz3nKGlS6Rhcw3itp+kwa+OHJyMNB7AK1TseVRG2gC
C1SvZhcR7x1dWhUiHOelcISkxTUWEooG+A82QkoblDpphcH3aoIk7BQmZZZ2kXWN/QvNwEilO2t7
rXQ2MSu0xMEduxHhLYwFuC0Gxdc5mpbZS8iiqL2lzLlMVdt16EXYIdXY3g4w7OQJEwT0y+qzUVNf
vLWE5KZifItzWINwQVskvpkqcgYJcxG7yb93NwGXSUgtYtGzWNT7IKs7Q/9skZ1J4UcDil+jq6Cc
u3lc6813CU14YIZpVFcwgnL5gY2ZOSIrAyF+bJ6CaZkk7/XAQKcnISlQXojoBIUnM9jZ0Aea1b/4
dhSFnNs03oWZcVQvTor9ieJLpyuVJjSPJekYQAILEDLOTFmJaz5o6uKr8X8LeUtICP0+xgGmjmKR
vFne/WawYeGgzZIw+X9LEN7nmXyFn28YyBHDuxxCU+4c4jj+UAXsYv1MOMK+TORNqS54GOixK7+L
Fd2KAixn/DqmD3Tw6xaLehgZl0l740W0qXzyHaiFtYSwqjN7WvZ/p3BkDHJsspNBWoRdGtzDwuyo
b2QpgjI0I/ZYdoZD+EmqbWV5fpl7dsQ+zf2xVq7GeO3yoxJ+tmoCubI4z9X4REQFUcA8aInymtik
DUXYm4iQBfglqRtd2IQTVz3EDRKb4GTOn8qib9jjN4FKQVvdRzXeFoXkdcwHehKbwuZYJ8zuoPlg
oh1Rvved46UqXvTShGGjriy1wliHP9igt4iKGthViDNUzd8yDukLcKGZLKaUXBabHVSchajRCg3e
5LwrE0DsefeSSjY1DUo+A/RqwHE0gW2CIiBzxlWWxL7ChUTNywmFzj0BrljP8QlAwqNDHm7y+Sfh
xDrrF4zAmwW+rBSvVaqZVbQbmI0TOhL0H47xU08ZrckRHye2QLarwWATkJ2tI32VGup2Lng+vXMy
2A1OTi9wl86kFa9TuXsE0z6CBJH/S1RZvgriIeMrn6QukMOUessMDxcCYA8j3oZtuG0/u6XgPXBX
F84DRD9pAYZtdGZMwBuGKX2+VwbGcJHPG8TnrXpyihKNicS0GmDv8Az7ryR+AElm1mMzI+6OUnxM
JZFdrflWzOjEoF8lDlBlSpTigaQ6KK4+79yoy1DCos/hdoQwlxBmEHJ4H8b7oJ3NhOJEH45aNu0R
xNy6NDy0Q31FVkvoVVuVJC/IlIMdBt2LhfJnQMxj6hXjtuYUaSj0TKzoM7cou7jMEFvzFFLCm+Wg
y/GO+wMvZ+i2repJ5hWUOCtoNEKKkf5MaBLwkjBDixrsOpe8ztc6e/gYO5yEmm2I+UWgCRG8kLNq
RxjxBawO2mWDONXAnzLWngTbORjRHcY3xfgepjPacT1/FonipY3xjuEB1WR1svr9YhLUh9aF9XS3
wJiICtlrOIq2sC1VVIcBwvWwYidn6mHW17Gt3hpSzQvQsyVHOGv87Um/yqJyr1fJPUUcKKHdzD+g
p9HuVw+cup+5TXqDsSEsm/KQ/sSQn8fCeea83YpDnRPmJpWvbB0I+BwNDRndR2czkS41MJaCzz/m
yWWc0dmDemdsNa6nSXkPTk7ZH2wbjxWVKjPPxCIKIiH7+svOTmWRn0hR3vbs92oqIr4G9JnKSskv
clXw9lVfwtnTFpWd6KFM37VyKfBJZRC8Oo35Ond+GpabKB9XOqr6pEbMxkgzH5VNb2v7EmSN2fnG
DFe56S+9hWVkeivBNi/leJmtCWEFbvwp+TOAQygRbCn9zqzmPzF84EU/2Z1+j/k6Q6tutWVc25yR
QHysR7M4q5GxUadDzRsiaynJhks4efH4Sa4pUwAkG/34QQT7ZklowZgZDaiie9rGTYcbZZEh2lSv
8/RFHGTdsNaykva0rqR8HXMlSxNLzqTp7iBlX5yr94tGYx/tJC0Wi8cSVI8kNLc5kTZljo+IWGtp
Av8pUbzdyvk7GL41gBs6ygwyctCm/btdC4kyGLcRbop4OhXUOBHLjtWi9eGInsL96SzwL0VKTdLR
hSuibNuU47EqUF6S8oW8q6nZJrsc3wwjydjEg6dwvVAJDzS1RuNgmgeQrJYqwIuIRI1tZyDnQwNn
AymVIjzK1ui2yzUjVKepVFdHl20gFcHGDNYfKsawJ9CX0TBhVEl8HxRyo5qWEQksMGPC9OwVMpHH
4cfCxanbhMWZ9X9x1nJDJMdc6tt6JMtqLna6h4CE9ycTjRLZgMR2iFW/t7EvmSnBsbhlm2XX9vKp
R+8lj98Ti08I4DhB+3BzylucjltFQe6DB7OJ01vIF2ZdcKpzMH73nCYGcLzRZwtCiPjxRI/24Syt
GEtv5spZ61FBVgXsNgMuArzHcmDiG/6YvK865asqWI9HtPfcoJrE4psyEmuNdcXsM7GMOyMlaBoj
rUwhA7/Mwt9k02kU5za0Q3V2w9d9XWrn3Mrpm2L34F2XryAGAFxK6ym5mhqCr7BcOxn8ujc5OTFR
XIWUPVD9W3G2bgm7BnOsoLlQoHPYNEtGBiuZ/FwUuBDgvfoMf0Ctb8xm3BI85rFvWisd4XWXPvQ5
3OsmhSLlUfKc8aHFGY26gUgVAGz5FLvswZckqXehYVw080XN3tHHcxdabqMS3gyzMorCTckoUYB5
uc0Rv1wri2ZfvCulJwBoqoVVofJWmN1U/nGIre4WOLXZF7BhIK1XMpAirXlj7ZmDmolpRwKjRsKZ
+axwtJp2ja9Pc9OGuXib/Jam6uatmMdPV6xObxFVZWhkZBVRiuX3GUxywmXIvSYM3QlEiSb8yGzC
8mbCDtXkaI0pDyLqaydmDsY1JBByFSnFLhIQWtyYCJnEIJZIzOEvt+1MK9dpDqocERVjQZJM3xFX
JJpnMgydb0Pz2tFwNNreGzJyzhYSZwnKhvWwrlhSW6kA3EmfwQQJCk+qrv3abjfzRKWcqQSRUM6G
NTU1YzpuJLJLKqo7oqvNeqLGoeEANS2hnu7zHwuqohNquyUDmrjAKLIPYcT7wvrQKR1thDbczpfa
lmF4OTu76zzJsghAnh+a/pDbT9NeuK7BQW2VOz4Wt0Pug0qmtj/I3QTf17G9wM/mbxjYtTnpJ/uq
pKc9rMdXqNDMyweULvTy1Z120IKzzcGCXG3q9nBHobuLWAwGko1TLuiQ/u1DyiXQDLHS79tWF60d
V8QUMGrYykCnVdPeGaNfWZ4UYfRNfR5iisqgkv7muGu6zLo7y7QLnHbdG/q1on0KSu42csJnaIl9
wbKqMyB9hz5band8XX2NlHQtR87LQhCRgoi6mG2ogagbHNXro5Du9G3OX53YvmpoFxjjh+Cx4geF
WaA+9CXm2EORpBt78QC7JcdPmECVirjH8MATWtofR6QnIxtjhUJ8CfLbVF8KtOfBLAEEmy62NGyF
8maklY3NAwqBREGC+4nTr8xkXEfQFOQoD4I635sILQcOQ0h90sGBHDA+FEk+4rBKZlbP6J6m7cFI
FNq9Qoei71Hn53hg0/wzTOGYD6o7pPZW14w9ONt0W7T1QRvIZ6vWZJGtcBoR/ngN4ndNWlzNQdiI
hhjFKkMJXm9B/++Bj267CBcMDKPJOiKYr2dLLBa7Wh75v3FQ8nyrd0cNBp9Ipg/a5KjT22HV0Y4p
Wd2jrb6VML8ZxK+gfH5PdKJnLDk9U2hq5PXITHM2Zr+bAN30NikRHGiI7d7OQ+dZhuM7yggwinMP
mcP0ZvGbFmAR6lbeGGVygJizz0j9HmLloGlnG55PhpJIX6aNwom7cE7D8Kp391y/jDif6RoEpzY9
NBz3OAQqWyu6Mm9RcJG2RyJfB3DVzm+VScx4tsu0r6FPmNmzmjDnfqX5j10xAojPyPPF4mmj8clI
U7H+EWEhSdPHRu6o5vC1U/vFbKNLpF7ITVPcNJRp1ZqnRWTAxAB/dybqnDqFX4Q4R3flvtsQ9rEy
jROqIX7RVQOBU9WxMUNErT3rDxx9FuTaxInfnpdN3nmDiV8Dv2IL3ncy+k1QvKZkUJU6gH5A12hc
UezZbh00v85+wcozM2mYi3gPITai+ci3lrmk0auOFtd+7RDwAlegq9XsoxyPWzR8GJx2gPFp6a68
h9JMrCeRXPRusznYxl3kAkHBZ4rfElToHHNj2S9Gon2LIEKr4ugo2qwGzbk4e7YmrzgFV3ZEiksD
iq0TOlYU3ZBy48xjVJW/LDRaigVXBLUjWOLV9DnGAUgtZQOcleRPC1SM4TnpVZrtSyHN4n5AKUKA
2aiva9NiPIBJrVxFuLbo4KFjWMsOc6TYNeYn0PvqZUl/Hbprw+hrWfVa0lxTRiJBWDYAojKI0PsD
XhzoJPqaKul/HJ3HcuNWFES/CFXIYUsSBDMpZmmD4lAUcs74eh94Y5drxorAC327T7N9H0uP1H+C
LwnrWxQ2F7HWSMEO26iijBwbRq0/U2xwmeRjMSEKJPb1hUnho2zwMYXmJmuvFmTFVkycRHo2yLKI
sIGHWB2nThJG+ziO9x3+fcETd6EMokZbKo3GWVZZYfkayEkOGQk0TgkCI5i+O4bMPEuzX8msoV0h
vKkC3nuCce4PfmvhodeXwoivrwxeMo0lKRtOxcG/QFgsgEMQBxFZrOocq1FM/xIJjwRDn1n1i7JM
LoXp2tLQgBNjPC6RScS6TeOVHfKQe0K+D55uopGZvNWiiST6T4yoh6k+plaCsdqBIJnl3imU8cp1
womJbjTsOoktOX5m1aEgJjIatd2KisiEpruK7ctC4AXUOTnGu3maQQps4xNa17LgDqUUXKyj+Ksd
kQElDoNYIamNwm3J+R+h03M3FRoODUoYHc8a19eq5vCq3KOiWkP55RdK60PMUTXIlGuqNyuXrmbk
NIoZdfPTQKTyrIrIkH/VUMJDVJJaj3bjU0/h5SEQHsH+fadqhDkcOBhzQ72z5SFxChPPdodaLfos
VbswjXZeByejczG8CpyICda3OY3bO8n/U4K/LDpT8Ad8O2PKWBD8Yo8YYE4UpR35qcO7b9cFRjCp
5gvAkOm4/oo+VcFcQzpAgZBi7DJELQwtdEjSL0jsbySzgOj0T+bYKnabmiZ6k+uDyzC3HZ9WChfm
txprx+jIrBGIjMDbddsGMl5F7o0iANoriamFD1ApanpyJWETp8KpVv+yItzRy2x7AXE1T9y2Db5O
yGrW0Ns0fV249i5bxV1LivAliMUpyi6+STQkjCiujs+J0O18onNxRhkSx4Agz0j9oZWhl8WWPvPp
ndJWkrks8U2qFjO2de8vRSNfxTqOKx5IhXU3h9Ie9P9U007SXTpGl7Ggc20QfyJVIiyngqrCpM+8
N7b9kl/0wLDCQPaxkmQlCOI+yE4plFtJw5fQbfUGocIViMnjvQLx7EvifOR9ZyARE6uYbjAd2QKG
PEP7Bray0Mi2mjRHNURI4FtZ4rHWV1GL8aM6tyQwhAzrcIeD0VBhi6g/cDG2QbiH82HLqn+WaXVo
YmrgonrT1v5qpDXDqitWUkwChKl7cdjVrfGljJ/UPWpFu2x4Fcx7QHkNmAKnZ4AcpRBhvZFuHZC5
vQLFI99C8l1orvJT11z49fyOh4gCnYTKtzYmV72XXGkXB+49FSIoIRKRuyPW4STYuXAohOxRu+7c
0wBAYUI10nVRPZH/3LyBr8p5nlk8O31R82BK9DqN/2pQQbL7Ed2NSOy6q3t+idBENYnONmEmS0vV
xxzn8WQrjbetG/kZ8CSnoscykPH+V+xScjHX4wgFzF8UtPFRd8eZcNZycoQQiWHb6Ma9hg9UBmNi
FijKIGz8dOJ5kGTkdJh1X7F4NVjLG86ErOXwcGdC96YWlRmpeUpTg5sBvw2FOUtEQ9O4bdk7qvQt
zFPGt/8HBR6lEl44LC1EK9v5OOu70nXQgMm0yrMq+K7MQx6fTGyG2j7BkiICdRHabs5KCr4EQ063
hm9nWypymfHCNcKDtfQ7mbYdd9PQEG5gHNGZc8jdoe5vGrS/mgLtjH7CtDXXHVuwCmuh2UlkEJpg
CwljU7NUBeApiJfgD8XwWW6Im9ChHr1TsV5oQFKsprejkgoaw1jECJAd0wgqDSM4/hH+WxUeVDXt
mdTRAHGzDYD/aV7ehzhZKw24JwjLhUfZV3ptw8HG2jhZRksDhrtKep/uAacIop3vrcSy3/VFfVTD
aukpL6lPKDQ8qME1VM8J2MUC0KPcI1LBXUE6dKeG9+7A1Jb/4k920105VE+D+BWkVLkMpLgVa5bj
NpkLir7VZe682auO770GyITt1u//TSeDML7XPNr+jZlikj1LY90g7aNKS+rZMj+9RAnTN1zNWeu3
6Oa42smQWKdAf9bNkxMtjPkEos+t7XemIiEeMkqh/MiUvU3mjiBQ2NlE6qToxfL/xT3ha/djxJDP
6N4T47XcswpawdJvDhIbmL73aGJteTwLto0EU0uUn9zqNMrt0i1qWx+AANgaVyUZC3N46hpoEAo0
tZ2GXSpRuLsxj4eqiiWC4U2v2ToBWR7s7cRbE76kJl+6IGaVuFwaWC5UdzlkFdDvZu5yp0h46S3f
ROv4mCVCIuZOjSUyrc55fskxGHhElqmoN8W9VgZY0jvQc9NFk4ct4htg0Fr+sJSzoCcZ4pnP5yZL
JKOPpBpuzW8zdpm4qrZlmWyr5CXzq+RxU+dQmXkLWilnWXHq4+8Adc5k7FTeOn0dYFAwQ3qvFH/m
Do+eQTaU+4ZoSfsqcFgbgDwhwaj1U7ZWYt8xlROZBHEQpf5L47tUFHHR9SwR46bvIaRjhy5ZTQru
swIB6F5UjrRKgJahr8SC3PwwovvQfEzOmqlIFufojlhWhpFjA0pq/04kp6eJAwUChYo9jR2iglRP
17Qi1hAZNll67fAOtJ+8eTT+b11+U/Y3i5GAUlafpKF0N7wHxhpdqm3IrPfcBYbdmBgLYiXgus4C
FIO8O4q02YH919aazh2jUp9TT69RrKJmVw18fw0FHSww+Aey8jBEqwoOJfFu2EIkd5j1F9CBqJVK
v/12E8SHQHgzaLFaf+shCStElTv0yiyP5yEuN1Li2x7ZYIQOFqjW2pDQpeV3O6RQ96i7MIDgyrRs
6sbJSgkckyJhL+sNjoURIQMqMETjQ7X5yNm55/nqzN9MPIFth6oepoy3eYkCLOyyjoXpiolMUtQp
J8Zjij6jRj9B5C9KUvMKkVcTJhAebuKSxJIjzuo105NwxNUN/ifbprgVYDfDfDbXbsD7Je/N9ODH
3oIWxZUGKLwUOKtQRZCxxZEsABBXFmuxAwMvj96C+5caf0HM8KekMJKTrD47D/1kGvijBXVc8Trj
WQ6BAzJiEVvxMl83Q7Ds5V965jmzgWK8trxzejc4EHKRK4KFP3w8iX2ERpAGfnxHVsaCOdHtOF6y
qXozOQzsJDKYj2LYNbee9Wk9Ev5yuDQC6qvxvmFmBu5eE0ONzeCg96gl2mLU1YOcUWpSGrucrrBI
mJK0WCNkd62pu/ToMlsb2dOBA1QEr138QTL5u6bfiPKO5Nks0x6TbU9oK4dKVzN5cgBHRoERmSKq
CH6DLfqe+G8x/pHwAtS2CtbVynhWyHZ57cbwfEfVfjmt9twXurspEPwysafTfMPNmKsfkCCCZ5yC
gV/qiDMweBSGmdM7KwcKu+2fJ2BAwbwhjou43tYd4g8SL48yT6ZrsdJORErmj5hJUu4cEjp5iccT
K8RkLqEb+BPhaxrHnah+ecVNjk+691vn64S7fq9tp15NU30Tq1skZrtLcsaFFAwUOj4/7LwE3eT0
qrW3DE8QH0fEIm/ptGwEGxWblsTRrJLuevXlKbvBe0tYW5AAd93A7NCU7Zxq80ZFVd0UFKCVakvx
8b+EfEMlUtlY7YvEddpW+gyGhu/SQH3O/3Ilu9TTdTH27YzxeqrA64/lg6b8GeRgBI+gAQPsFKG4
ljAsNfPEtzgjsJTB6EqH0yTzDPnBoB/d5LRVtgez/3KJAhs5mVKMpgnczVj9rpNyKf8bOASUFRiu
NHDaioMtAotOciVDF0bj84CKeJPNpfRgSKXCUie23dTcbikqy6RxqeLwGpO9UfTPCRYqGnezaDhF
bYxyqeJekyE6UUBHZkpGqcxt8mrUUKyLgNku3jrkcTk+C9AexYkQ5kAO7fopI/Ajg5wZghMPZkGC
kIIUqeZsMmyCfF2b8ZcArmu6DNbZW2DV5FOJbbVSh2ecY3HUDxXPTaTjGrmpXexIfj9tBPTC36W8
2LaeeeSIuvUE5VDExDXRjiStpsMLFgQFSqT6GM2pGqu1/p20wUJscTUz0aY+DhPY75hjIlGKpWQC
WoNTnkM4TUCL0Wi44a0/la5JD0J/sxQydosySOdkNfEFgI7l1KCksHPg+1YUi2EuRQYKVYiuzFCp
nk0FaVE6ZGY6Ud9rTH7SJcws8oL4lnlBrUszleukYGfDEOBz7tmiH+1aJlFG5uLvpSgO32EABh3p
SyH9E86V3pygLkvZv2aKYbcYNDRwyEyXTGZTLj+9rm9tJv48qgn9AwWt1aHGCi11zVpMrKXGNcOP
vKckg14DzvR/XPRsuqzOHHkGzoWF/mUxI7AAEKnp2zX7U8VTHk0oYvlm6RdKAWfJMG9kOtXTkHp0
Pm/6J9OtGogw5I0ZxORZ4b81qIVl8udZf9GUuEYWUSCsldRzWoyJxaj/GnumqjKleaAEw/SpVz+T
DpiM4L2ldycWFwvkm87GMf1ucsyAYhEtIHN/+bgrY+FfPAUWpQtv9tzSS7Jzw7ah0XY6+LgI2PDl
HV2g3FV8dHm/TpSNLCkHzqiCxrCbNTxRfsphKakBG+RVnHrNepnxIuBJ7mRq42TGPiTelyKGKa9e
u/r8bQ/rnkQ3T0lCO4iePW+lFkTLIb2P6snXi4WJXaSHKSrrQIU4IbUXUSPnfjDGZ220fHGeraLq
R829yFgtB8foq4XepP///As6KuK4RfVZ+Hyp7spq+PiwY0D2KiKGWbY0bs2l1y8MBDjot3RBJFjm
5wEChCe7KzO2lq6bLExyvJp0ZQXPcCiMD+qhmPiPK6HLlwZWnMF/he2ui/BusY9M9Z85yFWThNEG
vVRi1GKwKWo84kG7NadYJB6PmQp7teAYVJqPqoE20SeOkCBD6vtC2HM2dnFwDtVJirJlnfrL3Hh5
KspXyxEXSD6JUoVNueTHZymPXBNgwogrUVklyJC+6FjEZfm2XGCceXbOY/Al/afRgZzjp7Eg4HGn
m+KmBJ/mxkDiN18N6bAUid0KSfLqqpf3/8iwn1Uo2wFVvhWEJ8BGV+pFU1yeyjeCBe3wAz4DfkbT
7DhigFO5+WOszT0elzVdDCy83Urmi+yRkRAmY71d4xFQO5taokuLE1PWiBJL3H4T7ykEa6N1177w
iLEOYCDKUWgbVlZpQi4oHJvkYZ2MnmMlDLleErSElp8iTrqFOCpXNUi2ooZS3e6ieNwUnokV1ylC
7dfEuNN1AHIUt7HmMerpTKuFY4rcKhRMYn1QzpIyM/xxnZYvNutenFEuj4VDwCLFvlakx7YC8kC6
7cZoXyoGJ+ruMYuTRpegH2t2K98rPBlleMhrzJgivDSGIbmWniUfzGG17mj10USqd1SO79Jv18JM
xCYr1sj52cLF56ZCyqqrHWyzuan+L03A0kGqQ2SC0M3MJvL2Yf/sa5M3+Ht0P4n8HfZbeaBdR/rh
wECDN13CYmxn+Z1NiDeZA6jwD48+ZTMVTpVnwjsWdqTGeP7SV8LBL43/Gta03Dwo1sky4dJY5pJ3
xyncetZOXA2qKcPmj3x/52ZLF3+QUROKa9xHb72rkFl8/pcMP2kKMQNzIO47oTp4zC4tbQ0peuZx
YqIqyqt+qMj+HocSHIFObrra9qgTk9gwAEGFzxo5ksCcvSGK4KUbTI86w9jpfNiE/UKm2qGhofJd
NSXjDU40DefXYGrSi4Ji5/ZcXsFCkXgXTkVYmlzdjthCcuy6Ht3PLCRdUDqahB/JNKXNyPBAxYAZ
5KAM80uELwyKFGnNndx+3DRb5Bg02p7VmzAgbv10JQzEWp+eeejadqFwoIsSxebwROvEzGear/A5
u+TudkR3lH1cvgsMesy3mTMl+1JdkcXgR4ubFq5GvwAWPU/Qu0SBq5sLrGNMDwZCxf9TOdhmhbUJ
tZaS1p1MW7b/l5rqqq/jg2BVJ6Gvj4llzCPcihU1g1r5D3zwkibwyBiPDU40qYBbUZZb1Y9sqCvb
IRpWE2e1IhpsJInT1TjD5hUXZ0/wjm3NeB7TJlBGQeHc3VaXHBgOzbFjU28CCjC7hCNetxUpNgzz
T1B030YmX2ky6EjKYivbUh/HeP4W4qjzrv7UMD6rOonrgm/j5xFkcW4leJW40ATroUV2CoeVF+F4
7L5S1nHh0DXiAjKDY3UQflCKPQKVPsbngHhCARWsU3RMnV+M052Gm1DjCNIN6wDmibD605ifSkbA
2ChnBM9DgdKSqfiNJEfOTxRL4d8/izDLmU75ObXUUwdMA7cFmzMPvn80JB5VYknEM+oAT2/11abG
pZqAeBKqp4QnVY6Hc6YOIEEkRxPYZzX3iqQFEDfZF+KXi2yJJd9gHNN4eHEYMEzu5kgjgT0AXtvz
9WZGA8R2I5twteKye7SZxbEG/0pLz0c6HCnX5U7UIoeHhPaVZDNlkOEiurK1Dq9lE17joNzGobgc
JNQ6jl9RMQIrFA6yN14jCklGEbPaeODF44VL/Ra4AOPZ8h22kNG4bkw4jTTdZL25GqDIqVidUou6
AwwkOrtS5sB3EeoDrNrxW1cOYxw5ciwvwnCpj7ekjBYR2rUg7DOTllHzoOJdRD9V3L+WJIHJCWIc
HIZuEasGFyOqT2vNtoRN6n54YanFmOESKyG7YfXK62yntq8mepb1U5MvLMtuqTF8xH8qPmXdOATJ
GxKd3RUs7v5NDe8WfC6riubTpcQcxgV+KYUTopHhfRGmizjBGB805iFoyvXkoNJRK0IfK4phrQUM
hozINmMGDii5cQ+fRrjzMOpxIKGXhNSRITMqMsdMkMh0f+baPefqC799XiWlnQm7uJVmfM2t/FHF
m6FRo9ZFL+wFCHafLPsjPE/IlR0t31aoAFW8r1TA4In4qSXpH0aGlMXa6sDARqdI9xYFbg2tmHA+
5qaaTvo8LeLYdkslZ8gZ2H7B78aTAJhl29aiBtFizweWMUKlMNP2rPCsl/j3inmsqf80LNWxrh/y
PjpltXsRpjm/SW5YSwLKIgJ2+hqiCVWn1J2K2V7idNn52ZKW5YPiIea2Kzf//07WMbRAy+zwIrIN
qm5HGQzznWDvqu5fIBiOGowIcEN0iyrcxH68SlXyjtonaaK5wTY1tkzhEcIMi14DylMbGsKTgY4J
vOjJUxUyuxjrQ4r7HpV1AOCQaDdIWC66lRSfBvdfBDPZYELmsXhgERjze8kGwoEb0DJarem/gnCp
VUcfir2GEpCganQ7zUCsw2Uaq/1SZ3xCAgh9z0VXT4mZSc4g6PBh6MerSP2J6XCjbMD/6glb4x3Q
Lx7RMC2kp6m/RYwnCMLLublhxr8Xec5Fph4mv06R8WSijXsuvYHmLkPUU7xfHiBJSaMBRddpGJCZ
EZCNTw2kwVxeR0YZOKPPCRGatTJZzTnd8bja3Rh+l6L84loizQqd+hFc2ku1lM+Exyc9l/EP9w4z
9zm14gNqEFi1dO0HwyG5Z/8A6cbquV9CwF8Ewkksu0uVKfuk58HLK7bhPNsl4XBUAYCCAqDP8aoI
D/p7heS79X7x1TZQ0OtVnjBaDx1T+FbMIw/vAHacLhrZ3JYiNDBEaE4Wurfj3OMXRMnxkxl1iI9/
I1m3PDlbTcFvgKuwuxHCQ9Nbq5A3SbZ4yeNdzI2AiBVdB6T6RxI0yIKgjah/JowI9imCNNpYnPmB
gJlvQgCp+qckr9BfBe6PbH5FkN4JDDDuYspEQgzsdAdrJuwfA3Cc8tTjMhFpFpuYgBJBOdPFXWsw
mjIsJoVQkRQRwQxHl+9SW4e+GStw3viiZJXST36gYATN8ccdWbeJwuJ3BHE9a6qD5p9o0C2Iv+uo
EhLQPnMZqs/B2jRJtRNbiTdgnAcD/nG4Q1igdIsoQombkuEzGU0T2dnAuR8zOKdz1k8vAAMuJm+c
R2QPgoijcg5wo10er0R+A0pz03qvnkTc6U2dDsAIW9OzXb0LbP7AOuFa8Q0FYJkS2l0k2rWw43lj
tWOuIsmgQqza1soTqYJqdBnV/qJXpf2dQ3aP117BKt4103DcrtpNgrplFsLDYssuXVb8lvzIsOwR
mtWK5h/3Ng1HtHh0YoYYHszsoZHuniKvQU1dCKWp3l3p395IfQ7n3FSgMo7sWEP4ye1wggk91k4l
WpbE6kylubo1xgQmfRngSJ8aCcsAiBkufNoV0quX6D9MHWTSSegd+65+D4CjxwLGBhocnh84U8B/
zEU0lLxyqh23dHvirlGzbYf1131Z+huTcPKoinMhP7P63nKASKJmWVQx8HPuxC4oSz9aGIjOte7z
tvJi1ae8wyUzElr4M7QcLqc1DwBkG0cvwetElEggJAMaolJgFGH5zon3gLsAf4WMn9uWxlnRGbgj
F8NNDx8txdWZTA0AXoH4CEPY6dmEA35D4EJ96hHSV8/e6FW3nNaLcZMnV3XA04rS3w2nTn001JLw
g63HwBEgCFNrQjsqXT+ZsC07CnJ9Pm9SLNPJ9f8M4VGLyxgdDOvMwCDGai5BfVbUW2buugCUpo+F
hQNG0F7RioTorzJ7sGPNXAfC24W/Pm+ySs2x19hq9t0LdiI9NCzQ4qNArc4JjSCkKe05aFongQoc
K8nZ8LWVwojOajauuIJN4Q3fSrzTMGOZVbxS5Y4Zc/TDn+GadyzgQ6spGDQBM2IE3ia868GnZJ+u
GI2qzT3FqNXs1PJGO6HIUC0vLrEnz3To4mZpc2+cn5rl6e20s3NpU3Qyez8YBJ740PbJXLC9Ls4f
xo+zaB7PztA0FmfY1zOff82Waybl/NF1/aD5ct7Pl8cT+dKFk86ccX7+nuN4uPf2jnIhW104wVo9
mSc4pfwvPcDCGRy8OR7bdT/XZw94dLPpq9nZl8swm617PgYf9FQsHo/vevbpZydHnb0Or81hPswO
59k6mK1P5/fphE9+Nptv5s7JmR3SmX1drz+7+WbGl5HPQEy8Nn+bYbb6usz/NtMnNfks1p5Qpc1u
POODTp/4w85qY0BeBU7kCPb0HfJtrx3+8d7Zc21+cGeHVzjb3CSAfY/wwSCkh5Ia2oCdezJF3T33
v3l8DW1fm19hsvcM0RZYqwIMh0Y/3ZcyVjprNcrmbUopRCPhOFTxBBsc4pYeB7YWyvw1yvbI/sW6
wIvzLNPfTrcodGJWVkiIbgwjw7HIGF2h65gAUqkFV03OAFAmCMIBowWwas1D4RKmhwB/k0QDnQIx
y5L4Tv0nCWOWbeCigEIYx8XpoTIE5oTq1Si6bSmhFMg0WIr+wHWYeytsNptL6yjFN3Lz2wx3JMPd
AcNeLMqbrocv4HnzktoLC5h9XJpEwCjMUEsyYNRedmr/DupNqIsLkU2h0d6cIYGMEaBga2gPPbA9
MWeY0qw9CrpaH0tu7cgZOybNVWYsnmN0R6mfQkMWdorSeghWtxCXDVuQO3JIQTLFjdy1GChAJYzS
sazP9eAiqycL7mo7l6xRId0t8Rr/tf1PEf5U4Q/leX6gzpvyaTaz3RD+FNYrSr9FPIx5darJQgPf
5+5zKTLak76kZKUFX4N0MaWLb1zht8jCW/TvZnozxFtg3nX54XvfXIT4yYbmd1H89OgLzZ62t9j7
NqRX1nxTYF0yVNe+XLzPlfeJGPeovwyQqaOUAmbFHHU/aXHyXCf3P73/abqTXq8FJu6KzBCn8iAw
cf92b4L/1dbLEUN9MmrTAZIDHlAn0wFBW4XrLuMU+T8B1HJM8D+pdEo5MBjjJQaZnxI0TCg/QCoZ
FJvuNizWxq269OMeeYlHcG0VtvEz3MZNsyxt3N1fV2hy8hdVwwpQ0pihxlUynDi95g1e1m8ZKpvm
NNS89nPOqc2FVa/B/5otsT8tJNse/MWcAQxhB9Cp9narl3NcjcIFqqoLORLDyaYtLyDYq+LXwlUn
p1yB32b2zq74lhQy82stJajlhJHtRd9q/+v7nzbEUwzkYOOHv1QbgcKOw3NGkL88Wz6r3kdu//Lo
zdci9F/U1lmMksNv9/+YDkL9XDvmu+TVrnG/BZwn+IosGCPndpe9klfA4PvInMV1xE3DdX/N/Hld
f9C4HtravKG+wbG4SWvjF8GfIzx6/fbL+EXWrDkcrXFpY8LG7UQzLOd85msPnZ3XLffpQfuD56Bv
3RcvgJtQ+jYjy4J4vm/3XD+wL3f1nJT9+OG/SCO1U0Mih+lZdWodGZdBcomp+FjTq5naOr2SS/8z
SP9kPF/Bb/wzmJukOyFhQ8oiTvIr6j8GfGyMJ+MsNY9KcozGPYdAzIOGe2Z0OLHXzO82e2Xjwru0
xQsTJZN6H3aYtpCLDXmX1mF/Gcs7J7UOy113jIuDKy/6hIr570TYDBykgKFgX8Qa4T9D9StPHqL+
rsu3rL+74trwzXLS816RD2YQ1xInbjt6CO22aV7swswBNEdQzuJGYq3AUfQJ5FcdLnqLgyay0py6
w17+x9C3ZJBRAcq4p9ZN158j0XbtiQTdV9dOuzK4CSp0EQQr+HI2tgMGO0K9QR8Kif1kk5uwbeeC
/2qKt/jXFIecWsDw4WUHBtVS+eRE6x1rSllWcbMH7qkzHjgOkwB8TstnbKzLG4nfZVbNU6e/Uaa1
4MVgWfcov/wTfzBUoGDP8FOUC2ldMWUk7j7LnxmmPIpJ67nMxYzEp0hfzzw4eC/pbeCvZ0N3aevZ
4todrRV38FGzE6Ze9SRy/NpmsizwwhyAxJqrhPvYmgciAmFWASHZSZxVgZXUK45c2e945wal/WU0
c2aO9KrEQ13NgorCUVgUwLUW8ER+ubFFv0a2BXWcrzW6fYoa47qxqYzNOGwaY9OqD00WlwwBipQ4
XkkMhVU20p41a64AC7DgMiLjXNgquP58YScKe7DqHGb/lap86Az8sclt9FmuWfZ1aKQNVomcQ1uG
f0EHa1F23APzRjgIG18F398mM0wDV6vX0RL2XnOITI7+ADW4nXAoqEokz1esdsscm10coCpeRaTX
nFoHgYBHHjGJaboFyY1jXXvgKhK7gPzIfAovrBgLa3gIMUZGf3RqbBRtXq/EAey5FzLk2xiEJ2Tr
1k5sSHyVkGjblEluz58DgmQ4DXGMQ/GvTlmWTyBLtnow7SmwXncR0KnZjSB1h4Wl3ITmU/TX0bBo
yhkw33ozNsC3gf5hRKt8YCTXwswljp90DKLzay0W17orPnkZOu9IeBEtXlXGERhIxV09Fk5EgDUi
OYO7V7CL691JUH848aUw/FSOuEaBOEY2T0Fb11LoZw8jZFmxNn14bamkL8nYa92ITkmDawS4jMtD
Lp4YTioBV8Nim2kg7TLix72UXUhx/cNk2RfAJAgXqQ1WfpDFhLkShECl2MBPWRgl4DL0bkbZmJ8W
NdOQUMRsRZZfZhQldTNfJ1FAPRHCu2QxSMxNiVALV3V3p2lA1L4Ripc18GS5VTclbchFVJ0Uz73A
rPUDmAhJxLCRUULu82ZgqRyylWC9Neb6hCFysiNCSnVtBPxWOhnZszVHzAPcIcNs3SfXhhQFKN5n
cWvV+iDn0VLNKaoJvalEHtM82HAIJyCPCa76r1w6GHyvJlKC4TolAAuPrFrtOqnbrmPfXPW4qMeS
0SFRe/U3sy7MITAUBvWupzSSWp65y+LhUi2nqaqjhB0jOJsfMiMk3Tsj1JBrmJEOqH/ihTEsjWth
pPBKlsPAyezGaB7Ugw6cokCjJjPDoZDtETHtJqM+TXNYrieqmNA8gPn/bnB0D9S/JIKoz3Ep0TGo
XLFYc3maSURhMXr0LtyEd8ZCquIQDKitNJGdKjSx1mCNpkIXywIeq3tB0aNVNbuBEsVw+I07pnCR
VO0AjmaqfvcbqHMdPUJNchimXtNWWGYZhmL60Px8ZWUhQfHm5LLhoTlJ6zGjyzWZAnzuT23ic8Jb
5oV/QquANEXHN13ikx3S9DPlVByyKpUZT3u/wXYOCaFmgTEuKdgAmTmByBQusc7JGC4FDrpycs77
3kZ3wiMSI1vwYXTGwizOGIOTVY5e6tfeUsGBkVak2BsFJ7u+zfUZMYIF2Rb0DrdxbYHXNqNJo//X
1+8AAOIQ7jLmLzqMfoM6ptaejBzG8GPoCZU21tz0YLI8Nbwu4XQkJCyQtb8UmCJ//FP1RcgtV/Yq
jFc/+iR2lMligJgOlMDdezAgJcpXj2H+CibHAOYS0VzGWo65jvcxvZoDQC4Zg/7oyL+FRW/IfSqP
17ylEeGy7j6lJM/7ZjLWM7e2Nhjn8Gs7IWECA8spiPe0W7XZSZeaSfBYDB7ddT3GhUqdFXRdGeSk
Kmkn8AZn8S5Xf5KaqMbwjIx/uTnglFz5HhinQaY0mNo6+QnOcyExIQAW4QzM0epMhOzr2T2fq+jC
m1XVhzA/VfHLBKgSU8JWJ7z+1UyS2nVFXZyH97OOzgErisaVnnlMkxD4Q1SKBApokY6quJwbLBqR
ikeWpHR0HzMu4Wnn9ON0K0QQ/xjRtg7uGJxSQknyAHcDkdFvNin2Trl6Cu27VTYKwV6JQQjqJcZ3
ky6Yk4ulQsTz3mgbvwRVG1zJ+qzb+tqpbCU6zktjcuCS647xGF16UNj4c+2KYRNikq48QhFSACSQ
YIQ+jiTEj12+lSRtG39vqZdqkrdWyUgnEBU11j03LLQd0HbSE+/83qJlHKlfgexRW9+dsqXqrDfS
DfaZtWbwPg6cQVGICPJsFUM/WdDfDGuYi3IAY5ukWIU/WoNTRP43aZclxtWWaq+hPgb45XWzYReE
y1svRAwvlXjjvBTuBv+r1v+68QsTqz31znCkja0JtrsW/ZxXVOD9BzkOjJX+W5WiZxRry4liwYmN
PawSHO7HEiVplnQ4ADQVm8jR5CZZCawYnbwyTHRhg1ltKv8KGc9wlywMDXs6Qo+W4b3AW1jSm5bm
kHzI4g7trZvaR3L97KanNvN3iYGztGjmhkUdTmIRPaxmKY6N4T+SzmupdWQLw0+kKuVwi3PGgI3h
RgVsUI4tqSU9/fl6zuVMTTFgS91r/ZHRxoiSu+chTA42MbSuICOvpRzWKbl5eg0HaA3SOIabvg42
Qn6h8XxCFNH2i67Vb2UC39CxsbvNygxCRil1YfcrH/204FEOsWkqa4EROejkQRD3SmMekngVpuvS
cZaN82oEvINwJnNYr30EDBN2ZjelDKkod518VKM4tAj65nrrWCHyGTgfF6TJI9osrvbqiK9pBaUE
rIXkwDAU2GdtQPa/C8y9nbxY4hiWxxnixX+hIBNl1lHDtfrk8X2bxQ4B4dAjRbtM0XEo9vaI7oK4
kuqLmOaVBxTQoTFLUEcrsQLXDoEu9Jcj2kVqLwOIATNZub1zdLDUqKoVyx+4K/NNXZgHkpiuk6XR
HLLwmWzN9qHp3a3P2ttI6QBDzFNaYVRS+YIlM6h567t6ldCKkfn0W6evGPRVLy8JJfbeQC5fjAzg
vL2jcbIc6ywtCAjzo0+ck8CNiDZzWZ5a9VQTFSmv+AywvCOTCjbu0N5Sv7rqsFNhfBagHZRahjJg
M1SM0I+boG4K1glWzCD/gKLI+GWouxQ63QCjZLTptmQggbfVWxy84NvcVIW6IQiwQ5ze983OBxix
dGpXOkDiYNmW7mVAASCYjx3KSxwk7PjY6dFFpKo96WQK2TzLHgs1VUMBt1ha/CuT4qxHJQU04MJd
2qxVUvVsIY/TKUTvf5C0LEV8S8OV0Mtdph5tdMdmYa6d+BGR9oEix2JGUjDzkAxPTbIuykfl3hgS
YlwTLjalXa9r2PkuJtTK4BuHDr56chF7TgRIEUqWkvlynKD1qabCR8Q43HFV49trh286aLXE3go4
j4QXL+p2PsrVKkOBWg3sVfjHQeuTHBVL8exiwVFHqxXUGF9POSG9DqXy+XwLnL1gHAEAH8iqaMUR
9NrV9QPtv3ymfXLjfKal5pE5fAXRRkvMF91WI+K07uyHOsTR3o0z+WbzHipBvbcj+bupHlyV7UFH
nZdw3Dm9OIR9+jx7xp+auMPMJxQDNHufUIxCuS+EAgBo0WsLiZojNTVcFXcDSx1lFlH5UjH02g3g
0wIJLHndEP8xaEx99onGsFCFdNkBhyvbF7Rl+UzIyDIgsc070Jss5R2ojbIGjupfA12K4b2amKoj
HjhVv4xI+ykqXiz/07A/HR7fgXCuSQWKCbSb6Ztqqw2ljc95XLAH5eKidFAGup4SLsTgnfEcOPBz
Sa6d88GdFIXXkQm9Nxn9XaLd0H/jI8MZ6c/1pqEPte5IyNeeHB8nsTgH+VtKTTiM/NIf6PF2LiNF
Ov+pYhI0iz7omr1HyUKwAHOih8Q3I1fSW5W5eqrV1JOPCb1Ad8Bzdhcy5N605piVuLG1eFmGzinL
6fMlR9Jnus0Qafqxvmo7i/Smr9xA1PgaRYdoOCO3SSbobLrXK38fTKxY/YuWvcqeuEMgvepgSLFn
mpmNT27PlKNIa6JvNPYFY5s1QURGP1F4j9z32UNAniPMVKHkybLI7+D8Lc3T0AnE56nBKhNXoGkS
DV8NMjbmaK3bGmQ7mVYUX/ncy9pqyFG+G9lapJiVyA4XUuWN+DxR9ItdBUqH1Prm99z38R8DoDuM
jOdEKUFbygmXZtJxPIC3a8GepAQi73gh2s/MbX+dIf2V4bzxwJaGDriRyhDvzXTwsSUPi1J1RepU
Hfpxzq3AoO4oyMx9E+uXeDAAnpiGIT1zT/sk/V+VmGW6SuFAWYfkF7uFSyan6IgfuQx2jbSOeSf3
1kYXHi0+hakp70nW7tGy0Sj8VAzT2SOeocRFLDF5OR7K3OZYKBV7zCxNRFxJ4JW1Q6eAOP6SZ2+p
c0gz1nktX7kW1Yxl+U134aqze258RGsV15N3qega1G56/B2hNsEFyJBquONBaSwrcthiEgpIKmGN
AkvjLjmoVtKSZcEHFpjkWVkuMgHsayULC2gajRgyZcS2S6pZG41FBxOt9gnb5s0ky5y5tASlPJ6f
LuhbnPEgW0+qL5MqehKoyluDZ65wf/MB6wuW/UgyXKmewO6rdc29wxaYuOYuJTCohnnifIoLBKf4
R9KC4NLGPnqDs0L8iXqoXuqhe7AMUjWmW8XeqvFCswl9oGlZFSpihpg21imbobVF+ZvFTMKs7113
zMdP8we9vl1fi+SL+K/mMhY/HjovbuameAl7ie9oqbFbUnQ/EOrRDGjEqscIqyUhj6PmndUdYcEx
Ln88/VTyNnv61RM/yfRXj6uBNgnXKdF1YI92F+mwGtttY35BP0bdl4uWRmS4ZGdI9miVDvkGn0vZ
RxuEybVDsoLMFiYCY4+jNMXb2kwdFmaEAO7jP+EurLAs5J8AEOytXdw/+vQviHlBCPt98A3nYgu6
yxsJWgZ1RIVkAhWXAs6bdFkfUXSacfhuxSl9uCdWDI+oD8OpXhoaZKyZ0ieUQIIWizhgLtiWKgQD
z7VZAUi6n3b8RhRHPT/TKoAJFiDTwBzHC0djVaBBXsyLmoUsMqafBBwCmn7RypaPhOmFnoUMWltH
9oRiI+u+lDdFIL5WcyBSckW5ZyXOQ+CB4apDqtQ+feKA56aWM4Plm0Ygu5H5sTj4JZt0aACfhcFH
bXDj70u0vy7DQFtwMQ/4orR5o2fZ0kF5Vf5TWRKF+NFD/SnmVNafsUAT3MJlTNxSaAJRI96JkkVN
4r/KgqPOcSNDb+HOL433Gs3zR+yNh4i3oEi3FQkyDiONPHm6h2iyY97TfHq2J1KSeIHHHuDU9d5n
uQXFUSUiC4J94TbeM6IPUw/DCdVS70TwHgotvksdJ6zvEFOXF1tdsqhatskgVa0bAmZEi9KQKGUU
cBpWt4zQPCevDl5DtUITo4BNXuLyroc3VuUs/PSq5yIKjr7+zwYFyeZD51DVkIk34IiFhWizIGwu
JlU/kCS+QNPjqFRGZkOP9g0o26hW5hkHFXLysGNVSgWafLSGBJMyphQEy4Oytd6DMtooubGB1+Sa
Gc1vaQ2U5oSkuxC1ioA9lgfpFiQvbmlJpQP9uSAvA4djxXHrdQuPyQQh4SYVDPXFCC3Tfte2u9Ej
eOuk/UhJy9EZ7+uGUWo6yPmdmJxVxBQIZ5ZENInBNGWq9ReJgSpHdPYNuXqcBUuCN1K+J2ocupKY
mwYNo/UQbKZag3VHQkvG59Jb86Ateo1soeB5pql2evZV1slAklDFfcnZjDhmNmjhIDRjDOGnM/Cw
qj7nln+Ya/NFJnONJQflD11ZmpZdWyO4aIr3ief3UpWIVvxHAsl3r/svUfcoo+kSTvZa6/MF2uvl
XDkHSTif38udITw+ql2fQ+K4BIDn8OAYjKQFiNCfZrBeI8RDnVgsHSiUP2MPDRNajc7x97KfrzH1
xiLZp3mxiSrYXjL7nnOYx0GzPqEIaQtBd6Y+G5ObpBpAl5NzwU5RoSmrXGpfAw9PV7TLJ6QEWChi
e0kx1jknTPWpE39FJ5e43ja0VOwy6zXDX0oRlM0upavPK91EEwLw4gE066hDm3G6BTsQQ0kGFNxn
km2cwtv4TFSVCS9aPhki4jsHs76POR3W1KZHBLYmY7auQ6oH8uLg+GS1WthEbYFaykQLHYOjGB8t
HdO0xY7jMWofhnEqtVebt7v05Upr5VHDtjwB8KnEsgY5qWk2h8z4dVlRG4/JtTyPkIYRp4SN+aOj
NqU3m7MzEbrb3Ofuexreasori1/+7Hgmj3oxZ1c7/gNMxlZu005Bj23dP+tIleV4JmqLVj0ICssj
ODQlihejrsaHJq2VDeAWanwMCfclCbDD7DFF6ripaYCnXtAsomfbeCUbEf2EGTETMhDleGaodLy2
EHPD8KAa1yRspXUvil81s5Kp7j3gRi71u48/TePsopQyt1DfELsQl886+KM33BnPM2pt9PLT47sx
nZvDKSUSnmHVgYShoV7EHERW+N5qryXMGsi6WoNwxpzHexzY/xrSb2VFqmaU5huLjg+EIcJztime
y8b4QlzkCZ+RLX+NQ9go0tqLPVrDdrHDxs1C2RHF2/1I7dTWcmPAoMBtnzX9dSZ9pq3BMUuM3Ka9
DZJda03IcG9aqO+I2LsUIYNQhq4CPtIBXILdlAxJTvonK42azJYjz6cSttmTyL/hCfTBMuPA2GVE
S/lDfg3hE0r1rXAQDZCVA532LgXZ1lmz6e0mUnLysJdhCkupDwMv1pllFKQsxCcT5LHDuJHM9iEm
Q1XHVD2kI9yWPE133Suo28rVJ8p/Ea7VVRMUBK+zw4T+yptI1sHQJmJt3+Mmc7Ea62hWIr4bArVA
QXdt+hn3xLIyvkIDrJyMWAQFtfC9zBBpWbRl4Rnoq+3+GP7hIOylYzBbh95DSsLkYBhl6+OS8ZYI
BJaprkGLvLfJxPaJkmHCHQj7JAkzajmZs7k81M10yYbp1WziLWTCOijHa8nhkAsk8dsCWD32L7F/
HSJ9CcXfMW7jzcfP5u1bhNtPbnMviD0nZgDTbL1stOAczC3uh4TrwT8g9aFgjIKWkCCoejxohgZf
16186yOR2i9d8NSSibcCtWjvEnqCRt3j2MnkzZKHOWgXZYhbn+ifUPMI2CC0kZdxDDwOFepCObfJ
R9Q4sKkpI+9Jv/dGuBxsndAkRkPAOqEJYoPjpwZ9KeZr1f0dmBUbGpa56s+T41piJ8amLtpj8Do5
N7WPW+bd9eVTj8BL+hYS5UcO2O4Xd9/ibWBYmATbHkQaO5hLlVislxe4HdYClMhLJblHCCDB0ZFt
9GeGyRrLm09LpXK5JVDN7QiaFPHNY1iN8vcSaKzehTB1aUJgOOM4dXw7E7xLeR8C6T9l3Y6qr96g
dvatdcZtqibP84AMs25OXnclf70bSKZZJP7KjbY9um8XCRUruJvebWTYGV8nZQoqgjJnMgPBpk+L
6FmeG3Nah/EuJ8Wq/uumX3THVCLnjBxOUG8c1FhJ85fqv0qVS7zgqjZjFIjpapAuNyofxHgGj551
sRx8c63n9nqM3pBRL4Ou3zeevkgACd20BTOUZxuJPVt3/2XLm72XkU/BcviGJfkp4kpwWc2ncYc9
QkO5pkCfIueCxoZVcCvUItixEtEZAI4Mn6V8PAXnnlK3JdaLw2k9EUzEP5lsGrQUrqNgXjc1YRVa
s7EYek2N0NBqNYzpvvQ0IKFOZbE+l0TCBfehnkGg8g1Ic80AyVWED7iLrxMktE5SHtWfRtU9j+06
r/4Rd7zI2B+4nl/IiiThwDm2gBB1hQmweNaAyRMGUFC5tUXeUx+eDB15CulTiA7CGqO8S/vF8DZi
xeHu3BIJsitAxlJ72tgY5ArrpwoIu002pXuaio/OImmVnU8X04rv8akB3+u+Z+1hieRZd0jqB/TA
Zyfa6DEjYUiidik3kjSOdNjb0cnLdaS47UbHIpLRh5RlqJr1k9UQQytC0LMaRqTVv20KHqGBro1T
ffFUYpGoerQz/oMU2oL4kmRkS9Wb00TnGOpu0MDyxSm057ylRZevmOmF/lwVUbLuCWNGQXaKJ+Uu
Z7ElVsk0LkKSEGsj8ASQYrwsQa4JTTwoWzaw+dJiFKqIokmi9WggfNGoljfJ7Ej3wfhcI8FgR0JK
iEwSeVYs/kurbAfrWlvpuknkGsMNMjbEtDn2a3rndOQ+xjmeDeCxj+lXcRBWj6Ae2jCRK6uITkYm
XiQ27NkmakXGQLJYLp+0VH9JRMLDN28TNh+/7JaSIMoGf265CQTp1DYAoPM7QlLBwmGzWiIpXETQ
xh6KIvgJjbsA8BFtZ8Ue4WZ/uDjXPtpOA+95hALG5sO0HZWZ3O2skr8nN94a3OMZKh7ZJCcTBkgQ
pl1PaKT8byVBpwfVYsnzZHC2vXcU0gpJx8ZDvNOah0XHaeVyHwxiAGt/ZOW/HFU2Mq6VRNb0L6QS
QQnNHnZOtYYNVwUjZYHJCtAJWT+rZAWH62NC+6UV+ola0mWehXtZ/5vi6BihEZJuStj/X2BdU8Qm
0P9o118c5hmNom/uya55gXReqBCmspULRS5XmrVoMiyBRFlRrBYGJKu2a7DE2cWl2r2UPf1LIzc+
97zhckZBjCn01kiN9cyHPPR3BeR6xFar2SY0ls5mdqdtitmlJRfCJp6oIncsJf8qVDIF6NL+BbRW
J7KHvAD8FLQ8kwLXRgtsrdiFZ7II62PFFt9SSUKNRiPvJFkBpYnwGnNNYBX3CAMFFLDoIgiTWz8i
uDHdPQhQbiIzq5Z6AmhCVqDAaS7ci5O69LTidtdfEznvArimFsSZuPLZSy799OpavzEqHIcYjzbs
1sY+0PJPSioWQ4UqBMS0+jeiQK7oAwpTjamYkVRjF6eaRZ+sxcAoGt9zFZFRUH/JcD+FK4C2EQsT
CovS/WiHaWVov6S4LG19Aj3h0tVe2zndVBjRAqK8s3cWpkrrYG52PCxIQNP+3tM3ssEOnsRAuRu8
QNCZZGOk2Lnox407Mj/7at1ToqwPQD7s+Pm9txG181CK+qVmJ1DRSOFEKyL9Zj0rbozGkEETLReL
R4eM9VyDOSlArzALUgfo0mW9qstrx/3eM2BiRPdCAHSF/fCd9mcuganqlijjVYKIkjcNHhMMLxRe
M185AvQfrnB+AcKr8B1KlamQ8TvlcJuUmnOt4t2MJPIH1yXbMztBroT1UVQJtNGwifEmkmOmXese
AL9eKS83FUdPBkNlN+wzxg68+lUIiQV6SQMBX76zaTn7o6TeasYG482SzRxJTM000jxRhB2E9RNI
IgP3SPAWwUnY9gw8rVHKlTslix4NqF9d8AgCH9iI98I5XtsjAq31DH4pdaZRkk5yU0mm3jXXXvpj
uSE0hfefnzB/RuaRSRHRlH7Ke65uUDYmXZjJ77kh9dem7AqJezkfKzKefdZzEf3pBW94+zL0fzoS
g8rU9gnD5siibtQcgb651zA2ZOmB7OIZ+WaF0lQZ+9Lg04gOdJ2vNZbShrZF5D5MXsqdnCAtNgrW
juKoojpC0wOIVwNRuQIbwOpBvg/b/dIOwNj0vzCVLx+E5i4cAB7NQzuOEFB4GE7QIoZuDIk6UgN7
jKGMLHIrEJNlfJc+v42oPqvpXX2bVn5mxV+oNARh9NvRsnZgHzCfDQSL69DzwDEHc6Hnd6xYkpQE
X/x0NJiQtuETXc3VQJ8DJZHPARd/o7+HKWnyXPNzsFJXCVSAWXwC25X8NfxxS7UhdmG9MEws30GD
mqISK6/8Z0UfOkcHn7AgydO+OsGaxNPIxXIVoUePhw0SoiwAI0BclQSfQfkreG5NQ/FrwVawWnIS
8OJGBFLwVEAZ8eOB47Fgd/qPR/Zy9GKyO8O9+3xN6nBzGCx661fjUcAFRzaisRlmi3jMBdjuLqeK
kVeLDQlKcOS4L3nZbN1YCNdf6RCWE5VkSAH6ArQ7IBBl/POClRpWCOt6GokEjlgTGzoygm5jxeOz
4VzJ/eTtBX2Y4+MI2QOJsJb2T4csFP6tQIsXBGfN0jY8KhEfrQ0uKTAQqrnH7+IVafPvxIItRqhi
LawvQmSvdWPycH5YTCYGkW6VSoJCJCxS63nwp5PCwfUEbGma7gAcuOTQZBjmsinjA1pYwwJmJ4o8
AlwjZuc4YD4YOQDAfUL31aJCy8F42JDTqTnikJCVa/rMZ15V7LJpXRa8zpDiT7pZXQpTvzXmgADH
4xKpNqOcPqKcAlQF5TcGtfGEQsbMURO6rKbTCfVg6dF58a2oWMqwPGsF8k97Wg9iKYKH4WcbF/d5
hjxH2rhkawAZ8m7RO1cIhpQWk5BZXu/GvgYJvWs+qGjCyplddcZxpE8bRNQ5aQbmtZVs3y75tQGe
hbbAXskwZzCTzQPdblRRJAbvHQMcnmOcT3muMk2QADC4wG4qbJIDrfWR+hhQqPV+csP9qBu7XlA/
XdYI19od7eCs7yaYI0XCWV7svQp5JMWpneq2GaCr+usQ4+v2IPC64v9hHwlhH7waJdyFFqaXVD5a
YtAm43MczK0/+GutDt4EZjrtHcc+STucOz4/edw62q334a308p1Oc5eBvXZuI7rLgsYvluWLIGCu
3xiECfZhD4LxqwKqODwBxOeuWLuSPi8JemI33dGpkxvJiK1lfpkGatmCUYlERljlDOsETLX3HRPb
Lzx6YZgxWgIhBOOSl57IMLs4A2RzWuKHCz+qrn9qmr9pXAqPjwB82ZbRHkD0LZTtWkXzUOBOnJHD
cKIpgN3k1aP/7Zh47yn4No/rqDfLJrE3/wUcaN0pjrBUWdhVfyVfh95MuxmK09fbhz28oIsfs3Dh
4HpKyecVx55WYNOEcy37s0bAXgOiPBUHs2WXOtZavW4Im2nkZWD0wJ/36LkYXJTYPkUEJe4eaMqt
2xIE5/jHwCz/q5BT6AKLQDmAPaYf88DKqL0nLh8gq6GyMsL/icagI/jHS19ikhckQdzRadLeVUJF
g+pQpeYMHgJNBEvuMubZ7j2EQlTJkD1C2ImAnOwKsnlYQKC7Rf1nwaAH3xazpMFa27aPlO036mMy
0GayDsk79MNFat+1SANGixYnZ0zxl/KSaBZxcjirtPeJFnc3PtU+vmhKqEpm8bgGvsOPRT8FmkzQ
kpHJmVP7P0UIwd6zjgI2Q6+7TmL6FLHGxjhG5NFwPj3U9aN5Q9NB1C4/coCzIu7Xg2VpE+cmIajn
0VJ/HLi1sRd2Dx84gair04Zgsx4dgHZwwh83cq/6qG10AOTsYSp5Nf9tXrRokoxNq31Z8NeZT9Fb
DOvbYwArH6H+btvMqCTq1b6zwi2Zo6pICwAmGBubF7gU8TrWww9N9zatbtOjRy8vmzS/KhnREHb2
1i7EwRJCLejJJe1oHO/zc8BLQYQpaZefCUoHiZokix+9YK6qz20WrGziL2fi7WxugQnJTW/+adm2
cV8SyWeFr0PFnukGV8hMHn6PdLghOSqWA7VUxrbpxt+G/TKS1haytgPRYRAdLcgvkAKoXUaBhRG8
x9m8KlmjE1QOgwzX5XutoeYqnxF5YY5EkFO4xCQ47VuUc7U6VpYvyDydAa3JyoOHFUa3mnLx3RXB
ZQTrzgr7BXFWs0pcCpsdfmWpIq5an0i27tQn5bmwrUsFISF0Y1nzu6eYybJ0oHLj2ejDo6kUwC6R
S/7APqKTqj56xE18uwR3dx2hKam2TbC3DchoXAwnjWWuZfLptwInxKrwNLL5+WA0WmoghTC9ruoE
cVY5mPQYIhnX2xdCl4G/+FxjcRb1m/pU8p5iCA1uKNLdPTkcRIxhfnIL7kdnV0FBUAS283T9GcPK
12j1bPP21g2CfUkVuV9V62SgqS8OvzWrWSG3kOhPAsMhMwJYLWyuakQJaJNym3CToU5SVMd/X2Ih
z+NAGWVUH/TI2WyMbPpIQ1TC5bPXGVttLlZWab0J1kwthBIgrqBD1OHSGoCQ9Fp4N1Lf4dz+5hBZ
ewUTDxLlu8+J0Xzo3cMLdPpenLOMo5MZYqksq32hs17rEeBwvOqwSxjdiLpM3jQBy5KdS3hZk5kI
/pd9sGDOvZXkopaRSy69Wsz3Itt5j1rjgiWRRc9fSlzPQfEgaZDkr7nFOm3NzFePysJry0+aubAb
IhiLztq0knBAkh1GDYjKIw3i02mRIVpMTQG0iHC2Ito7yBw8rpDs3rPfspvQF0afQErgUD7EDPnG
0hom9RgjFGlV6kNEItZzDdks2ZZJbMeOW65nTSLnRsTmEItDhnVoLVyduXe61XiFGoOyoB6mGgzb
4dPhCsyicFFkt9DCk6l2a3TCuk24JZxRO4UvXUEuJwOZCTjYlCkZnSQnCQlJRhbWmH1NzFJu4K+w
5MWkiGuuz25DWSVKjIjHTpOsb+zDGVYvpJsoSGMiSmqSdGKUOxoPq2WcIoFpOvxtI4KESkyKJ88m
BhCzgePhdB5zYkai4W9oFSt0K1WxVTmzvqcrRfwoMIVyM6DjH1WAlpFoEDJwU65QOIe8vhqmxcjo
ka1Fos+1Iw0q9emDGEEIcm2xY89YD/l86siGYJnajSS+VXwzc24QozJuger5LNcOG47tXOwQbSKD
rkPBgM9dchwGbe9k1YcVVM/IPBdKcWlH3VuUPTsqrZGojiTZCOLYqhgBvXO2xrspBFmIrzK4eS0Y
/dV4EcvAeFPq/9rH1oBbDaJu2SGj12k0KrHPdtxCnn8QXo8QAJ0Wpu5ShdAUxjofsN13CNX98MQQ
Zhbtt14ajBA2FY9Iuq0KL0lhrsgV+6owfHu19Za37EUMqXkwLDKpsdCRZB4w5RLtaF8FLXgTbWso
iES7rVqo2rnfzu25I1/QLmnH3Bp5hia/PaC3oyvjw2TtTMO7aC+Jagx2jCUm+pAQjTI3D6pjzEGH
qrmHIevY5opdgTPNInot1fHw0iKI7bgbDf41zU4J33b8HLkkQhf5XwRa0SU4n+SXO72rcDev2TUc
LLPwl17A7Rpp25gv1PjPLJKeijogvQLNfhDvK8TFbtqv0jE+leWZWPu9l6mjmyO+HRL16zyXFCtQ
WHvWp3LfS95bYB7eI2qIvFXneITyYeILKG5LLVIpWfJzyMlJEnJsswOZ/pszZOTR9GAo4yWqW2gj
AnGR2dnhNZ/NLZyAFW5NxlKPYASp9x9Vma6jV8Mz1wLzh5fdMxVW7sK3W/kl1ancMbfQnYzBUC8e
3HfbWv8CkBpCL/30rRHR1oYUnu35agcR6UHVZiASpiw+bNc4hBLlMzl1hDIyE4APaUsLDiWOexAS
9EfFXzlUl7QovkWOxpnHNcvFS1l4W1Ml3NEnOZg7vJBroqUguN3qWmeEh3rdiWq+JX4YK6F5c4Id
fNgCWYFFoFNv2Le6s4jIeCCYI3sHh5y+7JNi8a4n5jpI0HYJzX/0UM/17L95DfKV55hcITf9VcG/
hktHmSirX69H7B/07cWo6UpBlpHozotKKqNjhh0apEpbt/FHJ0fExDEFHrfJfG/Ybvh1vPTN09B7
do/e/a4RYQFRE4kRowd3SPb+R7oRruGn6UNhMKmGWKN5ROriTTE9ROTu8DaTz1cYLrSqBQVcsfjA
zUX/EvOOBLbMxCH4JEESaUhzSCgm0PEDmS5yfbru2uG3tth6/eQtTl/9+RGC/hvExctxR4jcEyQr
EiNBd5iBAHpGlsLPLksASXRrETr20rgGEWUH+ZFNmG7aZW+Fd5tN6j8mJ4E0oiAuximmUTmJmTTV
+O4bJAdVu0MPTPAPiSrOuzCQajOAkfhP38d7nmxtsm5tTsUA+T8Zwpz76ts7crKI9q6rlFEimyVD
sh4jomjFvc1xvMDZVa8DXFuoVvp9yBI+wxXW45YwMq3+bKO/kDTQrsvecv5SRwct0Itt4JJskTnH
SLtF3qekGQJn09Igmwl2AObfenVdJHM/6ifzO7X0eyXxQ5+2/ngnkoVYirOl//dGOLgxMEm0ozjK
3r3aZMegDqdSDtd57NNcSUZHinYpMzB8PvjGngZS0Wl3uCVd+x6BOz4VOogiAqY0BM9IymPWXCvU
XJ7PPcd00/6ianF8PgBaLGee9smo3mhruDrjiCpCr2lp7MHsKfX0kodDmS/opUURiePzJGDKlN53
UsDWtBM0bcY8QXzolHzPMGxdoaOVJVGeZuuAJddh98UtVOVr0HvHZQ4ef3Mke4V/DM1Pn7QtuJUi
PQ4NrU1EKlofZr5nV/Xpky79hSQx41XnCKrzl4DFMCrWama0m60gChYTatLKXYNjreoJp8WnPBX7
JrhzqFjDTR8fhqQoyiWHTqwCE/bX+I24DgUBPNCMFhLVyp+hv5CFst7FHeBitU7HduOhq/XBtgrg
1tCvN8Zo7YwwIQoaby1DoeO/69Q9tCZtHdHyJzIcQAmmvgC6Awy+iDJqI9vrRDmQ09v/JL+z+TPZ
1oEcYPCsp/hroHYv5Wkc76J7iPLTLP1N0nxFCKVmkSNIcP+VEWCdm8krqZ8LKx8uRVyd5i4m2OrS
Z9FbmyCT18zob+7SQ60KKc0kejMHXA8BIXBmbH/RznPKZn9Dxj4H28SL86zRkqRJhmminREzYG/r
aCiMXWbDlCA3BHlACINBky+ZHfYi0X4VHp4na2H79H0fpsn/zy5WI9AztQC7wrASDgT8nLtUtMXJ
W+WN726LCPh9mj6qeI/9TSV+uZ9WCNpXOdWxBrhCQ3k2eJhMHGVSN58iRn9qLxe5cc36PTtii36Z
kZTGTALVi2/mIlQ0rzQfbOkaiFlRfbs8h3xetXeFiji0BidsZD7GOtuE3UfXzUujK2AmCLIDNNLp
k3K8j1p7Vpr3TJDrDpQ+vTYoY8oABn/kO2/LrVurJPyPovkkBbJuAWcLins1e2d5M06PL3Ccbt5k
ScWh9k2OKmgv8I3ZXaq+PYCPw6S0q8imzG6e9oP5kug55mXsUsJ7RAWkmamigkpQ6Pk1o07OpSG+
CnR4XMieyV+bofOSZtVDRfoNwSdYaJlgvMqNA3P9S2TcCxRbOhUtBj6zzBMXPrISS3GkkdLSI40r
XP6BaTv2MbQZm2C+kHKp+9hFTJ6MEQtlpsQZRKBGRb1887jv4E2m9wr/TEgwb96rNpLlbN7CQV96
bvGmAADVFzrOwHeLcIfAYQYomfnXhfXawbaZKBJ9WJcUtavDgJO3LaEYzqJpHmaKj+Kq+F7iDZ46
D+4mWKvfveD/N0qC85C0S7yYiBO4/JgF8FlivecX3TqsvITFqvjypWnY0JTk1BrsqZm7wdRI3Y1y
X3+RE77w8++mRD9dnmBEqTNKVfLTLjFamG1nz+S+hqEKeZGMMsVnBrgXUglo+gDFakoARYoGOOgv
n0dlAOOIjo6MsN6268QPzsZMyb2OUUlbRsCV/pyvJOxG9xtwKqrQecJSTN7WQG+QkxHAghg7YqoT
2gZE/eSwYGKC3IBosxlRJqHdrAGdqJe8hkiIRNhfJU0YqSRLj8EBdBCrS/86p6VqFlW3ae/wJya/
qtsxw0aAMauHt4+UecRNTxJkqUXLUxc1MSfNxeg9/wlB5N7ECISIyMEU3D80OyCAscu58KZ2qSlF
iJTFb13Qf9cN1mpoiPAi489Ku2Udd1fbYs1IRfxMqgzzQMNGBZDB6Q3/OJDoBvIJtENAKdZgz883
eGUqj/ifDggUZ23sXeMKL5iQexqFIvQSLdYXe9i6M5dWgU4oMf8cm4++66c3mm+BNjQitSyExegO
n6IBqYEh1vFUkig2OCxD4P0+IOBCPCTzkHhWiD4E9ohGzb1SLEXjl70Y2Roxyk7oQFkEo3F/CePn
mrAHtKvk5dib6dial8HZ2vVN9v/j6Lx2G1eyKPpFBJjDq5WzZFlOL4TttplTkSyGr7+rLjDADGYG
fdUSWXXC3muzLgs2mACiiAWkaqns3aTxICTUZQRRUXjoLSMlnwxFa+twhwOltVJxL5Kay4zsYcIn
sStT8/bPkz0uE5Ynma5d+5A1X5Jck/o04IW2huYYF+MxqUB+1CWoLfalNQeze+OB5td0Tgnz4MiW
3PAk92L2C2a+4s6kJeHCK4znzhyvMlbwoTSDHkenhESspEowwKrDC4I5gN21L65GOn94o/ZeRFtj
GBgRm8PC7Bpi0oNT7AZvjv06pZuMqVuRhMshHumu7fhfwTXrf4wZshCoxkthkyTJ5N+Gi1vZ87uc
oCRQ0oj3nhHCa0FKce3z9LHiHpOrgV+pGVEX5z/q+49Yz3jGo40SVA/WpseVia2h5KSp4/bUO+7P
yI7BxPU6pWtd5D9DSqCEn+HsXkc6WByrevaIZpAQuouREATWZ/lIePUqcvj+Hn3d3Bycv1xQeZKc
A2IlJuenRVCdy+dRj96lRQwCC2SoS/4+4zapgcKby226r2Gae0W4tHLxV8BZSWcwgS8BtaDGm2j/
jmiQmIOi5ktRAaF3Y96imJ1xudVtajGcz21TXRCDbyIWNSxbl0Vl3XXzrZ2gwxgEnFZ/Zr1Ffdcj
3lFQTcnawMdqbe56ygwruat2d8zsLRJ+r/0jXv4J6Eti7hO0+oY8AuwNBf80aIf+ty8wt39HBcUp
A+VAkqcBVn+M8tuoW2e3Nu+hOzNOSF7KGhtiB2uzK/65BJ1D78N4E5NjDcFBEmdTsKPwNoYyBuW4
V0ZSYkLktUzXbkWfbrNA7tKc+SAKjG5wz3jRluPMDqwHOkgnm0RAPjFcUVVPp0p7ZcUblzs2d2a1
GSI+i/bbxLuCJaNfvJShCda/OnXBzRMCYw/UZ+oqDZDjxP7DKlel597DGqpfOE8fIkVe4ln72FEG
YfIykHo/BsEkoBEst8XSd6KNY3oEfU6oIL1/hgTWGtwb/eKA24Y1qoRrJQET3tIV/zSGZooqxcbF
k/ZKCVYcPsGon+P4wD+LZFx73TMcYfQT8NeddO+gpdqPRFUjPa4P/a1oHlZFYAxuSJPegDm8aeyI
kq0onlsQk34WonlC74yWrO36i2RR5E0CY+rHJC/mCOETjMSMoPEAbItMcrGJ0QO3/3KiEmjKCYNA
QYuU765n1DCEajhgBKB0X7sYz1N+7lmyKXenqUuggPyC46dHPRMrSYVfI8MnSYA0hafC89Y5roA8
0L7iqNykjfOIQvTyPQ8UesSYsVTnyaWL8KFvso+2iHcBG117JHMISnpJC4r4pYuthddtAyNdp4Gg
x4Ne176TEYoTXrD2IEOPHjnGe45KhIxjQzfW05hvMK44Hm8p72TyMWgAdr3mOFfFtXBq+NWlfhWx
+W6n/zIzIv6B314HaFxr0ATrz7z/84qDq2GoxYGc22B4wmATCN6b5mij6o4S5JXzgPQwB/CGsrCj
EKPqjsefAbepaIKDcHO2edBk24XPT2n39yBGPzS01CuYVozPQIMrSk4Qka6Lmu941jf6SL7YZC4R
giBA6HY5HZac6c4xliEqvND8zgZBuS2twzu2nXKAYpSwIvTR6KkVuaeWnNprmOa7mfaNR5wxNPTZ
dJeQ6GeCLOlxDTX4TpmL/IuaftWzDLAahcDDg4ob3Q2/bYaHwFLwp2SLBYKiJymcgwWjr8QFHL7F
ffmO2y6kfceP1iO2ZnE8rEJt52DRJxMWgeul0O2DoZ2a7KfVkY81x5xrI/WNJT9b0ODkZEbcDjDr
mUpoI8dwetR1Y2u7yCsZhkrrO8e8nQys/IjjCsAJnnufB4aMlARWqcSPm8p4iSiR4a+HroXcA+5h
Z2yew4Z60rLscz0VCMnhvG/dkuRcy2a3ieQPNgpJNLorTtCgVmmYUHuN57Hn/xz+jiz9bXU6M54n
Q0Ybn1MgvMAR03M8NV95QCZiZF9TjJHUC0elYdBnrrgeSzsiGgDXVBKVIVaOHj93TGAiK/irvGIp
nfWkr8P2vXRB6jAgNRg9F6jMjNFBvITLzGlXfGJAAN7RVVi++mSHpxJbLLMWl2EBYwR6g/hgIPFi
NS/5iSr31SLkJfApgr3jHOe3tPw79ncWSvLVUw4+uVcW3STVduSXnUY/+ee2jD/6TNv2IGmbjS/R
3Hb9NkJKMxHakPFZ56k6ySZZVg7gLbYYAT1kXv5z8DKMeXesuabH0vnC7yWwJHG7IABQTz4QD+bG
Jjo7HaW5uZ0gbzFY5pUCS1i+qXyFSmDBGKDVxdhr6ATku0T4yr/NCH4CnLgJJVEGOhwWAhYRjr17
qtnLmTm5+1PPC01AlxYravUaAxa0KfNehftCZTvjWxCYP7BdF0utgF80f5Hl4AjMi/ZW2tzxoI98
+Ha8RZ1z+R86iwHHv6jHFk3rkL9bAKU8mkFbKdv9ZTVyrNI5OZcOQQLAWxAVcfxRBH9dj8aVrGvx
UybEcb+wNECCeBYk8bmQeEgkmrp4HcAWZRIAOusnoSTuCSHwTaz9ggACX3GxwhTvIc9fMakE2ScN
t8GUkXxWf2X+zRXHOmx3SUsPl0ybKG0+HVd7ZvKJDMbb91G1qaN4LXWkxQhAEA0Tl7aowgyTEElD
DvVf2xNp/MYUQLlt9DBeGPIPbLaqDZAI2973psTjKksMgeAHvoVbkndBu7TGmEwwE/w3ohjFtAIL
8L+Rd7ZorD3yOBNMD+Y4QEwlpjD7rR5GcJMDUuMFumDqBBQoTXWv3RWSSaMlFnokls587cndtf/I
sB/Mi7LvOgz35npC0c1hUh2yjoUWWcBFtizwLEtPkMr+qU331iaUl10TWZzdQYvwh4KE2Fb1X57m
y0REzDXtTRCOqz41CIcGoc1kO0P9W3vb0tt2/GUJGX6OrIH93o4Jnxf9S/2LlrQP3Sg2TtIupHus
exJ6i7cuOQQsClzrlHJedlX1RmbzEJKYwUlraneDplLpCUI93czm/P9oF99vHB1MhddADd3z8kUb
3SIV9QvLfkucWfvjeD9hh0vX2OoiRr0I1ZioRH+KyLoh2CAMdnCLEZh4PwxECV8FO4aFpKIkExDU
daP+Kni6ah52sArG2eLDcLV05SU/lo1StqpPNRPeO98schdKIOQZ75ONU7xJSHs+K86u6Pez/5PM
8mCq9Tfrsha8hqUDH0bT7LPS0TTsdbBcfDRP1pjty3HGxDvsypH30y7+jKD9dNmHqeXArEyX0L3A
uaOJjC0c+CDdQeQgvbZROVfmbnKfU/GatPDCyZjBkaaeySJrl4j81iiZliCNqQYpKatuHY7vvn+a
YmZmjM3jwNpaPus0F3ssjBB7wEhWMt3Fx597tx7Bul9gabXjdI/Yet1yvlpoxbQZZlqX3f0J3sOY
srExWbahaKqOqpHLeR2jgyjEJ73KtgvNF9+HGOVXwEdTKCBfoew/Q9vZRY291yL7FUcoXJS/NthI
tIm6Gsp+K45SCiKi1sF4uOHdcg8Ax2JdHiYsvnPTffjcg7XIDz0JgmFoPRzsaNk/lHlMsINVU+kU
n3H6I4LoBgCR5YBOBvcocdYlWxkkP0xvX1Hw/zW9caw6fTugGi0DmAphWawrMa7J7pQ+Y1MH8YCM
fuWI/yiJsCP0/TpLflwL28BQFajOliXhZxkay6aF6lmuWgYearvVxacJnLDN21FgbQjsZAMiiXob
3VcKvsgNSLz5ggiiIc6o0mejLyg2gQVBBOHRzpcVAuUUW46FnMtS4MgQUFqN5otTtT5y+t/0nIgH
/Wib3+P8rkf1yvHZ4aDR1tD2ZhVYFhJZClOuJsh+LsiDyd+B2PfUaZ3ARPKQnOHkDcgYG/iYHhCS
uPxNcVYkZ69p9mICYVe9wW32Bxp2Z11a0KNqzzqLwt4YAnBlj1CKydqIrhMs1KKx/rWSr40hUTo8
DKltGlh4/RwtaKYwSy3C4lPiP4lDzvV6Eex5PlO20nnc33R4qXoKuZ6l6cQSPHv4woLvwPZjHNZ5
rTE2B0hMFNY4aYu83SEMAhuCtVqFqXYs8anN9exFwTL7/MvVIJEyI9OL44hOBK0DmJ40sFa5jhe+
yVgIFOSDqYFEfMixtem5pNHBDoxsgZnxnKPWSf4cZH8u/D+HLIzR7J9sZc1v8DHgTzIRN9WvReXu
HQJ1GnRRLuUpE9GF27PUJ64hV0YTJoyMwQm8l+V5hoQCCldC38hJSHZQX9ts/kF5Lgo4Rbn+KaeH
UfrLmlzOfeazJEJGVxBBkXyNVfeR84+NZIqONrtUIYaavH/W3fGUWyR19HtPq16jqt87Tb2uSB1F
fbjLyVOYQf+YMVbOhhoeFmEOkw/nswXkUUena/12Tc8QtNjFtJCdl8ErnPmtFLTb2lXq5ORRZnGh
fgVidErqy6Z4q+S3TcO3j7kv6RAzMlHqfcO1jnV6PsxyE5ob6a4CsUlgIRkEXEJcMRGbfEh5Tlnt
avQQnvVQl24Ea8Lh5YapiqeNwulbZMW6jo8+8mqAfvUh1N6E+xNC/i0PAeJfVPew0+g1N/beZ15o
giZz0SFPDByK+i8prgGTgJLVEJAhchxbb4lJAU0OVuHyFY30wgTdNrErAsfWmuuRRSxegjy7dfIx
OienfQsb7XU03XXFIFPzGcrm64FBR8HZpOnh8KSz0lWMhOSL/bcWnnRmZ3HRHyy/OWj4zOlMEjJ9
gu4tZX6iad5R68KdGLDfh5J3TkIQeQoorTI2lyPMQLVnT5oW8TLtIgruWViroq/vIT43uFLesGJf
YY/jZkQ3QLYrsyv8AjChCibnzBG7aeGEZ7fD6YhtZYgdYhUz9u/9YvBKdNBUf8axExjOlYA5AOsm
ozendHdky65KB9Vx37Z0tej7CSVwaR+I+ULaYT9pnw4ASyRV99S9G7Sx3BfJZ2uBJkUdJ409wZ1Z
AXjgIM0Z24ZRrn0vYT/66Ihv1937oHsYowhl4ccOeaLsEgUd8yQXh4aN1qjChgwOp2D8hFa6TyDK
mISNfDV99+lOd4sbVa9vCXGCZjgcnCHfJhUAbgJ+meHZTNv3WfBH5jmrTWNbklnhVPjD7XCfhvNT
5TEoEIG9zSHTjSmtTeNfA0o0LBpUJEbpbnkmKh//U4DTqdFgVqGuAzfoIfmwGP+QxDOmiBHAqqFF
8ojCLLH0cA21KP147bZNLOnfdjw4pQcSlwwGFUXOGA2BTsLAG5dswbZcFvMj5GUpY3cfOCdtADxw
8+pzF73nsUG/Yq1lbD4ZN4uKk3nw3nYEE71qZRn1NeaxgHK9tltP0qG5S/XsFBP6NeLQTVKS0PhJ
EOKCBDK46ln/Z3WKEKHRfBkwV0isJR+vMeK9jfhLIiND+TBANqo88Uw7pfv7sTF2AcGlCZeDix7d
Ju5Bo/la12qlYtgHO3D+V977FoqH+ZizknScjVp2AOLr0zMyJav4NVieCwNi0dYc4Oum6zF7txgJ
eezbIyJPJrmT4yVXKCm01s1P21ADMVPJn5VEwoyfJZUDw9wqkKukbU5Fy/aSPIk2/0ZBSrupNo1K
G5Jdu4HQcpvdn/LyqGMAoqmA7OXYHx1n1SzKHYk+Kx19+PBlkj/vQuyKyffRt475W3h4VmJuIV6I
NNzxNkfIoIkNhKV8ykaVvo2zq6Q29B8R9ZKgi3Vwp5sCMceas5sRDCkGjG1s7hZr8NYFqnsd5kE1
D3+GS1ENWYgat9KxELMCr3ilM4ZxhtzOCuZDEGRVL0y1MGq65yDVeY5Xha9vRNacU81CiiCWdauf
MhhEnThGMiJcJ8e8Pu7Avzzp0XOmm1utRxZhShpaJDAOkwlvMv50X14Sj3dIix9gp0P3UQ0XjSYc
DQqWHg+oqU5qhv+sI3a0fNJofkbunaD1936DF8w66/AoYkvFbcPAZ3dQFvl11Lp1YEQ3SQtgxIM6
mBz2MfWltuuj5+YHkxMsCbVj67lrtxXngsWiNX06nK4G2rOoB8hcYUg0O6tfGN7AgzTR9swc5m2P
G665B0JgeXTnnYeYf4CNMhrd1ke0Q0CrfxuS9KvItOkpZqVYWT66vxjGkU3fbmbpq+f6yOOx92f1
ihaC8aenfREt+6r1/WYS7Nw5JCwAwObRYD5ItL2h1ych7JeYa9KIzkXisaZFlyGSFxPcQ9C6K4s0
bhePTT6Cdv6NS6StuNv18De3uj0ivKNkJqKhcFXm7oRi2W6y6xBP3+oFKQdaQOhLZfBFcEfBwnXa
sSo+pdxFDRJdPyDesNQOO736Hqxb003LYaDLHTdJ0W1G91Wgt84kPOuKLE6ELa3YuXpw9JibxbSi
llIM5sWtJQfQYP1BpxpU7372WiCKt+xLAoVWRx+Aj3ktbAsDmkC6y/vWF+PzhHNwQ6oO+vuEx8ey
7knlLWoZ4mjHx+n9ti5DrYmrAaltX10Hx9906bQivSthj9/Zx4HBisTxOlRi41YwB4DW1QPwC7Kx
SyR9yhvaUgq5DlMyeW/o+osA2sp16vljpob5/ncAO6BNr1b5LsxvbqTb7FuPsf/ruKRG46HP72Na
4wjQV2zEnNjcuJm1G4friLghMBknEofJ1nWHXYyx9EroPYA40GmWyYQQ81HBALAhCJFLS1elRkkj
xuK55UeqnwEkLOpAubVwP8Kzjzs+INt73uqoCU41sKMk+QtRhMERXXjsocjtarnZ2YTGNoLuVW3n
ixLjdgHbuJ3pZkeciAhBcEJpBFQVto9VlY7q6M2/DfviSWvWEa5Kx0T3+qsVL/jnnvzk9ddNoyUy
/xWaYJ5kh8OArTkv/7Vh0yiCtyb50QB6xHdVqro4RADCe5q1LmAQT/4RXHZdMd4EVJtT/CvzKr5Y
ktJkysCvfYmAbDggh1CZp/7Mq9/fjZ6Fillw3TeMRTHUNPOGPLpt3AJNklwf5ZE54PSGQQyHL35q
ExJdHCyrbATK9KKkP6l3c119W7XVWdqknLPZbQMbWSWjkIYSSVDhBH+68+Zo47Irb5qbb3UPO5C5
1dGYT1i3x8hbetwFowWlYPiI3eTclGwCTK/aNEQ9CZxy6jdO4wk205nxKZvmICFLfBpXqAcXEh1i
fO/JemSmasON61jRmkip0ToONYIIbBooyNI4Rrc0rwNfbrzafe5bf9MmiBHjD5thUcp3YUMkL3jt
EZaq+dLciSWSRIJWXl22ZcX/wTdHtRISKKhCFuC5fNW5E2zge3qEEArhSx7ysRmjqqFfjzs/Y4tk
okDJ8l392iAjN3E9jymNl/YtazxSCM59fAp2f2hysUocUpVZP4v8uSEfk5bh4rv8z70yagcri9Ko
xoWQsKtoClTWYn4Kvz3iIybgmf07K7PJXdVd/SIGdzvHYu0nJGyjr5qMiCwOyLWwJwsUPgTrUh5W
ax2lUdjR9HrH0L8XBkzVe0Vbj2NxwqHJyQq4zaC8Hak8Mv13yI4hzzXWWua7KkzUeZD58yDcbJJ/
SfTQ6tfKIrgb0hvXocnvU1bVCsHUugCBExnzjuJCvZgrJlTsJN2jPxw6DoMTtZAfmf+K5DhIBigM
j4xYXDz2lWXMWICEA3TET+1CB5DX1ZzZw7x1iaguPTRNGPpJb1p22XsSQRyIX5SPcUifLWiy+QvS
BvRa6ZdA5dX4CNJx0k6syCQBvg7ieZg3Le0qkgKcAwxJ6cZLyn0fSkZi+irQy6weqf7T1rcRizcq
qoU1uLtMMNfkP5uN8abEvCH1jAwHUGvpCgagj93Mn96ceJuXX1X7Foz+OlNAcA7M+BKm7xbDgzz5
a6yYHQJrDWQFGlPouYVP1t5yI39hK85dJw+yqX+NaNoNecthpYuj3o3sYpxDaBFJ4LH09EiHsfXf
aFAZgRj4J+6FM/8iQWFCgBxWHxOCrcGi7YxYeeb1qzN367ij9k23ZXMeSp+++r0MdDRMP4wlEDH3
CjJae+DPDPeumLfJxM7vbBode0B5rWqxry158jx363zaUbVXu62q9ndlAVQkUmjmi6ZtGYdDIMZZ
iU0e54uB+MBm8J+CCBEaatHGXFWUS5PYphRFDlMCJEI/tF9LSwHHJZOtXKgYof+/dC0C/p2mH6Rw
bjHIb8cQC6bhckXYDDrY8pMSQ1ExmoQp46I48oJCzBCUfBDiSvgpCGrqQG6a2bs2LkG+qIRAkZcz
cx5TnJ2RdqpQvYVTN/SLqLVbYGtO0610LTo3Ju9z3fYgdpC3taR86NMIcKK7eDTlc2CSC5U/43VL
YbAZOePzlxjkZVvsYXxuIWBd+tD6lxTNe6oVmzrkexp3za1HsqnrUFclyNvw2fYnAh8C8hRMNtW2
iV3az/2I6F9xCy2xVyEYsKvIlSW8er6VSN8z6Szm9EWRTiyNqDCma0nufOod2Qg+XksH3w9ZOzmp
q/4QvKv/vmR8lAd/fp4f9MJjJUgyDaL7QCOBCsJ8gCy83ymVvwfGW6dNSqi6n3prPRU/2vAaalsN
9EqQ8f1hR6Oo0IbzpBS9RnjRhfuXZHQJRv4ma3tTBNmht7D4N2rNCZstYYrS5ysvyLaasxafiJOa
YNODZLQqWGvlUaY3FKwGK1vKDjQmCEHQY7gF7JdmWrbOG46htCp3szOuVZmTmSCotfJHNtG2Gz+5
mnV2OGXDWlaaV5GD42+qvcBM5EHw9DmpjGOEc1GfdgGoBg1Cu0Qn3JjbnMBUc0WD/NQGryw5PHSV
2syf1XmnFuvE7AfI1XGh4OguEoMskQIecooQtdsMAgumfrLjk53cq1yeTPrCYTjV8dn2w2eeP02q
CI9VWf/msI3jjkQim7/6A6dLyCYnaO8jhaMRvjXgvcYkvlkTUfNM9e2c8YDvXLv8lykWhYzxMmfT
GexP74Dr8XDqkR1G5WaFvxWEWu8tb7PNCN2MDETihXCc4W5q9M3roN9csoAF+aQtoDuWpOCbDdwd
TiVWbuwuUK3jW0ovmDOfsH2Lt9wx913Jfnw+DjyRGDW3ng76EpBq3r5Lyr0KBp3kppoAZFpOsh0S
a1PE4TpkB+yQxdSR/xSPLvoadB64zi2MVA2ABedcuYjs0KHUIxkO1SFGx2AxqbLQ+FDZ1gRvUfrM
ecztT0UxQfNIXlP+hDzmWAaL125apfudmZsmiOY5YNh5RQPWde/Uw4FyZkQHFE6mcVWbBOn8YerV
J++a1aynNfOgjvpYnrnnMidYkuM3wwd3A7EdE84RFPceo9eUIQZe4yS9W2gxu6uhoeZykLPoJmCk
a5z9Wbj+eKCY0PC7GZ+Q9dYtvuMCF6LqElveK7fDaDh4uyYO1mTAbz0KDUiG8KZsVLRVbTPoYURT
4L2w4+e8LXa1rW3KYLiqvo0/CHI5vLx+hxSTTILPkpZXkQD7I3NIDDIrXxKrbv0GKN9w9CzxlpE+
AyNJ3W6Q50TmX9GkKoH0CprWJoC6HeKC64Pwlg5EzbB3H+Y1//Kt3wnLb5IWVLW0DRYxxOW2hz8c
kKYC0UnhPK9m/V3VGYeUedDIfXSx1ZbJCwItvtl+rhldEFrVtJcOo7KDjqh7TwP3mDs98IFwp3Fk
sLdvuW6Y4PqNSUSH3CYEhEdEHPwx5Yvnn0I8Mi75CFW+ZcBBfGmGn1IRbyaLwVm1aKdhFXTbEmpE
iFc4/+qs9MDtonTw3BqZtWfXaTc+/mEk5+1eYDRt/HAdSx6AggCf9cyj07vhMauICK1keWdvlLfD
h+gRJRvBgbuSFaqyqsNWZWubh4iZSFHL6F5ZcUbd55iTnzMGhzhirp/IfZDJy4wuImsfIBlR1TBI
hKhT2wmsMaScIwYM/9ZV3aE3qp3ZYtQbOhLi/P3UGazrRkbqP65+GuezkO88iee2qk4ZfTqq0mm8
zNnXSCiLF84vlo2ezY1v8s0zlJLbeRM1QWs+unYmkRFilCdBAWw2glB3RE9s61mbI52g6OtZ438C
HWEEU5jWNYdlK/lYPsbD/h/s2SklGOjN+srmBp9iumCB03TXrnlwM+f/B0aeZ/1die3TCWzlzYD7
0lY6GmkufBdP1WuSXljLh7NyWWtfbP/x//3/yKa/yJa2iTZv/cE+GUZ8xp20nBE/6BOWoQ2WKKpp
Pgj1gqXt7HO/iimSwLOmiJDzUy4iQky/qy55RA6jn6Q8RVny11c0ZGoCGLmMWsgvIlykpzd0K59Z
8DnyqYoaly785GJBz7rPRBzdgMs1+h2cYgsSYQuZpyM4iQabbauOpMZj7BhzTjCmUR/3XhctwGyC
kicigdNzQguB6KdEixmgDVJ18dwz+Jt+p4ksjPTL0y9BgwDY/WLyoZzwiF7W9vA7sKr02AxWvAU2
b4QJP88lWMclHbwy/WOJm9Nw4xNLnMZHdvKrwZpvTXaYCaMn1Y6BPGhAlNtEYSNTyGLUxAYAn4CZ
73zs0U/7zDs15DBJDTLTO4fFC4ueBC9701Cake5O4yH4isaRjafKFS8x/bE0x21LNkTNKfYeIvGs
IwNSDFgH7rk6XteE9KKPMsLxkJTseIZ3esIO2VtunSwt2cCQ7joYLVGzth1eGNM5mk754lk6Nyia
YGNvxLua1kPkLGPJKjjrasfGXLLisw0VU4GaNFzmrQHWliRXGWuEo3Won5zuKojMMKZs6af9gi3u
Wi1LLRluvajZ5QkToXbazD1UsX6bTsyUSlo7xLOojEvOzwAgiYO3Y1xl3SPRgq3gCxTEdgogsfyM
XvGbUufW1k46F7DET3kR4Xyv0UBB38ZpS/iVyydMpq85UmKvlvPY8KxNIpyFKNv3mqJx7vpjmOeY
hcnUZc/jBu+W9JYZ8rHGLlZF/DemVD4mFFwXTHr0ArwHTtgypAwJuxfl0dDli1tcKjr/qm2WPuj2
LIJ2YG/9lOF5Lrc9QyMTqrPLUJbKEi6JB/P+ATooqYkjxd8NIzNY4ISnngJzR9/Ik2zBpiBS4MkZ
mHP5bIYF2wdnH4HbSWgk6pkNekXsAZp9pLA2P6ZCihs9QkwjZdUxotr7Az7mlAUBZ4hnklw7BE5H
03/0GiQtPo+/RM6XO/EbIiJVkUg6nqmHst1FmAbEiztKVi36HvEu4+zPToht+NH04pQjZU/IXdWN
kVlzvzalvQ4r462frEUwPySd8Ry0hy52D3PWbwhy/LJz3nd8ZQrLz4PKyGalMVln9zbmWzHXp9xg
ebaJ6RhHMYFliIDqIdJKwDLgZUuBfjsJOYrIugEA6StL1292d8MUVj/1LKVQCcsW4abZIMV69cJL
ygCIslO9z+0ZzRXOTcYNd8trN7pbn/tBAWWIbpTWll4fnw4sI9f7f4jWOpu6/K4EJZlFoPqkooZD
Hbh3cLQ9jiHscuWLPx7D+StzWL/YV0EaR84ys8PLIA1OKWVK9OVucBKwVtOOTLnUcp7A26OiZWQA
nggRSZ//mvHH6OcX/rAxftQdFQBmLBjTLIvvLALRgbPe5+rSejRSWvqmdYjrZbt2y+yephovzFdD
l2QYKOOuLhwfG4mgIJUK5Cg7HOGjinuMI0kb/7zytTBZEeOF9plDK0MLZUjvbH2Dg7Csl6xU1v3I
KLbfSXt8YpmTtpioiDrUMRX0/HmiOlrGu4NzT+mMqEqwnsbUK23QLR3w5wNV5Tjx0EryNMafDiia
XnQHHdiiTYh7Dvx1mFnxqQDphPNg7UfDkhAU3gKJokKTGBa7VTX4qyrgS+7oc4fwqDZbCWoTHxTQ
QFIKHkWOeF3DzkD600MPDHAPHVhZ6yMksGKwX+scKJXeXjjJS0pWLJgLvQyPaeVskqjbR/a0MRdF
0TDtd4OdZxECUPUvUMjXoVft9Ll4Hrk0a5bmKYYE9Ru4jDhF3a9y3pxKPBds7PJC1abARfKUMJQB
89Ut3QwzB0zuHjSzZ/8LvSr7synG08jkFCb593/0vKovDsG4m/tL0uI8ilY9j3pkPWyCoUQYs/7N
/783hnoXeViKHBKWuB6hTxjQZueJLRIzK9dDzs8gbSLEeJ7rK1IRTK0vPA3tcLUkWIWyN+kXjHNq
8iJj1XUi+QzzhWLWwM4iiKd7OJAGasd6+PG/GOGOAQaTgrFK/8nwBfoRiuuJKQWQPhfaIzh+BGQ0
nUzS1F7DG9NN138OJjy6gyFpbad8VU/VBnkpfj33ZupnKOxT/zZB/xvNiCOAKzTc+MV7BkLC4mtL
iJNK8JI7sC2hA+U1/HrUjsrkZ+9Iu/BJ4albLq5f1IYT+1fdYXhPep4nCbclLM2yVkmHKbfLb3nd
vNTpNZEeo5hXD2Riwx63ZNo/cmRM/Z8bfA8ahGxkx02SvtndndAJdZ9yAkHWWtWKAOgUv9Xc7FKL
dTlVSsrcT2jvtCnImvBzNykLCh19lly7NLIR/jDIoWetuWc8IGMJWFxH1Mu5UtrlpahI/HSOE07m
JN7AL6rM5Axycx/9GD06IhZiDfsW4GiNyQ3Dtd6QKD9p3SGt42sv2NmSjrJLJxZYnr72x3eWRDK0
4G9ZT3osuI0h4zYF7o6jsNx9C17Gffb7HyHQ/pFNXlK3VwhbdEhLxE/l2dqydxKDoRT1ZuaIrJNu
50KoCGzzwjqiUklO9chJzPQderUSDsX/Wt/nDER2VPEyEnmlMYOhuWH3602A8HFnuQW8OP9a0Nak
/Jy1+Mid8tDS5LqtPCQzsXjYLXi3NkkJrhycXogKbi4WQe9siJtinl2ttTja1P6ps2aIrzTfCINF
V0MreUaLvmIPSjfUFOQeR+ecS9mccspzhAPOIkbJVRLuPXXjLQfPhvjcgRCQw3UZ3WePh22GBlkj
KGNrAMVhRLFERxrxF8S8HSqJAYn3CKV7KH6dq9iqSEqZY/XVtghfLd7BmGGqMN2bZ2eLkdlSlRGX
yLZdrQrMT5r8pZJxCF4ftIUwSRgpMngm03Wtdv6B9pZ1WBwB0Po84K0yHLDkVy/0ELVvWGMzwRPG
+duFZ9P/jmp8HBPjE8yTlHVAqDihsai1DgA5vaZJm/4/50wMAHVOV9vuWRzTMKFSQ63qcESKuaPv
Oxp5T6zivI3nI/7HVQ8XBJwz3AacE5pDHVFzVXY4Wcdda0ieCWVRYoHV6DtdMm7xUD7+GdCLWRPL
MNnCe15F8j0pn2vn1oR8c8bNjj8VX7hEK9A+1F7G6++U3I23TgS6m4CjKl7q9YNdGSn2jMRIEHD6
+8BYNfB+dCzJjPG89lthzBArQWynLH04+nOHKyyAoMMKJ6//4+i8ehtH0ij6iwiQLMZXK1DZlm05
vRC2WyZZzKkYfv0cDrDALHp2u9sSWfWFe89tV9YSNORzR0pz6wEzbxkeTCXYluKQN/iPXPTMfgDo
yCWpY4b7OqCezrRfq6q2vWKzcxlMsamo1kh3YtnPCrj6A4CzjQlbJBYJnyqoFsyvMXpLfgd/Vycf
pfXCTlyQrWShetNMFypp/OAeRDGzXmPWOsudi+WTl9NjAYzthvnNOYZkM5vPTvyVU9AI3z2bTbG1
3ed4GWuSpgn7ixSxKoIh9DGmFV4//IPqG0ZC1L4Jfl8Ho/Qcngf1NRhML3kAdEASWhyUA3ALT6AQ
QEPXf4Sj9uDa9w7VOguV87ImrJnchsgZsEn/LsbQsfqYeTg1dqJQi5gY4hCidK56ue5x6/Y1lz1b
m9y4OnOQuPZ+OWVoGSgcBx51jEBkSSyzkWUqblSnHJE8PaLdxM/W0rGhOM2ay8AGwI9jjCP+toiz
3SARYRGMGQ7/UvmIuwfzA/VJTEiJghLHsWDeh0lD+0anMCAXqBCXjHpg++ZxLvILZH/MsC+imFYa
T+Wgs1qmWWpc6A3VW8L2dkzz64hmIWV25SHXHd17Q3JhOLKdJZgbqWdZPknvViFIsowDNvMkPqdF
F7TcVgM1L3fk//UuPuMHlMJufSyQzdQktVbjaeqYxIkvxjQp91mIj0BYkPsoY6thvjEoNMSp4Ykd
nXtYvQ3NUz9+OVwbGap2DXufidhRkKSXjeR9vTgREursdWal03SXjHBGs9RJsCJyoLlQ8ieMqXu4
U031ExHWUJU/nbj4Q0UuPMxi9c3rZxQsBZibjbt8D51gqjWi7d+n/AN8aCvIZQ8mZkRZVz8mYoY0
SAW4S4GmtcZz6L6UHNpL50tpFuYfXYHDwYsD3/gadO80D2RPxVtnxlirf2Sps4oVwanEC4ZnKAGR
9Y8cGcIwPjpmLzUTid5rA5+NoIFgy7Chwk4tWTtjUDtbm10SoE5lnI324rAYmWJSf6jjfBKfJsw6
2XYZvjRGh4bRAW7DNDZvtsaRw5fDc2Ej5kSc+DSMzGYXhFQB9peyqmAm7hbRo+6ZJ7Hkhsn4wo3g
bu16Z6v/9UpjiK2/IkPSMRNWtwzi7J3GB5OHoAM0XlugbCN6gEUooHkJJ8ljZ59YCRlw6exTi0WN
bUQPHp/Dm/9MTJv9JUyYu57lKSyw/GnEJ9mgbprQRdljx3Lqd1z03aBoO/foUSOsqfAwaiyiRGnw
hJE7G5FJZGsDIYw7hBt23T+LmoZl1PaUgtJlrMKgAD+2yqdTjrO0ss33pGNyYn+lJvUKsWZ1Ev00
WbiLtJ+wA7CJMqk1OEVKOP71yYm8oKImze8ImwSN+jQaARDJlaKHtNNj7O4VRwQRKTPjH3g83E84
ZkiL9EHvNcUx0UZQ5Hyb2V/CTm8QxkmBbhvwOaZQhtP2G4gDiG38KOFnk/zgr17lfbZ2KLDwbj8o
uk/ffOwHfHTMH+oB3/h7yTiiZdmU4drT6ehDsidLxvNJveaHtjFaVznGCZxDXsAfmGQfkSp3OvGI
KAFx23LgIQxGC71JGP4OGARC+8s0GGPCMY9D/VFmby2yRvrPtcSWniKzTPKYRXX7oDevrFmtDBgS
uJLM+KD0rFFSNrVx1cCyI2FZZV36Bhf02ZiIKAZUjQ+FtrBH9mM8SweXJ5+ToeDvzFieuepzXpu4
5aHkaPP4DpDIOtlr7LApFLeQECMj7RCozGzE/NMUtluLdG5qel/fsWBYW1a5juHwNd1m9vjdeQob
mgh/Br6BukF5/XrADUSOAs3OIpK0Vxljokrd24/eUxCgSPNI8w3knVUiSEBHlxMUi82SjgCuGrrw
OAZrGPVbhPucPsbGEh1RjPN5wX0ohQMYhCR+5Q6Yuu+3WIEW1uuLP9KYvYoy5PsAKDOKTW/6++Wr
rWAUoMjfOty1anyKOdzDcR8rD67N1UccBzeBeLG+/J4td9dYj3AKpTav85mp98kcjBW+GcYlRAGy
wc6y1+XCzhjPJOae0cqDzvgM8DpqOIZuxbez6Lqi8JDYCfZwmlQJCClJH0kQRI1EkGN+NOg5O3fv
IlT1WTRP0w1HXMv12WmLyGDvEEVdg2+PtJrjcqH6wrYfEdwtOn+UCe100EnSqYG82Fjni68GpnfD
1rrXNi74lxnNUsOT0IJ/GxP1PEycMMRkaRHnOqCuFltb54CGLQhioTknxWVZSjrOCVsOq8fGuhv4
GLHtWMzzGGNH5XHGgcw2V7vzGg6oW1jcrMy5OS2YlIw8g3ZEJ9gp81Cg8NSXAnjK8Knw4Pg1ntiS
KhusFBkio1pHMETUVD1ogM4TjaGF/t54GLHrEAgS+v9FXbvoCVnUqUselXviuEU+Pyz8zInjOOsR
AGEfFsmhn3Eu2v3Ry19FbR/xAiKD7zd1Qi88MRxG/yh6JB9gNqWVHtQYvxdqpDoO1yXFUFwTcja9
lNir/ATWMm0/zJk7BqmHIX8z0JhHOrsv8q4WF4bM8cnC6O09Kg3iwzmNhy8TWNfot/+T2ZoCn93I
uLCGxQBFrkK6jap1AYX5t5YYSANjUaXpDLDpYMF4lSzQVB3o7ht8JZ4ejHFAsltWjwKiL65WVi3f
FlBVUDCZwzfKclUzM9DI3WHGKjGy2Gp5z6qYUOPiTYEb1nHtcnZtx9oJADEQRHusjRTp9kgiMLkx
OtUUZkRUFwXhecKgcemfmxRIASgA1sZsymNQzx8VckEJmdhV1FySktxo51Nsv+RYwxTqUmh34M9u
3dD/eVXyVDnvGjs8G+qETZjQnIktB1ZlYRqDGMlrItkyl6l/4L/zer+wX6LL/pBRcRBUo6L7Vvo5
93EL4wgCl8k4B+o9mEepVaBlzmnEsPW2uPs+3PFt6uug5zBPpo+4vzcxBm3vzeqXcl2eOySVCQz7
GKORVWkoXm4SPz7hJHsPa75cDFKsl2vmkMmJn5+zioBcMNYTYxqQc4mHFpGGiwj0idl1FL/VQ320
GjOIk/Qt6wUjHiQcHHuw2eHxbiXvwzzwfWUu7QafICouKK5bUSJM4NdTvXwRKt0avf/Uuu7jRXq8
Vkb+Vg5QW9KtxpGA4ColpLVpSPQoo5VVbDlOfQPNInbHtv6Kk4wcsGshd1a7RzHhALZ1rvFjBh1q
qX1QFC1B2a3oVgb+WAjsD4WebMe+4mZ+Mzi9uinZx90X8cFTM13KvEePyHJ3BszQsn3M0z0QV6fw
g858KxnvF/j6lgxqZS0ECTrC3lqbTwUK+0n7ykSz7g3zUkho0VzDC3wb3MK/wagPtfNVJE+ezuCW
moXtl2thEwXPi7LIPWZIwXv7O1z+BJBQoJtWIeiL3M/eXJZsS0Wm2W+u8a8CpVDaIeHXatHI0Y4C
TWl5l4AH88mcnCIm2dpYtwbmJ8Trseb/VZm2I0dj474O/XAoYu/cw9VTBsv76X/aDti4FWj9ld45
AeQhw7f2uZe+GzOub+I2Kr7YxCvPkT6wJXZBj/NODPXaFOIy4nUzq2RnIHKp5EkrGOdEm8mk3aTc
NUS5JbdqxGkRk8KhIS9IKgaCthHI8ZpbFEfOOWf4BP2SBz9l89zQyMFORfAl0cWNPHxan3w6dnV2
52SfWR12Iu/B1Vn5FEGsrkYBLdHaR3BgeIVc4oNDZv2mAZNNPIa1seoAHbiKyXT0FsXQE516nTYo
IPC7DexDNPy12uxQ5+HShFFU8/WjR6dbHldK63jbbug2/DaAz/bpy/S1zz7inCa7nsiJIAt0I6bD
gDmFGWdlYhroL67KdhoAraS5SpgpppUGnQPtMGEHy+yRUvzdjC5D51/mpgn0+rNLmwczzj/16OIs
xfB8NSlQK1dsZoYl0LLovAtGgos2AtTLcK9L9Wjh4XAguI79UcupDSM2EPknsQ6pe6nc6GSCtAHQ
k9cnV3+Z6ActDQcC6igiPnpbC3yg4v0gkERRoYDsK2SQlx+pgzdZkVL45cz1s+0+mvK9mNFXUYca
1Guy3nHL0qgaZ4+yJk6SAyGzDCYwf04wLIAlFDmrD85oA2Fkr536hEYZZaYCIQMwdVrkBl61dqxs
S3rcQ1Fh/ua25A7wUEghjIRlg+cVwFJV/EYjc9jnCXI7H0A4/umheeihXPmDdYxqb9MqY5vg6GK7
ERjGWxYjIfezZ5DwExGWop7PrU7mgwIrSfjcJD1s/NvJKy4Rsb/myIbDu/Vu9ilZlOnY+aa4fW2t
7kiM3wPAue2AQzYBYrWQJhv9MdHvDsAbCzIAuGuqEmApKKkoUGZ17aHbZqX81sEHtB7aoQybFeN+
avOli/dmKyhYKbDWWg/2uQ9tRIvtcXaJ8Ou731nUnx5u9WImQKfZahiYZx5LEbp70AaJj4Vg5Gjk
eE3eUoaLOaP7upPLyhe0P9U2KE2qF52/aMuwEVEDbwBkMpyWBOOxKkWuy65UDmfPxEFKsWXxOaJg
2HpxFXhV9ezlly5Hq2A/ZtE/J8UEFzuvx0G1l1Esg0FiQfGFYdvc1xShA/5trjgIU1uBqKew0j17
d2iAduAYZNrHbxGjCnPEP2R+TiQqAHziJiaSsh6gSAb9P2uk0EJ2OS85vSCBesAKNCWMtPXFXWHA
ySfG6qdf9ll430sXB0nGHEiwDmYABMOOdpIBvatcHixOyGyfcjprU0WF/anL+Snn4Aqd74ahyrY0
i9eW8SeKSmN2np38W7V/kjlka94JC856SN8SfW27LbXpknhvMZsDu31e7CBixJyLhqJT4UVGwKZM
a8UZ3T455cB0HhE0p09c0WsPmwJnEYELqzRnuVzk6iDzbweitQc5R6BqiIrPrO7IV4B+oxifnyWk
EOZmlXF0InEMm/SEgYGeCIEOmzS7Brqy87R278ArT/atv/WbCbUQLy3juMGE8DigK51tg3xC6zDX
KshmJu8GTHtoPehhVyXBetlvz6UUI2zvJLXIP3P8seXFx35A+/polxEcUvpgqps0uuqi4oPlDGRZ
3la7Od8yN4dgax4UoVSV/dypoKXAR3POUCp9YN6OW2wwrUMMtBGwT5CgD1sGZxrFMRJZF7pnsU5g
MaoRjZrgJd3PvIliICIEr86AWH1GdWqZcLXA18y4HzD2zpRlgvbMmRV6sDowyms9/poYcQXuGDf5
brlUDShDJEi6WKajcGPNe1Y1VO2461Jwp825J5vEK/+Q65losNGwFf3O1/tdMvX7hiHzUARgpE1w
9Iv5MDzC+QkNEUwh7KQBs0WcHTLmY0g0Z84IUAtFRv/DsIqF16IFrs2rTHBickqgFIROgtLa+cnm
jzJ9iVEmu+rsqb8CBFoqYJnbCKSMO4gPyRue6MBB9IOkTNHwZujGdxp92FhCC3Woo78RrrjXzj+6
BZuDDbnXDdsFG+VjMz+MU/Vimz818KnGD6RAXsEoHhFZ9LxMwP3wXImnmH4GX4pP6yXndIU/58kA
MNEZ9zznG2UWKdMLq7Ii+S4UcRJ86a3zETs/nCMrRpo2ysCWaeC/2GrAwC08BH989yf1qefnlBki
IINm6YPb54jBN3OytQkeYNnSNCFzfrWxIlSPPPiucUIqSum5U2RE5I717mHryvkD3QUanWENKmhN
iOBFAsrJbcANQP3Kus6iOjGYM/ElRHxL8TJN5qVMMuzalIOO88o0C01Obx5slhrGSnK1C+F8Wi0A
Sx9LQRkwopOG/RkSkMWjwWaIXy7hL7b6WSDkNy0R6D0LSx3F5s2T8ybsX/m/FZzs6UQO7gccC4Bt
2C1y0AzZg3BtuKVRQs+b3Gv0ET2W9cgbtra4j+4fOZdUPrxwXfPNJjFHIm3R6YrSP40GYH7JytgY
Xiy4DQ/DwdOv0/h8MksqcVBya8tgtbuTKT+YHb71ct7G3jcZ2g9Wh51+wrBVLxEXm9mx1xkWL2eC
gjU5p7G3HqcS1TF7a0LnR8J6wf0h8GAijzImPBS6vqkNI+j0/os1/5POjnEs7gm01AisbhGj9S7z
F1XVGyNUJ9LFGu/JpaOwFH95U3GDTDsdpzCqgYWmUK88K9kMjRPU5rLK7lH4+UFFcI5NnWZUeHw9
EWjOAPbjjS3IZuwdcpis3aJ6V+K3G5kXQNgJ2foa1F8ZX20huKMAjcD7lxNCHkft8Uc+KA0L5vgL
1w2ofvZbWRUzV9b0jF87qiAGPWFKAI+jM13X/b0BTJ/ZPmOXYR8hfl44xoM77OySfcLLAMXDjXEk
s+7z4b26UXxZ4j0i6nFZi0AwcmpzRjPTY92NWGUH96WmrPVtuWnLmZfhbYDDp0R4a0tFQhdzHf5p
919N/efxivIWosxx+h0UCB9wfKRfcvL0LDhuLbrjNBsRLTL+Q3+csqixWAS2OvmLBl+UDtSlrIMm
RhQkTopjgVJSujPaSrisLXDsqUWrkG3wrq5IpNznrPCSnpBJO8yOnmRS6SD0GnCgPie1fyh1NLx5
gqxHHx40EiAYKOgmJoQq6NBedSMbEGgxLuYdaXiBVTSbjjkKk2oZR5t5PKcO0UucciYhG9wTLi40
Z6B/wmIOCnpsRDBAK8u1am326acW+R/cXHRb1dJysTE4prZLFaQV12tfmA5oaztoC6QBklPCXAy1
DSnwC7IgYxfgd+ZtYc9FvrWJdTwpdnFmDADOmwrY2ujdOdTe2JFuIXYdx9QN0EZ6yaaNX1x6QDWH
OzuO/6LCPJs0nrEd1ENPAgJahwggXmgiXifCyF5SFCNtD1M/FPVTh0QaQQxzwylcdf7ah0+f9nKV
+hIL4W/ZsiiV3jZyF34Q4DimP4Kw+tYHl4497ztCycT6RsCn9QcRIKQLlIH6mulvoy9c4PnYhqD+
INbRc2eeOjbRFZspQ0G/+ou7ZR1Msqx8tQ19k4TuTeCGq0V1LdnECZ+UsCTflPNpnOT3/L9WfEZ7
RqYGHoxWi74ne/5sPaJ+lmGv+JZEIC6nqxur82hwo3lbD+lO8z8CLww4L96tzP0Sr0OZvWla++hA
UVlPRXrwUvesOeWfFg8/RJKeW6bMXbN3yTk0i2TddSDGG2edV+LUaSY6wWinuSlbwXTdATasAMSm
To4PaC7dXc8BYMOC1Nzu2aSAY1Hu2Cak+Toi72O8D7IFu+whc/6n4g8N3MKY9ci+qkPhcKlxrFgp
/wRrKAx5wOvaFc+Lf9thk92BguKpWThOQxjtshRyEmvpnJ1E054YDWgtuNdwVUygKTg1+0NOVbSs
LYW6LbQAE6EI4q4H+xzxuiwajgjGpCB+hRWYgFzkUfIs51RNhPTUF4dZmO+iAaKHXYS8Gqzjbynv
7ZyWzOMxeOtJFWBeZjRE1OtiumtQzBVtMGTu2feLg81AwG8eu5R3jdGjCS3URgXpaztXvpVhsm5Z
HiXtsqlb24IRR7+HcEBmW/KaWFBLUWPmFnLrCDFns2qYDrvdr4r59VAkT3IE8kk3zB5dcbKVxZdh
+xsvQrXJZr/2k7MYm2Nu7eqaZ3nZXLPsmUMeVUJApwp3TbNOWSZOs/4+dfNOpW+urgfSYxsnHsY6
vFjpo2LebSvnPA312Rrel6SGjIVfPM4/YSTfE84qSQipBVQlO0grJEEaIajVXzjoaH87c1d4Rz9X
uH3JI7HcK5lNywbuqBUM4qz0myb8QdVkUc9UNZW+DPri41S5CNKaH0sUx7gcGLl1u6Qbj2Z+6xzv
uGAFtZBTbzb3Q0Sn7SMjYZI45t3Bw0cQ1UAFpwDiNrlsFKw9PpIHBU8u+c1Mg5NbFsceT45owQIP
n7RU5yJWG2UXL0yZtj3ezGbOX8ZivsurBJ4W9nxHOpbowXMerY4qpLDtZyOqqJ99Y0Nk8Jd0tY9w
+tA1B1hZi0PbSw8J/G4fp0iR0DOUW8O1j0X1m3F5eSiGzll6l0ir8oEBx7hLmZVa3PicNPgtHtla
T+E9OZn0TjNGutH4NLTun0wnsvt4cytqT9w3aeQeRdmdTGV+qzlhxlYzK2kIvtBcoEx+zkbM5VUl
Qz1nRsO2GrmW4UWvids/0bTA8DTUW2rmV6fkFWGeSANcHKU97bpLLlXg45ktyeAyiFoOQZT2jCXd
yFm1zVkf2F+mAGGWxNBpbwhSo2xaHYoPto5CQ/Ind3kR77rxXDSU+yljvyEQRbrubSbLSUaStVqL
Nl2PhbFVHtsA2gd23qs6di6Wcn4gLbzCbLEksGzdV+ICx2YzkKsdMwDFh4CGaGzilZZfbae+Z7ju
S22vDeln51SocTE3GO4hqvkgR5IfXPM9nmELy2nnJha7Nv9zweVo6fwvA3InAdKaFU1vSRxYIFJv
69P1Kq08OjQtM2BSpws/K+ADXGNoUNPdNMDw7hkEsrFzOixrfP6aYiA4/OSmv84FGJkUG6siNEUW
Z9e5l+lGa/9Yrr6SkLqOK14GeUGNCS3K0NS+5FOeQyJUF9gsJqK2OPh5/U+DYjWq5JqNgIGanYVC
rBuZe2WAFPLxVuJKQtmFOedQ4ZOMHe/AKJMIyZc6del/NppF0ePhpH1JkPWDLDuGDgLLygKqhpR5
wWxYSEbZjUtko3nxImso7A4X4RdZbyjE6TgrWlf90Ui9TTPOZx+JgF3dLSY+MP19C5CaG58XpVAB
8i/MxLXx5u8MnVeST1PgyeqFf/E18lx8KUQsxPask+RWaeMepttmdOZ3M8nWlYkySzYXpvKyCNz0
uoCEZEciHW4AFnAOKhzR9fgSL2WcBaqt7iaPFuufR2fw16qTjCQowk2vPy3PWdbScOKlr0xejagf
fnMcUa4ii3iOmH6zJori10z090rmQR5h226zTUZTuSjgSibd/cCYix7ZK6sX0XnHftIYarIpqxqN
lcf82K/LuXhlXHIYtQqOt+diYEmOYZY+9561IZRCT5jLZuI5sKsXq6HRsVm+0WyoCsxU5FMkPPdU
f27o3IcGpIVV7X0RX9kQHpkla4Rb5dZVV+gb973aw7tLNDbHqJnuS0SF2KH+w72uW+N7ESWv3tIh
jHCd9cX2zOJ68gWICY+yY9WRNXbgp/8NwfxAGdUDK9LNA8Z80KqBPkS47nIAABhzXwWCQYUtF2by
yk42HgZqn+tRFGi123jV1Ty5RGJkqdwZqLaXmAyFjDoJ4yMZCDecJqsF0GlosNYbufgGHxJa4yWx
ffhUbJwl66fcQ07XlU9TqOFebvYEgaFT6FEsEp7SHLExvETldNLnS2pZ/F0U6+zYrVY6IXmrDqnm
CB+l4bjgQRUagwiz2bVZjcjHAYctwidTkjSeZf07Xpdt6jFtlq/ahiAzNrSXIRkRCRHPnd6cNhC8
TzqSn8TKPt0h3YwWriv90Y14hdkdh9LetyjDVW8idSqPHZhOY/COZeHfTHwr0v4aSv2ABzFbOFmM
5LUZxQxvnh2Z1ELsf3X9BNsvWokYz6+pHZWdHZveOUu2uE6MjsV3tqHZsyaAl593HwlRXLCAFGP+
abwrOBvxI2rYzFDrfdNjUApixqhGcbdTAVm/2Deie3KkufdIPEUJ9mA6WE8sgD4Fs+9z2nMVLj+6
W48bp7qmgbbqFlNdy4lFWRSxtSduxTF2fvrnttiQ8xoVn+DoWOKoECsTmuO3FzN1N+PARtDCcFJ9
onB69HuHgCIelBRcKEuoNtEeuTDAQbIHZfIuqz/lgth5NgzWQBUSedJQVM9OZW4302T8+DBlXGwA
GGkN/vc1TBcGEZJOz9BROa5ahCoC4/CDgoeo9d2PoqvpyY5MGH6lsGc08LcZwByX8045K6fBBy/4
RVwP+6xm7A1LMZ3GfwwDqcGT9kF1DhsKu7pM7KbVsk8GVzE11ar2ChC+c2AMPgm6rlrFev3cxbG3
Uag6WLvCi6IvsJ7gceVq2LiMsGN0FDwnem0/Dz7kGVAvWrzyemzk84hgAadB7HCz30aBawrbiZ50
LIkZtmj9s8m6S+k/LnOxCdtpzxs0+69kE8yUVtXFd+t3weJtXUpUAsKDEMEbjUA7a75TV1uQUj6u
AyvcFVxJhB3WXxkRt5bIaQjyIz52TP/M4VFazVLfctScooyBl/8M+9FhS1JTGy6vcdLlL8NssYTR
Dy0+lW5smXHwedI9htiCLVjv7VAG1kg0nomOo2M7WfCzpcJdyaQ51vh5hH7QCmKzMxRxes3azX41
4D/GxS1V1arPvVVXrWLABSEUataHa4NCHnA/ULkFda2xy3rooWbgPZ+dR83WPorU2iopd20Pr0l9
IYJZh7b3myKAsjQ9WDKZssq9Gm0ReMlZNpQ4sYLniSeAy0Jat4Zc3YoqLCcdSjicudBhN9Vwk7P4
X6fVlho5WbhrFdFMLO5Hr8fxY7wCbrgblXH1LPtCFMZak+lfPyPTab5Nl+FDZrMaHfciR2JeOWvk
hivVfHmyIDuEWVWDwK28t9bIh1lCrAugBT0s73I7j7SKkhRT8L1CbiS5A0TSDhs9Gp5rNe7QQ9Yy
ezFRiBqdsckWvrUx7AWrZBz+nECgECiejcF6yDhOTWXsK5vwNsZCStviRx9WoZYDJZAjMYN0R/Sk
NV+Gk2DPZYjk90i9ynk82H9OH5TNa9wULzGCFIfvMyXwcjCIbWpqDopbkwFo5Yf3aFFCyaRcD0Z2
e8gBvtPxOSrDvWdz8zEG3OV5iQrrUk735W+Wyk+nkU9o1QCm0ZWzO9AfMRrDXiMGnuy5mK2bT7pc
YlpbaNhrYh3WzoBywQEagc/6vup9fuZAQ4jIMPzBLjnv52BjG1f0tLsJeQmwUmaDa+ALW47J6ugh
lpojPgmfZKjpkz1QkPD9l4j2y5wymVFi3eg3o31rZ+wEfGFeDf/UrwM1jS85PHe2o9NDQluncR5b
lJOdvKObeRhQWYSTfsgYgccjdY69bWX1QPhnzBqCw1X2t6VKxyK+yqlTOmvYmOThjCaAD2QtUg9y
82usDuPwFeniUGbRmfKJeoUZp0NgQIT28tzxbXZ5j44LPx5yHjdBscm1xF3bGZdZAR5E6BU64JKR
OYDFbZpzwnvemw29z1c3BBlHzrTMWZzlrw5EF407rrJw7bD8yslx1Ier9t27HOQsZ/r2wHRp31B0
cR9k2kn6PfJ0JEC3jnKIT7MACk/6QFyTkhS91TYUlZbTkS2ZqQfl9NpXzxQHgotu3tQYkUj4ThCz
d53Ox+EebfB5jZQfFFswN7p9l59HJO8srKo5KKJxQ1xZ31kb3HZO/xxd85QnhYWXyRlqftrWWXV3
nWF6+tPB2G8SREb8xhbxUMaRZ3Ssb+CiGKwkq4wruoq+NXGP8kNRfE3i0/0wrZYlAv7LEZ6329kP
SKIORk+5A+gSOLPr/iKMHOtHjzrEVHsR0b0tr+nQfEl93Cx3YWs4F9KEd1E63rrqAMj/lx3+mwZZ
VF92Fm3fvvWdcatNE+2lu5dI8p2hPWk2xNaXLFe/JmvlNEl2wqAg45wbaLr8/l88PYPb66x91i7g
//5kGTZR7Gj7qYNz7zcHCmwmEVMABkKoJ97pldCV9MUu5X8I34jTWZ8pRHmJ6NaDuQQjwbwW81p6
kPpTwpQv9ubPAXPrwNq6iIs3Z6br5/Kn+O7kvC7isN7YfvfUk6fTY1cvfM9h7EV8IjxzSyI4SXid
xo4RxxDt2/g57a+GxkDSbohk0zQEutaxqXFZyvnY05EXCxWPilF1Z0GHVjYWZOT0MGkAKjZG2bww
baKjtmmTEA80SEQ4nMuMFB8kJLU3P2Y8PeqAD82fHheTyXIcxPw7kwEZELaagPfR4YfR+SWjCpZH
qetuiwGFEjJ9spfs10xsjPYq+5dpWSdUCHuiR4Ylq4Yen/Z/Hy2XaTP81ln2iJLsNQ2XjXKO2IWb
HFKC39xdezobOko0Bi4YuvVWOzHb3hqk7XIwTNjYJjU+uD7RI67EGDeumtFaIgeueIrJumCe0xDs
zZXnRBUMDpLX6CvzqD9p6YUDYlv51S4M12MJojSHRy+z9D3XlyIaAyZ8pzh7r3XoHT3Oqn5G9Nnh
pcdugULevnn6ZRDlmt+WZbE8DFlx65lzgpof/6ku34PtIfnAJBlSFzovSo68CP+Z+y/D/rQcZU7z
SVsG+J3SjB6Za0vJDUZl9tTo9z1jH7bQiu9WdM4SjJLZvFGp9mKXjzYfRi8Rt2pnjmVTdwjtJjwX
/brit63tgt43WoEjBqn7NcVGoDPPkvbrcjZ21ucyYNOykj8YYV2ymaNr7D/NnFcm3RYsJTOjq2yx
DfW0TMmfrO7xkG/0qt3S1K3qSoB4W5BL7EzM9B0S3zof+X5RVU1HP22dJVOK1Fygde4YzPENAygK
CeBl8FqG1NzX3p3kwHbFF45/imBFhTW4uik33yzqDZNWInrqfGw4bgxFHOCpSNGZEyGoefdJ2Fs/
OjjZV5hf65k2CyKdjgTY2Ks+xMjCD+7jhJb5prlHII4HDhwIvom97+mJZ0l2AXwavQqkRATr7GOL
FpdTDFtaFh07ggGhLNYRpFu8faDNw3uBJzymil3mWi1/PxgNhzk2j37EQEjdyr0o73QvA0Id999y
Ty2ubPVkLWFCLkFgwz3jA3FLi3klgjvu79rdNxWXDp8z1ZD/ZHMLd8UhZVhTnUfY/+O8SvsBaSLW
lIq5ZXp1JbcsLhqorNW3xv24XHBWAmsom5DiZ1eeHQ2bg5vMX/jKcZSGGy3+I5YNElRzGJw/Mf+S
bKL32OBgJ0dRshuza5h8LR+ipEalf6KfZvAPMKHNnhj6MhmZb6h8RipeHmNTF1uh/xssfPmUgbVu
s8CpsJMeYW8eQJg9EruD55wsoU1inq2Ca3I8O7x+ZYsZrSlfQr25qKIgYY55yI2OGhKzh9eT/N4e
URTSqQJQT5tMPMzfc/g6qWtYZAdDCEa2nNQ5cCAEyebZ6a+ToMtkw1IwM5rbBW2tQTphn8swHcTW
MgGirwBeFydXrbm5KU9DEmjZweSxhxNhF798M3YL7Iyupb26aOn5Azgzq/CnLV4M1O5LyR6Z5wmF
Q+TfTd8K5IAqY/hqo5cy2rvzLZ8vhepXEt8tj4Lyp82ccPOGT2gqN4Xv4Oc+/EfSeW03qmRh+IlY
CxDxliCUg2U56IZlu20yIqenn6/OrD4z3e12kKCo2vvffzBSxQ/zXRTD0VfPcz1CSOi5b9CuJotl
aj2gaxE4FYYTrUjhs6Oce9C1Hj72E3v1/hpWR5VzYMmXXTfX58xWN5PFc6AUOwYXW+nZPBDgXxXF
fH0S2+vAuTlGun6KaRLil3plvZC0Cz1F3cjttq97etjrkF0GC6PHTS5/4htlvhRHKhyGy0ft3+Gd
ydMh2UJOTw7JQeD0QRJU3zEaAScLTD99D2x3umrin13Q+5cikPzo8QzIq/8mUTcg/uaImXJ5TvzU
m/bMXWSH74yBo9PtKiCV34BR+Z2T0jW2dMDOir8PzovjfO785AJfwR0c59A4vs9HD8RAO37nXAJ7
h1QfxolTb/WdabmE6X6QJbHa9YeYo/iw2s0f4xreEK8L2uoJkqonr7HncCr/50c75w4ccgdbxt3i
Wk73ZjnWeXIJRgpsP8CMg9f6+yP+6TDsJFfyUeihynY+Pw8+V4CUGS9e//42Pja0jrr9+bzf2YA3
sXPK3N8LubzOoT7QMLgYKrm847PkYVXu3nbhhxnYAQSJ7s0MZO9zPMB8R4+2HQ/YOpan/sCuo+9K
UhGd/DTteLWfi3/6qg885c4S0Kg6OC1woZIDc0JwyusPYx8+wsV7XzaY7+GgB77uBC/RLvVwbfiX
sxCZXuHPh3hZd19fF+f4GLzjo3bOL5MTHCzHDBZ/d2O27+z8r5ObOrs7lzwILgcHOxj3dEo3d9k7
FReGw07j3L9kD9qwS9IO4+Yv2PVeeEa87yy+4t/vuKkFWJP+YlWzv9+gQjukfHiVy9a/g4DoVcGm
CrRvMouC8L1Y45tdrCcQZD/1cSVYV0F1j9bROr6jgHg3vWidAjt65uf4nqxj/3nL1tgm8H1zP9xD
BHOtDVvxF1m6bn+mb3fSPdBv6tx26I34obs7acA0df9Q3jiEz7iQ1wP1/W92rn+5a73omNk4pTs6
9hbx5Kb/bvfxET5au+k3DGHd6B3PQBevhiD00/vfX+le9/s96g8HGx+n3tRMMp34aJ1ARMY9kRhr
SIdVMG+u0Y3YpHX/Do3TJWHIfTt2Zxo5p/NAAh1tz4rZzd/xjscatJ+H0pW/1W+GS265m7f5JoON
vpuJ0nJ2EHjW6ab+F+8H2x2380HaSbswYXrixHv1ADrA3Hv9NbxAvFz3r/FGW9eX+pJ9GuuiclYu
gWrr6kE1LXGrWXBQFF5mbmJ1Cp32NX8RC5Xu9aA6nVvxcA2Buln8cSt7gOWbyN3dQde88fz1ReLo
Rfaw2L8Ahq6bl5Cqd3Fm84USF4kShy6mJXTB/DX5xB4V460FK/CU/b8jzddabWZgF1F8RBZ1kLFJ
y20I1FJIZSDOk4URgkCOVjEV0xNjxzPVMUN3m6A/MA8iYBltyzwOaenpdk4aH4bPz+OUqccCrq7o
j838G3+U42yBDCop4caCd1e7attxofcaHgKWfZWlMdBjRjy3/A4eu80D24u8zTVm6UTu6Yv8XB9H
+R1qU+d2y87iX0O/dxBkO97m5n4Gh0/Xv928NLj93Vr8FC7N1YLtQrK6gzvBkeQgD1ePeT/u82Po
4lbq/Nv/3Tapw6Lcbyz/3+jEkGYhpptfnPzpg5UfQNOV9/IeH6RxH8MFdZUjqxpw5DK8VOTskXv5
dN4PbJOBf9tcLXeDXwrmsEQzAao49RpIj2e6cxzntvFM7+++2z3ZFCAhQSB81d8k9JV8DgJm8yVJ
fMhgPBzppt+C8uE9B1NTrJtuOwvdpru8LW+p7TKJ4L/lbXqb/PIUbxTf7/8pPoAdKwHti/IWfdo8
i1/dF2Ya1gdfZnmrrxrXPU+NqcU5Q8V/ms3k2YEBhG2S9j7dS38XETnfEtPNOhZLUCLU5iv5J1Cb
vNrH1X4JT/BtIvNH50QtzX0yY0nkPF9JDoSg/Rq/VM7u6+vWz2sMsRgjM2AIUaFFnDNIBtwlGHYy
lMZtuS/fkyALNA82ixN6L3zGvXCHzeCsf5PgFzKL6AF9cQ6xmW7ISHKQb7HVssFb46uZH+ttYq+p
ig4cI468/vxC+Pyz8lX2b3PHe1QPSHPWi998kSDo9YcvenZf7KoQeRzKuNf0pO84nwh9CoyPhfOh
P+DL5io78cOs7ft7zzDynb3+8G4egbcd82VwfsRRNX7AK/VQ1Hh4+56ml/gdEkrw+wIny+Ggd8ej
wu+pF5ADvuYwytaxwxZ538me/zm5vacHn4P/+Tnx8Iv/Kf4JdHMr7UDA3TsvVOyUWGSyqzUH2/mW
/e/yAsK7XTxIrOtq+0EJ7ZtsXkSzBen27a1nPWvHZv30mzXuSsfKq7xr6aKa48QbAvHY5JuvdPPF
VbrfUp8tTPyM1Pc/e++0K8RG7bCEOJOL7YGcBv6wClqv841zK6B28gtc6dH5uGO+wQV3kUw7NJo3
3f8xDrpPQtopOsZYJl2sA8ICEHQfUphEIYEk1OWmcfn8H3xguHyTu3DSQ9o4/P//DT5iBl93Eiad
L1jIzvOCGyObowina7d8EHbSBpG5V3i3K5MVHt84ECieM3Dd3H9MwPyPN1xHPMhVQe1X3nKmffeg
LXNwwBHwYkR2WzY5L3wZnTLIORDGb3HMjJuErUT+jh/JmZ1/X+5Sf3iIjZcKmlk/5qT2hjSWkyhX
whsk71PnRxdEKtt+y50i2sFpXHGUiu+FFoL0qT2qYkfi9kEQXr8l76G7+9LITTksvrbG0ZXdX1xu
bdMFXVCs5Q1dO/T7/16hOPhyF9N/F+LNJQ96iFjodlwCIe82u1t8D13ptd0/321vI05yLjnFjjhc
qyPUmCD/DU/mpXdg2W7jQPcslzZ1j3bYtQ/iFeGlQxMn9k1QQ5fXuREfldbhV+b8w5rCwWl+/c1Z
5v/+kB7tXEja4X7Lt47SUH2l73HzfblnlHKwsOQlCOKov+inbm+fCpdK7Bz56L2vCBI9c1P4xH2c
QFFemotwsVz/i7xxfyTuxIEHcG485Vx5w5qm0sHpzad79nRn3q1Y+Ihm/XEDVUnhH8oDTK//7h2n
fyAqgP1H/Lqs4dHwIHy8md5+80cNEfso/7zkHHmwJbgNXE3vj2fefxNP0gfaa0c68JzYVAu9Aw9i
Hx9woPPGXePxOhReUeO1O4F6O/ZB/Bxz225gubrZ+W/kTux4Pf7udN9suMceipmvL8qvhh0o3uy+
Gvd27fkZBFNuzbW+7l6x8VnPb81WWeusRSS8XHdiQF0Mqra933nalVfWrXkFAF9O9NV5IKnbaW3e
OIJciTtm8WQzqDt0Hlrna3iNX3E48vWzePqXNTYIH0ZgBNlbt6798TpflVsGQ3Rb7wFQ5QCH6kfv
/LuyQHjaj8Nnu0N7Bp7utO/y+AdCUPvEHLJ+qad0b49XFQ+JxC9WZZDuaGxhbbk0jRu0B35ywzZ3
bV5CllN8UG7EEh779/E7/62/9c4LT/YlOcc8oqy+i+3Fu2JtYPlowM86UF1tWMfUbtYLFHodQBp8
yB33M+WXvGF6qmFfpa6HX+vbqDzykvZR7zRBE1S/1z/bs1gQDH7QGf7Dxyvo1nIwXp++4c8vy1m/
tfuVkvFd2BOjGoXruG3nZK9V2rdVEwYyQmMLxpcEejq10JTyEu+grBQxKnKBbE16CX/uEWSq2wqT
PUFgQzkKV4RCrFvDfH3is3mZU86j6tY3lxb3LHNwVH/cRSduNrrXV9SPLbkdr12OnxfsN5UkrZfi
WfBE3SyT4RS3gKfZo9jlbh4fsTj3sBfmF4YKLs5tHnIn9+dSblYabRvWm50vObCF+EXQoUsUGM9Z
dgw/k2MSoIXi54v+LvuNb897dCf1p3rXLhE7dxGsvO+WQ2irOYGDubE70TDitueJFuyFvgoQ0iWk
woO2d/iGccyr4DdiTzsFdCZg9hkioKRM8CGWvBiu9jVtiw2+JvXLzKM68Z6XTyhhvnEMfXurXwj/
dpLNlqPcvQSacxkcw2s2UWDeOSzd0OsRbzv1i3IQqB4YBaNGvDkSRydFhUxtyYc4Dg9JGI/q72Wm
4oyCJQJmp4jR5jZEVlXAOgYC/5rqawXSQXbtPqnfq/FoDk+mceW7qGh1w/LaoSahUXuPjfSKfVLQ
VsbaxnMobKaDlO5DYl/M1B+huTAh/l5VzV6CHRkj8kdT6pgkaDwBWmtfMjq4KnLQ07c9YYxorIsc
1Cdt/xoTV3O6dv5m9c1NoHx5t5PVu5HucNhGLHCsx2NWv6nJNStx4mD0RKl/fIaKN9K4j/ecRNIO
gxSit/UEbJworpCaEw4B2RhVCpoH6cnI4f7EeBwI331XxjnKnZtl86x8Q0bNgBHuWziy3RfoaTFy
W/G+YVWqerc2i5qqu1s/Aab0/LECdGuTHTQeMnKEn9FjeX5iieOESg3eCLQPC2w6afFh4RvP6m9I
vN3owVuSyZyW62XLPBu9Klr3h/bUNwKf5v33jOaBySopA8YHTy8ezdtkV68679+ujUNm7ernVRsV
DjKAsRrauAZ61sOWVVfVuxRr+wGN21LbXr9Sz6vk11JhkH9XuPupYrgiU0YqAtCeunuh4iYXpVeD
+V3IzL6DCruk22z81dTrYDKNyq+J/gCS1OU/WFtrMeudx58+65nHPlQLWUF9tJOjnkxOVt2XabU1
SGtRY+nyVLGTeTA7jQULCy7XkBdBraTIoB6mBRC7aWWL2Aa8sqTUkzrj7YlzXoWEP4Ewl0M2bVEx
zWm+4fWvalRVnXyY8SWdULxpn09ufsJQNu8JuBBQKVeSIZSYcxVmh38vrjCcIvYljaDT2JfOHXPM
4YHh+GKBToOXAQ7P6Wd3HCumU8FY/xj4rY6btIXFsKB6ADSp70+as2dD4lJI1bosL62eEXDF8aBc
QnWCOJvtGjzacQXX7qVCGBLwZlf256YFpCL4Dq1nwO3isnGrY/0BGjkPGRSdYdvHQV8ypCZAx9Zk
4DctkGj+TPEYKsmmbOFzYQOl95X/JI1hWiQP8pc72SMRfcUeV/0NvPO3FkdGMh+220q5SyRto8ZK
URbLWIStJJNSL4pkb1UBpPe/pYqMxf5FQ+H0OMg8k0dZXLHfgcQKfaCW3jvSK8TT2VsXbXiexhjJ
Jqh4l+d+vZp+FEz+F5MMFspX9TFM5mufyBssJpxWfWvajggz+s18xr29wYanBjyezkU6oxG7eumA
kEpAjsZnVbwNpnzJ062KwUCcbAWmjFsFoP2uRfjSFvdkxJo0fjAvBFWUhJhaLjCWV14tzpCMWbhU
2W8WHomYcH8lDEFAkCMQxLL5nUq4vclyEwMuDVKvbsEBy9HIHlkQdh75TGP/g3vriX1uJUPgLoNV
s0j/EZFGTSL5go7H4ly31GzbwjWGkprWC43rrG5Edz7XPKAzllJ9Ybox7u5iGAX5oCXmgeFXt2Ch
Rxmkw2qAjCTidQUMLPZRI8YQ1HiJiscc5R6vVsx4od3YyZPcucrVaNCSRiTFYe7ECQafIzSBokme
7zB3mEz5XEifSbLapSvmVaMJnFNwGMPyxaxrO7ZY8HTyW9lcmQfL9VsT3SRioUE1jRYi+s7sr0Vx
XTCFofRYUciJhG9+76B5pcAP0RcPrZj5EnnAeG/fzpj8lrshYTbTRgdZIdR7JzUYYRszEtUuddtJ
8lXt99m/K/dqUBiqTY0f9TdzwkAKhkiD9oM9pTLuBtrgcIV8gt4B3ATyjCOb3WUy0DAqkc/7g+c1
8j4MT4IwYOs7i5WaEbZZl4pjD9o5xMZCNay/eGTqVueOyTAkUTnGciqKJp7uId6kUGHUeQnMi9Lg
g6+ZrozzvDS+irPg2S6sV8p1AMYkhqyMPiobYlfHLmFiXG2yf6VPyS/yEOT4kcgPs47xkQlRMbBV
2ak79u0riL0O3ghRCYOco7L6XLLFZwtSDEYjDOZq8gOxUsiYkqcynPGO5Vu365QREJBBaJyZSClJ
RU+f7mZz5Q3Zvzx6l7FqsGF0aQomQ+p06IQlic1Msf3Tmplt6MpcCTdPrwAC4MEo5ZXfIt1etWw7
E09FtrdME8nuleNhjvFskX/C5HlMOA5XMEAn3KdVJIxjNm/EtKNoMDLHyLE0IcFAA8gyOLIE2b2T
SnhuepbMkE2+kuW+YMF2PYkmEYwkK+iU7Mopz9ldu0MSf+QpcsrkTSz1hTikeKHiIvg7XjZq+tCY
RRlMzTvtEZl3hlj/n1zeEbi5OYk+y4pFh7Iv2S1MVZYV8Tls3WLKNakZdHgkQXi5GYm1buarmMnW
YCDzM0O7GruiGgm7exmRM/BVxb9j/yZpp8jjXnCPIvgd/XHg87bJuB1TPy/ZciGi/+vi0p0wphzi
P6wEavBnhXQG4EsF34zPvH0Yp6pqD/UqOcpyvrFh6bur6YgHYvvEEYAjN5zoCDAdTO9diz1Ff6yT
6j8KndhYR+zDIfAJ0sgQUidld3H0rLoOx2gGyZBue+kTQxQqE8F/gcoiV7k/4x4hlaSSJC8Kq4r4
Nh7ZULB34owZr+DLBNLqoFDWrJix4jnFPSKsDp5B/2CtuRXhx3OJKnvp/trubSI+BZ2h8x91ZEnP
jXLPqLqyiOoIpiU8BVXLA0awCBIxDyY+vODuY0ZowelLdOATGG45tLM2gyvSjvv/HvlyJ7Yx8X5U
hdLI+GkYSWUMrcIGlDNnvM4pL6BKGCOnZOaWDtWpMJkzdtcSEhVM7gkI3fwRNV6SHhPKUFl2mxEc
HM6AjJsoLKIQzCfEEH2hJO6UQFQeSh9MHTkIhtBL86Ws6gmDyqfc/SY64dl6e0a7nne36RohF45y
7JCN51uh6Z+kGwSlcmcayDLribFR1PuTET/li6X8inUrNd8hXnOQQEwWtUXhpxD9E7J1xZgzqS8d
dJQahZl9SgHLG0QO8FMbWn+qlTGDJ0E1FstwTru/cl7QxhrrgYUwxd+RSXEe3kp8t8oVzQvREYnS
np4Lm1y9e05Q95lz1hSoMmt/UotAMZMPKAl9Wnkr9UedbX+glivgQRWQ2Rbq1U5jd2pBwpECSvoZ
c/eDMaO6SLB9SYe7XhNMosbbjn0nZ/OWtI4pBEdvYqjXBDMT47edmcRxfjQDZY5uH/Ip+phHJh9M
vhbNM/hKY0aSZjEy1IdD1+db5NeSKV2MZrlTP7dYwalsKgPuL2p6MSZViDqx4YLxeBSL6DleRfJn
RkbVf0wU28OCkLSh//MkKR9y6VKrsWvAvKiR2c7GKTUhYaAqHpfRr9igeywesW5g++CM2ptw4qIR
ChFbdaXBDH9UkU7o2JXF3PfwE1GZVn0A+Z0eQTOp8di/ya1s52vVbexeBEahD4iOgwoskEy7J1KF
WKZ8nLGuhAGv6SYKXkTcL6ZRQizAbyWVA8EkWdLlh3FlbUzeDFHCygEAIkGJHTdqO2SU/9BMK7Cw
LoeQee0bhoB2PNyMUYJ8mAWiQKWkJxbhJuhoUc4uKb4JFn2DhM/aLWZrsOmMurAMRCskyAsJPkqT
QZMK02GOA8azdU+gUgYSP5OJCyUf6VSYguRt05iMnZ1sXPqRIpdqN5dKT7O2YXLKUvGRUmVT0sBD
9iThOnMmVIQYYFrt7woCSIROknQZSnjoWJJ2LGb1gv+LDOQf8SRUdSC6tBarxucq86s4WJbyvTQr
mLFncfHYvqsBS1E2WAgDgjfYs98uCtw0xhzd/Jk0/sjzXRKlMUiv8kjrhYpxfKwWTGTUfbz8YhqE
oOvIRmZVd0FrRqXhRQjeV40EGZn9liIIN1CfT2rMn2IaIUJIHt3N0W4zBmYsx1UBgFNzxrWUpxy9
8F5T47dLDfIti4BKCdtiMvGW1Za04k8pVI8rFZpypkM5LonbQO9UzyCHbdbiHKaszqkNPhL3JkZI
m0GqLg3TGkEhjC1WYZj9CJcRyrYL+T2QqlXEEPelhdeQENZDATlde1UiRkNDRvspGHNgKk7MwZvh
UEWwSk0PAoMl7mUSrX9VNOAzGfKTdB2znQ3nvcOXpozxiyLttkJmGw/rcTY8rehf+gUkrC9vaO/g
IEM7h9+eEtBcoZTj4Njr8vKiYiouM2WQymqTNP9ks/fEZm7I2r7DfCaPHuki37Xh0WFWisZ8bZUG
3RQT4dW8buqWnp4/03vLOT2drX0oOpoxW1/zeNk5a+34nAOMK02E78NINEvTB0vBxGVclmOtFru2
4aBZrq0NmipEWIQmhlib5KXuIINdW90hbcAu+mvN7gxrgbQGo1EwJLnPOoNdUGY5vyMeI0rBe7ab
lPsTab9qIx76BiZrggUax1mPq/dd8K4WpblBOjNNgjq66zSv1mqMqizBeqXI84PeMwTQV3sD/ojR
iylUXQapklE6xIxt28t/LccQjCwjnF+057kVUizmdm0H4hDLAe2VHW+1hISMXCUAF9Bevab5I8lw
FIVQBm1joZS1KyILIOLwR9YVddCAbGq11oi+XrEJt4X81Vfxq61eLJSedf0b5fNWdOdLT8XXEtGQ
qeo96bqDrkG/DYPUTiAkmtjQXhWoAQOJgYaIeFCxO/lm6czAFAsD63FtINM1MCr6Ez2JIAL2T8J6
imC2EL29Pu2PnJxjKhsPMx+cq9hIdUoGODVPxXmGomjiSBgvBC7MYHMaLFHkS9y7fFx46AEviSLQ
rcyPjsum6hAfoKVqsxgNmRmf2xytGAEEojkSPNxVGLlGmV7M0K/xXGn0xREH65AUW6XsTkYMVW8w
znZc/HV554ubLmQbSskOxyZJnIxt5a5JWNoTgeEzECWnlRcbVAepLtwbmRAbIXB7Xm/sJfwW53gP
bz6q7/WkwExKzUAf/4n4ufi5JS0iKMlhIfcdkyTtLK2KbavKG03U7Mgmkui9SP7PGupw5oNRiNuE
v1pKz2wmXNk90yi2S451K78LypLU43QucoXgRNNUL1B4hhWOFBAq8HBn+0Z6y+BXwX9rGimmtN8k
D8QFENdGELTLgsTq8bm2KpzbGPXWUXmNTQKcoBobCuFeRDdjOAueQGlMtc0QXpReq348WGa25Zy4
4PQR9oceVjFebdhkvVuK/Mp+z/4IQ3/ZlEiELWt1zDhsFIbKDYYnXGKVUhooOuYMaJtAFNQavZCI
m6iL+zIcRYEL5jOpv6aCYRtEqxBwYRGJFOD04061GGZLj4ZWvYx2osFPqFQ5WQoa53HAeYi6fIWr
XoTeM0WdGDdfytBvTaoMG4XPkiCzx1ue5gu5pfdvAbchkkNa2bxNLu+zI9LYwL6J2rNgpZvf3AdB
yUMht3tGFEE1+0n0Jh5KcShSfjf4LSwWJ2VXvgt6laL0xC2/lNaMSoQF00DFg2zJg4XHOt/XlrVz
b8AJe+qeRJ+oIBxCCehq8BQM6WUx1O3Mze5F2nZYQMPQU3piKr6aFce+lPCA1dy8BZysKQmdoxy8
h9lXwkRgvFXJ8qYTV6KOHAD4h1Bzgppf4+iYqXwdnoxqcWiAaaPHpImjNV2nwxslzbgiQ1V+woE/
QEsX5M8MqlejQMlvDRK1CQVIjqLzQReuLSeBYirTPXk1yC6c8sHrkLmKEkU03nwDGIRT9BdFd4GM
yezfAn0UmjON1JdnfU7TnY1sH7CBG2ghqpBtzLXXAhjKdyCsosONw4OEL8Vi6x8AMtLMhqlyN8xk
POoQOZPxMvbPGzwFcbugns3sE/wtZw4uih2Z7apg+Yletyvz/RSRrPQuAAm5vDLPYEihwofI6VzT
KvPBHAVDU8+0l7FVNpRsxsRxOSC4RfdAQhHk9mG86LXfNNzw40Dll/SoJViL0n/oLGzHSTqmuN8P
0+xKZn0y52lDKBKOA3AqsHVT9N88fKhFzOhfey8mwNIoPgNlvYh2cSl2os0UglQSnR3xSnX9U+1B
kOUTCO9AecG2iRvsr4AAVbZBu8ThRhtEaOJyLLI/XaZJ76HKdM0e4bonLgkl6jF7UniVBFxx0kZp
fVLJO8XqAmhEWJvURG9r0vNedIdKnbxGMEbiYkciJGWe5K1mh4d1NTxsefQN5OOleo5ozA0cdBex
D60iRIjQvExPlT7Lia5JgFIWmZrK1cY0lvVAQ0mD6Iwtxbrh/ffSu0cVptzobC/AO1qkhOFRyZEi
NuFMR0e6HNQWuEvihIXRAlf+CLTUrchcieOzMgQad5m8BlSRxzn66+D3NSle8Sm2Tag5hExgmX5H
mt6GiGc+ySRJZZD/Vbd4Bh/mHYT4xotjPS3xoZXd1vqmDhU7pOgPBH6Qo9+YG6ZMIRkSqyKQu4f+
rSGY5oL6St8HBGyy2f6O8AsFKCF68WTV78ZmOEym6v0nbNbUI+VDQ49r8ykZKiLdejK2gRXeEAep
wUUSf86V6H2F1LgCl7ZBSJJSWy+ajPXUgHVJshcdPIu0pASZyAjvwLat5cqm2XGQ9HTzCxLkBshR
VA32cnxujZTQiRQ4L/clauOpeUdBIVRLckugx07grUJdZDF1kdWPEdBvOFjaNaVn1uGRGVsmH13i
d/JNz86ZiSrBgsKlAZSYJ7W9h/WfmiEbx9ii3CWUruILRVYg8/SGQTkfGdjFzdDE8HLHYT91MB+i
PwS//53Hevs3lvJb0T8/EjSFRjZ+tziHLTQJYpu1RAMntz94uwlYNKaGFbpgG6U0HcY4Md59XqUI
etIT/IhroMPrL8f8oiqWX8i1B8flLvjSttWvi/7PjiKGCyzQTN5Ws4xnpnVnzgMeHDQ6yCZcYgqD
LnqvMeFXCChq9GEvIPsnmN4Ysn12afdCIuxmIeWJsf/YHOOm56DAg96AW8tRL8KfnjtNfiwT3YOb
sDhzBS7JxJBqgXADP1WxaM5lV9RAadt7KqIzgb3ZnPtFRRxIJjrS1xjHv1qT/z2hNA9zuVV7BY8L
yqYFo+vpF6h36ogwZM6EeII9pbPuolEhPH4tGq1EzTfidIzYI7A3wdyyjyAxRxtVRlRTM+BReEnV
bgVykA4cD4CQIKrYpmEquULgT5HK88I4BdEBaOlCXYFaaFMb6DD4c8psQGqxoOdR5TwWB7iBCUhf
YU9YX9igxio/zmmyES9g4jEX8Jo4cMSOC+LLcK3C4sXEQNiq9lhLgzAhbgtTikcMiwto4RkVrH2A
q47B6W+aMIkz9wZBaeOQ4/DJKVytPqz4q9YPMjwWJjuyhsIhbS9DwtAdSTJOIbvS0t+Uvnwdyfro
mainIeL9MVlH1OlHJGM+A5iW8liRDFFXCBp7yJxNhkPcJtx10GOW+8y9N6nXDU7EYZVgHB3oTJeG
OmGobHuCCCOOvvD/G7YomUweK5WwRVHpDyvQeFN3BAaVPTMsBysSiLkeGuNSGdX1q8xBrdtP2ekq
VkKZFnCc4PzZuG5a4D4tNgftyotaMUKlP7GwRiLodCDFYzGem9Qufcghy3e2/FQQ2UAMw6z0Vj38
3wpvQJhmJGP2ALkGGZ9JbfFiqv9OdPFvkeo98XRvzfmSFKRiAs6NYRAO1lY3ZKZzGx0bYpliu2Sw
y/SwaY0jwiuUf32/S421KF0mOIi8OUleHWA+Y8AzIaig4sppu1foTfRqBbfiicIQfxCtx3mQHxJX
iAT/4qd6SzA3IMgcuiKb/4KMyyCC/kks0wA30CTfMszmdVFyCnCJ1D6k3wHHmrBysUhYqFqQeEzu
UStKRX3XLLRWKJJR2nbvkQR/q9yE6N6RrqCxSM4z0qVJtV6nvPpUOC1mYgzgB/fYqZo6ab90WulZ
YJ6DymwgpDFVZSIPf8GNRP2Xy0wi9eJoh0+/77IN+/iUza4cwQRsjxPQXRPNBE+LZycFpSsOaEgc
8QISHTLSdNfyQ1Vw/t77ZF3M5Uc0hVcV8lEBSztUjnL93CwSU9lpH2vTTznxTGe/VrjC5wElfk5U
tqIdxAXUq+uM3LEV+y5gsJrT/9gWg33RmUKKxzwSZBXFCmNo+zYik5wHAFuMOOqh+Zfrn7ME1bQm
Q3TDe5u7D2s5icapJpRECIXkFQIwyPOKemsgPZf5T/zsWaGI4Dg5R5UKZ8VuQaGSQJP8ERpkKiQe
DZWcR0ZlxRMOG1XiSv9DJLFgpzw0Rx3MberRlRr/bJWhh0GuJC+Kwx402EgucQsT4NFQFobqQ6Nd
UQmQnqAasltGfXqTOLwW9YfhMenTtk//8UlMyAudWw22EcoMhM7yc9plYfJVPGnUm2ryeArECJ75
HhKN2RV1VRJiIvRZ8zSBlIv2W1MvKvOGvhv36NK8kF7N5uhA9SiUtaKpFdJEUWgwcFEWbP1IySmJ
ByC+hIS0sSAY4vngTTDF94qQgxEPXCji9pSexfcvKxOnuoFRCFLtlOK1qW7DDFDHloKxjTimjSjo
rX/1zOYIb4rNdiKYjSJZFgbfTdCpRzy+oKGzxsb4TYfiauAH2q7SjQgx6hUCdYejTVgMSF1qYoJS
sV9rNsackI3j3VPHQW75rdHiWvE7E6FxPjaVRd/xYOCmhAvpLV8FMJqADQSCkkIirwpGhdyh2o7w
IAzEvgiq4wpJ+GPqoFJjSd7hhcchi3C3Zq8cpM/JeAh94XPXjoQZDf/paxagaqtaExYZCNkoR3/M
SaC25zLciwmlkCwLPH8uJ8Zk/90rocJhVB5BDoyB2a1+t7AsxcVsoOPHO3k4E5MiooWg60xYvYFG
MWTRGLItbNiFvY+gveBw4jQGAHr2a0OSiFEd01lgSN+fjfoxK7e2+Wjw5oxN0nEw4ypZaXqNuJTi
X14xTxzQvnAkhF3tSRpEluhhx38ZUWhcFiU5A7ZJIcH1N07lsto927N8kVZBk90GTBjBCOrTkx1K
FG/ZU2aUeeq4lyNeaRIA8Z1Fg2qeeROTsyT90VbvuXbm27bJj6RQm1y7/rclDULtzglzwLa3HLuw
QVx+y+WHi2Dn1157Z6pQ5lcp/wj7ozkdyEdrJ5Ej+VJi+iTl+TEGiskbdV9JCQk29b9pKFw9/1YM
lvp4kEXI9kK8VedUFLo2M1ppoNIC6xHqJTvuiO0pAhpAxiqnZX6+S9i5CJ5AHhLVuqQnGc0O1iLF
uh4h35bDT47NRtGgbkN6b7TrKo3PFSY7WvKrt9RExIM0SbU3u/xLko/ympWeVbhQY/IlW8U+TEdc
h5etpk+7croXNrM7Qu01WMcQLMpjWpu+LcVrlsfK/CjNxBMVvo7TXPJ8UdiPJX0rLX+t8dr/j6Xz
2G7cyMLwE+Ec5AK2IsFMSZREBW5wpG4ROed6+vmqPZuxx20rkGDVvX+cbcDNazifbateD61xsSnD
ybgvKmh+QtB1eJCZPKQEVlmANygivaCkpdBReKj6q2KhKkDRCTHlDDFGe+/o0OjA5m2U1UF9/gdm
a4sYvHGRcH1AQbZ3nFsgVNemLbB98P/kVnOsEoa80PmyyA5aIiTUtIs8lFQVvpVhT+Zs2P0tsPZa
rX8MnYVrdEFhUzK8b8CO0LCkLiJZwbMN+1xph4oDRyLSTJwAINKUZMWE2qoxME4w4WGGcrsB5nWm
O8pXuIZ+By0jDmDcNA7UnF5gRmax1T1ADAieXIIwYyRU9tSUaAxS2fa2CwbH1J2+5iS0IvlFx5W7
LGVgiWX0pp8Uj6OmdCtvXxAMLdVustpjFqhRPasvEw7kZPkQ03RqkzDwjInwseRiHIyk2M4FDa5d
8WTESKfZ/yAOtmlvX5RTXPELc3RJmgZni6M9LoylVm1sUdxQVOOCDqdhdOGGBYHwU5eTWrVIc/tA
yCgyMORrjbkFFx1IFdFSXjJEdqyDXb7wbtmU2b6SVekFNWCx79gkRHLGI+WweTbVPqBG6BxQgfUg
Z7JUg4HnzWetAWPW6DOn/EPG9jfDY0FfmOXuXTLbouioxEC0YikeGZ51gtquTGOtE48guBFrgcgu
pMWlXJc+srj4S8x4YwQbPfKYQi4ZdxP4Y2I8VXiaZ6oEJyaTyTkL7qB2+jV4JxUrZ8HVmRgaiTcn
3yBEnS84vShdX0fxbz5jcxO/Ci9n6PXmrbIU67SeteZXMeESoLF8BgBqiOUnsivSznqKN8H/TBtS
XgnIxWCt0EV10A7WunIc+A3/uSYtZuD3CqPHEIwvplQs44JwXazpjHmJM2/TsvnOly8X5hxYgKmT
mvfsd7Csz8ZwP0gzMgn1HZTtf/K2DkoaxV65E1455XYsDjHMr2KlMyZMe4L9qd7VmyMy+dYw8ybN
Pi4/2hkbtwJ7uFB8K6eYBekKP6qEfqYCZc+Y2Et315Zz0ONY52ZUTxTJFloxkpWXBfYs9ybTkC69
nTW+oGpDBBNDmyBY0cG7Bwt1d50ehB/vxtLaRqGxzdQFB6KJcI3OLozCfSv24WAyORasYLUke6kd
n/tkegX9Dxrs6JR3Ivov/p2aTX9snQ8/NPc6ShdSMwkIIVLO/DPyopKSgIjFREHUu85mYldfGFJU
tAsKPfWB96S9MdBytFDtl4ZE0c6i5hGpWk8chpJxYYoRRBgn4tr2hKelWf9cV8u1Mzho4htfXC0q
SipXLO1JVI/NSKHHpiDORt1KVnS2GLQUwhdOJlbvdlMCl668rvyws+rgWfR8H6tlPrP0KW2dXZ5b
6VG74/XHMXBohvxnfqbeAThGQeG8kjKIsIFozx5bR6MWPcVrk17Y0UvBOdho5oPrBubkrV3ttwTP
7mR5zhLvLM1ivy19/y8QScCSMTP+u9PODokMJR3lrPQD3FBM34DTIqX0lBnR/13AXwpOc8XLEGlW
TDA/2Wfvk+MBPG3FX1Yt1xl4MGGYDxbd2sAf/40pXNv8jXFXRKPU3ihLapGDzd5lHFEWbbliB0j3
TuFTjB0AIg7ZLnH5Oc41jK+90U3BRjnvbYOPXXPIiKtTlm6R9ETXMUqQxCYaWpYneoX94TfLWKoi
Pyjn2wJNIwQ+geYx+iu14VdSH1jwKAvsPAmwqqwW1IT612T/Ca3yUhNBbpGY7DfJTmFUBcVwvZWv
lxiHMArAxHfYvNz+PS1C8MXUf82HH6qggwQzcEwug0dAwlyhHJZUbtXo2hPALV6/kst8KtxjDvUH
ThJOm4p8wfDkk5BYNeGzPpdnd9d1WzJe+F/+XLcIaW99T7n6ASwRwHrV36Xn04uNqGsruoT4y7ZL
3/ATqT4othD+f5uQ2HwlpLlhvNa432YNSLvmXoJiDMpaRRf5PIvzXG94qvvJeHajo1Ob90Wkx763
P4a/Ffc2vyjVTB4DR3+eMU6B9+vjvWEEWPArkSu/SnRcepjgqbWhQRjeVlBhtfg5wLIo33o9CyzQ
UElLUOc5b2rhNnglG8qeNXR1nf5rswGWEVn1lfsLdduyGZZkg1D8jQiGdGjQ3BwfvKVC1uqrcHnD
39GapdovYoQUWZufMtDNCfkw0GsVIlgs/Ul5b3r5oNkYdYaGtMJo4zYbFR7vy5K2sXmToVToXQak
yEPHJQNXYxVgD5k6ca7YcAvuJstfqdcTnS9yN0G6Y5k/uIhVE//NBeblnFUvPUSrjD2Cqbgh8XQx
3PBDaahwptpHH/qHX0MRMgiBlKKkOygdSdEcovDLdm4DMgoF+3j2N10wegJKzr+bE6cbjhu/nlGz
MSZw8/PLEnO9hWklhWEidILN0L1xoHL+z8tWfWnOUXAefKx5oKAx6J42rgKfgkdNu4dyA5gGRPtN
UXoAHJTS0529Iv6lZXaSGPB8xarTkuqcJbo6flp+GwR5D+pLt9QU8+1s9Aq1QyN1eYZzcLPhWa/S
QKbv5Oj926XoextuvChhc1gWHB+c5tD2D0yP3h9iQDcWkjUBMo6ucq37xTauEK5qO6veIOp+cHT2
OhRf7l5974xoIf79FQSGek1IjgUv8eFkvQKCEi+TVpfVrk4UmKU7r6bpupuuKXDSdpH7SoXqsO3F
ZxH2tJDB+Atwfo0GKCfbjzxzpGMwO9LGdbCAz5tcgXsm9/uspViqC3xRbbELfetWkzcb8hzZhAu5
QDqujfHA6zZ+f5paj7ww8qGhiZX4ewzQqoekcfXXhRoIZqbR+yeBX4mJuELd27CtSYbm1BE3XzLW
ISSUJtYAXKMtsYGi0h5lvDxxRu09tSs59V/Ezpjp4UeiBSArJqo2Hpp/4Sa6bq01b3yVIZuAg7w4
JqMk6/Z6nH0+VjgTczVsAeRSTeEQKuTo64T3E+BAiWlr75cbwbRiCi7G45AAkjr1Rwp7RsnvWh5a
2W7oi1y53rz2+ZnMxTulXv8ju1ZFyT8UE6MLID7NNSTzEbROvPJUPTA2/v+SIq+KkuLDTI+XPcIE
Zsy8EBI2sQjlh4XvANUeP9rfMH1uo0fpIA6ldRYRIgferlxeGvM3godP3Bdjmqie2jQ98I//XcTY
xI7qNSdQwUVwz4tfCrqxd+wehN3xFo6P9CXvbM3ejrV4ByNiJXXgMrHPWZguDIQI30xdGEON57L8
7H5d+xVpTALzCN4piT5sn3SYpJqeOEQkq1ozUbg/TDW/5kzGcnOLHGx1HCG67my9KX/itnR5VolH
MrybRrAG5Nlm9CtgT/1PHKPvBl9KW0ruQmvdmo8dCm/nCR2n57SP5UybNmH2u2wG5zL9oEIrncHV
g4L80+7Fu6Z9dnoC5LydJ88jjyDac7tZVcRLOVuInQ7OgADAVTn0uI1B6HmyelQYBalLIdvlyI7c
67+Ib5LrDG7GDVt0N7XAlRBcgNwQfCubYJnUhAI20Tet0I3LpMSmT0zbWVE8umU86EsNLobvpOsD
O4NRoK6pQCc3ElASfesWgf+b6CVjVGTlhr5DSKL0qKULCxMd7PymHg4E9LYEXi22IWaor9w+I3w1
8ORU1ptBuUyBgqtFhEP4LkFbtKSRKJff+rzY91MVKKJAMDupmJwKJj7t01Mf1eeJ+oLUi6kRdNZJ
k6O6jTCVx+a0Hn3BTsSBDeejxPNFYe5ehYHXOTZpXmyevchZFyj/6Ry0FkrsTPJ58Nz4/d0PLx3t
a2w8cNFe2xdIh11e8+7g+fMrNWnfWYmIsXU1PliZGSDZfGnKam8yDLU+2ONoIls8qzXcZcS16BBK
jXozVQNmoYNi55Ls4vKnquyhSc1daHevnbXslcTeLzN2OvvZM9U2mllcfclO8+zPhC0E9uZIpeeX
Gjd5cJU8uTL8dVNSVFbm5NPY4X6Z9BdvsADc6w8dkHwW4bgy7Lc02uSDuJqoRzgbBvk65nyi60Ie
ZgceE+6b6elJSYO7jGTPOHD1aY/CjTgVBZJj3IHIKpH2LiPQAW8PkbpZv8kaezPY6XOXzT2+eUKj
pvBcucrNbJl/tbh4iVpw6onxMWYpURd2gSQ+x2e0sG2Q0BTvy/YuaxooFs3y2PPrK6MrIDyfngX8
W2IxalL94E/Zri4wErM5pcQRyJeM1r0qJj0URVWUTOggeFG9mebY5rUzCe/gIyYRSbb20uwsEdPI
1wR2d6ZIaKalCuEmRWXCohkm1bIjB1ntWA1rDASwg8Y5fPcbcNcE+36Se58jffGWLE4ji19aL08V
4PYKRjxOvTX3hkXObJljlqRwVMfUIUE01SRB9OjGJrysMidkywA7iHvLSnsZwEYLRiLB4hL3GDLZ
jmEcLcM4medSKSV84qn7Oy82k/648Sq4qopI1ZkGeSt/r43lgDahLeXJtSlS4oVNobCqSQnJmQq8
VJBiE+3iCjPhEce3l8WAl79+dxtzoQ4IWAeC3JiFOg4NZoVmYblPTdI1Dymag7RNX3UvfcPeW4pN
3iaoWRUijq4BkrhOPcKp5dnIY6wvct/3PiIK8v2U1IEOKs0sAuzwId3lvkkAWFc/qzAbNnBmuaE/
Z3h63ZcJXVqRdh/Sqg9ejNE8crptPkoSIgkJO0WW4resra8CnWjwyLzoNXSv6QgzEr3b3Mx6FosH
mJanCSHWfV5urUCvw8XyUWD/T4wK8bekAasbHk2NviAABTencJIke7IJCG6K9Ooz8p/S5cnpy2zT
G4eQ0hFLvDXD/NeNKEGgfa5gGJsxfPVNuLP9d8fbDAva5hBDB4NSiEQ0mgwCQrctvQYW6bQZ42A0
Y0m2cvABmcwr1/GOGuZ+ompKqEMl816KlP0P1Vx5n1wCGhelr3ssRgOmGEKL51xp6n24H6IodxlF
OmN/yhzjxJgvwaE0D4wfOg76iAGVYb+FJuGJ8fmsqbTjpKB+OooeOi9HJlY2NvZOuluqGCxTqXHr
19BnCJ5bdJ6YQnJmjd5El0vQLcYC/unIbtr+do5gBD41Q/QYcZh6CBoH/2TYV6FzwMFoCfZwxwQh
psfi3OoeqvvuQM6bIriJPgMToYaMBdA2J/7r6oXJghKDoKJ/zOZ9mWAsWpXy/pGO8mdKyd8ZSO0B
oEw5cbyw/an7kOoY/7ebir9T2JPdfFL4AcF9u4GjffC7b8PovgbD/WPVpEkaZQGQiz7KJC6/z+Q6
OrkuIijpbVtMmyY17zw6Mxti+1YOsRIWK9ydQXkVDxcQY+VgZOYh6WilkoeLxaCaoDgq+R95hX05
vY+Jc+W2W8JXJKkIo3m1jHNWi9NAJgX4uB8O7zY4aem/VXHyVLTyP5lEre9GYR2a1jkgNFxr/KAA
Q2+GsF5wNWX9tozNLTucKbGJuiCJxBd6TtA+k0Q68FEPM9oZKhFkXbcCLSDgssfpE9rneqkDc7gP
O1ZwCd9rdMu7X0nq3PNAfWZbuzjYrMc5nLJFy7JbcwAr+QJ2zlEFQLpPrp0ce0zA7nzhyiDaGgsU
RqzYP/iV/bhRVA3CZRqS+cTphA62DMh2vAs1b09q8U8JAqkkdu4VbD1FVkEDEJl12CGYOMhS37cg
oIvnr41ilwi2okE89WzaEtqjAO3GxeVOJZ0yTB2QMml/iBbef+OgglgqTrKRbYm6zGd5dQfxPOnT
yp2Lvz36hL6/dsW59s+CauGx2y/U7MQ6JIhYkTwd1BoVlHwyo+wM66o08TWqr7YZz7I19fXsU+tB
EIwsvxao+dD6xSjYLlcN4qR+yvAtpAUKWVxUAt0exizL+YsJeoFw1zO6Xij/iVKsZyOw/2gJ1cB2
dBA7CMeklsf5QzbiRRmfsO/JZMPfUbGMwRN1k00TmyObbdTtiVCjo837k4oLbz8DdtFeOHIRa01U
33UfPZPPlI0nwo9Zv/ysQstgrpNyevbC95aENpLXJjbhsHkrk/qiu81R96yjP3EsR6V9o/FvLzKk
9mEftGaYr9wi/nLLZG/qCcWDI9OdurcxiYEgoQAxJ5QCmcPbbczgGAL6D9lpScyA/gm0je32Zz7o
RKeU0DepQxWMw5rjPDwJnXeKFyMkOjzbw33DRHp9+Ww1giikRb9ayDZKSbIAIEzEFxUhTUAUrHUh
uuJpBs6wDvqUDahTs28z41ahgQ4iVPRYhgO3oChKnrXplvM8auIy61cWGtL98Gdx/DCYmumiDhcK
k9hE21+tQ3jvsAWwSuFEWIwxguVH7o/UZYCGjmf3xJZcmFtL7U1ujq+cbleJcH38HtP8Ba46sLB1
wbo8EAcYpN1ykgiPR1gdEF8YLywMnOfF8jRxwTsWkgX4a6AOIMWQo1xh83ZZgYAF0P4UsBK7BAbA
cm3EZMskT6P1WjDVUqGrM9Ba1SHEHKPRCIsaya6S09ATf4DjyI7Nn87p77NbHERGhaTjpSMTxooW
Z0T9nVQqVPesQzdmRHPkziblDm4sk9zbpj9RP3V27jkuaMNj0ZipDfavNeRjjhE1/HcC3iQfUPpi
150TndI8xWz92YXpm5tCRyKdC8sbv+NzwZLY11zviIhD71KTarRIQp5yNu8kU6TNKqfoAHyIuB6s
DA6OqDF/tWeLlHTiv5UkedlJpCvZzBDncDkiHDlkkJ5N7d9k91vhI9ad84Rkz+GsczV3q6htI2/3
LizKiJNlrKqTvsrc+avrv8nXXKeDv9bN9FX2pOeTQt2i4xowptQpQa+Eyz/qOlmqFXFCPvFWZF5l
0WumtKmgDl2zKPVUraFLBwyYeXPvEUaYigq6FHladABK0VG1mvK1ct8NHuDOgOuYBDAN8VG5SZda
Mr9yoBeEWqtxzEGeBU6ifIkTSmEl0Gnzlyn/TJKNt5CaWNaBpbuPYAYL7lSyc1FvO+hp25IPvvOb
4SlSNzWahFWdhGvEsgrkiaxoN+RlQDMTRLd3dbzxhHvxAd/oU8aXnWYCfB3utxC7ClKQtEU7uNBK
cZbQWWlnr6fm4shrFP+DebgsHyR6qKK8RRSc8w2Ust5x3vUEVuemgCcDeT9vPICtaqKYUeBE3J/j
Qj0SVN90Dsv3COWTeijqguYesnSqYo/mGA1Ug11cJw5aaT8BR4kKaAeLgCu4QTCfygHGQhwyGaxQ
GBV5fvZGSqJIWx0WZsKBoIGcussKC2XNRlhPO5+4w3F6XBA07ERTghXOqFDORQiXIfo1q6tPnh+K
U888Jc0pjQlxItASru1HWTPH91D/jctbyj5owZaU2mqYPLJDo/owWZQ/qRT5lV6TGkW3ioFnAWdV
6t4bLAftmklhodsiP4iW3JCU6VQuuJNWWvrXYmbQ5/ZP03N84+OdneqtpCF6QXEm1imta+mCoDp8
jWJ6HhZAhnREhD886rBLnfmVkBSlPody6Xp0/zeDJLkxX5lxymZrv3uERfPQP3VL83fw+3UqXlOi
SDN9OvZltFfyZboOAoOfWoMl1tDL8brnBiFh00Vzr/TpoEb6anLL2ImFqQtnBqNAP3MZLy3XA9kX
JTcCcADywk35zOsZu99Z52yamPCMkcCzbP7EkAwsbQS6p238BsFQfMiBRaf5jbxfou1R9vCQ0QmN
zBiYz18e9RoYwZ++4hDcgTpMLUlXdMgFVd3sypFLfHR+iNmnQZkGe8yTDso0Nn8Or/0MboBEwwVz
GQU2Hz6UTdQ9R4JpKw4UxONQRAp6U+TA3aTakstQRD81HwxEsZRBjAtZ29sqwaBek6GPnMlz94XX
B1l/UPdabdcHA9EzvSV4X3Y6gz9tu72Rv3TmPxBTbUdGz1GHyB69ZXtTIKVhoetgDLS/MLR7068f
vWBQ9bpXb/I5hM8MMg2aV435tuPzwoeAHYg9oZwukxw/ONUkDxySToqX7m7BGXdbBFkdNORwagDv
uqAZhXnVR35Kxk/hfBktwlE99h/GVDs2hD3Y5MPM3pMCoZWanJ8io/szRLE1WvclROKwvAh8yVTX
9/F771gXhaXOzg9VTW+y1VeucS2p8+THskD0xXAO5XfCAd8Q4Vd5xOlQvGqyyahrX52DYw4GLtAJ
qmGsJr5l9v46ZXuMc/tTn/T1NF5L7cqnRMswy0UH9aZx2hX2meEUQXfIt7fj6AhpJASjdW+bAbWa
JEeI/LHQVeR9D11buIDPvHD8F4Nst+on/feT1CTjpG9QMPm4t2kU5zGHJCg1f8NT7vk2FP98omgt
q3bqH+A7SUjCkhPbXrgjAIQhjeLFd+VI1fbuOJ51o/9p09PYBYZ5Iop3pR+MWGzaNOQjx+d6iIN0
fIgetWzcJHKVF96+rb56O/rKxivFYA0ib03b1DncvfgrHJLz0306f6gbr3qMSNedl+NidEEtn6Vx
r7sgSfovC8UniqEVf/IGWs0V8lVQZ0gqEAei3VGLWLHIWlt7W6PCUr7LwMtRJW2s9tCkHwVycsen
JXtwdjE5MWKq4Z+683KY8NJl1bPrvfYSe4PeBXOMyK23XyT5ulG264mBqvKza3YHiixuIfSlyV2l
L1iRnGXjoprSTaSV6kHR9rOJB+yxqSjh9Pd1+Jq05iu6/oxjme6wCRZ0ZErAtCIPvn9qQ5LfQudo
oumeFTac7ZOq3rkOMZUaEYE81Z4cN50YDtrC92e/BJDWdPKP8UPQEzoYd1f86A2pyyVCXu65hK7S
eVZajPCB5AQmUWwSUJ0+J4SOhGoZIAO3YxZdIcMa9sXGCQTLPX+8hNmpRLfiQDe31ptgWhiQlGnS
hBfaqW/ejCRvzbceYUg5YMwl2dyPwYf/xuGqE1gbafkmDIWfkaQPCFHLpYgSBMz27o1/xqvSGK8i
LUn2AgLOqnHrJvraG8w/WoJ13LiHSD1pf3zI/N+KRpL74N/7hAhU+kJJM1l6aoG2c0vWD/WT8HHW
2Wt3OY0kkXdXX0ltXSGwAXgtIJ9RvYsOE9Cwdfr3BRMRCiEupmJttfV67lYmgw/qY2VDofmJHryD
4CYyp/DgtP12HLJAQoVk5bB2M3KE0pbHcd+qfIXnHLcuwKoSuFl47Rv9PUUd3yg4IxKBVUR73ZTE
pfQbbc+mRx3NmtiQ5wiO1i6s4wSKnFc/To0QKvmqa29cacvBm5k6uvJLsWVJ0vBIfmVDuOtx0BRO
f3HjRnGGpxmPczxZWB1Jm1J+OJQXYab9qE976VZvttm9tguTJHFrpEQoub6L67zsSSdHDh5TEFxL
ABYZoh5kwvvuUwHNnjDbYzVGqYwtFZdW2P1ERUzmw91A4MtLnVM+hV84xy++x0OuIgXUAgqVX6C/
KO1/2Egb00sxbIDXFKTWkSUC9m7tObm5BSLNA1q/FDGNOfK2vDXuu9LHt3N4XWlV9LzA+Zh6QFzC
e9mz2/X9IeysYb0s0amM7PWYgtTYRJbxbjMWgSDWJrnR0GZUpq8Xrb40DnWHFeEcgF7xn5nyPnxa
DKEcArP5qrUFii+CFQmGmrLqT+frz3XPSyQQD+FKHwxrn+ebbKy+Itv6KEooVY9QFi6uqAuESeSg
S/T0QDYsgzX6+Ta8GoPLkMAgJeV+zMpLOxQ7c8hfdNvaUwUMYXWnzuolmYcPQOu1lYgNBa4ISu1V
S1h4CRFv133QoVS3jR9XrpmcosrYNpa/62P8BJKBFjmTx26PbPNfWTNZWgQ9lfROXCtItT6XSMS2
Q7fXzEPP8uRl1xYVRskEMOqsFeijeP96sMVI0TiE7ujv1Z/Z93da+LiUWDl44nhUeft9JE424H82
pxtrWyCl77oGXcWty7JPHy9viXHSF5+aa6Li4rqv7OZrppFWcxjO7NKK0d+NR8DFJ3d23hY6xP8m
OI+UHJtEhgekNlcM4ofZJyylwPE/fl0sJG5cdewdqX9t4T/9ZNNyz+v3UHOOdbXJLEqCjatDrrFH
Wvw8JfuypLaheu8KAtO6epWPAXbQpig+m274QDcwmu+xJRn8YWPrNxBuU8jXae72XmGAX8GvVMW5
jzokFCQeIlbiOvdsHWmbRJjYb6b0c5yyJ0m3r6YbJ5v1p8X8mvG2e+j/iTAz5VpMr+VvGX2PGifI
mXegfORvOzLtIVOnrVrqbbhDpCL6fcLRA+iL4T0JyW7Lyf8FO9IXDwefALofHvmAsK9tddCjXrGm
9CNPfF40ymZ18bQUVGVv+4gISIeCYC3myjzW7LyZrV0t/wnLd++zUIMuP5gzak7Tu5UhZFXxqBZs
ScrxtBmye9YOm3mhH1fHIbONe9xFfn52FOxdbydTIK+9CHem5mXfCXEeOlQ1L0DGlgNvw76ceSHl
tx/UcHCzGrvUO1oqtxUB1ojE1KrTdYzGl/wqxGrFbvBx7nnO3kBXZlYnNMFJPRB+8YMBHYIvWRHo
ZQI2xOOtGZzrlKwVVMDoo6MWM1FgQs9Uw/JmGPnGosY91ujZhkzQGaAbA1MC8hcQtlyu5/7u8h0Y
T0X/XiItbdAStX3+Mow9C09Qo1DhgcmqpzGqn+dIf3WJi4fS0GDopfeMd75fpnXWzVi+y52tw4Ck
tveaeGmQ8GnvklvIWGNXZhAWJJWb5W6QLmoHrnGS5Bt+BwzEXAVRSbCUhzpZ/+RjM/TN2QK9qzBu
OfrWcAipwQOBC0zKdRVR7cf1FoXK0tpoDEsWZCFlJw3Uae1tNS88a/wDCp49EyyIQIsDpGlL0MC0
nQCz6sAez1CFuHuJWL5PMSyNd/dUUov8BA2DTGuA8Aq22DT/7ZBnLSkjPSMW7WuCTbQ/4ySMwJVA
Z3ktS55v59KOCY/KEnTetfrjVmfAGqaUZ2tpglNK1pdJ0HLnik/sGsL3A21scFVcPCqo/YSGyefO
MVHOknZh/fszm2Qe+OeRDiL1y4+kburJUUG1nEbtTi+++Z71UBEVScyEMfzt8m86D8rpqlEoF5Kf
ykWth5Cr+rSNI++xt+ZLIqF59XRtM4OrvXp2Drm1nwqIiB/Ndp6Zt1Kgvn/2YkN70XS50nWx6VrI
cD1CS5BubOI8Im3rCs7YMss3dXGfuN6z7muZpxegnPeqhLWnXQ6BX4raduQzR/3KFD1XE4mprM4N
g1h0SKLqAvzmpseiNQ4MH0MXvcSu8+OYuDsajEE1j1VbOOB5TiMwkKYn4dRQ4hUkiRbwmbxZVU4v
naoWfcEDq7ADDUAAPGWk0zjD9pQxeNCxxTLyYzU1v5y/n4tlo/LifHFU+T9LVjNsVehu4T34GKm/
CthC9ETnAV1B7jxa85tHJxFCpEnQTH115Y8Y/IB8n4oXyEzqoKnKz4QAAz99Hwvrj9LWuMkXqicI
nb744y3mZT4PkGk2nzbly1pExfUVR+uB6GZFvzSceRxoy5YHmaOvKX/GuNmbDgd395FIwtn4Ykny
ZGkoPPSKSgXxyz/qAHv4C/9RWo8vikNA0vzYtVfgVtRUxmPScJSqyJl6fnERPDGHTqxUS34snBEP
f7bXRWEFnv3YzqQ+VtqpypyNbF5VyZAueWMA56byGwzAhK6pJ2ie+WkUNDVgu7agpmai2VPM8Z0N
N3EvhztDZNtNK5NydG7evTrJRr3c6NyuKI0x8eTyRdMa1PPIF/jQWwQHDjWMV1s9mghUEys+hIv7
PWjpSeMjV5UkDJHGCqalleXaHeimQ0XoGkinxuZgEaWTOe3WQAMQJxWCHNSJSItqa2uWFJKnC2bh
+ySKfxc2qJpaQlX92ZTw5LAfevBjhSITNKpcoDZt9FW62RzmONo7ExNOWY/fLuCW4BBNmBO1Wl9n
XFNd8sWUGhEkqdZ0zt8JjZ9NQjT9wfYdhputHK2SYtUUBDn1DWA022oLUEUzQjVjr0XvyjS9JLQN
X/3fEDbGmAgWmi+s8aiOKSOjSp2Do8Gl9KsO/XpAv+HVA16EGbbBOBVi3PtuDBwYkSkMpFZJpFdl
e/VKA8NPGncYhcVDhvHBxgQBRQNXVPVjUNRyo4RsADY+oDrfEEZDSdxn8TubzXUSz+aUkQAAgrQH
ScM7iYhqiOwzd6N6eSsXHpiGOqflE7mA4cfl2s/tdVTvLPJYgMf16qaMciBvLFCQR8o77D2E4YXA
sH9C366/cKw7pdipfrs5ehJJc/AtK+iTA79CVeRbu8ZWxeJLkAwZT9oa/LhDa8z6urKx1ocVrL4I
Je4yfQwmAiwE/eOOSPb2MmwS7mZe/sj4gngNsJAQzzVePQezpJt+mipvH94HALI2p9WEg8yn+90N
0WcY+FVN0ifmr2UIj1mhB1lEnBBAu4Vqg0GaLYsP039wkHN1R+IPml4Np9O1A5Prp+XgRgOVtejr
3rgy1fNLzVsR3ZQDUVrxW5bYT5H5OLesScBf5L6EtbXWK/rKqnMXocEWEUEmdr4H/sI+E8Xf/jg+
uvzYxF0m5EsRXZfgkwYwm3E5xAniwgiQMVG/ubj4hbsbAK4XA+7gH7REtffgxFs+mSUfgroAZuKX
oUUW+pJRWdh7rbjP5OOUS+CNjh445tBtXuBjDkTjoetN8dBb42ZklcW95gSOoz+TexdHw1vaReju
cqL5fjtiLf3qFptKa6UsAaAc2uySSRSf1b9WYdVSh5/UiptbvGTD2dxni3ZmX/A5/LxhPAGV0ZRQ
IJYaN8wm3RhzT16TWawZfjrEsiz9RXQ0omFjgULNEiUmiShcolvq0q+kOKGiSLH3mYKWUoxw8T0H
rhU9JXt4LnwpCKu5dRLTZ76Fl2Lm//AJvNLG8Njyh5NLOdRE3AS6auHTpAesmlckvVF0odfBqLWS
x1XDr2xWiH/HzxFhdz4lH7oLcjUMhJNM4qcI200UIrrgsbQwtLhqgXbJi6KnqmUVnDirdEpzZD6+
pLlYw5EcptI/h8axHnA9+icfzWTH+1voZAOQfwJa5K01jtXG1O4R72fSWT9kBjz4tgz6JnuVthJO
N5TuibMblpjs2yNVVMDe0Un1JmlblLMPA80Fo/ztclLo+YJyYdriAd0OWnarOtBIrQ8vUuZXP7SC
rHEfOUVKJGa+V6+92kRwwPXMHJ3U93RRoP9v6f2aHDBp0doI2MgLKeeXhYeyw1NfUuBkYwrV6oO+
UGp0sA3iOFwLg3tyRvlFgxEabZHHa7/7YKZCHMUnmMR6o//lpCbyDiF8i0YRUJqPyBaJYzY1apZD
8I3wdpXn5Z47UGjmk0cFpI3HBJEfaC5q5qK9FkQdzCY3Cj9DEZMrmiMFMDeh2lF7ItbQGfv0GDMH
Dsu4McJPGR59+5BBqE7C4Vx7nMxfOolzQuxDmyluhWWrY6f2MI0s8fP/ODqv5caRLYt+ESLgzSsJ
EqAXKZES9YKQShK89/j6XtkRc2f61qhaJEzmyXP2Xlt0qYuoYfqjewWdNUuPkVGeVRrHYs81c55r
tNRVAbFGEU2cCaG2Um5aJ6LWguR4F20icBGurUQHndN8KeEzZRY5FaFvM/TVrKfa2j+iAqXsW+ha
Rs1xiZPdPKnoxu8ygliTU5MWeDo2BLozpa5+U8g6zJqmiv6TpmxUfNRdHLnicjp8zIT+asc4rNVU
3OJoTsYeyRcKe7oIUrFpGaDOCmdnQQUyzIfApQpM4MRqR9leda+aoJ4IDKjlNna45R+FWUhL8P0I
YZTb/mXtB/czXUB9lxwBFWV4n+Z/WXY1TPXwf0UXNCdKSDEgTAj0ohyHLbQLov1YjRRCT5pQ4uNG
/KcMfxVzLyEYCjKagBWd1DuPAKuDbLx0k3UKAwcCxZ4/HqabFivMOgM/zsVBjEJzTmTmwMyBrHs+
kRZTOlvTvI+dJ4ZL4nP3EZGzLXcM1/YSuiy4GKYxu+ASQv+DUWXIgQaTcClhzJq1R4H6KyyQp7Q1
lroG6+OUnXomOSGQdHXvFPK72gX0w5tNCZBKUQiNaQw6ec56YcrDUyVMAxm69IUcwIwdoJ34MROI
N1qh2G62Y6auquoiUIMpnEK+iOla5XuuCHxPjjhzh5fBMTiqSDeK5gMXcu435S9fcbYmgkQUgpY5
NTEQMttsLy/MazNvlA6ZYpJnPu0D5iGivSbabDFljzaXu7b46MirYesWW72QPRAUvxaVio0RCez1
0KByAdA1yLhlAT/RMKEU7lEaUXbBraPnPAsxS/qLBD3ur+aC7A6eONSQyYS6lRkuED63hgSSp/VV
awYfh6DGazyVy1GvlBO+NV/cClHma5l2N0LrBuABMUJ9RHsE/6u4y7KCV4T3rvmd0TsJ81jzy+80
UmhcZNxPv+AFxZ5bRdeZQ6Co6+cZ8R99z/COnJ0rQfWG8nsCZFqjaxUfehzGL4TjAiozDtKRckPE
9Q0afGptG0kKloZPYXBDLSG6iJZg0C2sAePkCyiH9IdhXS/LfYnsPxFuYnrIU+mFxd0sEKqyUiW/
ta4/BUmh7P9wCzCQwAufPBiEojenCOMhzgGr02fgj0yxqTJHKDdLrnmBLV7W+9BzUIpQlUfnnP0s
Y0VsyhDak73uJ0iZycNFyAqE8Y6oRS3+5kY7htAzv2rD2MoSY6GU7nC7nzJEDwjCdBD+y0x6e9O+
FByBWtYqygfhMZjG9JwaFyG3Z9UrjR3WjHJ4cA+EkFeT0AhWl0kUUYWqHBVWLA2l2MKsi0JiLDkr
UxJT4QHVZe+M4PT/r+fJMaeaoHrMajnGTbEaJHyG9H57TvsLfFnDoLuj7zrzKpbTgj4BALzitbET
/H/GXuF6REJaZ8jPRq3/RlX1yjJ46yvG6Iu20RXsh6IUi65tRoSFw/wJ3BSfjI2qzGn6GFAWaC41
o1dY0XquW7jR5rbXTk3BQKb8ZbZU6NYlSW9WS1s3fDTSW8ClURD8xrSBZyC58QOPD2ILDA16iQY0
2Ji8Spj9VpyhIW+w9aBeCKj5mcVxa3pPt/xYka5V/jIxhM0ouqfZPCmG8x06POSnDIndCsXsOgM3
3BG2aRlul3cMycgFTmV25fFadNR3bjuPa4MpM7M807pmHdKuyBCgV8ube68NK5IJbzyk5BfxhGND
D2EJh6ZnVMaXhNmkduozga1SiUotWocRIz7xSCYiZRxHCVeqaXHWxtmuE66yhs9VOo37hxLYFZ8X
TsyvBJaHXbKmQdvFwXfTC9yL3W6y3qG5yzOJpIkddoj73SwaCdEz6jh4NzFZOsTbL/8U0c6UEzGS
YHqhJuFPpXTnKSXIpfzKmJTHC9s4GJq6uVMeiueqevYMfzrEIgbLKLQzCTwjbR3S60+W/mE73TqI
H0jW7bh+m/ranWB2BAYkmJo2pSj/22s4XSWr3E2I0kAgoAgzCKnTeWIjtHinSKX145Qz8Q5ZsMfn
se1t6xKF9XulNbtZnTDXgFFJt5amrgf6xtKo4433Rnx+Tv6i0oJFDYDYjkMpFy3mjB60Ll0iKq+M
Th/zgn4jxc2HNKs33VJe0xRxt6oDAtWZlQ/ShFi5dk2VFjeva8uADh/Uv7FRNl0WvDWGA8rJWVeg
Ndi/Hx1gF8IBw9pzUowemQGCcKDL65O2wfGYSRbym3afq6jKqTHUvNo5QjTzhdwBhyy5X4O0sf+G
5Daaw6pkuGIomHsCpHzMQTZlHLDNbOP6EaonC8DSEsr7pjuoITvNpWLDzxkcjVxuHVXZX8TktgvJ
q0Xl0tk39ZQ1VxRD/MDcIoVBgRhU3XtNnreza1TPmZa9jMhRVkRfk/WFlMV2PCWc7KF+bI1p3Cft
6JMGesxZBzL42R1nA7kzjwOrc77E347Em9BPDTpqUl7S8juVIAMkGoFY4fjRydNpHuING0KBVYz6
0OfQymlAw+c44qzJw+PchTTa20Ndn80FbED+T62XjYrzU2rsD7EQWJ89rQHDUOA3sgNPBK/zoPo2
KQIs7hb55QHDXycHzVM9IoGMnb+GbJf2iLzls/1/rY81DfzOSKd23nQGS6Nod49V4oEgEc6FPsy2
S/8BWkk8PUGB49FZ0RTTiInNLHtbxfOLZJzUSDpovXUKYGwMra9EGVlddfkaqodAN7xyPDQtf79i
L6WhAkewtwj2xOYhZLhdgx9xxtueOLM3Rv2hb7Ur7VbRhiyjiwTHnpMOtQ4TXpj5eOWYuob3u5oT
5orDbVSxrvVe0wJZl5S9qQ1nSkusvea37Rz7mzOSa24wGopazM9AKUNseZeBF1fIXRMkLDVy3y6T
t1l4lueMAZF9yXFb8MuV2sH2oHpTxmGO9nT07/YhyypwARzA0T6uMLVPR+Hn7xJ5P/fVnzMQ/ty2
H6WEvVjIqigE9TYC9QsZUNSagzeN5nbu2qNmD2RV7GLOvAKrIFJkmeF/tvm07mb1EKpMN/XZheH4
bEF4WAhVSvvX9numgAMe5KbY43Y0eHyFxq9KtW2vPqwJhXVzCzPt1bHynbAMlTwtjURxSxdmct7y
Fo0Y3UeQXAchqRMF9NIH11j5NTQavhGOUOlXQcjY/QUoDwo0C7b6bnacqAtHftWt9NCZ+wrMmnWW
+ofZY8bfdKU7XetjyPQTmOba2BSXkJ7NQW73vWcCK1slRwe5IyLqh+bH3PH+mkCttt6K9MPajOTA
D35KZjppRYML6K+nxQNAlemGy0iVQ3+HVKld6S4H1jLdarh7WpeMj+KFSGtcpdCM9eG1VV7np7WJ
d3Z8M7I9Y7KZyAC6ci4QIuZBuBQcmBl75MZ6Bb2CJ3AV7IT7Gc1Ji7x856hXBZfhDlXawf6T/2og
h73XK7sk8Ja31LMvksd7rO11twV+Ka/Ck9EcxAxI8u1wHyE9cB2SWmmJA1AEPhw9ir/oDNMGnT1S
yOXWtLd4x3GLEVjlz52L27TkESDaikyeEgvEJjoP0RVcbkjAJ8E8HMmgc7jzS2HtGxvP9qquDzXc
dOWtooeFpqNfgUVpEd0yzQi8SntBRiOTLWm43Ab6ipcWcx7ia9m3u/2iPtEUEFlKy0Wnb7CunE1z
jy/puFV+GcCa2yi8EMUpTZiQsJqZkhcOOGeecNCg6fJZQXuix/tslLP+IAUIawqs24Lm4YX4YC19
AzFBoClOkfw6ElC8Ss/hmY4VMVXFVv8stDWa6NRHOcFnK6sj35u7jTk8lfYL19XeQSrRUgaEVJ4r
5u/aavA1+rYLDfyrhL9I3wogKWs8nlOsAxahfaixIvjOZFpT5LmIk4ozEickMRyu6p2WvZOdmQPH
IZuO58qq3vU3vXZTY6270TdcIxLgeOicG3qUZDoG3bOoPRAgIvxIeFWoP7ftSD3m0TUyY8QyNILg
V1Kb++ZwdVApDBzLXN45pdpETGn9im4KI3OKsdCtP7RD9uw9sHSjhHB8NaJvd9Nr967j9fSRVGCq
5IC6jTjF087iMf9sdsmTap4iKGMucsBwpj47iN6X/h8qAcCNn/pP6oV7+cn8BVcZZgUK1VjdcvUY
/vDrR/qxAF7c3Pbb5uRIyHAQU2zNYF1+T/1KeWqwJRnaj9RSG9qnsuoXrFrfbB6DiLEZX9VtxZvM
E0peFL8lGL3Sfpg7Xv6u8BEHSBwJhzcEIoONcYz5yJuEghS3A959biQTGc7LEWmO/b8kdxXAgVvl
lu9Df2pccX7fLm98WrRALS2nL0cRf4j+7BDsEgD5lCVENrKD7jnGab6QDORr2Hhv4n1BpaKLH+Fi
8rSjmS2eOFJ5AGvQDl9caInqQ9vxGTQyBYRaZLtADuG7enG5NZQNPI1GuwTFNog3xqayX4s/hjBF
6hvKHlwXahmTrC02S5e+0GKutD1vbPBTXBzGp1y9fBvsVa7O/IRvPz41A8H2eh6vChPMQxIAZtzy
3sT9k+dbTHLVg3YofgaaK8rexi9Gq57yBzyl6ZKs7oXXpMVcdMhJXI4Rd+Jbeq2PerDX58ED0ZSK
9cY0XsL0PJVo+MAfb+PQT4ZzEW+tb1pWDAsOWkw9AYf2Y44eQ/WaazcoUBYziYB4raw914ggpxfU
hcXsGp+KdW4wHJQ0ZV/C+YWSst3K03lhTEyeLF1YvhlPW4Zi2+VMraNCYd69AVHKuDDb2JZH51Ev
OS3faLA7J5QPob5p5Gs+v2TTJZCuijgwwwXTbuH4Pmo3yXqVh1f+d0VaD0yd/j7aF86DCA7iY2nd
g+G9Kh+J8ka/Erck8Y8MvyCUIDLr73wILMKj2y/wWtjtcRzcU4nDIwztfiDj40GoG8QcFqrFYt9b
47thK+E9n3nlN6P+kqqvaX5bmDpproa/3rzaPGHzBmIG+c0BhP2EEnA/Uc0SKr0k++FP27OptUf2
EWuTn/LbQG0TeoFXp67TP+KS9u9HPX1E1hP1RcXl4P6+op1i+Fnonm1uQvVdZUWWt1yxTDqyFw0b
+5V302gPnBgZRIu3OVExRK60Qxnt7XJLi9pS7uCHYsYo83fsWeqO2Am8t2oifppSLNjxYgJh+NG2
rQyr0hWuq0N8WryaxVB3ra3xsfNyFkDFW3HCoTABZxMEl+aLub+2b7fNNy82/6YUxEYEAtGTISCw
4XI+Aet6+a3VbVPuOp7xwFWLtaXvu8qLE286tEw7ToqzZTKootiWiF1x42tO/Ac5xjvUbvBMw/Rb
TWWXxXQmv7WmIoLiHV4M7TPrf0tJrLKh/eiUL6+d9m3Cqr+MP9CI0sWDqYW9kD1F/S2c7eDzO3mf
W6h+HoxuZr30fVlxnWofvXM2LD8o8RofxkHHsR578vvCSJxkih4j7araVKyA5cp8s6UdS79W+Gax
DU/QJWf3nwEY9c5vH1/yj77ZDX/E3hN7EYH1wWMS+DaKYjK4VoaPivLBkR9S3ltOmHJ1ou6gxVgQ
agB5z1f2o+VTZCjeAIUBBN3iVukad/s3kJ3ioryNUHIw1oJU2oY+ZUfsGwfWLpPupz90h2pgFr+d
cTopIMH3cfEVvEXptXjHBMgHAsMnQYY6K7fsXUL5FdDiRCPk18C9ERc8eNLD/hl7hv45FH7p/EUm
8vZVV+4Xorewv9WrN+1ag0eKfjn5D+0a4n4Yr9QftL72z4yyHwWmH73z3Xg1U8V1TjRu8cHC7FK2
obRjzsCFnX0uJWwd+QO7CXsuACRkOydjgyUVIyJIzHtbwH9ay/2mz9b6GyrvVaiu6KRn9pYBbS/u
In7Hk8YzqUEkUTBPI/FaX1hBmHY5zJhIKCIEApYzQ+5NtzfkfUoUtnTE88EcCEklTQIqulKyaEVz
rjlOeDDELsnmB0cKWUpmeFPpT4c6+TcRG6+s7cFHhgaNyFE2rMdp8iCVwHhBrh0YoGx8ILzJdmTY
zmtIIXJl/cj+2MgSZxt+5jDn7FXypJg5BTtbdyEpx27ygWi6eFqXEWvvW8fBb7UQYYYsmb2Mtuno
Ux0WTMMm48Ksm99qv9iSL/POzPuEliZDh+/ip9lZl2biRd0SudMZZ2Kn1+q52xX9RsbjhWAREJ+Y
I8TpIdPx0jEhcI1gTfoEU3dI9oV9RdM/I9TvXXZFWzn00JxWAyOq0s/nPbUpcFZK0/6l89mXckjZ
qcszMdFfx8CxLb4D+zHAnfyeNOwotHBQCZOFBFLLRUbHUTbhEr/bZJZT9+0GD/o1JgyEfzcGB/r/
ZW713fXwwlcsIVa/ZfM2pmMMGGRTsazobnkyKo6p3BGzuBGEJxPFUrns+5lJ5JwbbfsRCuiajf+H
EpiTHpV5vKpo9X/Jz3ZLkTeTmKi49g/rX9tfmHkEe6K2JJ83yih9nW+3Hnaxx0egf1JDLfN42Blx
8FetPfledIhKT22vKi1f+Uwx2Hw9o3PxvaxqfLm+1bxBDnE7XnMMpQhYmMPWK5p+Ob3UJ8GtDS0j
+hvrQIX8zevooYYnXG5+85O9uWF4Z4HoZhZE6Nqabdu55KHHnjEamxy/SXSKWsSI+LVfqIAOsnyS
eI844TW2D9pA6fa17aprwDz1E20NR+/qlatWroiIEPcIwaTPCQGh0UirmxffHY7hea5fjR/RH+bI
hlxQPSo/ZXzRQRH/ZU9mu8D/eYzOZnlfDr0X70PaS6vincvo5V+t5dp/xZOUoJ/pxhfLj6wAy57D
Dyvmd//FtMvmSErGJohdz9K3rOKJp04e9W3oWxf2l4P+lG2ON4Z2ifCXEqjUwoDxS9KOwD/QUzpE
mq99qs9wXwED38NAkem2++iROAEwqAPIpW5ye9MFbzxdFRZRapqBgLVnOX/09oN/IGY+JY2nvCto
+fHKdRcl/TCUL4uTcY+9AXeohvRyX5Ew/oGw1IFCZmF+3Rfv5iX+UfbwfBPdo6piFwnMjfRLqaz7
i8xEy0dKIW+K3Kt4SJjMlmKL5gzAmlcjuDr3xb1XcKMR6AelhBob0SXLLVheazvyoMBkJMDuaxiP
2mcQ3pmB4ayIShBBj7m4F74U8RMHzjbF90wvDnl9QJ3E4qb2J4IHZ8A1B23mBp+q9Br8tPFjjB9o
Otyl3HOh9fQ7U7+W8BlVmDvPjvLVWNdB/WIDnJMDuoKkPfCHo/behc+Ag/wthRBEcB2W3R07Y3Tg
fcUqm9PEICQbrxU1TRC9NNNt4I4RloFu+81W3oVb3ETJxomJ8ZIPbSTqvqBiaxgWNtFX9uBsVkVr
rTlW3ZdenaRs09BXDrYEk2Qtbt+NHVyw2uCvr95Ga5c3RGKutAdoiuk4SASlrAJkX8Z+oIIv78O2
4wLgIwEu1CDkSqHzVlr/EUiWgtKp247KoVv+AVQRUk4TXWNZfU7dmYlZj8eYvCALJbP0QkeoYIAu
utP2Dk26GOzylxCJY5aEekmDNsKRJUGIj08t/VRJfhMjEtCK+UTw7XuT7ssZj0rFQ/mJGm1Nr4Uz
KfaRZi2mYCmOGgeUc04nHjQpQ8iZF4h/YrKA36XnJC6scvG5xC1bPFL8TJh2BPNgsJP9SIUvJqhM
DzEIiWGERBNA/J+7DoYuRKAujO+x46yZ8cL9wxwErhR1HXmztkiCFdBaYKczHQAdxaQgXzGVtWDg
65zXhtRv+vjGxE6Y0NAQ891o0/G7oJposoXihdnFQBpwtmf7LXp0FMKEMHu9wVbLb588Bo3Cvko3
wsBPQmoVcpg8XeuBO+CIE65OhlegVZADv1V4dYDT2+rnkjyp5QiDlh8MkvlKDY7n+CH1ZyV+5nTX
C/YFB+kYn1aWX/5Z9vsQvHGZnfy3zm7sZcjEET9ikhT9sYTOMaJmGmwLAFbGZjb/1p4DgPA3OqD+
6I1b1WufcQ6Xt6Q/4j7rRstV0GSr6pVb0JjXJCW+j5lpqVZem5LFRCOswLdRk2ogD1O2rh3iaih9
kuqvyM6zvhtKdNW2ckKt5vWdQWVrrTQMM1xQjenYhJlEJt4OKRZkoeRTz5GMx6QZ3Z3+b2KwbAwO
yiYy+zBNKsHhNrJUCuBNuFRE+jq7iAM5qjOVl0dunXuW6FhSOEQ2sQckzRT4OPyKQ37JyhDsBAsi
g6pKuQNJYMX6336v5Cdyl+mWhS2I2Qk+pv0n7MjsLQ5yGBCU9ggP7y6FxCFRm/Bw4Fwcsaf80ihl
XMjAEfuXLtEUp4sX0vqQNsP4aRrqS8oGMGfqRkx+5YzhIIddzoU6cYaFo/3/9cvGuS/E7ijO+f//
l70ruLkWQYNa7nIXdVKLEmOfd64NS3xUkAUG6wwVklbj2UJcQzkmhOLxleemptBVL4K7bPZXm6Od
/IXV1KL+taxrxNPHMyqEg5j9gx6bHp6vMHvMDK0WZI7xRg1OaFNQrnEHJExCc2I8GuIJFytn/Mbb
M5k7vvf/ozlmWFwLoSLA6TBwqXm8+rr1cTzgI+NuuMJITOJhLY1o9xHVRWsVO97wB+tFCFtJOVtX
9XgWsr2WwFP+FrZ8TyRriomUkLQjDyfLakIHnZeHUIik0VEDPsJ1SIdIbthynH096rsI5UTn/A3F
LcJjXzavzjT9G6PlFiKIqtSBakxhJGPuczPcKqgzJCrVrtSvBYkt5iT8RVQwdnEKjc6NknjLSDmh
aTshBmPwcB6s/rUCCyN0oArionqR/6U0eItQhaqPjiYy+1fhi9VVJiXIGZE2cyEYwolvJxJMLeq+
6lfk/drg6FHorSo5PgqFoBiHl9C6BZ3DwkwvpV6a3a0p/7BI6aqIhwsRvdk9wcWyieA8jt0iV9c9
H3hixImhd0nhYlcJPCvS1j+WJvkaEyY2od2TUcBoeeYohPmA021OMGx2N7v6pY2bdxy7722kHUIE
SKOUH/Tc+gijIzewDkAXAtik6S0dJAmErkjYmpp1Rq6B2aH7AfxT8DwxIxQygqbRPIFEiqmDg98S
NGWqlhCEkf/ypmliwMvAzLZlTzOUrWPhO5eoBUgH7eydENCBQRpnGBks6yoUI+PTQrUk4oaF/MGG
QW7A34AP/1kR1EYQjYsTx4+K/mXBKV3OSG3UAJT0dQyXs7pU+PaaHMVaum/S8csEOzczyOFUwUjH
LOSd/v8GNGECT9HmZrQZyaS4WD2bQd7g1GtpzQzB1YkQf5a/Ntq7JImvhcgbs8U4dgwsbN4pDwK6
BnQuThleVKQUGdtsEX7KjFFn3DQRsunBtLdiuRF4F7mnwpGvSVlc1GIrVELIi4RcPqHeRSLJbmvy
MguCgEInDvJN3lnkB9VucVeDZ2oK+RxZymI/FokGJdlwmdOcWYVi4mDE3aggpkJC2KZwWQIm1AFo
b974kKNaaoDUFCZWspXbe8xuM5Ltummm/FW4j/4HrMrVGtc7+o2eKBmG4vCsuvyUGbIvRBKhNe8E
z0iqjzY/sXBhuDkUQotCo5ZPXsrF/9ypLi78aMQNj3gk1sd9/FqUX/hDMToxqhZPvPARqBIT7Xhi
0AALBE+N8LJ3TfBTS+F3w3/POdyZOk7f9E3j4eqYO/Eig9JJzT9Lrp4qTcNy3EyEYAg92aAoO4PL
0Jgkotg0g9vSLerwd0Su0iAQE09WjmklYw2ondYjrKeKe09rX6viQ0/+NdJBxzJeDX82chQJtSs6
VHKBZcwfbPoRFY54bhA3XuKBohuctFLXdEE0T5BH6vhPEAKkhyEm7vyg4KnjGFARWGhWgwtSxRiv
7Xl5OWdck8piKMSsyBi2MvNwQflg+7MJOvhftWZfDQFqQmcGQ8DQLwOqNvEz2uR4yE+nHFkXtFnk
L/iuxP3j+akw8WuqtkUpWRD+HE7dIZpOjpN8CV0x/fX5HiMEYZN0doh1OqI0BERhqH9HOgs6r5hd
8iA4DU0H3zGDow5wQq1jpt+gNaer7CDNC3YjQlUM+fw1sTKhtRCLHJ+iNO8CIqQyGmTdp96j9KFY
kzTlU1OvmN7d0CiYIJOOdg2mQvAIjG5rN9ZWSJAEmXNEeCSIQ4bGbJq1HacsMusQF64kqMwIOV56
wzNAtasYnuve2qXOoK6w5oMzKvFFAY6t0cHOvF7GlPKHyI+WpLwTE7ngEclfev1b0eaNYbzUI+uX
9j7Sr6pi4Rx6ZMxRHNrhUjZv20zyp+ErMu23eBm8ZcCFmZMP1nbITPIc9xEpX6m5HqyQOjlgnDCe
9CGHjuas9H4+QVRDwoVkbQ7dMd0CjwCHjoGHeRiqBWofOSYCUECFmI6G5OxIQfClMSVtZIkgrxh6
oZy/OLN8xT7CsJnIGgUFK36CMiH3JL9HDCVjsZBHxIe8x/N4yLkAk1Nus+xh8ADn/Z+eKxY2S23N
zE6HIc+QOe+Nzxp8PPVri1dQuFoIPgoaGIGjfBRB7XZm2tgum23OKhNjy58GMMMLzHyyno3laEx8
sWGfdN26oS6teeZAt7lmQT+U9luYhyjg9E300SX41jmyQ4I3gvrY9IcMQT8ltS23R+bJDBh4c1MC
IMwuf+1g3SNSa25izKsDc7QyGsrL78TGNKDmssYQk1L1IqoVLU59k+1ZrW6TRAOlANRYkMaJGc3Y
pTZh7kjNwoyBBBPiCZFT1aU/Em3upYHugfMX2opfGePRAveSWfLLBOBuoSlWAWUWVJfCmKhnAjcM
/w1T8srrEjK7Qd1MtAtHhl+lvQ8adryl35H3wMxcGWEpSO0G8RyrKkjSRHY2Sg3YdBb5yEgO55jd
JlFfKqs5c+hgJhosezV40xW2ISwrXs7wNyvL3yWvhC1xZZYjW2fbboz2Li+/FcpLU58+c4jONFj7
F8GOMubytaPdlixHxI+45AFAqtgIAEcIC6RpdbBHrPZOrVswV2iYB4rrZqjFpzoUP2VkH2ayGguV
41G6g6h3VSKGmOn0VkNds1v4scDcBZIZ1FJooXviuiVcM6w4SqLQPgTsZhFDg14vobrt0v7CwU6c
uTKmBiHnLlQ9a3H+SersFL4N3LJKucr1fISKI1I38Sms2RO4qLTO0a1OC0c6MeySDoX6rDi7L1W8
FeY3hQTCPpWIDKi9JKUap8sQL2f4rJvwLVCSU2hq+0ahu5gTGAHVNDbHfwJW3Mtf09gd5WShRb1E
cE3hEHYTfAqFAYZRO4yoceWFH82Ic15vXkVUotX8JPNXnhQhP497b6nxmCcoWPC4jqP0LmSbYilj
JY9/4tB8+V9JyDalW/KxZlVoBO1jlG/xyBSsbbJfe7ZOdj7c8tY86F2fr0BGxPKxaqWDofWXUQc9
kYWKrzl0Ym3Zl4eQyA6KI2fyldg8iUQxSaFK71A0hdN3XrW3Xk0PVWe/RIXo0MybnsAVdWLR09rg
nIN7TNWU+U4Hp60GofBo4vhfCd96cmJSpeqHmrNXsQ23KXDzFCh+WyhfVQt3aVGzC+osUpzs6iy3
Bwvz1igv2Orse2VvwjZC50IxQY3WkkdBLEZ4iTIZ86YcXKJoPFKZ7QyWjy4UXMrsbM4/TocnSc12
BT3XqK3OfZ8iUxrv2jRfgkVC9scONEnvebcb9f4skBDCoKKM+Ucau4MCXJEBXRybZ4x0RzT8e22Y
0Nvrq/XIhTAwoqOzmNbicgrdZs76K2EltAu3RrKjQUBQK3WT/rQ0KdmlsmSGUQJwMUVyP+v47xFN
4OOpSRoReFppUHwOecA0dRmwlFph+umusWrQfvpcRuPL7KjhsvCS9gNhWpJHATcaeGgpFzJtK9eq
n2vFh5x0PF0cxKuOTCKaOLNzGPrgHOHuErCeCnhGTmFNGtcC4seMk+0CIHbQAcToElSCBqOb89eL
7r96b/qAhjDgYXMibjP5GY5pszyk6retg4OSO2s7piwqg4MMiVpq0704NGeMOLrEcM1A8kO8Ukus
/0+ySeTXjIwhg4VBlOQtCR5DHR4s4fngMDdQhZHbuueY17v5NG3LGvyQNv3yP8M0rpVWPs0TsxxO
EKowXZBHoXFhQwVno6MfTLItkgqjkCk/ulz2p5SuXrWQTEROrMOIqGRQzVpfxsJ7fau17GKpCnzS
+mwTFjN1WEY18FZj/ion8Ybga8wXlfxWz88wQfKVMSCBW9PhfVXlatuEj1olNZoHwsqJGBrJ9DR5
PnNkVvO9mji3aOZnric7bQC2XA1sHcvFCIx/cseQRz1Mvo2YKojap9GYP1lSbTpeDKl0MNkaN9G+
MtEboX3sBNFSz/7fhSBHOOaD2mogaLRCHgnhu+QpF3/1tw+1fzS1LKvgjuHorLlgnDWrZTkojPqb
Ft2B+dmr53rpNwllS0crUZXgGEawu5WbVCzQgadbERMjKFGPl2F7NcP5vdE4qVZ2RY9Q3c7WsB3r
7t2aScVT24ZJElMM3Y/RVsuaheYVWAWxPY6XOgTtGiLNs9F808GUWMD96OHnMDroGatIwmcuqlAL
SWbKe9xhTRGabOxNUZl/ihgTQmylF7mlvS7YHGU53oUIXFLnDa0sC5iiqoKALNyI9b1MDHxVn4hm
J/maEuQZkQ/Jz+xEMSn2WYPaVSisRGaE+Ndlg3GNAKSlaK7JEAZjnqZwf35LLHICno7wbs2pxgmd
17aXYLHCZrXUl4CmFMnR/7cVZPl1Ihh70+TCt5F4GcMqpoEE/U2n9L3PiIRD9xNZGijy9n+W71DS
pueMIBYsdVk8u8tfmghuUL+xMg1pxq6rp8dErbKUcKbH3xmU6azgokkBG+hd8FJ2/Wdqj7400c2L
r43WEMVUReeUDafSQpfBd8Yb1kArMu2bpgfHoe5vJjTiMuessCgHp62OOcZ1o1recsn6VazeHct4
l8QAOclZEVzchOKmAjuU0GvKVYrpor11mX52indpqK4DcCOs5TQxS/J1TNs+5llCPztF0JXTqqlm
RjhEcjuE9ra4loBDhhiVqxfBDc6reBfb9SHJgk3UiLBrDOOEtiFP7eh+4CoONOU4hvNrm3BgG6a9
HH2VhC1Zy6nFkLtSC8GNaPdD+ehEt2wo3bFDJdN/G4x5M7P4lxvOqrT0jQmnx+m3bcvoua9ucqD8
j/ebzGZXWiQySPGl4xBXIMFQA/0ehd165joqxV/fIjjPcUcLoXKLQN9aqYxJMQofdFl9lxB1C7RU
qRZug9KkSzaJzniD8CYCMuHndlfRLqNujUSvERnsrLNVodDSaUJbGBhbZlCEaQnJq6L/0j7vsfn2
8j5XquNS0GYKlHWm/kXwhontbmRx1oFbm15aew0V5OQUtl+O9Dez6WvqnW1Tl8iwJ5gU2buSxTuA
jehScLVlNmVKEsNz7LQOWRxvmgSgMsy+oB07WrEZHWpwHXZf+akN2R622CqCvCU+2UgzDaL8RlLF
BWxexqU74iHxDLv5wRHgsSwStWCa5rmq+v9oOq+luLWuXV+RqpTDabc6JxpoMJyosBco56yr38/g
+3dRy/ayoVstzTnmCG+YV+AP73qZ/RmlTQNdv2jJ6On7tqSe4ZK+epoS+RN6qgPeQxH+Xi5+90b6
FNB4iUrsl2ftEmuBX7b/WbjFCNvY7Wn/J6e5MF6CWPqLmGMYPQYjzanSvQ+UByiBaNR2+Je24W6M
n7LI+nFGlI80Rq/0B3IHrfj2JW8ipN3SS+wAWQbvGjGLiPFV0aruoM79F1DmLUKuL55rIrM67oOR
DAk7DHkWy1DesDd6UhYFJbdjQ/uZzNfjAWc9wJ8mvfXMJgHgNmCXguMYkvksD8r6WEeMFCm7pmn/
RDK3hAYdmqA8iTtWEKyc+b3L8FgasueFDh8jJPU/kRpvenT5qvBJSjkqKKFCwKU4piP0DIedSTtA
KryCw1yndA2g4Xn6cM6W6B27wW1m/WjN64JuUGaZl8lKLvac/F0CBJxp89kW+121d2KgK/qntv1i
h9U78r5v8uIFXXoBDBejRwRptlkckkBVwnQFocfcoMUCBfwo35KBqHTQXYVel3LIyQ3QNwoHhuKp
53lyjgAgIqX/Z3nZV1TbpzTp/o6E55gh9xK+lQivwgP2xQ1rRrPGq3BahSMwBqecFp4c2GmK2Bj0
aXDGVChajmaIAcXf3E5V8G4hHAiE+8bifmHKHOj2JStdwG2+5hSHDBfaxUNydiqs3dCVN73ne7Jj
jcFzHd9TpFcIL25Yv8aVcsxidV3TM49ISQcMV6f+KHuuAlbTRsE2PIpJDF29EDHdFhNtK9tQCjZD
cBNB3QAWdUS62HH006ql7WO8x3Bi87cYaDTBgMIo8l4nkzkY3xpTGyUUeml2KLPwDaGwlzjSviXN
CIcOgMdTgCVm4gXIRdl7SAogSYU/DYgP6WkLJpjgj4kZyK/QNKo1LANoU4yXlqxEgZMGx5U2yGnJ
myszJPqZBih6CJStEK1H2lItTHA0Z4qLmrwx61Szk4k0eweWjVVLLx/nxZvAh2PA5haNV3aLUMRp
iWAaAbYfQhocCPr7ZvuQ+CTX5ZXRB2RM0J9tRQUMMKRGecGEGYP25yIznrcB/Fi5uEdkWOzQ3tY0
hrr4qwuZD7FIjQmQPWFrCvS9qSuf6jS/ERslh0qm+QxziPXAtKL+AKW+FiI587eOCTQ3GFQ/wxJN
rUTjHhMJIfq5g3Z2W2vfx9+lhvRSXoVQ1uJTUX7YU34zFe+iFtGzi3lSNG+JjKz3AV5Dv1tQ/NHr
//Tc3MNwarJt54a8qbk3UD+M2trvHbTbx+Q+dj9w2sU3e0r+mpwojGkRzUF7DkvSXTF2nxNEy5qD
UrRe5s8pMDFpK64MESCUYEEClwoiFucEHgk08X7vZcH4S0dpGnTPhUnEevlbF8e2EVdBDvYZMNdM
awjZFaD7wSjH7uqXvgi8fkzfluCDnqKMW6UL6DDCKYkiHLi+t6BhS2oRk5gjtXJEyFZCbD+hs8aE
kvZtU6qvspRYGDr1DdIGvpVjzF0P5876pukxoPcsux9ObaKjx85DjAq8hN1TNCOKjBTprCPQSwNI
4plwFRvskNuEUVGunKP52i63ogV+YGMdRu6yQrpnTsdr4Xzh8wvdQp+mc0JyJAMUsaoZ0t0EJlda
WjbsAT4tuh37wTQB9BMJxB6WT9ijF4wg3jg8GCKm1c/AbFkIHdxXlprA4rmbnLb8KwKjMkiV1TMy
cZuYDXO1I17Yzudgm5vYvMoIKbJRm4muULHuU4+x2B+ryJkI737vewhDjrjJyyLnuzH1iyi5Rv29
Y5Bfwu0w6BhAA4RkH+OIBT8mwy05Joj3xr3pxeoPfTAbMSmcC3iqqGRJRICzEA9iCioD4tCNtrRa
hBI2oSxRtp881A5dJWEaGgC7CP3ofjGwrpnsDlgLmk9V9a6PryadBFp/ziQGYKTDTM/yIPsoIQp2
mCGIwRdJja19L15JTvCfnTZHvhO1gcgC1uURsLSFnqNBOwrfiqrdMyTF+u5VsJmyzmSy3kBnDGke
WVA2uvEnBanfHVnIUA7lc2rtnXslp1cDzV5Fh5AWLUqmVhzvpFCuuy95REny1YC+lrZ0snTXMPcu
TGytudluLGOH0gd7WceFWDoxTvMWg1yUWQOvhWLW/yevmJFx4BEwiTt2TIv68ieAsCQBs0Mq3H+L
nVf1h2saaXrq3aeYisylsYPYLbmL0IuSPLxxr2VqkrQlpIzfrvyo/Juwccmj8g56Na5BbXo/alju
WveR4ddjfFNv8VASpbouJ5RJnPRnrO927VcTGSFdQDe5EojhJimoHXB/muy5o7vMrH6qbGZ6hi+H
eBjGyloa+zJt/d3S3DbaYDxD3qNyTNKlizTeDdO+iji1nboXGY2ascBUZEomeoCnTquwPBVuNfhT
dYFrNd55jQn9eKCfDG5BITgJXQDx7LrbLmMA4w8cIaKODOe5hbViYUhi/W7btv6u0eMTySvOGfRN
OK74CDacuNmv0zcyWib8yJEFFBfLQ84JkVZVlEdSjohpcw4yhxC4A2gCEdaPUJkTodPW5jQeER3P
Xlww7BFCg2DLGMiRPcjYQxaEQsUrltcwKKnvwq3n6Tch4HhcfgswPo2rI665OHV6qLBrzwkTJ5ml
0EIgT9KoWIY1D4uZAB0/ACXsKdTjTu7YnMY2kUJYLAtoCmxNkH7D+KQNP7/Z3DKdkXxqQvJOaEEN
cnvoe4WiHcRrMY/nXgE3YURpcia5FJ/pZj1m93A8et055JRbqTkOC9yMBXWVcTcMv6tKZ3DoBZSc
0PZ5fW98wPsdyh92b1h9ufTULLweNSAI+w5lD4ZBO3Gq4wJ4wzL/4dlIkGdMn6BXGb8plKgjXTwD
YcVFlTZwpN/jkKCei94P++o4D+CLGavadKiT4ZNprPeNXmuenb9EkF7kjbnq0v4PVeMJ6hzrUlpg
Q0KrLRr9zr435OJYfUgoQeNR+aS/huASGRKtHxMnGzSvmC7UFwEQlKhYtJhoCNkRjviCSZGDHcSN
BcwMSe4XgOIAzk+opPh5E44RAgAuAm1rpyPKgUItBPRyI5+SSM09YpMwvGpz7WAXO0mBo2sA6g9S
MatwNC5E8gEpSvNNE+644iuisUPt794R4hgVUnq4YEfgeeQFFbMNWiXzUZ7BtxZ+APDpQAEaqjD8
wSNogOP4Liu9W+aX1Qw3jFbJRncLiM+hVy8a0/aQrWoJsAb4spwIJGh0unmbItqRP7qAEBaXRwFz
st2AatFQt9NG3hbOBA17k8J3IAQritCfbwN5quSjNbgRu/0pgPRVL3p+lbNgdiD7H1UadiSbOWUV
LR8afYQaEjM+FPvYGuXX1LzzB3dCxBdaDWfKEDz49F1HzY4OBZKQ+WYqvsiw2MImyYIMfFNabfwN
Z/mCasMEc59/FDFc8ajDWJi3FfBSa9+lZYjaNbdcVbno4oiYGxlfzURVwyRTo2nGZUnT6apDdNPg
UCJ/USAZivrtPqMvwDgazFOC7IKjTpsJWADiUZuYvF4+5xDCvKq0Z/EcWOjCeEBOEWtn4TQ3QCUR
iBT5CfQspV1EMYWGCstTKPfsIIFjIUfGBUleyTfKWDZ0D3y/mH2yBTygL2n+NTb0Y8biGIZ0p7Ev
KgbUwJOjic9wozHi6MA9c/+ofr2JPccDtCl48z+FJ0Gzoic7hAEGTUzxAh/EFA9BcGwi6ICaGjod
CiNqyeZzd2ZjyE6i/YMuqsTzghVHBl7Ddu3iqwRQgnD42WE+iBz5El5JtyHQ8+YJD7Qq6PgCtEAX
NGaay/1m6zAHkGnnDIkl1J9AxLEj6/TT5AQEDqeRvHLwlOXsk4uAsMMWS29xTvtytJ1ev7owrEUL
a1afLAuU86lg4SK6gdQI4nN8KD6A7l6qOiWf+cpCwYSxep3iwiHRWk862LEMjEQI6sBNup2J2hVy
d/J5Y5BvoxsfIKSvIZnyMV1OqU46jZUv3Vk3hfv1zlHG3qpQFo2A3bFQqQSO037B72P+Rv+JCQDY
ls7Fc3QTk1qguKEsXz2oHXnacokO9jhTTqTgA5LQeNweCzYVYLGQ7yceUvmIDIkks+rUnGZwG4n9
3U89/lJngqdkapLo4e6lDQBIhhf5eQe6bYhWjkA+5gxKEyYdYfzT4isjBQXWSi2yl5JIDOH0z1GS
PR9RHjtnfQe0gGjynhAZSsi55Crgkgj3NobCnMqYb+G6LIe3mcAnZoWzNAljhC1kUnGE5Kqi5bsz
MDJDwUzap93nbN1byhQ3PQ1KvwrY+ZQBcoVJ3u/JAKP29/wnNv9fRCVR9DNGixK52TEGMoYQJTF3
cH8Qn/BYO1iiZj+SzxLlQCZyxvKW6MmLfQ3xVYKMZDEADKHgkSli74rWNbHdhMMBpU9vH1iWc/4R
1SmxFMreXvskd0r6uxS+PFwCAycj+uXQ24Fc0aRzPF9uEeG3vSM27qFj4DJvg+DHniXaOJXoRqAq
p4XDw6CvLk/i94nAtSQP5vl6IrrVdO+p8y5Fj9R5ZCLklHJSkLSQxXekDlQw5PfSaVNhWRlaeEb0
hnsAaoBjv4xroWnauXJ3vG5b4noyCngJ2Qxh4I4tzBFSHgvt5wh8pRDstTw/IAT0q1JmjPMa/j22
40eZQ1dHQ2eUbL81SG/QHkgZzKEGapv3YHwwP5+bf0hZse4axGT1LKBS23Y1h8r8p9JvDm/a3rro
oJZvxXKlPxlSXJaAedlNfCC0NNKYRJM5PitRoaXA49fr6Wb9kkiILgApG6huEf6WXtadPO9VbxwM
6Jud+iOJUYPU3hTqaDeXuwrEvzIhRoq+q2R0tSbiG9KxwLA9EDd2GPB4AqxtSg3pc87DXapEWagW
EbCARgHKTGtehFJfJpJrOuO3QHBz8rA0VF5Lq7ny9FmTYffp/OM5o7mOyCp86gK/CCTeGsibr1WE
3t+mZ0TJ/gCIQeQitSIDo2RgKUqazww5/GQuS2ZFm2SKgBKAOTIsRsD9jx769gs2ZAcCiE1Xn+hA
yFQGXCHwdfgkTeBEpIlBUESAunEuHHuODqZ0x7eRPRU0vSVYcZRq2XKTI0keHMekYeQ7CO9SyS34
5knqIWdcf6S25Wd5QRJ9hNjXuQAi0RMx3WLH9bIzLBo1s4ZPtI03Q70VXEBni9kwyU4c2FsyG8HD
/lpxpPo+oeRge4ppOjehC2FvQWzDlMjGswI9bELp/Go5RwKg1h4s+7kdn53tjAYT4QKNFkEIonAH
LGwl8w/LmNAVuFMViI5Kr84+iR21BdHN8h49PmXyoWsHQOJVsmgVJEPB9rbsb8K6qKDwRqCtuN9S
zVrBh0Rwi4YrZ7ZixxcyCgLFiNMIiTNdo2b+WWr9iYue7p77XjcQftIVz20BTA8GSM4g4wgxgqMP
/RU+o4QOrd6lI73Q0Re/XPSW+pmlgJ4Ol1JryI+wocEAR83N7hOce/BzvQARIRxxGP023o0J6AMH
aEg5Tf7XB9+0amikK6RtsF5UUnhslPWwR1H2LkU+QbXOsz0rIhPQJEclGsyIgq50NGQJF3ybjqiq
fKuYPCzIswL1oYkLoow7kTIUlUM80b86uIRoTZPoSQFLGsuRFPSXMrUffLyUHryhPxCu5R4G/ISD
p6ws31Lb03eSIjlPfrHOVCHZT4ZIq2Ywjs1gOfrUTOx3u2LU7Ujxr69mYDLdm+RgQYiuQoFvAcXv
jvQOjJzA/mRWIGhyRtiV+ZPjotHlW/pvDp05vIvWjpddYyqZSuomiN/q3QG8LNmqVAlcPaGbl5li
au0O+TXpJbD4Gp0AgBgaxyZgQim2yIss5Ymlj/AGJ2VDSt9zrJm7KT0C7WU5sDCo1ziCgFDIeVwI
xKHVkT4RNaGp24noZ03PFjdF6yNC2AxAZmbnO1IL6pdO/RszAnXa3xyqM+k5WrTDAXuH0scWbzn1
QlUlAKspvA+gr0bgfGCDu1HgKhceMZ4D6EGhgv3JgedVMNOaPyJG87t2JsQXS8ZDCWTACDQ8zSwW
OJ8XZYdVBiaJeoATnWbNAsjACMl9mVxHbyb9Fm4RJzP5rm0Jn0GC88B+G1FWkApZqkrEksoja0F3
HkqKFEx/IR0sOaHKcV+aL2RndnCQ/YDqRUoSDj6XICmZLzrJAAr/1Uyl5RikEc2hxmX0ES1L/cJz
/b+cRqo8jeKC1UZEhnRCf8OwLkZ7oR0o95XPHgUfElIPpSFI1zuNIA5fA7GW7AmrIYamM11Hjfps
xBcLkaTIYABVPzqPMxR1yaoTMBYLmTjMnuftC/QzfksNMNntpw4Zn7u/4ETjWWBil1/ZeAA7EQYI
OKwgFIPmS/rpIIEexExjmUFK6Vfy/Fg/CjfOQi+bHpN2jKKJSpOFB3ZekNpcrmHTIRzztVHca49u
E1USH004CeQEdO8sC0V20vPK6U4FNlMdnEPnm6LYNu6BQouAvr1pG8jp6QcbfcAeDCAdOzISoik4
XckRWCoxVXN9b2NvTYYtMwa+gx4gC5qUhhOEs0OKCGD6Uo1U5gX9R7CGpEBsAJonEhqkEk02jYV4
9EOc5giYODw5WLozAyDny6RAYN2o04PXlSYQRa3Lil70nYAZRxqDbQ1TihRMIazN7a2x9uz/eXR9
0iP2koD3un7y4VSQI0L84M5Lwl8yhwG5g8Esn6VnsMc9EPkbiX3yqOBdcF419rNZPUXoscz0mIJP
kwvTGFTmJoxR96HAzOqTb1m+3CYGBeii4x5iExoo7f4vrZrz/WJASH5ISKETbV4cfNs5e/U75Ztk
vGjhkS0SPmlJcEuQjmbls3EMCmdkAYgoBVpN3DPqLbmZRGs51tNHBYW5pCGRRgIBjqpvJIt58tjx
1cVzBIsFGBGbnyMFL1epQBDxW69Y+yMQBPx5ac74vf0+w44uzANOfdIm4ugkDaDC4mnx7gwMYVXB
B4MeOxQHdzoOyql1zxVS8vlFd0m/w08Se0+G+jU+ffCEmvCP3tH3xLc9CZDNm62t5oXHtK12uN1Y
Xcmo62NBtgZgErSXTQ7JPMpgw3Zw3B658+TYMcaxl1Cl1nbcddCQy3PmYSnCBwCXGdbNWo3RijX3
XdP7Vaz97ZDKQiwMA4u2XFc241nWNajxdhcy5IBh4oC2ERdtK/7Q1OcEywod5A4H4qQ7r1X8vrCU
mw5ZeGs7hEiFwiCMqbityLwUrbtxnKPCwTRqbKn2jv8xWXet3Ru6DsbyraCinKYReOBSFqzQh9IJ
eS3Y7cySRgzC83gGsH6penr6DaBhgqana6dZ9ECNwXe8B7gHF0m6CTWmBl2z/l6Jf8oIFpZcNoA0
GPcamNP/JXAKmL0w4hSszmj1asxnHZAaybZ/iJmoY3/no7eZbDpiZGBjaW0rTA5otpkCTwpVSRu7
zrlb0Do83UTr5jMiLBroCf8aN8L3YmFV9LL6lpcD5TeCl0rD+EY5XINo0pPPKD84EbV79hnOxaoT
3UU5uXEMtlAqzPno+mP2oPgaTJjQJDCuQXFeABKGg/ldSYsVRD82rFkFaxfqCbCXVUA7PwUBFxFQ
DKw6xnD4Zh+qonxLHWVASFmQ4WOcSXFAP59zUm6wC9F2zLFtNFGMaD/jwnpWcC8QTYXe+lbxmRcT
9nBALRcse5CiAa7vevOfHfqtnD/LcOrnl76YMV7t922hINaR4Ml7pxertwMkB6gIyLmAkP6cQIml
IJlBeu4qmpDSRclA06WYHoZQOBT1Oc/il66Z/LDL9xGdh0wz987YXTMXaQmremUdMP6kUb6jmNNK
l7r3omkAINUejNdhbNzjErEVVPDD1HmAOmuPD1+v2wxMFDGI7kHuYFBIT3ghkx/i/OIgZ1m49L8q
ExivitIO2Spm1Aox1WUG5UIRMl9g/+Ar4uJ1Qq+zwUDOEYK93b6GJbLz9dNYD9sZpoIMSbzpU63c
Py5R3Et/8PpACRnOKA8wVeBLI9df6iZYm5+0o2eVbTQD07P+rqp0inDVCAgIrda+iqU2Ivy7HES3
B6AKpDggHppjFi1UALtm+/rrK5XPyIc4aENRcTvRXnU/wY+viBeC9F4slAeIbJHFmBj/skNC98IB
HFtQE2Sfgq9MMwj9nJINJyAQkXjChTE5Czg1wnfK/OgTHJBz/M9i5o09DSMOnAljiLF1b4kzoo8S
rCv8N21hO+CyDungliHhG9aiGXYHoe1E7iYDPThQfnY1cNb0LgPAHsi7Ts1mW95Gp2Ui0uto/gKu
BA8OkA8J+tDuTolQ6nh2irSGcPa0QrD76nefNTtFCz487vd0rKzmb66le4NTu0bbwgbCBd5jn5F7
Ju0PO4rciKfvobHfomAbkYk3N8Uzr6bTvyRbDVpen6OWUGXmy0QYq3G2hEYm11lbwPPJuEpajCwr
Ik6Hg5HHyVO0l47IiU0BobCMnZPJPqOhlKavafNezt9GgeHxcm9a41WryR11iLzD5ywFdaN9uAE9
P6CcaHmmHuQBd6voH/q87DXjI6Yh1aoIQPO+I7Wtsuuy8cqdG5n4S0yKIfIgW3wYSHo0pKtLcrDO
BFDYhWt7Ks/LD1ZxAEPjXWuWCNEgISbGNwbVRBLS5k4Q4QG4FHws2Y8MbLJPY7rozGKzWV87063J
4a1CVOP4XFrzOZLJGSUnmWoWFieLzmmO427ZDAdS1t3CjiMgTKO+tU1nayTZhldcBgtUAaASnnBu
Ap5qmAuCOZ6MbbMMx56wUOKiFxKfqQCc2lvVBhpOcOBc6odA94BY88q6MW4E1jQBmArzZYNU9JNA
B7Y9iiUOm8hAh9TDLpTAkKLnm6XZroxIM5vkKPkbQoKSZ1aoLzAGXhswsYHA7zrSD0qLaEg+PNpV
MRE+aLBS0IMtphh+MJy8KAO7UR/JGoqWKrOOXqmaiaTDdsHsYaD5HieAXhC8mcYPiJwhDAUbFdtc
uZHy197w1GMbkyBmM1jWt45hKI0vrIF8iTppgkux7lxBZ6Gr9clpBfCp3MUoumhshwhoeCsJfnDA
l33XKHgOtZCy7BULWkWEBkZOquM8gssqcgrKaxWg4uGqPI97FVYbCZyMCAvQ3AVwcKWyidmgY5aP
omINzBotZHsL13Fq1wpNxiia11JpVd+CRVSyI6WjS/VVEY8YMG4oKQYj2ah26xPGcAXdF+rfBeQT
ku+rBeg3YuQbpM45eu+kh4IRjhkd4lmqtstdSrUAWZfjjK+IR8gQKEBZM5LMbhRwctaxtFJU5xYg
yAVISKvmEtyAsbR5gd8EyoXVT2/8EJPIxw0NV+oZTgMcU34P61k5FADz3SEQKWSzAQmV+ypc+nZ4
F0MXS9F2Ic3h2smPNi1hsZmu6xy7Yqo5AmALRCyi3TLK3EklwMaFCM2oanLRO32rAqZDEwROPZWP
5WxLpoIa6dOMswCTgCbId5EGPbtn2gbHArpXQMC10dfLaBC15A0yVSd4YC8lluIl4APhAAIfHXr6
qRfBk6dcsp39UbQXHYsio4tfzQGp+L/ae+jqh3wh4weoLfCfiJNCx9L3F/U1BFuO9dRC1IutZI3K
XuDIaYqMD+KnvY4hpmEfZ5oe+g2T4Nd8UTft2VpMv4IZ7OIBXrCsSjpwSBh+xYH1vgglpCQTC5hW
kKugnChW9CNjPDt0TrmOPtxy5WQDUIloGXlaaHPbaKIUuGaqdAszOjdSUlbJb2u0Yw6ioMeK13Rt
0SmiYJpArbDnfb3LrktSMH2bUIlHl5c2jgI+o2qDtxih2BifAoeesqwYRu8mEYzUVK28rUHjy/KS
fQnYgFQji1LfKqUetzJ42tWuZqrQgGaf6ntf71qsXOwofQsS/Ml0Lm2OaekytAS1XGrBORdFGbbG
gl93u2SHsKkPOe/ZIvZDnuct1WFZcKkPvqru3FH8m5z9Q+Jua+aMpEvTbICWwAkDwAGZ6UDpaUDa
sJX60dgqEFoQqNPgZ2yVtgpfQ8wtVWbUNIsqW0ddPdlt/5JabKx/RQLBG1tbcn93ifcDVPSFDRIY
2DSa3yaD3FJhqACYeTCCQ2Qw2ZtvhlIeBHURE2xTC+ELUOlhiAzhRGr+Gas/do/uAAvcIYUMoQnf
Q3aO9+QsfwSEnNswyUprBwgZIRJIIaT+tAvE8VQiERsdSOnox/91gXpoTY4k/gF6XWVtM7LIwGYQ
ET5q43vMP0q6PmCYLhI+aNOUGba7tD4Jh2rdnowC0BM1Ore9/qrdGeMtdmJ0V0H9e1izxuTWnNbT
RDN4otnBfRxhkackWfdmg8M4+RR8PcI1qJGCxFcu14STKAd1UMP+xCayRLealdFFvkCfx20LUCmn
22055LNIY5S3ZcLVkbjqQi9GW4mzgzslNKNBPDpIqal25eEI4E7iBjVoSqY96gzgJw99CgS4kXsl
/4l3MpQMaOa7+dWVD1y8JSbCEqSZ3Houm+VDEzlBL8oIOdeVCK2lrRHhMuUi3bVpkhckkALvWdLH
ROAE/aeRIh7PUhI8feY0A5miuZWM0Um/DW1aM0ossRiErj6Z0LXKEUXeh/R3R1YLoLNAVTY6OQeB
gda2Avq3b3nc6Y+S8YDH4n3G3TpkAv17j+m9BAhFmog8wfGiSTpu6XKJY9ZI53ZgzIVnqB9p79if
zhZuhPOWcnIc0SDsVyrCUTJWlOhteBHLzcPWl8EvUTUOXkOPJhA9aqTSEH3rOh5GScsj2IwW5H+6
3uV9wDbJ0g7y8QzL+pvPztYFxB8QlQIMl+hjyPO1UH8buUQV8dTILE6tIJPaRLsFcXKKoUrnTAkD
D7j8sYwGpDtMyA9Y3PPIqTsbVAjVtl/rJujb5aJSCynJRxbcMxKvtHoYzovZGb5TAyZ1MJYTKFbz
2VbbKOF10k/VvagLcZ+EZYboIUmFGEZJVM/RHXRJcumbU5cN0tCMrR11nm5vBAkTWa82T7VXv2tK
JN365zTPZdNtTSQgy+htHO5KoB+FLB7g0tXrDIodJkMqDxuM+gLvkrR4Uh+xYv8zaOOlnrcGJX4m
bwvxw0uhPMBsGcTPcDrRvhUGzkuJRno1ktJ9T5xPFRZC3rQN5n2nvtGZjwf6WhY9G5jSYEUwbS1Q
roRSHJAwBZzP7fifHrA+LxHZIj8D98YC14YQ+mDvtdqvg2HfA7QNPhdwJALqqMqIUUsKQTY9qDW0
mDzyZeGnd1pusrFtvL2YzGVfPaWnbqDrzblHPCK5LwwyY5hSIYWaiSgTY1FCvZ3QAzQvEgHkWokS
5Fhea2+b/KGPNADInCYoLgIgMhTUT5FptXAR1YO9twwvTcnILP+jgROQTUFvGciyr3nxmcuSikOo
MZJYyu/DRPWBsdp4WaxiVfvOhObRgDcN2kDVwxYz1rvNfac3JAV3Cmon47SWIob8b5UD9GsrpKh7
5plVvkdlwF88zFUf1IzgXEwF+BSzt7LZ5BlXjWbcn1Gn48koKmaINlT9uev7bW2Cb+ZtgmI+10l0
s+YP8RyatfEA7bJnDCXUV8+ub4tqXRxmziMynlQ79UIqaPFmmMVtIGHvMjZR5GJanr2iS8zUlkck
9sBTTcLRoTCMA8ffIkFriNtLj++bqnstrAKSRsP9kwaoOX5GxU9LryDSsz1K0it+LqSjJ3vAWrSn
yo5vuveM4g/yDZNxTHVzMw7qo61ADEzpyWgQI4IyI6oWDhBTJXlJia6zpm+4m0WJ4ilHSgbVZkAw
LAa/YMe9ZG8gDxDO8AX8KuhNynMfuEl1m0c0y3Ct1/aIFL31X+5P/9W8Kn/y5+q1/Aqvzm3wVuMR
xPU5OrTH9kiT+oB30SbYxXv3GOyaQ7i319hNrOr1YceffG/r7NM9Iv7nCsDVyjjL0z+2l+xWvOT3
/lG8pJ/ZSwns9C9f78NNSdcFOhwvyrv68N6Vd0rLBy3cR/IHZPTwVH24b/xheZ1eIac8jVcFUa7r
yFdA0/OK2uJ2eEJGFCrTmgx4t+xDAEELX9lLfdFOyW3aD6foxq26M8G9IAFX3pNb8BQeIU2doNhd
6G6hN35zTkixHMGRbREX3Wg7JFWOwT7YIiaOWFN2KvbqQdvFh3Yb7tLdN6O1C63DpxB+EaCEdYlv
w9XZYJl0wOxxmx5IC84rNoPPa4W7Zt+dEEzmh1wkqTa0SddoPZ0SP9z8s3aUSRd+ykfw+Kt4Q1Jh
razDS7Qt1/HqD+Fr7e37NSJNvnmcN8ZW31hoEmb//fUP28zH9nGb7pzNwgUzaAoPy644oQ2lrDiK
n9yDdwWy/5cGKPSZ7m/wMf2d3qOX6R1NwfJRP5b3+DN50d45NO/YjfI4bukRuibWAluI73vvlO9N
3Ei8bcqTDffjBnnBfbxHKercnaFClVf3WK7mjcpVkV0dhsN06K/TQb7d3OT7nJeYL8YpPZJFsVZQ
5+CeMz66jZf+kt/zo7U3v+X7lsNycL9V/ra6QQk5FbfJXTEKz+9IerBcLzm6E6t8r17kYdGTRyUN
oXeUOfekKzvGRUcwsjzF5OYegAbsllN9iXnQrALYzCvcsE/2gQdxAqdxSHkoMY9GBDsOfPnQ1Nba
Do2rDTuJZ2js0Fg7asfkml3puxRX7zieKYvP7aG4xlCdVtnVOBpHJISP6r8FFdL8jGfmmRz/APsp
Xmk7TAP/pN5q2bEZ6ZjsW1503JINQAI4hAeDVTZSs62Q/USEC5NTXio/8OuON+Z5Zj8x34YOHP8n
r1ZxcdMRk+tzj9bctjyUB29XHowjliZni2uRv6kPKjQyjJ4O3hFjZjw8NsuXseFY/kj2yg5DwC3G
hmvd131jTbtrPW/RQfj9MnYt7NtD98OcMvoa/yBCtOIT+/mrxUvnvLhxrLLVvF2OyPL+Xphc9Pgv
PsAkQh7nZ+S1aBRC0wTi+cnnSg8ESRGqO6Z83t+7kp7T88TtQkd0iyTbsoMS/am/4KjpT88hw370
yK2N9owgpvY8P6lPzck8/KM9G65WyV/X99b/lHW6e4aoczWfvu0DZ9f6edpPe/dJWee7/HL4265u
8+aPv/1D1bXCAZUvhTjFtl/l63RNq+FAJcU+Q69oZbLPEFz0I9+7ooO0JgE+FCek2VYURxf+b5We
IfmwoWTgu2Let8Zm9DR+eF8D/9j72MTzrZgL8LvNnqf/uyr4k/wNEYdbYPP76IPN9xGz8osr0sQr
eER8QUpfa0eKvwO177ZafbirzXF9RQ+VG58+YZS9Tlb2fjwwyOZF8N/2wycEL9YGD5Gp7hWHXl6G
BorcZ85CNGDfpo23A40nX29U2z7fyRccj43Cf/JKLAD+U3+XAJNI3ofZ+ZURk08JsdZ4beB/l/mA
HNdKfpZ2Fr+HsJZ954CzwPoB73OFq/M69sf39MZrr9wtLb91dETimS9mkCtaXOdp3fr/mHo8v9sr
PtbHF9oMKxAk6/4U+nQiD6Gf8X/4oawYuPHr4+uR80o//Spd/ccb4WzBW6O5y4uiF7EOfeRJ1upp
Ps0rzx+5IvlZ3vj3O5hecbnyOlBb/GqX+rT4ePUf+We57eVBW2s/zVewQmeUXUI7nnslf76eC67Y
OsJWW8mG+ZKnSL3++/6g+XgPmgB8S/OVXKd1sfr3jhEhX3JV+l7nev53FfqvKjvvBstjbWzkBeSe
kuvGK3kr9hw3GU0SHte0QdHIH/kKbsGt93vfvbmsKQ6FOxR53k0eq6wlwJ07kyui23L4l/+xz4y9
Du/v+HzwSbR1ewh4W9xSea+GdyTJ2CACjdX89oFZ2mlh9dIvYL1r+9v27wn42fp+R8t7f7p8ipjl
X9p53hZ37P8Q+UPfftuugjf3bXmN1rfXw/Nh937Oz8OG3sI2uCl34yjhAb01vmQxm9sv/fz1pW24
s9XqfH5e9uiXr+CqckaVn5mPJQ1SrEzIfPlzu+6J9Gho8zvyI5tkm9zk14xfQdnwN/W6umXbZFu8
yCtkW/72Bhnex0XOlxOCMe2GBiq/4g7Gf8ued5Dv8uudvAsoeX5Ofgrm+DbirOWsJFSAk2KzeOxi
+NhrKB806DYpux4ino9S7wa0zE6+yCY2NKK20zunKRqlyMsr/BRCAwQJhLp+/8/7DRMdL8GBveP2
7hfU9Ot1scW6eD0+w1RbFVyFvFz9iFEg11b/+wR8Kn6CuMU+4t2ibbQd1FX0guS47z2TCXIx8UPi
nflkE2/Up/HDRvp+037M/6F+90QEDPwVYembVOt5wNugW70zcLoTva+yggJWG8AmP7mORBn5Qhng
jPwKq2z05chwV1A0+IpWj9y/7nfF9atbPx7F8dGts82XBDGJ4PKk2R883Gg1rv7L1tQQfIU+u+qr
PLAAbv9bCEfZ2v+Nq5fjF/pWrMv6DC98VZ57n4BPiLRfOBsPT8/L6v+RdF7biSNbGH4iraUcboWI
NhhsDIYbLaIyykLS089XPafnuG23TZCqdu3whz1jLCZayzMuOe7DmG6R5+XPif+O2+2W97PlWyd5
dqlcYoa5CNnRIk68/38J73/hYlWJoPJyj6l7A5y+gHzKOs8mVEu/GTkhl+Y4n7vL5WOrezfi0I2a
iM2E8TCRQOx58RUQNd4jig/zhq844sDZTfyF6YYH9Wv6WXsiros9eBNxtnN5HBHrOZnZmRkhTjyo
tJbWHBMTcSb0E2eNiAntlH/RWUQX2j37ZtpPSg9nrAkgsVXp1Z615jCc5FwlUIv84QV2rrk8bvop
7xtE7Y/1eE27eTfH0/Lj/1slAqH+GX8Yk5GrfNE5NYwV/s3/jlj7h0Qk4vjOObOYXPACx5XILan+
fxBohzX1KV5nM33/wbqntOHqddPjZ+rOeXfid0BMszDkmTMXR1R0H6cXkUooU26EM+eDiHkYJfGL
IggknFz/Xx3gyF+0DnX3Vs/MT2Nqhi5HNRkcas09yr1Mhh/sDHb47Gvt7T52kvf8kbzdxJ+CpebW
+lOyueVdXR8+rK+/w2HH/w4M411zXU/7v9cnHHqke9FFemoze86Ig8/D7TBlLY2ezF8+3zxL7hpB
C/7xrM2+dEIbVHGXFMwFxuXiYPEVbDqP/uSznYoyR7sx+ubfARPX0/cESKjX8AfOAh+1r/4G2n8l
vpJX/lo8hDxxXImH75fR4urMIrd2rwAHVlfFjVaKi0gxoUtURdAM3dcsW7W/ZL4ffJefjVyR9os1
in0mKvUP3dsej58ncV6Kw+ZyIgXgZnEsiUBafBPMPf/j9G/5yctb6bFCQO18i4UunorIwhXuWPoh
bgriuyz+ObPP7SNiJaKThO0OCVMGsMdVUItVWSxO9oFyu/6BsYAVrzsI9xNp2iyyietsqo9scjOm
rAaxDWrOF3piLGs+smYzVkrtOWuxzMXeeS3Un4bPGPTsJZ66v4osS5w08Wx2Xa5hpW8R9eXYbj98
Dn384vgqXxiueabR94u3+hTlNY/rT4GDfPqCyyjexb/YvBbpHegPtjNiVdPkzFSAK2/OA1xK6At7
zCs8rBT4Px5O/HEWhWf+1ivpA8tUTwYRNonndE+n9lT6BIHu5YtxCxZgYk8RP9kYnj3JPuqVs8gX
fG+CHv3a36T/0gexIlH253aL/PHKBJk/4nYbC8Wtvvjq/+OUxNL4+Po6D7wEadF4FUsHhysv/Aw/
C74KP831e1J4THc8cHYze8fam3aev8Ob/FM8NofvlWjBbRRrgsz011rXf1saJxxK3+K4+XZNL3Dz
dTyLViWVTf8B6/mDE6BzvxvXPUEXdC+b1eblGnOTLLFf6YSiaNJ/63tY+mhCc+83YuEEHPRu78Ei
hqLihnuxB4CsTF+fxSeuSLwHGC1TEeDtTfqL1aPbLsorgXcukqrIC1fDAl+Jk7PlX9xDPq1XhQdZ
iX2DmIJnzsXuqJZsPsm9WjOGI/+um4KJCrStVSkWhifO6og9JPEb8iT4Tjb2nBpy0nM5xP+VGQ4J
05SdPfI3F2jz/99wdlkm8qT9tzdpoFzYm/92bc0FHSbFJ3HiZq+bP3LH++65WK1+T5vf32DyvCMo
zbnFHME1fjRXWqAl6jkLaaG5zkL5QYNjkmzCe7qlJ8qzIhkGko7ql3kv1ucLrNUmyme/5KNnH5IP
dBH22ue4fH/3S9w3l/alv5sTui2uyEgA7XPuOx8171JbtGsR88T3RL4i8iCR0YD2+/c9ke+Ia1Kv
y4nCdWnnV80bNl9fe46v78eWwwbABedEtJTO1u64aaauBVCO5NEyZiKTRJ6YdH5Yhh/M7PKTyDj/
z+2zExILU/GT6bc2AXCzFT9qTPKt7NHY4jOKw2nxrcDpdbFknEEencXf0Ee8aCsKB1GrqLNuKlMe
yN77sz+IrEJUkDxc7iZboSj/L/3MtvEm2ePz9MVghKw22ndTsv3C3UxfxV0Bkn3JAHfcnF03VWVw
E3MN1EeZn0L1FNfX2p7bPyKgRJ/hE9H1+fAVLHX9W6UDK6cT+yc8SOeaYH/gcGv/zC8UjFqGnxbc
RXDKrsPKI2zAfWQuKFRdXGQ1sSznpzH0iaFUttA0Pf4pRF3fnJS/1pX5BJpfB/UWH7Rd/0z28l//
7A7R1qB4oKeBWyvzaNUNUQqCxxVNh9orZyXmV+kkMCbJn6S7OU/6W0segkjtsTBRVUGyF4SSTF8h
fRVIczBGoeteBK9FYRjLHrRb5tQ4XmF6n85Tesj2OIMraI+7Nk7JkoJxOwApjOPsI802jW0ehrza
m2aPQALN8MKxPgyGTyE63r25SRxjIyclsj3R2qJz7sho1L0xF9EB5LZslw47m4rOOJ1oDZRDA6Pj
7WtrOEKfdScGuY8ELL+Y2AxIq9fNBXKJwB0lUudJ6Lv4SbIMuvFgFbQjU6HNXTUIhDOYHNNN0TMz
6WglOxw6tFIF4EW8Lc3vP5Kes06H/JF95+PTyhBjts5hjGxpfFDgh5nMNBuA3nbWnm1H5Q6hw1rj
xtMjYTWuzeDPioNNUh6iTnhIhRDmdxH4HxOQAGjPuqSyyXQ0M+c8ro2zaMXwALCRByEb+0gPG/ls
oZbXvGMyixh1ynimFyMhWvCMjXFENRmzSImJMs7aaoqtWZ2GjuOS1q4AJDC2KKAxghUW4yeBjECQ
RmAeliZ9d7rLEkOHJGTEOnxXpjrVZFx8YF4sEIZvlWedDh62sUCazao4+VaxSxngAbwMoh3IRUNX
3VolywpTwWejO8yNBZwdHwC9ICWsxtbc6pTfFMouEqcoI0LQfcMYjWzgucY39y1kdvviNTAMgjU3
HGOI5VB5Oxjh6Belf10+U4zaS00fjSlukoPilfidWqNeTkqva2yP8dVQZQsUsgDBIfgn50jyUybk
8TIMMAPX6AOwtVKgvgMmaVHYunW9zvXPTPnR9AMQSVSLQCl9STy1GKz8mysz4Esj1n+RTQYTXTSf
jZ+gpgidtagYbcAUiZVJzPODvoCSaSlXEyfIPpyIaXyq/T8uj4UHU4uJgMZEoYn0nzArUJ/vF1ZB
mg1kAm5eESOYBrtgZxq9Z/vnBmUOgepQYBaO2GqkMVhsrZqJGUitjd7Yx/OkrxZdokx572MFuLWG
L6jjWDGxxLvEpxnwD8s8Y9DKhAUuCLsTRb6Z4GgI9B5G64gsrVsHw3kG3y/690mNUXUwopIIVz4T
gvZSeeqNQ4nVooBDFAA0g/ygmQaAC2Is+i9A32yYfAwFBc5HA7rmg/nKWogpa9wzN4yLQ/HqSuy/
6NSpGBCTiXDS/vn2nLHPixmQgCuVZb1toQCoFsTrav0a0rltfctmsRDMcy59jcgi2s0TtshMtVQs
tA6qzYoLzvqYfgHlSc2HYOqH8rN/GwtwwUrwA3YJj+ZzCKrbyOj5YtKt1aTwWbfwUzLZIviW8+HT
bOIZ0zy0eEdALSgIuqp1V+1yk0gPMeZF9QcSlAPMDlpVxfQ/vQjspZisKhrlVvQ92rDrCgMgGKRM
CCJv1ClzD5/FBonsYofiJLZc5NwQuPyuX2jgiUyM4VSg5kqp36023ij4LPHiRwk1BIZT8tnIu126
Vev3TJmZmE04nCEM3QzWfsOVkpjekRcmqjBbPCDA9J76zRVcrwSKRNH8dfuKf8EpO+NOqI6BRJhF
b8mLBsbfBGbQqlvM2dFofyJ+gefSQ4UMEkvglD8N408MHGGRCmEEQ/+tkZITA7Xe+BVKzoCtZmIW
FnZbWDgTxnEoLXoQEx1lJxnVsmYeYoe6lwK1FkggbbA/Uryn32/Xh1YLPGRrRgy7Xzf5jZx9TDLf
ry3ATC8iNaOmGsZAUQDGgmeikEMbtAnBCoq1pEE1quIpCphAy9dRuBgwX6sDnIeEEQ7oCBdZudfx
dcRPZvwOD845PoSXhNbbxb7FF/UWHuInR2z5VzzVG7Z8f9WzhJjx0zzRQWgu+q3nSW8wW+7RaTxg
qnx8/7FMKaefVMKRMVVvCTcud8dnesFNCOEF89Y8WbavCyBF9ab+VdB4/lKeergNNzzIHvKpOKbH
4NFci+N7y2OlBwKZ+WPve7pVbnwsrnRvQn4GzKt+lw7I1ssnAeFi+8ug0AA3uso1/qu/peP7Nz8j
TtuerWPJliy88iH0V9zy3DP1iu/lOYIqAct6njCqAwMzcY71uf9Rn/qlfUSPjDvsNlfj2t3V33Hf
7uozT1P+1owSEvI3DW05qhY6cT2o2sl7QCBrar4XYCtfKIEUMxm7ehXw5qKq5vxmhfOtOc/6pVrM
UmRTW/D6K1SYcOqqioWaYHnPtpj1QHnDFfQefkvpYHwhTz+TRs8fViKg8R9rSp3m6a3/6Ap4kZ6J
B6MXIRtPA7ljqOzV1idmd9BdVFDqk/SQdIv6xq7CPabsALSxijz7pmGxPTJvRQ3NtaBf3MQSHrAt
QeliAleZqBvcVPJwOvWbIfdk+uP5XwvpiAPzlw/ImXVcemkOkw5YDSdV2X2MvVc0AM+nFrJz8uRN
UWIy15xgNpZQ8KtAMJZKvjEYmeGvcOE4DLC3YEewwfMPXqEeCsG7ZKv/kXAKjLKAEni/GrA9t3+U
W4MT7VOjoZvc83twKnpvPHAsBSfcJJVDwmrEZ37YByxKvm08nWd2ByOAf/C1OLd75bu4mvvsPHyF
F/lPv9k3ljMLkQnLu534N9Jb7Fpu9IRALsmn97b9e/8F99e5vYYPdLim/q2MAPx64cW8kTLyIrXn
KPrLCI3iOC4cLYM7jV+ucXTPmymp1KG8d3RupB2/5t+0Q/3zOqd/2k/hUZVc4a/2X1zv4ad79A9n
rx3sW70vHv2X8hOfs+N4027BYcTtCtXw3+rbFu+DrsKh3bdf/rH7ff+glE1Pj0V+bs4pTZGMnTnc
/JtyKB7aadg1j4BXwPnEU906Kk/e7JO6CWGsXXFpntrhfW1u5dPYA3B8AMCPH81u+Ckgop/4Srrz
8JI1dU4SZmC0tzM3fMhoPz67L+eYA9LBC05tPTh/5+aP35JO1QPgCJAW8zg+Xg+Zl/xCHvz6OtvX
hMsb3OUvrtKelLzejXvj6N+BDu9QzAa7cGi/8b96gTv9eh1HxuzAK93hZO7DC4EJ4YWbxl3lEr+O
uPbAPxxuBCrsN6/+nft1Cy/DTT0p12H73r/O5HUQcOjjXRKmGUew1uf33v7TntGpubBqjskRRbHX
Q8XVApg1V8s/K2tshJvd+GserdN40ujDPTDl5Ib0NzoYf8GBS9f8Kadh31/avXojALMqauLenWdp
r9Y9uSZHfi9gDsRngH5ORuym+N/c7Vv3fH+l5/gRP9of/YZdInWI9CsYqF8xgZU7smt/hj1p59a8
ppw3sG1c9QpnC1uYo3rkkerFCJDtiN7b8APNLj1z9+Nz8eB1JceRFpcUTLnR/ZdzF8/74C0m1xRZ
9Um9HXnb1aURy3+P8yqboPrm+a4S/kwsowe/cuLnezquiPn+BEfYT+MPm3zU3P6k7W2YyWy4g88Z
x64qr8jK9tvkGF1rfZ0fWTDtNU6mMcuITzllWB5XwCf19b3TfvptftVOXJfiUTwG8f2UCyEmTfyE
DOiS3w4f5dM8yL/qRbspP+F7kv7BKEme/sU6sRR5QAwxkol/rbcZc6jM1U7N2y3+BloZHECqG7Od
vlnJtHKo9hiQ9g8iVPhoZXAUbnbVftLIRYrxXrNbn9aeFc26BlIOfcK19inXdhBb5WTt+b3EdtE9
EG84OVr77OgUXOTk2H/pZ+3OfVBOmbjDNK0D12Cf31lzZIHY7hzbrYhJ2tMk0Ph/CrEguhWPF9Se
E7J0QJ//YKlmlmeetR+U4VNkpjnwaIHEy4Zc+8IbAX1j3PgCxAd6kWxdPufW8rl0s8kZ+OrvjTjI
dfgun9yY4RkgbMFb5swF900MhBLwN1wAXUo5xIEpdbhze1/qp21+VJ0rQFekZi7pmMMnqAyNrnrA
VdF+xpEnNEoBHNEpu0l/4U2+8JjyRTnmCDg0JKZueLI4443p+8LDKKf4kRz5RNJh9LryoQjn4Bk9
/wlRJmLA9KxFsi5ePx+5USDRrRt0Xl4TzxTfcTb795pRIos4f8Brw6ja6qnXhN5wQeyey8XH9qk5
bnAJLi/eL2hOutxchQDvTMyupsGlv8GAjZ4hYdhHV2haC5ApIi9IB6NBMEeSQT8bwPZ+YTVwMnv5
wbpZN+fG5YsrT7n55+jC5yEmFUC9eEpe7w+3fYw/y+erno4ES//c3cJ6ajE5+VN+rH13YqFWnrxR
wpvh80BrVT/7/seAfJGNzla4QtT0/VTlb4OGUfJR4vnpYwMsfQQ0vJQZDYzKwLKBZm26C3kG44h8
OTSiXlsOzvf7jVbRtuPmk6M6XrV4XYPH61pdSeCK6+uqnt6n+Eiw7I+ERPOnsjy0uJ7M5olM+o3z
zWY0LiIV1TnpP/eB1smAIgZCuKAKUabAj2ZC0oWkKnkgwYzfqfsjJzOJnI5ryzhRWSDrd+GxTtlA
fHQwGGknWuta/EdfFGI/V5V9yD/DS0SpDuXkXW4BExM7jGbFv61yVwjc15IBYQhkWNzR/Kn9ZMfy
Wl/Vq/JrHyVz0uyyU7sdfijQq5WEy+Ou2/XnUnG1Ryt5aNm3zHj7k0obX2Q1LlkoveJs0oAxputB
bdbKyCsKIaytsIbAf6LjOmcxwAkTTrnuTzWSXkX9NNO1ImSciQ05yqoEL3oEjT4sgnIqUU0IJbrm
VW9fEu/rI4Qn07SI2Ig7/KjlR1GCRQvVfQCFGCArPdgCZpI6eE7p7ARp422RtpNSNOk0y03k50cv
J19/0ZhKDJzAcVbG+Ef9lCuddnkeeYP60KnFCsEhqXbABwHqo5sDkle8kputFJ+hA4uBWjTq61lp
Lh2ZgJCl404dNxUiJTKGK9k2qvFes+YVWQpUmub14wet2wHKkfFQ1dNTg2xSB1aimOMq9evQXqtK
TLUJftrg6gyTcXPYGhUzDUO50beQ8NaDR408Ri8tddSOaKugkw/vAYQndFDZaRag4pL20tGRRmY2
+hnKcRbK9JJji7IW1StsAZcOBMvR2jbDOoeJMIzpVO23QHqHCsA5txpQps6NNtCemCvx6FXZM+6q
uSBW9ZG2LrVmWTJ5S3rB1eqDNfQnl9YDYlSKF7V7iYROUMgEdQ2sr0ER5AyL9yuYNtizwhWGEyI0
QwImadIP7QTkTL1YHhcSIHydYTUCHvihvX8r+I2Ia4oLAol7pKtgIL37Mj6H7hMhffoZc4UWh0Dm
Q/GspMkQBQsUyKYNIs8CYQlOGzcKCuJfvQBzha5mVDWuL33CvHV6c6awUrLG0CeCIKXpQiERI4J1
qfcI9St3XemmJQ/Tq1CyYJHTy0LRKarX/1h+JXpWerXkleUcun1BP/m1Sw0UOKt5xdmECwyi8VNR
XUqQMiyZuhhIFWDYUOjvVLjMU7Gg/Sw0Rl5HPf8pywrti3iBelonr9IQjLZiz3z8qyQtmGnYpetS
+KX+vKOzVGJKjCiYAeJ7YKgGDL7v0e3meFDNL3IJgbiHUDcUCrMgdfYmkadb8CLFVw1MTmkvGEjy
t3FB4+g7lei5gdo3e4SqRF9hCK8AcGXtLDpfwJOx3avHsw4dLYQCQit7FX4JHmq98it0kpg0wW81
1HXCRe0VoWxP16mokIxw5qxKFI7eUwv6ogx/rIWB8VKLFcQWqdIXvbM1aNKAEoNFkiIbM6CFNaSc
ER1LNp0LZy6h+Y922BKe1xgPS7l9ZA0/DAN9oxfYFjOfH4MHOySsbqa/rseNkAs06OjQTWrHdtZl
slcfEzNBMi9d9EiBS5aQn4XiTa8jkMm8KqpbaiF5/1ZIiwcVHYoHPMPGGRA88z/AeL9oBoc2J2fY
FBddgyFf3y2sf3M0SkcKI+yh6FRTNNJTEXB4eggags0BHmdm0X/XKvBnrDzT5hufa8GGDYx6PtT6
SvArbFqeAZKYcvzdjaci/LElxmt1t/GPjtahmzkiTxZ8+DwA7aZ5MBif3MqSxVm1+xK1AcvSP5wC
YSqaepgkBv2kwee5k5i4scnfISzf7CcCx5/m2dTXnAnsqMtb95qSsZaSnLgI006Dc9gn1y4rF3m1
GAawnqazEt0NW9uEGkL7LXM0CPMhUFVDmgrGwZCMn1FEYzexae5OcxO33mSh1heJXxu1HEK4/p2r
2FOHq6oFalWkR8FSCBu6XTuHtopUjL/VEO39Tp6ESHDYw8XsvRc6Ey0dHZzk2HxddCmJ+iq04Jey
kvp7bmw0e2Oqf3mC0UC8Qgo05f5G6JEMnLlxNWzaofAKoHcyt1s3YXtq7lscnPBEsoF2LDl2ZTGJ
k3ZNXWJBI9/DZNLiOoWG1Fx00F6Q/tOamYjPGnzRVxYM5tj7RulBJholEKTLlu0N2rUnu12BWI8c
utlN8EfHUc2/4+GuDGfBfKriGi1OojLRz5r7HB250Xy8TYAotv9ppB3S7TQgx9c0F8Ko+P+IEGr7
/UaFUlwkKyWb68HNiV6TEjFdq5BdLbAnII7zaI46GT3LbNwW6KJZwdqv7Qnvmpoar4GIEVGzRmYD
LmDtgwZHixYhCp/plYGqh66XC52mtt4bqOW6TTh+lQkq6Nh3Oxmb8KykaH1cBHBa6fFikuDPvi6C
H2MiNxnpFm55K6ma9+NdbS2al7Rz3t+CpiYWhwFbNTLqz1Z/w2gov1H1Rx6muommqKUyOy2BGMDp
YitC54ChgXBL1bzmAYrxuTbtrVJYZ2QqYDSKf5rIMSsNHr4Khn6oxVqg1c76DsTjvdYxKjSV3s9N
hmsDRzshJ2F8Y1rWh1TRx2Z9a/miKBJ0hsh9Cl8wvnPYlWnD5DqlHXdLaxrdLTJUDCci6D4sEgWq
R4NVeWt/h/UtDEjq0qWiZAtUE3JprRTbqmLl3dE/XXVyATinpPSBR5F0DpLlXokApKzLKyRZEBqA
MMV8Jacv+sppXeoZBEfePCFIQqYJRq1PL3xU0bd5rS1AW7U5V1VI0zCLyW6QbGThIRUIhj5tVrkB
BMlavM0PCDyStBhsiMKPkiMULmU4s1/fcguGCSOZ+u2+TAvy0VLQ/V/K4LX5rzoqBzU1vgX3VKVU
UHN08PYFOXNkLyNmRv4otPumjrNJSd5xLIB0TS2Im4EDRwXZI/lhadwZzk9EJF+Y1lW4IaNsHt4w
FejsXfi6J9SWYkyANE6T7QL/J3JsNyxZ+emM85QQrZZzLby8k36KqEatM4fWl05Amx06Vb9j9Ub9
b36EsFuiBMBcjLFLBgmUwwIy6EQt0cDQOQAxTqX1jSgHES5IVjF0Z6hhTvFeOgiiqYg/U+vEivLp
F/dY6R+mdGSdjdU6HjlquDkvfCxfAwehxtyyHc6RuuqCbpYnxVzDlKV7I0yn37leQPrpN9Oh1MH/
6MdSLr6cDg4VqhyBgwt67XWwPnAKEHR/kwO0z86+pd/FcEsQhMVARZDGRbSrkSvBQ6dtQXHAHFBG
2B11um6UjHEeEDX5mfj2ShtAwzG04t3nrORYORigizo0nwRTjocXmp5IgDnnhv412vYy+qzmR5p8
qs2njpiq9eEAY0ghPw8Rt3WRqp6JRIiiK15XfMkRGWCChQpZl4ZQApKHptEcDJ3mbTZwxjqGuWrD
+Cuk29l3EmwwiLAsIpPEMCByBYLUXsZ7+0UGMFQLzV7KzRml9Bee2DlSy/0O51zVCiFpuJL3bvEm
uuQ1nmD2JZQtuImb2v+p6mhfCU0PuCkMI5kYJC9gbaMvFHMN45QydOUw4P6nRMe4n9fZmhJgZM5q
VOcAP7cXnCMOmywpPMtAroExl52WghpC5LMogIaR8fE5Q7sC9fiZKASqhMFOgKJjvG4zG9pCsxWs
OKvcviltye+y6kGcJTd8Ffi7nAiICcOkpqS+au1rqwPldTgwQJwpKdRXBEcwsalLjH92+YiTSoH4
y1qGQh3Bm36NgkJ+tgNWOSy8GJGQkgCmKSSDUEXLSNrWzgi95NiG03gjK+ZPLWFTouReEMY7I9b2
zTjMLP2NeGY9F/RjwRTv3+ase72nQkJAMNrE4KML93qE9dQviHp2meC2vBST8ubFiOfxNs8mjLGy
/om++vxbUN7QHqNxGkaMW8OdGM0yrqO64IdH+rGqsWTGanXNZ0TPEa0YMSgV8zn53aHjlBYbLcnm
ggmXD8jfGJxQsFxrhU5Cv+tzBTU5Zx63vw3FYARoECm6nBmFxVaCISSydFhoYhqfpZ+dEs2i4KNt
Vy2TPrlWPPZTrTGazIxVgXx1ROdAtTVvjl23jO5nULbTaixuYXtRFF3IUEzGAVoRxrn6BuOeTESV
glwEGDPCICIBEVYCQWJP0Y3MOn8jSD1+CChPQXqGNjd8N2HvyfISByf6iPWPFX+hBcVV8q1y8yKK
vb7RtXAT82Ew2mjpFSEix5Xm/hLlaC3zOSZ/AwMLeWrTjAG39prF8r7HICvgDJiVEAuQRLARBs6Q
M0OJm1A7ZogdItBekHn9koSj0u4Xfy2iqs6r93gFgsGnl+dYxrKGQ6GtF76fzpQnUzI136WcqZ1W
LCHOismr+ImyK34c5euV03doByTTQGenc3GtbeTocQp3OFUKJGx0sgVG3KJofzOmFvRxxCBShrrC
ZTKw7+Vd7D+OZROhVg4fv5jWPlWNDpaJNlp3ruDfD7EtOJ0G9Dg5uijkezRMdBDrIz+ZrDiG6eH/
Ck2SBm9Pij0SjAydP4kmlRhZDogVpQbfpRQhjQmRkeZwRxO0Czjux4sh6/ci34h1H1CohxZQ4gZj
YMSlGHBYw2nU9u8hWafaUkVWRtZ6Tp55kqONPf4lJLqC84ZqP/KAF5VZqj/jQd/0K5WQyq8OP8UR
zBYQFb6QkhFHDhlpBPOLurXyRXb4i6s4l6JTngF5GMGqS1CpocGD6gJy5pa+sRRsT+1V/AYtuMn8
L9zhUOyxbSRboXxE2EKKtKGO6Gc0vzZ+bJTbIoHhCrHpXvi5RLy5alyH/Zk+BJRqRXlkebl443RC
IRbSlRDyKgZ1LbKbb91caXXsipaH8PZFHUXQHitVEvRNxdG9xJpyV8in8AC3ocsJZqeSskMRAO4J
4c4z4ZbUDp26hFmzIweHWrKgZoMebLFP+1SqqxpB/XkzlIqHqUIaKfRNePk+HkxShkwWzSSZCDi8
gWZ3zaKxEGzJWVsduFuaq0KMzVbRzkCsVP2V3mZDjHF+A5GkFsNC2CP1plvQWvDJTe0Ee3EiL/R0
30RZfWCVSvD+p1mRz1peciFE6KjwDUpzug9zTQGRMArWOCGPbLzTMAsttBRFR3jiuFaqZeuxndRa
2wQ0UHLHmAm2tPpLH8YHuGRwxdVox7De4y/Ra7LPemZtyBMSwkWLBXo6zoylIPYz66VRBU3Y7FFD
MU7gbwbUKHhaQe2ummtak9xPA6IxnW/5tfsnlxFMKnpRrXlWad8iO6lp1GAm30XbJaEYglpcjv3U
NsaNz4akx8UqE4mAuNpCJsIfHk67dkrJy7V87dAdyGkvUFEjTYDFlZA9LnYjeRFLJNuGGh2T8Elc
6tDzeI8vsWLbj1JjZlr7HmgeEuu6ArJEKYniffQChprT6EGlCpb4oqHrRtQXjyVKTyB3jAtHaNM+
SWuMZ9SbGeqAKhOKxDAySJRUmmCPVNoSYN4SZOO5QHr0pj0Pk2Re6uGP0NAYV4OsfY2xMnv54FOR
rGmyAZCBeMynoHWSvo7wnFsNggmB2EanjRyQ0zoGkYSlma2yp4dfFXdmUefW2m9EfA2ClYBmSLQ+
SQSgqneoUyF+STXsIP/GWSPitV/RdCEfvdf8bGYUc/GExbtZWBWsw8S6Ci9BWfpoMpa7hCDba/4G
hR3kX0MIlpHOwRuPMYOAGidPgTuTQt/rKufrVegz9PK9QMcv/hdgSgukHftd3GEQG0DbXexLC9VT
nE+EPg/K1RJwNeP9+sPTyY2QRogS5UvUWgnuF8BrFMQwkOL6BzYb4fkjMJA18d7CdkhSliE0fUde
6AaytcYkzD+6VzW3QU4w/h1LZxLC1VNjCDp1O0MExYExzaygsMyprMNazLNlTWdO1E62E3ti7St9
O2++2sSfigQ2eHG4N+ek6DzeTJhZSwA64iD4ZypNkqOArbHMYBV0+L5vVQR8SmvJkk0oHSIEt8R3
BEKlte8i71FVFTCQP40oc/uAphl2rhracIF1NVS4Xf1yNC7+vtMqcZWEeKeJBk28Ivq8QLCkBjEm
9YSuQNUih4d0NVpQEIYrMhtxspNpCUZ/4WsHJ7fAary8vo5mREJxwIbIBhQh6DNlVyTATLiWfnhH
IXlWWvICEE3TCd0GYlsr/6YcwLyRmAxJa9QlkgEisaPUIWwNDednVkEWKnel9otObKnaH6B/xmTX
DuBMI3uS4l4mFOwQsrNsUCDh4p/MyPBAqzANbCESD4ZGs0m3MFugxJHlfC6Ep7oqpXLhfWxB0QiX
ThOzhxiFt7qjc2vQfxeKDt1UL0MauXRahxILRnSHkLIYsL0XCWH+2xQtvkYWfibsUMtrMQZ6ZTuR
m3Etmxh11X9dS1FGC8AO0o7NlynD1qv8S2XqM1Gf86L+l9LokDDEk8Cm+lbeqGOFuCxfRjrKAt3E
9gIDaLXhJxrBSoa9IqtM96WPzhmwwUkXSfIIkk2D1TLBgaZo21szSY9XUhh/VuSMzSclKagao3mq
LSGq8V6RT17CmA/JGZqeYJ4IL7Rd2XUTtZvXA0MFo6Jzadvg6cVi+JQ6rgQg07FFuYxUzMAkiJ3e
CW1NDlipsnaOmO29g6mTzqiV/jUnaGj/s6wvPwARNXS+FRyNrC77QjWSXiPabXa1A1jnCfAYumPw
yWu9WAWLnC5Tyr6Edo8/ipB+ETm3geYBc7yRC1qwncthxQanR0AbUThplDL2AdhvcfLm4a5yxNTa
Fhu9AjQGPZykrqoQWCIY+YxNM2GYNRFVItqmid6iKIXuxIcocTlBVjx1jXgN0Rvpv4hSmBpQZ2nY
xbPIGQqMG6BmGl1KgXZ7BfVe6PuI+y1qUKFb0jQ7JCs5DQRAThQzFLVA8HygMAQcOhg2y5QFn9O9
SGM0/IB0EkBLRcZaz5qJN0zzBFSVSEiDJzIpQm1FCEJHPDrLLJbkWRB6YmxgA7d51d6rXFn2MjHw
+NM6ThGqLNF152ooUfWbpMfywn6hbjdkxD6YizGOZjgs5Wejw9qrgBlJGpZdMCoTr7am2yUaIGqA
HmAJ0ANNpJHaU/jRC/EeoRtQad/olVMyOOBcUd8zH2Se4rVHANTad7VAwkmQ9CsnzICIIbnINUQo
f0PzB8DMx+CjRf0W4riDlC1YhxlqpYp2RhwDcxt8d+0tDuaTAMU64UJk+90nWh4+SFHFqQm6nFs5
QtvqxPaPOceSQ2uuLVWaIczgXuAYyjXvJO7GBXJlb7tBv0EqVx0RXdXAtekLdmEmmm0IUenLgtQ+
v5XC8SfoPseoWFp6vct7a04J9k8QTwmZ4cxRMJNkgxpmJo60nmaSzuhFdBjlDDsEYJciw9UH1D0Y
Ef7H03ltxa0ta/iJNIakqXhL5wQ0psH0jYaxQTlnPf3+inXGudlr22Dobs1Q9dcfxMpE2hyKC2eu
t3g+pIimU/s88AE3ICuc7RpGXB5cVk9FrN710lP6s84JrdjiDyNWu2JPWMfRyicjFiqcExMNW4fi
58tbEIs1lnGTmxs56Czrw1THaUGPl98HaTTyYwu8K45d7L890J1G+Dqz35km3csMXH/1TbBcPJ6h
FGINnqODdsXxcGJUUKpiP5DX2DXoB0kogI8aho3EnPDcWIlDguo47749eI/ib8LxVZsc+WZ/xazm
JA5D8caRAIsRF7PxKE4RNQuIIKOt+JKJ1Uhcgas6N6mCKlLhsOEFj6REE9uvZUOxWEbxBXv/kMPA
B4i2AjAlzBhm/S3GSX1QxWGINiNv3k31J4K41/RLGGOEHIl52O0DBxd90qWme7B4W/m6BdhXGObO
SonLYYNn0bDt6c8TLlY3pTNpMsAK3KHVPgFK/TkdOXYmfGRSuv++4M3O6Zem5RfDpQXVHnx6rCLX
ccfTABqvGge9/2AVKJHMe57nOwHuhmle/cRrgPVZZrnjnYmtXTXgyYnNUWRPO4NRFmcTGQZXqSwW
cNiyhMJvcxQdY3Mrx5BMM1MGI2b1WnVgvBU9Csvf5t1KeWPFX7LzcSbepDCrutDHaw2n/xeHb+Ra
1eDwYpFDussVGGry7G3t36k1cUa9cS27rZ9Rv0ZYF+PXBhTfY+QpDM2fIZND/2G62zb4ilsuFEXk
Hvz8Mis+f5a43RxNcLPOCo9ikddidxpk+p5D7bOh4bd8mHIVA4RtAIki9Yk73zbEMDoAt+IPfBHj
E6e+Z+0KfLMYcIf7MwIBD5R3zB7FN81giDgQlmVi0FYQhJgKDr3A/zMujd1tEkBrjGTNqaN057Cn
6x2hPwPr4/gEzTMCb8st81YwIZgxSJzJVC/JJyvL8REyfdJ3W67clNmf8lE12y9ZD5zhP1WLLVC/
Jc7F3dGHNtI5uKfanDoKf+Ig39QchfQA614/CgPeG4n7meif0e4SE16MPTIAbMQ0Kgt6IXzBmdpu
nfjLTmXy7dhrmyyJvr6ZDs1K4ax1QnprOnkwdjro1m63aXNISWjAiG8nd3dBBAt3W/KuTRi30DLM
JfJIiosxc6+1yZ6gCKWZjvAa0YPXsntdyHU1LG9t4J9m97e2xp+6QAeMzWh98dluIcUjtkSCuBiw
nROj2MMvYOwh8THsY6HPBzQKJuWsAqNBLO0dsNjDCN3Flz8hvpxdU0NQCPrxQcFRpyUkU0dauDDA
TiKLbz/jaYCp2vsozfqjNt4Yuuy90n/kw6QgnSy6iMjdhaG7KQNvXbO0B4PPhBFgapWrmY9vwaMd
BUWzvPTL71Gkf3OxDnOSWWWiCaWaN2vM5QbiNcWuzxlfG88yOeipb7gDnOpLnKtqigPW3TJ8l803
VoJc0cDsmeIo77ggnwoq27Yc1uznePRlW08jZVL1WKHAyW3iALnB5AQNJvskTVvG1KrxDsrTCFB0
DoqdliKaNA7KP7Qq2eGdN+icMPBdJ8VlooKHnI/dRq0TA05E3UmqCp284I4qcKEbozDUDHPfcXKI
gWDoaIxXoFJA9p4d6kskduP4qlnQmyl6OPaQecirklsjMpkXMGLjLTpU8ilzI3GhinCRostjZQwR
cWrWYVT5enSLK0QkDYVAPr24MBmE/93puAgd5Wk3NExFll08BqXM1uWqDSMsww46E8Cu53rCwb6C
isv7gnkMQzyYDq7TolLJDjnNNAqCLa5hO/PedjZ+jG8cftRImkxymQWxtyJKG6uz/9ipvhk5lcyq
e/bsD4txYs7Q1djLRxdwV9ZIXYgj++l4xvs8LAdpMmVMTkCQsmioGPZI/IsEJ2oBdh74Q4pyQb6W
WPHF0izJYCRZPkG4rXm7wv49B0jnWusQKNLtlgsfjWI9WZA9sV/NgcNrRmdexULHO6a8DBpWFAtT
DBvWO8BmcRk1D+xr2g0hgkz2iBi5ZQTCjXJcYifXEjQc0uP2IerOxVth2bVPQ2xesF42Gayy7BXx
Gm7XPhGxzTQTLD/1iJ4xH11AukldXFftLL36Ffwewqd4tDFf7J57Slc5DSiE/eZrTG4ZmOQAVzai
witce+Xl+s6nr67gzvD5hCUuU2azk3RdY5jPXIoy4ejedAhsWgWoFfp3l55oAPMqqTmeVB5tWkAw
FeRXF2pP9qsv25PczhVDw24ABRwZsJXcPupLwmo4WuSGdmo0h4QOIBTzYUyIVqIDY5SUJAoXG2cD
vPOoFh19R2Ua2/feS9YW3nriLTaBn+qp/RnBVDfRt8hIOA7+tT7mOxxSvfVhNMO7P+jMrwZM/fDw
E5pp5j5bqj7ZnYeMBcTeNcRWjpanaFdZnV1K19ukOrYVWnzNuJXD8DZw3jru+OlTAs+zDRG9vAgY
QoWAmKmc/ZUYKnsA3qp+EN9absuQWiAbMIHyoX5YqPzsK7Bo404rD0oK6Exofc0ZSsC43ELQ1SDm
kfQ7Am5Krp9XwV5FITz7xIQT7AADgwcjU4Ueuu8QVYyKoXA1VvcL2otukCZlvuvdR19wStOXLTmq
RIZOIqxofCJPF6meIvrDGp2fwWCgSRaC3CIM7i6G/QRpLt6Iz59kGmgtAYsmVJDPac5XHpPckJ7E
h2ZDPjWSSiZ0pCpRT/KSpoIcCP1eMcSVQNtFfcsebXTvIAtEGFsW5ntMK3Lx/2fKAhDXhek19D+m
YWM3E2gSsC6yGZ6m9Ei5dO/M6KSmCmE/8WUMrSGKfAGiMXqWDBF0cMJpa/p7WNx6/9BTQ2CmTx1B
dT3BmY95BZjfYmwcvfX0Vkr/5uc0okmsf5Dj7KpYfsA7nHJjsNZ1VJXaHXbCCNtpnng57LUobXc+
rTdjgBzRIlFYvG2LA8CmyyIpbCSsAwrQTqoILYfXSLNYk/eImEhOXZEhjvhcFGfX+NJa/YcJ4nLh
1lxRMrzxGVhWHFTiounKygHMdeo3HaQxsr4Gv1wrmA+TR3NJy6CCp2pEWi+YTv2GyTIQE57RVPxS
XYDSIFUkdBYwEXPtB2aP7d0d3SPXOoGK06BoW990KwHghb1HIxpSYsXzjpt9Gm5zi+QZqrNOPHje
Ai0Q1VmR6/ljtcy5wuUfG5h1ON9piAP7dw/LV4u+Q0iDDeb0bYE5/vIFD0Q2Ap7kAJYMIgb87ZrG
3ibjoevi82R9+M3fJUK+Xl+7CqQo/xZkGtfEPcneayurdg2M1oLKkKbOpQEG2xbNGZCmwFrGl0CV
dV1uqwnKBRd9zRx9lK2ktzS1FJlcSI57GnMGQGD5NT7xOdkvQrjgaTDMoeEmY+oBUJfBCj8dpCyD
Ni0m2HH4N8ZgLkRpC5gjDyjg3AKybbFnBecQzZpHTsS8Ryq2A+RuMF6uBmQx6peQQTJPXSIH79zJ
67ZCXlA05HFtI9hazd1haf8pDoDhDztNNjI2wZu0e+v+TTqDdPiMVrZnFqbEupNW1lGghRxpPhcU
PazQ0Dr8svuJDBIa66lmMMN/0wEIXwteiEQwM+bJ47SP2S4+bTL8PMvBYJ+BC1idGEdDjUugNfDj
yuiQYt+AsRjcJcNlVbsbCZJS8N8cQdoZHGTo05h1S/wLAS1Sp4uTqAMtdKcxU3Do4BPa2yoYn/Xe
OHbQqCYYHnNnnmXIbkG8EhiRzRGT1THUMtVyHes3n7pkj5C60WOyqSc7kjfIcJsH8C/U5fO9MmIq
mlvPJF0ucL3R0Tjne7ZqRSa07EMZnTR6/zARnbMAE004FXXtPhQ1tBe+J6jm4qggceWPobmUczFX
Al6JOsN9OSM8usgABFvWhMEAquuiv2zaSSdNj9SeY4SFXKUlMG64l5x+bXp7DzMQSNnSq4+/Z+jr
ZkIVPVF+9RLrK/2WoM3JXcyS2x6nWYicVbR3tHQnBBMplYQVJ2ianHLuQUGLmv8SERMvFEvWt3zs
DmOMCcCBeUV5tvRLObjf6FXhsgMY2fFFkzYwPhnu6xzlRwv4HgJ0Jo0X7D02greQvpfeMqE8MHIx
g+pxtG9DwDZH+JzzVRlyl2gzVKU+wfxf5oF5YfCgmfM+S7/Y5mJjKqlRzObkkYssOqnGowhYQw2x
o/PPB74IQc+o5IQQssRvBm9OfiikxQIV1oiBXl2T0hNuYk4A0/gGu5UW1PE52dgpI3Qa3vhPUBX8
awcuOCLFdv5xdiQXa2GOA/CdAX8JOJRg5U45REkgyw5v5438MH241Fl+J8g7mXE+pKVEO76K6ktZ
vYEKSkIO9JjCjo4ygwAHHFF7Oc5aGl/ZObxBMlck8aTtBsizmOcfoGlBKSnQMVc4/gQIB6vplg3+
B7wK0knyTW7ou4jABLOa1xZAgHLHtcxBaRgyTOolexGnbtB6YA86M+hzaNBIh8EI++B3R0977wJC
69Z3Z9q306Ufnhx1gqE5QCWYrrl/sotL5kHk3GdI2QrUaHtDv3BAa/O9ri/wVYmutZx92Fxahyng
1uZMFWLhUScWqye0Jj17iiHF70Z9qOo0nvE5o6Cq0k007wKwWI97WC4bD/bTHGT4W/P/5/Tkufmp
yfWD7iumvo+WbXDvqd+yjjMf+YiZPrdo9g3ecK+srU7qSIImJuOWjy1U0UP+4OvjRs8u46S91POw
VmBeAQRhs/8GNpCGkRJYqB0Gcik+OMje3XP4L+HkH3UWD4RQfN4qWNNLeO7V/KLE3u9ADTwwZ2z6
8uQXCZYBA2QE46nvIPiG5qsbEG2sOehnQvJXuUGMGRqh2fXbTGhg3qM2P4elsYEM8RR0zstEh5DE
0a/yIbEcDCs6ey+9B+FCgbKf5PqZrPSppW6yE/uggTUpBPxC0dUTZBxafdcYV0x2tJ/GkgRhtfNT
rA2XNdbWO26+rkxPlU9OVy1pIgW8HW8+OAwK+1NUYBtJ1mHSpnD9CvxcaegUpbdjPXVQbhq8w3ti
4fUMu7S+fSvMeTMF8cGGydfYEAamrzJ5qpp+owg2+G+4w70Sx095kl8c2s8RhrMccowcQSp82NBl
FzMLxRIrmve5xUU31n9kGgndRAjiaPln5C95MO7zsdiJa8LkU2siEq9CdYDeLld7VqI1srDU4CwP
zWvveus4oef1dwtsfuh8tDnFsfOe24ZgzEPnkFSCPgKHZwmEQeSdYtQXvA1gmXlXH1R6AaoPnDcJ
qGh6+yRcS2BPrQJfn/8JVTDhcwYJlMQNgU6dcCfPm5k/W56Yr9VYNH/kzpYKY9Hmi4wBOCyi6mGc
4hcISsJKW8zydYLkI/a6lA8ymRewCtQv5xeiemYvMZyCLiDYlQwW/fhitBjMh986kcW9tpfxJP/U
yJKHo+PamHTPK14FlFJmniyJdNykYAET4Sg/qUyATGxCG25N2+Ia0opmhJtahyGlzyUjTVFNFHMl
tA7X/kjBIuNIUStRDSK0o9eDl+UYG/TvIr+P8AaeT8LLkLqRC0ZY2l25HEXZkSD3hhcds+apcfiU
pT+kuJAo3bb8aeBlyDawPQ3FCnJOTCZwRSiOVbeFIh9Y+O2zRQnnYLIiPDYU6QuuEFhRC8WogEht
AwTIFIp58FDObzMlp99s3faT822xf3dmus2k5QT99cn/cY2/I3mqMw1OQIs7mnvaODkKpevndO6X
edM4V7TCtrrN0FjAhhwfLsEEnfVqQ8zHef9BbX3rjbGeEIpnQEeqxYYykbit0Pkc1AD286cDAGbF
gvxmFMEJ0p2jXHFQLXpTP8ooPWE/NHN7dMZqP2VXqLSQASP9jom/X5oPsZuvaSyED32UJm5ZjgVe
PWCsTEt1RnRF/C3JBYjdXdBglpQtk5QsviZUZlRRZdftSg2RMfclLJ5eJ9gJTjbKmp2cUXn/3eIF
0eANwKyfsD/vRqgodTFlTOziMQ5rtmZcePdJIcxfm/HdIHrhv75QWkihbjiUiQpQM5i/BtxDIGnS
AFlguBOtolWtUg5d3nGc9s+OexlcBycFf9NZP94eUmPJeFB4GFA7+xTgwP+ZbPMK5BbQIGLUFZUQ
yysFhdCQHLCeaSAKHA+Kqyhp5MXGuwJ8UzgiPfSSAGoDw9q69rfEsW7xoZAbHSqibr4H2ICH+t5z
fsNyLtD4w0OIh0fOSeCQAvLjMLt8WEQO5gPHxlvY1MefCaY9HbUx3he9vZ0pi3MyBnvMEMerURC6
uA4oQgQSBfdcC2DP5sz5o4RKiE1MERJwpEvGYWWTfhV9LsZeq4LtBLNOcR2xlLMjG2Pm7uFQwcUA
MoOsFE6+zHmEJaaznWSvFOq1wGCm48yzPOqnuNzhvOrhpkj5o0AhXJ49jU5OV5jp3olnx/iNn1l0
xp7/sNqFaishlqBPdbpjN8g6lLZlgGE6QiPFxeaBuYhdU/ccCjfbsfl0mBcSIxYS8Dw2NJf0zVo6
v6SZQaqX3/0NrE2j2xuYv+uWXAreD/MqfrW45Qut0a1m4B5aSF4Dp4CFuER0QFLniCcHvvzUEE5A
oaUUg81iz4gqqsjii7g9mReMNnzgX3n8L7SBHZnzJBcfgZazvCwKtT923JIDVPl8a1+olZV/CI1Z
Ek8C0BfBYraBBctKZC7coOpC3wOV7yQxijSSnNTS5Hrzr1rxXBnKa8+cvxGKf3tnkB7uah/Uc6H3
DVeRXggOloMnj/wsKdf4S8j7wEEzw3lKT5lLlIB2oZ+chAuR0tu0tPmyyjjFM3BmH8QN7q5mUxtX
4ZHFls68YOzIUFm5VHNxiLWY9itvYWmUNTigvM2jx9Pjn3mQgwrk/wI2cBCx6/hfyLkyUZBnxZ9c
ovRKmj+33xsdVMTmS1pf1mDtDFjod3BtiMXzL2M0oCi8ln6wii31Tm/rjvUTprP0GFybYk//0w3N
3g/hSMzXAdF+qDbpiIaqqs5DBEwH2mLmr3yWjn8TCDxUGy3929ebWm0y9dsiV0n6zQD9iXT4DYQR
GrQfGZqhjsly65mqVqCeyIii6SIXoYKuxiwO/hBAr1yUDlBbYn/wZdlLDE0sTB1zjztsLJ+NJV4V
MxpP8ybYDG+kw2Q8eYMGLxKwki1W7KFbtzuFQ34Ba41vIScD7hZXs+AiGQ20bN+APih1GIrqdxEe
DHQD8tIpb0aE8pxXqu03FgZbdrtpqKTmSf0cXT7/vrRg0U6AGfkR5tmjPFcOSZPLS9p6AY6aOZUE
r5eA8HqSwNLiNWIcjq1ZepNhBRPtvwI9km26JGor8jv6Uq7j0qANZxhmYho83WTCKqlHSLK9YkLk
NF1iQOcSjAvSlkaMvO2HFz4sjTcq1VQYfAbzRKRJe0rSa4e+lAVNmBDNLVc+KRoCzDjL80IXyVOs
ev+JObbvVKfORCv6Hx2z4+wY9pN6AurILXS3HH5CQaiRKzh+emdrGG54DpN/VYeyA48B2eXVBPmb
/wo3T/SNZYV6gH8NmrlKoH1LeeWb7dnKqRLbk264d/RaHlT6gpNfGFkpOAjGzmzkEoSrFruxQ8JP
F+4gx6WwtlmA3uJ/DOOFQqceimcax6DjIRw781iZx747tt0Rv8UF9/PuqIrTe5PgEWg90R4HVfEC
1WPkMm9SPnscIXFjQZ4nlJnBGw7w3AgzZHOh4TeBL6BYtqXxRFJpClXc8t/y+dcMkls03w09MOXI
CA9mgdCpcMmaHy3tL8NPD2QJDS9WNRuh9kPqYn7T/5Ws3uBGTOEw5jLQF8Oe+KoWpldwNMBpjdnc
ciQjKYGeZb0aNR4P08H5hIMKozRWZ0YvTIeRoH8ZNZ6KVNjicJNBDZLH2dhQhIiphkWTwS5xdcwn
PUSnkHFmBKVsLI8pOXFUxNAB7g+rhXgXUB4yJ4CcKR8hXkssZkBGwt4H+jcPFdea1WJImsTEGu3x
TnEhcdj1yaWEA4744NKqZItRKxWbovscgQYd50vwiS47Vgx+BEgHfyFpu4lR5+OJHh/yea8HqyaE
HEq49wPz0Dd+Xu8e3g2YmP4Bhy5IO2qjJ86ZXliMpoQT0OEIVbbQBv12ozVM+hgoKp+QoAZyhrVr
c/y2RwxKuQ0VCSuYlXjhc0vBIcSz8dZby9ZpE0Sdb+LeZCeoPHl9aXUShIHCX/BUYr/g+SZduFv5
wWPufpnV75p2pgnOGu/Q2UYF0t91Zp96r15Pzprk4UmG/QZJxedxhuvCWIGKhIterIyEQUZpvAKl
HCqNVI4dp6YA/wmDW8pAtLMyZpwW/y+lc8lpHgQX7S0O9jUqyTTaMRQQ6LHvLvBRHupqM3JnDX8C
d3mknEsj929gH/xW7eFEQOl4GBmwKWa94w0EKcMJmLQYg/KTM9XPxm0Ccx3ukmA/ED3GhmpxrPnY
vqQUk19E3jSnpdO89MaHUDYHpGjbuj3U9Tq5O/BLnelcZUxXSu95KoGbYvwaBiBca6f3hNnHX5rf
YkLmmvcO5KJkXVm5OiEye0ki5zc55dcpqY+1zADeaQFnVEwhFgRVRvPto1sovZaqkwu9WxUp0hsM
t2TYG6iWeDnI2dQxxUNDTp0/Hd1h14VviXXWwj9IHvc8ttFPoAd8N9mLhf6oP4zjpWWu4yy/F2YJ
GDdt417fUhowCc4044lGWRq6Dkkz5RgRUJw5nEIr2+eUZ9EpDFnm+/jUl9mTWZdPAK5T982h2ur9
wU7ICnm0f4+PZvPoZbD/XjEDI1NtL6x1aWKWUb/MRMUTlA21CxAjnrYuRM9IP4J42Omr8BgtqoqR
puqCFK0HwNfgSG1scHf8fgC/BaCKsRmRzS4/hzYCJLXloukR4ceckx3HpjQ3HdZAjLroZidE6xBy
Dma4T5JX5s7cmt3FfzCnG7nmUEJeW6qxQj2TYcfIZGUzAF3yc5tgMbKk6yJ5agDVxFKL2T0aIdwP
k3GbWTE4/38TsoUcmlqDkJJ2+wbhXBrl21Z/bHCOCXBp7UCXHyyH2vsELZBkuCsTpibeus69BtIO
9+wdxnUwWTjBew3K6zqBYw+WNewcjhOdeu4hxG7UO1CPcUjxR9WuPASf9bEqL8pDNsghgxmkuWlM
3JLuNrJCVocIyDvu+iWeVmn2yFT2YWJ41h4mUhEHyvAMRESf4FITmull42fej5vx7swfdX8enGXb
oWsPpo8eVD/qHjVjQDd0IRRCI5k53mOXpE1/HPY0R1DVwWtYmzQmYPFzsivaE/ocoPcrvNiuJQPu
IykZ70bPffCbliKg5xZI0J6rXzLztRgisiUebGtjTdYas8GQSfiCF+uHBtrUpr+czlwVGL9ULW0Q
lH2CdaAY5ush9TeBkz4CULpj8dtjxmJ6zVGoNYHnr4kT9oMPU8MAuYpfqFwFfazIQAIDbZwd13Ol
n2cPyiSeeLyemIYLeDgzj3xyhf/nZ7pG1WqEX/aAdeZTjga9OVVw342OI5jxVgG/ePLUkzbUGByI
ODJ/lHLcUPj8MDyU8Xw67gtwXZ3rsIN8VMMxJCknAy6myReSnQUAV+jD2rD6vazxsZkOZXsPPLZJ
yFWaFah24Qf3WAsDAxnhm+AAHlODtrFOEdYqafHLSqqTDcokbQ6/IrU/ktS6C5TQydDDmil5tNXi
wVTDIWakQAvu2r8YtfbcQb2Vca93M81567tEa630AInl/Lj0Hx2ypSpvjhBtGnVWobMvJVccDr3I
78BIIKPZI5I4SA02rqXtJbdkGI6tV5PCuPPZQeAUuCsOAGou15pkjNmkNCNhw9WAGfoVlJarqKKt
sgyDOWP6xyuYO7bfNSAgwMRCBl+fooxKDoI0QFJ60ArqQxVtxQtRF+QBpKM04Osu43uEKEGKlQoS
25S+c7Py0bUiNZrudhRsKtLC+OGmAq58Do01xNAfjS7MHd1H9mBeHGB7QfuR7Rke01JsktAVJfVB
Vkhq3h30JA5aIIh1QovQbh4FX9Frh0/R4nqRfnYZ+8jUnsvJwRHSpArRoL7GqLPkd8CW4vysS9zE
7fGXptWbKcfm3nfE7qFQoDIgjTILhc/PwFWU6xAtHzSHaxALAQ3PgMzGDDx7tfSHuru2tX0wi0F8
KDybVD8UyT/mpDnZUDx71483jY1+zCAHjdLYCERshNdAbXegqfclSc85vbvErkMpimk6JXA0RiWv
QRXRIdL4Rs8EkSfvoAr2HuGQgv6YODo7EFG7BPl9dpHpb8sWqCM+Y+TAuChCk6f+s0x4fzjgpNht
YECmkb6cFfW+p8EG0WRiAb2mpjSqrpUiY/JM9WX7+6U7pT4lPU6ZSBfav2zyhzYYxHHTCV5KreBK
gfUBKKzH30V4X6YvpoJT/6ZV2HTqN+wh8jogQY3cvGijKZhHU8/AZ+9r+tqyNp3727Jwf+VVp9is
W4+1lJL2TDuyRwDFDPdZS+hl8Q3mHTmwR+Bt0NezIvXy7sHSat3tKF30DS7P0n5lNSALQ+EWr5QJ
8Q72NeFOu0q7wjzHQddmQhrhe5WDE9CYSCnf6Ch/i3tu/dEhyPnlr7koVgOWo+k2nN/5CsT6iFPh
BxRlRBPoNU4KCdY9XxAZOH+JvI/9mzBLBKwKGVpanI1TCKhGV0klKpiBgj9EbWhAJP3JLtNjSqJ0
Tb2l4ivfQ13yICGiJUNIWHB4UshQAANhylayHo1ifuJ4evABqISiUnKnami2qCMNswQ3YBKLLxgb
W5bMFIZvDlI8tqSVwlqzXgnLJMn+6pTwzOzXEHxnaf8YmOZSpnmTuXVBpAJhK/INfb7VgBTdxOT6
I1x9fPHqdpWbxalh9hYwBZH3KD+DVpo5l4WhzwR9JnbOUIEM7vIk/Urgl8i3eqJf02BYwX4KmGrW
2rP8ddB5q0JXW9FeUO7m9JLtRK/l8fEAFHOhDJG7lqJD6J3CwRQqgJZfC+9LeLZZ0J1yJFMevJrQ
/hjst4j3HYB28E9lCgWXA+ZhXQLm86G0s7tBOxsjAsDQYy/E8xSDiJGoLR0jdBawQWHm8+tQy6gR
4wyOxoCVzC3uYdkSvufu70TBSG6/hCs228i+mfQ8gbU5cAhz4zIxiq8nbMrposO0/6ur3ZQztMjg
vHG5Qa+bMVqe3K+lPzq8aqiEG25FrbhT/LvLu4c+Yb5FFcfU/L7k+r7DRcRA9oWaoypm+CFXp3pE
VyITNeajHHtZ+CgUZ7+55hxFAsg4enceHayQQG+ZxKW3Xrkrl/WSU4ja7jFjZyOuD8HgFQQmK3ib
cJkvDwVTy/5kh/5+KLYhoxj7G8mgyDyaqwhUCYZvi2VjDDtRwWsfGYdrbl3z6MoAvSBoKN545w4O
efBsoltuTvZAF0Pl3ghozMgVPh5jhexnjG819OaTQTn2masdrHdY7QiluwZNAg4WZPdAMPDVjpts
xOOHctxTp3z5CAJIbJex+Csse5nKz8AysCmRX+L8Zh3ikl61uA2475QApmdCdYnXSszHgTOXSp/I
hHrZSEJuV5FteGqDeavlWz7POqbW1skIGsBunYmhr/zwby6fBN4baYW1BsWm+cWn30DEDmBjLHiO
98W3kMJLsJhckgA7Y+fH46GdnHNtMLYFQM85oKN6WpshEtpyXieaejMSBlTpyrGeXyygOb2cnuyK
UTRvOUz2vYf1An4XAP6tzjVLTJ0hJq7RS2VdpI2nhZdlAbLF8G5njDgo0QdzV7rDKkteo+w33AbE
H/AvI+FKNVc6GJQ3EQSaLG/RbAowxb4NLM6em5voD+yUpZk3Pjwu0Go2IySsDw/y/ng0rHwHrd5N
v00WTQhL/BqU57xgnCgGycwjADOs8YCwOaTdKGBfV68CgnFHrUSObyQ60gRyb7+AG6TDp3NAAlsh
PM8+I3qiW5k+m+MLr9OD02HxJhgqg8XxfXCzi+bdaUiKVfiDdCWOxlu/RwVjp1uAPusY1WsLiGKG
lWYy5S9Zuyb4mWY+a7gnE4isIOIT88ypAHEDrLJOUSEoe4PJwT7SCdAh4ZAhaaLxbl90SmmHprnC
d7JkgU3eVxGexqpHBKkLO6ui6VdfUYg8BSZXdwmYeLgsU6x8U3RrZffPhv3LIYHESWyMqY3+/2HA
32v8S54JeKvHMgAK12xikHSs12GQAoqZ7MnGPLuNJ7vehHLRqwtoIgMUHpHRv1sdFFiuLL/Y6iTm
gfOm1XcKZGBQqaCXUVw8rjiPcGhi8SzkwTiKntDaCtOw4sJoGFaSZcuiTwYqPwA7KkD4a+zjqT8K
xR51a3eBtDrX3sPQsJ7Kh4blP8JEBy/FTYHXJIeieQlbFN9+cxwREQvcn+NuqzRyOJiktMaGIp4z
1KPFL1ucW9Bd5c1LAe9Ba+xVYEVwlbaB94uhdt7sEECiqCIXrGEyBZuKdeQRXuu+OpgVegicTMru
illuR5jGMq5kVjLr196kMEk20Nk1vXjuSQyc7C/5aBJisInbWebjjE0kh1CjvwkQDO1ONM8ykOd5
tkQTw8blscpf8jQAw6Qj6CniCWcEDQht2CkthrpUq1ebsGegqcIgDQJu6LRSPSgbI8fxZGn5ISAq
u4KC3Jqo/Zi78hIzZt1G/Gn28VZYBhE2Ts4lxLm6csWSgsa6zV7YcxMYNB87z2xKCZrSvuCEiDQq
ZPQCT4VZxZctls/PqJwkfxqzA/BoG57sAve+R+V8C5Y/bHlQWSzqjuIXEDC5Xkr/mniIzTOsyHCw
gRIJyQVMQCApKXOZJKIjbGmBnZzN2vf4wqUjs0fMGYnN9Pp0n4k+HBKDzofaRsR2jv94dYZ7Q/u8
txKMispvaZs4JlhCNB6rNKfzxc6g0dcTSlLgHJm9M+CLKMSE+c1qG1hTMMiHHnUv5jXVLuZios4v
m2pd5t9pMR8gPtFhrDwN0weKgEY8At56Jure8sdMrtYUPQRWsnJBt31zbQfHSkNn8VaRXM0oC5gb
g+X404LL1XoQ5zBxys9hQS8Q3uL5rJfFLxZFx2MENsAvkuV1txgLSh8aCVf070xPMUPiqXAOt4mE
YbvwxbxMbklp7GnWEzpwTxGay+4qO2K78cOakExy4DofggE4hMeivak1VFiwFcvxj0OlNBrzzsN5
GAhusZDjAXlxihbas8cB5RSHFsyXddJYZ+Am2vrwKq2wh9qA9xDqm4rJBuhLvTBfx31DBR+BTeWT
vFUMEx2BflOkl1sHlRR8dwbHnIihkCluVgTGw18v3fJZlTmeGjAquajzMbnUUOIhEKDIpV6IsXPT
4alzTWRs8BAiYC6/KM3zDUe1Hz8WFRcHFVOnbgB6cNeEFLhA4Bvb5IfrjPPYWtDpmDDVpT03aMNr
fUTfdcr19MkR834cQ6pdxEAxAolx8KW30nbnKdAo/U5+N2MmJ3+0OOZm6chSc5/9dRcQa16KQNaN
Tqhve2Y1yePRjXEjyk/rS3i3xaid2U60tQForzB+AZqhheTmIaFxNIm645DGamgThv0WIYMQiwUO
YRtObr4breZRvkm2jSy/EG1inn79n2QopCjSSPDQW2pzxmjEG3chOVg+QlFGPqRy+CO3E+DrTDqI
hbt2hsXihDsp6tAS5+4W0r+qd4bXnEe8BdAZQ1uERCxOFZQhK75WZv672VbneaLxJrqnJ/Xbzbd+
ShgQlY/t7mx2XRwdzD4DI6khonzno72WXhWODfyhRzuCJWv8iYMOa7NdmG6whFrmfwqpHVw/t8EJ
9qMdQG8vbYk0MZLU+35dYWU6M2kZLwN5F4adEQFP8K+JFeJMGlgxv8B2wbML086mfNdMKgJKLQAt
JqnSJP/01xRDoMz0azWOIyBvOUWTCeiOg9a+IR8HSmToc1uH6dYH74A/rjuXLhJmNMHldfU3p9aZ
QC17nUBDR4r2fm305ikJrx1eCiHjYKHUaWxf1a01zl0X4TQ0yoGRq/sWUW9CHCSoA7ZX3eys98n+
xRTDpm52jY3w6/P0uSp8QeCfEqjMSLCY5jbcrEx76OENMQeB8qjV8avYdMhssuuwOV94GkwyhB7G
1bdOnWSvewwWvRgrmRhuM8y516LiElfAtdHWM4pnUkCgwqN5wOw0f/ZKwk6ei93COGK0e5qq4TRV
/tZD+TvhbO18QMdYlOK8NXelMeKSo5hgoG2fE7xS86tliWIL1r3addBgSyfY2/a8V7kJ+Xlfap/o
Mmb1T4AZL8L+K7wPxEIUsdoG7GwbT6oCkkGTI7wgmGIo7aOF5SCQB6VCmv9JOAb1FGeS7E6NFFCs
028Xpk+0Ww2Lm4sCPT5Xhzw51nr2P5bOq6lxNQnDv0hVyuHWOYINmBm4UQGDlXPWr9+nvedia3fP
mQFb+kL3mxopq+ifE8yj3KpTAjiS/BoDHJq3sZNdBw0EazCRlubrC7FWIBoZmYZlXGcTvaQ1kNIE
0wyjD+LNuVrX57I8v+eISNx4WIuBQGhYPCU12hFoTxoo0WlDR+LvA5yXamCkfMyDZ1ge5J+OXx7B
yKFcRlZ0ijbAZyQ39ZWcdpDj+Kq1/isLv/IZ4xJjZ7ZIQPdTGu96ogBEHlAUzlVaVb65bOkKjCrk
uWE2O1YJKW7xuia3BeARp9ON2d1K+Fv03nHMuoVioL5JVoNFzhS1e6JCSgJQgm8TQfeJu8sQuwTL
SRhHLaHMKOlAxmbCWGSshDz3ZZRLcyzDHCgM9h9CAeE77hsPT9x9TOa11dL50e9Shw/K3seEm334
7RodeU6Y9/QKj80advRXKXV43BGpBEHmrG0Dg/7Zp36dkpF0qptmvNrEZhI01HJSt/GvQlGrK/NR
Am0krZWPnDhMDiSztLumBXNxbgAlgb5HSJqq8LaQWP5af5VzGyrZgvuTZADsLbNP1kR/llg8zrPG
vUWEZEhRPMJ+JoiXQ04B2n+0IxkBhw5aTElzsf1PmFYTQZicJmN6FyJDMc/APkp3B3TgD7ip+uJA
cSPnEiuCY4PGUy67/0YWn4L2RRgtQUjkR0w6OIwQ+gCjohmK0YHDrcsmdsQyDR4NKgIWJDiaxPDA
VAsH3qJTwfNC1TTan+IbySpOhDOql4iIF7QB/JWkN3bSZ8XcUq31aQRnnaO46zc9ihDb+gmVNfWG
vGw5wBKGDaVXZTM67zK/Z8akJkka8uGg0Hpt24tuhB/HQwcVCphJmn96MKqa8QFr1qPkPIfQ9Rin
evhHuKLukHAJT93BS65V9ymEA9I6uZHdfJMq9N5UEFQZ2LgRv1MbNFQzOZIbyoUWs3N/B/4+OtSL
OVCbC6+BnyVpn4b5wwG5R4VVU87i11HAAKkWoqLYCLbrYG0eoVwMscw0/MJfh8tztC4RM51yPIRN
FW00XVvOG4Xenyv0AdiLiTBrf0wVKat2F4Cl45gdaEKwo4REvIiA33pLWQ5IkhWih8jO2E4Ym1XF
PYixXbjemrqbdEyTrtYjw9qBzq35ayu90Pc2AzkCnEGpt9LA5Fl1MYx6FQHPYVvOqT5FfzN5BlZv
7IIAugJCGUQX4TMXgeuICMP0bqVBUJN/B5y1Y28NuChiwojKdphFcc/QFjo945WzBm/CFQOuWhiL
ZGb8+aBeqIFunu2vHF8/Q9x0ibozKDNSbC4SbTZggEUgr9YfAG/kSOFNJFw5zEFMAsiZ6KctNiro
bdSAo8be2bYMACCUS/S5fX+VsjPqvrAM/9c3QkfEkYptkxsrf6exB0gp/9KD5Bwwswvu5u/pMvkX
6PtktyW3zDYI1mL4XQmt1Wg72v3ezQiBghnW10ItSS6BbFYt0vHwwWqG7bPDOVXFyTnpQV0T/58j
GL1zVgEk0gRShXN5oLKheJ0qgp+A3jJ6Ba+ihU3gI78EkZd2cfbFasCIwCz7lZFjTopq2B6O8nvF
d1W208aNTjZ1OCUdiicx9uK/hr5Wp0+phmt4u+5aD7BQIIXiwEjLPw7JiShqTM7rDEC1GZCn0DTM
y0xOA8pliruBkCkBNvRbwb7CGYK0RhbCAGzJkNDuPGd4czyGN3H8kfORK/FGq72NWreHvkUb1ii7
NKc3RqBjzagbEcDpSn/KaVIj8LcRzjxToue481Y65YBn/DjGT9RmL8h/RhUL/dmk2qV/FgKWiAm6
+zpiJCfXn0rWUWCSKUi6QmhuxBuDJnbfxu6m7uBoKA59j5FapAAoNJtydysjad7Gr+BEMoRrUJFd
lW9CQSERX3rBViVJRMk5qmPtNBd7p0VZn+SnObUOkmskgB59pFBzVPqliteWTRnSjDXl+2iZG4l0
SYMXP8z3WvnxyQACxX88PeiKOf81ueySYiP2GhHeSCzu41RjszzN9YUgAdZeNZavBK5K4JU4+on8
RghkKIg2MLIg+BVtHP5YEU0q2X2GgqRuV9OIwHtUN8g7mUZjWi8RDmOTK0SqMVpny7vpKanSTIVj
neA+idGXzikaqLncxXichaGGW0AzeZjsT2R7D42kDIQaa+hw+p0RTFbhrCk57R9nIP+7r6ZnKgTw
nIywYiACQEXkCLP15KsmpkccAOrnpAU7JG1jXKxRzjxON/ccqBT1qBhpKh4KOCrVmURQHGvIqOnk
1qBuYpEUAbfHQYR+LHLspQvuJg88g9X2knUAme6NOzN9psKSsEZPhXUg0BShTMSeGWUID74l2kvE
zoAg/FQpxGSxghBwIElHJaZaqSrQvdTlOkZTN7jQnKi7M75ZyCft5MWGH31zNMvfM9WJQUCZpA//
jpBSBkNdX4PkR3fDjV68U9bZ1Ku0dzyNbNzKzcfRC2Ti6p8SSERKDA2DkPNAVbKaaJYAp+Tjgd4r
MXlF/T2wqXm4KTg1xgxNoVusEDZQfwmrVJO7VVrD6VHUsXu5AtGjTww1FKm3P6k32WpDeyxKwnAZ
Rkn7WOcHws74jQzNCKFxec7A5sKiGTSJXJAmF3VH++bHHXnD0pJU+rBLvL+YDkK934hBDwOLDc+L
MxJpjISx8V/er9wUYHL4CP3WOftwrnm8NRBB5VaEzZ75tuN46nwsATz7wBs3wjvzbWqKlRBA0BDd
ExdQ5yNjgmdDRkzuG3goh3x7d/kq45+U3BZaUzBCi7sp+fLh33U0C0F+MpCby5+XAoUy3IEylYrc
luqpexe2ye5zxEGo5aXTTN1LWH1NvB/8mWJglu3GwsijipAcyR/AhQSClNypj0PEvBkJM/PoHMLo
qGJpwOlFjRkYJ1DmymLQjm/VT7ZW7ogsfLQCVgAfkyi0KL+1F58awiYzBSsyAgni0aV28FplgYwz
9qI92VUfAUR2wuSYEusGkfQjmhTuE0wWPJqAoN1l1COcU9fcSJGfb+iWeuOBg8bFqrGwvpPwg5hC
m9J9PyOOsG4qCIqoxtMD2LDhrIIiXrtACXIxCyeAJFBU1SKVRc7yhL+MHIaUgXkG3TpnJMLFXDSC
rL6sPvtqupbjBa/ypsrPqLY2Htog9UsNI5IRfmDI+/QzmOgTDegfVM4zTwYcihrEAyvmGwcuI5qJ
+pE5e6KFFRjfgqXk5JSaEsZeoMBqtiVZpyPYIZbuODtoMP5KoW5FcGfYd/3Lo/4TreGAtP2h0tFg
6w1jK30ID1wtzVUEayI/vzZuGtmCVYqmqg5PifHkBDABKIJ6eED9ljrtKiI0kPVtJ/VzQAgInOLR
mJ+0Xm7F6Oz3L6V+yUIkZoSRTJgt2mzdxdFzQv8nAQ8YX12MIIwIrf8a1nSA5mSF4meuKOkssgxs
/QoOlqsvZjmh+Ag3ZXXwIfmaqkFwcsid5nMIGuLNyfjLPpH0uRQncKTyPgOyPFy0paKEsJqzybrk
DlZia5tnDJnlCivZakSfogWvsfG51c4LXsJoLT4zCgEuzNBk8Kp3c0j0FortEZ+IGBj/kVz8EfEA
eNCEM/RREhX6hpsyd/C1MSApKn7V9gVnmTG2u0pjWa4B2oMDfYuKusddCXeIvYNLgAU9c6L/E9O9
hJISPSRtJNmda82seDX1KfP7fY0FCkcCpQAlPAcZqaeMJAms50q7onIbcv/oBp9UodJLolRHq1DV
Nw+moVY/fPuiQUgXDfagBW65mf5TU7+iMiKBTQXCP7gVZHR47iiqeqIR8tx/XC1yV4nhe8B8C2TC
fEfx2ymQx/xwh3p3nikx43QrTo1Owpv9YyHlpQ3E/ZLbn9wlo7pmBgXjAND0QxJzL7dMFVJNYxXj
KbXbpdfe+MDSBI2q+Y2yIYN6EdFJE+u7LCWEzMFr/kVnJip/YAM5nNSG/DXcTRR7MeMi3PBNQn7Z
cmn929fEYGDDjg9SzkHks5V19R8Pnw3tUizmwZfm/QqaOrOfYT5kTUy19RUW6s6i64NMyHA6Dp6x
/I60cgNBvZakDiFlpQZ0SaRJpCVH3kyLz0eDX4S1AphWnWatzj5CPt5nxJE13JBSZJb5zL9Mo/di
1vYJZWJS4DIZCCgNvnpSG6vsnR1Ja5chWOKPgw9N3dpHxcye4EvSRpU2YR7VgeOH9QmmIRcBGcIh
Vbms5xjZ2aBtQcElsFBu8ADjGN4g91yX+t5sbsDeFeNeOS+E2ctdBG8lZgTuZz9Rjr5GTBWpXnH2
VaAFsQkKEGi5cUYSVWBgwo5ewcTuuJZLhc0qACAmcshQfrlHp5K+4Lc7OGh0LTXZlLWxaDlkzfIa
aIyqku546qgLuEu4aQT0dB+b3GRmk8xRrp4Q2kvtKf1UhUWhLclbMLqVyYzQhLWStRHdwLqebuL7
5x41KNIGQk4pUxrr14X3BQYRV7RL9RrCaVBfzTGyEXsvxEvA+c/egVsyeg5B1sJ8pnAU7UDM9WeN
DC7kwuPylp+PlCQdP0NV248aIRRACa7YmRg1WyT5h0GGtpAbFco8hG1ceGJSMpntjOZNQkD5RYRT
btRg/QiOU89KYpLxjiJSVuFUnUse8mNKDWE94g3M1tCKDA7hPq24LlBQB1dvZiAauppeAyAjFuas
5u5F8OwWT0YW5zufZDSQCio4KCfqKh14U92xHlGQSfjDQthgUdtOEuoc8w/5d4Ji1zZMJ8oaYRj1
gLzGEh0K9xcwexnET1iCfe773uTI/+DcdinCIGF9vABILq48Vx/0WBuvQ3tHc8quI7ucmJ2MSoJn
p+HxFf9U1NvLEqYGSHwtcr2mgc2P3qUOF1kTphPJkRNENKUH4SHKllabq0HnqiQa8STMV0JqTZk8
9ovkuaBE4oBgJ9cYXNzgZ/jIbVLIOLOFDsClspIsFgFjfHoRWaF8bRYmKyslJ0Brja2F1LdHhic9
J7t2ZB16G4GN0TBR5w1ILNP+DP+xivP9UH4HJiyPfx8pe/m9rbf2gNxqDDxE4Q7hXnEGJtVcIiJD
OXQGJhNmwSrbqtaFjnr50bseWnL8/CWmaeKQuBz08EsOaQXejH0ATMdKm1liAWJJmRXMVBaKElnX
vQLzAkZqNmcxPQz2lrq68sgCX1hQx0gJCbBXN4z5yIa96r/DuAKiGQvKPSb98O6JPj2pkud/9dKX
CCerslOLtVEGF7ELK0O/GNCWCX+3lpLdAXXfuT88Wob3rEfxWFDz2LTuldbdE66lbthHh8GPsCpe
pvjS1sTIM8mKSG2gfnNpJGRNrVBSjBxNtGoaiGtFVrDrLcIiWCMolrVt2Mz2BjfkJh3r6Uu2ZpG+
YH2WbobjBwIDsexZlAQ6wl0qn6jCdHuUudzZP/CtxYRSumB8HO4if4QD3AJeaKj6gMOKYGV1xq7v
zwaJNWJPC8C52OYCF0t8mJbWj6QUj5oyZqCYgm4SjjQYh5Wcd5ziSnwznWNjv+kalhSSRFEVUKYJ
453h34Dk90DLghek5TeHkmNEt9RiMkizt6LOqJtFWFqhSx6nbi+X+QjaJsb9hJ+gu/65RmFbOExe
oG3W1iKdkrGKLXOXVrm+or5l3ntT7fzgqal1cnSgvRi6QpcRoMLoxSpUkcElnJuN8SV8l9pBibZq
YpAuQaIJTIHgz5T8oocLr+wBjjKp65nphcU/B0r4GS6kUPjdqtI3JnM0Sm5ZyoeZgqHXOagfaD1z
YfZSc0utO5SALwAv4r/wn0ZM4DSLHG8UcOjLSxAXMR6AVkiPzqXbBeNSNCuSCWYgfOb0ClcO/q1R
5dVvQ6Z1lt7jAhHyDIxEYHMtu8c20jlwoIo6UsBAsVIWE/cvAKOt+mu+jFRz/JfcJPWESiv5BZ52
gXU5VjPu3BR8VbXODqFL8rl0FDKMcOEu5EWa3MtaD5zTnksNwnPfx7+y7qRvqq90YrTbYbqFY5Kb
I0P4JE11FBAthAFxWj8SgIGgA2acm+oq8DdRuKinQzlO50kpj1F5MHk5wsqb7r1lxIsaEU8UKvuh
sogVaskDaLY2NfCkE0WOsBFsAeKMKpMhaKAKbrzOGQcS67QQ2R3BwwDC68PrWJTRNno3RhPnITCI
cgOBlVcWwyRbSFu59hmlJBhw05YnuXbeWqQpKJUelzjAvgvUCiQCCOel/clr7GVIA2GxAouSsta9
a5hLKoJPJHQgCCjbWEY1uhpbUPSUkQ+hgFqZpm/RVu6FSiESVwBcXkCvw3fRVf6Eo/IZA1kFRXY0
KH6Ftedeke5UMUjvJK00w4bQIoPvbjk/siWxZlaZ3ECgeodqvSR0xEISJZEHNt/6wWHQcEjwl0Cn
oGcZbbNYKpB38KRzCOkKd0E8bls0SLxC2RKhawDTnuKUqJ6CGIOZgxM6F3whJECMpUldAEpJJ89i
AlVAZCk3E9EJ/FMClDo+u4K2siTHFs59WYft+uavamhB1SBsxL2UQM7gDQhSJ3aMOV7lq9bUWGh3
RBVjuQSGUM1OCJSVz5kKSFDJKCLyGo0X52zVvxJHhe3YYfDxSvFSJlMwNQEBOFArwDQfMubqLcRI
j1KMe00YRf5DbPJSYEE2Wh3NawEIuExmFHAOWfBUkjpGE4VdVZM8imRJlOVUjqpKOA6yadpv3ggY
C0iCx8OTrLYRmI7yygSirvpowzOokZcJ3AG0JlyQw+4HKj1LbRYPB8km0LizemAmMD2pmYaWnqp4
bH1tYqJMSUofhzgMjxVPO4RcAkcJLNDUzAngiwl1QumG/xLkJ+JoCh0S1Mr6LN8cHZUbl2sDLdzk
KX/YnirfLwZ5JathnVcvTvtOu2RzquIZasySgVHv0+z99T8MBnQYbCzbiNZGxfAIJb/S6LrRA/ZC
BrB3WFdBV22lo09QPY3OWlxHLltclqC04LkfnWidPHfYCdfB+yR7emmnEwJugheKnZS0D1mUdZVa
0DOe0/SvSILNKT/VCMbsQE7IBFGBfhOTiQ6GocBL8vIERGT6RcVoyrgJAOPLTVddpc0acGw1PXwu
PDz9Sz4xR2sVtWv+EgCH3r6BniFhwo8gfhDfeQajdCmwxDNjkcjUbXV7zxVKaV5yC2p/7eEfC4Iz
T7V/KZWFltL4s3BwlYoxB2lYrDanZAKI5guN6h42mE3AixS4CFIvQB6DXh1QZMRfRIolU5zOci+w
jKRqcWi0wyQ8k2vsagdKQrm9GbeLvZAG2qq1J+mYW5OjhtpVHbi7mD2CwrCNeMOs0/o5obvgEwq/
Llsb9SBIjGRESjpZgCNeOAk7tXBP/GZKsRH0WGL+m98BFYX4MypLe7w52STqrN6MOj1SyqtkSSQ8
bg6maiR9mhJY1yEsPgiPcVwmoKDlq+lcSEQ06ebak9tpO/6BJBW10aHWx6UUKGxLI3zqq2jbhUTS
g9+GxPYabnXkFNLVkcvIOJjqadCfFF6r0/zL26MCg2GQNoXUkznjefXWtftE/acMcMwRWravYbr4
GB3D8tvJn73wODFfOE+eK+/ECiKR9bMMGemuP5kkX2b/SvvueM9dfQLz9DlE24xwANZXZpElWmf7
qbIOGqOF6PiKjrKXJZkgpwaX2aI0JvjZxpayHOhYsiJ4Ro9AC0GKLMNl8HBvpyHC63CNKYBpLhOS
GsencCKYlSygB5FKvSxHd4cBC/RZAWZjaodQvur2cdqOSD0JXpzPcvOMXbMQ0dXgvRfMNS6zfeC8
y/LnQUrhIkZslw4ZkzXsMuev+K/4LpKdQAEQopcGFKjRn0/2beAH8itBnTlfFK4njGucVPziHBkh
DHl+0Bitkh5gUX0S5LsWRwpBG4LkeRCNYH+S7aZkYNA9GpH6CqfcoeHgVzjxl4OTm3tUIFAutxa9
CfIE6Wo5UUWPIzyYbHMyBZj0k11o4ejGbMw1KH80Ak29W46AQ2CpbD7HCdpWznw5pJsUlFe5ZEje
Ew4VxTvJbWV4RJ9OvzIbUfahBrIVALsJ5AHHjHwKlpNlXrVfotcTwbXZfYmzTuJ0eWszypEa3KpJ
VQ7SLTI2kGQuYM5C4SG09jOA/pnjd6AbBV0ZfSddoOj85KGwOgQUm6kGqT7IocJAAzci+kVhCMXG
IQegYNTgB8oHGuNHsLj0Szq0eYC5o1e5Rh3EPohfGoI0sZyNj0RGepeQMg7mQunjVzXK9/KtAh+s
BooLSBMkX5NisoDKxbDFSkAG1uC2EYWfj92Fe9eIfmUVUcfo5nfnERSprnIFYn8WeYdOden+FXXr
iEbjxXhryVq3tinY2HAsDQ5f7dkNryYR/ANG2TX7kxiQaj4oBQIqXBDgN8iB++iD3KCBdBT2AxRf
QGOUlN1SmdAgRIy73PIrSlJJYNBE16ehQi3nrc/wIlGW4NfhOzRc9Yj7ao/mddyqTG5Skn0WfJpI
EfkukIdj++olz3zUIf5VXTAEoCWT1OnULyhT4JAi/bnBfQfJJGlHUAxAox0Xgl/rL1K2sdJIKkLs
eR6weXPuYKxGGssfFBqoyRhm2ZsHzedyU36lKZc62I5J1S0h9eO1KHKF92ePhEp4trljkQBEVJds
3QpISV42hqnJ1Nal6m9CayNPXkOfLscuV2OQgPHxB4EkhCmAWOZcdCiBmYxDyS8bpYRt0uu33nOX
ou5pvXtK6jabAZj6LP1XmAE3AO3H/nYehkXve5vKJRWMd+FTIYg2Dn6Lr14ihBRaJ+fYR6FDpK5c
FxMr3iaXIIFe8eI3syD3FrWQ3xMkSY8GlINOlLZo8LrFQOniM2fPXJEJqqZvj+ETFXJk7suJC1TO
KnG7Slgk+RPopVtLXwQvvOdShb1AsT9/PISyypW3QvjG2eKhcZFJlsMAiSn5B5h7uD85P1j8Biqq
RNf2fhEzQURdcCn5EH1coV3LchTElKh7RBftuaZ0GsmtEbLY9Kcdr5FUd7W/Z9107dRD2GtIwvVV
LIctcubEfGgHI8p+kzwEFxsAScX1lQYzEVkhlNsj0MIEyRemDiMh9oMD6LhsOIFiDPwl/fVRqTDT
QUCnGaYW/i9EgybzkiQpN3fCTc2yIC6sYhG77LL6lS2QDbfzyDeWxyGWvr7W9w+NKBwFGxkGnzMn
HhHjcynj3XFWzAF3yE5DX9VoFyZM7G0aG7pUDXCYRkr2PlxdXq9cohIGZIp1e0V/OQ/12qTAoqx0
dGZ6vc8gSC12ESnuSAMNmqcGTkx+d2BinHFMzP+IEBSSS59FyOjkR1iL8cX1ge1Umkc2JHrs9zah
HzY18qfRX1FSRvNuIkgThY35L2AySbLXbpP6XXIqF3fKOo2cGtgiNoRT/sm0Ejksg58PtIOyzln7
dAucuVb2xXgqbiOUSe5E+ClPo7q7RbvQaai4qyjWaAx07zz32fpj9vqd7eA91an9krcEDXQ0vuHe
10pOPSL7pw+zvOjdN5p+dE/Ij4DcZRuyhmTNapK2T5IQWQ3TK79esd8B/UUCxQNjkgObZ2mjINUB
UlHYcT3KKhfXV7rlthPvxHjU6p8RtcRjD8eiSBDugjWJCUPayoqC3UIA2ZGY8zBhcO8o1h5uS+YZ
2bRf2ly/9hxNqmktKvaCyJj+a8PF3CW1XeP6dDEnzn+RLVKghTg23IR8vn+VRWRTxPBFqinktqgo
QSbcGsBQP4dHIj74oDQarcPwXuBiE2k+V2cAiCONo2QrGPEZyFMzJOGWtBxwoEF7kXg7cDjcBjlh
wjRwnHbXaiQyAXEOox+ZzA2FyiVLtY2eYE/NCD+h/Ekdd4GPNqzWQc/86OcuegKOlHmywqDZersJ
O2DGctdhuem2mf9jo/M08DwfJo1G+sroGo0D3A+XDVN8E8xMUPwk+zIoPjqmFuq0jNtUwh8lgcEh
7pastGS+xP13FwO46E9IMRjyBOMy4syYn7xbhBcE9avQqhIrPiz5Hd5o7UqJXyCHAOsjYF3FRWWt
GPrKGqP0DxRuUxlZJb36/0974voWAdAVFZBUaJzPw4b7HeD+0rTuoiYyIxJSep5JRf+Oh5FJJvUT
s7KhdZCC9Azg+3Wg2CvhVGkRDBo44d8g2oVTq0mWeawBduH0EFwtleovGQUj538ADzNztDrwjmRv
6MNPUz+78XfKpyW2Yo8myKcgrXOYPX2vI+5+a0MGjCwHzj9ifoDXFuMlZWSavIkVSv4u6mHlZjFS
SJC+2AlqZryVmFRlU4AkUi/lsG89lzzyQZVY6crLjiLrbNgU1JiI1M7z1OznoRMjliZrk6FQWoki
l49JmrSgRoQjEW+SIfHm8kLUgSBPGOLW/NSpnURJHmxLi4mWqNUrYrirdamdZb2KTFWJu8vA/uTC
FJkIlzGp0tii6A/+gRF607bCTjO3n5QNqfJEe6lkL25CrjyoKtAY9okGhMuD1q8Kxhgtwm/Nf4tD
ZYXuPDZ3ef8Uju/YjDjlwRoji1+pnad/8DGzis2cYmnYxSFXMf7sTdbt1HDth3jP3xkKaHR3Thn2
upm9Gla0wH0TEadp4/Zdq8MrGTJBtuwclGCEzHHdhxMjf6uV/qaMUhozHnTPRkGPEZn6jk4wz2Le
D0Fd8U/X0wqRz5A1TybgX1K9+fUuozIgnST6kzIyC+MvfVgBzcGl5gj9llx8jqcx+46njyJgyqN3
5ElKgBQzaIgIlNqSsfYi85RPw4nG1uR64v/zUI8aaKh4uPtzRvOW9+i7qECFkg9uFpw0qlZua5YL
uHkA2MH/4hylSkcfzu8RaI5QDApmDllZz7F1bgN0KGQ0IQniyASQTBDdotZnf6XwWLbS0TIzqNlG
u780EW0T3adtg2jRzthBlywPjDIq/e4MRSZnb2SjWsZ1Z+8boigpvzko6U5gTFB6iPSMi1O0n/w2
PgXjrzfwZAwuAnCngYbo43xtmn13Cq4OqQKiIR1I53BEiyOJBBz/4jE2QGe4lHRMbCbFlr3gYuJm
BgCbsdGY1qdvfDrxVvNekIJryJDzT5+E87zEfq+1K1Jmqvg1x3LvAPaH2bFiPGXUd/C4+bmvrkzT
EslS4/8p63zhmDfhHEG+B2bj5oSv8L0BstAfyyQ3cG/J8wKxaZKDoVOtUQoi/cyYaEQRLiLkds6g
csn83Bb+HzYCYswSsj7S/6rp08gFriLnT9YDegS+IHVBXXUL2/nLlaT92Pi63X0bAvFtyQ5Km62J
fSNb6wH1P5rqQxG0eOlxRCJDHXsFqdwlDANxakjD85/jjDZzUCoSsbYJ4rfwUP70DcUdDu6TxTuP
fEaSYNTotnwXA6yN2kyKFpp/SSozsQVRagIWs1r4iPIEpAbfOKxtuU/pC8L+M+n9zYBIhmpCztHA
CY7gIcjj8xChJDgbGyQMWpLEqCaxl0RYsjlf4tJiShhB3dCa1BRMd2AF54DTor0V9jJ33KWJ81zD
r0GAMCN8eTnURcQzRFi+Mc7D/xKt9UP+t5SIWBzxxlEthInLmj91sEJReiEOhQZL9GB6+6yhw2g7
hk1vw/nVH6RY4MQRTJjjPkWC7YUnLX8TrpT7EkOrTdAli7QQmEAtm7MKdxU97EZbH84O7ER6Hzad
Rf1OBSrKKbqFxr7244GEMlX9kpo8gThT/tG9p/QWPncVRlzUJNG9yZ+ID6ES4t3C26j9jw1UbDM9
DXjXzEneOxloqxis9KT9s0IayM8IfxZeBZIIj947Ghry+TRQUYcPybbnWCBXZQggeEJcA+BN4b0u
uU+ZL0DHK3ctpRL0phaBdcb6KkWS4ZkHOPd++BQGNYL3V4mfhogXBNNGmPwgf4cEPT/NXPTeoQ5V
HcYeocKjsfLtF8y1oo4A9AT6BYHwwVhEsC6U2thkW1Hn8XqlamrL74bZ5xGB7Mqf0XwPMIRdYmYi
SxYWT1YmGwldxbtsijsNA5o1Wgo1Vlah/leDBZfM73AeVqJyYjgdMxwK51TS0tftH7oq+hhps+RD
TtPdJicvtwrywdCYfFCpjC7ULDvfhKppIxVyOD/TeYk/WDPGrWBthZ1tqvkHL8KmHQyavZAcKHBj
kn10iegbbzQafDLAP44Z0d9KKYFlsKMqaZmd7fLc6MM5CPLoSekZVbEf/ec2+EGAVlh3qa6t8K9W
HR84snXDlYyWArCDwJzmkgca1u5hUZIcL9+176+qWp5mZbqUgbso/GzPPMC9oGIlmciVhfpTQwD4
bY/dsnV3GcKJXtlW96lG/cViS4rpOZitY+weGvOYGIDkiEoc6+yiTO5faiqu0SVu0WZWzSlpdHSf
W0+VfFjKyXnraiEcKemUg7vwnGBPq6n/YSL0Ks8jIAxa0uG9jGmjOTrkDfft9F3E+tZqmwuHh02C
w0AYBveibgSnEoM6ktiNzWVVeH98unyL0E88wD55ZaalLh3N2TqUgX+b4hfCr7GKc4kKh/2CWVYS
XdzyT6MZG8IediH20YgOA5l+ofUbfIG5itQWeyDCSY9XT8mPNaouriVVg0cqu0vmMhLpE1JrTD0E
cZXQwhYvBAoT/QUetYUMJOW07sYXpoNuCgWL7yzxYV1Rrxg6S7xTsbUbxgRwb2H1iG+Ay/Z1MBu6
eJXYA/VNlEtZ4x6sEvqL/ZrQqHPt7quWpIDOAb3hfvD3cVsc5sBlCAjeQ2ttadGF2ME1ohg8hTXD
QuZ9k7w60t7HQJQwHGk1Puvjd0nGBIjFk8HXJ7c1h+osOn3ZYic8T+k9LLuF02DyKd49lK25Hm/6
7u9EsELbIha4lBMn+byv6Gz5cIKKSUGR8DLxk3nM5KDWxv9ODoy5BsMEJlsYgaRLobr13hOAINv8
TGrofX9+cqsLcs+lBWQRdOOmA4kVyj/haNJ0tAr9FZF5XNkLx2GOTiG5YQgeWLwjBQihwwyC9GgG
cnRuxXFO72ZJgiuRrC4I2lxe0CBTm3oqD87bqfot0w7ATz7J1yifLW3eSL42Q7iLMfoDlcax2SRM
hB+oqExIiTF/4XeAYsYcw/Sz6DvkXtddcgaQ9Mzn4tGJpZN5JFF7R0EGHqpAtMImozJGhyOFMkwP
9QarwMroegOLMvQawtADh9FfQCJDvjPhzWKYjnkjTDDGWy+e/7L+obFH30s+Hs5UUXMX+mrWD7QS
jA+enwqJr3pSTSZLIXJ0cFGSPks6SsVqFZ5LJb1DWlLS00jh+o3jfwEVvwvsX+jOdjZ9zNJfCo1l
yolgVeW2o+PkWyVui/D/c3LogSPER+6OystirhhPwWIIbzh9aAid6varcoZlEfmib2GzCeidAlRa
bAFJFkLIkDQ0QxQHDrhXU+QfuZYy75BRr3xuDkweF3FCN5NRT+TMbW0OSoe51Y8KyMNXO+6r4a6T
eOplKjFejAI16TAZPlb+q6ZGLj36acLokW26jL8btwRXC4Y3jOqT7bvbNHY2QDySnzv2ZyWKCWA9
dEzO6U8ithk2+qFyDWSa+hb3y9SSMxOfMluXHUyy1DgZG7gcb0D6y70XEg3N0N/yKoCDwi2QnoYW
1cQKfN3nuBTJngyBzOIXvdnzxHmO3MFyDM+YmIpuZFxD9EevaQ+av+rIDBjgHw+g0yUJh2hrBpiA
rq6U/N2cnOcKtEYGNclMXN3ikiRTQMwcWZUvzDFbqiNTJB+6cvkRLEXcVig9IwrvuetR3G4ghwhz
X2RvTI9EnAcAy1OQOanp1+QQCJQzyY0UMYb4ybgdPQrWWvHXNq1tbX6W+XtdVs+jPpy0bNjMxidg
iVwbOYGfgxwVBBt2prO2ovT4wHrIOUV7E/PXfRWjymbImoVMKBTDgmwpdl5K9FLn+hdfQ8lxRf6C
pI10NCGAKXxmsspQuwFMzMk3OAeag876hehwtVsMP2kDcY2uslfj1zIArvZkAo8KfeuZHm0C6ovi
3SFZX+2ME+WSBLfO4xVFeeb6S5kuYuVclQgNLC5F7ebymQaOkWhW3kpN3zR5v7ZioCIGywV8MZve
rZ6HFxUdx0BU1QDwi4gUyJrNwcerYmydfvSekwevl6dYVPgVOCZlhEspWjQ/bqCdsD8tUB1vGu1b
0+/uIOmLwXbOfGram5Ugg5kcGbbM5CRkUocRnCv23jzTupRk7tkjBb3lbjIaRxVgAYV1rJu7KlTf
K+INh/CrAyWeTS7WEKc3lEMRUleUa97XMAH0mKjVDGXzyLdn6KKr3zEeq1G2dKZ2Idq3qT+XLsPv
tA8ZAOpOxqrsovVMdnLSaASMUsmS4epUOoXcp9Xmzw2uRILSZTSMQW0YI22wFHubuaeeKtpG+qeB
seqjfhLZqo4CRQPpa1uyCSqxuwSn1D74tQVI9yzJ3SA/MhhgSdKrPuTXKUN5PJ9FAMk/kVzdIfxW
Y2stY2UimPABGNgQqrNZBlJ5kDeOzXSVZ+hGrrbyS0k6nNrqgqjHJzEWcWM93EtQD5KZA0Li4OVo
E8EKW+hZjvccQTqdCPZI/rIePsmRFaIfmuB9OJ8a0h1kdqS02JGOlYPlyR33ZDl/Q0Y+WM+++s1o
9f3EMYxFGozKepli5EclOaVGwVGbPOtGf3rpzefYIw/DgbJQ8+8+MUiho9qnjPz/p8ZmN5fpWztw
WZgS3v0IEef06ot9wq7KtJNPvZEkARZQzGWQKyWxkEYSvBLwsMiIikQiopSMhOB8QhnnwxGjwXL5
9C5/wO0A3a69l6FsqXeoWwCauvpTLqGwVk6qDRYGlhAEawQAZsIpAK/m2qug7hgm26+G7OJN801+
XNpHByMt7u7Y/UltYzVlP5Xzh1nRdJPXPocfD6iogfRKUiUsHfEf9CqNyjTJu0X6r6nn/7F0XkuN
q80aviJVKYdTnCM2YJjxiYo1YOWcdfX7af/7aGqtGcBIX+h++w1c7Dpy0wpkSveKD5VeXSy9Rr5S
4oI1pmOp3IkEKUqmQUx3zuuQQxCEIM3/Jf1+cPHngeuf2c7SdD9/7c4lgkB7UbAE6/VoY1bkRyhn
/PVbaHc9jV45Hp3z8yblFAPbqOg1WqfddPjAkiFCp0N0R3LllpN/5IudJuMBHbdujL7kPByqbdbt
YlY6q02m5tWJIgUlLGKGkPpVZD4Di0vS5FkWq8hGOBlvoN9ECrdgS9qOs/ZwSNZbRqUE6TywOMH4
AAs3/GIc6h4mb4Ap+FCpAexujZcND09xLy43C39hTOxIxHEZbuVucweBgfccJigou7/iPK+QeDvB
upSYKl6w1EwSiwv6wFrHlGXJwppzBKxWIA8Aao1tbyYSVvok30rFTXdNnTyZwSVMX4MSnrrzzW9J
e9ZCVK1Mc4u/mA0MyC/tjhd/PlBltRl2BiBzlJpP1wEmYPqDC8OclB9eF3xGiduQtS8plfhxByQh
XyUnGJiT6sGJLjXXml2x2bBWXnjq2qOSaIAu4TCRfSG8G1oiK8m2iWq+yEVEmEAx5oBJrxPeS334
5df21hGmVfiQcDnL1i4cqrJjWew2k2ZI4rKsCq4pjV7WgyDD05ARlKPz6jKW7ndkMy/lGjOovMBZ
WLFkiolXJR+cajPQL9xcciwJ0oa23oPMA//SjnX4GCfLb7aJ33/2yVb87/EuskwmmiuGyCuqLPIg
7sgz0cqUrb0ZIgSqU7mlGCyAhQajX6lgLVW3bf4+h+ugHLxCFQkfNWhQIVcO7sQf40CHiQx1ti7i
M2qJkwmXy6D68JJo6Tb6rkfgz8qQn2p5zdWD7hs4PxL2lAf4Bs00iHatE/T+COT0hd7szW8KFEtb
qEaQKgfPIu5xOPJNMmTEdXsbe3OnjPPWcNJtxZDVYHF3UdSD6lzM6i1Umy8MKOC/nhTCBiuwItxJ
IFLl3rVCHVCaeFTk89IYHranrw3seZChH9vxp6S959/J2tBg6MO2ggQmOR2gVxY3vkgJMjQAKGFH
IAmWEh/KULxVM8COJag4VauLy6nmpl+9HWP+yXI3ke9KrKkYiADDgZGuGESy4QQymmDCMqeL2MQs
GYQ+jPop/svuAjuLWg4ZTB+6tJKIA4qLya5OyvyvmtifHkulNtPvHGVg2/fLIj5oxPnooJIpc9gU
SM+mWpuE40oRLM9cdXC43cspwioWJpjgHOSDyvLQ5VStrlP8KWY/eq8z1MFUkmDOhJBUe11O9ODU
D2wYWa8iDaIa8ibcjLUfgc2SJ8353hk+4ttHEvfH57EFKq/N48XVvRdJbrTo05pQqsxyC41NxfYB
JKSgz2qNcmfidFuN7UZiUNsW/DoZdiR7PIhA/Z+7cJnRUr1Vfkvm9PDPoMOiBIrA9+r6hJj4uak5
0Lhsre5GOSHCKbxsmXBmi5COsIzRsZcn6UbE/t9mNMlKIVGmhDhWXqPmXlf+LgzRPXftoun+1TYO
wn2/DoovC/2BeLoB1DC1tiE2qPhWieOg5F7bZrNXXlPFXXlxjJNIzkTTeUXbJRcrXyLp31PjYE43
LXuUDj7PPOaZTxpktx4CooNIPl8VEGt8WJpCO0h6G8N6D0ivpTg+ZWDmsoZE0yI2c8bWbnG8/AiL
rQwvBLid8etras64eN9Qg9ZwWqHbCS8RIJw7Nw5p/v3fote2hgyPBk8cjYAY+AIZxqAGheAFmIib
IsbmBlpRXPrn8anwEFIh+Q2GuCGOd8YfkbdxmQ2lwcLA2Cim1eUQbzHSEZ01FysjI0qj75HzHQAd
Oi+uHCGITd7+p5AUVCkfkhxnA6U6nBWDLmKCEzoLp4LZ9/C0WOa4OO0uaxsGlDnCG/4FQ2bQylyE
DEBRTwCUcBH1YPyi1+OE4gbCSJF4ONNBoAZuTHLL+IfJslDWfA5T50r5xFPpky+1hbP00ZvNmU8L
kVYAe43ZRZ34KB8QDSoXIVEL9Yiss2CTE9bygo/SX/8z4CAEbXySo6DVNetJvfTFAb4UzlQz9wsj
Hmz68hSiCGS05q9IFjijpRdukRZx2xgOSbAq1mqfIsgxWibc8adwCAADhSYykbWJnz6zDmkjNfqU
uOWGL/ek0wopPYg/MJuPQE46/DumeHjrG46EGjbgecLNeKb1mdWteEi4Dsa6FGRAc7W5b1Uwezpe
UiHE4U9KBLYyuqkTf+S1fhDYQwMGnXLYhI3+Vp5H9dWHfiEoeAm1v2aUZyfKf7Qgzhweh+pXSnAR
PnV2cW5WbUbOZA+t0Re8QBLtbhJfUWtieFADZ6g1I1HAG7kNGuBIp5xhpzAEh4xdogQIIuTMpyZ5
DfvXFPQ/cQeSCMoVwOpehgytspXfhy6zrqdPhv+bENWET1crcOmYS5AWYzWSf4USGEefI58ix2x2
BhvJcgbvuHVTsZO+ibw169cDY2gfQwDYcRP9fZR21DtfvW6cK7Sg4tTznOZgCyvp289owAhWLKsZ
nthL9WGrHua/f23Izqlj7+hVUENJoJtf9Rh52ku8RSHcKqtWpBXjiDVOvoiMLwYKTFeXTqgxyZgu
Gdu/CAugSthmYclRyz7k3gHjrcrjkNLmDpQXOLWxf8ZmHeNZJwFlE+YDPvWTlHxm5eNEV2HpBIs3
vkQF8SCatTAdLM/pKBVNXY2Q/OT5iegya7EKpYbomnjpwLnmWgtc3GWuClyfKfDfsqq5Zs8JzDU3
jF2nPTzaFIlQmGHYxLhLM6Yv4GtpV684evOwTqCj+QI4T8SleuGmrOBkp8c60o7crjXm3nYKRevC
YBWE5x87zBk+XP045s45xX4IS0NKJw8c0lQJMi6Mjd5O+85h/JoLcwPirbrqFaYsT29WF/PHahzX
LiOxFtixt4xlyrTB6x4R6WUiwA2X3fQl4jJZhjKQnoiLnW3r6oTx0kVEZ8xSRf807J6Gn9u4fxiX
0MYIjiJVmyxU5oJPfiATI+kCgIrBGvO1uEp7wWMuHrhVrBjfoQ6Saiehx/WgDPkwEJtJXQ3jXm9w
+qXn7XddH2DpCIXfQrgZ/NMqKERqtm7G6r2ruh0ULYvtYEHJUDMSKS24/uE6ivYzj9Jvuvzl6QAJ
RtaVL7Z19ILqSu1PwivTkohruu8wTUYAmxrN2SFXPY6Dg4aVBRjKesJJQgpwlHm28Rknuwn6aIKo
Uw66WcOyfTpK1JrSxjsF38YBqBheu0feKEuvttpXkwA8KkmqgxCojvauiO0tg+4OUDF01iBfVLmg
4XupjSkyfPEmKrGSZ52BLOcK+U7csSO3aQyhpwSI5dLhEnJkzGZcOpw3mesl8U3l2Jxb77VS8fAy
xkWXMGLNigft1XUq7CV3F5y53sKGRn3mUBdGlkPsQotTYLvmwVyhq1B+7QAujfEXCS4UoAq36alQ
v+p8pu6Bh6G/QKMgCnVlRJiHknzxhDXZ3I2CNx80LmDwcSSaAbg7nPSPjlxfi9WkY3bcK2QbcuH1
/ZHQmTOVI5qgpTYqyySqN2JEnFXlOWDeIqJND1QfJ+OtB/eUKNcX659rkM4SunRm5dZI+4sRxwui
OtcYWSxGYBPdvvsz1Ceg+HckesuMiqrAs7/cO/HZmnDR9eGNERbTkp/2g9spi+2GmEhPSReXgeSj
04sXIh8suDmYY6j8PiCPImUVqiMAOSoth7UKts91+LAmPOSQEwhHQIobGdVw5AqeBdnFuWqGsxms
GHOfdO0I/5dVlTUwAt+gng742ljFe9K+l/3bYL6lXrTkZc4UPUDrY/aDZGmjUxypE8NR00ag7T3b
WkfyZH5j4QHOJzCtFvV5/GnMCMKQm5fmWorJpvMXdHpj+DXnqMVVGi6PLlZbJ4qPEcxZjTP8Ezoo
53cRNeYlRnTlbQLpyFrrKxq5UZmIx/p6zJkzty+R9t0SWcB9i3EMdF9/OALJLYyWJF0may1CHBOd
dN8baxqbicKc3qetkN6CZghW4fj9nwTLRNiB2ERsNOecpAsb5giDY9O8Wf09UEHi6t/62sc1oW/F
MXWI1MR5WYdhWNHhtzhvzDjC11jPSJ0OEkfZPxEDSuqFzqQzKKDOFcpOiAIjJidE/0GSLG5QguVG
TCZ3mRuwNfoCXkzC4IRyTL+mpfVT47qsRAO/S7HsCDvq1BYG9iQUMxBVUc0YLZod1vEgGQj1X9PU
V1THucZKgzEVJsu5hUntdMucZcwGk69pySUeri5dB06yi4gGB4WNirxGJ5IYyQIGl2r1qxvpog19
Rvt42/k+4PEV9y2OI2+p6D9MPNklIbupwVPp1WUMXtjxQvxWTf3KnJC/xTm0jI4WAjaQihiVDosb
eVGuopNkCfr1T+KePURNJhtTz6EzZN9C+K6YoViY6Fg4l7V5tOxRXRIQQLnZcstzynvpIVD1RYe6
YRygWXWb2FRXAPZBPO0cxkMFoBvRE9jxd0GxhMEbum95iNJq2jQjqpwcas8tlwFD/J37wzbtWTrg
QGwGo7HW7fwRc3R0hbkOsBeGQCnlP87b1XAQzwcPJKfJ0m2tBAeVDT2iZayGZpcwu8qVbxjkeMVv
hb7FHMMqYElEwZaCtoYWFfPy8Xoh/rlYBeqB0V9svSGI/DcDO9CkkmLVk4rc/IYjVhq0xaE/EBTL
tunkyKc49llSTDD2LheP477O1W0m2q1uoEVNe+boGzUtlswpdDiVEQp86HDdN/2qy8gxhoXSmZ68
ODxC3HWplOQ9wCuc232Ga2qE162Dx68L+NJ+y0FjaPMSrF1cOMoBCnu97wp3HUoeeubtw+zkUvCY
0H+ygJo5qByexKlzNpD4MdN1C+8JLBT1zQG4y+Z4F8KfqbFZEGxdGNx99VoyShly2Em/MkAteS9i
qp4BDWY410tvNuoQR1R477S8MdQOLMtzOBJFGuCP+TvAFRoLZZOM49LEML9TZSI3FmycciMNVwbk
H+8F9RlpQlyqimjVi9xVP7HJxW5Bix5qevL4PHXjLti/FCfyEnzxPgO7LQC4KvS6DadSGeG5Oy1q
f0SdtIePLN13ZeLWhFIrG5EcptcywK7UgZzLWICaQamvrbOhxc3wq1Wxxg9S8Mpr31JOP8ATsJWM
OAOPaXVHhntsQRhCHoV8Y1gToYX8Ga8Gb1xy0skxokJUcYyJgmBfp/oyrJmUA2eC8elDvI5JKp2y
e+UUy8Rm4MrvDc9I0Q9ZPx1z6gKf20VU2lIrTmH95TfZWxsmBwEx2OdFh8ezQ/MrzfJUHFyTvPvB
uUahBubfYZzDuJTLRbLtxPu3TKczcK3JJ06N/I+HQDR37r39MRbJAuE5FwLwDSue0BIkq/sRxlYU
MqlvXvA0aTTCDL8VLkVcz1IMDHWobfREdfSmYY/VlJ9ArqbcZ2G+sKtPThZpeAL+iU3ES8F8BGRt
XEmPpaqntudnsuz4ixwhAU5fJcI1DiCZI8IZAO5iQ2c01mkH+4SHAd3TgftXt7AnmyelSBAeHZqs
TRxk9Ca7ISJTo8Niw7YwhBnwW8bW2cutYz8y9QfD8KI1R6JMICbnZ5xuBr2FEVBF4P+A4qL2EOqB
1rB8u7S+JxiXRlO7E0yeOAVJDOW4Vvvo4oW/MxobtppRCZ8szL5LImGf3Dais6uTQoAB9yrHPyH1
xxa4qxVzx/KT34troRNUdXjvytPsjaBdYDUY5ZDkAL5QcFbqIK4eVEtIsaztEEn5PH2MN5C6jWn9
tAOxL+Z36P7RNOWlZ6Mn3K6Z42F4aiFAhx2bYV1aZieaGHDHtgrWaKqEjmzN14IiUGsItAJ7jUI8
8QzyhkKEb4CZKdkiGbJ69V6SfzH0MIpOFWW47vx26NjF02kU7/ZT4f4X8gVsNYPESMvPNqF1F7TC
/TGabqcXHUlteA131XrQGqJ77G1YhBdx0uIhSB9e5OpWZY6l+D2Oftk1YdBCd2N1dGCKAjEC9joR
SK6FrT1+2I51aVvYyUy5zOxgYVEwly18KvNeJZiDkMi2C2xJMi12+NZQCkmpaDBGH2Bi1kRTEXUy
IA3MkCIZE+Cq/UtaMFbSE0jmXZumg0+lqCJoksaBWddQXRUKcQEQaiSudd7+Bds2OEL5w60V0mcJ
KxvMf2Vc7gTobgrrw4zwx2V0Xbkenr2nslulxCar7T1jOFhTDavu52zsVHZ/Fw9L8c4YzHYFcAES
guuasHhcBFVO8tvZd/Z4NyM6AX3jhjI1zArl720yCKgKAgCb3p+guyPaY1QsZpsyANDougbrxumm
ON+zWMENZKdHBYb98zEy4Rg0q1lnE2L6BSie49HVp8MiTX9123zGMxcc9Pbgvk0dzBjvkqIQVz1u
ISLHpD6BxDv7DmoBLKupj3HPYE/ZAoNmzD7oojnEWRgmZrcWNrm0Y0DilV7tHMSDvbrjomhwfksu
NhkABfdzx8jKytbRvbDOAeAZw2wgRW7ekI1a1O5aLq/YOcUUlsB64NbfJU5HvOeYn8bCg78gq63E
WKns7i6qq95tMPKDkUEtlKvaPiEyMkno+/wG9PU39/D6sGnw8bWXMRqbvi0eLYNcm39Yx/FR978D
dpp/6aLvsP0ZpkcJxyPUafnLcOdOwBb2D+t42UM/EzMLGecKWFtD83ZgG7iWe5aE+ppyqGo/ilJ6
nNZ8TeJ/iUFM1PTqgh53bnyekLYzYoioqUwuMuvvc3vAo6ooRCzMLCNyo6A9EOLFd6dogDiQRNp6
gGkjQrWJ1LNaobLjgnThjHsmJQicsuRmgL5oc8ykC4kdhGshTdZMSRpV3+AdxFwUb0GreWMewzsb
MPFIAHVrp3sPbK42PtBcz0ct/bZII4DsMKniRN5696j2oSHC3ynPkprV1f8lDikDwwvUb+byYRYz
lQ1PEI3j+CyL1rEvjul8tzHDn7rYD6QJFcRHSuoxpoDqp6c/hGo5QJHxy3UcOlsdLCEz6hVwiTwW
zztKj6uyNhLKQLugpGnI+p1QidH46lnLeYuF7rDv3eAoG1+pfxt60ip9dUZ761ndewRDI9LaMyG7
izbGT33izAk8eEQaPn8srFxzLtqEmObmpNBG0Fvw4BwYQTahNUWMaB9cxvF+qVwCAue0+OIo5H7U
Bz+6BqGHLOPi2odsSs+2Yy10LqORVlQ4EV35L1Zj4jubzVw2r/5sYGEE6dReDfG14ZfCMpReWFAN
JH/6QFiHE9B6zeHGmcIDJ/5S+kUFmD2dzxbtKwbwFj58zsDoE2Z90RgrHKDWQm7g3LDV6VDa+rbX
wqOelgex5phVrCtCnA+VZis/S/5eKji5wblUqZVUlNNS6cfhf7OSnSaCOYYEdj0PQwgdtaVvUudn
7vaWRoaqHIzv80zkmIvEtjSZN8Kv6ZRFB7Or1rzntpXthQ+TmIdUsK3G8NglBz14pweuPWjHAhhj
khSt58hFzA5hrbl3Sf/JsnDIOffj4Q73DcFftuodA1MF5RXIA0RVqnsiwsUwf6StURFfCmqQwZFB
I4piNLNvmEKjp1+VCE2RCSLa90nVNHGh+Bo1CGRM8jQEH3wHhbxWA900FgvjPJ2cTF84TX82owze
AcpyWnPMKivGiapxpyKs/Wrxx7JjSJFgO/DaVB0EnPfse/0G2xS7QULmlhuGbQ4QCXUC0zSK+xHd
gPz/Zz5Ktc9ZiPCEIVNbdEYhnUi900330I7GldGKnAPgDj4+h0ODi0x9dcaL9m6RsKDiWj9C9GF1
UTPm/SeD5HIqV0qbU+e9WZyUAONS/zNEWgb2f2A+PaMB7AQi0uUK1eeC/I6hAWcMMxVAOWUulgb2
tsRUvBgwQFqfeXV0ddGJFJUOODhvBq1bNx5n61KcwUysrMTkOdMRerV7oSYQF1CDdE74P3jU82hl
klKFziVjD2mQmP4twIhkbOY0hzr5eM6FEupfHiE1YzCic8CL84L3AtcGSdAIK2JmgTo9pPhWCllN
RuasDHKQYkpJRXA67mjURS4Jnp15hby6USqaV5c5B0R9m2gcFrlxS1CVypAo4pnShyz64Ltr8JUI
vqn7ZlySaCbiDAkHjLS0omrid1O6xZyQ8cOQodPxY4MygXANliRWnFgClN6flqlpiC5FOAw5drUJ
i0R8cZXxJHuGa0t8/AkWcDjFY4OpA8w1W70TZi1638mApmTfNB8Laf41Bi4HnwKwIzln+IbcSM3G
0SwMO4frt2B2484eI436XQhzHisk7WLszZJLThS6Jz3bs5fiM0p7H0Iq+JTU7ZyI0xppvbX0i08u
xCdC1REzihQ9nsT39IgFqEQzCwGCnzob6S7WPktGV2Ibz80mo2RhxsgYsO/rfSHZH/ldZoqC3s7I
54RPELHoIo7oJzdZ40vAcZiyfclbYI5hW38nlI2CjcK6nfKzHAs0nhaehFq9b8aPItxyxHDGMldO
sO8iRLe3bhw5wsIGGxtHhhI1aC3FjpF9S4cZFjcv/sxrc+WYLGWGB+RsqdDQuBb7gCFAuy+db6/K
LzneAk1svnR2ghU/zBqKGfoEKmRp9xlPqQa93Guq97jzi4pZzK09fpJYkdImqAnBg/NGxA8QyJle
VOw6Kno/INME2VCSkQHhYauaO0sxUmahiCO0BTAyz3+MzETgo6EXg7lo/RWw21AcGHg5LEFcGtR1
j1WWw1DCzZgkYBYi1YVt7JGFKkb7HhW4sERn3d9AI4B99CHTAQcTLBkwzIlH8iWcG+w0VN5xsub+
baYr6ASSQvHImuFPZYa/HhGOuNnBVzDR7rFRZFWi7Rd0WGBgqf6HU+6fYwYIoKCbAYcmGbrLWc4i
EV6Z/C9d7Ko4jEc1vUip6Mz+ccRtGKnwQBRQuSXz8lUQTlAOHkNSfXLQSW5I3OyG4kD+Cn2nysKS
llBcNGrTW/WDjWXXb8wghkUIXxYkcLTRqlm/AfqACG/BMcZ8gO4aoz8HXmsQPZSCJUZN3VrGjlqO
2pPGIiZq2+hFUaargOMt02cN8+8Bk4npoOifuL28BkxgkU1RnLO85EYR0jfnu81YpGm/YTzCC1BI
ejHzBye49Ihl3K85sxUIlEKIxJbD6U5Ks8+i7pXbG+JByV2XYYTMuYUtjRPcmY+wjqEYSfQWi75l
ihqCWHU9PRkaJ/n9E20fMTltHWgqc7SszYnc2oboQVRCxacbFlCCYCN1Ljh1Jd0p9pYB+W4UCkAa
8jr4UKySrtzjLYZEF/c9887MreYekPeBkyJlgehg+Fz8VzrDNLLGhd1gs+ghdgsfCsaKcG9jABGP
CUsYfnvFty8etRARMuef10NEZyAzIDmd8/YirLkiKFee0+KW4K5z7EEeQtOvsxud35ZiUFxjKF3r
2DoS08d1OOvdBtzc4UnM8JN4OhOfqcwQnLBANbaVgV7Qn34pSaTE6B3Y5Dw7a4MEnind08elOTGe
5pGmaCVL7Z8yfcLpXriwVQjU4qi1g63VXVj37AP6IOsWcBbA3hQIae5GXG+5d9sHS8tDtgQpCdyd
H+QB74qLdIo8TTc/cmgXNMOYtoidBl/CcSjqCOpChrVbP+OkwBGREbb+7lTwlIeU3BML1SfCDC5I
emGdEKHuGDHVqIU5eZnpH/BvejGZo7TJTQhf4QnO5ao0eoYT32btiz83K9830f1gtK7fAAAgS/W1
dcD0A3pGRWAQ4QZmxNGDpZ1FTgN7pXsI5aJsaQVk7EBnC20ZolCqJeAw2ADhJs3DpXBiusY6nelg
dexyWRrPwCIadTfGgQlZP6kH0p/iFoCvEZarjGSqG5e+kDH5ZDnsMk2hWJQ8MYwLkmvNouUlm9j4
z7a6KyyDOpyp2w0rLVglqygK1xqil1r3FrxCje0ooxPmMZbmYXR2hWduYLpJ3lrd/1bxofRfB+Ur
gGHd/wWhk2pGxhLS4UoFQDspvyE9IqTmIviWA2GAFwVbiMUu53g7l99PVh7IjY0UzroDWnEfUmMU
dBFs0kYjsr1ZyXioqU/Mqp6FodxsNa0TQxqYd3QoQo0fEfOZCRwt5ug9QDUjOmlpWE8olIporc1/
5KLEzI0PFUJ+htQpoElMisyM32GbXhT+IHYi1fYt1oKMLzhjDTdgUNFs1fRslVfwNp/B5pAtarz+
EN7aCuE2n3AxFy54dz2R+iC8mRNca0LRzrH7J7K/8pZZMz0wD2GGU5GhWJ3Hj4zpBW+RebpcO1hi
+MPHqPFODkq08/6rR9xjxcuWA876kLeh9wrlqoGpIZOXOVin4vwdpXzyl+ZWUtAb8oqQOmgYc2N9
LkANgyMNGjYmD4KRR8N7nv+UWO6LWAKrmqIOOCB7uUlgBfglQEd6hTwLn6/BhW+OiR8UmG2SmDsL
g+SplUGUhOaJDkLDhkG43ACPsmnF+1egW9Sc7PzOpr7ssDcyIBsxVenalZZqa0govRr/E0TW6dSd
jOknlQSe9jJ0sJqzbzwTN4bRPxGWdE4/DIhKzIxCvIJzzI2jtRJ8yVkc4lnaZLeisxcJh2VVIGrR
YhIAfucA99K7TCjB8aI+xmbwloYfRv1QDbhDvAIeEiQM2VLy191IcKjdIUS4yeHKMb0aAuWvMDFE
LjLui5oYLyHHJtXfHkEC5JTRwc6hZjKMN27Gb+OvJoN/2+KdAhMNIGj2Q5QTZF6VFsSC7sm+p4It
Agp9Zpmh3t5HJYTdwv1pj+8FXBq93MfJhjuGhQ7k9Txrx95ZdyMQ667EVswegfSj82BEpzQwVqnw
zjswK3b/AA7M+BwSBvw78f8p7yp1c19HqK7KHae87TmwjXl/Nom1cF/x6Zh7OpgS0Qa07zfAee4V
a9yq1jZlJ40ztLOhRO1gU1TQFdu3kjKr7qxFPLgvTgq/ADGm/L6z/V+hc7Y7HxPad3R3EHobVvzk
nxkMLs0ejneHX79YPGNuZMI6YhI39NqC4Z8IORL3zW630qhUxdVPkl07RKgbjjWkfJI9vCT/W8MP
jA3qA653P2/RHAwvRa0xRkUpDHPKKexPHcZ35KBFoiZr3xRLWZvzvyZTmVYyvGweKcCjho4SvUBT
59Dgo6XKzgL5d9q7ikdv3N3bWL1TGLTTKRn7pRUy3y52fd+Lz6h9BUHPzFNRtSs9qi5zofdIvClM
eDDUlx75RqXH2p1OPr7BCZC5S75YMN890qXLS1n0HM7g2sa1Rs3sqq9pB4VEgQTG+Tzvi2akmHhT
UBO5vr7AaKsO//QV3J1oXKpoPrAR8pgqRulx8kFG5jN1+0qLzKvpmdtwvPotNYcRKR+KcaEMwbHY
+xuM+Z+gPVRl9+r6xr5MNo1O7ilapiAiawDLgiRH/Yb/GV24yVvLU2PRqr/czAFpKh48SRlrTX30
FsJ9GIxtGqSHdMjWPIm6AWOFNGC15NVhCiUYvlQagRmTOXWuy//ACBJT/c7wN1Pned2jbQFiXHcW
HmQ2Dltcb71MVBgEcQkwatw4kPI7K0cFQVtL+EHCDM5sDgl5HLJcosBazrgUN8wpCk/bDYHxSt7l
3MID4eVy+G9EjRg1+R+t35FusrcJ1BNSJq2jA7kwCP44OT7xtEDV3K3buj/XqZZh1eljyeysSyat
Kr990TunCMS0xsQlovcVyx0D+w6OSk956RrzGFGBTsx0Z60Hlid+qrSHv2LnwYGwrnxzGwc/SQPD
q+rM42i+p1S9HoQuFeFIldavKhMEN2wyRj3pK2CZntMyFx7eZza5e5AUaAEyu9x1lXpS/fLHm5w9
Ne2h7dDSLIm1wycuXQTHKSbw6uDFw0vkwgrU/ZuL726OLlObPSaK/bp11aOu619sGDek24/n96zt
z4EbnIICMv7U2+cuRStjUR5pC4PvqONspOKPowbjZ9YzEFGXfaz8My0dcar2Odf9x8iRknYP6bpE
L8vV3ibGw+zUNa8/8B4+AI5mKm92OlysFlkx22hu3BXwDUZGwWUwZ2NZV8o6AuqgqPvN8CNw9G/Q
YhQ3fftW23+0eUtcsV8/MLh/ET6v2yVvAl40vvpagElZ4wO6M0lG5muV99uuTXcOrYbHSJYCR0WM
NFv4/wC5ZdTbtrItepVvMv/pu0/d4hkztmJWY486iAQrDWVJ/JDh6MhdJZVC45LaYpybuV8UhYYF
tcS83Gv7NHN2pvZ90B4MaeuRxYxGkctwlFF/Bvr4aUiGFktHV4p9WLacgMiysJyp3x0osdrdy56R
zO1Xy0tW/IMtJlMguqo93HoOEjNnys6hN+AL/MShBqy3QRSw6FVpGWnG9XEzpNE65v9yeY7gpbYL
I+mYZ8p/ll+9QW2U6cEqwSdMi4udCKWLcK+zdEZQaL06pua3W0InNb47Yz1r/3rzpLBKBkC/8K8N
9oeRjDX5q2H2jhZuulPxTXnOeZrg6BqO8SHAfJtKRoYwlZEeK+8HKjrwckCTWi+gRXWezk5DKwNP
V0oCZl6Q7yO20v/z3CuwP4NzPpn8RZEEq9yc2A4EzNT8nMmyCFEkfRuiItIhqS11hkjQkvfFgLEF
Aw4VEhyW1Dj0am9zZSyZG/kedfnYHNNyPHuAOQNKJMcjVn0Xsc29ssFi04kpwYAa5gYNGSZt6Dsx
f1lyPQfasA96bee5v2P8SWZYAcfFys2jVJsD4XBR8EXRlzv/QhC5GNWWn+hIWSd41TB7yA5g83RR
ufTY1cJN12r/Nec+mVjLosCSFjlLHaoLLpb+in4BQNTFSFEzPwwuq5hOhmKL8ZTPILwfBlKbAwnN
hp4VYpPMWBeRfHbW2rcUNjcm4zauLZYQfMdoHVyr/liPh4xbNrQepDiouHZnZEnQixnTSG4qxzwp
MsoI1aWtNoNioAbkCTC0tih8tUPlrcP0gDTPgyVL129srfGfMIvTAi++XVXB6Oo8nIG+ueFRovIE
OVqthiaTlldxHny4EvFyxMVABQ62CJmUQaBk6eDvtkiDazZdAgVSlqFcFMrHOtRfc9QWIvSbAROQ
zIq6dwAZEmH8rJ4Eb7Da4DWuuqMBpaPjqsezivivESQ/5Fs1Tfquegh+ygTX6AfyxNGDTxtEoCmk
PTDSeugPsPuqp5GCpsL9bFzSbk0ZB0w9Kg9z1HYCE5t89ILBA+IhSmLaUPSZc7HBR4u3BeTpRUKU
iaGeDFs7hpMtSqOxgLEBPtPS6GOuwRuVoZAMvcA3XQIxXoWb23Qxs1txiEbjswFBzkCS0BpxcHQ4
dQv5iqhvClFpv1OAypaPaavjh5DYORZNPd/RYqQcZqGV7pCEhfN4HO2/MjG3u25fD+VN6vAn/vuV
55SZtaGubHi3tFYdo2CH4p0SGVwOIB9vB6GW5Ep7EnwVQE3H6cyB94A8grhGEXaxiSuaEz6inX2D
0spyguCGK2LmMBAjLgcCYxp565EJQw0tSCUnoOw16Uiw4nCj6Ss3bSSJ3VJwHOCcNvugmhT/WFge
S42MH9gk8JGSgnsYjlL10ztAqOCzkCPEJKkxbi5aZZAY9D2KYRI/CcLEHW5JCI9AKVhujRF1a3BV
3c/yvx6QCsyd9yIX9wCvKAUzFvqqQGSAjS5+M7Rq3OEiABJPHbq/ULuGhMUjRgoD7JuArhCAUdoJ
/NaMIf0LFV+19+ixDLzVRvXXpj22FBC5+fo+ukcYDE12iJmfCqEAHp5vvIdxvM7owyYlEkTxiUcZ
b1i/02HKWBaSBz/CwTUPRifmhtiUhwzsvEeekMRGwHVwMhR4Uf1fwH51sBgb8vmieBWU77Jm0hZP
pB+5mGA9TTxIT7ulOC7JJVo8+GBwWYH0w+HZwYvloNBwxOIkOMvL9gliBRHCZkZaif+R7sBhOWua
tcqYK4pJX9I4c/UrTW9tPiCxzJxuk/MH2k1OEAOkvW1nKQwgbwZACgCCUQ4HjHkXJiehoM/WG+z6
ZL469ltHwcEojS2VoBkhDlRBqm0yJpks8q+xmyhvRf1mVahAvXJdsQAEhJOh5rBBP4R7RQuO1B51
OGKBTl9bYJImIxw+DETcqsBqgNGzrnfbUvtPQjUnmr5qBsqcXzSx2oPgSfcmEAN4g8hThHqm1PEW
tPDHVf5MBUMrZiWKt42TNQQcu1VfsLda2bH5lDBF9GdwmiKYUi7ESAdSMeYDDFFEvxS3ogM6ibSx
khupNd4KVI1UI3L6aelJSgKsWNeDAeZf31AC6AHmrABHWoWayKhPpoLaKaF7tUQPKpU5kzKOQJcB
oEh+aUkZ+gcMo1DIZoxXgMk6CLzTtK6TrYeHojD0nWTY0tuD0ou+idYKZGgefiLr/0g6j+XWrSyK
fhGqkMNUJMFMSlTWBCXpScg54+u9jjzosrva/SyRwL0n7L32d04w3szkkqgFt301gWGINMZhnbCY
60T/txg3kUipTA3QAjI2KVDK4VqHoTMnDQr0lpeFeW5NzASfZYoIj6rcJXTZdtcYDbLwdSz4fMW1
JQoj2ZLTZvIH0VIzcSoh82r7jkmYSjxx3hffk9mta4hS6UY0r6C/rO5GURoan2b2MZrs/mkAJUEx
e67YPTXINOy9npOpF687+ynHhKdbAx/Cd5o4+OIo+fIaItMB3sl6rBK/jjZzAr5k8Z0hRh+JSb2Z
Lr1R7EXMsUC+yR1+QoXIISaekXg0OZzpola5lDLKDz4nGZSzkfwDFtG4kJ7EOUIbZDou6V7fQjBK
xSrD1sfqtLP5bFfYrQDd1WmNCgo8YQry8tCjO1/q84xMZyl0XP/MyYJgp2KsEMek6DcKg8gSgng5
NSDT8InhBHtrmIctOpBIbDkGcjWi2GCAY8yRcWzmAFN5qhuuyuZeoslLxISidLwEjnFqnqJO2bO7
G7mq3dHayTtpV886t8mSGyQJ7Mv5MF5smE45XEgUfd3i4BBgK8IXqzHf+Mv9xGJhTz9T/YMmIm4B
27CLojaSP9VoCLDEDFFQ74zDZ1a/twRiIwJC4mJTWOhg1FwWanBEGQu3jlD5DrKrChAR8mypJHyK
E5hiMCFUz06HdZGwNAYaEOU3B5pFLrJn5V6bXt224iFz2N4dpPbAw7VmDTJF69Z+klVm99KxaHTh
15ieB2ucGqqDBmSJGQ6CmIhT3GxtQwYQuRSvkgxmhbUg3zCfUjQp2wrREwUnar07qXti/K0naty5
Lk8TwVctRwLvk4O0cg6eqdRaNiOjo4KzQvcLmsBL29sSUhRxHLHFR7Qq80+bqZHeW8TkHEIe4jkm
hZNBrcJvUNLqyRKo3/ZWf+RwivDNVtHPWGK27Q4e72zKBIdqpJyzI49FgutItnB29mm4nyYvpXxw
HOOyV+oy2r7WPbH2lQmjNmp3k34HRWsATEOKdAMNarFu1Moo/SZ+DLClSX+u2/Jdi25IQqJgeE7n
awYzK5y7ExLkMt1afXA0Al6sda4X1BWcAR5P9l7x1APVRUoWDE+zOMhw2asrY+TB9MRf8BCTKRw0
nR+M7cvQNPRChKdUBxWTA0si05kvSd8dpmI8ym5Yf16CbIdPiLuFl19kjhigc5A4ImkKiUtS4o+U
xYvAQBdjOOg5GV0jOtVq/pmtAdo4ydeJ4XtKSBQf8Ae6+KgLNrbq98iHIksD6opzByKAHRCImmbU
Yu1lztQ9ii+W/9Dm0Owio6uBG/ML6R0+MBXD1ocxm1uPcbcE9kVWe2oNF+UaNgPmBAhqccmt6rL2
cxcyC0NNWzvlMYNHY1/hx/FS0gdU9hZogTwcGfbHsswr0Xty9JXsplmHaGb5NE0MNUOW5aPN+rFb
IUgjgYkkDAX1vuU8WEOz5VgwKURGlYh499hHb6KIiZP8GIUvU/BUGtUuFYRk8GNxQQnPAaZl0cF4
l1424oDD/lRO2WnRruw/B3flMRJ1NBJNQ07TcCVmyXpCczm+pNWXrY1rA82RjuFF3hUzrDcLYvnF
irapFxAWyYqMtzEHGZLTwEyskD0GKHrlKzmXRO8XNk6ltQ5BOPY5XxlBj9yItXULT9O852bU+ssC
oyTzdZfxhkv8KBkYmMoZopZShvb+gEXHy/ptyk2IjWATJuO97KpzuDES1VBMvc9bWyYsnNG2dS8z
1DSJasogi5T6JuTLWwjakzQcMDNagyqxxU/ACpcFR/li0Yp4WbAhh6SYaQJxFHE9aMAyGC9p47GX
FsVKV3WEeoN2fTJ1VPY0y84D5RHlKQcNUTUOE+eEMWL73UOgH/nomc83pJ0QhMYJrrcpEx4W0Aun
aHkUkymXOCb9c4iZI7Eo7wzjoDg7b/b/VBps9Hrgw+TkZWRPONMKPM4qTV+SpF63sbGfF8fXQR4G
PFPyrWXI/NzmR1c2fRncSQ3Up/GGPF3IWQBeFQX8GfZiTj2oKPX4NJDVwMXrMNS01BOCts+8CY5i
VG2X4lfLCIYGEhuEtzBFjpV1R35TFF96CaNTXcu4xKAWD6tPD3GbA/EIt18oPZr7oJisaSEnwTPC
uI8OTRbJz4bWv/WjiS4EXCBK28x+Gvt2tejlRauxQ3CYOYa2yd+m+mvKtU0GVmjonBu1qtCslmLw
tfBZ3AaL80NL0rnk97keg/adqNpbm+W71V6Eh8TKwqWLRuEkJRIgtbUa9wfe+lWeEIcKjxr6IAMb
PUYsw2+i0fFkJEjIZznTP1SKdUgYZQjNx0p/l/FZhbtc9v+awb1vuK7A/HWtwvCUYKvi0Qm9k3xn
HpfFAI5K+BBW0/8Tc4tJCEu/V4iccy5DQs2ZHSLnSbtwkSQpmhXOULaeQUvczjPr8QmLNOo20Zf/
yQOb9ZS82vMbqFM27LuW4Q4llRTttK8NkbByGnJk6dAh2Jg6xJcgaMxU+1wY46nWy48m5D4+/+E7
w/pWQIttU6zUIvDVy/ihS1ihc7I12pbqA8oilzuTn2s3vbSMRVObtAN80S4SkgjJiHxLXjb64ixn
bUXtXvD5yY2B/zzStA1baDjyKJqjkzUeOHDhlQW+N5i+uiRfUzOhADTgrLCxjQlCwodeHM3AWqXG
U4UhyrbmXUbHPcLpFxaUEb5wu3N7xyDYIBuO9bMtKHqaMw09qEIlnevMm9SdTWWLUNqEZ/TbooX0
mKBEu8Qlill/NhRkFrxyJV/rNgvPRfVSROwl6JyQvBmQniQCmQuYVsfQ7x0m/DxhEvPtTuFN1fsj
E0o0O1JX0IN/crUz85EXRIZ0+GFG3jsWgx322141D/JCRmHiG4C3OqqkBDUV+9GcGVtvaRD5fnT0
1wXTcXdHLGWadmTGfk/Dva34XmlztowQYFZF5Cvtk6f3Ptse3K6YuYfk2R+Zfv6hgCgdEHsIpQCU
qKGEJzMpoZxnexFRdzAUOdoiG383jxPMla02ZscIUG2Tzq9ld56JIzM5opBOZzzpapfv/vhozHdK
xuLCyw5YoHQsWfN+I1exqvxKXo/4YR2IRTJf7QdwNKzfATMLKiIFLRVN9w4Nj8Rj4LpB5n0UUYj9
k5ApTZQUULnqV053l2mPzDhArzhRxcAHxV4N43NcNdzAXRZfydVg/OakW9JxPnau94R6our+ZWTe
VTSk9DNxwWdiC3As8EgkaffSt+uI0lQl/GoDhHO+9+4QSF+zq+Wp4uhBycsV2fRri49ijL2PZmEh
0xsb0/gXpTtuEBJMD0n9Ig6SEUCwqkZ7uqrWxhTMzKFuselWVzFLSpczsLRlld3V2rfYrA2aSxQf
4gZZUtRHpEv+0xDMQZSLEwNjRu8Lzk22lYwAZvZdwy52lY2Cg6lYNpM6s40m4gMRigtu46jM7pVK
6o9hv6TG45idDVBvIrAjILHr1q3qUevpCBkGkAFRtl54qrMuYhKsQVaS3+ZD/OmMVan16M/V30LE
giKOZyq4oM+YS7SqTC6E+hNNvJSIGJP0xstlFu65rSZfJN1aW7NZ5ivnIp+j6Utf3L3tPTfMwLnO
IqD5ZJmlmnIK11X6zVikovbsNwsXaodwpNzPVrazKu+zIAtUPYh/SQm+6v5bWmgV6HMBt8F4Jk3P
0o8zLPVWp/jJUVxUlPpw8grGQexs62zcaNN0jfX0YGXM2ud/+hhcG+/cF+auMfsznuukXcE1hS1s
bccm+IcVJEy0x5D30XNcfJfOU3Yy0Hxqdn3sLI8gyS9ifGNbOeojo/8AOQq+eBtwUoayQlJZujh6
GGjgmPD+AeQiVn89XRnqMoiXkXRYGrOYYp0Ow1FWYsquYzc/Ms1naDRoPXJjZl0jZzEZlqRCFLxf
My6F5jOL/5lGv48AGSzWplOunvLTBoyvLfpISlcqIiH5Juam+875EBRYuehWGxvZKiPJsL62Vf0u
WrVxQEk/dNzsyGe9dxF8IOEaRuuIdmkXMYyMqUjHZ3mZo8g4w4BQTZb6VF4RhWXP8ANthUh2DYYR
qrYCdDe84vRhXvQcNUKLmvBVal3lO4H3OdArihKgLuZNZ7LWJ4Cccoh79KUKHiXdoesIWhH54rM2
s3rrnZeeXZbLPpq5Y4qMzZrSZ/b85xjgEsKHKh1BO9x0uNIMOhqlOHdeipE8XlN/cKMsBfgtKg6L
ebpqaVulUtdmXW/r7KbT36B81PJiB6+uU5QjjG34UZ3IHSmg4E+ImJJZkp2HhMHAId26VA5hca7q
hoxjthvdV9+wIo7uFBCbITaFkD9wiHct9KxZJ4m9nl5Co3yU2ffI/9zp2kFlplgRmtYM+441IHzU
7AmL+CvFsscJYnIgyKEk3QL9rxgqqbsZpk4oiQpNZ1JJkog0u9jbrOKUI/FhiEK2R4KWcSy8nRLN
iD8YYVRvThlAgWCFIDzc4Zb0BOuNz57+ZsLOIf7MJrCzLfaNZ637BMSZkJbGTYHMTtMKvCb2IaEK
4jDlGWgW3K3MsisoNs6Qnosl5KP8qCM6fuQATf09VgMlN68pI0cXXTVCDy2yV2oJMo5yM2IGyj60
jA9uQLuj07q7EqIl7uNQEsw8Ll9WHHW8sMy+sWjfTjxZS/XeNbC1l01hGXejld2LMbBWLJ8uB6UC
KhWsNQmzqjdpLpp2vKh4raaR1EcgAYa1H9t/csNy13BfQM7k6BKVD/X8nEJ5nFlVUJEwNh49RLsR
RxeniQ4Zc1LujAqDeglIn1xNxw59z9jb8XfvnOr4s/m0g4c8+HJ7HeRWfacOPVDFyPfQCvtNJopU
LlKjOg8hgTA1qYH/oqiA84wArP1xKE2TKNnIj1Zlzx6fSWsgGgx79AnkprA96VnXccwwPxevWckP
B5FMxiDTYl0snBMavgeSPal5kKEIQoG4JpEsMgg1eHPn8ZN5gV6LDpIPn2vN4ngV5Rn7e7UDlO4c
MCHVCnHBQIuIOos+0+TCvUusXAh+6Fm1dX/4MhFiUv7UuxOa9hxJEi9XTI1SN1uNn2ZGtzFx8fFj
RP2nlxX+qCh+0gwbSs0cZe8wP1fFo1bdR86R8oOEQNnlM98NS8hV3P0RS7uOHLJlrDBfK7sU4SBz
TZm5y7B0FqcSaN/8GHp8kIzOe7BPZC+ECM74d4h7isZg59qPLgu4njGrem6fEpQRrsbY1yRLIXqw
GdbnRNtN/CIp8greJ8qCUlfQDP5jeEdijNkXW8GV/IlNlTXMJSBRaic2zwfXfe6jbynW6YMwu6Ey
hGgrbgnQhYgOh3S8zuO/ItAYib2awyoguZFGyAwMzmiU/7Cg2BwVTJ4RFaJAn2PcYi9ZUyFUz0mR
QpKqakIPCFOu6dzjQhPYB8hdEjW5NWGLY7Hjg+uc4U4Byd6UPwLfHl3Xr6ByIBSMYCqjLUSNZNjc
gg6rMh7xzZRDB+XKZm6Rzt5ORBySn8Wk0umdtQZ6i6kpOEJmaVRrrCBnSpE0/HJjgMm4y8zzIltw
osNbCzNCexN7GsBxoJRLxBLDF3E6+kaZIiMGZ1AUVFuZ3RtRcVe61VHtHoQKwR/0N52hE1S4zUSR
LZuHCP+j9QQBYy/lHZ+uBLB29gPLAgaBM+KpBkUZK2ReXBPcAG+x2G85vHWiLLT2p5hsP8Q8jWGt
B/jmcYS2zUkIDNl2RqaElg49+AtKauiiSuruU1RMKO5Dfcczi0CfOROrnmHuL2SO0g7W3nlGpiGD
N1B91Fry7FgJFyAontFmAR9u2AkS5tIyxJdv1nqIER4NVO3azQME2VnqRSBJ2nz8ux5Jx/DwdWbV
r8j1RjJXPfHzk2UEYV1jX93yAs0wn0lp4RUpqRIDPjGhF1Yg+2x7QBHyP1544TIhG6z6zIInheVh
W0ecl+fGedINTRoR4eJY6peWsUaV6GMm2mTd1faTmBjSzvIHogB5C3xGdnJWBRRphIGgD0C5aABq
wSXlS+tmOeqpycF084zajYpjsF93mBllN+Hi3VaWz5EGNswRMFsM5JDzI8LgJ7C1bNsZvKdcjeVz
qiD/NuAiFb9ZHr3CklAdZx2384YWlwUHRYP+W1XoXfr2b63CgnMClZJHB34mQqsjtmUew1kzr4Ut
oesJm6G/PD3PLu46L/FbKyXiYEa4gs8g1/j4rUcS33iUb/wRAtVo3LVJU5iTaULJLlWI6BDBccUW
R1txptMO+cApQDqGYHgvs84CQVPeF2OEww5RVZSBTCO0KBj9DD0ll1eNCBiQYYawO6Q47EQtmSr+
1BdXWf5GjnZUnOWyAIjPy3ZVLo9JNG2sGdSv70wBP6lyme1pLV7NRQ1uMybRoivfl4k1DQ5UtquC
cRE+jlOMfNzKh/w15/mKp/4nNVR4UMGnVna/DbTwmut3cCvKAVYy8C84PdAY2/M+rKi5AJCJc8mN
q3sTEGO9eHsLDpA9pM9zW/lmMBCqpd5s3XqTuZKJI1zgrIgrUBl3Sv/gDi91ljzkzdUe/gSIjtG/
JRC3ehvObAdE3bnLzGHTVQSSVO3Ri92jjlbBbE4183BUfoSFBKumgzc+xdvIJovSfB/MkXvyVw0v
tcJYZd5wJLHa3DfJb2g+6/N3GNUPRtHj1CCEnT316BkbHV4rhyjfYJazFqqjLc4mts8jnVNesWpu
if3o0T10sOzNngzYgGEPXswAtQoJlsS9HXjIHLbnhbVTpswvFhYcrbWDF9AiuOtpoIWGWyTeuuqn
tU1lEGsvlpG+dtZ85Dpepy3Tn+Bc8nXpzEDyj3Ga79uSZTBE+OGOzYSzrK2KiWiA4QWIDXdNsm3w
Jaevs34qlwsav7s8+UinR6Cd3FRoo096u5vafzRcTDRoyXUzIuya/9Tvvc4WrxEp1qW0SGvO9WWn
cUBVrUlXBjuByFrGcNi42f55x4JNO6v8OX8S8yj6EW+lggbrfBuqwHrpw5284dKau2xGNeN96kbf
XdgA2CSdUZsFyqbJnwUGoNlb7jQ4MtMm1e3HFrl0CEC14tJ1cZ96O85l1b22HkGZDFOQ0bpAFn+X
+IqGX0HiQ9XJwM9gbLhKW4KCgJgOCJ0AHzX7GQ6VxtAhTCCHcnBFMZIXNfoIWT/C5TgahAt1enwH
1sMxD3Xmd1IJYVLV+ZJ20OmKZKcte4LGUwXBPAWGtnOCSxoeOSkCDil5K+uQW27ldcC2Vi4fF06J
gjYq4dIWI/eLi1Im8Pgk9jE1plbe0KkRScJWe/BVJtpmtfhquWuSvU7fj8JNpSupA+ipawtZ4TIm
z4VtnSme73jq18qMtrjKNnBfmG4pu3F6bEq00nqPOSB7nAzQhpMagyMJ91YenjpMB22DdbFA2dB8
N+7AVLveNDBUKmaU4iUTyIFkA898rvWugQhm+VX17jAgU3HgIve5KcgWVJVbjdvQcje6jSrJj4nA
c4fNzBFEdnqtbszhjOqBSuM5U72jO5qHUfvQqbtqRnJDb/oQknrlVJNjIDWviTfJYEJOgbF2rAK+
2b07AY1W0gcFV9mSqUT/eXfhJxk1yOiaUj8K5y1ZWpxsiCMIvBr3DTpFlJsoN65VtrcZui3hm3Oo
WvAHA6Zwl80k6VRsYUJvYJAntBsFaBrTLVQhAPuYL5zd8Cnub5FJsdKdTPOpBq701eUnfvOhPGkd
x4iyyzPsxKgaiJ0PXr341jPwo8oIImho6XNGMJSeQ5djyLxi+heEvy4QHVwKKPlUv7b55bedzp4Z
yQZrjtmFl2VtLz03zFK8aqx7w58gI8jU1tZ98OTmXPnjzoDq2/O8WTpp8yzFw03NLNRbHjIMu2XB
WJFStWAZZCv1ZrZDcdgEqXVcJm/DcjgCgyk86JRylRKFbaiqxh+5WZNl9DnGoMnE0rUbKox2KABo
/OGce+pRb+/B3pLyJilIiGnpEc1AORqdQkQtdWBkQmZ7NfAZIRJb1+YqDlkH0VRam0RRRXCy9ZiG
M7ZxAb+GGSpZVhYwgqeRhMceak05ggGDPqasQtVEQDUzHyt3qom/dW+654bi3TlVMQ8iZUt8V7Tg
QIKXAf6WaFTGhHH40Pt5+Sl9zljlAELe6/SYta86oogZoUr1iKTTZwOaI30VWFTJyEkdtVWloQGn
w05xviQ8GvHOgvth0sbL5mKK3hPjSe8ZOKAVkVi4HnhGxqghQKoYY7IWU2qKGjiFFFV5R71En8H1
yEUNO3DE8L+N72kA6S+xSMwkPmQkTO/QIlWlvgOCIubuYn5tjBPWi4gtDw41zdqm9ip/npipBN1T
V50wY3aGj7qO8pDZIySrx3p47Qt1lZMsQ0Gu9K/QiXOqAWm8ZbqBoR5hZ1Hfq3pxiuN3jtxrVNg3
vHO8vfB8ybT1Cc0Aa2ayJXP247iw5WnWWpbtVLKzHDRRUkUbMaL/1thmMpT2mUl2xrfngOPxrl45
+2RgHFT7A/qO3bL1KH7zun5ZCG82w+TRrr6t+gYhjG6Safd80UzWKZMEXfq2g2hSved87eKf3skZ
qB5a+ohxWwcD6iJOyZh/SbyeLPukUG78kebcf22V7EyMlxkXECyhM86qOD9dJuvdbtdxtE5JMJwe
jYRxLWo4FCs8TnP0q/HF3Fs388qODolsa9yb/cqwKWzYtz/m9Lk1kkQkDeeIiQFPipAe5W8HhUtp
Y/TLnYzMzQHpuQpqhDaHVmeQbxCbrXk2BpdprQXY/CUEXocFz+LnOGjG1akXRgiY+KgTnU3w937+
aCwlcjA2mfnyZyPkofC4RPSl8m2O4Ab36lS5oLmYpbmbWNuJaDVTzS3Cp5ZQiLLiR8cR0D0uOP2t
+ii4MWhLEyKXWXFowCEs0ZKFEe/cYNTbQcXs3oRXm1rEHvCZ4TiRr9fOqdHMYMuKGzwkse3MJJrL
YngbkDoudu2EyhAN9mvfRcc2Z50vAFgt6+9D7Zh7+5YdEIGNFs5UgcuYsohDZJRXy0/oOaAAd02z
beytujzUxkNv6RwzoMucj77u9rRAKv8mfEHdwm7Ifgjm9wZIgKe6+GTZuvZrB/+3Yp7p0h0z3fFb
KxY/j/nTZz1+Iq5cDhPEVo5yL991WL7mFCfylv8pYPkEaJWkmRZxv+yphI/kOkJggb8XfVg1u/6q
f5IVSpK5AJsxAtYFQ7yz2ODGengCl+WjOtmPpAOKS1trH3JTXRsg5jriUhqPsx7324X5WvaAIc8j
Frp2OADu+uWlZsltUQ/BYU4pzhhxSe/PIFD8KijcYIU3CBIGGo7s3cIrTKaYe19kewAXFH+5RcDS
yGTY4X9hs4HALJEjDe0GBgD0S2ROLd9i6CR3iraNHysjjMZ3sm7NKKIwmXVPLk5Y+lecMcpFB7GD
5LslRhBNH2Kuqf+aFJo+9nfhdJ3MdYegyDDEfgWpssIRaKQfOZtOlVGvhYm12M5c8MjsRTGBT7Mr
rZdW/cDukGWEpuD3ovrlZ2KFzdlYCcFfV4EI/Jj9JWnBHZL7EN+qdt8U36NODbNh4tEs+84LoYue
6XBz++ZmOW0IMNytC5IANU4T7oisr6b3Wb0NwUvTPAM1nMsdG5nZu0zDa4aCmCUgm21gej2FWDCc
FJ5QCfYlUamu1hqfAegKpAmo5xsWrg2+D0fHROGTBizedTU1zn/SKqqBgEXSMUVe6xE4ylHF5mmJ
XtjbdTL9vOsewqcm2OTtZjTux9JirK+vR8oP1uZW/wkqTSqxjAU+/XtRXSrl3m729GPLjFgJ8ETJ
qtJV4Ho2yLC6i8WkU4WMRNmR/kOE4Sbhg5G8ed1ND5t1DGeEQMcQLTq4id1E+KbiTvif8H6MMFi3
cqVJVIs84bL9kTfbaS726LdsHLIjcCKH0aO3DlBwUXGwfKm78YmeYdUkEiuO8YBgXu8eLJM1dAdZ
P9tO+zLPBv82Qb1oN1oB9Y3hJhK/cmzXQc1hot0mLb138uWn9h5QuD38WdHbdC+K2JB066iNaWGb
gxmdFny7A9OOMj2n+kdF4CavLpNIPTqr3oBa4+wk8I/iHSdd5G1HAP4GpJ3VzNZwjo1r+rYQJ4JX
Y9PNxH8AK9gScGQl8MoO+DaYurP+QZYCc0qDOCPnW2NsZZws803x1pcPcUfAWH1MsOkxeeUkZOYx
0bwtvIMyFWd5JRSkiCPYDjS/BSkui7tmS05MMT8lRrurajCVDRtY1uLMVgxUhuzB8KfybubUfanv
faRPoFOSVmBum4X5lE74VKQ5TLhJOLIvsTXBHwqueiZZQP2my5kOFdqVS2Zlu9WmcyPvrouYk3m+
Bn5vyHYBId0G55NlwZnERZxuC7Zzqhmwg1LmfTvCkVPZlcM/giYmm29qDFH/x2HA6B1nt7oh/esj
sl/sdB9SAqboMRpX3ZCBrKBEIS7kze0tbp9kb4Ov1MP8lpi/affTcjUZ+U4KwCpUPnvLvhaMI/MZ
SWD5xpsYKDz3BnJGlfTCbcrax97XZbovzm1y7bqrzow/l/l2fe3AEoOVU4z+WDM4HvEBVswPZMfD
YLge7uxh2ElNlKa/Bn1Ww62ZVDTjCUB43W58vYFpSc9B6eeQ0ZQD8McZ1XNzdvO3yZlIoLlVMHoq
Twwo4VvEqL9oq1ZmGnypc3uuGseHSGfHCPAec5KD91nxmc42ePtXkSHNRFH/3aVc652DwXT8dCMu
4pY5EYBzetmx1PeEt3QQPMLtH4h2+NCQO44Wdj7lnbBchHwCKDwoQPSgxaJtu9UIPzSM5ePQrIO0
hhcPNYVmP2KG4s7JFzEP15hKbII0CMqUhE7AQuIvEVxiVVKKytYnATBvV0cPy3H4SIJBdrLugwTK
FIIOpJtQq54UAAPBTzB/pfaDG50c7iu6YdBbjVtflUYlwVbbHiCsOxNeik4FHqGy6e2OggPLWCIq
SnW1SEXS9Ts0mS3e5PCdnUGZPaQDaRBoEqqPKr8W1vfcngbIfEZ+S9ujUZ4WKm/kFJCteCi/8t+y
BAf2aH2XtntnMxGmRbubNhG+eR1iyDval9Ta5Aq8xo3d31lEsnhwOnYMBROVdXT4s1/a4zw8ZSzW
BJSmtZ9iAqgUw1cikwHDxUWNGPPkudxZ2WghHcdjwYt9+ncO0UmF7LWaq8Mv3HvYkR9oNtA9skgg
rRj8rh3fctvcmDkvX7LSB2sTcs9l6abwUCfWIpWKUE6ftfi14lRhdbz0ns+mAz0x399GH2x6AFEg
KelLPJBedyjJYm/iS2QxKWh5bDmsMKmROnbj/13b52bo+EZP/J1T7yJnH3NXfmgi/skJaAZtACT+
Lu6O/I2RKESUXXUfoOToD7IfDKonTbvT0SEiTZfEP9s+1OF26m5mQI3QeRuHS1qqnSLdBlQlzPGF
NS0fIO0Xi0XKGlEDxLa541DWBSKU/P6x3FPIcum4bpwb3J3xYexIRWo3KkgBBicUKnb+gaFiHQcY
6nA8V0xTGM4r6IlzXG4dqmZn2JX/wp4sIcb1IdicGicV9gY4wUNIz68Eu7adNqNNiAKTzGogcDTD
NS0bH4Dp1mZkHDTNV8c81ow7/DYmyWDTu+MxMtvd2LFZrXeW8ho1GPXGA23dLnQA94czmHT1EEQE
NcPwrqyNa33NjEsakWIxEhjZJHrzhvARZ9ky1OU6f0i7/dT965aBh8RXjGFVLycFvEkX93Cme9/K
PFw2xSFXSGgyiiNcHXGrANCEmrST/CGh41c69VL3jHZoa1Ta1QRLw7Rnz3HbdhBr+q1NT8K6t2s/
S4Ccd3UbXgN6hehTRuRS+DMax8tb0I3W6bwHRH1awqPRDqsx1e8cF9H6xS6qB2Ocdlp9TkrucdQ6
AUV7h7H9T3jFzIFn9s9LMPhzyimdG5c0OCLBpr0G/7sti7uIyBZ2czXwT22jyIMw8Pl8mdRFzQRz
t39z65NJYmd9b3Rv8VfZXFP1xS3qdVl88ODIjRjLcpPVbm2/GXGJiSLfMNMx0MKgokHoneJr4bcj
VvyISUJP6ZtI0hprD8nJ66SDmELr063CQLsOVk6vVlG2fiRV6s/LPUZBJKPkxXvquzH3K2GTqbhG
vVBn8E3tIkmRzzyP7vKoM0BHawU98QEUaTvjyiEki+UKixlZ+rEoIYmxLD/T7mMOZWnScjaAicc1
/glgcr8okV8zhFUeqvabKBxaf5K7a4BHHn6OHO/3JeSn06tHVcUvcO2qiJo7JHeqW1sa+RsI2kSp
HdIfChJMyhqtfZ4t9ZBED2IT0qbnQQPHgkKDqkr0b4jQACpQWVJOWSO9x8VwcxggYkYQ1zy1+zBc
0XQtxZfLYYshHEhvj0bTeBr0uzx8G0Ggf2HX8nSUXC9hu7sFir2qeTECCy+XedS1Cwt5Whyihqk8
R9ZSqK4S1ToWsMWSksL7RW0THl+RQY3cqs7aGdCTOhxwV0PjUwgOgZv6jGcTFHyBjca/n99ijyTI
2buyIGb4raMwkt0UOAaU1hUrLOaF4lljsZcEJGxCn2A0VzWIXEcyTZgTCcKs7toHVpdFDq8IwAmW
y7Y9iLcV5Q8m1kDfCkBPMvcAS9ggt6AACBCWNnQIf5XmmRWlmLfyOsHnTaQDb1GpcvzAGgyZHqtV
82bRC8Bcp6E95vohpk/umcY0lkZOJapfSzspnnFFmkeOQEJ4k4SFGnzQTfkQBeCr639Ru1ec5lbM
mInyObrBfzRbVLzoy4lRHi1UUuXGZlcFUq8HlUeg3tAOvj4TJmEPZ4NHD0cHGddhDIAb5GNLZRYi
SPR4p+uh3xtmArcsX1V6vf7Shxv/3CqvyEexkNE/WMVRK+9FZc7kULxQ+TFlmRl+WlaziTq+IAft
gd1/dw1CBgcaT+lC0CkwSzEzZjFCaVzY9y0+pYjySWFfqoS3GD4/rVQn56tBP0Q8AUCwnVu7vkJd
iVXkOlAfqrR2AYe9qhOGQwIqlACTIPCpHm8JUdlRqYGsUyBBgWgi4LVx9Z1lYhuJMj+ufTAMy30M
VVxzWGSF1op7YjW5A3ypS6Na3Bxg2UHtFe3G9d4pfZ/VShKZ+5disnZzQEq2jvEsRl3G95aT+RDT
6VY1Bsq7TPulwuIw9OMuAV+HIq/9GUA4WtqLJxM947gsXJ+zecjKG0LPib9EeFZyijHAfGvNYzLa
POiyoKpJzKZVzAHiiFQDphQKPrH9UQkdmFOJMIg7HcMtBLKYmZdnhTstb69pjU6cIKQcKVZsoYMM
q5VZv+RseCeaBkVd1lqNgCnhLOJnox53sAzxf2gnIn9QTagoMsrui+Xkzug39M6MOjctxTbjl849
JIb6EvLmCB17rkDh0FSIyiIoP0HgjNMmZ4pQeQcoDHQTYN6RFI/NGvDDugSmwj/DSlQ8FmiI27zc
1CY5S+YzqHAv9P6BceKf4JAULBEWeQWBOm6OUCraFh+s7NL572xxm7JdT4jf0mVatX0I0hgcNegU
mX+OtblRXQRh4Fk9alqVOYWs/5PhswvPWh4+W3BEC4ijncFEwCOSAvwLwx3RcSzxb5IBgkf2avFD
5LJvUMtNASy70gCRbzqLe62aNnOTrKmRivCm1y5J59W6ZJuexecCMMXAkh2Ldc+8i0k+7vkF7KTK
FywJgGKDIcEkwbQ3Gq7fxfR2/IispoS5hwo8RkA9CtCSK9d1aX/NiQ0v4sjoNTMWpDAsNGHGyaHr
ocdmn8iYQ12IH3ua2C+hABlw92kg2xli71Q+PaGUCa8a+SwXUsMCrO4x6oEoQshfMff+DiFSaTUJ
NWN+J0BSrDACuOMBKPDAoC+Y2mtrXEXbgi9oJoAU/UAf9xszeC/jV4/smaH5+I+n81qKHUui6Bcp
Qt68Ut5CFVRhXhRwAXnv9fW9koeOmLndM91QJenonMyd2xBaSMIX2g71A/MjEwsCyFhKlZHOxMyE
nj1FJJVS57avgmLZFXyIoHkwMGeXxsEG2CKqoaP2Mdg77GfRR03BxRo3LW8yG2yOXI8y1Qh+y+Ax
imBLxH8c0pi3tqfVDfoGsj7atD74R5ErTSY7k+mcxHwHiXYMMk2b7ed3uqVHp4HCgKd5g2g6RrsE
ohthxI98tzUyBjuMNJK96/zNxn23QWZcrdFrBrR2mAoMrrdsYnwueQIRUImwRjK/PXSGuWZFibeQ
Gm7Y6or2BQBDYaLVmcFWBe5RwKaMjOfUS5ILsXoB5/l4LJXwOWYEMqMnQewaenc5sIR9z36hN2cD
Owal1LBIYjW5HD/+APRG5AHQmgVfP3Q62AVkQQEsQ0YShyKuIYGTbVIFsI2J5b3F2D/QYWJhRKtC
yimy8QwrPyk8IRZ5LsVkx9mKi2E67T9Du9pCCZj64MGBRlP2Lzz3nr5s4NdwcGkzURXnNOhBGciv
Ly891jwdMD8eT2R959olZY+dlE9Nv5AikKrPoQJLDLZrt9H9UxUeQn3n9L/9jJx6fEic7jm0jVWX
NHstxqnt+gcqj6Aw3ImS25gVE7FvUH0QiGVDjsHkno5+jru1BFYJ3MGUgSlUgUFIxkzD5upxNeWN
Q41PTBsmBp1JyotQG3UNWfD8mAZXrFfwQmIuYVc4Sioedj7w8+I7YvwsyC8pR77suSYZEbxw2BIi
uWnvnjBK209vNc8eG8kyBNIaqgFg9J2vVSIzjB1oM5N6FzoeEd57VZnFKakGotZoCDXvzTNpcBTS
LSxAO0oNH5rLNFp4aaevXQ3kM73kFu4H2GNEPc4OYPKI8/8ihQGpW40tu32q3IjTuhAt4x7yJBbz
CNIjKUDYfsp2WoqddWVfakzgnfnBExki4XApDa9dw9JjtJRm31x+PsMRhYpEvrJi76Nq2mgHy9xl
3anwbun8oZA16L9PoU2ukL2su1fPG9YR1W3q/KTORzk+gcrhudiBTyfJt3UYl5mPC9NJwRw1YZrB
6dZgr2aRYuKZKGpD4FUUSnerfhPn14RBsjpsiR6ElchBwIal9icd+nRdF/hw4TFsW0+wAXpmJGWQ
ow8Y8KlqyFV/lUh1/klIKmU4alvTvnpqCGflZjkn5mOUL8jpifg0fzxqJdKBl0PTvLbkqkTE8UxN
swmwQM+xurKoaghRf5G3usv9TeWxyZjI/LC+9r8Uba3jxocqST9Oqr1wcH404eAKrWuAOU3MAUXI
qWzsTedf5Wfh5UFQm/J85fHCe6zRljkEl1fUP7wUfKlOjHRDKkn1wuAgxcq2g1u8AFC9FN47rhAz
k1mCuADMa4T7EYtamwQ1JPIixz9tBqilDJHtVbuDdohZrCA8yMR90ASSDuh67GYxmCn+DhT41YXG
25Xu88B2WVvvVvuJRo61VUJjCwmEEfNXuLzrQjd5LT+kh/AmcqQIJY3PdCeLVjllAmSjHkRrH3pf
th8c6wbZEA+Cq8BSTHgFGXMzt0v3EFLAHWCgMeW0qTRkR8bMXyxkiRaE0KDw9vAzNuUEHC70pgC1
G7RRVVZgky50Hdrn8TB5kI9AN8HqdTiPRJRXFIYKyCjci5IyVqi9db5JItyY8Axv4MXjOwRtBnrA
4FzdajkBHLl2tPSe+Dzv0za/+CLiiIi91RR9WTg8YWXIk7Gpk0QzgmBdDD35S4uBqQtUpU7ZllpB
AbJFHpHWzpK5rirpRmu7XA3w0AZAeWXMn2e9fo6YmjZptcarhPr1xVMQt3aM87u75AhJVogL/kHn
yODRQ8WREWojhHjqog6Os946C9+rr3X3QYEhcz6Gf2X2K/EolrqRha/xE7yJ2Se7i5z7ur7NyhEl
Ki0rq1mQUYv85TlnyJ9edC9htqDWB+mXOU/1a1ynFHKcUOOt1p9N+xLZGTq+NZShTWeXKMhpVjJm
9ClGnbDWUgLq9gzvgRDpfgQlFhM4QbYFVkcbAG2DQgl0ktjg2n+FBpExRQVVG/V9B7YrAIIBnWey
8H9S9NMAywery9bAFYOZwTBCitAcKDjKSYt1+ECv9ACULSigcEuWfQLGSe6US70uH6Wbjn9G2jT6
tkc5USV3ozhiUQNbc2DFBQQd+HUBAhTuCvyCZaGg2SqQxYotNQz3rso2SEzFDoGqiOfP/8d41gVr
UqhV2NNVA2m1sxRSQ9SAnzCa4dBE0+Fx/sq4SZDWTqWRYjEWeOP53AZa/1VQXanfNtj+YDeBFdeM
qfuFV9A2j0F7IRxBmmvCjBc5SC6PX5QHSYp7BnDfd/vZvWj3IlpiJPU5fxr34D347j+zb+93/oTd
rd2d+/QyvfSX+YaK8Wv+id6GZ//Vf3Vf59vwrP9zX8ov/R2c4rTo75/d43jj/ttfdPzqF71DFD6Q
jvflvxq3kuEj6B84NsklH7QC8OhddvMv8a1479/dK/ypF0Ju/g2/83P+U3602NQs/dfg33ijRrwx
c4of5Csq8Ocv1GJ8EnfSX9pf+rI+YW+6GbagZSdnl/LfbtttLf6cDuYXQUnBQ/1hfRLBsHa/ZnDt
UP7jPjXGUvEcJoRvVQIQUV25rdAk9srKWdHXraIN6SOb9rk7pWus3n7GA5yVk3NSPqT4xjKMjuqf
f4RQuUhW2SpeIjBaYOO0tXcP0ca7Ungd0x24yHFcm3tjW5zKLa34w7AmiO6R2LlzcdSf7SdsOtfF
xtlMR+IKz2jUDtbWWfe75JqcEUmeo3WzRfmygd2yIH7+kJ2CvXMtjvWWRugDIebivVk+XZ+OHd/g
1X4gDAWrPI6iRbOMzxjUntMztj2bYmftlQ3yG+SpD97G2WOKuemO4UFdTrt6oT8UT/UGQty6OvYr
aw/pYTktsR3YqUc4S9foqdrFD7glk6wH8TQ/T0t9mSyLtU6zu20XSrO2GMLMFN4J5g0IfIBcdeZS
adrSUkIc5k1u1Fc1/BpFnzMunUqFduQ/VLLzhAeXl4AsUQtbAMPMVrr/4tsnwwSXUZSHipZ88nmW
7gKhDZyemaOoKldAIzPpuU40bfsJ4JM57YCobY7yVeuxEika8Hx2lZ8OtoQfAf2xGGdOeTwP/eDd
if4BUvH3nIW4XHQquaMcHN6umn6AfjndUnb5EPWfqExnyIZKxyDXWYkBBSWRkmEbTDYxNp946/1W
Buwm9swHl2lVYeZPY+WEyyJIv4nXrHJgyTaDvTBqVO7RF0jEQ4rNkCF0Lts+5xo9MeNetFQPIico
/PaxdIYdXHn4B8B4QL6+h3AaBvU4n1A4AsscVHYKfNpXfauyjzJpU7+lueV32nhPoOyDPZ93DN6x
/IEdo7OhRygpiCqqIsqTVaq/efZA32/L6D9GFDF2e1+7UKk82NCrLDykU/2pMS8FMRY1sh0ychrO
q5Csysb8EMSFsx5XsKUEvWdXjzq3wCsdFACmY68CX9YZ8gUqmxG9WLsxkFUxmOt6hYE6upgOAw/7
b4czUCpw3LKpNS5OvBYWXYgTejN4YWnt7XThgs0VUPTnH+vHMAirSvf1dBNZJVCnhfkHT7NKgcVR
u3cLNb6bvNREd3GPAiC4oLFfa919NrOctM+r20PEICkMsO5BNSAe1RcTj/G2yB8jVUeClq4CFMiF
869hGlclZ834bAHNVI9pZXjzG1JNQ5j22S9TZREsNOP4wj6OkHap0KaQ1vwQhFh5/Es6sOhhz4AZ
I8U/u5MU9mgB/5fmyDZ/HdcFdHjOCc+z1xNAPQZdfX8D7MdVzKSqBSrNKS9LTIzlWzanRq3EJfw5
BklCE0JHaQCeWAASuhCLqMAILVGgxM4G9uqQ2EO8tSdzWRYHlvdt9N80KiWBBqT98a2dR28FRp0T
8ts1z0WwnTWM4xWyOb1f6kcV5nSAk3WJjCsy8x0cKSpNRf3iEFNcCxuCT2T1vAzOwmkVkDkMrrpz
n47XDvNHaY6zS06wYIvlQxzsRXiCOkLXcWJNgJXz+MhVcEJWJHqVCQyScNqSXAUAtndEE+bcubFc
eiB1QPuBMCBk1m7+xM1TGSkUdDDpKKdCfhIj8tzEGpFRrvprAkfkgXLCpUvigvtmXBhFcWZupRV3
UcSKblgjr3naOAhpGvdpZnSFRKK1T6ZWrju6EDl8Fc1AHEzkNDAnTrgkNynZRRICaXqcIPkAG9Gs
kwciZmJtQQQl7s/jsnQBbB8gZqEJRdWdgO4oo0EEYbP2amvvNguFjthorqIhc+kTEOytHBPfkEti
fvndpgZZNm8OByUSGetjzA2UCvG2UM9ti41Yvqlx7MFdS/yaccUaUI/QTjjaxtTgMaUXXiWVvagE
PRlxUeQGFglTxm6bo8e2pDXGyNE1wXCDX6+n7u3I20Y2leIxa68sRDklm/heK+F282RceNN+c59R
RWVBtXDZH0yTstPN9qidWK4+mim8QQ+wtYGoCcKTJBdSA9gvKrCWiZHr0O5ZrVm9DZR1w0oP7l36
JqibmQK8lAThQTqZocuR+1Byo2Qvkbkv/AtmfDxSSFGy9GyWOTU8e3QsGQbU0zKJwT0JM6uVrmzn
6Vw6IUpZ0oswDNdN5YYGGZ8mZTdBp9Czp5BWUYH6RocS9vqOkNRjMOLOXay4Gylu722J2LO7JFly
qQMmBo7GUJPE1M5kg92V1GU51L0J14rtnI5vud89VN5MBZ4ml9HNP2AKAIYijlTVf3ldP9JXY42J
NqgyoXQQfws0hLd7gOuTGCOESnmHP1POHX63EBkZaEGXzZ2anLeUdYAq+1Prf8dUWfu8X5Bo4Kft
GwoRXb84eH6ogEM9/rBzUzOqdXnDPCx47B9nJOvhVYtLmPjaYo4RhpLNbWcIhiDVtFqy7032unRc
ivRlpJhsyM8Z7KccDtLg5kTJcgPD5uLld9mCRVBY6OOqjanH8CBKwIPoRmcEVzZqxY5e0hrKQ4/c
umdchkFNM1YLY8w/uJWM3JpXVEHpcJP3gL/rJgfO315GpinhgG371GsMozSpU8ovJm6bMrSvIazk
cko/XFo7sfvtVCAayIhsLxk4EuSuwMJ1i4Gr1kGUc3eaUROtBT0IpMvi3/SnHAfsFe1RjAPlQE4y
NsU6wwK2Jp1nifHzNP7QYqI83ci7nlkMayHohLO2yYIygczG61mhKUorBgMQHUPxFC/g7KUO9nfN
Rk/SVS+APm0Yg1MVUGD+5KuYgCbSsg8OkVeM+UveJbHJKyCG4z2jLOvkp2/wyYGdk+QmLqDpSxHB
LI6B/nM5vmxG1Ca/oRqKc+ykWzcHNmPnHrJSzrkZDitkQH5nhZKLMxQ76PXovguoCEEabweSQKsV
G4O6xhkbk4NTrX2KRVkC43doKaviFZuf5d3wRTKwzc+Ub16EmVE3orJUlKOwO3VVP/IiytXmwpDk
hWxRC2rp9zhfPGgwJaqzzGZb4QZU2dFPPgO2+Jiww9QC77rNA3OrCTM6v3gYOutBD2DyRvfJUNY2
YBYHW4SbX2T/yCnO0S43TSIPSgX9W/uYSEESNSsDrJ8GMVSVlfH0Vz+l2d5msjwivjJ43qLBGuni
enZY7UK7T3CZip6Ev0uTmo4MfbUArCY8xFtSDztrejTnZhlsQn56TP/1yVJtLpHnrpqGIgktkRiu
u8seOo5CEDVmrtneoxPIayKOW5hkjr+Vh8mJ52AdJroxh2gU4pKb6DDHCFgMLMwLOBQ4FjKla8lH
jDeZX/+SLGhGmE9ZDC+xra9sa1nP7THFDUF6bkoqVX2xYtL1pltmIyaODPrgdMdgfd207imjt5to
9VR7FxpI2if2UqP3Ye2BEkaTbPqh2q1ktahJt6rLckPX5h1K4lxiasRAspqR6gpjlYFIBwOX++Lc
vZHIRF42uVkzPyh/TVjIDhLXyIM/eec31zmduliN3MdZ4L99xMBM7bhtrYKWgvtTfDqjByAOd2Xi
rcV4CPnisqBcRMoD7Otb/wJ3qxnRoaYpGAaU/WCiGk0BcLesI+iDaLB6qG9IJck1rpiK+MEnoBVQ
tKljhOnna4/jqBmnhby3zCK38ibN0KYyWLQB7Moct8HAiF9SpX92bP8o/nV58AkQcKt02GX4JgDJ
8bg0+1hMf2Y6q5jNSoM+7aePGdxcXujAg95fQIO7h4D6eLQw4FzOKrAgpZFsPwvXYuliXTLcpFKJ
kagATskqUAi8uXFaO2RYobdQmKr59a5grMKIuuK8l9xR88ae8zRiGKA595I5MhlO65AZxpzibsqs
PTdGRo/seqALWn0BJ0mARrv5WmKGJiMcRT/6yCi6gMy0qn7MAqHvKZfaImgGXPktNbOlArKFOQXK
SDIYAf45LpB0fmI/J4e6YhCKvusJOM0IFTQZxbnWi+NvSGZbE44yp8m67oqDU7ePyNacTbqbdHIh
9Uck855+huYVBTC30vERNqzHt6LvY1+V5hDaMQy7Fb6beGzVfnvqMLpNQ65joISjpXLi7tB0yI6v
ZOPdM1I/m+5bnx5J5CvyZ2/ESYhtjish2mibzVt93onl318sLsAQBs8VvSUsuAE9AIo3U/I/uuiB
TywoC6EVMJOIqrstLjMAq2O3mhy6XAOcVIq89KqWXCi2+ECJFaz3ScH0d8ivNV6MpTs/BsPb4L36
aXOCDZUGdJfBo5luSD8hdBxJPnBChirYA0f8RGoS9xx7MEYk6goJlJAg6LxyOPQWGGAFEmUzA8BI
ThzWpALTgMT8BcQYOd2Ah5ishDQW6E+MiM8wTy0DCqELMOqzSVFjCf9RMeBLuOmrAW1OKA5qhrVw
5CDD8auvFN1Vnqvr0fj1mK70fitfTvpaG5qNUaHg99wtb26lffInH6xDtnfxA+YZcZKTnUweisNw
BZ4y5lei6ebiO8PB0QIlIL8oVlOsfxC/0L/NSGS19xEmPmEnMfHYEkYYtOAzVfRWHOgxsf/+th2M
e5xjhBnSGCoYlAF3cXPgVPisDdD8sjnlmNJyJ1T1k/6VKWXmvSpGtOkQoWiwj7y7ANPStiQc9NW8
7COLYCSOSRQAnjduomC6oCHYoVFowvcOqzK7RhdD8BjKt2T+lh+dobmYOIUABNXw3upgOE6wzkFT
nWAipMs6VNqtjg9ebjxnk7Jpvd+MyIEE9rlBxY/1phPnB3dcGVq/9hkoDbW28/WIGSwUXkzJGTyC
hCrsntl6wM5sPGp195DedGPLjYU1AojeIthtYAHZQw+XMljpgXI0suZOQxPGd/GB9eMSHYNBxa6W
UJme6/qmUrx60XwuPPU7mhJY7bDK4KMSgX6oFO+ZZYMQ9l3O0aAnRys+O8OFPbBUjjHlWlbDzPzI
W+Ces4bYCiv1RUwEuNa8dVNxYj2W1PXQZizLZ85Hrj226bT05vxV28jzMM43emNrgsENv8P4r2qw
BMUWJY8PxqMs7rp+U0uyoVt94XqvKeTxIvmVBdKUwaqFPVmOEAfzz067YQGxbmae9d52/VP9DyFZ
Yl4M9s9pZOCHHagWfsbMqM1+grGOK2X+WdreMvCUB49oSfzznxJ0rOBEieVt2qbf2AQnVGw+M3Sw
hAGDJiJIX1nnertrzP7gqPkZ0Yj8brXD7MkjtrfneDPxhkBEEH8WzCtK89ftI9TGgAdQB/HNsnwd
dV4Fb69bFwytQjs8tN738HcyLMX/MSvMjabxkAVKhhIBhTcVt22G7UnsQbTZ4+lQBns5f2Iv2DUW
8WRNc3DKX7G6U5MK636BbAMYKg4JFU/z4LKaABc9ZlKtD0nEJd4mWrgwjoorY6308a9qZ9YIRxTJ
kcBBC7cG0sYjXK29dTs9Zkw5zOToJjCxVATeqAEVfBRQcKo6XFxKoRRht41+tGP5u7aHFgnqf3ju
rffeg/7S6wh4QqQJxYqCyvV9NrRzB4FcHVTmpLSAzbjWMjY+d96YmEg7884ozgPHyARA10XGRY/Y
mvWGXoPmMp7h13Urz6C9bkJMFhEDwAlS9I3TIXbGogD3KbtC/tUNi3wkbIFa06pw0Et0dMTaQ+wC
dAI2Fyn7fbyoyf+S+SeFrSt1YEGSD52AfrNgVWASnKq3NE32kXG1B9jzKpzSn6xxiXavVqFpPXnV
sxVTpqTqkmglt3+ZHH3t0f4kYfqWdh3GP/eKhkThNJGvlMAuL3RU/q9tjX491LPN4CE/wGtPs99b
vcJ1eESuhs5omZjhIWInVUPsVWbz0fR/xAAqS5pVAl3Dy4Bd8ENLjOU4tw+TrexwKO8R9g3h98hf
WmbgDVm6OQR5WJkpNREMMsbdoUacWEg+zVugfzvc1triMOvxnho7Wmh8G2tKWmNaYHRBILnBQefA
OJZO1oYrCEaRIaIL0I0N5PxhxsL4QnXclaa/4CYQz19ReIPpCXGvWE9dtQuQQGfonOaSRs+Yt+Fr
X5EUbyfbKX+cOib/kw0u6p0SbAx77K/mfplllNp+8DaVIaz1+DzkN59TDYLbcszvc4cZXc3GmxSA
A6LXqa/CeE69hoTJcs3424bq15njsva1g+GSHN0nq3lob00Od6SJmQH/4upRmMy/G4ADlkmuW4sZ
Jyc9ts9DKzNBrg6Vc//SBP9m31pFKSSZFrtRllhmvrGxZpX2QH/Tf8ajskjKtRWM53jEJcTML2P/
PZOwzgivZNJEJIuYpouVAW1WWsIm03H4m9B8WtFWhY45GdccH+2ye7C9H2P6EsgA9wf5FlWoLzDk
/GeWl5C6BTCjxvZTbWBweWd4hnOj4VvwgXmS2HBMMEBt2rmxhjsagj3DW2lYRwbN6jxjV9BD+VY2
XYTqlPEG228NiczaU3VHhrPDf9Dopsf30HlzAECy6BsmTC5GXIOOzS0jOupbPwmWs1/cgPiwYIHH
uSLjUAHi7RL1QHPbV81BCtqQM8QzgrX5lNYcr5CZpH2Tb59JjaJ3KCG0KyZC5IDk6NX3XFvZG2eF
h8hMymDn7o1mhf28faMm3znQuDQsXpOKKtFuF5qbrwUD8SLzMe/tlfhKCo4aMb9yxe4Id3L4iMJZ
9CiRHerfnOljMOD/tZHWkcZ4GSX5KaeNqtqeiTWz8MrfYb4wEshhPUWMXwmDaAAbmhnTNn9ctobz
GTRrH2S1BdAp4uWUH62aQSSEPsquP4sSEE0e2YqqAryJLFfudPEp2+sMQ4sO3wHEcow9jxRQfxHQ
DMnznJhPFIB1AY9Xx4JX3eXVHYDM5DlaYbJM8sfx2sQY3UHDUynEGwYMU+0edZz94/QlIe8YaiwJ
eGGYftduTjwJiKjRHEGAsBHTcv7MtuxKE96sLR9TQR4cmIyWFAbh44yRz6CL4oP2IDp7NLAkB2QA
Qh4zcUwSs+lQTVhwU9eOpAgwsaxVoAQawEIOfvgcmVN8JPgm0+gKXOuGTsT4VUsXGqvSXFkYWvZo
Rpwk5vZ+SNX87XQ7kNnK2WYxgHaLDVLTbhRAa0NpljqcPy2AAMOtaTycYcJ+axHzAzQrmEmjtTs0
vZV+9ss3D0tAiM82Y1IbPMTCDjFEq1YgyiCbdCGdmdSBOl1iivCFrxgx1s97KH0AIuAl/FLgUwOc
SIOcqp4sIIvUFe/2BWJz4mGvXsskOdoLpdpbqfa4FYvhilkdqDPtGwMRNLHdLoYyQl8W2PRJAMg1
5so6rvqKfacGJCvloMT8ItuOniNYkpWnX/UOHTFVPDAzEuOr9PUMUVaNOuJZpwKFIfnwGfsPztZ1
cnSnq6zDPSPhZcT1BKgUAkS9KpzqFU9MpkfhSpTKiZdtrHlYVzrQPKOM1CWMhTsA5FAxFnWik6Rf
iINBF4D68YJK8S7VOb5BCgSPsgCdZDfJ7EfoZG39Y/jDsUmtDZT0tdTCFiS1lPMI4hLn16Ixaevd
5rvL4nVau5sZJ4N+cDfyPEq2NDPXgNeQgVJx+Ew7okpbxcfere6Vd3b9J5/B0ATNAHM3xjK7AuuZ
0p83dgCfyr3nVgERFaB2zldZ8E9HIgMpxKXqoTEVk/Iu0NAZnfDwixxcffttb02YxGHl2wJP8pHB
ymWYXbafuBzSoCCYWoebgdCmUtGWPX5XXoK5df87wHigEm+j5mJ6/jIywj2abVUhNEv3YYE+pgo8
NbBUTdcPQUR6CM4qmn7Qa8oTTJDmAAQTXgO5j2nFUCfc5jym0b0AzHu2WOrCUODNb1BkUh1l3UZ6
fRPEyb51HX5+fx0wXgurzMAYujjLAhMmWwXdRAG7lwlEfYorRJXOSEAWhg1UMHOton076dM7ftpV
5HLu/doelQIcX51sL8tYDqisfUqYBrIGHYhPNo12qkOYQYXwyPilCCCzvl0088wl4bE3J1tZHTI2
YzalBVSxWbFMkx+QHFEJRD6sbu1DFjnkzMa4Zdo71Jy/Hi/eC8j0VyqCUg06dgdFvB5iYxfNxWtp
bhNMEjV6AbI5MuiQtwYgi8afNpCqtx0//TdB82z607/XuI6eU9NY++70ZKnUcSprgKEHA59y/kCz
C1NywyV0vYGem0NQ0zF70RY5KqfnyDc/Agz5dEbGKQF26Dstnml/8sjU0NF0aYifE/0XjKoefgV0
hkoMIUoNXSTMjKhAi+H20ChN7x6mxwPzfD8fCAz0lhE0yIzMnem5bi9gBcDHG3JWqLgC6Fit/5wN
4WpEEq3042cFgloO4VqsImU4K9BKW1DTGiVbBc5PPGfcSHZS5xn4Rz3Z+GYWQ/EYgGC6HfgyZKmc
09uhiCD7gqESH9mI63+Ezw/lJxJPeBtgsAluxkYEudZUQLrIT3j1W3Sl7UlmnCVAIVQXUHSxiwSX
ditlxRkha43baYfEB8BTy0ivNXaj3T0EM6b+kPX1j3RKV7MfPJdGeGxKdLPFr8v1+7F6rNp5oUzZ
05gxOYAdqZdPusvwd28Y3rtUcZPuPkKsP/UoStnaN7K1jxwdFuVtF//gdUvI9YeNPr3u87XUL0Do
iw5lqo2dq1ZvdVjQA5CdO1Sb0fkpAWlY522MxXVpb6E4R84qCDr8cD+whmIf4jgNwJlsfcHUZB35
n11kPkRx/CQov5f9lt2t0milS9LirXcXDhQRY1G1xZUVSiPWyxWGnqhNG+vYwh1w9hVce6yZYF/P
S9h625ZmImwzxosvTfyPEm/O3XUD4qJh62NBPAHgHUtErlKUN1IACNvHwnmoI9ikqIpThzSICg25
Jb4YhTtdKjYkh93SBfrjELZZfH7C+uFcdPpKuKYco1OZPVnxP6A8x70HTABhwCorCD7ffEo+NAc9
uHEKigOqgwf0JYen1LE16b8VxgqD8oF7PU8m9PIdahXQ/BmjffIVnQFyU4ZbJTM0l0+tSIgKLRRh
1PJ+0r3arvnkshcCudEw8RtG2mhs7ycXV9Bdq/0KysWbIKkC8mjIPjDOLtrdvpm2FVwcZk/lHLLH
YGWGP4LtboOs3I2uv7ERqKAWcfKTYOe09BUdbUrZOI+H3vnRBqaHBcmAXL1wFUJqu6Hnwn51XrQh
ZswwPwg26Vfzim5Xai75d1oxfiSRgW9Dvw4Vy/1/GNlMN24D9c4UBCdi6Z8oa6XClTqCHZGHFc83
mxepbg9T5LwHrATGttI49pw3Us33ADBV0FG9vMlAIS3mBxAtXH7+VBfDPq1/XEjbnv5i4t7ZAG1H
yY1TyNQbgKVkSY0nzpuGdQ8Jlxngj7kXL1RPMWeP7nMyMz+T4p6jgjGol5pbB8cy9UVhhtUj+JaC
t/4aqTao4Kxsw5wTHSYzHYrKYUT+xQhkJi444cs1QO6Jn2/TStn6agdcAj24/2JYLmVfy1Tir2e/
ByUVCjWylOrys/Qvmt4iw3Q3MgLqWOTkNkgxbzCt8aDI/Bz78kmqBemrMMCg/fvz0fT1I9Fr/wLq
F03HYQEO1hA3/CPyg9hqxi5aU/vTjgDCy04GX3+IqHjBfXoOnj8LauNkUPwr/R7ZAQAA7hTVzXAv
YDzEuUDVSawn17/KrtZZDfqLeilkUFlC1Chso+WPag9Yrx9nBmUQfEYmqex6HhQ7LcI9TRoZGevh
a9d2SM54GlywDBXiBAO9+tIa4EsUb1TdkWnvDIq+KdG5QwjReXEZSuAmBywLbRNwuNAuCacEHQCF
ZPxsCI8VnOZdIwiEcT/Km3mAoq9s4pxQWDql4KZwqEodr3NJjKdblDTDrXfjJYQYoTHgIyyPg82F
r9LQ3WQUeCkht7yf9lBe/fw8AtNOcPu5gXLT7PI3x5Ynp/vwSPqCCoDP3gdsVj5ixL4oUIt9ysUO
jbfV4K8mU7SWKKrgV3VumXEY0n8yHC7UWihB8/gjy1EpKJlNqIeIBTFW5aFBS2RofMuY5CUscvL4
SMSQ3upkIRqLBm4Mj4GjKWc24fcDqjsCH7KLhgEJJ2BBDdtWkqG8qWKcFpWQY+rq8r5pw73BJJb4
sQHylafcyhn4HE+X1QiSQfwT7V0CeaOSA+MoJRXgW5b8xO2e+oGFNDOMG0+en34GPt0j5wuXl8Iz
ZXfESZZDa4opvgpmsMSAo6cuMzxwJC5eO3AAOiS0FSOdH2NuC9nUXO2cDnJAgDCuwSOSHSZhWD91
LJToc8pRBDQfTeTixw+IC0Ajw2QzPNscKFOUPFwVwCSX7oLvyLXZECSAEj5LsMGSh48nIIcSYeDq
RdaxIDbQaEJmKcbw0xRXecnF47tvEX0xd5ZUKfTZsqUplJ6Waz3pmFYTGChO3vI26f5SXBBzhKKG
muzZdMHgWRW8bUMcLAsm395LoH5wBAWnJhgfPO6N1sGa0RkeeRu8YSs4+WxGrQw6yiVpHSZSJKoo
ioYpiLErzu+W8tR5UOIc9ttHmZmDky4VBoczD8YPDglFcO7+OIn5ED/JBB0x1wycHZBKgY1dcPcQ
ain9naxUBl+ELyK2lcIJNYnS9quABp6YHhqGRidBF8DI9DFc3DTDhnkG56ARY/DF/UZlgpNYACLP
/IqbyD8qZYDnPnrTP9y3q980vIosiGG1TKiqHGOT1wAK7xRMa+FEuZB5dOcuLYZG5LOlmrvR4H2n
/Rb/dfxPXSdZ2Jm68oLkOOo7XITgWgU4P849BE1KFXjRMRLYLozXHZxldx5Is7+wb8vjZACp0WsJ
FyhE+e84bzjf0XdyygaYj5azc7UIBhycBY7y8Vnuy2To5zJRcZu5YCnMn2LG2g4+6TjaCrG3iymA
OtpPrQfixgx3tGB0cnDpbM0VC737aD3tyPbCQ+QNy61825STkKJ4gm2bLxxpnxF6w77l31I9ul2u
SOOVB02ng08i9YnpvRQztk0GoxEvVYtpTd2yjWD5xMgeHCP60bA2nWJGU1Q3pK+W0G5/w+YsNWYT
7PLmFflVl8HzNC9S6vMrg1IYzThTfOSQDZy9bxxZ76JiGHrOQNLdEV+hLnBk18l+jQglM6xw79cz
04Uz8qj5cA7QdKIEqZq10dy6wDx1LeqCDQuoJrdHwRHLnlky+SfWEXJ1Jsep6jzJjhLCioXZZfJ2
MiUtFQOiPlo9XJBgrls4JYTscDhTG7mzUSbhMAhBhFuCMCeqOWj5ciXH0UiLD76djBk8pU2pLG3i
7QB34aLtPTW+yuve/zZWtCkzYGriQmCAQ5OC6e9TBs5mf1YJh9WtUf5fC7oqezQhUNBkrjDK/Hw1
cKoEzPwh53OYRQRQIuWt0ThWAIZy/ED9gRfSM16jXJGqi0+hqVQhavUc1vwvNlwC9yAk3uGDUSeM
eFkKG4/HwpCPEo5Pgg8pdU4QtGR7YKfLmSCDWL/qjtKa0SxnUCaEwCHYy2judrjzFDoThv0foVbg
RRubGAal5phsTWwHqhPfS9yVuUA3bPYdjB9ucG9uBArk5spuNlv7CZ4Az6yHR5CaVBkgJ3LaUDe7
/S5kRpsn85q7aO5I6djODPUFJOwYgoVR/SLNQTOly9Lg5QCCAPOAmzKfFaZ5wiegxW3tS6dE7Hvm
UtAbJKv/sXReW61jSRh+Iq2lHG5xtrGNAcOBGy2SlXPW089X7rma6e5zCPLWrqo/FWlpsp80RVvV
cPWGfLI0wbPFNa5/Sn/cZtqC4dQeM/pAcNl2MftGuuCNIPSAfb6UWAOgj7hIh2WWBTtrA+BxtAs1
QfWBqS+a4WZr+kYgJGQJI05FxzdXKZJ8OfGiy4TbH8irmENEn+pni8V72iBk0fFniirGxICS8bbg
naFYJdC+DEhc4xoucYHw+L8OsvFHaOBUXAa8yz0m8nLesJltSG8DCGQH3NFsfTa4E4aekQJIbyLv
d46KJtff0A2qYJfNxWcSkZuDezWumLcF1anI12BLN9XU6txjT1NWZSkhuCsUPqIG08kOno2FWPoU
CWrH7IGq2KWKBPl1RvLRxj88ey5PaeQAEbsEUlDHHPIsFwp+IYHIAA/iAUUKQBliFeczhdSN5a7h
uyedy7T11WewNRAygMrC3ZtsVhfqVz4CIUIN8wUqNLdwGMu6CS459sJLY7Lw6A/ETAZiXDwZ4Vph
165c2Sl4OdgsCbgzl4LCE9LoJgAvBMWS4uqn73wc8n0d3usOrSnCEVGDNe2lrK9picYIzWqMlVX+
Zqd8ZIWkkH4WxPAiIONL1YQUiPBZ9CgKiy3w4JJB56JxSVR1WdsIKgAtwj15kU3ALzNgq8dfSRVx
rGrpwACOmvds5jxxp1hDwDJ/sQEYMF76A717xGS6jFz1RMieFuySZKcE4rljLQtxZlyKmbk2eb6D
XSwarzyIsZbYtw3OabCB/ygBLR+w4/4FylYjaFM20cS8vZGMf3BFKbqqLsn2TNImsmyelu7hzZQ7
HcSIOuwaLxMZMp37rSnvlE4GYJseziCxoRjXlTq+E+2QgYRp0XZSuOJ/B26skJPPieO3lxGeCHE6
cZmYTe/a0I8qWXgEbRPCJHnrEMAQS8dxgJcbc/a/2EhNv9n2tABrvguyElEvmH8Cvme8anTVw0So
C0kAiDEUrcq40VDqQDNiXgvKNUcM0bIIVSzH2nDmECfIMS6HozSk/FOPYELpdxieUUAjxDFzku8z
zHYLesucYN4cOpdGiGQK4k3lrXfbcNfBEOmQA2w1zG4JTR8mz4xxGyBV5E8UiGc007ng9kxZWEV1
NdtqMexaLkYCmKe9o/zNbnJ/oRrg+ZROaiJInkMC1wsN8GApzy0Q7UBWLfYHPF8R+TUogRR8/T0m
BlHWc24tKsyQn/KRXTDZs82NndKe833uYSDJH9vllyKpN5i/fPabvFfk280x+RT40+I35tWOWBe4
+BXfOmiOBW1ToSwtHrFoOOWug3dBmi6PVr73MINJIkGaIbyGY0HEFLzKjggT/KGpxIXh1KFcl+BN
IoBD2f9Aq8ObaDKWCXBPN+I+VTHtNLlINuaJ/MX2PFnMTm1DMJY4xxLLgdpC7PGjAcJTkugamYeo
o2a0Ell4LIt1kCi63U/Ki0+XI4IqNFRMd0wClDvGZwH6QQQYsgBABF5y4tcySzZK7e+k4PvulllH
G8ZH/6mdmMyD+svRm13BoJV7r0lsrRTSgubOYQGd81AC4zKX0l9Jz5L1PdGGKjS9uYXyCfkDbR09
RTkyA8JwOzmqA3+SNGd3W3vJ9wzpDBJAyz6PDmveJthUhLsU2LXPLtA+gXjwCEEp1J6hiaEH76KO
Ht63MiboZt16vA7mdRr6fYANs1fYdMOuneXMa1xCQyCfaptu1xj1SeixDmweCle/ypCvDlyQooHj
okhc+uDhXxFXbKRTH9GFjwNpcnMO/R1s68Reu2t8acfOzm7EpfzJyZHSFKjDMbYZvyrXoD6m+WKM
+29VDbde4mwMwCZOJflhtDY50zEcaiaDo+0DD4SqjFm1gjlZ/+IOYK3JEhxCzwjJm48WCGzAByVq
PbWYyX6LCZs+ibrQAxQTFMRAE50S8mQqMBtucxDATt4fOshN6XzMQ7oNwp+qRBFQzTI3yFiMDYc4
JxyNfLRc1DZnWppztTRNRGwwwek+CT67kbRuzOUReBJa97M1tF9DkABpjuwLu1KjGFWpAbT26EOV
bvzImLPzloaSK1aK50iB9lqX9SagUcBQyOo5xxxGttEBeI/pTSvaU48ekDOK5OUfFw2F3uEKi9Hh
VByOjuZo8LS1PApXjLaRuTT6VUEHYk4uhjSohC5o121oX4IKt0Jiyl7ltWX1rybLuay8eyJwZEdP
LBBSY7Wgl8h045RNpk822vnWpC/glpfBks9CGg7QQTON3um+a2SJfBfPi5eR1v/GVrDsXJtghPih
dVlQhkqC8A7fZ0E18z4FL30WkXLWm484ZQ+8dBg9Jqs7tQOcCF9lUJyD9NoCxdqGv89tjC8tp2Gi
zHanJAfghBWC3AC3g/z6SbRn4HYoarDocNu2xyIhvgNxv8Zz7a/iJRjwSOQpUcB1+q8jWorQarTA
LC0a3VWYT0+e/+FSPezpQxCh3usAWQ1CMtnF14VA6igriXdv2KHzSocfuy/atNUObMfR+k3hG7ug
U4hgU7/HKl5lMGQOQ98wEL7Of572pHZnRfyYO7xN/dFkI5PHMWLFWoHtOrvcIQoMddhywDRUth2A
4pnmPqEbcly0MwGkY70RsiHjyGQdv4vqI1X7SoKL6OWgZkinrc+E/2v1p8HNwNjKelyCOlwNUy8B
akn80A30lmKWKb787IZYncLAP0pjYtAqZFBkIRTUWB+CjuKXFIwxCATj7kOYM1+pYnSFX5rKei7z
VrBYoxrWSYCvr/1vpihoZOibVZaOURi7Aq4jPAjWeL/8qGmjtqCLEZSA4VqQSzAqmfaYP9HhdXOK
wbaiWWLhWeyzTjNgWQ6bMwFABPclcpu0Exzt0Rg8FM6TXJ7CNekl23b40Ey/2Qz0E4I22Uq8tYvh
wYd7S0XsXr8yZNQVBDjb621YDNJyK9VCj01sGd5kmhUTYVQDetjoON6O9zvAuIyEzzjMCUBoCuQ1
Yl4w55YLhE+qdD4jHgH4UdjB1cB8q6SCuQL+mPHOn9aGnbCv9MkM25MFrQG8EcdfyZQdohTVsEtq
XXMMHbRejNQxvCXQGBUZiQYlCBylwlFXDBfT+hnEqVxdmWx6kg9cPAZxGe55AeiZG3h14CMB1pr0
WcgAmbopWujSLctFr7SRtyVJXRK5iUuR1T8sJgMnL9aek18sQk+QIavNpgUn9nCZG7lI5r860SxR
6AtExdg5+jcHiw4aCxl4WjoMWqcc/IZCOQ0B/4TLP3tmVFJjAGy9RwrK2uT4gnXjuQfoKLgmy6L/
lv/lnZeZVuAnE/eBNAsJtbOhBvKyQpjV4bWTIAdyZShJ2Wg9CynSJclWuCruXjtOl21pEN3BcwjM
N3qlN0/zV62z55FxfaoTck44wdncTzq7ekEgpj+hJGU2HllhMJLw61rdQte+iuhDRM5hg0sJSjnF
0a096SWWNjAVPouoAnbBYIvfn+lTGkle2rD11pwFDq4S/tDjh/GztLsFG5Maj+wu9bc3MeRn5Cuy
hJJNHPky4N684w/ekpEuQCYiw4H4qqku/MzEiUGzEzDNMGoC6bhcUnIyLTdZTWayFhDfoWOk8RBW
sJduCuTJsKazzGV8IEwgi0B7ksm3KdqlSxTi4L4VyNqBIZaQEAvROIQ0QcANA5sd5O9rMXvBuVfK
4l1jKXwPBTXTWo2pR0U1HnoVLr0ZljqeQH6dBpDM+iyrva/i7AfOXhh+8GYC4HYkkNpKflVcHeaY
cCicd/yYmgZAVag72p++Io1L3TW9Q7CWjhqKzFdWopOJ/ix3IFpnG1xDmtCJXs1Ou00zhxtd5GTO
m+CARqriIgAK5vxGjDwqKg2ZdIO3iY8T5qcDJRurI3Jsps4glz3K/nri946QPjYQcT3WTvpdwZ5B
/6z5qvAaxIgcKL3OlR2TXv8hoIP0FG10sog2Fire1T9ZAbvIJxATHpUcLbVx14LIDs25I+ifAREm
SVhWUjMgfrn5XexJICc9GENBXJVP/RlJyfO76WK00aOgnwIA09/GbSEzrYiy2UwsSjs6d3RUFFs0
/CUuQukVeA0zZX4USY7ffOZwKBK4xIyZ0TtzNQXM7oiOtFnqXfSB+JsZ9c6w06qk4wZwXHoYbejP
BilBHr2CyrZXsFOdZxs0t5R/Uw86XNhPHVZref0ZzHU+QNpoGSdjLUeuyAJRhHQTvlgGBBuZY0Sb
J7+NlBI96bYJM7WClEEPvJ0x/toULqy/wOe0b5nNopPyN4l7aaAFYZOfqUWGKrB7T/y06uzZ1Xlm
KRRNgZ9sjQKEICLYPHmc6ubf5DCd9+SwlO54GNQLcP5EsDnPu83GfwVvlDkMq8I6RRxii+seMDFV
Nj3tbmmB68KfA16KRbTD6XGTSZG3UcwTjnlhrMNwEo3s6eN08zvyLE4zQlbAky49tzn55QCoHlyF
AGLGVUQfYzNRgUhXoB2Jx5vwdLSM/nBxgpM82QGBOB9PzNnOlavI+2OAR0AddEYy58gBJ4PI1y4W
ujQLXD2k5AeU/HtuldoviS4RnEPOlEcz6p/afsDSQAA6KxArPUTxUhsvQm7yhDXsupwPAQLpINn1
vLGNXxtncckhlDuE9TkCYLUODR/5PNIfkR0iDHjPNmYuNd4dKCrwQHNgh2Tw6eDWzK0dAwFvWjr8
IXQG6MXf35Psj8+WOXfQyMJ3ot2da6BgWlN70oN0UabRhbrVcL+iY+MyVZMCvbR+Lrn0Rw6sk3gP
0j9SpuWE1VN0yvHry8QDbSAgGa9VxH9JaQfz4BN704LDJMOZIf2+yu4wcEp+xITOSd4GfgEhc4NU
Z/+u80prXuGx8F3jQbRoM74azR4RI7hPCd1l5SrQbicdm01Bbx4AMImIxyGCGSTl7+5MZtypPSYb
PuPev3J1NsSHYcJoVdSrBjmfZvye9wZGQuZE8AUaNJ/zlNMIcgiv4gQ1onw3IxVbCU/gx4zE4V8e
skILaiL6E4hBPEbyDbsvt0J1A99Oq4zfh7G35unpho9tCAsInX8dfwv0xNQtOAFJImFfH0fyoomM
5TMReYhAu8afDK5l/1aYt3jiT+r9mkm8DKxVyPiR8U5DKPQedlereLY4c4n55UsO/qUNj+02zea1
1Nr8OE6f4pUmlfozpsNgeViJJnCOiKSgHmMhN7riSxBE3ggZvpFt26By5OwpV4GWo4E1YjhAvHrt
8Bb43ggkOzvbuZ6fOVKYG8GHZ3vX8/sRkSLHS1WdJbOO1aMESi4DCEma+GwP9Pnib4KKGkgsMm/Y
cKjRlpa4aIVWYhSmHyGerQe+/o+aJkLVZJtOdxIwRqqHi+hSgLVC0Z5Qsoiuid5b+EfQpMHwH4S6
hsW2qptDtFhJK50ehvqNPRGgkwEIvKQKARLE3zlMCUiLmGYZzlUkc8g/WP1AYvUKTKUmy5fv4NtX
Zf7UIwZDao9QRAX4UI0MU6z1jRsduV8pv2EENq5JTt1e+h0EBxFFBy6uYGLUdUzg40PMnRRTzIRJ
bCE0ZDqw+HeczRybGPyPY2cbUAWLCsvDvH95wZlKY+OGm/i/8BgGPGiqQwo2UJE00RHoRZvk+vqS
153pgOjQPO3KRaUd8XM0UfJoFPXBn4gjH44J1lsl2zn6LhWDQ7OdaHHcP7lHMpBiNuIuffxAQlN6
OHsq9EGci5B0fXoh9nWypEdZivrRwFmlNNlO8MesBK0nZzQDcvBoWMEba648Tg0FXoC3NnO3Uknw
Hdz5RX5TumZxJLA2m00QfGQxG5EUf0OujlBh/Cb6GLzQ7g50OfY47x3+kKCXHshM+B/8WlGA8XBN
eb1nFkordd10+qdqwLRwE0wjmU+ALNKg6ap2UjpJLCh16BWGx57oap3AwSI4UGVXgnXTF3H9i/6m
HW5O+1QmyaYg2IlCI0SJnAeXn5aVb6UfyEUzkhUQfUaEY7R+i0I4AnJElAjYEe/bvtrwbtFz0jCr
yBl7A79stGMt0k4Yc3vS14w1BEOLKRkWBBhN8FB+NIHNRLo81Vs2CSBze2XlAE4K/GsdotEGwvFe
8HB1Z2SyAK4CNOq89s1ZED9gsAmZgBg7IeBkFhJddsxCEB4KOlyYNnNslm1ovXfepUKl4HYH2iV5
wCS5gTDTsCXsAUy4LXiLBVx2sAPXef5L7DEL7jcm5Q2gsxnRe9IusEsLQSGTHwMPqb+8wRms3RxS
gPmW/KuoC57oVCqykTJeRD/eBCSGNG823xI4iHEdp20nK1Ulk9VXh5UTaUTDXCZM5+DIXjhvTdAP
SmJJAIl8RLWlblQiMXiGfGiDgTSKBXXyVD3eVNJsUtqK6wemXCabrOepJjdp6lOuQqM2P0STAiRb
WGjvXeNP6Bo+vPSGoTbkz7NugCdp/0F9yxBlcJ6vkAIik7lDMv4HHmi++dUdu3uKcS3PAlpNum4K
uCeXXHO12J5In2ohgq39pyR6q8JbBgYCpgmcaAI906ZZBfFr0c0l3nGs38a2Pir0oJ7+KdRJMj4J
cD5NJrvF32KNfRjgfqw6CTkp3V0GywJ02IA/eGe3/hOtSTIfXTXYmm18qMBn+Mw5WQqDPfkba5d3
lDyUMXnyG2WtBPYjPj2WwrPS4drP5U/m3xyfbhHSDEbNyjdz8zeAxyreYyEO0fAmGByCqRZfaVO7
LN/88GdrK3yExh7UGOUlkZcWcY3wT/LSa/goe8AA0S8vMxHxAo7XY7i9FwXt5sSniS4tafhAr1Iu
76OeueefeMiLwEExjJVIvKlkyR5UBGIVikAxyQ5AjvOH7UB2LUSRkt7kaza4EvoRXRkBc5rQk1Jc
OE0JHdrGsC7yQHtLX2SdtSVI78LaQqIsj7Q6E6i1dHRjrC5wopIuSPYly7iIEyvx2vF3XM5vFWYL
H29oajzG4z3RAuBRs7pVkhJoSdnuiQeR+b1ipxI5sx7t1ujgEFhNrIKVMiLNtlKyAMW7yrvKDWAJ
bWOmZ6rtuqk3hvpZAO84bxI/ohZv+kRKLwAD3RMac53yy+1eK6+hpXwx99UQAgoUpUHELYmuDwic
c3xEprFRmlVJveLjwOOqp6SFcp9Sb9XmWXgHb6i3qJKF8U21aKkpGkTiSxqrL6IQAl0PrjLp/5cn
A61hn+FFK6RR8dyKcx8iUjFDVESo4zUED+0egNOjzVHASGjIBZWVqiz/yusCDhNzkL4J23TZVST8
od+xPjsooax/k7Eto1FM/TMBlIizicjH//sl85dov8XmT//W67BFVFghZQz6bRvk30ZUGkm1FtpB
3vbeCYR7CDw2OU/kUAIIg+aX1C655ogEsbkHkHKMIVY65jmCmjdSioRqF24nPmnKoWSbSFMV733p
SxqIjVTRooAnKharfF3r2aHs9/L50bexyAxMx4TrESxrVke27VzQmgrMwtteu8M61jCXA7WIEcQc
sF0leCg5Vhlq6E4Dw9TJv3JwurXrnjwSYd/GPDj4II89XEzXf8m9IDNhjYDeaTua1QemxPDXithz
bAKOP1b+mgcqXR+FpateXOc1DdUdC6CIq2So428wCTBVSR5Wncwb6fCEnCMNtKTTRvaYReVZPnNS
t8RQUfPMhIXla7r1hacsM7RSsrlnCJ8VwoedmquOmjOhCE/+aG85vkFrPhMSiamiXnNp66b3WpAX
S/iJAFEyXqqA+Fz96DA05wn1mwUBdxcnKSAE9tEY+52XfHgsvij4hdGEiGpClI7wgIqKCadZAhZl
oC4VY4bF1hN6ncTlZQkAmcifBA33/BldIsAWRz4NPgceIsLpqLtEXG7UYynVIgCU+pjCCcA72Fy5
tOZSf0G5cJiSM3aXE3CPasF7Tzq8a2pkNU1kTOpLADo1np7oPnrzQmKeMM1u/1hQVG1AscxE2q+3
XwKNBg1ihS/hsiWQV1To5fzIQ5XMApYtDEb1bpDgII03TTL0Ja1jI5gsqQDcFGNNtG3G4/DK9o+U
bS6EH4xbLhlyefxm6Ed5e+DxRAwRcIi10jyAaDb+K/efkg5PSDhACbSgv0qTwJwlqMtAJBaGg7U0
FDSCnW2s519FQd9dQfpbX/LBCyUoCIZGWkVRvPOK65ABBc0iU44MxPw324/+hcxBQs10BeiLclTg
buFSRSnLSdmG7ARuEKh3LbgRPzSJOkR3G/ROeVBtajiuGoLS5oa2ASSEaMNYhCw1XgnphckvZIFc
DGRjVbDgfXgWNaClOs/ciD1tkeA9/GRx+klVRaxXTP5ZRjCNu9e5x1h58HF9qq8qg50Jx6idVzMW
P7GECEYquVduWz1BpAjxFd3N0drBs8Y7rFcBVuPfcEBiwWzlNkKYyvV6FwLH2X6ss3WEnHVQ24th
Ev/lDWR3gDnWmw7yoKoJ+b/YHDuXFInef5aHJkBBLnRVOtMJ+Usf2L1p2fLowXXSOIVkI2TZsMSE
hvEbxT7gDeosBK7K0qAQym1GfyamHhILpIM3uHrUgvKS30BM5aYYEAyJ0Rs/2VIBJLeKHgNzgHVy
g3wyCEx5VRFAcM8KfhI5r/QbBKQBjjJzEoLNVFs5xILT/MqtY+Tc0cwHNU2/OW51u3gs7Owg7wr3
rPTmMgOkSfNRMXd4Azki2LEjlERVzBZSSnh+7VB3sfNyDYoiwJOksXATRDArXLKALKjM+L3p+gkh
8NRsJUoMgiiUijOS/vs/gcdftthhEAMkQlrSCRPCxNWDgBBAQMRLrtmfR6VbescZPFIu5bt3L7DZ
3hgf5BKbAcLodoKIvTyGBdiCfihYGWCIIkAAKQ7g6+ssWfMYpNkhp33nBQU6FkAd4vXUO/arFMq+
UfOj6IODh4oFtp5GhIHi7rLWvARApn3+Lw0eS9YF2OVzNW6rz6phfTg8fqSpS7DopaGlKMgvGgU5
bziMKjW4K9W1wFUCh6hjvR0I2S/sV7UJniJ67nb8lktK47Yr4+96OOoWAS7sRm82EoMU6GinxNMj
NhauPxhMHa0qpHrFDk41iJfGCNh6pXFQqrONxKsp39ygWqtbvUIB2e4LDTX7lpNEHZiwnNKjRIgs
mLfsgEihplu1ClvA6zk5FuJ84jYJBvPkuhGzIZWHrYFLlQMfV82PpcvAVmWvTtifauJ1Rz042exo
smuQqj8Lo3meYmKbNP5tIqHpCNbXRDz0zta0UAzo4UVaTQp23dYvCdaSirw0U3/IYSdZajZdpUKa
tHmjzQHPwnVd7egbRg46OVX6BZp+YevegwNs7ZTlX6BXB36AJTI7VoI9uyBs9yNRrPg97+XOvJY5
8l+GbFFUMJOznIfyCHc5I4bLyVaPvpkOeKLuZJ4GRllpSEVhXgdcLawSj/P8nDjjMvlQI7RxPhkR
uxyauKRDjJuB+ZxGefwJWyiduljIjCpHVNAzpe3YjJduhbTlm/heuZNC3eJCgbkyeV6in8vgGAou
EC0F69EuvBJuTTAhXfqEG4aKVrh/Q5cfZkpRNP/Tujx6UH/VxDyoxlPF0vs6t1eq5+5Ela6xhUAg
J00V6xzO5HsvzLKM+FP6X7mFkf8w2dPpSFQJeiNQ3C/coVFKG8G2JpFHNRYBoFg/eBTUALQiiN7g
5ILg3r3K9Z60/abz9JURYXmCmsgy5UGdiKUqUEGVwEnddvCvjB5Cb5D9w6bvr36M/p+bSABjC9DB
rBIk9ZYGlOHPqGhswhMfnABEPsCc2rPuiUau3IhwTY2JiyuWjX1siz9cfQ5foLIIfbPH/ErsyF0T
AIjKkh5JJpmLdFOqHWASDJcqwu87JWNcHIWUtOais9tC9ZQXuZ6UCeiz7L2XynT7h8iKV6KjQRUU
yogPvOaAlDDcE95A+Do0rl7L44E71Rr9ExWbaByBP8UaYfmfKR00ceScud7tERDp7q9chE3jPQoY
I0gVt9sI7h7ohMDTU9tYLEjvZ8a0y/rMFcapLFjT1QbEQ/BEdZQHtHciWDFiD1cLW7pzvLcoaN74
ERMiFILbdjRJCbf6JwZwOLEB+0YeXuSNmvFip2gDmTwi0HiX+12iaSztN/BXUWK+xoAuY8tmDx1W
WVs4NlpAhC7Tp2qmezhNsX6ZPJZKaBCCvuI3khPeYv2mafq6z5LX0tFXyTuIMzC44b0AX/rEKzCS
yN1nkW394HGsoqxbpcDdYDgGuiYJlKYgy9uBjIQmzEaQSBjVLq0aFtj8s+xo45ALlrxSf6VhHJj5
7tqcTeyEHFLl2QOVCoFzvXQ6SvSpyYjegCDULBLl0A1uuauIu6S+ZjYej38pXoycoT4fZTEBm+op
OkXurDpZ61DE71COB01JTnGhoWzqffo/56kb+lxsumh9ORIoSyfIpjx6lNQKEcZR9mRYgZ/NsW/I
JCG3PXXMDEqCjIyFKIZpySmKgR/tVWUbcsXJsFyHNku6KRowZ/4VVoq1G39sGRZiMqhJnJiuuC86
q9xy+u70TuAhmZyvNYZPMXI6MFTyhTR6OdfCxaBuhqnaAh2gsJrz5wKcDDmbDhYsGGtFdLjAj42j
0ZAXBMe4FwHD8jB7Mfh8TSJBRdNIUj/tHnn7NFuVgsVK+ho0IDJxlTdu9IowQwCMwbU2dG7ArELs
Jbb3JIVLeSoICFFxNvKyanJmuXUYBBXBP5sTHeajURpbaa2l4ZJJWghHRGjyGAXf6kxwZsCgZO4h
nWS7QftFp5ZZ/oKV7gwzjF30sXN0CAb8Ptresv+E8ZP4wBndipxwB90pkUPSV0VcH83AXhNu2Gyq
9iJ0M2ElO6yYYjSg/ZWfn6FHojbB++STDen2HQKC7n5NLnTOkAxSgm4TvbqA/CGKCtL1nBJDNPvd
cVT+1JjoFS63utPeUN+sxfPtjsk6oMuVcgQJxubL9ySxSeoAPB6xbvUeIRPVKzSnIFVCNtOKifJg
FXSEAN9s0/6HpE/wbn4EsARioTxI5qEnTmL6p3YjQp9PIbaF2VT915AtIfQ6EYi0SPxHEiI86E8a
ElaTn7yKj5KnDSTKRs5gxUQUCiJRbHSmXhQL3DOCtXYdzb59Hm3WklhHmOPGgfhltxIcIWUlAUBB
FS6QHuoaBdQGflaaJ8ZnLHqqoYHB+yLvd9kD6GQvzNFqgbFQlPvq0Wbi78gPFeeCYt5wKMzWvoP0
FfUUsL4QkjL+4VNCJspiYsT7NhuWQJh97Eo9O++OYmf7Tz7vsvcOnpY3qeOJenALLIHIrXNmvYuw
jxuLyUr6KLiQkVZ6GGoZD1k2e4BcYbQ0Gn8n/JiGYzXqq12Hx4gPo9PQzAGWw1SyXH4Gcp+5R6BU
+HWRGEhonKqXH/JmdI65xPbKbUFhDfntFDSo+D5KK/2x7OmCiV3QZ1P9ZQsq+SToZ6jSnAc4zDog
MptH7ltY5zfN1O8EdpHDXqXhrpqTtao7RGYOG4VrVmwrIwt2QoZ21mhsoyBdJVm3VXjVDdDZ+hiY
OcEZqzbUkE/x9vWwtZg6d0qXSKf3bdX6p9uk56qxNbAKZmm8W/xuxlF8kvSKvAEuqifFGLf1OEAO
Ml3xRpqiXrHnDVEIhsY2cJn/2/Ls9rjgieQqY+t9ssOlwNvy2Xe4RC27vMb5vCYn/CB3PUu0hU9o
jIukCkyqvuf6kE6q5bcOkuAZDZWCxX2pIGkQsA+LiMgcQ8xPSP6qEaGdSg2QsoJKWEhgn/gYwBCh
sWOciyadCiSTT0mUzyXyjZWJih7UR0JZxRVZTgbhpISc2tqHxiTqlASWoJ+2SzBf+006NBw40imJ
u7GOZ9YwKS8UQ4wa0vo4JrY+SATFO0HRRliZY7rdUvMItjaW8vcEM/F8cPMZMqVY+PlzgyS2t+vl
FD/V7QXSxBnd1w7ntooWFxXtWw2AoSf6S89zbhxiu5ItwdmYRidIKvSV7Ezp9ZPun9CTiBRZ3kaR
mCaQgxlBOMXWypNV4l3YKvjAwXLtJd1/g7bOpnAZFN66o2z5xYltWmqHJo4AXrQLk9MSDIkO3ZpY
Dc5VGbMYkdkcTf6+gE8dzZcggqplsheOVzpnYqIyhCNXHkfMRSqGdLm8Mo9eJ9O5paYB1MldC8nm
wbtOYfwUuC66oZXDdiPFIQ+7Mf2DrTF4CERF/TSyi/WdGzVi6OcchSxNjbQFbRSjcGVDKXhj5GHY
Ab7Rrx1fSQimrqrJgDgKvx/WKPwQhyU3PflW+nbfE0pXK9Yv1xGeGdQtgTETPk3zFTwYP56PzLe6
24IVXivJW835SQVcdxIWdlEMhJB2dxURDoLymogh1AlSggWeMKNg8a2mP5awDii77vQKXZqNp7oH
rZkijSm/WeFJiA18qi7+KLwywDpSD436T4O4KdL8cwLLGwCXZeBvMV850Jw6KCuRNWRHHGLvJSiP
QTYSK3YUDa+UuKAWbbSAjwltosso4EGJF6ycD5HXsAtavxYFGcJw7SitkaGgfEC/erYkTtUc30tD
2cYe61i9amPzCRnU0yaJ1/x0iTntmDXsULSSwZnak5MByGpDcFjrgUhFIhUcHDIgpV12wLygWfyg
BIBl2gb0yk0uE1lylceSpQWIjwzsXcruaoJFmUVLa1ubnw4sck45rlNv78HJaCARZBmxVBmjneY/
VsxY0qA1+DR0fTcE5nFy26XDuDFF1nuhT9CADhxFYuxEquGiE2AvL7N8hTygsS/sYoZHDxdBWpD0
/TdsRJPQGngenbWwO+6gP88Z8cnOj2W6pFbRoA/J2k23jO4+aEknmj/ueljyJc1AGH+1uk/YRwNY
hs+AGd5WcZjwjGg2pKhL/FwK+mWa9qke/tndj2ikgLgBQFEHihN+wB6cgl5zFAX+NhrQB/ccNe27
HY1v0bQvFq3bbBNBO7n2Zc+s0TzFk05HZJxC9Tn0P4DpPGq20DE1RxSLJx+43As+hIwUjNIk7cDu
o2PlNkfL/VMz8UDiizLGK/lU26jDKcFD8ZozvVTRjDsHxd46bynDAHg6goDeerSbn4w9LkYAJMRi
gzIGweEbtCgLJt5ea5cqpos/BorIpec33TeBhIBOzsSBiABicm4J4rcECpqbemlW1o5JVB5UMN3G
6RXEViAzAVlLXEYGEATB/GxI3zAWzBnbxXh1msr4FDy3Vr+zmBYhIjSRW5xRpLSwys9P/VjfRNan
Fc8MzDUoTDEf4uAs/JVZ5o8O9Jw0c8JWzQwxNQEuQ0+4Xr71K7JUiDK0eTXVnad/mMq67P6V7Pbt
145lrE0ED8KvmdiiaYgEbDAC7NdmtSsZGolPn0OGe0AvwdEEAo9QsUjPnxNIO6ZoXqwzGymL1j71
KmZOKJmKWyMLnrtuQiYFv6izM2L66ywsZggLOE0gHHcnCPln3LNC1mtv0HnSash3kIIXo2nF3FSQ
ioPsQ2xxglsCmc7BADldcv0byxn0CXOnXU2MUChQyezAAkwKkB6ol8kFDI8uNtp2vEX0RTECCNQU
DwY2QAdR69Qg/ajF2qbhKKcPkMmpfhZ5lQWpTqcuozgTE5wHch80DQ4oaXDWQbXxiMYtTvYb7quj
ZqsL3yWvBdQF7B2+0Y1fnSJZihmUTfOQwBJ3AKFKDw5YwfTsp1AhnARAdUYIFfHHAq52tBEo1CeI
7zI/0Yli53iIVXap9t+tImSbJGjyjWhbbAcHsrqIid2Ia2UfsRjVJ5fe6/qDVmaPACdrC8dnVFzz
elgInCTCDbr42Xy3BFWCpHMoBeJrU8Nkw+/eBPVjDVA6mcNitsKTW73evxwDeGYzHVbLmJRacrWB
LHhoUs18Wzb+3SRFqfWnR6367GllfHEH8kLKhCDjuC+nhzZRz3WSUFTZzmARHcKU5Pi3Mp3QWVCo
GBuqodr6sOVZdxMtgPTpaJOw/wBcrLLsF6G0VDcOny+h3YAVqeU+E0u2x/19b2Jin9Xf+jJgNG7x
S9EmOBAsAbKAeGo3PesvK+XVQL4U6UjL8e+yTpGbzuYPifFYQA2gi4WytpS7FzPE1JdlF5gQgRhG
MKqaBCMJLxaOt6O/Vkmki93k0S91DNdHD2JWzrEga5xJPlQX049nqdv//JLYFovyJxqWKlmfgE0o
d+5hCzH5Aw5EeHyP3AXH5reWGGQTPRmdOB18FXqIY+mPYsaK6ZAgP/bSvTv8ayQYry8OPQScprME
1riXw4XP+UiZJrKOaE2xkiHEshWaXvVPa0AxgRUSO160+XeErJxlfhwL4RZkv2WjqI/S7AgIL4Aj
KgsdDb5wCrFdbpEFX4g0PbmF9mKbX6PTLG3aymRmM6LdLbPJvwzK0EHqZsvY7A4m6WgTdgUr/K0q
2rWAmFpdeiikRM+21Ln2eF+hgcdPhKh+b7WL2nAOAN9Xb6xX8Gx7AjkpPn1Eo0IULIdAr3pSNW7y
Htd4WiD4LaIHSqfZusGnEFiO8DwzlnhcQ+Ki8zvkvgnFwn/p2WwgfUM1ztsork5EhOyVp7jR9jG3
KesCkOIdG46E72bsa9DOTvlFdN/rMPqMWmc9PhdVyvqM1v51cppAkX20bAwrVHPj9UcDq4XyBDO+
d2BzZDQWCamOoUbuGvlAabREuhZ6JGYxidiJu+n19lVhAw/nRgi3gaUKQ20fJtaqlsy50fzbg0EM
CqvcDbijmu5puMBMwYLIT4qi1+GVICAXbK2nv4omSfs6NN/8GcHAeI7KXXzeIbu4yGs8Z985iX53
Q2bAEiWu835KtkjzWeDnbOJOYoXclRl8dGq2+R9L57EbOZJF0S8iQG+2Sm+llEmZDaGuUtF7F+TX
z3nCAA30zKJVqkwy4pl7z5VNYKvcP7LGTnE45bVzNSGX1m7IFGSdN7EYNLaj3pCI2ANeyvfOjGYJ
N8U8jic/5UrN8ZnwQnjtx+hGP7KEzxv0a9S/QmSu0UUr4nmj8qVZ6uf+D9tIjciaYayJVimfcA88
ZjE0K1yQVPMMKYEh+dFOnx+ZWW1Ds36mdDA7+ErjalQkqPc4ODkMmOH8H+CTLdcmAWgXEHLJQy5d
Jquoqv0nclBBEwzaxkM/hNfi1KnkdeZ+N9jJz2H21P8pxuDQV6+/ZO1ikSQ+sCFOxrnJlk2H0pyB
SH7p+OBVGm0WrDHoGn7F5/Zj/AZaiNXYcBlpufXoI3G3Mcewr+JdrYy1DKf48mATL2nB6Mo6SsE2
WO5aej0sS9yZ7VawY8Tb6S6VAnc+MwseDLZ+IQ1qqkOUmPo3mQOZ0cVx0o8ZjtzYI/G1q12/uM+i
bnBgFS3kg1E+4HNMuSXw85EkAiWTNoDNhIaq2aDiiT3xGgRrt2Kp9JnxitikIrOYkUfSsuaNWAgm
vMVUCl55qF08q+ZXhpSSnnnnGfk1BxjtVwgVMsr9z7TxN+Vck+oWsCrh7qRuYGsilQUNnEE3GVCQ
KlEqYM5i3oE5xQE6UwX8RXXSDwCQQ62BHuXnsLbD71I39jETkiZCr0M+ED8lYFTQ6XcWDMD/keDw
qjUkjdClNP95LQk9XL5skPp+l2T/Kcp2p7qWyPiNPN83S3kqIajYoP+Z6KfTm76oS4cB1IGlFpY6
GvKDSUtShDIoknHnYlpMMN2Tni43j90YxkwUEvQtCZaicsT/7aykXBk97c1P6r0CBahc/SPUGApb
0IEsu+TtjokOjbHFhZRc3av/EWuYzxbvLj+KyUAR4a2CSRyy5waUg8TFnqc/mjV1+1ign9zKvb9m
JYg0j90tlAsuMuR+8pGGzD5lbNybuHZgXfD2/boXJ+Za8SFnjOXWBCdrL3Yff/o5hoH6kinU3YeA
ric1NroTH5yhOPuhf+2i8gms9lqqId1g2JyAag7GEC4n0J0R8wTs4+VnJlit4/Z37eWkD83b0pSf
cPh6qJ4TVa9YB60w/jvM3UfTHNuheAEKVuAkNQZG8nXiriBwmFPNUeiLqmPE4Ni6CRY/q/wreEcD
Ibr5W8vvo0U7y43g8qWJ7SIzqpegxLDbG8M6zzk40qMzGb95GDFHge9rF5PxFB9ihqQ9ZTPVx8le
6qMx65B1Z+tc4leCvYnly4tijFPpXn4Dj+7QLGDj0QrHzMI5dB8z/AsUzQfPKhGVo4iy5qMAJePY
Qt77FMp6yqUTYx3GnACrur2Xv71Eps2qeGpmbPii0BHkAQuSKYzWEWMco1CA29YFFwcbh2gOH7h8
NtSSkCMxDPr4ZcrhD+RrthuMD+f5T1WWyJX8B1y8/JngTleB9+1HxjZLf+1GUuh1qMES6zOCsMUY
O8iIWtyGHqjOCN9NS2pH9Aw0bdvFF9R6IbhOLinJXgxp0ITRRwnDsDUMSatnsTb3MEaNjrLN2zs6
NDZXTz/Gtn6PANoxCDv5LuIBeUd4/bY+/bwIbXMuSINHUkNC4ULVqU0EIu/RQDqDD+kv9o5GeWuW
6HlGDlSJ5A7hjh+N+0p05AyZWjLBjFvIjxtD/TrXz0nsv3gzlAlMjnJuyLFYy+Kp8c0/8l/I5GCw
473GpcFaOObzrRLtnmPXJ/s0lRKfQjifHmxf38vv4xJeFCefWvsiamsPTxcH5EzM3Bjgwf0FUtWJ
8bei1Ik1/xUciXLyX5qmLOgnRdFKfdrZ+cFwozOe3m7U1hmmQTHwDdYlcb2tb1g2jOrpoXHZwGj8
iMRigz1vWo+a4QcRyHtteJd0+Zv7hBcW9reuD+s2Y4jsMnJjR1JQjUbhJTf/TMne6HXyrZJNoEgz
rcvVqJ2UQS5Qt9HKQ046H4uEkFSkCEZHtMsM7yVD2+ZF9rYdsuNShDWtS8RHFZ86PCLp9KOP3Z5B
NbLXOm5uwmAbyk9Tpn2LfXBpVI1G2zI50g3/uSmATGJQ8uofyfeRkBFIUmD82jeJy4in4CWvl5M7
Otusmvdp2Wwt1niz9ptIK9A1neFtkdZrCRj32ME7fEmmox14zlJKF9HPAjVc2YRZmRZkFd3OMIB7
6zESv3axtzz4+TE5q5VvbtEpvc303GXcPEVofMIRu3EoKyY6F+u5MLBkwPiuanTl3p2IrmNf93fl
MPgHfdlE87WpKKVRnOHWav6YHZh2t1Y/Mqzhekw5XN0csjKTLG5HoY+m5qVvIIROH7qv1ooVqpl8
iw/bdt5Ywtdw+YYF3S8fjjHmK73oyfJCKI3/hyNJ6XOwAiS+SjzuFgd0U9/4T6ZOrrOTn9gk/oJA
PGgqTRM9Uio+j7UwaaztgGnXBc+s4S9otXifQkQkWaC5a/MIXwslBZutidqU7IBDzxMot4FXuutc
hjmj8xUZWOsYNFf2G+frVqO7mfW+h0CNMTIuzVcVlj957B704mLN7j2Ma/ZCi7WHRnfAvBb1J0zD
q2Ha+vwqVfYY69m1sb9Ljbwq90lyf+aU+F/L5CAviEhfTJhqzI7lFkl4RuYhPFk5zYdzajhXbL38
lp2HYD85oUdl7EStJ4NIMZXXvQm762Gs012aM2XoZ1ZBzbyfUBnn7udi7VL3NW5/3G3ec1swjart
R+aakyp3ZT0fPM8/jZa1VcF0rtXwN+7uo0FS93zDCDOHBqdNJIshjS609mdGIvleqoGh9J7qfffH
f0le4+fob8DqiCP4nWTe5tRxOogPt3fsP5Jm15rBbfD+dhTYclKbQALRaMknUpb3zmYBh6SRILCw
IVTFOw00cyk6P9M5h669ndGvOvoWF95atdM2aJ9CYBLOcNY9/S59N0TZ2ke7EBymIjnUVwPCn751
zX9dDVXsYWzOMo8ap9dpScm9t7f9cCWtvE8fwXNZ7MTFPyymoZreR5kBrAmgVNV7O7g7lv2qwt0t
DFKKQMQMLDStM5NSLujK+WfWj6H7LIqBqLaeCkKaNNf6zPiy0OxxlUIpOHvmh1k3V0TYv3Ifzqr6
n4jSVMp7AqZQWEOexQwx5WvwrvZIeBRf6UB/7czCIWWyCzrs0SjmfcAUZjYIjkqMl1LbOy65gPJM
TW29ewmHJ9JU2BcOMUOFRbvqznlJs6MYrmECQH6IETEGiPp4XMp2eaUiBa191hPvOOh8DHh30B42
Zvg4BVyE1apySkJYsAWoBpqjY+6E4EbTLVK4choIh6TAbtW1m34yBGKo37CIs2YCTw4xsDVPU1ee
C8XTh3ZQrtjpJutttjdSPLfZRjfVOS3JvGDDF9IluP0LhJYNhkn5k+RJpwIH+e0z7OqYe5cdtLIv
laeP6EW3dRL+x+dcl8VxCl/B+m9jH+stHgGFza3rSQPhGC9ugj5QGi+/m8DFV8S6FPsa1A3zgsqi
1O9gY/P7kmlbqJTlNxIOnDY5qBckA0aSPmZYC0M13BY4A6IPWvrqjz6+1N7ys1R3+XwTKztleboz
fPoPhiR1e2lLAfTwidNI0fQKGLibayAvlAm8Jpwsbh6Amok/QWrq2DIEIxsEYEnb4kIshyJmJGUM
GVkBJG1AQ3l/4HLBLJt+eSx4W+Kg9346HVNuG5JNFrwUATUjit1rprh1FHytcKvi9KPvXtFHMEef
3GjVhPjTXPfDZXAhd79JeSLRahTNsgIr+k1Fpo3q+4Ql9X921h7ntl9b7rDDAFJJycUfLiYFCY4M
Aw7aCBigbb0qh6S0hA+AtnFCWDEjhg38aS+LXo7+lPkbtwWwjo2lHEiB/pX/u2gVq94nr7SRR7PG
a+haKHwQVPScF1Z3Hdk76+Zw1TGGCHPDQvVUDIRJHhaIPK99jwCI3gDKAPhnnDCoem5ue6/Vk3Az
bCqKHMxb0CbfjOXpW5O/YfC3+Kjv7XfbPDUmxud5O8PR4pONTiM6DQIb8R3bBD4t8bNgrH7HQ8Rv
qixCf/ObRCD24yEQ6fSEC5YviaKWu5mjsm1seT0qDjMt521SNy/7SMv3nvtMsgAQt9p/Ma7BUfjx
p/meYl+qfKpf6P49FZ+mI6iDamP8Tm9xb8hDWJRfAeHWMVehADuV8yYYPlidlJepy/aKtFFKzW0L
1DJHcGEg08WthGbKEu8PU2w5dSlWMcJvB+eu3OxYs3mXbUXFEHpkDpyQOrf4p7BhhtD9iBl5Uctn
wggKnUBn26dk2tvpU0bh7LpAwrOnMjPWQxg84JSiDL0Ju8bqkicVZS+hxaQWkY+f0GvPz07cbvyu
4vmEKMECu+YOEmN324C76pD2e09E6DF5BWNQtiefeiysMwxBCNGr/0BUgyPjW/I3w+TzbSOiBmWG
qMXPh1WIhL9jM20GGwNQ0RDj7FqmzQxMhLfPTnCgM6tdMDZqU7/OtOy0VLBaoQdb+Lp4Rl1vMxaX
mfDDB2/K/uiUyja2aiDVyumxWE7UPurcIiIRLkqHepihNIgHkzcaMMR+yr5sgpHCuHsbmS/FPDiC
p2QYzFCP5zbdAW8UQoRdPAsvHLGBRqGpwubbJScU1oRAAcEjnnnBRgLUzapk4eLvsND5IX49tLCV
ATZ8/EgK64Lp4BjSlUcpwjMyvPPmnYn1m2c0b+Zk30KaStg6j8rD4ZqQ/i3daDa+6cZHMxnw6KL6
tRzscxf/mMw0dKd5sLT60Hlw7EX62vQb1P3/dX3/HnAFzHnymChMB07GWWoSjxUhwM7uMDmJwRtu
quOxGRSe5O4+xc1eBRwMEMnpdIu03WoavgPnvRyKJxN/Iaml9TnsAUkQvUoG09kC3ERA+IOpkDry
dvKp8lHWzRF1/JqVWVvvwber3D2plPmiXqLYb8wbX0j5YLEAY93hQKNu2GSKpVDEVXpqHov6SSbG
ajgaZF1g5Jt4uirMazJWTyL7KSrCnwkZoNvbSPxEJaX1fGwED8xvQeQQ8ICWst3ZxHmyOgEP4mHY
zbZDgk6l7LOXDkW38M2Fo5iFNlGCh376DEG1Rm8yTyqYpQqLz3eIISJCPWdkVdRIoFLrwZ0hLQwQ
ZJl1anW1jvwOdXdHVMQYvphBba0sYzlZcXPCIf1mD4/VXB141y11N/wvv37z1MSF7mNDODr/Jfm1
oB4d2u5PTfScma7Notlk00Uwcjl43Il6VBsN1p5BjC0R9Lh1AEhDYWVty4Dvym2D/a/BmmG64diM
elgM5dHabvx0E7OsjbdmQjgap5e3Hhb1x+raR0Mj97Hhjgjs5RgrAOy2x3g1yXaiq2MJEjUfWpIc
HAb5LEPRH76FwLVq0nLDCCmUs7yilnqck+qkcl5kpz0io+7x0dJzrGzjveqd6zCqZ/ETOs5fuLGn
pZ5furz81dQiDVqo42utWC+zcyCv6L9cg1SR6KyizEVbDW3/FJTUKQO5hyPqYGAWbBDZpjALUMb8
TU27Ybl4i3QcuO7HzKitVgzFQX/YA7VPzdBvWUf1vI+keHciyJrdindhz5/t6bMBMaM7FTRocB+t
OuCAw74P9kbMqTQB2xDFpLgDK4Cci/lUtFcPaxuCJsY1wU+b4ODMilsxW3+GiN6HumcJiaVCDZIQ
GiDa0y79D4n0VYyTthU8i7oGaP7KRwvVYQFYcoR1Gz1cDnagTg4rWivr3xZS6n6HY7I+ZAsbRkv5
YFRXOcnb6l38UT4jF7xyCh30jLYsNKPjsu2s4HFq/vEjthj9YxYKXNpIkOewoNz2jwt9nWeSv+o9
+gZla0jJZDHPngr2o1q3w8sGYEfvvzpAzn1j0Sw460kntkj/U9ekPqlrW6c82xRjNs1n8hwKQ1tU
QFVSnHsYFJWXbcv28kvcwJCkOVQ6enyeJuvc0x9BcMJfAppnuFIQ3WbI9BR7qwZ3HFSlVNgsmnHO
EGrEKVod5BR5ZEDPFIlCtKspbB88JwJvGBwa+IV9oUgCm1dOEb7PprctVXxAnjO21plItXAymEGw
sKy+iZJajAcx21WIDRCAtGV9IHE4ozE33d2YJ5sx4rDYVulzymGgJh96vfmrVGoMYf9pj36qm7gr
SwauLqPt8UnsUiqlrepCcL855gv/daTfACKrYPSDdRK4w4AdME9iUq5lnsZXx7XeM3RG27YuguDW
jSkjL2QOxq/PhjY9wC3MAhq+uA2CztfbDwNfKYMJF/JoQnklWjTTCE8yyWczkrLPNr2/pePvusmn
amY77Wg36A4bl1DasBqOomf6Jb7yTBTIJBDCWwydOem17BaggW7IELNh0ecutvgkIcMBbbA8QVxo
YE+kyqDskVfFY17IWzMiwul+SVTXEBpH6pRbuH7BWdx5RR9ehWluhMs9Yhope7sCnBge99lF58a1
6k2EBDLLFWgGWLot6xUZoDso6ue6urpldEwMbDkFszR6M0c3Vg1iWnnFQogzfYx9L0WMgi/PYOXZ
mNjp+ZETK6Ss5QDkaRYjzOSguwnyS4DSwcFJ4hv1w0gJ5imT2JLqBRMXAlvxC6NwT0BOywfmMGGT
cjrvnVMZfQhmoEQSzhIrRNuZypQjiyC7eOW6IuQ3NcznEmFX1EBJJuSkH/+27zZb48L4KQN3XznN
ySoZjhvM5FrOHx2EAYvjyqv3NedxxCaspacbEICS8wg4MzrMeHs0yrSpCM8RlNmgILiey68t3nyW
T5l/Eu1AwXCINlTOnozZQeyojQR1Dd4uYYTVMxhdeI7LKXm22F9q84uWF8hpmQ5UtwzWDuk1XbRR
KJ26mYn8c8zGcyaEPpdoVGMdxd9I+q2BiTeuG68xV4MDrWmY8dtlTy6p5qNFCN1Gj5OHtL0M80X3
sSL3F2yxo/PbaPCA/04vZyLoO3vVte/JhEDP/cpwbzVav/3IGSCNPEcxxXVP5iNLwJ02/YuIwuLr
0LTHXsf7GBzsxHz0mbwpTA5OyynCD7Bde++CAshQqxfGUed5supopc3WOqsCTImwjKZ4pYqvLPL2
M2CPLt21TPLHAcomhiROYa9J9k1p3UuY97TPAWt8+G9r36uPRjZtOgqzB2ewN2quHh0LQbBJcTMR
BuQ91iHTli/2yYYqtr1/F1UfcD76FN2eL6rv1szCiR7gRGK4WQ+4X5Bu2dG6ZqaKaDxY8pNrMi/V
iNyU2rS31o5WPc22t5Wvou+peAA1DfXF+yrKR4S7i5FtLd6LRtu1ZAh7xRV6D/u1JqkJvqGWr/41
KAsaCusWC4qHyGli6myMwO9cTFisIhiQd8VXGq8L89VoKf1BGWSv/Iw2eS72I/FWvMHZ8lYtwWOe
kkbLtLH9KX0bGhoPVkJOA3lQKf1VNeY82Nhom90chBujjg4Ojl6bzGcdnYim7+jbWM28N5z6Em+f
QHQ4Oh22gGOKOJE4MMVB2LXXBbL9sk1jcvkWpos/PgWPmN95kr05If7vjyvrHwPfCAO2TDQNbKWc
8pG/b6//lMl3Q1aVw3SBwkdD0kw+q89GVf6rMTwkVKFA1BYDWzPwxZ2b3yb1D1nfwWP6O3UnvIjZ
gFeXtTVpGDVLruhr6W7V1DzOqCEWJjI+X1jKIp/LJB9lBWwfdLXsDOSLWXTvcGTXjJZQyohRdNYv
FcpCSFbiwzHRI5oo5zD7Tcvr5H4kHhItZKCG9tewxnMB3RwT6gg3TEY2MIDlRBbRZjQR4kyTLwIx
RZ/bquCIIpShqX5OkQNHzVM6iRGUW85M+31t/ehhQzYiBt+YNzNu5is3gm5+agnNZzQOr1raM06d
GTMbvEfgOnvuEFYX0nzrQbMe/LvwqSsm1+Ja0Jjc0AkNBRHY7o+AJkL2HxVbu4gVsjip4xpcKR0V
+jP3NcEOp1KiktP6CJvtWy3PZv1GrOiIkt168JCAhuqtirJVFxtPFgBucU/4IxeCu/ypgufeeiN3
XcS+PqEPDh77IWbFiCd36YlKDbcjhKthCf7T6/QvQRjHqNjwj6jlfHrkpp7QQl7lZYzUi1Qn6Xcz
8UnDchKWmtJJNYZ+Hio0sHAB0PUgAmG+tWvRGrKI5kxaScVXgqUCpdG7GDnpYwRe4KGditAyf4qx
yuJGLqJvld9mZgcFzHdUeQmyLN7+pOcY5TDn+zZJWG4sWKDcua6XrlONMg2Nq8n2luNceEQBfQHT
uQ0qhVZ/0kqP94AQKq7NxUFCDIcQNKf82WA3v12Hb6B0T0SSnfUhG9cjLW8yxmtvWOhJKRPVBDzD
cDZgJq4OMq6eDB7HRoe8fE2cha0F8XOxd011i6h/QvgsGbK32D+lGg8FlWtR+diu2r0Pm75FOVpU
zbaatBv/BTpuLwGqlfwHh8mDPWWq52Fe57yTLQNPDWa2xTGufFZXPfJudmLupWvfUubNLaIIeR0j
Mc98KXbRM6ml7YD/sthQUeG6AX4rLovhXzwj/46OLRc/w5rUdA8acodlwYaaBTtnQKhLPTl7pOYu
MyRyZM8PSTVcvbq7+k5wDRLAd6jqDEQ6A19PK+tP65G8MXrJ1r1EMRVWQ1PPBmU0/vNSZ43kaovJ
wYRw283ZTg/dTeLqHFPYUOchf4nM+JyY6TOKBHx4xXjOB0IDQb3yBWZERGDT8mk/iS0t9WiVl8++
/O2zexAdUUAUDuOhfRJ22xklYEKANsYFF1sIOn8WKXglgvHeDtQyZJqGbybsME5uJSfPZmpupdff
CztlpGa9FhMwoLxk7s8Mv+6eq0/bBhc4pPsyHv6UpO2FBu+nR0lBxprzME8DJDWsv2Z5nPzgk+pt
LqCmjMk9dfyT3S4FIHT/FHfdKU2MrWG5BwJGTIa8DAb6h1IlwBEB7+HjnLRqHbDY8QBTB11+XMZ/
FrPUTv8wgOPoxiGipPS+tDlDaFGQ/PPIirzNuYBirBlImBxCUMnNOoQTig6Ua+wjhlRCASg4wJej
RtvGonACT4OYtp7wslxzSogA17WvEH5CGW9JG9FwdoTlWw4ruo2PwxLiQ91TMroMbqACjDbeMJyD
Tshe30NLx/oa9C8Qe0bEBIrJrppVV9xwCpBU9hYBVy8Yi5K4mOo7eQlYDEhfLTdwxgHJEx8hs6mi
o89oyZ9A0yz2ysCXhXhllc0dGMdvrccH5n4F6iv2bj5vtwGaKA3WWR7B2bm5dYxW0Hodp5oAOpQQ
LbZqL49vleftGGX3hb3KCbL2uXDboX/jOmM4qYLDECVHrs3evEdudjJA9SECXJJs+/tNswMlpgiq
FcmK2k07LT2KvuA40nOjjlLpPWWE1jGKTIHJjQBsQUFQ+khV0DGgD+zL70fNj6nC/Wy8+MhwUGys
KwtfZyFh27/Ef3ldZliuKRGynARDm7wVbLAy1bOLPVp1/+TM3cZ10BlWx37axVr2QiOZ8uTAwEUD
sRk5xjLYnmjW7YuTbyGaQYFkLOPtarByXvQVxPmZMCLN3S+jN0rgmKR/yYMZoTfpoGCl1L704H7+
rLecdVphHiGBvCyoTPOUAUGYB1diiG1Uqd3Mp8Erqqz5tUNHOg3Wbc4N+8Gm3NVLNgr0vRNL3XlX
0zjE4QWTKTUAj+bi7hM4LbAs53iHnrZJ3uH9u0xl5VU3jgU1fMGquyUCd8PLXPFKVjQUqGJAC3on
6xTPG+cLBHefxfZDFEptT7R82v4uylHcu9AADL+/j8O5IJBn3fasT9OMG7Isi10hZiBz6QeQOxaK
UFA7Lkpgm9pK5/VNY25tSobJeVvmNHhoeaIB6BdVwmiTWF2EG3fXAjbsGdzUbCltahSFNDGDNDC5
n12lnVzaG50ErVy945xZxRpcsSqEU30tpm++vrbdMbqLalSsKAisfIdhtcBTokj7CkbcNl8sGEX5
WV3l9J8rODEXvXvmfU2a95lJXGGKxQfrQ10Qjvlmu7t+hzYBl88/i9mFCbf6iU/V0yO+VRis6hKr
t9rlBvZ/YD8TaBCBP1vid0DDo35sW5AV7rKe6k/JUpfZupvc45TAUcWBS5X+XC3lE0p+BnmE3XHd
sXTit+b3nCgZAm41pcCdBJTCTMKwwfCpl6/ZUv+hG9/ik2A+b6Iy53tEmVkdEz41fsE8uaBGtMHM
2VP54Nhv9MxABbgDniX6Hf4J2oYexCtFzkOr363pNrJCH5btVMPDYpQa33mMZB8V6mzUxIuBFhv3
DbN2/uUDpeGDCqjYeLqCqn+ldqVMGimBdI/OrADjSZ8SxP8a9yY3KG+vj7xYmiDT6DYT4C7PWtZ9
n77G/l7V8YYfRM77EeDKyuxIpNIsvJzzsUCrUZItOC/tma8EBazu81gtzhtyGES08wP4r44Hn5U+
A7C5PesxEtjhHx+mk0Zbw/7o0SN6dF7cX4YGTShyfx/FJviC6DHwNTGdCxji2eAlSspvOvBcP0+c
8UGPne2Do6NtInT6n+LedFvWiN1qQcxqRwSx5yxWmeTHrwszeY7Sgb6wCG8p/ouBmoy1cD6didc9
NFQbKZ/oWPeQ2rytfBaRwblHN91Nl0URuIhZFl96jt6IOi7rCbEXLC/Wg2MX2VCdVy4tTM7gcP6v
nk7M9FbybTNko64N7A8vVlisD/LSaUnH8Us0yuBcewVOnU8/prSq5h8dc2Vnb4dc244tBbUBbS56
kz15VGvbbCAiZmHjhDG3RmjMX6lidTdyNc1cRSnx7k56bM1dAN3XfozYl/LZFkG3o/XuGeW3034E
psQr4Go/8jzXjJm5Amlh+UtNAMV4pKYJneRGoWoKfG5B+9KP39ZI8SZzVFRavENh9c1B72tYvPDH
6fmGLINI2jY6U/5ESiLqNcAfjr7jxXPq55Qule+YBQpYoIDRTZP+VWg8G/6nQa+TUjPSBYMVTli2
X3r1T7Eq1T8CvOFoFDJ50T0oaZIKU8e3wUVfG1/MwjmY7pXZKCXMfum6net8kplzRNBKpXtxykta
OFxufCG5KPs4HGa73pvI0wCvrMv2x+at8SU7akD8Nal1M/2bgRg00tSX/WuLkCZfkv2ClJMhBJum
JoIvg+ubSiqo8XtgmgycL54MHokIZFNir/iLyp9W0P3oC4sAY9fSKjhsMWQE0yroEwyI+BK65IoC
YSuF7cCOhgOI/lNy9hoM6HV3wqp4yhjMKA/zPpo1W7y8fEOWPmyQY8v7gLwKpUFhHX1RUEf/kjFd
Bywa5a8ZO+HGpfyRX6aF9obMCtmW3N+Vsq+i1Ssq4mhd92Do+Jmye0hpJK8AzW3nWhviAyvSoxCV
blI+Hv6OE+MpM3POA5onYyLq3AHwz4f1pgNaNdJrZL+lyU3hXZkOg3rlnxD1JFyPTYpcsxzOnYaR
mAuoYDKL9Xxd5PMGBZYAEWpKBoRkUtkZobOtuyfFdMmmG6W9xwkx8w6rECR9jM6LoPZ+QvBZAcMZ
92muTqHPAnW52U79rVl/I8fbxEj4CxH16j+4HE1gO8aImXacILOylnS7azoiQ4oiz1inw3wfopOb
cMKQ6tRq4bNTLO8yQZFMw4aeatCN/8oaHtpiUipZ40WV8bNDAeBlREzVOALKgUWSe3ZBODhufy2S
4Bv74IxIwUxRQucaFi2HfgenkkKurc39PohyBCaw9NJF22X4rmoQm3ZKkFxb3Lu2uYQy5iq14svC
FJA3L1prfqXIkBqgzFZt7lMRTyjQWqisytsYvpqLey/YiJjdW4uYnx5FomBtgjtC9npTca9ZAjAK
lukgrLytTE08JsRDSrBjgk3qw+pZV2v9hfcc+eRN4+jNokNMxzg3/ctMNncB0SxzhQ64QQOH2NLf
ormF07klfRCwW095pjqPCAoH1vevYVGeNmZgZKLS6WvFDr+QlBEydQPDvQGZ65WYavjrPMi306An
s2JrnZsAwJPxkNklsX3xl/kxNnw/VcFMjBHC4P/tGVDKmTZ1Nx1NOA2fW6FmqgmMIWkBn1fpfXOq
pmq8DvrPom4JF4WZvLfJeDRgNGcYsBd0IubyYwGIS3f9DCiFy/X3PJTn1DZ/RVrUeDStGZMWaJpA
wOnTcXz9a/LnZkjOvKYbD0kgzYSkTaX/CJUUoyPhKAxgoMmTRip6UnolaIrhPqZLlTlriVSH4LL4
Vwpyk1FZqZ1LzPnYtCqQekdrvvLww87gauF6LyLiqCSvvrzaHzWnpyVTBBCNLfLD5dZpyM21v0Hz
sliQyumw25XcFMzUHkb2Q+iu6tG9O8m9SQKaE0wFg3fgwGrZmlCeJw2ZvtzZReXuBxKfrQAHFib6
BSY/G4yCm18hDOBYNicqUB8a80Nnhp+1JmIO3rB8g2efuPUkpIGbl33ODyorXDbDCcvRSm+9jwFM
FdMIg90be2+La4PoK4SYR18vUdrR9IBvj+riT09eBvk5ukVqbjbtFWvqhPvHcnJyrbVNj3KFgO5T
TWRKEtza2ZZkks+2vSzdvs7epF2RroSVmIsWlXse9Jja+JyOy4ARVdMPKmjgD6QHT5q46su1yo/a
IoOJuy+yx3UIyG9Oh11QfePG3uVssWy/WznQFajhfWPeLnMF2J8b2Wf2yFkP8JUD0chQo1SH2nuS
EGn2zPWQ7bVob4mMBfAs4h5WVrzE7kWbMtFASRsfIO2KjB3CYh3llMF5NQz3wryRNCc3TS5VAo2n
ixCak7waqajCfN/zHseoAzAdIv2/cgVId8pDP8Mn7nRSNsMnb7ZWJ0PfOsa2cdyPJnquIGDlMmSo
d3rJYpHTqQ0/HKzyLoMCn4FUynU1s+DPAnZ7jLVV9+XUcLhpBzNyX3QuxIg9jYmeokiPNZ/UbwuY
XBXEtCF6Xmg8HP5nMJ+1FvAdy7/4Ma3RnNUkZTGncuL+rLNvj4dvhdtxJCiIFQoJsd1Oc6pTiWi/
CIii2THAUai0owQIcnJCVRLld7NHtYSUT8O4YZrDv55ZR8lv7Xv9g9mqbe53TxQbMgWvyTrmFIQB
c+Rcesmws7CFALd1UHSoVdewbcd4wGLJJBwAPC/WkIp7uicdOvKtI2uPlYYNnlkVnYnLe07OOZUX
4Nc5u1I8m4qtF/tgq/jGyyCSgYcJMyAUwA4vduZx6zsc9pbo9G8FObu+bx1YJyDiBK9wY6JXBuGF
5lYr8jX/CqHUM4jXWZyoPGdAuZzGyHyq0KQxzZ6qYNcWnHTDTbbynjk/Z8bWrR2YfyEr6mILTWxn
IYhgKCv0QwowotjqRL2kqNJCg2gr56caYi4DZNh6V34mldp4RYiQ9aHjrpeZ/3TRCZerGExLm4y3
LkDS1+7AlXDx2u+h0FnMPlmVzU/FxKZAKKezm4xIiJA/t/DGd7toeNr6q+PMG22sD1OyNtvPYPFA
M/FW54mN5nxeDlKPkEJjz/sQgi3NtNxIMYAitgR6RdGW/aC6p0MsvJCdhPsMGveB0zruHIllcimk
+Zc8EK1B2DXb6PYv36Oo/LocPhDGh9yeN3XqU41/p8W4palkjjGhL5OqO0ejnssqrLR4Spm5kZDe
IvmAt4vLOZ89mPx8sRd5B+W3p83hPEhAXoR8CGRE5DAYkZfEm5GOoJoNqYJtNjvjzIdFQ2Nxz1nO
K3EyuxcO3uh/JJ3XcttIFoafCFXI4VZiTmKSZOkGRVkScg6NxtPP156qrQ3jtS2SYPc5f6xP6Jxp
AlX2oJFZoSjI2GvXSqiivkKZEiz+8CawcgDgVZ96/SjYpxjdSHbhb0urnRoKufU9KZ9tfLrqt4bc
LaAxyD3LZNiG/LAxHKs5pLce9b36DQpMcUnVeNKRxTfEKKqFhXtGTXsjX3gQH9gFk/nNv7RAQLka
djg1n+KUbx8NQ3lOY9uTOiDUoWNhByHpM/T4GZCwAGDM+qP02auIwvCDfKXMlAyoicYDzlLqe+Lf
EGFMvz1Jv9ZMhBE7Be0jwVPVvkLTj9hq87KkpiBdlH284EMim5poE7jv5BI3kHLmWs25c0QsDl+W
XFxM7NGVGa4MRNITUlW1C6nbpUt2U6zhQWLGKE4UPKKNhut+Y7lWUFpgvAoPx4HOx1Tv5jzbs2wa
DElq2fz3P4EtW9xJDdrubmspZS2TFgKrV6HhgwZOioOvBg+irKgU6601H5SFrasX8qCuM000C6ZY
xybwpVNWKHRMgxvdyG8+jVDZrl5eh6zeoOz89Ex/H/nBWywQms6zj8S1RhE67tVXn+AlzJbGsqyp
9+iThefizbIqLpjJZuJwj7lPnEcAL2ya4yuhbK9dDugJewGoUCjziRvm8zMLzL6U8H/Fc4BxuOb8
YWulilmYuDcF+IVFqlSwNEtjwWh9IqpHRZKlU7G1ahvXWdUu3Ti9hAzky8AEBJfgWWNOHH9ctAz0
000GiCdl+6H/1QbvrmZAHWuzNfavSZbejdkiVRRgVPZkpmX8gSx8j0FxaJrJRNbr16pOfovmpYYD
tAL+2YzdILXa1aGIK05exzhZjfdahBl5xeFTTbl3JXmP8rMpuh90sEs8a/eqIYMoWZmcRKktrlFb
HpStKGveElCPqHuNAgMgKj14SAAQh6wShVd5X6aHSgDut+HdUVto5A1blSLDcDYgFMgpsIpLEjSb
S3TSWotKXBiUql1woD8xt9MUmkdnBNwI2nnmSzRUPGwsdAhENeHvcOkHxTqpKSTh2vXd7TQOTGXR
2QfiV2DUTB2x5WVndZB5FFq4OZL6iqa6tTIiDMG7g6EEQRtqoeNQESFQ/ujsHNV7hNqdRzwgOJSj
HkHnQGe0vnPYiUakLLaEH2Z9cSwOTnS86DYmHPDTRaj4K+InxiDazOn/FnB1Jo4FkGqfrsmdA0PS
lcBE/qKZRFu0ZKwOXZ1g8+EIF+HD6Ay29uypkHz+hAr/BIM9CnpVouTzcvgMW3oX5JtWvhmcLcxU
NK0/Sb56M9cFTohL0RE4RPsw0qvKixBWmRfedTTenrE1OFcahmeVYRUCPBIGlA0xWUniqBgSgpgM
KGCaFZK12Z2srUIThGkiSzUXnPV8WzeCxXTmQvSJRWZPZU0hqh3rwDFkBQ47Oo+m8aaubUVm8atV
ZHKZXlQdUQ20YgEkGKZ5At3Xm2NnnoI82pPUs2A9wA3wrJbmabonNGImcATmm8Lz89DAnvnL/EEA
a8JIobOdhdr0xKH3M0yL1DUWs3P0QGxaTivHXNIHwhgkUemVFupB4qkTKoc1EPAW91wNIDrzjeaw
4vjX+LH+FRlXD8++jqBWuAEG+y0siFTxwA3UA0zVRMHc2UmBKoZ+l15bAP8G+IdHqjTFJzemwcmZ
MOQ1ydUu+PDEe+6h6Zz5/FocVMjGsQV2yYOrK/EQYCHBoNMtugl2cIH0qtY3k3WPyx87zIldWa7B
k1qDO2nnJoIAj5c+DhdDnaAM2SpccHJ2Sir+kpfhrcaDlVhUQ5uvdfLeY6voodQ5y2rzNg+c/Dy7
U/4P4vdltMWp2/a8HwMn1Y8u0pUe83Q5I7F25SPiiE98gFG1EMIpy9TnC9R8+vaR856JKdE/Sc/g
W0Gp5hyUm57QfrxxCBLhpo4eVcD8MZgEATVHlSj20TKJhiPbKDxMb98MvGgDHJ7aoXJjZ04U9inE
i+WNzTUiMbL3EYgz7ighW8hh07C0BMG9ybjgq1+w9LZxN409/YNCPZ7cdnrzbIzz1ROXu5pg1LWl
IVrLDIuGIrR8AlUIJjInXDlzfIhi7qA/NbQkGVkkIiUTpOmeHFOIOgBqvlKOZr1Dsfx1Er1fddHe
7zCXhLyWOjDBer2DY2Toj8tt0m+GTtvmc2k+NRCIRvfKPTuWYqtklQGj/hgz1nLnatWLEb5Avj1X
V83EYRU/ZHnymCTC1jsTiX0srfvghssWoXp1xkvI8druJtrLKphbjnli7X3lmfaQbYSuA2htboFi
ejbwMSvoiyAWqDsDhNXNoh42Oe1MVrZqkMRL4S5NAjEaBgvINY1RM2dqzkeX+kbtkkqP58ljoh4t
GA820SDh28nmYh+N3DkU5A0gh6TI7whrgjjq2cMHakbrEjUOH9LIT83k44B+U82AHgXkdkTYWzRU
Ydqnca7PXEbbiDHXwq9j1PJFGHWiwGdU8Z5N9HB6bJziHMlkVw8SLLn9HrhP5XRpJ+fSRMPeQXRA
kRKpgASYpUineqoHKnM9Fm27yBpyV1r9PrLa4nMK0ug3sygTqJw1rQqEOfwQ//4itbufTjsfcDSz
sIJk1oymkh4Sh1phiddgaF8yPSHI0dlkYfweiOQWSu1Qu7hssc7XFl2UZF1gS0OscS5oIwqr+CUP
BF1TzW1sRoo0mpXs2f81kZBh6C+m/Nt3xm8rrR/CLXeOXn6USbMZ3GkneNfsOXnru+otD3QMaqaq
S1LvIo53L3ORZ2vHyNe+tZo8IkhgFyu1IkdzjhIM8SmTV0W/ixo2QoCuORQsl6pUw1o3LReJ/aUL
nkUoYHR5aqlQn+mvNN0XkuL38aeVmeShzXQmE1+Bh25Gz87vIoyITTgsNELs9f5ujTOeoc5ZF+zE
TOhWeFQ3YflRWbli5Rx2Ph3ZlY0iSDu042WqxnXasqaTDGUxSxclJVdnZJDq4VXjezf0p8rdaVQC
A4SivL/iCgTtMBFPWuiStHlYpj12bt/Xd245rRpP+ztXRraIrWSpTTrHbMVaTuzkqmh3MxovaOWc
QAucQFy+IGxmzAPKEzNZxQvvptobo/xF6sjy2/jG6gkbWnMZFRFlsoyvaVYRthktjGCZR84LWZ5/
zI6opsDmsiNqBS82tHNgrjs3Q2ND94Lm7fhYpDnCzGJdtHo6IQXER5U95sSYCLP6Ei1FHSXLkl98
2qGBSdZP6YliV3U+dPvff5SokjJqz1A1M8OdpUh2xiCvxDQfZ+E8ah01YOtBLRAH4hnenXwTwIa9
n8wUhlbrbrqBmDkpMR4csPoDuzzW7jt/ohb/ZgTVtll3SRELjY7zmnLWlI5HuoGSzR91nO9tjzJ/
ytbSRno8fZAwJuS3n1kLPcar2rh3I3UPLPY/QYw9fXL+Cbwms1xGsBasnaOR4DUpWTmsemHL14n8
+CRil0MUWZbjypT2ba6sPyEFHFS1vBQ0Fj1PZAJ9h81feekSqiSdr5DOytKETKC8c4+HNOI6emqe
MH1xlT91sKT7FqV74GaLxg+vKDYY6ehxV5Ih4DKQVPgAs9waaMKYPVjl7LhY6BmB1TZ4ofQJwrBP
0toaVv3ZszQWtot5XTUOu2iF7YEsU3M5E2pmkc86uhlHb11/RKxIHcYRQ4NTTO/0OoNaY60GhclJ
mSCeWvOcLaJNMBKSNMh+SwagCJv6bAZ1ZOQmJFMlnOXs8GmRsAcANbaoUot2GaGGK9iVjJJornbT
5bwKw39E5bhUiWDuhPAfcAQ7Hd8OdyBKe/q2gHlyN1xLRbk88NapoVn1AMPsKiCCYQn1/OdokPk9
Yjk3EK8XvwyKXcFnby807a3D4UPgO9ocJECOcg0ufc6FkH/caxSxITlgOqH7xqbw6XmSa8ESWMm3
KLWJMAd0SrjVPD07o8KAMDwknFn2hKGFbwBRLBiu0eMkzSLg2SBElsaVUyPileFiVAGx5k6rtRS/
DSw6zz9Wzmff+Q3bC55D8i/aTqw8MAGa1/MZ2GcgoNT79Pkzp/m5macdhP2z5bMaYxNMWewTpoZG
u0w96Uvql3rnbHcjyswe/z0HoLHWcU5xXEPg5IortlEyZWa4DzEaFIRv6vHDILNOAu1TI6wK6FGl
cmVziaXlSabxnp/pNLbEUZljsems4s3lhWT0YNrOtWz0Hw+lo4jQjmTzl+60pDlHNxOJIil+myyj
RI5OCg1psRExgAc0jm1THqCILlZHtxBDjssGObeGViUmyYzcJkQC02MMlwFRM1psrJVvufX7qy/Q
6mfqs0WFX7V43xZWHp8xMF6pNsZiQO8kH1hao3sQbN+IzKz+K+Cv56FCkgNbb2CVyd4jUkFau77O
tly3pIUwMipKq2fzIhxzMY5/fTTxjJ9ZhJtlnbLbalTDSoOmOt5JBdwobtGdlFb3Fhgx2oQAg9Cw
rjpnq9Li0oTD5KAm59ZrV0iKv2zPoNcXKAC7mUPfA9RggjgxZ7ozSrDT/ESSHSPGJkOLhma/qsiJ
gj34B1uyRfG13tg2Ka/JOsMfIui3iaECuglELYUPZ8uZsTPZ4c4xGipD1Mqrr3L9YU4p4U8m9sQr
qY8IE8AU+ABzWGExY+j32YoIcM/7TdbP73H5WsgdLz20SV6njreonIPK545NtqKlqfevo/nWUqzS
t+Kp/dNbASNb9Gxn4uJ4F6PEzVyTeOXmWCk7XhTQ1MxUjPR4F4cFVb3xwWsIZ3PMdD279XuSX82w
XQqX6IlMwCC4Syo/eOgzT1tFFTGBsXWT4ase+liZK8V16TVfJBj7yvWfZeyClX8CSDZB9dkNHcEF
LgCicMRXqbkHZ5jZcr0ajz+1JSUgzAzOASiCcowxCLavLFfzDPim9eoPD7ZpN3/bM/ZmpKLrbrSX
lYqD5tEmxLoKaC4hRy4Iw5P6z6kH8GWR8IPyNwvLu8cPZtHlGxT9JUhBP7Q24HpPp42RBqyUDMvF
l23yhan5bNGVdN1iiPLD2Pu7mrQPi1Feq/5mpblMlGBxnrSd2SW/82AR9OCuM2EvrZmvttkv2/2E
BJ4I5hdhEdtTJG8GJ5ILAxPE6c0x3YHTy5Ebw0ljbHfe1wi5Ojgz0jl0O1m94EN2MonqFxwqCBkP
KhKRpDypMsvUJtgxBQO3CxbnUnx6ZfURJq+xZMHEgEuASRx+K6KVO44E2uxq5z4IgPMZahDNhJ9G
Y3Yy+MwoK8ApBiLyUhMHrTC3hgs4G7Q17MyXx8mmYPZMA66kC7AELatHc2Hg8uIRjf9weBB8yuBh
womyYIrIOTbEU1Ok+KeYlYyyTTDl4vvFXBg2Oa1UtWramfKOY/l3DtEbEgqS1wQVhz+tD7ZKYk+c
pTuwshKkFj/MXq0gNtMUYiGDZweM6iwtsER5Q2PYLjmURPWEHprQZDJTqr2PoWmcSMPHZFGhrA2c
eWGj5q6maEknr+fAXWO9qpzuq8SBqnM4A4SyFdmFWCo162AJUirzbecQOvk11w9WWq1Cy9R5r3ky
39H/mJwZM/OrlU6XiP9ujIJ50oAkPrUNdobuie19MjssgnjJmbULBgWbj1IDJMOdqu9kLba5+oG1
dZITNMaDyE3pK9jj39mPBVWZ1i0LZztpLji2e8B2/S/41aZGAkTF52aU3BAjb1gM73KLmu8hlEAN
BBhiqPnbQTVoZkoeIQZkUl3GKlsHDUhiHDIk2Aju9ZvPTgg/gs6mH9G3WOGKbJr/idx+vkzaqVKZ
aZpANdLV8lRp7nnu5Mes2Wc84RAhTQ/bhdal5IJMkJyyT071yqdQ1nO0e+2XN1CSVC9voRNui/mq
otKwgTCqkkPkYIsp8/EUcRbqI3wCtTMpC2pi3gPUPH1OG4aF8yKKX/MpvnU27qx4YZnsqKkTAuuR
nkXuHguYQe71GupvwShR8j5OSJ+K7JUMy3k8ynQz69VC9VsAiyV5tfm3AnNAFO+8yc8j3DWgC55W
mKIM7J2vGdIvQGkNdQA1NEDgGkzJDH3FV5TeR+9LJQ/ZCC5KzNL4MTau2rtnY59PWFrRmXf9SYW1
SrbPwnTe+zpcikKiOyEuBhupcHZmNK97bv0GmBZCRG1phgnHak4rpVEdTeePuvZGkFgpiq2PS4tV
lzXW9x5hSvw3kLNtGe9D5W/rAQfsNP3MYXSxIqApN7eeI2jpkbcaB8zadI0vClKo2F06JgihnTnP
URV/1S4xl7xLav8IhveJ8LHcHMiM+ftQ20mPJWXGM+0ZO+VomiXuxensaWenzpZRGS1cST8VN+qY
PRxQfsLHn7z8XkiCnZgx06zmeSoOgZ+9x9z1WIkQkuuLJAQDI/qkGtsDiwGieJo7oWIAoTQwliY0
sAJFpwGGsDvZf2djrQRlJvMwOYiY3RgIJJA4kCUj5cKxRh6naG/q4gvKXdHnBOtVyTv/w7AI2Gd8
A2Owgp+svcHlIOljrGqLpdNkuyBzL+o6FnwdbU5ne9DJf3ijFBd8Ct7VY5pQ/schw1wCD8EtOw2n
QEDaTKGSqTsO4z2uaIdNUdlXZCeWbojmeCwPtvT2/hi89ZPKeSHKXd1kUe79E8DwBC8j7gSdjMwK
aYNL4Km+Jb/oH6fRNguPnCdnurrRuh2iu1+1GzzJzx1SJRq/Sn5L8OOP1HsS4GQeUdH29prhoDa/
hteK5sy4iRfMQcVzjSIyFhZT+E/sKEFhSORsv/UqNGQR02RXf0w2sQotS2FPAhcI4hMj2atdYC5C
tRnrI0r+g9FVV79m8zAGUFoOnOzZGfT15B18+M86qfiyaA2NeKRRhdRZIdhxhQ2wHq2qidw/1FtP
/TAeQ4+7LGmY7R+p3j8n8gtCvI0NLMnBWj1l5hgCpGm3SW8IcrNVb/CwUEIBc3bomCGmkNHciNKt
yjyINLRQcOjuFNJYkfSwje9zmC4ki6jDXl8lRGTiU+EKG7KKyGCBbKqnWl3caII+dtJbZgSIBRwz
kAXIsP85cjoCy8OtA/SWWb8qkVvY7Q6M15XiZAhqdeSNEpqWAdKMjSOo8VL94PrkHDRruLtV8aES
RwqV5MVeqkOk9zBk/JiQ/l5Vk8SM4hgwHssSrXHZNR2Ss6XUjgWrUygYNWA7asf4LCJvJ8vxrGsP
mD/iSFOxZs3kZ0b7OiAxBHMPYTI7w9mUGNV0d1tSfQtI4Otru4lqNO/TWUbZxtLTw2AhfhmnlxD5
gc81MRewvWFinkITSnXs1gUh46DW4bdeTtC5xXy28ubeTG+xdS3CEBc5aWfY4oiiOPids4eOj3Ly
4NpbA74etwVpAcVadKsSn3PYTmzr1yK9aeZ+oGYTAg+tMtKJMPM5Kn712FxFPuVLk7sUXUe6gD++
eiCWPXl3dmRx+3HgZhPb9hASfAWZwmxuufZ7ElxNUlRy/NaVjmOEx2tqMwpRax5hj/Q4KS4VKqc4
ln/t0cWNOowq11i9GbYVfbcGWfmRuyKxciWpqJjQMldW/yeag1VSlxhsi0XJsqc+jwxLTtlBbfWM
ADExjlmCCmZZpsCAJT8AvvuXjmUuna5M4aagNNVU2LMDl6nrSkw2HTJ2icF6xGSlWFR+x/BFRm2q
ihImqp69z+HEz4aKboThhLOXK4Uj0UuJNwYqmVGrxT58Wm1SAan559FsllqTHlIv2Cq1RhYRpJJs
KuEfw1l7SQAzkd8q/yABUvUoToV+6kxWXleGdBbam3qq/jZ1d+9I3zCGQ+wELymLWNmXN81y/hiB
Ea007gnpjjnpWBCs01gwc8/9NvKqz0jKP2M2XYLSZo3OWTC0/qsJsnXWoM3sKdrwpaQpKcGoNXUY
g4a0LlfhWIB+eaz3UUMohNOy/erMnq5HKo8aRmr+ak+DuJWz8W78DszqZGVV4ap1ixendrkUtfrA
2n5HO68pi1OG35FFIyLFsjM+mcl/wtg7W0lNbQPYdNB9aTi60jY9hFHwiXA82c4m08qU6gdZO5Q8
+scmlcswxNrox3hzuta89QSqrO1pH/Twl6HLAZwGWEumtgwPuG7ZOJOWRGz8rKISZ43XXotXzaYC
eGzyU9cYpGDpoBkc9rRyAWd5wKKmf4gtEFgIzpR+ItzIi26i7tcHA+MC1ef0M4y8v+nggQ85J/R0
J0hW0W657lub6Tuz+qUpeTDbOd1VPYEmnNedTYU9f9k0ETdP0Vpi/Xid9qklNQNYkm8y3UCI8xz2
ATHCFH6RKDSwXprGW+nXhwFlPFfZkqDLpRfUdw8u1Z7IbEG7PRrFLpfJyuVP8PXm1Pkht+zEOGHK
e08vrgoV6OFLcN9S9TcShtfuqnxGeJDE+8objUU5U07USz9eVAQiOmSXyD/qnZmQnRvOtCUe5Nx0
+l4rg4t6dXTNr0frkXGaUzqJmYIdSPW3ZrFYhkawSmtKLb2Bx+GIq9/RvJDjFZPzbHwBEc00zaZV
vcq05tzLzDgO6B9M5lUNx4FuJ5fcBmshCiAcITekw0xXOvtkbpcju30E76QGcGpV24DxlB2YRL21
IFOARV/CsejPFh7IKvW+JhFtw7hiNggPLbGT1NOaizEqPoFqFpL/o52031rWU0ysEWzSewv82Sdd
lHejCi6xXdCqFxCdYg3rfooWXVTAuaJuMhGIdyUhx1EV/ZV1SnAoomU99/ckdz5mRtq8V67JpP8g
io3Mr8xcOW4F22ohr62rbxnPytE/3ooWK2/Dau2QBB+MctNo8tLWRXGVkjs1Zf0iNOLq1kkOZcsV
8NpY1zygd4n4o9jxPojn4buHbzmznvOY09cf+1s1eC9EVFaL0O/JheHM66wfUc9bL0Zs3rT+uDSU
rEfkdDExWMzSRfdsrH3eq9DLV5VdXGaXVBaZpIiBgC3CGd2HyntpS3cl2njZF3pGkHHIr2DwGnJk
o0aOKk36hyGuBaUxsA+WJLg92QBsFhg1Nm3V/DpjR6Bhpi268FPYCgyziYBohkVZp1sndS6jztjp
NMySNdNxTdxu8UEQK47/eJmPxYHWye9kxgVnNCbIcPWRzGc/Zc2cUToGkGH2MyzT++jnn1k4LaNM
2zRg2XGvXC86setYhsqPWrYr6q82jkhqnK0Kx933GbyfJtLs2eKHFrw2v+N7L3aN5ZcqkexCsuCI
0ZsNLf+pfeJ/fN4s30OCxQfgQegnXfXHHTv8I4icF9NQ3zFdLWyu28aWiA7dTeyqsiv5EFibKlrR
QJrTyl1ZNqyARa6TQ9AwuiYfJ7XeU7bhj+5u1rX9SAPCVPz0CJyfap0t3mqxv0ra3LyGsro6XbYO
eAROIFUfzWrUDN4iqSpO0DcLEdp8C4lhQ93rpgCXdNz4ZQ/9G2/LCvwYheN4q/7YKQkpAXmBmb/S
7WttQRPW0vlp0vTeFtZK5SEnwl6ZomaG9t+zMNulNQ4gOgNvlYERF8CZiQM5+Inr7jK2hc6yUNwD
A8l4PffXoC+WhiD0T6d1CUbjgDAXUfbYkKHGPjt0zmaMHRTVTP1hdXdZg58CvSPn+dV1h4uJQUO+
WD49rUYODolauxfFS2hnSM8wF6q0XIniIcPNxgFGIwoN14RTIrCLSWNICOvhxEqZIWOD1LOQnkAs
hcaRwPIFMKQe9vA/z3g0PS7raeKI4vY5mWA4Jz+6mkw2pwADCReu50u6UoPkqfXhZuq5OoU14eGF
XARdsW/zhVlRG1TCh4/o2QnCMbRjx4Fe0co8T4zpCxuJQY1If4q2eLFwAsUIsEiYEtLceNTN1BBv
qSmR0EIzgfMIeIAGI1qKFq7pPtUvobmsWHtsdvn+2MGTTm8OA4xntbSuHJwgWpOtbDvr+icAcYuR
hyYOoWLevHeQVCe/DlW0BE2Qk6EwVIMMtAJGQem01XXka9iKOCQPjOTbzj8QtIVWAEjOnQmaQw01
2i/9cDYcZ9FkC8t5aUNwG8aqGZkO3xgJu8PH6FePWLr7kt2tCugBine68a5OalLyl7YB9l6R9Ds+
0adKEuphymJ82tyEwVFovx6wRck8Ow/1FZ3cs+48kuizZqzqrOBJ3VHsPaNpPM2GsWBXr8FLdS5k
C0PfEG7QYy0r8Rs2OxX7nCufnCNQ5eBaEG9TUqG9vhrd1i1u0iQq90Mz9qMgvek5RCjaLvp5kcIk
IVDzvtrxNWaC9kHIKS+KNIQbOu43683NEd44d5LXiFnkxkucANflL9KTPL5b7W9qqIcBGXIlnsu1
icqWRN/FSPlpXW4LvAMkOS26blqCuRP7+sTWq1wunQkJalxo4aElFBNcdK0LyARtwf+ts7ptyGMQ
p6eBCKEOmUOZL9vuNeU5oR74GZed3b7LLz0gPq25DfV72FJszoA+lJzN8VV940nREMne5KVeB7oL
KWMb/UvBe5Q1JEFubIA6JCq+bh1mnEBBvTTR/Uks4cD2Nd9mZ6nFDvaQlNAmgjh4WgKD0MidVlKg
YbzDxLhcGvEYLdUdnfpbFx9QXx5EuR3EN7uk2gYI0MOrlEArriuSnNIv1rplW57ApVRSGPu/jaob
MRnvwKeS2OjNei8QVPrZjzXQRNXSZTmscf1EZbUsUfGAbgSS1Obus3Z3YQoYAlCYamqg0PNXxLJR
d1QrnboV1Dph9fndDh5N9NfF3BAAH2d0pKAFV/GREFi1OGY4+2uVmdAfVZ9Mgag44QEYhI7/+aK7
LpY5XoILJcjYhR4fGUlBUip9DHmOzlgclTaTs3J8k/y8KhS+rve6xqDGSQ6c5Zvm4pjrYMYHoizr
j4aCgM/M2ZO85BPEybEseK7FBrll7oIaIgDcWvCcHsLEhhzd6dsu/rg0CDN1pFCKwKScCEVgrhqt
240+o3DDfBBoBzdfZOJRMLPlxCRCcBKcUIYf814gqnHnnf1T1CserXR8Vi8THsPfOpgeOVfzVzuE
krFY/4Z1id0pjN7veFFbPJoDm3v31nsUjOU7+tYaNg1kfDw383wg4qsjO5CjbPyE6Xl2bQsV1LWA
crA3DeZhRivxUpagcLzxzm2iGZoRxze7ZwAVuFtwfL56qbH7UNE9g+A2ri8KxNdMGJZuCYpLfLpb
+s/G9GJwO0iCSQ5l/8Ba+lRjibOfTPevrbu7huf0JeRr/+SRsjxHCcZglOn6t6uQBD4zYf0q4hBl
Ndr9ZgMHJgmTT+pb4XwG5B8XYNRIPai3uKcG5nSUuoAKis4qVW6OtZT9c1nvZwyrWr6JgdlcbMQW
An5winHeddqdKH+HSrgUzpNgyrU5oMoaEv6t/zMxrptPmdITpa9cWh0G47Zp6We3jZdZbRzeqyAY
rmmD18mLLnqPFE6ivnN1JLI2oh5ufacotqbV75HLxXZ8lNm0ydOCEHfnj5o9tTYB9KT6RvTXnA/b
4TWGPJFe/cuL1415pWTDdrzX8PyKV5sfoyRZUzJIxWjV1K1Q+SRqiUeu0cbgP5RuJrIaeF/mRET2
IG8tYqIUyNsbV0oMr77T9FlAsZ9MtM3muFaHCGdQSmItmTX6dHHMx8RLt4D/DaE9zRZkeL+vtWTj
Ofk7x2qmMlmwiPC7uI+grxjon/IvyRNf4CkbMabtvZSLwCZcVYCYMb5DjJNUMm1G8TMSXJC9xlp4
bBEk1HnzGljVP8dETDhssnTln5Z0odA7lPkFmp67x07kOs/HF1XjkL1Jgfdo/IhXGgtzH0WElLhk
zwB+gnF1x7oe1uEUPiusxzIfCtoGZFB6ulo5Z1RWEkIZIQjP/umah3IHdRY6lgYDg/+NBumf8RBV
nBIwFnB38NJashAktnXyAtCJ8JevndJdq5KeBKyk84GAeNhhITK1nHZXl3EjG6zPMbA2PTdKWb1D
njyZJHlPS6IJ7EL1TJgsy4nYZp5D8CzZO/bf0DzJc/ru10/8q6d7pOC4pPXOs9CuWriDCo6uEzHi
IzdNrRgOVH0oqvoLXlJWoJpcodjaCrDpDkl/N6VKHy9qikSbeaUPRxPHVe/tKuJjQo/nAuVsNn2A
tfJRBvYKFICnq7IIlQKxiZu3uIB1opULHpOXSxcLkL29cHiajfkTnTf4q2HPh85/C8lYNaOlkKfS
FBfXK5elz8ynVWTaPsn8Oibv0npDEoC/x2kDMl/ac+5s6EV1vXPrD8sODlC3l310ZLjBP8uR+P+7
bQevRNetUQmiAiVHcBIC6XUKC20t+TxjD6O9eBihIkA3lLxzYcJhvBf1d1Og9rgoTk59FbaxmrDb
c7ZvrkmzrwmP7K1njkKRUQyvf3k5no5ljmSrOCqHqLo+Oz9eEpk41CXpSXv1jAdVsLeZZjJC99rp
Kxrvdm/adBbBkiISRR+tkzqDJzppm5WnbOPyi9UqIylebfAqtPH/v2/tQMPbnItVfB6bF3s0n3WE
jXFDcnG86SiYaRqBkCu8IEhuKtIU3Z/KC4gls63z5PveQozUnuJlLvqt9oXVsG8Ton/nfU0Zl2Rv
mTwmc12sa7d5FIbxZtrTF/FWT4PeLdr6zW8vCuZUV7qojqR5kjNISk5yVQYLC+bNTN+rYt8pb76W
6mez7F84jZzmbQIu/gfG4kZiPoingEGHTF6MuZVoASz/Ts4jhQ2JVe9ALMm3BOeWFZFlTfddZvWH
F1H9mcG06vShYQpWSgmbEwmtNql0e0kWXusK/Mer3piuUdjehcm6JG8448feh31Q1dh/wuQbWN/3
UNW0fjQsGpyqCfmKzTy+QKRuvT5ade42xcWWZS9Vfje5voKCNQYwmiwUI9HuJSd+On/042fuAc7/
GPHGad4L85YJeOOWvK7yjrXKox+m5IlQLAxDlcKEelHte+JWwkUDdj79AKSVkjoiLhjFwHrR90D8
IQbOt6SPWeEpurPe/RRpdsz4WSwuvfyTBeKU4u46Yd/v8ddzSKdHh3RX9c5LFPBrv70OJOPyS86B
yKBDtXcD0oc5W8uTkBAS9PCSLVxaV93EyzhuMn5Si6BJALoAnwOtCceM6OkcFFotwAPf/8QhuIFQ
lOktzKu9M/Lbq3cFKKl7qIbwz11zF7TeRgW0GDu+3nNFbWtFqdtaMSL8s3ySWzXN9SNKOfRWosOL
nPTENKA8JVlc2tsi+4tpw8RV0Ib3Mei29kCIB9Y/vsScLQxxGIhWXi9VnTLNv1uDrcuvtT35/273
OfjBwWZXRpnT1MSavbnQtWg6c2sZFed+xvw03xpN23J57YBFFOSw0oZ50yOi0n3sJZP57ouIGhJM
jvKSQPpIwVeOWzv7j6Xz2m0cy6LoFxEgL/OrRInKyWU5vBB2tc2cM79+1i0MMI3urulySeQN5+yz
Aw5aaHwciExh/ZzD5Omq+TEu0h2ie7g7LVBXurZJdJxI8dV6uLjQNxYEtwE4YtPioiRgLZUEF0cY
UhGPQ9EoeVeO/Ulaj9tsgvALLx5GNq1jSB0jVqO4ah+LEnc72Hv0D3Q+RAiR2BqoaPwYqqJH0awO
Hbez3lg7F9kX3aFhvDKYk/T66IvA38Y6aCQJ6peSaw4nVBKv+vYYunvzYOwr2QgBkXWvPN4ReyR6
IanmbPHHdfRToBz4adn4ldDM9QjJGPcVuPP3D9NROSL7bZg80OXsAAieIdsoZxbeuOg5GcAkIOQk
EgErGucIbxKZ8DmNeCx11UvY4r4iYeiFLq3KzrlxMZiELW4JJSQE6vELHF3Y3vA+NkPzhCBgVDTV
5dtC+J++a9qBFddzX2OcDWlGNps1MR3QA6x+WCdLgU3ot5pzNBOq4MSvTf5i1qdx+cbkOOz8gF4w
Q6HPYYgTBZouPBjhckWywubkh8DcKG8mV2qvEaszktuAZ5dop0Njb20rvJOeBgNe9zv4/HSzEF3p
8oT2JlEcJ4aozGCFoCv0RGk5bHMVK79x2VsuseThsct2Y5Z/hOobdpQJaVJ86hIbO8xuK9zex0UK
2K4z+HwJDZbShd43fWCv4TNqfmtsQoFiw7fzw9TkvnCLfWiR0UC6hf2Q+Rf4lOGOOHfm3lzPTXQ0
oPKvGQttKxg7oxeFhM4FpI9wGUfu/Kfg9WkJFn6qOm31DI9hv8TzIXenfyt3yCdsSosXneRIvABd
P4sKYHpMPfCltOLwnEYbhlj7MuVUdI1hZ0fmYa699m9SkTPPHYs9nWg2GeSN1D2bg0eWHLQhQdBl
eh02JIOp6ZeGO54KpkadPGnB1sICxKqbW9m/d9TbmMqIGmm6VYWySHpPtBwCwOQNAekITbjV9T9Q
XOsMbJUlqeG+EGu3PKgvttr5gslHPB+T/tFCap5Nz8mX+1KqJ/u3HXpEPXSK2PV3G4Zg67AxGQVV
r/pTTsJZdex1hjhA1nhy9+/RQFumCSoPvEQrdOsI9sYAS9pS4F3JqJBD3P13iOv6w8S+k2obD+Nt
k1xwFrZQOpwFv4J0LfpEf65X8UmQdjcxEx/paZik0rCgMuKKooaZWvQQQ+zNHsErbvCCj2wIfy22
fH1q11VAJCIaOkBCzA4GbmhKGCjQor00iVgLSBd98ZjJ+5RABPxwPw5xKVxn/SWBndtO1FiAyMPH
gtcAlgNSfdHrKDP9iqJK1uy26m5RG87AADF+EwXSme6ONG0nWQkx29XxqHcHN94ELiwKJ3F3EN6N
zpMmshXXGchUPNDNwfGZlV+JhWDOs00cv59OkI35gSZjg2ETROYmo8+mksEOBPL60mNaT1QogA36
cCoeHcyvWeBCUC3X5k9K2EDCHhiZeMboZKEKkGYBZc6t9Z2DjyPKfixWEKB4o12sVbqCVNDUSpjM
yZ8hXEVA/VV+U51PgFV8eTaBkd27UqVEwlNo+ZHADAMN5iga/H1sKsW8tVvIzgMWU+CIXYdlpzt7
0q5LJIgrMRxO3SeIGcSY0T3mqE3omVQovVDl1jaTIBVQQq4q7g7G2c8w/eQ5c6orzGKqTc5pFvXQ
8cpuE475o7ft01wPUAZwaUN3VES7Bo0W1sjy+pO54PKTNlThhHNtXIcoIJsoQ6IU7F0xG1jjRWeX
07g1fImhhXwsOFsFkE9IV1tCyGU5jYh6OfhDOAL5RGinhp38QBp7tGIC38ISlF1DAJhgwlr7B1vS
K5WwjtWCE68ZNxx5qf7E2h38aYKJYCCWdtSt7CBbUBfsBjylu+HkT/Sfmbo7XCmlmm9dfTXVcWSm
qoJzNyRTKIjjCJFHR6jvQ/0atPPJlHcObQcV9gDjlSgT7OXOWodIPwO0pIjvuvOonw02IfpanoSO
T7xupluhocjVfjvgIi2qGErjc6R8ErTciXtBNgI4DJ+HKzaGWoOUKaCpMNeWpnjyJ/BARA2YvIIH
RLOhmb+1urfxRZHdHEAVsx2q9+kBDtKQ/VBPgx9FjFXYKgz7VnnrrtKMcQV0MxvmTP4jaGmp9F1I
oR2ZnZDPghO+xQ7a3LbBvbE3tnGPXSBwxv+faaWV65yhUUwrrcukjNUpar+r8taK/OkyS1117V9D
OzkTUkdDCRl8u+BST2YiuD5cC5eLC0WG0gSnFq0j7PxfrThiU4oxj4k1w83SVozubDFDjfFhq4NK
bef/XKykBFuOddJE78KlZu53ijvSozuox8JDH9h7Yc430ZGuCDpekoQEFs5MJwuVCxKaTPjNrwL/
DFTt2rpgXpfQFjt5AUDiSGlILdBcGjMF/6/x3gLZ9XHnufaCSfindUinr9h9q1zUgEz1mpfYbvw8
EPuhuCQZi8At7zPjWLqPPsKzG5f3CpY7PSL+Z7AVPMwy6BlgZWqIGunHK6Z2GPjPM9p62h0Uce0t
JXIFOVVAVFyzCxjPcgCVbL4x8BeGHsTAARoF/zFTwlmRKznAEC1ag00KzBkivTpq1NAAHS5HKkYZ
665gHu2+uvGbnLIJaJsVkynmfuyGGGvljr4A4mL4t8P0GKBdNp1md2i1XaAfMG9Ylec6eNbOyY7q
m4RuIYOpIXJZ1jU4o46qI+j+pATj2NXWpVQPJ/yjtuF8gFhCM1XWPd1JDdmYuxsYhRgc8uHG7BuM
Ux7qvPKNGv8Xo/hUGVhklAebYQ877NLssdL1wO42cCa8mg/DnGmjrMIjL3AF3LhZ9sCAe0SZB93T
d3j1e8qKShdZhsOxshqu4hX/gmlYb4c/rL0wP/Rf4pcF1GKhdOEOmX3tlp21/6DibsMHZMZdtg/O
vBgfE3q/2wZ+tF7e6jOKiDv2rkdz155zHzH/T4N5ILsIVHY/7c1T+6m81Z+M/TFbWLX74YxwY83c
84/zYT7mq/UiXvp3aPGxy4aA9OcTWjEbN+IOipkoSmg1ng6w9wMGYsS4l6CF8xCIdNVayY+J5rfj
MYhP5WLhHxNwoVM+F1cxvkgzRysEnqYJ4SJSqE5tuizVogx2LnQ8XJMfNoDWXP4Jxxd+XpB9oBsg
SSuNPKKhs/yn1n715mHQViZMV1ZQEvJ3HMv7d+uW+rXHDAef0JV+N67oijw4wh626h4TAq99h2Hy
n72x9tEWssSGua4H5WUFN2xD8O3ZuVVviwTl7zVaZj36CEd8J7dlhNXMlkwPs/IA05me/0kqlH0r
CCvLsDae2Ud7qW7G62BtNGzW52OZQ7/eRQRUFXDEPZAxU0Ce8BCIosoafZMQ8GcYnLRxixs3hKIC
coRXrr7rdeQVHnL2Fdb2K0zdViGhhDSjdF0r/mFq8f72ely5eHaw1gDvt6wUM+ZG88sHC+zQ3erL
/Mz+JDf3L2F3IVaIYtV/QePU99aFWRzjkPwqjoNP9VN98kWhrdsKWhc6X1gbyav6XRyqu/lTfYrv
3GNnf0d368Kug0cngU9817C1ksRBKGHY1LAnPLfcm+XeLXc2NqCkT4XM36mm1vrF8MK97rcnRgE1
Dj7bMDxW4R226kJ6S46jLEyqfWJt23xblH6so7ugpfJwP2qzUxtehuo4qNdAOdfGSW0hBu814Vck
62Ynh/qZapP0scgvtH3b7WZ58kkYHK+YX0pVy/XnfI1Mc6udAbXR0SgUON0aJ30GnoCSNeSnhUyv
VfwfnBZaZeNdPZWh192xAP/p36yLu6N+Wq7qp/qwT/Z/Etm/Gt/xso0WLEMgeNNoNQzPgFWjZj9C
xoHSrpMGaWa8+NVw7F/t7/iTfogB5TtiSAp60quwhvkkTekmbkj4vflIYTXuZg+2c7uFvbhpPYIb
UenskYgO+ABzPmNp+lVPR0Ke9wRpbF7n7dsXRbr3jlMkEMoGjbV6tAGo4N36WETGK2cFlUVfY8l6
YWGqT+u3eYUW+LCUr+C93hcPiL2QbZB7bPR7fa/Q9bZ4jZ1gmTzHc/isPwYa9S2iRuRvN5vKKFlF
u9S3f6Emejqoz1vvV3uTgJhNuWsPeIb9LtiAU6rqgfFZXqJz4G6Mz2CTgm5tKLH64ZfR99rZRCSr
RMnNiqBTaJTkqOxgq8k8PanBKjiFCVHdgsJkjHdMprA9coN0Qu3HjA2Fwqrg/ABuasNoj0x35obK
RswAV1L5MaJadZ/Qg3E4lJCTvIXq4W8WU9Vgll7Xoaz0bZPqYab7fBnnvWs+gsU3IkZt5kuxvLTJ
dZj+ZOSVt7iZBRkl2HiZ213DaLDaDt2NJhtbVhpVBMoSqG6P0ry9vI2c/CwGeI2UVMVRtz9kB9SC
S4+/aWscgsk9pQR8U4/pSbsvuoeNvBLwWCI5xRdoIFVsNGFi+mdWN45dPyJKErUoPe5p/DCEGfnz
ALHzO4jfGvEmxFeHxBqWDPDAKgJLwgx/q6Lak5Z9rkViFYNfIPbJiDGC/lEls5W0NMpM1T3EnW9F
FfbvGB84PgNzxLoC2hZFuNKnHiwewHb+1LZWz7JEli7PlJc9leygE0tB3E7LJJl+rK3f+O+oO0FN
jrRjcX+XknaOCnlxV+5XDz2xO0F2dm8239+8kUWLDw/msAwaUcesGuCpng3Z4xZWJfcaEXAFDqJ7
gvin/D/ZJNgN07JbkPyVwwRZK+bpfz0jKgTWCnC3Tkhe8NJxEWFW0e7dOD7ntwm5rqQ1RhX4TvSf
puyYuwBnboZWkN70myGgAMfWgMzxr1wPeEjp4XompZSnxDRU6ZlnAVBwXE5o58IU51NeGL4lcw/R
JfMdOhnZmsCipGirZ0zv4exmhsdmc4htIqOHMQGahuRoOD2xIuz9DBUXXoSYYVLYqtC84lph9ULZ
xxzAhTcFpjNFFDrxw+okD/bMWDqSJ65COAZSUMYQUKlFrd7IiBMO7pTWQc40PDKYGmYPtinjHdI9
kRN2h8fw2Q3fDbjVoThXy8VCtZFOBAwrr5qq7WUAGSA36cCWZ1vJVsBtD8qLIMXeWPdiD9yxDAvP
FrT2zUaEPFjuzu3+KSZr1O8Eg/BVxhZqQfoDgDe2Hi4oK2A6UX0tHfNNfNSSa32Wjyo03rpvujmI
ATqz0K5iPoNPjYXBjvIbMKahI6TBbEireAWmdnG4SgdG4dbaGkgAoFtmccAipqEgepDTo6P9fXR0
KWbA4Ax3pwTiETuD/QEAlSDat/CyKx5yBDTNj6kNdyCvg/3LLToKBLoDv9X4m/AK+5x0EHXVNX+q
IfbLSwlaYSZfQntH54n3NZJcMrkV89rziC3j3mK/KbVPxIXMyFpcF3NEmjvqZ4Led8JuX0KGGVDI
578huG2evLtyGgjreJPr9xEqe/gSwuQFpm+eI9dPlfVEYV8q03eyv//kPGGxMXDmRsYKNQM0LQwT
dK0g09l3S47GGO2N+Rrn/2l/tAbi2l4nrDc9KwDU6uz42Ne01i3rXzJwbgjL0uDNJJiColVf4yYj
7J4R7qp8WLwnzB5WKbDnULLUh4lx0zEZ6TsF0C+JfxxPCbuZbnSgEJ6hGeTTHn+IjFZL7kdZTess
TcMv4V2ZJcPEBpoSZtBxeWj65oVUs+OM4NdelCMMTk/qAPM+2ch/16W56+fUbGd2gDuYVwe6flP+
4uiSJQXFE1g2WqQn2jAwvW9SH1YRQERNkcrIcCH1KznORcxEGQfA4qMN3hAUBeG1NLBzqb9HDSVv
1a01RbnB6sMETYUKt5xmE4wM7my8wUmkr2EVIGgBd4pSDswIH4X8MaCTmI5sLwmPIuxnXoITC2QM
C4p3c4hn5oQq5JXpDnecj8sx0ADuF+ZnweLKyIVI93NyGtxLh0d1r//GDHsDlQx34zsFgdCU2MdC
eui3Ha2Wjgm0gdGGXuExmNjbxjDXwP2cOgTvMSIOL5BeNjJcyEHIU5YErvAyJLKA7RRRoEZ06Qoa
CkZkS0qzVb20qcpHVlinFygBjB+xzy2OE9cqMVaAS0vKawP4Z2surMiAvwsL+5PwQcvHxNNqmPZn
0wkuBoeHSj8gDyYTtzyZJvcvQVF8KQ5cISvaO/zYcYYlhh9Mu+jegh1h3fBdzWUrVACUulrxcd3w
rnZk4e7HXkFZCvytVV/CYoDP64qZwMa7KAbkN16rXt0SfujDV5HDeXnORuDmA2pubiaLBgxgfna+
mGYIIHMtvsckekVf8gUypHIAqkyImUTZzvgGi+ja2e1j4X1TMLUwrot28Yr4IT2FCCd3/qYLF885
Ib+KSNBet2X2KCnHyqFNINx1I/6sZMf9kvKZtvgft87R7MtNO9Duzp85/vuuIKRFbJyx95y09S2d
5IDwn0uuPn83fAvZvhbRNmyZaps6LxhcjhteAuXBeAkp1DLIJGNTHKV2yFyK3egwndB8k7lgxrwl
dG1eTXJc4l9p0Gj+xR8Pc1V6SQAiO8L1SlD6UUVVvYbZQ+jXeDrcbd1cjwSg59rEsPFj7P7TlgKX
PljKLlATyCz1FxZZq5bptU5JohAI04h6ly/KGYf1pMY0jmO6O4Cn/KMH9dNBIyKPa4TPrjngzDtr
el8a62oJsrTYbSSPhKuQ8rG0p12D3kuieKPD6LXatkVOQMSXwVmTMUnGenriVccWVsUdWShEgiPI
gHx3VS5j9YplGfcrPh76wYTwJ8joDEpzXSTGP/u6iuJa8lGr9E3+2T1fIQG4VIc3sRCUoq8F8kxY
ZGqdkq9CvnPv7KqKLhFcZxS0MmUEufulQw2KMZtB7Ri58CHTF3Pj5KG39IZnw/NKHWQQcL6zZNzq
bUped75xi+hPfOtqjH8x4sAYvHKeNk+0nJ5jHxEuhMkc5CTogED50opEGmllKTIL1UCh8eVqWwHr
uB5ZqIRqGTMYA3xXMxYrfiifMF4tEKNt6MC5QYhWBI93fuVPPidzj/DkK2h+wDD60HpVLNI4ygLX
sdCvwk9VRMwPCHJEz5FPDT6+1UFoVOq4xowhtf+lU38y+7N2nqP5TWYJEpHOs9zXCpcmxYoukL5c
kk9d3kvP9JSsDSyBtzjZBIxhOlXlII62VvBd538XSh4jfxHSCKv5mScMt/iKMSdpAYiCys4PGU4S
WYDSlKpprm6ZATgV8Uhx5H2Vq75OAYLnszLh21aR8pWkP9rMSBbX0mCmsOOxEYq4gjGa4vUO865F
n4JYt69wmgAj0oDqZasLQhctxiY07o76Ocy/BM9v1a4gGIOuCe85ucZBIqGy6iTY61WGyv/R4TJr
KX8bTXlNaG0rzIgQVRwWWkTycsbqP7YNpo8CplXIMfk0nHoLSsuV7JpgFzjyj7VAhM7cvLznBN+Z
9lkUzn3gDjFzcYspXbTi7ESUstarkFG8UrGDqioV5d6Crsu6Y6/i4BBQe5ruVsWGAfszT7HbXR3R
xMLWcQAgJvs6Ioe1mh97bJDb4bAaFH+bDbEjKPfhOevWDir+RU7+6vjRm6lnE2NrlAymrGwTOyN7
jQzMEI8ECe2k/hQ3ZBlJWg8mBF3S4Y9IYT7tjVqng4Fzr2GS9yn9mRjhuK4A+cPtCIl0Xx1Sqm64
n4QDcGGtaz+vHhmyWR7AAhpeQ4CRpA3KLY3EcoVsdOgyofuIF/2goufKup7TLtgt5D8lwWeBEntC
VzhIRzE4Uykya1XrXxoGq5rxnqA94NmTu8bRMw1MdEPrikdGzoVOr4FjCuTzA1Jj9p7NW2Rqy61u
JSCeoIBCt2D+aZhDUSGE0DIgIGAVXuB4BDlHhpmU0X2Csk/lG2ikqopD24+3NlfIiSEM3TznvOqW
4Ub+ZYEhxPCGkmU8dRxmUaBChnIZhAwcdlSBsDTk+Ircc3TrMR4Z/II8kdxDRq6b/OpqSyApnfdX
mn45SC8xsRt1k6E5NxFbZbBhIgw7vpYaPWBoLHq35SOkIUflNKEax7Eq+SbVm9oFoyJb9yCEmdTL
dJLyIDLIxlumincfHhi0re3hmXBKo653SsvXdA5H/GqtaOcaYIrOtsKb31LT95aOrmm+WxAVuHot
GSPLr839PAxfgVr5rfvFfJWKaQwLtPHfBJTmcA9j+3M2/4uVCNwLqs9Mmheg0FQQPEUFZKzVeVzF
wGV973pVV+EeyK8zHLYT8PLfAU/6FvbWzPii5+RHCahMkn7a7/Qi29n1vCvEBKk/81MYFXYV/eB+
M9h32/mM+0fawYIePFOvz/KaYAPy6tQa8TnfUkNSEcDyhFE2V1+mivehyagR7LweWhyuy7W8qEo2
TkHQ8zRnRwWQgYfoSmosYfLMZ5wB49hngk8U0LdbviFkq8kIK6kt5MHFktSM8TbnvZcn3zHXHeTf
RsNhCjJg236EHSeg216nHPAnOcwt+VLpM4zvklgqt4kaMjvnn0NGYJxMNuuEd9UbKoLQsw5+QcGR
moyvg1dCwX2MmjZk1aVIm8zWxsKfpi9rDqIiA60o4HtjXkCvayFEEoiBklmcMFjj7OPXWl/quJhh
yTOg6K0XLv4RBtrVblBwqM3F0k2/cbZ6E11EoOyZAzUwtSXnXua1j0+Hwdhc/wYgm12Mw0ij7QNI
gDaj+kRstaUnRYlWHhItI+6Nln6L6mJMDxnXiBGiqhs+Jy7cuickqbRZN/HsVUO71QkVFgl3pSn2
kupDziQJaMRWYzb0jlHDRcCNUpWfgtzxJn4A8EirLXjfvOqQHyj3RW/gpkuythH8jnSDXR59Zirm
pEwMIcdPebQdONy4vhwGSir+dgPyKPzBMMxlrjfZA9ohAcSCrUCLQIP/j1INDiOhV5vB0a4RRxhQ
eMW8zAYZ5L4MUFPi6U9vEFQOtewGc0+swZjJGNFpplVI+3RTMaRoGJKZEwMLsK7C+galTPL1xMlY
5JjrFI/OejPeEk47QTEfgvKqKXGhY7AvkaSy5r8zhjitMNeYbNNj/fvKxogZg0W7ViUYg1DFpmQl
mMUhYiqa6U89wJeMEBAZs0Lc4hAdCsxUIiSwaEFUQS2M7IbFvNTMxMF0G9U5xrmJT5gSXyPw/ABH
PMji4rUv7TudX056G1I+nMinhTNlMa9uouAblfwdsvDtVHbJIy7Ah8dJ/VBpoqeggOAFBb5Mj1au
HvAnq9hm/y6ZMGRiALLhhVS+SF85F5i46VJRgE9w3z8KHCkJSfu3LeQWiQBLKGATdn8kDg0ETsnS
k/WKZJg26kE2B10WUV842XFs3hEmwEX9T7SYuTZ0iHiJnAKbIDkNTXVr0Urmh3BUNlkNdcLaEOqM
BUFJ69ye4dROgow7HV8VeDSYhTjYLMOHweHabytm/cpgAWk1AEuRObwQQnDscyCoqhBsF6P6k5p/
R4WhctZ01NvJ4inznhLlw2jqcxiS5o7Xtp4AVoRYpVIYiLuss3jE8sLQAwXh9VtkO/ugvlvOb04n
3BMWwqR6nFFRiVtqf+aUVWw8xFokCNWVPxGe0Bl/asgKVlneuGNbYGlWr+Z2O/Tpe0nBnZaPOiX0
pcCtNmV9XZmwJmhcIfufKOydxi/tM/BjhQCRS4CTfjAGoC7aMwU5EO5s1FzB1EmAw+mFL/1I+bGL
3ZOcTGaKzQASP9l8NFBjMruxCCwnQLvM7rn1GjIa0sHmqNOwbToFGCHE0G3kIVmp8VYm8+lYDg3V
dDPjs/xe+FHs08rYG+O4C/MSNuglC7n34Fbn8LjIrNhMlM1WSEQnI5EQKi8TY5KF5eRRBxVNnznd
CQVpa0fErwBvN/QOeGDBqh8be42GC+yF7ECHNoKKLoVsVRgKqeb0NBxagARVfswp+Vo3eTcZzknO
cSSt7jA3mNjgTp7cVIpSHKi07KkmO1INY1Q5nWSKsGer/KpwTVQuYey4wdCV41kLmSJhVk42+W7Q
PiWTk8gsDBuY/U3MExU0d9AL4XtpnyG2SlBT9/LZJ1JgiBqmdr9iARysdWsodSarBn3JAbVPT6hI
OF3BvVujOsad+jfLB7ijTwNXZc5KDgFP9DGJH7iu/wv9JCaRlFSmfO6IKWsJ4bY4tJ3DUGBYu8XV
FjLYXfw7vjhMcL9ZF3lwrNp9qe4G+2BYt6FqsBD6SavBw18FZNnCC3ibzUzVunCX4YghfaRo9JT2
xv/cIfDGvjg2oEicl5L8GiJ7xyE2RQfG6o9pESzMY2ikQMpXw1MewgmwKvZFLT1tUHMCowsgfEKN
udx0DpiEshUV5gQ9yqr+pni3KQjn0Ff0LxbEvpnzI7TZ1mipq6+6vLPUZSeywMbH2miPXqUijngg
ONSeTzJxAlrCwECvNj0tidZVrvlVM6AUbDmDLzlHMPWB9MaZS1QGDBVyDMEDkmIIQud32JQ8v8Py
DXEMcMbdhqMOZ4qMbXBGFn/GFy0spiQ4kgw2yTc0DJVzdxkETjV0NhnWgrdOBFIcMRbyO4VcU8Nd
WcMzy8DoGHQP2BGftCbhGZMEBr8ETo2IfyeVxpzHZcnmyIBOTlSEwlhWLlQWTSo5LQiWQA0FYwKY
k/LslKUsYxIVQIMPpiAritv9RwaXIAr+ZFc8OMbmqVgHqUqAkCNvN9Nh+gX/tFz8wcauFVvCanqi
A9hSOkuMkI/qTrCxscWA9MAGVFh+D2HBtYOJlC2sN2HgpAgxISE6kYEOF3ORML5wYm/BBQhsNxg2
BCVR7gULFUf0cPM7HlZszVViNhhQQf6A6a2L8t41x9CnnDHI6AJN7Jnsje9Ji1xLJ72bBJ2Ypxdw
JLh+n0O9Zq8K5OVSCdfVuZ8EMHgKjOvjf9I0fCiI0MV5sFp8aRaTWB0ZeLQD7A43DjzZILXIm1zp
zUj2Hkh01SnbcSjWOqZnGYhEV/4iKpSPk9HNubQ4CgB8GiprB/SyWMdpd1SxrFuAoADuODgkqmId
+h6P8xlfxcbAA5lxJTCc2rVXeTvKYzKjRsym14KyJQFztSlueJ/CWjbd9F2Nv1IDBrPHBuyTNlJR
rkmBlyeQuC/C2EzgZjTf6BkW51PgaONSMQa94zfLsAeddN44J3bR/E2V2yk0FSbMGKir0jDDOC/O
tzKhyitIgDEzTrQtoEGnf0nTJy5bzw6FDHvYlpyWCZ4Q0y/7iPcW6s6pAdVrq+aQ0sQWHF0dXyho
9S16zxGowBDnmEouenCBv7LoWzYzmKf8jvIxyAKuh01LPSthlrSCYwZPRW5rqjfJgM/MdjPM9TXU
DA4Q6AngYU2zLVjMNsdjBM5ALgjnChXxHGCLTks/gKk3P8JgB8HuRxwJ5ij7hj7cJhqYEa88Ln/K
RcGlS8E+j4nxUFL9m9CTTRldB6YGvoRUSG47gXEmD7BuztGAqh7ewUTOyXEAAUrdNxKUoK8s225y
fGWA56bIP82lDOVvDt3rUjOWDrDQni6Is71UkD8wuccUbW8tmktGMepw88lIUNomHpE6tsi0vilH
owIlHwtFU3vm0fMRXEM+tBDFFE28J+v1OhofSVSdjfA7CuIjFmA8ffNkEoz+D12h9Q20m7Bhx8qx
WosRDQF0zFEDPpoZfEneTxj/6WN1S68v9UYDcBBVy8iDbuvdjFNdIFNXP8IAYZmb+Io9YooUrpT4
TWbo4rybRSMHsYJzK0pDrleGmZIVX2bJv4uMPl1+OSltnZTlJZc5Dj1TKMwndVr/ab8gmJ5hAGvd
SDBMvpoXhML5i7ybZUfmfsE3RYX0EoMnCi4CDlrpH0F3iSTrvJDPYiFQkA8Kpe8I+Tqn6gvzguxc
UMmpepF2ViqRZzYuDqrv0M/wQwfOoe6zMr9knyfvrMTUfSanC1N/BzZTXv3YWE50vYmeetqpzcGR
FjrxOZqZCebO1s2syyy1xBwGOpqlhJ4Gee6c269VMsKZkF6jOPfTCjHIHcUOGDfr6r1Z44riYGvc
sdDa8JSJj6XGPAjy3UTBnncwp2ts8iW9Skt2gJGIiQoCedwV+ObWKuFDEe233HVXpma/1v2n/Piy
lwsonKccfSgt1hiTclrqqGEftksRF4/beVJ9uXNNpPXOsaOAxx3wBb4F0kM4xUV5Evq4KbNLR988
Yneq5tJYFClgNuHl03avc1bQ2uGZQrrXhNgLo6FkeU3EZ6HBZQeXyUoHdeqA5JH6DIJOdIsjKcX6
kG34v2rXeGB34efAQVavr6sK2FydueIUj5Mydp/y+HcBz6LKXWkzfxV3jKM5B770Rd/rKhG4jafX
9U5V4leROWdzzI7zPHEIg6mI5zwvngX5yQItlxYjuM4zCky9sqTtAHg2SxLOYS7oYj0zr8dbG8Oi
UwNpTkJxSe3epUaWo7IzMK4QT6a7liIOwqG/pgK3AcqHkTPRkmN1nUluT7Jxy76fV2C1In8EvEBM
RGQZ2wQfRl/+u0Ts2vjD8yc2/DlGLpc/kcPMWijKOB8tdPhm8XdJ/nTFXmTTNe7mjWRfOvlrg9BG
2v+og/ksYdOkW5PRaoJr60ifW3JNEZsxgVizaaViAj+qiHNbdpuJnZ1mBN4tg1yTZSavqNaSVXbu
Jekv+7QSeD0OFOtPugpZX3BV1cAbpkFkKeJn02ZyTUgj2kSqQFEGl5jKTD4DxZbVE1kKuPApLijZ
yui+p0FsCL+V1ZAJM2BUuGft3g8bGGhwxk04E+qnwOmi0pWfLuwOQTSClsffS4x1M8NWW73KfdMX
9ZaJWyIwjrFIH2UiLz+cvNolSVhe+iyWAeq0dNyXGNwyuwh4U4DZayCYdY4ylg2XJ6DXxSVxEfgT
pNIC19NMZmY9SKfz1uLlUtfOGTCR7mVLfrEkJUqhfunbmPv1ArE0GVWcQo3Vb2wk0mGg0tcx8yeK
3J1lEdeyGzjHUFd1/OcRnGFL3VnIAyZWSWSme+b8C5+yGmmHyRQahlsPR8ZNzhWPsHDxr5/KPWpX
qcdC+skntIedoZMBy1aTbITuVCDSO2NCctRhxbr4k0tDAmzAfVAbHJODd0NKtVuVq5vniAQ3yTrc
Qr/ytCeyh99P/cXlMho1U5gffI4zUFwNg6U0QT0F/NRyMzF/oRXvkfsu5Uh1Cy+0/ouByCXFmc4h
h1YHn89op8ZRgOAHByfUbgP8BtWFgGk78VYHMlUSLhSOYndtaDLskXuw+0yz6RB2HxE9mVuNa3l6
D/WP5KuDWsm7Iq6pvLMm3lkJmwLbwZdQISVG22YBwGEkGZTpr9QHxXqB8wHpJucUsjzuIRS4hKRF
v22XAIJzdCJQlXdbrJzc8ixLBKVJGR0/QfoofmSNq+u7AUUJRi+GvVNhjLC8q6RFCMNWnZn4d1/c
WfjgK0p5ds30ETokmREnaUqhg6weuBQ8ORToKdccvhDjk0AlvS6FYkuhFinlXoUqL+uXfGh37EOG
Pxx4Wei5mzT8zxqAe9TqTjK7gUqvCfEc1gg6pfSEIDEWEw5pn2WpAfDhF3w2tMQz+g9JN5e3AFSr
qNpZ+CKVdH3yUztAhxHeAi1+NhGnMOuFu/YRVYVnDhhsYdyKsoBFKBEaF1ssTV69/JUQCRYnJm+P
uLuueMuLT9ophAxcXRcLNFXO2MflQ87jNU6/fnE9o4PUNdIQYImq6rAmPEWHfNUFcIXhftPFltDq
TcznoRv3wXLlypHRgfpEEBVKidaigZwDNL3RTvRImrA4MJRpL6h21KiGA136DLSBwO1qOeIoee/y
HPOEEX6JHbyVqv7ZBu6vbXeVV77HHPNUArItMjkol/cGMSnKfkztd2GgAMTwVEdH2TYpaPNwbEo6
LMg0+WM61lRakhXgAnNrnf1U+LIm2J+LWm3VKMYhRQtrROP3gu9MxhgcKLNfazr+Uu53qBHcNNTe
FKovUsklnzskxiT6HSJCS4lGTbTW00pqFxCMSEOBj5ocQ7wMjtV0K2iiuA//R9J5LTeOJFH0ixAB
b15JeBp5Q70gZJrwlnDE1++p2ZiY6Z6WmiKBQlXmzWtcdpyX/+ZLTvFfx5AWNLYFfvWU0wBHUFLE
rjdNSWBrDga4FqoY9BeDJ1DMtmXoy5kmfi+keYPNvceQEtsBvQC4cv6yl2mp3MzCHej2g5z1iQu1
pbInXtvKmeASrJWCKqrJiafDBnIcVuwOzJPQIQIEy+ACW//DNgfxkePXKRGBDFCNLFCW96Ubj//f
Nuob7h/FhF4HbT/mCwbu2c3bxkKyYNCJqo5jztEIWFhDMeBwqDKXTHc3OCCMNu1Gd5dxdA1p81ci
eSwGUzIOvB1fWxJgifkXrz7oHPgZk85ZocK9U8duHZpJm+7haxntEHFzBtbsEGwhIpaLMY2HNnEz
OKPizgtoOMEqW+uxk+KwFINaW8VxCaPTWVX3eXYe0KVaHP05vRTz94WQ3GHEGYKTCUpG3Kg+/rlQ
i6dYn2ykH8XBGl50IrJVhpCVngWi+Er50oTuWcyEhAGHRCcOoxH2kYPl4t0FX9rNxs90w8RInkCk
bDVi3CZO9VRzDiCSt8w6YKix9ON+JI9S4HBixkTPROtVAF0sUh4jMdJKyUOVSyP934LgdBdFpACP
hHGkPU1xpgaNwb51G58WdfZuCv22NsbC0l7M/kABlwUye99FzGhW/f/H+gpxRtKvnC0qUmgDO50U
3Z4IHEOoWINt5ou12+yEfBS2gJt20BXnUzTLk/HDtm7euCtUINQkSGneyfXtBa/JXxFfJkhG8ivR
fksFgez2hsPZtn4wnZE34HZetrFYMuTm+fck8xau+82yCIADM/lLiSyds93ANKNZPlUyXYz+IatN
FFHYE9DClwYgyFaFADk9H0cBk9CgCNfr+mX2rWv/1FW6bxg/bxYhjICgbfu2aCZdRqd8WUjmthVt
3EJpxCLXfH1SOEnwrWFHWyAp50sd66nu0QXcx0fR3Y818Jcd5pBg7M4CVYdD0d/8TM7PzKRsFj0N
4qItrk7Aws2HoSO333aBxBiX+hv7Iw8D5LqmITuwXRF27kf6fjyx9lliHugRvNX+WsvpoGioRXEi
wIcYMzT44VcDqn2ZQSXTsIPofwwKBbiHmaa64kOa8B57iceIpv3OfI4NTwKoabd5d8NNgfzhXTtX
h+xmRxPgIHFHDbl8jV2/QnptJiVckIQ3jPucG4FLrnGDGZ0ENUwY3HPRVBCfwQoa8Zuw2vWQGdBc
bm8W53hyj3kKV0aXKXxYbkQrK0eqS2wr26ICbmU0y3hIALcq8gPG43CKe8l0NeAJlSlBW7wQv4bh
+PrfOcFuuNFgp0hSMxaEbGKbcT+XxT2CnurXFmnIbFfsRB3Tl5sjP1Ybhoo67HgDasgYdCgGKz9P
K2igtNwwCrDTYGZn8SxhZwoExPhZAvYZwF8gJc73507IX21KLM55S1JdU5uPWwVFz8DbEtXcBDfW
JjoxTYz9NFt+x+hmRou2OtPDjRFfLkveSu7nyODJUtTXWbkIBGHqCt9kKjI5CiqhL3FisMzZLxHT
PiW15rKK3njkpvJD6j5BK24m1N+++7tpTzY1jVSQ42UN1COcnOgUqdchSYmmHhmWKDrEMu3Z/7nX
4kzjFwzymcgdNIzD0hl5B+o2LkmWNm5eRs0dBRBI0tAZrDgF2pnwHDEwrm07SmqSR0xECSazL5qK
Ana0xdmwQW5osYlO5j5QnAHvF378SLiO3fh2fX+zmcayTmvwNocACE7fWie/+9vSHgqcR1BrVjIu
aH5u/Uot4hjnMYX3+l/oDu9eQJY2Q/j/xqLcG7HHsoSmBXnIhjTi/igZSqikx4QSXpRhQ/nlIPzC
fn35WPUNSSIU58mJMrrI9rzAKsfvf8MkxACnu+Gxn2CAW1ndYXQu+BeEt66kdc/AN/pN/WgFNKfI
57TCZ8BsWH9fiRY63dkAyS4AfO0Rkx9aKXnBJkl18Z3F9qiMheyPGyekvpyb9wQjoxwZqvYu9iXm
334mgf6LQpy2ofvgd8P6r5ywkXRwRjbG8wrRwpBtdDrzkzT9GSuGSQrcFRFZAy+q0D802CN68ydn
noGlLTWBiX2QTsJ8dwXKHLs2KsG/ciIrWnyaq+RrY3ZSktxu4YUoIZUWwk+yGk+3Lsod89AyPRfw
SoUYU1juYKfuzQxZWIoSqpGOdB4RtZkoNCnJRVHUQOrjRZv9ZfGG+bz2yUEHKRhmKk7hdw33uHgR
VfegZLv/HuUyHJ03OBZ+xqS/sAQISI3vKxCy/itzy9tB6dlGwOlrukr1Nj4M2fbA4NakwKEKkeEe
14QM9MzIYknRMBBhRGM1pw5O+n2z2GdqALeYYoOpq5gFMSWZ8UApMNszNE8Y0QlAAgrHWYaegF3Y
RjMi1UhV1TQWnrg8Nzz5cJUzjl5JRnRsxrC2+HMO3zZtXxT1xsk9BiCIdKM6nybXvsWohk3bKaGp
Kd8TvRAUd1gTLd1c/d88aIGL3hOOxBCbVaw6q6ebZKnlXk4PUCv3l7pMSZN+hxkwr2S6IL3Onwpx
R7ODuBsKoO4IuT6ZoAbWR1HhMvycpYlMhPcRfFostZtDA/1YiD2X5k5u/6XPMN2FYwsZ4Q/0nGuK
A8McKDw9c36kqfcGsNdxwV8N6TaqVfNtxbUQkK6q3pYNOyBSuce7n3BA2Dxg8kEPVJxecVGilluY
0DxBWPQI6tzh6dZeDd6WKF8WJhAiukBA0UmxfdSk0LLVqMp/Isvesr28OSZENzfaHGVDH8sKpXHB
Uer47bKKlsoAxKUHp4yneBW1trgYfYNrwWCH4rVTuGdK9yEqYVkbPDHwkKgAAwi6wvZcowXMssob
0cKuz+mIThgHp//ObeOt5CkUcTnDD1uireiRcMNegQ64RkMx+vD/gdMK7bzAkN1mwxfg/spWOHkS
7ZUoSvhOLPSTg5U+3NKfUgbDQ/RtvA6teCvFj27hGEPVdZsNVGe8re1NaOHFkAj82xyVAMsYkB4x
HhKlumaQYJJ20Fp+dNT5HA8HwRERB2jZGwfsyiZsjMXiNEE6pmDaArYTYdChMZ65M+YrQG7td2N4
N0AJRQM9yX+TA4WqSCiOGLy1r5wODi/KQs/af6b2i/dVLf8Mq74D9hKPgziGxdjhtm0hDSwsdM7R
ZJRYsdNBAAKsnobZodjkV80IFUGs4bDDu0YYnenyfE5aBmKgsgr08yz5Fk9/CjAlyOtUdnemL7l2
92sZlNBiOlXXn21vHAUSnJYJ3phryMR/WuzjnV5ph/miUTwk7RNBUe1q4jbbR1X+PA/tES6ru9H0
ToYUSDX7MSwIsFYO0n7GQocN417mMRY3aA11dvNk59BzT7IWzahTxSDiZtASdC2dNRnbUH7SibHT
vMf/D9SFK77NcFpTbHMoTGVAbXTMLtNpkP/XhFl1g3MLi3O1670lYwINqbhgDGnwaRVrEqTDLE0D
zHIE0lRyXPIGUTgJ/GGdUAHUB92A3qIzUQVuVlTr0dyscG39rf+UMRZmBIG4oMaVruaS59BkHCwR
JG1B9lOBXcI3QUwjBjIO8mxtZY5Gsn2cf5o+mRhIDD0h9fEadBMv7bGMyGl4RLc079iAcKP9kV4Z
3ZE+xtgH+y/pBd3cq/3pID0Ldf+p2N8O7N7VCYbWm/4zv9WH9WG8WC+9c6bml+19cRkMr/4uktOG
ONtHXuVgAbB/IPOcqKMMSjGcIxxwzMNUxjhrgR9rMVMPDad5kpHaw20LYW5uFXZ3HIaIJncGEjBW
Djqb3TYSVHeQ32VUG5D/30kaurUPWGKt39WZonx8UO6/XBsICFUXVpCzQ7iO9RcDOeoGx8FgHDQU
ESn5JrHuQT9gni9nkfWDgvu1P01PSjgeNrh7oVo+KlRQ3AsI/HpoMwPSX/ru2Dc/m0rH8ajxkILI
wc590ai12/XUpGgJzixauo8M40Fnr25PY3bkDS3TQ0Ux+w7aJzLcds/zQQtIXGPP3EPAwBOFoKj6
BL0YzMDnT+plr1FIs2vu+yJAB9XhU1H5NLZ3Qg12SUcifCyVbr76CiJz2V80jEhwOPIg3JnDq3X3
2omQ+oP1djeoGrzuJ0dfWFhwQ1ATKj7MnAYTVYLdcMssXMMFxKbNh4FnXvomakP9i3YrRVuJgQ0O
re+2HN6AP+YdebinKjkYMsYs5z4hpwFPhLOvQfxg6lO89vPiWvqDrYPeEvrhkofavo3br36PW7aR
AZpkzuNlPOhv2YtE/yV8d/aUq/d0D3+pIFbaW/9kxX65fRAM2eJH5urEBsVE9bxj3nBrPLxwGHwz
IEPP3JM1x+TLrR4Aji5FAgcF/+C5+sJdGasa9Zu3Yw6RqRBcCkaBrmhi2MHAolwZfg++DXy1U7So
nU/cZPF76rM/aEG06HcQ2nfwnPZkR0ieS7Sdu/6o4JG9nwKGRmlgfU2oVzNoSbabZp7tJx8E/bU+
B3objk8Yp/LgCUtJqDmhEuPyoJVB1f815x4U4OZLlqtsYT1xV77zGj15ABl1YFgLo9g6pNuHyqyB
tirj5ZUzzEhDDXBsWpJv074zvSQToQKt+2hnuv3fFiV+GVFCwc6gZQOmVNDpuxjTTEdedCGJ5Zys
Bzs50fCTAXsLcWupHXbRwx1llDKypI1fM3UHyPQTZNnpWD3f/lDREmGARgd3E0R2e5mH9awQz0BJ
uW9+MnbxqKvDO8+Hm37Sx1J1BbdQe50O22t9JgHwT9PdIq7wzQcWxlWxJXLzlEtxIXlFGTLkm4L5
sRQSF/UeoFmZap/K2fzsMWOHozaql4oDt96XbFY7BfJ9zORn5A0wHeWabvQnsVm8ZdfqiiGUc12D
Ip6gv+zyFwMrVQbIXmNCrMQCAQOBiGnvdjtil0c4NlOsc/N+J8jKd857OJ0SDpnkRgXLK3U0p4IM
2NfiBe3LG0fosVV2FDt7Rw6X7QO5Vus3J0aBpESAbm//VhjG3OtoedZcePadq6R8IxsC9YFwbTBb
GJX4zE71xSZvwibbo2OQ0rcTwP2K+OssWAiSkR/k1BZg/PA+/2R00Kag/jTPoiGkkRfARYrEAH8G
GUSFX3J8RjVWsIDEFP3fkpzvDWENJmb5YNslL8AIomVAOIC3SMOz7cRrl2JV1nrMLXCs8FBnItR8
TOFS3W0pgtXyg9lLgK1cJ38I5Og2OSdRcKMe7ErBdFrJVhDNoT7dH1LyDNYl6itcxbC6latQyrEG
SNEAWqjMb5KwohGVtsCSRSlCLAFefGjeqZ6EaWg3Pq+Q4qr+MS+eu1IPwN5EFXu3+iesGCKtXmC3
r5BXaK0U4BMDcFzDdjqdbw+k73rixUSJnnJcgsrpojVsTrIJ/yibMTsNmhqXyTKQlY+iisVkTF0z
X3STolAea8zOy0/xbfwJYlcPuNBhSlFzCAgrdVk2ziazNkeOVir8EZUYPLOWrmnu1VBUYVXefIlP
w23S55/bvXrFWyE5mUGXeY3zhtQXl/6CM/ABJIjryM9JOoxu37PHnsoQmJFjUQ5BgXoWa/RKW1HN
mHfvygPByKnfwSPyHPbZbgcZF7+RivkcVXj3ZCsua1objs3wvOH8gnJpZ8XOG37oALgjCZG+csiD
/ET9DhdxFZa3+y22Hb7L/rlFw3txvkUKNfhCCO8wfWv2GevXyYIa41UJjftLTftR4mf17y6kRemb
dftexzczfdPdBEa5eVwINcWdmt6JnpJT90SsYHT/ZfxhvOP9Os7wQyIpKNHjl0cYGljQGQrMHVYs
4UP+CtWy3s6rxYj0Y4AjCM52yImaAt/czYeyCAwPdOds0uWXEYFzOR6CRAK8MKkhZCYLeQjLC+PD
5nozwyHx8EutWLmvwmJmc3M644IrtMc9ZQwXzDOCPCa5Vxy6W1xTwAPQqbgwueP4vBRHHOxXQjPh
aRm+apCSEqSPGo4F+H2BssLkOmdhf2TK4iAvJrhoMGH4hAncJT3YoAgdsBV51AAarxC07Kglmo8m
cfC5qphFFeaBB315o7AygY+uyYMy+HCY+SAoxdT6q+8fwOkt7JrvbD2ow56WCwuWhIySqEGUFlTJ
LpsWdvnv5QVmGtmVaYRuz9yRvJZHTFbM5dCoBNeTnit9Y8GPHR9jGPUVz1ax3NsQ+dAHLFJwWmIs
0FXJ/r14bqdY3fyOoDCgEIR4EKPu+yTHAAzG8bh31N+y0MM75m3YberceclGF4Yhn3GGhI8VCMHn
5bF2nuYq3Lp3hDeoH5oRqJu8tHl6ykgckYcIHJPqlbabTwlFoUIPCUc5GNPVt0Xu1N04oMu3ZolQ
pWuRDS5TD7Y8h/rDwdKGeoCJ7Q3RsS2hqhLTfMZ59Kj0ddjV2ve409jyOSRkDP8TyuDtSSlHV/B0
aO/WocGGB88NGo4CvoYREh7+J9MWYBWwX4f5XaDY9oJHl/lmGhwgM56nlF3lO/RubCvjgrrShBsK
x0THe8AypwO+DejI/QUzo378LJcmEKKJlp8hVAy2iRdNjnfcedEygmcJSUA+Myfd0axX+AjawdEq
llkR6QMmyY9yAT8KLPaGatUCQ7ChaWfPggpwz5o9/P6cne4OmpMuSlToLwt5gUAx0A+gGGHHs2CW
wZi8FTgflQ1A72QDDH3XBEGYQgIhPMqTY0cZ1w25m7B3CoILOKOEtbNdHB1AMuG2Wa5Yp9bqH+jb
+8xI5yb/0/HU2JhkQDV/W6zxQ77fnrBSTMbmK7kDMBcSWncGDmPs8AJGrUeSVX0LgkCFF4QgDoFg
FPcV43YpYoAeCQUWzZrg5PDyRq0867QPw8BTo7TjqXWSGJm3aT9XXfFSQoJIZYssRI6WesY6XWgl
VnxWmYE+93UTLDV8Z5WxqzoGlda6W3qH8qbiTGsdBTVet/IDWdpuzaayISHKS1otWfe52dWmRGVZ
UpU89MDAkKtuS/1uGO0pVZVfqenDVL/5FoZMRJCGwpY96VvG6HA5c8IvsRYx0iHU8O4UXHUdLQaH
a9l+qxSuBNLJueWTP/sf6URMQRdHCAIs3r8Cfvelme5a1OfepMOoFbgkdQhM8t7kxIWWN7asqYfO
qcBJ0oOx+mxyJ9Y61MsId+R2PmtCsskTJ+bJUtGjXvQFmIt7aW1e2258LYzucGfT59O02GJo0CUg
iOM1MFlMU/6SLFiQAbQMfSDjmLZ1yBBa4uOICWZbF75AJrHVs4CeDtKH+b4Cx6iBBumPFMUXpP2P
eNW1bzcMqnc6G/d/1UhcvWgkhhLT5UkfpUH6HqDatULVtUQaSYON6J9OdEB65/NXyJmbHsbb4X5R
CyhGHjsefiSMEH3x+fHEWMgtcCdqchxnkIh1PgFUOqMZlJiMinkXC326uu8r74aQNTAgpl42Msd9
nM+Z6c54lh9wK6Lmkm+xqLxQe6EcDGG4S1Kch6Ps2th2QG8Fy/pC403WffpEGnxTnfrSu5MU/1td
1qPTPbAjUPmvfaxrh2LkSQmV+rRUvxpsAd/sjmPzySyH8vi27teXuykO8A4bQ2g45DrsKjWk61OR
GpUH60z9UCfhyu0ixyFaIBha83cmEdJHZLyxLq5a0/jfKFJahtWNhxcOQ6SHuT9uNbPMR6D7nam8
EHy/z4XLVTbuzQE6IS6TXf+Zb88WtrDK5EOQgv/SVtj9wNC+NUxdsXRR8aAgHBnkYT9L2a5zThPL
wrDYBcH5CLCNHISGj4IjrmP0bUmvI7aDEqWRLvYEvPsGYtKW36x/UtDPqfVf27J01heFpkhoRvwR
F30wXFpOd7ACHRPosLyHg+wyOtteM/p7hK2vAO8afkoe0VvMVqr6bVqe9f3g4GRlpj5AgUHfEErM
NK0HFKHD/MluiKcV25e8BtTZdMUUBdvDgLD9FtXySQBn4w8kpVv1YraPOCOCONe4ZzcoIjO0GL7K
LJZD6Xs1KMT08iU/45SUh2UMOVkUF1TFHlsCuRU2ufK4GZq7+dH8psXPceN7YHJfnwc07c+WZz8q
IZ8uvYcRVRBXh3XpaNE2/4M0mhZB9gPlcGqP2/hhLI92i8L6r3swPiAWHRpfC60PNrFQcQnrDdXv
8qB70+yOJJs7lMi7mW33jQzyCN5jPIVL3EVJgF1C8ngL7ZPOOUlx4qbhCmEjcyW//qkimAdETB0t
DbtNzz4R7lKnT9ktNBOPGGow38xbNUZMO5uwT6BwJCzYJGS7Jda0PUpKLi2fntYjxOX3qL2Sb45/
sw/jnOypWHb2Q4FmAlLZvvgzdIp4UqFdQuLBWE44ybBFyJjt7JcR7tbOdF6Iy4QUyAXGAogZhHDk
LN74EqBQS97eH8Jol6wpSl8lPS/p52D98skxiJP776k+Fxl+x9NniuJ1tygnm8YzwRgjKLRd9Sfc
LVYogEA/zH9/so/7RYLcfQVwGcJmC5ejdiLSKHe85Y1gqgQqK1aWO9MKJsXXe5dHEO8vzMzItGGQ
3e9qzkqkPtqRENVMP66q+GTs5Pzw4dIDiVLwxBbXp/GSU8pEaFdJMb9LTwDkFS4eFNuPXEKgTz70
hgzwYBQe5uhNuzckjHb5SpjjBKZFt+XIfzfRXO2Mfyai2TBJHyukJv+qz4JhDUYdMQvAsYNURa+L
8XFAM6J/VygSiNUCtIwqJ8LPRK0C8tsQMGMDh6wd1VnmJYGJCBrbMWG8hBz8Uq4MLC+kCaqN4M2X
4F1oqinFwxyVTGTGN+4sCN6fjCcmttLASfkePzmskw8qNSa8ISio69viQM4PMs3T8aWiUNlzrft7
cLe9hAvpnJLPOcC4DzcWICqJkQUUrl3C8gLdi8G02KEoe9tI9QFX+l3zk4RAVzVRZTukhHEJmZye
ATstfMKEYySlsw0mjj8P78HNEtHHwFNCUuJggAUVreF42BM8HstyxG1aj9ArYd3rrH+GKrHjwzn9
Xa9WoD0x3UTUCkhSCzOU7G+IMlyBgjlkfh9Xx6oVN40uV46nzO8hd1+4j/cmkgMkS0Po/EqhySTy
JP3ikIDdE1abAT8yyYnP8fIYO/iCQFTA8FacbSs4KJglkMhC1kjExQWUijXngX0oR/AN3wazV0CG
ndiMrnpMzBkUBil1pRCnIAoM/p+lBxbT0qzueajQQpAE1hyzP9YD/Xd3ZP6RXQAa6dj4UOORhTkR
qGS5Dd6nCGx3i3ZhFYPUg27p14n2g55Go3dwe2bjuw2T+5QigKr+Z0o/2+FdUYEsefjIPH2Dolk4
AZcLAzrNV5g8OdQqOwrVO8QK2tmQMpOgUBpHYtRjzhHbOTfSCey1u7nNhbeYAqRfKXzYc7YMXSS7
Ep6MD+OfAa+y9lmjaXfgLSAclZkABcDBbXsQdifjka1qGo8cKAvpj0TDfvO6kuFBIINXL8f1Bm3i
0PZ/9vY1SDGrfhgjJE45BpOw+781rghoUaRybzuWEmseIcqFZ2St/eV7HE7VMbN/WmzeoO5UL9BI
WAKSL55fni4U4xdNYnFTkoLkPNndGYJ4ehY7WOap13v3zneyo95jHdu3fm/G3DRYMNO3/M2yUL9Z
XcVfCjkQkPWrZO148EKav3Sl2txj7A9spECVwcJx4fEa4+ZYwHytrxZN2N3q0AifzKeuf1rQjo1e
88iN6IYTnznNTqoaZ6+pwU2Q8SQ+qcMfzmvzJ/htgyBFx4ZjN0yfxi1anR99+il7KIIOEDFIbWht
eLS8arlvqwfp3EMSpWs62synPI3JDOjqF8ae2ZWShS66sGhua9Vn5uE08B3DyVdZpkRPvDbZRQGM
CxSSIvYwpkr9CDXmF2KG9D0kjL0ieDDHycc8J3nInm+vLe4wMUxldp1Th1NoS+RlSM/yA6pLSfUw
HqoP8/WGvfVzcyCqAxyb+ESaNkzuTaI3OK+2CArW73x4rkFZdnVIg8iA5wTkCaUD4oveMKijagtR
uPXLS2sHDdR3rygiZAqQDmCteFkZ230EHRuBWXpCy7dCuL60cMoZ+M3fSKgy3U//yWWAop28H9Z1
tChIgPZ1g7UM5GEMJ6299uSgQmPqy5PWnwy2sfJo8EygzZ7wLQxN7JbQV7xgW0x5pXty6WdXUmtQ
jk0S8yWfehkqDfAdmhVvjclwiPvCBS7oT2Uw3xmV0BjvYZm4bInf7JvblaaTgmY4aLFwlwjZIsfE
TcLxGxgUU0Utlt7VmwdalCs4pu9MX77AjcEuo+6PEow1JPYOCNe+qD0ucxkk0DVDcqjYs5Pf9jf9
kwJGFOX2CJLNx1xjR2zGsHRxteGXDBMp83Cjxrt5EHD5ZAjcCc7kjRHDjMC43zM0/EnFu0+mcCgI
//NYHAXHqEU0XLwS7YqidK98wfWnqG/RmO/VC3AQX7qrLriE9CSLw0J5FjU+rBw3+8ijMsLe8V1N
gzunBHa/v7o/X7G5iTRPRQbYuBs1/HzM//opBtbq5H166WKdPo/DC/kyQ438+Xj/BGvNL7zMXH3I
zLpIrvqq4eLHjMy6uDv18HQWpktcjvKYB/YAlnuuGR+Brr4m+CmynVEWnkgxgdTVFhEBv5wo9OwO
6pgxGC+zb95p0AKYQPJ1orliVPTT/XYxe0kbsrGwf/C3pb/uXx9SMPF1MyBtgB3hpGC2vyt/qgL3
XaiHrsJ6pWKJcyXiELfpZ/jrgEaswAovvr0QSZNYubmUDTjzwpZ616rYDKk2in8qhPNiX8RQj+04
/TP+aW98G0RvHDRhA39UV274hcg3XXcxGIiWV/2AyYfpS1EVC1YLI0SOcefd9NM/9XX47hGGoiwN
33AsibRL/8Ci4/jwgGwOWMBZeytgXMBVZd1zyTQ5GpjzxQkGV195QPrgOw/sHLKob/wE+VV+BRDM
o/mLATg9zMdGX/lYQZIgvCZIrtqjFAF3dCcnUpB8Q2IOuVY4ggF9s0rtOfC4IdD6tu/8M4W2ToMD
zyG8B8Zl/t7i7KOO0j8du5z9HP+3WZhpnIo+cncz/eZ2ynKXI+Vf8ldgFhCUvIUAAgSGgJ7UvBTZ
E9N8tIRKoKrH9hXEAB1a/o8JTsbweg+sJuAfwA5X5AW8QB+RDN8J+vKI1w0JqwMjq6g+rqKtCKCj
MOu5zOEWrNdbNAd0KpF6mYmAoCzl6e1Z4LDlkhDVbvvLshU81bD7xxxAPeQI82mFZdwG9gJyQ3ZF
t0U5q8TKFeAP18/t7ilXdurFBz/sHUAitgkeM3U9bNe28tGkLVT9ywtD4rkMIR4hlsH7kwcYQ3Gl
8/QlVA5cnfwfTvbGIY3lS4mxOMG1BAXGG3stqZgue84a5sEMlV/YC+fxGEoJRGTIo9gtHWd84cLh
u8SAnWNxEo+8qYqqN/ll42A8NbUPuGzpDgmtCEU+R4Ze/2b0qGETr9QVgCeYVe9wteE5pjigcF3d
6cg1SX6dPCKLvozW7D8AV2qv3TdMbs1z3olaNAjE3Q/Ud7douWzDboLwdffZE/IIwHm7zt9QlxhG
ZiTrsnEw5dhicGAGnhiDEFnE+BvdHLA5SqUVbgcmczwqbDhYZjOQBLhjp4NuE6uJayM/hy1seRrm
2alHKVWfs4sjhMIBRbPxQlY3wx+m6lOC0xuLmWKd7SH96X/sE9UIVoCIOp2d8XDnPPUoOmRsl6/5
9bOkivDGk+6boXxYQsIJVOgN3kBdx2sauMXtMCx6VT7Xywof44vGbxpYkTtA3PmNHzOVESVgykhY
JkTaBXC1G9wf8KDDcsQEUnBX+8f5Zcuilcm/83ceqVW9Utisbo8EIcabgWnNM24svxyPJza7AaYY
QKLP2+QHLDwx9IJ0UQhoyCSnfajg32+76pL9if7nzwSRf61YD1d+isMioFgI4XrFxvv6xVASgypG
Hoee+4wi4D9H3vyPk33ho15X7ginzpVkG+PGVbAnn0lWC2Mq3rDM6PyxPDSYcPW0r/vBXwmSq6mX
FTOacOFmPYcMN90lw4ALbtReiJVZAlIgv5bH6kN6TyNIjA6cDMCN3fQ6MRIaDwurGkkK4rd0n95c
2x/QvQcq2xBO3n8sA9wDEG/AMo6tIL8YVyoS4yqAT2yn3TXk+AsJ6qJypV+PLVoBQdCPHQ9aC9Hj
3FMhLNxxnBIfC0L1Xl/WMtq+cSG2JFTYEWMDDRVO95BfBoj6sYHgG+3D7xuzlL7en+cm4Ny//d4v
9dH+xRb2ZngOaUpwgi8a+DU5JKgJqB7y4DZ6KMlFqYCKGo2CS1kRrfE9eZtTv1ce5dfmRJxYxmnB
yFOsYw+s9LzGI3Oc87zT4Jabqgvv5Y6K9cHRAggMbJzt20pevAelHfPt/2YrTHd2uNNpEk3b60kv
3e6QESC7uffqI382n1QiNplaUPozoL3tYelLq2jmRni5l/6T17/5U3EMnsuT/mjiTMUIjOWpBCX8
l7tA7fVffYg6NZjQf+OSjT/hKwZeX9QjIwjB6xnmQ0E7+sAW1cihOKWxH6NSw0xZfkROW80+eBYX
irkoA4399kyIQJdhT7Wzzs43rzOwK7lK7DxZAB2Sh0oZEjQDts/7K0zdNoJpB8/epqCjL48ZHi/k
z5M1u+xrFwYlp/Uk/CG9ZPxk91/xgkHkwFhwT4U8U5RCrRPDO9JHylzMkbAhMxbCHTFI2Ouft1TU
zc6+u0Pj3zcoG7jwzKgZm4r6if3SgtJz1d6pcLAZ92xUglHmbf96DA46D/mOScSjJOxKyQIZeHeT
l0wfG5R3Y/kn28wLAGptvXUlRsDK/U3+MUgrmYikOynlv6SDfPuv0C7Uuw78ZsmDH5DVOma0HRYh
nHcP8v3AfFthxPrYfNdU8jh7n+Bwx7h2s/S/GXJ5ra94XCznCYnrcTnWrzcXHH0neYlLit5+8fto
8jsvB1PZtRyO9RGr+WovfxqB+lAemSZGCEkhDSo/20fqRbuPmc+KX9IDT372lLu4mrqjJ17z/Dbs
Pjgg+ef58QKtxE12wD97bUdZy69XtDE7k2/Dx4c/nMLpIMHNkBjlFc+6j2oiqP3N6yNcm4PVu0VS
XD/CzIjuR1rIXSCdoPA/JP4jtZxbh+nu8cPkwQ9xg9zffcqTADq3R9UClQfwY/97UfZ2yFbnH6vd
47j77y1l8foPAwL7sPCIC37m+5LvHBTKn/CU9ubu++0Wde+/jx/nZh8nHiRx/kXkeqDrZgkNe+YZ
D/ln+wf9ApB2/Vbo3Rb7Vz/eI+3N/pF/8Eq2lt20Pa8Ic/MdLNkm0H4XD13G1fpU/MmjxOIOUDPS
zCXQuI9POonATvS2x+biQnLlnlv3dlnZCldP2U+RE1DpBRe0qncfia1LZMoBFyG0UITTFg9Ype7N
PVz03eu6+/39UPYUtowg8Q0L4EWE9w+mLA1Y1ukeYksCR2IfPzV79qedvPvm6KEyYv55vrv27nzc
PTc5uYcuc6/UY+T9ez9jh+KRDbNb9xdW08kOaZ29hrgtWIY7FHn8l2Oa7YzhvqEw5yf+C+O1aMSK
RSMmbYcmDgE7PqfTwfSco6K5Bp5cCB52C2CvR/dmvigLWlISjHzuhkwLEgMT7u878mgwzsbfwMmO
5YEUl+FGAYGQes/IbIMzxcTy23joPrUXJ+xcmGr79mV4oxwgPYzwJgjm2Wv5xWAHF0IPT+SDEZme
epJC9Lr4TVCu/TPf7s/m20BUBLEXM34Qh9Wdj/OR1sFnYupnEekIB8mHPgJhL7giXkl2P4wEOJrg
DpJhsCck8mWBQ9mer6lv/UP6zECqvarPKdFrlAemc8ZRd8er4OOy7IyL/TGeekAySNMUgHzkL4YJ
zl9puWpAjMLv/QUb0vT6P5rOayuS5YiiX1RrlTev0N53A415qQUMlPe+vl47kPQg6d7RDNNdJjMy
4px9YurYA+nrLNM55TuCLf3hLcQhS61x9L9JGhke/9X602//mzFaftKbPRzEm4YRnAP8Q/47oW0g
nYSlCrv+ysqWnLkrBfPiA4D+pH9zftJmxeHBbLZMmvUVwX0UrVLFcs+XUf/KQbSiFXZL3GWiSjeC
pkJerYsf6J7tK+pyemeQpN+oY61dh11gKdA/BjcEsq4Qw7jEdKHAomP5UD6gxnksfycs5qbAq4xk
U9UL3L/pb3QIqY44MlBe0XFvlt6xh0bb8LOWDNLJB8AXzOSV061ydd112B5K5bWvV13/FOXv8Yka
HrJJwtJwpBlysY7tL0sje1XEg1s/0qJskRrQRh6fdWfh3snbOIq7oZTPIkB/tgiQyS9hc1JlZrAi
IIY0HYzmtpM+ITRdihrReSXaITsF+2I9sHQ10z46M9Ze9etoJfHWVKiMoRBAsWtAog6WdK/5THRB
6ZJ4hKFw6TdMA5b8G/8p99BtICFeEJWVX/ne3jK4x3DEv+3Lvf1PO2kn/Vn9VxyVk31xt+rl25tv
kayRnJ4OzVnPH6wXQpYuRZJ+c8qzPgy628VZOgD/grcyWWAFpM5JAlxsMGiWOJ68Kz2gAgkNlIyt
5S26lX/m/bUhsKyZZrGLch7IsGFkC4AoTLRupAQSCkKfz14N3wngHpobCO44gkvcB4melE+fXCzD
pye4i08h/6enX7E8SAIa1R6GJBw/xPLMuNpIrPAe0s+Gjg4qOIOGMCLqB5zsyxj/LqsHo+IHcqc7
+g7Aqkw6E2uc05RqZPnlxg4ufuVtUewhYQpPSb5iV/QIau3WuvuCcqMwl4xcJ/orkDk1vsMjQzGj
Qz66NFkdWICTZeRdXe/DqE+u8tX8Y/OPizXCbNNbm+D1dTi6Tz3Bqd6nS8LmdqCvwbASsNcbtn/a
erhPrdVysJfo78iFOQSUvJxJqJseQvvhm29swbUFrozPb8E+4fIq3vO7s+tv08G0d9Oeji7vDVil
noi+BYcyJL8MpZlf0DQKrt2FzzQ9I5FWiWxeOO25LBG904AAlN7cqCjp8TGclKJsWIjGBVem6F73
fcwhA9KZ+6QTaoOUpskZDWocQD0DBnDEUzd40yXyB3JRtZXnJRus2R52I7GL4m/edZB9xNEjhKcu
SRclNmOtN1a582aFwYvikUHBmMHzg603pqJkGKgcdfJSC7uD3jiRgouHdrBISvMZwrLjoGnAS0fd
TUk3Jn9ifZPpY4jFi0wAyn3ydOOVUTRAgGHbVAAfkMi3w2Hq3mf7qHGj4+4gwjA76x4SJt+AAPBS
I9OmiEGk6ar5o07vvmroHprrBL2+jnKxRDpuMTWGmeKnRJZSMdZbgdVF/KIRzNiAFlUZbnNTX901
hV3U91Yg1SLUtx4RHw20jybK6DTiPW43WYzBiJLbq9VlMyQvRfktGJu0Mp5CjRQupDPQSsIphBiM
AA/HuxFvBSAKenGra8a+i2kEkpXrb8XKq9Aximc6dxRslFhKuhM3gzFuCTiwPDH2HiyPcbstCcBN
/FtRggost4p5nvVPzGRir3Wn8smI2FsthKDOXuSvBDIC34RAq5zckVRhFoMUEO70QoDeVL72+n0m
DR0HTghaYQS5aSr7hqXRp0vON28wXlnxF7i01VDyZKNgUZJ7x+FjKL65lDByFO4cf/iPIwp8eSNG
zNx8DcztiJbB4ybaJcMf2nBmD1AGwNjMs4mbAgmE4AO9lmxV3DztBQfepyg3CiIvkVenIbIjBkyM
ABSU34iAyN3zErLmRhq6lPswK9tmqWdgWGgZwCeMUoKN4mUAigtQyyNXC9mREGccy9vkfrUOeuOf
wleKvWhh4D9KDFGzfPUIDGhzR8OzwFtGDCwK7HrP6c41B96JfKSoqc9aMFzBZQ4j+jZ17UGQo2yH
3pgjSGKl5dlMvgpmEEloonKx8YvdsONrqL/hu2G6wCMcWL85u2ih6suR1p0aE7RSJ4eh1s+WV1DN
w0So8mitjFAw6DdnhG5+ujo60YDeiwcQG4vvFN6ETNgCa+D8mONkGGri15z+wTRuMI8gnAmaFpxC
E60xVbXUVXxune0NBRYXHYhF2qAltvgkAdz28VOELELZRVZDcsamwQciTELBMudMd9x0jxi/Fo0l
25dBw0megEK5zBmYUVTxCUb1BDtajJGWN3KmoZgg0kqxt8doynjv9eYFQIrPs5embJvQIgR7krru
Xe0xAsp7yHNUs09D+BEMGLjpCcaMh/Ak0d1bHytIDOhRByViaYxqTIEgPAwKXSDttbk0+JTAwQbT
VwWNSPF/nPibPQJE4IQPSSWJU2nNR+SlxeAiVXQWnfUi4lbghzxSzLqXSnUc6QlAREmfMuvAuTc2
tuHkHAOaLIn6ONvrulJWCsGCvKXoywzTWc79p8MvwCIqqZXwBw4BI1L4q8O6ACYVZP7SlOLHxAqG
I4ME5Mhb9M3OJKtDDR+xE2InfuAWipelYZCDb9vxEkzZVxjg4pfKc3tlOxWaKB5q42swmoMByC+n
yLGVS8jCVxT+gT+mY5lomUIVoQ3oJtgo7HB89ZrMJA66Hkc5Tq5DTAvUhtxqkbFCqGpAyaQGDyDR
ImD7c8Caw5QaARxcj8DkSK/f+bIJS1nbvgTYYCdqvKl6AzqHQciGJRMg3SAOEi0AKwIGpBY2lZ0D
f+Sx1D6A6dpYRARQVyHAxSEGlwCFYFtGL2EbA6V9qob0WBI/Ps7dJs8/oCH5nF75wxS9aEL1Ekkw
bSzVAxIWIKfxZeFwAI1xm4iyolVWOVshRnUouBGr2Vhlg959TDr1BVhCye0pepUH+DPjGpclTwLs
O3gJrA0ly6vDpLoBtBlg7x/TFljNkW8NX0K02WOJNZ0MUocy3XAAsL1HdPyR02Zjj7AlfkDUIjZk
yyxugWk+ZuKumFjw+3oNTVKc/w5Nu0yn9pmirc6PEqkO187F+1IX17niQKTH586/jbWIngwB6jny
4sEC4k79AcM01E5mQwG00lR11+YMnxCdaqTfGjyZeYUsxQYgw+ZYI4P3MMv3ukOwPSDO4l9l3/KM
FgxuLiHg0bCZ3I/cLN8EQ42onm51jD/ar68IOVuFIoZSwgTe8L/NRTXpE9NvhJACPZxJEcWAooIY
1xGmWrjOvGoVoP6oD+LZHGP0LVl4s0ZMMTExw9j1Mc8UrOawYHBdm7jpsT5xL/QYRLv30A4InmHg
l6gzCLJpCn7izGyUDgubQRPc6hGZFu2eshflZLAwGP9xcRuMPAEsIoHNyZP797/jtUUUg/8TBFyM
uC1jpFkIIMZhmzc5jsN4mmTwCYVLUEtq+gIAU5iRrHNp+Uba1RJJZ0qmHwmzzPUJd2g4YmWQJFik
REVex8FKtJIt5s88StlU13KTRMYqyCfdTVdtQ4IdpH8FHTE6WYnKYpOvC6DsMjW0z5q8rIlDlokM
/RAiRxtNmS5sxy7Lo4KdTJgVOcowXaAq0FP4YxOtEd1f6RgvUXXqafapa+yMINIXop6sAANb2PJy
5WXwmZC0tNYm+uYWUd02jyxIg26Cc6J0j15gvjQMBjTmm2yjWP/6mqkoUWBrJtCrtCOEuVt4qnFo
OJBqOsMha4s29A+FUf+A68GRKYEJdbRzcu8zTQqsf4RaIBZggaDVzQEqYIKZEuWpAzazqNWEuODi
gheSKBGiplgFX1VEon2pb734C6Y0Fv6VBw+l4rcKXXYEUp9jK4xnwM/EkSmaegidcI3/r20gYOzZ
sMqZRY40PSkJMyTKwciD0505ERTKkUkmu4IQ3thLxXABnnekbtK9TwtaooCuAA66A23U04yK2vlI
va8E3WEPnFR0xCwSUmNCATpUdbFl8pni5Qrof1eegdaXo0J6DMdIHjH2BEJPsGeiyBE9MzNY90pp
5rEt+h4aJkbdXMR2yA590F4B8MlGBylIAFh/as8k3XX0dly2YvIBelfZOwgVoH6s03Y+DtZXoB9i
tN0BQpp+X8KsMowbNIeGprgg+bz8K0aCaXh3pQTpFH8mGla6G1CWEogVTlKPw9C92Sv/CAqj+qTS
aggaQBU6kK5LKTVhVTEZNbGKJZcMW0ac7DOkcgoeA59b0kqOb8iV1jrcW+2umNitu/tUPjiU2zFF
V1XIWJt+J0vfEPjIccs/noRsAZ1HXYrl18pJpPAY3frb/i4oWTCbhUOsYoTWzrhkBFZIzkXhz7sW
HXSiUpAXlHQMD3tmvXR7+leuLjkOkmLRTJQDoEZJSUanPFcDCV2wzmbEo2hxSvfHBdgDe5QxWdhe
QOYL6jImZRZUlLh+qZ/B8jwAjGysH6GOKqbznI71dkibTcwzoKCL6cgeayCOIYsfDA65PKBj8TIZ
54INBQlP4kL2Q9IobupaznooO5g0dXT4iHtKES7I0snfIaAT5pK0tykGZ7teDYvZwTxHyUVoGhxG
ZhAv8/wdgR3kgRqTcK1mfF4OwmWs88+7uHwD8N3yCeJ866LJ+6uoBNbofA5qd53YxBTq4wKQiIpV
mDtmIhdWGqZYxPfOrQvdzYuvvVrzfnwlLDhOdIgIszEG7b0xa3DlCvqMZOuZp5SyY8IH25yHaoQn
AeqAROUaU1RAfsqbj1WmKBlY1Sbiak43TbTJgN9Dn8qoKZvE3ltRu5YoCt0e1qPprBzZS6IRMKQW
bUuKcSzYAbZoAbt4ChquirBTk80+2lMC4K1+0hGJ9j26AYJAfNNgxw7Ok7JxMAvj6DSz5muoug1t
I/YVnkle8RQiS5WPW0GwG8Owl1qzdPVdETrv8TjyBR8zBwQinnNhAv53BxC9+sBJOQ1UYW2gD9cY
HjKI5Z11ty52NqSp2QL+xIrr07vVmhjv/+9LjIMqLP+tn63G5uYwTSXq2sWp3054gSZMovEpMNVn
8G0p2V9mc7RR26hxSGphw0tv82J85JF/EIghtvZLnYYFRI3mVBntkq6cBWwl1qcdBK6LGnrHBHux
1UQ31hcUPQ6FjyQiyDqdsmzr1dXRkcux6amkLChusKsGizcCELBX/TYhbYqC0GyVCB59JBKZQ2eP
lKnuw1OcCMbzsxiddcLZX2VgLOilkAfErEuaaCQ5CwpR8DA52zq8BUGkDz2dHoQjrK5CNek7unXM
WWyUDlqx8QpjL9UPcEoT5IRWNOes/oFKwbopMTQuyPIBwmMV0m+ivhurtd/bJ8AKpJjltEnCWwJ6
WhoTY0GopjdgDIJpie+iG3dxxhrg+HuP8RMGEoZs48lPywXXq5fkah1IwkRHCk4BsUePAO8WfRZv
1W7fB/bClVUfwmh+HVWMOkwBu5aWc3tlO6iGbAXxCOeYD28DoPMGZqLw1Sgt0TKRfc1PI/4HTbun
89zUP3X8GwQv/UznFNEdqpkCm2OhMPjh6joAP6l4+Cs2SxLfG/DxcEI3zfQyB92+MI9UDRTn7kP/
7ItKl7NxER+djH2VsjErPuPuRR9PYtnIqWItmP4CVFQqNBRls5b8ohnCrbAzcdNRmfA+YEIyHFaW
ELcfSGL/2JJfnrLhh4/yQ4WkrinRtemcu09uGcuhB7tf3kzZtKZgw1Lb5P6bh+KigQA4UwNFyA9b
VDeRWgE4zbiy04WDdDymV92ZrjaS74bmpLExxTPt5de44rzr29hKfeaoNIjgcW10s1/ppMLrtBeM
2V/WxNOavkVF1yxMsqhsZS2BE1ZRLilNBQrNntXSRBNAoQsmf5RuG27NGuawHSvv6kjfkt+tm5va
pH3PyqS6ClczG95qujWhoh9bhP3ehKZ/qxv+OeGnxIVx1OgAyUPAMKdqSyRk52hCPUYLZEJIBowT
mDGITgOxd4CKkJe/R2qhYx0cx5wd4zf1pwt9eUDOD4DTovYlmW6hWnJugr1EbWmfrYZJm5weqQ/y
kN4N7QmcoiNUwLKDa7WcVWzxBH9L5Caw0rL+52BQ7HHwzv89ydu0B/h2lGudaW+dxDiCNJhi9Cwc
Ob06QSiO/xtwZxC7m4iDvJdXZ4FUmSGuujR7l+GjqenISRj60MAwK16p+CkWOhwBJ0EHfYwTtVME
z6UGIJz55XSPKNsn+4dPbfFgSqcqHZ+nlnUb+RIansk4mFgg0oRuKoil7Fqgza4YNAdQjNx43yK/
TKr5I8UW4Dc7aTUKeiGGsZ5F5jkqs+sAb8Uqqw8EHL73zWFqbaEe9QkN0jP11uCu5Dl4lnIcBNFI
dE7CZ8KKeugGlGbxfqwVnKUEXPc3j6GQ321t3tbCqk7VxPBHoT3lKNN6NLBnjcq56s1bhby7thkH
9zt5cfvWP3SKsmpQxglgsQXSGyKrXjU+I7C1NpPYLrQsexMNcPg9MmCY30TUIhUmbgyJ007aCRPa
WxS+ZbFvKUtBeLD5SqeHqqvu8sWAd2Yux1NKREEFuHKcD4pLLUeFKR1sKNqK7y+km0XNwsmD/Frb
gglOma7i+h50ulPOT6KQjqQfvb9+zCY8hzSP/0qu/lsg3MIcYVegfaQsvRjTDGNuZEnuqS3uUu/U
ZCFpvb0dULX2A70PeRWI7pSNcRQhkz3BHlr6M/ayY0+mtufnd9YRobaG8N/8cNFaYPepmbC3skow
2sDhBsJnxeISwyoO6MLTlHbBhXnxtE9R+bAzCBhjJrxDQeeWGPGHbE5JjRcIBzOlJh1qIhKwxE6M
web+vVL2gVhph/x9tE3sSe2WzXOkK2LXcI7BkDNer9hpjU5jpZBK0ySHW1mGrbUFOXBXKqREk3mz
2uBcJR7d16sAfHwIIczxn9oC8gA29SgfSQcxLj7tCgG78C5rxUdkO7tp6J7bikxaSmJZspqhY0LF
bC/Wgl2ZbGIlJeSWh72h++Cq2qkd6Hon+XQoK/I0AFEKz5FNJKf1vWGb4LzUu3AIKk4stJPFK05L
mXgyZj54Nc++w/kX/tXkt1sfeaJV4ymmA1Nyrujp+YOVyueWNm9/D0isKSBBTam7nuqzH5Ion4CI
znze5aHzVprFCYCKcZcPuL4oxNDRpPmrR4VnZMQS40hjLfLcCfoxOofmocS02TIeAYq3UwzQi7Td
deNWqOUGXwbP9mDnh1lpTp3xCb41J5uDCGI6R2F+LyLggc3zQBNVmKGU4T0TOPFzAwLKRPyVH4sd
pzYI6G08rA/8LuIg9REu6PwOjpFG4FNpDM8KZ9e0WI9s64yUXfKGOJsw73Cp/SUhKCbExyLJyr33
dDU9Ts4WKhEYeEmGX7nub36TU+n9SDaq/BlyZiHveL32bJe8yzFyKNz2ih2dK39WH1MAdKGaMUvA
KxonPQQSmoOUnW7BrBdVYx0iOkoVsyFtTbtmBM00PecYE5WjYW5p6hI9jEH8ZWi//sIVhll8saze
MZ+nl9odipQNd3jU2TnsclOLWJu3pVHgkH9NhKuDclI1fdlF+rGLdqMGDNr5GUrCfsYz8XsqzfOM
5Dv6HnS4hUAEMKngrWotjAWMAQqVVMGivujq9Fbo6lE38w+T8MM5HLcA0hAtEwP2nSA+clFfCpPN
tDgGdhjMyTeCFhxNLGQ+DJOZa53ZMSgE9y21FLpUyEU4UbeVBtaBMbujgpnr8BK9jUnG6/1XjtEC
6ALzWPvuwmakMqNTNBMZF6Ho8u4tvogU6wDMAEhG5H/+oQSgfWUs7kQyh97BxbcokO52pzXMsLgX
J5Mwz5LgGQ6INROOKvo0nGvn0zFrLdIu0g3nzn1skpiTgjXPacSzHtFvsfgAPvEVoVau9No6wJOv
xjvNb4c31Mgxt6pE+XEY68pTQ4nGo2zBMi4ZpSfGfewIrBLyrLWZxwbI2otdvxbRzfRuIcM77Yu2
+zunFTqEPhHCrQfDnCS8uLuWuUgfvB07s4mkMCBY1+opr2DUhQ0+bigCJiWZnDiTAQ0geIOOGZ3C
eVzQquqQbukGKFc9Qxmgt28Mb+R1bJiUdnqy1xTqIW6AA5dIvJ5ZgDMwyhDO17R06xLi2oaxjM7c
vCz5q23Ml4KntZ8m+vzRMkF0ntM8E7xZhVRebohh0zzBLg8IxnSbnBFw+SgVCQ0pedHmead0DQln
HtAy8t5Z77x1FHdic/4o+Lp2lCwDTbAMPeem9Kq62b6V9tKoHzrfXvtusxk408djvyqJlAuBvKTo
D+nvNtTUnsnLjKOTx8zhXW2J6IDsDmjVwU/FNS1X/NmQxB+4UY3FIA51zNUZPvEuy27ZuaC69ccx
prD6i6foiCYMdy1trobO86yrm5i+86BTptBpoZOrRvZGoa0ILmYqLDRp+CnCeesozG5K7MHZHJ6V
Gp0D64T0Hds2WRhoSqsM/sSMi10Gdxb7B0fnZUY3vaArOFG72RwqUgcDbuE8yiJjqdmzIAU7xfgc
ov6JzWRUT375IxtmyaG4L93fhOqte/bVYgEw9elvUaCwk+tn06XXKdWd8qUmRIDhFSOcOPvykKOw
vUbuumz8TR//i2MPyC9AJYSYbvoW8tGEihb62B6zQU797HYkEXMV0FDGMBFKnGtn0jF4F6G7GdWd
Jj+TIl5gfsWj9C9hUlmsJv1SKTZzf2mK6Agi+zHqvouu3VCfrJQ/9PyjIQyn6cvDzOICSOBcI+03
ec59rl3kO2fHTZ+10d11FZhlvN6tiy+FbkFMQlPsMvsP+4uLLiVKHYHo0zXFgkcbsgMvQr5CRMEF
g3gqqudS/ZkmZym0EgHK6sRdRcALOdDtBaw5AOCObW3ZA2T1ffckWd84c2mNXuRzybWddDAjLGaW
Hm3DiH014Hg/d+B1cDN6t6goLynGEDArwfAtrZ3avbAcSbdUIhs5W3cA5zHDsWGzJfqBvwr7FTHc
DzOFK0fTwsC4xctF5JXE8pUaMb4EuyW4HOa7Koh4SkHdGtdycszpy1Audjg9Q2JyZIewcnwICufl
Zjnr6OjKz4kUOJU518im23rIcaJraAM27cAdE2AuDAWhxYBxs9s9eUdbIRBUOTNdPr0Ke5HVs8XB
M0tXmo8dwhKFBtAwcWBoA0FF8Vp4VphQeVRjREHMtpZ6Y+2zYjjpnAWGmaglLdwWivJh82LKZVfV
YAk9TXz5jLa/+ohMlrbb9ea0rpkZKKVybz3zIYg7CUfqmvxi4gCjlxA1aAeEVUyOgH41ff2BZZUi
Qm6KY48r1mGSyB56J3kxpReaqpeo2WksulKUFvWv3y9Vb15zN8ooO6V9vpx85BITCTE2/CLtIl9h
alE4c6IS9LAGRB/YcufVq4AJLFNzS4GkzikLfUryd5T/lLvWquk6TWpePcgAn7p3LqcPh9PJELLm
Kyvq3cH5gZpRJgZ5NYhSfvjk0RyQOkVDjudHVjCWIE+7clFtLKuBy3Shdre04UlhaHTzrHMxIF3K
L9JHIO/x4CMQau2ZghF7broBSPrgJD+Ts/UYC8jjZgYbvP2hx/n9xmyATYz3eWKOilSkCAiBq9gQ
XtL6h+4XD1PJ0FIlrb6X0PWPekR/x4SJdZIkqJZqvNURNqFZMylEe7ILSlBXaJKan3nStwVCXuCW
1CFxOy7NoFv0wPWQCWzH7pNceIIY/JdGqW6EPysYERVJduASBUbEQHiKdz4DYau1b7WrnRX6thMK
qdE+SY57yWTaTt9K7PIKn9nPrh3fNY7J4ipfdY6boRMsDd9elTr5vUwH3YBHKCJ3JNwGRAnLijI6
+o4akhfsoXGSA68S3aBwY3jZNqEvldRIzZlVc2qvLOXLNvDowYdWi48AO2nVE8pubkgB29TBRj6O
E3yGANwohJg+msu2Q5Zj8pR2uLQgBnB8kZc04rnrcVmaw05y0vlpCXv7Nx0Vq0euGP8l2CSj+0iO
CLa0xWBganBcpEcMWogaUXgseFM172Ay1tDwyxI1jUEoPsc+LXVkAmy27Gcc1Eaj3Pb5ya4BFyjq
Pqm1nTCfiXNZWmETMzRFUkjPMKSYpoNT3yJjP0UR26S6ojRJaC40FSqB9p7A0pJ2jstJATko8xdi
uqih5NWZNefZbStEcjUH3mczbH6iNn72h/ymANYBApgOTO+Qmlj6I0vg3GerhAA5x5hYhUlU5Vlv
g3olHx0m2RK1y2GGxh5hba1N0lYdUgJATs0hxiIdSkf0ycgFNolUkDGzfS38lsJCQ1A4DdXfp5MK
2/D6TTB7C0ePZRtScbroGweICQ+8S8tcg+mUKSFN8pZmBO6d7Kr69xH9UyhBjyZ5ftqR+zGcugIe
bWHvXK5Abn5MJks2+qXUbAGQF2+0XMN5ZzISEH2SqaXYDdVLn7AiUElrLqVYpB4MpTwATE5goPPx
w51wg4ep2gF931rajieEY3lvfPaSSncZn+QrMCnk/aEOf9BBjZlRz7HlI5ntU6QWW4sVEJlazvbo
VgjOlB7lG9EVigL7YmKRNokandUqe+hZoPLgWjj/IvtXVkatGhZSErhOvZ68bK36QM0BtWisI+gj
q6GG1xiwkPza3JBJowBHon6MvFc4AQXzqIxsGp50+0ckRoFFRKSab6K4XjKv/KlwzkasHmgjdrKK
yKei+8rOpOiIUH22fbc5j/puSNO1rtI3dviGI2fX6EmzKUwHqD4UHUbFoMJ6yxD4pPoHZl1skJNx
AWaMI39mUH5sleNYlfwBF6E7idDPOfRSHyRm7/y0+UYlkqSTXIRspxToWxFn0OhGCEhZyEzeooeF
YVOx32w6fUpVr8yW20E4E6VrAWtd2/TedUCMmfsDXnlklZD/ta3i1swkT6zYln9nxndtVfdQcezu
AXcNIR166s56vLOncD/loFlHzZdLR4CJaNqTh2PpKwFzt1zyukSYgzmrTUoofaG6LPIZ3Q8INJ7r
+m3sosd3N1WWdmYB0tqYNpAJzpa+7W9KdCAiFKrFJxDdacA3TXwwMRwZQbSFS4uA5kUj72smtGYX
ZMbF4CeQuJNNVK3lX0NGai/EP0webO815oWnYwfWBIM1icFy43Ud/m2uXBDP+HH4bibBUZumDc+8
CRxqdno87rw/RrAnJJ3zJEltw0bwsgZ1gU/xXaCyTPQPeZFIJVLFVoULMW54sTsuMYKeEG5OXcMU
4CBCd4q1S6FECFLt0KNNNJtw69IBakKmwh7tLbk7JktYYhqrNPioQtxAJVnRwC7lzipttWNiF7mI
UDXmDZoNjrMjSlslmJYNMmrOiivOxH/cTRXTWMAwjP4KYUE0lJt7R8RATvM9o+LzIuIPY94TIkaW
MYzFyneXRTDcOwV4vXNsofNxjqiGhFKYahNAbRBeO4QqbLoRN740nb/Hn+dATnLycEwk05CdORsQ
qrKY09OOWd3CTCZmafSmirNSXKZRYPX4RKdohHNYMneoKL08wLaSxh58cyxF88PMA2+sPp1SlrMW
XLsy5yhzrIdWUd9lC7IY73jMGCsbk4ryW6uCnBh/5k5b2t7WobfrQ+mLaH8XDIcqdsrc5FUK6UPX
Cxuof1bBUgk4U8jZEF//xCSqYiJC9JYWVFuWmkUjP7uSJe+hZunSkY+ErA1WEe18Gtts+BaxMF/F
hE8XSC1CnnE6DYSvc0YvYCSXv6RjpJO1y8zf0UP8QQbYZNmQxzF0w7yWc75OV16anZ1L46Scdir+
SQ2Vv+Nt0gqYq+tgbUbsR/dKVZdmX8qhWwuA3Fd3g0ASZf6QikpO0A2MMYYQbe8vPTpeQv6rTYte
zYfCmHAOgl3UHCPj1FfKQUanopazyCL39zoEKlEjmXG0oaarCO5QyHxQjxZjz7g9xwFopmZpOt4j
X0ElT5X57S1BWB/BRDB/G4gRvZByLMI65dkAuaGfTPoj0v6bUuAyeIkoltpYKkdEtfz1EgAomh1R
OdJZWUmUasTJy3TnpajVegYaBod3AlNXMZpDOpaG0SILKvF/Uz/aezvZOUCxGDLSD7/EtQW3agl5
MaAck6LR+WjjeFVOf6EBSH1ALU9MEdcuFH+kcg2DUHhXmrKlaT3d+uIFL2477noOI9HagCTidVsC
Dbr5K+oueradACUpW7perrVDC+DYB35rUu8r1PgRnYFbEQP8IBmMCJcXCHFpgEn8UvUr8kg5QpqM
8DLynXEIXFJc7u1lUuHkHwJ8vdOJUp/gqqY5Ts8INziA05+gDGmClxpQ+sSt2NPwscZNlYvcqqrZ
ls80d+P6nsu24D8xc+SH9IAysERUW7G/T+sA9ykP/LREzGBVGMGOpXIWSEX53qe4T3d2C8Hj2AYH
zdrw3/Ww5mTJHC8wd50rklPfPmlUBAvPOjsE13SnjDrbXIMvsHjAGk6uxmtmwg3cc2Dw1VWNwr1b
ZfahdggF2PMF1W2Mo5OR5wi2JEblYRGh5yst2/DgvLQTUELDOXpNszUPDuvrTLc8QMehMGmJUGsz
oVbKRRcxJ6jXkbdKij2xJ4+BOzzJ0lBj9WBLkFYZy6yPuMupbwnSLD+wOK79iYqjhlPfeMzY0/UA
CJIMwSTS1ZqvEo3RGlcFJ31nIZCMjrZ+T5JTxCutQy8ISXBTpJBLuoMRX4c0R7KUHz03W46vBlEJ
hgqr9lRng8zvRCjKUbcalEeN7aeas4085LHrAAyuttn4bPYfRo5aO3Q+Zzs6NYzba5KPTXoIvLFa
Ea6EfO1QMUtg+VQnKzXP30uHBYOZe2R5eyXkHAt5P4zSTco/MlW7mKLe0wG2tE8JP24iLSiiEnXz
YJ3Css9Io84mtpzSAqcYo7CjVgqomu3W3vSoevAdCWwbeYhIDSwMQkNlviUdIYqsggnWeFkuEuaL
rJcC7K/DTV8wM+aoPMO3MjlJNCrhDPwc12D6Kg1pgy2fO80fFL4dyLiWID6PQXcY3yKCtkYaUBYa
ygF2iMQmBRnUWUNyPnrQg/eUiVuiIM5irCpZXNaR0lSni0FLTEUEYmOL1dDkJs4lNpRVT4uWweC5
1F9J02TgwCSO4ZWuZVh+0GLzEoh2ydW/hdxq4g42WXxF6tykX3yiFOiYrC5emB48bVz7OI1pusgz
IwKZvqjdh4PjTHu/K1Z6Mv5zGndXahHU5/HF8NSlwUVoOnuHUAwpuGJ/UQRvqvY2q8qjWt8cro0o
oAPui1JUh1r06DHzPv1fMu1SbDWkDtOsoH7rmU8P8Eo9QhFGi8ce/6P7ZAFQRSQiCdlmRAcCd4LL
z2vAn6XF7u/HQRZMzY5cFvVR5tlB9ZZJXJd+K9HIIuiF0K7BZRIUXpL8Dm68jpjEpAAh77ImF7w8
roadl84AYqrGpwvDvMDErZ6UxhkJ/EBrikm1STK0RCFrzdUjDF4JeE+mO60Yh3ie4dMhxHD2KTy6
m499g2HaTDMBGLURlOtAhWiF2YZOt2a7rHYQCkMLZVa5qyZ15/OupZb+HaE9YSggN98x7DfPip/0
HLExX+tP9+X+k4/HYa0u7yGtgpoix2ti4romVHjmP7TAyqR9o10MuxafLfMiQWSnaKxFT+USz2r0
HyJzI6m0dhGe8VgVdFQi9nkL5o3JD2rohg3JE5g4Tv7ETNgMasarQn779JUa0pJB+jQOXxluUssC
blTke7+HYICzD/0U+QMm39riNaIjoSZUiWyROQOZYlT+UhlFTW8L+3hMb6pSrXKEQLEV7ZnZ9tMN
qeYqZms36nrvh/U+QlxQOXgvck4a/ietHAUpzmzToaaaJC4E72mMcovNb2aXZmBVDa/G9AVGNMgh
KtFnE2Gdw5Rn+CPb6auiI7l8eJWRaY84RFPAN6kX10sODR8zn281cy02dTT6MZbPs8XEUJpMdsq0
kPb3QNpWAyQpMBdG/NQEqILJFKIVXirab8aA38rLFeKIQ0m6QRcMC14W0U2z8qbJ8PR3/T0D1yOK
6M57ZvjaVXSJMN6rswljswCgYZ8JIXosEXBQstsjiAardl9UzqwVILWqOjToVwlcqb3pWwKbFI2w
KQUMRlYB0dFm0ZxCHaGNzXDxgPnCBWLAuXpy75Ofbdxg3tI++1ab4lln0RZoa0HnRap3+zlofOxe
v3X7MnTuCWXDg5O9Glj8jYZAunnaaqXDU/oi8X4OJU8/xasARBDGP2RhIlblLCdKdLlEJkvu8B+S
zmu3cWyJol9EgDm82opWsCVnvxCOzOkw8+tnVQ8wwG1cdNsSeULVrh1GhmjV9IZ/pGDhhn6ix5Ck
+VdH639lgB9i5u9rjD7hkUsplKCIgox+70i8L1YaZq5gqHhwJLa+0vYh4hkFc4lKr8JJLawT7hlc
7rxgS9NI7x3KyVOd5SIyoRDKuVpTYJLa0S/ZywJw4gT4pOHGkLj8GTQxMp11jkyHOc1A+Z+wnyss
/8xE7TWXAet8CiwICwOy3/muMcydE/rQhr6tf2yHw4Jq+k4YWUvAtZpVLob48UfhB1shuA4Yf3YL
04as/kvgcmv2uS/RBA6/cvu5LM66s8FgjLWOtQOg8lhETy071EqhAg535thuDGgT/XQnkVwWDZch
7JiEYA4NgEsEKprx1kOEZYbMu6N0IpQ44TRt+Wn8l4XTrrXUyRuWXZ/AWTFNMhaRZZL1XCTRW1f8
Notam82yny2gZ8fsnqmy6CTxPkcv7wkAz7Wn51CzRtpR7jWqM6HVRJTosWD1Xn/r4XmyCBZyRZIi
L1LnQdnfrMe8wZU3AJmSSVGAwTAPmbsZFPfX5v79Z02pFceF1aYAlrweryY4LX1yqBjZyQL1cv2Y
+NDfjdq5TKP30mjzZQrJpss/ZUFrREyg/+GnnqSr5qgzZoyDhno3Ry91A1WN07cUFv9tF7TbUa5f
1kZgkSg/IRDGp3osroZ3loFA95dydgmNpWiREAMHEXzjTfzzP5aC/Z6Y9Y6/mswTg3+8LSzoRT5E
cUhggC3/ii8ujCRxYX2nq5BQ6Lb/HvTH8KUrtgp9YMM5gW/AVPhkkGHoTWmeMXWNaYH0DNkxya/T
vkwRQXLejZW+mrJ6PQ778AkraThm0fXfEC984NAmcRbuudecZ0s89Ko7L4hPyoNQMHtoSr3DPHZ/
fmnkm9EP+SmBtrGNngEYKSyTP38DVq6DqX/ikc3QoXOrWNcZ3g568uAAunX+D8Oeocsf5Ikz6J9d
snV48MbiM26EGUoVHtBUc90WLdkOvevuOn9Yxc1b0p9T6C+tFd2bsPCp7y28ahoiNwaqExWTuVIx
yA3Wffm5eD5r34cTC7S5Zc2fmn85F4h3MLSNk3tjhP5UHmIXHxPeEbxpmWcUVK30pss5Qljg0v/2
+q8/vbrKXEftSaLHjB6TFtu7KZFvWsSt7ExeB7xSa/qr7GqtOpw25gvtGMaL+P30+jMbu4U0D8HT
XBTmpwS1VPlji+OH2V5MJyTq4tXMX7LhMWf/K+oCKZiEK0PU4HtvmsSt67y2ewMkz6iwUXD6E7M4
0Y8YgNwOPCBvZYTOFxeUznAxkIsKD1U7FhaIJI7SUkrOU9DczbBZfViRBaUPtbTBhaqF2QnOXc1s
Ap2bB/bkq4sMR3IbH/f5yhFAy+TBqWAprIIw+wBblkA5qyA0nVG+HM9GwXAZJNT8npfmYCUmiWmP
1VLhMUodUOL+QWgTWuru6JnTSSESFQZWC6N2uFo89QnFRthiUA2XCcjTBAVh7hVg4iQamsZ8pUCS
rzBeCwxPaIY5mBVBaJSoQf1TS+QM1Cfn3m2wUI1/Gq9CKQIvFBbO/CtzCZuOdAHDzIJphU/3qdEX
SGHF2ih/SEAGZafwatRXbs4XqX+dINs3UES0SoffhxQFELoe4FJxlY7UmLabYCnhRu9ENXwvyV+d
Tv9YlNnwkgASqTG7muVBx0sI6CnRQDaKT2PAliAkA6kZ1/Iu46a5jxak3nXKXeNZAwcw2ZcZXpNT
1+Alg8xxcfd6hVeBZdZ7Z0oeO79+AHXmPhLetgQ8uWASZkfpkkEcNlLqOLnNrCjeVj2mInRUnVvC
OFxuq2kiogXntb4v/waXFjHwHwOQEK8eYVX5gzpOPeGSGFyZ5aanxMlnXE9CxI76fUD/g15DCkjT
QHiT9HTl5qEYy0NtJQemfjhImsET5NK7RMOedYk2PtFsgrG5EXE/XZhdVJpSRslxP6L5G9Dktfj8
K43AcS94gdlyGXHB0zXMgFTfPctkKBnTa9kaf7pfQQudvrU52GfxQDSyRjyOYxyAvb+wfycAAqSp
sUY41nziQoOozvzaRjJD9iCVayGabZZcjoXOMt31tcZlPFBzOcfB9SnouX3QtMhEOyk6/BVoJcvh
K+0gRnbVJvPSe3G+7r3pGIvzD+nTDoYEJUC7c4nG8CC398KjrnqHVIbwU5gzMEvo3IVzFjfmKXrT
UWzpVAwEfEHGc3CFL8vfeDgHRb+y0VPCtNFrc6UzIxxTY1+M+VkBgTQSTp4EQquqXEYmI242cuqh
KDejs1RbHCD9QDwJwyQWxAgWpqgNfOozy4D9GLyikMe3nCG1cfzHtUKUvSzt2Y5Ed1oe2gw0U0fS
FoFGNW2Ci0iF2RjJb0+LX61rE2efaujtm4G+taHdngZrm8zNT+Gbj32t77wCLw3U76iaUCsOu8bu
NxaOlC0fUsKqjBzGUTGeK03MVSE0hAIZTDaqzCeXICzZlzEEH63LWTvPE7xitrjXKynV4/rRj3Gh
4Uyc6odW55Rp9FXIcUTMr+cud+1wQIeqyNsr0/Q7t/U9UvgwHi4zSYSzY0CHSr2dV1ovA3XxaD6X
/bgvoBQbdA0OvS5ZZkyHB5wwZxfFMjYSIAuoWmZg+Rq+sD7d16vOegwjvL4oP5YRcAHZ33SJ1o7m
XAbNXjVY1XLgSkyi0KSk7BtxkDFweePEmPp632NZKuGKAzplz4OCYwTwYLvs2ia4hcgAkIvMjsj8
Hq8Ki/LEh0iLeJXQ3DHDGNocc2xNcY5Bm1DF8cmGGeLUj3Nof3Dmc9cN9KQyq6/9BfjBxfjKvaOk
xlO1vowpiE37xVwIzQJxMQmRBaLGocRqUQ2kM+atI2ZVDEyR8I+f4KyuFZAmn6Hxw0OYUQiJJXW+
JZnBRmYuuqGUMZCED5LLKQVSrM4G5ov8SYS8dnjWOBUMcMdGwnpiPvtmqvlKdw6mKiKBcbMXRvm8
xBTrirHezK4O++aCmFWKODPBfim7EUwlT9+EtxQhX6hDKrHK+xfXEo+o2apzAKoJIKr5oGx5vxHW
x8zd499XMFZrHNokMLSh8pKo24xOdelG6Mu/YXMneECHTYfj3ecxChPjJh+wIdXx/n9pIdDiOzLM
x63ppevc/vR4R233bKUIrYOtD+ZTAsgEmJoLA6sJ1aPZ3mjaF/EQsNrn4VX4qUuPm+5hAnTwlX7I
axNVGp+hCDXoc8HBiasXHWEletEQTL6dNrEYWcGT46m6NHtZT3fZHKfsMnFn2gHE3hD3YaGJCk2D
6VO5ktXyT0yFBkGSaQveso4GxfFLjtFmYyvIULm7KjwLyBHM7HkwPhSMQpLvbhdowEYLXZPRpOkS
XsvgoZkvlvk8I/CcJ+ZI3fBJKgU+078Kc51k+AjDchfQqDv2s6jWgujehefY2FSNDqqkoCEju1Ap
VUgEJ3tPnPuRzlYGQCJLYpswepW3ssCNM4HfVOaT14oW1ZogqbSSdHByeGQ05hTbEaWGJuVNeQEm
NBrG/TyKwCcogMaq4SrsDnyEWC9vRv9ZzRcS1D1zvIFBVWTVKkcr256g5+KI+A0IuJInR77xnRl/
owdcORG+ivwwoea1mKF62HObwTX0/bX5jTz+btJgpYGC/iNSusmbJZwevuY/Mj9yXquad1aEpyw7
HmiV5wGny4B3gpA3/axGIGbwtdRBdYArIfXEbD3XJ13KXaTKmOK7XOnTTmcr1XWL7T+hERTOebDt
AfU1YX6or0J5l1pLVwPE+NldGMGlO4klEsJRGdZ0kfqOmTc3WImFAEEhOX7Lyd8i+jyaW6dbFwvO
Gk9xs228tUF3NA9g/WoX2dkehwkjlNKWV5LP+xihfzsNP11oHm2Y9dqSHGs9OIbMFSvDxVntlPEe
Xbrcqe2vOaabVBJx+5gUxVGHs0vgoxTCYZN8WegFe4aAoonSmTBbDOxEu+MwkPZtKNVkQpaBwS3H
uGOEQzyOp6CxjqbLay7sVSZBjod29AGV0oNIHDTf/+oaxT2KzERBzymCndu44OZU8pzhkmos/h40
8MyRYLD5ALV6joJkwfDGQWkOFlz5siL7YbqGBfmMQb13oZWw5ypneY8Xb93V5S7Th9eRuyKuoeqm
AZ6RxoEec83dVOpfsghHznL2uqW+eni/6ncGpQBUtvYaCDlnaIhyijAS8MG26Dc9x2wRUrcb03Ru
J9AgBy8nNrlQqCrA0r0Nu6/VtV3HZH3QUfl67kdd8NvjyzhdAmRoRVqfUHyoCGg5//ETMoYoqfqq
21jpiFnMQoo8j9nt1/WA2pYyKAevqPSfBuMrUjOCEmPRvDix+GnoLj4cDTlXB+QWHqmziPRFk9Bp
RI3g+2ZZ9n3qASQNT4K/url7aFzCKTH1GsJ0bab8NeRypOewo/m+gqmJEjEbNkZCdi/MrQpFVE36
nCU+R1CmTADyFhurDFbuAFXQ7q9CNpU7P8KRkkDKuRxuRys8TGWJyM5lAkbrAPAi7zDkDJep7dDN
EKTAd3S0QwNlunUf9GgBjX2vrL/IV6s5THa+k5G7oUgXBZtkLICrQIEkuPLUSil16vn1IuWO0V9V
06/QC2KmiJU1rByOtUnh1DwcmNIDRLbNHn+Z0t4YYJxkzDjNQfDAFFU7aCOcDKafCv7zBAd06Rml
Z2gh8o1nPRUe8EuFuo2qTR/ZAQn2PAt+DsXVi8wHjyJjSh8xs1jrZfMI6wpOAicSV4yUIbKqazIY
qqRZDfPJMMqNAxDEr5exl9SW2JZj5bmatdtGxc819pGO5OGSn5HgxR/Z7Uo+aE+VPNO+CukULuN+
6B9wISSeCI0LhDUkD0aptn2OR3wI927O0vU8vYbY5PDsIJWmbvkxmfQtYHVQK25TmAVLD/vBN4+D
ii4DpfOoGxtzhNSFsU3OctHxVfH9zlypxrkdETaldUfwN0N+sGv6SMRIuPYSsOJLyBCIy+hgkC4o
EGE8Q3Yy4SuiudzGysMJSWe4T4xKWD3YeEgb8QbNIzAS5tBmDxl0HI4mpi1ehvMT/NkyIzXIY+cr
bXyvrHGTpsw5P+Yeukp/VigEwDVQ9kLf7MECo+ksOA5tZ9nW34MPLTLOtc/MH/eyayIYKwM2yJXf
PweeuQliDLf7UzK49zOEyrAkcsPZQCM9mwQo683bAmOBmoTqQ8XpTqurXQZbFwQk2QTJa6H3uwog
uoUKkVCAOvDbksAWl7RWw2OUs49DG7qAaRUHHStSeg+9f8CMNz1wrI3dm0liYdTcygoJsu+pX5GN
fJyoi4vY3IUa6qIkeQqDdgf76M7u0dlhKF52BAdY5sZCT2Z50CpyRlURfHdGlBglFQ7SbBFTaiUb
LP2GniPVFxPWrqhOAR5JQnCeI/ikbNvpz4yeMX9R5rZoscKsK4YlGIvxqKWV4uru3HxvwQ92JJxh
+ZUVEoNA1Jz0lb0fOgfww4J04x7z5ujl35yfaCPldwjLgeWd9mcjcXa4eqjQlA6bQuFpGB86OG41
+0FK2ITZtZ9PeykZQ8dBV+mZx86sT9HQPOZ5x01WgnXiS2mkq4dFvzQ9oZTVxWYTwYWOh48oe8qN
6dutYKTg5axewZYiGKR6bj0SU8UiG9r8uWEPlnACLNxm4URgIJrhXwl4RL/iFubDovq1UsZzWKIJ
RLYNQR4Rkh/bK61ZdvN4iYRVxsHgWG/V4sK78y4zdrEYJjD7Aq45tum1J2zNwNgAU1ZBDIfJWhc2
QWPuu10+hMSczkzibe80WCw21k0DVG4tI6Z8xqonc8Bshyc5kwsw0V7/giSH/OrvJwjbt3pCiBoC
vmHsxViMCn0xh2ekJWe+rg01qK6bXZs+W1381rhQF5lQmZfJxiM/ie5sThAFhKvBaKyc4AFIGrIT
SDTdDvAMt+3SOB9w6HDfi/viQbalQK1uN7ynNr5VPFl0rRbeJTqIPd2WWoZt5urnHlzEMHQohxsc
1Ky03hbuF7rgG9q+mMYB9gPSuXTS4YIDfN2hZPn/sHVrFjvgEx4zNNyUxiG9emKvSoxoWqBYD5MB
jlzE3dVVFJ5+BG+uAWmKMSGRk6yGJ7N04p/qY3Y+4fGTHFTYH3KIY3K5UX/qHHB1E2zq8McytmON
zonJqe4+l/ol9J09SocnfR62dN1FWTGreQMhDwCts8C7B+BDi3sycXdrQ/11iVwqWAIam9fRtwk7
9lcSp20rf+1V9iF2GJDAhhxPIWr1m3R47H3Y184VWoXeyt0q151siiTDqeMnIwfEQuwhZySjpv87
wHSBYIczpDa8Z/YnIxB5kGH6ohbCTWnryYIzSti3HXpBbENDpMK+arYwbKh8sfagtpzYIjJk0nEr
keUl0D8sKvxyNNiH8EysV5hHcAleQhoA3aueKL2FimNEA+kcu1gF+xqPczDriGFn0WykCKgXeDs0
3w2OS7lObDbX+ahjoMpANyGH1i1xpKyuo52s5tYQvxEaIidotirCu9IHd0pbF6sb6yS1b8MK9rAZ
sfnJ/HZRhJRwQaUsxTpIqjUcHoRW+6N5025Bkhmn1VoYoQVAat3ugtDcG4tGRAa1QbhcHdveNZ72
KldhBqNJ2vOcGCI1HkIF2hbjycfEuA5WYz7dmgbU4PyLMpIF/w/jNz6W3t2JnjXpc2RE0UtOPqCI
NLn0eOEBNSa4dtUVK0djgsS6LjhnHewLVEJkQ3vsq+9sBo6XA9Lrptu+Lc6c9NDeYlSJUjzLZyQt
/KioneQcUdho0sy07UALrTEEpO4HBJMGN4C09O/wLfAH6cB0MoMGAeqoHMGVQ7oBbw4Rlc75qZdQ
DQBBLe6IRidWLKc/0PAwfpn47LxtPP3+4oHkDn5vYkFAdKdbggCRnBEJBDm81Zw7lylbDm8pcOnL
IuMjsrC2gf8m28xTkGims4YBZxWRVCmzm+bT9vVz5H7M5XiQe7icPdTNIlZhcDoTflFsazlmTPIi
yo+O1pRTKkXYaSTTmnIQ5JoGT8qN9tnykKoDksiNMBCFx4poYAgLIyVEXCkguM9k+m6gold0G2hw
t8y/nInB5Bl6fUB8a+DBx6QIz3Kiuf0d9Y7M6jrVHXBjgDbWtOMLjiTm/GpOT1HYP9oOuRVd8eB1
wQGTuvB1FCMVAIfUgmDrszUUkWpANc9yKTcZUaWEguIq2dIZM9d7AnRvYPCJDZlM9yP9wD0r+wj1
XWWlN8rzNq3rEDky3fJj1poZXorQvvFjwmBijA74hxFk6AwOcNAGJAnArnT8IyAi12Y30juM7pVv
n3KhufWfCZdQXwiN8LcyWEpBuYxcUadiHg9A1eMelIegTZ52K8L0GmUe1dBC6Rzu3PEs/S9KgYog
9uzJhDXd8UPm7rVrjnijj3iqTS9i6abAWQIINqH6tpIrGWMepPUWfnVBwgu+dMF1DF/IkVulbBQh
bBqjdionUvOkdWTKGDIxqMjXy7HFCJhjDrUnXc1mAZxJqvzN5juXZnAWTY7F+FiO/lavroQfcrnZ
e9kWUa4f+Ig5+HmMGGrE08DkilEVQyN6QDe8OjkX14wDiL41GCndmKX5aGTRpi8q3Arjs1DBfWhp
NIcID3h/7ZPc90aAhrUeN5M7nMpYbUtDe27BlUeSkMwYQtxFVqyuMTpFgzYMRL/ze+VUkVI5nKY7
k7EsRKeLVDlogWRlc5lv52wi3f01q8k4l4hrEjvC+qpN9mO2kJUIBdeH9RDN6lkMc0Yfth3/UnfI
yoYQhc4xXvInBzxudFyM4VPcfdH8A8YaGMTR+0eKSUMbz4T8ZZdcWUeCJPSgO1nW7N/0sb5SJng1
Kmy4xtIZwkFdlLtRuJrLm18ynuTwIXWJaZXicYSuQ7Q/soSz4ov9nbbbYJk2uD6hg4mQcbdgOnI/
y+ksNPtkyiX0A9IrGw4GKHlJlGwL1JCsOtp+iVDbPrIdRRkoGB7Q/q3DFKSu/wb9o0mdU27UVNnv
EMwF1VAoNSkQ6FLGW4vmMR0/Q6jd8HcjHFq6L6vFcu3PFf0XlJ1SeID4ohQwTsXmMSPbATUNGoQe
/N8BrVUJm2vZE2oN8pgMTDi84mkATdFVfL/Ur6YG9wBFrvRDjp4/sq9iw0AUTM1IryK4p88TyZHt
EcdejOa6KYO1Fb0p7TEVlRNFfR4X2454Dv+xW1619JhaRz0JKRGoApkt4fmxKkUltBgnA7MI8oU1
lNZ+xX7e9kX50+sR3iUL1FLLr7/nnIli7L31mBNSu7Mt/ZsmZF925bjSQmIyPJg7o9LO3izyPCyO
MKsauTST7AFu6ENLELGqbK5hEyWWjShvYKoSc4Y12IRSG3RXzx/WUYJ7BJxfm4Fc4z3mjDaNBXUf
xwTsw6cxcbG/WqBPnlpwy9Z/QCOyoobA8eI6G/q7TTpTiKNVwvkiK4u5vfxFH74O1BX+F1c8n+40
T/E0wsfBY5TDDenO7zLQNxrrRiw2vXDfER4dkunLNRW1TEl5OQPVn09xag4aI9MXa0bVyqg9Y9Tr
4iLFO7NoRnxlXCIa6nCS1QEIE6B3dtLNhKIk5Ytqy8HuYYwDVxYcGjMxyQ4BuY2+h9e87pLxJYDL
VRYYd7/CBkXtlOJXwLgKkYS7d3vc6KHigugIqV1lKatfT97zticIDt8zQP7bnLPMa/Qdlge3ojdn
sHJba857zJmdcHabJcEt/riGGY/mLoevQMAT/W1lHq2q2ul1++Om496E8KSYZAblXwEy1fTOKlXx
KfatM2gzW7c1X9w4vp/R6Tl1/MERsYfCJMdRnOrn5CEZCBdj3jCsO+SGbGjDJo+LUn2OPxvDu8RR
tWvotuB14nle0032mc9lWxEF0b79cy8Y3pwcTsNA/kCrk8bdu2jx3qS2lUI+sNdWcxpa4zzSvpT+
r8npH7O6mVit0dm4538QSTDdGglTcDgOYHo8VFMpJHU3wAee9VKD3eZwjVC2IAe/xUuqDzQCG6ab
sfSZ1Idvbvm6UHxZ6HpdDG1hjDV5CLZvA+AaA1xmbRPWHGjjpcUkN6muDEYpNaJPvWWmYVXNxYlJ
nlXbcMZS6MCAvgimveGTh85ZnNC2psgKelQ/5Gr122LeWg4LyNC35ty++NVgk+nMAKJRbBhaRaxc
EAlV1bgrBng2CVS8ZXkpkLiK9EvesIDl8EkX7b1w0ufMh1gOG1+qlyB6cCHCNX9DdIagjfUF2bAT
4Ss2OgiHFNiohUeXXwViMq9AF6nuvi4z/H8vv47myFgddEzfySfv+uGhIK60bxRZJdZxxC5oLJen
mVIdysqrN27aYb5vNESlPk5+KE2jfFe385u/uCvDbDYu8KZj/8bYS7YvDYnxTnUv+7Ws0HVyhGq4
wplzsTfcZjNzgXowHtmcYxzu2uahnwcgF28rNUqXmMcZp7KQBGKPQZDyKSHhZgQdD2ihzsyvPaYy
Xoh+UnuMIFBPwX4gvZKU9R1/1FoC3smw8uFvHA3ukJoc0d744JIpyQQudQyfaw4S5oQoCiaMGV2M
AmYwnRkZcVa9VsN3a8B4JfCenT438cfY/GnteIWgyiDxFj4/fBWoMQ2h7Fgj80NnUkG4PKN+HQ9Y
DbjpNqS2pBP6yXv3O0z/fNTxeleflxiyZEDyS+j9WR32j22AFtHykIsCpurxW1kSnDx5ZBw9O3go
DnF2Fv1QygtNGNoMIOXmyeboD3igE9B3yGwrH6ZtXdS4Ud/XnoaTUzfT3ADl0d8grMVD6roUEcNT
L6BYY8WWXLr94h+srP10ovEeOHHLSdwPICVueg8TiQMSIzYmL+4xwH6IopLSB6IoNbwyyrfY2bvQ
ZuxAv8eq9ShiVa1VKBwp1PsOQ3cvfau6eOMHYJrqR5/xxlucgQPDLj4ZeroDIEBTzac4Du56qA9o
DHVnekxqaB7KW7X1/Nbp4RWvUhKN6ApIFZ7uY4YjM/ODEHrxwnS+XvLTZM0bVcdvusn1n/5NeYvi
Gj4FasG3GkO8lIl5ypnmltXxyEj/rh7ya+S63ymalcpAzBB6/rWfq/t5FFuJ+zgpw9u4sR97x6T6
g5idm48VI5a2oAyvWVotwR+l+ysyvIybzoMMW2fNq+7SXVfFvI6L13Aut0IGAs+Gj5gReq/2KIRQ
q6jvucP/i8gFA+kQDtSZkz6JdUltzdsKl/kIt5UmHa+iXnHMmShpuG9gp/VIv1UVe6KyWAyim1Yl
MbqABcqjvcRJibkuSEIOV86z4K7SdrlFeNAHZ9VEn8P0LYnsuffGf5PrXudCbBPmO1cNVwpOWhn/
zYC1aRg4oeJSj6IHiDNh4j6jErfggwOYEjDfr4fFp1IgPlUjgDRyb6ehPaT+oe7CU23hDochm8VY
SseRPMVFcSjyv4ZnKWZyPZOkEVoCDWb45RT0V1hP+dm81htcOgtiDDPi2jPz3m0xeR0Nf1fiFNfQ
3TnUw4osFCsqb40oeinz4mDaBKjSKQ5E2uMKH89kGhvuJtNbCrPsa0LMwZCCkGct1TGejKKjXWu7
xSJmy2CYmeQ069q5GgOa9VW8YBEmzkr5tO48+04N6oMiBiJPvPIS897KzT+b/Ap0ihtFISh/758/
ntvtJULeyygYsXzoFPwRMqfgc1elyUwRvhE1tt27nBAmSivXZqQX7LC0v21dylWewthBtyrri9Ev
p7CZNsuMqQmBFR6TPNruljqBDKbUuVTvTem8eLOx89rmSeiaZhH8+khzjeZB50gwho84667DQGaX
bm0AVtm7LhNsbEWJxDITaC3DPnLxx0WRv8pRrLUzOXjw8BVHeBR+zDqyGJ3TE+5HEjSHzghJgOoh
4Ib5cLyN9GkTsajNJLzz2I8MV10Q9KQun+UpFFr30Xv2CZ+BtnvIdLJ3nO42rw3KP8c9unOwCXPr
zXO0m9Eoz3CKmYvDbWu9S8c39s0Yb6jxNqnnj0adlpgJZDqfS0rucIC/YmOOAzm+7vOHwJt3+jyh
+hlv4UbdxYv2EZvp3sYTDQb6U0CKQTuENNwKEUQePMoLWj4VrinLAJs1mh2KVW4ylIBocAgPNIZD
qKdPWlz/4AaB86t1cYUNoIP2Tj+l/6bIqTDt9CMc8se66Y6d6x4LwipTFNkYeNFTE6WHxX31rpjL
YfJy9nqiNAz/y1Ttn72gRvL91wq2MUX0d3/MGR3qBIwlk7lNKve17dE9Boh21NL8haa6KgUax5gM
uC8BhlcQvkbNPSTTIZ84vRfFXF63b3AcPLgUPlYDUNapt7SaLqXnU59026HZeFoD8stvd0nJBcLZ
zC12e2VynFzvwa7uQFhW/YA4LlrSQxb3u4hGYZW675Wp7oKO9g3mQGcvFtR8bJagAMeEc8CljTD1
Ep8hDoRtoJG7oo2YxV9MyFnDg8qiC7NhkOPUOiR9u6kab6uSdNu1+kMbl1tV+SuLqLgxv7P1Tmxr
NShzslID3oBZeEjJIKZoBlZyYoDS4powRh6NE48Ys+u8J3E1njYGfjSc4X9dgtNUejTD6GMRXlIM
xS3zsAp3IaK5TXKGY5pqXX0zt/Z+hyATTVFEYCjYO5JL7BWZcWTdfWAzcvOBhUY4A0O2DajiigRB
gjO28Pa8dzp1nEpREHt6gfUaM1sAO97BtGdiiaMSxnQNbpXk16e2tUsgjQ9298pkcRW1zRf5c6E7
HfOwIFd1rnDFzvO1gb5ku4ySUdcdSgY6fcEIdSb/qzPgA2C9n8/6xWqOoVZc+wBTII3B85wQpdJ6
sD3deGvGNTnnYn3uzP42t6Jth/Y6mxlRRe1Wr+FBkTEYNepcmm9Jmr/XEL5htt+nDQvM/n+v2aX7
UNoVNsr9GaPZabntQy7GiZY7m46wniCsZ/eYiXiEGybmgxxAgAD3DYb1Zu9eTOb4NC3d1jHuPexC
rW2Q7zxUU8aOH4t97wvIMyrEdjUE6BYwb9dUtU47HdBOgVgbzOC1zYIZhpcwN4r381A3K4bcoJUL
05HuRqlsNXf6YULdEET+n+1l2xyvOV3DhdKHZWvN2NmGzX5BDnkbKUq6GrYb5JizVijyqE38RfLg
1mvgzy/+uGkwKi/II2x1DIJLVb/6lblHXT9kBOu4qxL/TSNqLyRQHLDB3+gKkS2KtBJNcA5vmS6a
4ceWNkpjVj7S9ZSJvTUVYBySQbVcJqN6T2Cv2dBolgyT7Hyr47sicig/uFQNLiGWs0pU+6rN9aZw
wCT09Na22WyvZWRQyxvRtuyyTcQGrpS75t6f3KMzIM0ZqV39ncuii2ogaJJoPe71dF6JDEzIVnJA
1/GlJLsQNrxDa2OCzGuAIFMPZ43QxRCvb1XmB/nF3fw8w9LyWD9I3eB70VAAlIUOg0D2xICpZe88
B4wLChDzqWkf5E0xWRJ+jkSUoOVDXFTSvPqmt69d++DXkJUD7OBvfZxRkQ1BGP5z/QWxgr43Asg3
RbdgGE+CihM9ZNFwO5CNyz9yeFdQjgCNJpaaBq1KLp0hUIe40K4paYlGo5/xn/zmb42z/RQvFkkB
5WUEwdFzvFbqE+TytcvHqpRxTOPm1271ndPXF2VYBN3ORwz5EyZrmIyIlDy5yv+vFfnuPBtQHUzn
JWTnjKwpeXhpD3GUSWrCND8xJXZ7psHlWOKGld6dETYdpvnBAqELjmiY+WAz/PXF497n/rK0c409
SX+JspiArGwt91HW3DXapYwt0rXS+0b/zcnnleLQ0vfyxaMhv3O6+KRxmVnw7OBkgbVH9CVSXQ3A
vCGH26gTTlVB0l028kPzKeeA4noMgAR1PM/zIj+l1X4CVBN3dAVk6hhEGUKkk/IknnsxMYIW82IA
/ekIRZuqpMKh3XMGG2NwNzumPe+ajImja7zYEADgWNbCNsDWpAAEmDi2nNtygVMIwCKc4tjpnk1a
gCDG05ismpzJ0rKcSJ85lgODcMUoYOb+jii/bFIpjR5IA7PBBoo9ahitWL7jSc3r1iYALRk2ZffV
sNn1Of8eLTwsXecbtHAfEAvX6y99hSLPnA8zgmAe7itq9FXdDYe0za/2WH20SIwjy1ilzbhtbMjA
uqXfycc8imZbIHSdbWRWzktbm/sIEgceg5si0XaZomFE9ZkyfQq5L1xgv+Sp8IG2AuOcDR7DJx8O
7rBZupa3GX1WwceAwsolGUzzWMY4FtkTlWpRvI11da+PDDMc9tvcPLWlti94gx32l/rBG7HT7LWD
MXFWJAh+amYyrgJywphq6OsH8ZOFqtYY5zYv6X8BV/EYIba0xpdDHpRegXDYgODNT44LnvhVOxZJ
RoYZHklXwun5JC4IcmFhA9y08zmV0uotMLEmlTLSZRB7E1bFO/VmrMFZrctCB57TTh04aNNp8O7b
DVPdx167S2MU13WwXcr6ocmrI4T6QsOO8yz+t+5goqUztl32WnrWfxydx3LluBYEv4gRoCe3ut47
+Q1DUksk6L37+knM5sWbjjaSLgkcU5W14aXgzo6r8pCZ0dGPtEUHfuFJHHVQy5SCxzzFQ1jMn1FN
Fe90Wy/a1KaZLFUBEieSnzTY6LjSn8ys2bV2jFxZKgYr5/l8TRgcRsztDMPDUQ/htapYpFBXAsVO
550Tzdf8VQk8e4VA5H3fNP2hs+J1xQ8to6VMXaFOfQAYV3woAQ11FJ+6fznME1W3hYmKrnBhChN7
R/gUCPZdGQU7QA516a273F+ivQCVzfyICOEx/zDaDpJH+j3V9Va0/Tqdv9ShqH5nnNjfUStutCBK
R+4E5sEWl0AOHyNXpU00clWsNFhnQCu2uADVF2AiINJLfS2opqnzfyITbfrGLjZW/RG5a35Y/O+Q
I+53/BeRuI9smHepm13GKKQcYHSpptJp8ZOPl6kt3lBPcaeW98jXDybi9QzEJM+BBd9SbwviujCB
o9kYCuZTY0pcnwKC8ajw+xibgjqBoTQ2LrFA1c2x3R+tSxfqLfbYaOshwSL8a4bMT+z8Y0Me9bL4
bVjjDobzleWzuxCu/dAkUWijX59HGTRPBT8dfW5VOMPFiOpfsyZJgxNqmMkrDMRGWl9qx6RhmfHr
cB+nElVVxLkpr0NBup+uYxTTLBTvBYMtV9r/7JoBusagb0qxU9o2q/8AspRD1hioYcvcJy2eAkBU
2hAchZG9FpG2TWP70bMmFtYEUoQlX0xZU0Alp2WIqmbvC3Eb8BCagbayLXbbU0lJiX5TZM7erWJU
2wwrMidYx+NHZMFhaqsXxViIbYxlTV1+OhU2az1g8cegugaBUXmEZphwVM0GaRL4N6jD0kbwxBDa
H9KN2q6C/FDfPZoonz9DjnYVfoaBO2Gpsa/CVEIxFv2sE6oiZaKK5s2ytyDrmU6YpJ3p3/14oxiO
nxRQDN/qMnP+8dNvg5mDor0JRj34aDsD1xlCpSr54+26+FlGACeywi0hURUXtZ1KxpX8DX3YQ2ds
jgP2eDPSqaeabudapIET6B7qf2XXn9kyLHIteliZe5p1bZUk/p/MSSd3LxXf/hzIXRF4z5auHeeG
eV+N1kg2N91HEM03o2f5j3Q7RUnRiJBBWMEGWIKa6eLsLTQqlShevvuJDasRrkdr8cH30Zv6xaxo
T0H/l08apBD+dF6Cq9YSJCEuqD88tFRd1N+3KHU/0txCPTkx20ibqKQmpWPxnGYnSfTodWTUQWai
DtW+Roe058T/8rp56/VEWOlDvIuwzXDVJy6DG/EtRSr2XeT/DUMaUwf3R168v8ItwGsGii40WlRv
U/HVeBzAc3IFEfwvdOZDl86X2XLLRTrXOysGIprV8AEd56tw9GFhlDVIvL8I/ghy6lTVh1hQMv6c
x1LAGoCq19mnL/StGYXHLuoOaF6yaVto/cPEdTKd+xvhXEkc36zQZdTNiGI4DsaPiI0Vnz4QSI8+
t3qzp1dnggI7VvGSp/ktAFDuDF/5sQHzFvafgCj/9/OAQeLHRkrqCy4SyQsE68WhCKzi4EXn/J4a
drPIDMf61SdXpi7+T82MbiEetrKgqkh+i1R8qN/Gl6lJHwRORuneXAOPGRtL5HTlWXjU23AT0OC2
kqSrHg0nE5eNOoYghG6ixl1Zer7MKxuvabrhQ96bmIdz1kKJgMfpkTnYMpTksgCjA1N7jvirkFO7
BgGGtF72kMIHbVYJ6GwZiM9cR0fh5ud+oIshBHyWFtG3Fga1j9j196Z8ScTNwmyzrMmWVKZ90TLZ
10EOh9dgrtgAEgFSMk32WYySdpHToOcQXzCOF7PJ2p2kmJbJOj9dzJzC0PAzlNjWm7uPjknrwRWh
7qYwYjmrAKYNjUnUwDkePkOAxWBZQ4G/X/sxUm9nwYYytVVZtvTqcLvZfWN0q6i+C9aR7r8uhInf
pE8wlht3H6DCJexXsfuJHmj/fJc9A6bS8GwTco0kjiBgZPrhQdbPzLDZPSasvTAf8cY1RYh+Kt+M
UFgmlvmELxGm0tc7t2GVihElRWTtRQQl3ZQxYIpOVMeUlW+lRY9OX24PB99yv1BI+OxeSLPp5v6k
RyV8KMK6x8c0C8LODhP/gaZ5fFDgLuHicg6OA2OPfqf5dBdasMl7zH6YQ8cUdHOATYkZQpwBpwSP
Ukf+Ts95j8lhppcf2JUF1FLeEV2PcJWJ+g9PG40e6nAvWss02hksKANiDZaycJ8bjkFmr12ebXvR
qGwrt+AZjygaGMOEdoZdolmoF2iQTB2GFUxr8CyN9UZ/7owPq8K7CiKD+wq9ykFPIWBxLaHUDTAv
8mmta/OWK+AFBgovJOaAk2OCeu8gMvbYnnHOF1GzMJtvG2ScRhk17cfinsI5Kn9xQ9F90cw4yATL
dusN/c3utI2TYBiiw7Lp5kNB9gUNwQszO5Tv0Bqq8j13CItPSmJ92sfMRil3nvHsQReOsM+Fe11/
L4ZraiSnoZ9BLhKgMY9H9kspppPSal5CLzzSOeOPKFed2X2Yg/Mah9M2Gns6yYMn+TRyf1vZ8wG9
ZlGosCyQqT2nCHm47PnWKtFlci8z+xTWpSCtE9P5kgmjgtF+0xpWnQQCPYE34oYFVF7V4SHkMekC
pgQmiOfSuUG8XRSdLgCpexd2aow83eOUy3fCYYZo+DLydJ2ajArSeV21h7GkHE7aUx/QlPFXKatS
qlGd+LfUYczimOimM2fdec9TUKLy+yginAZNyV/wHmXfcfaIUYzQuC2iqCaRDu1bm2xrs3gWDpJu
2kHkxogBxl90YiGFKbrUBv1EZ3X4+3EbRWcH7SFyBbs+DLwhCrWqvWJotDHRc7S0IEOd6Mn/05sX
yVbd0AympO2FBhHxYbptjGBlOmJVIY3JGnPBgR6zg6lIkZcN9HpCNyyHgJtkFRF5441oYvLn+Db5
+kpRbB21qP8X2dRmQAJPpfsYeaQb8itgty5igX4DjgXNhJIF6KJbCVfeZWjBVUGEz38zaU9d+67E
fP+L3f0rhElOw2I+Kn4YAwZoTS0lnraJObqV23CwzpbkyVmqgp0rzxtt6Go0fPNR6N5KsD7yDNQR
NoEaA8SGEP635v3zmAaUkfOC6QmxwHjswo5dMr29cLc8RLl2jlkeFe4Kr3oTi8+4/HH09mxitiuj
k52rOLCOARdRGsmjHX+aCA13ELkUhC9jWiyHWh6b+r1Wv5xCZOMRKzuMl5kOY4yQiW1WxsxEzO7A
m/Mb8B5WjOqG0ToaA1y2uTnaVYgIC2x4RJDK6EFVMU7mIFca7/E4INeA5wLSWqCpS6p32756/LMR
3LMR6p3H/a1OKJ/9RRSECBo/03MPD3xmNUHQsJdhen0y3rp605I8pDIj2wp/pH8y/beSTXBXZlg1
BBDXYWPbH30+rU0DNJnzWxqAwGPUv8VNDq2+HCQjWZiakofBJSA3Y9EcX1pTbMNh7dgXnNJLbe9x
6vTVa621a90l0Dy+2/q74B1P+0s7eBvRU/+xSrPZFGADP1mODnId8UKKXK1dJv4pM/sjdmI9lx8O
j62dE/3n6o+sd3dar/iJ1T0lkLn1vV3fjx4HenDTBx94cb8PSy5uBG1mA+nB/5hk9e1KsYOxxx2O
FWv+cMnD4ecih0PNRhoxrRpaYEHg5M+d5AQndK/qWt5FbAXjSg/jtdbM25a3z2RVxlrrjhOXISMF
RTYwodNfyXtYhONb65e/XI3uzH2AyS6Gcf5njNbONPyj23HVdS0sheSCA+7VJjtMU+rt6b2HVCr6
F7CjRg0OLHvJbfeRtHyeY0N9b+oosSXHP4KhVjkLBRHiZXaqSucgsOr8X4STJ28OO5GeKgyTzO9e
9aH5GMnvQhm15tJf6C0dmsHXnUCttlh/LJhi7caMxzgsP1SzMxLjLAGu+QVmzWH4Uq9dURYnj4+5
r19ZIe5b3shhOk/8qTJ1H+SaYCpQ2XOxdVNDvxpkufoHLRcdvwr8Hr+s+m3qMa731Tec//LM7Fxi
vY8ugGGN/NYRViwK50qc2jPLCs3U9kKMnxnxR2h+WY28T9Zu0BF8DQcW/0jCiR6EtMPEmA02PIqJ
zx9p1Ej5mJOXm28hNdlsKHG1KztlQwxkFO7IqmjRixf7oQQ68lQ5e2b6qK/WmE/OJjtU1C8m7xm2
QifEUbLXfJ4ORt1Ny8q2V7tJ5xbbXP5Df9FykIsUNLGC4LOdfxq4/PzkYLj7cdq74X4wcQcg5He/
BywkSpPo8a5N/rDJNbRr8bgasDIEb1Dunkzit3J+gh02GkOIy4CFDGapwug0nsUuMT2OdkC7Xnu3
Bq+5vPdeuYvDs2GSE+SfddarbCvSncGsKc8+RhMpU6O9OnF3a+CAVdN8CG3IRnkSLNPO3KTCOvg8
64ZB2I9qqlgp9kG0FZbz5TqkeSdx8mAGBBC3HDjouNWc2gJ33RFXsM5mZOioBOOCD7Mmiwg6kapO
WI4SIaJgbxJBis1Pl0cFQGfFjpXrBBi5Ku6WsVuSyRMfmOtStVT7lKDmACsifw3mO/lqeB+TaZZg
v9AbKYIAZZXbpWjJnZJhFfqrtsAcN/QYLWH7lPrDK7tNxCescOrq2I59TUNMm4PGTzeMkPro2ad0
fPL5C7BqioGJEhHKce2/B1V1ZdLH97MP8UjalMXQPJlWB1sPXFGcu9uBJO8W2it+QWal8b2Krhph
lMF84PGNEQBNBAuga1P+FIvOjw3mxVPViOFvcBR1lLtxZJw4X1RRHXXBjnbFVXmEo4WlgNl+D65j
/lXdSRtKoKRk+jlLm3GCHx1TDtrJSUmsDFj/mN9lSuKFxSSA6TgfT+9rVFk+OQwCcdyllNqpcOFi
khyWUyFwrCbE6+aI7FhQyuzb8jaVhzVDufr6V5R/3MyaLtj6YWMscIWV9c53ZrCRzrCvxnArOQbT
mgrcxfE9eO7C5NTnS1RvhkNVUEgHbfT/pKZW+4pjYz3G5o85sH5kXxDy85CphS02g1X9mVgoEiog
0RFQUWmtk6ReO863+twMzizZoC/Hw7oRLa1rxb8QzbcKl5CS56XJGtuPelB0NJy6HT2KSQHEmVk4
IUrAVatZnzDKZ7ah1SGJi4c33+3hS5fFspkA/xd3I0UQPTXQaPdqvoCX96ltkqvk7+TyOYkIbUYe
8+nz3AbtMwkA/BUpXQGz/0VM1YzACpYFFET5KRjph1O3Dn0HEkez9qjK5+TQRgPtz76Xr2YE6Jhf
1DVvZzBoUfepKrBQGYmOjSDjnpxnmQhaQg0sUJdTdXBcAhCt9x4hcoZmjlUVZiUx/ETqerRpI/hK
e/Gr0aAW8qIlcHsK7+LzmTHIgsHPft37HcN/U4Cjwi6BkVebNmwWsXYHnoCsxcTV8cYZW/M8e062
4xslaWAF+GTpUKlFSL+yPr/akbUL/Pg9VoEvIL/7+YMhZI+JwixUVi6CUjE8z1ZN599/2W25Exh0
e7rl8aMfs5VBfmZhYehvcIyZSCH/hdKBn8Aqk+MoLAkSE2dgQruMj0GHIsSxKdXiCiBHlfq48pqr
Mh85WMybCia80R6BAJdexXSRMyZDf6UmVezPeFltf59J+Hp2fx/Zrwn7z0+tbSHNK6/ts/CRGUkS
sfvw4Rgh+njwDAYlj7oIOUUWbXPGennqRvHchhgp/YP6jNLpZ4pPqZZsNMRcXWecPBHdlVpO8ZtE
NS1HUf50YQK6hcYTpYonwMsxIq6Th+9VW3tICI9meSLm6CiFQCzL4HS2jmnrXf1onyRkWRvzDvME
tX2eHEowFjYfIzuLo1ymfoivD20kJYDJZb5IhugtCD2CgyUm1u7oeNapa7Ujbs31VDaYZKH09AgK
I5tupsJpNK9a3eXwQyDX91g2u4fGWU9LtcX0gttxAbFjrVJzWiSdMWFXKJqs4H+6xS5Lq1tvvVVY
VeZZ8nWfPDokl+VemvxGDUo4AJrK6dieImD7EOzIT+SB/waoQxRSXm64DiadNDPqNkKVByUupX7X
nInQSHbLIdXQcva3nVg54xKhpWYvehZrm1LjJLJxjblYAsYaw5ZEbmE/pXW4tudPPSceDx0YI0Jv
S5Tl0ebWoAFk1dCscnPfgZtEglMMT3/+nNwd2ppJY6fYngan3niIkq3S3dkhpv2DW37NOU/8NK9B
fONc5RdRW/6gYtPjhTsvTerKcB86jLu4/uWf27jqwj6X3WeGMTtOzxo2Z2IeUA49FFLAt5KTnKHf
ZwKxKBYTazr0PlIuKzr5Ecu3iDAb7Io1rnC0DawcPyM+N98FJuSQFz3qKJlYUFfNe8LzD7r77oef
fWgevG7ioG/2Ab81Kf4iYDdGjvKMxSh+k5BCNtGRcTHHI8i2xLQ0TvbSCKi/tEdXAD1hph8bxo7P
mqvrQnALzSXjoNJj1rEbEHUoiITHDY8w1qJQpMsJyVZnx8H61GIPlH0WxJw52osj5l2S01nQ8HLT
HgRoLoPVVC8LBJb+1jOGHbDKpdHSH/fHhm0lK1+woYhb4uk+lygGQ//L5rArhbbBlY9Dkws4jf/A
eJg5h6oDQy9GFq5+OEJ3d46mk0FnrUS9KTREoR33e0GAedyth5jg2Gw/1+j0pTLWYtBh97hY6PiL
I8+61DgKRhxq+Zxy3tCno6jo9fo04fUPu/rS2zyIkoyyfE8nieicITj1pGUdR99daQz45v6ur6wg
psRhRZdbGw2Jk0rPZWYL8jPhNscKQuecpfI2zJipOe87CRa+9lduHD4Pgb71XYKUs/6iXjSLBXlX
Ud+rQdbBekuIsE7q+TJ53kvrsl1IIbgz6jGJXaTcX4A+QPaC566DmHTPR4Z+3MY+jZthbjsup8r7
ZzIRyLDjDKOxGuZq7aFIzXh+RGcwrWAb99JP/SFNc6Rr8XpWW/KsP5Lmyuitgckrqp0f3TJ3JEyL
zgxDD20U09erhzzXZQY4xzj6uzEkxIAeTI/u/hh/dOmnjLDfZLjHcMizPvVCHjSGEjYu4mFyoA2e
kzBEZJx3z9QjwVOMMqLu5DpK3zLXJWcUxHcRBzi8cxWAnCDWcZlHxJgfoD2mdr7NqypZGcjn9Cpk
joqLtBvXQUD6sNJ4a6si6Jeu/W577grO2zIjvya3wl1iuWTNsPUc/yqfjFmRH4Yp6UDkavQc+NIT
qDngLkVOSAmdnm4H57QqFrUNUIFjQbsO5dUQp1Bsk+gkWrz0T9k3E+fAp+tbGt2GdsccF4wBBP5S
NJt0a8RwLfkDTrNu9Yc70WrQlvcragmVGhBTgQY1xoR72L5b/LM5Hyp/GmEmF99+6u5m9czuM8YY
A3fun/vFE9dyuM0vhs5/Gp+J0R44Gg9iZ2XJKaCDNKmPTZI3FFm+o8rLG2flVOT2QERg1qRv5HCM
jYAM4KNeOSsrPTR1sEZaXejIKDiBg5v0wXK5CmqIgI4RAmM2jbVlnx5yrHL6+Bygd8PMDlgIzW/y
2qXkL2GbRWNbrwW+YDv6BR1v80b1yMsDNDTQLMX0UUW/dnd2y1WtEdiJW/Up+DXB6PFDm2DGyjPi
JaZMGjqJYRVf9EJ/pLV/EHT2k0biid9/MerE7A2ehzNJFKwvRu1gmAeUxXQpMdlEcNktG1Goj/sf
VJUDVfKqVebdGMVfRZs1XDQGAHYt7xS+qamve5pHr6JnrEgJ0Hu0VW47b7UKrJP8lJZ10WNr5TfW
MeEEQgT1GTUdMSQWmol9VBLyRvK0+j9pubdZEwVX7BYct/0yhWSt5iISL60V7Dljd6NHgEHaGv6i
LeK1V5I/ZqWLzLL2vfkNsvUlC+d+2XvIiLoSrv2onW0ODyPW/3qMaByCqZrHQw4u7yyv+aOm/GXD
86RJoiyhYzvInCL3SmSUg5s4Jiptj+i8DpJjiHQ8UvKmMFm4RD5gbsD0k+On1I742kgIj/H14+ZR
Omu+bMuKHqGdkhUHI03TLaw1sX4Zk68RFEyMlEikLfEbVGMWhnSEiCHcJZ9QguY3yobXEE2BsECH
ZJFKvYsZQRDMiofWfc5tE0iqhN7k3moPY3pXbPOMISrK7XLW2NB17wNIn4BlB0KyXz9pDiXPUzae
wzzZooR5C2WwNvpiV0E/JvP0GdM4TFunJP67eUePlvP1ZS3vTUHkN0gb/pNqF5Jqt0O8Ts4tKehM
WBetTpQSOkCg+B0DFbD9/kMgAJ3a15TUYR/xTQ0WpEWwvpg1/4pK/T47Lfqkh8kcwBAIJiRiQXQO
TGfLmS2++dzMxUeCeMYrNrxIWr/JzE1t/0vD7EfxhgkxmUGORFHzhnYnKeVH0Q3XgvWBjCVex+Da
Qr9Fh4z0KmTNBaUaBSp32WTzy5zNTTo8u2357M3FOovIe6DfiIdi2w9/rn9wOrFhaLH1kFmP3tpY
Jfa7I9d2+Deh8cH/wLaNDFiSTJu42Aey3CbKAoY5pHOLz0nCis/080QAUh1W2xYLRgPFoJln1hD0
2w2vlU0Hg9kPBML8YXUkhlTjLpUZ5MiOBBKkMxYPf4iwqTy2dnBkguX4MUTjYDq1rfh/eeLGxKNB
73Gmv6AIngVj3jEInnMuXk/ci5AvGw8SmVQ6eGkWwaTbsLiuPsvpZiBiHqYD7drK8uRSxvFyrEem
DAjHpT3slHA9nC1GjBSYBWJEn6IPI8QhSYCJMl0oxAdzhmAMkNAF6BVjDASDVR1GpLZp4h4LJ97m
ub6qWBtQ4t6iqlhfYuRttntC9Yr5fJURHVb1AOl6uXGn6SWptW3e8gOKGArwwvzTEDU1rbcLBBsa
ab72qNFxCf5VSjVHeqPug+cP8OeREZ9kP3UJmtWxEbHpzTVyE9BjmIkGE5viDdKTmf0j/Jcd2Htn
pyegVvDO2OEnlB5cf75wWKmAd4Lc66WPlFEIUomlD4ahBm+ctsHSdlHjRj17zIG0wv5FRyDW5ZTR
jqZWlBUwkQl81drP4osxBZtU5gYbWddaWIPGIPXLpj9oe2K5ZIKDZIq/gyh49kh1KacQ7wsKmSJC
NKDfUDhwHrSms8ObsfSniN2qDBCeYZijXOn1P/bRVBjc1BL1BzxcmycoYiiANAefauqDHVOJ22zN
4PipiEKm8vuaKZ68q+BqTXfxDbrwgRCtpOGrV99CLikM9GCqAFpV7G3n2N4Ly32fahvJ5LyNaRJn
aJr2tIgDdJaVQIagHHfeNUHNSFT11hYAVnJk3KR9IluizwE5yL98wLy39amGAOwAn+hGfQ26GSlZ
fXSD4Bo7Jt0mqvrQYnCD4YRmmAKXQUFMiETXcFSgYjei7NBk7eZ/ix/mUIubZLT0tSyyh80VZGTB
WWdIirGwylyCU/h2LT15Run2P7ssGMxNF7zqkmwwZuwMZDmNp4GvAos7FQisCb49POsDo/BCAwWJ
aL2sEgKqO8g6nPwohnbCfpbjdqAnF9MNEt3R6+0rCpFV3mFzzsjWrc+Q+7/ClOfOineyK1k4Txci
dzcOvXafYMRBGMZHOrHYCME+RZUNw+OtY6Diw3aACu+mC1dLX4GwLNjAMplQX1/MWUR577c8Lxzw
SXxIJwu+L2tolktpn66dON+afClSI4pi0k8pL5TRNAe/026W9ubz7cHKzszkRYZ0L8Z8iX1eH5RU
RcojTsR3sDIoFiG0HkGXf2QjNku9fc9B+5GdnLsa0AssshBX1bAYYxYn3T4e5MYOcOsrMytg2FLD
q9/rT9VAwxFaBChOP0P1ZZKABs6QVBFzbavKdDdlLJ536H9rJIuWtdb482a1KsGtVEAxBudjnH8n
29pnIRS2u2+x1ghhtLiwuuWw03Brd665xSaYlSZyo+GG33pZ+59NoL+6GJ7yKNk2JsT9n8pvX3Oa
+z5nhWFr/3vqqzFXsRisAOnSwUIoWKzDxi3aW5YNJUFCJgI/4RnOhsvht2A71mkPh7WnulZc1C8u
Z74NEmryiBAZyqNDQK/IyPZWHzM/wuLT7FmwT+ZL0CTnzmP2ag38Y9Z0aROG8dbVq2ruzZ8qsq6J
8Q/AIH5YKvl8wxLD2Y9YHMcqOqQzZynNvtmiLVJT94QWh11BWDYfgBo3E9pI10UK6WV7dhIof3Lj
Gz8k7FA9Q4eMXzsbKaWVGBd2IQq3FT9cn41OSaCubP+RaqrxhQGTaOReqx/MeEC/KQjMAES5fpkZ
y2vOR1XZT1S935WaCpr9up14y2j2Kwu2peVXBAMWzyGzvLbHWemmt1l0a+bi+NdNtFM+j6iVlvDy
2zezG7bF4JwD5VpyjOaO2LdGWuhrVzfUkAUFw8esz8z9ArjHM194qr1qbvoSDJR5c7SvCu86aMGL
+i5qRk8iQ7Pz7BTrlmKosZ0/ohBx6KXmrrRfdZaMioDOP/HDF7tS+KCOaNN++pO2+THBizZrQrBZ
wJYSnxuG4jr0jpnm7Hy7WmuSgRiuLINBnd28WZSmUdtd2Bt2AaF05RnY98Q+EbUw49dfUZ5BqJTh
Ph0+TARRNnMcmyWTstO6FnIoz8ECy7mdvPpJvM1YMqr5l44m36aJdQXKPT5DLrnY2ALiZZg2dDv1
z6Dli1nFDN4tIuXu/4F4hRh365TsYHjVT4Im9K3qCKO1SDv4sA2CxMkesIhSt/2tQxOl5VBIgG/5
uXsvvfhRDw2uwnkx59GuQw600dphq1qgMYr+0Kgx5RFLeuxTVJPXRySRVYZXU88vqWCKRvXEp8CY
whl2c8F0xYTeWbER0Rx/M0lkmDWLI3ocxDg6u+QumP93FReyXYwBT0xgTq+YEVcOLAR1sEsOerec
Hk2v70cm40RDLsOSMM9k2Ktn9/9BIcvzgMmULognazHF+2u761e++AZzFSGPBkA/+/5JXZkOBRAT
4V532JF4xN/4qH5vjY84xBXOHefZWut0AjOTkUzL6CNgtJU1z65poMrDBtvRB0xtppw1lDE/Vaoy
KrH9zhU/Q2NkhIaDVDKsEQlYObemM0yT906YzCna2yQxzEpEZEj7w24kQIPW9WQEX73w9l06PaRv
fKHm/PUI6xVM9dRUyE8IsKyKf5OPbH4mSos0NYDPG98jt6nR3hiNPXq9wT1Ik+j4rAMFZ+iMzNEy
rXs7Z7sqyW8h7P+B+lN2xmNyUbNWXHIXk3Jdp/Fj+Kz37qJAkeOiyiqC6qgwJIXOKUykHDWW2tsp
vXnNc63TLgb8Fh0dW49iUupoUJH9cERxxklcuGAP4Rx3CXIlBF4KFuPwwJP8V0BQOJdjCnARBYVY
O7V3Nov+PNOaqI045P2dJ5nDVSz1Zw2HHNoiU0MBoV0ZFS01mxQOjAum/YyK0E71Q28IrmaVO+er
VQaRZBKhK0s0hA7Eyrju1jfwNNrF3RmbXTGVp4ZM49Hid/loL0rnxTbdU4n/qDkFGr/5xXf066Sn
O735DdjJZlX8ZQKtxY3eT2/oNaF4IRVrCm+tCBKZnmyTinhddjX6eyXDZ95+YqiUxJ/qqiDJxiXz
nZS4eYRRXr8mM2EGUXekaS9CfRuzuqqjdX406wIUIG55IXdCVoQVv3kpUnLW9/7TTNsfM+C2k+I5
T77C5qUpg3OBhwoVNFKyzNnqsLQN+ELNlF7EiLnAWbpjdvJm+56jXXAnYEyYcFCuLwYTXF/LoiLT
b4iXVibaMHZtJiiDngXV/z0RUtQaao/aQZka+mDA5TZKbLp1slGr+odJ7tLrvYNDlGAIQ7nTachY
rSnhn1qhW/qA+KVeBiS/j8DFWCWELV+Gwa6Uv3Oo9KUarkVjvEPosjQtYJE9kwcQAKYdrDztzpag
ZnkCCM9z/OewfstnezNzQzpAcKu2o0dztj6BSU1XvaI2XjsBFxjCYzYDamA7aK+egZi/RSOqoZXF
thBdOkT7Hvd0zAstdXunHqjUpVduvU3iomf7i4YcWEuHjhWxH7e/icQ9DF+wpG3VekFTMoFHJtlh
JSDVVKa5JjFEsiv0uBtUkV6Ra99xHw7NR+38D13cAZSGRHPKvJvfXkY2tEUWkB5fb2LcRjFQ4m4H
Pf8pSsTVpo7NJwCURvQZUdfOSaekvU8seuwJuUi29NmQFAzgEnqwwBnQobEQ2Qqg8MFrPRkr9AKs
LaX96oNO6YjY1sQTv1Bb7wVdzsCcXWkSrLF7+csqsiyNBFMQgQ9PSMT+fG5fpoLJNhDZpvAoLSSq
Cy31d2Oh39WQt6CyBT7LIZuykJVnm2Xc/9+AvqjD4qSkADEvRFPGS9TPS7bBGdcPmGyy4XcO/hR6
z0hjNoIkD3UB42X1qrjply4mBA/ZWQg63RZXnfLmyz0kLKUDRLi19PsLBHZ+kG39qgArShFYcOAh
zMKMx/IWmBRzDSVfpp2LiBhzTv9TfNKOWEVjb3lwZau/juLJK8TJCdtT3TTHgGHAbAZ7Wc4bU772
tDFgJNbFBO12urcpvb01oQrRtnH/0Yr4b0IUMGwrma+EQNySl+5iRqDa4REMaWwrPWKQNfuomWfe
9fHI+Fm4Jz2dnj0v/1TR1Ah8d00IgIYVhWl82h6ZVhnj2CFFIrGNoz0bgEUR8/6m/n4y5ueAgYQe
ZwzjMOfyveoN6tXgHerh0uV87d0AkReXLHExbrTonWyv8H1q8Q+NfDfHcNUQA4eUpwYDqjr+04b6
JN1233PUAXPUadSVDSypwkOenp1AW0j/hwdlCRhyPVCEMHZcAJaAsE81yvYwDeOnZrqgD1FdS8DY
daograL+sdzTOH4NTrlRV4anP5R6hLeB89Ajo7UfhrWnnt0OIZS7Go1n9dVHQbTWKvZ3xjacSA9s
s7eRlky9fkpKNBC1yN0W0ISnGrZXNLDTlDKyrOInbSwQ3IcIL8zus6D6s9iTsWlTCmuNJsvSlhPA
BgueQXVyxnrbNsESNCb3BSbC9aTj9mNRMzbOuRqxa3CMuWb34OKAoWRdQpE9W2xHyr67POxEe1YC
MjvGIgBAGkVXiPLCM1pAOlSCXLxrZYCUhkvvNqAWDF5tqpCkKrlt9GUbB7++duf2EkO+YYEYceo2
/o+mCka6zia4+JyDZawdfIKzV3DUsX0Ya1gJCxbZs/r1eJni6yu4IjsAWW7zI9utNXKoYthWF3Ki
WOfMQx1NHEteaRnvi0JHhirWvEw6s/dIutvG+8cF8KT0PDYqeQxAlMw+Ph10T7H1YfXOehzbg2J/
/MfRWSy3jkRh+IlUJYat2TLbcZx4o4pvPGJmPf18ncXMpSQWdJ8+8EO1E0/VzqVfCLrrMgIRHiI/
GGa0UenENuj1SoBbZmh2bW1PCGFt5PY3CpxNh/Cm0dS/jUI/I1XCAybz61hxbqGJ/QsDB6RoUiSp
YUV38vAPWugZ6uiH+P0wwkSeVCg3pL8maF9a1nCbdYCcddm9GtRY/Gr4yhT8C/BSk7mXiY43l80F
3v0M5ATTnK/RfNZTih5O+MqTeNum6cEZaAbDVXYD8FhCPlMu1QkBPJR3wUdAYQkoI+nVh+U2D8qD
jSyaT6KuwxELKYr0xHxZ4ujWoDZDQcTVse2mxaTC0U+RwIQ0VSiQXur2YUjBQYXwFEN1rVA3q1jR
AD33QgSQnDGgF7sR4v3TN7ZK+M6JlDeSNyKotXHwKdMh7ztQU2icmt1/FPY3MzT/xfk4x2JwbWTj
h+rgGv42iAa1UBsaJAw6nfBYGMnRFwV0NVwY2mCQOTw6CZyQZp+TtD5WioGTORMqVHsupUevYmr2
JkRetanOQWfsVLXr8C8350icRnmzgKzErBaPi0y64WqCLnzfkDR6iwipylkXdND0NIGbxbEkLc6Z
XIJpwVY0648oW7b6IQPlhNXUXIXv17T5vAGbULaIpcHmEnrCqUMc6V900E1c8RrLOOETsZxqbTmA
Jy9U49IM2qv9DZHd8OnkpRzGbegwz5LkNVXIwXKSXVFM80AeceCBt4EEWllX2zhWP5Lwo8H2JCjn
Ak4wDqoO1wNdj1jt1jplnArgbYS8Eo0SMj7lOuzCvQwiBBjpvyFp5oUffHhRj2wRZBukAwjUP1L5
U9UOYEZ45V54AQiNkO47lo+O6ppMzkaLtqgB4riumd2jipPJ+iJHZmAqpVeI1YthxktnLsnaIajT
RVK2+7a/BPFHab9zv2Cy3Cwyh5oHl/PKkNGwzZYtWG1wGIb17aDiBH3IOtB3khD6zIPzUP6T6wup
g6QbSCJLK3HAMLRZI0pDXKB3HJq7nhgv6T+2gWokvYt0/Or7fNso5VVSDp6C22lRrWUH7MpORb9T
h9UiTcGv6luLnpkIqogbAYNVO6xukKKKaNnkMrNNe+MZKArx7AfgRGC4BFAW4a8VbJ2QkbDnaKIo
WSnU2yOCYZGGX4Cdhkff/1NfBQ017SxqQwHASc27FnY4MCAaVYJdCRAR9tnfXSwvdFnddSCVTKQI
gdCAks/L4DEmcCIY2HKSGbnxI4BlfWnP0so7BvHJisq1IoIyZTIstrwoNqTbqH/pewctsbajScNc
RBx0CGNVrA4qvkVATpmn+tNAPXgWpZRYjnyW6OYQR2Vp2JV+v0fTGyW+C5BGiA6M5khr21bfqCUo
LodmACmCAqIponWX4voWNYi5kPtksC+Gqbt7T9E8B3EZSA6phwb8Xpsb1SPJUA/zgYu3lwjYhIJq
5IQVluJfO0EDyVwa2CNcJTrx2OLMu4L17WeQOgykCeONQ3GeJfnHBEBhHM1tEe8dIDI12EVLftm/
5Zjsa/QoVaZeRTguxOWPiKvZ+TWuEtp/gKUxT0gBVBsIqmIHtQXR5CNbGVvZzspGNEI4lf/SBeZh
PercxjVsBUkT+b7TkCCDTURg9qgiw49yyTkB7acPxoGPN5lsBFQkba1tszYFEEPGa8bKKWVSOT7B
IFJFs9yb4XsKkfqrULUXTViTYE3djaFbsG5VUG1ICaiefKHmjJAHho7tipZjLZmbhARJFDVWgS70
gKUEjP/ax9HEAJcARqLTSzrO491mvdW+QiYy3Qb0tg61bv03dXxY5surnPrEIsev7XAbw96XeiDn
gDJGJf+ZQMYOqrQXvTYIcoCkQXEpT6muTw3SaFwT2Ash6sGwWA5csUO77NemXZqGGeinwqUCgLBO
gY3OwIhyp+0aLAy5SJYJ4I3MkXYgjlFFwasS/X9afw3TWqaxoi0hgFn2gO8jDUIfZamqPcvI6IeM
5CSfxK2bRwivd5e7PwiUmuaKg6WBOch4HKwdvIWs71YxAdImeAsqh85wuB7KlQgbFQtZ+AGUwLvE
gca7lZtFAlAiIctRGLr7lv+F9pnbQDfzEG8OER1pTJwD+nHfOsTWglknGzic7ixmU9LXYr4yIuQH
bHVp5wlwTUJT5+AHqy8Ke6MkT3+S/56qU6BdyERGYXzjMFeUUEIOx5uVGyzAfkviExbJKgjj5QRE
RTX+Yyy8E7WCaOiIsqjR0F4mfhZ+exm7A+JSG4BbK9OGggYwFKtCk+UCENuQlr2eMPE2BHRDDN3s
tlh3NA9ME7EUL1t1E62riGVnu43I8XO0jBhIWSBycrXdNIDHpmmYF0OLupo8F9osXt7N8VY70X0L
MukjjcjG5FVLStwmZEhZK+zbYJGYdrUOyvQ2NSgrGAjMR8XeSfeDclNKdoxOYg5Ev5eTT0EConyj
578ADD8fqt8MgZ5ATU8NmoODcwxSAyTFp11C/6Xt4yFbgNBWHRJ/i3uJ6Z+s1JtAshcDenb8/lXR
S2w9zJNJ/VIiUYmXVRzvlBgFE1kBRx/tigmKrulOOrqYeCiYNca4qNiqKzSdHFldCsNXhVNirEmv
OUf+EOwUBHR/5oVBrsOnkVab0T85dah04Nob14HOPqo826yg9wVBRYi1NRIrYYjNWw+sSQuTf4rx
X0upF5XSTeLgUyNICMOhMg2I8dgjMXTwkSdvxoeYb4keamJVS9HItyZECigrhoQ2DlMRNOY/45x2
ZkJixQOR6dQMsK5UnRkLk888M5aFps0G81sJgrU45pNcfjkinaGP6zCxTNVnYrZ3cYamgHDBOy6L
dDyPFm3BcubHNlWlkGuB0Bib2WYsjlNEGS/GKGJ6X1TBrsTpu666mw7BRYwamjFem6A5w5HPYcRj
QVsi4+4iRAYAvHeQt8TAQMtloMAGqgqIzQ/IySrdKZ2cH9lfaf5Z3GbRBtsyDw/YD5pBshNTmATU
0kifIyP8i6zGMJGaFHxztxKoS69fK5F0qNV6A6ByptgV0Cv9IHTphPyxV9HZpVpKYZD3wUVKjLvm
J3s7/683gmMRAl1AqlxcbIIDF/FaXGuVYXVDil5E4CVqBPWci2Zo9wT1ISvQPy0m11YBwF+U+iB4
lOmN5e/fcCyBKz501kXEXdGK86v0S+gFj7B0TNHOZWYQgV8RmAhQejrD92pXE6oEwEK8CdHUZl9g
cwt4MViQyai1ura6ZhF4VO3NAIxAV48NwLDCRzgDKIIszu+LBLRHRxwTHF6uuKI4SzJyOHSFR6nZ
kU7OISf4tunCERNlnjGkBIhPaahu1loseMSSZ3rcHjxGUDZnZJWVnx0TFZLCprmLODSQ9tYWxlbw
OhgdB6hW4Cq8LHkNCcMpicv3OR96vmmEGk0ttJCxVjOyV6vD+kNJGjVdMOOJ/yoIaZN6DBJIDBZS
wDSNStljPICkmL9ynOKnUksg+OUxUZ/CpjYMAPbL+WpgFBOAXYFhZEMuFA3dlNaNkARweNWBV3yV
hrIWoGQR83S6uDKLt6IjF2Q6Jx/dOPQXGYq3Wbvpso5BZO22E5LDFRzI+IGk60PwnJQMkbIM6aT4
LZJhcVYZJPQjLxWZmlNWVPxwChe+ovgnjkABU2c2Ihfymiq8CDn5/7XSj2ZJyyDVUBMRsUc5lZ20
aqC6gCff2arxsLFm8ZqdY9vzPJVebQwLiwgCKPiQc5REVUhK+uibYTcNCUNY2kc0I6aUzcqk3eMy
4u6XPCaJECcLFp3BxJ1eiRiA15DVuPxy+uNOuKKJk1XJxtNpIlxbE/tom3dtOr8SncEoucEeSjwe
c8gadXq6ed9i4h6RIPkEQ0OFOt06X/RutpkFEhAw/wRmsNVJuQCAFXZ4EEmPpRuLU5MOOz/SlkJB
1+gApdhYbPKxfo0uGWVBWH0josMsvXE1zI0QaxWzKVkesSd+WfW60R+t94g1xYW04kgOR3lyj7Nx
JuvascHYHPsZ8DgTFlnDvh9gsVBFAqtAC2BcG+CQhqA5OEJTPfgtGbNEkMp0ok4K5+LEeFvM0tGZ
hFtyz2KGj4l6lLlOdVwO0OrzpiMKSave9PfC9K8d+5Pv0Wmml98Agm/bpSzEpbBZKQIiBy3SKkxX
2kTTIfqZimwLwjaMJPo0+gH2+gHk+kzQj7K6pZlv/wf1dpiChTAcG+lqt9p4KXJ7aXv2lhGhq0HF
o7hrGUmUcerCrViWGjYVE5BAWyDPgGJ6i2xMaAJbR3YWa/rHL3Ec+cg8GYhZf2Vu7UHUMUfzk+EM
eq4SPmj0u6yMDq26EiVYzlbHVIIerxhKGVToHZlPx0BqYveKjMdB1CslEyIlw5Q3XsYBnFFGNh61
oQ7SHdD1FLsi3xTfiWLRIUcshbIQeFb6UTKhnth7Sioxcf+MYdlhCNnSjh6RuAZ/0HKAByYwkGAT
UzQm6lcBnKev07UCowJmwFJAH6LK/vV3upEvETWYFwg9oNkIbwDtNNoWAnkfsIrCIL2pQnRNY6St
8HKaIfgG/fGllNVV5OBtp+6SIFiZ1HbiJGQIRx3O8sQMrP7Ipl056UC16KTx/Rnw05OMdhy7XkDC
BEhBvCwLlIJx9cGGitzMJ0BnabEK8GN0FB3kvrLSAYiLBx+bGiHkr4gdQoBOo+7yAE0S7jJkMpom
+8D6RbVu5RkNKm5AkW1p3pN6pSnOURTZRecClKghYTQRdc+gb4m56C5Pm0K0yMJxIy5MbMzEh7Lu
W3jiCT06Eshprds2+ccE3yUywMVEaJRx6v/52aNmDggmRQRa3BTNCKfLVtAA4onBUoTxdKu/00Hb
KPL0OZTDMS3HjUKHUWQ7KgNCMVbW4p/mVwAIUkaTcsQMHkmuxUTenwPuymn0tjln3YAqWycCCq3h
3oQ0XrqSiSnPISXfFcNiVMA2AqOojJlLPtNWICoazHWTQHMDg5hEnTIC9Crhkor3InIynRRLHPw4
Q4lPm6V5hrwPNha+uhbk5pbB8zTm/zgSGy5ZpoQemMPlLFRp4VnaQURy+tVxi5o30AtF5jDqXESU
lkwEOyXcDaMPb/llDSQZqb6pwlNGjRRLV85lIWCSgqRibhE7sA78fcfcw5iSk17SmjAEjfG/ELCI
N3z+xenSuDL+W6m5iS35nX7nsklgNYUb1WI8P0GPB7IvmGoEXxpJyN0wG9Z/2sECj4sVrRi6JnvR
Jw9rwDLYTUh+f45X1F8MaUH7ZCQ6XmD/WNBGQPJ5EN9ApA3g5cXASjSdR356QuLmINI53nUQxhgy
VHGDIu88bDJEuRu6gP5cXI1oo7dGe3doMqvquHfgi1a2gPJDQOVowlQTNoRG8iwmFakkrYyReTjn
TQq9kSFJwtCbk750njKOZQhdbWl/LyIFH7iX4GtbxmPQMAUSAjoar178XQV8jdNTtpg6CBBQBw2S
N6TJXwlOE1zeOgG8OKLHETaH0XonRs7yceYeo7JUlF2ooqCYQy/JZ2LKywvIlirrP8x8AA8zuUCk
2aqMpUHuEVD5C1q2KDYdcN+iLBVE1lFSVlVFy8QMz8OIY8Pkrf+G1CbLM9K+VZSlJyJSEhhfIQmd
Xl2CAjMEeDCryLgFAItuPWLVAOoRRz356BopOSwZVqjDgSkG0NjVzIP2ny6DAldNshr0wtBFakpe
PgtY0Jk0sD2o8857YM+igssRChMNKbAeRJxPBSqXzSCpz8xraYBKwB3dT+K1JXfMXjYtRMJO0S+i
tevQlPyja/cbDcMA0W8VyAqNPChEILNM9FOSgzBIL6xUuKGcgFuRFQ05HU1B5M+72BWJVzBZkG5w
2W7fcu5qtA9FZe2Dp/Tg+op+JRCNFY7Ia7/xG3KkhWQHf0jQqu6+NAaxYt4oVvtgMkkhHxHdNhIW
I33BvMNtINiiNzXXYnnbg4VuK3OV++VRjnDDKoNj5IuRBrowMPCLgOxa+6j8r4BEI6y8W4f1XAmC
asqeDe1lUHK6d1OQdZhY9A1mI8PU7wReUIR+S26wH379YVn8GxKTC7hdgFXb2d87IMhEo32sKtCz
FZwRhaGUx72quD6TNoS/nVX8B/pn0Q7U10Ext/eF9CVKh6HHWgqxl0Dt3CadkDh6dd4IeKv+D1tG
cjJckjkXtZwuF/A/Ed7ppaTsMVHDe0yAcdQ7aMQI2yaBpj9myIOLhdfBaTZID4rWk7B6EEVDN9qb
2oiXKX1XyLRLEcnB771SshyJ+hDQ2NiOblOTfaT9W5n2thNsLHJGu/lIgTiPmLaEEDFGxHlYT3UP
RbCqLmVEw5nY0Or/0AihfAzf8DT+qK94sjKpmhmyB7TpJ6uPkOUE1pRqLrSOhg0glXm68pMArUs8
6ZpbKsFf32Lx0PN92hgtRQ5gWhFkvbts+0dxIxM6R+nSoAUr9m8NpFugC4cESZUxQy6zBnGJ0KzU
/kfyUAERxaMgQ0xJZ5dqEloH894CssdxIVhLmaKuHaJNXv3HlG/ZNmBmaCTlTNYYeqAuiHc4GiG0
n39EWd0QqjxKr4wBFNCYlW3vcnnZqkgX6/pfoiFyIAGvFk26AAfCCjiGwEmJIk2w+UTD0+PZa7hZ
KdIH9Sezq3AXtfZftie+XQwRaS6MOCWjgI0UAikVhexY/1Md1LlB2wbRSOMoXRYFvNaGmSgtYOD2
x5jhhhdMa0D+G68eLgGN6ZhOq0jU1AAdaLkKwrlN1yfVg7MJ+Qo2u6NO68DmHM3y7DPp27MoQkXO
hIa6EbUb2Yw+x8w+l+hAWNp0r+O1J5gGsJgnS/sSIDx9ulOxirPOtrdl8uSJrtoOwhHZjJ5Ea+uh
9pRnKBX5/nfbvCJQnQL0KSj1fwuUngGQElTVV2kkHsZFPCaFvBhZHUZUWb0SmV/MGzKZ7zY+5A06
JaKZnCu264F7UL3h8Qdxz1oIMjl7C3Hbqj2kLRa1nGiTbeOKKON9FTHdM3c5uZ14RxzOU9bfkMl/
5V39o2TFNohpDYsjV6bq1vj9NGEqhAY8I3ADGKkd+HMLESlxqDf6d8ls21d1xMXzPd6LZyt1yxpQ
YAReQQOlMHK0VGF+zJB/YtYuS9gCjn+lF7SvEY+wTmaStqiubccREaGRQ7QCVTvxUDrgV6L7KI6d
wAqhDZW3CKioRk3Scdan+JRITQgbqUCzweIHk3SKwdimorJF5q4PAc0J43HcILexqv6OnXa2jOwW
BflGsryvLu/ngyq6hd+oke/7ZLoUDsQiOdUudhVTl8KTwA2gR91xxnES5IWLUsIqAXSGAZs7atlu
jOzTmATLyrw5IeQDAVDFJhFXbYYHobEWkiFZwG0H3qIo3r0yoVAHY4xEUtyYgDRnCUzlLyAfe1FT
W9W7wwJboSvUjP/EpvNNnRm+ffTK/NLU5TFUs6XZFvshoyZqr7IqevcdSzZGNjl1MR8hRfWhtItu
CCIufyjksPtEzHYhzGfDQj2JLp/Qf8GAnO5J1kPk1y8+YZ0oltK+UxlnjCGaWzk4rBgYI3Z78Df2
CaAzU8/Wkx0heSyBz91qRbGmbp15SHU5KpsxlxhK9mA0MNol+5UaQNARMBwmKi0MixhyHvU14i1R
sRRoHGFn7tQHm0hi03bKmPtYlKN1Yf8TMVggWkvma/R/oawpiGah0pJRaTqtm2UTRk7BqpAQMcA8
QEeDBnmEppnWSvqVgF8Un1Zg1yc9xdPQ5XIx5jAt1Wab0OtgIrfMsMKRzjWY1cwJkKyq1ohOPSpC
jsgGTZ6s7Tz1WN2MNv1Pq7wK3Euf4nmrVMcCfeWCFJLejh8X69pR1gIhUFY0hAIcX7GYV+NFQqtL
/JXQgai9iYwTpgh9gjI+FUI5hpadNVDj10F6ARvTZLwLGQ2JSsuvjvM54h2ZcUCEIrcvzKXiEZox
ZV83NL/L0vzNI2NjICUS69JPDikMtRYY3MSsCu65YL0bnpsr3makiwwj+EPAUQj5v15UbnUgpgMK
wU0AoJ0AgbPFFnuO1YBYVQYSVx0A0kJW6TlQ7UdUGEu/sEQT1V7qZY0copG5lZ2vtO40MA1u634H
V41e4qoomQKNQxrP+3QAC4NqE+3qIdxoECaoCcWorWNW3BNF0fxegitCYxLcj4SyPtAZ1yK2+RLU
5LbnjeEbmPm4Tkt7gV8IGaBlZrjtuwbsM0O+ITu3EoqG0SSykK2omBEVEbNXtUxcIVYk6CE2qBaN
A8YwxdlJoRhWkEPGwL2lXgMJJuzxBArQu0YSZwRqQHqCZg3iKMlRwJ/KTELqVD9n8b/UKMDHdG4s
qaewBGyIKd1V1Wi9g2yKmE/YIMoCVJcYO9m870KUs7bN/tZ+IYK7qTehU9Lhw9z659SRf6vAxzEN
HhR2CR9WY1ezBAq+B1fqmnhMVWk/NJHvdg6aIWJGkYLMNWTIjAkjFeARc4k/kgohTROGjD1bPN9r
W6P805S3Wf1117GsqVcTHplJz0pEl6vNNPY8OwFbsuVkJ27mo4UUdAeGpOPUN3NDC7fV4CxbTqOE
I60e/8soRYPBSRETrVdq0czbXuE9dB+6Tx7gm3ckfNZRj38TzROwMGSE+rfGkaihSiKoVORCKX3c
KKYfbVhuXqHvx6Yn2V2QMqxG+EopWiWseNtmlKtUNGRoBOctJ2YXW1RdmetPDseJipJtsWWsrvjG
06/rLx8uPfIbh0Cx6FDSU+e+9hBGRnbLpLe3PI7RuGTdxXQwYx5ouOxKZI909STqTVXw9fqtmmFI
KaHXwgxd4EjEzNpk8wUj0jRACiD0Q9rC3FKBDlfdyzq/jQLEMRY6UEMsd3LhchlGy6DwVmiqYeup
EziyPmayAW9LZWQtpx+OwpDEcOprnAf3aLxoQQwAvtqmQDoo7gb6TyrN8hlyBOg6aMBaZeH2023r
sL0oEmLx0FDFdSLJ8J9PWeIEw0IRRICKHgzD+Tpqz7CokM8DUd1lzK5o9xrtbsi7jWiqTp1/LeQS
RHYCgL3b0B5bD2UDH2tcB+2JA2ChMJezmOLRPAuYkxW5NItY1SroGUuHshP29JjxgkCEzeATW6M/
xJ6662vzMsJ3zIxikza7iV53hZYSMqno41ugN5Wdl6uboccgPXhj7MHSt9rPcGCAOOjRosJXfVby
HCDq1hF9e2dLHMNtIGVwTRapR6ca1kM5dY+Kdp+oz5gVjYGxyeKjD9W7K9QD45Bl4I/rqvSe/ujs
ssy/2Fp96+DMB5g1SwVAht77rsJmPdGnqqPklSZQ+QGAhh1V9TBhu5KrFzHwHvzkWcbKvmS+atBg
8YfmENnar6cx2m3izy6h8EOhAKQcil3drZ7UiygGawX34cEMNqZCbycaN5BURSyVIn2x0eX0P4Wj
VhwKPc8JrNWlKvDQ7XrOJvAQGPPZ8kvU8UFO5E2qDzsqL7FvbFoq+s6kpwgwyqMINIGNxKsQjQIa
gJXVgYsASBxZjpADUyb7AtrICGimEyKsQuZj+BX7QAtkRJ+CeAUxPTeVudGUWHWOsPEm6B8ZyrqV
Lq9T+OIl6isDxhWTtzWMgAUUbAvOZs+Cl88TBINZ2MVmKKdbyrW1NSN42EATcjFm7vwVxmQRZ1Rb
9szTRyV8Ttl064pVcw9BS1Sauvdb+dBodCrhJkuKeWT+p8xyylKLGGgNH5Z+G6L4otoXnBZuBntc
7c5DkH9m4TuiwywZaL32/3XjGvjyzmrrveWDeVg3Ns6Zq3b4tOgJlC7S6ooDQevo2a6JzBzw6dJ1
PqZywZScn+hnlxhgCAgt6kd9DS+b6GqYK33cq/6e502HFta/XlDbAwLatrlbxt8JY5PZMe9m2Q+Q
kmAXM+Wf+4v+0jzRb2HYDIT5VxEWQ7ivnIxij/MtXNVZ3yIouAQ01P1gOTHiocqhgbc7nFB8N6ol
qVT5qX04+iKFxH+g/9mCJTaOWsetwZm/Er/Qg2NYjCutYyxsD47O3P/K4zk+4z0jWlBrdBLP6gtp
NcpgiqSS3QtQpVhwbzgsph4NgnmDMQ2YIXVnl6eaUd1/mIbAU0KFEfcpZEemJ3KZmnEkXXWz+Bwr
V80/xRE9IKaWawc1dXq4QH9gHDLxN9f02Kt2IXR3+7/HD3vNQ7aZTlfhChgDp05GqjAluK8hNBWv
h/GC3yoEXiEVyXJFtVWR/kvYA4qJey5+jdNeN07M+aLQ1atmGfb/QYIGv6KB+6Tjz930JuIj2wxw
NjkSspKPkdgJrGQj8NVAZOH10Sd/iZqC8RfhkwcsptZQ07iuWXjC1Rz5M/kjeBbMCPo5rDUFJ9x/
Bi73JuIPQHuwZphldxP9RcBZu/Q3/6bgoDBSaQVz6pHeFgvl3T4QIeBb2oCm47x69g0m5DMxQVx7
L9+ZgQjQsxmrARAAxRi+8F644jOdAkddBu18C4KL6MFzToX/OFAKBo4UdJ8V3gNrkrlt5vYP5Rf4
JIdk1y4Q7GAVZfCmntkbawBS9ZbOIiIP2DQWbogG2pX2RBiuRm0TMNAgEIF2mUmSyFMwEroIgSt0
BnYajfgT+MfumoJuj+d4ZZPF5cu2WOC6iC+dkJ/xZ/VreHuP/JvbQ5KSHjJPHCEy7shmbrl0mIgg
fIyVgrfwjqBGGrxjkLSgfGPHgcmK50ztkSf0b5jZXYo7SdEKud9LdkCyZxWeqoO31HftZnEMNtk8
uesPvrc+ydjPb/VNvcku5BTbnOnJDYvcp/ygy+9rM/gy8XfNU/8PC5Ft4dZ7bZnccQm6D0eeYQn4
4v4H1pipL+kc3b35tCwuySXf9Bunn48vizezUdFFf3ngc7ngBS8ujOdIxXEBGtvkDLiWv+Nr2DdU
3DgswBb1safHehtfSkU8AhBOD6TXhze1TncQd8s75P2CTKHKQcyIFgx6OhuklU/2Nb1BED0YbnaM
3t4LBujcWSB1rj941t6V11K92Q8o53VXFIW6NzdIhILCR4f5A0EMFjlWBI/aTW/Z1X5xad5jOicX
67/ggub2lpVbvhAg0V/qgzfO8y/eFUZVM3RElXN0YaVm73HH0/Ee3QFr0Kv3YmewMsTlv+tbf5Jf
LHKTe+aqb+2puYMo3HTr/GTu4MLvvGW+ik+ZC59uSdG7LFfiP57PlqECtf67OEgL3hpfoO/ilbNF
kHw7rH6VZbuDn7miDbrF+nLJYNYd1hVLAJYJObBzZisDCH0I+ZSTvFdn+l7eoGruOotgSaHpIg92
ArO5pPGwxE3Mpd27IeSvEDg8D+vo2u7kReFmT3lFssqWLTc48yyrdXDMUJuJluN63CCuxK/Szjg3
b3qf13RBC3ZRbmn7rbp1d8hZkGANzu02OfL1a/bLMzuoD/1fuStX1HZbsD6L4KItx4d39ebmslgP
B30PtWNTHfRNttY3wbVa+6fw1Bz0HZsXe3QKwDuqKVRWoOzOnCkb+5S4tBgu/S5b+idSyGt5yua/
xqI6cCusGmLIyTrXJz7qbEHPP3QH4tm5uMMdv/QP/cH5gWYGPKF7cXGiWbaWN81dfk2H4gkfcKfv
kgvfMhsf6iO+FU//xtiHndSeWWnOp7kjwMFMhWjy6n7qW7H25tGaI3CjLWvusePHJfdizfPe4Eg4
D66YtZ4YiLo8z2f/qHfjutxgw7xGQGHV7otj4fp8l3eik+vqF/gi38kh3zl7dZfd7aN0Tm8SS4Hd
IpZn8Q4uQzkrDpwMHQD5Gbs92irf7Ynd1T/KE/efvM0HjXmxVFmMb9QP+FNu0yyeN0RvQGtvZUkF
S0BhFuWaO7zqNv4J/DK3qe7Ux/gwH2gT7lC+Pg3r5DBusafeBcuAyIznhsySK2GPsGv1h7GteMuA
8Zasi137wn/9Lu/gspyqNw/5b3+KAcwbR89Vw6tAX5IPZ8HA9bxzbcrB3nVHxt1zeyWtJ9dh6VSH
YK/csv14sV8cp0tc4q4S0Ry3M7fkeDLoGTz7G4Qfed4dkou8wSuIxS5eR7HOH+EDDtkRMhBUEY4/
/k9sEWOkT3lmfBNsOTI/STjkBy0dIjUIkAg1Xrqh9HR//G4e3Kvn9Na+8xu6hp8EAwKf98Bl1pjl
H8q7uYNuU6/gUneNMOOaoWhE0k9MmRfPyC1PWB5/GxyaO/PqfBOmYvRkxAsBlIqpFE6HZUM3gTkO
GA9iHUK6M+0bEbXP8oGfzj2/ElRIRYiSDSRocvdZe8bfybint2FtX7uDvSFgFfeWuV10SG/KidRE
j+asP6zznsp/3bO7MH5NX9CO0zkvxWX1qo/u0rxjzixAjUjiFYs3WRBnMnrvz3FrfBJGe3BW2Nux
6YKZos+iJ+0gYnfkDuQquItTL+/KW/dmFdDu54/JxFaJEEUVoms1UOs1Nl3E9eIrvXKc+Q/yRwJ+
uWpP2jcrGDE5wP3GT/HDqhwGzjPnE34y+E/Esq/mBwtYeWeXEWSbOC6172E9vWHX41YfAdRBoeao
gt8/MmpEik7mb9n0J4nX9wV56TMGuhfNL/TOuQaePDvim3n18E5lokngeg/zn/XJvs9PGqcSQXd8
yM6CT0U3z9BnJBk8QqI42SInFwsUcBiHBysD16T+hpw0y0m7F9fxlvygm8KRAWiPQ5ZHQXr9SG/l
7/gRLpRv6zv+SsUqH378fxRpF+WQn6JDj73tMEOjip9avfGyZCeQBVDQNQcbVgD3fHJ++UcOSxCx
zILIQVArQX72wiOrb1CXOFvnUrTgofP5/DSVtPpJYGvu5S/LDEc6Hld7Uw68Tsp/aV+/CIB31p73
Yq3hvc0XV08+wcZj7NLcWbu8p/zGv1guyuXtInHtI4msC8UVAwDLlff4OC6rGdX9t3O0OEyAw7nd
geKbCuX0mXBApKtxR4DbNWt7DrdigUvy0tiSs2yDu3PmWcovOGIIjG9ZGcG52GfLiI1dnlSk8/nH
lChbvcN/LBMecvRs3vqLaEeeZ24igkp+I80Y/x40X0Iqit2ha2/6bX3yvxLiOzy1izi9eQQpBO/+
EVxo2W3i27gVzVsRhziMd+OtOGDTTf75rEmjiGyH4s2Ho/dNQ5XWs1gZnO68Vt4DqUTczLKL+oh2
DbzduX0lrSme3bV6D/GyePLl/Y2MRSeibMhZxAIhhXmTmeYN77+726/izRIrniQ14SpfFUQOdRc8
ibaH5shp/qYfZPP0+CLj7ZOLfBN0uoNGojrX96VE2iWaLTfCeH3jnXH7PHjwoXwsIYr8VJprd+VH
OkOH2z6SjU1Er/i5RLfEDS7Jh7HQttmvfxtv2Rz1QdKB5ALJ90HjlrQhgLazt87oSnwPz+Dp/2OH
6GiNweHMyP3IyOobW57lYX6lJ/slv5p79uY5G9/cMCcL+j68j+5qvuqb+ehf3UWsMJes5q2TPLS3
wK3eySZ7k+wQDtif05uVCMr+IT+mz+7ID6AgaM8Eh+JJ0gVi8VpcIbmRcfMnHMNnVGAdH4YmINua
r+eeSY87e5k4exxd8La1T4obrp1LdZ3QLCW3JDh0fGzPAyRPRNmX28l+moN/whKJl3rPjtK3vI8o
kw7TGyujt36wbiXiybPo0l2bI2HijVQYWn1zCcIcdExG3p9cCYulfSEvRTY8wLMHuic2KnUIGWd9
YpOL9/M/SWe2rKgSRNEvIkIRBF+ZBcUBcXox1KMiiiIo09ffVX0jOrpPexShKiuHnTszeRs084ge
fQQ4KGzqTA2a6WguPUyKK1VnobLp7anjimEbP0361Ux7q/tM2Qw9quhBMn+rwZw+X5NviEXo1p/J
M/wKCe/H0qoe138p6Zi78dkQg3GPnDDWVpxh4ju26pQ3BGjmgRlMI7F66gVjQgfbZq/+FTR1+lBD
bAyutCVVVxXDOsiLXYhroFA+L8RsvRU/fZmWS0KT2JRgy0bweysOCYFs7ysicHXX89iKB8doiO5r
pmnwjm4RhSt7mp1u2km7yeHKorGnr8Vgn3gUmcc1bp3i1BMgwhnwH/EMeS5L2kHps2lLZt+j0e4d
0OnZaVzFuc2+kxr34+U+TaqfPWyBA4i0yCaZQ9PRS42X1s1/URFzXvMFlYbVovJRzafCvFtD58YV
3jMCiEs2U3ewT9zfSUShQAnY2irGX8dRZFGLrUSjV6II+kyfumO+/C7us/ZEf+gYw41ewGVgW74x
kVy5odMZTsWZ6K2JhydWn2OPJhhcfn/Ya7ae84AOacmf0ciCahhc9B+kdzoCLkghMQdmrBI8q3Av
RMQjRBQDQ+hMGpqzv8f6MBaDnny0WhQ1vYztJM/JAkCKr4zHGSsI/PMv4SjUDQUQQDxcRd98IkRv
37+oLLS+QeQbEY0d6HABh02YK0RBoA8fgwdq1kgKzgReTHNRJvmCh3tsmymG0kPmmrDddBcuzuPf
tsWeWKPao314dhocEXLdtnAnoOeuaOgf80301+G5//D9arHijHnY8ypP/Tj3Vqhc5iowKiTh2yDN
LlCvRLu0HKEOjmn3Yv4oqXPQOfL9IDDM9iZopCchg2IJzQtKowxSl7yi61wfbaphNmmwhCtBrSlZ
tr6hb3khZYQglfjWgQ6mhXkAZKGTBVQQFmnG9JtOt0dQI3IP6suArmPlmOaGGYXsObiLzT50e+6J
vCvFw2TfHuEhYL9WWDaGJBooB/EV+I1Dg7mkwEn3Lf/LOwo6CP2+9EMwcMGFNXLbVXP8rnVPOT0i
Poot+UTZqg4U70lEUEeYoRmkxulgPTzd2Y0ZLfI4T4cNdZWDXcr7BjEjSDcsKhujb+6zbs8xZyHR
M/SuoQqo/OMDYhse5w71kQbMxRj3L8zgnKiL7oh+OxXL9+x10QOqbvAAnwTBpffj2p/g6eGRBIAr
N8Cdx7aHKy8bKH9tyuyP4DcrkfcQags+Ag7MhaBsJwmHanCRMMdvHDv04ObjVCG8WhxUdDrBg4+E
oYkoRRuSRUAnYvqX97X2l1+e+8OpP6UtTBXCrcBFRTJPoEhCV2705RM3Bc0bV2F1gfvl91bF/hNx
LHSIuLS1sx5RcSTMPTVhsee1AMOKlQKjmoOe8e39mENXnpRNvcL8xMliuNSOw+ApZJOYzkON0Tfd
aPCUsCNt9N33JtmOyrXnBSIhURU+NucXo0vc3l2qfVmJexRDIv9GdAyLCar4Rk5684QAY9R/6IoL
fgtkYqF6+9MHi6ztxJHGVfjY7Vje6rPOblz8z/C3qr00LkJKAmLdSUAG3hYctfloxaj2BZ7ANLmM
5npQTHG5ifK5Vb6tN0mCesWYlDm9Mp3+bjDnQDg9L/VvkVBuX0eb4exeXzExFecqzi+DKPGohwix
SNCeE0ObVHQ0x5n6B9E8zgg8UyrRC8JyUgJwHq2FFZs0exaTQ3A4ERiAgqJ6SOVgd9X1fQcp4NgR
D7539awKaagSf4mvh5uSCDZf8lVNKH79mQkRpD7fw4eIviBW0oor2sMpbhlBxhen7z5+8sDMjN1T
LBJXU3RIdn2uGD8qUa0DEE0PrWO+6XDfMvrWbbs9N3AGT4sIT1m2zPpOxUEJmazhfcAVqVQTbhEB
8Sfq/7UbhLiHrRERfe9Uxe8ZvshCX7IUFQIN2gFGFRHjz1gwPGuh1BAzDhY/sK9sMD+DcBHQCeiA
mCvAe4nYFuDt+Deug3rGj9hHDpx++kRdjEBxMeRHrGHlyqdiz5eiffkdPhrvRl3rGwSUQ70tcBf2
+Z7vYpPFqSR++ET4VBiS5sJiInPYjZdQRcAY+98JNfxa3H+8hHRhVnEw2aYTUoc6/v/ZaeCKbeO8
sRq3mhJMcfZQHhi5/pT7k3ZCwJlEElVLvgrOGdHWP0NAcTNsxwNFeRcSEFgZ+IlqNUOIUaId6geV
x9nFWvyTJ3hu8qRefTD82Iczjml/KlR57VGsRXOrOb3P1w/movrI2EC1eJJbYRPwZbmVSUIpMLRu
g+HJzl9CwDYxRBkFMsdNskC3M7ozIB+D3kQ/Hg+n8u8QcK+0nd+3Jz6OKSSoZkppGWFluCS2T1vf
zqxntRfH5kdzdvIrpkaHtgf9phxsNDvc8rYdD9OEOL1YFdrfYFKqUNwg1X8ht/sD5FLEJoACsCc6
+y0ON22k9pyWPnlnXE3Eh1YCgNN/xQKLoWzaMfK8h1+zAAPFNGO0+KHJHbaNi3ZxH2fj5ZNEQhAI
HBDAK0gEggGzbnS5UbWF6SXwB8kHl9qrcf8yiFHitPhBf4qJULz6ECfycLAEhtEYuk5bEvzcZt87
8Qo31cstwrri4QJoN80YeRj84LVQp4fOxifHMDP3E5FfElFiTsG4S5pPC3+RQ07Ir9LJ7YSvq9MA
HHJoaQ34crxYyAo8R2GTNdT/JYbITTGHScy0S51HMmePDzScIeExsvPG47/tgGpthw4ZtWRR7MDG
civcPccWcUT8tQveES1IcGzw/WGKQcdgQe8W3YzrzKFEsK7MErzi/MZw44NgsP9t7I0LQhCkW/YN
SpcpE1V9zUHu4C3g8g7ZOqQTnUeLwpR9ECeJhl64HpCWkTSMpnq5/7OYvIX8i0Jq4U2yHLKFTRiB
/OKPKNwKi8ncLVaOQ8VtoxHQohh/Abnih3UWij7k9kFH2GXYeFjxf3aPCmzo98TR/YZuXGwgTcDF
cqN22TMuTcwEBiNEiGhRMSKWAUarttaQzA54mxEolgr0CXXEfGGT6WVj8RTG0Y8n7tEO3UkYmu4k
mkS+7e48c+G7tmebvh16tu+bkYjVD0QtcWfGtRH7E/vqJ4a/C91dz4iPsemnRhwfff4pDN8+mr5n
22EYHkPTD6OFbca+HRl+FPIpb+Kbk8TY+H5t2MdoYxbGcRIZIZkHI7q6ob84RmG4MCdXb+GHfuRf
8UAjz7Qj72raZmQnxsLzdSMyTd7K8ximLW7m6MXc2DX0TG9xXNi+B65v3SymkBlgj2Zo/4yYdoKG
zTV2UUz/OGP3hxgYfHjBXfO3asaL1vB8f2HznaZ5NMcwUgzvGtUGLzys6GX4/EEMeFk2jhC8rAUC
aESB34r/LsLI872r/7PER6LQjgJunm/y/bsj7jK8ev7NiuKr70d2vAjDOIquUWpEMdbGCM1rFPtH
sbiu/zL9v9iPCzOG8GvELDRRqhXxBhaR27NDnxHMYY9HvzIhw3iaUSvewyMmxpXfer5tskiWz1/m
xF+YsXH01qxpzNL73sPhnkPTE3fohwcjN//+MuPvmrJR2DXwJezwAkFViMWAfgXIU0fZrH/poWhc
FGyxQD/+nw8hQGX+aYO8NVR+IZkWencI6I27I0N92fZpkyV63QyTBt3MFCZbGcyYD6KWW10mI06r
vj5tF6ExyXQupQdlj6OmkSZMym3+VqG2YaVKCO3Fms5EHiweo3vvmY10oA5HfVu09z881w2ryJf0
vwQFUyYJFTeZLkX0awHylkZW1pVemb3t16gLOmHiUQ+/T+3c+2+3B9tteWjp/36j3AUaDk0vHFE5
98lp1Vf8tdTF96g/gJ/9K39TUaM/UijE7X7OT71Pk7r0YJ2m+UrKazjYmU3k8TpQzcMIweFhZGqv
qG15hnvtj6joGFQFBVyJKbUqIyArChDc+4D5lF83H+VmNVjQ3TrMg85NOcgP7zfhFBtRy1BuiOM0
9cC4ULZX0uirogUZd+WwF6gpFQWr0yZLtr/YcfkGjbr5RllCynDof/pMpn7Z7W81glDYHOaX82W3
c7GQZrg7hvEu9MPYDDehbOxi3aSpO78h5MGDZQwpFaCMcTQ7LWC2Lznzg0xVgKNlgN02PiCVCqWh
HQmaaZlPLk5ANndiYCTrZUHtKxk/OX8uW5j5RnOkdx/u3xHyNtOy+VW9Lags6pitqmx7AqvQriWV
3gzYlo3nEpyBbGNBlSglSEObx8aPUz8iVsrNIRX7BvQPHm7IdvXpDmhiSUaNhdNCxFaL/CqViDQ4
UCjivEOZtCG3KJmIFdPWxJr1StibcE1MCciLuGtFij4kAKOJ6XG0ziaVjRvq17PPhJlQ/nedOeQn
yFbc54rTYzBcuykJk4Ej6UhwoEWKiOZ0up7xdMxd8NQrlXpP43u97yBGU6Z2d5n17YJwt2eN0emQ
fmnikNGVjgyC9RkZNElinoih7PqhxECkcMDB+ZNXxVVaUGb1o3EPpXBQRkBsOJ/UfONv4XfTjPAg
EuzYhqdwxngC3IDngtj3UBnfdeNrLYEyFYXL97y//sy5ZaWCk0tBLeMW3tBT6ailmHwOAh9lFgl1
c1yRnsnQO8GF16oLC3V58z/TLGaI0BH2vwtcPsF9tW9zbfkjkJwns2Yz8L/4TuvO1Wx5/oux2GN6
0syTZe/MVDp6wqM38My7+OlRI2qOGVDiPyB3GgMaD6Fgve+RmKi01KlM9cL0PuPTkqEuyHtOeoDC
yboev0IGm/nfsLf6Lg9bhOdFrSYLs/8u+mtCTmxeY9+tXuA3MTmkuJw3RAAfh6jZga/gdHZrMdXB
LuJ2XM7vq4H/Wt5XioUD5rTjwn5b+XRg072SgtQ0VBxa37nwLlzSv0BMUAkdGnuOj/BwzaEVZ+O4
HI/8gV2PCRUDaamMqfTd5kvdK/aSTyrznC+BRI60qlR29/HQOjj3OJklMwjF5p3cizRuJ8pqRBKK
lBAzz7fNOl8qkwfzrrf3Sb29zT90ajRoJnegAyqZx8ZlptwkX37moNkrquFmr2M7gVIzHxAQZqsD
RdfUMAlfFP5fSMNCnpQw5s4FBK3xrz6BEJE/KtZEAMy7+PrZg+QoruWeUb5Txu/OJJvW4PQT+nqV
r9mSefwad/cT38eaK0KvxKHwZXk/3+YU4tk0cfdlrwqVoB0PHRwhLiKDqUO6dW9jyX/xm0MIPvBe
JXEzzV1SwOZnohDS3naJx9fHt70+EbiBPqd7GNugBKkL9jaVQlob72Av+Kr9c+D/Ws9oOC9jzfw4
9MQMBi6DIPw0FFgbDIwoARL/kexk1PmUo0ou7xsTu3yn90m+ltz3ZOj0JqPpY6fMh7Nycpv8oB9g
5BevzSj8+pSrTIeWPqmdgS/t3xORG0jskU+DwCkgs1tsco82VSDwafi2pMXNpYkM+XDZAu2wunVv
+yHr2tuOpjqaKoTLZBWhtOAux10Im87i7XbPodc1nhhkBVuaUhpDEuOSuSy4+ZtIPP57fHeYUYTA
oDPdocfxRUbJVuMpIpPHD5NKwWMqoXikxvooJlN4UajNkKFCcI1cCu9oXm7C9dcpz+Q0U+pNUl8W
agoPE+1AbYSUCHXKe0CbCfOZ3kU9BbS5zqQjS9ITZCOBtB3rVbZDuTNJEB2BBk1vTiWGy1ldZ/TO
2Y7++o8zKhacHxDPSWkTYmhXvgC/13oF8naU4bsbTKTk86jf5mVlf82RISBkwMFPzjQfu68SQGPA
9bfxoVPWdUT2JzVQepVulZQ5FXZBcxxUe2nRquXN0BTUNaOjQJkuFTyuzEFzkQsFQ+MSqMl2jOdy
22KJ1LW+ecUpIAM6j3OkXp4YBWiD86NQoRSp4XiDxggUkBe5GvOmuqOyoY2HQGkTys/Mh8SsVDr4
i9wa1QAfDRCStlOGTh81I1sRA4KhZ3exIcnyeVV9zb+t+kvm3UbEYgO6rG4PZzr5qOs+CGm5Us5k
7Zl7S+EThW0iOadehifwBuz+04PJ0tgiwf49jeJX0IUdafa+XyyLKVOl/nh2Poa5qdZDq50UyycW
uDUeWNo/lqG3Ajb9l9ZBz/cm/XV1lSf6Vo8gvgS/FW8mgvEUR9721xRKgnrvETUxWAxw7z2jW31I
fHqHmeI3TBAx83UeYptVWthss3mzVtf1DKZ/ERbrPnHmViQNlyQaGDaxf+yy1eD6PR6gm3SEY5ym
aHgu54/th1zn4PoQ4ER9+swFZXPN+xj8c6ViLuxPTb7xPfsMrJbOW6yHiaVEDeiwGz4nwR0qN900
wWMVwI/qMldtqjhgbOOH2w/ecWM+Pc2vrXb1CpPgu+TY+0AoYtcIqJ+LYnE7D+bPy9elYuAPzBLK
QD0ZuW/OGxzeGRiIW7kpIfPbasmkBQRqn7nC8r3nv4AUxLpyP+PUS/bvebIH9qFdxuoN9CaNeyfI
nROGuNmjBRVoi2cI5ORQ2RLVky9sBJpsGop1s5kAZWlLedyRWRiZowUohdWSGR2Ov+RCMTumZpFA
WEljeg+hRB9jeldYvc1jLC1iGYXRmAev58AEcoZhsihnIJCIDym3vg3Yt2zHADhPD9mQJxVWn973
s48DlQIiDDuMok+vgE7eaFwQBf4wLfTad6imn1frVzxaHLwifNk0k3UOHhObeL0fUki6wO3xuuX7
D36mJ7kvGxDS/kz4tlkap+GIsR4zIDHkIay84ew9J506y1bcQQf+pjuf3WfMSAmf1BVjS7byuZ1w
DAHRYygGcA0gCQF/nKQrK96Pk/3LHy0yVl4HaH2cbyqQDNAGHa6vMo0fKF1dY8neuyEb1pPB3aoQ
D5TwZMU/aDaia6S/lE3gA9BjXOIOHiK9w3ILk0dnlB4ZFFB3+nS3Bky/O7OjRobEBI6/9CipOH+P
sbLVpoeoudJq47NqbPrw4sBR8vqb3c9fErdsBagaE9Ohv3c0T7O+S22NuwkwAFanHvsxJwIo/QdQ
ELO8YW/CKbmRxwEYZGgUwOA/tx1OCKgQmbeOfnVYFUwnnjeTYEtjgG12UK3/mqcZ3aVHUowgikwB
tTY1pU7Tiu61/1IwXUwaE9AV6OSPDAT5DARYJBk2KRSUT2dxyyBFBGh4eGhckIfPx9YYglt76MRC
sE4B6FAM4EXTz0o+oe4BtAYUb4PbwfqWTGWD5wZkBioC6tc3vjUdvu0KJtrDonBLppIXVt6ZPCby
DEUPMis5McidfBrXYYslwVvFfQGdgU+DguH930KAJPleQHFnlobwEPyQ1REHNzxsoNzw6kFAde9I
W4PIVXvyRQLcDEmWQp7ZADjBvmVv/weLAEkE4Za5GaL9g006EpAHCJqAsJEdvGYiElgK8LWAmiBj
ga+xL/jyTJuiObduZ7VDeJDA/9PsB4tECodR13ezqm0YpdLQIBopYmA0sBhQQb64q22wMJK0oi0Q
hXIoV4iufZGUYpyWED92DQ4FmVnWgpUOiBLAf5RTPZM9YDGeBMtzACLUafZN0QzdpJkHKBAeOkoB
QMIARiy4A9x81vEBLgh+vEfSBAoIWYDk4FCEBJBT+S8IPaEQMCWMjGKvXvkuBEBwgGCwkgoX+UHg
gmzGmMI5eU+RZ8GBJssFdUVgmeJ0rng/1JIrtu87FOyhXm4PkbKMcWUieUbPV04ZKuX1JJ8CudJ5
heWfdkFswLmK2u6OoFn/WLXgalzlDjKGKaWzsl9HEjUOivg/dlgTtAbyYZxehDQHafz7rt8Rj0ga
B0md0U85VpbAEZRyUEsu0vw8OnIMoRIkm70AwmMj+D4IO4M1Fvtx5hfcNEgeC4INGKU2H8O1IB2f
GOmSUbvQJKm8BpRnLtKe22aZkE12rdvrZG1wGsnKTFlGZVPtIQ3xOcr/WfAp2y1yc0nA8ZbmpN9R
VY9ZjxyvTGKmCd/0hwSG55oiRcqbkXpBloXBoApCHX7Pl/wNLxO03c8w4cEH2VVAV3JDp5TkJ/eK
rPJwVAxwrHk4nLE+mV+z2nOIfrIp7lW1GPrKZZ4YhDczQq2KsajI0UfAiN2FU6TuRmuCOzLvAP2E
eyDaSJaGGtgQfYMdwPDh15TbAdrnx+ztMSX3AZdS9Nwy4VDcJEHKOsBTf9Ei00RrlpSu/kwarqAc
2X+i4whXa3jChwJ6+IJfipwY38Iz/+Zg/CLkY4OEDiHXALUMUBrYnWdGDgGOOLnApmgt/iYjDdqJ
Msrpa0xG+HD67JB9bA3gLhIjOBv01LIq93UhEaKt8zUDcgV3S5BzoMZR5MbfqJ4L4R0D8bAHe+iW
lCVol4xeYKhH8sWQqvXgthX8RXwlUhKPM0JSLQ4nvodMou4Ixx4ytyt0jLJpQu2o8+8QYURaeTIm
CLCUFh65SNlwrOjss6bK7gLUfqcuiBYJOPi8jzokwT8XS4NeY3QxSSlFXEGk+xFSDvYeiWXR6oh/
Iazne0UA8XGHsweoU85ISWIahaGIP/MByATqAuz3Nyt89Chyq11YN84BFqiJuSIgDBstdNBevXDK
+EJAPbfcQAHER2VHLC7ks7A60iYMBrO9dEP6y6fMLMC5Ioa+tBGqk4uxfQgJXLLJY54yvdMkkvRu
WxAnciQznLb8cttKqvW9cJN6UI+rSzs+bNAO3wtPfd/2Vvh/LFA48nmG3Idaga87sDlIpO4eEYeF
70DfQLchyfElU+aFnxWuJvMpAxVVdynA5IVoEdEOjuzbXqSXOJlvS/eG0WPOcioBSaOYFRSxMUkM
lhex/KwqF3ooMSmZTuJgFoO01Z6cyAn5EhIgjIowpVU4uvBdxeW7VAU9KPUPQb4HI2GRcDvoRDJ/
4Kdi5vfsxyDuRHrnLlJFVKTXIhtB7JGd0c/4IHw52S8h4SRZd2wO6pV33rY8A2ebfSWeivQN7yv/
eEyVy/dFCML7+INZxWJouXOXbYafyTnVWmYO/QqEC0rcyGFSCDsjSiEQKGiYcGty5g1Qvy4sAUNb
RIbl7XUUqrUu029qBnbQFJZhK7r1DbH5GX0sUI9AVyp1UgyUF/m+UbOikKGgeKXwVbqaF/Mvrec+
wTedanefKd5d4zFCOGk9jFkJFHLjFXpzOj8K8rIphAvyPNWeqyJgj23SCAtE6osaHorbSCaRZ/qO
mK9GEwgrOzM9tt9YAFCMYgC6IvECmMgDge2puo3hLHsWtuQ7RcjJ1lAU2OyftshIUp3DCWCdVIs5
hDWlW0/h1RGPoixTWsCkDvZfkF7+ZWGw9RhSLDRWnvbO1KTwRc/KKlO6ZzG5k74sInFFegp/8eH0
f8xIEKk35L+5OQJCY01Hwj6S6tEYdKBamD/MjcjQqC7nDOY0akunCoP6HZlpqrYwRiEkG3QmaZn0
KVI5bCupPEqGKJUSboJsA8PoqL7aZjwbfFmqkWAzsA54ByOn38A4DD4HhwwrWiNt6HVrI+mjR6B2
rk7I+4I76uqPSfObPJ9WRb/P2imHLpUhLxCwwm5TB0+AT6GUwOZFaou6IabyNRao6I1p9LrBaouK
E/JL5KME6YzbYvG4LfK4NTXY6GUSco3NR2uud2OiOrQXi4C/u5uEz4IPg/unqkxFdGmfjqvNpESE
Ojsj1rwsc062GCQdg0JFJaVKXIAcM0oGt4SWYTQRYxcpIGAmgBA+tseHn80ziEXr3Fb3WR/2P0F4
vGfjsWDib8rOKAkhA0YxEHKI5QZQK10IvRpn5d+doICqdkVGkTQatKBRPUXVsNfCieFsBRzRA4JG
LoC8+ID+EA5q9LDBSPNapvs1GzCws4GtxpifwcOVHtQkW22kn0j4vTpXqsa43BL1cK1/Gzk/LOpz
+oDwntuP3/ynrw4K3ezHVeNSuFzqjvqaaPdgOLJowva6eXBZBQeaqRjqfHgIbqorgbNkOe1ArUYJ
W2WWXh7FBsiBcuHR26nvlIHTIk2U6EjfWU+BbXn72BnJ3KhOZwksKCPXJ792IqVunk8Gksca4XVK
4yf1GK2bE3cN5yTQy2yKjU5UOivNqALBD8+Y1UGJStyfw73viVw8Wz+XPdySG1ZxVYgsPxibc/iF
9yp8CmIp/gmO3eDCG6DPQtleyKfXBSCR8CjGAmJOhbaEePgvKKHfOvfHVSDGF3vgFDx8eF3Fns8T
sxAgpdDU4Bc8oUlQ9vuPQ4ESgUfQTKEh4orccTa7mFu/nT+bBNYqxVPS/w7H8B/1Rz7Vp+ain6TU
7gtKCJbjf25QGXUkKlHOG63G+waF3GEhqNWZP/ewqmMqO3rGm9snxMCR5MJZVG+ee0XwQKQB1AU1
pmyO28nxRE5YO97I/xI6SqLvId9tEr89YUMRgof5gH2wec8E58/7V8PwitH+wKPwrkgqz1KKXUW1
G49ObIjd4Lc85xPOC+EhHjbRAtQzLMND/AyZPM0dggNiPdw5ggZFPL64BSYVURoQwStEn3DnXJ7F
JNziw9KuPAlLSdjA8xACf2goOyadDPGN3RZZfIKvXAQmdKCR3k55p/GsLWhxqjC60Ip5Nsq/Y0Sb
Rp2JToktB9vvWv8ziHvZ9vs4f4bI8rikRuARcHWsGvUJ6R7iFINKhtDMhcvbj9/Rc1ryw6WccX88
Jda6iEWPAJQFTjvJRKZvCbe1InqjWzWAKXElzAbGMODv4PrhxKLM+Rj+yJcsnAW1nqvgq34iUoW8
F4nC+rNaGEvMOvJWLYgfTjBrcaDRz2wyBZn9xOtjuJBd2YFAc8IOwjo+wZbGahHAiLYCwlVkj2CJ
MEkEtxpyIdE5kQIhL5UBnUXFoyzbhHVPQVXG3sGHwMVhdb8xxqBqXcz4l5qnMTjHcE+BI9ykithn
RLbfuF17bkkJAohda1GmTZdqTPiI1v5s6AXHmz4D77ujU/P47zc/SkLEwAgxXL6rySxioMwf47T+
BBAJKEAxbA8KoiHT91Jh/IUF6ClBARwmzr1yrLReZAwT7Dd+D460dbBh4P7o90mOr7pxRudJLhlD
HSM6OA6H+1yuSJxJDHaiNd27Q+6IkWle+eptf9pe05kFfj5IjE0aV6R2RiSH6OgG4XNgVcwoCjit
hA/3kcPfVJb8mOj1tgacydSSxfxxk8nJ7wOhrl+l8586fbSTJnVrOdbT1a263pIdKjErg4ROujTM
DZQf/eqYqh4OQ7q0KQyCaCaHnzN6UZjA4aQ5ZoEqfo15X28wLrQJ/Qpa2jQhNT999xmM+9XioS1Y
kM/H7e7rsjuNlLkmjQ8ZjZCWI0pN2mVNbFIt+po9JF+Jc8SYe7o80M7PgrX9EmTJG8FQZ6AewWI4
dWIcE/JE75WCAdcUljb1ggPVpXZKgi0xy/UIeJA6vjnzhH15eoCthbxCiaQDhNJaGbWZqFrWil5L
UHlTm8lNXFdJnHrgVZIHXVwGGbz52IhODF4KipuncYMaX+Ky2f3UlQeeluLjUWlvlgxuolcaPSDS
4DFaNc8TlcMfddqklCw5GYPKaxulQyEiBqTG9SASBGJCsFDVaG0OZhUj7KMdJ2cI2iiNh8FtRjXT
srfBWhbTz0yZSHMq7oCL+U114e5Zq+s//58zwDHk3InDzFnzfvNeUF1wX/CzsaqfGb+TiacIt1AF
cOjf5BkIsaHTLfChxawDFctP9xMRiuOHVXd/tH7P8O2o3Zvgs3xjQuUb/a4K2qPYeDA4XzgB7QZz
RA6QTxBvYomgOPEFRNUbvlJcEVQKJxl6E9EldT6x0BQpusWuabuVkRqxUp2uZSRZoaCZaHW01+Ay
umC6iLFIsgNfji4y4M6ObyVfgvty32prUYSsCQ+NV7MXkx0ETwcd9csFw0o4kaTFh0IfEeDy3JA7
sYA49C5FuODOAh/7P+pEKngZyGkvyvI8mugJ/QGMRY5qwRZQHY0//KMhD6rHRqcSZEgMojS4BFQH
0il4oMsh1XcUugn0m5fQ4SKoIuXNM6DkSVqeBD1xg8ESRgRQjm0hJrmw3pREuqJKaMos7hn1PLFM
fGiAQPOIMA/9X5D65Sal5oMOfrtk+nTrgPEAy3TazJUlNeIpAZ8uhAjuo6AMXrCM/IihAm6kB9CJ
hcbg36N7RKGmpYef0mxPPcHaXcAo9HKYxILD+7q8Z9KO79bmjxnSBX1YUOZBVAOw6ykOxehPDqQ5
N0uoiRFjj+J2o/kAgx5UXfdDfYCwxxDBKCysyQCR9FmkYPRMlYRd+tukFG6RlNgjHcUCYefOwDmH
m+FJQC9gpdEhACObSn8kLaIrr7DgbA5bo81/HoLEwhM7sTn8wFSlBb+nOMaDuSAe+HvB5/JfJPxp
9sdxaeLe5jt97lnL+sTxZaAR6w1/v/RyF/2wy0mMwqoIKCeIX7H4SG/DlSm/QTOoRL5zPX5NKkeZ
tovDsUFC0BmKhZVIcGpgz9QGGMzB7AXiUXRnQJuaGRuS7Ps79W+wQ+JZcpZm89tw8CiITKe0Tp3r
ywR/i9YBRmIzLlCDRM3RJBjNZiVlr5mlWT+PgzLGX4rBEMwa+lTOvethL9CXFPt7ZVB7T/bmOWXg
kf8Ea4BjPX04xIUeM0QEwZcsBEPm7Sdif6cQGed5+jvhr35OSjgY/2zonZZuQuw0kqlGkiJxy2B9
czTKg0leesOQ+MXWlxLXx+ajkfzaU+eWRo5XDihmnd2ikYX02glVZ8yapDYis5izzUImdkp9iEji
kAsxAVntzIK0GXBEAUP4FE0kIFA7xGlUezAufvw3gps7smhhG7ymeH+1x5VcmsxRiEtNmHePaNA7
1pf8HHBNIEQUqfT3vKBSD0s2Aj2IFsepQo3gV+PAoFKEI/ezHjTYqhy8Hxw5PDUJgjzYMUzc2WEz
iJs9CNNcEmSzRT0h1x+my24vG9GXal+VtFAjSlRIaXHiOaAUq5GzX6COyC03pKGhbkXV9AWElPvk
lckuU0AOWfk7lU/wl0VPBcJM/N76xLFCiFGBCNn9n/ulCH4BLhcagcIevDJsg0sL94B3iCNUUtcm
ysH4g4TgmCAklHfOaFwEVONqO36BDcQAEVGgBPBhQDOo/MF7+3fQha+LjQmKC7oMQIQCWQ7uEur7
lLvhmtwQNkrasX7pvrmAAwxPBF6E8nhfqFhItXwxXqICK0Cds+5fC82CDSaM4jy0qHJqZVmZf0cC
d5k9QI0U9KEADa2FK8LGIK8BZHfED+AZO8C7xZ8pz4lnidvMsR8AoImlSQGFaNZDDvifnym8PNF/
K/EhuSL0RCIw0rmH9EKbEQ8Hj9ZFPAY/cGGeHX2BZy7aHjDC3dRSF2cVPxcBwFttD6ICk36QKla9
sgep2+K2w62gicgeBf68UDGF206ih1/gKnP/PCPTKG5i6qGA4fktFo0rovy5IkZDoW0fHgl5HxIU
VJaQmOF1RG2ONuZ/FHPEhyWSPz+EFM/H+BhcimdK9ywtZpT7JOFN9FFvhFdAjRVEYLImaK4NaAeC
wffizRI9UvYkbg95wshAKhFIYSt8ZYFAUvaFw42R+uaO1rolgAdAMENjO7+k9mO4HpYezVnpCevo
P+SERv6Xp2D3grNifu9UGbvaM8jU2eDH7Fya94QJZd75USeE0Re0uJWUUJI8VYkO6gx8od8spMNV
+k2r4Vxv/+rhLJfW/xrZ28MyapgeWy+6etqB7eQMdh5/FDrCMPvY6TV/5Cz4Qaeh7SMYMAaPwhly
jQOcGaujYOI90bqtdBdYuE3UU9XgJvAOK4zro1knzKCVaauSv08JbdWrnu2DxSDc6q0VbO/HYYHg
HJIBVPKArXrkhgKUDtGJQQ6gHU8v7I+YImEw+6R+MGzOAokpNVINc33Dnos4u6TFMYgH31tf6Pny
vI05QQTzPSgIHbN/aE/fO9ROLd1od/l1HyT+MmiCgx/d+Gi9pNCfOD3T8xsmsX+HNkCzAzJT8nHY
5yC+6QrKAHCO0ZjxlPQOJ1K4yV6T0aTazHpMlEGc7UwLpNldNwtoLDSFKBg/61YFZ9OR6atAVLPU
JScDO1+rtEii6fgP8haQ84Nixd+b/sxD6NlD/3VOmBJA6pWzdPByztUykfjrHvAPlO3y7Y0uxZG0
PD5tGfbgpcjmI1tqyrR8TeTRX5fZtzZs6Iehz76B3P/rbob6PXbF5ElraRmdohr01Gy/fjF0JAqF
2ikQ04Jj2QPVfXKiqKnlaCSJD5iXM9QabekPiK6ejJaflL2WxERtI+INwT1R5kmn1PXhMpbw0whE
nXLMtJnirTHfpmh9CfPfrH6pwkgu5jj9DMCeQ3PuomEKrPuipSaonWw9vonZ3h1F8Qicni0t9sey
Om3Rlw8AZXpP0zWiFUGVRDD2WD+Ti3xvzdHLIUH7Vl3U0PAJ/Emcp3i4s8PbTk4H1oEsS+Jn3YTQ
XXrCyPj4vbsjOiENvV8RtSmzkrlYo/gyUA9Dld5eT1/1/9Vdaz+ygCkRropDSiu8QzqT5vc71TK3
SadPEBBNhgcPi5HRwaSJML49YLAArcfvCtnBuNHGkDHY/C2UWUYHmtwXOALJrL7gTSD2GefRBC+j
2z0l+mgxvQxopw3I8B9Jd7XcSLMEAfiJFCGG20GhJdMabhSmX4wWP/352id21+G1pdFMQ3VBZla1
2lFtCle49t30fNEL9ovhWQ2cigzGhDqEn2A8H3oWPRt5LT8vajmDdXWKihXOA3I56ml87hYVYTC8
wbj+7gZZTp9AbaxZDdosN2SmQD9O2CDXk2ua1YYzTeOQYIUG/tJwb/aZSll3c8qHcQdqsMyKppDF
wCGn9XRRoNylKnIV/gfJTtlD+pcyAudAEQ5l8UMYnVmtI1O8WT7J32/kRUV4XEzaETLbFrX8oqct
92obcmcdUX6x3l1VO3vCiCGzuc0M2/ov0yE5K2zxtsuzvGVLL0S6ffF138gd5ePfqWfBT698FAqb
JwaeJtgc9WGh9TuxH55CGXCCw2LllSv0sUChDz+tqbmQ6gN3rt/gBIcSIhT52jaxWrKw6Va7q69e
QzZw+i0XM2kMzrdqZ61z/Jz8UNXR0foXxAPqg2qD43l5m2SL893i2NFvula4K5bjPSZ4fTRuzOKq
WWmO3+bLf7+X3nV1fyD0+LgQ1B/LzjhCdu3lO9u4LL2y8Mfj3er6bcfZV5znXMq8ShvrXElRYm5P
11b7UHg8TghZpYd5B0xI5DWftQVUztg5kOS1d5n0Ju2mjL5+hYFCV5a0vrwda50aJ0XtoTS4flXW
3WvgG9n4dfL/ffnVRmdWijeGNK0RLLGK6UgrFrXLlLPw4OFDZBIkdVZDrdT/WBzEq8wTl/rayjg7
IX32Nj8H4GNvQl52GhiMZrIgMTwdhTR+T8EEOU8XgaT8yR0RpgFb5b8W0MWJNM/W1+4057GLnJov
+/rLBQ5j08AGPB0k0ygcFSmmPl/q15iL+82AV2kANDPbkMU0oRsaj7vTaK9/F6iJnHBvtelcFiNN
Tp85n83D429jqHasc9wHgEyRptlVwQwsgFeEoCC05LxwnSsh1jnX3wsLMSVi9k/19k0DQNdHnRjv
V/OQHKBOJu190F31U3XmeBLSp/VTIMGMZaUhGC9qHAJznUJLe9XI2dt+87BrvNuo53redFieD5SY
Y1al+ikZOh8mfNHl8+33XZkRl1wB6/RDEo/P13MIbtu2kfCsMagdMq0ylQfmU9mbwTx0AmBKdum+
PuLVCZVab9N7Hjl7aNGmKGirAkKM3rQiNJWGkMjkkt/mISTQ2ZC39slFkTj4S/Rdni8qh3gQEJeb
+01y3tR0RYClWw8uy15p/rNbDo/1TqPCTBIskknEBZ509wriNXt+9aT6NnFiFQrH9FTN6/OHEkgR
aMdGL5srIqQmB/1aQWDecleKxeX4sOs1/pMcozC4fYPvltxYUuPbWyTbtHF+gonqyIBvHraslVT9
kINFKMPWqPwGP3ESNBMbo8lKMv36tm6VIgueLnhwygabsSQTtODPapztf9Dqju9bKLhZVpPRPCVX
POGm/pWbwvOOzxVQ9nzfvYRStqMDNbbGT3Mb/ZtOy371Atu8ybeXj3H1p77MVrW0Vr5vqY0d530t
hkq3d+jLk2ajm9fZ8QUa/7rm7LYhWberNlzTLXC5AanRysGsOQBV3mFvJoecN8khFufD42mkBrYu
/KPBWBVbTYGUQK/0xy1tI4q/i6/aoletD7R12w4kBUzfsXU/3/Xn7zM9sk5ywANlPnZ7fRruJ675
OSkvurvN61bFOTSxnQ3Hn4UON9bSP/BWS7P/qp/Kk/XhyY6rFP5ttnW9P5jL2X8aSumb8rzYDPxq
DwWhMSBOtwLklqOnv1HI8XRDCe/dJiYsNe+VkSZkKWQauivxg/4FYHXHBJKZfFV7H4m0P+62WBbc
LfjN1ajLRseP48BUqoP3FZPJH/kKuydwscvRJsMGirv7eAXb/qgqmuHwJri95Lc19+NewBuOo+44
evtYR3eBQ8QTuZvEz4/oSm8+fZWUPlbAx3DtT6d7CwwBNxEfB5SBZmy0pAJBjLBBN97GGCd4v+Ne
N36O00Oajlr3adrK+6d4nwoBAF1pdKlfKthhh11YPPV5cf2BHBeOjmeHOozcKz8sb+KIL17p1rzB
IVdSxWpKQiLW3vilG1fiTdKtfRT7lzQGmsQJq2dTY8BwQChyPFwl/sAFOT8BP6q80nb4QCKIPduH
qkL04e+8fVcUz9/S1o8PVkaNZq9dL+im/79MDIO4Soy7xEz6zNJFH8uU/FxUcrXAjsOMi1HDOuEV
7Q3EJ25ApGLeueRbv6Lt4cbDlUFD0TYxuP3ZA17y4oO0mD9g5YRoDHPa/VCQfPwbUZj4jXdZEj5z
48GW6SOwShievWG7do6jDVUPcRf22T5GcnssYZyUo666aUzQYg6zMInzR8iC8EAfpASiI1J0OSn2
vWbZLiKCJejLu84l1SkuesZpgQ7VzdT6OHcqSDKV2FILKw+FrheX0vC7SnrHTj3Fa0o91QzSFszw
zq9SCYTwGY1uKfUz/HjDMAWUXb0BT6QoLk98+tdpexv1t6nmB+DeBZZEINUpAMysMdT3MF5hmgNe
Vdrcs9XM1Ia4lmyyHRQ/Pz+695auhflz7Iasw8zKVWL10Ms2EHgtDo/eNaPapzxN29AChftF/9Cj
VRGDfsayU5HF5PPEqj5Hh9ecYLH80S+JDw6t2VLgVrg9PD1ff5PiKoAb4WK3H3XPv0qKMnQYOr3q
9+llk7933t8L0fCTUHxSjd+d/SlEZvL5NPQ9gxg9PUC+2bXX5AJ/vLEJywZbl+Y0MB9riJbb6K7/
Mhp9jeqdVaxLbNRMxskk8jb/uFTJTz+qJ7tEz7CIox3tjJ3A00+uGSR0/BZ+fExebl2Zjhg2//6U
NnL72SaLkI+ita392P8Anpa0gmlOijG+UKL3VnRJhpfkkjSiYqwxD6Wka3xMq7VIpXl4ylSd0990
7yvefFzxXthhiowU+GTYpAmk8hC8ovwflYLJ9/Lh94m24+g4KrkBXdaRMdpHneOi0Ko9OscaWe6A
FdZBZ2XGA0zPoAkvuuZqbB8jKxRLOqtDyd3ke9XZ+3ORQERu+BA9GJHncaeSzKJOxxHn9jdRVogM
cisyAQ5M/66pvjspaXHfX5LwhLekZUYuf8/6jh8QXfot76hklazZvab7jnbLun+1ot3dvrNxVeBD
/8JVNYdLx/kl2XZO/Z0Vk4Uflz3HLdl3XNsLoQBieYnEbcckXMzNSzMyzoEBV0yen821Od5HpZiV
/pDbBtlGEWC9cYAq8fRBf0g/HEcQEl7khAqGPWvI4CHQZV6cXtKPcjZtL7DGNM6DS+g2/mt1b2lD
ho4trWa/nX3h7thxSDxtgdLPDPW5T6JxtJ7m55fjZ2Nkrl6wl7ewW1DYGg6mu1tWPea3/36PcU3t
8XEVj7aR1ePWZ0krwfX7Dzp/hRciq/qvdX+kQH6Mzl/lTvlNYJROk9GbZ2UPD5K0l5/tO+U3yWqN
XEal+Ev+ZlB1IMXC8E3QRCGOXqsn1P3rmhwrSTITkIP1wJi6CY1MMR5e/DlNPqFY4nN+xQUZ/N6f
YE4gcJWTmzyL5DpY9KbxNJZNi0c/5nKbYUzEv/EnumS8MOuWRTRidz9g88rRsxbJNMO6OErRIv7S
/TcanaKXNcZrj926I58OgBKIzeE0dWg4fB17LH7Z8M9TJFqHXvyB2+m8KsXOL+VWZ2UhV6aJw3RK
8uUMT1p67r+gIc/jHucvWicAOG7JvUV7moHkWNJ9dshU0NNqLpfblZ+xrTx4/N/UTRIOvF+b9Ed8
3rByYIZyPJjudAJ9GU6T5FldOz51J538KxjP3+wUPUyip5Vmg9HDcBcN35WTrc334SQ85Dbtfzy7
2il/bjvI757Re2M03rtTfNeVI0n6H6zOW7qM8mM2HD513judQQb1PZquF8+TbVVDUmS90qA2uD0c
ZWX5i4eszronZ+RkGfVJtfoo68HATaJLlGWvvVN2jU/JQaYdtjvbJ2Cf2THe/z3zv/DDGvvxm8qi
16LvUzLwcvjt1116NEC1qDwIlsn/ot4rLdsYsC0KVkdQGHldcq5p0EqbbmE6E5m1bMZjHjai0tcx
bURHFsqt7aIByfKOhE+86Axhrhl81k/pLGoiTJSzg0eOOk+VTL/ku99/9W69qwc8pYmsmJbT60cj
KyWHoSU1HL6/PwX7nRndT672359L9JCvow+E6uBABHfg0emcYGmHw/baie8K3XrWDdsaBcdC+SDU
n5zSkv0dfa4zi3XSiK5317tzXrfka/0KhGWEtYvtGGY4vg4dOcPy4y3X2n54xFMbyXX14RX8uvWM
vMvk9m/34T/lx9+slLeeL/elnEspe6MD431e6r71035Uc6eRb/AdU8+fvqkARARZkTfCaKTLu7e3
t0IePMq77m8HhArnvJQuH+7u/s79Oyd41Wq/pC7WGNSz8xNiF7etkF/tE6Dx6LdfG+y+aGq8glTY
1tXkSzhQncZnhMh69HKJ3WD0+0XTaFh5bwbfJKhvXnJUW2nb+r/8xWKPI+DzaNuefqI/3hniSfrw
89VPf8CHKWK0G3eFtHOLnuDJoqdLRHwqL6RacA7yB2arf836l8+ZY2+cqx5P73b5ops9hROU8iPM
SfS0Tt4/VxZqe3VX7za74ag7/jfON9EmGiiYi0bZ69u9zIfUXdkJf4meeodsk+JFJadB3C4Nz/G8
LzUfVJa7ZVu4LYzs16J//2pRj1ooOnp3k96HM2lgDWbv7+9a77SLToxZe6hNbfTAKMarODeRycvL
1w6tJ+eJKMO+jl7yXNxufptJ9NORs2/vuqeR+k/82eoNG+3rXacQ+baSfF46UnfxcHxfzU/J62v5
fhW9vr6+V/kKD/lXXngO6tP1KL2+9n1ebVCPfn5mna8wPaP1PsrNT3n4sk1P8aiajE7xy9epG+XL
qP81M5cv5UdFtWTW7+cvdldKpyJ9OXRHo763R6U8z79mcf/XUnXDXy+/GU8u3Lem8RGfe5ZAFKbN
Hn+Uy1gaBIHhLjnH7mOZM3dSoJxG94/MJdWH9LG7jRMKBc/xIrtnm95SiPrIAgwwfVaZN/9cwZWd
jHZ9APY51uB983H5b/pR/rr81/xaIAk1XyffuImX1aMSwGYVY5pVX7f/iq+FAXW2PvHwbJ9KuQ+V
2HlWUAtx8Kp+Ln9GC8fMn1k0HAx7TFdGyD56zQbDrBNlo37f6r0IWrhWr5CCnX7+c4oad404kk3m
bmmciYxVGCz/7fgVf8fc7AgECvSYaeB9nSTVSdpSLhR+kty7r9Wi6nDSGbdr6dq/ehKYsfohx4WU
kkcCgcr71U6ui1jWpTbbGfcWXxeROpiRrEczwKl9rYElASz9iX2I4+m0/bR+oGYDA4LPsMr2nIDZ
KIxa675x37pfAEPLa3bhKeAA7i+l7KBmue8tgVkaAY9ydDzBUP13xmKyekqYNFHle/JCGBBqXDoa
R4LEwhbIM7le1Bk6k8sQWOdwyfSNLBvBl/JDbTQfhALub680Or1NdVSVb2yX9mmDLb4CXsU79c/t
S03aw+rTknD3Xlp/jDX2Bj0svMHKoQ4rLcqbUZR2+hVJ7s2tEdUECploWAAPKrPKhX5IbzcTOQ5E
TVl3+VAWD3QploBXjIIlowwtdhKJDbaD0INQMZbexTZXpBuFQmzzrpE0sI+n3dbo+qmW+vvZ+Cbs
/fCLGCK+6FTvi//tCSYQSCtk67UDkIN7xZq8lPX2wcQ4THgbqBiVl4k0S4OWwL9NMSDRkDLkCLbd
cpW7fBodFjNLN5zoCjZAFLdLKtO7XCp/zr+3l46/9WkrKWlPAZ6xXessKf+yuP5sdHqsVJ0Wul9e
Yj3zOpugB7ujAHFIzk3KBqt/5cNjAwZgrrfQpvxZu8jbSWBMN5+T6391ojyn4WlCdU8J4xb9Lp9r
snA7ZP5mUp/mchJzveEOyKdQhRjf+WKVcfcmBSjXTnn+XG6RJezUyRSQVR1TqwyZbKVFGXUwYXWQ
81EYe3iUKZcCnywHcH3wg6tauziTpk82u2SngfTb5Ng5TDvQzlOtxn/kOuXJ6VwUpt2yaF03gxQ5
qQqdJauVb6vNUKU8hwTkVKpdvqBelwYeQyGqXgB3Y3y/z1ZP+E3XJ9I7mqJiKB/lV3NXPOD0Llcp
cP1xnAewzZ+wwmwDxRJXivGMa2yL4itDpf1BMLDnNtt0DsKgUC8viUMq1Vr5bzKyG7f/0TzGu93e
gmFBDd7/d31tqZf9E9X3Nmjiy+fVywbaYPJYmlFAuT2VlBtABqqrwRZ8fktwff9c2dyiebN/KXLv
RXTzns5K6Xr2rSoE2AEwvq7dTbVF2XUt/0tBJ9v+Xm55/XqpwgV0bNpJR1lm/EtrTk9Pbbhl/6uP
ij+FTV+lEWT3WtMevtcagXCEqvVLDdTJA512z55JkWO7/WjRPrgMHsFdJDVDZlxZGdrujCIU10Y9
hbX9cViQ/N6mLgUQpTiMZyDnqZj7aYbRveaSWnNy789FJfCWlnrjJJSmkb344tdu69ReTatk0Rer
QVlJojY8NkspXfbFl4LAfsFEP04XIwnqXbhQUqwN9CHCX3uCozU6U0O8qbNJ1Y4uHtaS9aLybIMp
FxwXT7fJo/T6uNKueLEqkUUsTZdvf26ndq3wsL48XenBwKgZ5tOCa9rm5QueBrLEKvSIFqfnmXW8
3nG+nykQUuVafE3Pbf1hXF65VHHGsE2G48UTUNA0X96rDOxaSkX0T3M1fL9dtDJoFY1k/6r7y4FK
8BlmVx7xOFJkOhDOqO4fx7eHWjWZEtObtAtv5s5Ko9EgEElmj9vz247vOHBTS0iaVaYDkY9kLqYi
HGgIdUDYnct3a/5vYi0f7saAALfKI/xjdTlQawDSWRU/WS0laZyryz8P56kpv28eJPWn+fWiMxPu
0XzU0gLZvVZJmpaf93RV1CmmeWt/TDWZWC7uytO3RYv+czOtzXu4oZXJ92Q+lOQmvm5FmPOimuJF
Z89JdyyIf9HWA4SqevpPpr9Cg0ecYwgLD61SNgbGkbwDA13pJahHkVLYutxbCFarw93y3lqapo0R
ZFX1I4zmIVHmA57uzX/Ohd5WebG9P0EXVXWueFDZaF26hoPNCJ2U1B9NZl4MRJ+OjD/I9eIJ9EEd
dnlfOCN+T34uhZ/J0KLdz/+pasBv5ap4gCUrc/jj1oAaKPxXP1oe9UQAf1IbQss6LwBezdeZ+t/b
hovWvN+sXyelB4+O1jkO06X2Oq6B4T7IMqvDYcJiiU2rj42OT9qBk1U6rcojpQqFf5333lrok2TU
nDiKNrmp7s7z44taw/WldAUtW+ezLc34iRsLHVg6pu0Ii6m4XGgXS6lnvLBv48WgWXrWVthrbpe3
3+rHqfi6OWpkAy3TObFONqdhg86zCstUX9oaiDCyIrhFzxOXlp8EM07QV7f1QwA/51SVtqd7a3Ra
OQUG8XECTjT8q2+wxMWX9cDUuBiIDuXeHQjraf1QvwPpNtWqPOqmkLkeK+xCuxgN6TTCJ4ArwS0A
6Ky2nqzaq8Yd5d7O8M9CQy4I2Nrb6b5i8xeJyWrYFbTOFcdk+pygwKdBl/CsUkr0la16Dyt5fl9+
OJafQVwKpV5p0r1MutvzPewZd1nX0UemwS0a+ABpL75UDQL6IQPwRxoyBvDTqAbB7tgcjs8fddGr
1b5m7xPeyrZbYo/BwFcDFf3zpq2+bPTAtRzS5Z4avWI9PIh+WgtnkElQRLb5WVmAeof6tqZ0xQlK
fuuDUKHWQEhBj+J0WF5Nhk7RGo0b+DTw+gLEiOGdb5T+wxSBq26K4FGHXu3tqD5mD6O79t0EoIgu
X+zFpO5ekskuHRdpCAak0klyDAKkNjBYNheXZbyGpUj2SkA8t0bKASnuXgClNeBQnmOtJCtEuuqU
cyShrq/wA/Nr91jtLMf0gwR9YKuShoW21ngQ/Aq5huPU7G8Hqt17VVY32oLT6Cy3/ZlGNjJUSnV0
1cVHP0CrSAVTNXRS0Sg5etecO3a+NXnjxm7aB52cG11EAR0zkPWuWgRqwtYGOAIbZe2tExir9bTr
5MGeNnSQTqxRgFyhrMvPALfWEjemtyMAu/4BEGHnEPS1OuHoTrCtC6c0UFnBw42xfdz3Qshknarp
fJSyxerV3jiqEjnLuJyK955lHRp/gYxonJ64QL2ZGR+OBzI3MAYUx5aGOdTTrxMkMJn1uwe1Vrun
ZZbwRfb6qe3IfvWu2y7fCPatJBn7B0K23ApwKVDMxzuHqp0yV0oHZ3KTVU3xej7b0XJY9E4qUqgh
Mhrl9HztK3YuFz3GwfPCYZXr72b/Oh+CODBHc812TCoHc4Pr0Skf7zAFjqtBScZeRgPKodnnksFV
AQ0uiZuA9wQMUlWpV/L7OAxVZogekhi+brtqj9umYmjXbKyn/2kQh1UFmMBGOaaMehNi0idup0o3
Gt3/3VY4XUynZQKbfA5rM0LeMrBmb7f9o6nSzFfmVfX2rK3stqISmnp0G0L90mY5/A3+DgrKzUNy
lP5abwH+T/WXm1/zMUF/XsrxztY06FpogTEUzhqYKQiKBkg1Q4XtCSagvPN5GtCy84Hx9QIHO3wS
r6uhNhog3U2JwffNIwi1zb15VKFt/AityucMnYyVRWu7/uZ4bICzz3jXO/H3BV0JHVRBKPiUdzwq
3zSdP+4YCF/hy7EiKdqMlr/P+Lw4gQSd0S2ZvMJoA60h3w0j+CfL4FXqF4uvczk2VquhldGQ8mBJ
vxqhUaHh690Gv9832Vj8tO5cfqVAMy3lBemaEDguCZjnUli467QG12+dxrpkJVQm3Ib4kFMFDQ+T
iwup9bAMObPdHw8a/TlXNIBhAPvgvm1IK1Rw4cHrtQ6i2vmcXWUmuPfntLV9qNRfyqEhVTKpcPWD
lqfiNiMduCrC3UVe+/Fx5vbS5Li3EVnqe0jjxLr0CXAEnEI+LRYjTQTl7V95JffmiBHlFnqXKgi3
XqKBpTnWeXD2U5l2HTuL2lIrD7U95BjS2b7iHzZrHby761mTYdWYl1mtjYV4qD8uNcP8mz2NTzd7
pTvKOYj30p6/QXuMRIJaMRySCavV6Y9wejGH/5po7EnZSSBR9tGlN1Tfrk8q6FDmVvHvOLSOsxZX
+5yRQ8ozf/YYKAZ83xVexQOybNu+UA2HZeIcqWTblgIomJoPO397vMWjSTzW+kVp1mNE3EIHDE8e
mOqkAkkkdPT8Cs3lJ5RNgw4Cv83pBZMbwvlL2+0QCy//Rf03dbplvhhnOAQLQqfNbnnXtfiJPUB8
zO83tc5p97HZtm8YSNs24lSgWJazstScVci/q2Q+Wg1/O2u7wGnW9oHYnJjiqKuTXWC+45VztcqN
Lup5s8VQkO/Q8QiZtrZRBChFmIrYWUC1yOGz790+tzoWrxQQEF0V2CjCxWG9Wtdb4LCohMxpFxjV
erKvJ9jCSsaNSbYtSv0d/yaJdIEXIkSVsZVglyvtmnOHOy7RQVziy8b1eUKK8otzs3W9JyCLhC5t
Uwp9abwrYL/qA8fY9XhnNha1jp3Cfa//vohOJ81uY9rGRKW9DCbFvaHkHVRpka5tbCPoWVdfZg2A
9I9/fxiAMdklhu12fSrhLVD0aPWRP+cVRis+XO9BK61bXtWldtdkpkWgxhg3A6NXmoa0iMjAGaYf
3K7r2DapICPeIhoUCjpMTqtj7NZwobyNveDX3/hG2eI1sN8SmKagmrLpnOVnRQoAgHEDddDZHJjk
p2erKwAGismq9vFYcR4NjvUcVHbePpfpOYFptLQex1HdxP+xMIURZwzbaFd/d3Y4a3AyA9kUeDgr
g6EFBF3bcFhTbAJGLGauavHmid7T33pGFgV67DnZnSUQT2B+WNPkEJBo0HkN3O6t0kKmJlEJrE3c
CtuMGJXFC7sgHSUEP1Tu7c7jd7M3e6QAdDYJfxwi7BX+3nTWnt/y4CQK+rmixUDmnp3vgHPqn/8/
gd3gbJwh81KDocjAThPqB0tUQAQQO8nDFmMSk7QepWiaFQIxz28yN+3x0/pz/ETQP212fhTn0kl+
fN1f0/U5uS7jZTM+KwNe49+WzZ2UgHRKyW0a97f/7VfpHGD1mi7UboarvrIYkow/HJnXRSNZ+SVA
zGtdRkkieaWusQz/P2W/XQY72/fJE9/rpy7XInEmreYveBlobOPROy9fk3+Hr0b/NhIL3XKNKYVV
TgxFQV25TvFx0pPN3N5SWJjtJWlNLb5QRDtNKaikRIdq52TfJGeSlRpZXnxtTOPSvHNoJNKeEgjd
OrkEXmIDUUx6s17OJtJMj7UXEOD2WpmjpOK5zJCVFSPG/+aebZ3U/53v6uH7+r/l2/kBWI5FVW3V
u1ulsfax00vo9xu0h4gNHYXVNqRQrJV6MzLZoMrmz/ZEjKRqJNuf2R+ZsNtiZBdLkw5nF7dVSWIi
DRHQ8ABE1y4nM/hU/Fhmnv2wpV54X4DZp7zy5/wt70Ev6z1uBhTzEiAOqhbViO+hsbRGyV3WUxyh
IbEjdlPPWXkX4i+OQ+u9whuLQgSHQQuc+cbQKV4aFB31DqNtG/jPpnZCraw7JHB2+YKAqst4Omu+
gwHRebW7i6wZUIFq4pG8OyOQIszrEj9ZP62+rNdy+aHgiLgOyMw1C7ovPu3odLTSiy4h1ggXZROb
ZYa4sfwXDldrvRn0dmy/CmDpLajPgIZy4Zz12xh9goCBFqTjy7coo768Xxx6PD5OdkO7Eq6pSuU4
hjPk3otf5MpmFadAd6kTkZhqm7Tm+W1DI7w6lCbZyuTAPx01o3CuYnU/CAa4/oCS0g3XosVVLmUX
SMMA5zytEvDdAj2rGt2YQ6+57QpPzI9pE+lwC28kEJDD9XJyfl+fzB7rUZpOA3PPye9Qa/wAhzET
jBXQK24cX9iR5Bi6IWJoFCdHyHROHrXqckghzu8voTejIOFa/XBlPh1Xb1xtB/lfQEmpb6cK+vz1
8t85tPv+ml86tKU2x15dZoysBSP4x/jXWl4/SGfI9b/ZtmNVNi3faw5aZxE2D73gtpNRgICf/aG3
ncCDefuy/Lc5Z7yiY/PdcvFOQhBMznqm5WR6bnaJV2zsnwvPKhxoGx2ErNXS1+Kr9EPbgMz4bp/u
d5kltqk/Q0kuJpzouE6ZfBJkyW0CclHxXpe5cMC8OVFkPysftZawXf9Xqrg6vyRUCe2r+qFNZIGJ
8y6wOV1FT/9qOwLk6ZWgJCynM2uVHWaDy+qldOPYBc1CXIDfVnu55m20K+uUbKKuIs1y1Nj24Far
h/YEYXOFYVkUH74tG5khcwQ5/wN+d9MpnDvEqM6T/unMvUN/sN20zLUUce1qHVS/HbypVpWF2Ffx
Ag/JqXAvZgw/bWWyfHDLS96VgMTLfRXRISBy/MqrV8Ewx5/TKDEK+ju59eHOJ8yM1Wa/EV6zFaSu
IfbM6nTWbUw6AixnuP05++KNaqhudvVgjwEcj9tWODwW2w7nfwcQXK51OC/htSBUhYRgOy0SbhZd
CNoiy/qdpcdU+cnKCbLNqiCOwTVt04VYX9qHfegAx1/kM1iy5XSncdjlZzfpt85tp7f8u5XKx2pN
xQTpr47E+qfyYX5KqwZ9DIskOuqKfusyQuSKDqdhvZUVb2Gf3GA7NdwVBcs+VK4hg8UfhvaWhoVG
9I3fhvOfIJxuPov0NG3XZM3wWHIuOAc5aJLoHXcIjQw8UM07th1jZMWaJMxDKiXTSo8Y1AGX5DDt
hg0qLeRJAOTVZ4fX8qebZ3Nsn+Av8imcw7x/+lFq62E3drhaBpOfAoXO6npwYP3A1RaqVXpVuc0L
GEdQXTPGRknC/Xr9Zyf6ZlvpuUkxlaDCZV2Kwy5iccNhdGVxjz32gu02IJYbR+4oGXjplADOsT8y
M2lWgj+w+OZ6BsIKgolvjgFIuaEiFIhDyWFJ5OL9tEzJqs218KzkcNxwjIT6eQbFQ4dDt0GYoIB9
ce6mDPP5N7f295V89a37yfWxOE3FCcdvniYnxhP7XMi8wl/vJE3XICibXSDSmva+Fo/9yhY0gzog
v5xI2w77CCpOX55yTs+6uuIAZWXuaSuezeiaGh1d2MD9ZX/Scy2liXwppPNjn0T06PxnC6ZKyR2r
rbDJ8Tuut0wer9V4va3TWrFdndqhCU+uUM5pzVCj3r3532zcsZEr0Fp05FgAStoavjd6sCKMxHKF
QeEe4wVwyCqULArzjrLp9Zqdm5TCOduDX6c+6VI/hD5r8qfa3uvuylPoPJ8qdHKji2p8BOAU91ZC
SzM2iP/mweaQafvv0tpuIXmaV8vMl98bB2W3C13tKteuw3PR5d6zuyeKUm7asFQqJFlkR+9XWpJC
CMM50Cnlp1RUVmppqdgmRUO1lbdTWOebanw9dn0Qj0itygO50BReQ0GDJvoGRc39pLNWu7V0eAaN
nfr8GNVKnY9bM6lO84siAKG9lrgnb91SLtVqFKRRf7NyOfReWK+T2rOFZA0KMnmxJnVZGawr+X4d
pMq4tCS+ye4cLikdRUf+VfNGsjS7h9aPn50rKasuRhAw1i4dXjO0Ub+FZfpFxNzpTiWP3t/pEtz8
qWIlPuY+nsB7cuhEqLW2A0JMVNr2PNn5u6TTLzdiM2Lki0H9PeLSkiznPf9WSf45c863fu1HU7NJ
OA0ozzd7eBwceY64pEO1+c74LjIecpNFoPxumVVrKXlrU3nDwTrFy1InHAvF9uSEQhrVC8pICXjx
GAtc/HYF+rLeVE1uq5F0yPR2b8O5T5tJ7FbnWt8yaMjxIaXXLuXw43hbfNmC7pz/B6W61UQEhcNH
lye4GkEnMwQEh/b52wDXYOeKialb/SaeUP8LeGA57O7slSe/DOjuIyReplxO/nOJeUBITXPOH6GI
21y2wlg5zyRkLK1iXx08hKFfu+FyMgxrjCS8Ty6T3Y3rU9m6zNjZO/NDJklyPrR3v8m61LZzhSsN
mkzq5drGb/L9IUNrA7OaNxNV2GsrN1PqlyxKcRo29fjY/X3aPVmKfiGrtLeUKl3rnyNsOrfNxEK9
TtP9TQbhzzUWA7Q8MHOQ1j7GZLUuyWEWN2lBr9NDqTPFTD7266BIO7zV79XXGQ+rGc0IPEsWty5t
boM1Uy8mRVxnlTzBFVzqNdaL/VpJMBj8l/WSQajKYMn0Y/99XN45EOGRqHQdssJaU3eH5Upxpl88
PF3xaKCZKGBvUlp/drWpYF1AaYtTfKps3kq29tgsCYmRYzeMXCXfVZKwkDepFW3S7T2ZkzGQUSHl
XbBt1hZUPwNxuLEguQYDNJ1AsOXwr8/LSVYp59Vmu0Ey84LA1t7bvLX0UOn+NmZ0ersMd+u/BdN9
gI+6zLQH0MsxV8RrbXLnglmwRAR9Mij8q98/q2tX0Pyyk0vuqMBejQ6QHWs0IcG9eMpoCUJ15mW/
LiZ/1faMMjE7w+t40olG/WESWtqcv/npUyg0yHmVkFl+quS6O7Cy1oRNZgD25weAp7plF5iPSXEy
ml6TPXSwW5Sb0XUhnx6e2QGZMwekGFq6QB8MkD2nixIvsZrgi4TUohQQ2Y96IsilgoWL6sF8NEFp
x4BuMATRvHfWPnFR5EwuYdDL6uhA2dV4+3dHDovJLBm3cspg5VVW+wjGCzASF0eNYJYbd9MKQML8
l+lpDWztiT6WAY+zeqNv5u6FQKvLSCOaLWuibM2wcWQPsy6/SGs6OTeebsi5TTtByutB6smn1Bny
fVxfxZdmGPvDLna46Lwxbmm1YHSdjmwRhIIcBR04DjIFLxvFzt33//9EIqLKrG090wNrzP62nyk/
rmiqkqqIKGb/os1U5zR/Lc9wz9JvNOeafnhoO9Gpxv3WU9uXxbfKy8XH0lolI/n/V6t0pqdSLeJN
m+LjPmiu1uyMSlZtKI3hUGEnENzWuEeWrZgIVzgizn8uRuXZ64N7XwlDRJF82/E47qVId9NZEN7O
E6Awtj4lweEn9WsB0fsQb246IZOhv08zWttCx7ZRlwA0JBr/3S4d1z3A7OtVtE8FhMVaeIH1RwKE
5XQdOczGB1fGQrWQmRzx9e8TN79+yxb11CZ28G2XHWcXtrMhsSwsHkvsAuxP8GkUxq9LMXIrMzoJ
JDyu5bSS8W05N1TTbgO+2Gna2e8/glvFedxlZSJBZ6GcVqy/tc680pvx27btSrmHdui5+MZctJII
DPdLQOfEMdGGp9TsGX5Unw1f45b9HoK/wrqIXsarzD5cfe0ftMewX+e3rjVR1t3jh8/DUeCJyQ/t
utjdst6sCQqPSMj3y2UqDyYTDfR7y01ivZ5rfNmQjk52k3fxu93K4TDKOinWao8Nob23/YVJdX3P
nXHTp2sdfzmWw/SAY1VKFQeTdA4Oux+KeQ7UH1rJbcBvsb+kM/iJ4gI7kkNMJo+/29r2ZTIVHbZ6
Zw1/e/via0i/XdrFeo6TJyco96ZEULwgxoYpONybzdO2T4FrkW0m/Wb1QyWIN24igLV+Bfvminsv
R6keLcMf0Av42Of2XnBLqETkrEwINr76t/oCjXTR6gEFuaeYKTK/KPE0oFtyiVruuoqGZO66W5v+
7Am6qFgRm+jv+txCT0OetkXXighWSKbiJDdDGznaI9KpAOuSjNd7ee46viarpF5Xu/sVQQvD6BHX
5Dl6bkS0JCkyle+IlDXFbBaETCPB41PIsSiXKTIJ/Y9UJN7Nh1jKzgfNIqAMEFEfNMo9Y8r0MR5C
Njm78TwzO3BqYl3qnyLgeVb7H1H31dTG1nQB+BepSjncGlCY0SggBIYbytgc5Zz167+neS++Oqds
DEKa2bN3h9WrV2/SyYBVm/01DFLGWQmAwT4E2+grBvt7RsZ1ElAU5s9OT85GYfdwa05FSj+YH5nw
3KIDezSQoLF6Wk0JWeQ7i6yg1q8QnwEEJcSHf94k8MPam6M3Mwx0S2kBrekXcKkZXLG1IXuacNri
0kGu1UhOvHQAXIvf22FV0z2x0JQ0eafYrLR0wD80nmQvZNmrj2K6eKGTDIqSWvGc9TaToggFdNac
tk42mHAYqy34ltcANOn15x65+Js0qWbGPUMbA9p/lCfDMjk1HoROH30SUyhq3L3Y4hJp07w9M/rm
1iwNtf92BWyz31arnDIBC1L510zJq3ZLlm1GkBqTAaN/DMiBeGoSiCCpKyTkMR1WPtIXDC38RkJq
j+uaVNyRxXlc+FvmnYXsYwND3XPVLwdaoSgtEs4Yg5BbfPepAqVIQPYDsyTVPGDLPPSS1Xv0rEkv
RWlJFqvMdfl10MCxbhYESPkn9pExPVUi3KlOu4LOyvVXiQuEnDXgnC0/EkB/3l6L5bGixvr6bgFl
0bDx0ne9/amH508jsStD9KDSYayuixZrfKt0qm9a9hXyFKMUPFgQURLnWK+b/ytz9PiXpVbtj4ME
sYoMf9KpTUMQ14khFynqEA2uwP8U5itD22t1UfgS5zBogHCvEo3u8AQVkKpPTk3IVwPTqUKp4xyb
le88ZQ3gucbzv/tEmCh7WV2bpT9gHaGtbW3XI7ROMUNlhV0WgJUU0fAR9gaONNd4bjnRBi/0KBI0
/pRubdOXiXcyndsgL1lSJ8+RbJSaPILJLS/aPKLwco1Y6fDPOF1uVmmg2OKLuf/IjIWrUgsKOeeH
sL315/Jny253Jm0O1rOY3GWr2NLbsLbMrv3KaNgIVFeJlWii9EL4U7UZpLv7kxs5V5sFuZjJrSaf
3J/4Z5/vfuogOKjAsuXIC+IPny3pi6FNG2nz/tHZ3ExahenDXqfQ8iGXHXAZVa70FeGmlh/PCXA7
4Vvpf9qWEKTAL6YhcyxctpB84BR07kmJ2D/jUJM99bFie6WdVaPNhYounb0raXqVCUExGjFjUaWZ
+CjOvB1frNzu9FRvtHPJQu5REs8cpaLbCG2K3Si6tte9agOC/2CRiI+4yKLmG5/sopSCt0OTemRa
EgIpnpcUOmKz2v4fdydXuN5YXgW/xJAMtkuAXLR3KZYcI8GTLXmNJSlVcBo6UxMYio8XijZL+MOv
9at6mXz/MIjMQhRIhPvvuPrZApTC2Y5NN17YUkLRxP9gsJRYffVrM15kn7iWQYgWNIASpWhOCWek
HKjafco9ilYCT7k5jaLlludq6wlnbZ6SYizP/Blhg+WEfIpZPIHjMgXHbPqq/EBp1h9UBsX1G46t
M2U1F/kmgzKrPsm19vXH3epDpgm6WMubeXhFvPzXfQojSGwG9XC2TdH2PM1MZqntcL7XeV3gETSq
BS3+nlsCHuNait3JaPE6MWnt1+xPA2rQmTNY1H3QWr4Y1Go14yyAcaoEyEbwYueDNCMexh1urYgI
SISiOTjmUfQVAz92+vnA7VC2vaF1ZofnHsy8/bDXNpdoIBZymh1rxFN4Bq3Qfd9Tk2JIjsqBmA6M
RwyC0+UJ+WH4BueCUTySO+KpSeFVMCaHin/ZdudXf8yftWcz4d2bZsTX+XP97+oFn3jZmx+aTPOy
Oe1tTDDqX/PZxoyhVZdpsNu2r+v2YtzotaqdkjFE693DNt+/dQ+mjaTe3Cit47JzOg7FfnEda3Yf
Ayqptq13XlH0rmraUSaGoO8qvFuM89CZ2nigUu6AP8+MV4PWTAvZ3ql+CcfwzgdquqRXl/jJZHDq
urHeXB6FlI34qgNXt8sJSz2vyKPpsi24mbd1TRbarFbR4JXp47xXG77/+Olclhs69axEI/Fj9fOe
/P/qN5fyReNOao+zQThcRIYirLq9IpvbZ0b3od0cj2Hx+9Sx/6En4VlogWk4HtrT+S424/01jlCc
O7mm8y7rq7qWsstkjz/A3ZNLq6yk1pQo9tbP3uqFSayeHsq/96S8jhbbuuqIfpv3V8PdcN4vpLsY
HfUal+VDRYrbnhRwo79uCiNok+81HKMYs5MHiOx/DC0xoQrrap7NvyvoSXSv9bhU29O02uZKjNGB
mvWmz9NefZTvl55zvaDcZdvXwl1DrYUbkq772hmtXewKO/C0axvz1tY9aKARKM1qKkAzn3e4TSiY
lx7vH/dMhIGNNs/o59kqDzu4hKJsVqSoyT+17p3Lnzl17JfpYNZrjC751krzlgprQlG0u9HAdakk
pc4VrfS9ukkoWc1uQSMO0sq49n7atJVmrgm+1ednikFUfab0lhVx176rvR0N3xEFEYNcs+2Y2iMN
NfXvRX8C5P9W7EFwWg7z6XJ4vnZY0MWiWW+rkcCqCZQwmUZBjpHlkus0dAaMqyoeWlK1H9/c+A7V
deozeb+E7tLUrMehvp6H7N2tA/PzlDeg1GntsdqnG7TsXTqNXXcj74LDTlIdWLnks80IDvIA9vZW
NTord26/lyap1NsCtaottXixLaEqr59ymt58my5e6iMJ7TwS/sZgeu4UBpPevXvpXRghqdiwnK3S
2oC0YToZ0dQpDQ7pdEh1wt0b9BXPCU3+auIVjAi8g2je1S7y3Khk9QGWYBszI6sNxYbGqWMD30Ix
mBc3oSiGEebir2QyKj9Pu/m6BzfplZ+Pc+0UuXapv3md9VzB8+ezJSaVc613g/u8eKq9s8c401TW
B5ORcLNf751qvyqDKV05mYW7nfUxoIebP9funYPun26/LskpKTcec103CJxWmn5Z9Va9a3c7WLVP
2eRjS4NxtBneu5veVpS7e6gjHSenglKbQuUDuazhjEoTZeCfUVblbLFJKv9mm+SyTyezPmmi0Kl+
/pw26Viv7o/5Q3o8hyoaOp8R1tlJxRdxwrQ42sw/zA9UqOmQ6u9H/guhDmHxs1fvKeOe0nZjUD31
Cqd+fpXdlYzWmRKqZGyizQ+ch2qprIeqzpR/07CxFVmM/jHbZ2Hc6XGhJ3LUm5Gsc1ePgeYOZVJM
FQB5GYIC047Jv38Vwvi5nQJ9W42oWG35lE09wWRBseyvh7hi1TbZCaalLaEvp/YuKaZq1JiqX0So
K0GwITNGs7Awts33kGEk4SQyz03HdJpFfzG6bDp+VExntRaLrfCInGXuAXsHNVbtTDajukxI2pYo
+CDeKPLsl+m+FBkhsyf6+5rSlVC4rlOeRDN1Afqjdm0CL0ROMk5e4Xh/G3oxL1B3qwAGGaWKH2RC
dVE1UlDnT4MN9NaYd/Up2a0Kb91rtb3qWwnDCsZaFzLVdpbn5y1unXPG2Sm8G65ebU8cg/JXkSil
tFJBizQ4Rl8ekZLb3D2582CkfRS/ilHfOjrt+ai9mjY4XA6t+2ZUTaXQiz4WgOI9Ave2q3OilCIV
rfrYQPlaIngWl/Nch3qCanMYPbBBBCJDQLLMerjidNc89CUSHgd7a+VYiziLOVqU4euwZRD1huWg
DYoUZDbMt0GDYbrVSBrDHOIHbLvJicgIwKlH20ehSlV4RnPynEF91rNk118gDbzxqGeKOsSR8uiV
7Y0D547A8H3390XNrfimfCTfVwSItai5MXvvaP4feaH6o0Cy6KTvEx5QA5VhL/nuulc3I1R72z2Z
i0wTS4dLXg4h6LNGC9dvf++zs8EZS3XoX3GBi5EMT/a+Vj3MlmMzTGz8TUWDF4WIyIhW74Us5lnO
BjHd8fwqf3yCWMvFZZBK6Yd+/u006apqin3e5jaS/pCqnpZqKl+ypSU7ouOVrNFFMZE109OYSfh4
tyDwN8vMVKr2GcbWqvcXpjT+2f/ZvDTcWrErMTyKkf7dTG9sGGK5eCn+vSMnCOjrBFqoUMQhIloO
WcgNdk19fKcHNx7PcNOxjVUJ44u/514PvwwWrU+IODT9sKArVS8cg7ldraW0zZeIfrfO/c9q8Flv
uzDe+nnZE6tEzP687QmURaHzXrHwOO1NBovGuNG6dKe96mCHyKQ8PSQrlZZ6y3T2co2WvkXXVaLv
2RUOlaKTfX/u1clpfLqKiD98XFbIDlQnGriaIpHdtrMeQjlic90/VJEinrF6LiYml1h98UlRZBiR
lGBQPMCzvRzrj6futrd62XFYdOqOwr3VLstTI7ikNAbfpnjlm+5mvPpe1pKiHiKTAYf1wcRcv3Ni
2CAwWANiOuua/zvtwQXqv/elRAgN/Oo12lqmGW4duURfNXpt3krXBAMLCsUO5dOYQ6SMMjt57o7Y
NpnPM/m6kFyeGJHkUqQFzCWKa5pD9clIgheI5BT8BzaL2EyYc0sqfBF5TCgRhsjHfIg5gIBmgN6k
uxoxZefv9bVzjkEMFnOb5CevTO5q9QLlE2anUtaTnkNKWs3l5Su3+87VUsUFbZ25Y7dY6gKIF7ls
e5A019oNnXeF1kRx8mhupydC0fvzW2uhXjwS6LoJd9g/vZLsE//pkEb7Dtkt9OTy49ZEmd5yzPFs
s3CU7EHQPaEGs/bqL4wdNORQCk2wdPPmLJ66p2P72rIeUkk0XQ+6VmytCx1hsblIilt8kHfBRoKM
IHAW7eCfmNXXkXwsHv2IOhQdzke0vv9x3NBPmG8xLdwd2HDtKOxpz/t3OsWkXRWoyu0XqyQX3UlH
zaijoNvc/c2JGuf9YgcXbFoVX9BV7e7SBiMnsjb5c5HonrrVqfMn27Alk2yXFdLZsJBOhqXe1ckz
xy+wD+XBjgQ9UgFayJ3771rpYTqQWx1e61lRlBOKWKkYovoc7QRk56m+UqM2/KjQqR9M0CWj3q/2
1+XW1E+ENvEoCHCT6eVSXqStixe2Zs4QszeYCSu+ImcAjqHCFpY9HbKQtUGue/59KSZLzbTqR/nm
tVv63eivu5f/Gv2r3s+ByRedfJZTP1PFer93r93Nn+lLPasOq5OseuxOB4fV43b/uFkkK1Q79Z3+
KZm93vu76cO60D0276oQaTVrdOsy1HZOo0f7nk/3WuxMGjDf78lksOeSC1kXUirxsZmmmfaYyqD2
Lo6vKAaMz4SR1x3B/WePaH5toH1jm22+Ku+l93KvgRDXpSv8gqqK7zQhAd2rvefaNhyaw3y8S6fd
RntF7HglY2+tUu9mFQR6RIX9ZEOFWJBGJznVaDsRgdXaS82m2oKeP4eVvhBr2q1ml/1DrVti4du7
t1zX5G8qjsVeWWvQ7dHfG7LatnuxN++W4IL9XLv4TLK9EiOVrt1K3Equ61ke6bUD6j7VUrrzsThK
58in+9qYqdgTnFWcqOyk/4fEiwkdZPZJLV7ePntr3VhTpsIRgiRnUzN030gwbsemlXA9iK6UqcMF
St5Gwr8NoPEk7oyIJzfQakcFETg83AXzfj20/SMI33SmGsLeQ4DZsdPe0SdvKkaAr1Gz9t8M0Ttm
IzElyvtjEP96OK43TdMSazuM3iSfFlO4JVrc7qZZxVxD1N4RUg00fqYj6RdUb5ngg51bOPTXlsgj
zHW/nB4OLc603Dae/hO3+Crhz+uBgi6l9cNbmV8P63dtzf6yWsI8sTk8PD5qAGD1PsY3SU8Wv0Vv
2EEwX2HIZxpJOMewa4odxsuZAE/oiJoU6vV40uXUPe6nI0r4jgNYdDM6xagsOW/0NMS9Hg/ftcJO
+VOoho21nwAkZWezlkLh4pwiaXkzxLkbdfDZqFROVI935a/VTM8HVn6pda/1AHOFmO45bdFThWad
yT6c/xR1nte2v0gA3B/oP+hBEzb/noLF56onzdrjhO1EVBCAdG+5vuR6XczWeWMJZ4Z5/7ohb5ye
gHxmoSs4KHXVMAtwy34rubray+FRfq8cXro/XfTin8ildQ63NMCdRIm8Pnu+zNAU+8VJi/KbGd3V
T9NonhbTpyvy6rKJsVKkTeSnL9XraDrN6rts2dvesS6vo5l4udr4UzwmU9+omuI5ObWu+2Yj2xye
LhOimtm+kJSWCggPJ9JPKACnrvFGpcnwVBiAYqjOqTaINAqrx/rfXa6fLww4+eOzJ9XSbhb0cjUR
Q2hoT0vLMsxybYKS4CNN1pWOIVlvLj3skHmz/1GiQ2Fc44+1401uyWbeLwk1NMd+zU1RoRALOaap
3DPcUSfjrNwZnr5kjui+m6/cu1TtOVd7MtllY+COGTmMznvx7TpYjg9f23Ht3+1NNr570/X6vuhv
+LrtuNSZ9M2+kBoZsdyrP9cRdEYywCU9elewxBAJteipLqtnLUNH3V3MxipzJHUczYfb8ZXk6Sqb
3bvR4AOF6BPwrHfLmisTZ+fKM5ZFOY6r8t82OYZRTw0kibwGZs12GYHctsvbi3q2k1I4QmRg93/q
lNrvmRoy1KUVgu0qGIIKic6nd1D8FBmRj3fUduvIdxvJedG5/jnF/KlbV8H30sfnlZkrm4w51aid
AH82nTkQ4UHjIk/JM5v5PloPgXnqJQoSUXJyrat+pEOzNmHoH6fDr0dsvhmFkKYZnZW2OIe2uVN8
jxSpzGwEPhSqRRH81i3N9Go+GS3xXT+E+yUe+oSYt93oHmNJK9/izWkH6Fx9c8qz7XAH9VmM8l1H
Yf8Me9JBH9NmsX7qABtwU5+ROH/sE6UHGnJVmYPCunKwD8AvRd4biSaH21mi4oZ9d42Moz1dsZCy
U+0HazncrSPlU1VLZEHe6yplZCRYLVcXNqacsjr0HW/vigwRX2HlwEKMatZqem1Cv2Avu8Hqr8O7
rREY9juCZ3YtollYka+UX+o8ki/SQhaIzKdkMUTlPfx2OV2KutcyvmMW2wFlOtKuSK6MFk909rst
C+uWZJXLqEEjDeEzNRTTjtnkr+WPvLoJ7l227+R2CRjEpNJlu9oudu+ZsgFbRs3uJis49xRGAjeT
sOYbeN9lZKWOdCu4BAqPR7Da5l9tIpa5kNBsrt5NHfN79TcbiBWqpwC+E1HshyJsVGUElRZxgLBI
sjMUuNyFxv1Mb86B5hEMuuuahJEz+ag3y5+yQvxaMRzKs0bHlryj2D2cnkqyDMNTWoVSixk2WFsY
Id/vTt5vnWmpdfi3T2SdkFApbROyjUmSrz5VPaSdhxT+YQ4jMAi0LpSWGan1LCdv+OfHWRsn+lj8
veujTcb2ktyKt9PtUMeVzK9wyfSScBlKVDrzovg0opk/WoxWfbxZuTK2KHo2yV3IAzmKBbGMFU9s
wArqs0MP+fUNQxAzfNrtUMKHVS1RdbrlizGrNJ6upR2b5CtOW38fZf4swUGL58eGzfggTPux/i5/
bZZTwex2vLv+Z4jXbpR/O+tN9szVjU/9ZSRqUa2Kwno6vSVaz+cZ67lBGx6fxwe+DMkbJjhT1gst
8o4CwrkFNHHACpQXPALuE/ETQKBmnwV6VWo2vgOwLj1x/Ba4P+uWhpByiiaB5S2fc5dH2dU0lbKi
eywuLSy+nZzSo4yeEQSP+jLTtBJ7FwVNytJXr7mEmSuP1yYcf8rRS9bLIrMKtcR4E3m+BuosulIz
FGazQDadGEnhHGbQHDxll2bb96/3VpTtf/LDasQ0ViJgk+24KNgEXp3BhaadAThcyD5DBzYZfto+
fA5BvnJ1C5ieaZVV2xshyTbZ9AMU982Ra51rBdg1WbfyliXG2YBeBMK/qpMZPqxkOjcj9NRtD5ox
lf+mT7tGu6iou3tBi/qsfOOAn5fJ7p/y5XHye8cy5hI1IWjEofKvdu+Xl811pbktDs+V5mpBX6r0
cj5170/aBKjJdfnoXO1xvR001mnp+EybxhT3PAnEKA+iTT5p+oFpTO9EvJ8KXrBVJEDD6tR3neN/
10rztocGPcm7V/VWQSOYEABXVnvmp8bIp/snxYmHz31zLfndsw/pBb03aEFacaLkV7e2W5xrDvGs
VeJp8m+t2ef+cJfcP+B4rv56L72/4lTQwBVypvNqZp4ki1MeTPed7eF39fohLygX+/fcVYeJE0Lf
Zna4/lqPq8uG2UsvZ7IUCr6gqVVW078PmfmE2IqNd9o2Qn/6v22puRaGFeXl5QqR5GO7TMa+Bj3b
rhfNbeHcXJ7E/dLfYumjTJ1cf/WJPAHi+3I8HeqU/5j0VyJhPPpSvauOWTyYCqNYvNmhnDxctPMf
Y07ScD0ua5Ek5Dx0sEQgssd8dKttHEkFYgCZ09PxvVXfVCPzHyHIUqzMpoi9VLaNFO5wsW3hDRcx
QeoIIG6q7HWu9OYU1jIHW9/6lSE42vE8qMSl/MZ/BiAfx+QWfv5/eH1yHIYiyjaBfoFjYoyS6SLp
Qtlprjq2fl7yBsshX+FRsGwBN8JAWL4GkGhwbmFVIQ3muye5Dgu/GaBC7FeJuskthV8cX0+KYVKj
nAn0gcEPNpUnbVCqTvdq2lAZ375ei4l6merJvLf9c6Q0qz7a4SBTAj+iiCnWe1Tcw31MUwQluqfb
1mrNUzAcEfOfW7xJmbXYJ5NaC7pg7u4fAer8WRK/eVk/66po5N3MqUwUcIHGgLmqvpsyLE7UbnBW
YCh2cU/JFa60sYe5SfEU7x8O261z63Czu+bqE1e8fX1VwJFPzRzVa+/WER2mWC2CL1kDEs5yWHwj
PyxfXJvrNevPT/2GNj2I0MMuhSzMbbnHxkvxudw7FNtSca0Sb6iwivzyxb0RPgq2z4VOoyuTvW2S
bSGtzJ/uygmzvmxULhiVABmdEFYsaANcp8nehBsHZbfK1sbJrRe9y5t+6esdAC78AfmByiGdbPlw
MQJfWzhed5qYtKRaGhWPCBMjeozmRvGRSk8BtaPF5YchBnPNn1cDmNsUFsGNkpliFG/d0KCdiiqw
J1guzRgJ+l8Q1po1GEY8nmJQFLa9+m8T3JDXJ6k3gTge8oP5M4Y3D50Y2i32FhbY2oYHB7PwnC1F
bSAnRV8Bhh0+6Z+vifKU9DibVFEYCB5lpZrs90KWauAoHqdI/SFOMxJ/m/akK/4W5AJxH3MeFvjQ
V05O9BHheNuwUd8s2jzF2DOaiHuKo/sehnNA9rZ6FTYkhay3RZv7bG5CYUn/FQw9lwI2raBAfD5U
6phNZfiEQZCEfsY0yAg8DVtALB/92fSxddL1YAsi+o0JWfE3eOEzVS4p7t4uygitixxq6iDrE4ez
p8sPT3faIPS5/tCkshpp+w9E9QpJA4YDcNnKdunPiQlmKeObCtzhBL9DP3mucqThB8uq7+ojd/+p
30m95wn9u5R0Q5GCXqxuyjp+6KxVRIZqA/esdqRKx1+N1xgcqz3TAFsze//6V+VP4bv2jfVlKjpq
4/f5Q7TNNggsFF8E66fwrTrUyCApIVBVUcui8W4Ye0xzkzrl0llpHJsOOPCz8RRGjyCCUjQO/srL
hm5vDFtYvQC9zwwsHaUx8s82O46PQAM/NYMxLhLKhmeO8yeOL+s/1QbzFYMRxE/l9MeKrrS6cfPS
DYXyROUD+h6OnmiqkoURyALsenc7JtTEKsMScOLB7uP8l5OwvGTbb29lKEcuXrvk1cFLygyZilEC
NMCv3H5ERVtIBBlPZ9R4qdEK6+ukvgPB3oz2soyfRsa7MGDpRRgKuXgErPOqb+3Qw65OjKa5a4QL
utAfPNUftonwYGEqAOTEpLM6O6oZzgO6tyKUW8mAym0CyoEPVlaPgHioHBZYnUEHy0C5BgptgLhc
Z3JId8ZxKfeSPOG5RqvRpNraj60Im7C1DIogC1StNy5nP65+LfrX75Vn5GJHGpRBQFzUmDMSZtIJ
E+u4eAGfxmwuTw+x4p6o0bvT3xnlfmYAeFKyweZkYDzOcI4KAFOn4zuAwE1GUVvmpHtAKR95jlyz
4EHOs8VI3Xghkos85vwtX0/347hfnpRuhiBNkgrkAdymjnfZA3k4moa2ds/mCwht/Vm9vlpotk6B
xeSxpTLKVcnuQcqG2zH764B9f/b8QmYxfVOyx5Ttg7cSseXitww4wC5lxCRCNZeCMRRhoYDyl5hd
7YledaZy+eN+50Osk6FgDDGFHwB7xMVHLsh7IoUeH6wFrIM+Jq8ffbFhiLkPuxA+hWDmbXlrU+yu
VsHZsvUVpHQhOpSGLDKJsWIWt78cz0YiKLuNyT5gF1pUQjOfPSDCSNAgso1fD2DfM1L0q8s9krJy
jtvoYckpxTRhvQHeii6H+csgUgtPlD0oymYUXLYbGg5PViPYs2mRXTchAms48Hyhws/JpkKTenSA
c7PydOlINaHcGlZ+aKCtqRxVjhj+eXFtwt7p/BMCUvaJ8nz9K0JwVn3bhcd4YsRuzK0YWBnX4Wl/
9kiMlco9KIqlPHXQf5FugpUVSSvNFftSbvTlV1yInnp9XPRPssW9Kxa3W5LRMpFl7QKL8xR+PIwU
Iig9clLY/l+sTJglrjTJEr+pHGpmmLrKIGc2yS8yEIe0avyc+cm0PEK3rKbJ4MnzXo+12vpGQwa0
h4M/U2ZTE6Rwpf217489S8JuOqDowICCNyuITKtgUPr2bEsgllunhLuO3o0X2lzuusfxfOiEm5fG
Nl3bdp/K37AoeYu0xD4dXtV9bQLeuxjzpf1dnb0zugsO22ncMf4sqFtmKDO4qL9ACeVosdyPPcG1
dL+Y8q/4F8ji0cmwt/2At1abwp/egnYwOIZSpOmHb0OMxpqZCvxbtCBmq4p1XZnlAVYald/qJGv4
nULoJcVJmnIlYwIJomE3PunvCRiMp5RNbL8Ia3nMWJS+1tAY3PPdWPT24zJdF1pc8QH59HTvypCG
e5VZnN0fKjKG1CwBPpzqyfbjNFqykbM6H64q2Lmuv5Yf5IW8sbWf9MmFTcwwSoBfbiG6HXVJVmWa
57EzuP44Xq2mw7AD02jH6rMI0nPnlVmVSKtkf0OSdWRuRuYzXuL4jGhwxEROUDthCNsMyZujLEav
I/RjsgnWNR/KPmrteRCA87m4tJDhYip6EpCC0HAL6j88hKDVri490HIds9EdYzveLgPsNvYmj1EZ
iBcja9Krphg5gKyQTVy2UPcO/e2CuIDjFKVwrY/akdky+A9YiMM5Ot5sFz6hKZeOCR2oP1Etrqea
1swMtwUQSjEJCmjoy1bpT+OVCYt/RHkMijLNPyg1KTmKy5x8zMFbp6xPivikxpwSYGa6fgwo5DyU
lwvm181iVxtN4H8YTLzWQBfBYaA0sJOE1Vp7o5/ahVITPiRAnJH9Pifl2dO1d6VaknqNzqgXYtyf
8TPmBquqJH5bN2+B5G0hjZs1V7bbuTPJhzPrUITICJjLNg6/qOwkcg3C0yFZvK7qD4s/uaWZ74P1
yxVPyGVt0kbhcfdfWftGdpp1Sv3lJS0VfuU1OyTlrJrNa50z6mKy/H1HAS5/nZJzrXXvX4ZKTbPO
jERyUSNUcl6rxv27NahwPV7X3capQ0tOufEcTJjL6btw7K/QFZVUesowh5o6/EMIxmlBpQTSabx8
PgeRp/BES7RoOHGpsx4buk7DyojOH3cQowAx2h+FSYd0HhyrvuFdtWtC7Ipg2IbM14HoY08h5PPZ
i8j30cMmhkyrfP0ATH8mGbYUJfq5cPPWjfD3R5Wr5Dx+TdBUTHSlKNgmEyKasVeDKynLODfN/kJH
QBHYZzyJNEYUJQAU7EoLRFokQ5/oBdyIslA4h69+kpx6Zvw0Aag374w2FesdebQLitYJlrfobfLP
sxpwtEeGS/pLbUclqWIqS5sg1OL/GTzi8yXy9JovZ5ZYSSdasLp7m0MSDHy5m3z2tMx2BctyN/We
9zw8ALcjLJguX51Tre1as52/85jWAqDnXDOlnklbD/GvZMQiF6DYSISlKsQRnHjF9n4I6xT3fOxG
FQNAKyr8zJRN2deijlMkLrwCsKJ8FdaNqiMnFWXC+iLbvC0KT6u0/DzPQRx+HQ2NTSsEAnMvm9TA
4MoashdDHsvPlffauxprCZvzNPD41QfVEbVMSBH4NmU6xYDcYP7t8VfefTHWhi8any9eG5uuHML9
BkR3N72IiNZuPGF/YQWVRa/OT1uHHGiUucuFuOUOk+P4Xbi+lAHeih2RRRnUeovBmGzmz2TQqU54
Pd1sY72akSaLCr6a1Y+L4Y3NuzsbW6eI/qA7XPUcEIZxPqx/keNafuy/V6JrzsHrYvNQ+si/fS6H
J3JrYTgZ9fn0P1+6x+nH5YszIDc3Ivn7PaGv54O+0V2qX9w1uEu0wcD91OlvOoOagXBMpXsdbesa
eGHtgRdfmvhRwdgtjcViCCF/+Wu9EqT5o/9PJVpEA/fqHT471wmaNTZ2By1ET+KaWDJ0oqv9s3Z/
4ucIXH6Frh7oxzxXwhojOZjnAIX7EeOpKB6b+KRWrdR/fqI41sc4aNSedrIA6Wfu138yPinNanSs
9JbkPGSfqjsF88hz6cmkwC9EqHr3dPtnSYqpNEJMHM9hnwFyuWsqbTI8J/N/NCIu0RMITJcXtNWE
dbukcoqiDSTHn5LzkbeAUmJgEmIkvPO1wIjWgwyNHNXOGf8Mwd0Fgd5RnI0cIHjXVuq/GlEo0iNh
nmG6lc1Mk5L2m6BfLT/E7PeETsDipPU/2YtAMt5GQ8aPw2mQAhkXSuk12+Ve9gAnxDaV1tUImBrA
0gab6Hx7n97atRlephAVG4iwBKrJTxyU1PQJyYd7jsxWhexCzo+0KWNX750vUr/aOx5pjcbqcCnA
xEf8piQXuUPsnT6sQqBAykA4oOocCNg+46arwoUP+1JXR4TmvDbw+5ZcIrfrleZm2RYPhid6CoRl
JRggu3T6QWepgc2pmFbZdIViMhYPothockx9Cex5LNigeaDZs9G93bqnr8+epHw7+ZHEu6yGxnMv
6skVKJPV3zSvlNNSVM/YDeu66ZZ7ORylUqfc+zTsY0rOJJHn0qskGlhBjnw4fptiOL8lkEenQE8W
WT+bpOB/t2FqgqGCEh+RkjiJbWa2FiMB/FadT2gbcZc8RAYaZTG15PVH/ctBofjAhHt+6Yn8RBYZ
yTXIXT8psT7AO+j53BJ94OY6Rffv47D2uhvV04Je8/xL9UuloloWeNo8yEKLp+X37W15epyO52Pn
d5tVBiHI+M6f5N6dE2BLEDeD7bE3hzqIcoV7CzCLxiQeWvRusnvyHYKvvkgZIV26XQI4LahzDGUz
1FgxAAWfIbsvTCp/uWagaJwLXxOwOLQioT7IYzwVdDBqGk7rmMmh+h0N+bIWlR0gHJxOR6wur3qj
00gqxq6s1e8hhvFlTz92oZRMjtGYfOoCfXWoSNkrWWGe2ifn+aD07swSJ8PciDTxs5pthNDasqjg
JkB85dD8y7jY5ZsOx86Zjm68ASGN6q/y8anwWkFPI+0U20TELXTfxtD4yoAjVVGhcge9aFAG0Ulz
FbWePqmLRPNK9fgiGSp9612ub4jCdD4XBFIe57V0+vzZ1/M1fdy/4i5Ojk+b6VMBgaaQlX+jDp3/
LP7tsc2Uvn4oCLPHfU/l/v4hklTeE/SvOaYNlHHanVwea1osdLUVO/neDint2gWbrWtdwcdGvn02
uRpYZnGJUgqg6yi4t4RII+sjgeEvSFILCM6U6G6vQf2kdU4/ipIeTbjNvlWvtGxv6oduOvRwOTaS
gCxPC48iwmGpLgKYZ5zC9RxfwCruX0cMylkjVsGYuFhZjC2vLgOwng/5bgEAW9kaASPOLVPm4E+o
NvgcVCh/unmXje51ptWdevCkwx5ArPAJaba5cgqZPtpd6FGEBwIn1HpF+XnEV5TLEHDRBltPHBA9
y3iMSOgiylW+uRpoFtQF0b50SFnol0qpPWvtkzllAflvmjWkzZ4yf+hyF9JDLlWPZ9mYZkhaoPy1
RLKFeymVmRzfgCcl9l+PJFPBbR0zybZrujNIw3W2+8GI1SSCRUPsLpw7BCohVSo54h22Y8KYUalG
GsZ3kfzl0UTH9qb6lJNCw8XyIVOy4ioiwL+ZfXyywDIHydYidfcs6HnSWY1EC6fqT8HrkvkY6ene
eo18guuwBwhv7d3Kh3xOLIDLDG00sxSdK/Y3VTi2RCM0Wi8twXv3M//sqvzfuGQ4OJGcui7TFik4
/Tjvxz0+6J16C071jRXg9dSVddaUni4jKlp31pOZquEw67qJQke1pc0Q30QtS4NmoiSrQEjmtK/S
tsdfcI0wFwFiBCr4VJWs+HxZde6MQP5Xbk1x1J4if0+o4Lcd7fFwx0gd1UOa69TKPeaMccL3mPSL
p0HuDHoQhhKx3VAZtN9/SMHlMGKp/cjU2jb5aosiIwnIPP06skgabSJnlD7edIsrrjrTkvh5qmeI
e1BZOUZ6bBNHLhfcZux0W5txs5IYzrLvXRufArRmIJt22RFjpl+rr41H4n9PLNiBlM9DZSzz0ZIu
L6KUIDVS7JtGjZGmkhNjEC+rvx5CjtQT/Rlr3LyMbgT7Tqniq7RWnVXsceWtiTZWW+SO1st4OG6N
23AYSBmJnRkvD03fHVZ5YAXCKv4EDZV83yqzp53LyoTkZWBT2Bme6uQv64j1lFI88M4yMWdWp2VF
K6WFwPQIBD1AvHjTW0VZ2pNmglFmBWM/eFUQNHY/JH4EjRoNAzoqLYlgvgsjsdwIqZM1GvLln/Mf
TH7A47civD4rSa46soZqPdqVNu6VOrenIly7ttkXJJMdjZREB4E9V/q2o68d7hEYRKpo6N6VFVBa
95l30UQP7WRc8L5D5bHj2ZE1jaymzUwcdAn8MN49SmfQIhQIuYsP4ADVDDm7GkCrOE9UBRtA4g4Z
0eD06yxw1T5WWXxjuRcpJBqiD5qQKhG/xzYNcnSoA/vgWZvRwHQbii9FB3EM60SUhTE2fiMOVdux
K+fWYfYctUi2XL/nDQRgSKnvzX+6WyttfdeeyP8qOpG3SOMASbQeRPoCChC7lp9n4JloLmg8YhgW
xNUz2FH4cQbuhqBfMoASA7NHHNd24DYAHRF9aZAkJ6mRwQxjbsOJGdviXuRZszgBJNnrhhL/UHj8
HkO1ZcgCSAFEKLU7iZsIcqImtRInJDWaVvBo3RWbjlqDnGNtnpjQXqUtCAQd3YzFtujWPVKfiGKG
D2IIIa0BWptipTGeubEk0cbat9BGFKzD1KFQQMcEkgc/hnHbulw1FAc/IeBRuR7sWcNJ5sOF6ejS
cCNQj2aSEZG4KphHuCwucFlWTDCiBgDeJbApuCn86N05ILHl4Dnzp5wvNn3qAE2ms5oiCCuVfTs8
BappbwowZfJaYCW0AHTqAHWB6K5vRCnAYcSMyDdC00B+RtRMjHo+C1Hg2mIGQB5vKAL8URhhNi2o
r8Fb1bfpkm7p4/Ubon8qYziH8EMA9bJ3LhtHigxwoylSYznmyaLax84I3VyijgRmSOadeyGAJpVA
rtaM4uakBUYLz9qiRRRmV75FSiT5FFOay1VKQpXe9psOADdyrui5N1xh8k0T//ZFffr2tcUwfcwB
KZt6KIzHZhzLf/bVwfwDlBBKCSNXZkE0ms3xWkimJNZoL/nWgg9dEEDgPlEM+Hy9Xf6TB69gD0QE
AdpvP60YRrqCsMdcrOstvtnYkAuNa7K627/1kJ1W+nZgUM7A13QV/4+ku9pqbImiAPpFGSMur8ei
SIBgLxlAQ9w9X9+z4DYXwuF4VW3fa2nmKk2/VrrjTs8HlukUhUsjk01i2wbejlKLn8I15KJDxKb2
G6cnsZm/ewzJXV4CTIlVtiibybDbA4hw0wrTNTsm3XNtPVmXzh84nkueYKsD/xcZ1ThSfxF3Adq2
/waiDdsRcl693jdEvOfAZs2T5giK3oijXj6Dm9AN5swLOEZlnIviJ//QSmVCYBRWdMKM5jbtQBnP
7jiR7DGe5WrRZwnB4dyvHggJh9ju/sEaM+nOYpru+sqUiGbb5krxjHeho2hEXjNVGfEAnpkz7kIE
QL6xePpBeR+k/6jNyhoTNew0IMFWX/V+Bt6PG+K2Qdu6HCB5Zw4on0jXZ6gGapN/QO/PeGUcxSGb
3VZhlBJW54g9C8dgrMyT22uc1e7gIBHWaQAObRJGev2v3+bxqqbLCMYF8Hf7eas84J1QGjaeMd7E
4dP0XQRiKRvLCA0e5Wb3SFbgsrcv+Aw7NVbBSg1NacPnmXa4sfWqppJgu/zSoJPeFPanEb2enywU
RVcAoWvDZ1aDpxEvYJ5VtaeBtQdxGlDjQ6Jd6UQuBidJgY70E5wysHW7aUZ2zgPtstA/N9ZEz79c
Xerbm1pUQ+jdajSTrGP9cCFoVXyZ8XurFdku27mbQ5TXnjWPegbocSE+LF75YTOIA1e0BL3DXNk4
MNhyKDydMo6wcR7BoGW1WnpV6Z6OJllp1QuG+bF9EM+vvnstGkNO2IsKZ80y/Qm5PQIMCirF6DHr
ySKiS2FXX+rapNYyTBFLTIf1QBxx6+WqRZFSUR/0CtJWlTZtRWrNstGjsRymzBLiziNRzdOUjSnI
HrhdPOJPtTtsPFmLZLYT6z/jaJ31+weB58mZSFY9KUnfXT6Fs+hwCz3gsDyaj5b7RW6a1isH72Aw
VBeTi+0rNiPU4aTzPgeBMwkSsSFColdjC2rozjALccgKazK7Gx7v1wMyiYS37EOUXmRGROvySQYf
byCEK0Ryj2Z58Gv8XcJRUPYGEnG7cUzND3n64OdMpphVTKO2PhsOgLBm/lP22JzPKSFNXFLsxvLx
TN4AFnEvZTx7tpT4TwKVh23Ta7eC18zwwy3sVraat2wakobLwx3ibsIFcYOHdzsy0WNI/UJQUKgL
F/VF8RmZCvDq6HpIAuRMsMGsIeMwywTuN/jYFQ7G5Z5CK7vCvhE+Egmy/l1t/z1N8fF+F3XdkTlT
svjyAmZXMmr0apTDEIV1GGy4yaNsBx9xFXO7O+TNNA3U1GpKVq3GUr/wEoK8MqQyUvoA4usxRB/f
yzO2t+xWdl58To93tnIyip/9ymaghW78nuCN75KUoOXNgi01HUo12DP0NXWHQ/n2cD9axkjHc8lx
ndF/cq5An2ITcf2+Sohth5y6ij6kbJTJlnvq9S7VG7hH3OzhtulDib3zBEN19Siyu7wxsaxHMzKU
9xZbIWMWX5mF339iy1oOJtXt8Z0WNbXqyzbZ2qcj3bI9Z02L1sDn2sHl2b+HGuXv6wAU3aPcowy8
BqMr/a9yfxVTtdQPZCmIvUm+pXOqM6n+VqBo+7krqGsgl9ebwRo9Dg6KR6kDlMgknK1xQBo5n38Z
uWTi7oww8WmR2MbshyYcct6VQQBdAODS9/SyRtu+WleG8sf24XS3Lb5j19OFuVcNKFaazIZ9yZ5D
NQ3P1xLat6jYq/LSLjWAG5hJKwdKnljFtJDUPdMh6FoTRkQg+gGhAHzLfSqAXSNcOz1arpMvYZj1
7XXS3z9MAy8XXUs4Xz5nDVx0TDr3g3B7s7wR7dz24ZvoVCikSkRimapO6NUy4JrR75VTaq8ZphiK
BJqXg8v2UT/ObB+dyqiI89g2U97d5kWvxTBGFUO3niIp4jx5Dqxi/m7uFj+lYb0rc5U9/ceNlc45
qAPafv1t/e5UtWj4oRBnXQL7fGPIsQGIH166UwwbeKiOgGj6jBbjdmpJklgOIM3nqoUH6/dtf5Hp
iRgogxYPIj+kCELCUHp0ICgi2EmNC4Ba+yfy3B8Zlwnb/5L/CgkOBtdefa8g2fzdlFkHSTZ7xCrm
VCG8LewTd6qK6XjeszfWloGG0Cze+wtIWZqE9LGV9QImZ6mg+1EOAFzL8CugFypuBr2i9etjdB/r
N6zDZ7itbpJ941aAFp7qG36IqBav00PShE0xVhBxaT8We6fHA7IzU99M6UzWCUNCffZnKKuRgSBW
8AGx67bAtkjhVXJV5vQmyaEj73J52OZahWnzfO5rDljhaX2rFW6K10z1aON5/b68WR65aJqT4mWu
uZ/S51HxElheNjNhYNFSTRC01qjxVJnuRSJ6m9IHGrTqAUsghpQhOkGZF6YFYy9/xd6l2WjE2Rlc
1gyNyVux8XRWS8OQod2ux5Z3C1E7RPfP/5CaZMNNkzlYPynwrHeEZyqDaahih4QIChTghF5IIU+F
j+N4+8BN6AAneJ12xfsbm0H+9HP9FmSzVhaoTHhuq+pW3uCJQBiW4AvdQ/QWIdg8qkkHVX2GGlRp
jt+voAfJ39CiWN003TLZiBUkFLYUnq/KppuSZYKEBRbG9NJs/JMwm64/UHeVoa6y4wqfNq9AlXNW
rj1Jjkuv/Fq4rd/jkYTfG2FpqH6i2ZFdGR9vtuVbCb9FpSn/Vzm20ZRdigPNXIiaTJBhvS8CPgLv
GctJLc7PquqqdcH5qFS5vZQGPAWSCwvDTmehgAmTl7G+BlvfYX7v34/TdjlU51A1881DgLB042Ft
NK/T7haaCeI1HUbqQVE6ldvT4fPh+gXevQHYCqb5+fRGX/H5oAz5ACq03rPgmK1CkIIM88rLybvV
uMIXBAl2FWYsX55ziDmpWWSHwAbBgPEJ0QBca/eboiKvx13tvXrMcAku8F7W0+sRFdA0cJ+VGvqC
+9R/cIDOp2QzFZu/9jaNfoU1QTkVHkbs/avwI16+yfdcyaIJ5iVd59qUoUNMzytSuMa8DE4xk2Yx
u6MRRbrQUR66dW+PizbqCdiAMuMaNiqP8Oy4T6dqU8obD5+wv/6grcIypong+pK9dXqzhgQQqCWn
XWkhPKYsKOUl9jifzNpXo+qJdqFVrUsbUPhjrYDXEdqet4Pn4LNBGiT1TVrYPUAhF6t+TdJdmcEy
K50+IQ0qGZqdMsUdgEY9cc0FFUcKSnwHPqeU9v4lI6EKz9/EFGN02mdceTMCgvJ6avnFAOpdO+yC
U0rCmR3TPhUtpm/eh3JX60eiVSGQWAfLg/6yPRV4gAQScN7BLYNk/kYVNX2nDJj42l5Ma00i8fLb
D0fQVIGLjVQnXhi6XCumGw1IGQfCGQrPB22N3zwujhnB3ji2AOBT+4pvckeJX2mj8J6tXxyfXptO
qPyDHTGKTTtF9QMunMqTkWFkNJGOLQyybcpTCJrKRFeoJ3ZLxn8zvjwod4RaN/T6arLhp1V6uhO6
c7ZI29vjImQMK83cPR/RZecDRhxDlqkTHjJEonGfXbaARduKZAdrGiBgWkTBO9ITaKfiC7dtOHnz
UXiHGzJYxvkWXteQr6EuhanMiiuD1Sim1+9FdsgnJ63rId2jDfZm25mnTFyBxMmXupCQsoiEMXZt
KlagBKTh6g5OYAg4ComJ2yoJkm6FZB5aiWYh0GIxs3D4ev4kVrmgCYM/Pg4RQS6XcvNHU3QaDBxT
zk1Rk5prOpC/c8E2Ezyqxfv3ytk0yJOEL4yslAtMv+3FdDWIgSslxKLaMzDQvZqVAJsE4TyFSLVJ
OozSy9M1tHwAti0Nah/KxhrPl8fG876/DDgxaj0m4179U254vH7Y3YlINgqZQjE19Z+VQmaWIMnT
rlmZNnU5lxPmgrdsLnHiFdFnJhND/GAB9QUj6goiSq2W6aglLxccifKLgAPNPU0BOIrGSUc1+Tp8
Cw3XinTuz2er3eo1QmT3ltIQg9LDNYoOnwf1xUgnipk+3871Ox8A5LXfq/BLBx4bE1z7mm7fxUTD
ePJ5oPIBKROoPjGto1Dt0Nk2uXSHUgzRcAEQ7dTMPX8+tP3XzNqjqI3D/OGp/RAhMsYjjcD5Pop6
EUJvtKVRp9NpnaJ4HLWWMV7IuJWYGD+BVPeRGo9++o/r2KefQIk7Dgzmaaf1iH3+sYXpZBxJpQ4G
F9VKBisfPXZEbGwdPNoRE6N/Nob7VqmdhjcEe8DG1uPjLOs8hl1bj62BcCXzYZr+/IjnhXN1Hn8P
wxHt746IH38G9nYnP5cIjGT++rWZPamHH/HcL5+rF3UP4DThcQqihsAW/D/vm8kZ4lAWWZv/mKvc
zrBHjB+rm7QoYmw2Ch+B+0RCdkdC1XhF8j+QzGYJ/gDonaaW7rQB70f89k7JB1RbYhITElDyZkCH
F1BNTtxLlumXWsDNgxj+pJQe3wWlcx7ker7xvEv4PpALhEx/lwhkzeK1RyGJnd2FamnuJ9+SBJhF
P8xlhevZm16MwLMknaOmRmsob3X5nmzO39iPB6TS5XM6yL1h1cIkdOnifiMF7/A/MS44LNya7+JL
vi5rzxqUJgI3qbdInt+6nn15Zdum5DTmQDyGy3HLXxwpVhGcEiXS/gylikfdErMIRr0YuaaSbvFF
cFO3QIclbPZZJm57p70k1HiHIkNAlNOoBP5hKJzxxVg5tKq3ufaWeVYR9I+KGt/m76PX4/dvCFfN
HfCOO5ZLPuQRAFnvQ9D0OgjwOOoHLihSWjw7jWMa5RO5gFk+GfCJ5QNZtFioD9QdRcTzqmaOxIpj
tb53zLlbJvYANwFQzka2TDlxfkr2i8TPO6L5deBcBklMTOSVpNV8N9bXpFBvtXbB4cson/BEAPk0
OttorvKkxYWFu+ZJtW8aP82s73IK/DSjdrpTZi1SyxkSRg0SNvEyQ/IBxrBwlOgLhpgrlgY13yJL
fOWXfb/0PfqqCJqSkAqpv47vXKFvNZkipsK1IUKtU4lkHh2hsG2tuJM0Z5JPNk/TIL9zLO14C5r0
0Gzs37ezDgSYGyONh48x2J28Lv5NH6qvu6fyUyG4GfN4r86wfO4EVnIN6rW0pA0GySnSFlbn5MSd
3HXXVZlKNHetyZ2gxIUiJyq90VPwjuX5jUTjm+HGwCrnkwUy9y8B6r3kxyILUHCaKbfvFpiwH5Yo
TasXZn6UE/TEyDD/Gp+JL2pDJkPY4YwlCn0MSgcJLj7iJwzRIa0r/XPOGnKR5wDxCfHad9IUiClA
/QAy8curBh5kXLtdKns9p1s2lsaes5hVUzoNp9Rp2A4AmcPmFBhGrNdSIzqcdOeA9b+d3CzeArmP
wu9fLPbFm7rVHA+oTIkHYPD9beGDFY4uSnsPLOmACb+QpkNwh1wzgNbniwHo3TGhlf0DmIoQw1Yw
J1QUcMAmpURLCBqDfKN5SWo/sO1ycORwBrDtjzpwAgsD9BKddiAhc/XYlmop1tmOl660SJA86A4a
t+AlguG4aPLkq59gQWbW7Gr3Ijyt12CLuOrUZhRj38MVO0tUrh3Pfck9zhf6bIQ2vpMyQn4sL/FV
VoOsNh9sdP4+Vl5oROHaiiAeL0BaSauZaKPQqQ8h3Cja2q+vl17qB4xGOLagfdqiPjfzgEQRr9Jt
UjrpryuIlwoL7WrxRmH7pwI7RCmd6u3ytZoizWVowXcQRtBidavKAJGLsmcRlIpiEh6tZLSEjOar
cwqyJT9snSwMjXertlKAlSyRKOdqgnBXreNAc11lEe2tE5YvlSxiWxN96tZdB/CGuvqohl5r276c
ErAh2/awl4NLVKJzrvGxs8vqT3XGkgFXqvpZGImhZ0fmC98KhCK8zSBzugQc9lCmQHGcHXNRYZ9M
roGVtTbGOrlXg9+alVqnVee4Ty6XZMOCOjCRksn5EqLXVjHJtgw5ACsIsbP4qzAFMCaDIbymyynf
Or3guVr8Osprvrtg7i+lIR4rdYJiVsD0REEIaIET3XpKmrDaMb82b/t+9SHfLLHYzGelk5UX5RTA
nugXGkytLHzzRnR62j4AIxLvk8oeR1Vuge8vxCRTZY6DXB8HfTY4B9hvq3L7Hioa1NENJm+WS+Ej
/8SNpND0nhgqKKmwcX+B6gnCECMU+hlYZduOkvzF1/79RC6/X/h8aAfl74DrWqqT5dNcEhUYn6om
eIqKLu4X/8BO85EsLktp/lAaFL7j4ScBaemWPsjUw52eAecLdQjKEqGpiqF+erPzQav6eb1pPAcC
lLV87vWbO+7IgkBT2zID2vUPuuKbZ9o3g+bQRGy1KhgGBLvb973n82DyShIsxVC8Wtjg5ez8Yf2e
m5T1IltOfwAYnXoKaxTM7LSE4/C6ct8LUSC0VyzBXZm97e6Pa0VJQnyclm2fhhr9W7xtHi8glZSK
4Cn8md+qBxEJAPIAD5e1euIu3IHiOCMX+RUdqJ1Kcv+X3ux+c7++LfaG3f3H/IEQgTK9iM4f64+6
ch6ZpeYH6N7PWVb+5F9tmwvRApFs9YwbiI4aq0ND+iLLgyYSrmRFa6X3IYg42bZfBlLxTBY8gyPA
75cEmgNmWqCApOCpLXPSO2so6wUUTGUsA3qT8JIdDKN5EVJ8rAnsG2h3NIUhhcwwFXjxDvIiSpuu
g/yd1Su3Gcz4a0DZFSdxD8V6xOV0qJnmZG6JPqEvKJHjA2YFe+mAck+Gy0gBgL6M4UqFXVzJjfty
B76c3rlF/iAPw3anQZ1JUReIAPciYec87ghdhe96hV3BfbsFEt2ko7f++bFYU9QRWAN/+LtJt6Sn
zyM4r3fvsNq3yq/0XO4q73FJW/zJPfkeCn5kPBQDjjKHKwxzo3ZeLrosQRee1x5t8QUggKZ1Fbdl
RDwbMGhnMDSlfTY6hV81zXoeZ3Yq8t69ObN+VVucypfntL+N9rczlaS11J4G35krhiWbvDrp3/X+
Rt18NYL+5lfl9OBx7Opu3GX12hUF9wA2euBwc5B92M3IUZi2v5f0fZxvXm89oNtwDqf3EgA/hPtx
MjueE4PhBL7cM8yyrXDbPnGOv6nkaoYkjDUfaBwOd6xDTABb/ipz3UJ4db/vMzzBKNMpYNj+pptj
ff3drDlhCL0oD47OoR7ahRztrGFp/46ni4RXq1r3Dj6JuKuX83u3Lufz365uwNfoHNjNwquSKEJV
CGzvF1XYGIW3fco8I7ocY+fsXpWhcWo3EPb/HUrf3djfVezjLXoQvyo4c1pf8C0c8jeyDnSLxjq8
bLYrwaNRzi+XUuCUgO4F8iJc4BpQdX0Yd4shZGcNGXOreRHSCi5jqvlyLs+j/MdL/JuIV40PhmcR
DoKh7Xk8lat6lcwXM8YHxTHenZM7g7v3AZ4hQwXgIIk8WwR2nL+XomLInqADFNQEQuNwFrBgaquu
YUj/nnV4ygCU+ewOXVtY48t79sKtWEPvRjDrmhiiuEeQ2nHpwyYt0n5xrXsdVsnibUD8tXX6Lu4R
PTV+dv8QSa6j1Rsut98JN/rSLbL/KATP3pRcs9sDrPcsXGqwGCWz180bjhPEWcIDzcO5W5ayWNEZ
ELoC7lZeXSaZolzK7O8IV8j4rXjRQq4pjbZZ9QnkC+4mFSdy0IUw1vkno20Wh8Y4zvr+garZPdV+
2GSLf6t/QpKSSnpbFJEGzgsxnjoNGLhPGGuhXJCvvx84OzXMeDMVRqubyqUPvD8USiXW32KLGlGL
TXbYt9WZaowu9bGEhUVLmh0klwgti5dGBKUEkH0km1Vo1ZSjj8LzC26QmvtVajvmAxeqDJi/Wuqn
q9QRyP/qe0QOYWEu9q3aLhvBnsnhmUvh5V1RI4xT8Op4uA7j1GjUajC1cE7JASUVSMyw2DGXleJG
vj0RoApmq4LZbI2cZ5+ycKsVPRwp2CbI4yvg/qFuNjsrjw8sPatRt/jbL7/D0aWnENJI+fsyvAPb
VPzaZcOnDZNqGyFxY3Y8mHqA9Ic7QMMp8h8t3grxVbNWdtlhwUNuLXO3BZ/HKXO5Kp+KLLXxs9kj
ZO3Mju3ZESI1opYMFSuoeFATh11rqhnTA46aaJ7KZ2Sd4Wys3UMHZ+ro+nI6aILtHBrtJYqEAOeb
zjCKraJiKd5uYmUMZ0DjY3nSZF1R5pmMwVG8KCLoHR6Hn7PP9WtV59U82Y5QqbBv1QmDdAfyFx8L
0f7u0BxX/Dnawrj/OHeL1eJgWSwhVL6dcBOrC+2c29fy8L2xH6w1/FwexR96VN9N9Xb0vPJixiid
43UhUVQW+ToiUGBb47M9iuv1l1/7bCZDb5iEqUsIGqIa48S8VxBRlsHWBNeWENVaGRvieuNpzJjN
5Qtwu3bFh/phqtXh3+grX02uA11axdtt9FFKmaTdWgJYV8jntT4ov59fBbF3ePPS8ljFWLz6qe2x
SvAWk4pUUiHJu7WvCUtmnKw28epBCUgeGa2p8VyoyCk0lxrKEMS+TQmk3N1lx7VLTqYw6/tl/HW5
vZNNwdPDgRaSwgPAb8YVbwEI2cXtz/3dupTmPkf0/vtX/d8ViAe9WCMO4+VUwQ6oDRMxvpxALDfH
ZCTrWF2LtBZDixwXzJGM7C6T3Muq3+iOIOI9n5PsppBpJ9LCzpNG/VFLLot0L1RTV6cQNZZv+YWU
uY7E6BKfFs1RLSkVkirI5J8Fgk0qrXfdpdev0zba4N+jDcbhOIBjO/v3h4Pta0Psp5BsG07G4Aqg
k2ONWYKBp/hR87cSHs6KUv9VJ39JGstMh1iOTJHqEa+HSan8Qnpsf2yPronYfX7KmI7P7P2nipLO
RqImW5PArltZR+Vt9Hpybbd2rjxcKlk+l67UTyuuTep1ZUcJmEThoAgLcVoHMIL8uGFG4ztKqsvm
epcYEu+CsRsdfT8skg3/tZ4s/70v78vPjUlkIpdeh2bAVhUOFJlock4WH7OP2tf63zYoQ/GOhBOW
X2UVfSFGRTBwlfHPitPmcYhoVm6ktVVbAAQF/MDnpBzlR519qWW8DoLb12QlZ4rqXuTkc01vRlO8
oRplbk8jZVZxriA81amV2vVTXNcYN6iL2H0c3qt6xraqR6Llv1KmYawiESfJdXMk6e9mHVGk2zEX
nlovJeHrzeRc7CnntBGde8feJLggWVkpBDsfX7K5gMD5BzRi/5idLh412yBGOEbv7rN/7R76i3DL
9be6dF8+itbTuNCcfhx/TsXg0l9eIzbaDz4QrDJDCuLmUEa+FlXU8HG3GDwgxuoRPrf1WxW5nPA0
GBLMldFwHq3gpqCg+xjhSPsp/9RRYDytHrb3/ypZvSO8tU9Vpj2dE6WN8ah17M3/wSK1SIrx2BZI
FpF6kShsKWhLbhWfwy/sBBsmrTFwa3uSynE+VR2aft7ocI5LCweWHXZsMyqcYPt4rEeC+ClQ0PSi
ECGutUpJOLGJ4FzXBEx3CskhUwLYykWH97J9iugEfu8BrHp0+BBHzQi+Qlbu5EnydJdO25NnHG/+
8ZbH8Wtgxk72SSXaJuEfpoceYbJapKOfUrTNtsk0PsUIR+NSBFhQSU58mid6ZlvqIO9NB2JNJPdm
8rLNctmOU57U41Z+JHCqbyduJI22qeLgXGufHPxE9Czt50cp8ss8Hn1qdiwDx4v7pUipY7RpWfrD
1oRHJagA2zMX1R+UPv1Uh3JfRN7DONe6lJuz8p0j5UZysYlyN04lIoE4/4a5Z4Igd1NJlQ7bToF6
zJdMRJNaVLr18GSiRpUAkVhUDRQPReBJkhiwTPJx6l1+CTtZUMWWErKu+s8m+V1/gcXgnzBTKQ0k
EwKbHFS+9fbSnJ5aStKrPMy6Fm+BIUykete/5Y/e0TMQNtqy1klw1IWPhBmPOtoS9o1+cfZQWaRN
IGLclnnjVwsY6UU1/QlEROWjnxzKoYIavngvk29ZNU8nWRfwt3pL8ZiPQTyV4tklHW/F5OLlV2Ef
55A1FpJL7fFQTYYfZYbrMK2VDOro53yWQs+qi+60rBvvdjF73CddIIm5fdwAETfpTS/onNKl78Ob
TQ2xc3f2IYCzWKgwaebq+twHo1KnuIlrRWpfGJ0PE293yQVJxUeD1ZUWn4sxKPZYTLatRMH0lqOB
NXYfNg0703t0McJX6VQ+uSm7YsKDImkd28v78f3q47Xhie6Rbn2pAoxqX9hzb8/JtkcM5B7Ll/gY
KN29nMbjdhLkxTEBwPxsDvUP6TE5JuETuYr3LYJIHBMwCVaupPJKH0a117y7KYIK+sg7k+BKlo/V
nDS+rtn86Zjc3JQmtOxomZTjzW2+GlnzedGq3qhV79AczVkj3n00Iss3Pifje9yCr+EGIQv9hN/m
7b3VconH7flrUEKdS/yrtv14DtdGRRNbbV90XPf8Vk/zD0BM4vA//DFwOCWfwudchhgjxRY1tDms
IK2p2J6smr9fD0xPh21aVZU0xbxCJbujHbNYkT7Yn5oKh4VjwhWvd7oLQW3GdZkZAiStRJXoBKgx
HoMji/YJ7RkWaFjrrt49xGpbfpdsJfzskAakxCWG13A/KnSrbV0xg7IToNVaiU5E0+TyzcUZ+zhs
jzqzDj+8tW2pb88a8dcwAU+Tiuu+HSM5++iQSdN1mRaZ2pSU6RbpwWnK8Dtcei2SE4hFHKRvwvKs
CP6XmucYjLW2oAhXms6LiPeZjAaq7O6P0fVBruMhiFgurfNvvLlY5jxGvreMcz4s/FvuI6ZIvBZO
dDfh1ufq9DzDJJ3erW5mQG07E3epHuJlI3/rVvYyLclBSt5nht3dGK7yS3FAnFNpZG2KxyzC4u3/
Sm8cT0/RqnNtk/KJN6tigFAvx7NWENmgC9rlNCgC8BO2BrF9fLItFmTRkifabMphl7f31sy/pBsb
g5axUGiQj8XElCtk+usZzhzM59xb42v6BDnB6rhmYe5TT8m+t++hBk83/NS4cXdhedh6MWEX5vzq
ufa1495FeVaXbRdrJvzE0VeK4RGHz/t5lu/sk91PkDnMscLXxZTOm7rnbPZMBwCFSuo3Bx+ImVN8
6NRvatt03GZ/cTPuyjdBoewTkQyT5xIUSGeXrl+Hg1U6NsX/ZqlpKGL6Ne7t0gPr9ZWGoECblcct
0KmIXQ0JnQjNZbMPxsJtveOVPFc38XHotayfLsF0UD+RAKmds6iIhwt7Xai5t+w5/sv50hxWNFa9
aWvua6KLlr3V88UqrfcpwPj0c07WbRf3l9I22W3ik9nncuNj3Hi9sLZWETFy5LuxEhpNm3e4qDqr
29ntPhnJDry6MM4z69q9/L7IIBmKBmrbLvrJarx6x+eewTNRFv5gsdb9CAYEAmVFzFG5E0TDsH99
LbyGFx9w4E3gZ0Zaz7IDqPs+8trDq8y15q+QeN+nvXO2fz2+elC7E4Ejj7D5yferjqwPwtA0IFkb
Aa3b1rWUDRHUWREpl2Yp6nJtao/F/vVrNWtVDO/4qeQWNnhL8mG2XMVgnTA8S5ChR3drctUh2MeF
VRTmCCMz3vYI07tw53+y9O9n7i7MqOMk0uNmR3MwmpGgSb3P7/CizJfUfDKbVoyMIC5P8e9zmjOw
cI0dNIcDD4oICnPl1A+3//sI0WpuKtno/79/QWZts+BcTU2a/EOQeldlrHFDwI5tGO9eTt0DIG52
eVfIW6i+dF8CsAApXGCfnREsedTT3StOgZUcVme6yurc2cMxgEOMa73tEAbV+dShleuL9iz8fyh8
l+9Io5s5RZLMeqZFUn1UDOl6yYpdHyPCSMdE+V09MnNitmYv6NB4+Co3F/KILBDx1r7IZQf634si
389JcvGTy/EwUquM1PnGk1ASXkYww06/w9Bgqipmj+AjWpw4c7+8Ty9j05rbD1urbRZtEt4zFXLz
K7abw8GO4pwbjNJdmDD7xOrygs2qcKKgsWQqCAyjMh47/Ggolr1iM2zf/cga9QQy7Me13YaZZgTn
vSAVwl0FuzJolH3CuHgnOMiU4c3eflbk6Hb2Ufmywr6qnQ2T9OK82+R8F8bvT1NaZ2Uj+MT6NXEm
t9a1ezLnsnrzTCBVyi4NAgAYlHXO08vHUpW+N/RXRA1KJx3f1yj7HAztsBY8mV2Dyl3cMroegmmd
E+xqFwjfWgt8v39zQpuEH/wqoI4CpaTwySScJvuuAubW9EWNaQuWUoQNIqq8lyO16sYSDR/VUjT6
13gDiiDP34z1BaScJQndVY/hFDeauWYwF82udpjE56RMetVeF8/5TsWU3jOTBc5jOO2pGmbzIai6
7e32w8Rri/HTUgqb44aLzdqrHl3UDNoMUVcyoXokRFsFilRe2u1pGu7A2YwLnVUgJnk5vcqdzR16
SuAmnvBoyJtGO9XIJuY5Hn/M2huZuMnq42htV0muP3fGin9dhJUahujXVjC6PMbXEytpX46XT8ui
ASrGOib+BNn4X5Bxl+dhsAeX9/VO/Sfoq3Mvnx4XPBPtlv9qR+IaW54xoOeg+MaH22AVGgM2yzNE
33jVoRe5L/u7TZ/n1WQNGKQp24DtnNDT2fV30IL7Q2Amp4dFp1Y3eoIziY6FtBBdvhfvsz6QwOja
IsKdZhdPjPXYZ46Y33yKp25XQiBZ323o/WWG36+zzmovYTboZEkAuyUH3WYdJYqsi9wD06BTaIXf
tcbEq3eWqxNtXDYYOMFyLfPiwsVCsMnAPNhmaMKM82JIudW7p/EUjvm9aKmVZ57w7yZRuFKqFln4
N2mAEGN5sD2/y+HvOpLCQIfr7vpPy7BLuNqMXzdWguBFjGPoETYpttMn5EMwOIIdEt5RMD/CTxOl
y+3sijnZI/ikVOcbJ5IdEtxNlLs+j+PM4y1UNti4VEnbzpEyOftPWn8/LxO9odG+fQ66d/awt/w4
r6S7VgEiPXwKW8LglVqXG81f8dbdBfMl7Bd0qJkzfjql86ew26FZTvdti/0a176Cfgnq5O/75Uew
xnFE3K/WadAjYVpu21uHalEhCMb3QXeeno+96X2hSInm7qDqkDq/BkwtKrxeQgxJXMiKMwyHtNpc
9mY5VtGvYEmOB3Km3MlqyIkj6psc64gavYxv5qQm1PB+uCEGb1A2v8Z4UCwVixnYY1zLZ5vA7tAi
lvulO72ydgpmt4go+V3fxisGdJDY7inr5vvP/OTg/OLi+jdKmPTdpaqc5Q2eJ/AxusIPn432KDm0
hmkDosbQac5QaUGJkQraNC7dwwu4v2g8UDFd91dJpE+Rt1iHg/aFUCcyhwO420f4IEA6yKqr5nES
URq/nCJ1ZC0VZCdO+USzyYl2YS7xe4Wk2/NfSYVLzT/gXnENcAeSGfwsBHRwSMKDiv1ysVUHUV31
L7f/wqSQWN89raOPcXcbag9DXJ/MC0b7MFJLRWDWk3pbhqcTrOdldo2OXUHMhMftDmeZeqCWXkGt
KNumh3nydEEtBEdjypESZbWKrIHm31zOiYydOqvuqltRnFX6kCNzoSBoVee8EqRNzZ9gZb0jLw4B
A+z/VoUpEv/SDgbiQQng1vJBEbXMTJRron1TjYWaO82pDimRpZOkFBeewWg5axDKv3SFqnu60sQl
wYI8ZBqpQScupMI79gM7rm5y84ifQe1HsTVDSkXZDEKnSag1CCV9o0ScUZUjnqDvS8vLR6yWNO7r
NP1BqdkYh98wBlDTwP3xr3rITKww4cQVk8VnvpEU2WZmXFmJXlxoh5HhGIo8/No9yEk7a8Z0p/S4
E6ThhdCATSwk7PRHalxkOuwyhpa1oaX/nLnwns93rIMncfIwzOVqIkXK+nL0UElf89CR/e8Ee6Ks
sCeY+XRWoxWMjTDPGy3xomhqEQdrAU3uhlK7Pq7SRqtiF6Z9wnxghewFso0nY2K3/b242ccA5mKE
v65L8fXLonylwCFPq/lJ851gBKO6Y4HxZEa3l2AvB1s0H08r6dYlAf9d1dKYHTorOvN/5HKEuf1X
6q2zQzP4bNHhZp4ELd94WXSmmaogeeuo9BLcumt3lM51fGSr5qXYhQH2qS3uhvrwsyoZGy+a48S/
4DeOlXFlwWGcPtry98v55RycSFhqv/6jGS7CKoMVVNVLOFIF+j2f0j5BlS1uRho/OApvQZ2N+mH/
sM/x5WKFtq/TmDJfYOfZt3IoXpJra5yFq8lGuqFReuw6n3W0cIu+fw+TlUB8V680Dsl5MF1omOA7
X7uzvsDh8i445POE8urioO0HhVWiCNZ38CvoxNxLsCFKHNaqpiR+KeGen9DcwjSXj6t3zWs5STwK
eXC3lKccveh8vuUtJ8N6vLitdurNEHRhjWEYnIl/6BcXpmG9fQWbIoxVPsZ2wnQb9k9Ec/C3gmnB
8AwrexdC4Uw59tBU4KpzTDhHsN2gpNdvFj+XuIw1rpytLmbSjgb/2glfzntwtKLZxzjogHYwdA+x
3NhN4XXrzKPn892QnDsljg1W6Opn3AtSGHKa3S59U7ddaK9Sq4FsD1P6l3QoSOYQKeEihJUVQiZr
ECh+mPo3f4uoCEAuCCYtw4yOV8EUrI2Whp7OphCMtShRGIIowVIfPYciDqvlQBFUB24/rLtTWJpB
nay4jMGHIXsGGix7JdDYllO4buOpfrvr/tryLl6yennPE+IwvLLS3dUGSYh3ZMwUllswe5xKnYsn
cuKgh8Jdwy18DPvss/xtcAQlxMo34QGks8JbC26i4v+FG8n3/6T81ur/C/jwEbybybNbjGakUoC6
rrKQ2CNpzpUs/x6APZJi/vt2K5EQJJuWe29QB8NBcZ6U+8GfH74joLSmDwis4/NrZdhZ9xYfvN0D
lxh8zG1hnFzS1W15Y3YJwrMuyoDaozvpg8owWpZo9ssumr6GyDc+OLbEsb1+Kj4fQgB81DUv4+0x
XlCRIurl5xBfXJIFTI4P8W+xn1+rJGyY/yvwC4LJc34K/5efgwUqfCvXyCpQu/1xYNaLo8U1Kc+P
dbtq7l5SIEjUJBIn2PbMkuNFAOT8JeZd81qDZxZC4c/B0V7QrWBbg5xemxDboL+hSJOUWgH1UsD0
uyrT0R6ghmqgb4KkL73VbyXspwDxkLb+GQCj5NQdJcBQpRVJKCp+mIYW0CbDIZ3HWiyCkVB9uAbH
0FgfzJ2eaN9KcIPev5U1jMs3hcfgHBqJ4Y3oiF5VK5TZLlQU1mVYr5y4j/B+oBjx8UMIic9nteas
X0Eh9F2yTWHnaxZ2Z7/9NCwZgsJrwlWrvFBQjDwIsS1mnvAqBFDyWow6umarD6O8EUo5pdUfSaxj
4h36o4FxSsMu8Bt8ja1yRie5uLIwyX+izqxJUW2Jwr/ICMEBeYXNIM6z1othaQmoiAIi+Ovvl3ac
uHH6dNfggLDJnbnWypVUIsAjHffj1nevtRVI68bMdgK2K9kgQA4S+3G+brV4ag7+4v6HPjBzgNpV
jpaP0eML0IsgnPMUtMnLj7ufgUDwrkFX3uoxFI5N8FLJ/WT7wh6WIMWQckKSvM6NXSZnsDjLvOuN
krX8zJwYx+tYMtmM6H0ADuP4nmuTylbAYc4jyF/VJ7KSMLBYTfdf2UFebSLOnUgh0lLMaWp9U2DB
FL8PADPMSYmRRsPqdDk7UiwJnQRM6FR49PzAFfgxLUxw2yzb0Bf6RxtKmpwthZSSGI4QkiHeZOdg
0pHSP3aV2DcS5eeYe2FO/j9M/Pe8B+UJ/0amPk78LtWtSgFrZaOUOiV2INhtwyRT09hgZNe4krvd
J/Ir0DGQURqdBhQqNIOT5averthUSGDxCQnYI4PUblE3YU3/pri6yKa238H7XxRfqPDvQd7Dztfe
3TcC3yajfYNKC54LHSTl03v1yylLKIqSG0VdZ0C5vnlSwMk2zs0b2xAHtM7P5YS3STdUFqEqt7hL
uTx6ICXAHaSiUGQ8gk1I1GXkoXWn6+FhY6bPXVsRIafxBv/+ac8REF0ych0AVj030R8O2rYOjBR5
JulNGzSN+DiT+CzpO1Al4RMKufUltr4Z8xKp0UlQe0I48JoMiuOu5M3lqfLVi98IeidMWYNwIY94
OhghKVIvXDZg8u3WosOXwsGZTz+XWM+uIew+e86b7Patug8+EdQ/MfbnkvK5vhvg9iVbKftO7hiL
61kLVSJM3QBwayVbw7+NASUUR8FOO6QkKsFFNal/3k5yACa52JiY4k1o14oZzlbrzLD1j90JSCOs
9uSp0DuDe8R2a/bxTIS6KEntJ9Xeii4WpnEc69ChUxFuGhCka5kjxngIZuJ8Am22Z1zMLLYbK5IL
ABQkgwETz2bRWp8kW4B6ZfzsfRmGYlXcUzzu03ZzVXLPgavxaPuyRhLPc027wzw1ABHWtJW7wCL2
c/tUnzEkj9UatxhEMtVYtGACmyfi6FflGhy3fmIeu23wEs3J3ecetO6bbr95+ccKIMD6bSFcnsIo
WOZY3yUXZWY289swHrH1xc3C7wauArllIBBKJ5DChobL/nt4qJzP4dnP6J2Pd2KSxLhWSga01fR5
0T+y39Be8EDUS+k1QCeApx77utRuiBisO8jiymTd4eSwpwKkYTpVGMhSwZm796bJ7YSrAp4p+JQC
WHiLh7c40/YHC8lmcL6we9RWrPzqD8kQytrzCVE1fTexCt3zFQ8HafLB+tdF/iCCVyyErdX5wBQL
XFbopaP1imTfOp/FkxCprp+659paSVW28Gd535SmmWDB8ZqKBuvF+WWdZBE94RCl8KUf0mud1p/F
g4JlcGJq2OR+MMY5GzTQ1RHjPJYCy2aBk4/dhPR5+EesRICxaGZQ1FAV549YUFJTvQCM1sYZJwCR
2BnIdznHH+q0EGUvtSHlVYd5fRn/M4FL+lyRjU1qHxsiVw64Xuw3dAzjZyHO/czhpEIV6I3Sme/w
spqhziEZe7A33QAuJH7X59daD7I+BCWoFHkv8VGwkHL5H5pDwAN/EcRJWP3/OP1vHQoyI/n2e/W0
zV+RXVADSIgCAOIXxE6C1ZMIf/XZ4xxjAvXBJScOWNU02XA65dLI4mB6II4FXCbcCOoB8uriJ6Tm
z6wP9s24B3IjvlhXiCD/fZ6e+7n5B8wEBVBGZOF1LW0m32Vr7lvvg3akj2yQaUsHtsmp3MC5YrzY
OB+iK2txiwOaAQjKSiagWPheKY2vaICEPp63mNxSRxTntJdv0QpayTJDAUa9nqFDmaZLrgsPQwGl
LuN0CfLZCVKU3kxOlzteYErEg0M2HlsOLVzy03VvIt9zkMG9OardcJn0afVh13X1bRpxEPenHU73
TKvh+hsBjRqXeeXktAvAdjnFQXfbLh2ursaBD5/9N+IE6cBjHvR4f3zrig4T5TAEiWejeqWRAwIf
U4LbPFnGpw/IMgVsUK4f7ADWbRy2eVyy5JBYn7SLqmJNtSAgAB+xdulbOiDqIrl2c9PSuEIWHtd8
tj0CP0JCWx1Nssd5c8pBjE1wWsRPOCr8dlX3xCjBHSNHUgDk0jLmRka0Qg64Kn26JMDUB+hvxteR
trcfv/quGBhIU5ROfQ4uSSs3S3QVub1+6DxIAqZpTHFhG8wuUbgR7HkXGl77eBO9ua/0yX3dCioQ
X07rGrEcIK/fAo/IaP1JQWQkTgG9Yz/w7y7AUIk1hGraQeQOrlGO8yUwYvWL84fcMPyaPiu58dBI
7UIUoqFNh9NJll86zT64kOMEDazCZDjrNU13KcwIrye3pjZ6TnNM/goSE9Tx1TrsMl8HgaYcBgoD
luTFp5uMO9JHuYpgkTPPekUrwmpECu/WbuG0j+bM9HBeIbb3+C8dNo+dcBSiM7Qea30razdcYoND
LGbVegIvJcPhhuEzqt7SjgAyj9Oqa6xannxHs4f78bpDAtDPzdIXyZ2Wk9je+3CplRUPo01BAWMd
kQ3PEMitsQBUxqpik61c2XAKq7moNet1LPaO0DutEa/oCxBf4rjQmnUXH49tiU3weRRG+3sEAb0G
HquiIMW27z6Un03Ykx3M5CHZw+bqNcH3H85nXNFI9Ya4ZmvisqLo5SXoV1GM7bTriWxZsR1y+LIV
GRJS7z66GLvLttjs0zy/rCfykIcfwyv68siSN0X/yc5Z8q/G4THok04s7mf2TPSTDk9ddEZlIITG
lZ3Ivg2uAEfEOrs7jBKnsZZjyNnwOIrhjSdu9k/GJXB/y2EJsy6bMp/bsF/b7JyrT8bVk/u+M9sv
6qNc3Be5D0lDG6iRW11yAmwwpsw3lSAgT2aAK1sB94gtycWHk6uRbACk4T1PryAXP++Dwbg16l9+
itgjaC7o47GY4fTFOSTVNifPdbruBhmli0g6BP3A9oeP3wqQY8O7CR1j/sRDlAacki9R0pdYVNmv
giVECzW0Mf/QPCPhkwiXD0sCyf1QEivA5tWD2AxM1xcaDFFK48jGQflBfo08laqhoGRq2i9qA6ob
GDCpkqQKgUojogu4qgWsxC1iaG6C65K1e5YpWqXTs+Ils12GOdGSIIRuE6uPZbLs8Rl6Vvsod0B3
+waLpBFr+hre5qCT0ExNbtcCPRPab7mlMWRx8UvL0DbRuS3d+psHx83gHDrcM+8huyN7X0wpysA9
KUgdeGLVUG//9UvzsoPq1sbSw8a++ZssUsP5JbZOYFb1n7AppOY/CERmVyQaNMhymmWHy6YiURCA
PKTCpcmjD+zCRxaAuCYoyL80kIScPZqFyaxNzmVTpPKy7TE7iDQIDjZo+vTyLl7QTSieuIAt33T3
+BLLgZpKsOgmnu4kK3zEPYQOrwYaUVjaLvoz+SDMGe58E3jW8o4BbLzTB9ciiDEE+jz4PTD7tK5L
NY0/Ae85inEVwOSCqpqjwPYLixf5MVC7nw6KlyCfgj7zsUaVVJKk5sJOC8UOu3CEXNTIyetA+Dsg
+Mv3IO6jF6POORtScEglcutnw+caBnOLkZIrm+mTpachaZGYKN/l/WeLvevm40xMWNVZ/m33u/Oy
HhmdJtizD77NY8xA43Syz/VD+yABXaeFF+34gMtKa7ROVvSeCJuMKFQSRFIexsh+/yXpW4gqTn73
6vPuByBQFlg0Bz3dMqd12OTkf++YbE3HUJ+mZkahsVQJwDp5wlvJHcINSRA5NuVWd0gFlruQOcXn
G/W3fTnwMjRIHiTIINWuUFvbj7OBWyPdnoQLAvRWEvaOYbdG8qCnem2riFhg/kCVx31yQO9I2CAU
dxc4o4Psex9qa6IDICdRrG29t/I6Eo/CfsztfKM24l4vCGSF5UisJKKNkuF3x76vIeJdoUVbM3Rw
CSYf9v0sgacdEhkfwKDOi73hdeQn3yjeGnUcj5jgIhIl3Zd4+1TT6YP7mhfG3ID885RAfLEDE7PJ
0XkxCfidEby/9Zkx6YxfNneFL/Im8l715Ofy5DJgYij7Drr0MT9fNmjdDEf83Iq9/ZAo6CNcgsIG
2kUNBQMq5faespp8AGe3XylvbhtsSunE2ZiUClY1uCxAkUf5CNUSSPELpTWQ8p2mHu4hjCsGqJjB
pQGDyTr4D9oxdCpYUeROEQixMJEVVShocOy0Bh1au5uAx83Kes7o5U98fL6GwGLABnK3u7+GL68r
35P79JtORgY4h1MEK6F+Dfmd/F54daEgyYOnkjRzugZXgIpu0HFz7mzhYh98RaoDZUrOj8RZNDxt
cIUvEgIUwW8B9uUFvYsEdHhdPLfgTnGp4AhoHAfZR5YsGXccfKw4uE0kMkHGfmOWIOacT04geLmI
01JPiCeGlFC0Ojf2hX44kqzsandQneEdBxjRYrQHpUgQzhoOaSd7rPyWnX0gXbaXzfttZ7/oOQ3r
lkouxtV/T7mW7NoJKw//orEw9rcBU3j5WlYAHc1UlPuh7MCUyOGQv95bzcMbdIjC04EXkjurzRIK
M1ZKs2XLvSd7AcvGeRz2R7lVi8N9TncyOT9pmW4Za+gnRWdYh2tJPSTljZQ6oU3rsUqnUUECWys9
RuFHqJFfM5zXIRATNmfUteye5GuEZtwB6e7nETcGcfNDWjxrMr0SQ2x+zDzdibzuahyy1dR9TDAk
c6R9/k7hiNkG0Uf+pR0MQ96ZuHX6/IWlG/pWetTZBhDHTghD9LCT1sKJ0bTO1CObupYpnPbXjU9c
j1XksFPN6FTlZ7Lb5lwnVdG5RLfjhCnfo27pxm7xxJSFzs2YnUun7pPdVcrqbAXfhiECrbb89kXc
IpNtAR7JwA2xRWCzoEWTZ8vb05HJXUFrNg4zK3aDH9mvYrZNphupxx8vCE3KV3ZFrzCvp/sf9Jnw
qMTPQOCjvdhAf/cxYTnZbtkuBrIJy1aMkpgWJDsN2aFpNC2tg3CTkoMjireyNZPb1ppkyPc5G7xr
nJ/99paeVBvnLtE6NkaSRUm0/XyRlwudILQ69Z/9CFKfHYPRuTn9A1Y+lIBMb3hwIbcOqfLeyNYn
5qx0kn69pVn0wQt1t6jVxj0WGC+iJErJy7PurEO9rbdhCTZMboZdiSw7lhr6lZL/v+mQk8nM+Row
KKHgCpdM0LF3JZGfugoo1jZnLfAQ8peUI6OIG5LFJNUmhcdBCcKmfbz2I2bLLjozvmNb4K3/H8Tf
5IvxZVg42TdMF0GuCLITSTDJBLnnhuA/4Emogs8S2NNtzMxVMmN8XLZmZRXBvWRGClcvcitEBamK
DafZEs1n9vDS9jwtAorSFy6ubagZvKipStlk0Zmy5EF/AfhefGE9uDom5Pf5YW5adKRSfQ3xDrG7
pxdoAPKbEtiPKs4pCaRWuBIJaff0GCSwJns/HJEnRe59U8H7/8ZeSScIfowAnQluu8qgQ8aJJsw5
BK/0GPCL9Z7qqcTTp3iN4G5FOO72U3DBCyJVA79PB4cBlW0aNaGDy7MznTdmishkG86rAlw156Vf
l/0OM0eZQMRUuze6SZBlwDcCfpu1qmN1ajeBEICVCab2C978ib2H3QHJBV0dMS5H9gwrf7IPyJf8
990sviobNhWkvOwR/GtXg5ANSeKoMhPAsT2HwgfjUlH6zvfukSasOYDOl9snUvsJUW/vPhWmGHuf
ti1gOa+eVCwURHICUpiokKlYWUNM2aJEf5PbQL2zACn8z21gj2T6j3ePfJlKqytBb1pYkuCEXw9u
a1Y1N5Tkjg1Y8/qbZMOiwK+/uL1lfI3kRqAnjuG1t5ItcGMR+7opgQARPzaf1UoSpJQJ5rCakmlT
zt69ywrSRUJM2SUgXMV+J1b4h16BzwCVwGqIH4G8NPp9boPCMjzJ0CS7jrEcIIZwZ26IxEcJubQa
yFw2yVZrWgwlxJCNcyCEVsnjlOlh3CMzOHUiKrCmqlYaCYX0bQIN0ffIM2Rku2RT5CjcZN/yiPeX
VI4Uekb7+79DqpAaIAoQB6JvTCLT47tEyd/MhGOifYHGEEGET+RxGLkxfTCOsuvWQ1JJ0XIkO04p
HRl8NJnEhycBk6KxSMWVp93iGuY/ezafzvVICBfXzxnhtIuTMNmnnNumT6pd/PVA/ImRdPd/0UVC
ZrJgHdF9rLs4jdPqTismVqMYGiOKwDqTwecCTTKI7esCflVYnGRoS21OBJGV48ej6gZqjzwEKAK3
f/4Scxjct29OOkkUOw5uigKirRa021MjcPyy+2DmDUzIViTgIJebAZ4SpKUNpDsgZnNpQImoL+Vh
LdnbegOsOnnIm5elt9NugN5NDVlsmWUzXPvmtFb0er5O3TZNEpYZzZiiFjZdrAje6LsL5woJyYUF
qttgDrNmf25c+/SKxN+mzKLrokW5boGt6BgPt11Zc3ij4Y3JqA02JR2XHxSiD7UnSuAzClHHVXph
j42YVHVgmWI7iR3Q0QxgYUs368f5rPIJDSgoMJgdj5L1+ltNOgwiTlt+j/uVdYBQ/k1nq/iF4exR
ghZ1bXzQ8UNgACNwDGuZ/QhxCLEyc3qlpQGbL7suyUPapkZ2uu1140wPLs9ocvcwx4CwgPwA/AKP
brr7SA/hZXsOhmMY9YpzHuRoFFz+ohluXTjNVTgaYqDHpMOrV60a7KvsuIQIoI9jFS1S6DBS+l0G
5JPRTOJemv1O243o9qRjBDEaiSZJ7fZ6MtY0z77wGMtWCSKnELMN2hgtGoHQyeTiEypcKQmKk0Oc
0FgvHvpmw48wjMZtjo6YiA5FadGLxzHZ+LFCsxPbPTRdULi0H39o2kQO0oSHaqpad1vkhtBGTTdM
nV7Tf3ywbfNhEZlf33Zi9CjUFB3sDlULdUbD7ZLx46rxoH/b7wIJ3HFkdWj25L2ldQNZwMVj5Bvz
RiIOFE/Jklj9YAYeSjSMZujys8IC77jerP13XzQ2N3ZssPeXF3fdFK+WLmvNqbn+BHpwWxAIMj2a
KSm8K3XDKtf0WhmNu+4Tq4J6lSXuu+kz6wkzy3Vjz8gKe4vKZu884SseWOu55fFxR36gLWh9XZiL
C5SU6RtLY8ixZtuXgcS8eQlwA32qJKKqNRY3VvfVT2kMHjbREhnDhzIXdM5wJl4ZOojLqJbTzdS0
wW1oLGq74C4jF5oYEHmT1vG2NHp+woqjbjgWQ0S/yYF2tP30MzH9KwjWb8lmdoJYm7ZHKd3Rbpwq
VATH3qg9qmedJc1mP292pxJq5D42Sy6AHTEjitQf6c3vnVXHsJ6VH2DNMfAfdlBbi8AnKnH2Hf76
5q7BQirigOBEAr1archyV1mwOthj23bGlTMOnPHHHo/Hu/GYBJvnLGx7seIbexzY/mw9GwzUaQbX
f+LP6W35g9lMKV+dbP7yfTVTgT/z+cbmW6iame8vziAvM35oq5GrRms1eFnqpGxl+67rJtZI0VL3
stcvWyHCGPDag57Di15seEefNxhsf9RIrdfISl62f7VO68FpDR954nV4LUwdeFsRBc5OJkcxO/ny
ZLXmhWaD00AOC7M4f6s40JWvSlf5a74ciDT5pGZsdzMegwWdfDEbAKvYg7N/VudY+QuOssE/vm+f
F1BE5xWnhDNL9GYfXSVY7a347d0+LXyYJ3Ao1I8u5slOonjod3s7R86ZDJ2gW3qFZxOWMalbYBAm
W4A8dyaSB3yIaLaT3F7+F1XjTKRzM9E5LhZcrQXv+7Y46TYnYK18XvPtgzvhXhccZD8eB/S42byu
0GW+sqeOZQlkMt7tnJ1mO85uVzk2qYczHA6dpmLXI8CPubAWuzp59cMac8CO5CKSiYx3jmPt8iFP
dwCeX8ra3diMh5AbbWtjeZ5n4cW3290t/pBuFDzMeZFre3h0WM6XFRHMtLCGuRo6lTNkjdmHzFpx
yhfYGp73vUPyE6Jd9Rpte9IZlsvbiYGifid2Jt1DtWwV/n3fL5c9vs5ObyKBVMtkccUAZvT6Q4gN
9kNjvCfhBKb+B01/PHIw0khGfwzSFdz7x7BSdtou0MWm1rBCX9bhWfuF9fwVBKISKqImnwbgS7Bj
sBo/WgASSv8N26d/H+vux8n7V+Rph3Ld6mFKmSwpQyb0QEzaoZMf66PkdIjBUqu3eG212XUImSRl
RHNL4z417o3pHyVIyTHfkg6a2rI1avbr3eW3uSPQ34wZnVweLeqTeEVYdaGVvA9J8wTEKegddfe6
zFu8ZkQ9G6pOvBY/c4HOtPUeouHQChLYp4ih1F23N6AK9ZPpe2jOPkHtQj/AKD2H5rOGYEKx74ZT
8lMmiN/H1SweUm9NKKGYBHCOV/tFNO4ETZ35cf7HGDTpGKHOer+wD7NelBLnBDPZSH0ie2P+XEid
BszjmTYOGVQvKR7bMSEPADBVZpO246t3Z/4LAMLDyVHStjA2pcFT8cXxBR8FaXuTP50fDb+RnmtQ
ziAWo6y6i+NDmagXQTS1tIOuq/LQgPY+GodGgNsxTEoPoSZC4ExBo7462JSqXtv5ALia3itSCb5o
/FmaXMEcdiTxXq4eOhmIGjQcCcsJCxDsFTHUe6FNoLkIMI3tHP0J0NuJTOOCnEwThxgSFmx+aS9G
pYVQCK6CiqpEKXBJvc6B9ACDDPK2GhUVkvU21Ha0ytoKm074GKc5/XiaxwSpc3vZsEfZoLe82p6x
Kqzp1MsYKGVnPTfGexSZQ0hHu2X+RjTIUzeQmZGEIcvDw+xlvSubusVo+wZNprqnr5ZUKCkMQzne
s6nWHYo4u9Lplu6bzXkO2bv4wM1hOAXqMApXxhjwZlCkQWeet9UrdT+aXVKLSZL0w/PaDORDVt5U
1SnP7HLy9vaVnWAyGS+KzGlDauJjQw7UR7d/wZEGnZwCrGqTNVFmUTaSvbftHl3isHEFNgZep0YG
lSB6nnxgvCE9TLtaFhTzf8B5XYYAak7N2YL0uqg99bWG4gg3QBYAkzpsA45NnInw8lV36Ia3KzmP
uh3fd1UlTOV2DV31wGU6jsE0PRPDBpS6Vk1jydrws8JuxUr+pqHZ6VEJPSd0X3RrXIcphpi+Nk1p
f5jFAS9/mwD6cy5qcvPFdaRP9VNzUc1vmy7HSea00OagYHs/w6fXVNGiGjxXGDtEizZiR93NOC3d
UQcso6PaOOE9+teaKUjeHltXMPS/HqwXip/wr7wstc2dIRK/1VLa+LbRqZmobmaRVz05+pvFLTfi
AcmouysN2LE8tSKSX7ApQ3VQZ6EITa0njT/DO91FbySDWGxb7bf1+L1sIOsoPhGyrwWIRlQI6UIV
BtYaIfOV2wSht+7mJdYqDvFKY1aSTVMWAIGRud2G+2GoeUgR74W124HrRpEWpMduS0HmdkwMIDDl
I6Pzrw+383IrknqQbzhMyO/UaswMilq42O3L7dCGQfEF70sFO+4u37vo/DyayELP4bIxi6ddJqBm
K9gHHTyUMovU9eaQlV9q0mUbP+jSGJP+Y650fSpxt9Hev/em04bkfDkh1ePhvcyn7wmYIIn6x9UO
EZUPNQhbg2nHsSO1CTd5iW+GW5Ajsjx07If6OZxs1320gif4/nOaNkaULUZtVXfv9nFwmvncverq
v2pmjpyeL4IkCeHVrwsvrcfvbZW5OQw1Hegk7Jmr43Ty8pqZYvuV9F0s65u0gtUcslvNC1pThu9t
A2oVg5ObAunu4sIaIu52Lx+VYgSPQRvpb6nCm9ODO8BOi9iLMQ0ZKHMR2+6TC9N2O7TdhqorXSUf
SpGPdTs9doDY1844IWbCbPRZNcXDeV64sCp/+zlWt4CJ7+XlM79fltUFkJ1SgblGZX9f9t/YzxL7
PurCpL47/fujFnxt6Dd0f/9yWoZb1Kobq07qaKlTvI+9htcsZ6b9SYPHb4sJG6tiQFyH2Q+xB9nb
F64hivyG39Pc9D3DZWNPGT5qtze82ZN7O3KpaXSMQ7BAmOKWaKaq/cVzHi3/1nPNpM9bGA8vBucy
VQuXEDTsF8WtE6OgTN09elLdIeI1xsXm9hut25OOZ5ybw/tcC57LYt6VmWmjnlvRorl6LfLTnt0R
fjizP4DHQ+QE3R4ib/EJwzQXD1eqZ8w8LwkjLUh82tvX5IleZfoI3c5HIrwRXAbcRI81JkR71BCw
PbmLUMTsUNg7z2oQL7OcnZox1JPntgXc+B7SwhboSE56Vo1vHz55Q2yNHuuPfV1+UUp2NO2MsSZD
Ac+fdW+LWGBK89pMn5iIQwp8etYcDeZEJXqNQ144z6W2pkYEpstyDIrqwtkfa6BCbMLWuHPGjO7E
5B7LFPpZDQvqmiGSwzLAYbWxAhs9OrdD89hb7H1UAYGOa+ni7t/95ra3MH7aE/bkh39Bcb/sMsxA
zrnTxDhir+7tyQUNy9vq96gtsF5dlb/53zV4LG6Le+tgOOEqf7OrNByuVDvGmQb3Icyqv4ugrXRO
9hD1ABKDInGi5uhauwmdk0gJcCoy8KC1WqgSoLpSkiJuGcxH+8AslMcYurbYiDrqBgCT+hTVD89s
85fMbehZl78n5JH0rz7+sJIoZm96Pqx3rnowPQB7gHM9W7v6ALwU8Yd8iYWZQWb0sFuriKLRwLeB
Ur9XOJFp61ykUpxX36cSjKdSEc0K6+7NNXHK0xkpyNRy52r4t8z9wN7dnA8udL2nMlfx6rnSXqtL
0CUbG5QZo9Fe2baRONpP0mF7oVsRWtsBB04BelteY/T6MnLCqBCeRs96o2vkSBc7NkwaLY3m9vEm
iRoTeuobYubaLa8Bf7cS72aoSw8YtW+MxNGqAvkyVJtZ782gwm754fX8hge6FbmYHlOE0wSKKOXQ
dZrD/RClChY+zLSBOmcsKIInmL3yfXoNO/tzuX6OHjCHiGyWKbwpL47bIOJOtNKU7ZhbcWrRUEIj
dOxH0o/Q3tPGNGhOIIMaq+62YKDXfv45IeHEU6giU4lsVPl03NxQ0ERcV5kn/sIp6e1RU7eQFWgM
cRTNNnaljUE30Ec9iOyTwW/Aa+n6oHWHVPJJX47B5CbMY41AUrI/sJcMS352UtDo0IrMcWMPgldd
0Ei1dZXN0wXwWPbjL8QCmPIMdhuluZ5YxtSYNkg2bfIxwJNuaBn99QA3WsulTSRZxX+C6+IE1HAa
4waVRTG4jip/jgZ4AncYwXn9PXFA83+lQ/EXYX4+roav9duJTqNRat36pStK7T4KE9hqS4wxaicZ
3/uh7j36osQWyemlHx5yJ0H1c1M6uRN5HbMn9pjl5W4FX7gED1cfbx6OIt6T3RW4GcZStfvLrtrQ
JolKRPPf7t8ePZjoHJHVox5k50eDEU4+Uygrh97kKTOG/Zq+t4t3EqkDDazqwvqAxEekUSjk6k7P
c2ukujT393F0g2+89c8t64dM0ENBSPOKUJq3PhySm3gXWg6QO0BO/uUwljQs0NCw/bm5Ou30PxwS
z45pWrp6+DX4LIM+nWA8W6dYT4Ey2x5piEKMj3ika28jd0T++3aKIdIZJ3YZlToohszB8WjPDs45
CCo98XS6EZb4nINRiKdP7mE86twnxWX2wuOUM73I+IyMnAmdu0s3bFfxDbYvxaIHrfJXAQm9AFcY
bwTaFXsZpGfKhPggI7Q2Le33rXnhzMx8I6Xw2GqFRZsDYhDK78aUQoAJ47+AWb9R4zaMyfxLmiCa
MEr2df/X8v6cyjpisAzB+ofoDIiOghdkx0GZBoXqknJ/KVojQyI+4YxYyxK6+If+Y2cYOkewd2+8
uzmRk9m30QChcnCG//Myj4TYF0EJ/TvC8AmkPQANV+c9YDyEJlgBTUhuQwHcRM5pxT4DbiHthBco
vYsznp2bA2amsgwGsj6wfLIu3uBBxGhNLx6XavSk9sbJFCThIXW6vdrjx+9sIt+hD9tC9HTzqPgW
3PzfxkTpMRRVkIclqI2+iUSeTye0GtWkZd89KmbWFMRkoI/LHuDWhfpWqgHrGhF8tF0F/n4RQKZD
/w3zv37uf8yKZIYAQ9mGQB0/mnOzduSiTODWsUpPSRDhgPBWpO8TY8cwcdqMx+3sGDM8iVGroIQ1
vT2LF4GY117uh9dR6DTsXe0+BpDWS+JYmDJhC19Ke38q/MevMY//wifDiiyTXUrB2yMcgGd2etPs
ly7nFQkJGx2mIlfUBMidEYGt7nCBnF/IWBT1tYMIVVG/+NpAGgY6A7oDFvHsNkn/wOQQCdF+nf7k
q9foOatH1SKdLaOtRp2wnxJNYEY7NmCCDPH48gK93+wHrTTiBtpGexjZezqNLSgPkIc9HeBm8GXG
+5qh/2IffnoGPeio5Ok39U0KadT6w2ilMaK9MWQG77w9Tn6fA0bYDaAGO6fmXJ/XcxDOcBOZgFwE
89WljY45Ahh+95kYRLr2tNhA64UOAUog/VqSYhmK/LhzIG8ymPPX/oUrfkGwIhxgpCyG8ogSWM4f
63kqbn38KK9wjnOGnvgY1CCOsETWRixlj/v7i53f3v631dllQd6aMv+pTI7X+tzG8Lr35pRhuvkI
9jWrA2L+CmRddegFIizqWJEFoJgmmB4wnvDeUYBCuC3ZAHC7ODCTPCM2FWGi0Gc6Yx2SyMLlk/nz
XmeaFuOS1GZVb0gZOMmRvtV6i0/z6qbJz50dpBHdsN2a7nOgkpKx4UySxLqmRbXyKXcv6NhNu2lV
f/AG+9/qT0O7+NP7DLk4Bny2IX76+CQ2SRcBPEjrjy9wgnh2GWgIDxI/jAbXzyBqgnkoEgvMYSFO
sIBP6ZtuMRrULRLmTbpp5CUAvNi2I+aBGo28qut2zvfUe7XtNKeFxcUjE9tIwA94bwwodUoAB6qg
RFTEqe5adc+/GhDoOdbgsKGOFs4o9AzNIzN9cVb0wEycej96R/M2OjSECdzfyHlfFjlLGKmcNpEj
1UrhXA5oGpElJb3+fX0BfECPjJAJl4ytvmD71/s6d8A6d9GDkseBsEXazmh6moAkDB3zQ9g95Bt0
2pEg/fSIYWhhziRN3eF711tq487ocu78xDGE896P1s8GDvJ2gbSAfPqNNx7efc4DjIYOocP1yN54
AdSDroJ2p0kHxVOqsD9poiqDbO7YxrIzjVtMKLc/FwfoXK+BH1R08Z6bFq4eF4+JOnesVbtAgVZv
S+ZNTk/RB6xXYQ0xI+B3oAw0j3arMlvSOjnS6Bjf0nQCUPbZ4njzpoOOkpz+w8PrcKd9uLWQLsB1
tOyN4heDHJwO2yeMH+ZPeA2O9Xk4vpM/0+oJSiAtJ+K0CE1DiVbgcRjcC8YN2Qnmj4bLrvShEaK3
zlE19VzyIb3FjqU0JIT0Yxo0PslcIG7bJHZpn8BePaT0A1ldfdbFuEWvE7WuxqTsp/+Z/mINstHa
0Ne86zcjQMYUgun42fsvfs/JTHo/yUCfN5ZICl3G1C84ZI6xOTdOL3rZNljB6DTV0Qc+hC4iXNds
0pQ92OwV/fym6r3EnuWNFhW1v+/2oKePagJhBWv4xJmhMWvTwN3kUt402hefbrrLUaEDVV5NP9RM
x4jpLYsW8Qfx53tT4R96m8bo0iO95V+qbLBPgQ61jbluLiGsncNBJDq0ZCw+NLWLfBpEeoXCRIFk
oPhpOcQcfnTx8xP6NDSAwn6n7ntSzlf8PIGfvbrsk5ptDTexPfVK24ttz8Nq0EZKUJCqTKfT4cZx
nPEBIak8dFV6H8/wLgVar9ukkavOfd699zH0Nv/23XUrP2SYd2pD1EkUkKnDbJe6c+hUOyZOejoN
ZZ3Z1ZzeKga0uzqN+LWfMROeSQUUtovCDLrPwcMMrozZOd2GTxzrb045wq8PHrOD+xYo18fDDxhr
a4nJdO50mZZhdx+QgwqWtINZx9WhmOGHWKEzFatDa3Fox2hwOj64JdwuNDqu+jwAIRB8EHlz66/1
1wFDQ6SL24oOtE+uAIvuScbAJoxsiPYY9CAh3DGYjivSUOHZSwgieSRdY4RiUg+URgs4HaHCF3fm
Nj1kMCpnOnWJlrw72RN8fc8qcGglCvwl5JhPFdU+o4So7UB2oFOZBc+A9B4GYLwmdRlCUhKD44Uu
1gyRUIf7Dr/nwyKSgyX2YavgYsPLBI8CVzqcbMiMX05+YvajpvXNj3DNXajgGIye4rk6VONkR/ik
1Cvx7aQZk7/7Pb+cR8Jo2pTPPIksA1l86BFNoXqxPQgRCpGYQVrTe4h2Ke/HgE24xqQensBY+BZo
0aG6cwUozp/wROFKZCYi33qqTXL4GHTBenP3ro3CEj9Ti9KcGv027gA/o5o4vBI7zkYA2/y0iZfN
/P6hyjcju7vNDiDdyY6ekhtwHx24IdLc/qfZv72GvF67CHY1dWl3kCHSy/1HB8Tkfxyd147i3BKF
n8iSs80tOGJybLhB0AFHnHDi6efzSL/m9OlAMNt7V61agc9PP0vHm1Od68uolQEMMGdhRhoHMFIB
UkSIFekfc3AF5S/5mcy5+u+3Uz0dXvRkDqDO7QPQATz99qJfklhcXkBMeviHYEG8b9ftdXKqNyQu
3Ngq1/BWmWx03IBULeNqIVOUExPPIWJDM59Gbjps8TbAjhgnCwo2otemxfJ91OlY1rddTU7z/kWO
2HtJzuCbyS+qt2UNzfZ/olrfj6qsZpxU+1hrg81TcoDVsLuUuKsxvsbo/RdDy9XHLjd3ckKBBUYe
3HAe6/V8rZ5fc+MUBkAtLJyRc8Ep8toSzADx7Tf6nvz2iqP8Jl8hEwrRLn/SgbP72XgQAcAJPhBm
7vkPiBCpB2QuvE/VqrMwzXrthHm7arfKqVnkG/ZeaJHQPn8gJABaKCcOb7ru8GUpf9Ag8nZmYPLx
xip7FpcrlVNWnvbQcOCJj/RKeJ6g7vTxrLL80OInfgsih/1A8SGdVMuRm0izDp8O0V9/7JmQfID2
VhPDItQ8s0tfIxtL3BSwBrBdaRZVeWKd8swVyxo8o2LgRbNf8UDcGY3bLFAKMTcCPaC9rYlrRi+U
WZN0/8RB81bbYbiUOVgGDRPdJT+MtPE3ISn1edDVHhDW62U/sTR5up/uqBkWDyWRDkUxwCt5ukR1
ipWlkhP/WbFKxTeZn+M7fgNbZKCsbE7js4fNjocNGdI3uOW7WWUJw1qogPEPKd9HCILn8QDaeOR3
PlCkvmrDG/C9Sbx6cCDU/RdVvA0rwq6EDhrtV2Zr9QLCHz9MhQ0FDQ9qPi1FC17DVEK+izFMOCtE
9yailSxxJWdUAd2fjYYiljIBCwG4aHh4gI3GFm7Osja7vRZtvzBfC5EfsStBV4Ge33hi504UlzqX
/ytkXnPzUEqOfGhkAPBb4dArM4jbVTgD+iph2ZV+H/liaSnXOuUnHuwRO62CYvSGY7t5mYdUW4qq
lUKc02bjBBKjMdh0SNOxKWJoiXEUHlFQnz1siDUmIYw24fW/ABrcSGsDLZD9wmuszyddvk8SCD0N
365iXEVS33vx4SUVSPDUt6NocxQwOiySmC26rf+a8LvpZjrW5TTAAwB/8L4FEq4/FFOYHqDMTLYZ
3LN9uGYkFUKbXXN1PUTNo/eGgNHHc6kWnOQoYjlRwYHhUsdUxNv3hnmVunluFWyXyt/nkokxNjT3
z3LkPH2O0vgNGiw2xsn8+VPcYeQzXFzo3xlFz+gNx3EzoQ3GGAhOE0F6C9Zkuurd53dxJbiEYdfE
AyNA5oyngx8uDZwpoBOd/6qlGhAvyByB849jlbOlmIeK+9qxi4PnYh/5V80px+ps2r5Jlhp1qWrq
lurakIM63UvIEKHZVTsdAchz+pGoy9Yh9gW4TJn2GKZLyBdpm/B/6KR6r6NHZNdyQ2hecOwU3+jm
N5jJqCYYzICExd84HBF8XUcOf83DdK3jkfE8bn4QgwnLBKdnhgd78YP9y5iMlBM6Pfz0lGixo4Rz
9i4RO8KPvpJ1l0BXNJ4FBrag/ShIJzhLBOzqT+AVQkpu7gCYicMnGzZqdBy135448TUONTYlExsg
ug1yYj9XKEutaZM0S3rknpgmRd/cVL9/PagmKD2oIwx15B7S7n0mGOWOqRQVcpj/gRg82w2OJrrm
dM4mB/sLm33ONJ4B73qUihykfBMxYodOAqyXt8CYGBowqVwuYpQXo4DPaENe0w+jNmZEiNRMP9Tz
j+HCpumBUiDOYnUSexXNK2MTAAvKHtoB5Vo5z7O6M0D7nAFOufMp/RS64Ns1aqKEpmU80xn0kamE
dzI7NArdbp7l86wgioB5IjullTcb+UaqHBH0dKhwZS2NAv3G6fqTcFY5KelQt/nomFm7QrWuooBH
5fFExhQ4LmAtxLDjRiQkTjmIhXq3fLwFz4ip3CyqYEWlOHeIxRWbjXjmkyVKHaokNDcQiBgP3XEl
sB7UYlxZhWnnePGTr17MScmSWQg1ichzkIJYGyfTUn+4PcfIeCF2iR2v+jE0nGVYLGOG05jvAXD3
F14Ls+xqKZO16hM63TN8T1fhxH6zTtVjprvcFPwhBzsrl7Z+QAK2bI/8D7cKK6tiTt3//+6VupNf
S3Ed7ZyMugGm+2euKGOszvg1NmB8IYGZOHW3IqcD4IB/ObT5lxVJdAr5ItAIObFZpi3/ibaon1p1
DtdSzK+IJ/mFkjOX0JpoNi4rwHv4HxRNSCAQLADX8Kt0zKw6TmSWHPcxJ2I2znVUyqvPdEVeCAM+
5nqFxE47iyWPwV+dOaw9boK8dQ3BZu33sG/RCDPyG4LWCKpmQYnHBLTGOS1TuXTW5LPmVOPgJBeq
rn0GPmiJFfDN2k/JP9N2EAu0j0dPzBeqCa/1CzWvRkWLpUXBiidPx0bIL6+YEA+N14DtMqvjhwMj
bQzkz8j/GobShsXxFcrbGHY4XpXYAqYORxYHB1Ig+BU1J0hmt/8f1QynPbzZjGoToiH3nuByGgyd
y5HDOQROz79CtTJrF5YgM2FlgBntct9y1bnACnOzdsYtFycrQQyUKHhzwvUL+jcW+0eYPukrUeDe
WEr2eE/kHgxCumasxrsH6Pu4z+ZOIUP9m4JCAaUQucgX9cdigeeowxlfrHH2DjUrku1Udri1SacN
GUYgPeQoUi2BaSPbIMtfYsw8Q4VGbu4re3A+Ee7MbwqQQ/D6w67etHnu+ixjXJJbzXl48LRQREFj
B8jXcDA/mHFP099uOo6Ahvn7t3sUJELmHnfG+MoFYLQpv842Wsr2H5sr8XKI4UwoKASvCwGYLosa
fjjmzR256DP1DA6HGpYlXbI5jemXPBbMUeJiQX8gdhQOidJEqtePV7JqEEdCtYbpwb0KN/5CTx7r
dO/jZGqMrobSXLkQgsF9mWBVpHtyOFB7DnMy3VHoE45mqr5Ys+DZefBDXcIk5erxUtF4qA/6NY4W
/m2I3C2ctnCosiPRUjhDzjKEQ0inlvlQz/qZW93kz58zCZsehFnnDyXlkZaSaFGgsJrFA6KGkjmx
pOM+7u2owqLL+fzezhHujrzpL+2XuxUC8Ku3s+8PbMo591r0xeqhumXLr3q72VMff1GG9xTSIhTw
Zk9/yU7eXgUOLiyqgJo52Suc+uj5cOgjFWfcUSb6SLrlNY28qzNXl28Ao/U4BMEIIINAtlmfPLBZ
0qVaWbOvrnB12XfqNY9RTajwtvxLFhh/3O1TplmTk4b86v/xzuj/hxruFzLt7ayiNb4tpF+tnFKm
91cCIekdsu+ytMRFu0sATX9iD7ItgB27F6+eK8DBRsYaCZJq5xTDsrwUxAncXFjPTJfYkhr9F/xN
YXJ7AS4ihKY8GH9Qf4S56REDDLYnIZacjf3uwojmwBkmpjfcdRxxTLpg5rBj0V6R10XpMXYW2okE
HYaNt8yh9WwRQCDWMa3mhwEmBAfFjrD7v8NtYCtkH0wh3mYES03BDul6iUGiK+HhyksTWQCLYyn3
H4B9YSo9Cchs6vDuu4vou+EUd2MuFa+SHG0QXejDF0l3npcUpBUi8fiUbL70Q/n4ProfqE7y/6gs
6ePyqsc+EZeuPT1XxuSCKaBuA3ESEMXFJCBLoRFHPjGx4HO3uzezU3lM5rszcfxieM7lg/ytO4xl
6YvgU6fee0XBS0vMJaBbAoGtdiPIiWSbtru2XnToMOSqFTwNBt2EVtKl01vBYNFO7P3wx9n2kX7B
Z8ggf2iMnuGdsB3ih8KLwfUCXscu+aGxpfOiLVeJEIKE9LH7+zOiQIZ9WKw4NNAwMGdG5f8JuM48
KI9OEqcGw2/DoD37QbjPS8X20ER+oc4y8Vz/yCq1wrY2fvCE2PCsvCxhzqEFGR7pGY4KP8i/+nvV
4FhQf3MFzNqrQSqUS4ZHWLG+9QE9+Mc1FxgaGGwe1s2BKmybD5xHAJkQYmv2TbZu+q6pDszyy2Ld
Ngsj/4tkZOsaSpUCD1jQABb9y+UQG8+92jMZfAp7OsRCXJPqif9DCF5sr0KqvI896Ls3FhvSUuZI
Uw6C/p/Oh9DWr6hxGPbEdhe0J+hA9G1dZYk0HRTgFdacdD1sBUj48otaLqHHqN/EmYtLtO09ApN5
UhHzHGAkEN42PbRqTjHoC69ALrGKXoWPSenW8O8ZCyPSKWbGekJJVcxkiSv8NP1sh87ZYgtmBq+M
qB/BC16POUoTVMUOM6r/GrRxn91nyr2WZrkQ2Um8vq0hheU+X1ULDo3VxI+SQ6J6VP/yTt2mLfbZ
fXzvGBUi7BLdF+T0cFPa6rz/KuCfQSPiEANdcYF+6VkGW9jLK3Le1hPkNLNkLSxSlyzGVWvHp27x
XtYeob8OxT2qScyaxlaLOHEDwau2G7/O/fiYONQLkHVT97NE6DgNqi1nGviFeG2LicuKNq7TyDfZ
3dDkjEr0FIaTdfwf+sUJXddM0eIt2X50LxOmUtAPCQ0y5pyLlbmQVV/bxBqSaE5iwZ9wKmdPXhqF
enUc4zvx199T47A1f4pA9BiY8yPSO8KxSAck0PDkYkVhE+O3gYIM6um/EM4bDhwOKknTXkfc7/pw
gDwX9aMECjKX/NlDtBIxqUNpWzMRBMNrFzBolkXvsUexN8xztmSYD4gCVqrak3kPIgv5ypD8p34q
or0GxTRFPHLDVPdliTeXjMaa1lvO4W/QwmhrlUSV2BEUsoAAuplwnqo/iFhDcoTokn+cuFo14r4G
/MEvvFz0vyJjYJUat9iKpTthaifSK6Ox6xRPuMRPyn5YLFIGZMY8+BSXy0zeAtkrVMoKjgyWBLFA
99s2MIi4w1PQrwkIIR/xaeED3zPEwP4OCWS5hed/M6jDnfz0aaYD00mGRt2+CWfdxzdfG0YFwxZY
YViaSJEeEhlqy206R2p/JIbrqv59IO4xF+kszVxqULeWVRskqqNuoTfcJrN6rBKgX8OCIN/hYAA4
9VMVsgJeZTnTWn1ZP8m5I/TIopAAZZUcxf8I3x9UgQwUyI9oNg1tZU6W9FymStekQFJXNwQc1BkD
xDPlF2CuRJdMv4GUDx0WB8e0+jV8SqTJhelC5hAVxJx5VB4xJpE+dnZg4AM998xJLj0d6QjmDIrE
ebKB8dt9wwmEswOHR7QkYExxcmUnVftfwf+AX2S+fk2x98GVzHpBj7uExy6I6Tnq6ZvxpZ8HNF8d
XQxaMwqCA2fPe6lRhPHnrKgtiU0HFWNLUun5R/MZyu0A9xZsnSay9w2ll42Jlf22hSUlMTsoGyfs
vjQokdvzyuUbW8B/gTCdq0EAbmGA9f62yUaIcXBRz08KyX28rJWRxg5N/bKiUsZoMHFWi9kMlTB3
4m01gS/RYfs7Wv8KDmVlEzB4FTh1+/Wwy/9Q0Rhf6l++e22IK5r5SCVsd+cnTEt6C+vqZY68Xj7H
Vya274t2Seqgp6cu8IlVVmaxV7J7RztnXBQxgJ8ijEe0Fbqxy+jHUK3hoSMfk2dUZk2+ZCase5/J
TDndvgwX2fTkj/ro+VpK/9Mk33hTRqBmU3BuGRriCiRNxycrWjDVk7+JoKtR7UCUxhshcSjYSaFd
6h5HYnQQAJGZBSLY/O6aoAPTTkyW85r6QQBh/fmAnoLRJ9K5V/43fZ/mW6JZGg+9lxkgAGPVvFfh
TsD5YZFjXyX65Y3TxgaXlI0REwSPNhVISDHtkGrO9cJD9UNxlAlkt6geHTHtbROQmKSvRMmO1vDa
7JEfibu3nXrxDngaDqQT2q9j/vjssQAlWm/drAUrOeP15txsRbdjt6ZVmEKRnnWn9Ju7nsnwAuos
Z9guuWvfJUT1bXZ+f5ekPiIzRAC50JhXTdN7TcnSTVwJnq6DmwMkkMoF7Lw8fQdUF7t5X5kLfzDV
za/BgZUDIlZ5ZmT5V+X7Gs2726ZkYIiw/rPTSObxq7s0BzCLcGI+6dsnOvqRoP4rXp76QmFIeICa
l06P4sRJzsBJGSN6hEieMu/2tNRQcAP1MNlSSCQBU39Q5tX7K1nJfwImoOmDWKxZDqzC8A2LOqpU
qEtr1fBRIr9P0UGVrHIDYj6Zi44UzrS/MSWQ8Um75KPUb5eMMFxEYf3U44jAL62bZcU8jn4aD24G
I1MarScMa+hfgXIxDpzc+IwcVGaBkLNoWdBhwmQ7CyAcJnn3+Hvme+03ypaGaTOkGhCDqnDn3/fq
lN7Lb6gP/fQdNERcWYC0SB7o823RgaQ2un1RM53EL2GeIlB3QeQUBNz0sCneFx+/vVOglj/9Xb2t
uy+mxiVWEDA2NBG/oAh7rwUDkwqNeCCEjrQzCdWl/VVw1xjRfxjOJvJ1klz2tNey/5kjofgCIqdM
Yb7S2saogU6w1v04Ia4Lm2FRgPab4542Na7PTb7Ao49jPICcVVF4roklWORffIIfFKKWeEkhFtC2
wHeI9wYlyTZ+xH+mBfwEkJGwgPGICONpvZwYMCJULEeY2Fe8gQonq1/+2Hm7tIbwVE60iX8QOktH
PdfnVHKeTrJ+bykzX3a2RqRAUYdrzw47EGWGk8jP2P9TU7lvBhKdk39jOWZY0PNKiJcIbGnOzEuP
GOPJH4Cd+NFRYdO1zQUfRP2FUIQYdTTnd8Plahe8u85FuIF0e6LPW0I93icYs68VBISDugY1uTBc
Y21aXEKZZJQZ3NQ4eCFKZtmyFY4ePgTsHfAbBLImHQV96U/48Zj/g0uAlQNp36JgcguM0h3j0Tfq
htf2dFHdxPv352ZL8UEHVgYewDCinyELgFocwgy5tUsT97ZMcXGKHvWKHWxRS3j5OaUnWXxdvtOA
v5hxfqahcOmAH8SvJ0LHIV59InogOoXcemB+b+Wu3I2aSuFlyWwieJ/3O1Ne1ZHLFXidk5uHVyOf
ZwKBpVhW9/S111uaMPcp7qk+ZsWq3oiEmIl2pB5Bv8p90m1q3Yfq1OGfJXqYBGBFyegjuaJEKWKf
UQCUieZrFM/ANhkz+pgUMBmBiYFnlb6WRFfDaQUyPyqQFI6ZDZtUgSuOSL6emxRwzwPI0OsPJOgD
iOJlLNKutl8fXzFXlNrhzYZoLxyhJT1oRcuA6zcuYYhGJ6S9OPC59U4hsupQbqV5FUjugA3BKnZK
9w0gcrwtlS9lXfYW9LYkWuDfAkOSunqbEl0xuG+RlTxN18/OfkVO/avP4HJTYMCIF3YG1FPGdmLQ
wtejqLyKPalRbe7huW1FO1rCJQYfPioJngovElg/sZVty9+QpQ5XfSgc1B2dPuMJRQYKQlCai2Sr
+/1j+M2Z12oQPmYv+VgiIJGlQAVe7w7si7DaQ6zZtq9kzfao/hCpSrxcYuVXbQzHqhH5tl6+HDY6
5Tpgr7HIYKhDOB/v5ah3jZ2k+GLVriLF+QiWxqRhbnBSeTco9A7O4YBdCAOZj6/D/WT1gTD2xtjD
Mr9Tzsu5sO2+jJm5MSbsQ9kyg2cCTOm2j4ihuCsek8AcvUCncCBE6NEs4mgp/kLp6Qgk93g0k92w
m7atI0GFpdiu+J5qWnFtPaGJbDSy5w74eTNTAcaCaYdCfN/Cs4cMX0HBYMPATTPEFqKfD80SSUZY
npn41NzbpU+pdIPIxvlLPVBI7gRDLl69Bt10xkvpNmZsG6vwD5YZKb1hCkLMOAkJFhO+cZJtpEEH
NrofHqFCbOYmPUamAx5oTmxzV/w2mi8/wJnT7Ino4qTdlXIHaqEoTmoGCdDGc0VBSCXQU+HSO8P0
VazqhRvhLaBBp7+mBcoOg442BP4RJbXLfiISl45eBIEhCizYoNIGFf77yohkcmoO2DaCOHkdIDpw
4oYauVimS23DxEu1lN5N58YhhGBHrZVsCP2GZkprKdvgBIV728mP4iqegR7pFAZKZbSGkEKBEUHC
6weoW38FusXbgTrrZWVYQaJFihyAcPoyCmfIhjtWGjwMZtz53oDZuY6VYKhdJCxjhjH4B6B50LrR
Ot2+fsHRcmbi18kCCf9oMGMs3jhv3DHWGqcaE5J+rdSwK56lsOVHHSR7cH7o42dax34Dgvl2Bzd5
cCIyZ8Ksex0TFOVzLAlz0NOY2xL+A7ooagysd9CZYes0BSrVzwm9Lfb93tiahMs9QCti+rhbUmOa
EHofgqONtCmw0NtOghbvUxVTauZj/vMUGqDx4WIix+cJeoA7OEBXVkg870RSUWGu2TQUEcFn45x8
MpPY+tE6IItvcdNYcoxDi2LRcb/Y2pE1ALRPmZlvJidm3FxaMLcESZ6tJCtA2Tem9OZUFWaKTCi2
ixssuK7hMvYeDpM/oH+6DgpdLXczh5psC75PnH3SjgLGDPMXyG8gTljYAfVpMIFs3PMAkGhXRAk5
qC+jBECxjnVSO11BhRuBIUx/2xnNurjAuFPGtHlK6QFLot0me5Y3Mzh9Hm9NTrE1Iv9wvN6gnYOH
BAlm8BcLnIZjPFZO7zuneb0AxwPv49OAExhfuz0TcFjwFpr8CO+ERbftv2GtIeSRZHzoo4dguB1W
mQw4Jaee69tTzLGw7I/IBrWLBpG4pfLfThbg6M1IZ8df2a+D8QaFZ4RIGDHXPsU+1KpP2oYBBjAO
m8RZwvPNq/elh5IeZDc9Yicxrx9EcQAju6rmlqyMX8Bng1PhGEGoknH6+X4fWUyWiYIJ+i6pGvab
ed8xEUcvATVyYHdg44vrEz1itQQpjb70NbMNyAwuZACDsyziDwHMdejwwO6W7qg3V/ivGkUv4Kbl
jjaGbm94eEL4gytRxWi7e6gP5YJXSQ+LZaQ8Jdh78Nc354mefVvvwZ9vPCb4M2YRTKUg/MF/cKla
U447l+Z1lYJlPBdckz27RrQ2uKGT9cR6MwilVagqdGetBWdEwoKrwCnDF5INrSzkTS7qE5G07oPW
ogxLUfYDvkU2SBqkotuXGfBplnvpyNw8ckDwIxwjcg/WaVosuC7xVTi0wo6hLuiM/qAu0lfcSwkc
098nCA9d9VouXRB43lPVecN5KO2bBHjlzN6FU6Ke/F9KK0fTJBYdqNEDAa+6ZYN7+grh0obma1V4
wjxcDg+yU8t1subRKcgRxnB6/4SJze3T7BvVUxDT/sLFnN2WnvaGLl7PSVKz6wO0NO5ywy8DtBmU
b7AR/RRTiVm/jK+3AILWXJmbDpMMfTd4tYdggBqftu72IGbnh3kCq3IJtP/zmt2NECs+5dgE+JtA
V4F9q1wS667TqzEo3aVH1vyJ8oLA62m0YcGELp6FFkt9weG3hjb1EhCbUzf8YktyAKKeCpuXDV0T
fy0x4PWxABzurAmjtuQIvok3JDCEn91cwtYp55P/eevvnkIDedzVgBIluwpI8XY+zptPTAlBgHO/
+qt2WOxs8dZ1kos0gZ3Ga2LhEC7wvhS05448Sx/4sdnwSRW8vagabZnD0jPtKjq+ZSs5hX6TBS1W
koqbGBe5OMu34BlepNdunBi39OKn5maNEw1CaDih0m3IpAY9pssgWWA6w/aHxQDeWM8pW0qi+s89
vjqvOZUiMeSu8PN88HnMofxx/07AaPbIoLzChbTHhhTN/jTg5y0WF7Cl7Bs530sIF81ReLA55Ezz
vj+eSV2P6kFb5Ctt/6cmB25lPLGY1GVL2j9kiNytWC8Nbi7bTeRk0YWbALLzjcz1ei/BZIf+/6sb
817+KvU1ryJCstXAN7QUVI1fMbAONwg2TNgKrz8XSLH6EYj1PlmnBFG4Ex9bsBgpKAMKF6cWCNGv
DktGA1CCD1nzNEB/4PVvKm3NbQ7tlvmyGDIb2wCkjxK3HKJeuytvKEVCNutDGBSrcgQtcKM7cv53
zGrCDeOCrpm3qdewzDREOPI1X8uP0Succf1IeGAyYU58yIFl6Un3Xlp+TqD1cKjDbNyqRXMOQVv0
nuu023K9OWQZeJSb8a5faDjtw6pGQuJpO2EXc55hXe7jb0z8IF5B0fSN5/+iW79G9ebImqb5U7wX
Zj/OjXOXMm42Om05VMoRCHGJ8g4JE2TRVREgZE//aEtff2xux6fb/D6HZbPkQxwBYaJOsZoDP+fQ
n7ZjN8fFHgEG4VR3zEsJ4FFWBaM8uipAMjRHnPd4kR8RGyAvQNDBAnAhc684DYF/koUUTCCjrHm0
eeTK37uscGIIIzNp15+R59g65Sq3zKY/wDT7qlf6vXGfv9V6F56Q+mN7iPe4PcBNPMdf7LdT8LRN
vlVGYk/Omf6HodN1AoFRdqml4G7CTQ+qUW/KJILEMj5njrx7P19xv6kLnNkioBzmZ8KmLF3moGpA
azJ6QdyIsXrzrsO7cm/W1YpU6QucdRMylsUog6s8bhsUfcVvva6O2Jc/Mqd3P7ghkLUcNA99wJOW
bajZSM1Cqb4L1gL2LYTKMeUUkZU6DHgHL0bLZHxptRW9CCqOF0INBRFQoVu0nOYXZlg1mT71nhkq
tO75bddSrnqNLzqR4TGvV+bACGZQkcBEaXqm8EzOvLZjZLXb+tA5TYm7gGKrZ4bUmE/O4ZUJAjyl
54F0RL4xk61BmJnBPb7jMr0KbepyGMB4Tu7agLVGE5Qv6c6UFS388kNsHDXlAW0h4+fG0f0Cxvlj
wEYSxdwaflhczOnjbwCE8FpgqzDuVtG2hPjCwCNX1jJglWYZmvvxXlRsV4XFiTaVddpjsgkjMcQj
o6Tgxo8Cbbzdal5OGYf5jLBKcHkoxralwCoqm0nfMjUeXSdltObnkEG9AYB4IR4nFMVuSQghcp7C
HpEIG3u0ErGKwbp+oY6dhWuJcw0V51SgF/hW/RJOvmFPIHYW8l2ilckTKJTOG88czmRtrWEADko0
uKzx+Ofjs93dMBED0SG9T92Mfjnt/mkPqN2TNTcfBpiFkzP1Oz6N2ZDPBs16b6p9+mMyuriS3c7b
47WjfoY/Fs1KHoBaCVrJB+o0Rg1Qp3GvhFhHeIhYHx9oQYbQTxg7YQrHprV90bHPUvC275an+jFd
fdso2whLD9AveVuubqd+0SESThYq4qS/OvaTv5hxoa3/Ms6wm8sLPJLiegHO8foLP8sUOVXn6r4K
2Y9f+Db+alIrSueT24m+KJS12IHP/YGPGSskShLcfQ4YbckQjd2+teviGOpzqXFegbRDqtmh6TEv
prK6sejQPMfO2y9dhNfMd0JjLcGcfjsR3qTD5Ks4oGNIhyCilDYD81QcmE3Uv+Vukk8VcJ1yKvpV
0FBMe8B1SFKfDBRsJP50adG2Gha57KTr7PnX0ZUTNceJmvsafJElPzBx0COnk8a08yWuLsopjcgB
TvTPnKcPRSd++xHS/PpbZL6ATyujVDiurYve7xtpd927DRONmpkSDSp2sGDnuJH+xrmX/yqPbHD5
xDXJ7t+oXHCG4LzArWM7lNM3bhwE6FGzQoEDFcQrMVzgnCGfRCbIKOIAe4BKdyzsatOyzzMDxisA
erLmCDAqL6+KFzTDx2/b7qprA5JnP/fJmrOs8jh8VQo8bkX1KIGMpwB+S26nJrHlkXvvdjA7Iqc5
kqBdX7VHdKwdmJRhhGvTrJHHa1cv863wBpdhdFSAeaS7z8RTo2WXecoz6FYpGHyQ70JUWvP3vlmx
9KofjSl36jkMK9PNREaNNEXKKDLahWjdPB0DqIm3QxoQ3Ts7Msg4hS8fGdYBx55dr/Pfj6L9AQd8
RoEWOsIqH9yKEtRcZOnqDf8QrlhFBQlIiEJnvJh4OHMbcjTC9mQiNL5pfkkkeEBftRNfIkIVfMxG
Jqc44ZoVU+5a9AYBv4fdonzkJmLUCxGj8+LvCFyYE5yAUxB6DGEnB7GBdDTF54APO7J1hEMZPRXE
lNYZoRa05SR+MgWz42aV6svm16RAZ6PrYbeGuitA/2H+SkBUHRjN5rUHS3qtJ9SQqqebi3HLKOeT
c8kDEgmEhoURPIS2OVBhU45mIO2+pKdejza/7KmwR8tFhm1FqVv5DUrDVQDzu4tLc8Oj8lPZb162
wcAEaBm42AC9dnPkjBSf5J9jC/z3IZKRQdpG0nc5FGw6wivXKz928OrqoCMZm9FeOA3NKwdydmQN
z3kvNTOskGE1MABUxennLDLRY9xO6mqDVcyFawG01hb+G3vT9zourPdDSrdv4E6SQGO0ND8x57vu
+nik8G7ZQF/4OaoeJQk5HAx28q94zx5Zdj5HgyDMDs9qwa7Xsy+ZG5nI9HKDXVl3atC5H16LSJ/e
SMNb6NwCGCNgr2Dlx/CrD7LjjcrWtDmkJ0FL8B2m8VTZHNHKosBgHgyfW2WUQczYZ1I8BSDXAV+P
238g4cPDyGZi17sKtsvTMXvMb2cVLhPYBrBTNSuJG5Mzw8wXTbwxVdRTa44KOgBcbtIt347COQcP
sgtIYZg+MHlwWD5mueATeMprnkiA4rp5nrScPLSr30ISSyz4OpKncaYS7cTYyF+/fzQwgMWAYfe4
0t/gGSVizgeIFxYQVCLrEOkLqYYqvnyl10mejjkuxxwDdZt59bK7J/U0vnQ7otkEtsxduZIW1aG4
aAst4EMm6cQ3uLoY0gE//0xqO7m/3vNEcol9Y6aNHB732MQTekchkUagytfWY0RKxbjT6H/qkX0b
POeZaUv8mei/Gtdoy+mfXidzo7lInP2gXKCmFGASZRazRfwo5KmCsPokoyiAOvEtU2eiCCRsDKdk
DSXLzPh6L2K81RnFRAAoU6zm+LAzfsyFoKZFqtBOy5PKTInNREPNwct5dBRcF/leYQAaDEv1aIDE
3Lt7s+LdLvJdhPM2nBgqTpaAOiYA6LdzJx/ayV0GKciSfTN/YQRo7POenhx2HNvzZxNO7hKDlmGq
IJ20JN0j87AXrq/oKCg7Pd+YmdvBdkSNoT6XdfRymnQ+3GFMAbjjfvHdpc7oyM5/POEUAPvl3BBT
A1LtX7Bom/UzCfSOXsvLXPH5Wx9V6viJE7++YnacLfdLxg5BuYzgFY1275n3Z7aRjc0LatgnqLCY
yVijlnxvQ5BcCIpbDok4dKOOFnSeMJ4F5CCaEq1PjSXM9A3zhUEElRL3BObZMLMXQ263Bym7avpO
7Hi/bgQv+j1PlVOFMyGLD4bkdwEjdcfpVy3ePIq2G+aMM0trQP1TOka7N0qfbKGbfYsoPv0BkQjJ
6tFZ1nHCwCUbzvOLGGCvxLuQDowaelF8P5H7ATJqsLNSS7s5cBFCPl12NGGRIBcptgL5D1Qmr6er
Pe0bq6RHEZRcPxDxPg2u/tq3gQxFfe+e8uFlutUNRIvgCoBa1s2SOKBV+WWoDiMhhqMnA/LQT7VO
15Pj5086lXhkkMmXeBMqtcEVrs3EzcHFEOSSDSozBhrYI2Q4IrSPxfcH4/PsgldE0RwyvIwAnRqv
Gx5a51Zfr8EJegA61Ef6YqItSpSqxn4CJ4Ty671ruuOz2aVc8GpbaT+yPBdwirghXbHMpVg5uTQf
Pn5WL0i8THnj09g4wiWPPxu4G5HmiCinEhI6iXYGTIGHlVECCiecbDgctdplzWP0akU6HEtKDE6Q
pXmIT9WVVrS3e4klfUlZlMO2pwulGKEPE6Ox1bW696kE7I6ljSotoR4V8CrQX73hF7vsDVSXSeaZ
fzWa34/Dpg3d/XibfOXchxPmrczYmX/COB7dUe1XEZRsrbHTxJcKgck0/JPX7xO4Ur9EU6t/1z74
OxaDPlr3/35Zekiz7XCES6rfJEErOhxgEp83HQzS/adLx5a+ZhnGpuFYgDXGSp6Zc7ZVHGtp8PPg
lS7Yy0OoEuNmIAo4ww84/J/iLzbE1NpxBibWIX8SsXiuoFbvGnYTO9mGJMYdK91V0Ft0x+aXdLzK
xEPGoKm4tGPlTTWSbp/zG4AhbCVYF89RY58TE+9SSMUYY4o7qV294XQSIFAuE1QFsA99nGtlC7zL
RgTSwUO1ouVbOmbR8h9J57WkqraF4SeiiiDpVgExZ1u9sWxtAQGJSnj6/c2163Tts1avbmTmMcf4
Q4I6nzLBWFP/4z5mZS7Co8m89l4THJXcFrhLLBFlk84gfJ6SvA1TwhCsA1E48mSw6YAdkT2gECqB
KATgQcZwo/m6jzezb63tHigF6kkI8hGyuQ05W0r71A2B1ucOVUaEeEln/iuyMudzcTJD5hsSc/1e
ESLA7shVcZms5+pUuRdsngm2OgG5SpSxHBCAWAZY4+aJ5Sfa2Nc55cPlADlkUnIemjF7JLfI/NnT
99KcxhNlXFCVx6vIfmpP8nUnc+oCSjsmuHGVTsgg7DvQC1nl65yG3Qy+R01pVh0HKajtcZx6eriI
uDsrYyBSg/1rhRfE9L2Kx9aKVMtYm6ISzVOADXJq9wBpiL7n8EXeiHoM5oNgZuZPMPPQZrT3OP/M
Q3lVxIc+X6fJhdwJ9Rt4jqEyMRErihbXYFb1u2/rUBTRUJ15Edpxf5MWAxURWreLuEDvVYSJFqSO
9cbhFfVshuEWGT9u/4iHQRZDVo8vUB9oGpHiB9TI672PHAbbZg96MBPoyB40xmpwx8IJAKg6lNiV
SP89SCHCtJPvKUYyzcnA6gCm8o59JJsr1O3IWQOdiM7VIwBlAkaTDQoRv9ShXEvuAv4ZRAFgpygd
80EJjYa/t03Z+/FMg01G4Lom7ZTDRbLRFhNoVN7TvlAIGZxYvYCDa8lFLJFaHupeI/KmosiAxwoy
Lr1g55OspAwBT9CGrw9+Q2ZiAtH0KSB/y+OLiiL3VJLqPLFbyTtrld9IovEN2KftzTrFa9N03vIE
05IOO8OOfAvgBfsJQJntmTYoOPKgH4euXe+RAqtln5xKn3O18HScqtfZwvxNF18cvD3tWUEV1OaQ
IADi5s2BVBdUxQBI5XdUACvRRgEVvHTEh0nonnxFBwAEbW9AJmLuUZiBk+Ocv5/FhCrQIxK960Df
+z4Bo5A649jujznYCiQ8oxEHQhUKNcekGKGgFMIe/OlWwT7ZKovrrD9SSWGzuHHTYh6gqta+JhBc
bfx6gjF+ZOSDzYUxl9fpIUdi8ed61lDnG5zZxqnYzq0p94BqmW6D2XUSctT/so302/wIFxnhJUB4
ncOa1zZk21fxPtyGS6b+rRdCF2C2qQWQFyQlj58ZohKfeT6lJrNn5ry5t7NFgCR60t180UwYJfQV
qpR0DqoCUCMBXinQOgo2epGLo5XkT/kDbBJUup54GzEkBbOA2Rw6VPCvpBytEVgJkrKefYmx1qWa
9iweArQZCX0COo63KRC2pNgFvJRcO7f+yDGoU1xJVIyM680OFsLCCTvRxKMnU+r99Pw5/yUTpa4g
OL5XRg1ZkmSp+PSg8uuPiVFVP4a1vwSpAJ4WNTHv1rvPwJtiFAXQj7hLmr4xMEOiGxEAEA8eNO2x
sDzUJ1REiMK4XP7Y0/ymj8nFAKSrnBIHug9I1lW4+Y4L6KYUvfwSuRbAnzMgYyS2QXW/tiUginLa
s2qeyDDQT1jTjRQOhQWqSz5rYWZN6hnSTm40FsoeyOOMG99c405KgVCoROmT9Fee6cf+1vxTBq08
2j5Nx+A0XGEbMB+65+X5dkBxt0G3N9iVfz37EGmc8Uz+xQ9yKqREPuTRSA9Xe5nzpPzhIPi8UDsb
hbaXYiRF9QTufOh/sZAq3CJ2qe4vcDTxsVMZR4C6jDP8l7kApokC0FZb81lrcpzU5qB1JBeqqtdf
SMasSvaX91a/oZCyFDL8fjONtuW6glLwMMYfqh9ouVy3eQ74p1gByL+AuJMwGRfcYPNo4p+iCZFy
JsaAnMC/3YBUyQDnAdwyyI733pcqvGCsi9om8nIQe68Qe702oYAy5BCQ4YEKgLjCRRa0U+sgK0em
G5+WFHwXm506boONGf8037Gq++TNW1zu1CFTTZ3DAIBu0KNLDJ3BpFg2gT5oIzNhejIR9LJ6gOG3
UUGu5wPzV5tS9wXQDn1BZYvgI774QoxD1MUBcZDIB6KCxXu/IpGSemAyqUUCbbyhUgnZItnGwZJp
3t4a2TNbH/mbaaNiUZgqS7Zt0pL2CY+XNhsTbnX7j+ZmWM4SwbO+iDNvU1GT/cKum7AaIUtpG9Tj
c8Bf6bTHUkmZwLLoge6AUVaScf2dZ8qSEwryE8kcqtVGu+bFae6XeL72gusEhCRgfvO57ORlQnIs
IS3cJr6WPalOFyECHpskXNSxT0LhlQLfEYR7zkRUKK/I5qSjGhUVrpM40i0lxAMtwdqAL5AD2k8d
Tq8rkNg7HA22HZ1cAinXUt9TBteRBi5HQUTx9mAea6GVAbDDXxJCMfSQHrTv7/dWRS7wf7ud8L0X
iYt60QRkjYCCgztK8TGAbID3nDSOTMqnrgZ3leolEQU1rn8ochsHGZzAShTdpx0xoQ2dz0ugAUIr
MkYGEjdEPaRtySFXgGc3SbLkr6BAUOkDD6gBcjiU1SEHjIUnYQyFRdna0vH7/rXJyS4MWL6WKIgD
0NJRfj2I2FmDGvCZ1ZHfkBnUqZ3VSTIahZFvo0LLxbw2RJ2zxwAHLlNP/PSNx5/CzS+d9D5RVrKV
SRFbo+twN7aC1Jfs+bc7X4O5YtJ2mT0T2kJjLXoutRoFX7OY9yGmIX8a7tCydSnqURv5g3pfo/Fh
sMQ7T4KYgbmkdL7+VvokbP2Mrmiw051KGHibP62xDCgMJa1Ps9/URV4kiBvYC8m6jB8v3BH6MTQr
m3thnf02CJEBn+DL/DgxxMoEaHzVE5H61s9bFM5jxFQbN+aROE9SWUJVEI5jt7DR8/gCp4tar+Di
aShLQ3Iyck1tMSvT9adQuNpV00jaFPyuSXf3JmW8BLsWJ/r8sHbBBJeLsFlJTAkYpaRqdC1nxs4K
/dCB1sd/KhSLclYYNylZ8jNpOTWQDE47iDiEzMCrUsPREWBkPIIJoy534TDK/cxYgfEUSIdkreMb
DmRl4Dfppk4QxHYBKUvBhNoLvDmJ3CjAFBq4G3yX5YWfoxfqzuLg/Ce7iTrEC4gDnKl2AVmNyRPj
y84lnp60lZPZuO0X5rdC9pHiqEpN8iekyGViE8L2SgZjmuPOC3COwy0GrYzrJReRZg3x0SrH8DZh
0tlMm2X0XoTRMwah0RFDgxHQAurHJVdnWINsXdmpQzZV86piWsgOqJfIWuR4Lf4E7brrju/PJeqa
EbQ7JX7I32VcjVtyfBaJlwGfY3BTzr1U2ebGLjYmXbNW6cGCzBaNihl0nTynRKKBDCOa0SR01LOq
brM3oX/n0xddcIF2ZdI0gA9yfFbxKeKYv0uyMjVbUIjI7E5KzasBl6jcznrqGORw+vPL9NhdPv0R
lWrBkeNZlu6zs/Qk9lUL0awXXK7gC5TrEL/kaQmQos+sdQcFTlFPtEMmNxVAKnvb80Q9JdOPslXR
pBARF6y9hkq5YQEbDF6OoA9mdDWwLd0vP7EnS6OMQIBATcu3UkToDA8mWb+/qxjiVYpl7thu2qMk
UxKoSv/TSl7RHyGSJD2etQaZEIEJa9MlEDHqs+wToCsTecq7IfIK/xHWYj9udhx4tKv/Y6yie3zn
7t1R2kOl2dixhGk1P4XeTE6AQMyUO6rsiOK7DkSCmzlpwMIHUlJvAM/AX/lqHmBFpYWxvi4qskik
Gl2QQ4E5znCENRxF85DbsVlPVu7oLaB3El1AQqDxuSBQVLAQoKJILzWeZCyrFT/cSOwnAn4kXhHv
Pv5M6j9ZsQ6F+YrYafgowFOQpoFNcdah9gMFhvoC7ZR0DJF+OiSA2Er/vWCkbgGBqI0XaW5SeNcf
5Y+olIdXssNXCrJZn1x/7Malyq4BAgNny6ICDoTjZeEzrLw0uDWLwhepowDaKtEz2R7W8wgCKP5l
IABSzeVXerZMtIFYUpcek+qA+tBC9Hgrvsp0SWWUz+ZdQorNzYr+5BkQEvhtCJjA5bpmCTqLDgll
Cuzj+mJz5w6cOoEeza1w9g55VdrO397k27jggxNDQO7fC9SF116KVR5TuwvnUEiL9x6hP3qbruL1
K3MFJxWVA77ofMnY8XRGiMZBOc3xuP9HN9VawV69GivLQA9FvJVEVQg9zdJlS4/utKkWNFW4mUwT
xidl2wxJ+TB4DAK/a2szpo54bL9hfOkShlNJBHMdwitHZn3hH9mDVFLYm5h60WfHCFKbBjHZXugx
5qVGOp++5Z94FidY9/IsGCN/eD1cmFlYyoE44J34b1ZOgdHFp+hE8FITKxONdOoIrEOziU8UZriH
kNDn0YQgIfRKGg/vnoKMsDsBcOCBa2JDZkZzGGjmD5OCCdraLsuG12tooB38RO+9ODaAUF2BYl7i
Ex+NahK7DWj/DAAegHf+UwMFMmAf3uIToy78cA5MFu3QLrrBb1OP9L9uX24Hc55jIorMxBAy1aLK
zpMIMSCCdhA196jenMl8PbhG2YRFDyDeXruoqQyzH56jE+JPcF4N77MCbgVcVJ5bsAC4SAmyKvGe
crSfzZ5IhbzKCUpSusfwBgN0QtPWIe7sLyD9eIn0DIOTCzgpdO7n0tI0ZySG4eeSj4VUQWwMNI30
d+9ys5/zARJgQM5bdJvYWh/Y1Ydj85k+eABBrn0EaEZW4RHckdsCNQPSvlh/t0BVoDGXAjwiyLrk
MgUAr5vEZxD5cAOn8anbZw/REeYovM7h1UH8LYEwkTgg4orvoKQu7aXDbunN2xGboU6FlDSlqOV3
K+irgdfWnv0nIkNafwOqyA79RhbZlffc+tA5V7mDaw5AlusJ+XYdpG25YY13u/6CPgKa1rQIHcz4
XK0ZrV3zAL7D3wktieu5O1QPsLb/Rq5aK+AvP/NiDV2k22VnwDhcFJHhwr/pEJyaFWMWncotA0FP
CeVHy+kmGtLKxVn/4zj9U+fpucN7iFXBNLv+iHP8zkpmnehOtvusUH+ARTXDi8sSuyY7BF2INGJ6
p7V0TfH26q3MbizgF0lEWP6POQua0UC/BDoy/OjOaSafXXznWX3ks8N1ADOG5l9/gY7EcUjn0jXc
Fhg62tZfPqvqgRx8KaxyBJQzXXNh6W+M4nf5IflzJ4jlJVnozP7v1rKmLDbilo94LreH9WvW7Jk0
0HhpN8uBKQDstL8IC0NTbCXmH9v4BnTvgHh1M2Ajp2FXj12WbxRnMEfQn+m98lJOrR9oNkCJv45B
nEVHic2hOIfoP+y+F871FvOjkU5OesnEClgEcGC+S1pHh//RIXQ/unffGSc7dCxo9/WW920g7V/F
ac+Y0WpuSqfPA9AMESRH+zA+ET/SgBYBikNxppv4HYLebmf+CZr7id+U9/Je3Dr26OZuX7N6y4Cw
lrWbcC2nt5mp7G/iwHS+F6CgvIhB4RM4GFe5j1uTi2Uaf6cygm0vMQzcLfVDdOcZvAGC6kz0zwPy
tn1E4o1dhP3kDH2aZCLIgrlCqAZbtFrDM5P3PL/aY20X/Rt3cGPUGu5sp+qcife9MQUefOw/Cn/D
QXXj8suT+RZZkdhwyymN+25ZV9G9ebB+dcwJqfetSlmID/y/LdEmGXP3Zs9aIdksBp92MC/ovXSO
khyThesU1DeYCNJT9Yp1s2enZZZ+kC4BYQcZfjgwxhVMmi38dC7y/EpxZvdibvC2leYK5QKKo0QF
wwSkKyQdYDVCbmnCW30e9FpdH+lpOlauxleyZwSDTBUssi/0y3crge1Efj4GA4EAPeg1h0w3DaW5
n4dg2asTm6CFbZyjI4g9TnK2cL74RAYn1BbsEax6NAvg4cuqCCKZRrxo/lpoN3aEFw9CqYwlQz6B
7zNPeA96lNlg3liZ2hFVWjQVnFQTpL4OpJTscWWumy1/5p5vhERHyEx4+o3glA/r0BjCZcdymj1b
N0PGVtNNsnX/3tmfubjPks1Fqp7UP/fwyJEAlnJXjSd8DXRXODDwHkgRUZOFPY+4NtMJvU+q1Nqm
HuwRbslSj2s8mx6KTTalCPKx1KuhVVFuQyT+enp/t/yVn0yW5H418JuhCzIbygNp7+spOr+XwVlk
JNRxeQvWATkBVP6GL+sMmNQMTlcS7CE+J1AXb/2RicqbXHW3NzxemDwymQ+SDhlMfNCgtSuMABoH
Khn54ZIX5jDhTornF9eyf2k1HB/mCtQdBj8bQsDDEZ78LXm+zJoEqEVQs0E0hsRBxlBSVDN9SBqg
BpHw49dQ0kwTj0zj6002LfHZN3BaRBZqypFPMFFvSH8vv7L/guxHqhvF1FSYbCBMz6cIACOwQfxs
JiDOjHVie/KpjtkSB+ukRmFtVHvGoZTG2kpfZUfbpvw/wG6H3DqX5Df6TxyYAJ5qwnjT55+tcHRF
Z28TzrPUqabXEcDJEo0gLLb38Vp7uj3CYQ4J3oC99klnvJdEMmyblIDtNXKlNsDvP2DnwY5I2vIG
1UzLPLSgo8HEBOjHhgG8PHcqRPxw9yXfiMbtU9Ih7xEcOUjkkPItrZFLMhuIKInV9sn/UyQIaoCs
Q3PTPr9P82Cti0VErpIewRBncNfxJPzqNzsid4vMFSr30lTfAEEsbJHDzQK3z0cFoDSuUtTf0YEk
OY/LOtseJzD9xYZKDf8HnpC+7Iy51FNzHhvrF17rlP7/YP8j2kAd1wn+uYaCS4C/sQxJB6pDsyQT
nzk5qNT3pHvPk98OqB+pHKTcBlODNfowMJgAdFuv6f1qBPKFIvsHaYBphgMQ0It0DvqH2tEo2Qv5
+HzSezKVYm+xmuz/2uFkP9mO5/3QQ8wT/2pl+LuKfXz4fEzjHZtEu6OOCgTW4e/NM1ftEadQFnKH
REcHID8mEYZYy/u9Uym4yoPjcpgMkfTuRx66rS5cA9KaCrba2QKXjtGaJWW6X/ZV8VhSj6PXQ/MC
/zsPfM3r3HKieQD+b1/0KYbptp2n23RbTgjV/HKSrMWfOxegggbY+vSR2q2KktgeAfx1z29JK2vz
ZlxQQKFGABjAaSdwYZz37DvFH0YUHxMn3obrYAbqodgax9JwWwy9hZw3Mpsj4y+dftrR5w8bEYC7
yIRgyP6CY+STRbGzHdtowXYPUZMwh/v0mW2pvJG3D5dClfBprN5PRIuvhaMGLuJK4e26Yl3a+imb
Y2QDaUqD2ZCAaQPCuGDdMh0HtlBNRrQpptysOBUzlaJM5WpPylQ5LV93D4B71xl+QAMgcrPPOZ7b
C6DrzSSfJhv5BzcLiBDoJ2X1BOE0sAmQBtiHqapD7YLxwmbI9oiWif3M9tRfErKy1ETmFMGIV6k5
gB1aG2gtsvERAJNXpBb+pFl8vTGXpd5BbpCgnwIbntLskOGYqgEJseq1pSKnIg5NNvpIxAMol/7q
UhC8u++NjG3IoUEMHTpg9fsb5SDE1fkvoSTSaKD52ULlHzRT3+W6279gB39HuO58gz0uE9gKYKcT
7IlgNWVCEBY65RFa6LWalERiRGvKkXpZ9KD4Rcqempom1js7NllrPqe/sROzuZPZ5Njgv2zdaLdo
1Z1qeEHdiqopd4FsTIVNogqJt8KX3NeE9vC2/yeOu+84q30KTTUJemir1BAjIQNATZP9Xbm99T3b
e/U9kTqmkw1cI+ctRl7wcqnBAzx+U45xyEjT/Vw5iHR4Colfji+eVW+JnOMP7fXq5a0QkbXaNENy
0NEVnW0xZu/A41xEcJaULx5D9DE5ej6pVOAxA4eAaUK1kSFGn4xovxVCNBVp9Vt74yrDz9pHjmsy
wLwumXwGjerd1R4TpnBf44MLfpjEfeqRRf5Yd6YNojkxWWYOVZGJ+TdYhQXaIHOzh+JyL9IJc1/f
OU3mc5Xiz6hh5AKI8ex/x7FlAgbCmJVbU/8jaRtDfxIjDIAIUHBC4ZNiQj6jnwU3xvJzDt3iD2qP
WSwBOVcEASDJAXi+yKVrG/VzMiuPu1YM215eUQ/mdkFii6Lla8sMVpJpedOOHNohiJCY5UB9LJ6k
1KlJiePsRu8QQGkAJrxPuWCCdpa4O9hPdPCd1jrp0g5kBK8pgzvU3ZTSmQSI/ymiAlazR+qpsCfF
I07mpQw9E7VT6dAhMLSHUAGDoMB1+k1WPXIVbUrk1+ZPWQZ3sGKViDr05zeDhnQtN8rnNw1msv1r
ov1wXSa0uBuqd5IwCDGtqBbhMv6oqfQXojJnl1jRHhv7NxuMTNlHdF3D2bOeWu2urOdZ4mmYlgPW
woGLOEbxKXpJWEnD6ZVXkSXkjQ49jCSmGhPCgK0nnpJJK/kzBfTAT8u6a+fLoDhfK78ARtoeBKm9
Qr/XSSsUbJwXZHHgeyz56JHGB9qSriOFWhT1MUdRFma+RjGYWiTF2ULMSBDqCUWTCRqvseXzcMQh
pKsLC/tKUESBZIwg7GuLuj6cdfSdEXbiCt0RZW2p6NLfjPLAFPSQ1aAED3wJlQ3V8a7yiY5EsfZ7
sBf155bA0oIRZiP1WRxD65SChP4n44c0UtCSzhE1cqH1apCAJ51/h4kjS+BaZx9Uva0ReAZg+mr7
I8zj39kMqVh8+1SAhuglf4qFlrILxn7dHgjSwuZGibsIxjKxVDxBE9co0VBYVfbh9cbvkmlNHCpD
VZmna9STgCdABuy3/7MBWeKyi6NqiLaMR0XyyEWT5Uyghfgfszdl/NgiKJU6+lOWYIPA1GBaUNEn
OiReLOhIZtBrCz2tqPxUm8f5uUfuBPn9fN1xvFqTOEdQj38T1dhcABFMaNS1CmYOtzCKFo6aeuyI
gDlaecL+GaAPzfAC5XlN0miLUrUWbNRuphN0StMcUrUCAqMEVgK8guPBLI4Uo5EK+FQ+JQrrTqGP
WhuQhrjCunLYNodwyUaP0/gc7TGYmUgCi2UIeR/+BOX5zxS1zl5eUNHiuUSXFPPN2BcdKK+XTbHJ
b99bSl2Yg6b1y5kl5nhq/eYE+YRoeNtwfjNJ4WZJhEatA8bDBsNi/abVpJZ+qnj+1s5IChvXFcfN
e0m6iInzQY6BTiTLN1P7ZU/FLfkxe7Ru6FxgTW5uzuL4kHx+FZRNPmOwH4hSKfLkhUJoCvWV7r32
iJBYnYdzE+Wm5zkHQwhq7x+mg+nN8L1vxj8tFGpiN45VUZXn3LR6ZPRH5Y2k9T/AyQc2nEOgHRL7
sxxR4ydfPuV0NaG2XHeE3XxJ9APZbz6gQjwMoEn5tHZgWVGdwJlvz7wAobPkrzQ/3n+PQDFEqVpI
FoMk4zeR0m6MLbVZvm1FW7Qo2Vt6Tr3QMU7FHPBDQMhdCdxjUU2ayheQOszqmHX0YIy0J6kKoXIB
BIO7iGWDNZvzkkTjVB+5lCjZjHAg3ifH/Pi+aZDcZB9ABpAU9RTs38d0PrirJ3Yh9USATQch1BIJ
XA2RdpJM4cOhJfwkpsmQBrfufBKPE15lJOYCyB9TsCE5mGPuIsBBb+G2FJF8sv0eeWV2AToYgAIB
u1hRxNlcNewxjaWZvAxzm6CqKZ2SfrWQPucKQHtCFXNHcfh8jxkOqJXP0hIDh+MMIDU420tekC9Q
KMhgYIg4uMcYxVgseMSin8mNt1XbGXOTmiuXQZ7+4ST9IO68CAg2OlRzR9SFeT8aLXjDpbhN8X0+
i5GjVwen6wpSL26pxGKnF+gjmI9or39G9DSPB2/RP+lWNhi4Hwhr/fsVBoEp3O1whmMQmXRUdjUM
OFDFr4QECc+hW5jONJ9phhvpFv4b3+KjO65rgIV4UT4+3NLS64ruCNbGiREHTcS3GX0+iMHlhRkK
eoiPYfD+zWr2KJqoU0Hhjdis6HntHDzYmayTdUL6jZ4FgUA8CTQASBOnYX3kl2kh4CCusbHuthCg
GTSulbwmej13PvT/1wsV6mEjMf4diDPUth26DtAnv2ecOBMGJ4YalBCHCtfQYM1N3H6yp+hP+C2U
602BRiA1q8k+3+V6ziRQBByGRRxyCVkm22pfCskAyBfIlVt3Ws16KG9MGOI91INoN5gnOpuOpQPp
CVYdXcpMYFD4eBrOS7MOxChQJTRmbEEMMscKc4eRT+nIfyxwdjeWL130fX51b2CKwYlAd53oyZAY
5dk/uVwSbsY+Pxe+XXsDERJsuxBgH9kCP8aQ8epRO5NP/Ihxp/fo9WDNfHsB/brpG1YTj+Addfb1
ZBg/sAlgSh45s+UPi4l9gW7s1Y11Dx6MKO1IbmL8jVlG/J0M6V6AUnzmp/O4grA9XksfBB8qbtxS
SDGQRnhZI1BuzAV4lCduzvbmfeNB0SNrxyhzb3Es/ndDYV4gb4TsN+i/e3ITy/ZIv4iNAnIe+S9S
5JvyaCCYBAKN5AZgNJFZMK9uc6+ZbvdCnddirHjt+qg/eeFw+QZckZL6HQLX463qZ/lMjubGWqkn
XkJ5suo5iQ3RVD7mXXliyj6RvsUvs4M/eoyz1VVC/WMsGpTAaRkC0XwfMyFjg+cMa5sSPmcYX91J
utRPfoLu5t1et/bJM8mpJB59z5rkm/kRLtV1JZ+uOw6tUBmbyhTEU3Mv6ZJRY0646vHHBvdiYMjz
F53iDXbSBWgokC253clMJJDlpk8cw3cGdwIb3sPc0NLy2RHaLkNE4Lj1oQEcZjO1YqNgGNjG2A8N
a0ym4csFUlDiZZvFMsqf6r08Yr1DW/pu9W0oLRAS4v22eh+5QJaw/SReosFedv7+gekh7M36Lafi
kUdhkAqWia0DnuJn/O8twCCS2JCEfQ4kO/nONZUYWL0rm4LFWI+FPBsbQTVPOV1Qe2fs+C7WgQbF
jGNzYqoYK35UZ0o1s5w9WAdjN0JTpoT2QOpraAl7H2R7+OPgs7FwCHpSegL3M8cViDovH8dMBF5Y
P/nH8EgSqBSzjlAGNUi6TrrEAzcQG+4YB1kb5zqqp9B8u5Eyzl2tm0BaC3C95sMj8mcS6S8OcBeh
fp7OXRyYHuaz/LW6a9GEZ1V3zAXcmEDt6uZPBbXlbiQdk59hSY60gV7mQPSHeN2N5F1yHekXnlwb
jvpAeehKcAWrFigyOenAafjZBN9GVFukY3HHxJoQRwdkANqC/ha6anKNdAHODcD7BQDz+2RpxFN4
jtqisGFTDWMCPc6JS9tNSBNlNtw6xFxWtBWwoTa+kleiE7pVLQCQ8BaYIYGKzujS7OAjjpCMNsVl
QN9gtEQSCjNO2oriEIjI5CZ+uBQiWSFBf+tRwwHCZ1+M0i9KUopQgsYtXtuNQ6eZF/3lM6mvxcRo
PWGzxBdISTKSG+kWMS0aoNew+gY7BrMZuMw4Wsnk4I2/SBPwvvximbLKUzQKM6YUyC4H9SGeGl+n
iX56X10Bl449DS8Pfcj6wW+v+SDE6qXmpEalixUFfYoJTNppXtwjYA0whsF2Vh1WFaPihGbau/T4
I4+OK2RZxxp6Hp1oIbRI4NOtObKpXC6xldSB4dFLpNVKj4crVPtxN4AfSd0NdUcWH1tY6eosWpcF
3FPR/QD9pC+ANw1F9k7foBtmzGOJwt2IeWGrE4DZeTb9mgTwWPNSKx7KZ+MBvnBkODGKqr7EDWyf
3SNCV1zNJ9LlRVhwMHb95k2G0KfRyuZj49pegyJFmOntoz3J26HrObbx9Rlc5AcM7+rM3EKWnklD
A5BdQ+a28OkXSfPsW8FMxeoKAPHGvr1hbwB+ZuJ1gA1G4dHGJ4k8JOg+5L1aD/PClktXR36Esrpo
NTJlfB93LFrOK1hQlneZgvANCvlOh/Fs7uY6bqrM9mYdM1FJ3bDuDB+RzStg/TXu2FRibRcHjBTx
0WgC25wVXQ1cDS7DSt2niDKSnhS2yojwjMhafiQktp0Be6XiYglLhwb8zJpOkR8pZqDhOiXJxgyy
liha9Ut5rS3si4r+CAsQ9873knQYVRg4CmRCQ8+ekWfcQIkMFo0QIRo80KaCPp3bM1zg+dI3vFqf
CkFZegMpMy5gOmLow5c2ocUvgIcZ6d+xAqvz4/EK/BdX0gglzFWDqpKxQR+dNO4HqBsCZAiyITg/
Yu2a6OVSAwq2PNYG3zti+Ej6flAayVBdFwh+pnC7penfdNKc1WhmPQbNVEP2h1oI3AOsjr/+NQf4
9AMRFS5AcVDR7IbThDO6RHqGAGxYwWsi878ZOBV7wtVjKtrJONW2NXUpWLTozBUOw9LLZGYcJNEA
59bgLEvRVk2d8BopP8NMHowTeahHqwLqAXkYr4dnhj1HSL9BTmhlaH44a7tv/Dl4BMp3tiNlkK89
JnSCn+FDAd7AsQfG3wmGEf9r2Xup9fCjocdodGuCBCxNPpifDJCPn3W1Yz0wPkEuK4ZbDvxSm/AO
NvOfO+Z7MniN34MJ8Kzy1+wc+T3vYEAo5LvcAv9m8GeajygVd1orIl2ykeGrfYWTdFhx4d4b0ZqH
YSfSvPAW8jrYDnDbtaGMhTDk2quT15wGAAQdfVtD/UWtDgNpVDNJkKHGmTkk1oXoHhJUErLBiK3j
UDwMgikZOEDdrO8K62Gh30B/9CgxaBP+xRQ2dmRs3zN4q0OkyP+wqB5w7YYYSe0cwcWrn5B/thwG
PMAdNXi0EPG5TJ5flvcxQbcTZInu4veyzFPMIW8LuCLpfwfZAXY31E3mc8fUYD284DQSQgiGOpOF
iXkFFnEupAlMkszE9+ZvQBHgDNd/gKnMYB21U0gqABvwMqsd+buJJD+p4WDyEWhOCi4VXJRy9MVo
VgW07amodsH1QtKFMitkSSj01OAx3MKxlWqyy+hEf4woTUQfkbWL1pz64F2gJGccBi/M50Zg5flF
Ht9knjYYK922wUIg9K5whdEx1YXnb0Tjfvg2D8Iph44YnJOfltT7ntmXzHA8/e7Q92PTg17MtotR
ePdvFSFi9mW2bi1csGmY7bx/DNziKVE3kxbdSDp+9B6MA+zjXyeoKD/snHOcxvPPn6oNMZNnAr13
aFoc7C39zO++pFnEDKkQSXMYnOvaXObK6Kv5hunKA2fAuPIFFPpsrRkuXZ92macqnnVWpS0qgvnX
w78GLYGIKpoED2WrF+MQYhf2N9LMViDgfNFPahD2cdofeqZqFpwSKVYFf2jM6cyHdq7jeEznnSF8
wUoNkSv9g3/MpALnAbpzM2kGO2iqWua/swlkTjPBGNAJBbx6Uf/2kKr/dGYemqZ4GM9CpEVRelKA
ZY34N0XsRJcg8r979dD8oRqJmOEHdaxD9ceLBt0UwcQ3qWr7jBBp2HIxFjypF9gs3+CeMr9CnR9+
pLWuzotnzAVvr96gA/NZLwqe3ATAObmQ1qFtAeIVKlJclASBM95eEVtwrp372lOpKVfyX4GI3qVZ
xEjdDvM1Cgl0CyxssCCm2xyY3zUqiYMzn2/+QtwHmnFPUZs95+uEnPVBqajjYFOD4vy2+6t9bYvO
XYW589wAGXx12qsQp2AHpURGdxQo2gAYg3JqgGTyFdwxbhZmoBRjZ/28nXx3Wj651Hsd/DHigKhm
7tgIIYo63RIKdXZAs++nMbhojKSf3qGOxGpWMtI1TiouhEN2nqlKbesAuVpi2zCmQHCr0WDNnq5D
/UKoU5uh14BzD4bHWG78vnfZ8nNhMuZwLIfdAYWpzfeXPZCxDpQZ56q+ZFqy/Abn12CS5YcKZhsO
UWgmBj4bVNeKvzKRlF8Klb+YAHOtI3gVjO4s8nuc38A1z+IDWpZsCsY0Rk2RBZLNq8EwBbcHTHT3
6aGBuy0YOJBtIJDWnGoqFlP/tiaE46M7c//bPATFOxjWP9ZayCvqo1j1oEEzZjTjUlw058s1eo8x
mEjECDZwSW6BG0XkRtsaaiJAOXS1Ma0SRHecQWQK0ENSqvFUm5PZB5F0LnfGJDl+5p8JOVCuDhyU
ikiPrQLJr9BBuo7ig9pspAG3OX4vX30KQZDlkSHS9wA7ALC7g++Cglhjcu4tTcWtp/aFiilqQT5b
TQtmCsYeA0y8ZlN6masTaw9P3stXvGG+iy4VIh0smbfftGNx2LBjYpP1b0dg02BHfLdz9ELRF3l9
/t65i0QGtVYcrNjMU8WTcEzG9udMVdZMJyzv/IoFoRNqPlqKbItlvUy+f592DNUv+MMInbnJrvFF
aWIRTJnsDVMBUUlgcUIM063+IDkA8LjV+/afFIMSE30L0dIc8YWlDKIQsOzwOsZTdNI+mrF1O+HG
DP4Lt0SqSWOC5VG9Klmkf8nuixv5OaN+eckOGRoOQlGIMwF0JbAX8Nwj2hfBglAOkrkZsOzHWe61
D3FGiC0RRw0PC1JPJoc+HTwGj3Sh/Oq/3aG7cCxu5WOChGXkhhSUY0Z2GS9ZZwFwmhtCqe1vtUB0
RJtlh5xUrpQ4pAi5YprImUPvCFGdzKbUfiagYpbMDQiolNUW+ar9sb1oWqFd/ove/ypa8I+sTTxF
kCOnvv+ompH2W/vdWqUYCCKC+FjU37e6L6+qO2gm5gN2l8v4DyPIMbDxvTyHOBNuMB3wyU0oX4e4
N+zc5Amn4gOvZ8qtl8p9dJ1yRyIgt0Acnfscsd8Iz6fhB4FjezZQuMBmTnO+RmMJmA3UUY5ZA2Sk
S8T74kqI5I3qc5jlA4YbEj0aaWI2wRdT3v67GKtrgpErhvKZbzT+52D/1KsPaJvF4Mw/An49cIDg
IuIOyFz6jQCWDlOC8Et+ril9beu9MtdJ7SmL7y7+j6b7ak4lWYIA/IuIwJtXMXgGI4SQeCEOEsIj
vPv192tt3IiN3bNHwsxMd1dVVmZWoFy/PN6PjWuD+UDpldaY+vP+Ii9jYrpJlJf97YzDSWubaWIY
5Awe0g+1F58vMvNR/n2LyNY1KG/dOmuBhFpFTfgrdjKLXbU2U3UVe5s/uCTR/wP2C+rukCtrqcmm
R4vgBQ6trtACv1qm1Zu+07p5Lkhhb/cXvpACjLsxkj3IAST9SaPUz5FMYCuxxtSbPpPo7y8O/810
lxwuxdJmYfi4xsvh6mR2STXfe9Z8oQdru7J524tpgmgEUzw6DaFZWS5a2s+XcqqfGkvQdy3rOc1O
/RqfLlFIaKJ7Pf9ZqP/WUGgX3JN9Ma22hFHBy5m+g35I5t+mk2nS7kmp1LTLx4c0x7y+J7572DHL
SmNeYfOaX0aTBsjK8QLqZJrz6JzKy6bcXK//+pOMcu8P/t6n6Ol8zrdSHbkdR9XLp7RRJqaCrR2a
dMPqgNbz5xNriF44Or7mu6uv9PDy8fv2gCNuWIGfO4egRaItZpeWCuNsDOEw/OFaLars2NxRyNxP
Fa4r0fOT4foRyxyztdDfvqU/tItP35BW/jzTnMnoYcYSWmyF7Z+wOzam4G8Kxbx5SrSOzXUvS5U7
PtYYUZKwYZ6deba9zLvJ0bY34RTTuP/NvmNul2jozAeOKc5QUTPS4vyXr6dH2sGVTCNBR8W5IGgd
ESOwD7efuHt/JtzpWzU1O29qWmQWEYAz0S8AbRVgXRK5As6XE9PyL1bnmP88Y+jVv7wPFvLfl0bz
vPQmwHFYFW+Qsu+ZNysqwX6nUuLBIgVi6WjUmRlN98AIdqHozcsAoM+/Jx8mGc1Svd3HDYbS1YqP
jRMmHudCgNGZAcuGW/Jk7IxYOEy+5bTMb+3cO21Saoii7vZj567Mc+BEv+nATX8/CrEa+2hVSTnr
hTjBqfXxps16GaBFQCwhVvsfyeu6Aa1dlhNSG1D1/oco1e5RwBvP0ivh+QCG96+Zf7+NTYt9djDK
CVI2o1eQMzI/x98WeAWN5C2U79H2wzFjJCY8FhBbvQ6z0/26+ji3P/L9x6M8l3hR9rW2XY3VI6Cv
CBGyN5hwv5+Hhmy2l+/8F9hxlhqGwJFOrfoMXtOkSrR0L55hb+6MHUMePhcVMocHkR8pUxl07l79
9h4WA8ai55KQa87I/VETXtefaABZaGJt13cjk60jw5VE3fi6ojriJt0tE+Ac8UFn7vR4i8qSiosK
Xa39uNBe/vD6M2V1U7lX8tVD49a9DlM9+o/IjqrpA5bTJKEPBpJw7MqidVeQyKGZn5OGDksoxT++
Rml2NRtj2c3XTa1ixI9XWRvc/vwIRyWTtsgzWpiAniEiZbFuTJ2nlToEqq7VrOrJl6+0awRHyPpy
qAumQCtz6eandqEBU6hyVBuBqV+9tW6jvS7DR7a2TsrZwyzk/LmFz+4E7Gdb9w6pjzkiFEosbhd/
ag9cYxOkyDAG+h3j7SCM8aIEWLHjD067z1mx+ox5NrRQopafkw980QHZ4bYHdsLp5VZ2qBy6NJ93
06SONROaSw/tC0ddmKOIKeqCbJvfdDlzeJl/GEwkI+DFOJIvvZ++zUA+fB5SaL/mUZkFexgsuVDd
povxpn8tmB8bFC3e/eFGrMKUtUfOrOF2dpSRqBCl2B6zpJnd6dZq0dh+Fuu660jLNALsT0ufq7Hg
uh5wuvX32faENaWrHYeBCUcWnyYCzE69W3RpF6uZF0u6W6wuOgJcU/OoVTCI8/jBl6h2rRmlWjNm
TGcJx6+fHiXDLMOX1WwZ8UzxTgSB5tbY/5gUYdobT9Zr9cxH9NA7/ztXUmW7j/dH8xy7qcmRaUBI
nhU2RmOdWDLkEh8P4wusVwO/jUDj0zEqhegjzHeXERjlG8pc7Bo7gU/4hcptqMEjWDhbAulp4Ze9
Jt7q7W0JaJm52JVv4CyeHfl7FX6ePCOucWa4qrsf+WwjSnxSy1Zy+daus2hl28exlanGwP9lyvOx
aJ072BD58mZ8qBaryXn78vtBBGO9rlrzL6vckmTzkg9r4BqnjPPRtpJfvRVM3wgCi6FzdbiU6U13
w9ICQ/xiMjkmuD536/YyWMQ/gIfuRFwPDsp6IqPUsr7pH8fzL1T055A0ag78G51nh8E8KDQwf5Oh
d7/vbwemRf43K9mnH5s5lqToaUjmRm3CD763X4nmqV3q3xyYx07qR9/vcsYgKee/NPomH1eGrbdq
cnCsaMc6BXVzwN6hP8BBgJQ7kLM8Lqfd/dAJVDDNpu9C04F4rYiNiVVzfavPm6lOYty+wz0DgKpC
enzkP9ixGiBz3TYxC4S2fkKX5WUxZh9FQn3iEYyKOCZOGBwav5YHE/9o+w3nqSUivYn+8j3RSvSA
Pk7lSfvZAYhWisYCPhqpd82w1L9sa1FhN9jG960euqa+ofn3eDKMNCHHispVlx1+OdFnNr1rJqNV
R+eQqETNaeSAtKGfGlGcT3qYypXNuzYcHUOOQ/zQqrR4F2OLIG12tGOs5TCOlt3t4MSpB/5fvo3M
hymbsUUPsMaEWMSP+q/NWjyaGZpurT37Ze/ylm3Pb7X7u5PP7OzA07+9bb+x7wza/nFvCz/4GpjG
mGACJxqTppvqNbQJcz+3RmmmVdIOd5ypTL1YX2ksmYF7fxq4VkY0MtbMDwv900cuzneXjflbsiqS
Uu3rkvZX/66FwE4kEsUMxkA4tEtjfYhrOXQL3fx542jQwp9BvNYz6sO7eLg81XUIbpNYty+ZIncL
gPX1UV7qnrUhic3MFIxSquhCx3cdkd9appUanShdIYXuZq6sOGY9N69IvsCNm+ph7F7XViNZr8bM
u8DsG38GLK1P4VbOvy0lY/c+g+U3oGH3XGFgUc6OeOdUT5p7+5dMYF2UWDdY7/nq8u0ySNQSMXlm
1YQDozGWvd0/EZDmOGL6XDt+8b6MEJz+zc9ND7uHUNHhSOfc0Udk8f5xPldvA3OxRqZs1bRoJvOI
PRvfSiBPgkabfyUNglblqXGt5TuO23Pt2EnM43vn0c4PZJ5ttDo6iiayTvSYKmPfkPgDcy0wFdZ/
rvVl/KIKV5lJRBWKH/ItNhvd09r3s1Ub7lMGPHnz27mffHVV5zT1T272hgZYXnWc5T++q2kN5UV5
EaUbGOc/GgX6jKf2ra0hvnwrai9N6jDtUqwNNAa4P19lPEMdD4DyZrS8VtbxvM+QcS5jMTBuurhW
Nb3KzIEyL07suKAIhQI4+G/dc6EsF6uJ5i+Jdu6tWE6/3CJLwLfxU04Ex/6JLCwuErNDkMakcY58
7x0l2gJDVOiu2pPhOTpyipiYBXqc7eJSHZurbBiCzR3I46fBvXN8/ROczaVbH5sghAuXCxdC6D++
htuLchA+kfjC2Y6QseiEPA1XJsU/d/9D7JSuz+PVSLbGviTdmKer+zrDlrJUoLxw5yZdhOtEjO/f
KzXvtdy/nRgW1qoGn8HlxvIsv1nU1/flUm/pPLdX7rZyPiiNih0qXXqODuX8qv0cTIS0XZMWJc3g
lVayfGscqhsDrDihRAyreaWrz5tX0wUMQu4nupwFXLDZHW8qHkyV5VvefkvEOsFMc1qUD2gV/Uux
vO6c0Fxp1xevqAvFqnQnvK7Qkwf2ElHToBU/vDRyQ3dYII0uDYvLeUdr40K3bWZc8c2cv2OM27vb
i/B/gwAEIoMt/rFLiO7lx3f4zvRUNKktItEc7GlYmN07tDsXHiuSO9IHHNvcvLpr0mU+GtZwGysy
886QGtPdGLnGyecVCT9yw9Pg0lMvfN7e/lPN3LJljNUTBUigId/TtXOmmfoxRSkqNXM/OJ3zb3Hw
lDY3o8l2xFmEXYFKc4uw2nrYTT2zd13WIa0dDnTIa2YHqrSCADPFH/T6t+3zDzDCUkQiTORa1kGu
CLCqHz5Kw3MlR94fGQxXPX2m9bMq4E5AxvjUv/Tz/+7tFGZm1fpRShoELknl4dzYGEF+eZOXdBKz
ObtHuMuunpjpU6qYe5lJGTipdnxVaAd8uvBKl92HsQG3TjFDMNNLnILz/qJ6bEHYJ9Xa6CvgWOre
VKF6rweg5cSHZNENdHZyhw4eRLwy55CSh2cP9VL/zvE8AGr2UeZf6v3UK1al9VGuNynrVUX3mvq/
d7c3ws5QI02ErUJTtChWDySW2+583zgNZJz7WGq7miFTv5RIO9BQ55FhrFPL+29/douT8ubRzP82
jLnYj68zEx7OlsWtoQjw0qVSy5T3Rqaxj9PT9EieZARZvJ7SN93isymthpMgadocvHx172iZF/Lh
yPn5YtEwnSj/poL4+VeFHa+/RGFqJjql2/c9VScZorNCCZ8Adnu2dMIbjUpc2bubWaFnC1JwRXOX
w8caiG9InVwy2s+yJ1n6aWB+QYPi6PlO5iiRLvy2869+Zdk9z4ToYAugiT3nSxqKPz3HmM6bQ2RR
fwVdmzxK+ZJoFzsSjdal5/zFq3qq5TOSo2McsslEb9KhRnErjBjYmADPFmKcL/qWBPD5UjU/WnYV
8vlRcbQuxEs6QoPymNiHK7i/XMMIbb5QVSPalTy+okzNzSos6r/JKDUMUsIws1CowAoo7+P9DAyw
aa4XbZrr3djMeO/ir9LSyNpWIcOJIjaq60+x/l9Vkn3ZjZcSby3PPpQgLe0h1O8i9vWWn4ZFtyfd
x5eo3s4HN5WG8XauUthPL2ppHxXev+weL17W3bx6csRA4/nNz2PxrKmatG5I6Dv7zuXtIWqWmg+H
QtB12SRdZ312akkYz+z1519yMHqtaFmq0vb4dq+5XPn5GQ76VWyKicV0q7LoayxekcF2nbBYTwOD
yEWV8FxfVia5hKcrPAStvUWvuAhPmQDacTopl+r5Tr5jmkCT6i88rHz3+lNyXKfiY3ycmZO1Gq+r
IWIdqpc2Almp//zhSUa5YQf+tpEDmxc7vHBt0xcnRCczKG2nSyPb3sncfCSHlXnPKx04NEyuONnA
auPVgmmJd4Yw/i3A8m1ysB6+b93cbH53HWm0fvcy2mPuSX767Ndu7dMkOHewizCy0NuHrai8c6fY
fpC0T1fWr2tPcDC3oBeVbCsVp0oVm5tmgG7uXan1LvWbKwUNz1r3lD/h/IXQ7OrGjKH5uym/rZOz
i3WEreLJS0Kfg+VroYt+FRnoNnZvw53L9Zhiq1FSsWkEPaYb9c3Y+ky3XL6UnRbOYEQPWL7Z8uAd
BNdZchrKnHF2elR8U4G+3zunfDPRO89cQgCs1JxGJfqg9NRW3ecVl2Gge3PyUQImD/JOB4Ok7X3D
EIzzqdzHKUButKo/lJF6GlIyeXOXBvYcc1QuNN2gwqW7HMzVnnnO/qGIv8b5kbuWLPWVsazSE7dG
Flieu1rkiUUwM3n4HgStcMevogVcrJojk3nHlYdi/em30y1GMY4oKFLtb+ump04ua99i48VYzrdg
BLNN04xJy7ACq0Pl2NefcLpq7la3mH0V38GQjksx1JMHR8AfgBHKeZW9f3NaqAZowGeC7yT1VBFL
eOkpSjDZ65F8XHDLJdenxqqetN0M25GyTol9YA8t9m7t+XcqOJyZjPug+Jwfm5mhwKym+JuiZtgJ
eZ3H9JTRGDqImf9NJEnOzGWoWLUWg1B+3xFaMz+yelxwRFLc2cLPo515t3OFYjZjoPPgDbgl7B4n
F51zGPoX1sREdOlfZ7uxS0xP3a3nUPFcrC6/buIEQBLM5k2UI0mH9smY5+g49uU4sWSGynGibUJn
UwFBEZYor32/MUkEXTUvhucYGgiavMfK5fH2yzMPguEPallqV39kUCBN2X5Ro0o1Lm8+jUpFfEgZ
GkSU//1oJ7BzwYG9Uv9cmdSPCwQ6c7aidc/lhJCYVL9IadrqUZoHd+rQy/0DmuDM6Fp97V+33wpW
A0Ik6C7g9jaHbP0JXbHajYaonr7Xn0BDd9EumYgLV65zuj5t4JUfp+K51a7bH1/vlSe3KhmrxWYy
34F8dSdSFXqrONELWbMgnTSMXHRWdX+X3gm4mShkgoDH/SmFTDi+NNWI9fXHpPV7qW8/78rokjQ+
8u+gwldt8EcDhAZ7BmewC7Kgsm2yXx4m5Wv7GGVeaHC6hjFlW07j5RdZunZHj1G5LUuM7JGUKo8w
L2H5TWOCw9ZcSXDWH7vmXi0Kf7l3QkWxbv/lWLKqlSTMZFL5D4PCur0YUXa3ll3OJg6SpE/eGQkT
UjRTYbpSp9gEyfCffElc43gbPORCou297rRYfScprNP/8Z0sVn+JqmR6bsaBRz44uIXzdvso9fOM
7hGHlTCObDkg0iga5td5F/Rti1R93fPf+09gvLaX39ug/0aGjB9fq87aSn73YEOmGYRrYLSO07ct
Y8v2kHZ6VHB1oyTKIVXlBWA4uC23i0Po8jihAL1iJ5upHTdlDCEMSrReEjQJU6m+GCdVcBhvjo9O
ugVlBW4f5d3CJff9dVXgl5pz3KtPWiReOluI/AaL/fGYFxVWjQqL7bpND0vpW2i64mX73Dx9Xb5Q
Hk3TGwBEUCCvYZQIZ7B9IXp8+ePtq4b4ua7icyFj48j9ILobu2Fpd35niVW51El+SkLnsQ7JerYa
yEFZthoL2cdNSHRSqUqWvPQ7+YnZkX0TctyEJV7JYNmWOta34aCz4geh1CnpzKqLpIcgUmkWdpyE
wIXOHG6OKJmhPCozk7BwU4Gof60/rOZgjwCtisGIh1vVgeg0BOCrrmPn5X62ty68p9vcdwKzSE2V
j7P8dN11vIbPi5LTsz5nvBnLAbKT6LCPjrFQ6HSFN8ak6hMNhm/+ZbbD4XP7RVfPr6V/7EvsnE0n
R/St4nOX3fXefs3/whiFDv8DpXGswd5cAFswI77CB10ffWYzYJkaHBuzcBxMEAQPhAe7jK193TQ2
g/AQV3HvYiCe10DynrVjX9b31EgyB6dxGMDPstP0FPx+jGWC7uKBYC6Y9DD3OcbrkGW3ILlHpXG4
aQz7KPOp/H3qY7D8gvZmZixA8g3WLJIgr7kOj5uafDnJzAsyCcebcWQZ3FhXV5XYyy8/e/45uMzN
Bx3PLy34Qmsznq+q+7EBaZyzWKmNEjllt+Q1knbu/IfA/sPY6laqAaCPyTYsfV4Og0LPc/EX413z
Oua2VHp3rKRbaQ/7MDBu/jNUqNQ5kw+NB8Q3buQh4Wmf3k69pXl8CoP6Mj6oka7NcCZTCjnrCs2M
l7HWM+YhzmnBLBhl1jj0xCbuGDQbnCTDLiRRNLItFTvy9vFkVy/1jC6blBPtlSDeJf5OTm01S8Ef
Q2x6SEGADKEceKCCDILeXakUgqZJKp/HVxYXLnbe1a6g6fxzjJh308nyvGshGwujdLy3/p/Uqay4
ItKvkoewMK3rR53jS3eFggtfgP1Xb22+M8NEn1tB/fCpQ+YE9D0wr1rW3VxE5PgRm94uT59/XWfq
BNVL203prLTo2WmE7583V48NxL5e3MT2lL++wHlO6YqMiqmOZVfEooo8uXyrODppJPYL+c5+rBEg
BZPSXIcOXofVH4adH53ktYmmrwxqkeAWcbgb5MvLrwGvQDy3JgS0l6FqAg4qBNUzqzpzm4TVaKzz
h5tdgnmF/MOqQpxMuVe75hOgpH0dCrTSu6AB6hkr5NY68l32J27xPthb3Duhxi/9mdXZM2J1OH/d
UlDlpn6oCpjlzJvDo2coWI26xqmr5BBDer6jXweMHuUafF/cnXBcXr5vb+C75v2fzkLXov8doIH2
nTty4al6dN/nCMj70ByW0VNJ3GXx4wTwPDtBFhYC1CP4PSSa294DceXjvGk+f0whs+b+npazAOTC
gqh/fj13iDGJmah9xB0HKufeHwYTvecPhULiWHVGR+TYw3X7iMbsR1LP8tUc2vlQiBgDB9rHVw+g
VyCwJm58mQ/SU4VGI5QaFZAtpI98Kw6CBvT2OHsboWOLjsu3eY5wkGyK+ITaJKcUpREn1yKX+HHg
I4QDsY6BEJ7/gq30dcWhgot/15/JgORMmA0huvRoJAfpN+yJMNyOsTen0Onjkx8GEXmAA0wIrjvW
nQNyB3TK2SEM4nTE7meyTKP7Zo/XQk8c1xpuhdxCHynYRlQCDlXqIMUblxyFyuziF04gz+7lx8s6
f2hBqb5r39uT/uPnUrk0lXWhMt4LRaEZUl8pPS4BmQv/ND+ZvEfpL+hcYmwU/K5+4CQkbfE1JQ51
7xiaSLf+/mMyW8RZZXhv2z2OpfApfSDdM5xJueq2p8xKfyC2rspGOuo+lZo6gI7DUvPyxtWh99s6
gxcNxtmXi8PNrSkutp+YiqMM936Q7ctptJgxmdOeLuzK/j9xjvzbKhoA1FB8DK1BaevumqzUDCLj
+0slYt/cugG6c6r7ARumY2yDdp0SogUl7oyJGbBCfmU/puHivhqJD01s+uv+syjY20BdP2uH83bS
mWdrBx5HOLQ7/+e0m81Ji16KxvXOJkjEHR0eII00OeJ8oAjqnqNV+/q5HuWhjmCKvfroGB/2zZ99
rnNadw+DVHzpSfYyBNMpCkjCLjjN+zwDSZHGBkufc5ydhsJpmlo0IX/DsKEAGJr+t8E9vo4no2Pf
xVz5ssVzh89MRpNtwTL4cQ5gNsVRfir6Hfu54fl1+Xn+xxOrI9W+tB/tFJzOoBhQcCNp+t1LurFt
U4He2iCHSHPDdZ9fV8PNLNo6tEAul4EEIDsFaTikXy+Gg/BBlQfPB0rjEK0VY3G2pcV87Gv/rz8K
/7ZfGTVZgkPo3UzhnKlwmLmc/crqVjaNMo2AlizqsKr0lCltMTyPbHslrfraj4+LZnYqDQmHp9QD
n6mgJHpZTjMv2U62FIFzATuh4bkxxkg2kghAxjIkPZKf4+wceoM5kzIRFnad3T+blVqDmMv0hx4A
I2ApAXRJ9DSuPCPctBXYVxqTfKlzNcGhFYkXletNYZ8PTo7Zqd6n2JRtzbs7cU4XaV89ziSUEqP1
vp551NLTeWgQidTCh36leya9gRbA/wYapr8Hiu/wrSaj0yA/hdM4IUXEXXMy2lrEzOJeVRiXwe9A
ZkQYMbx19RI9CkO0XXxGE43Jmk7/c99i40OlrV6F+PIQvke/nzxmS2wn2gIBm/EAQF//beramb2S
B5mt52aTazMsrXFAnTZ9oUsqs55Un5sOVOou5cLP2n4pjkIIFe6FgACnww9bW0bI0qE39d7tbadO
bFkkIX3aDsT8qeeZ1TA7me6qHTt090PtoZZqhU+BeAuopvQ+NeQn1eVHbih+tINAubF/ZdCACFTs
bp2EqBzjUztAGiBok48AT1KdaGnQ4QxeP3i0myWT/vhIzXs3QS5CZXlyzFeXUIrRu/nD/NuAibQT
x4Dwyq0Bo1sPgC2vlpEpnas+K73Cv1smKrwfPi/dXZxq5DuTDrxQXZd5K7XTekWfWkOWpsebbblC
Pe2/mJ509/rKehQWK5OKWItBUdPI1g91NJzWL7QwIEC/xthz2/hKDJMNQ14MKw/N1cSiwdN0MrIW
Fn/oYIA4eaFBbFaIamVZqlpaEmrLXce2xCUVchzvBAhQgyhGmAoJSgTeGrQnUEmF/wWvY9doxJ0t
kIb4mmWA6exiXyUObnEbgHoLm/jEH+8y2M1yvd/ReuDUHJiCXk0+Xo7VTG+nI7KPcUXsIhcv/c+s
anaHXainI4fcMh9NmTsQCF9oaYl33smve8/17f5K5bcPPvWsm88dBhf8KQ7l3T9krcvXjSzRBMCH
zZj/SH+d39PtSesxKqKVv7ISEn+s+Ey0ytQ82YfqY956BveD4KJhXCiTBCd0niF9xjjIEKEmI2ZF
q/KD5xgi5TMqkDQ8I0SOopi6qEvc4Dn4LeoSTV5Hg0x/C7J1X4+138fcTIkGysgkYXBOoIikR0YY
azWxaktX78XKyqbHBHWYjAuTdzwP4Lh/HvuIhXDy1pNGecqpf4SswUXjvxsSKw0rHOBr+ejQXr+t
XtNfm/clnV138SphLf1Qiua/nj+TL8htJ2FeJseUUn//DnqsX1QKx9fCv3sNT+EvPeIBRzcQ2l7y
ZFyVrkTgggvepvRlqfAuT9HS5dC0eZeAuP1EiQDVZmkIhCgj3MaJmV4nH3O0x/qka5X6upMPCDrE
k+VMuhn6vITrlwaOhokO5yCaT/TPP4+v3c/pC2OV73+I2vLq+be71NDuElURoOoK2Stkgi2YtzIx
Tv6oPbGIBefHoTa36xWnPcGeFTwtRluHrPPUxgSDln6go9AEKGxAC/ASQrVRAAvW89NdUyYrhTfa
5fWG2iDDQxeG6lYm7cXUddSZ0LyTz+Zw8XR9j6Bt3z6c5QEQvn9CgrRo+DYhcskco0RrTQxUXg1L
9Vv5VjlH2nttdIxTcz2dvB7jAOWZdt0BZSq2wu3XNNS7bz6qBrNwycpU8h7gJa/Nhk+06su3573c
z+VNFltRoEzKxLtChcRZ3hq+RqkXOjVVBMqu8LTuZqfFqVc53MfMrjvrUSgkG4ec9vNvq9BNDbwg
vq9rSzPeSFMVIsnCy2qokt8P0yEG7jSx7hoFVvFfLQGljXGmBFEBcCy6XmfbW9XfnHUm1qZd6jIl
W1e41rF2HtoEuDD7GThsXYPpHvfVR5ginh2d9pHhzJu+3xCWk6rh2YRnVVr7N3JCqcNx0yThvglb
FXEpCS1ET4rwvv47voRyZtDe1DmmvEuJt0ORKz1FHTGPeN11gl5GZpTPzy3vdSs0BVhbC3jqdUWY
wYFR6fuRUq7pvVK3xgTp3nCVWalH8YB3bqavylAeBKSVva1vPX9Wlu3RTaA/ItZMfqT55XQOQ9SV
wYbRwHTm2DOtRbGS595lgAptrsG65hb+XZoiJsDHAGI16R+X6Q8yPY5XfWDHtGAS1mA9cI3uN1jj
OsN58oUv5pqjwvlDonzMcRl42eTC5XiL4yx0jffrKNxul5aCMEDp1D5/QLMXh992r/6u2TVc41W+
A3qREDiaNZ4QKIl3gfHFl9Cunt7nZabaPLI3zdWdt55z8NNNOI/5k58SUTC+hCOia3IF/CggCI2P
/QdvTQjEfiwsq4qDj+d5DIUABI/EgHM/MytOT/pMSlZ2hOK5j7rka1Y2dtyxXxxldNsHm77Kclwc
SQgE81sXjnN547VmRm9o+eojyQ5UjyFV1DV3UDU05k9SysuxAo0IAArIrXwrL3phx4WdoUcWOjTP
5qQrA/XZUiRZnyQj/RXwvcTr0140X1dS+McagDkeeB+B8v5JlrvaEvKwVVN+99dKX/WubwvtqVtl
2/ntlLrPr3x8av7mXs4XiFC92F/dW8X+3+Q07fhCN9GdxCude8mKKHmY4jbAVW59e/Wov6rd//R1
K6tmfpRuI/IPL4PCv+M8tLwGAC/h5peE6FafLKtnudmqCjyUthanKZiYrWj7mL4+C3loxZiIfXXT
z2vSw5rlPe7+WtjHXzyYK3gPMd8TgqJ6qATlbJ8abrQqm/muH4fWXV9rTaYpOGan80Qkb7L91QDN
kPNbRw4Vv5ad3of+QheF7bV/b0KCBToLUFi468URKEpW8YsDNgwwJ0pdprJnzO1TeL+GdnMaOrPu
QpqiY1MOItaf7xXQmgbCYBdKjBvF1qUVFsTy0lr0t10r6DJvn2c+CIhiAyweb8A6J8C2K5zeczpK
btLurm8eGqq/t+qcMzQajb0EHZk57fSpYrfNa/bj+8zd8ONJuqLchxVY2e7KHh9Ry9XCTd6UcIU0
qEyNmZtxlYagUZF2RQuu3AFrGRenAUbDxJPruEUhqVAuLT+kUvJoBZLk8fqaGvKFxhSc5XFbQXTP
MV9Y/FkiYfTae0dD+vCNAqrBmsyW9+atL2oKNKmHXgZTSYTlTzn3FenO0jSg5E1WzoErH0zImFbx
ThJKf7+1eDKszU6h0ZP4CdByMGMLFDsOMI/lv5CuWtr20zPYY8lX/x3lE6BrgzyDGwqkAc/Yn9El
8CoWMIoiklOTHVJJP4PfxqOyP8JUKVDbxcXr0ybY1tY8k1A0dGXkAO3sRxpcl620s6s240V9gaLC
d4wNGJhRcjqePKUXIAWIbT9MvN1Gj1YCi50h3Clkvqh1dW45r0mckun81Fojp5KA4kIg1cOLX+/7
oTIsRFApuTRSzhi67k5N2Yo0TGRYVn+7tz1FRnn+xWD7v4drpToaz/+Valcjt0oVdO34eY0hwOB4
eypRlhElg531Wvt9KHeUcoUBI+vAmlt+wwKiU+Ucti5LLV8A/fc4S2stejmYNjq1dZY6xY8VWvVz
UBSYQ4RnE/uJfN49Da79de8xiTVnwmAInQ2Bn/Ie3sM1S1qH8Nnc1e99Z95CqTPnIqabqnka54Fi
x9fQiPooFaLlN/OTMIQFbYuxxLK9Z9k5/v2g6X4yIcUrws4Eeq/6+VFID6BoTVznfTyvJlu7YaHn
rgu9AeBWvFf1nUAX0teRg/0vqkmGAHjWYRE0r/f9iUqoi2/5JZ4cTV/YzZmcxedz3Sj9+CKfx0c9
8U4jb8D0OUg8biQ4BBmJ2h26C7tKxPowoXFDD7/GMAjMgkwQEih1FkLuy2N0C63UtOJPt+iuMvrr
3o+LQxDhArdXWoLgf9F8h1OBDB6R6kICVOhlO8XOz0+AJYlU62pHCEBIvZ6DHA6MMbZ/pLLFmyfb
XmJedpM1RRMK8jYgVlwuXqX029wYd30p4ms6qjt00mk//fOdA/5mXk6CS8mk0pccke8jwuJEJYaS
NXdj4+7isHID6KjQdpxo9Ug4Qvv1VADtc0uNTTMQaANTp1ilqB/B6Fcg/7p1s2pNdJmXGEzK5w7W
RdD7vwAH02ahB+MYYUkaXE61H5Vtnc2QpBh5x7Hg4EAWzfRKSHNz12liWpfDmwcdVsy1b66YZmHo
dmQ29ayb7mhUb7Ira6xe5xy7Ia1xwF/2nec/vtBtxoGKV5BYnQelVVpqEgIgk21E1lKXyot7wDeL
TRCf4hYZtJXr3pDddJ/gN8cY+rD8TESZTfVUQT3T+7zWSnItHYoWDnA3+U68UQ8EoUmqRlwT5/uZ
7pVPwdBUz8xKj/IeUWlVwHUBdSRyMVL2ERQcW1KEnwOLlWZRC2t0O5YPmnXE+ZdKQZbBLg+S8/o7
SrRO6tASQ6HyTSeW+m4SGWFCwOdXrK9Mo/Apr3xeK99khAH9v14rm2GGan1ev69qjxF++BpjZOhH
pc/CJ6U1qoW+lKEgRkfrNZ0MojSc8QUisyA9Jct1W9eBe7Doh60l8UusWuDCdGVh+bslwgPMWYmc
fD3T2d5DI6vFDMjg3r+U2ivlhQfkNUL2hrCefUayTZ9xYaMrl5UXJ3w3P0b/uJUTv9WwsP1iUtEh
7ovCEB/n0608oTQpVpaDhQYpEAipo1fkm1H5D3XF+UZK8MXGvvRm3UpeTfOu7NKIIQsZ2Cr+DXi8
vsNquB86ZLuL+O40w7aRZPTTplBrlklgu6qbnsE2CPMDjLBhFjs38bIZOlZcbeCYFDuhebQ+tyYd
P5SY4/60gjDgVyfkWpOvlAuhrX0EbC67brp+RyGLreNBTbK1UxAlROFTK5tYZr2IA66pdAfSnvHb
BxCD8wza03VLSpGRSRPrqtg5OU2JyNflxRiIt+GL3vZUc7fyz226JzGryt/XCpaR6na2688HHv9c
7IjdLUqWsSfindUqm5kFoLup99hKTnXUutntxyou9TZIR1ozXZgskqhXux2LcP/hReFBMHEI74hb
VIo2w9upXFy/qbICc8yK7iOnudXiEFj3ZrJEaGDWoT2DSScwXU/nVp5McKIAUC4IZgFGS08Vt3Js
pYdsf/QHivqf/y7FvxG9RrtxeqRqg3dqF+2VdgP4RHg+MqRFaCz9Vn/lJh4x7YWOi0RIhaACus90
WNoOrGV06poAoA/ix2nux2aBjh8Btgg6MU/WInUhFqZ/W83WwXnoFFRiBPxzSEylyJpgKE9DF8bx
F5qdpR5L0ykAdRs2H5J7jfbiIbEmprMj9iFzJd76g5CgSIuZozXLHMM0vlT1cqhthr+++zmkAAd3
A06qlbIqP60MKKpqO1dWISofH9RVytdV+P1noj53GbxrBotZ2mAo36sgZWyqK7HM9NzPHQd5ghuD
4vfv5cWO48Hak4wken7f95NyuIFQ92Sqshtq0102ZinJbatGs1mtVEg0/CvOvIHOVuSOyiODto2G
eV5Pn1o+J/0buVzZTfh92lCDI10bLlBHC8NSQDS0JPF1MNHsYNSqSZT5bRd3DavXA1wO6jZJz48L
83rYe+rRfeRlQa7jx+Ed8J5uU8dNWKte5agJJ8bfE9vf6n8lu8Njd6sjb4j5Kotdjrn+y/4BVwHz
DHgIn9NVx5Inqnq2OmX+bJwvkSpgu+3bE7uxyV3Cx38drfXAbVjJymlk9pACpOw/SNorfKPydmBu
035237e923UmiS4t6rACayw/VT6w7w9jsVR9N7cNlTZUBVo913KxS7JTzcw1HC/RpI6BoL2DvrVT
UVIl/VJ6ZXV0rv8SfYY/kKfxvZzFnyduQHZQuCZ6egSie0dOrB8y6ZulHc1fzRcRiSQIy+oqXuGq
Rpvo3Cv28/0ny+lr71G5VXLd66mibsv3S3W2a7HltXzanUrEAZJTGPqqllFahrb4DfmdUqTQPWFx
V44BfAoFL3LTSfsBUWAGPlnmaxrSqnb1eR+Sh1xdLapPidk331vAJUbOol3qsQbAcEEtDIe17Zz4
lm9UFj1jMjtHCPEFVviXxJXT0PpSU1J2r8Ekt4Ok3JM8y8CJBXXT+9/fKuKmRwyzTiEKLPJF71TR
NLE38s1zb7WrLn5Jtg1TrZbqJWFoh4VoJuGLbPkchtLI/xAalEzZKf6VeRz4gTyS+qu2xrUGbWhw
q1toLQZL8TrzcfTm9FWdeYs/UuwECJmILkbgkK8M2i3VU10a1v6RJEW3HC87Eab/FctmqXW1o3RF
HYzZlg92bChOr6/kF4GzdaEzePa/Crh5Wg6tLJHBup2L1+Zt8sBW2etvVRPJ5lZCyadXpOzgryWa
hfc7kprnte1uHeTDK/bB4FeLVseTs/3/WLqv5VSSJQqgX0QE3rzivUcIvRCDDN57vv6u4twYhUZH
orury6TduTOkf8O1AF2RlsKWKrdkU121OU7mddpYlYCxviQnYq37QCVD+qUvJGMHHKixrV77meoG
X/tVGmGq0Abs84EsFQBtoJ0eO39yvRUCDB0x798ccgZgrhSHJ/UZXOIPqNxdfbGpmO87R3S0qyT7
m8qhtapEmpRXtnCuX0tQg6ynwyhb8q/C+WPdXzak0T5CHlVDUJ6L3AqcWXYcbby6WUerf57dx/fG
tL+ofJyKUTtrfs4Xn4VnJYNFSFTy6tekcS1s20f5/KFflbaI+WP7WZo3sn8pcGE8VjBurcvPrnMx
ybTi4KXw7gvTh46VCgnbV0SjkHMTzaY33/HfTXnhuHncpmh6MyJmv8H6csMUro1rKTsKBRvKhpB3
7NvZHuu5k+lkUXVJmAj8kn7pYvRrgQrrWpr+Zjp7ILXPy3cMC9JCWiSVKK5nUnBh80MEojkraRzS
PP+5eV99QSEVLAgF/i15sjmHXUiqpTdqcd2Pfywl8OTGCpEBI9CcnYrb6rk/7z9Qx4XMnNxpbpDr
aA1eTJdySIDDJMHYRVe6OiIpK887IdE7CEgOQdRQ6JkkAu35a+mBHMn1CRL3oSI9TzswuIWpugof
AxpWdLi1Z6kU5b9VZnSv4JP0u3s5K7ly9vfaCmj+eA23QDd+Kd+GyT/BIvGnkncK4d1pf0nvh0ev
SJhn+1IMcofpwjqGrSiGwSoiM5zgZTrfXrf9mOw+dcNsJqUwinIYOR9LDC9OZ7Dde/Bq9MSBFk7k
g9QKQXMdwTa9h4oQmxEkYDQf5zokBv0plMocP/3IQVcQw/ynBa8FWP0G/Bd8duiLjYRg346iSlQ3
9r1t5zRCwFPYgVxXqIHguD9nZJPGi+66mkGNoReqxplabiG3KEYG0x4eE/v0iaJZimEJYT9cvkpP
4MNlYd7fthfDhIIyng7AkF6/f5sLhqrA7u+HV3E39IyUrdSwGndYU6iESy363zVdTsAFej5Y7c+5
v7jb5uk/D9ptC8eXUtKS6dj95ALPYv7aX2bKu27GFfzg72srU9WgvJKrSqhrFnD5idgtOmODzHKC
tT4IxDRZTHcq2gqR7xumjEZ2X8GIrnirfW5dePb1h1YFr3KicyzN2/qxP5o6YPaiI33vTpVAwtJ7
6uB9r6xT+X2bOgiUURgviwtVQg8RxlQn/hcZJHsOTvWxaEzri240y3/a/2UFa35yqsJ60+7yF7/J
Xc1iOy5JoccC9g0dFetXGBKmSTnNGg2sGOffV7qyGcx7nAVUSLvO8UucqRMZJ0H0mrbmppvAxXoq
7mic/q77gM8ZmnV9xoFfcxV/XMErfPhV7Fq5wHSkaCD9Vm14zxQd0nmLEYjb7pqPzG5djJed5OgE
YRQvriYRJZqosLtHUmmAQkaJtLZvTBjGFvJzJZuFczuqJq2b/FhFy/H/FvyzIrJ0Ky7g8Soc+7P0
x/2/rUBtwey/ymhn1hD/GmDJDS5xW5fDlhgufg7Qxn9xyzQ8dbeKZyQ2xwhRRFE6899HXyb6G743
dHPpgghr794Wo0JdKSq1+egyV8XsmZRy0XfI2iIOh+vk+/wo4zqlXp7f589Ye9NIJopXB4jxOJuP
LMVoES+tBhmG4L1wGS97T7oBRls4cGQE2f8sV/rj1l19v2rbuj4f5XmpvK4/RDkrm3JOzWFne68u
Brll+a6RpqZ7vd2RkGB8DOfyaQyFSeJml9+6x68cZ3RVvkOSuL0y5d/LICMYqiIIU2W2idencW0l
Zoviq7r/un+ZY7us/lxXHtW5K1i7IBt7Qt0IUx7NCvv3Q8d4kr+3bnJbj/63gHGO6ojVPPzs5/nN
5Bzkh32aTjdW2pwV9y+I3NKxTZBmvvftODqF5r4fU643pFDaqUZslhgbXka4YmmnetKmSLh9HXvo
R5If194er89cm/thXBalss01o79Tvs1omSlgmnpcCvev22BbX+CzxJEvYs3xlR+tPCGrgJkQ7oDY
rysb2aJ57aEIacpDLuxHm9BIhcsjlqyJHQxicTFQpNi1l4bZYxXTYWDqoxWYZ2/SviZXa5zu5lRI
POrZgczqCcF6TwlXIQNfKC3fz/XxrcHxfmdaEF7Qct+RFp9OIet/a0UdCuaEJwWlPVZZoQI/gwJE
q+rxjGbomGrPS8vWEzXNKX+sIZZtatOt2nJTAHN+/C0vJfFzqDGFw8lqQq8he3mCCoZEW/3o/TqP
V6Z3JPeFu1xmX//TKipI0JVEedNZ6iE9fgmaCXOOI9PG/Os6urb2fJfhY9G8f0VHKHTsJ/l0Oezu
jhj6fXCGAH0xUeyqqw+B2+XwIS37pmLLDuWreCY8Mi5rd5io3mq35mqYrsz7QYgvCtrjteM1zVcG
ma9zcd7E9FpgyBav9f3fNkpsprqZn5gGvBIA+WQvkobkqi792F6JsXQTmgHggKPK0jOV1PsVx5ov
wp+4xrRVC47Q4Rcg4Dnmz53mNT5qCJlwKqBTBVwWdc73ZpQrcrREd4SJQcy5bUsxwfGcB8AlzEiu
ZhOVjUXT/IKBCW/B/QwWFgry72krlSytcYJjb/6IxYo3WWwX7N/womB/e9obbt+XQtx8ZkeXXP7Z
S7fm/z2o8/k2f/pJfpxqTAekHEijQSmJDxKuePt+9uK9i2T78IH0INdcjEQ0WvM+kXT+WHX37Us3
Psrsa8kHNq78ClNCLJ/+zY0f2fz99zkiF0+di1DiQLE5z1Ht7fg1pjhztcMkPkqFWmnca3sETbqB
UyPcL1ZauCqrVrmLxKg+b1BCfSL7jhu6Sk/F8TgHjV7GiqPm7mvbWx2DQY1O6bJurY6VLDBW97ar
YcE73MqOCxOput8X0qbixuJBf8s2LOg665FGsJHwGN1bt+5Ue4nuo5j8uPevDy+QOBRz421PlXV9
KhYPRy0oPloUttXdokJP34aU7Gm4XrpXbYofYFHYSUicS9FnKZXDHqtVSnEtJJ4qr4afDwy2WaS+
RX/ysa2cpCOAkhvsBAn+pZK5cig6y49M56R+X6um/P3v+sxn2Hsr9sApv1oU44tCTvBS7yd3WxTd
7cL8495pKLEontEYp/IL/bS2xcu1EEfXtmqe561/rsqa4cYjvI2iPrMpA/lvroXks7D/Sy7HsU5y
U7HDt4qaNST8S/bm+FnUFy1LbFlWcDSkMGzMhRxYdqaY3zkcTBuK9lMfWra/yurylSBk/vY/Ca2I
iqDjz9qpP1+WMgk0zW8Emdj+uol7adNQCOJ9NIj5PJXiwwf4VWaYuHSfsUZaNadq2SGrpZiVGBlh
TMRFdIfiz++BAu7qdrcq+pORsnrXczP0Ug5uTij3kz6CX1z97Xjb2+GijwQAvmjTXw4JJ6TTa/W7
m3LIRrQV+ac7pw+wqe3PEQZMkcRyiGQbMGj3AXrC+P2XXhH9c9Tg54xhJixwGkWE76Z9eDSPlsxY
QpJvRmIBuy85CW2SnzucQKG8JNRFyMS/mY4OX8xq8QKoko7wY2LCMjWD2ZDv2YyWIj3K3P47fMZb
qAq33P1DrMsIOH5MtTYdMB8vSEC0E6rM4/X1hyZ8+S+Y4mYqV3nUCMH22VFMfiT/m34c6yYukr+L
r/yqog/FEVgzfledRQExQynTnM824jf52yTXjKESmMsJ3DBZthcj0RbLGm/ces/mPNrO1VclZZxV
TCDtpXLxTVURlPxa/ySdE3pkrLuv/wIfkxyXUrs7vl5Ai3r0K3asblSRiHrH1RULlRYyxKTtraN1
qnBCI3UmZqorzE/fS9LtaxurXJ2ZjnqeYYqDkAJcIOaYgtVkK9pLuo5F+ZXsZU4KShSpiAsLX4x2
03oj2XP/cz24Ut66tG/faovuPoTXL9+n7+RXTvntFTGz3h2FhRLx3o58HKW5KpmS8LZN/RNpgJpC
8BUcQQ+aP0s5tDOiRN/LcbydU3cswFLHD1l5FpNNyAdQVGCDi+iv5le4FQBrfyI/AXiSKYn0oxXl
Ga4Wpcep2Jr2HKhIUB/l0Injz5zwLO+s6FTn9ZmtzNvxnj9fJN+v9+L+gz/3ojo/7yVWNHmc/sv+
Hc9MT0SWp+WiJbQVr+0/c18oEChVySxJk6j806q//NECaq6jXVP/rQPgUbKDMra1/bxkXKOhTjHX
3zWwgs+JqRbj8D5x9AJfbj/Rjx6IUADtKhIx/HD+qnwI33R6sPvT/6UXWATWzbX0SkxHJbnTwDuw
HEKFxjuvXqCaw+/7/Y/uOj0U6TA2+dld/9TPhQZd66GWFIt3xxEg2Y9NrAoERJg25xd4LxRUJky5
koYlu8b+c4WFMJRV6SXUE0WQi0c1lNQwFwxXYAXsWdLk3BBnP77klfk6Ib2gyHaerEayzWOH6QKf
7Hsow4C+uJsb4R+EL7pKPqrqZ5Ww3QEol1h3jFM/MBYQzKEcpnyx3DEJ9UKrsWsg4c9e1R+dnKAj
27/4Wg0eGLwytcxo82d2UrI1KCh2fPTKjuO3726bIT/4qgYu/n6oedR7MUyVArHLur4SZ3qz4Gek
mx1C1ZSVTAtBOVbkjcZr6HtgFNePAdo6aeadRPSiCJr9GReHUuOYT3+ePi5/uZYViPRufxi/LWqK
U/fzlNpoL0WSV4Vl69DQoQ8d37YSr6U2pX1T94kLvwu+6xXkIVQAnJqhqGGDzaIQdiV9It7o3rg9
GK/rC3UOGBOx6NIhSCwVzpdfcVVZkIwTSnodlKkeS5IMUgbTTes5AyKEnR/cgT+ewzgcp76RXJtk
AYpcP+pHC75CiXtA5ubgGO/NyLb4KJ3kmdUPK7jRvOYWgI9rWLtc/njL68cQ17RCYybdc0Ph/38K
3PoHAxMdE4J7ARGcuyp7GswuADr1xG9MhmEan4TWaS9DeQSQcZJlT4cxtH2CFxl2m0w7KLlYnc7w
MVJpm0/rAaIygoeuT2hRmvqheRJUCPd4DBpGsOvdfQ8t2NedgSCzHAlxxc8I+bj1mKpMj2KDayHa
e3VioGnwNDml8qPH5N4jAx317V8UJMkx74DEE4WLWCO1bMTbB0SWnzCnNwYMkjAsKgpvmQjjyLny
uiJiZDRooJin+59M5nnpfirfPikOGcWnaIaqPfWN98ZT/vUzCrGbKpMohN/mCBzYeNlcBOy9ccaM
wWmYltDvTVvMlVOQkEwN/w53QKaU+ryLXOWwHDzbnvj4vvPW01oEpPQlRgYGLFtcMEd0ANTfAigC
VCpZupyq2VGuM//PZ447XdGUhJVZFNvHVzRZ3h++F8xMOAPRUvHqHNhv4QE8geEKM7t62HSynLrm
G/7FMrnbn4nCGaU/HwfWcMsKEYMti7Il08XN5/rvFWMwFXyt3AqOOV1M7IYpDAzY5T+X1MTX8yC8
FG/RRKLEbnjcltIs38u8dJ6i8Stdt5jkorlxuieUy3SefxxTnx65O1XXf491Of51JuaQ+H/m4GGO
RS3TIpeC1bs6ns/8ka+xrUVPzUWsuF/WfI8w3ubFc7xDxGeUED1wJ+dvLJBFOfFzU5m6KsR+xEKH
hwgEX/6GRVx4JN3eJItrBPXKDsdXuHnktrnig8WNn1aL28kKj8ZOE5H87VtsMrHmVQ92AmfaLHQO
03pqP9z/GXZ4w2lplSzttzDGpcP3NFc6Km+ZFx/HYkxbAGktjQuo40RpY8gUoqYHjIlS8uvyCJH0
2OAuI5jLb8E2v3zwWDp8Mj6zo9v38iP5NY0Oo8/q7Tuz/Mocix50+Fwyx01JppCIQWDXI8cqOpJI
2ezYsmswGXaQrfjM7y6Vwzc7gEFgbXZoCr6ci7Wg4uSSCKZmLFF8TMBMhAiu5cdkOd5EbPXqY3I7
VrccJOXFRt40tPX4NfDHZWaY+gF5OGz7l515NdW7T+94z+hZWsxFi5cdunf8uvnjqZ/OyWKWw/06
t1156iH+ci1fo4VthmFZ2KpHFpBRuwMi3dbzDguQ7tNft0Q3ui/NJQ9K8X4yykSoHZD8g2uc89Yk
fN+X4KEt2/yge5ofaml1Zk3Ry25Ore0839is7DSwdZg3ecTSHsRaboGFM86AlmfK2WXA0L0GZMc+
VT9IMEouitVgHTrkdaXdLsqCr1ujpZRV53/59fR3x90C3ni5DfsRINcrnDAcy1+jX0b/FEdsasuH
W7nAGL3mCntpekjIxPu3iX9chVn3pX/7S3UOH3O3K3iMbXeGrDAJibyRup5Ns8ASJUAgLkF0qkto
29M+B2ECMorOSUAsFQa0RuxzNgX7Q8lWTh8b788BOEz/C7Un5ixzLcV+LBXEgwEmfnZbXXe+/HiZ
3CbLGUma4FVXo2CtoDt6BwC74K8XcL/W3JoJuZ5tIKjEtxZlY3hGR149vq3N9/WLJoB5gzpOC0AU
l8lP6l6PTRy1RIKAHMr/R8lqM1d6DeJfrwFUlt8ZXbyVWwZXx/J56jTeie3K3n3zqSy1mWSBzI7J
Srw1n+0ugGhOrlA+bUqlLFqJbqQRXtClNUu+n51WlUxz+l/s52I5L2LlqEORU2MB0S2Wl19aa0J7
bWXb03ht8d4NmZ/Uz8+TPPEWQneyq2Hx2enucBSCnYDyKJV6eDgLOQRqSstEtZhIFZaoCu6+HEMx
YsULhesMVjfRZZMfZAtmpswu915mJiLloER2DOTpdTN6npd8mdrromzJQ93GpifzWEz2KbJu7IKe
df3se39TE0loMKzzgZKK2grBNms+krfMN7yq/dQPpeokSJJEBUTBSlDP5X5koGW3zTlA0ilZvEt2
C/6Dt+yqMYp4D0uzuykSL/JGYl3jBZDLdNdT+EW1yDQbe+stElHwQ8Fgmt/me86QabaK/r0YeWmP
CEPF1P9j3jKRSti1Uq4Chl4pPvCXMDaM2O+0uAy8i9gwOdYuyFR4RLRkks5jrgdcBlNCZAYlhIII
iW95ocjPfubRxowDbNVYpEGUS5HJqj7H1xHrJn62AA+zHbm0r9t7dtvR38Vu5NMtva/Y5Kz9MQpU
YNhgaAAEqaplhW1aqcl2WvSlnbbZhLCeGX/sZ58rOhShrtZt+rTEEirUyo9BuBIQPBbbFOILj1T3
MfVKYf79xoDF+rorrIzPSsD3wSuw+o8V/JX124QoMCm5HzgG7w7dAmotz69r/YibC4EQPTVUhthZ
YZlsNvSTgmyyKVtwFP2dR96ofzSXt6F5tV4un7+KiVUpwYWQd3vw63pJzWB4mt7DlJEQrcVICeJF
VwWiL11/JLv3TMibtoEiH+Y6xMuu/GghMxAAtUMqxsR1qr6ZzIe+7fAK3Z0AxHwAEwR/kIEFitUe
fM4MXVo8V9d8hWv5eKzcYmVrFScv53VDPOzBZopMQC/gdntAdpj6Mk/85nwAHryKKekKCYbEQBjO
URLqEPcTclOmZ1e88TxZ0An0LySSbguYM16zOQjCow48hNDeeite3IX732OlE9LGVTHzk+iGJHm6
bRDPff10K/kzWiAuo5ssfi+JwWYULGcbZC/kWzIkYK7L6csE2BqZTNOo7c44aRzgXO/u4a+bgnEv
kf3/Liqufo8zxx54w0jPm9Y1XU84nvO6D4X7KgaZSxFF+sAcqs0vq3Y0/t9cGwqn4YZJU+D7MP9N
zBF6c1IwKRygHOaD1OkrutIX5dK5x/+7RaqRey+DyWP/X0a8OUrSX4S9wK72t+5yr3Vn/TSv2sTG
HY80LvcqJEVuXn94K1FMrCqHtNAjNyqD6ip3a91WH9PFZJsYbVLjzK21vYq8I8z8WF+7x3GAyyw7
uoEebi3bJnmsRI+Vbaq1k3LOls09+bE9N4rCUkpJ28TibRL7SUZLDg5t+ri0Pl6dZz+ooxmxR9Yr
MyWtlzCRhUR3mVVuD6Lws2RMTH/Xf+c6m02lS64K1/4DcglPSX8A2LTXM8W+/v/qunduaAXtrfUs
04Tgqia6duZJ9hOJ5K72ooAJP+qWmBPGtZ1vpbiGLYNI8xAD0pSj7Eu6BvfpHBcJYZ6+oX65Hzif
ZH8XK0eGJIMTbCcAg/bFZpxC/sr5OHa6/XxJFu07R8IzMhO/mMMjhExP2CTkqc3s7uYMtIhp3k/2
V7cS0emG50ZEnC0Em+1vUEKyztF1aozVuB36AI1EMYXY0x5npN4+okglRJBQEVD0llK5GcdafkIH
G+XtxO8jGcBJ7gkElw5AJNMDfg6/6ZHR+0+y7yCKaPu+P4YyGJcSq0eLqWFp8foq2rXwQrFI1Q5+
JQl8bXuJm1Qwi+uJVSO2t1o8NUQWUi8jB9HHc9oIkaSxklB7JrBJBlTSFMhDEnv+ffpS06P2JFcG
JIhZ+DSay9wSj5ZFKMNs9AJcJNq4xsD/iPdYdzlL/WR+vGW2Hxl6IZ0xGtlZItRcKFgswh6L/anF
gffhSy6qCLektdN9ixzk0ySYJ7VMqOuODJ27XYt3mGy8FPXWn8INlX8WE7WZ6tIA1u08NquJ7l2T
h1ka3SHrloU5bccm7mKNSIhkug6UdQg1skYUoANqhzEl8DlV1wf0F0UVwMWxTFM9oE5erYC0AtOB
PVHwoopXcYEEhMJakcHSorf5So9jv6TMvqIcMvATBGqd2EeAMCP/SnMAJRz/i8aLqHHRBym0u/Tx
1dyFs4urtrJ0VaOcV+EgXrskfQCMo83mFA1P8bq8Ilq+v/kPDB0+yKRjA2+1AmNYdHOKurMKoWKt
p7qXVTVTZLLTsOUMrGZgypy2hAMBa/H8ZRjQ/l+KtyM3meRE5/gHiNFOtph+2bLa5Y7AXih8h4/I
BRgttaDcV9BpPjl3H3gjTr+3yl2qJEB2siwRChs0uxvoKRlIde7J/l3InzIqMPhAILY/FnQjkBd+
gUBJDS0KL4gDQar6UT2y2nQPmzCcePKK466l9BrOKdUByYARuVdWPvH6FkHkYmZq2RbwgABucdOQ
YAoQblSLUBHKaHpZ/yXV2N2o3faqyUFNth7fOQgCnVk23W01VfUwEVGByWKmOq2LBa5+oJW7R2CR
rRSEV1CGB0xTv5eUVqrYA2cBp3k0iTE4jVqqA1jc25jwYA1ATzG3Y7VV8y5Muq5egah6uZq5cUqz
rTg3W0C+e6tls3LS5/69AoOQ/ksWct8rOC+UWcDbkDaKL+D1VeyC3Ag4PO8S2rU7FAR89iQIG2qU
aAmSR3oTwb28+Oi6rztgfgcseGhF8do1CUyJte65Hv/iWMzHjMZzfTnmcDwmOAzthWR/C9UeGYYo
eqLLZNkRBgwFqnAbJN9l35TYHC5nSd5z/jhjXW6BsiNDyu4xEeYeZ0SSw1mflv7EhJJtNtNxRjQb
n88I/6SxDoBGBoxsiOnvi9f3gB0dJWjwhwHWjNgkqAkSe4tC5k0ekTOni9b+WYy3E8PwFwohCGRU
VMvZvHjgP+4btjV8PkKedOmDu5IYQoxZQ2wIWCpB8gh9pgG0G+iuaqxDDEQ70130lEjhjRRNQ13L
pK2FnQuPWV60lpteqsuA2DbWY4qPcP6nYM6ZHiM2V0xMgiin71mVszQlQ3Cz4RW9v4qUqeGM6Aey
mvQQN80VYcPH4fVLBC0iiL32McS3eaTK0teybcMknCOdFc2Oyf9l+8TVOtVa6eKs9DgPvOqMojTm
GTLYWA5PEDwgvf6mlb4hiZCI6PNDZEgmFMH+NCCuTet57P+H1Qe6767hEWDZUFeeYSXWII+OAVZq
Sqk82FkXGhZx6ilJS6ExlhMJD+iCCXdlFKNfDyUfsKwMg6k8xrQUCUo6KDcWMZ2UnezHaGvf1pLv
12SHdWX49ijFYTT2Q46Q6TLZ2HNELzvO8MX2wOi39Cm+fX0U3XkOGBGmLwhiExkB8HnHn9WuBSPO
fd9l8pmAjmahikiDq2tAEGt4WfftnmeLVrZvyKaetjPtnjLXhArtgTBzuL/KxPq0dEXcYZbpNAPM
xcqrERuvu7gPHSSXX2c0CD2fuFVZDv88luf49KZymA/Wwa9g7EyLrAUa/zoD843Q5wGVPfBErwPM
a3VDYgviArpQ/SEsIXVybjiojILppf2c+exZdtaMo7m1GOx9C8WG6GPZX+jA1n4bLPaQGCF1f5A8
KVrEEG8VDWCRIgGCCF4FyhPSYatfmZq8sDuNQRK7aA+IWo38j+qXWbMWE+aBWVObALuvMmB2fvK5
THHuhzmGQDfAuzNkeYCCxmdKNPz8WiGczT8Zh+fCdVfzUDO1C0yce2QIQDMKXlXI3lo5wvNV7GVq
9kKs6xT9W17UwpjriISgc8MG82zUxXeJjrJtS6HJ153H5lyyrMUUBxrW8Yt7FqsJGASEmWlUx8xy
zPwsKrtRup2T3ghBPcp9qdA50tw2bhO63qbostPDLvb4mOD6O8lUfYb8WyKULeIO8XHuMIQv+EI7
uDNiw6viauQqVb2rpAqRf66VmojgPIi3VUCtFTwM7oAi8Cpd3l0k0wz2wj8ftgv2hxJTxCK1rITw
yD2IU4dFNizXDYurK9GqwnMPktH8b6XQmVpC1F1eUU+9SdfG7KmySAWCGVUD2ZLNYZcIumcU6+xG
i1bmJxBBmTMlNJHqtRGWlhm7++86XkFhS7vHS4Gw1NWjx02nwuAVhhEqXFqWHUyfCk/lke4LLD4o
7PLid/Ur6d0Ujl62d7VsPan900i3mWM5ahic/GKiAP4P1w0EHqDmB/Bt0uvO4njLwUCkshwoH59t
ZySOzadRFZftJ2kLzzGZgjvytMl4WwupoD4fkUlksvsliE39MuB6YehVJxBjgwVXrTLXpk9gIDIM
8EYiex0QjP17kM/2kkSIuioQuzbYgsoPjzy11InPB3bWeRw8fjUtTUInN2G1UUDmfRB6Tdw5IAv+
UQDsW1ozydkjzlWc5CZW6bX6CG5lGGpQUhC0Y+gG195KJ4ZQsgrgHhzgrWXLrSrcI7+N1ZJ9qQoH
nHhQljpwT5MRKMh3QUGLrGgvQgXQsb42RADh9eKs86qfRU5R1zadhDfuZiZEE5vNbgjxGu0zFIQ5
o/ty8BVwE5Osk9W6YeRiKE4vw/MQEC/2ro+6OImKkKntB2Gt4Kqs9v3L9GO76a2yTSKGXZ9MVH2H
WoWoWQ8OKQwvp19TGlfCG2mYw/irH3aqrCvRys8lgsxjbl5VQwA6DKzk8OkCotwgVk496kGWKWBx
ktzc8w/hO1nnA662toarYiGUjPgcF4MDQhkJFlEkSZpP2wQxAng4YLbfh71Jkf3OlQ8UbTOv5irF
FeoMg1487mpCB85QNFE1Mtva+0cITzQKRkEvuQA+6Valsu0EM3dOYdg8z0xx3DVCUCKu3Hrz1P7T
JpN0E39IBO1EAnOK0vePsxoAiecdy7V8WghZoOMIf+IUeS3f/71DOvW1TNbMtSkJ8R6WH2EuiKE9
jSKLVzGzLwuqrOJlSzr7d7HJob5FlQzATdlTowRHLJNfPSsUG9WZwiCxqlzH+5vemwRH0KWh7o36
28zSekX5p5rwfcHEOvYE72Jd8lT2RNAiAP6rSjouuKLuCIEhQ+dQNDebX5e4kAKhUP2CQ2O5TYsN
prDWTJm+1Lwa5MTyxxQ8EgPTb61i8+pxGcZIt2ZoE7PuzehX+hD2uL6JN5wpis5dQ6WJpnmR6q5i
rZXjWCjKy7PtvOjzO7H6PisowzSDAYmM46reynzJCBtqTJIgVG/d46OsPcSON7hV/mdTESno54rn
BmZgQ4LzAvJaZUv0xbvGhyZuk9prHAt0Cq3+rvGwGBEVCZsRgcRssCSEjQY2fghTF7j3Al+hdYrM
6zimUSFkYqHS+HLvmTbrlc29oSoOwoYqDpdTzvedfkjn+kZ9GmlocoN8zva1xdllSWAMD21ZdPvH
0IP+ntgg/mXSp4mqVfRs67QYMZQOv1FMIAMQGJJG0dT62rYM3tqI6QDqyzEItt/v5qijUWhtJQFr
zJF5dfOsWwfnzuzS8fhN/q7jYJOL7Jsoe2y8Uno48ibBBg9Lo8jmfWSCsYOh5hY0MId/cS9ZANVC
CzWOLvMIZ9AsCcy9ZZudtR97G7EsNbi2DQzi29a1httk1SDFDOfoyS1rODcMW9Lu1rLVOCQTVxDD
RuqNiRI6lKkSBPm70s6bvym1+Or9f8acQOIy3IFhYdnCCbY9Jq43ylBA96wYHnX8ro0Maw2FPnLA
ETIKmgyPM2Ga4+w6E946UXD2kTT7Ieh2YpN+YnQEfPo1WVMurJoYZbaJCGYo+tqBojzzKCDsYR1L
4Z5iSxIqb7FF/IZNeWcq3WdGt1eLtVKAdrQxtarLlu5j1YijTLJIxNpZkuWhKxlWMbxpYhfPWU6/
pRAang843MHQL6XUK6s/UzzHqe8F/JJYEITfg7TLR2fC4Sq/FF+tFe437KjgGIwD/+JhxGh2sjzc
AJn+NrnzJO5zByzNs1u9IKIQ1XdWc/PLFDBIp/zCdnQI4KgiDTbydRzmmSvPPLjnnXyWnN8wmr2H
afsXgCV3LK5RvOtIK9YtTCRTe1FHZ7RLwRmEbWyLnUZ+1FyJ+k3Xg21MsKktowVsfLe850JzOnI9
cQvUPHS2Mbur6E6oslVay3poLIb7j2Np+t8D7+6q/9ADbNW7hJaeuCCGVEM0N7RzvZj9pezVWSKA
bAzVjVycfZmk5Vux4w+jyyh01ymBGlycWAxoqw9nGTWPQLUNJe59K0UUSOHV563quTZyfzOQu9WC
uWZ637o1QUywv+AfFsH23WsQmC6YpQBOZZKFI2JnOLF+EcTburRTW2MWOea+mJ16yTnCcnTMlHjJ
x6QTjNYlwB4YcozfZrflIz88kX22HKKT3TSEqa53MyPnZygXMtH30uorQOdwQr0c+ILr7XEyy8m3
kZFglObTSeYQtEu436qkBKtlh5FZlijoyP+nRwjUO7/eKZ5QA8lFMEY0GxpN+0bjfYOhoHxlXcHE
5aDZA+jNx9GZulB6Gkr34Ql2jpbZwQzgOwaZRVPsm7v535oBo6sT8h/gOXLO+RfyUk4eynz1WANL
DqZPJB/2WcjOM7ClCCT1TCWFGto12FWW7i6oxEqY0XleSMCAiA7hOnogJ7hBs9EAHVRZ6lsF99bD
xW8oYzW92f4q2Jthn3CgWIZccHyg2SZtZ+dJoYlMM3ffloxdG7yStww04SbDCCIOfFlhpD+aYmfL
tnuS36Gwu8aedt8cy9/QDqIP9JtaIxWcNGastH02d7cJ7WlOxJbGHhMUSe+wqEIuM738y+2YFL48
iKx04IP2SYRyzH/CIJQCe7gdGksOwg78LTpUi1+3FXKwa2Y7yQhTxreOdPH/dVCoJe2d9bZ1GT0U
KV0aqx5qJS/jrc6zVKZJg5Egy8D38Ib5EIhhsr9ENq+hHjnMsDumDiNvgSUyK9flNBFGuOFQAASi
o3CEFJirOVJ5GufXCIUxbge7d1Uze6ZLPUW6PsW7IQxNfXh5fpEubEm+HrGqGSVnIJN3VOVtVCWb
uql007p9uuNi7nHW9n3Ldhp5ZTNt/PNjKUyjJBSkVDZ/y5b2HWrLwQiT9CtpZAqpQTqBPie/yGkv
EbnVxDB5FGrDDYfE2YeDYw12qfZmXTFMksSOYSnSYs44qcT0ccxNxzIUaYKVE+Vyyck8iBYLhtIH
o0NP5bTY/kG1w0UL+gcDAEd8zWdMT3x2uCu598C5npoiaMkZ+6FlKi+/TqXNFKwquQncoq5k+VIR
8YABs229K+nLlmZiwt149L7q495VPNpyXYzhXfJLjlnyf37aPVmzH1frDyaZV3WG/x0l3w94kUMK
MgQHbB5va9j7PUrhz8yt5rW3nUjXi/mbmTbl4hioU+YDAwkTzCmD47bOupB4BCtAXR9BX6T9rsFp
xmFmh6fTdVaM1Qzvr9z37dK6hU0l2OLAO5ShJRJaJ7qtnDw3FgydMG0mkpY0kS5m8zkDHogvPI6u
ocYlY8aIu/AfHQu2sYucfzNmuWhKzloDNPjfVSelwcnQFHDduc4MEolX8R2B4RUH1gmzEKRXiCzp
C/qW+m9Lz0WRImHqwRaJlEKIb5j/ZKdHg72KBxroZkSWvY+wuSARToTUehisa6X7+/J68By7zshU
WutmObJGJt8DXUtt4JrqT705Q/U94aRlmEryzrrz6vZiigwfM8r9tyrymibHduZchZRqcfNLZaRW
6kPDyv4ecBgdRiySd3p1N2JYI4npWAKPPKgWtdlHl18sY5musnf0bl0MBT6d7LO5wgIr+T6sEWbZ
8IvWVeDq1bc9V4EsIejskLLUqs6A0czuavxQcoJ+CW6/lc8ES1e3lUPT2WRyBsQg/t/3QQulnm+Q
tldnfU92IwPKdYPLgVTu8mYb0CyUIRkq2v2WFnU99pS3abEbUVsiKl1Gwh07A1Sk4mmjcYDn0b4p
NrdriXkYRKW3sdDm496JEDNqPtSACRknytfuwuHUiODZpPHjqKewsZxCp9d5EVfBwHHszcvC0goi
wpZeKXMM/w9kt+qZObPdZEOfmqjy4Efl9fUaqUe+O1wp3Uq3oWhFzWYjsE6YTuobdkWdIh2tJlRW
VI+yxyQEtxVmy+1+qQl/oQG+/eJay46xYTBC01XcuSFcy7mSDpJJRFDITjXMRc+j9fTQpi8QYuxD
5EtIbBpaxp3TcjOeT6NZzVlEDIKgodqwmIvnTPvZQnT2j7whdH5KClvKbPWeKANiaKluveihKr0T
rON0m/5WOoAnKcXXcY6Vef6rNwcJ/wmEOHO3x+rdg2iXmAg9hN9NUNSwLzTOeYyie+GKJZLF5aqf
gS97iqbUktsvuOpDAD3WbmhUwRCvxURM/mBeWyx/57tW4jmMLOvL7+S2tcy2TrEarqhrQEHvvzeQ
mpniJl6f3wrHiEgcmEK2sT6VLrcOlzBxKOfOX6DcJoDI20WqdpFQ4ivSFz+Y29nrzOT5mNEkJNwK
7tOmJMRIcho7fJ0LcTEIO5IBFCt4+yCtL+jrCS/JQudQaEJfyZGAeP1Z9eGgfuzveS3ItnuLKtqH
1k30LEkoZJb956tK2pf4YOQmd8N3K0eTvqVAUKDv+mSK5q0hiVJ8RAwTfuwv+cNmXP3SZiS0o7xb
vs9osHawa4j4EUp4YbL5i5ThhMy6oC5D5TDtM6LwcYdzxBLHhVddKwLuTPtO8SH0m9x97UH4NRYh
y/7pOlvISQ3SPlnlqpAYzrPvh99pP+hcZoFPtOKzW/9xyoM2y06sURLp/nt3ii+rBrUXvO//sXRe
S4ojWRh+IiLkhW6RF95D3RAFFJJwQh7p6ffLno2Yne3uqcZIqcxz/vMbfpi6C+Vi7mGMjq0zmWPV
lH70nwsI9aaohtkqwOFmYoRy4mR5+jx2VB+0SNRoGWYz92m5Z4AJ1jYCiWaD5fHjC/JbcS7wo8vO
8rjYxU9FuO4QxTQ7Hk1zEslJgMeAxBf5d8jTM7KXci/ZxHncxJHrnwpfGCbimbPgtj8fQPpcEZDE
LT9EshLNEKoyzPjpoN/MFl5jOBH53poMNuaVGRfZDJzWpBFhpMx+vxfzrZcI/2A9s1m+sILD5yko
hxBwicXw+IV0xgiFSuW95ZM1iid2r5PzVTyCSFmuX+FT+Wg9fPopCUFEC1Qb1DN+g8c25gtDig/k
ExHWdnUrvjcmLzLMd5dIMkw4m5my502G5wZPT/4a1n+Fz8wLA7LxM8IFYc6mkIrnHCtf/OmyOW+E
N2+qB/yp+ke81RFj/ynsemMeL743vFuRJHwYYs77CMmD3cBwhxofX5vfLnxRx0XpESI+UeD4tP7C
d9616wJ7AyysBRzKreJKawGpCsORLKzrRIhs80MKY8ReBwXgi3m+iFnCeBRyygbzVfVGlDcxk7vH
gkTb9IqGgDWGtYCrzY9oM6wlTHWk5KQ2FrvPTl9WUeGSevvPqJ7EeZJmHQzqZjoW4sgpbljLphv+
Xjo58R7H7PCJGZUS3SVcIiv48SV78vb7HeEBbSM4Aj4E86Sl4ObyrGEue2Z1sNYGJMuj32HRwVAT
IzsGYvgVwVTKPGYdMI9wsKOc686pQ3NNqk/CTs6jrO17vuNwpH0cNBb/jEz4rh9hkJ1CVri+Mf5a
VmzKTUTwyfXbY/Zit42tfp0nKTUzHAHPvAxNH48N8wTYebCrVKieTIvhdCMORiTOrkhgWLV6Qyv+
qS7Kj1642lJa1lB2sdag+N4JgnOkYHKhoNB/OsrXfR4wVWBMH8nP1RcVQ2Oc0dGk5OVAvdRp2SCU
eQMT/awHs1GdaaTekI0AY5ZJwRDABLl2vYibv680ztFqFME9NJ6O1k8teD/Ds8lplfjtl6cccVzi
Vp9NU/nde6EPp5lbWuNSx6YExT8wdRzpr14APnnyGdGHUPkOmmmRgD2arkSSOnZxzDtgoAxK5As1
/OS5yiPC7yooFsqar0LEeVeuhkD2GlRpu3nNs6Av5qrh3oe53VljmOyt2LXK2+M7aaEx2UYyb7TF
gFKE9EQ3lZaqEQ5l7AcxcbJWTxInZOSb6++QySUMe74oNE+osaY0ZloON9cysRsruSHHU/5yzDed
HgdtRz4JNOARnMxT9h1JnWNiaYGNxZJvb0FweMg8XIX3svZQfjs8oBIYGDR82lTp6QXuMqBRmHON
i1PQr82OveGSY9Q5Vd7XocyD1Xn3hC3cDBADoEX/ouGjmORIxgJFWn74iHCzW/XHxJudk5mDz/ou
BlgBwKEwYfe3711WezCGX/eD9nSVp9PXcLRfwQecAGY0vy/m35M6UnJzpBtb7R616GpQ+Mn47sE4
MAXBFhI0/Oh4zyG9ghTepz58sBKcjodohTz8jbedYA1DNIjP/KuRBZ6hX7mVaDdUuHMjxnZsrC2X
gJGz5dQmnt930yXUGF0u5IKyxld+x6qvKodrz6XkT2KaJUaV8ATouVmQj8f02QT8BNMZCEPl0Hs0
O/5EqhZys4F8FGPfW83MOnjUXtGsKzhKmcuwju834914H6i4Dc1zs+yP8AoX0F1hqqsbPjSqgYrP
ucIh7DOC+SZfeQtrAiuZDzmwVubVmjDd5ZNDQNc68RmkN283yuub3qP3uMqL+jE12U+rls1lA4vZ
UMOE+M98DchD5f2OA7kJwZWZ/oLKUhyLSQccYgpp2YOu99ozUHxVswTinynojMPVWx6LiSmds2Dv
AujGZKeF/BoWNZ8SpgcUx8pJ2TwB3Kh/KOSgesCcQ+ZFeRiLGRFNd7JlPtdRJMLJv4vZDjzIbxOk
9w3oE38io0HoYb8u9BChDVOpayr/I77RU+8N/PY7wdvmfVvoojAiGB6rAdc+w2MiFjxvBAdthCQA
yhHPICx5LixqHNZAAlhNZ1VvYKhA//4esXG8C3HGh9m6ItgciewVcDzr//NOucasCu6+Kljnbgaa
+/V594H6T3MomBY43ZB2JcQDzVFw1NWRTAIRAgDeq3NYmBCKCZlZtMk8A9Nj9Uk2FjLV0arF6/EO
vDx6cOvKNWUcn4yk2eusJR6kxrMueXz4x57/zjDKUa9Q++N9k47TM2tXXAZTsBglPco++F6eOU5W
ihKUms9SgRDOkGmjzTooSvwKHVTA23F0WKdADaUVl4Z1flpRGXG36z0vBjPlv4/zia9MD/kqT3DN
FfeRQ4fXfIAjc4GgIuZjydzw/9yRNvFgTPIS7EEUgdmZ2ql4/7IYjM6pWGE0/CvWcp8ScsZWh7TB
H5AebKx4AvimUClsvencYbp5NmGp/ahsr5DV4h4i9gpgpvxOeCfxNGHRhqaGgZKgLbuQS3hZdhBe
E2Ywa5tRG4uVhZTtuS7cjzecGJBSVAQ8dQCGTcBngnuGloCSD2UEjwFT942KJ7/m942g/vXg+hD/
HW46ywPiCj/KCA14l26QpQmxsYA2qgv6MKtOHMeEkKkBCoEbX+31DsUb3N3v12/z/RPxTHmGwyG2
11YV7GYDLIGHshTkA+A+6XkAcuopn3FoZRPBapRBOrnOEGxBYpkq6I0Y+vEP3nPvBNAXuV+MERr8
oaCH6JsDpOGh/Nh9T7uautSMqL2oTvmn/9PA9/EsJu1FiCbsalc6VFaEe7xG17v7K3n6EsBkXfhv
V/PyMA31ZU4ASjfmRtlbBeHYTsAWgtP3DDFvsnP0V8hXDl2E2w9/Uo6+Qb3F19eFd1e77FsjfJgd
/M99c/Ry3yGdz/cCXPQr8beJlfCt0YGu1JN2jfex+CuVR4PvsqPEsstVh335HD12bASoR9gQNZ+t
9vu2UcqkwMjgUBmQtMA6JHC3/wzIlxi/zoDAZ6QN0/QjWAotn6EK1QhOTg7atEW3hDrnp7ckTH+R
zO3ukAhhJ2YRw0esKrrRo7ERjbEtQB6n6HwmoQ5XkpHAuCIAkfni20lYfp3PBFHIeXbKDQcMzRwP
8gy13wxvg+fnI26pRY8GvRJh+krIh0yoP+NUXlH4fkGOEHltKPCKS9vMhnqIqXrX3D6tH99ow7vJ
/TNBTEBPlCnBpwkp2CEOUdKhl58ghtjJ6J7g4bKsHnupnDxklwkKs4iiRMBnTlIF/qcDXSqWuA4/
HUTp42tDqbjMdQ+t0h3GgxrqrzkHzVAfYwbeIiqpdSL4ItwYdXX2GVzvDf6Pn0uJmaoy0+U1LYa6
yz5Rzb5LaQvoBnpXEr7QNGP5tSqZguHRTnhBFuB+ymky/E6+NDnsAbnPKfd57O6kcyzZIgaSIEvU
GCFgf03aWozrG8z+AyeE0gfcZhVO4hsbPSCHd/DR3BKnwwH7GseTSy+IXIEoalIgPvtYWJqxZRVr
dQdspos2xBeMnC6svusPjibUUZzjj9mQyBkkRyRBFl5qkSFipxi9sSXeeFu8k0prz9VEn4iQqu5X
n3TW9mdFfvkG/q6i+gWc/TbOR0h+mZ7rPV4ZS1hIzWOMnqhur49u99g7Qxn2PCTmw0lLbRX3hRy7
nqT8weMq9Xoj8fKOh1A+ay3YX3auqxDDZVn1Bk8fYfUJyRNZlq3PMCKnWrc09Ip0XHgrA1++V2wj
F/63IuCBk5iSjs/+xlLgaUtKWNAN8wGzrWJEJKf0+Ea8nGRsLrIbHjhSF8JZOQme1YPOHJ7wXFN3
FrY0rpj89YiSAvkHtwQa8lP5hxQFppjxCstbTchch8h1XfUe2lLKLhW7nKybPO3PQAzYu+YPPC4r
xx8O0E8X0ZbWKgYQ6abCpxWZ7QVa86O/PKXb15wMjInWU6r/oOloPwOPd5K0ABCcOYJR3YrsN31O
2TzzembgBKIrHhIVigw2T1VbKPg5tVSs5vOcpJzJ342UeAAa6LAoKdmSe5pZIMOUHxGTsMUn+7XS
hZa5cFWZit3F99qodUhkOLhnK/8ODDfXf3S8nJWEFLi3UPjh+CAcyYcKTR3jkS6PSCz6pFEF3Zzz
7kFAhiUcYLinKSVJpJq/9EhUiIhe4X4zVTH06B2zIXsa+TSiijXUIIEgqu2TjMGpDj3yhSgg9SlH
C20vTwFku2osoweF4TJ4T2qWXZYcH5iJS/oUNVn5vTzU7YuOHtJBNXi6nc4BN0CSjuNQouCEeVo1
+mwAW4d4lsdSbaNPg+yaF1AHCRE9V1QxzXfz5HMX3yUFqoCF4QaVZENIsCSc7HS8awyaRJBeWBdr
4ISMdgrYPhfD/pa5DlscF0mxlvxESZszmGlDLmVU4e1QTYzSLUgOhuz6msByvJDVwGN6KgltEIwO
dNPS+VtFen1EvAyXEm3tnQgchMzyssCpQdGiBNxgWXJAkJzDHn+JP7MmD9momKiQDKjG2MB/R8OT
X35ClQEv5SJ7PsOSK/LhGl4uYyFKvcA6RSfQhgZmjKgGBu0a2RIvJHSbMxj5SFgNcniwEMfumk1C
k3ycWCQJWzH/JEeoQV/Xbxnp5rx9BCeMKa8aLoSr4mLQfnUEFox4+jpiPhDaxOCTcoUC1ZEwR9o/
2ISQitBRRu/GLmn133C6Db/HiM0M3ut8+sUiWfY0/KYAmwvuTUtCSz97F6gxKJ6vXJ347T5wyOLS
QK/HBT/H8976VVPQxkmfHyxZsCJYrLX2wzPFsFP/BTIEaeeoOf2cbo9IY8zt1tIWl5rkisk14j/s
1GDnufoBoTgVZTF5/BTh+/D6pXTjapz+DHZqhmJ2O3v9nnKid0N5o6p/ryDmOUMlINnDn5oCEHtJ
qiaKaled8aBkF4tDGsYYmci8G+I0Botu/zqWqP6euCTYDSE/um1sh/WOAjwfy0eOv0+yVj4Bh5+k
TnC0hAKHF2XsmpfyR/QTtxYnh3E7HuC9A1kQ9IN2h62OD69F8gbHHWUFbPJd4MmBxx8KHDNsP4vB
+uNnL7uZUkS+ivV3ztdbcoSmVJ6dzUfHg6UdtQRL+08rBHF/7+gSIEsrww1aE4reJrkoBvICk7G9
MqOAxBg4vc/ha2tEwHk6e8vHnGDpK1q4xwzmUatuseznt/L8rUyesicIF/C0Ms7uMfJXE/39gQsH
qNqzqgeBxQZEncP+aiJZ6LDcE42scZqw16FnpmsomXyX86EGt+rCCdbQ9vd4nhdIXweh9lgOGy75
O1AbBujvIMa3J27/MtYynEKGU5RGyr4lHLj1tSpC+8OUCAR33lRuusvOOUZ1QOpEhPY6MCSTiNw/
bcHPO8IQyoACoyLBCZhywqEpYQEqosQhBSP31xk3KmKSNIhdq7fNsKJaa7bYIKWc/HZ93+PsyAeN
3f4opiIndWv1EWERX+eN0voMog0k2l5JQ9ddJgI/SLn/zN9+h+Odnl/07MpXbVYg8B1KfJb9wH0v
rSPGTFhiyvhjTBpCeHBFOfAYxb78ckTgBHRkrvfqTsIDGZtoGzMeGwTeHpkScoqKEikCRjwQdS+v
m0now9TYST6k0Wncj1ockjigd5/FW3gYO33DlBMlA6dreot7m0d9+HQb/fJcFPP7VT/TtxVG8EEF
ghUT87hFfpoYdJEKHRrUOClimPYchJ9tgXQX+tBIF6TFbv0gWwuyyEconnjUCxAfzQENJ5MLj9HY
pXXtiCFbprqn6Z584DyvVLA3eiv3flWxPesv0m+cC/u9wYQgEkrMKU+NsTYuPXZpIXYKDC/sh9fi
2QLjUkQNjXjpB1ekBZCkN2euRaJV4QpFm0GamAgDAitkcjGQxPSRYgupdrkHqbX4XmO0rkP7SY53
wN+QfCPC5u+DrVeKvqZ0RSUWvq8CH0NXgsHOgQ5flTCTF/NQ44fumQr1qe5levkNTZRBUzL0El8B
KhzJa7o5AJ28P+fq3PrO1PXj97nAZwBbirYTCnl+wYPyPrCNKRTgvnJO9BVW/pbisCMlQx+IDDSh
QSHbRv0Ldgej5987PvFAixXNujZn53gZWJw2RzrSBNJC1Rxb/NBgFwCVSs1CYUuhCVRNP4GeQJXN
s8VUESiOiXQJaN6vGPIUTzG/b3CpUn16NZyOnJbRPakq/1h3HOTInrSlgq1ayh8Blasc9Yxfhokn
dk7PMui9cQ/we3Sbo3ZAziDN1of4q2pb3dqBfR/Hi2ZbTt4EiETapt9mEwBKqQyoAJvWkQh2prNu
fjP2VKIwG/ic9je3dVxOroNttgDZTmakIY63n0CxRPNXImaaYUlzmvM51b97ya7ASSovLR6sJatQ
EHtmzA/1K7EVnNIMPTQ8U/jUmGm6CkA+0xvCIXZJwMop4DxhFjRHf1r91ZHhaUvSIBEywXRi7vOb
h8aZiQy1RPHHqlfBgLIDoS3GkDGfFDAUo9uv4qAB87t2509g+lZG1qwM3CfmXWZIBankX2LcolM7
yTRPt6LTE5fP+ATzAUqA7ub9KI2sx89rG4/z6fNlMyKYZyvjqBMxwfKdyszqfgrqB9LgsIBQnedZ
i163SnFiPAw/8+aSG6OenWTyZPZ2KEq7WWS7cokN2/Oa5nYTFBvcJmBcghyptkGhiRSpPvMs50t8
qgL1oDo92+HtjquGF8cjgQDPu5BwAUC8jhQE0ljpgbH0uA64Gmh4AkI+ouaAIQzawxAaPGy9qcxw
og6zAQGJk/Y97rHpArvA4AWf1ls3w+lNkaba7TUlSC96DgMsX/XESQ402fAbN6Zq32FsYWg3Y+FV
G6ML4sCa4fxXcXih6K3YT51PiDnIphN6M+pULClfRCjicAVfjQxIj+skP4XDgrTPN3mA25pH2Pjh
swD/gHm01w7p5b1lwlMIcp3Eirt205rh6gqYaHDMQ1jyClulybkB6INDAPN7+3S4Y+kGEgISizXM
SlqWc2oTzqsXJjdYFkOQ/Kl24GQMciNDHwMy6GF/GDhP2ndMjxGNCalE6gwt37rSexbzIcQBZaqc
XDl2DC8PqoNJPOjTzlr2SFzUErubMKHkxlYTOTDlEULJZoSd5D9fNP9O8uQ4EeR3B3PP9DkH9AKV
VAT3BcqshyUFOG3a29qNGqZe1jvMYF+oWcHQyz0CGZ+6zlyx//O98RH+wTDQ9GqRDYkBbB2VoyHz
0JL9Css5u4ICRgwzqwgFO+pWIG1G2F/Lx6mPpy53sULE6gUg61V4JNauGvSr2Gm2lAjC7YRAQNAg
Jbx7mAh+fqh6hv7wey7xoyrlqA6SQJsBkeh7/SCv853iAtTb+RYv4FP44ENMpagdjp/HdGccgbQ4
QEie/+X4Kw+4bdazDvbdzqQm8LBR9VlQUPM4AOCToQqhxKWfO23vG8AlVuGLskml/Byd/BePJie/
NcIwBrw2Eogg1R7wGi07jjrV5BW1/yBamYOSed+9jh69Wy/L2xO5XHdmDLaIYQ1QsAr1FtoI/N2E
jyL08/ehbz3Y9MjI1zkMgHY6mKketUS84l+qF0/1C547GOW7fPf3OgnfXvWJypW8eIYSg+Oo7ISF
EPbJ/ZalWh2sC89uMpdg5/ajh1udk9obzL7MykYyO0k8xY1J+NWky2zW75mm/9U340iUDE2NTyVI
4Ywh+XdxmhZMq1iTpwVm90xr9t3uNX2NqTZx85nztvnYglbB2ptXePcz7K4ZT8Kq7lbPco4Ha+Ka
Dp6yLk4gTLs8mnZ93ATxFqcmnKkmWoiBMciW188lF+Mvac1qo1DNc1bzaZssiFOhl/Pfcy0SBQdB
S8QZsHBNj84DSGBHlkL4Wj726uRTh9hJYiY7U3btkls1TXfcMekH19b3NIFfOsKxRKT2COn9SL90
I3NSTLovKm274DEbY8YyobVlCu/qHpsbj0j6m61PnKfC09iaJS8bTBm8n2ddmXUBtT0XjV5UuuH2
DuCxIqAkc3F0cEBwWozYUWxBHhpjmT38KfGbZ2Rp0mOO2+ghQWccsS+wiNR1eWYJudkOioR1lXfa
uRfS4D/4wk52I/oMz9dsiiqxQSX0gqqHN9iqQS8aoBj1cUViMmmjZx/IgkBpIDQGPjKiD5q14Rb+
YRGqkKVDZnf3K+ZFX/wNmeXheAY7w9YMB2tbTFaUqLD8RFpU9xW7cV3jz8XXTjM/j+Rx+baTtRr7
NGkseJw1vzwiabF+5OeqWRr1FdeSuL1+qF0YMj4hE+qzPpvk5lKuaOdHVpi+Di0uwLC7So25/4LQ
QR4JrM6JbTQjSz9IT2FV90jdunAwvZNv1NlE2VNUmoU38E1qgjMgM0Q5ziR1GOBRiO2VnDvfH6gm
hB6NvwttydyAokcnWtnjZoKOxdDPPH3CuQgMqq7xlsWSETwVvOAkbwk8qibWGAvr1/l7YSj62Alr
n8NgAXS7YXb4uU/ug5ApgnKPTr8P1nNq8864VDF2gd9CHQn+qBZL1oHRMdv02eFwmbZkRxRG1E6q
sqtoQqt82hwoNnHIxh71iaQpBX3CYdj5GrQQmJQCj4tRAgmoYXOWfrj4WT/N992ezDrpZ7DoIYM4
uiLYczIQWQ+90Efy/lijmOGSxPeQkUOazK15moPvAiThGTAq4MNsXq4CBVCZK6oNjNkEZuLnn0m/
Yet+z1XPxHmXCC/dM26W5uYr9dxfSnLPoTqNqsLp8CuWx6/Imj2pjCnYPbHuV3HYbxvD6QEVf54q
2aOOwZiKR1xbVIvn1YK9il/kagjNMXEslhla3j7oLqY6fZyiTzkrEk9/+uZZxbZ3UyUOvpL8my6t
Ifd56DwH85ZcaNhI15bD3u5JfJTeLjgmNuanCP9l3GsNUFSBSuBVm6V2+UtMB1WmOxAhAhZA9yXf
saM8NdgFotDBrB+462YsSRcZrPvD5+m9YTAc4hmRHDgUNlxUh1JtEq9ojoaE+vY2JvovUgkY4xC0
RnLGje3LwDyTTeaX38tFQP2U94FKmlm8H27pZExHWdJqxr8U8HjSPSd4tnUvzqskxAaUWzycspRi
3jrpvOqQ7iheBuBvt3sR1Fj0rPlLMhv+I6Lh4B8MyCxs0OaS4cgym0kLiGjXyjy+0XFyUgm/tuHa
6ZbM6+lK+Jn6PVMk/KSY0LE2KOrYqfXhPC8nxlT5Sfc0cwn+LKiSIYVBEymE7Rs/k6jC7dTYKkiO
Q4bSBS6Amm9IrniJ4J85QHFhcUImyDwOslzEt23MYzJNpifTw3fkiuncgCwVWD2AHy8QWpcdS+h/
jXSjJxcQATYXYRHHhLPVI0tMjt815GOvQGKjzpjFgqvv0ciwcTCHGkwUxpp4ruHpxJgBpvzyC+cg
8Rm5gafEQYyGeMIMj0kXuB1vhtozl90vZhy0lrAQga4LWlNezGNM/jpjBcKpT0nCBBklh8kYZptR
7qhhOX5OTdSiODMeUC8PrsZq4N0nHKjGNg94L/WI0lIVJiNUccyO+4XOIAfTsreXVkhm9SuwErhh
fhY6/9a+UroxTQvlI92fOmc3eqLyOn/uQBzCXIjpFh/yzpKDg4EFCJa3WdCOcWZax3NY+twgND7A
sb9Mch9n9UhVxfcFiciLvaT7Jn9npS8Shmbmv5E1BFZsg5qp6Ega8apwOowVnwGdwbg9w/Nmyodw
CmncfQrYUXcXyDYY5JywmPvnb8RwGjQWgAcO8IMgqu+sFq4kSFAFpS3tJw23oc7d4Tk+YC0SKM5r
Yfoitx2K6oinczWcgIv4MM6nug/cClsKsEXZN77mMdDkDA2LX8w6SSusdnKUhkRRA5jbBNvbTDSc
QWiGpK16ijBy5rjBfCIBPudkewk3m6k+76Iu6r3T9IX9JpbUk9esQrwPxcnb3lgbtwI/JfS6fh0Y
buUAlO8rfloXR8DEWmtQQnb4PGJHbhOsZWC9PMH7YwivAyfVJef4An/kD82rameb9y9Zm8UuhTrF
fGdMOmbYOndsJNx8QaanGdGVjiyaT9Pe05sLfvlnyocOC5RrePYdnzaOmEvqIkaEGMeMpZnOOuPs
YEixNzfSaswJwOPNIT+rQlDdkUmtXB1g9hLcAuc3hOnpmOt4Fq+eE8kPwE75ZuIKFZOMP6RM627J
wvQkFx6NB+nHHXajKtwQPTCSXBYj9RejcGoxxU95D40tnM7BTWcD2WEfw/vnQOnGNqdeTst01Xu7
G5ZVIXNs+0YVQeGwqaVwcIljD3ZRKDEMzcaQMVAK3122OB/LVc3DUZkqcVP9fPz2PHRZQIfWpnCA
SKY47WgHSEs0zajyHrt4pS2LCcNAUfmNtT/oFS68LVeQFheJb5QjdU0wMckbn/DRjwh1cAYzHGNJ
T7TjHa6N/ZXnmX6HlmtFY0XZql7hOuGxIouyCv864VAADlSgLUJWAefgNQLNBjuXZrQRbEednwWY
3oR4U91hro8ZuScPXzA9v9iBQ/ZL2Q7/NDyf2oD4ThilAkViLObEWEKTGYRDz5sCwCZ5FoZd84aF
BCbR3+CxTfXvvHDNYlS5f/EINNz52iI+8gCdecYkVPaJ5I0eUPF2RoCIZAvwVPjPgAR0GjBPt8uN
4ryXCEoQdy+M7QAe2M9nkq5oCRaA2f+SXeIxneYSW+a54mOU2S9qcVyctqdptnsJuQ2uuKLLGMW7
TIx9IY1eO/tNioBi95N2lc/0M9acXuM8J/hTlokd39SrhCYMRg5vJAwPAa6Lg8KDx6V82kIaDnWP
DRMK5v2nFSI9yJWoD7g2z5/Kh61yxgyQRNEPUitPe0yhFbTAx2h8caHEFoPyg/4S5R3o6r8L1tjy
TbncUZ8x+OMrb+9LNOCEXoGCs/ehBR+zwzg8QUQLYlnjENDBcB7jqmnMi/2RM0ogIYzRgAziACpt
8cdgGFXfe/r0wd7o8G7DgI8m+LLwVQFn7edCcqXtELvk3SOQK7eiQjLhIRMd+ZNFA5jd6O8/9luk
mMQrMDtOahNUvT9CyJpqUwQ4itPdXjPZMcfqWd7jwDsZ3jJj9NyUN6xYO56pIjQ9ElaotCmgaL66
2feE1pPE7VH2W/6eMKBtHR6FWfarXyhEMKIdrHkMiwt7Wh2dtgMmli6ncedTF5LDvRfCAx/yhA9N
FUYvA6PgGRaHZ6hflOi0PPnfzXeCX1jQnEWomuoZ/nvCbf1cvvCKgIM56Ka4EgXxbDB/TijW6Qma
94SX5wwW7ikieAG5A/oQZBlw6/Dg2L54Z1qM8ckll2F5+kFedYa0fV++l88lDTSxqza0GpdejdFT
74EOR3oobHuYewaDNTUS8PJg/b3QKgqGEogWRrqeYTqfDajU8BlRlw2XOmDpGpRdJtvt5OKEK82G
SkilkY25CBwCYNhr4FL4AheyKx43QAAmYQsz4SAHZINPGgcsNMEhuY8fWkCor3iyIXFN78sUC2IU
osTG0d8NArWeP7wkYtAKa1hnfBpARZfGzZ++7SDyefX54xcNJ5uBW3DPQUEWzJxPtWdh50HpvnaP
GfWVp/jDZedCXnWZ5bjZVA6YG0HySG94okJX2Te6zVfgsEfT0QotFk96UzvGWP3NPKa1CAD3StBR
WPBj2mro8kjhwsE0AMsftqzp+0J3z32S50yVDD//7aIXrQ47qzLSD3rpDtbWWlzZUTVt2dDaJYpl
EjIdEIGPR7IY1tDH5IrT76J2W/vFpEKe0xJh1slq6ojqFFFb+LsPYO8IhpkcSv73YM07V7NTVx1r
LmuD/4oNKYYJayDrQD5amwoaPLdIEjQphKw1AlrAspfDAHJHIqJT3Hr79+W9GWtD/+vnSSgfwIWm
7wWdD/xl+wVT1H4gvgvKebWtWRU/n1WyUnWOcfmXKz/6LtVlFvbk7I6gCbjq4h6x8xPaDCI0mMJ+
B4yFaLW2QvXYHznuT+wA4viLV1Bhp1mQ7vp1PkaARwHlGq46N8hMovTHy0hb0jripIySVvjqMfVg
MjW9T2iirTWO+7PYea3ffo4li7C6xXKrDgZetwR/p/VtnMFB9TQiLeY4rkDX9Gr3yWrPTEYU9bhj
i0oCcK55ETEKsak0dnKIiNMGHJv+3nDTRA0AZgo8DOP/AlQ6lTFj7YLMazeYSu8pDzh1gNgYXO3U
Q0+Hwj0Yw2A50ic+l+mlt2woTpiVcF7EXmUn0b+wYiB7ktK2R+b0Pt4SI/jqCCrACN7slDwPuHGw
iEfwm0gL6dyT36wl0sR6j25RQCtrzbcuOUhK5bEIn5NnyGYRvMagYteO2GtMb7boYZ8jDjcJ87Qt
dbc+am5Y+6Oikc6kLmzBSICDna3QFP1xXlGZCD+Pz+GxT0lG+C5yIKEdqZA0fMLtWylEk4Op6/FD
jl6NSKHbcwHHJGAQ4OCmXs2BXu91h1PNf1/hEV4BT+BV+pBBXGo2Kj+gZ0xFjqkzy0Lh5SKYY7Oc
Wdz49EPDx4m5lq0Rvb82NfAaG055fFoM70lUayZNY9P70/2lPLzSyyGAi2HULwPvdiqf8+i90PC9
n5ujcz8GOXeay2cyjL7OC6A9m/HageRjI2Fny/vROkBij95OsYAg9CY8SiWHysJSFMYONMyPY6JK
8dMA3tihmDBKL8LTrdxB1hrHbgd/DlgRUGFbMzsvdwYYK8EypS8hvxlZh+fRsMkNwyCJ6MNvQFCM
iJH5BqX/CtTgO6ahP8bBY3bys0hzu98i/Hp4V6cC8jCmDHbGcKN45gvntSsO97AUUWLWmiV9Qt/0
nJLkjgvY68Zpumbk9thJkeylAXycwLJVqpZmJMKnjZtJiE0xZ7x/q8IHLR1HHHnRiq/5781rp0Xt
b+NkbuNRW3INzP3JT2z9nMz56I+/k0OEjnfAXVl4QOY4wulz2ZurVH+u6UIatL9gVqN2m33dO0Xe
/D1v1qedIZIEOak9cI16ZR2kXbHpE7fcNRPVE9/joNzaeElaUwq1y8WcThju6AwyfXVO4y8f4IVo
N6jtU8WVJ9myJ+tJCtPJi4iHzpPmn/H7DIXgtJDP+l4TkWHJpSwIkSu3GTq9HzmwvBirF9jWY4UH
hjgJ2a886HMYkGNUfgdlES7N2BbRlI88IihAKN9H3FMh8gQknCyL6/DPZA5vAGtIv99NdfJPABc9
4rkReDUlQv3FVtI1hrDHXe2WnWZUcwO3Zf5LW0NcSW0XLzyryQUBZXM/hOXtCDmqfckYC0z78p+Z
fn/fdvxBwSARzwlG1741Z6YKJprv+qcXzx6/nNbshSpRJrzwy+El4fX9V5a8fkWCB2DMZ6H55Br4
j99iwqBblf9FuUpR9nLqFsfA9h7qpyiTfcPXGUvsjGwhqyB2aA1tChrCIcglqf3TEj7WhSqKR124
9x/YgQWAzGBkSUxMcegvYEpt5775doeC8BIW4Ui9DJcfEhR+9DUT4m8M4DfiUM1uz1ARtoLWQds1
i3IZ02ChhRmnQRG2rL3ew7AgVHxkSQ5BY9h7mEc8Xkos3qAQarDgmdVh8swc5oP/tiAn4+v+YcfH
NRH63AW0ECr+ifE3rY8l3nN4mnSrgtom34H2yBUMIUL3bNAIdrcXgiVOb8ECHquihGtpNefKLNU8
CddJLq4gYfNG6obgGvwLJUEyozHPxh1RAQe2qc+AZiJgvARAQb8CV+uJ03QdoFqga4FQCEELjIGS
De4vJyrW0nThABkfyMSCVB9RaMiUypJN/HZW4QgKp/A+bWDbLyghGQFcOctocUkphVEOfnAGkfCh
Qa0aeLbChPY/RjS4N3gDhXMZ6BtQglogMVh94DnMBBNI5gu6cnIcKBH/Xl4NoX3ipOaJpNQPOCH2
qsJDtOKEp2fCzpgHPD9Tf4IalMLmDI/jx775T0ZgCv8Bw5XnjM7HXBFKAsjkzVFZoalAgwCaJb4C
gnHLoTZRr1wiWhGm1BqkEoKfqD7oFnHbA5JBfa7NHjfwcsnP7xHFVoVdOJagDBibjcIl0xZvuCMZ
u3G3Ai95zfNNNwbJAQaApdKOmkkmaNVECp/rQAkY1sjC+c/ccO2qI1tM52NuBiWL3cB7HbGj4bIV
YTIBOMKeYN9Pn2z51PA/aiS75u//ODqzJUWxIAw/ERHIzq2yi/vujVFaJauIIiI+fX+nI2Z6Yrqr
qxQhT+af/1IfHy3rtoZq/4zJ5POZaoLP3AwZdJs1clrvtOAOnfX+Yw49UXUFjD/maGvuzJxYFGiz
R8ieoQ/B6ekzSDK8LfNVsyyOpeR8dpn8XzBqbSBrokKYavVIL5hCXzHEChveyorL0i9h6H04JukW
R7iCVofBvjvW5A0eTTT4bKOQQIMlkAumsp0iv6peD9jgU1DHg+A7tpfP3WtHcMyY+HGifAjtfH1w
eiNmkwCUA+kZpHpBjGkMniOSYSPB6WduHDhf+yfLd3iG0viw/BF3mDaFkPT4TtJ17T0Dsxguj+Sf
auiQxjwjX5vHSB9BRWawQLQ07Jx2LzoWuLvIqdieCNk8n1BzC1+3n9xmb9sNOZDwwT/r8+qYs1bU
JtKFfAv8pphSaesTgrWLeYVnDCwiUj1Z69HTxtzTTLkM+fA9aEKoRdkZtTcsBh4BGpZGFqNQg/Jm
y0rZ4iYTfu9NYIHyDxFgwMPvUAOpDsoeigT74dt18EstQF0A5QY9LyDt+yDIIFBqcJPi/mdnwJ2K
zln4IbegE8CbrNAcopBpwbqoX2jmiIQzSCYcYd3HYW/FP9/QPOueKOPmiHX6p4uoCDjow5jn+z2M
I1bDTHA3dizYXF6wNcCU04Qrz2QEx8nyHp3XxqTSlEs5cR+hgu01oVFDOaCtjV+w4IAPvkGBZZyO
zPOEAXByvm1vbjHBiygSNQlwBJyHnvTufbCn8e8AgATPFgthmRTzEBNjFmsC1mLWkZdp9L77MGPC
nOQvmDRBujB/a9+MZOGo94Lbhl8O4gO88RS/8aXl3XbYnCTn/E9a440xB1sA/QTznKa+Q9G4nRmg
Gk0omzjg3hc5wg3v+oW4DnI3IsTZUWNzRl1IPJTPKEeYtPZgPyzygEgXVhnCsJCwWTxTNwcX+Ts6
QYi7j1oYP+RmlX7JUM+9krstLy4o404Jv17Wj1q4Bu8JEZmFa5Ff4HWozYLvsvUN9lPs5EkeJGYP
VRrq6TF2BNBxyw0bq1n3k4fW8tMFfaxG74XZHSChoFNAHb2sYn3e7hRhcQocCx+JEMRB3P4ha6tk
p2idZvGaS+fGhifO+QnNNyqAQ6s/hSc8eW8kRWzyBumcfB3Z9Gp1WuRiR4oVmwCFkWtB7XuO2WUl
nUPfSzsCuxCkq8r9R7kAkLFGzVyAJR0t6YIX0JwFwlXH9zPRzOwmOY5z4l2LWFngGkynzt+nS+SO
xyl1tvVOn+WzXbcq5k5B0gqAvd3B2EExjb72KzBuGTp+NLA93siK9gj5HxBzLV2x5lGqUGGrgD6F
8vjQNmIZmE47dLX/5dqc1Txu4AEfSAkTYBqCAyFsiPrAxUV51GHQf7VNVzsrxehtDB8rLFJ99kFs
8Z8XhGMnzjsOK/J2xsm6WX//sFVgRjtD2BlMEGFaAdqHz7bwSMNcqZER9LhUnT9fjgcchmFygdMk
vcMC/e3xR6CGuNnnORHNw5q7H1ABUBJ0T3glMSkCc+zxDFGW4i7gQQSv4LTJqUbc1uJYhWMIEjTR
HXvfbHlvHw9W2/gb1/tH6/HtbrOUW33Gg6YfQAfs+8aAf5QI2kSCO8AdhdW8zuY1xYL3gSk7wpu+
nTf6pMnXN/kM5pHmc0Rtz5wQSb9CPwH8rk7JF7hjRnD/aZkULG1GfSP5YYBzijC+cNACZ/Sis7wf
okTSvGrx2jRnsmGwF8zhAbuVSwQWGYRYRiqBdrndRhwwM2VBbfkFFi8c3f+6j/VgZUP/4T6j9/kK
wIdhPVJdxP1suOhu11L43KDDiqRnyEgxJhWHq3z9gyKO/C5IYJUA/sQUo8iKGIpiks5nVsTcdHmv
7tPPY4K2tZFcJWVfAc1nxH6++AKaB3dmT4z5+xEDJFePyVNrp1RurriK9ink08KWGBMo7FvQxVNQ
nn81THVK8Ir1DdUTQrwqexTt7oy+X1ED67GDr3g6G69wsKk2d6ZwJg5HipJD6oq9m8nOtaGdGWXz
KkKHU46Q1eWbbmVBz+NBYfVwWmqetkdDBaLiZByaLs5YxDxCFB6XxwToPp1bk3yC31Ibni4ltDph
sRzrh3IP7jhN3QdvNQAkLRfgcEKeBXyreyTkCO9w4f+NI3lInFZ2NbHx7v30YPisEIkYHQDtosGh
Wz+ZOGt/Yom045eH64mbH5IfsqBKLEj13ZsDIUK/4Wbc7i54CMuuwcry61mJgBEABfobu02aqFgQ
9L18Zaz5wJQZZDunxNkTtEd36tqRuZenhKRSvPpDhjHITxIluVOfRhVt4DmjcaRp+4x4rBoEdJCG
KlepHOIyq5NP8QUkzS9l6tftviTh8c1x4crJ/nnaaDWR3LPkNNU/K5NJX1kwbKRm8BhEUNxrfVTv
4SFDtetd/piqRQnkcctmt185sOOuc6hPXkckpa/PecY2g9mjcxgSJgQTy9vBvobMOYY2rytDuJHV
Cnb4f5hwKrg3K41ih9u5dIG9DQaHcoLze5Yu8ElYQbN6rZ+zBtvWEBCzo14RbzYr0DgsVSjhNJE0
B9PvVF2cdCgDQ/ss0wBMioAFNcQxa4tLwbUjq3M8ABlEmPLHBCgeCyrzVtB22W3FZeK313QNgX+j
T6tttTV+dWQhs1OgHcp5eWAeWtoQGiFtT1UehZ0Eh/HQHipovtMXjiNZ8O0Ryi+eephlgZGGdy2q
k7lmkOi4eVLiXjVAn/XYFpZTp25brm6VSx5rCfCJt7Bv3Tihdp/gPX7DABiMH5F0ecXSLA+z7YBk
QZDOp8eqmufz8wzfn/FX+02k3ZNeMlXjQtoln+/wyUotob1K3sR7xijY+8HByoPBc38CmSMQ7LV/
yQaL7FmDYL+vfk/56mtuoF+wGZNsPvHwxHn0epAO6xrVdpwD5YuErGaJhCG5+VDIKLQdhQ/ReOZa
qo/wXn9G2m2uvTbVZ7oFMP5KCynZEIrV1/6t/VUJcJDgsIwres5ehthrbi1pL0nI7mYq6BbCG7x4
lWICMxh1e/G6Sum0/7gE2BHkySa9GohoMzD6wemv02bY5aHKfVJ/3aYjvIDNkMzANrIu9hb2CpWI
RQiSZGsKAQu6njKk7nVTfQZwoEWllzFbmjRZWOFT9YWZo0tzCcjaw/FkNCHzEx9FOiagX8o9nyp8
a5oTmm16Rmi7nJCgwejVmZZo17AlhNQRNoDVpF3OreDDowxrhFNlVdUeDlRC6Bq3U3NXiNVJ1a2f
kXHyXz/p4imhIGy/mAcObwG8OUhBIv6ajhHQeIM3lLnMcDg+0u59mAPvHrM0xD+747SgTaOzQQzQ
RHSyVGfVecI5BHZ2Tv6agTfbWV2MVlrBfAy8S2J756B0lY01+AlwravgPC32RQGjAN8b+S+9M7SX
rqCX5PLD4uymj79nKPjP0CHEuH4LMmYsqi9SlZvLTQmz5m0GVufs2XCWEmaLqNfhF4kRRb4KPcXj
XJzm4B3AKS2mFGMaRCsy8NbGhAz6NGMmRkQ7gAskoOCN6QjQYZ3ui20DHkBp/YGKgiCjQ93JQvCA
YAFj/V72Ef8rV/Yb3xGIfbs1A7QTSngKkqi4u7BUEnNcF3H9GT+fuJi7JWFHhNZzQNOoHstTIMr2
D3T99x6ImsUwrDPoZXT21pl2ie6727XMOFSLFZmC48f1tAHHKX4Ic9uhWoXcPmsDTK4Fq5ktwvOS
4JsCbvbeYS7UCzsBluoEK+Ljt3me1aCaU4+ALOw1Dms4miD/BcW4QUdhglQgXpbvGbbs/0FaB0HI
6gbwAUEK9lh6eDpMQzctBA5gB9iT18U+dHw757GQ71eL+4yBCvstkgnnubCiRZShHtIjGEb2U4P5
Mgcw9l/KmBArfniL7WBkh2KEwQ4A4yJlJcJWPj7hSFhTM2hw59d16WPCDpgjzR8Ar5xxDPpMuprP
7Uf7SA92KvYM0wQXKYgBYFaPlNf8NRh38DdrnwkSpIF7EHOgV+/z+p+wr/5DIBXPGYyBGrsCt8zG
tYkVL1FWn7hGANg9/DtezbAFk6jHggK3KY3da4DODtIJHEeVEBzNIbkkwPEVQagGbJ+dKTQ0zt37
lw4NphycE5SNd9wCsGZFU3pmMcdO9bbj2bdec3gzfDVaJbowKWYzAQyBaS7WDXfiVqbalYwg/j7D
HcKZ/zx5/Kl7VjA7Ybr4y1jGmvp0wrXBU2qnXxM/CrfBgPb3dVXXYqkgNPTB63hTHWt/GUxxexgM
8Q0K+Hl+918WUeJ1gQIh+h6sI0+ocAvoPegWyXJA5HRF3uaoO95xFfp9cxAxny7RmP98dyqFOWZa
kGAhhQShFTtOBoOt5QRr2zlaHqxIJQoHGyNGGtCz04gyVn94gMWGDK7R7j5w2J3MOfR/8w2UIL5b
siN5ZaNcnhEYzQuPdvjnX4/rVMxwE+P+TqZPT9uBnB/uS2VDY+T8irna9KEIMHs8Ai4vDa1rzDG7
jRpB+a058lsEnJzzj11xLn6yrb5mw0oLQRlBcBh01/viwTPZj0g5H1zuJ6ChgAhmCjMOK82NmKhR
fRvJDAQHISnZqdBLElREGbhtS2rJDHnErcMpnexuoYzu3NukUmfdHzg9mjTAiUO5qg7kQWFaIjJM
2kW+UpH0zOudGrRT4o2BxO9RMW388mxO+EnlJcPjatlt65iVCDagUCb70bfw3mj/+FGS+0Ricdi2
59sBygnPhLkGa+bWTc7cF0gbmnHx0y24hRKDdUgAMK3I4yySvqyyuQCdoywZsIstcX7893Qc7HvD
qyk2y3ZZWsPsMzJIGFwZMeXyRFEPmo12ONvTT/QAiYlLp/8pDzaGml7/V+AOCe9lVsN46EccQ7EG
5Tt3Kucdn44WUuKhfpa35f60aH4E1xmdikwGdrlqJLiAqBWMiD7kFtXmMAeiuUBYLFcfFJBDQ/Jl
7wSh3IGDAw8LliTJ9QGr9scb4RfqaEz8GeBQUMTp7Vh8nF73JCuARpviosj7gd9buF8bJ6OPMYyE
l+5jZUqudrkj6FI4FRz87w0L1OMJ2/2gQyRFn47KjHUWbuPeYPcuRs9DMy3skVhj35zbcvAgZXTY
bq1tC3H+PVTZ0TbAukE9bz/0ba1X1WQOzN47Tkr7+AHS2iSaU29f48pjC/V5jR+b7P/S46RznDDn
OoPOq08hckxlg66ypcr/6ZgqnThXeQzaImx/JPRSVlDgWgdhU9+CMey+BvYhXMDHwtAOTUbVF4Tf
8s12r0Xl0S4Z7evWB27iPLQm2+LBaAUJAjoaZDXKr3EuN4AtyTfMSCxqvzMOA1Jvsx+anzzeG5HQ
XMwlljDKtvgB7ofjyB9BEi4PNdIuBq8HY93os7bxwxGqwtGoA+rwZ9kix3nn70Ya1/k+KRWmJI9c
8Ak3VHYb90yfWpSxWrecxw/E8n2GwAMHiQ+V36mMbfPyINsO1sfbn4mOppgwXXzBTczjV1wR1q2g
29pOCxBYYxCnz/AxA75Cgo1QLkqJhD7SeLFBZ2K8z+X7WIeQnR9OBx2o6741cdqDn77OLzYJaZDC
2Y/sdTPiiiHZFzsOoAgGfGavFILpgZIB9UD1aK3JbIOL+xjXYRkW0Tf1cQ2FSLS6Ld/eY5eHA0c/
Qy39IVGYoFo09etyAjaOFVjl1H/YCHJjujRZd2NM4/Vg6Taniagbv9aAlZZJ4/X3LSodWM1bxRL8
Hla0H0GNZCgs/tuf9EsyESCSQN+Cd3vo/e4KO5YSd2XpgCZYsTwoi06+QG/xhuAYwRPEZYdf7iNG
1O8fSviuXGeQDyCrCI8sUiCG9zm5mn+SX2meecyn5bm/KPzxTlo8zaFZjAyy8mAqMdwFHC3tWJ1R
Ojgx4RZXMRRa+DBjeEARW5/3hUoc9Lr7HuDHhs8RTyHqVrf4hvq+hQEFmY21BBpdFX93DNTHBmIM
bAxGbwXuLeQdAdc7bdy4VAYMt+7H56W9FtCT1szBSFL972CazxE2Jr4ou/8XTWU6fUyVCChV4xjE
iE18qBgKzQoBjL/J+BbAher189dv/ksKNJdW7BWgd5eM5rF58lie0XqydaJovdC0jAbnfC/BpFep
E0JqYlzxVyj3d3vE3tA6vBj/aJbHLw1e9kb+eX13yhUpQPEdseTSMWP971muAlb1I+bPwpWgc0Ez
+TPa4DkY4aO3siyH4ntqPEZnLsbN2jMR2xg2Cd0klCdMX2bp0XDBySAFQ+qhqWOYOSRd8FgqJi4X
R5pJ1m6SZ8+BRMwD3LbqDzg19Qcxe2XZlYD47/Dy8ev5UwMjysZcGxhQlPoT5v+yR0nRXBVsV6jX
4QXIVFjCy5EiEOEOxdqI7ijBJvkvgPXzUrAnV0Yq+6o4XyuuQjbC7+k7YVT6/trEiFs+kzUdIShp
shMtuirShFvapbU2AbX4XPQ1M1a9wCAvnRiTZMm5A5UbIUDv2mveQ85xi1/xvIsgVo5eIlGGsYF1
PwPWN4lwdyQjIuOgupD5if3IsBszU6TByT1d0fQwKQ4mVe+9X+JkATIAO+pPeBSITVq6wVlgqhzh
KwE1YZIz0dURSEwFVa10UKzBQuUn8foNFB6Y4LzdCqCALRwrQxdCB/5i69cClqUcNlH+J6P1n1gb
mjdeMSix6RS96CTOeNFmsDiTK0Ty9B3ekE6AxV44ruUj346VH7lqH7yskk8MNJVYQ2C5ZkyhqY5p
UP+oP4PVQBPyMYoya6FtB8kBpwNhfdRGdLdjKMv9WZlwyEs88S+GtkVOynoSsbGib0Biiakde8Ka
mHNTbBRhAaePHx4uRY+wVXmzlh4aZ9hIlAncnHAzA/Pkf7OefcRneD/IO2uaecbyGeFrDku0mJZ/
bAW+4vNx7Ted0hbCCKyAyqPXVswFCbb3PJLhLWQ+QB2uBU+89xHM7j5zmjS+B5xmukGV+2le7TDi
5cUMvxSUsCCRdPha0AibMXwY73kZCO0WJN40Vg+kw9BgzDENwvAX+je3FxTPYqSLhC0+VVLK/vuI
31pX21l4bgd5E3K7UmQZF4Er4fpPLM0DTSq9V+PCwje73ZMGvCPKDxMjUEASi2f4WU5qpGqe7JHm
ieega06EzQKeFYKgPWKbND6XISDmVP1lJYk7MHygeenKPGyj1xUuUTUcdCgxdkB9+3ahw49wAHws
2AKoEUfJmLXM/BV+sQXQht9dBdUTa0/O7XV/H8tiokN8w1wwxRoBA8IlUiQxM5GCHVZWCDM2To/M
dyU2gHtlktp+S0XGvw0DgdcInbIDRjoAv9Oh4MERTqaqEZQEBioRUg+NLhCuBFuYaX+0pchOXbAq
rrHs9pt75TQ/9yvvKp3TTnA4wfSAj7MDavjYoqohuufU4UL/QUjEshcJNaavYfPHUeeAynHxDWYs
FwucV5jiHwc620aDxEe7QfPUQGE8wuSBwyBd3jAVxqx2SRAk1JT79jTktzh9KZ1IW7rHiDMa7iSE
0qmKGpZKlLjG5yhTk5ovTQqeYrNBE7CXMTgNTx4nbP9couSvwhMzPivr20/t5eee3cbK3nP7MWKD
G7MGxuPovbcWYmPX4R/Mx4+bIxN/zwwn6BbwF7KvyyUEx4dfb1lrRj+BACPeOeABDY2SOWoNMx8r
V/bl2O8J+t9zh8upjvluHeDnrakBeIHaBlQgJZKRHmL1iQUSlgsoGTpCJtsNqALejUBC7+yi6Efm
Ol4T+0ytj/E3LWTemrCGf0PeNiJU7jKLHd3vT45quQx3K5xPG+s/uNK5TFg0uHwRcyHC+J5Nl+o+
YaKwyvU5PO1Ih2BJ769gDD2Sjtr+vueQx4sY5GEmwnA10ixDWfivj3sJ3TLjPUWNb2VDbfIaxW0o
DDp6J/B2DIYV0hze3otZvPxGXTtupEU6zqfopk8Ul69QLjHEa/SQ7xn8S6jTDRUR8AY6QHwL/z7D
5dALZ8/1E4Hd5rNjuFBW0jds19XD07f6sUJJfx/nP9LHvUsYATrNhdlzAe6UQwssiyAZ6WuxSkXt
OKcokeGsoiXhM4i4SSCagZuNJb/QLrV4QBwFKjxkjbAcp1NcXr3PiOnlPaqn32UmTLXCFnJ7/Dza
B4gVUNLmOS1abB91wHuoTZPT+jPqHOkqe9289z7uoVthZOI98EZwXj5svUeMCwCYy+jlsmwKOclI
GSYGDiUiPDy4NUWUMo12TC9LhFp3dcRbrCrXBLKZ3UEIlGCAKvygobemLydxxgVd1OanOarJQKOF
8jXwM/ZZS3XxTdfGHKsWLpvEPUQOxh++K2p8xwF0mBxl5heNqMLf00w5nODMuj3otc/Zyl0JlIBN
wwMlHCYzYhPQs9GdPbfaykAYvLJhGSD/yiZvyOSaXwPEwyK6FnsWcVzZWy2863W+RGKnQdBlP+7j
F2ym5Cfd9vMW2dR7yK/a/o1EBffTNUS/iTRuA9lJIeQhFodpA2CyQ8nXgGZazvvk1lNEtOHLxYLI
ugywFt68sMODLtZgxb95bh9CnF6AQW3h1pw5LgfegBVF3GNhznHA9YqNdRKWZWD+mVgSGMBBgqRw
2/G8dBDs5q+rzNIydXu4qwC1bF1gwe/sv+IXS37F0SC+YFD8WqRHEOTB6HZmA2rBiaNlRMkHR7xs
ApRhxZXTt4yVCfMGOM97A9oYca4jLy8gq2K+B+jwAwEZDAea3+4LLWfE1oYqXNByMJZjwbfm5GPB
Ud1jbpFpP5aXDBzVphggQ4JaI+BGjrWj5p0wnAt5ziSRgRKCMj8w3KUbxeDHy8Jyyj61Y5zrxwPJ
BzBEenLAe+W7gscthjvWgZxIFQxhdPjJVJySmZtahJVGnxFGUMm6sPzG8tObr0AWxwcZkzBrfWKr
Jfmq7OvN0Jjf/uyfD8gXDF4NpHZqDcYfNtHv4CvQeBPuMoMNpzw8IRwrRiYAqT6UlWEW9jMWivd9
M/9Gpxmhmj/Ee1/luEYKDxXz6QyO+CmU9rRJfA2Hi0j2vkKK80aosP4MIgXiSXyDAnox6snDK+bl
FlhFPCNMPHgzgdMjjl13CPli85jM2wvfznx49uI06z6ewfIEYLyff8HUDUgajkYvDl1hVZpDGSxj
YX+Gxm8h+XylFVObbjHPCT0njDGOjXOHoT0yEziRSnDbp8WkgxkuDlBXlLJr83Kgt4AWPLmbtvlV
WUMuKLkTaj692MimHyy+8GxUVxW2XJrfHExtInekwE+qOirsbQ1J4akG/rsZZ72vvYPB2aqWFf2e
VOGKTlZsRX6t7UrW2nxNLeInaed7+Eij7+cySD05Pz8SIgGwUVj3CHO9e458dW7fcJjDE4g94qZO
Pe1Ah/WCJeJRQvT3CZgSXbkvoZgjF4Mc++rn+ZqWGADwodJJ0Qglo9u+3tWQpoB5bC81JwpoR0Py
wUEFL6Gyqf3w86ulq0Qfeqbiqlb0wOQoz/ys9sVGEUI9ht+RiqkLM4U2UsXjE6uq3z+DhmYFlpq8
yM2hgVu/OkfA3ugjGxETLyoL+bWDbg03S173NI3MAaTwdfyI0QccAdqrEciqa0Mk5yNuQ7OJpT6Q
MewyWVDvFSNQ4ZxfrPfIvI2th6O8RsrTze5D7hhzUV7tzeBDLkN0YhPTRAO8aH19UiD1yEK+Yd+t
XjTtg0j///1hW4FucccY2E6gfIR+flGhO43VqXREE/D3ZD7ph6npPC7GMyivNzgNl/I+fvUzs5qS
v5OOJOED7EGo4OuA3WmFzZENkxeC5L7dZwMB36qa1yKLg6bYD7/R83pfDyL77/V1E8wtI9DwIUro
LecGbeb/EmvNhJG/EumYQiKT3LKZxqqM3+u8N3wkHR9gOkvoYhSvYUtnVQSsp6V+lLCY8k+gKDYq
Zp/T58NGsh29KteuMVHp5hLdI8TNub7AMXb+6ofY6dVFkP/U/ayufHvxQkjWzwzSBOzJ55ozhH9D
Y9akvA+37t2+ibBQVIAVUqLnpxmrL179xV6YV4W5HBTqeG9Ce1Hhi4hymWBZgDTQkt7lm9DflV6b
uiaEAP3XgskqTaRjdhtVQTo1b26iOHrP+tjP+rEErQH2AaGhOHLT6+NAgeiLY+l/P0qDxrJCQNIL
RhECzdmQ2Iz9Ja4XMJ9xx8C3ErwH2bMSy2B31Gm0YAgJkLopsX074PsNB1TJA6awgr1yFpsoR7gt
4KOynOJmtbktPByHtDeLoRGZDT5TRQoOhD55pBMEh3zyFnyaGcUYIAfkhjOJr6yyLaRUnHuI6FWA
xcfaMsUdj9ma5f1tB1EskoVgBhQHRJylIwiOvEBGLDiZC44xMpkZ6qGyhaoqelVWXyzw3pJT0Yij
QIlty7+hCWtiu59bUPH/U5hx76OlxsTpRX9e5tsBQiX6ze/SzqewQZitMORdCeAYWweQH/S/2PO0
gY4yCq87xkZj2d8dQw1oUAn0BNxgB/L+Y0+igO8/fHkKFGSxtYElCljrKtvvHvEytlD/o7DJ22HN
pMDsH9c/jAyQarGt00PDb1xWgPJSnt7NIeYnXFigGZEZuyfA5BN9DlBEibPvyQGYWLKvHXEkfAPZ
45d+5AqVG+s9fx9ZPVCiz3ePVIklOVyR/st65TRLI/aaeczCFgIOV5jFS097oM6qP7yCIWm9cQa4
avYYL7Mce+zlo5y0dcR8wBAK3ZQVDXxO+lqMPyGQGqTosthT8D8C8N1jp6H7zwhuVo8yCQ4TJFyw
b0TDB1Lj6Omrib0uF+kClQULN+HPwSRCuPDS2ugrg2PsevuO5Jre3cWSvNnSkfmyjYyHWc1YSOuu
wcICEiU03+lLoDt5xAqZpDkIWSzQQ7qoFLUGwpQC4jFkCMbSZsxWyNUi5kHg/L/PQRqzQGbWh8QJ
dgAmZR3p4JBhVg5mZWxMyJ3xYf/8Z+XdAwhmTEbykduARFJsLKQDizku43dOA8SbYs410XPQTzIe
pB1cFtxAZzg4gHvBlQIMYJY0f3NU6LyW2uVTZ2HB1pe76FY75AHS/uAPh7EZKzkyGUB1EXtBen45
yvG+y2B40RMh4JF36eS77xbGkhEnmT39Pr7NTLiM96dfR9hAEGoO7BI2ZPws9DVL5ecCi04erfdl
MGfuoz2rN0TZIEQqZgAQhGKM3755uHm4G13Yxe15jMLvTMR6n8tYW9pBp0E0VNGYi5CR07kW6wPC
tku3CzANmihEqN8cHnE8UPoAZk4MGE7iblyK5Pe3y8Y7Q6M17Fjj8Zea3dODHrXrUQkG+u9dyBjV
+dMn5f6Pf4GPZTZo7LCJQykneBSPucBYq26JB8YmEwT3McYd+GnMm103TmvUej2yJwZoNoyD8CF2
hcBvjRrArDXX9jpzAHtp0+FWF2fbMefYhssLEP56z2aIW5MwJeAl023P+D5Do0XgypezGOdX3jGY
FBu15sxLBhoCldpUCxMNee2+6URR8iK8gHFULJ+4olNR4t4HNW/yAD63xM9vuYcf5/sOGEogaYHG
4t41rsiiWV2nG/kpFvslOYXNaQQulHhcK3n6IrXu/+0nIDHvPstmXLB3t2bgWxLfGBRncCwCaaDu
w2QCBgLwtttJw801wXaWJCcjZjAR+1qRSW4LGRT8kYev4mrN9J78wimEec17vL/GsCcA5Hkd3ZmI
cp5I/ZeqlXfrDtvVjhes+XDz6HEt84Cun2H/dA+MIK+WiOkABtp8bbAoJH4PtooE8/jj23hVYbtZ
Tqx8zTcE+VZJheOKCixBollJcEqx2eXTaQur3A1//VT73KJI85vUy+FswHokEuMNvcBpV4N5t7MA
mmgG+bCZGriVB4CA4kpM34giXhuA38nA2nIBOe3YuLLa4ZmVnjNOGr70mQRpH4GdmoVbk2rJOyyc
bn1qx8RZAsI+N82Me8UIOHlfDE4/t9coWVEh+OhyCIIbKPaQETK/X9q/IK/1ZgBf7ZehfS8BDN7G
FFgcUiy4e/xo5i3tCAhe7wUkMntO2Kbz8yD3vqBjvv4+rjzTLmJGPBGa5tGtMA9/onrbDpw+hyQc
ksvCzVXMPv5zUy/ltTnn0gGLIfba3j4OC0iUieURTiXnCrsU0LB3GVAlGjxA9vBV+GlW8PBom1IW
c46x78HzS78W2NSQExwa9CukXaKwh/Wi9MlfTJCfEi8DuDsDYiJjilUCvNY492FSQhbAoHo6WBEP
xdA1BbttkZGsagxKh+95KlLUwdBYK+OW2wQsWKGc4PsKRg4IzlNWM2Awiumks2Qchev/Qk/hj3jm
tzHiRLcP04CpffWeUKA8NcS435iAhN2qcY/hyn87MIBliHC0jqgNBw6MIJgekBVvzFK4uz0X+m3U
MZZTrYENGDyTUIFQQycw73+U62nx9ExkF/YBPh02bBqGwz78DluCqAh/Br5l63dusq0XpFKgWVsr
ftILVjvyZd7Rj6AGRQl7t4iSghyOJvXhtCCaaCVDsBl+IjgutzcmrOJ4lZeg0V/8ozkv+Dve12v9
cqWOi6nmZkGzYE4M0bK6yif4OJh9CJmm4tNkhv1/ASznKNewC2BnWhzTF5iBjEUr1odnwbJeESvE
+Tc4sPPZpDiU2muDDQHEWoRj0q7z2wGJBpz0CqHkyUybaItse6Jt3+NaI3SsEPkBMPfF9O4y8Ifk
wE8RCCCNPdKpMYjA2Md3hdUdmu86c+94JbOo7zEd1yIOYJogRLqe5rJeNw7CoPHksOoH8cbV7TV9
ANR59fzk3H0cEIDiKQRoTvaVV6HtqFfI5gOZrbsO/OsAbuJ8mXFDYMHqweYb7NvGG8Qq4NQvXkTW
a4ltTodVxn1KV/e+PH0eQcpR+kemxWlj/xpnYE0ScKl6vGjmx++enVAV157tyZHGwuO+zCLde1yb
aych8lbRqnbnViMXHgc4lswIOQN7Ys3Ynn2W0NkWtNka7ScmcCugP2mu+WlIs8wOYSWj3gO+Zc/J
ssy4Fkc8BtixcSYBn3j3KdAxFvO/eEhPKbF6+JlxX+TzbmpNsrPh414yJplwgrwsV3D2xvaDF5uM
aUXhMeBD/QR8nr6foDa4nI84/SDA27/djqgzB4kNvvH4KUGDEEGgNIl0aDw8tIoQhh6pRz4EzSut
B/2Ai7KTExbslu5RT37ByhzWpLC9+aeGB3QKOqjEUNtf/3vpJKih1sHBWXHGGyLtEU38rrrojtx6
wqTBo6dQX1CEdw02C3D2yFIAg1tBf+aTYEuMewiiD8omoa2bLjAh8u5g9UEi4p6jROt41nBA4DS+
I44zSESZ5LI2Pmq6RXam6cJ3nb7UgmOuOaBFuIBWoEqtqyxYz9wUQFFXHg8E+ELc3IjEF86uFyVM
Yn1zpprU8NBIuoO4gVFxL5YwHBnpHw+NvLQW0JN+8Tf/gM6fU8XjTCHAhx/AKU8vLSvYMU7pWTJl
Q6gNlr4oCgThinzDbout9qPGCG9IbhOHAvcgXV860ef8Fq0/YaF8Ak+myiZiTbHAIfCdTz8ZM3kz
TrXpM5/S84nMMWxAT2P19MdHm28e+Zp+ktwDdj9Xgzsla+fovOp8jubfwiQ8pX3NZvjyW/AHvuDL
9KIEn8ny+ZHPmqdPDywRDRpyojC5T7M1+/1pE/IvOmOmpYmEqJxwgCk6XMTlCGG8AXt/e2358s93
rI657Yof/JtoS/HcBY/LHJqFPFZAy4zhVlTYZR53xQL1/gYpkoRyaZLMgNskP5v3O9Q/1D6+K314
yFR2w3QkwUpJ/zXn3J9CfMhgPMRdgiMRYx5ibUHM+rg1JowMDA9n0tqhauZ/tOAGZLsQIx47xOzQ
Z9O6YoEA/VX8NH7u9X7lM2MdAMETrwuoe/hV3HfkE9xXQI/qgVauPrLZG0zuK2Msn+tI2b8n5V82
R3GIJDxAXc5zss5W3A4cqpxmimdBY9RGd4Bdv5hJPgQwGBQe8w4pu3905I8VzSmV90MExLwjmwuM
NdR27Xiw+njqBeYRYUJI7U7Lx1i5ZnQR7DoY6xTEdAiRZEhKh88fn36/UNcsn7YnrukVKzZWPkAE
i1Japu1MeezkMwazSMq5SVbERhXILHYJG174aH+fJGDOaX9la0hUMS6MgBIJAhNRADB1v2EWGRME
omPu50GvR+Z/eO1P0zxQWTrQ6q2MI/PQLjuQ6xtBfrC3z2nbcCleV8jAEILIoHT7VT0RAY8SEaO1
v8F/5B9JZ7akKhJF0S8yQkQGX5lnEJxfDIdSwQkRRf36Xnk7Orrjdt2ySiHJPGefPZgb8hXZAFXv
nRNwxaQAuYoJ4Nw51wlkbAuFKVsYuXs4w74ipJ1mgyLtB1GHv+yiFncl3IZNLA589KZjDg5nuXsu
0e/7CoC8qS6YzeBPcTPpS8r0ElQrPpAZvJmSgidQ/XA8oe2mlqM7yzgoDZgCyQL6XXIPB2OkRqk+
phLPMF0I6xjP/xDfIxQNePc6lwBOnwOXxD3AAnMwHBQ5AGkz1TIC74bYZYwsfa4SQ9m6WAtsKrvy
1gZTYJpz1gHT5fHDH/19psXm7YowFbB0DFi8hh80SNi5AIXnWL8auBKArXwteXbc4zGGU8zLY9XX
KM6fHqe/cMmg9S3kAqcjuN5OzxMHbspEUHWrjMijcQdHAz6R9YGBfk2eT2p7SBfwqHEIYp20Ew2T
86RaqLAJTbyUIgz3UOzO+DWABGPh31G5J/eTQdSOehHivl8Gh4ZE27gbAwkZPCUb/JHo9iB1LnR3
/8LWjh6hgz2KCTPGAezMXGtXcu4hTyuoI3Qb7qCPFDtY208PI7TgE5NJ2mEbTIHdovnCcv6E7iPC
j5M7DdCOdfCaO/iEu4huFqkZkpjk5K+xwuVamd3knfSFxlFjzsDX2r8jzWFj3aIf5gkAdeO+RbiD
AyXJhy8zHvmnP5nhMZ/XGcTkyNJ1Ujmsx73iSOcImMCTqKFRQm5ESGoVNw72BpyrWMvlUnT1wC55
63CUD0BEuAxIFmwpQw2GG4y3McGRLXR0geRBoWdcDQwtZqG42gjaCfX27htLIUOoEJpzm95N3Zq/
rLwpbrgjuhSc5GrZx/BinWNMSkpIzpS0dusd7WtAXVP7KAeIpGJOkOHniQcuIlzi2zifEZdEAAPM
jYO7x4yDeCNdWKwtNZEaxUSkVwzDshDXBnIcMT1svtUEq5NJKoVn9HS3ydolew1nivUcN3gben6C
2ZNL12NphPc8DVb+0aEvQjlgt9NmDJKFYYBQVI98MHhnrIeoOc3KrzKaKxx0MqyMDSIt4ue2dYQF
1421Ah+9yhanOJBmb4ytCS0k7+cZkAmbwSHAMvUR4ueDVe9xeV0W+FJBEI8/teCNcUyPsKLzOJKP
hmYzS7BfPitg1uPuAn6AUQ3GPBwEVxEXBW1HTeBMWwq2H+vdK6ytsWwzEwopQWzrJo5xUuPDzS8I
kGpiN2FKAbI+IYpp+EOXwTW0O+eULB/zalo67CU2DSwe+VXc3x4tVlaK6R2W53jQjZHKORpc2p5/
GaNVJgSabQyzOLLPOW4mwhKjF6o8tC2SfYrHmRD483BAFTDBRakG+9zkV0IsM+sCq9VNh+U0VRP+
cHV4ddcZHYYh7Vp/YCNroUlKkFxC3sI0w4MDyvpsfQV+HsL3OaTj8g8fQi7CixuCK+PmtlQiXtdf
3uiXISYUSNcFJ7KN4F2WeX/WRA+2AWUkjIWedoe07DJ5JXVxcyqn/rHMgWWDGncV3UWcQEQIXg3E
W+B7cPg5fI8OtSNhBUePA+JbHg3Ma7x19g7XEf0/EpER5/obPgs+IVf36h4Zf89VWjrdeHvfrMHt
lpI+pfJ3bhlbFSazgz2TtLWluRwt1ghqOgYR9eQ+5uGpAXoX8DGjvg++TsApxB4f2L6/u0b1hvzN
1dssfWlczXTkUiZIIBNpvzrgXHE3lj/gR3JCDC0Zmd89GGBSJ/1Ut47xrZvJluwgAGcSFtQOTMof
wXgmHufBYyNZ97zLFShSgqUJ6fZLteiNGhic5jUnqrBAUOaWwSgczWHyIlNBuI01LxihBdd5ex0j
pNWXrxVS2wdGfsTXOCerHA/I/13dintwg5WnOYqnzOuUa+e9aBAZOGtsFH1fcvu1QbRw8Ae3tWeI
dUOQzRypAl4hD3e7gsR6DGWrc/95ggwM1VSi/qzGVYV3e3NOjrCy6y00B7e70oYoyu0dhRfHxZjD
Y3G8luuIGcfQGsVPp4y+2TFScj3DjTXt4tLuwZFY1bgq3MALvFQ1n3cXLp9+YBB2ZndafqIvzNgN
9FlMNqIeiVkgejebqlMWdsbEggJnSAuBNAjlolPtNQ/esdlMjhRfCHC/7hfZj01rSDfJkXZy0cX4
WgQyEiPXSeECpvphHcByBYwim40CVEmFI8Z71xJ+Dar6MlaMaB0uiKFBhSPRm9EMWrKHW1G44Jdy
4x4+TVSSqolL+wkakuxck6st7mZyQ8Fq0PIjxiO4lfaRWwZHRrhJI/SG+ij4rvT6le4pFwf8YBDI
AhzSmVcg/WNvhZOJxX/Ars8O+4tetng8aJ/x+towozzivV1CbcF2wIEmNAohivvED/Aw0loUO6Bo
67QooRw8/3o0CUCJzoiL5zXM3afroVWld2zX7u4nvAfY0oklaqPQ90ag4HPGl7t6Wea8U8Xpzmxl
JqCpjSGbByYUn0MpGsBPUiIhkacS4AyTrCFcl5jmVlgYnDkLELShVISvXO073M7v4Q0iFXtEmLJB
FEemWckzZ6l9ojdbxHXcYNq67B8GiK2FS7pAZ/T4EoFeMOJH28AV488AOcxVYB7xvy/8WeBE/oMV
pC+0V5aCDxzhStkz9EBWzxvSLT4RIhcL3u0uZkqAE2FMjypR/kL/pQqubKQmg0Taox4Goe6wKeKg
AKa0z3M1ZvEoBfld4A9l/gQo6dv4KqdMDwBnHuZqJk6nPU7lPv+m+BawJOanv/745Jbs/fzzyzR8
AThx5d13M/w7hrrbwr/CbYaJnIncP/xN1A80EeZizrBmy9iLFHJkSgLtzvoJ3mlYMJXjbRPJPG53
82w3yyEnk6OzkWA3tnoXt8KF4prgs27DFGcvZ2Olgf0YNSgCfKQtSvr3pIc9po5Vnc4Z8LT4nfko
16lOCqILd3jz5MfwNOBOvmaY9/NzeK0DTYKFD0ZCdmZwchhgO3X68fQ9+y4qE/sUPwM4eDnzZIt2
zB5C1kc6E7Gv/HFEkMQ2/7yE60SynkBV4P2j1vRwGbcQsMBHciq+6L0pqNCgZtDSjpwe/fhiPXKh
ceEEkgn/CVmzfmPDCIaGHD/+TkUJFJqumS2xobAN/yT7sv2Rr4iffMsmWDnXaYMqrrNl9FU+E5di
OMVRyH2Lg21CeDBdbQwb3Zo80TWvbo44KNx7xiFrfzzh284NPvNAIF6QJm/YH0MTd7cXiXhhfwpx
2uv+0PqYIGK41e2bPfYvBoxhysSvo3AyKaIcYn/PcJRAdkvbiC7BCZz2bVIFIjXjRZAOU064B4/h
QHBkeXaqOlUPvDegLZzntOLJ9X/aULvhS54TKC8Ko2loKkxHbS3FH/0ZoBXgFrGTddYDTA4eyXkl
ekCZ6MHDbwdzGR7zOhCTSpzFNv1xj88G8wz55cscjj87RqCMADEt5KAvS5/5qpS+F5TpQiDS7h/J
xdd2vEPcreXFRbE/TBrwcRwDSmKn/dCscqaB55Wzk89YwhWl8yjDqJR6jOKdgAd/5L2tY4iklokC
5r5+DyWFd0lZYU/ybqnXkM5pPoELXzibOIyD0TC+/npX5s8rQGU1viONvWUQRk/+URf0auR3143Y
vMkaohbASl98LmTWVxuDPi5HbzfaQZHkOvF+IQr9Fk+d9AAaM15KaaE0lFQTrJowJ9HH2COBnxPZ
t0EhyGxZ8KT5h4NGFzOaIy0QmOAN+x62JTgLbYCZGbWIQF1ZJFCNYpZCPwGBWkOwAtYuEYCjkL8Q
cEkThGkGtgsMxylfjvaJBgcdCjY9/6bbeJ1osDBTEV/58H7pL31Ad3hBRhMBi7g2n0jO9ZQ16KTJ
+IE1DsK+ZIzH1gVKAcSF/c8ccIbxCtU7k64B5DjQy4F9F0bwEKmavAqb8TmlQFVbgwSWa0rT5HQU
FGhCFLw+jwKtAP4munC0pNMCZsgentAV3rfg4c6PxI7/QQ+Ln9CzhFysjvEUwb61l7VxHWs+ofZv
T0+Y/jKz5M0ABuc0VATT6Ml9Dj4o7KEg9oNtK4J1+rFKr3s6Ap7EE6FDdml0M9U9jehMWpz/4Ewx
eA0Yu+ToA2kpadqiD6sdfry6XPPw5udEdblu/aCaAJT6zwT0wnq67ERAeNfVe1563/xI0/30Opuz
Zm0Mp6+YXSyrFkqoBkfPeiJ1G2AwSouJudw3DmGVp9JStdE19yb7dQy72P7taQfmpdVLbxEOgDbw
Y3/12iKO6MbDoAKvh8cPD3tSO8LcDzGsmxLcyCCC0/lWtAXvePPBrNMfhd0ZYRFnXi4vhLTWvzOI
OOCy0HNkKvyj890Kz1MBgGsZ0VopqA4avCWrioNKZAkjcKxt/HAQNnLQALYXTOe7D9LFM/BhqOZg
l1/YyqQkCYeChw3qCe+3NWdiqjyXJ0yjGToiYwMCkJaMW6G+QdClSEK4G3WqNYgZBcy/YLmgXw93
zG/naENcsegCtpyt9nQxUaKlgVAqfE9EqDUW5MLGchg0EA0YfXrlll/Z7oYuo+0b4lQo1rhVcuLm
4KQ4mbM4SXZe59jKbMWWI0+IaSQyFottPtevGFGxocdWp83uzaRu/sF9gDUUPuZo/458bPAXoEVh
QT4QT17FIEaGomWygPArEtYhjMxecPl4eTnX9nzaXvQWbFLgX2yD9kyGJ/cQOe0ghwcxRxHAfAXF
AX8A6WVCj4MlxjaoCXF9WuKrzldHnDikdmN/SaiUIu4Kj6Wm2j/Z+PJTmBT1CXOzjyTC/Zv08yiA
QPMelmCY66s/mrz7Iajqb4lROvPV9ebkwpI4xQiyBwm/jgkks0eFCwgToyFaCpvw7t8kB7Mx6Bl9
8d7QB1zeY64A01XuH+TEUemetwzzIRfwXcR2sjOI5TMXHxv0GcPOm4kIgD6ZpxzTL0QP4irwEpJz
coajsOIT1hxItIei/uTya+Q1497KJlCUmTK/DeryVbLZHgBLfohBP9FQCSid7nN6arKteMbFAODh
Yjh/mkIwYPBJbDOqic7EyAmCzn0OxMqnJI8THJtbinsUmtrws8Qxjb2TT8Jr1sg4qwkDFN4N6UY3
kUp+DaGvv+0hhBEf3BMUVMwQME6bs5B4QiClsFpHE17LwJvPuj3dct4CzJF/34LPUYapCG9GWXLV
9PzrCdEWI1pehVsy1B3sXDF4kjPA9EeInc3pD2o4HsrtUBgiYeQTPtkL1slphTVphOUcI7zOvHvX
uZ5ry3OBG8jdglPxRJgqrL8FFgQvfqL4jBicKXfR4Ech6WDRUuP1HLE15uDs1O4tvHG4MjB+Xkzo
BKbBLQFKBiqJBV6o2o85pAbIDpWLzIESfwpB5z5fJ7cptN1AZnz5wX++M18SIjiA9utWT75bAFI8
/Pc63Jc1HlycDrjz8/eMBhDTyJmeMyzHjMmVlzCH+M8eog7IGbgp81LE1QR0izwBBuDcRFYLt5s8
dF7LDj/Ma5qJDks3jHCzTk65Az9s/7muZE/wCMF4FmHh6JK/IeAbk6QtahtuWG9PODzMWMqEkBug
ZYwoQdy9LwAlOZc8x+mXBpBKPMQ9H9QbBJuRPwgQVJ6cgpvsK3HSgTTCjOD5IfBwWlsvvGjf1pB9
XcEglpbahsQCNghJnStMZ3dzr8Vpxb4AT4OvIBX4ZGxeXMrHFmGFfvPENDPkx/Gqs0NRzaQed9kp
S6aKfnvmUWoizsmep1FLwh52Slxk5YwPIQYwJNCAnGLDKbJkHabf1bjnH8kw3rIolhhMRDxWzOYR
0MJz+sfb0ZnOvYJHqPllIUMcFKM487LgfQCPQ1SC7QXzA3cVZKNwp0wBi6JD53OLrorIvVssHro5
P5Nlhp0olzpFBiBaFVhqPAJYhGf4UN05fhum2YyjgKfwa2FoSUvPXq9FyGdIIVieee+1pVgvDybG
OulNAPkFNNebnOA1KNmvgBPjIZ5AsbrULIn/FfZbLiejz8zNZbsq1DnE3lxkyJ0Ckirww2QMwiY7
TBSEkDU4uZpfYrIoeR592GEekZjVmKcU/z4G195j+woF9kflg7exab62rXt2sJS02DaljMdzoXDw
MsjHiZEMZlHDKP5jDst3Kr5PQMfQlAATBzgWWyXGgp+4hajEo89DF4U/i6G0CU1C9P4LMD20CoGA
zOHeh/NNQ4vYBRxDsLiPzoxT0l6cpgUWPDaUITD1vg2yxgbOlvFZcnkh9BBG+XaeEIqYDrMghE//
K2TfZ/PgpFOQbj0cFCHYBLRx3xou9PRjd/jYwat+DowqP3GEujgTV6EWAF54SJ1iINKhwYwAv+Iz
WzPy/CXukDxPIvxdTGUojmzZYkBL5TmasLiZMBiXRLZr8E4MBHjwYRGwYnpLEVmBMwFGnVBsvZdO
eI0z8E4rHiloF9gDr/FOG7GR8RqZkegnYEelLhlZoKblAWG9q+G4xEQVYh9vYt4Pid8rqOBhN1ob
fpd33B7geaEQxD2dfXEYQP+19CleIuDG2KfAq2IWhq0FXK9TcMMI85zq3mXFnEVnW2C2y87Z35bO
MKz+YEPZV4ujfEpAqfvcfr1/n4wpCnws1NDKDppPawRfUhCwEXJ5GISHMfOoa4o40FRBt4lsgJOW
cWAw6q1x8V3dVu/VFcTE+M6rFdz7agXp5AQMHAwxcWYffm55Dyf7FGLYMm1iLj2+WhNhbH0hqgpW
B8mxZFOSbCNwsO2HPvGLnFC41ZezT9oSSMf8ZzHIr+EFpm+K22kX9A9rAVh38NANDN3YO503mRFQ
OInfpOOl9sLqFHD7n4Er+nAtGiSjPUriAFAIx+CAeqQHoqXHRHqStC37zGiYKCzRROObTT1k33aI
6Px6wVZGPiXVYNCDwdqLtP0LGlLtUqYwraZG4fgmPIWDtpRomvrM6zOm4ygrCQ/AwhDKFo4brJ6h
9YED+PYx+Ph30gpDUqa3fzBQT0EL+b9cagecxjaD7bSLiBbxe+My+83IxUmp+lzko06Bv6YZ3ILm
j4Ecj9cFs2ueu7zz2GaMou9SIBkxhWHEVI1Z2906VKa4QgXzVeAFxH+47WMoS5lE1hL3oh+GYkJC
wcM4LWNp/1EjfdgS2IZYLccdtBVOOovVxfImAoUhWm1C5eMZ2eO1Zq53Q6cmAjeE3riG5LO9uYwJ
mFBQbsP9Ma+MFllzPOpk392N+SjhjJgNrXmVyIfvDn0do0Rhin7NLgnRSNlgwaDymg0YdnS8cVIC
OHUq3vWa9ctOBIAYHSoPySYm2V+eRfpwZikkDhsP52Y3jDX41cD/5xnOwb4e067iDmlD4Q370TVj
dV4CyHob8D5cSjzs9SzxeDm1C4vHIhvW4ewqkb2cC67r2QysDepXTqU5vyh8T2t3fz+8jK9xEHE7
DChwe6DAmsJqsNny6e2sLpXJUeCpmUm7LtiX1qGxMCoT9s7VZIbIho/SsKkW2gxxXXDPRi5W3thy
VsgrzPZP3KxT9kh09NU52yE0VAYd4dVhfMpZUAshiXdxZ8z3TQpeW6VoqVbMpuGGpZzPbNyrV/rm
EFmbnxQzJd3+btF52Miz7XcmM2mMZhxHHFmqp3LOwdBSc8qvBd51k86erZPZaXIliE7MmO7jNUbc
ZdgUgLHS9j0/Af/hweXfeRhR0oI7v81r8CBTcU4ryFaIw3g5xpEVMizBhqSptfioWY9VF1dpp9uP
6cUi+fEFmIBxKC7Z2JkBTrfE0J1zjCGehGgDkhAMz0B71Su+kOoFXknSZ/X4xxoD2NUFe6v/Ne+H
PZpHc9+QwQfM2cIzVQpQgnoBKwUtL6kAHmy3uDys/zhR2PWAN+xyI2yad4OVip4+p/DC8oBuZAkN
q1pQgt2Z2X1FspSedNsLxSW2+tSKT7uO4AkR4SHvtY6+rT4GpcXdCMmKWp3GODPQ3FPoyD5rkipD
IJ1QUh0FsT3BNvCieyH4Z0EDojPzAluFE/6PZa9MBnlvL0AeDuWPRJUO75jiU/ZJ5Ov3bUSZT8ac
OVs58AP772roUSdGndMGawKSDITcOUYh3g8yYdDm3USb3X0kZnOm4CobxAtRS0AkC5PZ0iHaSTwQ
J5vGygSK2gqj+7ibd9tqdfnDi09orRryfuE1bh9hN/4sHyEbf8vZm6kW4y8aoGT3tqfNH9JFWuQP
omwyAEjE4pSzjzdbHKU07iO2nctEDG5/O6FTTpUd1pobzEzpznohBhWTZjfmJMYcKqEBtFo4wrTT
zL3k6OfsCbeNf3+n4BVeecTvaX/bY878r12wCEbCYcL/MaiANhiNLOx8bj4tU+ArZLzk+ap/gOov
akeNSonog2AISexr02OwuwQjNhBqcHwxXcy03M7EMlbEkwu7rkIqxKcnO85soHkMAhp1e3UfQ3T7
hcQ5ZRIGtzlMc4ZY3gw8jQvCMcSEjgkikOM60/ctIChA31YKwQtgFjItWbsLVirrbU63Kqdw8/yX
WTAhgmOBsTCbpxBDjxgNdLZQEF8iFv5z1vrsHgLREPFJGAB2AeOXA2uiJctXGNQ/c3St2KSZx6Tm
tBq/F48Dfgf6l2ClofnANHkkmz/s8qEgfCxc179rDA8ZH3yTE1gAp0Yq+739KLv3zDaWKOfNt10u
lc0jo4fw7tYgpD3Nnpm+oKgQUxdD2WA0t2GjhomPZB0ublznnQ9JL4Za4XxPGGoOvaeve5xCo70w
N8JUFuh3IS6CxX7t3bfynt32l2JOJxF/fXOftD1Fa6+9mzGVbDHyrmKoNFaJiQybMNNgX9xO/gez
bkEXLvn9OK/xd0B5bIrgMEAzGQw5irq5sqTTkoiOodBHnik8u8jPmtAUP5Frwu0XJJsBw6MjszIs
OXClYfvUjNcSmZBVJ1+f+YlDz4znPDMHNhoo2RPpcJt9AlRBbSC5SEcVhHWQU0V2UrVRF2SjsJzS
y2YkOLlwTOz90LWcc7rOMbgD1KU0tskhzxsT16ojbzjSnfMOvhQuARfzOuuLqQFpUpCNHepyUzyk
w8UU6Z+vQYzh7Yl6jHoeYTDj20VnfCegkQuMIkPm7fjP3ZjB09HhUHGKVJtacnOeXSb4UGG6RE4B
P4GP8i1eflFySErp+BI0ScsarGijf44Mb4Ea3gEP4HlXfBumT4hfNGcN3b4luCVv6xyiA50DhjAi
7Jha/NJecaYwiddTdgvyBke7jlv3ZTWeIjDFHiyHJiIx88gkCuoxJBI+IWewENenfOsXKOwbcINJ
Pybr1j5NIDmw5fNmMahjkTK59mvYtBxgvR0Gk8xrsm7GCABPPCkqk9qHO85+C3WHOWxVnF1hkTTu
/mQU7YABZkzpBaORyhHeAy7fpphA9XbVknnO/AGx47Pj4XGx8zyPjzQ41Lgi9UAMj3E5EFOk+YeL
0nMOIDvUJcSIJaQ42msYBKhGxnqspWKEyhDAQ2HBPnMiB1n4QhIT8nMEPCp+89CtJ/0DBJZjLu/4
PpjGrGPOBjBQ7qtBm4MnMvsvQ0gkd8aCYi46gvY90pt7AoLCeATnmBEcfYz7rLfCo18oKlYTfW+d
0CHxwjJ/kXb0DTpNMFBfwajAPtUUK2tI/EcNwgQDNNLdBqIRF/jhtNN92EYtK6zl5UeQIyoBoE4W
XB/aqsCysadw6dSg0aCt4e86u/XRRbl96hDua/ACEYZexGHZEiwiurpR8YHVJLiDWITATqJ4hw3y
r/xk+jpA1OaXIbgF9x7DoUSMaU0oNYODtONCRWX4IribC8WI4M16TAWs6mBTTtgIPrxkUAmui0y7
BY3zxAYuwvJIGDKYn2gFw92EVaJy9RY6GXkXqhZUCxvItgZ5U+aIybviMDMMEPfWGUYUlAYEPqTC
Jr5f6BYcOCX/7tV9s+Wc/1OSJrxO0VqE5zFB1CCcNpyHq3uOZbzksGia3lJcvN4Ikc0fc//4X1YP
1xwvY0tafDl8eAzI4RT5G58WFy0T/Fya3LIGO1vM6vUAn4oznKPzuItvKQNHnTEYg3CCWjDmKX5e
6TJcvo4ZN5W4VzSRGO9BGUrResR1axzjDgE1M83gapMQdmC0gg/7A6tORkV2/2MOsOQa6zPsaVXs
Lw69tKSoxt9lAKvoSPVEy8vjCO23ZwwGfj/RuJNNdItmLxTgIH/Ujw28TdE8gIvbmD+HA9gAwBaR
xLji92b7lvGSMMtCB4d+L5UMoPv0p3LUE3sbCYyut+cuQjf6+dixzqGEK949gR2QVovvTEzuGEI8
uLWCovGkdjGhsKFG1YhMtq85tRQ8lokctdlPnI19SuWonL3gYGV0h+0O3B1AlvIPC95xe3aQK/Al
iJIbcizYezrWKsF4Joe8Pv3hcT8qboh7yPt6wgjCRhTuAMw/Ok5E6sctzSLqXBkXT34Pg6ZB3J3S
a0iSV6qkwPz0oCNk/6ihoCXR/rE42V0RNHm8C2ZY13C90T9CykEE9aLFvmNx92hGPWASIDaqJ3Xo
97IzsgjVGURqiMcG0A+HAo/7nMjRKT8P98n4s0QA5BFnObnBjII36o5pqkCoKHnR2+Qs86FZWZN6
AqdXWTwYBWJcXoGyLfTZPb/aUJwRJghXTiKR9JhKR4YH9xBFKf8lweM8P1X29R6AhYO6wym/oHwE
jOLgPdS7F1Jg6DmbwYqA2KsPua2goEoAzPorenMde5IrA5XrP1cusKA74cUFwlUgwwrS7Stk3DQf
LRlvMZ2m+oIKDB6NwSfg5TB5BtTUgH8ALk1+CgAKeIFs2PjgFh/z7r9nOpm1HqaqdpVzWjLEdOgt
g6tDAgaGxgOKlAu80NJ5bGFrU5VmzfSKXYHgylH0UQ2UEEYVCwmehZmR+SBsj5kOuBPjVTDcqWIx
pHWIM4ukRZlzJIR4ZC5U7tHLWHRezxoKSEWjIteio+ICzErAZPAVcPUrDey00Ek8hJwOk246zG2j
AhM9gV9u4wYTbgjdxAK4VH0a3TmyhnIrpyTaW4Vwrh0F9/0NaRzACgA1XPUqVvOf6Ppc4hv6DJS2
5/l9SzAKhoyct0KzBSAed4FCWCheXyp5TGwfHKIwFT+RBFtklKg+6QfuhaY0GUD7J2eWkAZl+yEw
Ygrtwcc/Ohp8iG0SmVC0eUstuf5VSOXY6JqtDA2L2Yx32yJXb0PqaFgvkvdyP9sSg3xQMKhx97ie
n5zH9B22npTDYja/lZFCHgpLzgwNMkJpv0POUvhzMXvkZ84mxsdGzWRcMmXLxuXeHHEk6XTQ99nF
74Lj7LNrOAkoujGnXAfN8ks7dpzdFmrcw/iB2Rc9/WwQgPxYLxFuz/7dQ4cO1xTLYGzHqA0/xkg3
1qyuFX7e6IYqxSe/fdtLIO1RQDiq/5q+52w99KTXL+UZYj6atd6W1gqjRTgiQ/tnQQwB0w04CD5b
ghVjNdMxCmVy7A1ZrOMhkGncQy8giqX+2X6uNLorLAaAyLY9CgbZG/AY0Q4H/3bnq/lwpe2gh8GT
eQkpzw0yR1z2ewIlJbuec+3EFwY8q2pnnONy+l3iNWC/rH66nhypElhUGpyTazwAq11eGAogDbw7
t7sH1SyVmAPQZ3CvO/ONWmh+ejvHMe3H32debz/eetnX7LNQOQpHFBzQG2+QVaCzALde7V1B0FNJ
tV5InMZajF8ETp6TAYSzr4MRxNP67lTr6agpDbJ7817O3X9Eslt7a2dQNKRDpz02vGjkzttQSkhU
+scRZnYBwnMJPlP8JTPJbkxAJcL9wBkF+ENmtauHA+u4Z0iUlXvMKo3jUtHNctIy4P95j9076K3A
haKeq4x748FOIycOEf7u7PPLYqkx7l9HLU6z2l63puTefagbu2GB+nuM2cWA30HlqkT3XX+Hzwoq
QGhgrpT/3I/5cr7ZwEc16PRrA7/3AcOPnyFdjVO6jnSgXAw6JOQPjhZfwsYeFvztcVqh/AjPq5Ml
YQlmXDbrFHcXEZfjnn0lkAV76GfcEp7qSUPGBlfprtiPSHMfE1k3IRaA9H+xCNO+cNrICTNPKPNh
4p5MFQgHSgqprExNHpCcbW7K6CacHOqbx+9t4EIEl4LJN322NX/TTcR9v4aYThlZYw97jT/hdVWn
V7fdjjb99Gq+vfN0yK3G4qHheAKPwPKZ60NJroGXaxxiBwnDg5M5hM73NSuyupw1LKMhARS/xePu
NEP3BWRqX115zhq7FSJ27D6VW+Mea0nfP7Ou4bgWJ4fB3uLnHvlnmD6X7QGXRJOp2uQF6Sz4zKTg
5WAoGGpswxS61O3Y40FyHQAgsQ1M8SsSzgxIGy84szHGOpRIEB6+7lAoueDMIKNqeswIzLBYngyX
KGt4ZwmsqxQ29uod8ratW3iO1gV6z9/4F7wPjadO8Gnz+4tR3AY6mcKld7U/IQ+iGhECbz79boFf
oQWXn9kUMImx1Is3rkUFViQvZuRQxhH5vpaPo9e9YUhBoERUlPbQY5Os8rP4Svdx72a9PAcyA+Ut
qK75oniWo9eYJNMQyR2kRnzUiF0a/wwFQdH06nLtOAjHeoemEdf9s1vP3+YvgB04XUdMvgIETFYz
RbjD7J0Dzk7UApzH0FCwAPZx0Hg6btZnS4bNMTQQqH4twbMl0f4d4KrBEqM3Lf0zSDhaN5Q9mqmq
nga/dvnpC9ORPvwrYJSPWz9cbvdoHZYvS6n5g/n4A9J7qCbWS/ADi7oY2PXkxFZGgcmQVzgjJj3D
Z/diL8NPiy9CxvN1F4zRukxUCHhq9macT3MOc/U0+9ikjliwzMjWNo8A+JkSo48tswozUzjQw+V7
LsGD7jF/NId/DZYSpqAiU71hZvzxvidPgrDOQznnSo4Q6GNHMTC7WCKD4rOUsDEdGicEqMh6Ppjl
47fiKOGQgoPyfDrgJMcUqm9pW1U11ZelvywEpN+/GlT14Xz/GkLkiUQUiXnY/N+0dA29eNPFTao8
rROI+U5hLTOvulh3Eoxa83402uLJAoE+lP6ewgW8v5EiiLjl1XgATVBsuu9sOIPo9YwvjLETdTN4
8sWrdwOy21xxlBjzagXTJU9zNGJBJ19SDFAO/zOuQwNRDywyduFjaTIkFSH2wIwUj+T6EcMXg84G
bwpFPjiqNKmWdDtDm8oayt/P+HjoFjz9b2jDWadNeZj40hJSeRRNLRzUe3w+W4QZ1ghXIYrjCIlF
Pa0/++NcX5auapH57FGB32Pkn/cX8gceBX15n96nZ5buKGezhBjpjBozOvKUf0zNboEp746+hFnI
rS9XV7e/bMNP2LOrOY/QwOeWC2b40MAI+UoJTopF8d1hEwUKuWs1ktVP3jtJpEBNb6Fg+r8cHRZh
fpyekcRl1UFbyaAxQqRmfpnWGFCCpbWZY+/zRnV5wbXbI1UsLmkx2G4EMMRMLsV6Av6WoY0HqTay
X0t9whG1vTno0okIUS2O5/vQGJFVjkMCxEMXI0NfMphaJxQtuqFhrhBjN/qmu3DRJQeEjBJQLuMQ
S2RbVsa/kJMXoygCxqY8QlQkXFGQQhxpt/CWqb+Of99KVB6c/QOK5iXuXnzLKFf9xmtxQn/wk4dT
KRJ8xtIguIel8hjZT41IRUepnBfnFGgFNcSRCfyikQkB/LfS8sEBoOBhIWnHogi3OOz4TF5LU62l
+G4cvZKL8vYAVhSJ6obdxjuc3PWGhD9gfN4ze+EErNZCrRwoaBB46EEfQMJ81RzOfrCf19EZdQNv
jWktfQZkeofVNT2bWjyali5msXOUwLrYL87T43idsZg4KcO1xR8GPqdm11qcUhw9/V01aw5UCurZ
6U35WnvgUTZEgeQ+LCmYfr1E3b0hux7/uFCNp9ijeLTq7z6H9a7C0RYTtTvhIBzLd4g7Cwy5LzM2
+U2fwUtZU1pgnNnrjHXO7BVwX0htfgU4Ffl/RFGehUswFUgX9vbN8P8A3QY5GRLKj327uL/f+NnY
v/Nf7zgZDE2dW8F/qbBPKO1vm87p+w0EG7AG1Iq+9kWegF1e1i9+uTTuQ1wj5RhyB6AersGsz5Er
2+gtYxoSs0lqTi6C3DhkbIqYzTNTAioBqi23nAxTJtjOGyIpLNXDndmoZj0tNSUiCSuJUAWdlCky
dDyK+3OIGjDCAAIOyChBeSDYIBKGIKoIZxrmq/BJMGgjsAkjR7YeohB7EdyUFFMPAbsh4bC/YeMO
wm5e/5HRI6YEN5ok5rWCdYEXPBozuIooZ5qgZ0mZziQKOSCtrf/1zulzLkEu2NKk4Y0KMA1PBlIG
ZBO0fPTP2BEGatxBJ/FutP0QogJmLfQ9VDQw8SC1QPDpG0SI4YvMtm1f4mNP8LH0XIEyhIMkBKGX
9dgCc/KpIHExMH2yULgUNFMGkXDwMd8qSuVhDiOit8dKErJsnwkkHSUMKaa5hFXM4ReBYelQzgyJ
5owdjeH/Vv4FPRpA/9zYfPJm/Mr4d9/JgMFQnv0+daRumUMMtjbSxu1b9ZFASQeYuAR5li3tZ1ZQ
qvrOSBXz7hbHhD0zv25t3KGHhc1PmDV0jKwMsa+Bu8mRBB0MDuqGm4sjBAmLOKgBU0ZP7jMuaT8c
r43rhPyl6Dik+vnB6CeN8nDZlBnjSrBwZ/SHmppHM2jHt7zJHz4Q+y1BCqsFYqtTF0f/HknuurhB
bEmrvJzoi4Yib3X2/yPpzJYUVbYw/ERGoILALfMgivNwQ6il4ISCTPr0+8vecXac6KjuqlKEzJX/
CLGsuPmlsXvMpqWN6dH9Bb+Z5Mt/pIeRiQ7JgG0OwQGyXYYIXO0zHS22x5kjP2rjIQlVTBLf7Qgp
yqIYD6a/t/nRje8JX2z0DtVInZV2HsrWfcwzkPoFKafc/UQWZsQQ7dCXV14D57lJYbUk9zdBnLYo
gINE8/KvJT2MH15err42HvmD+BHe27Ai0t/QCDZh+2bLJCB8pedecVY2+qYnJnBIns3HZ8KD08BZ
SahXazGmoWe4/P97rfrEsfALPkwO2efufJFqo8oFRO6tR1a1SWK2NUSlr/NVoYuSbkqWMAH1MZ8m
Fv844sDVV1zm57hJjZoNMqw5mKHgE2IjDrWU0pJaOUL7h5JvdV9VXoVVn/w3szkq83ukYxVTo2zC
+0ddMh1OsD2NFtcxxQh8k/K1njBqbAgNRxcm2sUzKogStUb+d4cNSTMEmgieN/sde/bjeI3y42is
YhEaimDB99crOAaCRCObA7mM7ytt3HjDzY0kF+z6GP8o7iURK2JvajZaY3/OT3beOeHcQJXhe1rf
/81T4Tf6dsBmprzKYLkZ+/Zftr3wd3wT9klBHVTqHl+L2ZukK0h7CFrSZzJoCc0gPk4Yk/pYteQ/
zdcZetjdkGYuh2wA7ut0dZHomdquIbpVtjg+MH70NyWzG/ATua7OB8jzRTobZiSG5JvzAxS08mk2
xbi10XBb9ij3vNqk8nI4mqX7n6cSDmDANHd/YF0gWuxbs4dPVx+2kr4F4SzcOaUvg5u+AhUgp2/E
vT2JjGd6nnhpO07vzVHm0k+qoN0izpnohybAZfXlFMh2Aw9E49lt8kQtQSAdHCDgAdPIbrDAYHq8
ug2JpvmlwIdJkx3aDpZeJNogHiwGFVnkVspQjsSXx5WJlvf6b7JsxIE/z/3uyCGhX4XiSo8mw4Jc
Ye5RT4yvpa2MXAZf5lDuBI05lp2boATE9jRcG5f+H1GiJgpL97v9OEQsXx4X7vBCzDYZjFRpqDhR
aAmJO8SB7B7pshfpD4uzrPTXxgOYSII4wza+gqa148IiMo8nh0ZgJPPeHD8ca5zLZgzOMNpp4i7M
Ea1YfEhorQIegZRVBFMtn+NR+ntt2cUJev25RDO21/WVvozG1xKPs5UsW/wQhqZ6n8fkH+NBI65h
nhB9HEukwnLyF1X2cjA4VH99YhfFim+8p4Mz86b0MnNNXFFaXgFg+DkoITfcXXKstW57s7pj4jNb
KCQu9tx6RzTnYCkvOQU/jrfjYGRf3Uz4BDkjcJV59cqmxPuEad75+UTIDduJnFt9WACeA06xGGJq
MVxx46iyWTIZ4sEBMB1GzZKuMQbnxs+5lQ992MIdxEuHDxvr2UEn4mR8fdlibEvDHyfXq63Qs1AH
OcHPKCYBzTlyorMbWJhW+E9wK3Rd/Oz6AI3z42uMFhcsjl8HAC8BmqZuGgc0uaCz4gKllhG6RRou
/SOs7v0lcRp4MyDM3piyKxv7eL0eonAkQRDpG7s2pgh/KGwAyUzRjecoTCI4Y/QRfbidwhP0Y3pq
feIHHEJHnoxMdeKg4rt76DXi0uvjKJIOI8FQgWFt5ahEKY6+fXMfiqQT5a+BHpjcgavgt/rTtzX4
Z+rjhElyw/F7ZMDCv8GOeVSQ6g4mBNTjKihMqAiEOQiRJTlCNA5e3FWDTY1QA0ZcI4n1339Qt3wF
C81LdqrKJczw125kbYF/HJYfSTAZH4TpgR94AhdHFMD7UVBiqTudSP00SEbnfqyC7SBEogzBlAZU
dIzTFLEIDeY24BJE5991QpiirwJKE9fL4zuBJSUucFwROpCBTpHeMoBlzUIFxOqR1Fh6PGnWHtKK
XSQjJJbGWYn7iWSDuZwvVPXEJOunk+dFxm4FpEMgdwTbrk6hvCCDCht6SRcjG7gCRzHuF8EFYkWE
q/yfnsfaoBvD02hGwjzmISLfELgoW84VdM3UKND0RbmFzFDxtGVnsGIaxVC13rCKFEdUxrWd4J82
FF6YaAGbKlsFCSpY5gzRi/B7aDCS6STfMmNZBPDNvhSecfQEV5z0MaFCqhFlhFBlDPrJasNHsL7B
MQm14s+6wWD2FjywWHeExzXHfvrzzvfx+YbLo13RJ0sZI2bcGUfzDIoVAdGBo/FGQT4PeWOo4WjN
WWSCSwstBlLlaSeW7m6MwIJjB/oOLo0w13OquIM286xiSnoKm1Z/W43rQ2vPSqKq0BngRhjSWf1A
IcLKGfTMbg4iOcWi68gXnC99Z0iPT8fBRwuynYoZG+bj9ISqlbCuworCXBLIQ+IkzumI7E6cKn3v
+B5rs6+NGdQqzg8H4nn2wSoIWppNMwzeIQH1MH+9xHpG8Mk4URsFj+5LuOm81Jf9UZwfqdFAM/rx
hZl5sASFBWltW4MdQvlQMFx/bMJIQCDjYVSfwN+iN72m3MS0d7PfPoksI2MJCPr8bp0bNAejOGX1
I0KUBMBw5RCBo5wMd07yLxcikbbJu7x7AX7li06adGX07dn6qXca8sBUomKE9eZeC769gVwj6Nju
PxyA9Qw9MxJM3uvhhujq49ApM4CU1bjb8egGZTkTyxOpzj9TP5Ws1hktBFGZWThFq+G4eIXIfBqU
eSRJ9WzRQ2GIQgr0RtLNZ+HBTdqp3gNXM38rnK+iKAZHDCuX3uI7NvtkYKqwrDb57y0Pk9mTqcqw
B2Bo0ITsTxbPT9WG7dPF+tXvW/nw79MP8nZDc8AeAqtBjbhtOPLDxX30xTCh6Nm61S5pUnrfwuOX
DpYsoxqnf9W8fScPptKHOCcnZ9g57Fi5yTHAKHxwd5ggSG5Sf9GtiIQX3rt4iVuENxmmvYEtwOLU
ZV9jjxtBM8PSPf3rCpd4KU9rSv7I9CGQkZBI0oX3Yj/TjIGNKQguFnRCYX7Bkf1eafz+F9sASN/m
qVhMMwCPlXGWFoOl5mfT74C1h9o/oAGOEZNjEb1W8p9i991e5LosTQHzIQdDDhKd3QvIhy3GZGbz
3HR+8jOHCVw2zqirh3r+D07oInzOnN01sz2wqbEibsVYMXJ1RBpwF7MuRJ2G4RusQrAK6NoZejeU
UwrHZZEtP78VSEOThXgLGbYw8amIY5f0OvNH+cK+01twlW/IOwjaVKaFTcQSVPzPSecSFm4ciYKJ
5p/0FrSmkxwbPdffWaMHJGgNvP7ffeDdkCI8lvp0FEjrFgEA5BaQEms8TwKBLqgKJt+Id6Vu4esx
T6sgTwwG9s9NfLCWkpdufyJc1uBorZ0jf3hCXWVT8K2ny/rKgkXxiSiQyhjid6NDtRwRmPGxpHXG
ifdqfzQaQz8HHij+AbZy/r+k7XRO9dibZMk1YinpUFV2e3izkwvcpSXqITJ8BWv2a1UuSGUjtJsp
Z4aY5AiOmSAyilSvx7NawCvYRccuz7d+DwqpZXgdQGIm1RIf91WzlMz+TFJRFFZDoaUU29/wG42L
AHN8A/RvPPdtZ8IdEbVW4/ttUCSAGBFm8sdiUMxSLFFAfhiFOabsXmZ71ggpRSRgPxzCEibMQpjS
VVh05DFY6hLgq6WQW/etI9cP4yv3dmeC8KMg4GxwzBcspgAljj5/BigHqqn4TIgI/Vp3ksnxSsAc
DCx6rBhweOeIGa6oFJiLyCrhqItVMx7RKc7yoVllgp2OJGCjJcx4/tREil378L4HqkDEl1CRfiym
K/UXln/1oRpY2PSLOZkLJHEI07X4FFObI5BxQGvpArtvBqBE6LXhi+0ScwPoVI9By8zLSD19LwXp
REgJt7n1s0AssH8LcT98OKe+AjPg5g8MYZaBfDVRHuHkRjJEkaXP5jC/H2Fqz89F+09o2Zx71gPp
D5Qxf3+LP/YI+aFQSWD5Aq0YjQJwJhHNGff9AUCyZAKufHCIpERwiX1qQPxe07k4qjwpJArYpu1q
nF6kNyQ0ucIPN9VwdpBx46XEMeVzvGC9pUTKGzYyZHl/1w1Bd2MS55bJimhPkreYguc9P+gHnvIH
oewQnbOVeKDAe4jJsfroqFdIzVzwUTeZVY7uvccdD+fDuYksxGooUg0r3KQMciPZ7RHIACfJKHUn
dxnfDCw46Xq+Tvg0Wz1z0wZGzZE2CAHxUmhHEfVLD43zswGvOs5KzPjcVhWjC2WY29rDHmFBUFct
yqOmT9ptd2pOmGL864Xir4jQANLwe1jhLGxVuGd6Bi9ARjtKBQ1pt6pB+qUgY/iQ1CXdl6QRfo7l
TWQG19yAG1ZvBecf6QSzlOS5LQWC44/b3/wI+Lg5ozX29x8QHP73UD7k0zfZOkM+fZDTAXCxVazh
kKfyrPSdj8nF3F3pQeFUwjyiBSwUozUdkfTPfbh9dE/N3DuAPsvdzwCtr+fUrB2kAxR1Gg7sHw1/
xRow/sHMTX8VsGdc2flEdYl35q78rjmjflhFhAZOxMgiJ4lu9sAioSvlVEqsDkXAfB6ovuyrDVnk
P21OyUzvLm7WkEGDU1B9Bk7vjh/ZOE8kA9lhYWkAFLDFpCYdOd6ns2waQxsuX8vBtrDOJG07BE4M
AfRfnJA4vIlXdmKMvnDcBcyhxsCUGMJ3jGdsaokvoht/IUiNOnmj9+Te5o5dpDNB7V2pCXWL1TP4
0NyHH5HNJqFD54uoI3fz1ESVS1oxOGONACOxCk63MbaVUz7ez9FSYssak9YCE1m4afAiA8rCA4qs
ur8jopSrMaH40cnJnIOWAKsG8EFTVyFuxPQcszU7JTFd9/HE+wSogxcwHh6Hj9pUpx+bMChiSVF+
oH0n6+jmjnQ7Q+Z4vyDEs464sFwFNcQKOELz6a10G/9lXqPMIU/dHZj3PfCuq06HJ8RwS1F8pwkL
BSJjTiRCkpwHzeRupWhHOpJyrhNEvga3ZSBZlz9hlUD07OQBkpYjqWNuPiNGA0cJCl2+ZxDW03pZ
zdPU6mC5O7fmbbIqj4d9/6GbJWRQYgDcoWJllQpGMOqS8/DepKk5gIGOZKElEQ8YBPpKAqFlZ2Dz
ByUi7qcfauvUcO9xd9CRuXEHev3VG0HL9PNXL+tYDsVBLBgePtMGOW8Eyl2u4OI9XCVzjRNBXFsg
UQdKY2K6XlYwzibZA2N8ZUBb5++xiqoJGOV9d42zyXVMAuHy+gfxOdE07/2yi6WKEwP4VIe2nfeC
Z3zdvQ/8+I/x8RvSomMCvpYT7PTQ3WQxTOj6eDwt0nFBKmuLBLFDOXkC9LuEi9s4AOgiKUwQcola
lFGoiGACPFdx+QhUKYIk/Nk6MAgxOmsFFDN1Psv3vPuJZOch6h0icjZk2M2aiMBECn54uw2BSEAs
TDEL/Cl5bXmKbLHaYtuvic2Btn7Tt2n2MkLb0cwOxspZ7Yx0W/vwDI1dWHS1WJ2ZspSckEPHCpHY
KZrUyvlcUoqZ7I8wRWPap2ClxmeIExeHGdRPYiWYnzg8bLsVYdLPt98RLNr5hPqlQMtMyMw1PbN/
rhWP3zip7AMeM4vIepPgbzCMjjg//uVg0/JM446Z8qr5JXe0FvySkaggSohY65k9ql0k64ke/TAA
yVnXywJq0Xn9HL6LfcXozvcBPWLE+D3sL45C3vt7n560YxIWuQge1M/tUtvweq+nr/99Oir6cNJ8
ZXPExgtKOkeZPW4xE32m32VFp1nm0nFeqO7QhA7A8PLlBA5kfPoS1V5IlgRN7+dzrqC46ch2Hm2e
IH1OQnsCI+CM2ygW0umUjDDZaf2h+Rx/xkrQor+WT51Jf4a1uhEHhVe0BjwdRoPpnaSGWeIw3XJX
7Spb3g7dHEnSY2RwvuF11Ns+1i8IfxjRQ3LSxQ/rLtpCdQnXcw5wpkyhy/b0dV4DQzae0Sldgux9
to19M1aTr/O43H0isSXWk4M2lU71SdmnIvytbo23l4eJ9/7SliQjvT6pM7BtCc/VuA8vibzCHM6G
UX92R/ZKloIFTbwGcs6/RnkBXH/SxopNemS1sfu46BENHySMHQGKmdS4pWhbJtfjOIQBhlvrgZQX
1mRF97Yr+fqqxrbZeAPF5PDZ2OCTSo71AgkFMzCdQZNrlICWwAvjfmbKZV+oTF0Ofl/rsWHJe9JV
7MkEuXEV0QBkE9QxpPyIlg2+qSVbz7kD380Jb+NJfJvl134isCxMackHVo6IfzUkbKMdmhYt7AWo
BnkOezP6LwrFfsXD9cgrmQwNnk/Wih4P8FwFIyCUb91zVbcJqG01Kve2f1rUZwUo8owVHc3ou9B3
0DQLJsLmp5kChHmI9mciC/CXl5trj7VAEHmPGUGYk2uMnuODUj6j86rk4dsOzeFqEOICxTAprMwU
yu1qImp5x2cpxKdNggBKulUP/nhXrXq7xyo/Y48SHBeuzADjgkfmAGtvkK1QWkLEx4xWpDtHGVNa
Sk2ebjW7yrmvSWG8z3iBiFnRZcIeFscb6x7RBLov0sYJQfU058tVwDuJoZCB8EhUpXu3tDk5fNBV
NrMmIbycOKlmIsSD+a7qAn1HzHPP50nG7wrJg0XT1cidSK2JPEVOgIMOjcb+0oPIRpS1aHmgYY6Q
gabE375gaSl54vVWW3oBFsxgbs9d/PHsjwH8EAt8bXI7KLdlkUK+s2T0s/ItVDGBNXVAOgaJe/gK
hWNPmt2WFe+HtLwVxhfRhwhrvqohAHu+TBh/inT3MvLYUkibDvOI/nLcvFmEe5+2c1gu3GkqumCd
yyJYQCJfWRuLDe4hD5+/B15jrFKrnSGBJLIAVnL5srV98TbB+bqpRfvsGt0ef4HuHegTXTeO9SUk
LwaehbD4oxHnAZ2NqNIAZxCRl9De6JrBgCLpy/z1O/1OWAvISEz24WVoznBOgbUpiO41tPmSy9f+
SGSdEsc4EccDptwRiUs3t3KaLWLdfJyN3xxEiJemBhQFCNZ3dz+0ErdFKL5WiM0Smd+/HdSvAYXO
67VR3qGEvpBQGPcXDLiAZl4bdrhscRZjZgLHs9MDTeTmhdmY0ldknNNkDwgiIlYqZ4Y8DUMZbyEg
KYh8EyBXMdjcR9TL3w9ZElGrgiQZ1vZrIkzsNYuO829hpXT5gSuL6JskP/2YWkp7yG3BUpPSXGfV
SliiLGAqH7wpNbb4L/3MySW6XiTVpChlcL+UTDqkTiVeT7v0ONUIHzocbMFor5iguj9CXNBfEezF
YRacitYLsr4QeFMyqKE2MNleBwDzgFcwOJ3oQqJfTKVuV+EDQTC2bMccETC02vJJdesx2dTLIbg7
sfhY69mZK1fzCK/N4ZJefoKLe4DO19FdYBmxMahQhbmxyz1EZFiK2Yp8LjAPzDsSeihyFTaPFa8M
/xo51ZRGkCzwos8ljzL7vpVEyG0AHEPV0HPMpOXcmJ57jGzahIJJNMR4arivhSz4Q9gjt0hhRzQD
WJq5vxpLzkEuOfKc/joBvr2XVCygbWSNd8lajohXklXzD/ch4Cw8KjD3rDMsB6z4gdhiFHHK2O5B
4wEpgU6MfUr17QuRtuoNw3ZFrrb5mVCYChwNSMtJltkX2Ix7+kmBIvn6bifbhNP3SL24kd4katNw
MAPjfykQO8CxC1iMRb0nAkjybbmtv1DdUE4Gn3DXhIDIBEnhpBk3yDFESgcyiF5YAfqS1YqNl5dD
SNXTfXwCGmzaW/D5mtcbDuCC96LbHQRSw+kN4fcApUxhDXEovsKM5xhTuatYKpjK1SYp0+2ARf3H
TQQpAFzY1aS0d5oHKR98nVXtLQ4MzeaitTCvkpxL172ruWuxmF1UazXkM0rCOryQl2vK4YTCCFue
QAegH6DeF4AvRd1L9RVIOPk+xwzjNrL1HpZZ1lTyTjh/tOQ104qCDvMhNqABOpkdmrhmr23ko25l
Ea/s94e/jgPyb/fvCIm5+wcW/ZwIswz13yIYLB/fEbKuyBnHaYJcQSatwStANknKY1Ui14hj3Dfo
pvCtLm5qHH89IhfABAScCdZ1n0SPGNwP1rGeANR4ENX0ySHGonpwXS5QsRHQSNJB+DgS6uc8Pc6H
pJ6jhez9JuAln3UWY+8Ad7xLSHJdIriG4G3AM6U/6gey7EAJ4WXoU6OEb+GP+BEh07jiQ02Oz0V3
LmfFAg8e2jYAWlE6k1rAuh6xJ1Meh6jgRITKdUnBX8j15YbqDW1StLinwGe5BPWBswWt5SDBBA64
nUNEiv8eEw11yXaIkkb4pFk0fZxkQocNhnMNu7/BmvB+wokKQKyQ7Q43BDgwuwunQonnkjU/i2CN
jtkKNwDhuN/gucZZF/f8fE+bWaiOGashu3whrWJ/Wg1PhC1h8WCxb7Ys/xzSMp9DCpdYCp4FRT4w
Fuxrpk++8lLZooHbjhDcFS5ukph3Qx+DELp/CbW7uxU2CqB9oBIRiJxz3SG7mAxYc28O49SEHDET
ad9Kncu+upf9YSo4x/KIkBbf2WOKDeXtdihCUNxVHlWyhJnxSIKlMxU9HGgqS4oUtl5emqRaMp6l
0426j13ivjiz0ON5379yV+q7TRGl70lFnTI+cFabWlTL8CiLiF1oMxH8JU9alkaIKiyB14XOR93F
2n4rBZIUdUWEiXaO/+uxU1k6rcxCnIBqmUM+DO+CnwClU8bd+LPWpzfm3RneO2RwKlHYmc0JfcMB
T+IsKTnZHKu0qXnCTw6m5GBAxtdG5gRzvUq4Cb5n7nCJh7XGqMd3EVLYIrG6WmvYO55/DXiIkdHm
wGLOxVatTo+fCGcDHUemTx5wSAC49XQJMrOITB5Tx3BGQz95ootH1QnP42UOkvkUVWzn/xqQQ+8R
90nL1N3n4Y7SkYjmr9ODuM9D3vkbRxZbJ1wcdAH36cPEjgRsA8NNlwh7Q2spTMJfU+bPT0EDgHa1
rdWwp/J8QkEyjXXZnOcZaxR0gQKHgDw2sbutpprsscqUb0rw0HMVvmYG8gcLwsn162A6L2W7r/oQ
EsQqtKXzbC1+uboggffEj+vwBGOoIo0RHq9yEV30LTZrqAyer98nwHSe/jgaW+0v0gmlJRWSRYf1
HoHB0NSxAKlssMGIRfJjw3cwBOmgHwhAA/6+lh1yKlqFgkjBLkIE/nZ6LPavhlJyu/BIs7DFyyQC
tCW9gj2gUAwWi2RVnbDoUOQG9fBco4rFyF8Bz8BUtnnMiHK/3NJ5fyrNIFU6uNuRhW3qndp3MoHL
OdWmqlnRDrgddpPhsoUnwaimW/id+hgqAajGD2i00b46gVByHCQ0cIHpifX1jpOhdkg5ehKYYWZj
hHhzcBWw0n+JdrQvIY+IHtRpMpQ/F417oSXaxSK94140httrSSL4fSNN+lMM2EC8QnP8WTWIFPNx
ywiL80powzCAjBngdY/qD/QNuoiOYI5+kISuucmZDZ5KkxQXEAonEi0KTO3phhdPN1hBDtZgRnWp
CH0hM0gySFRCaaZRgXMj/QpvDddJ8NF8Sg4pQ108wEG5BcK88l494pzgx0WYdLIXae0Dfp9FnVHl
iNWNlJBSD6Q9aOhwqcDhMcJH9REMYUcXBp6z0aRlmua1kf2J4N3nN/dikfH4ugibXbYiFUdZNteQ
przrOj+Vlhzk45zguMbZDvlQWIsZ/3kIGQds4fRWjWz5Y2JJIsLnxXQ6wWvAdIVUEWceGz8TjbJF
r8fZgpwhnvNniD+tZQBltCbyllkoc9QJtK4NUooy9Is7i1zK6cN98hJFaRmIRXbk2GZgjCIZ7d13
+gxBw6lYL/rxLy4Sk6mk67ndriHHdsxeXj6nfOnNukZbCflgf+oSvcCQXjICkGyG8RNJFdxYfJxl
a4QVyRaIWF8WIDLfzVmHj4seNfUqQhPyawgG/MBCQBTJ8X4ckYqC0YSTDDjaaMwBjJ/BRRXV6ug/
5bdLT5PG6KGtKTm5b2SJClNxgz5flkhqafy75tT3aASl9y++LHNTYmAIbNEgNwoawjvWftF99ROR
eawhAt4jV4mEc2Hn4c4S+6sSE4Iwaz2i216hNmHvZaXFe/7/ntuPX3bniEA/lncTIlyHEYNcj4ie
BJzE8cADs6PXDSUj70D3iV/iqxt8eIlJkYF8pOuWpnYYVuoNlAnn0IHH8hhpxkHtzIyaYihHa2jn
xE8KLwDvjfUJlxrmTC+lXwqPLrdAANzCCn/DPfddvmIaOInyp6+Z0ZrTmPPg6MvnTP4RlSSUGXOH
egz+zEdvYb4XmSqICkbE6eBAJ0OiZLUSAAAq0ecxdQYbIpkwMsJ2GFRpOOiKOPPTYTEgRkAOiRpD
F+UNF+Lk/V6llIZYTRcQO0Xo3e7LOF9sfoT1EUVhH4BxCOFFKv5D4YbdjtZnnuNddsGgMpWd4SEx
pC0l06X9DvWVAq3AH0FsYEdNUKYJceOu8FEcZO+LOc/FlsfpAXWRP+LykCxBKzy7mkZjSEZsH7k/
VGwBi+WBiv7I7uzN3R2TiH/8VzTOOYOzz3sF3pENCYx5nN/RY9+4xOAQl1+EhHDBQ3L64z1amtft
30D9Cs6B6H0uYKgA4+opI9nt7t4GDjs9oWLEzUW4PVlDAs5A+LDAL0eYJrJAPuZn/g2CFoAMEYbF
davw1xBnRbzdhoXlfWJWFYQ2Z5ktQpIDTL0WQWt75ekx7qYi7ZjiOYavfy0/MCxzfUljBF56jPYZ
lT4s/Lonoyr38u1v1xFH9j7xNLs0/k343UhMkH3heEfd21vmkEv3DYbDUKQr8FSIQZg81+3nIPNB
MSxmS9n9yyMRWMamdIJx5iiGXJjsAB4/kgGiAX1F6VqawWttuZss+gCJ7GhtKsAwf8PYv/23X+Qk
XonYIZJyPouhqQSajqYCkLsXaNDzW93NBu6rISdIAX56gbZMWzrbmSqjLxp0yuq4adXlLbp8MY1J
IJf5rFvJYwRFNljhGNNWxxHhdF9WazLA8Jvd5hhh+bw/SF9HjrAK0Z6L5ReZgoG55hGAH8NtSCRI
RsX0imU2rElXkcMm+vz1wbHbZbN/zzRA4A215zA/cdx4rwKx5ZAViVESoknaVsTDExJ4M2V8tceP
0271zKzW7fhD8xwM3MOD/F903KC5oXmlbgKukaWh0axGQINCog/rAVDQZgBYxofDisxgLORDkDek
eKCOZk0VJ3jiJzn24e2e4R/3Ov+7fscUoTnLq42tgULbzFKMmWQQIVbOFiL9j24Ek8BhNMkXjo3U
ThBoMjhwtrPRSZJ83zNqvpVkCrSlZhbQpETiC3cC6AIzxnXdnFLO/DikMdsOhDWFifa5BkwhdIe5
Kx2ASTrcMy/ON9kfzCKT3ePj67pRHOoJfHvCNA3fyHfN70PSzoYiDH3wcSDPoM3Lp5mG7/gRk4y9
/4XHLzEHQ4rjnlYhhG687qvEkeSFkBxrKDkzon+DnZDsJlsQfPQq0NKCK2QL/4Mf1qpYshKjaWDN
c+u2q8ABhdf355f+bYmo4UfUzwNZAlS58xtzIidgzf75r32D3citsa2qbNVHyPyTjH2NYPcR5BUZ
DsQdxEA8T0AvdaeZYnqpECWkHicxNv47VPSD6q6XLXhLYlfDI9XA0/Twb1YX552Wnok3IVGTa8q1
eMeqx3nSbgrIPra37+xrvpf9bRJdD1mcCnmUFsBLvncNdAAJGJsEm45FCLKZLGH2MpwxwdUdAoX5
QgshDQL9lP3JF05tQm6b+BVHoTfW3sfi6X5JiqQ9gYOQ+7AURGH5NA34RzEGV+x5wq974ys/MjYR
iPw23BGOULBlU+RavP1T4jqtUEYTwC6k1XCF6hyrxoCj5BJtKUnKmG6OyWxgzjWQcgboA/xKiq2Y
NcT5YDx6kQqBcklo0vqoXWiqm7y5KsDvk96Wz4tTV9+6La4BRRckWfGVGyvAvMB5IgAVPhcSKiBl
xXWh/cFRNxSHA0WSqIM3rSMqrmNkJUM7ceHSXVpR6dp5zpEsoPiQbM6JfFK41PaKV9xJq7rj9rK2
if14YTYYxoSL4YApoiepWC0pUYRHYvCdvujgJSIFxv63/Vd3W3Ji5tZEelMXpoZLfKKjGyGkWAsI
LhmLiGH79jcK7nMsc2Juq/6U8WcW0YpEpqQAOhhhGrj9xoICYD3sheqCMCUuskf/j6czOhCpbWN+
BFogQm96DR9TfBeiIsNHpUJuM1Y6mwINLIiZSe4L+xYhlCKGg+RCnYN8H5k7+qXx1euP77wsKhCa
P31791DdQVPiclKng4uyRQ/V8lSRb0tikxTQujGppjw3f2+/pJeQwBY0HJK5Zhhk4AJdBsRC/8ER
XLNGhGt48ODEP3TgCg2P1ChiSN6j2YLgXoB4EA4pcA5eGxsP+YVsi/B9QjppozJKAuQmz0CLeVSN
PQ5xW3EK93dHFd6HUCYv22Qg8uXD6AyHTWdP1KCQohTpjVwU9OV5RkJfbW4/i+Rc1Pnn57k3EYJ/
j3U5g0Un0ZSlAiXGn7xupsh3OU17zwAxMrcOqeIBOmW3dYce7nE47I/7mQNhbrqwjd6EVGDEangq
KVdgp7HFReuohMe9/rVzp171NihYWBom/a1+asZP5IX4thTjWM+AE4Eiljy8iEamQgqaIpmfc8JB
fYkFbUAdxayl+40nP7HwGYy/J0H800VHqk3K3nysJKPCjHtjXqOF4jrjHadIBmmmKTcjfhBALZKh
KVcM76OR43Ug8L/ZjOJqo85vx4HPT497EbkkJqAwPgWUX/S3RQ3Qh3AXI2GIBqi/QlRC4j7rj6/B
60yq/1MIb2yu4Mt9L1DmPxZpcHdLZhS6kNEQyPFzi0LL1firTS8HAtCsTQqyalQafQlnPgubyDjs
Jqs0ptA0mT7mKWn/0vTqqy5UUmM3QfKxWEzeG5y108dJIKltwK5MvArJBP+Wp2wxiiFxpw249rLD
HPxFiwSfh8JtTvIB6rwReQ1Ix1n6XqZcW7S0fGaS/ViSVgQNyRkne5IjoIcvPMmIZ7E1GS0JETzf
j2nmnIBlnMK6+zGCKxcxhanOGc8MWmKWnI9d1WbR8gHQzMr9jYz/a8HASvC5uRz17DfTZx+swEoW
XYCTzU7iIvoioNDAa1g4SbYVclShXqvdbFfFdwwLEqdbburzzxNNkqcPbblGurz7WBNszb+7JIaY
S2TUHPdSxBQs2wJLpDoGEx7/I42hN8F3Sd4DHagL1SMWn3WPrbiz6B8yO6/l+HEeWaDHwS0cEzSA
pbw3OSWLWMUxOYv1qHZ0ZOw43ICWmFOct0FEUCQdUxKjHjbaSEh7afp1DshxfBwul3EyLQ9qFpEj
hfZqkqCEIwuRUlx4eQwfzFb8rgeORuOz/WIqN0pi3LaPSyaSr8OPkywVxnVB+ZaX9vS+vC98pMOZ
4uLKsyeJNy9Z8TsPfzi+DMkqZ89FGZAeZT3WMLOJx9VZ/4LE+9I+dY1VG4MhxOiHOInOTZZvYieP
bEMYPyqIqZ/Vg63e4eXGQoDbH5eReJCQHrXGjwEb8SUiLGIdESPXVkqPyNeViXmmhgZlTm11FLpW
YYGYh+UGLTUrHearu9Vgih46Mk0XutNyZma3xX68GfJC9l9i6nGh7yXEDzRy1F10H4o6mArH1zP8
Ee2PqdlREj/JNziO9Sbo451DwFjR4YhuszGrdkhm4oGNSpOm3eiMgrGvIRqzimt0Q0CHb4EaYVLO
NE9WwxR8kOawz+nWm6LIU8qI0YpwJRlgA2lwGYmVSjkRNMYItWaFvy0BIxnKgblZ9hHtanAw+rTH
JnH1H/J8NOMU4IzmyPrjBxrsavZ0SJOdERLbnGFW2QWJWb9BslYDJxNxtHQwehWmPDaI0zDmQAli
b2IuRDDXRyEDyDY8Ndv3uNz+y7ljt4e5e2/TyzBGlWsU7l4MYDh6iOBC9TlDA8V+4vePn1nl84qJ
+puozo8TMdQaSV1s9Pco8eHv6FwEce1wRUDoqfHH43zEzPMjhjHZg4JVKRGv8pyCv23KFBcq0/xE
PduxPlY1tRkWjsnxl5BO3sNdlHESvz1U2YxEkzEoAy4IUp1TW4eKcRsx5B2BFaiJJJCdFFTm702f
49Rw0c6I0JpKpAqS/pOxTQSv0rgRPI8XjptvTnc4RPJX9EfCdBMB3Iuv0wFvE03RDC344RVnTwNx
YC/mMMbxn4CgVS9+zFr0dgOXyYiJGGX7P1QsJ2uLSKc50OdbtvkwRdYtTAfJOIB1ZudwA5Dm5FdY
pTAqsLKR8LHXr1bJlAg/3oO6AbInRG+l0Pwjzv5lULooXoRa8s3hj26fEFaAoYQJjNaZfW3fxuhR
KQNoTSqsQDzJFxPxVZ/DcKsyn7SIcQWhWhMihJyRG4eU4pCcO/KPlek/XE7QC2SluRwAq5JQR4LJ
TC1cMMnXAucE5wFxhHlvvSfllaDjDnXccgdkBF/0QpT0XpfsX24+F/oWETnIAuV+CUUMc/eHS4I9
BgAmmQ+OX5IqhWUELcJMPz+njyhf8Wl17GwoAnwlFhmfX3tk5ov2zHNlqJwpHRwha3WB9otW1TIe
BYhor8YWXhusDqSHaXI07/napPAK5kHQ2da8yKG8aUUAqbWezWhQMZTjvkZamcE1JzOKdPCT3xDu
uBgZDYz4okQDUqJmjGPdl6CHdHoB4G1hKIqIeIUtyzWLWEjKwfbMAiYhtmM+NLugQ0kXX12MYqEU
/8fSfS0nkmRhAH4iIvDmFlt4K4S4UUhCWOE9T79f9mzE7GxPdwuoIivznP/85tL4UZpWtszJzm8X
gZ2v2n36SJUFBXdVElc2Lv1ze/MoqQkwxGOTa4eVX3EuEAz4kYVe4jB+CbBW/5pgTG68hDJ8cl7O
+ULliCjvAImzNEh6Ptu3iOBRIZCr7Trb3nPEBKWUE1wWG2cGuYG6IR9MvqLtG03grakCR8UWdsXE
K/h5mUxo/wVl0ixdOcMplQvdM9reM/SokthW2N1HU9Jt9Nm4XSo3jkU6w7j5ytexk214njadR0tC
c0drOkvateTc1nLV5O+lt42OUyEhjb/R3aeV/V1Ljr3jU2jYOdrsKmscNewlzrznql+k72+vRe25
iZbGZ1u85kGSUxESDsKP7EV4rc42SK7Kgfleyh37221ZE30V2cUue926yU56lUJbna+dM9WE9oym
d2hzNZjI3JvmQev9x/MVFS61xGnCuQ1OkIvOguyYZb7qYrog/jsPwLni3yljA6HtW2hW2b911Ga7
yV3z+IoyL8MWNjK7bu7ceJ0mYapgTzeiuJb43ULuk+toh9sYryVQ2B4d9t6+IIlHnm2cy94NpybJ
sm3/fubbfSevTDW3Q5TblRE7Jkr9xIrZfEjc6KMH+Fadl+AJAJNC/1g/19fNPfQL+eMNM2H4rCU7
j65m3/AcSOkw6Z0at+D9Y/AfScnlRzBmKQZW4oL/bu5TVwUz+AV2TWabakiftXuoC/AZAth0bF4m
j8l+fEIqMdcA0acROai+YsPCUNpheY7OVAa3ty2Af03y3yw7X8+OhVIYglnQrcUgGMyalqzrr2rc
j3B/quls5YCa6kRhfkWjGwWUI9V9lM3DTaeDE5HxYnSMqJOqoXzPVLu77pa05TK5TMJwDBJX6AXi
wakDOysvutymo6dxZ6IHZf5vuiY2INWjxZeRFPYUBCGPFjdt4PYAGqqaidXka1XcQc5fi2/DPsBa
3pO3M3wLvxd4ItIhK4ePDAfZfCo4QTU2lUJz0byeDfdWFbR8xfex/FlPRSfuFN+nrkQjBl2znVu7
clxSPzVTkRlwJUuidylnJnt5a8qZ9qI4SlCHLFE0qhmTL23fZSgT08HAGdRM9Z/KIzu3HWcbpzqA
IhJh/86ha6qxe0xOrXVv17tb3JPsmGlPUD6at0za1CAEiOIge6f61duygGRm+pSVvecIw10Io9mJ
bHINExrr4vO1zZfHSqO+7N2/iEIbrx8sh9Xclp/j8J2rrv8JDcnJfvffDPB45MteMD86syp46nTe
1TW+klGyVhAk9G9M0Qs8XYv/VbqPGaGUJJ+isM7TMqmEAXX3oiWM9fOD6/f1Xajuo7hDBkl2su1g
ACw1IdCKT9UjLzunFQdZ1uOqFkqcRmq4B62uBVHxquslep/Ox1RpHqw+D2XiOmGi/bCGgvE2Qzys
EU6qoUUvOicwzKzsRGkx3INOJOqBwHV96/I02PrmQgLLeVu/feAZo0koj5LTxfhmSkPsac2ewG53
F30cbroH3QPfb3BGJcf0PRDhBUjgPw+3yEttxOWSVDKTqGwfANZOzLKdjErJmWJqkSrHmst6bJjk
1pl/28yf/XG6bb6SraxRp9f9l/lwMO//K83BmFgbHNBS5R1WYhU9zDeYbkziNYKBwIERH2bYWPV1
hW84Cf7ilO3q4T8dZqSseVlNY/WPPCDqvTPbzhC6l3fsmdtjgIdU3ENIt8OOuVUNnlv3fpZvJu+3
WryT4r47z1AVvZQ6Ej2icDoHQsIaOGIObQL2KCdpWcIswsOeVbaoK+qZOqgkRJkkB5+/7lwlUb3U
oYvLDwU3JioLvbqNkttfCW/fQAN+b3P9p2QIF2y8WvmrXYvCacfNW22tfpgf0VMYZJbVXSaIRuPl
W8hrxh8jUhxTvozCdBKg7fBPuj/gHF63SBLF6cNzFaj9NppAOvvnrR2PgP7xiLFemymRMZy7Xw8O
tk6J6g1dJNwfYev1B3TtYvxnEz0wqg8pamPMFxODN9n0GjFcm5pixjRqU/4z94lH12FSXIZpxsCe
E1x7+Y2QUcRMPHP/xvvmnxbyTfJvSNYyCOeE6NkIJv1YhiFSe8WOkirNHn8U93RhXU4WCWXRKZXg
ZQggYdi4mV7bieI3XvWV3a4lKeHaH4XCgNK+sSoqqtkt69dtXtBjpKJkf/ElLS4ASdIYJO0m1Yfn
yvyOgXCPAgP6gnI3mydNorCe2GOj1CBHhU9nvhTGUFhrnpdlTQ7Zqv4yFl58OZAX8frfKD2/2uJb
hcmxs2jG7XT0jYgRyx+A4uxSvw4u3RtAmFW1WvsjRecSGHwsbUGNiyaxh9hV7laJaNVINLdQM5ei
SE8HrbNF5pgQARorhdWLt10MkM2JgW2u+VDE4RpB2wqDQ2VjfGqyHrR6pXh3ty6h4N4atHLF303t
9r1q5+vnGmQKcfgR6jveCO9HcnV7erT5zRKS5uuB4KsAan/22CX8Dff9l/MX3gi6v1dw0fINiqu/
mUJ0vyieuuRZX0EJexiyNrPvvqqvSbJvujIweBEQ82ZE79Hc/a7bIWlu/WsXahZm+D9nyYLJdnyw
fSdnklBjs7m4z2ZG7nUhCn3YogKh1hO1DdFj/AeyIREq1ROrUVO3D56/seKf5b/0/Kf7vHnpy9IN
Ma3F/VvXvLM2JUahr6J67pIYt1KQz5ez1wS1G+Las33DcXNzmuIYDg6G5WS8KGMFsPTNzcLcMV8L
LsWU3KyG1yVaZzjhtRlGpLYYGge0lIOApjBVnaKd9zeNwreuCkNL5pGLKMyCt1HGtVrsthmnBiTS
oSGg5dBalW/7qiF2Hn8hJ/7n883cVsFXDZPndmCQ8r0sT8ywhoe3+zfOWQNzVfLiS2CbZjh4RTYy
xfG+qhN+Rpxkw2mBK/qGpTJY1gN7rI2QQoyj9JFkl6m6mFaIxghWqFuHiL+5+d79hNbAXGz0qfYI
XwJqX+XaDQs/UEnhwL7tRs6O5RvtGLH7c15wmXm8bGrr6xXk0ERwMsEodMvnnvxVXKzThNcTEEbT
sYkuiBOipIVLoG3B6z9r+slCT85KCDzAIkxOVYg2Rsfgu4owU79g66XCBD7hs+aNdGOl16/Zp2QC
ZJGJ8HRt6pJLseehzHvAc3Grm+nMN/MDjfWzTX3cob/iiGEdLzclIaXcPKb/WLb88x2BP1kU7gDu
euDa4a8eeq/ipvadnD95A57soT5/rCod4zVMDRff40NAAvcdYdnf9BnFqW+WCVLeSEW9Z4dQXD5o
Bw+9TWCrxf9Ng5iII8M+qouBG9hKNvZj8qLeo8et/AfD7ES/l6wdFEEnQ2PBx6HcRPplIWId4Ron
UFvt6qcZcYq9dp4cqIwhiACNWiwKkHfZgsRn8pdeAg/s07HA0u6hB4Y9jlg1cMxWmstEcI7WdTpE
4ty5rvhqtiwiTE+jB5tUlq05U8Q5tWHpd5QC0WdalxkbuVVxsSgKTs01/5Klab4mX3OSGRomyOzx
D1JQdzsuDBe7GmBZcecFOoSXXwEF0ZaqyTkKjthGGK5q76NC2D0Sam7xf8FVQIFSuCO1KvllERDr
HgCyHl7936q6nUK7rr9/3Xw9be7ANw6IgQIw+PsJstKQRBKDtKCglrPv++GeMS8pDc+WKlJuum2m
0Xaz6kqatt/95+7fuH73Gzi/ZCDsEwkXTXYZzZo2lLPDZ3WNyNfJKJD42sByqzj/jUsl3gULkoWk
67sm/zhbaLa3aL862xb1Bm+lO+wYeRKbbrKdnXFeWYdHSWqmZYQ+xXJ3OzT1z78ny+IweM8Yy4ME
FrwwzkblS0y3RSdfA13IAzuVhd92106KfgBCVI9D/tFgk/BI2T05TKn+Axv+/m6E/TM7kMTMkyZE
1ATyx0h4vLK8S3xwWVpVEZA34DKE4iLlPpzSaBNBtJZC5cprIzDxa4vO2D7kbI+1XxX92BBFHx82
BnpZ2YSAn2I9AI+cVguN7ejY2zv79zRHJKo20xr+XFV/iTIQCs8wFC608IMbC6rdKtaKQQtF0Q5N
VLXZs7WwYih0DaWM+9ajq8077MV0+56ysJyVTpnJsvQ5Nu2oS+Y4FbvmgqOtWAp3qeFO5IaLQaGb
GRrtlybjz8Gnijruk0iXidWRZnDEUsWGWkPzdG26c9ae7VwwVb5ie7Z9sfNSd8SIMmQM9EJ+kRre
Zi9Hz0z7XWRlORcM8qBYljkaQQ/cuYni3NxJ80N3Dg9w3ezCq2hDNWEc9Uki6EES9ZUUhHj/oYwk
73VtGejGrTw5Ntftwuwql+LVTQ9CSJRC1mhMKyqO/E3cqGrIu1+j+WfnHEmYwsvJ6ekUDz2dSH4Q
pzeUOzKSEnPpnN1UAD0fRLj/ryDR98QMW+ypHpDTyZtYjbSYQTYdW7Ps4IJ6H2WR1TMklNvqqZb1
1LUFm6gw3/wrGbVinU1724a6lLm0cOXhNlx+C17Xm+Exchbbn+/v++6zidO8LvKcIo/Gs1lOSVf0
FgF8K8gkCf764aS4iYx5RtS9zfB0z2lvdCzT6/TpUU4wfdGhWftXfUmSd2mheyr3PafznK94V5tl
PQHTv9qu8Rf0jSi0a9HLjj2UAXEzt9qiS/NRkT1a7qetPaZbBmVTmIxeGxVL9iCpfWlb2v+e3o9E
Gso//iuX8qhrZ5WR6WtIThkwk5wbJFWm5iKDkMZ004krgrFSWQcERoC6upL6WD6wH56jvwa2eXHj
7DFgPMwymn3LMz6QCCBeIcrOiZH7oSDJeBk3tSnB419jdu4cO69AgosQV4DMmJOl3UOgKGPATRX7
Jyl3rpsvBRPrXIDFk0dEi3+z2V7AEMdTngGl/QDhd3TSBSURFgLpUko0E+t9ZZ5tSp2LaBM/Ybf7
3mUqjamSbTNFiIKxeKKc4mYQ3Xp283AbF/De48XzrRJwKiuA6BcfNR1cAQMnod8a932+5Zv2Ak9P
pVVpX6ZHkp9+YjwszJ6iUz7fCuaYpxZQvPgsxkeptyAq/PztH/pi1TH7ocRPchnKBVSLyX0M97qO
Dc8DRfyvEXc21+7NnC83WtZDDEl2jCGwxAB5iJfOKizYWSkBQxI88n/eQ2GpNxblzzdrv3qrhYSu
Z21rsOP9qS712ljbDjXKlkl2yo8DLe4OGjj7G2oNsnwPECt0XFbuNshTPHR84/DSKCQ1YtW7ZTrQ
cjPc+93bODycj3JzdpHCpaDDiDcvB7DoHh+Y1Ho4QEOBcga/F/4WsA8sPnIkpViHijxOdIfUZnd+
mfT0VGq8A/9qyfcZnZ4tCBm4NAulViAl4RZHc+PpCmxHSv0bhleNZGXZj9mq1XeVez0bRc4zsmEd
sfpISFc5+Q3ykT8V2J/ieCuflbFWvIbSn1NEH3BygOEmIphE0jxqN/6YDvRWpr7+3RnVVjLjoPVK
1xITsZNwM3ng+bY9zyyjJGKQ5lTPj2Qgf6NvZ1m/8T2CzpsDvpG+XbXbgIVccWNK4yDPCqD7/qyE
BNQcT0xtZrZ04IPYcIa0XvNMsNysSdEF4OZUshJnZMLXmQFuZ9DR3noquU8jMMN0Ld8GNzGQIe+J
ZQaparqPsLud4d4Gj02qfxTaeC2UYqGpWkWPlnVoodhmb9Hz/SQaXnt5BcaXbn2sLUaKx17gXD27
PsWydIN2sqdA9Cgvap/B1AQEYRpYTTlF4037Znv5zyrwPNljOgbJ1dzhfryVzjOk7tq2uxm6FZCO
43d8cG2IfTIsMFBAiM7X5CEnBwtH0GcHTW/bhf7X8swcPt/yaGlyZLSl81f58BF/+/s5yokySCGr
Bm4Za+hEPjCrJEWm6kdwLt5QJTc6R/9Iu4h9f5LjQ4jGahgDP9jvWm/28YDevJ3rC9FG1yJSNWCB
YRuL7eSE169lne58FPiDQhc8u0NoYFiAja1O3P3Wo79+hrdX6R9ZU9Zf/20Fjm1jp6HdRul+0k7X
2Bbfjr3LufjZJC1Ho7h4vX01hoB38ByMt+PzPEEpmWblHRic+6KvkgWwMgirZJwOz1XmQyUjx1gA
226U3Do2/mEi/EFlLnrMQ/rBbAmiR4mXxE1X8leC64VeDCIVZai4qvGQ25Jqie0eOItXL/6bXO9u
xXu+xIbhogQjKM5UUybiKsDQmIUTFQBTX0RPSYw6ho7AuLhS2UgAZoNg+cH06onjoyjWTf7r2CTT
RKeeXWKtH4ESEU9txt6QX0BjG7GpiZ85sGRwM3L0CRHzuVWD3OBVzL1tav57iBlRz3+wupFcEFxF
bux/P2d/30z6NfH1Vz18gostKV4zHTuYftzbWiV97l+xTlEVJhLtLdJJToNx/toMvjH7o9j79U3n
Wig9p+aU0+cvmKCzOBZHphAl7lDvn4IKFhUklOqxzeE5+vkMZO0GG4Vyvv4iB1PMNLcR7EfGC9uG
COspIhlp5suFyrZF01L41ja94WR12TeFXSwhZZZsKZhjgU7ZPi9HlwlRT+sFCg0r7/mteLKvAeVT
ZDU7SJ19SWAr7mBvy31gtO24awG3p0JjAdHXGekhIZytk1mc/VRL9MkX/VI7tQ3uhqTjgtzygFKT
Ofh9frD9dth/uFMIP9fxytUyV4IBUUhB5iAU6JyH0fey+u1Z2vWORQYoYgOVXwLh+KPO7l+XXkoA
RSAXZcHuj4+QkHVgyPLU6TfTIi40N+FIaqYcxUkuHlsgwXKmS+p+F34UTY9iOprrQ2AAOpyh83ry
aIUO23DhsSnH7ZkYtbf2Ajh6qgHbkKpDTFLIOQqJa9fmi6kT0NL/jCgEuBZmINSaZnY2m/5VP8un
90xnFBA9tAkDDJYqIGWBeXTKFvG1wi8I7MCfx6lK/aLXxS4LX4HA3nqa0dyjOt12zLErny7uU8Lo
JdE0hSb1DD/51+2Oz03NKwHjP1szeE2qS+ya7Y/XbzKN0lj+dxyOWEDPKabLlNP1oAHGOZxi0+vG
AoNLI1lbNLJl7CR8MhHgYj+DgVwcdpWVpdDy+Trr6rbdbQYAt2CWb66bcxNcTnTqrvCEP/F0hb2f
wz9Ma87YcFqsH1Mmj1s4gnJl2ZAqfqrpYKudtElH93mcybhn1lpam+4E93vRVF3WMm5Z+Na2uE5i
ON+o7b4u7P5PrEZSEDdPbv8EIjq6eO4daXKIfOf0S+EcCKwurbpvSmUubfVAgpnNhefjQ+uuDjhH
8l1SvWHKqMod8dbwZaNBGh1S/4bnAke9kvZ58sCXS+v5JaPVpwBBd21QzYfXjsNGRyxc6tWQzWe7
RHG60CMxt6u+okU/+3F5v3FaWtT4l1eX5ZTMCDkKkpYHiff7by7aNySooHAM10IF7tNU89J9BRTD
e2ujNfqfSnT2cOtuCH6vbwbAxwqHQky07Me2TSBbOlOpnWvbYNP69miu3l5caYNdWCVdh1xqh8p/
3ywQUMCbOMTcsGkuexk/iPuDp/vGer6YinYK58e5zB5u/fF35khWKpzKhW6+f/t5dZk0grUrQfm8
6CzG0FJIByoJ7BHQsRstopjs3Ef1PDaKgYbQI1gyfcYo3E7Cy8DAHOmGw/qTsD/sRqvOqR4axouc
FzZBjNAv3X3ps4ojUSFI+zh1l0M+Lr9sZb5fUe9Z/uUnG2UqXDf6S4bpy64cgfZGP8Clq1wI7jLM
ZSEvxSOop5RvhT2QVUtzDxyZ0K+6p5JpME5lc3H+bQI7VbMkb98h5yCwGEMkyS1ad4+MbqLg/XUu
XkAVqfd7J+U9DhaUR9xk+ayRk+toogC6l/7lpIcZhkALzKyAOCOW+e6+6QabUnFE9fS3tWV3zzzW
I9vQWPCoQ+1bTXFD+dvbxBHDTl047FkTlpAPo3yxbWy4at3LGWaxK8Za2fLu/foBrUgNCvFSobNS
hRnmM6N58R7MykkNIAaCHHXL+6L14K1bE5zj9b8zwTkbP+9eTiOD4fIORpwNEXxDAkpYCc43VmiH
OWLVaDmQ8/VReAuEqnN1F4W4lnw5XV/UzeX7P9vflQ2KGVovV8m0n9VATjNoLf5a+kX9U+WPoz2S
rd8iNqgB5RjoxBX3yiO6isI81meOZ+6/mp6G/H4nmaoLj3bfq/5fFfe45woXzBcv3yddmU0P2SbK
lW68u0REBEt8Uc9XkAfOegDoW8siot8Ab/M3ONnplmthOTinWb/nZ2n9tBYkgRl5aXguLoKGTt+v
QYihaT3fGyh/rQUyWZTvLYch/SNXYskdJSe03fXFELnGlJqF+KESY4BOrkJpFl+WBYl8MUtpLc/B
beZh7P8FNsr/JAM3LV25PUtxHM7Z1iSOYfm9eN6VEs/ys/canATpkoJ/CqwtZsNo9nKsbfetnIfp
Wk3lq8AxyZO/kogW/QK3ne7rVt3A+4TOTleLUoqF+bnEVvlxsrn2Nkh2rcKxweYxL7Htj7RC7Fa0
zrzlsrXFvfspHaoohurBZb2d2XwcZaZPT8qeByJ7hpJ5XeV2apeg8gk7EV5pYoURX40jA3UzBur1
a/8+uPbTb+vJQvfEoXyKdLZoriep1jbaUijR0LSTNkcji8HnqpQfx/lbDM5aJILuf6VXrMzJE7Y9
zY5jyWLy7YnOSQSI7rgqLxD7RnsThxH33MSIgjOlie1z1g2dLaYCXq1i7SY9rLh4lg/o+waiwbAu
uwrRGbFJbtJOVRMt4+3iz+/Ih92VRWHc6l5/AXy8RAVgCvzjWS6wuE2V/aj3xcHtMeQ69RKjROuI
C2brGPx9HHqFanJ84GceoFIl2iCeL18vvFFqt9vkb/l9OJf9zlPkyOhamCQuUVZdzI3qy1soUAZI
2ud0f8HwS03NB8PLKinz5RRnHH9kUgnDYKPr9TOjB+rorZYeM46aUTCYwGNQH/57leTDnnxB3DuX
069Kcuwtd/Dc1LdiNvZu41GgSjg8VE8iCYIpJtpJBgFgQOJgGLUqr3ZlL5hndcSbjHlBI/Hv5bFg
uC+qRupBjx2K6/ry41FfkgkyZxy4GZ1zZz+Ir0oSVEocH5H/fLY1EwvbCL2mYyivKg0QwGYAYe8x
AFUdPrQ+Ke73DR6Ikm3HD/iEKgcggsR0+EC0fmsLcFU9fhrxu88TM/bz4Dhw5w8fKq582cvuEyE7
0ghilnwFH+TzIMVPVsAfDn/JPbwYbuyLyv3JdFLwBvvidDNYNDdN361pmwYgZVjrLhLq+UPwY3XS
VktqA5DBo7wgmVU5a187kxQFl1qTyTw0cIGb5WqZOGLwF2qJRO+u+M/nS9JU3Jeju8ErlZJb0um2
NE0BrD1Flek/S8eHHf/Reo4/BXRmtMK9QAmxySsb1j2S/PAfYZ6VY5IcZieOh2SlOuG5WJq0J0FP
nm5ME17yybAoyXwdgUie/Mb2IqnUKyIvXXdmd9HfLNz3Re365Rr8f9qVxDs+kY9ZWFZecsBjFXl+
yXwwUnym+v4dmxzj3eur4nvkFH3fDvPz9LKdjlV214ayTlF4RH5l6Dpb3mpsBHRaHqnYM/i/5WLt
S6ZibrAkl3ooKuZrfMJrPEosy74nPVt+Tl/j+fnUA6N1yyld4RlWXssgkGGIGWvL5awnjeT1BJtB
UBEMAOB7ajUCOd/TvXz+8mqsH1+bVvg8QqSUiVTXakojiNFudP/ncFD44a7b4LpXTUjYU3sdRhZq
x3cdm2x5e/0s+WnnykdOYKPMlcNGKPTXvWu8bvU/aCdWJUL6/Rd9DCfVM8PSz+Kd+JEEJCTLXur3
sd/x46lryQc7iL4bLWfbgTthFHJ+lfw1l4jCxY00319+djFgtp1AyJ8RaqziEXKYSbuHMfnxx8ZS
iwEg25Zdy1Mbm6mGW8MOKVEroH7rZ+qTfD8x4dD8tXiUDWBcdywX5T7be0TTK7wwN4l1+eo4Xzni
wlYRcAkPPeqHjjJiP55uv4KHAv4ykwdxumP8mEOhdrrWCEYQcJ6JWurSSAanBN7r8+PYXcv8rM7V
/TgOCUF1tyMuK6m/qm5NU2KoxhzhKeyinaMglxnUccsUxGq4XPmKk2LJaWsXNW//R/KoAb/W4Agx
IThE/CAAL5sKUvmcOfBfcMHmRu5yFgN5Y/NTvo7LqoAkdt+6H97DMFfU96WWzhQ5VdwLw83Rj3dX
maq+zZ8m0aiMnp5IjtGJz9b+I7zpqXxxf+7l5b57o2X4R6/7W9S8FKW/t8CT+/SCZM2Y8/iN/wyF
yfiT+x7e3fLRzHDT4K9FSivxUKZ3w/cRo4RGaCKgf3ra2360oC7ggU1hzaRVsEp6cHLdrAVXb5hJ
+OW61nt54ZEjH7C2EHlZNSRbt/QgkfyNv+ppiu8f7+XqQCduVPZV3xgy3pvxV/sGOhCjzBxsVS+I
gJFlUSgu/MSf3Qpruq5nCABHJ91PDIO9z58Zxsr34IMzJCHFNW7ES9areqVptubYOo59QoMUUrrA
uVl8HfFttWfodWikrAM+f+nc4ZZ5M3BmWlEQ2B7rtuzymhswxlvtr3Z4+2unHWfMTqDOGClBsfTS
3nzWdLqVLmisvp9LuiRLM/zhzcSEo3ZpN57FfnrKCWYPgE0yfWCwpLbgthJiqO9GFazufrJvy7aO
+RjJje0j0Gykty6HxPfFg2bZTZisxoUo+B6HYRJBqmHcINzXiY7QKoK5ExH1j83UEJxTZpKKIn2H
nj/siIT1+7kbFLZcA+/inpXS8moy4V1grstWH1dWe7UbpV1VuLLJqmuMVX8NUYbc4W+6LmyWpCma
FkzvfdDw40j1xg9m6+zg4Wg828GZj7bZ28e1aQiZH6D/tT5L7CYnSZ2Hgt6tUR41AhsIEn4fI/+1
su1penwn2XjRW7FAILTRt+XrgysaakAxHBOWodOAfKyybQtA6ByiWOUC4lLqnE1oWA7gj9htmmyl
6uhtQcNhOn8vHiBJ2qbuoRoLek7b4v3LSWBDshHYSz2u12zTg7FJ1C7pypX0N9ay5E/Sg9PVTK6+
R3XDbUhXFzkevR5vqRP1U0qcQOkMtmOrMLE+z5+99jo146jjV3wrEkq5yg4yaBZsdgtI4VRfX5vl
YBQULUMA4YkJ/NFVfad+Fl9ZGNQHuhjYIN8nfuPoGnpLm10x3VmVzWD4Y9t62dhLZEEg0rpqAqo+
0noVUGwLlJVuaSs/PK89X4zxCIIA7Pq+6RZAMOmBRQujROkARxd6CNpWTN0fgUDStfksbayU+Alo
1pAgWBzSDh2B7MxxvS8yFZqva6/h9v2K8PSPfeH5YY/BXp4nk+n6ubOiqrm39xDDzQDfmzZrMVgz
vT9wjYEKwsWe481g36mu/IVYlyXom/lhdXv5R5+Cd2LSMZ44XoNfyntulhyEfnlloIRaJ7P1zuy+
F/hnHcSbURCAPvDIYd95E9rDT2IGnQ1jtUJE39De4aimJgvD5paq4dxJlQMycuM17OsPR1L96Jjk
S15ecA6qPN9sDMKyuf23U6P09PVzmKS5/Z/nhPk/2WlO/tx79v8uxEfzPiltsrXY49mzO/Ds5zQM
xhweREpbqPsK/wetq3cz7TSCpGbcv3tMK5uvQKPVjrdigHyQrUd0PwisBanmZXi83BtMuUeHD1ct
O3iarQXi42wHvOPYWuLVaKYSHOwWps74v1QIsdlCH85og8VUhu92cfH12WdKzLOXxK5NHq1B11yb
OvOILX3btuC+wZVCAAHRmMb1O/yaoBHxI+AHm8YfyQFGa8BdkEvSFVQVz6CAUL86GgYFWzW/h2uR
DPiCJpRKRv8psVtqIVxC7B3ESrz2o3lrrogkYQnhR0Aps7vYvExFzEYmVbo9q7ndx/IqF/BQ2q7f
Ifr5dSOBU3IvPw7926JyZNFyjNbnBk8tpCbqASOp13LAmGbNruTZLyBC5YoFMPKxms4FA5HsQwKV
PMD+igHzAQN/856QeRQcRWISUb/3zdyKSY3IOQLqKqZV+dsSiUKefS1emaDl9vdzM88VzjcMydyv
44t8HcvOCifL6vtzVz5dsD0yCIW1zTDLIGS8Z7d7MErOv/9Nn839Nx+16NHdvhP4MMfTTpShj3sY
P1pgFUc2z8u4e/mNv8ffd8xUApHsPAxcgthsg/cQ6EAhkTogQQm7rC0b7ZRPL6KlJ6OCgPCR/L4H
4+pAZHpUs40JqiaqKlkVwUHGOHQj1C1fj1W+qRq7mJ/Gbj59hCKrJp4rE6spYNB1+g3v11itir8H
DeNuBFIAhWjJmWkBYq5kIZlEcKewiJxLoyX6UNrIf9/e8VztbPmwwDaQ/JrH2q2bq+YboWlg88K2
6ZgL1w0aO7UyXdO2TgrAVP2jT3pg8oZh3jhYfa1r+GR/oxs7plOriTJvZrxi62A2hDA3CmEteWPm
S80siAYk2rx72KNQKRQfv4z4kBCw86zDDZacY66+jaQfpd92vaCNR2iV37ek5LnUc9G2r+WwUFHA
K9f+7oP3Tff+u21sIOi2p9Xg3kkDPedqffD0ZXCd27qNevOlQmL8yZXtgZgg2KZ7PAXfsEKh8cpG
95yUmhbjwPRfZbNuPOg1T90NWAYBqZEbFTysd9SWvK/nhdesBOBdLh0Uce4y2ZtoLk1cgWg48Sk2
52sHc1AB8Mk2IqstsWH++jxhkW2g5HWszm7yiW5YvpHcxHqZj+v3/X01ZI3L523zTnuyH85Nsssh
KY7flR102XJWmFcnzPZtOBdeBL4C5lKHumKKs4SSpB3YAjtJH6/oe9v5HgRq8Tfeu5Yx6AaQz7n1
ryKa4LLDNBBaFpX2cX6rKsPDcwSB4t1PkRIoo+mK6jX4BqjBPj1YfBjRhoMaX6107+t/iOF+NC7W
lO1mkn7KJtGU5F0dAwwNkMCJdxpR5LEgKmlkfnLdHJzlc8z4s2Y3yoVPsengyOJa0Y09qYXyb6lZ
/txBCWG5MmSrCRrpXt7uN/qoQElZ1m8T9f2y5512o81gN+N7U3vhxPFIGKjr7eLprUvtmkIZvCiA
9GvBNivjgpgeGv8HO6XsmzM21/K2yc6uNCN2JhHHBxzfBZg9qjGoWJZBcOneZxhkKIZf9+PePyaE
yO7juap8O28rjuomY5/KuWeKYlV0jnyUUg4iiUbG2NNzunp8dD+/qEw2CYqcnK2XAhTh3iw0uOSQ
YZm7r3D5V99/k8MP1ciRIabC41B6fdB4OcU98RQI7EtuH77Eju1LyrwmKcD5sRbmctPHUxEOCgo9
/hOvHhEGofI7+l1qds1xFtq8H+4y0s1v9s3DRCF9Uo99x66VlWlWML2j+bswQZrFN5M7hsdo7T+u
Jusi18mZLFt8+m+kJX7zyzeMOJSfYNt+qv1F1/pz9MaytbkaLh8ArDJXmCWPlnNtnauss9E6ACiN
16vH1o2E6HWqa1t0UgqtLEghJ9PLUJmaMLr9aCkCwmCx2Gw4BIyJ7McWauk6LjBSWP2jBq57AB7+
CrfoYV72OZZ1Qet4WlUTqWi1D4wa4wbm8LFSEvJd10bsx4nqX+/UPXY++/7snR38prHvP3lGZqev
bs4TuSnOtgqzEKCD/mwgsTVawOwkGYawNvUKprnlVMRt5yfVj6E0p4VdGwpSMDROZhlxyOL234N1
+LgbVIDWTT7sv8ma2AfmAaAMMAOVlTa68HP9+psdv+JzPVviJ3lHSVwRcCXj9TTkJUnFs86YYKJ6
gg3miVyUwufiO/Cc68PlziRtoHOoQ+aHeGt76Amz0Y5TXama8Mq3Zf15cu9wx5EsdI+Zqg5f1fdn
emY71Ofp4D0Ar17y8z3otsCn2+c06S+d6nsX3dklW4eCLdUh/6NDKxzrzvc/nmscMaRe61JowCEd
n+GIX41P5bKjwTrVHiXw+rzJND1FWQk8u3ZYmm9iokvDA8ag4j6wp3Un/YJ2JzmwodW+LmMZI8X+
uZEZPrrzL7E19XBWzS7tLIMGtJDQRd4dls+aBc80CkerGtisNrXKIguWQx3Ee3YY+i9OJQq1SAWY
GrIfqeLetQOTMDakEu0cTL2Q9sOIdd16THjRFYbh+52AfVaddR2DIwg+Jkdti2K4Yl3Uw9SdvwJE
LlCmsTubacgclPZnFSkfMVAoM0sW8egyNNl3EFL1MBu2eO2nZbRxPkgY4zyyln3soEC6TfyEZUch
tn7bNofpyde9qEJvpft2nnwng3EdxB359urfHOpf0kx6DnVKz+2c6x5XlvrlRxthVGSIY96ni/jC
gKlRYOEMTELhd4lAowYR1djq7WEuYOt1aNnmK/1tb19PNYZUdafqs3+FtKL7IgYKy3oqdzEOK4d2
33y7IfO2/mx7FCJxbmXO7Uik47MGssAt7q9WGCFFJ7o8fdsIpWWcVQTTeHH2Gmbq888gmtl+Pwwk
p8l+whmw871Rk2FydTfjTKFo8WJwh/kuYd9rovRQWKb7bSSyfr40R+oo+5APlsTb8XH8N1oM5Ovo
mufxeci1eiFH7CPkfmyqDWIo7oi6+1IKbrgCzcqBcCsgK2KJX+WXYIEk+8kGjzyndxCQKIrfHD+V
XRKX4NaSCFXNymRNmfIFqn+uE+xgQrenaAz0OEuNT0E71CrnSiDMZcyiLY9Oale81nLNe2cRBSRu
fpwn+7HgOctDym4f6wdq07O8es/TJICSzYGP1RPWgPHDSn/p49MX77lMOxZideXTDDBSvHyBrbBO
ntGu/zddVXXfW0RlGYdNKUEV6OVgN8pV4zDkQF7JK1PW9dTkOb4TvhHlcNYTs4a200KmHMWogNmK
YAeFhcITicjX2AXyDLCAGCcDcOQgJgAyN4mC1ugf0ao5D7a//S+ASgm94TVJdTPiTf5MwfV/mXCf
W4i0y1+ayYZ8Kc+qSzTL/wjU71xxtvhnvLUoj7GhfKmi2ol0RBq0zPCr+b4ntkR+phcOBLrk4Ixj
czDjrHBvr+1HhKqIskCzhKI9WF8nsVuDUDdYc56H99Fjeh+tK32j+gqKG7gidL4K7SN7v8Qw3Q6m
1CFPzR6qFD3gEGW+1OMwo1rgd477XxtcI2gieN9YeuDDF2dmwuWnCw7zcmpxAMqWxdCt3Bcq1lQ1
IPLjdsDl1a6TXCCZ1Lfkw0EVhVletOmoBRogcy87j0GxiyfyNOeNr4K7RpXTsZnrw7Lcd/5G43nW
WHGW0TNiaTAnDPc6TsQLJKtMF193reCr/L3/ZUbk07EPCCJJPoBKvHArzOZ+d5U0B7pZGztnXR8j
TlkRIWYw31/XQxthfEZqwH/CrCVWRF4sNHF/OWcyyLm1aIcJ2YmZcPgnManf8f+RdF9LqSxRGICf
iCpB4i0MOQcRvaFEDiiKBFHC059vucsT9lac0NPTvcIfKJI0Mi8Sz++pH/TBANr0YUYlCMwTZTE4
0Mg96QkN581049zVOBzYWSQVsH60Kdv/2iWgvsmls2n+6QiJjd+kRUAwn8m29TYO3IeXGHcyGsqA
fXaHwjiz+hhdxoCw+uSyWveQHx2VPDwxIgaQlirfbcr8KKo2Q5WQK3zbx+MGrycye+1/7Dly9/BQ
77XCwCtBS728bZ06C0Z21WkQFEEgkTtw4JfzOswnzkgQxL6Jw/6KkWr0gEW2tOKrB8N813pGDMgP
16PFsyBNSvXRC34taUmT7XMZ3DH2qOWP5wOOB6LoEyu6FCao7oh3IMRnxcsbPNygUkT8rlYYa4Tw
Kqgif88mWJXZOm0xAea+uXuxODlAEMxCdf17VGic4AQrg/th8zSwDAt8e6gHY93IH+yxeSsUjLCw
6+9tuNrGz/BQQVJYzBRIVQ3ZYKsIfSVfMMYVdQOh82PMXCAcQgwyfABEGKyvcRr+KpIZT+ZoI71W
o7Xz7mYDyUTiqfu+2LQQYroWo4yxOJSflT/s9OsQe0hhV7w171ql/m667Wm2pF65AiltDU8V63Id
3TPE0ixXaFGa9Shx6sZ6XZgVGqRlXaz33sc00zKAOYz71GuqD7+u3BgLDhprcyfL7exrH8OULGZL
/EJNvvc52D+hyxhhAg+hqr1b4GB0L7Vha7wDmGXG9JqpB2R5KZoHbYEK36GMyuof3prfypLe23O7
1IGJBu1RVKNjZgERPrQWllGAP5RPZZ/ti+e/TQBRvzqmZRdSqSvCJ6EPg9aPNXUfhjzKE/ceXUYT
bRtCFwQwWQRqCNGbyoRAKazWDoJMfbS+vQVlZqq4b9nNqTm2b31hvSBeHUtYHF2Gr2pu9mNGUMsh
/HHoDor9gnIOhQlZjftnGqVdCBCO62Y7S3bd7fN3vpIfAJqMMmPBeUJ0sZWqFjSP64WHfDIpUhP7
GZlHlhRADAWjPJk+3mKdiX51Ix8QoqAW2BjWPbJYeCCi4JpYNuCHH5FLioVK42BxZohYseqVmy8U
fUMnT3GXt5T9Mqql83qE1lzAq5+dxa7+fvmbTQddzQ/Ip/i4d7zOXrkFC9CYT3aVz5qF6i74b+XN
ofrcPvD7vKCLMa2Lp3drHB5UfT5awaOGAaci10mPgVigutKx5nsesYjIm4c4hJOSwpZayywmQMDZ
sp/JlwVeuSOcvT6qfT0RF06NDTokWXfmtUxf/6GCjjlHpfMWMP2aku2zuaf6Bcae8OpIGYI+PR8d
wPLHcBFYry9Q330zmM5FqzsFrLqa9ampsT3YGgit5oHWQGJb5SyxqwoiGKlluxSwTglQo/2Dt0Kx
DkzkusQ53szu4tD96X5z5nybqMSvTk3RZajn95GQAJ4y8uzFJ+CGndSSUd+1vhTsMGUpJQIvPKTb
Z5NZe8O7Qyoj8MgkkcOkKxMOlHtBxyRiIsFfWO2KyDgt/NKl6RbG+kVLjHw16BdmE/SO8SKvx0qa
lkv2mS2Eqt/96x5KFTS2i8KhHERv+DYmc6ieib/M3+1rFn/EYX2rDiXbVUP5Mf0TQkmNjbksSLca
EyykEOAVrRu/s++VhbS/KaGZiTEMd7p+AzZ7L68ejtMXEWHaUpp/kKtfh/OHrMVrQCRuQE9ZjQ6s
VgQv4CLz8I7NNqONPRcbkqaA01aM7N76erHatV0zN6YmJS13DJyPK/q8JS+2OK+gdxvmjSpQ/fmk
2PkqsyrMrFhWPPuhifi3CN/Tk8wg+z+Jw/pFoICAopNlRzjaVRGmET4Mi0q3qgvwPcA6aLhCJN+8
3BKhvgatvSKh2b2NEXOEN6UOCuNKXHh5dU1Ez1ZqJMGp1LKZnusciEMfYut9AaTyqumSEhC0LtGY
ay1SlYlcz/qJZzyVJGYpim5fjLGFbmiplcAoG793KYmtrdw0E1GxZ99XB7ItlGr7Zn9OVMtKIRba
CwLJaOjwEDKI+fjyOzHFa99D2CgbsRnZh37DTqn86t2JZwjb/mXc+pDepGM1q6y0nv66P7E2Jwh7
ZcdelKkfnJBRhGSLnZ/1XRhjk1l9Nn+mwQiNuHCu2sdb+xU9AMMbcnHfsZ6IvJEndOto2dj3yvdj
xfn2DejvvaVxFNThzIDLD+dzowcIZjpXdvwuHjd35c/Fbzu/zI45RzWyzf0CPoqEUsaumhx1gldz
ucDr5lreG1iicOv6kbF2sZnrnWxRAsZ+FmDfQnpazAHG6++dXO88uA727QAr6ntyyMrxSKgCOL5O
7AN21feWCTcpBk5tbjodyMz0ciMt1/qWXlquezfIjYrL0+P+Eb5L4EhQupGhFX9vHVZrB269h/MC
4e5dKq/55i/WuZWaBhw94/+uT1k+93y+dzqSg8ulWgr7+DI8WKdUzQ6+QRA/2+nhZZhVDiRc0baw
tr+I3XEVfihU08/nM3W61AhIV7LIF7OSdlHXfrEDuHYTsIETFhM+vG+12whc0duQq86XpVHam9J2
SAp9x4ZhlyrF6yNaAluA47b91DmnN0pYngpyxSdllEDGbRbvDxzwPIo1xTRlFIjr5t2Arlp6aNDp
4xnj8dfqaJnv5pPjgkIsB9aPCy/y2n2mepdLdm9NIleZh1L7fKh90TERDEFXgVW8PdG0uX/VngRp
VVAeXq19pV5K6FwCmxONvRbxjW2O9Q+08+3DJ7zMBxG6e0Uw8bweiaIPdFPvSDMuPXJnuksNCoh5
+MCTxEdfz9PdBBw9gdD7Wt3108NM09GSS2XDWnb1uzrPgA/bZ6A+1pO/NrP9vsoPHpios35Qmr+M
zugyi/xgAxT58J6pHXVz8La33fts8/yTZDM1Udv2ufBdyfIzM+U/q9n/shdg0bwKOXIjPhvxInjI
bkbb5lI5h+Kaqr4/nhQviTXT4iiWj6hkhPXIJYGqZxs0nFJJ8Vw90LI714q/REmF95dK6vFCMrU4
OB6rl0zll/G7dxgceAUK2gtdjSKTQPsibCYlPqsAKbHFaVGEoh1kn7Ib/RD2bYSoL6N1+dr1bD4a
m2U4eIy1RVtdSnAO3s5OCj3WccahOMkPBozmqulFaVTo5arvHdfIsXr9Wf0eFj4o6HYLvyKQNxFc
kaNya70t0wNFCS6gMQO9FU5VdO2drXzf/kSZDLQULN7pl6hIP5e1GO0BwnBFru3cLyLGbvSmhX+r
HpdQY5+Dn5fdiEeouG4B+tz8fPqFvTkQeYJ/1OgXB61okH6q4CufKwy8W6vgglJ8LVYgcNeQov3Z
22p7+MlCm1w1A1cy5z5dB0t6H92O3dLsCiZSCnYsTEt+td63QacEOrAwSsYQRoXZz13/m2mooOan
0FYzn2PPEhtdz7KZVuEw2R+HFIGz5NmvcG9938ze+rf8KwHVG3XE40Tk9zW5frZO3809MHGhAcFz
/hE+Hl9zp9Y7bzwOGwEC2jNx75agMb6oLXdQX/KiO1GQtgj47+tnqmV3/Dh1dPWI4ckev+4Gd5lJ
xrK7Pj/4QSpbBdUpiHWKD5sTgV4xs7uQVWZDnuk3moDH2im73JzfkvwWm9t3fMI/GrKg1ryw0vW3
VGsz7xOIOh9e74B5T5lpTm25QA5KuqXAJJ/xCOa5WWY+gF1J68N7Q38f1qfRZd5yHB+6uAFwMKGo
hUVAfFBMQHI/E/zTfd8fG/eESRxRCU09CHvwQqFA3E1dNde/74uHqrZWK1Dle/H5wHFae7B/DEE3
PX8bmefFkAURoB5+S0EBs7hN17Z+YK+s9vh39a1730+FFBrVinK+/DrqzkJj4l77MW/nBxtxHFHW
Ao+oomssXn7FOJkpw/g1HYof21um3ubRNaO2obw4O3M9VJeYVy5cQnVkvqcAOghGuf7lFeYlP9R/
EPy9aoCvG7/jXENjdtedJ7leMdlXr6/lEE47NZjWddcWn301N3wJYjvGh/Zp9Qd20Ap3T9jz+wGZ
97+8N0sD4qO9WxNhPAzvU5Vr11BmL4nX5u6jeQAqALb7qdzte/fz/hZvBH7udb95iKry+kVWgi21
RTOd/RJEgIyk4QNrw+0og2Lzg6UQTsGuUhiB6yD2i78ZnUeC6ihzl+o1GSeyHNKS6sNTT0CnPLpj
AiURzJ2qiupAQ6ulTmb7pT9hO5NYGD+qVDvLm/7zW/P5RHsJgmRo+ZQtSGj1uvwubzThw/rlhD8H
lBD6+sGcmswTyGVdVYK3D/xX2a+RsRqzE4oCoWwwuae99q5KrEa1ptC+VobNqVXPh/NuNAesEJXL
44TKNHrbfNSiCksUgqN9e6lWuam/HAGDlHobaND0YvRCO5/DD8HqZzOKcYRxbUGCLncItZrU+9GU
X1d/25NwW3YWjXGEomJXB8SMUyQVH5H5AQxFo3wffyRfVVQ5oAX1oQz68l9BDaarMDspAbE5QkTa
TtOAVu8tOJrvOqy4ISErRCPs60EAU9c8onKoovpKoR4iRsWMjCU9AgCX4ATL4pR1atNQfhLXS+ON
gXLKSe1ILQkchLae47cp7NauD3mSWfNQf8tEfE1eI8cl6/lm59HpxQzDSj0030uPBTCq7Oy3Fs02
Fb8HLmtnVjsXvS0q3veDog38kaWxgmbZ/ZZ+EAdVcE0b+j7tK4gFMQJyhyUQkevwLku3+gwyk9Ez
2DQzlcVRJTgQUNrxKteF5PZ6kaJBpJetTySUbP7qbEr9Akp56JZduerUlwysME6N05mOGgTbAA+R
D4TOVqWNrVkBYw0YrSwvZq4cRtdI3rWpzdCnFKMYaKkmZVqKeazFg06j5I+xXajOhVIK741ch+yW
TOG9fIEAKfX2m+f3a79ge2Xw9z1KR5WIiXQ+AY2grTW2RnjsuUPzRKxy9QMVQguGAc2mkdkuNU8O
NW7Zj28cK1/ZvOxIpr8/nz7YcP135wbADmCENekZF7LHfW9KoL5eBeUagbK2exUYdoef7GFreozW
wbtC5aiXl06KaAaCwNX8vZH5pE1Eoc1zqL1RzpTiy8Trp9e75yCJvfdy/f2s1KDR0IgNYnFMopN2
0CVv6Se/3sY3iRcJ2dk7/NBGI3T9SJ2M0aE6/bNFFhrj9FmxNBNNVo33EWsw7n/7rqeY7Iw4Vn5K
mavDhyaLKTJLQbhbTHXamPmpdZpCMG6DDDrt7274lae/WDuuk8uTgjqFpp/GbXlF5GN07NFhNyrr
OGKmtw2emXiB8fTvqxJc80LtnjOW/CW4b/v66YEFJQ/jxRYTLtPQbv075vtWfe6U77it+bZx9937
+Vm+I+j9NOf39dtXbfPevo1LaKhpvRFTWHl3LAeGaf+qtP2NYhqEVAYriibok93mbpTuGx7+N0xC
Fu/3z2nzS1xYuwzM7kvVfdxoSTA39V5SIWp9jG//UQ6mv0VygKMMg7ADPZ3v9mmDwBPeOIfHVJut
du+HH5hadP1NGVYOt6+mAU70HkYlS5CCfzNPkEJz1w7g7nBXUOgMkQXy9es10zvCF6X7+9csuml2
JKfu+4Bm9a6a9a6B1ihpdI0iVEudbFKQbAu4iJ3jKxwlIAEQJ4rHVLfwsMp5rnWQgWWJ4e5gD7/o
mhaXRt+WGHq7u9Wtpn5RwvNRPKUrY33ZdW8YGIySmrlqoZqhgABg1hAPtEP1ZKNVXH5/KNj0H1M8
sqwaMPzaF6MDaFXjMvzTP/5VW5yg8yyv0jn2f4N99Qc9Sjx/wo56OtIGRYDKDO5s89XUNJ8QCScG
/v4fPcCh86GpHOsA88dxqa3Ps8qN/3S8NHvX3fxkYpsPgXRuhENB27480TZYRYXUpmxXPT0W8eYI
IncJfdWElroGdJW0Bn4qfyupwu0fAeQGxyShLrXV38hzSYCn0eaet4o6NKozyx1tWJPH8jE5Tr4A
Nt6JWT+LAwDqTPSWoiO/SAk3r2h8x4+GrHyl4prhGqFSOP0cFFk2Srknth6Ce43ck5J6lOcUAvQU
3EYAchXCopWi8h0WgBlVoPWj5tuQJcZR+cLzLz7Mu/HdXfV9ulab7iwC0FuqjJ5tJ4FnfO+men1c
fpnpPMkM5koMpZFIBDPqUijfj7KTkPCiQn0Z3pnQimMSPbPjkNyNs035sk30P7NDRo94Vs/8NyfY
HWQjm/tHK9XDj9TFSn6X6zYWwz2FZB0ZIz5vFir/kZOveLC7+oVU3GftPPquFxogdA/RXfiyr6pf
EtHw9NiqnVfsEDQk5s3sIKVeKqUBSnO9KcnsLTnLdv7qi3SU+ja2aQ5vM+j7gKkt3oUjlbXeV7LQ
SyTS+9G6g8pX9kbim2SmpjbBtO86I7czhNJafTUcOnRowblor9GMdYEZNoh+9Lge/vwXdU9525Bc
rRfhtJBsykGe9m3j8/Pd2q9+XjOTK0MH+rYizvo3v9raeXDaVDKT+14a96f9Oc7o0zxmPupyu9P4
k+HRrrshEpJpnpaISXC2qDoyKIXeuynyDdAjtZLj5JOAppSIBNhkM/iAxuWRF/nzWyLK/Jrcvhuw
CJKVwmx/qn5Nvm40AGxl6xHogkw3EyadJzFiP680etdMr+vK+W+TDHk9w98i/oqbnV9312RJ1gGr
Lw4h3QtY86qBkPR2ksPKSnLf/zp0xfrM4lQjf25R0FJUfp3/d/+U5wVdubB1pbEOdgAbt33ZvRT6
p5kQ5m2CK7BbCdllLfuOEnoW6HIa8WMyfy6+N3dY6NRzX0NKUDFLvRcykEjVEMpB9IrajuXWVTtO
vwIQf3y0QK3v++CM2hXadrFlhGVcNb1OTvRpm0eJxhRQUYjeYjMcIQX2eBNoXhh1OjbShQfbuDxl
XoDvLj6vRe55doSRWkA/coJzgfqn29Xl9Xaq+5YbCLdQ9PESmQ7XtrPAup91lfTnblWA3VOothZg
P7iOmVH8xEMgdKgbI6A+1vjS5R/scbbUv9Gkf/tpZXKS8nX/6kKOqRqvvKNs6drcELlxL6+CCse3
Ea/n1QxtLWiph9yuK2Ar3FfnpernbsIi78jALvMsfvtY3Y8zF6F+tjt/yY1FX2c6tr9J6T4Ours2
/MEhb+vEniYsEda5gJ9No/BRc2NQ17+nuodRGBcOCaVtTpZ+4tG7qvyhVsy23YByrV+9X+ZOBDvz
z3ZAQrfXr9a8JM1gv56IF8UH7L/2rzUf/vipnY9/MYzaYWm0uyabE3++6Kr8UmjchLb4DpwvSAIA
x7fdcM+tjvc6Qt1bWcXYwVK5zhYSQXhzqO0AJqHVLoP8ff1QStJjmt/W3LnMP/lQ92GQTZyK2WKr
dKwW4QvSHQHW6R3MT9nrxxqYa2Upnn2Jbi/22xKr1uob/7JcK3fqXr2rxSNZ0NGXUkn9c/ahUrP+
qc3vw38wl68WiisefE3SYxEe9Ij02vvJxkeAXLd2A5VPd7qfNAJ3idZ5ujk9ghrKY3+Ax3MKtalw
NKlbVHvL9FOozgTsUpG8Oj0InTWmNPxv9o17kRNs433zbqQ8vxNFwJfph9IB9JPrSF90FC14Yfib
AEsk1piGVH3oBn+U21N4n7i6vIMVJGzzSooAqSwucHX67Nc6rM1zANB36t55j6haaC6BJ6hlgDtA
ZQiKCpM0q7sdCTtnnZBCJwxAKhCoMszDREliezeMXo214EKceRGXgnPtdAEcvzfBI7zfuxBa9W0G
Q+sypkVg1VKEEy5PkQYosMfVLZWJBwfhemGSS3RD72kGAiG51Z0R3qnO/z6pc/dF88LUNuu7ooHm
nFnNjHIQdzJcJ4xLdGkR9zhYXnVcatFVMIlyfxj5lTqUh/JVULl5wOlGISNLX/ajPP0JY8h4HjGa
cUazyJD+ZSuV6favIWSIfCS+UDqcPO2ZRKMo0tH4ru2b2opGItSeUdDGcndvJEcEcHyI89WEU3t7
TgKo6OH77vnNuGR7hWQYQ6cuFPfayPbi3mJKBAYGCrieqsUEiu9mQwwtMzLuqjk16jXww9aw6ryy
/G4Mzw1huy8SRHFyoHUjSsbJGQ6NZVxSqu15jYgXGKkDYS3yDiAya53V+M2hNCCudskztLzcVJZx
sLcHU4cJoRE8VKfxRG9P8WtLbJUGECM6hcn+9Ca33T5+PPrzIDuKXwTGodAQ5wikPl/68glE0hHi
9/N+KW40HVoZMuO/GQtrTjTZVJ0aTpNj9ygUxo9rEjfel5el5pDvV2U45Ivpzcs1h5SrjbUL3VWn
gmvPwjDC6uSWcblOteMqRtnI6A69ZPle5J7xoxgzaVXlXF4Nl6CuZka6acgCkTCvrLxbhp90jAaz
WZAfqR4gUSRTBz0mMQtyPro8N4YMhtrTZagjxwP0NY5bibvTUPq7nlmu3D6ovU8gXZqZbrZ7x8UB
BqJ1AL4AYd2RRrkb6ebrNMU05QPGZy6A53qa9XSzG4r9pulwWWlU0lXyV8uX8QMTxIbuapJ5vJYb
wyGFDC3u8tRDWy2TNFzyi157t70aQrNFLW0Z+fBb9UFFpNLjX/3Sao0bwABrIDEgQJAW4hKVRqOt
RjbbliXavsy1YaPy8GK9S27Vl0aLITN6kgPpFdLBYwbvDT7aY88VBY7pUhuf31PZokB/eDgekw13
7NVn3Qs4rxro+/K00XMP1d5Da7zy+/5ZMVuA7Uh14jpNG+/vMZlaNL10ydYqcldvt93s2MNqDIPe
ER8EM/FRTyNn1L3ilVkMQJ5AaDIVddVm+oTrhu40dRNuQhqwOJoJ/avy0ph4/4bKC4ACkrPp0oiX
lU9iHt6XZ96u6R0kwm+tPaO8QM8tFGQ8e+zz/lbBzFV1/bU9S7p0uK9utgreJTVSfgg8o0cexQn/
k1LghbmaaL78VGeXpDvrdoN7C7YAzRXQo1n7N2nPns/VbnzIR/7ovvDcmvN8P0G8us+lxwV0Tf3n
FMvGctl4aCR0CU+J98npky5vnXJXPYURtt5cnLxLKK/vqmIACxLyjzK2j+sOEEK360HN2q7kuTv5
R2N+7qqndKN4OivWZ8+O1m17VOPlsH0jeAJY4snWkuduv/9W8TNYxSSpdZNptzapaXwbvTjv7Pm5
240h8Pko4rLktCzu/l6Fz8p4eKYLNxN8V7yRbe/97KqtvS2rDBmsuFTfcpEmEwpl/NGYQR3X2t1p
962cDH32V4O8PZwmHhlIcPxO8ne9oVy+K8MEtV3ArJAk/X6/ZlIUylMnWzpze9pNnvs1uKaaXSr2
ygQ3pxtPM1PxYGc+PWtPYeVsxrFmeNGtrJuuZVyJsLJjEqfwRB08cNdqFpOYrahh2rJ2sEZ+JEcz
8b8q34/8i0cbInfeO1smX8uz4lQh+T07KNKMsudtOd38BhrQUmDTqVl/fD82HNVtCK99KPLE+emg
9VbvDqBhRYNtTaAsDldKQuqZYUECr+aYfzFG9Vi761n/gkCD96R53ovNR5jBsjzVWdKSR/jBYwhN
Nxpufy8Rgbne+0LEUcSvtoh7C6tvD99tnE8WIPAEGCRZ8uYGpv5jKVkeFv9W4F2IMIc8t/ukBha7
CA8SmVCj6MmR3bp/ir0yHb7zdI1DwwSztJ4eK6Al0y+PPANrFoh/mRSEYhoh5W8PFBOdavEuircW
OUoYn9rUE3fA8VhtvrGMcaFs0Z16eDFJsvVtrAWXwd1ouvwbX2voya03lmINxREXI1C0VcQt08U0
zJ6Yo7XXquDpeDbxs/vml+KsLfu+KdCIx5sbxAcKT18PP4+e5ca4329oGb2Pw3kUrt7yue5/8Ux1
9/W3h7WfnRX2Y1E9G7kws3HunqN0eVYi1Jge7ZKqkVVnSN+qkRunyNRQYm9d66GyuRM0cuNSioCF
VC0Oc4J4H2Cc9DgCRxyK7erJsLLZYXxPm8donSxWZIGUywv+DRUnmGwYCiLX5eKz1S2Qo+GX/oa3
Eh+N/8aepY5shARmgjyCrJU8BQlCof4u4k+Eqn8hAmYjvmQKk+5uQSXVfG4X0FHP5dTTe7K6A71v
b3V92xus3n19S1W8tWldtRr2DzRr9w9X6EpGOq1jPXT27TvQ5RuS7TGXh4LHphqW+Wp4KfalOgp1
F/42u4a6ZWxGIK+jaMtwabUMT3ZtH/ja2H92kEfD7wbVPthZDZmnCCUjnnFlatKaGXw9rk65+mx5
Zqth7Bs29gjuMs93ve8WRE0HEVxht5XShzC6Ndik0PdK1opC+04gcgzbu8/ZHkIxH4SJUJ8xhJeI
LWh639+u1N6kN9Zpn9ont7GAyxL39eqiY0Q/wmUZomRyaKSfcup8WVE1W5MFcRZvtrcayvDHBhWX
m3rism0aZRrHOlcquEUeJi4/1gHfHyrrmWDhosBaAjQfoE6LDzrElPyyS3P9gIxMjt23loO0Qzi4
v7Ebr86PGFBdHJS2t6BpHGiLAxinx1OI1NhCU3SnM/UA5tNLNwlvhHLPIYTcykV4AmdcA8+vx7b7
4f2KCXTrn2qp2rFGiGlE6k55OUAymVxL8GHBC+V2W3y8D8N4TNauwVU8MMz9vSSN1V07xa47lrQ7
W5VZEFmUcNaKt04E1d+LgvdFx2dTP8SFW/+I6yN26XBbyZaRetjCK/Hq60ZYAiMQlErHDtGdEeBE
5WSDEfMn4s1YIqfWsvKSnrBDQv45Qww9Q/M2QUaRBkcF0WvMpaXhAlqPmbaMiDJWnAjOYn+IWcYc
w3pIkLAhXiXURnCxeXiMKy6O6O7GH+Kw3wsqbgFj/VP4iePJpJapSe6ptPTTRx91tEcrZ+FJXPVE
lvM/dsvA5SreX6FCDQ7sneHsab5YsVzf34bzd/BH9w1PGzK74tZ0ToQfiUV4RWwfBfHdeDO8yPgA
Viwobu9FIyaZqQLG/VETjUk2Lf85e4l1kkCnbSDWLmt8LJ4eYbI2A6kTuEzK0KmnPSCD/cgSF4x8
VxWf+xeRRw5ktjf9zfyeE0kujgpWkOIo2LXUYpKrhx5flHgDSn7XNskDFuqyTAY/GXwU0TgpmfrW
O+7A5xBAbXiHRfLd/62ffG37IZBHZYkheKiqbpPKyhvvjlJJ6SkG71tbjhGJ8Qticcqf49CGtLxy
2/qD2pX990RHtOYC/ntPso1W9UnxrfrI0nWyC+/l7w4Hv1qhdZcUqY3qm5Ae2NcJHwk3Gy9iac4h
jJB/q6fqN/DEd+27dqsfkvt62Hp/9grkqN56Jf+9b6k9i7RjUK25grdYewn5umCilCDpoWK6QU9e
YxViv2pRWkLb2z4F0moYB1AVqbnwd9MfVbkqaMdz/Kz+1s/qLi3QfBmEClYs7NQEdAqt+ipmnugy
HELmfz/BRBdbaafb8eLtTXlJaE79PL6ZBjQakBpe1lw+ItQnvtwtDFKTjT7cAXKWwiU3gXz1+29M
7WNyIHviRhFee3nbDpE2i0Ch8yGTFptQJzhWN+Bu1/Lva2GsIqcGNini28gFiFVq6+wrd+o3AUo/
PckmltJ0vc2od2dGqY6cRqQowCwJ7qLpLDQtlUXdLABaMz+LO/iOPBRfoYHCXZEDf1aGOzUHp4gN
bA2hFZcVNDs/iqgotodPo7zC7ovH4RuxmET6kZrgkf7USu/1+4G33wOSlv31LePP02mA2StCDVcF
PUgZWulL8FEYC1Z+tbGsRGKhSG0jlEvV2sNcGULypyrEVdSLTSa2mOiR8QGo0tTooOu27SHf1Wl7
aCI+1Ts4Jf/EDFBLu9SQh8tp+7vqOU2FxFGduAzQRNrS3igPiBqBD+qZCFdiQYodNTXJ9toCBNUQ
lkB65yCRnGjgQLvdVLnWXJebk9G2MmqOJuJ36NYuIJBEIxa36ckdS4IicfYeO4fbsCioMQERR9D2
1TlJNmrPz+LmZ2nLbNZWkJlG8hi5R757gteMCD+WcIvpanyNEa8slS3chGRLymrX9PnfJHmu9ddl
F7NjOtDs12gbhopSv998fp7NrJJyqO7eXwDzYCR2lWYTtNCMKy+U5FUseNBwtU0n+GaV2mIygfpo
N3nkAYty8Ij5AnCNilaWiEmmXK5dXNAfyAfQ+BoXYtBPR6w1m7/lEUPGZwnasz4XRSockbuWgzwv
+hNQyupEK6wm0pplof67IFo16Qa0tcdLSQLcDrPb5S36i7jGcH3QB3mmmSL5SuyDsX0P7UjqB6vh
W13nPBhsQpCm68H9rouK5Vu1qVkR/dfQ/47ZFlFhPJz4areTQuulMh4nyyjbyYnE1+FGBgSPXTTX
p9tDQ+x0WbrxFP2KRxgflHiZsTJaSVgI10ZUGcnqX0r6bFD2NCMYNZZlXUGwOpT7xiv0pbYGJPLR
XdkFem5Qz8/f5SYf7WbyPOvW+v3n57uKRMrP4n11CbDMbj0D/40oWsnSv0JfCdqdZuwEhq2aI0pb
W5wmudrzO/hfnI5VtZMcYzB+IK+P8MaHshwtBRVBkIwy798MjbQ9KoPkK2w0xbBIUheLXkS+FyiE
oPEcOJrb8b2EoQhhHkUdTNRgI8z7ZBe9v5D8/SdSldjeYlkIxxl73tO/ul0kZJHHRjys0uMlOL1a
EaydaWaV11EwJkP4VXI0UfaNq7Czq579WIZo9fdCPiT2yPmIJabEIz8q+Iw3OSpi+MkRRgRFAXPS
YuxwHN4iBYoTWNha8RUlLLXTe9dx6Ue5K2p3sadrMo0EEcn2TpQRZb83nP5hXH+8dRH7ftUjYFRm
GUrP7AGb/+LiIhKKE0chWRlWKCKc+MtdLSNxgkiRBEMDEU+sjefGSmgdAxZprfRUbBSslGLF9LTS
qvdGITsW4wCD/FuU1XwbYoBwgsDYi9MNl8NVXNi/ryjwFXuFv/RKcBJnKfEW+HI/sVdJ8YL3G7mx
PeBOZhSx199KbEL/i7+szFGvFKmOIqBXKmdpUMh5ALhrQq1E+CjmJODRXKr5FCz1636peTBcg3A7
8VighP49d+fbPpY6WHvq04rj7kMP41rfz44iWzeGlbHYW4I6b7zf/0I/g5Z7+hc3fgtKHhVS+5sH
ObP0Yy2c9c0Cg9niKKqghSUW979h1zUZfs1uCmcqVxizkZ3/TR77xvrvkClSgSRkmgp0arp08gVP
T//i01hG00+7x4g1qQ09IbML26KkbQi43dqwS9rPzZjHMQmHEX96ng/y8nt1rMdIi0S3KqmiPTxk
nYz97DKY4pm7QfM5quW/7KYiC4sXZskqdDGvrn5Yh5QkXFkxbgTxEUfxBOPDOIYke1hJO8SUeyWK
1OAsho5MRkosBEuGjlP5q5loLXwsbMulDgcnKIm3zVR+MCjRZbj+WdGWQCLi3WlgWUYFuZGV30dj
IPbxmJm+6tzCMHT/E0z+7d3iOVmO12v3N7s4yFamgIMOz0yuAPElChROy80jSPXU1+WfheDX1E7+
UqlIoVp7Cddm6P/qpCIsobZUMX4gUm3GnrqhJ/tv7qaIJ8oXVPCFTfG2Db+lAIWnc2NNK8hh56Zc
hHWbIVw/DIY7bJLHH8VVKKpSdNZz+V7EPr1creRGxo48SRKkrTB1tG86it4jZxpRmPCwkW2zhHE1
YXu7ZoQSsyzWl3hzg+AZj8QX7ZxkEwmDjJwBL9eJv7x7fOzK0uM3rYDKSR6Z6Vq7LjYf1TPt0kwt
syPrUvvF/vtoZ95rv6pCufoXk+hz87irbFiwkpK64p/U0x/V4q5xyoKrUpV2if10BTi/lOowt0UX
qR2aD1IvmVBjTAVTvPqd5MwAFOCn96fLy360v5V/xkT1B+zhO8dqvr+Z7qd3tVS9VP/ovKzGx+nn
S3b8u7rWUt1CnVhKLy06vq+khll0tdVdLZ2r0S5sASu3rrN3+2Mz3eLWviHyBkna4dydLZXP2epc
a3d1IL8wLj3TmGqvm/Nxge/Zrf42FU43nm51ErWpYa61qV7LL/HLzQ/G0pXby+6pCBesrFmqF+rX
RP+xdqwc+kCbjTXEZr1UgE35rVxrd7Xv5uc0M7vRpRv+bpM0lZxZoZUafqFyk0IBaO79zMtfvROC
wFfjVP1Bl+2cOz+d1DCggrUfNIzfSoZfepjT5uqn6onKbee7uR4wuwdxzdSuCTZ/M/KPTPsIY/4I
KA4QXObgqJuLRbGHSGntG8X+d21fzY7fEba8z5xtt51bNVs+zA4JZ/dWsb95Odcu1XPtO1Kb3Dn5
DBeWJF/L1A4drrjLXTKcD9OlCE1lVned40tEogLLDlwKlGETKPmNSOJmovAcAMqzr1RL3tICq4Qm
ewSZKgMPXF7N/eW+Ipa9r2wTsuxS2RDMiuCeejPZLhpqoH4XmA61cBoo3p0OZYBetlWgbdSBstGi
j3e2+tnIvWQ6m8Zb+8qpKVavTyDVv51rnLOOx2qm5zl+A1H9aXw9eBEYnf60V3ul5YAdMi61SKiK
eM2ieIhgxjEKpQrKKQrcWJxCvVg37W1FBCGiM/zMZ+i+6lUOU0ILDLT8vFviPkRevDWnu/Jd/ipi
zNMmvyB7Ip+FfHcr+xxB89Ibqup6HaWIwonNBFtEcg3DVjK7B5jcdD8f1v1gQ22qDGWqd6hO9OPJ
iVA1urtSbLnN1r0CQS+Klq23Sba+R9amKycN3rSy7e3010ovm5e2tXY1ffoaQvSYfU+k1TWrVxhG
xLZpFJSwdko8BZiZPPIAM87QHvt0agI2CkOxTolyBMuRaX3RcrkqgyJm1jO8SE9QeS7q2MwiRhY9
KhrnJuSdfzPJx+wNdqSdafzWi418rVQnyljZ+aFcmYWTYmBtPzz0s+1DP6DFgMbDWBdXoq/ov4h1
wl/HCmuZl280eBi7x5tK8afwD1hS7alYLY7+aas9qp2qas0XVvHb0xFmFCojBgj7b7Tm6xRESOQq
QDexKtScJztNdy944CLbsBkl0ChaCe13lpWTz8mchgGtsWJ9DZ/FB6h3YwwB6k6zLFSF7CutLSPT
z+dMQ+Wh+zmMepUZ17sfTKNpC1Wo+neaFcZQJjSRJlQROwAhIc45JbJJBKjlz9oTA4iGWjxEbOhm
js+t65MJ2ko/1NbpcAUvHI2GvqA3obPzSJRxHcxLYR7zhrvTL4mXJwoQW9DpbfsK4kSvT+U/VO1u
tXC68v5yXMGQ4O4F+ZucOwFHzpQtBbP9R/O++vvfZ7Z8emCN/HRlINA6VYpMCbkm5AZ4exRIxhkV
6w81uyuSabYioSPx/5Y4RpFzB/mD1vVxrfEOrQi+r3YKb/4DZgQUHXGshojGzxUwHz9S6/+MbUvo
R/H2+o9OmO6kHhm1LjVqAqp3IDepF9ZngrYH3mfvNdPEPE6IcJIsWZAgBPSg7E1MvVQtdtbNzbRz
KYPljYKWnnmCpf7s74a5zjuG+3maf9mPDxgQ5TRmkFruUzGRcLwjEiF8AGefKi1K94MUObZwyAS5
rTXv29uKdb9HLnV4Uw3QU0mC1gX0dmkWfmX3tKoBAwNVFf9V0bCO3yqHUTzfMPCt/3Qp6xBp6h//
DPTAnDpHkvl5eelP95EBVXnBiHh9K2+eTjQgHG43Kq5yof/xQXMRj5xUkpuqlCou7QHerONkC1Sy
6luvSZlU1WhCdsuqaR06Jb90o+/gA6HD++gfn5OjEtI3pZS8fYyLpfJ+7eKVdbmnZvyhMHtDQQzh
lAPn8b1lDCAUEHo7+5+j89pSlAui8BO5lmS5JYMimMONS20FsxiRp5+vZv1xpntsFM45Vbt2qJMh
bM3RNccRYmxs2NVUt7VVfY2QDzNeBbua3O0cHhysB/5RqcGpfiT14BFAf2LnxpkNU8fuYSO01y+q
WImmL/FGX/LjxcAO3nn46olX1cmN5ygU8AlCGRCg3iqJWMSNhVkY8cTs0/rwl0i8NIFuMXZCc7wL
fCzOYnNQL04zewxIWXbCy1rbahi6v+LWPIWg49xq6HZ8ejS0JNChWIPya74DchPpJ0qKV4pbuJGi
hKEDopvaiu7zHCvzl/RJmKG1B4hHO6SByNzXhOt57716Yl4oo2H5RhjJ3hKDKzx6QcrFyoQpPNPr
czzdQ9h2WuEzJxqO7bTIoYINUAn+gPE4M+NL1mE4QulBFlBByq0OnR6cMi9G1JscSmwU7DRo48Hd
PrTyKUXg5Lz8ig8d+RJWfOnCmBoAc+bVn949be29PteDfie4Av2tcDRs8seWTe8y1fmBLerBwxSi
/7lX7Tmpv7GdKNNO9GFOQGYYnTHABijNmhHWgU7ktCbjPD7Ta7LwyVKXuGQabA5Xsw+0dqEK/bvT
kWE6KwwmCGVYoqClQPkKPhAxZPsqdF5lQtvzCGufkiJa1269F42A7RljYCi2O0kKdP3w4LYDlXRA
EXtjsDteDYCVq45DvAQSR+xHarQaaIGpzM0AM2k+5GP64COx5iAL7nd8g7hA0CDNPQksbGxHLtVi
azTmkNcYpwGSEkqGaJVxdZeLa2FjdCHW0EyhmN1A9l3XYiA2NtzP5E5hLy5CmORxkhKsGLV/0vLH
D2YyWkyiNEQ2yIZW9tuzaN94OpBL4n7gnK6QK2KBOqs4p5BKi90GCk7vAkyJjhHVAfyRFEoH5CTh
x5xtR8V5E7d7AcoYxhONhflVBz6IiXDmwoK4hRokn9jY6PCg777kw5KBcPdXL9mneiQTsGxQTvTb
k3eo34LPIUDiVwbGRsN85PchWqDZvOvwOTlIjDmKYAMe9GOk7p5D8nevSGkTO+DH/ahDhupaYxNZ
y6q8jsZdZgxMeWPDFRQaMthydAFh4SQiGeGcbShxSJIgaBBoRnyL4PN236nI+agLACcMAGmLqRqf
HkbtiPpyJOPEvaDRoOLAs8BndVKYvgfvtErP2Rfl0BURrsritVFofxW/ZiBKDFuNgwmCeUyHVazt
iNaIX9kqSSsmpTgqMDFm94G/dOmqw4faw6Wt05dVZI05DgctGOKhMZZ+nsr2/1v5T64hwdHRiBID
PZ+piGEjRhuMD3GWQEHY2v7W6CKDFWmu2FSgOmZzfIb4BKAJMxHqHJYlCRKX1FwIMIgINUC6h0Mr
Ho4jnFc8/vAWj932+pXBOdNBu4ilQX9z4kQwY4iJ0SK0h4fwk2xttjwkzq+I4L5T2DB2KJNqh9/L
ry+RTZfBRQ43qiJESPk1+3RXuRXVEifxTY+ZNnxC4i589gi8XhHBP7FVoyLl4SGX4pDsjt5GCyjQ
pxIzL3r3y/7oRj77DpvMZS9cgxLWdTk2UdLYskqoOYMWVshF/w8XNBQ1kuiLZxNGNBwQmS4OACe/
Jd4y8IF734mFmYm6Rx4lwuOoSj9RM7RSkwX7Ae0/uEfhHb/Xd9YAslmc4ZpImUnsTIOXMX6m+h6f
tA72YCcKGo2HhP9PTujyPmRQnHbZnDEkOSM0GURm+ecO2VfXWe1kYr56ouzmXDUCAmvigDF5iDVJ
VEcdIBfI3RK0SdBLgQLfYLTK54I0UWjrhwihfKzMWnCu3Sp8YMiJ2rzlj8Wdpg1Z/TThJxjZpnY2
PHNYUEsThXMrlhvAzXthgKNOD/kPTnYY3M2uXPaHg1msss5zFDmCKTFMyjh82Cf1YISHRGdCJCzC
CE5Jh1FIzSa1WvKIIg0S9wyxaV8NnhevjTGaj+47EwEHGxkfBQFO/EGaWt7dZWBEWlTtUGUAdLGv
f5MBxCyGOiBIPT1V8EwT/qg9+rqjToBKHa6cOMc8gHLFV2fXQPVkd9JD28EkgIwS2b/y7celQ/UQ
83mUR/1VDxEcovLtge0mjMc8R/hsUQtVHt6+7tnZteDT4znr7nAldCRG/ODqzvbkDk0qBg7dPo94
xDaeWi7C9ofzDQ7xavsbX/LGPfWafhFe0iLtQWSb40g8VUITNefsHZywBW+F8OoffrO/jGm50ZN8
c6tv9SnjJL8EGXer38ZaCG85jARakjYUGBGYmV+kAPAkW8aUgwTToDSvEONTaTCijDdFKPLLzXPa
cnbK0Bpm4Nkhs4OE9xvzAHdBNMhvadiCW641VL9O3Xg6szDFrYd2CqayPOPUoLFJQbB/Dl69Zs6z
sOEfJintxSU8M3+49fkNG8lCgwnbf7eESN01PYrGzZ3X/t0oN+sOPl5axHY53ezIOBhjU+mL5fYt
bGOJs6uIrWRNIZfkGiWBEb4uT4/UTLMPYTIFF3MgSVjrYxsAwRZ1gTFTd+8hihWSMDpaomAf23vS
TT2nP8Sie3aoMZ513jNCwtciNcnm2AY+h1QPlYGg9R7gO0MdLFSYzv0vfSA7kpLw7PPB8s8qLBdY
Xc6IDBJ1hEcj5Z5SdA2k9QYWUCHZ0kwgcJdgFxeAn7Hjmh09srONEh35ftI/cOOBxw2tUOgWq/An
NTHjmYJHaywN5yY7w9KjIIapd0OOwRLjSxmDkyXS9spdppvNSgYrXchCPg7/lz5ZJWyqQRUe8Ua9
oLU9sQvthsylxrWz27G4M14/HmJaT8kC+VBQW40RiIympnSfNMh/QOi4ddBTZWiT0azQ6FLWt5wN
WlT8Rnje5SnPuUqqdK4IUMUZj5FRYEF5Ytxzc8djFKGiqsFhIFI41sVrcLlhotWijg+Hw+HHyeXx
K/G1dLfb7S+zOQQ7vbznyJhDdgQKgcYLluMYT2Hr4RY93JoJiWYfx/me4plBC595qMcr795tjz6Y
8Ngcwrw9pCePqMSRyb1HrJJ798UMCR0J4NbYHB/3BORgpkDAt5wRNpNNR1s+sfwogyXswT2vgdP9
7LCzCUdkGs6WSpgDN6KPSIMTmcEXNAKy2F7QYGjxDrj2yJjGhq/PodYgo4ZhBHrDXobfisUHcHCW
51h8Jr4Hdw4izwd2PHFXLX/RG9ZOvMFICH9QFU9CKilKJCZXeL3iYoWUzL1MWj7Jk3ujT3YZi1Hu
QhMW6aeLZitp+rf53W/H+DcAazIS6VtDM271ORoRRyQqWdU7yiJ8mG1XP6TPDhk8wYFy6uofiRkD
hFs5WhGKlyBnG2EOpU+XTJ/0nJqQlBpKiKtkFJLKji/AGzIy0CLulevbtHOMEfAT19EWgn+3hk5j
+JyLjw/wJqJIzOE/q1T8XH74+sQGjo/Ei/NS3Kg99qn3VlKDqyg1HVqgnJY1zdnWROjifiClsK/w
Ur/gwzf+ghdmdBIskbBU29Sat8wq+FmutsVzdY/nzMUeXb5e+9a/2mugDnIjkOZXX/Q87qlIV9e/
dxM/HvGviYv18Rdo9/RLzATab7w0Dz0QJm6lCG+QpFzA3F42uk2cO7p8BYtdit/HNbteM75YWozA
Kk9nAFNOMGWmCjb1/9rU9NDHSljUBAD0CW3HtRhaVkiL0mG2OOgsATPQZPwstyah+OHzNzIXs/YV
9HK1tS4u4b2TYQJ+tlPUJdc5votGJ9X17ufT1ZTZxwqfuIY8D7FKCUaOGODQ1VPujvVFBJN/Ta9N
rW56lupy8F4O4+oardYdGzjGwCjj0/0srpR+QHyMhh6UzOhTwgtOadSPx1R/UvndfF5OHVYgkjMt
vmyeeN7huaL27Q/k9JojhgOqHdQwnMSsF2oTr6iAiagyrzFp63CYo/bmsQN0O5EuqLhfj3D49XWt
+BrBU84vZvIdTlSQ22tS704j5HqTa7qaobfJHunF63QRMy8vHQdiCkQK2BySyCsyROEjTzD3BjOE
qwqgB1f+dPcpyFHPC0frCWambyiEqa5paqgtuL+dlf/EHge6Gnihp+xbqQIKZ3uirWX2weaJ8QM2
XzhxMR3g4ti9yMmKPkR6YQYX7kGRBqaFOrjVlTTaEy2wOXlDI4JWhBcjZ3+vWwc8yxwfCZ1SpPeO
/g1fyRTBWXaBcsaMaVMI1XXEBzY0XJ3mVRfbtHes25LmSm9hM30hyHhzTiGfVNhO8vtA0uNH8pnC
4qC3pDFE4qQKvWJpJnV8kpKOihKkj/iTNk+P9715IM4ca8J9w68TPkouM6DZSf0/1BDi4arj9N/e
Ie6M2uxNccHxxLjimjDwmF/G6KMYFgm3RcJuy+gjwPtL2HNw3+qgE1U5fJ3Fc3Zklk9fC+JmTiDK
TeGBJhO6WhDttqN6F1of5mVXrD0I8gICRmLmt2c3EOVyVI3uhXtqe/flyeO2j15kuwI/WUn99ip9
3eDqSKoe3o+lY8H4Z+L8ZgNn4vDqX+Lj+tlbzfHRGRRfUjEce3qd/mAvJ8Dhw8v4NdXxO3n5Rw7J
8apsHAYtz9KrIByQY0KaRvfkdhZ4gIXF+JCfhyi3ow4G6SpGL6/o6a0FkT1OTqDHp/xJQTI99hlK
GKXLB8Z0Jm7dfSYddh8p7g/J56H3SbQUp6By09qV+9bESjs9fnmdXbumBNWGZf84bEgBAwL+ODdE
8xg5VMx3veOQsUYVnzHAQ6v5cZtpOax6KzYA6sL8GOGmEjWTFcYeUKoARYlxLhZqcJ8e14x+rr7q
2GGzbwN7lkhaWvHojsN1k2rr10CPuNPlgDv0nlnY2gFimukq/VO74ke52jGw58Hbg0Juiyntrfft
LvBfZrFqgAnwlB2NZcT/wdCByvMr3Unt/0H4FDP9VpDIY+HdYtQX7p6CLOiMAGCRoMUj2kmu4ZIB
eqwe3boOEeQGb9io302Z/jblDlofjSo2CjmUbhbxt3ubMUZ+UGIKl1gYZzxGCx0kwwNYBKeAw2f2
rx+fBcRgn06iCE7gw8wL8MzgpPgmAtEwI0eEyQ5OJzd5zTs+4kmWrvfMaeAG/QLjkxH3D8z5lEuI
LPd4VoZtIv5ooqGpskkjYMthJJbEj0jmNKBxQYnPBjsq+str9oPYwqSWse1rAfQVUIv9p37p+N/t
FZAvphtwugUqbhZN1gqQ/5spBw7g13VKBIV/nr5xTKwoEKgccrYyEsovgR5oe5Y6rgT5u2cGExVC
BSCWGZWJWM6WvSZHf8nUCDn1mmIf6cmXNt4Ez2HW6dvJYfxY/3rGf96czsPQZhMqAvTz8AYZE+8Z
FP/oCMcy7ZgevIWGDJZCyB5wJe/n/Pt2D3GbYxnqbuUq04lgFp/FF85q/IW3iRxngJwVWwoNBImY
FiCKhvRWjnPEWncCR0m1Id7m1mZUW4fIHYHx0Ot4YlvLQ03j9aeGgAa17CxCMf/jF+QhJVDvwSmR
sT62ds8aC5oGdVb3CzSbGjNeawow+BnyfmZNKjkxAo4r2xbKwYbSeYDVPvQERiYZTv+F6Rji729A
Yfv1Xv13rE0IUMrQITBTeYjGdq/OYFYWgHulVBv6F9wYx5+7+N1w1kSd6Dpcdd+jN6hB9kcRPxcw
Bl+6ZClEGoSNJAkc8RHCvJxQc0a7FnGPEqNWGkyB9Cn4do84vqcHnKRz63Dx2H5uGWVPy3YwNbex
tiDEhjD5tzUHNMZ46IslE0beN8nhe/xRm1nRc1LtBKufPXFcM/BkEGWsY/4VvWZQhBbBNLFBc4Lu
OmenIfME2fZrzOXgjgMDmdDmHk0xPVJDIAqJlfWGV/gu6gE5lyFuVhTABLAA6dxfFMinsPTGgAoY
ctJOT06p+ScBwHg20hMeN/R5N0DiLtZZnpHiF5cfBna3s3vFSP/X1Grk33jYN14SfE6XBs54gP+U
srhYukQp0icBHEhYHQk4Fq74N0bdgwpC2G1SgAxm2OyTAIiZNzrkP9Il+WOf8X0MFECEqCSBCNq0
pDBkmmVyb9f2Vnx/b0uMnBZfEryRBYUYwJKaKv752KcBPalYB5aMkKeMTHVSZd5p08VSFxkAg9v/
E8+XoJNXMdnogFiaO4xAp3fM6SlALsAXDYo0CBcPCBzn/ynINpviFrk6zegBm77tcaoDWVlDGPfd
NuPal2Qt8CCswvPizCY2fQ8eY0FfrOA2vPTHoDF5kWgIi5kML7DkMJ23NjgvCAXJ0WkD1RYGMRN8
t1sjqicKAzzOp17EYsunSmIsKqprvKBIQhXpiAb4THOmYdErM7+vXy7UfRHdF8/0MDilmBkkQreD
XOZjNXCq+TxP3XvenuL7RF9LdW3Dq8NK4NyJVcor2MPYSSM2u6FVx5OMPbikx8rMyJ7+WDMi3wMK
hQvTvrvFXu2zYR42Wk7RNeW+UIRT6JdjA/bFHSIW/H/Uv1RHTcsx0HNMJHwBDTL8/7T1R61Tsy0w
8IS5yhNLUYcYgvioJ7mi6fMBpfLvR6tEHScriq4hgJgPg+Q1aXMqiO8UbF0Yr6Q0EJuUPQipOmEm
Wkw1PFelr+hdqcVVtOksOug73qYKl5xquZD7NiBtOfbAIKd8xFBHsORjGscWS70PELVaQsplooUJ
tTlpcKDg6XltamIVgAWGMgeQWhNqL44ky2eiU0zPIA31aIgRakKMgrar5S0uGRc2SIYEC9AinnyI
guIYznmGpTnNZYFQppqt6DTp/RX3CAGt28rfxFd/Y3XmFrmdyFThfvJfu6biYbzvHinovA4X6tB4
tuVf09OVs4+UF5RKGFB1YXlTCh8utCHs9rQzKP3Wr/iTATyMDIuUHPDQanAg6uwuZgIaYXKfxW+g
IAEpXcT9LEMW3AttHEfcDdNWGhlcUmE8ISsefCHOQiV5OPB2PzbdL/M+3Ne4QfW87kx4tkvX2Lwy
aGE8SdTc8XOP7bSknzz+BGNsuTTJwAkkWeE2VEf2cPsOLL+dm71f9su/gZKsshmjtwOuRZhkdMG1
zrMrDUlYz9j5itRQYyT5sZHMcHukwz+SyLvkf6uPfzl2MTdhfEb7jnGB8+Esn6mAVP3HxiRGa4Gp
IWXbmTQ8JqhP3bmk95n8HtYkSDRmasxwErfi7mPzhBm90YYzfY43yhYSz9bmsM5VuHSQUCMAh95x
U1YhrixMGD74dI5wd4ZiB1szV8L2X0lxvDmE+Ho6b1p0se0g3xbbFDPXc4wmulVyA3H9LUp2KCxR
B2AWW5ZqVoUVRTSuHz8fgEcwOPZ5jMbryMxPIVAQvAqUm5nScb5DfS3OICWRzw+eTjyssIfE4jui
xnZb8xaFFilyvdUEPLavCOMC9fLg9mMNXL3f5MukgvmLtKgaNAiA5G65beKaIOBe/UcsxENiGxb4
gYRySAhypTHB+bLwn3n5iqrkNcKvUYXxNvhszgyYdOc+OyuSsEzyQnABwZA/anpKeMAdx8xN2Du9
2/YDLoYlb1/F67lKX9kpYuLtEwfSl9BdIsSfg5t7SNW46asEX2+bzWl3DJiZkg4LPBPpC3v4Avz7
FI6NP3LI3aOu52kNub2AThusWZaH5bN2GPkAiikkNwH5nDgFCY/7jOWoBbpdfPEW/zMCwDcQgqHV
Bc8YwtjOHnO+k47dyrCU7p+6zEOx3h2AfEC4ZiiF6Iyd4jCll36wTfAX1JcWznd4tbCuuCcl1h/Q
VLB/vclRjml9zDQLO5VjsPn6Uv7gI06YGM7/wmSxs/e+mFJh4VWCxOixPe2FZcydAq5P+HaJ9AP/
RKrZyV+zVl89AiMxfJirDGJHz1RBuCkn0z3rrCEKoSfg3OtQ1SZX7zy6Z0wZyN9iuGx1f/Ddf/tV
ok9A0Hv2nEDiFIe/4T1TxP5V5Hb/J1NlxsN84EyNWHucRWwRGJftG8+IeCtME6JPr8Bd5pRY/498
xHeplMX6wN6emAi+J/ITjTY+NcVOWq432MLCzA/pKuZD5JTCIBpkXDfcR5d3HX1DQniY7XDLe0/4
XVef63cUduzw45uj99Z0PmshnTFAXb8h1X2GZfQLFsoUw7bxGzo34pH9i8EFAAAYxx+Gs7+c9c1a
T3mojA4JwP+tpcmhx851cB59ImsotkBnXBF3YsQr9LMGW+9T+mWtnSbFknoIyJEix3lz4feN/iX0
nfOVO6mB7gnnvWRgAlROnCRk7SdG8LrL0m0IembLYzxW8WK4uDEXUQmhv2/asYEWxuS6iO/D1dzD
92lxja6z2/wXHNzP7Az1AhgXJsYv/8zEsbcGqna/k3O7R2xH80jK+Y0tTwtbTNzI/yW2HjQT/ylc
NdmDF7Avrn/gj4zxcKf/rhUa2RV1ZHD+e9t8qQJk/OOLUC++/PEGx1o28Yh/k0iLn8755fObhOUS
7GtgT4IN6hSj0MfLJ534Ma76VQd/6v4H61xoTwybc4NYXsRSB5nbkoT8vPrk/eIPCv3ivdYOw46a
3A3ffof1Y2D/AtgY+q3LeXFm6N1gP+Mpq+x36/L7H6wGHqlhYjRodct233q7den/9sCQl7Wd4R3D
eY60TqwDVqhVS+w7Oss3nAC4Q3QDXdouOo1qr0K78k5kRXLbAk5ARAklc/VDH4iyEZPVd6hBtzO6
FxyBHxGblzXUGjp3nnei2xRssgtSnfoCwAOcDhmqsJDPC+ZWu2ry2TwYg+Co4pg9izGHa/W1pT35
Biap7oC7KrvxQMcuJjOOiTWxfVumNkIsOU+fpLAzYcSxf47b13vBFzi4zhhIs7/U+B55t3vPQF0N
HMIPK5asIvNKE6G4bciOtWsgc0HsNHnyFe+uOYSrmxL653FfyMo2tYRQX4PCDyDKfZvOl7WEAy3N
w8NTWil3ouA5K/2W1iMAmjtlfr0XhFKQ11di82CQDw2B5tH0z6vsfc+pqGzFM1bJitXI8mMwpfsG
pMgzWbYxszryBW7QqxiVrRKbVkfCqtSfT7dILm+JOqr03x2X2oG6iu8lrI8dDdLM2W3mAOaE48hL
q+waXAhpT4C50GTJS7344LI6Xd/Tb9H1obE94S/OiJvECYoQnoXDxePygOdxH2KSw3fjK0jrroRU
NMR2AdIWGDDxGivsCzMc7N4JcC84MmUvF2qPGtxBjgmmP98m0sh1wWcPqJ9FX3rvPT6mZDw9/NMe
iG0FzUtJSJV6PSIqS6z/VMvFtrWNWsnoXolUR6QL8X9K3pQKXYpYt8Pyu8KeECjSezK5guCiuohk
q/0v4Xf5KVwrwApRcmOKX6TIc3rt555AKhBZy4GF3oxWKe/TkgvB9XB18zHnGFF+qyl1713wRP+o
9UvSdH/eRTQQxovp1uWUUqL+FB/CuGK4Ty3Svo72wu3WuSmuYeSX07gsozazbcqHXXUeV9pE3UB1
LpDPpme/PQbUGLe3p9iEl1G6SlJDa1vfxp+pqgqNGXjMVhefaWH4IAnlEBjrOrSmyvTRr5/Oq39P
jgN7VyyAcKMVtHrSmhjAoniNMGdjQHIPmAxREYNkHdA18t8haswAlWP87Cn+zTsnx6WMc+EvYgV0
TPeTo2gN7N7UnVyB7OC5T27kk+By8eKVbz6jXUFbVMEcOv0zBufJb3Nn7gv+Bc3x5CzUueF2UFQW
ozucKKBwBeOdVgRnJhbfRyBYFNzwo/HTwjr0HhUhOy8vCE1K3XcwZjujB8wslC8Hko/AzVGf5Pdt
S+IeUOsDkUJaPc8plIHK4D1N7BTiICIcUceenNHKiT5UaGxhNCAB66O9n7OEcZed6IGSVoH84jvS
Z21QbzRzYzAY1B08E+h2PJRniFqRMQua6gidtGBWdJvROCWdJfPu/ySLhrNfhWoGcsBUfPBO2uFh
ulrys0ARvwMAKspRuijpoPACLYY//+aMagA0PaSUJ28KwznsY6HtEQU2qtFNcC2YLIob8WVc8k4w
lRn2jeTh/GFwlKzWNRrWqZXxpmyovfpAVuz2KbEIUwTjHDQgcUSyg7i/gnvvwbqBU8mDT2dApBkk
SK6cQxgGDn5tTVgTiUskO/EqHc9ionmDz1AkLSzfnV+OnyBLAwu5jcIbbWXE0pcuKXFMlrSslK6W
bI9hk59XEcDWmjTv7LGV5EPg98PIWtCUfhaYznCQM3xhA+EHJy+xXIC2BmwyJziUkJDOYLUkZZyH
B2Nc2EvMNTAeEorafuVjcAend4TkhyGQ87e48MbTp6ciQqVmA1FsdfdmdPJaC7PPvwfQ4tLXFx8M
Hm8YJ1jkdgHGcyzP3WIErRxMj/xvOcuGkr/Ih8cuCVbYmUPdZiIAMxHuaiurEqOrjG/DZvwNK7Au
4OS46dGokT9HjxDYW+0dyn7MUgRm3DcgWNXFsccqHI9rRIZig8l9SzaEBjOuLm0o0wjCheC4KIGF
tbcFIOC/78lK8d9GCASg6Aia3xs2j98Vi4eOT3Ki2mWicMdRgxt0jU+3+AOj8xF+1MDUY51J6CEA
1KfHf5TRW/VB9KuTW2DmOlkBzxBo1ElaJ9+cPZaHeQVpelSRHkSQErlBuxsn4ipYIbcE0rni1Owq
WExegvefcg7bY7tw7emqW0Z2WPW08EK+gN8AE9NkGI4WfrB9PyDN8FajJ4/dpKB2vE+fwbvwf3MQ
To0GlbSZyv0BbavMPnSoHGVfIOzKI0/hFhPAvXKOQzO4XRhgGaBqYwoUgNYE1/Jh3X+F9wlvD5Sc
ODD31+PudSGr4AMBiDHhHHGkWjVwfWiJ89KIt+UqE1YXu+VACVeRCVgG1Lq/Tr82SoXar8NWyKiT
A4/GEITvf0V8mFDjW0OmqWMdRcRlRyN7jU69Vgp8e+mpEFoe1D9kKiyM5D5Fjh1DXNmseq/kl13m
Wp+uLH4lrbU4XdIWfWFPbozhNTLpdheQsbuw5K7Rb1t5h3CmBjXDeS20U4TV4Z9wqvmwvdpPxLRY
XA1EKjsddUYftxgbSUs47YkgxlMeElj/hPel2u6TPlwzYEJzHzJR6nKDJ0wCESzc3N8MZY0IEDGh
cIqOA/2BK5qsfDiWKI9FwLcvu2+ex5B2Bw9+oOT2Fer+h5tep8fBJ/zF9o7x1E7tBDZj9257cJs1
+XeA0wTMUz5Bhs0ZQH87mBBHDlTYWTb5f6aoeGBVMCV+AF1I5GRA2+4zYoOH3wEwv+5QGxHNAe4N
LsZwAKIlGkTWIa4oeEp4CeZ/E2zu0MGR/Yu+H1m7D+OXs+Ybgb2QDh3Z+3IHMJeIGFKmXTgLYAWD
fFFNm1ysaEkIR+iOOtwcQqIXphBPSomUf8WvfwM9xbUwO8x+g0FraQ+u68vYSuzEmp5IyuRCcJ4I
yEQFWsnJWRve52jZDsEBsyiSn80hUzIeVYj2dGzQJesIKhXHNo3moYu/EgcBoStQ8Rl0vgKGPr0j
YVCiLGCAjUmqovsYW7BLAT58RuyEhkKNAh5o2IkKDY3sRiosdpTLtMnua275DzHEY4svtAvxb4y3
61RhVCAWZWI3Uo2uiQkl0kSL9eIjRw41gmkX/Z0nlvcgnA6crR3+naVGEWHqd9De1IU7AobkmCBK
V+7iMVGd2mXI1GJOKAOHD2I4GFWYyDGWoa3umfMGyZ53CyA8DtmdmORpP1Q62Cukx/iwL2ClM+KS
M/Pd4U/gym258PkxuoTGOWkFavrashOsIcmSv7YjTYsEbEwzqUwNyIJSrrw5pRlpCKVSRLR4dYgL
UH6eH/Z8wl8Ko+1j/vYpe+n9fs5tXY65FR/kD/IXm605UYeX2Wshlz4CNoNbwDd0lv+1LehnGMl9
qR9UxqSIeQGqO+FhCDIr0x5gNMdIqvgZX7wKVgD+hsQXbO2o6OsDSl/uOBDPH3AyEZfwaKuwJvX1
hojs4Oa7mLYVBHionQO6rPvY3G8woOUy+noM3xCeRraZazFTazD6Z/r40+FnVpBujOElZUl7ZQCJ
0B5e/3sD13SwbzxRrtv28Mhhy9yQqTdgOw0YfhzHlHLKHn9nBzSlGnaFWsb3A/RdM9B/8FGqfgis
koPTdFcepLpEaisztGDo1TAsxRL9Ak/qtIRBCWZLRYshIYSsBi7m5SsgGHHpZYxDXI7+F74/7Zu9
OQ2qyRGn7dmRoBSYkELufw8xHcUjGbwDaSjELEiC00OGSJhFKXYBSkab+PryhbZroce1F6wsLT4E
xAW3/jA08f6gHzyxr5ox8CuCtjNQshb74BNRazEy8lZ831k0bb3W/Phy36TYwgyC+YDdQ/80A9Cn
Lin6ZBA0HM5IJeY6iiIMcIQKz0lOiGrFZtGcUbPw5IBRf30qoM6eBPcBkc7ZmfStM4MBTBRHQAd7
6HQDPm12JkYhelj0oTeUpAcSGAJ97RqDL+JK9pkfe3f0ULCrxquwZjNA7I6KFRszvrhVSR4roKwR
UFPPXpFjTXSIVG8AveQUtnbaEMtjXIBpjdaUcvi8QYMm0QUpCvcNV5zblKByIIJzTmRZVIXYIEYq
TGe2Nx9X5eg9XO2JWzq5GLkidxR7UFwWHj3SEuMi0tc6qBD0WRidoh8Qi6taCK55NVR6nfWXaGUk
XOiDWvMiktw/o9dGu4/DILHmUE7wghRTdHMoNoYtqM7C9KCDQtNfdWuK6IpqWMFCOzkyQpILQ+8Q
bopl5WhAW+5tQig7fwYbA9CF5BWtgpoNko8qPfVrnj6sceHS0lnihG30sKcWg2o+A3yZw1XeGnGn
fuRysqGhbPdfhB8txWiUJEykrSlHTvBZokQc0sk1OY3WafOBGJa1l8aIHVh94LvOxkCeyWEITlL3
gFovA40fUw2ObY/Yx+Q+ac84HRkDUN8TNsfw7MgRWbPdIIlHe/akTU4xiKUrwJ1oYy65diDkQckb
ZGdHysE1iuk5Q3+ofRFxvQQViHSczZy0r54JPCWYMbyosXBTgYxAr+gYpAg/PFmdFiHlLYy2T/Bh
4cVyhyQFQkKmGaY46InIm4GyzMBxJanXwpanqureEgquyAqMrlAXj94N3nUntgMGa2RpHqnKocMP
TlCvSx+jOjRQVsYGl1Bxknh83R5DXVaa9IkEcKFSMftIu1Hy/hDuP1rOgJRaD3oB9i3QN5VcyxhT
jfGBby/5BH7wD2q8rPnARjaWpgFHH8aSP9z4bcyCxXBe1Av6ssOuT8zamXhetIlYK7BmMdmFd0PQ
Kr6X+xn8XWaOtGQVRxA6efF9I5TD76TM44wxpADmWwsEG3bCxLimBMBshOHQiLtLQ09kA4YShyFe
bvTpSMI8bdTxEa2ofYxZMR1HuxMARCefGZnbPaZtuAig+lN7WCGL/w11nYtGcs7skx2s7TJgw4Dv
yULnfT7mBCHgKbD/Me26o22WJ0onatIcaNkjeGKfV/wX54PyKyLahxzxJJ/512UsFxLIDpPIiJnb
dbG0hS+NGvMG7WN03YrfnNXTTa+ew7ODsrNnw1Zs2b3ekAK3Z4zhi64101nqBanBSpcIJHbm65ho
I/woPrkRaIJKM+Q9+0q38OnQMHBAnLnjOYac9OxCmsLW7Dj50rKSforCvD07T4BuuzXOU7/oMTnT
48ML2XPAyx259rBUoZvE+DEW+3KhzGO24UOyAwNjGTPgYgNATS3uFZhxxQoprcYMnMyeyWc+1IdC
DCEoO6/jJxqaEclkwwMCOuRtiKwQifXo7kcllxVcJigyiCc0gnpMO5TVXtaB+HploHXqU/+IL7r7
GFVpzeokhYo996KTrmxSZJ2Dln8Ir/9jRmBWNc6mzW8nT5dwgKUScT69Ig368IYBNudWvd1cBjt1
TKxUv50TBtCesrX4etjm7bOX+vQuvsGUkFGO6uO9rMC6t/rXrsQE3P2aFdl2qSTqQAzjOR+Tgj18
FdisPOKeU0iiMKlXgTGwmPv/8GuqE2p3/zRoADgLrOdVOMOAnF2Od2IRNscNhvJdPdeZVQOPN4pv
0i/7KRQJUUekyvw2BEMFquf89mzWWdRmD305bQrp9EVTDcf/4Kt/5Y9jylNhBzMjAdub1+iTAotQ
xLHhawDh/BBe+sV8jfECYrrowSynQeZNieJ3Rsf+K+lI92aBCgPxJXC6oAtOODVBQfpPr0jP4KFe
tW0Gjws932NvhTalMo/x4JetonbO13mHN76zoGaFeUJ6/OBJO4NTeXoKeq9Ilwu89cyMHqwdW5bb
2hl+O5MEO3PEFcYwLr7/M/YepauyHLbtETl152kRt0erURsQlEis7AxXv38CyORTNgZHxJKo6nHE
ZpMel9VMYwTMaLPyeDU+ISgbv1wfXXr2gFaQKPh5a1JornV3wc/Q2kO/UZlNs/MQPBUZU9U7/FH6
QfklQYtHogzgMyMt6LUzYW7ABg7e229uL82sUh3+Lv5M0OngwYfxwfLbtVDPwjl67fXtIdQBLWhY
DfBY9wV3CpaLXQZf3Wu3AHXJb+nev9Mj0cscXI97osvt+6ad23r1YXzi/9RAI26ggLKC1P4UGvVf
6zx4Q9bj1NPjd6d3V33qsJcEtx1Bv3m0iKdIkOB8U9U39yA+XWu1kKyDZ/iGlqgG5A4UdWzDqGJ+
Dq5UO+/CtZ5A1u6X8Wzt/GS+OX6M3vegZGiW2ps6ZpgBYFW5wClYHLNx9qwM7R4DOOTR22P+XV/v
5O3awfieMTWlT+7SrgUfCN9s0r1L8t7VG57igQgNSFX0WLfpo6s7ORELYO7M686jy+TVVf7RdF/N
iWRLEIB/ERF48wpN440QQkgvBJIGj/D219/vaOPu7M7MSgjanK5TlZWZ1Z13stEpPlazjd/6snEB
zWnrlt+v74lq+45hdOhvwCG7mMC8z36beipOVSffeH03DD1Hiaz+et5EhbfEW3YYrAiKUmozrYju
KkttlZ0M67dcAnWeKrlBaG2v27qnpid4IN9l6Ij1p5VivdT9TQkJZlPkSa70uBe9jMr69fd1I9ui
gawmR+mZpK3YXKOsn19FDHpiY2evXyWs8Ov70Z9FxWe07Gz/Xd0acNoTixzmIP0Ig6l+NeQnUdIM
Ds3wRy93sog91KfY/D2N2Cvn4R9aEj4aHW35B2u1xo1ziZSsUTKKovvopQbc3mwGD8DbvekRbj/G
OWHHauli/8cITZV5DWe3ke/NG4vZ9lY2QlcZjL6+eEBoZOpf2iepbsEslUx3LViIGMVcBYJxUVXe
HL9pwhd0CloDdLH6LZCIjLDOaWBUd/fKY11LvaeQAs7l099aSi6amUl0u5gkSPwaHdeV072yusXp
W3WPiyIrfLHonrf+5tWaS2Cv7mMtltO9sTR/ktDq3kj+OzIGNJRj2dw9lZ6N+9EwK6uTRcQRktU7
3rrpu3lErROQbXeI/c+R1P9u7nI5UQQ6lRPuElcLpnYqm9f80mC68vJenZvn+e98q5Xej+nK7vmR
mzSWv6Pjpbx9oNqVl1Y3BjC7u/76EU2InvRa86TXlSR0YV7Z/MaPz0x0/dntKz4qN0HKrS4w8KjM
bK7zeCcmzyvnRevASCnx5bsnllXH7mRZSaUrXp84V49QKsMGp5lzI7d9O2JCGBtChkVAMzQTeYXt
fW0iph1sLZSfyWrmFO1/5kaHhaEcCT5l3BL0JXBcrwytdsd+kS8GV8VkfAkEEQq5nV5IX+Qgqdta
IDXzD4ujjKPtPkaQaqQHY5uW1dWluiyUHarW5cb0tGV1rR/3s9vWzVF8ng3gau2Kka/tfx7c3rUW
QR1ax2vrpH4Wa8FS/T0UaFj6jVYaAuBu0Vca/HHEBM1VMun6edHbwNHybY/VzrDMR+PWtxWUPjWQ
5xjbl3J6vKdImOUe5TWyZrad2djP6pNF9Zqu7fWgQas6d6Vajl0Xjt+y8sAKZgctectWg9OK2sjs
NHeunOwBhtONhMCzlUxv354mZ7InOVUKCOS7SjKLEZIZWPGavj1xcF8yXCK6f6VYE36FMaIvdwmC
uZpmx5IB3o3O02IRCZr7VEVqwLrjVj6SnWO7gAKlspvOraPJ/29HbQYh6fy7Vgq1/fQ0nP/YXuyg
xR64MFNLrZqTeqGzD0oqypHka+ozP0fUCE/yINsIOzMJ8JddK/lR6JZ4KTXyCIA7tnLK1eni6/Ct
3/4U1Du5LlJPzXaxaaX7wMtU92lZD5c1c7M/ZVZK/WQv72DAryhurA2L9Ue6nNVn1hHta4U+lrAc
DPSr+SXVXX/fvZpc10/UFnWo3Pi0razqm66OD5R909R2uuhVJhtOxr8AoJtadYbGWtB1Ka+lHN+r
o+lJm6/kq4E9p7gYwqA4hgTX2DXeJ97pNWOcSn2pub8Uq0ovOLTVxL9lwQzao8FNh2gxumHqXMgU
9fW1Q1j7RJcB6Jabl+zoK58NgcgGIl2yNYbtistQjJN/7mXVIQjttT1X3J9jb9Vbvhw+7/a3f4b+
5d5L+2iyri6bJGORGHGRFRDz9CHj7bW/z/IwjokE76f4dvKwVSFK2QovDl4BhfEETWuGfYpuYkqo
rbLjOTgPD6bMmKjemlA2MtRQB+qzmeGKx9RZvkqE8wWsMyZrFODp6rJFc3Ib6QPnZwbnxElDPovl
/SQuwARx7wNhkKNAeXFqLM2sp1qdV7IJQEGFO0a2lbsjU7R+3bxMtBxfXidfOevzXi2so2SxnNtV
TPIsfnEbxVNcIbmtX1dNRLXT+wFdKjiy5j6euUpi/8lIzqbya6doPDYmwPYCN0k3FlI7yo4m+CeE
Zt9IIJVn8/cYssm9p2+0r55i04gr2ajUObTlYKlm9vWJXGZHU68e2+a21w5vt0/t93OkOxkdZ/uR
53XTXXS9yYad0rNmFGwjMcCIs1XkvpIIduqlABQUE2AuJLfSKwSrxrAzX6hoWV3lU6XOWmsa3RGR
M1YY6W5Plo3lLUoUapdJFR5oMGnp+ynkdXdTfDqN21C0Ge/oIJQYtQQR/al3HGgsPLkStQ1VidPa
kNipoXxMRYljU9NgVgxS8NjRrYis17VD7dzbfwjn/i1da7r9hXSZeUZuPGFHg3+C397EeFiFCXWj
FAL7iZvZi172BTpwLOuPXbMBdlxs4rkM4VHFcSzK2ipzulitx3n1opJ+dJbv+WOY87DKRqtdnH7w
uz7O+Y7p+ZzIW5EbhzzLHgEYPYk7aBfF8uZN2b34d0B3+frtuN9RPhHtiiBixmCFKCMg4q4/qoag
TvYVzXfsQmUu8blEbVX1Jps1amh3u48If9JEz1ItnKNEJWNIlLuTjucHnVxalsOuvvT4hMWsox1Y
kIYu3ipXdj8aVpPWjXCOwuFYeX5Algu06IqY9+friml15vs0U8/SfUGAT0YTZOPf78wPXYFpmohj
W1bf2ApIIcVoBRSHAl6NKo5P7DZQxCiVrpV9qZ59GttkLl81Vxhst/UV4n/awPmyiVSoetMkrshq
MN809OfCPbpHd9UeETb5tC4ftzyOV9OnvM6YtU1/3UJTy74xR2D1uOwsb4Pj8Lh5Ww/CvGABVAtf
drqNvZVPSl4Hp3t0SDU2zHSv5aOS8lrL0BZg/SxqdlgH9zQP8hQ9sh9zVJ8TqZit0RTAaLVpr38j
3LfdAHFnf64XaJ6UG6eYHBBb5DKlBrS/pk6N1Y+t3Iz49QKloXpP9XcQ3PaBDUiWgYLnI+mhI4vc
MemfKRp84lAMWfw4JoMaCPIGzkxfGagL+4y3iH277uZHq7Kdw95WH9ez+gY6hU0C4hSTnhLUfbAB
26GK52d+NtSZTvrUzYCkSuPw4sns2TbC2JMT8dXUIOaYZcYE6wXznpF9Nj+HbhJ5LXyux1jRVw61
KgOjaO+djQQzt/QMxZZ5b11nl3I7COOM6aen4c883gzGcQA07q7uMGmMWNLbbwe77glLZoMACZgd
MEJrGkTveFMxwjvWmBcKIJO/gwkszJ3DTsEmM+Nzm+q4iYk0cGV8p9jMcGgJuGLGz4ZDDRfKd8O7
zAen0XIgRKv3UPrNKs0FPWz4RMhG/CA5MHKrDGZxoOEk8HjDhzrg4FGwHsAdwl9ScXrmq25Gsjpv
ZYPhqoEau+nN+IhuNoGvUdkO1oNMfBldRhl3Lxxf+LHlIDfeTXPjcDW4YcDx3EcnuB8eh5xUukXF
feyY/r4oiBhBzupDgdo9dMNnt1c/q/7OFO4QR2u76Sbcz3Bg2+62i1fAJYwDR5uaeppv5hn86NfP
dsi+CXiwE87OwsnTS7sAOPl+JIxJtUoqOPb4IxN6ALY91otuODuIvluZnV1+q2fCC49a8AAKf4Sr
brkO75oj4UO23bVfsGZfCb0GjhY//uvfUS4h416NkgyZ14gg7k3/veIOezp7u/CO6b/PDz8bFhpu
ZfM03TmlIGsH2RNJGBAZppOcTbQM5lQuFE5DE6LTPEyxPCufJ+zTsJT9CraxHGlh8qnxuotRFZzf
jDJv3zlt3WmP5AHhSkCEpLdhBRiaIh74DNiRbyz67r9vP6OgJneh+MBsfepRwyzaux3TcNHC4eYW
fuP4pseVnDF0iTLj+YBQIZxy+En7VJfxXWgP+ArVU+wcrKwuLl8hOAi40jSG3s0QxrCx/T098/oR
vfG/E3Gbneq+AQzeMxyYDxDRKWH82NCLArliUqPcbyCKi/z9LHA+jLLzgS6WadJDjNkmr3OvPjc2
/Unt2Ch5bsN18uco+AonK47+778sFyJ2e42C73VwzezYt2l4IU4ahuB/H+zH+AyHs8kxKBIHZARs
u8I4mMso3KT/bpTTXA48GYuPSa3kFH4bbprDnwWQ+7+7GOiCSiFz5Yu18LCHe4CYrW5ohCfOfZzy
gGuGy+fTC97kTxcWXJE8cex9eEkfRgx9XJhEz8fGLMu0UzQBA4qBneZAk1B1grPo2J68FPzt70hc
0JI3DGf639vqiAzRkUd7TllHqogHKw/Ow08E4v8/HOHWJvWi1tO5tfAZriK6oBzvQaGS0s2BK3oG
KOJduGccPjXcbrGl7Xvtc+MzHDiddNUc4bCuw3cu1eJLtvY3fGOYbS4HIeR+fhZrTJ/kWvd2ghGy
i+Kk5t1JJ9j9sUbUJDFOrYpG7XA4NyNslpkof3oIEHWsyEKYGzEK9rWcEpr5Ti4g5xtjJ0IrCXHJ
WWkYjnRQ6fpDpM/XSoFeFHxzqEJgs2GQUIgIYrHlhe/bucYI+EGoH4biaAuhM4dwjjPe/bzrYQRO
9Lr19XkbhZ5G1vRFK5dLlpUiON7Zaud9Iam79ek3fAfNIMcSPsLhOnyKXRyuBEZEaxxWws0TwAn7
ad6QPWdep/NwD03f/AwdkYzm1ZebEGYejblx+J3BXeI1fIy7E2THHf7QsbUDcNOiMy3Sh7GzHuUa
o7EzYKddHrpy/x3lBbX8048NDQS/l4f682UXPjzaV5dhayF9WpjW83/3NHzjt4HsXSjHX2QdsX/Q
0cvsHYIhMQcIvtSjkTMLKyysigc2svwuzER6ODQHHPzSg6asHJfv5XLt/bfMoyF86qnqt88vdVer
ASYs/8U1Z8eAvkg9OuYHzlA8vHHJ1c03x+YY+RxMhPAs+3Lo+3VaHS8x+tLdH3tIXGFGQS1PTSCb
hGPJ1jqtcDPN4HLg4abuG+PMuBOe4nAQXv13VcMwJh8YBV/n0d/Hk9o0fGDR8/vfBfmMY24Lg1r7
o/1eGzS+8h6BrB9b9T97g7nTq5WvldrfyQRPi3xFl9IL3Fz0v7Ak/LMT7kMkzDH7YULj74ufsLA8
ki5AeKXnRkyPO+REQkbnNGN2Fb6f1DdQQ6+rGXtSygz3m1JOOdf63I3u48I3IjYSlxYcwgC7rnPN
gO0kBcJ1XHz51BZKwxB56uRfDrmYqmk7PatxripKbcv1AA03/GhvPd2O0k3B3cTd8bK1NgkBso81
YPvBHROgxgev83CxZnvJvnTmknOwqoHot5nI0GZ3R2Kx53qxj/c/ZPCwPBFRMUYfqAl03ZXRdD2M
M5zgaIdk+XIUYcf5lwSfIG1ONztt1jUb9fHDtF87pAfBifHhvptefUMiZP8zCi57LPr7jy5gOOgf
vsVi82mZj2qH9zLf6ip8XKL+lxtDn32U5ZRHf2dR5ML+FLavhJfNB/qUr1+J3r6xgoC0OTg1j25G
4jvzHfpnoVO0amPGkWtoqr+ekPOuYd4pNfSLTUHGgG3xtvdmNBNm/Xxm1FJbedC1x6OjnJwdRrtp
lOAWEEghriBxY/NpiOWQIWPISS2V1dBlyfLFl3ARqYRPDQ1QPDQ5G+jK2rq/5KPJz7wGk3hU8uwH
pplBfvhE7N+N5xg9ugr3AW5YrA/yxbqnt5hlAKbyKe352wetbmc1uw+K/q+XtnChYWWobiWlwz2p
5r9DSYx6n4qDd2EH3OmmE35u2E2sq4VUZdf8lTDIWqal99DyAahudYBWrwqGCMSCoajKbWcGcCRO
Tu9wJYi8wiR1ix9zlGP8y3ylaE/NyEhgjuk3ghbNNIJNyNC/NAHbsZKeTpQqy1CYFMgIrrXNT+LR
gnc2iA9+f8hs8NDBeXrvouqzKot9PmMuPVK0Z6xc2qYaBLzyraTbz6ZqRvAzknwuflQwapfsSM4i
L6eZnt3T0Sp8ORV0B0eU3rFqOLwj380RT94V4byFN7NWfMlrFAtk9mo0edB2+jv00CiN9edxw5s+
Ft5gKgUgNNCNKaAKgDNFXX3XfWqRU5M7GgTVyYscnb/MAGs+FdPuBhHFY0TBcOP1QCCz6d9G3Jam
pTE5BboEFVVy9ouQQVPBYqM7X8M6yit+XQHE2Z3izHcwzITFpMZsW2Ugz+o2UbXXrfhQkRrKPy7c
eXFlfYIErPQto5FsPUbW/MkTdEK6TWPvBtuW0nd+tu0mvs+GlwCn+IXqCmHyhCdmOQAelb7lIf99
/iZ2DpIxZIxMkLjwKxmTZKyGuEeOenF8OTZujKUxrJKdq4FaalZqKQ35mQwjX07mW36/retFPJ9i
hSEuNO7++vjrzuxGmZxqpHLDQd08u1eklCFIIp2qSZSS50H6WU+k29spVfTxzx7mqGuBtGMuxJTE
+pIyzzx6PuLEkeN5VTzYO1y0TQXTLF/z7WU3VazlMLio2dt0uxAO/+b0qzUKtfiLDY/6M8vKzJXz
w0cJW8wQ9hG+lYNTJztPm9O4QDs1PoMyx5tGifkCWwU0lVniVQiJ9/brAyrFOb6ODcfK4WRNMAMX
HTwC0tEQOJKz4H7xE5xuw5AWpnRTsvQMiSpCvlyn0FoOrnGwb1OwhNnP7HvN+aS3f9j1zYKtK8OH
/AJa2mooSEHm61W5VxSl6Gz3L4TqJV9bz4I69VzJYwo+v9HnskSoXP4aQnrIZdjscPIMQvNTVTDz
kSgQq2FiTJzWnHx6CH6HjJmejHkKr8gzIq2z3hWBPhWI0DPeKgf37fUIXrUOk9aDjvwXlIgTnUTw
ojLGehcjjdHBNGiPMO1rp9mBH9e+WE/yUJa/M+C7xrNj+dWAKXYp+NGIV7NDTFUWVNLhHEvtSx3f
K/76yoG+aFcYBKPqKSRXw1GwqpSeEkYEfmI9z9SVbKSOOBVDcBCjrjGupFG0vBNH6dD7202LL4fq
LMkI8tLG3fT6e+zJI3zZN2TVojDhEHYC5KsS/N02Mcwj+hcqtWWd3R19z7P16G6bRZh9P9iPFarr
HM1PoRJItIfoX3Bj5HDWXjeDOdqCpTjrcCKx3RsGUaRWomJDn9Ls13CPfIVqYFn5fmpGnJsw/XoO
XpmrHuFS0a32G1FE0pyx1Cl/e3zibO/+qEy0ILQI8374XE82lrV041gvGpnuzf5cDF8OneQlWpDI
kTx9X1SySGtjvalnOQ/C5BLXP3TPw4RyWEw8JyMdJwjWY5pYRInx5kcVeRyCsUxSoMmC7Rx/Sukw
FH156J+msJ9lFSokPl5GhfFcbfnUqgpRVGiY7LvJU6w8ppAXRNWXlgxX8lU/8Z0aJ2eWHQfDIG2n
32KIADY+n+qT35ma1VpfccDGeBF0hnpU32d94UT1SKFyGCVpzgv1zbyWd/uh/9Z9piKMHI+RGPjf
19PpIfue+VMkjYuYgQblMtLV3//jucGKxQyP7HobCRQ4Vl6ZPMb0QUEwxKaBSZNa6Rj5PTzrZtsd
63byOWoxts3fO5cSIMfK8RFeiVRZ8IJHWTAAmXpG4IJAUs8kIugxPbusm4dnw/x1L1jqEKPjrOPc
uSaZ8hdOU8lUc8MmI/NzB6rijXr1hJ1otlpKtU14OiUYxAyW6+ZDLmDA9udcIODsk2dUEwQIIaBF
R/J1rtxWOMP3tc5I9PxZfm1IN1U90H3BAevo8IXIn+6aB/ez6iz1FgyzCYMRaucB+5DyIYD1W+af
1X3z3sl+gWpTSE18dRwUt1q+MpwuPHI6ZFPczf4CIm/oZKNFGXxnpbka6jwQD5ebeduppitzdWbd
nBfS1evPhX4R9bS6G+x/iMyuHCFOddWKba9xO0oF4/VAhc/7rohDMqm1ioOjwTwBDQhu515AYcgr
qmoXuaKxoInxPcvESxkp9rX4mZWXKrvVi18hg82VZwy8VS4S3zbqdTnkbIme+k8aBw/ATgLljuSd
o59Sn87jwRzdwJvMMNc4AuJGv1pdlfUrVDrXPyhYKST9yK46XsXsKxVk5GZIR3maFuYFqAeXzuVt
SQNKUi2YsyhRUwjHCnc1mbouWLV/ab/zAORDk3iFSMSUeSfeIQ1JzP31JjPyPQJ28fRAhH0abfqh
rkTx4quP6SQHXeLisDQv+5batv9kv5Gp2zlQB6+KJ3T18mu+/vDHoqG8TVcyMsx7Pf0RwL7ktADg
g45F+ZcbFxKCmujZzlbJfl+T/p/urZomoNIniLJywHldmwG/ad38jc89btFDMKPC08RR3cQuZhZe
L6L8pfqJtY/d5L3J/jnKFAeIY6qxTXDdV+8XO6ZRfpmP01lUEa4R4ovN7TSlJtT9YowB3AS5xTfT
vDm/SEcdYzD/fardD6PVD6y3fo8y37nXbO0HR4h59llNdQQ7eNBsDQG8uFTD9Jb1a5jVBodBC102
N1RWhIgMdwyGu7KmSDbn0/Us/blIKD8LqlZTEVN3TEE6riHoiFV4uZl7lLeJzmXBPHlmfKN7Eva4
JBihUA7F9LZ7Q1MtNgnluWiOc9/zLg0QjWhay6K3G+1GcqlldztLMaovsJ6bD2Rxpd7LaThp2QcL
UvMgqCf+ibhJV4wXsITDfBXetzU0/p97LBXLcO/PWLOcx2doZSC8S3BIOHV3za2bvv4NwkrJkExv
O7j92/Qsr1Wc1jr/2vQy9StFPqz0dyi28q6RHHCX3U131Fd3khTu+fpkUyWKcO2bXiKIkUa+Wpxc
XXDhpEzq5UIkZ9IBwn3EE1TVUW3/ZcQZjkzb6jlkGLQSKR3/8pNRF6XQ9V9QsdV/Oz/Skl7O/LoA
SQQCWuAVTxjg6XbJ7iSH8PKlDeJrFeOiEc1ikAmY8y6llr5TOphHUG9uZ9tjfJglDYu81MMQAV5d
TfF01QgVLbZpqvUpv7lRo7Q0x/IvSLSrbFU959+buX46cotyCrvmzEfzjOflgFNtr7JJMO4TRJu5
n8O+iuh4a4XpgM9VdPuadBdYtoYomrVKg6AjNWfMxYuJEx398GSQwwv/HBH8l2fbiDHm71uYK2G1
YdF2lnjohP+1kolyYQ5mmCV3Kj/PeIHLjWQIPN1fsiC/sjTh0xEfCExsm3j8HmDRlYtx5WXdI3Jp
j9hulyfNMJiNEkjmMo+Nwsl3fo352zQKCthk8+f3bX8oTwbbr8eAqS2xgrciOJohZAib0cjm0c2o
keppTjG2HWibKW9SdDT/9slWX0Wmsv65GsNRRqEdnG7ta7nKG/LNe8JJnYzrSpmXtYynCXbqf94q
pBSL7vTlnjL3noAJi/uu8ujhVYse4nSGOFG+bN8PDtFqkOmyzNXnCcQEGQZa8GV0gqkFP5fJZx6m
S1hQSfcX6n5At7C5Iaq4IXFOOmFeeWCPr+vbUKPWRCMDSpC6g5tzopf61iYhhZSs081Ow3NXnBkj
l4kVQWnd1j93atyE3/olev9H6NVRPrKL9ayygp6/MEHo37Qpilwa4IMNZcJyxPIVux6sHmUcZIJy
c2/8BcdKUy8UP/nmZxrvEsVS1NkPoScgi6+eYKB1IF70GHLjyQr8KJ5ug7Ijghc0S8EsbT2dvPw2
JE6hRQHynQVMN6UfZJQj2Qu5n3rY/Ez2bLYw+9mcxXs3HYfNmNE8XmsAVPmrR2+LMO9x5Flh0FKe
JuNVt0BZhv+cZfcvulVCMs1kuv37E9Lya6hkzm1DKes7FWKTBYwtCl4aOMcMm3QsHHdjyUmUjLIw
Xk+DZbWUtBWEGNmm5lAVdpBq/caHQa6+tDbPjUMlDlYPrkBERKxxdfxJlhg2YINGt87pZd+/dMEM
72GlLXrsvV2glV0sE59eTm9oZsE19+5tFq/zNww14pgQIO3O0MLPMO/Dct6Pby9HmSpkAe+gd/26
0uVDbawPPChSYHnM/t+m8yAlpmRtFhVBYWQowyUiyOhGE+6GZ8qzQ2PFFyI4N+XQ5sWH9cyCDbWn
U0Tvs82Dw45gAXs4XVLSKvQMleW78b7yk61hyivethEKgHYYwLlSrLzmzAswq40oqEhWcY1+Rhos
3pE012aeY24fRnbcZjBcAGWxqcSfd1vNZLmVVptBC+d1ZhlWG7yAOa2627q7N7YDGMOz4VndxzwF
Wo1gNqbRQjMH2QTfV3qgKTv1s3VToixillLW8bxuzQ23bDiQ37a8kiUCUpkvGOjoJexr6cF5vG9r
swpWIbOwYmO2EKAjrNda4O97MMpfAJ34Rfyr/MDJ9BdzPFtssEAtMzEF7XaYYHFpMQTyXJ/b4EcB
TgcdSVlPuDr5FGbLBj7050GO1aK8nYVP00dj1nZxW4KND37K6d+ueaa9wCWGabQL1Nr4H1iZRHKr
qiE9DbO8mrkPlJHhfFyMWVG8kn53t+8JcelQzbNGqj3HBSV6zsoH8oELH2Vuhrx8HEIABkPGehqA
itoXkEPASXpq17+8C2+LD3kwxjt9eSfp0ypeQWu1BFu36gToHMYUGiITAScth1C6QxpZa3GSO05T
VU+hx1hHGseNHsm+bsmeXx5eee8r4T21i84Csh5q5vt4q4zh3GWIkRw0LNZfUySyhADJJlfy0NDT
LB2k7N6KMhIQBJ62uTjJ2QN2E0qT7s+iGbLbvS7aSj6syyz6RVcJUyqed3Pgnlm6LsDuPBdT68/U
ZCyKRIOzaDPzT4r/ujRvKdjiPWbikKsOEmOJ/xIGIC9etr3t6/GliMcnP0E1yr6kvlMbAsoolxWg
hAq6ntm+fXEZTgnAphRw7GD5gmTGqLfzSxuiBSY6jdbPaqpUcwrIAwlCDv5DTH1ALWEZBO2y+SKP
4CdxCaNwZr/VVrHmiDiBuAya/vpgk1oafINvE+Qgfoq/4aQ8/5h/7KJZQKezhVCnCk2b0GEPeqCr
vhk0IbZRmMuBM8/iPqPzMl7Z5Vt25GlqrCgtWTHrLus2SYlG/sh2YIYMkkB6lrYZz0Ju+mgup3ft
L1hJRX2UCeKNCHrLm2dlTTFF6j5tqfvv21zaWP7IKjzIVb8QprUyJCUN4LNoIr9bVH/sJDbz08vV
g3x5Q9aEr6WbNxGEvrAZ8gch4jtkr3kzt8N4J44G/eBLH0ajc1yuvqYaYR7pndiHPVvDZSnIPQtA
IVi9wJn4LtgxNpW3NJDOWDVaZCTEGoMJs8dm/hp8NWyX9kYQIvMUS6b8WZAxz22vSGfBoy6j1K4O
cPuy0XAXevqQkFipZ4kjSYlRcMuwFf4OcRTqyWp+qjDCl2MIyMc+YCTmYuBG38s9bB5uQhxTkuKW
7K7DEahKPQVGc5yzN76VZpEEETDdcU1DEAzQnzTR1nTfS6/7RrhUd/4piQoKE3vYyrrxTTzB8yVZ
VTdX+gOPx9UP3abOidxdvZKvTWomBtlPb2VDvLIwH24uYcOeDywVKiRyjHUVxobmpu38rIjHMvt2
6X3VA4s6QwyrqvnsrAY0JXQVwB7cCXvQnMol3laG+sn3aIgSvq78k7hUSt94KUOkJF16RlDASSum
NptW9isP6twzAT4rhiuynu4vtUR5SODII2MZfDUt3PdeCUOaV8klOA0mOonvE8JeSBo8+RP816/C
q4XuITuNAOTVwmCoQN0aBsxUvroYsetfD669e8ue2LAzD76gNSrWsEhvtVBF63WGuP3vWM00B6o2
k0lW+hBWvHMqdJefO1Tp+DTAcYi16MsFDvG2mG33xPI6XARtPxY3/3AKNWhOn5/2tMq8maoDRXvP
Vr8U2JW+qwldXr+cv1Llf6nav7udK3DE8bjf9/V8I4gwbSNdIA6HTRolJimXZq4xDhYapvGGtCbc
E0FLbGuEvf0nSJvDtdAEg0AuPsJsiG23Z4rg1lSrr8dsYdzHryyz9JU3TeRg87KNdvfDU+Vfnhdj
P/Flo+sMpBytx9u9Ycm+HfuZtvbaSkDGceGHh2s2R9SfDG6yJzfGuMRszHdmHz17tsfA64hTdF8h
OikLKyd8nV2thxQUUiW9eo8MGqUJi04XsSYYs2kdf+vlsZNe1ELadsRq4LuQer3AXMTaGefm8s86
0DZc4bATlHo/r5fh0QbCCAPWo9qUfQ0yfx9PEiwKBTmjGbu4yLV9Hx8gVgzdKj+ok2VkCMwSZcKP
hX2O6sloVX8biXTbcl0uXH5JamFcYaI8nP7m0SChIojoK3iPwBl5Np51ibrTzbxvfj1H/P/9Ijxu
PXt/ZVcoKKH22+ii0yY3UWulwzyUINd/Q6Ju57hlswlWf5ReDbBSm236D62QpGx/iUWFS+AQbYrq
x3jS0dhREUqpzGPGM+nZttU/y/7LBTPG1GywqHf+KDQPk+AbPZwtnS33ou8kYplyuPJPrvfyJ3NW
bXuL0ExdbuqFReT3pS6SOCh0FK0kQ1WuvWU10wpmbosYAXdoz9gH7DOj9LJQcM4xl8TV1a2c+MJO
G98/NHzAxVaT/sbeVW8WcUwwEsYoH+H6mEmeH6RedXzMSw4VMNHpXmR/hHsXH9/nTWIxlJuMWgVu
YhVJLwx3rq5+NtGkGbyhEn5NdAIJufAlGNhF+1mCRI4GUEJaT3xdXgo4JrtFZf6+OEdawZIkw2QJ
AzvhqtHmJaRTcen1OOQxy5Cj9dtQ7mer9oezzAzeCDZ0kmBvlP6cqDO4jMzv+oRo5r6LnaWcN41O
1Jw86RWJqnnHhCFbvDbhI03Io6oI7uneZ4qNsB8reCH73khl/5jNp0wluc5nJvUrC8LKYXialDdm
Su7Nic3A7Yn/zdJprarsCKLd0Py+JTZ7IMhy+Yy3jRLmucaljFiuJZKkI4SPY3suHXgEC5qHiYPK
HLwStN4tdbI89aJs3I0uXq1dPMYpjJlrucBiZnXjhAyLGuebt+5phgE12MdEePgrNGge3LAZLAwS
3QTpTLRu7pqHTpauffmyeT8oBG/FiD0WoFtjxCC/e0n6cWE0cGhoH6mp7FUuD/0d/Mk11JqO89/L
6PwdWjz+i6T62Rr9dbvUCIVsieXLpbVjF2tDmHePu/LPBbmXR8rwUnlNKdoKr+upORDeexkXQg+7
+CZWHFWBwbs6iUJWTbZcrI6CZtXODS+tdW8flFws5821ZUweXcYZb5TRXcmZu+DnZEimUjVvKHQu
Koeo6rqW7n9Bc3qlFl4ReMG+b3jc0rQX0O16phLp5rRqWOw0iQwbD7aJw3n7+PX8CumRuaNFznN0
UEJgMWQx1TOqy4IQkyfBEjqrvu6tVD0BN1x2HTZqlQ3MvbNE1QiVw5vMuvynx5x3S6+b2rpvKisx
bObbRsz0gHf5vH+sLDphVGS2xnA3EyUwBeDz9EnBxKnwjdWIqYrlULu9ANQa+dZ1dLaTo2z9QFS4
vhaVLdD973QM463LcAs9ubdroOk/QvSqFb4XIY0LREJUhDyIM7B+AYTrr1s9KQ3+TOqK8vNh4tzG
iLiObc8HoFgj9S3+En2U1Xy19OD6He6I0fMqTExZUI3tSTYg5+qJSdoevIUhPUGkQMZgCWUYkHDW
mOZfCt8j9vIVlyY8nxat5ytYoJipxt5FLbMjuJ/eV+3T6DbNtCbTBJuLhfCTmhiJOY+mmReuTfJD
yDkczGP7iHkEfephbNoaE6t5TY+T48+ZweTRdBnrvknTyq9Ef25SFT20ZvVhMeH45fKsZGqWb2mN
JsZX+BdEPLq4awHh1QLxMHhBaHXgT0jB0uu6ukBaWDKMMF1+HoYSZ60D/ntAnszYSaVfCu073JWa
YqFnbGDw76jYuxBpUJYxk0lDwG6tEkuOdDk5hqxUc2HTn5SvzYLEiRg8bWCrDS7slYn6abYF6EJ/
lNtkUCN2SdHVueBxg+vzUA8E2vreLva01Syrx2GogPXvt7ypgSyBXOxxoFw1R7cCpgSLq1jQILeK
twauJfYpbr25qDKpSW/eOnTpnDd9BU0av4OvDSnl4He4nsoLSCQ5vqsee5tmPl5Oysn2Ml40S//8
3kblJ4vgrCmJChPW2Em/sbhzgpH2VG78y+0wKkgUirOQjtlHUeusYSORZeMqTw/8xdi+Yn2ufac6
CKNsd7E1fu0ue3dVJyeZ2eUvRdh2cCgMTnnNv/BGP0RcIKbLeubdMzjKrvE0COpdn9A+5oL3+20X
3bYSdbB9lBg+akQF50n9oQfbzf42DesotJf3XjHZPEoPXlnR2QbuA1KH31U0l1QCOrgloxfYs7Yt
xezyznF8EqcODWMybovhMcG6q1A9XykPqvdVf/Oo7d4XzY0pjok+K6TBGpwpPjN9Ye5XewqoRuFu
APYt/YCGc/jej/E4YoMXhEvpDJzE0ceYFo9Z8sUj5oZAV5houaoiAfeSwLGb9FEZhd1HmV2q3Muu
tY6fJUlO4ltO35yMlDpy7ODQVoAPkeabVAxJDOBxwGfIFWv372M8yg6UdDpsoWlAR/6+m0SZj3t/
P15ORZNUT1/NjBTNl3n5JrbysC9ipqn4OAksdR+rJ3ZpxTgx3Lb2ROeBF8hOZEms1d2F1192UWZY
2PY28lxnv/qcv2ZWzDu5awW9/9yaZsawHZ2/F/P6y/o6ookp/TDAtxnUruz8O5vmUsUokcJLlG6O
Eq80KGPPOxeUCZQ/+2mBns/RORHGIiQ+zFhoGrsyocm2dkSg9KfQV8erbyTqz4/Jm7vvOBvC32fB
OOHHiytpky6pLpPKGYIsjEz8rRb2AbyIKOAQWgkGLR+j4r5ymsnqc73UK2MSK3XGkoMFd7qMTZE4
Vvf7zuT6yZ5wma3d6Z31DWio9zxfLLzKRYfqUk94LDWjdPfGLvtyX/39Phsa0F+/b41/k3zdqYNc
4EP9cvbboxAvAB/fKbrY9zAJ2HTL9vmjdDbm0gJ9kr1/rRmpwa7fXdslQBVd8CP/mcMG+1hxbDWL
G85Gl2+uczHmQZD4ObznPlhhaEXD4O5N1mfnef2c7a5ujT221TI+Pmppvt3Mp2CnlXuS9Vpt2598
UdcMYBPlR+u3uu1zCTtrNuFz4LQyON/FvFh7pUJlUc/3DFrVTVlOkSCGl/cNpSl/u3jSkwUt6kxk
kLHw4kabik1A+UsznGvajTbddCvPAc4eIx2TdljjFy3yV4YV7IFqbjcrSg6Sp231qm0gxA8sDxvb
crQ2o9dwuWLFfp1n+rdoXjsTdO3a+cQETld7PZVXFl8yjQCMzXb9h9Q+TAN5M+zP/hFbGnmuCrW0
5FAF0wrWG78vD13KVTsYGn/f0K+UJoh7m6jUzAnPP7efSS8dT1rXzu9bdpAZJl6FLJdnr49yjl0C
iz8QQxCdZrvZwQxH4Meyng484pmepEoh8El4eXUVBqUxBZbcjT2+1q9mvd5S5fAxjy//I+nOlhNJ
liCAfhFm7AWv7LsAARJ6wYSQ2Pedr5+TPWZ953arGyiqMiMjPDzcm5uyROfSkpheUbGD6SmQrvH0
DXbm3R7+l6V+mHqXmb5TY6vEOYlEYc06rxAXdfl3Qmy8ckPeEKIr+25imNWXFR+TPcJfrQO9slT5
AaQ20Nma5xmFaKDp84g0kmy7YNfSrviOA+8Ip1YfHB5aDmtpOZU4cistHCvcZkB6Ilc/Z7HKEQy1
chw+u3zV43QlSAliBjGR6B0zYb4rZ++0bbgdahhIIzbd/I+a0AmL/6VmcYo1X61NVzJ01JoMStOL
8dUhR/KwKjyiYpHLLkpis+auvw11qHTcz7Yb/48Es6OVdEgGFAgS6OjzX1mLrvv229hoYz/ozMfU
JJGtMRZH7dUs514keRY4YynDr5Tr6Wp0CZQtAh7lSKg2vAECxBoqX6MSePxfuGb1aYJTq+DuMEdO
Yoi0yVejqEZmbKAqsRpx/Beq4+COCeD4k1GBppwrH8tSrMpbrJCGWpudw5HW4Go7yzKElamSm6kn
/VV5fS94HySlg+e/J8P1MLaRoyjDcashsx5lG8sm5oE3KcwRtSV6WVQzFa55kSy0tKJeuRQX/WeJ
TJju4aYw2gfkLODIc3mTWk75d61eY+UUKI3FarroywGac7pZTm1EwAzNmOOflwLCYSHZ0hTByNlk
mufcWcwSzvuQEaEkolipuP0dOiP6j+KOrbJcbJOvA93MBQcuOqgLDSdkuxrl6nSdAyOgz7/TQHB4
W0rcl6b6lcyjUL2WlsCYee/YMdAF/2hkfzfvVN8/TH16OAIXGOZYnJoi07Imfl49vN8+2IbRPqeB
fGbs+GjekQlDN8hxRSH9Af8/sYjNdFe/UYkeVrr3ClVmsPKJN9XwUfFvAgG+Npx/dknTirC4Yu/p
P8RgnzhMlCRRu8/2pmWFpHu3f38OOPm3R5EkR0TSsk4NF95fpxxG3+7YvE7PtVDzy/yhFM8Ovq4B
Quf1UM5CzslXsYWka98PmT3k4O2Cv0c8tCHBJSSk6tXomhtJMBZPaJ5OSSdO7+M93ZkM03CZqBra
wTpOY52Qcb52rF0qQSMre+ln3iCOjhJ+7Fxz4urLwpLTeMDxHRij2J2GclgSBGPgdDeI8rXQ0KiL
WTShTAPnJwuXETVTwLYtDav+Fty1XLYV58Uk7BDdy33tIWMNuWes9PiOU4gy46lopgH4J/dB0+Sx
i97copX+thlAQvEprn08mV7A3Ja/NN9/mPEVX9IyQOl5lIJjH9vzPp5TErYbEO7NYCs5D9Rwyp5l
BD4Lf273hykuo3J8RTQtywe6RXdX/qyC2/K0PcmYH2bRu8S0CTlJlSZOIDrp/ruCZqd7NqYQkfvD
1hXQ8NybKJQj8eIv0ULRNa/yvfxedT1NSTU/N7FkUyMTbj62DibKK/n7u+7WJAbS3EwIS6TUHvPm
tndIlfPEF2TqRipzpeQyTC4fEaB0oQRnejaL+jlfXOyKWxn+zSSZgnR4+7jFC4lpPE26A8pyfbnH
RUXTbR5IZcdY1/7FAcudWzsqjKCCezPn1Jys3m9IcWuvy23KGYA6qSQGqfeWxK0ZrPVkSLtiZtt6
9i+aM0ae74tK6lrP7hrmRccS6lSd+Csnef/yNs7MiKUWHtXHiK4DbcM/zlXsnoLnd1YDMN4gGzwp
ahW2jbvBOOmEGIQNgkuO1e1HYiwbjLUkFp1TWi8q2Aw/KUQ9i5TiMx33TZaTbqc7Jp8b/4Ohoevj
KF+PDMs6JqWtAbt3QFB/C6ahUtqQQixHjFb0Mr8Cktlb1WQLArrz5fM4kkQ/Pkc+RQQTyp2WBXXZ
5nvVDyhMrjhCSUJzsJVK+FK7qp9+rgqA8ZueypoxUaBFHiqZMML5/BOU5n1ULYn6ecSDp3p1gp8b
Zz11qEAHH+TetCecDabWSaHx/RLj1yMvCfPqsmBn0Pvy2xLxRdRc8M2ZmYC7ra5AdWCV8WLvhWh2
rW3f93WWU+7usZnuv2b3RubNAl53vNmzl3k7Pd5zUbBrYQuEpYgNZXW/HQOZep6Dz4Wxzvxb+GTT
NcAI5fOzGPtZzcw4Vz3N95WGbgOBL3BVstVgipxE5TYvE9rd26EeqWvntcNmjF1mVYM2aKmciSr9
nMq/UTPDAvxBipFCldZOppSs3j7zzv/g5z1ogwETiUDde70rz9qy7AxkueciQSiJH6qAkJDQw/w7
jyQXgmPDBR1rsvhovGvHWbMToRnOedtOL2Oo9MopUzJgvpM1fOfPtLk8bmc9ziCF0RhyD1fXbzUZ
FqaOjnxuhYZpcDHQnrcjYuhqlzVwSU9RJmN/pCtQVtWTMt7x+SxslEMS4XJm+3bRp1KCHVmV6orm
SynW9J3lsXo1joYQ7EKNaait2R1eK6l7dZ6rnPmE4cgEu6KkDDyc4H95mWCmflQAjJeJoq9mfjzX
EUJvBr8HPCpzefrDoOZCynl9KANxerFuUL0+GwjTQ81+Pak1TnDLevL5c2P9cT8Vb96s7E1iM6Ky
OQKrQLtKfnBuHGTzQF1aoPHadaow3VRRIDuxNjoo3cyljDbVTXcoqC+UmaG1fuKSqpGgee9ZT4YK
7bqZ8bichzao4FZ80Fa/VhyPyMDkwG76tcYU3ikdZycBCV5Rfb3VjxPE0wIIxNfYTl9psKFuQGUT
q4ZCBgsjXVlmmpOos8jWzlHF3cxeZpndYHV7F3luk9rDbokXDrf6nj4QcoJjS/N37GeZW+/FSVyj
je4WDGFfutaWaXjj6Xf3u/ol6xDNTK6fYRDi1cpQPKbT7UYX13h8M8OK+0DFqxhF5USi8rehhkUE
Xr+5+OAHfyvjph6GF7hLY9Ih0zr24JVpIIF9opw7vscP5UX6I7X7XsT+vLnvRpGN+9u9mEzW0mzj
l4CngoLvuais5mHxPrnXqKJJLqVLSv49GYhc5QCupbUywTPy44QKQsBZVrdTo/trXYp9a3//2WbS
apUz7C43L68mifE2aQZgeqMQtZ3c6tlY8+w8UZjoJkUlQgInYIntJttSdes+iKfzAvV7PwwRQc5p
wZMa0ZQJbdcaXn5x5AePt+U034KCQ6aignudBCPkYRXZksU1L5/fYunKWLvCI8y/J29DM4blTAZt
nojRtrI/kkf62z7B0M/KCXgL7RVeD8+KMiu7bgiSh0n7Rm/txHb1XxEoD8zWtuf+/jqMP8rsWROp
8j5dWb/aidybkJBSg6PlkduYDDexisBh2iudLQE+FxWbMKfFth8st1VCwiaYjMldM03mt/wyOnjF
67sZHOK98w8PwJplu8ZAh1IHQXqRrx0gOi0bnQdUx9nEyPUmCVYyZ2laooS00AQZzCsGx9b9U1eb
VaWo9SWHbJrUkV3ABEMNkUBVFcWCdH9FHndwHSENOY5S6rSfuHiCBHGmg1p2RZtzQ8maXyjXtUk+
Mww65TuKWSGot0b3x/TDRpyXF2yCWat55sDV27cYn5h/JwTz92S6komG6xFUUodUBu5z2PuqRFeX
xpb4HLmNWOW6a/roLGnexdApr2WxfZY3qWL+WE+sK+llfT8p+83xRn0h3ou7q/9Mcqlx7OPVzaXK
GjcVBY2PuBBzXNbP8cEzJfg0D7FqevV5iTev9x84xV6DuZC8dONMR9Jtrgpa7vuSTR8UMlAMq0uH
4fX5lt2UfDo1kJPZXvI2qfu6mL6ABUuQpvuyvki0spsyfOi+KUlgz/pFxCcvs3WytiINnun5Y37x
lRQtotFz17DfFlH5eK3c8v1UqpQdJrK15d+TR84o+3WPCANVrCVhxevEmku+vfukTn34zA6PE124
e+M0aZC9OAfTIaibOmsdFElwPkMGyvCDhw1YNNTtEEN/k24vqrDgn+zQDfqMoqo+TepH/Stolvcq
5dsY8+cgip4b0uaiO1QzRNW6fTpvcHTf4wIC67S7MVdnsVx8ZYqWILvPjQKmCIQ5pDVM770VRtG5
nEX1nvRj3XTzhM8WGmgXag6iazE/fhaKK74sY7X8ZBgktKODNS5MyTG+VDuBNumR/+XAZLVA1KLZ
kZL5L0sKgEXr8KNzAa6yycivkPldf39dAsB5lK7taetyLyh/5SX81Eb7KxRB1nb6U4KnY8kRFauJ
7D4B32kGggmt0j7ipRIvL9UO9rdroihSKwNtz9LW93OSUefOlk3VyI4cJ1WE1zqxTuQLXZS7ZVhc
5UZwqtiEWrbTkqnppJ/twHOc8uCaygLG+LX8gxNQhb42zfiIl6UwtHNsEstUmc0/nqihpmSrXnVs
UtmhWnyznQE47hD/mKdVVIibMB2kus6GpUziY/Lr8IuLcjtyZ8CtsnGBY63nDHYVYvVi+FCX+cLi
cqKsv5QDtTJtehXm9BafpbkTqANiqfjOk07U3U8PpeUIjpoaOK0v46jl9JIM6GDu0t2NPvahcFqR
SRkt9417nnBUydGfmDlGXE+sEsWqOQz18nWa6xyi8jVvbNHYZ8Dw3CenooUsuj97KcwS9Njr6DWO
Bg7VF1J4/TbOX9mvVGT16fZlvGjnZ6C+sB2x5bpRvJLZVfK13Ne+vP549k8/qXpgM8UbW84rawvF
NMvn7keq8rjTrlkwInWYrOwGqcaiwsw6atmyIUHBuguKYY0LlACJ5Vp5whsNZ1GLRRullPEHyjfU
JqZjFWC3cjBYVDbLDnz5Eavmd8Pdoxptv6/XSnIRbt6Fhvaq6jc+a/kHl85+QdU9wNvYg8Fox+Va
rouRVMIqHia68S/bO3Fr7iTRplIkJ8eSo+JMtl5K4Po8v6QuQjEHSqS9ZWJ6XUkdayIGw2+P5LEq
b5kH5SqyhXRnE+ZVQhr0dvj0HS/HUvxrFSzuOzl2YUiNJOOxJS5WM5HYWJUhOCFu2oZe3MfYfZas
d3djO10NpT5uyl2S0XXQE9RrnawqbuA4WVOfmdJQ+IDE0fhp74inEnporLuJ8mPYi0qW1gT9HjUa
1zrxfvffkHLKwPpLWRW6hayxBh6eXpG4x8wXQYJEStSt0ZQS18mMC27lhoHaWRn4tQWE6l3BzqPy
wxjAuncjdTycpOr29n16x1q6lZ9yjmHKXPwBgBYMvOP24uBIenD4GFtEsx2XAU1gXSldvHnhvfje
w1ae9Uw361MF2XH2pRQDRNQrM6DC4Yd7Jytjdy7dmX/w5ilH3Ul5yx2XaewAQ7f5lyeAnNUz7Kxu
5fzsD8ZVC7xeff5n8bP9idOl990LrZJYLdnnqa7F3M/HnS07snVUFiEducqWfJyBOlAvEHyAEk5L
eV/xvrsfgBlh4OwQPv7Dktm6qR4op4VkOz+gBI2sTlfqUgle0Fb/tOcKen+93qQ4ClXMutCEtNVo
FXshXPoOkYsBPK+F0Z3agSu9F1VCYfQI2n4nGIAtii6ZG7oBlueM27znlYcKF4WxR3ffvGvT2TGz
zIAM03aq/9c3vvJzUihHFYtkcpbTixI7ZXnHYZoYn5sQwVU714/jPNUtIqswX+M/3Utj2HcFygXX
1fYL5NWN6nw7B2waUKNpkwcj4a2TKMIoMXvee3Xz98YCX/j0q4KbhlHCuOSSdANRdkY9uY7ZxLYm
v1NmIPYlDaQKkQwlGESCY5qhPk+9v94kYJPfRUvdlq9dfjiah6Qeak5zo+9EVZ8a6i3MHm+vXTEa
58cxfTMLNd2JzUTTdNv68kXtnGiA2t/R/OhcfTrz6aEFCF4TiTmwzA5S/rpM37+3uaILCxsdjvUU
+kDFWimmZzcLO6Jshet/d/KzdWLoOfsloMIyFquy+0VhWSUXuVMOgb7PnSRrHtHVI6ab6TChHWX8
PuTnhegOoqxIYhiFOwIEQrV32M+l5fR1KcmPbe0MdcpbcfepmuXzQ2SdoPRUc8f5wYF0AYJl45wn
bh0byOZfGd+o6GDxpDJdKuW63e+SEBzMbd2N8Pb00DsuOt5ftCQcHwyg9sXGn7Gcsq+XGB+bgUqb
Yjq0ME62/ch0n/3HW7yXPhTTkVIfyWSfIGh9v1bMGKqA6vtpfpypM/2hDJ8kpVoMm+XD9jP287YC
urhaX2/1q/A5T+cER+KiSmqwnCaWzTOF/1wnM4sI/H3mzp2bdhplWSFTnftx3dXyM3NP2Gltj/MU
Vu/iVkvN0tv6BQ9m2V1O95Pi/lj1ML1OQJmUuUJ1QJ/NFC7WeH+ttOUMk+KGAAtUJVF0vxOY6uMs
fl9l/iaAboElS+ZmPkTNZQWmqX9aDwOP6YIpuahITn3cA0XIdZ4Yv9oCtD89IOrwaL/2o4SGL7Zy
5Jqmr5cYZ+AbsrXTLpxHGpyehbm3+K62aO8/hLwIHX4eCiDFeXZStKmccgD47lxLGl5Vm/RdWk54
a99tvCHNvqAnDyhuiSmZgU18/OgxWoIeFHPo57OLgmk9ktImulBZpu9V7d687rOcIjukoN7MRQW3
lfU7t5n6/ysdLQOctBzFuSXQ2jH7N0JkbF17t8FlZrI1yT+C3MYDBtzKvFO7KX7tSr+k5aNaAvei
dcIqGBGC0r1v7Cm6b/+0ItApgFT/+POp2raWHMHsgfHZHvw+kKXhWTvsdpOHtTA6Zcy987lvLj+k
uhRoGmQfvoM81qNFGQ2tiNjRsmMMScjHmoGoEKqxLVuuNo3bjZLej7qK6X9+Jd85ZhFhcnv5qh0M
K+E3t1V5LzMUhpGpuDZMc6sYWyTgYsiimnZR7tuZLv04fTqX41+xFoizOZ/GKou2HtwPW0Nxcsur
nqKjQhwbJKAnRXlQlvgA9Ri3YyDZ3C4o2ilyEe9HMqeULra83kyn7foRDoNraMgm2ylgTb6e7TzG
ttyxKdoIF97n2uSCsRtG9QkVkJVR7WiGdwEQyHOGmfQvwxhjOSq18qwvc6tTgX33aMCC7OxnppFf
VqNdsbcI2Bk2wB6wcBn606R/Gh5+pR4WXn/y+2xQiVIaaejcAw+K14r6APp/5ggvYikQ/kFFTjff
gGPmvyYoKz/+azhMeay7DHpYb9t7MRDmN5tzpOhnccb8SDSzoyvHI44NaEmnd+PRp+5tdifeRuQ9
+lg3cZ+DGNy1D5Pm3DMxFn3uPN6vj/LzmybLrnT/jSqHsQlpcxA1GPhGq71GHwLjCQz4CAPW93a8
7MUUNAPBHkp7+zw6fqK6zOXLhG/h8g4P795/MzWUP970fY6G/tkruQiYXeLQW5p3fnXh1Qs9E2NU
fKQ1zs3/XqrL0JDWKNUkSQgvk104KZ1OcIDNpwgv8MlKw8+2dPwlNrGBBEEa/HjLtmFc8+leWhNc
Ic6m6/adBMlWg9Fssi2Jx0/QeaG+N4x/p5Eu0COTJfP2+D3aXnoX6uvlXI/HNzPDhayZCOTADBoJ
4NvlGqTNDdNfTkTxZBcgv/QWwUIuBI1NvT/7Ou2ZELy/QCf9C3pVQPeaO67rzCC1DFFEV7Po06Q4
JISrxKGZ6FPg5rKRuaFhMhrF/jSJLds69lBoQMPRqkUu4hLVDN/KuRQg574TxUbPInCjLWszPKLQ
6bxtKikTTFTQDD0MdFJP8yopDNHDlCQUQlsqf64ZVfCVtU1RsrUxvPplUH9eza0bMHVG9ZN5W3rz
SayHwAi+bNapX9vusCFOJjxNvF8mFBD0USG5XEoz+zdhKKDN73ntbSOESIz4jrwWEL5f3ZS43Dph
Z9W1op9/dwDWp3HwxI8LBcY8/+BFWv73w0j3BRPyRjx81VrP2ztSaGv9utSPOfXjH1QLumGvAL8S
Z5WM5D33BTl5qm0F0m2ZGCnL54ei2h99vORoUdyO1qPYpRrPFJa48p4hXDhV3K7qHC1dYPrcXyd6
txA38MCpz2KZ4VzOJwwvXE/0Ntl1Vq3bj8VKBfV8buV2o6TS4dDbJxprZECtrWs1n1cl1jW4geo+
AwwkHfW+94Ym1LwU35QcyO0Ag6cruUQPnc4EnbdMrmqpaAi32WncPOse6KL+4rGmvl41lFRzUVSj
V3B8eZdV7QVEVWz+WJQpyN+yoA+QMFhLyuVYojQKYjNQ8So4Ercf6itNDzPME4w7D6mQKJ5LUTVR
zHyTFU3WwGRqgvMH2NfYRS/GSjHEXnRAQyAEshdj8nIWzsTI9z81+2Gu/sKBNEX36QFHP8Hid15O
ovXo9B64x9gEYUBs3gzDTum/0NpdjS2a866UYjCD9FCMUKWxd4Fogv7rc9mhPxm0doyPlTmghjxH
G6dqmCgoIB0Cm1qmwG07P02VFmwxSmjFpTyl4m11U7nIDLDHUO9yhWwxhcS57uUjos3n8cPxXs9R
DMGrE6y6j17yfWPDs6kw91vM9y+H8iFXYZJQv/yxS+2uW/NB+g0Sr2PY5HhTJ+efmu5fjTjTPYZs
4H1k5Y97/zE7OF3YE3+de9dejCio8x/TNF5O78pGQcr3zgFJdPEeHat55QJMXpJP2+LVZBc9vfdX
htuYVbkRXbwH6pVh2jBReo6m5Pm59ZQug7zOsvBlftP/NTKM0HlNEME2qPAs274px4CfaX2vSxR8
F9qv3f3vg+DV+3N4bFz7slzlQ/Plm8YLy1d1xxjoUVz9ZJpXmumpyv2b7pATPKjmG05C7dSW0pHf
WsYvZUKcqsCy/+TmvqpH50DYQdsjZ5Orb3U5XMCVRE35bOh7QZtgl0QeLy0y5Qw07VTHI4xhASBo
92BlRGxIUtCvOObfxVSkECWYEatXHawaqDnQA92Y4vlVM65Pk+BS3T0rujNbWvCQ7AJ2LV3kED5R
PkA+hgShnoRsfQyrhX8OtNQmKIXd8v92KU4HZvlP4O28W9CpIqA0ua2uCUolGrrUl3R/HukDnBuA
KqHJeWRvotItMAKOpUh5FWNH3EqGptXtEy/gEdUhFctRsupzNbgk414xedbAqxA+RV+G5kTgi+fa
c/LTYlhL8IJEnZn8STzSlc2pBp1gmSuQjRZEs8x/avDbtOnPhC7aRWFZvAOdsvWrwI6NaA6GU57K
7AoX/4jO1QxRebWtOyiRfcg4lF9bgW1bVwHtlcOkWDTE7g3liRpN3iwdfkYD2fPBCallZSL5WXqN
b+P1OsC7t1R3nWlgNGad/Prn6rpT83pqak8odGhjTSED62VlAi4Ed2yG+VV5wbtr8gtscHg/PA21
otoSSnisTEz9xOrOxt217gQWA30ruOcl5CxFfefkrvFM1jDSYi0QSfJQ9ZdbJzq5u1UvugMJ/oB5
Ej0oxpZUeCHAzJmimk0UTVJUgmNK5aMZEqfES/E5TffjfeZ9UspAafXr1UlHJfuK7RbmkInncJi6
3aQgc+JHqoj+a4nHkwPxHXCihuYBpG0iLwW3q3W1B2PHkjVGhc0qgGrnGGOcqMLU5k6xCbWVqkT/
lvi9JGeV1ENbjd9IFT51MRMNebyVJkqgG1eAAKG97tVLVA1sDXUQoZ5A0lO8AHqkl8ljJT8fxjBZ
TT46P7CDE+PEsnVKjBLIklmJU082VCLBlKorh91TiBWsNcY21d23zrtak5CwqHWJvvewg3N1E5Xn
F70MDVSI4qnSIzgtsQp58wkWoqLNTCpu9AHjNDioBd2TO50kYTppXLAkFfPic4OiwIKL89jHeeFq
Vd7nS0oqECkG4kCLDioTa8nKYrNo5t1tz/q8smVktayk0WjAkdAxVP1PaQDmUVQGeb7GC6TZe4BV
U+P9hze2YNYfa/3IgELJlgK7H0R1nOZOTbDrbVXdpmoWw+HRWGndzUC4cv7txxyPHPxzOkrxAvLt
RsNF9QmSyBgd75qa+fyzCcl/OPMGeqTUl3trGpqcEOr3jTmc5mb3t0lxnx5Vz+WmFiQZp44fSEJ1
NT+IzURlKzK69uSgbN901DPaBwEKoAZOjZEl3b60Z8nhjtkKj0TLQSbvDCnItro79HYBryzmU3Ki
QEeeW1vPbniEs+SklVh8nZ90gMLU0O5TJZPqchKcF5T7iXdRSUPF+76OJY9mpbUzs0GW504M0U9/
Ovlxf2Lu17PH5sthcaDhU9YTyDSlPOm0Hpqb3bTOESpH6Z7EJ3+pWsyC1Xk3O6cr23g13jt83o71
Gwn6Zd216cLZ3BYNmndl8i0ERYuOPsJ11xCyskf9PUBMRfrjC4po6bB/a/odgqc0+1w+NxaXqghA
w/9ZP2oBuwg9Fwdx3N3a1eY6s8bVX93QLFcizQu3310bjPEiWhKEB6ALi5KEPEVGIUUv7O2gvxEV
veUh31iIpF/GFJS1VCKkP2Sbm1JILf7tn+ZbdihKZofZr40rIf0OE3l254+v3AoiTmQ+IStY9qwW
iHu0aNpkiYvxZZ1MCaZgvTIE4mSKV4F9mAnZB3PCkkOIJGfbBg2X9SPvSwLIpaA6FJsKBbOactM1
OQP+9UKARba8nf7oZxbNXayauZZjS02zqi1psWay5fSyt1xUTjGFcT9sTOVx2AzFyxgnR13xLNnI
/4NcdoQNAmje7OX/Rb80ESw+W3m9qMDPXXb8S71EBOwsrpT1JZizLEv6YJlzXLO+uN43sriNOtez
YM4aa9KqFdMkcubE6Z4xeYdlHM8dSP1x34B/pcZpeqUfM9BOMF13qK3/kqzRhQZMG6VqSVHwdrZo
y2kEsXa+rtho5wiSDxc97IB6fuz/pwFAKUjUyufSt0+vZ/4980Vj/7Zrn3wdDZBY99QO1dK5yQyk
4t5eKkfwCQ7RL6tJPLQwNymlQe3TdqdPcS3P9u9Qg7Jib4RYqQwK0IQgama7sHu7UWAI85YTVKz3
w++ZHFussv2IGPM5Uj/Q1SwKRNsshs+Zg5nJ00Tpjer/94ltWEyNyw2MUNvH8jfVfE3zkq/K6mdN
g+D0wRinmWULch+/4HmWbqJ8mRIcAsdbIrcK5SAik3XjwgTPuACa6JQnNxXjl7fctyo6zwQp1Tp0
L93kaGsGyxwUGUjj1vOqwnACHlmUcYk23gX227pUPKC3PXCYWEYskE2VTRd5Js1X3sDld3pLFerK
rXV5tS6S53m5M774uamtUAliIvpn3dDCzBemi3ctVmWNwejgqVW61DRrSocKYbhKuoRrYYboZOBT
TQnqN/5XX3d2ACAy30Eakmsh7lLQS6U4plN9/kO/doLS9PlaE3Nd30vsBTCMWsJYvhWOoH1JQ8qc
lilUZAPPTMgwAf7l6ErVnf8BRDWD4VaOY021bnXyu59uP/wg9B/f9tW5J7/TFN0WemAm40RNlVoj
SElLETX5leKdZKrAODbIC08l6YXBsbhub6Y/41OnuCnU64naqsLt4lqaY1T8zn9z4wX2LU7lzZAa
6sEoNwrqUIjLmc+ndPTvrucTeGZfYUj4FFILCkOKVBKKbBfzNaxtdoChaNl26G6qlI+GjT+fBjLe
lt/CAr63hucPRZ+qWmk58uJ8vhFyh03h+GcS6WcCc1H4qX6QfapKaOlqugdV8GdZm6boecohmDSQ
jTQISBQ42/5aQCknISxIgOAeMMiVMxU5Rc11C7or+p6189d5SCWDAKcpnEdd6tpjSVcjpe8rqpFb
chpjuY/SgVw1uJ48bLrdPCIbjp9VQf1lyWGntx8EZ/VaB2Yc4039rRgJJIJW+jZpSrH4Kde1fpBp
1nZEbe81sLRIgWFdEKdl2y6fp7hXmL6YvQSC2f7PqRmrZIdJbpRLg7Q7Thq0FSVhiLYwovizcCUY
44G/7YuOce2IQnJ4rq5par3pwP6Tk5iue9themW0O/5O2RC1kY0guglPzwPqIWi0cNErelP50G+d
m1u5F9K5Eh2cF2+TDU/gvPF7U/5BmH8C/vm5eyj899Cd0c9fliiZW3IefgCkEO8VSYlnZcWz5lqN
57WxAlCBIL3K9AMHw64AORi3cShMyrFDW1nh96CExI808va5HyEIWP2HtggFEf3JfS0Npo1ArpMv
OMc/Ehqy3Maeame/Dugz2ZrD7oyy0Vj/0696faqIVCwS72QHGua0+TzlqvmoGkiQot+5EUuVeVc/
l3UVD5MmeciPAkRNpFLpG6ihSMCt3QRXmkzeabiUQgkUZbhokJnRBxjslWEnmsqTxmEm4P7T40Ez
gYIrLlpoKCRl+TFAQMtB41e9SV7BRq1EXcrXdboXbC3hrYFfkDMMt5ylyijurQOyIGXT7maAG088
PoixLcsPKV/j0n3VpkEHphW0E7xXK1/a17iwfIT3vDekKVYQEgAxlnACrN5jfWONHxCzSraaGGBK
ORGwY+rH76AodmeCcZpFfANL+7+bhb1sXaCXn+kvbIjlyA3Zo6cZDAw4yu7nCUa8VxUY2o2Zd03k
A+5Hsm2viV3h7O0nv+69hUM5gzdWWEtcFDwgfcqTz1JmJh2W5GhKeUcyx9/aDfBLdA0ZQwAiIZWI
TF65neprKnpCoJuXMFDu8QB2YtfME0W5MOwY6c7nyvo2RoqcJoQbTea7+3PTyCV/dUCTnzFJ10ig
fCDrf9OxbfmI1Aw5UH21/NvmS+l8c/uRwxPv3sa+RGJmuuhfj2rFMmiAC6c1DhuIV1KzW6b4TNUV
U2o+Oa6MUvd/fa3M943MbLRLY10Wn1fjlIl/LTMvW0K2URAA8GF2PdV9YdepCKLy/tzUMZHl+463
8STdCFSuL6mj7ghMW78nJAjZvrxF50UTaoXd2L9PQehRCz3G80i35x+mpuKB3MVPsLwyzigQS4SH
sZkiR64v81XYPvXzbHQjDB1XJx9BptPLCcqGd4Y4BVfLT9dakoDNG+D0mIar+55r3ZPl57H8QlRF
+7N03pOv5o6UwWB9K+Sr35DS0vx90WM27p8FtSUX+WuD8L/txf+QqwaypdWAH2UfqknxqbTVH9nR
/5DwG6MFI/oGbpwqwuP811G915zdd4F6p467VRx5GuNdymbV4bMOenmLur7CeqpgOZvOOn+cP1JG
1q5i1WqWahFDbKKnByUcApgB95MiO/qIHHRoVpsJP6NptOU80xXxqumVB9q1/xhEQFmJO7ZrzkjC
G4FoBe59xBxDTFiUzljVI1HMWFHxQnbYRM2hBcQbicJY5cCL+feJBK5Y/q95BO64fYpXkJirQ21v
NANOem08eyiGAMsUivm9KfvHUxTkE/GKTqpmjTyA77dd/Cy0jZrj8ErYv8nSMA8Hm+PH797gIjTI
eH+bi3xWzFPYm+qHcwt3UJqQX8IXAl1CtqxWjS2aCWoH8YoUO9PNKX7gbIPHm3u/Z/jt39Q27Rtl
pX7ionMTWncFJE23V/UIUbQCX7HCMlVTYFojUhNTKVSNLNLE0PkXhSeH+opDMU+UdSGNhcY7SD6n
OXQVoJ/o6i3/K8hwTQy8jhfoMrFY7/YP6U28X7K1NLGLmvruivWTCiAAZock9XAv3B6fp5hokDRb
pLbAhxLVEJiuZWQG/VfXpTLFsXMRGRtwighz5pf5nu8a0GTUNHZH4EXaG48fZwpYSkoBNE0gsjzK
61XjZn/LTFQrmpS+d1TGUtUFFs101GepwemHqKrKeI59XwcbYQ7pKE835U1vV9UgrR11qoCvBASx
31BOtNHcUkBqtUHdseFxIXXv9JYJ57Vl6xrN9Q0RWtIYr65uJn4cMlfDmKaa8y9ZipcOxV310TbF
ZgqDzKesnCLQjhwTszbeNVElItA2ocr//AtDG7GY4fD1t2IrCJQZkNZTg3p9E4IOOiZSnFQl+vzb
mLDGUPDDxZB80cw95NOORgH8/0DMq604ZodCBDlHmanuDyGqruB6i+qCmdHmUdTaTlNjXJeg0hN0
SfPGLbHgv2kzxQK8bzHCXVSsYI/cMEvU5ZShQQQAkI/9HtYVq90DzM8W7XWqHmoyfUEYslLjUF5P
E3CDwfpDPEgFdkCIu9rUj3FMFhkGBv9OvLTjlYarjpC0wtSwaOAZZLxrwTvmZ4F51BHlrZurlBnm
QnmDYIxTdpoSJhvz4rF+xPxeUQvbgfAbu8ZhXrw9ioeMiyglWfbtTeob2thPAztbDAFzOc6DYQeo
+VCJoWNpZpU3bKxJzStkavnP519wdrhvujHr7yt6tWDth0qSwNERhp7sXraQ8kswmU1N8x/3LznW
bVIgwqHdBPRLGrRLrp0DJAkIApIkOlb3HkSukKgxCTx+vYJg862eMHQD4UXyN6QmBYtK8V0VoixO
BSXLvzD1cC/JpzKr1iFXv9PCmlBfo2qu4F+sWlC6fYxbntRRpjbnbE2yC2eRAIvv96u2Tjf9zbl8
0UR9vIFnUYadr/A1OCWmrgIfrST+dfq5/CRBPOHpfXrFXbdoEdoqvNKOu46eUL4GHahq4C/aEluF
WV1bTSXSAykYwIGgDuEisjNQ2na6ndp7848JyiuYDrcDmAryat5idZX561/7OS7fJMuzfGOlPjkX
D1+33hnhpHzfBTmB5LqYVADQLLHGb/IdvQI5jomPD5a5FbrDadMQDBsGr8HqBy97NUbVfwO6h56l
iwXFFsHQb/EP40BqsMxYtgEksA/uteSUaIF2N/Tv9Pn6ye6aGALMi2jfMIksx7OFx2BCNfCNlQI7
4sV7irku+bjZkUpM2qROJUEX/xQ6qMoKO1dl2oISyK5Ee/oMBnGMgdmM75OPGpzAr/37Y5jvPsa7
n92ngbS3IC10eN9SVlQB+YYSUVfkyKcMhtm4cVqsv01/UqLElFbCOuISJCB/Tj/3Ve2arlx+2Ker
BeyvGUoAhDJF56Cgs7WfvsbzD1gmXt+2KX4/9m1cZ8gtQpWsRDaFl3kZy+li92rq3ogmtTC2vmwe
8vNAEsonO3PJT6ACpOogSCH19Q7DO3Hb7jl8bEOXIzFU4ybzpaPeElnFaUoyic0Vo5QHb88bRD9W
gEnGuZ0iiFc7bDmxWAYZeEX9K1jrajARoArSeaD93JunNhr7029kMr6MgYBm7isqWFsEm7qyLvwY
ibiRkh3csAbWjHWdZWB6PIPXODTxTGCC+mom9cqBzIYtVLZyjWA9UY9O1P0mPeCAInZdi2qZMKFm
PiptxkWhFZOOyMgywfv9I/0oDFbjzUwaYTaOEt4broqp77EGE/DCaNGTLQgyTkW3PVSfgR4cmoOx
KVXIXw0na4ZbLGKzhMZgLFc903/61blerk3eACdHmpcJfYNosFAznowzn/vBX8vpYmCbjMp/JJ3V
kivXEkS/qCOa4VXMNIKRXjpGA83M/fVe+zjusX3DHpBaexdkZWaBQrCabo0iHkgaBfivmS14lcqq
uYUMxX9pnYmGNIrOoseOhXHkFbXpP8cJ1radsXZhgA0JVQyyapw+EO5mJ8bMDKESxp2fEGLtrJxG
7FoH1Qs3ofLHjJ3jRxdPFhq/dXMmRDnYJA9rShr1kP9jqxQLUFJmNdDaSe9dzjbJTYSuCP1hSQ85
pz0wnAuF6wi5o18gYODrQVgBKIHNrV3FB4u2ilMpOIbEeI993eHEVlemdqQOEOzFDZYC7hcvh99r
YLRAESFfPLSteLyzT1GQpThL2VajKPoZzuYLbjtYaW5Mq2hPPU+kCpcjZMRn8ODUIgHkJzA24gqQ
wqiXrADEH5VTs6GOkw9tsOXlqQfWde4KwdE2TsD9uIidNcypKehPeBGFs8U6XJPmnZ15oFrJrV2G
HTdHnuKF3I2FADikoHvKaKdAB/Nd3PM0J1E9bcDXoIsIBLj8Du6MW3KM8uoloUN9bdtmZUKihznI
FRV8NEBU7Qp6KbjHHpUTjjU4vYC7SQzz57w0xkQw4X6o9mhF0nblsDsXw1nE3GIIECqi/eLrib7x
bzSDd8iJQWn+OczwJzP3WGouySJEEpgFYg2VdbXWmPFghhDrE0nZetYmEHP8qQHXvJ/WWExGP81M
ZWuuthnnCEgpZ+x5dyYqMC/Yct9OsH3RIzF0o6vCeqZDXkUNuuWF2uga+qV8kbaicWcsldxTNAKQ
TZhowptPtp05o29CKETPA8jTWII3sDQpmhZKtkOM5brM2VZoAwJamBXFrAhbZGF9ZpQvH4E4JGq4
ePRuKKt+I6ZGTPFmGN9AadumZyDQaAaU5kC3zoQZkGjZMJyhGEaxIjgsqsFcd+E2C45NRSkqqNCc
UCpPWdArCTkeWyXpsooXZ5YgCC+0/qb4Bj//YIcHdijZm0zjBAez28G6579ja/JpoHnBewZwiSL7
KniHO57RmC2cJypmG2D7gxfFn+ij3odbeYdrzFKUZdACmZfRplO2yvTVNM76ug6X4MPPflj2+S6Q
Z8Wxf6m7/NAD1SfTce7Pmy2vM6TTop9k7rKIrgquDBfb4IxOLUCfn3BrYbS+xsgKxyskwXxrjcFB
hubZnoN5c04OlM4TktNcO/sH9tvfjWW/aWb9HN310UVuSBuMl9DSwkcadEY4R0gz851hiQTYf1eJ
hmdlupHWzslYk6y+cbiuUCl3N3T0p+O7wFPSoMoWfnD/XOj8H1qCRQDIFWG4bU4DD2oQS3xo58iz
YFWYFx9JGJhy+2cKWfhsw4ZJeAudAvSStZDX9sqOVLHpBhMBiItIPip3qj2LFWoMErcy8z/rFAQU
R8VNgs6enZMM5Uf6W0w2P5h1gHjiZcdA8kjjR4wh+GKa+LAwGVlW55gNxOW7fQfeNHlV+/BoQ7Q+
yBzBg72TmQA9W/DnGbfMQse9sabBPgLBY0cDkNwvNeSXMPkn41grKBw+6RvdgTN12MXZNhvc7Xi3
gHUFeN1X8QVRzjfm0IoactUR+Cw74jlBM0lbyYIrVqVQISdbH0U5zavF88Zwo9nQiEdvaJn/it2R
3u0bmIsBQYDlDu+I0jNeiGmvWAdGa+wFU/8qHNuQGVwF0Y2BLKOE67grfzJv4lDOshjMQ+7ST7oe
2+ijTVa5ACOGV4gR33Q/UI9aNl9hqIQMtd/hR8EykuMA8ffsAGLxCS6ihfnG3+lJnmbumMHRBWcl
ubHYAMcAIeJB7HNI9xgAX8yLfvEhPdYz4ru+B/gfWXjMJ+wgIp4FKFMudO38FjDMmKXyKHv44IRD
H8M7gLJqmWFgmd1CXsRIdu+nHZq3RbkajuIoE5z3xYhGVMEl75Wi2GMCManfNdW+OcUvM8DwEys7
GT0Fa4owxXQw8uMHbvJjQoW5Ky7yXfps9HPhTCMPYpv0raizHjDH7L50jjSFOc+TIfq4ZjkTUxP6
eoBAMabv/pm09ki8iynULepF5nz4SaJBpOzHv4I0jDs3ZaRy9ry9SfD+RPchIAbB/RpBJO0lSdkb
5rTllNgqsKe9BFozywvrtGmfPN5qv+BG6iFHagJLn6bE/nXZYlttsJFpVejodNmakM+sSGX2XuOI
uDdrx/N2jTMBGTwVYjSbiWjhYF+QTszk1HPA4Tu8QAWDN00a+BB/d3/VA/PY5HFHbxK81RffxtCT
Zjj9HAZEJuixts5P+Ms4DuIpCUn5wUndm7Pn5ykS24Px4QN+YwZVLEbjVUK6D9IVOXo0d357Jt9B
oOb7iCFY+wEewLAm+XvRntfFqBCwYSin7hfwZMYyaKKGRe4krPfWnUFh/Enep7G+3LMVEb9egFXy
7Q4OecgUP2ppKaCrHj9i0EyIKlBXttpVsDGfpGLtxEQOwPb9R8bpJipRh1oCyzoS9aUi1dZPMgSY
aLz05/Wl26kEpxr/qXAuzX6o75AtADS/4BXdopmDmM/ESQ0Ub3mTXunkAzj8T74A/U3RDqLKBt2E
R17T82B4bdP2DGf6ip7ClYqfZMnX1ZB5GWMHf4IXcQHZpQQzb94btYPF9L7Z+kvyKJScno822dL2
IK/A7rVewIEg7OCOMAfKJIMloAUU0UBAIUYOaCHLbX/iY4WjI+1gpXdbnAKbXbUDhppgYX+Rdj9s
dZ/K64O/UZF/37rZTVoTiLCXYpy5oOzDdIO9UTNWBR3qTwIEQh0qvOmdxMyqEvlubSkYkV7goX2o
6RNR/XEwDrAqeKoSS1sQrUBU/xH55YfjD4aRL/F337oTdnjAiBSTBMiKbxoGtjkAYfqTc4h0F8Mi
FCzqKsegke1RG7FnQT//hJOz0IoItc5Xh/rQ+xLu7iPrVKndv9lSqTIDx5aZPVxYWH3W2I3bzLEO
eBQizg/uCMWWTHZmJVqdj2gWz8c51deLNTpUP7hJJYs/ZIvBZF8t95CkVIzfSUBIynZMP3F9Z4IX
zfU/b9vPKtEuzOT525/BO11r5yVeL7CKpW9HOFfDimaNkTH5wK7GpB10duNHwTYVuKG0UPCh0Z/K
qz8wdIhLGH2hTVz9ZHP25eCWCLsKKe6y/UaKw6dNQebs1D1cCOsDL+puhn042CleQwx/53cZC32m
ouCk0zUjfPvlXd7eBuT6r/kKf5gvnsftu2LKzNBoXvESI1YIiL0uyQE8ilbcXHuMQqILRNlo1a+d
bXcLFyOPZA7lWLjQgrFdxO8YsSoW/2OT1qqIJin4w4rp5YgFRvIryNaw+a/RQf23YSq4MIWCeQcj
kqkg41KmSE6ABEBAa9DS8Hp5wbUAe12s+FmfIJ4O3TMNc4dxGLOAAh1mz/qmCUgg3zNSlDFvrDba
VXt6CBi/2qd/E/Nwzrd0TfegD6gVdpw8kAHviGxyXS9ALVfuBsgZ6joCnhtjTep7yM3hHlYq6mKq
FDob1lkwxWWxMDn5096/kg0Z9JTvtuOC2qGcKThgbpR5uYSpOSMbg1jC51jjSY7VLIvn8LSjEbvc
4bog0eJuR3covyxBpfTlydvY7IrWUf7zgNrpRhB2cyXQQoRAWZiGzJj74wyP4lLcJ74HNwPmnnd8
s85w2HRko/E8oliyCNJzIl6DzRhVrz0Fzt4Hr/4xAk3vgBXsl7Qoti5+owZvCUbEqgYBj9jl0i/o
vI49F6aaczaYZftrFa84F287D+8O7y705vXVRzEaT3CnNmfWHrdarLPRbize9h9d/7x8uM9gk0OP
tzf/jK0QsSL30HbUGYuCSwCd/RvqC5s2xsULMu2TDUyMYhacLpQgH7iiEQ3lTfxk0obviLMAqTMe
A5gQCNQk4NEHK/+E/mi3VwSKxyhsx+FmZb0+i48gLVcb83EKuW9WFVN2jDATcEbFE5Zm7ZrO6KuQ
EmzdRff09v2q2lsPJtrEA/v1uno3l7LihefUMnnLF8AallMXDAlMaBT05FPzpOYT/anC1ntU8LfQ
Kt5cIPgP410efXYvWFPXnEjG3BSHfIq9zqeYuNtruKPFl8ALzcmruQuDcXQj3NhvIoHYj4pT7kGw
fWCviMiAfUj0BSybWTPtO2DtK0MLikEUnWQIFCWCvoY+/rP/9NAFshzYf0KGBFM1UXdLC5ZDsJ+P
ES2lAcNRWKTQ+xjKYHcP40GIfuWLWGgUYQ1MmoG3zSQb048ZGjLGD9WGENPjIoeDL0cXVeTmTKoQ
zlLkpHUxp2/DRJJPL5/CBiMJsB2SOfq3bPPFMB8uOF9iOa2ezSW2LDChbUz92dExx35MQ6CITBLh
S81PYy6zYqXWdHseHpxWnR0N2roUaveBZRTMwcgvFbonwuIS6eL8B6MXyFzVRuWvgtvo3ZW1epbv
jghFM6AMGoXhrBwRy8MAWvzky3R5rz/xN7w0wDgG5Q8lKTuqQArBxj1kk59i80KPCtyeklD32pXq
598IUmVQgBmXglgTsRXxvDuwRIGlR0izhN8CdqtUReZc+7HWzFSAeGANLc0bISp4kIKXfILRn6vt
mTGiCtPWeGQD0GJ7gnrmhk/hjAKKuCdsg1CkixpfOYmBLUgtCrDxCQcP1SToJYIsxJjALtaO9pBG
GLOOE0mfdhFswNml31CrwiW/R4F6tJe2tOj5PN43SHNR3T5YASRAQH5OzutAvCnYtKvirR+oZPHJ
510+dDEOT5hjAOBi3IvI/l1/QrrYCzWjcQKKo4zARvG3xWLkMf6wJgzFPQs+fpFGUj4hWHwgWWXS
dPF/u0e8tK6SkIZiBblk/oTDgoKEzLjCduVh8LIVwXCkS/CpDgOR61JIlDy7FH4PNick+EuxJZSP
T6BPmJOwQIhvgICCngEr5kIM5+4J8f6RX0sjX6yoglHkAtBQeyImZ+VmPvN/gyNV2AH78UWOa5Ns
MW+pb7pPBQFfbss2EnphThmVz+wpLYe1vg03zcpigRAJgGEOVl/QJJlpU/FA5GHEg0VAMKFPsdlH
jCEai1VpIFkX+oGCaUEw/aYz8E/FHekb+eOfXxMEWFYFeze2o9lnzH3ihbc5Yef21bM7jxUyRzIo
1rXZDex7XZ88FAFiFRG83t/sDKtqZZGbwCkaLvwL8ImldcajufVbps/LYZ9NfwGOp9bUmQabbEmf
g3ecNQluIyDiJX6bJyj0VUYbM41VdAGT6ubyiLtJX00ldm6x5ilkgBHALEGXOM0u6bVch2i6HGFB
1ny51ixiQOMKvRTsd/aYNXeKDNw7jmmMfVRmLPx18gBHIRsUG7bXXnEDgYCMHAZFSuEcgEZoXnNr
Vfwlwgbe+cDXGFJjK4IYEYfECSmdjAVlE5Nbmp56AeOdUENIGVZYVRAWQFZK1KghYDt7vf5XEDPg
EFkteyOPRgUIrktZs80elPZPTlLO9kBzD/9bJEZwpad393fyC+6uswOlUQ9UpfiMWhO2pTMhgsEJ
mXYb/Llwnvef8FfFPVYAb2koxqN6gXP7QWNBPZJgP4pFAH2MmL4Q8ZIH/Q3dqcWkFycRYQkARQyU
V+gn4e3CRqBg4aATctd/gERMDFb5N1DACoeIJwaox5KsSyYgxpkz8Eu8VPFViN70XRTwXGdhgnDh
3zAtHZ/gpeqFoI0s18KNEj+PKzNpJqTIUo1/dqy0VNXbOoVs6NaOVKVI/qK3CS2TLl+epv0CRi2s
bYe1zajGiQ6hJChr/MHpACCVqS0wKzefMMQfECDkgQz3oIKMH7A1aTq4ir/2nP070tq+EJ4A+QHY
ykV3tiAZYL1sL+G4/tvXuMQolnUR5feM/4TQFPTQgOyD3p1Sx2YK4e+xmwdhFH4W/rJhjeSaTjJ4
23P7Ajp/k64r6OoXC4KnhY82ln2EA0AZ5i3Ypq+iCG0xeOk63Ys4wRwBwj9xI7DOyCSHFGfCGVpZ
4GbthyBkUtVhu0P/SN9HcBxP0go5+484JQzI6fQgnjGIeFIypu6Fc0ELhWwZ3JveXfDz9W5nHxoh
ckZczezw3wmjYRy20kkSZqr4DzFT5XcySrEPFUOTH+K7sYZ3cQDgIxYRCXm8lK2wHJnwGdeaicgP
E3/pxz24B7ByAXyuITtx/E5gzsGbf8dqOk+8fiw5GPjzOvk0Ibfgx1E8NHCPNTDwvnrTBCqEc+Oq
8Cyqt7xlo+IC7+YFfeBW+6sP7mTc2HCZkoVzYisA+CFnHd+tozrr1lgrbz9kKKOQN+e34IRt0m+8
6agzRC0AuPtlv5wPXOLZ9SDjFy4mXIgQpsojwqSfyJefMqH3iVZUOcdoqT+DySddC/kOvhSWMmBw
7LJnsSKoFSvkMNPCaDU/9myTM6dgKNrCWCE4IJTFFCPgyQdhc8Tq1wOV5E0sEEvXySE/UdctsPti
aQZkT+0RfqRHWOhzepVlDyH+qVyqmUY5tU521SLAWdN5Mwzua7qfYMvCMgV+gy/2MlDByH8Mlng9
DFGI0uyq5u+4pf4b9zGhA0/D7FTYWYj9gHS/X5jgYQAI9GKckLoznZvnNzhiDA84cuztAeU7Mbll
1JMA9bkUsAB0EPPmzW+yVw7Z1Ng66GlmbE+HYgmXsme6FQgHPYqY/Jv+juKCpnk8QQcwTJBtm+5r
Idpi6lRCFUfvm20FghksGLDCns/iwcT8fn8SA0/IF1bOfbGrQ6xSMshP0aW4CwIyPIEFXmCTFHjt
6wvGkviVDM/IdNaak6uzKbWyMM/GzcCYUpBAWoAsQY9C9wRBK12ZF+IiuZoTTi+vHxASAdazIBYQ
AKJWCYdAzCwY4mQ8JI67tKNoAfEx4WCBBnTMrzVNDIfgDHCuicVwi/g6Mc7ATfYEh2AHUpPu/RcV
71N7MiqeJ1gGpzdhC21QTILsE5MgJWg/GVRrNcIswlkZBDpEzvC1IMWgpu85XgA6JTPBhAxxFNMp
MNkHHCzG3fCl4TDFm37ZXYddRXU+sdheSyJ8ti/rS6U6IAEi7Sp3zrCQHLGhXTRL+oV1HWJDkV/P
WRj4oX1ydEiBM5Gm3SX7PNRZdiCbgrmPmMiOO7BghsEr7+wccqq0CSj/KtlHGzqbrXwfIVhCUeG3
06wLs5H6s4IwAgbLIlxEn3AmgknxN4NA6e9AyHoRjomAVFhEcTY3YhmW/DHlIqipwwzFETGdIT2G
HEZAV2hiZXDiwyEvGif3woqCAwgSSQ9b7YOOZ9BaPVDPiQFTuIU5V/U7nhJPjD9oYSjDeppU/cFA
jOCmnGgXCMENxnCYr+Cnd+GjDXnqpyjeYyTDJwpEB2YH3sgZYGhmCMYe3CUIbTZXhq8mARBkoZJI
DJzDOctYMLvA3mJbtwyp5jhXTvN9ymqtlcUyNsRmfJm8YJSNDqDXZ519xdlCCu78ECQ5FMAqu4az
HbUhx8UQSgJseQiE4Q3TcSZ9VzH+gVFH3L3kDdQEiIkhJBmICvx3sjxWLs0CPxzoMH6CAYJ741ao
L2pKVztCmyIG8xy0Z3vW03VJQUgXkPV3qyuoUHay3W6oeVCSfHCiLHBOt/mL5GjuDi6iFv9Txx6w
sSdkaSlID4C1vnNRYhytZZmONt6bWg9lbN8XNYW/oG/9JsAptvNQNKr02PyKpBG3Ci5I2c7VFJs+
swftzGxlaeoEJE3X5nGSnVyH4rksMZtt47VrYWkRDcGhj/p1FDkTI+mnji0Xk7bSt7ohDzBBICVZ
WPC35qL1k00oVzfdHudS3BxL9lky1Hb7bh1wdMbq11e3QRlMQzlcVOO4T+l+1HS4VJ3JkDuRzkZw
q6rvxNSZ2R8UK1pLVXpogWMi2WbTgjOPWybZcjiv2BpRmow7fxvJZqcFJ92qtybQfDsiekOu3fNB
ZDnS1potlV6LhLM0vp08uvqQ5qow+vbVGmGhDpTmJJckipauUVCYGuU5c+RdI/V0l0qlbLiTQqaE
RZ10cBKWWI1HTaMmVbxfZWj+am/Ytoiu4EZ6bv+I1WodJlRY4TFwLbiQpbPNLRPYyti7WrGTs1cu
ZZsyAPDA36PMbSaXCGa2ScMCKBqPYDynlTjTCV6U2IT3LKJ1NeikifIoQqppVYWBhVFjRfLQ8b0d
5LOZnQIWvtZM2TJ7IgfNxWyTXVDv7JH0pAXcZIeLVKc0XH40LaStaUDPUMDpYNP4UQvXrZoN5jjr
WX6YAJthk6um7jogPlrk0eCpZOGWh652oPeGIcwq3BZ9PkBBN/ZTz/WQVrBoABaDa0/aFJMuDTtU
ZxYEyb4pzYX43WHKKppuEUq/mUwVXjNfcReZC6UnR0r5sLOTj//5d9WJHeo+Zvp4KsNA8gIwhsy7
OWa40pt4n0jOXDKgFIyLTgVwu7sozUEn8GeIq0ep4MRpNS9ZhsimobZzqIGKYpJ53b7jLtcxStXu
5kT2p7gzHV5AffBVFtIqrVbOkM6DAEqINs7smi21aXyIrWFSf/pjeYklVuF03iyrgHU67JorALgA
E7J+OEoqshi7/e7ZThc5Oc4yY+EB4jQtA+wPLUl1ptHSVC2WrakuLB3Ax2YXeEMr5c+6jnVsDWNA
M1+E3BRxBuJ2pw8EqgqHZLOdeSEbzkZ9FcTNs3dNvr1qD00o7eraZorlrFQliJdyjbW2FR59HLaU
SHtrpYIsRel3vqsDA1Yecw3Fm+oGR8eL312JP0ZplocgY1FGIxVUCv7KTWLm4GQ632y6pe3wrvWS
ZROSswy64GpowW+ZWNMhV892jVV2YgaX2mcUWFYnu2RMwRKBNEyOOktLnLR7WSZm56oHoTzCE7Pd
1sIos3i7NIdh1c9SStEQyw36Yj2ZdVzbKmcIun3mKlxa61fXHZ7ZU26Zo48fbQLhTT8b9jaKFnY+
gwkUsGt6WPvRTjFploeDSq3sZpQW6capgIpC/Rutm4ddW3BkjmSP+JOdsDODac0P8OuFrf9Y5ja6
Rs4qhZEWM9nWQTBj9gP85cZ3QIFL8WTVn229sdnaZN8wIAkBMK0vAGXNvfTeD4daaveIKnXc9YOf
3l9LyWbUNhZrIthMwWHk/2XDh9mj66P76cYHb8CIWDV1yPtbJh/41bwrqVu7ycJgHTXZgDHwODf+
OpP9UbrQb8KQyJJzod18j4QOrNXeknhtQuxh7JeFq1Y1pw5oCA4XWDzmwkpzbuksNBo7ysRli/Hc
cKiiddG8faajpBFz7msHrfxMwxshV1X3GPSbymYAzSh2irpIMWyyjx3olgMX3CjWg3o11B0X3XBu
g/XpY+MF8qPPDeWeV+w6G2lwqVTlN8QEYl6lfTWinW5mLVQQwpt97oKnyXaoZFFlCP12ED3rrZ5t
+Poh/xhPmfX0QVFk3EqBms3PJPvhofORhTbz9H2c33Rssa3rmQY/3OjRBx95o6Fcs3Ea46eckmKh
6tchXlfll9l8i/Rh1hTMESNp4fakU7GXTInwZikZHrWP0v7zPNTFW0qcKMekFP9ZqI/bTvSJAQPx
fpNGd93al9gTMLCiu7bXTv4TYijlU+Hg+BdDqeFbaKHScdmqfy2TUCaHfAgqIVuEaCh1/Ci5/Zbs
X24RP7MK5qN35ky47PNSNkq25ef7HQYUHymQU3NKsIsKlxQCgYIxhXrkg+AMtN6HxQtSP9wupOwl
A2+YrBbDa6xWcbluQKX7X05hVL9TCKRm8Bu598o84QSg3NLuV/OfbbUM2ZM8LHPvHvq7oHvy9yhD
srDo/o1HWk8nKx7N5u4gZLM1WTwtFRdHYwYDj7zOkRRUG3Qy+la8w8598MADCdbrIRiubb1P/UMY
HYNulVrPMWNbLz8aIsxTrn4L+E5hB8ujoNHEzpXi1x73FSSPYWW6O1ml4162zjzJ14Z2KN0LUTMA
8PWPXdYLv5LAOdh81Cz2cbd8YFybkbQWq9e8vhTYsxcsP8dnFJtT2u9zb56ikqmxvOBNcFhVdRHk
W7mbSVD5AQp0DkegrjLvYWVr39w70S3Mn752abJvVT1HAZ2xEdF86zIoUXzmoKKtRnGOLoneVVNP
JfRBb9yQg41sFZo2P3liZrs++tK1q6vWS0fFxsCvV6XNhU/MqyiyEmWEnQI7ubYeRRN914RH5WvQ
12n9cvJLXMBq2up4ixQk9zlxbgyXQflQtRuXhQAEgKaNC64w8Y/BN++NAKBkTxEFrfysmtsUiBCW
FQz9YkYklMclagfx+MoDi6OGL/0PvjraHpovlCV1eDD0k9qlIrCU6cLaSugFoq8A/q0jOdNETfAk
ZmrosdZH/my1hcRrUj9qdYeFLiJpYkbssQZLZwkZ9gL6ujV3EBPSYk9XTHJ3xxU1jh6eShBHQAhQ
lZDdwusmPrWIVAsPy5FumXUadHWNuTo3plkH94bO2s+f5nhTQnMzOL8+MaaHySd3+jYpgm1sxLe+
87DGpMhDHSYim9pdSTFp185CmIvir0ZBZp1a8lNOk5djxz9Rw26UwR13eS4Dv2FkHCj7Ou1IkWF5
SksN36Y8PniSR43qf/Z2TOSOkFs0rbWXiL+Bmc7TgC4K/rfpDm81QBPZIt+HJmAB0pfOS6M+M9FU
ql2Lv4XJ6UGI7Bpoj5tZSZqM3D8DUKJ3Z1lTg+SELNwrjc8uBtJha4AzRvSYhjTNq3SkNG3w+sHu
IIquQ1psZK39qgt7mZRcUxVWHUTz0mAXt9RPJAdLsf5HiXB6H5GR+NivtL9FcxJVo6FSvvYKwyOG
U65JLiNFSPRvgz0JjJdG3ubEeIqLNqZFqKVcWqpkg/cRN90so5IcMVSwOfGNA5hnoy7zAXEBKsp6
7ozBzunbg83qohof2WFnRb9SSMVkwnUvOnRJdCuFNi8sEh5dm97yz3xOWT3ae4vnV2DehTM4D6aS
4JmbsGjGiPEGv09OlaWhxM+MY611JzzQNHPkLWIymCSALGEgYYpQIz1HsIeqm52XdXKvGBbbdgIw
fUhHWMLeb13fTFC1/LNBBRVnT/Ge5K3O9I7hV97qk45RaNgc0gDpU0a+yFhSEVrigojHEFjfAcB4
18HVaDEf5S5k4G1K8ENhNFdkLNQVhHdufBAXRwq6oy3dHeQmZeFvPDjEkY7NcMLvlNA2w2usHIpS
j6j4UcQXPusJXx+Q0xK5mCtWP1ElKlVWSfDhtT2gdb6UPcLoT2HIHM5x2xbXgletVAABwdlpQ8bi
qLNg+8REPlfbeCHoH89Wyh5t460lK6CELnYhUpxc6EoYhjZojuA6cePXKlhy5jD5s4TLCqtO/Gwd
e+VB95leyBVxyme7lR9tB8KPKE2CgSF2SyuZY+6aOAc/6ldpu3EBy0RP0yvk5ihcmf44bQLBUeLV
oFBKChazKyaVKc9Zqwu4y9I5iaVX67n45eFHQIg1+v6jUNU/jXrRipn3eflM/J4CWnFBwGxvOWZG
fREuCHl18ZnIZ8cN2CBSwf5i0qtKU1+ieTHlhT8AcISZDpNderQDhUA35lvTtTeplq8wqq+y+OJW
6s3ImSY7CcCP+hERaMWV8lJY0OjGZB4yCb2MYFaZzOJ7myKidm+904NMqNhZnbUMfmjqrcy62g8s
aqJkxpYCDzhfYw2TvNOaAuAOiFoJsIlz0A/b6Bpl69lKPvjvSCTw8kmmx49kVI85THaXu6jL2t4L
mBwGKsfaS8BCXA2bPEN+l/vBf+Uq3sAJi1OSixwwGLOY0GTYq/CQNd8kJqQwREpnUXk2US2fWups
ZJ5l8kLcpjY5JvpX67APNWoPVgnLQcNCv+aSsb0R3KB2sSGsylmqWkuZN1XTuDh14kyQSgVZfUCS
3+YDTEswU9U18ZxEaRN2V5nixXDbY1uFHpzGFEsqnV1FXvh2wgLSkF/OVWm4az39kmZIH47Mxe18
nIlwVREKl/EmGflK5gqk7OWgJwpg9OYAAbGObZIBpuQgk8bKAXwCLkYRzTJv6iBIoAFghQC3FXVk
hItOiQe+3d/GlGFDpCpbtc/3JQG8NVmbVo7TV+z7R593a/+K7rGzucdZtUiZINX1Z8pBInPqo7dU
vHuW2VTpzNDRl7VUxpH16ej9ogbRdgUj3v3glRJGUAxQesTYDtbpX49OM7CKZZczlLX7zVDFEcYy
7TVpkFLx0arcJ2WwqRMrACsBsjRWRF9YVT+5OaAj6CEAkUyWgJul62Gvltk3R6V3bzSVpqdGgjMk
WCTY79Gx1x68C7NE/dCdYwnUJkFGDwCR+mxMC9QfW8WZetl1d71Y6i2JM1T2fuZ8WRo0nESmbqV2
aGN8JNStYYBR99aj9+laB8zeWX0AiOZ2LB1DdNC6jOQAWxQXsxpd4+zMuwz/i05+060NaJH0In2U
xbRhYbaJ/9faDrWt4ldnl1/cVck5It4AwFycRGdBBAZn3afCNmqXly2FeMhKNEkOaZG9aQX/rhu/
4wgOXgodA1JQAj5oDu8ggB6RN3MiMe9T4tYqAcem5Pgq1a0EWKCKb6xk0Rnjxu9tbO0w8mFArI/a
Z2DRRuUHzTlIwzHKjkF2dIdDLu/VcNfUG4nRqbGQ1ZMLWdBCbUa2bNR+38aYEebdyjVhoOWwXf/s
GM5cTdXERo1m/G4slkcjSPHzmWWxEp3wTkocqo8IPQGFqsDGAoMoSzry0O6xMlFNNm51x0iwt9dJ
W9JHjPjG2wtFOmu+NG9qyojxrJCVSAJKoGxUAyU9slfSNbFJc8trqbkfYe4uq9aBGhl+NjVtNoek
bxIuBxtt6woBwrpjvWFOrzUG0tyS2C72l1YbemmjZefH1m3W3lnBbmM8IryJ/0CBcHxaSf0hrbxp
F5Ms9WCp0COEGWutLK6wa4Ahs3ePmbBJEeQkDertk6/cgST9cVwHBgZPEZux2JGBrpBNfbl9rhV3
WqjpouFZusqwjIF6AmoFNUSApp0btdsNlP6K8TO4rHRhQUMdveT6NuoiDm175nbVwDSjjfcW2bYN
9IuZKWuDlNG0ByU4Rz0UX3XbuwxNDDqa/iVry5zYQSp11WuNdasUplDKSFQ61HISlWyrC+pRfYAQ
rtCGF+uS7zQ3RIeWW152MCdOocveBVAtkadNdmwl4YnL0fkWmgVGK5a1S+Vq2fnYjVTSpVShuyGv
iQv1w3/aQN11ESwh8e6CURSUNEJOVIEnmfuByy0+hgCtjIkA51LSmYmfmUfNzGCHY4tmqsE2Savl
PW53kc4Qn0pFapJVBmCWaBKbGhKtOjkKxGwApoIao414f2q+rIZoptGgQY3NFIwk6ACqKPwODfjC
59qd9VSxVLNayBrdtDzWNXqgu1Z11zBjQFy57H/wUKmU6TVVZGTInbp1PGne6+UGlF2T/F/FHi+5
6Syyxr5HVb0Z+3Y6SOZvYtXXMFDZ9IGFkpqfrbxa6Zqx8X2B19VqOlWqY1WPMMrwAPBHsP4h1Z/I
4avaKfdaU//W8d1Tp0mLmjZeSUUwcYZmRtGoslGm03eJA6RqPPzyJTd/cQ0VisK7Qz0YQqsWr1Jl
k82oS3sB21WddQmA2FXeNNuQXH1YoDd2O0I9t1JU9rVkbg25nNtkErlhrBXt7U6dYEcnFyzDqvHa
oZd38OxrxgFX7ccQPcaEkrH6jSzo4A4ZYDjWsbxp5XYWD1uTA6XIBzsIZvyjMWGoWyZF36bs+/m/
jBi0yIandgufSq0Ird//ymao5OIzL3UWyff5NFSNmWjNig7fpB49vraJGnfXa4TuECeOPsWW30cX
UzarMlO+UW9pElLENoXHHB9c5jCQONqI3IjUDuuPlkWm6J3+wSW8RE0qFtrAu5LDjS2mOYyc7YKy
2sg2ospQKYNS3Z8r7YraQzTYPBIRTUoXVjP6Kl/pVyEC2oQ13UAwtfUfTeexGzmyRNEvIkDP5Fbl
ncrKbghJLdEkfdJ//Tsc4G1m0DNqSUWmibhxTQ0wsorwJkmG78g0v6Yk3WX6px8SIqnEll5gFTnp
v7lfkV7IOqj37lwg6aP+XtpmjNUsCFQQ7ayWFtcFSbaLH6Me9mbBfgFNCXsQ6ZAZuMYNzB5bW/63
DOwnwCqtTW5lh4Q2Njad2ATqNiJoHHXjjL4NIujZ9pB3gj2aXvlSps5xrnhcDPpaIwDw8fEfRCKX
BOPFcKtLZxu01dZ/t73efeveq0ZibG1126Lzj3YG2z6FxMo7rcD4BaZfbc/sxg5vZgzPhcJswr/b
VlxlvL3C7jaJ9ye42TSvPss+WIY3mw5GKXn9tn/TjzqTn0rz4Ch37bfVaW+pKweMyDRcG5LqqQJc
9WXOqLqMHqOBHDTUJsiA8YiUs3KuTdIXKzrl4KksGQoNGLeyE1RvAIFyUiXFR6qc58L0v7MB1x4v
gJihaw4ySqfdRUFeLalps3CmC1zjCuViKFaW0hZeA9YUIs+ChMIJXJSwOwE+J+ROZYHchMvIpnlJ
mFhOP6b3UlHG0eYuRa8OsWvekh71u6thqYOtrm2f6orfTgXoh3lTyVSQZz9UD6Uzjoy0Q2t/OcOD
RTY/K+dN01NmIuN7345bX6+vKp6+i7Je1C5tQp5S7QGvCTJCm1UdoMAmeH3ECl79VMmfLbPNyFLN
aYsjryPTnejLIN3MR2VkPCdwMWZQKuVeM/J847v2IpXe1YnUb6Hsu0UbLhAGmbH5V9vM4Kd4W1Q6
XPQ22tZ1CNdr0FCKIMOQkpVvyoPKGEFYXr5y+vdMQohy/OnVNKef3FIRR7J+0DRTPhVWhKAcIrAR
vzSkjqrn2KeAETUxKvlbOEm50BIXFkxM2rJDTLS5jHuSP5LuKJnmxGb0UJGxa40C756QBHfkJpr7
T+pJMsuk8tHE7jjlN9WVWPtjvDGt9DFF/YsTFMm6zZK75br3IAqPRjE+R51CWlVD1S2MhOgkzAhU
/el6SbUsUwzUTHBBO86Wqu/XTkRweO8kH0V8mjoP3+5Ov1eGVS0ar5x9sa3MW5cdGUV5z/nhKGbh
NR5Qw2XqMP8AabVitQ01MlyYE3Yt+L2Mqn3VR+6iHkqCK0axrbNPQxfl1oWgowi8GkpMohnGLax6
qvfI60NQfyPUdkGLmqWMDk4Y3XWtPDbhBDEi4gat0nE9xhbMAUKOmiRv18wXdrXv1psy7i5dbomn
sfOvXU7SWqpQD1ToS9SQU7sB4gxdfgiNSb/7dvOpnPEQ+80ttES/pog623lzDBJtWhIbG+bar6lp
j+k9ETvBjIx/5c3eYDSGRF+7j3LPf9H//0/+WNCf8J/KZp+K3fwHXAL8PIEbb7NLnRA+uI+nr7k3
MsfZO0Zn3r0gBcAv2+cimYekHe163fwMGZ2XnkMV1mLiOJOsDXCtLY66c5AJ8+KwpKyyaofKGfjD
Lt0bVZy9yNDbudMm7IrNpCqXGCFneBpQZpn2V2BC6W2TdyRCMVZtaf6iwYONgADFNjcIriXNrhj0
ZV/yo7J+1zN3dKCfFDp0SIG3Q0xjP4xrkaYnJ8DRYnTWsh/Hp84J7EVdQlPr/UsLfa/KsBh22RR5
/xYlEkudAIlkBIwUU07munYKLfPRBzgVWFX+x8G+9iw6eb+C7KVoTAr5RZvTSvemhf5zaab8cOeR
leNDDMWwNASSisrEkCCm7yx++xrIUI/srXD9U6+wDikDZdOjIhOFssghffYIJeR7mEDItLCZXu7L
CTfmXk93pRNcRlPfGSX1UDlUz4U9Kax1I6io7sKO6UULRojzQWJ1r2VqMn6y8Z6mXVFS/+1SfeVn
VJOt5OQuqQzH6qPXho/Ur340C/OuCZ/pnLq8UHx/VXy6hTrF1Vggtyv+9U28KiaMK3xImxr6Zocb
Nkk5hCbGU4FjLl0hLnaVfaYpNEH1rvnG85TgXjjADCuZy7dlc/T1/BHZEj9OtfQxzir5oC281izb
aSZ8eQu3Nhf+blz6DNYIHUi9rS1jZ+km5UWV3cF13aM2GIscKkdjrO1YHcaOK6ZOBN6MNROM6N0s
9F99/BxL5B09c2et21YxGzcYqD+stT3QM/ELLJq+2GdCQRzQXvw8OKQeg/kAy44cWVVm7nSrXLeq
2NSivRa9BDnv7l5Zyx1+xxavdqip35yBcLaeZ+wwu3VL+dVM8VumcUe1ET5hYXmdrPDez8dAF6sv
O+c+0txjUL4mkwXwGJ4Cd27RgSBYGsVH7n07eXKxexyUeSqdb3wHE9j5QP2s+3Px6a1Ul95K1Ykn
Ux+ZTabPKkZuI8DZO//sakP41Nftw2AkGMvxFrtYcrQnUbubLNDXdocy100Rq8YGrY5hX1jeXkn4
7yhxzEvAgJJrNLnfuiA20Nh4yWdSNxRyOUMDPUAJY1XaWcO1soqaK+scrm6UbUCzd6wKW4H+2RZt
cZHcuiIDWgxJ8qQnzmbLRE/7HqS5dvr+oXEu+45YZQLVEJsxNPwfl08d6MVL6xe7Lq70hW8AwMc6
Zlhjfml7NnU4frSp/TM/H26l5wzygUx66rDqpylagOgMHq2YNlVYXphdH9Mc/x0jv0UjLn6RvsH/
EOjdi686EiqVHRsrOLh+taljvOLKIECERqxvQwcYpiYwBk9AlNlRx0pW+eRJyvJqYQuZZ8VeTswv
PHVNSvsvgIVmSvzKVepcMx2qj+nEFmVVcLSt8eHg9mqAT0FIKwP9IeJBbkr5adYBnVtqwLQgkGf0
4GC02ll47U7ImCK0RpvGts1qVvj8d5O63wnLOOP8ODjFe1PV31OPwMZPGCU00XCQLE3hd/j4iXcl
/G1dmpAgYutdBdpDSYhcnDF5glWmCM81GIfUy2UZ+aug8q9h0X9avv/wbHwlQltczAlnGs3g1Ete
wmB6nleyXTMfNLSnYHAx++aUSJMZYfMxtB22XdYYT8MgfmVbwlEpHRYg57OzakV8tkvvuUjDl0ij
5G/H+eHmsD3z4mNIve+0GvYxL1e0vNCy/xPuwRKI/1PdXeV2dtJgH4ZOhHCXbkzYa8f+9iO6Fudb
EwXaywgxmSnuiTcfZuBzmtssQp5GUTvmopLjh5/Cus2glAMO3jCVYU4wj4qSD+60vWFgwe/T68JS
Ksi0nk5x7Z/boMB2bSXM4to30P+cnj6lLO9x17x4g4nxV2ftG5/EAhKwYw2gMqiqYdF1FhghYLyL
S4nXfRK00VUIpnHPF3+ehf8OqL3n0/bDOlEGwIhWMQ0RNWkAuvUcu/MClCTt5kDQpiKbyj4alJJd
7GOzl/ovNtRrCtrVlHMTaBPkTzZcqlcfvPJuUcTyFbjks7X0XW3DkjfstenM5IHuLENAp3A4aF73
mo0UCpxBrlkewTIduGK6GZ+FL9/GsIPpRdKbp52GhisutLttlIf4v4zmRXJXxYmxGgOfsIMev5La
wHsVEr1p26R0SBxmqs/Mqd76uLrUI7yfUKswv8QCj6sqfyrdfNN7/Tr3A5iR7oq+F2clGs06Lehn
VqHEGaWAw2ywZ4eIC2n4qzhA8+inMv27U41ffmNA2jAeZG1DFbQ2mahmISzg/6gNmCJl3pvlAxDm
Mv7tRv1stga5hlgWdavAVOy3kP6ai5sTGu50NxaPkgFC0Jqo6JuR6Ndhp6CpiRxHOWU7F3iKJjOW
qZVniZ+0lHSxZPSZzMH0ltkuUQYMhW7SgPnb4HvYxSe7cpdDpwUUReJWDRMSabmQA8oWldvgfv5v
WTPwmyCc4FeshPM1RQ1URwe1QUgL2vNSI/hUvR999lg/lSOOioXHVCFm9E66j2jaV3C0nPnwXYYM
2PzQ/LKVDScSiVwVPZuMK5/yzDRxyl951thuOvh/khFpN06XMIRR/t8vrpfPflEB08ErJHUpyRAe
jyRru+6203/hnYySgaZmwsyoEL8YKibMg6orZn91VbXUCuOtVuI4KX2jZdA0a3tpxGrTWHKjlQl5
Ic6wHV1zUZrme6e8uzPVNF8OVSRtW5i/W5oBYZSJnpqsTeObO8u/9RETfXMZDvHdTfxrEMAjbfgF
evwMfImPeYo1lm3+5c1Hj9UBs51tglEUFxIFdb+ro+TPmbKPWLdxcEe37vybNGOdWeO3X4tb0bc/
dAELA0VHGrKNIhdwqRL3wWgvo4ThHGTtb8ErzLR0Y/nmvzBhVlIgAYWk+FP4w2vk4/JYBts0AcWd
pZ0TlbeMU9xUun016svUcGlUjZ1fRau6Bauk84FklXxPOp6Y6pjW3r4wXew/ph+mGi9BRRmRKuh+
egT5CkJ3U6PFIDqU3m5hSoZXWSn+hgYTGJYfjfSSdvHYtc6HL9kSgYX4/OCalDsF9hAUnpNOXUxX
TY6yudLkjB4HxXaAK9fOWEpyDwPQlSZm5dggcLShzYewTl2ULk3XWWQu0UFkjnHX4zRScQLGYA8T
hc7MDRW/LT10QuiGwYSxjZ57rdj5RYBPHEw0o/uAzwObphWMtrR9cA0TXrZAlGgWfCjm5yVejNYM
54aLBmdHXPbmb+gBw7UcjFaKzxDc/KarCL74gscU5v+Ybm2SBlSX/1EUuLOaOQgxUEr2W4lwISuy
YPBJSyCjU8wGBt602OBq18SYlkailhPviekgfrXkyEM/sDwbB1myuidjMdXvdrItW3NzYGfhTRAj
wsffMEHbB6hqjBL0rF31bbLzzT9M4S3msG3zwg8Me76ej+JzYIser2yjuVGVPLuhOoT5fHO0mDvB
n6RKGDMK9vdSRxFf/CjxJo16AZ3tPEJW1RBR1szRE9iYinmrln2k4uwPF1r3J8lfpEQFV7SfwjcL
eF/D0D4x51H5sM6y+KmomIgc3RDIkE+v1N+UcDv+hvV34yMZQLSpGpOkNUQApKwbfBl3qVv81hE6
SUiGMSVixZ0cgL/Nj92EowWes+S67YHl4jkvmW80v5WW2jyHC1908OLQLRX8+IrLp0T8qcEhnCbt
BHQeTqfeeY8Ec5eckQJmEC0u26XZrETSM8jWF5Y0d/OboWhAzRPZaKea35BfUyJDzjO1LA0FCInI
m5ZvzNSdQjCQFJl+3d6jbNj2MZFcXCwgxqK1VsnDCv0VVs8gDr5S59SZ1oUipmNeuUmMPQzsHWYS
gcNwYpzybfzKm1kO5YglYDtgUoH4aN6xVVvfzXlc4WQBL9ClEG16PHMRK7bEQ7kQykqN6Wkn3xpa
NAwzCnSv5C/luYXG0SQs3czye6aY+mDi5UcvAMI7zfY2FV9UeNqjrpLTYPBhm1crbvfhhAldGbyX
uX5wEHB4NqYf1oiak87I8+BXlY3+Wke3NEz3TNafAyzfXb/bBGH/WQm51XixrvK/B6e7OUa7SSbq
OJl1K0N95Hg6NVG9s+kY6sL+A9LcZPkm6MM99WhYgcVpus2Ok8Zbbjq71tHv4dyVDeFd0CT2WG+M
HkAMm7+KpnUlqd+KAVwT/hTUk2uNNIC8Jo7WfhBvhpy5ce2XOef9Yd5pG8Wrrcn+aT7SDUbSjUn0
FFnh+mby7WOTm+gGJx2/HLTYLYUSLldlchlqsu0sE/1igOLB8veplAezIKDGA0Tws/SHPAaozpzj
Y36KO1Z1hjh/DnPKH33u3uZvMlk8x5xCG0+dnt9nvvJ0ynbfIowtb5kiAJqQMov6XOJ5OurRs6ya
vTtMFGpYo2i6tSixhXLM9Dto420KNlAUOaFDur9rFUyTqITnhJKghlTqBXH830cZeWIzZcF2L9VQ
7lsyoEpbhdvu3Y8YSs9Pimrnp8rrex8gxeY3GG3U9Xnygf9a5DGJCiDHhHjWZQZ65VC/K2+6N+VV
TPi4+xP+OIqjRWrZWnTjgaM2mLmGgJPbwehebJMTitdQtPHBqqp1KWBLR7UGHYfrUWuN45QW58x0
1gG2ihkQhfAVOo4aErpTrTADK7zG3Mw4aal3F40nIFwFW6qny4v7jYq4Dz2bCR0epd70XDU9r8jB
/43KNvOK5zRL77jcmnXyrap4ZSAvDOL6vcHW22jwC8+s4FkDUp8iYnqlJ/VNYTsLqsha5ISWlzSN
TlK/Doz0ynAzFNMOCI0Uvan6AJY5GYpTqDfPBh3LXNLnHvMyVnlU6h+c+DqxGhYUmnyanpRjvVVG
cR0BEfz8IxxISQqwNY/brygwL8WAzCtloBWI7IhQTMnXsDgkKUm4cfpsRoDcSENBaR9wkF5L69fr
273Vd8YiklC5QZXTbHwuoBqbnCeqBfEKRfPI+GmBiY41Y81ULX59fovTbYJxY+P8xlN2ZNoEvpU5
G6+j+09HY/Ge+Nlbr3A3NRrv3EUBSql73aQfZhRhyGlwvnYvNbrVfmxe2rajRyImft4PszbFx+6K
ZB+ZlgcvU19xj3eFrj9Uj4zRANcTtEFVWHUw5bslLzj164fTUfm1mcCQjH7fNvGIiuqLm7BJmknP
FxnwgYf3o8b4f9FaIcY7RgdWB5+ylLy4sWMZRH11Sum+p5g+pndWMWC+25VfdT5PgTogwiIuX2aj
HSjxwAT2KWb0Pk3Otsf62W9aBpAT6pzOTb/HNLokkYe9CQR8zlT9d+Zh2PtU6+AVhtwzKmTkQp9X
2wy0zHR8NaHON95LZBaE7EgsA7EkNTv/x5HQC9VUvvkjB3s17cySiyNzzI88bVCSTyCagTbiLURJ
gO+laM46N02RRIwx0QeAToZGuC9nrniDFV1iXf0cIWKOHUubnXUteG50fMRQJ+EiGXFHZz1+gHG6
D+rskHal+ySIDxzqfCU9tnYGeYgmIF0IAtxanVGYHTMSf/c75h5TjIp8yJE51fDO/bTfSdXtEuuf
WU7gwxOyZqdDOGQ0q14KrqXQBDFy1UnBpRcc+/GQU0lgJpg6NGitEB9FCVmMbcRUaFtrFAqjLDs0
vv5f6mPT35S8NYekphF/qAHfWu4ZKbDravRtJfwvXzlbB7IjqCFp4v4LM1iclEbrwrL/66tyTojh
aowr3H4sA32aO/AOEKXl2Tkdocn5KAyFTxiUcZtryDwX28YSEIPMjePYlFY2HiCB99zUkASlyO66
1dvzNPFPhjAIPCSMFGJxGsOXki/dulNBAX9/hgXrbdOUxHoDSTyNPsw2/FKd6tOHfekyRRy18L0w
olPXVh+d/pqYnbXwXP/PmwZUQbBMxLASEZZ0UTQyrbAvtbYJjOBUWxWGx1TQ5fwy5RVxXlioZ1o7
VgDWn0GLtEoV32nw2dpz8kVnvkKmu9Wlx88s5pQx9RGZ1TWJ8w3GL1bZvkfGrCYTFJoG/NdcB9No
2K0511zsQ2stsGvidhpScatdtITCeoTduCFk22/s0+h2f4MJcD1hGjYf6UZ3rbmUszTEIUzftFTV
g+eT3htCXYND4LXLmNY98JJXc8R2x6QdbiN18EvsoSe1G/XVQP5ExFqK8vbPThUJaKgoMnsfck81
qIILeig5RCdbGhwmVNlu/K+jmZngyarW3UVU016d3CrwNRAnYsaMfOlTSya7zgwueTRsU3tiluX/
NcyyGhi/BtWmq7eoJ0A5oqr6sLVkKWsgcK+i4M/kyVaQEPWqLjCRt8+gKuwOTWGeDAY1leOic5w3
0dj/RsgWo4UlpANxgDsbSciWu/ZaQH2xQmy0PPGcaeYyH/MX5Ru3Vkw/hdJeXLxF0WAoK/2Mg+lU
5axfLKU1un0pSLstxXJ+FvO/O208iqKDukf6rffVZ3j0sGUzNIJe6t4jbC8CL/h1RhfH//Qyj0th
R712Eh87LV67+Q+32SqLmqWWI6X8SYp6H1iY1IOy5k14H6b3CGvfdiDjBmVRiPNalT8kREM3YCxo
ZbgVqX41cOWW8Cq1JtwAdmOtUpGHBHMQQm7epueOtnWs8WCIrY2bOO+GoUC00mXfYZQpgvrgYcbS
jfki5gIwVPgdUrjmhIor98M0Pbz9yoOsMLmT74mGkU3obQy7WzFTZag0bG3XJl0Ub5Q4AowV20JT
h2ys/zL2ZizEcsytVabJ0yjdKzzhm+VMmxQlnwZnXFANDUi/Fe1t2elAqAMhNcLmGnHx5tTbS9X5
DAmzc86WzutsDX8TRyNPex69uxul9HyZQGOA9joPtmgdXd+eQ3qAe5jnr43ReLgvti9/hYThn7Pb
dJ2kQT4gT1OfYM8LL7/3DXVci/rZeJOl9TKkEkq1YVzGDuKMeWa4sTOEffRsa4KCNKxsuzhF2j4t
GPrbtglPlhNb58KE8LwqISXG+otMg/dOQEKVknhhLAdkVq4ZxTxVlvbMuHpt6Cgzg/zLH4rHoBEi
NAUPqNC7LkAoKaM3lQlSycoPiMwXIRC0oKpCKOk13sG2cJNB1hy05b6zmP22TnuuOgKoA7y5u272
GIGXW3hk4MGw0siq4m5K0NO3RvvTENiFo7aqgMQM8HzMulm6v2Xf3qUs15EL8zPGHlwP6nYpGL3I
iEwkH/EkHXAvkROY02UY3BXTtxC2o7d0MoaXnn4K+u7e89Eav12bZfEvyKyVDqjKjSTwio8HExsR
fCIrptcFt/O846vS/o4gh0gcMXQ7vveV/e1U8NmCfk4pHQc6xZrm0lNgXZqK3zyBVxgF1cC2ariS
QopMxJSnghNTz9TJQG05TM0C0liYbwp4g3V8TDnI/Sq52aF/daPy1yjtJ9MvLrM53dR8hi4FSz/S
9ZNeJjXUqn4I2t6lasMw900fBhQJyH0gv5N9yS7Ya6r14YmLA39Y+NWsyVb+S1lQVtGtBrEEkYHQ
E1L8MJgI1qNlbURdrocq2DSpuTPFsCsUnoU0e07T7MY8hBmdF0y8zaeJqnTyzW2rBevQ0PaeIOXZ
SrjUiZz+C7x+OflsLr6tMWC22bsMflwagq50dqN/F9civc9VOfcOvl2Juctt61x7JoEegCqW/RP2
PtSnitOoOQ6+PNYjimmIt1n9p3GyTMDzXivgDw47D0HNzDcrgu2of/07xUV0s6yR4kSFfwrfuAqB
TIPSXLsF1LeMV1EhSXkpJ+cvDep9jRAQSJkpeE+tFhHYWiGwY+8POhGDoiTpImlOtuFfxv7V8tSt
YGBQoMlWfs/Vn+FhFFNv5MOANKG1NjMy23mfcS2ea85dP7W2BmTNBQq72PMWQ2VhEJl8jTn8Iw7Z
Do56oSSeurq/qU3cc9ppBQl1NQGtQRcDJ53RxdQoHp7EN9/zLqy0I8zn41Slc9FwGLxhY3N4ZRF+
2cI4DT0Er1qVXD5/IXAB5srzKe3CIG/AXgOZLxpae6lRA0+UDRQFWvQPTVkLlYO0AoPzAZ/2qHJu
mDehPmsz5G+A3pJKI/azHWA1vHpWVAyPwnsVJRS9lHyL7qESe20z6/W9nbQnrDGDh2ZaX3aN8EYr
lkGq1jZOXG4eLfI8fNeNFytMXm2//TFCzLq8f66d4zrhTvVyEsFrqAihMvx8U1mCBoRpR+qge891
wFpwtV1RAoC0yaFPAUdi98DZuxhpUdZdMamlg764jXMcL0SxLwTfochxHtV1SKnAVlUzcVB5Jn1j
tESBH0xslFA7KAN82xUI71T/r60nn+Q//W2ss7/IJUds0t6bOAcanzLWGUlIqh6WFpwezqRYQ1np
fqnwg/zAOJodgJ+E4b5X5GI7OlZTrdNgshzB7rHKnRclryTZBA1C3MYFmgIsqXvy8STCkmKwYU4w
KImn+NTr6h7YSbjscEwRRPmU6Pw8YwKXjV0Wh4MFs4fOKG4wBHJavAALoGQr0O6Mdleuwn/YI29M
1cBHwzBLDr5cYVxCaTxpYfc5BXJRxvUCndTYuiQtuNfeh3QluCE1pLfLvPJXIzrQvJMPzdI+uCpX
k+yzJRQWhrRuc82ka6Jq3XtefS0i7NJiHAVd68vg8hx8u38K4vOAFGWe960jiU+NEhvHYAJe6MRl
QYPWop6xfYd5QJphmFk0eBpYT3adf1ZhcPEtDy31N10cd1V4mSvEshHfdfdROi028GTGZDY0p5lb
hwsB6tKCvDmMoPNmMQQDE21Chn5MiZNlAY+gW7MBcJqkK/ID4m/8CN+bmGrcas6OsZbO50ijqzCT
oMd/aoovH5GK7aNf8TFOQ6nwzZ4DBR/F2h4ZgBXNoi4Y2NpvHYpWXlDhPyo1oFB+Hp1wDWbCX3KL
ZpVixpXbbzw1FeEjB5hedlt8vHsPa/gOr/6DkVzc4QjA+SR6biH9m8kzQVZBNq0V5OfM2zfxtkVd
2HNt2WgW7CeUi/bsTXRprW08cC0w5NJ+RuOrxHWAAS33un5LJWgRHC3Ee84pDkgmeYvCLVXyyLGL
QwgUV/o/TikPB66eHiv4oLQlyklHyMyWHh48sn4249kav0W46u+NpFxbMG7TPmbLbf/qwaIQB3XO
6OrE0eVOdOEuf+XdSsRIET+M/MsjHs97JC9atM3lAVy+IXcFWvoSe6TgE7ddrFUdvGUB7fs1qhXM
xgjAsJGuIDqS6/atw30Max4WLgE3ESHD6/JddzZTSk/+pCdATt7K039hO5ntxZyt2NAs/DM6flJx
KwBkRI7ZxdK5lN6Rd6Xz4aPghpkFLVxYbzT3og2bwWAigrEdvi79BzWA/w+KhUkxpnt75ZzwRXfU
CHZxtKaSCKts4WAgD750NT08mhcWiQIJMoSn5NE0qLQ4+bVV2uyx5/AQr4MWRseCBA5t2b0k/a7K
jrUMV6yQEoP5nob2t8UMSLzTw3G+aI8YJ39OHsigzp0jtx1JgHzGwyFK27VBhfiNg5LSkTmhHYHp
CVS1T51L/eslB0HAbHUcbOiPaFK/6FpT6560LHxMy7f1S2Fu84Afv8KtSMMKbB1hxIhrCUnWCdZ0
sPpw4S/hqnSrZgYEBekq973F1+Ma6H/gNivia89Thz79nd2Ls/+roWt7CTK4S+vxm4UWCnrCldm+
wvjAFZQ0g9beZqTTpCC+BwcnnnENOSC/tm8QhSEWy/f2YZfn2WWi/MfrzOp7KlbMzudvRuJle3Xl
SS83uO4iearrIzEZuPTzc0CpTJNC4U1Nt6g/V8Nr216s9uxK+IVYl2tQ4JCLXwfnLTOZHhTHOtqP
vGVGLjaU3zV0F/WN2C1xqqcp+i3GVzSlunkT35n54kkE/6tY/KTu0n0m6Xm84lQ15rtuOLEA2mqf
ncfvpj15SEhseGOUCZReT9UFZBYBChdQiP01xoD/UAFTNgIKjGrNudrjqqFIPVgY3lZcOyOEQ8bA
C7AOQ0CsWQKP3AnA5BeJFy+UjOAAdxt9euItlIZ/yIKdB9YTNXt8a9zgohVXPM17BLrIQbzsFgq0
V88RsQsxsLe9S/Mb22Cq0Buw03XnHHDKDeWL4V7M4bdmeN1zWVLjInLRnyTkWJy7T55YUby0YLyH
8hMqIrOJDasVLiGgSItO5cscV/pn0jNtPcAScfI1E5T837TD6omcNbQR+bJDBEguElydyVrhDkTU
gxPcLMRme44t5A2GPKDaLePnZSRhSuzyhImZyaN8M7IjlDqneMH3Mlhiy2UPK/IbEsdcI/NioSgm
hb7JXQfrFjAsWY4a/eN1QPqd0LFtGbvyyEks4aIkOo/13cSbit64PmEsAVM6iTYVw70GxGEOH4Nw
Z1/LducPG71ghLCJemTsQHxX7HA6uSKHBQv+f9m2uTQsxO9OsZYxHMwXlVgiY9XuxLTgAUjF4n/N
uPMNPARDBYh56TPof1DumYlxWvCLSe+UFduCJYJtckWk7M9YEwYBBA15OPsH33/Rl4sUQ7tRTlsc
Kkl9xMDAhDDb/OrRmf+PV06AYwqp7M1GByinNJ34vTB/m2r4c9h2sfvlExh2c3Uwz6pO5IwXb72z
4X6Kwa55rzE6hxU6MJgYc5x9NXc4EEVQU483G9ZIuyleScyxL6NP0tPSR1bk0iMnPm59ZflSJEjM
3wzIEvuwuYeEeGObB5+MMIri14ADjJcTt/Fw4bULzOGX/SHBW8dY+TZuI4fpFxu8uNxzERGSCSRJ
Zib2f6591qKfgMO8xHzB1FfMC/Fi4y0ig0SmjGTAgaqKVv2JKMqhW6KGIVdzo+0mOTtO4oCFEz4O
3LBG3E30mIJ9ou0rYk4ruBt/arzxUXj0MV9lWUuIlFOKz9U/eszhgfQTdVT/ZRJ/ke4b+5g21P4d
Jr+k9K37W+essFeeHSx9443cEeSOaqSI2VPPVq+8WW4LFNBIbmtEkGqNsMd5DfsX4AGoBzBghn6f
50goUSGRGbaMdoBJ2Dla0G8tTgFeZoQdsmjg9RBsqL8Q58JK8T7ufwRyKbyL/kfSefXGql5h+Bch
UQe4Hdr0Ph7bN8jbhd47vz4PJ1KUKMk+3mMGPtZ6K68Wl8MOPpCL2LlKcEtXG6hPWjuiYgcc3VZr
dt6T+i4ywMhPtGneqG3Ln4hnFt6UvndYK50LtyadiAQMIzwTuaeHLTU+3nwmel47Azz2ko3IhW+O
VwwiWJRGM578vqMMpgO8WVrAaMLmjTOVG54u8tSN6xw6JvEmvlOQlOpM+UnEHmfHuGG2FGLwZzMa
95Z+M5uoK8rddnG0CbDiMgA7s2u+x5GDlprOr2/abkDLWopHSONL7OnFEZKYF0rJ5/kEQRg5lECI
XysvGBASeyqp4tryJm4CfjvAp/tcX1eUh9PYshF+DIs3N4lq5pajeOUhQhJRyF6XpKwJsh0VAbJg
Pj8tYi3dbf1yk4GrzjB+gcchyitnqdnSP1XJafbNhmecfjnJqz8E8lF6S97FjPzhnqvFI5eRcuW0
wcY8qKnXrXbgdeQ65gbqPuhzHklCZZ+otssjR3YNrmmbbJGEc62NGzU+ErcFgYfMihF6I/x9vMrp
CSSqkmBIkurFHaZtKhuomMHEYpOZrRzghtIDaI4MiXND20BPtOlmwZZuL0dB9XqfsLgfrpxG2SE7
3zkdFARL4mZB8G3luyWw0vX/pHZTsU0RhJ2QGra1EQeu2LyoPDqVpBr+RDREAVQwtcpOlu6Ffzmd
9vKRPwqGHosvo7vx11VXQV2toXj4asLySowEmXsFidV0IixInd8azHJkNUPKp9jTJPwIWvRvEr0q
ufdccuE7EPhrtB0d5KDRsCHt6qkbvzHqPGQ9q08ByTXtUbwPmrMWO8Fr9RmKF4Pys7/gTUPLVd77
JVOcRM+LzMMD2o+PbJv5NvNw+AC2RllDWAeRzqQUmj8kdYonfU1GK3hVi0mLvlxPCh2QEwAZn954
G3UTMoAivkJ3FP9Maa/6H7FGTJbb1aThIvg7j6f2SOQdaV+cP+qGvRsJk7of6cZKTyphSMRIHmTz
8h7iMZPpzjZ3+p2iurq3gmAdN1x70rwjMuagR48+p41wU4nadRQDWwpmKgrDTyBxA2Kt7oCQfyby
E4R9umfTNr4orLXtIQFgMoXjJG6TlQYOWiHw+msBIY0GvKraBtq70ELeyN2iWX2k2r/WGPap/MP9
P7ABVO1XKLOGwu022GGIPgKGT7wpelTtaTTfVjF1MSpRCpuxxwAtoyJGPcru03Byax84TWSGa/rT
TTt8xv0Rd8+KmhNimEH2K5KsRN5CJbtrh5LFnT/TTZN9yqGN6VTc4zDOvuncuFCJgQXRIegNuqH0
9A9fd8mPKyaiAg6MTHy4zBY6yI+tb1jSd7eLF7gVd/g2If596dvTLvJ+uCfpEyEGbN0y1dBtufHH
WwijrgTfGhqo4x/ip5X/8E965DGssz6B46Cb4ID/4zwt7Ql7IS3v4TdAY4GJY9jO4ZZnHLHmSB6C
uvclh6aibiNPWGDBhGhXzJnNbR8vkceAKei87V5lAmQHjLswKCBHtSNuiEIFzJK9FUjcdSSSqMOd
sUF/nyu/sfyLcbEkp5pgvXHXDkefe5daJDTP1Rafo4EWSvOGYluy/7C2F7e4OCTBIbq3rd3t+aMG
n8T8pYxOODApCPmtuEffvUQyzEsi8dlnHr0SUZA5vfckyFC/EAiwURuvDqg/YH4j/QYN+zrIfluT
sCfUjhST5jKVVNoj3KW/5W+8w5wu3UVP4+Uto480/xVMVwlBmMNnRtxZZ3NA6c1jdt+y5kACZ3/J
uNNNwkX7Y/GrvSrFRekeG1d+udErXyvD6f/1E5onS35AV2qO1OyLK+0qi1nikPqPILH7PcaTYPSS
8mDo2AH+mQD/SHqggKlmIYVK9cz0KMv3zIOBzOdDxIlLO6e5j440v/lbyDgGdcaOlVVxabSVt9Yj
V6heGGeb4oY0CIU0xT0ZZAGJz6bX3YZjQcrqILkdg3/i1GQfEjiDqVhx/INJMpOGKAdHJGUX3P4q
4+U8wpPfCNv7NzLmHaQNNPo60GwmtAlUVXfa+JpJdyT8qR0BdfbEhb1HdK1Qd9LZJi2fQbljLyZV
76l76Vut7evy3i3BVYiNeemyngvjW5mEoM9naT+yGc5stxWV9MOHWt7Kvl5nWPta4IIAg6LUrUkN
qH+NiqbOXj185j16HD+zKzYvgZzRnkeSsFORepo4IHHxYsJutvFijdr25blnKx9FjSz7AR4DeTFN
SmY37kblEEY5DabZLkFpLsyorhhqhQTjEYs++WcMrszX9bYmrVCSD6TBZSQqArGbd3k6y8jgEYEU
A1QEmqttubyNBXdUsagfiJRZtyazELzmKsUzSDrPRAABLemmcFCiw2qFsR93ceWj0vca9iV2FcY8
tC+pWzdbJisNXXMFT7y4EeKDZnzxBBjxUsIHDRemLnFeaUhqP2+U8Ttrv4xexqR3qgLKzgVtPSFR
MiAiDYMYSkayircsoXzBTL4VCRREvBIqsDb1M/sVzTIIIsZ6rdMmMdCkCJO2lklLhEy2IH2Ju6YN
UvxcffbVkTdA4PdeQT6UydwxiOoazbcK09KbpGlPCkKeVbGJ4FBitCm5wBQhvDPpG/Fu9L9J7Lj4
ARWJZg5Uhjlnrq1A+uJVJjPNaeqFgS0HhB1grpJXDgQFMU0aqEGU6D5pgEk4xKILrXeauE8C6BPs
I0lONvMJmIuBD2xIGaLtCqFfDbwq5YeKyd0Ai5nxy8eUQlsm3sUCe6Uw7HqYI3Gfo1h5YZU2H02+
WWr48i9ydnX0CtnFDDf8URyoQLEXWgQJo6FFlZqqTnJi5Lq29KVNzrQ1aguemr23Ve74X8gUoh+3
3hN+C1KdMgahVLdAEYu36K+tbEPeqgXhQKeCyjrV5hwvVruZ6hymVijkXbdTFS+SOfKFPyP8iNrl
hGQkIhx/OJXP8EnpiT858UWjDjh4qW9NRur0vio98wEeEvLWHTbifKiMY8LEWtI7t4mUZx1sew94
XcBs9pZfaTOoAExltxOxlqKJxWrrZgDlnD3tof3WP1Ld7Y+afqh/6xLRBaJPq3njQRvyHSkGpb8N
KXlZPap9SMR0QqyVi8uRiMsBlvQv+OMGn5+1caEolFGu0XRnhhkBRmQr1g+E7VZ3UzrWt2EbvM+L
kdLp8c2TwHWlpmxAF/QgPHUZ2QnjGE9EvKfKyzAehCVVLwHmrzwgJyTM3QxvRXiUxWNVvymBh8He
kB+NQVSbqwHlAI4pd+Q/vJrYSAeOi5ko4DUcGCtUyiCc7FL9SS1Hw3FgMB6Bs298hXgEHCpenH3p
wpaXy/whkGcFYhCwhwr7+W6Qe26uo8khAd7/pT1bodtdsgQWOuo5ENt8RNO32R3b9sycoVDVCwCS
vMkADrTULRdkqWObMwbib6YEtsMCBUCvXlr9MAiw7oya8juYIcBiFm1NVFjL+D7tl6oxlgT1E/F3
8xoWwI/C1WsFe6EcmyXVt/g34K4aV4f8XdiQyt9uaBwGYIR3YAihBolxUm6/GvEhhW+k+xZk0hGz
S25L57LF0LYTJC/9XKq3GCmDUhJ1aEt0ow0RTv4fkrBMwzHrJ+IT+nmpDkUpOVrc0uU3qD//A4BI
iUxbsNN3Xq/FV1adRoPYtU9Nuik+G+0mZhPsFVqum/agn/PquhjoBXTWKsJ8v/9sGfcjHuNG+vIj
nisAksFqRMzmuCIf5Lhr8V6dbgouRS2CnsnwA2sAfBqiCzKyRRiPJjpPusEOgzIuoZpJvUTZyur1
0CGQeHFIlGDT5BVJYkOKH2pfJulBokQFhVb1ahenPICNToGfPO9aCIg0+bfwEYyTtsifISuYbkiZ
qMDVLhNbu6l6ZyEzovl2xQgfV8mmBLVvav2Yc0XxM3lyN9JOo6+Hyku04wT/nAQoD/rMSkzdyvki
KOpAoMn7jXisG5RAoJ7RGnPrxC4AJyCXKbkG+UjDT4vadEGY5lsB8F5wxnR1aNU4R0yNTJ0NWm02
V4TTIxEVyl3oPsD++VvlRVuRj1ZKNMOqgcO04myz2iho8ALQK17W5BARDYPLfIO6YeHKDEK5La6o
NPIUINLBx1+EHqv6JH910WMyyIKxunkjltBD9Ks0Bx6MpLwzAYNTayZvIOHDFG5MrdACrPtst3C1
MjsWZ3BVj+sUNC+LEfPydcLRyc9KJuNpq2XfrUq+/mGlf9T5F2FniEos4plL462XqfDQBb4WYMVx
W5fPrgBF01klPIKpcffyzruBGxGsCfdArF2I0SsS/xX96FAdin9oXVCGSJtYdgT1bIDGyDzKNz+A
zxhlRUpxiPEPkA3ReYEtDFwtOfMB9Z+moEkkCVnxrGHaznyRNh8TVwN0QJBfgZYEvpkRmey6nt7B
BOhQmEpv/hhedWKD4dN/pgGb+vS8eKiIwvaMcxJq2wzu/eAsYWQAbwTCgfOQZkt+D/8GzXBjK6T4
VdRPdXcs+2uonpDJU2HLgoe3RuuP7bECIuIQWghUNHIcnERAQN+DF1kJCRmrjZw6FSq7K/0HYN2T
DFSB2EWyxOi8qu/9/L6kZmLzOoLn8gsSVBSDckah3U1k/5OCoGgXk6w2DMzcBmXj6sQnwdqtgzsv
8bLatsRTrA6r9sS5CU8U6bugeC9FRDMu6uUenDsi6NKlqiMJjjRVkLj+F1ZHwAPtpz628wOTdDOB
DNjThlSx38UHE9x4XumlAEzF58arMJs2qbzPqYpQ3lV+twzzLJ6U3t9hF8DI3Oq09ThK/4oEiyO0
HTaqTm8p7MA86zwtUPiUmfKIEHqhpIFNvBptanZG08DyVBWRq5VPiKuc8MtbELl0x8rUqC55O6bO
1hj6LnCtJtxahXCqMHeWEL2q3IW55kLrGHRBGp3Mg8z8qN4z9Rl/CuQH+5RLizuaUHprZouv3BGK
jMgZ3CsLaPQ3g4Ti6mRLjba1cpjPUF3CJa0/gSJX7aZRv5SZm0rd81/8gEGMtgCdh/6BJb8Un4xx
Em5WCrNkOP/bVF4H+O/MUYXndEd5U7ltgJiaVwEH29LvVNDpcUyam0j6KazCdv6dKmK4byK6yGqd
/5bRHjHjzL56TKOdAblOOAQNtcut3Xw0iKyuiFJb6XPsvonaPeT6owk8mW7K4bYy1xXKZ0BBl6hY
kUwT9FprhUslHTPkuSYX6r1QnHx6sIXKnH/tUodgXJXAIfo3Fy+I5bLsVVRvenEuwUzx5d5SEH16
NIgNbk4rirO5LXg+hB1f3ESs7A0hW/Zi6APIb2hhCxxBPjTjE/TmmqZnVd31yaGNn+OdVAexfxhI
2A0qU+Jzrx8rcadP++JLk1AOLI3DJDvgLG0P4eI4kX87qlZURxQgzDZ+SY7SrdPcwLSU96q4lOoh
r7cT+CzFs4FnJm7ZeQx7WAiYFEjXJYF6yvY8e7iWRVv/EGmO/kLDjGeHNlriVNfNGz+PolYQnJSc
FxYJoltgIFYtqfEITwjnIUI1wH5H2ycnXwdi2iSsM3dDIgqX2P4lP641xk1Hxl8iPxstspRgVwt/
U8WPJRZhvnVMpwGsrl/NG16y0E8Nk+aonDTu+4ifE2f10Vclj4drai/E4PAcpyTYmVTPUBxTwBKP
a5lvKp3ex8HyqfMw0Gl0v9Azbb+ROO4llYYW6KgIhSMtw4sjKyT1UTAWRQZxwf0fhLUM2TXQfjD8
Ynx9CaAvPpzIDOoZxOdgOqRHRX2F6isHL8irzqmWVVFRoJVpA/nvVdH6sdNmINcAdPBnBvKIwI40
qi811DcxygZMloSHjShREG6pjPVAsm0kbpuEpSeOEFFc8wA+NyCTH7aZ7EPuIxGwn+UbWk/5CubD
ZH7UJRFsmu1TYCg/1egs4U+4CX1pBeOPRk3AkMGKXhOe4Ak4Dwg7M3daUHhSIQBv3sfmE54qH01u
nBvj+MBH1MvnwJ/nfbYuaC/lwAuLeS2mVz2mxp7Fux0GZwMlKBHEBppFEKQSFADXpLkra05RQzBc
nTJMJbEjVpPW6N0IKXVLhKp46v/E/DxmXsEZoaChOYj6T/k1Mz8hLW+vDUUmIetp8THDEdIUIdnC
Z4wI3G92CU0gvwFK8/yd0J3QnUR3RvaOie6NhKfya+EIsTYFW5E2ce0I6h8ykmHKx1O67gSGVrYE
Pp+sWkNLa+j4x8wOQE/wUfyg0in4owoEKIrS8IqiceFNi35yMCzOvVLZB6Ob9AQnH+vVvrKL/Nxr
bledfbyX/rlq3pOKJF+UPyJxEm4DpJ/n9yT0Qr1x5uZb4hvtLqxsy+K8QC6CUwP8t3xcXuWJS39e
8ZskyEPP6UWoN1yGhhXjDaiGxl5Dvrapq0Wl1Wp/K65GQkp/a6BNcsPxlIkbbLCwpXjoOoJoeAJd
qBg5OUJsUekDqzTy1QeI8NIcYcKnFD8VDpKwfe9yu53fdPFUYVgAdOHjfaLJyH8URI8r+VrltpRw
BlnTT0sNGSFFkO158KHlGf/gP3EiUZnTlZNfpchd8QYaGQRaRDTOKyw7kU5IcGgl/P7FGf0eDSBc
3uZ9UNL9BDtKXjUoqg+PI/1F3B8dEIEedcAFKOp7cTNwSEcwa+qlSWeP93AbO1S5D3FlZYxpDAp6
dDLY6fHFjwCOTAdG6TGIKMhiqefI8y9YUXlEoayvQ4UI6GbA1YgGbbrpxTPniY+ZN9pzeIxMYS34
fypv80T8x/lFhcGeh6Ka2XxgQii+x1iL6IzGOXoEY0TgxkAr278SfWRfPPlkc3RaZm6fra5C0rdB
d0dlB+lfjP1kh/Buuwr8x6heWIZPpfAr6Qji4zcJ0wMnHMMxK/LAHK/wvA0COTAid96RpB34XsUy
JEKVmCiFzQDwXtICxSxE5iPCP8AUxsZ2Hf9Oyle0IrxWZYbJjzAhBkBaSGfZFsWNUtyAVAXSo1Vv
VC4U4RB0OO/i35ScKVZ9VOSyHV7o6hqAp8wjmAOB7iP0ReJIBC0F2+Q9Q7SBbtYuqmPzvdIOL6y4
GjbB/NqjWmLkyIZfcKTgnxbZ5bv6R1ji7KKWW32yWBqIOgDrArsjLXpyJf0NuYRPIuHCf5HOdU53
5Fodlop7Ik5sknwUpEQoyTkbIZq0B5/X9MoKDgY59JLVBzOoP4eU5ezUQaAsUX8rALEKFRsYF1eG
H0ct0rCDXT9WtOi89zAR5okYm+NCbI6yGz8H7ixg2V0Ld0uCZrZRGVWYLFbH9mwgGYJ+OdIpfki0
dV9u+3ZLooOgbzTzvKTlPLCWxR8GFZWVO83b4K/kyD4ttsztyjw1lUXbFHU71YfyPruk4A3BsZWQ
OZ+4i6i4y7pDCMr5qzLjkT2ivjqV4OeAMMH1GNl972GJ5rEW37rPaBfwce+saj026Y7acWqr2gO7
5Lolqm32j0FxMj4N+tXpXUEVvMIynoPxt09MBaz6Qv4wfehRwXeqtD0VoFYjGGqEcJSN2//lVQg9
NaKlAcwTOXZYzNGjTieq7QDfkMvRLINwm0v4Ym5iv2FW9gcbxhh4jlE2pY2y/wbwyANQBZy4YHfD
7l29hng0Qv1fJVxYldPqSPiPTJx291tnXxw7TAj7kpv+Z8GoRgtBDWQFBU20m71jUsLLgloWp6Hg
396yP3yEFcQjnV6fylZVPTmkPiwy7BRlT6GgJvsQ8cnG/m5cbfDWoTz6kKILSEmxQY/fDoRdrqfq
NXEQsFgF2lGvPvFnZBV7obA2OoY7gk+l7pgMMS4jhBLe2B3zGvkCGzkv/Qa5HbaQRqUoAUxV2GIO
5koSPNCHvF482dzjYKVogj5LNiAzPywswRRYOawFBgaPnYj1JmC8Eds/84Gon0NnRFNnvK34wAo/
asCTBEIE+4PTK7ly3vT6QUbEsFG+aIlE3qc9q7hkbNnx1PRbnno2Iwrn4SFyq7YIDNhAcm4YZAj4
N50+OeXjMf2dCUEAW+zQWRA1sW1mUg9PNeHJmW1Q2CXweIJgHhP0ZVpgm+dB3k1/S+rWvFkdJYWu
K5N3cIrPxkdPQz3ydVAjK/P3E/jZKPyYCouCx5kzvNSXHDmJFqyptRT1a6Y/ks6dires/QdgZ+T7
SNxktyjftaR/Bm/MqSYGieJsECHAKzDyNNWp0CxYSOyANghnWbHKUxGCEMgLlMjiLOT/IoOBXHmJ
lzpSR1hfdqgYSInDZjKvC4A07/zYyr99ibBnIC293oGJoaP4S5MDoeyD+pF271njEjQUiNsUiKBR
d0jUh6rj3WxFIxsw4PYBXQXKXbKsA3oIe5cUxGw4BZTF2Cxhmi0uTdvZ8E/37fquAY2B2hzC2+oD
0YMR7OBPcFqvy5vugMcUlh9s4uY1Mllq08H0H6IC5M5UhtzN59bwqK8hmQYCn+bzis1z7rC1kuEh
Bb0byz/Dla85+Ef9opZ+AM5OzWnQmr027LLxoA8o7Vb1hy8RP3yIDFL3TMHWcsq2timrZmS4BrjD
ivcJmrY5ulSvZhPO74jQ3UbZGLyEEr5V3MiIeommIlTCVz1K/xBvwx+cauZnQFUos1B2q/DDX30a
oOG+pWJ3RTXt/wEZJZErktJaX8TqAynPAEcONiXvxw/yEsX8B+iuofyDOHBO91OGCKE6mVfyZn3o
TH1Droo5fYbCHathkpyDO2P/QIKM3f/KxNou+oMNojVGNcTBqysF6rU90se4jI+RVWN3q65+e6sT
ROJCajc6cazeNO9mA9RKOveyFZJ/BI6UnHSmJz4+xesfvmiT95Wo6Ksu8Lixk8j3CCZRXevJo/93
VlDOuIp80QnQLVD677HV8s0al2EAmCFx3SsxfV9UHDdXvT+lNl2mocDQQ/y7164eZurhMp2NE970
zGrqixz/Vel+QGodFbcSwrX2P8jPINUv4Lyb7SLajC+Zym4vO3T+xgxR6NY84IjMrHGDaXGgRYMA
dVx4RFvjqOcHz+rZrPcJdzuVB4nHQ/eIuj2UFJma3TXUPIXWMwoT/qlQYAVBQnT/7pUSM9apjW8L
Jvvy8J2XTh8/UGv9hexsPxN6F6qjqGoaKAGHRwq6R1u+tPEQhLtZ+kcueBVsdcwvgEPRoaQJSCcJ
1SBclOuTQUBmDniUGDigpwNKYqyWhr/huhm6Bw2WblT0X+RKCBD0O0l5VsQEWcb2pt2Y4mvkmrAu
JK7YNAgYtPkpO5HDhmPCbrdqficX2DrIyXOUvOwiZoR4Y6dkb2S8yFxlh9AUzXtjy+amN+z4tvqW
y+M07LWpW/v5mWM85+8Ocy8wtymPbe4gz8S89VUBABU3QeE9jN6YGJRN+iNlVoszSLsMpavE0Iyb
9ByeMyQCa41wmF9/Q3PT4kuFUbXHhkjo6Tj4ntIRvHLNkGojlUksyfxX+9suiyyuKU9/Oh+I2kT5
aRDxSBLi/CloG/WNDeBewwPfxsJVtv+H57PaNVf/ShbXdeGlE1O6/+4XV7IIdLza6Ztknnr/0qe/
eFEDiL27wUGi1LcAcjQCp+jWBwo0EOsgLZnOamj7WD0zB41CNu/H+OcEjZnKV2Jbwg739b5uLzwE
eCKNt/iRym9D45o3sfkoJSIOyZO80K5J325zG1Z7AP0ODnrVbXRAYOfsw/TdDMp5WVucjt7zcV1j
D0b5Xb6NZFqv1lqLLlPkVxVUa7Wypg8AmiY5JMISiD0lbg0SOOz0Z95esFeVBxOjGus9ARW1N8R7
jRztm89rhoSv27j7Tqy+2PKOMvU1H12PHyZzTlp5TJFi6s0vxsqeL+ooVf+gxfOvBqAUwoK1r77V
b8UB2POFJUNfPQqJQiKmD7hbyPvqgD2tjF2S1kB02EDI+ngfIGtAskOSfbw5sNWrNuyROcHehO/D
MzToLuDMWgf6QQN2KBwFos8RB7a6A1YJeuPEBhOuzdMrb5Fpr4MWZJ0ywGeveiI3bb9tJ7c3vgAf
YsNBtQ3VwwJYscw1TqBD9Z+HU+cBMgT5IcSGqdy46paxEzM7iCyG155/3i6WRcoxD6K/p6oXdgeV
Jcdf051FAi//mYpH1i7xSv2GdgcD+8N6tsvHVH8b6LWwVhVe3O9j6VWNROoesOD723w/KG/zTfhi
+RcpsQo3Lfniu1Hg6cQMAlfidKjcB8cE+Mp2Er9rp60NcYs20ehZzvmVU0qhifhb0yBR8crV7XJL
p3y+RyDMzY3iL1nuphX+oifh+2F0g8nOEtUCa4/jA2N5J2/QTeTDETJHY8xfXpC+yJWh4UE1XlF1
N1JndNtm2/a7RtnF+ecK27mBsKcCOTS2/rTR4LtkdMdEuuHQbsAAvwbKgSSPSsSlY8LqpF2ub0mQ
TrhInfqZgtUA9VcIRgsbH9Q6L281xgKdIWoRrfAthQfjc5X/Am/Ly7mBcLfAZ8LvVNC7AtOFtKyj
B6igyc+gX/rY8J3O5ZUgTxkLSvkohIs7d3vsVKqGqBZO7D4785cPX0wIOl235EJA2mELpK+CvlI5
pudxI6bHMPwDYl/pDzZVeiZIoxuph8lvKKwgYGqBgHmrQ2JFKr7cWDPqiCgA1wfdBF5d7BrPidYb
4T0qvsks04c94zwyuNwhGloQaNCj+25LJFpGy47DmBoYTjc4FS9drNCw6hF3XFU/pQhTr5OFcNsd
2mK4fXFLN2MUvdMlVw1HFOTu4jCkeCRofjs+IjPPCK+M7ehIBC0rhJ4+c/Ge9AXxkbb0TvSAeh1t
It9LzTMzV82dEtkDKNFfUFEX1P0zqlO7DX8k9QcTJKcqAuCmPiByRHXS66i2YT6Kj6AE6dyN9XZ8
L7pDUV4QXkvKrzC5ySnJmGEu+gPE71pIlGxC/G3UP/6eMHSUb+M5vHzEl1RiY0bYo2Y7R8rnyqs7
T1csrsKKcwHTlXtceSrVQScfPioSrzVyqtiuSVFX5BeNiGt6i8isl9lZscWMwwNySzQfdBWsGM0i
W+FwoT+V2kC2O0rH9DOO3o56E5DTzdwd4UWF/wb+tt9f/WIHhJTd54D2HNIT3D7ZQv1L4rH9Mv9W
vifkXjkCnZDTpt0XnfRqhxybITlAD9Hs9cGb4eIaUqAasspxegN4gF2bnsQ9Kcr2+JmQyg3ds4O7
I+Yd8UMOzHMzeMo6L8BtVh8a5m6aQlAr1zbV6+pPzlzNO3OS7hX3z0ZHawJSrXuhshuCfYgKQt2n
8y6FU2rtkNiu3hn7a9odoVGhZtFMTAcisVT0cLJ4AzWpLelpEtzZXIv51UWYzpzKpdqcKya+iyRe
V9CcNv7KKnOjxA3uKyJKRRyX8CmmLesuLG2F7AeDTuk08EsFCuVAMi2Oj5jgmzuqt2CDTIOe1Cne
UN9XKFf/ykHA01wBNukC7Pq8wQo5oo2JzvJpvvgnQJnROADCSlD2frXjK0D9kax+GjKIHrpBrcz4
pdND7z8jhZ4O9YAJxcS+xqSDvHZt2tJxgLkliENwVuKFVJLa40krfvrqrV7C5mv3w2m4phP8XvqK
kqcOXolA0nc7NAZE41j6Tj18deJ3i9mHn/u5+s83QvQKt/shnrx4h02Fss008dLnQMbRArQv+rcl
XnIC86U14qZ/UMzLqql99OQRUPBG1rK+aEAg2zLGdg7rY/DFWdeBam+N0FI97VsilGKD4GL+xn4n
3qYbARrEghPs9oogzT+CMzdOTHF7tsfkf9ApOP4YP0g/v0Z/8zcQTcH8sQz7VvuOENFtUMobJ74B
zLqAxn98IExa+LA9iln8a3vQDuZetchm5VED/0lRazau8g46Bpo6lJdgP5IeTRAjQQXqQWHa/KKU
DKUfhqP1QHrvGma3rW3lXT9Ld/+ToQW6AEkI84x4yX96ec2/IE6GN3R1sxVf8otBoA/RXo8I9+rC
V0aNGwQuqcRKBI5lZddSsFpWMvBvik5Ve3wl8Ezou7cw2OHCn2kIOpd/t4YfhYULjOzDABkGwiUB
DXmso76PtIpaDF3FI8ZuimCyWOvH0qGC8UwcRhsSFGZNpziyaaGxkluyAt5YL87NdQVMatBFA7ER
/zDwojddEcccWBrdg7xrnkNhzf+MD/GDRkr27BM4S3dZ6szWwTWnWZp3dvKIHqUVHtNjfpWuiPqY
aLzuJz1N3w0cJ8DJJ6Ew3IF4kEl4JiVROxjkhKtokojdpPrcvMFhNA941x8QwuaHTp61fhp4Jg7E
80B0OPNbu5QWarkl0sf2UW2pAa6wjUCOLMhRiRbxEwUTNy0iCSh+Fpsl+nddpnZlrrODPoExr7Mf
kF3pOJHTuGQdWsIfnRp4yHhQeX/wyRbp4jTt0NCsAC1fcU7yj91wgkGdJzTabJJxnT0VpD2I59E8
oLlg0HiXyF8AGiZb8JsdozwT4xCuHIOIaoxEt6RAwM8pQNeaLdWE9TnaHZAdD8lCrJHazM6qU6UL
xm4FJvHzEBsoY4i1W5Orab1zj5G5NNyEV7A0VNug+7KJ1s7ltYAKtVxtDGQ0/E1fNNbLH6R0C/Fh
EuE/3QqmNXWHiHQWS6ocLjZZm7kMcQpPYuUSb1+Co21KEERyI5cHtKhhM3ckcnFF7ghXEdr2MAN4
2Kyuc3VSPNzUqkqHvx5B1erIzKPXm9lAi8t6v626WyBtw2m/CJaEI4gLmbKIyvv5lM1nqDkKFsbw
xqSCyFoitOcAmql/MArWrl5cZkLE+TOyXTfuSMWk4AwI7Lm8Kwlj1LZnpMtciUCcdBMxQLDP4QGB
FgZgaV1N32u50wT7jJOC08xfWGHcd6i4kC6YgyO2WyynPYMEJofECmi4xdmywBdYdVNIrG3tHwEZ
BV5gsleHXqrYYKWl6ZmoP76WfrfJJaZojUC7yJcbSs+WQxNZ+SJpAT8G3G4cne99sOPcmYytJHkw
YRHLRkTjPddxzU0uWZ3xgUyNv8kmrUSeb0h6Nvqv8hWWHDfVoZTO3O6pTekiH5WfmoEGJZcYKOxA
cAIzmxg5IsOJxW0n8vTWxxfZAE7hw5O4DTnXa2/FfjB+IOxOcSwkW2YJTOyoymd6H2Bci+rFvBdx
NkH6FavPP8T82qdBQEeK3TSzFDwpqvxE9MC7Xslu1b8YeZTN4DcaEtJ/eq2egDpCezbpFme9tdP8
ENPMojwpuSSVodMQoaKEx0WHd97L+reV9NR+hJ/AxwNa/AvxfGgE5QrvMk5IfAa8M/fkFsfFE/cG
uYUkuAXis9DovwTOjazkMzXdynCExhqOjf8uGFtzdYuC93Z+CXSVHnw64PB8LSLHmymci2zDskEg
bxo5wPZz8tnz1bVSddJXKEWzHzRrTOfE7qIrDEgNIgl0G1T8Ii3oPbhPixF4ZLmiaZYYIrqbajIn
p+YGZyDV24rXq2vABwKqE1Yd2pQYmgYHxDP6MhFG47FJ7vq5ifkp2a+JwYL7C8Ifbk8siDD4g54J
a48OGXZPjoiE/I71u0/fhFNxSkZYV+f3Hty8DjigF5zPpGZGuFHM9GBYFsl9Ml9ow2KoF+BLNnR6
j7T3ZhGucIbmtvA/ks5juXXsiqJfhCrkMCURCOYkitQEJfFJyJlI/HovtAd2ucvd/SQSuPeEvdem
IbSzS63u9Rf+UhjMKsMFFYPtR0LgA8bJjYwxBh9AwGkg2O9uZGh0kWl9iY3KWO+wKNwI02fxD3lB
mXGzKI9QZOBRUlhI0HWqo1GzYOJaJDj0vUIipWjngQ6In50bJHi8sl11aHFPmA6GZv4kc/DJx8Pv
/m2y/4GZE+0oBvA+9bZmLaQ7pu09ChegiDNOAD0LpFvbgP3/xkJNIOA8nmdAKB8rc2WAUQsOWX1V
ikeAIJk1BHezZAjQ67esu+OSo7ilP3MQPLfFsfB1DbUgZ7DyBxqDg0tGOEyrDERfPFJ5ROpZAcTb
rXiFre+KOUWCBqLc4UM0XruYV0lQpB1O9x7LSs0gV4s3bLsIy5XKDxQD/7BMCwlBsrYlb+AXLt7j
VWYh3wUyqVL7wTzRJuY/zBvJYqZBbNBVK9uduKQWme1NDYWyF9VX/BaCYivsIYeF5ht8alQApP9w
gRyE/MIqmjpRf29N7RZwo6o2S0PG3Bl3ActLbFGYudXXGb2iFK5WlX5MCPzV0X6hIj2R6dnLa0O6
WtRhNSG27giuE9nyefbgMVpVWkiBJ62Bq4W8ekpQnJ7U2VUx+oCCwm1kePov6JLglFCcJMWBUO26
3GCkErFeyeycFgblibgPVy1S77nL5i40mCYoAI/iW5YcRRYYc9PwEyg+8dMtaLUq+m2Em6FeJlrd
jwGpOO6lL5XMtCW0H5/Qh37FhqVh1zWrqA7ZlpRsqBuYwQv+1YOODQJBEjlKVnybp/oi0eg+a7S+
8zIfWQ0iyDo8ETWtI/t8kQAtQ3k8A/sHPXctZnEGrAZ2vZSqiBRRq0na1WQ99SQArdqbPFjWsiTi
4/3Mi7vBWUx+ueW/eSiRJZTyOcBLk6CcpVOBoTcBPQeC60/aCmlzq9Ec+2Z1Aos2Icoj8RgibLd5
589Q96vxgbnZGmwLR+fr0qe/ZTXMXtFBsYX6T0KEZBS2lqFXcfoWuQ1GU7fJ12FGrAW6M2zmcEkZ
0JXPhsDTZCuI0PJEFMkC/3Mt9qeXTlsFJOR7OyafRFkCsCM4J3fodyqGvItXuu4EVyLRcti+Q/J1
lgRf9AbXHDspbDzaMUeRngibmpCbe8pLV4YY0v1ydMd2L8h+45Q1+FkEjotyOwlUDAwWfEYH7Y+k
7hlAYLQZMSBM1B+42DA5TIt3unqB0/QFGw5LnV75gvHhyT9ZsUaEVxL7EkTukCHZYWFq96RLfFvk
suY8ncRS4vlT8SkW2zdyQKxIF12+lvmaRXCxVdxAcOp0reAA4IQvqIr27DW+NdiCr/peKUQheEX6
oWNXFP0KQBcWZIkemlH/aAMMwPtaQNp/MLoQQIvF8xq2uCJkChj14JC6iifzr2KKu82/5TNhxxht
BcBZaIvAYyVfb3JxxN9Rma2lAM+M8IlMG6EdH4/EG6IJv+hVa/EHWBPqpq7dpBnqo56/GVF6Ecm7
HJ3MrKIhcdUZRgaUuJyiAiQ2TjMh2+e1CSPfZimZubF0NE6D/E9G0LWFZfIKEDoy9twyLxf/FSyT
8s30fOvckqjP/oZLrtxm4RuMgdLJKlZvH02/bfaMsKO3z9OkguPQVgK/kohyLPqxZLdH4Vf1B8va
MpLgRbFNLKl/PHZIVVFDIvErFxTqw8hDvWT63bY0m7iNmMov0Pe1Tmn4FCHYaTC2oUehvCIC5J2v
O3QiTCnfkUtIcbSCb4Hd7hNNQp8962NESpN6U25VeMhbr2mO31y5PTgs8TS5qrUI7tH7UQd8Rwz5
PjhPHRQR2lp9+YwKeAolRCkyvxU2H8GuOZNYdpkVkzNntDgaP6PsaXYbndzvg2XzW9SmW68gD+HN
kHF7otKxwdyhc0OInaxAXi0FlghYAdgtAgBsr329w/fSg5dYA6SDLjIsZQYhmvwPUwFx0NxU3QNX
uPZv3qnCoxo+uGbqWdHBsEzX+J7pjo9C5uody1n2jjAeTvENS/StlddI+k2mQ9QHTocC+VUUmxTn
TSawOrXFihck/ZX895H4sjqnyueVIeeGdOGp2zOtRbPDEJfwia9bUG+M/tQgqJXgYzDQWRjVmWmj
3rl/vD2pcETop01HrLuMPHiluvoy/3d1UTquiLPxDy0tiztIIoHyMYfNgbNQw2114ungMH/XKwtl
B3rvQYQU5b3xlzgsjGpC1jgYBLaJtCmzYmfPo7ImLhFrgaMi911lLGlzpx4wx9xxO6BLZKz6Soj9
tLWnKq/H+hQHe0n7fXVrBUM6uU2504nr/FafswoK8HKQaYa9yDyEIkblf/PJ0afMcALb+CeX64q9
ePpjInpJERFqva+S98jWpd8BR2Qyz3YycALpZwq3ibpRsk/4xi0ytZOcXYmZYjNNeeCD1kYwyiJx
urBqkl9Xxk8Tb6iqrd6/WJlRin8augtt5bWHAWj89ixdZP0wzVUsZOCAnNPpI+NiLS4mDaL+j8Rp
bpVhAHdRbobgG6/Dsyb9DpEMqufDdE++RSwz//J63R5omW/y5KKGzdZitZLQOkPb3bzRyUXb3MiZ
LKyi6dp8oQZm1ei80CGzZ9CyH2AJqCHRIOim24+cagcl/qdOz+hEB/NO/2U1mDmuMmLMHAH7gexm
40nq7JnUcn2Pu5ILWPjR2RU1LmGt0EvEVcncmgErde2yWbdbDfsqndWl0NAtLc36VLv5BU5bpB/z
Q8JEvVtitWT1TMoqgpVFeODyHzYWv+IvlQxTPL4r2jCmkoGJ+QP0LIglrzojw4BKkLSHELodzCAG
eVF+C9gm75MPruyeqTuTAMTWDZIY9iBwhG9Uqw5akA7b4NJ6k6J8MUKP+y7RSMFDEVUfQkacNKvy
WrhoTzRLHXoBT2fUg7JHzZDCno1DeAvVndWsOvIz1gBASBjCifttWGuLLWb702F+jxwUu2O9E0Dk
v4WvnFdH4xkZnhWCIYsDnT9UtRWUIyjqHijf57QEV3SUYKe8XWaF23bY6s22v+OOb5HTnmY5qSvJ
DCr6rd5uBTrtm/YsbMwAmBJwllCCRUdaIt4Ezihh7gqZp7oMeYixIpDo/dli+87hodoJHxGrCTan
SK250NxwTddv2nm/4nnh253xraQ02QYcEz6fGqflyHJXVO/h34tOrmZ0ckMCRQcFXwmbZmk3hS+r
9itjCbxLVF+XL3rv0wJUXkGgj3V4BZB2XAzw5KUqWHmJTvo2CHdbTPswXDL6SBYs0mz9m5EachGk
LljHJLdddOe3r/FrQ59g5/H3xbpGeFIWByfjEOximNR/8hopCf9RnsVx2vMbZ5fkkn+wG5n1IATY
LPPf+MPYo1/eJj/6dnhKJ/IYxxO/t6P/1bdqqzyDL/5dhLUcCgrJvXyuN/WncO1mkUK0w3P0OWJG
cd/CwvANXzu+H7P5FrwA/wTHMvkfC4YywS7907/m6QfH5VL7R1XPDeXquE3+zFOypa7g48PUKJYE
MPsDIUSsmLl3Vum9spsIkMMBHydqV1a+1NdMPPX9i61QyiyQrUm1mLKdXbNJ5S2hm6i+kO8QklS6
eGkRQhFYhult1syu+T/wdxh+OG5zcy0XVLzs9GQIEdsugztWuSLxZdZKWseRo+X/zBe7UsNnZa4k
O4tNex5yTi8xki6q6QCPYLwkpJ53XifbsDst1iD6YfMxbKhu9Qwz3jx5gjBhTr68w0Zg8iFIayaz
+UxAAdFmAw1ARf7iN14HX+QVE7dQ8YwwyfZJrMs0OxsfNVjbbwPOKhM6m7V9A4UycxrGe+g73/dA
P0UTCAfScapzbK3awB1I04hRaC35GP3+I/2s7je+ycJY3emWqJtPaNhj1bdsdY9x7RDW5+QfcvPE
DFlrIaH3MB8N9IP9iWClMr1DvMELPws7sUhGv7OvJVJFp+z3LxgTnfzD2TOpB2l4DBugP53qc0RW
HE2+phOQx+2FfpJPX+7dTCeta5lRMcyOEhBo4vAPFKEZPPga84nnOdg0WF90EGGo4IJHEykOPSOz
ktiNvppqW+YnfrlTyq9IlBn1S9R+4wYkfy3VvUnza7SYw8ykKDn2Pyf8ngjXSkc7JMrNpHPOz//R
omyGUJr/erLM5V1mhBR7LGnYSxgibkDx561hoaWyrBlHyeNtTBFahhTD0KWadfmgAzHvyrJwuJln
6SZ+u6D5jFBmou+ouBYeeIC06QoJIOf1kaEzvGtoWmxgRDzfOJFZtjb4S/XDS7lbqV/1ZzJFP4Hn
xHRQO14I6RFiMBs+QTsj0TP4CN/pM0Auv01BSi7qI33PKtoWT5H9cWJTZPCPwxPDZlcupqW1EroZ
xzSjPBb2P+PRxTAnCFXyS7AntkzLinLYFllSxNpOIboLoLz+/sGVP8tQjzy7r3GPHmnWx93ClIDg
b1RvaJIeKbVisuZfAi8F2fqAJh9O7sApnp1Wf8i1YOMwSmxx2gafWJvYUQq/XUws8uONjYgqZPwd
EjfFEuPxFBOEiZ+GfINmbR0TZLd8xkNgF7yP7UXcUKLwi8fZoRv/DH/WdaszqeHRvL6G6XdMG/tF
8pzoiu9n5qEKzqCtpiDAJXoooLdEB8OCi34DJ1rT9NIcaAI/f0vA9rAP9B1OLP1cxEdeyszLD+p0
m9qNymYIexZze566wVd/cpt1glnZ8gbakXbAM9e818YAU2vVWArv/jo6nUB6RMqGxkzFI88tHdwk
FPvB2TKYo8wf87oufHRzvHtS+c0Po4D1qp13A1u+8yJZXeeuiExj4ppKUFgBf5SfiC4A2pdsS3hI
rZ5VCFk5VBcu9nHOKVwUjDJZ3YR0JzaHsRUfGT7yAgKEk7f88oUn0RT9IgnjWS1+dfGqBkdJAnzM
tQ/fHXcyB+UY73UmOqvJg2yKCnKRHQBiLUPaPKpZ+RKw0tA8ZhNudMzu3aYDMIiG/dIzcXLaG467
VbCHE+tYC67glXJpS8xJ7BwwGx6k9Ufxoe7BNej5bFIrnxWkDVv9R7YM45hHNywM51F9qzgZVvhG
xRUGZ/gQkANtnm4exQoMRnlEFYv1jPhM2DXb2r3U+WKONHMTZEpf+QZv3OBEyVplUbnhiUTphkIc
/MFS/+nMdUcQaLpJXYpXHgrGgJZfR5uC16NgeqYdzHrNw5pqBxk9W+IJXMWsNw3iX8Z9KFsIvL6V
CnfmtgW1lDGI8jvLMzxUVhbVTJLbJZc4HTSrvAWBwXxCSGzFaP7KIP0/65c/RPNAkE71YOibib8Y
1H8Ch2c2fZFIkN+NJaWuNOuc8NPsmAWakhsvgcSClXkvQ8NXn+11kpfWsJK5uxpPifzhX0jyRQDT
6mzq8HXOHZIrs/FjxnRoe6odqfeyK9oRMzsCkzg0l80HHypfTvkwQDUs4pedWMeZDsvemXc5uSgc
OIxNSo/9grHOWTZVh9FcpvqTcFiGNp41AahY0umyrX1dSYZ6L3WAXBRGS2FPBKDiPeqaKYhySmlJ
b31xrEEBGAmtH4muTAHpLx05OVdvB4Ncl57Hm3yPPuM1xQn6Omgr3aJBNbzMP0yWXVi0cchcEWVR
UbuIv2riDWgHx01iXpChvDKbzaovb0IySO1YX3fIK74Y7L//LI2WAksgTvUHKvPAlx/WUvgVn4gQ
WITgljchby1l3Um4J+I9+SCEqg0UGEA6LCT88/auDolCJVjgk2iVdMPogyeDVAFMwXTMGNw6FPDX
5EcWzlW+M2ehmCpvgJ3t2MLrpC6txXtyE6djLvR2F6Nb2VHcT3wIxCK1TgD0B4jkAiPgvpMW3aXY
B882/BYmH5rNC4WsrXwWD2aFXL/ths57bBwgT5n7mjY1WvlqY1m+nq3ljwxj97m5GjwIbXBRTIQ2
McXVQmMrFBzbR3BQXTP6iVbTeKEZpWFHFXdFiidOhMWUp7dTbchLL2muA9RJ792LPAORZk4qji+e
3HzXMG0P7kn4FVNGst8rDhklH2sEynFko4sGgOB357FIxqMaYuDDXONUNFWvvX6sPmlUoWTJ3xmC
g9Qpz0Dk0VseXi11uLWB/GPe0JE4hDTY7LmJs4j85KvfdTgl3RmaA+vhE97wHBzClIdapneR41sZ
szUbO06KJoMekonNNvybSCq3fiHk05dEJKIwKMObygfhYhHz+DKzU3VJ7sUMGItp2BBAY1w3F5Zl
J+KZ+j/eaSZTBfLZAPlwy1vI+d1hWuHhNYmJ8TFM8uOBwEj9dMV7bhjfzbimeMCvaG3GJzFrAdcF
VrjSL71fNknIOt2ASmXDHg+JyhPSrKVtxdGJ+Zx1coWoJ8LasWunm7sJVuClU35mHxb7i8YpMjfk
x0dtkXiB6OHaQHqUrEvFThFpBvf40cnLmWpK+qrCmBCQurFKjF8IMiT2LOR/GEKAku6UHdMe+C0l
m7054QElImhQt78iFxQ9kCWGo53bM62/6tbn3BuOGiMcQFJUu5jPd8KtUagI2SBsmk/cYaQAW3y9
uBgeecI0mw4aTIFwakamBDsBMwZfEdO7vXzw0KdPJa5S+l5km7k/4PNEJFy6SGxnEQTiuAWzO4/y
RlkF8VUPH+rwD+kzWzIYaOoJJyhPC83kzE0L0cU7GEqxP9BNTxjM2h+tPb/YEZSOsYfKhskF8qvk
FN1mXGnOwEeyqbcJ0Urn9nfYJ3x2mwpY7ULY8WbmFHuBT47INmHZja44w46iMU/etai1RhRhW9iv
41r7DInY46x6DH/vC9xkDkJvmK2U2eyAJgIEos8+ZQCJquv6o+wzBpbEBnN7ojGlvJ7OufTN2owe
mHnrOf8i7KmUFJoQJ7pk478hP2cAD9kky27IwuulHxpp+Vutpn/IgCTPQyvMVQrse4fKi903a+/W
qx045f64mIxb/qXMeD75K2RlFFAN4uPo/oLfku19cW+wCUJtNT+AfFRbqCXPyMOdiDAAFx1zAyQF
447F9Tvbc2azU5AeNOi4cV7w9u1CBxpDlUOP1SL0+CfEBwZGu/Ijc3FSqJYzD9jNXfWyZ+C8r6TH
PsJBPR5oUnnaLAlumE9IrFRuIRpCeia9Tl5Ry+xqw0N+jzP3EPm3fN+p6w5573K0s6fRLq/YkwJo
mRhPHchHAaOYj4hXvRBmqchSHrYIagBlwYJlFWiswMqxGyIcBhqnzeaeB7D4CP4lLOSVffyR/PTt
8e0RtDorTKR1LQHtQKTrAHafwV4VgXFsfBzOC3KVnfJF781JJ8bLp7Q+pkwCOsQqRF8L8QqSTv0D
XYhBMiuTSf9AWs3pukCZnOKt3dTKPkTXfk53ReWox7fppoMDkFzi0bGw3jV5iYbbV0BY1LdRXMlu
Y9KiHEheClP3ZeBVHFW+GFiHnAWA9O6D/GxRgSUWMYqc9kSyP0pbUzI7N/6agmbllqLBb1s70h6S
7AUMYKRj2lwJY5sFTsn7IwldhYnNM5/c5Nai9txSDCDnbU7ydqruEa5k0xXeXjUnr4B4sqx7G9uS
A5St9pubOGOOlr0AM54HRg8Bepq8XdrS6r+R1qbhT0UUMtk2NUjWPZJnISaY+jRQOHJvQPfEOQDf
MPfU1qniXd364MrhVRenydbVf6rmRNWevTi+r4/kF4sShhrCVgbv9YUOPULCOqMjg0/alrGCdUKH
uOBcgyA+rlHEd1tEiDJl8EVjklXQrtJS1XudupL3wsAxjVb+Zdjc4XFoj794UUBn1+e6XiPYSpHD
szfQud9hJ/gj0xUaBralPTvcWTQMyRGCYqO5b/RvyBuMVbVA1RKj31zqot2sIwdrrI75jJ+SrQny
qg3OjFe06sPPoTuKGwTx4wkDW7KThU2Xn+rKz7TP13SK00Neg7wmI+o9w46vDEPH8B7RS471DVaL
giD2SYWEkVTD4DTXEOl1D9jBQ0Itdz7jfpYbApvnEGJftkdNjQWPQCOdIoO9OK5tvnprWUTAw9Nl
3oJpzU/C5NGBcnU4BPWwM2qvgYIx4ZdhJIu6qjmONzSCVJ3XnhJtuGTKlcsUdNsy7lf9RrxQ4K3p
liMMD/0WydW4I7AqWqMI/27Er/Dlz67xuWtg2PqWXWvEqG0HS4E9wkfMcfsZujnsMB/TDUNQmAU1
unGbbeays+BW2Ql6JPp5HGuzwZMaO/qLue9GV3o9eQ0uEhVNM6uVLgmrn0LpgYRgU2FgRodD4JG1
1IpP5tro6i4C2vccEsJw7gIv6n8yFMKMUeUYciOxQQh/i33DdNgAAeEJKEwFNxbWMBqSyefH4G0o
BMhTG1GBLgVexu7bj0L2DQMw1YF+thcusorsnNr+K3UHYNvXlw4NNeH1oKpzNRAg9tvw3vqW0MfW
Twuvtbb52vrsYf/ZAwcfUc6noNlaxqoh09RmFz80Nw2VTlr/vkWuuvrQtUjTKWjlbYpAq1DOib6i
kRMT5OaqX/1iKdVrL+fuV0nHhIUKZYXPH+aDlnhvPE0uga8uehrPrICkQRLFghgfOzzjWNT+mthO
0i3NazVuRMi0WKNr2/LT4YiEDILM617L67J9dowD5UfYw5SJbT5Bs4P1BXHdWiTi3Ry3K6ZIKJRJ
MToOXLJVCNWNmt2HP9aAJknd4v8oWbKgGNT4woy7gM8ybao7inrMlM37Tj7g0nrwPocXtMLMBNBz
wQIxKtJA0TbjHZtdUeNWKuAUuYW+xW6IgQ0vF/2WbpPJMAGelDmd70V6xrCJ2qt7nXvTL95uxrXP
+ERAJtgux5+cY4YZQWplPh6RuGHvJrDMzVYdmgiNM0au/gUel5MsezFWI7Y2zu5VPqppXn6+kYWi
C5uWhulJM4KDfLQz1vQcQSybUzTQPUTAxdtYGRBv1fL2mnWLHENgLQEUwzFp9+jrELnsgvEuIs6j
bpB/XvEjH8BMqUtJ84czntXq5WcxhmYWOmn3gzdUTlciaqu8vpXo11oN21zCDvA7RVcbnzMJgB4z
w+ubejhU1ohfyE1mVgGnCsF3umKdVGP2BEZS7xi8dvJjyv8kZmYJA16obGYrL4vaJ6WXeKOHOte/
OHZB0F8wARsFsYBoDKnaTUqL5FXweuzQHQzxpybZCjuH8kmUxBLvAOrqxuVbK9EjPAFgYh2oP03x
W5BNv56VG2xbatWbGU9sQIIKEw3uIh4WSuMmgBOaUoPw12ArMCe8Dv3scKLGgckiUmeNL/QxHD9z
BN9rj51coZuLkGkaoeL9k/fN6DX9aXyYJA0NILOSU2QWy1H5BJ71KgGEVZ9ETlX9Bc8lrgOOaHQO
GsRjeikDHgsa9RE5W4CyDmcYf7QHyHdgBcwgMbcurNUxWaq/GI7THQEilitpxM7XTpTfO+E3Y2dB
Z0P19VDY7GOB5l8xMH41kVx/1whcPmKdN+5vhI0u8YkjyFJv1hA5Od+tNbkGDc+gFHbMdyzNI+4O
dTykEOqdezybF5lP50DpTd/QSNVDdTpk5EWvBPNnTLftLYG/hK7RL5S/tLqZIarUOXwSxjFP5RBm
Kx0RSMofkOBVMqqtTDDD6EamPwbrgWO5CK09MU7LRL7BF1BzhJJIgLxDOe3kGzOOcPemtxlQBojH
duB3m90Y0AtZOU0w+yOB4UWsk2KwQaw/nwcxtjpQYsyCBNKYYaBTVUBTAP+JtZps4+S3xZ/M5fHa
C/+a+Im4yHvzjck8Fa36hVcxBHoVZ/ex2AYi4IxZACozNCGrIeLY3gA65I/7ZI2Mr6tK9ibPFv/s
+wFKFadzEZzZ5xnoa1UeHfTrdfoHKOENYAio6b9K/y3kox75efcVkW32S2wDLsgjYSTEM1lr5kAm
Cn6ehsEeUVdQfg9e2Z+4mkvloqLggdJf/9bpDRuqWEBX5DN59AvQ36ACBK/u0Nge5H4X1h/dRNjA
X+zETqIzUkNwOjKDYgm2xG23IJ5yjA/FZ/AvFFYl6CbzaoIkdV76CUCHgVN+hAfP7fvMNlgON+pD
ynbjJ2+uuo8xkF8Mcky8RrRf82hAgvOzxwTNNcdlqK6NcI8WwaTsAGuTBGAiUX84enRBcVS8b1pl
axtFO4wrQ9uV9/i9pyhiD/+mqWIx4cxuEZ7x9tJhsgC9FS4rCiTNoziQC8b8CB+URfrXlhST3xNF
AeCzcTYVn6eeFmc5C+WpPlp1ReyBKP8UjP9ko+TRxi3wBhdD6y/5CpPJ/oQSIWm+UTNX9MVI6Pfq
8NSUo9l/acah3GjdKfzhYcgT2kcojIBGuAZfw5UriCE/qS30SzdJmOnb6MCw7GrD5XVnL0pg1Ejs
4DpOPic07/FH0G6Hcj/pduNGnhWz5o220abfQ7jFsciGFFs/i0GAFjNxi2E/lZ9yE8xlvY31Z7oN
oSEt0AI8tIgRz0cKHv8Y+7gUBZKdViITvUN0y6tTPq/tUFkhEP5muFzJ5Idxibc8txeZ6cM3KssR
1MiZAUDpFASYw96+NsOpKM85y0OOFPq36EM+K7rPGnNEg8trdBQ7KH62AKPILg1XTj2+xjjZ1akP
kgQIcy6tEPCUXPh/KP9xpIjQIB6Csq0Kt2MLsdAcuurwOpe2dncsc/cYQq1YD/1GKtBDkjzijovh
t8w2b+5mNqiOgTkKCwPknCX6fGI+Qr/9Ovyo1jJ6EHJRgKoBJ4eld0dYQpddhj/m2d/T9psmPjdp
MR3qNeojgl4Hfq3oSz9T5n8rl+LOjAULRH6GPP3GdQ7dkWH1k6wxls9sCF1EMz3LP7aFWXwUJzjo
7HQl4hM+0O3LYLbzfazZM6A09wMf8FyFEJXR1ErR9jQU6LRWjb4liKFdE3SGV4VGFluK8YxMZAxn
5OflzQrPTUSEBC73HtUh4v1PJLn5QrrVLPdhjH4GF82rr5zVa/0/CFtnLF6PQtjBqCJZN0UIemEf
GjjJF+on7FooPxhi/XYnRNRo2+tbMl5YkbevM0Me9cReunH/hsBFXhIeYps2AEY7ev66QWdATQG7
mrTEztMg16IRKs612XJWbMe/tr5K1Q3lM22YPLk1l3NYX18ThgcE+cj7/jVQFHSBHljAG7nKl8w8
PEqlQ6PPg+ocdNyKnYjkaPp2osHrnOppRZqvyuQ4OASe7kdeLllcS5iUVdUFcQgEBMcKPDRuE5Ws
DQR+dfCI0ZX3GQACTvx//UOShKNOEF2E09U4ceTzhlvw4rDwQpPh5NWuVPpacpvSE6rRV35OODU7
1UMWrfBhBzkZRVTV2gtrLQZTpl/pbia7FMmR5eJmkD/6ZP8q3YR+Unhm6PChMA6KnyTPGTMDYhG1
ywinTYuBS7vSQ6G3gDhrog7ZdfoXhnp1JG8HF9DK/BoIgV60q3q45do8A5QuyQcT85QcZUbg1rXO
TnD3VMrushRcCwmgBS2oZ1OFrmNaVuX2Dx4nxpWWO4ZEE8gjLLXGdY2icgqWxvHFeBhhVXF+odaj
ch3nsqLVXUmB+npQEH+UZw1WY9I/amEzVt8spVL9S1d9ubhjaetR5/T1R65/xQifRX779Ak4qxl2
Q3PpABrhgSvifymd1fsHSlUEE60PqcBAehrH9+hVA7xIJCiSE9oq4TUSu3RPGLlMZiCVtmtSj4VO
1OMzqss5aSTV/P69VsctS6X0ZGzxDBxQ/IkN+6JZosKvZY1rqz0QICcqfmee5P5YsIl3VdnnUy4+
BB8ZkPjTkmoDXJhArdXQAiuAw8Ec+AAHR2UPEFQzjAK/DztVMtG4A5JfjR/8Ff3pPIYarhecNDsZ
E7TAxIW/YeCfArcVCX+s3AlsQaSgUkgKv9wsYfx44ehkv4fxglDRhSbeMxFODdOz8tu0JE8EAHgg
YSTn56X3iRncZle6VppjNppsL+WfDkgw8wUp4c+etkTSCZSXml7cCoDC9hj+IeuSO5JHAFcDdaLR
/2mDR087CgMo+4302O9YgJSNsK0z8AWfaQs/i/Bp+8WSuRx6x8riywiFFmSiKD7N1xunCrOLb03/
FFFgniycLrITZVC0ma4Xd9iF5JjgtppO9ZuWnvmFZG17VHAyGmo0a82Lpq+F2w4GW7ClAZsT7AjS
aRoDH2Pyl1Ss4/ONjCXyPqIyklEnVVP4VVGnMfxnvZgYe0G7xu9bPnjBtBnjk/xyJJodJ762sEsm
xgYILUOISsUPP5wZyk6fp46FXprx1BuqifEiFP1YvG4ok4rJkwCKds4InAQPNBbLnuvbA8yUMhOm
xb9YE5KFeVk8B07F+/BSJo/IcAPVsX6THYkSb/EXb2Bj4Y9ZkQ+Bcbf+hDZcfAWsafkGliYayWA4
AOBgA5/vS0bGLv1LnXtCcmu0Y6Qy2NTzykF7q35m1rxwfFGKclyjR4/7PfRkAsKK9ylRpdWUZj7r
Pz3JkCFdmYFF5h1pKO8kj91hX5ci+CbGpga6PrqDUAP+m164MBvc6vium95WxJVOsYjPNUTicyzb
U4VDeLoFPw2bVgkSND6Eg2FbL4BG0MvmhgLMAAjALvHLb9hazO5O7arhMQ+5GkOWyvIg8KItpQGq
4rdgTm6AU01digrviLEJtF/l9VR1kHDfGDUAQdbxRkasfyzg8yxylpcr0gLrBFn8iomSzlBiPU4Y
LWH8w+bdadmRr1CSoJpMmKwYq8DU9U3xaCq/DEtFkCyYy61iLeWbBJHuVce9wvQXvVtPDAbjJlJ7
FmxAcpZAS4r5ic+GgG7+B/XTHs1R7s+Ds+x8Q0sRbtllmsF/qkjLIYQ0IM+FNUHSqIzXjFZbQxMH
H8+Fr5DJ+6Pkn0xi4tedMcML+MTSAnPgqGQqWvDoBLK71m86fT/GOS+qTkMDlTIgSJjnSgMxAcpf
zXnTvJF6QRoNZAagqJ4xoOZsYXYv+SSxPOdL0MY3Le82jhFS/aEjG1jWZoiXP3E55F768pDtGuJJ
aUhMdcbCQ9xh0cIH6fYjGRhH00F/VsodPWDScPT1OBDgpLF3QbTO7Dc+IdzRrR+RbQB9Hru5Xu8c
mTIUqWZ2EZ+86X+W6Mlos3AmzrJ0bwodsgKdUbc7zP/KovoLjzOpzlrKElXfvQyPpraStVVVQe12
yftQsFRN2FYE8gs4XngnL8zH1GAexxaOckN6G+0Q8OsR8BPgxcsCmhctqq2bK13nyRacR/T+soDl
43jmS7ZAW6Fhk+x4vARwNfphO+CYdqt5D5Q6GuNXzI2ZzbTuL9qLOE6ydX3Fo9X/pgeacJQl2bhj
7PrGN8n8Nis9HhDOZUJRD0x1G+6/eCeQI6+vwmCNnjkEN/U+avo9MFa8a3w8iYmy62QETn6El0u6
i+IwMM7kdczf0UXgP+0Gm0ZyaSHCEoLG0pd56ZE7IsYJpjDxBS64AObB31XJ67Rhny2dpHAXtLaV
I+XHKhzvtfQuklzBXCiqVgq3F7sVVp2RJyx+ph1jo55AbVLMYYW2wU35iSd0nD9xfIIqImY3pfXy
dRYmS/AK8Z681N43WRwqDG7dfvuOvBH579s8B68v4FZTtor4BPrDW1h2HxqGsvlyY4J3eoYoe+oY
pZt+lLgiZ+fHZ8x6ErO1TO8uOhGmZ3llNTs2qzcCoyUe1SUDW9bDqNMUVx4Xh+lG8A8RuYiSfv5H
0nltJ45tUfSLNIZQ1isokbMxftEwLltCOaevv1N9H7u7qg1GnLPDWnNxyVDa6sNjchSGAl3g+tJt
tGuo4Cvh03cTdIbRM/UyJCkaNJCOnhTVmZP8E0PSKiXQ/7scGsWDJFjpmZk3JSBCzkov1OZJNLt4
J75OMkBFJHH+yVjc1PCO7IgccX3OHxJC4FJPEdv8U+XYRaL8qPfxL61E3R0XxqbmAIIJgwzgF2IG
rdOOpBX4xJtKX02ZPQVOtfnzE64bClu+wEuAM0jhlB9B55F8vOVDgSWohYkE3OdQvI9F7mWdEx7J
sugXrNI/ACAoT79bV4vXnJNFDfX11le82i90RItgHTjDsfmXAqV8X/saGaqeMzANz8gouru0pY6r
6TINhz5yckR3VNawxQgzgG24DZNjRtFxDs5KtNUnH+7gPnXTO+webXCBUVwe+h7OhA/oEYLdFYM5
mV34HlbduDSuGeooW/gQQp8kWmJKhE9BO5cUuTKzVyZ79Zwo+1KiD709cFHX0dK/hplV8q3TnIAh
1Sb0V31xf5dUIiuAM8Olq1caqljKjatJXzH9jOKKnRnyMRxa4x8Sg+IZ44U12MTu6+5co4eDWJ58
a+1ZvqTkgg8IhRGZsfyda1cEoAxiRnXFkn/sCC9heZsjnZ5fHPM5/6O894xFKu4bY1kVG1nbJ/Cu
yFRnbLlS4MmCbQLe320YwbMt7hxIMgXrEB7yTngW0o/+IgklNDeBTSvbQ6ONmVF5BM4OZ20NPfTM
+hLZzDcDc6IZ3Nm4+giIorkAkwMsGLws4/C+UmMgsMGL44Xc9Qzl7WhVb2WAA4RezaC0M36IPzIK
pmcmovKb0Hy8zH4tHZgdi9qTxRD0plsdX+PyJ0lhvtBnZA7wC3acgGIsaVyXI0tkzA5ktcr0Bmcj
86giWWy0L5IMruJnbSFsU8QPdB0cXiw8OLHs1Mesd/iverGl0h2eWYXCTXQQcQMmB7fYNa6RuBlj
T4aS7DBijcjGh2ieQMIvgwBP++JXJwzgANzpl7FnpLjUV/xOJ2yYhxDxFolzPUs5lEzoLE5CA8Ds
M27s7CB9IuOHz784EZcg5f+m8cEz0AKemjn+4UJdUl+DIcR5MP69L2xvg/9SuaTpC2c+fE/Cp9Yh
7QFxrk4PghGHmxX+sZgWqb44YHaBIwL9x5H3Cu1mxeoResRsgAgjex7Rw98TkIqTQLHg3GYkx1qf
br4HbMLwriq/Zjqf2P+wlFkTlBtwu/p96vrQQMvFd43yEjTnja2GLSH8i4yYGZyLzTo+K+I2JVYU
Ds6vdgq7Dy6jiIqjKF0ZP+8Ah3C+nex4ROsLP7Z+JP55gZ/UitHBsHN401/KZMHbZN0EWeOMKhD/
ZrR1lFgMKt/3cUSKRC31LHT2ZBb+pwTY9FOtWOw7g2faubx/A/wcfjUqzc6pRuwlTi5gMdyIjdV5
YF1+M0iDLPypXnEU+cafgIfQZCP1o8g/E95WLqXYuC+yf5P6qaHL6MZjv7CiyVuc1SHzJujf7AA1
4RxDlm9amAR8e0j1iUkB/oc8Wt0sun+9yFWWbUztliHQJjn0KV11caMxJRIm0Pd2T24g17eP8kL2
d1POAiJzQglLm/jXLqwkP5lfi3PAHmpcauMpN49y/Cdpr5EnVTwiHXeDmx9YBQlccBlWax59ACl/
8HR+iajRv4LzfFj9ZhaSERjGkI8wERes+NHcKPTYpFgUHAubDPVneU0Yo2lscKJHzDsmrC3ztGAz
Il15YCLDCUTmw5oqhTC+nbHm7YfA8y5Tuk7fXxKH13EBG8AW3y5psGTVu+CgsBoR7RBm+zS28jvj
ULqMFTqI6H0UViXEmHh1I9ypDzeYjVvXJEt0co38BTWqIUotwCq+McKlsg72gQIF9VZ0Tj489cVd
ou/Wc5qqv+yRK6ckdBpUGgMoz031YKFAyo2Tsat6rwlmNnZIc3DOZ8dG2Bny/Hsvm6PgY/ZdaVcd
YeolF/6wEQ5e+EgjsGGD7IyQHiGBH7qL5jFD0R60YwrrxUfXXIrFuVKcUfOyWTJQifegYqdmEfRE
78gkO3Jj5cFwK7dSpuHnN+hQLuIt409KZEVaoWecg1/h7ei20OwDBNbynWkRaNLccIEvq+xqrnLp
MA0q1C24Lmdgr05nE+G0Ltz2k0Hmt2hBh5FsyUIDqLxqeFs2T+q1n1bJD/7rBRgxGHWNjepG3wof
PF7CmaYSqv8s0C896SISJaNa5gfCtu92V+7YUav6lbfdxF6Aanze6eOYvS2GG6yalgkx+Vvsv5bZ
B19XYrRatnQQ/hiYrpsPxXCNt812qrFZZVpV4ySX8MDk1dDR3Ds6hsp19qVARGQrdM7uXIFFTbAw
ukqO/REFJ94W8isw6r+5JaBnud85lIAjYn81OOPMC8XViPGY3uzvjAS1H+3ss1NKCxRKEboEPkee
vhb+EAOQpyYypUP0yBRoieaW3jfXWcBSV1C24oFM1n11qyA0fFJNe8Np+CTMRnFZLzJaJwGptNVb
RTgZOqYW8GW2l7/N4pRjjITx5vCRLYXtPMA+Aslka45J9VNfS28HK4HesaFbhzbYdJViA4L4huQG
/a/eBQypsl9eX856zWYj17g9Tns+SPxujcXFIokWgn3yuppzv6OR5o+NIa0pVuHxQv+ykfa6xkbq
SZ5n48pulcCzP0UQ12hNnezO3FBG1mvxy7fbdXUg60A3bJUmrl2zfqFe++MXKHEgkUILGYaMkOXQ
eXLkMqoIgBUiI1txijwKN1qVoBk9P39AJW0Gvk/I8xAM77psZd6QtGsvBBfCBqtlrvw2F6I8b6r1
MZzYeqrX/kGG2GWW4wNq4aWxgOT3LKNq4Sx4OwlmgtYDqmhuktUEe4SBZPej2aZ5KcGQHFGcUOi2
W2hyDHeAlocLIgHJmmuLjUpoWxidhPUMWu72Gkr6oqNf+QyYCrZIwXiS0K5pCB7bI3xUKf1UZhQe
HJf4oPDApXsQnVL/W/V4uc4V2n+Fkmg+UtgY6fBk1aNCjhyfQ+5RXFA5t6coMnDFzBpSq2wPVcxS
jbLHmC/U6j5GR5MKdvEyiSyBsl2tCPhm/fYOdiM4FkYGjFaaobeZlTHGa5Qrf2iWxS9RosVbwCUf
JBb8EunQqY8k3DBlw1fRxackWHXNzM96hvE/FDyLiSaQF4iSrzQdVSUnkLdbAMUrF5e8Bo1ePzLm
Qryjbcs8GB4SP3JWdptfubqe3r8p9gjeZT4AOmbouFjhZL5ptH8wNJu9WjiduQOxh9MKfhS2JRmq
41nCHZ2cF/0eVC8R26gAENZoMiJr8ohXODrGZhsYm54nGQjqG6DbETtx6myL/IomqoEigC6WNEV+
72V3wo9ZL/6lbNTZoKL6wPJCzX/SOzs5A/NWN3K2rS7RudJONBrqbCqp9uJy+JLZ+58iwRZv45K2
8AEqoxyXCx6FyrTb7oCZgc0RX4+ldJw1+EyXAjv8VXsoqpt0/Md/Z8qmY3UYsda9FNKHuZwsvznz
dYKwxySRgXj1O7ghvl8KZvJkOqs7kNuVZ1+B+FFUYJV5ShlJDk+WYO21QJD8Ey0wJTMEkNyxOKrN
jPT30b6Y/1AEDaOn/YDX2IIE97DaRb9kVMEqCxzysQsYPApyfptPoF2/yUL6TirS1F/wU1gIon4K
DlH9wWXBoSmVZJ+gQ4URHF7CGLE8mLx7QLCI/uwWy5mlAutrRD68suHMcd1wzdMFyG5ZeaHwoEbC
mp/PigKqi/gRmK7c37PhOya0C6GAODoSgn7M24wyGRZx0HYgAtzkIOeHNsHhbyEx+mZmcUdyojiT
XX0LVNQ6uM9utCfhZKqf3cxKiq810oMzYwPqq5RyYjrT+ZeA1U51e0ybpxGdmlfx4BYpZfS46hbB
X7O4ibPx/UsOMU5TkyJxcE07WK4pDNh9lr8S+um9qqwxjAft6tkCc1gesCGgimedvXAbyWvxCEQe
rzu3lO34YLtgtjZtW2CpFueI1/6r5nfRDJDYlQIcGfYOB3W+uEuwUJxTplm39FScP7CuKfpGKjdQ
lHbTJUAoC4ISOydyBtTM4U9yRyezf9fuyDtrbRmOkb9sdxiUcglBY3otMI315J9IJIwIDrpYNpIK
+CfAb7Syd31hd8y796G+n16hFQYAFpYydHQ7IZl01d86+9091OxEt/6FBsqoN3DohTPags58yANR
l5fmg6tNk9e4f6NNsCYJxL/6E86CHpwpKWPMzbBKyGzS7gVg9zftv+Cemo1RrtV6p+9R2AnqtkMr
QrNeMVJ08XXpgxf7zhRvERNzI4H1lg7xeBnYfXkzYF1wjHuqP1PVzU2nUa9yv0ZPU1dw+J/zGZt8
pE6vrQXue8u4zwnvur9GragS2BQ52bD29Q0a/sVeGHgnNl6c2mPH0aAYB3vFCAUsz9ZMN3nw6rtN
hAdPOC/u2eqjcf0HtcY7vvz3m0Zd1euMIl3C1owD2RqA/CJqlz17cKeVbbKq92iV550HOKPAQpLZ
AMCOvcG336ZrbPlKsSQ7w4yp19gAOCjT1ia1EWAg9PWz8EXqKh08DzQA8/1QAAO7dEh9fowfmAEk
TmmKZ3gFmFIZJqXjQz1if7hN2Nq8KQrqJeNiqTomilMUblVeY/kgQejDdUl92jAQ1MksXokiIEBn
wjStO02yZWxo5g75Y9EAW4uUUAtHzMm7bwum9lj3ePjCO6OO2bDzK+P3XKCGpnbN2KcBj1b2SvNr
TK+RzVi8bWv+zWpTn5Do1bIVbdg0GN4E93VJY4wtU14H+g0lj0oCqXzKFowvnBYUG2jLN04sco8J
YEBx/F9M9cAKl532sGouQuJxgoKBymYvRd4/QpFx0bKzxdkFWaNZmWwgcFNy6hi/t+hZlpywOiff
+1+eeapyiNobsbsRyCNgV8M2ZQoGSsJdwJRRrEp64OnCM8NLnPP3juwn/gPOc7+T1v4mGHl2dfqI
A3Atf8LQqfWVyG1K7eao+Vk9EkqEoCrwvur8qjGfhd4DcIaIXjH3ILJWK81tUQBpRDAuc14HzomJ
0b+D/YsmirmJ2Q+09OQ6nTD3A91h8fwx/VBAErKnqhdC9VTCmRmog+35iA8dr5k8Ak4hvkqdeQSe
YPDpx/il+Qv1H615yaYz/SfHToSsm9a1x2pePFiXtpBtHuT8dEjO5ginmSBLEcxNpOnPefu35wJs
Zwgsxqz+zN9YRTjr4m2O0Q+mxj0juEL4oGQyZJ4YiiCp2EyUnXz3XEtSXNIe35bYrJSX/swYHR07
AprHHxxXwvsf3wKUZ4WjCTcWkCIDx/jNx7DpXADN03f6DzyjylBdSncRuDYmkS4wKa5HSNaKoy1f
2Wsx94GwiAG+LNlgZR+z8S15TcyuiAxJXhhqkZUh5pIUj+X7Poebvg5YD6nzxyzfGFK+cWP5pj3Q
VrDXluzhQCS6WRyqQ/wZWEhWoPln61i5jX+giSDuUKPqS7bwqFgDi/iQ2UYI+KTAtCrz46S74aCS
lW0uMcWbil2wInzNYUsnWO9X4tYADQWPQ/MzPIQ+VkBe20oEPvfrE1sNtbvBYhTb7AooWcLey/2t
Wh3Z/prKSbvr/XUoLUG5VDnHxhExoyKfF5+sjoCoGiJ6RSf4kGDXHLS/7l+7j9DNdAdmzG3j0Knj
5tnqK4YwKcZw39w0WHs8Lg2GBFW9nXzLp0LTYhCwZ2Q3jKxTtELmwHPBPK1irRNdIubIYov6+hAg
5+eSIyaj9a0UIOv70TGArwJYafGfzNzALtkDCeCuiBTLCHdCJTieYk53WeFLzmCPXyBSMZnrGEE7
fsOXKHxipKvGTz2yI0Tgb8UDcAl3aLGVYKIoJ+JiYg607lcXfrRqy8JfPvV8+ACWqX5z9H8nHQsh
pjWShrNvQgz1liBLApXy+R/CM2AX7IiolqUe/VLxXYUbkwEDhSUlvnFuhpvwFMNnQ52ubRqWGjBB
BLYi82ox+Wzw24bStsCwHA8foZ25+lQcs+GWmTv8rvyEeeky5Rfff/pUuhSsSncCGlqEG5LlqvuE
m1pjXYUrlV09PKcEEYl6qCEIBJRVA31eA8LGkqAp9j6sSlBhDbWkhIAkF3cdiyZf3+c6tXdzr7Ho
+NhgALlmRHhHUNCbjy5xZehLza146+sRVj4LWGWnhK9q/DYy9DvGtje9JHtkfHUCYgw+BVh849as
nRbxlKhdFsO3xGWvGK/8fZkEW508Fl01E3se2Jw6B519lv9Jw1WAUoRGmKUbBDp4UAZzmMobcB7F
X7XubRqbh0zN7f4pUmJj7yGSC+JPhmeNWUhMzuCd8QmtBQt/tHLpnjZPFT6z4cLIgWeEMZLx/jGe
sWGjHECvN4XHJEHNgfxKXpuXBV9+c/WmDbb7U+RvFyShY/J4XLDiAXC88jFR+9SOdgWTjSL8Bury
jMiQBDH/qaEnblk9b6mDBX/VvfKVf2MpEbsIlcgWMshjpX3Hs4A7kwP/GxoUxXVNUyHdpMoKboON
Xbtxu56Pa9kjDVwOPPIWRS+rUBbKikXywSCvB7QYL/4lDa7uiQ7KR8Rb/j76zqRNKe30lBhRceDW
Psc6oYCL36Z6BeZRkjG93AR+nTUhTf05kmymaRStaPZW0UXEcENJGTtmvIRJjyqdV8dIVntz9FrS
WrruNMXmUxTo/0FOTmTY7aEDozHT/C1JMHQYPGEUcrxB3h8e24CQmfH1j2hgnk9zx6vjMdhjKDIZ
5KWkJZK+DsZXs0XMf4Sm/+tIdF8rvaN+I6FFXYIDbvP+Z4gHwCbIzyXZgyQJPdpO/5hUBGRQVF6j
MlXZQHbinc5hPv+BrbbStgLC9k+AvARaWnQwupxzb9aHcF7tmY7EnnKWmK2wnP5VRoeSKDyoqaUC
V1vrG612+XtYP8ic8Gj6kdTCFbfTLfodpA0r2MwVAMQ1XIfMkWAbYJ35l7icMdsk8RJj+6bmepjE
XRLeQDDN59BRYq96qhI8IQY05xzzr8McQH+WCkR0phZD+qTFhRoGY8aariPN1LJN99OdLvwPE9CJ
TT2/RwPrHETv+kvsnVxzTVRmqXkeH3ieV15Qu5A+9oJi94wIqxi+6ir9qGHuMDoCpoziKdwI+pyb
nCP8QR6AEUFlwEWiYtqt8HRQHGkvdQZzmKwmTIc4lo6pubEJGNcE1oqFB9naG1a7Qsvefq6sGSXQ
dZdzjbNKKVOLewIuXVmHdwUjDLErOFqYvIyUpa6uOBgf8DHSnu0MUqaYyKxEshp2xWGgqr3UAR0f
TW6440JnCDL35fFGXBnQrHpLpbXjq5AeDDYad9gyFA8FaEYNKPAPaWgFMUutvKEAYjkYMhpCB09M
SoqcYFjXsmPmzze5ZkHrlC9I0OZavOifSOFRVlkB3mNPvumMBVfnlgLoIL64ArQC8RFBeiRUd7jj
b8ygkuDPCB0tfCDq1uYJlMErpHBL6WU2rFhDeDsLa6II86LG5j/GkEgFW2p36AaqsyIQIvzIg+Xi
pdxReSUIazrHJ7yooWy2M8nrWieMjlL80U9uQ0ecWosfTBXTp1H9TPmxHI4yEUvLgYRIafU+AMul
3AJ1DMVtLX6weScL+NvC5xBApnnhsYDpX9EqeQAcFUKZqDcGek7u+QrBRuZMyPp7thhYGE7pHwth
Wkq+mONFLBiBmfVTbO5InImsQUszrApSjbEOLEuVoA97UR1pdfhfyPmOyMNCO5Flh7fHKiOPASCC
SCphvrdM4RBKYCnhiuXyNS9wXI4VpiE3I7DV5fvtXxhDDY5nsIwiNVOx/TuziRjSzr8kI/3AEm71
FncsOZvg3uVlT4ak8GZ8iRoMETCFMZdzuYUv1m/6TTVcqwBM+2z9gUz/8UbEAPWf9AcLxbmWbBSg
iowWnOC7zR+EwiGAjZDeDf9qah3pm3klYhG4JEb3saAX08/J75xCd5bqLTBCPmcIDDHfAq3e8q6E
98co3UPVKrh/qV1J4tX7M92mAJQVeRjKAY+jTWYkwakZtJuy22jKfUQnAw++b69GbY3k/3gkMxb7
BctJ26hP/NLGLV+D+gFGQcKGyroZ52K6Zzr1VlaIfdHMbsM9Gs4d7lH2kcgP4d7ohCLb+ofhedJL
u2DYmekG/OgmIYdmmZ2LfemYv9rkoLkIv7UlpP91sljDI5y9g5QzDjLaHVe9vCo+1LMMMsxCujPu
kICBBCCfhVZqVe3hbu6Z+TBHQYOGJgO0h0kSIypX5AIWTWgQWBXzH7l7xQoBe3yR8NRC8tqgvmR+
CkuSf+SoKbei6vqrdltvBdo3hMuKgymZGou+sHCm37YEpUR0+5J5ZtNY8QOpIEHqE47NiwBd1MrK
71RbT+KX1Lr8oFRz+f9HdD8IyhA35EeKUdxHxp2hnoWS502UFmKVVWn354B9x5Kkd2Mn3wuIqbtA
v3SUAv48OkrZpDCSwN6pRLu624IEYBwNk9kX5yDBUvKo/RLfg1Ak3LI9dBmWDZhnN8CCDRKLvRKz
xteYb9iRqNeqOCPoLR80wNT6Dd58YZnti69pn/4UnLqLPaMukSTKv8WdZwi40PWPvgGtOFXmNHmA
Cpijs3QvVTd9aHu4O2+y91CEQ6bisCZlcTrzCy0im0yynkM//RTWZbNlfoP5UQOxXLF5hNZnm88E
XYhr0vAy4WBQSvmsCjzyqO8t1iYZqupGon7ymkNhbEEBWXzsJdPRiA4LtcRi0pdqihvrxPgwJCfT
Nv1dQRINZ3SdrpQdzmzhBt8Tv0wU45Od9U00Qmhp5pEVisrJXEEDMFciU843YJxZK1xRCkA+p6+v
yHIJW5ZL5DLLPCDAWAUrbW4B63kScECrHJkWppjKVCRssquyAS+kTz+988990DEQq2B7AELptMOs
hbumwC/eGxWr4R/sCIPrgkuFqmAke5VCXtjYggtBaPZVYXOFl8RZsjdbi4YrR4JQfGewSYiJssO9
9IgYFR3VnonMZy7z21DnoRYSHq4L7SRKq1i2tPKchCyLV+jr8nmAtpW8/JlCvav3cnrVB/7WiWeP
47AvIfGj0ObS5M1y6sF6zpNzRjYttYD+XDHCGJ6ipxb3aI8rZSwsjmmqeJN5SX+Qtgl9Xnmf9N2i
f04KEq0PgiA4kZmOvOObdCg+tQ3JwdpgUzZJ8h5apvFlMlpt3FF7hhgDadS5KbfYQyuXrTuxc8Mn
zr73tC/HY2QcG9z5GiHGrHnacc2KHW01tE0GTSc5ebXyWgRvI73+u/uHdo02DAfgHo4CMJxOQ+lD
58PukEzoMtyNMlG8IrQoRPiDvNzQfLHag2yzYur2H/lkeTgUGvgIljMY6ymWAofFT5EeZQJE9zgh
/yYiBTYISVSZT2wBRQIvBTBkBNl3jlHjseB6ZkFHYgreBuKE78FBTnYFWjFUljpFyp6nvii/egbs
s65DJXTli0w8zGeDdYJXkDMLpRj3sCTG5IqSx5OuDRvdZCBgeWPAYlPCUL7K7W1Er4EEgRkHtyQF
EbHJ7bEq71y2ccpQiLMDUDvtfUz7PqtNqsERhgCHPoKrr0EGdadteN/ti98KMcsawxMUyAFhnhsR
NA96FBwKbBFQNDN+Lxx+mHkaZhesb24rblGefpY/4RfH2DtyGF6YJ58pfcDfQaq0rgCy4sRhwLGa
6YZL/QNy5MjqyQq36pnjLSlPfGhewTa6cBbIEbBOE3PEEI3hPMqi7ULcKtqNWn74LAboDi5ddIJD
/VNrThyA7/4u0706YLnKcWf+o+suVeKd+C0iibtmwJa2HPvNF1vEtfAPgwZdOmNf6I3p+EUHozE5
rTfk/CDiUER3YgoXU7Yzo+iUiziu83zb7BDN6Iyjc15iflssrKA4kDS6SL8MDIsWHhQ9gjhJJzI6
9XtFxRi+76nwELCBzgsYvInaS6DsGR78iBib3Hei2gGNzIqQ5Db9kYujiATxm5qOkSXWBe6qxdYH
i2BSdzfMfK59eJ2Ai0a6K7RXRaLy2CpIOylwkIazHcHDd0p/jX5Zo+2r2QmBTFEHpubc0TZWJ2TV
8nRRQT4krpGRMXjJ/Mori5o56z+fx0mEoaHvs4zVDcNr5mkRqyk+hiUChlBzA9FFBiQAxST851cE
Qvjx/q4yZHk4oaO1DJtgPLx15k1UGoalc4eBaQy+qgjz55Jm2My8gu4Ee5i+CpoNk/UDSMxZ00dG
ybhW3eEvbEnpW0bLJ6yYJRbwNLTF8UDTOvzlO+2nCHHHfAzjNiClIalmZwqvQ62A/q/Uzyxwm3I/
CRxsaG19vttLhcmYHO2UBbSXcxS6WWOrHHIL5LrkBanvO9Voh8JDkH51/WWG3xl6J2+6MRGdgi+m
mAOD1/bQx+5kntt4iyENs9hUuSlCOfTCMvUd3wkuQx0swixtuo7GuAr4d/fKfI5MgCKv+VNTt8YU
ewcaAJ4mYcC1sBqFbDLXbJw4OuhMjTXd1ghlpmRriTXpf9w8u5Nzh/JGChBdYuZstoJxHrY+Mzzo
zUIHWGiJ1KOQ7gy9QDWwFzfS7yRbKygYfG3XxBlE7i3bIKND6EYbgA4htodZnU+rgYB6KV7JcWPB
hJlRZ9Ljewj6J7aT89pfmQEU1bgT829ldKU1P21Bsbdgg8lEcs3e+T4dUA7W23WIO8pp/hUdMthN
O/iWWPzDZRejZbnWf1T4CiXGxzvfdnP9j/gD3I10LDjj4iXdEjpAgv7iwIMRkO/fnBeZxxs23i5Z
gxqSEFvje56uRG3TiZ8BeIEMQ5EdqtuRKrWRvwnIrEAlAsiU7z67Ztm4ZIJVji7XMD3zPpRskNcS
SQDFTfO/NFavvvgxwvrtjW9tcKaUQc5PAxkjvZnlz6K9j4b7NvHEghOrP8kZV3W85oxEZ4wnk4aR
2EdWde910/xq5kcdu8wnR7v9E7+Meln05+nYWS/9sdjWwXCMqGgeGnZJsJvJOQ02Ne25LH7X0SFx
tHyXXMkNQuSMJaU9LIaPvD3OGp2ItZ/y5HPjORGDTX4PnYXCx7CrzwKXSXDCa0OrR018Gz8a1LgF
GVAt9xErPSLEDP4a34vuMYZ3YZhDVt5rdt1vhpkCDKCjPi+pI6SgIWEO3zWhxDRKvebI4qtTXYar
Ajla6hptYwD1vjk0JaGlhwR1nRo+leFcEeabrzirhkepmyzIcOB5ibpOFdBkbupKweatPZTgT4tP
xhNlemXLD1RLzKwgi+INRrx1z2XKVM5/DVrYcaSTkOeKN92EyV0Ot0mHNy25oYMqWZ/wWgCDZF9V
dSzm2GO4m8cmpHtFmhw3jgjqs9vl3OpEB/gbP7bi31/ZWxSfRo2seIlBccAAXTgRc/Lak/GP6+xB
2u5eoIyjmRD0tZk+G+Mo51/xC+mJbqCtX+nhqRoO4riqidU7SCTrVMdG/0eeMKP3svyB/8FtHZEK
uZ0h0um2Vz7L4ocgoRw2RPdTD2RmMxxJVBDyp+CAcP639i9TtIlQSDcmCahb+CpEJVavCsqMco0q
N45JI+UStcTgj7M3PtcumQm66al0j/LmTTWNsIfyDukLW3JLv6Pm58ks+FArZvnBbBJ1jfI0imRy
bRZIG+sXpHyu0WUxHWLi04Ax/DCkSfNDGbJiF90quo+SO4g7sic15hXvUwjFUXLC+KiqwL9Ya+6N
NZC3comIJFVORv41VDukX39INyMGO4n2yWTvLax/hs0bywEJWT4ZNiuoHUhY8l2DPjc6EDCpc6OF
6wTjXbVp8FKqB6ybCTmcCGiich81XjY8onoP0SHEHaIu+TeFNlgFUWGVTUs9/cMsS/iUwvnLVIYe
9FGR+bY46/FsY7AKMg4gOnPJx2LD3JuBego7VT1mLgVwZ7OLQ1+Cdyagyj1JrEk5eGnRVEDfyDks
gnuFeBZboWbIXaSjvVMyCPiPahkAr8EgDnMjW/UVo7SVyb4Y9lncmkuWIRwS7xtjl2pPARnS/yoi
nkynNZymvVHhBgviokvLgJ71NlbV57veKfWv3/3IuMmYahJ1hnVKSJncElxNlkrkJvHWwM33ZscS
/WNFwiZjX9NrzkIaPIYbHzj4ur2GCIkhQApey3KrTvfzXxuYELwS3qnEdVYvDnW7qYIzE34cGMAz
fH+Dg7BRHEbKWQHGY76K4dt0JAa0K31aj9OBPEAmKp+k7wj51iCYYTrKf0QF9jelvhGNh5qZGooJ
2B3Nh058KO0iEMtC2vbGRmVwytoQsh3zg8Jjd5Re6Y0YP8ixncRYkiC9dF8L3P/DAuwsFyghsatM
JPLA1VF94rM0bj5Oa3p1BMaskcJzUKwpvKULZtY2niGHK6zZ6r7LL3p7LNloTdC7Wj7HON2zC8Gi
rbR/C+VBPkB8Lc2zAqy4+CWcIsG6GKj7ofv//w+xw1A/SYAh2WXIgNJfzMW/gOlbirFUi85G6nVv
NyI8af0VCDs1/2LlNzCEIZyJ4rwkB4RkkDDmzERANOvst4KwnlAJUlpTH2AqzJsTEimdmU/Cw/Cv
M2yfc14VPoD9Fuq17U55ktkZuUDSJQeg9Fzkr5hBWVl8sq2mfzW+JCALJbwWqDBsuXmapfA4sATz
txR/k0XBi85VXcvEb4Vr+BfigOyMCEg0RI1W4uDfltQtDxLKdd/DfWaq4KS/o6/wKxxdZqn8yVyG
rEGZHeL1TUtW/sgreOpStKa89Lw99d1Po5z65jChyoAtNkBEguALWWhN690zi8pBMCNFA4s4/XWA
FuPw6w0lbEkDu+1E4jAu8eA0YJqCkC0G2YbSRYNE3eiH2PgN1SU9mZ6smRsUMvo0V5NfE/qjlimL
ypZDQ/aGX6ML1vwW+NAlsKJ9aYOd2o/0zZXEBU4NMTT/8kVnx9ARFaDqp5oWq4HN8K8WvuXvOtvP
zFJD/8OcX82N+733/nQrVpyUTghAC7GGB1O0ONT1px7cs5nXtmmY3g9fAl+1RakudfEPv4gloTPZ
qcJ6fvh7QpYd3IyxtpfJqsBUgOulfyXBmj93FrndoMl6Srjig2ltwXTY58XI/KtzVu45vfRm70/r
nLW7DuvGjtVr0hPjZe4q5icwS0eXGS7qiWSXtW7PjNZYi/KmSO9MoweI8yDMTrFuVeoPQBeCjNIH
MamDNSDcCFkyOiAwcKWnFMcR3I02ekTvSwwnz7xSLL8XLrVx3N7rxSYZDxqGIP9LV/H80RDZBJ+m
VgrToDqn2V/pP2ab3hxtIBgeJ++wNeNdBcKOziMn5kK4hpA/RJUICN3zw/2wyxnajNtQZYhgh8/3
QfY3Vb2gUncj8USiPONTCXE24MfE0tPvLrvjH5jeSK/OXXGugE3LBzFlfAdWlzlZvyJylQ482eX9
ThQJdFAuRn5KCZCRLwyj2ZGX8jFI481samDvFjdgCXKFjERishgHAgqw2IhG1H7hKlX3LYlENuVC
p13yzB00/BCrkiqdwy+wccwfUVlUrJIgcRCGjoqQOAb0Hm3naIfSiFG98PRhx0Ad2CKTx32wC7u9
r900cD6MKbuz/v4fR2fWpCoWbttfRAR986oIKPZNqvuFyExNEJBGen59DSrixrkn6lTtbZqw1tfM
OeYXLuOX/Vd9CN9E06KSE8hpC0KVFn7LjK7Rlpz76GFh6OUomRB82AajZ/q6+FbVKHbnjcdcG7wi
QScUX9F5lJ+K+NWgb2athad/SSxiUvzq4PVChg6tk/E35XDrJgRZ29j4NDJ0IehyGG5sPDSGUAID
2DdHwNn8enmRUh/g1n58yP/y7EvwQ+wqNdrYxidSwRAR6cwYRLwnCC+57qNNB8lehp8pduNmU1OT
NVthHxXOidGGfOVG0uGTnKCkGAEN0Fyb2dJJEO0vjhizxNNuQ8sWkXuKxS2R5zpJeFjnyY0tHlZ3
Gph/WrQCoH6WjLZzbTXiJq/nI8ls9VYyFoxVkHvEwFhULBYZZAR1Ez2bcV0SAI/JmRCtwIbTI2MS
WzPzMrejPi+VBRcuOAnU8vYb+G5/hKuMLYjh/mhstfAEjDdpv8YXaj+MLA7DkdcvOuPhJEIdFF1Q
O8RVCdVKkujyb4LH1xlxz444eIIFZBalQ0W0i8lgiL8QrSSgX7DGIk1GTIRigGVXuMvmAV495LIp
c3cBXS1ydziZrMIOPUIcKsl3sB3GjXlJ2eDLO/M4iMd02GQu7ikIV0s4n+w1VY95kk5bCesIhXGN
NxhxEvUqS035F3Id/F66BCjZfD8YI0KXl7g3PChXwMpp6uButw7WRmFFtovbH2qq7/nnC/favnvw
RTd+iUwBBIX2K2hrzkIsL01ri/Nk2yxGc5q5kXnKJvkg/+t3UBKjKcMJZJafXlDcvrkdElulfYOW
Y5KpZv6PU1+33/jr+W3DOTkRPrrHDBzeMMypJxZ2FWoMvI4b9oF1emKqv4pePiuSAHAPuAFxiuVi
0EY3BumBlpNohs2IjhuY4C+J3fo2RRGFR+RsyufA1Q+9hs7/1lIhvr56sFu922p2/SFFEDlOS8Y8
dyh6birTkpE5SeEOFTWvZ+5gBCoStzAWCixwouqRTQBrVuo5aV9QbZbjiffCCi+RvuYwgV1Jn/im
z75/2FIpJxlldgZG0ksctqljbeuK2zuE8BBnGzk9Bu0VSzsr+H5BM4Hl6BD9PL0RMYFfbq8+1eBK
ulbufAQ+3QHBFVKgcoEqpESgIR5SmTz0BbZ5hp1vbSm9Hi8eL5bU6v9IazNCtwTMAvVIlnGX42PW
SOX5R6TfP8G2PBL9WPMK48QTYeCKQjt6eeTpdsBACkf9qS+8ZUxXI20ab/bkAmzZRw6Qt9+1H18+
9oarEk///I3EbNI4f8R5XzOhmBvhKk797GmA14FBfIFbGDqcjL3AZI1lfzVjPaHMX9/w6E1ri4CM
nMyix1folr7XXQHn3KQVgcSAZwDzwTiH6ICwY+5HeznD10+8CJ8Rr4dtmT66ZLZRqVeXDqHbzc8n
cXmHGQ0aNnt4ong4e1D7k3ZL0vNjckagkXula+4DOKbiRmd/t/prWXrkM/q99BbMM8UxPcXwsxV/
S/nxKZiorU4qb/G8sMf9a8fD9t6N7VXdYDiQsFlgWjHLRf9dkUw3zv6I2CVqcaLbdydAkku+Y5YL
ebFg6t540l4+gDVTh0VHTAfj5j4Cw+0mO2YZM+6R/xmRKKgYAYtXUiEZf9JQoGo2iOalwrNzDC/P
94/qYzuZvc+DY6322vdE+CcSkTFyYUMpTJC+L+QKUtT8Nf2G3BxFeHp/Mwvd8hKALAAmGM/W/eYR
L0ASMVInLo7sB4iIDGA7J3zv2AWAugoXQ/5FycbCVbChSIpoyNCzErBBqii/OXuy8dOXnXE6wMQ5
86wlwV5GJMZCiRHDpE5fsEsFTMnzSBPAZhc2cKkjgJhzRuj9o9FW0NuYyXvV26cBMJbvn2mZy1iQ
xb0t3JFNkaeXupG6Qv9sfJxqWZmbECWnQa7l6sN+Di4OGvAOShLZG8yLt2LLSe6Y2IKMfbKXTFtw
o97WvnsEapxM7PAjhzx33izBIdpYjnfsBPXuiQVE0Lcc1AaYxMOk6aQ9LLm/64Qh1zl9tuCwTIce
k49rMahOX3iFffhAhLJHb08p9inj0G8oHRWj9tnk6KA6RMkh7VbTIb3MDajEcGpmabVMz521RdYN
9SezvIgevtjHj772jHH7Ula1+khD3+So+uwmksxMMh02cYYj+foX5z6ENCIWqUAw6XXOeI0mTGC7
bv5ebzdbGreGVDnmsabXxrBibGR2tUG8s12Pq8YLnhFDP3XOCmb8LFJGfMgU9YU6D49Rw+3DF/hn
YQJCylxuAhZCtSOLS/UbHdhOEC4FlWnBEYVVjQA/nN2u7toI8TEhpWfMVz0CpWrL4AnRhhv9SgBH
abVmUeuK7NjAPSbeCwSchfxiC+LXCr8zBdcroT4zHfXLH9OTAjk8BRxnA7tUtstUGfVrK7wzW6Jc
VFmh+yyrQfwZd44X1hM8icEG8PaEBSLYnOvvRngtxmr2r/ySoXEN4HQdiFLVd9GynlWIcYrspLff
36WwDupjWi0ImIToqxLGnPHKLiXkUcfxBcuHUfq2xMitnsTYLy/WsE7KtTRspCODc5ZrNzY5MR79
9qtgg5NzJlUwml1wO1K8we2nmPcGyhkKsF16ezErm1XoMIDtsV0hIYkS/V/rt9cCpzZReKS5iaya
50PvMg49Cwb0LlsbeWrmXJFdsCmo+RYW6Ie3AACWXJqK7qTAa1QRrHWSoQoDfQEWKaOQUFD343/P
sIaOilf49BcWrtcDamgpuYO/6j8uM1WobZvGYTVfo04Wvt4lv9yr8uGTz7QfUTlVz/iEBu59yVFc
F15iLVqdxSeD4FV2DuUVTyq/w7JwzI601UvBwaV4FoXGuKLqIlLCk/ulEZzxI47JzYwXdblKzP2o
QvhiqfJxGeO12josnarbAHPGUoAD/kX93a+q2sbLLeK6YSR0bIVd90UUsoyMT2KuR4eWJ6sI72NQ
O1MjwGVPjp9KRBc95hr3uOAkXLx4E5BwtQ+JOkJaKDkrn98EGF96M0nZiA0vRKZAsB43eUhYNG2S
Zi7NTdS4gM6FD00Pwo6QnGJXPliBI2uHijqViniLhwoWKHG8yO9mn5842YjRngGLjvZsb4FyPRqB
jywwFUi+/TTvvVS5DK1m5rAq+yVSHboQkwyNT/gPmt9eTa8a24kebuGZERpj8hgynnI1lRNSvyBf
m3fejohyDX6LIrkGrv0ayVXwG4bs63i6O95ENhglegRahm8Jvf9KYArV/dZ/pe6RO1kghvxqmG9h
TD1+gPOXZ3osdGqTc7Gfa0+O934e7LC6dhepvWBAihB8RQSCV2DImPQNhOvOetMxiMb7acsFMbj6
vqHUMyW/rf1cPY35UqPM9N7PRBIWdd/a1N2xPRT/ep6X14Ixu2ihC8FsbA/ofdI1UyfVIOAKuVHH
mmLMnz02lWTN8aQFCA52IkJ2EEJkBKffWnAb+psKXRs2LKwr9uz75WTFucjqXnx9gfbDRTAwhiTQ
hgZDX4+AGFP2uZ/mT2i/emRQ4k8O7pWAcX72bN68aakYbRjHT71VwZ7i/OQB0bbmcAst1ECUMSUh
6rWv4a+b6oLwz2j2bIlUvI+gS/W/XDgZ5blFpeEU75vCZ8GzCAVh8X4GrGEzT71PerEebRvLuwAO
VbkB8iAYB36vSABE6WYx+tcJj0HcpC6r8hIU3+Sficm+0ecxbzZf1w1OXHgY4OvVfgOXXLtmpyXP
OcO7Df9RkewkeZFPBUW4AowxsFerPlvtlks9gi6dyaX6GDhXJTeRDnnxNaVMeuU3Y2MMTqolOhp3
l8Q4g4EsqWgEfQ8E+4kb0hPz3zK56myUhr/wODoDf0T/rzCXgONCuM3RgJMRT8ngsxmC4wchl5dz
vMFIh2qfkJAgCoukfGhBggh+kdBEfPRfKMJpcgkQsllsVVIsKOC1FWzxgFDyr54eZ5TWlOJtz5+G
rGFL+YQJgCFMAHgjomaEDs9WA7kSlyyBdrRd9TY4quPxHZakZt0FJL0TNLd/IJNmsmglP0n39VJ3
PUs2QAj4SPhXBs5KkQCDtUjbonGQoSEFqQ2XuKTGzulUUzZuEY+JIlORySw46h1qR04S5iY0gtKl
R2oZ+xnI+PAek1BI8pCOF/Ouyt8lnW8Mhn41rkQ7WdZMIYhZsusjjQJlCNmriQMZvouhfKF3WaEj
RT0xa9x+OczFQ8WhBYAXMH3rIbYYFrL7GfZUGjwoVPnv76HD9hbQ3I8UuI7KN9OGLNf4c19Uzyzj
tzlpD9mH4NpJ1XkVhZJz9sYEQCiJHt/r+hRXZn+kk8plkQH2xcAUFKdaAfuL1Y10t/435neJyioE
IgisxM3FYy38dUhrc1h9CBiO3U/x0khPmZeTXGGjEZHELc3ekLXTDf9GwdQgO070ftzlZ37DJUrW
NHwaHUyQeKsv0pZc0hloy0EE2qXb6ussU5AMO/qbfqGcIg5ZhhS6b8jzYfihOkWF92qfsnWXWGeC
aPqsg+fEdfPUo/7eW48oLmwdLSN1Qh8baDiWU5xXcNYrbjDcqlLJZgjDPRKukjqvRplDs2kgz40N
hxR25MvQVtdNaJs7RgK41nOHGRK7lrQG5ziP0dxTLTKsw3EMtJGNy5j8WjFTyW7J2M0Xor1dWOgs
Fm8EChQ+IjFhL1ROnykyfP4ickGdm7dkH77n0XYEOiIua37fgc8+SjxiLBjVLcXslZGYESB/8/h8
kL0g7XvBjiVrsxTo2KsdWxXU8Y3OItomdPKXSwjiOq76KJpf68XnK8bfcbQ+dPNzXodOI/drroQb
rI5Y0rl222OCIAYfnDPgiUfo+Z6/P4fXno6JWb0+povqwUyXZHpcg0eVmoOVknV6gwX0VExmBl2B
q5z1BeoM03CGwcvBAPBTFogLdui72HHkhfc5aHNMogFLFIA4UfpopIVl8n5P0BwQZGXvl0y2EBHk
HDHYZFDpnXoWswvzhtqJe5oBItpkHowx36AZJp6B+AOPz9NNKxp0yaDb+n9AvrGaB086PItaLJ1T
CKjmHYNpfiWKlAVMY7NN8gKFM4tT4xNOAZUz8JFgp16yLepec6NutpN9TNpjObfAqdCF7RpiCMCr
uCioXPQrRcjgKa9mC5anJC6vMv72HYa1Sj2CcUqVpfQPB/6bgyz64WLrYlLQ7PSHHbtkXlm/DJ9D
jsQB2Q7o/wzNl51dq4k/lGw5aD75rjly247nT4Vd1A19eR6s6/5Xfm3hrm8hKLKJQml37aWv6Exd
NAmEb9ESJKxeXMGWBNnT4sE0Z7LOtsSPsbOVroqJoVua9/BFgGeOVeS7ajYFwxYLY1LNzTnTDALh
36yvoZDZ8I80cW1YTtvM8wqK/RyzWh44yLHBHzNqIriAFW22pkEUHJKCt92/CkkMx4S6Ya0t6P9E
/nYU4JhLkg0OU0SkVm/jAY+Asrv9l2beGlrKodjwvrXtj1GTe44/jWhkHsrEwzuAfaHtLvwtzdGy
ThahHfVGBtrSQt3kT4yBzZXoo5O/HGR5qvnYCXT8naqxFDuMfgsBXcmvkU55MRR6+DE6kMcSr8dM
0Dd9g4XzrOA7rGa/2Bng9DFuMt4etfeUiPpamwYQF8vHl6YtFAI9MONRdwyU2i8Dd/A1URHoOgKe
079qz7M/2Jy7i4J10pzsjQFxmLAG0SKv2q/6vUJdxQPLhKODtkPbPnv96BF6wNkk9sd6Aq2aZxoZ
BL2odKJZi3hf3sF+UKmMdxiZPqNrJMtqzwwKs4voQh2It4zjGIZyYGhMrgRvCuUYjjz3TLfZ2u/p
lxmKgF+c5tMYaIGboNtg4D0UPIb8OzrI0g+byOeBgMOu/RqMAyoQnd0VFvYIpseB3DBIg/MJgknx
p5IVgLza2kO2pz1Wol8tZ0A/TWbTCx9rQLNCeWBjkqfXfy06ZWdRlhdYEBlMfanorZUVit5g3l2r
doucO2geaRSDHN/AikRd3PlhfG8jKJJ+8nHFZNe2eBF3eAhHJIImhNPuz+pmHiueOSGbHenEFD3Z
pknv06SZeTunecTMBWXSIr/3/eZFSjsqu+4rA0qN1TKg2iMdAJqQsXxZZ0bXPswfBkm8O6eJOdQ4
krzlkOfRbqClMJEHo7WgYR1QuFZu2XxpqB6Q8b7tUphI1YxBoiUSWQqJacjUzGvWVtk+kFfRWSFZ
wYGJE4erUd4ad+0O87jeylvOUpgqB6Nf5dfc5yUifpRFONJrFVKBNI9XyhdpF7KXzVlw5jrL/miH
ImyOrpWt3JS73m1s6Y5hhM2F9aCWiTcAnpKtEq7IpaiqkyhfsIYQnAzhkmUD2vrKOJXaP1FeWvFC
gALDhJZdESsKHaXNTx//lFemeKwxATr0LlGyxfND8M5lxGT8bbDLnWn3gO1A56Fm7wkdZmYYnxmR
XFlHYtGZycA3bBSB3WeXTWyHHi3GD19seU0As2DiQMXnRLhr4thnX9Jj+KcqIg4n3UARjVYncjvj
uXJntd4aBZtjhuFkItLuSoR003zyo/K0s46dyhJMFV2+VOWfaPoodsF4ZG6pElMoJr18j9MGg2UN
3Rkjg8ZJn1hEeGUqnyUZciG98qY4K16jYUX9pt2ZvZOFwzAtgIXisq7UGLwCKBXbP4bcwDlLZqon
QLafzQkhS3qKRryh+AAc+VeuiYveI5MTkzlzJ1pQmQlICPMfRdbkPwGRwKTXKhwF5DwKiGn5wBgs
CMDKulLsMiG0RJ8wZ+bLg0YInAOXVvYYx7NdCwevgeEhu+KfeIyIV+F+3LJvw6zLmmsdWGQOLNAd
KyzV7en/7+a0+uRNg2EmdtqER2iQRTdvXd4SbHR0fqv3SWJ82+yVhlR7NghzgIR4nUTt39ieuWcF
EuNhGqAcRKPUoVgDoWdr6HY6+qoWwTdOjfe1vtc2PNIJRTnvEk/H7ESx+/ELbV8MtzREnIId6J6B
hfssVA4frJU2xoHnyMKAi8R6ZrgLgKii5OVH30779ZO1MtyEUGoybHYs/j+Rl63IZfKlBdHw9dfr
JvKqYce5asIzoykS/FjAEfgcsiUPetqfA2p4tidZtwzlCyNeVd+g7zfqO5U+Avjp5FCX/FUaGTBM
J5EI8FrVrcdKj2UO9LtfhugNXgio2MPDar1UWPYIQcoNNWSE64k0bYKhffGKpitxGrYow1fBSLC+
mMMj4YlchAj447t6HQkLS/F4kI6BH0j/SakV09ENKYjZ4vs1MsS0wbC/ICmSPlPlge5GL7AORonQ
heUZlqtnHq5NbaLFgmp5D38oCHgaTSaFKmJrrXHeqNVihY6LNFJR9TN0oSlU1NGEaM/2TXr9iYm6
qIS7Uf3r3rAnSHp1eSJJN33D2mW3vMyEL5VZWJOeP/35VXh6bs3kfm+WqyACqKGz4fUqBNFvRZ0T
LdPmH6dOIPUCs9X36aZ9KnyWkegYUrKgonyMkrUc05SeqOQDS2nploh2LcWEBlMaRcvCAhLpv3di
cC+tdtkUt+aU2OVJBk+I2LfEP5ogvDdr/slD/1DlDLgsrmilExUXIrslyP5cRkK4QoCQDecCqX/C
5ZE8yoEHFPsgT5zIMBIvWxFVM50hVhSs9dqX4j2gCjuy1nm6s75eiMBhG/UbDLCRvDSeeX0VeuRA
KBcG7aIjachZKUswKtvpBOGK7pPHW/9+hf80iySlUzr13+ZK9/OWd2y49xghMVM6sq+hG1eQO/PR
eShe1ewiouT6YN4uZIspOTnVYPv0pmZowjAEdlyGoTZXF1Lq60zLkqiinSZ8IOAIvuFe5N1TOjKF
efmMuFsLrI6m/ySYDHsV5kH8fyI/e5lvCmsOKAoV0BYCx2naAJuLcWMJXNfDJjc3Mv+aPP6lxVwG
W9riKzB6XkN+0gIgRUJ8QKCchubKxigKLbQM3NsiqwNVoJngLlkWx4BgkBAu/IIGI8ACMQKEImix
iy8JaZLjvp2H+9cNz5Ri4kOAF8euvf2R+kt0fDMIXQKaMF04kHG+Cj//Bmq97yD0y3CvTtetYk/h
XOUW3b6Gdb3F6P0OuABWGnJicdNF7riAOgbrjY3mP66wvno2CRczZ1YNyNDkVWW2Ibu0OmmA27rn
HeWfD7UMNQ2391wBY6wd9R1Q1yiDc4vTvl5UjKDE9B8AlRzeLORW2Q6FizJwRiQX0jXIDTxjsUIa
Jwq28vrYgR82pMj90hy8CjAGxOrV/YaKT353TA5EdCdg7PgF5vmhIPagx5GaaYcPfDgKsLkmoMHh
BNZlvPsPCUmgCXAGDmeITxSDMVapHEyEI3JqErm84hMh2k62OJu8yMG0TIyWbnrmrqTnAINi8N6s
wmfbPZrmXgIUpZBBrAemwHJbNsceTwUYYdnuvyaZLNMgG/u1wpw5IOiguo5IEaBC29k8HVbZv7c2
7b8BkmnGVEhFzY5jG9TA+PzV/pgTvlkoD45KI2v+yP8mB222y8sp/QWFIpQGgd0rs5pwUy2Vb/Be
GMqlo0UevUwCLucAY10shQhUWH2xqOBSoCVeyD9IbeSthgeBc0s8iLUxQ3SCXaSejBmy9Ss6PGMx
GptTzNB3AL48iw5gMaahji3Xf9wpGo4bm0rOov2Yaw/+cbmIFy/lW71qT4Rk6b+X85H8F1oSThV6
dyaexhlzMP9L/+w0r/OwppTWvl7nmoOuglBXTu86JGZerrasyE66CvKIIo7cZvqOF0aiST6Bdyre
JNahDf9Ya6iUf7FPHCMKC8/45qamt8eOhfGQiuoVbdiqDIuPwtnL0sA6GfryhoIKaxHPcW0xkKbD
47QjoCGmkaFkN5DUuuq54uDyaTeuUuBoa/X7RZ4NAvgZJ++85z1M6EWY0AlwYlRHAgvHWA0EuoXA
Hn/+UmXzjjYhduo1kY1ZLXpiCKEPeoF8BVyQtWQg+e/krH6uBTuCdKOHk3RxkL9zkXRKxg28XbCa
Qk/qDsmp7e6v4UseAMvb7191XVIG5Y/IE02WA5MwnSQO9UFzBYA5Nns2/JDJPntN3DVi77QkF9nB
2PPB2Pv4A+2ycU9lT77pXqC5qbkuT5zn4Q7izg8q39iGdEJMw/T4/PI/cs/80dQV+g/K4Jl5+QwT
bJ0pLjoKCm8uBGeqo1gUzmimxRW5JDf7DR2jXyHyo4cxvuBomTlPKvS9hfrD7gCwlfEn/ZkkQjK8
7Y+4n8sFRzle8E3C64hSASfOsMKm8+bbNs5YnwCHDMPUF/9pUP0qTzuhVeY89ngsUAcCYM2wAYfA
ok88qaT+PHLplyu50di/MLWMd6IfZV9RPxWt/AR4qiIufopyvvAjwbAu7HU6Dtx6SyFYmrjRMaNu
BZsfATFN91N3S34ph4TNYDePevqHGCnxUhTZ06eKj1JIHu8RwCW4b/4720iX2INfPWG7XpO9UGeN
i51C3lbCOuV03vy/VONhpp4qeS6m0CxcNTxU5tttNL9nCwu2icTsW48Dy8Ui2YaO8YWDHXXDXDx2
c2SFtDbhF/EFb2XH7IVmQN/yf8F4SVzQGbEWDW4/f4cwpoHORrBc6IZxlRkYm9wpJc7cZcB22euo
7E+GX0jLHHb6uKYVoDMmyiW+kFvqGQzYmZCyQjTTm75l+dYz6aFs7Vx67rCg2lm1MTM4kA4Bz9wC
ynl4S5kUdq87XQR4lpYl1HAsKzy/p0C+tIC5Op6g4DuHe0RNDK5PPHetazynvHYG0jLZenxwJo4d
0sPwKWB9eRsHvdpWOt7cfRIcRERG/5DWo7BmX0pHYCIp3bZUwMxGuR2ZFXo0JHS4CI9CNnR0xAb4
KZrBLWsus6xXIttJdHUAPHxJ2w7mCnNjoqJmZfZRk7+HSmWZqVfg4MZD2b1fS2C+hPWYZ1SYeAam
Feu+m/0peyxnzMWh3mWkF3BAMySVSMCle9TqHaThziOwCECKkThwC2XYc6dPteAoR/FbffwTnIN2
F+obEuTfGCTMLe9YBfyXTg9h8lH6v6V5iesscSs4mq8tJ+pwZPgx7XnRlwn7j2kPbJA3wJnlz/oD
QZHkihn3KUus7oHt2EClc0cPwdQguSLGIfzEEaUtZY5w50VrMi/Mf4nde/+w5QaEgZDoTPMif/z8
fRsGNN7xmcRe9X3D68Zbxp3RoLdHCi7QAs/qxkvGJUhNqMynQVwHfHntAjOCwRwT4xIX5E34/AsQ
M1TJQSzcAt9bv0Ijywj7wEdAFAx5kLhe7iHns+Gf4oxc0UTkPy+bO1I/huMaxSe0i3A2OczTI0oI
5tZ41gJun2avogRh3pdu+I3ymkKjsuiXBE/VzwiYGL6AauHI47eJPrTxQHWoHKbdF64/qXN7dr93
JDeMwOn77Mu9W4LyR3X8cjhlKkg9cXueXA6DC1aRKUY1ee7iZzb5nbkOwyUDWPp4/h8fkGn1i9XF
vGC0ufx77YCUVT74SVTL2p5sRiQe6WWy67KhwYaZCwjlMG8j0pqhwmSQA6RRcjhmXB7bV3UFCNT5
usdzls6tfeUTrtvrPHvpcxoaSI7WHuBUokPvPNpi5JoVlNFjc6WjKZIvYI9dI888dMuaXaF1wZ1s
MLOLD1VBhy+StEiFCyzcCQ4o9Fq8SjusBDM8sXW6QJS/6uguHkj8+O7uH14ppnIhg4GssZufqTsk
xO1Gp79imEls63DlTJ/4jglzA8qBZ7vhCDopbKDRyYjxGdArp0JgYuqB2vpACB2t+Nx8vcx0MLES
6YNowhUjN39vEHQiYM+Y+CzA4Xk1f92/gH9ZePAMcqCM7KZYirDEpTKqSDhfI9LEIk0pzIvvxBDs
C9LCSGHi6mQjgev2wXtnRJ7SrczFBWkOpyf3bvg+5zH2VYrE1XtcP4SUtSztIz8Ukhd2W82q80rq
T+LuEbnPMQdrTF9xHCE87e4oX0bFx0Zb9g8LvM82OcHX1JItknyUfLyOxSZxSuY938xbpGZnJT4y
nhJmk4m+gHQIz+YKzhmDcN6XToA5rTyxHkPNm6IKd1XQ3xfEGFxifuxKBA0XlwaJ/AfnROkKyd7s
vjraNKP5Rwgp5VGwpctH46Mv8LEl+V6DVrGhPApCiQLmbPE+MWz/GOhkeMFMpP0rwfTNaskmR1hy
KvD5qyvdqBXA50CW5vM0JqjG+cr5G1OXKZoQ/vEcJ9KF3NT3g1syp7ndKoab9a7xJlfKG1zeYqyx
SPA+E3pclnd4eXBxsYGc9g0cQIq+Z/6G8hyy7FAf3ogqNawlT/55k216nGLWnIDgYjqmlLt2eoUb
a8p6oemjW0Op6yBJYDIr8V8hWmOd+oscYCMaTsVknhRclkwzQN9MBzhLwYPk7SN9PcofPk73owl/
HGg0sEj0WP3SCNrmDaZvfzBWLWIiEGQzMfNa62kwKrYZOywxYRAmY/wOi3g9kmAPYRX6vkxkHycj
VgdNWYnnjzt2LpJthWq+30QX0NvKsqWYP/OoyuouD+4mv64hOHPKJvFK61YVGwPOnLE4YtPOFHCK
3YESXdAXClKXhMJ2bq0rdaOhu4abnJN2FSQHLhmgMEX0HHgws3ly4jUvoGb99dN2Lj/SLOrM3tC4
hzdF2ALmm1zwaDST3ykaGZYw3p73j86QlE6gJ/31Od2cWFnzTYaCw+ZzU1shtUGTN2AQmhE5gRPp
ws9Rsue/876yf0VujJhL9A2kAMClWPgQpijOCTTNVzmEPXJyAet3+FilkWakiu9j5yF05KzwCwSS
n2si+AluUUI5OfE/CYuS7pkW62ngjoyPw139zmg/hR7TOPZbVYDv4dEh3jNpkyLPg8nLNJeHPXy7
qvFvGm9n4dn4lopjZR7KaptPUqB2ofylSB4cRrjSWkPL+tMW6+xCfpfE6Kn5kXFKJl85OAB2qfMK
SCZDk/a7ri7UUIwMk5vENgCmMr6y6YdadNRJhBy6vM49W88KopGerwJ5qSmT09P8OGLXzLTfkF6l
G+ayy5y7IpmA8GUn4FH5498glgx110GxoFVcVFASu3gNd7ZGd0wjRpeEk8uQHyas4JTshtiCmrEq
hBR8w+YVGXa6ET8nor0CdddhgnKEfK0kkEkZWelEBf5Y/R1iLkmG6o5Tiz+lzt8zTUeCZqxgEgQ4
ubtN8j4XgE+JS9IKZCPQJUyUUWsdhQrO7UfJOkns/4bs9oJSCu6Br3FYtx82aUBJqImjcS5BTTBt
0fgDHARdQVUXwIXY3uDXHz4uwFrQLPMV8yERbyYQpXKVIxFr7cpaXuMR6sMs02cDJRPqAX4QXgzW
s0Q88dAbC7S5db8sIXK/3BLDfWknHAWdbVokwW3FiDX7Vnk+mAxzQHKBtodOXr7YkBNIQvT8Cg87
VRiDmANA6TfC/JZUtJkaudpqIix9/xaoAqxFhf5xOHK6GSOlDaLEP94HuhEn3RTSOi9WIaFnfkG/
Vazy8XeCaUd32shm2UJa+P9+w/QSHXJ9U33428NTW9CqwIbZSsqVNs/Alh5M9xMhJOAXiTBTTmH/
HNnAP2AMxOoWNgjggbrz2ucYnSinSCaLP5cpDzleoRmIyn+9us2UE6NvCycvp9YOgkAMhxsLp77C
MPFWl12zLYtVlixeVNLetNbx6OHZH1WeBCcfUQGMEHNtfQWE3Sc233Bj2Vw5geBnmq3qLmjQTAGl
hKoIjc5FF384YzElVOKZe0H20Q9jEeRcndIQtS0FAcF56YarIZicGNwhlNe8sXQMzylre2aNOINt
6YG2CkAOuA+F5A+JaId5U+2x9LfLDFY12sQZFFDmSaw8sNIw9LpFi0NE+MAM/uzcXOT5lSso3ryz
W/3Mh2dSrgoWDUyO0aBfEROAdoQbq7cO+ywDCStGf641HA6QkJrpW9yki+GamkAD74oJ/8nPEV+Z
h1b2m/EI7NeX1WX9ueBtosZlcJO49WVSptMtVniF7/hZipBt8xRLlM0ragXzAOVDTjRAf9OnV7fi
9XUS/WRkAqV7xXAGpZDhHd5E7IfD8cEfnWBMpEIhiWpgCUqfXveudRbgY9Gzddz37VOsrwzWRkRK
0TP5zdFW06oq32Sukd/GsYpt4zmR/R2qfc5S5fWLoZ5FDL5ApvKfb8CfzYrVnja6+Ao9vljscC7S
EqRfHT4jAml4brRZbmGmcQfTK5FfMQPS2cyvCn55Qz0vzJuAiGqWYmBbJTi1/MH835pRgWqYhqDN
y7H2VnNnY2oaG3yf+vijJgd+ipgsu4k9B1ywPWrZGvGxiUYM3mtO6C6umPlAIuQ3F6dhAAGcZxfs
CBXjDkTOjh7wRi0qw+Uj4kDNfqMLxdIJuwzZNHzEf3SpcmFX+VJPz+xVxT1D6QrGKnQ+KwZ3YEdY
DGPnj/ojHzyNN95wGhUL7zbAuQca/h+QNVpIMmgxR7ABYSjjs6tiwJy9PX42Ubjz3yLK5/osMlsw
53GwzZjugKgifgrSf3uUFjypKuF9bqN4HyYT6fTVMQRGt/cJ2cKtRmF9XXNjFFhaGU2ri1bc8ZUn
9ZVNWqSzoTgLpcF+YWr1R8Q8HnqMulnD1TZIFtwSISa4xjCLthMbnLNbIEZqG8QUrjzKPuj+0i86
fuN2qXicNv1Su5TMsVLiSy46ySPpP9ri8soMhQaFWe3nonVLHOAuZi9M1ZxHb2deuyPT9JfTYtK0
X6cMoWA2ui2iSKiyzDYR0jFSAGdPqMNGSp4s9Dq//nALIsejThZ3KXkv6TcPEOK3SWDMUvVZDxve
r1pesuLkV8HapaSoDurru762iS+yiXlvcm1HPfB5TRIT4Au7od/rBMaxaWDD0RgME++F4jZn6bvb
qfwhqJGcdit/NiWREQuqTXmp/6I42JL8gAAFG9/4FVkMOYJTo86r0Wf2HyuAQODgLYJdjxcQcjCc
weaG/bkRdlG7RsoZ/HLQC+WFId/nzcm3ynvSt9y0pwWMFh/Rez142envCNE6vXeNSmmBmXfiDteY
jFQ2aYDZq/9IOq/lVrEsDD8RVeRwKxBIKCenG8qyjwkiZ3j6+eipuZpT3adtCfZe64/bgCRERjt4
tgoRCpUeqE1flscSpiVbMbP5cZnpYV5YXjOSRrckktJ8QZIxCRIq1ZcbRHOmSADAZUHAATNYbVgS
88MkgSnPv8R4tkvRRmZ9UXsx/KbGGT6B2Qi0reFvW1nFFcxQ4JmL6OEZDngv2AWAoSsbdU107cjg
5k6PyOlkOuSIpNgG6nfRITgMbSKnAhcvRKjpVcwOPjwlr+ifUn7z+HGPs2WZEuo4R1XHVfjbr3vT
lmYE7+gYDsineKnl0WVGNT+KO2NqlHstyxv9j9Q0Ivm66T9is0mAD2OnN5C/n6tuY0k+tqMKsp1Z
GQCckDYnafaGfJ+1JbslY09gZTgX0LPTOYTNDB2xWxFcrlE34kTDwxxdskn5xPMlq3RDkhu5ZL2M
T3LLoDqu6+bZWf7g8NqhHjT5yCzbKM6sQTOPwUcOiHTp+lVAeTLPiYlbWnKm8b0td4t0KV33l/JK
OkmgP8s3UqKK9tBlLjGsfUdwMer3peAw/Za+0hoMdxX8VniayEkcCdMhswTZ0Xwtp01W0zb5a3jF
nsFJO4pAkYY7os6reezWIoQgFp6KXNF1S59lyspEld+S0dexvJmbeHbnaV38jNQrarDJXB42Kijc
NEKG5MvBsubA3aOytpBY0ftL0RQaZUKG6rdCPGp/cDSMXhGKtFtjraw/ZUQAiaiH+Q1v4gLvIgku
1gD1o7Ys9IgCeom0ETJrbWlRHa0rQhz5wqc1JY/RE20qY/3L8Agigrsg1aqmBwgn9AJw8Lw0QJEY
UHkYAAWJlTHWWCxnTqFhnRi29Yuykz8wsFBLXIJrFRkCGSVI+bnRR/zviz8lJybjr289HEoBVgGO
mOXo38U0T3MJpS7sFoN/wQ8LHU1w5secrC79EvGzawkUgoEjEx2XWnQja61NnDQ+UnBLES5MStpz
H2v2JDqGduTikdJvHPMIZLih+0vEyBI5j/BMvJfgcd+Kz+HSZEhz8GQsWBifSlYcGDiMP/AtYC0i
hLnU0Uu045qZJ25thy1hIjwJ+cQqfVjZ84VXi7itkfcYPmuRs5A/Wo7o7TbL9Uj2urZpQ5+PqidZ
AnSXLE4HeQ8KE2IIqFuKsBjyur9PJCTb/AGkIWmkNJYMK5+gsKbzuBhTwtVjyuPci/GJEk4VN8W8
hijl6xUl1EhvUEdVDW1JNobHN0+jYg6ZRYYE1LAHR631W9ZyrqaYe3r25PotH45xbUsfVHbBi7a/
aGJJokfP3os2onkIYUVb1wMkjOnQEp3B0HzgBDH1j3BGBH0izNNKSExnASPhafhRiPo1Gi8Vfni+
IoFLfEA5Bzw4A+PMylGXvpk3TelbjU4VZgPzPhN1AaKsyKBSI3nCMkYFNJmvjLt7vi5pZtG/ogDy
076ShBCBg0ncQK9yWmV4G3jXwnAZAinzVQz0XHi4uY9gvcvq8ceKFN+Iil5uHkX6MNhBWSTDBD6P
ZbKWidgCKkgVhLI9Bzv1B4N6D8gSTn8Mkf5v/rZh5H4or2PyW7A26iRFVyOvIFPhdFlqzykxP9HS
nIX7cvb59wgLk6ZL+zrH1SbOL6/4cyg2cxw7NZEYWvCW0Co17QbeeeDgwOHZ7vCJMuUhxpKZmsmS
WyO+sfSzRZgaugqeUEm/5RrNEmjf8OEQPWfuy9cOW5dRfiMvqwwvS1DFpPfsxRfSoWs8VQ0mtMl/
CZ8WzLMU/mmAVzpdXl+EJIx/5FqDGtX9KYV9SeH6IxSVofZoyBMoRiQzAAwLnGjSPPNygnxhwwH9
AIxYUOroPTAu3Nhek9kEDOY+Bx2Ksmo/7XIvPpHDExNIkPrhb3jGr4MZd+HkK86hd0QkqdcShrYe
0Dm7vK1MI5UrLuoy6OJym4RbupLaxXUMVwRxkOGj8oi/YQi/TQNH2HtPshFz6QLk1MeYs+LML4cE
QSb/4q4NJ3L3NkbnYL4EUi9s7H/g4sRo8F8a03X5QncHtIBj3BT9gvJssImlbeC1sOFUcrglmEsF
l7Sjw7g5MYVhSX805GwvaeqPaPOfbHvmL+tIEWce35e5Nyt+/yfES9WpMX9RDo74ToeTtgko+EYz
REAEkGjzbN5VqglAoPZEUM//qY1pK0N4Y8PcnYMd9nPBqXZA75Rm1ORK2NwNClJpPAasettpGzZb
+nENNLUM/8BbQknec+0IZNp59WH+ZqlPdll2MWGWKvdFkPG4NPS1Dxo6kssY+T5VMsV+QsVsA8Qh
7W31zyHcywGZypi4IR7a2K9AzDnT/gqeb1qLt2xqhStg26U12c7fmFt5n/8D06snHs3XYdAv8Kh/
/L6qdRpu6QVZhHUlqgUBmRxsVelngcHcdMlb+KYjksA+PcYAvRSUm1c4h+jCpsoGCNEOtNg52Gd5
DwRss6xmvM+UEYTE4fDlNj6SfcVv9uwhQb0tl3eCRyuskGhQxkpkstLhL6wnnxGFaA9a2wx79JSY
braK2tSfbtq9ztXC9kvfSrShddLwibIdDQ8EcVG+Edhy0tuX3Qxnrjw1u/OyFohBN4AkprmRVL++
NOIPDW/E+dCWKFN+qb/Dl2F1bzdc61m51Wac5EznVzDM7t7PtGiwrBGqgf5l2EBl3wPtV+191HAv
ZCyBwTH2Xw7JpG3Cgf8o6epuWF+6X+K3sWT9Y2PCQj2uE5MOb/yUHucmN/9OdyxYTf2noTK7cZcR
pLLr6q+6G5eycbM72trB2oLDuoDb5jEXvFjZGmesmGaJCwUFUqg+dUwQ26LaDsTKULKYgRtzR78n
fIaaxyvCqaQ+5R1H1BLdqHM50vndIS6QzauMuN78kdNFD7QiiSBQKJDLV5/BD1O2+iMaG9wdRCG9
DsI1A4JqEP0cOX4R99jRWwiZGq67AVkpWQUbVC+IGQdKLFz1zpKzz3F3WQ7sDVg82O+ge/nB+CUP
SYiAuSF8YheUg9yqQcChvmQnoniVCatdene00KUJE/Q+EJzXR6CdpGgrkSjIOk6tOR6ORTLQ70vz
J96ImV//NtTgOgW6MOUaRy7pDWp7LKRvmIR6+JQD8FwIMSyoziIaZ6cXV6KKAtFHBEqCbFY6L/fG
7p64Frvlq/k03l69X3X+p5i6LbNWdRX1QwG1tQLhUue3/mrRTeXyKZWHENTGft1Nc8WyEYFnLLoz
eYMkMJ/IMLPjCoP7Jfc70+cuVzs/JHGEH94mydkjNybl51Z3uuhExU0V92W6bQIgOpjwbTuxka54
1FcZ4nFCyUiiA7Qml28txHaAaFRVnyxLzQ0CHOgIczJPNTGwJwqAXj9gBq/P/Kh+TPXBiIlb88tj
J70XSM3mIV0luNnRI6+V8l8+L042ukqldYO5NY2IsHg8zKfUI2kYqFVyDDRm0wMjN877Hs2juiWg
nVn0ZNKjt02JI/2OmXoi6c2KdogpUKPxUbjVfRxO/Ctcovo2PQSlP2UXufiwJr+J9nmKKnNTf/nR
ItxWt0thVe7EfwhIxGvt9A6FBTs6kvHNrrThBjk+4oo8yc9bpT7U9E5EyxIjuFZxIm2peIl+ebwF
yQHEBaoXg49M/cgxfzN20CbHt54zkJP6yw0NEfQ6xicYoHg4JoB7gDYc4jqb6h7kgneDMJWlKxuu
qEJ7YCtb/ia04QFhpIT25js0beKVnziwLwiRwFnncw6Xhdk7OXOHg/dZd+p7zGvs0EMhAWwX8x4m
HRndfGBrLFV+IiQ28MeHInq2FJbEo2OCK3FcTdPbFLhIvFXhW8/s/siB5FLu+liGDOEPPX1p2In2
CTAbGWyA69ruqrXFpESINbMbOlLuRkt4i1mO5DW/RDpcs/mdARvaLtHeYXKiDVa6YId40dZkb67O
I6oxA4nCJpW9BLc5E4F4nAriXPhdQRK6BZ1G4S+yfdlE1wpMY9EXhw1fsHWuqZ7h7i/7T4LurfNt
k178Sqevbc8PibNGW3NEvT6oYtBe54FgFlwrHbFm/5CigUej0hnCHa3txBxXW7ECa6JhFDEdzg0L
OfAr23P71L78Lhc+0HoMx0csurqsNhaOLCcOPttwQ0ICYwz/Aw2h0uWcgB06EnEChXCJzPOA4AdA
vmAGyPzmTjpNQTnI4MwWy5vflCcluJXGR2I0a9pBkiWP7l1U/7ThIRTLnLGUnP69gt5pMVG+qovG
+w2xrVUKKOmxG3bVeItZqcmoXsvUgr56cDXFn6PLHJ46XgH2fWSe2U/CjCRlSCPJVet9DFT8JhI9
Z/R7MgnlX3yb5BQoPDVguQRJvvB5IVGLCjvklEHxL50hBFNjq2Nn7Qe/qpYwLNKTa6yZrIoWrFN2
ygiE1ozl0+7rbxPUC70wnxNIySi86eWmVKjaiDdUcsZcffiIyMsjE5PZRscn+E9YVheMfBiegMmr
d607AEWSjoKSReaYq/26vFr6sW3fdAi2uNvK3L6CnWTP+lEoTy6oa6x6MypYlXiALRNVgAixsX4M
6WAVf7C+TLJvbUVg9sDs2aZc3KixWGO7d+rx2n6PtdaiScT6s1Ti3kELsDCLX0W0Z5Qi8IUVf8bX
gIFwlR974dxltkQclUM2L+AgBeYDhnXkMCWOTXmfxv+gPwAJk41Y0BwnPHUD623C3qLasrhMvWJI
F9JbTAZM/5FzSOrtlhkSHci3dCiy+0juK/1B8HOpsEbWiaMQ5ce41cFCo10Y7lCFMspjANN8UT29
+jP5/USvR+MlgQSy5g/4/taOivX0FAsHWwWuivJArixsVHJPkDtS/sAPsy7vr8pGMnkg3wvmO0+O
WUH5EwoP0qu57TcD6oJx1VDHh1wCdeZlmTt/remMloeJv6+2k+Wwf0fE+hZ8N64FnuOzmCfGNjjC
Kgdrmt/N++tJwPSnQHY1lo6c6CuATNWwkTJkMsnQD9yPGvdhDaD+EQOLQSTAZeuPPPHUK+ELtyLz
OHDJ6IqL9WuDhfX1WGqXw09SRCcL3tdYUaZCKmrGw7vuSKUGoFU2+uBjfBr6zdAfYu0cEnSQaWcl
9/OewLMfmS2lRaLR0mVKfn0GDYCGjvnnIM9evJv3zeiAMGqkhLtlu8YrN38QdoMyHsjiVAD6/uhe
ZONi+BSqW3CPlpw4u7JOprw3BX9mb0PC4jfpo3wDw8HWXBMnS5tr/P6Krg3nBsarzXIae0SxBu81
RzY5vfN9UCH9+DWOVkDVl13XzqmsLlnm9NI5JPdhCcrnY8+aG+4w4Ds/e0O6GMx+z4IGktTew+gT
ArC0meA5VYHbUTNgIFsJJ2IwrfFWJjClNmk7snrIhY1eQbMd8+RtEQPsf5PgVBJOn3kptZz5kRKN
kfdxjQKQ3EmFQArsWRfiv/o9kgADOfZjYHG7zTiECBF77YTxjROVBbrZjexv2Nu09DJzkiNaXfVP
qXDii3mYrV9l33jDwzLd4d9rLSDHJDINYvQDVkmUNySlELAi2h9E9eIooFKVCpNQ/jCYfHZdRfrF
qrlEEtG93fKBXelpVtAdESg6YT6ypeYSb0o3+hFqT8oJe3aH8NKWK7IhJbd95reSNnMEAC6XfrVW
L2rMVwkcey4AbO6Y2Qj3dOZ3MOWXfXrWmd2115nKMiqZXNIxqDOobJSm+B06j2BrdAUiTcwEl65A
1wPlMnzrxGh4auKZwk8EKti+K+q2Ut9f/0K4tC9tR7gvnpe1BHIJ9HTL8O/isFIf8nSfFA93mjNx
lxGpjaKT2NFHTlOQ5VVkX62XZAfDkQdHbp7TvJnpgZvrj/YDvYQSfy2xDIXqqqKP9TP/IfAs1BYc
iqmHyQoFLqAfrJ22QoRI6KXiKnvC927FP57ORvGij+Ff129Qi/D/e5GZdxvqAJywZWHMdr0xKJJj
2ucIYPXMtokJ4dIdZKpn2L9oUkZ/W72JPNkMk9NJheAyl3MU16K5bTOWhZsikuz9VMEyR3qNkwG9
Oj0Qq38xxDxm8cCtgA2xwgSOqvgytwqxfzRk2IRi1XAPx14i1sTVIB5gbxN7Cn416TuVcFSv0bl3
6NgUr0WE9NrV0jO6xS0YFMZADl/HvFUuXmFux+H0wytxoE8KT25yIsR63pAjQRAPTuPFgEnUS8or
7CGkUwkg2Ct3i58BHbDuqwJAwfccEBNi0BgwYDXhWHHzFCFISS3TKv1pg1UbuIjftQgb3FHrPhJr
W8/H0kI8YpvgPak3yrfE3llU6bDZEQKGzvkDB5cx4FajA4FdJ7lUwy9BVqJvQVU6eXvL/unxj/qp
bwmoxvmbIjla+rY4Bt8tZI+tW12R6BYIEAh7WJ+iGxukQaWqE9L267UEyjvaLr+lyWl8xlyz6nHM
P4px1cPVEEKo7uttUPwb5EuATpamm8alho50FyJ2270R+Ok247vouTsBNtE072ZsCIpTDNc+XuuF
F2Du/d3FR1h6W3q0MquhtucQXDKO3qN9rG3xFiKjD3Z0rahvWXPv7jVqZrRCjv5MHhU9Kvz0hXAu
iLubv8W3mkcjFLmyXuGJHOQo2puRXxAtouyIfs5CV1DBej8zvtOGBM2GrMrpkZNGX4aYL7aYUbCy
bLoKbRpFjEsBNtKiuvXgvCF9X0cd1ZeM2Ycsq+7/eVTg6j10uhth8cd6iqYRNa0+/5jpXQ1J52jw
DLlpSu3Eu+yYvYcoBayp1M/ZLbbQH+BVwquq+HSH0uyJq24hN2kgyuwEloNBr4YvUE+Ng38E6MH4
s/4k3Q0jrwZKHrY949c8sTqRaeQ2iH8N7Ot5j9j8J9Xu0uwJw0Z8B0QBCsTCVamnmTRUZEO0GiBq
1l/+InofQVCo1aMvDjs5JBkN3KHEkkaqa/4Z8KwToGRcpdgZeJv16B9naYvlghUB9Qul8TRzXWvx
3Gs/3Zr1+Ef7SO8kqPhqdxo85JsUDhKf+qZwhKj0gLFCespHmGzNCVP6LwkFBto2OIflNulYsDjb
G3qsQJJlKk8G3wA8KotHrJG+vKMyGQiR5NyRiZmZ6aX9E+/ICpd5tL5VO6YF0KSlUrly5vICzWuy
fWFVIRxdPUWsr1AOWeG/Vi3qGMSjw2ZZkH5f5pGf4ttEtcKf6DY4O3F2SX6iNzS29Q1r0oGTtPSU
3FWvS9gbHS2QAnZzfgmMeahUeswC629K0TOq0W3KGu2CEC9b7XfyvQB0LHBq7AfDk6iVP76iNfzu
6AtvEiqQLeVhtCWRUwe2hgsOSKk8SX91udMxVzMPU58posAaaf2iEx3EyzTmFadq8iRAMhEIBoDu
PSMADRzEsz2nk+xW4QMPmhy4r+EMERXSu6cCVhJS2FleJPGZbXhsSjjdB0N+gVLhpZNx41JP9tWV
iNuxciQyEE3gad85Gzf7CsNuxp7ykNMTZEGv0GrpGMNpoa7FX8p0euTpLYf4I9gZmmtaiKRP8Uh5
JxD5VpFIfv95UewxI5haa/GNjw2qCfUNVFOR4ahPv8IBlQDu96OK9ckmNSFHksU/RFIza1tGayGc
E1AIsYU1hT7wl25/4UnSLoX4rz8C0haRZwD2iEsLkqwxMi0lsXD/4MfUGSNoRHMAmmDZ7CSMtOpb
cacchjHagnVZic0FqAN9Q67eKf2N280CvhMV+TY5WniPxDUGIOhtHE+Ni2cWxst0TOFObloS/HV0
lmMysJLzi9XP/GwgfLrlIr4PzL1IkeM3AW0g423RLXmmtHR6JvrRhwpfAmSGcRvgtcCrZOke5aKJ
Dw/WbSBABPMfEq8puifEgxAJWH/NwaYRnxLWVJF0z9gJn9VmgpsBm6f9gkw8CObAuLMbB+N+Pg/z
Z9nfJOEfbkmEqjWFkMDer1PQbLQHWDSmO1Zp3MII+1/xvUkPr/ZIhpwM0QSqGs3nCEeC1847kspS
Kq6psjo0h0Dko3pmyrHQzhZU8WJgOsvKsQk3Yvcp92vJuAeFW5JtrJmgAiCnDwVJDNcx1G6ENpAm
DgEngkOyFxJVyEyHeLcr9WoBA2zS/6rJs23/5v6X4DK6D54yk2LIm9MTPtTCk6BD2sXhv1H4iISd
Sn4eWZ9cgOQrUXrLF+TGaGLBDdVHHaFhAPSiylVtfqoO2zTtvdQBx0eC6uun1WG0h6NjJ7fJlotT
IgPsWO/4SagE0Ul0aZ8jC71UnHo0Acn3woC1m4oenjcZke9HJZE9io7HWCFHl6I3eD5Z/I51alSI
s9XX+QGtZax52riRN/F0BUEwOB+77twEuBEfIKxoLUjK8OmvIaQwJl+eGQHE3cQuXLit8MPXKzCi
Rw+yR63uAlsYxBe4t1l5j52NLpEzuNHwu0qvH+GTRJ3xnB17tClM6gFQAhG2hLt7DVFbX8pAxsW/
KTxw/K5rMneCXfFMJPYxzcHuqyB1ipQj8S4wsyx2PJXsNQlExEH28kVYoW+l33y8APHiNLBqzu1n
QZuM6ozBHyAAUdkApHJxbNgRGNjhPTGggYOjJyKSFhc1Ih9BwEHOD8mGRFNAZMPD4do9BvmIa0Fl
O+Fxnyi3sUV8TUTLR3fTZwZXgZ8hkfuNiX9sAR6cLrrGIeogyiuGcEty3nbc6OhEyJh0rEMHJIT6
iPvw2V9n9hVb/iVzql+9cAXsdOPUFmfR3OJ6CGj6he2zxYfs07oCfknIMifPyxcCX7Me7Ho4+SRe
yx3+XvZORmTq89bszdSEEygC9fxeq165iXBCwhvovlJslf4MiZjxnLGsTBcp9kBr+Y0HWyWgj0Ok
9RAMEuazYNVMTocOEH9AkvMboV1a415G8G1GJCIClwEaDsmdluwJY5WyjQ4oqyxIz5r9qiI4mQcI
ie6G4X1W1tisXifskrjx0GZY95IvF4dQOq7x35erPekgTOyAnF7/iZoORo3DRtzoFvZ2iGPbDrfV
R9B4L3FXvme4NHjJtwweI+KIaVvtEFisht3MJwxdRVADOVlInmQOzdAudoywQbGWfSWCeLkiI8Ap
MXanBj3ZnikE4ABd75PRDIlc4/yZ+sGUc7fj7iRgQ9rCEvK3MwN+d0xwMwuBtpy/JgP9rqEE/pzk
b2VAWCP7LzE/6arYini9w0ObELi3egmnav/iUzucQ+SPCHwYRs98OcJArhM27g24H7sgYzQPnfn3
YqeDa94RnrmOTGQzNNNilKuYPnCHHBruQGuPC7u5BABlv2V1iidbqgjoQV95LGj3iqnZooKA+CJA
mQmJhjv1jCM+oXWxhGhmm8BVWY8u+CHDppPeKvwhBFASQkuC0toia+ejCjcySndXjPc9XdgTsg4Q
cS37DYGxyVOcJne+dNIvYjAC69IlsdxFsak8pNcZUcrQ+VxvqJPaykZswmS50x7KDIwGFDEjOT8o
eJdMunTROCRni5pshD3oxjnsSP08m3ft8irsmMKVmAKe4Vwuh2q9rrazz3Y0cSwQw5ZvCIonyBR9
tVvhSjjleEldgu6hZZgSzzrPLpEiC9B47UQkZU5owP+S+fkmLYfFldQamoArh+IEZam1s94T6maL
lmLu4p4nF03zo+wj+7f0uZSsTl75ZvmZy1pQ1jBP1HWBRm6Z3Kn6NhmNeEhiqooXqtjE3nH6i7Fq
O9Wi1AUHY/QY9G1TXAIegCed3RvMjejXRBjWeZGr8DFmxP/kK3nzgoh6H7/66l9SHVM0hRF72lQR
BYRSfgkBfKEwQsxAfpXk6IRxXzpGvhKd21TeIwRWIpkKOX4Xda3n91qC8n9ObJkFas0xf7MGNPtO
XNgjLUPSerlZUKMSfPtuHCkJImmPz928l9NaOLD4InrCu6Z1DBmBrzZc0gh7sxkPQKmsZQTvBqGA
/FEk3avxmFKFM+zbd9pG5tkhy/AAVrWIsylmpgkF6MlYv5RriQBdArFcq3T/ipDyLqeHEZMJgGCe
hIrBn/ERDYJH/Mips7ZN6+MF5vuqKSkM1zxJMseSCdVKvswqRBk1CU/D18f3Ot8pOCmkf1H1w3PW
k3O/ti6vc/ZTVJjjTQRkPJxMTeWEEfJmxURwHDE8jH46fHH1dy0kxbUm91b+C6JHnt6K+Es5Bi4H
efvUSGkRyptB55ZdfaQSEsuVJtotsdGr7GEcs+imweBRxKZtE9RFXJhnxgmOZ1JHATbaf7OGzewy
JjcBmmNy2mcCRBYkx6Y96bjKxSevI/TKSLDvlzTtaKtNX18Byh/yyYQtFqIb0vEy3tSPl+ZJgoeN
qyRd3/we6qs+PsdPJKHFsg+CayIFNFAZZ72rcI2uEPdO3HAEg8xfrELUdsKjqcp6+sDr+FmxoGTg
Uw7bRXcA18JRe1FuPcp+fdcBeeXkia7b2zy9dcynGCPy1xJlW7GRa9tctlP3dYmpP8R195u+SyzV
1MzbOg8guRso2H29uirSMdbuE57yGSjvykbeSyiyGbN9VjoxX0fJg/pbvv5wLYItdq5Dayu/pp77
cbKpeTsNnjx0EaS1vFZrAguSve6KK5ug2BNrVqx+RcLGsv7hSCDNdvHlFn6qLT2DfbxXzRsOmWrb
d3bVPOcagSFxtuAYTvjeZI61MehsKjfBTjXJ+nYr46ooF9R44EO934SYgOz4wBcHhCr+LLz/0Byx
8CiIWYqNQpT16NFXAKML5TSwlAHrsIaR57fIAEgSxkHz1wJ4/IR2RnIRhjogLtpkQmjHFy3Z7dUg
JwoBRL9qwTRWLyB40gOriwyt+7oW9V7m2ojW0gfNfunC5znC5OHGGBjbKooxL0ZPXc4msDMG2vSv
AVrlswSdtOziK17zwBEbG/MROeikUQxgIVY2WAOHQ/+uB9cYZhvBkgk2hEvfO4FgI6K36Y9QVhGE
AkYwccvtADFNft8ZTko9h1PiiOcaN+BF4xHCOSD8M0PaOu+T7Ko0K9TfFbmYUFvcbfpaUj+SeGvA
VY0VcrOYWoI1qQzhYwwwa7QAz+uOksmYI1sE1KA6WEAUGbgK+585DytFDN1JoaU0geSjquehqlSv
PFUmqRoBlLJxK/i3o6ntZN8k4o1wadGJifQu0BEJze7ljxzM8BCxozgVl6h50aHwgcVqw1eUh0DP
FvIDD5Q+fxe6vx6wPVOpeODtTB06Q090AvPYlx090gyGkQSV+Kll09oIHgpp8+h8KXXPHoQyy39l
g3aA0MN6IWcrqiNcjXluh00HG0aHnPqrjT7J7M1vnUfAu3TPzxN8Ohcn6NXsdV56K5EycZHVHshy
rK20+lBbm4GKoNKV60d66zciSL/mjPJDaSDFCc0ZDirxl+RB4ZsGUQbB4TgA23lwL3HVSOSTniWQ
52D94mwhgSVZF1DjWwEUN4VhgHiklvmadH9G9S5Ku5nWr4KXq+FI8Xixc8lTRtqlSJ5/jBxJoR2R
1Y4X327Kg5Z6aXuuiPow9EsoM3NajDX8BUBfJzXeEdBmSkTBL8FQyEft+WdGOeu1pDtfU8sHKA0A
Rqi90M4yitRfUWd44Ev8nFiD9HVtuMN4rND2M9kTIs1gPraPlsQz2p2dIfydkifq2vYWoh4ho/Sa
GJ9DfJRbCq8o5SPw+V+JgiHc1O/9Srbeavk7E8CRkENiShf3JjH3X2TUYXuLFSfkM4cUstzKlinY
FHj59jRFgnAPdLPDqtT0ycEV1NV7O11T/OL8hDVN65Qs3MM18kNmj4bJOW23U82VjKk0Lv9SNDj6
7/wiSkh3DHFxK78IS8Svm2Dlq++RdFwKsWh1vBUKIV5vkK8FnXE8J323DqUvGloUaPTO0faTB32m
rT44ZU4Tdd4osKHoERxNqzc8SUQ++uUpIrM1uedfcJWwlIt3tJo/1XIH5BsWf0UC/QpUMny/hN5X
XAltjfwn2wcyn+TPnju/oRmQELJx3An96lz9dJ1HWDQO0M4l33DL81HdpGV6NRWSQ6AnXhd2IN5+
KJkKHtpOgRxc+gNJJM2NZ0g6WO+m8WOEpBNgpd/bbtsFjNY6A7yMwYhjdYUoLPohW5RIt1kgvxQx
bRI6fwLPwcBklUq4iYVVUn3FCvtpjoyFzDWwQfNfx+5ET7EJZw+l8c+wfPY9Wd7Q6lSqTgS0WiGR
OaNiRzzyNxLyQhzbrUEnNPcu5xR3mLBWg83ZFIAwhJ9E/VLBK0IEYWhv0W3OCGfHUkW1Emx+GEWX
u9E8FPleR3Jh08Z2zxJnjO/nhiMreX1E7T+Rc9KMn9rSt8DQ9SE25m/YHQyKoeGcMqCGbvRy1dPv
1lr9bXHTjfuO8yMKaUkAPzwvfBQaVEp7qskvdLruj83sj+2uG+2pEVEpAF2+ajJGcqcTeI5odhl7
N2K7mpGgVUSnkpc5Mw4ZN1H6qxrNkeZDTI7R8NUt8Ti7kMcht3aaAoYdhY6i3wXgWR26iWO4iffj
tSIdMPrqm3PTX9T+3sgIDYGAkcxkdCswvySMGwQmsJIOdN1eLRgwiDh5T3EatAsHcpjsZvW0nKpd
cswp0DG+U6LINdZt+ZxDyg7yEclqxh5Tt38lC3kA/4lWFgjyoCHSGC7mp8kiSs9kxkifFj58iRmA
H291cAoxRTQe+rqwIXmVpaOcScpEjv1lobye9rV1NyDUTAGFAL6Ra6YC7W5lAPGZ5lEYIOyyAwXQ
w0i/5WeM3ELO31/5LWDt6ZbgzDjhxvM0nFu5YHe4+rtjiQMECmt0cmM8aPMuNt5D9ijAHflLHJHQ
fIRYK3UP1sOyQndc8hngFYNLVhK0uzd6wgmOWrmtmkcY/+X9jgbC4FKJm2n60gLfIjUo8mL1Moqk
V+xT2EiKXljXFxG531Jo0x4qhTJJOXdymoMKIq3eOc9g8ThMRWyobtRtLXWfky2TViSj8x0hisjZ
lB+p+hBjFt2V/voR9fep/K5ev8lw1vVjaBzHbF+l2xE+D3EcCc+m5NFzML72neyj0GuuNAQ0m2lw
+Bl7spTBvqxHU9kk2RmzK9AZ+pfJB/1NeQaceyE3NlvLsIszBC2EEMsWZzFVJ/vuEWdHnSGDX2Hk
Iuj2ZrrtsTwkbLYfRXweAMh5UInt7Pi6EWPvX/uw/TCrTUuctbqOaPH8iQ8tBQlktUI3imeFIqAI
m8u2ir7L4ZHd1R9W2QrOm/YgpExMvwhfaiRTp+lGaGkKEUm/e+CVXwsR/dudDf5Db/Pyx4cCFcyf
DpYrHMCdWoY5w5uWwDLAxj3xCGh0W7hDfDno9LStIdEdtB/QZswUkVzGYj1+GXQXtrfpNlSnnkJK
7vDuo0Xl1yjcGH9o/dX7IJ2lISYpNsLo4pSZn4YfYYdTpPyXKPcyu9W5F8kUs0ATEe8YfGpU0uSb
YXTzt6747EjRerSly2BMTl3IPC07MiagXkSVupFeh+gp3nIQ6Jt4E1AgAwciSGh92UCcv7K+o3TT
Z97wgRxObzwBLeY+MP3sjDXFyEA4PcT4hniQ8p3YbPRT3KyhA4zLRPUX/Cg7wSc7G8FwtDjIO7IU
BDyauhuYW4TnxK8NvEvjzvibK27u0Et0dwQDvWe/xHwRV5jkHFEPEFpjYtWZgA1QYv4QGSh+tJQv
jLsIYQNCOIAyzjlEuXjVI0fr9lKfrqQH4iC4ug5YDpVKLlDrjHcW7aX4EZwSIlpTTqi/10j3Z092
o7DIZ3ODOhKMiBvWtOJcUI2B0arD155mt8+BOBhz8z+Ozmu3dWzLol9EgFEkX8WsLFmSLb8QDsdi
EHPm19dgAd2N6lu459gSufcKc46pZRg6cBPkX0OnrZXVdlCsoUWqnLrTyYyPBdBhPOVARfXmMF+K
4iiUhxIni+AqGnJWyJt/jX5BT7wZyiUHaxYW1E9PRnLu4/w3gEiFSN1ucuxiqIzJaSca94aVO+rF
XQuFpwnJQMdFqOJ/8eTxDY0YdJW+Ky3AC/gG2EAo0T7FjYRL86CxR0eowbzhL9N/oabhg4qIqS3u
mm5RbJrIDE9R5tWS12Jmek/bI3MitNTn4WemH0ccxBiG9rqdHIp1EV/0EUUPoc8miHqK/BwSt1U/
rw7JSzyKPEDTg7lWwfju3N+S9ABhREKLT+KQwP6Rf+HJ7bYhHiJBsnrrMXXX3rN9LxCx1cfJ2DcR
Mqi3GlRe/fIqtDMVRXVZ/6WLRi67ydkniGskB5DS0yBmUXMJa7KFQlV1V0xCImjeTPClczMfhidJ
9G8orHF7UT41XTBi5yZTYlG3xURfNW6q+3X2jwkAdjVwv59xStu/rh7Iunnqy3+0cVn6EQMtYXL1
Bu0LHT6RjRXaKc4MyoLVTgdH9VeStsydrHkyimnuARCG76b2zjrOzL1GsYXVtp09sHmsO4GhCcqW
zkBZfcRmIDULARKFLQcPR1Xtq7uFz3E3sA0wOdtW3/WwYeiMvhFjhNHStKFa8Bg3Md6c3hYc0rR/
xVyRiHkPrFjEI2kGoUm6mLtKXdXco4EGPI1LCxOpkbKAoBTRQJTgqVEvHegi0zdUh39AlhXu2QZW
Nccoq19nvMjmuvhR86+6OUzdOpqDlPlgyEdM1NKr240kzcr7MT6nv90ulU6I9p4gaysCMm4V9vef
di+QVceq5cHYF0ze+DDHU97aNR1AXuz6fs9/2KGNEPdLBpLsaVByk4sK748hXn+km+ZlounV6zPI
0WxbzWTuLkkyyUfL7xA5fb5+VqDQhi/tODK7xVx8a6i3E8rTk8IlwdRDYYJmOOMVhUuaouPfIKzv
6negUYzv4GjPgptg/jYQ826Gd97sJ85ZcStJtjyi/nIEGSwXkBsJgchCc29bhP9OOrjCg7Va/YmN
EuVjLJwyhoJkrxKyE19Q+afBi66vA4ti6TvpZCxmc0BChAni9SKxLCK4T0epQXYnvnqWnkoaDGjZ
Ka2lt0naMJBGaacIdnwRM0ITsOwSlrTg8HLMfvqOQxZReEcR39rAedQDoO75rf2JzQMM0oH2UKbD
P8mfJYCg5jxOb0lHv8tneyngorUbs7NWuUPFAaRQLC4G9ps1PNnUPPE58jsMs8Nkj3nDMwhZeJLy
BKSBWg3VxnPYJcTpnglDHr5UOlSoa6nX5ez2A+oClbGusBcl2TLuFE/MYF/ERVdOZzgg/ovX7zhw
FdhZBdO8MDRSUNFKHAQMljDQX+z+3xTDrS69vBvo+1e1GxImkdyIsKDOif8YRCHeARB3qI+v4/PT
hLaiwEZj94w2YT18ldccwnsNPYk/chCccDP2H8lrN91fnAzmWw/j+Ic1U6wOtsBeaZFDzMs+SYcy
gDdawlW/lvdYr5fdKKseYlaeXt1coxT+ta+bx8LYmuhVKibOqKmwt7BwMaSzKD9G3hENrjF7V7wj
ul2wn0kWFhYLfJadFiZI+fJkKFMeRsbToDBgFyRXygwOTNDrGp82R858gQueeQDgEUw1M2eDSwy5
qHymjA5JQCNYEW7vCtUWfEc02DxTGPhfL6d4WyDdLTo8ty33LLtoipu/6U+eWJdNb+LE37nWEdui
pKJyqlY0K73FixYovzK+F3hLde9PhV32+4nhuK7vJnpk47P5Nn+bTSpfm/CEtTEjvwH71OKpukrf
I4NrFTwRsKQKylhnhwMf/pHRUaW4BLIV+4IizmTZj1l0uMUFCOPoovzMDSOvBuwrS1LD06W/Zg7K
4V2pgvxFoSD/CoozMgGLRVi+SzuI5F0bvbRzVYkzmy2GEi9xy1k1Ip86ysm5xpbyijraQ8oj+i2P
OVLHEC+LAoIV5RCRehRAk8BcgX10zr/gEq7gJLLGLuSvFDa/8u5v+P271YbXDVV8wnYsa7ZzPrNb
uwIdlkVwN6CcvfbMzSBbck/62QKo6Zb0BjndL1p38x8aEWZyLUwFpyE4lkFKuXkDylC+7k/7rWZr
xc/YLZOyCxQbZrcvfYc9E2YRf+/wvsKwylfmwMxnjw4N6H/O4NT/glFAYZEj+evBJJLpNxDizBwF
BMmhLbiTtuzSCRCMGcuRbgfK0ybWsUMeMGMNW3L4gFehQ+yxRSwU5p/2xqQQCidghsl8ADriNQoy
3qgDWZWYSmoPGKz42jcoZzEQpEG50xhS4+260uwhhCf20Jpvss81lVMretQ2/GP/KQgsHdavT5wP
+K4RS3HZ4QqkX2JBchgfMfY9B3r3Zf40oDPT78E2FrZIdxlYIw1HlEK5CH21C9Knx7uc0t0en6ee
4Q53uq0es5eFv8b814L+sPUHKLWhv7Ou1o29eSpXjBY+pmXFK2xfGomDROBRb+3FA0cfO6i9zrwR
j9/4L0uO1Wqfn5nOpK/L8kRSNCZ2847pwMc1aJ7uoSNiV3nHVWJuiSmWoEoJyKWoqt0oQAgsbDnL
wUbluIyceNzyuOjMXR0IeizhQy+jfuAw608I+fCitDoCclul28c/M0bI8eC4u/XB/CPTteOGsuPa
H8wjfJpYtRLf2L6i5dlgEj9D5rKJI1rnHyATG/P06hd2eJm6CUOahOf8Q8ABottTttFBD9f2oHzC
gpuLGzY2jrlp2i/gK+ktY0HVJRKXKMYGg/KaFz68gOiHQo5+WMVIlvxDXoTZK+RovXTyVwjmayCw
G1psVhN7pdw6CDDfDWWVnmzhI1UR077hIRLcM6M12/YK2zd8rUl6v2sqRMXkJ+qPA0OLeiWtZRT8
SfIryT3ycSuO8IIgCmNfn6CTEAvwCU/yE/lZPsMC03JvR9q1w2puuhCs9X9ZUBOV7MbQFxJ8bpCF
OAXIbMbzqWBfYRNZETPdaZxXR+QPI9ZNSNbZEcKcstVgoqSgpjOa8JV0SRuvpqAYcKZmPxPmkLaB
6RN9EOrQdNtFHR3vQR6vVsdBRHz+8lDgGBxNCjgZZAeR1URfOtkYHUuXLUu4+KS2Hxl4kfCkQQhi
0dqukHmrrhHbEuqZI6wADvsYkbIlD0HzT+VFtqcPpUJ942tUZ5RzSxehU23dsoKm6ZAlTupp4jdr
tFkl08mRltfJjv8xFnvZD8TGrFu1cltd8+lT6HCuhbvCU08Eh1gdWArg//kYdEF8FdhD/Zb8OCxp
gOfdpqCrzu0UEPXhAd5bxo/QQCx8Cxpun/9z6uA0HMyNeYnXGIZYiPJ2ETVa31R2BLcIMvHsxstQ
dtvCntjmxVZhPA4kvt+mK//1DRBWUzwapaz1tD9eirZnENC+a9FvzcLLQP0FxY67jIkH3wid9MgU
eNEc4ZYgsJ2Vl/TA4kPMhgaFeTG/IOCATadGrkCOnbZHDSP6rOsbfwAwAYHrLBbYMGhcqiWU6lLo
8j0NiUnLuI8TCnYovNrcwqtmiNKxw33M8RarfvgJ/HsS0URS/t+0rHVxzqnK57N0Yh5o9aQOuxUY
QDOCcusWW5nJpw+ahgdUops+6IiEGDYTKGPF6r5MIN8cwkH3c0Gx0WURXYwiB+4dQ8uerfHvkszA
aTMVG2FkaawELdz9duCqRlObQdxMNQILuz8ISixkK1TCoqOCYZnGnTp/m0KwKiOL4SgmQPZN/9/d
BCyx8AvaZCu1oNd5B3vcn2BppKVBIMoewZLxfzVtwuq2euQWmkdwEwKSiNTfIN7W77EXO/1pqy5C
zFTx9RE5LazLH7CKXcIcWMJmzYJT/aTG18cz3iOObFZ3M4FnyR0wUcxLTvjD6CGq2jEMgIslJVyT
L3jiSHMYffU0KNeqftNMNHHcNdn3sD6DWqhR/BTuE/oCKCUh+WGBlucXUFSydIvQDCsHdWKj19Lx
gGsgD05cjwvXpsNAduBob7UTt20n6WA/yHzkKSGbtz0Z8zeoCu4mPLnDO3V995AonPs7d8+zO/AY
tii/J+RPCuYc05tYaNJaa6vJ6oW/acU8Jvyrph02T/ahS5tSkJ0LB4IDU/YlFAuHKNrUKFyz1xk7
Vl7MIND3K0iZvZsZuhXyrXFTC9qp5dGVm+3zmDwZltI3SG7HIaFiNqZuRYxXEkMbWsl4RiXXdQeu
fzi6UJTMZItTbSJ/T1gUlsMiEdAY1QlbMTogt1k9P2G8LPyKhgsTxcv/lzEzYFiywuBlf+JGqh3d
5tFC5PXU94lacfeuGyoGzWtxXAGMBQi+HMdoTwtjXX8ym0TsxH8w/uaorxH540B3z2ZAuDjPLUgZ
ZEu4RM4PVM+vu+gexkO5lymVmGF/4r1KdgJaUFvd4R4E2ngaecw8fGhUONAN8Zwme2Ytg/Be5haO
xHGvWDoQAcDT9HkDWVdwqLpvfgKR2RUQMSf+laNLxEJW3xYtpSwi5Sd3pd1e+Ln5aovAtGVGmw4M
9SX51qFkipcwrRu/JyseZYngWRr2ilk5soDXQRXY5t9UEJLRMkASQw/gu2mbTMYox37NbDErL2KD
9DbvkeQ3gMbphhDgYSIvHRTAAemg3vjgg00oAZFAgufEqL2KXM6Bk6osLd+0WEQyykaywtlBSEsE
CAhg4bdm2zFlYBQs4wJGA4wD1ZnoGRXpx+yKiDUr0PadY2bY8BGBGIGCXiggyGBhSfXRLzwOnR0Z
xoBvXjVWisaiRlG094jPX9XPMbdixVind9LXmay2hUYB51xip9UzdW3xefFsAS+9JLS48KXpAxsr
StFSn0LglmyCpdd3Q1bdSdJOBMfQipslfzISdCvlFGKxfAbdMQMAuPIZUGObTwwLmUScsL8gp2CJ
VjnjYfeVnYQNmR3GMX1SpACcBZqH1PT5RwxdZ5OCVHfHKtzSHb32xE6Qs8wHIuQ3xO6Rt8r8+BuM
qPDI4/sLKYU1433CGlftmnIjzZspWHG6EBfPQQvwrXTN1DGabcS3a7hCfKpF6pqYKSu6exQ1GeEo
WcBbzaJ+pZ8bJnnUvhis6NeJo2flqxNZag1vT3rwG8X4gNH/Ko2sHOjdmbD6zHKTLRWpnmye1wwv
M6kEKH2Q+0zEr5CkwdtDfpN6ifp3Zn1ouUP27OTOLzSNbfeeY/jyVuuDphN85b/gRe66zeLuXLns
pmhUB/lLhE/k83nCYau22DOf6a1BxmB1JPDQslWfPWS+7LwU1sgXuS1RP934sfmAvld4JlmSldgJ
HPjDKOuX9RdPACqcYU2Py2df/oOudakP1Ju0klqwuvAhwBBlGoM28olcAaYWvxX9RLTHvYK2jacs
v8mrTZ1u9a/4qh1Mq3Jv/uqb7DUmaWlsJb9sHX9nHkNWPCfY1JyBS50P9mYxCeGOt6Jhv0qtCU3/
vyI/I/eOabT9VuMHf5EYdC4ZgEKpeMVvyySeO9NhIje1BwnjIPqXLZPweY+6TywdOg8tuumiixix
E91a38kXDlM0ivhfoTJzL8w3bD0jG5ieJDampM/XcXK1BK4FSzPjIh8MK/xSjmrmhCRcjRLn81/2
xi4wRtwbHQH9UheiUwopgBniTQ5ObSaycWYpf+WLXmZmNrE4f57trnuB1iFH1m4AwJ2JUqc5fOaH
Kgmo4StWWvCkGFrM6pn5ffrdP/j2DW8Ob9gOmo0hWqvXR8kS2evPQLF3Q8gQYKFAG9t2oX3yfA+W
DfUDi2S3QaSeod/z+a54gHl0E5SJBB2h2VbemRMS9kA/CqKZCvQh4kFtb8UxAsBgbhkhcekcy/uz
X5Oc9Ta5Rm3j1x/87BsYO6pNhoXMA2guQnTQB+F3yrdyezOJB/IhAKc2WDwB8SueUkp93Qkd4crR
QbjXctVqBN2KUEzQQ+aHZSnng4irjVMGbostafBsD/ObiEQRlbCNOxlvX/qe7OsIXq18oyGbSSpg
ztfyrnwgBC2RK5M07Gtns3YXEWr+RpjKYh1MvOwd3ToPcw2y1eET57fgpY4QLi9QDabpKJ6WWHd1
sxpcIOHPAcyDpzwi7Prr7EuQPhmho3BFowE4gLt5Sf3E2P3J5fy14hNd62Dp7fK0DBsT9PECrWrh
Qq95hZtktTNrP+OeqP2G14WvgZVkcqB16pCh0i3mcEsQyzN0DWI0YPm5/1yJ2IxMFA5+kW+N/USA
rBOKwKHVzCUPHZGwGiCulo71y4J8wovbJz8QXZ8jOq6z8o8rsT2TcVi0PiANZaGoXaBI4RHbpLOb
/WilSyLDuMBAIIcBQUZAjLimRAniKr3fEUpIGjzTJrhQZ8YFohpEN5lThxuaYpzZpXAwvdiknQq6
nqmSA6d08LHwvxCNYJor+NeA64b/0zn4m8npU1LWKS58TDFxS5R+TBNvKKEsvuj965yUX1zhFDe2
9KfSCYELoUs5dYCbwakiJWsIOnWkPU6E5B/MWkiFOXEcrBbb6/DaxSc0i6y/VeYYNxOniMtekhGx
fqCqXJ1GnyUs5C/8fABon5pToa+HtjCRsuaQUWeepD3J9vFa/5wYLfBiQbJjY1NZzGOYYTU2Q9ON
8s6WnXraYjOoLgtBbKtBDpOGTa9H6F2CEkBzs2LLyJSlbcjwL9qvvjCkFaIjGkCfsFe7KQjW1REL
VAtejSjUpa7GVpRcuwKP1xdSF3HDYCc8xLaVvQEDySgpRYdeF9UNwy7YE01AR0v3tc6loBQRPS6V
zpxthJc/TFsVwXkQrnDPYhIk3Ja7ivgvVg6QteBkPQUbWd29/dPJXofG0YM7IAaGVVbX7adjjSBa
c0BxEWYD3ktimHmONiBrgigI95hHeeSoAeQLONz8ANMJ5tute6eATo8ZcPapX/fYysVfvn5sNgr5
R68NEXQv6cj7CiqMwpcG8tr9pjA0LrrHnHbm0c4subIl5x3f8UlFyqQxxOKwWOU+1mCKhWQDHqC6
qxH2RZ9RROsCCoc0zEw3xyffRZxgVChwcOb0gElebt46xS4vyMhS5ilkfz7nb3ol6SRX7gTEDZ2s
Cs5ki9KIPTIz3Key0STgMA13ucQ23S3UPeWWhGCptRVOWBMpok2ACPqa2k2q/fN9deBMpSgqEIrB
WEVkTkFJ2/Y0Drrgvj6QGlHGqNDjpXX02157IcAzz8SMFEHcpATbI3JrA5W3iD/2kB9ztKqr0U+O
qLLy1tJ9TJhuJZ9XBieLL1FqVIE2vPcMU8jA0N2neMbxxxpA3qif6iceaj1g1REPP4bpCOXHOHiM
+EAtl07fX59c1A8R8VsWoOs3Te91LYp/XCW2/vbazcZR+qVxYhqdbzieUv0zRwjAsoSwBBWjSS+t
+bPz5Ee4AuPF7oEZB9IAI1E8n6J8bc3L4Lf/tBTHxHrFSpRAi/NTY84G7p7Jl6OiCmByqQn4CHEi
OgzFMdcAyOt0alZHZJpEkl8ABxKYa/V49ltqkelaBfyweyoOdvu+7sWngu0lciuIAsSY8pmQH4oL
FlHDFt1DOi4Aoipxxe1w1lXHNAMd2xQVfPqVDce2XKPhPsSir9KAchN1oRNRlL6FtTvctY8ZM+WH
0l1ZM/Fjwwxm6CCY90LfK08fXDD8qBILMWX75D4TnzKebDu15pFyV2dE2tJ6+Ie9U3AKlLP8TwN9
gk+NvpfIjnD4eWJgyqBPLFNXW90oBrld5/SruY/1War2HB3lfBCExQHf6VvyhgSy3FkNVhFUUtbS
W53AVlc4YmTnc4kcjNxK7CQgEJFSFztzxLF/Vg6st9uQsYKNG9hRdkboNHd2KPQINiP0TEe/aoVk
JmBW9nBDRrit4NZ7mAlVCodtx0Rpr4g/wrjLsdup629M7fmpNfxn4w5fmGSH4SgXlyfjDFv7AQbf
/LUG8dfcfXYZXvOOjoiJuydvlmA7G/yhjuu64Mgjh5N9xgwX7oTMR9OvxoMu/6ds9vGMweRQdwfi
jZ7/2CjWvjF4eb2tG7jTFCF+Hz7mPKDZERjUZ8TlGTt0Gg0MBVCM+kergouAOIHvh9UlGGb5mvC7
U7veI5n1KfMd3Hk07w6Ly1u9slpKjX31nYleyKA8OaGLKKuTeaf/pemhuSeu4H824sZcQrpRHqdW
uS8Zsxa8l8NC6h+2KH0JUwIYa3UXIAHETCHk2bYLGwD9DcxauGoYgmbeR3sgsAU+zP+RTAvLHSRQ
fc0qMiaCqDnP6ee4k+yrzhINrTSDMTpJxT6a2Cl45EHliz4vR8Qlbq9u4V7lb6WEwrWv/YaNW+4W
EC6yNQSkMZoq1gG0TYueD4M4ZXao79t/XO/aLyHhebwNb/jRn/z3txpqRdVlhc4RYbFYkdHZpz7Z
pF+IQpVmK40/OjrAC8qyAR7kk9xZF60otjBh3RhOiTDdDUG8Lmyk5244SHZTWcMfZmbIE23thCRd
Ulazhp9cpd5IOA3KXwNlJzJK03reKRLxMQVa/hF1W3aG0UfKsQc96SjwzLd+yNUYikc5fps5VdVN
hcUIib6lIBTasDMsX9RA+zj2K0u9lZ2PwFfSnG70Y2aNzCj6bVVemFLv25/8AaMgjQJB85voCYQK
8dMYfbbCBuH0chD3R1zXvN4rZ2lVkExYiGsHog+ZPO9XFoKy0gyijobnt2soTAMeDNBPBVjFzJmb
gOrfSWiesF7OWyXjM5SX3zO9kGkoYfrz+fl0zQGaP2KSvsYXxFEdNete4S8AlZ4dq+JOx9wQEvcg
sInYBhRKfyGWt5+VeJ5rh8KwcEWu10u751RYUtYy2RN1G7AoB2A4O7hVXh8cCfMn9/LrA4AFoF++
yczS8VIpfzIjUHRTNqcTM5gjX53Cyqe5TLVbLlm3CMuxGhNuNh+rO9MqEBussvV41yQb5Ve96LuI
NOx+Pf9A0Jj1gKkourzyhz0XfQdfRuZJ5J9/YsjsF3x6jrm3VRZf2ZCheZh3Oe1auMLGdpH47M2L
MT9W5zw/cmsCJePtFHy0zoPXG8fXdHhxQPw2BxPCkFfw2LLlwJlk6VhLImtQ9wOAAjM6ZJMfMVZt
YNjKGZJ/lrpIqP9opkcD4aTgacxMi58VgmP9QSf1RCa49PE2/xcmQpwcCSvi9g8daDAEJog35oNM
X16hL8bXHDDFccDlC1/jGHe4/ber9k6u2/xL627qXvjFfKO80VpQ6hfKpxIuuzuTcbCwumsA8sx/
jHhY/tF464+GZFhav9eNETdjk77yiTgv/rjOOKCSW81i/QaGzbQhZmkB7VZqvovTXmbDlMe7HHud
eoTe3fI8mkSei5i6+FcZ92m2DENxKOPtq1WOR1pgfXGqY2i9KvxTk8N/eyI1wOU7tuj/SSfPkChH
TN2YMGd8YhWvGDD6Z8PI5VGSjodhN47shD+2CLOgAThYGWiMwn9G92eCUB/vnXps+4f5eJa+Rg0Y
47KVIuJZnKLzWePFbH3QHjSXWdqB/pLZTBCZSaSN+EEtQNnI/E3/v3icMM5Is60+WkzREbqmyCnv
vbQhMgMykajsAB9X8jcTyecRSD5bOSaPNXshMz3QWpn9dRgvI1Nj4QpMEAJae2Z1LnB5ayeVwpjC
5rWE5oCgBYgeS3SJJqhg8rb9EeHiYjLETN4C0X5tAPap6Q5A0ph6K2NdXhKBUE6AeBa+vvmLrKEy
yD/f8AxjhwGk6xS/BQP90a4PIaijZblZuKA5k2GvUfAf0g+kZdkbVvkQDujsqbHTXE9yExihR/Co
Si+9ru+YxhgSv7wO795D+evKayGeOokzBcOjsBDVv3J0K0iwgU311BAlot2lAdMQ0b3zJIjCljA1
4opofnG5FH97aAbKRjgic87p9163XOOSWiUwU7G1eXeK4aH6owZt7owZeihdWU5v53SAqGVytWnh
Pcn4fl4AsoKyWgIGfitf4ZOz2IaYFWIEjORaR9iOLdigvB6q+LYY+l/WBH6Y4rzOLX397HfmyyUA
L7JTTGh5u6GAR05LrcUzMUQuDSRrntozGOTDGRRWLsUqMGFwhFTQ6DDEaiOp9jLGYTrNVvIARAs9
o/oqcQZySdrD+i3tDmyHZFhOfYR350NPdssPNlsm3jpwglCaH9RySrYDQATHuHD6B1e6sa+pqWCR
XIxhxw+S9n9JcaM2XZYwFZxID2Qa7T0fnXAlDplWmEgU/RdLFCsasqZm6MLhP7B5IRJnA/qGw9i1
j08jKH9WEum4TB/XoezPzEOkLQ735BajH/qVU8h72+cyNn5ufhEO1dj9CK4qZAYN/6L902UgEoJr
stjyMFmdCKJeBofU+SjYH8W3hhcj+qEYBhJIUMmA8SGl3vynbkMApowbvKVhQLOzL757/HKLdB6c
dNOeRG8eD0TLMssSodlAnbGYG5on7N40KZdpy/+XWz4A/hj/64Hyhwi+CDOI+lHqfKw3LlfS0DD3
1ekJDDDdsPmQ2wOA5R3ls/DA70umcc9u+pDHf5Xb/KYnJbPJugpvdUsTeRvFPQUK+oTh9+uGDL9f
AJu87uaBlSr6LtlGqUifT1wLQiT81Pih4ZbPwiHEjTX4SFPQLlXv5Q1OxIBMGvgeQrzWxXtF75e4
NTQjKKHUHG/AZrsTXSLIdcZ1rDPYnZnrCP+nM5701ykn/RkDIlYUfOPh3XAnicjUJQ8WumB2ZpNo
QFCLAtXkGSTt1jV9eicG7W7+w7proo5hn4b0ClgXwykaQt8kmAdLg2a1x9yG7MtPSzdgdz4d5XRR
uO/ID4KjY7i8stEn6zSuvae+gTWd28pPzCXpZt/hoVzGtg3z92v9kaAr/hX0oPyAC85EJCMnlnxf
HqABZAaJyMzYnf//mmQAzO+RTvHUtsSwKqxZtNNrU9VOCrMNpCT4oNc5o9SA3kGpxYRtcPg1gSux
Gy/PMrIZrn95MfBqQ7pW8LgaeBvh4JhWuhcsORCPj/QE/xAz0QJmXbevg3jF4Sz8K35kAW48A4xd
jv3RwwWBPYyzpWXmEoAT3fAyNtTrbLq1ALxx+A5UeEXNMzoS3sjiiNCbynQthSwa9gYEzreUJRZw
90N4/CEnkdBam/Rvag7WnjZUf2TAfKyKQ9jFTmk++X10ACWiPfB7sl5EyPfV/M73krrBwM5yxRPS
n5+iiyQUjDi8K0t/4czkONvnn0wr+xtESbb15ctvL40B14dE4tvSAjyBmFEAfeBFSO+UFPAvRgwC
bOz5/BY9BmuiaIPiANwOUHJe28Ix1e98/NAyVgk+RQU66CWlsPLVT1N1qmK7ui1TRhYErzNf7Mx+
mZZUODYY3dw0eZsgd3QOfo1xq2E1J9jKNz9AeErGUQtetLZ78AnRKfp/tADiUwDUG/tg540Wv5Jo
IM53IUUgvBujg7CIU21xX22y0jOfLONtEGOiHdo4duhIOm4nOEDw8hYnkztgJkpIxS5J+dwmAz3A
VjO/pOpjsohGQFt/7+cTojKEExH18pLzqFcf4JlXN4yiuXoQrjWaI4WKEgpgEt+GZc7v8zpEwqUp
3iOCZnvkW9ZsMPJIlmwbWjMybBCvCbs29timA6+i1eT3mk7lDgGfYB4NZmwMvb6MTZlZVXdJmATv
JJNkoeuYIrHZdSIrFcbp9ZIugPwuiXlNIUsni2ehlTsfOWLGGWU40+1abXDpSMbPvOtWRGQEMOQN
5ACM7/ZC9njtROqUyRosUpKQvr5ar4E7lzn8fVHMENcJW2ZGHl+drO15aoeAFYL8AZyxNBzgRQxZ
OYeVX/2Jn4l2jj2t6INkHvzKPHNWTZXXK++sKXiLiENdc8ci5cBUeFupQap6Wf9LIBI4D3p5XFzK
vI1Aaq8rJGpuo2wVht1HOoxfMHtas5mYm6U3rXHQMrZ2eU1E9/nZ0vTcVAaDNxnWrPKtEHTw2idv
GUAzxiLaNv4q0Uu5At/FcyNEV3z1ifolgYGvtjIAXgTpNs6t/Od/hQ5z7n6r81qcNV9rMCT7zVSs
V3eEfEb89ix36RlG05R7TM3Eex9Bku239etoDA/tCVzB64UbiBMafzkAMQCrO9kQDPRew2mVUOIg
nrAMEk0yQmbKX9FkWcB+RzxwH+hWC77jgL1fhGbTCX52FldvKhl4YYCcFJknZa48fpiH/I2NHqwn
Zw4mFiFT6sticISFrL7eQ2YHnVMwsYasfH9CmygCcOEQFL9hB7A4y3wJqBW2BOg//UU+8x2Jl+lv
JtkY+d37PNN118gimmA06GwoDK6mYE2pl/lPWJwLSa+xipsUuWHAoyeT+8bjD8CDQdFLZ7ZMXMrk
FnrAvjkNmIJy4GF7Zwgyo6+0FgpkdOweMXXaZoXmBcB0xDiTmIgUaMNa4N+LNPk3hX44d8sHXe0h
AopwEOMPlUVz4aeb6V/9RjA945fUH5hsK7ZChbBK7fqtAcfxoXaXPKBFRbrT+ogkcf6MggtKhIqN
ox432VphpLKbFKjr3MHUVqivnHFZN0ku6xl70IIQJeHegDYZMZaSrXgJXrNlr2FFyvu8xmRwKnla
UdBit2qJeAw9Ykk2HCvMOTsPWqzMbZ9ybRJrLYlrcCa+rvuMEAY+TOIJ2G7w1u+/FdPXWKNqByZV
veIbie2ZjlZtri1nrbyuaVNYhdyRxGCzY/TAkIJtePkObhuwAI/BEyAm/tnkFHoMM2TUA4o7f9fC
FuMebD/M22rv9+UG/6kxeRg0xzDIl0jKTS5s9lDjxpPJ2YGj2fCkjIDMgN0R00I33KTxeXwbTVD9
52jljd1WhfV1io7YVs/56/zCZ3tCBTTZSewOKz+l/zZ1a5SRhYU+hCHh8GpJfGBSQh3krIKhdwQk
dOZzlw1O36DV344McZMu4Lm09epYaHxeEfAXhuj87wrcfTvf68p58sjvWzDRIoNrZJmL8Sj0KwT8
2znbX5toI0FPYuRnhQ+GG8UnREIkBuGux9506tCYjyTFMzUgDJrBC4MNC+Ie1Z7sgI1jJrOu9hHZ
vBolFrbx4GqysxMucnTnkhEHNK482r0bzH7zT0BpU1EYMODuDwkQOS5OGnK4mlcqTyZUjjIiZvmc
sRYI72Hq6NB6sv3wjxNuBQfn25S/xdscMKWKmv3KoPxby6ivbrACGUWdzDU9UGuNWMe/Zc2qUyth
8o2szUdYBd95CUnH44G1HX7eNJ31Gech20v4Y6lXnLvKHVmrMU7WWCQ8c9v4mhnL+2h+6m22J2TG
TYzNc9qoNyUMiuFIuDrPZkqIMQoRdrXPifGVAe/nQ+YkETgHiIrDN8Q4NyMIV9dxbvc6xKF9kuQH
UeLUYnC3Gxtmx+pvI28iYRMjZajN47O8JzwUTXF6pgvjf+XANpJAKh1T6UKnZGq7DoSszI0Bsgh8
akpwmVNNN6Eu10Lm4mRXZS98MZER6MGpn+JxqW/FiR5OtXTxNAhvUYiAJmCVgzC9Ix7aFv8xmlR2
OoVdsvr3qo8Sy72GFsGuJ9RLvKMrCCTiZ1P+MyF3h5uBeks6An6IhxuZhol+X51lYFn4rfwUnw74
C84BpysvKUFjr4dpXJVhV6JuYfHHpdVV23ni34y3VzohUEPJYfOHC+aXmPjgLWHwjuhIsDZwVR1S
YB1EPWkbTWeHhJoJ+iu2QeFNJA/rbwT5Te8trYNrv+W3zqdL98CvJW+wKwHSzS/CfYZ7XsN/RONk
DfA4aKM6VCYW7+lCskU2OH+Uis/q4Y8c1TJlgEh293J2vHjuBUxNcKJgoJ/xKsTRm8rgcPjXMHp/
MWwLow142/K142OXtJ2qXZPYkfKHTIgDf9bXiF9KJfnJYqczU2cRsbzLSDiKvKH+jXDUT1NFGcJD
xchfwTHLA8qiF4BjvM0SoCc8laJVN/9xdF67jWNbEP0iAszhVSKpnGVZ1gvhyJwzv74XG5iLmduD
6ZYl6pwdqlYdrO457al/9C3K9E67muWXyKxqXIBwxTc7SO8gOlln5aA2wllVhlECc/CVZYTc7sur
zto847Du1yNi6kL4SDIe825nHTmY/BWe3k58G9hNwGjVVhyvMj8t3oGLEC8loG4rARVCcRrgJPGA
Lxh6Bj/CIvkoBDShDIYdrORMtST8Zx+bxNU/9A9rsocbcwcXdShBHjiEFHTJy47cqcbVe3YWLCVg
o5rQ1Zk9FSxGaT7IKiz3ePxj/F4I5W0GVUwvdWEh7SuwitS+cLPMfR+usYjgw/cP0sS5vS9QdbeX
NrIryB2kRmJsQ6K4HMqlsurP1AMVqtx3/lgYhaLD7i3EA+Vimq31Iwv1VToduYYrZ7pIgwMXqcWO
NELo9IBP2ykiIt722/jqYhD9hPbpTu+fyBZidvQf96b+5uNsOOlRdKykq2VRcD+0bIdkO/qELeGJ
x0jZSrRJvC6T/DVW8+Nm4GUGLq+lPsUEkLBm0w5B54qc2EV1kxV72OrmahxvBNeY5kmYLmL4FhzV
alOHn1b9XWSYVY/1nN5UrdYj2ZML/4M9zXL6zV4EWcnqmkKzrvnp2OU4JPIE9NCUo4wZ5nU/xmWM
Luki4GaLMVwCp1yk+gvUMBlO1Sq89RlU7FV66sYLywSSbeqbNOC/xBK/3vJb6YR97SPtUnfsqvg5
AkeDwxJD5z7UjOhll1aZwUZPv0L7yuBJwkO7qzon69dMLqJtoJEHA5BOwyaazuFUwxtlPRYna6sM
SEFf/DPWhAR7p6XQrnB7jJSIzwG0xV9XftcyC5uNHx7T4aP5Igxtr7zK8daRfFN/Tw/6WgZMyBs2
BvPfPwtdQWZTpM/SCZZIl4FHwIPSemJx6X0VHF/ZVmsJIu/siuDFB2MR7C7EgwwMaERcDWjGtTfm
y7RX8967yPbMISc2BOkuVZjIfJvVx+hx3+Ju2OYCeHumllnmQW5eN2bBNJ1py1MCS5vPPPRe3UPa
x3hBVCXKQpSms7ysR0VMa0JU1ieeS6UFuTfulgn5EflufIaMOEyQL7pcI6k4KkCH8eAKQICkce1h
IJQw3JbW1rTatZ69VVxolvhW5Vv2Nq5xVcOHCV6OIdcBt2c5T386p41X/kyjxrzAPaB8mcVuRDW2
4eSqJSqNi1Edkm5bMVJGIabDnl/y8I/TsjZREiRotJBN/+W5QWaYuDC+2t8cXgaYtAIf1HnIDilG
c84D+cSA3v9VBaxGnIio71sIguWwHn6m0Cnrn8zEysKCysYgP/xY048Y3uoDF7AFENNYhpwl+Xya
Up+s6o3yOcXA7pINiqu4PsQM+XEhigCGjaeJmwgMVhW9dzrq5AVoAA70CP0PVVFFFtyJZEzkDpiQ
pdkCfdLoG6bGWCgQhzR+zEBlGVY5GfrGDDobmv41gnUSvFxzYy0r9pf6ZTLfewkKjJsZ9h5SutTs
J4pudnd1/urCg+r7KzH+7DtmC9hRUayfU2q1UoBettCwxhC6NJEFUN+766ifrP6ktHu/WzlSDKIh
c+ScX2sZpPKSRqdkGEEhVEd7S8MrGLOcjRZKuh7AUrIU9WcAy3gubS4TlYeiJB+cHDnC82iz6kOn
XCx4Vfw7GgZhfI2c/MGjpdtkPNbYHcstJptLCVs85aY87kadCqwlXuer0rEMkyMdNV/860jaFg4e
YVD7k8t8xc4kHSzQk2pV16/9+F7ImAud6DPWv3A7E6cwiJdybhyUZQbfiKs9hci9wqiBXSvsLiUV
azc6QfpX4YfQaoUL4xogtCqo9mqPbjlcgcjkW9j+ZhZz20NVPFqmhVp6VsNXhkcVDVbGBtcfVtPI
33TpUP3vIBVi4ejsd8ryMdpoL4kSNBD7osfEZt9gChiZeOXgGyXXOLI1KQEiIXdQMYTgo+/HgSL9
VjDya+9YFkp7uIgNHe1CDKi6yx8kqyE0yBAAKQN8/ZTWW38zJsuQQcRRFt2wPMjceSJ2+G0s7U0U
HMqKMqPhm0rN+bLehNzxrB8MtSaKW4LxqI4LNCVHGsSIN7xafNcuEJ6SneOwTxD9zalf9HHAI+P+
opWu0cFOItKaOwNnNc4KLEXACyEy2/V3tlOzvUEYKbQ7LyXKa6ODa4WxuUzE1be3RzUAr8S0ucTi
fmNBAfzF7M+fXQDhDHelsB70i9D+JuXNEHn6qltcblBLdvlZw/dH3mSNIpiSpESSQpKC6DZY6Kod
+N+yIAZnpXecG2fvg/Bh6KfegwaHJgt8YGHehMMc54vOfaV+U420n9EjG08Fbz9RY3rmgkft/TWw
IiE5BAhSvHuNBZikD3zqn6yjJTc/UnCw9hT9Q8VZBTOGNmlDF6Ndy+LPjQJHF1dkuPe21D1L2Ajz
gB09mTPO2CuJ4qoTtpb5Vg6vCMunck/FDd5P4KoGmQ1oqyRzxWbXgkcgvMH7yWxvJbkYYXE2Zzw4
Tdi5g/pjKXsfxsyjDf+grUj6oT80d/RfKUV4mLw3wWesbFvhqGm/9acaIQyXV/HV0H5KvjRltwRo
u+yLYy5X7lAqS6G8exxoI1unBBKoR6EzhnSCBadIh5qqxcdIGCJfM0rl17jUqrvJcVFxi9Vb0Tsb
xGR6pHu8PFSuuKl1hlD4ZG0L2tgpHd7CYzadfX0RC7c2Y1H/GzM1SuBqaolbixuL+4VeRiONYaQz
Eec6i9eseJ9x8g59tkmj5TC+s9YYwEisIWSXBIqYOAV1koAdZWKjKlDnVdpirOg+ThWm8r9ZLBpY
17J1AcumxiVbZb+JQ7zEHseg/51/AYrkJkh32o+BOHhb+b/sys+Im/tLhotDCs8hx9DAKPkN9Vzs
snfAPNiPZA7a6XeSA419Qw1oRfAdkzuDz5kLeBlY0zPAbfm6alwVUXcyQDhVqzq9Z5BCw89kbWB4
Ch8ynH4CahbK/HJhyGrJUvlG1FmTkQu5v7c1ldLFMRtmWs0V2om3IobI89mFIGn3T8a4Q0eGaSWX
L7F/UScuMXMhiA8F7pKf2wNTv2qTVc9qOivf4XQS2hXxuFH37HSnmIEamzq1YGgjOfeOorjhse7M
t779nB9ORqXeA6mf45MIsFFc1nJJ9WzCN2Fw8wiHcwVc653NONpfqFnDvvjRNCIqzQNAeD17J9E1
ltbAw0yWSLa89I/+1drlpGLQQvif5qtcV/aAqFS8pFdz22ymPfiEteHG22aR7xEMHry1ueeIPJn2
8A70a1diTWf0rayZd9qieFT4AHFwb3R9PRW7mlxhWlof2M811dcKctd07FxMWOzytYsEYicAQa1S
EiCxWvQPTiCdNnheLu8ZSlTjT4id8darzDjZDDqUrjaTRZsicynfYrJir3Vtm3OczaNhFQk/I76P
IQGH3YqnFWuoByTIJ+30Ofp2+5E+6WRHt3qYFjofgvQWuCx111w4hX+wkvkShA89Y+a471nI9JcR
D+Be0w7UDtq0OLfQ2u1GconpzDCosJOZF7V0XjbPPi2cMYuxUIJ/sNTpnfJhNA6iI8lAs7jQP4Rf
gCi+gGzebg+NuYhkp2bGgFxwdFVzhQITHMSUbryzOdhDBM5ir1UbiWn/k5SMCImntmTxr33PQ53x
r3xEPePFc4LimLXdwlonB8VRT/BiwcoiiLpzM/lLRPCLgpXKwiaarF/8sWBFri1fJYkK89LA4Efh
A+ltmV6aBk42vkK72ZgXVQOb4DkkfH8ZOg/uHxuYa84gMKiQfixHBlJf5gffSp9WK3KH99D7yYpt
7G+Y5ZUvDyjBmYap4LdCVQnNStsFHBO4dGPlA+KAzswZlPyCOIj/8/CHrb5ylo5H457uiMCDpAcq
gb/grr0gIR2tGyAspO2Wra/6r8qEpODgJcpuTIbwWWb+uRFOlfmtuT7ypsYp9Z3iBoD3XFJWRO3W
ImZsvkAztT5zUdvrNv5r2g1fCJh4izEvWL9a96PaDOygrC65rU5FsfarK3avOme6sbT0LQo2+tTw
zXPP8gbFKqLksn7Cx5rwLDO8bNaMjd+UA48fnWc0MsKlYAb1HTqqcxbLaxp9teKNcrRAmYrYfdZm
77jPOCt3dLF12gITPEvMqvbV2ipWY3sAY5CZbvQ1XDaLYQezrscfqJAFBOLwKOHo6+od8F98nxHZ
ehD6AVB4tvRFFc4knDEHw7dpNzU7+FQEAdQsSKnEoUltkZuvJETdTnqc7hZ96ZPFEpWhsSPXhmSM
k7HrQfchGcLWz11M2f9Q0jeETfn0AegMCNdhqA44ioG+IUOspG8xpBGkkwdKI8LEkI5kCN4FFHEF
V6pTCXiC3W4TpW+eQOlpYgxLTz3vj/8/I3nQ/oj3kLQ3DThIh2SMmTulAirULVAB33LKbfKtSusY
iZYxC7WskNenohnx0LBvseJp/Bi843LAI7BhHqLYVnyKL8p7+8uSh+/h/JZsEcNkRAJico4537xn
c+MRnvAZtOma54eb3acSxNPGEwozCKUJb3uh7lXU0TAF+itTSH7zoaLZZidKs9fu2SBcefH8nohR
AvGWXmW6XV6jiIw6ckkkaSvGWXi4p31ToiWFPGq4UX1Iq18Pwxp4efE0lcQFOwFTN62nMLEr45Sm
u7H86xlXCOM718VAQvZElA9jxZhVdUGSzyK+cgF0SB35iHCaoFpiQb2xZiqLvquIyUF4cMlabWF8
aypjJgCqQu8M5T3/VIiX1XhPAGA/w+4z4tSsp2xB1AXHLq2QhcLR+7RuQDJGxFGtyVUrWWufJkSB
sJT/UV3EirYsxmPvUHSmzINcsipEA7v6taqrYwPK3WR2rOMCKNdFY3v1QO9FnyY5edgvDGGeK7uz
4dLDnhV+xPG9MWf2N/1cjpAEX6bSUYV0qwmIa+j0PSZNWhrmjXsJfZ1NksCT/Gf/RpxZgI2NWTOJ
RtDRFtGI1ZxhVfEMEGJF1h+GWeGunQ20Mv4W7YDqf2TwATkPCM7gF/n+d7S/B0Pja8u0krU++Jru
FAbnnEmn8oz6vWm+uual4RGFBhH+9goiw0sOUxIrYHToIKl2u1Y/TaaD/61psEL+4WOMxB3mKOYv
uGIxzgIzKJV1ATqQkO/szVROUfjA5Ap+sJKIdFoxJK7uHsclegNcN0RWKp+WuuKbHrD/Vm7FLQb2
iWz/WFWnTv9M2ttEXkSEBpVemZG11ayHuw85kvjTi6IuA3Jr8JmYIPrCl2zsxQ5S16bClgqkjrOC
+TkvU/aZiJwjQtfhpPJZaZldlTzmvqsXRxMuPRe+CPLoIwDfDhgjXY7BgW0sOxF5Dg+yGcU9GtSj
wt5i6t6D2mBQjmF2GxZXg9WqeWaMPtxjwJgZStiiAiJJSWlaIFkXfUOkJJpJ9HseKGLR8eTnUCCk
2gOpbxSEUvw66OWC7rJZJMpGk5mp4LjfAJWsGMZ0Rx2+abZUXhCMyn0YEo29a+u1wvPdho5snXCC
PuE7TdKd/mNAmyExeuq+Y+zr7Y9HxRH/MmpMYXcQ6SepG0C2Wv1uJSBv6PRIbRxw6+KuDCxXV3DW
dZu42A/oS4piPlvL1WBdar9cexpRia8xvDX0/X38i4DUYDV4vGfJXZ69RDDh4VeyBFPVi8yAPtHw
d1sU+cIpij77gr0Oh3DRrJMRlHUtb2rqi6L4MOJiyVEBqIzBS4/Hq0UTZRnfWSICLWbWLOh/naHz
sc6IuNfUbhXSaISAisTo9wJcLPShPvw3aql50dP1JPKYPPqP+b4eOMLgi3oLUhcQbJbWuxZ+qfI6
IXRx1twJro1dS1oxTMMQlN2RzVZn+BKcHbSZbGAd5dsKVoV/TBkPpKzveNQXAnjHAzpLhE0GzXa0
IQ2IqtJRaocVVt0yfFuq2HR9fNpOwliSSs/V9jCBcWCQBCeufLi7PcT99FfJHR/8eA1YgzUmwGUg
otopZTWss8nvHZGURTB3rTOyXkuXcTOvdxn1tftHof1B6IlYlCAJSuI337+Y8x6H6QHdFkEwnCo5
IKbyoDMI7xjmaiacI7SLtZPGIJMQ3CPwA4047EKGneMflcyhdUxkIl5+jvHU9OXspyPVJp2JR51L
vg8b5seICL5xcEkgFa/zozrMKggKxl3/B3BTzH8GvgXmF+9Ww3hQoHEyuRI71I86w2fDp5yaYxlU
RqiALsaB8G1G4RUZPVSfOd0J2lAIUJlLCktIPERKQ65KybLMuAbAV9Ez9hSjQMVfibIqq3uU3VSU
4xgVNIex5WTsKuOY31qEm7g0CAZVszWvXZRISaLcZgEAHoXh6H8xLGvwfsG4aYhmrIzMwy+vZ1Xe
Yc5xUfiOAHaeuSqEHBxbcdkj001u+KP8bBfh9caD0Z+7Hi/UUhKP3T3yvmtxTcMaKZA6uWVU89iM
bjHsorBdjMmWnCU9mdcePvNTgXwfa8SGpfdOnf5onosCW9yV5C+M/bcmUS3g1iVBV3sJ/d07Ihjq
jVeY3i1OUplCHnzY/zHVNCwHAgkIPtLOpKfjlfbSdRNhGF6FyUEebQOlm+P/JRsfuXBRrau9O5AY
vzRwyYMvHlILlcu71T882A3vsn+i+OB8ZnTD0ohWIm1tGT0KXUQ/kGrx2WUXKb6O5EGcYvE05ruO
mBYcI9jYYfidDKo2VNKp2zN2OhBBNqwS/iQSDQynKMmNW4IwBhaNDoPwUo1t04r/BGLuUNti95W2
7IOOjbLvyjutfceFHb+X7T6EaidfWqZxKoxS1KxdwZXoHSbqAWmCgo4hSnp6IXDW+ha0twSpwroB
28EjW2+MZ8TnRSc6MgRggMf3s89/aI1FOb7o8J5aBJSQ9/ISPLVKgpg/z4EkbZsgchEKlGx8eAPL
De6AK8JDVcZgFIGRZfirpskjYLqvW9q2RKTLo2Jt/Pgk1rhMQtBvOO8m9kyyhMbF6fy5radj6h0V
VUIxfKi7Jv4ZDomDlA25qWQ9G3YHMqGcTkmWl06Sd89/i7AgEvZeswoNaj6+o0F5DFlcWCgxMJsx
o1/J/5myAhG1s5WJ2sNGkilZf+NwVYNTwt2SfUbIknYhiAy5JYjlEkXyLMAVzoi+iFsnyhVvngnG
513iR+soatTkAAmC6HUxumO0t/glAepsd8A7Xv3WjLMOFdNsKz77JdxbAAZezjep2jZQ20zZlsRX
yiLSfMuAfjjVuDbw+JQbH6mG9wk1tESRdEj47tdsGGb4UW5cGccK+TGSVsRBEl8PuSNk41Eg0RP+
JnkuSwh7gwXDcsFvby1yMNNmJEzYB/D3/i1B1kfhw+W5Ah9FxyjYDUgd60F0W0V8B+aTsrxRxCjj
lrixYEHyKtky/mMw1poFW2NLX2HYAuoWagaO1ZfhNhS0iO0418cda+VYdAh/RGfcWkfLOgjUSnyY
GT3q2fwsy08EJmzTBSIrGcJMDoYtxpLtIbP7F4dExhxO5YCt3RfPgMY9eTXSAwlPhTtpp/J3IsaH
3UZJ8hQhByd5uOvTxa/J757cnHX5oAZsdhBYlUezcg2aHQ0h8VzomgysvEAm2gy8kDrjZXgcxT80
A9AagU1MDk/iCPgJ1fhVsjZ8a+t4q/O6aJ90DV1zCCzG41ceaG08cRXx8+SHEptFZDeBy5qz9x4i
g9WsXKfY9aXXJB6rs+Lq0qvgGFSxuI58bV1KLCH6kIZz78+WpTeWzAmKnQL4F2IMfuzgxzA3lGNC
8kLmlcdbT3EZXjL1kVvYUZnDCE+pMfkxbHLCrcBCQ3pjtXgNENEtOuOQuYr+YJ9Mgi53voKAPf3l
P1OYImHvDz4a4UOXiGoCGPXZ95sJizNI6OwjrZ7MigVE5Ub/mNCHSArUmPCvQp9i8EnNQhSRDXvZ
kXvtxlB65fGeVOYyM98iejSAeTF4iGlW6BpfGJaeOiY01yAPCRCXM6rvA37+8OxTymMclZaBtuuY
L0DNEifH1Jj3taM9pPB8nwx6I/8ckaCdaD9s4I3pL4k+cuGhGEx8lEMu04bJKMk/GoObNrDnj97E
iI/bVprOnkw2KeO0+IflM/um2H+qFrfqQcWOzhOHxKVGT/5GkE76PposHXVxk2hrn/nQQAKiIOyI
71K+FlqzKxQ02HuzfujtF0+UGqORQz4HdZ2JoowH+xqKO5ZIdXC2SIXzq42mshaGg0rg9uxtqu8K
on+mT4h7kFvE+nfMRpcgN/xz7CBa/7sfz3XDIlUTl+2HgDSYbAYkgXpnlxgs8NhUUHheSnxvyfJB
soljmOqlVNGinphgY+7Rschy4UfXCE4E/Q8ySB+esVi7kbdRk63GijmfV9rEJRJK9EmjLooH8pAn
a4uxFBhaMkepcu9DVnrCry7Dn0Fbd2SFtUvoY8BHCJqc87KJ1kSETyzhQS6wUJK7Rf4r/MyMTSya
A1wFiKYG/mlCbkjhROmV8eoC4bMv613riH8WQMtB4ZvKgyLonQMPmpqTAy6gRJvVNu9Vd+GbzmwW
V6QOwrVApFACCEMN0jokKpQLO94ppcNnvUs7ShD5fRiuPtbCFiXmkii2CqIDa6X0qoA7LMQvETtN
ZV6Cwu609FqAjRSbGuY+FrC+WJ2C7NCCqE28jwzKJ6uH4mapa49u7d0iSmEpNk/ylCScHRcY1uSU
khpuf6s2GSdw49HAbyhgmy8eCowvIk6SJbOkmu8WYyC+cxYJaUDM+QAMLCLePmvfBzVx6PxVhhAy
3X8r4u5bC0BRNAp9j+9myZe97xhSE0Zgt9j4FWp7nzSViZK+gocg68BOu4uBzUMb3fmvKTpQaCYU
HfzNZATXxK8iJa+b9sjvLimRGN47YiSnAe9mzcoJOt3gP0mZU7dcc4MxNZwNxxfBwg93KEPfFQpC
kjx1g4gyI+DYWPrvRWlwKAHoRDTd5kczXVz0kjuFL28BVZcpgYA73PoRX7qyAnxpopekGxekHwPV
OSZOFglU0BQbZG1OY7ZMDO99hKFnoUw0ELfhQDfM5CNSma3/BZrTaDo3yqjsKeErIh1FoEeC/JD5
vwOqq565Yxbhpo3aQz/5G1E41wxB4mL3//xbFQp7Tr6JfcebaTzz4jhTW+fgMCb/pnioYUWEJI8Q
lo2XhsJIY5a1bYlXNjdkFOtMTPQVdxvShFfYgvarH8EZ76OM03FES9c4ElLGxDuNyTsJ5pjheJpH
VkgYJ0mj1jaIp6rws0xuAvtc/uz0yJLJZ8zBYsCu2uVXmu046wEqQ6Cuv6npwvwnrFxoo8HP/Igk
jaMYa0/5YCBVe6wZyeIZeJUbCWEn+gZUTATkYay4e8WuFd6LezW9c69Zt+ZZ43jB3P1/bxDnu8M8
0OYB/8EdWbMFEm3RemyYe/owpZnHhteuush/JLAn1YV7nrVIMrwXG3GrYbkrbCwXj2Cevqdnomsm
cwO+JFQu0Q9nyZ6cbRXyVrJT1urWy44mEku4uFvNPwvEfICNN239ce9OMc10DfDCm06K9wVdCoaw
sSv0X7K/mUmZmzbfVR9JsZ2j15lpimu2KCOTLhDxzANC9DuYhHb8D137cY7XvYgHk3QXRpzDbqjW
/rRRCFkgHOzprejOE3ScRP2FbuLjhE3ZSlK4uijs93R/5EAgx/fVuyDbAt7FhdQeo2zDygl/Pp3i
kpF4fvFXxRoJYgi6yC24qE2Yhvo7vVNxYrEnV7xKMHZnI4CWvRm4Xt4NqEGsIeNZsTUmP3X5V0AY
y3F/3LBz6hXzOqerNmi41GSd5B98YsgnJW/VlQ4aYnpQ2ED23OZelLW3cnFl8iSIKalIlH0b3EOI
i+BzRhu2fjTshc/9buPAYlHBaDWcXbcL7Mls8Bmjz92tItoDDg3O6vikOvSt6h+J7dNTg2+4LuW7
xFknnjh8fQqGfXwh5Kk59XwlALLHrH7c9GrkJ0jD/Vu5MgqHtXMRHA2UGt9Zu8J0rmUn7JLZgD2N
GPtT8Ja/i5Y9h5frrKpBiwYH9GqwCeJ1If9Ve6oS+m7eTR3ZUWGH24DhJyqOJQOUYwn4FniuP7vC
c3BWNsFXtR2zhQJEXW3Ui/oqvsVq12FrwiY1QIpZjdeYXp3bnNWX5k7wVM/sNbidtD3fmIzU6JXm
reZhyIanWyIZiLEjQzU6DwQZ8DlQSXnZuSrv3F4Mn/lMGNn4K/+KPHolfhouHVNSrHNioTacZdiR
6zneKFk1e778BjiLimxqBm70iJGbYWSjCqqesoGHtmRI++R3TNnMmWtcvQofJ4Kl0snqlQU1ploy
Obsz3GfSZBMNq2yLfbCpR77J7FetdTWnAXfzArv6GY/BB82kiKKfgRdULeJg9PZkhsv0gDc0wedK
kvouox8hAykeFgfrKWerIt7T+Sn47poWc2SHNSe+RcojCfcV0IYBEYW5Rn2GVeWi3bWNKL/Vw6nf
7sZtwPMXrJhmgZOb73SZsE1nhCf8ifM/PjSi7XfgkJ17LTrsmwRrRXBHTlLSmodT8fFbbuv8IR/q
L9p2aGQUWx/er7IYvhmc4HJkxmhA0UPazgzAlZfeyodIHbKGB9Bx05twKVVrmB2C+akT4ExFV256
5mWpA4FrOg3jERiifwLozJtFqBAqkIS9Hkc7ssWGKp+JCXm3cwlRP+p8hf2F8FRGMPEvggm2nD/x
b3lIPFe4jvmbIDnaLh43uX/vfhIKfYcfEOpzYV6bO0WH4Az1oX+TRJsormu3TRZfzVqSENigP2Ir
DWoZaDtbMFLGWPQVT9xPBqR83vSP6Qv1/w50DIA/goH/kMcNrloA4HCmU3zFUM/1rjM+X2reuaKp
ZSLyQhehaEwcdnG65uYSngiG+9lyrgD2wffjVCCpyGZg+MYl07meBbQc1e1BXpnp6im4wGT1V+mk
n8xzJ5+QU4ddi7cFOc00Lbh1TGzGUy9BGacl4NGZIxbnq4E5o7oOC5czmMUG9vy6+mHixrWmqfjd
Txap7iqvdMba2sGZsFdWpnw3Iustmt6rffo5IMMwNqN+JyKAZye7MvdFGdpvMza6A9ZL1Ev7fGAW
tjLkfYF6iEMdxBXmL6ZUaDI6u1cu88p8OvMRVDX3i8EnXK0V8y2E6a2vPe/dyu/D4P4Qs0V89MLa
qNkWyAbdq1if82sxR3jVBxRipXDtRKYw9Gr4uQgqyY/pUf0vdeBC5k+Zp222CYRvvRmPEY0ETxAj
mXtcnllvKOv8F00dZg/w4h89g4GCLSnUngs1NaAJGyJmrKyQ0UWxOzNlNNfqYa8tkZaxZfxDuX6b
jVrFurzCo+F0Nq6Mx83X9E1QJeNWrFzTyvvzges44rQBTd6lV1jiOulzW3pBTsAYA/MEVe1o7QKX
sdGn/qlYbvWDYrrgq3PJeN0IExvHF+dIOVpftHM1bELOZWFPHtJwQlYcm//RFjxqw7o6IQYofwkx
lv4LV4lq5IfEjpGdkCboH5NMAofuMGAAoWtr8GkA3a+IurC6T4EoJ7BYdmF9EOr1QNOrmvtZL0pT
Fzr50rUgm+AKkoJjONo19SBL94wS59wXfwMBV+VHo4BrzFc68TEAHowtwS/EyIh7fj6mqcTblABn
F5qx4DZE4t/dDGtZfOXDMrX2FP6GoXAqbUXTjlD95POonAF2PyvUb5Z4NuKXRHhAsOrYuzcbWvGU
TpFPOCEuQdZ3HfaQDe2W1duBgV/wpx0c3p+EV5kjo3QZrknzgekSsPvyHZj1yjpwQUpARG9fzT7E
vf7Qgj24nHqNqy8GOD7Y4gx40f88HeRCvaFzS4GeOFOzQV5JWiLukx0aeqba7EIC4UQ/NxAbXpN+
/JnjO2DaZ4GAS1mTc54o1V1ULsUGmLNyz7wTlbeF0CnfSRV5Yvmp4PbpWHZ/TyHPPHOPgLU9FoWa
DiyQECT1iCwMW0dgZcr3yOKxrfj+wu1gDunrIu8Gon5AdHMdsYraVThxr3A0jI7cY9vvoQokRI7x
x8ymrxZde8MMk4hKJfjUe9tg268Xy+rJA1oSjMqDF5QHz7qR5zMVHxwHk3ZtjC8NdyI/WYIZCtb1
hAbeWlGfOjArjUXDVcyg5dsg5XMTKuOqn5+G6oPpB9PzsdghM2ei0cabalZJ4Z4hrWEPHIj5M6+a
S7VooWUwR663Ze0y5/y0lB9TusvjCWIP+15WZUve6PQ6azgEph7pn148NOugRftgcrEYcZMEQKOo
KTWXr46AInIgeCmYKwVaC6oKkd6MXqB22IvK42vAMm8dxpHRc/SWzlmZ+g/y1q6DZgjgA6Lng0ON
ZQuIBKzuFEcw3//UlchBnWa/lG/zidm2S5m3evtiQq5c0trVh7eqfuKhGJ7BdKT5pmAljbp4hNOm
q1FwHNSVxE6/j2/owurya4qZqDYHU3nRplXFYTIPA0Bga9Ews5ICE5KjDvKIvQ8FLyueSCUWzvqM
i29B/c71nZg/1OxnaqSFGN/Eeh8V91H8iKJ9If0q+lf9B3xmwBjZfkqesJeL5k2HkYdoVcQcEFCQ
y+kfHJEc6Tt6mclCqPzIAWPXAIpR1/PJ8Q2u+t2AC6bkM+LJknj2Bn/VMrxj3T6ovxxqCl/R5zDs
Gv2aMMyD+dR7x5qK/TvjeonxexSbpmU8gvxK+zazX+HWY63hZaSUUc+RAabELDuOkIKq35O3DVOb
LZXe7HPSx33kHj4qlvjTY0WAmq7LQE2UrNDpBJscWUJyG5m1RRvqNl56xoCLe6hLGUUBSANKH1x7
nnPlu+EzGBl8Nu16bkRtE8cKVQrrGyOCqx+vc//Cb8P2MWXP4A2vMHr3sl1HLIdM7ChVmAYYeWHA
hhgvOcWtdGJSWNEITv7XIB4nZuPN/NxpxlfDK4xpU+kty/QvU36oIjjnpewjKi9NXzgmijLZuNGc
29RJiwBdbiEBWaswCWd/8JJMQ1y+0JfNRpT+CiaC0lHZM/DGQwRcTNnQc0SAsY1TG6Cqq8H00S8h
ecd4f6hXwembkqBmwh0fSlKM4r+OqSeyBbbeIJ8p/9A0kFnpkxUnVSv4VP5vqMMStBvs9hmaOkCE
ysECjnNWADuM6Tv7+frbYvXotdd8cqSmXoVRZ/vYZHhWApF82VGfK7l0RHszUheCWX0bR16yAdO3
IzVujWITI2FK+BpJoYQ2rMMdlkM6LrJ9GQSZh7BY4SsL5o3pUW+vIrtZnUMeQcZoLSfrmz+7Jq8x
pFjP2R356LsZcKUAm5HnD156bKwDdXDlCG25RH2pHIqaGJbikAJhC3AQX+pgGaIkD7BTDyJDzewU
sXQjomPDeK0P371pE0nn6MxHPQGT8WvFNXGcRpASJGICfe988GlgwEkOMjgSaOCSik3mTUOS0DJt
0oEV9qxZ0E/pyKhBmKEqZCiHDFx49vJG8NB2N1t2le10ghqVyboDu2d8kQIAvIPKSMrvRgUqHZrb
jhJckfYWg8yMLZuXPwzPXxdsJC0Vg0B21htGmJ9AeARXxJuNdDD9HbFS1tEG89SeSAHtW2DFJIVv
cr2XCQFtMZR2doIno+NicKZ/HJ3XkupYm0SfiAh5c4s8Hgoo4EZRRR3kEMgbnr6XOmJmev6Z7tNV
IO39mcyVK91lSifAhOY641zorESsCCP2hEX4WXeV37k5C1KmFSbbr5DfJuTBBgPUlBSBlNWkv9FA
XnK0qWBHExRP8WenYssp2edu2hmsm8hRaKNpHGVzK/Zf6r1h6FVWZwYRH9ozuIGk1LBN0CEfQf4U
tvy+2uiJikVnLDKSMqPRmbLsuJ6b1YxBpAGo6fz6bF4FON/Ti37h4w6X7BOAgqdA5M8SS1uImfL8
KOZGRHwzMK1KcVAqtNTso/TX223P5wRzAnk4JORpcY3WeELNe3Q/n/hQ0Wrx2M4/hNzAPGG+3iJG
iy1+tZ4EqpbQB9PYvh91jQTTXNdOVewLBkYlgrGm5GXEqS2p2NB7NjgVeYEAYmjeiNqQ388/XaCS
kBBlYmbLLE07PpkWpBIvrEGsTfAWp8aP8vJp8IGfk/y3K/wXBVMO805Yhf1vj8CDLu0CPO69QZIB
Ouq9BCllJtCUEmtoS1u+ZMWje18l6YgKNhlOkoKqkzIZ6yWALTqSmrxA04uj32LGKI7vrNNRL3Bu
4UVQOf07+iNFvTTv64CARK72wuyLqY8cbYBJ1i5Tqp6FtHivgO6oS0O4Ju8NGBnGx7A3dy/lDr1M
BueffKu2RHHxLdcANdHtAekLGSCisjB7ThcJamTuRdlXAgy6V6ugQzdWp+G2RKs0SBSQCrEs7XEQ
+jNjSQ2ybXGLYTCXZ7w8ynPHroPqMIOWrf5Sgn+EfxXUd7gwCGnIOUXGb9VoBXbp2kwgBJPFdx9I
HZN4sht+xwp2VEjmmzqWSzX6EcwvGRhry9UooWDKKI1f8U+vQ3zgHeAWbVUslzDAXiMLBgKP3+cM
hYCBVP7JXGLoZfxytPr8WgP/uc4jt+Pf9ny6XXEUI1TL2IkIzIohLX8a056YXCT7gCtDsCCol1zH
wAAEqZkybMdNyI77FYeE6Fl0G1KmsO89FtHEsgF8IxQLkzOOg/zFiz7IVqJhturxkGROj4Wjgu/C
unnGXcGslm0e75MuiStYkJA7Gd9V5K2guK0o4It3jWRmXsu686bogEE2YO/puL0QQ2NGJ+AELQYN
Uk8BWqA2hx03MNGuVjPKBxveKhXojBo9w/Hdoiknpp7/xAPy2TC44tHAqDBp8BiRDOqBGpkm2dS2
oUixZnYV4lscCmHKCPYiDt85Dqyemg4CJig/hZO1eJ16YMbavmD2MXJHS9rqI0mE7um4bVUrbEg6
+FIsAqcAkZMTVVe/r/CNinj+YXgz5v8qasC1VG+e8GvYzONHKCE/6SzuXXVei17d/CqFyjT0McOZ
LieHmsJlUB7A8Vh7pTsBYwA1Tflc1CEqPKw8zy8JPMOBpCS+A3aNchnIZGqzTH3xFENiy7EiCHvo
ajNz0WMeQRee0TWyUnXwBjScRoa0LwDvS8mHr8zpC0h4MZc+pwUTjZ+pSWSgm1CM6F7L3cIzWSB3
9TsTx790R+FchYuOFBnADSzC+3PrmZfCDP0+CTQDhCUjaf6bw0aksHBZ/5ffo1+U8/E3HQIY2JMc
cEplm2tAX3LCfcHvbdXWmfFHd9oKyHTFBri55nhK5ZSmhzyhRIDAALMCiqITGSbyElv9a66cgrrO
/Kl97yrzZzovuRJRTtC7Pi+8fFiCzSV2aqBHCmhroLiz8A8pUgVqqK+5595H0K6f+gIKXxAT66Of
XzGKvXSjDx6ZcH2KHXjetyeRkWlFnTXGuIWONBcah7U57obyor/xli30FJKauXiz9BqA9cYopvig
UPhk4nF4bYfumwpPlxgtqjNXD5t1Ipm+2OL9XkvpNwQ8RiB4nD/FuoGVkNcZ8pyLwdc8SPCbxQep
yAiAVnG4bnl9Gi7TDjS5TOvLlgHl/5eMgPT/Toq9FrIxQ5tcPfQQTDm1T+IisFXyDyMapvCiV+m+
lJpWwrEwowUSvDHHyHZRi3XHlj5mATcTz/kMpwx3os5GiCF2LdJjgn8trIyVH3s9Z4pJK3mguwxf
B7sCyvaypTmjSf4MyzCuSC2B3oX7s5zqi2ihUtxN7Z/YLDo7HLENbmpSTRNAPbV8LFhFEJ1Ob/5E
gTucNDofJiqZvnvvEcbmcuqpNMNV8NyVEugaD3N6wZ7XMPBAejlkw6f2F4fbSN5zGhg6nS5HXf3Q
v8g0AO3TOKhgbECgy8wtf590vJg/GTsnEAA0pLwyetLkUCSHlgEM4z+tfERQJotzzpVW/g2t9559
K3QKrFEEkJ5phYuIWiWyK7oSk3rF+9AhAo9kK4UXhJ9Lehi80KEQqDHGP8Z9Eb8TFm9OXQSVk2iX
g/pKIUx4nkLENCGsjZ8IQfZaPoltBFaecq5wKc1TbkER/jduO4aUKZgcwhOYk+PzW3EmdivOjp/4
yD6FFc5imG0FhOgwiqF2usxp2uyeAC4lvpXz+0JqXV2dS8NS2tPUisuZZTwXkebyyw2nJjhCDGiI
/AEz0vgvYRKRz2FFQEgKVHgrKrPZr4yue5GuKqwYDibiI4MQplg0atoM+SoXVAlKGfgkQbEsGQkS
ZxIGISZWVtWEOrnnj9ZBVmt9CGcTd2Lt85yyNqSyR11AvsufFB11RoUCQ3EgsXaqBawFaYWt2Ww3
Yz4iPv2Uic8p0H5QbLPZCYWWJgQC3HBS+Qfp1qfb73PrcfplNJEjWg/6fC1a42DS3kyBMIXVfvts
t1rOIAbBLWEIYJiwyxM3UqLn9oQl6K0Z2dBzXMYsW3ggPsfQ1uKdcB0QjLJD+bg64Sax1RbE4S4r
xkcCjPLZODfrYh4i2jWYwSGRYkmXa0s2LE9udpIdVgaOX4OYCafGqsH3JG7MC9puSsjn8UkCBI/K
q+Z8+4sJnRnDDcyIhhz0JijZEvn9jayBxjJdxYHaST1H8jzbyyJ3h/xGm5b4Iuv+dD3WZ7VeN7n7
JBOeahVb7Ctgd8HfC+gPf2ILPJvhAbIz7o/hwdyqZ6mcDnjQXGlS4XDsUTpxpmgozHmubYZxjmg/
dwqJ1JY+AbytePwenqtyE3ro0fMftidE00ALZ3WM6mUjnxvRR6X15On9RrMwKI62RxX1+QOWHw7n
gU3fdnaXyY7nDYJlUhGlsEHJieheZVDwDNTyyrveDxau1tcya63eLZ9MLPX1e4qzBjlSekAH0nHF
SpA/Ac0lj3L9cabBPqVZjfM3G9fRonHuqlf8qOGGf3yihJRLGeZvVv9rUtKhrdG4zJQHguL0Jyk3
1RVRN+4+7BOEgWlo2llzXDoyM77ZEHuv7NBkq/r99fzjAn0fPsHT3uZ7MbTfoJOBxExAFcl6HtEg
MaEpVZfUSiohifJt/gqDdg+4o1J8CRWMcqzym1huO+E74p/KIb2oDnV3xRlOjYsJ2tONX+YMsxST
1FIQ9+QZfbA+vmiAuNnp02j5e+nI9gVYBKPCBp6G0NwE+QLsRmKGBsqZx30l4+uanBfZn1wEI7KT
F8QzNILTm1fJkw4b2gIA3mRfQSoBk00X2zmwFQL+beWdA5qVJCulUlyjoIipdfXfiPrkMdu27aHn
vWzwHFxeUyhOaxmfgGXCpEUkZoWw5fE9Ial3SE5CgXIexi1ITfaJdATxbB1iU8MoAvzvfTUvGZtX
ZOfBuhIQpf/N7sBmUOZE69KpmXc8AHRxeQt4O2353o3TpA9M/dO6lN9lvOWAK6rO6jnbo+rMGkuj
WdU8gFcaV3TjsE++p+HpjL+DfjRhqk8qATdGdUY3xIgA4dbT5eaJfP0S7hsTyTSCCG7hFKP16Ev9
LS54hYDtw377kckIEYKXirPFPLGH1SSE05cOZj/HDM7OVuGsl//NhiWHEC00zTHzm1cdpNqdOq+A
CqOHW3TRrVPxHGbUwBJXKHAYdHVpjO5vxWRLhH4wOVdxlNONc4NlYjCioGdWBHLY6dCPeKCjKSC5
gk3iy40AuVskrGNqbzehb/NnRzwVM3/sANTfioDzy/Q/SxxL47/EYaPzXovsgd4Wk0T1J9mPqKwb
SzAJl7UF6aZlExMoh810MxniLyHIpjtpCLIBeVrrA2QSu4008ICB6uBFt8rPrYqW3QqxNEICO6Jm
tJfh/oajpT/XnIihtxXdfmE4JNrQZpi+5rZbGIsxAjqWJz6dfIbgR1pUZpCR/sHN6WTL8tToe0Q1
4cC5t0ZE4b+TjXblZQpd3cMVOIhYjFPCr5ejXTHlG0ltsYksehJ5yt4OIsmkhR9F9l9LTo8H0JYR
vZ1INANeWX2B/ZyXnSkBhW7W3ivlbC7zU86UdYHTaCcpVxx+zEgXtYjp0WbXO4XByo84Woro0z+B
0LOtxXvyx/SYxogegD/aid8Oc68rRpXx0StHAHWVsBLqe/5++mXTuwPqXQqDl7jrWFEmwm0wfrtZ
uxqlqz6hHrZVdsrFQBFkVP30/F/pJb2W1ThnJQ2UDPWkywZYEvezcE118RYn6tkQskA8vFs6yHGf
vb+NcgXBnRihn6pdvMcTIzbkGJ7htc8vebbInwu2XtJVG0n8UA+RsFXDNfMTPEWs4rBopBI0IE+X
q/lAMzzDWGfiHoDWUbiFeTSu4BnN6CpjndRfQUcw5fM8/nvfGFPn8Xcz/It1r5ZuSuJDmA/Jzk6f
22S4FnyPpZv0K1xaXoxNwmT3NXNU4uVnPziSVXfc1KpNv/YYcPH2W/lNtLzp5zTaxmHQ/5odYtCY
uLegUUSwCKiH4mWCayyxsOWi20SFSmXSYYCD/svZ2jKWz138Mkr+BT/uSc1eHBN/2lZy/qfGH/qd
dlMgUmxFEu+o/zcvoDcwM9RdrC/051HJdoK+q77Khjkktj5EWtzW0OAyPyJ8dzRt3bi3qLgSTH4c
q1NV2PO98PGHlBoqNyk7M5+/AVtaAw1icLbsB9XJ9LbkpxwLVy1ZUcu3j5Ucr0rtwUAV7hpcEdJn
mA+/yq1k4SfOWCS90sM0tm99XlBPs8HsRjtGOsKF/APQjp+NgvGrRyGMeGJUbZr9xAofIDyYi7VP
D0Fm9E+bFlst37VhnUFFPTMFfcwxZSx8qeU9xegrWNbRXhtvH+1QMboZJNy3C+EMSMx/+UK57zE5
kyxG/MDzqwD5sMM7g3oQNiCCfmWRb14ZS2tSZwvrF3oRNqRTBCizO8o1dik3i52GJTStS3pAXiOY
qNvQziA5qDCAIah4owt9ugXAyaN4T+MTHHU0bbQE/xMANq83ejQfnM4yK9zqtyOmVltUzRI8WKYw
suqIerfCPQk1BGXNDpnAJoEprK3sY4buzBelZiArAfxnti9mRD5QI8gEi1qnaS3xrVox2Vyiw1QI
ETQTDhvZ/hZiRnRXI4v8oO7ULqEec5CjhG3y0we/TPY3vW7M8V7Oc7aeqQeJV1ydLYp0xfyPDzz+
SgGQzKEcwIlN7NeZGjl0I+eDWxguR/wTZav0jOqPZcQ1xPZ2AtOk5qhiYYR6UWNLgfbXYOelM/s3
sAfk7/MydlKKm6gLedwZ9Q8tPQaz/JtIpc/f4+1uKr79yaYtPyTb+EXljmzdX9SLTnEUhj3CRJIV
z2G9otCg9bRDF7JHAaAZohPkB9Qr6AgnKEAQ+RS6uQKbfJnvu4+tCosPnXJ6GNiN0vu5yrChXnk7
LGi9LF5o3TFfpyS1jpau33vUForFdtcsj2J1nN2lj98zzprp22ga1iFW0efVGmLiS/K0uzK6Mfs0
emnzX2UhGP5XsYlEOEVSBHgpMl0tMsmUOai7CYeQIwBULIX3EVIKHWZx1hy4J5kVe9KNojkk9K2/
iUvpqjpetECAj7DKNZ9OirTV5VEXZC8crONzW19iaf3mRlsZxAuvYZvkAclCIJmcF5vuSb+E1FKj
xum2IOCAQdtBRJoGCAA4WiYlIIiEEDYoyhRW15N+kMsLAwdDW8Dh0f511C8IakWur2nKRW8RoQIE
QceUhjCNaMIDOOWmfzs0nk073ezpaxWenhyO+uRDO/bvDeLqmjtrqZdQSxhzkJZ0Rtx1azEGMOd0
q+GMVQX5GFvT1Uf0GIjJTuXTzaCl52Olg+K9f58rcPxdFHTdksykeC8T374HXvBcmLKlcYqie0rp
ezMiARymXUNi/6I/ssxvon4Zw59kb5Z7mGVIWeogK7KeqLbtDwM/jKshXCsMCm/PwGauX3qYusKO
5daLQmdeYJecpzauupyZEPIGAt9/piuVLY24EIR15Fe6F4eeWf8vZtOWWnEHv0nqWuTVMn56m0gS
FrQdY0c2xswUKDbfkAKwJRY74l9eLAjhsIYdFRsigZeDAHHq2Dea19R+buA+Quc1MR4M7qF558K9
XcfFCh/K3l5vm6/kuQwLF42mnB6wWdIkVcRKYk/8X63W/+RZADUO1geM1vOLuI9n7Wje56j1axYV
xXnkMEyGH3aXGgYjlCNCd0jEIAQBJz+Yy9GkiQ3qJlR4aCYceTnFVTCHO6LdRg6FDG3WwBB+0FPS
wVVXLgNz4ttC4oFAuJ3xXCCDFcuzjLobzp7nuSRURfVdWVCRz1hOM5SJxlNXQ4+28lG1+psysIZ1
AJ1MmkIW1YP80Ka1tRFU4bZoFxpnMYWjmPwUfBdP7cBY37yYhNLoajCWLo79OvPDM2Q1BFwKEpYF
yzOufECDufHmrMXew/dKv8jbwkmQuhyuRYrJHAugvAgXjKoCUzhAmK069mxL5RQSb/xrKgGIU9VN
/FH0i/raam4Ma+tnrE/sJbF1v7EaUZIxsN3y+KR2UBdu4lCxZm+PV99gUAwRacPMPudaKfFHo8NH
F8Mmzmvp3aqFEskOn3+96crtIDv1rdW+Y4KUa+bQhjYhAEplrpIbn2GVcOuDik6E9po2qM4XOLqm
Qr1mfYiQyPCBZFGtWnDKJu5wixNQLNxIXpeFbvUIKRCsaxpmKxcT1Etjxomd7hfYnSXEyDWBeWLM
sJh8A8jq/np4lzAc1M6jEqJUyBlypBfYDeW//t/648r5ll00Ujr2qGnl9eOpRCU4kALgsrAMpsTn
Nv2badtZNrFMZBqHcAa3at2nDPkwwSOXgI+3qze/QWsXPywVweKRFJ2W96aFGn81+Ion45sIp6uI
2QAuwXfgmAm/pCbBEdOhx3XYBEzLiEngQi0hvf/SL1VdDEAHLO1h8pSSPkDhv0xo4DsHeKQyLQ+m
SDH067Qqx35Z8McemQlqjyeRRFC04OYzFmOqwJLfYYuLdlcBKQMM8L1ovQ8bCEju3MYexaPAX7mL
cqvW2WnYhrZjMpDv8TgjgUwDRAWM9cmGUEk2Ru0HHh3y3ATPwLxDnoV2HvCp7IYAmdTkrAc1bbfl
yZgFw/dIiELLDL7eqVcBrezbjb50ToJQX0grRfmbLOCfbwKriPvq0FtSsJ3UE0WCbhlHFP7P+rt6
+5EyZx074gTER0jvtijdePHQr0m1zJjSK/qmp+bkZ4aj3MD+O1axR5SM3lz6Dgzzgi855TEEpzH6
VQKogyirDVMozhc0bIxnL+i5WYPg8SVsF17JkhxWtV2Xwgm5T84EXSKHaM7W7i8bDk2yksmHwlvI
grhahsBUyFSBxQl2C7Uj3KF98pBga9Yo55/gLJbsU+PySgHHM82wS5QPSvczcuSxzl3QgBbmOp/j
Byqnjq0z8JXSFhsYo3RtsgcUEqsbdisPdrlQ+3jpJYdtKOgQ5Uo9YOCXBNmIGEhCnAymH6/BZ4uw
qSNz0wWJA5zye9gVlyjHP2j35RlRlT647H53s2tmm2chBr3JZPlBMoHhKJgU1jPC4hM4NmzROu1u
thc08gw7jOemXPya/wtmwIwiRpwdzDYQBmfovzU2aVR/LFaRaC5gALfwhrTz0+Ugz38BYWv/npXD
PGROvAajP95WUGP5j3bCGAntFu4Ei73OTaRlz/RzDtIGniqjapERkMxq/HmrCYl9WkSPEU1HCDMn
l/HoqQRogfFlJj80nezrc1q1PfSMuUpmHG0JYWJLMwhPI0N1/r9gtX/QwiJxAjPw9FKS+NBYtAgz
+THIuYGjWE7zVAYELXHCwiG8ceUxh0HZvKJwJSj0M6lAKV8BPjrGRXLbgJJnYV6JD+ILC39ybPZs
TM8M9l1zfYUQQSfeL3V75jO6yPizWd3iE4MhSMAL8CT8rGS1gcNr8JI4MpAWiXnsdLcCk2iZA4DE
dvjJ4EY097riV2VcIzymkTFTWR4rHQGEi0oBNQS2SJok1q2MU/lJ+ZMwFMQKfiAPOy6Tw8p+9zaS
AJw6CTcbu2HdZV5+xmLEhmv6yQhMZXLE2gTjBL738NEdm6BbsVj5h8SOigV553juz7JbcUeUVvX3
WbHtGB8yCneURuyF7hBq4PaDa5rmQijbkM7G2Gtq9rzoKJ/AJmYOv8lQkg/uAp5/oWCAasd6sLNR
m0qwYSQLZzzysZVMlE/s4uJJLWUtbFgGs+l80qr3NpYDfs6wmD4jZv08AbMtx9aWK40JK1cVrI4Z
cA1aMdFBOLjFC9eiOdpRLBP2YxBPatV7AnGc8YftAnULNRmKnN6WaSGm34KMIUUjNtF5kTNEZYCt
cUEgzzHHeWUx0KMsOk+KZ7zwLgeebwT0I7Dmot5ihTNRRLb411r+jnBCE34oMyoXm0/JQ3cw9kio
JL4fukhAtGxSVu1N/RZ/8dlPwsziO5LmOKVEwlD5tyGNvTbfeFn3tefCfiSOsHFS5OiUty2CDzZf
VkSI3JVRMuMZPnA+kOoLOwHJwuyxEf3AatDmaKD4pEuG9kyDeV0ekT/Cfhb9fo1N8F7tml1/a/nZ
LAljPQUNrg4cbqRtcWHiUAXiR8pVg09uyVuDux7ZoEY9jIYv/6L9ZVhQbBl+s0ljCDkb4UIROTnn
zJ5ZyChyhtuQaRUCVLgNhI02/fu5o7Egk4+Nwp3dxvGJ26tB5QBV3Wp2xAYwzODRcCG1WCQvuuUc
kgYwBZa5ycM41ct8C7XfRWh11hbTe8BLI4M0md4AM2OOh7zR7v+997KLBsTtOfHa6TutHd5Aotwp
7i5U7zHfxyO+Tk6GY01HMy1mrNcVgfbIlmlqgvnSkZbhYHA5e4ime/NpMFE4SHw7aFjpQlXq0nnz
RSnPCfWPgo6vtyqPkuj1+hwsaf3H/hYswRSKejDWGr5AbhR0VrU7mU54DEEMQMd60dbB+gaI41MT
Y6pVHa7cpnGYNpOf+OJQcW48sqzDOQro2fkRU4TcCKnmBmg/frjpbmD/ymlAcBZsRESi8ETBSFAp
Soxb+VSR6IYP1ku78sHBgI+42OEzDM9INZkxkRYgY78lZpaTHWwtllmCAkd+UNpTGpMj1mLqeBwt
LayuuXLGxcLMPN/Lv0jjVMhLU1QJiwQLFAHq+1niIiyZRkHK9MnplTVD3ZoGWuXUrEgJxxvnLI6Z
Uchgx1gHVjYhu31qGRuyvxTc1aAJcERkwIqd9hWUpvuC0lA4GKt5seF90dJGZBBR00QOfSKqaTbQ
bHGYmk7HBsaBfwlazMStkR6/2SzwqTiTbghJBtoHFDcktCbA7VDtdPaaTWLw9s2dwDYr2LcEWes2
Kcve7MvYf9xLfibXjWv9zViZBx/AeAlQibOQsweRen6Ttvkqy6Gw2ga6Yhhj02rRIkKKF57PGZcm
F6fJ0Jtjl+6TyxiB9A/VdrPDuzHN+Wl0Hyz0x7Nob/newFUyfBv/kNuojDUORDWw2eFDjTSLsRev
nQDtAFo15mnVYi90T8Y5N07CTBceao+4gMEfRxLvMrV3yBPmSoecgKx5eiKLPk3mf/0fPnaSWA0K
7H/hD30n5UW456+03dwtXKTYRllhmHf9gkbFaS8yggi8n8yniB7FyIaBmxcUyTo/1QyEAAvp6Sn5
FE6fwuGHKDndhLztpEOhaDBbJxZtQ3AYnPJHcya2P+p386tvGj8A4xCSzoS8hqKYwFZCkAfL/GUR
WVzZpnwYpMBymqobS/fTKTYlRuI4PV3g8iydhClmpXOu+exLQVx5rZfsjb/gedrdumY55VNzfEtr
YVE7pj9cNY5iNq7UMy/E85ggwUxxzVryn7odndxLcTmAmiLr4Yb/UTiHZ/Ob4anyT16Buob76Ldn
fb5mWcEjkrCbnj//lJt6N13ePOFEaFKADB3Xn7bO/n9s+DZeDIen6QFyPw4e+j4QREBz9ogDScuY
Z+doIyxY19TBmtZY+P/mAxIXnWtEBxZHOUcZn+cMUQsTFvQnqY9Ui/9CdzElCIYoVrxKcfCSTTGC
EbRDHDO1gxDaJBwPYOfocxYkH5+7GWWERnZuv0Tl0hGljl+2RoLPazFdtRcdUSBLZMoEWwaXysKa
kDDAbpB9wDxmxyL8EZ8zJzLRbg5/Busu7wNSxaKkwQyKB45KGHYm3nI+ovj4WnEBevayuY6j/X7b
yFjeaJ+O2vrNUQ6nV6RWgRth0TyjjY3+VbXFMBumB67IViWZzyq4LFQ75VAgmzwYzxjBVtFC25GD
uUK/5IugED/LZklk046tfFRywODnmtFozsuNcAp5NLir1vrG66/xz6RBnY94azcSj9JPcpskK/D3
ziRj4tIQVde4hxOzVf3mpJ/8YGRTYdmyhH+ceJXIXzl7lTPwIYb8eCLBo8FPWGB9zqRlt2n+xTQk
j7CxcuxxC+Gi7tV6+T6RLORMWqRtu6HTPKX3/sDytUppx61iGy2lM1QGgbqL6otV4qOVl9V23JAs
tQQvABsQ/xSLrDe8SSwdHAlEfRhEAtLab0WiHYrAxcA5NcfpRXfLAy8QzxufAWN+Zj38z3i35pxm
/hLnaBOt6IeCGzJFxyzx0dzHvXSrXAH872K40D5dojMJC2RDoE3Sj9G32M/3tIrjL2thorcStubn
6vu9Y2RYFnb6j9MZCioT42hkFywQpMjty+oNwMD91Tl5aDGVWOFY/Ur8+I8qBTsxpzilAxI/Jnuk
foUn8UvF0CSgyWw84RRt+G5QwsSc2DhBGPUxNAVcy8/OmcZFSRnMGiq+MgLko9Vau85sEBs85kg7
5uo3Zyi8wG2zZVnnNt9AI0xHcNODii19bjR2sjY3H+Js+inUtODNJ97nO2YmS8FaT9jgwxw16exM
HhbSsIQJEKm37JFZfoKziGgdUPgisH856Fum8Qb2XtSy3C7H+jtHqzFdM2jFviaq2Jqg7j9OxvJH
dkW72TVHadquMdSiykUeH56o4fi4uO4puEvvGB0GuzzzTwyX8VAFol965YJHlaE/RKpdseuOzHEo
GUCsTuUKUA+uKzTXhl0wdUIG0CG9t9n5i+5UdtE5BM+jisaZbALcO+hFgN1MvjWZ9w/KwzrgvVCu
FBJAl8UD+oFN6Ld3ys+Uggsi4bw5NPv8PmxKhBsMxiBbIruYDwumbeO8RaGiYRmfL1B9jciv4Vzh
GuDWY0mDCIVK9ev0kx5KhlwUPA+dkwi8Lpq7QIOnWibzVRaYkKA5QZ5QqcSNCnnJw5JB+C/6mt/3
Hl/aP46BlKcWls2mCgY7A8aHfG9gpnvWzuMjXIsrXIfcZdqCffqiXLNLwYn0Rop5m2C0KK4yQA9p
h1cQIs5I18yIgAwIAAFcY9zbzI3RMlNelyNXNJ9Ue2FpIcGiShwwipgUuSPHdjVM5BO3mq0ZtAAX
yQ/AHcv9sCKN1OMrFBEg2Sg40G9M2RAIpLQfsCnQd/CIk/Q3I3/DTqK9jGnJ+OV/Z8xTrYUGLwdN
X6VS/mctZnevaaYm1qZ3rJS/KgWNjxkfelPW/fDDlxBCeBUQoDFnjDAb8lUXRwVKGKM9TEko2jVs
FxR2fCKiu25Cjwp2xf23n1ip+xmYPwaa2UEUVkWy6rCn4Tsh2oAIo/9pYlQ1VD1cPctLyoDg2kOE
Teej4HCUpOhumJoNtvR+oJGsjpwwH5JbJSd/kd8L6fzODy8Hpr1P/8Xx1KNqt97SkfDeXkErs+Se
ptVIyNnOMc5tqjVaRvpckpJvBV8PFyLY0g+RJA6wYOT4EIc1qnTptakhldTfaiD/sQUmw1uQPJHf
atb6TXhrTQBPFUHtNpIQFLY8H8qCXN3oWx/d11+5YcUc32GcD3MjSJz4C8CuXd2NeqeHLiA7m2KC
KE3tuS4IUCIIVY0mGAW2DPgkyFbnbYpRD81PTQT5zyxmbp5dYOFqPfjwIOJvFHcD1lQqGvtJrVJ0
bFN9xJuWoe4Fnh+5uWodKkWNp1/eGs5HVOe+xi0SNrvS0K2cBFmUbf1ZF5evYd/wWanV7u2/fxhU
VBl0G6bbCjYdVxDxUi7r74KtN9XGR17Sis++4AvPVk9PCy3y86A/4Icz7IkUMJ3rY/tou0clXIaX
S3eU/Br9CFTGzURU9VsS2vtP5akIhJatugb3lzqzq/U6FfEivWkkOjW++XKG8JLoXrdOF2K/V3vM
32x3quQvHo4xg+Z9xHJRw148PBjqRe5sWLx75oiGMyHIKtye39XoFWy8QTq8mN0QN0hKPSvBl5/r
DFPGg0758NF5BABls5owxb+hmD8ywkPi4xOuEZH0VohZPgO6Ol9SG8K54kEndshV1P1H/Ho3O0NZ
k0f1uaItUVnAEvURkQMKWZvFJV8gH3fslXyZJa4CAXn8VpzWK2z510TaKWMgpQujdEmtjFfDruSw
DGz+xk0cMPWfmr0PheTvn/iFTtMkeWcVfYNgg1Ui3fiRZE4WPEtoYUIrYvCFyAZDGamCqgdJ/k3y
g2IrgXGkG+uMOXE0HEOw/96yqy6Vfyoi19qbdCatnaicJdbzi16fNQSXDRSGCLF9uEiZ+jzUuYLj
EKmpiBLKQzweFYQjTKsybl5czOAONZBj5GOxAGDUu2dFzWVZYof0ib4msLUhSfYDW9ya4ho1uMcN
LltELjZLz9lKP9Z+6Qt+fxzJmAj5VX6rm+JXGNHmymFAKvY7Huhkohs75e8PU0522/tx3XNzmV8d
NPJ5fmbQUDHfBqt+5A1iECOdw4kFWkKTxd8JC+dji409ooDGTHpbI3nii1Rc2jCsIxyKKlo7OKi/
tIsf0Oj0hP00AqOP5oR6raiHKZgT4GApYlAXXW6DdDHBi+JLciASaIDxZ+YX0AORfk2ofWIVrJQu
W7EQFPOr8PTxTORvuyttEYkpQ+LOfZZoLpxc9eTO0aHvwO7Ff8EXbw8syZrDQOrBsdN2ioGAxU9f
28/MRXCkancmEznfW+vCt6ZTpXAsjjOU/A856ElrhdI/jzbGZF6a+udYgBtji4nLKZBIrlx6keGA
zgB2wFH3fjoMhJGTAAXsaFgLB0UFhS0/CB3H/+VzjMrOXOJw9jG7HGZ3nBvIrYrGAl8Rq6RjryR9
9+x3g75GlZEni6GxfguXw56V0qDhX512upnKPY7P3UElw17nPfg0nSMzGYjsXAlOazrmEsds+VxS
qpfjQtcWEvdbj9rJImztyU8BaohQp5YtWmfzVHNhZzL2RA8kZZPyMhH7YReax9hGYrQRBSBfOp4m
RnWokgnezWzcJlPOIpnYbx+cFoVKwJ9NKstnXGkEOavbrF/3NHeENJgujXJE1ke/lrQd6y3+D/wn
aerJht+kD97jQmTxNq6AkZr0ygLNDfvD9lQY84CPcbC4C5ilFPywFnwy4BegNaZvomM8ufiAQlF8
EvBSFE1c8r9oUL+QvzAxlci0/dj6G+uty4/5hMjMry65oBBeit/2/ueb2jIMuGeYuNMt00QwMKfa
Z6AMBIDfePoA6O4tFXllSa4ddDDAoNNwhR+mvFFLTSt+q8PLRDeEblKwifgCctia1vPOrIVuia8Q
Cx9IQn4h7R+/Nn2Uxn6WKgmBNVeWwspy/mT8x4X8xZALaiNzGiYOnGJHOg/6fW3gkZ6z3eCfWAgJ
Pv6EknV4SBpjTyZszrRPRTQd+5roUmJl/6i0CUW6EvHIY/nhbZyn91dJRAszIizAAVUpWhyjgLDq
D9/R0yHB77PHBrH2GrYfrwuP5qxZhgwMp3fjmTgRtR9ANPB9THpxgs1ow1he8RSJv58E155VUj2H
tos6Ai0n79ebV4zTpgSR55C5w24yRAqXTKM9+h/KcXx0b2VPjid9LWJRoC6h9+LRWwOj2bhA1EnP
lEkrcgFo0C5Nq8jah/kGTAvhIrTcxuXnUQuM6Ngmp3ZJqH/DGN8K8Zn5zHHrJLAhqGi3Alx79otJ
kd4D8ym/0wTNmleMzIZzbnytW/95SyU3XWdfXEEfFUXQNhLZIX/9R9J57TaOZWv4iQgwiuStxKQc
LYcbQrbLzDnz6edjD3CA6e5T5SBRe6/1RyBb7DNYUtjJ6BT/63SGOEBU9PEcSu8Ut0uDLVMPYJmF
OyenMWCj/x37bTpccwkzh9fSDkLKbupmvh352JicACC65FVmcXa6eKcf9tKrLl8Qsmn8jLHLYZX1
11Bnm6xGikKe36YetgZRnxDUirfiQ97xNa3gPfmu+62unprxQEutjOdRhyrYsCzSavu9grWOgo/c
Sgk73Ai4UfgkbXG/gPD5W1LW4x9Cm6u3jvpI+t8PgBDAW3dY/YMGK4ptTD3u8+ohSi5yJZoSSURD
CUD0Qzoftqpg42jgLV6kk6gzGF59YCGCNf+TJAaKw6TCjl/dFGC/Z/VfJgVBF5grFucmFa8wjijx
fKIDN0l/6LmyvvqL+cF3mQzyjZbQ4Zws7dBWc+QyNkaQhXygEwWHnHhEvuKz6xsrp5SW5XmkGZCH
/UHeuT9sdVpV0YQy6zJpAe5ljgzyH27HGK3mNvni+m7r5TxqjupbQsqhiIlyg2UpwJPzYkcLaTUM
HIWTOdhx5FSlg5Y+OQuIbNtNiZy7PIBT8CEOBwQfxKQvxYXI5QlB7EQbSi4mvw2SjugfZrNqpwcH
2P4o2AbBFlFXeue3nmS3oTtuvJLVR0LTPzmxm8llx9yACS2/taFbETShgJtRqo7M2QyQC4X0NGx8
vcBkc2xT8l28y7JXyB4ZZYxGq3zPpq4pCL3taF+M9kqzfNTSZ35A9Ha1Qoa4gwLdNJyWhVu36cPN
e3JXnC2ae+BCpsPc+U5urGpoL5hrsH6z5yfwu6qt117UkuBO47HD3Y9oC9Qc4Str6jP/GQN72hhf
Gg4PvAETrdCYCYFJzPOgfKJXnUAPAVc0b2aStI6LbhHXpWdM57n1yovyAXG8gqrhMfkrf0iUD896
/RgJLGjBkjkAFnSTGzYzbAlvzR3dbwCfWFqc9VmyN/mIQrh/s7lwHXJkYWJ44j9fdIuoqunym12E
fgA1biE/avOb+Jm4cf3O6r66pRbR46uhp5XTPTDXHDtRgk77+zAvKYSAF/QR61ap36iwJHNn0vfm
7PDYUEUZ1bcyvfXBV1S9tOxDHB4ll9TljIs0kz6m+AftL+mfvN2hQq8k0tBqx5mKRAQVciudJgnJ
w6cJKJGPB5locHY3vPgnCTUP7uBTGRKVcyLqChus058zyPHQuC0J1AxX11E78I84IAj+H1cvYfyb
SJ3vx7+KtGm5Qw+zl3QgYkcj4FR7RBneD36KJeitrR8NWRQ4XcV7veqcEpHqimBYJKO6eu6Cf73y
kodHmn+E3V7PqZSGaeGNia5a/xHjDel3YnUYIwv1meKUwV7pPzpjP+tcp2AGPYq4Ph/WkvgTyWfK
nVXzwoWCkM3ov9GMdvUfVQyBeQl41GLjGMQ7UfKM6oKicUipPjqTrzsRJw+7JAooQk9Il8TugJZl
iD6M4UaPmy9tkUSuEKcTKrNdSUfQKZJsRQ6BC1ZRxHS71HQ5xnlkGctX7pPA+FK1BjzGCAaou7rh
JxIGR+eWhylLvMUp/YNsWfKvtXFE2MS1nC6JdYxJmgd4ljll+uK+56NFYUKefTQk7NpkshHPnrio
ScqdQs2lG+ZX2uWKyfWx9F3wp8wHody15qMmG/jeyQ4iCYYHtDNj/jEx0Ow5FatbV7hi/zm8BTde
DLX9ghEUAYRwCTA3jDs+raL+TPX97EE0zvs0dhAlFeQKJHYFLu21MvFgbjAcqQuWoyfrOMUgqw3R
jYyy/LeZitP2LE03CQ+yi080Ge4GeaKBep9it6reMBnfmaCqfiF7GYcY/ZL+KERnmiCL5pcWdkZY
xpeC0ILZcTifRDjWaa/wyQY/Z0VXiLn7CnobZZAeOoVqAY8wwDEV414vOiTasKZrUrRcEuV44ReL
fXjQVmeeN2JNgWar3quRtrSXuLSb3ot9VB2Yw+wSoK/nHv0g1tSKKFlqT0H94au3XDpikpn0W0BO
o2OgUUqoxqDu/d5J9zjehjxDCX4zekObTUR4UGoFq5+s20FttczSxPRe0aJp6S6RrTL4SJ/Ci6YH
pOsTUluzUmCW+WyaluyjS8OO49tFQLcnCl06HC7mZEmGA6IV4SLKUkZia7iBRkX6MsUvgyKsiz5J
a1X+8gPCDjaU/BWY++T9BL9Ex3nbvav/Ndd3yZ5nmPsHLEc6YqbLVvd+PHDB0nTqFfhTomOUnriX
aMNhB4MdFMkz3iemfQyJ0AlcTFe8PYRS9qljTECP3FnAZh5W9L4+xr/ikucllhcUjYB0yGXg0ljY
cIkv1ZFezdTFGcp9f8PiwlnH8azrO1B2tJkMs3zco01OGNqIO+028Mpsoq+EiEMQX3JcYsoZ/0sA
WsblW3U9gtcFHmYpXJToz1hnygu6p55EH6ukKoGOG7jbvPTGZelFeO0qsRMuTDiEucetpBkErzjq
0uNTDR4DOfckswW093ScGPBhbNSzn9+iL/YhZHYk/Az/wLpQszSMP2vuHQ2HEI7kehMmjrBkgB0U
Dt41urn6npxEUpKzXTXanFvfjL3A86PVQU0ilZOMLaYEzmmGCmQMP6Ox8yfXUPmXBS8mVTQ/k9TN
r/LJH0C/m2U85NjCMdXsovoEVMYoo5FWQkglLDKs5Gjpwm4sPgpWTRged4qfteyBtS3nS33h/GM8
QH6NDJIJGlxYzJ4g6ZwQOpc1b4BK2Jn4h7y1b1HxEnqwPnO6O9jfAZowbfI6z1jBapRbmDFWzizQ
B5eanp+cyNO7cKmDVPTRC0MTDZaAeAE61sirq910FH5EVYUzPxJ1jC+PACEY8dNoLunHq43mwEU2
xCcSJ5tbDPRibi/KF8KTze1UQsJ4LQlyZI95WvZFtgUyN8JXWA8QfyTUehMEGpPJ0m7R252p3KG7
lxe9usJMV+oVjadc/U2tw1uNZj5CnuQG+sL589KBkdMBJ/NEip7AQ472Kud2dGF7CE7OQbVXMvIj
Ov0s/TuhRWMTn42XT2jcUqjWMFfShL0m7K2pTnrppfqOMjwWFVKC2W7IFOSXU5eICDxsvISyvMNs
pWleeC7qE6MumgKpd51qdiVLfkkzxdjL7warHO2pARq3Wb57HPF3mv4bX5aFh9g0pgvWI8gBdDnc
VtQMsZA13qyBWbgsLkyaQrnNZkC4LbXnnIk6Jzr9lMBWa2xV6OqAnPHPgumi4WX3YyqpL+oK5J7y
P4r2NoJMRiygx2LgNJ78lKR/LndzuwHAkCKaMpaLDUtgQVksjMpnrqzjQ/QGX7bhrZxSOxk9lQ4W
W3sf72z4FcBCsWlpKtOsB5mpNDen+4kyWqppbWlwiB/DLpWZe06CudqxUUMOI8rlGCg3quzcCiAE
9Bf2pOxN3HqwDDDmNi+hvFoUtqiDTVq/A5bUdPxD78zHnKtjO4L3IKXEdRuhmLALBdhxr37y8eFK
nnA2oaMhG0M98I5h0BO7s0rVAPsFNeIqDfK2GHhN4Bm6DZUeefiiVNpR6tVXmmy4QRHaXKJkmRXw
/EFSkbMly59V+q6LlxBaXSBoaufjJ+VOZ48GKAm3meKoncWhp5aOAZeZ0PXiAFQguKj4wDAhDA7b
NpWr7OeL/gY177xrtBNnEDUveGZrcNnU1oxdYR4Ieh+wprSICQacjN3CYffzkzeoYVTzcXgqsFg1
jZsqq+o8/6bdewIq3aG3VN9YcGRshmzdXD/tB2L/4GMGjE+4ZXs41hEPb9l/NPirfYAHjE6q9CXw
yDfQQALGiQrYm4+hzJKkBh8Yp+hp8btmv2JcjIH+EuZWZTsVB4PhP+Q/iOWr1b/w9+TmNSoOeGOC
6hYwgvxm0b+E4iFpaTqIAeVUDKBvYn0S+wOpFRGSrxOrPjpovioP8Y4NwneNPyx/l+4pISVqD6u/
iTcEM7VB3C+CFtyz8Ddw42tyqzPEilRP9Va0l7HQYTCA7hIcfJcku1HBAaq9lP9ZMCYYQFhm4sl0
ejB3CcyHyFeKTmemq5K66/Gaxre6tWvzLU0P/WqhRjg4VFpm5ctE+m92WkTtSLEIuS8d8ndSVzNe
HeCV2F9nQkjULd0vtfkY4p9Uqzcc/6P54LYXVtRRKh6xudVb7X8m41Vf6WvGfQCSpjokCUokZuFd
z/ZXoZl4iwiYCFlTw30gbykk4zhMuht3h7yj+YIBKNyH016iPQfiD3lXbG6Xh3SwEv2Dkpyy/qzF
dz/bNfKR9EwM1yvlSgkYt475Y8TbPAVR2LIao2qoMn7IcyU/MuK8O5DAo8i7zCZoPLnQi9IFcCTx
Uk8efXfKCcocUF4y870lX7FVHLlyBdMScoKiiPx7bxeJx7+QUXmhhRUmta0he3riyMeJASf3puFf
mZ3q6m0Q9oPypmVnhEP5tK0DRmyO9vSY92dT/tLmndJZITZuck6ye51uVSoBky2RqPlsN78lCcZU
U0NVrZXhTd/NGPhPHQc8hTTIv3Sv04jU5sp5lwxL+TNR1uKOwHigbIpt/ZQYmjikyGMfLFNz+P9R
LhzyIJlvMkZ+UkBOfFfdsPz5ToCkWROBU7tJ6bXZj1+7FQEes2tOrlyR1W2NAxejZymZFVY3o71I
QIX7FsiVUV7eI1gOziUp0bLtL7ll69awYdDAy2HeJdlpdPp8SfvZxgvKhx5+0w1OkR0BuQV02eSw
Omb8s/KJF3b1fisrXoz0HnQtsU2y1hkQsBra6Pfqr4ratoIAW3tVWjrLvDsHC8GCUpYMqnPbZG6k
edWvZoBcHk10w36Dq/ChF/82vIo5JgJwhIkjzwf1zCEkEydFVSAg/UVoTvblLiyflWT5Q3yKBk8g
XRkfOhsDkd+D03aW+cmOliMn4ZOJqqin0deMiL6Uuv4kUGLxo3ew+ujKC4GCluqkOvXKiUq2P/w0
PjdzHDhad1jh28DTLVTPJD0HHBgoWfLFWq+cYiCxg6zue0QHGaViFWmhDgH9Sfs3qz8NoB4ZWr8N
IN4qJqwLRiDHLxV3qJ9AYqTuExqzAePu94X8k0/XOHkWXIDNU+K5igDni4CYPUiZGhEL7qGEwIl0
2ObkA/X3pCExycZipiWeKCMhOM68y0a9i0Rq1LuVpwnsoLZU7nNwAgJ5vvTK6SBPVhNxbYLnNyRe
2VN7D0waV05z9LMaf5Ls2PQEdrolWcJYlWX1mAl7sb4r4n7utnBlqN6hREJ3TL5n859kvCrhILp+
jDjV6dpjh00XIRloHBU/M09rz4R8XfxTY/olZwiJFhlXBkMLZk2zCitkiVfzKtffxfxFZx9GhtUx
7Y7lUrmsXsR819HK3MrvWUiZ8XOk+Lr9C6nlgiaDXRN0On+gTb5G/xaPuzC/DYR7yhhbrhFUFQaY
0TV/OSN4FIF37zrn4HCcSHtm6zmXicV/kOF7baU4pMkpVVlcdkG+VXxvFh19cSNM3UmP92LyCPAs
q16O+r3c8fUC1ZtEEibQSuxG7kw8FBST4U4Axxc8PkZR7ZYhB44bmkRNbSLCJAZ7QoPENLwpv2hp
mgFF/H43ZIxy+L8aU2FBSDczBYEFqq2eOWp65M1FRh+kxNceHVCdXsfvpSnND+AW1bM0HwqR5P8V
YsXwX8W+D4TdE+O2m7V/MtBHgzSj3ckNavHPvvwcWNMKEdlORNoQfFwMoROTxyKojyncyzXZeshR
gz3z8fyeyXg6w5cqnQR8KoZnpu/Y6fnTPeIy0ksl/nHi2pryM+OqTpScWD3M5tZuTf1v8hdxzzdP
9GaVOTpPNJkdHdW1rStg1dekD9ELtlLLIrmsuc2jJp+emVh5mMGjTO4GV3c3HDg2osAKRW8OKDyh
qxvkQUAoFZ8r/zMN7tN7mu0GvHzC/DE1/F6gOAB+20E79+M1TAjG616T6hgz8JidB1viSMglA6JW
Ajpm91CYyXjpw38R/YEuBlqDq+otU71SOzXyq1ZOCkKg6DRSmxxzT3h8GGPiAPEQlPmtgJxBz1IY
16n/t1+hb23us7Sf1G0Y/frphwCX7ZkJt7W7ghHQvwL+XhF+itV7Dj9GwQ4IjFMTPT54BV7o+afM
dvWCzQ6EZ1xSygQrVwM8UJePfUESvbgZkdYglAToJpfHE1UgVIv0pYAQ8PwgKBZJ6rQT9ZLTqC7Z
8mL3TzHpQ1pfgx78lLwIygBtfXGFh3/T4IT1sywRWgRoPpG5hiraZo70AQoYLnmRziNmqhkucKvm
tynfEu4C1Zk8BX4OljRoIi7/iE91TSM59Ot5PMXBMcO0t6oRKXVuGf+r8x9ynStqoSntRiz8mpnE
SvKv3kXljQNZbe+14o7xbz88anRj5rMtD/lXI13k5fgkR13U+3IXrhhUloCj6jQqO70/lFSr5dd4
+NTmj0J6xf29rz785hQoW0hpIfRi8aFo9yzDPMFJEyZwjg+RYJDy3OBh3Bata2BNZoiPLD7BbXQi
NSI6gU6TjWlUwGHfIVLpoH2f2kfdf6fJn2mU/wwOswJfJyGbf+rku77abkbgC4lNia4RpK0on9DS
ULk+DXd6OmEAWdCp2zAVXlPm25zwzhYoIHhTmDNH+UMoMD6ExUYs2ViXzK5UslbNqaE3K4Wk1UPS
IqHoHDYScoyTEI/mVV2aL23ovJ7jKHk28d40l4QGQ8Mj4TQpvoBdWz46jMaj9KelrwZ1QoMYgrSx
QGGoxjzYPfXKtFVYhJ6MgZ7LyWenkQYDVh8IErz/ICTbrN41hDi0p2qyIsNRQIDMx/I15ik9FMQN
FN+5gTalYpIwL6vVHsg+hqgGwi2OXf+vgDN2zRXn+XMc7qucV5hKspLyN7LuIxWZiyuaFF0dovwY
JNdOOJAXOMw2KxNHWVFeJmACIfnWfGRJ+kGIfjrfx8Kar0Od7X0dkH47eD63eSNr3wlt4Wr20fYT
SgeGNgEVscFGh5UskUJUUChomaImhOp0ukQXCupKQL3VCsnWwPVTIrqe6PZB5xAGRJmGV86ybEQZ
gQdbDA+t8rFSIbdIcRUxqmVwixnAORtbzQ7MqxKNmDTA5Dr5lVFOUeJEUo/DcpENW1Wzp4H7EVqt
ocBMYTDCWsCRNsUDewTKEj2/d8VniezGBDnxV4AC0b0IvyjvoXvyQreYku5zkivYhtgNWTCU9E/1
f9JFlNH8qWR2lXDe2e+k/InqrzolG0Ej355Hz8ACXd8lqV33bCzdcgaFbFcQAT2rNWIMc0Umh7is
LB8j7uaJ0VAwy43Gt+4y6tFQ1yMVkFmUzHDJXnqvSxyWoARy6yXaa2SvzdTv4T5A8ebzS6v5ewoP
BuLLSlAR5QNXSyORO/mmLIlyQvRewUm1fC959S/GZ1j/KYs/jEkL6a2GoXxkZ4u/q/lblID8OFK0
9OnT5i7dqEVkEWhUR2Nu2xG4t4k01U2wCE0oIGeI8RRNLOkmyrKDnhNs7hLqLFfA2UyAZul1xhH5
BSJvgB6A6sghx4TO8zh/yilNgmRU40mLvflfWt8SEmod5r54nzAfoGQRPxnVtwUtWJdUcURoiFJ4
chJY9I/URBCXx+ichl6E3NlcOjQ1xLjz7MpI/7CeQW2V1CfkUHDPeZx2jPTVTi5t5RcpR+nW7si1
rhpOxLGlY0/v5kOP7w1CPCGn6Ir0X5nXxXbEYm/536psd31IfBYYcrdQxeEOBjZAvZhYWBKZHUtQ
uf4U8oYb6zokfxAkcTgqaFpa7b0IqIHV1uWMHO49I+U36vZmiYgPqz8GZz1JoApYxTK2N5XWsMGK
VcWbVuQitCtUUF9/CLLZK0hoIJaUfEE+N46QWSNl8YSmmlcONVk7K7lqTamyGxOibsRorWUY6qJd
2+Fw4AqrMUJqYMy4q+uDSNY7esKV48c0+ZxX/LyCfmkJiHEaCr3A17mk8hq9J1JLyUTfxrqcLTbu
P3KXawNNHeY5IXSzDseY9Jug8dFfik3CUC2zaSdLEhkPe0AVTwgVAJBBXMjwOZ70G8GS9gF5DnkE
pFpZZbTz0Skas78VmctEL6ZQzeNJ2rAXaoK+N4KIoYl1X6W5941QvJZ7th63gfAY+ovAz6JqLwb8
SIboi90hfYjvI1N8eVN4MIgqnYuXf+vlPb6hAjJxS0nzekezVzC/lzSofQ4mlIyCiAGOSWNz5KA2
bA5YRGFGcPSlHSIjeFnCKaD442v+RfaCC+qwOtIp44bH6D49tKf0JNNma7qiM/K/Cqu8JYlbWlxX
wrHHkUdn3RIDixd7g9Uk+CSKQW6W8ypADdF6BW5eCBT+GfwOwSaKI5YEpHrEhazFh4qJDPvULwgW
8srpvvoQ8B/y0/K2dbEj+o42Wn3h1mQ/Yn7cjtqDptWZ2RjRDtMAQ5nATJvp5G/+qvmWEV5JvzVy
8Huqbm5K4RioP3u63fgsofwP6EY/qnAS/VbB8E7ABKJ6VIDCM0VAIplPg3icJjyzNJKKFu9S/Xtu
d8QaZk+0nFr1IWKTAclJyG7i1kv6v6hDbqBobrg0p3QXAkcXcftAjtESXbSlrq2YLPFkyEyt+LJK
pjJX2+L07yE9CQSGwBFL4m+wa7SyaOsIFnQJdzoX0LmKd+QtjVzsBpeUGf2E/3Td9vlwc6CknP4K
Zug8pKXrjecy+ikUigrWLDBYcRgrVQ4G7cLWoSwXhfnJcoRrRKEGEWvDIlfYaIwUfyPNGIWzNyNr
NfBbukjbVqBaLa2LyMbIXeEEDBHw5zJKuL8S6Q6i8JkjsUEkGX1mybmAkAx5t9d/5Hy5vPq8O5Ez
7DuoBSnYUqXZxs/8X8OT3FkVtcsFCVNIfxrWng5llh7+BTydnIWs+5pr1iAa8n4lGE7NSTsC0uVS
B0dXEc/DmbmtjxOze4QMT2gmi5QXlAZ8lsjJtPIdEEbH515EWRhzRvgkScgaQVkzLMnsKsmFl0ob
3SeuEP0wfKsZ3CXfYP587RRM/ez6z4TPmbJywBY3aoT9mfXDSsXvgWAt/2+cLLJP2b4CfKgudGKN
QIjbe8DhupHGbT4uOI2hbOTaavn98WX7NtkkAmkM3Gm4j+CqVLsJoK7I/LRCPkS1Ewp2OZPXsWnA
5TDlq/wgKc42dFuRw8pZ8pFQoQWsHsMRKkGiLrl+EoqXiF6F+GH0Xt51o7BW390HACj4apy5RUQu
MbGiNk4XMAngc5MtgIaoTyJ4oPrIhBe7x9jB0MKncYkTP3Clwon7nfzeFs12YGtXPjxBxvIGsXse
wlsTG7TVLQMoQrbFWla/tGSbUjBioLj7WXkcwBK3hxML3qhga+D2HT8QvNfCb6B9Vcq5/fSDc0Oz
UE63+U8av0k/evEAANbrPStF1lqKU50gtSSZWFi659C9oaxelCd4mQj7xkaEa1H+6wjqwBPLILFY
9GrG5G8JXguvPDQlUs7QAcsK1bVODRhlVdLm2hVcrvgpnLpw2KOY4tTCMiM3xUaerfnTCMY1+hgN
x4BA8TcNQlb2sBvYX2c4PeCW4ZDgHdBQTPkefqKZFDNogM2i2B7R9K+DH36axQeIiIYoBAB0VGt8
hAFYg+X1kLVdVtqF6hJiTUljAWPnsEbkIYf3humRUAC+SusuCq7YQVlTgbBTSLTRqQejSTgF9d2g
7eLCVHBLQ4b1LmuwsHvl87pTN5zK/AOPkoFBG6QccIU1FZ0+9xb1faAA2HCYS0gxR29HzCUfkndG
Nf4sgtIQq0+0bvnj+MDZg7fSi99Mfi/uXILZL5neuBAxsKNDw7KKqShHNmUpVK4RiLikNvDArrPP
kFzByMo+SaPV/rHnMY+Zz9V7iveM0eRP/u9bhA1GTWIMN5rmDCrvEHcTnt51+ZL+wEZbCsxkyww3
DbVvOzIPfQLPsg0fHh1yEXcwyadodnAZBzYTXosTWHO4uE0+kA1tMNbESsyQGVgKVXncevwfCW9b
WoEPKif/A6Xe79RaA9JpAh1/sl/upO6XH4O0IL4Lv+aMlxmbd2Znk9MoG3KWmD/rVynYHfQjvtqD
pH20xCtgnkIirlvESGs6RVr2cJFOdcZnDbGYxazAgdCBoqCueUSfMkYeZOXZPiI/H2scjE3ooMU2
+k2FoxV92rhkOk2/PV47YjkhM5eV2pr/2A8EVoqBeAhoeVfG+hZCdrlsAS1h3KE7zOjW1oDAFQWD
8qYQNhyTTJ4+nkOizhlvxnWBlhjTLhwPvCCpJSRPyo6GU1pCjw3AZvGYU1PHdcT+rSC+Ul1gEOKd
C7i1e/nGQ0p0q7EHbA3oP6gjf00aL7o6il6ICpVRS3i+4Y6zR8RiVFulTiKggyct4LrPCALarABd
gYMWN9EG5J1JqDgw8euEoUAp8zXwpxIGQ3AeKwB5psqOpz355WDhWSIamBMR5DLfDJ58KmwdZr4E
qN+MG+7F1TtQS8yvxS+Kb26wCxQYR57rMrcATQKCniKLcHcObeBE2juZp2cDSy343tHHyJNBfTpj
bpncPXxxskpnR00OtLPzqCZMSUR2Qp7SIIk7+QRoewCFJpPIMlRoDBTca0M8REAZSsIL8Awai2+l
JfupvoPKaOCQvxFMvafvMwJ8Yd0kFAlW2C3SWZkY6RNHBcMKonjDxwFtlWhfE3uM3UxiH9qENoUp
JrJ/zgmkJg7vJmhD11xU8cq5KMbvqfJcbFwBDwOencMUMSgTcSfUR40wFkxf5CzU8ABLPGFgLkww
gUUoFnH+UaJIA9kOYMS8GxijuY56rgAQsfJHpxLHwqgJ8wjzb60g8pkM0BSzb/4zAWclBFDPfOK4
uAs1vybL5Ef+4lOO1p3QHnODZIBlQws3M+0UKto1KzeZujYyOVaylUOamusQop08CuWZmC5PPHsc
Yd/sWdi5Zq//A4juTUAh+FUekfX4Cr0ptATfnpDgY41CGMvxRiUAlmiMoOA1yiEQdrj/ycHb8l5S
F+swdmotsaNcedXohOpHXlzC8p700AAP5WvQMTfZ2IH7fRyT2gSk/Y5JNFVCF3xbbL5g3Prm/T/1
GSVd6ASQ/qv9TWyb7eT/+1a58Egjh8vlaUAHtENaPODAhwUvLZBA/OQ/S3IDvyzIkQLegBRjg8bT
X4IC8Z5b6PiWYhHibAeEX8c8OxgQ4Wt0J+QMITzmnl2kAnbMtPCF7z56m+sjkRGtsVbw2Kyjf/V4
SL9xNyPoDu8CIctMD5LNc4ZCmqSFRS9dTS6Sd2TjVDjyx4gBwugPg8Cij30CEZa6jd/ln1R6teCJ
pFB1+mkp5uCXCPBzFGxZdpseNe7Pzvm/mzSTHJqVKfkiIwurCR/B5o3vVINF3aSFBUgtMHmSiIf+
sJptuqgIgER0vITLQNlV3EBr6dExQrFxEXDDwbKEY4WYb8gUoJCBhj4upXDT42XlvOSR6hxMxDFN
kfSW8JoQGwLBymM+biFWKRoN+XAtBCtKhWm0pi9y3fg2+FYBODbiFg0s1zPMhXkN74ibgtgSq20p
XPTm1dFVedZoem8OOrrlFo+gRIqC9mvQDkVbsIQo2NQVt0Q3K8hXVpwQEYb2l5ZolNwGA4aUuHL+
0NJ/RkMmIdmOGHR6rxkd09xDu3BZcc9UJLC0205gYQjRh2d8koiRlaO31VwRlivxB/7LoeImUtSP
vr1l9bbFa115CUYUouQCWARm8d7TKD8Q1J1Quqr0GwsHNXh1tafIxrrsXtWjq8m4AzpC9b3OOUgD
nr2J+XgO/obxX6fR0XWeZLtuMA3C92kfoHoUUXokt8dbExTYWdEySxmXar7ypLX88DYOZ004TWT9
oU82GERkl8utkJ8zCYgKp+8O3TwJLemwDworemmrWyy+o4QJ8em2h1L7yHnhJKtC1UmG2kMzXxUF
ekShJFsJEct47XkcG8JdZtdwRPVQ1UejrXA4MZ6Mr7InvJvkNy4AwxY/q2s04MFW31XERv2xLM09
XiC1OMYxxYFnbWXNN/gQOed4HrDzIPjAjER4XUUTZ0/pCQvl3qCPLvOrfV5wyXAkhjN/TSWvglOE
aaI6tsG1qvkw/Ei9zogG2PVkTBaTL4OtaAVblqsGdtRfkToYCk0a/o3EJFCBbPFT3gey3OIeVj/E
5169zPQ4Ua+Y73R6vDmQyupHFi/lilwZ+aqFzHDiPsGsFb414Lg20r4sORCJ0FkzXRLoxGPRVsly
JxKOjH1hVzP5EdAPBjcUZ0F1uEFXVBtk/TarMBTY2hIcA3EPXqcU7x1BF4ivNwUBFtjRB/2so1Nl
uAnHEipsP5Wh08Rv1VLBU0H1cmljhQr2XLE+azREqKTsFOXILb8QNFl+4I3PM9evfKDQm0yx7wQr
A3qMWIUjDCy063f9f0sPC3NML/vnBAtnC2R81bMX4Jvg+wwHkVCh2Mahm+Rn3qvKKYXbLJ29UY3I
l62IJTl14XsiSPRx3Y14H6Et86Fabnl9U1BUvesYJkkXKGGqAxs0cmUCGC5Fg4glPv3iDHZFbgkb
rv+tZ++1zNTG+xru1QnbKQ/srbcP8k87k1zO+7UeEc9xFRKNf07JDqouUe8Sr9Girf0vtpzlilgy
w63hyurV/lNKd+30ZjjlccWeb0DzHMT54M24vCLUD5hn6h44LvxYjWjzSjKGCuBZT0Y52RkUAPpA
ql+h4uaBtCkuyJpDJIssJciMuFLNv3YkuyRb5yQPSsN2pVP1zQ+NoIt3t72u+g9GHX9d3qbGU2dy
nJS/TvsVpnMVvXGiZW5ukdlFDjCGWcvAYrgEYDCh1Uz0/VuDuWVsvtPhza+Ok8PjkL8ycu6Y3GYU
7jwd/ISFO2ybfhfE64g9S2Te6cizGW4z0LOW0SPxyJgvJy5pSUI3323VZOPjz5DBvHrNqhH80mE4
so8guBwH6A28RBozi0+i0odI/n0MPZqB2ZHks/dJd2W/nfx1QlxZzLcutmHi/k17qNFkobc14knW
MQBoxL8hUAinXf4v5S8bqD7qkSOnekNlYLIIBudkOkw4AlKVTZ+EAZ406v1Q+yqDW//sGWvQ3BB0
YBZECDjfCvmU7vhrEF+GAQmG/ygvrAHZGEA+9SJiMNq9qqHNZHbmYJ1DZhALe6KP4hNODQr+YL6b
/qajAXm8aPfyt2eRsttdbbsIomhVXio0aUiJrvLb6qk+EZEmju6FlDDu/6Gg1RzkgjvPlN/r6lgX
D3C6+pdwlopsA8Ce9sg5x5V70Qg3c+fZGi7aLr/xyMI282KsjRPnd3b3vfA7hxVdt16g3KWKcmta
2dDH0R/1sQRGueVBgME+J/5ePuoQG2uBuekNZ/U5dZaUixZTImkZQObESIlLzAEBzDuUCnsYRW0g
iOJYacdRGNcT4rRppCfzSfEBiAnPAZu3kV59G0+SUO777OITYEH9gXDIMH3vuNx4DtUHxK2y2oOM
NTVHSnhiz2jEd00mIJnjQbQFXvHyAJEOKsLnk+U7P1K6FP6K7xhQtWHBQ4QQEVh7ztSt2Z5jnqzp
p0GTslTfMbqjgXpF/gMlS/gV6KwG6rpRwYGH3u08VTZdoNtEXFtN6cr9G3GvsqTwCP8aWH1T+m7W
q8+uoZDbcGWfpOjsjZVzAJe0IhvTW0jaQwy4vXzjJetBQI1qOtPGV1wQkr4NXF8oEIABq7zjj9ca
XJsbpIvlHc17p15U/6aHj0FwY5V9WV2bpcVxSOWwcEZk/j+Szmu3cSyLol9EgDm8KpDKOfqFsGSb
Ucz563uxGmgMZmq6qmyLvPecHYEgvJnJkMBeTxzYrgTdmWCzuVJOgMe+/SPySXO/gj8/tgdMZWRq
cmRSFhDPbKnhBZ5//H1U/ZKH0hLauD5XPdpQAP4WYSzalhuRkVtvtijvImpu8xE80ll1rWpmd8Ka
ovhRZ0TAIiRextbeGm/9WfLO5yo5dZj394rN31ZlZ19ZxnzLFwq9+TLjqedt67/uzYZCovn2gjUL
qTZGfuukY0KyOnZwshlLeF790mEjuaKepHZ9NjEPrj5nOiyFE+llcwwaKFoFLKh3LlDDdyzmA17G
FEqeYj9u8BU5tU9fnbd37emOqI74wae0qSR4+8mR00ck78jsHB6Slzy3JnY8RrjmOw8zCVFuwcuP
xsn8N0wWOgIDfAWo9uSnO/st7jqBQ7aB/I4oqgmmmCo8oSUP+RoE1IHvaIcjEddHt2BSVRhJI3M3
M+flK8CRcGxOrEHAC2CFw29LOT0vFC7NarIgox/me06sU9iO2WagdAw0LB+JTecxxBmydzda1XN+
kOJX2DldcAvbY2uRr2xO/C9yB8IJmq32wi5sXZoQHAU3NjiVQO7WFyF+jHQ0NU60L11nX34E1l9r
8JRzDEzCrYmdwh5ESB8T8yvjcch5iylxMa2wr92RtFXqmfveB7kir0vC08+joqvLs/BEAJGiReQR
IT8rch1QYQuYuJ0mb84PsrWJZA04INRdzRGOaqqZY7orOMvRVXFykC4nLYHGjZNb7oV83T5lviRQ
tTeHaGtRrO3MgAQRXhOkBSYPSDk/xGdH3HNVthzc+hR5rjBv68mVzdI8W9N9h3cK0ZSwGTDIR1tZ
nSniRLk3oh1rNx/8G/rxjXS8RTtvt8oK5HlJ74O150WA/6snl8RGArsUz4pMbMNOsGzU4dEcB0dF
5oN5pIwBV6avz0WAAzRCKdWT0xhAyPN+fNZg/IBStLH25MtoxnVgLiThsbONAqcDf+daADl24m3M
I5fASix6oovn9UtlIE+bg09aLaxGh5OENB8xW+nSS5Ie8TEQZiaMoBbvQpW+ox+FwIPpCqv5r1oX
fMtfZsRP5TQwrALRbAHNgSIZmBs7ufKgmeMvR7aJUleahGnowAoDD2J2efprjcIYsH4OXVS7PJsL
DVsCLtifoqd3m/6lZeEvjWI3CDuiQ2IkLHNW8DMIA0t49KO2Uy4VGTh6XpM1w1J8Jb/iXV9U49SZ
sO5TvgqpQ6Bp6yeGMOEJhCQAQYkncM36Yk7m2c1PFqB1UDBuYhPWNQJVBHLGuI3uJAEEPIyWdy2E
pZti57umyVIaAZDYYc5oXVT6dg9XGJLQthrYmryfDIG+fo39KUhgJzrlg7o++YUYi45i5Ayc8ahb
+qOk30US3c21kvMlzGh6xct8hoRUbk+zP4NaGcdkcvXKRbQJqKeayk9TmZhPHpEO2wwXl0hfI+Jw
boYFncR4NeiDEedb84DMgg6j3h6m7BbDXsQIDCwzi5b8mVN9CWnNhjE+dXMEsYO40cqjsskQ4LOS
c5WNIP0U2prO1hP6viY/aJY5IfYIYUn89vBcRPsMsynPAbnF17pwwn4lzJiU0CqNCjXeUmbqs4V3
k6MROCzegoX/u9w+3UZDlM/75+h/0syuT6F04tlX/3qGEVQUuNh7jCiMmlOeiQ4fHQMm04TqEFYb
OxFtouNm36tnleYS97fVDiKurHMs/aDfEUa8gbqqVLalFyF9yLQl7Rv7Oxb2T73/KOe83gbmd+ku
gEvz2QafMrIz9ad3V/mw2+gPSEJEm7mGzmIE3Ng9upuAxcj5XKo9cqf2s/o/oZ4UnenYDTBMCWdq
lvxpaOI8/BYb7cjqgHXImKWgVMluhxlxJkuE0y3jz33A7Escs0C7NO4GFGpHmTw2O5P2Xg0dAlpN
nDnxbzExtjPwopbBejzg+NSdYvXdindGfFXrJpV69LiRC4Ia/R5WJV6mOqHd+rzF9/vdowvtSdzx
j731Ts0fMfoWUxWVP/8PZxf9LtrSABFV/D+Lxor+w8lCAkF8tBhe+1f/ecjIEkl9H7O0slUT7Tjz
SxBvj7skBT47Q170UJESpbzdSmkuuXlp0u9a2+fqogFGIGf0S2ifwLfsCsg8smvN0IPOoI6PkJ6R
cgU3RCE4tTo8rjJBaqOOKSWPsHsS5LUHV8M/jGC6g2zBAsDViTEiuCm0P6wx0z3HrxseH7Iwopnh
ovkLNdzHXwHcoErwAwr7au1v8RDl5IoxKgt/Jr/46ebtt/bGEunwl8pj0cI09v6sWfvK8IxNUwma
B+gPv1mzDPaVe9ParZFPVkDFHOk0nNlLnrAGqYCxIibN276LefSW16HGNgqB7j7FtV6SFjFLRjly
jWdoBGi5DRF6itJ3vhZoleSupRuKYxf2D7nzvyASFS18x5gb7TJ6jh5K8yzdp3URdLBQagWmw4Z4
BgoimCQBq9i1GWsog2NKVxa4D0NK2kijUbrfpDmE4dNY06rgbhV1F+CI73EFsnYz8DFytRB6FGSZ
YFfo/vpFW54ZaxXqUlFXW1NxBiQtmGgEZ5VDPOWYUJlsY3PDJYENINpP5XXxpTeOhTO93wR2OJcX
5VmaY2A9qE8OkbpfcaUL08CBB4OlnWP2Elp6z5DbTUFP36Mtrx+LSYjIG7Xj4GHg8jdiCKIdygm+
mlb7TsVN3Mz7kLxK0NPkWyb1a9PiuInX2VcxSrtsysjuSgdHP34D4/Q/zOr4UoS/Rkt2G122a9F/
muI78/hY3z2ZahIr+cEtzlV36QXaY1nfLkPNKXpU/HPyJTzj3zrk0Myn5umTrkoR3zDpz1j5Vv74
1vy1rwjd+PVckUkv/A7wveBXSssF30/j7hnwlBe/PtPj1jrga7Bm9V1LAX6RrF95OvQK+Fa5kmwA
Ew0o5iXXstt8XmUxRmqysnfR78cgfkGfqL6jfVYGo6QgOx0b2288mIwuBqrjnfUxpr34hmzx/XOz
FV/xVyPc8POzfGr7uhiIHHVMhBcFJzCwPVQogD/wJMZ3/tKJUnyV4kmwbmr743IqjfmYUzzYwhJ8
Izrhm1H+NXeH8jy/1ozCY1IxKpzAWDGqBQm+lb+s2SrNQoe7XY0+AaCPYyVO83oB9mFODOe7RZY+
LY6VjD981olzyRG4T7cRUWnUZ9A0bvBj27cQRv0KkrOsqSubM9WC7CfvpppZ4S49g2UBwoVTVlpj
71KBemN5suA35943iQi/KwxaDsq5H4WsAiey0SXRZ0kzJoh2g/0HeTlRyE6JRBqyFsJVm+O+1Sal
dWFvUwXaxSZ/1lKBAGUe32l08LXaj2+QObMC9qyFr7bawsGZI0yyr9u11M7MCQ4079h012KHeE92
WpmeleQrROykS5iJcgIcewgL8IdqKXu7Djq+rI6DesRJlELNf96VGTrAWim51HH1Nt8BJmqEKRJb
6ATG+8dn10Ah5YJ96NlKXCfCDYStNFCqESy3Z7llfYKX6Sec2cEsMo++ei+gfXP1i9maUvVrvaKu
e0DRmOzN+I8YWhL7MHK+MgMUDf8l+Uanxl18fDusL+W84WOaaAnCHsWCIvihx9hdsIUmBBdF6he1
y5MUcwBM4Jey71e55BCbQHEuhdd0shNEX+GBICkAfRtVUdhG4nvYTD1pr972AaaOO/EB2C9FnY8M
FUyCmOY3dKI7UjSwhSW/Hw4CEtCnyJU7YcxD8UziEl3KdsKTmK4ZnamzwubFKkZ7drdeGI7so3Ka
tsui2YibCEhIFc+BuRrdMbziC13buvz/1lMhi9B7lv0GdQrdsFLwRjrbL2I46o+t/SI5guTw1qpy
K1UIf4JcHB0agFwFDLedI/kH/LPFGoQwArQh8arzydHyrxWT76KYzK0/CYD8swm0V48hN7gQZr5I
wjULPgMJSOShszZd/+SADYRrcGDKaoBC0jfmDqJIVLvtdzHVVsaiSP6kvzghjb1cBsZPGBxVor5p
A/oq70OwNgRMCkTOPIp0rpKFuEIXkQl30VjQRIN0gLC5efzy+Acv5bsnclu49i4FPFtkzR4Zg/Xr
Y7whc9UQLyWj9B8Z+XNE7URriC9J26rRzn0m8rfBMuVT87Js8bTQIWTtScNNFpUxyRaf/kGTGkbu
r3zmqPgCOgvZ9Wo4ycSEU4FIMiLpgbfsZqZ76HTaDMhNGxZwCIAJBz3YDTm1MXR/xOUZP7dlLQwI
baO6iKA+hABhpC6u2vD70VhE9TNeMlIqdMZesizqlcE7RRdcO9bUxbqDThlTl4yJr3X/hP5kGhty
pLwjgs18i3qKwdDkVnQKaAJ/egvdRTRqZ8pD+0dXFEkYEJ57OuSF5ke4hYA15d5z4IgH3+48JiPx
qCAoKXQiaoynMjyVYwlXs4eZnPb3kBgrb4VGieOn9r6b7E+RnyRs8eC6k/rQkWMFkBf/1NgwuUn0
G9rKGMISp1G+KZS1yYKk30fu7lxqVCYAJaFJNddBTKqtu3EZIOqSLr8tQ6CqbgwOQMInAXO7jiLC
b9P+1DjHH0mGoBbjKhLqP+MPKJfSUm1ZnTibkBVbzbUjMgy5AgsUv4RwsfsSCtbRTS3u4h2gd4dv
HfEQbS82kDOq927iK2v6vNVX8vtBfmPZXuDg+QrouiGYSHFGvS4WXP49nDUxArlkNkgLcGpBPyPF
C1AAfOyAwanPt3m/NqNr25+5JcbiYoopu3lQrWHVQc4amf85RU0a70RjK/CxmT+Bh+qakLtW2lXd
kr8FNbM8IL9HT7P/kGwsnPtZlx0GFOpW/oPA3WI8ia56SQAvvCaxLulPOfDW7WSDMzLNCG3epepJ
Tr+CANiePZiSW3kVFQu/sC0+ZJXLPv4LaRFKdv4Hfvke9Ls+eDl161TpTJNejeYUHXIM/euDe4lk
g8q3ayIUYLCENVwLRm6wmEEidOAHFBYvAqmRY4DSmPiM164ytmxcrkkKdjRn58qE7wYMpgBi4HC0
I8B6C8YC6eUkWOQA9tXcQzLCjZY/cd/Lw7HvtrRLkJPePT7ywuKDYfb7qEeIUtra6H1JcfUmR7n8
EWqHFgZgN9t8YuAArk6/ynwtz2FzBxPFDJsqJVKQXJDxHJvUvxUXIpkJH909WnlVUu2cKDcFcY1c
f0fkNc21MfOvK1hGJq03uYXMeOE7QM0yRuAzuA4UXBVX48CF1PqTmEC5adrORQEcE4pzcsqZI9jN
UOiDnulTYFd8Knd8G2xPFT00YLrE6ELMTLBFT+XYDiluLY4i3n781NmTtrRGeaLzh4Aq8c60turS
ZuywK31ah1etPniU58Ht18NaKWlgi7DnFlsmurJcUD83OUavH84tNIPSoS3Ydv+4/RNHA5eYCD65
UKiyNgY2vFWUfI8srg4RQpT+HDHNEKx6dZ/3oPqkj87R9SIcIg4Elpmjn3WRxYBghehXubW8ZUQB
pMBFOC0WTTzDvbY2ja0kLeJsU9crfmb4SK3m6H8hcNJW8SltbS93PntETmrmiN1maM4JYBMMzOcQ
B1RLr4xg5iu/gw0sTQKp4aLVn9WUbTASYORI+TsXVO9QE/ORnUBZeYRL/bUjmRLPjGjVJY6grRGo
aAPYONECcnVqwlMtHETURyKkRvP5ioe7ZdP2jM1YcGr0KvKG50DgL3a3g/AdIxhrg61pIPYgRhnf
zDOE7pGcmtQqedVpc1G5RIxf185zFBKKKBt3h68EfTOaCgJAKkKdZkpka29VXLjKamypRVOhUxE2
xj1R05NDo28iB9htAEgd7qSZfPQdsVCF6E4Kj7aHYhfIj6E8K+4lwtaIQsjYMHi1Nbl5JM45euCY
/i6FeWCm5DKkQ3RA37OIrVGfVdIlwMdNLN8CerLLnEhABDZv4W8ZxxviocbHsX8LFj7ISatgnph2
pFa36FWm3Zqip9+RFJV/zXQrNF/lO0elaJ1LY9GsDDK/pT/5YvrrT8LdLigfomMXgQpFdUfeKC7f
3lb4/Sz7cllvymI7NK8Q2edD6OeB9VK1k+qu4vpa/NGOBPZjLZm5ZI5M2tQn8XdwQLerHNMNv5oV
N6bEGocj6SHHlmFZn1UTh586mPJCzZdmu47rE0ToBg6tS28qrBCxGtVGYutBKaRNjM8anwsDN3Md
Jvcp1/itlE6S4lRHjzKKgo/MfEvZoZAcwEFdtHUy1/hNIJSoTYpg6xL+NKa48HhxgZ+JNkYPpnfw
VcpTNFDVu/W8LI+ddywEcZQ8YVmpaY4y1h1gcUB8QTdMKRJJo02lP5rsgK6XVi90nBjpzAxLEXS3
5XQVj7cBisKCTuJzRWvopNzQjEakgz/VaB9qEQ3hbwupNCFzhgQMxtRrmP7p7iohpcVuH41y1Pci
WH8zi+ppJS11m8lMk1aq5STDnhvb9x4miSQGiv1VbW1d75txP710zbXNti1z2eePPbAXODAPItWt
0jVb+/DOgu2hXaizi/gW+qkVLUp5o61cJO2fr9J65fVoqkViTSRCNwnKBYN+WH2nxMmUp0DdkNtb
icvwNLYC0Uwv3pPkrOm2gEhX3NcR8XVP09vxP1lfW8Ltp3wRQneC7nKtLRE+GXfzoQ42NTws1mN8
EKW7R+oUD8vAc4zEqb5NOmGJVGTeRQxenEMIEx7lz06I2AZHlIuPkZIVgaAmnTjebaLarHDzGAn8
VSHX0Nz1NmlVdDVNlLkiOsypleKU7PKsxSUT4yn17dibx9ti2u6H1CHaH5qF5skpgrqSwQRqMQnv
Fs5ggWiUmVlvS9JK+WmMkjf8aQjmRykr0hjZqbOjRNDMAn0/8ggkHckipmERfYrNKIs2NYaaT50P
RXgdKBYH/PjZG+WOpPJGm6z6GXCDfA+Y0H/QZmB9LdB7sYaaIfvEIl3G3XfI4+cPXxoVgN29U44u
Ue51RDnSSWMgAPdaNtWmf4/RD9ES6WgC34PQpxb3+dF85lqPk3qdQfB2aN1IeUDUuBPKV12tGvSn
xVzOLr16ElpCp4jZy7em/pnB1hs47tGOed632vAo9h4BcrUjAyZK3YAOdbrhjQ4uZm+n5bJU/khe
EljacySreL4IpqrFQwy9l5Oq8kGQFJDy18as7ubLSwlsv9S1E6Km70QiWQ/5eEhDRI/liqBDIhFl
J/oCuc0yhCvet5LdmtuHZwRcr7j02imPNi36sMzFtnhBLqZQWcG0w5tjveJ8l1aPUp7p7Ax5TTVd
d+V5NQ3wc4Zve7h1OoYYKsFWVvZbMjUofzG6kxYZpMdaVjEGWOk646qRviOK4x5I5gxzGu6UP9BR
tKzAAvyDLZHNQnz7o+h31Me43dp9C0fXgpdEIyGMap9R+Uv2BfM8+MJY6jZafXntIKGSm4oIiC8P
sM+adDdS2D8HI1qOZGIJAjJD/wtGCvB1z07mHWUyt3jwZL/kNFh5ByQlvGgsffzG5lQvrV8cJMgu
eIf4TvJLd/MOJdlX+LwTSqAhZocvN74CdKArqBH3yP1nERj4L6eVgDxjARWh5H8yYmMlp4js9CGf
OHBfQ85Dg2IFBZnCsrkC9TWZrhTl+Dlk9KrPnlwRPH96wLccMdumG9Kzk5uOawxdCVWZ89pAUHVg
CmU4yViN+SlSm8ufRzmnEyor6Q+RdNBYNipmfJIrhRjGj3XNhnEla6mfa61R5dthiMYkEKFx30S1
Y9EZTb7jkL/DHZprXAMf/p5RmmK8BKfLdvWmablr2FL5jcqouL31xJMCiXjFMrzxAQrbytoZya8L
1kSVQCgfUQDl/kkn0eQuFdyuNiZi48XZgkYGRTUPBctJWwsz3hUBBL2by+H1LQOE1MXRLZYKuk9i
xdAFGQ4630anW/d3IP5jy2RpTe78cYynUH7hpvIpK9kOcD3hTqfrWL59lh4T5H6zgcfwnLtQxNRJ
QN+iuJ4GPxNj2IJAPjh7eZ6qucmPC7huMT6OJIFwlpj7ggk9NxeZcpSFbbwLiHDmdWN6oPpQ5puM
sMnJs+absXpkyTPSvngI0wsKchlPuUP+wTdvN19g9s2JCC5mLHK01O8Q5yT/Kv0B6PGeEGLCsJeq
lzRFnlPdxj86oR1RzY7CdcJdlM9qO7ogWLZKRKKPTmAgsDtqzVTCSd1VsKwkJ+HexLQvk9MDBz2P
vz0+PrVmLtgimEZooIqgzvGCf8x3ruFi4afMGRnfCZVTnlxHPPjzOTJpWT1V4lZDC4G8SLVIzzl0
SIwmcn7xLGfuXejIMeFevyRlm82ZgylBmwlBh8Se53aEVzJhEQjovrFNCsegvxccGJw3f/6p722U
WuzMkYmuZsJpaxkAfcqNURgmr3GYFGiMowpmDIQjmO1AFQtLytcAPqeXpKLQbMCn6GVPhSCNjC+y
ic8QVn2/RtvvM0GzU6OaVVZRtJGEHbPjjpXz53OxeGz91uB8QjEl8aVlDEAcRpqj+lcmq9pz8AGE
6mVMrcj+zPJIE3bjdF6/zNJ1yEHdzRNEBSOewWnhtveehKI2u0TdepRx82JXhH6RmOhufeHQomRO
iadOnyrzS6D9uOeE1sYlliMehTzdi/wL1GQ3NwbBzMFLhb8Vr2LTLfCp8ykxcrsnGcMol1Exj3/R
ROA/4cZs2uMgxPOFB9eQUKrCj2tFkgWC+qwjEX2TvhQi2GVwiq07FxpApnPfc2uCC7P0hOosFWbw
rrg30XabDG3wEPqWDAj83dzq/AvUBpnBAu+UgQppWnP+vSTx0a6xJVveCnNLIizJttSE01iLe7ZU
xuwZQT2fz3HBN+IRrVDytsxowenVB7YXA3R3xlfqGwejH90naf8nWnZNkmW9B/JihMnWOENip53Q
WC0dxjCDCeQiZtUQuqfpj4mJBxyzTrxPxdma4JcEqXo+5iTz2oo/ArAYPKq5kC3aGc11hShPEMgM
+MPlKbAB2Z0xoyFkdAjhIRPnYvUbcJ1ixMJGRFSRYOemIx0TIPZZhkJ9Mz5ap/zJ8f4xHZXWaKQt
+synlNpWcRqManFCM0i0UYFn6Wfr54p1xwlV+ujexnc+FdCr0Ao28EW6q4/+GqRVxu9gcxukmbYE
GICfYftt5pbVrBDXYuP4IGyqiJDkdgtOH17TIT0E5rKSj5K0Ys5z3SXVNeGsyMEmaB66k7tJwUxM
CTrvPVKjiaoL+LyYwya5dporLHxiVy/k7qzlb5RHeuUoDliFExCC1p9TQnvCEFmP9sPmYf3V+Pq4
vUjoIfsxOMh4IkTzZZJ0AzcyGsr24wEpHgYmDKX5VnsDxcOS8S1GBz+k5Lxuc2E1Gqc/xinQKbIZ
B9UeJhabRS/uxHIhpLgPVtwgjTz+YfooQE5da9pWzqbjCmqSNWZhDUhAvNSVAwZpZhcU96rymyXO
cMzbdcKshX3PRZHINYMJM17oBYo+bV4Ci/Yz7U/JDuNsD45rziQktkCR3NWmiPvhq3B8jODhZy14
S5nAUVtKz1FFOmk43c37elWi/OacJ82unGW3jkyDwWpnPu2p9Kzh0+HsDJB54tsp7Q7lavkwgZnY
Lf1qN+iX/KGe6VVHCQw40164zLMakcdY6bvHpaNl82idLQMKfmbscz7cIoaDCb8snArut4NRbExA
IuYa3Qcp27Y2M68Oa0j6PYl3zofPR0BCV3RX3+TVOgDqMjp8sIDugBqw3aHFYjmy5WYdy89y1hYP
zmv/Nte+WPBRbrNWAWxOMqxgxAlga9J+Rk8TIOoiu0lXkzK3TYvhyEbJM+zKc7vG2ab6tnUBAqpX
w4+gvSnXCgCehcVMOlAagdBFs/YRhgIO53XH+kbvAWMfSxTRiLa8TDAfb5ACf45ky2Hqde86fcWU
lYxh8k8kR1vVCbnRtlWzAKKhvcQjQ5LQKfb8GWN2yrLywJRiEZ1EUIb+0tccoGLrqAv4ouqI3Fx0
tKPgjPQ5C7zxDOjdfX8nOxANlBRVgCZ5UnHLtbNsjCAxyqcExFZPrYtH/F2K1RyAgARFmyS9xO7X
2BJral51hxpGHyAXqcyv8JO9MQWIuAuoc9guKe6ZNJs4eYrCwScSY05uyVVA+L2W1zhKVUzHew6S
CvB3bJVCCDPFd5F2s7FBZfaBX9Smnbhu2tGqDfsv/LrNTQudVN+KItcVyVFnhTw/je6hdKMIixoA
CbNei3+tp4awPHvAQCY0dM4oKMOz1Zb0K3e3CtJOSnq7oQawg/kd8M7JHIUJzni/CFeu9/KGdYoI
yXsSJWUZawHMprVeEh03+OR0u7z0Gx4rElL6Dbu6wGuWAVZhVALKRLyicJ8yRsbocm7GBwW7dpHx
6FQchz1dIK210L21Vm0E0dF/gFTohd0XoK0rTd7GFFUPtuAgeEYy7PvTAqfkpiNGEESWLD3OpXLW
z0oPocyUbcG0ALJhf9j0+ABZ5dJf1OEVeC3z+C5+/RL02ByQzFVoDabBkjVWVn8oofHBb5PlkpXg
s3Hf/gcVGLHlM8zroj6vCQHTKj4C/K02x8GgODXnPDRsRwxUyiFaUQlOTpK0HG7FzmMX0zkXapnl
OfsNKSz3u3BZRBCQ0ra4ucGXwPJ9+ASniGnY685xecKFBCqBdVU7ev1OSA+08kQw1zaODb4tXCOn
IW2dpv9G0vBvHqStju1xPLpIUem3gfAaBJKRR0U4fag18rvCv4hxCztv+9VNUY9kvsVMH6pdwz4Z
eHliegSr9uTjMB+wzGPAISqpAE1RyFQyrT02pRS2i8kpizhK8Cvzq8SqMGLzjpQWk1Zut/KP2x0i
qK5JfNdOuHv5A8LzvvwlO9Gy96geVuK0QYY8ocmHPTlE6Q9wBXuN9V/9EhGBZOKEwJew2uHKK0aa
d13R6gRBOqaz3V33h0NTAgrwOWNZnEuOUU53Dv0cWw4C8pxk4VJ9f4ZDGlz9Vzj6ONbcj9lAFBdB
9LM+gZ64Clx7KYy6NkXWauwo9hJUArgnFStyw60F9bbQdHKiWaZh99wKNhIOKenfariuEBmSLohk
QWL63YsmKk/r5BNAgpOpbC8fdOd8nAafdGHLCmqOsfMALFhfivyY+cEr3iMQvosGb4ix0OCMonLF
nJpXi5htWuVKZolkX5XbHaKBgMzuixTtrJasziVIvtRuvZ6JK1l2Y+IJWdOehyuCv9L/G6XDFkep
jnVR3/fG1o9/Gu/uJ3yW+XdpbF3eiuxU6S2moQ1/pEZKZrTGLJ5GV1QabvJIxTfyPMmcp+wzDNFU
fAsEGsgviURXOjz6m1neFTSgZPmq5rEjZXyQ1ylqAlKeILgQ8sQdKB68tN+ok1ZduIx6OdkALpt4
QhCTwObshbaaO3UDABQ/XPOikDerVHuI154Jnt+rITXocUWA0yvfIrUBzBMBRDN9NLr0CrvnSCEg
7vGkd9xffDj6If8evKVIhRkcPHkqpIhYaHL84WniMVXLS9c9M+ozapzQZ0GyVf7cFriWn5WMOziF
dvCyRUbkmNSTxkTYmHpV+A56AF0FTXeHFLzXvn1SFokTRU7Ef9M9zDnyQ0NJ3IobMVuKyLYQW3EE
JNqF+Z5dEJBAUOANGNSlt1ktq+onttYtdcrmbyAzP3ZcrwdIgDE99MvPUOHY/dmX9q3LC2vMQXbc
lNqJY/eLftLqndgYV8FV0CN1MA99MAd6EDdAKYAXAJ/xsEVdz1R7894QmIKDtxAQnpz1S+A7TEB+
eUr+YIFgHtSNaHN46OWKZDUwLeJZbYF+soRUW7OuGPcpAo3hzVN3qQJk9R/w2Ic59p3+Gt9qKyx8
xSGADR1QKC5bYB+2XLKju2NCwHN+HQgI8O4ud04PQxnTFeARC8vCUpY5wnsujt8WPjoQbzFczQUX
F9lu7tnlIt2ojyF7KSBw6TOZ46FQMMLrW1bMhY8ZgbMYDZpJ3Bs926i4pq4cjb7xakT86gPSUSmf
udBsuB4k2dHcc+QxFCxFQpjRiSxwe4P6XKJsklgIPpqV/xk3eWMWSlsCEsz8EqFW6b7FB8B6gbjQ
wKCKd2tBz7WWzMCdRO/aajfL9Fa+Gjrdd0qevAp9bM54iGfDrdGZHglcYuojzaXl1rccrmEXuXXz
WebEJv+lh/pSpZKNewC5HCF1f136yog8nUceka40ozPITdOnHn0bOqH0/nodz8dDHol6HahrFVmD
zEEk8rYvhRkCevEndjchRmClOKgKUWeyOYsI5SsvQdNRTkATBFhojISrQBzW56QGXcAfJ/wMAUU+
wImoR9Lw6pnkJsyGAVJiRH7L9sF/Vt7Db79xUrvFwlAfEvGHLSdE5c8dcy/z67V/zS38KkvfJy2b
rRLZa/fCCNeki6b5SdCQ489I4mPJ+fFo4dgn0oOEgYOGMm1m2xTm7OsQNHqmsNBIYzQFakJl2AZI
uJRbrpCmNHOpow5fdb1MCttTNpW7c98GRuL6wU+XPBhgWMWJgjkC2baaaojIPAu7j4t3pjuJMSrX
paah06X6lesu2Xnke7REbJXHVDnwA4htrDwHiVl9uBaf3ecwZDu5fQzJGcTMRX7DCxkqF2jhKc5r
gDSRlaXDzWblh7J+BB/bi7+UFAU94wepgPwbwJ+d7FjWQxDOYkOmA1kLqHEOAS+thHsUCDPUscwQ
ikeIOTAXniuj/yLWBlh9zAzoVCiqRRbdPyiXOV7QsOEv6/ctGTDpTwXJVhBslNNDsI1KwrtexPXL
D8MBKvo0RN9hp/Z2jb/9+PNW/nMheJhR2U7UyRnLi9vuxGqOu73dENwAK1lcKUuzkCuSe4/eAjiG
d47KIKJ7xRscqqvdKrJm/1rxPOBaxeV5F4m9Q/O0cBF2e2Piq9BytBT3sfv8fIvsfhFq56HPQBQ5
IdcKamDOGRkdnEbIFn1zJSm6Yzxl/9niMTfxauBpoa1bPwafFe82+TMfEeziO5CJiV6AS0JFHEIL
wuGSA1EL+5Qtkdgk9kbrQR45zqZ4iiQVcpiGtGIpnCt5o5o7l1hAXoy9eyPOZiKxALrS0UQ7h2IE
pI9lhkme93ggtX0FtS3KlyJ9hjIKd6LiJmLBpwzZmKyIo65/pf4n/fLGoI+xISUy15J6G4ojcq2c
14A0IapQSHurhL2JTyA1yE+RD4m/i/E6xYzTZk6HYkvtCir3ES4nl7+1UOAYaA5Zputbj6cdU3pD
ZC6bQVIuBxxJzIoWEmjWJQVTR8lzD+TDaBwR4UXr2Mkyf3MX1wWOoj34c4T9APpjj7MLc6Eh761d
RRM4oakg+1Sy5KucGKIvpVn7eKzAjYqZYTmWivT1EFAOk5OG85Bg9YqxaFZ0sOrwKJo2ClXB/aFG
sA/2ZsW313XzeFUjsbqX9RI3lnmQiECPriyrJJdX/PdemJCUdCL/BX8/HnLbR0+P9xIESrrGlm/L
JeeTtyhG0U6zDX8F7Ly4y+mFa/7j6LyWG8WiKPpFVJHDqwRIQjlYkv1CuS2bnBHp62cxb11dM91u
Ce49Ye+1IQWy6zWJtCBIiOr+8LL1Cxa5gCx0wKm4Srp91aA0GVhbASA0d/f5/m63DapLomZRUkdS
QNrOMXF77qQA+la5FoBnQYPltK8X90fx6SPbSw7diqFmH/wDyoD2mgdB3wa3GEYERer+0XXfxYb3
KUAgpO8NirUSoWd88OPPawBmmqAW1tBW+lMdaRdC/bMOjgCVqQTH3wE58sqH49Yrdkz4Kdgo8Crz
GJaaotc+uI4Gvg5TPMzzZCgPDPa2memFyhPR69Q7/r9u+vRTUgdci2pFiQJH1VfEHTQ4mxe1uaUZ
arUbitg/EcUOz4m1gFwQi18+o3xGu3n1i6yyPTNCeRjhpo6lZTAcgEYKxVUgJWG6f3MY7JhCjSQC
sYxrXOuMhVSqlmCzwjWxgF6s2yre/1dCD5d8ipH9rtbUtf/vFeb/obHWkrk1vqtu628NVqB4aVIv
a9Y1HBn7p9pEjUMBjjulL1yc+vwi4ptUluE3k/6eFFKSpegqxQcX+HjjLwDzYiH/0fkQ+TDQU9a/
o4xmjO0Ek8j4HE4QOImSPyjWkm0ziKdG+CxId/tQhpWIxztfz9NLgbExTjAnZxL3ELMzfoTxMSL4
ax5+xc4KVt3MmP/HulF+yHzL8at6w9lYc3QxfwzkwRFn0u+28v/l6VoZnZI1Q29DZycDx4AulH9R
ery9EuouhXVJMmOFrb+6BnznJW16l//k1u7NQLAyWvae/9QJoBv+Z3fo9pCHx20//fjSv2J41dT6
grxUc2PVWzeTRAV1ZtPL/2KBQRN/me03OPkLPrB2SbjQ/xs/o/cKIkV8/Kol+1BgcCu/3VblRmGy
75tehkqpVCwnEtGfbeUQUE7OLKEJaAW4PC3lX+2Vvb4LFGHXnkvo5zUQjAkx9UaCj2jq9x6wdMKE
KkGSpUnrliFuY857FIuVibrIQUBZPMZztWjNfg8NXSrkPOPld/2MXXv7FJSLLL4I+pOtXL+bZTpk
2ds5Y2DGpWt2JNoaOXcKr617//A5LyYqwbe5hrkbvDQA+pV0Kqu7Xu4h0WBMoguibbabzBXdQvs3
1mtN3JOnXFKFcSjh1N8gYAtWg0PJzkYVZWHjMrICmyLkV7axKHsL48siA4xjopcJdj7g6+Lz4ck+
VqdaZoC6RS+BgyR7SMtvmbdBEq5S9xVvqxfjZPRAE9kXAPz8igSHfVdzRRK8g6ksgRkep4R/VX+8
DESztXd2ZW/eTJjWs/V3bLYNTco44KdHeIYSn/2jXz674ZtAWYFwh3UIP3YBHXj059druJvQJi7A
etJwnxvINDUMZy9d//XVu0l8Ou3HPIAoA8YyzHF86o2CV9mf67iAPzxmQ9NXny0pmxHLRbpf8nSQ
lTJT6NDKqMaR3qFBpDxUv4m/ibdeZayU95dYE888z7gpB7iaynFj8dAU7ytbOUM98x9N3IQ+pF/S
3/kq9L+obmisEF/SpiT8gQ0L5xTRZ8Ae+KQzPJy0T8hDbMc1y3ff/EbHLdlpnxUKR90NCyRnBNgg
JCe9MIH0V9zeaOdM/0MztWXwSjpATwl6I9YjIKv/ahGqnidMIJJnTgmD01rFK6//UePCTI34nNMc
jg0wdix6AsJAPsL2e354mzhdlZep4RzelBdm/819HAi2pGnnPIvCU8aMpFNwAzNU8VD4A8kuKruV
jh7yLTI4wcUbf2+oJhDI3nzpIkCn+XlDeQCOmVfCBFaUH/LLcv6DoqXnbwXtmqZ2xRpCGDjCeWxO
iryPiKLS1tT/Geer9VuaJx5JGVBBJtQoaVZGuE49mi1Nu9EP9NyJXHrcQeoWVci1N71W3erio8fo
SUpTQEGdPyzFa7N7WEqEMwkLZjo4O1m5V/GlxSyIar5dMxTQhk2kEa53iLudzz8GnXR2FMwng7w2
/u3fD1m+SEnL4OUk8XibaCzxiOl2hfx2N/m8pO0aLBjyzBKxWyp1/Dv3MUUrFYyp7OLcTn4KnVxQ
Hus1zTcGJ4uJP/psOwGa6zNIR97HWNFPyTKJLiL1NKNXbH1oI//V/lzKbotulQTsZ7Udz5jYLRpK
J/m9MnmI5gVhgF6sY53MbF7ZmSGjBTXwDGBP2kXjMc/7gB0S2Mw4d2P/EJwMxtGVRAHwzdJXHrYk
RuAAVpW/sbpVPX2QwX5CKp2o7JY6AR5vHRc/aiDu5vEhiRCC/AIIaoQM5c8DMaAn8ZKJAkMdFtfF
sBURxqBsS7SfgWiXCg01XYZkXTtmctabAuhNgETIPFVGVfjVyHcdDXzZc7h7rGrm7a9R/kTsQLXs
V228jg938h8mNyLTrBETpwSfaVReOVwiEGjqpQMM5oOMBhDCdDk2im1b/5Mz9pw8oeHPZNxiiey4
e4tuvzQZ57omgyq3IcKpcOUSCBGTPJntPWboVRSjoibMu7qm/rbGa8fokQgzkmymjcFE8lP+CH7b
DtlFsy01kgl7vnIV4Q5mNwRpsvwVsWTg7RdEBvDOFO4KLnGSMCTfjcyHHJHHc8YmV1XIi3HRsjvC
GGZH2beW/yh7xXC7dehG52n8tcZXSPQuAQ3fwWb84StFqBX8Rt0RP5FwwQIQfAjZGhmayIfzxvZN
YDIHC58GGv5dh6k07O3GGA4TH4BkXNX6+PZfm4F4GdTha6nEZOKML8QybcnuotHssThHQMne1M39
XYHSxBQ+CFiRg3rS5WuW/Osz8F74hJ0UnNSwa/FZLQz2MAB7OjIjsBjUV4MM5K0pXBSuXtygxXdS
kJlF9CGvhsw8GOVOu8iCm5TvUeoq5pkIO/J/iYMcIVSSFgktzlNll0xCCmMeIK1Gt3dQaaN412W2
S2wx+dkQW34lv3NI70PoDuLApJfX6snudFxp6nqIXZzb1sA1P97F0SMslL6KLWMEY4gxTkDwCgAr
RwzpSCuvAQOGcaFjAXpnbGaUjl+w7F9wtufKd4lvSOdTaJBPWcGn1d8BPgmOb6saHDWElrO/WR1Z
6JiPiCkJw3UruoXTxdK9kMbP/xzRcwEOGFwd2NXI3HgOdAMtRt6DDqtWh4/WXxPrkqpfrGQYnw4c
LBS5bEaqn2gDSc8vzyYT2BDt4gxssyXd0yHnsJM9MHdh45Npl1Hj41o9WJWJ/VUtbr30igyH6T9O
dl/idOG4KewMJU8a7IjuHBcM9gc3Q2MP6gNNmfgxSvhybKNjSOtVG1RwkrdCAfyVCJ4irk8FSTh/
E7geBCQMbjyhOp2QgylLVBjWtRquOfEqBnYnXmuJbo2Xhf0Fogy0PLaIOwJZ0y4JIaFNwXlMmpVY
UjSGJyug8l5GXNlFxhQcu03DNWjcigY3UPfydz3n+DLaT/6w1KFuZbPLmAKNG19Gw0PeQUPY1cx/
+1frdHuUXvgF4u69nMi7cUO+7I/KNgPHz2NcSIUb5n8dbLceoY+hUSTUBEVPm6xEpgL3iFrfKanK
dHQiUo6c4k8p7vE9ApoS6qQwLGcaD59xjooYSRb9aE1MDHKbNnVSzqyRvk268T4GO7N2Jhz8xc0X
lEUikAReYxih/h1oRiSRY9cntAyH12C4fBYpDtxqgGOfnwRO3TxiJEQ5VEfQ22qWWNG0CdA+6+B3
NBokfFVDB1GQ0UdcJQSlMQJBQa08ouo5iJ+zkwYxmnJSCmhhX1qaQzihehuQtk0LGFkktDBJic1b
vS7bA54wK9mb7wb+5zEzUm9UHi3VUetvg48oPr375UWIkNn1507+YH4VfbD8R18TxT8ayOqw+2tM
aGLYCX2buUbF2J7ASjViKI+yfWL+o+0t4gYBBiXERPLbTF3waJjSjha5kq/tHPAenUDFDI9kRVsd
sRZexTqJeStJKd2QLUnLaqXZpso3f3H64KVhSpk91dkIST2rf/DTFeadd8336agb1vDU8OOp17h5
aerCHtUTu7YPpXhCFbDqx8gwp/hOMagCplDcMbEbhveDtm/ldSjYCWEqi+SXRMlOv8XhHjTpdmTR
jjxhOKPtfjSnNAQERYQAgdf29Nscte+eWuOe3rE3Y9G0x2eobYkPKzh+eRXRdiaLDn3K3pr22e6T
dnoRX9jaMMmGQuc6SN4bvkzK0uXbOJsc4MQqDCSqf7xZylsS4Dn3HcZOJOeeiikFXfLsbHzIKND9
6WWZDPo6TgfDffdPy6LkrUMyA5QlNTMSQSlzCixvTKAF4hx3qCeGu1JuiXJQjzyDxJu1Hr0l+pL0
wkK8mzZxexmTL8RApe9gzibF+8AhhyvtKStLwbApKegYr/2V5ny8Qpgk5JTyVtvrvRfXK2Xf3os3
l8CcYcHrODoxgQTz++WgpqjIKl1KZ04O7jiUGHCNuHFhkRFCCUhr13Ii8MPuke/qNEUaxqKnj/DW
6f+RVUNEkgWFh/H2hIKbE8BBJKF8iXxISN4it7IHNoYoukLZw2xlHsM1m5rlPN9ay+pfMMvBK/5t
QLWkB/pqCfweuew2NLUIMPwme5/b2UvE9pHT+tO33Alh420JP/OOAtGc2GvCg3BUf82cCdlCWXni
J4qWwSFel+NrWvqVHX/T2sXzWnbwLNUNBJbmNEYHIgwYNwOSMdbs8vHeGJLXNF5BelC6ZkVSXHVs
4XQJe8lRvGo+4A9cgSEV5qyBj/j6dnz4GsUYQgdCk0bXQVjPVFnApeDyn0C3dNhIowSpB4eYlDDd
WrEj3cd6z/KGKBAeI2E5fSBlrcSrkK14JfuZ4Ts1RzwQoLrVbdjvQhpnsjDFRXHkwPPK2KvZTXJ8
msEbSYXETJQdK6OhdS1gMbBZutLnHsc1agPUCbq2EYaN75/TyAvrC6sLogpktiARM6dVeZBgpA/E
5SYGksF0fYoLuoilwooCUYdUAPlxoT3X2b1U9rG0KcltzBys/VDIjhitcHMRRKU+xebJejnSwIJB
d+T8Re3avwjEUnEirKt8Df4kX5V7vJDhV8q5BOYb74vsJuJMJm1icq4WzdWKX/4jYBoXwQ+OGQVJ
YPRz6qTaAIcMSyvwyYGe583SoWKk8amJX5O0D04TdSnahcsJuau4q5Es8bpsNJoFn6IdFCvDxoS8
Smxi8HyQl5JBBCmxvqWHTy5bZiwoFsNkLfmn5gmVUObBtY5GNF4ajSCaH8WwrXPx7D/Zi8hE0lIL
wiD6QSZTMKBrVuFfk31KWU3aB9GsiwqL1TdGAowG/7eUKt9RFV1YiEGGRYMe/0lfmnycfbb9Mha2
BevgA1gXF2lg8jntW0wonM6E/tHFs1Wf+YZ2wBIgWSU/TKZ0KHsUneo1owu8UlPTsCsTGwwE567k
NAk061XRLRm73aw9nEiyAhSE3Cxh3UZf+0Ro8cT7J5mZxtvYMPEJ4TmL2+aTIqnNX+AQzp3THsx/
VXpbqmv4G3Q/MImXVQo8ExmO3jxJfpZ3+ZnpZ31uXvOwoidYGy/TiffOOkuE9Fz85yCfEQRDRGZc
SRvKG1HvSU6/kofE+qaD9MTwCCE02GrjJn/do2bHxcocrEXegQuGij85zAMzvPnGfqxXsgkPl2Fv
Sikr7yFbka0zyFsfdoRUaW7KyrYcK/7MYIHbuxr+esLZsxmj6WIkJPhs1aH5Unn96a01JrX6auBu
wIWdOO+BL653eu4cZrt+6UWV14FYTFn4sgIjILu8JBpm3g2A4bd+NEckCfROLG7N3GLvTHwCkWS/
IUsnBgZci+8Hr6mec02uFEQ6hX9+m8Uyzw5Bdqy1swjTQPsoyNHb98fgFMsenyqbPixcFSMw4w9z
ZTRwhUE9dXlQjbPGTgoNqbya5ii42yysc3tG9TEQvbvaQJbC9EthBU+dZe2828vojPXDiMAXaXf2
VTAgSHVXZzNURd+GfAYWmx5G/xtZSzQrWa0N0hzMLkzyMduov4rx1GRPNDdqdeY55t+KIGM8WuSj
LtJ/MmLB+jHPYkynxSP2yknVceSj+KP/1HfrL6yXTJ0BifADaKQFaxsNFRDzDnIcYvjQ4wZ4Uhx5
0U+/4a5BrGOx6y6bbwZe+OmsyCu94FXfu78BWQxfD/aBnx6h+TclI81488Uf9CbMM7DjLfXwiTUX
s92LTEY4S2HFwY6nYt5t18zfuwwHPLlBUAK9ZsL3QUoJJtKkXc8C2iPVAKts1Prkqvhb9lHlvdEc
pq7E9uBy/9egZ0SKbWw5KQ12mr5yj3UgcfW+K/7ae/6N8K0ufms6cW2EBV1gY8L64yJdh8ver1g+
FL8YzCpgPot2i/8LfQTzQn7exp3lUk/jLHlUyNkLERxIJ1KT6Ozp0+XoyzgDfyFm+b3u4eUELqFd
DZxgJkWceXmC68jaELMYD8Zyrp4x01gr/5lgpORJZwY1CA6OYHbQ1MvduETYhSxh0+BCWpnWtw6Q
gpEGyVpYzIpvFCssow3Lmag7CtrfhTKXCsTTKIgyXuonNaSPoLry3sPiV/nHv2c85X/YDij/QRm/
UcLtul+ivJpr9NTbeXrYsSdjHfZXli+TNxxH5IdYkgOykl/al/wTWR8FHIlZohPayQfPFWy5wuMI
H86PdFFeuG6puLgzJjz/1+pTmMAwrTXyIQlN6CGzzo9HskN2ql/De0yQB4mDDoblxqmMj2THstPR
t/lXyie2gSlqENqwIvMFww+tAwtY6JZhfxwq1wJ3MX4T3qCRaZgqIPew26JRpGYul3X2k9QezmQc
iaDv1+a7W7YWc8oP4rMI7OWDD23D67HwVMu6WBEpiJ4tekW3XHC6P7V5IiDtnyBxtbN/TC+oMjfK
iW91S3LTCW0WYyYpwVLr4DKI/G+uE76Z1ouw00Cu+Z9QTJJw8WH2pEx62S+U4W7LU32Rj8iCVGa4
05qpvMYYc2AuPwP5FdRw3ygR3jd8cbhXiZGUeir+msHTkxsbxwGU+AS0q/4vnDakNbR809mmXI8v
ED7GudqhRkcRshE35q0EpfZqPfMafnP8TP1H+93cGDRPdxb+7I84XrbYIHrJZtpBczizegluoNXH
/Fuvcnz1byZlS/9VwTWke/9iiGX8ASTB2QUyeT985I7h8ZsKeszxKv1lN4x4M5d+hXyNlTV3vfD1
fjJlS6nWdVoQCHqRXainJGaBSDYUplK7W7cPwtu93D9r/5R/MaUoGl2LVS3zoJOfmyvlUhjOT7r4
tFadw5vHkep1mW3sc5ZC25SsAqrrCGXmZTjLpz5e6bsfPIgcj/Dul/qnuok2jIXxvDjSutO4SCBF
tpjbWEJIjv4SljlJeku6onNCPAeoA6wjduZfwF+y9kXp3TPJdx9YC0Sywx2eebv8FVbKgabFcNQj
eeUeR6K8JQP0Fwe8xySUT9nJ0J+oWy7VySZxIrMd4gvYHLHJG5zGrh/WHiAp9SJQSfxJW97D95Fn
Ztf8aE7RrfMF/zoS7DdIDyEzSMXW4UJCA+vREj1ZRKOn0nhxmL6syn4PcYZIAptaezdmbn9EDgcZ
ZTXruviBavy2d0Z5+/Fh9Kj6x3/lmaL3ALuCfXJqnJSBCn0x3Y0/zEA0DCXyBkrpXx0I61eF6rtE
H3VgjdmMW6bK7xsCNwz4P6m81xhY8Wh/55fJACT7UQRb6FXMteN0U4sOip2BzMihQdT5lIbzJGMA
IrPNP5e0YvG410Oo9r5bA1/bqZihkFEazV1jhSceZeGbEZDxU0JiGVgWFNoltq6FAfxjpACqL4zu
qOdzBbtB9TXO6BY6/ta+zIYIJz5iKR+o4n9gTfL6GZRIA63J7H2bwxHOvDd+SCizO62SDQJosLBL
rIgguVaTQ7iA7GY4txtEvhvBw+oDnonoHmWjMQqFQEEXaIcyU7h1kHoXBTvSWoDKsVivQ6w8/bqM
1vRynIHcXGzS9onH2I8REhOHmuOCNgD8xbwEC9cMYpEgg4C5iNuqxeG0asFOZ9gDaAt3BKJDBiDn
gIwupFDqhjzbdlzBE1G0AyXXEM7aNogNdorilSRAxNmkIgOrN41/Xe5YZ0tc0efrOh4bJqLYwNf+
J2MvmY9LqVYCQ4xirnN58xr1lMZnKHfch29XT9widKqbvGsieuwdjWT8NTF6hfNpXGlKEBZAwKre
h9Z0iJhh12H6do8QcpxAR2E99fD9B8Or5CvXNkGwk0aml+rkxCEZFbRMslNiBDHZ2Jvdn8IrUD+U
BPGy+KyKZ6UeR3YXwPnUBjPSYvjaURSOm+QIBpp5wY1NeI/q94rKIRB2CADf/icwMl1blR/yv2a8
C9pJf2CO2HUsE2CNIjOVXUInZFjbExgTZIgRSxUeKDQf0xp2J/7cGXwwOxqCyJawvvKRSWDoF/GZ
OfrQ3XDBjAW+7DkfOY42wY09mPjPJ9zdHX5FHORrwASqSwWHJK0G733SkAjzqpvcSCP84WUtbWcZ
I1Zy7gHcii6TJCnYMy4cw1V7SZ7Ie36K5CEj7zKW/fClBB+ABjNo3sGyaT1Mkd2Z0AZB2tKFsWnR
kSDeeYYZUC853y1YAN70y7+C/ibFML/UHWZsc/17rNNddPFV1/Bd/FbytANBy69HSlVkKViaFuis
EA/W9ne8+IRhY/CDHyvGhqFyqX+Y6QIWRmyEXoUBf87wadMD8EX3Eh7l1J5a9hK4Wi9xcgAbOhgg
gO9G5zTkyOzD8LcPP9PwV8JyhOXkA4/pCJ5Tv4S8nMUOBhY/JqnUJJkOwH/t1thw3TSoEmxos6Zu
c+CJD1Zz157U7tApD/paSecoPVX3UKJUBTwCr/5tSoZ/R33aRu1a0568HzkoSUi1446unUQK6ziC
aSPQvT0VcH8GuJrcO/CSbH0lAab5tlhBgyxcGvgFvxEPNZ5+YeBF9PPndDI/uK+omNDrZC7v6OhZ
yK3RFgCKNfgWsGstpxMb8OozZ/HV2agPpHZZsGpeEKGw5gxegsFht8UP849z3MIGYK6wvsi4K3Pu
X7cqD4PG6QNRoXZKWz7oRBcwBN1BDIqxJIB2SBYRAE5yElDUHICZ0loZO5xWwYMepZl/BjG+ij1x
RYgFEVoTnYchxliyYIkguCWOxrX13WGIL1ipVrcR1Yfvtcb6mW60HzMEUr3N7rJ2lr8GvHsGwAts
ZaTWzTZ6HhEr/5A6etT1yHqbMOVAIgvlqn0GI/rkZfSH9REIda7RBLg5mWafHWsLvl8gGKeaWJMr
iidKQ39VXb6CwzAeAqY9zIkXYQsrGLAnhgcGV9ifMA9+TUeKYY7d+ECSiY57+Nqlbjdeo/CsmZue
BbuJScruhLWxq+2YUwHbTbKu7YzKFLC3zlBR/6jzj0m4VIg+OCcdlEQilYYLqV7pVnxmPBRgvyyv
xRV5HqkpFDgDtCap3X0y9yEXEVsECfOEgg52i9p2iZakNjb9Gj1K9aDEH/+ab/+DjI7KYSvKnWuu
DIasGBX/ZM599Wd4EqiDNiXnYVyp/JkdiiHiStcyd7VrsH0gs02F4LeA1flnpMuSob9jHeUIhgSK
Skg8h36FybzmWYTXSjnQ06kxVLQL/Lb+URT3Ku6sd/liq0awIjENyRKQwM900/9kUl80V1KgZjCb
w3FJf+/6UgHXxynEmySAsp+cdt42RDfeFwPTAUOEwotjdOu2edZ5Y5d7yHVu8A8i74Hw4PRZMchp
wEv3v8Vvtk++aLgBdCmICdHloTEQz9m3dMvgfb7Q+pMCysiInpyJRRUsIsDUK+Z0TN0dZF/mcnyN
aGl9VAeOtlUDsrhWqvE0CYB/E2xWv1JsHzcp3cn5SrIWMaZvfDZYMn5ZXXGcTW6H+orn4WIG+5y8
ep5WgeQ3ZvP2WEGqiXbCOmADo4UfHUO+jmUPr5kEGmwVeM08YkDNPqd+DLsvHlBl13yEqMY+kP5+
NpbHTohstHW99ecKOXBiGyTsRnAKlHSnzCuvqa3CJCbFAjENYLTgVF2qy5vFfogsFuCLHX/KFTf2
PSCC6WD4H0S1Y+dlhJt68bgNu1XzrT0THe3EOvAP2beM/vWHs5l4Afw0C0Vg4LdXjryOaD4YDize
f8UdSWC+0b3s0CcbdA3E6Fg/okq66xLItcWY0RP5BE/6qiyOg5syIXLmdBnMMAvOW/LruaHhurV8
x/5+QO+9VHll1BWgepz96ooXxlFG1/qJmTCUuO9hSP9Mz+CbLYoGZ2zZMVjij3pGDKGJ5XCCg3Fs
sQILX3MtMPAfa/8IvSCMg6u039ZC4mUq7tQydURsshi5onhZ9T8lqVQVuJe8QlRtOpH6HOIIflx+
jxQAcujcWWu4zI5kWuzmDb3oXHDOpGa+1Dg+/fcrGOZRXLOtMBHHAoPawtMSIPXKJuP1yVd424+m
y0YbIb24VRjIzEy1o4UQ55NFYDIB7tw3htvy0UboLsOH9MwOUrMqO6wEMHguIWCREMn2i3xlSwF4
uGneJ9QE1bgOrioIGcYsFxLWESYaCsTSA6d/Y1zBuoWvRllPlGD4Qvs1xbsiLJi5c77G/yZAouo3
7AnYeQIB1iygebUtV3hpG31ct9OpwY1fL9PYkfN1lp6FG7TtiExMdkqEZhRrLmKb5JUSndlapgSc
tJKmbKUQPkfGoi59jAZusg89ADqonZLxpxK2ZLsH/MALQUDXjsttq8U4XZ33FWyizVlOiQu4ESY2
v/ajDbmRYegYfLEvVtBFtINkg3HlI+i4+5fpJ2k3wnuZFnugVM17JxEtVhxIQNTPIZcuHYTk8e0L
ylyJvfwROTJEFfYfdKU3eVqMOPp/XjE/AvMQEkvxOi6w6w12yq1Jb4BgqvxpA68iq/4cdw4/F58g
82jGr1wPfQ37HV0K9ymBi39XithHxaqZU3qkJl+FADxnRdQCkGXuMdU71x0X5yojExdqXbySjuIZ
zw86UuslrNtdFO31MxGOFG3dWq53KpFcAED+WiiGlxhZD3GkqDe0m+mobzf+INfSRB+6ylx8CQfe
HLhpG5mqHAslYBgE/nhL9jUZqKydDhGLgYVd7mTYGRvjxovxYRgnivzKsqeYsfiqX2z5ccIXB2Uv
u3ymaGrw2C2nwp1gYf+1txGuLXDhK7JKhCGkTrvDCryWciptDoH6Z+qhsoc7lMciWtIWJ8EquGhY
+/oLgReoTOWVSJ/2qTJ1kfjckRHV5F2uexOP8FePeBDlytOQuG1stG6jy+o4VR0/Wo/xuWUvagdo
CbQIjKjbn9+Vg/EzfxrGRj4D4mQNhexMIY3g/BZvgWHnApKCRathHLymwhngKabNIXAwbh8b2J31
tdMe1klmwxBzwsjmlsOGQIdxsR0ktwXYxHYjI62nRXlQeMljzByBrQZPZGltOCoTn60Np/wCOzeO
5x5PEeQPx/9Cs3zt0EBH5YNOIcTb5UwnTowusAGIEyJniW7H+JKl7cLwAXbgMGdnyK5pXz97JoJH
PsOU8nWR7SG3QEbltFTfH/ydNZylpdr/GxlzbHQsd1+KhHpkwW9wHCbRRhu2MSwxPNzkvbbki6wM
0pRRl8HJYKBL4ZC8d+rIoIQKcVpT8/FbbI/MBVk2H7rkUSvtp2ilbFgaB4tqsq1PeY8R+719Rw7U
wsNwJAvN4sadGwwMdikAqu9xRPWLFAJtiKv8vM/jvoZms0EczjoDPzpFxo4KF8CbtK2gzHp6f+uy
vUT5HNnlCdNbX57gyvn7rDigqq/Bp1z9Ey++kUNRZt5ua+IlsLaEZcGWaJG1B1v9V04ONSPtW9w9
kdOL8csi31LeWzJjBXaKGdWL8nwDfcLuFthoz7E/Qf38A/E4/IuTG3eRstXJrZrxkRsodD4Npzzr
wxFK8FDnmlPj0RxZqQLBqGJbmQ7avExpn2/0gMkM+gO5bEFQwGIP+J5YKL7ZHOdcSLkrt8ZB/Mu7
ZtXz2AunzjeJnTDWFijY1AdbyE+m/nLYV4KT8RRrQPln4fquiwWo7h0rsYpniz0LaFXSdovyEAIh
qyTQB3lrx/UtOrDeqdcJ/030RgCDp1/MVnHEVMff17Z1pVMyusdbXLX4Buroy9xH4l42k/X8hiBS
7KfK6aS/hIdtKjly0t8RNCQPhPLFIzPJ12C6TCHqJInpgoeUJCUvFlbpKRfYEorbgorTGE6WgX8J
1E0bvPyECBrcFgKqqvoaCYojggijkL5nXbBr9NKG72p0564nimw3fYYdox1yXgPvzVnZd69M2Yji
tyTekfKymEG5DPSNj4tBte+Z2QqdjIw2MT+l7aqFvhN0h1SXN2QX26gFN1bu4u/oZH4KJb42SmSn
dE6ZaLpi5RaoZkTzGgGQC6ENSX85X6yKhigyW1zPsq3x8lRUUF72NX+5uUlCyYx0XRBf2/4GxjkG
ykuPs5RQuoBUQyMxner2Ylgn1saqvAQMD/HJrEgOgMHg1IPNQDRzqRA6RmDwEApNOBHk4O9TuGod
gknmh+Yqyq4FAps3lJVTWK9NtrOyU4SbQf2YKtyI3XuTjlSz6CJad8pvvfWcVJ5mRks6cgL5nV+n
HvihjvLPR4lVF7uB97fBR1KS6YDxRGm9ou+2EUuTuf1GDxdS5kuJhOgNWHk54SekaLVMJ2/81TvY
c4pvgvQ6tONS1ZK/jNanSDhS0N3IUuIGqHD0s4hRuZHmxOyWhy5AcShcBT/8y6uz0Q6uWc3WVGgq
Ml46xsyxirqVWI780wJAh9MoN9bNO3JNMedp8cnl0xaSXt0FWd5EdWenzzgN3Sz564pzbXxbQXAS
wF9lZsw8q0Bu1/M6ExCEBBQ+i2AdTIXFq4ryVodncZz+Hxw/NZ+N5HvvazI87FWELfVmvT8tpqrJ
GfAuExXlkUookgrMdkSOphLVjGHag0annhGtQXR0RlZOsVF5agtplhM8iJ2UGS6ng9f8Y9jgqzSc
hU2mRbr/Y7xmnBP0NvlOBgNo5h7zK9CbQvBKuVsIO8XqJtTPiNuD7tISPOE4/iX6c3ZRj+j4AVq1
RA1Rhzd87BmMQFPYlQSjDSXsuPTXqI8Scovo1Aef4T4WcVDK60B1owCgEU2VLoPlBpOi9m6HilK7
KRsjd6f4X8GNbQpsskhBlgj0iu4a9ewAdUxnuNmR4pono1dOT40LTIDtwGtDGBoXb7hnA43YhZ3r
IPxWSbIqFW2hiRF8ukVEvFd870WLvzlkifQJd02FsUJkii2QECpqpM/IV/1QFt+athT6s55thiOi
O6DZ3Bk9Wgb19B5+eo2/5q50IvaiZ4hAR1IPDWD65hqyS+oYT5pMjpTAE95kBgnQ4+ODmMCvz2YB
GtYjEoolp5zBu3TOfYg/1HSod3OI6l1+afq7XqEOqJAZqeGKLAiikBMTeTizQNxMOuVseq6Snsvb
Dkibz84GQl30WvTjjGTzD4O+XzsQuUF88UzYL3YhJ033C83ejdjsjkilbJQ7cLzpJ32uboFfbVty
2POdrp8H5RF/mBqmPdyM4afSb7J8X4wvaBV4RUR5A87ZMHboTWTdq/cVF7NxEhN4D9y9xG7x8KCQ
o/FB33GeO2VU3W76TFAl6JsOBz8jWXYuYHNJpT5TwEGB/Y+k81puVMvC8BNRRQ63EklCOVi2bqiW
A4ggMgKefj7O1OkZd7kdJNjsvda//oB/8M1YgYhM/ZaHDa59ELn4rihb6dBzzu+mA0jDRBqMRP1O
Hd6ajOQVP8d/CJgnP6qS88y9mEawH3fKSNGEfTUoIcp6KDoTCQp2G/nWBTZuBGAT0/JMXAC2b6zx
MOWt8CmCfgn7Dstf5PPac5OAO5NC0X8IbgLZBq6BvBF5Tya6wo+xd+HzbkWgg3hVfnfptjY+jKdj
SL+vGV9U8GLGel0d9zElArtpTasEUFfuIiMwZjyoO6XVQcRPqvC6yQtfDxHHCxKhVpRayO7eHIDx
djYZtUaAJr4DXjgeuEPucoS3oo1ijcMKws10jjAlnhq/xMdBAXWGJ0MR3S/SXQYPGuI3vi8jdRlA
QxcNZKcxNMywhgeis4j/DCj8hD1hnxTAQutpE6PLz6FDaKH70OCHu/QkM4hJiPynQreJYNmYEjMK
AB83zEeGYrhJQw0mJVAEUEuj2Ks/a3J1mtqd4B03xU7sr1m7zg1GGGDXhOCJXHmVbTZtcBugFCSl
x4Jl3Gjo0mSITIzNAGAsHZH4Om6gBO3Kn3AtxQ8dcz8KSCgYaDN1VJ4GPjVDUONiWTfM3JmvSyp5
Ta+f3rzGITQ2+AWitRsm6rB1waKCs9zcyvOYBsAl1WeLe6SbkbFF1YIpMW4PkT+9f4RX42Y8h2FX
eRHBDTEjZDZxAA0W0JZx/fsjm11hu0MG9ztASthZmz669+T+iAPspKVmzlHO4L7RzlwXJ2O2FBLO
yLMYlXfYdDx5GqFOiTwW+A8eDFBkVb2Ygx1Bxzqp8ApeMpYXHMg+OJbcfqvXfl/LDwvNiHoUdA8E
BJqCFCgiiyVIIKC25F7VC0YpCpBoQgA9bhccya14apN9b7B7qlhCYseGa+34DaeaB8jaSA9FfDx/
c/w9HfUy5QHvNWWrfP2DQ01eVykjHmYaAHoGqSfDv/RDjldq1gGfXiZtlRsiAp+lgHkETiGieoar
xlwraqjR0h/57UAnNhroO5cy8VPVsZJbASsS10tqlHBaxGgcIEzpzuyIEdHWl7OFfqL7HbvueiBE
tQMP5rx3NZgTk6dpXgEJs8fIpHb0aid167hEcHkqhXWifMjzQ9yjIuBw1zo6OumiYyFRtYXXjgc2
J2zoJ2gmIUNr9VRI17C8McowsoHSDta+wI7bINS2fuP4qr92iYwd8P1lPorqo4GHFc43rfhVZDvG
1bTbzAZVwxaES4G+lyLbSD0Soxl9G1DYrQ1cv0n40tKlBOnvhV06ffvx5T4BitCv1NzB1rgLbZAN
bpMxzgJikD1D2QwAmHPEFUTzsndNBe4ujfSHHv9VmWdNv2EaZBaO/TseOdIE6+bLNA5JD5D4RrFC
YbDXh6MWNPIqgl7X23K3N+TrgD+G+QvU4NBYsGSmleqMkq9s2PJMJSiOb9g1SrJ8X8t+9zLvLRYX
us1lqXY6RJ8NEJp0H4Wz3p8abFKGFH0mChwk8XeDmQNWrZkvSx7h1S8byjIDbTis5gLBHjzAnMFe
0WDzfc0VL4qRbxBY4KnrcSLyVZoHCPnLs8agGq4WhtdrEEw0B+5L3NF9gdUC55k8JGgmwr2uXBTA
W462vYqbkzKdX/VFXrot7unSlmeOMZp0M/BNWdKZ/iE4bp5bNd7q47VrvkuLYdNapuscUoMcqHUE
q/XPMB4kQz+Fw/BtwDDBYxSLQ2iuMMBVsNGrGqHIPj13uEhbC6Zuz/ZEGlnfMsEDYPswpIPcnZBp
cC1jefMG2po34hLtgQmvOQhhkZs430LQYaLiWs3aYJ/FduLl5BCgGI1WkyM0q1S3KX3K0FbsLFy0
e6IF1PkAP93DI9GWfuP3e6A/Bwsk7D6DbH9C9Gw4hbXRcCszAiXbRDTRTkKKB+cXZ8PYfiMIF7M1
0usSYWp1EnJ3UCU7Q7WL/z+c7qCN7bz6iS9pSMNGAxsJZ2Y+Cl5mWwqPOYnEvXDgjNo5jI8xEWIf
MZ2BDzypTvcBLscb80WaZK84DkzjHPrWDRubAFEpXlYfKsDt55aKDen5QFYWnN2CDnDfQYJT/kK6
R6n5VBmmDch1+3aNCZLzhEJSdoSE0vwv6d/baUcHK7C9hrUrolLDnxEq1Xx3FJQ7iCwIAE27r7dy
hpBjQl9gmgVnv3hfam2fkPoCIBTIBSL7+myxKTLbu2qbDICW06i0loq1akYRZxanrp2X+ijDI5Q7
X5AXwmd3MsSFBK+mm7faCPETFORj7lCPS4s9hyG6PhHQvlvzqESXHuOoM7Q7B8UPEcktGKWPiqhc
Cre3N35g+yDbyUH9A+6u6hSTsT9ucEkWHOuB/3LtKCxIUlpx7Z+tKzz/VbtUu+TxpxQ+ZLjaVAgh
N5nygaxX0w+G6isyP7XZNGW07HKFoihZ4f/uiEzNVqA1Q+Mz/VOXA80/gEblM7gYQG1yHRY4+sSD
+vJkWrGDTv2JitqeLmyeKlJl6E1yt2jrfaYgtQa82Zgi2286+yMH9QrVPqcULxk2Gt3xuOCEclNr
aRg+KqY3JLB8zWBjqrdCuyLwZcFzHkM6+iTOVtjdWZWF4mHn8UqvwwW1WnXvToBHny0/9IRZ8B7d
Y4RDn7kqTJuxLR1HZvlEXm7wNfjM4n8sxl645sPVHK+vS/ORCUgSADNZNyF+vvjm0tWld8oIbNOi
IqAyqd44q8UQ6JC7IDsOusmhn69wak5OggEYuK2tOc4x+dHqI5D7qwvIUBWVde6TOwR9B8XPGclW
GgBXJgcB0zbZ6fexsTX/4ajIEK1U7Bb6wAIho+aGf4PNEyycS+23qp/4239rOY0D/f7I2v7MMcWb
pIPRVzbgOs9A7LCPKfJhCMnMtbOOiINgrFwyGifWIsWRNu1M+Yv87RcLmvEt1WnYPMrISzmdIEiM
eIpThVgeZV2D7WlTrGEtQZHM0g2w9PujBGIjrci7B2p6qwGMQs2tlb84okiY8LCdZ6UDXBdFg7Hm
d9jm2e8dCPZr1bSbdKfo31iRLdQZMOA3YvGgwMas8IPUGMe+HN3DC6H5DNOcTTTgbGYTiDD0DiG8
xSkh1WSB+kn4ryaWe4ak5PBMtDjGd7vxQ0vvGns547lj7DZEIAgfHTNSf0D1CNNPci3ZJ7BkqL2C
Z9/6qLMj0+37WJz+m+8hC0uP5bnPAdhp3p5rI1yp8nZExto+53yjEJYeCkbx3kxgrKgmEZB9YhUh
5kHxbj12pB5yE/3qc/nODoqIZd3f+/1VWxcd3Dux304FuNOf6lWvfRjiORSRAR+KGUnXPmKNwulM
qoSO/UnL3gZIQnKA9phalKGuudbmbR7MeoFNIgVwgl8RtB8a4ROsA6DTOgrKCx9T/ERMWwkqYsJj
T1ya8brnpLfupKupcFA9YeTJRfPkmb8txiN2sUPiClRts5kxdayxW95QMjCTWlqf4Vr/R1Ar8awS
qOgXUncJlyhfMNkft5zDE/7aLe6sChXtMoKFlSLcFh6vfm32j6j9aFA1z7HLj9ZcRGuzcIFIKcWA
pKbpxmy3UgaqIDsBPlUZuaMZ4xdPrqSfmshF0pOrX3K/KQ8qzrEpfhm18YPRi8RK1nUTgzBmbS+n
hIlk3eezx1cRIF9aYinibkVp0+euZHx33MLRCLZ35nLcNI/HuUlvXPH50NN/2bNVJh5kfr5EW9NW
sxmm+NOpwQvGSUaokuHGcEQiS2F+s1IgMxvnAdIeOzAx9gA7TnQvoWKgTbDfkMOQJgtL04YAm71d
yceFM5MB+I5dxtEcrijTmwmnE2imdb0mLaLu0Kmw3xY5fEok5m5ISOZnMd3lkpCPfShfJMPAbWIf
PbcDlCksoAQcjXBMhKok1Bcdl5ty36PxiS6TupkXlAwCRP07znc2Aitj/PuxByY1KnQbWIfJdPf0
7owiTc4QfJKC8WNe1YD+OV3B3yARGBK/l8S75HEZaFDXrmZyq9O7xTwGXCfHuYcpECPaJ/FSqGyK
3VugVEcUXn2VkBvTuzrhZbtIfvS/nLii6azDZ9fT35BAnK9WOFKWi/8mHpcoq+2oOANk6QZFLt8S
4bze4V59bc1VnpA0C7QmGdhv49XMFOxfegShrkBprV34kzyQZiYwuXCFIij6Rf7hdw0maeQr/efd
9gtJ2fLw1SXiSX/of9LwhP5WST9HAVs6vPODtzJHCcKU0bZSddaf5G4uw/A0EiPzpD0Bk9HXE3l+
nV2Ma0SzPVs6KI7CuZ1lsM7v0V3KyHF7O9TcE6Ln0k6PlBcAz3J17Xmm0uGLVOH5W6j5MdwxDjp0
GbKkn43dzZZh2gefIPlYR+ctk0qJ8gF6Rn4V57WttWed+K5U3nb96enLHMqMnN3wuRRTjwnvcn9R
sElHab7knKYSzdMb7vnx2fzHxh1HQSvbIKXYkl9fn/GhIxvKzre0CM+XfVdwDVnkkID+TD1Q3E/m
WSIybrbvFE+CyaXqYjenh2MIQjwERFG8L5gPYHhOnPhSJ1oHvw16MUC/Y+nODAChXFci4n7oTKuZ
nMCDxJht8sqOcde25SQyoD/XePqZdo8QGTtPuhrJciuPneALE1Yr/YpEp5u+5gTJK3yZOPlnpZts
RFBxTL46UoRPaUwkCcJp8I0Ot717/rLN6dKvaBZY8S1+FOY6lLfS233Gq54iBEiQuAdpxwkbTpda
IkbhNhE3sOzp46OPHHNifVgq8Cj1feWxZ1ZQ62UlSD6jmUprk060fepnHcAibxci6cYRBFGeP8Bq
NVqZ+FEa3ykLNxdo3GN+3bk64rk0HC1C+xT/1R0EFHe03xSi2NSxX+kc+qsOtVGEmmTJw19bK02R
aHA38j8qiZSGEJPqCTEX7iXkknxZMQ2Fo32+CA9IVxUTru3Tr+utTgBtv466TWuttltkwXYubcNt
Cjr8ya7KbM6lSShX8U85kS/mJu1Kp8R6ATaJfwNW7MLhpcB7taeONBxwULjS60w/mYZN2ZXMBUVX
OOOvRtJi/mkJAcUVjJlXhY4A5gYzvUG0ELR4PdzVFA0QDfafueY8isWzKfpNtVFCL8K9pJsPl278
F6IEEnYTMRuNy0xY8lBQSmNQSFvVsFP0z6OTKpeYgpgpzC1sMVejq/ugE2GzK5/wENd6fc0zB6KJ
WAX665w1R8N8pMJZnqcq+OMW/Ewm2cp6SE8RBNvq0hEjKENYp5wFZTHxYkzZd6GUv/cJ5kbuq1wJ
3bmAjKw/P60p4M7XuOrkhF2wwlsDrV+1F2BvzD+44Tx+Yv9mxbQ5ZvfQ1QuUHUCl+Ifa1iK7dlms
Zf1A9FoHoTK1jdaP8NLQFS7/MjHXz/Q3jmxTcJoPA1FmdptE4rMwM4e5R3qKttbpUDGzdFISSj4b
2seYXX2y8Tx8X8fsnO4o1ATVESUAafZODZkf3SCwXUgRN3dO4T/L8LOU1F4GInWlLDOL399f+wkj
TJiqYOPZucZGm46LtDcJbaLklummb2WC/nB4JAmPLD7pMDrxT/zsKNjgDxmf1CAhQmyj+Gre14ra
TJjHMMNZtZplRuiyQdBG8jzRJBaC01HsUfxF4oq3k8/wrphCI2BDZwgpoGahUlE2aQU7j8PVwK2j
xANPvjB+VWMQ7Z58VNxaZNh/xW+F81aPYLImJXWotvqr3UyNijid2QZEYnKT0oYI53kkzLo3JoBl
bLar5V34hPZjPkpAJWrKsscbG6py41hy7bQR7x4tCuxkSQZ0IsRoINr7hYerxUE2Y428b4boQvwv
oRerM7abEJOevyfeSfibWciM03mvY+KtojOIostcKpmLp/f8rakGUgd7ZiinOgDdSqW+BJjSdB74
2Juixzssl/Nj/X6TDEBh259MjOlBy6nIGGhDH4Ym7iT1VyStKgCS8JYmjHFsKEMEuqUggHhCoWIF
JCmLYyV7MsTJUtoB9uXD8a0Czy7ib7k/gYAajFJdkp+ynyS2s/eK/ZcHq6CR5pmPcEeEV2EsjZux
U1cSfOHoPqCpaJZGesr6oMrItyP5XGEoui+v+CWXgQwcPV57PBQrl7U7DyjwAIWxWTJJwBkZVo2n
vbZd/Cn2d5Fg5Nlkk4Q7K1tFCZ26oz2/iA4OeUYwU21svJPBn6l03jAnMgMDAP0vMRAxLPH3eBWk
HQjn5/NsqpcRUbqFBGNlNMe0CkJkj8ZvM+JUdWilgwLqCHkSuz74ZZVTMjp/Q9/gBZVkADSkJI3o
wHo8KwIwtmkK4mHXWj4zbRM1rbzUYre2yDDp4noZJWDQkiQa6CcRWj+ezWGccJhkV/crODXaeO5p
HIV9VR268RpJ/nPAKsuhm1Rp6r40APgVm2hLwyStcugp4eTB7hOUFBorxhEiJPBArNBzgNrf2ZrZ
PrqHKW3rH46SBDgYejATHL+k9tOEbfcPilC1o2FvIMHfSCJTcWk5gqhFgy3qn2HuTG4ibEHUsq9Q
2GGMJ//VlteUuHIwgYGgBcIhr2FHTq6Bux76Q81p1Y+Z0MDzVeKTSLApQJM7uIChFDMx4w5L+Y3+
gTDTTIOlWBOu+gB0sJmUz6p9zDX60ohPlH693X1QVmU+V77YDoqPnwTAXjEsIqrJgRb75an5uVc3
Hc+Vzhzlzcs9mr/dUR//ccxVdFslN7++5OQdzFfvYmk+5ibj1YBZidKikH7iyNW/m6/Uy+yn5Qic
b9rmZfzQS9Ko5b4+oaXY9zB+n/9MkkqmJdsnWJfEWIdXbgZqfsubj70EGwZ/6UU3PH3F9MFWymhn
sdIeJsxTqYLYQ6G4Sg7A70BsiN+ZpsAiWslYWfYKsaxQb7j3478yd3Vxa5L9whyEOz8MBCo0vhgd
cbQ9hOtB/wsFWP8OfypgRPZd6x27sbClfB7z6PbWgwlxLvobym9j3+CED+2Eh8mujmxpzj6EsXdC
fDBzKzVMEkV6BBGr/FWDVhjNCNlw3QyeiKtBxh9i0eIjzF6HHne08OuTj/NpD6Ko/AwQeyYok0y4
Oa/G4So1flEdJDjtRfND8yVYj56WQOKorGTMCAKw5RbbtsBiLw0J8klXHMd3AAEBmn624kGBvBBw
OKho2OpmBSwP6An2yvsZEQf3VzZzg4uC3PX6hhZonuX6JMo4WUV4c7/v/eAydc1Qv6uOUfuDeJht
09BijuDwHDB+vUzWpJJP77OMeTxeF0Tl/RK6Uce8K+RqZG6NszxXKdwnY2vj64mTA2PVqMV9U2TE
/8Y0ef8kXhM5sFmfy19UyKqO9xeLNQBUb3haxJtMCbOvjL2QvDcNIefMgL1mRLrvMrMWEA5Mn0R9
4UFEOgiqIY4h5Gejl2r74XUytOWRhqS1xRLgZokOnD8jft5rcdGgBL9DP7wX4infJ8cIKmzMrBV9
tUiCFfRoUd3XEU/XKY59cuH9lPTspX4b7v3ziBF82gZ6dbPxMfhtHgOpgX+0eFQg2aa1Sa1dEsLb
cIi5wipl1Fv+/onBzxhckY1USJh/FWbFV05hBjxLXOWdr1l8GTtoIjj7WuDit4+V3yYp8Et3X98F
wYv/12Vt12hPZ7PbFPtv3/iCiIINoAExTs8Zh9Lr43LPaBhyuQCiSOwCvwmk0WCujUIZV3IuU0X7
AwIYXZCI9IWzhDzjRpg5sV5IQ/BijDg+pORn0kgqgZ5gS816UhHIOEUXqE9aReIBWhyN+SEM+wm3
z5EaDAQ7kt5G+smj6Xf/BZy+8WS7jQx+rdCH8tRpM4RHNYOLCy6PZK78ldpuFCHZD0c8DIvpxBCP
Q77Axw75ZRDS2vkNWiJYaoSFiMKXaKyT9JAIfxA6hh++zVJ3MMTPb3JCVfzPbab84MNjsh8D5FIt
OsFy0/6yYTMuSb1kvbQwbpEO6FyujDbbObHaUx/DlaEpTbOEWErxWoFM1Hoz6Yyxs0tKP0DOCWSG
bBdOvyJDtjtlv+buTcQYbyNCazQzS7MNy1LoA+h9Q8F9D/IzL71Kv57fTMd26DF31aHAeZGUS+3Q
4UP+nJOX0sPgoPOWT1B5MS8YT/mDh6a9PquVQSDbx/tbO2ZkdAH9IWnHyN/KA1iMcL4HIul73iyz
f6oGHCXHjxwlBfFIVBt/2sQYIFqak5ujCkg2cBsI9Hh+w2p87ocGk2gwJhI1bCKre0/9VssLfAkn
3GtAkTA8gk6ZVTqNurdWMHJWjU+eDdAl3RYb0prqjjtqDHNAX6TBT3OFGuucJT4DmIVBY8MYYJg9
6tX/JMCCgygfcLtl+i855GiYRMRiBYfcoJvsJ50qNRoxFf9gQBiYIjHAH5Zm4o64wjtkw9HP2yiP
o+8JX8PCL1mK8unNbJTwGyalgEy7dOapwlAbEMVLxvrE0X9/OorpPslpMsalcRxJWbOWI756Cs2+
hFO5zBpR17K1KrJr8SNuYo60C4CQas/CUgucUbgxEC6+eKP8GqotsjGM0oUO8o+ZZDM75+OMAg0Q
+Alb9QVeJw0B2sW6hmyL4OVvwim73eQtiYxzWDx2Qx38MIvIMKFzuV48isS6SO1BbRmOnV4MFlRf
YBvDdY896SnZeEQXppfPti6Q2lY6jih7AbdPuF1o7d6bdBtTpDQLtz+k0tqAgvHZ/nAKg0CXPm4q
9XAaWAgYLVYosfvEoblkGBFDd8ToDjLGQkw3ZuXMbkqSAz7JAapA360Jy1nIJyXdCGt62EeBT0Gq
QesmddyOIN8TpTRtiGCqXiuJrRGHkTmaBBXKoB6ilEE5altBBsUFlCtxTZkQTUPOwzCIlv31N5nX
fCR8yOYPZOrsSUaesJj5uzV0sHw+37ItZT17EjTuF9R08eNl/XZoLGCpUbwaBKRjn01HHLPDKjf9
yo+hmRAzGBFQbXCuXMfK91vCzsXJ8KltEkZiYCr4/4pXTnurW/UNgcvltY0MLu82eRNci6DxSUkO
zQpj5x66wFBuKk6JGWo25z+RNKLkRMLC9oh2VWSBRIL9BLAE8Hhif9Pgfguzx4D8yzhfnb7HjlsU
XsbmVmfY+DS3jmFrOQsC8ClnNbMF6etwehCA8gbBwmZiVn2Bg08buT/0iPeU96Xrf+vEYFLINET8
NKXZSWud4qHKvmyV+I85HX4VsAsry0W5GCOVK7MPMbwkwCR1+lNHt1z8wFndilaVXixlZtbgahHw
THYxJ4ZCP6aIx4crpqc0/JYbL7fuA/U9i6GuNkl0G/mbguPzEy3HsdP+VXg8dMnXqzyFtWeme4tf
JFgbC5Rf74LeS8S1qDtsZAmZGbJ5kvrNQA6AeMvrL4NRKVALLFs8YV7MVEaqmzF8CLKXEsQK76LT
PqZ+04PthJxMIb0CZrgpHzBBv/Vvk6yPvTAcc1IgWmKs+kNWonZJvzm7TLRx2n/eHXmEyhortDG9
FBkT0mbG+xIvEvATc4tKIpvqa7yZ/CUB6idv4omvkEkyAPdYef7GyS/GkCWP/jPbd8NHQjIQt26U
H0a5wRZ5wrZBwcVEzbc5y8B4PToK+QpDETmCRxb1+BUdw2xvooTCoKOvNmN7M5Qgh583/YWY1nFC
1wbW5dkB2wzjjV0rl0LAEeh1z128WxzVf91L/l57rVd7OKqwbXvk98L3L73Cnq3IR5+sejb+L5wD
PNEXbzNnn2BtV+Yf5Id4gyyl30QfZTWfFP3yt97KAapEkZye2SCfSdo6Wcu+TMQJf5m/BvL26y77
yfp1F4PUrX95LWs43PwLfbxbeq87Ry2/LXGGX/2G0N7Df9jXH3yBl595Fb4YoCHlMyr/m7/2/18v
8y8gWfOGT+2Q8VtL7///LvrkBvEbRR+Va6CpC94qUT18Px+ddv7+lEAE0qrXuDr6Md9auNka9+kH
XznLWHAlBocC8XWk397L+B50mR6nqYfL1YuvhDZCXX/tuZ6qn63fqAb9ir8Wbn1HQ+Hy8/CjNm/c
q/bYehLfDYLnzq8hc+bXULhMMvjsi78Pv1z00QcSFrkFwqqmaruRKiutMUTDE3o2CcLIC5l8f0If
i5AdTbuflMvwIV11gffeD9zL+jdZvwNrZawsG4VouQA0R4i+xHDCv/bbBPm29Ju7CCq5LviLvNbZ
en7Fr/Xzs/UQ9YMYePzf8/u1fp+f36bbnbkGhav7vWfeeq7ufL17rt0SWtmy9oAHeDvyXGZna5AB
zvR6/ToWVIb0X5gp2eYNNYnX7JlV85XYhC9z1ltu03nS298p0vsT13K+HlysMwQI90pN6dIhL/Cv
Rbbx3iv/ErSgbuWabuwrTuyHoA0ux5D1995MH4kf85+xjv1qpa2pZ/jSFR+IUxa8+dPPr/5ftUKu
7EP4/2dSYPkv7MAIp1sxh3g5LxZKti15FkY+Mh0n1wSTkK0A+ZO2fvf2BRt3T3KOieA5TRSZ2BXQ
dNrKh8bFrX745PzWPOm3O5d48nNDCI/ygcnXw68ccFnEgKsRfWfr15pL6IA28RimeGmpvuzjdDF/
MfIHCEcMbffRtxrMC2fLJ9pts2ecwQ1WfVZydS72fClP3fyRR3o9Ykoc4GfEjIstiaVZbxFcuWg1
gnTxd5YXt92wpnQnSpP/bOb/v6w6Hso1L6nd9ls84fyerY+2QC1t/LqO9ZbnM2RsZPKj+YjBfHJE
1Jien+f4WF7zPR0UL5Q8xjNWTHa9Tc/5OYmQkBV7Hq5tdkz5knY7v9JyKwZisIQqckzPyTGHKs69
H73n/rlHRm4diFYsAHMA1M7RvuTru0BYvbbPs3Cw0IQF59e13EZnrXeIaDMWT1imB2GF6BRNTbZ9
B+HJOjTl+j+JkHYwDuYuQhpdwPZAYRREe9juB4sh3pYvpIE86Dtzpx2sQ7K1DkdjZRw0AcKwBq3K
g+gP35SfG57MUxcgooqvyRVWzK1oliHfBX0Yn6gTlNrQKR50bAHsU77e3DWwGZFp89dTREvPskm2
SLi3Ib9N2KBBU3gFGi9u1hL999kmSGkfFT/eNoHyhVUA39EQYTY3lxCXeUH1eyFs4u38qlfYG8GN
XnUBL/VQBcl2fhO4/ROFtqhueLSf4OM5pA7+96sUWC87zkkMPbacpenTTbZcDt6t3S2Cc7I00PbY
Le4h2L7f6DK40h1QxTo80QEi6b2Gp4aj7GqeYLkar6V+QkStfQkX1Oq37r/f9368rhx3whfOGbNX
PLOYayctx0d3oxWaL5OFi3tg+8fsynrcGauMWzvfUoacsBx5pdoh21or7DN+S1BEJNh74RDt58/5
XcAd5ofsXtvq6UbzUhEO85ohUQHDybNU/ps9s0aa1faNnli94bbVgjzLVD8rnCLwYSD7BpsPj8fn
lWsurVwHjzPGT16g020yCGWRbr+iH8EEb0gAq/cDY8Cmw7Av4Zmk04vG1o6fWEyo4BWPTr9bcmNL
DBHymBjMQVxoDIufIwGVg8loKXSU9xsbQtXV4H2W19FCpd/u4UuLul0Q7RqpX2/pkkUBeiOGeyZ5
fy7W8amyef5IuoucrseWQWOzwRPWI/Ktsm9J9ttSxEJp5GFfYBC4lksHkTXEFzc5VlPwRgGgbcv6
3xsut9oyUH77UjOuW4bSY3jJ5ASJu4pQc/8SLYcLjzrzXV9iEv5MwRbwdMvP2gd5STkWo9x9YlCN
DbVfiuWXMmUo5nCApXR7aa7WH5WMeLgENkOB6wRIeNa37qgZi0bzqLGXEce8XUFkAHQxCZGQ3Ox5
mN5encwKvQpwW1n09Tc2bdUu+8zT1YQMLrOFr4Z6EZ8iknvf+2e2HawfrSuRyTPmSLxRwpYE9+Me
KzvGlmA20AxYlm+S00yvgT/aIuSqg85yX+11+Cfn95j4CjfWIe4yEVRyOKE6ewcOGRUW08rOpJkJ
fXavkPhQIBMExgDVylqRlx+Q86oX5hvtFYzY+PdOr0S9F4BOpG4haUmuSDFL5iMpLLUQfyeyMdua
PK59gUD7ynBESXwSZfJvIdYcVWXACkcw5xopEGqNZ7EgAPK5ew/fLHFuGakeElJFkXdUrcLpCnlf
shyMnrJmLxhEjH81jDDQPhJdwMC2d3lT8Q8e816/RcHABi0GrU6l6WAtkm1jD/oAmoFlsbPgBE42
TMG3z7g/EP7ISkQe1Ngs+8W4knUvvgP1UO5axT/cStDMMkBCpTd6OrDq0O1luvMXRTPauvcKV713
uifIfux3FYqMSt+/riyny1xfBaLLBWaafxb3wu90lC/fWUKOHVJJjKoILK/DHYc3G5K2qkr4Nq56
1192EUTn1psG++VQfd7eg8OTmIBvYkLkkaBC13TQvp+MQ2gXFs36TcDCMvtFKoutI6MmDO5wJYY4
vlUogHtMy/CgIIwSPgm+n++DDqdvqx6wl619XMMw2KSYwdXmiBwBd70rrtc9yKbbgDgsKMjklcCx
kjpsd1LvIMgoKcZoGBgscJnJiqS0hcLBawCxoMq94qiA5yFWzNz1BeYQbr3D4bTazOHL1CLnVzC+
l32IL6T9JDtsAYXoEyYm1LTF6xd9D9exLZDlU/oTYf5o4SiMJ7n5VQY3/7C+n39wgnBKOOUnIDTY
MQj2l+H9hRFiZKcE2WpB9AFcL+wZ+9Mqb8D3gFRExechnqQgMo+sJ5QTQJ5I3RDsDAdUk5+Ynlyy
L/UKlP2o9m22IkICkIZeRt+Wmt2IJ/YCP4UnmR7GDAkMxrs25D0d7082cN1YrMazeANLu3fxPjiW
C8LLMFDcxqfdsKv2RWkLhgN6q2rcM57rwsHdvVtQ0JDWguVgH52rnN73i+M1EL3ZkcJcRS+H4nDW
q8JAOsbBOdylt5zwHjQ2Z9oe5+AhAZIvzw028hfxAnxR1WvKpIgcPtllmbb4ipXEbkjLFK9OUn19
AmoYd/2s+2Oxf2mIUL7yPd7AuCeiWCwoU66sKMSjc4FDLRw+tDeZ2ivaReoefdwU1hH9sBU/FzIQ
cx3Ta0zr4b2VLZcswX4+uLagUW8Bk/MVZeAvBTMyY7gG2nvLQve5pfOBW3pkyjCJ/5LA30weABvJ
ELHj+OjBqmQgTTxj/klqyeXES6QDZXC1fG6jbcJkg8J5fu6a5WtZgtXZuUfH3eEfibr4V3h016az
hZPmDH+hq9s4VvfYgixlVG0sCCi7XqM6WB0hS3d+tD16oYdyaD3BS8sj0A1OgtF0M9YAWiHQFmSw
CMrxxxfhLqRF/Iqb9oMcRP1TSPF9Rr45udbfmG3iiRYals8c4xx+ztVWiLePGJwu5qr2rWZBOkr/
D59ZT8IyYj2bZyPUGufK2SFaCD+A0taefoO8r3LxKI4xpZ9sVheB2i+Vqa2wMEFGFuJd+8IFZ67y
NA54v9ya6r7BgHhRPehGRlKyWJFAYIqtBtWjRWz03BV//w0U0ATHvyj5kSLR3uXkdlAFA4/S+ID0
hjbFx7WMVjyICN1F0evjtZbY8znFyBgnEkydwHc21H94OsUcW8KC+DikYrPKFPWn6U6RD5SbQwV7
LylS0Wn9j6TzWm4VzaLwE1FFlOBWZJRlWZZ9Q8k+Nogkcnr6+eiZ6po+fRyF/rD32itwaiDJqgcv
L/mF2Fbl15DvJ+U4MeKAafI94bRgYoImwbsBIQbIHjZiuSSMPX+UBR7s6h1DAuBbCiyqKBK8i44Y
Eev5Vp4B0/ovzI2gKROrN7aObHgRdoQsYtKGNB+I+cWrezp8XwwfEMVXqh/S3vT20Dn80wEZsUAG
kzIWBx2OHoBvZEwcbnW6VOd9Z008GTgQcDeTxQfh+UaHgNZl21/WTKQkmNEbJDVh6cXE1OGxNngU
kUzaMfxhToJmXTdA2gjoweF0iTaF0ymvNvE1eWGnZ1P1tombS3YiOUilyD0mmlWHEg1Il9u8b9Xa
gj+MB0CAf0Hn8ShfOqwkO4z//3svkC/FLYXQ65uGgI+waurSIcZgseV1RCb0Es/PDD9YbovmA4hs
F/VBAlUxWex7mRINmssBqcLHMYC+mQKZzw+m/QS+wy7D6oMR53ox4zIS/JAYDjkyHNdvTgpmCvLT
4VjlQG08ugT5g0c26+RUQLLwNN0Gz01bwpdd7FtHjqAeiIg+uSGvugoYApEz39P24LRNG0OVRRwO
F2mi2ysU2qjhAelXyZGc4kFCa2MXe37XoXe63qnWwWIbO+3ydSAXvvixJEkuSVnaIxltKb1lrUWl
omE2jHlh73AIG6eoO2AchMoxw5rMSzpOxbRyC7gX7hR9MpRB5fA6Sv2+xv562DBDRX2FDgSvdx4F
igLsNyC89z52Dhzp/JnHLbXHsAgUBfWexVQs4W4yCKNCucnUxCylLRpFvD5GXHzompjYv3Z1FEQq
rMoLN2rv0270OBe1p4L0yN6fuV6ZBuJKQYGOy4VsI1tl0eU/Kn3o9NO+HiL1e26wnzAaCLu/Z/xZ
UInWdKvNogrgb+MUmjpOjksLkpUYQwUJGonKkxar3WVcxWCsG/7UMgDjpEDmuem7tSjBBtX8AmYt
XhiyXc6BQWw7pUpxWdUfT+Vd43u3/afSf7YpnIKdmp271f4FJlp8a3QdKv26MHyKIuHo/aGdrgom
Y1i2xUGMHxVeGfR3wlZPr2iWZ3jTiv16+U3vSNkWoBPEjjTjpqFqZFQFqwbTvnNP2HUGq2fPuIiD
inESquU6/37iyUEawrV8NAx/diq2o1THHK4NpAJGaER6xaL9LLDV2w6ClevEhlDAwTqEZYXPyH74
TrvNOoWkchax4+Lu2WBQrNUnOswXc58QIUziGJ+ApZwftNzYVSnqR9ofaoG0EC80+BSvyY7xe4EH
kis+YeZbBbbuXFm5h4k1Zy5FShW03aUVvTFDg7oZng5H79IgooZKjlijX4hJHxfsjiNedyixQMbw
yoa7ImPPZIE14jNMeJuYHp8qtSBueBaeAJzv1CJugn8aml7Kz8EysLIk0VZDyYl2GLfeSwW+BjqL
8uOz3uKoygQkmbg/bXxjGTExAQIHIhe0N4frdGVeDT82PRGGVTX7dfD8x0fzHMasrUsblJ3J7Ymv
vKlTveGtyCzkRaUHA+RBnqrTXUXmVnhmCHYlPBLdyjlq/uU1Q1gvQnadtjGDR9nr8uioDKvDMGEP
hk+c2NNRIB2cWNEzXnqxDMjx9gQvFnGiw+t88V4JMa+TcKL/LTc7jDY5KKwrQZNWcaEe3xHkER01
t94Sgr0x7C/Y5MPeMD+oPJmGUzmaqde4XyTYANptsZynjsKmk5DnWHWfhN5hqncL75TfWsDn4rZn
QpaG6qqDLLSY41nhLsvuqwIDXwvA/0Gx0Dl4xRMOVWLlhbSnP4opJ6KX78UEi0q3hJONp5mM2Jjb
L/JWyU8SfrZPJ4/8kEnPXgI6F6O3RIYPuqRwOIjWUKNNRJ9Sj52xZYsX5ohFCWRghqhBBUCrhDnp
Hpa/XKK4icG6YNI4IhY+pw/ICdY4XpCDd6qNs3sBrYEwEC6h91gigLXGRT+DIb9DM5v+W/CujtYG
Q7F+J+iW6rW/7KsCa8qOLBP8pCwVaTw97jsmq5GrW41ycJPSHrCMKEQMrWoV28WtIZrKZU2wAeMj
hLS0A9CoLL31RA1o3mukAxlGtXRMttGdJii7TK09wwPUmaqw1xAC+6sO+dEmvpCWSr2rUOXd16Z4
Kr6vRegiccESpmc6hWqCKuhCNPK+A8q+NDeYbFA8JvQ+8HMus/CO8nBmInKQMxclDfGJ9xxGqid9
l3at+z1vZItlxsdmdWpcegnG0x4zG+wr7smNtBFL+cbahw+sbawJd/OSJ/AxH4QlDcyLiMVi3qb6
IpZCFgYAsTvsQ/9aeDvN1c7Dc3N4KhaLXaPHRTf7si4dJnU4fmzkO7ebRbCVnSzCWk3x6QPx8XCh
IaHhMlGEcWJ/h1dUlvLaVqLPNWjakf9rKFpI0RgDxLjSZVxZ+jFDO3+BuSyjp2oeao+0x8bomDw8
LShugIPuW2feK1j8XrxiEZgb4GpKFOFBtpvLOXdvdipj4tYmu96Yv8rRYtDM6UlWsLbQbM2GVLHZ
kfHmsyqtNd8pH2jhsE23lQf0KCV8o5Egu4sMC5LY5U2ze+5061TiQxysDLfLTbqpzLQSYPp5Iq13
+S1oCsfXDneC9r3Y0/ctkzdOlvcFZps2O4i+L0v+zlAkePT/h2iZf26yI0qVf9juMmTmUeGuwD4/
j6U9jj/PHULwwSolkPGfE+YsHCLxtpTyzROvROG5fX2nTehR/o0PN+YFic8bsIVr4Gl+0nvNnzYZ
KL+zAJJYYIq3bT5xODSZla5+Y6wJlF41I+XDVdwYpK18/SM0a2Dr1ZOd3Qi6sqfFsJn/QUyU2q3h
1oEc7xi9bTCe3/GEGDO8j3sjQFao/anfoS0468oC/js3w4GrikOXa527WJuBnmOcM4zFH0oqLyOg
C5GeD5SD3srvsOVhEH5SvKc3IjHdVcGAc+5G9NeH9AsQcD/6rJVvXC73A6yNTUPJ7NG6b0R8MNBh
7/P80GS2c90sJG16OAdd0fsraIdDdx7xH+UkZyfZYblVR4u4GGwmTKhM4r/Q5Y7mOTPa4d4xNMvz
0sXPDQ+bNT7NylUDP19t4c/WTITzW+w3z0DENnoOVnuhCtK/ieHW3yv9hDF/Bq0aThlO1WhJHcay
glfH/nlUL4VzzfEw6r6+tE37dr+jLFh9kZoZ2VZ5R5n7wHNDdEdpw7TQCysQEgsPRTybjiJzel6k
XzJ1uKdUahB2j+vjMG8KX2ngH0NGTyPIRQ5id1i7mPmVDM1LSF0Uc/X4DLqVaq1M1HkHPuQYYM43
+NHoTJHRX5vg3Lb7X9n2449FnwbQua2fdkx+J+75TsKAzJUWP8ZpD0W1VaziVBwV1USztYWyCnXA
qumsditGmZFLzB5HmKCYnGjNY0b1O1pqis0C1i4u9DZ8OsXCRerwlDCz21QPGN1r4xvphORUzEwm
fLlRatMrmYua7jr9gkhq/aIkbnRIomb7tNaetGPhzAGivPwy7iD29d22uUD9wxCk3KHTlnBccZ5b
sr0S+ETl9+tlo9UjoAAZ6E4RLCKGIXPDKZCuhQWB1CDAudg41ZfLqQ8L5IVZxpa5foWThClhwco8
Dv87zUtJAVIX86u428jv0reBnkT6iJiO2bfuDXSCWKLh3GxX9guhB8TLrPT3el7+W83wv8zmnan2
cJEXepSFyBRS/OsS/8v+NeonerX0gk1TBOGCwVWyYaoLLZm8spVZ5yZuR6INcRkKqZr5Y+tDqB1a
B3rluvHLCLr1vdItjB+xmmDAQ0Ssl9a/yHf+qR/bzl5ugsYf4M8KR76Ay5zG6JQ0e97KeYf8BDYD
P3mxy/pUOhOK44iCi/gPTHSRVEANp3E2Iw9pGnnLvBF4lH6Om+cIo8CMzeTOobL31dG8Ty64+Fby
5tCSvALxotm+GWVA9ZMdcaMQPtIgSt0wIZ/te7iQhxwv3rsoR9pjFOifL1rZz0nacjbCIsWu1dSP
s463CiId07CjAK6LtEXfM1FHzflsYYKOd7M788ov+Xn1IGozcAcmjS8+n+k2xI/q+8Um7aTdiY1u
2DESvJrUZUtNxE1EiaE9fUJjSGwCgLBA0ilbF0w+dyt+bAQXsjor09dIoZE5Cq/BgMQdP6aZ6qHG
4hw9bIGi18JGFgelsTsoaUOoYABFFKUz/INjbvg1jvFVggmdRTw7Tk3NIpnA58NeQtfM7I6PHLXJ
SGthdluIcetPjXg1Mp6FDZ1iUu46BMAv3+j3eUgU91ahmi9B/kmsePkiTc7zM2/ewtDEDW3bXGFk
gXZG2m/Ds53tFxmUsCjbO6A7pIMYaJS6YglMGXE53tjiRre5z1i4oC+7qHqjket/2o5Xf5AvRYdc
hWnxy5JEZ+kBF2vbDUN9BNhMUVbQJjaKdNdK54n+HPM23mnmGk45n5fczzz+ymEevrWZO6LNMapL
EQKa4odtEYsmMX5/vsm8KeuHiluofikJr1c2U/EVb2UMP6GjzQ912oIl4aWyUTGCQRS4XC3QbP4E
mFmVueTXEBtQyO6EugaApH9g4mgIDA0e4eZRC1zdhg+DD2Bgufyba2P4MFHCDaTS3VydmCL3yPn/
ykNQHqrwHWNxPEphtpWHllKmDSCTc83K3T2PDuZ05RZrzZVOUs2SWlJcWrZdZSYN9e63odAx/tKK
CX9k/AzVcS63TevHhMa25HSohhdI8ztrZkRITurA+PVO30sboiwMNvidXDYRXNZi/07OaTvaVbeF
7NeFTmHYlUwOJ8/kXzHudekyv8cx7TXpH/J9WhO/d+mK88BjEpY5Dh0GNBtgqSwjepFBANSRLtrl
Mg/S7wXcG+l1K2iEMLjJrxpjPxHRwks/DJjVaJfB6OdQPgtx0CVO9dbOPaNWixAkmS5LAuMds59m
QAAVxM17nVNcJOiWOCXtbvqdof284BwW38ovqQENMZ3ofKGkaL+r0tcYva6WgV0scFsJFimKc3Z7
amgacYeag1ZDio3XwJJObkE1q4YFQ4TmAilrTYNgAfxAwMTXh8P0Hdj2PRJ3wrDvEf+m8CwayAmJ
I+cLcEwmtXHLpv2DP4D+uT2lC7yGEne6jfohUA4oDqjX96iguv99Mc4umneQI6N04Idl8KV/iatO
Rl9GkVacMw5nXMdJLZD5smrlY4SkrUw2Qaj6wObwfHk1fO+FB3IRfilXqCntqsIwCnoj6HiSWfoK
lY3HjUHmzAuJMNSr4vkn4n+B9Gi9h+sB2JwpTtRt5ziIkBlwH0BaCpuPCq3OOf6Kbaw0GA2lVk38
GTDceWFCv9iNGH7w4j/bDJMHrjDuflxhGOPHxq5KyHuwevd16hb/pnD8FdJldM8FFwdSHKggCyII
O14mAIxAZ3pxpzru9w2W6lCZicIx7FCAsIYitApy7dGS3qX5ZOSwHJTf13CAN/P8afQ9b6rJnJAq
PqqPFe7ba7e/wZCDGUFw75ZKFqJMS5gLNOr81Im7Qj/l0OA42Tc55iHEvzQdiSzqBlop/qeNFRG/
k1zWGbHuo3q2mxgTLgyD3ibWDg0j/t4egAK8y/YMWZuHwUOu9H2w1KmZXZ57lrriVODmlQ3lgr1W
+o1swmfRIaNhAfhLwnxzhB/zzxjJ2XaXZGOzFIMVXKwID1QsI7JjBXGv2Icfa5bEcnoLnZVbhFWw
el5UfEQek2CKbz3MhDdlRIXD6XQhB6ud3bdMYdCBtyECBNyfQcxgn+G+BIlEe6ipGdU2oestwBUZ
5QguuLtml3E1m+/IluTQlUpHwr2aGk62iSriZFC/Y/LktCDzcnGXhs74ruU/78Xo93uo16wYvire
vL+ubEoO7fywwMcrLDnxgjmqbB8MCAZXs+c9OSq/5DFBAoKz98sZVB9fJwADuuloBS+Vo5IEFUzE
6j3wEzqIl8tMetTvg2rGdNndjvvvMzVcgxPDXAcv6QS+pfxNd+APRE2CbexXowMzlcFsx1z7r9qJ
P9xp0GD/xpZB9Ls4biOVhSKEvLvWaYQhtgzF9s2MKaBNk6eYUmFL0Z3vPeOZw6VBnjgsbG7bB+FD
MbJU8ahwyTGBwJkD9cP1GboEj8vRQVz5auut4NKCppBkaaPOmtRd0WNzS5flk9mKx/2JaHAk8ZRC
uDYHAO0wGPPP5h9xRmQaMDA60tTxEw/FagNqBDV3/ScixPbiLQNr/mYHbA4BhyAKnBtJsGFoAmd7
Wl263YTulp/JX6fvmW7Fhmmg3OYFE49wq59kopXZB0+Wz0gbS5P2PFlItQuBALD7X1xYkwpubq5w
wccTmL52bdHdQiUmFHr9wHlyTxUBkL6YpMJ2hGgL3MskcjKHRWhPNxYwgEAxgLmAivPmfclGxMd/
Rd3BjPG8onLP6dbM+UYfvNQss6msFliRa4kBjHHj8c02HyPP7q/G3xcrt8kkQPIpW2RlRGTFiyf+
0EEcFPZTbImxpSrmbI5/2AmQ4dMReqmYAwl2jd1VV6gZAqGPo9VjWRNb+o96J7gDmyZSuxa3Z2uJ
QaNSC/f8gUSxYT5IaExlq+feh/VN8hTqEaCHxRIFq9flQzxzdBHkaTML4Ml30in872949Ihr+Vk6
JlSC3d6WNyJ8aOUJInZ7o0knw6y5jlhRMKKFvnZeX3Ey2Hf/NOIFQtaHDDMeOhhyzflYgpq4+nyo
xBOOmqvXMUZVYL2weDmsRiaZZnGJWfaKm7UkhNhobhlkHIadB4sHsyVP5Mav/smGywDZJQNz/b4+
9Po1Kt/9gRIaUi6WtW60WR9AImF7okniFnkIfmQxuBijfyQX8gAs4OmjcmNBs0TGQ78H11ahqv43
K/jSdEu2CIuYv0jaCY/gm2h4YUaSw4ichENzcXqDjW416PAcyOjUUWSszM6zsxk8yRwLf+JPfVNS
P50dVDRgVSARHFXpJ4QgyU0ur5aASlTYaIA283u7Z/wRZydERMp0HUi2Ky8cpMq4ZxtFhNtnaLps
8LPuRObTygEHMOFegqm/nHALj4LsFEIv3FJxODuZTVAug9tsitUng0qg9snnLDJRIXbIzxaMZ6Hn
v/XnjKhMbBXh50j3SfNLps/MGdu9/kGVwHHM6GS9mKSSNSIUdjKTxcjmWjn6Xf2J5M0pOTSAhCQ8
bfSMexXWRM/YHqUn4W6UU40/WcQpC274hjkXos78Gm6ro7bQFyz6+APDTqiBP/lrT0kc3Xk/Bp9H
i/6MY730i9KZyVbBw8FnWh0CfjM4jgPI8dwgFV6L4pLWWRIKMLxxi6xiV+0g63vUNChNz0Z2Iktu
Lp1OhZ8bCBAc9U0qIE//LkVkw3i+Ul3EW3AHfFUFTznVrIZ6y2wASHD2xwDC8KozGY2pd3oDQcOm
7xz5w4kwqOwDBI/d+fIPjB6a06sOIur4nyV4pLC745gfyBLpe2s9WkO2mx/NvwTbW8pKrXoo1a5W
ys1qYCI3JI66jYRrlR7L9YkLi3eRCn8ZkPTk3aGahbkIcGvFcJUpg4jMoa7k6Si4L7FsGZLNQYjJ
oTsUZwzMV7Kdl94LWjTzNXikQv7DotA0XKs8SOWTaCXrZfo26SAyljGdYY8Lsc/i5vpn0Ew09Y37
G9hJ4VILBbQg1dqNKqtu33X4dWuzFYNStHOgu7XiiFdyY0RaGbBVspxM7l5qCBipMc0tghHE6ir6
GJiqlDpMzwmVii0S7K7kSqIxQm3q043UjGDo0bFcIliMiSd3Ak4O9WkZot7LByeQgs3gQVE+n32A
EW8El7CwBtoZCDj5WUQsbLdnEH22d6AF/ByOz6/o3uPKd4ZuiZLNkog7079Qoujtm4yK+T0zFOpP
wsyDF6W1fqKY6Sqg3HiXaczQTP0D8dDoSsORJoOXnugfIRb94psU+yJ3PqIXyVuygLn+tD+OOS31
nzhb6jAg8OK+chDLDud4jcMJ4Vo/9OJI1PQrSAOL1XqB0Pvysf74Fd9W4MUL0Q06EMeoJYKHisDX
Qemhul5G/miAWOEy1qxmdGVDvslb43flPK/cJdEJDPzlvZGX2O1ecL1u7YIjwjrSVgeaFQrn5giN
dVeb2ntz4mw+raG109UgGrgvRINy/TZzTVKTEvcmW3bN2BH5NUMM1wB2XRYC92D1SXXw35scblui
vyInwCHmM7volBnjyiG4k2oCYvX6j6Yxyzz2DJHHyGBeW5Ir9XtLwgxRQ8hw/hYjTuIfNsXDzsdt
+4fBGbCxje2F6HKycJm8fFLh+Ay4ICioi5tMbseBlvzJZc6Fu4tAlg+Tgy0w8S+pvIHd6HETY5HF
9N0Fd9fvkk42l21D2CI/trFXPzM+dkwq3jUXMaDCHN1Cb/XJo+382W0J2wVWyay8JoSLXoQYOMRE
/F5wABaOOb/UuJz0SsApBzMxyk0q7w7twYUFBxMC9hTcSKjUjd+FLoUI1jkIFzflmW1QyEu07ntk
cjYh9fbfUWAc8pPhgg641BKiwxtHBeQr1F3L7Ey2iJ7S3mnugA5INMR+IPJh5lOK0hI9gYzBEgww
tg2eARsqE2nPTUPZI2ReysV7m974jN5F40naTwxXueaGXC2lPl0pqt7Oeq4ofohFPlJewyynTSat
m8F2S3eTHzMN1YMpfyDx/X4dVzRM1dKCIEbz6Q/VbVAPEJrHPSUO/z0zVwY/XZvSLzagW3LDKo/W
DzdFugw9MGiCGGAyTqGS3zO8JQKZCaoBxEz130NwyX+M6OP5A2ILNry0es1RXC8z6QIpoU5uzx51
FYYy4maqKh4hzyGBz4JpNbpCeDgztQH/JpYyjSkJPZVzB8iSsdywJlPyoiKVhramqgioYNhJIpVv
g9W319Kg8ajZAcmGpw7AAFuvseKtAYvqMxUh1mu3mveOmaTKE6UxTf8hE8OMVwAQCjeHRKoIwp52
DSZ5ICXyjouz1LcxNBMmkc0/m3JVgKHgHnDCFI6CK1DW7g4KWyQ48IVY+PVuKSOEclPMBnKb7E4k
3wjahhCSgCc6EEmFu9pDKcd/UOpS1P3XnF40vxrTUZr35Qi2+nyHx2/2ODuIbVDecuiekvlZkqWx
tjKJemLeVP4iTlsTHAZKV97KCd5ZFmgDVzceIBiRgezV0b5uFGeYTxXWpRVWTeLvygqL9yi24EYa
SCbPXdj60YDTTomhX7a5MLYa70Q2SghJjp/jCsOWQM1hvTF/KV4ngXUbriiFEWUgpNZljGEmp07w
UrorLmSCnGl5xBSOUTCsctbrhHQcwy3GJXeZiY9xnTeYRJA6eMzhNSZQfvnlaqUJcv19IELvndjc
OoFel49vMyYAY5BI7lrbjtPx6WNohjVu0JR7nlbbOqCT/qvA4H2wnh0/0UHQyIH4lv4TUWl2bsso
CIPk10yApiOgN2aiQOVvYjlBSz4zdmjl2tGYh1bEvf2J8m7VoYJZi0xibyFZP+gQeQt6qkEjfCv/
4tt0nDBbIFezpBdFiKqRH7SfbeYhiPDy9MI7P2ZvTD15LM0uTb8oqFK2dHym0p+BTyNcM7AcKf5O
xIMXWx2nI6rqF1DfGN3r4VEpfM4pnqHFvtxXBBD72zWesSxEAOYU24VBOon5tVnZlSFgYYu7xPwh
2WuIWgJBWSUTDMrRFr0ZWMqK3I5E/eCq1u+fDd5zItY3LKvF/axwX7lyytm8ivhV5NmfanyLDGHm
8A3vGPwRwL3LX71z48tot8pVJoB0StiBAy9UM2N18mqdCLIZDFybPF1uIfTcY759dlkTeLUmldzt
w1ME57TTbL5cF9Ab4/6TfSVaFBhQY2mvksXxgPoAl+AC+qe8DG7tCBZm3uRe2+DVA568Lm8QCfMK
W+nXNuS9bfwWF4JizHcNUzCWLu3PmzotsXEgJbZkp/D3qeqIW5Ylq+ukTaX+1lyiLCVdupVy0Iwf
ZfrG8grfVjFhE52B3fZrM7PejwWxSOvlWuP6usobFXcphMTPa9phTr6RJlP+Ab/mXsMODBcs7pO/
+rHGevuQQ1J47ow/wI3iS7rpPxCR09oqHq9rFW6eV/l1HPoglU4GXv1YDnSnqbOHpxVKtnidVERC
geo0Fnuiu5fp/aVcpuc2Z2xVC7vpTmAkiYm1jtjyK6zgEBA6Nn6sUFBl/fuoR2YFwUuTrsO9YMmO
9WGt6Zv+r0wDRqnp8EahllndsdtFtBoqbr+YZTxaWwCOAYNFSEleIVZBq+2EuTa893IvFb8g5rMv
EGJAAb1Jz8QW1pcXdvrGLcy2T+LOrlPrl6sT+oEZxwSM3WtH/1nrgI1grsgsK39aL7LkcbDE/kOT
ziMbLpXovNtda+vgDZB9LVSr3XuNv8SOxkvf/OiUZV9F9qaDm5QNWZpee+tGTH+uuJHqUNrOXXxi
1xcTF0bnTpyDHQPbHvc2HLCftV/DvUuJsF2YbmtaSC/F9T7dZ832lY2+KjkjSIW+bxOWPNrYUX4Y
NqOm6iMD3TppyV7MCjyOCb2+aNq5LrxaZiHKXlN7oaNVW1jPEKsLavFB+uvoXSJiXLtw39b/nvn7
xGHfUwfYDPQ1O4nIRHITfTsxvFRvBfNRzVFE79lge+CJP/3rRDp0xX1sDXik6O/V9KZX1znxw2Wq
uS9y/5kcMrxRAs6wOnfbw7Q6kq4shKewcaWv2l6K5l12AZLJyDfaMGgZO2GT9N/UNgW/QrnkTlCo
QXgbpTNkwZezvhGDa5WD1a8Za82FaWD3nHJKAEbJzKAITGb8b+WTQ30/LBHNQYx7UhrnBF7+GitL
LffaV/GXGljGOsotX//wPor+TwnBlLIUxxl6VSm3NY5JaR8Z6IC7+9x8Vxj8qT9Tc6cV4/LLZHo1
uvZqN2j/5PU3d1geTAx7k+ogaxdy1xoXQ0yzPNRkbsqW9Jj1U7VaIKhHuvr3Cn8WpImSkuDr3Yhc
EpETUheXtpCWT7/0YDUTmXInMDSd0cZImckPfNZHADBlL1KNxt6DY5qRiBBgP1XY6b/UgXml7EL2
HkdT2tq94iCtVl6PefQhcAnrO0I43Hb0bRnCkEGwVPzF1d/YfAMHMRSZ2fMTVu5Umkb6gZ+GiT3i
el+nXkymD0x/UEhSt9fVBTAvjZJzUv4zSIrJYV6Nb52z7kj3eD7i8I0DBsAoIdOXmz8S0b/dZC7h
KH7UYON4yfTzV4PGtP2ma6VGK4VfWGXJcNHx6xjccX1qaQOfnJHMMELjC/E+vfdSLSG8XZA3AanD
psJAi3SJGcZXoM0uHatyBSoYIwwg3qb+RBWsa8eI+qS9qtrvWgfZa6ENG/TemGtl5xBIRIHc9MRM
IicZQvCqcfeal4GsgrEd83jsvrrDk2THCgwBiSUhMPoBF6JivWuaU165ZPUx+qTUkB1UudpBHOBe
1Vh6vjwGBpm+k0s6NcZo/5SWBtPHqHkiuhljoZU5KEf9XB5K5tAprt3klFGSMoeDluMqdg9DWf8s
u2P2BRUTIlIrHMKtytwn2ebE6j6ZwUJEeW4VX5aPmLMMtVnetwltH8nV0Bl2z+S8pjdbgn62E7Pu
5pueqopAmW3ltVM/VrHzlK/04nKzNSzIxJUPcbdrTz3ESYEj/mtovosx6Amiibe1tQyBqjPo2suB
oUxOg5qSa4mjHZZtduNhkyF6ekg6BNGR8LqhSM/FDq+EzYip6eRqSLbQZ+jdoc4vq+FH7g7waqc9
ZOsR91OOVsor6ALO2vpHG8yxvIjF4kDABxCKRcPoFnDRV7Afx6mZ0+Inx8R6UeBUC6VaDf0VZNzE
GSQ7c8H9RDjzllwiJ8GpyOxKeO5kuu1DJpiTO7dkbi6xo8uYFIzo6TLHbZ1B/yQbGX7cAUiMjCKQ
Hd6e6ltVKHRdBXUVtb8rKTggevHzvXZ6QvmQA0YCdfE/w+Im0DC5NshRhU6L5+gmhgpj5t8sHtGV
IrsJmd7h9MZ9igMF74PL1LhBxDjzLhx6gj0wCoMMbLapox/YBygl0KlvI0ZzVuTwjicBQabd+I2v
ciEcX5u9Rkbntarw4+dXG3tvdcFfWpF2BA+qkG22ax/md87L1BiZoVTR+NXSn7g4btPmW9EB+S8G
DibiWcghvbCIkl2mED17kgOeE0Ym3gC/Cs9+/NTO4es3vlIKNwuvuMCMqEwdLfkam4HhngVgRj4L
sxetvwosg/KMpaKZpsFKc7oHdBL5DJgmeiTWEVjGQOeDjB8xs5S37i8M7ZJygm0A/AWGOENnCb1R
d/vaW+0bpp+Si5fylNsRMrPVWNlogFxki0Sj8VX9BXkyWm04PCRKkaIAP76AAvvRBUSxibOfN85z
eEzJB5SlWL0lZN7+CcaRdJUKve7wWmQ2It3Uvp0OmQjENh8XybHTQxRrg5uC3m1kUFvuBfk2NLsv
cnb2zYWzYMipqnFTRwI7+1N5W+ICB+K1hkfvxOTu0XbU1Rk+YOg1Bf66oIeMVyDJx+bMz1E1Dk1z
ohDFbmxyiKc6JOt3yP9Mvl5soZO+N7AwK+e3lGrAxnztS0h2RKmsEqal2y7zv6rhoRKmKcMpjdn9
6LpfQZNvEwNKyp41OJQHWfpcUW/yqOk+GPMZBzZAzXHuzNa82B0u2SM4qU0kgsyH5mHce2WH/yN5
apS7MRb9OOeNq19jPuEMj5N84Qr/enrtj7KbTO1Ne4EQ2Vgy6gziQZOf7/feYVsnFXk/sOktEYkF
rSIs+CfEORX9J7CfK7ylj+i2Gqz7PiZagcy2o+gmOOaCVp5wquKJv15bTMArUw9IjZgIyiO1sO63
609vDWIsOa8XxIwIM/l9iR6ZvcimTl6fL4/Outk+5WAIhomNuW3xx0kDznhvsZdZzqz50/BxGIkw
iEZ/jJFEEXln9XnOgW07xELsZVtjif+QVLtiAdJ5qd9J5oDvuwhJuslSL8IOrxSc4aQlRy334Y5x
G5C7oh7USzPRF2x1xDz2FDmEdOBswvLFdpSgvbHFpZPOBPMk0vYiRd+sgBui5Kpc6ybQ8f99pGFk
9fIBdtgQVOpdBsz/efVMqg2UJ3fdVuLTbTK2KWyoVfkmSeQmflTqF2fN3F/LldcKrtHuZ0JyE2Pt
q8NuQFLiV7iIhc6asXqSX3ir0HFiTLu+EoJFxCDuLCGIiXIhKXfAoaC4Gcje838TjM+8Ae+n8JwJ
D1LvHdiTJML04cdnQ6BZpfwhhL8NejkEGZng4nUwxVSsgJCOKtvqod8pLTgD1zNolkFhYRGtDBGM
5cyS7MjogrZk19Cfc2+muhv0j9dgVTWpE0zvae4YZOb/xo6C+cMIvyruJGnlFT5ccxzgOYXlK/+U
9yS8oLvMlA8txkz1oFVYbTXHaeZ6t2ihJ0FD1fMGME0ILVyc9RmC8VbG87w352MKIMrA7jSeKuIx
gWuYvKBYnmypWpwgpfIsdL6cILg6tjmacsMTl8bDXCE0YoWmwfMQTgzrbtJqF12i+qD1/x0HMYfI
eFRFMiwx3oZ6uus8Y7Ujk0mmFDSZAEindHGnsvCSiY6viKRx8ljzDxEnBFiS8MYzN3rAg4axyE5J
UbV4MBdigUZ7I3AF4s7q6KY8+QuR0BR2a6UjtWhbt4EB8T77w0yfYL8UmuYAJ8VQXFk4xRURszSk
FWVN575qJ6NlZUVb3DRQaWOCIDozBZqcvfo6kY2UegM3tdMIO86vNvlK4XeG/+PoPJYbR4Ig+kWI
gDdXWtB7pwtCFDnw3uPr92FPs2ZEkSDQ3VWV+ZLeORQw9KsReTF89/4t4yyB2dXbclIYhIV3HPcg
6PLdnA1Xm/U9rJjrNOj39cYkFyfZkn8EJAzFhLANWh51pb4S0YHntAQOoR6tix7bcEqRYErlgQBP
qTiAF3PilWQAyp/IBBSsDGWS9vOuWfFQEOLVvaBqV7OcBiF7KxewzP4yyBLaX6mTumSnI+ZxrVLX
ygwWaEE5W1UlRJSjBWzjkAmZHhGUED4TDmtW/JtmJC5PheCfasfvXGP+ODeeCsnU0cT/12BpMGhk
4Yoih/6l/WOmSYH3zh8FEN4f/Yfz8yaoD17HSONeWbvhr7PY21YFGOIMt7luB8o+9x8FRjYF5h02
qkokLJolUML901zr9eDdHG1d2syLvZvlnN2M5ueibD81D+dgIcQoFq2AAgRwh8teHL4JuMPcTFOq
p6U8ZCxMeHVV1bY+tfsC9NTJzyiciSjny3Otz+J/uT7X9wITvWIFxYywKdyXksLJGkHeGtMn2mme
Nl5rkvz5za9GcULqKKcTsVm09NBOGq03Dkb+LzLJCkccGk+iF2p3HtOk6pnaJVcC6iQ8sv5UH8jT
Uyf4ymLiiOFPX1ua/ovQ31XmShSXkBrTZNNV2uQpOFjJrG5FrmdLl3Ds1T4aWDSQ1c2llZ00FOjS
H1n0ZfV2zH0j7vvkG+vmJGaKRWGmQmoB2+hSO208VnDTBkXQlHZlrYcIEWJ0yZVrMwZLMMdKsSgd
+mDV1WvBXHb9hlTZ3AFtgBJpxPoqbNPapG2MaUlyhUsY3Xh+TL+df+PZtbwtFAfkjh+jehLlbMYb
lbtAoTBZsgz30dqydh0LZzaqx8u3E9tGv5fy1Wj/R27NLcQeL7Ifk6hDFARxHmG2dAFAWW+lfVrF
Keh40Fkkso9Brmz25wnMRgXWv/24WT55bir9TXyJQGUcHDPLHrYkMHEVatJQtHdI97OXTgYzSp0/
mocgTfp/jsjYc1f4R2If+wKdcGy76cw99xJaaGIHIp1OvkQiyNxDENNp/0rlqUNXiMnLNq+ozAXr
wagdblBMrPZeGN4KRfAMplim0wM41epRyuZKcG3ehkOY16cROO4vg9purhoGcWkUD5qMWF5u95t2
zIC3kQEWPW+mXb3knDLsMyQnFP4muGGD4Tz8zYrYaJ4fZxw2pQdrTLPWF+y1zQB0mu6juRl6qFaJ
jXY5PXKKkOmLKZCO+Bo5lMnE83bzgYFmSlvMkgjdnHbH1JhB+ZarhQsICmHb4P7kvi0xbw/Z+UlX
Nb7KtiAcAoMlPKcaDh1caCHIbG4M5W/nmbeK46cCw1bDElzA5MrvRDOCFpfDdo9Wbu5hEPKssxr9
c2hkkx5FlHuvVwtJbchqeps6XS/mUQ4ThSlLFkrstZ/rs+FiEfVuoZ0Q6OmN7zmPKYo58AQbetkC
PlB26QcT1YzDzwGVhgCdD8qoQaRbSdVq92/maSq+PxaL/q2evHAro9x1gsuw9UhA2EfgRJSboB48
CkI8TAuXHT/Jdyr9dFFc1yF/DG9MqgWnfJLnG1iVcIc3GfY4vPPlOVSWWXgoQS8YtwYq4TIybcX6
VTpG2jhg0ab5S8YCYUkbfyqk6xrpYyNDJQadmyz7edpnszKnNemiFqk4VCvXCEuXSeeiTj9sSClv
QaCjo4c0d844Uk16hkkxC+AEyJ+xCv4bMMKScz3eUNBa5K2f3ltsSBFg6wH+R5Iv+3ZrtKx58ST0
kH/3s7JuVqSdEBnYHXyN5V94xriudJ8dYEIIGKOu8lAhfkukm0AWXm0bzh/dXs6RxoL/QM55J4gb
yYR9nMAn9IC3muHGNxXgL92+DhhBtn8dUYsxyttwgKelA5TTcNUp4p5A1D03Mufmxo5LLq4Afjcq
Dl2m7xv+ngUQJEp0wpwMlOaBSB4EfQc5BuHh8BkaY64X5D71yk2tYuDoFCJptBhS42GinFIb2khS
wTyLZrw33KRafiQiflBIKoOxNVmsmIjQeMjnurPRmpeprDoBirycnwOvekTFT5r5P0G6Hff0jpLL
G1HwJvJWHGWWYJCVRyhfmxZYYz8936RjOn+FhCC1UdKrowI/FzmxuegoEBJbEOM1FP1RqJ46iuyY
WHM9Uc6qE6AeVCtk9Kb0EurwrPl/A2CX2Hr56TCr+XsxmonM7B41fmkec4VVr8bCZMCHCeujHKaz
XD3IhnciHVwazx49SgXz1dUOQTzmoSlxPjEazQyLz/El1mRe9tXa7bd9+/Ei1knRvPpm8U9AP2oF
1cOPur2I0Q4AQtgNG9FxsGzoN1uo1I1ndfTDM1yfXykxT6n4juSIEEdMLbGwTUkttiCl9H3+rXnX
tD9aFVm3M8dYLEYaYxSknaSPOgqzgTg9mlTZtSlu8yG+updIVg9keHY0mvR16muzxDFXEgYu7l2s
KnxfpCygCOKkIsgNI3BnHXYfPLZI0mUB8H1QHsMkPo5XRlfzs0iaqsjiUTf/HI8m1RB6Ge+ApZQV
o/8jbeSbNDS/HXeu4AQx84cXxRcnuKoh82+KVAr3PinmuctqTmyUoFziEebVMyomw935B5UrE3AZ
0zAQUfRx+aPqoJUwc4r0N3bkaWHONSk942MXUbjVkYUxCrQGL58rBYZs1vCCAbtEE1zNt25w4Fhr
CNrKxktqNNFMywi3YCrbOcrR8KixH72Gzo6S1wXehgOdBiNFG6l1rg16QEnZPQk85c3Uym9aMVLl
/Q5UnwattSxs1nKLWLv7VCQD+t2nfveIqfk4Je5DDdz+p9QMehVEfCZktPB2WagyYYyJBY9D+a7Y
AxWoCvJeFWnXiiTL4sAAhiP2TJTcAiDkVEd423Hu6sdPSKOw3IT0u128+iL9EffSW4T8kNIEsJzP
PbTO1Dln/H3dwUZGhy9xkYNCMJGkexLOk+4UZb+W3mwBR3EHTngBEfHbU+bnC5ljQ/NvJOJSIec9
ZBzzVPr4jJjXA4N2aQk8ORX2Zv3/y4bDrOf5hz1JM+LVcyfA3U3SX/6bgGHD4ZbLoRDwCoHYz2Xv
NQbnFnx+J2eaCKZXq6E3WAv+j5chqcQywguMKb/EXyIhHepDIGPfPuQB3EHxbZpMs11YaTBq9R/v
R+T+a/h4UnLmE3gwPSzlIjb/9Ho/ftMtY9IkoHtY/hhoYwk3cwnUUNS9ZolEjGjzU8dzXImwywUk
vvWoiTzpWXzsm3/wcj0Xh5rYE1KCMImJf07pKyc4WUpSaHCT8p2HDIzGW0JQ911rLjPEom40F2aV
vIgCDgaKLeIXGj9t4F5SmvMCQl80y+aJO1nlRYoQMQ/eFFKsyXmaVXzlXN8GYooK00W1WOHHm75I
u2nZ3d0S4Njs5ii3fPgL+z9Z+Y1S4Fkzl9ZzJXizkWTC1U5ArAbFze0/UUjDa8w5rvi4pTzXLJQB
wabjjXJnVjr3RHetEawG8Vsf6kWRbYtv9k3rBGXxFQtIBpfEpO4ZOnrj7npwgzWdVKAHvD9HSjjf
kGrIZ+ajIqkKs1kiU3IJ8vjLMgt3Uv9mKBaR0iNrBzW84lHP0pCf/qrIXBT+ESQ39w+3TNKO/WMY
7Yvsq2uYLqlj+S0C66wVLPnZPoEPY/qzgqtU0JrB0OgSg0o70l3rgPuC7mzy8Dkj/iLsl1KQzQZW
gy78q6lAgVhpLcSrL9b8VKYr3E0MBNtlibsXlrbSitRp0yh+uwaT+wy9HJ4UzDiRkMP/FW0nzZZm
/4e3vwjvoSsgVE2PY/vf4CvIvG+Frk9LzzBCSm5gEDh3EY6hSKu6i4AoaDzANzAcIXVQ5xElzW0j
ZYTKDd0WEs04S8RLbrRMtB781nbj/0+m7tWVEtwdPnXNxwoNMhmiqcmdCO5GwoENrZtQ5pCykZHD
RuKqFN21CI8aTd/3PQOiJeKlRMzREOM9aVo7EZ8pAwBKgYSfUkJt7uTsNgzMHCjIHumxF7H9VvpR
y8p5WkJt4mlUsa/9gFJpCdSMws1G4nXLgg5MO2/YVtxL9qObp3GNsGoyQ2qVRc+a2SHpreFGIKLC
c1eBty4RIpj+gjvZgYCh0Lvj5gXkprYt0XTMK+sCzDyTEgBVTYgpi3S2TnuEib7heibx2+gA5WkP
nStFM97g94T4Ku+gxKE+xOlKAmJOsz006Yfxct1EDvLT0DGV1WZAx8WUxMclAcIIkILg4/R/uvNy
eS+lB+OZ4cMx+g6gCi9Ka0PlGJc9OqFkLyEr0logbTJN8BWUiMR311H5k3OneDznGR8t3hUkhwE/
LBoWVczPDeOlAJ87M4+Wrqw1zwL1qFcb6oop+d1dvsyxEfLtqeWlAsMlKDvJ+xqw7yKEAy5xpcmz
andK+4LhVRGxWlfMzvhT5qqJoyUoSYE039R6sLH5ru90mUaQ7wC4JMPt0uoLvSNVvBxupuEtS35C
MUkvHulHffeVuCrU7Yr37UlSbo5ecRtruo3BbBX0EAcoD5causdkRxaY6C80bk0BXXhQ4a+eGn6I
rnOuowstbuJD8ayVpO01ADVcjCD/lfp1IqHznpNlBVw33dx5pY7BoUUrAhM2293mVNKUL8CVjgyy
EHvMKeNWKcFUpLQTHL7ZMKDDWGFZQlWT+Dj6i3pZokQJcizRkARIgYeb4ycTpfyBMJz20Fsg59/U
Ah2w+hviS+gIAawpE3N073x/8KanvVKtBb8g4AVFUPd1eC+B/sgRHJm0EdAvuvoK1ld/8tOnr958
51V0tpCeWd5NuCbyotTxwfkL0yxmBioJgbtBzOngbehv81DBxzJ4+d5/DazHVfmjsAKJY0Z72H1b
aBFZQjOgdSksEUeO3xXjP5k+az9LjbE/hLwYoflnkJ5VMlwKnMspnXGVD+5jrWwRmPZbgt6TXUn6
O7wCMq1TX507qd0WiJMSadLExlRGb5YSozGwGgN05DndFV8XDo+FpANYe+HZYHnCvZjjNiYWmSqF
aqJES0lIHhLcAdM2174VrpiwendrpsQbOCBauTkwHaTcNqOVSXoTUDmNdbZV/xsSdCJ3SKo9PEHB
wqF050FDuioKr8JbQ6GW6kOsofoCutTfRS5kR5xSwuXinLYUeaDgqrRgrCwUCgzVpozu2/dIzeU6
RYxyJY5QaT3cRLINMgAS4chppsPkKqQvgkFpefqQnLNcIIAuvmB7MDfxJSWxdEAB3yGHDZp+Vshw
WWiySjGFqA2RwiiWIB2nEcuCdFYx4uik7xRgahg2atVP82UnBl2oo1Bk2exe2K4adsKWhmEMo8gX
jV2ILrMIF5brIqjnNIXmjw5NFAAY3+hvwWCOv+B+L11lI2OM8BNr0jJNrkL1aLDvguovH1ALkZOL
m5YpGiPQQSMprjrIeTF3Ge9XWXdoGJm4GiJdiZlYjtVpr/BUgqsJLQDcOFJS5CBCPqCl6E+OM5DX
3jBDYOhtNqj8KSfXNc4yI1ZpnWfrLsEGhcAk62mqwRaomCLa8cXkT4Prk+mPFjQhjRGlZz7JHe7H
9K14RmPo3Gx5OvqATi3/BAssSyHhS4FySqcCBTzfll89Cmsbp0944nqho3gMNgNfAZ2QeRgbM6O4
mdzWrdGvClFcuGJq44jTorvQr2Et6UQ2jh7EJLqXeFsCwVn7JEVpvKnGW/mEQXY3n5iTjO+aZS1e
GP01YHSOL0YNdyadyEqBo8VFUfiYAtyJkR2tWzBY4DiPilFnZJP4IzQ6z2zOeZa/02iLj9+qz9hR
IXyM1xY63VaolBB84okbtJlVlHPBY8KenXGD+TUfQSMWw5x0+RYRO57E4RvMhwgSJIdG0prvVKeo
poOJWj2cnAqAjPQQF2fH4CaTn6G47W6B0U6c8GByvbFJIvkf6aYdMGhxFcwFKDQKW8rg/fPDFxsQ
zPiPkJ2L4FsP7Ybbn6vWA/0zCRr/kfHRM4ws6R+jmbGiu0QCH0qH3kX7nZwM6HdcD+0i0NRqjwHD
g0psZ2V8hXDEteDVXH5UVm/4SAVYowWARlG4Oiywza4XrkqNTCg6WsCQyN5t97m55jogy2/kp2ce
gZbzTfje1h8Y3Qsc4Gh0B/Ffyo2hdHPRxZ1c/GKBkMNX66E/xiVsMkZDPZvEyE7hCejDv1S8dwl9
vmIdKc+o+ZGtHxfGjHnss6fbDZhDjjqvj5k4BVcAIsjzHoZ/yVEQRj2qlZiGLXMlQmtAgdSYjzXt
2lanYLjF4iXwrrGFAtq9B+nD1e0Ss2L1MbOnMdqFCbQKmcFKAp0D8UvOhw4vu/rU4ldDeusIb1V9
i3Sc6H9UxbI1vk5mUkXdNP8ptZx4H7n5MbW7mR9aGttF+anKj9g8ZePjw5Mcbll7VuHbN1t6zkjW
ZNmYidC5khTpR39zzXNenTKG4fIMIDailQzPS3miBJzkAhmLB5x6+ZiEeO36W0lVONzL4JwJGef0
37jcIcpUqj80iLkDBexotPRgrpJ7lY2z3LaTyMSH3L1T0jBkjSmx+tbL5Q2Ft4H2KCdLzcKfkONq
qYmEgN3L+pKdW28ppf/i1Du42t0yzMkxo/Fe1YiPXFxjc06Xc1nGlDFJ4f62tOqyg+Dt5BCNRH61
suMouOpGB1nBZ068JaNP5ExyeMsRQsJtam8c1h3kbJbEV7ENRh89Fi06NZW20FsyvV8+XeoqWFVI
H3sZyEjBSYsdlG28v2TkK/bOLa9sj1lhsSvzdK06IJF0kegIFgfTRqjKIAOxlURveI9l8RGBVanO
lbxWlS//3rik3KAGrDlSNP8q2BNFS25mtdYIYmorzKHpJ8bgMqzL9tEGPwEddql8Z9mn0MOF44nL
OtNITDvzWjmpnMOjMTati23xYdBpF3Hwo0VCcIUUHdOgcyiAJ9JflOgNhtwKId3BDC1UgC1AKc8q
s7pUmuv4SbLsHkmvYRywIOuNJRai4IJyOA5+3BXovzaf0it2hUVRbqk1vJhpewGzE2y8s86kK4Ji
mlyTqjqnrsO9/U8mj2bgIp0K7ZkatiKiWmEpkk5YxiD3Rv9EDXCRtpHle8pjWcSI6+cdTVp5jYwP
M2fAOoHUNCasMJCX1BC9YfsNDdoNUuse9qFp/tZwKBW6pmKBfccEOn5TLEwvzHZz5R8qUc51U9wU
OT/A5JAvCcmmWawMjYaTO2ZkPCgSo+JPGn48Zx+1CrsgVVZ2xJ/v+ozGVfYqMhz1yfbV+TLbKYQ7
8CMB7y8unybzRdMVsSpyZOgWpfGui5bM2VvghYeBZFwvXAfQZAQfgWnKfHFrpZvUsmseLd415SgP
7aVw5rLpbqx+5dOJMq7pFFhI0tFhJlJMRoCsEP3+K1G2iIQOMkTPOpK1piTD0u7cqBEqU+PPhMHa
IPo8NGeEkHgkUNdXyYx4H7Q9LD8OqCtnsnY8UoBIuOCWuFs1fZy5/pSfwz/UdeIzAJ3SzzG6QtfE
A0lIChQdEU/EpEcRh8NcnEno3zi6JhdDmDflwoM1fp/GfziNCm0GzzF0XuGifnN8MxiGNQsaEtTy
eT7HxV51U5CDi2zqzqa0c3RtKYT3unpo+rGl0dDu+ujKEZ5TLlVmT80/ZDeVYkOiOzbMLBp3KmiO
HGdf1p1CSGsQpEeGnxzWjDqoa+mb2GVqVwGpo5xmm7km2IZFoIHQEayCV2mqIE3m/EZNlC+RryBb
okHThyeBlna6EujpRN5nFqBHZncKHXTOt6R5GQDNkT95L6gYGsV4qeJNT+3y3eETErUd787AhgTb
eT02ryi8iKbvacrQdHFpq/r0/2RutBA7Si1sSvr+XXaTvE/LIZXgHjU4iPQV7ChH8hign7s6yaqg
fuKUST1ltt2W/OFJwO4MqFzjRNmvARQqkNo481btKUCinYIrCTZIPoL2JdM2ah9m++2ZBuFABs+I
0ZxC28B/NUL9UB3/1umKq43xG1AadI6dQi2ml9JsKH+x5eXMzDyFyihaaf7OgtozsL0D6S+WfJW1
S1rNgkblVCIOJRUnkvrq0BoVp957azmbSbjda8UivwKWNDgyF2I9gib4FSl8JPcaG3BokwWmFAlj
kLKQOaSlzkKyKJ7xnwz+2kmeWOCxWrYjlsFk0Mz16K+W/6VBy+wBVg0ANGcLexztdiDZxDSOQZLy
20MWR91jM53WnD+vmg0fFcFk3SWLFDUFtk1OScwDmCPUJoYKYcVZri6xKl4QLXbJtDQWygUyOeIB
VjTMcguXzNRlcO3X6jIo55vK/2nllYvUsV5w0zlM/6jFSfrDWUlENJ0FLVhaV8oFy+8XIO/porer
sZOIBjMI5wUNKRX/hn4egqNJBy/Bais6IGO5nbNOXJTobx7OcE6b43iKj+jXeadkLEMiqycLcp+7
W4FbVx+wp4bgRfyZHtNj6q6NOReRPTYRqX/BwghRQxwY1UGC7ddk/nBMHkc7HHu7bqqOJAqOvYQ3
ANcZdaNroVtl0T7mmGwScj8ejUutJsp+ZmYJQpudCgQXBrhYcMbXRt5iXWBKn0qazhsAZUFFJbAy
Z1SUw0YuTw7CEaZEAF0dfRVgtshJY+xuMksx+JTIYh1G608ICmhxCsJ/FqpIWkU0DFEC1XRg3ljR
kZ5XwlwsTg3qPDYG4wm7kjWdGaOPTCQnWxbb/jJ0DpHyansi/DArs5GSGY5gg+vsEZPrHJWE41wx
mVjGorxha334sN4EUCyzIdyp5cvpWBUB9ZoLHWol42B8AinumS3wuZIbArbwNOQokmJAxL+JND/a
ONV0690RC5wrn1nIqaalF9hqteYU4f3m6l9c73LzXiIsesADdBYilfmThzmxaR430MYbxXbCPdVh
oPsUSqiW9sVb817lbsXVQWAItTmh4zoBiRhmU6s9mnTh99lmkG0dJVm35APiAqobW/5AWGGZgJOM
Im6OYZLxkTZb0fZ2KVJYX6YwhuHLv/LiIqxFPNAbLjOtKIKRLqJ+hX2SMJXl6KD9ksaxZNLMmoD+
b9nVK+pT6Vbsi2TJEYgjMO5IGvvb0f4iEmkf2JH/gKLcw68wMczhyyO5zb3UDIP8lbRCUEydfaPP
LanrFoNgegBbypK0RkDvNWeJfqk4g2NkWksYAyr9VnnRWidHI5GH5o9gM9JX4ZgQsVcbh8GFj9Jv
nDFJd8Y25LrHTh9vJpTbCqTyUXSDSqmebPeu/ueZ0/pPp2N/MJsxhCYY1cVgRVDsa8OKIyXpPZRX
qOmO/M11CR2QxwhfIxYgm+UXvK1+ZozHKsI6Do5U8z7sGd4PGx1RI/BoszUd5qBfAz+mNdq5K3SR
bPA8yLSQL6m+gocHT7erRhSzeIXhriN7WaMd5E5a6MaJ0w6GaC1C4r/B1W3SC+gxEV4Z6Cw94YyK
CI0oKq8y2iXKQ5XoxsxK9RBhTo9OHT1BvUNPwCZAE72ekWCQZrZ1RN8WENZp02qk0g7p3lTVjwvS
RLj32aq9ttuMxKtLj32LuY6z8TCvzWQJQuacpuygwpadmG8mRbM4ADhLxhcMNLq6RxkwDYgXetsM
EKhcs0WpHdBja8suOzc4CSCog2U88uF6tIxLeunxgfKRg2jPGHxdEUo3K+50uIqpf5fpJu3IKxBW
2CvZvFmkqY6I5wtGSXZykn4T+SRN02OylpiWx1MGczgEp9IheSYt145cJt4LIIA97EBmQL9QO9FX
gKHPtZuCYGGDYhnBkD5AoZ2AuWX+Qu9Dl8/YICRkdujlqbsKdNqMy9dQVOn6BAbP+4YjFIAWTjHQ
FvlirKOxQh0nfRr88XgI8oVPsKW/7CEtBAdDsJHaOPmy+dK7KjJGSj8e4VhoWwbK5As6qj3tl/F4
ZJfVftjpzdJlQ65mirw3RbxGhCjP4+jUbgLP/rQWXUXuVOr2eh9na1Nblpikwg7Q3iQ85PRGyvaY
s45XLGn0gUPyeKCtohNVhI5M1gPJHVF7iIAhCmAekdOwtCfm3K02NbOCQ7PznVP76aGt/2ZM/Bbb
5h86GRZXbOWRXfychBVvyBJOAriOhtzmMZOPmU0Nd3umTdWN5TDmQyfO6RvqcksEA6FeKOLgik/r
d7MbcPSStKOtpA88cFROsAnbmY4efgm1HAY4AosFSqNkqdBsIC5ybTIqsBAMYqWh9zjT5wpuJqpL
m/GMM+coOp5aN6faFl7DjqiEkghYD4LWQID72OMfyU/VsIYzwREv2qTbEhMW2NNwBlv3ypB8gbyJ
Mc60e4W/Gtt7thoFhZz9dvC2yazRf4pViQZyKZ7LTadi4uji+S/uMyVk9lZuNpg9F8YnIQwJEy16
DAtS2lIlM3ogJ8A4wiQfGtvSHrjJx7gpdBQ7VHfIodI5ZANt1WCcb+YsKkXOMRCFDM8W9AH5jwnw
pOeBnnq/5jMiaWNMJyDRhZkOWBTOBpDtSZtFMjO76QFa+nwjQySrCW2ic2L2XDLmy8rSncF2L05c
Yv4Oe20HMT1cw8QffTTY0Y/te0SMQmXlRUIA//ZHG3uJ0Amou26YWzrumGRO+t2c99T9a+KZOwUI
4wIbVyGQ0D4KN2NvYSD/nETfWb9gIgxWoblJTHXgGaO95jxKG9iSYODzgA85iLiJDd4QTUAYcE+u
K+8ytsNBGUEaSlr6cB59cHKx1GeF1dFYlbThsTDhDIlOZBTCHKcLJNJBsP5BwLNCW0MwO4JMudfr
fQsIo+zfRr27DdF7vLB+8KJRGy6tV3RDusqOFxz7/EIOsHYk80HEVMOynN8sUjkNH/z8AufOCHeR
g62kj2ZE6+svukMNhWGBiKWWfmUVduSLJFq2CnFKhSE69Kinor6uyPf0fnC/5PIZgjwbnoc7eKtu
NdEOx2OOtZeY+k1V/O6Mtyct9Dlxgfpx31ogQY0VB18NSNLZxHADK2eBpJOelfXKdlSNb0QTvYI5
xzsiWIR248yjaoU2B8UUHFLdX2nFWpEunffXZnMSCEqRk9HC+0ExI8e76sTRx9wUAXb6B3PX2iEq
AAMshBLtX5V9+34BMC/1UbbblTPLidjeWMPNJ5dgjFK79W+fiKiYZwG/aXEqeH52zSy1hQYRLckN
wTw30AdAIDrKT4i6DD9YS3GscuMbR/IKmB+K5Jqzr2RbygBUJoI+Y+VE+sIwD2Hgv+5JpAP72B6u
yQWr66RYIfCR6D1QjdipSDTpRpM/YYrnigUjis99T391RgQzZSKq9DQ8ufUxBiPIObQXNnw5DEAS
tkMnW7O/kWZVKRcW0zB+Vv1ScdeETzGKG8z6yTS6JgiT9nwJzJ1yB5iWBJatLNhm6bEyQeo7IF5L
XFOjwqDjSC4ALyLJaBwFVuwPzPmS8C81flzsW358oqLMmTGxIKnBy+OCkh7MMo53ilwU8irchX9R
H9Kw5t5chSypLJjUZOJTEp++z9Adno2BPZGonGIAI6E9Is/mGE+NiX5d8hmMo4hwGry0YGwfrnIY
i02+o5JHQV25l3E+XCCUJZupoNTkImXBXQo2gft1eAUacDUmDI6dIlY/rfhpEPKAZhuLEXRQGL48
Zn0RGS6kOUTEsxaXiPGgR8BP9yEuSJgVjEJV2xcg4+P4oUZD0dDCjFRXFbEYpB0IK0nlh1i9iCd2
1V8Jv1xs/MTMB1rwDFT+avHoCK2SKZF8ScejMBHEA3hmKjkE7wy7w3qfjvk3GKeDfS3fWLfIpyAg
bJWjZa8345g/bb69dMv5p5jQ1IoaGdIlSvVZE/wV7Iode6GwYuYsOZ0tWlcloytNHajtpeqHJ5fT
Ukg+U+d/e7ivY2++Rj9izWV0aX9ptTQvsHH0c3nRXhCi16btX5lLIrYkWhe32lyiEgUgzwBhmvyh
nldoLWmL4o87TZnzzdJ8aYAwcFBidLGUoYbVAENA5uuoPrhDOPx4FEC/BAF5GKs5VsN5/eU+V7c0
jvl+YUbhUWhPgm1dUmKt0XVM+9/hifPDw7rJEIE0qWphHDgX3bvjBX88t++qe4beQVzDA8fEx2ao
7h2CjrKFM0dqqDtEDCAaWJW25pxHBRCLGp334JgwfVdpIdBnKjltzWse6BdYsVX+Yfds9nE1PkSK
dx/oqDRzxvONjogPHfN6LFw3VnLuzC0GVCbjPJfjviRA6LNejUtpxAl1avYzaQyJxyIc/C/n4cat
iTJmKMhickaU+sPv5yxsGmvr2C+dE8T3dt6erYNWvQTbM+3hIh0R5hH4gFMrWN+se4NbfB3gm9iw
KKlZwRXZextSGpy5tdynL255zVgyn2dmmI37JSTVlX5V1Vk21+EDtKto1L0V/hL1PZyR5T24KUgG
RQIQ83CBq/rAqo2Y3XwY1/IQCKR0Gkhi/nfWwcTi/MDmpc/J2iAie+8+VJU0chvlV/NDHQx5Tkgn
Mze1kVGV5YXpzBQc4A0MVnshF7CZG+Uhf3fZT07gtmLTLTCIb+mWjbzRwYqqvxYFJDctvtUl3pH0
waF870CeZw2div8guzNNsFhZrnxG5iizZGVsPGBG8/KuTZTLuGqNIQz09fKHxaGKltsoHyIeph3+
mAqiQyoPZJIwmJHmEjeEk809bdYNzzwD5z6pc0TvM9Y2aN5T/EfHekWhg8h2njL3nEE3SlI0hVPK
SNy+1PA02vkZl3TK5TSzo4d5DPfpWaJddMb+bCtf/clh+SzvvRus67l3i7aQJm8YsIwjnSwIkQ20
A2jP0nJYHrMxKG4GQ/dvwO6LY+3h+2vo9K2xjO74FHY0fOJHRmEKTrf5rc5UzmwVS83aJuGD0Ya1
DjacnBJj3sz8M5PRIJv4Nm/JuNZ0sI7ocpPVMIvXeBeytZpMaZYe8d7hRo+ed9qHxVMGBzUJuQnc
gxyvPNY8ZB0ux+20xak56aFbss7R1QJ+bpfAKw8p8uuUc8KG0CVA9T3nv2V5BSPMTNdY2+OxS+mm
JD84F2WYqC+Bemhq3IA+IboOZt1u5OvC/oHYwjhC7jY0R525+MNzP5R2K7+SlfNV6Fc0K8Ff0qOD
sDR1eAanhJR6RM8hsNCOytWtOI6Eo+db/EnhiNYL8Gu7/qtBQZzT7yM/erCpq2fuptx96f8j462A
v19l0MUHGo71dIPBjGNyqu4Q9nY0517REycReETwXxgxdhqT+BfeX04ZtU0FSIwYorNRUepHV7KO
KBopAX2SX7vgbiG9SBctvafYXAYbBDTGQv6JoLFNCk4I2y7f6fTpWYnDAHHPTEyPEigzfcOYR+XE
P2lJJsVC566b5uiOmHdGEdt2H3GyIRSNRggL/0ckMowa/aJKdp/MamUtGX/tvbzrayacEriXgOfG
bXxGsjPPfBfCIk+zRSaXjHB/mgDTHTgSlWpAi9ypVEDHkb4JZFsGzHiOYAj+uAgb16Zy8KujVO0E
ET649KuL85zfX6Jso/cv5svQumL2QFZhzVAW5Uh00oV8trhlKQND2vkSjeqmvaKPF7yP2lIuaGj1
nHZRoZNxWp7mmgnYfySdWXOjWBaEfxERYhPwKrFpXy1ZfiGkks0qQGLn1893e6JrajqqXTaCy73n
ZObJjNCoRIlDlAvKtWFVkK8HmMc494/Epl0iYSkaE02M2ux0C8H6Np0RgUznoCC2pIuYjo8hRCDS
nY3gPY+lFU1tirY6YEj1DdY2b+ptQ3ecI/qqSV5jU0ZMW1wD+Y56NYyJK7+RygOOnoe/qRAVgm0b
e07Mz0lDVayrLeHUQoCNNzmYtthFCqS0Gmmr7PGGts3oz9CX0lS+HyWiP1nkDnZRCfL+O82+a8DT
Nw6E1aoO/2JwECzXJaGgxDypp1n74HlDGk5m4O6n7/57e5DGgS1Ro2WoeErcMXIt3TYDVrATzM4G
/Ccpt+ONNv727PUS49bBN6iibgzeq/nGwqfs8GoOTlVDm92fKtqaT3tXGX58MSJBa6kA4wEEf1wQ
JHis0rpK9SVmtPdhIcbpZ4hY3tFSutY+eMxV2o4obMJls+mv0Lw6PPgpcdtV91t5BsOND/wtVuX1
/TX9rX6lbb1KrmXgfHxzXxxeS7Z2LLd+09XLb1fKfnLSf4wf60C8y2YKyTsP1uCu2UqzsRQ5TefT
fb+sV1NSDTQG+w7tKlupBzBRa4OB5r9uoT3CEzeCm0+OhI1II/uqD9E9xN9TyIDKTd9u+KN+BvbJ
UAMFvC4tkArFji6Q8m4FEKFMrnJ+CubM0Vq7kFF2Yt6JBSXYeDfFqoE6mIFmt7Zt7Y/N/Yl0hvYe
01/aL+xWHGylSpGqSx6OG2ausK6Ixrl8mfj6k6ejtqfmgdAGHz7FlYqtxtTJ13sVPmoCfu0DoV+l
cJTEY7pystmdoFOMor8UBWGIMyH6dOJCIuCcg9YcWQMQxgvWQcfBEZVZ6fVoWzqm9TsGehW3rW0w
mmau4tWEtdUT2Yw+r3dsh+8BzBWmf51IYqI5fDSv1eRgHrkh5eZPWWFsQaZwE3mgOpm3QlX0TeVf
RcAnc16h8Qtjdlj15gRFblDRDUJ4B6iE6yV9Knq09NzQakOEeIl0yqmvuINXDkps/fAHiPM9EBBj
kt2AdvzfJ8GckZRqcauzA5uk7uRTUM4loL2VrXjpy38MVRvk7UUMtKP6GBPi7pmLDXE3w+cZitTl
58VcSe+nD/S/YDmIRlFcRvPdSvOGkkwGXlqUCBEa942YwVlObJFSMjog2+9iAcM26NAAc8Y5jZIJ
9GEyp4QA5a8PLBiQLvn2AgfR5/IijEU6MO+zz3A/TgbKD+0yjA4zMiq1fOZ8JK/SlxT6H1kMRNfG
mkt9tftB+K9hu0y/EaHDj6NdAkgKf9FurELoVlWDOZlqRafRIIiKQRJbTptF73HjcAFipALjILKj
UHMR+GnOjJtirXQGFVNHQZY5LKJlwY6yklzykNA4pn7ggdh8IGxkhL9iDpFTSmPiqG4PKbhGz6Vo
RzH1TKV6C9t9gJAWtRn4l4lHuHKv04tFmtz0p/4N0Jo2jnmMQ6ZRUbXcc8gyygOwZGaBCx0o0+00
jwi1kN4By5LGQajK/BMY8BhvzXyhaYuILbIhM1BndMch8xaVF1U6ENFL+4mSf+QCkwfTcnp9g+NC
lU10j0JDBANR4WJyCvuWJv6IgQfGAiMJbuOR21tRfknhb4zXYdmfgQ4JzPzQ99H2yDRHKIzHf5a+
f2Pcoy3S+JZhQpihbjXZpU1DdvLkgjaNurCoTpzkY3eG8UzeX0j8IRg1ahh6zxKrueCiqfQoNU/p
JDZlTq4o3bN4gMb5HNPuorYM1bZ/Et89vkrQpir/NuVk7OBROeU8S8WimIPW7ZAgR0j1qhGXYjK9
Nha1+diSNkV00FMnTcgACN2L6YcCGS8dDaQg9XVn3YS21PcNEK0t/DiB26SZKRxAKMYl0PPSuWTT
/bTDr/o3K44JQCHK4Sky7Von3rWfkwuZzFnjVxBzw0YbDYkobMoJ0plWI9wx9jwIVJWmdSY0U+FC
i0V9TJol/eVwhdcrFGuOSFmBhwN6oQdvuESE+/lrupb0icj1Q72bbwgkJ8RLyGhfSIk7+k7w2FbC
5qafg/cZLAdc0tFFIURGqz6aCCn4X0lv3dDpMU2Ui4uKDTuZgkXn6MYgoFEY2nDLEQbuY9YdYoY8
CXAYy/tI2aCiA5f4/4wDXEPIFxByS1JlyY7x4qoL5PfcdW1q8EQZ4SROPQe3xUQa82+T9084c+JU
hXlf5fM2JOX83eJNPCdWs/AhCQQL0h1CFLavC6LKkZhMVO8SLCf3Kh0Jc0MyYiHmI+cweh9DCzWg
p1wx5SfegZr00990jPb7jeCntYcgtv+j+FWYO5oF4CKVo30yxfLX0R6tuBMw5+k5xmlfk4fFGP0G
xvLzS72Qp/spqNTNiJ/5O7Q/lA2410uocsEDcWoR+sPgdSjGSwlLpkIsj+8K7Ao/ZxW7XS5b45V5
UyqVnJ7lknXFSIGFbrjpFFCrqylBg8HD9Yc226ffRk3W9TOFKOp8EGajO8ggQ+QuNjzvaAiFkT40
zHST6dvmBVwd2zF2OygGDSteaCZAU7O0yJl9n+HRCN5ZAN9bG1Kpcwylwbsrxc++IOUol5srEyiV
ttCmPzRkWLMMU8fEowLS6+URlUpfi2/SuIvP+DYZ2HYX+9eFaUQsIgbm27ZGQnN4xDJNExUCc8Zr
/Sv74bV6R67ka+pSodfcApuaTHpZ2F8gDV4Z5VczOfb9AcAJ/+7HRyhrWfv4Bpufa0rZlSIyQJst
Ewnw+YK9JlLnF4FeKB9N/iuKBSt9drAWfZx4krlGMXQdeLdjBLc9mSPEp7X6Nop8ES9IqzDhBWJX
qXDELMHohhn4Eo2DjMlkxlRBRI2beTh8XU0elgxazM+NymOEblfBh1NB4sucfUyIhtSfB8vFqdXc
x+iNi+FiYZf2EWP4arsLScZG8GPmxJIjswuv+PTT78BoMRIJ6dgTA02onPvq3ZHcEmt6bYaLIFIE
ZBVha/BxhEzaEFx/ECd+TnUKwxcRYFn3bEsYkKXs1HVK+Y5mVWsjJkhiFNjYdsKwWFgmIXbCtX/F
+W1OD6Fw4WZKcxqdB4oPBkHfVe9wWFTDP6n8CeFRVbyL2BC/3/TgKNoJUIaSil0oO7G5vkCqYf6W
JquWpMBxnaIF/jjkMeLrW71Qw3sdqEdXX/vsacm+JG2HVHLCaJ1W10qwo909iTxJO0JUcIUdYSF4
AyGfhKRpE2xGdkxWWBRD4CQQ1eWCqdtq22cosXYvSYTpkl+PxmOLLeFA2tfBQOsjTBZ8ZO3SH+Am
py3KlwTGPD4GzRGNvxo75iGsca51s4Fdz43vF3wGmgQTf6Bh5q+g2bRNn68T8lbzRZJu0+mGUgNH
Kgr5wreI94kcYZlAvmHrq3CbhqMnNPPw1oz0vaRVrkLdIuZhYUHgoeuXU4f+g4/UaexUR8AwZi9J
oIVexdOIiyjYCalSqqWFcRFefm8cw10l29Tjd8JXp8COWCrxhn1uubKoAGQ5+TsCZzH5O4oR8GSh
KhcTKx11A04dcx68T1V7qeN/zMFOyhPvY9Yyv0Kn5eNLI2gJZvV6QmG8OkcnvzLEHCRcekt0pCod
eNYAbFJzmA72dKsJQypcfs4di3pdQ2hqHoictZAW+k1av8YjtSNFAGPyVc7hbThJ+hj3/PVRRXSZ
2m//TTGu/7CKMg9PsYkPCFStdO0UjR7+14X8D3C04QCkGgq2ZPdgQMSoD6lXGP/P5RPgB6UKGOyD
n94ykC8z92YzbxiXi0j+Zu8M0zMbMsmylGAmOQ64kZ853jgQ62I9tkiE59YClPKLl250CDtC9dLO
PqNDeMPAiIzWrTEhxB7/c8QSinAGiVXEGFJhm1uOM+21eF8pZhod9YmMB0WJgVltksb0K/h6MCyJ
lYv+qjqh8IdRUPwoWymWT43I2xCimXWC4HtgD+B12cD0JX76x0LnEQI7thfIMesZWRc12UJOfE6I
8DqsinGXAcUvliF8px8XvtrNGyJav1IGXvH7nAX6hug00ErOYgjp8MRI1xvKOZaPCK8mTKPoNlAb
fHsNpcbX0eXn+pX+hC5KqkmJqH7YU0YmRWh1QfbLDdUAJzT9Db2+3NoaJk0NEnymj5hY0jVEMMyn
1og2rCe4TIUbI6d+f1YeSrUyYZIRPcI4L+g4+MGcRccPIWy29mNDEn0aX4/R4YU2SlrGlfMF/Bbe
HQ3oD+YaTOEX15qh77Bcdp9TCKShHZe9eVH3hXnmVa71fWAcrGZj5Xjr3dRm02B49tDwaLtCgFmk
MAr4+49CluoZ5TUVz2i/rw2zGNU8mnxnnlzTkREr6FfX6KAoMDISMml8n3A9gpeIPj/Gc1rvp7Be
qCd8nORXJVVkzlBFQPM93epPrO5EJnRyDmCYePLTS6BjlZNFLnY58RWPiOczgluO2yeLBjok8TD9
9UoZ0oZUslKd+BrITzYsOaKBqjgpELeLvfLj4FpNmkEmb+InANBdiTmVI1YIDFe3wROI+N8YM8Xa
DzKXjNgG707qhG3VMKS+COrV5IHPfLgb3yLKmqpinUP4i3EuRTQLF5RqoC8JEjdPjem77QhP6Wgu
4UxM9gWOQ3ucHyrcml+O+gUFTf3draRkix75AtoMV45GFt8CSjpz9UafkqH9sAcsiY8SbaJnLGgF
seYACBU3mWoY/6dpgYfPBcMMnizbu9yudDxsGX/AS4LjxikF/IczwbJ9KineEz3VJ4xavs1Qvr83
Rng3w2iuh3dIyEmLaOcimtuYfYIAW4Ja1Xgvpf18VLdasDaRFHeXhnpE6pZm5KrNIgNU6PFMJ7ko
3XdMJ+tQwpKGoQoIOfxs02IXg3oJ+R2QmFEwFCZCED4eTv0DqV2/SFnlFDMHp4ltSqEODsnHX2mi
+mg5Rh7hGnn+gBS1/QUAI0178fp4HqXIiqoJB7eXVw02RRoN+fuhh+wvhJmcunn/77uzTqG8BITk
hCIg8E+vnHxRV2+6czdaK9MDTNOgkKWhkReDGx7CL69gc7gJ7wCz/jMax3jrdoBJhdUe2B6khBTw
bUfTMGDpz+OaXSjj4tPfx/vD39H8wXZUd/BWYpP6/Jo40Cz6CxkI936Lj5OKWH6WryfkntkvMKA3
CIRQ1ar5A1v7ujtwnlD2Gj0mfzxkWh8JAA5fPu2zwqysay8Re+Hrcx1eByYkU6pSCdVqUhyhTScd
YnrQP8vAkt8rfzUYyx3yqJK6Y2SPoqlg03h50frULJhtHGxrXCjq2kB4ioEHqiLM7ABtm2ss8gxe
iHlEbhL12Dhjcqx5IAqWn5pOhDDAwFxfvcble8nKIu4p/YNDpl+jt+upf1A/QWH9maMjfYfH6i/B
jYcOqXXVZ09Sj8xegI0lKNemudKpJbWtHcbvIfWBhacy8W6esFtEESRfS8ltyMTEsLheAu2MuAWg
ci1qyFCZVyIS00Gzhp3iMO0d7OYMa2N1tPaQBUGTuzpa3wybI3S4WNBgnX2KlXtirMf4X9JigEO4
MM4rMbom9ufXTyifa0hNFowVHicWyswNhoA0qqNyMvNtidVz5HAxMbVMYZ1y5ZIpmBfipog9J5Ij
i5ESTMjMk5xj+NnZcIdqvDbk30L/NgdsW5bF5EzFZEE09a97zM3qucclr24d8b5PmctiYMWb/hev
jva5qfbVuMGrBysU/bP7YBkdXYK7QthjexiMW4VgXo3/Ic+RbtP3dSQAsT+gWGKADuOBBjVhKT2t
p4zuL2PuGVTZOioTD5+qF6bw2FcRfLh9t3dLworyBDFgesjg43vAnYStbL5G41JzlDeNqzcbYG6o
MWQs0neC/xnK4RnzpLWFQSXIMukw/geX7uI8mptEquerorClJ+oQogepmowz/Sg6r/zWw/McjcrH
7HoeAEeAVjIYeaYAFjYTaYLaBb/rCq9LOwCpQro+Z1pYx8rGPL4YxWtg670JHd7EMYyfmGlpQj7P
sjIr8YmIOCwKhXTBbdARU7iWXe2vwosR8Yt+HFNEoB/MlcmFCQIOwOaehF4LTHkjTdP0CnKJqArx
8WQmaFQoa2Ln9Znys8E7YuSpkGgQokGPLx2FBIg71/txoR2yf7V1+JweLIlF5WCI+TQWyWECosrn
C7o1Vn9mvZdydxLtplOW8aICl9Kkb4zB8Ok0rK8RWsRk3hK3b8QojXJ7XdArTwKMTJao3Ux1sE0Z
l/R+pu8CoyNWHoQbtmApVAEh9gvdj6EeA3Uyz1l93YSRpfochQXROz/iGSolc7IBn7BihvF1J8Oa
XsjOoFcHm/GXFMHFAG7pVV2A4D5A5Y9sQdu9OxKoQqoR3ARCFxs4o0J06HQPOCIVS+yGkKYaqfOH
4Fb8LGzTWuUkVRUKVkcMavU/Sob5GSWutZlgc6ugjcWk+xViCfTVdFi2SW497IGrezfWKcQRgMGk
SyvaZJkC9U3JyceJMD1rg+kcbuaNkKBWTlZiPooa535wMXQOFRUBPFCXkrrOCKJlvwGIx9ztJneF
VR4xZBOCQLWYfAhfm8mhlddSr/gaAbkf+Vc70K5nTnt+P5pmay0oEkeikANloYZfxoSUvf0bo5hs
AJcFPgk7LGEbP5L+0fhOiqmrUYWi72DESMiluv6opaEvFxs0P1OnQbEeeUpzYQIF0zUIRlqyHp/I
9Lv7rPLXMcjttjl/6ptoInAOQEdUTb40PkicfpuTryB+02Sy4xJpPWxjKbQbPH9C3pqkPUeKgFjP
43RdUeQpPia44y2GCSyYs1jQk8jKKWpuUbhknzNLj8FNmZwh/LJeR3DSIf1+BSt6AEw8o2TLURi1
Cw5BRKqcwiG0GGHePeoaFwucT21XBAvLgj1S1IWRr8N+bfABUhJRLpK0OGQtXt4+/FJAVwkNjYoo
RJDul/QtYM81aixOocUp7dfvYEW3EbUOxx52Rgk1IrZcaOn0ecUhbF7gr0IUSyUA5tb84LGxbNQF
DRCGtKbm8fPxpwngPhFccqqyRWFZDggIiUgXr3kque0MqOZ+BEdvcjJhzTDrseFE76AL4YlQe02X
XG7Old043pPOR+AqhCpvJ8h9IF66gwkd2nRdaB6SJ4r/hH2P/SH3K8RxWIwEf/AieObEXKm64DYB
iQPxRoqL2pWBLDYhIET6SypxfT88GEFZTymLKF75RZ/WbGR12/EIIrcAJWUJVoiGPeSBCj6iTKaq
u0AMjax4QymmxvcPdxQwh7s9QPBVK7pNi1SgXvh+JpwAoY8UCKcLyBoMpbH/1G/NVSMnerDhL+kt
gXJTStWrHvhCLNwgA1swIPPOCUdaNJh1ofEhqgTHVs1L9U2hb4z2DIM0iXfacEy1Hfedaygek2JJ
W5qlW/zIEJ/wAwB9gY+1Dy5c1JqnD9eC4pTAWqQdqG6NGTNrko8R5geksfD7fkkq+oBXcmMLE2fd
C7XFmw1EOBuGpotFHW81Dou9vFJ7j8MVfSFhRdRNID4wFji0ctJoLZy3XXAQWACCi5TOh2UB0cgO
jw6XxhgHlX7NnQR5mQQrnj3ikPf0J7VutOttsm1h3J98ON4DzjqWDVeJFoWvQvtehksGLxhImmyh
3XcS8g/yQr4PrEBYVvqUWrPp82jNlKP8bwqJylA9e4bk6fnaQDQTtBdQe943I/Db1s8SYIyTWkCN
8Vh53eRbj6nFcOR3A0XHw3qCokAn07LR4HBXeG4IMfndetrFI9yBH1jP4qHupecLShqLy8Sh/QX2
YComUU9NvhCL+0EPOT0azxaFI/IT6ckDoLKVzkAHQFvix/FCGpB0NJ/naNMQWqb+DqtkbpxF7/VE
PsWdZF29Ht1qIrpAxvGUbf2vWOH7DDC1Uh7zFK04OlgmdIBcOtFAyhI4woVHLNw5ayawJkaD4Qsl
lpB5Zd+hVNpsIixcIA4EY0yF/8JvVfhLGk51LRPcUVetTN6qlxPZZ9ywAKap3k+QkAa2GdQHXQKo
YrPwWXbQdJGEaMyRzA9DiztUy1lSw9GBdkOFK5PaTjYKpy3Oc7YU4arL96c0R9tDZ3ETVUrj4G1J
06MZvNA+peEEdOKYlV8qXWGIarak9ZXhwXWWJnkhk9yf8FHelDMvEgklsDDef6s7V9jYmjdDNDt8
dRZrCGwwmkagk7AZCwOkUcHpFI3AUDLN31IWwRSVCt0P0gMLa3VGn7wJ0wODHs87sfveJDi8kL/R
YyYWW+cK4kOxbrBXoAAyq8uA2M+lv9ACkENY1b6ahZCvxrA3iBXyFhF8DOmovWeo/kSF1cQIno70
+qp0ZEpqmoPqMHjlwK9UqAgoyQq3DH120SelkBbdAqCSWrtywA8NzfuvrJ4AENk1eh5x6EvyCiR7
aiK3EJJrxjtUTCZ0ZsOWdHGim2fhAiq1pC3O6Y+FmqT1mbwAqGJAwMSuOHZHND8ao29rSEguQbg3
tdg3/ksGD2KCDU5s2ONRzY9sEVwA+4YENQZrR+NPWUZvC0LGq94tBh1LQIfLA83BjAQgF5kl301i
ijBxJkj0gJ7fRDMTk4Lp74FyBikRN4BtAj90rpNjKytEtxd1DJjuC2nFZww/HtOGfKts8BjpIJEE
3tMKl3wiVucnwx0UPYvfa5zhTspEZIQW/yvXaM31vYZbHNya7iHH4gNz16hG+F6J6ZjTH5K5qeE5
+xpZuGmxGePBg4SPu8NFA0G9TKHhpDlEnQnFxKcdpkumE3nj/3t/mweXwNfF9eqF1FIhiVJsSfxl
HgusGj+MDwTKSouGRp+BziGwuXP8VE5KI+GIxf5RbCDi6+lBCxcglrkP1lPn0KMmhMgkQNqY5noT
0y0C8YXciPwX4pCbnKLxDOycm9bNsfGCsmWmxaqxqfSEyRR+GAjSMFNqXb41H5Q2tflvqQCCMIpJ
XcmjGZMtTDGriA/AR2euh7WE1khMkfBxmz3PlAfEecIrPIxHZnTQ3+FFxAUE2k7qziYTWCDXkyPf
h49tIF5i7bUbbiqfmU8AVoy1H28OY3RCg8+I14WjjZ0AUpiDEQiePSvbAPghPObvcNEo7vkMWefj
ucAoCzcS/IunQG6Y+HMAgtJRJYggimhxj5GRSZz0tBC8V7BbqDWYd3oRPUb0Jp53yVzlVnLPmbD7
5aXjO4Bk8h+ZCURTyXwPvi6TR/Mwbki/dMwWqxVrlFuG6FIu3JZXMbVZi9xrkHLWLstJfGymyphZ
5SQHxfzlXYvQ54iaz0HKSR9lBqIkax5YkUQ95bLXwYnoPMLMwxYa4lT+LX9h2PEmt8UJg1UVDDFe
MF9Q9iCp7O/6ni0s+8KNvXCREvMLRidlETG3xhYAhQFBT8eG5xdHDaoFNFP4flA78KGR9D0owagA
uQzgE3BXSaJ7h2R2eExtsscXhLeSEoV7x4LmNqNS4IMqLFYTxg63ImYkbUxzUHtLtxcjouWSJQ1q
z0puWSYUfNibckjwL7j+c08ZkPl49MRvjVFvsUKJs+Y28Vz4i2CXmHTxfSLCrNlm4Kw7n3uNqhtE
68OLztwzY20dWkuWnh9QL+Iig5cLVA2ABs5Z8hw3IBYHC7zYAfnAHKoaKto99i1stm+8YozlW3FY
4hlyXV7Ycjli4WI6DFjBf3CN6C8Y5eAJEQTKqkWdmHskBIyQ25GPxheLOC4RM6GRDTNc8AlROWM+
C2WCaBPvkz5lXxGFDoMkPIr/9lWbSJLRXJfl+q35WrMVU6vl2qJYY52Oa226MYYlUBqfkJ+FDEJN
vBqT92ZnaCfzhQPrWe3AB08EfzOUhexegXFGdv/VSLZiCgi7/mVYY7hSOXNVfO6J5mOvZZBtGi17
lQS90th/YH0bfdEoLN45SvlEFbgdPC4sbiciNPD5YYthcgAtcTdZE2fNYhx1OyNkW18QKB71hGEw
8CiyTQysSSL/RckHkVj6ZrqDrkVIwe8keLaWg+HCx2C4B5dI5PNzju56nNfgtO18+NBgzEpk3vns
DulHwCEv+QT5EpoGuE3ohAVRlrr3+hwYOCRIq7yM4YbQuZZUM8OfZC4ROMXLNRUoLr5JP0dQbUHr
Llqv5tCES2JCQYxhFGeSdLCb0FClMHksL3vNjbB01xAk2QHzzoi6140bIw+FyZ9NZw7mfShAuKvz
ya6BPiRWKFEABG2lcirDz2Y8uVnlAlPJBOZNAcS6L0WML84yHysBc7Zm17DLv9japXg+RA6AqkxS
17gkoW1X+rozWXhXNp9/yIHnCIEcBhpt2SN3mwAeJu2IXhLhxDP2nxUJDHY/+1c7n/v7nO4l5NuM
WGME9Yeqm4kdWOoEUASFSUP3O+uR46JBJxQBKfG/bCsvIURlmmXqvbmG22WG1878RaY3o11uj9bE
BGEWeHfCLnOhnnmhDljhS7J/P81H/sX0/eHtLoPZOl5Iv8YXFgEw31T4mYv+JINN+/jVd+NWbrpo
59zkz92H1fUHj9mpGfs49+Mqk52M4eb+PsCr4tVvd40HW7BC1JzumGB5UWk/eY6IIHBxYa1IS2mJ
3QtOEywRPsc9ZXKZwXVQopmxeSHsYrgltbd3Hpd+UA+DrTrZj9jZCUgmvfEn3xDtMI88y36elsnM
2bKudsX5i1lgkIsV4za2vp9uo0NNzr20NPhHvkRbY4P7xO61V1yiRQ9NxKzWZ0kS4s/wTz+QY7hX
VsQIsWFAa5IjylO3fl8n9YslLTPPtSWWeodN6d34E6HSLpATtJvpCqoCR5vDl0IyDxTZjLElzs4l
4wezuzm7ZTPnuu7srxN+XrOD8B1Ft7WZbt/Xz+a0NWciGLS8hPsQrNNNXWkfoz4kevxbWhY3/Cnk
C/FX8HHSM/suv19/MBKzOZ0uMViU4nQkjLkxnMAwIHWTzbFRPBD5cBM/uB1RQZzzo/moTvXXwJvk
tV+klEwe1q3jFpv+a4fF3OYljBhoq0RvAOWwQD+1sM6M/POr5HYRMg1JRhHPyPQoVPvgJ4xvUnBO
4Lo4yfj1n68gKsNmX7jWhZ+4oiaAp3k7U0fZTJ3hgPk/nCR9xPNJmCQJB4Q941z2jS5t9fmVFmKS
44uSESkbEsLiQbLZb/Pgg0SHE4gYpwkjWLVwmQDvJUoxvADvhnfE5cEv83t0oIjgVcDo2IvJj2XZ
0ddvvnH/cxn98tC8YU3zphubCZGR4Zmbfif5xQoCT7B3VzACFJhoM3IfxJUsE8ufeJPtyIt1B3mM
/8KLTIyJcYov9bf2oz+5EnoiINc3oXm0TDTkfB/+EJL7h7k91MX8ceG3Qids3awn0H33AKVoHpz5
xk0c3cceOP+q7l8PyiTKFboksoSKq7xHW4nfGNN8QKCGTVnALAb8HogCNQOnJEdCAL9zaBafZf0l
7emTRO1w7vcQSxVt8lld8P6zNlTRnIlnyZkPD6DwsHDzuFoJ7NIs/2Jl0HChC/nC4uyB8BdnN+mG
U8ftA6oG3obQSBQVdJuU6KvanW7iPzBmmH9UGJDkOkoHBL1zfu5Lxkbe4Xcuk04QcGUy4NfDtObc
rGYqS9hgFuAvZsvCZQObDYZPcRPB/+/lkTllbowTrvXvv2QNQ2K48ZUVJh4YJfb/fxqLd6tsEA94
zG/NqxnH+Z3iiHi2WXAgbmoOV2LXC/zG7+ahc5K9usaEZQGrtqh9anqIc8Lc+xXJp+VzPKs+buNu
uiHKzG13wVIFv72/js1RflRf1mpcg6Q46YXsCPMw4Hv0F/wZfonB0DWS5mD8N20/uU2Z6XwwuOBJ
VCUTu+eahuXb6yjmfptfek/U9aSjpJgBPNA9dxvtAvF9Sk76KhjnxfKF4vORHtx8V0HpYLiDewev
IeuEQfJLx3gNU8szvopoaOvabcrb+/g+Mm87x+n28F6+j8a1WMqr9ItRs8SND7mLzc8xe3aXZG+4
j9ivLtlZdmX7/YPdzjFeGY/XhvH6PajXvjy9/BeW9bP3QUXLDk1yeh0Av9DBnqxwFuy5Z9Vvxc4K
plTPwoN8rb6G3/4R/ug8FmP2G25KXBeYDUJOeepwIOopQ20DHZMv++WufU4v8AojAvZ+9v4FRpWO
6aHYoL9aak72bM/JU7ZxCwuW1Vy/vg65uEfVxiDfQP8ODuo/JjunXnHJmffy+nV2To9YU62m997E
Y5H5z3nOdDutf0WLjMoHnhF1GjU6KWArfofxgpEsRqTv91q5GOD80TEn2dXa9uN+on+/hx3sp+bU
tgkJqLklAUdkZRJCYDGKyEv8a9R4VvlTc1tJ6+rj4qn3km8lpyMq0mE/TA6JgRMRgJrbmFsyuJLy
AAs1GvCnRLbZ4UDV6cWjH+MP+FkzdoY6Coy7gS5jcPAOW8AcJayyPGPDMATZZn4la6hGkmp6C7Uv
JiYzdDrg3u8cIReu8jNloxFpFnkgSG8DmFFaoYzitWLnw9+s4RWl/pnp35B8iCxksRnzfflqc/v2
GcAPPy7vIRouugaMN1HBGqgegZLZCxMwqhVRSA72SyBJSGZmyIXhCqDSxBY5AdDhqAkR6qG8Ei92
xy7MTwYKZGgYpei32ID95lp+pbvoYG5fj/x7OH7+pX/5NywlqhF2yrcvM5iNAQZdC4APKlAccxm5
Pwa/yiZ+dIx3JA7NsuiI0OoTh1OtLphkzJBGzpBKzNhh52zPvG5A23aDC3++eGUb0CoQyFzGXorc
TW8yHEt5BZYLeIsSRl69QWbyI2xMZ7rMGjLNh3Q4AO1faMEKsLiWGT3yAd/f9DPGIap3QPAjUQBo
/VG/0972ayDgQXYAxROUza+F+Ai4HndiIjCjqwcpe3sx2JcP8A2GDTAIkY9EeQDoY0uo98z18tNk
/hKgvEY2BakPM54BD5MlUIpGQWjwOfJo5rDtOJIzFYmxpU9Pk7XjY6YEYaFpG5lm5JvYgAWAt0Ab
EBBgfCYmNK1PQ1hcOa+tNTpUgc3NoQG6mIDQOQf51LL7hNh5F+xXwA3gJqb7wqGWbUh40KNIguhZ
oHppmr88Pwq1dwx2hl8kknDWGuZQpAhYxnxof1Gx6dJRSQ8RKlYQW0hJetKjth2f06O0GJk9UFb/
/UMs5RtHgWTJmP8xwf6xWol/pLXE0HnDK/DoNQYpUOpuXu5A4G313X2Xl3jfnJIf1l9wR0IleuEr
TQUOnrwEc9kBn7yCazIuTkg5IXfNINRp1ZXihXFAsJV+VvkcutwqPLhp9gBQmGFILzVdqEmUNQej
1/q4nTjKerKq/L4RJLtBz3ELjsXJ0GYWPaACgbaoSh9Bf0K2naiaAAg6Jgzy6I++LDXQvnolcDVz
ggcADiKkCBdVc5spgLQmGegwTtgtnCCbGxttX65UDwnrmugKSmnKfjwBXs/M74nQfUN2iy5EMzEc
cHA903rXrD36mjdb01ZfGgfzlG+JRvQtT7PTecspEK/jdUv1/7LTJxwcJ3Z67/4mW4B1yv/PMjy3
CHKqhbmarHJ8JogK30KFcfovNBdbIHUZzKtl60GtiMJP20ZrjHC2jdu42XXcxuvsHiFIpgPn9Icq
ttF1oXNd4jJB+HiAJSvoNQF3P+ZGXuAGsSPCYhu6GDpso415pHg/NgSWRWfLD7Y0vUusANxxKYYp
+p/hQfae+RXf2bPeXLC1zLf47uBaI3ARSB/mXFwecLIKEeKgPN1P/GZB58Hc5L9wT47ISWV0j10s
PJEytccFMSOKD/n/VfFpJABrMbD5pRup7+WBOnFOVIM7et0iPRVcK+Tkncl4Zi8/PiDj3OK/BBTA
ZzC59IrJ0YXfvRe+GDVZtMFs3h79D/JU+vXgShHrVcuRk/a1nW6IeXEVG2uVwiZ82MnWdBZ2vC92
zAlRwvDS+cbWRCkCD3oqHvLeWmde732W5SE6UGsXK/nJO8r3ZsmjrYRTwykdUfe6pKSHIHHfl5oe
+c7ws9ssaPVo691ily2BeZ3qlCyBZCnglI2yDJY65SlVuPkRkWzEBfIimFtU7w/jyePiy+QbAgBS
wR+QRNTrR7by4Rhjxo7uguEZmK3iauwV+oZ6M1yDI7UiRvGKH9qIav2Qu2hSUkTu1EYej+8f7+Xg
WScJo43IUWg1si+TOQEOKrYisP1r5DQOOsqtZXO6OmQfHd++ha1qPccySaw8vjE5mzuSE0XKgkBb
NhPea5qfFcyqyysfYX6bzZt5fCzX479xNxwz1gaIv4NE8N/UC7xsof0UyVzHPRqT2vmbHhLpKk4m
A8/J2EXrZIEt7iJZEOzCtXT+khZ4qfOJSg/3BqdC6Yg930qGL0M9d0RDvc08Ccf/WXLvvv9H0plt
p4ptYfiJHEM60VvpG8FekxtH1ARBEaQR8OnrW7vGyamqnZ0owmIx5z//hsCfu1k6mvcIU2yQWLDE
gi5x3HqsHy4tmTlxHtj//mQeZpUuo4k5Te58MKZwP+aTYc4EY+bCx8xmyKO0Te1OLTZpiMnchvHE
kf3GZB+EwDH4E6e2ruTdGyvZ4JBNNPiLKzmoDkKYAKGoD+TBnx7hjcxCzU7d06rAnAl5xrn0m2js
op12x/7Y2XO+OKlyRL1ktkF6UNci3awwH35pTDFfupvIgM3xWjNxbfKUjbp6Mf+7yt/9sfFeayAm
G+F8qDpow9zqml1vhG7OjklA4jy0iUPjYYJWeY9lCxn6ggurdO4WTZjwJwSsDLDCPuz+kBLl0dPO
7B4bYtBYY0broTES44oAJFCyeOjdDLgZHBCeWoRYUf+hZrAYG4LplO7LpL7cTp3O7+2xhb3n793n
IPj4DdtE+Qt4qXvj6P7X/d2WN292GbmIsllzlZe6SpD4r8XDzGKczIx3yDATEzcBk7KTP5xZiI2/
o0XIs0zZz1giQPEmhmy2Yr5+GmTiT05x6bXO/fvuywbTEUe3e7v1QYfXdMlWYbUGwPwcJqhFQPZc
CdOgtN9uSWw3UTr0fcHJr8J0r49siFxS4hQ/I0w8NPah2hqM0aW61g9LxR8IrAI7SCwT3TRA7me9
dhBitOB9LeN0BZbpvjePOHcwOEMbiXDWSqMi6sWZsU5O50h8WHycnJJjH/gOMLBzowAFpsUWHYz+
wIDKr7bP67BgjzDkCOkXc4i5vmktDN/i/Ft4uc/LLWtuyWSDqmSNeSz2OaAP5xuXA4p5biqXyV+b
GtXEenw9t7P44Qjv+jqARrWESIGmmy7Jl2yW6JLYP3a4RW9M5i9HHNYnlLbvDcPEJn68jTt7CA0j
Do7kYoIi7JTDK6LYz7Y863E3y4EEZIfYGYpXC7s5Fn7j0S8pUwIfSEzDk3FO97qcenQlYwrLVRHd
jtmXxImGSOa3zntZbdEku/8WVZSspTBdUe2t7+umdZgsyw6IdlwAEEwXeOxCMIrzAwFoweAnaxS7
fw8cTH9eEdF7rOoHvtrcV9CuFi+3W+VEF6LgXaUxljeIntlvOn6R5Axb99qDRmeuOq99H9Lo6XFL
EAtbyMijy/58yd94CSP9hPfiQL3fSxesP55b6ahyD8GE4Tp89dvs6+SUHpNYkvAmf5CyxDZDZg2K
CbAK9xFL2Blc1R3K75ZmkFPQfr8iIX9c3gNkXP5pJbJ6yblbY3mtWr078V5Otnx4kokJq3FyKIat
k5dtQBVteLjy39ub/ihHKf5DSMNKf0V5hAQeK8U1gcV7NiuLeLOogeWVG1MHSr5FqroxdvrldPXY
smssoao2W5oS2D1MAubkJ+7HBIvPs+sn7BY3k0aZr+emdiZ7QIgL89x2gjjUfFzrffHX+iqPiN7u
LFgtH4oOelLzxh0YYU/ofALoPWYZDn6xxw3XgRDnJxEsCC7gdDWFpYu196Vb9UsoO/Aemq/qMqz/
Ih4HPg0WxYqtAQUUTinSrR1VROyy5ZDpqjFalPfVcViNQmnZ8uRO3fE+icAt6KDeF5ABmizaU6Eg
e5gTsPTGeaHwgZwmYrUTHjigYX630q8Y1IUTuPfc0iPcG/GYqI7Shl4IYfgMbaFxh7qCGxbNHh5O
s5MHqJWOf2DMYgBCewbkMnNrP5CWcEHHq5akp8aZlKQRkCY7jojhRNkLx0XBkYfpDKCxtVdaEVDN
4qKOkL4g7j3JDYOCh8rHwomTN68aB60DHRt7DJ6ZRIF9AYMBZxFm9TrTRfFKgHz8CRYbfCnCgdmt
6e94gnQHWGBBes52if3aPL9BuRiJ0qcADNF9ZL8o6ikUDJ6NhF8HJk+vJY4tSGBISj6SKSBt+LB8
mpoFD4VgRUyJAYsT2PdpgUzO/27zFaY9PF0B6w7MzwESP3h7uXgtmpL32VAUGI0H0ctQo+KQ2v2v
r4ZpTPm9I3fLhkxsFntzWJlKXIpc36j1J3yvxKCqsZmjOmNjsrgK3wtGKQQn3ObXyjhIRh5q1iHx
en88Z4Mx1AWsCuN9vHndQbtgr3vR43Jbetmy+WK1/FE9xRxotgIx8ypUv/cY2sMh27VnV/EgWS+H
tf7FyvIZfOFZhYRY2HuxG7J/KVseeqNN8se/Tt8QQ1vrc0x+kihWMDOFsk6T+6GOBreGV3/Mknmx
tICaszU18r+mHCIFo9NsKVx5SlvGoohtGi9D5y9uD7Plc0XOMKX0yNEocd5AZ+Y0uAWt99nTBm0m
oJlTdxQSz+si77pbAO7vHb0NY0HkAAwJDWawi7tJ0l/ciIkbnfAEPuOG2ev89ovgg2phoBYG+UPs
l5is5T5b/mkm4nvj5bJQzZnH/PHlTqLM+Os8JgDGH830KKRbO4yurM5WpbRqAzH5vIUkhRrm+FCi
DSP1kNVJJRaDXpYkP5zOtFTPBaAnfsPadk/WAM6J2KN6bDnPpWxBobFqwLs9p95V0U1YqQ1GCak4
Gnim4ZlCZXnb5mxi7C9TDAIjbA8snaNFbeKwweNhyEmiX0Akt1Pckm1w6j9jSIbPTWqJp279Mzpq
PHt5jByVYxG1Ub3SXdUf7zUXE+2431S12cqLdtXt0m94sNiD76CCYyJy/y6ZR2LPy3yNo+nxMEUf
MR+jGguKXc0TnMlZ4g29oddml9hEc99FVp2JKRQAEqYix8k3t/VedW7byYoFDQMFdB7K5rzlDimw
Mmrd2hXDmtPic7zLTk+rECURlnCcKX3JzC+s2Cyh17iFRQl1zELihmHvZVYKkgsEIRqALMQRwqlC
Hl1uSo/CPeKIl+/t2xa2tZPvdTxiQvW79isbAXfUU0npYXIATJeW8CCLFtamALeqi7aBfDhQklNG
ePfzKBTr4uaB6vij5YTkEzCUOVl4Bh/fkgB3PhjI4duS/GlbiPvcqjDmeH+eNYMFLsua5HpxH/d2
EbB+xxGPUCNFWL7JQnYeJzWJCvui6aJ+VCApT3zgoXnAY4/lMtqwwZOhUNlq1PnqihLduoUn9mvx
WKQK8h9U9TP3fiDOmimCef8RheX7C8BrTCs5MxWvZDOBAckCH+iLUlucXMSg/SXlJZUtvC7S4uhk
GkcNR86ErQjHfpxdW/enWj8wjOiXw4oCnKHBlrTS4CHM6viEFAlWGd6uJXXtBHN3HOwmDimlnKH6
TBQfHcRzOTvfLfLizZvN4yJsNmTGPJhzfw8LxfwEp6/7rltoeGLOQW6BZzG+P2RwJSRDxdCnNCEq
DTu+6WLWHhdMmc/JLjvjsrFotoDcGwX3N1X4asDM22Cm249FJVbwMCuM20ZlNAQa7EyWCvQDdY5H
RIQNjjP1sJQU+hyqYcxx1sWuWKUBNpd8D5SEkmAWDARQZcYd0B21BO0kd2eNNRjhWjgaMKKYc4/p
0C5uzhgB6wUCPdEts6PC87mO1N3dbTw6qi3FB7hkus/3OX+STCVoFzUejwInp65K2NCosIY9BEva
J32Oxg37CEbaiF7m1bmBWg6lgzYP4x3dmipMxuca845dcYGb6Gjr5Bf3sfZ4cgmCx5i1MvrV+Ktw
iHJZUxjZr4W8hy284NEcQ12zldO8XqQ7WNCwXPatLS9n69cq9Sc4Zs0MiQgUBJUljiimohGXiZjS
vrug/pxV2qYavwjgf6/cyj40VwsdoXfyClqIllaC8Y9BWbZRl4mV2dTbVuHgWsvY4uRpFswTu/nn
hnL3P0HjfgLcMV0RNQxG2xu3ma19YA3Mn0i3mR+RO4PPG2A//P3SHAoDxP7+nX7z06VETWXcaNlA
NAgr+c1/74sygBZK0fgJ5b28H36o7YMsLhZMsBe3zZ2hQofcKZZc70MVWXEA6Kfs3JEAHg2JNwQP
JPgtX80Cya2dbNMjXl1JJl3AD9Ex7b7+KbfJj7rQt8AKTGHhOGSrFVlXjiiI73PYkwYQuC0dPofU
v69ebKd9veGl69/79zN+bIodhSNiVRYp3DwWqVQbDfwqnhax7k726k8X8e4BQ0yfyW0ZIdex8J8y
Ez9fV5vxTjrwatD7axk/BnfGJIJHJ3qPqa1MVy13B8whaM2Yxy7oOSARnvb9VoERiFquMqYT5MiQ
Mc3s5N0Uc7ynK+g30lbHaIX9iGiP2mxAJRXSBViHGN2F97VO56Ag0Z/zU/LHKLd3pv+MlHn2YbhE
fUSCzZ9Mx5W4r7U4dbQzSxUFcRb1+3f0tJqIQIt+7H4eft0S8+KoDXwbhsWOjEgDORbtlsqsdEiN
HEp5Li+GZ+9PZz4Zi/tmfFo8wP5bwJ2J1SmU3M/l20tcWiHa+qmHHSLbsGrQ4syYQ0TvMHEZJTkt
8yvtZtLvR08vDWqMOuY8dab+fZ8RSJ15sJaNT1h59+jk5y629Mw/fz88jlm2d4cIH0ZVdISnF8W9
XW3zNcZUzbKO6h9cycFTwHKk48cuvdzKXbhDTg61yKBT2+GkjCfoOneK34EthywDzflQ8R5eq7Ky
+jbgen/O7AD3neTeLrcj47eDjjrnUAWziOVx24zW1ZmR3TZdjNaj6BbPInmZhKJvvi/YregUC2wL
vIKsQh7OZhXzCdz2Vz8zHGOC1xzSFTcFHJFfhmNEjD8OuLHOTuwqc3Jx3rDAGbkyWYVi72rDVe6s
mjjpG4RNi9laPrNeY3hzRkVMKAABjstUfcdiPXzfjrRqWOxwsZrcptVNPlh1uCyxAjCMzDJorXPl
WP+gqP96ft3dKTaaqdmjJHnCdIVWbj1nDq0XrQg31QNT+JFV/bM7y4vfTnL4Pm2c2mGebUg38504
pN8yNns3R0nZK0f+smDmjTuvqfoPM3dPvhjA0U6Szt5z1otfTA7SnxfGxGRoOAwgV3jnrGcXGquM
ZnhqwMmenhj/OuiVHq0zUW1IUqqlrihgaXLF4FxeTRbaZrbBSoWdjJYvd9rOJHyNupdK9/SNtglj
xw+FtszIJezl8DUINXki4R5hUEeAjvF127ZRv2mWd0RkIxvBXZdbmmT2l9GGw3neEA3g7UVuDYId
htDWmDj7zAN6QyULSEw7D4PY0El8Ik0bPHAwPjVWMvO3ahEfnjNxJ/aE/3g60oCVvMksTiTEZV6a
kT4Kod+uc2tWbNPKntBS7GkEUcZXgMazOXDBntMG1gDGNQxWD7dosMrBfhRxIfuIN5nN6Y3fj/zk
Y+HSqmVhme0Ipb/XdgGhCBlSZX/4/GCRUyeVUVqEOTcWyqk74q949lpVn2j2Wb5PCyadPYgQPz9b
JM+g5kzg50hDpFoduEKFC5tRP4NxZU8/7lTGk+Z3LK96Mor9G6LxfCOd4vcpljmuU6Q26/7fy48q
j6Mng2awuahAJpwaHrY6ZsYthg820dt1HzcTdwYkJplIAjn/Um2V5OcoIePWIfOGWfQpt69mPXnv
Tu/de7orHpvqAbnK/lRe3tDDx7KQ/nkszT4Vt4J2LMlrGTGBXcjOM6ytCmSicm+zt9lKX5Xuzp5x
g2XzM5Zr2ugAHSImzWNCc7RgJoXJjM3ofGp/cnnbDrGmXJNk8RwQdp5L4KzxdKNON5wn4B169/sf
01VGvHpv68QI1ZbChrfv/GdrnL5p+7k31L/HVQm5+7ofCAVojJGLogfTDYI47zobu4OTb/MU7lxK
ZZMeMFCe/00uuBFHL1ulJ5YX44giE0CIcJP+ZT5qXwLmnmAg5N1V+4QhMMOBEyvcw0yQ9UMvj/yS
NSVPTBkNa859MWZDnf4gUXwqvAV8g/t9IwPvpyE/igCybFCFYZzsYP3xBq1mIY5sjX2eQdDdvlXu
swue5aIqFwqlMuZ8E/MOay3zuW5SnHXAbiADCXuChQgyJRO+Li5TbtqU3oxfermZamGJwol5OPot
mL6Ctgr1HqMn56RgMRR1zS7NNkiXNYzViDZQGCqKaTJ5JtBXEIbTD3fhY+LqmLnkXopuhNDpEqIp
8eXzz6bBEZwYXITKRJAX1oh8KNmD1dO3lox1xshD7sUEWv3+4LmB7neMUBJjLpvSXFic9wJK0fOQ
wSlfCbXXg7GP8WkhXEPzNvgm6mVNMdFrY+OowZCgm5PjG0ZBTHOhDiHn1b+w64KmckuDN6l7guNk
Srw/+zSeXTcYOctZJwSZ5J2g1fik2EA4CBpQcT3QLPPYHxs3lAhAnCmDaHKGxTeLp9t/lUqEOxn2
WEx/eQHkgRkgUkOvfhzNGOwGQ8MUcXYdgaRnq649Eb7bmZ92e1IWKrEpaIdIQ2X7Y7wODDIzdd7t
LaxPGHI+Z+sRVSCAG/1+dE+3OgAsAi2kKAm9a+mgz0uEPi1qnjtNjlqUr4KK7HIh9JTPzZPUU3Me
NeGz9Ur80FWb68FUQu7RO9mPxkH6Sz7Zp/WU1p3IXtP5Em89Qb1qARWTayWUdUjisDYLeUn++Mo9
XmyKIgSLOWlTtVu5C1NkeP8u5XQGyU5c/6nicIC0nH3qlJz31sWTuWFOUjJ4R5JhKZ0jND6tS/MO
kSg9vL96msSSGeHIZmsFv4BfnlnJZrS9Hxifg07dlOhUL0885HmtNIBGwFwBlOt5Ya3R2HJIwGX0
oqMxbGSo1+RemlArOCqhO0F8l3RMYcXagYLFYJ6DSIVODbdzceY5AI4MBSGcAxrmOhMEKH6fH8M3
ATW7WJtYXlSUoOYU3zcoSfhIZgs+RtYuMnX5SAOW7U3efHJUtuTJ4c0gCSkTN8+hGNaNuhzS7WgE
rT54SgHaJ8SR6dPrG5OZfsujupZ2eAXkU1vHHRVXloINfc54lIn3rbBHnaNhJx9OdBscjyU+Ag4a
G/AAHmjwU4fzMQr0jcYIFZ/lsFrWjnIgFYtyN21Nm2oDYgneGDC3zgOO+WBC/tNXQTIzV6A8NLaw
E1A1IWBjdCiEXKAGeALTSQ7rEzyT5hlysAjduNGU/Ge4L/LCn6WBkqIaMmGbYOGXKy46xoR/Tvef
OuaugSLBBwNjlLFwymCOGbAnNHkDDQSfjCBD8lLHeMn3XB9Kuhx/lxHTI3EtYc5xwnkx6fWdEWdQ
oz/rw0ZY4wlmBgpLWBgd6rmbLRR7jF/gvkMGkDdq+4s4T1O4MQSPj3eHHFHUAQwL6b3lv3k3mGxP
qAEjKIqoJPmefmUNwoZp3q7eLlDonZS4aP/eCIXyx1GIRYf3/iWg1dEV72B+iZ/B5AHBT0vsBRoL
CvKPeVPnHFyD/8N7VWdbiBn8VfX23hT/o3YxNMwSYWJlQqeIvpITjXtzlfjdU9ifc9Wz01/RRKMc
M2R32oe1tpDY8TD1n2IMbiHyObE7iVABeCg+J6t4OcgpJ6rDgXBCWFlQcOAwQg9MYmxvUdVglE5J
O92rmHahSE18OdvKn/MbPgj2DERAkaqiy+ADa94HuBjJOwwSmCVDaXE6GnrYDLdEkulslKZoVD9I
hBTcDCwkdnxsJFwf1ir6q+m2wxwwcfnhDh8c1BMsiomPLuf9tkpIInVAGAovPkuuDeavnzOMGRAV
BBcgm+jx4CRCc5H7MB2fT1yNEfGcaJgw04WPg7AQtROGrRAmMSLS+FnuVJJmAOJgQOikP2Msa2Hr
wyxcEhKykKPgOyCbOWYrEx/XtSbb3zEivm/fo/UHY+TeRysDvo0BPTqLMS6+aPztSo1aNdYlfKmW
mPkSgNbBCc8CBd9txlUSvX6AKzuKA1wn3lLA5Ru/HBJpUHZNFBdGCmsBlxyk/5waFDjtAZmAEDPC
YXgs3uDa6BSyJS+ArAYpUQHzFkNBBJZ4x6G3ZgTYrUrGiIXyM2riG4444zMXEzEUX9OXEHdlCYlI
8PhgaOD0yDkGqcHJcqMvs4WCOpOsVjkg1TUsV88F64GNtYHz2Yq9GTkusBe6c3hJ+K4I7aP8o8NJ
GMHPNDht2Nu+qOFQekmoi7jfYlBpKL3wgCA6deIvkM7wG8X7D1YROXXT1+FGNnsn1FowccZvG20F
uh2OUmdUgZ4Vdds/WSb/jeaY27FF3fX0kOb8T3VimeGenVabm7J5vL8Q0rE5QoriGkO+UqSg7FYj
bsiZZrBkxSiD+QV4HDRhFM1PzDRhwIVcI2HC1F3V1s4PVDYIoRlrZxDRvQxaVLMs35QiXoGQj21z
5KAwZBOBjZW/BNuKxcYdwKJ+vhcs27QOEg1jPh8BL/fYFLMq2KdKrAMJQo5g92HJn3DNF5WRYNRR
zXExQbx4tjwxeEGS4nMrcG8R+YDsCBvQqc2NKMx9EFmlAf98ZoGOprf67oYLKxS+NLsBpLTRM1Qp
ihD4IcP7aoP8wE7dMdL+pxPj8/IOLCkuispoX52rVKZQXjEhYcr1O5xH22T/2qv0MnQVYKbMapjI
A+tiDAb/A3LaIY/7XbthOoCI+tr6NAXyCo1rrFzeNq/P27F0eU5Tx/ZdQJ2MY0iOMxOEP55lOLan
EeQ06H6Ev7/RcjCRR88PSASfuSZAkB3FlgtfPj8ggjTOA01wEROWsepc4uLWxHpAy+7t04KO5GN/
Q7PCRpQOcNEx1EHss2bd8Uii3Gd97fjs3DBQaIBY6zOTfRRPsy/kUKwywU7D4xYYUvtf5cXWgUOc
CeMFQhfEc8hunQtOzuju4SlUGxVHtLy7T6/YE8C0QrnE8gfdCFTmjPoVv2qIiuDopx0mM+LZKd51
zgzLofRjFgYridsMqxAi6uZYN2Dx1d5jeGLCYufAYMSqjjgrDsJh6PSbCZsJ+wNXmKntTFyACZSw
1sOSaQz3gvEh28bTe8PKbqMHbmEALvctMjUMgJHKDagp3x4iUOXtCTajzedS4VLiI1ugXkC+kAVE
3zVgXpldx9oux8YUsiHyIXyv0UYtsm+Y4WrYXgsG9BuCblgxw8viksHG4oZm+3u5WjwhtiOYYaaU
MztgfE9CDUiHnzJkHvvM99KcyGfYweFAHGUV8PjBYuCOKpEiiLKbK3RmZshegYf1VFyPdMPKReCm
+c8LDVk1r/+UVkyCy2W/GcjsE7gfE36bic2NoPJ5dWSeF/IrPHLeRSjMClA5QmK54F8Lf1a7TKER
Q/cnfRfSI/FdCRfnsavJ0qNswzUDUsrTbuDDYZPWrynzP3FlF380e9jhnAgUeRm0hSALACwf1Ur2
hXvbYf/iDNsufsXphjMyu4qR8v2HAwJ84LBV4HKAFNQ4AxyqBS+AyQ6kYDotQRZiPZFVB/ZH9Nzd
pj2k66EWrRIEOIIXzEGOtuxxbAwdyDjB2JBQSgsJ221FZVafqaIY9pKJwbzlQVtEEDt++7PwtkBY
ucuDE2l6Ni5atLvPi7oCrYueywdJdLA9ktUIYS36yo9pI5qzYd2xmGGpsm3pW2QHkHTJiqHglU74
V2z11lshrlDJqYLvy57FGIFjKX1Is2wnPC64nUg+S48IWerte19iwo8aJF3er70FR4o8DYl5ydTC
gt39xJN1ehgzZN/e4lM5n637gLbBYYq2hy1iE+ETvWHYNGERsfkyWsIwSMP0jGmyBQ/iyDkD3WE6
AH+IVsgY+9AzIEoVzMY75kad38J3IjJgPvJLoFIQtc39i77Gasj5YlqTHE47WlT4nXeQZTY5eHUr
7lsMgndKPAqU6yeGN7C7hVzpX+ooNP3ctO35RRZZabEHUwRCputKp6XoJd43FGO4gYXDoJ9XWST7
027yPdEwUp83SHf6pQaf9LsH+DLHBIlUFnsnipL1dNcS6rMZxUxHwD07/84QjdJwi1n75nlkH+4v
Wixd3l9qNARdQIDVomZMxBQIRQ8SNKZCAivB8YxzAesKpdX+HTbbajv83byTgUXIViNYHUNx5yXm
WVxrmkUIjT8iw2A/206jNJbPr1hadLgM6N5kjU+XrSfcuAYdwijOI9AZksL3n6N0vG07/7PssQuA
vclkdYC1VtnKRTmiivujR2X2B0tObL63XwkpSenglgjT9LnAbBSG3HTOdhgjFYQfCSr+nWw0rALF
soKeLn83F+WSbbUNoQneJBqg+xDttlCjO+g70wXu62yubdB2ekxfp/NhobE3k9niihlgIoQyWIfQ
gKX0LnosSDrYtxwZCU1+Hl9jq/JwRAp7PAbnLwJhqLQBe6qtYgOuYKnErG8MYmRgu3C4x/QAXv9V
BMz6LrUv4yP5DLlcN36//mv32fUdCk6ZBleNjAC/jaHWrblOjhRTaZiAMZvy+/lbn/PDsCqC2wJv
8xBGDDNZ5ZivuwijocelD3EGjROYGohfdOaPujApYu1MFsO6OMjR6Ud8sPU0mq65TjbqL1sxIPiD
xb7cz5U1wnNisoM/GD0MaPl0YJ+v8qgyLAAOhgD7cSVYlkRl/fW6M0FRdtaudDrQP964kqQ2jz6U
0Vj4kZEB8aHay/bLq35grz4i5JQo02b4EqkwJdaIk395kp4iKEs2z7M24KZ2B5FgLK/HzseGaYYh
vvrdrcYrMjAGB+k2dKZq0SxU90YzWQQVw1zVEUQ+1DSQk55cwdLTNv3xtCgiNKLflAymmNpCxVuS
rGyxM63JCWqgN3JDjX3ZFxEb0wWbLBNXlB1HzOfhh04dpCSfMI0gJcGCI7k6llfJHoagD8yYpEax
f4QP+HwAOrTRCawCwWLFUlNucJEb27NVD1hHYSRCuwuke7rf7Ikr0hBLXPv9rmN+jCfPDX8oLtm6
2M9CyDZOHt8ClMPwWMnING/ux9IMShgIvWBhkCtTG80gnNiHQ4nkU/UBMc9RjVvS8nlBhusNfufX
3CYZeV7rEW4cxQHPpmPm1X/FXt+Us/n7SIGf/qiC8BhDybeIXwsZE3v8L6yhiv47njWDzxFF3b4l
O4p9aLKokUcIflzG/bVPo9ffsNa+JA/x+KJi1JIRIkewJif7gl0Zd3qcHIDT5AWUlZgHC1D28IeC
B7oqsDxkp3qPYAjad2fO4JR2JoA6/LgxDuVIUqYRCIQP4RoDzuqXJE9rzMS/8no4l2+28z7MXY0J
ZePmTkVcg+yB/7qMKtzUqe0kTBwmo0F/uH+PLdUXlxCzEDdZ9UHpfhyhvpX86SXZTjb9ehJqERRq
L3fm8PEtnoHmzCnMBhVo7fUW7DFTqFfHHh4GB6ehAONyM4RFjEUVgT73zPv4kGUEpSv6DDZ7nRbD
yR3+lOOLmUj6U8N0mPjvkBLAYBiLitjqzJf3RDXSGYszdMU50eMOIYTlXiuiEWmLILHcwSL3wS3g
4w7z4jgNGTAvT2EJmEDvCPIg2e8z82AxsKcAQy0PISyuEIMyPm6J3HEZik3xWC+hWqq/r9VTmncz
q3tYOT4jT0N/G5OZ8WAr/Mq+cjjdqVETIc3qXqMp6wpnwkrEL0vG5C7sWIs3C+P1+9QsmaRjJnhh
aehKKD8dCjemQTBLmtFi9rAV7EOXLAO6ACM7wa5xihrAQVgZeaPXStPdrgj0Grtzq8tNFDggvAws
c0P9x+GtmTyJDHnzo7uY+OW5qYHg8xZHBhlsbFXjd5lnTip7LK1Szc64+Ewv7j6zjZJ3Vy2mQaUc
3kE/efHBQr+VRJMVz3tiGCilYMuR4bxigDNowQfzt9r6sG+r4y+SKOrZ4V6v82l0h8g0camngOcR
cE7HDiC4tmnHK+RX2knAw1lDE+2MWWTZUVeW4/cFZLUe70Zwvp/CiouWj7aegiuXRck7WkqIZmde
semRdByIZw3w3llU6xk3xHbk0blWvozH9TzzB/zAgFNmJhXOSjmqPkl2wrXcLHqD2aEWdE4bMf+c
/vFUBcx7hs1RjxezOP15cEM/ro/laQWN+2fyTZXDDAdeMP2G2ASZCnIPr/XjK9JkmAaWSImjMoYc
MPVuPWpWh4mT/MElisgwkinRk6JSciYTU6p9hgAvCw8nYmJBvCe5N54x5XJRqqY3QFDMxU0CLqgF
QcbGaxJYtwyraipgyIyUGV3ADGLaWzxroAiNdQOn9OKPqrj706j/KXQ7k6nXA9U+c0gC25jc6Q6j
MSofmDxMwORyf7+7r79SMaZMURJCpt0E8hwPwHT/bGJJD4l4ACagT6cdHF3BV3C/6GH93eOc8hEv
nn9oHLZatMtzFV993pMRwmBnI58JIG9SPePi4zEUwaL0jUPsG8sKAsbMKe0y1hWLJ3OqGhK7AusR
m1M4pJ/lvQ4pvMF+QSQxGEO8+mYksQU6Yj++QUYNaN4YPyC70d1/HCCICgv5QHhGpOMFMP9cxt/5
gdqDpgLNFuWiaCqQ5xfz7LWCLrwttwzYw0IQXh9XPSg3fTBZ4iwOqQGODYpU9JEF8UBTvGjnCk/L
lrsCD2KweTE/vLGd6CYjK1im00XVBTOeaRlwp4d8Dz3dCzFhTxmkX2QIDieUpMyFsKBwqxf7OIQw
NBa5pzULYH8ee6Rt0FSKx1giZncqy+W7YXo1mzM/5JxQ5KAZpIBQhbUg8x8U0XluTd8mf8/07DW4
uexiscosQYMijYr5HbC0FAV3MqwqLQY8N6xNaCic2dhOsTu6Unfwm++JW+kexqPNDN6X5sGAT/Bh
gnti6rhMaELlCLuURNGIzC7ydiS0NjahJXzNnlvmHg1dEpApTmWq8NTG3h3AhFIGWO9/eJ8pzoto
H5z32oWsLkbA1SAzlJ3qHHUzCAFkVer4AVvl0ZWyHswCJiFifv1/7MBi2V3fndAbPf5pmMEMQZcB
Bj+c6NIaTcJH7zzTJYMfpkH8FRpwAOJ7tgU7Es2B4lYK2plAwI+KR+8PQAP2CvCEFx7Qc93a2E8C
saU1DaWwMhJfyI1Z97qNjypYM68DdsbNAJ72IcmDIcXTAw8CchhLFvJE7NrAK25Z0GQWnpfUfZi+
oKE8rQG19G6FJQ2eQyxcIag/MCmg4gPuBeESQDvPItp1uiWgLmyQwD4+Jn0zCBMIFHY4HDcHV58x
8gNnBUfGGYfzAo4LaRNoK8GvGzsoxDn/uqPRltMDyA2Cxd8LtJVZCODIP+wFtBWbw7viAuMCQGJE
1d8jEYkCvJthIWNwNJAFSbshoDA/86kkXdhDTUlgmD+pxQE8Z+Wcf/Lh8cXDgWqDKhGIN90kL6s+
t+6KjQGFO0gfJw2KM/rAUSeiN/FUep2BKGlukZABofOXfAi+gIb4WbE68GhFyvbcsUYeOyCfHYJ8
Vsk33kHZL/qo/HyD3jzzXLyowDExWiIUWgR089iGPEXuJ2FsFFSSkNdjB9z8jkm9zGjEOSSE8bcF
zctJdsHb4WEL4B+YAwwIZjH3yAKZXpwtapeaC/8HNK/ANe28QeKAatmcfeHogAWGM2XLwf2CfuO0
0GJ1NdvqAj2DAuJjVuXUCAtyIWNat8Z4PVn8Ey0o1/uZ03MWYhjk/hDChHkQZ5yhA8fEF2tGbFtA
DMhFcLVaEQvBzz1/xaH93lbFRgI1hjkFpxazo1/O1z9fBvlMg9cKKTB+fEttOftiYhfSkBy0JSDT
ktSxHZRRJokefpksutG1O2PMI04V1TC1zuZuVj2cDmFUBFRWHPqvbFE6jKyDdvkghYLW773o0Sc2
+JKSVkka9WW8zdxmX4TyllCQQxJi3CUEjfPUOYUTtIgvsgrMGZKpwoL1F/OQRhTemTTbb+o5Ktjp
qjqedox+lc2w0jEXh2y+4cFu9UsJtUqH9tdjHdDoE+R9EKd+Vxw+S/CAOxTTV8AoO7xvs/VgCl44
5mg+Hd3X/UzvCpjFYtG3N15N4v86HVKBWQGg9VG5jFxwHIiiG8DVZX+hioG7KMUFbzkcirhdJhes
92NyGoQrGpNI/7HigjttUBwIScGKFCRNMkd3ezJ2auiggPKQHPO5UM7hDUacFEtlzasFN39CgOgP
mSlElA/wd5wNjbct0ShQYdDcQKm97doAH2S44ULq85Xw1p/BKbHigB287A46/4aw6kMng7feusqy
ZlJBUY+S02Xy/ZVcpb2EjI3ODq8kIumCKTpfWLB2RXWkXHHs9RguQvuuOaCpEFUgrqAxiV6+FlAI
CSZnErx8TAvAVuenL+h7zw3apvcm5bRfoTTDV6KoSPZ3unRcMbBiRKKumhjAAebj1Ua9VX63Ht5A
Pzqwde3lp/lnX0E2RU2gh2xR9E+iQILDcTNgEOHjAW+NQanJwHxVO4k1M3IHDxPMeOB7I627XW9X
yl+f2IabMS5peA/J7L7JkagUq+fmjd0u7lo4xvfzBvr+ZUSZzNF+Ff+RdF/LySRJFICfiAi8ucUb
4QUIbgghJLz3PP189U/ExK52R8J0V1dlnjyG2TGK1qUYf0pRTPGqzivI4/tSklnJJa/KptV54zah
fJ2LRyb68eIpUrpnay8JjRwKcn1MnjOSz7uKS+QMVrr6xJtdSZWbehpTeYPS8l/QZEVI2HFVEa+Y
iJaN3DEq9rTouJtyi5DLCI7iVcPvnW4xUVPREMTz8gwzUIjn/CHUlm+HFtX0glOcRLJH3r5o103z
XM1+mjEtWQU+KyBjZ96/k6SRNvBg8iWLqPkYkZCYWpxSfrRHr8rw7ipk31nF3/ZEKgXOiTG+1Y9B
VAy8sK8Z//FeC6IQI697M1Kz2+9/34Plsn5qwHuN2J1Jj8jXs23kkOrTxpKZiJgVAhycQoINcEXZ
whylmtySZ+Y+FD+Q8QDN6KlXm+YJDMMRVrhQJQGmEjvH9CjefyLxrFZtMlvw5LGPa+DbmvjkUBnG
N0jTOJibLB0e665z1GntS4VUcPOC0Kub7LgMxsMHQ7tHcCngVhsljGn5kRvobgTUNkVj22dOJjU2
mLVEPoNv5qdj3dl7ugJvzJ542lrDdgoYj5JlXfEC6wHw9SZ/7JQbHx5qMtXg7nAt7bC+OwZsXoZk
V6aCyc6/8QalQ+UyY1WPARBOgEU1w2fdNLrmgJ1ne/5XR0jhI9i7Oc/ONLFdOtyKUJB2tuSbM0ni
ISorddFPt2I1xViX/0K85QEzMHMAkgVr8mmSIkUzE+Mwj/5yYLKSG9tsHHJYGJyCqH/Gy+a6aSkw
GS2bzFaDshwobYQQn6xauZ9zOfeZZvZs0+hmv1Yg4OwgZ4feupd6hAZNFFQSN57dRWExipvynKBT
UlYG70FizDehgM0ksvUoamTkEDvXn5NrM9dxh9QYdJ7NaSvXWbC7/DT2FfLrKcBe66dLTsEW9cq3
zupPwjzEShofoOZEJq0w2QWtlffPR4uLzu7IAD9sZpVsNL9qg9bCS2bm/+5fuN/8BX7jPeV9amyQ
7Y46CLcVFQLsf1HG31OZmKKTVZ14+zk3VDaxjtIv3uI7hJLH6Dgw/eeZcdqLDMIZ21QhQpVlaYSA
Z8Pc/a9L7QVd6AsdzP8Fgpv4Dz41jTdBRl1oJ6v3gCsNnKK36pRtf8H8wO0Fw5dfI6Oykj25em12
t00sx4+DL+NRs+7UzXQXzUNbVQQt5GOtzPndVzhCzI7MHcrx0bG+/84NmUdVPxRo5XOhvyuvu3G6
HEw1y3bMeWRyvfEasm2o3IMP0b4wVLjCatVDpV2xbzMoDdeokNVb4zxQjBnr5SWZNrvO1BnYPJRc
jOLoKUP5nV/M1LsZS/bcSzaWXUPzR2PB7KubnR368r59Tw+AwoUiSQXL8alJAvYsa1FeJI8alSYw
/jlmzhKlsFDtM14xuC6kNdgD+nNVtss9SYbYPC8GcX7kM3MyFS4iq28gqTI+V32PPTh6wIFnieVz
ure8l7KFWCeUPA12aSFuIlSpSF41D1B12XXTBQhkivoO+92UQt9NZCnZsb2sB2K7tF95c1DE4r4w
vCtspm7qzhhS+eqtuG2t28uSoqyamIvKsFfEfUsDc1HRqeFr5nM6+7RNBqqaJNOsRcpjVgjLsTu4
NIhu8TJ40ATfyVwt0uElsM8PkgqnY0XslFlZn1ODsR7/i2cy33IRGlPOp+0k1pnZZa5qq4cig7Bh
31hqtr6amh+7brn6gI6iWVuXA02wNY+ct7DeOibzCuyHAjr/do1Ku2tLCb+ZbTQstdsoTYXlaVVC
OSF/Yd5ucXvdFdpWxnIghn7QmTu+I51sq2uDu+1CI2RCzHdAF6GGqoXfv83V0nRsuU6u47/e4nx/
oyOM90n0E7hq8DuOZ+xIA6JY9n4dKg3eYqzCpNeEmjhi5jF/KTuwfPFYzWWUufoFjWcqf26txsg1
91/1lKv+b2pgk8vN13iOIpTpjwHEp0LMXhrpnNr70tv8D81/4vnkZIETV7qWjx9f0BFznXYm+J14
mvL33pNE8vMKoD9WXvkG054q89lmDsP4g3djzfwOOWKwap/mNtUwOQtF7/v72uJWyue1F+/GuyBd
SHPQIh1gFbn+GWp9IAVxvvisJjTGYFStgKPpgNLqX+yU8a0EVjtbYuxuOB4Z1iVH+1/OMYvCq8Hl
+lTFN7JdaiGPxXjDhKbO9TnPl3bZRHRUwubvxN+odpm5uQKeVeuwbm+X1dcIRWZhMJzf9J+nvBzW
lwrxxS0w43Ro8P/9NAvwIDT8SjDOnRbjRCfyVGYYrbeiZyccvZsuaoJLp4GLiycxbr2VDzNxV6lY
g5+OLV1DGWg9qgXGOuw0P2PnSXbaMJKXPo7i+P+mVYkh0lXYv99FxGh0EHyQjSLTXrBL9dkESrT/
Vh4vr5ggurQXCQt6Zj5yDONS+2+mt+Cky7UvU8kS2l/aDuNpKQsW0RI6OKfS2IwhkaNI7w+9Faua
R1VLHAsO9rozz5X349AMJiIJRoLR+10wAZ4YGqDlezV5Gil+4lLTJLHGRQfzVnUb/BLE5dxfx8ue
+mnxZSzP25uUrKiB9pwsxi6fxhLjsyv87lS33GK0jfGG635dFFJFWNrwvuB/GlxY/eVy0/nXSOfN
fg8ghICaSr1ynv4lmV/2LvH64Q9U42tFysG5IzaIvPK5iiTErcTqPH5YKzbw8R4oE8hgnlvvGW8k
Z/GgNqvD9BjumZdluDFgYChs9WM38EWYBoutyfauzc1cAR4vHs+FQer3Unt/A0Zfn1Icrt+Lz8yg
8+xNWdXss8X19+2LAVcWvVnXvfhL8MH52fSghstOmJVScIJsUHTTxXdWHJ+Z1auh96+teWpwnn30
VxepWOKWWtfhA4U8DxemHbgvS490I7ItX2smyHTriTJN9qs+fYZ1rQQO7BH13L8RSwwzjIu17NiU
nhsKIvnArD1gHdoXnmvpQhK00gXrvvrTROE5yHQMRbSLv7xMn00HIaYPauny91rZrErvybUbuG23
33+1C859GBIXEO0Si5B8dmKb2nSQcdXnMctECIMmtWA0s4zyOP/IVTbjCDdSXL/S/hc7BmPicP3G
+oVT2X5j6iofMjSt7cufjWTzLmWObepDnvy5YrynXtjgTvUP54pu/VyfCusNRvAIPHb9MpbP9Ng+
zKWWJSg8QnIr/sLH/lqBUiKGsEJ10tCZVFJjDrsMnbNcrjcFVczz0lZihOUwVTFl8+p+V+mSLgKp
FsJhm6mBpNfc8JzMXycvsyQRMNsaQ6EcUxW9erYcBQgkjJtMAyLkFcsC9PeZqWUHELbDyN7r0ENX
VdxvvxDlUwvNYF3vtWcenS4JCgiF1oHfdUhwPy5NVfIMctkBewi5/784ov+jPSZy5EzYW8uNUelT
aGD824fNEopkS5KrGFntbh2F6mU5Dunp3pW5gwEBpO8TIIJEGbAtNE+MHyzXEXrSnnwZJL2hfpjC
3otIqfAt3L2ovN2XlXtKSLeWvDztLSRTcXnsMEB+PebbddATMnA8gb25zo7ewZu7wTrmznC4nD31
s3QRFyS7/jXSW9w7YR/jIz1LLH/C5GFRT/EpUZFf+gYJgLe5pMaoueMhU0qmmonIqVDdIBw5go5E
Nsax113RLTijI+SP9cOpCDf7tSp2I9aJaPKGwNG/9efrlU98gkeV9qhBGS8WE6hXUZLYWWxFV+xG
fnS4iOeNjG5auUOukr7n9dnKWr1hXJnlIUlgXGsHQ7KW/QeUT4jhCxpbi0AKSCE8bVtBIN8YFMje
NBvYFs2F0hM7FLdsjEVcxO33vefvlHb4JFfC63vhPbCRami1Mol1543BF2skJ9IxKWFzwQY6bHmx
AoGEBnZKhHv44O68W5eXCZ7nMirYkxQ9dojdx3v1zDOpmVvI5C7xejNDXQcxRJ4DBF27siiGcpYo
Zp6Fu/rodw3XNHXKFALJG/341qYylwm33RaPz5rN/g6UY+TzKF6JCqn1Uvm46Y/B52D7dSEZpmGl
XoYGUjYc8kkN64MJn+TbfP6uSPiyJYbJENQ3UrSDOMr5WSxc7Y4xDmnS9ouw45B/vwtnsjwwoq6Q
vBa3D3XK6ZjsKJPTmy7hvXPl1aP9yIRuAamfkDyC35V/3EMbY3fZm5QfWkROsbGOO+CreiNbRLT4
SDf5nd1lJOL/aFQlKC4KV0E4zINDtxtsCMmaJhpqjfYdhLUrgetzcxbmk+yIERMjfdf6cQdpIyiq
iESZuYMnLp4sbBFWltCb9dyWHmB+NY7m27gyW1PcBedPCab0N7sAyikTQxvNF6DzWEqMo/coZ8+G
VcIqItvqtitOHWiQUJCgmBtkK1kwxAs4GwhnB8wNU328yF/Zt7+huoNs54oA77jfnQHHUmPrxiKb
Xxo28HXnNnjOzFxvrcjP4jsxX/8u/hlsIVOFhfOPU5xor06FxJdDbr0r7yZyMmFSV+2IYtZWJ97u
SVdNe1EyMCPCeCupupRoz2Xx9YfmpRdzIvoTwI95K9ZWIV6N409k+h5DCVR7jiJqaaUrhTgFicnT
5NWATh+Cz1+o4iwNGgUDstyH2x+UAMdSfMZ/DlEDSI/KmdTS3IqOati6+KEDpi/LFgz/B9RSXCtx
WbIAcwiKJbyB44931Aapw0LPoin5jOEffSurV5l6AoznNMjHVQiVpbNkfP83KtF/KpqDhOz7PLX7
E7vmYUdmvPHvFQ+q31Qc7T5kSByVj+j9u8KaysawuhWn74Tp/r3H8BkNiwXYsteHEz78P8mqrcIG
J3v5m+rTFNgCsg1lSAO3CBCcg84T3QNDpNqy8XyG2k81FspaxTrn298DH5oNl22m2qt8YvCOVdaE
Hf3ULxZLqkPFZ6B05s4J472jYYjSLWcnm+E5ji94nqzV0CMSp+ePz3apqtgTPjAr6nbIc/TIB41A
duSlXz/7rvoL3b+0Ng0dX36SX/tTIdONNozP3Cibkgfn9XEycdNFpLir5B86tMkiUUh/wSIdSHor
BSYT+mhxNY7zYwjE2wxkI1NYuR00OD2NcDj/rYDrorj4EyZw1SUyUJYnJ8fDVo5hqzzXXx7rKkvP
bVSOTkbGOYfC808iZmLGaVc1ZJSlxsY7D9s2nPWPmWmE7u1UMyXncEobdlhXzWZz0eEh8jU1D0wm
mzQPZ8mi2U+IYNYgh6I/U8c7XLKb8ElUZjkvQ7VfhqkpUIMt9nDPBjM8oEQ10Qkoipglrc9VgEoy
O9JvBikq+qaNiNmJLvulQ9nXbVNYIuNlIC3kp1/RmVWuw5U4+P7I3dlfylvRz2szPcIBbkrmU9++
CigkM7xodzAAbkOy6nW2iiTxeLIB1TZ6ZiKcc9DxiFXpeALTkz7E1AbVN5UtZrfl86mQU1Ai/71U
6/69eb5YjShi6/je1RgJ9wXykYS8x3rex0ncavGGEuAeJERWF6f/sASsgBR1S7ruCDwv61cDmEQ5
aUmHevFcXP8tl4X4onS0hzgicpLF8++BNjeH7JMbx+aHPwXlZDu5ygv5eny+atvW1LR4thVJ9OYf
ML0WUhUCjRKa3t/xJ/Am75W3vMl8+mdfVxX+w/HPP75oKz1LDMf7arZ/qqlZHlqTc+U9OLI65lqD
bcgsNZ5PxikM3LDrwLG1jovoCYtcv3NDziKxxt79h00fvqPdTAeVrbZi0fT5alhh2lXS1eLqI/L9
6DxyXmXxYzDwsfk7/9jsDlWwzGu2/T1l8tvau5z52hiSDON/+09Tjz517ChRwztMBNvHSnx2bGbG
17EJM9wlxvvaslkl20/+KpNLjwz8ks/8IGc9KulvBCUkseT3tHJDwa3dlJCLooF05uYpjvXt6FRk
liO2b1hB3vYfy5miPZQ+9DSJIJoKNpYZcN9hBJr5Xffef8kvXXfuAyqV9QB1DEIn6+6xa9N+8Ds2
gyjcJ7sOiqw9cvgvA3bfde1Xn7kJReax5XxejSPF0FL8wxqzk0x/waMn92/67ribaUVn518qJDb5
P2HRpfJ3EeG+FrbYq8EStxFIaOgfSWTB1ew0m/5OB+HoyNiH7A1sTt99sVtogWRrjcsoWpRC2OEW
8b0DGOaT3buRkorU9hIo068u+tLU+aIxk6dbow9+y1nAB3xX46tRijeorl1Ngv3z4EXQSiU79qS9
sNNoEsA1smrgNIB7iAQWSX437SAdJF6tBE8AaQrR+ikqjat5PsmGbWhHFM1aG4xtxTE+uK0w7Lzp
1ptMPcYuyxCsE7yfwNw1asI6yV8pUqP6K3w9hsh80e6lrpWuiaczeikvDdKWHcwkHmJO9Ug/O0lP
VrP0QPnw5pu5+NmVLx/vv5fTR9TqA18+199FSjm2hHxFWOmxaxtlcJUFobYj8zOruHWTrqTyRitk
WAi2mdwn64bHbSrcQBzFoK/rL8x3eSDGKq+piou5deaAKn/X9Wvv9nFFFj5xC4r9IBENXjMcxg/h
wisrphIokK/em5uOrx7Fdsy21ClOikiDVZUBnLGlWK44ngU86edOChjzda89PILfkG+2aQ/6Ynv4
m5J5S0dTnoBzJtFdaYJBw5Q7zDTUbF/iGfOuUV9FgUXF+wSq6wnI71gUmJGmdHNAExX1FRgoIjXO
7uNfVMYsK0wrzHrpAnKf29qSENBr3NSqzmbNH/DjVVPJKSAvuhzT+qZhlfYoy5JCYEPXIR5G4Y3E
L294D9JjFm0hyeElNTM1fDQSUBZ05Vef5X8872OTyV6q3NG6hxEX20l0r7VgeI3mQD3x6GXtkLaO
00jdCnzOaSG/UkbIjIhKaezRbJ217IftOd1djy/Rmopp+nTGlhaz1dD1qVIAcIdJ3QPp7QGkQ9fT
pfx5lBVDkPUnP4pcKXRACpXJS/iLdBCbdT6ZLShcsoPt7+pJmqZXsCVrkcDHQGQESBQG+EuEHU0+
MnhjlYs2wzaL53M4sfqpUroa5fc551vdXrm1zisGekZ706ALYNnhoi44NQVnhvz1B0fKhuQh0e+A
mWK/t8/bzMxBbcpLC7MAPSA9u5g5mhVAtvQ9D2Yp9nt7nQc82n2q25KFNNtydVKmE/vNfF8HNmPn
yI3D74dj/WyoS4TKJdvONxfOJSoLCACZlWiTgxyU3jI5lRvqVRMXX7WTcCYe87YxR+/rw+5h8bQT
n6wLxUGs+lncgrR3F4oermyaa53Lkm6sXZCd6Pa8wMDx6k8hF8HXffe7u9HibzV8czt7jQREhPl1
5dWN/rkmJksYuoXNOPqx7UrBsUiBkO/29Fvlm54dmdOwcboEVe7yl87JHATMdGbfcClPM6CNgjTS
45GBOyuOzCytzlgU3sciNX79/RkZJZKowo/hI2iW8N7f4UDISX5/BWrawkA484+f09LNIXc8yv/P
9XUkepxMTehrJ/cZnwjqVS4yUPc8L8rHun5QJ+GZ1v5k5lvLqAnLoak3c3Ddt+a2O9Kb0v5SjUWa
vLmuTGffOlC5l+SQrfuysv10D9fLkm38zHA/OFGH2c2tBtUkchIeTph7ol2MM5EHsBcD/50XnVng
r9RNHXbnUTfItJ+Aik/Wym0G4wPRVK08IhJ0yNSlHvmgr1WcrhrJHklZDkXMaZxsqfJDLe0aZ0ij
IkZvjUc9dareT0UVvPfdhUBEzwup1Wp0mt0DS8NBKdNRGe6NxExpOFmoRz6o4p/OJwuEVB5tybbA
KfdVsdk+FYV0Pv+r2X8Tn96NdP5anq66hhYPnMNd27Q3VQAVPdvxNJpz4Np7FJVFdjvSgq+zYWhr
fa2bdLM0E56pL87YaEqKLyjFs63T0lhhqx7vzE2KfNbMC2mbF+DKu4U5gZQredR3LIPfneDLyfRf
1bJP2jRfd6m1MrWH98q56TgavVO8j4PhbtjYxuvukvUhg4XNnzEmHu7vu+24OVW3Fa14zyehgnFR
mVzs1clBLeJ81r/hndM8B6XzozD3C3umzwaJ01KcK2SY+bmaLu6bqMbuvG6tH9IlyBmgXJd1PXcu
3R9991B8vRDtOCqYjF8Oj23sVJ/QjxrjJSHVWnpHT+vrXsHISDeWxy76qrl+Bv351l1tm3hoUHSz
axJJP0AMDgmFZnWR7v6/M+gZcyKN1s/mpR/hQPXvCkdb5wRDgf71h2h9ve647iEelqYz0Z9fp38X
R08IIFaCq6yyHtNMUPFpZxJ1FeXL7QJ/QTPz5x5/73P5/Og/NvQ3+8HzXSG/Kz9WEwZakdbiYw/Q
6C1/p9+Kzmk3l/OIM2pmTQT7e+eDD4Y8KdbX6Y/VfZgevMQqZJv7bDv3QQGJVIV6lL3nDw6Qif1R
aYf6xQZG8DTcgU5XdGdWzFTh/i7lTgW46rpn136HTvDt0NW2Zqv3cHSatD/ZSLyD2ClcWZhNL9qz
vd1mC7YV8DbEw0UwoFLKr6s71Mlf8CjJGCXM81qfUt4clxxdajceB9+mcTAP0p9b55lQnd/XWFT6
idWu8rp+ZAwsIJzy0RYf05nV6a5fb91k6fIoEq7dgge3FJ5ZrjP9nkZLOANnHPhlmaFEzrQknRd0
9QZ98M3Nht0oZlT5LvjneOPPV6Ru3R96YtZeELHFx3NPKFrb7Ar2q2NTg2/uzntY4s1H8pvGA5kS
4k0TvH/UmN/7u2g1C4ePj59ZWAyheCH+759l8B4qJ5HCC4mmLtXU61hfhqX06qYnAI6Ou7ixb5Gn
8Oxz8Cn2luy8pJx3kihhVNbQa7IqvV+kqZDHlMFthQ1Etc0JY4OwnLYV2uY7mXxeo3KCOqWdwmGg
r4lwRniywCbvA1qEw9XOJhYu9YnFtsLu64CiN20FBGBTl2+DzrXjr9I6V3n+7L8e3VfPdmD8WToO
j3/SCU6MdCaXT1A7Atvg2RHUkTrVlFHp/OPPVXJ0n+/GMsiAWD/n6lZjzmKvdZoB91TQh1h9mW3D
/eLd1Kt84CnP5OEnO3h3IMqKvPitQO/mIl6WRX940Cbj6SbEzBYSKovSaWRQveBXquGCwFP4aQ6t
Pchhspz7ebXgWNr2sDWhC4pDyqGi7fq7uVfd0xJe60vtWQujeaz3OVT3k/tw0RG0Xj377t+CtTw8
OCzXHwcT0rYFDw12mdmj60XVXrE8XAo92qgs1l/iB6LK/QtyIqRPVlPv0n2ov1PNIA73BufKqbO3
mkXqBiWiAZfH7s1eDZmsYYzHwelWiPQf+jAGIpCpTH4K296oSYJ8Vo3DWSL5z0dSlT9x10AZWtP4
LJqqZm+V1O911dztCpv5YfMRL5rIVLjd/oPilLecFLKF1754+zZ14ofkW+lYdZ2daSaPnONgmDIW
CHGI5WfFxHuEwIwlkhLgc/N2zsx3pxFAT9SCmey7bK78Jp1Nl2OORegs9uaprIVJsALUAK078LOE
PQZ2qLKS4LL4p5LO2fKj69oZJ8QsHnrmKAup7JjyH7cTNLaIEJcONiEUpxIyU/cxVMDuhExnpLLt
CrF/x/B/q1NeIW8GX9WpuYt2ybYS6S03FZvpjoq4+84Wzop5UU4m9K9oMXAgss3d9wILpJeI512U
y7prM4EAM4DYR3ow++0T6q66pFNPSP7ezgB8gGH2H9I8nEohWvtevexYP7MlM2ndV+8Lb2DADOeP
N7IjfnEUvugQ8Pp1smWy4bmcOplYvhpwv/M7QbYNAc6Le+s2kmj+ig2WRqhK9XRdubk5VI/Zj0U/
EAeO9SRXvJOvkU1Ptk9pr4VzrrTpe0tsX6wL3JR1wRsFmwBjpIjsQveBouZWnONZJ5GzdB0bWhyG
qMc6tFoxlEsojAprKindjZTQIOF+byrrV+Vq7omJe3v8pZdjWZ7nbQvHYTtIQs/qUPjc3Ko9hCbD
7MzBDjjPoFRH8YVWzAtdFYPpVEAGPJyGQUZH757Q1HVgfJnwqiIf97KkyGXA79Crv/eRashaWdST
GBqaXuTjWKzxRr3SLYKF4iWoQeRZ76YiEN44sdwrz6i9MJC1GIt/5bbD4y9rHQsJ6ILmvmKl+Brk
lp3NA4/gjoVXO8YaC1puwmxc0W03/eL6yGHl0j/dO/BAhDZ5tLm18ghM9ZtbZIspoX0x9A7zgys+
ihmcVUmmwTtFbrxTEJMUqS1VeT6q4jVjB8FdWQayP9bd6j1fl27XxiVBkPScL5THDpUQ2rf9JYqe
7qpuOW57MBNAoru1YYGxZRWX5fAor58lPcvStDf6aQXJdlZjY/plxmwYnuVbLri3SKKx4s0+Yb0D
XSBm7nNTsQnDcHm6LEUGC6v1S9GCmFozfL0Dksd0dJmn9vxSA20Guw0vbl0Xn0Q4fVbwLfLHH+fa
/ifek9PLYARo99z8ZDP1w7WQyX1Ns4jKvXQjWY0nP1LZzopc5ecYEZKyH5ziptg1R4wEN3t4R+2j
JlYKMprZHOu+p00suh5R42UKl4Ze3kkC3dpFi9uJIN6nSmQzTnxPp+2sxj0ZjF9Cfpxnb4OXnMDN
qGFVPRiPQlBMFB4MBU51lBw8GiYeCJb4vsfS9vHJffuOffEs7KfDzCrj2S3anB6RgsUvcYTZ0Sq4
+8T2ZcBsCj/1VT8ey4+I+KKyDSeC9bqvpW/xfIT+Idp738NjQG9gjCi09MhYyRFQXm8b5KdVVc8p
VlekKjjBZYp/XGd+znxbPcS/tme3PQj/FatGYNzyl0WqHWO2aJf7U1e9qQt3VGbX1WMEiBrUAqs+
CIN10FOKukOZdMhGdTXoaJ1/3jKsbAuN5yD1LlBWjBA7HekqXuNdhcyuwo4PDEXCwPz1Xsvcm5aK
vdQY+rwZrle/iYd5T3UTLUYlgoSA6OJCM5TGpV+1okHHqQRn0EFqkVlUI88Q0mwjMi4+Lcsx1kDG
JGrwUNz+k7UAVUKJcA9TjJPDIhJSYTDVl/A3nZExBykNw4UcC6tcoD7en61F0BjRRS3W1YWfLFl1
mvTyR6LN+eOdDPwNZtt3OoZ8/MOQET0B689h+ewEhwP8iFwx24rNGdMvFfc2ldzzy02lo7CTPX8d
BstBdMKQxcQueW8k6oEwwyAOhPWGLqZ78JHpL9oBqq6/SVDAFMKRrVVelY9Nj116ksjmJ+ePTeMy
7e2r8OPrbJUuLLhdjrjz0hieSp/7ceaLGTXUZgfOItiq4CaGbmyIUO4RA5lBZ8PEtnv/UtX+03u5
JHIN7h/PWpkl1L2vtRwatWK3Gsuo/Fnim5XyhRPrx/ZLYenQ77BcyHYzP4scy9bjOPHxau55eG7b
R0dixQfDpm5cJkDHs/LTf3ZSX9b+mbdltJm41DaRvkaepuz5RaadqaoLZMAt8QV5vK8mrF09Wv/g
f/QAFASpz5eGOZE7Z1g1NdXJOP3R1FJzXTWAieXJtBfroEpwOOxfuuk1/XOBQXKdYvVwNsLMv3f5
T+6I0YwhCXWrNSJVgMzJPn0KB2FAW4oabQTqlNntP4IMqdB9bP5bX3KqLi3nh2+EbS0Fm6VsqpK8
GONkAln9EgISE/OkzINbUwXTvbbPjt9TZYko31x/YTVvvhdDUTsoNdoqbum1C2/ZSKrJYHjlicgn
Ikqb4rUTKz5A+vF8qnz6TtYFqouVedW3Hy64cMBVZU7Ht5jtf2I1E7ZooOZkB4agTcPM3bcrmmtP
u6KJ+x7CTQ9stvtOYsFR8deu5cfUelGn84owL4TtWCTHDyLCIPFrvHN1iS99OPTm+13WLa9rVsb5
g1T2UfLMv8t33unt69f5qwkO3//w7QMA2EkedTqu7uNZ+rKQc1U6k4BrxSsq0/vXnrn4kt8xOJIU
vrl7NHkam3ZG8y/ybepPK+EWviQ/hS5zvc7DozvM9Q1ep12tgbI9QLYFUPLqXeIcypkzx40+WQLv
JJvR7rIGQq6YfiKayo3hFgFxYGVNKzI5vYIfY+IzRU/eOCQrSjYny2FkY5gL4ERp1zhFvgKYHEiY
Msk8f6RIsMF0adc48f3i0l6wTPghvKSNeuZfwHFgByop9mfgRIeJZSMMNt9CAHsouMuKCpkPUC74
bKXmh+rD4t/XTsmKSVSY7nojGGQQKQXJok0HUZaWBoA7t60IDCUXV10zO8nUguwJuyMz10g6piKf
T17VIWK9mNao9fdPk7AKUJOJx8NYiw+N7R2ecSnlfjxxwPWou11A7FO0bj8Y+cATt2UsKuCyN1Ee
gdWdsuEcMqh4Q2gfRRvpcX6NFLLZAkFDbC4SyQDfvBpCMTbFwFVhehjrxHvwkt1M48o+A0NVZydG
wJb2zzu2cp+dnvn4ELeMyya9eorp3GYY2noxhqKONc8f2pZ5jloweMstu9P2o/PsPj7lUXFU2Qyj
hd21fBh6ag5/tBPl+5e5yRoc3F02T2VM786xlfasTVhGsHdx2oDdLvXpL1gPCaYF6OukLDPV7nSw
q69NMNKyYZ5lc8N33wo9f+hWtRQuBcmhQxTM1gLB2BccGzmqX/eLEpWwrKMAgEEeA92xQmJxGC6/
jjWnbryy/uTnRh8TKxy+Hg+exlDdSOiQXr37+NI4zdxCewQhEfALT6b7FP9iYCgfsiGZnf1qExMr
M3YPQy4XWdWzBLFkEZz904oejQBRV5DH5PaNlrUYF9y2K+8dGZJzsXkB2O3yu790d1NdSgpaNNz8
s/SrXVia/DUcMQKMXBXbpkGRjyMOCh0XfBWy6FlphHtrhubxDYRxMkI3vZfr/FFwBArwbRS46+BG
LaN/H3Sj2ijrXyNvS1afGfoN/ArVcTAf9XYWIt8nzVyTKSK2TvC4cSR6DW6fuIqnBqMq6xPLfJ4e
ABS4Lzp+GUHb0in7Ktw8vZX3QOwLaIHp72aGG45MZJM+VbO9VGddsQPnapqHaeuCUWB12hSdY9Dy
WdpSvIymLYR2S3Suu2OJscsP0fvhG6sQD4jqwiBIT9SKdTDQVudRIKDyAluO1TItXyLbgyQtiuoU
j+y68vSe2xkKYRYf+9oaUmOpDT+RNTl5ImrcqjhHMCFDKdLA1ASJba+DzfHUWHfEtXl0WeJpXVXe
oC9ZlEmaqdww1Na6WhrN4NRXODWGt4aSAHTMyaGD4FW2Q5V0V5F7SbcyvzWGvoqPJnPe5mVJUlgs
68cKQKAOZknOjNM83Sh3xmgc9bA3DiN02mGueEgSkmO8hOCCfu5ZoSh5kGmKWFSuZ4OfFqQ5Ml6B
PofrRRnIXnvCgZvPQ0HjNASZbgeSEesK4acwxsvXq7yb3zp/PrirqlcYkDU1H33YxutH3HxY4kg9
3ZsR6CkUJ+wupmSh4F3TgFs+9kuSN+Ltceg4b1ALn4Jt2ENLRi4qR3C6jfnN5h4jk3kvH9Yv8h2b
jQau2PMXtzFZVRHfglRx36SKwKTqKsHzzP9qmb90Y9vMhBYg0k/14eL1JRkkKiUPLwoFNkYsZ1+o
iakO9z8fy/1DSIAvq+Yople95zz3JT6DyX3t3ab3RoBaSSCu3rnMGRO7R8CpvAqqeJybbd+Lz235
xJRiW2ZsUKGkSPYkXx9LMc3mZJCr2eeRivnE7HKcEgqOEmJcxTf3MQs+/8j7NIVr+bWq2R/tO06e
yrswAKaZU53GyEQloTM7+6nawnzoWuHQYTbHeQGvQqdhX1O0dD2s9hQ7B0FDxFHaMeu0vDfWs01D
dbSMhzk7y917poL3J/Pbf1KamR/AykiQhh6voUvCLhHacKmubq2BrvmcJb+qpsS6yBwnnxcOqFpi
zMUtL5nPFTe4ztMY3mQRFJ0kDYsVtIVAAYIEs4fFtWH/GC6K7/EiUXuPUbOQ1lU5vSE+uUcMXRJF
VizYbDPzTGRqmqzBa3RtHgdhkeVfF/5hDZiD3QG76zTyovd702OOfxZQhXVwxhz+c6m8Puv/bqte
A/dV8Wizur7qsfcXbmWOZcOx5kh9jnUXi/61iYCzZRf8e8fyLr9A5u6L4/5z68mi1DyVogaVzmad
DcW5ShH9my7ZeIvuHIU92ffFl13TvwVzqGTFa/v5dWuBKNZM2fRMIYpdGm2mM4d7oIe4fJlOZh5u
zLYyzZaDBhug74IQ1CKal6Ize+dg2T1LYTDfF+3dcfF8hIXf4airnHK8F2hz55T40r4SUlBakr9t
y3gZyDWpju1rmG0NDRp8kOfjE5FsmKZavzagy7eGHAO371hC2Krj1Iuy5tKCY1gYIEpnj8XEu4L8
qQmLFC+PMiPBWPkFBySRuVL5bUuHTJ3sIqoqZqgkuJRDI2PI2b5Z3+3ChcZ2N7S6FSliKAODDx/A
IFIDIpECDa2GM+Bic+8sXh8Hj13mbMaXqQ/2r3BypNefaTI4lyFivJip80nTIpMtWHVQj1fFpx48
o19T3qfp5h5JND4IGFCqOUT1Nd8ALftQSQy6W+uw7Rp7DEBkK8FQ+vBn3abs716PYOHRAaLcb8Wn
POPVnJJ38TfYyyMjMe+DQzaPis01pXF9DePTT5DiKl3KHhRnHGMkhFWCEVe6gYZ3npBs1dbD+4ua
+P2Hhu+CKNGAEs4wW1iu0380EpZJceDAyrCz8LDgaYedwbZU1OdSfal2Mh9YHd/xkft2zcivccCs
S0NABgChjM74pwm1KY6fY9WPE8ElztI8nEp932464uZRiPevQ4kRDEAtPf2OsYS/cFQDxfxMnY+8
Oog34y0Vsof4WokiGS/KUB1Ew5WVyQrKd0VpRICC2XDsINCtotlq7qeZbrr0HJs7qmaRqYk2T40F
tA8zqpBJm/OqocJ2H2k4w8PI9YOSPdnKzPFxQ+974P51rcQ/QiInrLcb7UEwrhh9jDAtVoP0TGFZ
V59EWzGcuAoKcDXbVAtOSd1WAMbC6U8hlGUReUcBBO2kvk4q2md2kJRCLhkiBm1dswvC8y2ulKfA
OTJPvgjSIeU+ymvAW3tynkuG9ub8ZXrDdKCUaF/LbsskjvqheP4I/x/TlNqtfg4lQazz2nTZWUbQ
BW71aIh+Fu9TO5Xi3s7HQ3HnfGOsxj7k/nMtBjsrx8di6HfOSsm4XiFL5KpacpB3tx/nSP1E1K54
QP05lYAbw0X4UwLKv8XwVloMfb4av2OHZtvXjjDaC65jm+BLkky2T7PDLNqjVm+LGDwV0q98elvN
BiKIN++Gz5xSNt5CTqGkzGgXzDazYtaVDV+dQhS1AhmQXdEoaNs5F6XKTrLD+YfpDENDA41zURnZ
z1qCvnCcyrIRKVs0pc2IBSZJ8D4lhzPVv/8k2iyndn9mN++20Q4PNR2six+rQe3/aXTNjnkfhfkv
YEKx/OycAJgFZ6qijvLcrOKE+3ooW6SxDpHn6NkWLRHLCw24lPgKbd8tVJMpo0XMHqXwfyyd2Xaq
2BaGn4gx6JFb6aRR7GKIN4zEbAFRREBFn/58K3VGVe3alZ2KiKy15vzn38DcZaCkBzrDRfrNkUIL
dwq6OSzutgBbJl4qTSoCI3omPO/pe8gMO2jwm6IME5JvevATJi10kzcOsc9xCzlC2uh9gspEJfAE
oBb0gVkWz8kp4ZxeAdh1s5onra8xaw1ldWvcQCo6X8ILD0f9zQmUcKp0hNZTW5MUInLni+9zF6IU
nUMgOSKEYT1seFKe9iIP6OQb81CogZTaKX06XKXHy3/RJr9uBxHzgRizpUJOumv6gnjTK/Bm+/Ba
h8YkhHcsOn8mlnCWcXUFw/FPX7LkFUQo1+FgILVY46ODfxCMuXKt1IlpxXnldOf0iikEZgMzuCVI
GhgOzjQjJfUHyJ/RFbOX25DMb70/OTKkt/UkD64cOYiwiCgyjlAiCpPY8xkgy6la29gU7dgOSrY7
StH5mIpF8YoMiimmu91CHjGeJAbDxXwTyx45ENEbSnBRI2mjRszYuQ9dIr187ps2mTUEl6ECggk3
4pgIB498OhJcPO4aeZiyErwaCnNwCv+yMzRHhsdDdkO+OePz9yY8wFUN9zpJLvshBCeB3wFla4Xi
gJvObnqBeXObT7D3IrTt9VnTF17kmTLGmJ+Jm/2MsaxS3gtssHpMDbG+4m00ASSRU4fzDP5TgUoQ
JvM4JqRkHRcUOnQojj1EYpBoiMeVVyRMEZqFvBoypoJNt0KBOBAUc8rTaqHaeJP/tjWRC/GQ6Pnm
tuiSSZCvclIhnZeywqnxLGq6F80rD0QbMkBjxIg1DyAQHSg6Rpy4sj/frI6imcA3VIXPyNyfEoBe
Pbof3/dAOlgTbBUc8+MUUBVeQWKS9xKdoZi+smmoC+Jik0rkQZ5B3NMnilke9BcP6KRZPA7n8ROb
KbJaEH8i/5kR/swx8dh0yC35Dc58Gy7HHNcMJPF1gBB7gIEKVoCCafANtCkhiSJXmABigu6Vdkoi
hzDEOr0hCOLZFJWFB/ZYQMs0HEZQ7yKCMwSqQrcEpoNayrLwBgYFavIoR6GEimEFLMTpBZi3wQCL
2hAthaM38dC5bA+nwfu5KHNdCX5gpfxgzbNg5ifO2RrTbkprJ58siiOfD884nnenZcMhyaeDBpeQ
6RAUDTsnKhtuNkc4UK8dYTXBiAsS9ug9d29f5JVw93wIttwl2MnSXxyGtsFcTpAgLTt8EElO+vOV
ESjPC5kUz5iHz5zgbes+XJQUUDEYiq+Bb8nN2UD9uLkQ85Ch8DrkI1ki5AY7RWywupnWhacaZgip
ClMMLnQSYh3SjXBEnzZU4Z/YK9fuhR3s7refwLC3oPlimkuQ1WAeuwqRTixrgUbekITOqnIMO9TQ
cVx8vqN9YO34FyP76Pn3E3V4+FBdklOl6CTNb7QK48vvhzV0KmIUuCgoVihu8AABlrsHYBN8pGNG
PlCr/au+pcLDlEWNWM8nMOIbrpiAHwyuxwzS6omsmPGTYBppyY8iaZBwYljk6rTMlPgSGCQXQ9Pt
HTjkX7UVapA0kAZgqR0bn7qj79ijf/qvzrN5Ne/1VboHc3n+7K6R3CQqzMfdumV6yoOEdA6XLsgS
0SOWvknrTa9LMyYTEvRum6c4bRvT168xruFkuqXLoMQ9DJ8HEy8gnL9XNsBLNHD4g03fImWyv5Nt
nI/hXQ3LZ3DGEOuW3s9hDdjdz3VIcy75lOva9Lv64zVO3Pvb0/Rjx5oZ9X9vBuIqtpmRyd795nBT
LXfAjBf4jRlfeaeZF1wybkLpvaGBXq/w8AC1cu+kHfv8E8MvyUL5ed1NsD3hnt9hBP9KhGZWQbEg
c+y6Q8DdkvAHtNXNih3zmBf2YczZpUOvfokjBY7lALqETx1TGp35KzgtFYlIcer8QtleXpjIYdu5
My8iZAh50FNeXcrUKgBq1ohzbGQX0MwIQM+nz3W76WvvOeemNAbXvKLooeKBgPEklrCoQgbN76dg
3EFZO1MNbfq4yfAE0/eUFG/daw5Us6A8GLXQRrOM3qo72ikhQrnu4xQ4WGFVzIGhAfAbDvpHACnF
IsUMNqZQuHPIUBGVvAtqQwJwZJ5uRzNnoN89B8EEX3jQI4eIOpU0RAClz25gwuKeywC/UHSuT0xl
nnVEkhDhlxS6NsB9lfxxtmiuSylSmxhXts76IN2d9pvlC0J98YA1rxdMygLDCuDswAstxWmVf5ww
jus4HGc815qSIKcaRHlV/mP0rusxIjWuFj3H/S+2y9B/9TfObcGg7u4wiyiNKqEHAi9ERqlNAoDH
Sb7goAd5EERaBjd8Pkbmsw+xRZDLRGZoVOLtqQm1S7EATceDyJohfyU1uRgdMMFiDS/nvrMZES0a
1f15uClsi5iz0OEk3o9uCtNVPjIxgAqXAHwYNzefi9rqd/tYkohOROGAd6HKd3E6E8byEz1nQL5G
CMHTmB6RtbO324Ju+/hSUsWexk0S49DE9jU9JU9CYwU+LOHgAM4z6L8YHbBvU6wh2UlHt29j+yB8
lJEy3UJqdZDYwqWLx5aj2/yeHYgyghsmQzNEji3YBi5wVvwEqaWjjlHkaAjwc0/whkArwXrBfLZX
4MDp6xQ1WA6QWDllJObuHi6fowyYFbHSbt9pueRmpC/PTlkH111KwGszBSDHghyHRwDJnRnsiLlG
aoWn4QHnuh8OixnovfdVYimCWNI7svHzjahgRW/2ihmORsDmlLnnTN9bnCIwhIgnvXuU8nH1LX7l
cObkZs7By/8o20p8Ul7v4DxUctVdSqz2lppJ88OxiMvfYp2etw+XR5Y50p+n68Oe9/j3cv4HUBlP
M+6/vqcZmPN6F4/Zw9kds5hILnzZnZjwtNK5TuXWMWr/4e4oS7zJameuYnFfrGn8cGMz6A0f24m4
WMRjJi5SfBcX44q3QNnLXnlGWS3O99/8I/8n0Xi9KDrw6n1N0zZMmdzkq534X4eMdupX5tJuHm+b
V+Sl+I1gWoGEA2yNPhhJtCN3Cpok65cih+oBlPZBx2Cl1uY6FZdA3Sz+xfVwheeQ33O150RvHQvZ
Em9zzrsKOKyZZk1/J/sKdcOULvE1f1YhUy1sW50HQbixXG3FfJcTfNE+yehGBx2Ojd8eukyjGuCS
2CjTRz/LqgUDUN5zScuC+wgZj4lF08aja2vMe7j9GHqnc7YicuTweUplhy+Y2MhOt2CE/Dn/4u9J
BDjIg4PhUUapyZ2AVM71AVVRYmGLmOzuR/Yh9eJuwceZVB7JXPe6AztEzVvD2zgTJWjzXlD+Zc+I
5DnsbuA48viLVQBURAONmQmgkFgPf3///zcC3AYuRTxDLURTMB15oxgsmasBR/GJAHRxBHqwmuDO
U2ABPuCoT+XXhCz4n2LKiADbYYzuGYA5v6cE9sR/nwif3xUKxorrhJpygDatoZssAiuP4suOOvfL
+j22/9TZ8UNyiQMAV3Kj5/SDRUHx/O/9xd0/QPgAxXb5iXym+SWQIzOIqSZiIBf/GTGEyT3D/Y3L
D/ur3nioSb1vJl0BkBMpxbwn7iNPJsOUPZDt8f9v2gpjhsLck4lzxJsHRi8pbFOelc4XNlZtlu3I
SgJp5vkX76wMu4z7+vbF0HtKqeTM4GBhxzQQhwLoC5hBow5/C0eko43hmSXC1Fb6/pcTiDWwvqnO
8QOwaKmFsJWg2iNoZooyp2Nfn6BKcrsfDKZ4Ml/RbgVwewDSBnbhxhvcAASXjD4GH3DB8KtvFuEz
Yrdk2sskkZPxHgIzw5OmPBBiIrYQ7aA+3VSN0rHAKMyhIn37SDJ2TM3Ex3MOxSITb4zfET+UsXT+
W378oR78/SGFKWuLNcb64auX3Y7jgc2QI4Xd8If7RXdEbClewzyTJOHCAw1u020/reIt2RQUwHsr
HqENwIdDWxeD2bPT0kl/izFvFST/ksPkS5vBDZ2XHC5wEuCRTNmbJ9NxahBuzK+zfcEPurJmrs4E
wkRIFYRtHGt7qUdpDxV2SRK351+d9DZ/BpLuPLZoBWo0YWBTn2m+TM+gClPFxTUJ7Z0Jg5VHFDyx
CCgkx4StKBDpxGRualBd8+m2gO7uokCj3mavag1PLFXNL79ISr2jT+OLJ2Rt1DdUVvwJeds75UBG
Jq1fqkc/HBXVOpXSFBt/jrG7w+dFccDOz/7JEJyxL0Bi8D5/XZiu67y22DVPuLsMPiwMnkTxGRV8
PDORWsxWxkD0DnuAr4ot7FeOftmL+ApfOPeiiuDjszdsTe178d8Hy/M7+MRoAjOJXfVX7NA8RApP
priKvw8/ZhJGhDj/IX4QQDF4xJ2oO9HFmPIWYjlz8GmTse8a7tMxLon5cFdwWMwQGpGV6vCxDpwL
z4gAQWi6XKPYgi87zmyG7UU5x3aEPoDXNzYZo/Y7YwveFJmD/f0Dkkbx/7du/p19DAzhl8NJ6SOg
MZ7hjGvl7OEsE48calYy1wk1hmXnVExRa48Q426YLvHV3o7TAAm4k7vBJSDXdGpzQvI0dTxctlNM
lxQF/NPE1yBoc9cvpmQby/OOr6nfF2LsHhQx3cX/kT57HrJPY/EOvpaMuubV6tIT9UvZTDlECUQl
QlJnjhtvLkoSNnQQjvrq1TBI9HJ1QxvByyOcScnQZtK6b5kdxJh7k6HDinm4RFqQXg1hg+1TQt0T
pvcdbhc7Hat6ymvA+SOcv6342UaGbNZ8eQST7lD2xXYaE0RKBOUe4ImN/ynooRptW8g3K9mZZ9l+
xHxso4agP7jUn4gB2aDok5N8R7y0uG81FLGatzJ9fgyp5ZO95fG6sJPHw2VXVQ4v7EPHEEfX39vD
Nm87umKtp+BHKYWhr7/3t/saFXy1yAa2BihIliNjKvXxcmbQnFL6Dg4JMft6TnUsLqiTprORnQp0
fj2i3VHShysCYF0Nh3uXwgJRInR9cLBdOwQQlYFvUHOXyCvoiP8VEmouB12gTKYx3hSeROYMjQs0
jCN1LgjsZcEzI0TpA9nKaMJ/JHTwxBH8I4V4zaXT4lWjgCW25a8hlnyzPS0FKmO54FEUe72Xs8vS
qr4IHMlYe+eEowOzcMyQQik9L1W0zi6YW8WaQgtZ2J/0sjjpr7Stte0Yd1JhUnAig0XpdyE7KjBS
qvEBWhYR2YFS+hJEyI9ni0wHcIvoceLAne6HTsK9OcPG8BH9Gt6+xD4qbfwzHOAP1UbI6eS4gswx
s5lVUTGton5+g7uFwYJGWOYM61T0UGFDr0Qo68JsjiT1qkDLrMYMVe0OVEEAq39+y1RSnogT4HDn
Tj84WYCGQmhL8MK54PYekPiqXmOcJD0e9McQ0cCAUKRAtejsILXDoSE2yqMw39HQcyiwe8QGWwen
CDdN7CdCngT/B4tdeBJ/xXdyvPwwVtUQfUa1GccgnWeoHLQ28pLupFcCUBJrmsXvbCf+AwbK2zxN
XzS2AvDAz0dl2BM/Rx5LUo4RJXbheTlsi5nqwGo64ywDZWM3uqNr5VOIf5cFIiOOQlJoj/4cr016
jqS2iJiYvERxBkzCkSaYLPAJpq+3c/9+Vo7ls8E/fq/3A6Agfvmgd1hzKqUHg2h0MSVHMWT42/mF
Rc5mTalECFU2+mMGw4hAb+p60IlLHZ7ppYhkpkF+T9PGva4s2wfJKOnDnOe/U9rw+ZbOg6QJqNKx
amaX9SORoIp0gwfEBMbHSZKvAB0x4Cesud323/Wafcm9rsuCAAWwzMnxhSCmhBb+cZsQ042BODak
nYBiciVglWpSBJr7YrE8EhvOk1c6czpfBhmcpI9ZhQsE6de3uc6ZW3kyAjMfNHdawwJLtZy34W7H
ZprXZJyK/2fAX8W943kK4ArmtKzW5EjsWOhP9YvKh5LT3+cBfUpxnu3N6AxIhj/SdKJGVL7DkIGz
Qb8DYuC8kniIdK2ZIWRhQXErsTCr6+jO8ISn0mfcThoz64+pCni96ZJiez2SU8hQvleA4blRrjGl
YD8nCI5pV0UXn79DkL3oiWrx4vhSStiBGlzejnIX4jxQVnSUKqHZEUe8IiKwDeoB9rvXBJDvyPH+
C28Vwo4o3ji2pQ3Neixs1+jJOheO3ZFDb/JB2Ybqc8KU5YGXTMWVPDDLOygHsBFz9aQADbGae0nL
JhTo84oCGJXMim1DD8ZJcD++nCzfm8MaiXPOsJ14hYWUpfJRhC8fL2qgWbMR5Hj5SADxGFLUCzNQ
jzcRKkXhIOiBWhrDoZvshcTUhy8EpEqoJ7/BYIn8bDpWPJaCM6iOBZL7gP2IUZ3sXH8wN0SJra8Z
wnoY3SNnLl3KFsUv1kO3msMJyiYrsqtPM3sGAQMHX8GT5mRAgIgH4i8ZPUt8GsWYTYofB5UdzgzO
yWRVU2hbB9CeDBWzUNgicFaI5L1teSuK4SlDRFwE+9AWF7TIwLZqxkN0/gUV8KHeyc5zzezESXlL
HiOG97RAYXZx93bGuSvvMtH15C0uhQkd257VroCie8yO8jG1N/Obl0EIvF8XikbVbGX3kVTMUJRx
b79a6/DI61nLhViH83Jy3vRAOn8O+77uPVJTn0JDu2I9Cadr1sJvZkdZQpveyhMullXMFlyAaMXK
5Q+RBUY01oSVcNjOMWrQw4GJPKd/vbJ/lGn6WOZRv1Cd17FNim+6w44ugWOBY2tmxkM/7T7MhSCO
atNdmZC5MgjDCpPpl2hSLse7OEOg0BZHdU/IMgOqNUuA5nND5ry340+ooWq8lB/T+ZP8DEwdXjio
EHHOEoS4jZ8w59wJKgaTreymr/a3xRvzB1GAUsDX7NkMLShcoY7R9DmPIumdrd5wJs3e2Dy9PVLb
nBtmaq55BOPxSUCE3JMCHq3en7BZmG17eQgoeHEk283hBfImITryeXh1sH5wTt2m63CcPT75RZnp
8PWYeTUOSR/xgGHXjHr14/5RrB7IQsYo/9LHIF9Wc7H9WLnzeK0Bp28fVfSC/wSETcY45jkILeTp
Fq5teN/ncE7N4PJyDbY8zb2tCz06fdlsMRSJpIDz/ivvzsrzWyJzEgnT2ze0bu5r29M+GJCMTVxz
RaW9oJTKpU8GZC0wQLPFZT/Yv9rF6e2/4cDCXkKHjNbkW4NYwleAaO2g0iJ2WABGIu3U6MUT3132
146z5b8feIG8ysmJGk0tMvZwIUtzjQORL3iVhLwwzMnb89u2Zg9qTZg3FzNmlvrO+BDp25hMkAnP
XqrcA9vOp8DeRMPDk2xDzi/GDj3SxW/Sd9hrGMjDD7xtfzjWGMQVbBtfEDIYWxAT89wY6WNC08xZ
zRF/P9KEZ/P7oBKl+irXtuRTTDKn0hQ42EjuizU/n8PWYpQu3R2LOC+FeUqm3hxNnc5XqCMhjWoR
z9PqvGxv2xtuFC3WBTXxPSQuKQerj0DziJxTEe1LBSyR6LKjnlttV3stBalstpwWcXhOmsNrzXA7
9zr6fCjcs1OByUK9OKM54BlEdSfwN04DO6R4e2cq5CnqYfoYNmWkss6WJ1iejcSjOexg8AYoehMJ
hTMb2vwumhA4ytT+ZbhjkCvQxhIl8Nm3MVtVIzzAE4Y9ha86Wh5g59AGyBNNUeSh8M0DvkaeEjeF
GxSc6N3l2SsevpB2M2fZQ3udD+4dbKXwcSPMCuGQWpVTt94AmcyACtwCoGBtx1rM4LhG5X7HUguS
c7FufhFMOx31WzwSIg2b/SILgnNHmhlorE5EJYZjm2ugm041HX+kRQ7wBDMGZkJMNV4os36nle5t
YWdsHDCGjldssvIpawB1/gUHNifrd0ZGRQcqRNXC5OC2Y+hMW4BOTiaUUdpA69JFNpcZ8HmhSkyh
WBUe2DrzJjUypjBOZ/cG8/TLTiSBwAWDL/CKJMpWA1odGhAwqqdrNotR/ccM0KuvYm9Cw81B+Lbx
ciduhZAdNv2DOC1JC+HDM9KGEDVE9PSAhnA4IY+b1yfoa0zBXlEqSgQQeWLg6g4He1yck1sVAvq3
2eXInwnVNGI8yaeGhEpusiZOE7AXiYzo37r6vCMlAEi3QGk4345DwpYoeMFUxkD5n6hvTi6fWWp8
7YpPWApcwd3i2RbcDqCazvquoE4BSRbH1m2UxNiSEgTxj/gybTNCXZADMvoEbJLAUSFYXV1M8E3b
G8J4HR92dc9PfNiRyhbY+aTUaXBg/myyMXbjsRp2EMg1AyhMRMks1RWn9o7OuAz5U5gQ8pqzwBic
Htkfhr9zUGwIfFMo53WzZGCA7obOv7r7LkEJCOISphkTlIxszp2A1dkLmMOgvELFZBFMweIIsUIY
Ux3IyI7HpX1JYFIrd3oWfW16mM/hEOAZW1QD2R95Amxk8kHhUAz/UIJzi1QfeO5MbCBm2tgE4zAW
Nct3opDi9SKakabMYJsw0h5LABh6H/KZzo46aHTn1NYK4DmnvKisKE+bL/mDnVmcKafKZUvhqcVp
hp1s0hDHAdnM77bssBApl2bAbGsyZ8DEKfaNHAXiqKuxY8/YP98EsgLWZPg8BgzCu6m7V6M50Yne
PPYxhrohX0JZfPFqJajutUdSDsN6g9RI/gdjwyMKo4q9nOvkVBRud1Oe55YpF08hzQw9Bz1hVsw4
EsIrTny9+zbgzF8XNAv+SfmEQkBHxKSD0pi/L1oQqDg0GV+88C9d+yR40nEyl0QYUjDug1vuogxK
jJZWDLwJqOlF2KNVupMIwKCftt2ciXiG/sOZl9ub6K5QigAfudedpiY2WZTPI0PeTEmJtvQuu2Jx
O4NIktqzyh4+j2wf4YqBPTD2BZTLohbUCahVAUwVX961j/jt90cOIdW9rC00GRNhEsQ+m0oAZ3VY
w/tVxYiS65QmPxb10i29nWcS+DQeyGwt+NPcA1Ean6DGNd6LWvXBfOgudD6yd0XmrxFoYUHT4j7K
DbOdKx9WE+MfskHl/OpYh2Vo1wwQA/WFdelTwJMeKJX4PFKmhjeGS+iTfXp/huUmsz+LsCz+OoU5
ngscgFgRjYuUvhYxyyje9cQW67g93OEqtkQiMShUA8A1hoNA7Xy49GcwWNPXevBfxOuxLK5eOnwp
txkma4bqEA4lyS43irLJxLF42tU+CnKnTAYRvfu4rm5tYLGFKQlmfEKkrFKTiiQuFPDnDGtPOl3h
CwuYVxxZvjCbChGQ9Vq1hezxCubZYxuwWzoY2X+tCE2yTI+KGd4v6xSuAVo6dq34igAC8rs5s5ot
qx+3CQAsDD+4flalToPH+AhaHj8RBv0JDT/tx2vJtsp9qAxSp+Ofi7emFk3Kt/uAUG+v+y/yym/+
e1F2G/Ph2RM/D5NJaBeUYdP8Gar/ngE/5eYZ8bn+SosThq/OZDfKJBA5/jshcfyBmVBQfl3Xmi+9
NnMMeYZfxfbtT/MfdojGg9aaZx04DEx2i/GPoLswVF3fJc86jDSNOx5sCu6jeTuwmhna8hED6pkB
Jor2hlL2RmfDUcQIZ/L4ll9pjmXTvAQ+w5evT2wroHLj3l/qOalFON2uj7kzWyGrIU/aEeEzPb5R
4obCrtvFEqbU0H0q74mMiLULreOheUOYB30dXhbUc+wXd41EOa5iij0ZDKaFZE/ZbugbJiFTV/YK
ygU4CbQVXDkWavP+vMG0aJvvzyFwB30U8iVQCDjVpbPac6JBoWu+mOYWsL3g5HU8uU/5q3NTjkSo
XrEJOySqxbrGNFa+BP3p8yTkVWgpGblpaXrOo0rPwD6s6RweBq7iYL30HQUKhM9O6PaBk5gB84I+
M3rIXwRgMw3z57t8rpJzyonL2caqP+HFyu5izrQNiC/rCpw6vdCr/24RgmTMmYRRSeukiGhW+xN7
FWobZrIiQBMZPnxCahdPRvXPSc5nc1GIQvEfiguJCR/tVJaS0vqgr0FWHP9lFOELd13xd0neDcyU
PcaCvCkTBlu9e6IcY+bMGWVhBAdSaBg/CluuOK8YuRomPbeHPwrZekxvcXrvMaAVp/hKZN7mx3c4
f3rd9s22RVolYWi4nyCOogk9hZxgXnFUStgRvphasbl33pYi0J7h0vaZ3uXAnoGen9hXwdBJ7MM1
rceg1iM8pNTW9WnDV+Q9Z6kEy1T6s9rEy5PF984YX7p2ZtNAjO4keLgdfqpWCjHlW474NOjFedVn
pAZspsHVU/dES+ceAa+w0c4QrG3OrEsk+qDJsliBu5ate39u21+6ChYHeGSLV4cuMmOGtEDKOpk2
m5YY0i/a2F7f3OpgWry23SRq+qAGRUBxfsU3FfD6iortRaciI08eJj+2sTbbSygeVYmx262Hfo18
EoBSb35zbMyyKl9exvRyWjHsfsq0gjNOMTd/7tsuhHKjOR3sr7P/ghlH2GCVlAgu50q5PhOquRwQ
ObVtShetjBtOkRuSefWLvRWBZgs0idz2pE4VbGKPPG8Fm5pE3Wdt0IlRN97fEEiJ1aQ/YUG9HRoL
hKjjE6+xHpQY3py9gKrWKskjgw4EAtm0qUFRJGsYFn0pOo7tkQkwDneJpVzE+SWyKX8lrxmiecfd
syAHvqlrL9/ZiDszgIhr/K1nU0AvBDFzgzMgE9SGmLrm0f37jHGtYNM8XBqCV6QHMvQwUOqzA4jH
bWQNuEA21hQ0xhg/nzsSFb87lEQPAmWwBQYzBOSdSgyQoJvojnQAZofqJzzbRFjjhS57hKyEBcrL
Z4cjve+R8cyoEZQTseiZBQS3I6HVbCAeOxQssaSSvNrMruvH8s7kBH7HgleX3+FN+XpDNoB2CPnm
mi/N4ZupMIoURvTFdSFOSrIi8YDgZ9z2T9RIH6ySoM1wsTMj7fe9yeHVaNgaXm6Vc1YwS9pi62HC
Tm0SFFTolU8EBFxZNEyZMYvYvRPN/ZPDTfgoCWPV/Oc307vTPZT/FeA6S0YNxHKy+9ENnUJ0muL9
XHYaCJ2Rtnl0hoo1OW1KNWEOemIByAAp4CBzVVjJcxUG1FRUDQquE6kNWATYGrStaz69c8sA9hHB
kjr/3kZR6U0wnmpwlbHihw6d2z1TPNcYVf1Yp/SEPuAOp+Dm8lk0v8rbv5N5DrbPAaj/o26ZqNth
uLmKXom5DfWWCsgQI/xg6jbD8ZTK+djTA1hY2ZXrB06id6+pWpBE+jHVuDiULaqypUJRABnPCdyD
mxHbCnbZh3zOyJ1zGYY0Z/kTrrI6fMvV5+QJZoaLCQO7Ky6BOGzAIVT0QwFuO7wWFfUupP93WN5W
WiXNdCxziu8J26HgLfJ5tXDD/ZxldH+lHa+nbqvuCqFjQsjBgAcCgUEumACcxUIOa3U1vy0g6IF7
70+/9x0TVr0AnEFpnbbI5yY+/gj2tuL+v5IR/7jDcEoGFS2R9k/m3WHlV1M91mQo2Z/vFmTpii3U
gEkIb2MAarMACUTmlAwHDIiTYu9eUQvf2xiqCTPVFLT2dBLntLqnmsKnhF7poB6f3OffagJXibjZ
ik+PQk/bqQUHtTR6r7Zy8QDQNlcqDm6fVLkCCbCn+XWZKytmD/fefwzeAx45Qq1QG+k6Q6OgmrUO
MroIxhavJ6DCZCXaCwNZle5pEzoRsM88bZp0uM2FW5OykXwspy9VCA56gzq/FzDB/M246511ZIhD
eHo+13ZGr0IdJTNbfrgZnUGJ29PZfWScwIVF9UG9T8EgjWXcSKFuKTN81szVaD9DGDwt42UYapZf
Ulu9+L8Hw0GLcHvsMCxuKLb78ZSOX2+214v8YeNZiv/m/Wk7PRhB9SOoN9qyLtCTczyP2NCWu/y+
M4X+Kx6qGGNxHRhk0o3eiJUEfL4BMnVeL2BUEcdroGd+JgPMB77V4pgRXGjtV+tk52X2JLFB/x+e
SP2EMRN1L2Uu9BDitSjP5Dl0ZJU+4oP6M7Gydltu8t/894bLwLv1DBzzKZpLMYAD5UNRAmEEQ4qP
UfWAbUyn6T5R64zQU9AREdOp09UwNe5Pm7ueDKvuA/MKdCA7IUm4HZvSg77M9IAe83XXpkDPk9nl
PJOhi48MKe7RgEdUN8Y6FMMpccDX+pP5MeuSoqxz39bMYkbX/KvshQab9/oLM3z0Oe6GDKKQjieE
0MszIUATFvVGTF3cAq4S7Z5oqYrlYanu+tuP2iX3ZlkrkaT8vl4AjA5IBm+MwHshX+mXNzvGknC4
b5VhfhOyXF9HzdCR/5LwEPCYt2w4rRQ84CXThdZNclHYl4rep3e/k2BwbbGQoqYwXz9Up32uu927
nE3sWLZ8lUEk2o1T7/OJ1HhUlJaNXOTEddf1SrLXyFOhz00xf0jGgsG6HvCJSrNxAoraYEPuXP4T
mVXB48S0rYShhzS2mZG8o35TgKIZ5dOAT6J9mQY+zr+XXJiLoyqvAfOvpSYM8knwNOknXlU6gNYd
e+Ppo+IZQMEWEABK/8n750H81aqF8Sa2xHZtGQcJPArX/ILPdMP1Cq+5MSERVWmAatLrOcPYHwUX
zilcEQcoFL0SaYWDz8vbcHhEcVKg4JN6kmCD+rY5K3FeQ1C2EmNI0WmTzXtnFAl5vAjYxIkRlv0n
5s4TrP/n936nXjb0KvjyhLkaI8d4nRZveQ1n+WF6KgbroNIIQzXedMKCvuOfQOf9fE77b2qEpg9V
p17cd/y+aDayvOdhpGFhHz2ffRKOn0eme1Dd3vCdyazGmt6IrwP0sVvlxlQ0jJiQNJZsmAqahRPP
GH15xCTG3jAIAedqEkire8x7hJ3h49DQIMorZWOJ7oE/lCODTt7GJI/pSirhyoi6/UxnkIMi5f+6
g4j96Xyh2iGn7UPZqCt9/goIu+qAXyQQSPIQZq+Vsa0+qx99oW3VufhWMIHoDWTwQeE1mbeJKLU5
UNqMDRXZaBkWMK66jPYU+iIxyJE5LxP4R5hH2DNpdo+Y+DCfRBCuMtvBMDJGs7RR+Ube4f5xGA8Y
hG4InYwsM3yhdSp2Ly4HqJMX51fLB2Oavzd9hJlm1CEhQsoAwiUTgMF/auETn43YTrRfFdvjS6xg
m/uk5ojlNc4hzGahZzJYUtfXmbnmKY5t5NVr4BQiH+sfrsnH3+Y07eNyXs7NhcgbJZUpYWQvWnA7
GYieuwmZ01pbGqERWgTOFRNfg3AlkC4hY5BiinrGjVoozdCVlcEvhldkG34Z25Fvow9HRLJXNvCo
kgbA5bQU6ZyvCJLxrpo1WzOqF8AwSAnmxbeAj8X8qyXYvv3FmZJUzXcG+3XbhRNC60c6CaakUkpo
03IMn0HD/N7+IfYSJygczu/rejYmA27H562gIsAveDvFDEk/KC6zvwfgtKAu4J1XMxwusQ257bAU
2PZHGjSqEaRiKyuljZY2csSUfEjoZ9sE1KtLgGk3NJngu1wVvCJ8kUmFpii10xqyBlTvI88EceLM
HyNYDk3GIxURcM0nSX8gXEUga47YE0yE83IZWps2UZa4SyFrYgSafxkN7Zi9rh9fgyc/ZpKO877f
U56byK8xir149mqS1qGcXkIlKsIqeQdFYqZS1PPfQENpPy9TJFqxNAcZStrFDfvzciHNxXdKH6/U
xIPHGdc4XHpXyoIZw6lgXJ0xhwj10FpcPy7zy7yYG3NrLqE2Cx68CtkkIfZocZ7ooZkU4T27sk4j
I9IiCZ2tZ0T1sl523+PxEiKi2hbLamtBEdxew7uYBU/rsPx+YWuZmukl0VZjVIcDnfLhmVXhyHyV
YjEZo9PuvKtCY2UEDAD5x9yUuyIpEvvjdJTTPtPmTXyOlX3vD/Qbi6fG5Z+p1r1zjI/tgq7zY5zl
YRfb82si8c81eRwrRm/Ant+3hPu1HY782L9716KG5xvekU5Hk4zOK1MPw7FH0rKqEblOX9l51x0R
BCXFtqIE3uUbZvJ+udDwkdmNkT2X9pdET+9MF1N9owTK6h1UXK2ykjdy+sab8wqAtX79Ppf3L251
SU73WlvkiYaXkLheTpWFulTDyd9n+F4p3Bdr3h+u9rT3i1BN3/xE7sPoceI1MXzDdZ6oy8lvO0Pi
vpbDG2UJZkxrDGXDNn4hqoT+Jy2sheFVIB1VXM20jIE9xRhKny17L0Xsogur9ZBIONYIi5iOHNuw
xSCDKccQwpnzjUT38glypHGpz0WQLz28toVDOUOapIQjxh5og3FumMO3/x9JZ7akKrZF0S8iAqV/
RXo7bFN9IUxNARVEGgG/vgan4p6bdaoyU5Fm77Xmms1cBLQ26MZHkGje8xeq2uDz+5lSq4l8tMiJ
rrofHbN55AtrYcGdjfqJO5R7FL/VjbDupp2X/bvnXjth8cBTjUnzPPsT1lH42DHV/PxouvOZQt34
AYDrPIaVKfPS+BQHo+nrL111aG39LxKH1+Sx03FvA5ya8yr8/jzd1b81h/P97bw3lDMqRd6Nb+qk
v5uRrx6BvuC5CWtjjcMnd/4H3pCwUP/9ffSDri3o8AiaSlDOHnNt8cGeoKWANzVQYF4hRPhM4m5q
M+b1MOzzpbnsxyh/7g7uZFa87QHWw2dsqkyKD93kZ+RhG4x3NLOBzImC9hxBloEB/I8OpAe9nfID
Zfhe6Cta/w/9w37Y2LKBp5au8/B9zha0xMYmZ1fUNtUeXQHTdyQx85SLIHlRYDi4ogWKN3zc4VwL
i8+0/CGCRDy+LXnTHDDHkEA7MVqdtMcw/xVhzIaRw11pqxYj2OeQy43RAyGOAKDyqrml62Lb+e/J
AyuoeBKv/rHvwCtNFeDrbbP1PVlLWlPagDueNXSfcBV26Y2MEjbeJ+yC9MYOtnj9VKx1g70OzizR
QjjGS/G3dMfTaqMTwvBefuaYWW/G09Yb/+bI1MWpPBVYZBRCE17OY4PkxB/PVTZiQL2Au51BmrSM
gVBrv2JziL08VAMaIjgx53iNWGLBaCNbPKGnPbfvM+SrjqULECpe8BorEYHhgdnrez+AUPzSgj6i
x9kVM+Rh6gHBlKEyKznlEsD97Dv9DnASTqGYzUoDFSkKcn8QSzI/ZB5zKGo7cjmagRwIDaWcYWVr
vffAoHO608K3Tvdt4VOJozYMADwR8rBbwYKKzGILFZMXdOVbtYcQhjsTBIR2hyAycuHV8JrAMw6z
4gmSBHajO5kUw7v2N4S1/Q30FeY8bTaGctBZAfI3De3ZLd3f/X2LWwWfGeoGspPePH2Y4IGRADCw
IOA3R5c3G0DA7+UD37G5sTG6KvJ9M/MQmpKsZEq//ZweH2ZAvT2VbMeRC4MNApgFWZjJTLyGpPV1
+Bunkq55MQASQ1oeIyJGxGE055CY+M+gupvCUluyk6Jku3HCGaGmZwqAp88XOGHwJOGA8dKMaZma
yLfBsJytaGDCNntFXGD5BS/WhhJVz5r9yGFqol3Y3i0uHYRmbM6HyA0QWWhTC/k9gX9B/7tCaZh6
r7VgzoElCRynwB9+Dpomn2UCCaHZd6VFSN6g+sUUC6csZrN7kD/QAp46mplgMMq60dXRtgG+gGVh
k2QxPZ5LmUPwdMRLDTw6ZnLXfo+WsYIj1w+HCyrpcxUB6tAl8ELaheoi9yus+UFPvodBfV7PssVj
ILACkSLVc0D5BlEL8oHKPsyF5WvBpztDVBhWg7O2zGfSZWAvjCeOeB5I3N8ZSWrX+R2pMN5p9UAL
2leM92aSI7K0zBEbMcJXg4YIEd3VXT7zQMwgtwIyhnCQJ3kI7Zz/jr6qs34Zot25EZgmMhAbgEKU
kx/eggNO5KF44rSB0skBMQA6l3aeQ2mNmE4ilFXd9kbLYX+ZLi8HZ2dOLOjMHhQLcP2LwAJl+PD7
zLq8AtI5yoDFAaSGHR0CwAw2zuhgUf1ksEHKQVtbW0R448sR27BsMmp3bjXIkQOn+XORGSDQrQJU
Q2/GOcZKwmL7WjwWBbEp4FXYPjPTZubicrLUW7NPrgDxgIRMRAMmgtyW3M6Q+xh1KrzbDffRYaLH
M9nzenDreHZ6J14olc3LWQVxXE5jHjDpwWMFf3ocC8YrijzR536S0h31/QoaJYjScOs98JXjvoAT
vAV8G06SE93YcoHq8TODJQx/YmpMGfdj605uQYWFYMvzwTL1Mi0aIM74ByrXh26qwXwKhoQ6GNvR
pTPLLHlF3Jx5WVc7ABoRfE5BRwhC3plWtBtIcpBH2Ey4hkvA2I7pw75D3kb05hR1Cqfx4zw0pFlk
/DFURfMIMezEA9cODJnDGMoGH0P5soAMrzGIm6Z0/zjwZD8EbSd/hjpT119smKYVwVZegk+NpVAv
CB7JuVaikMrOJ2Vp91Lmn8DcE93jwTfcZpaGKtys21Fg5eWpnvVWE+6IaBN8NgkVytE/S5MSSHEQ
lz3/Xmw7aFOyaWlZaFq5T/IZ4BkwMxCxtuQeG1yr7Ds4kWROMbWiYmf8xsqIHdHtSSr7QCrBEQtf
TvkXxeckwgNwh0PrJCW4lfg0p1jBXwDdxfLKOpO7hJuiFuAFLTp3T5qctRtF77FUmeF/7fs6MkdM
1M1cdWQHkfKit95bLRDBJFEKxU58+DJsBXP5S7jthz/GX1lOIKaYzRbeGibdnAmToWNk2rzJkbCt
ztZuCrRXq58p3JW7mEGBWUClxRfV/OC8YMkEjQC1u/FxbDUVsMOkCTGOwgaFO5IBPPxJRlWryor6
MJ0IxN/MG7jOrgHS4sXbEaYZl5Z/z/d5ZkVLrLaz7aKF8vM1L/Kytt+YoWQWjAsskwXCfjF7ibGr
0azRNbawkeHSrJUr/jQ4k/xEDKRQwEDww0Ox9Hlap/xNMszDQZ8f2t9b5gwfUetxpJ+AjDCkXKpv
vwTNAxVgkZ68t6KjXrDSpxzH79uPr7XK6WZnAdWc3AOia2k0eeiYOah4f7N3HGiz5AFQ7gNUz7jI
t/ulGlLcGdPlrzx5rEcJjnpMmHJagD17CTstu7ToKZfcJ16j21Sf84esmvmg1NKn3Y0nqD/FYYxP
aXvGmJr1VIWFYH8qeq8OtvhveVEwamTip46hIvW1MyIanNUb6LgAxnwPWjI2iqyhwB6RUm0nI0CR
UoEu8NKmzzD1ElgJNGDx9K1NM+TJ8KQUnAp8tvWbowY4MbLFISi0obIRjkshZrULEQ86l/AuKB+Y
NtiDPBLTCwjM8ClBgcnSw3Tj3LxsLXHlHHF8JW8hXqtveO1ektpvSqPxiNW5egbA2PA4gXahidAW
34/KmD0rW3/HYdbvYmmeegoLJFKFj+G+Fw1a+wTbuF/976MHCtku+4ErhQ8Au2XJF5TjA+lzvNfY
n5IhHWMFSpTHIdr6IvLnHbMlAOra+8yobgCegbHwtUXnD+Fli6xgjC8Iyh3rudXuayihI694nPtz
qewL/PObz7rwM93CtkJy/r0togQrHc/z+5oxX4Qyqt2/cLxj9SYgD+gteDVr4HMoyLrLBIjhNIeH
ZUBXuXUcYpq67BTUjpMshmTxXhfHb2Q1uN2M1g3rK83MqsU//O58WPi1x/IRICDA+NrCf2RCJUQN
DFmy6jzCC6XCetYThitw0d7YNvN8fAKsRB2j8FvoQ4M0ndRM4vtqmELLZhe9Z5/U7l+bPHe+2yah
NKm2j3VZ8yVyB7cC4liu/ZnB/0MOKin4PGYQXmOXmwrJBgsyc7VoThAxXCwR6RCV6heoYC7VUBZm
ZXfpNVyLmFZjPhIgHANBbv3v2/3+pjz2CKwXf/lPRgbqy4peTvwI7+NfobuO+aaKV6WDUWl0NxUG
rvBTsEsa2Wm8wTSCZqsUJm2Hk8+egMKB3dnbjvpA88KRAsxv34n3vl9yukM29uYxreufJD0iOdPf
7G5LTVwXmBeZfmQJhS1lZi8wT7nmHTrCnObrAwgu2P3IGWmrcbvSpU2CEaYSjkYsBwl5EfxG66nY
YHuVy2V4zXUZW31GrVycjpQs0hp2vEYpMiSdkCK5Gca+On7qE7B0fGXu+EreJ7WCoBReia1Jy/tP
xwJ71K/iEa/2ec3ci3EVZFljkX3892fV5V6W7rPP9hWtC/xnaKBQ0/OH8lEJVLwjOlexxc3Qw0eO
gRkE+pOh3crm9Q/09xQ61i+2CdB0aRaLX76UP9rCWKTz8VGByGH2x5q7cKYQcdHZxll4Qh2flDBu
XpZWTssp+KqyiOeSYWlrhPhrbcH/13JY/xrrXjBlySymxZSXGn5OW8hhvFPDzw+366b6ey4rV4Io
zCXCpmJeTz+e6nPm0zkv7ZXTBkVMbxXTL6MOway47Is31lTHcqr6pTdGg/lbe+l8eIcIQEJys1nj
wHPzK0exQYKAHWqPV53CCQ8e88iBUch3+R8LhP+6FN7zV4WbXHpf+MwO8SsuxnpB6jey3TE1ZpsO
BlhmFEQwcWbVJfYHCCU7FN6AkJTD/6fS4v6TCiYQCpIM6CO4ueI3Y91ZICW7uSSlk8MbRCDE8sv4
BF4imy7++nLIx/viYETDht0MIjk+QuvwnFqEcfrSOv4zDEsgcxcvto+dDT79ripO1XzWtJMeh7/7
VpPnuXJKaiwhYCw0TkJfT+18d8eEMmHB/fHHmt12rlaHTJrB6nRHjjyjWugtHlgYG0tWqtl6itms
leK/RmYvxcrt2dsxtxQ0OvxuFtQO1ZhHzxUoDnN3BJJE6QR3FPtKnusvXIuweuter0cbuR8M1UQu
r5hOR59dzFbDvmavWeNiW8QjAVk2vC74eT0krr/XLH4dDcI+FPMPG5FZspfcVGAHBfvSH07wF5CS
WdBHJp35NDffSQLKVbXmlxrC0i/klRjlxVDMUHRmoYG1N1yTVyi0lHahvpRuUtDZHJXFBWkPzEXy
208BfaMwzRr29iTfV1C62KlQfZkd+Rnj1f1ctzuXkAImkRXWlxb7+45/iOWKkI/Ne2z9PGGFlL5q
zviWvpnUmbtGdwrfkYBYBDFj63s7fmCgk2oSuz/ZNjc21QA9XcsvDPn5kCumea9tKfoKpBTzbpou
6N9qEhqa9RHwggzLet0/nQYMuBtvH7zg19OZRKyUkhqEPYfjYfgxcb+3bZG74kE3Hx8zVDCai7ct
riWTHWCsGV0Eyg5FNl3DDTv6+Z6U2R7awPDtS3Q5hnFohkRY2fLFkHk4ONd5b06YTJr17eEb/ZLF
j+pLo6ARRlsJhzkEMeY3WNz3MYKroC6dyaQszQCxkskgcFnYE+QR1eUTdJOt2DmNFBY/5VRGZf6n
W1D+fhT4E5Pkh5SIocYyaEgthUi0nzYkP+u2ANINmEJTgCV4v52F+ZhOALcnn8tnF6+FXMyr7Ig8
IOSBgW/lygC8d9z0l6Ny8uDwrZiAJihjQKcPhL72N2gOGYz2eUdsK0sYcn9n1rc/iiu5TNBeKEEm
ER7wbAEfnsTMNXZjzW1DHmlBOuXyXLMBMKnnTx9aT0Sq+8d7VdsPvyHhCi9Jk5aLOqX0LwHUHbs5
TPBuWbWU9Ay43OLGza/MYywuzPtvxu3+p6yBs17GTVK3MTa3rlT98fQVXux2+GxC7TCz2m0cYNqY
OrDn3GpzQ7U+UMJLekrNlU6EK5ij0fbr4pHqtamLY79jstoErgF/1y+oSM1Ax5Na81V9+cFqD7hc
p7DORlZQ46uxYkkfI5/IJ+/RfkvQTHYNP4iRIDmQw9P48cd73G1hr2iTB84corSoGl84CX+l1zRD
rmGGjxcqu4vGJn8/cfNpkU0l2loG9tiQynhkO8ib1ewNQwf+Q+OmxcpAZQdsv4vhUCjdr0h6bDLS
CFFBWw/zgVAIHdI/7jwM5ledQEn5pPMg9HNwaR+HrJWhnp2lcsoOZcNyHPXGRG4e6/RLdDSzjfLU
9gclmtZ0MG8oj7HCorZ8oBp7MaDQR478crQvsNLn9kyPWu7BJbrT+ZArfCQhkwJX4I9Xyv7HM/Rj
Tnv8ckTI1k6v2aNuhuRYWMuJ+u+3Rvh2En+OeF0/pqDKTOe9O9xLTx9rzhsVjbEVXw40DFX4G7V/
+SfkjwZ7raa9farLsTQtlvl3liIeMNKj/t5JeIXTfeEoxGgdBTIkGTC9h6mmAbKYHFc+PtbuuUlU
X5lh9iHDEoTOX7sQ71q7vMI3w30gDwdCBIcigs13f1ni9Z/l665bzaDTwXP/1L6J7DIV/JPe9KB+
LXn3PSHeUXfV0kBshrYzqHHBG4+tcYKxsJWoDgkr3fkjb7Mx3sDEJI56vOHYkHXEB7X31pm3vpcS
1BryhEll7nBG6gkrbkOld0fMZ1akxJB8tIAIZT71KSk4hWqFGdPo5y43JuJW/wQli0E5CZk3Myez
GdPGC0K9IsUOdN2jU5WMifLXcg+MFn3t/eHTlJDZZN7J9kEXjFjQBFSKZneoFe1x3KwE9aia7lJO
Qj03f6UTiqJn4owWRbOXm1UGWIOMCLOOyxm1MqtJO1UIVx1Zrv6ZshvYfwLTnMjWsVJEFTn54+I0
9H/U4Hfn0ZkkPu2oeaG3eSrAMrvtHXiCIqpMl8WvoTl/GmbltdU1DuZbL2K7bGbozMK56ydbIugL
jjgNEuetWM8lllfChCp4is7degGUM0/wGCYwtUgc5mx2zMwrdusA3tEWhimxYtQg6Szln3VQORCr
7MjhYWISNva/fIvM4pZFwSwo6CghYBa+EiRk+qpq56PIaguHI9BUmjDiVwXrQ+ZEM1dDyEOvXYJG
BOV/t0MIOsjYJ2t5I8iOxCTsdUmfjnCqLPb1++vSxDZ/YdrG93iOdYxJCxYtdXyV2NWDx4xlYrSS
Vu2hvN3XpWFVbLX1LKfYQfuBOuwKAYJCSOspzXLNetC7ydua3EqKSblAx09tl1rfGYOXNU8zmuf2
jzq9kS3kYztYDPq+rsOhDfaMn4bqKrcjOdQSmjGoY4/oFahbSWthP4s1bQBnIpEIwbibTmpTMCPe
6SYA9TalztxYU4CnK8Y4FZR+FTqXp+5j1CYD7O7mWGb096vwCVQGowDJ5ZFGrxYCsccGKHFLYUkj
X3DwNrKSpzmfvs25NbAOFOeXHAw6NrowuIRvFCxrK1tAe67gnzn9efA7pNbDxZ61AV0dBML39JVO
DQd/Atrq5lRs6N0hgSoHuNH1aAbH06AvsWu21ueYtEZ4y5beTnIna4dMIEyKTmKOGpKyHricdp+3
oDxNcZ3uNhEaoe8JZfV9PLgs3JWrwGRbt6J9+3XLjPYoX481mC9BFCiA2b38ptxkRQBLYK7Uw2kc
ZfK0lRWkEzhx5dv3O0R6puexo/fw0yD5oYHBhFX7TGXUMimmYLOR4GafnYDDFWBs/vdl2XwQiJYo
14yZOAsDP/VsnE6efQtwu/4MVwtci4lku1CLKSf7I5MZzmfwvhRcwZjxYh3+MenqNg8PMelntGC1
FjevzLsfB700kBVA4HuvB4VTnbLs9yv+NmfJeXIVcjHEHWsUBVgKcEPwEEJNFu3sHYKuZzVd4zPA
UE+GmEX1c2cqTbhJhbHhEp0oz//n976UpvI5WyuMC4xlHM+LCkGPcklVMofH+RUmknoPNCRR8WcH
bX+cs7ENJr75nTaQUvGb0yGxWVUSJuXr9ifdlOKBHCSSxlvZey+T+3UkcqQAckRYSXh+rh/KqfvY
sezVgldDiAtL4Qp9JqYFEKnvX05yt4H9RTSSJoplElpexnQEbf/WKtw4cvgup8XFiHy0pl0VVBSg
5CSo2ZTx/3hYJQLJb5iyYMvwLwAn85Wt0rqCun/qsBmpae/a/gHfqv57Gg/IO6DDbL0FzY6b1+QB
OWxIGrJtyLAUTTSCCLDuUx2jRrALHGK2+aJ5zPLMK+f9tmUORiOnnxMkjapJJtu2URELDqFTrx+Y
/7x2SVxNvSR/JSIoA1arz+xl8Hk7KlAzdLRwJK5eyY6OsauCxdoOIxeme4RoiC7TGlxgYeoqNF6e
hlmxJfzkVxxJscqEqge0X/sF/MLyl//AjKmPtzJ5fCB7LHXFHF4QOqKRdBPxBcCKAPnlFtCwZjLR
e2Lv9+6dOoOnjprvb5y4Wjgd483ZgRqN3T3EUpKq7yvB8hKXSFAAVV/4xbTGg6rjYpqGKQPOClBi
oBGOfH2OZmhYDuZYlDyCOJ58fpn3/mjVND3lm4fNZKvbokVG8pgrswZBKzv0BAkg4TavcUAGXqUc
4palnYwKHruf0RVGmAiTj0hnJpKgXNzpD6AwxvXwkHBz9xQayuIH+FnTZkUSNG8bo98xWlqM2iGB
Ip+nlMJsyH71TrSU9h0EU5Qo3CbKwChEvMaNgwqG4Fogdeke9r9q6ohMu2UvYeDNvX9jQAC3Sn+Q
pRfoRYg2G2uFD4Mo2IfaIUsnGcg52n1mmNX5K4ZgY4Jyud93PJnvibBEzYTf44yycjx43QAyga9L
+Sxt90JI+qcBz6IN8rsrwdoSTSyvC2NC3zw3wieqqS8AjG5KvZtGDvGrF7KRWX/2sBlBad5/Y1vB
I4WsYe6LBRQ16Vp2DkyCaOxFiwi7oHmz2b2U2Wet/uLZRKg5I4YF1+Cxxgxh8cZNAJy8nSHiIbcV
t3qiGLyCpW30W0XHTzvH6F5LAqmdV1qgMcQhN+rjwcNEXAkZZxQOvDzRxHUVBk1Ojp1ud2xuI7vo
Jh/06cSt+Ti9tyClPEQSAPwkfnkSpWzs4XP/TODLec2gLvkXTkDILMb/KAk/4rQmfkh0OLwPYgGI
B5juXhEzQ+qHI8hZM67qmqiJPveb3/d3eE/h2GIZT4DmH5ul1FgtosZFt3+mEwmfwtzFNNOiQGOq
8N62P6RY41Mtk7ZTH8ZzbLvhChmeyODrCSc9syU4Dc387hQO4bALbFf2mMBk+DTVfrnFjOW1UHsm
rQbFrBrogXGA+IGqnY2OMIP9cxutIIdcmJ+oc22rbTkFuFWWiJ9LH44VmqgF8geKUP89T5yc5I8F
9zdX5rN9r+utwRus8y1Ta5b380BvBYnm0nOb0Vj/8xfo9+SzpEOYEENe+Ya40cI1c1ftlGm1KslN
W3ebgpnFGpxjNmbjeHi1X2+L4/OYH/nJVbMWfrrNeAdRbNosivC1zrxPmJpZ0O8wmPvj625MzM5M
Z7y31ffA5aC6321CxhBmQRw79cypOHabesvc91CywS2ifX+q8B4CL+YHoECn1v1Yb0Go+71+48CV
2RcRJv4J6wip1YH9ipMJCksVRrLHw0H6F8DZeJ+r1fsEEWXVTV+nZleHvGRx5QTh1DwC9d6WW1wx
HI13gI8AYI5ZSH7ttu35w8o6JKzX4QgbGwXKR7x+w5pGyYA0MV2X/sDDSS4iozur3sr7eiuen8do
OLrHyBurZrWoQ2X2EO34PTUgNeATpjgQrh9rvrCWcij6Tf/753ALm+dz5STim3KuzngjoY3e0iyy
ylENiVxrCiyuGkvEkXIMH4/hbbALuwo/BonGO1yW8k3NPMxWfilsM+YleDT+UrHzTz3MZvqUtAYe
KNjjPGLEHbK/x5d3WJJuy+JT/702LYEVCx2t541sUdz8QaES6gjYi5QSVAsTBkTTMug3d6g0i4Rq
Y6XSVXKo2C0E3V4+jHrze0vWIDvndia4ybQnZrzfRNM7f4uPWZhem9lzP/BbRHhaXzeaKfPSBvel
YAUJqDGhmIx+2tckDrBiWetX9YhNqvbTwHkfDz0H1o9DRZ6Y1RuDHPt5wb2lPz1I0xnsrLhV2KeY
jIuI1LEhhJnHPGlUQfBkZMN9/jEYP1b7hyf96C8HEwZenXHU+y9ZNnM6TRToqNOf/Avd0+8r6P+a
03jQ+g2L9Y05CeNpTA0KBuJ0E0wI5Qn0LIYC8Eu66ztIjoNQB4EvP89mWmPJ8zVP7JoMlr+M2yq/
Ugd7CUY37EKwBlL2fHZzfAdABilOIfCwJ2BrYJgqXF+mroSWt9aDpWQgHHtUFZh/smo2SGIYBzCF
JGsUwmiHIgez8gn+A/wXvn5jjEIsdOl8rZ54HIW6YaP+YgHl17/pjKEyPN0ssxHEZN85v86olixq
9GdIMLHkSX+EqxT2awUKZD77QINFL4HHVOqqG2E+WkMeA4FJ9rKvb6OtsshQ7w7uhupg8Ie3xx16
CCrSCxSJRJjTD7DKQN5DFQSKiV/q2OTTM/KG4cDEmnPAHlnCCfmn7mNSOXgCXzCMWcFssxO7XKjj
GWRFDS5Qao7xZjO7G3NUMMiSO/VNIJ75uQHN8DPFua6cxza+vraLel+Aa67VQxUab1Nhs+W9z0aP
TsVUL4C5IKBVgx+qBUqWfP3qYuySn2imz6R5zBshVb1Vh+QsrfrL+EKv92apubSX4iY9SQOiuWsv
iTjvD0C9bWW/KDKxrASqQrBldrHJDGNt7N6H6lDcHgwi2cRhVXLIKaVPMQFBJPqkvdD4iEgp+Txo
fxUT9P15e97ehinTikK7P1UH/pHOlEXkS8P8jzxupL6DmhCWnl16kQcEye8/xpycN7RJZU4vvIUR
xyRCDL+L70o66TEwMKkv82imLTQImIlXkUWBYPOHOCj8yq4ITmHvvGkjucG5lQd5KmIuVRmot+9+
0LqxH9ERVIREw4CBOwOdoSS0ZNBrov15R/andlHDNQxi/+28yPCrZIK7nk7GRDPBbDV606I90XLa
pPOMIFIlayzxkLVA2+E3q8gmpZI3iFHcAOhB70VghpcV+CmO7dSItH5YUYGtU6jSrFD1otHgud+z
r7C8vtZ3/GDlYNhdubTQugRsS4b5HIIdYo0glfGv+KfxzKEAhJjA6/KZgHlRW7dYx7UbHil9V0Pu
RlEWPNbPq85s/Jzt1ROugByS2tnlIYFyxLJ4J6oRHbvP4TNaYxtCkElGFx6WlDnFId03rym0LgwR
cZDgIb9zswMjY/f9nPDkj7mVt3yaLzyUe6BiYku2EegkU/R6AkGcMkYv8TQZojgQUKjEqQjDH4pL
sXEiXDJJgwBH56TOqyk5JfVK9iAtoNR3jBBXVAQlbO8nODBMDGBdped+//XJD6X1YtpauWynX1M9
ZwxpdwLhNXDnii2MuWHGTCtxyRbDmb4hdeYhhqaDnxCdA2vrgT4BoXk+q/Zwt4RNeisuSAC9++F1
Ev+oEsLHeTgfVLQQacaIXrQD1+hzJaUVoea1Muxoj63baNafShIzy3DghEMFEPew6Saspi1RIIBs
5GKe6QbpZ7nxuTYQ0LfpgmvJSR2iCGhK4FTc0nP0dhhOzmX7cfr+vncYoUPq2Pawm4dbhU8DCY6C
K5R3lCTlUT4r6BfhacDS+gC2Bi/uJxB/PBOeiKDhGzk1qfXZ4N4MzvjEORzIa0QdBWNkuMcLYxA9
F4fvhr+x3mLUi8aXGyS96bsm6OlxHowNgTb9e6jh//AKXg+LbcaYFuGXnZYTT5HPioEjxNekvWFX
GRwWRI/5f3WWbxwz55bj54xwE1LigRXwdyhdfCI2Ero+HcgbNiqPKMbRWJ9cCKSozvWs3Z+avXh7
bongPlD4UeYxNBcuyRXHPNQZCfEjOgzZ9i/2ELssebKq2+jAmyVXrjZ4DleZWxyrnDEO0SQp4TX9
L1ui0eGF/AuZoIzn4+G+0g/uZZw2HmroeMAhkEBGpUefOXix3/jOHZLUP0YfZv1sxjjz8NCjCkWF
A85A5/y9UIpxaLHf0Ykl+5KNnh6evFPGy/Q9GKtEkGqh8eBZRUFuQNT1RB6UkcnI/d1a/MHpZXCF
/8dB4TjgnLFK8WzhpIHinIEOGZnou1lNeXQxGkDxNqTTo9TGbOD/Kzo84pxaPjebChu08a/Rg6vJ
5xskXvEN34z8wvLLRecH6Dhf+LqkgzqbH+bmENmdZUeQ7E9sl6iRNTSkE7xdEvoIMC446YwWgKsl
i1YLYi73DIdRQ3Xvh9uLg0GewCvTuZADRGN0YNl9PDaIyRvsIlhzjaEUYI2o2SDIdnChgGO4gvtC
iRIXtNWUXzYv7I2AYCMPvQe9XY4Nj3bUGsAiqFULJExf4ila8kW3pVPpcJpxUsINJzqn9Y2IeABt
QJYKaARtVz/2x90aO+q7fssUcsoQRgH86vMXqiL7PUbLibQuqxa4XyoocrJply8Hdu7Xl3rnHk81
YmnE+VhBVuoCx0G5BdKCwDkIpFtquCJ89pse2a0024Mg9Oo0g2e/jr8n+U3A3pIldGD5iXPZBW/C
lPcPV4VRETPx3yWVh2kmMSl6ja8LNMz9h85oaGjxzZyyNiimP7q899WNYoN7jFKe91YPXUZQGXqF
1FSGK8mGtlSQ3GAjefdzY1fhs+S0zwANvITxSP44yQObMb/vMAVaIjNn7ZdfIW57n8qjIJ+JZJqs
1Jyplj3OsMQMeE1jiNaR0ZBDukTVSz7FqHck+J/6hLnODReDuz9wErE5OZcwA1uohRwH8Sr4V7Ww
6F57nq33c2NEQYEbVZeeu5D45yHxcQi6U47klYyjCWqqO26kc9AUTbKqQMFIFdPduwcIqZfIs5Ya
zv/FhJCdZSmO8JhBMxWlHk4FQ6wMceRjwrIt7CASYyCe6oHzgEgN5PV0OsiE+ENAsITSDGuYUJyB
rIVmfc+qy8enpUSYn4R15dFOY0NReSvC9orjqjkLjx2I8Gu6Gj9+BNMa70GkeNkcTL4ABeeRtefi
IyAfgRk8fQcmNBWU++3TZ6easFYAxyUYSpTjWSz8fHV/LPosffCz+eFHMztw40P83J/YanQ3A4N9
eD0COGT4+HULmB4WtzFOqvtBI+y0rI/su1CE4Iy9Vz1sWKvexDbgmPzAaVfNocSeYe9uSm4h6niw
bi4VHNr7jMoMRjc0I2xzZ0gyAdi6ym7Jut4stYYnf5OPksly2MlP2MR+CtiOz3C/pbZVcM4bB2UB
8cBh3+I+EuEQCEGpe9eWESRiUGx8SZLDVAgP49KCpLcydGC04VPbKtUT6UaIp4flhNKC2gyJuXoa
gMyHMzhLTWgULQ1iyuAOuuc6cSd9HL5Ih++FxVU0fmhgWJeTalgNl+CVPPqPmzrvNBeZHUvKRwo1
ZUYz6KXOdLSlxlg/fYfqgWxUP/3htG0/sA8wtwW/SZasy/qpuuNWQEA5KneOzO3tCnEpoj0iiEeb
KWskhRa2tzhDFBcFvR4lCDchrhT6nGcuSn1NcKITKwbNO6zhDLMl2YaR3lHrsbdIcDB8eiWhYSGP
ELxvedCjfvmtDrjL47+GQUnX/SCb5qw+RJ/nm0ebWuPZkbAApZipEaeCIBTN6y7xOoGfdeIS4qG0
59pRlyB35hQcKHOpygY9Nysq9ptwWPh2HxYHcrNYzKkLuWmoT1n7aXJqt0NmCMUYagU6gQ7RDarJ
vh9i0vgM4GJY67/F7QvZQ461p42reSJb2c/jPiGuh2/iFYKhB3IzAsRfjdOKQYXLFpEFOB+w18D2
5aKumBewiELi7hE7Lhh5DHRGn9sI/mHkQmEHEKInZW2F4KlZRhVIaCfZSV63Jg8oJXEqIJQgZCYh
4ySOCXIHXDZTSpdZ0vivK6wv/lfEhzIHwq0N8idbroiUAkc22GQwP+GqMfAvKWbhMyaHWrBi0f0W
1gcNTeeXUNjRDFEOqzbtCPY9Bvmtk0a01SxQudGFwYB0MPrOlypDK+AJNNgsuTON/+QP3TGZX6yM
AwYTQ0KsveTXNmyZefhyZB4UdCM4sWZehYjkYVOqrnG5hZBoNjqTQkTPv3jdYJ2pXapgsJesfYCb
uzU+kgXFk4qPh7CE3j+CRgLCc8CDAcKlBCFT3DN+ahawMr+Vj03rI7elkoelhyIaZpCFh4KYJBhX
WGs2+i278kbL7kJ1+m/NaM5AnkNZP3yGdsHoy37utZuxAKdpeCkwY5JJrkMxa/OAk90u+ojAsQby
OXyIj7I4H3ST+I8YJtx47Tfi4NkG8I46oRoptsXXAaonOQaD0Recvid5BOansjDuodoQLHz7RsyK
K497gCe7ITN21ez6xpLw5vIxJPHA/2/9Pvqyp9p4MsFZgYbH6Ls6URaXv+J2hOPeioAu5rkXFfJ0
9KM7zfUI39rMg5TGM9DOYOlsBtjkqhaRhd4IKokSvA5SUG6ap41zUkn8qGqrZ02wOGPVWePUPTqK
XBcia8/FiPxGNRnlze8Vc/kBuiTBqKsmo1+HpweyAD0gBp0YzwLl9zd2legfapBWjtwzYZ+9v0uI
+smWRa3k8bKzVUQv+nTKf0bZnDeuHYF8dCc4i+DujxToQvA5gIjMWISaXrpEpBRyzZESGBu2gJoA
FwoQRA35fzyd2ZKqzBKFn8gIBhW5ZRRxxqH1htDWRlABBUF8+vOV/GdHsNk0FkVRY1bmypUEvBe8
FIQGR2qBOQGZgQNjpI0wxhVTRHtwjfwoJDRMAxYEyDzAX/8OZaTN2ENCz9gYHGztmDAwRHFG4uSM
gMl8iEfJnj0nYh5iKxJoBiLlu2Vg1KMy4eAO9xm7+C1ArOOqHo7Dtbjd/ojkmNnSHlGHA4oHPJgZ
jryl/sbUZTiwI0TtDwlG7AK9jY/M2pBMoCriTVwjXHLBBEbpuGDTIiRhsquFoxiTe8uTwAUHGYdn
CsxszIaAocRBs7DnQLTnfMnFFoFr7tOzuQPrTVtj3Kwcn/CZIMXYeqC+YnZCKHmMMFx9K48K5YID
YZeJlXfAU0Xv5yAvVnmW2oa2RpkNETdyXGbsNzQEQ5DM2c/wLrGW/sl4mK1Y60uID19/lG/f/SMH
OhK88ljjcFn55sQFbUObcebr+S5ezgVtwcEFVYzcTOuwF6BFqAmOQniCUNl5LQ6gpkRuIg+A3UIU
+BaBsnDBEoL+i9LzvXxbWw1c3A+AXCdsbUDI0YHGF7fx0WVVU+Gp+a0aWoOPYmP3X9ngf3qtsVQF
xYE1DVUDUik1SMBuAweQScNM8VV/AaJD7YWwCT0GrUXx+YjeL7XMSLgbIkoGMXCM8pdlig6IH4no
ivQA/m4r4M0q9q0SnxbgN4rLQfel4jGmwOTDz9Ajb3A7ATmWGAs6Y/IwML+8qamVZt2P+M7bJeIS
Fhkor2E5EjYWhGt4mrhAYsAr5DVwHt/IxAS8wtgj+b317WHwBxlxJh0X4hodL/6huHXQdYnUDJSZ
+RuF+bZalw8jxy8MoPT3DaTmmjPZkxemHZCS3JG29VA6RkQf2FItxOvlxU8x12EVIsgETAa2NHyO
3u5gKLEjFE74CORT4q8s9BHgPzwoDHmHbFUPP5MYDXliQxqwQaOUzlEUhH/hRgf4qhJEADKqczPF
P+mHTictmKI+80xw86E4wNMO3ocNrfG0CbNNrdRAUCfJ6nqoocA09PGzmGGJioPehklW38SqJeMN
gieDBBTjj+jHc0EYp0zLysb0Bh+qF1udcQz9yuAPbg4CSAJ3pr3+krHQDdmN27Xv+PzCSxDT7IB8
HPhkr7GHcF+MoMDEankhJCnUJLdJ9+FiqXufCRGPMmyl7xJ4zrcJ7p5EJ3u61Fl3SjijzzyJiD1p
vncX6AMwmEHhRMgurAvnK2ieUTEjl0uXxDgEPZBTd7pXTeKA5+UdZtaO5KfVEFaCGp5BMJbEQYWs
ExLoweJl6wGRAqZMLNlhAMLB6/ywNejCnBAgTbl9PDzxmGOVZcu811fsc70YRbKPiH3xkPc7szue
YJXw3GO674dCclQ1j0ifzMbAFfHDY6ehEPGI+mCTlcyRxeHhv16HeJea+WMBGTBKQMYgiv4+bLEC
GQHjEYolNnFF4hGeD1PVwFg1JkBtNhxvswtH8eHq4rIQmm62fuI7h6sjoAp1eJ2ADtve8VEG+O+V
dC6jJIAsCn/zimPLJWgqdPdMxbl9CMfXxLVv18V7o6IEBrmweuOQ5lSHD7pwWL6M9yi3VwhLYJeV
ObjJzuTXAOtMsXHBkRzG0O4xvVZefHHjSQm3fxesrJ0cNSzpJMegqYPrIOSkWG1RTw9o+UgEiEHH
eicYL94ESmRh0GHerJ23gCy6F7wedxVZP2fS+n01X24ZgFiE8hI/UqoHDo8NrEtP8P+rmJi2Oj4J
pvTGcDsSYQDHz1l8xmA/MD7bZ9DrAQ3s7x6KU7ys6xWzNyICyv1k9nhZ/cQNvao/wswDxhS04Des
SUw4cB5GIo28iuBA5zR4uIifMCwS0+cGAz7LOvRQgrHhAwSW+QJCMtW45Y56tS9XVxkOEC2wDBGy
tjChMD7CTDICxe1frvatXhA1MzygFnkS0x6/LehhwJa8oazDXovXHjhakAk4WBBG5XMhrKkDROsh
+y9CzedAT6Z9DLjJqqN6PShS+yZuEBCtqtooq2bUxJXhJ/uCJouPyC3ucO6LFzsV3CP3hQA+wsG1
JXQxqtZsKPUmxFbtgKl2k9FFt+/lNvOfQGgS93N1pe5Qfs2I9v2uV28auovWwVEBMuPVTLw+bFPW
h6nSL6qhJq/l6yLpuTAXyZVT4bdNEPfbNNUm1/eEKCjDouPXuNYk86gICIRhVAQK7yzl26LAcLvA
YV9iDTSfvRkfBLozSnwssKjylhDgO/JxUHnYa28zncoBhB/ZScgCgZajYzZBNseTLz93t+niVhPu
yoyuIkD1BaaHXQHgP7rOPvA6E+NrgMpUd+IOdnyP8O+36zQu/TRb3vrzW+09+/MaevRhaTFIc6e6
/1zUNfsTHbsxy4n/OIgZ9rEYjBAiHhiQA/x8XhcU3mNk2+ueU0KMwxJgmwEArGNq+DuytY+CThF0
iO9MLGcvnqo/sNPKA7eo1mz82OlpAXwzaMgr4mnPBu9N49UqNhwBhYhMTKcb9qh0ymzbiN0e2PbS
P23QL17e7BV7KnpVEIlMMe8FBO3AiQiRwgqK7gdF40NEXq3hOJvTO95mTaeppo0CDtToXFf5083e
JnYLnJc3+Gj9se8jJ49/qFxQIEEGxfn1p8OxAJjcK7cYUJo9GI43IXaa3rS8L6RzvUEPO1gIcrME
xogPm9dIBB/VDGlZKRs1X7zrLTw+75/y7SjhWPCCwblSj/r4tzLWj9nASXGqrfw7GLHLJj7q795B
lfxBqs/v9VjCOqeldoeRBcdWF1Lw7rz/2GWfwSQ15R1gt6qGRzfF1XF17aPtvBGn0GlY9aCv0YS1
ooKaGrsxzE/AgiMRZj3tThGDDlAa4HLQz22WgRT3dIpBzOz3mIXk1FkJHA0UGiVRNVmOoT4ocpu+
DzBKX6mnG75SJ7lnRuowks1+tRGixxEJ7tMxbpPmqKBjgxe68iJAn7KtwSS//KhbaeCA9wIN/UqF
Io3fn9FI73gQrYa6VVW2gmlFnXWA+SQucQvoBUDmd9FrftcWD9ns4T0E08XHAnYCpRQsTgN2pfhz
mdfYAdCmJjYXtx5detGb57150p0SsvsFzb/sRx2/CC2+S0OcVPxUcej7HfhBHnacA5VZPDK4cImS
2NndIKL2a5CckhA5EdF7KH7//kD2sQKNsZfjrf9GYyKKR4bN8ImRybycc0xFyKGebErGYgE2xM7g
Q87MR9AV0RgW6d1IhtPEv2DgD70BJsgUOTKyZJZop/HvsaPk9mWk4Z/WjMFHActh0DI+u4Qg7mKL
I7yJf8W56EUUy1FPzOkTguR1JeM2UrZYkNdgZ95uerM67hNZnonKLlEEuZDHEAbrpwZhh/C+wafY
zzBdFOwiMcPhYvZywH0vQf/5OLZEVvXb0Zg87TobosycNf7FDuIfMo9/1fPgWO2lFcFqqyXQuXkd
NMFg+1lLRr6Q+RFBEnTDA5s+sgqOBd/r9zlZVOf+Nt1Xk3xtYTODLfmNOzNOv0gWngZyYa2uX7Pn
gpCs8U/0Gx7r4O1CwtGx3hN8KGC7kHE63ceQcCmHclNtpClWpR3iZg+NOBLfFnGW/2leRFPO3H4B
g0LP/70p7iQuEiwXHWRC0Ei10TBPUQVvkbK9w00uRIIvKImfRLLvHS5yBeteNHtO7rrDTyQD/IVe
nwv+5CLBhAmUiSUeqfqbA3cYRlenXLPpdzA1p/v2B1LwesoqbS+jgbxEBnHhEjUJXf5TnEDHdwFp
fA/9rAr/aO38On1guUdtj1QCzQRNy14NDSToe4AuWOlXjWJMJeu2jHbl4YN8I/gv4elhCtnd9o85
jtGofGIS3mcq1D/XE0JQwsaJ6Z1Gxd/3fLeiX4DzN9UfdhoXjYWrbz57EKPaWTvwyteJrkXp2CTg
p00xIrSr361BW+3UHlVHXVHPHCxVdUAv96gffhIoveDqPN3BMTz21pLAxtuPGXLI4hWw5qxv09Lu
B+EQ4v1FPWuQ0cG0GML/vJMG+r48RD/sJID7Da9OFrDADd7b9k28gN2GMLIw64FVYcoEvfK9+OAP
C9SGCRz31PP197HjT/18/+XTqbYmoLgclI9ny9zhzPE8J1hz8/0TWz2z4DcDPvyxozJoksPjVKxu
S7LgeICZZh+37mMR/VH3DI22f32Lwuvvv+qBZLTHB/fK2fX0iZw7sYC8hOhNDhV5+267Xqd0os8w
/ERHMdNJBjI//ZiycUH/HkBBRrTw24TVCqjhH4YlDz4p/zWkDkhyWWtd1D31GVNDhoyEd1V51Yy0
b0ro5T54MuY91u8Q1g1cAQZ2HyfDJ/JG8xhJfU/L3AYgykd+HDQTyjwLmzkaxiYE2EjNymYH04c2
bqrNnf0BniF3hoZFS8wlS/LhrmG9WeT7wfSlOWwYKT6bUUbf5Qwg5vshfAIXfA7bxSZgBOhzNpEU
/N938h1tonaQ0KdIzcF97vAYQ61tHorUVkr7601xult50h3zCOOV+icl0yfXcRAhLdEvxT0qLj23
v8a6aGm6CL+13bMdx5S9Hc38Seb8yrsYq5SXHsaZx9szyfi1fRG5/5ePTzBp/zVnt/8tfZuIc/tM
M7zOoKDgD5LTUSmCuGbX/IjGcAJMkn255v6LmRMjJJpCSICcYg4i7L0R3BCs3Jv+Kgmu696iM0Le
GKPOmELbDZz7sheTbzAIjUrQRTz36V40FMN4H//GP/TdvXZoViwNMqKYnU81gHx/uVGP0yWgGNia
2F9YdwwAPwMiDcDYcxxERjPsWLTKhVpwF5d1faQR2UkPtvla7FoZS+x7zuXyedZXrP1XlCLwUaCC
OIMypf/SeJzblmdyEI3//0Zq27LEH+Q7fKkJRm07fPmJeiebtpI+Z5K0jcucyphqBwZtwZ/KNtk3
Tzd4dA+PKwbj0T1IhhHBJjflRM0OFLHvq2tmK+bK9NzfS4sMzw3MXuxFzMjEjjo7sTqg4YeWimnN
ec/pvggAnPkGWpgSU5q2CG33gVEy4G8aGTJB+gkdiXZlimmC7vh65DGWI3RP0p7/qb62LkjY5sMF
H8bBhbDufFU3lKdac6ILUmnc47VPNr9H/qImrs494AUKyLG9mMtgG3kZ0vA+Iw9egkjcjjiqmjJy
k8c4UzJWJapMoUOxcQMJhdZsBoaaJ2jVl0DIoEjZgsMeVuhqHAXSDKrnsYoIX4ByDCXVQxPKzbZK
uMDijLKOKAFo6hKc2PBq0rBl/VdhbUpaSNk/7HpB2fIzij8Ij6HMt7PgBuHVxUWmGyw/c5hErcQt
HdSIs86q9/NBjy60xG8vm8JjgFVQC6qfeNi1IW9zRPAuCJhWqE/0ID6oq3gJbAZ0YO+nF/TXHSJv
o3uEwvunOKDxR5+GEg9FhCb0mOgmUEmiWlP+KtXCmkGcCSs+SES5yMd9SGYexNOSNun8Ph1MEHvT
c1cEHScHuOzZWPhH8uNAu6H5gz2KO7YmIADQTqq5cbVDsAM4oSzuaO7YD1jQ1nogcVoFH29G2KZM
Ag+C7W3GbaASGb7aiigWEY1A77Megd5g549GUbDz/KdGpeSo4RMaBoWlAGx0RyipdxhJwUBDTAds
l03pVw1N5XPED5hGRXOge+bigx4a8Py3Bdl70xnpKsjtXHNTVY1FJxep2w7fdl5StAcTLRdM5dzP
y9m/6/aCM/dpbHUX2iTiigfE0XZ6SPYv69cQis3vJNCe6fKXM+SbBO+ZqjttftI9tJxqAkDBuAlY
/Q1TucktujDdJ2FAMMrosd/8GU7tRdvHGYO8i2S61duxSPLM6xhO+a8dAO0FT/y74DlezUI6iQI5
cbnPGL/tGQztE+TIBUk4/zG98WxKYqDo3wnvGqD57G/RxyWT/AWlOcHd8z01SDrKxgxHecQLvopS
8uD35pv8TPEY9CwkvIIUqEvigJLzCHrQRPzPQR5tBiQiKdMBZ+5zZkZo64MR3t5neJNe37F7+a4l
iN1PN3dzVFbiDWTBBUf7PC9HgmIOwqmC7BKc8r53yIULVgvVfjisPKRjm3ROz+1K1T4/vIzemv+x
GxSOr+K3MyMYuLnQrb9RkLA+qTvVU2G4Tf3ew+tZBOU95utkD16Og7rlTENyUCyxbGSwlIm3cg74
dmqLK4rJb5y5Jh2puWZN4U/OpOFPznwyd/gIvkbc56O/j7QJ2kyoD35qc/uXCTfB7bXf2n5V+ydZ
cUGytkA8SM5k2z7Ir2I7860zXsSvvJ2Lzney5s+2JDzSloc/OXi8PVObXJO/WOG+N9ts2zJzbtOX
tU07kIA7JOYmheFMR3u6lxG3+Jm/KQqv4UxDtYICz7Dgk5qitAUlJbm0z/Mrf/K4+PWbA4mFePE9
kxXXotygqI40BBL3d/f29wh4gAP/KMRgXkw68uLMn6z97Wex50sWQIFIOsvd9pPaYgizwrdg/NmW
hD95lDJTnva9ZPOvJGRB9twnk4t9W8gDmz84KCh5cbTfRnZtiQPkHW61D3GLDMTT35fwKgwP/MoF
qxr717Y4PMzLeaT9HhLw4Gcgys8FiTlf+B5Re9+MyI7CU3t8Lnfam5x5kozai3/FbC/IvU3GK8kO
CYyUXATpnjtkmCya4T1o39dmS1k5eIoEXV8Zkoi/JWQ3XLTxtv42G9ccIsfvQQm43wzzyb9bZEAR
gvDIb2Tc1i7PZAFZtdXQvpV7r29RSMjBTZ4Tb2Ri46kQGWIshEgS/Tu3X9N+AVMIj33YYX2rVweS
Q2dk4oAi93tHEpssceP75c33XbyFVPU3FWce5aXcFCX9/kl6bv47x8D5vplxkw0c99tnyZv2bK8b
iMm+98mh/QrlmFmqC5RitfvYOJ8S6KaKmPSIw+je8031JKRFiBldIFcwaMSSxfG8hqhVHTDfEbEK
u87rMQFv3jU6a5T0NWZ+i937HZCMiaSMHIkbzYpJj/on67aQmNA+3yakPG1p/xWbHs9NSkidUXMD
BeZx0TjUH88KAb1tDz6JH/gM6hy1X1vz3CQ7zqThCBWba36KVJv3UdsoCuQbHnTftvh2FHLg3WQN
MEI8w/P8rAjkkkHl0RdoEM7c6X4v2tzb15Bd2wg8SzWLM2It46fExY0kvJQzSdqG5k+eYG+MfEmW
3ORXDi44Hk+bl3BBet6ZEP0O+4e4x0NUINoMislz/+XxbVbSBtFvmxn3YxbGSCR4zdrCm0KURT4D
7S+81MRncEc/8wLe9EJFKf7Xz1g0+emmi9qmmPqZJ2gl/cxjHPzVlo3C84mkeJ14AY/WJ8pFCjL8
XrL9agvaQw1DUjQAG4WtGZVXn8jmJdLzVo42a/1MLuSlnblFCQuRSj/rZ3KCv64WmfC++kRxSMG5
FqXmJ57/fgt/kaAtBtd8Cr9w8f2w9vv/K9VUsbhP/t+i8Dt/UWo66PuA3mbTW2e7O5sbrDNIxBe3
h+qbgLUgeY3u3VRh4KxGet+JQq93Dv0KzEY5zNCvA+MlkJGTTvt386J4Baqet4UipnsXOoskswv4
7geEsBLuj/fYkoQp7EqQ+GnnYeJ1G9tyPClAycH1bUU7aHL++CuNzWKuAaJGJGUXivFMh+Fsmt5H
EoigwkIbVUO2B2No5ibK5AXLPrCDi1WlEMB5df+3jg8XYl6r4y4U+9fxbfkKjRK/HpwyQE7qmBaM
eJ7gooCU/nf9OMljDp2QAjdLaj+BR7GRgH4Txh5k90VnATnAh3i+C3VUOwg2MKJcvQ7k+7+fkeRI
kVXCHf8Lf/bTg26gA2H+CKVlgtvTLVDxp2B3lM3u2lCWFzjC1ON7ZfbAiXXPvVEyLA+PlxsGWgNj
nFURx6bCUXaSQdI2e4w1QKvEp75bV/i6pzLaP2XRy+baJAdp+ZsvITXMXi7ENAlhrcFT4N8EQUMP
ZpXOWgLVzBcQA5QYWEFMN0cTcOiYnWncxQx4XfRXsQt7NCuNk87wxXNfwucqc+ByttVl16I4vrzA
S/OAa/LdepUjiIJeuiEIWNjP7fonJTWndaC6895CEF4YHPBlGJdpiDvK3byy1/mBEGl4278CGuk5
in/efWLAmKISq79whp8PST/2UxrKm24xzO7OBZbYU290WaaYhH/eqB6dSIUJwo7novJYdA9wIMGy
WMCUMlZdPIlw4cHFRwE7wxhwgcopbuFqOOwtlcoDkgFF9erqyKPBrwyidpk97WyFom0wa35SwDJ4
s8EYg2/H+AJj3p+84Nv1BVQQvEx3CQhJfzfTEctdd1hBkm2+D7At3W6jcHaD4mGqHuBnhGEp23UB
zlIWL0BdPpLAmhETHRju04EZw8NkaWOPXjNir7ti/PIApWYO5p3DALDPL50i8yjCAcYolIbLxrot
BgOjxAaLjde53L9T+763lg/hL3NArplE3UCfazH0iAdxAYgC5Q0udWaOrzWjq+88YVhhON9hL8F/
2mIkV1PupeqIsaOjyK0gTHE6moVlqF4xLOEtSYhLkbm3pQwaEK9zVjwFhysYIPzHxWaQyOBjMMcP
NZfaKNA4kUp3Qc10BmaMVqlvyOGUeu46GrG7l48C/WMH7zmC9v6RVP1Tuvbtr55LOoF9jRpz2l9x
NxnRIPNd+dD/Ud0BVvTGE4onaHw54PQCL8ufgseTKudl9Q+UTg+v4+LBQVTkl/nB52XUnyVHKrxH
BDsxcCv2ylYIwhezzG2aeW8gGS8X7ihsHiVG0nEf7OwFglojWco9h2xFD7s5/YFHxyw3fDBjE8uo
ttAW/AcXDjt9D041hAT7Ydkw4M8Tptb+rHHunmQx2dIFGPIFX4GT1KpAP6bS1Dko2BV5cvAJbxgs
md8v1rMHl+jDe3k1wx0HDQaZaIoSN1neS6yji9mFDZhwe5Ebx8tL6laM6IZwQi4TjAS7gGwgash4
eeM20Z03u/QPxXtOzUSj1wQPTt15okJ52YwYdnswdB0KfB7BlYwIb9CYDB5ePsatVjVf6PTw/Aox
shl4u2n7rmIyZYQK4V0sqdjdtvca3DfxDJR5sc5n3XUx/UCl+POYjHFGM9VhirByn6gW0c//Mqzc
KCH2tCtRbSzQvrcZUqsVPVY6O8hFhAN1AKwRLTN6vWXvoIyrm9hCvPf0ZBnJbIabfxYg9qEzC6cY
m4DaYCRJXeWIluu3+Thw7Ug0CNDCniPvK5uoCwpKa1MZJyOEkmr5dIuT/FfPdBpNFpqwCN7JoXp+
TlDNodjGJWNezMtlNh9s9chMF9WC1ZqVihqC9KzcQLRaEg6ZJkGXJLsP/NX+4JCNOhNcHKnJ2xAa
W/ASqksF4kZ495KDNFNmgyAshSSYJiZcKLq8DldQXFrZDEv9E55CU/WInWLgruOVeNbOJGGiUHy6
PEbAEdEGnQGOjeKLtBGEtcky3vWfonvdpm+3RAFcMDMs0mkMhP+ogbcgcKCd7qkpaYvs2HngyGYW
QUpmCstp5jINQLHWdj8dXxWsFrrssBljA64hCOJQwe4c4+wZJWL8K43poxh79ujMnd6hcl/+1er7
TT7q4iRWTwZwAwzDENT98PqTL+PKLebxbXw/iXUYK+hUtSnsg/BTYtw+F8z6A7/29E3XeVilCzdZ
B8DLOK/tO1Ek+/AXq2jhrDvBsdRV4YfLy572YGJjvWcpVCF45lMRW5jL3hsF9zdQ+GY+7TuPGfNp
E2iHPmLBc5JOw3A9wD3SEtYuTLGsRQEemCLuRugPfDC1SFWvrtnDAQW8AGLBojjZ1fS+YiaMccYa
eB2IqCDogB0CRyU4v7YMyfsc4aB7A/HgFuMwcose8TtCvOxhoYLRD49BgkcVHndigCTZOSUqISXI
xJQJG1tdDKWXu5OoG5Ul3lwDN/L/FrdpZ3FB8waDjRnKuBJ48i3ggU4f8/MovCwl9S8nSsymm+0+
4Ac+sxtOBwXsgfgyr5TeMhw0hlaMtf1HMmsYBYFGQ7XNOozfMRQKzgNwiuIPoNmE37DxVM06zIMa
gD9EfvMnkZtSgRQjHunyJtaZUGGJ+0vPBShQp/On4EtqA5qG+tkGTyHCNTnhMRmmh/u4Hu+U36ex
0xfY9x1MNUOmQNwZBKcyojLtHPQsIF8OQgA9mNZ6RO5YcfrGWR2Nl1NI+4p4yRQ0AOg510HUA4zq
/vbcxsJMYLwsBa9p95BuFGcePC4WOS//GO09+Jlh7AYGeUNCkomJApsp5McwQ34mvUOCeDEiQoLD
KgW0I9xKBHC8DfNFtXx59xXm+KFSubBE9o0dvsYzOs2sJv6jTdNXpjq6aJgXLIJZIh4Ir+ICVhgW
Z9Z/g7l8Pr8cHxalYOHb4dUg+Dl/a/g9gZdBukftQdGlL371jWCzjj18GH4AKPAw/sVsR0wC1JQH
JjygZOwKLJxgcYw46a64ZO1ELims3uhj9gOWOZguLGRP1jPAcjYFsNJDjEuaxQSPiXWX2wq+fCOs
eM5jLOZSSK5thoa7fjjEEPYQVKaYHBcyGfZMFlcTElGndnJGWseDS8UkSJtxM9gGNxYGVtSMdYDW
ij5OwJaJDlHhe9Pf3kYIEiDsPBg6nGb7nrJmYxgCdjZLDsxxLLiPX1B6hj5hQjh97HxUbEt3Hc0v
PqpYSvhcolFrgtpPFqY01K1kEdqp+cKdpby6f0LrZ0eBtsK9tkE9m4K0ZCbSVy8/OzZDNKPFtAZb
PRx22R558k6gVIhPdhKmEPz0TB0yX4tcZAoxxclKIaTxXITKMCMHtem68VNwvYqPVmfd9x8OzsWY
Gm7nEHx7gpkBRw77c/7UZoDj3hrw8KRcf3aM/XG61yCTctGPppMQfq9jjBbVu410+EUimOyfZi3m
qlHxp4+lo7bjC93I0rD7X+06YBSMewi92eniMxuiPN8xz/x+dFA4Q7hQCtDT1ucgb7J5dIJVUDWj
XTqFZe5tVdMeMXRHuptP4zni0cNrrA9+DPc5OyT3KZqVH3EUX9XjCt9puE8Qv1RT6kwk3IM79r07
jgZQuRKml2Zk6i83yJXph+jOZgIbRIN5h3BbfSSF5/OXdUFyqnxa4FxXjtJN7xYgsuGMTwIoTQt8
+AB+ewD089MHTnyWWEePJkBCHkyY7p24Az2HuzdaV5qk4bS57vvKJs03UeSm+dTsAS953oKkM68b
nMQ7c7VLpOZmpgLlZCwXVW+owkEySAn+CcCzvDIISgTZZpb3ELulkp3aX0GO+NHGOCZ8HlAQNk+8
eUYfwi7JIyZF6M/D4QD8fza9p7tE3sXMSI/J4+dhqX2rRJDmgUY/JBKKhojlG/7HcoSQkuGogd9h
6WaXJRIXF4/owG4KEfF5Hd3DSS67z3wj61Olmb6hO/58Jqo8UrD+NMVIv8LI5bzxNYV01ZLmXfa6
l2xaFkuiP2KEy1bwTRmqWz6dgngwUJNEl9DPWd5Ufa4E+R2z2PrzvAID3XfwuOzmC63rP3GiDOe5
vOjjl8EkUSIqqwA1rgBBjAKfe3nHp9bEwfzo2yfa9AygGcODb/kA93nD2ckuTRn3g/eoG+om/Hjd
mcY2AYaDFxwBAyahFIe1qojxYQLDAojpyQbuGihBBn2RNpEX+qT+Sf9edcC+9grguT9ERKRSIkRS
pxopAYZgZmGWlj4MLxqwSaOzR9iGj6Gz51ZXNrbgakU4z13zw6YBkf9RwFYtWB2QMKFUZe8FL0Oy
0QQbH/7Ev0j1xQ/cu509izabswrvCpZRRCDk3RmEymOkUnmRbF6/SJDqpNhFYg77o1jQIBY/rBpJ
YhpSgNga4oDBrgA3ZgS/xulGYov8yU3eiLgs75m7OvhMobJTzSu+bBW4THCWeAtAngD/mdE53H+k
b3Vzq3kZNUN4TB58Ea1AxlxwG3bUZnajANjj9hfqpza1deFUeJpZkI79yHvofbW1EvANIQL7X6Yb
UKbWD6+IrIb8nVvsJZpR49JRmg0TyJOYSDcc2tCnwcMES1ffvoAiIM5FaREfCxpY3qmvtTVPwWiR
AfHy7j8PmQ2FIKduYheuulwzdFzWAyqNBkFNBJYRPRkkUmPiN+WCv/S1484TjvBdSeDEriUv85sl
nULJKTXqBswm+imT3x4xUGc6W3KUdrh9Td7EUzQHXuzix2dUMCoWlht50nxgXd14HfJ/1+rZKowU
v++b9UY4gQ5r2zn0xx34JWULSlw2JXA8Q0Od9YjXSsQCQUZ971od1e1J5h1yqWoh61YK/WojOCxD
olbHo9f65vT8F7p2NPlrVTPSY4OGAlkTABWENi7Sjwa335Q8qKlnA9sgwTSdR2I/M2I4G2lIF7Yg
C3+UaDSs/OLAKxt3rYy4IfA1ZfjtmffEfvPmLU88AQ07L0x2APohyELjdequXlTektqghrRluY3O
0o4k55qoGHQ4ZfckQkgIRxwk0WYDU1MHGDketeZgRfvBb5v6/RN/yplFBVN2Fa5PyIRQday6p7ak
TzQIAA16Ztgzry6qL39JK5NZHuKYb5YUktBvyeqG0RXfcu+GCe+YfKxo8llWOGseL0dg8BTwAenq
Lpro0+gcnuQp/ekzZYonJFz/FAKyxvDmXSycyMa/hKtjO7FLtt1THxkB2vXSOD99eNubeYhSqWuc
Bx6x4qzr5AwW4Se3c7trnWFHh90CKXAHGeY6HDcg1HYdGzKf8hidHx3j6Tcsw3Div93i7YKuD8Oh
BgUmjqxwe0IodFJyA1y9ggqXsGQYWs2YgGAvGDZWPdbNfFQe+T8tzFw29cxCfQVGN8Y/GtvAXt7K
Pjj6JHhvS4yxaBHR/3SG0ShafMgz8nCrw+w0hIwE3tIEUtPMvY5SB169STlr2KPwoYQxOUHSAKVm
84cniQYHo3AcgdOBSJ+3EzDgcibifGb0/E9G+AKj5rtwBkmsHuDf/lhGbsSovu7T3BAlXc14IIoX
WvGQGVb/6Tm1WwW94Q389RZcJd+QY2UMurt4Aqu6q62ZKWXJlHLjloH8t2l6l5AETU1cH2ewknbK
vH9qUGODf04Enb4cQ9cr+NNv8ppXw5LfmwocMtfU3k5bwjRabslChzo/nIfEbrP6u5CYd+WWyG1Q
A13XeESgVsLiv9Y14z6p/MtARIIbwFJfUPvw2UPOL9LDZulHCMFX87ONIzObeB+fpXoGanaRrePF
bZYEH/816fk0xu+tY11iZiE8U6uVgsZiVii7WIdFLCPc3cDqX5bx/I3T5mUXzisizfXn5ZZqG2hQ
J63l4WP9OUYLOgJx587h7jqJ9sWkgLUtW6QzKOsmqq/CSQsb7MuFiyLrWYMee5MhPpTd9fXm4W1S
ESEDejkrd2BIk4jawAoIa7p1+xUTR2c4mFfb/lzQkMk+VFUaAASE6l2zTxA/6dzD1IkW2hQKHwel
am8qT0OHcZzCKQmBvyDugfvTw610KQEY88uRNCedtuyD2TlCmOv3fEKWQyNzBkU/hG73YhHqby3D
+3/18r+xoNYGM06QgIgYWEZEkEYyXeqCL5yB3/UYN/QFaIw7BmknKvG1du0YGaxSIgtkPyJeobJT
l53cZV5It8D5iR2wVaddgjk+faZ3QmJvxWsiSL1yAgqk/hvWIcEMRRyCOV1FlHtW75iFmPy1KY4c
vuRd0Fl4hJbw4ZF+GwT/8wVghZaKGerUQXMSIRWl2iD6H+zwNNJ7Gy/k4eeDkEUv6ifWfaIxHmb1
GRLbhYDHl/45H4p4ixRmAnkrMQ77xK7sTHqE4FScZFqAK+vP0o0+uUx7rjzK4CT7jO7jMEg2haPv
Q7iUOhumXnzJ/tLvl3yIsqlOLlt1ksMvLAI6Jsfcp26YRF87dfqBo3UuBSLgApqGIQmnveltS+3C
jLVUpwKJjV4mdCDNckT1EHggHFNTNM1lK6pSXjLg+l66FaMUvcA0XutLXB7KLe4wxGWcitiHJczf
EWcRETH07sSDjIciguoAgqLX9E5wQdGhs3M4Z4jqU5EcvqgVES2nuLEDmXI/LjPAhOKkDIWYUVge
CSa6uK7VgVNu8+PzyPIXsbUcRn2ztySyhGgh1nh6MDzffeJ2VKiRwcmconWN8DElgsQcbSDAA75C
YuLga5Hv/DejXcznyk5BqJjn23D1bMtzknbQQtNXtyyc4Prnou/QG0sxA+Q280140pckvhuDuVLT
YRlBPuWq/KJrJbLJXETkEau3ZKYmXMdSWxIxJN2WPjTlXeSmCd8xrLbXNREn472YZ7adaXkkz23f
i9fIyHx2xfBgjqcbRcz5gx2T+EgIG0SlPLOCsYrlR6b3Er8SbBP/I+nMlhNnliD8RIqQQOstaF9B
gDG+IYyxhcQmdsTTz1dMzPnnzDBGS3d1dXVVVqaSs13wNX7xRO2KTZZBwDBVtk0mchky4yUboAyU
UT4t2T8PYZWq0B7BK0ChdgxhBiF0zo6O3oU21oJeYQqll4rkK7pdBUTPoTPbJfdY1ErJGBf9sT45
hGqhzIid7rGGvseLb21R8CAVS6iOHCutpwVpwevQyK5xr4Di+PJJ4YSUauW+9kH3Qx4ZAYE9Ro5w
qwEVL0EgkbM9oVZkU1DhSnox2JDaHSu/mz/MBKe/TM+hhR6oUtqwtWYQEYeISqIhQtRDeIfILAlQ
qimoqyD/+i2h1Q8B9knu9gp42h4M0UyOPsKz8zsiCEibEOYgV4JDmML9n11DDf8hjg/KU5z7dtwS
b4nbOid9cR5pL0JoJCF8YYaZOBFuWY6eTKaT29GLqgtU3yJCUrEsab7BxSx9euUCEgrfemTkbKBh
P3klFn2ICdvhPmsmshvZkVPS5fL7Sng1mnsmrU/zUA5B6+TEakAKlQejka9UyiomS4ZIywvCx31o
fR5zQx4QL4BnCPeV15vc4xcZ7kMOXU6qxH0KLyefgug53nmkAAo7acd6AmFxoCpDwc20WV0sc7vc
spPmmwCYXC+nc9I3c5pEMtCS5GhJX5wzEJ1xO1PnXQjmNaoKuzTLXdaPXguVk9zcmUKFiuTzYjPT
SHaTX1XDawbWA2ZhEgjJOXskBxSIJxW3s0a0cI02SMHrYxNdbSfsoSetjczylpCYANkWkXcooZwJ
m1ieDzZb8hrKaJcp0WH2mD8kbby9DBGhLnU8bubwRCQhKlQWB70QumbqKAeviSEGDu/kC5wxpyQK
Yfkp5N0ydEc/lmMh1KZpDiZNlOyWX9ZESU6hnT+SU3JJyLncoBUamOVpZea0kD6GDuzeWZ99CSgR
rR80btCcAgSWezt0pmlDhuuSbMyhE4HqS6ixgN4zHmQ8rVEz22Wg0efLUh61yfhCN6/B9MB14Juh
FIvIKDJ5SmYxKQ3q2KhyJya1oSZ8/lYTuaYJHCJSg4rzONUFNQYSGi3zqjBzbgvNnW/n5LfoqelD
nNkltK0WEPbGtKJ2sT7uZcdQQ5TbiOwcvB5T1JvLAFeFSN3dki5E7zt6rNRkO1HD3nvk9OToM47h
LarXYix8J2xjUHA+xNLRJdFGF54DHvTRFrpXt1t6cISEar78fY606LKnp9iaPhd7FMGBtcrg2eWF
6XtokDGH1Lei2/xAKgqVvdvcLgE3bmZXHNdjiFr4FPikbQlAcElKCySvKPFtKNtWZOz4G6gvwh/S
i5ky4tWKXqb4kPFyHxOLvq2YkQN2u6U+mhm/KsPpRGb+goRue3RpBbPIuFsju3TCLqBvHKxoNddG
1lqL9vP9/LSi64slYeb1BCAjt8b6Fvw528XUVyYtNQZ+ef3fXbyJH4mInJ/mxgLzjhjJpbxnKKm/
e9D3+t4t0v2WIsYZbiybzXKfKxOFJmjI4VP4FFhsy9IabXTMQk3aDPorroPSN3bTJTJZ51mbXQM9
aWTNTpQRwwImVBt1wQP5+BZ1caRt/5Skxwkj37AiLgko4suKrKEscJvPjIg+hCZjwSp0sx1XJ57z
ktwSgJcV7d8RTztb5kpqRPSV5suchoDsMWcx8xAY7sgZCSp6ZkSnRC8fR1cvsYDG3c14FqxovuHn
ErMEI5Rq0QsDUNJLYpdVwarN7PLI6MB/mjrT/5fnezmGTcsOzRq3lSwLmta2q01mrSH4uQxZg5fk
Mn8Scq15DWvBB3ZpQUPBEiPVObUx/o5hNvNbwjIlD7RW1nwF3V8+mPdyLYKifPRIHvP/78rCE6S1
DMdpBYR288uXLnPy9fy3mcl3V7L6gejKYhCncsPNzCCkLO0SRzRrsj43dqan+YZJMjFrs2wyXCUX
uPAVZXGYycORxE1g3J/SOS9DXLnGY9DwL0t83I2UKX6Qx41cZkRJaQ3Az8z7I3l2WlUWO9xlNUHd
c0yLWaxyAbTNRgTrzKv4TiU9iVRm1GTHpF9sUv6eMKg8zQnMuPhD/kRXDDaEh8xfC/mTLHIZZG7N
ZFYTHiRxRpQYWT+gzxcHWn87cKxKtBnITcXmxLl1wemjg02kN25TgNcmK/yQVvCzIXhSKCHWG0H7
IfPN9uFwEEweXE1xa192gW2hgoO4bJFl1JN9IZfnLcNTAjPFkYl60g7IWGFLoRgWtijrGdML4D+c
ivtDVAU+9ke8p5tHnvMRHnBENZfCx2V2+Ij6Hu1IMb1+7BjsGpjK6MYuQIEaFpkDnYNnH6+E+4fu
n4vT2cxXW0aJv+FBN5mCK+hHTviIlRCYmqvhKG7c5h5orFy8VNLFbdqx0Jq0YW52M9qLErA7iY5X
VfiM1pWxQc3Wq0eIHaVEQQXSK+LQg523y2jmubB0SYcfMoPtj7HG4b4nkMGUnWgZ3yPH1yC1hZS+
FKL1s+/gzS5x9fFfPf3yBw/IMcTVjXSaoLFS7GGTLXkr8svs6tAIfyPVMqqje8xj+OARoi4WAXeD
rbOmt6DOnYIdF07KA5qTvbjKOySlbW5dlQZzSTGUTnJsAkvhLE+WUlr6/F5ihgxlvsvr6TG1AgTJ
oopo54iMOOmGeJMcgEZfgzbrwmoCkoZmnQ5Z7ltCeaKaiA3TCwpw4pFeUiWTyr8xOiY2gvDH0Bnh
zSNXlh2+KYTfbixhAEn+aB+1sdQlHMZImVRwQuLGiLNjDghjuc6DDssrPpVbpvv0Epm0v90zlUs5
Kdt8iHPHs7L20U5XCmjrYz1bft/Snis+cVlSD7ql5xyfPpNmEZVqiewTzfgYntG3J/kBf/ch3X8c
Uq0wpsfwhK+R57RYF07UsXHSZ4qTzbWRtuizRsX39spTwpKWpf4Q2g9xIyw44Htz/DYr0RhZEZv3
grtTIEo2Y9pyrNiF9Fbxqe7g1+kMhryIATwQpDGzLu2mrrQHEjPgaPgHCW3I2nngb3w0gdhiQN3H
+oq+0jMjYvuat4GrTqiF7xTxgVsobETMJd9zorfzAPXIX1gyoXhM9BNoRa+RQNbjXQRvUHghCgA9
E3LQ5ie6gB7wLt5E8g8A2ENeUazwRkRIsehMrQnXFCn+nnMTn0oLgRKJC+iF5oo6KbflKxcxMiO6
IxeJk+It8c7h28uFvFsX/sfDG2v2cdT78A14bCeijU82c4KRvsfKCTbsjWJSfU/nskR1MN0rzA60
AglmC8wVS7j+UrRi15Nfiv+QAPWGk/m/PTxYffLyNJbx5Aoj8h9k34X333Owx4YZUQZRBwbkwk+W
HMPdJ48OlQvfZHsJz/4mOrDz9mKoYPuu7h0WV6j2O6oW1JXwJPSvdBCbMalHPB7vLqO+ie9HQu8G
B2uvdvGWyrKMDAK6waPoM531j4yGzKFDQuAVkz0nI8DsoScSG9Gbs05cg0yDmIFY///nU+Ej4eU4
bkdA2WVclUj+4ydc+SrOk1emtMhEtT9n4WBI6NA4Ef+oQU2hIaCtmTc9Bwq/Dl4XiqE3PAt7PeMp
TyXDcnRJKYebMUwtrDRiZdq8kRRENgOzjgQqz0Yoc4J7iTfZ22vzIPSvPBJ0z/0jyo1wQgf9+AXx
DVEJ1Trfipj7ubRnKFyGyCzCZz5w/mI5424lAQ2u1idWYzpNsttyOdmlHfnJTaYT1nCNHm6QkpZv
ASUmlGIUeFvF16KTl1R/CBkHF0xTVo+8Dvscf6M9pQtPRGg0GvsO42QQN7CNJBRl2cvIUDAOeFgI
jN7vSV5IbkZbXeMB3gnkfbFkGV/5FBBIKAitE8TzMjeMOXNBjBBeF+rX2Ve/JFCFJJT1IQ/Av/K6
Ei3K92UflM8hSaOwSlCJUb9vxzMzNTJ9YtRnv/7reBtezRie2ChwWT+N+Hv4G1M1PlOV4h4AbRbs
b1xvi/n8X+kMIzvd8Q95NZ8fkdE4Ujfvx32KqzrehGkBPRhpgShYXdDiRMWToZU3IIKKJKK98iC4
N1KIEYAaeWclEFck8cnbjXs7fL7C34iD/PZH4/kIPP+/jkO1XMPUO4xHrE8JZaWLU2Eg3wvzbdc6
zpF3bn9btlwl6oFCwQgUX5Ywzje8m0NZt3KN/7uHLHdeFQaYEDC5ODeG3YSN2xPLwMn6Op/hP3j0
9wbKSCI/Hp+/dp5YjUwV92JEWESs11sC0dAmu0Pgx4tCd8DSGr3nomGrNznDEA5iDLnMnaza9zhv
BuH5F9pxbEm2RR4j4UwrJgXKJ6rmMowuVg+eFlPrI0XG7HP+pasqIaqWuJJVxzh3hDPmCkTxF/AH
VTZRWRGy/XCkjEzINYF3DeV5RjwPCwjvKlsfX5SoGmeHg32vUYsoB3hR/jZSiQJl3XCU56FluOWC
MpKy7+/vzCGDRvQLZj2kaZSJp8485OTFdSOWnVxNHl28ibm6cVp8e5VwyG72QBqKd5UpV3AmMuYq
o1ytiCIxc/G9stWcxBgM3lpOHQ+4cLhVm8k5Sp5OnkmecBOzJfydj9KvxXCz/oDK8kscl8ycGgJO
lVM+YSo4EUJpVk77K2uKcyHr1pIdh3ifx5VxkSuGjwtcFo+ES27i3XPY/p7FjDpOpFyTcZQfYysQ
i5PXIjbGQsRK6ILZAiPmgTnP/HKE5TceV4xJHtaKpM2O3DXCN3LCIqp9R7QGcbucB4jHm4xzkObx
LWJLkomubPLyDxiWGIGclLApWnDwN4wj/+NJOn5YbFaGmZng0M6DMxnYnL0cYgGczvIH3cO/7H2y
hSojiWwfhGLyXBgoP8PxA1Ze8TMsGEFzMGBEJPyY2Aq3ZO7kzRkmOSHJ4YGWNLZwebnKJ9/CHWR4
sUElqgsCdGpRynDTvjeG/3YkI8MNI3ou+/zf2yfLupPxlj2WoedCcujk2ANdMCQ9YrAsiISHY3ao
b8rSex9ecMpykKEf8Z3bkUkit4J//P+gEl7IELBm+IXBbmJ5fiZd7sVcSmM+tJ/cgcvuLxzDWCmE
g1xjxLvURdW68sCEqVTSM16Xt6d9nxFhTHjTR+jggHcc2qAUiAQMw1zwLztmkXHecIp4b7OH9xgt
PcJWbh1eTeFK4VFYcjKXDPR/x0BAEtDTw4Nyb2xcO/ry8/Rp8SkbH65L1rVYEp/iO2Rj+X9awvJ5
eB7hbYX3XxbL15UdWmxfBvh/YMTr+t1UFhyj+N43TjgoWd7iZI+c03afqExhwB0FOW4pkQzIIhlw
8V6yAOVl/u8msvc7kHkNmDKbI5U8nJgGQ4p18BdMQlZ2gRnJC3IfmkTsAQ1GnJms4MI+gS2KRAOb
DeueK+CQdBJMskAJgPDO8pgOn74jFqbgnfPAHCziZPFKKrGGHJ1ktkmvcWZmRGXWxPSwK4nfxNVK
mCDrg4cQT8i/i/Nijb/N9RZiTOI2+mtSS7wAzo+vEt3iAplocVtydJYXx60ZQxJ24giIM3AfnFD4
DyPg7hzLcSw8rrwvMen7WPPf8ctzyXXtJWRe7EBEcGwry9WdbQX9LVpPWGRYO/aY0Wjyf6XhKddk
MVxIs2G5edu9rFm50tvokh4HUPF18pjiJv87Amzm//vW/kS2K7YzWUo3lPreU/M+64u5Y8Qc4MVC
yJOJk+Wt2VDl6d/LDZclhy0cP2uADS0h1SY+gR+/bti4uOOBRmCxSXz+Qw4r76gJw5PlJEbB/0kA
K/uupEYPqDVyF6b4vXvRbcXrs4nJvNPpx/r4RVIPzgx+4u1KwPnIGWd1fk+jvdJDQipGjhw1RiKr
gidlxGDPYH3xHVl44vJlICVoeI/a4fe/Bd9/ZdflPOjuCGoknpMIrInlWETxKoIJAh6vTdRdAiDW
Y2CkIzbePSJCOmQvEM+Ro8a2ztmZarsRrusJ+WziFOZH+qyF70BJ7tsPUpnwDx7nsgGTgf4F0/d7
qGN9DrZj5kzxN7hVRDWQZGTtAE6HG90lg7d1aav4gHaLs1SqPn/G49vSPcR7uEti5hDI0sOiXTy+
6hJzGKPN4EO5wwUGuK7n9j++R6h/OxHhWet8bqk5Ba8PWnHcHV1Sk6r9vA4/6azaVqPlLWi+zaIF
f5o6v6oVX+x4icQEDXlHeCY3v/ASwLQ52Mza2ZkMBfTmE8pDgTl/TGiioO/liHaVaE6f4617m/cj
WKlg+Z21BMxo4IQaWjdn//rdDGbsnbiJJfGMq483P3B9sfSh4R1C05RffZA0QN2HTYIJgmmKTgtA
td0agiDFXXoMD+de0UEoWgoFXV8OQ6MNHOM0ddBtBcCbZphTCoO6QCNuJHqe26THSfo4odOkBxZi
AckMMM8MTZ0OIC4bZO1/LsuZrXqus47JbroQ9zyGMWdryBTsgP7fDXDW4QF8HWHF9/7bzq4LjTp3
IAEfXZmh+tUb70a3GVid36VLTb4eX+5e90XxDaxmuQPRqA4LdDLggv2gUxKNZf/1Aw/6CxD2CaiS
x9WYg9pTfmAObsFeAQlc2zqQDOBgH4eo3biXP2Ww5hpf42VwQo6XxkUID8CxF8pnM2rP7v3qdduQ
KsQXlBLIx+2UkMHqAlQt0FhE1cMZOoClXpk5M9bG1IY4Cr9HmL22aIz87OW9DTr0gxMoByRvniI6
dYGYqBYiCJUSdYRYgAkl+NCEnJZ2g51nbH34B4CvPr3dwZuBLmoG24G7ieBkhxrccCvIuMAHQZTw
QCKneBiJOgQ7NngEMIgBP4fdH4gisAMRINly4zkHqbCX3wasQcQMRAPDoFL38qxBllWIiQ7bz82T
iPDAYZrUjRmPd7+kQsMm0JdoQgxukMYhuEx+BsQq2gsLfltCSa/Hren3P2bUAZDiHuxmEDBeoISc
ngOzFcoyUs93IXntw/eFYKfuV5xxx86U1UpTJh3w1qDejWkaAIQKDvuUqu4zN+f3L8hzSyM4fFRp
B2wfJUhyTkPe2vbrCZvUrjchQ90KwW2nDquja558AwAmGOJ+5Nbzg42a+bCxvEbzjzBa/FwnTIcZ
oLNJCDaDV4BEAeJQYKAfMFAGiGBd/uocFnbmFV0euC60uM/ahKfUbcaPhz/ZBX8UcK59UUGCVeMC
PPDkHhBCRTch3f8dhLF8vwvMv7q0vyDNhNqtguOLu+YngNKrLaWUnF2Dw/n5V+KIrGncD2cq/p90
DSExhHTQcq1AIGNCe3qAhD36+elUgZpp0InGvbsws081wCWp49M+BzyC0j51acrbX3eyRo8YZVBr
/SwOP6fkMFuWvXw34zRmLLgNxycV6kqC2i8Ltd+DDzsdmf2XMaznfAQDG4soOysiRQRQ0ylet3BP
ww5QQ9SieaPWPwaPm7szQr2HgGyA4WUXEd075m3PRQhm2460n7r7gmN1OaaxWao3ci6UEwcrn4Mu
GwBgcvCrReMUAHQu3wUc8aeyN8QnAHSFmgNOz1BRXcQo0PNAo4wtVZneVm1ABnu/BXNduS6wOItn
BW/KiWrWa4dMI7Ten/iAov05KH5vfE0ZUgWNANLlTu11w4foa4D6b4d3FxWcF1SyZ1CXinAFH1da
pGcmLZQTyPqbKIE7saU3LNh2HjMewaEfnGH1OnDSUOdoZggBSHt1Fdap6AVxYdO1v3RWXd5+QscJ
wWGuFE9UnCgBooq6sUUH6FrnvD5vTx8OGqOj+4InaBvPmDRYI81KBlqeFgONighWjIKMmd0RkooR
GuoF9erRL/r1CArwr9oKzBPilzCRetvJBjpwdttW6C4gv7D8m1dXg5vH+nfqnJE36Kqlu6FpaBXr
iJAUV2J8EH9D8vIJ8aHmC08wbDrPokfdrEv+IDoZaWuXB39NXlCeJ1cwg95y3MFui6cJnoMNdy/V
OEHDZLQ8uk9AEHZhqwFYsqHh356DFUhkFahbDYEYmom3agwD8dZBAnqbVzkaX/jDHk1JDhKK8MlC
I9NCsUsxGz2bKIP0HGk+/w6iS6hmzDN/RPMLlRUN5Z8ZY0kwfEn2bH0+JyaYmUevCUQzd5G6hYlT
/ztp0WbdRue0gRn/M7myGUyxEil51/PKj3czsPzPEdoTt1hJJfIHnD/GmThhXRjrE2rrDIzw3Rh+
B8d2L2jS99GXoFkOZRzFCMaauEdEJVHsJiYQfweY/IDkWVB7j6gXx1IqlsKGZCsruILu0TJWv+0/
iI6h5qz2Lr76kB7/Duk1leTvId3+ieZdioIMf+niHmkmPqLZLbvFm1TyNZJHk4zrDXVjhXTShrzk
Lt0hzgdvkBAh1xBMkgTtYnyufEFyTV0s3gr6ICQgALeMLRHJTWxtWh+SRzMxJrzsdQ+3qH72zTH+
ABUiHzRHE5M9QsAHuTT3T1tQvniFTxHtBYxx9h4MIOh1ejbpJmeuy6p8fjJrxR1pZd/eBZ3q3UCl
DirNgyv0QkWwHShTavuvxlXaG9xRp8vkDPGr+0ARYgbL5Ni9kBcLkWqHXT968mpmaCFY62Sm57hj
lB0OnX8ykocz8uvNsOia+EmG5uTrbUDURrrhDEvkkFsR3wxlhWvDtgrNEmA3h6nOvUhiyelPWohk
7t4SQGWBnmuy/FECGzjMD5ANjmHe5YPYYrGbVvAeBeP1RQ40Ztj70WkpBETu01cO0pakqfbwerk1
OE/hY2oWh6lEEYgZxDJEfmN6NAMRqdhD5FrQn0ivABWyneujqzylv3s63QdWqXLIUYfdMz4A0IO4
qIvBGN6yizHRVvvZxj8Okew46fg+7/hzP5egiIFm0UO5HVY9f6/TPOZDpby3vQYsX6iyzrrpQXGt
1m175eaZ60OHVDGFZhvJdT2+KgXterTY5Sig1qVDJPWVqX9nw9vnlwOIyMHm53Byj+SV0W1HFgoQ
MtIcbWSPE0R69HhPlo8609+VjhDUSA1Pf7iJfk2PMDYNDCKk87iz3Mg4ZdonVNEEauiyIjd2zoxX
3i5n1dHTUjVTzWHVpmAWCeiUwZh9lO6611i/+h1wmUtmnMc20iZsXDF6ue16yZHqWGrzaXEuzhyI
RX64uWQaQhgtzz5AqP2MP92aoPDRXMnOlA+iq3//hPs1rrQM8dLUrDL9FTZTQwLRZDOtDp5M1JTy
amI40dZ2P+9TZVv27fArMdu890e40J+2p6mqeNkZl28ONp1vBgWqAteKMdwHG/dJd+V18IQh6fcS
XKyRSdNfad0+T6fRPX1BQ0Mbsr2qVHLVKENtfDpO7ODew8bjZoRoAZ1l2vR5w1sBrPesU3DJtrt1
fR4itcwBbjfw6SOka6kbXPsfm803/CC5OkR16v5ZhwdsbbGZND/mk70F5qYnERlhRwvqHRayb4OS
7cVHMG4Z+/qwTnZuYK3OYM62wYM+DCVeBl8iiAifsds6s2W8aj71D/v7i/vqMRsorP+v0Mcx2V/L
Q14QyrYu/Wo/L43I96R/uTG7qdkLt3NWQq0hxSM3blPkejB+P9FVAmkY10X1wAyWlxWaRqCIjVIP
8PYqtZp4/0eB8DBCu7mJiABEZdIroE4+LLYfbfW9S53Jg62fyPfp8BgK1MWgl+msnSD7psHV3y+Z
mubTqV1iUTR2lk6iTHcEghxCNVqHYIFb9fLDAc7w4ggUzwZ87z57MACGOwQjaGuj56jKPupvY7Ki
5owaXXwyBwjvJgo5LCw42aJ+CTEXvQOTve4tfUD1IxTJVH1Qn3zrPjSPweng6rSjORGQbhTOoGJH
n/bBVkZaju2Eg1L/z44RAcOH7vxVP7zTGRtcN16FXLuUrzgrmXTUtQPP4fw3XFP6gxTBPdL7ZibK
7uvAdglDgFJoQEZHjKdz+bweC8iAvRp+EuUc3QjCnsfB5/4V1vfv+84/QMr9KiB9fnGGB3ZFZz/n
vB86PqDQ8DJLDiWo1FBJu7w8IpeHOUhIJlw9w1q9UMyMOvOzrocmCvCcciw7eHRec3ZRsTqkVsFE
i/VC6ulDHac9fVWw7/Xc33dMIdsey/f4LI72ZAslYQ/u5/qjN9aJyWD8+xB9Kwd6dSjpOCm9CpW2
yLmtfivHL7Am+7w4fHJsvMTnc4Qsnst+XJV2YF5XDwxr2cHaghfwe95zAkv4LqDrYqj/4l0KGO0U
lKOOCs0/gS5Ax3ZYiEybdYo4I53ppDu7qkftODp/IjPKIe+09zp6q/yLd/isDwC21rfwXI+Iotaw
OGNgHYx8jPjyT+9lz0uEgC1q8yC8LmlfwyabyCq0H7FUchTFJtLHzsQpDulybFLVvXnAOAKrQAru
8/mpjy9/FlVxkovZ/sPg010qAuJNev7kwIcugsWxnsTVpxLqX/aM44Q2oaieqcEltmcCJyN3lzrh
A11c9sH7AnLIVa+8L6h/l0dQHUewdACqwCsckxt5Q+o0atkqIu0iUTn7K2BDhMq10X4l1YAKdQIc
bWnmfUrk/YXgbCzK5cbIIajh9ynwoqmSAs9inYMz+5aKPtqzBSqE1R9yWRS2OIbEKmV4Y0pVcQq0
MH1Nzj406MlrtJ/fFw6hyOGnnuv8xGuhvC+5Bc5jrGvSHEeqy04KCWZMQ6EDOihOCHZidUy0vUW/
Jeu4gbz2JaZoJYiXVN7QcNdK+gTZoefkOqf/x0Vq2Nqoxys6U2ZQSflNBxygl9roFPL227kO7JiX
JW6jChA5IHn2APdeC/4MCArufYUMFXiB0Ym6EW2e3IMbl1ZKqRePK2PKoOSEoIzXW0sekNRxRfSw
MktALYt+1CtBGHEWUxLGgAynk+ol1XOBbZp08kR74AtkFTiJ7ee2+M/tXCoX2xUYTRCe5KNgCyfv
Veo0H4Im4pxrTNVSQ/8jIIZnFFTeWfETcEjEeQ0oCwkEwcpgi5z2r4ibQfXexWKPdgbHaKAVWqGi
Shk3KRaV3pgxhTywCmCFzMJjjK10gX0ZuH0QBUAFap6oBs+l5tVKIIV7vDnZGxhe5Q3WAkRT1hZJ
yrvC+V+qSiCJGFZtxDlmaqzPPm+hLZiLcr96jfqM/onSKkVY1PoiSvTMWkiaQArMvZIhyzHSuwEK
kbiR6mT5HKkl51SyLFtMj1eXEVIZjBc2eUysKeE2sAaAYXqOIQdS9GFWmBlrul3xbOQfEjNvZqcV
uV0qiZFAeASKeULtmGIPeD8SNWA8CSZmAgWTLuD9SmBdir/hk+MKyG3O6mDRsQKUlHl21mrJRETG
msM+qWqxKyZuXnOSB3YA+q6/fqGCktQrRHsxPtdiMPpgwnhXwYJqI+RhQgxwTTpELHeTPRcceSkp
UzSQe697JaC/ExUr9cAr8xxzQfcZWA2jKBlYsJ2nOXz2MgFgCudPWuCi0wrwmxSAeEtSOJRJid5B
PjPkT1joh2KH9fy5YI2CuxScE+G9XjpToyVjxMNjlKWzFhJ7PPJCICOwezAsrwUzD6KU1fxcOKlY
MXG11Jrk0LPHRlqptXLtEfQziFdI5qdz3wZ1ujG5V1JbI8VX8/60H3F6z1lvJIA5EB/8jrF8O8Gx
NXn99Bps+RazyQAbEHXXyS0G0nFdWKkgOnZEG8ClXwMSQFiJWCndaayxAw2qY3JlsMj2cjYUXOCU
pYy3ZDHXDJ9eYmPghViUJJZIuIDmwziF9/MUciAn4dWSMJlWq/fq4odIofG7CcKPmZ8KEvBCXiJ9
r3vG5CE/cMSF6SXoWbIqCuc9/lWw3MDUmC+t5du8J14HWtPlkBULcE+EbWz844MWaTbiqqxLVD1H
WqrTOj2A7ts7xZyCXfikPop2jYb8dboP9yEncLLh4NAvuYYeMj91BW9PwwK/8Im+WoB8o3PyABKe
DoLiCLSiQ4XnDoJ1B5h4+UmhKrWhJzi6bax9O7EVLH061ACiPYJXqGSXyPZBLGVmoRd3kPREOfTK
JeraTq8gBMNr3MLiEtpRP2l9tmXINjisorHDrvcjIKWOzAhW+l7XkUw4mSfUJWI6top7Ap8Thbls
STsQTWLTOqPfjDafkTk6vgH5tPhE91UtLRgNLWCvkMaUmEav4/AVaqjGZMds/xxw7+I0rsh+hpxS
7lHvGxnr/AACMn+l+rfjI75nQicWccj4JeSekG/uMosj+CNotEFbIMU4J3C7Ebtx9e1sM9kVxNyx
9m5woLWgNGnnRzQLJZiFOappXaPnZSXtgz26m2h6uCJJSn04rCLD69G+5tALdw+dXPp2yDcz+tLa
YWUK+upb6FpecRUBlPMN0k3uY/QaS1uDOqoDM6Iv7540Rc0QdTPd67svsgX7Ekb0HOjkWJx5lTdT
TlLEjgj2EIVCZEuVhMIJ1prTOZO86IbtIeoW97/oLMIcOHuFGr+/wmVEi1S0BcZFM0czaSf7mJQP
HQ6HcJtW3P+aSEvErjjOtrHl70YNrUSt/0ArZhsSqsbkzDHk3rjKW5IMEjj2YnJ429z5vGOIj7z5
UeYOPia8ZHBh0YGU1iHlAfk+3RLAKrc0vUkzpBFKniDZ4mVCx7dCg180zJF3p49rfJjsx5cZ8mhM
SfVF81F8zA6TfriPpQX3XJDCf2QAvsJLwMXGtRyTS94y5Ns01X0xKruiHktjIG0qY455k/3Wq75O
EAS4z7ApTtnxC9VAZhkBJjiomT7Du8Y7utv6pUG3B9T/ITNC71q30EqauGgfu86t/BrSdkf/2ukx
WIZqZJR1Vs/q2TajtYoNU4PDyqWlsPXO8yp70POTsEKmL9os1XWV0WZcZfxcSyp4RFex7W0mGg2k
hRbuUZrl9VgaV/pjrPKpeXSdWjmtuRamdJ5fV0p5nx+ZH/ofJ7RFmiPaLHlW6RNzcuLUgEbwmtaj
KlBgdMhpSMIiQpNP7NSMelz0atGAxhLjUXbz5Xq3kqY7I9t8aDu3pY+lTzcXTuQ1X0bLiBa/tTpi
1dPTV9EldV5t0GDKpJWNRraKNz7TV9cv6ewcXbJ9/Mj2oUFDzi8NZTiK8Bm3ODfprv+hPb9Om7l1
HrI0xDv16It7BTTMpSpANJN/M3JplaJFkR6tGS0+FT08tEsVz/E9tosqWgKD2q06UkjZc+Pzgid6
yTDYWgb13SScdzj70TnslzhAPdKnh7BZvUo6Bm8eDTojI++NaGWiY/hMO22VLNEJQ36QUggtGnW5
pQeas2HcMALkR0gd1K5OdO8sNp3L/rtUPTYaZ+D8qB7ZndEFtQxY2d1x1wsf/egDLB/+hz54t5Ek
WUjNKxwCeNxkMfsfrSvaoPd0nVXnePavSYu9llin+HJwi9Xm0+aWftN34azSyHTGHUe3tHKGxics
O7bFIZtDYNROT9aQpBmYDFLo8+sncTDK3i7ZWViU6LngvaEzaLzaJdi5rdjxgKRUJNUGlFJJTVZU
psBQADMFemBONNxiWNGF0/j1KXptEQv26e2h8I3Ai/RPEM4RYAgkSXoRBDRtEkwQ4G0CIgmJvwjk
6YAATUTYSc8BwLr8Me7Gva/HWEmslGiSFC3VcaDMAtACxPCYIysHAlyyrVI6FopwuS75KSJdsquc
VgjWRwJ+l/4YIMFh87WJgRAdXWrcaAs9YzBmArB5CkkprTk9kO1AGYg3W5SISglOeznKENJOQpzB
Tt/rXJ2dmLNPM+xZxPOEakAeRtIxscleI+KJEGKVP4TfOSD2CzbmT4ONWTbntwIoOVrth6xPCwra
KkQWlAPbO2lLyhz6COaTIxC5CGsi7SA3ajXk7o/ycRf0xhw1yQtStcHS7LhOHBY7m0xyCfZ4csc/
la/U/LD8LmuLSyC+8JW2a/GY/URLjuIvE5TwQFA7E3tMPWD6TC3fYufdNqRdx5QrzvQ+XhIWPbl+
U+m7BhWEjj6b8q6WDxit2nTnN9vpkYI2a/C6G/ceiyt6BMvFro0UrXyQo4WN5Us5L247jsqfT4qd
tnQvA05y4qWSv6BywDI3FQciGLhaNdcfM9Ps3MocbC/+7bS2IJbbz6p6vDx4+114XyY81fGRQS/x
YPtGk46Ocpo9dwRncDZhjpvQgtWBlNPLYwOvwEcYaPQOyK5AEVABoEd6uAOf0BEcxpXuqhwK6NH8
MiMtMdMN1D9Ujw7DhldC5uwEuhOxSXWltF5njl5gDcnL/Nqv+LBPG1BYbCD1jF5cKH9oDEHG9BBu
qGw8PhiqCs5Qh9LiPnts8+YU77/YVtiSbDAF3rn2tq+BRcR/qnwavO/FckGzdTOkaXUHXKCd3ADI
569TUBvziwFXYeD0vKMFNnCuz4gyXlCPkP38pbJl/x3HtGuH1S54klgeMsColPXiFXtBz0qFbuJx
HN5VV/9liFBhRjCVMt719zVzfq/jY4GCxIFCGoclsHfM0KQ3X85fOvS1Q2qjfEjSD/2nVxWTOL81
IdZBQfyohRSGrSpANhXR9PuGuqoveUjKLpRnYYUis/wkDXXKFFoX2fAq1CdQxbZiezuaknqmpFPD
LciIW8NL5fev0EBB4jFEzCA6fY+dAfnVIQmPMrbhc8Tig38knddy40gSRb8IEfDmlbD0VvaFIakl
eO/x9XswGzM9Md0tUSRQqMq8ec0/Y3rAkBNUjiMH8F7QgD23o3R8trzvxhbH21MGNXxQvzTFkc03
PApkxXjf0mmHA0t6IMHwhEsNJmLH2H861UcLbGQZ4AHHnhKIlQNBGCkiywt4QCT/ecFoSNGexFez
6rYRNB9cke+d7ifRQTcvZNj31/53ANOyp4QI6exnuKiv0Yf+t5otkGgtvRX35M5BAeeAgwYzK8ax
1/JImQXMnuIA45OyyLHzV68ZxQJRsoSyscY/iXi3NkgD+2Wj7eHvfuqTv2U826l+TG1zIwVxeLNm
Jx9IbvAaTHYPpp1+c63qBT2EfgMW4182qbgC63PI+2RrpLOk6QRaoIf8DE+4OoDRAW7zsxlzWbUz
hFjV+Z2FrRinUuMIpMNhrDg56XgbC2ciDkWFuBVU39hVrIUZ8a8PYhG/4SOtg2eKhyEgHpEHDaPc
ugsawx7/4fCME3TJH0s2zSWpaPE3DRU8BZ4CEUiC1qjFmIGsy0flm7Wv4RpI59mdk96p4RItuyHb
T5mPg/LIfP2S43tIIO2yeaJSZkLlYwGM9GmFA3m0OpshvK7jl6QwBQZb6QmgtKPBNS3HwiKVU793
ZW0Xx+e63LGh16WjRRvdhQPAAEo8gZTRVtGp0q5qTH4ClW/s3bG+dwJWSwYYyXKHewHCT262YgWM
M6bBfsJI+CKYHDLKk9g9cnW5eXiUdtsBu8NmJySeZUEpfBmc6Yf4C+I1aoKpOaGRJfxF/5p/8msa
JEyk8XTczTj8TqcZoGjEemJbXPqv5gEzYEWYyWf66qmjC6Stx1DyK14AP9PCy2Xovlvztf6luuRN
3ZbBEcA7m4P8byQ0cD5OpIBwEnKYfkgnBbTwv6k/uwa57eZwLqetnvwaRHJH23x2ouePhaVe4TNr
ZYgDds1N58mtTy2HxbLRdfpmNzS8sPJpJopHp9phY6/jbzhRQLw5Vxxwx1UYgf/GhWNFa6C4+sf3
ctGYXJLMLmB1IW8YrdSri5DTMjP4R2JrAl8o3U5twBoFQWavYaDQHik/AUcIwAXA06li8J8M/blE
Pu8AuEMVSDL6Qxfm/BNruuZKyqqcvEHQ4ULzpoHR/4ttxkeLJ6w2qH8cwdzWcPwQsnUHvk+ojga6
ebaEn/YP+YeqeQkTty9modG2+cn/5pmnxCkWr+ncRjxlEAP44biyTntGAL0rhkfezcxnx78Dy2A8
XMVzLB3H530BEBq/pPktbF5VDlxBsbM2UJOtrL+X4lYkor3cM6CZs12JZXTnMj1jglQNvgzNvr1G
aFMWt853ZRZoLPNQpoMmo9dbtjFwsk4x4TyvrIf8qzm0r9x32j3q0kp2jRKDACwC2/YGqJ7MdA22
UHyMkGqeJufN9cnktTtYP+bXqOxNcmlUiu+KJSJ6+kfxL3rEUCNO4afVeTQclOLiZSKjh1RCvHbN
DQ3MAR896a3q9qxQcQhyyatVF5uH/hwt33F5sMxHYjG9t6PJm2QcGTbZn3QrV3NVsbZh8eXjBmsW
U9oTGtrYkRlkVGlvtT/eOL+kAy0/uBpzHruZyFQERKI8FfIDAkHMA1iLtjVSy/Ro3Orf1LCH1JZ5
xclWEk8yvZaRqHkgzb45DPN79t7/ZZdY8er0Mj2m2Ssx+8aeSzZ9AaM5bu5GgkuE9VN7QbeDOarc
brMCb6ihcqizR0QhdLeLM950VHoXFfdPtunDGijcQAIynpto9NJ9y9rAQVbflJVv4KWJwQL+ZVAN
IHjuwXfgFlqcLi+5Z1Bx1AjuewleZFF6U/KqPIGRRONavbNUJe5ydicW6BD/l9tNdu00H/LP/mQp
6+v2yo4ayCi2KiQNRhHwPz7psy8ZGYM4u6XeMD4yCIDmpvhMw5fwzPBrRIXV+laMvQWFLBm8wsX4
QBCLavsqmhzUPLJM0xoNk9aIxC6nAlqeDigL1GpnUUuueB6cSLXdh+1bml5hvcjdV16dYE4xf2Rq
m6GKT4Ox2fzDUGonVH9xhj0iU/sEVZ40+OR45cgWxXchfY0wilLu43zT1qHbWnUFOZzh+TCF95x8
Lgp0bM9bbH5bnESSIMsGGEYFhLd9NBubDg7MMU68FcP7AWVTseG/qzjY4536pwK0PSbtQl9jKgG4
6rP4ZeyUv7HnYxF8wIY6Bm/EMZLaX3iX6k9lCNLaj7BO1ejiiFXfrTMlVk4dfrySBFrQeVDD/Fcp
qXkAKSEJ3ax1s3dTtK3GDdmD5f61+BlUgD20b+Ke0M+ItgP3NALw+CpdXjEvZvyzzAYnP3jHOAhu
umbNNXEkEQZ0Uz7C+zTag3znx88iRAuvUpxG2LNn1wQvrxMj93loX5hfc5pghRfplb6hTDpnkVvx
8q07NU5a/wmtSzI4EVC4hopOWTkxA2ZoPDk3gWcJAqKjGw7VWda7mAzhcyXJ54RdH3NV2LeibcIr
NglQXquGRqdE9cRf1mDHyOJMATnjzXllghXrHg8hQVOgtXz5iNWOK7+GEcHbFBra9t/wU+hOKNil
+dHuouGoG3feIa/b+jyGmB8x9sGLJ3HHs8b5pm4EqMkQQYpHT84VY+7aIQkrsN4pWqCLVKLTYU3x
OfxwhbLeFkP0fMY/HpOFLAZ47KQSQltqnAKH8ni3zW+o9VF3NaE94xpHK7fGCmaMdWHZAaBiTZs7
Ec7i2zgNskv9yTtjus/5Ry6Ql0PMSGA9Bkv62cloktIDDzsT8f82A0mFg0ccO/ldGEgXF2rm8UaA
NZeXZcnv+i8SnBvsNrbJQ9lTclZ/A26xwC/pq/TIEeOSy646lYkt9CGzPBzs652ku4XoGc/vtGMD
vWJaXS8b7kbzwWczpjti4/yg/ciGPf9FkQ9zlUoP04DBq191Os2fFIqnrQXmP3wF433bH+EWcBQ/
yVMQl0DTvzs04gD3svUWKbcFWqRsk8hNR8JRjo9Gsc1iLEB3WnlMTVzZXcijenZVZWVjEWwrhTt9
mNwugeBa7nrlqzU/epWUR4007sf6QFs3GIWjFrvUYI35as0X8t73z9KFIRRPnGNdZmcWnBG7ABr6
YIAO8XYY91P8qZ0V3BnhdTjmAk87ZkhdO0x6nrcqdZ6Vq7XnXvUBVqAHRT1d+POXIfDzynk/4xbT
ub1fvkw4zU6SDR4a2+s1C9LRVRhxvFV0hR8m5ySWWpYzGtdE3YgxKaZ+oSAZ6b+RjvCIv3bttsTH
ST4kob+26QzyIC3jfqolgX7OAMI0lyBctGD0D1GGZFve5071Vc9ela5W8OhYew831tzc0GMZqTMv
++aT0GERK28DJ214gJIF0aPCPc70RJp+Kwx4eJ/tF/uMRVfGYENRToxN5v5fhPmP9VflX+X3AkAV
/XTDoxiuQ79ltMwFq2ocibehcEmpkc0kwF60PTRApD29pCMjyhC+ROGi8z5l3xre4YvpHhQTo/cZ
8kN31dnrFJzO+VJqAwWmQP68z9l9ML4V9Saap26+1NZ+IiIdx83wQ6/uywWOsVx7Fk6T+Heep8Nw
VvbQTVsi2k0Csq13rAT85FpXTkuEsHo0C4d3P/CIdys3cPpJDrQjFJPPP8Q3EJxPMo4eeHp/V5+J
5eTg/ANhw+JbBEy2PjOb0tXZNI9waELNE5ogs14EpsUpmd0zW1L5RTc8flKd81DEXwaF921YAyNR
fZk9mRlubRLcx8DTYwqlH5rEJ0O30hyaGL4qLq9wRXEzmSNPl8/1yBCRFj539WVLBTUYvhL7kuEi
emJ288QUUqQf3Ty1/XJOkLkIEnbOocMLvaaPZiN71W1CSDicTKZI6luDEc9ywwalMuzst++ABWrf
GFxa3rCmWBPIJw/a54fcX5b4FUkfw7nJl+Hnqw4zIKl2FsmhmVhSj5aKHy8l+6f0wsCXUQ9aF+LW
yAKBhVh+D9ImhIxX7yX1AoVcyr60+NAm66dQpIO5vMSILKBP5xxjOIG8i5/h37Pes6f3BlUXLLcm
2UvDMQK6AkoCQs2J4tQGPsaFnybU7zK07PwP1uhIGRT9J+dpk7PdUpEwvMeW6D95FDs50khaUKhC
MhdtP9ZskTB8mJ49yvAAfpgQDIG1M/7zCMcW24KlGpCVQcRAYnhF5s7RwQpXQwHd75MzVPvBdDnu
mTJL9TZ/hf4e4d3PMDZ1Rd1dM2XwIzYcYlfyH77a1CHGnZKr6Sl/7RnZROwzwI92y0vPGmdGBHGj
PnaI8okeVTaqiZv5G29eKPxyfssvrMCweEFDKGBm+WmYdgTAlq6lg5W6KasF7Zvm4Dme1o48bNL3
gdHHp8BoUt9Vkw+LG6+gPjxEn4vwW6R7DHAUnLI7uEpwXoL4o5B9EbRVtdXUHnqaTyeZkFBksk/I
jyBA+w2DBPRV2bflNn1f3bzx9N9oIIM3VHOcabikCE5pImzZq8txid/bJxT81U1Z93XmK6rplxaT
uby/og9ajqYMhLYZF6debiSwf+ZnFc2gbhNFnbkmyBqw8njNYe1hA4pRp8VG64zJo5AcjlwjcVH0
9grwnzcQEfLbcDU+nl8giAWHyYj8xs+Mw6JBW3yxMGHk0abpn+Ar48TUB90QgMeyAYz7od1UiU8t
wQJgam+esLuP5h3AOcLjH4r+tN6N8gtXxVypoO+Qrd0MaXZoY2p/b14bNE0WdRyvF7+1e/RIxHok
lyF1qxfeaeVLR4zRaypFEOWUXjId6Tp3T1z9qLfSk8Ys8EUut9RH1m8/2FK0TdObjLP5sa3YSAiA
0d169I3+NqqHlsHoCZqvn2OCW1V/Jb/H+bXbhop2GkeNlpNlKXxN/Y1A9Cc0lHajD57ZnyIsHixX
WXywisFek8aB8kNmvzW4HpXu02+aQy86pP6QfTBQ3qFgQOSJQ2IJH8wdsw/Z+Gfod6Uk8BuCOITO
aN8bZyvbkbMsmTSgZLO036xspf3kiUR+RkFEm9JtnwIaj+g9Nx0qwkb/not9Ex9oiNEgWOO9h0ID
kdn0oXFT8uevRhdQK4zAQlhpkwD/WfaQcMi7xy8dfQflrPahQ0opyMwJ4RhRVlMTUCE/j+PkIovI
EdfRdPqhBjT3WkZeBdQKrdNwZ97rPf1Sj8bH8AsSKd74oWWAR9MKVfUuFIQnxyPcrwGhwrXrj2wV
UuEN1ObKliLEBL4W/s35tpXcRXWm0puNqwYk9hQ5GwDthFXA91L9thA6GDZAEn5HkfbCysZ2DN56
YYNBZUeKpWe3BLI0b2R65uYTaj2BDarwiLrP2txJsie0LyoMWMstKlvXvmpGPjiCsvORPEPC7jvx
W50f0tsSayr8mbJjwH+L2R02pbWLJWxHL6m+FczVXl2vnFz4Lv8RtkK4VN9ul9fVaj29NBssWFaJ
VUnd0gVq5C4iJ3bo59Z3CqbzS4J1FG1Z4glxVGRJQf+IgyXchu/688jLmRSb9b1aoMHfiv6wZkFN
+148af2hynfkYBn1KQqK9tVMbmpOYDYOF05h2SbxSsxCire8PZqWL+IzMu+l/kb/JOyS5vTVh3uz
R+HynakP+gv2vQRRfPlB3A7JP0lBQX8WuhsBNJG4VXu7qOA5mN/pvB/oMiET9slNwGxV+DYKl4ie
iW/4UjkNo4pu/af6khkyIyeS8fUGRotcQ+cdrd7m7N3ichrA7ON+VxHy3XiS9BE+1B8h2S7ZLtdc
cpSECxs1rtdYCT3vVrprhWzz8SSnQCYLCy56c80sW34fXjVe3aTD7e0Iz0Ja89k6S+1t0va1TLcb
f+ZrFE8IEOthp521p6X34gMW20XyFi3YRtyy/gVrcPGfypxAccQ7yJowbzk3msgTacYFD+9tnJjJ
r+gTF6QNy2PWmeLkFuwCgjSCaSJhDk/a76S1s9oftN3UnYYiyJJdJ36p8V5TmAsD4I+olTz1EqZk
aB1NeHNA6uxan9k9DO8a0VASU+bKqUFqinMln0ZgWSw0N02yM7uPaR2EwtzONUdO9qmvPro/ysju
SzG5RDRGO4tY7Hj7o6EzzrdCCA12Yw52/47hfMhiootFnQLyRitLm/8w9e+ntWvF1yRGvu2r91n0
Un8Bmi+2cM5l+RV/dDz5f8gDieMDJtL8nXGzXqYdLujS7Kaz12ee3O6qVZeLVyXhPAQVEJl1wOGc
NDBusUB84auC626KT8I7/2M8XYKG6ujG3yt/Y3GOUHDhAVkmp4YQEzSN1j43XMty+IscazbzAQzF
PY7UswjFv/ZN9kLtpAsb5gWC5IocxkjlMCrnCZ44XoL532ZBEPOt0eJX7sCbRl/COIKn4126RtWp
rh50w2Ar7Sb9TV9moCe4RPKOGJAOED9Jg358K6kbIAMbW1F6hc0RPwPtZAyfKcZDxkGuXgrpWxT+
oIJksPEGN7ez7zhcrbrVD5A0ubP5Kaw56YYvqAEyBxsDPwvDrVF3pK60fPeQqiInHO1aPuDJzrc/
ao+oegaYhYtBkILJarJKfu5Ux4kQxGxraEPIATV2OtMcpE/U3ZKtpH4fUBJGlMhwe0jD0JwpBEBD
PkaVBwoRMJpFds9pL6UcElggorJtNQKXHWxgKrziRtldZK8PJKRc4ZY8H0qcEV8jOtfpl8FSNJyZ
FMe6D4eNlobgLiy7JbvUz8N0XRD1C/sFUe30Wg4XCt5p2oQ9EOqvNG4VZOjZKWoQtP6wc5Cyo5G1
JLv8/70HRaK6hP6q+5XhNSTYiQ71S+tEcAHaC1kjVn1Tu62GbTVAoEreTpge+vfxMrHfw6KWjmT1
8GUE0zWmXYyO/pN0nll9lLOHtbt5tgS3bygpEZB7ZeiPKVNNT/2mvEF1J9Rf1FaJDSd+RCx4lCxM
LaBaM3Ff1bGNPaMSC18EGI1WUAFFNLcyJtKDpq11YkxMR6gGoxg5z+bKvstNk5sHG21Mb8xxmJJ1
prxONG2Ek0cnMgEJiElpE07dX95uDZSDY3R7aj/QNKJ8m/wNUKZT3F6QGfVe9t4uW4gCEzCasDbs
a6OAT0LBoI16h5XRDG4NAaN2MQuwMMGKtyoXmArMfKWVAU8SIbL54GbQCJlgkH4i/IowrZjFQCsy
XdaSimlXY2ckfa0FaAe4kdDMB115W5CWjJRw6puckC/qAEaxEAifHqmsfzLDCdud8GniGMxAbGv9
yjLxSRDaNwiDJ7IBv8x3E+Hkcueok78ZVSl35B/ZOzUk4uo4xYKAYfnkSrO/ZH6YfKhawErKNKcR
3dK8VrTPnc0l7G7TC5+bRhebfo7U+ExTMwZrFNspQXB/oNblVPrjdFHQXSQ22LWqrvLmqLlwdEcZ
mVkBnUnZb+V/gn7l8nM7KhoWe0W6mBFRXb/kFL8fi+IVN/oU0hgRW4fLekx2li2IeMUF7GyEsAmU
Z1hRFZ5AJXMRI580ofxHrF1KARKcBPVhYE5T7fMJZBlhUW/5zfhCdJ2kv4/WuZdfE/mjsnBd798n
WmsD+hKQAL67YBtNkERe15302M2elwKhEkziwsE2GGP9ivQBwijQaWkeKz0kH4XhR8m9V7ZT5ccP
Coi4uZLjYDUesRzAFQIB9MmnKK1BDVPCmKRDbLfmT7gTRLsQWNJvsCNj0OGMwNOj78q400gObfGw
gdTnuk+YENMnIRateyjVeHOQVI/zE4Pi6k+XkBHfBOkxQ3OuvfJ5UwkraO2SyINolSB14IzFOWxY
mq4Mw3C6lPGrGvvZdH4afqeRkAFhmgk/TsSQQZskkG443Pk8VcuNc0r6pI1+klrR5JsFDynBjxG/
YlkjcVk3ByPeFjmZGUFbbyN0HehwaBt9+IdH5UpOWvX6vGufNcGY2josFl772OdMH3EAwBpxxZw3
JK4Mfxp+gN0X7NqN9arArEdUWHlPfKhgw5gbSnJ1zcFGEJatceg4Q9AAizZTWdqQJ7NPy9HTYwcY
nOzjgenDfpmI4zpoxQ1vheZXfSPy89H+6xVnehUP7VnfT2tfhX4aGzc2+5TUJzs9y2/qG7m7M7ZO
yx+8Cws5uLzWhgjPGKumuP6NW3buBsvTLx6Hfcuf/5e/a0Lq4cn3ORakFdddA9cakSdHwv3hk78l
EJv9HdgtYQOwoRVDXt4v91X2WLyDTgHBQbouA2LvT+k33fd0sSAYo0h7Y7+JUJwnbn6urrisHpmY
Jm9ZegAdRkdNq7fC81y1eKUlCbrPtLAkF8+w5Zmul2F8sGBxRxKcg8YORCkvnfRPFMHWKa7Rm6Cp
rvDakF5ayzEtVxb9/A1CEuC+eEKzM5h+9s6P6Kudsh1+6CWwY1gscAG3QehCKRImd2be+mFmeqmu
XCSEgdbyPiVuu0NeB9isMYKhGLoCMCvvz2NIXFyOcFPa8mox6Pjocb5KFbP9+KXIbCAxfHhil9Zl
6sBP8AGZm0M28HrpySDJYCtrPHROi9gvPaLqtspjhfCLh7m366/0C2IPfQ7NCG2R+nQGaBr14oE7
gD4xkGY2bV55Q1xBoBnAudzDOABMmakwhKJQ9djQsRd56JTeGHegfriuL8mAdrHxF4BjjvCodPoK
UewkOVMTsBL19T08f+n2+zJYMRQqBXgxCE7A/CysLCiUsIFh1IjAyQhQ3E1MX7Ge7mDsOBF+x8AX
DHM9gZxS2TWjtVZjlsHqo1ctruZNOo8FxRMEtpIa9EBw0Asqi2GPJF65K6DlCOCTg/gnfnWyLa75
MrvnC0ur6z5apEz9MV4c3rmmePgKQ6lCHs4CKSAIwFX64bQCG+GnEa/6RUbf8svuTM8Hb5wRBZUU
05G/eVm5MbWIHlW+9myFCDqrN2m4YvYowTfyB3hb005wOL56noofelNGIyumV97ALsL3JyytAUwd
Xyx7LZn+cx0enkckShwBtKx5csUFKbJuCk3ct3iNT/zkSHLAexT4OhLzfSzIh2OpHymzxGE9AOEx
UBehHe3bPZ8n1XyUn//C3GcgO+gBVzydbQ4DaAqWZo/kVUN52PMsM35rl5uAh4MecIuXaS9/FWfp
wcSOsQTuFIwoVshF8ngeMPPQ14W5Akyw9vA7fSB1YWoFGhBXPEx0oHdeH/Ajq9bHaUYTNAfm+A8D
gUU9AfrUH+W5JQbpG1VTNnsNzwYq/lvWcqi4T2QeYNFJGMzqWVW+IBai/TH+4aRgvhTzaZQ+mNXP
N65EZb0m5qEYPoz4NDJWTRxU52Z6LdHLqn6Er6CKgxNhLGcgtJjSgFr8R5nf3tXIZq76hE7GYE3w
VQU9HMdlv5E680flBhXH7HeG6igImxCWoCMkIAvv4wT/gdCQBcMSlecUop2U124nRI4wMvyMkLI0
7EoXkNglvIP6d+GflF4q7ZSQTKzeKUm7nkg3lpdh8RxiJaDvlOmhm9fnc59jNvCkEjznRDfA9jI3
1C8Bi58t7/Ppwp+KDhB6Vs/rRGMaHERsyK1BMjTeVBjZGW5H19ZRu5S3UD9TkcwIOqz1zcuxJ6Q+
442BeSPrZbl1pqvodgcaDK4RDoRaa0fZfETpSX32pILuhTBIV0wZ626nBV6vdkDMgBXMakpEy/yp
Ev32bBbR9MhAntW7kuzlZs3C5fsZHNNlgFcnTsjyEFDzSuOjXeNueY6jJbE5eKLMWTT8GSroGIfI
aJ2OZVV3FOZfqXTTxPeabzXKW8bqWqJ/XYjbC8GB0ndn9+29VoMlAcsKt1PvqGUwz6/6cFmAA41L
nl9TvATS12GiNYE/CyOblAYIMjVt0ZtK+jBxOrjnK4EmBJp2MrPrEAVmFAIJ0z2SKkuYypGKb64J
nvFZPBb2kPmxUjwz9p5VUKUnJsiG9mYM50ne94KNwUz/D/0CtkbHtcsZmWLjfsqGC8qa9v8dmlQm
fcAsWulRc/gWzoJAhAluffVeC3fcHyv16VVwLei685T8MCeDMrmQlqB5+K8U/SN8M8CQqaKwZCjg
pgBHwoBhToA0afhVb4r1asA4Nlp8dpBagGBxB3gubJE6OsEgiQcm3XN/VW7xdNTGAHgqMRkkjMdi
DKrhQybL4cYj0SzvZanbWXg3+RwjVYjHs6LgSLYXejJ8VrrTiLAbdjFRj/VaEV8y9R7J3gRD4zP2
spcm/mdcGrA4wG1WVkcxYZI9wkOKC0F6NY0r2yQvbdZvWfTbjY/kU1bPsATZhlG7CI8hcdl4wGa+
n8x8tqPmSc+ztlJcQRHmy1Be0dgyCEZQCljYuuJuKdcTLXyVb/D74m/08czf6j3yRWxy0AyiXr2q
4hEdqbWcasLCT+ILs9T+S4Rj83RXzTheE1aAxu4RHUqmxe+kMDLL6CXX4M41L9icO0R18uwzB2M0
6ovZToCYsmzH5rsle44xCJVew8V5y/rjHJ97WKCN4XKo68uRs6CkBClWD1ix2DIw4gCgM1KvGHtE
8KeQ6JZIRQ5ltb/W+q5DEP2OjQiecHRztMTyKaXtiNx1r2wPEzwsyKBF+VJMu5ktn9qxkz0FZVXn
IHXBxqecnIIzfA0C9gFKZ4DNlFnlRoto5FFksWPLx9y8UiRF6glGhjJDUbFfC8h37Pol0+XNJATU
dU/BTtI97VpkuADznJs154OBk8VwMaKPCj4Fgn0onbNtPabkJNbkBOPSRQ701rhLTcCJwjhZ1j3A
X/UK84aCLT4p9LC4SuVbiJ9PspSqQzWcYmM1MInerWILQyZhrp3/VzQ4/FREXVQufHT4VbOLZQq3
PHoGtKpx7fOhoTpCpQNFoUNd+7TxlTKIYSdYL04frXiGR4LCWvw021O5wHn02XKf42uZXpvysA5H
a+dpOPArpTLoKvh8/jxxSHkpw5KIYfGXBP1SJvKl+abOG3MfNhfcrAoyPa6HC+YFdkta7rKF2DAu
Qf98k7mIWkVaIAYg5C7hzJU5teBCzpg1nH42en8IZX/CYpbI3+cONiq0M66S9OjHrQpVM/cmyqYS
K3MTvRu51S1qMDi7hbwqiQYCAUVGhOE+08EuGMMPOoANIXpBP53hfkByVc17o8ob6Qc25kDkc4tt
E9JgmhuBzJcbo3pVfFD8UggjzedsVtWKpFW8WspjH6IkM9A2tF/j9BmuY374qundIqQex7f0vhiB
/IeGX40YORdC9puits5eq+RXbbjhnzM7lWg9Kb9v/DtLFIVhBQ0GCL1y9dpX2NmzJ0QeGWUKM3XO
jg4HeZUpg4iQOYLpl7zC78hXXDBkVQUaw6HSozOYjEP0woIHT5gmn6HYGJ8VDDwMt1FPTXGjJqtW
PgH9HMBBE9lMSemMMoVnCbM1BQYTTnja6iKocIw6KiPTDzE7TgbLGMgAX3OqukCOYf0Nf9b2LwJg
WL/ToGOa+8tUKH5jyF6D9K2PPkSaW2vgUGoPrWjZpUJdhDloSNF1KZu3lYrE8TBHH8vALfEi0oi1
48I4WyhuYUYaouk+5ZeRA40DnJ23d5iPzuaVMa6qfybpJa3dCnKe6WUUIXHtNjjTeQU8+tRHTAFW
gg8dh7+JpwHMTCvxp/XrkOZq7BMclQjRxi0b79zc03JbGrskCiakF/X0L8Qn53sOIagOxz+O+BzD
e0LUxmMNEXhaXx2+fGqbSPCGP6gSnPMdfk/TuC2J+lwdNvXPrv0s/3NNyfLvWD82DBardURVjMdS
OzOr4zUUur9Kt9vBYxJY58deeeFjF/IeC76Ksshs3jirjGQ/9jiYQw8kV6NygArlbyPxuR70MK26
HZWvZNzytoTxOpiHpjoskCSM3ahRJeG/I90YjiKEmH11Pjx7wN23bLoa4zXUDWQv0F/DP4xeAZ1I
oNGXHyMkYvpjLaeI4UZwAw8odernhwhysUyraGU7W49kArndl5iwoIFk63o6fMYJEQVyE2ypq9RT
qolpI1ebsYrE26uxZhC4F/OzoFI+KpxKbYSRHbpbYr8jRoficJlqBpbgVgVeIr0gE7AOm10jC32E
2Bn+te09X35yXmkef9XptSC3hu+KrWvFsb1WQDsWPZxoeoCcDTeCdW58is8PjZIOjepaUaV7icFO
19OxBlEcWFHAiHjWj1y1/4xu3OHl+b18Wbj8+covo4PUfVqPbgymGPOTKgCTrchrn+xnGaReuBy0
8WNaPcvLs2wR12QrsidVHkYumFTzLV1R7fTvMb9OUVBWAbCAjKUeGQe2vDh3UoJhVFqe/n1nSH+3
RaaDXzltOlSpARovc+pSumXXK68KDrJpSbGm3pyNXYgMWA6cCkPK1S/qw2Ti5OaQqQlAxalyoEnz
8/3yR6ExuQwqpWm15GLBwQfWzq2CZoHVUFSezvRHTQHAi3fCvFknQcmEJOEJzLf0zAm9bXMRscj4
N2/F0cuLI+lI1OGce78qtg46xxIYuwNaDsiBk48Nkh0LD2rRxKX2ZFfIvR7eu5xfpSiYN7uhFTa7
CFjkb06/JMxskA2bztK8KM2LhMwrvLMdgakM6mlEMCaNAaNJhaI238lM55iVQMcq9kzLQIggehD9
TYYtbPmOAMcK4zfG+1uaDBEfW3Ko4FaOP3rBDn1Omq+GQS8yHp7+xOl0OhHQMY3H9tLROyQnqCBz
AkGP5juYOOFhQ5mUxdD0eSeYdmOhp7GKaRyNU8K506QO/wJcAusMv8MRwKcvseo9pOw9Jd2zKLvZ
VRmJIXydqhvA6kKhVhZXIWO8SP6oX12BdDzsJIPyvtDQZy5YV4O9Z4U1auVnn7BMX9r7+qXr79eY
g/+bZ2d4hI/n3OEfb/21vsxq5rl+H8Aof1JcMzd3AFYzt70D9LrQPzzNhpxvy/wqHUIi+abE/f8/
nb8atsvgu4w028eiYHleHuJtuF1zzNb/pvxu/f94u+yaNTfB8LVdjp1tuf46KP/Z1ufbmn8kLM+1
nYydveUzJv1ivInryk3iPayfMfVwGwXmWpVmq1rt/wa4QHur+WpDKghnPVD5b4ekz+2f/oKy4hXw
dv2RaxBgiP96iEAxfw+3xnHxJQLzNNKe8c/ngqQsuYqLRUo3rw1F0sMwgIcNtxBfs4cvC5hxfevT
n+bzdg/RKd8yqsPXH3P3lWDSnVZTf2g7+/Zce/WFgpC/OMkOyh9P4mi+cP6lHzWGo8CVLkSPmjFz
vwVT4BJhw8InB4zflVumOWSCEHce4FfIVVlc1ZNxkcfEBJ+w+JRtKaPH3Wrdn22ffo7tWHMotgmM
TC4QDrjb6tr4mPZ61hkGwzbbJviWrTkTyPG2gEyrsQNmvJw7GOCtdrAj//3/6oEYR6BAjbFc7oG+
EcnwO9e7J8fluhS4I6D6PQOzYDy3lwqw0V3fL2CAN73WF9Vj7lxuOeRF7uL6K90m5DBy80n4RRId
9N6avfA/ks5rS1ElCsMvdFyLJOAtUTDncMMyoyggSvLpz1c9y5meHttWQtWuXXv/gdLxlM2azeYg
pIkEXZn2qa/670BcLtUlw+V2F9yKNiQNCTg5kfGym/NkBwA6aQIaO1uhSwyfEM8Dcd9agivDgMHc
okIMIYtwwKgQQvr02JGGjgFcMHp+sCD5l0WEc6Sg6bX8OsstFmEoLIRi9hTgGJkBb8Y5CBTudxbo
T/uFpWMF77qzvvkVfoY3LAmyADOQLiPsxWWQnHyuDUukqAvvGdCJ0kNY3twTZPkCbYN7vJ9iaAF1
R0h5BGLEwtefVdRoX6h+k47g7WAgVi2+ItMSQM2p+3hDEKfZGA4jX4eJD1bxKw+Q8qTYglg1sv0w
vRZ4BHI5maUMQW4e6rcvbAceFIf/BhxUDqIBcqx95HLnzG/oDVwlZFJQGJFcwMwMF7Z7Yc7YF7rf
bBZQKmxB6OrbDqGh9+ejwLM+Cg7D8no7xtBO94y0fdVY74U2JDa4EKqY1sL0QMQImqZ/cYPCDzEC
3BoTEznUv/klJO8kPIB60UEJ62sc4MnD0ueAAgluEOQVfibU8mBHIqEHahByOqpFYqibvkYxNw+M
raBWiGfbq4YqXwqzHoa6S8PJhVAPAbFf8QIxN/gk/hJGaRHWIRkHmSm3hdCIcjf69kKquu0DlOKY
RQQQ7FUcTvjslKsg3jjyv8vIlwRHLg+UK2/rIb7HoRWBtIaZo6O3pXEwt7Hm53/XMQ2+KP4J7xdx
DnCD/lQDvV4g4i8xC4WqlOmrX6nx5kP6syEHJ86P98QFRVyCJwedIv8iBGAk/vcM0L3Vws8BMVuE
2/RQXArj9Pf+4kIwQsQYUZGaqvB2RmvJkRJUE9POCM5NNhbXSFw/chsyDfbh4qgjX4gUfvldcREh
AQwlZOEooUz+rrx3n78POcNWPCfe4MG/4lToP/3dHVwxiMFel5eL+yMORhgDocMobGWElZrpfzkp
RMeuHPWQsxSCEmgdsr/HdyU6YEFy92N2zLhKmegBCfFDaS+MCaKDykgUD9jnBLAOr2BuoaGIqCIt
IFwyuShiAPHRPEttkUjRIoPzJ6koZktI90L4eggnHfFGCLYLFjMPNFjENGMDhJsBKslwrv4GuZh5
wt9AvEA8gC+R6dNiAfByFoo88fBGF1I4xwRC5OkxjHEzQt8IGaMOliR/llJ/n9ZDE0QcNEX9sVDe
4Sf8n6FGSYIjLJlff8ccjcS7Caox70Be3kcbUhyzMJWhqMKFEKzsF5pAKCmhs/Pm/YTQ0xs5KGEv
J1SRiPv8n6XrJUBbQklGkLKF+YpwJCNegnwWoR/Oxb+n2ZsxZQGQyliai58BRmb4IzL/R+YWp8tF
ZBoaE9xPuNU5WHn21n+DlnFTHqoh1amXfUfXM/Izq3FMBEHEoDIZGgVjuwh0bjnIBxYEhgUKlJzd
7arsKRWiDgPPXIwDelfC0yc6oNpyflN/gg/BhRL6M+hdCXsjAf3mwv27fdyK7vmPrI5xiVC1526d
xVUWV4z3R9fzLlpa3cnjb2yI+S8OX0QVcTJ/V1zctT8ZKiDnEnqe4vEgBjGw4PWGf7cVyH0oVJT+
hpLf9qaUom5XCppIClE5ETL8ILx7tP38v9vWCsVVMWGxMIKH9xc0KL5+h3pLzCAYBLc+YaRChVTM
IyFlKnQ3lLA3EZc4RePp31FynCy9zHjW+e8QWWMx8fA080HfzGv/BZS+i1rG01tGAYoqwT3seYYn
Zqj4GCWM0O56OQalTqYEQ1WcjZAOlVA95QRpT5Z/wYhTFR8qBmHGVGAEcT9a8eEi5uncUvGO4jai
CPMmxOkEGU0w3/EZ46jYy3PcOddXrBs57LeYuCQOFaDMGHXav3MS8Twf0hy785QSVnLhPpqBPBG6
VpKPPtrf5BSTRgwF8bU4xahdPbk+BMIA6mbQ9QDt/t1Ftp/ZuAiqIYxEnuGbHNk7RAhDcf63sdDd
YawNKX0IlzchnCXOTzj4KCESqigsMhLT4W8rjlG8FnA7V4bjBjBOKFRCTLsIIyIckQGJAinYEK4c
p8v95SmGVx3mJ5ULFh0kP7oAxXTPVBKGhJ+/F+cB80Qc263fZWoQbD0h+9PzVEeci+SKKSO59Zgu
3pTOzlx1UHUkuxGCgXSAkOtDTVZcVJ2LKZYVGDziSotr+Rf5RLzo9JX9JzSE2BHjv0S4rUdsEXZH
KtHiyUAQN+/GRwl5GXR0kX55oUOD+TMfLuasGHzf4S8oUM759v8t3F2UgxLMo4Wcwce/h8Dpps8J
aj39uz5tBmr/7afYob9nH1G+cAx6hIsEbAM09Nj53YE9wP1GMd/Gx7vbcVoSGLsmlMWwr+OvnTqo
kEIXc/VMLNNvi+pfuigbv4NTz8LoDNSeJ4PdmPyAR/WpBEVSH9XON6j/F8RmW3N/gRxTMAveoeqU
mftUhdDoEU4QLCPvSdFzAYqA7BJVgMxN0F7cRSlyicMPNYzE1gG8e0XHkZpltoff+67nPc3+DZu7
AymxvrTUvVdZ7gXAOJC0dmMk8guUFK0krCIvkpHOyVgh2VsM0btpx+a6pgptI9t0p5JqGS9bo4Lp
SmuorlA6vmcaCHdMU9BaBSOLWiQu8AAag/rwRU+S4myX7K096NcuDP4KblXkm7xA9PbSz+gzlsut
DM8Ibrn2DLUSgelmIKX+q3G22VoFLIxE08Ewg6cKqAxFGkpnY2hihTxG2iClMWTVNwZWHtESsqBy
jLRQ3napa1XD7hb1Z+opzSryPz1TcIlzSrY/e7RvXYPEcMtv3Gb8kh5m84+MHkCHRiZhAZHECMKQ
PKK9ayaEUOIdlC1kHYTePo0Xx0BAkFq1zj4fbeGehV6dfGqTDWytDNNl8SYtxQUmGnOmt6hQ3vwM
ZWWoRW6TL2v7p0cWFF9Uy7ddo9+zHI6IMPhz7hhQudBydb/WB8mhvKonPBEcpjIByqeN3myrG+wP
1CwzjPoEq4KvKCTLwEF1iMClb2huPoyXUTal8fHALJRaLj01dKvZhd1cza+QV/zM+bViq7eUlv2O
cq7Y6qIzFQIOqHp4gmjb6kVB1euhlmocDLZz2fuYnjrQrqlTxTfgyTjc1mF3WXCSqJe9gZoQpp5+
54uvbgNl4e5gJSawCD0Hu1xUKLuzgiVgXjbU56kcg/aADIJgVQaTD0iatkf/3oA9iup3MYi+V5AC
LN5G1EcRlSU0L0dl6XXPuT5EobicqYFgLyHR/GBCuajXqOdePCUlQZBOqCbWyVZGFoaeAPCYCpFc
D/gLje5kJkFn4ANvu6aiiQw2ywSyjoZzDhgDyC5d65+T308U4rrTXzlCTasYlHQ7rOwIsC2yvzLy
MWY3lNNhJXtK6cX4LHSxFXhvutWScrPxmRganhreqz7TE7ujjQ4IKIZtC5hpQZMe0IFQ26HrgoYL
TLQ2p+FzYH+WDX8ftoe2cp/MgEcCTmP7qqLrT34DA+IH/YO3oo2Y3IFtOrVVVa4+x5b4O47svMJ3
GlU/BKtp81UkCykn+MYKB2khmL1UjHNQH9RJLXIjeMT4LyP4RAmZTRjbDLX/6Rl2QmOK6rg5V35H
h0/iGJpUpE/x7UIJ530syymXcdPFqnpDjQmdG8Ol+oqtFFjst48fTjTH6YhqLD+AwkFxlmyTZqMq
tqUo4wATkfHF7iQ20Xx6nc3k6AoaAQPA9m/T3qeVDOLz4UTzbhVQlc20ydPv7p7+4zE40/Ku3/41
XoEnmM1MfBCoxjo3GsYc3QyuUO/h9r54g/AufCqvyjlhVWOPh1gQnLfn6NzXqwuO4Q998Oh0nO/t
0uK5mr5ByeT2jfNP69mDtlucAIr9uj2RsqHNr97pmFW8AjLCFxXEqrIMpDSeGKnKLOgVnRz4QCBV
YrQeiscXPmfYea+KhKpYqs2Sdnh9+r2idMsEJyG4O1mBx4ZuouUAmYlKb0U5WUHut3gh+6g+Ihqb
67vHTlSpLx8DDHBO6huBCbrh6Gz+5hKgASlZgiyIZ1ScI97uTlE0cWhNRwWuiVljf4lA6BMlzpmC
rgRGMVJfLFdhPEtfxzwZ0IU9nKnYfWvT/3wH0ganHO3lJwsTkLHSp/Lf9TFl6Ii9h0mPKHGVo+ht
jm+ojhUkVH2wMVisANBNFjInkbNhBwMizgXY7Xux1l+jwUc78DJiRprNi8tNYj0xAMiG79jCEYif
p9aaC3IWld8vZltgLKkhs7i++bhbHgyyCV1zWVQX09GiIU25fxdgeGPr+vj5rTWgxJquZBgJX/Jk
KupV9rMeLsZkHZtfn6XuAPQyHkEWxf87dBwqr+S5+hiyxfo9AZjcpcOOcAieqrVTzcvN7+GYUAvR
/dvqR4qYep/mFdoApgt6AkiAgUVWJvoeEqV+UIAxqjRsm34zmqg6u/TN4IaWyXMP+c4I2w2NhN4N
8yU4O+WbUeXM5GZZUZehAWLsS3YB7aYEZAEBM8rhH6y+HF9eB+mTtTju0wjDvrCQtr/fxw5LI6Sq
/NIOCl3xXomEEpLn9CtqwvKQIi+g51TCDIKl/jGpc1e9C5fjfIVjgP9aIIeUELAfh5diqdAaZesH
0BAUhi9BnnU/w7sJ8gYm35auLgg1e6BtNC2gL0NfWspduQxuVHRHiZCBAcH7+g3hmj4scROrdvYb
yXA+Q/DM5qdfwdiYZgI/KkqoLYRoKx/rcE2i8LbUiVbVWF3Flm3oNJEBJ8we9GpiSx51GW7zW2Q9
rQP8PCurABr2uRZG+DoXN6/GJsuKihGXnMWBphGSJlvq9unLgZ4evvHgjBywnZjM9F93m14qlfCE
Yn5QevTaPdDJrHhWfjD2OcSLVcm7dKy0O4qGvfRU4/YABgzCt12sAcCqPvH5YZsBgFcIDbZ2/oXK
9jZNqd1ndLo1rowjM1vKReYUkLbszgzxkgCtCRn99miwfB5jYj0xcEqh8KRiSb8kzDxaYpClLHp7
+YfmzLNxAeLB2eAeAJoqKd904HJ1h/X0AUYAkT62LuJaF/tBPiOMw11211RavQGUMtqvhX3Fbe5E
WeKHTimIApQ6UdiVHfw4wJPW4R7lEryTGrIvVpbCoQAmrXXVv2vYMxgLtkZvhFjoMRc0U/243co7
xntkA1qR7XHFMux+lsxrFAuM4YMsHFeu3GF8ZNRCPz7DMaJD/3WwvyDSI0uyY3b0aAd5aKu6aiFy
JdUMRltsUzLo71BIJIFuCBHj+g6/zmTEBuPn3cegEprXjqbzOfbz7KCAPjWGCQqr7DJ//aoXnusM
Uv9sBrUeyJ86qgFnRnZDr+43/K4GNJEIWsIl8KxOCd8IvefAL8lZKEvGQxDQ8ndd7b/AuGJM6030
cOekI+/OoC9sbzgJXE1cMGbnB3TLRdmumxjpFAEEauKwyr3vinYesbPqjkWzix1DLCIWb6ehvI5k
yeC349N3lGkBxyQLbNGclrkySSA0aEggWCELK0C+AqgMbGFpW94d00sc/YPVNG7HgqlKDVsoK1Hb
hb2JpBI5gwZstluDRjEWMZo32M2Bi08RjfLT7phoFFOPIhWil4HigFVY4Sd4K1Zj7+qTsYrfvu5Q
t2X2b+nKT160IvAABxwCQtwI7y2tJZsCMjRWMisEzfTw1lyTL+zeRHVzBXnmEpmReXRqXDfUTq+n
9+pY84uJExl7QRInXx7fsiU6FCY3GjyYVQ8fY+MRfpzS+X3mt+Xwe32CtoBSdFXM4Gcbsa3++mTn
dHyQXaGjMoVNVi/rym72z2JIV0HaRmhZeK/di4SAclZcBdnmPRBEfKBTU4mmwQPIPMK6giVCsgHd
D7w/9okEhHstmj+hcgQ7QIMQhG4mhzlAGiQol49tmo5+RwXKxSq2u0O0882ZAeMIswj3h8+Ikx1U
Kj2Fh8COIaTUaiRSZEt7w+NGukk4BBGnchs0dXc3A3Et1OPNGe4CvYBMms3WZmtvw/dnbnxtdems
WCfqIMdjTfjv4Y8CzcF+vVGJBwkC1xpMJdqLZut+t10L8XrzilQRUhWUOAQglVVCeVk7sN1UwaFQ
CH9LAruJRDF1mpTjH2Rr/NQALcODOqOChccTqZtLo/55ufKh7SC9SCD8hTBGjAUMoE2M03YszAcK
a3AVuw5fpUFrJRNTPgIkEBO4Ixb0H5Ul57XcDXcJ5Ru3A6JmSGPu6dJadOOxbPd3ugkWhAD4HRPh
dAXdAgpFIQs/RFvxnuXRECO/Ny0nHSITmgZWBmaJXdLwB+qKPXqYLGlf0redQqfu6PjgVTOGgCAd
rRftETBrkCyTIE9dOA/d9YOtNC0dxDJm+b6F5iq4D4b/nn4mjxAMHTjp7/5TWuW0AiiML4uQpESd
GirZGdzuVKCFvsd42jP66CKhX1FRkKOYgHD/Y6lHiyQJKjpFyRBGagcE4w+ACjC6bePky6bXB0wE
pCKsFLbL6kmfbX9I/eff/s8z9+wRmH8OzWcssZ8rbVAmgiFDJVkUvfBmOKQd76tYKQzPev3x493X
7EfJ5vVe9yKu2SD5TWinvEiioc34CK38ELMDV6XskWvsNeOu4ecORZI52E1Y5cIu9n6EugjT41Tj
2/hy0MPRMFDb0c4tj4gm1KRzvjAfYzRhzmDAtAnkCZh6NQfskpFHH9kX/Xb4EtFMopRoN162NrG2
i4eQTnztZKKK1gbxplVJR8Jm0zXQZMJ6cIJTws/LGR/yGpbyI3dN0mDFvu/TY3f2Wt53v5/NrXrT
SDyAARgH6p6V7+Y+FsaxvoBKUkddVwKxjzgRVjV60LZjQ3fA5ZRGILP44eMB/AgxrNSFNA9jDoKf
ZPSz3xhKiQZe+PDevSekDgTZNJrLDyQp0Bmzn/IgVAF+9CiJDNUpyhkE0WJvwnsCT8jG4NF8iK0g
1ukFdXapXyZLsmdGvWj1x30BgXnNlONwXZC81uwzHeAooHAkDfdd5Ijga2/AuLxyK7XMhUqzYw3p
U3C/wDV+3FrAgJ385wrpn2k39d9oRHm6tr4hjCI745CN55mLC+xbbd17O+7Okti9a0NVGd2mQlUD
m+xPv37Mv9B+VNvecOIt5YWvb556fvv0wE/GuN0to60RQoNhXhpAoakPbqUlfjcDkL4lfkIwBoBx
sulG85w9cTyM4cpgSxJPmgmcboFBQyMLRSWqF8UpczuDTNiubdHQR9YV2AdSfS97UB5MGIysKPFc
QhICQR06hA8VZXVo1O6TUfoOBjy7AXwMZ6N1uMQCRYDnFRB4bWyiQgk6A+yRNEeJCeB3HH4vgECe
e/Y5QK16U/QZIDOh8KrbFfYVFLWOACkwdkyR+/jZ5fC+AyBPZUZA3KH7v2EntmwKeRKsbBAjvQ46
YorkH0awK9j4Iviw4UF4ek5rgTLQMJlHBd243gIh91c3rHSyPuonCKu9H6HWnZnKhPfIieXY3pz/
Qqw66bGgqLCvoKn1AX5yGvG+ou/o6bMXhTyfSvZPGM58PbAfl9viSnSFh7CER4GvIxKjUW8BcPLF
DUIYlBRCJbdD/0SSfUI8ikOPaRMYogPbR5gdwoHiMOPMgEhnnmBwMnfCDgxlpo3aj6H/YClo6ZMS
I5YpVKkXkfdnZSA6bc0pvbSvBym5Ibuujbac/1DTBHx4t0Tyb8XXWrWobUZniGn80ZDnRPi/htL0
w3KOctFcnbMZJzlLUCMrns4tYHssQ1mMjkJ61HSkeNAxp9tPvK/ljVkuwLnXNdSWESojoI2KNvz2
hqBrAEMpfWhiFHNsCICwlJbkUHhwOcWacKCTO+j06rZdhDATYHx9kZKU8jRDtQscHjmELzVTNArd
BcbS9UBzPqfnUUOo9uGmpSctcreZvUvBx6uHkWo3NalGbDjR21HZj72v8Rz/HYQZrfhgykMZigHl
ldp+skXWXSnItlLRr503OvflDu4mDZ8LZZrSyfuZPnwnLsTkG55PgCn0xaNAkNlUEeF+bGR4ZY0v
TQ2brDjvR+pYqUPZ9NCyzl4TAlY0rPpTg+Z5ctYi62eDg4HSlbNaA4wgPVJHDTQTqrwesjJT0PZl
8Dpxwh57A9NRSDc8BIgdar1uqtPsvzv3LXDY/s+62zvJK89smAlEOmWVAAlaIHR/iAcIBnsKASYb
edJSdnOgJF0KbPw0qL1ua7nvST34+irlo0kzimctUC3iuu4xo0TQ0uwKtO70a/c/C7EBYul3zYEp
wNGuopFUe9C9gFWCvkDQ6KyL3fT3gtxI/XZb6+a11owSoWbJ2F5ssAt2m1Hjy+4nwJcGCoWg7loJ
fO+wGuXhomgCmW34pkG43E/3r3fYw76GrJzYgdMw7TzniuzIlB2b6WIWzDjaoBQDbApWGbpt38GV
btnSwUmhDvHhwS79vcCh1k39mg/dYA+J3kSfyIfkx+Xp10DxyVWn9y74P+dBhX50Z2uW+Kawk3CQ
W3nMwENv7mQNQGdtTHhX31VhJ6cHqn7+NfUfI/QgeL9PP15BhYD8isG7TTIGxAH1OAXstf9e3vVz
NmVVAMd0TP0PkkSgJwa37avss8Xj/RRXRRpeyICWm3syYVNw86A24Nqwgf5KJMu8R90HNKppk2h+
BdkIbEFzIDvtusgh2VTWUfObvcCfbDJAqfgM7tHcwbYIX4Re2HPY7WTaKvzAveSkmNaKB/+iu2OP
Mkv3pMoABBbG7ipIrx41KuyCEU1AlCSlSd+9InKcT4Ch5WFI1UwTqAvIQHDu9jW2OQBz05DIqjw9
4xXGAgvRAwVof45c0hZ0ike9dZHlYdG47wUVP8qq0fjuQaFtrQW6F9DR4dnQUgmBBR9BLPASRAGA
seM0lUN1i9kbEJjs7wlIOOs3d56uarIB235u2Wd62QZOB3P8uaLMB+DByriUA5g6yYJN6d27PnxW
fmme4cjdgz/kQ16HvmxnKErWS7TfuhQKA5IdOtNw2G7g93yP5N6lIUi5gVIYRAPZhvd791gC6IsK
NcM7ySZFY1K554UP5Mww5bPfie3gMURXDJ3JcYweQuIzlMitqCG2zMvYVfo9lMnh3ICY+fTRYFeX
bFoecP37MIooLj2gW454v1fbl+EXx5gNL5XRg/wHEwGvDCWawRSgUv8pqHTxinLxHngb5CaQYK0D
MMn5TMtFB2yw8xngHNL/nVCHCZ/xqXCcj4vOKOJi+muQt9OWmDjhssGU1vt4/4maFsCsF+6FFOSF
LtUNPVCvGjMIIZu/R+YWjJHqmqwfeuv9Vv/dpLrXM4u4IpzrTs82bJOvpoPIvQ0AmKXp39+7jUbr
30/o4NjfAQktyvr3Ub7psGDYHTfxE/BGWuOgKT9AgHoMDP8obGgEsoBZ3RPKm2yPqOsBzsF7bige
9zXlKLfxGuxDS7fC4e87pFwX3Aa3gQI+ppwxvxwBqLrR2HHJ6Hi0PGRPfP3Rkfz3V3Ql/z2aIaKr
43+vEK+K/DtcOF98K9NNlL3GycbVsHFe42zcIHVnho0j/ENxzOQrWnaW+NeDVcA3hkWi7xSOPEHh
YlSzxWNPynu2awH5+muh5kHJf8T7i955fbj1+UDcO9fZXPW+S8lF+NjVbH3NPo/+m2ZTDKKriAq0
hzQ4Xx88nkAOKHNRAbcuHfciH7HEsOniOvDvbJZslgsKfHToPtZ+YoaUFSzZYaMKnoHL4NVcw2LI
PoS9TIWEkR2ns5obQtaFYtEvbAIYk3iUfJ7+HWX4ENgrhV6aetn8kTsv4Wah9tXjr+vjyEmZ3CYF
4T43rPbgSBkDG9ik9hfEG5sDMH7aRurrR2WQOBSlbXR+LPIe/haolT59yuPA1kGQ2qys/F4bfG1C
JTAmAG8L1DARlDB2AiYpivmUqrx/AEiBuMRum4U0Xz8OTWu1HqrbXulsppcKMRSgiXaPx/SCng3X
CkadLRq0OC9yR6MQr1Jb/KUdNKhHXdwGE9cY0Myloavz/LHrfawjWZB7m1ECW9HSXeWLbJYiel8t
MAMRLs3eJHGPywkiTV45u1sTvpvE9nFSgS4SsDjRE3/PxTgUzenIF8/+HPiPjsaHCw9FiKrcY2pt
FgCIv9v2sy6Xy2lzErMJB2obhQP7guiSfeMyM5+53C/OSPwgYQpentaUGgYP3eLUxX1ouPniZfRc
GAri/uAHbR0190hyYFGH4VEiev/vQfkbWXQxlMXQrl3I5M4/FEeFo18+xBrgb6gDMOZ1dK4H7C2h
HyKT5YjRjt2di2Y+Y/3fHBDzQJjgfZ3fqfLElH271LLwCAcsuIUHjMGf0IFHMM1GCNxmw2Q/A/MP
tRX5NRPv33z9BkDfDsT8eT6FLjtPpwXz4zkdCUBXhWpvNRTfFcFr/AWwgbExiAgBh4lG5qg7Mflq
jlRAGerke9L22j7dAmtQ+uT80ozqObRpCMIqRj9rYn8RdE4CLCHZn7UA44lrIULAv9hAPVltBkgX
Ui7C3DIiCph+uhSXatvag8waHT/2ER0T6zboepPJ8YiHzyXmztIM5Tov1f5y+bEnAc2fv9v6tDaQ
5Z0hW2TuHDw9ckaT7WROsIVcZh1YZtGd1alo/XsI2Kfi6EBZO34ESPU5bh0j7F07vhFWLmvUsnGL
tUh7xUMBKal5T0CirUMG58mYtTe8qhGDJ3zPioUxKCbxSYAnVCd1Hp4YUijToFvwPCKRELAHIEib
gbb7F6z5OkKQ3grEwCId5XEkAPpUB/FoC2gVtaEC/KnXF9ghyYeqDlBFn5WuOWObgBkrqBZiJBgj
N542jngg00dERj+Udr6I1/fBa44JSRfoIIrzh3gVuV0nhoHfYunzGHYXuF+vFewlbgfAOlSuK9VO
1nw027AcrDCYf9uYxNNy/ZpT7Ogtbgf6FbPyCntuyFOss+i7E2Al9J7txzbfluGaAps+viEbPaCe
oo37GGUPFCxi7OqOPLCzRj8UP2JfRHPa3r9FUfbb3MexO8fVoOcawD9NG/FLoApgepC8R4zlSdYG
DoK6qVDbqcmL+z+YokLyXwF6jVrMhoY7FZC5hP6L1Z7vgH+CVw+zAgwg+QUn8x+T90oCkGJjI/Wi
IvEcKCalEJrZDuor46Z/f3pa4eTPkG0Q/hdbqgt3At/6s2wRc6+smMF4RqYq2RW6Ja/NbTofS9y3
pU79AB1Sl5rBHZh77cQdV1JthMxh6WE3T3OJZsiN0/D4RjbsN+UZijT0ERgvDCNKctN/ZjcXtJmM
cUxVZa4t1XlcrtUcUTHHPHV98Z2Hxglpiq0z453jq/9mEarIi+xkwIFhCPyyunNZCFTVJODnDhI1
U30oLXDFwemoN7pnFq+3TTaU5+eVsgO+PhgWJfYbDV+EmZBtbIYdyZ5XcKuQTkCwBpFjkl/qOyFb
Pwn1WXbBoy9o+YoVRnfY9ta3swysgxxRIhdRAnnOPaqtjhujKsQRIlrxhrbAeqpuInZhE+hsiPIL
ZAgVBPola+Bv6hacIHLO2KCAdTl0jtzlt49Gi9OdK2eT+3TKtp9tttUWn1O8QQaPcXZWzumx3UXL
7ybGxao5LpOZscknxUJZ6RdohkCHgB0ph8c2AdnY/4wBUtHEGRdLcFTgxhSbK+yJhCRfMrRZT+59
7HjutlhgXmMC9PUZdAFjTOTgBdpriX0t+LfsbcegNixszLdYvAAtyw4wEkm8JY1Nyiih9otUDc6I
5oUae6dwDUYA1V7im3z80dWW7Zq5E09eewWsXjpljq5VhcbYSMuQuMYYhtYmrmA9D1jUfZ9cuMIl
mTgU5315ikgCwI8gZXU7KF//DcKHvXlsJ9DqO4hJouVpRx+nNfyv5H8aUEVOwi3MbbRYOuv4AzSx
r3SYMYMIVo6QX2dEWY+I7jjKkXYKFEfzpJPUQ3INdQaEDOBVQanx6p4f9VY9iBGpb3Smb3WYHjov
EAqQD70GV0ayTYoIwLSv7Rb7jCX9UTTYLkxfqvCQWGMSdqTy6o5zNwa3VPgQnF7UWO6vS40HRoJU
e0+EoeeuZKYmFh5mdj7IRUc1IIw6qLsGCj5ryfDr3iGN0ZBwOxdjVVATw5RCtZYIYoPmRIUEUPRM
wZQ0phbXzohuybxA2BZB5s84P+dTgG1bMIaYDrMRlEXDCkAyEhuomDqQmvkF+UTBuoVau/xtk9Tv
bmtfxZnuTivTmKEx5qI0Xfbscv5d1rhJJEFnm59JScjvhbFEBfw7wq3sSf/cjQIFQASpGGWCGphm
uee7dkVrlTxHAw2mHcq5MegdP0jqQiweIn6OpAuVPTZCTYDErXLMc6reC0N4ORpYcqL0NUJSC+Yq
HKyGvllF3d9WBojjoVyEXnsD2oy+7zRGrJQSPJRZMgsQGnRjIe9dKVGAuieN7CxzoG3Wa52TPRCT
cWmGW3nohD1KxiiLsvfoOnSp6eQj0moOpGO9MBji9DAo5rh3LJC39yW06SFFa0qm6iVb9N4g8FDA
Qh+djl08+13YyBNSP0gZgjDgnZBK4c8sOSqj7xbVFIyDoXFz2RHFRkXD1kdUTV8kR8oIpVhUSNE4
uV2TSHiufDHrpeREgYhtPuCMLjgRlyiCazeWDwTWmt+TYjtbG1P4jl/Y2E//d/7EdgUlIKbEi9Wz
NIPrD64LjjHbINK1E5hg6LnSvpFFJ6mMvR9duD19J3jQyB03iKKfgNMx8zWsLsc6gnqCLQAj4ioh
22x1t/dBsWjR56Eb18DzpcZroZj+YRVgGFG9i12w/NjG8Q77FvlIeoWIu5G2cUN4LiWd1ojkiLqy
R6c99Xaf7CNDvN4Rxc6QPSkdNQIyudPyQwZHrDs2BlgXzT/zeowQ1f5zYfw3G4ilh/ucRGzyYruB
EPJInksTOXysUYaa3kPVgINof4cEYOIh5iEtdmjrFh9A5iKU2VYEz3YM7q3Y5TDCzze27DtMQgo8
KxgUQBDoKA1xBnk5JHufQ9fTEObmwgIlXb3Ch6cxTT+7ctel2SP0EzFi/E6B3b3mWAcC75zooC/c
KAR8h2vKj7xOWqGYaUOgW9B+hmHQmRCnpqwVBMpHaiduOcdoitxrk4R4BV7uLl19UrPCVkbaHnEx
mMpvKB3F9CstPmkY12NAooFEmdN/qbXnVq7LerNGDmqtbaMt6nXivT0FXndkFeMMawcIONToBCvQ
4pts+ZhT4vl49RZRMcR6HPKHKYV7P7l7ZDdXZM9Z2bxSR054XnD/ryteSDW2HeRsWse9i7mhSp3C
30Nz1P4ZNu28GUZlgYFmVr+aFeNmXaz0DZ3vNxuOjULaeC5pVzBLyOYVKzvftvmMSnZ16TjR0aRm
uCofHhzYcmGs6endl+k6ooRsEfHRUQqbLT0FxjGSZdy3SyXqmDAfUTyPaKnTs1+pqzc/hK3AJolV
OhfyyJRMgMZ1G18vACpYzS6+1MNu+DyUMOuJ9iAnaa786Qwr3T3VruqiApdAvNR0uFa9jGaCYgKF
QRoOoTLQKfmPbTD62EFKxi8J40yjcTkh+tnEBePSvbCo0OVBQpRmNaXsTuuWmHdT9mQwPAWE6Mf3
hgOgtaEcvm1P1H5pWiWK5dKyIYjR0m6NPp8l8D0kilR/8epRsA5yKeF3swFQJlRDoNW2RyBzvz+v
JVGoISyCvmMvmFoaal3PvWiTiHoTIp1ojFkLAwAC4IuXbRwiNoCMP45JeFzR7YKULA5DXxh7dd9B
IZZLf+Xfdmq4xqoH0BMJFusUeT0XNvqERsNc2sUbTEqaOXz2rpVtVXqHmQVmBlP3MYvlbcc0dIey
e9v1CJ13cnQKWrjJ3o9CDZDJxpBCrQ+oB+1n2os0HiA9sx1V0UYUrRAKwjXE/ks1k4bpuKdhr4Mp
koU96Dg+kjfUbJFJhSm4HdONTtNj+ePmQuBdoTCzAq6B6R9tPWEjYH2O9San3otIVU5evweoRd+u
uugbeJ6kmzN1ZQ6gM18yghzsYWr1UJGFSlgNSAFPn3VyRXoBFxoXYSd1h+zId6dj+1uKA/9CsUMu
iKaI2gfiJ8CWI0IggRDMwXMbrb7vQPNB1EZY2NkNRtZEXZDu6JVCQyZAaH593ZP27EEvAt3e0PKi
L4+oN1zt7O4xpCl8MYCHXVwscdHG0cGCEAfU7Ng9Y90ykReZi1wyxcE1XX5AyHgINR8XLyAlpgVF
73jSYzDbzKMYDTKg1YfepL1qDMU10iTSOqbU8NpXx+Sic/Hnxpy0A/c9YWVZuxjjPEFvD1rwfmiD
blgG3pfiyE6FRdjqHYudilNY7IErpyH08d+hsWmQcuZ9szkbZjAMO6pB/Wz/XiUzHPT66su6XUil
C1IP1KOw7CXx8AS9A5rHCDHZxTyZPcDf30M+pcHTNZmpG5IONkjqEQhyZ44rwvZ2oAvtY0y2aftg
kdsFLQ4kuI4AfGg0APGMuw5tcJAG6MiA9LgxeufvIy269sgI+6dXToBn8ettlZ8NDn1GzSuewkYA
Hv9jb48qGOn8rQPH31Zym7zqR2eU3+EicylxXXofeC2cBQpZYMwAgv+8NxEoYq9g3/oF9t8+vkdL
iHRsDxUqec73f6LOq0tVaNnCf+g6hgEQXsmCooD5xaGtgjkr8uvPV3j2PZvW7m0krFWratasWa4G
b0MKL9r3DsswUS8ACOVxxFAfUr7oTdIngjqsxmzh7FbntkObaprOQ6QrIMQF9YcPVMtXuMq6DZMO
GjnQkPd3Hrc8wp9Dl+lcA9O+O5e/1wxtQn14DySXQ5PkDFKGbp8GjWVROvhChVdQn1jbHtbvh7uY
HiPKejNvtzD3y710muqo4JWsjrn9HV4e9hmQY8tcPIZ6WkYftLfQrux/2v4tt2EioiNKRgEpM/K0
OEnaxaZSub7CNSLfC9hOWpzZ8Zy96eeOM7Bwr7Qjs9pHWNAIE5n5er/+4lPPWCEPmtscrygvSPjP
QjEP4WdMJQvDu/0ytRjvltQGQmeHpMTD2VKxUsNHpB0fVVMQVjavEFOIBI4qLbExMIfVZQKhgZYR
uCa4R7zLSJVIg5kv7tYeuzVUkTQkqdMrNoqPVsL4NGzary6NCV4ExNhLUq7kJutNhPT8nYhfWwoI
zQDxvQtiX3RCoEGD1SR/QviBEH5bmDkqBcSkhKkPIZYfloNshSe2277A8eGYUz82vA/OmY1vRPuo
iHC0V1sV6cI7jA1afLcGl5WxFnU9aby+7zEiOESgd+7rHqSg1xav5UIZepSFB79N/BYqo+fg0/vi
kNj4bN+etsF1imm83aWBSXqBS0zKBBvFOZkcR8b6hRDYLIMlB+sFQg2VKTuKMzg7nNDbBMTd1fw8
NOJ3YIwa8yKo9ZBUJjPCUAefnGP2Yb/363hRs3cMmdg/4GPkPq1sbWx5h9HuN7uPwVN0dy8p/n/0
7Z7Hb+gDL4ETIFI+l8q0PmWlU2QaM0//YC1C9URiWlKrCDNz1lNt9plCYGA5BaK491gJUZvXrzbM
R+SAMe4fWvnB8hVC3XnzQsPtr7VhIDLyIdaSc+Zx8o4jkjZIvd+pNiLmPSWaRyYe2I7Ze4WblNMp
18IIfLfISiBfeBpTRU5kzwFvy6nSy0ggBW+JEN/jCzR++1MXMRPQIRJsDGpcPIQ6vS8YMXkNu0CI
yyK9j1Nf89/Tx5bBgLpek5aZTRP7hWJOl4BgSGf7Ay1auq0hvsppSd+ZtOwrcy0GoVqhA9WYXll2
GySvrSnzB1eH/rBluhh9TH8bxiFVK9O7fTLDIMjNlxmH6/EFrBm8WSDhYb9m8veQU2bvnFY4zMwE
t9IcogoGVnezhtAZHZdXDHkxrbQAk1TA7hV0XwcUb1iYycVKeJtsJ4+3DzuZ2ZEHiQDg+nXARgTd
TxIv2SSb3E6SzWbnJd5ggEnyvJttJkkyGCTenzfb8KIyAoL3ahYWK0k67M1wZyY1J+FjZR+GQ/Z3
tZLewg0zKUwAdFDA/lyOc9Wfr/rD+ZwGauZ8LspapGDM6VTxpvPeVBDEJhgiT4AvOD3Ju5TunGf4
xHnPMKVmU0BGiE72F2iZV6A0AepkyHsY9DvyIIG8DswW8mmfRwWUupn9h9lv2dc+34RqlzkN7XEI
iSgi/XYcHS3iszBFFBLS9/qFvv/BDA/slsDY05Y5/ljhx4ozO96OkY6lFufamU97mgenb/qxVJML
1jbD3kmetae96duWVFE71RA74DWYrLvNOt5vuJQ7OkQHckVlN+UI76S8kCHm2PntaT3WBPaReC7m
rJzM6Rh6CS+VjJgcF8gR94U9r1vz3seRY5eMg/y+cGsG8/lKoQDL+B011wboAHyaCy5DabWSBxgO
e3e4WuEGMiqEy1GGDBStk3BpO/wwOniM53hj4knagWwU7xr2uesU5p888PYvXhF2ZMQIfCYn9uGM
ORPTtrnvcOAt9n5MTGxOXxbnMV637RhZwx5VvROafZgcGmc6HIc7SJMQv6vDo1TQmnL6x+Hdncax
z6S9WmnOxdmbo5Y1utjLCAHsaL037+Yoiq5mEI1Ywu0RySefF27P1jZ3vlAN/dzk/2kYruOPSWWJ
fFqwJbEch6R8+UDqWFqUXH+oVV1rwNFXW3NC0F52q+lRqMcRvNiROOQt/jgMEevsNNK8Qxa7+FvM
m4haPHxwAz+2YQLalPUcrS3f5ccx6XoLUeWEQMtBAqtC/0kJdKHNwt21YV1OHvZsMqPzrQ3r2NF4
RZ6czQjEiM2TbMFs4jzsj9sd/A2Q//C8neUNJhvJDW0GBmlYAi7rbfGkR04JOou9q5Jinvc0mZz8
aDDtB/xLsp4G/4Wyf5s3/iWG5U0mXQoEujCpzcmMnmMmD8xwpMwuj7MHY/Zsxi60gj2nmA6X8/2y
+3a6kJIceZxXzbqF5UwmJociRzjTed/VjIIlOnbWLKIizq6yHRD++YgRjYzsUR4Gbe8x1FmXDkOy
JA6v5JOiGR88mWwmzmg263Ydhwt9NbskUrp3M8LMbBS+l5aJ1qUzabCXs8LyFJ4FgfC63ZmzMJ2I
XxxuFLFPm003AiSQL10ySgifv8jDkLqgu1bu1M14S0pRBgeSRHgvjowXw95udzZckS1PxvDLTFBy
d5umeCGs4nEYUwwwyvGdP+Z6vY55tQvIE+7JYlMAyZhhrMc2NBMLDr/lB+v4RIrWZRLL73nhyvyY
jl9WKI+MAVCji7O34nXMPjDIt3663TtbenwxdrN+1I2sHL0hUUUKw+2Ikb1Ng2269bexLUP5bKUp
FGBIB35M4/LT3gf7cQwMFzexFFT3uOHL+Vo97KGYneGK+zYvmPawwWJt53OsB7lMmvS4GO9HDw8C
A4GdWHHDYGCoWfxNPoHjeNrManSXmSGykS+WR6snPhbWL9StMQf3tcZjki83h6PcW8w+CBUfvAPJ
Dd+Zy8Q/xEmw+dYLjr8N0WLNqoehhWgoKUM+ghP1IvHYli+es7s8ZHNYkuV+dyXRKuZOkpFiROfE
3mQWq1Xgn43kKOEJYEnb1T1RJzuiW+sx3CMbrWjqfnS+WrfCfA4eEgQMBqJM9lPOPicaDMFeHv0l
g5aA2FpGS8gSs27uKy7ITd0mRgnbQYlMSQHtOwX4MeXq8F7iGROKUxzmowww9GLynS8TfnKcBmm8
HofkSWVbj6nIhue1fnBFeTZmGYrXa0h70ToGBNFgN7ae9I6PObX8sNpwAd6Sk10uAkVWyoWHySfR
Nj8lsswBOoF5zSlXqZaEnV8zezXODS8QhgCNjE2u6QpKCwvH/NmpLi6EdFk+SXVyKeV0yg0Tzndi
JkPWSS6sXGZZEFtmyGo3l4VnWrg9GD/yuDw7h0TNspT53zEZVCAzQEhJepMML22WHhaeYYfVJBkk
lQvSMN2hQWZQdkhIDBk722BX5Hp/LVZReOVMm/6csEAOfcw6IctCb85Xyegex+C55pJJnuJIUWUb
8ogHQ9hax2PNaXXGkF7dcM2p55Q6mGXssVUbSoXmevsxmeW5w8WiczLSXqPRqGlGGQyFlsNH3ije
I5udAiu8RwHxAvh0m3EQ7FQHv/fQoXMs9xhAbNTgj6T+bNawSquLIe1GUSQ2CcE3G9sXOGowwyYW
TrSMsErREoBPbFMaW8tllKLNwNxgRygshZGFGVqv0eYbqOh+tNHa1pz1uOYyszTocqxXrKK6s/dA
M8x0FHDQDNUgYPTJuEu3NTTXTD9d8i0SEpoWNVfOPYYYiB1ERyd4Y08IQjB9+wCAbcW89JEhqh45
ILcGEMwZSK3RbBKhhgdbg1eKJb3RMKs1pogWWv5ytOTQZhCWWc/uSMlB7UfDZQnr89KXZwqH1QQc
hPytTQdAqBv0+aVBD0uD1p9QCGbEwEQ2TUPId1/H+oXysDP79qS8A+I7crZyIsC9zTVzF8L6l/5u
kLnmd1gJdPdhO3eYDHR7YiAKFQc4l8T+FbIB/Yg9BDPJ4xc2fTERUBC1jIfzcGhtCWEBNWf34lww
ALHYANk44dD14KMSgSCowx/o08s+GNWTdHbh955TDhBKIlq2LILagCwK3SYqP0FesXAyt2aLHZFN
SJxUmXFjSRD3CKVWEzVEmV8lLKEfYYS97EoK8OezaXCPxBEWYgaUi0DMt+hCgC7xnVTou2K85JPl
Xj6ZUI0P7r3t3rRytpgjUzneH3WDXl2cKil1l/lUt7JE2bbD2grVUucJgAv6g2v34xrhxBfmBtjG
P3kbSDZ+UsPz47GLVfi8sq8xhzp05uo1aZZG1JAI+WSHK9+vW9iCnwM3ncp5xiIohMJiRsRykUPo
UpDiMScrS6Z48ihpf1aIDjibC+0k1S9OToURr+Xw4vE4HjPrsS0YJ1nAWK2wREyAmNVghV4vy1Sf
bAFnQjajK/fYURwy2nzK0KGabN3uhLh0sXhkCxjsx9HWZ64HaeqnvjQVLrzPqpko0ZZpIwYFB2Qy
i5ZYg2XANPaWQbA3AwqvouXs0hHXZzmZzRbmrETfoPchw/i42HtwNygbtfSxvhNM1iJqmihLtPF5
TBFrk+3qQV0lMZZRyizrzM5o+o0ic6hhMyeQ4fHDKqePdrLmRI1BOQOZPA7U4IWJb5VAhzYbTCLK
D/CyopEEjLi3o2Vp3eCaiA/GzLviTD7Z7viOC/gb7sN+W3cH9Tgwvi5lTxUTROhFwgqpQZ6CT2wT
SEqMNKQNkNmfq5xUiVtWkF2IGJOr7+FkllxoymfNZKCby2gg8R4USnlbFVMMJ7NJkttEB3AAgQoP
HshSSN2CXRAqyJfJPX+bSI7yxXQ0FJ6MGFIOXzH/HrAlYH+aO9T3nk5hvWC0UHRgG/FueB3DBnuS
Nfm4WJPpx32SowKIS/X0d6h3DrgllAIYDTYpUdzjMgJdcZ9XS3niJstGuWnFYTtA/955dICYZaNs
VHPopyW8xYV9GNEr05F9q1UnB0pMzvnRZ2QsZOBXu0+MdDT/ro6cVmqdHjY9a/FOyTB34e+bpD3P
sLbsP+LnyeSPlz5N1RkonT88Vn4wk7CEhFqJxmp1JnLuc4gUMtHg/vXo+wIj7Eb6qWL8Mcc++GV4
Zt4pkPkmNyhf/OTWyyNlBwYMMZX73JoSGOK0kfAkCGSDNiBLMJOnWRG9fvGzeEnzPqCC27vazDDZ
KvcKDJnYvO0WHVZm+Rahkck3iu/AF8pKLZyeB9Jl+BH4E02cDdwH3ZvPGQ5iTSjSY1ddCjCqd0NP
sz4jenUCS5wrQpJQ4oQU9xAEw/sdD+xgF4qCy5FwFMBjPC7HI2w9oXaKxzdv45KIOVhx7LSCshax
xLxyhLJVjuobn7HEtaVPMm7tzn8lqpv3F/YEkZiJNnsGrbmS3hGwt1rxbar1v/181fDqnXsmdRO1
pT7UhrzUOnTBzGI0AWHPRwXOt/wIQMBvCRty5jWTD+yq2rbpaJSOttt4G5OLZsWEB+MLH1KW9J19
7Ul8KKsaf/Pob0tPslbTdJLH5Z7/EMaSaLVkvaaE1RdMgqW2imJYzFmHyQ/yvHjSEhCDsVW/5VE9
BFtyZXludoVlCQPTPvTlm+BmViv+yJf3yDtBsKxP59URb5biIxUdTDLytRi1UDiXMtOezLRGfOde
9RC2ZEiTtyP6EifnQ0WGGCKUOEgVkRGC10aVmvczTkdKB+kpy+smrCU5s39zxCYVTt392Drrfi3G
kSYgFInV3FwSPk7OKC1SyO193FagBjeKRm9DBTqcHLOQ5SRuuFujpzVqb/SQI8T9hlLNSksWCVu6
RcNVTkbSsnDhbNgGFSNOvlWYo9exEEnvY+HRVY/hjAmLjotboldZR7JQxEKffBOkbWx1XgmG0vmG
C6Ja72Qf7sPXgAYweFOyASFbdZcwlEhT5i1WInOSDeZMztQELzdJJno1200axZj7iWGdw4UvAbpm
a7Y+NLAy5xX/62CILEyEEFkL03WFq3lbVkp5aOeRv2N+wSW1DKbTgxacQmjHU+ZvmTj3lKYH1Xxo
2BPN7A4GmwF2mVnJZM1Y3qGXiq0X64ehYvegORK7l5TsUFeEIeIa/QDAH5VbbJJQBYXmLYRvkHLm
iqwhhZWPd5XfS26L9Qbl1z/K9cVK4+L1XwyKF6UtRfU9wA8/MELsnBDITxbn6MKEb/hi2Fp19k3g
J2G+Co75YHlB+sUFjHIy52cNxfQKu1dWCyHKchiV5WxXpvxmkwSxigASl6wkT4ezLxssCVNA7E9X
lkrcTQ5W9lYOWI6j2TkzHBTD1KHaeCpjDgGOMUUvY5bLlpcv5YFGcEAvtQFY0faQcXcN7lHMdN/j
xd+NLg8WdWpq8OhKMZJ4sT/Or/B+McjhITgEV8wZsddYgi3ZGmhsUsiPlOaL64cB4wKJSRZI8w3h
lF4mkEIhX0DgpinDeEH3j6Hw4clC4cPR6ZvYWCJiqLr4uYWdD8Smy1fKJma58hjxHBFysfCn+C3m
EQ8J7/gOrUw8S6BxX+7FF5Sb4IriTH8tilwhdArKKJ8jryD9ysBbGaageC8iVvHmxMkT7FGizerD
CRvvQBsfdk64wjda7L6sX9TFxJSgBDsJAVCiYsEBZKOjffWBQhzGw8/osvZzmZEJxfez8fnFvRWU
ABeGTR383tLmsH6nAvgEiE7gV4ES8w5rkNCLhaYs+y/esnjGL1Ns8hqnc9/B2YzXdEuJQCW41LyR
EI/t2KFwEMf87RZ/FAp3BMEQf1kOFccT5FnOhUxCrln1I6vxjnErtP0d/HGBSmW0UnmDOyF8dP7X
/9/4PfRkDP+234wQdrfMMZklFGD5kGg6ragAVeViFCx4YC9DWXqrxby/Gg5x0YTkDlOZe1yDTbFi
wlAWQN6WFVemU1ZNp27X8Ai+ognAoZfUOARBcDiQqebJhdW5/1AqMG0QY/98dnlatj4+trz4A4wk
YJKcy3/ienKx5UzMK7tys/rDvmD4RP8xWFgMynvCSZ/jDEpSgB/sUAli3F/JmZvLCRR8QkbNl4qN
ohp4EtYA+QQ69wIFgdD8Lvnvsh8tGTGydjKAIIc1qTEgccNQOnpbqdKSUSXh89Fh7XR/g00A4LNH
bTUvpYUUr9jzrETIqcSzX7PW2fVlUIEEAxYAxKzjZcPCm2aYynZEA4liKwn/4jRlVU59xs+TOaLK
aOU9a2hUhJMlgedvwDW3v8n1hf5acO1gQYhbjI4Xl0d8qId58CUbs8kcGB9+A5P3K+Vo8XfOwBJv
TU6vXBIJKGVkf6E5S5r8FzuiKFlFUuBaQVlduiySV8s305qbs/qbjxDMeKc4eowdfgwxGahfyuVE
Cw6j0bQ+Y9lPsT4AajZURF4lfPjvWPZD1hYhghMKsm3+NFxVlijZaCrEciIbjXW411jd1OTpPysP
X+w1Fj3Ign0qdpykFR9FPoiz0bA5IQ1GqMQbks8SR0/KNMjBDASwUqwDNTG35DdO3EskfyDTFolG
rmYJlZ2+t3xibQXJva+GjxGDG1o/Fd+0ykj1AQEtqFOPVEImpa5EBx0jwf3t1AdXHzrB6uC1HaVz
DQ16/9Kc0acrhVtGw6tPHbADe8gn5dVpDhDaF6bvLGMQBNnIcIykievEXr85K4QJVRRF/sPCx98R
O9QctYccgHhJtrfoniguzahFzXp0z7W1jtK5VQv/x61Zf/JFO2tWeg/3StBypNGhRz83VieJISgI
dfhy79R9B18WIim1QvGKOO7v7EeIfJjLz0DhQYmbKDl3n0gfZsQ7hvMO+NZOwzuH4qztOjd71ymQ
r97fIvSORtnH1P23bn/N2wxExxEfFWUp4tId9TioOYN7fNAaQl7o3SF94QGXoU5WY5NJJ05k3Rw5
uGKIdyxM8CXxgqChgexQmCOx2x+DRIycQv28aE5PTp5gCahPeTBQ/38F/40knA+yHgc0QyT/IbHd
y37Y8txxQmg2EE9J4XhldT9YQBQlY0fCR/FnZJOgSRyFvS3BhQhFHpx/7sPeldDpnp5thgmD5oCZ
FmNNCEJgckJgUrwoNby/zCdA/7wR5TqBPO1yLKgYSwSUPKneeNlShyQ1HFIoJx6w+BKwyaLjEqUT
eQl9RSt3V54Sx+hl1/E4xWeATNWg+VwAq0z/u3RE8wI/G3f70f0wWzHL3VMnjy5dEvJ51MYVUfE2
5Avl3V87An4j2vgSd1D+Cmmtnh7mZdiRcYj1YAbJRuqcG3GTxEk/tBWtE2rBfq4FEslefVu6NNix
SxTW33atL1iZTPwSLB2ieSBeBGI6RJtSgLaLd7H4Ybmbp/IboJZFD2UM5jELTO/mYdsHcEDxDP/A
gEgrawPiPki/mA6dki9KS/HFDSElPJv2cf0ePKhapyOgS0uwfV8fGFe608P0sYy/0/I4QLGdyWqf
wwyp9ePyPDmM9C6RNT5aCwGVGIbbjohl+KZDHblPNEho42QIp+wgzePtgvr2o02FxRXQggadZa/V
2zec7+A1O2619Lj9og3ioanDJW77ZJGQxcYNpBvpCwUFs05LIvPSrU+NWLzEPHoCnRzH4sxmQ4mF
aBIMs9YVP1eu8duRK9X8o/M0Q5bi7up6IT3lQYaQK+fegIGfzqVLw7Moj2TAyCT5uaNUjlcBx2Vd
72bWPWmauiuQM1o0fZ1esxLcUSLHb+abXwWa/X3M/Ksmaj5XfMVv+hCr/Ssq8vu5NEwQRSIX6SZU
Eaob1anM7f9Kmks7AmNceI+BqD4i4S5rJYxUOBsMLFkguTkp6ctP+Fl9VhnYJ+p5KMz0FlSZh6K2
n8e7VLqCKuFdWN3srERGIki+dzKLlJ0EPt1JYU0AmObMbCZpUQ1QGZ47KuikZvGfvy+BjmzyG9vq
1Ae6rUZ0Nawq+aBfuQwnCNxPVLoazgU0z82h8Je4+uLIC0b0X3MCXCPBAqCJJ0NXZrgxebL00KGr
Zh1gbGFPVqeRMmvO2opnIBuG/BKKFE69f/qEGSaggDIucXOymBL5NqGC0w8ScSjGhamSbb7QVULi
1GMg10N8DQscgCtXhYFiAuXYge4Y7LRnkJ3DEMrCeKBY4G0KACRmuzKNHPKOSitB3cRFlPCHaYVC
WLXJpN6ZuFNkkc9eHIN6ktrqz/G0gFbAzzjsQYJPRbkZU61m3oeyikuVldS+IuvKTeLHO7Ukoqwu
FX8y5Vd4jgLAbXaAYx/69DDM2zHG1lGrexnTxDCsgVT2EAERFE1ljEusDNU9gXAG84WA+Vd6VreN
4NXZ+x9uEodfZo8BqysjggZffcZUDIpPeZviU5VDqT3NOfpI/HMatcnd0leMHHI3kndggJP0uIP3
0+l+JcO5Wov6VIZUyLsk6ZDyw+lXetB4SdzdXQkLyBmGEpCgFoYEM2myjsQR5NmqiKMZilMotwAX
eAe1JfGWuHGguMsoGAmMILAJ6RABieVz4HCJoieb5O1RU6doCFdRPMgKvkFwRHxJuf5QuPhgYJXN
v+dkCklShe4LzEmK/q21AN4g/nfAeglBZJP4JrOZyHigv/kpPQ5kkgsS8l9gxmclCANBImRrgj/Q
+UjOMGfvlbY4l4LcqIAc6ErYlMRVMa5MCVl6ZYX9IYmCHorvebRVXw3lNyNsIssGlDv80ccB8I3A
hRdRuCgQrjike/swR8KHKFyW1VNP0Jt/KKS898ZglSCD8axiKgXsFK7AcsmEYNcEaBI/YU9/PusY
Q+b1SH9W9kWu8A+F0rAgj7TpPw/muycnQAbNiQOWg5aXC1Qlj+ik6jVu9Ozsyf9vfTQJKuvV6J1R
J4DLN4Cnxgo8mcCHh4XQnZFfwy2hI32w99E+7IiFfSakcJcV2MQFwm5d3JEqU1j+R0hKsnA9JqMv
AUEaBMto5gg+gq1pBDozG1CdBQcDrVp1Wz6WTin8JbdvtbEWYfKpOMJPoFEjBZxQQd37WDJ+dR4F
ggKFAJinqPNKpxHK8vGZdACTIzBCgBIiRXqJeBn3MTxRB7ehYC7KtwvST01/R3D/3UDgtRYAlFz2
hdnkg1rWORG35DSkFKt6Ru6hgGLMJBPwtc986Zc0BPJhAHWo71Is5te2JfU0NU4SVTWksBEzQp6E
SV6BHNLp5gvqJzBIyxPs5w7UfbNlU+y29X/fS/ORLy73B0oBzQ/CYCpaOd7NoMbrZsL6xfELUEJB
fvpsNe6TG0LW0LKP4QkRKecJ5bKgu5V1Uy21jWqfiSI2jOMT9ZB0DbaozmsdKNqKP2jtgyW0wsYQ
Hul3W4ICA5NqfosAcXv8y4CpT5FyiR/aiLD59aGNmwXBeFcGZSengdN1VELuoTah6X+u1neLPG3t
2C+7r8zV8V6Ow4uCSk7GQtRtobI0eFk7w0bHmk6JOUV2T++iumXmtbC7rJu3mlkgSdrEa+lQp0YF
/Yc4Xe3vjn/t05Q9LV5h9hhpz/khhwJJxYk2UChsp2FZc6Q2lmd9trjOn5+/U0bWrcnCingwPMxJ
+dwhdL2s36j3wqMx+KhSQ6d2gdNDYdKLZlWmNvv2S3qHO2VG1zkD1YX96rh6tmnKbbFj7TvVBrvB
+xnpJ0KxXSu9QISE/kOmVhTPSXY0wh0t1S5OIyfFCZ/Z3K+MpE0tTHyhjASauOHelc69Fj6e8K8T
WvABLyxmi1kbTefVc/Jc3SfZRpm1WaYrNFoMlnRpEQ8A4R6az7QcRpb3wOmp9bR+raf3jZgkb9/o
vYPSewbNqlYuo7OORIs5y3Vjsnez+d4tIJItOouOXm2/0HMnUIYj0YNkZqT50cNtErllvay36+kd
SU/Ke4qwCCXeLMMypKq21wgZQYeg5b88tNepoqSfsSsgGbR0nIosIDUV6tSZVDoVNbyPWnTqIcMU
5v1aIlvef/TOrhTvH5DDf3d0SNT0F6DdOtJQkjaWqndqtNy3nflt9wR35utIhP6xeJ5SCT3SUfZA
64ZGFufe3UOuqjIXLJGOdPs509jmyPOPcE/Ti724WvSFGLVn7dljoiSwQwf16BVo1BfAx4nLyS5+
bG5s5eqyycE5NkZmfvcDIf1Ti5mUuotoediYqOE3ajVt4w/VrumB5mEHt90kR033d69JcWlB3A8P
AFYtLj7hdP+jWdR/LjoXBNuhwpGrnh2I3w206MzrqpbszgnDbtGg2HmdNcLzxc71WUPxFGygYW/q
lF2/aS9OwRGh1Gn+XB2pErCKRah1WtsnDbQLO2va+fh8N0tkNYhin7aOHnibxWLCHD3RitZUgSS3
+L+J0aW4zegaawVxFqc1hM18HLZhTwpEvnw3fQXNQYRgfRynpKA1UxtMvXFxzpMF1S7wGJ8m4los
UefgSYtrZ1/S2g+NeBKB50Z86X5g6yGVcXZ38PgU73zq1DvlF5nz5Ua3NwkOmZtIilLodV3WOAoI
B2SGJCItydvVO1DEGcM5Tb4xriGHw5901qzPNkhzTa6Tw56mUa0MFa7FmjaNm+uqXmOXcvcc3uzz
mLUE34W+8jSTQ4vo/rbRNdzZjV6Gf3DtHKaLie5r/iK8t6PdFM+zQZmSeShc+h/t7hAkQCU180kj
hgt2gtA4R6eZEpjGSK+nu5fTGus+TJVaUGbuncZojd5DHbHOtgkius2Prab1+f3qfikXW0G6vv06
8DKNcpf27YuExPlTmWiLUKkKGQ4rZM6vFANTI4DUWidvLikq6T3RinVbDUerkTAjbLx5oovQ3H5Q
yOtf0GwC2KMwQtmc03PNvsXnASUCi16zB5eaXjoIkXvUyQQGy2D76PuXA2DVVwpMnxc4XlfCvvbu
j86GiMoZ41d9RbteX9rFizzIAsXh2XVzeYYlWja5jyzQuxUeA0iWB/uUnvoXEDwSQe0BIN5xQCUV
jUaP/n2OAlLjg88jfR6gpJzVtE0liAIvzUAygJ6EzfBUT073iVKc+0jaoV0C69zfIpJq1bsXmq4d
huoIedgHOC9FeQb0/aJfp9jsbOn1lY5Kuo2SoAK/CLByb/JH6z7f4WiXrYlOwbiueAvqHmdXnP36
c3Aqzi7L3tlH4/Yk4rTNBP2M/are9CkYOk4P7wdjnAKQAsI4Aw8RdFrNoZlD7dVTZuCrpvvnunkB
5m5NPjp+h2Ezf6+rY0lfhg2xTkFVMEVqrTYijC3SwfhRiGbZzTou0cNiBl8/428W6APapJuFbmGg
B+VkMctYO1atFaVE84VLXfsLwNbS1jtSQZv2ArE/wvxL033ii5C/BVCFtT5qzt7hnVw+9SOT3aY2
XqzxMC8UIBW0mrCfNUunO+fHr9OMHG3+MeU6AaXkJdosyrIcNoYGFUGKKhzi+9FFVnhPzfTJfn0d
rFhj0gSkORIl+wfHCJus+5ObZtXBygrrcgi/yA3gPPjNA/05KdoWQOdOKRhaGBSs22oDpINSkfvQ
+Ft8zeuAThKIVyPCiSrC9j1R+qpn8EWEzEk2+Nqon4qSgo7xiWh37hVJ5r1GkDoGGYpWzis6DsiW
OE2asBj0xIIHlGhBo4+6o99I9G7uHhH77bYnb3yezXepTs79em+fvifZaDFQQ0RpreZAm71X5/5l
rk4KLNRkd+3iFPV3lFDtBwSu10EbcgGpFKE6ZVTR9IwbQIjbCjOpvb+uigUdmOm4YS1qJtgJ14DL
pig2D7JgX+k7gf8+KicK0gzDw7vXvLh3Jqs6vzcsQM2LZ7wGyjm5fINkB2im9iVjVQOYBMK57Wbq
NTjfvVMeNKgae7ucXP64qXaLi45eb91+bKh9pTP46IWMkGY/klfUxl1NGoiNUTQGZLc330DBZGJy
+7o+X8374A0McDHvf4teNj4sKXqZH+ZXyjTraGpzqmQNWalUHEkLlxoJQnt/dsuhwhKiA+Fd18ry
eLKoebsPsQ3nGU6LikIUtemoFmgoMdEnRjefdI1nnZ2eAqSMqP1thY/eJS672fIwRiJyn56K4emF
DIbNl+7vNIzhXLDkPf37apUFOTolN/O5uozUEwFTi6wR53jdAmRXYIGoi3BvzHS78FsJqCOexhf1
U+tGk6s/rJzxdZuMWtV9TvNebYghR3mraSJNsFKivcioUVR1OfY0I2wbeXqrBWCCuPvY22dr3GyO
avWewSwNKPU5Evyh3UdyvYuWGgCCcxl/qcVXbS2T8srXivKvs2FRUD5QP1BxF3MlUpJFVA/bAwTk
VuceL7z0bynFpk7eMyg0vILAAcBDYynDNkVgqkstY4Yn0lR7yg3Ys0EBOnXd+6iFFq9q7Si7ntC1
mpL4b8ISoUV8UwZjfdIgv5F+kIeqUz0pjUnbjH51kNn3zK/TEOLlPmlKj1r69LXFSl5WqJb1zgEY
Vu+0EnVDSntfdYt67FZIVuoOxzQ03mgwhPdPuCD5Wvo00H59rSdWcm99qcmq+oSpw0+MlPi+k+0Q
QrZ0cDr+cx5coG70awAxrJIMDjhQXSVu/e0XCS3ZtQgy5Y72HFRxkvJj/tA+YljMGoM7rnVCH5Ma
ZLITGX14ZxRvc8LIHA7Oytei+5if95ToBRuXBY430hUNqQwPeijiXUnNpTqW5F6rTyf7w+pJfhap
NnrNQIAls7awMvgtmNe9FJkiBrguP1Iti5AzEQBujrGm4FBLsoeVkTqsSwE0YQGnlGvHO7Yv2LfY
JkJTIaqhlaVSJGm0nePmNTFmDCk6b+uIKVj8KTgd8sO9OkW0NJbMaO3g0TxBY36xbgNAzCl4GmWv
VFH8/N034DQcvE94uXtverEr0kKktbcpUGU/MwYghXhUqVJJFmqAGXmWonBIYxHK2Fj07sad3spd
3rNHzAx3+t15XroqyY7noIlaL+96kM/rcBDl3mnXYcl/yG0+7Vr3+4XS/K0jBAxlj14vN3C5hU8D
GLrADLkSvK5soTxr1lCRRrT+lLw0gJ3CMRAagdKrdfewhUmonBCsORHC6Yg6UtD2uaKKyDk8wFTd
B3lRmM93ekyxE+c+thZPKnj1sArEAvTPDcuOgiqRisYKPa+CBZ0Ef4JTouUmTeAKVyPxjpePt/92
nxBHRfntSq0W1cH4/5IOlPT57yZ6R7LVnRXVk+SqNHDPln2qEg4UxqY4xvFtJFFKBkJysMqde9pk
LJKbPcgRP+lltE+PfRV6RJUvJCV4BtRjoXMaNk3F0MRCUZ/mhJont//dl5WkljCkYLPQHQsR5YCk
B5HQrQeXrFdO3pMDvaXkmqpSK2g8AkULS/1jFddZTmlobVWb1hpk9B4u0e75RYSObiD8jrbau6N9
q/bzQox350Zy+uRmjfnt27S+J5Rdj8egTQR5xWB8z8NjG8Zve3R8t2xlfjju4DfCIDqFWpFcH2Ao
Zx0KaZ1gnxzdxW0cNP/+Zu2qwRZAgeN+7aq1t3vWje5jfS2vG02yJDXnxQj6fMgaKxD1WAxFDqZd
2q9ZfV2SmVKsyzCPtflpCxOXfFax1PtZ5xrtw/aYwBi5AyD21riEtNZE73yH8GIf5df4NPu0uuo2
r/ebf1C79SLdPR0KdW7rK+We1IqeD4r/yBODhmNfetGsij2SK7ijiFSUhxSNpQKgCzeBvlIPII6/
QxYaDSqt6509XLcDldLPmMpb5dht0SqjBCo7rOm4cUVAEp1T/82Kh8gojCW+lF7Uph4pqr+gQ/Vh
oAKT1P0MKPIb3FU7w88FVGfFo+Q9s25pWkNWtLXKb6A2C+QiS+8N3e1GOGU/YD7r5h4EkqgJwiNn
oGXn6J0B7xa2wikgUBvvBkjQ7tbIDKPUGyz6379DlzJ0rzWhIca7j1TXFh0g/zR6rh74mNjU8MtZ
AyrXGojp4nVaJcUvfyRjOAWtuBU34kUKI4Zl3v8PTWfWpCqUZeG/UlHPRTQIiHR09YPMiPOcL0Zq
ZioOiKAg/Pr+dmZ15L05KDKeYZ+1114rf/j/0jvd+vIsb8/FTYks27myBH15lzPGWW7e8491dEGL
BfcDzSngR+6cC3LcxEKMVkekAnb3T4WBmjGZykoS4qOSkvLlFe9Lxk34BOQEnm6OswwVIXsFEgeh
4BCBEYrUzdltyCr5wZoWtW/0cgh+STGcx4iXlN/lNxH4LTjNL14dEEte58RccyrouVrM1G5TOg8h
23M8vgzKGdNIXCxIkPs2uC3myqQVkXZnACkDdYWa0+6nQICZGWFjU9q6fczeZCdnzUrcTHsObwzr
1QnUb5Xx+spmenr1bx6ydFN11Yt309Lrekh0Dy/xKSVOxZf+4ShzERnQid0Lt3tyOqITg/7MoPp6
ol6wzubMG2tlfaNPuQ9orrJM7q0q5IuAUSy3kwWa7lBhjPy3gRXBIpsjNYWcZqfpG5gYjOtve51/
4b+uPhMdHLnwC/SYrg72Rw+i5o8sE1iuGlcIIva+ic8YQutvE60MLFHvo3Il2nx4qtU/T/JAZMxn
6YgAPkxH5QxBo3aBAwaLuL7JMIlODQP5gEXI8ZMlrOY/IyF+5MS1FqwQqAbeb01KuYL1BOh88qln
xbzvHVaIiDGvIbG0Hq2FyfYcKDOk7L6Vo7SL9IOfPeYZHvP62PPaNSCGHlqIhVLyTzboAtbDcsQ7
ClX8Su1nGWR+iazLrzKBtmbs3W2VkTKzkVtrB/fgQTt4LE/zN8jYbpvvLXCh97pArWHcS0pA2wfg
58m1PYShUYz4pp0CzR0/zH05VEAgm886sAc5Iz2vzc5rIDtIRXZQUJJMmDfSyfSeETzcxfb6GIOo
LsApwPgNFjbS7J4LTWShXiPkcrEmZ13oFkq8g8JmwGvK8HyRGpd7QwfxClKx3b61uYwoLB7DVdHG
jErAUHMm7OoAcvJadX8QktApJx2q8W3AS5wIbcmC9bXzqqPX2XlP5EzglIDmoFT38UD2oPBbrE1J
ymV968ti1f3FAozpltRIQTWZTIN25bwU7P28XvWRvX2d2A2MGoEGCsIOl59ig+BLp+2bQNJfx9zD
7K1iPwsmbfQQmOl7qpNbXikWZWF297N7QlR8vbg6OanV0/HOYfVhIDdA9gEt3otDRXmDAlzpYo7e
RdepEgmZ0zT/Fi2Q7926WVy26YHxkZCnu2fxfv7O3/FA6P47jxF0e1pik5ah6GBgikURiX/r+dcz
65ZYx81ctGY0El8A8Bir2Qu8cLpm8MAhBfvs4WNsnP3nLJ/VrjKVqhWQyDZsG9HMK2Hd3qmmx67G
aV7yryJtUXqojxUPp0GuA53GV9DbUNyiQ7sENIKTy8i10X/KxYv1Af7sAOs2Sg4a+o1CN20SSLWj
9Os6Q+AM+QZsFlggsIi4jsoE8R+UbFLCHEgocBXgFZw8RnSG9qzr29TEt/699StroHI6QBh97l1d
gXGI/EP59KzP9+fNcLDZ7iSsHRpcr+F6Vs6N6PAWm51AZX9VH00Vw2lMr0m01ZMwBL6K7qrHgI9m
apiVfi8f9orovBs9MXaifoNIisdDVhHfgles3TzCsTJRoSOdvByLhGNgwUE0MAzy0SBkzrgB73ZW
luVcs9G/zNfrfunq7+fiurbgse8t6PlQbOhoB5ukMLycQT4g1wDbmJvRMScoV1IPSowW2rPLxSvU
fk6Vwfo0r/aMCq8qtCzAhWLntgMF8dDpaUwq+H5Bj4Q5F00qAqPg8csoOQOdMk1IeqwP2Mp3bY+K
JsuEmGQyf8r/Y38WfAfBYbKGtjwi21QeHu7hSXkG0pQQeKTQlgw4RGbhDwiFiPWaCzVoS3qOZJKk
ysgOs+1bRPhpzIE1YmGJpDQDClh7AArj3ofCH2RRE1GE/+agMhoKw2UnNQg+oiuSFb/wpjCrhPon
5de3b3Ro5pJI5m8HJ8IlARW2nx+I28K2+k8wCfI2MsiHLe1Ri0TXExAkc4FtmAPv0+fcBvRM6pkg
FeXsFr4X2faFOiFjOLMaA4u6Ooa54fB376dZ1Sv7YG7uo/y6LJQl+mFfdf0p/gvYWqgha20tepE2
XNjnBLkcZXyeUOoxP22QztJNr+30mdrYoPw0iD5+Hp8GOn1qaN77+YIZlWy2p7ycDokqcLRVsdj9
VBHYEp6zScmjiZnh4WPplKnt9Q+kmJCaWOG48CFZh1tyY0FPih0hnBKyrjW1h9rU/qy5E3rfgBbf
oPVKVkn04vST/HmsvBISw1Ab3ZZAIzvTeQDk597NcLWXD03lUkW7RTpsg1ukBGjKJbuv9/40Tmc7
7G537nWUBhkpEzJOIKLuzqf8I7yefGYEEz2Qjo11bJ1cemutg072rg1QbOzvVnXZLzQSQQiR6RWw
JksG3h+njIMpvdK/wdtjOQoYmKJN715ergmg9EHLfDFoaf6x459w4ws0bS+QV5tcEazQ8V29QQeC
aJG6zT3otA4BPUwBO8A1tpxWZAMWZLO0B+uSHjAIUpsjXBtRvMc0loTyCSUxF/B/l4NcYqndYkEh
aD2RmWm7z1BD9D0xuJNnwi4QYINASx1e6+A9N5M2ySZEZ8x1OJtweZTJfPGX+oNizvPpnb/SQQnh
K3Ww3TF+0EBapUjF3aY45UjQtIOVFT4+mhE2eOi72sGL0BXpFiKFu/wCktRiRs0AQB6apQeKXcDJ
9E9aJZWZpcdUWaHhpYOfIt2+Z92dQsqiWxR9E4S98HV4xkAKRIOoBMMZ/nVc1bR+Z6oJwiir/eO+
tzSmpCTetMR5Ae5BCUX8QPM2/UGUH+C9RfCPt7cdLPbuMALO0x7gOaVeB5Rh2OubsZrQihR1C1Rl
dFHhRore3vUR+CS22yA59PWwHdBoOw9Zsp5Iku76luoW2BZbdFigM/VbEvXF9rpF8+rp1G1/z2yA
x+Kxb+36ZoKirrMntsvOM3pN9E7o7APUTO1NOsOX5KGG905wh1whAuNEpGZyQ5OCVNUZAvxkh2Tr
981DoXyVMznAhqNQd5mqDoFqtTh/EdLtgnaWnZ3q54Je7NNhVK7I/ZCwYSDr9SWrWu17Xy9SgJu/
rnW7Oo9DO3ttUiqwlnXe78xbGDJh7bfBvQMhGazIlU2zRPnc+Si9yviWpX5K7o5rBvMsBQ5qR5I0
tvrXnbO/OO81Td/0SKlg3mKwrnAm+brYG/FrVX+S8W1nqUaPu0MGZCBXnPsp5rxkZbGbsPxFsWZ8
qT2yvaJJK4afpCAUz7Ki3vRS+hqk16OLp3fQTE0l4OmjxbHFoMMDjDlikEjTF5AEWAoQI1DrlWqM
9a32Ctv547xJJZwvh3CKCnWvaIxJt3qKdVz4PONbFAJ601l7LMVPnUufmLq6jNXvW3i7uNWTRcQe
HcmUEQhmx2X7HF5AlKh0wZiRlAjWDoOCCkThhTyDd8/L7g5CWNpzfMTqA58jbI+0DbiR/1izrAeP
yYDGXX2iiqDAE4+fF4R/Y9oDk6RHVJzGEYzxmhR2eCsn2bbF0r1h6UbgxWB3oE2rCD3ihki8QGel
d6cjDbAGQS0KQgaVD2I+BljJTAf8zCiQEsYhrk9CJFs+MszkooLJOQd4cZ5boDqkKs9n97bWtkBB
SCiVwJE3GGeIzXKRt2leY1qSx8vsM/8sUE9PQ/pI+oMmB3stASq6Dk6hzSA9oVrrza85J8Eymzqd
HCELSmI4xQx9N+CuenybkBtR8Ql4pgucWEg4AivmHy3eMMTKjk3Not73LBJLFC9jX6NsLWh8E21+
5JLipXYdPMCbyaz1XPrazcmBPy+bW+peWTWT2u7fq7hbYd8DHwMBsoT+iZjZihIiV2S70025IGi6
+Sy7CeAg5+FulJ3C2vYthl7XSLRl13DYBBs0YsDcub88I9mtNfCdkqgVRko5xvkR91C8/+7rC9UW
3XgloxtBHryhiJ/MjPT+FxVARny8e88oMz1GxHRmk7hAxNP0e596tckgwL3i2oMyUU0aIh4MPxFn
66zUK07k7zlkizPJx1lBptXXk3yiIgP2k3aCthiqDNsEK6xJU+QburNXfAy7qC05jI4v0g+ovkHR
+Mk3UnEtNRIp+hWdMB2DaPI80EdK97jPvJNyjfJVBGBMSwBXxrFtQphOrvTtmJ/tco5aH891+4mS
ddKBizh9jKvZc3SblJG2giaTvBbasDfI42rJ42IVcv7GOD3aDR+r09d9pONSKL4m0aP0GamfcIAa
3CB9TEYUDQkm9JYuDUo8T+RYbLR3Qpp3LqsSiovLVblCTi+DaTl7rO7XkJQTyD0S328iMFQW3Wvr
v10k4Y2ec1Qx5naLOevE/tGk4iL1cNk+vfvWAoh31b0F9dTCc7PdiLgZjUgD0IKzSsbVt9KExE1n
eFunGaLNXxd1byGj3y/ecZp7thI8nn39OFZ3ATVUZ3LUyC8kD+Q8R8+hCNlkGBHAh4YKQ0xIwSG+
zNxfNx3fxxDqaDMLjBghsZNvKBbAV92NdYkLVGsxF6SMApIFUpEoXfUO1lC8j8ClnFKJemSKovJQ
T7QZdBj6eHSMzOl5ZbKi6QWK4b8MOOTdBP7OGbY5IPfzs7vRQA5wZw2fXBHldn7TCzSGCaxzSkYo
3FHs6OKX2bAsg+IaqG41UuJq1PUfcCkdIq0JAC7WE41TEnhBwU8JfdPgLMwSM2BofK9BGRJz9p6W
fkqJYeUVFDXDX/JfLIl7oYGpIAypjj9SgnonKmKn2WViY2s5pugDq8ASCG2obE9TkTZl+vZYZjWL
fJSBkZAEUfFlm7ef+Qhxy89ef7RFqwbFmKLvQaVykEkYbVGoEUIL8iRzu+kfyPm+eOclAg6Qx1ik
d/pbZGr4oFCtpOIRKYejYxDuARjC2AIPRx+hXNjxyIoRftAcL3lRR4acX38LNEZ6hdtP8iyCw2wc
botHOUWhDbKWsxs91jZxNPMUyVJm50cQZuIco51itBtiY4CLxjwPrl6n/5yR0UeVwhjcmFDHOAsx
CJMCwm3oxKqY0hYai4Wfs3t6OzQcBlOciCyy0qzTVVHza5hVWC1gnchQu74GoTq1wxIZFO37NX9D
ntm8P6xP7h5zwThTncvE8O8RiYdoN249PUZ/tf15a0zraK+/FB8csHt0n7FWuYarthNaIIP6JzSH
K4u5WZPIx+rCXdO6H4kyrRNWAKsHXPxJ7eIymE7SiQKAeInuySNSuYkvwhWGhu4BATm43/aH9WEN
laUxb1DGpvaPuONIeLxzsodkmMFkQAhzirxJhYAMLYGFlBmxbGk6t3fQ8MDALoSAXnSnUH6VT3x8
K4ioqAnVzuXs7oi94abQkneO+tV1CyIfFB9Q4btRoaAgidGG1tCCTDnMQrjDnBM97TrIfpq3f1pB
K3+eo6rndHHgG6FN3pw+mYWYMqxVyyx+8R+Qs5k1Bk+gf2xnQ3V9/eZxsUqm8CFADss9d3ycCTvn
MbrjBK4Pjr0LtbPHuFpCKvjqFnN7cv4ohtU3AWnQJDeesUtzOcJ7hkmdu7hSvVwiFdyxtmpYr6+M
5yLLinntC3chBRU8dK1qd3P/JGi2JIHxolS5O0Dk2hqD0gHVl3mAFnBj44nqT8u9DlRCNkvpM5RT
UTi/D5Tktc4Rog/jbqhsaUCgPzQszrhF5jJt3ccaxcuxCdYTMHQjr1Z8X+advbo/42XV77BQX/L5
4ptGWwTojkwrKl0wXx5cxsYI7rniUKpCsgrFWxNy+He3IhPZgX1B5e34KkZS8XsFao3FHBN6QUeD
MbEkSOEsnjAVXNyFPghhlMN1W4zvs/cmRb6XW30g//uRbyhMSNdH2GBAKxv7cF6QVaW8pOcAThZo
fcf5y0FU2yo25pwaq/tQX9Tx5j1+15BPcnfFDGdOSLIW8zMC7+Gp9pou9FSgKHRqL5P73HTwl3qb
jPpMJiiMQfeqnWZWhrpYB+fLFO438vDRe6vjwYO2sofTa2dYcfokDxNjhE0ahvddMYRqJ8ZIm1Rb
Vmt9KB8OC4wLzGd7RJrWTpPOtGjk1/o+olyUylMPJURKqTa3WbFNPW0ND6C7zSq/roZdY3T5wATI
ysENbNBJMlCs94RuErJufa+7zLLMSLP7kXoVV/hkBGSkzii0MZmGSG5EtzzRzLF1Ht/xiWYhfh/C
Cuga89NzXikOJjsgrG6p+wq6dzEijh7BRj1rq0BbsAYhgwSS0LmGXSCs8NU6Q8MBfX62/mlSNf4w
FblQ41OlBE23A5awcO9wgiUci64T0IXuOeo18ECPn9xzsn8HZu4UodOSmIfazstnUUQlIS1pmYuP
cuMzqBjQSIL6lu7dQaPUoGHCbjzX4uQL9LfApKECwaGlsibQ5jQJpnFt3vtAlmR7hg76+YpZOB5X
bE3imCQ1y8o1qWAM6+4sNyTuZnnJOM3TagYEOBg7T2Huq4PLHPu829gIzWUHqOvX7PzpKMGFCFPT
p83mOuvuxUlx/Q6UoHsgr/LmfkGhMgfqLmYqhxkAssEYC5r2XD0mJrwuhudhAa3wMYD1bpFC6rEk
cDNPi9vZGWevnqfgT/LAYZAepF/6OWkoJ/cMCjuIH7rry9yc1AN4Tmszwk7jtYVBJIiRNjAi+qPX
OzwWZ1JGMBb1nmO1Y3DHHfrfbg7GxAW9r+FtwmpQHd8JdSA03yd4PPcuSf6aUeT0ADFLqdVI4X+9
/PO6o7sWaDksPfxRKNzw0WSdHLvRndCEMWCpHL/Nu98YEVqmLjnk+75zwmfc7YquDZwIzhn2EyTG
gosfGBaKnvoz6HVZoNFn8CBSV9ffPkOp4yibNE3/LnSEwe/QU70BPB2j411pJixS1wUlh7MTd4SR
vvWZpEBn640+ohzi3t9SjWXfvOa+RawbDvUlOZLpIlaaaNtX3xUd10sPrVj921pVs+IasRioLtEJ
RiAIZ7+rxA20uytoT/8ZU53UmT9/SkzZQWBbxwMffsflViNVDEYe8g2TAqRonv2DwZwp5eyi3ceC
kYIYoWf0omLAVkaUwnZ9wkew+qKn8oTzCkERruwZcYiHewMX6SQ3nZmcoWVE0nv6IFTZ9R8V99y5
Qt7TqDO0p9RIKUMKyBDbZpl9o+hyXqLX/wbbXGA5QJRA8m1svUYmA/TDM8P3fFwtqkWW0LfoZ2/N
xcMUTX0UtbuWAwnOyGI7DY6te2Fq2Le9cW2vbz/pDxDC5eHn21yKbGAlxC3Xq7p3tPtTiGnOQ4pO
rwvI13375JJTUkC3RyWSt/td0lvkzHX4uVrihQr7zUKSEvTJuvSTMwbmO09nDrYcxfaOyL157QU0
Jf0ufYinr9ENyWhS1B9m6cjaGzWSd/9B9Q5Ziz1g6wMKDlWRHuS3juWBZ41OEDNOi5qqucCi6g8C
XDfsMWyYkG9gV8ILq5o+ZV66k6IL8Wkx8zwg3YOIm5CGfh7Ra0E6k/DcR7/67QJJUT5DvA1nZ0TL
uLDmo5WAykfEBNWnSn1DFVArM6cPIvZFEPYaWJGNVDT8QQYDJN8z55n7OqbnMWmO6bTph9TFUNy8
XP5pdhD4oBlGSPrJSMdiFCq2HfP70ZH/yBPyb7SEhw2rnwwkX2X0qaKHwWfArp8rqUET+Q75TwPN
V2vK05CjTInFqBlf/9Zx2a8fPFnAx6WQO4LQoGGctkdsKZXSI1jZKEQd+6Lr8/19HH5/27zyzYsD
qWp692eCT9+Gv7j5Io0XqQerzFn8B2KnJhjKpov2QeXKInJ4Qd3w6ytzplTozJsB8ozINObD1/q8
rAdT0WOkSiP8+kJPkAmYeJcv0aoD4vdV52MjNcJUCf8q5OzT/pjVMK9kvjnQsY6cvn45zsxUz4fX
JaTAWAqOA7SELS40pZ7cqVijrvSNezPC/jqEgkc/bxP0yt/RYwaIdi3D9BKdWf3X7m6ICcTnFe93
GPS5e/xmOXQ/uSrARacdvX92Y0iU4RvK8KJsnSNrN5UpZgHPunv3CUzxHGwh9GG/M7pQW9xHqfvZ
fuiW5bGX7pjySHLXfksv/ELMwEXcOD95xdFtAkzbXAXNNx922Mygi74w7RrcVukayAV7gEs/XfWm
7eY4UBWvmpD7qC3qLeKb5hc9n/ECgrfVjZm8UDerPeMY0zHgBAK3YbF0ZshFKBEPX9SOCQfQAPjC
URuK1U46Sag31Hf4jDJwE4qlbszhCxHPnWK+9ZDygNuGkxGsoxY3CvdOMe+qGjF7L89L4lxMRuF7
kUC8qJhwlc/JGVvoXaioAxWkzyn35fg0y8+R3YD5EwD237bfxaipBkZN7gprW7v2dKgSXUrJyBTm
H1TVQKM8XILue/qmIgE9KPiCR9fYNqhQwG0FGRqZVE7rA6aAnYl7PKJfv/UK7gOjhTWTCsWLOC1j
9U7RKlP3/rF+b0lSNpC6RI1AuD51DN47RsyXgEK+pBCtjCHswgIb9OCqsyGzP7p81PlOpCitDF0C
Q6c7ekMMdgiOofmKPsVmI6oLwhZCrvLuRPQryS1J+Z8IJUB5cBckhIBCf4WfSD0JPvpX8SzZoBuz
g5Tc7xZA5fwG5wNqWx8wbCCsdBwe2tF5nTrIwIoQbAeu+mHy/T079qWI/sMm8y4CmSIKQI4QdWUR
eZQqtXP0/2p4YhAuJyvkpu70De3pisWb9LQnCYsh6QWyylhuO/WgM8imR2h7RL0P72wn+MOinYdI
wxI7WXpsthRBIxFvoFYHgdxyLZpsPOkQJKkPNxoG4JflfnGrvJYJtjPSo9yVezUg0rXAQ75GMk5p
VHdJdfX20j2QWO2UCN/LokwI1dTksAxbUSkfkcEfZAP167R/kiumK4JfckcHO/9xKEHsxuZQC8i1
BrsBUMG4ppDuPbpv0232UczKCUTtjbZ8f2dxZ9/sn981WkpFhzHNhhBrodBBWo+BsfBuyS5sR8r3
v4rC0rt2Drnl+vI7rH+WQNTMNVBx2/XjA7sEat7FcuO2STCyuvYiFKDJp4XvNT1RpzSGAIEpHa9o
wG0PKnqHSUdzz8mRknuySeE1waorhTZpzo9NX8e42LOgZUR2wZLfL+y4RvLl0Pt5zyGaQXa5Q4HD
/3ZRtDOjggRzZtZjzqMeKyYrscqiBr3EGoHWJXaJU6Z0oHAqMoS8cULTYAIsGIA/YKKbn8LpFeLE
19npzERshdm+VqfPbQbtgOoUMrsIapCExHUgltxLrFD3CvEBFSWUSTDb+CinzOo9iDPZgiHrqOAP
mI7I6ekUL/ZgMjnw8kVYRNi8wHLNzPwigmahmiMMRJYQM/YHOahPpUPmIdbQxqPMIFRH1CMgqA6x
k5wHteQH7gFWZil9pu1nlVN/XkGgySl3sO+FIoSKNVUy9fH7rDj4fj1dEANuStXuiYO6TLXClyfM
YuCeNdS2PdwCCjp3H5/QPTqQmtNh7DmGl4tbSkvvg2hTuvbdLE8bAqay7gPagW69NtnP6YdwxWaR
0PRVZIWuaOUnlKiXR6xfvBvL4RY3NnouEWG3jOwAD+dFd66slPFtBWm1ou6zdMvTEB+4hLQCGOrM
TK4w8eJn7sLG2bnkGeoawoFjUBQtlGkI5gqRvnceF9hiwed0tD1J73FFQewpvFAKrs8NmJph0WP6
fYc1wYi3W5FImmOqS0olxWTrtOguUbhvppc9Ebf+pX7AN+7DAbkudyOt7sPrYNRnaZOOARiWrHVO
4h79RppfNQIFvaAiOSJP2lEDkGrYSsCoGTwNKkQ5HIXVRMCTegbnDwO5kYXnZ0Ob5IBG31xDe+xN
IG9dvhXGCEJffGC68HNOZEWZXOb5WF/TklgLEj+SDVYhwayoFWRuPlLFsCdv2ZvQ+stlPcwWj5Uy
f4y4GJoUTVQ/0LBl0Z+urhtW/DCy/RZ7vF1cEF7dtwVQ+oJk/PQ8SLEEYzkCppEvd+Pnd0emA2UL
kgYmg9lZ9ZF/UF8y7lDlR64J7BrWP8D6Fjr0CdbRhHQH+Y876zEWfyQAXmOsfALDB8XQv+ucoh5y
O4J/hEw+5w9snoedgUG98839bFLXBPvHvBNcxX0OMaLQexRYnwrSP/CDQkMZnE7hcczzyewVxODj
PO8l1nY3SwGFdVKjLssT0BOY2hSMjAfMTyrrDMN9QTvXt+S1tK2d08mt5Lm9JhLDaBsDJthcJUKO
ifRpTWSXKZo4k2+CT4ncw6g99Czneah0Ziwgdp1MvphlNjFDk9Od9mAngUbCbrdCFdPUIWTorTWB
Ik6R9osVRNw7EFR1xHh6gL/Ge1R2I/sd7nr9qp1meXD3c2bxu1fOXxpX2lAB7FswHPUYVbZ76iql
fwHIO2nDM6mZeBcWq9MMLK5HY7s66rgk4Wt49Xtg1rid4EUWZK1nogPdhldWgJek+xi2jA9DArOC
ZbvhpUJSResh7DydExm1ivrOVfUJe0YxKQBlse0S61+IsywHaC7LAp2hBZTCeRkJmJ85fRMrI8KF
694xUK2wOScFQxDrN5IIyItT7E2KOFnr03akSRK9L+6A7dT4MgALZi//OdJ+TBObPuyXCu+f//iv
//2fw/u/j9/3yf3aHO/ZP7LXbXJPs2f57392VN385z/yvzeir3//s2t2TaNnESx2e1pHs027x/uH
T6r0jmyv/auXFr336dW8F8Qr+LVe8UBVgzpuAuxRglPU4ffeEGUD5HCxjsQ2Co2kREwkOzI+zylC
WR1HAGFXNmniDKmy3VBsXo3gOMrw390NUcp64QV7xpDXGl/xRsqSnD30piKxK//x5MCqF/ldymPI
2EzTkRorjBVx73cv8gGVt8Acm1jOSA2kQWIAGxGjRTfEYOULxaNxntQ/Fv21N80p8pAPyXnL/wol
Ndm7PZfv8rs1NigDYGbjKq+I5Z5QWnsfzr+nDKzTCYrN40d2KbtOR8BG1riJsRhMVGpCuPw8+dtR
lsip7H5buRpfVo8fG8dhuay/E6hp/dwBOSaWfXzMnmdJE3MMuYxzlCedgBvPd7mMTiA3hxPzz5zU
i4+c5HfeyXBMgf25G0psaUzlI/gexJgZ+7LRNbHYr+wG/El+NDGb/V4cL3Hqch2dQM6MowBpjhqe
qHRN8nR/N/DMTrSxEmI8SXVSb6hyqztTlSq0vizkQaHZAWVLvGzO5fRU/H3lHORQdSznJHdR2oz+
uxW/TynJDrsftKCkN5SdypZPH1iAZJAvTevFnyp6+GoA08tvAjZcyvf8cPe6qPyqH5BK2OJ5wPfd
JnLueoTSno01PMf3tai7hH74qYS3gRKS5dwq4SsuDt0PIFw4uOE5adj707/RW71TQLUtn5PP95YF
h8MUNWAf1OkC9kGXpB7Xu1GOAW2DoB6hQ8QiEOvn9VdcxrtPuWa8E3+spOuZ0SlQvh6hGUlRh+ID
sg0UP7QWuNZjfFz+ne+N8rf9PWzYgFIETpG9PkK5aFi0bAhF06u28klY71xdSe/rekoil50dFB8j
Nc5Izqnw5ThC6USRDqFyrpgrkGtQeK8zZE6Ro1hc8W1AFBTdwxOGM0//SnqfjRT3DitFtuUGw+N8
oYEnD1mgTCLphZyL7PdEfuGMhVtvJGgD95vkCKcjbzx4gZqSyMR7XYnKUJzeXmEZ3vbl4MEJy6Nt
Ap0borC9nNjde/CblWQHudGwUT0yDFS9evdQjsEsU5JK4jV+/OdLj7TfOypXyQFYIZUDk9/NSOeQ
kHImsn56U9joNTO5JDlO9/c48ijkHJXEii5rOb/eTB4QPkCcEhsVPsvJ0CAN/QhrHNS45XKecrOp
dk9ga4c2Dbvr2ZEVXTfy3on9c1+5Lo7DtcgzpD3SMmkIiCixA9Y36DjVZCJfvtDEuL39d6wscy/3
FIh5UU6KVJWvueldC3SaIbKGkFso5p+lQfeLpVlooS0EiFVvj0EnMlxlJT8zXla/mBICdS7aXyaC
McguRPrXKTC/SLWQBeD5SouTpvFA2QTSasklt1u5YrmwDl1IX9j8JqffRcr8t33bYb6RxlzTvKW1
HtdonPO3GpwSaZ7Sb6S5SwORbi7fZaSgJJfhL9IghFxGx5n89kzy6M/N3qJ2vgPXwEQPWHdBphLR
zaqXV/+35P63AH8XkYtD3yvkxy2wZgh/DW54JTNJxkKsFip+8AjuwS+pGxRT7p+NQFovQjsu7EHi
hAskWeEc+OwUssIXQYEhOlI0yppqeVE4ohrRbZfgc36JPMU7fiFOwQLE34Vot1GAzM1l5YPQWr01
vRfCasdo58vtZr9vFjqsiC1PHsIzhJWdQhGEvYfcADntUB6W5R0DI+ouitCQVwecJhnqIjQ9OLc8
p2OQh+ZIKKmmV2C6a3pwOL0ulenHoKDcndwJ8glYqz8HyF/8fqWBfuvbsAOrX+iWt/gp342JuK9D
gRIpulDEH7FT40hwm31eg+0KQQoClpwVkgecnRy/pQ6VA3zlHB2FurPkK/OB6aExJEixXITKxscg
C89rpLSSLCx9w21Fiu6Xtii7glfLWgTZO8gjnu3JqV4CE5SVKnACWJ4T1fGhgdxBOhK50jqWUUC6
brqW4URaFP6J3ivW6b504oW0OdHgkYGPMmYmlROxg7S4py+zIFOjTFcyUckO2WBaHWiIDGQMWfJZ
6YN22Bmmaxm676F872CU/DfaiOACGEvB3CAby3zxoMsyxHA8evPfiMQ4wVtN0Ft2OC6z44eEPRIG
MWEt5WPGBwP/77l2RnZ4XNNTmA2vG7m+35mJflEw9YhBq1zf068Op+j+8zd7y7XZfMF3wbew8CkI
kWsBEbnKnE8oUFCfZdFZbmhcZ67hUY3qvxOM9eIejQSKKPceqsVvQwpkPEgjEryoLZWHF60Y2qh3
4rH9jhA8qHZ2HWijX8ELGTdoEeQJeGrZgPGA7Q33cTgyPunsFEIHY9U7vsA3+B2vyAtUsYZohgxT
j4NNBAqLTo2k/Rd0mCI8rVkWhk/UNCBjBE8asDR6aUPSMKQfyfvSBaSZSwMFUeKzafC3nbRw2ROj
HcVyDZHh0XJ5xlCFeeasEAgjmvjNg1aDinYgrULuJM53IVM5MzsPXf4XjGBy46X5qIwt0Pgoxdhx
eBke5DAVnYosSWQsrKX0C+mp0lNyunkbvPxUQBkauAhIy5c9lPvy8m/IKl6Sd6wH1lRUreR+yOvm
VAaHnD1w1+kJ8kXOigckNwmWMKTfGDYFuzWRVJS3Xww17ABJ4DZGkXGsB/mP3FyZIF7I1pdby5NT
oK6bk2ZIGD73FePALqpKFt5tKKMlLwzosox4pJW4AoQJ9mQ3PI0RgkQPN/fJ7X9ytUic8Fex78ru
GCvkfd4bdbkrjFK0A0vcrQdoUdxJk3vah1wRp7GpGBftISh2gG+7rwx1rvsWiQK2FhcsyflDi+Fg
AIelqFtowW0jNzQbcCpfNK3FMZCGaLi7UEf+y2J7FIC4G3cWgIE9FAiMfNlYtJFlV0gpkCcDh2vj
W2IGaXThC9gDGnbCkfn/K+n9+5vJqC37YIkkzRYVPv5MI/tDHsuRv3LuYRVzGdz/KoZawsNqpXkn
cnHnH9lKHpw8dDl3oHodvpA8Y3lB3s49WSj+3Q25kNI/Urkju5aHpfNBHiFaJHEaUfQf6LF6QOqZ
J0d6js1ePuSsxODyqPKIUZYeVzFp7+SC3/vrYFBVqE1PKF5z+u/YnMrNuURVQapItu8hFnBLmgMN
D9HN40J0cHCIodXAfpJbA2/qQP/sXxKpl3tzgDQS6jq1cwEWAjw16bXyBOVMpf3eODCpNV9ORg9I
Lso5yUGVoTJseUlUQrlX3EPOS26KzFav3yfP9XIaDzkZnoOMNFB2Emkb8sFHQk5LB2KAofSIbITu
5WHfEaTskfe6RBZ0nEtSY7TAI+JRpNz6E+cKnZ62JF3hgoy2PHRpVI+EEkr2rk//HhGDHcGRjFkS
GUlrl75lfrScQ5qUmx03/e+R/50zsuL4Ff7nQPJ0rGl3/Cal9TvCcV+Aczipmsdn8VMu7O8kJEwT
paoLJDYoa389myufpmzccp7ZSrqqNDTprGzIGEnlDg+bg8Dp78xVmp6EDHJmHQK6nIFSGsVvj/Il
xGvGhqsP662MEn9zvmjEZGh2Z8xp3QBxCZZfv1+qR5XpVNSJCpmaCe8Y4F16gxbLnVKG8r3xzyPk
RX/+eqecm2xW037lLOS+vHzro/Rv0Xt1JRtGPBRnH6eY8m4Ca4Jn4uARxdL8LJnZTsyVp+H/UXae
u60rTbO+IgLM4a9ytJzTH8JJkaKoQJHU1X9PUXufdy1tw8aBYVuWJZEczvR0V3dXhezOCiG0b1rs
zfKc/bboAtryufH8qR1Hdz7qKwyAmKqHT3y95x05rrvccb2Povxe/PYzMOGZv8AS0d+whJUfq5m1
9cp7r6OO6H0X7UqcIpdkprynXvouf+jQg3JB+wt9dehUfgGsdyx8wZT4hQwR0QTlDdon2IQVSZwj
Ni639hILrlDMSv4vqIrlf3PyoR86jmfZQeCF7t8nvwWAieeZgYYuYPU8HrsUzs86x107ntO91t9R
ubd5she0BL5GdDod+ktnON9VrZ/H0PpuDMPAs82ApmuXs/n7NHbF6eCuT051v59TmTkn/W/g/qfF
0PdIdtjkZYx47CymRjHr/nLo71ClPw+tEfoDVbLN3HbWnl/du+trw54uVk+Fsn5Wt6oGBsmPMCed
vHgAaaOi0Q2pD3xYpr/MIcv+5jZEjuNboe+Yvhdaf59E4a2CxM6L6n4WgNrTZmFQsO07N6mbdoz9
apBuwra3f4/t+CZ03ypv8MsguN+cQGS6puU4oaC1yPn7BI5m4SW7Q17e0x/SVfoBeWywenfgD8ii
BM8LYC8XOMod2AOE0Vwa9IV9CVZKcRHl/WYjVGltPEUFW1B41z/1b70v7Qs408dRdA2RMe2rbPX4
IZicuE8uCYUMh905w5TKWSDhlPVQb8eirrAbAZt11BWVX9Iu8KwEc6n5qg4RFeNXUMuymHgB1XT0
MXaprHUG5dQaUAoj58b8gLuYXcfhsNohMjZc7avHJqZpzb/4ya5pDewOdez/0tEO0q+ipzBNFoWY
u/PzuNvfGY+/xv1i/bnrVVnOLMZ9CZQ2JifJSK2uMjA7xqoLMYrcb/graoRQ6JWAsQr0U+GBbIXg
J7nsQrrOIS/3oYYzASGFaeqtQtLsgX/qrbfNbOTD7IBLT2gcTXwQy9mVcEthbsJFa7jvSJCREtUI
P9W91d0V6knXBdLnivgW7OEYf7Ym4GoZeG1AMvke/gZkwkhL+BPIgRlq8SyWeJY4FdxMbRFBV06W
/Ai5biaqKChWfBQkbdlt2XlFR7zCtQGQeCScw1mWARXbdtlTtE3+ETubYm1lceHtIB7R3mS2d0xd
fWd9Eje9NQx7tFrLU+W3Yld90qobfppAET35JLrtFie5wI9s+2zzBhONcuiW3dncR/xlY6ip2v3U
bz1ypnZnC2NW1I15tdRcbFgwIboE6uD/9HBQj8dcXENoLMZXE9JUZtCQzg8DOCrpslMJtBIUo1hQ
AOHPs8r9xqRFpm8GbuT7tm87FyZt7qbHo7vbCig/47RQ2jFtzmCmthZ9bXsVE8sfrBjJLSMLB9dV
8j6rXawMLdKiE93sR7p+FlNnM8LjtiFSXzYffz5bT/vjBaz/19kGf5se7xTNsIg7iMowKnHXeN7e
znoeHR8wwV2Z9HHt33a0IkoyJkVcRPg95gfKS0xJSYhmPGjaydMS6iQfg3LuAaVgV9RHt9YduiKv
aBDslo8QQtCJLNEdmpI6Bu7CvvfzxVjmNzvZX1dzkaQ42Otj6O4OqKfXqJTgShOcnPKCGufWfRDc
L1hd+Ln34QJPCZCKu2bbQdMJ1hlKY2iBY16bfAcd6585bjPbib7xMjTzN7idObysmMVHuRJiOD21
NXs3/fTNYf1ZgwMVO8fp6n4NJ/ihLfvm4cbKysniaciiV9xPDAG2lfrxLkwkUNloaipi3WNefx4f
25ZB++luX3pL+1UW7b295iZoPXgGzEr1bVQ4TJ8wAfJiIK73cKBNCJpnTP3ZBGrEGDkF4XY3mCjZ
4NSYsCBBwX+KuxPoNpkVWCmURADlTj3rnekNiWa+oS0t7RwmtOwQ3Qva8u8Vfm+wJiBDyERo30oB
PnQkwTpnHho6CZEDk9DNjvtkPuqsZJ/hzkBGDMRN4S73QvYPdQEmoyJp7Sin2i2uQwjqh2rzSIxG
aKobgbnL3sSXu+nHH5qeBjfBRhVKk3X2KVGebT9AhGeDaSqnIt3f9st2gKVJrhScnTdH/T5SI7sf
EaL0q5ZBu70sFTasM++Vbb1HNslqU9aFVVpCOCiAWigQeE9XUA/6iyCr875zVwz8OpciZEP/oa7i
9CK41hjhQn/ue9uh8+JeCZj6bW58s3ZC27GDMMJu2VHk2RdeYLgO5kU5r1b3Bave5f4X3QCDE11n
Y6MFQSlKGfl4P160KcQYLK9JUrWPQ5P+iuSW7b56SSZOz35Zj4On9XjWhrjioaSOYLK/Dd/Mh90d
lHwQslEOml+V/bSzotvBufKvD++zMcjkYPNJpaw5OgDiuzekPjtB//iw3HacVcu3mvMVxR3kSNXv
QBfKndszaEgd0Jz1UfWr4X6Y99DmkHczpoyKgA7rErykY1LvX9BB/uYwu47M4n8XkmuFnu/4rude
LKTcdvPNNq+NvG4dae964mrawukEsEfWjR3c1ZKps5j2wPmQM3D2JuRohDfnhXXqiHfoZnYll06e
mvwCUK3ab5OTp5clYKYrCtNJM1KyfkQonuY55UBtLZqRUohQ/c7vsXC4CXgu5Fwn+m/KVqwKmfPv
+XW9cEbJfcoZ6Fk5iNSI7HB0sPA0svD37PYwovhGD+Pu4nZ9xb6A6un6agGEb3zoTbsRP+GqnNhs
DbtRfCPHqZrKmPL+PZIxGbsGEmNTHVJPugNjsnnT4ebX1ZTVy2npk6BZrncXObwMSnd1FcJMzYPa
g5oxJhCygReTidTFyTOSPyTXCl8ZfrsuxH/yqDRI55HQtqu3zK6InvWPxZUGX2/kXEY6d6oKEi5C
g+uzETDgA4n7GQz92deS4SNnDdVG1ZAvpiMLacbzRRaCM2f8F5w6f8lXpA+dFIeOEE2UWFbiWxMg
7RuTHc7wh27u2ZjqCGRTMW86a11gQHZa8yS+KaZ6m7LfuhaMLYnavjunS/N88ho+DafGXB6hboQ9
gLG6PkM5mgwHb9EVaXiNCZs2CSZJKPqcEnOH9zKh+Dyfa6qm+sTdiOoLnuAluvlQX1BhxcP1Vdh9
tfDmYljBdG9sWMJ0Av/eMT0rq61LOU/uaKKhSvr/DBLN+fq/Lh17TpZeN0VOdcKp6YR0AzSoeMI8
PueLOH9dgWa2RonVodfo0rj5uuH6r65TB2XDqP9J1QAsGHhc/+QENMLkBK6Vb4LuacLt0ovP18FR
1219JCfLqes4iqJQQ2LMtOTyKaPIMc6HjW+YZ2T2OXMNrs69XsBdKZ8YE6bqKJjU09XvagBU4iAX
Q3dFKX8O16XYEeee+gH+JzcEgk/WMkeiEJYLomhO/0n6FRV1vFGHpkqC2r26hkEXJnW3OXODsyTW
OCfuBX1DoMbnh68637KjeaZSCn0WTS1jbTFUK/BIx2VwdMmqtFHAciA/cdA+U5+Y8gwhu2vyqWWs
9S5fnkpBbKvTMsf5rT2YvenK7fZsAHDcOuPXNqqBFLWxpUOPQYaO+CQgtyRgnzKhemMWNrrDrVVA
IvyRBv5/XF2FGSkZCWWflCJwQa3r32B6u6FyYcpaaYs/4/B6PSga+J+QdaF/Cn20o1NxS1JGuP+y
u8NxJjzQs2zVgvUUaegZxRpC63VmoHTglV43f5bfqoxJMNbrwJwlzhdRb5+P8ABsEFZhpycCqQyU
WmQgHJ0UmLKEIYkXwcbejbw4G6Yd5Rghq0Hqcd0pH9Ah4HzS1w27loqEjwQmRa/qoazSmvdEa64Q
TEHYBi5ecHSLh6gz0Z4NmidsDykfsFMaGEcK28IJoj7Eaco8VHg1h6mwv4oRPtXIqd5RdOZXFBUB
bepshcoCF4MTnoPEE64pmkC8ny6Tq6rjf8xxabaj5ZuQdzWTaqy2uDQBMLa0Z6o6PAdlnx45Gq4O
VXAj9EspNgw/9FugI2cs7Jb38LnnL4fA08JQguPTfFkHnDTScJBju74Gvb7oaLx5kyaHbpmAa4HS
yysFpLRrjZKrlOZc1MAft/0NX9mbN4i69EIo+8CD2u3WSxUGnkUHkisdRhiyxlBXomvjOmqwofrQ
LBTurDu/fj7D/lALg+sLTwZj84GX9VD5CqVleZJpGneKHCxcfiT5BnDUWe0KOnBm48trcpG2mDN+
XNWuRUvzv9kMnemaYHXb3xO+ShBUM8GgekLeHSBrV9CrAlLlq4J+Ro91oAHhfJInncaCRIWCBp3x
Hgw3/4AeaKrcg9YYNcjd3dQHz9d1KQWxp4c7nuh7zs0RCoMPTMCsIMUn063gUmMCUzk3UEG34rN5
z+/QP86Z6v/oRMkfPi9aLkmVahpLhaV8D/Se/N5s+Ti8VtslCMqh43CfNS1oueWzGQJNrpRJREaE
harJxBSVjIVc6m2flt3aYZYDDqdVZ/FpwjTKcXWvNS2D7vKKjjVNtoSnFV+e77lJe6+mBz0wTEam
yZuuVCAHs46ZdZ5dWhlq/z1Oz6tJwZkc//OsMW40oeTkLzlNzSGdqE9I4HCU/cgb5IQAOfG3J3Wt
gIsLeFpLFunsiT5Ms9kZeDza9J0pw0ZTG3yU4GFJ+0iNZ1uSsnAXX5VtggfmxqZG7M/2yWSl7vXp
3J89zwsTEVSj8OLf+Ynl8RqQxHGTzTuZLhlPGZ24o6x8eQuDPLNUiXeSl3XCMnrIMb4yrZQ+8K2i
g8PwUOdUDyQD1/yFukGN5wgxRy6wJwrs7Y3bjjoBygSiL1UEbLVWiBA4iJwJqVBRA+ATXc/d2RrV
Hk4f1RKF9UQ4t5RZYv74pqQieXXf0aIZLHicdisMnswe2ofdpJsPUYEi/F+C7wmUiWo8Rjn1c9LW
6XufyjYovZAT/lD+Q15B4U/dnUhS139w7qnT+hWRt1xhrf/17APftnzLtKNAEMMfiHRULhZebqYK
keewnNShKDvv7BYPChbXuEsdC39rR/YHyT2hEgCYQlgNz7qdd2dDXnejqki9VzV31MXz05moXpKC
gFeVEWj/VuCn9HY1iO6W7OxnTwRPRRjkmY8VLxqvSz6w/Fb5yk5n/ulROiOU5jhS1CwIeEMF4rmU
Tru7N9GWj4eNV2VO8T8PeBreB9v3LS6WdnDrOb5xIOc59rbj+uRvAtgTl5/yj1UueK4xlJuoSh+0
DUimF3gOci3OMUnYPYA15+TohRkT6NcpK7mWh9GKuaQvD99R55zVoYbeJ4dKjoigTS6bSxYq7XRU
0XC6F6LotMhydZ1ewk9pelN621kN9gwt5Jnv63ZxGyCyRxc1GBV+CMfgPR25qnKPqNE4UdpWEUBT
2gGasj0noIidl+PoM+mKITp/N/rggLsvt6fNWTNUDTuqmKYUqCN4SpF6Di+BhXqNTI7WvI3RdEfa
1unHZSYv4UxOulRO65dgak1xeJE66as+zGSS79+TMUXcyB1Cr1K/RZVsxO9kzSIgQDlcEaUg+P84
fAob8HYXV4RyBHz0W+PcaUUMvZYKVja9ktaXZ5WqsBJIWgkqqkFoZsmOKIcZQmMYM5XwEE9UQLa8
5JDgUrFOHeTV8YFiDLmY2Yj5QBTGy+uHToSvbdzJZ9fJKMAI8U5Bc3ErNQ81d5gTFGwJs5SmyoFs
pNww1UBl7JJCdlS5scPa0ISiTIJMhoBkeXHrZ8GbMmbynbTfAgQBC6P9wMsPgMUlH7v4OiLiwtPZ
+7nmKfycjVW2Efal+EhZGCUPzDlmicU8Ww+EzKWd7Sshcsf+os6I/8vG7Xrocb5JI+bfcgxt9Urm
Q9GEm7qok67HQdxZc9aL8UIO7FA51qNYO5mHwruRleZbP/dd9HghUUKqkFOgfY3yCyHjMwAvKb0c
6veG/fgFtRBYd7kEyrN5BRAYzDLt8nPVdp6s3r4LsiiEbZq+QNLWkrV1kY9ctU3Wox45rcOnGjaI
yzEkWpFaOec7oHjLZmp7VB4y+cZ2T/OX1oA7od5MO9X2MTO0IurJRYStzI9WlzD7tJPx+TaWXufE
2gKHXgzOV7qAIFVfC843AQ/kvCmzp9pu0z1XccH6rGtZDGCi+jrV4wPyMrCe4v7qSzo73G62U22v
uDl0meAd/AuN1q7fVL4XJXQ96gO6uzZea11lsULcR/uvfIC8b9PMnt9tWtCHspHur0O85XVrS3pI
mnnysQ/gpVLtWnfQH7gpYYYR6GawWLWTL65p12XZUorxqp10+Sg/SUUTeIG8sgSshfWbfVZZe22l
bJ0jk7KXukSJ1JgmyAr/cdcup6qaqKt62FQPQPUBfWt1gQ9ONR9xBPMjb6UTw5YUUABwfvoDupia
hPXs4fgdHyEjbY9sknxDucLv7GE5yNggsy5dNcO6GhGojD8qWlX1tP9uv7Of1p+vSz/iYWiX1cUv
aBHtHLpnQ3Z+0ZIjEGl0JJSnGENHK9A3Uw+EjSqM9warzLVweJfzkWdC6zk+ijbv4xV/j0xgTBt/
R17Sqb29Fkhq49PJN5JfXeG3nf9ifEkjwdSMx2I/2x8KXQS8ylPVQqM//JX3Mhnk16j6oB7T1yPu
vRYhoaOGWeZAb1hW+Nb64xwdKr5TDl8FoCwpFiUgde2AyKKorqmurOReSQtXZkGkleDOEKGrKJRK
UYzUcaiIUrblXIh2NlA8UyekKFDrufd2377HXSKiuzYeaV2WI48k1L0iWJ2PzlqRYc7YrDsmC4zl
yLJU3ewZrVelrIMHv2Xp5ewERh/VW93F895ich+1q6iMIBnnPXqdgv5sIjdIRdG5voYJu8i8ba3k
dMsXPz3Ks5696HavWd76gFXn+LDrIoFYf+ljyRsM5oNsnOJGgXrKwRrXnzymcbgaGipd+KJ16F1F
Hsb1nIIPc2j3Dux0MC0wWY7se0kPTcDbkAyaxVRg4XUQrQGDzXv0//6chbDc77MQ/3OxLvLt8dYy
nbLKynvUo+pqPnkcoHgycTJXQndAw8ZrqsruqsFieiDBKpcJSg3SZrsWjVZdKDu51esxqi84YjPa
Hdf4qnALKtfI9NAepEmzwLa57QxFsBmlOD6Vu6qcYTLeU11WfZzjBWJg5VHnV8Z4izOePipgUOgY
MG0VEiuE4CemIhrXVWUfqh7D6643MXY+9sBFd/mkPUpHBnYYJNwwCEKYFOdpoanh3adUUm+g+tji
BqQfO6bP6WVL3U3UXzCxtPylewb7Fe+S5/XL4DvfJ/z+N/iqRfjDv82MLM3ilISfAKBzZ8cZbNI2
oxQ0kixAT3V7CduGYDk9q5JXkzLv090/eW8cQzC4vtXCUfva1yXYIpBAZwNnIKfu9FwjCYdrd/9s
YlW105sMGTWFWAbZfHkAWsG4j+QRVUOnnQFTwO2LSO2oujFhq9qz+arwNau3q/oovALubOwS6d2u
JrHs7Y7NT1/zNupTrJgz8qKVo0HNCENURqBvVfwsYEJifM8tGXpUAZX9PNrOt4Ud/v8G+6KwI0mN
4LRaMNhC2aCZGy1H1BS3x3mN0cmZJwHHRrwC5SIKBxOJKL1Lp7I+NAYwI6l9CPo/n1X4W4hzUfYQ
LXdRsV2z/qruaipDpgLoLW0x+JO95FnZKE0OwML1tAYHAW0BeQcILxDpnFWuM1yV4gv3a6iSq4RA
IMddl4uE04AX52NTKQuemOy6wn5KkAW50yaIAZKQIzoQYathU8r7JZKwCnhVIalSxBqC48rljWsd
/Hz1jiXzchnhWU4UBAFp+tAPLhJdwXG+jKNwwwp4JbhpL4nCiMVwcgV+ehQwaNYLlD0j/n7XmJjT
/VTws7IA2bMWNI0jaIYprMX21l5/bdoJbuV8aTqpFUQxoLrQ5L7JhCnskUeutRY/zGuYV88oikQm
Bjcqpsh/NaY5XC4oO5+K1g5aV6ysHRirdj4VU2s3k5GT821/aneTw13/Hy2uGTtjDEuOx27qnfBV
VIGxYRn5TU04xY8hl5qSrl1jrfR2bYTnD3DpK1RxpSBOlK0HLEhaul/PKBOGkLrRGaWnMM1x1wb1
TWUY2MaISWTVlgxOjiOjYdHgZF/oPLPg9swvxfTKPVeEwkoY63HdgtWz7jRgzn1Iy4oB41/SdgQH
gfeDLdW7YdsHj5KNUJqX+svailBgS1wBz9TnvvYa5HmcMeHogfoifMtzjCEv4izpiI/AY/2VEECa
7ePIZHvICEHP4adFKCGkSClgeNCwL8EARTo8t+Ot/FH5nbI02meXXfXOKFOPro1Hr5NAvNMLMahS
vMrTRgRpQvTUYPabMQ+/K3f4cyb7f9vyZJ+V9sZhJmumabZWgy3zVAtaxzwHAbRZPGuo9cx5I1U4
oayl5uS58AjyrRboBV/q2SiZW4ce7ev1mM3ZOBXsCdWPidooe6AkOSlau7b9IUhXQJ5+SuFVGJhg
TtxHHF9F0tzJX1awZauM46cVfFm0MveW7jZc4UAQiKpfSN8nwVfd4uFcpCGr6tTT3AGEUBCrkEnh
EGYYExc/qMCASLnuRjrUKS6FveSdWKck4qm/EGaAbuHyK+cmaqiIx9FKIHp7kNET4HPisep3aHQB
FKbpCjRQ7qKsmBaMumQo8GWqCtsWzCe0UM5z+Cwnm5qDVg2kdoQrwrOJi001Aq8InxXQoGMLLYn7
pJGUNZSbqLalgnX2s120/lO3FAV2YEWBFwWWE0bhhVl0rSTJF1lm3WVQC4TNzG6JIHvdXN5Fr1Bv
hRbe0tpu2MeGAalJ3Pz58HXG/K97qsPbDvWPfhgETl0j+Ydf4jn7g1e6Kwp23GFij/Z0jxxg3u0n
6E7SPZ9dO84oASjMro7mlTvrlAT64ciLOsfV5BgMIvphYKIzbkund4K2Dto2bnLU38+G6Xx8tAdz
Ir+ovyFTspl4NOMFxwd7C79LGwpfFxYsfoaNA3bpcLUqR8fDZI+W2mbgFqOfL9S72H19Btf0bdcM
GGrPD9wL79eJIrs6GbPjJLAf3fw2O7TNBeq88ErdxMXLNnsIjdsd+WkbqoklvArIzibj3bbrJrel
/cC23XTRgbTR71l51876bucNjeLBT8fxAls/cOxhCGBNW2LeipZdO6PSfffkbN7C4GbjPMTVR1V8
7fIW/fPJaRBTkn2CsiA7vuS9hTtBRzKGwP/QQnLs5+u2fK3KP+7w+cIpLnGoNGYAamv2xx1ehkGR
bq0YcVKy/OvWAtV3NDdh4IJ3rZt+gqPCav+BamHrAClifn9olR/e3fqqevNf1q/lZPFG/8yb8QmP
SHVTvBVTGPWc6skgqIdmcUER6uvihIJGyzhcIeEEd1fecpE4pLoVWdDT1fytvDGfrUfmRvIWf1Dy
+OzepW9HKF6Ld+vFvEX+7WX7vnk6vazfvRcbfT3U5uBeeV8/zR5PH+WETv/3YrK7Td+Wj9W1f3+6
zZ7sFzRdIKyi++Y9QzSXlsTdu/2SPaVP/n14X127fFfXhb6e52/G6+mKrxv7rppkTyXN/PPH/fPy
MXgtrt274pp2qjt9JTTZxdTmPhTXWXv+WH3Q15/zuvx5D/I6jdYtSJGCbBhKjrG/oOb9Bba09DV5
PUKRkzTXkHDR+5UOfBrHluPE720r+Km6kBD9cl+Di4iivq+B6VhmYHlOZNsXE/rgx0nghk4+oTd4
mE93mI8BpJcOIkFDmFceub/oT+8OrdW7X0FBDYvLkKZi+8rsSoSSzm+4MW8LaICRk4W3tLWg53IB
sWgL/smwrnZO7ldG22RZl22zCUQKcRX1ICwSsu5HKf/A3pjRNkFEN40aY7DkkQUhIJUPrUXRXg9m
VBulNGeUzVE+knIK5zZvbnGjws6xlwwJCcntULYCub4Dc3nXb8FhiHDc62wU3mnPwwIGD9uW8Wpl
TXeSP8cWL4Ntx3k1iEyH0cPKgzG+yNv+fXFtXdHKq13Sv2P57VBEuVvAMvNcfR4aI99qHXaNBh/o
4wGvGwlcONf0k1Yt+9A6vCNteFvCwmyMtrC2vS7uZh2wakhBjJeeGUAhjmR9+QJPdGS28mAAX0hr
816EnfRr+5Tkral1TRN28DlERtZajEr/+thF9RUQupc3ixuP5t5f7r/1/f2HH8Kpuxiii/tfLMOo
SF07nyyP6ImUKDDD1+xlzSymgwtKgTVx+9gqBvtTe0/OIppYywd71Y9Xw/3x3WIKzF/mazip8ldr
85ojA2ulN56HnHl3KeaicLBYzBr3S/dhA0nafk4CGR5JcwfV3+IlKuCA2YYPGSIXa5Rr8gMINgxI
NoQvzhcixltuEnIgq6x5gAOzrBpljlxWiL7m1zFB2qZ4KJfQ8hjzac5mkbyFpHLXQdVAbr3MqFpE
229orMYeDRrRDvXdpgWZNQw2+w5LEHTThSBshexaCwcwtGHxKl7mEEOjSHjsQMeawRldgMWntzOa
CUKIciEDXw+OCSRENycoCOCtgqxo1jMOFJpC+VB2onCypil1vYE8rVw2d3t4zaBtKko0UmZBc5NB
GlQdBsbpKqm+3C3sOSGshrOod5zTuHk6tU0KdszftucLzOa8yMPINH03ikL3cpFvT55nL7fbfHIo
O6X1OCMj9gS9O7eymNormPGzK+s09MCAy+7GH53iYeq95pu3xHlga64O4zC7saNJuLyOtk/VfnB0
JkE1XtJCdno+bkdu1Cvmo7CYlvlrkT4X+XXK88bNcolg9SSmrNzqH1bdZfDLrnRZyHe+rsgLg9B1
A88KL1zJdWFu96vymE9iKjIWg4LgJYNIp818jeLO3J2uaWeNX2wXAh2shuW9VlDJnN4X7lO1GJZw
3J7Gc8JH9Lb9cQEdHJhW0NmVvfmc2rDb7XISGNNs9REuJhWtgMf2nJyU/csa/PUqLuqeQ8OtrGxf
5qR82CGf0w4cukmMRMrh0FyiJgdJ+6kVsqHC8wTB1TuMhZD0WbDGnKb5HUREC7MVoo64aZKocl7y
93XYMPdNaF5PDzAVCUisRubtL5bjW8Pxx9jr/384BFaazYPZtsgnxQ1hdX/Wqx5cuEI70QmJbmqK
bEub3OrTOKFEu/xCjML+dV5feL31/Q9NO/BMJ+L2X7bexKvdrHCrTT6BhNdn6T9BG7x81syGDOx1
87Sehrdwl22GKJAFcO6wdJsQrLCTpEDex/Hp2HFZdqx3fLJle4v6+6P1Fn3F7zlKGqi4w9zVtatO
VjUOBJExdEGNHNkLckPhL2iT9Z1nGXpm6LmmzVKtOxP+GM+8XMxOXhofJiycwhkbiNZlEKjH8KKd
kmnmIeO6vTmkg9hozW2znfD8z3f0Ow8vpBw2CiLbtT3vYjHNkmS33s1cfOd1e3lszjhIkHb36bYZ
Z92fD/Xd3PnzUBczPvCCKF8tORRJdijfLNgKaUxGofPnwyiCvvRZ/zzMxRStNvsyMtYcxgVwDm7z
0fLh5wNc4rHnCfi/MfMv6g3sqiq21co54D0hzl35MMe3zQ8cSrdVkKipBr7xCU2lhSt6bPvLoWO1
y6wrfdVV0/6aMTWfbcANC8WfxsLtV5vePmsvkY47DPdUcgLiRTMIhqnqOraBPEktb3OkGH/ZH769
84Hl+lFIDGn7mpp/TL19GZen+RINmWzfzndQ39/kRZft95gkv/ib9m+HukAvS39vZoZTHSZQbdvl
ZLvqmfm7s3hL0bA4GK019RZUpZx6RYIh6S9A5Ge31YfhtfbwPc77kdW3IMPv7ecSK1i9Hwvcop/v
qf3NQrRcz7bcyMWuuJcLcVGks7VDV+UEiRCiaeuACFAcXhGv4LUaE2uUdaCpO3VRQaKc7GBP/Ora
24+ctrNt5HELZ2319PMpaTlczGPLp8Dfi/wocM1IZvCP+7OODjMvz7b7SY5uo5fdWMeuE/ndFdSu
WIOk/GV1+v9dNxHtT0R5wKsRfGG6iX8ez46DxIky1k05saOr3XI0O7zv/Nv1fJxHbRgUD5Qo+uP5
Anmerm91IF3H+y8RYcaerp+r062cmewqPiClANfZcnvEJUOK+23HgDolymDIqCz8Jyt5DtejdI2e
RcbutUSOKMtwnl6O9JHGcNAhWLjcPrrlk+t/7CvUPPHy52++30PM8HAaLOnyDpEXvA5X481u1yjd
u3A5Wd6sltA4Hu52s8E+vzby+70Nl+NiaOS/bN3WZfctBoChihwgD9oIIuvSaC5cZ+8v/fwwQXZ6
CXCajRYZhIVNKHQ3KLY3YGw8feSAbwRyENyDQO975sCK+lHRicmrbKK2te8u0/toeMx6K7dRldAH
90/Dw7Kzf7Des6LVvjWvaYDeTd07cFs0LY532mB1yMbp1r5Dn6oLofWsbFLUOI3fT9tO1Z/DhDyH
B32c2N1d2Nq97o+NOZJkQWsZtz+CQXFHHhTdQci73YeCjToyesjpBJ8IEpC2LiDiIKCfoxuxh5s1
+qR04fMExGI311fJqr0xmlAjQm/HC0LW4wE5I8qIMzheqyGMhk76i4myL9DSeqDpcHbl6nk23b5/
z8myCLeeFRyYk6gJ7aqn3f5+w/a8mX8ei9cjoSYV5IkDRW6eoS4yjRcPLs2ZbKCzdNPKTzCLRhle
HhUN6S+T4LvVEjhEzyYNg5Zdt7X9sVqO5mlfhvP9YVLg4Ljo+syhK6GK4Dcr/e1xmGs2O7SLSPKF
lZ45s9324AX7yQL1FB80EcnQcBqnrz8bm8uG6vNI/3GcCxMdm/nqkGQcx9mP3XQ627ZPqJ1CtkhJ
l/F1gMH06Iz94iv9/7e8ronvA2JMA6ZvmpcYk+Vv90fycfvJyQIRaphZ09j2j0nn+Ay+AIOoYVGS
cl9CE75rZknLRNIJETqQ7OfdQNzNYcemgfbXhqHLNkvf4rz8yLR8HwDMCy/DDNNLzMOy8ncTSIPg
e0ZIt4CKEyhZhTSSdkxbxVg1C7RmQ+1r/qMIrAT2ukvr3HgFe82Khlpl3NZjwGckOROVPJERQpSy
TW+VjADqnNTpXC8n8zuiMV6dUuBz6Ent8wP6yb4LCwICYmgELJoqxwLSp2IL9QOg/6hJmNAuoUSm
0npIFcAzCmpULYDvI0BWDZPX2SS5SRDvUksVcofosOwRg4lvQyiWV09pc9b63DXu9P855TnHbkhV
wRR22wZwTWOKyBFxYm/VovFgdGzld3No5Dco6W6oTsma5g0ZE4rL4iY5uS4cnVTUzcfQTdxHLVX0
/TxH/7MhXtyQC2MQHdxqvyqC3cQ1cVAH22TXsQkBMjhAF8huQSr68/H+a+bp79fcdE0IBmBwvvDz
TvnOSqONu8XmPWyLtyC4Db8sZMuyu9TFWzMewuj+50P+x0XWEZ0Ac+LYPPIu9vz5Ml/uC9rUJtny
IV40KZwk2eVJaq5aduCE/flol0kZTfG/Difj84cRC5dJFa0WHA6ayAIZ29v163rM7rFrsyEfJmCk
3m30gLbW53bkd9bXOyYIWMHk9FX0Q5QQG0AZp+yXYf/mNlsERI6iOyeE1vTvk8qMPFmw92ZA/m3r
PnH7zr5hht3c64KO/jIAjszaX06WRoC1LQg/+C+PRODSL1jEHAy2czC/KTLm21uUNGdrHM8GwgTI
Yc9bdtCKaChYtNHbmz8vvoLbJfqmKGJAlY0Ue/6IcMV821+qsQQliVHZj8hJu4/mwxG19C/fbRwo
QvJayOL4s36BiCfJ93SyplAtJMtErSEK4NtBTDJr3twAMmET9mE7J9kPKIYmdNheHVrr620rQa7D
bWy9lrVqmlANP3nATcPZzfphI8KhRwpkIHzatdJbEy2TDCkwqxmP5tOY9AjcvsWjvYX+G1k/hPCe
0vvNFVS/fODKRiagASEu4s8bv+2sB5Fx51ByRj6N0jt0goq2gVTt3eJ+1gcPf1u8BI/lvmEA4heN
3W059WA2gI7bb1VFJ6GyK7+yN4OSwjbgN9SBl3ADHxsHhOz9RjE11Z1FT98XLgikQ8Vz2V1P/Ct3
DAmtO6Zf9t1A+fEBiufo/ThxngGJd4gDSs3Iol7Yrdrrt0WPjiockI4xtK6NHoxjw8l8cmzGneNw
P07u/Gvvat1LP45Fw1uiCgUthdOIxTVfvuyPnfmqdaKLdQVzM7ICH966VT5GcIG3cLoM/E2ww9tl
3CjG1ay13bWQF4CRGPVtA9hjtYQI+iqB3wjMeFt8zRefs9Uva/M/+/7FxLT/XgV+FvuFGTExc7u7
XrktpM8OVt5C6PPnJfDfjR/kwSJ16EVu4EduvUL+sAHL6nR0ko2TTTLn04gnsXszm8O/GE9jKoiM
SUWSFBTVIpvp/WLPvz00Zo7OZWKuAADi72vclqt1HEcV15jMuxW0hUZiIjw6tbO3hOggwyStoocU
IzNHnm2P6uDP116zxFysftu2IzIdAIFc/qX9q8JsRWDKCbRz0hqs9daskyBEAjt7Xde+bhtPNVNG
g9QCzweNrEUY37JaJdINRsMbep2qXVDFpqT2EvZ1fW2hg1qxW4vgHRcdsYYR5DRIJj5FME/m7M4u
EnCE3BRyqoRTBbKrFsnB1opndhR0qoDWHVEm2vzVr/mPS839/vOaL8K8TVyUfpIysazn7amBVrSZ
NqkLWQ5AucovQq2fx/ibHe2vw11s2nlkLdIw4XCz2Y23aCfxMN+359vmbjHAVz78Bg5fpsS1pdl4
ycDdIFqhW/M3/TGd53ZR7Ndrl93D6CzXiLc0STZ5H8Ez7Qnv4X1aNYJTHwbxAHt1+OVav9m5ODY5
8ZCdyw+iC+SpmJWZky05NvtF/LgkVRQ0dqgyJ93Nb4fSXfrPzP1/hwovww8zyJfbbGZnE5+aVkz6
8pFcSUWpzuYXpiO3ZrS6PBQX44H6MriQLv29SnfpPE8MZ5ZNYHOkn10aDShS0T2HUBJ6EF0fXQ5l
SJBzaFGBkNgtemDXjybyLrvG9g2xENS5KhrE82bst+CbPiGdMg1QQiA9CoE6Mx1R0F0ToQcf0sgp
onUkjfK0DaRfpd0YwaSyhVD1YtOOSeHQe39qOHED3fmrpYUQrfZq1MyNsFGhrMIOiyQCDiwS1Z8I
TJzihkWW8QURawSzERvffUJocLjb4MstUJuhcBq+fFP7ZH6T35xGh6GVtXy2aCQpIHBHLO3LMJqp
05aOFcXF7H+ThApeQA/6MDiPSrK820dqMMfuI/IECB1wRo7RPG7bKemkQ8NH8c9ooPSBvhrdFcjo
WU/ZkBa4vt+D+K1dpEQP6XRFnbdBiW/5sJik7ZQuNtKe/jC9OnAtp8b2Jdg2/o+z89qNHAu27BcR
oDevNOmNTMq+ELJ0Se/59bNYwGBaKV0Jc7sb1QaqTibJc07Ejm1KQEPSrAmZ4AA1HfzpNbRHvp2+
c0KZx2gH3eN8Xk263b6Pa3ImqdaCk/+U3kmrAHPqRUy0IVd8difd7bC+R7hoOWfImOQFWnZjuCk2
3KUrVQtGbUrmWajuI7Jg6fRtXXYlcuDwtMd3iRB1jgXLPUseSSdt5xnP45t1V8s2g0HORUK6Alzu
OTcSrGldbkN8FJ8GQgtEu+0d7gY6zGv5feQEJkyWLALiDTBPcwNqS2FVFJso2UbaAeEGdWjFb8rZ
Us8H7Tl7FQzuwrLuVwX5UhOAhy3dSJt8DgzrCF3xUhJoKU7fMkb+mAlXr/4JDsUb2BQp5E5AoPGd
foWBoktZuxOP7ZO+Q0dyinbVSnzMqgUiXDxeylNR28VNd4C6zXv6aN5aL1z/2M/fp8RCpFzGeMCQ
t13eRpFb3JFaSfLStr1VnszU1q6kO5Ij9AfhSXwwX9FDiKBbdkoEH2EhD9J7RZwGjhBgRYEbfWrv
pH/DlhZoaWGak27xUF9VpFEUz9YVeZnb87XwTglDeJJfA4JKV2QokeA6vff4/YrOwDUhfmnIe3ME
7i96l+Ow1546Ulx47UiXIr6SWSdx14FK5MFsO0kxWdrGYQ4aA8Ws599H2hPskkpzJ2QwIEalRxiS
+ppkNrPt4a4DfQqoR23+IpdcOmLA8E5ymRW7wtPAJIjAc3WOaObKtPd5ACM72Zt2DO7HGxEx+rgR
b/wbYF/otNfQ254xJWOHSB/66+C1efM/xptJsZl+kxzOWQRYNQ+4DIbEdt/YZ9WmaCP523xQ+QKZ
DXMGEKqDUI7nXOkxYuefKe3IDe2Jrrkj4scTdiSWEMgZB2yTjuHmtWOQksH1hbaUzRimdVJOGI7X
RGk8nD9I6sxvx5V+8/tBKCnf5lYcTSAsCjxW0VJpKr9upFPaqn3c6fnRT98Fi1Gf/p4U9yFZdEP9
lFHsgjYSkU2+CGEnMmFVQez2wW3eHSdt2OVR6lV15iiz1325HS3SgQUcEogfyPNobySEhBY3kQwF
M8rcvKwWiZQcJFJYgtB3teHGYmb9wokxRLT01k0dvUm856FK1kYrMYEndjp/F6tsaWLdUrKRWaPB
MzDts7Yq8sdcYmBDtmBkMK6vNRDJs+VW+pNAsJmqH5PuU4oPvb/smFzmokWW/cGgP1JZ7jUk5egq
HWTmahlP0hpWMfv2BN3C9AIUVuFtXOUO6L9u1ksL+C5rt0wtHJU4zZZYHoUFPampk5NLVsW4sheB
06nFWjt7kfTeWvxe872uTqOKp7+R40SIsUr4Xp/jxdnM7oTwI9LJ74xGRy6jQ1D6xHK3i1Bx5Jkj
0EA0EHX6vY9KAXJ+7IIPwdU5QHQxXBYD8cgCeX/sTBMxn0W0aUmhHGqyySR2d8uu8tuMeBCB1CZN
uk2Vv6YnkvhTDQXBz9L4A3j+n0XUf2oaWRDkNksmkr7FBzG+DZm9GrQmg4clRgsxogYOn4KWFCbO
nWRXFeyt5JT45qMU81/Low4KhB45ipjKMiA2zj1tGzVfcpK0fa+NENlKsPrnJt0mwkvuk80L6qR/
ZuWHUF5ZWJNkpDqtW/MqL66S7HDGqD7dTv1DbyxaCLnmwj+vuvJkyAfVeMvzo5HVts8W3LO7VcVH
Qn7zUL7L8kdaeeQ3DfpKsmDZkKcu2K254rXumnUervySkdlmQjIKs4N33bSn8y5NtoXvaWSKpger
2NZnxwivFfhz/nYcCbm6V/3TOVxIBWlB+0C5tcwHpXqLpdaWzG2GCLd5VpBr6FcGk3Kz2eTSNu6O
okXeFLtkMBw7Qu9k9fj7ev8JXGFGLfGXrKuAiPLX5W7m3TQ0hpDN9IsJI5ZsKwcLuDMiKXmBM/Yr
v1uJzNrq7pT7qwaCdbMkXbWbPPNRo20QmfuvSxIkZ2hiN41LDcpJ5HX+6o8L/amW/O+FXhR4VjHk
sTIG+VFQb0pr50MFLm44goEYKOYCgzXsEICFlZ3hQkVoM1KDoSiQHX4zZZ55iK1909r9SAiiyxGg
WguJRfP7Rf6rMi+rUOxWoSKCtivqv17yP2vAEnyj1js1P8rQEHU70k764MzMIoWM5/N1gmAMbjQ8
O08kqk5YT0hz6ORIweLOnccltVMfr6purcNvQ+0wAFhmSJFRCBMbP+4C2SOXhrPr9+u+VC7860f+
e90XNzfSDV8RCjk/svZkjA8fulV/ZXDSPzU3dAVj+Aek9fONMmlDNKTwNPYXQH7ftVKOO2t+7EQ4
a4GvvisN1rphmO+qkpxoGeK1xEDRUO/2WeiZfrsWLZN+CPdAnp7QTsteGr2QYDSg9aAo3aKjVOwj
txyGVabo+6lFRk5VLhOP5sewhmYvWOV+0P2bPiZqnKP5j5v4b/Z4+fRNCSyeQYFlWtJF0wriImXi
VHF0Upd2toJX3+x9nDMv7G9q7G4jmo+GLVDQyVa67xiWJ2PgdQXa/7SEpfcyRXC2wsds+phOo3ad
GR+1ppFSOZBySbH5KGYUXeax0DgSCWKDl1wv1aS0xQSUK3/S/M5TyfSSgJOCXN6k1kERMooPAgy1
Z2jYXj/qrsYELDFw2DBluzoLXlmMx7Gn7wnSpRyeKnM59NuBgspoSM3LncycBy1WvB1gvIPQw2CX
C2dA5kklwM6pTQuF5smISGikqmZZUAV95ONOySHorULx0NMNRPH7OTr6Q+2I0EP0pPSkkMWomIvJ
OqhpSsBv6ipnaQlpwZHx3xgT96MrYRflKJATDvl0ZzaPBfXpVL0qRMoZVB9DLzkSdM2u2o76SPVX
OeX5oYMzFwtbwUBCP9yq7XaSrrvhKlfg4/mAoDVpVsbC0D+U9HqoHiTQwQEOTkbsokoMgaVT7BSH
xniqx0dd/QjnwFO4ozHFndo+iiRIqtGNqUmOMCpea2D/z8Mdp8Htk5e5ROptSO+w9uaM9mtr0hx/
vGXCWRVXsZlSLyx4SG6mEvAGinuyyl0vwsmdcSSy7YERy2Fr6ozpdIKklaNVEHl2K8hsx+pdQZF/
bu80jVYjvvEZ5hXJrUS2ddG6MolIFongC4uZaz6SVo3KvbmvehhIjLlVdkgLtEroX0yB7WjbM8qd
/pgN/ASXEeWlmSKzZ4ib0sXKDv2+bkBu0mOQ33ctThrTXTjzIqrRieq9pOFdc4O42Ezu1NL7fQXK
8zZ1sQBnfpDCJIRfTfkC2lCU7hyGTZoeJwt6510zEmi2tubohvzQilAhHzIYK+NpIDWAOLU6XooI
qoZns11KDEbhF4sHaBsTtmF/TWLVH6BSro1NAQhRFLVLFK9LklSUhjg9xu1tYz6XfUeit2Ebw308
vskRYISxM8hcJ+LaZ1RsPPQjUmttkwy3BJnDpUjROovHjJiOlBH+7hztS/KDsGJol4NwVQTXwzBT
vyphNVgbMi8Nxmv6JtQPWXUXaOuAJDFsMXU3UNZW9NYKW9Ha/n7//21wX+8/zYMJRUwBoBExvv5a
THRCVGBF7WfHRHzOxtGxqLAri5gnFuJZjZwhQO6ir4UZHCCZPMB0k90/aqCaV9TEDYhNU/4BDX2v
G1TNwIAbG2xLYU1ebMqGFkY+WFhyJH40S+4SyxXUfSuHsFvTP06Af8/w4vtrhsLBD6g3n2qX758U
+UY4ismxpBC0g5fZU7E8JNtx32W2RpPaumF/EANHqB0YC4xG8k1+jd5xDzDr5kuKP690J2EnPWfb
ytPBAQhwPdu7DrcQ0a721bJ5Hj4Cye72SPhfxYfwuX+I93yTflt8zN00xOTMbqDBfKiv/Iv4MAJp
3IUfyvr3Z/1DnwgnC2oBD1wzWXQX5OzWsFQ9U8uEw460Te00DqabcdbWyrHNrpPAraRFJ2wMsqo1
drQi9abxfWTnH07d8JZP4CiIpNGVi4VbAySczUdleJGMrRqQZq3cT8PanOAz6jeBcUyk10Fg8pVu
DeXhjy/yHWpWDepf3hKRUfo3x826loqu05T4KItPqflYtSSqwqZqBqJTjRfLpJAfU9ekWOw4aAaT
XMCQgXmElTy5arKm21oLlT437b528wrZew7nNWbyDlwITpLXb+dkS9j8oGwzY1Gr+z++wHdAVzVk
OFisPEv9Ln8R0rougkqB9KKvMoz1R/Jq4oU07lJt20v7AS+E6oopXdq5HfFsLz6WcMEma5e+6OXl
gVBVHVcQ2WavLFInYSuqpzs/fDflhzy6S7MRZ0pUQ8qug/OeCPssONFfNgnwhHR2fv8y/7boiyUE
jUbjkaAUM5V/XeZ/KuimMeI8KtvoWJL12+lvrfjYJXdBUdlGuW+FgwK2QzEgFE9aep3NLLOUnGki
YSsvJkRZlR2UWFJx1Qigsw38abBg+dFsH8L+KWUr8jkI/fDp96tW5W8Hz0z+gRprmDwK3bjYZKLU
V8w87YmbXeb3qEMK2TZHu6XWAvcAgFUdCekrER2TBxgbLSk0etJXQ0YLC5OBbUv9sWghUBtkr4nv
3GeAyZGsE0+7U3FJeYxaOyX/E8QYnkl0pL4TDTs4Jq+/f5EfBhPIpzS4vjKDZkO69OrVzCkKwnwK
6Y2BddAh0yJn5Ahr9X7wXeZbhnAV472Jev68ySOgNGIpx/SPV/o7o0pVTUmZd2xDlKTvyh8LZEcr
lOBY0Kt5wU2brKmMjWlnJt4Z+4vXhGHpqbSAq1e+nQULszvwYpTCdhz+kNVdZmnQG8F8nqcl8ysJ
weKiN5oiLTUKRRQOhbRLoLFlDFvXlnLXNF4erGknWtwhmo02uGm8GHsivAHHVP2PY+yHFk0TKRxE
CGZAc6p+sd92QxBlaXwW/pE9Tc/vHUvbE9/c6dv+CA5pBRui6X9/HX54rzX4HbSyZLTOjsQX73Vi
CE3XJ6Fw8LV0MzSbsADz9GGVlIey3zfjDcSrCAs9f3BHpuKV/u4bGoEjC0n5qMBPKyKVh1C0FzUR
0op/UvPbvnmP8V4up0dF3NSsaalZV1bqjEXh5SNGTCzQjLAUplPl+dkQW6fDvFQAiDvTiDbhH2f2
D/QZDQLrzJFEMqkpxsV9leNWjQsh9g+d7nXy7L+Ug0VbjIM2Ub+4bfo/9oofiqT5A3U2C52RLkfP
1yKpLauklBo+sDDxJpGI5Kmvqx5h4VYltKF4ClBnWSD7jvUkkm2M2RrIZvpXt/q9HOUqLBGuns7k
E3bJ16sw+yDmdI/8A40gNRFLPA23ZuH+/gL90A3MH6NgVAFBGOHAxcfkyjRERsHHBOYj5d1UuPlz
It2nEuXBui/2tW/L0aIVpP/NY0UcaBB8YkBJNOYd+z/nSNqepVxKG+tQTkcN6RrzriTZ6tEuLO5F
WnBRfFOyv7aK79g59eV/PvRiq/BzNdRSobUOPmCl8Vz19PX380tVU61Zqyp5UCWnCtxG3lrtc8kh
N938fsO/1wJcAXd7vt2wFa2LCryNJHEQlMQ6xOZKE9mX3EldCMmKsUP5Vwn445tMRT2zziwZhebF
m6w0xtkMMj5MNx5zuGZqbVftKuX0yssFe6OIoRcKivM+qr20uRbyq0Z5bPBumP7aHL83fjqV6Pw+
zyQpyqGvT3sUht7y/YQh0bvfM5lYdpEH20kHBglRvx2bfKl8pNHC+Itl/a+l+Vqv8Ml02wQcQQzF
4P7rJ+ttMkl5pOsHIZGZBU+OleqLc6DcZEXqanWws0wFXRsMtAFv34SFXYivgi5zwkdALHFE0Fqn
vEd+eGu1RIajRWu1j2gI12mZ34aUOoXZ7XR+rJt6WC4Bw848r0DKkCrqEzd8HpLWSzPWvUw2HVVt
rgpR+2M5ad/fbH0++nSD6Tpbln4xFUorQSinKtIPvNjUNhtU867wYLxqD9EzTNGjuI+2zcn8VBCf
zvwtb7id/fyB9OCAYhJ8PXiKk+EAVdnyoq/X8U12gx4KN53EpW2hS3eNJ9TngVs4VNIIsmzmyTJG
LX9IKP7RGy4eGF+DB8a3IZHgn+j4PxuDVEUqypiRsIOTkdvsu6vuWF5Xt+TIt/vxDsRwEy/aa+vB
ghQ32OjdaFXqGQUDaZlpbSEg0gHJDCwshsAGZJsHc6b0u9Yhe53oCBQ7fu2fhuv2SQC4R9773DNt
sIv76j67F66Z+jQv/Y6B+YsMWvbZvHQv6Tu3477aSHfn6zxjKmWnslc/aE9CAe9defJHV1LQbmjv
2vtU2MOTdMXUcgxQOzDABIT3ca0sbH6mhczBtILAZ8YrwFU3ynv6KqNA/32f+a7NVnVNlEx6QEaI
rICLtd+ryjSJ50I5QDZsoGESLWY6UuMAn1huMrldtzaJjoe5ny1q3W1hVoTerMdm2Np6Qe7Wmask
TgWLwfSMDq2+J6QLs/cSeUFZWTSO0HgISc7FKhVucnnBKE7UF4XOZGI9YdGA31JpZ7IXko9KvEhM
BqJfrlRrD4TYxp4meml2jKr9oJsoUZDTPWf0zaW/bHBEIOWU5dM5IUlzxYbxBYnbTOsV2Apera50
35HP89V2mNQoq1bb6H8xjv61BBfvIRIejXdQFOGzXR7AfalFbdEnyiE8L6CQM62buUC+DX/TzAFD
oTXYUErE3oVMYiZubu4UyUE/SBwXd5Yk7Upx6NcovWiTc7KsghUPosf2DrdewSmTrdYxOV9oJk7Z
cAN2fb8eLBcBUz7c6kD8SMLjuzjfBuKVXp7iYCHLThC5lgnlwi5uZNWpPis4peJSU9E90ZTbzFlb
3wnvJnRj8VIZaIdd7prKjDX2TNEbx5usOXLLpGhbD4TOr5K/gDR53su/3DgN+dPc6VKWc/pctijK
eeSn/VI7jHXERB1QFHZA+9H3Dh0t2p06AojIYl6n67gznVppXUTfiLYVpff6kHWejvcGimhc4CZo
AX/0Ltq3yooKfTY7US242Aoira8nQlRNnRjVlXmIircy31btNh16t+qvRmvXEPSGBanQOmWK7y2N
QhmepNniYUQwAPnVlDdW/qQUT1L6LOBcN45nZ5xVeuKmhe4QYeeRZcss2hPgvdQhX0dzyRpaoMmn
qbyJjH1ipXYIVchkIN7DTKpIjgbxPTOEVQ8FjlmVW7yMKmX8m98tpuH6nL8UCPn6GDtZbFol/+33
reJbSTLfD0BBWVKQTUiXoKCQpEpZjql5GLVHhpCM4Ah95w0z602FLQ7jit8/77ttwMUHXmxNsuiL
cS7E5kFNAMO3fv1sQQhmIyah0Il69kUdY3sqw+okpW+Ishg7gs7Rg5+JmY7dPIPQCHnp98v6B4h9
fW+/3oeLUriWsyBJYu6DkdbuKEES4fhUMQgVoUIfTGCCKKoc7F0Wo4GONkCjbBlrv3yMweyrmtll
lSxLtXElku615wIDkd+v8Hstc3HjLmoZetdWSWuuMCAlx1iG/YOSne4LNtbsYMVQLApsJI33iXF9
IgCHwRpsFGivCSwLCFltUzsyrOT6fFNOvV3Wm3Plu6awaYJTl8ChEAN7aNCk4LuowwpHwx9hUCPf
9Q9VvAzU5e9fR56f87cbThMjYx0yS7AvFmI2RkpVFol5sFIIHzDPiCyRr3WmwBbIQQDpMlMAtJKP
KVLckJqqau/SsbL1gZk+VDhLzvheiVuU78O8oJInK0P0BrOwZ4hlnHLjpAbWXw9B/n7Vxjy/wPJi
5vte9qORJWYxgKN5kOR7KY3WTaFcSSnBHSYvb/HSJABdJcar3OxJvFM79I3K4OosrLoMgCNxLxyv
zkEHg4ifqN86f6cxvx+y1M4j8zCgK89i1Y0rZoKitG4BzVj52sgRTOXx+yP43v5pMt4tEvceUpEI
jvB1LwzLotQF4PLDQOBssGmq5WCe4mTfS7sJy7DhRmdOhnDOTFe/f/JlIBlF+fzJwCQWf5joH79+
stgNSauHonGQ0qORonhkuR3PMfMoxj/RZNfC1VDxzsIQDGGcDSUHro+VChSbMAy9ANoVnZaTjgzY
VPRTCumF5a0lPmpsIr9f6/9wl/7vtVKafr3WvhOKUgl749BDryivkurKPx/O8DrT/kGQN0aw8DEe
Ol8Zyu0fnzyDGxdL5D93iYLu6ydLYqU0QzUZhxS6lTHuJg4rmIbjJqAGU8SVTqjO8JRKd79/7nfW
CcxjjdIRhJct/xsx+Gxpg5r7oXEoR8QfwgJdsy2QmNAgVnjJGXe3wtW56iCJwkvBpKZ9HDOFWRkJ
rsJ7Kbk1StbKwMS2pt9MjjmcqWggXrW/EQjlaxMotItKfvz9qqX5bf16t7hqolzprPlTVy+eUxyn
Aelmsn6w1A/Lzq1D0LyfKfdVYOhcAsHxGLxEcF8xQ5Refv/wS8dPXmhFB4ADYgaKhDF+8eFj3epC
6Fd0YBh9hp8CAzOl/egizZ4s6zara0q0jt02W0qWtJSSU2ZEjsRO4YP1Z8/+sCwAbsPo+swgOauS
VezfRy2+kU3odD6uQhXn0IBKZLTrdN/Ca6v7ZBOShfL7F/mnlLy4iwBtskwc8CxpMi4giriOLL+2
Qu0gPar36X3x2OwYfWf4rhb4SNntTbCFWphca7v2ZnjFaiJ4HvfSlmFZe9ed9PvyuYb3DKcCVT6M
6MPwyj9pDDFu5RMNfyc5sJfbJ5yu7sedvM3uLfD4l3CC5Wv3qpNR+J8gEcTy4jzY0wdkmuojA1hv
bBkV0G1+L9zCIZcP5gEq9XUB47MY7GqAKG03N9hGQkqFd9a+Dn9QsST1+2pUEBGj5JsH51SQF3uW
EZ4bRTEE9WAZy5YcKewp0WxWriA7Yb0KrZVFyGDlig8EChynW2jiMuxnagVMh/HvGWztFcfUzEGc
LqIHCRyjWqoYxL5De68qzyjcFHcRyRY1CO4eDMiWH0mcsveIJ86YtakuUfCFjU+1YToiRCN4SYYN
tZEK1Jzp8c4ULtTeMXAgxEQISj0dAC6g0srSF7m4KJCRDl52k1tLSjtT9WgfQsETxGXH+M9w2rMD
NzIz0Ana0qm8Nl7p4eqPJnF4ahTwjQEdugJOplHDtZkBE7SQf5MPfJBI62ODeuExMAEVnNpcNFxD
7IbQK1+lwYnPbsI3FBy5dtpqGfju1LiMS9rCFSMveWMuGkwurdZwgjWZIomJ11O1TvStUOwn7K8z
h0+JZAd/O6ZoZ6Q9gKKyV7V/dAg/KPPBmf/fg0ZO/HXbVbJKUimm1MOELx7UCLv8PL/TFChv/v3w
mmyrdzSVihP6tok9nf+MVfXB3FtX2V0GCT2wp6vzbnhMXvx9eVA/xZr32s4AKjKmewjY0JKU90OF
y5kdPk3rrLHTjxhjHoESAdIqrHynhHoPvsJ9SGzzXb/1b/v1+VPCy75BBayup/v6qnwqb6GLUxbb
Le4Hb1jeyY/g+BItaehUghdPSJ3ZUvBjsfVT9jrcJKR4PpanYFefMKuvniFfV8/dwbjv9tWdtM+u
W7qvWx4hz4iFhwX4eCNd/b7BSP/AqMsdZvZW0UQVwsW3wMmx9rMsZ+qPVK/eKLfSrXL076J7bjV2
V1I7k9mFbe0Jt2jxn6N76U2scELgF0Rdle0/G7fRi/Q4Bw/CxSGJBQ7Xi/7J38b7fXNqX/Kbin0o
gaY56zClzo626p36ci5s/ltLLCUDb3EvPKgf9bPwYL1yj6HroDAwZ54/0F90V2xJDvhsn2jOsNJ9
Gt9VWvfGVW7qRf+GeR8MwSFEFwS4hK4guJPfzzCjF8VheMmvphflM3gKruQdmop6HTxVL9396Nan
tPFkTOsY1r5Rcn/qb+gDhk/1EcjJP+IISgv0iCQjPwXv9dpciaescjakhz6Ju+GQv8NUtdttdlch
V76eLeW1J4CQQ3gHaBPfBcd4zy50px9IztkbO+mpJGrEOInbd/nmr7Dj71QKlgjeWfT5s80JbePX
JeKHQs/sopMPlOmkBoqfACGh5nGedZonIM4KMakDaLKnzgE3TQmCCJZw0vxpBj9M00PXIsauES4s
ZOexy68qbiCxq2MM3nvo8813hKc6OyDeC2/M8KJpgaPjJK4twxlhhj9h3olVI0eDCIOaNiBZsjMw
lK2IK0dJfl6OvtP7zjDghelBWC4jN6Fa5HTlfwAJ4zn5a2jzQw9JBfBvAGhxb741B+IYh1WgSaBu
6XImg0euaHlysqwR+WWur7g4/4nxodUceOdQhabB9mtHR8+BziBfDP4q+UudTL32vSyaRwCGCedL
BRa8ONBrEBah73lUKtw9byB6K3T6l9S/bbnzoYNhgmTZCbFB5R6zRUm2RfkETix+FunOarwCzlPn
xYT/tcdy0xJCJd7gzoobnF3B2g5XMcc7yeWPFnt55BieAMlJPZrS+jxitvoxGc8D6eRkLKQH7ZZM
kRCLSJ/7z0EtNdfIezR9iQSatGxiQ9D4sBMqlJQLDhzx6UyIA9uXWHtoEhi/x+T7FAtUPBNeHamr
YzSI2GgFaiIh1Ag32MikOBQkjsWFxu9oVpqjRgojqIslHcV2C0qmjMuIAMDzOiG80cn2irhIqtu6
X8Lj7dNTMO3ycBv0FKkuKzYcHKYmbbrHMhWJQ11Q8Hs+tgWV0+CshKm79g7PosMDzHeyj983y//h
4RkyvrFMQUX1AiyZjDYIy6GUD8aRtFZGdAjlUnRd6QL8O8UrW/YAZQ2Uaw3MW6oHh5O5o/9MFy0w
xrQQIxBcO9fWMjHf0Pn/kv7+tJtTbYs6xyQsIxrJrztBro6VMFo1+5CxhtFXvE0Vs6xlDErPTDnY
MmvK2ENFdIzXhnmdJjjuLJv6pGXP2AG1WFNF4uPQbNvwoVQgmy7mkvKjRg5rzF6ZCg1z9ooAg4J+
bcDBVHZtu0aIEU9snmRitkDMWyPzfOHJr7eaviugZ+PjDrMEbr9SLOCA9tVGSV+RL6nmW98uY2lF
Ty3pKzkDPF7n085QDsFfyuSf6sUvd+Zij2yFyseboJIPqFOQiCQHsGMZqw3ZGxOvkb2iRHgxC8DC
5hASYX9LvJE6v/wC/DRwDhBJeCcuzFTlZcSmlAVn4D7nYi85IpZArdV5be4aTG3IMIld0zsbXta4
meb8/hYqP1S+fBP4HoAEWMhcNjepJfRlr+XyAdlQBwOuhEhFTsFCq1xUlsosGrFDLIESp4U4W3gs
6rTzGorGxBNQkk0uL2bQ2Sl+IBhLa3YpA/x6zLPlwi0EG7/d36/4++zzn+sDIA1NDCPuyxJOVpCy
SPFZhnZyXfl7mQIM2z6Sl/wbfM0Rpfe2pW0rgIbxHtb+ZN2D15V/MQ5/uHEsCPpnTEcYJYAXfV0c
1lgGYRibEo20jTGrajrhqQ2dtMJx1h0eUT2Zk8cQMSOiUV0L2h4RiTK6WeioM7Bs++dFJe0lAb7F
rN4E0a8p2cZl3i2Q8KE1+/22yd8xufl6QXyAxoGE/gED/5m+1YwrE60zpINVurDpKFaR0AMGMvLI
noBllBCnJpvRBz0Bx3cPdW20KyapZAWGbt45OjvR4MCFyuDJYimJEeJfxsPyXH5/rR+/XuRFH5YZ
UlVJzXxTK0ZqDnrfDmYqx22C36sLt7qieg1scjjZJiRx3byIDek6dgoFEEGg8heQ+R13QIYnY/6h
wik1gR++PmQzK+JzBJ//YCWLpkY5x7nGu73t92pv6+81JfqmaD/HzsseiCFtvMBfZpss3HCDamOT
EUvy14v3Q33GNTETNnEWk3j9LgbC+aSeGynRpQPpRIH3TKFMtzE1a4nppbLAFbeGnky9vTZwmfUa
8knOu+y91tyQfg6icu9orOfXYWN8UtLuKM/ysyPs+9Clh1AXMjrpnbGBkh2pkIKXhuEMN/477mVk
1Wr3rW9rHyWmqPDltsDi/ZZeTxzJQemeCkIzOegxgHMYUyUP0nBQx///5c9X5ssz6cHkE5Ln10ci
TnmUQGME9BEWloAaQ7sPz3d9eS/Hm9b0Rr5XfajGY9fsxPIpT3e6yVOLVsFfPpLf6WmYcmKNKLIT
QdACJPp6JVi2+8pZr8SDDmifcTazimb5XMx2OJmYMXGGT2yg411EVDMsVgjKlKqvfgmh639xW0iu
B1KUqSQYC1+c1aka9E0TB9JhMJZdvfIz6jc0mUtwHXAK9YysPnbGGDPb5zi6lep7yXxs8Sn6X2wz
sgh1cCYmQ0zRL05GK87HdrRy8RACDFVN4AyTZhdl5mjpoi7vhJbEtLra6uankEfuxHZolZ07MqCA
SQvLzIuIJMhSkBdMnEhQFf27oDsk8l2QXFtwtCf52P71JH8o7qlvsIHWSSrAcOSyFDPqIk20AT/5
Ca4SeOiDkOLRXz8XdNKecmdsAvgKb2eE3ppGVYlu24Va81dewk8v1JfLuNhtRJrnsVC5jOQQkhW4
FnE8aJnvIqzB5wvz88aRtwiCTAmfvb+SR346IL58+sXee06qQdcDPt1/Fo7F+0iQkYa39bMcrMs9
MVs486PpJ7R3UezLVbMA6xCuumBhDI5PAPZkqysCC/JN8PDHyfW9y+HpoCCATcYzQuD6dZ01CKm0
3mwnYterdY9Wkz7ThenYJ8vQBP6oPulj0A7jIs6lseKUU3A0gaJkp1xwz0hGKHj9n36/rB+GnV8v
66J+TytzVK2kwu2fnKnskNVesw4JP1Ifxnad4AngEaiSWzaaTQu11gLRe0hkliv+ZXj8w/Tw65Vc
vDfTVBhNmnCD5I36GaoOrzBNmbISCC5MtkP/CQkqTbxRXlTn62hw+nFZjTtoDTPA8eGvGAHMhCjt
0Oerrl83pjfku1GCg3F9HpCZ7aXkCmcCGXBp9ftN/OnRmvhjAkfPyo1/Uof/FCVpmBf60OTjoa6R
tYu0pklqiz52Zu3975/0ncWrqUzCdQpdtLYwBC42pioQ29rv4/EwGXSzxOy2gEa6k+EpWjPuH8JH
sz9kWol864+92ZhP5IuqBvdChop8QU0DfP/6AmtxOap+QQd1vhKOqMrxUZ7Ju+BRmDY70jZA1IDG
fBVcy975BDxa4EuKV5gxzrxv5f8Qdl67kSNJFP0iAvTmtbyXSlLJvRCSWkWX9CZJfv0e9r5MS40W
MNgFBtNdrCKZGRlx77mYtqu9ThaBuqyS3RS/+asncrA50AsEtgECTu9Xpbuun9tgwYG+a68apR0t
bFCQ2OpmtgcIEwPgzCKKLECtfwukKlzCEeaLpxkT+YmdBVeFunDEIEbpvOnjNUcOTJRQFGgE9+3C
YUSvbHRAgrAnxNH64Vf6jlqbbtB/fqUv60+Uh7oL0Ho4kaBMkSwXSrWIgf5DBKuLR++mfUw2yS49
RuaSf3TIDA+0IZpo2/lLpDXdsLTp0NdLeeCAT6WK8obWNB3lX+4lTbcAQv/9RFl/KVYxXE3ZLxop
Nziq/rytilFinmyL4RTXy+FCDwXBiWhP0jiV2EOjD4IoGlIm/F0b7IYUVc+ti4IMypCgM7PWgztn
uGkZuSAsieZJvcmbnSN2ntxUcsNAJIq3bjEv60PTLLp+ZdDcrDaBdsbwSZJL3G1obgTZxu0R8TVH
lhbbQZKOTmlhdct/f9Xv9j7uzURLQgBkW8DAvizBGh7NRg+d/lTVyFo3Jo+dYr/WOGNJ3SgWRnkj
mvlAoFmKHu4xoClgsvHvQn8zMMKo1ob4CC2LZ5EGQPXTXOsv00GuzqMQw+DKnND7Uvu0Tu2quBp6
nIa7pHwMoms8QGZJz3p4ivMd5ke92vnOa5a/qfrl3z+NMb28X15u1DU0B01AtJQ8X9aVocgyaelV
T5qy9WxOSKJFbB3kuKYTauzDZ1RPv3mJ9DdnGn26eNkhEaTS5vw0eXsYrD71aDbI+CqecHz38d7D
LUiOJ9l7EzMXNM6q5/U05/Q1QZJs//0FfleGX78ASnEWRdVi+PX1CwRhX2W5mQyn8ooPWLlxX9uz
funwxbXwR+Xr8Fk0e6vYMfKjjWeQZ43CeI1bnLWIJA5s0eS83tEzb67KmqS8FEXdwqz2JYPi5xa1
EbtgxQlt9Ruzx9o+ugcVaLAzpzqs4REO8xp6ZHDDYtP8sEn/RbJG9wo1wtThmI5NX+Y9ausGZdFb
7SnAouzOW2smHxGWQv3N6mN9TH6TicS7Wu/8dta9qQ8eZJthXfrM+vDvGT9cD0v+18fFtnHVTDlR
MCzRSHypGrQ01/JS9/0TiQM5oDiOseFaO9AuFWTMZk8wZIdx6VkXGd/6YB/e3duW7cHeWt06yJc1
1Kx0r7X3ukEX9cYRB0m3QZm3wdb1H135Ipp7M2JO1T6V1UmLU2hSN1pJYgWHZHpjwSk1X3rS9OzV
TWVin0HcmebBRfOSGx2104B3vRLWZUD+qsCMLhjLRC3tXGXXMg7wtkm5b8UmN861eqMN955ONMyB
6Wg43MflQz5RHo9OR2DyEW4CHaQ8hRW1sAyYQPPUxV270OAMEeCyLMW6A4WbblJ3j1Rz5lQPnbgE
BG6z/fPHx9e43UlENs0hG2mgY3FfGNpMfY14N6BdAnDgul40csnJH+3WXbWUpPYQU6jupLG3rZOH
QBWTL9BxmA4WXcx0hhRcae4tbi/zaSyClXoXpxKf/y/LfUhJmpYdopx1GiwFza5wOJTtlgbA0q53
dn8vg32l3UTD3hBbNzjFekZR9D7q9E2QUrvOrqIRHl2d5FdIrGHP2RRez8UpQfz1tz3g7zo8ZbCy
Ip7DXt0GyhEPkWPvC30d8BW1my5fqsVNmK2Z4/rxwSC8OqB9edC6d4xfsbO30O0Vp0w88eLo9SYl
pIgAKrKQ/Hu9eQa6ofinJCSLCVD3oTBnVzpyF2ltY2ceG/vWP5uAYYyFqizcYjdgag22aXM0211c
3Crj1vushh3vaV9Q1m8tbylb/NoLBUqetXdawFuL1DzExb7gyqKBDmc+H6wPI/3Uko0y3DSyWMQw
9FymDIoxxcq9l8U5gx4jrfcsO+nE6dHaysq1Y50lYSv9Rs03Mr4RyWPtE861TWkshM1KQVs/YMIz
3uBMWXKbEVLtIxs4NuLWRQRvL6pyZYZr19ti/q+yRQKHQqy18SF1j6Vcl+lD6tyEPa1mQl3gvFNf
2uMTcuQuPWn0KaJDkd40xl1knx0HLNvkFHlX2J+j/LmQR6LU8nIRanypJSogkOd0gGR3EfFrWG1j
7yapD2i6AvVSM9Zrh7uOFBw5K6Aa+4t8XACYMI2tX+zAa4VL5we7y2/31x9r9sTh11is4WGzuH3t
gXoxZF6z6X2eNn/eghQy1deaucmIzdTg9uvXVF9X9rHodn7dPjhqvHJwhUNIV+cZ+DCOLozvrgbM
8Mqj9BwJJkzvOt/cRHKXaBXPs7tw5YqfurRt3OQgn/zgrVILpGM9Os0jHmQEyf4PReD/FVdfvxlV
BgMtvhv25i9FlZVxpzLQiSesf/AaNkX02EAru036RdafhL7aSEIXwyfYfDkusREdhua+Yhxz4pCm
gbmWhKmFJtnZ4bgaQYIH3atGdWsxskBhuctcY2d/qoo7z0h78tJzaF1Lp55rHfNKh7F5SdOWpUqc
NPuOeqLTH21spZbcp8OBwmCmuMat0j4lQXDoRQ1ZYqbTP6vcN5KcZoPnQwhIL25oPLSuWDdEyER9
+5a15TZM3lveOLdQ5iotS/5ibIer8KWi5+A8V3G/MWz9XTrg4s9i0uXAFC+OVq2Dq8OS6i0TY8VW
WzBVSctl46AJgBqcFS04NXwb7xbcInPEeDDxJg5D6kCbc1Z2dqN+6DD4GyI0lBrsEvEtwO2Mdamw
uCyLYWb6x6q5VCY6hhpNc6RFa9Fb+6isnpRenQc5zgwbe02+MnI8BPkhBwKn1N40oWiLcq7bksNt
Mm9sezYaLOTZuGCS5ylIaredRnSJctRByoxEFHWw1rz8zUdgUWU0eAFhEAxFY0cHhSitPad3rN0q
71RSPEXVvTu+G8Q25W8yMnZGf0yd10Qgus9P+TAi/Trr+hku1K3aPmiBJBAlnCfFtUriud3FO59H
uNScO5UHIESJIsrnMLsYdcUav+twSDbJS11f2mycdc0xJa2h4jtE6lq65yq608P7zHg3OYAkQ7RK
VFLWq9mC0IWAw5jyqdElilVtPj4rUQo4a+QQRhPajuc9dJwhenIVCqTWzl5UFYsWv5KrNR+arr0r
TEUq9TEMs1Na3ZlMUDpdmftGt+Hf0t87ZM6bnS0Lo+fwZbggRsZ7xmdOMJwjC59rb7IFDzaqxefS
UZaW5qG9n1vWcoBOwAHPJllUvFjeZXpL+QQWAyC+syxJz40OODL+HLLgFUZ62LSAn4+57i0ze5pA
hKQMviXartSOqf6q5Om77Oq9kbPUW8eo9RYWRy1lDNfbviJ3prOoR2TBnXsaBl3j9Ei/27fY6/XY
mDVldsiEt7MT/QH2bYK5RgzqR+fKNSna86K3V6GW7XKViaAWbEbuS5rfBXBmCXxsr5nJG1DNM+XZ
43kohvalIk6HBYrwDzkFQ9pnvdxZtfOSoyaGcIkDITiVXr8A+W466QLx8aAuIhI0nJ3THb34BHYa
GKEIrmn1pFoENpXdQ7sPuJG8SwBKORGbGxRRaKmHCBFvwBLR0U4CalJ1954IAQMlgN8G+ZQTAEUC
VzHaKzd/s2h0FyUZPaVDJx4sp4r7zXQ3qWAiZmLeJukzI7KW8j90L7XVLhXDJdOHZ5i/oBdi3gza
vifmtPD2fbXPKmedlM061LqFQoCFsCiXqaTtBKsHiCbeJdQHH0A71hk598wKZpZ5yVVrbtHDHCZb
+0BQIpLCzj27+hU4NR0xf/rVw/M4evMGXYLNS8suEBe8GojMmUv51Zn/0ikuPg1QE/KfHs3HzD7F
JnXjtjoO3orVokch36Jq1pTkVgU5aQ/lVgt3bfvoyGKVphYUc7HNZbjv48fAiG9raiGbzrhPl9yK
JnXNFPLYFOnGUA5+Z+xi6lqmYaRYSGYoVbisuYsSDkQFirfx4OusXbahHlmhb6wzGODZVTWwnPSx
eipKyIfjayr5fuFcp3EV45v27PzRyBBgZAO1VEQmOVdtsq4WdxbVZuwyJnaXkeSUVgwbUb/h1H3X
kBolY7oQNMs7cNom5KfpJiWpsuIl/L3caVbAMw/ABwy0WNsDaYHVBX1BRG/USvZdHR49l5vgcVr2
jj5OwYQNRPX8Raqqi15C0gbpGPBkW0lzE3li4wAznRZSpzwIZ67Rl/n3Ee+7JJtyAd/zFObE7OTb
EW8MokFRVGSz2hDps4gFTY/OjonkA9QtjzhLVtk3DNWvlEqefms1pGDb8X1s2M+1GBZNV751yPLM
+mgxR2lNbRnp5sZlt6Fg/mkm/b1Vh9wWlheybOoAYr++HKmrRmpVYCtI5il6nQ6KmNj1qcoJGnnk
+OK36tJLugVMdpH/mLj2rVk3fTiHMzByyHX136XXf1qSnlS8CPci2DqFnmg7syYqquIf3W5jeXKt
9b+8/FeZwJBoDO4+EfJwI4plYw/zf9+137ymL6UQFA6dAaQHCcC2zT/7S00itTZ1O/eE8jTNFml6
a7KO6x8DDjvf5uG+Ng6qQrTFEhguE1Mn1n+ox36Pa75eAzN2hwYXZDUSYf+8BqML9aCSeCIs487q
79V+i7ebs8Evnh5sXhWJRnG/7jI8TvZrS21iQH4TuNJCv15zsGTsdhZesTXbN45oDkc4IIvr2gzn
tXctk8eRdjQ7SzhQ0TC1LNRy5xDLJPudyWtAMNjcfh6LEyvMzGArozGqbmutPOrIFRLFWEZ88+wI
tXNreltXPfXKSVdAwFrKJ8dqhYFJO7n6Tg3N8eBoqy+Re27ER9XJH34p2n7fTvb8QkwnCMlT4Tl+
xUQ41DSZX0j3xDF6tLWlRv50hJqoty5+gNlS3aca8BAUtiHuQcoGFbltSjyW5DREyZTlKkCNicqk
H0lNtUlErfpfVXJTR2Q6v3nj0RO7SPnEmzdne267aJ6H1yqzcKHhXpJTB4Oo0K48aRyxCtjHko2F
cEBIpFQYMYtQUNUboY3zdjhSAEBjgdnGLMV2+70qlhNdP+VvVEHL5t7OtJVFoArIkljU8G5FFVTO
Ot443soPJ7iesk8w8mkF82ZxZ3Y+saePipBMGd8s2hghbmzhb3yjPwgYOIUpDsIVN21qv7cNizmM
HlcZtro4GvHJItaHR0xpyS8DUQVlHyicvSxQjuacKRXjo6rN5SBo3QOjNtjXeHs5ovHLZFx4im2k
Whfta+UiSDPvDYZTCTDMkb41RXxgB+e0BFQpyHCm/WZXlCkj618bn2vtbSAASigftXoe2oNCsNWq
BffMgbjEUaC60NOY86sFwhfgbtoHRwSBu7/dKPZPTfDv4hYcDsQJMc/RQVXAAf7zfZNebXpRaTmn
uHyGE5T77rakBk88c+kpz46g2p+Is2E1PgcY7Bmbxn4yTwiesAMuUNn7xg/i+O9tbgBH+POwftqG
jsLxS+9XV6uyU9we8el09NDRkrPq5LJZuRCheYWLRJ0CSUfmFENxCOt2TUSUxjtq9kfdlVsZUCMi
5IxikqD950jBHVkz2cDrQLCspdTnhCJ6gC+sqMWpjOqdEp6dwD4ITXkpjUtSQXAO5Hk6m6T5gBH8
KJGR5zzHhdoeKTOn8p2E4IQKo9bHZUA9E/F0aO5b4Iw/7KXTDfhjQXQ1TFUwHjR9otN8nbMbvd6Y
6Wh5J0+sMAjQlUNgjIbCJtk+PFBc/nsT+OnjvmyFCROGKDD4uDSlHuSotcJCEDnLtDrb6qL8SfJn
fNv9pq/nMagy+F/H+ip4ie2yiL2MeD9Du/a1e0hQ4NhgDalYQrNf+NmepSeUuxy5tUDstmal5iBZ
mGTMP7CkayxkcbbpgAq49wVMypw3WAGC5QFj5gVi1W52lSMWFrYn0Tkzu5tPyXGoPP/9wwH//Mud
0idEBKAVBn6/X7X/bORJ78Vqz8nm1FdLYsJET9cu2tocG/Xq0QvKtUa33ldxQVG2s76Yzrr332R+
2xa3Em1UztFYoCmO7Xc/PUU5Dvty0ykrxx3XBt+KvqT0b4W/Zmg1L5X7wdnbxS8rv2mAL2cqnBVc
7NEl5wwoTWvlmjvDZslYk0EdUjgxTkGk457aeK2dJGHK/rVqeyCqMzvxtoMPm9V5zDFFlkE9n/4/
8AfExPDJocP61pYzcYy8PSLyTMOEkMDgxcMmLgbVnZZds/SKB3uROMNs6PKF0jVrxX5wSwg7ik1v
bu2Yz7FlrDruwzASU9i/8ky1zVFyUIzYL6gp1NiBvrkrUQhX7StF4DrhfG0jc/FpDUfVFAH377v2
e9jw5fXS1Wm5cV3eMBbCP9e/INRH0+PBOwE0sIV679jJlhEn/Yu+xYc9L9FdofWrq00xboX57EZY
qW4S636IcRuRQ8SVJxWK8/B2SFZDikZ8YQ73bnNO2n5WMIOKlYzTzVmQnGSNF77lv7/BX15YFDgm
kTUOolnmQn9+AbUXlioTlwUcZlMMPRoB5cqM3lMCXdPnMXr/98eRN/b9McfQZViQQVSbWvnrcNko
E3scFeeEb1LBaDUMr33yJgt2x2Kt8m6FPCGuCgXczdc9wRgV77Q1WLO0BOKKOEfz31WGEbV7W8DL
kMamUM01tZ2RtBsS2ss0Wvh+eFd52UoxUDdCpI76BV2DqD8aNfNZ1nU1dBcKja0s1FiOT4UXzN0e
yQN3wzLQhrz6rvMrdIqduWoic835DyybvQKvS16IPyNWFBMVzfJfhIb31gsPr5blv0JccILQj41p
32kw96UyH33iJ97rzp5dfZfRdto9cgtHGsCOWh8UeWbG13tcFOWw55Mma2VAyt6G+l1qyWp607sa
jC02by/6QL9Ji/4+w4xWf47Nq04zMR5epP0a850qxnMJw0py5Pvg+tNt+37X8F9CxWQwSayz+mVd
t/W67Ue1xiTLcVu/ju2Okg/OG305gZVxxEhJF/qHD52evS8v1x8f+uXlKvSk0PTw/x+qdB5osJ1m
nekbUHFmU6q0faEW52iYxKepXAT8PR9TVnOFKumncKXvHBM4c//9Caat6D/rc1FlnV3pA+Qgh4ih
CDaBj2qc1m4K6LxRfNyV70Gr73WDbsxo0j0QHl1IOloqpjkaZQ1ARLdaA8QzuoWZk2tmOiuvYQSF
Dlu01zDJtmO+7DUfhEk3EcnxcEDmNw46JJlpDSY9aqxpmIL+fy/CdJHLfgZNCT9KZW6D5DS11CtC
ZWT2VjXKzqqCVVZ9ehVxoTiFE2ozcSddxlLZ+NCaNPQELEeg8s3jIE/jsb3H+aNwuFkb8jxQ7teO
thyDBw9flxNFG9U68nV1zpAqjWrD8deiKhcl9begtPrh5k8399vNZ1VyJl0exM0vQ/IYaEwYuICa
JGOYdDcmA056mDn1BUbsqo7Le9/4DHBlBvoq42CQlrgtOZr8cBl/KTAMKtuJXcWTj9fyz7teV7qa
RKZrn3RBGDa4HBTG3gXmi13zADLtavJrh1+ua6425t6QHnqq3f0U0f3dfMHDh28GwiH1AcXc16I2
buiFBb59CvylS+PbrX8NDKWDcGfZzaZjKRsYvpfjOaf6Vsk1kEuCbOB0z4wRWUoKNyQEb32bkUBh
s6BNdD7l7ISfNu47Xf6kNfl+uOTn+s1JpTJzHMb1f/5shp47UabThou0s2TrMkdlJ8V0ukMjmJ5k
91YwtS074rqYdFtWsEpjlW77dWS568tL04YPslmrdfyo+C99+WKbu4wR/LSS+mwGxVjPo6DYVJzW
HBY9ushaHu+mM2pH/EtY2BfLeok5zsYxsX2PPzwVf9nEqKbBFTAQ10yyLf/8emHWJkZUmca0HPac
stS8nrUuQ4xNZ67bkNaseOTwuvrhY78d2Ql2Q62qT9Uh0QHWl6cgyYTmto6wTyK4o8dUuJ9q86rQ
sa6KrQbiJbCtGStybX0ikFjQbC7IOorLbBFNdRBRJPL8wxVN6/6fbylXZMBrUafUu2/lQxv1Rmll
tPZZ7yJlyWLXyDVTqt5+5SiAP3zVyWUDVYI8l4lU9cPHf78PfPxkcefVtLmCL29n7gWVEvg0fBkB
MFlR011YLtGgURrW9Y7JkWm9/vsjvb/eg/985Jd7UMkY8WLf2ifGLrUsNwPxLME1YuQ8zd0a5kVF
D0QGGr5UqBoY0xkYshLN2NqV88DeyfJRRORTjbPMBTzHIypLlxCwYcVZtYHQYTJ5UWhoS0fC5W4O
CW1YXQ0Wo17uebF+38y6AY+TkRgTLRUdeLCZz7s+Y/4JSjty50l5a9hw50H200kuo2wTd/GerPJe
PLDgnyIWr6BnKFoci+GTEYUmH33UDxXIgL6cXsHBowfmLaSDEbJT/VVaHpuafDEFPtmgjzdiyslC
wmob5YpD71SBOx25SVa1KuMmY7KCXjAtlm6Xr5jYh4b3rLO/dQC1iopgQHptDCmTuT2eXW3XJUzR
6XVHdJkDnQk38UhkISHxXagNiUsMFH98dr9Xvn8+O18q36gvU7vpcxt6P0erTwEZr5vTtWKwPIJR
B6rx7yfnu2BwenstrKr8gx/C/vKwJnqR2aTp2Sc1f9QsHGnVzi73CkdVepNuT94DHa9oXjQueC4L
wcN1xAE8UBmbHXQo2vmTZi5cSP/iU/0o5Py45X3ogdn9oBDkDoxW/p6M7SmE459V/R1rn2oikfjh
rf+uP5++CQoy+oZ/y+So2VOy3uCbMNcM66Naebc3nVfuGWVOLwH/tnUXebL0MOGbGd7/i5N8wnyb
yrN+mUZiq2ZnytZ//8B/vyz4URgU8QwZXzedjofPKrCanERa3CcdbShkA1WEDqy+gCDnCMavVp1y
TvUpBUverkfSyzwaM4CIfPQoJdJryudpk6o7ZCS03v59iewPf1kwDYLfJ5SJhh/ry0NgD6mmWA14
xCKJHpUueprq/NHpiSW79MD4pulNzyivlFdjGv4YJ8fleCDHGf1otyFCrcJJarhIo6qX2jeemrA7
65MJQNMPBZq3a6sO23DQFrZl7X09WXkaBLDmOO2Sunrtm3Kj4yLlnVds8r9NPrJA7lKq28x4TGhs
QXVjh54qO6EAwhcjVYZl0vyYd2lB+CMTqvTctY9TU4xaXA0LbrKI523fberxPJJUwYyGYT1wdtLs
leiYJsVZo3hy2Li7trptLPXCJGKWGzgVIEwo2WdljBz2CwLjmpW6LVxEKVTRFeMSu8GHWVW7oax2
86BH61B6/j12n6TGvavmoIBhjrfT7I1A6en/E0Msed4Gmii/xSLZSInO4IFFxK/vqTmmSAmfKD7N
90j4FTcSqnmX2VtpaNs0yPYBstTpIZW1v4+GflNmEzu6LnwMwozkf3gkpkL2jy10AtQxunEZnSDK
Vb+sQ3EYm8xAm+A0NIzYwnymxqTworq3sARXfsdyW21ij54LqVIJyGNb2f77Er7LZadLQGtua6w7
Dm3TP8sZ3zPHPlGL4KRNB/JKw9gMmTUguN3zP+wGHhRFLjWk739WnbNNQArmg7PqqCKji7COSb0E
J49EGP1c8+yKYRkjpHTan1KTvo+YuNDJ3mtPwlnjW2xC0Heunkeqgq5CnYksm7mpeE2VfKXSQLeg
TIxUYJqzG4W7CKIXHz2h4ypMTH/kVX07m3IleDyoyVFTa1jt//zJJK+v69fCP6rlYxnw8FnucbS9
uVE49PWnGbOLNVhutZKstmoeNYfKWXpTphpWO0s8aj8mxULS/foksSyjJ2bpQ6/JNv7lSRrLQB31
3rJPrnufEBxhDb6BtA1rZKqWy7E19jEN+NRflLSZRyf8CCnRbJCALNgl3K2mn2J2lHlA0KnJ1Bgp
Co46nNF6eJejHyo0axOz32vdtQs9ohCBeZjTUhnNPd7WHt5LaPzSCbSzSvtJHcWdR6h0FMs5hqpb
J61+TbuDgbQzq9pdrzAyh9JkQBlj1O8GK5Ydwz8a5ctQ7MOUEwwSMDrxM9crtwMtdM7QGrKHSmHA
nqBcpoPvo1fIVEACMWNeI8HKciHKCORDF/u0bIA9RdjpACvv64oyKT0P8izcc4VsRthEZo/DXLA+
jvaN5YlfVvkgHWPdVigUFA69RZod7XxcVqBw0u4mI1jFChIoaSyazrE2upXbG5sm8Q5cd9peJW+w
ipwwgK9ist5OSw5dsKMBASIplkpTrxN+sAzsE2kjpJ1CGIzOBNJyMeScKj4Cyf6mbN5cE90VyzZL
bA73bPrDnj4s9fGTAwe7bJ+BsmnJyUTr1DQXv0R2muQLaxoA5W9TkYWrY14zaxPMvyucsZkFpi6Y
imTNPWrpqcveOCdRAM1EOR4UJnXp3RCXS79dm+ZFmHgrrWCbADUzxFMZykstsiX1hM0nomYtCebQ
/ZVrKA9VZR5NI1rUo3EsERDKBzVkbLlLw9sx2mX5QVarLFh7wZvUjznh7cRk+Df2rlFPQXjuwY3g
lQDlo8vXFglmbKDpIUtAGHRRUGBNz6huJKu4PUvPeUAP1djUaG96f+a3mxQjrbA5D7++G4l7F9BL
DWk8U8f+nlPyBHlAQUSuHKbmSNS9AutaMukxLexg8QsDPIHr03qd/lBsfyrdqXwVvBKiQ1KTpyul
ieayO0cU1j2KKUHJa1HjNwGBgnQcfBTutfuUlO8Bco3Kf03iJ2XcR/3BMO676lWajAwsfJZZMdub
/IFUcipq3qj9euPeiO7G8V4ZcNcEzkahAsnYdqKhuKXVpXPn0nBXN5fRBFUSFxzno1UgBlo3/VaW
HxBbJyWY0qa/EAXSBmtRpJRMS3/Pu87TfLrGCq/aCmIp6ko2VQ9SwUDeRKZXa/2X2oMJauVM0HSv
aoqydKvG0SaLvWcnjR8ThqJcR8xoyp824/IpQGLOeacumO7r6yZ8VOs7DM/0uV2gYXw5hEeV6WP+
h5SSPAqSGEqkr0wQKHZCGa3CgsFfR14wewr2ZVQ9S1bwGcmY0WLaq/PgzbFeTI+oaQMXBrN5jie1
6uz6etG5N1oOCpjipXa7YwccOVgrDDb0qDlb1ErTElba3S4pqBqQzOiMSWVXLIQw5tPxSiB4VNp4
1dFVbeBJclB6F169dphcNw6lCYmjnItMVFVTD6GCWMuL26U7I9qFKQeT4VMh5ZCemMcK1GbaQtbj
grDReUmdrnMiq4U9J9ptVjanEtlV0Fsruyhwi5JH5314wp/b4KcIy5CQd0m1WNnsFBXg4gRXl5xC
P2aNcQHG22m3bZ8i47FhA7Cyelul26XKY1U8o4ofBIgJNAYvanClsmtwFdM7L6vLNIXJ3F1HxAVY
3xEpMGyaeI9ALCoseiQEWKIGLrVHbT22bwKaia4flpCZ5Mrusfp0MB84k4XwLmIINxb2jtRN9rnn
LYK43vUZAnsG/ln95DThVhT9icyu6YawrIws0P4kKTWLTe8Yq0jPl/rcV7utFiBM4fWazjcDodWC
EbWOgKrRT9qkyopOFTzJkuVsQMIV5w96c9dbdxnWqtHM7lJzWDVJu7BthipQmVM69B1eDzrnqTEu
zSfR4fFSrpFzLnk+Lbf76AN9TkbhLoKrkL6Yzjke8W3Y9EG9e18aWI1Tlqtg6WTHXp26x0F/nrIX
p/HDdJUxUlse6iHbx+5WVY/aUBKggbygpArjR0zB1qDe08I3lMt6dq2Nsw8up2GMyIsgWMz4O2t5
dPVXyyYtFMcTVq/Un/kNo18Zr3ymXSZTKmUnBiSyLq4qh7K03NcmJlB2qj4F0y1uqr49NGRgGDIF
FqPRFGDgNAewvjDxsEfw0WgabwZX3wta4Dn+FEefIQbNqMg0hMVtKfcy8BZNojx0o77KHZheKPQL
b9l10MfBjzQlmgg2fK+LXzSaEbmKXNX5jKGXSkF9TuJdZOCCQVrzgSnGhyo6/byuXm+l9zC9BbQC
1xqWBcKdY2NVNTqNUpqKIakc1rq0Pm37kzPIylY/SvBSVv064u4OYBNISbS4+thzIkBLdhdIpCgQ
pC6gCWda3yGhBHWFgT/huVRKC6lqCyc+XFjBVTSQZdunqL8lyW3Wd3fh+GAHr+z1A3nInf1i2bej
f814vtQKhjUkZczAYHzEEWmsmjyoECJV/Ta0EV6EKINnGbwyk+2O2X6L3Dlh16jiTwcN6GDwirW3
NRjiNAzPqqQTH+qcv8vVYOfHRJqLjgZ92ThgWBEW1HSqUwwfqTfPumFu6spMeL9K5SlvdXZWa+2g
K5XsFlbEk3Zx9XUtHl3/JAO5sx2UuahxHZZkbyzWDguvrT2E/o3iJFtVeXKxqoRzlamwCgMvbDZS
rFsBLHWtUwcEsOVrfqBmWObag6i9WVvdSTd4qip3Ng7dYWhuB1dBQu3TFC6Xinkf0Vj3JS5ME+s2
6/fUO2h0bZcyKtNktTF7dUHFhQZH3fa4OLTxvvGutnZRjFPWa8TcD/sMlFOANr8wr+Z4GS2occmj
dIFq5ZK/rJwHMpuB+yXHvoeuFJSXYNb1HedMHC7Mb3sy7v2S7kbwi3jlIHp1xEodNwKFcrYbYoJw
4QtNM0CXwkCW16C+dAx4YiKwPWvjahxLUb2ZGgy2YK+LKU6MN2TI7sP2zH8rY42Mal5KfIsgwM0p
1by7EeBWhgcVtYfl7ysyJPuKlNphR2HR1upCSae7zjncnPVImAtvlbGXB+6V7l5jHgVx8o7BmmgV
s1KLoWjdQRyr+n0W90+Z+6kR9+vyZ8fmvpL9gjU+XiV8Ex+DoWBHTboHpnr4h1vW33ibB2Lnp+6d
j3e1mwWZdygnq23cQNFJr2kNzJML1emVx8ibCL/EjMsrjfBI450iS3k7FITYUySUWGeiFNEA67AR
KkTZ6q8mB920aB5CTvqJ/hqJx4xFQTeIu0T2iaZS7wgRBPo2pWImyqdn8ph78B6JIW9IoqoVbbEO
7P9xdh7NbSRpGv5FFVEuy1yJgjckSAESeamgJLK89/Xr90nuHpomxIg9dHTPTGsAlMn88rXhypnx
IfRXo6CBW7R3Re6iEUeYqvSQ04grYxS+vHqPuKcXllBookgXZJf/qNhBdAWrNtmRpqEsw57IC1lk
SMvyXbOti1NmnBx/E7c3oLfgcJF4MaefaXUI9Y3d3kdMKTXChDDAggbj5Vg+2YWEaUzjQhXIaNxt
G78EVbIwopfGJ5EB6LUJVnHYrcbKwS3k7GixwideYvi60efqMSAHuZ7K57iNVgpu5cry74ZWbKyQ
G45GhhILnBWbqt529daYtyONHSLZqYykgcIWIYHQEPhBh/FX3INr3Zm4heYGp/HOIjNUv/YCLynp
2GpDExcmlpqU6HycVjbwooPAaB44crnK1XwgJAPEdZvWxlIbSiA1JIV6EF8sA71Gc6CxDQdm4PUE
MfbIyYKwJK4OjWN77Y3iBLKwdCkAMBzzbIh+V3KsYO5Zdmj0G5GuRuQr8VXVZ68m6Sh0WqJh9EVn
Kt4sSA0ly7MK3Iv6t/ES/a8fzVtTqS8OC9AIdtf2/T7tn2uMU8A2UJkbOFIyOlhNe/c2t3sbHUez
tLQZKjPB5aZ6NwGY0VvVuROiuy1WCo0j5NV4Qd/jwXlpaw6E6cSLLG70mhZ2s1vzJExceL/HKT2Y
y16vlnlP3iACbOo0HHMgzUFJfjozIBbq7blTdgVaF+w3nCkpSI7HfaEZu8hRjk0Xn9TZ2KvGX98E
iKLload4u+kfxvEp7H7XhJBNJvNR54JS460cLtH8EwzQYm1xuoOq0YxIQW0rJQcoTPiC/pa4Nqb5
EB/s5P9w4RsoVAySReSvotRdVjRvjI9sYfEIcE1DElWwEeJOXINhis6Pl/HVULPbOgXVc2cSm9Hr
hHG4DruASjcsAz+dkOido28enZjsEUJrI/dvTw8f5XbebP/CvL0cgnUW9+fO/pNRDpTZ9/AeLYFk
xc+aKV158XNEp/4LKMRNkNyyB7pVyAmxWeR4vEwUMLPPuZXBuCf2Ad4yXPu2RdZMvi41OCy7xENj
cx7CE9QNIb4YoVxGLd7FdY1y3PjBhV/Ner0KFGeZ+cqqI0J2RChKqYTKmsdPMTQMPiJZAZ55EeN9
QX5n0uJLG/UFLcuMbA9F4CXs9tYiTP9mjgEkySYYv+Q1B4J5n6WXpDgq2lPPhBZYFtkA/iF2x21Q
ONvJAZTCVimufj+undpru9/otAhv8VxGeJfYzOF3gYHQZcTINrZ4mA2k7zZpQQ5p3nW1CPWUGPOG
d/tlVpSlzmCszntDcXjjcyT2GmEK/bKoNYxWYulX7WIwCABUXgK8F22GTHRnQPIGNa8NUGv66Fyt
s3V0H3qXfp6bkphcBL8Ed/4sLZDcBbmQIKpjvLTvKDqZcQ2Fq1D8HgXoZY+a5VdwX2/bQ0E276+G
IMgiedXNJ4eH0py2Qr8mvK/4b+GZz079JwQjQBvmg+VIl9Kip94kJVaOaFH234bEROrtbMovi/qB
/MY8CJZJaCzGxj/NOTnu5qnGjzgeRXRtEK+Eg/mzzX7W9Ie12cYU+l8jLtYahVSNjtUjt7yIs34w
8mQ0T66G06NpLhLvcUcL5zO/QSf1ZWZuHTj92+lIkcxvk2Ozz3AhCJZMkTekpE5C4hOTG3mafTeG
Dz6xYb79Oln8je0oT1C98pmB31F//jjl10QBFeL01GI1L/IXlZOCTwnHhJ0pejZ4aTOzB/yFLDLp
oMRHFMALG4w6Ba6boXltimtMJ0OKe9cpZYRkRsmis1A6Lg+mI64PCNkoTnXw0tp3FRYj6KqRh6cq
fs3Gg+K+GABX7Q9fIWxiuE4zR8H0XqkGYleZxIk18J99/6ExjzUhNwlw0rUocGpym04TiiC6Gmv/
5d8I7WfaAHWjlGe5Oi7Kz4HiVlYVwi06lOUZLg2EdT1hRGa78AncKZv5VcmfchxI9XSNtKtrG0sM
R+FknvXgEtBkD/RlnSSa9M3X+oQ4Ir3Erk70qmUaLkkL71HQqNJoTJjRq/NcmvZ+IOyUyWRa9+ZG
xLugYe7Zh9HOmv5888GfxJIfPviDvsBO0jorGrc4OfnJbneOQ1BDuGuzrUTfwuXgb5VJ1gbffPO5
n9jfd5/7KcxvEKg0aU8oTzyog4YtDAXSxuW0nRE80xUrwt6I0lE5Lqbkx25GPfB03OUofXEpD+l3
IUifoyTk9yG52ABGlHlvH25AWSX+FOpVcUIbu4Nx00lhH+ICnxDMzS4JnjAauUw4+AtGxb4pm+/C
fD6bX/gGmgzOQv2tSxvK+0fAKTq/C62GMQTzgn6uUVdDSpdIQ5nkbARMA91uDOr1t/Kwrx4+PhEk
k1eCvz4w8X0wVsY0GsiD9HMbxZ5RDnsEgMIG4sRQ1xwVTuCR7UltdTa531F5nwRK/HBiVPj1PP5c
/w8aEFdNwaiD/O2HKxyEctk7mh/zMtkCkHMDkB+ge83qZFFqv2a/XbEv/T8eRyKmEAyreIw/ETdZ
GEwcPlBIoX9Q7HLNMLeSAjAXgzGqhH4I14JEjvzUEYQihXpYUn34ztSNvfZiTwx0/eu/v9MngpMr
AvUqO26RqaDfev88BKoIBtcq81OTc8rJ6EoZXmuimLgfpa1uWnKU8+AbEeuXrwGZlgj/YT9kY8T7
D41jEQ69KbKTJBhmjCwZ+xWunziXehhnIF1OVI/YLG3MP3OCe/mbheEzuc/PNqkGRRppy9SkDz97
prwyiXWIlAQcK8zUG/Gnnd1TKTTYJwwBAwg7kHzWjosUZqCZzlbhok2u151xlBJr6YEhubtTqe3L
r2zy2LtLlpVso9t/B3EBbZWwuA+4NAcAfnW8mSOanBGNhGczGb75QSwjXLP3vCSmNt5p1+Uph+eX
0p//6B1VvZ9sUyPIQGMWDENxqIzxkkXkV/ruCqE/GAZlffaLGb0YKtkZprjFRUEwbrHLD3YYbpxm
2DQTA4NCEi4YCdHwtq5stah5HJ1mjYbJqq7RfLGxukNuY46edOxQNAG1kqMNDCy41U1h0Vkuz/3q
K5rGbW0p5y6zaYHDQhaeZEoAzquzJHFMEIgsUf4m0Dc6QmYUwkN8LfsVYEPTrmP9WXLgdRRIkBMI
pHwTZ7ZaSz4JazcI+p+xazFiRsdwfsnLaOsww9mV2A7W44CursEkHuX7qbDxP2MTQCIisY4ClbYp
k0n5t2f1pxkoK+iTo0Sv26YhsmIdYVjMiN02FCp0En2NbexGSnDmXJXnr9UIRGKlu7o9m8W4dOvz
MN2ajKw8zyYCLtq2jXuNPgQ0MNlMbPAfJ3C8st8F+atmB/s5axhxtz2OM1BLTb9o6rMe7pwZ+g62
w46fYeyldDpmoItg0LC/RDYV4MolQbeEYovEum0Z50sJVcZadke2i9W5a32kGht2Ral2Ok5PjiYb
eenkA4wvwcsMqqiHdacCrMZ7IxRUoWOPljYbFj5Figm4z52PtQVdXoei7aYzqCFkmC5d9ZAFsEIY
axNG6q7BhR6BoFM0UWbpBn1I09vHCWC9YvWABkxu62H6ocXIjjQLArH9o+QpgescIpXAPLQVPZAh
lkMjOPWCDNs4Icr2gjVHARxJ+46t8e/Q8RXT+NCXxsFBPhDM1jJmhJPUQ1gOmwhyE+205EOwdK7r
1kdW89yBlRi9tWk7mfwc/Qrw8nXOuBuC6Zjq82+QjM0jvTTHwhmwbVjriXnarUlNm1wuJ6oovxoR
YCJVB8smSCn0pgZyDxalBY7KmV2yNFiAUHlaHi1VHQ1+vCsBy3rtyYCHVWLEY5yVEDUonIt6K0Pw
V/kEjkOjkLBiKpgQd66+45+DDjsSeRgqMTN4kaeup/7GhIp4tUDzHe3ikggbtNA5/gbKE7EaPbMa
E3cO8vFI9FXV7v2xhQIhgCBjmrd5ggznFUMksmqhKsvCbu/+vWVocnn+uNQIGwkEkhgLFcSHnTxM
UjsYsj45qYPjxbzSgzJtEgiEPKJoxXxxynSTRVc7VA9DMlyzbjrkYkR52a5A/f/9Zd4SO95/GVOn
aQh9AeodVf1oUAjMMa3NKgtw8y677GRzfqxnjp0xtBlM/oxSP7S9Tlad896bJ0P/naD0c2hjzlLt
SOO8sRJ0aig6bbc0oYAjgz06wUHhxejRhXYno+iWQPPfTCRf7EF8c04HZLySHaV99HL4bY9mIScz
KUWgbpCV160bcPKKRnknvHOyH4VDbyr/KYbgSWg5mVqmVOWsdMYqmx+CKoNMPtQ0iNEG0LTkygCi
oShX71zWh3ok15soFk7EQsHviq0yLm96CibE7UT/9De34fP2w49hnJThrKYhtA/jlebjVG8HFzyn
ICGC8cWdTkZ2Vpq7tiGpg5gyQERXJRo4+mkSm2cBX6pGvFKK69CvEv9Oi1WvIcqgINr2m+/2ecZh
2CBgjmRvh2TGj9nUIV6oklANBR6aitCA+HMjhxH6rZqBFzpYMSq2gPZASSLE5t5xdu4zko0FR/lV
jMQ+fkzFYwbBMOh3EcU4NdtD86uBWw3jTQx7mzGpCIE1xfzmTbPsz5dVzilIEC2itZleP0xK0djS
a6jVJZ6Xo6S65rjaJo6xSKHS5CnKEDne2nod1dFKK+0/ZfBcYrV37ZFH3r2bIcyNmjB7nzpuWKNW
e0VJYBRiGzhUHZUQidlpdsIV+3MChJD39V3Qc1gv08cpwaAm92sQi5p1fmqqg9yFQzbK0G5usd89
S0W4XvjLwRkIVoGXZZ91JvxqOHbz/LEhRscY23uTVFl1dm5j7q9FUCSQxAqBEgHPDR7mcBWFw8E2
4+Wgkje91gyFxtJzLkL8I5Lxixqg7JgMcQIkHSYyJyUJTok2EcKviM1N0TVSrIwlPwLJiN2M9AX1
XtY8VeW48gcCoi4tlnAp8JUHcGDjVWZomyYKXgeTeNmx30tiGt5gQcXYg/zRsISdiWa9uqq0VPRk
KvZTumpQ9I9DdU0NDHNlNh5tknuzHl9L8WTn/Z3SBsdZx/YXVmzCoDG2exZaBTzlb7XY2sVw6QU8
UD9kmxlekV8pTTKai6k4wMZ1NEyUIePRUl5yy38DjjkWRubFEqOnz/mya/N7oinDUVvJBzdyqwcb
+dy4iaC448lZNtOloxgP9OwgTIxHxis3uJJTdrsraoIZ9PNYmBxt5vVYbGJ88XLnjcMSaCQnfZ9G
jkI/sg1PTcj0yqqZ6K9+5PABhH465DRZrv7bDZED2xZfGZezlVIFwmQUZhMjh7FFlIaS0IO9WSqz
tk3wszDP+PVL5893zqTtasapJhw9erK3cqqWA1maDquGBtq5CRcauk9prrF/D0RwVISK54zVMOcZ
ac1KOP6K/eGBV/kGQN0OSc/x60OK5FH+s7xsGpyr7WNspmQ4eELEe1uLdWBUXt51Fzm9zJaJ7erc
Gip9L/WqLuad0fD/XKxLOBbV8Jcy8aXvxHOaExMgm9PM6QB9uzb0s0v1UTt7YAatOS0zAEiBSKlW
ZV8tqTzPDiU0eZq1pPYDBc4Ogcc1DWbjWUHHOtRPRtlTJbLI0DRmZ0u/KKjtBXOcsON1a1o/VLFR
3fHQY1LxqWzwR50Lg8YmsnZNhaLbFEde4aaFU+BFsxBPtDKOCImQhYQIy7ij5/umVffzjGGfX2qX
wU5mnThTvkio0LE0eiyYU/3/e1+bEabKwS4DM9twsW2mzgrYrU6sv2ggYU2Ylp6l70MLrrn9JDN0
gW3X8j2Tfm1twIutHzv5O9prRq8JBpKYtACBTzu81FR98dSpzQtxAlPKu0IuYx+O+yx8KEqdvkpe
YHh2+QdN4mdqRT1M/VlwOigkHUvUS2zuKi0k9DNcjHTSd9Uq1dI7igaPo+Ziz6cIgbvaxzOrOHoz
UqhSRo8p7Xbz9FS6B4dTkEooDUotEUD52c8tw1woGVQ5SbISJu3DTDlMMC7Kns5vYOoAUpnV7JfF
10MFzqgc/xa0KmVsAAikQ4oz5jlbNqTHIMVy83I9q4wP7TpStVMErRKO5jY0AzpoKOMl1jbShdcU
5xSRf4xSX0r7GgZfDvSN8zeN/1ISM86zJ0XFzvRE1MpNQeXZ3C1bE+yezJ/AeJYmU2w5ntZc8pHM
LbRGKKemlk43tE9TuH6Te0FjCpIYmIwZy1NcugTDe7Zyx5Bv2ulmVAovRHflkJZRc+aqfmSl9dOt
X1BT+CX0Ki9sVfT3IzLJFlDASIIN4TkmsZtyCHfqpToSj58zrOBxpbtY78kMLv60pLYiQUS2du92
4YqANU/aHio32084faOJ1I4uf0ijeI+n0mVor3N3aU6UOgvtoDbPUskTNZ2nypfCfzOtSVm/4OQl
DTFlPi05tHB1WD/hm9WFIvRbyiYfqu4paMSuR0Gl6t2ed79D4ZFrS+ClgHXCwVKTJS8B1mUrwWGN
RRyMu/ar81AgnUEmzYEOLGDWDg6uapNRTxT3GhBgVvl3XT7g+acGodeXMiwgT659Pnkj4h3gWmod
dgPhOsM0kbPmQ5Fp2XKMaORmrQqeDfU1YP+U7im5b8pXtlN+Kel9ZttU/l00qOuy0r2SvgtbxbeO
ENe1xDJj5a3D8hxpw3ZGVhSgK06iXWK90HHPA3iOoytUCXcEOmo42/xCwVOKCYlyYc5ndr/MUr6z
M64CSDii6TYx+rC+a71adokY94bOrtBr0Pdbd9aJpsaLVJCDRG8MUWdEp+39Sb3wxDZasuOVsTEq
mAWBZ75YqjaEZJWs0+RFy3vP5VmUV0Z+OvlkSKMgPQ0StziQFYp9SFBM8T8XhIDIlc5NOCk0rPVU
Lul2xrBLkHKp39fThfy1hjOplIpWklLSzyxs8YTMn/E35t+PiKIYU2XP7yNfc51G+V81qn/I/xpt
z9QZhzJWN2YzrIaYE2GzFC6knKqsBW4mcpPIl6HvXPGaCgVltXJCd6WiJcilmSYxn4lwO/Xpfoja
rZIWC2ztN6F2m5TkM/LYKmThJEF+dlngiNpaU2B3E1rj3iRoKms2YrBhrvW341qHpp6cg6VarWMQ
CQJmlokb8My9aKPzWy51bKB9qHwz6n6edHW8j7ZwiTY0NZyHH0AgMVeYouf8JG0q1fzEOERFOuSC
XEqZUq3iOyjvK1hVMPYT7evarvXRcJkUbdAYgoB6KIUhQwOKgbtCwBqYiC3w+LNZGA3BfSkSkerY
M27JR0EeqP895Fv6p0MpP50OV8B1Uis/lZUVpRnbddAAZDbZVlgJIcAI0LRx2ajObe1Ex2koQBD4
OiGrTtYcuySBi2J8UGfwIXV9FtnzEG99wldAdpgeGcjvTFus49+TqLwJ5ZbGJtLzxzrTpAYASneM
ScS2L+lIweb4kwAnDzOfMVO5RALkjGeinNV1FK101DlSSGlTNzfUR7BwD8wgmvybsQh+RYQTyo28
SEZKaMjOiQ+5NrBJqoupHp8SALeaaEy/RRmHRUh8Y9z+iiQR1Gk7OBU5I33UxtdGV9RlCAQsr1hi
nhm6RfNKGpBBp8C3n/YlA4HhhwwD4EqV2Jf3z2hWRbpfo0kFqHyWM5GU8srxm0EdCqL3o9ssf2KH
iL57Vr/6ncAVPKMo7nUaVd5/cD3rWlF2QS5JOQk8OwBVRuPfFg0rGWd+49tkNO2rt8Oi85vsblJH
DecD71Uojq/XBGCfwGNSNCQp5r431E/tj2V0q0d3ZRBuq/rIGMBuXpn/H8aBgB2Bk42/uR8Dqoem
r9vOSnIoZbDLxl1pONeAgCVwObMryzOkjMLqhtgjrm1hA6YCYZVKu0osKNPpktPsYH8XxErQ2Bev
q8Vp3KVLh7gb58PBthyqlmAJRZ4+ydeq0PO3NFfhljd2bquvui7aq6QDloVKTLm/UEd3XTuXCdW2
ka6cNvI6PVvKuxjWw48W5WLB6FGyiU3GuI7EU2P7IM0WHafpWqLOaklnIclmAT+8JnEkQYWG/AHX
HhPCz84o1oHaLa2iucT5Wp6DZDhjI2mqHMP4OhvMXVZxNu3na0q4dDV5ytwQupov6+wiuRM5nKsZ
SSdquPiV15wTTMb9a8OaoEbRGWlyiL+fyU0DpTUloufoGyaEBlDQkrzb7HgtOeEcgKT4n009dABR
nRo/h4zg3zlGhnJF3aAcH+lsG6J8Bdy8QXEtBxvdYq/l4GRVxFGFP3EkbsOMgdG6AQeUcHtDIbqV
4HtgGC5nGzFfiSr9JSKeooocT0uju8BX9/iSSUlIjC0V0jct/SKcFLXKutM4FclLjoPZN9EaNGil
WR4MxuSR0Uedir3OPj25V72Zd77eHBR22rqzFqnfctBHU4C4UH7SVDnMI08jiasKRW9ucJAHc/aK
sfQ9EsXA0+UdN2FYrD78ITlQPLjkiq2l4QUbN/HcOmLWmhRncq59KF3uVr0h5KLUg41EvV3khYp5
JP1+EXK/iTVZl6CqI1LM3H0gszbJVOxPl9SaPBAtwmALpizAsWcaOlalex6nvxOaUKB3IGZOnnwt
5SnU1sxfSgpZLh6Zp+2xWAYAwNnENt95vou+YCQ2Jnl5Y85akh50mo65Qu5sPAaFssRoshxa8FK/
QPFgmHdNGHim/kIH1FrO1nK2H6ErOmKmpKJjhFVA3NWK+sF36TwGVrMYHHrL3FPEtsgyLhbUlUHs
0XRr15yWhI0dwrmbKbUvDH/rJMFjMWZMQKBUANYl6ZhTuytzsYtt/XFofmVT1t9UwBnkpz7z82Ki
sXGIc+p70ixaLozHirm1jJ2l7vOPjIwtsEj9m5Odzhbv0Dg4taj8GIVmVdvL4VOGAhWNvo1I59K6
ds0hTMbh6CTpadmO3JGWUDg5FSfIqnSqOd1E9QgnPieAWmEZHjvf0/ULB2rK4WpAATlMVT517FxC
hZVpzDQsEvlNp3L/E2S7kFZqhVOZ539EYVLQcGdEBXbRcUk4QUk8XtCPntDStauhDBPd20kmXKpW
+c1eqn01hti6DRQNHMok9oFfz9O2r0U9kejEEwa8Y9cr6tR2o3OmKmJWj5ACZZGt5WGpACH69xD0
1Q4HwO9SVMH+RsTb+x2uy9n9sL6wvQH6aEd2VHht1jMmPzbUf3/Wl3ubTZUvwCqBH7ol977/EI5d
3wcz4mo+yZKp/Hm1y5JT7+7RpZE8H9AeUnk9+UDaXhGHXFl/8/Fffz4lB7CegNifzIVumppx347Z
qWk1ctUDCpKlV21otJUeJz/VblzkXbEhwcuD4G/SZynohAy+tdKSfYXFyXySDCMzsvxzAjQqAY3S
kZgL8YIDwR+8fvoJVY9VrGHt1Y4yJkAavKmTQrCULx1l46S6NxrHeNIXo6XgJez3fi3jybKlroa3
GVLsDM1Vk9VbSLRnDgKc6Um8AFNSNACnEP+hKqEoJi9kZxHHeSZobVZ/yZMV0UYpue8GZ8opfGpJ
mZc+2zwvT9j+9/iDgYJDhxgqeE0/ZF8B3oAQ2JFUJElZwf8dx1yQASxd0Qo0UNqrDVYhu+BMha+m
qIHjrhVNN1WFk2zdcD6trnWRegWHnUYpLuwibmms3bG9rQprl4IakdVHAY7Q0LpjO8nCHDVvstJ7
d6siMjUhrrSUZlXDQVR3EFq4//etfys0ek/56A76CcPE/SqbneQ7+J8nr0asrQ71kCGTaC+iGrF5
EZIzv8j9PpKNJihd44MG4odpXaoWDUAAgqffUGxunxysDa4UO6M8+MFs60l8kFn3kvt3tfw2S9ZK
UO3NHg5wrtFtCR0RNBw2dOWfFP1c4UB3jwW5fNNC85V9NSXkyOLsSdP2bpjFRmGlZYeRE0mlPQ8T
0pYNSocFRARaSGOpcyhyknRlKGIrj/S9bWxZ6r8NwHgjXj5cLHpXGezJPUFw9KYb+M/FiiyhBynO
yJOpA0HucoHkldS4ZwnpHMqGwC5A+n/foM8xky4VJIzY5EyyBHIUfX+DiPhwpqEi1k5iQSBZPheD
XTRkK5Qgr0Qe5eW1QJrYHHJCKIhFKPSRgHHyenpcLQQi//s7GV9eCAeNBB5gvh2RDu+/FEktU2HF
ZKJL6C2HIOFqyBF4xAYk9UhdmN5lhPLJWrx2JU18c63QF1jeK7a5NHjMLJ6tOg83s2CMJNs+6HdM
bFNSEOGJxk/bCeh5Hir5DMq9DJxWcp6cjJNKWwqK74CY+ddGNknXz3+0NnQ51pBawNu28eLN1JgM
QEvB3uebVBKCwHA0db91JDCFjfRbO8pJj7q6XYtCHM3HbRx1R0s8sgpp0M7NKcWuKn2WbM1vsZdL
x2gI+cC2xzDYyCxTyi+U9oQIZzGx1UpHX+5oZ+LK/pQzwm30mr0xv+H7WuEsRYm2GJluDrvcDFtD
rLPpOZxQAqhq99OwM5oc9AUZD1teph+9az3KfIMowi9C8lGBIVMhJSUnzwSppYktfTB4BItjXbVI
VuFYHdKgnWxnlfGGqReiS14fOU4LZTrRaPOz5BrEWb8yp+xXpybPguKBstlKHGuKVzLcUUNHp8fD
TaENOwI8VTwEGEZHpJTyGUt8f8spbZEwAEgzLxPmbNjIJc4MZFc5wg4yhCi+nxxnXUHDo3JxuX9z
DAaNj7chmrBmzNafYrRKUnyBf0+Ot+aoH5oQU2T62xRkxuJ3REeZzpancV6xJUdXW1fTpWjHuLTO
tJVBdrj3QfGHdXKpO6xyGen8Y7WTNAczMMkWaW+tQ0P/4fQxVutyy8415tvCMBZTWJzLNlx0ZBtb
4BKA+A56OrmJjemrlrmLAZ9k5HebEkXA8Ksmk13nGvT0AzAucZLpovqStljaGxJ3seev0RqS0Uaj
VhdG24CKpGBaJTwYjClZR+J5dDuW80GidjaDYZRwAYcLvVfaou3ufVOA8/HtBJEY2lVFPedma3IX
dq6CTchpd2LKpAs5T/hLq/cJHJ+Wc2Uyb6eLbZKfJWmh1NWzXC41cgiijLArZw3pRwq/r3gyOUVq
KnztIrcuP6jOxF5SPO+Ua0fsWem7NNyFIDVSJ9clWOqQ5RPpy5PkMt0LCCjL3CQrCy2AnMyZ/81e
8drCl0eOEksQcRErqbSBS3hM8KClu1R3/3bh+DtH2RKQeDs47o9sKm4Zj1EcoRrXsT6M/a1kiuZE
Zz8BOY9hJSS2z+IiZ9th0RFPSmq1Q4C1RBf+vZx9Nf0wdzF40Q/HbGx+4NsbJ1GbHJz0hCWNpRWc
DdzxWsPy92hjXpCi6CZar2VWSTcWfO53SbWfy5RZ5B0BsGFYNnI058N6ageksehZSzpYsiONZ+jP
0kMc0HFSLJGUTqJYd9DCUn3EFFpV/j4gVASeQUC8IHDNqVSOO5QYyJ+/uThfCVTIa3FRFjIE6/YH
dZ9K5yulC3EmYRde9mo4WuSnZK9FfcHzZsOiTCMkB9ekT3Zcqhopbu2O30zIn6dxmbMlsR86KNle
5P/+n51X2L0xcf/Sk2u8ELAFJ973l/8dxTXn9ZufLH/S+22erU3VkOXYhPG75oct1+qJci/MOT3J
jUNiCXjpmlJbysVBJhCUuwBfb8AKpWhnGbsiQCe1Dst4cVZcmwCH+39/ozcR56dvpGlSu4CEAZ3l
+58f6n2Tt4qVnnImgDl2NjIVRy7dsaTt2TDhaaRirZCaeF5zn76XhKOsSsQ3EEEskkcdzjmY7zJC
dsLgIv9Mj3gNv0cx6J4Ef6bqEmFKzKA/OKKX2rEmNcCApRAUjLHe2SCr41xcuyG5lySjRARGNd7K
Y2qKGIRTbqBpN/1Z1SpiCaWegvN08XeuuIiEIxSwMhEjrHaM2UeMiFwDCS/04w8JT+RENCoUIvZO
4gmVdA0Y0XZKNv++kF+86oj16RXl3gqC08wPL9pQm+Hs+pN/9MuroVxqAsFykxB1/I/jJut+DNtO
WrUDRpi6OwTqn7b+Lj/li5ddlsnxpqMNNRArfbiZadlketrF/jHGuW8kBGbY9bihoS0gJarA+GT2
Tzxj7CVJLzZzQnsDA1POs2iYPzpmmipHiob1T3QMRMl3i9HnF94yOQpwerOQFJN4+v5Zc/FRCxhe
66ihqm4qfadmf9wIzuibW/EZteRz6EUnIpEA608LS9HTSNOHvnUs8muqk920jRFzcsWuQ5ySbsii
kqxZ7XpOakJMm1IZsD21h4DnLp+P7C1u8s1i93mVkV+J5g1YH2SCHzeCpBYJTlR+uhE++0hIkYdq
1ZraB48sUcDbb67A53WGICpSdFD9oV2ji+D9lVaRJfrm2ArKDtbEsuCW8hcV2FrSPNMZ2IqXUiVL
A4VA69xLJZBUsUNDj2zu8Jk7eez59zf64vfTqq1bdEjIB+CjuCvtosJ2S2gKWYMSpWtJI9iOBz+t
BDutab85R3CrP620FhoXxPKcJOBMPmL6vaE1vclLSHhHwPGNIzkzJB1XbrGQ/6nmqOUk47lkcShQ
f8s2FlmJEgJeGfPJlbaD+GJiLwwTgbqdOAqbt2mC4CUlJjQIfxBPZkBY1rAr6QuW/SkkpCGu6M6u
0bAQ4lLkJbQRETTNoWnux/KolzTQcy4wm1f25HWWHnWyv1WqDKXVrqX1SRwL0FKTm5ZdFJt2owsY
tdCuSo2haqOhFSocmxAWuGNX3RgFTBBJOhHLdzGVlM8QAlI8FSFiVFQOoWzGKNapFnN6nDyp3tcn
WPQg3kqcmNiWHov4YEeIcOgsarqtnkW3Ea0Y9siYjDxVUg6J+6wN/rkR9mqiJzpfpcbtGGsLv01v
syJfR063M3N9KQ8js2/jqQUnuQxTvaE04MaiH9Caygdol21bUNcileKz3uyo3tkYtheAv+dNwkk9
WAUN4bukN3AJFa1fuY5s4go52r9estKREGsOQBmmxkoCnX31otr8QfBSyrXlZKoo1auDtlWuawF/
OEA5JMk+q1POkKuVnxyyEUcbf4LUy1Xe9HuDjwxt/YICBLPbbTeTQkM7zkYyn1KrFnM6s6mLLhH1
RrjSuMEOSZAyeEORIQLDi8YVleBPTxuGqpLmhXxL3nRg9m+e6S9eIRgY9hhUtLhBPrVCDGPr0IFl
HeXuSkSIVMeTbExb0wyIhgfj32/sW9/9+8mAPliAGwMjjmUxPb5fQ4Y5V/qhV8Sx5NcGSSp1aB6r
GPlwr2XL6bA2BwKVyVvoRm3j608jR1aEdShx4OxD37jUaXY0g6toqRFM6p1TuKvBRPZjY5ukCAkA
eijVhWX1ZxvNzhhRXiMeXbe5ZGgNOuKA+/pvh5CONF1Lu69bzvsuuQqqs6RWb6Oa2VrvwCYYqrER
B92Mwjv/Zlv/akt1HTTUIBLIUz8R1kaRJGUwl+wl0U8FQFFDhTkvDcuzS7pbhy3dLdNfK3qlmINH
bSC0k8bJ8FUt12byqyv+Jm73zVL6hSLZoT2WiU2V1hhwkvc3RhhDrobK4ByN8gcxRbbVLsnK1/MW
OTU5/saFqLsU0zk9MJldIVLJwHFQc033E9HFMtmg6G5qrhyBxd40nSvmp7AY1iorXfKnCs1V0z7Y
4oc9RMs49TL67HigM2enxad/P2Pu51X6/U/5QPY6epPaoz46tIndWyNNn8Op1O70+hnCU4SXvE1X
RY5KpG05C5Pnilp/ZXZk3PsUbvGbSlK+6sFY5PnBJ57rfyg7r924la7bPhEB5iJvm+yc1Aqtlm4I
WYE5Zz79P+ibsz/ZsHAuNmB42241Q9WqteYcE51n6D+281sxQpIBD4WHjs3vXUnvh+QxJsBKL46K
xFjQRtDE7DDjPUpq1MMMiA6GST6c6F0cR4uAnyCRtVWcWRuJOkFox07oG9uHuDiRsGJHe1rQXkzU
YzRedaq8WGDgte13tQUn9O7bFXIZdOKh/DAvusroyhtTcTRUODa7saeEwEIctTmM4REi3m9LMuIp
F5e4I+hrJ2TpSAqDubhYPFaBxLhvI+WYJrRyUWKWCBGDAu+Y8i8WyNL+YbExzD/2T+6MNiORNUoW
RsD/+5DFoVnyozfWcZSUnSYTuyORWZ9+aODPYu4UHUKXjGJ5fJm8txqvT9prpKydLDV0zeFKHmvH
1jNsu6JfSujBmvlOwWeaNLfvQ+i37MjFdOo/xdRAFTyxCHs9C5ppbmqP7lNSY09B5khGZGw0aFTP
GcfUPuiXO3zMn/6AyR670Xs6DJRRz6n+ZMs+EZUFPan0UPr1qi2QgFQMCOof9N5/WRPwKLI4Ulr8
bVxv1qnetnYmjtBBlbw/Ey53yuxmydQTMRKo6txRvcBVDf+YSDeVFRJvtm8RgzCFaJZR8BKjrJXe
ShrlhVX8mN/y507Bz4djgZO1JkhP+1b9ca7O87qk/hWIy8L4BidR1Bs/e9e5R2YXLjsG2sq477Wd
1YidjlMFVgUuikFw5l773YmIXKrkxuS+MQUz1iYurFoONkb2ETPaJI0xQK2VyY1bt7u6eFQF8ZHv
pEOsfaEQkscyFE4/LMV/aQ3To5bnyRnfiZPat69VQoC0R+i5xwD5Vi6B/w9OgeKYce005mPf3sYI
duHnv5co5bfG4X/3QT7WshmhEfRDm/ybOsRo/Da0Q4mrCZOBEFyah9W7WtIVbn351EQ2XIW1nlFQ
Nas5xMD0llV8Uqlzcu0cYcCPeMCpevu0XSXkUxvALFnXHSO5ycqHWcHsw7OoaRsra2leV3i7NdxJ
BupraqOMkNAS5ElDzG0s3s3yPWGHbSx5Z4JWYr0HvLuSfhFPjcR3cNPqrsperZqTNlNT1c+QV4RL
nkQSY1r+O8mNAgaFOr+PPqesdzVcWDTuDGgNSYn5hEnbSOgoeWAVCnlNPzcEbLbZsvQI3A4N2qYe
Wl6Ugyg1CnqkfUAuNmpEzApWMrlarcPlQI8nDbifApctIx2/xOQ7AXVfqrpeXa905TSMlWt68RnH
3NxSOEfFe88onlSVVUXAfEUXYCrJDIPLMxNipxlkGd5G5VZKx5baONsncr8xiLdUsaNO+qUwkG/d
9FpZ6AwNjDZ2I+gqPfGL5D8Dxyb2AdlnA5tLQJa7xhMTH65x0rqZhrN6kSlmsJgEeZ7VCbPeAr3y
ztAv5mKTd3iwwVq2Zv0qJjJdk/EiDet4Ri1Z43nC/lN3vAg6Dcz+atfFWW27x9LKQlgvM5U0SSom
AsPSl9OjlLDsVwiYj6PcIOUSi4GuLT0YUq0AY2RrzFHcX1x1EITGjd/nG2qdN4ZZC1D8/IEQkTti
1BkWFmRLICROn0crjKFhd5eVyQ9FoPmXbUA1GOHN1ifKH23+///pjnmlXMUcaMUxjo0dUjCsqWTa
pP1nGNd7BK5yyHapPsVmeFbCWZsnD58cX2bFGOg8n0BqxAiNjDuTwCLBCMcyVm3yVqQXkmWZtdcl
c+/0UqLwzlHj909s5gpQisrrUSNeVFLTcZhifk12eHxKfJf8HeuO9ukc41Ehw5GTrd1sCuaHKcV6
KMWu39y8c4l5KDVppXdOgWg8BO9XY8ChRuv6NWIFARJqehyyt38vF7/n6d9XC9PgrA+4AQ2b+q0N
FFWB2afgoo521Z4kvvRsuvHa4zzfx4aTa5+6T0Q3Q5Y23FWh+kvtjnObM+asJZXz5HhYdMy5UCUo
HkhQtlmv5xgGdR/5kt1/0sflKAvCa4ZsTQXCnmLHjGy2zjQpqzZjEs5ALXC5hD7DzHMesYFKWAe8
W6tfsUW5YfJKAdtF/ionXsALMdxIpKK+xCVWCV4KredCcqUgdHRh7nxN/aNgNagJjg2n3gkZxWj2
T6oI48+ujaX+98p9K2sFAoFBbkJxLGncxwpeo/gw+pc42LTSA69FMQTgi065gqSkCtwKymPv30fk
gGaoV4yHEnJJgeRKKDgoAIJZ9bsRPI76Q2MUTolQG+zRoC4L/vU+3CjiPZnwq/aL0fyU7acyPE1T
ANR2wCq0hRjnwqPcqNZrYyoYKd4Gi15etM+DlhMglFOuc1UdwvYrhJhVkSoDUjekYCHwdkmg8qIu
ohUNYPffj5f+Zwttvkhs77R3ZMOWv72PCGN8c1LZjMyJMx89xfhmBIkrmzUgU309mZ8eH87ZfOFz
CgiCvdktSwhWLMkU/44Z3FppreZwC6ZD69+XsuloFNf0BRb9+KSn5w5EO2XAVlV/NTD3Qoooc3rQ
/aeefd/ODm2aEShAJkF2kA309fheqEI172HCiNB5Xz20nn9/599zgD9fqf/3nb91NXWr8OTcS8Qx
YQOuUmlZJRhQCOvNYX3JzEF931zXML3tCrZceJ+M6jKbrnLIvKx7LVVjafOIa9VjRl3iNcZ9HLRu
ENo7lS5PJVbo6ccK4BfzpfdOfmxp50R+scyimTSya6YK7m/NS+MTG3BS/K8M4pMJ1NAY/e2kvIJ8
1tSrQb5DPFzn2tVvmZYZiIYt8kv8Y9EarNfErO/R4syepZU6oGevgFvIwpl3vVgB9lluVfup0YgB
hfyMCV8JesitMKJekI0Aknys1ENpEsM1DsumvC8lCXrg4YdL/bfl3kTmyaF/Bqd/P1qirLEjkVA5
KmCOAJz5H01Z0ORX3JhutZQyoUSTllwrKXOYaLvCX1Nel4kHpZa3Jtob44OIHsNsqStrG0DLoD2R
aKRGJwsxzHRIs0MjXkXn5sOj3b/TDw2b6zAyaaA5SQd2Sg8SufJ5TLSd5DQo6XgZBVRAf9pzMIIM
8MAUpMtOCdtjAg84/ajKaxn+UjiQJ7cQRGZtbxDS9io5oamj6OcRwzF0A/58Vp4oVcscKwULKuLR
ATEla2Ofv+fUGGQ9rEhn++GK/nmMoulp6AqX1BZU5P+7fyqI7nMdevgxY++UHxJzZ0X4MyOm3T+o
yv566/7zSd+a62hjSxGkfNLUIUXixbfOKcUqvPB/f6O/luH//UrzEvWfkiAZMY0EncWtIzaxbhAP
sIeQRqhfSs1R6ZR2VY7Y76eVb75Sf6wC//l+31a+0LaaLkv42EbLwJN1tHBfG+3LDu575dEO3sqo
Ww48cVCVncKGHCo/G+maXo0pdkZwiWfY7Xgw/fvR+OhdZWSND5aRcTAiQlT3kOMjdSfpFz3YK/FH
FmyL5k3S6L0+dPKtElsLXGCRrKkt+mZb/MiZn88uf347C1vIDOHHGfG/F9WrynoQsmkee/lx8O94
133T9e2vPGLh1jn+yk5i/fC2/wXwMmts5nwEaIaMqL8trGJUh1ZPOVAxnU61CqbmOh/xSeGAVJnw
sRUaYJOZry8wpYU0n380pmh/+97//RHmo+x/HiZNazylLfkRQmbAtEUSbhPMtbolIy2FX0Yb3kS0
g0mybpELFM0ySXUI3vczs6FM76X4zQrgEnlrL3iZRk4xgw/HeReXm7x9rjBTRwNmFu88gBau+x/6
V9rfahZea0bH9AI4mH47ksKPNFu1k3m9MaUFz14GCVcd70NxyzpmarTYSAwHeUdgImcjHICTjpxc
U+n900S0XrMm2yWt6QZ2e27r7gSPQcd4I1GjAE9zhG5APQG6Y3AQh3Wkya8zhq/+FEFyMX15g4/F
9p9nfsLToPdngSjr32/73woO5uMKIQi2obOUfbtBpgKPCeuXeSyr/mCAAxiZg9jGUu3u52SC6Nwl
1bmyXyUAyFhTTa+lQ4VnrsazTikK9LylEcfbKr3L01Givx5yxmQdTMCueavyvS9vPqQ/Gv1anuMj
PmgkeLJV4FGusUOJ+JEqT/BiZq9I2Ry/yw6+YEYuV7vSvvz72/6W3n57DenqqDKnHYUC/ruR39fb
sBVmotG2ttc+04ZQ3ikTKYB3oT+5ra2g+IcXfp2ot6YmX04C8GMD+dbWN1Px0xRL+0t71FTJfGM0
TxSXML+1HjQjFb3MfOJo0bQRU8TU/SWGpWi85/3joASuNUVOp82paETAP/a8Cab6kKcQfOVm0QA/
QgorEUzs2zJ8jNV8qLTyW2G/zfGY1hLMS8Ifrpl92Y9D+xPJ7vfM+/vlVA2bFU3BP2L8Lvn/83Yr
JLoHk9WpR2m888wHP36mEZupnOOZNzFP6qjdqoMJYR99uBBPlVavtfpmWB8RJ+POOKZQ5WOQ5EOP
MY9hDsb28ULbSi9Qttr45UhMlHde8pJwOPKDawVVM6zUrYZfwkY0OqR4IfLcNbxu5VkeCTbXH56Y
Pwty2yAghIKcLEFZ+30L//MVw0Zi5Jnq8rHtXy3xICOlwlnREkRbI8TTcDOoSP8bHGSc4IsHrARO
FP8yAAH8+wex/1yKeEEhhJloOhkNfFfTFPjrqyaZJq4l8AukNQuyGpbBkK4if+OjBOPiScBrvR5w
/BC4nhVsbB2BBeu6N2yD+dxniIONiG5GMAZQ1ON6U4UhsOEO792Acha66cAjFBdiozV0ocTkZB6f
lOWBG8/Ic2E70ZAdmfRuxCru3xr/vvDvRvW5YNKIupeON8klLuu3jl/BzvxN3JWrlELZp42iAp+t
y2g5zPLJs23US58+f6h85tTvCmxPgSbbHB/e2L07snvMBhdxuzXyBw9UTxBUbmthOQKoryAhhWXM
kQ1uYsVwe6jbBa2kIf7MWmRh6OG9HJChXaTLtIgcn0mBPDqEnThq8DI7HmydYhFwQAuR6uDp6k5r
I8aE6sYDA9vg+Oj1H0wJ80r6vy8LUXsUiZBZsKIZ39URmd5WQy24gdN0ylXg18NbrD00yi4YuAXY
wP/9wPzt40zaijZnbmbyxrfN3zOjqSGmZjwyTnJyjjR99KuKzipW+aCYXe8/qT/+AiRCHoOhcPah
ojT6Hivepko6TXI3HanSQ7wtZqDujmHxiazLDDG1H40OD3nySmBzU34mRopQ5f//SzPJxNBo0dMV
JM9+KzcopxStr6ajlUXAJUhruTeGgxceCEVdx/Ht35dY/Ut5w1cGI2iogk0F4cP/ft6UD2HSSe1E
hssdFDF6PCWo1zmYx6E4qKxzebX37RNM9sRf5xmsT7dcDgcwWSDXi48uf5G0r+wQRXiCSMZddOUx
Ek9SuansN5nZO1NTKl0Q4HjfnshjMgoX7XuQIqR0xuFNS1c+qGGT+vyY5C/5l5VucloDxAuVezxZ
xbjHUz9OaFYr1/sYxNkKtnmyzV7UT6s/dgFd07tgupbavi1WufEsuhWtYcJm+upOqd3qIcu36atV
nVgVNO/RG17i/DHV7hT9xUhdaF7ttk/JhFtmp2yk/0vS8mKIHqL8s+NfvIAaic1Nat6p9ql9iw03
yD8xwI3RNV/H3kJ6GfsHqbofzUOtOfR7i9wVqhs/Bff4N+ol73hazZF4pbrgSB9Kx7JzaujsyV6W
zhFp1x6L347v1o03/Rjes9+hcmOQ1agPusEuslR/DfLrJJ/L2m2IXOsvVnTJcQLTwsSuRj0DYeOW
0/6umVO7MFOq9oKCw0QQTde8WAY1bOXLaB27hNhIp5ee/PpR58cQQCiedPzHS6TAVrboz5a96B4s
/nB4GrKTTVUx3g0OknodVnz9PpaPAhNkvjFf2CrKFN7cK4A+s1sl61I/BtlhsA45M6dwU5pLa3oO
yj2gF1v6sCPEF/uAln+8zDHfgz1/j7pFsCWUSjnPhjVOZ3RBUYF82Jt/P+J/WUVQBlAtAYlEP/i9
QtGTIZSLqf79Tns9FsudiMmj3bWpI5OB8O8Pm5ekbyskH0Z3wsIlgQTi29tblkJKfZ23FwqcR58U
LiwGP2b/+U9r8V8207ncmnPI5tJX/154SaWa+Vk4HW1GG41xwLTuwLFbaP6lVHSnqgimln64lIb+
59dDK6yx/FPzyUwW/3exkMeyiXQ8eMc+CRkyZ/e4GfZ4M7wWXvNbIfyzBRxiJI8bpo+ZkaDVPBSq
srINDHkNSH/BOEZ5CEYaKF7qKjRIGe/xtk7rlvEQ0QIT5teY6CgmFr5MNMOcesKJGRc7W7vLO8Bx
uSiuzLqZBriKlG81nfVIBrLIP2oabIvDVhaXQXsvqtciBZ6ov08Z2UEelFzGHHagUSz/cNt/X+1v
992eOyg01XGwGfa3rUrt/ahM9WA4ao3hJnb5UXWoF4Tsf5qEp0wlKiwVf65aA4Eq2/aZIdqKpORT
xEiHspMzfy1j6KLojMi88hXaySElAfVFOymLqTiFqbemEHEbDbNV9pnJHL9QPeQABBtFQkmpQ7Oa
f72dr90APFvSZbhRZBR7n3aXLvsR7Mok72DFOLr5buxKvKJNqCzN7guW7/Lf78HvIcL3C4L6Q5EV
krzZUL8dO5NIttI2M/tjprNu9Cs/tJEy3Tqmi2GCgsIh2M0p5dq1usQdxdsc2Vxor736mYHwfDP9
vUnqQiggjAfv//7Zfvvzv/9sFprLWavEYOj7ljeUVeiPATk9Awd3tO9uSjqRGsOcaNW31tG0O2DP
TKDv87JHtKJvJPFeg5hvsP3hzLKY67aNvQlDggoQCozNxG4ZbAbjWA/NdvZ79wx8A048jNaKgn4i
fRnXBLQS3cLwK1Ixkmn6omwY0ZH5MvGFFam4l7ueiEV05uWmqYI7PyDqKaKCRYHB8C/oH9J+pZKu
2Zjqyih/Ajpj5P/z5UaHr0DwpQQCb/etEsDinQLJbPvjRMu9Vch1nF/TGEGJuPiEA6RdcDcrYBg3
uF5TXIfAcwReRwozwRQpAReX2u2+ZYefCXgFKJXGgLIinWP5qadMTWIde+3XqNTwpbqVwuBLDR6y
RF3LmHd70OYSBrY+S3e+Oh7brNvpNL5FlrhBZKOrJxR3ZLNneKpTZRsVYDGL2FFu9KPf01Zn9MCG
mF1MzJdiOfGKABxYJNFjoRgUNo5A0ZFqn8z4TLDvklKva/4dLLDulL7Y59TkpEzHrSy+0pR8hipb
tXF5n4YS0rV6nTF7aXlog6RfmMNNlBOZf7WrjvsB2bIt31Sav/2Zt3uXS53r02ZsUtOp48xl+SK+
gJ49yZVZMDqjv/OLRwEFtcd/ZLlkwS5s8hB7uKNCczwISVMzPnWlfKkGg6HO15RCCxaEgCbNJUM4
VIYHzEF0JDwOx23E9Ehm6TQ3Rv9kVG9tljmjV9PeoTs/4cO2ekIcw01k3ia88R25vAqvImfN/OCR
kdGOuJZMXE/+L4mZDCXodk5RncUVORBgjH93rRSSc/WocjjUUxYY5SYjlQEgOSjLLsQ2S7gjuTY+
7co6OjXKO78vbKxoMUPVVpxKhgrmrNKTn2vvwmfnHJaUuLxR4zsaKD9d8xaCgCi595YN14q51pRs
CCC0UD3NikUE9V2VulP3LpFAWJYy8RUqPafuyARfKm/j8J7FDE0SnLWwWl8Zt+vBabAR+Ndwc6hQ
r556Lhp9YacHoMVF8GWWKw21A1nzhivVK59aM4BvLNNAJdxIXYkKQVcwLgMSXRrvAYYS4FmKPsM1
jWOrGatugFOaPf57fcLe/dc3ETkH8zNBq/Xb4hlWI+KvOMHgrn6ZYB/gzjdqtlX7/qDE48Gj92aG
zQat6Ybpt5OyvnrWyR9jAZev2I20p0YsZ42ULclyOOutv4NLSjXsUSEmjbWgmbfCenuNTeuOj1+V
pnmwRLsVDTTTONedYbzOLj87TJ8n5T7wyWfsb6otb/W2uJNz8dRAF7RbYj7ophlA06Dd3GUYX2Uw
znrU8HMdUSPgzLdWkLBUc7hvmVJVWnQfKuO65KQxD2cq5lA5cSOa96Suy5Dbpx8IsmtsVoZyMytG
IqmiRp4f52ivJBQVHvCdFrMyzoGeEajh32R4UsWAMwksVbJPZzVmoblQAhbo3Krsvc8BOtSnYI5H
S5ZznpLcgeBla4EKodjlYmiGpehjEFEGr6TlylbgdkW87vpDW1/GXCGNEBVUfpvVbLqukMpOf6fL
lkFe0XnAqlnzb6U7uVpj/wuZgDHsdNKvTmrAreIWXEoHPBkgeWZj5cc8h1VZLHiM/E4c/RhGFREn
KXqykNaC0n7iDYVycBB54ujYObGROQqRPSm65zTZG95ZkEqVoonPJWdkNFWZ/hJJDmyDJ2EffBuw
s0olyE/YGruq0/eZdptiZohlvhpGAHAoFyLYmPUtFh/ErOy9kmk1qAd/1KnvD124MZr7dpWVAwtR
s5YD05Wlr3zqnIb70dHCKMrczRkApGsPJ6iSQn8J2eAPllkvpO6XT+9lQH6qcesEORt+CkZbfR+r
5zEckU+UIJF5s/O9TIUSY8BE5rewvFdlFgeQQIUx3Sw6tHayo+vqqjO0Bfe0LK6xig7FP9sWM8ry
6rNpM8+T1Rt9BGQv2GoKsgzHYSFhBtPlgkk5Zuz6gRIMRCyoi0nxN6aer4BMMk6GyKwxzU9f59zi
sa0AWph843ybc0EgYyDuo+mARi4tICaBK+etkuG+9oxSE2Fv5hsl1W9e9CoT0B7HjPZxQPFwpaf4
nBDAmbMUdRpyyudh2lgNVRjt6fQoVAx1iQ4OjnJhcK3qIpDN5KLaKC30FuFMxKeGHmfbHy3VCIO/
rS4c85GozUH0OOJwA33Tf4hhaGxTStpjh00ThXJVJTupGDYS3XLVhorqVBY+WxsZNPPMyGgWZqGx
eQo8xtai8yMHZMTaH+ctW1uP01NffoQoohSa6tuSt8XkcECZcRRDTPRu5ITMRYZq7puq6xhtxAwo
ZyJnNfc5Utayl9YDT4I3drzpl3Rg4FVSJTdIT8UWFcxGD1FbGAAFSySmdI1nrHrnk/zTlftKMZcl
W0mjXtspfqNVa5CCERLClsArBizYoBAW0BWwhlFswvvx669JmfZQbB0pgzWGALp8nwhMHTOakOs8
3gEgoIlvuekY7nX+Roii3Kwni+CbwQ0Y7bJkOj3FkWFCxW1upoyorx+595+tPidJ8kHaLs4/wprP
4REeEmhilIPqiJa84nSMEMHM72CGUx7oG5Gy3yvyLvBQQuSfIaxzjSo9TDJHDjlD8gCtBiNha7SQ
LKE2HaDhJvxaKukTGjQjo9MUtuQHBC7QpY0lm26R3BfSMW8/UY5z8bKNLD3XKtIyEe8CNGm1VLr1
QA5T2L/CKRPa3pOa+6pIHVg+ZY7nBXu6IjkdJyoMmsta8QjYVTcmzynQSyR4uHgz0zGj24AIo9Er
lNEPg0qh81X1gSt359YH5bjqWLwi6VKZ8k42u3WNrIdD4dzL9WY2QrDivY76ciURaYuUrB5slEBv
Bu+e4cFXVFmF+qsRPjbQcutVUx3SajrUMk3zLtpO8p3ORhCQFdaiEekzZV16ydpie8lGnwFVsSgE
hw+qTTPAa5J4Kx2PcrxuMiwJO+ioEQn3PfuXwS+UgUi79G2I0mVAVUJrZhyC1dynVqN673X9UWPZ
Tia4uXSI1fraeEQxepUr6s4JTWlNULCO0zdK3SKI3FqJaFJv+/hqTkuhNK9RAi4WzmXsk6MeYfNo
OiKm32zraFUvKjEKFez/DIFu6B9VO3Vo/ZVJ5so9p0BLWgvJvjYS6Croj3C3GhcJuCD/ibmOKlFH
AgvxKFHJAvR5WPqQUFni39rPRGIb1a4hgBPmtoSbc49GDDtpsExidjpe6La015o5p9vRqao7Ig2g
WN0Wuq8v6iF1EgrncPil8z5ULrakgbelz09hfe1NQJXlnmAGeeBLu/G0aYi/GfbKLR6XLYRR+ktU
/jbxw6swhoC4Sc/FZTLczj6MROo95707UuKAiqWsR4hHugE3rlmaAO/JHyPHKnGyyNVHtwFLjuCE
/RBW8lVIK2XgqVkQTIZxntNjs4tU1654vECXuz1iWLp/vCaQ9xJsHfhxCgqgBV2tDOXUqtzMoiEk
UkwDQRw6GIyY0ev9IfVQYQUE8+oapoNHtCSSSu+N6y4TZyCR/k2l1E+vEfrjvIcSEmXHuHuzcMYr
ybBvSB3p01tdbD1bWtCZYG/jfTBYOqcHcFZiCFBjMvcBumlTyHBEMrtDqMB7qh2S5/eJdza8FTry
hd1uW1l1tUFedgqRVlm31QsTq2B88OgdGjrKz5wzi7/QzFdOPU1H0za8Nv0NUrwzJQehfmpCIlmU
FmzxJYBCa4ToGUtSK4cKf3eSbKV56x+gfN93/jUt2T3J36sqiOX2x8RIxLe1g5K+UlQgTphzqDOf
WhDcp9ir3a849rAl0CyPMIv1FWbh+owTH9PjxZZ+WVNHI5H+xahCc+V5lLntrONI3vUZEgyLlRdK
E8NuClTGHWQG008fQFF58msMhkCkML35k1GeEuq1byv8/ck2oDlpUSEIsu3KKlhXQw/Cyl/qZcwe
j/j2Oo3CNQs8JPzFFzPWT03LuFuh2fQ+FPmqLk8tRE4iRxYhHaZq283IgR7uW6+jYe7PiEfAk9sE
sHHSYOMjP3uJIi8RtHC6V47jGg1O0V0TrPmdt8/AkQu4ADUgs3l41fjDOkASnXCuK70NjCeOfyDp
uBRWQdXXc8q1n6Zh3gbZd7yPYGxcWvxNC67ZcvPpmVjww3YAJqDIAygrCwnksM9rDWfgAw8MHcFn
OXsxw19j/GqQCUKlgwauka6i3Ah6Sm1OSOd17D6Hul5aLSnRhATSGQslH8cdy3gkuWJ4kvSVCIDP
UMj1vNNldfOqYjEN59+dxGQ7lys+sxABy8RjMA7XWMpNCiziq2ky0k/jXE0WYnSdsltfbtTiYMjL
Ur9S+/D0DrCUC2xrh1lvDbGIEQG7V3Qy+SdN6aIT+aura7XYSjxddpM4ivKa5J/a+EQDjd5gaZOz
+uLL9Bs+LGYMzCvT9MbZazIn/HOFK+uchGRjNR+gDVy6XmyvKuVAMsF8pDW84JyPG9IRNioGSomj
X+n18KZVN1OEU9XgYgirtaKXPrn15L7y/wHuNiBSzJY8s0q/lxF86F6zTAO2VzYEI8p2BojgYRkT
2GNqk2sr/UVFTM9aKGD6PrQ9v33SuNzV4C0UmbRly1oN3VWCxWxg8T1y6HIi22QLYIgokAVmzjSR
ZxDAZJYuY3wI4pOnvVYS2nQcUxMYEVjJlEZF+cm1Kvv3mhO4ackXbzwXGYesbM5k11kpyhxqmkwz
/jzI1dHyX1smZwS6dDzt9KI4vCF/2HsaVtvxXQm+Ygo8CpfZvNS12xL1LJHQTo+AclBviS0jxw+f
8awAr5P7EKlSt6+az17HoKWs9C2mG+S7Z4UFoIKL5iPLCSUJdt98iFQfO3tlE06ov8iUdpn5MGpk
2WcHrW5Yxd8DPHdju80R3gtTO8qaS49rNdd3BoiVTnmICXQj6XbRUUaa7Rc0+kJfysVnpN33nAd0
Avo6GgYN+5mq4GFtblNFHbQdEoWtCGIfmPD4oBX36bSSxRMjgAN1OUcKUHrgJGpayy31WN+50wA1
i3ZjZuiuXB9jzTq01rmh8iUguaAJ2xsKFkJEuxp4D7YGFIVRTrcDZSdcmQXOGlQCDzbZ2RapRfB4
GdKoG7vfBNpeYllLos+iM5xO30l0BytVXL1Mu8w6X4WE8F78atrK9WWbfNVDynI+uwF0hr4VUVAT
8Qlw4A8jY5LYth81uIGzh9TQSIZRt500vje1v7SH6S1CZl6TqJmGxNG141HX4cMX6a61fLeNr3oq
LbriXTEv2iQtqukXGZ1bsjLd3nv1BoZmOvHH1I7QT9Z+2i9qsa4womX4z7O02UjmjbwPt6E4R7a3
xLQxp8xk3kiDpT2BI36Qo36bZYpTtyPy0osgt1wO/Z2c/yrl0ImLNwX+SXOL0F4aaIv6gx9ZTLwT
Fk5zOTD0ykVx1MpxXdPrS+cQUc6ARTcdFNa3kZTSc5LLp15STrqdQW7scCl4xUGk6VaXv5r+kzrR
5JBQiQtnKJOqRbDlmKJxpADuoFHu4y67M6WYAwdBtHVdfYREUnqsweOzotWnOpXho6UvKoLYjFmV
mtYuh2FYQUymTv3AhlIgok7LvdT+wmG68OziIVDXLYVEiQEuNPBnpzT0ODw1rbY0sEHn2WMR3WEJ
VuxuoaakE2rN7zbSSBu/OJjio2BKKGvPmfxahsPKqjcx2lVD2RV2Dkhf5u1FQEiHjjRLFVicHXZL
JoFGy+ohWKxlepJT/pHodOro/EjtZ8yiL2RAxWS4hwUIsV09P2rRSVhEFV6UhgaEFRyUMnuIrPhZ
Y0QZeUs4KntFepIJu41r6lztyRsMt1GMVV5HdxNyKYPGEE9/Id5KXnfdO0h5jF9W3ofYJ+zsxsja
5eOT6akeDwlcSfU+GeDJ+KeaSrksqg+UKoiZ8Xq9SxgkZOtzkRlHGXgHlqAsu3nWZ6x9jt7GlO8w
yi0N3EFV+5pyDAeUxn4wuSQQrCKlcEt1OE5GR4MaT063ltDRcZrcdvM98m8ayc7t9DAvHSkBiTQx
20K7kxuM4N55xnto9iboqnVEunMqvYqyd2ytJ6lOd31p0ZZkamsy5z3DiRjhNeEXAQupXmGYo5tG
t9NiRkt/GYsZBWGNMRgDzipXg8PczaHTiD11BN6lB4+1+Yrtb9Gb9LEkfE7shIZGYizt1kb/VQYh
pxfsm3cheqEqvozTtIFYTn/Gm3XCCQOEIT7lffnUPcmkSJU2Z2uldYSClO4adzel0zl5G4zIgaIL
+mZ8ANfIrZgFysHJiGnkbbsRauS7qs8+D1J7Kb/ZQZg4YevRDsjtY14aH+yfjV46XjUjqB+Gdh2/
Gcsbo3jXcp4Hap2QUF+/B8eIdb3LXTJAseJh9VafVEb/ffvl6Z5TgaCfshdd5RBG66eiSJCt1f8R
dla7kXRrmr6ikILhNDMwwcwnIUM5mDmuvp9V/4yme/dob1musp0UsOCDF0bAkrElX3KVeNBK/VVg
n7om+g+1U/CF/7u8oaj0XtHNVBATsv+1jVEsfS5tGAip+psBFVSyYDRSDlM3Bgp1/6E9azIpgnJj
QIQsyrOqe7bqCcZAYnltlnuqisLCNDLRwAOZW2AZ/UVQmPcUgUT7ZyHZ2NDWqvGuSNUp6NUfdS0O
CsIuff+8EYKs5h0qKiFbqkCfV+di/c0KBb1ELKRSdPm3mxJMfQv3tCJpECIMIxvMJr3tVPL3BTOv
2QPlfiwHtGRRTtb8Pb9ZehUNXQl5sZdhjt2GzKqgWoOWDBAD5ahgm5HZxbtGHl05T8MAv4+UAUsV
VBnAnS3DtzllnpKdaSMlyuuafG6dEH+ZLsDce1gr2bcAGJnqn82u73N9DikdkdwJL5URx8KXrb04
NdAH+a0Dc9tReS12jUt3P4NSHpC3RV2n/lPJn/WPLuLF6Zn82xVx8LDarrTmvkzZhMvcgH3uVSNY
WVUkpNzYyLL515Zsd57LoCpOynIj56+L3N6bIDHN9b6PCRLit1VGTWG6pQUwV29ttbuGcSqswZUM
6m+fBpfYSImWFOuskEoi33OYdTT1UM/bLzX9kEHtAjOrYDm8CO+jqbIw3YOanr5oDhW4D5m4ltjW
zy1JP1a2ei01QHrGtz0YXk7ZfBsfcmv3QcYeFenqAACW38tSOVrJ+6iQT8SrP9bd/QQVdVNy4CAz
tk4KHUyLssPbJqWeYA4iyX7S17elheGKx3mPwiScwrExMOv91uYXEIVgLlBxR3pk16Ks/Wyar5jR
JYFfaymfYky/z++9ehqqCdmBF0n5rHKsDyrNTYztOmjqsZTecQKUjfuSkvU41Pf2Yr+TAfTYVS8s
yWKQxbASGwStXpSaNRP6XmN85N1nj2ePBJh5vcve6uqlmclFyXupV3XT11aqh4xFWbBIa5YjZelx
nwMzs16laggMNko1/aV1BoplcHdUQMscyrutpA8ZlY1Z/bWqa7IS7YJQzXd3ywy/QoKuGpvXuT/L
LObs4Um+33TxH4SoDhzl0ezClnJIV1DyYgfQO0RGK+QXoFjNDOlkdHfziZilLW1XgQifEanRlXbV
lL5EsUYWpYWYXU3WybYmfYHinfoCbFhqPzJap1l8XSRakwagnI7LkIzeWo3HZHhTmNeNMf02GFDy
xripKcl4BnIetWh3EldakPeRISHpceji1kzoJT6ggDrkfThgcUMIKTPwTGn0qA88VU+x9gLayo3h
rEiY2yGKPe46ZYTlqJks3jnuJA+1VrmlbQT61oRa3/tK4tux9WPtRKcVBYbmjHnM1aQuDY3rCcBH
ZVOM3yHEqslPTskfIwuJ6KVCM4B2CB4Z0HuN5bWbLHdQx2NbvKYFK7KdQHiHxuoYSeIONBLNUbBo
s09Zwo1ctU59jWQ20gvGGC3y+DnkmddAWSLJ9+X13m4elj6lR+T4+/qj9K+tw/SZimtNAg8MS5us
h15CobQFEDU0hxIFghIrZLR3zmU9+HmnP80Z9b/2qpMtmHN1BAXG1ockEox7beLMucR2AyYNVwOQ
NPCdsjm+diw0ysfWXG9lefHU5pO/q4SV7U5c+bsS4Duke+mQn3NgkhXAhzm5Zqircyp/CeFrEoxo
TctsvrpAfKHEtb9Kybszf/fUAC2EZ5PuTd4ou6gnuJKuan3kMMfHyWZ1eZjHj2EZEAMujzdbg3Rv
/LXVKEuSiGQUCx3TYY69CPNjuf5ISjlcx0vbJpR0WPNaB7nS8aAMv8Z4kYklOtz0UkpYpDI0AI6x
NkcZw8ZK0CenuD1plCV0t3CWU0GZcZsARlwV5VbtcQFQ3soMgyhoc2n8oGqg7Is7XCN9e8rggA1H
eaJ0SZlQIowZhTZCQjEnj0AwHUj9qSDkeKf3XUkMZCKfWKIQ4SBfc787j9qsHlF1xehdhucMKmLS
I5J8ygNWJuFaYh7rkh6TSfNqC0xaNnGyPiRgtgugeCneVi0lu8bZLhZe6tihthnyHUzYRfN2qQwW
ymkLUpeZge6j894UEEoI8PrsvTKMgAbRSekei249AqHZwLXmSf9AepgVFi2xY4u3X1dRHFg/ciLL
clvxUpWflT4Llhj9YdwMicZHjFFjBcZG8tKgipn3u9s0lM6nN3uM6aqWYYkkaVIEilKHM40CNJru
MDQIrDjDzqyOkqV+l+f1fTRv7X65G8bEpUP6XmrmK66/94ONA9Mp6Ygp4keT4K7B8K4ugBO0V5rI
Sf8CdWypRzbQ0GreCOGUL4EiWEQHNr7f4HsAyyQj3y+7Jsje7FforZrVW5xqNO4B8ZWBPN3tOiIn
c1DHZSjxwIbnfRz/0bXvXvfLKnXbikQ7N98x+kLCeUC00skeVAlyCuw9CQMg20mv9Jb69AV2JbEu
uNKJGis2ZMKpEkVXORnJ+O56I/cTeQz0Dse35rpNDAHVpPdonmVz8TQtucbTj4bTOVW0uyKZ8TVG
JAu+9Dzc0mkdphedMphdY1aP6ZFGG79OGcbgmTFcuvT6fGRyQFKgpCyxkFenQhtfAehglylgTQXD
ODl2PF2e5pNjrL5RrD+6SaA9F2fDnJ8TPH7rHljCiGwAORH11EQ0usFbZ8+t9IWp3oFiVjNQyhlo
PGAZKS9fKE96yTI+533nyjGF33ZBibZ1297xWjbWRaJlW0hXAxiaCXaaMKAaAYLkmisTH0hCuTp3
yT0PUMhUg/dWTpNx7s0+HNMs0Br5qQcIl7ZSlDnIe6yZrwnCSIdrVzEcOrKyNtdRlh7oYclE2e+6
VH7E7SN1w6VSRAlmmi4WxfnkrhKlmi4OnEo/7Ly5aEpgEQU3GCUtmEMOTQRBW0ws1VcdkjvDkxSE
DPub2L6wJcSUCXotu7UfC2LMbVZoGAQ2pfmdCnSGW5KB3E/qPALowOuB1qqt3SjFjhyN7iu9fZ6Y
wn3e4D8Df3pEf3NZ3nF8utNUKsoVdfypZq+ow7aWBw5seMNY7ooE0HsS22cqjc9DSvqmLr92Xftb
oUSJBhunM55zemIzOd0M7Z3GQjAnAi9FR6qT+JtDxkulul3joGylDC0GE2sbnENi2biFooiqGBCq
vQl0+clZ0fbK9SO8hbgD5bar9U06dQGg+Fv0XduuPS73s6yG9YpV4kjQieemlJ9bpXJzakuLAbtu
b9x9gfYa68FaJ8g9kbDnz1tvod1xj3R3JBnpGcQHNSoWZjVxx/FtdADKyjQDcSrUF519cQ9REXGd
TrozrLo6JJgmN0t5oyX6rVoZdzhO4dWIq1q8C//jLjKLaFPLp7VYqK3RxILj+rwsqKwhWstS0Gn2
Od2n5ljV8kVZpxtAg/ggDv68T2Gjdr9yhTJDrV3G3ro1DNOvx/VppditUmgwm/k6dwPhwssADoAI
fAf/gAK7On60i/lZwZhtUORC8mCiZ78phFT9szqBXoOxOkpHLczj4bGe59skaQKTT2qwxtoW9aYs
GqStx/NeLtC1gX0Yzv3MIjYyGTHgtn8V5i3QDzSDlGMl2xd7upeF5wT45NxEoCmjDDNiK4EcCnpy
wI6q5NSlz81T2p7N+KOSNBeqttg+epPsgLvkLzgbLIoF2oRgFBrOpsOOF2oCzvKMZeZh6e5b/Srr
fyhzZnJxmrQ4xI62FRJnbZNdDWt82bGi6zcagrvk5+Nz31LlMMsHdYURryf7b1HgeMu2t8fNeYy5
Uir1E4ABlRRJekFde0TJSIWsoaBQl3ZkjvgUrqxH2vJZlSha4BczWPB2nRowVhLsQ/+xYAOncTti
cJhgjDB2qbCPwNnYVesynEo8OsEd2GPiF0i8UcV+nS9WTGlK6CKPSrimNU7nNMYck26AA20bl+aS
XtNMWGhxIScgKgb6q46wHVLbQwJ8u5l+hT/IhMGjpkIDd2oMQ/CbI6b1wH23cxsxfAi18ysx0QXc
8NPeDgcw027clidVflxvEGHwtLULTWA8JiTHRkZjC0z+5CZ9fV7R305fvAvOIYfg8q0fDt/Ba3A4
/Amy4/fdhb9lUXA53F3Gw2t5eH09vAaX18Hn38td8Hp3uXu9BOKf+hDMx/XIn+m8HrzA0w9ZhBvI
8e7y/feBgIfm42tw17k8rcJEEaSHixqF+shYi60g/5UfsdB6UO9oID/Y7h+Ut1xq/7eyr/xKwfQ0
RPuRht2hPyf6oQrWc+7SjQ3GR/owVHdP9A4OzbUKnGN25FhHzwp2r/PHgLz+wHIrSMO36x909yDk
4NZ20o44zUTTxNZ0RNdafaTma1++0eDaHwixMucwfcMY1zH3+lE+aC1oNCpo330iZuR86j8DjHsd
5DL4QagQBxBK1HYR59OZ1OYFGovWeBPCfJf6bHg8mUI7UiGHtg4HYsmYKrW8yPSypkDUyPIkEgL4
DH4tr6KuTQKLTLnbibj75ZijfCOz8Vq57qeIZ5uiohXp2l2ds+52+MK0xSmuU6rW237WMc2NGUeG
/JPKnLx2bXcqS8lwnlCKkCk3Z7RgZ3k76+hTKOWrQmtdn1RBgBJYHWN6rhY5nGJAtPN7g9snvQQf
ydbIrPqDaiyUb+mmIAomL0lkI+NqY0JIlO9aNN1zyhPrjoYiaXYBinZlfVVM7YT0KCEXBYPaV4UV
w3rFTcg3x+LBrrVAW/f3Kk28EqGPcp8CPa5OiBQbTIMNIGHXEo8sXulqMDwn9G2SlkXZXAGiFoG6
xYBMUQ/KaVNB6gPQIaT6kdSHbbMgNucgFpxV7gjpZGBB0CXjYK8fExXmjjx22X9E1IElyzxj/SQk
SaUbzEfPyUYzA/DXSL0hXfRASxWAp6i52L+TzdSVx5OpSWgMPgt7Hkvu/XXH2rP/nsaruLJTJTwu
aA30Z6EYIzYa1F8zHlkUSjgIV47N7yS94zYrOTfAIK0t9gmScF3MEIRtESmIYVQiIz7JV3strmV9
mO0lQD826BbLM6QqWGozmrJHglo37tVbG4SLgpB2RbvSQAKKhXWuLuMaX1IqNtJMSRpiB3F+ig3U
hAnvsBv3qlRwTalll2zamxoYym9MHcZCHQiVTd4ptLVnQ/Ep6TT4qJToQmRLfGlGBBDR/LfQUzIX
sLUmkfSS30y52HzoNkkYIxQ3Y/IzyAEkYms59tmLQ87eZa/UQQ4gHPCCBvqTPGGieNCREUWlzNeP
w4YcO63sGHmFeHygsgh2SgppggmkUaLIxxTo2d7KD5tueVqCSiDlFRHOjVRGLICKenIaBNCQ4vYg
VnYtBRIcIYCe4aC6VC8Cywyjm61HofyAtqRdHHWJlXGgNH1DP4WqAJ8TCFWIjpKfPj9gnmzKZtT3
HCVURwXQ7LK/wW8HsoPiQxuoJWz9x3Undh9uavNqgJiK88CAzw6N7tDo97H1UiffOhanyqNUXMCW
j+bb2EZjfccPifINu9EVGheVjXAPdeHqwzGB1Sy4eOruCsLKJkgEAGnIxhE56EMNxXXGPHJHCkEK
YmpRo8n1pGfvGG2kxQhG0W+pgxWha9pb4/RSE0LICSCFrwWbpNmdtofVeBSoODv5TAqVwR8raAQN
72mnuEMnthPtXCjPOTv9PEYgHq3yqaIWVKI+xiXGrODSqu9l8bpRYTEex31CKjN/oCsn55SpNNH5
VGQZhkRzyc0nIDx+wdIgYwVKDyGmkNI3fzbQYBkIo0QxQT1Dt6I/Ny5KiM7+KtGqJize4Z1B/OTI
G/OFTdzfGqwUyXXdVMWSpaUNc0U9UiFB66PGEUYUtAvUswWLBEQfoxKownFqPguL3aAfn/QeBy+k
YK1go863q2+2UcFwRy7PkalqQytdY69ocI5CcLDmPvebGanY9VhgSJQq2NcPYJio+P9Ia3WyV1of
XcXiDkByxwKDBn5K+RyoVQnKGY/1I/yqfjZdWyElEgjqLEzgk5jjs2m90y45loDla6YrdcStm0AX
CYwChqRc+1+8Zm9aGGtpebvUwOJRhd2l9xkVN/1lpnWbxs8OCcUKiMM24b3V2lFoZIgmF8JZEiZo
k4UWEVuUbNRuU1eRmC6SYNsgPWtTDmgy0tKbijpWaXpZOPevIz+32+2qAZCQxiNXZy0eIea6OgHW
3j52ZgpclGBDfxXyRQUoyLzxgYwWrDsSlciEQpzRGKLZe0aoFXZybKHnlKnYEdEj3BcMIkQP4qzR
+1Ep5ORbdZgwCVrf0unGyT8ZsKi7hilQXIltGhB6Hz/SVTKQXTHPKQtO2+Accl8mKpFRCcqbEuC3
1j3ZpBHV+L1Liy9ut1oiSjTSFLw6M1YX7OAlwJAZd5mYjly/n9GJvdMQcjKM5hnAhrz/AsNDnyPr
1MiWYemsLzXV2LYB1IorkllAr8lPi7yfdljsym7ebDuOgEICj+Z/bzzzrKDHP6cgX9o7kdlBdloI
q7fHvn2IM/Sf1j9T97e+1FPxRa1uFvJvBbGCro2uRNsd5WT0Usnes9dVbsO8dd5kguEUI4mugu+w
z6Cp7HtdHV1DcTDVouwg2Q9mfe0ZXhvtVrwepDy/jM4jEvZnja0NeCJMZfaRnb7vO+qYIKpoYGAB
2OIslbMMV219nCEtpOXk9WgvxqXpD5kJIIEeMNIRVBamhmCnRoWogB1i/rFpM6voI21jaCdnh1Eh
RET7kWizABNZa67Na9c16qEu9JjdKuCzdER2G96rzSGUKQAxqPiqyXiLlg47yX5nJeWfZssirBmP
cVyfFstGUmW7l+EwpDG4K3U62obDN3K8iP7XYKcgO1CjWuhnCOy4NZEqk+m31XeevY2lAiJ+9oaC
0+rn8wyYZbd6xEyVJ8N5d7TQ4sRHQqjFll2d5rrFHqHOUbe/WSA0GmuFeoHBdPfUzhZyL1AGGrzT
QaNWAKyNitoghXsY7iql7B3FzSKHEiP/CqFAAygQTV/q+ndrWd5MKypqnv4zGichuYHU7K0CKMko
pb/JUb5J2FLP7PfWeKPXLSrTsi+ph1z5adMPmLx6dq2MPFgt5bhL2hm21XVe4/OelV6NQhtdilFv
yTm/lOWiCSPb+ZV1BbVZuh0Y+jVErNx5P4EeMaDoiOvpWUImMdsDyZCDdXjJmR37NnkIf9SJdEI9
8IiDu6eQAbXOBhH0Z9NfjL5+BCLeZFlkwjzd5PohHdK7lXpZBe5IyGeMyC7Ho+TKdXGWise5oGYq
vfXogsLlRccsp/mdwzpvD2V9rTl8IJm9xcysBl9rWZUSCf8WNEwccLwGFdyFoDO1R2iIHFyfUL2K
RGWp0eyTZuhBsrNyS9QlN9CaDUq6+A8WvV/rVyBViErj7LddOtv2ANOBFdAEImO4xs3gk9gDBoHN
E78uk+am4sqR/g74S8bDRynlYUeIIXyIkF9EArBl6Iqyg1xiLU52OVDpVdTPff6D39yXlZinrlSv
iQ4fsjVudxn3yfVeGEyodn8hYrS223ghUofAjEfFlz0pxFmISoPKRTPcKTSUou6FF2C/WcCZsyiu
P+LdLUwA1wUISoIPPkN10vsYNJYpKYHwNFQo22oEDlJxHutzxWDcTeTq8ktaztdkvJjUXu3eudW6
51w908DdFT+JEdQEBohODNp83Udb3CVzGiGFTtsQBZlWot2eIMKLJUhXYAoro55QGaGAMclzEUxk
pE1HXxjnz6PwRl0WUlhNgvhDIX6JljX+NSdAsIjXr13hZukCvtW5OAId2ViXtUbq1ZYjYXxXV0BV
C6aR0eHzaNwgJ0gawjelTYc+FM1T9L2Ig3CIsgwXZUUJupAgTRUiP08/kveqQb3UVoVu+vxgjPFN
PDePquCIbGmUcksguolNdaWNUt0D/vtopsaXOhCn9hghdnnSjXiC0lZArI6pGAwv8johgRalJWyQ
TveFGnysrCzpzyZ+FURE0vK8JuwXBSI7mHjJJXwtAywyhe58Rt1WxuumDJcGfYtyf6iK6j5Vz0PO
3WHPKmB4tuR2NmUV4VKwz9el3y4blTV598cp/kKeOWzgXsx5bgE0IdSxt0Fsn966K6e8kIjPZgH0
+chr4LR9+tQJQ284Hk1k589q8iwcJyqYy6QfadIHBpuAxFUrioqY7ktea6/BnzTNYd7bqObHK00P
Z4vGh7o7D/rqxXz6Ut7jc4iTEwLp+FRslKDX9XlQ/wy1dGd25YlLIEHFA6U/XcfxfpuvKfOryrPP
hYa5HWBAQ3V2AVZMx/I9xUZ+tpWzkYJhqhn6UprQuUaUqFLTYzfnsVtvVHEKUsoaFI++PmaI/u7o
T0vlQim2H9wWA414gdtGbt9Vr9r8oWNoxdgQnvOa8TRaQlwEsARGvk6HOTZMRCNfPZltzNJuDVTt
cZ8Dfqw7kSHBerdTKXGNErH1TrLRLGdxTjsgckBgKidlYKncoGyB72vPz9uyPSUmdQLQZiyD+XhR
oO200/zcjvmDORhvRKXomrOYG2p9zff0O6mBxqrGR0c4vD+wMivlfqMAt+6G+K7J1WCUlIPVfsE5
BiT/WDbK31BBMivqaMXbnhY+MpM3Sac9iME2F/sla4e3MgF/0Dpeda567bKajp84N5rhnKwlHGfM
yXfI2rYHEhqd3vR3bj6SNfumShptwxa1hnyrd/K1ho39Jpv0IuTkTBcKWcnfqbGQhh3hunSeHZ9p
4QTl9GRb1Lwnerhzdl5ig2ocqJMYMZN1d7yVzm9Y5ftLBi37D0qVO5qEtrNQLaMZCbNsXN86FVwG
ymZmG9CVNnF2duLYS62XJn/rwBjBUhOeVJ/0MRddPSKGz5IOboplZN7vF8ahTPndMMqv0tjvRf1s
U5cAzLG31iCguwT4MHGYLjCN3WvBZph1e7j00oXcCJpDglY4lSjmd0VCpUF9SOabske24SSXdWRv
YKLk+NFymt+S8LEBqSziCx1Vyi6+n2wOa7vYHDq+MqK1o5NSbThmLoTePQaiZbbfmRmdS7igafrS
Nvlduy7PknHTVDVYxsQjhcwR5iHDFoKa1WUeWvYSrmKFyTL2vMrHOpjHnMYLe9qhawZPoXxgtCnO
DyNw0cyft9dpI5iLV+TpNwIyQ7rWFRLOTgMnXL1NppcqMX3dfNPB/DQduHxn8CrAYAUKxXFXXvNR
RxM8A6LbxK/7dlOQtOqgT0zWR5rWgFF8bs6ghGr82kH1NXIVxCjXutchcgVJyZ4Qxvlz198n5mes
gPZLXWslgVBf5CIN0kJFVXm7NzSKqhRnO7EijYmnzJq76pJvZGB2B+ehYLdvQVJWSxvIoJ5meA35
YwztQJXau9Ls79N9+EpSxwUs7JmD6UG4w9wQk5DSneObBXsBG43OYpYBdbYeaouzPpyb8eRYb4o+
uGkxuEvOEmuoZ6fYfPJIylRC3ERGP+i7wV91Ygx2pgpLanaX3btS4shOIspYy9Yv4XUksn27Yjzp
INlYl6lXOU6UkLDJXL5WsW4Te/HiAu5MqYBvAN5z1RSiQxQ7WSzGu3ysfECVOTN1cuj2PUAqd6S3
lVar9TUAu7RAfZm739HGsJfvrMzDXb/PLfRR4wDWqok1IvaABmzYcUYP+q1g+vTxBvAkYXl5dBoT
ot8fp3zIChiX8z1/p6rhLe0EpIGaJ/GJiODNDtwt+AZjsY9VTikuhk4Hd7sytZDGZiV/GJMQ4SaB
m0iAjXezRrx7GAMJ4IqBvK2KQOY6P1CsqFqYkBTOOgQxx4aYmUKRsd2bFMJ1QrD+YyUJL0o8YwfS
fbRIjAnh1oncZgbkWv8IRF/9SIUI3Mra7Jdtf7c0oCkqTn0UeIXBIdwoA9yxStmzxnHcaoKM1kdC
6WVN14haT42zN5KWq9oGyBdVIKWB4VUC7qxc25RKANai/UTHDEK+31NIIcyWlPWr0Wkq1bf/HqcG
Gu1/wtQMwJJYcGmqgiSXbjFWefy/qXJtQqtrlsr1CXyZX/pxtIalr3pJSJgVUuehO3eybvVgO2FC
FdSX7cRPwfCbWG7/lkfjN6hTMrcTgB410IP2gnnuRT3pPE0KqXiceAcwahHmP2+ippZG4vXVL4Sk
E0GxN/pKJIXSrXqqL2qQRv0bW4q//zSeoMbwdU6DxpODPIK4dSojdGxPaABFdST/9hfIapEexM9b
gHiVD/ay+h19JwSw+AYfL7R+sCIJN14oXmZfxQFkPIPS8L3MB4rvPCr5Hn05kAPT633zGY9h3mM4
9b58ym623/geNipnt52MW/EOUqg8wiH2m1DiBIYwD5BQ9DjJC/JhYRzoXKoySj7lE1JqVyzGOMQy
UknxguSm5QqWUXzl+E8612X7hVB9avnNDmxeitf1yT7JnubSggktD42FoxQYgeX14Rx2Qe2qnvgC
pu4jBuDicepDfHV1r+T2raHhZdHiW4F5S4vPJ9k/UU+IhjfpY/K1ALQLJQeq8TyqBcpJfBGZBFmk
BGRXUfONFWywvFvewfJ0NwtGDqK6ruEQID111L3aFR9TnLqg4Ss52ZHkob0QZAHU0odMcSH1uHtA
hcVP+DS6DR6OygFH6sscteETsLp9ZAeMJu4dnvd+Gmyh+LK4CWrQR5pbcHaWD584ooF/MW7NZwqh
XPDppN5PjEKZEbEFpD/wOA9M+3PjpUH2mgaoNETSjxVZaAgf7KsYjFxZDhok1J/mD07vcVRcx/Mc
qu9mNJ63dz0Sh7g/1CExE6duRpZnedk144zGkKQ1IJ9hRtR+d195Rqjx8xQsgfiXKh2HiiwayNzI
5qa3jMo66i/9RT85t+0lvzghDjyhFG1hfsp8cY5WxF7AqHdnn5DuIm507RuvQ5Az9+wo8R5WLvkc
7nyUzpvLz63/90O87h6hiL+XfT/v5zUUNyAL8V35e10xcPKnhyQUhyTejNvG7WFRYgzZ0X7mCvBs
McawkmXkNNwRm/Gn+fCZ77Ww8NZQHEARGJ7h0Vf3Yt9kMSj+jLyD/vey6K7+o7stzSGDR9f7PSAC
//w7gk5F1ETpTRVZAQbgL4yuUxUNF+Smmqi+MU6q7wQdT2E79sH64EHO+COVsG+1E1mDTybBn2U/
Q46iiaR7IxA/aafNV3iteEYVMQ1OOMmofhdZ/GG4kO+crIDONO/WXfhECgWRzCc0/IkuHEPbYOqI
oW54e9B6k491MY9tfvlpBR1voHDgDP/sIMa9/iRm2cR8EWchXihmheUpzA8rkH3Bt7FOyq/4uWJ2
EevDj34TL1A4EIQ0gv1XnOFacpQOJyK+usvGAfFnF2SDZ/uVD97by70xKD3NU7whSt51apCHzVU8
1QVC55YeSlelBzqYZxY8v/LlkOzPlQLdV3kf8RpiNR+1FpdCs7/zPuJlDd3DysUczO1YN8RbNS55
usaD9Mj5N/d03gjii++YB9U1jqrLO/DB4imY2gYlX1bk/BjREE58pfw2hOLLZJJ1/C5GtBVVfumV
HG53Jz5LHPbET+IzxZuLR+tAo+XmbQ//fssy/kVx6n/tWP8iADz0e14hVLg+SWH8PPpsDGwOYtNI
I/sZKlWgPIolAmWvKI8aNhqxcpdRySqcMGko0wRiXGzfk08Qx81V+L3+XfyRn1tPehbrnu423z2L
6cQSJgbB5uecdhr8+3P5K1T13ySA/s+5mAjdyDJqXf+qslfaWymp6t/dl50JK7mAbcQtArKBkAzU
L453BuvR+tB6zRtj+MGM5jD703/NLBI1UzyO4kgsBHuYnXKfSX6F9R9Jt2Ir0VipbSZuxgi3GDji
JuNNxjAqPUy35EMb1MESLqHyPrDTWpFYPsW9LYPmy4i0KGVDNJ8lXyyt/8m/HK2u/2/k8f/O/V8A
8rPimNMa1+uT/CF2ZPVDDcS2uPvNQWOzYF10W39nUZrPO/cN88Ow9cX2RyR6UdhINJe0i8vV3Zd+
coqjjPsk7m0XMaxZdAuxElxYSaLW67h64CK4jmxQPBNVjTA5mUfLV1yxa8/ZoWaIlOzD7SW5kYkn
tgfTM7gm0Am5mGJ9zULLX38qNsKa9TVjUdlYmuAugeY45J//jCtxDJOvBDvuT8x+lpkIIIAnM8eA
OjJ3/5mVYiru1+W2LVxoTSQeB6yoAydyuPoOd2ERc+9qRABGgv1dYp/8TwqP5r8Kof4z+gxGHmqo
qobl8f+M/eK8cZa8SdcnQq9TEgLHZlQ1XJkZKgkXnl/YAEFCXciMuA7wRwbmwHBWIZcEYk2YRPBD
hPbPWBnO//cZPEsMJiMCxsFWbRNT4dRI7KU8jn7/LaItpBtuiL2i5kW67dmkkRLhfouNC+YJ41ls
S809IC82qpqxULGNNx9iKxS7scI+TJhAXMIuzM/LMwBsopH5qwrEJjaGYxj/ZEwksaszB/i2OaGK
ndsQo8vXTzXBpLjlxGZs3egesQ8np5lXWt7gi1EjQqj+VwRGIqCRH0Vwk7/2Z/1dhxjG5LMj8UHs
ibyk51v8//c3FhHDa/ka/JgdRHrZGS0xi8kYOoQXFVM2IQ+57pyBOHrgA4x45w22NiGQCI70oLiR
PSWsCYTw4uAaWBx3dQOKhvCpv4jIVaxss19fCIJPImbX/PYCL5nwUsS82ye4QU8EEQVfIngoTvx0
Sk7Jh/Il4nwCCfFvyCzi7EU8Mz6CoCCczEISYt5xezFPij8TSGU3ImQVQboIxWdiY/Hp9lUlGGuI
tdMAcbuwvIrhOzAkTO64+N5YmZGiYhwwhJ9wLiTmC3v/n4h94AGRWeSROHCRPvwNlhlv9rMU1m80
ghguy9+cQ5ySWO438hGxtP9NNi4itC5uEKnlinZ/74i4B9KLCOv+ufltaD71qH8QofL9JW6UWAH0
iCoXz/yMfWANYqSA0wlIfTN+oAXKLAjtiDd7TiJwNGIZ/mcgQUrkxcn1n/9FHDSxjexsI+L//yLs
vJYTybpu+0REYBJ3i0s8QhbphpBUJbw3Ap7+jJG7+vz9VXd0BUWBIMncuc0yc821drl3aoyb7Hha
m3QRAigUFcylDTDBlMrF4yZBqDgi+Sj50vF3NhbwmHbM3Kh1QjetWho1FOX6UiNhzaBMSdqIze5a
tUj36St0NtoLKH+1GdKm3MPM4aENdk3sE637cs+ZZ8syqLwJp4cuRKJ7Oxdvujesn3w7n7xbIazS
jfGg8AlspcGVa/sBVpmnZGOzgY6C1tKJK874pMjjQNs0H85ssdW41sqYQNo95bj0eauXRkq7YxU7
IVE7mxrV6bBUtBzYDBKxt+D7w+P6PotKUh7OExNFCyndvHauyJdrk3ToK+KQ2KCaCYwT0dg5NZll
H/MnjJMOMMmpo2U9R0pNY2R2D5I7CoCfddRw65+TAZOzw6F8e2hSLx25dWpin6juTp1Sv9iKIOAz
eSGmKdk6ZFIqv3jeHZqbjnKPlEudykOT75zrAE6eEZmnF7jrbDhmheKEZZ0YUMBlqw9lpFI91bJF
W3ydbbxnMNPNWSP9sf557ZRpr+2ZI0Xxd5tjNgfnNv7b0ij8VhH0H7L+9zqd5fRpCfiJtkXyQvPQ
RNKZZb+pbgkZj9/V2LeOifiZNZmS58r5MYdbiTmCZN1/qF239UuVUhwNRZvuI8FAKGs+M/V89YnQ
KiPnfe6xbTdYpmUsZWf9qTHtp7ES1WOFP9R4zP2rIfF/aizzW5my8zYz3y/zqLE5Al2zQGGmksA1
Szxj6I3cEZAGt7NvujbKcRZzSAsaCFjjdYlVtMBsZZ1hBM//0PvF3wqW/t77md9qHeXWmdP3kcz6
RzAFpSa2zrSVI9eOEbi2V5VDPWJYCGFpa7yVm46M+AjxnxYwpDZsOiZNRPm37i76Www7kl8eJq1x
InsQUfQxQ8Kj/KajU3xD1mCGaNDCkkw9bevph1t8Geb5WoBAjyVf3f7xXimt+W+G3d/G47fqrNlV
ln1N2Hb1kdmFWbFuzDAsJu0NvqgGxq2Dwdobt44YsaVWmX3d0Mo5dqG6i8Adjp0FTngBzXrpXD4m
GLUzTLsNolEVvm+Ou8rnMVp1i3m+bZ5et3Vyw3Fp1sgUNsluTQZsdzevEM7Tkzl1/D/VLfST1Q6h
0NXZKvU1svzqu/PNqz9UVPBDli2QEypKCKpQ33QUF4qV/16RWPj/1k+FXMkNaovFbNYl+zfobbK9
sAvOZu6k2Dfm3X1j/PMaT76+20u0njMBVA0tR0mwQjzrj5Hwg++vdKIrSYEcELTedynNse1SqBpA
DAWaRZVO+sJ1paHWQXjOW3B2IgAw3SCVdzAdtt09ZCQ+0ApjawBshilnCf4SvlQvPygObIKgn/r+
2i4/RIn292SeKAvmpUIGH3uYt6CF8+kSy4S2JNiaLQAY9NDQLBCv5GuwHziD/QLfe1Uyq7yc39p4
DUPu6fDl1TL4cVod7K2Sje0bkqMwIDf1MqCbK0SLfc/SSP7ZadNWfkDV+ar35aXpF+wlhVy+sQDo
ILFTeOVli1jIYdtsW4UEgBMjBBXvi14S9UcgbluT5uE9D+xf2bd0OVbYertuusEuTZ86/aheRKGP
Nd9McCtW8bYD3xNIAJRNeKBxTPAC0rJR6ulPdTRFjgA9iihTMQb/z8eq1g3cZWL8mhD7L6TrL1Xu
Sp0jPv2RQIf4hT+GvYSxgEMjDzl63NICSoclxi72CQCWz31zwdpZxYueawknCTPjgKUkjJdrfj/t
eI/j2NvFmQ6fD8GUtG9qWgrfo1lr/p7lTi+4xxlcZ6g+yJv0gyDZ7d733g+NAt9Y9inho1yhtG6L
JO18nOVuNRhu7dRQXZDiIUgCWb2rncBr4oIHo2JGT2j2eIpFS4G1GSnVVnzusTpV2ljes5Ig/aqZ
f+5AJMQp1l/W5j40Um+3dnYkLgS0kv0US+IC9JkWvTpM6363rpKoiQTJYnKdqS1b0ZPW5dH611fc
4+DpScC7wRIkmtd0WG3y/B2LCWtJRXJqaHZ9YxF5EwugVwdWw2lDpxUx/Di+iJ1pi49NEbVJW99q
fFdqkQpFqwUaF3gEXKyH549dqXF65BuBCVgS9N8GqGrXddCV8nk+d/bhfeLc2if2SALBElnhLcgl
QvTYiRCk5P6y8VQ8G07as7ZOEqQ5YE++pj3eGnAot+ioF5g1/lxLN9xuhmulGClmbgKqCcc5OmHe
3ngPSBcfPm2FM1lULHQzM/qrzGjbHRqYbMqKyXlraw1kHzx79rH4NGb8kzF7TjwlZrA2cx77XQnP
7EAjZB/TDxRF5QqZOP0A56i+gLuOL2ZTvUsBUyJ+WNHp+vGRDW+5FTKoaKqTTQt5f6/zrY4v4IIL
wZGOMNToXDRgwSbOtkYaJmmPjXlJJgWLVhuLNhPiQF0Xehcii0+FJx0XIwz4M+D/GUy2/GO5Sa6z
b7UPd3yc+yHKy1eYkPOY3EhsSD4GSuinusXugff4xp1dEjvQM9Yj9pI5JK7vT0RP9Jw10tD9Oj4o
iE0zX/N3mRZKivLMr5oTPox+iKXnQJf1x7UmeQU/8NSi5xuaTFF/z7393OiFHdilD1gnPZx2k0gN
Oi8AfJ4AE9g2Pp7a8C9aqy+gd9rH3kbcXuLrVdianksIAPCrDqm88bQX3VuAhLtWZXIYtrRtwLK9
y9zZbUBzb1y5vSqC2u/q+8auWDm+KsvtL63DHIgHEN6dineGMb3plLu31w0meO4PCjhT+FdDhYKR
ICBZ9xP5zSpbrc7LYu6W01BB373pcxfi1MO2K36mMXlt69saFdrUybiLw5hsOpTpZSy1D6j6RY+C
OqLHUNoN/RF9A/6mv9SGRIIygBmr+ilO944Pm7giLC90AEkV+mFr9vPYWQEEkDoUwzukpEUTahgo
hYiMfrveOzZ4M98wnLFv5YHsxWrGrX2HOnYjls4oMfyeRDQVkLk4/UkGuSvVFXtFbOmsjUmba1DG
TAHl0rgClZVGRQB2H2LLN0UmS6TcJiugeatXNZJdO/lqoYF5j6WcxaG79TaYXEJYu4f52zcW1Z/8
lczvG4YFk/lvg/ObFXkupdLrQrbwjXU0bZ3auzqkamImT5rER2yCFEYy7zCftY1nVBpkoi4xFJaY
KxoOIAPd1decwzVpvjkMg3s50oETzE4BMuQfC/Vtl5yARMIrCst19kU/IpfXH780KcCPsklL+jLU
z1c9JJYnaaFAOsigR0VYFtG0JUcaobTvKI1v98TiOHr+gjTFQlBbGlURgkR7okiCLNe5LiJlCRhj
xVL2A0eEjA0Q/28amqdrVyxIhUWQKdd7jdPZS+YP6yFUVv8HGl1kgxsK9lCQPvs7InucLvbbc2SX
M7eJ3h4b0Rvgn6Fdu3vOIjl+avyVBxqF1Exjkmuc+d5RckiI0bZv6JSghLhT6OQv11fqBX5E1P0C
kI7QfNvmvkNRMJLk1HXwiI8dUVmUUsd3ugGoxTg3oQRNFdXZmfx0qYh7m0rl+lFtqfr9XyPnjGql
oEuT0kD6GujZBDjW2NPemRP1cjEta4/5l4AhavocfoowHoYwqjnLLJ4iKavn5hSIUbDx2qeKVyPX
zdZ39/nGOM7xnN7BqCR2RqnGUlwgnJbgZXXWJRYjXJxYuzHLmhW31p4QfGHq3O9q5V65Fw1+RSAa
ly/iENhyK5i5iaLKomXVtiI4as4VRkT2U61KNI2tLpJljJkFsYC36uQbWlZzg4xPqqqzWo/vhoOy
jctzGXRG/VeO+5lqmhdRmdLn+TnDkhaVWaH8jLzqEoGHgGUovkrorf2xlqivR9LXIVC8GRRHIqPE
CvUM0j3z40w5hkdFu6spBA6uTd3+3WCbANiopX6O2u5AKMaR/nr8wk7mPcNIXtivfeYpMM+OGfhe
YikqTvUM7HpfdMB2zai/6ShyEb687sBxbM9/u2WZzL/56uUC9bPTbFbIzia/xZdmZGNHh3P58rhc
VjtnCDx1+HwDtocp1nJESR6Ote8rdeU6R9LxFpXrsARu/V1Jb+qLF/L+2/nKNhVfjrXloc32ov3R
j4dVpdaGY3i7u1E6LmvAGnoH2/Zs6pBYdkgbKmYe+iQCQ/LPne6+zxQ4aB9m/T2JoANokvef8+Jw
dqxNL4Mb25KkqKnaXzfd+uYOE6c6B4ZaVs/1VC+a1U6jK8UnNxSs69wdSROvUzBtM62PB6va6XHa
JPBT5djXSWNRG11fLpR8IIZCVfb5j2OtkzoOrqe7Yr7aH00aq49lL7dtUEuD8rz/3cekov+L64u+
zVK9I1vO8eZ/Xd9s6sB2W5ccri8JR2yNdulQ8TdLMYVhLlVlT1QKAt+qC8zprxt7CsXQ00tvheGx
tmeeV9nn4WFLDhcJTfVTfQdCDJxF0mpnOWCzAmo7HNnIu7HO1qjgmuuw1TV1vAd7ct8pP3FpNB4b
SzaMrx/ZA61/KbZnw6i1XTSL7BRRiQYwxFZ3uxbJBbB/NlFtzxapkSBFdk0W6OWlf4xapbt1c96/
dldZKnS1rlQhiBoF4tHzzr55t+1sPq9Q2sigKnTL00aJ/NI+GczzCpl6ZMOB+n/coHFcupMnqH7V
n6snGMTUXdxUD5nG7LsZvd46d+eP8V3xev+NQMvH3WkDYnh2Hq938fZljs+1qUOYzw1zz/t4C/jJ
VoutFJAuOcFV3MOnUzN9rT30cnftUWnZo9Li6UZsdzRkf88OxU/YKoS/38hp2VPSi7I6H0+j9OVH
qtasPj2vn9ijExQE4jlzpTN/gufL/qGD/VNuUaMqVLYzWv6k8nA7daz15/HwCToYNPPlorP7oNTx
vrYClV0v61SRXFd3L/1VpVqsJWBqNO6M2lF/Uemgx3oURlp1qBvPloPk0a0q9VE71WXjxWLqa00p
q84F/mpEYfPq6jndzkPNbi0+ynfT4fvo9AEivBhQzTLz4w/z8t9A0nIp427heTY+i36bloXims2G
zjcCYqPCGzmJhbh3aSz6BF5IpC3ViD6dM9VZj4r+M3KhG9PmKxmkmWq7n61BX1v8YZlk8irc3xXy
39vzm0KerYvH7+yaZVJEXBOcaO9zFUhOmcF3dfIeUQOL6FL7lK6XvihsOa+Ph5NmJNuuwlYlRAke
SENgA2V2uYnufqZyjUupwW5g5B7EFH6pwsDoHyi+TgpcvDjXljWKDea631/klLSvQ+qCtS4k3Zzv
blm4tNUUxVqrLJxJfYKBQxnV02D6sCNfocTFTsRkqP+Sj6kCSr5WblgmAYOUiMqxgq98ASCv5YYE
ZknmpObgrbG4O7K/G+Tjap2chGV7dWlcO7tsffmEDmnnhqsGhTWpbtPc1iZf1TL56NT3pDRBTI0f
9rhtFH9mux0S2drfLzprP6Y9aktv41IR4QrYdwe8Xjk+bQaTWu7HAvp/5btDqddUrd35/qagcPWp
0Dj/pC5OqkVpSErFrXLsC8cWN3G0+oNRFf37ELLZJLt7lvL56DdtsszdNrfrjim1IXEqPlxJQqRK
Qi0/Imk76pYgSZzayKEWyc9UhZq0U6vKJYohUhUoX0Epl0f6tx019Vunp/t0N0/yN9XQhuVr5fYG
RvRVKLzNn36ggX9QpJiSsf+9JDL/uiTc9biEWZgr/84P3O822918mr48TiGUFioLwiIdpNEYYIyc
gkbhxL56tdMU1VgZ18vdzI/yn/Ze/jd4v/y3FvzWg5vz8QibnRbkl1V88HNjekdVtJiSOZRGzF9r
bIM321WoQ0xRsipZ4VDT/rRbwb9EyvPU8aMT0sVCEarkb57i/PK9Od1yh8QmmEZ1ioVT4zsVdVOj
K9PTDK5tHS8/6pe7lHfGzyhOSK3r4FWO6xNSOS/XxvSR3XnKlcNzsRNRBqDSWN/l97UrUdbDfbmx
6ZF6VaI+AAkz/dWtGhHNZEeV9jRd28WrHnUoTtkW5ZgmbxRsFN0DwIJZTM1A6h4ulo0Z3goE2pjx
yGH97R/T2QopUJvH/K2ZprDp+eFQ+8wMrZ14aI0ncR0mE/JjSnDxwP1kK3iBK9Rmdcb2AmDujW3U
zzGW7Ew3nceZ7R+mVfQP7NudoAtRIZPLsONj8feYzX6/+6YU9er0uHg+9dffldzo+v49Y+e1yqb9
/YyZjl1UwXOgpNR1tPlx7brTUqfcWQwjwoXRw6V+ejjfnx6jDxB8EgyHqcFuVl09zEbD+c/b638v
gihBAv5XEOfTOdKx2Ok4X0gXE5vxb1A9LOn1fjonegZ0sSd2dk4cJPYemLYO7NEMaC5mf22P3wC0
YSrgHElXjeIEmsdfeiApV6aBlESWdx++CTyT+3MX/h3B3y0EjBnAc1by0tu8KxSTf0wCDz3ilvyV
4onB2Lzic3EN3ovpJM4sniF1lX6Z0Wx9XLqXwKNlnnvVlhaQCeQtIaEUTR//ZCGRZDaSQiULs/Bk
sL7YTXWEtwjXg6wLPFHqROQJkB1uL+pnZMBQd3rdJd+7Ncf10/sWcw8IiniHiPu4l8QLIEFegf6N
TPi/aDyfENC4VjlmmG2LtOgzibdHUGBlZOi+s3H9J+RY4hn6orfXgEzppix/OSoYG3jG8N2MLiPf
uQu5AOcuagrfTd+PTQDY1oxwk36Y8Pb6QZbD6SkHXshBHfSXxCH4lh/TBzYx6s3aDB7EklN8iq8U
g0ioo+MWZRff530dKMARaICSDwOsIjh9BYylZvJfEDDxdXHiC/i9kOcEyPbWvrSFaQ3Q5eIVML+A
KSIjATUT/iCfA6HOKiuQ0glfr7/C4bqOVJSYtco9qLvhBAbwbiC/y6/Dp7jChFhghgulni5tT+qT
6v63XxEEwIWeUHFAqGcJhDzhIH8WQAmBCqEoWVE67tJaxjjquOn4rsWn8K1eNvTIzxDekHUgdCEg
7LtU77sBrwAPGsiWHpsBIc/mtfKTh7ORMFi73Bih9TzpH3jDUc2vtnsga1HdBBd5EiF5ofwBZyx8
wkfAXcXBldgZnN/wv45zMWbbCpzd8BCmOlbP/Uxv90DEn4CeyIkgJmXhWCuG8vBgEx/2v6VDCNT9
Qzrks4ViHhwxmy/8ZqYtTofC94Z9OTAbr5DRv9vnzzSAk+xEsUGRXXyskatIUDkghof2+GcaSHTJ
IoS/3E2f8W5Ecv2JnBfwLLZfbRA/uyJyYLBHbanhuYSxJjuOuhP1NORfKmgVgQslABm/xxxsZyTx
MOnl/64IYQCdAIqH/k89w1DhIcq/JgbrMR41aR8J8jvoIlyi70KJJwZVzN5neEiHcm4KsfvqxArA
I4RESsdB0KAAKsN5o0pBhQgCUVrHN8RnHN+o8iJixqa3zCHpsUIZRdbW9n3RWr+vWuev1BuF4ZnM
rqBVFzOXmXjmvcyV6XuqtwKmhGzaMIorZeP2GqB2xaAUOnwUUAjhDKFwORlOBWQfMFagj5MZwJQ4
nipkBYzffW/XF+ok3vL/n2CFf8Ga0SB/myN6xH/TIGwF82uOKMBJiQXDXQNJzdrmAiOgAKQyFSkL
0XOmlq4XoS9sXEkP5ScXtN0M28aomsiQwSfxIdRjgs92l/UZtfeIeB8+xHECI4+ty17UExQFQYiC
2PzprvI6RP+c+QXqTrHjaLqc9fu/3dV0kc+W5+fT96M64fZZWNVLMUmFwGBjeYMN4kqExMSfQwwx
Fx/b0mtLrRYJi9y24UeR7CKROQkiEqPTTaMyQlO/YjHqP7Xff6/bTPGflqVjwmbwht/LbBv3v61f
Lm75W7Sg9VItZJ9KhpkZUVddbbvpPSH3WQqIWGUuN81n+YEdOcwZMS6tyiEdnZ2niRon7w2vmyRj
LJxPIJN6JCVzLcoINihemIWWkuOxgvO3gNuXA2KU5XcaHgdw8AZmWcA9q+/gvEMZ7e6gVkvUDlwr
SaRZyFZ5gH11j7wspbmqgODZm2vldELE/oU2yztkDWKYclwIVW/rbPwR72q5eDfaM7t2hFqNXZbY
kTUapZOzrjiz55TzGMSC4vvWLseSzYEepFZBo/J/DEb+9jNHb95eNASx/cxxhL2F5nb9/fcQFgv/
EiZgDAvZcilXjNiIOHGh/zYDDxuStW9sGvlooCsIUMkBCPymo6pZpsWy+FL2ykI9Qx4oJJlAyuj9
pwaQ8R9zgLRmsGtI3FBKGFA4ZmoyceYQGviDJDfCDKWe5h7ZRIhoLRotoxBkcMwD/0BAPMMWkEwE
D9FgYseqhA/BrPCjA1s3JbSKdXeGaXSFPJGH12hWDFQHZ5UzSVZHsCRlePjJ7kuGQikmwQSUuZBc
4Mo8W3c1yDAxE6Nz3sp9BjozZOZkZpqTpO2ZTcB7E6lCwoqv2lxabeEaFAUaaqmm2wBrXizbZvqG
1Cs4ElQS6M7xsMOH/ggTrlvgGVaIPGrvaAa9w0iB30m2dfJ7EXqDRuc+/YzNt01JKcB1NRllTtJq
Ap+PMQphdJJCReyc68361MGMSPzKc1em2KynSBpuh47YEhQrUJSGP/fdbxeZj3BFiTP0CGvXvzEm
uwUU6fTODvTviE/WXMlz+CvORHfYblbr9SviAM/KzXGSTMPUGZgyCGnuwWtLirXxGriLPhef/pAo
Pmma4nRMLuqF0l/syNUmEdurYPqbuuZ5F/zcE9ll2MBYf+/h9swg8pyaw0QZ9Bpm/Rt0KjQHdrFf
+dmkbwO+vxZ0dWhpImSOfFWiVYG064V2z7TNhtLDTCK+pccg/k2riz44UrbN3lOh1yg0TOPIxuMS
tNSzlmJ+3PM+wsCWaNS+y/ZQXpSx/EpBmpG/a2ae8yX3OeHa9kzuUKdTk3v1lOGWdHQCm5jWEh7t
Mwvyn9x9kLuQi094B17LqSIXet1aMRXC/Jz0Sfhj7TnZndsT5DX0HH/tpLWLfBceCmXvxs88nZQj
mEcJqWrZkmtE0h6f23YnvEtMphJndDrbXgfEVtjjXmDZOn158hI16ocqAO4VA4yl649tmyQmljCk
qAH13DiNETMNOF2gdVeileLBTz2t3VIeeMQJGeDco3s3WHw+uCLThaNc17RcHpZX4fwKB+WFf9py
WjEnqVJ/bEPY0xUtn8usRYXQtEUpWOOj09YF89QDVE5KpiUtNE3RcLX/q7bGPVX6lfMuuQPk3pwz
BcY5hVvpLRKxOBWual27VsmJXMNWTe5MccSZZ1yQA5fdy6d5mgbEFZ3jXm6gKGQDtQnLDKqDsUOF
8PhJ4gOMBWqLIM/xVNnxhM+PjfOnIlxOuAY0hK5POeQKfSOT3rTvxk9a0IGssBzJj1ApnNrBpNsn
7IIShp7+AMbek4ZeeJAmDcfAGJcMBINf1MYj72L1IeHBPAyDUpqRh+RVc9O/DIEl3N05HA+jWQeo
yPrePPG2MV1wzfNYpPICNM1OVE2n8CyUZf9O/QheunZquJDGTqGPuaNbz2eFeo6AW56c5185OSnu
SC+9AGsi3JcxMaNitnz2obdDvI72J2qQo4+v1zjTKie+UKZlr5y5Mx9sHSP5AivYYUw1KRevjWy3
CTEQTKe7gU7Zzr0NhNDVRE44+aN0nBlI/t99kRSbjJ36cQF70dFKyCJvuD/8laasGaPpwMqnKEOq
8ewFdDFN7EwIZJ88OdPNacBkfDPc7Fz2AlEvUboc/An0vR/5ayeMbTTXl1t7cPjJQzZjl9dwJtW2
JMrwl40DlvMD55lt9PS07UsnLUSyXTwaCX6/+soN9p+uVC/DCsQw8L7On8zaEPD2ep6d6TrwpB44
FQaKKcW6HeHSJRcPxB7PSRHepG8KPYEUdn5pYVwE7g17DXEhh04Y6djQdwwgDyGv0XfSb5kHghLt
Et8kmIu9Rx9+E3TX2mGOPKbZYI6uJjeWSpC8YZCAk7BynNwyWd7sANaUlz0nF3JgXA/B72SdUZUZ
0eD9+H86ZnczrgETgMR4WJrerg4UNRdzyZjxRxOGgOPuycPKVkCbn4HwChxPhNwjalgF21bdIvk5
Q5LHocQJJNPpo1z0c6I2p3fojzaKJwIjSgLtqcGq7ykiNG0K4ydqz+5V0MrQIJiV8ZyBdO1ld3et
II2UjNSZf8COeFA8l4bKbKQm8xa95+GKToV4UAbgdeoDXiJOc20HTmthOOmnHrB8/k/aehTFCgcZ
+AClNhsVYxzsW+XRCkOGsu/onKDctRF6VGPrT+9yEEjPA3OXLiWgpWD+kxf984SnlAGSMq2abVTM
yjn9PC1q+RcYe5SJnb0lFD7ddMp/4KiL1MCUgCKYOPWkrUatLJiNf1HI+HHfzP7QhZcSCuuiFj1m
8bBMR8viRxClRwrtDMPBYHLwzV9AciHo5DPBa0tmi0JSQSgYCWOGmqrgbOYw+Jw1yF2AO0CF4uSx
5NPUq0fMoNetaux/vibpLYtXt4OFIOUo1z7g60vx3PC6625aS1itl/rh8btrgpxpral42vSZhY6U
5Li0ZnepeHYnXWnXTRFEyrQpkia0ZQoKGetd+JDDRcuM9vIw0x4P5v3187Rf5DOfIGbABvlhClIt
25MPFgB3i1ZpcOguv8TWdJ7IkeF8SzAl3ewLzZNxkWtPuKwXhjk10NESjNgnjpYe1QX+q/CZyIac
SVOF4C++3eLyU+Jx4WoJ94mjSBItxscvzxBgM/Gs9ft6V2VvJL4ySVA+1TE+9laDbHMfsz3k4Npa
UxS4iLsfDbZ1QtQTkphSz1531pWjaxKR4IiOn0hLYFOK7eD78SnQYrf8BG+SBDZdP46lxX9lJQlB
itx43LhxbJ8hq5rNxE6KsJgv92NwmwjkiL+YTACa/F6uqWlw6YdsawqzKduav2RxPcP1BQc9+7Z+
R7nkh9TzuZ2FHWXTTEbIxGcSoTyJebW5N8HBkGl3aiy/oprsXI8QK110TWqAdAV2KvnT3xR7JlIJ
fQZClrdYfjqCrQpGBRBUP/jc3ow8mxhT4Px6lUmryOAIWSWZLNysr543nN/uEejyr3Ob2mdwTPWl
y+9+41DbRbeYTVVpIekXrf/teO/J34Yrsr+UTZEA7CX+aqDuNP34aof4qd+K6kogs+ccUy/l52eQ
N29VACiqkYgGpHq7n78UWksc8ny9wIZyz5dh+WndzLKrcGs38tc6+Gl+kXqWzUt4/+7wehke28Un
R+nwGj3+ZMMHvjDdHQiQdH4pt8qSbAtSLrJk3CD3mV2UEh5bqTvpFfvQ3BJiXKd4n/C0YGlJYJ49
Ze+kEicpc7NeoVXuRwinwt2+U/j/HOPortwPfOMsGeHwtIAZ72c9+I/l/qwnCzlAzjC9krzKEvke
ARrKNdM9WVd4E5rBuy/NyKBzRU+lxZ1fNc+C7cQG2OZQyYGVhTuNJy/QMOGXagjrxOEwyzGp6aJh
1pNrk4JSWHgz/yKBafeY1Xo3ZgvoDGrazJ41jBNtiDIpDcckGVH0DQ7nAqI2VEGkbCIE+maYnqkq
MW463AHSVhTMwNUDQ407R1S4kFLPLhuXpWRAh81xYOibpXNV7rs07nKfus4JPitpFBb/BmpaSDud
QdeGZLiivPgMWJ5CFiYrIoW2iRqIKB9UcenyJbyUffNY5E8v7qDPWbn75vTjBDsgfM4ZamwlGbUs
/iFY7Mk8saemTsaPQFX31TNuGTJp6p6/QD8EfbToWbji1pmR7GOiQf7FeAtRFP434WAJBS/38gv1
g2ApxV1xuGodEb6iwQemcBBUxhwSyQGFXMlosnrAkxYgvzt+Q54Bx5gu5NW9LUMwxmjERM1KMzSQ
pmiCuZKrWrq5jdMf5vmooDyHQj1A2yE+41K8IKJvsfVABMWJg7Dy11+ZmPGOs1/7FphtsmhTT4j0
t7BQg8gD1rZXqZlRd/KsW/lP3LiqSEaO+Uao9k7QXi7irTmnvovZUESfPsYX+s9eNe1JHuMZ6N5k
KTP6l439gznCZkJLSYQ7RIAq0yRGWi/Tv1Ynp1gMGycTugJRNEMewsrzGKQxSVoxvwUnWCcygTjw
xoNDfG5gnoHsJEaarqYOV6E+LMPtpbREhT2B6M0NGaKr2hVvZRqz7XYWGMRqJ/sENfGEAkM668Kf
WmMiMpu+gYoZ9/wdF346ARY0imKLzVzjUCC/35z7YqPI/XnnjrOqV6GnrghSyNlFWf31hzPcmX19
tZPMU6CcqR8xJ3vOR+fp8qXweE3mLtumOHVdHiWeCZ2UaRwyHEJuhd/5ia/X1+mHs1+9Zg6F76JH
NlwmPIUmfWJpoz13n9S16c9fQhTLwvoE6oz9zR7XfYgts7vZHWFBOuxSN9Ml3yZz1oSNb+4piPgM
8wVxPlrwy+k9aRFtCwOU26YiHh6dpUYYLS0Czh8wcxmgBtkM3xlms5xBYs8AwjK5k5oCESYWe74n
Ss3Ao1j7/NmOVPOb9WsWCU39LL9p7WDvvPm/D4OBqskA9PpeG8YesL8Lj/a1PWWUyAy+G9l8smJz
tfNDpnYhJ+qMqATYMporhFIkZ0yrWuRE4EmcawkWyR4wAaUQRolEliztsyV1W6DK4kezPj6BtRcS
mAXkIIE2dCMSlKefxfmzSAO/4uxOOms4Oen+cgC8FhWruoYeIrwMJ6NGuCWWREOD60KYO+Gckj+M
3tBxnrw48a8CRdQWsDSOVRAMn2WIT4SSO35ygVJs8g45Qh9IHDjIdou2uJ2kPX5NVUq/tB4Cl0x/
2c5BCGdfPcCHisDX8Q+nPsU9gPGLidCaNg+Pmzsp92ammlirCezrGGpvthExzprU4fP9u1lXoaSO
CxWGLxX7EznqsC66TuAQAlA+JSYhk1qTIG9FkSQga3qYClip4z2yHpHbsqOtR0A5p8b1PbCbDS66
qI8kCYuDXqAuZGBvUlTFr1zS43h+F335GuKQF8obne4vD6GcmM6fA74lgaHMLNrRvXQm4WYfNiFE
Iu1gI/IXaxz1KHuHtERlkCGhOLx12Dtzx2T054u2jpORfCrI6SldPqDCtDMf/mITw6JEIXtrRzKv
vEbCr3LcsFjQGE51bUAKf2NN0TUGRZQDmpV20y1OlauWsko8KxSrSX6KBFL4+eW4GbRHkhw3CvF+
l9g3Jpvp/up+zn0iSo/fEU8pcvRZYAtn1tn+a9VVLBjaw0YcqUgK5IQVXkPj/I76SDgMWP9lPKIM
2Ut/FWxhN5wksd1Iy6pxpuRPFv02pyAWTtSrnpTTp9ze9mV/3+rKlFycevuVM2hM1+Zxlz2CrjAo
yjQ5kADGrVBKZdaKRuZJm/RhlSB4e7U8rZ0n9Z4wrO+J6CVz08yFc99juHq3RJqI7wo4dmUcG/Y0
aVt7LPhaSqeQeWLGw7S54ZbyhGxLv2oLLQkWeTN2pdkW2sWWbgnTODEMRtfPPHNdRR+yyyz4pHt5
Tej0+HHEaPASdenYswLiBEo6XD8MlnJP6egjvGKqU5gD4nZ9fsVod3j8IjwdSd8byMzzU5ufbRTo
33nTm770sU7wV8txRMO8LkM7I9SmIRNOpAxeYMkbQw/TIx/P382Jc6J40ruImgxSOLQ0HB4T5XyY
YqrA92eBv3H+MqUHxgmnzNtG7tMYOVPJclp+CccR2iXZeGeq0lzLnDrccQj/2asTnBw5JpckWXOO
vwwhMypTscaoMtqLylPXZvmHWCeA4AdQJUE+cvsHG+tFcbOMLJWhmd/688d6SFkI7rYWnakJ23d7
LKRzamnRO7TUleOw/mU5UTkSsB0p6DP0EIS1MLyqu033wt165v2XFSvSSS+7aNStnnXV9TivagLi
ue41deCZHnBl6Q1/zrANk1QL3gXqDgXCKBHcCCpVuenvc+2VZcXovESNMkgqYh8XxLBiuoC2ZrVh
QQaL0qzxMlnkILxJHoTZcwHjFEURLFuOsj3KnCR65novPA1yB8bKLoaAb2CFR14E84QvSZwGaQSH
PMH9IGcQZ6bMsabwSV/x/ytpGvnWDIbXluVJuS0sYQ2E4BM7fw+JR+ttz1rkCVjmI6AX9m8IAN/i
KX578Ab0B9gL7hEHGSPa0LCTPsxf3zm9bkneJ5bFu2FhkRe9V2UlteISB2OPjNU1RLuRmIOee4Iu
lDiJIR9KkRtcBevbqUzZ84eCPUrqkJdsbQC27tH+1XUVKnFxZxEp+WqEQCEHmuZRw4DL2lRNOs04
ZTmOD89QdNA5Nn1R+mYfdbiFTPzdDEzBG3MeuqKt+sWNsboOI2ZhcD2UFXal93369HX9RSe6UFdJ
iTtRAk2yFQm5zp9TI9WTAnNDqJYxn4RfZFJJ0xQTwLNjPrlklBCMEwJNM0vfiu07OBajFOWjsLBd
psk6/5zFMl2ujcKnBe9U8cb8N926IXtbiR1K+Rre3ij2YPq3ukodFbEplf6TS1/x6NQn88+TWPgl
02aN4/qPG9OX6FUrWSDgMFIvTFrpQToxaLCPf9DNrUDUAYfAWrGMksaP2vrMBcrJQAQX+HYPPex1
AtpkmT2NX/OWnZreTp7OUgz43vnkkg4L1/WoGLGD/xIYlytUF38cjF4BtDLWswwzpl1fMx6wi+L+
zUmrQH5w6I+42MtyIpgyoIuOiensxToj1da61qC3X8BIucHlCy4yFSUYLsoof5SgpBzg/S3Jhudn
P3U/vP9sC6CHORHK3mwYdF3PBSQ+BbUCbdzklQtY/yTdZL9jHM1pW71KJiV3neEIUZHg1mlJz/Tj
Fz+DqQMEQrbbHkPFtgbPm7R0EvrnX6oRWFRjJrjACdr5TdjBwXbQg2oKSJHLPkBQTiRB32QqoIWc
rvZrMZZSl6OfHdHrZ/EtE7OpyfsuV2UDx311uqlBTaa8d//YuXTOL9PakZLVH6fv+moYVTfyknH0
nufVU5OCEo3b14ldmD835cZqcGU7lpTFeU5HaJmz99RodX/aVXfPJ7xnjfktvsKe3Uoasl9yCfcF
E5CSlubg6VokafG1RZUcTDYVuYfxvPlJaxY9kg1ybBdZrLCHTXHVugEAzajGydaifeJrWMvH2uW7
csuwu2NzVhxO2A/pWMs8ECmpmyJmXO1K0CIENo1g5h5JMIYRG+IoRl3Et9kLFtR1RUGiVLyvvGtQ
ARo0SEzDSUg1CLgWCVoSXrw30JZJ8ntDDTPjB/AtiAGtu3RAnWAGMXN9EwtbGfgRRSfexY5K5K0Z
wLGSbhL36GZa6beCGWaFnqzZENAl/Guc2PiUYFcBOoZOTmnINhTwJizWYZTWCIthXkpwfRm/UXOM
qXo67pnGLFQmcJUmzrKDoGQ6s7+zqAebTTZGVrsIhAc9LBtE8KRHbi3hdEr7GtfTaVIrfbdzRPvk
d4S4sd+x5c6HlbkKBLyJDuJu6QPo9nldw/TJ9Y1lexMlbkfFJrvGcI++WiSjMXZGhDmRZReffEIe
k1xBmeWGRAiLxc5gUdkBaW532S2To22EyvMZsuZTbs6A29H42TDVMexrlI4ANlt5DywJUnxgDEtD
ivHDOd70BScinJD5gN07XFPKM+GXRY+kU1ySTnSnY7IH6Zwk9WBz9wsATtfsrG1RGz3DVU+HL/iB
FJHwHD6SsotAaItW9CkEpUU8xijEYKbW6Zc25OVZR86vksjH4xWrnZKfFPxcYdXL55u3rwiSUK+R
quiI7iBE1V5CEnkAQhWqTg5Y1U9fg18DvZNLo9G+G8HXD+gyShCcQxke1QoopxngicpCnS/yHJRF
6dN8Ug04mxlUhzJcxVQY+Fke0mGUKOYin17aVITi5yiFcr10t6BH8quKYrbQoid1vMS1tvRikRbr
dxpAsP0g+WhPxVcK+e4l2NEwN9xijMlu1iMR+1Fy6mhfOuyUIWNQrzx46lTzAwMDR7o/P6aZRdm6
/Jt8w6loSatxnJFez7sLoUhmqBMuImoo00LKScin52h/HTxe4WFJtLmG8FZg54QFaOW9HPPz+/km
NYZp9A6Y9hV915bUSgd24CJcFayDS1qkT26Up/BYveI8mFipfQaisGlihAEgETgRrLg1EkoMi6x6
rbrEWcDMbmeyDDVJE+FJpQKEglLNOT6H0mEIWwajtaUMY18IXvtJgUpAvvMztrSj5hQ/IGQ8ko4v
q0RpAOvlPfMZgBWWHAdLCVN0hdi4kiAQGhVoluQxku1pXYYGqxWNLnMTBULpVZekv1OwCNdsWcD2
iHQqAUjPOIER45KG7g+bSOTw3AXvp5jhCffeCjXnh1CusYCooNdqW/z7FSjAhvdkZnNef428G4hE
SRaSAyQ6uSFaLJDvXVlt/LsduiR0GMyfEB6mFyXbSB9TAPIaIsits5BVQoahlvehThAA+UqkQAVA
dkbrVFlWUwTnKT5gOQ21iHqEpOSEICKzg4J1vcQ7IEy67MFL7lmQLkWlEbZvghNi9QxrzE3xEayM
aReKaIUOKn+WP1OflmU7d6/PGQK3TGNmNnUd+d/JXB6hZwCbLRq+6p+7vgaIxa4UAfbvIxOQoPqX
oelxDJHLn1riyFEIT6cIY93OfNp3gjw5FlWOnNrDMKpfe6mXExfyokWrs5aY0EhvgiU0NQGVmcnO
an8rHmSRCpfQLHlvU2xQQvAr8NvDuwOULAkwQAyDVulLbeCS8RkGrvwpQugCAi5U/4FVJyqJSQVm
rTZSyRrCdy5P+mfUhadxIX8zPwSHbs1MZ95Qevw/ws5ruY2k6bZPhAigYfsW3hCgF80NQqRIeO/5
9GetKul882sUmkDQgUCju7oqK3Pnzp0icjH1YhSkV69ujeZHL8qQdIckcIzZiczRLoo4yQpsRgBN
I+d/tZL6toajuqgnfFdjTEpA/EP9I+2zotERwDCzc0NjenwyMrGkBSH0YS5zreTBIxYegkF8MFEq
L9/cquFPdOnXDdqwkyzyIOZmKSyepxhPkVktuUFETIDscWp1I2OmTVfyQNlsQ+luL10YckyNWcAe
/R5xyBSTvG9PnwxBpPm6N4i2ZL4TPN2vUIASOjQ/Zz7P81JZTjiC9u8OnNdojMHOhrtE7yscX93f
S5vSTH4gr3ZC4zAwBWhjGwQWWSewD0ZPOG1beDiwavguqyQ6SsoJnNoUgdY26kgTbqecXQVkasUm
d2wv37wc/tbzvs3xvy+uVg9ZjC+IRrilbblZoDbPDLRazk8U0rWOIBXyIAw4lDrxYYWJSoZFkPgE
tkLybEznfpThUgWN2Eu5s6hAM2GU8Ir3+fjpFulGeWEz1NH31YgbcaviqIQosTNGaRsfAN1LsS04
E4xIfAAanBgfzcCJKi8oFnPYYtMPCWVjvsvJ8ElKGTIv01cqnQJiZOGMt3P4w3u3D+PhT/dcMxTO
oRTfPgV3o6SIjDYvjlGyE9n5Of1uVCjb281eRKvyrEK7QYJjpBK7Il3CQUhGfIo4eX0RBRNMAByc
An+eQDKNL4zmxoOIEhBZcniOIvhinDvBU7KoateiT2/j/Ga4FkXWxY0KQaxL38YgLgAKLFRzOUZD
BmBG9049wzDH1qW4CwUszu9fCEDpYbEn1UqnlPmTTQcink0hTB1dKFVzsDP7B/0+4o+2PoTAg8Hs
kfjLvgBx+ig3+IX2zqh9vsKgAUro1gW8n98CB6dPCawahibpUPdp769TAxsMmOTWKWAN5C3oNFHR
M+ais/SAReJTPh9PTOo5mGaGIfL5pH1J0Vo+Gx1YVrdq4FP3UxhVbgrrZ3/GLfwXpT2S0PTAdYFH
3zefly4erv6BrrcmMWrn+Tu7XP1Skzvs9mi+Bc8HHxwXCBuK/dQrco/2ycCSZrd1x9VI+yjq2+Mw
K9K8tYyOoG1Hklfe0u7DZtbxsWjBVTKWGwnH95B+7FnhwQt7vKi3+wC3Jz8cCU+7R3Zz/7CdhD8d
Tb/THptPKpJtUvo5z80w+WnuyYbG5DzNzsQSP8EksRZNs+tPkAHdNda0YIPZROxfUJNxDbgFYCge
CvU5C0WJdX6jAg293l/Tyv3AA2nn/U3Gz4QJb4mEcfO5iHav6zuiwmZaXFE+bLYBVORJiGALXfCn
m8V0MKa2iZ7dIEDO82g5Nbkj3Fsm0tv5zawGFfaLD8IKnFF3UWWoDGqOzQ3c4Dni6PEuuWWaS/Ue
ua/iW4X5oZvn6/Ss4GYSdkrp0i3RVZTKTNKGJPEiaJgvm5abKKFNCM9zPmSl5R5oIx9CdZM9eXzW
LGdjTmf8o9TNNuS6XSB2lyj5cRbq/R05/pKtPEpW0WxXuR3z1fn65o5NmQsRBMCJYDVmifM4EAvF
t+tS+mYmHh+mHiNJQuelb3E6j77H+gKJ5zpH8T9O8t2nc9Yr2l47h0AtsINSF6AXBWPlHdRwiY5o
Ns634YZrgZwxyb1bfhlrolxTkZf973FqZub1SxNY3V19BrIcA6MKIZ3ZWts2xLSc2DBCWuwF6u4k
CYlzs3ZuJ2oi89en5jZCerHgzUmRC5iq1jMi0pZ3jWtGXPwG1gfQ5M6CtI99LmyfIWdM41y5pud2
CTQwQ+IjwXKrEDm+U7Y5ba2/+5EmoUvP9KFHZYTDxEkoti+IyD9vD1cCq3mEe5P6id8tal10Jg/Q
6xY4NutvfmQZjV/zTwliF1wbid6BfT7iZI8T3kHTe4rrxfE2eTHrrL8N7/WLzG8a3lkeyl14BqK7
FqrUxEu0kPTiQ/aZ7oRUt9L97IrwlpwAetkMA5WFz5eb9w2OT3quFli+wHyvQzQEVXD8yWcBhRZK
jcvcvZBHEAdcfBxB99xEdIX0tmC2tUHlRP7aCbCbUK1sJ42FAer4TdoHyFl/2U6/Sy87FolyFylL
v9iXhlbu0w0bC2HUvLgibC1B35qt2GyVd+J+wT3U/RCuNX9Obu9GQxW9F3RvwdiMa6XMYCrDee76
eWzc/lpixKidPh+vMhZ7PFihks5rBkuzb5W+Jj9pnZ+D2Bkrh6qOByNcOsrWKXlun+8cOGRBO3K7
mPLdIsMfUjzFzwV0SuelSQzThIq78depPv4+Jl9jw6DtN+dRqDUc323CzNh09F90kXZMjdK1ucuY
v4z8NAlzsfCs+NNPBmHY15wW0tB0V0E063MAZ2qp2Z3FKSjv14cVHpCJ4U88TKAWN3Wfmb/5nRzC
D/HmfU+/Lx2onamAHhIBAqIlKG9OOeRGmcKnqxRWxXGwtNdFmNpCL07x2cv0rkizhgT1ERYPC4RV
cIIQS2qhvbteAfzlGZNVfT/I8+YK3qdvraDKltDhhJ4muLcWtZl8tciNvqGZzrib4KjCqAX0XTXn
MJUWsGeKiHExtnloSLEPy+Ya340sGkI36BLvIN9amK+DR3tE1vsXFEfnZoHCaeYd7pYrxiLz6R0d
ZB7S1vzOBZ00l5Shq7Ua8v06cNgRbxnuLGAsFBRZtod6ieyg3teYFwqqx5DHjgZOWsgk/3gUsYN+
bPKgt7Uh/nJroZnUG4LZRJBu9YLf0QfU0fPmuyXqBea6x4bzBc+RAdUeHjr0kGPYdN5zj+bJzFKv
X2N1II22s/jA+1bhjbE8V60VzDKGfkcmnnHctrI9K0D5+ynbM5rwDSuQavTis22V06fdLdlIv08b
SW/anXYRefE+7Pv7/pRWS4DwvHPa2PfXrcSKxMa2lbyF6KQfUDU6Y5PhNFCJIQvfG/a/4cN6Bi9+
LJrtaNCn3KMlb5pcX3qENP4Ch6wvCZpY53HdVzHcqCfUQPbpuZ2lB21lUp9kavPN4xI5qwJdgNuZ
1dWyVJus65Ml0kgLyGCzb5nC4HQYrD8Qtdk0bsfd7YHufNXPcXc++lx+pNMeHzq/PeLWjRHvQq1g
QevfeoY26MeG0MIcZe/14/IjU88+1WEHHOrIgsxvs5kes/OS6Y0q1fGpP1vSzO52j3oRKjMTeqjW
xqf2BjFRxa7f/cQNfONKddKc3TMqubdxY1mbF+v7pLda9LeF6vbxQhFRO8lWedW+VGtfqpPhw3bx
xqdsT216wNNse9Ogyd3kerHoj2c9rnFNZWuptmDPpGhp3c3cTK7nH6PmiZO6LVa+LY/t3E0y62+W
7UrtiF73zWTdGO8Wtcnxx6E6Ol8tnkq0B10RKKr+WUA4VYgF5znkpDNXCjjq36gMmkfIjH8huJbv
0OmxURogXxLqczJXJwSJ+DVzJU/URiXIifIW3+pzgT3ay91YzvNLuBRu/IDIa+BHjVvIzrFY0Xq9
SRHmWOGwW/NwgXs6edK1IkILh4JzqnufXlmDk+ON/k2qAM4r/QU4GpRU8wDkhduVnWmSJ0/HdMKK
66wgbIbQipJ2gcIaggf0YqmR4SLDoTnvB1+eXOpevRfFJfQsFvJNQdKS1PBhWjuV6Wxfm2T5FLqo
89zG3izQYnmQh2CgFGbl6jFEJCWueM7jlX9s2lQ89Qp3DoDZ/5JJFl6Wu7FgAI1bToZiJLGtH/Na
Ge6GWJilA7RcC7eGE9q1+TCvH0kv36G1Y3DL3qVxP45q5gpqwVX+hlMfDLO1c7nhB/GSXbsyoCNR
D1tpRv3Ah5vvnnJ6fNHEQf6W1VQiaOUpWr08cTMFXjv0TMPP+2MWyrU5+TSIwZ/eUHniv+3yDX0g
eiSpyjcRjbPZ1fQD/VKP4oGH6EAPqKM/9HjLUuwOnd1VCNZB8MgQGa5jFtAJpmOPfygbzKsHMiQ2
wCv8Mu/bbEJVAvVWGCIO/LPZxDTotIz7PuWo/qom27Vz6PtR97XjZnmVZe6NA/vrtnKnkL1jNmUQ
D3Yi8WLQEidLvnN+caxjYHlhuh5fXCmxkm3FvPBVmeboKbzm4cI7V+RuYEWnTNwt//BQVHoRho6e
/qtGO1+2heS/RAJKql+V0gK6ir+JBGw3aWW+Kp5OSGCJJ0vjXl4dKGMGz4vljxbwRJTbAEYcNNY2
VR43hMEmo4QW92g7G8kbgBSbigyYFzKtJbL9qzJK0DrCvRFPJfCxKtFDJMSUO4IsW0XpbfglZXvK
oSIebShyASc2MLEqU+RSLNP0wGFXBTe4utB8YX99wM20SZ6okBoW4ilyrIw5T81AQdLj1Rtm6wQy
wgkL266br1uwwYc0BZrQ6KoOSafPPiR5j7r09wIx0Rn17WJIEZ8xyhBtCnl8aWGQjYCg0mI1C3BZ
uo+7Og40KR4Rv0i2OIJZoIhqyCxtuEBkubtzCI3ptoRcRm16mNYtZYFhTbpJEQb/Fl4NMHnu3Zgr
pDTF22NwJpBumWcMLI3tbEI56u7h4trCTG/CsynSIRE006RPjuIJs+26G3jcZJ90VI2800cFP4Tm
CuSf8rgSF2MgsDVg+uflINOSLBs1ivOfZaA6gxyleMxI6cce7+w5UoIVW2hO29nwWxGVU12JX5VK
hzYrFQierr54dIef5Uam3nI4i6v6Ea8CN2VUu1Cb6RINKkPQbwDnYxLGn34pQLyHt+NacuXZJ08q
kJ80bugSzD8E+A9Y5yJG++/CB4V/C2gqe/C/NfWb5Ey2ONrPMmskZ4z3la0mN+9t+2qClYsHAJ5T
P+ddltR6JvKRsOgExVFjGv3SgHb00tZsWJW4jHeMy4uSCKSvv59w+m+t7f97wr/pn6Cqtj2NT5ww
TFtksgSzHEZxAR8G9k6xmKnSCohiJQT4cnPHgB0bgiWxmyJqzef2so7QDRf+MzHeyryXak7qzZ3N
PuMrDeCkRLAuWHyBSSL1hDg+BuKqZ1QQPwvR8Rc5R1tGVlIIEV/IoxUIAJCx7MoT/i/pkcofTSJS
ckm5VEhyucrvrT+SyeZyzu5PGOMjxkXWfhZRSySDyXvFS+sePseLWgE1NGwdkd1OTDJ2IwDkcAzC
4y33NgtgUUi+fxMw82YTunYLgM4GNad7mlYTxOQaJ5aQ2EXkhFonAYYQ2jPpJW9xrxMcX91q2k3i
iQc8/3UJEv2f+t7pnzaFf4zAb73nCsPSejEror1iCkoW+PZmew90w71x1bu8c2jBzJo7dqi/z8Xc
n+Xc/vHhntw/REPGmdkyn0n4cOkC2+ctE9GGIXHzYTqaWWICJmRJ3VqcqqJcTtSoJO4z1qHnH9wy
h49pe/TN/7jllBrJa6AhkIkMLUfC+guC7yNsvVQrv0Qh5a3FjUiS8uQj5a/si89O3y78lEgQgQyh
ghJwvxAHjIR2KV9NTY0v3wyWVdOanWrEyrzAJZKQTTrfxjzSGWCLaiA2Jhnk3nAbh0UFaOMptca3
dKTSSgaXisZaOjA2x6Etlo4cDuQPvZHomQwbJ7yvEzPFQMw3S3gyrfGpaqzOxH/csNIfdYb+d8N+
V+opLFajdDpjvYQy43zD0ccRxwlXE8C7FEu9x53ju3bZsNUdXfOyb06eYLMg8Y3MN6A/5TJtGqTz
O/nlJ9nlG4DKHOkhGwoKWLqIzDS7HiUo/eKUb1qnR4Ko6yjVY7ENRqcvAi5xXgqT6YEKLZFjPQnV
FEziRd3RDYRtxtS+Zw6cPDHjWSNYup6BLqxYrjL8TUfJndahiG1GIK7Rc8Y90WXho8ASMX31hcn2
PZvOFtDP/9ujtgCiA/gHohGzZysU5VWT16n8L1NGV86/r+Rg+f+xmI6nefmyGG5Q4OE2RAELvboE
67z71KGKy0e0yrvng14Lwf7L0jGi2iNHcH4xRDAmMUrye6EFGnwzgxv2i/PhrbBXovUJgtUhPQAX
LN8OFVLcMG+xpQXaSrFdAbjpQHxi9bDplJ7NZ4mLWFt6OYS2WGuMpZjgedqOWDDcFFamOQL9KBOq
v1im87cCTqPO44hWLbSxX76dXqScgtWQudWnmbQ2J9K7G5LGEB5JGUCe5TaaAITRBhYCu6fhFMjA
ADgEYrUA/ao9etOYZDEsGhFHxv4iOhYhkLJfCBGBkhORZ1woW48dHpa0gUpBYVNmiWF8+Pv6+7PM
VyWbK+VLiCPTLfT/2svCLhlux5X16UHH3BM0ExVlWEzXp++SECL5Jvl5W+xBbQJAdq9ZaYch//nV
WNOKZQTuwCQ3FxJTJe5HKxAgr+2/zUdS/LeILc5HBamvtFhJy5UgzvaPKVpeT5fldLxVJMociOyb
04CpxXQBcWVzZSKF1R77xmkbPH+rTUxlyR4wAx5TqBjvj0izMm2gqfb+m9Ck5QaC97pXq/+vVyhy
zxMpQngHZh3ZhZd1O7uuouCa4dvaurUQjrgzuK8DBr+Rf4TgEqsoNSuQoodsEHJuy1Cr+mjAuzGI
dGdfJi1oVyEJ6vlsSEOAD9IwUruu7zsNfZovTXLDXm2wfForCG5435OAUhupnFgsniLcBNJm5kz0
E7Ui2ifBVCm0VIHAcsWKEfsqVYJEwI4k/gqje2FyJK8jwA8fBp7iLq5lQ11VBCAKHcRKmOCTJ98t
vFLsnDPsMUEPhSBaBo3BrQjN/qWY1LRZX/elRr1ITwKTqqXGls40q/b5JbS74XDAJ2zG6mXk6ejh
K04oZqgiIl7iOYj6eLJ6E6y2/9yi/tDhr5gtFIoFtGNzKIf/vkNVtpNkerkwxWLsuped+Ep8xHQj
x2pmOFJybOwSvfIybp0BE5oPr+4arhIDPx8L+kGF1scEhjpzBplU0iioEMBsohzM2vHTdI+7wfB5
S/RzuHYjlk8Q9+5xizZBhv5/NwdJaAz8e0RfKBbLRa5ZBb3fnPnM5pJMJpvZ6SFKr3ihsrikkaKr
gbaGsVKk6jgAJeIT88vLzgriD7E2o+GX9WDpOzw8WFeFbv+I9DHkHbAAH/ScQ6ktPtRZixltQ5s8
mXxz+RKN4m8YIclcbjRb+LXRRumvyW0z57mgKZTjabSfNsLKs+oaGgVT3RCdsqHvFRptxC7OLueY
BxQ3j3GES9233x2fKsvaEGI4eWM3DGkiJ3qlGWi4huS+76jtyd+uDjVfEDLQIe3kfsKuYbEqTB8K
w3DKzBka1mbhHSdXJiD0wkXF9auWr9DIg8aeN9UAU0/dEisb9MQEY6Z1IdiVfRPg8adxN3+qBRkh
mq//py+W/lvRnLteTHMpnR8LuTQY238Y081+cVhMhsvTw7dDjb5Nj9tnR14WHtnomoGKgYmJdp1V
fVIZnB9pbboPBekRGCiQbDAtFAdn1Dq9MDBupSIfExJy7rJQWthn91jFY3uEIjQZsxEtYLS/OMwh
f3Z8OxIOhfUDnX72sfiwqloYhb+45zJHrQzUhci95Z7053JYwmBcX0m7h4MbMFKTh/EOKYzQjTb6
xAZFZgUydpOlBmrZAiMcESHHUN8n1h/+k9I1gIUANLwA+E+akzHf+BtDyZ2jr5i4IQkE/3SfnteG
EOkrlKOyrfeKy9q0BYRa7qDgPLOVQrCPD5s2zUVoRP5Q+qoK1Ak/R+xPY1h8mBO9/H15/6mBJ3e4
kk8KSSWfyxbzv4ELy9nhPDpOUxi1xOfZWgWm6WQwupPIuu3Yf3vDPYFU11jjy60aQHrQIrHC2FaX
oFxvWX1LXGsjVnhX0SngffJtbHbHfe275RaB3gySinQmMHBReuTYZr/zpRECE1oz9wXmQzBbaZe/
0ymmVvw2beT60Roawq6a+Q/xH9pSsVfZ22b7Sm6oDZrxn7Hr7x5vOU9jThuc5gtJmqYlo/t/rID8
OL/IfxVOq7t56e2I/nq58H1eztTOX98SQPfi4VinGUB9lNCw6tIvr+5KWcDK3K62/Dq2NpPrv98u
+rT/0b0ppMjzV4osycpv6vTp/Gu2OmcLhrP61SCpkEKClSRE0ZUpM76VQBRJ+F80zFraKBOoGU5o
1wDxIvsZmcpW9eoleXM0stA2whqjUyKrWiyJ6nBWdvZFFFVPxFUu1AeMj20bP6EEPH2y9uqAS6Jj
sf0EJNXcie5liUTJaSL/Y02pCKCB8OxjBfdlRE7wmiTSNVwYp84BeXxdfRx72pc7+c4wjsZoyypV
bZW13hld2MkhTWtHPDZrWHWiLNdmmvZX5Nj1n1zrcerR35sGtD0FSwKvCyOikxf0K/C8IlS6AG1O
mOPGMm7g1pFHndeITUX2ijQUNz/1ynxmzYLUd3clZKkWEePadmaclFbMbQjOeg+8JxBorA2JHtMK
BF6NLkTZvIsUhRjgYl7Bv0TmS48RoQ9gBQWrLZjiq+oRsIh12MwiXU63CI5u7HNuWyY0wQQ6XHOG
j/vPRsi2TARhFDHtn6qjOv62eS3SCnpncpOhIn6QyMCnMsrQUImCzt7GrSUqZMrrmUxAcw0tNU7U
4C3/MHrySQMVLVmFxk4k0uytrYJvqKnBjbQD545Nck37UCUV5NuUKTU09CrThv1EAeIScQfrngSI
3RzE+yB5UN7lbmz1XMwxO30Mc+XjrDowXAog7E4y+ClsqvqvzFC8YQ8DEQKXW4hk3T7dTJmdig1F
jwpCFpuvrezEfbNPZn2Nk20RvHkjK0M6lSSNJpokV49MH4jum5vw+PX4uCS2XxK9wx64n5Fy9t3u
FZMm160b5ljPNd96vArXrQFfGCqf0IuNP4UwktfJ54UZM3oqYvL9n7WefuVBTGfBWY6MchqKi768
pcLNP7NRkGU5Af0EoZtIKI2xlKRaMVXn5+aTvt+Xbu7eQLOg1653daEeShil9Dh8BHVVyU3BBnhV
Ua9Wtokaub8YWugqaM0DIilNLGFuSVZLCAE1HpIJpdyLzqIUqQdmgkZA19PwL9E0FfZM2tDZxn1j
w4ipxzJBgUjxDalAeVSJD9xYQxESA2Ao4CmxHNcaQtMiw/cMCIs16kY6DjoQFYPuhmkXTG4cKLxR
cvSL6SHW2uM4nq0V4KKZvZ08+kAxorVSwcXn9I+RSWTPhY7sB7KJbt3u9ZNmyBha8mtQsVnQEkLY
6YjMpU7nT+c31GN46WpAF2Dolz4n+KwY0+b2YXYX262jAM3YqQgthTTboIFBuFue3qbB7HHxY0gQ
M8xR0zW5cN9ESLxQOQiCSAI9Bmo82PzY+nhWnAH+A+HfgqAhqX8B+TlYBKS320/922NgCUkzV38l
uc+1MNruuXpm0XuT9a1CRSR/SB6JCS/r2bef8spSSpAzbPmWPBuARYSAAC2pRduVAtI54eJ8RmwJ
u0bp2BNDXHcFONs1HEZzRorRjIg54vgMH10U+YfK4/rd7LNvcAGFn0SFBnO2ZNXkasLQOIdZW6Jx
GqOHCGnoPQ1WYVzgdA8hamt4hiXrJDREUNjZiUlJRGPCdqFtkuPiQ+c+mpAA67jzodIF6eUCNqdJ
im1o9TNtzhmSEeHm6RHHWe+h/Si3DGd/hWo5JaZi4jN9t/EF0RAxUCipYEs+wup0GbmYomaGGEuM
oxKqWNxsiJdYTy7q43NsJu8iVxpLmM2LE512Mv7SrXRexw3LM3GeW1quWbP93pzpYulj1B7RJrpL
i1yYYZOkLdEnUoqmAwlFEq4k/dtEd3St3TcD5u1jT+CzveGeCZzkTzdDboUCjIpOKs/qKbroYCMX
rQ5lRH4WICK1qKqowKGJH49i/Y7xhcUuRdIl+85pYDtUtRcdF6/LkJFRZ8zMZyLSqyaNj/iUg2bh
aDU0nW1PyIVzjkQuwpG5+wNLenKNux74Pm6DchpoE98I+gdsxC66C2vdtUjzlDU5aUwJf4hpXrpf
tMV0Pp26KNqKjvnQGZDDrbiM12INksCAF485pc7o0Fhwmg5HhuOXWD2OlffVek1Fm3QrHAXu76sf
t3z3POT22t3UaDsIjWtvy9eSxz1FRhYrXPDc+GBuM/8tXtOBirSGJ2LBlgfbIwTsb2EiSGc7cd2x
7MDtwx2eVhbB+dl2NtS67bGbpXBoz/J/i8i56IJT4pXM6HWsBrL4LjiWTuVY6qYvxT1ndbIsmPou
msPnmUhfWSCXAr4WX94vTUnpNYf4Kq0EbgocuEzbUWU3PYbe0g6UB2+E/2StEKXlEZWomhiNyqqN
cKyLjz3N2e74/upto0VQ/dc76p1mHcBvWbXh5GPGlZelKXJT9hGlwoEaJAirgeKL1xHshO05mg5P
1ouq9JW39T/aQgfWqc62eusp+rB2bP6M/Qk5zSAHzTbr1Alrk5vjhl9iP/Ic1im2vvKoT+8HWdun
Uqf70LQfETJPSYsp60TxFD0ukzhTlmE0efTLYn7KvY5oCRFX80BEYDTnWKMCRkUABicYhUuYoi4n
Xe3t9ekuQWhd4nUs9bJw0pIrTVbQRb9SsnzUpp8BiIz3yjvB/e763AKfINx3JrOwD68gsULtLI48
/+cdnAfeqaRzCeemrAWG4jRTrK8cCiY9MiAR/4nFCL++5zEGFqtpFBJQ/4ChNANxYPm9DNkTVuTV
kVTo+VPudOV9g0wKexl1Q+mjYIPBiYqV8pFj4YkCCkoyTHFq9BRgwAfNeOuhtb3R6jIgD5XuapA0
jvcpp820JnKSvj5sXbi0WDsxap8gi6j4Jj4R0AsU0auLZ4Uz0Ym4Kt4Z7RpAWXhcof98kL8oAX5Y
wDSi7iDzqk6MLE9tsOouMTkqTrEJPeEtVoogU4H3Wf9EaJOrySgh4EGlij/llxAEVXhBqKd5NOnB
ORCNC2Wr7ecZpd+D4h7ZC6ka8FgGqxv8CZyrUhuqLOY+31BvqBBIFqX3TVKFy4jGSpAs8wRDldBr
2Rx9D9o1kQgQzNu+5+dl+gLIsxu/zwfzwXSw+Vln5aX6CuPFXwgQAV04W9316HZIDrdawhGLTeuN
bfJe20elM77+6pVqzC5umBEuHANulrX5p3EttOFyi1GeXh61dsfvxyZK9Fc5HAmXtEt2h4OMxSge
qotPt1OXbZni1HjjfZf6ZvH9Vio6s0OZBl1Un5dXgL1uSW5KrtsvdMegObl/53DvYBPxFvKTt3Ef
KLxa3aM3k4F3h2vPI+1kw2LWXG/JILv8jrQKwAvgg2waQJuDCnL9yvxjM7Uffpw7QeF2TecgaBAt
kf4zCBkV2IJwzrESEpGFerzXTv5AhIefXSBUkuIulTvXoqkU/1kiq+FPFU7VU10TSEnWl1VuxlmV
yGVvRi86DnhoVjccwwcVWhDqgazJkInb4UC+OLMVGVEWJiwDKsSdl5K5Y1LDv0s3At9EfI98MovS
795xz0nCFGqPeGUThIuIC1jGpevhAYkQaMi8iLrKe065RQdda8bsLRULPogcWD4L6zJhUqHy1M4M
jI9XrfG1rm6BigKvsPzIqzhqrNlkrp45UImiddq0j6pU9ovCR5lOT2DGxPW0JMzrKKaXmjTs6TcX
6oxla91R4cGkiqvCNs46U5ZuRCkUHShfuTvULAiyUkiSigVEZupj0LP8VBdMJ1QLYBox2xwjOgW3
HG0uGWBaNTHLbHP5XerZCoEbefnGwrr4ar6WH21NHksAvWRh7BVZ8FjVE0tvN4N8c0dZ8b4jW2h+
PepO8GkXmH7mFZoRUa5Bb7TUKlqWi7+22jAHASFyqyplP+js6eDqdehzKQZRkTuOa+du7Rsu8MPW
lDao8iD1bImLNOwr388ezTpzB8JlRcUh9mRxNbphm2qkYx7yLMoSOw+tKiBGfPHO8Whnw7wukac1
P1sGSiowmyixfQVN4B4b4VgmEu53B94FpbJB0wEBhC2lIcxKbCCZ3f76LTOQU+HayN4zC3Jf1R1z
nWm+QGrHBaAOr8kA5hi6qHU0c/l0M8QFjhnhbo8157ihn/xPUsaotSKe4UTgun1POhcSCN4VCxsj
zOGdWV9q5iRi7zOI/1dfn9TckPcB5thRiSEPQA4A6pIUZ5Zbh+dxe0jaQmkIOF1bSs+mFGGiksW8
23UKoTZB114rDsebOJC2uY0MUKo5BB3+AzJuoYqIVZLHkCNkA1LjXJ1+p/iDiVbG3lt6YPJJhYos
wTSM/B4x8Kktmf0nOC4i7mcYRBhnZgKjzMltwGCu1zUpNBPHV2subEhJDno+2osC4SYd4Sf9ST+o
I/LUmdLBA7XccDG6Zi0FlK0GqdCtmXH3dqyeQ141oARn1KLNtDJDHl2ieT7NT9RuREHM5aWWe3VF
OOp8KDbSKUBeddFCeYbcBQAgyOHrF3XjQmgm/K1D0QL4QROMSTbPsnWvm37fkVAVplQWc03JfNKY
Mbv3neUPfzNgSRqXbyNkH/RV9INdI8YOem5Ss815G9pm2oZyiqnEUI71IASDi5bS2cM2QQY4IaXF
alpfpdfWeFr+HldeEFkwzBKC0eWLVdXmTnUW/ZDR25oGCsYm5RyYhTnT/Yv+fww/bByQux+x7wnX
6NTm3130o/YR7m3SoBEx0o1J4zRYQJRRv+f4kKu7lnF4WPfulZIRvcbZgM2uM2lHOg09UKMs8BmR
EG80Doe1LgA8VoVZpKQPsw7LVIfEJJDlmU6aHPVkTiEnZzSjehyVd4vj8t3NVZEitfynpT3r7xYt
u0ZiZtRVY12bK0YWjUdZXY0HVtxoLb2FTg3trBueG076qt/lhng6ACZqbdwVvorUdlHfzJ/uOFas
QWx9Fj7xJc4nbeyvznqjVrqsl49Mda/LbUZHxgl7MvnPEw++XKVb3+gLdPnKtRZ5wWjXdlw8A8Ir
tHGyvIqv5R1KlVofX46qFNtuMG4P4yfP5lc+bYqiraNslbwuHvVmjPrE6nmAbnF2YWIpBsLSyjfr
Fmj0to3Mo+rT7mqn5vEzOHT8LkDkJ1FsRffGmv6iKjOc/aPAv4V2ZnOyOL9FvHF7JYl0+ffqrtAI
/Jz6L3qVvv7+wYghevIxF+H8iYGSvCGhA2WH7OHlfBySaCytayPKJJjYmbYTOZ/YEZjoaFK1vQhu
3DP6sSFFpaQUeYAP127Mqgd7y42kflcboT6DYBaaba9aCrXbRi1aF5Yfd++6H9xj4OpQ+Vunyu92
iND3+Tbz6Fv1OJgJ75MrN6AlvTadAgyhBYtsGcLaXy0SxLyQ6b1A/DPapTyFcjoPahM4t3QqEFt4
VMbAGzt+KjtB0OZ+is6wcBRvRgtzzf2NvxG3sPE4/zKPX2U+e0kP4ABaWY2vCKIoKSuH83fu6Yb4
fx0c5CBF/4RvdDPiC4PQKKqLWuntJw0QVpS8Crrq3/jeYgtXy19kTx0/C2w5801NoTXXj8NHc1LH
01pR9wrxRpUSpbQZlaUASsjT+nGrK3gyfrruTuladUuesE5SVC1uF2lrdERdcsPeRKzBsvYfY3wN
Bqzc1wobatBCYkzKNoHyoko1I42sMDhVkYannv/2wmXQf4IQEO4XWgcajDIEuVD0GBDRWAhZrFEO
ybZqOmrS4VL0JbfkiBg+5RJZ7M/beXV4/fXJhTyYeP9q0LAB6+LnLTrDa4sAhuFiJlfDtpohE2PN
Z8dH781X6eM5gG7O+nKzMVSBLIvsgKic2zn8fvbYcXsMfT0XuLkiuqW2jDGjfAOFCH2KA+zaS2pX
xt0Tu+6CBvQ7jsXpMBO1J46v94LSTa+ao3MFepfeLVn4OtumW2OlpVuyFsqJ6s3Bf6SQMO0eAiX8
TJ9V3IkgfvkFjdjaSJn2x8H+7oz2675WwcU43Bxv5TFS8NeQ12hORWKoILW/jQNZ9EQ5nklx0fov
mT/mt4SafBiHGQgt+/PXLW/V1zCxws9NKL0TzRevNC3zRZWQ+GXg2ZPKohZpg8JIOZTylPmH6jpT
cPI5ahpmsgyueDEvNNSa0yN0TR0fif1e9m1Nhn7SNFEgDCb/HxZ8Z9o3ozIFW/FD41fKcYZ3HM26
Hr78buAmkOqnQIzi8uDIQvfk8wrkjDKdijIefNNp4r+UF4Ex6kAp/TGFO2CSogyvC3bB9UnfKl4X
r/H8MxRmeccpIS1Tq8Rh+9Qx8Tp+Tbkb01raITvlS0Ri/TXvKYVxlnxgyVJUG3EIKP/bQT44tG+t
3wLb4j2UuIWKuuRLPtd/UXjLyZ+6bRbImxezZZvkFn8jDc2OmcmpsszLKsi0C4CZFwpX6Be0BMjj
qSaoGA2ennPkjDDxSldl7oE1L4hpLfEmRAb9bUL4a/NAuvEQayNccUuHMVOvGbq5uWWISmYBGGOt
kZ0bfW7c2dCyML0/EqNbtnIEItUJM1VDCE2MriulQt7xXT6TQYdOUIh9gK9GA3u0cV4BVFBnTy09
BejMUcBnm4MX+FGCoOZoD11PwQ8WzPMU5L8CH5drPi1PGfdu2I8d4/SXRCbMFNkSD74FD3Q6+plR
XQfPIEoRdTC7rR20hTJKPKsjOBkooT7jTQmgagYlsfSa8nBgC18cc/hf6GqNcEzFpth8QRZkXanU
f/k221WXD+pHCTSUutMbpcnyzfGN+KxdF4MiA+BD5nrLh4luXBolcL4D+3QFdogn6MmA236WuqFt
oC9LumPo/cNboUN90vy7LqwuYryeEBQy0iaVBabp7QaBUGcUFLVd/DGrwqYADXWGuqxcYBRSLjAE
lNcwiX1stQ1U3B0wBWW86cUTGDZsGtnEpjdcN5YxbkIxolBvKGEMuGm0pmlASoWHhV7NfEfWoh+b
hlw4pZpvJAqVQqa1yLhv0k9rVSJ6jXyK0NGqov7bBL83T3CdB+45gkzqBxU+bTm5GCihYRaeS7q6
QIEctyrhYgV7nfC2VlPcUcQ2Q0LTeE1e7KG3Y2LDxnlNXp1PZhQrr0DUANbz58u2Bongc08bMrp+
ifrq8DtsAdfHAmr3ph+ZTrZ3oT2TTZyk+mMW+hMrpbF5y1l13qXxUG9OwfSMTEjmRjN4amNlMLVm
vvkNs7vHZElzWrcKPVOMa+hoiyavx1RiS7Axqz01lN6qaWs48EnsJ2aZYkoN85ASx/KNBY7+y1Px
nf43PKAgaB61V2pGXbCcUqws5RwOrJ5/weAHm5v5oekH+a6W4TF4V42l8p0FusgH0jhW5K8pqY4H
W3MIzDD3z4aQFgPOEdDgZkQyjG5nEaMyAjUTHlJ53kiQUj9uYfpkwtt6gAKYcIGOl0AcWxqF2WzM
OMmDuAaI7GxEmpCiIBgLCjrSFFX+c+UB1gGG+DJhRVE7sT3XaJaJYM6i1JiSHfS8XDGs+aQ6RLGS
TPEV6Zdjdbeoi64caLlJLoSlb4mJqDhoCkULwn5i6RKasw2wdQimOXT61VtRdlDN/lEbAHFSBRH1
ok/d3DWJm2eoHHBmi0CJ5etDw8hy3rERaKT/TMjCAdLn6l9jelRPqlCZZH/dB8kVUL4jAVvlJoRL
SBCDB8ZIGZJHVyVyfNHgU3x1K9c6coomK9qth5klhDavqFJmEfyiC3ovnqFI5nQwTFHP8S32C1ML
WTdYx5eYKISIoePCuVeaBs2h854f6jKtWnk6mwt5CjH4fd1Dxzd0MNK1C8HRfB8FJKb8IHo5V++m
9UW32AuycfRgg4j0BUw5ot2a0GXkMt5doDzpNBm10TSLpyPdcMbkGXaLWM3NN7Eto/0ERIDAirMW
g0AJl745hxelT5RvUw+TGh4wqHkWwdHQpgcCjJiQ0dYXjvbsQYxvXc3VrHYsvR/pns1VENg9Qnc6
VhfICJfvGPwlv3CaQBV7eHQen3CBbQ2P0whapElgzDkt8U5xJnSWejnYUjKk6MtkkFgmSATy/GHy
P1CqBD04piEkJxiwGs+a29u6UKnNUf2SA+9ZGwNnGWs/Xu1Of8OBpiGd8cqS/i1Cx+v2Cv4/7B/e
/BIDfyFVI2B9bSNdw+Q9Ss+zILJsg7bYa0Est0yTN937TN8Q56u7R+OdWIxZxmnxqWGKyJg2ftIZ
XkvUFbizjdkXPVicoNbVrnDMnZiiXqJcAAmtgaCz8HMWGTflxkJFB/hTuSmhTomiLGCOhMUsgM+K
ZATgNrf28Ez8E1Q2OABBCp8Gqg0PKwej3wg5a31ugHcrBAtZ2BYJAIgzWbij0EENBX/8x7FnWZez
wNETcTQwFFXw71hlQgRueCmcMOIYTgouEzBACEP0W/TL/7MQ0YHNNvd4tkt4XW6hfoepGqjk4nTU
pDTHDf1e5C9A7gpESEXeG9eZH53tTJ88JQNp8E3gN+cZrbsk67Hc7Ixy7JG5EkurcP9nzIUSsAU3
krt9Zg2J2jlDvlqVq4iBgmq/epdseKCYrWo8nPb33Oua65eY50eKYZCYYFLP+pdTbYsstbw2y5Yr
LRmpOjmaUv0tPX+5bRl0mOnWXEfjFyoBuyWGuAgyp3KbRF8XmvNZxNF1CKm4S1aJI+/gNm2C0fDD
XbURJvQENAKCKUKGwlN+2dnLaedE+ZUecNydYaPO+Ju4tBfCzCaGjFLjzvuwPAixJKEZrrpInYEG
3IbswDCMcZnhcWpDMF/XzDM46eXc2DLQSFo2lDjNeKB+VLZJvbQW0mFDhu3JXJ4rpHzri8Q7LD3P
8UieQ/CMQTGpoO5h4TkhSt9/N9q210iBEupDpwTum2vMbtTNMfiDKkctVZm1Y/idI0BcdZaQOC3N
zvOecRsNYzKFWGMCxEqzQol1vlH8Zqg4bfsgth0hHV7ipfM75LO+UWb7Cbx8qc5udkTB6mrJ8dt1
DldGrquHlM+8AH2fOQ9ezLnyGvRQBpQMgfhtiMCt4C28u4AjZLDrnK4Mop3Mh4cckXquMW6fuTij
9thbB/5pd8EBgSa6l6sCIMWOqHb0sngZty9XESCYMhCC5JbReglq+ZSa68BDHvc2PCNgcEa7x+YA
GhOq1q/gKCN+Q5K0fUYpmVcRvhvEBpgcYRudumJNPrNL0/NXd0iFIaPkhJBXZxZ3NSgCpoQOe3gE
ZgnlHWza6IkYyukDG8dueDl16sF9MjKNfrDVLjoUeL9d3yajVNqIsLAtqe0YrisyBRbO4iXj0AUd
G90sj+k70rYEqyyow/K58EWsZh/h/6onSP5U2lku5pJCpZxm80nxN7L5qLz/yo6LlePDAk3582sm
Vz98zz0g01Adoo7gQhhVV3tgqbzwUdoqjBtz8Mdl9etl0/47lTqX+xOTulwslCoFCrNzpZzM738w
u4/j3T47OmeODxSK4aLRW1wnT1drB9Nm/Ww0YloX8kNnjaKC2hGz7g74P18/DLadwic0YZTioU/i
54OQ555CT6XGZUanJLO3F/Jrvpry9UB7mDbdtt2y4/6VlmsAlG4LbsalqyOGww3Xv8936WMZdBqs
DA/Jrl+LYy3Xl/FnoafTd/QiNHPuL5rZJySqcOGdVNbobu4rvdO9cgiFpyxutXNFbOSMWMjfh/GP
1e2VCjz0Yjkt5ZL8b9Xt+/nXuTLKVg4PkoSK7/JCzXlI4TqQZMyRI9FDTRrmDMxaKD8Z69vLVse4
/UfDqaMV8NuPGbufIyKb91jdM0Kjcie5PjX3nxoADAhJLHCnBdUaluxPiRoO12TO6pgy1t8MaOcC
0LJ6mz2he2InZeK3RlgnITL4+xjk0j/Ma2snSrmCM7uU/031pFLcp+lpODw/gFC7gI9zUA0aO4MY
6Hi79KTZSBaNaR8T+cwMcm+7xrTYWFWH41rm/dLIUkR5vtQypLDH9XKv9UZCsJUgOHcAtdzebald
L9H+oJ/pDqu1DRSS7n4wKK4vVbrflG/X38SDFfTT8OsyuSmojugGr5fkxqVL/P8IO6/lxrEgiX4R
I+jNKwCSoiclyr4wZOm959fvOUDP7mzPRM9wpKZogAtcV5WVlWUMwJwZjeEpol8mDeQg+DpuDQHJ
UNT1dGKIofggf+tFW8hyBzgV+iayK0QC+HBbQ8lsXA9LaF580bMtfizkYwWkpDaIeDXp/phhmmX+
6y4nw1JYPvElEnw72SzFXIGMpcCwX5EUkm+va8d+/sNVUB4UqCjWDqMbkFCv3ZXwei+5C6qu6jh/
7uysCR+/5cNl0kVyZor5XIEk2d/6eru/HK7zaeky1J/Dd0MdU9lt+W/SoOaMWxHr8qcxqAwbHLhp
iOJY/c/tiBM9/tmOXCWbzacr+VL+t3ZU8vN1YXWlHfLIhJ0IrINgiWXhKmI0FSC5KntLl5g9RSyI
vsaEMU0a0dRq5kdmARqNichGLLIjt4QeZ4oWCHUaB009qebCOoRS4wbBys6RKlAG3C5sZIfQdUf0
VNTBvanyBarSvnHbzdkEnXj8z4zE0u8pOcVCIUNmDBtIOp3N/2PhvqV3xeJtfb4MVyiSCqbERB54
k+oxHGrjrmQ0c1/Hd7jq4E9WphffS4ArywP6YA7qy4s3ClEdjhQ8mVA6PhEgEtEyKIpKPUZoTKjB
8E4YKCOdIyxXOCPPxUaqG1MM8DrJNGHhoiiulrSLvOGYeLGPg3cbbH8sf78n1xo79zG7ofBuflic
uBJiPBIQ1+6cdirhtxa2jtqcEjjuG6yKhM51zWB1tNXBNJzkbqHhuCTwYewzBv6nTCcNDk1HTUmr
Fcl5iaF+lgQfFqJTRxF7sF1EHHRR3YmGtybfoicxgCO83DFrRMRAFAtqOmRUB4ipnUIdCWoIvAGa
5aJrjGITAzqMhpYRblcIh+P4bvalW3UZSskXG5NLNe4K406QdBDDoxypINVGmK8u4uSKrgUl6d3c
ZhIIsNB0ZATLlmP8GSMHBh+ImjSV/En1Y1kwK8KAEhpxuN6b8/Ln6Rcj2L9Pv78Pwt/2vVt2vSxt
55kLCLf0rkSER0fRZZQ4OHue4JLMpyndo51PGfGBWIKhwtgKIPaKKhH0CSqwiY2NSSE0p0TETTmw
mPEOaAjGCTv5v1ayQv5fdFmYSEVMsUohncnF5trfLKBd6ljYjtLHCxaQV3HJBFITrjyV2+pv4XvX
FedPTOD+tZ+5o5mym7pbQLpLaAq+5gYvMp1G9t/OdhVSVVipHoEjg5Bx4CuWs5XpkoThNrhYrlGu
OImbbHqWigLqcahlpVK0cWw3GHU81N8Q+wGxAWG4G4/DzLOfRLYL7MoElS02mrRjsTVXxSXKwokY
djEmlxYgxwprqUMtCnj65bxrgemspWuxnK6Ol1HdcxwmpvcQJoVZBrFKDxNnl0bazzZpzXJ7oYkK
cJkPKVTFfiuJ0Uy1CpiMQIEfgmuCi6nrqa/vePDaDSsL6ngKNf79NLn7EOp8ZolivyPG5Xrgap58
N3HYZYRK/zsx5PDGW6Wujm18R/eQ99RideMniRaIKyEDxCfgC54ws4xzdl2mRHAspGZsVF9eqGHy
s6vComjDjIuhjUrHGHPyoOZsW7zCh5CXD+2MM6q/aYAKLY9pQ1lss0u0Zp3DM0B4w0868giAMqcr
2ACW0tzQnB032n5Y48UJXBzmAdOeF4x2OnCmlE91aQAnxRSE1A89CccmSc11/SiEZm3N4m/zG2jE
tBkoUvzeP3BEQqn7nrHLK3leiVu1gKZDLhizTya+xhxscnj6ChXE8o8zpqp4uuHIctdVJsnPMfaw
Bfb2X2MRrDxYJPGljQNDE8bdCCbEMpTSgObPzusJNBxNFgoHxguJ4HJSHSXREBjVKy9aFwRarAGz
gE97psofIWzTwr1w1wxCmB/i6IYzPGW5axPKVZKMVV5MEmlIlOK5SpZWJjReQBvJ2AEp50vIchrq
8HslrxX7meNUjTBWhjk2dylM/uXdueIojr7NqPKi43CJJ+FKdCdVuGTJ/S/LK/dvG3+eiGKmQk5u
phBLl/xtvVqu97nxMbe9DJM0IOInbzpoPpLMNtI7ei5Yvnql+pTviNVbrav8Rk4cES3ZvRoCBqT0
ii2KkvB3TaKRoWgsDxlTUKUL84TtNswjT+x0vdxZNm5Vq7TMZ7bOebJEmZwaT2OG/Z4dV7aFtCJx
ILFIt28nJdxS5i6omF7PBrqPNFtBV38sCuea5toQP8BrxW7NfZ3XrzNsC/Ek9xHNZPHTxI2U1i5+
RTE/is+KmG/u/Hf5IqnFR1KgT5X85EfztAC2o2vpa8L2zqrNj/QFeaxOOuGQrAF8Blj6l31HV+MW
X4kiGEOjyxlTp9dFIbwymJIQm0I2STjO304DhxrG+YlkUSNFmVengy/e+hpspEGwPycJX3/epUv/
4uNn/j5ifgMcyuNrpTTNMGLMtjValuTFnLE5zC4xMcvq0eD37Ne49m/GNzYo/yRUTaDKN/C52El1
2Z1+i4q6tGGqgfeJ36kLKTxXYMNgVfo1KcVrtIm9XgOZ5LyhBc3lqxEYJ+FyVyRD/PmCs5n0v0g2
ZNKlUrFYzOGkZNO/6Z2tj7tLuTRKXYZm6aXuJN1qJXu5GruFY+j2h8eWDQCGTNOYUsdq2S3gqx9w
Z9y0AS76h7YpVzICD4SPLf7th3O8ZpDLmHDybhHvD0sQh9GQF88HgCJ+TS9CBryBfCPVnrT0SS5F
fNALZe+sxlQi/CTl/kjCdbpJJpcRrskXbEKSVjEai7iW4Ce8a2s9lnU3kqNKFBjfa14SrMb24JgG
2HZtSiVR4LvJ38ToEoEqQoAsoRZM4ji7oNKbDQnvx4p0V2Jfkvbl988J/Y+sdYTJ2p6hxp6Ky+ZJ
vy/WL9E6SPWsyzDjKlaeb8rnaXSqV/jMXoPYbSay7mkKuXAKKK2XqNTJrs3pkxCgZ/LGePDxvVwA
bxZHMXUq7g1+WcrMv5MiSS5b8QeJF86GpkWZljBGepwPxDWTCpQAw+MjKO+9sfJ2mewtz2x3awVZ
PWJk1JpkliIN3z7JJyBLcQK327Uw4Zle9INcFB0tvmHocXzv0bIohgrwJEc088vLqPTo+Ab3147x
BfEAr1FywuZEPkS2WXiJW0s2BYczA8nMiri7Nu1fld5Ni/S202N0gTFVlu7iwMhpnAhGLuUCMNPl
fNY4/lARaijsYGuS8vL0FGei3afACLwrvA30uUPP6vCrYaY2+TI8a/ExzUPi9AxNDsKnnSCasBqw
dhzHwFLnQryXJirFxPd4NHMXHeI+bIQfcJ5k6IBcjSvwT0kVMjIqn/aCdy7hSZgXslDt0e9O+uvu
/onzjzvxMU00csD7xfF97sXPjAbnKpW8xvfmg9iLaSeYEix52unwnoLD2IY80yTh4yJny62xTQ4H
hhFzetJfDA/sgA6qpAu9rOKV1l5/0uG5mmIu7trQY0wBcFz5aVvCoF9wNc4Bf4R8HC7WcbNaB/9O
wkpP+NTMxHRz/TQZOoic0nyfnVZZIOg9fpqb6iH8hOwXI+pJyQ9JOdByrvS/q4L9rzXkJm0c3Q/6
L/79Z+qI755ahHaxl+Ogs94cYfNjlV7MBvkBWaiFa22Kb8uKO6m+1FJkr+w/lqtq8Xvd+aQk8jY6
Z59W5fDyU9nVZk9UdMjcI+eLopdEPTfF7Kf2qpujOJWvgPzzF2W/44h2qpOtwMP3rdm7NGMDsEoO
JBXBEkBL5ueIQjls3SMwFRHgXavQVZ3AAKjBPCN+VrqQ+Bun1MRVlk1j0C5YPPu6G1ASjCpcyW0R
wMs3sq8CBzoPB0zmGELtHGaoQ2Iv+GVfTax+Y18nbJhKDCYs68sQ+XUchhNsXqQ+wCWonLFUggej
R7ljwYN1TMrUBzc2LaooWmcs5hJHZIDoIX7KkNQavT0R0OcPUFoKqZTYEAEXeM8Y0F+0S0NK5Z5s
bBMfSmycZerUJkEnk8WMq7CZUmPXAKp33IcghvdeOENe5q4IIljhBBap9u7n+PClKSFW4oGAYky+
pBwp9Uugg9JFYiS2PzmDvz1bQpcs1Ukw8rtJrFgegihXlkvdvNvIHLEoSZEL2Jqbe7Mo8r055M9f
9hWDwcudER87/WSaUkSpQ0wJNytFZ8Babvwko8ERYtxwTyaDkcQkzJuIs2UI783uPZ8QXTKWSAPk
ttAFceTNG60IAo4NnXJ7IqhES1Gi4zjQCMzNjOThJyqKCYBUHBLJ5FxCwNQs48jk5FWlVRo30qwn
jxg2KiqyUeoxG8cqDdy29yiJcv+aouo2wkbZ+1a8MfHj2NOTWvyqnyEBGPoG5ukBD/fajckppJ+u
KOGk3maGhgGQPJFEwK1IMN8xJyvRpBtagQSjMTuTix5b5vyTikroyHhjNaUNnJroolBswgJNP2ui
3hip3FLSKxM3XLN83NQDjQnacWhXOvO5BvFYaoUSEofBus9pSSGAWAw0LVnFEQPXuesQt6+IuQ+l
GYwhaBg7dn4lc0zzPUH4bjaMUyTAOpZhp4KyALkhWFFGQowtJWKxZjtJQFTDXK/EgAB6Ljj/qjMA
1cchco9lL9l0cvQgp/MKofTKI6EhbFFhcl360Z3EGkq+xswIJ4jtl5ic/Os1HLDmTRSTQTGP+QpO
I2+oaf3a/kdTjOjAOaCbAJR8WXNUlLc+gqpBE8P6P0u/TVTz8Qch0C1e8m+whOL8de1+YcIJblNM
V8b/S/7VCyCC+aXhXQRJEi1KwwEV7pu19/CPOiBnbaVS/DHEALFy96nmg4xAPUngfCoKSICW8mW4
f31n+eQzlLnRu2dCHBA3RCf28Hmtj3/0QYyersmAwUF5nD6XL8Rkyo+68/p2PjLECY5j6kf4mVzc
Qih+JMj7mLUrcRxW7MvsmQNxEPGvir41oQZuDK/4qq8xhX5Z8rbmSue6a23AvZT5MF6SraZhkkkR
wtwD7jTRNBariHPVxaWTlGstPiMIftZvyUPJViug2OlqoXbBCNc8iSusYgklWgHk7L9C6SIyo/EE
uAqjLEnMSSI3urbyWDUL3LET62nWoMiImRZ6usJ8Rk3gi7TkCibAKwzsMyGWGcRs04ENz6dI9ZUG
BckJv3QJ1FXpLttXdgYHXhLJoQKaWLNr3RFajX7pCAd3HANVjvTdz7hRiUf6gYCEwps74K4bCCmf
Z7MwDK9Ij5FNA/PCNUZ9crxikL/ADPVkSTLmXymZ5DC4+boNJMu2O1YaGgIZQ+xVrvES4+e1Aj2g
PaqtAKuPcO+DnmxZoCQ+sBMvBvqWTI3x6+bdOodmZSRLueSkJAuU3QiB2Wmj9ChPQybSukKg0vWC
daSa5N8ly+S2/xdoXQhz7xeq9NBUGjptbF+QbQYek93DTga5EkiKrVJ4O8c9pDgWcIAYwpgZ7gVu
nras9sBtjcvTgtSERdd9wiy+LRyK3b2rO7kRHJENj/tnzgN5BlAwZFtkuaQ9nVloWtqrIgVvfWJV
XJp9GIcMXQsNv5UGkB0wgWJ49kQKx7LRTlMrU+jPPdJLdiWylJdcJBIorOnlcuVDlkSxZyovbAnu
GZWyqPPCi8YdTFu1zVQywOJqkl9XGZRJp3D5LxA0m9E2U/krrFNeFZgf7bXKmSJiG971CszhMC2+
0LSg2RHPW0E4UhXuctULIbcMUfI1CKFkDlku0lDiexFvWYYSFtXrQw5w0B9/u6/OqOxk1uT+y9dm
gJIIX3IfJ3dboHo2OPgx5zYsFYiRNEwCS4mmvNILMGQoodWIFQlUPPP1fG0Hd8WhLLppQ8yl+Cvl
49yY3P0fDYeNvG8Sh5W3UnXfccuXAlP6sdCVhJsk44JpCrck2zLssRt4qTYfXknMrdReNQVHC8d8
OJLv749tZ4aDhDFL4Sibu4WCk4FDHIePYFzSq0ssIFOHLPs1RQCoRGEq5zK9xQSY/cx+0g/rT3EP
df3MrLZQ45bfpJcxxysD4X0vVJm+AxkXCyyMJOsxUaCqsISDzr0hb8TKD+skE8zartg+zFxUEmt7
p2QQUvzsBLmv639ETvOlf4VIyvlCrpwtZPOVWN/1bzjiuDC/5sbF7GWoTIsLvikFUOxxNiFVy785
NvfNJev6YUZI5PCa7+yBUhJRISCVR1dMcatrXaki0VO3HTEtsdYCO42gqOI4RES5Yrg5rXWBbcg9
A2cvZFK3Zs9/ofYEChBeFLbMd8qPuZ5xd/aFaTBpVLg/JE4bxZRJAKWnPUeVsW0yggzyRVt1EdBO
Gp0kROAc7/hOkoQwa7CljjrljgdUjOiqg8wm4jdMafBIbhU6V25c4p58Bf8OHOFaFXMAOn0sPpY7
Hl4iRYIniRzoe7lPSbQ7IXM3hvVcpKXeVprBZ5c/KhGNOruXa3Nu2oWhIvFXL3bScFcWmjJEC4Mg
zoIAM2Bx3rVvJm3wgDaBV3urscTXUrlQeCj9pG1ZiLk1iernjYTELcZZkKcMYZ5YgJFIMoGqYZoc
+ky1m0PQ2E0gyfxyepSwhbSkzCJffOxat3spmGacp1mFSkxA0UpRynIV7e6WiU1LJnKyJmpxaaVd
mtprSYDDZU9b39XXVd0Vkn9Jr5QyZigj2bmQ8mA7dZ2NQ+ssl5ZQ1DZlv+PZGkngMUQjkxqNH86x
Eg94eXJysUUNGsU2eqyUwBq9jLmteg1/CYfMh4l3ZEB4i0WrsJPJsfk1bpMrg5Z8qU6xST0df7yq
hDLi+uyCff6ME/28BGBQchJd15WHcC8UgNb0lRlwhKmse4GL6/Wgcs2OLslzh4AWFgDyK9P2GLEC
UifdMNwiqcnIG7m3MWi4x7QyZOlxVLNoYLGdRRROk0Hia4YkSm+kixBbEl4H5f1wV/b/EdD9V237
TPpvq4LEj7+tCvtUapnbL4pGdJ1L5urkB5RCY2YBO7TP4dMRo73QY53CcIW7v2Y8r35lZsfQBLML
tft4JjqbnLtMUZW5nGD5QXGQesAKMxmh1BOzoeyOsVKnhC5BGhO4OCgP5kgNCrzFyInGpH+Jrci3
EY5LyqEnfKpyHXq/th3/iPQk1VMEGTZ3+hWl6rK+ZQQpBKElYfjNTSjJ3M+/HNt6ARWcMN3wfdtx
Ml3GEhc4i5thlk3DwaIYje6go1jvWIdcm0TDT6ka62ebke98mJKjyxCCa8Q00ATUSDhSuGjehgPc
rHRuzTWbjNmSmeaka3ZA4vdpXyXqGHqF6ej8H72cNfHs97D93zv5N9LfbFre5m6rwmWIvQ9lKYko
y+weRZmuPqPlzZcRqYRUATSiBpmOBfw/UPp/Je/kM/lcJVPKp8vZ0m8qrqtxcTHLlNdG3nEG8APB
TsmsT1d3MAkpMwFl0EecSILzkCMrSwR+zGdE310Ey80lxB052icQHgPC0lCQM8IDlajujw891jm1
Q3Z8CoJKucEvIR7t71gDgY28dRjhlJ9AlMbrcNSfQJ+W7I2V36QkNvHxKZkDkvgsp70fyK7ZM6ji
iHysoKAJsK0XPpRHWFMZsMmvxEtQhzv9KkQFO/xeQ9YwliTzDY6BDd7BFnd58wJkg/t8g/5jlllO
xcw4FbNE/PFIRNLMsBLBFF/VTSV10k7SUVES0tqThTMxX0PCm8HuEujbrjnQjjJQhoC1sH1se4eB
h6e4J9UL47TTCTLcvB3KMzGvVZqlVhX6wxgz6g+veOXEoXSXFcVQHNLicrSkb7TUmKeRz8Q/1M1P
gZAaNSjHzwSlV1g7mg/aOhgFpDcRMOa3VUY955rzWUTTyylxvD1Vp5Q/A6RpZJ93XIRCj1egmz+P
ycy/5WxmCozHUrpSKFRy6d+mxnyd2+0q54yFE1yKym+JVSD4PiEtlSUI+T5pjYndwO79ppGhHeGO
Lm5ODMPFStj5BmmR1ehm0OMEPuurouISf0w5MlvQ4qPyOmQyjFnhZb8e0uH6xSeCnaKcMmYcNJcB
ewsPtwL3K3csgchKvQzKh23s5u4ipqPgy3qlWrrueJLlr0Bz/p2EPUU2td8zIE9piGwZe51xs8No
MEb357ubT/++7pRKpWyRO5tN56jlVfhtwm+ml80uM8kch+m3Sq91rBYezj+TQ/XU2A13+2jeKrTz
1IRqTgNSh6PlNhj1F60J3s6qu/66PRVxqylU9b6Ca78cskJDBrhbRqOP1Tao9P/c1Fz5X5uaz5Wh
2JUK/xgH09TidFmdTsdha/5U7BDVurS3b8wkFgXlkcJNJkxVM91pO58Njy+5awA/9XHTLTyto59z
K4e2dOGF0A71GPolbPz987VVaRfOwZ+bmUlX/o2+9Pe13ODv3zbs1e6UmqXm6csw33HGQcLCkAVU
I02v8Fkh+JQIgGlcirI4dBMeoFjUwkTi2ByvlzewdYvszm7mjk2jTzsEBoFMOKQ6utq9IDtY70gP
NkBvMAQyHEDz1SP/yhZiXVwDFK5aCD+wMa5+KugXjO6QE9IikglwMJyPt2Sq2YUq8HGpPhZXiUtn
hC7Fb9Vd2etZUeZcOXs5BvIN0p0CynfqbAAoYTOTOc/aB2OPdAOfFbsTHIUEtpJ/TejUtm9eMGfA
x7DMiZVJThNXKvKB845LUBP63JSysW/O2iBjhIu1eVQ+m3czNVnc47sSPyNiW5KDjfuauQqM9DN6
3MIgAWR7XGC/eyu0mBJfA38CSwV/gte1WcyTy7OFlGBNyKwYN9XjruwIQxCIiBONlvgTU4JzcaQJ
Lr7aoNMnoSqaFOd2Q+PGAtNLPJLsoKZ+xf0gGgg3kkrxIe2lRPJpnHKqBr+uQP55U7cKk/mrV1Za
SfHmm8KbgTp8xNOTNqIzKFlcb0V/y6VN2ywJCxqqcmz9hbAZtkrMMv89kzMgTy5d52bikgE5vomQ
ypDzxqAJF53BwrOPVpsaK+DdQZWF/MVEKHzaLMWKcUpkGjRzCY5zp+Ojije6Z8jOcSdcdUZd2UMm
fcC3GK5eWLTj0WmcNg4FNpHrSgA/2ZnX5vhJj9WBzKBtr14qgLHqRsoEgtXJQa3LUvpKvB4FhMhK
ftHDTCbN9sf5AqRKldrEG84C+HJEUjbikizSQcBnC4qFv1a4ydk76qayKXfUXzWOx+C+OwL6kU0R
VcilwNHB8oopaOz88t3cB3LYYWaUJZaC4ZEsVdbnjekpSHVY/X9xXAyaibdLiWMsbYM5SlLzOqmS
GBB9ViqOSNhFREqw3m0kR/akiVmnZvkYZ/CNGyc+kjgZCSlHU2SDQQLIGTsgmi1SbUccRp/Gg8m7
ST0dAUQv+IwnDB9cT00X3rOgfKJ5Verkh6l33JrquU+eHsCpKmNmbJ2aoxpyO7GlLCN30s33br+c
nENTvNSzpRussXybJtOeXNemSxvOSx2OyYNGd0ZfqW6x3yhHlS4prvGqAllo2jkhaJVjc6XoEWTI
TFRmUGA9wk3YP7kVG6VFGOrhVNtFwg15ZEvta5c5lzWkVTtbVBfISzo2p3jxF4KlKBoUO1cGOB4S
EHSM2oOA8Pcg0wPJ0ak32DGjdLJMsmLXmpmyskXjIeIaaILsw5JhvV/wkq4TORnU5J1jEjG9+5KF
FGNNtLLSVGT2dUlmEsxc6o2dEF7vWRHe+Kb3CdyVux9nLZKQmG2QnIw3zztdLV3vG4TI6vV1c4dg
Es/sV41QyZYGjnaHQF6m3Z4D6T4gbVhEtrNoBq69OtJFpTfga0dZXGJp1wkPawz1cdFyHCkPxVDD
ncHjRWpKa2WJgztlnOkOqQuU7+3x/H1NTC1T7x+C/WeuwyAkdU9fSY9bD7vwtq9pCjlQFBWShDpv
xOVm5XL7R6WTK+BpWT/eh77y8RPy96e6ViDSn+ZZjmNXzXy5VXUPmKlAj4HNy48edZJhqCklgInN
1DReu5JpHQPvwu4SxEgkBLcUv0zY2PueSYTpuBaOQITRuQwSP4aVgDdA3y9YLHngwEKYB5IhZsie
uHg//Rg9NG53qptGmNeNBPrV8VQET8yUs7Qv3S0uqpCsFvEah9P4r2AFUVsgbeHsCpFJa1QZHDgN
RFOFuBUbPfFvmjy7E5CN9vyydu4pgicWdAYYvwGjT+61GDfU0jPuvMcfFZQXGxEEH2Nmre4rzcld
nA0ILDMdCtKoaWRL/M1y1Cw0V13Q2WHMSq/dSMZyh0kAqEQjgbCKha79Y9Jxn/2zIRRnWP3JpdWe
+5sZND/ub5tcIU86RNsFVqGv2HrAhrjdqcWlDSFMloc3qFrgjZs6QZ4nEXc4x9RXCxlYv+YIhvnn
9lGZRM/hHy2sUK0kTcZGplj8jZKWHlUW6+kkp7crBEqNAxYUHHC2SKJPhOrch54EhpNtJ/mYdps/
eh7z7vUHAcmq3PhKI4NQnUQ0o2udXJSaUqxZiboyAQbV40qMSyx9erPQLAdl2Bwi4bC5HaQKZTpH
haHGDYtIGPJx5Waqu5UYlELwoP9xoZJHupPUmi3ULHc0RiZzXvVuZig5YmrGobX6KA79tnxMEcRk
VXAq+yMKaNym3BP/87npNyInZ96JU7VYFYwe8z57w+JZECIprCKa5uuuLLaVZPqXUQMsB/3kHJc+
xlDC1VKEVjRWi8EEaXEgVkjXc70yrNg6tSBw14C3Yee/55tEvkSgjlfYd8VBjq1A61mLR4kaLC3c
C/M5XOcb7v9q3Uwg/IMMg0QPjIsmMiZuHfOf4ySMEkUdLCaLSmgU53o8XTRun4ktpDNJxo3mE0aT
T7TWaXzCzJJmd/2RzRQz9q4/kra8PIlIRus2iMBs2D+wMLCucr1cDMzpjGrb23LtMw3QoqAx/LzS
i99co2R+/vFiBOcEm71H/lQe8oNJo/gGpg5PEBspMeA8hI21nejh6LsfkNJY9OEYAkpvn+C9af/H
kB332cHKTgpor54GMr5em5l/SBWBxHsL7Yz1jxLDh88igi98mWvXnIp1gXyiPS09TCtZMA8AngcX
g8Nh185onRD8ZYGikESCIj6POjoJadnrs0qqXSZK6d/aseKPpD4yzehTQcvkrbgB8UG4KUQH/C3G
qdAQKicIkXScd/5sUE+Kn3E7ZHu93F7sIUeQNn0cSI2ZftIBNVzNOk5QyuS3d9WwOHCpQzLTm7X1
SLSTdR+0Fxy9R3rcy45pmBxG6N+DOzanP5oaSfRElsGEq/JqM70reKzGrZUWGM6a6zQNYzfWHkra
b4P0/cpvjllL9lxxkoz8G3FS9kcz1rupmbF5QXodjMLYRiyFhCWuXe8o3uIaqeasa3SAPphD9Ed5
AsuhQ7qB8gGpkA5khnEd43u8YO+R1NeEqIhTiVd6r0sUQ7lc94L7qyF2Rf5wgvPkJYgVKxFktJrL
GXcJnThEFKCB5clQ0zxjMkJ9wB6zcZkHb8j4uUIVRIkSWOUurTIushhSTMn26D092HM3YS1wTkeI
Z8Hg0zckvYuB/JpBgjGFxcf9eDkijl1mtGrVSZ4od1ITlhEHsJ1HLhg/6vc61GzFjJVCDUe7A0+B
2x0PPsDyIn6pB161DW5l61xPEk+igIJjMj+YKdLlMWDwx5fGpOBOXypB7H979SVm/NR0sTK0P0ce
REXWupdjddot9Vy5AMjfXaxc/gSpiFzBFNGLs6E2wV62ITZlUr7L476s+keCvjCC2qtRMEZccdm/
5IDsJofONCiVOnuoNePa6IrIWnMNJ3kanffBMV1dncL8IhhjeQfLUms+hT8Jl7qtg768BaTQDq1Q
nlVMB3c7XR019Z+BnO9Ltfnd9O7QP3epDIVAS+HZssKxtR6ZXWBWgfv2Ek0athpxVos9SdUTJdXY
VWMloRgaUndT00PyJ5GVMLR1w+iVM2iWL6kHbCpmA/lwoxJ5X/anyGzMw89pIYQ+hmGK3bojppV6
q57OUaoAP4B0TxkC+2nQrgaZa3g+Vj9jPINmTLfo2+e2MMq3d0jD5yhrBQL78kmCW+mNrQJdZpRj
8kHxEN4vgkamFCCzQ8W36iRahpPeOrxf1hsTuFXlIyr8/cwsDCbRKMISJw+yPvuYHqJrLih05/UU
ZMVoEgWFWViOvsed+9nzdUoiTJ8qYOfU9yn4Lk9bF1Czyal2mtRm6ffK6XONMOnyfZt54Gj5Psh2
elbfPc8y1WO22y63Z6j/UN46jy5jH9mNysOzRIj2Ing9VMu9w6hf/4S0wGYaXDHwPq3geAuD0iTM
HsPbzzlCBDMMrr1SOlj1hhmyBvAdm4fmdFgtDSoDeBWYqrug8LNv51CAWPaDVLPZPX5VnnCrEFHM
BtcHGAZB/oSe4rafjt7Dc/t9cjdaB9tGbssf3PN9hMBoeUUO/KHJVIFhjpFSOq+CxXpCVsqtXDsR
SE61KFY8vNw6RFjQO5aD97p4TueCTWs+i1az8Ih+UPp9f6mdFtH2ZREEhPfDmUqmsD5H/cvzIhpX
x8FsSxiXnDW4o+fXDcoE8+CcQnfoMgtzy4D0sMx9f58Lx/0T5E+FikhCz4RYTblw0X3N8fzK1hGE
RZL2T9GiyYJcLwwzjdautgwq2XAepEq9W7pVIEk4Wn6U02GxEpXvo2swIPkxuktFqf4ozPX3d8jB
VSLKIR2IAG1CDNNgFjxiuC+C9uv5sxIyrFLp6nkW3F/70zFUQfLzZkFAJb7bpVoMVqUI5m503EVF
zD84JLvohA/1rLpQ/RmbCqbEYDIN6STM4dC5gKxq+nUSfQ/39UL7FqmRx/JNgA7S9X1tG6wikp9R
Udp+l8/BJRiOq7l0QAWhj1k27KU+ptWP/GO+SoSz1hvmotkqOD3Xct2iUuJ4oRe+XzveT2bBx+FQ
vVaz4WZ4iwjmTOHeZ5utU/tcn4QFXdD5YDoYVxebaB1ivnd658fc3TbkzXLwMXtZgsSd+sXweD/L
BWPCOc3tPYmWB/abA7tQoV0Jz/3iIjxG6c/RA2VJUdhaB4tr9RAcX0bZcJKvzSa18SHaXaPrOLp+
psdEvM/RJynIuJvr4BJCylEx9nX2PrnPX1rnaFy+K6O4sAENfYInFFZf85Oo/DIKLtuQYXqC6juo
wqJ8Pt0a10U4bwfHKItGRqmePYSjfXREeHM/QUgYl7sT5L9K6Fehe/t8CQkEvU+6x2j1/lqpBxkm
FdoO+I5t5C1CCKlhHx5Y7fR05en6C9y5jnkYacyHx0XtSKdKxF63A+jG5xqgTmGADmxucAkrnVSn
2NtHo7vyBHEFVjCkGG/h7L1M2eZbc7uG7gWXZRGWsYPhAla30ex98V5dvVfnIzjMQZWWVMvBa2Yb
HhtEgLLBaZCO0J05sdKVcDzn/S41IFG1ueLpZqrv41dQ+lFwQK+JdhLfx/oltrDt651uISJl+Fdv
9vQoiwefNCp9r6NLN0OUSSlYxdQNysoAStdGn+u+teoO4R7Plapz8SfSqLBCTuqtYeRabG/BMRfE
pKC0ekSiV7tBHu8TS7lhaj5RpM7kTXB4gfipQLHRpeODklAJPUxPenJ36R45g4oaWTIiramZveMH
Lz5TvUZ5/GS0YfGozds84Tsbh7elHsPPqLRj3IUa0nCtt0ATMeMaShkAhVuUjC9ZbpIJ1JLOx7rM
hvjF2qS160npT11QSSP9Dcwm3vy+AUrfFrVDj8AjwOG8aaYWEyzOrrbmIXVnxHaezc4zmOQ2CS+J
H3XxrPNleu+0ejE9X80qgTqD1IIzwjC6YnCbSUUiNJTkyl8GcvIKbzI5zPxVcgkRCt7GiP0VfRJ0
kemYqRPShs1mVFyClVy6Nfl1stbkrnmDsnHnybQtP3uTTW2HWxsZiXQg7OrZO/klPtLQLvl9l0Qn
cXvelrAg50idGCIsEvZJx0q5B1iSo+f/VeBnGCRnIc01RPykqkcvl9Nv7YiMiseqHbzjONn4CL62
IfSZYsUnjMBhW+eWEjLpuCTxocNXe4YWrhBDTQDcGBN/ZBwRbN19+2U/LWXRQzPaCb8qUZOMzWWU
p1wMg1P2phPAIJ3VB7zLazAzPWKNGJ4jx2Sq7o7heWwYiHMi5Gvntqm/vMYkMvyqshRTJ5Z9X8Ez
E8j3StMx4CKHWd4yGrtk56o/ILZoaUDRl1JfVQMpyTNek9mj2RujkICTxaQ0L+/H+pkxqVdkXIBd
dCIBt3MNeKLy05aEGcxu9OUkJ3Z7RwRizU63AzLVFvehQyGikopLDM6f44/HeKdt0A3xHLYj+Z3S
GLcIsG8Jtvtvgp5O8Huu/GjB6gUbE5bnrImtA6CsIz4nv7Vyt4L7+DaLjsWhgFkJiChRnKQjyuL2
+FjVmNz5Nz+vaEKlsaufOkRAWSeUE1JcxURnbyK3EbdOnMV0d/PYL5RXOQCDrDBXk+I8i5qvS+uV
d2xLLOleQKb0r8ucEWiw/F8C9erLmQAqz0/GhbnL5UcId7Xxj9cpsW4r65pnVrfmJuGb+K/0OqPm
BiuQ+rQ8JsPcKeDAkdDkCmSShQCKFrJia6VHdeg21clHiSKkFECMwV4g0AqXS9MYL0myamXoISty
3qXFI7fMmRcod9obhEoYQpUve2SFt2g7Rbsh+zWv99tWZD6Fo8YP0Fk4jfpK/H4T4tLd5HIj3nYw
Jve2Ao1P+qAsd903R1ahQUXSvHqvsBD9oAPP0/vMahLSDf6M1VUMmf6O1P1d1eI3DtT6uF2WTkdU
LTYvOkpKPOiVCfMkQbjkt0NHiEPfXpc0Rih4dsoExUfHZxF9X8MJJEIyXsp4LQlnLB8pwA9FjxwR
gjbN+TcaiBJTCJrosQCYvcivtrdcXl1ULz9S5aQtlaCUiVnbn/ZjkiphuvKMaWaGumf+L75otuBV
/7+7QvAeqZ9cplTKZXK5/G/B++1hct4Xjsvj8GkdvPE/P6foWD019t1yMx/Ol8E2WDcRSo0Wvx6z
aFqd1eDRpAN0Sme1C47NOlyH+6BCId+XJyyV6Osr1/86B09++6M3/NiG23BRmw/w9wJsh+jcWUWz
+OE3l2H/s9/vF6PvHqdvFQIUwcNl8EI50vAUpcNK8DH8fl0Fz4ugjzt0Pxw20Ghtv2bCV1891rCK
4wd/vXbb9Wq9fQmLwSv/ZcJmt0uhCh79Z97dBY/ZYBIso8eHVsfrbbUKxFeDVuvlpRS8ZJuH6O0U
vby8tFpf3baHu0ZSFYLXcvD8uuaVQ7W6eku35tGGBf3cWwYGhV9evnLIVt0kY2bCx2z0/t5uP7eP
D9lycJtH0G8w9n++mMrB4Oht8RoRQOcC19y0r9ZgfzegrE5YhmSjEjBeyX+QCv4pLRT3dBHaQyld
yJR/58CM0pf8bblfHIc5zliKz74N9jwWdMQ2RDZ2FOGVBwhhhjqx5dfTxySiHDj6rCq0fpYb3/Vq
+/X99b37+HANfn5+qEuAL3P3s6IK8yT4mQTmLxEjCH5aT1zkgA3sbvC0i55mYar9XxeU+QdH4rcL
+o0jkbkU9vvJkqELEhQ2ZtEtuB8zOr77cISDu4dxNJj81z2M6dP/nC7/dxN/C0iUbpfDeJpaH4dz
uvDweQ5fTJp+e8sEkstwNKvrcDgNem/MmqDDCF4GrSdmwiIc187Bz7S3CQd3g8EsHAx+HqaMoa9Z
uItajbE3vj6JhsNer5cKetcqftmeuVNywDg6ORxz6UPZ4lXEHJKlFjqugQaicXB/P7z/wPKPe9bR
la0zhK/BwyacVCfcjp9z3Fko89dHxcBt7RbMosyHfb916oMLLWl0i2vqpHnpYzjpCWQMmbG5Vjzr
+egbDUmG71vvY92EKNJZNlfYr9sQmd7wRqlze8IGghTBDTk1s3ghY7GsU0RdIiA058wL44NDoTMe
1OZh6n7Wm4TTcZDKoZXOr4FS29wzRPSD6GkTtV4qQa+XsYfx2YPv7+9x0PtIcYNu3LlZbQ0vj9hQ
Z9E75r2s1qKnKjJoUOc1cMbjJgWPzXcG7yu6VMFrnSONcXX58L7jUuRhLwoRB/XnPNBI8IwaXXce
tjd4bRu8n2t0wmkq8+XneVi/H0raPlclb4NqBG/37Xq9P4ru68+v7++boN3u120igRla23+uv7Zf
u69F1zBWsW/Oft97uYYvb28dLqH/3e8/txdPqc4zNKR4XXDpu4aF4GUetGqTUP25sNcY2sjv73WQ
i3vh6WUSdB+enhA4K5x03YepgNFYCo6DVa3+fd/4cKzwJYeIXehCfG9L2vU2V/p9f38fj73GIsIL
qbQ+MnRIxlsaDeM79A0AdQo+uVWMRgc17SFLrfo1Cr+WwVtnz1280PF8gDlR6n+pC3GrXTDUShzf
L35Mwo99ONyG+9DBNmO32HJvYDEgvU2t9ELnBNry2GRlzt5lW1nW1vqFtxszhk2GJ2g3sQfZqu96
H9d/yuJejiEagZpb/Cji3Re5tYSreXbaBc/76Lm9XxIYXfbXX+/r/g7pT6zxbX9yh9Bg2Gl9Dd5z
zTbOL0Ifj2UWurdpJsCdwCwfhT9frad5sK82b2H3Uh0F6SD7sYJLta/uqwfG8b760noa/Aweq+T6
BpunMrgplegrwSXq0KcvHfttMGg1UWt9B+CZsSZNHDur4FJfhVEhaP08NLvl4GFWTUUAZnd5XKN8
a9fZhJs6C8TXYBWywE6ChwdoH/Xm/xB2Zs2JY92a/isnvntFax46TveFBiYxz3BDGGMEAoGQQEL6
9f1sXH0ii8xIF5WuShujra211/iudwkGeDW8eKnnRK0K+J/s+vuOl+kusRBRUTRAUTwwnOiKG2fF
cnsA1kY7lM++NeFj9i2Mz26EeZ2HfFPo7gq9JDojJd/hFflWe+ONdvP//Nf/+r///fn839HXdfit
HP/r8mAXj5d7/n/+Y/xWIn3T028lUs06WxcpRk8fuiTEIWqnMoZ4TQfr9eA4A7TSlbzFkKOxaDZ5
8GMEvNlcYGqDi9vBrKAqsSOT0aR0WXfpdo6+OM1/X6UGp+UfXaH/0e2KwDn+Umx2wCxHlVhniKZF
0MUT3PUGJnKL5sGB4QwNjqicwej1YNhTVnfCFLJ/lPIG6+2U837zpqS33Gj95P3iOJ0CpH87UMiy
KULjfI2bzWDxdfKGXZwKUkXDl07tCUVCDB6UcGauObWvdw7RG7UnNE/BdnRRMl84XAMm73Lk0HqB
0H8YnAG7KfyZde42cvaw1R5M14ObS9l3M1Tcb2MhVMQXOmosNNMNrSXuU7zwfebzED6zF5OIui/n
z/YWN+sYNIV+wKIxJckdcB85F/vnFbBC1FgiVOn09ZYjiVaUUMLtc4CDKb8qsRvYJJwbRHE3nz+8
+RJXE72HkKYYM24U0xGQzHc8ziAaOPGEvuwuVqshOoLb4zaEp7TM/GUeHCZHd3h2m+PclVj/syZf
orufeFvNO99tTrdqkLsmy3XjCQappbhtNMm1993/f+B7INQ6Z0xGQu79gGnwmlIwrlFTMXdYY171
2ZZr8i8Lvbp3vwERgsh7HkEyTrfsnMOVl2z3cjnitsJQGM2Hx5fKC0M84E1w9pBVviBDIalm8sMl
JxkbS0klEI/QHwvXF2Efv57fAYvbcCw30kmIn24IzqGx2SVf/BDNNxXvQQFvNd+eH8iRnvoag3UA
pB6BIk8Z8PeStO3xtSfCD6fk7D3QVGRDae+wXNX0Y1bdYvYE+uLmZrPMy1gGEMLU25PuHVXbRPJ0
2U17MhO0mSJuu+ks9VTZPUTe6Ozh7/GP1caRqP55wcjrxyP/SBoyGEX+kWy3GM2BOnL5s6gW6lYa
CveXdLe/YziGkAPJ3x/90dE/4Ti2+NzRHLF4uQOoLCR4QG0KZ0bIQnuwFTrt0dpFPpprxzY/gl7j
2T7sNqMe8bfLHR8D4W8Jh7byikYYjoSqjV3yKe5sJvTefrTnMTAHlx103CiU3Cnbzs5OB8imeFzz
kRq0xRZzur8PRCLs3G4+Ene6JzzoLQe6Jx74nUfYe/rrcNTao5w+aLRFqwvdzhtHI+5vxwc+vF2G
kUAR/3O+EN365UULa3p3PwvMv7DzSFkbEfhCGf7/C88Nn09AdB4uyy5xAUSALVwBi0OgerRSEBHB
40HoIO664Bknc+ofGN3So6zUKQkelIGBjXryvcrbE8TwMHmJrxXezMdssp/Yo/DpJ/0eh9/App/c
+aR18bASbMgD72uEWLsj7IbIEzCuCQY4d+1wRSRbxCvYR67m1UvhqMgk+2W+iliN3UULsJcq36g8
KvsN4QjPR7v9KOTwn/pL2eNRNwbbAe5Tbwk/jo9GmG6FzhP7w/bkPNTemkhsgKsnBRsika8mjtdU
qDlx52K6UgWfj/z6eJ69//Tj4dMXe8J3vZpT60CZIt695E6QuqMvsUViG+9txz2NB3FDRLU5savu
SW7NJ1hiobY3F/9Q2HFVT/xkuri0nLEWPprcm9C8bYlPBWjiGqRfC3cBCwHVNZy7T742b649SqjY
v0TSp0Ul6n1S7yo61FWh4kBdfY+8QNMRVInb+/pqLkwXm/cpPKNgnKALT7wSdARXbKKsPLstMQ1b
7K3Qtyh8EWU44pGI7TCb4kbXZbBeHnW32xSPu8sHDhdIF/qemxAOecLVryz1TMlP/OFdoMRW4IKG
3W5AAE1+1629iwv/Em8arOuG5ZYM0OUyHLfaj5rXTxuixIKfgkLkKy6NPaCnuUsMwHmcgvrTeSHl
X1Mo/oSMc9aEKud5b4UFvbk9Hv9yCfkS6+uuukM2Iefojx9UtRZj8deXWtyi8xRGtfAbnHAEVbja
LEMNtsKrXKMDEJHC50Q+fZUHJZOawF0MFTepmu6X440XQf8Dd7e7ai5IHnwmQq3gA7eH1G7xFHUX
t73ZxoSxrgFnkj1sbFKXDtZpc/wp8goi/F80v0T5lFHi3OvmSJXXSMS575f+xi27inejaEhYQQmJ
f1ccNNNlt+EWXl3BfSuN7QHOACCXJbK9aRmY8QMBUly67ZdB2YrzfGmLs/F9hl4W1B022ZxuG0Kb
5mLxmrrXXdzdBTHJhyhOcsFZtEy/tD20XljR9gKgZU/6oirnXQB5qm0OU0KpVBB6KiJd48QEAHWr
bKaY0QSAuTdlo6c8ILB0bAGbwD+vE4ZkMdUO5yfnV6gJInTK65jkPOKIhQkJm6ED7z2hJSf9PikP
4f0c8d94qP0YpznBN5Upc8quhzoWgZFQQrarLkVrXEw3WnNhGC6lvG+GmmdHoJazyhNg4UtLBuqq
Am4Vf3RuJg0fRfvUkzy59I49gNHHXg17Cw/P9DCqwqIeESMhJzjoVPz89bSJX4CIFoEQenF/iOi3
57Lg24vF6/eEF4VwImbfKltBL9WNGjgMZyvYloHR2pTuyftKQyR9M6AA6y/uQfMfrc1eIZU4bd9G
ZIBQls18VLcOk9qitFx3GGLz4HeEfOvszxpZFsbuygljPZgAhBBw9CofpYOMUKeVAECgV8ZH6nQf
3SByXK8Ax+dMf+FZCR9OqLIELbxcrrcQHNlwYbH93F17iFSLbM5U+HtYl+/bsnhvGAXHEL/hOD4z
GO3Yevry0Xu2LdqM8xHnDtM45AEKHWL6zcXnky3tkRHARuPJtPhDToMjx+px4Afo6Zs3QHjqEF16
cW83d0h8y65yphg67Q0eK9M/M1+Y4RZuEPS74y6fPem6TZSN6OW1AKLajapttjIcBxR1d5FPMPcE
R5dRSvnIJPgKD8FoNCcvh3nvxG6/g++N5yUcLgKaBOuFFwG9jYgb+n2VzIOw90G4IyuFIiTZ2n34
YsCI7AMRBoqrdo/DyEv7t6HULPqxt1+tSj8o+rj0HS7QmRF2UXF8gEcYZb17E6u8nxGkdpB4yZ9M
PjSvXxEgXIPw4V2DVqvPuecE6O5iOOzeJodAGMXE3Y0I5CZ7bzIjM4mH2u26ycE9DkrFeyxGNHeM
+NjzDDjA6z6QWUTPcG+BSOUQYb/M13JOvCi+QUZJaIr1kuNW+qvj8Am+N3WNDifroyOYRTJXRJV9
gVnY8B/Wb3BMYvhl8baI//Dz2bPOx/Dmo1JObe8QPoaPgfD5Ug+K6ybFJJadd+Y3UeVhY/EEHu7o
4rJ68hQYu5Skzg2vztMfuLuYaLwoPnNOkFIDZy6CV8KUsnd3tXoGJf6G3LDJ1wK98COvryZeBX45
Wt57ZnibGL6GfRZWW2g+vfOYC2df9qJx4QtAvzBAYhNEaE24bZGDFCw/cV8MkzqMVxu0ruLxt37f
w99jS33b21l+C/9kPkeOIp/qGOlKEUzjuYwocnBPJ1IopCax9uHO7OO/Vtx172XkchQJupk8xVQL
p5jNwVq4R6/w+vU5yNTRn6TN/cinI7MPgMrBeQBK6QtbRxJArBfHh5c+Ogzrh0drpC8erPCDvp0t
OLlIlMd04GurPLxfG3molMyoo6z1JZp3KqJ95O6LYDc4BBdPvCouK1zrE02Usqu3ZLeYOSs8w3mO
uIQ74YRSW8W1PvkZxfBzMMsQC/vksSu7/cXjLHgzchGRl7n9ru7jIAStrCd+jzCWIiVV/KxDHoYX
o28o9wsMek1FHUiF/wyeQQEE5QlGiA6CqQ493Ke6/BB4d1ZXsquv9F0jpQAwEhvOIeWRiGyx8Crx
aYn/lrvdXoQQnC+RVEMU2sehcEsBNQ9t/qt44HAwFydgNjI2ZIZ/0F28zMnJl7mDixf5F4by0f0U
VguxMeRM2BTZzVjzbPYx07yPzqpPjZ++Uw7l19Vj0Lw2hyXAv+Kl6C58JjzJyN+PhNvLLnFWUrdP
lr+7cqs2dYK4Xw1FRDpkFvEcNMiGvceQjTqdzocwdeiwpxeAuH8Zv2Nj8kHGqVu1b4NooEfc7c2d
ChF6utQIkDKiX5Ekl12xUfj2FqgRV8iLcJexrYPtMm7ulsvedryMvZBwarRcxn6xaCf4m3M0GpkZ
M5iTS/d79/Z0EPtfEkYZtrsmDiOf0D5yzTXJzO3dHb+8LAx4+uJZ4jKYpAcqSSSjo8Ze5IR5CqMd
7jcL/celHPFDyydupU5BYlpzB3w+VweXlnhcAqtDMWe5ROBQrGS/sAnsB3EP7yeUo6TqEShyq7vd
mSN86pMxmFIu8oW5OlAqEiahdtdzcTZbyAOGq4FPBAZsy2cTvVNPAtL+id6Zhzbb4KAgwzk1kVvL
Hxmuv8RVAcpEEUjsKs1BomjBukAwUHuibBOGvd60MRjgxjSwesIxFAUt8RK5O9EUBKiTWB2dxg6g
yDdklEiv9PaQcLO/qIqX4ALHG2c3V8xmcb0VqQJQPjkS1Qnx7YkOkWShpHdgwLiwAFVDq8CzpeyF
qhZaurfmjbsJ2kLk8DAqc+PryhnjDN6bkHMTNtJyjW90IPEphDefCLABSVC+pp4wIZyTPdaGJAWv
2euUsr6owb6Qgd0EZO0aji8R2TCDeSBAC8DJAKeRQmztwtaHKF/1cRf7GKVFkHrS8DAqsbO0rpF2
xGfBfgsPb+sQR5Jix5rnODJLFMhsorJAUuZXv9PhBO9DodfmnIHJaz2jH5o9TOOtO9di1Idq27ap
2ppqqar8VlypinuhSM+n0c+DaG4NCCsD+ikb6Mv9I0AzB4KWpWD0UOEzqEWEf6ItgEcs2ATOw9NY
aTz5HRnBdchlXlv2yX0OlIHek9f1MNrWE21SfGZnL+8IRmZG5DZyLFziIhKe2RQBJNlbFa1NC6xv
+DUY4QJhFzF4SWQt6imz3Y7P5QrCYCmNQYOM2Csbv7CDjXdEB31EqNkz6DEURtSwfPtV1jaZOlB1
fLhB8abbY7J/ut+kC44evyycqs3azzkYBSmP6APOM9do6ASqd1zQinQW+SCWJouMmzCG64M3WItw
J/bbDfzZxrj99QUaspF7JnC6K2MtKYYdAD5CbQCsISZ4dijqXfgbZ3HNlDt6+86NgqNRBhI5R5lA
WvgrkpAGkkgS15G9gco5gYZnrhJdq82CjoTw2Xiw/wrBNfNrvdS/cageTEAS+wfo8VU3F3B6CHbG
ZWDRfSDIhp8Vv2iEJ8pjUh+SkH8ahiEe90WCEryFJ+bt0SkbmsOoR6BEQQZ/2/ahDd+pQEljN90a
43RxnNkpAMRi40VMnCRQpEJABA5w8iTqL0SdNyYwqkNzmPTqBUXqJPLwSclGrrHGBMlkSQL9FdQ8
XX2lDoFkAcySWNmZrWIaw+C5iL5MzWWaJTP82Liofcf1pgWRzYsH9jANRWBIyYJ55uT8GWLMSQSA
4uNFHFwgryVemOFhoxewN1A8QMWoxIkPn+r+yOnhQNGe5YL7Iemvh8DfMAtMR3Hl9nN8IqPH3gIn
YxcMkJ32RDTYgSrgq5iaZfS03h0yEpB+4KRrmtWhsPIwnA2TKe1P74m1jl366UuUVQEC+DxP4DbT
3RvBVr2/c21CN3E/Yo9FjeXrjklfAFV08dZIZERdfSBe33ywD7/26DCi+qV0xMcBBGOgnuhQE9wD
akPcKgQ7eAqCc+AZiJF5ws8gs7cJsLAzeM/AizmiWzC8QAoJgBXyL7l7E6CWV9PyAVgVaUL+SK9j
dwYYYoGLvAdPwH8QYVBsAkYC9igDHmST5gP92ovmdGS7qS9OL1BqauYbPCSFchANf3gQ54DEIzN/
NSpSAjwhuitBc0DaLiA2tFfQdOW0j5BxCQTV2Ts3I/8sQIUdRnFyhsVPzl7n4mboXgYxhxu8poKP
F17sS2uLir1wOYS3BRIN30X1eeK0BQMmQ8c6ABXVUHZfGfwK3fBNQyhNUSEwMahjjeORUno5Npx2
qQ7+89fCi/ZW0HjpU0c2bNmGEUiX38co3Z63LL9LZ7NvZYGzWR/vX1egwFmGkd+cXYVTdSYBBi1L
RBNfNTvTVYDGPG66KlN5iu718Jlk/Wdm+7fk085s13lGncwBRlRMbsnDP+m5KxuRe5bm5s10K+sY
ZMnTs+36h9qMIkAov1Tdv29EgboDyneFqetvlRkjq9NaiUyjf49pZ4oW9lly72cyQd3Dpp+m3v0+
02ARgDv67zv4Pkfv+8K6ZjJFRrZNevz+XRLSktvmrLDF/XO6yuRQqxsXuZkc50U1PuWDZ9Urpc/j
3XGPmuVGD9W9W01TG1hlmN3WPyzlDagjlqLJTKKDvsRwFFt/Gztf6rC6JXFt9C93YIH2TjIP7qma
JsrgfF5HdVNSLdfeXD0nm8cmBPTZXrp9nM+bxt/Xof60jjcY1fGm3pU4Q0JSIUP6OGfwsqS41W2y
cei1T6X+tSRmhMU6PfVM5CmvD65zuEySHP0rc2Ri0NJnxTPOjhcD/zrESSDTzJsB3q2e3ZMl/fQU
/3AO2DoHAdI0/sd+A4rc77FUPYqSZotr8Nw01ejLvizuxVdc7M4PkpV45ScwQg4Z4NP2+vhhx/7g
1WiyZmpCbnFq9Ler36SjlKbFnSNlTKpT+NRaqbrS4Pixp8fj9O9P5w0S8y0kv1zrzYOSjPxaJVLB
QVHmStoqSz+vg8eJxK8WuRVwVULMv1/R+tPtqcjja06iAafKv4/I/e4k5vEcG/3SmsyPeVeCyuDh
6pj/qKeXrRhaVWN0vmiekcGSvj5LJ/+Gty2BJS8WZdXLzfBh+PeNZ91RJXpLkkiCPpemdfDloqc4
x6Ake1HGk+j8aVcDyfrapKpnxmv13lMuHa1oSHqrokE/T/26BJUodTKMEJ0IKpCHJLyWoLRJfNKe
DzdzPakhFTs+6HUKK7glj7W72XhGOT2Tya4xi1D33gCfWSu1biRyI7O6Z4/pHkfVqwufpLbUPV+C
g+lHuneJvL/v5avC/KbnQOIpDA+FEkbRbSHIv1SgtVjWjTja6P38+vUgHIiHlUzIoSyKZCInSylB
Qo3shyeovvGGvYRGY8qlasiGaavKm5KLLpGuZ7Gp9xOZfiAbmQHgagLqoDVh86kolXcoCNGki5so
8IlGquccvMw+h6gBb2N/RSo47/jgpypn3ljUyro4ze8P305Gf9+f94Gcv630bX9qXdO1LGZ/nCy4
GTZapqfgxd+m6m2nUO8hbqy7prHQi1WSziSmDtjGQqKXqOiU5+HjMrbUdnzq6PC1kv4rWwU14Wfz
ypznpJc81kr99aBlyURccvoqsud5pEVGqJihGa1jG3DIk2bF2/TJPBHQ8htapyBpUd3kHlb5pEz9
R+FlMCxeAh2ELLPhwVRX7VSlXcS/xnQ/BakcWvowN0fOoatZzfQy0AHGSS7vv0GIcxpEgC6pYKgN
qegd7ZGm2Z79rFyzGltm95kS+6ph61n0+OXr/YcATH1DyH5vr2Zb0LY5js0IyH+LX25dj5Udn4z+
M+/QzuMcAqdq5PTXRN6D2XVq9554Z9Wll1C3G8fYSz4fQONBlCkduw5O10ZKTY42kLxb21OLLq64
jvzTLf7hmPzRBHHn/7NOATj55ZiUz/xR6DUq5wAtK5Ueyz0ZjaT24lNXhtOAtrxhfWva8AUCRQf1
szvGAU8nufoRlB1TlRlqB7d4TtTCVcrgBxnl2r8d4V/W9qbti1N2LywzMfqJtSyvQaG1FLjOn2FN
F4X+A53Vn1SvpquKZdqWZlrO28E9XCL7ah/Zh/raO8QP1zmTZIfaOR0UURTopx+OH5Mo/3Rzpqmq
YrCeob2G7v2y8VfrLh+Sja33KcSP8MGffoOSG3GqSJsqDQK99sPLCdWJWokYRf1VABO25GHIQPEv
II5wMtn7O7KV695clLPFr0OXtlSolooCWAitAczOuNopjvekRWZYfI7I9uzI1h6GcKR6Nrla6lr+
SCQSSboQnNvNkJQVXrxHnpM8lkDljEAO3mgc16kv8+ld2aNMTsx7J+VMCyApHAIL0X9HYoXM5veF
H0RqGwKyCfksEgEF2QWBNFA9MgFxcx5OPlYzfiay8SJjQOmH/zS4DEBOgQGxWcKJCOGbCPUZiFtZ
MXcEbzXuC8qQfcnKxTtF0Cyieh1UQx4Yg0eQfIhS+A30CBcnkySiqAdljFaH9P4+JvC5+4/5nesx
wuvBr5k9Uhz/ROSi5E0sRDhW+UZHdJRVhG4bdlF1O+yNeDR335mIypZNS56A8lDeJiQWuQyRfJf4
u0hcl7xTZFzE90XFlYrgGsIIUNp0vXgABw/+pyjxroLPhdZUIEFhRCEh6Ocw9iFqh+GTPI1/6tfs
ttoReYUnZXYRYOOfBqZveUcyq3QCMj5BCu5U2JRm9SnCbBHxC+5l0YAhkf9YMBmwR4aAb4IcBHVO
srMDMoY07hFMAB1UYF/4nAM/OpFrBYHUkfgMcQXG+wlGC3KO0M5RS5eHCxH3lo1oKLrdAMHS4Wfz
d9r7bn5zKNJ7dNoRN4uQV8SAvIFWqid7SPs0qfEnDWNgu+ughFhUX14oOogKIiyLyJB4ZRS4KMhQ
fdnAoQ3qYocT5K4Euq07JM/rgFEUeEUqW5SwyC9QkqSiLPADFZ0aRsckwBTgRjGPo0Ykn0HqcqkG
JNvuBxd45cP7nT4RvEjaE7oS+n6/RFmBjOr+7/qMMc9/OvQ0B8iyCam0orwFHhszKeJH6uh9Axmp
yZgJoRWJVYFQffrp8LtcAy0iwykVf0sBUg6o2m9FY+lWRcxEEvkKIIs50AiTwK0IfDEzM/gJeAmT
3RXSQ+qCmjaHhWTllJQk6Kg7IkYBNCNnUXEsKZn58LS/Kt86O5UFPDOaXDXi/tnJ35MR9UAVkYMh
2fpBohI4I5WpzOeQi8oAh5rDB0wVqV6OSBGk/RPpG1HRJNMVNJbhrL/6mFBuZBmVO/9hK4U+frMN
lsaEP8Omz0LMNubnv6jPODnLqS1pRj+C4Zmkk9M26PUDUsF4hFMjpqPZaSVp6xI3f7jwH2I2y7HE
OFRTuHjOW1hgF1j8XLX0vi4363qI21RFo3jjnpS2eh5r9P5cByWt6tAPye2Uav1PMdCfAul/reAN
A4qPWed2pb88t00SWlARwiiR+ypFWRAWYMeslpOF0q2RQZKfhpjrGhbB+Afr/MM6HPntEUjHm3XQ
FXzd2G5WxexCvaIKrSgsn81SatJRXjg+BhvXztlX0MhZHVtrxc+fHsgfztQv2+HI710350uRa7mm
99mLk+3JpnstA3Mzrp6N/OFJvWPuX56eNbQuPz+LV0T2LoaOLVs6YyY1zbDfDvTdiQ2nrlW9f7da
D0h/ICRMhGQ4h7FduWral9E8efOQT2+PVqV76X28KRem1E7QR1mnKD+zenRz2vqlZeftE+ymvmpt
Izr1703d+iE6+fMTYyimquiqaugv9fTLocnKs3KW+WG/uHc4NFnZjNJJrbchRRC7xfzveye7wOTQ
Sc+BySAn3S9hldN/emSm8Cp/27ZfFvLmHRupXD2jiIVkNz8p8URO3SRaqhFG50Bh6/qlnqkRpiG7
ugF1upkSe0SHKcQMlwM0E8WWOMVQSFBegYcZi6MKbf6QHMkt/TjpoVRNEqkfnYCH3ObGrU1ccIKh
hp5hp8WdZ9cpoqJpC+ve28gjbfNRV5Ps1qzIRWkfqBE1/3zQlZYuJaXLQ70yooB+32NwYXITwRKK
Vw7vsafGMKM3HfjHyIKqT1cxGo97s/Ce8KeAJ03avGfzaNcV43ANSgcxCKFucusV12GZt02neUxH
OkxShx6aQpX7leRfwOuUvU05N4svUx84mPlrYMGAeBePQzZaBdUUWAKOUXiGcUUNK0gCk8aJHm5G
gMKkLJ7o4Cn3Hopr21OyaOZDbqbWKlIXeLPIF8u9HoYs9aR8bYoWdYx7qEiRb1575nHGZ6m3YKO3
OdLXs6/emsiyova4WBYPJWVBvvjRlqqlU46IqszzILqOLGhK9fbpNKrBsl29KhndlHGSdjb2im/q
Vs8+j0qtpZvTgzP+QRv/QZBIljDf3ZY5fc6LrPgXiVarqDptzjFRPhNr71vr5mewUeQSxAgky0CZ
39zC9I90vDuQYBNX01Rju/rmpzDqT/GebYF3txzDVBysw7/t0UWTJc0ur2pfCsvO4epG8xPUTfty
ry3tjjIFZRxqC9MzljH2++bdu9fxMcGZejTj4QHIkNnBhmRt61NrJC1ywd5hGhcuEdlhGo2ZPei4
5Z6Rd0vtsxaEXsN4VSeerHVu/QTfMyyGt5yxkpsRTDaVay0dQuqOfAJj9sQWkWLYuAwMbJc94eIl
UM3UAt4Mwm/oNHIg2/CF9eqchp1q8BocQF2EgaW+08nm16kB5AA/4+FlHxYdIWBknh7cLQo4wwZV
GObaxIANBYMmFIf+HR+DsuL+8FEEuepbI0nULPAM2tZJ+BngOgtouw9zeXlUIcnBM7uqbvpxkQLY
gcEvXXdp7nZujdPOGSUGLqO6PNPlXTXKg/9o693NVgNoAy834MsSSAXj/ei8YNbZx6NLMApXAnFC
3Nf2fKuTDzJqRdf2YjOgp9xPR3R3+GS2BL1+wdjCy5Rs8ybQ+88VfWWLMnIvnwBMouD5aY+KZT1w
IHt+tFMaJZLJZizjTzIVFwis9zP7s/JbEGoYhqVqsm1gSYRR+7cQVfeLKd/zrBbuYfBsa2E6iQIG
reFC32BpILoaC1/KDurJD+fot6rA25Xf7Jipxnc1zm41EL1zewtjnXcm9gHacPrBBqm/xb1vV3pT
/XJmSbbtcCXD3UKjSYxhw8ugwoIpze5BX0xzyRrGMGqcCUQfHtme1g/3+pvr+LYCoVN+0RlpeVKr
OmKXGSgWXIaw7ArOEZCnotB1+UEzWL+lkQ0DR1F1qHrg+OMY/vtq9vmaXOvnpuqnPtRV0KsWwAOt
xrL0RCN7EmKSGDFQzWHqH22aNRV6cctmT5pIg9tcrkRbwr0r0/cSUWZ8UqZ2gKEchscWusFfgFgL
zgta0oJ8fRNNHx0AiLQkEhAKpNjRTfvH4Y3C52F+PPj3iyCx3JuvauFtAFIw8fLhOYAe4Qcbb1nc
179MPPetwCcpq7puMH/4bZeNKlO16qFWPGe7SR66CsgStAVIrGTkH2gEBI1ivPcM4wGs1t1TqPgS
vZqPuYD4KpSH4X6ixU334qFBCV4UjHUYapm6S2GdX4RYKsiooW4o/t7XFWXKsrvRCEPSMdQsyYpC
nNwV53ZHawdpit3ebBkfFUOZ6EFk81P/73Kl/uEMmcKxspjXAPbivUT4vGilnCZF1Yc9kIr08jSO
p485A9mGOe0x4DbdaHgc2sTdBpQoKimJn/ryf8/miU0H8+HIKpUt2XhzyTfGqdSeaV711d41c5M9
/rCagrgQYLnGC48XkSLYEGTHndvZU2igr4NL5wCrhfJDQu0Vgf1bAEyY7MlsKYrlsJY3ZVZsYnVz
NIyiX3lKA8wXjUOiQ1ojliVeQJ7jZbyTtsCNGI1mUyCvdqARiGHjMUwgJIkuoPIE8XbeiuaaK+3O
M2coTX/KgL5S8r+sE+eBfZJx4CkVMNPgVfn9RR3Yx8iw40hTe4/g6Z+Ac9+AKRy7t6EJPCf5KS/8
puJ/u9qbOkgv11w1jobKqKOMlDp8TYPkQC4KeMepK/ancIeHD3OShoxz7OSqa4N/nIp5pDBQ4fAG
MomKvwvue1jw25reVLIeFaf4dmFNt+CBtSTFB+YLHNsQLufGuXI/sAQ/XFLc5t82/U07qOWxuMQ3
Lmkm7HqjAThONEGoy/v+Cozgp7Op20Lyf7mgcMs0m0fsOJRlTPPF3fDLU8515W479a3oQ+KZMuy5
8uxZ3oEIPixHsGnQYCI4A6G1iSHGZMrUEnp/kIyUZRsZST04PbPpZi+YG02mLybBcWS0njTp++eB
1KfBwHfOjGq+9msff+IjY8RzAtYoHVyZjHI+uEkZ3HQ36ZTNYpr36+ltlH8lHT2AoRAyQC2MZqce
kO8pQ6oD+KrJudG4A+VeOUy6jD0C7Wd56uAcygPg/ef55UMXNguECc4Izuaq4hx/ThXG09zJ7FQZ
sJBDaHxp+HCEDoL1e3IDwt5yPG2cQICehudQybzztm7eA2d97JlDe4fl8GqGuV2gDQf283C1PpnA
MF5efGtxHBVh8qWvDrlXrZ7hrXcdMbzlfPIOk9PXfXGnOOglIFMBxHanImEJ/adEVvTYU8Zfx05x
oJv91jtMnACgzEQKmEiMM7UCTvTcWmOn/9xmueeMiwXE6hA9sR0wjTG9mcljzbxfrU1YMWZg+nua
YD8D/UKLMGBsONflAS4/rO1EZEOBAFP6ELjDdzGgNgW72UAaHXFLNy5Am94JL85WAzOs3OtCARdL
GkshvysLrGar6PH8e8ni1vi473FUbzi29PxDV/RsnseQuz8A1lodY35rpOvD2vFvodSVcR98tbXf
jLOe5DOHJXJPjfmDTG3zCRDJ8TLNlTNQTf3MG+F5ji+fhqtMTtAJgPnVB4LHW7B5w6HYvgDeKenZ
FuxbOnCbo5+BEYYIsOkQ2HiH5mlbULcsyc1B0dMTxP5Q5zDfIDxCJRPh3pbQIokW5ENzAwTT8Tez
B9nNVQpxmdI8fzxpfGUksy8gONfgoTfOAO7nzI9rOd2J+imN0r5G4/c0FbxdiX86uPXM8Ye1d+/r
kFgBR6fOY2Jx7dbe6dpeNtZDmbmvZwiexIYY7T1c2f0H74IcTFD6H/KOdPeklg2/p9SFpq/JNAlf
HaiYo+4zyMAfk8HvbJ6BOsrnsN/AEioxDc8ARUm/qPBHn91jKHo67VkMjsmPxgZAPvihG8dVPnTm
2IqcPoKm3jVbB9L9h25Nc836fGaXGAzkW92/Ky9VFgrxb8rkTXslpnzenOW86N+Xl265r5envkQs
J8GdSY2mEaEFDBpKjaHUtreMNgyVSenVA7jtw+s+Svxao9NP3EbZO402K9s3p1p/42/T6bF1GMIC
275PpC0c3V7NlkJ5JnnVUHchaoHjEWMOzSrNcnXLimC9vCeu1ssbjsffzPamq6820xsRQwKJhpHD
n5mFxF/NT6jrWwFV70+9zY/hx7g2pTERPTxrZrsO8142OTSY7RS519kJLJw6YTQwB0z35ZWRu+rw
RLea0TssKBtAi5ivik61lEYWIWK2T/cWdHSPqR6awL1O9LA6XW2o7U5kDMoR8bAFleESkqbtBiRB
77hQ4FpVBowmgT/+3LK3p4GxcqZFTLOEPXuQoPZmOgeEoR++NlR7hhgZTX9L1r8NkgnTOhzie/RF
7FurvHWnE4zCb98Zpj7zZNocvkN3ttpMqGMC331A1/V3EdDMNwP2bU8sTSXvp5IG1oT7+4s9OVnO
NXtocdHX1+aobjy8qinBLEXhbZdMzh6Eyj5s2hFtbiNs6mZmzk56Q+1JrWKlUwe7r46LfOPRQskg
0ksz32rtzVfVfCp+PdhYHqzV3hn+CZTjp0NyZi2PTvNHYMMNewHB1zSWRTdpaf+PsPNaUl3J1vUT
EYEs0q08TnhTdUMUZYQsCBAyT3++rN4RZ05qxazdEbtXLyckpTLH+MdvxuVruagW1aZPVOTRXKY+
g4CgwcL48Kms0m20zMP0ZhnMBaiqH7D7SujUCDPHyDO9+/tg9aUesSqYtL4gXR5skz2fKl3Bx6Ag
k2OKyya2wp2nL6CmUoj18d3SU/jjhzAu8AkcDM0PRu793W1HMvDiwXTxRAGhEI6jYHkVHRlQhKe1
MUqXMcGPJvg8x/0ZZPS1mZOk6WccFQ846i1RjeBNdh/JShzkgcosx4nJFcucR2rHr+mnBtsbFZu+
zgiuyKcD4ukBdoYFBFBxCEPQBWZQFsrSZDoSQ+WPppEvJ0Bl+DieJ81In2gLFBcrNKMkyRNkOm2w
msvewC44QWU4nyiA7P5H9HkNHuTaYcyYEzYAILvOJ4SK3CaG5HAo9PeXt5tjTMxQH0pLmKVePj3g
jZKNiYkMowkG+qveazmp95BQJyJKLHfK2QGzIx0n2I5ZZ4jI0xKCiKkxv0Hi8nIGYP095oJwzxVr
c688zkY+52tQz687jR+tTXXrRGls2PNUtgihL944nBjUvZNk6WivvQ0mWCApsHc/1RkPxhb+g73X
/l7ed6Ut88+MUZbbm9u62RpeNT8wWYqta3h+qVbprMaF5GQpW0wDx+YLKL6TsIRZxrxrbFn6cMfR
+jqVwLY4itTdaSS27X9/VN/dydO2qtI4UaHRvJjK4GlbTZRavZjJvQo50y68BNV+wKuvhNFv3g3L
r/LNfG8edpSMNJAgeVGVcEkv1h2HUdRL/fDGLpR7J8m60Fzs5HzG5P5ytdQmrBvPLLaqHmDLW+Fj
0o0baXh77BPTUcxJwXbHF5BPWxWnVU+WLA3+sUwt4ylgbfVvkMDP00NViPiiQ+zL/NfT1hH3s0eh
3y9VSH5jN+lh8kO8DRop6ZdeQzyu58f553VEK/LHFlW2cVPUFdfpKuuO6ij14oN1+XX+8hNO0VWF
MQ+dp8ZY83mmGUdR8ai0ogoviLKwoSbwILJVYgix7Tu4CrFtEJCporVfHuNPJqumqzpYmUS7DfJq
PrVSdXxVtHIQV2Fk2KnhRJF3yuySIxjfsJ7bUUoQ19b3/r1Iv4Hcv58q4x6J2QWRwAONrvHvp1ol
SddoWl2FlY1T/MnSIbFmVic5lRlWOC3yx06DZL6BZ/Gl+zkToEC2cxd/3l2D5yjjgwOOy8J2OcOx
jsBpitQilElIF+N8IqytEz2epyNr8iPYDwjtp/AAXSbdY8mO1kCxbWVri8Frsa0nqMx0WyhgyDJB
LOHGv9zvf+BXYrylgEf2ec8D+QnYbpWyeVxP5wqTjM5TDZqcPOzNZHDgdUtH0bO14ILijOrspThm
nrrRjiesaPpUNVVlNQvdaUbmQlocAkJ0SkeZ9meVU090aOvdBiBKaNHGyab3oS4vzh0jQRVrC/VY
03q+JSOe1ISqhwJ9fHA/JEQnCbV6z1ew2UiR+QmaQOxUux7b0y9n/P8YyU+vmtqPvhHojhHDtwvi
Hx9QcY4kvdCvd2K50GAg3sDEAVNmqhsadqwzYWKIHDYkUYQtdASNzPboSdZrD4WvUC2+rvlzU82a
dg66XiFnnuHT7ONGBh4inA9MDrHUF/oVAe2NrmDdOFfjYsOc/n0iLTp4/kIfLWJ4JLgMLWKAbIRT
LFoEYUOBMn7MLjcTKEk9VkPhJvnv5S5JP2td46+H8LSLpNVtUHbp7R4+PGbNKGowug7ukyMTJHfG
/3/MiVRZtFMpGOBN3zk9K6rd6FV/yTcpTW23pH4k3bU/NN37Lp0OlsW4IPpX/DlYKqqjT2LusbfA
6Zc6tdtqfjGmR5w83rSMFy3vexjYdlAcNs00wbizXUereiy9UDAhEiKJgoqPwkUofnsOG52nfGuM
hGkbOjUqrMQnigCX08qWiB6gBt/pPKgIQQJ8QAqybi7SHa6/fTc/8U+em67IMN3xg+zrT2PpqpGk
Q9WWd/BPGEbooAS7BL2MnWBvg/qKkAbYVf73/8LWnh9OFCGY3dacJes0hPgzBwNzhU0AWprRCWme
CiCKR/17FwqriCuexM2ImChk8LUD4YOhLRMRuB+uiG8XlCltJP57I/IqM3aHGk7LwqA9/Pj3IvmG
8p4/lMFAYl8EeyRq8WmNnM2uX8R6VYUqIFrOzwFWN0SwCZR1KXKMV+WdyM/y7fB1w2/pjgXBfaSu
4umZ6ry1OhzT7fs4WggmEiHEtX060oWoH8VYepX8dH23FaTBsxYndB8TBBxos30VnIFa5nr4Ww4R
L+fHuWmgneM8kQh9R+vxBKL200N6J57oGlLL3t+ldwJH1i1lqyCl9ZF9ImHDUbUXtHz/OMkJjhdq
3VwU66szxXgCIoTFUwC1ChnpcYDy0yV0Ld1QDZN6F2BC4w7GEaWtBO8nCk62Mu7jhkS56yMByf21
4ZcoPEXuWIoDID2BB2sODFnJAYXIA8SDgqMkgN5FJtGk5zZBBTTSo2DcRVPdSSex3X8hNxv8ZNUA
YmKz0LjaFBETdCwNglg6IaAZ+T4mAccazSSDwuAutMlnC83PtlrLjkLEwNHAiBkaySKfFSP4c3g8
pysh1GlmN8pCsWz5dqYGtSLP6kHkToWgkp4r9uBbDA1IdVfHDLoXY1lb8g6/ognlFX7nPeeE/zjC
2U15dtTfZky8p/94hRqDNFmB5IBRrSiN/ti50zNFQ2byCg+N1WaONrsB5LEcsfYYwq4+p2SW9Efa
OwxcGR1vCh4CekT47kNzb29RoOFPhRxqbmzLUb1hEOEJx7yUpllY7Ov47l1myepAUx8AbEnjVOQe
r6LF5W4JRV3ACS+y4sliR9g362GGBduC04+GAkna/h42zCov2wHTvPdim+HVnix1xS4nnPr6qmTU
6ZBiAM3fStewbjHW9yCOMFSAuLc8vB+slYnqiZwrHOdr7EEgqn6oY0Gsy8fJp+boffvwZrzC2D8m
bJ3MUo5MNpUPZf3vL3/wE1Y10GL8/wf9VMuezYYQ2wcP2pj2v1r7Q0iyQVDtwxRkipFzHBRzGlXm
D2+nD0bUZuZdDlaxvs7PI+SLMAvV2XnyAHEXM67IOkxSXwkQttnF13ly7yEWcMxvTxMtc8xFsUXS
R+janAnBZ/EqxTbccwdZ2hyS+PD6TmLLGIBXwQIwdxb/vldVEhOLv7Y5EcNNGjf1kGGCJj/h5HKj
9U6yKZ3Cq6cO7AO7GhhneyWrh3tb7s3JYJhhXcpOT14WyUiCstmHNCkGWWAVUOUaL9Y81iLDZ+X9
dLDKrcgF0ob9pTxVVkSl2mjXLE4xioo8VCpb1TxidXlQfmNjsCgGgKgnvNtSclrMA4bXGRSMiA1E
/qx8heCxHmUpQwUy5z/Qlc7K1jJn8bK3Ty7W+Wp3w4Nq9TfkPPr5GzJZcbTopBNVYLkWf+kwakhU
AnS7K4zViUhA/jpCkYk2NSPwuBiJdraHNlNz+ng6t18HX9+qm+wFwAtYCi/KcgO7gPGethfJsc2k
OaMITvCI1mbpm764DIm+WGUg3KI9v47PNqgTbFPVIpUBfkAFA1GIQ5vjwSkdY9V/V9/1ffxhjhQq
HqSbmOBRXi5OiZfjn794YOP0kqoMPHOXfDey3ZyBa26SbghBAVzV4zM89mHSYtVGaA0oa3irLQuI
eIqZ6rre9ynTWVJ7GZy8WSbbYgt/AQmme4PYarwnHcESml86fURNIpNNseM11NXJdXkjNa4ldVRl
UAkDxoErX4yvroafhoLlQYxyks/Xi5wNHP/3GsdxIoECSvthgt0R7AWqWBfVOtRObg5cmToH+s2O
REQ2meDsnGeXTX+csxMMRpdlEabr9GEZ7ykT0SU7tDfP7WKVjuIT8R84xCL3jabGZDA1p/x9V7e3
qTFbQktA284MpwPcV0hkf7u+8TD5D2XCutfZ8QsA1Gua2grysdEddBafZwgfASRnjIg6wHE5iGcJ
kYTgAXj3Y1P3qcy7l2aurHRsTgTbpYEzUQzTpWBca5J13pq4Bj7AMvDgABkGob1szJrFbYRC1v3S
LWqKWAxW/HQmU9wHkWRlr/qx3ZlDBT04j2YuJ7YepjgSAZNjufJLc2z+qGufPuanI+JqlOrp8ugI
z/a79z7RZAfN4ou8TEo3+oq28Zu0NxHpG2xMQstmp6P/0fJfTWT01wmlmhjow/4erU8espilvBq8
GjOGPJCxv42ept+W3vT2sHI7xvH4lE0pAxD9VvsKkgoHJUEeg1ESCFR+AGtX2p7QQGNNbsFQvgDR
hxl6UyvlQb0Vy8K9+m/YooWHsRrIR93rM0L+9x738+BE2Udba/BwEE1R/Px9cMpqr1f0+g+27+md
cJsUKlI5LWb31UG3z69NwM1N42ESRvP25D7iwJxTf0+iXfdLSfmTT2XKKkpbfg7iGWbqT20nP+Oe
3JvsMD1TPw8rbKpQ3RVH7WqrcyJ8YjRGTsdOMa9rX/qK51pkm/Uo4txeRQ74kfJRImpIrN9OPOkn
+P/3L/ueNP5RW+RlcjGkx/kw7Y2LIYIezvshJG4c3Bad077lQV9zroBpuxtHOKF4pVtuHrtDzzI5
xOH3J46eOOknvz96JadKw8RmqdKqKBbl8Ok6vhNNgLqGhhrLzvPnAJwVfxIQ3h4U+k18GlEjRtOi
tXsMUiZpYd8hbl/dyxTf2QkDH6yeZ3rfOs+k6Qmh4uT2kQXZ6Iy/hrKh0DOpwmrhXbHBnsjh46qo
XQH84iN/0MLmZrS0RlUde8bg20J6M5h3dC4vGl2+uESiE76k9m1om9K8in5bgaJX+PuQ/evFG099
06EeaJnRzw9TsvxgbZzWGRFLkOgWadCgXSin+QYn6kX7nn3FdulE8yxsh8RlzbW5Ef42rh/83CVk
UDqFj2Fg9qE4P3U2Sd2lmWYa5vTKubqQe67x1U0qGdJe7d5GtxFYaAiGyIF9hkS3aN57K1IB0cR9
Gh8H/FTMJUA1TRl2BWORWQaOO2NDBeB4+OYoI9MonXDsxRPGsUivcLXZHYCczQVQXRGGbNXVsB2q
QTRjtjHV3tI9RDBn4LRFIHG/ePewtdrxzf/3PiC+rj9egmAE0PrIJr4hGl/AszjpkvSktjULzBHg
HbKyt1g4RGsNRl33+e8rfTM0/3GpZ8qKKVVtr1RyrPYISCQXhqIIowLkBPpIytAj+hEDMKCWC0ZJ
90+GrYwv73bMkBttx8AWfxw56uT6+sCeVbMZLymJ8+/f+MvT0J6WpHStz0mXXJTpeZvMRakPgea8
vmD+6P77Qs+Q5vNz157AxVO/dzg8Cq5UfUXLjpDZXmhMzuvrth/8ygb/7a6e+DlRVPel6H7mwTOO
2ErHExpQXvVMQn/0W77AU0v9475Ev/bHnnk6qcjuataTYdgae+JX8xVjBif/Arr8dkvia/7jMod+
ocRRzmUgP13JbLt4JLcVIS3TuDf/5VU97Qw/bumpfjDvA+ORi1tS7f40fsU30eTAoUGnOoONujl9
EqcJF2T37+v+5y0yH1GIR1b7cFn+vsUqKa9qlaTK1KQ8zqwWhj567bd2nWxgG/z7Wv9FjVKhbqFo
0VXR+jztfoN+nV2k9KTAKXbzAOl7qyK7ur2Xua3CX5tVu99mQM891v8eK82VqjJOwG7j6f6MW12Y
uZEo0wzn64mEZyjBfDGOkwZj4sP4Nqt/v6auiPX3xyYEmG8YQiMOTgc7CBb330+1fBhaM5CSW0jx
WgMSTMrSTt+UWW98mNYuqa1jxPV2CwVFtXC5PnxQjOAwNLxPtJnyfv66TFBnjuvwMIqXoAeCrwC7
DydFN3mX1lfMueEK1UueomWEzK01MbTGLuhkp4vjYC/qiOtcp33qufr8tHpIdvqZktowOy/giq/u
Q0C1lCLjrf26vUkySLJJsPMN+RuW+2vA+GpL43cOc+JCi4/bG6W6uuuPzynNOMlBwxPzMkELxwJK
dmT3PKKgsvh3DZx+7bQQEzv3gvVK58oEBg+EqXxEk0v0BXqw/WAFE70gSpVQxr2secpem2nWF051
Cybe9uP9MM0iH2O+BB0/kbtCsgkq7XRzjdY4XXYwIPs4o90dfQQe8JG7tyU+Fs0HtKnjbUrjdvIj
aprxdXXYEmkKgWSmMuuGOEpoVm/SzRBpWFADSDhCDtlbqaN6W4X9Dc/U9JSxMi6gqYzjjRaaYb7J
N/fxafaABtSzu2Ok2y0Tc+dWis7RuaE/JS/1Ch7/2A2gQkk0mkxXXtn69BkWtkNzKR2RCuAm4wxC
ILkNqUScz3cAOX1+Rj8phZ9S8J1xYbd7lRntHULSNB1169pXjqYbQ7aN18UWozyJsI8+7JRXjPL8
kvK52x0SGoS7u7x40mQwLkGUlg/KmJ6bMtLpLRQofnQKLqXfTZD2SX/1T+9mH4wpGqkvxkv+qTAJ
wHgqtYya3FmrD7JGeQhxAycn6sn7eF3CHpe8zrmsakLeLysow8sENGnZLfWhPlTX5R5q1GBxemMD
mV0xL6bZBBy+uMDxK/xh3d60dGKfWbqbzfAhjV+/kcnTKt8oKhBtjDPN3FwKueEAv6TYHrgypZpX
aYy4cJfiE4k+u4B/kssa6yvtTQ0jRV7xHEfykDq3pqkejPB2apmJHxzBkBPWzPo8O/bgSoEC8VTj
UbIyIdc9eFtsrmS6rL6N4wUPTG5GVM6EtZ6nDXZvCIObiVHYBiQpL2dq/Zm+lkQtgcDSvOPce+SB
6QTN3kfC5o7qGpLLJiaEEsdc3dFfQO7ATyGVsZE3N/yv+nMzPKz5F2MfO4rcXoi/wQbUwT958N6O
8RJ+zlKMth4wbW5EEcYuayxfYGoFCQdka9ROAW5crJFnbGD5pJ1T53/c9v0ZIYcCmD9bPVyjSMVd
odoNB7aZWlem1SvTtJmcnXGCgnxDuVOEePMIp6Sz8I20D54y1RbNYqeMTqE+M+62DjGtxvDqoWGH
fMFH21VnDzTbeFwtmq/sDboAuhgofTevrm2VKJdjzyX5cGPQSIFuZrO+Qe4hN0qoFCgCPMXbtPQ1
XM96GHWfZu/LjDmXuSedeNGzhKMur+O6u4678FF5D17NnqrVe9jyS8ORhwE2MNX8QV/yriBxcS6Q
LNKXhDgSDP1kuCTZ5nyUQ6YD+S6/WyvDopu2s2nuFYtyVx+/i9r0BbmGLfBiObY2CLZz6l7iyUt3
I20J/nSSacFO004Oe+0rC9ohFnv+121IogwMNh7u9PFVMEdrmK0B3OBiHKNbYXayUlNPWzAsYV1+
9V6VRTqp55fEHmCjgo9oePMuWKixhntIllvP2CMlnr3nowb2JOm+6xeYG6+dvTGWIpLuLnzvyG88
4317mGF2eYNWX0/KyaC1yvUFRzv0y/rsjvjY/IrIilHRz7MqMA+HNMRk5uyVa2BTH4LksIAGAIJ6
c4vh7a21AXlJzJ3vbpNmWw3Zxpg06B6s06ke1vhBy2O6Pt58UIz6Ywl7Uzq4Jawi6IhEQQLZXR0+
V0t5IZgE51y++RnOoWD4QlvRji7OCj7xJHNhN7rAjnCRU94DnizMMzA5BbtfVaMaEtaFARtkvz08
WX5nSB5Yf0eJA/8n6lswlrgks9rPVALY4v4DNCpiJoCHyeS0zpcomuDwHOaQPYnp5EK99elzILrQ
wzKenfnniY1Z9Va3K9QiIbw/wBMf1vZr/lr5cDk+TGs7+B7+MKJguGAsUb5BrOt5LSRJednDHPDk
w+Dm2eXeV99nEMraqXbCdgC4dXuaNu8fDDuGfetDEFpU/4O7ZhjF/fCMcL0HMrYU0GSdfMDE/cqt
bi+9AwZtNQ496H3vBpZ9d0+GcTeMvPuGyfzJ32CHe8YloAkL/+HXvGco4wk2ADwnRiH69AMOKwQV
sFSM1Qn+ZgVDUCFHEg8YvGUPLv1MsmEROdXbQ2Rs3ZdGUL6U83p9W1FFTi/i8fPo64A5eUHmMW+O
KUxiabbuXVC1UnBWvrhgUA6xJd5i9LjtuKM8xBYidhocMO8YP+OiZh12BG02tFTWFcwJuemEllMF
DgB9PZOsmeISx4kT5lAOMnuwYnFkwSVEQ7gLUqcJH2H6Ak2KtaHNAPr5WHFslVnBDZJNh4UQzZqB
+0Vi78VVQuKq+ZEVHgAKqx1ng5pAbvI6YiK8lWk0FEp1wMl5FtTr+yJxCwblEoNSXv4UBPvmLm4f
TchQgy/94JYu01ICdkRmrfNx90mkx8VavF52hNvXVXJ0X0Eegq+EKD+0LamjUNyo4JiTmENsPSlL
xPeRTRDaT7RJMbu9RsSnP2bn8LZdfEFj5fn2WNfpCpUphoOphyOu9ZXjl9oLkKj62oudrq78NRVL
2vFplOCAgavzXLEOr/rUDJp36ibJg5GkedjOYmL48mCFYInEA4329RBNvTCqIH5zEgUpgiBw9g8Z
heIQritp87q/V/gWapwMhROHsdHW7HjuZVG4BlEuxIP0mDTyxdZAil4yMuc3vgYMCgcM6dTx45PV
ZSVzVMZQDFjz1RiiJOq4CaMsYn0/cGUOBY1rlAMJSRt5nIwyV+wrOHxOvreRz8vmsZBZNy3O11cu
4mKBveneEhYA2FrGjivGf8JAdbTaCCe/D+ETEgjczSPg6zA05rlfC4EgKOG2E86Bo3x2gtfAOQjA
Aa1tnVMWTk0Y9YzjsqExZd8BRSSyaZQz2TeWA2JOwMXd0/LElCwCckheFXtT+Pr3VsaeGDvyWGxK
agCYbuUzNqNPQgSt93j6Di90peBtIOFZiAII4B1o38cmnF8gzBRBB5nkMpZIJsXkMFW4B7F7XpEU
5s5X4rfBAaBehr/cTjCFQBqAnQjbUswCkn1pfx1SpzNVnO4PdvKJw/QI0vf4AkcTH17EgtT5fas9
9ojnMrBNYa2Yc5n3meKbtdaxOecr5vPv7wp8Z7WKla3NHvvKimcLxssjfdQ48IloQqCP6q+svUmP
6FKKcfaTV3XxcOglSPAWpBPhvHveJZ+mYl2nhX8+dhwdFG8eSx6UHZ4IdyvDhKek0Wzopi27BcSJ
rwszneLBpSti4aBJN6xwyHCxtb3iVnzamAHsuBGmQ4uNuG0FLoUy27aWlQT4HDLf0l/FqYC+0j4f
74nFEPdiP8I+ZwvbAG7gv6DBimimn/szGVGHoHopJqyvv/uzNJGrRJHaa1iPUGWYe9ltp12gQRTN
kAvkHnTRnnX9yDzKa33CdPst+gCh2Vb7wSKen190GU57Nb/7fTBzFBKAqcRz9X4hhqsCCPrXz3wC
ipJLpkam3F3DPjpcw6dtIrid4WeDg0ka5G+XNeNA2GEDGr1QWxa4gDH9EQTPWSeMZuxCGWldcHeZ
ObEq79PHhpnRqiNrN+LjYmyu/QJjyIP/+s2aDFFlYOCnh2Lr70ebFUktZ0Z0DVNEx3SV4xYNaD8U
p2SmMvyArzrcHhYaB7JYVl1tsTbG2pAjy9VHUJRH94vTYvFLtTStGqtctJ/VBi6vi5W7xhiRc5yM
WAd/37ikaY4DjtuJNlaC6BXmkJsLIhSw2pKQBywzLNo3wGs/hzJBlBV/zwZ/RvxnMmunjTr3hRc7
TIJq0pKXXeMiF30OOFEeY5qNK7mH+pvKXWTY8yKShDTBpD84f/aWFPfpNCYZK1pQhVSf0euBhkWd
I3zGvxb73l0BuQ6/oiHl7O7CBAyyKyHShN9dA8INlNFnujnAo4i9iHFjbukkyY2BAe5W9hYxJEEH
NKAZhMmCuI9SIF6TK+dBcLHPq2qdfjS6la8j/tO57bAgXqBgzEM1xoM8Iz/WQ5GbzZkxpwgI9ePp
lRBwugYxJuI49slts4X9T+lSEvr94OOOd2tPKC82fagbeoBV36i/vpPmfSDkVrhWF4v+UWW6gJkO
p05ldy85Zxw3b3qySC9xEqap0rg3mEDtHpf8qUfg3I5aAb9FVIHCBP62Hvi34W1IMezcN9miHyCG
SYgN59cyvmyxsvsVdHoCC7/BGE0ToLsOvd54Zhwm0UOXq8GgZA1KFNc1NJIvJnO4K/iiTyT1JxLG
x0cdtY+2PEz6ZPlcxprbCpkKL0V0jijZSV71REgbXdmSNw23SHdQwxreIyQCqPbTQIJy9sBD6LMi
pvWdBTWh96fNQ0CbGdZhKJo5FtYRp2QhQy+CeEhg9Dx/uc04kfcJ3uJUzjzZnpPj3jd+bLSzfQdo
GPYUsIsT43zNGeCTFFLAIfLnVBbyMF6INh98JD5YdbaRl7wZTyHPoAyaBGfobIJl91Ie3dzb8XTm
uP4F1DOeIMT/e76KAb5maoB6T8iloZqyeauNkloAqclagDP3j9o3vXR5E4N0+vnbXjy/DBimWfXf
BM1gEKBVeZUg8YOEkaFzQoxbLuoQHMPhOVrqt01+rVrxIjXcHNrSYXh4oTP20ulLsuSl2ZJTl1Y2
E6NUnutOaFUeIx07bchRyVEQlvqrnMYJDVhK45sPVwDTwBCCUh9tpFBEzImm7Rq8x+vMMpn1y7MJ
qhPm/vN2knsxYn1RfWMUMuqNlRmI1PQLKRWO1x4d99tllC1wut0Iky3OKrrPVTGqh8hfI+Aq/m4Y
S9lUHkvAG8fHJ2HDbenqx+wTSZe67HhtTHw5gukVlsg70BCOF+msCk6kwlH61fbjhYPyvdurixTd
HWbyCGvf+DdbZqAv+HxGydigTIu8ZPrvlzr4LwATnTkouia45T98MPLHtb5oSvmtuiNhz0sBR6gx
YTTBXSW6y1dbVj3fBCNRxk/blsYUTYYBCefIrl1/rm8bvpTykw3wzqZ6PTZYpBGWWH70Rt1bTW/v
oJpbyZOdYQ22onq8EHk3qnftmMl+j+kbS1XBvXrg48690ij+7tAbJDARmKqEi9Ix8USqX1jgPyfW
QLfCLUERXr6m+uzHpJpFGullfEXNf96W2+ZE8g4nUglygvgJQRP7uSgJelMZ07Z5uULTViIm/+RE
ZTP8Tfcu/fi6jIGJtZcIAVch+X8b8/8xg7heW+N8Nc5lqLDa+z3ZzZuHlfTOwaPuLaKKyUR10oNc
j0hheThlaSyVe+Ln+emz7e6jrNMGQoJzuF7tqj0Nc+03A2hIqM9ViviFjNaxRdXFHOFpSmI+Hspd
MdIy1DfaKplE296kmWf7TBKKpXR7/gIzCC9DdAPDdByP4Qyh97x4F6/AcScdV5sGCdhhclgf1jAM
D/P+/LaBdjhUgjt/oaL+xBxmrLKhNMhgyxAIYeCUt963JgePIRIje7s4iDHNx7EemK2Bz5gifFU8
bQi1d0bFVBBuanqRW4yZsI81xJGAkzRWtLMdm8AAmzoThNPwM2zLY1eHaXgiWD4OcKwZxriccFY4
GU4p+ALC1kvxCjDm5wzjEJO+ke7KpSbxemMG2mgoIQIjokSZSGt9WlQ0ArHXF1ysPgJ0cgdgaOVj
bM/D3rAja+AxAp+DfOvDux83MRwm2MbrbtEfJkd9kg9pWj6MfTvJwjN/U4UVWYVAAR7Yt5U6NXqA
uYaPPzxaTYGhEKKDtlIaRfMrEh/IgPRCNI+Y2oyrceLXQc9px78Pt6UfmwYBEQZGAYJloSjMd/4u
/QaRVhr3tClDMyBl4POKDz/xUlf3NpHc60g/9pzu5d/7lPKDQvd0yafxztXQB1WXtmV42KiL+C1/
Y7BRYquMD926XJ6Zrep4ByoLvo4DIqa7ezB5IkTnDiseazUxwZwpbogceqFg+aXNkH5UHk+/7mkk
Kt0kNT7f+HWnIdOffTG/E7hyPRZjWFBfePSvsWoFapKX/34q/31dnf6mz6cJ7/DpRbQn+aprbS1O
ZHIQvw15CEw4HQD/SDugAG8jqD5AQfmv7gf/+UL+uPTTC7nnRZtLHZcWg64oAN5aZmPiChxoDdV4
sP73napPU1M2Hv7PxOQGbhGN3Pdf/2N3TLCbzRMzxrXIgkGFPUW5JaXPxamoBnrdMey7H8H1pbA/
S4enZXeeK63bfbEkwgv1cESumOxtcAp2jSUU3kUDM1pQlAhvpHRtVMSi8e6KJ+nw3z9ceto0xVzy
L5eIpwnhqU6M8/mAS0Rtt7iQoFYk9Paz9mqE5SUYteDW/3a2PY8l/3dRDas2XRr0ac+eXk4dt9eq
kq4yIzmmkPKo3LbCPApzSOS/Ij/j4NSpZ8we9k2B3se30hDLx3inWd5wTaUVd07TDIBCiHBp2y7+
L0/laQf5vx/IBoJpHG/0mRE7uKVKIV1ukFcJB+2c8rPHgHN+R6jyIACCbwWNyi8H/n9xJDDX/v/X
fCpfU0VWJKXlmhVQCb7Izn18GdO+Inr/7VrGf9+fKcmGhC374Nuw/Y/l2lZX6XR6lLh1gN5ymqHq
hZ0IgcuuRpX7mNQuag28uLJ5Dy+HNd6HbxhracCA7Fyj60sDA/aBmeeDrOG3VvFa2kR9LexFIO+S
dyKDH1vXrzMCVFjpzCdONmqIDg4m3C4kRKQ0vvUWCDWr4X35IFsc5zL0unPAL8NmuGHMFPvx2qd1
C26gyr1JfgRiS6bNC14EBP2mTk18CDLef7/3pxrn+7XLOGmoyD0YmX/v8n88Fv0qD5rq2hev4CFe
gVcE6E/QD//7Ms9+WD+uI17PH9c5Xe5K9Bh08nR/nBLXvF4vl/6Ohrj0Vkwzfrvab3f1VBcplSxH
jxy3O0KQRun4mLqRy9yaVifFzZYbdLFACFOZIJZfFQtPrLcfd/q0qJO7MnhILduLEIeI0KA8OK59
9MiS/VZwx3dyA3+5X/nptPtxzactTanvsna7qPI035I7fHIGM21FwDXKI093UFUz5mEUba8hHTu7
U5ihP0OBQItEPXLy29/2kt8ewRPZxKh0qdUfPAJhzJyGEaWnZDF2td/BW67MCiQ4IFcIDenu38tM
foLAfjwIsTD+WGbns35WLwUvnlEw4VHHHvo8DKYiCy35/9RVV07hjPOXEOl/X/u3Jf5MuB2kaqGe
Ml6CNDss8NXfqiPGNy4PXbAb+/vbJF/fQ3xcgn9fmO/0RxsgjmJ6ALRp7Gzfwr8/7rrJFfX20Dj5
B6AS1dt1PQhwpgExQUonvJDhck9UOx+dl2TB1O628KXPdpg7DNAuaL+vk4OPqODgt18FHM3KXTC1
sm4iklEmM4upBsI8c6JjGa772vsV/oi0Qg+EncsJJ8HvGROo+c0q9ivBiKS1AGb+EAq+BgcNXj1z
dTIsfTomnWFaAh6lLstd4vfGGEg4ypswcUmm6U45COcTux4GtA6zk39h6Pl4J/prwjiUfKKVzETP
gOHP305k0cNDqQJDGyjSfZV9c2UwM4L4Da2emRU6oUk50naMf+83u4EcApqPywRGFInTLOR5MdZX
ACSen3mFt4SkowRniAQ3olDvbodbzJbMrCFyAeKB3qWArmMDFWGKvAsUHrbOsLjbgx0ASFCMGdjr
q9Ob8lUN4eOPbs4NPa/k3qcIFfjHpUWJ6u9Bai88DfSwF3cNoWc7mPY2zcJYI/Dy5yX23vJLr/Lu
45gJdYwjkUoFLQgXQlAqfJ7lDBNv0n/RVkRW/+XkCZ9HfWYK0Y2rLMr9nJYGTd6VuLAatSY6N9gq
Dzc5SmG3yLbqylhpmEyOzCV2bNsCWVu0kT9uuOHk+LEIYsxEQpoKr+LmiW0SWgfvjJ9+XoD5AAWZ
Qu26AambtbP+6i5UT2jQINuQxIWHG9YlWBzoa8AeJHB3TI50aBuP1ka1cZh0i8QxtsWLEjTjaNNA
PAiKWTTCHqEu7M7PMisXw36NVK5HcHFNVPzuO52g5mlI67Q9e6lbT3O/Y6ivuTtY02Jfa5DnxXSS
L3c7GedzjOOyN9RvxLHy749x1kOuGghvoQEkAKaiTEYxfVgVWwQsNwi7I+ZcDXb6/EJcSgRiLUGM
ONnmERfWaTGuYIpgcjQ8Q/U3fcWv4SEIxEq4louozvlhfuE215Iz8KIRNL5oCkTdYeBUwWKJnUKz
CoSBaCj88/DGCSS2ZNQnVAVZGAMrM56x/h9pZ7rbupG16ysSwHn4y0HzLFmW/EfwSFKUKFIUB+nq
v6cc4ESb28cE0t2dpJEELlexatWqtd6hw9NzqPUxKeTS9y85zLrEpUtGcfazg6NdJpRO6UAZkIWX
Gc9lv+SHww3zk960Io9+0+m1mYOCQ1v5b4GPfR72rAXA7zUlTJzqabMj7DO0plS/LiiGiNJkSXcY
AePu123R6ZuzzVe17lAvt3zorCE938RPav4iWH6ddZ/OIDJQ6G+cKdm/i5WNXL1XviK9QQdPdj+P
3ifKi18Kt0pCHFC60lYdSvTST241i5EOGiDNBH9WqJvqs+t7jAg5bcjhfhJNEU6clAgA0uIbmzTE
Xut12r1T2MXuliiV94PVkME2EOYyPxnXABi05cXr0lkQxsD0uvwAVSKwJI7+xfpdaW/ehl+vwy5M
zQuiGYtoWbmUMM8Tb+BJUySkaQTfYO2K/pE8z4hngmds9Cj3qm7+JVnuBm9Z0T+Vh8D8RBI8ejH5
oSA3+oLaRYDsGkPcAMhXD08KmeRzipSRPRRvCPRUyNkICIKaGcywsZ0jNI5TySAHqoeaAqVEEn6k
v0AdoGN46XXmosUAx9lH9Ob6TnUEDZTe7ssk+hpHD//GrgKZkABCRukTmTEV2C9Qm3sXGmgV1ypd
fCdYqXPAFC5Re5S5LyjhIWVz2e5RpBS7CehUT3f6umuisx91tbf08zbqUO0LQUsYmOtG3TNFQ3Bw
PvWYWUrGW3zdhpYraNr1LNQYIpuBSPo48lIQ2veVLxqvGt+cxy0dV3kQjrWXjYVNsj6znkizt/te
Ojg5i5LLj7rM5xFlNuqMqwUQiZHAHWLAgBLCxaEvqYyToehcZmhIocDNu2DBZfFcgBpxzL5AXcKO
pJG8UbH/FY4Rwuzz9/tUEW+xP3p/3y/bf6/TRgbXOaelfMmu2dQihQBaEMOFZ96T2qGFbfQhAC3x
KoU61n1i47eM/jdLvzF6I5cz9Op0KS6MngzQDdqWA+5PgpLbQ+x4DP8DJsmuhUFlNF9i3495W8LQ
jQeqrqEn/mfeRGVxvzfsJJuiKwSxtuyG47JrTcgBTl/l++n1ggUh1EEwXPSZkQYz12HHYZueT77A
1OxxHlnCCQ3uIr2w1x3SauA6m5Q+dPZlrxDRFHuITuT2/m6+b2Nvc0IEaYamXA9hTR5aJCYnULo5
nexwDAP15hzH4CtceSwELwO4ivlzsMrfqN+DVNqQOLjcEgbVaHB+ZBP22h53+odBBxAvAn3gbfPe
1pzfno8vtz5WiQCpOMnZcwdLElolIAdQnCDEwnrB3Ow5mMWzCB2B4M2igwBAn2B789SPHGcL3lzu
dbMyvXouHBH1D04s6Fq6/StrEbyqH5euudLJ8KBDCodbQPjpFiE3HhfWVN3Vu2sAc1p3ZnAFwRIB
FViDPQorF9vVXTFk3+eg3L621h1N1YXVTYH4QQ0jvPvZSJjalt7LTIBAT8sEnEnK/Dqzt3OP56rk
L6+O8v6Om48bzjOWg1sI0q1o+OS9yT8gB6E6gAofGRLqVsLik061cDLP++h0jSVinuLePl8IyN6b
5uPDhiHjjnzGwmeTijummssIvKY2D0QmQ57hQk23uWBCIght4A6CdCiUraX551vC9hEapaISVPkC
NJuDVFNRUBSV23gS9wxSh3hQ4RINWea+EGC6uLtTBmssS3vmQqUxjLiSQ9UDFT0veQUxKG8kiqy9
N0HYRjuXHysE2pI+hiszqA4C4Hl4zt71l6VMq08Ya6QIRQnXkHOPitImJYUoB6BpvnQcLFaH1RkN
hljgQEGDXvr14vgMZRbVqXJoTw7Adpc6OoNqTxoEqLEBtPoCXoglK60Uuq6km0Dtzl2guoIdeBrS
HSPhAtu6QgB1sucn35+NyqGhnJHBrcshNYHb9jiFCNoNdgCzQOKovu6Ok1Hns3q31vt+6Z8+jBEq
e8Iw5vh6tNzwNaWwvQLFeF8Csr0vYEuDhNRWNUxVvYfD6TCnpn4BK9qhN24N1Dt4RwbvKWt5Cofs
S4dv5yZ7lz75J3nQuMq8HCLwe3bxyus4RxOJFNank1TjupJMjT52VnThdD8F4wtmpScEsjFI3aZL
YZouqnV7512k8jsS6l6J6gBE1tIt1pQwngDuwuY+Dzq9gLxldJ8oXXvxStECiCD+oiDAgemJRjSu
Ql68VkF2FY48W2ATRkdaaJUFnheK+tayQ+8g6AZdZEACmnsZyLsCUBVyy0SVD8gm++mZk6vvUlc8
5vCv74XjHGU2oIeC13qYrKZqj0QHERpYnfgZ0Y81LvCOWl58zWe3iJrCc1KlXkb9RG2KZdiaolzt
7ESx1wcgclwna3gOpXvc4aiYu/PDtET8p2tQRrIwYzkRQ9kWAmqNF9F3gvDx+80l//AQ5BfiCSio
bkLb6M8wbiZ5aMX5IZtePY0m7QxGHZ6sRcu8fxwGy0aa+ugTc2Oofw4jq9JJji6Ufl9oGrHlNNqC
w2CmtLRC1Z+m8zhO41aKDDWU7wfGKbvBUqG0AW+XyC4CjjUwfXzee4i2EQv2PFZg2QZ4gx+xziXP
3AUrGzPrlvVt1JW+PzhdFsy4JRSG7W9C6cNDW76lwU1KDZCUPYQ9puc7vw+09S6+JBt7gpNV/2sF
CnN+6Nktj/y/m6PstcehG0nJTau128VQUxoavCRwiLKX2DAjn4eDNVSBA61+UcCmUOs+AWMFuQ8m
wD8/J23EYlkRn7eRH/3xqzQyFKm0i5sVmSkaMeSvWI8tTKwtSY1nJ8JJ6EpAMykMnL9qAGlPoI62
R1wBCMJUu7uoaCy4pgnSbzeXpqVAgZ++Ipj6iPHKJLQFyWVIrRmg5whMHdUba3d3jOEbgAxee8DD
SPmT7mlqcqeBeHd25eb5tDg9megTwbkdVrt8hwjBbFr1I2/KU3lRS5hGOuFXULkxUtmGpxpegmfy
rQ9QnzBKrVY++dbqbHO93TBvBo00I7MgWAEtuKASJTmAQSrQRcC11Z3+gWYN8q2DnGTMdLjNO207
Tazhb2vcKKEFtSFl+5CdFr3CQp2/AcmaayTcwo3NOw6FStQz6vL+7xv8m3P217BYCHKokXwHovfn
ydbrykYDDrOb8h05ZfymwUyKlAYo5IV8pTOyXtJtOOj05Q9tUuMxvoGPJC3smU29EZK9OYumlwEA
OQzdMaxAzgC8zgfvZSAMvK2oAgnVKbAjvKnzz/oZtskA57LZoezChU7iSfimmk5VuTI3Mohrkr/S
0ZWhFHrKVnDsjyCXq9kNGRxTPENXfJwsdosrlHE3a6km/i0QJ84cUdw2DRjDtA7+XA0tOaR2Lst4
WczAi09R+n29CVQIZdViIw2R5S3ANUl+4gGeey3XwAMwG5sQ/L/sGX2C3bEbL2AtgYWnchE/yTB7
jDFpk7aSVtYaT8zeoaBCCwYHb01gjxq6vjq8+BVyiNVhbZi8ak9cX3NtlPj7Z/ymR7bmHIbgjlSE
i37/+D9cZ0Q0cWvgyqtqvAX+nK7UgTxoFkk6rUmLjt1sc6D1EU5MelKxE17d08ubFoPHuntq0ZWQ
nkhGUC9CeaLfff0+NK6jzO6eOq7M827vpWXfbFN0MkXE/3N/8kpBll/nkWLS7G6EnvwcRsW9vp5F
6FlobuT0vxGy6iqAXAdxgAfHGTxAzDazekAeAJZmn9aOdgyJ6QkAoQx+ppahVtUj5cPa0W7iQYHQ
0unp8gZXCZyM2gvRqplDMbl5WsRpu34qI9Da944DVaE/7eHMJfTsod4jYOsKHDdFBApzfmd0ae1W
an8HW2ZMP9nkVhV/arQyrsWhtJRTCrQdM8RgWr0Ch8ydCreFj2AkA6Ib5k/JzHgNfAhV2PQIFQL1
JYAvFK+l7X2ozPCVmNY9U7DLpXP/OOHdTJ2CV/8cTWOs+mC1tRwcXeyUvz7Twy/duKwUuyzs/fV8
xpOlpKJcbQQ2AFCnDo1s9wZGb2jypH06rtQRfoUC/Ec9LfrMEEN77mzuUxOJ9PdweWPxQdOOr5/2
PAFzdXlJUVfLnLjjIrM7pxxmfpyEWB6IDjhIlB5+PxHf4e6veeBLh8+W+E+za1tnWdipjfyMJpK8
raFqOvdBPaheMt5vO5uqcSL0IWKeOuEqibrQ1yw2Cnuf0PWZ9+RROSq4Eq0BBMK38yRCKMz2iwq1
QHih17f7cu8pg2pOXQvWI/SsLZVZv/N63dAnTJe3MdIzaJS7MTtuYg8oDZYv9XQPkOAqol7Vv73F
3Wx1Rw9O8SE5PFPLo9ok9bHQQ+LBFGmAvqbshKIZYsFzVYg8XNjH09/XSf07L2KTPqxTIyEMqnMk
788cSx3Tnq9r99LNhxA4FFEQiPoGpDomBYQdDTkEYBHfSj3Lu80NCPHSGFqNgYSkBgIY8StYP8fA
vcBO9GqDqdwoLLVFuu8w8dt3bSSWBSqkSQqCa6oAvjdJWGQn76Hrgfi92aVei1YjUIDrJJlY/qEN
FvstK9Ic3Rasb9wjOdRK43R07kkhnzvZeXocHNY54Uob3vw1aDHw4ggmQk2ekNkAhEaSbLWGy+cf
V4A5+7QyaMbw55WxQyKZJ5kBFeU0+5b6xdghH8gTC8T3WBCAzEHYi5aGq/jXddA3t9tqdKQwqZ+8
65Q6IS4x2Lds0J5yPxQHVA4VW+oncCX4QdQ/2lqUze4YqTPPBaaMh4yNwOC3iM9D6qxI5yxITyYq
ODicFZAu4n68Mbd5j2PAjYcEOU3wzjBbH/q4DxstO/T7SdJY8z+Gb6z5TSnvWaUYQoTHp3dz2mj5
FLeOInQrabI/emE1iiovgp26td/ug+LV3u432acGv7XTu0v+Cecb6shQQGCGJ+DN4QV/oXhYXbwz
67e99q+rE4RUY2ZchG9Wabk1/qRHz/ooPmUEvdnOYn4ooB1fn/lKCdVYyFpe+YlzRTVOg/ffz2ST
fv/XgjeuyugcnlS1ZsER4ceD58PaQNHWPLIqfnHDCUgrIMfm7v84bCNnMswyMI45w1671VfRQ9hH
Ovj7DnUf7Ip00jSsFH2EodqG/SEzQN4VUoSMJgB28Y3kRdYKObIv5XGqgmGel1jZQx3aWIDoLZD9
qsPHvmEpSRvJptgmlAQ/KDpDjOmstYUEIZWCZzY9zHEFuXrRSzLAYg1ByGAYI4BKsrAmP+vcnSuy
OricueGH/Rxpzl10F49WN8DuGzotwP4d/149spd6BvT5QBPl+bg+ejltMdQEpjFS1S78HhK7ycWt
zF61pZw8kWBBnHaZR4fKs3enlQmtCVICKDENjhnglIlakGKci34Bocvj8oyhUfvS9tZFO/i1GtPO
LwXAGtWPbbZTg8EJ7SvkDFMHUh0MKc1wkm7Ik6YXTrBqhI+EXwngklk9DdYa5uVLmzvsyazdcGG2
fRy70ZXHM0jm5Bsm+QusFP7yZ2Jpx1J8u9yDw/T0RSd3bc4U2kU4evAR8EX/svaiScH88M6hLoKE
F4qqczCsXRjcMpcucIZ3tAYPa7I7N3zLttX74eTtAfEjmE6LJkN4FqTSbL+if/gOVZtHC6sxrgUH
+x/6AG1CfELGlU3LDpHZ+wzI0TvQTzofwnruiT3qyquyy2/lvEY46j0hIwCS5zQGwgMCnIhaQ9Fq
S7mttqVpHBcs5y9mJzggNMc886XyBNOgs0MybSqa5RMD/fcvassoIRqLM7W+93qczisABTjJaBu9
D6oD7Da2TPWWl1BOrQc3YsCf56fiyQR3kS94gn03YcOu+hxy6IfyyNqpmCwnTv6ESMWgXmbefpZ3
LSpXlN1Nis+gyCfXOQX9eFTBESBOvu6HCCYPtYXNF0HrwC3XIWoHQ7hCyezco3lKGWiWjZEwtaem
b4omMXXwfr3/LkzYQDBgzrvmi4ZUMA4Y9FwjelGJKOeOUNzzqm15c+o3uqPOKyrSFPbxAJjQ5t6j
kIwSd08wtofHXuruDNUxPlJ/p/Vf8+4uqgCxX6GXRhydiP1QbhJcS2haGshLH3o5OwNajdbN6Vqq
cLFMvE+e4tlxcXhBpAgvHvvpuJH4RxEUIVr/wDXE2/8oMEKUJbwa5lz2Rmq1SibGktLjO2cqOSOI
UQ501EIwy7nyp/t7WDp7yuYTDCPB7oE6QeifviIWsquQ87nNvhRWkvLlweXjAgnt3Z6pX3rRujM5
bBBDmpegIeyBbAhLmB592G2wzgdfaFBtCmd135w9gxJID9rf034WaViZVxTgfdIsdLOLN9Qdv7eq
oPL9Hl6Ntm3aKCyq6HhV53uMWtwXxF1K5GwkKiYvkMLnGgX/je2gGnnbKK/xMhgdSKfos2LfAIHg
CnsYFsb6mxznJSipmr46yd5L5J0mOtqN8jQaCPHzpyO6kKCzhtbqDr5jySVJR5+SMRl/8rRf8gCL
eDX0f5+a3Lwom5ihJna6UANTqWNwO/VW0E1u0Mg7UIlvyPQivLpfHD5ORxRz/AAN3i/ybLIxoDRT
bWjhBjG9fmg+Rh5K7WZPKlz7EUCbzYG2ae5csLHuoD9xAqTxDN+ItN7jhSDivxcuuQu9G+R23thU
sevPu9tZJNMahPSlZ5GJnQfYTMywruhc6b/IPZE+LMqh6eo3Ku13mhWU2IcBvYGX4yKiD1oNTQo0
YS+D0iQQJpfNa9K70GhFl0DqKoNyeMUlI1sZb1UfCdmWZRQJ1EOC9dcqNu7f6lTEJ/nAKmo9yIcI
XBsk1WvaUxfsh3RQb5d2/lPjbfw9psrDQwb6Dm3ku378kFNG9UWLtPqmTO5jWIpwdru4JoK0Tqf5
PMHWoty1TFJE4+YkHwcUx+RhwKKj3U6SDopxtEW1xo/psNdcxZFLWwfDSXySaGf3PlpG/WlpH0dt
LG1ZytX9rDHNw/w2FQqF9biCQEXkdwHSD7JuvoIy3VJ8bzzp/lrbxpPueLeoER0YFBYISCTKPrwe
in5bu1tp1Pj/GqfxFIsi6XAyLiwpIvuXneRiHMO6Dua2eyfgQ8C8utgHIiRD5Pwf17VRWimuVqno
x++hcayUx2l3tuzhXHtdDvsfLS32Zlv/n3miYA3vWUPvq5mfZmc5N7Sg+gdoe8edUHu9TcVnRDeZ
Phz3UNmjkPz7FH/8iA+DNj5iltzz9Hy/ClC3OqsJScBghVxD2+R+/IgP4zQ+4unEa1YWk4P37l7n
ojMqHHmEwOHvE2q2nv5axsY308u9fM1DRkKFHyH3I7XTzgS7ZfbH7yP9eNQfptR4MKrG+RplYulu
NMjNfvSZD8pe1DKdtu/TSIxrpVLM+/F73ZgL+p8+dZBxTZLz+2TaxmlkmbicXOQ4K8T3AU4FDJo4
SVBuQ860DSP++UN4NC95tQ/ODFP4NoZGiPHQQdn7bVVguZGNNDfBd0x5GCfQI1U606aAwVHO8oU6
Cnx9uHfKXvISzX5fudaxGiE/ziMU5cBXTw6YZaijA0snzBUxppl01v/jWI1AH3T2cnzRv9evg1TW
aQgjAh1tOgApJ7hlMHFS/rrLhOI71Rj0gY3GnqhqKzpUZaBMcqSgKC8vzL6OO136VY1JKN8vroJg
S8uYYj//NmZjg2jRqc61Q/gPCyb8KNFZg13sSXPlff+O0lJXwMhsr1q0jPtjfPp3rt8A6ocNUxSW
dLwazFVwPY6zq6OtNUr4vKjbIuGPW/NhpMZ2qW572z6lzDADW2JPkTVGyZ+mLLNqq07/eHVqugSt
nrYATbvGap5iLaqssiNPeG5gLV17yka9DvT+fp70IQ3teT9QO19mMN3SSfReIlPUsq7aD98TvU9J
6OnC5PnW3H1Y10Q9njqdmyx/K/wWQ30GhYvoAjRnuBfsThqwLSP+tL6GDMtRtnQVpcfGEdHyi22e
k0rm6N/hqySzA+hnGDgvwayNXv/TDfA4VOPyrHS1TIOglCf5UEwLcTumVPyXDfM4iljihyVUYjuy
ypgJGZP8yxwJyj6kVMoSh35beFbaFq9xeV47RWUQz74XryuvEGToIcgNVAXAd//AZjV7x2kNBIl2
vUi42o6/WLHm8X+ca+NOtS+qXCd35iquISzh1mK2NTUvZiuk89tCnNgMf42n2jTPDKE/rjQ2S3m/
5aejVMgTFWxbPabW52K74F4gQYDNbYVotA3X2DDHThReO/dcRkBKn8HzQ/ZJxBthzhB6twrN8/xd
dktu94K4XnniYLYcj58CnfEw48ZuOiehlurWRZ680E3qcnlwASNOhl9Sy0A/3R6PAzW20m0fHYqz
xlxprFLDQdZlEc4UONUHHAYAPlJWbRtT/XH7PEyusX3uiRzFxxufE5vOsXCSBXaFsYDxdEN2g/pg
AB7cRjim6lkeZVkTbUWK8RU1BQT8zKF4GUZz5AnxPWi92dq+fSOT65j1XuvsWQ+hdX6Y0wf/3tpg
uN0CCZaW1Ref8beN3bi7s5N1KpUbo8krNGeo6Akv+CuAxxvfWxmJ9W8Z8cfQ8bD2jbvmnFVwgUtG
vHRHgHT55L25vgAT4rQM1LKQzTf9uT7kRkd8ZCyJ6FkORMol2vI3T6cqiVlOy3gtS6k2LuxrcbL3
d3FiKiRpoQt6B6+YaBycdKoCeCYdaRmxieT6zl4fjk4TZnG/qrdOYV5lbBmgkw4OFnULBRVHPMGQ
q9z38cBEfrIYo+iJyOCth64XO7bt1/i+KX/ZQ9+n7eHiuctnIz4fWGj6VQCaqSCPcVt9wr9ayKy0
3T3f3+234RqRSTHKW6BGzDqx0WsTblLxpsJrBekOJCVr+pCwAIiU6ijuI5TbtblugcXiGvgqf6EL
k2G/0nohiV372y/ViGL7QImCi8HHF6cWzg3JfQcNcLOPJg5ejbJQGRE6AVgD/LexMcTQvhsjqto4
w3FtX46nWybzsMAa44Q9QjhP1rmotWB/25nQRMSqNlwmUxTQ22tnP6Xihi7hEmgAYZW+GxMPnz+8
HoPwGsdi6hoodjyKztMYNz+hohS+ovWL3B7GBb3fj9vPKYiu6thtgqnQjEacrG4AzPTqwL3R7cwA
jBUkx1hSoCtdeudptmQ7oIkJMd7fzyD6US1tM4KQfyqnoZby/36FxsKrYRbFkcGvUHL+aPhOrQ/g
V9oaHwYOvDUVJKLTmyS1hdDvg/3XbnsYuBFDr1c10qoLSy7PMrl3CybyO7BWepGiQ3dYH+Z3xdVq
N1/cXu6Dw767n+8/sNBTWB+0kOY1itNEpwNqaKukr62VgYkudtK/DukLTTvTRAUrufdU5Cbn9RLe
XjkBJ6K8AVuURiDGziSUyFt5AHURS+HmRCECtcZ4W/bEQwh9QXAAMuUUaVBwZ9KVlwYiObsQjxAR
G2ogXcb7vtD3Vdgk4E5BxCtA78Vrw8K8kLTfxaWO0gLySKir4wsXIIJpf3RQS7Sm10m+gkEyKyBJ
fOuZQjtan0f8oyW2ZvyCwFTs8d528+Hvm+7HNzw1N9MS0niK1cQrl9Vdy8PSkiYQLUCeThCgIcCL
qhFo0JbM6MdzJWSDAEYrtDsbG7wOr+drfDQl7i/EQF1lK5b69/n8+PAzHsZo7OBQPYfS5fo9xnVc
Y6O8FLWwkA9iIoPdeQqnsnv+EDxnvFaXbcP/f5bz3yk29vHNutlmWn4PH/dTMHQ5Ep3xVigLt0bJ
H6/nf6fafLmXh+qs6AFjQSSHA4rRIt3CdCQjHJDNaKa0x+WfEhBTtjBmQPNJ1pp2Rbe4PuV3PZN4
YfJKKQGziiqM9X6ffCx+/47iMzXjwcNI3zihhxBMt0QPCouRJLCyIoPLx1W/bQXbBmnkNxc71iPA
+mIBhcJG0pe8pNc2yI/JxONUxKI+TKWKL5qmoCPBSwthaj+GoIs1LJyugah+/Jcz9jia+udoF6vk
w9ks3D+qIcoAybjn37/Nj13BxzEa+QrW3rfoHuViG2B1vyQys3rKADd2OEToY7Rm2D883Qy6PKpl
oJWIcVLjdZNrpCJ7NZUmAZwpGwVeoJnCoa11pB+Snj8GakSo4lbf9uGNgeruP0GDdz+9ndYnUduE
GlFKPZxUKUv4SqUnphT56QhXhvGl11Z0a5tQIx4lsRYGwVGcWDaeuALBVHrFrE1c4qfew+PCfYfl
h02eJqWZH9TvbVfDykTTgP6bxl3a+ghqWbrvLOphpI5aUlcTS0eWzIwCP5gcl6jztY70Q3T4Y0qN
cwulSTzs2As3KvYdVxmk0ILbvs9P0YFRiOIKMpXSX54sx1NyUu+HI9GBTK8ciFCHChylUexP2q+M
HwL4H6M19p2m7G95YsUSZRik8X3wujwzkn7YVzxsGb2WOPHDw/iP0RqbL08OWqSHzE0Yfe7xqUB9
AQ6JkBdrC3tt62iIbfOwLaqjmhz0gLHERheF85Qn0t2neBZ49a5lYiKINm4npITRaZZ0xAVxyvtz
sKw8R9dQj0Qic5oiLNcVrQ/QfFAygNkgEOm0DPjjXnwYsPEYq2MZ3csyBI65EF+uZuvD9lzET/Cc
JukIT10sNWHitJ+CHwPIw8iN0Jva5UW+Hg7f33AQUcwyF0fgA20z/OHh8ceKNgLvwVajw/keSEBf
hXRCOGrbIOIH/PbJGjsfwKdlHBRWUKBP0pFCut960/8Ymh7WqrHfrVC5B9eEMWosccU4GYq9Fs2F
tsm0bIdmIajUAyU7VXwUSFtoaYAXxx+47dZVfqhjPn6TZvnHjM/l8VYxnXgDHPSUuegrREsBsDDW
YKy4TCKACNE8HIXT9MvC8e/YF3grCSHg/23/N+tCWr7vRJS/JOTGEfCt+/obrzreYIicAy6BAj0/
TjTMh3Gb7LZtzZad0ywGJftDrd4ktqYKgR/Hjilezf8pUv67c74l8h6i1+2oW/mpZAwRKbFag/Ih
bek1Ug5vWcqfzzNqmIaG5Zny/YB5GKnc80FjMRIwWqLIfh65VlfCpPz3L/bzef53mMblae4jex93
OndKKGIYGNpK//cRfk45YOLBtIUnoDQFXpWbYVmZajAEcIeKfo24o+ULb+u2R3LTH9OC0QoqhVeP
SUVIQX74z3gvna63NAk65eSKEmM0SLNJxCP/MNbOo1rBE8Q9Ac7RvSLtHlKBQD4kkzvy7Jm/B9JN
lQLuAB5G6jTGNxudINjvPfRhF3H2be30lCCWn3SDBUD5Yd5Fw1VcXqDZMDl4oSETn1zkUnEe2CNc
qzrhyemAv01hwRRACDfA3PLItzNnT4UOhchqEOLhE/YlziPIXIRhDRfaCN4IFaJIRsvWRfO3GVnF
4qhCyJx+q2AE/rk4J56L9TG1ygmUP3eb+d4GAYrRCP7nYYz0FXJj7IEu6mtdBa9sFKShXgyv4wmo
JiQ0nG3ljjr4C+Hu4G1Uh6gM6dUZjcDIuwvVGX1sRhtvBL2dnzwabS7eCEVrZzvabLejUd3d3nBj
Kz3dmZj87bMzmWwn/JEOUL7phtD/l9ixADT8Vnz17j3zpULRaYyQQuIAyU0dx3X856ND3vWMfZQP
pmDeex6gfzvvwTBywbw68z0QwaVr+6bvD97fA0jdtBSg275fh3Kv8NAFwCMqe0/RsLJ9GK9kv8i5
IeUA+dufimzOn+YD/g/1yte7P526/VVIfidI7wmPQLR0EJxJgLWOgq5YvZaj8ndZ4vsbCTF0DR4A
HO0/v9H1aifncm+zgbvGpH4/b4Kl/V697ulxaj4KEOPTklIbXFIX4SlukhjpAKHbf0MGlGsMoaGL
9wGPDxj6fgGbdZuuVfQDRKkaJpWnuJO3jL/yGuwrwvuBGIahkdeZHkiN0vUJzCMfgVYFqmFCUsER
aPxZtLZ7N7DHZ9SEEVao/YL12l03Moo7FNmA/NQ4iN3oU0lzIJ4XfFIQA6I0JQFltiLnCET0MEx6
yM+3eFzITcInR15TTV2WoVTquDP/VYIOtP1Nk64Fzwytd8fN6Sv7Umcp5JSLZyxE09sU3ZcnExQ2
oK5klc7qD2NzH8dL4VKIzRr/Wnlms5843mMZTDTSx8v79pAN0G7/OG+u7xR4j47Gdr44ykLrmUhF
43+BeFaxkwYxiv9IXIBJ+7DP/hVVEvbKKHkT6mYIRexgAZ/PYwQ7oP2hnBw75sjY2Fa/WKpIZj3b
z+cXfAQOM4Wq3hPC8wN9IoxqrH4Efvs2uNb+fhsua7zSNxegmr0UK6BweJkouZu8nGe5IpjD9Ytc
9y8v8lN4cSzRfMFv+UlGzxlZa97Ft/UF+iTuRS23x991aLH6hqzxX6CUttXMdwu0eq9BWkxSVCuw
kUFnbi1TAp1gR+8rlRDbkt7BqWO5FPVubVW8JrH0n4//MHzjuEQnNQ/r7FxMFKwf8J9fyxEgQRrW
cC8XypeBLP9Mp6E6lV+u6KIEaxmzJ0ja2lqfYNs8tA8ObZm8i8O1onj69BB5pdbd566luEei1A4K
AzyVt2QrvVzbfHx18fr4I9VtLF7jtpIruVAoaxWgl+gCR/59jHjrvAMXM/AhFoSzHJfPU38/PK5h
R6BSgeXDeD+zh9HuOLUXJxDXIA+QoMk90RM2+tHKIqXDLIg/xKP04skX9jS0jI/9Ev8MwQChet4W
tWj4/D0TnFmpVyngFCRo93+GrcquylILDwXP1RQ+YLq2u9UTbOtr6tmyD2Wy+NQYHx2CHRB7g/I7
e9L0cuzsz0518st3M8E5zNERKDuih+8Xkmvc0WLkr9CbUD0hMk0RPOs4/A/JOMX2sn4COgHTTmRX
3s5v6g4vhezNnoeFd9Q9KM14H51i9/JZ9a0XuAvBKJ3FhReuZDiJCVF9AQk6eDl9dlL/WHYTPO7Q
5oOnoaSD63M80WC7ISQEUdzqajglEDEP76dqEKPeFwzOcc82hpnSzfWpdl4e9YFhjZO0n8RuAGEZ
AH6GF7uXLXT+CbrHR/wU3Yhm8FgS4uInUgcDPxvELnzKMGhD8EBAkrE498zIsYbFNBhn6sXBY4ZP
PAZd69CZYJnU3mUW+3vajpePdId7KYlu5OxRtI+Qr7LxdcNmbNDBG04aHtbSCw2VUJqepgp+CKrb
oW+JyIviSCjO4EiMiM97OIg26FUoi8qp+ugp4TphAIDfRNO7xtJfyumBKwGLIv7t0tB7Gc6Zu3xT
I6uvTbRJOA7HqEWVgAm34fwyljp+R3SCzq+lIi6qG7IXqtBXQTKml25E2yIgAzT4W1dMLpdINAeB
GwxTnNmezzAQhKNoGruS0s2OG+hraeqdYu8eIaSnuecXuX+M0W88zpRqEi3U80CqJuh0K3x1y4mx
esWjBM/5Tv8y2netHdKQc3Wppc65co9vB14gXJxvEUs4KALsVE+fwec16pZIJ0GKiLoxliHFLPtE
k4ltG72UyPZxwJy0Gw/TWY54y+jOoXzJLRSSkvMgXjBsqsCnyA20IvAm6GdsMi/DdVJ+jocF1y2/
Lz+il3iw+kJHerLfqpeKBu0AOn9f4gOO7wPj1cZCoECMBjPYhdrXCq/OhheuYHamk0Mq72IpVAuj
HFpjtimoevlZ+JCyXHd0taAlPwt9g0W8kDJHqvwCrU4x2gVfrKsbQOr5LBa36TV0LqmjPbExrmwi
YJmZl5kubPAK/wf0kwFeMBoOengs4bGG9afpGsRvyyljdJ65xLCmdI8d4T9snvs6Ce91dJzd3/Kn
eGhj0IXsQ4bGY49f70AYxYSxa78VrMDL4b3zjOIfihoszwzTnOcT+54NsQhe+IF1/7C6PyMBkE34
0xU7Nc2p+F0ggqxqC7otP0R/rp5w69XH/MKHdxuNPzxlYxSm3lSsH0cyTRWyIBw8Y5dPKD9bdOVY
tNGbiQcDiiu+hJXLEA5/Noz98+LuFJPi5fZy6huf6bz8yKfKayH3JcO5r084dWRoXjr3yDMSP7O8
zlYWccT6TEuO/iTd9wyll8FExOrEZWt4BVDQSHdekt3NTz/yJRHvvsbg2PBud8fizM/3fNdBPlGY
GYx3FDHDflDzDXx+ywpwCJ48b/WzoN9feqxrVQgzq3RmYlKKnudlyLejWWaH3oXKYy5men6yl5yk
QDxZfALcHveXc58dbgGjOYw4uYHu2Wo/qPySmiWKnqBEsMNCEzBwCWBHu2vK7gFXSJg9nyyxycfy
jitCJJ65nDqUZb1oFPvqSENmAYPk81DaEKvCuan5RBE8AmbpXPM5J0jYTK8DVqEbITdawjt2jjdA
RPoUO6t4Uo/wEdAGsOFcfYgyAHpb7CdEVSMcteYyKbwyyLfyS77lHZoSk1YR6604oTK83iDhqDme
b/Sx1uetNsPLccy5RsZ1pSDdM6tQ6xmn2MslbqZ5WOfudyWOuzzRgjmOV9tifhuYmxtUE/3z6qaL
S06ahDvoqJ5chtcXoU2SLsKFvdN1V2VZFsrztXYOtp9jDv2ksfeH+iuWVot96oG0Obn8AHrNG3lz
W4Ov5KhQcKuheb0UiXM/u9E22MbkQ3AjQH6wTO926BJCeyH+WjDwPu8vRtccHkcdqIH1MB4kmEHd
xsUKtt7UhoXdF/SD4EMWtdHDYr8kV51bbPgubJLYza6u/Jkp7v3pZg2vS2mc7fK5vrmw2Jtors2O
09O6GFTr/+PsvJYcVdM1fUVE4M0pyIO8lO6ESFcgvJUEVz8P2TPRWcqK1OzdFdGru6pWAr/9zGuq
DKkyghx/LU/atXPaawQAiGcQQISr7slCrY4IE3FVGVqgpY9rckARZSju6RbERoQX5gkVYxVVWkyC
6a0PxKTB37GazqIlMhAzjAbxHuTvWkB0ZyJqIwWGyu/43j4Ws4Yue0cuoIzLCSZH4+sUo06n2qFK
tL24VvHlNEmbmSC8m3Uc+27nim89xz4H8QQzo2mLrU/l5GQS8K8WcQtOFnlNSljIRExPe6bS9iJg
AITGJBuu7BmfvluuZXRAVXeg3bEHjxI7jUtqCwy9XOMhKqHjRhQ1UyenZ0zFFrInjzDQ4g9RL912
eI0ozwglznWaZKvZxRU+2rchsKAQgHbbLt3nPEB/zPekNS/NS7vXB1EbkagCKRXRIe+Pn/vX4Dk/
5KdRf8wn0qfo9p/Jov+s9+cjRqb4diC1Zc7qfYPJY7WE6UyoeeGHC8Es+cQWiN/pcJX5jPfNZ8NZ
Wtrh54nGUIo8T3gU0Cs17BoLGgizeIRxNH6mz8XK+Ey5kFTbEOxQG5n+qP/0n9QzqhtK7qCEe9VG
PVLI3BTvDZ5uqSMTgygjK7GzZgLlVDsW2YjxrIAko+ljOZjH9bEt4POIcOgjK+6yvnxESGChzvZQ
H4pdOjkfsamZdW70CfN6KOT7q6QdxevrZVxxCwHA4DjfXpfJaaYQsL4aX7NRo1S8Qzv4MtdnFnZ0
hR08ozPXzhcy5gOjy9z4PIHroGCST3LwY9jPosU3y1DWeMFkDgJi/0pJ0xUWCD+MVRRgebZ2QVSP
dCP7TPfFESYbZxxCJoSCOA9g//nS4tplecVLuj5/+o/NS7UYfnb8lMNAsz6ZwchVVUd7xTX4TfiQ
pXH7ZhEXol2FRNM+32Tj6/Gs42dfUzN5awIHN9EzTlwv6Xv6jpITqxiRENQFEUOG9nm1jejjGo/M
x/NnhFld+CI+qo8In+hDG4Ch4bA4IeizD94v/Etb5Vgs/DdsofbCPFtWR+lYFE4zTV6qZcqi/GQa
j+eX9qPZXV9036bSJOICINrigSLkNn7v+ebimE60QXcElEw+Kh/Dz+TzNBm0GX23fxiOmGybE0zE
Ux5uTogGWdNvzbS4Ovn6tG/5xTZjs0B8gS93YFLOD2bsoahO8DDF1+wyO6MbEI/rNSPLJ3FwPw7L
Y+aDiA4mZ0oRhR31AN66M43ZdiROHhmpcUECclqj8UJi/JZXU8kcs3YxUfrEe3dSThTOClwKIV1F
A/VfRjFKGacIp8pYEIWf1uiKDMhHy1SHn7FJvEqyN048aY5uEnmHifyaX8HkvQzqwv1wZ6HeLs2J
Z5dovV626E0rkLKlsb87U/U4ZNNgjToVe9kd5NtRbhxXk8sgi4qS/HWE0heGT0OtRUMgSX7TWXXy
jM75mE0YLk/QrN96cyyvTg+Zh9rvi4+RrLl4CrYDxqNZBy5+HPNesmN0UQapn+SY5M75U5lbzE2+
7tzTWiSCQ9r1uX1LH7tdt/WX1T2xlluxuyFNBkyAYq6kowP2QwJIvRhlXlpFQ88NmVRqQw1wSfnL
kNCkA+dvjDFe7COdyhY2pPPTCNLtncqW+aMVMrwDbYohSzRR2rlJESW9u5I88g79Wv9DUEVoRGCM
PrY8bnf1SzY5jU1KoORCh8HUiygyfrl8ZvvYzXfRu/FYRJM2d8oXQmLxU86ddns9dK90Os7ASiN1
UBcIGGDiicf64hT+iIJPM7NWlGHi6fWAH8pj7gU8F6PEyyN5MDOpzlAhXSFtSphhBohSYLE1SeeI
0ce2CvUrnytTBe9tlxhVWAXHAorWCT1KY3oeA27sYNrrE/zFZtnY2krbBISABJIs9XDbfMH05lna
cgW/CYgD7Uo3W6Qjrs3j5ZGoeaPuis/rZ7RlNTwre3WrrHHT/jwvTTfahbsYk7Z4lj1Es3QvPFvP
/q5+DJeCJ6/U7eVPgpPrDsXCdbfTRtdmZH1kT8Hr+UneQqExcpucbAqfPzleGpDiNXI01yUSWcmy
pfOIdNKj6h5xAtvHTHgwwlfaRXXB3Pm73yf9X1OOiglizDLaGSy+v6sCvaz2Ri5H9bLIn1sFMVxx
fiHvh04dr9Rm8/vDfnR/WF+0+k1E31C2xMvp74fVaaDmWRDzMLLWmmvFb0HOzyocD9AK/v1Z7B1+
2k3pRoMDiyKIpii6Zdys5ktoKc25COulpX40QuXVQ1ZcFRx3b2mIXoO5MQTfzlVxZGXrtHuRzHUo
4/rbaRs9WmZeIaRL4yRPJOm8BRo20WNjJjpZiomCqqzl/rUUrhywHGdx5cp6PY0vyVwMrPk1Kz9y
vHi5X+UYjfazVyPoYhZzs9Kg3xa2lV3w/IYfWyImH6EFUyLTUNKuOhVkIDAKBGDhLA6T6kKdaNNL
szSDfBlI7VRWMAkCwNgi5B+gthKm2f6sdYuzgTyJih6vatq6hQ/uORxnCfvkpGzyxpzJVCAu+lt9
Pm8Sv3ODqKBs0Dzk8uWQJL0j1pWnpq/N5RPD2jOBiioTUZcQunoyMWVZCMq4LcNJRcXWCmFfVIYj
XcmXEPkPQ8WOy5ncx/OkpzigIMB/wuJdRjK+BE5NNqwLJkpsglMR2eBaRR7/KFWoxcQFcgNnp1GD
dXLqxpdUHxkGf02gRt5L3kk6z7q6m19NbY4Crhvia1fWo0iwnLPwbqjnSZR58VkfBVL05ovP4mXQ
KzzzkFCpxkkG3r3ykQbZgWjYSd15gk3sKo+1lawibKafnOYiob0XrE2OozvL78daHwRoLB0FKks0
8JcaNt633mB+ukbpRQq6ZfEEs33dDZChT1InEKw4nW8gzU0QzwJ2//tzf94jN8+96SApaarXRhh2
GIDVqGqWf9A2XZ0PzSZdpLPuGIypmuGWsrkMIl4iWFxkG9x7Yhe37tsmEu/fv/4WwpSUlXKKO76+
Gflb4b33en0snb5Q0A0sdGNR04ebJCRNm8ClVPGFk11r4iyanXs7Qdnh4YuMwL2BazTsCIEA4n9O
Tbh5y5sTIsja5ixbvGW4UTB7mDV/KEcsm+XAa/n/YIf+wADcPO6mj5sUsqULKo/zP83tFcgnvl0u
MqTXrfASbKRXvLpWp8ff18OtkuWPmRg6jt/WYVCL8vkyzESLS5CxFs5TNBwJvV7KZJy8m6/q1RZ7
O8C5dQ29agXD2bUmJ+gB0WTQPC5c9SDuraW5lg3Eo7JVOSE9XBP4+Ug4DTB2aW5uz6MTnKiQ5Bpm
NHwzWHarTLeb12R2XQ147jW5uYToDB5vm3BlvufPsMW4b0Ftb3QTc9t7xuqS+ANAwmjLgKMNUR04
AMqwQb99eIYLW+Dn5ys9U/SfqON9PCzP9o6uJtXe8QtctVE12aNM94F/CR4eDuUMj8IJqVGN6BEG
1zZY4MXAbzvbjA0iZnAm8FzDFqYcfRJv05oTVvJGsjEtHnvdSLd3m9fHzn6fjvdjyuGT/Z/j89Cg
8xhvOpyPVAFBW/ZjtKBQeiLsR34lHb2THuP6/Pu832phfc0760kckJ7oyn5JE377fDWX9Tbx6+ty
VNoCsbHpuOt0/CbYa9FxPxYYXeBs4K3+ZIOMs6suHrARQ1OZP6/tz433CAL/aiNDx6+hsUFpcwL1
l0pQMyZJRx+LciJSS4MoCV9GLwwlpcFXRKRiM57ClB1X9tDhwInceTLsh+Nxmzl/CufPUIf4/Vu/
KOR/3fRMtSJiLGcOnqTIpP891Yoml0WclNfl0LSu7RpNmJpqvTzuVsqof+K3l7XN6+4OE2TV7Dc0
IIOP908vG6+cdw+jiT3qNmDOUueRNydnGZExkbkM3wR5m6PAPi5AT8c2WU3HhEb2n3vImH8c3AD5
RayYQWAYQxT+90dYghFdNKHHTXqRcSh2R406HJK/iou1PS9njAMv+tOQYvkp1j3dnPZJvOci+30w
tZ8XF++BrDvqiRgk0zH8+z3SuI/K0miTJU49uW0iI7/kku/RVbZG+Gs0VCWoiW9Pq253pXJlI7ka
pyOLPgFMXvHJpMGkLTVpjPUStVLo78fwOfzQ3sOP8ohXgDVHavVE/DujQKYldou81J9AHEmfASXc
cKyfh5oJGmhIsCa9XR3Tt1SeURk4v8R3NBd+NveAQIMWJR4F+IKa/c26gdh4boLAiGiQXCCV+1ua
k4OVl1vsT1sN9bZ84bfcC74nPzf6oj5ernPjsX2RKVhwMNA3MFbnhbn21ynOQx55NHSip4TUOFtg
dn00JepyyeKMoaaMcYGwU+Z4LQbrjopFszqBsbrTajd/tCt1VAlhoBBbD14Bt4sosE5GcIpF7CGW
6Spb04C4xONyKbnlUXKvj5LbLof/R9E+TA4gaAITzRH8QGo82vNFfhwq/tmj6aUWInbBhhi182QP
L5hicZ2aj2Sn2ZDxL4KNvq5crDqWgZc8WFs+nnI9xj5KaQ8dztyNPAl1LjdCwmIu7q5rvSYbD2iM
UgXdc+ivBBd9r9RtWtvwrmtkpt0o4uT9fTWrP1fz3wNyc/3pRqDladiflsHq6uHRSBFyJqzKI92Z
00u4lrjskI+lr+dGLT6kWHF4rUS2Td09W7fLs+Rouw7MSuBpWxATnjqj7plcnSweR0czhsm4Hn5R
wwvW0RLD1Dsf8MUd//ts08lfADSLkqGTzNwcC00aGmWQX09LkxIugcrV6z1Yv1tykx0fQXU98PT1
aYOk6YRCHsVUC/3dexiOr9vyt9e4GccoLnSz0S+n5bBNLmP8tn3ak4fQszxtg1ya4NWL8OAv2iWt
P2EXqHbxVoi2ZNjVowJA5eQJ5NnmDCvmuWnOh4GkRqXclVnTf2R9gPFkVVQRscbAEA3Yv4+vJIcI
2cltuLT21voMfftSD52oRb4wX3Em91SswN/1rYkxWP7QPgyekfQH19fTpMx2w/6I4gk9uWxdYrxK
MuwBETsdYi/bqS6FymSbvguL0NVp0e4q5E2psycLqpb5mmx9DgG884SFSdmiWFqGR+3ILZbG5l4/
Xxum/WY+/vrMm/TC8MMaGfVzSFgnrLFifhgUKrK9BbsWLMLmtKN7j3FEMzm5A287WitvMh0/Tm5k
HNdAbXbCssVqfChv4zK2Nie+q7xm+GzgiTZnl1dHTrCFdkxA3EyrI46wkSOu/hfpyt/TdZOuXA2x
l7OC77D2wrr6wMeHc+i0yneXaf9Y4euXsro5iBYytZKZTEdnmSyL6M6lZ/3j3OTm1XRTxWmE8/Mm
EwC2dMpCycdRb4ZO6FZ6ah/iXTxrCls+RghsXyborLi4fG8uC3GlzJW5sbbWzWGQ6pFcdiN/qrxL
a2uWov/gWbPLIni14CgFuwHlK4/fqr2IKambrZM1Pn5uWRxyT1heF/5e2mrLYrAtFI2xqvBPbalj
97Et0IdcgCRa01DKmIB0TQ04mZkk4TitnjYneiLWArDDU2su8j2NmZ5dtzR3QxFKuAMg+YnhYl8p
+LDoQzQtAdj/e18NunuicFGDZbdN2OfIdS6DZeVyXez9hVCPs8N1nm6FlbRDIxVJyXX1cEE0Lgnn
RgT38t7C+YpfbzfA9/e5mbFW0qWs6HgfH7k6M56hkr4O1+pc94J5cIhWQ8eCon2FlObvV8pPKDcj
oWJ+Y6FGQ6306w7+FlmjEZiaXVrgTbXPPE7BiCPYzT6sScGZQddW2DVuNgs8CoueGUEf1GJSItmN
19FRulNR++e0fH+ZG3CXlpxN5VzzMsAOZwOc/DwvnmPsCKJ1vDSWqoXPJf9Yh/QSseJzrY1GSr5C
zYLE7V74IYn/uG7R3UYBBVwvJgK3Yk+WcbpYUhYH8PMkJHC3BTaP8qJ9UMV5mSDVnr/K1gqymzVr
cWMMPRnh6qVJaDCQ9ZnJ1ClXyYZywdxwy2VIdrHVZgYadv4isuaXhy/zsXSlofEKQiHcx8fTUto1
iwgAzCI/FA/+Pnk4eSh7LqqH1qtWBT6ag7y9vg7/+J61I2aD6vG1dP3ZoIJAITl0YgRNPbwYsJA0
Z8ku2Ji8PBuzn4YPg5QvMcqWJeVBDaAhvqCNUlxt1ZXdUoQAlizUt3ushH+u7+8jeXMw6l2rVaYV
scpAUuB20nvtMj6i7jLAmcNV6SUrYYHcElfvna3+BQi83VrfHm3cbHWc+zBL13i0TJRfoDHSyI4m
oJgQUOdPDbdh/wOQWCksuXLR4iXGCZgTMCHBOQ9Q6HVb3T57HbLB8nVwNZyLyxNuK7QZH1V43OmG
tny6MRalhxz1Jt9YC2HR1nN0mw8kAdUuRYwZZeIWfWZWx8R6OK8q2r/ZAnRAaYvgXynwg+Ru50NI
kcrjCGDF7rTOXoqeEzNfC5vw+PuuV4fz5HZQNFmWNJETEJ/Cm/PGKPq6bwUGBfV6Vion+wpQINF0
tG9o+L/E3AEC2CRY7eITgQHl4YO51nHfZOWok9dygqwfIWLqKi0g7suCjshS5GQs0zuX2Zf71s9X
1TQYnpKmibdw27a9JgKGEoJX0nlBIbaYlFgZVe4UEB2iwz1ce+KVSbW0Nsb8zjANceBvz75Ztqe2
VaO25dnBCmxZvMvoT7eLaOMD0R9uv3RRLmrkz63J2QPBAwpRcNpltu7JTcI1zM1FskJqtN9HwOFm
pU+ruT4oKDWn63JfKC5Ec46u31/6XzG2qsmWCG/QtGhO3MztqSwjqcuYW+w3CG9zxE81N15qKysH
l1q5wbKfRitKWhygFX3rnP71vYgO6u0/h+6/bzGEfN/vFS2sfLPg7BTqab8xSZ4754rONhC+IbDo
wV1C0Vzxaxe/pq+Rb5O5FBvwianlCOt4V1EmoCKzqsEFJodOXOav1r5/EtahF7zqy+bJ56toQfVP
wUregtkMvYpcZ3lG+ZxDbnGZXpbB9sJyFcBhWyshWZIP7ogrmaMj+W7saj0lr8o9ATOPNyWxr/IQ
+HMNZBUnN0IAr03mPnJcpkiNkJH4y+4pfEgews5WwZi54tyn85bIC85XuUINvHo46662FQYR72wm
vCgNPzn/UD2wDup5wDWEbn7Aq5J8WnnOXSKvipvgz+8L4F9ZomZIFAAsjTvLuA1ulFQ/X8tCEYYr
yEPa6ZACxwS95ZdAPlNS/XJprUi1VDyYr175gCPmn1K3o49+UIfiGOAmWkLa9rhv1Z7YjEAa+MV1
SiflOoU/Yk5yxRZpJQ9ZYnXPKu3r/W52nT5YSBnDAkYf7+bEDorm0hihRJGcm2odbs7IGZ22dIwI
CGfDoGNhBfgIxaa1j+5IeefGUP5xOPJ8nbaephNA3zb2rLo1i9I/C1670JfCHr0Vk8vd8nCxWg+k
zpK84sGg4jNCxP0orArs065c2kaJAhCHf/2hz0ivjuEdceGvesfNwJiSbFH+lQw8UIybCk8o+KTU
mu4TkwcrLRhTywIwsMNdyprU6NBYk3xhUZIBkSkA2lQAt4V/eoTbSyIMxTMWAI7csveAjokM3j3G
8t33u8lWcV8DlG0YPgOXYEebeeY2XlktQKJ1eR0gpfESs4evWx++AvUST8cbaCFsk1VkjkDATBoQ
feXY2vgrQgEf2MLvW+NfS2sQfoSVZKnUkm9rq31fYQ9HG82LvNNKm9C8p/xX9aPmrXosHgPPBIzT
HGkYJ8G8f9aP94Sbbw1dKGTrvIBqfoHXycxu6pGCJVelnDS+F8AUSBx94SeAr1OqWjCzIAt177GH
enmyu+zPO9m4d5n+bNro5kBN1igua5Z528fLAEy0wjXyvS4ENY6E1nBPCZVTvwvAuV51cjPMe6yP
ewmO/I89RWFyqN4TdkDKu7lJ23PeRHIXELQCKt3gwBXHU/yNDJC3OMp6QzgazXQuxEhF6h9s094n
pP999r8G93b/fHuJ24Ol1a99QSQ4zH68qp4V63DBNtjTgQjMdZy9qOD41uhe+/CniDVz/v2xNxdy
GrdFVomC5akL9KJwZNhLwGIRLsFB4kNCZA+gEuVhbaR9JPc6t//K72jZqvC7LANYhHaTUmX5VdTb
XMOWeB0PcSwl8HBjatACLjht1ZxYNLXnFir98IoQZphZmwuFOJfEPGYxYB/w+yQME/33HCCBrhji
gM8wRemrdvEtLgiS5ORLidx7gwXiA/LznFR1NhEuIwmdC3n2+9Pkn1xQbsCBnqkj1gVw4isS/va8
Iim1+nrieScUmSz8satmnqrBVD4Bf7wMJgSBsfGVdnROlye9c1KjmOVV82EkXpePhUaem8J50fvX
UWXsks6t5mq56s/lqFGcpB758UIrzPkF3gMIMxpiAx/oWm7SMFtr0cRv3wV9Shg5E/Sd3zuGsJTR
2sCvTRrFoCm06MXKTgu9GzfloW52crBttW6qRrKtshvqXeMv+R8d/jNp5EUAuizAyVCx+nEXpdOr
UtCAPuO4A3aaP4nbN70koI8X0dlJkZO8GCOzfjMBXojznqwHuIJzohUj+q5fvOvyNuVfDDO4HubR
CnHA0rVxp/gTI1gZ4luUzjXtqe4eqysJT/yqqn9EY5di+XTWbL04qE05aWmUqca46G1uLbQifb6z
gMlaKuMeiVKAHBE43eH7VhfAICc0CXGE68FL53rg1CFK5F3qCUYzwXVX2wXyCLkvJ6/hweAMNK1P
8w4mcmXH1oTWa0h2kiXzHFB6bdmolTkArKwyeNSyTX0CCTFqOFIoaEOz6qHzoOMJvr12/es+iiEB
lbsMmxqzGF1jZHCvr0I25ae2oui2bP5W3Kt+OTeycasL7xfiyipw+Apemi8wMBcLr+MaClfT4lT0
0FpvWZM+mVcJUL1d9HCI9n0/5cVLTIniuSq/1zAJoLqE4H7xFeJu7uWX4JJNr0Y0yg2gZSPxsuov
2xOYmVRfdnZx5ntUYdREmwzUfG/aYXunUSQNofePLWhqkiyi5sbmuKm2KlehPoVtSg4uTlkg/rQh
Q0XCMZ/JPhQnUDJjRbU7rEbubMaftw978duDby6B8CT1VWDGvddELyxsBXoVqOz+E0LdSKNvDvux
2XXddUqpS9FAsc/ZJmq0B2ikGGMQxCI4NOa9bwHT2JIKyWB05xWH2PLH2FgclCbWGDIAwr/TFq3t
1DK0IohxiJypY7GmpQ7rIrPmUBZYW73mshpYpUm8GNbq4EsVAnAHP3CdF/Lkzuv8uDYNkQCegi0s
NxMi+00obJYoHeeXFv0XsPi4LTSswkOubjPNqzA9zWet5jAgFTquafPUSaNG3ir1hKNURGXCsC06
WI1wbyJ/1MVu3up2kGKjP1205urlypMEDgOfomwCltfKX3//fune9w9L+dvpHTVGGSoq389S5XRl
uYjhLIIApMHSGGH+ULWjk3SnA//jirr5vJvukKA3xukcnNHKhVFsvPXWrI4ezJNXdvvan3B0/v6R
2o8qw9fzEPlRRXrmtHD//kjtIienK+AGL7tONMg3mflRXrd9MA0R6AVfB1w6dsmKW5gWIKO5eCzr
CD+oPb8Vfm33lw0/wLGuKd5fjFCPYCB0awEs/5r/jiCuXKZdM42tKUdYIh5raAXKLDtPoK353YTz
qkjGTd5NjTB3UuL1kwheUFykNLb5QxVSJ8THWtrNGvVOseLfQ/3fT78Z6jrGK+Xa5Vevbl45ihpM
c2GZAQ6OKH7ZTO7vQ/3vo+/b9r55HvKtVikEnEBm7XGfNzDcVJC2Eqc63MQCYDTEEfIUnDbvKXkM
p+rPkwWCvaqqTPhXsfnbUm5Ouh4qdYLpTuKE2jgPZ5qx5S7Tayf3733nv05aVpOhIJmrGsBU/15S
hBZoz0scYyzhRh7prdcVbogQZfNa1sMiYYUYLW2ak5dS42whLGVPd8b6xzvAy6ViZ6pk0bKEKtzf
79BpXSxYlkGVmXe47PsBQjGGgxZq07x6IW74z83qxM1S0Dd3d/FXYfCvAR+ePxQNFVjPZF032wrv
IzNpu7D3JKiF1xH1uVMyy5QH9k9xnejpNEaDMXGraK1rDsdYWzlCM43qUSWPi8sDgxSXD1J96ADw
c97k4VgOX/t+roZHzp7BUnDuX0Ct1NHorLhZ043a/sGXxnfR9NI/Dgi+xKIawn09+Db9PZKCeFHq
the+RpIvIS4NxEWCEul/1m7K3oYjWEYOS7dX9nfm8Z9PHxBJGmV0QqqbW7uK4lYFftx5l35tUpLR
GtNh+fCbTl9v4nqUQpOCcHHBw74f3f/64et+zCNGiCTtQFvMrwj/28ZJ81huotjsvNokVWh2ljX1
tRWmnOnpaPirWgKA/ofw6u4K+pk7DCvo25Nv7zlDzq/MCHYQ/pLlQFxZhBNuH61zOBR5ZN8+/z7Y
/zgP/3rizUxH1vmqJ7LW4Ww64pBgzWaNG2e7kwLrfn7O71bX/3GV//XA2wNRTw1LbxhcNglTF4Wj
SzdmgfGt8BhO09LaVTDDSM84j1leGfK4vleo9w6sf1z0f73HzYEl+GWd6YmOJKXpkCcpboHEDcVg
qXJaxWGoL8VIo4D9vxlurDVZ3iiz3h6T56yPNLGWmGCUm3A4pFX39aHl3u89ObwTzf1rcmUsP+g3
m8TetzcAmiGq2HUKT1OcGrSlSng75igheOLr7o/pj1iW5fv9eTcHcNGAfWsDnsfGpV2l4IPM5Ura
hHzzJ+Gadpn+Ppw/iw1fT+TKAamqcdXdLN8gzK7i+cp48nkFmXA35NWwaNHtKYDBoYaHTHozDdLe
rkHYqIusP5BZ6crVzpSnvEcAaS+ppd1i7dusE4rN+Wub3wEhfb3FtwNF0wHHcR+pZCKiODS//z5O
1bCvk6ZN2kM5plCJkS1AtvVYOVwnJm1cKIxjcBOvyeaSjcATl6t5N8AnAJxfVo1ruINRDAXV+n2g
0Pbbgj5f6KaTeK3hfmktje35IRn8CGeQLEbNQ7iSveFvoMkN/MOGdPaG3/fvAy/dNlh/fNPNXEel
FqWpEreH5p1OFfX6Da2SGb3ofNxdRolH37V7CLY5RMxF+WJN0BadQoX3g0WENVPuiBdHRXqZECHZ
VM8AuXfNY4+1EWz518DVZrXo0G5hEeGofbrOy09uvlIBCAXHYXd+Ez4V5Fe31QM81GQr1TS61EEt
oHIbVHBCW30icE3xWkeCatYLY7V1aCrkH0piO80DjvVcpxdERRIHrnNxmWuCrYLQSW0ZzH35oE36
AyoVcTC5zkU8ai2sK8q3apotzjLyhnXt1I/w6iD0FpcZCGyUv+awGJNxfh+V+B/Zqh/rx6SOCbhG
w+T+5qwKolquJIGxbhf1g/gQfpyA2f7pUFhAjtvyLJS9duGhh1j6AOa02cALU/bWu5zY9UO1P++J
svGo3Z4h4Xn+Tn2k+BcFnHo2FReIwm6+7f4kIBtwq7eRCdMFW0dKgpKpe0aZ8zxS9hdg3cahBd59
iCbIm4zrmfhizROHBu2sc5RJ8hw9YeZx0h1+xuWV0gdrTn8xJp1KPIjLsx1Ljk4HNR63gP0gaSHc
UDodaEBzuOe4S9PXyy7Gl/YDLq7xTP6pvRcbquU5dRkXuYC6GMcwWz+jaaE4eoWwUPcCTVU5JtTw
0SR56CjaoBph2Y1uw4jNZ8qHKtpEKeajBGztFXaw8kHwWeu29NTDoScWRxMCXjeA+3dQuhq5z0ac
5euZM3NGsxk8HmlsPGF1jDbLo7yqDsGL8Y6lJFDmzpGnaIQx9DhHRWPR1lfpg/TW2whjDKaaM9mx
1snG/OiOxVOK4ssK9QYf9XTFTooRaEnUQ96lt/TqgPMFWHZZSW8RX/FpIsoCjZzRo41IfViaxGPp
UAEAseuhPQSeAZhkMrBHnXKmvyjSyKSM8wGqNtq309j107HqxC4/IVyjdRCt2Xbdpt/K+xbVkl1m
jLDw5YdnyBIc0i2UQu09+2DvQTfM1vRJwCwXdgfqHWa7d+VQPVKZuUI6faf2FflOldrnVciWX/Hq
AF8D23w4P6I5hLLFG9Wu6pXvzAGe8Y8e4AxLimlUltWn+E5YsRFGwUbcKCukSlCOqv60BzjJsHXp
DZszup/tkxLYxhuFwnTwauU9KZNFtvlaf4KZgB8/ShBOB307lCGdKB+dsOhg8xmjth6HDbJ4pBoj
WXDUWbQD51AltpSOL5KnZYvecv16hOR1nM+jcGZVL2a7Op+cqncAUmRTGrGSPIXHJo/o0E4ECJDR
/Nw7w49JR6iqqrRpe/vyFAFVtOxYRjvH6aF2P4Ne7B01mfC78Kh0+pV7mGFn9Kx0MC+WF/zJ8CP2
rni7pzbnZAW8/1WFqoMROajTA61+bqXukU795LouPi+H+hASXpO2fLDapafTHzZ0dUCy7tgZZNls
EhKF4K19K0Dl3Dvh5Zvg4T8HPFcq4ozYMilfTYZvUXCoxGGRq2F7QKNtl22aQ72SDtmBvm37WR9Z
t+0WIRrFQIXVx8q2XQuINqEL5PZH8e0cj6sjFHDzfxo//nitm5akLl7TNhej9oDEDzVniguZU/uz
Dvhxa9cIIxfL/l2jj/sRjdm9/p0CkTzcaz/OYouyPwRMMjr55vmZnzSXQuL5xQFhp/ZFYhehuSba
ClufvZHNOmPs76+f5y3nS//M2SK4+dvpXWRNP0kH8CrtcCJpF9h/d27lW0T+1+DICv9BhBIJRGuY
029zpreXJBQKvznk6Ckro3QsIR6DSg9kqfV5xCE2NWwD63HSiYUAkZfqy3SAKhirjuQTDRMglCNj
IeGpja+IAhulda25v9qq2w8T8UJ0OepNPlLR6EQwYtPeKUypNwHkzfv/h5T07f1zA8s42tHN4TwR
nQLSEWc5b394MhH6etJoHurOefTiwyKCvO7S0Ru1E2MKox6IoOjBCoR8Ik66EcEHR3NCa/FO3PPP
N6S1A9WEruIPrzLhpOW5eZGaQ/pHeW9f409cyV3hWK4vtfP7o24ZLf8ZjG+PusmU8r5trbLQmsOD
tA7fESqKXVSEFj1wqS2yb2fXspz8vXjQH8W3YgeqBsa+vAsarrM7Wcu/1rz87U1u4g9BKVojMkSm
xRPBIWixbbr1/h6O6LZW9uODh/rOt9kHQ1T0J4Wx7ZFser+A/XDzxCGF8OfVihGGPPV8Z4z/PZ10
KYeyFcXQm8i8M3z6AwIb5ozEZzNCBWMMemgG5HN0RVrI5uhGmqNEQUHddXf5JrfAj//7xf99/E0Q
DQK3SIKYM1b8g0qz52/Sz3KKjPzi6oajaC9uzuN4A/sFHT95YmwSmG6sabZlM9XHHfxU37kLRvnX
uS+DKv9/Q3JzhgSxcjHEOmgPwZ9uKk/DOabE+2pCbD9O39QpPO1p+I4kaWBz/4qAdvS1ND07J68a
pw4Svu1kQMiZ9iocC6Noaozq2e+TdttVvx21W8npQEo6qVSYNMFNsNSxVv+HtDNtTlRr1/AvoooZ
/MqMGmdjki9WmwFBVAQU9Nefa7nrvLub9Bvr1NnsntMNLtbwDPfQm61f4ZCPzch6RR0PkODPd7zj
17ub/m9jcn+Pv81MfEaulXXljshADa++5JSx2i89VDowMM+G5jIfAvacIcmpTtdvLXKkl6HmHQJj
pUX1JmUfc1dpuJ0fQ/M1fdJmB2SDWkKfwfqDQAEVq+qdgqkHdm9STg1UFlB+CuqnFKEkc3wjuLQA
CVyjPCRCQGBkbI+KxrHmR5+S3M8ftYub+Da4nYx6u6sPu2LL67+667CMZR8+4969OO/kWWyugoFZ
srlS4QzW7v+VxXe/OyIeJDqUHZmBnQVhn6Wrbqa9ikw5mxSTFl24JQqFq56rhcdYxcCmdK+R+BHV
sAFIfU+L7QctArtTGvr2EJ0V0OgXwXrjIaQXE+VZNPIihDan55LOCBGeVzcDFeW48Tr3rmiWXgOU
wvIJqn1jMiAQJhUW96uK0lXhlWiCozRG7ZuDN0OLlxzLQycQ5+2kPzFcKdRQipbPjnp0QPWmL7tN
77UU2juXkTXVF9svDeUlDMfTDdic68r42p5EoHuznAu9XSSKJvILuN1nomkYZEMEaUhp88bfl2Fx
DY2Ln24eTBD5b6eBSY0dohz5qNqVOSFavNm5dGV4tl57jM3GP+bx+hheG7/YP20vk3Q3UaRBeR2u
Y8lfe/uQjaI3Ez9FXw7nNjzj+HEbSDPxh7uQLKdcqUjKAsb2e77Nl9mePkFaVnJBaY2QaUKIloYT
GsgXLqQiUYw0HdbFdD7v85/ufIav/Difz7+ir+fn57MzaJyvxplvnXk/cZf9Of9/Sd4XhN05tGGM
3P1f/VF/Kb7gKr6yQWK4gq2aocYlfpUEPVy3UEXGUhZRZMHElQcHqPQkz+I3ChSSyZAhIkPqRMwW
cdJAOGUsSVS4Aa1jZ0mKgKbyATmUg4tQbPD19fHxYUGHtWKRUHPXBPKb+LMcFi3vDW7vGpUxhCw9
jSTb9EmGnP0m2dwArqO3ZoyBien1qDk/qBTea+rdHc4intFlwGqUvTuV53Ovumxv5rlaPI83mzfJ
IfsLSBEnyOE5m9SBqAebmSyQN0RFBz3l1BdsbvE7LbKtQlt61EfFrb9s4iUEGwfIh9Pf+lv/n9ET
stIMa8SHHTw6D6xOw+C+YC3ML2TbsHTQXp1IqUExZJ3pUg39dA1KfrjHPa31lHfbTQbrkOIjRBbN
rWs0jTykqob5XGP9vqHBMZTJBGfooyPoJX6meMZAWV1HO3+7DRPs6vvnr4G10F7S53wo97Vxyeu9
ujeYGFudXqavVH5FlxSa//HF8M89ClRrEvbU9vaRtIL2vdquyFDURXl3Aql+yaH8lg9vL+vpdoKA
AeJKi8xyMPSzUEZFCjefbPYhfyMN2xXM5c81ImiIwE5ALdUDY8Y+ok8Kn2X/YYICB8fkgnR+t6Z4
IFCiccm231FdRRZOei6eUFFBKOvoHed16+xezCChiBaklCD4/Driv1m0Faq62770akfS1q0l/4Cc
PKycSNjHob3WxKe417/O0aIqw1OwTnAAJlFPxwVaJAX/suocGHNKMLDcp4cn3UIq0tEAVP6873SB
jN9ecicIbVFhyK49XjKZAbDTlNoU7yoy/NpHGxVmV4GxqkwE8DDe+NuG9/v06sSlh0uhKeeEI7Ec
JrNzqAVqSG5SOU2YD04kIFTwZyjiD0yEqH/+0F346LcP3ck2L2s9Z7/lQze+tKKiNLxwQeYJlCl6
7y76OyiHPRMlIB+XPIj678FvZ0/Awdu28Ruw+Px65zA+3/bNWpItNnpYy8ivI8MAlu/1Et029Uad
oLsxOn5SqskHPf/i3vrme/pBoU15kjei/LY5J85DdsYdMPvTQ3UO5yLXTtd0t4bVgCJm4dK2sg6O
hDz4y3ZoeHXQTrZD8ymLk1Hz1XtB2gyO6uH18FqP034NaMYGTxEdjt7+4Noo7eAlWrhbul6tZx+d
HNGK52qiDy9LaWJBBFZHt/kjMvDfstzfx7WLsdltLS3ZHc1q0bg95+RsFDZUKACIw14ccfRxMqLd
+45x1S9hDI2KUNhs1r4elh76jX30+9C7eK7xOy3c+Zmz4+dJd4+fu0MMBQ1ynixwpPcSyG/R7tpa
V4acXKoF9AZ6rL0zYHxXekfzOH9tnhCg7x0dHFiWmS0KmtkHvVE0+s7u7epcbPfVxCYcmkzu1DO0
+6i6p8jCGA8ekgbW90JMjyaaKIfDV+Znf2aL6Xmv9i6nAxMBmwBDaKTd1f9tXOCp5buVo/oEZ+yQ
J0RxET4OqjDle+TW3qgsUh2FaY3vxdtx5+3elM357J0+M0qOn9LMnlB2BPy/e7oMLoMblzbY9wvE
Y5fiui5rdAzv/1Ps5n9r1SytlbHR7pexqVqOS1rlJhK4p2E9763EXzugb647KhG84hSUq36Vr/9c
5+nOcIRw8R6u1+UjHai+FViB7qM9wLQQp+0R00ioQPfwSWiGpHf3ApSy/ealCYypdb/scbLYjpIF
IPfe1Ni6/CgZgBrj3hS7Vv398qW/t1/mewL/i1xjuEM8IlT8mrOZMIUYBwVa10Bh5bTIZ/vFbrFf
ZLNTLIV6UMV6cOYgkID051E9RW8Uxepl2V8PKJ77Zd8eFNNieppflvVyN97Nt9MUnQKy1dH26QTx
RFAbjLFOJQlBw62rTw3Facidmv41VFhp26U9O6+EUJvQR20G1M0ozlPzp8VB6YmaKTBIqpy0LN7U
jbqRN4DmhYBkA7EgRxqhoqcw0SgWjLjtMl8m82Se8hjwRqclqkQQJPraJyKvAYlD/zooEBvlPY0P
T4enXpyhoX6O6GiE4sczKuFAQZFmNf1HySR544OZ29nCztuqOFY2M/foYzsf2KESKEESJVEa6c/a
sDf45zKG8KdxnXy6MIESi1JnPW5lrx5bcGZKvj9BBjv1b3E6aONLvO7XcTu0+2VcxGbf5Ee7L9js
4veOuAZnk/0IEDpRDClsX+5fIdFtYxHV5LHeV/tFXMZsl1yKZ7qiDqJE4jo93eDviEuJzp9KlPb3
IOilkUmIrk56vjbTZiKmh0RFKAIUlaWnOBsav1TvjODkqK6o4202hJF0qMIcc1wWoocdxz8XWfH6
la4Sgdr/Xkp04z7UujCoFL0AOFM74dnhoAr4SV6w5069UXvfLdWJ7aGYvF6kT+lTPahxISsjM64j
egt8aWoNyTAWdDSM0i3Xg1QfIQ067tk+Oo0cGE/iVyIWGtdPyJWWNIanjc13+E7Mi2k1LpnWvaMr
ftEuT3NzlajuBa+N2NxcPvO3eolka9m65fI4RzN3fnkyBzZSm5f7P5xPzwQnA5v2EF+tb/I38c1q
FxUmbScYaAOaV3ScmNcEYaospmSBHjichFPYDM5c1eA0MOKHHAH1L1luT6OACfBU0dntO1GNbjUH
+9ZjFpaIIcuhFKlhFpuhuOxQdRHE9qlF9XFpuA2OT3summ8bkZFJpGhI4PvaPTMzRjbZmcjs9lw6
yQ2uM35sx+VKR5t+H4YXx0Eq+eJOhFPNajXsL6PGmZ4dGoUucSjaSuIi7fGNOKNdz4k2/Ti40/kX
2RlZ3Qi3mtdh6/rnoPJqUrfE3QmfqP4VEYx5A4FgPVqPrFfjFY7bar/S4lN0jB6ROay/LtvfBqwT
i2VJLYPfYMAgrvDsV55ddmWsq0S2RDWd6xBoEd3KKHWyAFUwp40SZyYKJ7TUuA4OAoVchXNG7Uo4
W9AcdfDqEfU0BuZ1OBothY95IlzUnQ8OCTJA9s8IlWqCvzV9R9FyFUP385n/l9qrwB/rCoAvhKDo
H3ROU/smnRJVOS7yoe4fPy8b9VVanuP1zJ6x+z5mun/bAsXtLNpKCjAv0BF/3q5q6v2+ON2OHN6t
5rZxNjeHSr8YIUn8MDt8cKtOQcsotSLJTPm4uIb50LoC+navv7RVUbnXF8USrc7tL8iGGl3YFe3k
avXzyH5PHv78pJ3cNL/0bqezzu2PiL8Gp2VJnEeRZtw8+pzfS9l/3qiTH9k3ubDVGzeSBojMhPk4
CRNI+YhPP6iGdnGOJCXcSXB7TBvjZeBaf768/RGyZ3vNjgtjkM9txu/gNLPtCxpWoFtPaP6DXXkv
n+myh+kifUXU+g39IxcGhi/FqL08ZXDzYCPhmBdoNM4CcwSNZKY14sT/efT/Pq9/e9ZOgb+qs+t5
LZ71sDg/JUsFruJtlPnbaRKkB7pbP99OFZvmn6EzQ4NsHGNjMDJdV2rJyu3sXCRHNlUinPnpKyH8
nelv0CZhEpAzIhP4liAoAQz0eY02HL+TA5RyG9rmiJE88r7rktn/eVf/PpAtZs1vsXxxXlt1sueB
DsMydaT3bCHNt4vyw4i289SFqBkj3oB2Plr6k2YhP5iUYnQ7wwH4DEwY3EcWexdHeuw1u3MiVyea
pdQA1TFIrIfp1N/vIdizKBUCPe58Qt3Y5ZAvjyecYC4T/Ozo7R+mj17sX1Yx8tKCASsD76W3+ucw
Gnp2sdmwTovb+/ZVG21X6QWJn9vHz9Onyz4Qb0uoWOP1hYC0QoX1z9tgl3RVrXp/WiCVTNFtIQPu
2s6amGTq8GR5P9/t75/pPzfrDtzhqmV1LuUnxKgRXnESbCPWs+ODFfHXt/PvJ+rSW+Tb0c7WFjeR
w/1MibSnbPBoh79HKp1ZZtK9E3oyGgdYd5ZdsrW9LVAq5mDe/ZLGiLaNdoNsfhGa1mtc8CABh3Xm
fuaDw/MvIaxYxQhMYeWFJjk6Lhzdk7VPCOHn7iN73ntn6NuzAf9DsFkXwhed0+eiytfmJEnl4qXy
T8/5x+HDCtI+CSj8283+UwN0Khz7Zq84mvntyMbIBW8dHCnUDTL7Th7uCGceBX/fcQLQgtmedAR4
TAr591Dnt13hklnb3JZO2SJHlBJZUwQGg3qevqW4VxhRLk3xn7F2Yxns/Atpr/m5ewNAs/MPiD0r
7snEcJJkFL8hvBlqXwcsqzoXXJsDW6dqiGYl+SvShSoAdgfU1e5FYfVTLUBqf2ziCWBgWuOidnr2
0NDAPRIU3iMsxP0U+mPkO5+xs2RPl1tx216KbIG0PSi2Hg4lqbs4C1Jkik/RsAisAeIrGAtZs+0Y
XS+5dcqLEIU44O8y61Veb8B7qs+jtUWou8WASJi8fF2wOJGgwji9vX8Lbec2xdTH0yRXMVD/U+P1
3CrZTtdYQIEpgrp1cLHkODzhxgmimx7eNrQwvAbvFrTC+iYulpoD/LB8Tyiq4Is3Sjwfo4mBgKfh
6zDO/d18vXbbzPloVh/pu7qREBN8q56LUHpVlrv5g13oHut1Ro4TExIFNAY6ApbYOH6bHae1lqGy
r2wXOGy51tkFPGs+J87LbYVBD+0QgtbNAew/EvHuiYwMi2R7gHUDfIXKbVZ2+aDWc4ca/flACr0J
BfIu5SjB4/3zgZBmsOoWHs2cJ5H3/h6VMLeHJngO3tep8J0ZSqjlgh57A1XYNg9iCLHp/nT3zhKW
7F5zqLNCmgNLuJ1dwHmIw7U4J5FS7j3j/GBbVu50yO4NLQsqILwhIafSiVm24GJse3/pzRl6In3h
TNoGV5cOIleDWYNwubz6IrP+J/XYbHCcJbneLG7OIo5nnyH/DYdD03m9uUjoipxDpi1/o2u6gjjx
MhyOhqPl/Ffh+MPV5+cscRaLBSm7yGI247c3CH7x25H0BmNU4VyDIEVI2Y9i5T/X5u2ezo8XoisU
z2bvk9XBWZU+yDqsRkWyI2RuwQAsExcrGo0SU+3SGaPo5mdcO2zXi3tPTdSdRANMtMDYBUhuMjfd
2A+9hr9X0oHsMGsNQPcGJKCu7JiE+treOBj2HINel7gTjS+M6Nwdskk03rHtyNwFlCwXx4CHFpLf
Uu37vSGdQUQnCLoXhH5bUNmuBXlyUu051k0hCp/Yz2N1zMI5eo8m6/fibede3W1Pv0hrreReZ+o8
SYSpnW/SR00Q9JV4l1eqM/iJAdiQQnjGIXUb3hq8Um/bz315YywehRnfl48Y+H8/fCdbUHJNrlDt
secMO3VMk8z3lzCm/zmY+d4e6nzuzqKRWhzbq4zb1N7x2WImV87BW7TO++toDYgnw+6W0+fB1tAV
IEHx8M8P190qDe0ML0FhtEEPtTQX7b4dHoZq+JYjfq1EoGU44IGX+ljo+GDT6NRUcev3wlKUXMM0
KEI9+nko1J7Ykf7cQOjkCuELeCY2fAP9z/3ycLvVpn7cGnNv8PQkOW9XPFGUQGhRQ9DlwH97Ozlv
m7fFIti7M4TK/ThxmCNbL4xFsYYFHQSVsxiPx2+b8WZxDgN2lcTfenG8GIvaIJIaLn9SuYrYOOK4
ddgHKNjRCwYlGNLXb52ZHX/OJpOhQ9FuEjoTh/LHcNh4w9a/b01NMPRHN99wR68jkz8RHschJnxh
Eyjg+iZVMBR1E9pKzkR0+1e7+HWlO6vh2Xsdvr6ydy1HfdG+j75y94tmvD+V4nuD2el5lE6mKHQj
0+1N58t5n6b/lzeN6LHT/6cN/zX4GAwGe+fl5ei8eB7BIL8l7JwHH97HxzTxpr1Y4AhqQJNiD27c
5w/bfUaQh3pVAxjxn21Zdl/YIZ+u/tNTz3m6BS+4Q0fe3N06/E8xEQQy3QXvK/rwHsTVd6ZQ5x2r
mkz0RtRL3nNPfH/bU/aGvCWusw4La76jKYnS3DB/BR/ogzY6Lmu86KhpLrUnbXRy8S5YpmGFAtz2
7TSuZ9KXvppj9CVDVmioL13RaF39PAm7FEKxMtBfkGEfISXbs83OekzU262qttqBIMJGGusWJcjY
gmVm3zu4Zyrw/8/7dVZine+LvOqZAJSpYOu+6d6ibWCw5DQfU6jRw6TjW7ml8/k6qZp+PSjl3uB+
RUw8MgVjv3flWMid1VFK/0b3T0vonkETqLRo0/lheVyt8X7LloSB9ui6WWNs8/MYfC/M/PlMXbmZ
7HC+2TdAtIvj121sDfcDcQYA4FefpdX5UwuA5vT1uDc7fTI5LjXhiyM963NrelwQSzUwF4Y7skAM
mKc7mqqA+DfnVbVqUCGY//yo3+sS4lEBm1BsRHVLuU+f36Yv4GrlJJftgbpEuzi/obX1tl+ioBb2
ZjUesd5lWr4BqxkDfKkxfHwEJvjr2yOyZW6ygZOc/blDGiwrI7NOh0WC2Jvqp2/FoEEPxKSX9PMH
/Y4X54OiCNMjYNZkQWn98074SVu9MpHzxWlUz4V8/oktU3Q+RH34kyhtFU4mhGDrl4ZGFT5K14c1
MFnco7NXaLDPROihCv3ZztrYK+q1PmdSxtrYxoaDcX0dXIJr/xasQ4XgjtKkeyUv2Q4P9M1hpYXC
YXcNJunmszNieshO+nGIAXjF0jsnyaAUwDwgKRdU0bMxjqW+RH9m7ZmxGeuxPjEndiwOFi3a9S23
7SOs8WSOT0MjlEJKTphOpbHBN3WcDhEHjtMJbpngp0BTRuSH4THYwd2iuSccnSJtgtVDmBMmFnh3
Wd6WWogU/PyiFBGHfBskRB8RgCP3gZ/554tCJuGQnOXdDlZeb3xawSD8Os4Sv4iwvwjrqPahoRwh
vvw/b9vJbTQ7tfenK7c1+0VgjMtx5SlEZW3/HLS+TeFfZW8vP3++63dyBzK7Iocj/b+X/DtRorrW
quS2zejwEhrdguvBqwf7GZppdWxZJAHa6BKBHSTDK55bkEepe4yPH7dPoIYhNQnS9tNYofKrPwqo
/voWEMNDFxjzH2oUf74Fy6wrDQ3ybFGxie+fSGroSEI1ObOlKh7pqCP3aw/4Dc38ZAoSqgmQVCOi
MgFQOr/23qHftg79IYk582DQ/raODI1SjmYh4gpAtbOWFZSL9bw57RZSRJOsnyC8i0vGkWCz9QQ3
TqEhCWnZI01FycVvg4+cZINMbaZCCdtRzukD5h4I+gRwPyDE0lh38UoJ9c+Ti1W2t/Z3mNhcAij3
ZEOpB5+E4V7D1wCYRotYRSG2ANJgDBJfjy3/Em25IV3XUGfpEeXjL2vhEZNDAcsG1ae8xMMJ6lWU
BbiQ8E+kURNyMvWljd5GMvYYQMhejeFhAb7nALJKcjZgl2nazhDo5W+YBIU6EKcahzkiPGeogO0m
y7sCWUEIiri29gu/517HV3pzl352c6vY6K8BjnjbqH0+zo1lZTv5s/BtUe7uLQr+LWZwjVVwZ8KR
VEci8DDNpvJAXu29AuQk/Xk/F46hb5ewRjwdWdigXVZga2OBDJAHNTEzXJQnDBMxjaWDqkZJYHnp
SvgOrWfZAxlEKMzf9wbaHUQx0IyV7wRMOTfL3XnHrLy8q309PPlIN/V7dFnqoUgn9fDiIeqPannj
JkFNVP8FxS+2Q1L1YDdqEJ67RXuRosOVJCoFX3ClSpYEhnd25fDsi877OqRDj4wo9Sh6i+hXxYrz
TlM13OJfWDs6jfUT4CBevJtNzkyuQ6wECG36R1AqYGypzBTBOsbEN8J53P+kEkeut+WckejKbzEj
77FJr0EX9QDZtu6a4H/n78DUgmALEqJv0ZJcByfeb8OWB6TfrX2qz8OUfBEvTd/wid982EGoI7l4
cvKtGe6HKjs+OoIv+OZitUdjlB4tZSwEsxaZf3At8kwDmoLYvmm88Jezvs0okGcDY6Kx+SRMktEt
dgpGg9am9yV++2sug579wAGXNIl54dIK5VsT5ctHC9v42+ul1CIoD6DdsG75c9Opzuf02KwreiPv
Ow68C6nSjbVn+8If08JRG63koBIGPp4WbGZ1BAiXyZ+GCj6uCH95O6BadJNiYK+R8OkUvNA1GErc
NvlElJUxo5Rwnf95Q+o9eu7Oub7eS3s5oza1MJ/YMwKZkhC8XZe7+1/QBDBkQu0OtKLMvMxC8TCH
WAbWDzPWqdigtq6MDWg9bJhN9vQWmGCN1pN1JNb1ySt98X0VXAjdD7QHCiAhzMAXKL7UUT3gTU7F
JwcE7Jte6jYQsbIRVVN/F+8meoC4SXyMwVaz1YUaWGbR0obYQ6P/52HoWu6IVMMwUG0lvLLpKaud
At2u1dJMvuYZqQbHBPTYXiTIbseRyYoQv8OudvAOorxDLWv/3Ho05dg1W2eVO0aIxUqYPcMjw837
tDwH0tPa+YVxQCCxCkQKSm2rwOcNrgEobzgZURM96r9/bxx2PkOnTYwSS9Lm2322sLBl1dgAbh4O
wi58YjU+szrxrR1SvuNMEM1/cl8oGMGjCfWXyu+fI9k54PR1Sck85SnspRHo4HZUspobr1hAdwy/
9Sc355NwHCy77fyizO0aY+RfH7xQTXzYTij2xwvtRCdlWRpWYvFCRXjK7uVxtAI23zDBOaFwkwmr
wHQMdqLCNQGY22xcB/D3B/dDnbJ38prK8OPnWXafRd8eii4O7UzO/m8ivevd7lhku0TMsquPD5Cj
9/fOVBJ6olh4JSEIF/bHBCfjXXC9n/A/P4Bi/6WSZsDCMzTRHNQA6ne2qat56B0xvFwYLPAbmLH9
6J+qzr0aPIIPBlfbV4KGWS6qtg0/1wKDS/bXX0lUx2mUDACHg3tXPG0IlzKmGxXphFrwkcdbV/M0
D7ONDaDUFCczyjsCgvj5KWIMQQKonF2E9rzPsqKw1Tqf7++r1evrzX9FodG/+HKgcDQwBlxQIlzh
Yk5jy1XCw6CIdiHAB86iHdm5uLZ4xn2+Tyar0ejXkp20FvoJfI/O5SyhjyQqw4IWAZmXnffKbmw5
H4IpISgFOxDPKogCFX8VG7YUBrDgzvBSVnyZtIVogx/Fv5bTlsLgHboQLHkikGuAyGTYg3hjcNFc
4auWy3nK+k4CwcD4+bV9R1GzstmTxNYEmZp96s+3ZhfmNc1rLV3gDIOo03OC6+gHL2OOMgLjzSBX
blm5t/DAHpSG+a+l9pXD7Jxcpgl1Nt9m/zo8SHb+ViWm70eNkLwUl807RPm39FtqTKUFLpLC8rq8
vn3RavALskI2QF6P5Z5at56flqB7Ie7LgJOMt+sE5tHhF/oZ8qJEFqLwLgAo1eC80V5/HjH9L+VL
kYCRokDKBDsgcoTfHg589M2qy0sKPjodnZ+vuU87MiP2wGKQeBe50ekZrYiKjRsm/SE4v+QrdXzr
g0K+OCpB+Nh40t8LWCh5ZCFBDmltivWNtmNX2OMBs8yOmGZBTS/WUfLIAO7enensE8CawNNR+VLM
b5I0pVyfbkYrbxcS7aIA/2bQkhmCz478niIu+VKNmw2+Q2hpoUTxkB5/B+X/cXtUzBF7QwHYsAW0
qrNJoMBpVpCU1bmNyQKExOYal0EP2Ghgka0kQirDAToKVafVNuuCOm9NM7olj9Ei3P5A8shpn1Dz
+pTy9WbPrUYnINU3IlTdT6IjPz8rka2GbYU7eHDB8wM8VYl/+VcJrQXdQNc0hrvTC/rOxd5PAI0P
0IxoZ3s3H6w9FBYuUxUAHBojMT9yuplR9bpjbbitFSAQMjA4o4kcDv7h6Xz0YEG1voIxsINA927D
8q9cCPTnQf55HfA261AeAL0EwUXANahL9t9mnFKGvyAQ6dirZq7QtkZfBLy3KGnBY0nV+xcZv4A7
9+0VwkQgi4t4R1iwg0iA5gzO8kaEqTDq3HRFLkUA8NgcbcMyMN+y2Fgwa/QHhYA7tuPbi+NYER1X
tnm5k/na9m2tSOtEnRvEKQSaeyFLVcGVa70jFAUDd0C/l4+PRVjU7qYc18QjJ2SznOvZYwtR2X2T
yDiP9sXsCjg1iVMQbfVYRXll6xlIrcBGBISVBdo2kptJeZ1a2mBHGH8aVJpXaMH29Islvb5Mmv1T
qc/ra1+RHqXQ3zphYnb++yGVTpFF2RfNCalbZQ7fGouC0jn/Mn9t30Hj7z9NJEGS4eXr8Ct51Yca
LxWE1q1xH6na3xWfv480nRF6IzyL3NmRKS/sTK2xlfltfHpGlPyI7dLZLVAJhtBHRm96CiTNa3TR
/fUtUovJFVR2hXkZEFgsVVC0B7CIXBqFotVtB2cLPcsAafMbaVTaT6/TgnxAdnDUaaM9iIoiSvLQ
RH5R9XUsmM1+ykTVQ00PdSkqybR+7aA6mmDAvAQ+UeGZklexzBZn8Pmmo6JURNiH3+/0gFJzGS6Z
zCao/51H0x2h7SPmWtaTiWcFVqiUFSfZ1+mdDbD1kku/96xDFF22B+8y05K4oTyOVieMjAe79veK
7v3V/juqnWSkt6v3Z3tnKPPC8G+czOSfqDK1Lr36oxDrcxFzOrzacf2s0QTQkQ9FhvvJvnlZ8eB0
+36A8CigBUA26yrSZ0YnmE5zWS8OhqnMhWYOHNmvGwqM0q/SeC4JHTRfoyHe+NbqulT9Rgsk1d++
25mXGSFyYdeLv9XDnjpu9aC5kONZwyvxk+zbg23umbRtIYqirQMXdXnUI7MGzLmmkUs5HUeGR6P6
rR7W+SidiDxZ11pPyVgw23g3ggpgOwbynUtRj4TR6F7e8mkJZPyh9cN/GUMETmStZ7Endbejw7mt
0lZR5kJRCtgy0tkXDyzQGfrntGB2biNF9ZNTwD50bnwzC+XMUygvkMXvfGIGG8rnBzLv+8l+Dv69
qdm2AxkDyGtY70IFpK0QxQ7TY4zcXwmjsAxvapA2QaX6Shv+HFP8dc0r8n8+zr0E8FtMkWrt/tQC
uZhjCbMGwE2hAlHJPJDKuMJY037JstnaIKI+P7eo5e1GCJ5fqilUDVam6dDD8AzDF1qdMJAv7hnA
qxSCecU1DozOm4QkAx0TZs/ZQ2i1pYR2ed23fVMeHI2td5CGKv528rSyx72CsMVP7PAGq8aONaoj
WNljysTY3rwbft2HaHsM7MLP1EDLQsal3A1q6kv4x/TcPeEvMHOtL8HfOb3ekml5mZ3lUX2arFNP
L8a6ERM+bokgT68NzvUpf9EDdCWb/eboiZNr59Tv9XFqwHcx3LJm3j+Ieb/jGO+z9t/R7gQherLN
atCaynz3nH8cUQxerPE53U3kYT2CLfrzu/3ehBd3Q7BCMRUZSsPdkOu3d3uw5SzDqFuZr3H8ed1T
v678ZO/chJQ5ZHxvK3vpwP51Ra2IxrQtAp6sF5io9iAk8777OCGZwu4ruQbwBL7feRIGr5hynzwh
GfYIovE9y+48bye+LVDN05uE5y0XGWHY2rmxV8KihuB98diMrJOfcGwgBkZlF9GBm5sZSI66OqEL
MWXr8MuEIo/M+vHkNIAx8fOIfs91708IZoNQkgHtNpdBTavbalsr8wodN82F6ixm9xoBN3Sz3CO1
SHJHOC2Zb37c3XounwdM3XZea3gqSq2Q2OsHRYHvILDOM3U29eoo8L9Gpcxt0NJwlC9OAzMO0XG0
/9WozFzzRd8/4TGKn0vLu300qb+XaDoP0NmKDXuX95oeD6Borm0LEGEJlQCn7F/qrxvOCiSsmpMp
jnH00LxUKNDQQCUPTr0KNBSdASqIF9fgRLx5h8ODJfdfJtW/r6xTMzluS+u2k3k6C5OPxoOxWe1R
GvMbyc91l13LsLFAcSSslKRIunrXk7eHEyk0vxHli/MkID86q/4FbCJe7SdfvT54g5aIq7pxl6L/
+4ideV+2TbszKh4RXukWHnUe2HnfKqcXeZRiKlwMzuehVEUGOEKcuuDRgJQx/F7pMf+UrW+ButgR
1aLs5hcoC1CBLz2tpNviH2pfUj1dDSVa7ajz5V5JpTH10HPN8X9A2JtVj4zu3rHegG0WxSgxZ3Ux
aosR8m4yz1I+n6pY2kXS3k+1oYaMy2lqrp92xTjTpje66SZPF8KQz0a1Gp6BTEHHzFH26O/t/vmG
BuOT1MTs0i3hQ+/RehRT66eR60Ss56O5N7c91iOukDLFLSD7lPUrEVut2/BihBy/x/MYjH0OQvCM
4EHYtt6hcNvGzxo/t30VHU0t2jbIrT94rd+rdZ110Qn8kqNqtrbEw9UJuoYIe3pbhDBYIDexJlRI
+ZUjIq5jQByIMbR6DNYk82tXzbwGo3LIVLxEhPQAKCLTusO1zWMnVjEvYytv3VwNkmNUZP7Pm5wI
YH4a006AU+pFsa8qHvv4lQ5Iiqkl4NMzwov4YVeT4tzPN7ujE387ogpT32nqnputScdhrN6iXB2u
ZcyYQkYtRw2GGODqV7nTHp3d8+39lvha4p3oHTI8SPGokXLx95cgC1sJPdOoOAY5cDp0QqiWIWI/
onBTp/6Oqjs9I2RhT/6F80HzTke/IYlM3QQG2aVfUxCDUvauAo1HViLzgfSaW/cMsf/DhFRpO1fO
lGNQcE9Ap5QJbdewPJn+kDKqKX2yIBUk5OOkJ9YNuor1rn9K4P9rp8A4+uvDUDtEchvuGp4xSpuI
xDSvBuqFUkxIZGgovpIGV+aAFKW42Cd9SQ8l08tU+qmkVdNW6x/Up1MvMo3oCimVwBcCq/WUVCH5
K7hxUOOKQZHBYe9Nb76keQogJlR0qcAmLv6spPjac7XopS56oZYU4eqiaQ9mvfLXwPzfzexOr/zt
jbbtPjPS01mZg3BaoICLROM+SpYW2mhzhKwLLDfPG3WVvsizn+ftd2TVfb31aFUJqzpsOphrv935
etOU9piVyhzlaoXU/sL6cdHQkT9YSsXJLfGFLN185xWPjsA7gOj7mvn31p01owDnKfJSrBmDDNbP
yhjHxPZDbxwiq5SbYheiEniFLbPbclUB1w5znbPEJag26IxmcdYLhSVV4pE+INDcS4OMHrrtX5Ug
NUQQJJ3QIPEQZ6hPnJZ427r62rGgWR58XfVsiv+qRy1yX3pHcF7SW029v3IwpNjKLkqeHGMFfe3U
VV7XsFo0z0ZJNrInNyq/t5u75yzZeZlJq0B+cAYr/2VS/Gd8umwrWctUK1U44Zid6Q11f1fJ3VL1
itq/3AKj/h/Czmu5bWzbol+EKuTwSmQmkVSwpBeUZFkAiJzD198Bv9w+7q7uKh+3jm1RILix91pz
zeA2ujNoTsa8Hkcrdj1ALqigXSDgqrd4WudqbVhpPGWeAJiJQA7qiWzLvJnErcRQzYI7LwVRC2ho
tefEhbyBlfhkOg01P+/VdKTRJp+voC7h37iQzdhLLd1OO1vFs9a0tz/Gm+GpEm19M5+1eShrZatB
KWpiYAIIKE/jV9PaYBts3ZTRUArxauU+YlaulL6heQYT2dXFCll2hHw/J6eStGDxQSQoSti+TuMD
TvkTozT8rfVDjTxXuOjRQ2cGnL8iW55pT70bD24DMb3xqslP9XAx9yN0BwE7Tbs2bFpsqiVZtSuZ
9v0/zlTMgf5xT/7/D+uPJqWMFbVV1Vp+7DrdMfPvIQuM4iQK78V4EhrUy2PpTAV19or7hah7iha5
RgqpMCp8o8aChYCo9flu+MXoGFGYk36IZ+GoACOyk/btXuX7YVvjyhh7Atp10VOO8vphldf0UHrS
fFnaC621kNlD96v/MooNjIVTkJxTQptxewGON5jeDK3tEVRCc/iUBho7bcCf8JHw0XrAsNsWHwfR
dCMEGqdq8mplGz+j2WHTH86afBvHGi2ZbseBkuxkhN3B5z3Jd49pMD6kQf4TrvS5wJaUhLp4e+nB
B1z3ue6JwL7dGm7ob0MjD7X3xrrFad3DuB/DrGv/lWJZMZ2U/soT+CYyrbTHy+xs35MdpMTfvhj5
R8Udgmz7xivtImIxAqCh9MB5d6P76XW4DknjSO2bWD0qpIEmPn+WKG4M7wwGjeJL3WnsgzIKZcUr
lFO1fhTxQ11699KrYk/EbC/Cjdfu2rPC9LQ7Le15xKNifE2YJN1PenuR+mDpXhp1P2a3enqttaMk
nZP4xZRJiw+zipCzIWiwXxr3g3kQpcAa/WL9UKRzpl2VY5scVvmitG9RzKEYxNVjpu7N7iVP6MmD
OQpHK+j51vKx1F64wjXdgt7G+TKZnMIpT82Ol+Dm8SHzaBQs71/xeCyTsxSFkXxaI18v9nG1yZQm
HH6ohZvD2jwIzcOg+DUqNohQuqeNvtYHlnq8i49V5XINax/K5oHsOCrfSt0To8a3L3k4WERH+Mbq
xUVwT/2WZVUcK+lhHveies3LdzU9CcIz3z7wiI97udhze60YMWp8FkZflMKZ7yE3N/LT2h/GT607
dSnFWfPAViZarybx4sLqWQL8lwWGaOKPxrduvYozGrbuJPXhisu1Kp/K7jTH53t/5Ucqxm1Qr+b4
2cGN717i3qv7oEOLSxR276l5yAXxSrwZbhRzBmv1SENiBfAn8RJOUFgat7976erLSaAUpx7YdfTa
1BurYKz34+hRUejjSSH0VsFPpzU9TbTVnt7eUVN88+yo3yxFK/hDzaW94wFxTc1TEb8P07mYL10F
9r0f06sVvw7Gz9E8RNpLuhk7TmDjwkNbnEUg+EwNc8D02hEYHoxOr9saJUlnC2Qb48OtsVnajddp
DwP1Fnq/OaBlMGADQ5dCmIA5DRyZDrjY7QpPXz1VtYcm4NCK++v4Czi46QNNcO9i0Al7WdiT56aV
/gi9TQwKzSUdo3iSvuXEzYa9HPv30h1LP6NfKl2gpHxxAI3r5sBByKkpj69d54gcqC1QrLuk7ogK
kqlK76WDK/aBCPUDczQzEIG4WmTCsa2DSujeWuw/FN2T8iDqgmr0uVgr3wua13FHl/akdkGkHEdl
LwOVGRz/Xp2HtQha4KSiN8beajodZuR9KNIC654hBlsGnoVBb18+CrAp+DGNLWIQ/9s7e6p2ZvYe
o5hm1pTeEuIht9BDUDpvGny935eCiyfN7CQd0RL7ssS7fA2q9Tzew/Iekoxc8CDjUQmrsfw2M8+c
PWDceLA1TEEkY8cA86Ug+bnZKoWhsFPZEVuHu5Yjikmde7n9Siq3hsaFx/79VvRhJNkC4PC6W14r
YvaIb9WdfHSS3BfrQDCdNg2adm+sfs8XWNVWfp8HFdOzfjdJ3v3OtrT9BL6Xj6NtbbNxK7bn0eFT
kClwc5/QPoViVeIR99OfmKEvikucYQe/SqFGIsrQ46clDd7iXjPxtaumrsxOh+++5Sb52SAiWbK5
B1/t68zziGu96sDuLxgamC4IYgMqy5NCJ9W6Zrr9nhheXjqRtBuULZupLXYtug40sOAFeO2wrC1X
ZiROegfuHhRN3Bo4grNbGvY2dsB+Pd5K7hVrJSbxCw27K58nSGi4GqIl0fjn+3IK7vKBmI2pCmKO
y9QT630Sh6ZOje+Rx6sGPWQaaVfJ7kA6SXUsLJSjBBT4Xb3PF39KvQ5zJAwtESqgmYw2xQJrNwCp
4GaI4PcMomtvPBUbtLKrUHXd74GWcwTCOmp2I5Q70ZHBVjminiIemK/xzKNwiPAp5+HsLjWT2BEL
o/4me2rhNcxcsNi8bb5Vo/1djZspWMIzQJYFvvX1Lur3IATCu37RPqmllPqthi/1cOed4+uN72OM
DNJlPfe6d1+eF1YbbliojhHK4t03BrfOg0ZHIFW5MwjJXJ7WCmrc+pgubou8sA1V3KAat6UaG2zj
ivF+jp2Ma12V7+ZpeNKA/fHz+6kfMg/b9RILOH4rXQ1GCtkALzzkGpQdyxl95WUmBp78ykOsMX8+
NA8MTAUcvoVtiNHvlZtlP/fMg+GzGfsIsI8J0QCd5V3fbtg2PNdWv2MaldllElTc6hOgBwik9szO
oXeBme4q80Rgw5C61G0DS3j4MU43DdtxzAiRBKduUe9g6mCwFr+xAzbtw4o8EJoockD2dx5+WzXY
k6kC5Hee3hup5T3UyA/8NAVGn9v8Szxq60cm/SBpUB3I5fMQ1YLOlghsGDaVrphsgtyczQ+VIiRQ
vCajXfaTYQ0ASLO+aJlvRF+L9FPLX+YZ/So+9bO8M/KfRccgQox2HQLkTMKLR4C5SeMkSdJ/FJzK
P3eM/19vyv/btw2rlQyRRvMkDTvQLbndkUXK2jHQp422XjhJ6hKyB65IKaNALzTs0iKgmlu/G0q7
6p2pdSzBbQiBbZ0Jt0mYoKKt4IHc7LIH6VFlBEWrz4Rq8oBg/73tlP8Zg/r/y/8Df6VYliamt78v
34IZPDlt7+YRXQpms3aJEDpiq7bZ9UogC2FHMA2ENdVOFYd1MGHbehs+zcpp/xP63H7yv3Sl5nbl
f2mIh6YYMBPmysTIXeEhm04PMGva27Qm2tF7gUFJsFK3X3aaODWCyN9t8gJrQbUTSA/8joXTf13Z
34mlW6uu4V2H0h4k/Td09pcrm4l11KyUK0s4gSCCwqF67T7KL/ElfzKxUcbFnXDYb0uGUzW8W594
ySmfOgxUcUvn6D+5mWPB00BMlm2dpL36gE4neq2++lv2k73z1MK5xXhzfs6vMlyIzVlF/NzM0dLH
4se/L4Dft/Fvt/kvb+aP2zyvpTn0Qi09kj4z8YmTEpnYFREX22hgZzY2uPh0bsmmNR060yw5idWh
nQ/37NhmRzJos46dym9jUm1JgAkG8GnrvK7nPILVcNaaUydfZXlDhBfZz2D9565WB2bmkh/Zj96G
E5Xk6QU6XHvs0UV7UtilSFLEL/WB1p6ItFLeAyY2gz8sXo1Kf/D52oiobXxheejFU7k+CGtQUnHG
jt64GoBt6bBBM7jgTO1nt2ACbwV3hdxKunX2OIc9Kou86frvt/P3DOXfbucfgP0kroslJhUTyZ/y
5Midh2ugOe0YZKiEw3xlPyPBrv9LX/F3dtLvFanLEEwgVkH++t9nRder4t5mIBQKibLtCZ9aOrA8
dfSPsXbS2E7TnQGXN3UymNsYAYIKbDXZf2wm0j9tJmQ0aio0KQOS0h+AtmolkVWarCWVEBucnced
yvOHgAGjNUz45Z3J7oygH3bcNvfy/uPe/6Z4/Hnz//rz/8DQsLckAE4DQ6uRoi8b+vrK0lQRSDD2
jX11gv+BBbCTfeeoMuDlobyI97V8mOogMQKrcXLFrhYXYgEwzgztrMPQkWbeTG0aXCbE7Opl6vCF
Bnc6d9QPvkysoLQCOiMtdUXeL0NIErD0U5Odsc2Oh4d8uKjDqa72SvIwDdcuhTaySxIiZJwuZlzp
pjmBrfaSbIuSsW7CFJoZ/MlKQ8pcg0rXgNG2v2fQnw6ZEN5FPy/8CuGMyuzOMSrPsuA9p74gOpMc
lJhdCwcFY/+IbsmXVhDW34Cr4oIYCbC7K2e8+yoNVrb9fl98a3BLyRuK8N8/kb97HrAu//qB/LEu
q341pmVmXUaKt84ewHd+nHAPhGMOeR4ICEfw0uVUjEaXhCQTwAMP7n7XWk5K56UAdjg0egy27iPj
AruPgIFdEwvBKugbd701aEpWOnLnbjq4lK6RO6rebFC/2es9yBbP7NyBkPGRoGXPAMRR/RRFh76P
Skr646hfdOuJBSATZ9af7/9FUJD+bmK93YFtes0o20K4/Qcclc51K3XTnTEKXKSQKU+HK6Dk1QST
w71+nV85MLBixarxfcRPBB2I7pRdMNEQWvbauyK3BzPk1csJN2upY72aGYLiVBVmIySF77pPHE+h
dNbYdXFMrLs7iwJtQ+Fkzw2xolh+s6tjyd48F7W3yId+OSYCYEVIW0A1el9dE8wVJ/TcVgUnU8gX
BwFwZaLVCPVGNPYelV5EpvveOLOVDBDu0MQOOANKVQj+/4lR2HDqV2gku7UMihPuHdiqVDjx4OJ7
rQp7CgEYVxdXrN5ObuvHBDd3guBbnwAm8i5Qc99QdmQDJ3So5a54EN7WuyttjqF6vMN8Eak9P0R4
WbGYiEn3I9gXNPF9ehj3848W+0wUWgzNeuyBcOL/xY+On3GAsVyGISIO9JUjk/tNtNJ5gTD4guCP
u4pLSw+85MVekDMrhfVOxS6ECt3U4114QailPifLW2tsjUXPU2ly33fdf+k4f5Ny/7Zp/WWF/FFA
YmxRqYuUcQAvnLF2gt1OsUG/FvkMsj33kAhsTYDRYSPwjffTGLRlqN1Z33ZLdtrdaYkh+xI0B99L
dgOa0LS0RbYq+mm4qJRq0s6ie+TkBbsHi6p3KnIKKO7if9TCqr49z39/L1QTcI9lCx3i/55DuTSv
krRy+k1EwmsHMw1BVeOPznCMNpAJI4uJZA7TwlELNwIGxBNd2qeFb5ZOJQdj99AbbixxeIOkuSXp
0Z3L1k3pVxYe+7aBdeJiJ093xsbNybTOsnhaVZnm7baKlxS4hDEFjkyGE2OdXbp4W6OTVr8JwBbl
awNcjRmJ5pXtaZBOjXRKjUOqXCWwjvZUNedSPVqDrzExTqAI2hIRAJoLz6c1g7TakD8oQ0t97pi3
VzvC34rb9A6nM+EIAAfpHMINR6oNMCgCt3XXHIA6XC3y4/f+cQu1wvTXdHRUclKI9TxDUfD920o4
6Vbt2Np2KEME2hk/JYY/UlBbAeuBU3zSPdBMMOC4CJkAFsgjak9ZHXn2u+qYaKdoON21U3c/Z+TI
dZpdUMjDdUTsE9nrcXzFiYkTOSPgjfITjdZkG2CWCa9tNxg7YSY4hYu+y3Qvbc6JFfK2F94XdPzZ
mT4tNEGrB84D/D+fusUZNYiQTtR4SgsT2FHYuLFAubUYSNW7gnY+8aSfGO+rkCvZpPG1R+PIjFCw
O3XHXZ0vw7eKqzRRju/CjYQ5JbKxeGNq3OCZq/piaXM6NtYupiFS4Kn5JrJQyTGxNwG+UGgHgoTN
S/V4o30aVkY46cG9PPSMNBNH/qiepXeo44UvW6em24ucPJmXdXu+nprQWMLUCGXp2Di8UCezQjjS
E0Au6BOhUp61NKzXU4+YL3JAQVr0bYz/8TEVCA8iHsBZwddmd6JLi1xO8JziTnF6WM0Gg1e3uu/k
L4Yr0P/vcrDNwmu6O1eSfOLmpsjR7j7xzkwwa1SkzMtNL9L3ZuNbcSAQiXj3lzJclo3qwkEdR3Y5
ujrJMQOjCltitOuT8z2k3sSuh88YieqUAFje5m4MiFD56+pWiMGAibEoAdwjUA1twnk04PH9sKSn
vvUE0qdVdy1cjs/4LYXfom18pBx1GeMOFEKJL3ZBzIdeuKMOXYrwz50OV5kBAdcDzWQALtspNAfE
hdG6m6HahrrpTx2olh2/csb1aOUgDJGXgmMwawEu8BeO7C2bPxZENPTLztB2zFTZyiD7GAhrF0eA
frnY2bE5KlsEqLJZeILkMPyLITx/Ef6ZfU0ybKWd+Zq8w9fEJkptQvmJ8CpInhCZ5luTb0Bh44im
Dxek0X4xem5GMutsygSAhxmI0LyJoiMkYfWQMFwFaAFDKwG2ruWv3hfwAI4fy/chkD8H3C+xvvzs
/bLZzb+is3zIMmo013hrAix22QSglwMykGtKUwrAxwRp3smjn7eYWZFrmeyiz3a/EIrYbx/pOPkj
iSPkpdbH9P4gpIfkfh7UU9SdLfEQ9Rf+JP6vxGB96zr+vi+bhqygpMOD6o8mD9uYRWyWSHxk/k5l
9Kj7OVNbzjL1phM3dG7FFxJw5lfZvh8NI6g2YQ4EGzRXMrZPPmRRrd83qDOov4SdUZ6jcnO4HIt9
F3ZUAipwIbGATvTWSQcZ56fujfQ+EAOBARNku8GLECJ91y/5DczaBMB5xvEbCzmv+5F53GSYoiX8
zQw9z7+XoP/IeDUkC22XISkmAvT/PZLEvLamVudIssqdAmx/TF8UtsfCzQpnVikDdjqfHU8WC4yl
S+oHsQgvRWozQWNvRLULp2Lc5tiKtYENGhNM1v1CEqp91w/atWzsHgkmNBfTBrpX0d8quwrX4MHp
/hOukf+xpMZ5xTANSYIf+afFRpIPZlTogvhYIprId4herNGWCJzHA5cVlnkUmknsK/djbsL/cs3u
2IMJtgEHL4CcZIRqdZ7xxcYJuz+K1bmzHtf0ubHOjfXIyZnTHtFu12ejemiVo5Id69GXqDNRDcUu
Kg4I7lp2tdh62LKzg8CQZqQ3an/cq3Bly7OuZhx2kFcfovqcSxeMGUiYoPcjUXQ8IvjJsu8F3Hv2
mCRO6Gqz51ZzU+mhLjwBb/GW2TNA3U6iCEhcEVvqbG8Z0JKduXejLOCYj0v/LjugggqnyMT1Ohmg
VX1QE5c5NPmcmJ4Aps3I7xN3zMk6sNtNVuJSfyS4oQ2uogdidJm642yEdyOsIe9kj+v4OI8Hsn7v
it18svPjLvygoO56zAN2sTtq5cTRH9n5xspvl1MuP8jxc8fTbfxqcygxvm58QbljCr7R0WIGWMz/
n3QOKZTTzHey3baDKbsYqSX+iB/d65LwWvYku/erzOa8k8KoD/Rj9AjT5NZSJrOOHmkqU4ziHiOf
kDJ5W5AtJpd4on601OK8UDC3vqD5JiYD6YM8nBI1lPozDedMEEZ5qEzsYB/S7DhTAUknE+GC3dRB
Ol6s5E7C5au4HGM1qL5EZA/QtGE3m+ccBwG08NWloiQR0ncdKQc2XEiHtb2lhzUMDYuToryk5mNT
fWn1E+wImX+bktaCKkji3A5N4yLml2S+mPmlHA9Cf5XWQ4xFpv4k64/Deh2rU6ceYuuSGY/KfJHi
l6n9ltuLXj3W8tnSglE7MvNlXp7d1navyZd7f5KlB6a5unqdpTPD21n8UUWvjHUTWoH+qsQXo31b
iKXVnjJCBJID40YtYcQaquaBoS4VWKTsZyuIcJanumKaJl/S+4lhaWEemFm2jPStICmOjFu7Ek7g
XsmPJpPV7ilhMhyzXT4yN84QVanXyTwMjHYlCopQyo/35CAyKirfe/170p50PaYeYZRNAdcRp2Mm
11l4VrSXtXw32T2ZUEvqsWDxc+HdNW4vuXkzMBZgHsuQ2DyMwnOq7mf6oLVnVsfntO/lS5vdctHL
14Mx+vGB/9byJVkPAsFIsm8K56yFEOI2vN0+NPOAN0E3Ad+kpDzFB4Dmgop4I5X4U0F+Cp6WXiJ6
9XpYCCdi7k5CQh4UDBLzcGbczzT695S64k8qV9A2SWrBjXlhezRXukuf97wW3qoel2I/did8R0l2
XD74eYz0cchm9G4ah0w+ZeMxSc4Fo19cnKC4J2CDJzk9jd1Tqj118VNZvrecmN2TuHzMaUFp8tIt
z2v8uYyf0Xirmm/oh016GmBCcvRQqUphnIdcuLUc4IpKpD5Y252SlX2OZLw79aPfcu/kE8jxDGGg
8tG59U/z5tS5TxiVx9ub51dDQEHhUfmP6rGTQv5VwvBfotb0DZN5VqAT9zzsacmp+lnjjPpl9amr
fKV3l+Z8B9uQwka91tLZFOghnyOJiXWgGwf+NmfpWoGAQhWSK5Se1b2n7sJnw6ojzgJ2grJ9URBc
s5DAIz3owqMZI2D4yJZn+AuR+DDDMRDPRXqKyWZe7ZoJfHeVuab1MY/PZYO25Wi0J4M7gGdH4iMg
pqlhTawgTKEGh6tMiELed/JJbM6C+mKKQQRii0sS93AjGASaeOZyKynUivcyPuvDketb+bkm9MSH
pT5ggiIxYJW4sU7J8lndmOAUEjY4JFiLis+35N1pai79sQdA+4D9tbFB8iPXKiwH/m7mcxIf2JAb
4ZyqV34YL9qQ1JOFFsTcnDV+XZfDoOyr8cbV8IpN/HTvtxVUcPXNxaDqaC7iC0pFwQz4lEl0F/OA
6+TFoB5MvLvY572Yw3GQQlUMVGWvg8UCEsWHQfan9ssyg8Z8peVhR2XZGOqLyhGXSQ8V/1lh5Bft
Vx0Rwvx2jz6l4TXakPj1x7vZvkzie5G8QgkZmkvVfvEepvm5ZOBuvi7lIzyKLj1VBAzKIJ4Gm/64
PvKx7lTMbCooI1nziyO1WWHiUNvCdJnMV037pQgPmsSO7Ebx9n/T5HUkIW79AREso1sb9mv9kMRn
mYY1el6zZzjVY/vEZ1AIZ/4q5xJZbl3Qq0ezPpfRc9NA1QLHudHUlXx4+Y8x/RjVF1YE1OtsOMr1
eW2vk/G6xK8SOrnsOCSnRHiIhXP3MUHKVq568ahH50G5tupLgyilfVogt1F0Y2iwOJPlNC1WMzmx
FwAp1NBforbTvphLTwpyGVdTHIGOxc5WJzO4H7uJkMM3stnV2eGgh1kPi7v+howGE01sdgKlJnim
01JgdL6UHvTat6AY1dwmO62RSNUMQ+Nd8jhgOwLiNcK08zLZI5+xFiAvYnRVcJV+Yx6N7jCpRApr
j725M1iKG13LhwDE78a4h0t1Jwam81bMCKhvP03sySIwNBtFhASmCKfxU8Vfo3ZlLFAzTyoDGUBy
OoxFuJ2xJt4EMJfOjeEudwaVYTN7WuHXcBUJBI0/Vgni0ANt5qpSJAWTtW/S473wWzkYUt+YjlN6
qLOTPO3F6EaeSZk+hHft3WzeBfMtn16M/JVfa/6qSDBGUDmvt7HxFWIbiCtJfa10TB0Voi+Oh/Ie
dHow4jkDy+PS0qxMe00PY9PLb5gxi1cIMoJxvptno39Ok5dC+FmqJ9F46Y2nzPq+j1/CTCVxB5I9
6UCSKVDIe0OK6f1zRuEuP6aSxz/Vre9k/pnEbzn5OikFxWdBcNy49fHDmzJ+KcttvaaXYrqK9JQT
QMS9Qu6iIgv+ltdXs37O9XdVbYD6KHumX0LyVmU/k+lbzc5KvY/jx1p5FtOvXnlW1cdWvOVauNZ7
Mfmlxt9m926NXt/603xVm+f4/jU1z8lEFcT/6u5RZVKugYkv4mthurpu5/rJvGe7BEzIiAg9HD1z
DCUCWGEpcMlr/dgsZ1O9VdDnJAZwSfkNWzmizRMAChDZMqj3zfpJvL+P0pOIb5n0lkhvgsgM3KFF
bV9j+bsr3xaVXJDVjlQqvmshng0xyDonls5r5Q9P1rontX79pliFb5OuB0sKZigEhr08MZJpUOhT
/9GAYqOQb/P2FJFs55XKdUlvpUi955O8NQgnrb7M1G67tTrEHE+jH9VvCrEHxWPMxko6G4fUUzxv
RE+grGi4Cb8lGOXwmjZMI3nU8/c4C0Xj2qNouDEIIs0NxLNCs4vYaDyb5j6B8zeHVKP0p2WyHygp
yasBaLpDdHXigamSU0wunyiLPy48iX4ew+3sUCoHvpHMAYyjESTgjN2D799y5Un5GH7EkMiSK2hr
lvorVjo6jAxo7fadUV58jBIHyjljfZ7zm5S5yxOMkJFZuelQ3nfKEd7T3HlvsEcbOE7YGWGbj8Uh
EtoeDAZx9+YSNv6CDQJBSVy8PNBvMSRX+POTr0ihYB6UwmG+LjfYaCL4NFB4YFZn2sVPaEpw0ssb
15RCjGNva23m8byxAQ+gbpOERtjoMhjSqXgAy2Hy01v5dwYUbDWMfTg8zaDoHFVE3L2vpIuU7yuY
zc0OGljO00o5MTmcVj84DThzAvkoyzvrV/oGMX58YfRwbBkB7JGoJVRTXhaFvGCLdoepsS1eui+4
ESSvFRfxc8Q5AputcvMcHya/69xoYCS+G19yOB2GK+/iJwQzuIX9ijn8j0u1W3pIKzu4SuJyKE8Z
w/yr8JEsO5HdK9q0TMZF/hxfCtiqIawKHQNwNIZgkjTktw0+wv9L23Wr15BKSG7quH1wMqcM0UDY
vHbe/L3cd9Fjf6PVguHGPc4Ygwle+474vn1RsKJAztJAhyZz94hzfAenJPZX46DJfkv4FBeM8upH
rkOj28aSkMAsbCKF/ihr0NhoBYP2DIw99GFtQn9CR73n819kR1O8GcLh5ENbSiHMiud4OWQcv8Jp
rA7Gis7IK4lxZODUgo57A64FH0a2j5bzYMBPdNNuL6wnRaBqt0XpaEFjFYLo7s5w3mnwdTDOYJb2
Fj7zlO53V0Y7IQCKOQI8Z+LevqU87MWwUo8MT+5JuLR+9TZUYfFTvHsNjRncOCbQkZcsgWoFEMWw
FmewLTW7AlwfT4XsqGneRm/By5TKctgvqh3/HBiZ0tR/TE+x4C9PoNscl0zCZQcaTKWBJoaNGUB2
rGlMgbPGnYCzHDHE7GK34StBacigr/Ukw9FerCv5pQoIPBYHOLZw4GnbX/Cm+II7NHBvdAfUDK+G
FfMWeOetE0OdMDZkcUTcw+k+BQuWSrI3V3bLO5LdVvF6y87h7xe+3rk6E0xizfCpwSIPV1gT2zux
dmMD7up+Re1zgjppZL9Fq0RccimROxxF5H0QOPX9rDoouiNcqxJ3Yd0zvYD486qUtg4Qiq6sDXpQ
2Lsfd4eMtGghmMvbMFzGijUeqOCr/U7OT1H7OJiYtp6Qzxdv7BPZV6aFqN7KyuPiFRwf1GAvcTbM
obTuKyxsOxaPL27KcU/BGD851o1X5n6JO8m6K+GMUnCqRxFeE22DBervsdkUjGNwBBRcOE+T4LAs
4RjVCGiY11G/MUOgGK14kZCB61AHzTbH8Up2flKGSQN75xlj50/G4xS/xLJr4rLPJ7ynxNTrgMtS
I78+D3j2kXpGzyV6Jfv3cwHuq4cs+YwuRrYrK4DWAKOeMXCBuE9wItx4Im+ow5jinBXLI1c7Kko2
CIh6WDVBofvFvNFDYYLxvvkJXRVKC8hByApG7w4J0aQ1NPZSfRRTtyo9o/emxGe8ClVstVxUhCCb
PLopQ8PIHy1X3yQ9gMYlZlwobQmBTu0KGHmBIejJnP8MH6BNEqlI3LCAoA3lUgAa2wJm4DtUcnju
i25jwSals9JtKb5R7BsyHuEyYpGRbxebCghLYFFu6g8XzHZjdh+YbM8rLNxt4yJvgn1Pwnpv5Nbu
ZMlWUZcRW4aIqEDYuocjN5t2o6BwtQl7MJPbMvgVPBZMp3IvGnfQxSJglYVz+CwHsv6gI4TXHpLh
ocBFbdpXop9+Q/LqQP+SbcqDTpEoDeWcPmN0MUs2AyK6bPOlv6Q3ZOGanWKNfOm+Y4Zy4OV7KHxA
hCndK1g4CXgvhEZBG1Z7tIkO4xUQK6AlaKpsrEkDUXcnddgMCw7gKKA355WlbexO5jFgjwMiCwqP
3B0uyLVYDjJHb7sRWrkDSeZA04IiuaQbZ7gxd8PXqviyFnLAQrGBvNzxocV0Ctxvr1+uGVF9j8BJ
Ump/bH5NaJCBqAqS9pJdfff1TwqGBUIlxRw7LYaEfG1BlDjAphGUPdD6Qnzfahv7eNp1uqtcwM82
aws3P+OOAxNuIBjkqEAyxvip87IvfphYMNY+yeKZgQNqIE7dlQfnnVvA7AIqHHUB8wLhlh02ucWw
bYBgr7mCFUfY5B7jBM5vqTqwOjeOIny/3+EaUU5xxSpsGGpDwVR33SP/JRwZxgvqSah0wCn577IL
CuQ6ocmzSTOlGJoJxh52DZGHvxnfy+ZZYEuFUzyrjzWyp3HH0ciTxbdZ7YaAFz9jgbGkA8GV7D+Z
HL3P8bmVf/Nzy9CkZZBg/yE7cNPa4Xe9whqEnXGfwP+tPWnZpw/8v7k+ajXeRSdFPhjTScoOegtR
wYXyd9edlmJR4ENEw7CXp0uvHCYDxYOvaOeluPbEPMuergZmfGRXTuZAUM8QQKr55T6d1PHCn0vZ
hddXrasIOSoOCxzYTEdG35Bcy/RUjzeFg/h+mwGEBx9VICR1CqGE7EAYXOtJKw/db/SwRe4jeAly
I9Xty4O2hq2MoHYvnJL+qFiPEU/Veu47z3hjcsMxRzYbxNnWqSdn2RIv3xmBbbUrFg3yXiVIm0LL
8teESdh8GNcQ1ksp+SxstIMpZgot8DDQDbmJTtcFc3VYcnYnRlPnjHzH7mZEhINeuvbKiUypokkB
ZinsGygP/4+wM1tuFFvW8BMRwTzcMgo0D7Zs3xCWbIMQkgAxP/35qH3TXaeiK6J3d+3uKluWFrky
/ylbl+trykZBvUggEhGnRtSbi/K21a4rY4BxA4CKNOATYB8B0/D82swy6FeDbxXitaX9QEGY9+SP
SQF5LgiGxenFAwJTkYc9GmUhMj6E5WgS5cJSZCfLQ2Mim5gflg12FxMH0aoTV2hZpc9JXq1xUbBO
3L3UBDY5iLspp7zQ5BnQdFvkz0yyBIiKGw9SOEkxUBPyhvEcG1GVBYbh8WRLT5g191HPJcamx060
trq1VTuYo8jitsIKki9adnzmIePGxZpdnktFXFNT0QgMKezSRoO6gYOu/RjIirXIeWQioIdBFzfq
uLkP60zzRwItslnTzS1A8sfqaoa8+zIqJFKbRFef9dpK0DeptdDaWffgaPpPZVYyoeGEb+ZZQjnc
JNdD3LIrKHtNk72Zb7mWddwc5sI0t9l1VfdbXV8a143RrFNjk3fLq/rZPxgCgIOjp77k0pLKRZ5C
yEdWv8RLYTbzmGNe+qW2uLDIUJgsgemcK4nZ4JLOhxHIIHzE2y5ZPPOD1Kyrx+5+XY3d9jnu4Nam
gUYN733UY5uXvh8CwzPvHDIgtzVgD3adso5voaqExfCWtgc9XTfdYrytJSuCNGA98hvgqjgyPTkE
Cw1w+jcILQdlAbpfWO08etJXt+h8Jok5LWdWOpd37Sc9qgdU0KLNm4+NgE6AMaem5SKvo/mLCVqy
/qTEIygM6RHJgpb5+7LnixpL9c0sxH26eOsIJFbemtcHDP/FeaK9QkhOh5V66Aw6fFtcGUw3MF7U
NjJRYbLgjIFc4OrwLtgdiy4wdMDbt9C/v/40EmX6VEBQdjQ3RJJMgtES82DqmpU/STQqt4FApIEm
cJjjyj489jmjT+8XNHRd7NTkGRo8MkwmxM3ZGYhSOmlPMb+ilmdl0hQJRxQOv4brgZISwJKmxApe
rMV/4q650QA5BszRfQ+uF1Okaap+vWAA4gsYEfa4xXN1JQgRUHtprIzdhd2J6npYg8kJrzV0RWNf
4Do1O/vRlreFsUVKo2Gvr2wgD4L9LIgrJ++QCTi0OzHbz7GeIT53DaAoxRkxtuKz/vVFnu/Cd/XT
nO+vJOOemfAQIsA/YWrBwkBzh3OgQ84Oa/Wc6qFlTN54iiFuGUAbDaEKYe1k9b3KCBhYqsB7joi+
IjHKpkHnpuEX9AtgAeg2IPT5hcYAS8/CCXvaXM2MTozSzHs47rEn0BQKPeo6G68H99KgBzVGCjJ5
XpK1FVoEMP6FaP0Tx2waxIBNwYgwrr8pX42bIJdal4r7On0ikgjvZqCquFpoqp1msK219ob6auq+
kCim/iVztSLQ0jXYkvDwQNxQq6kAgjzVd786oo1Pi6PhmGtjsCnLCAhoJrmjk9Iz3MtaYFP6HRO5
L8wz1Y2/sZK26eYvP9OfDP7//Jl+1zPlg9pn6UXcP7NIs5bjXsGVH1+AkYJM9aSEW3KGW7+LPZVp
a61dwCc9MWplpDp2tqbzx1VRNoRB7joiwJaWFMXF8l6cB5jv3i9QfGEf+m5vQdc4LI5sDgXKjb/o
Yv9/oLBlkbxoWgoJ7BK5T7+pMImgVdKrVNf71rL1gekKwYtjfuPjE5A3kP/5IaVTRgBpdNQ2Hnfw
Zh4y/tJJU0KWxCrjX+r7pHIS0eHvALcownWY8cbtEoftoPwlN67BIIXEB60exli+oOykCPXoOSQP
kcxg2f0PU5n1c/kSflIEEjnKWrumQPCSOLI4+T6SM2eWXapPlnoSi9HyoLmMYvxnmtErVYlGnz3w
ZLIqAOuYfJwcHQ4JSmf5BOhCSgDdroEZhPwsVr+RWorQ78ld5hV/C6/5Qyrjv97Y343heqe2o5YU
9T4F3WMHBFUUsQvzdArHNu1YGz7wDCMelvsJw5+cCzTC/F+sMqozMmOfiV+4oX2bhCy45ozXyxmN
NCaj6VmWmAMocbxJPNp0v+SiaH569woqLYGdK9ITuU+YDvjr7+kWxp+CXRDyKWyvVEg4/aX2/ofN
QcquWl+KV7jOc7phuHnWvqKm5C4hpbKvcwgUOFlcLu84yivSJ8yPvsOWaadro7aLIpTaDTU6enw/
tl2xAFlpvhFDP4iYvb40L8Kq6WYoFPzkA3WqQK4rhnbuAxst6+MjzqZMkes3qrGChQX8nitLqJ1s
z7wp7JpklmxLZFQbFFdlUNujDeISIHHt+qA9jmWAXFR+H2fFSSkDqfkxD8m2yYLSMSBcStSi0slS
ZpSm5HvsF5I8sz7ROWUI9tnOzUNxPZybRf0DRnLL2ZVmzIofSvT0IDtnZsb4bN1Io9WFF1x90idG
KaAxaWldgwZf8Hhohy3wjPnBiEPLLhX+VXvBlnBLF/03omxx/I6fSGGZI+ZFUB6td4tWQm1w3YDH
fT1ZRZfMuhMbMcqX6iWfEphMIyr302jCrjUnOcmGU6lnvYONwp959flzj9tcFLEWceewDqkPhHki
AqG0+iJB+kdkLgN15wjtX8q+rPxJ82mapEnJKns62T35b4FNbbTPVG9vWJdTp+DpHPRDigZzcPVs
VgOzjbOacAdxhhKTBKOYheBXcDWusUkAjqNvvPgqYxAzThfex0VeoLUI+iJUx+iahmqxeE7iKTot
YmAROVex/wDaIGl4iJ4fN8Mp6MWxCu45P5UZPZHBZW+CFpqo2q2D3oXleJCvwbB8XgNZnWz5MlEo
ugMFS+78wxG5FfUDAubCNo4iCESyKBSbXsLy25r0H7/aixYWygDTvvjZKGCWKBddnWZj1Y5Ek6Lh
snk6HvfJES4P79BY5bJbVl83IFLZrTbDS/UO56a4w2vOoik9YAklyTTIIYX71jjdoCuJw/CNcm9I
3rMjdB6riBCT8bSG07jAPOGbQxuiWdBQO7CUxwTm6m+w34NtGiTx0FgIERit9hl3PhgITTMLPQih
6aEFSGHwVWNJDuh9BH0BMgiee7rpXxYjhJTqfEJN8PekQUHIKidMxw/O6Kcsh0U+vjyBtWbtJ7mq
6HPYdo6b+2kn79qnSJYp4tgI4AscOa3PdwKaLlPTcoOHliMGeEIiqXNoB4Jq9Qj7HNEN7bfDF7Dk
QBuJYNpecezoEzLB7ArkDbiBS5I2fySQHlXLe3m8f+Nl/RYW1mPBBF0eJ58janPned2S3Nr48irx
6TAlwGccw+5gl8cKQ6F/q/6iJWNh+h90dP8865Nn7R8l8VrGonS59yJ4Ap/t4llstHgNL3pdPZ5+
YQUkc2nZosnCW4by2cMqQh6HjNODfTwSEYAe14LI/SpyqwWF7D7RMtH6xY5KprFJW8T+EUh8yOt2
oVXLvlgjUVbBGYf58+mnXzw0OAf0LCRbZAMJ0KJn+gausKr10PgSmypU3zRcDP5oWFq2mfSHa3/I
b1sFnOC2LaqgMFz5pUC70Dtp7A+XSCnCu76+9gAqoBOwZuu223T6SjEjYhBP6VsuuqIfvxtUODJI
CODDz8heDnaRNzOV/Vio5+gnyS+527QRxrxoZmi7esEdCSWFt0BcX8HH2fmXztVP4IkJF8wBQxg8
ZVyQC4ZU4d5O8FkvO+I16Jn9MGJXnjV+XUsflVH8CGLTTd+q7F0nEUcIqtQ3dpnk9AVdv8fzFI9B
/gZaCAk09rOOxXjvSlgCv9xC5LuX2Z1/w3omwR1wuXLPsmkEf38xo/LEpFXmbns4nfoQe96AeWCJ
snogQoWlLF8ds3JqI1pDn7pI9aAEzM78g9H6TEcquZCFj2wmCSeBMzQeVzwa9LuN/tc64Zfjs7oU
q0GOmtcEk8J9yoxAY3FqZoXqDWLg0il3VyhgMkMOvRlcODXoYzVb6eZ9AfobZfH6JmHQXajQynQ0
DedlSlZAH2Gyih2fx6RFtMcvGczBGYmXymYgv1ruiDcXabkuBXkS6NcoT70b8Nsy3ifeFd0tgwb+
daQwxLpCYYGhwQ3kvsz5oRamAUMhp/qSRxj7jLPG3pPCKVmAiPKa1pUdSvVkl6IDrgU/Rxx80kgI
rW3X+jK1AF+6hi78o65CftAnDTJqbHBb8t6r2Y3ceBgiI4whHkjBuduHazOJ1XGMDNrkOq1QEGSQ
7QGKy+F9tFzJ8DNQSSUUSMSK7jOFNx8FFLnfEqpyNyH9OHPNePaUcF95ly7EJCH3kdEvDC3K0Z/q
nmp4WuN3RBSlDoFxpM8zv2No/xV9fRFDTYiwh2kq58krSBe6rBO+MJZXoChSfLjdeLvAxtBxozpq
HUuZtMFq5hBU1ZqYFz2mPZ0kLSCc2pWJOBGdDJFDAm47eQ2Z97v1eHcR01MyY1w7x9wAD6YR8Cqn
/5ZoHwkcvDHX4K8JOgxr2cJih3XjgD1ZU46kk7+CK4CTAcp1z6i/b9Tb+i6SozEjMf3RR3D4T8l9
vtGGodFq8dXHzu0KhWwLy2QB6KCfGbOUo04Ym08QZdyGhEs3PALpjHyNEvT7iLMAzoaJgCGXEjOw
DEjt5+kjaHe3LzTmoDJyOyGkVbtGRohGyUTWQ8WF66Rtd3GrkcZhEbkcwyhDlSvEd1PxJDdTg/TB
WZ/hyKExS7qQtHccXw9ciY6OyV6x9TsyLJeI8V4MpAEm+RfAfg1yLAJkW7A2istZ9e6DfV3wxkDJ
5ORhYDVyHgiT2eqSEVbmm0+CzegyXC5znMux87Si2kSaExZZOEB11RHDNhO4UO8YSHQzTKRNWR0q
ObgX84Ik9WcIxsyyG4v4AsbriyuRuOA2FFDLg9BjKwHTNcBcSaSOz2fJlYaYB54O6amJOdY1ottm
/JALtmZPgWW1BcrsS9/J+fIM4FGuV3/q4j05nYPkd3B28yxb5vdIUaNUDK7mslfnoh5mFbDwVm43
cnU0G9pwPF+BYS0LIvkqX+mPebXVr5CWoawxT86TxJclKAxuffdSzR/Gdna/7563t87cau0yydYi
EogUr6zTxIe+XRvWAl4Msg+Q9HKGZ4VHjMkswutBeCQboWSCbYmFcq4f1eT3nsYVMzSk7RAvR3HZ
Vdtk2I9gsAxoDDfFmmOMvZb0+WrC7AZpZxQ7Ez5rIo7N3OE3Mb/d4JH3GOIv2+H9+YxMUEd5O8pb
DR5Z22W3vWfGsS3c9o1EntJBvezkals1O4DaMUVJGaX3fS6FPGpXjt11pbPW/LZ91nu13j846KTF
iF5zCadySAS6U1TYOBwloj5J7LszNjWyIhPo128FUrtgznBugCxvH+Z2qI5XcfesjkO+ra3Xvt2O
KHKfm7FeitXi0fjlCQ7SYMgtbMIsKANdycL0jdFFYzyrkQ1ft09lfWv+MsfLyh9RPUti96wqasj4
f4NYxltfDlIvjPsHoR51VKEKIb0SZX66zK0As9QQe4jbcVYBR9Bp43XCBUU5kzt6Qte4+20fiB8g
bKQFK4bHWKDDzx/utdOxhQ/2kU40LEmHfcvP4wrwcjyKL/3NvheuttAWtLO9vBk5EXBWSIu5w8Hu
ALHWvJs090CAF1I8k8CCJechRWNCNicT/gE8+Q15Pa2ytDDJMWVGRmPdoQCjQbCtOekbkYZaYfl4
GzGGvFQkrX0hU0h3+imbk1GGKK8i+/9C2Bscl3vtbYKzsYLFyI2wY3kFYyAe8iwogB0ERjnbgCyC
dnuygAC/CQFBAOco9W2rxg0DpkRAANg6cBvKnSsDOI0Bi3ggedjpC2tZOB1DAo90TpDGlB6MyABn
BxmjEHgc9HhCpLov3Kdw7xCHDTENGFRxIb4AUgHQ041wSVDFyzpCAq6TnYX95xyrXGiQgNIOsRhm
gkfncDKftQsyhivrkhDfFedu/HNPHYmGRsER6lHfLSyiyFBwOOHtojOXfjDR3IgZuuPu84h1QURE
lAtSlRSDEsXanEL1SBhCJkBYLbqJDBct6Bs/9jPIbrP24XH3cFGS2w58wbv+muH0upJZAhguJWCU
wTN3aTAIs+M8NXBmrTe32hnOhgHOCghXW+JV+m/MTdL/CCT+45T/BrqNObs3Swsg8Ya7ijwKDaI8
MFiWxM05Gyr/cSNwELU9pIgz3L9YfhsDwnsWy8zRUmBtPI/UdjEEMwaPJ1d42Iw/bEtAp9LukRJW
J6oPwQKTA4ktwAkaRNT5dl94o+hUxBAr9NN+NcXCbTuBuBkwlxko5aRnOzYZ8yVNYNQalOrg0kc0
GqMJmo2awSvmPCwYpeho6hMYRkZCCqyI4qgHHXMGosmLV5G7BT0ePhL6IG4/rBOTpQrQFBGjGDW/
TJoUD8LM2xNWOFNxkwS/o3+cWpcPpISY2XJ5ZiB2+kql6euNhi/HM8VApDPr2FN0QUyIEBntdfBY
MI8xqcHrWslkuy9afqOXsUtCj+o2vLMH7B4WEt6JicHMCv+GE63y7gIieV9FD6hC/y2obUSKj+/x
Bep+llTzTkHyuyyyecFUdkcd6Bnsj+tsU6Q1ctOlzAoZGGB2egD4w7t095neLVjN8t+nxdD/lPdn
iRJLeBTZkLVf23P/MZJZgvkQ76U57sFkNdaTjgRPLjglMaEPD2h1YrucCrQVZWbFeE4WDj2dx0cu
iHa/53DFiP4Gj0fuiuGsszXXWliKg7RYYpHqdXa7htyv2mOtVVvjurgoUYH6WNjQGuP9N2EWu5CK
yDyj4IPytAWxH/FrrKO1d5HHU4hABlG2kGWHNbXDUUXEaVAxOJz6Na1+OhHpAaVPDGLV17ekOAIc
Cm9TBF8hTYAiAmX6/gueM8zdn1NLNkcwKx1hxT8Jyt5iqiQhG3y/YIFVPAWe2FiGL/lKVF3lQ96U
SZSXQTy1fQwfHKWjtsDYSfYcvJVyHMPJwEpkGVYtAxEMvLSN8fi+JkwPfugFyKwk5J+1L2Rp2PG6
yR0Ck0XJVc9NFQq9hy1T23Gksau0x2/LQQX5YVyxz55ZyiCJC/wWCGwZJnGtPqigtZ3VNj/GHbXS
r4x8WgcFnb2ND73Y1Y85rCf1GaUV34fyS9darK7ppJIAIu2X2hcGIZihbDEMIf5T+HjS0fTnsR+D
C1tteOAAgWnYZ1UE+Q9eioNv3b9iOE8cMOUErubmIk3Lwe4wpXdo0QljAmJF6+dUUM4/6auybQd7
XMWYdTpHD8sl4bc01RjKsbknfdAUtsYH+SVhqo1dBT43OKE7ZZS/MKMdrWRN3wkwOVczF2w8jqCm
yFOxqqX0C/2Z/DECembFgKsCE9gSOKUy/yz5TGRugengDMjdSuLYXZlGg/dkhdE9WRpEUrWbcgkN
tGYViYXfDL02wIyLhjvFof5av41fhHMRzWKDN4xnYf6cp5gSV50HKdb6txWu8u6bY3Hqf/K5sUIe
C6CGIjpRfF5k+vVodoQSyNFjJmCZM0Ox9JvXOrXNVzkPHwg5SMUFJevr41jb5+s3lmizWxN5c/bv
i2SY8LAYXOMt/yKZmFfNESXAmBxN/tDY2oRBpC7ACEODx5ljJmcUKyebEd2ET0cyqQxtkR4jwvm5
A+UJCMD23nqfAAXmaz75m9tOfcdzYLGeMbmrx3OBQ/hGe4O4g8/eNNH7ufdz/6a9tSGD+pNFuBPI
AGRN+KFIvZohJk/3MqP4j6T58HkRl/QNbynau13ycvXao3Fqj8KrnngCswiDSh8kEbcq6tLrnIBb
M5ROPVFcsned81GxdrUOeyskd7m9vID76GIEPYzluU1W/HylhZnNGyUHBDN9I+OzCVpcA2R9cLAC
wPA50+8kp2SzuuRxLkh3VxFKkihpC7vccnlk6nuQv/I37af3zhMordLn2pVHditPwbCIEfI8XRyz
k++WZUekznQRHwFQTbomLQ+dfQi6cSJzDfGP4Iq7hvTao+73Dt+85GbyTdGWkaxH2YMIEXvwHxs9
X6OzU9D97q4n1MLvKCdMojfugehOSfOv6hsvDS61c62IFzUlIMr2mRQ/MHPZr+1mMUZCtUpfoTkv
m+yTiD+UYnk0fjcotX415ShtgBf74HZx+w/8FJAbrByY+q8erQq+uU3pF4E83Wd8ayoHQ3H2WX2i
5HXgbVH/7oRQPfE7Ab/dmo0BZx52BdL76dafKFrIQYBXqols+8HK32B3nuMFlq6z/BWwn597KgC2
FADDYytk+R+FHLdGaAVnMuQgOEoHDVL72cTEUjoCeM8n77RYzzAGynOm4pHQ4vdmk8+msOtJR4wO
dspjkD5ZQCXiHCt8jNYA/wgBofns8YNX15aIzwIUObzb4ytfrSWWMQmk11ib5Xypkd9hD/uq4x31
tG8y81AlxR6Z9Hc6IC1MebcFBIf2ZUBA4wgfvHIxrOFcSUzCeRFyVs75Cj5DPGs/rOR9QUVMNO6I
46DDj2EjlR70ZeL3DNY1msE52TASMD7TNm9YOatrF4qC7MpfO3IqCNg9uk1xfE/c7gZh78fdWifZ
19GRutgvRAEQlsGwxlt06DOPdaEnhIVMZJa6ogA4dRZAT1jh2BIy7qEvVVnOAQwAyI/oihiLkfGV
dEOSHxb44Ys+InCaOeK/GwfFnJJXfvdEW6I5baQzVOt/exn/0Th0YpplcWkxTMWepL8ASI1nHlxi
WYBYu8/LLxqUEgVmR00UMYPFIU/y5IY8UUZMwZsqOU1YSSBzgzKpf9Gl2eB13oPoMTxiPyMunosz
bQcG5CoQ6b6xyQSivnNFL1mx92uNvr/fc4wJgKDOXYjXU7ggY3BkF5WOZdd+3tqTEWpaRZEQJ8Q+
E4/oHDQadDDiZ8LtNaVIr6YFFaOLp9/Huo9gP7ii22CZprAc5CUMSQzTHjzJeNxhh8D0RJNismU5
8eHmkBCyTA8k7Y5QM+IiYPFPkoQiMNoHCNLVqwmZ5mrTgO7t/lQBdhBghgTY8h/ynOwGNsZft/hc
9hqnBGAak7nTmV6cRryXOso92BGKmjU9V7AU2aexukbU1Q9Ezo/DLQ1Aj57E49jVlnOmnuC5eFYR
HpbQPRiOO7ZJay/k/Sn+JKNAZzW4+fZ21oIb4CVS4YmwpqOpeeAAYFjiO2OCoxMa0hlMUL6uT3y/
mTbD9pL7fBAITZ6jp6ZLOKmHB9CKJkKxrXOFgQx+O/cYsJYy0kt2GbMTNUHEDJvP32iibsIM6y1z
pK5B+PgmyUp2Pxsj9BgPzIcOc6F7++g+ppzdwr6va+sgH5INatUX+GiowoI17FCf13mPQoM8Q+Tl
7kDKxQkBzkpatt/CJm79eHfd3879y/Tl6DsE53T7zorZDTXt/ajSfxCU8p0dSTz0H18D2TYJmn9l
h1CC3G36ffqZDE6k/C4Vl12ZBI5CUIjEbL5YJgAOAZ5LRkKeafCTkvQSBr2CwLzX5iAtqZ2CezmD
10iIV/kIbXCbYkURpCDs+tfnhhuHqAedBd6U0jtsNss6GFEm4Ci57kiphHMChhmaFSMmap+X5oiU
MWFC9bR34eEDl+KhsLuTwHKNWQanqXIvMbnTyhmgoF6t7VG63fxujkpS1yAGowtlF4sPHoXko1om
RsC/qMeDWEaT+Fqdo9q2xqBJ7bt57F+6dQG9CsyR316t/AvzifQXcYis/rGCQHmqumTpqvK7yEpO
UnPQenHc92uiE24uIEga8oCOi4bQGkRR6K1YcICw1CYdmOUFdh6aaO7fjLMc5JqnB2LuUnLIhqSq
DCBywIZ6kPQ8P5cPDcMKkdyQFadhBXjw07xWCn+Gn4kFaGTCDCv8uP3tBXpFvQYxd2fKlGCzi81y
O679UPiAx8aUl9vCln6dJpK9eD56AoCIJIw3lAu8UeuCC2/DA0pXw/WPp/iov18/LrOH9zwNR4PH
0jf2w2A3BXkmNtvSNyBFTDpk8ZmBQoQVbLTMyuAerZ1THvs1TxjNKVv35g9MOq9QQZPBbl0xTeyU
UwGqSsoC0nc0KB08K2lMaEl+SrpAYOOaElOAP2igNPeZQXX5ZO7tzjgf4JNfsUHwIjP6oNf6R/bP
mP1H9m5yxfPz767RZabMkRGU58uBYKAqal/QT+N45WcnIVASPOOVf086YLtFIQJQiUBHfpsAXZak
CwjAKFsumMpjnbRz0FBCBG9r4pMyr6Nte7L7Fo/gWeY+zx0k6+iUeUsparylFD8yBwYeGkigh0ee
cM+PhDqjI4uakBDCPdmR4Henck5t47nLddZSOq3u4L2nS0B7rGxeSAgWT9p729vpFtHq8JjEov99
98HM/+nu+8fJ/U0RVKfCsx9aHV8qK6gU8ood8qE5BwwMczSoe+pifWASQSfUfJav+O2ZjcGsLLv8
NDl8P2Z0naMCAZMCJ0OHRuYwMxT+lMSrsAKYO0IwtctnhqLnwsCpnKiZtJ5JZtBGsUeOiVXa9SfB
Gee3JepAdKNlMLwn1mtyXRVzfCj3mdT4eufYU/7bqo6hUvYP1NzRuJoKMfuj1UAWpkNLGIGKTceh
pyFEl9YMmtW9z6ojmbZFRPG8LvGFHvK5+QXdwzPEokfqd2ZiGSU3bpq0rKPZOQzHnEGF3nHiPriR
+xOTW7KVoSmmOzLgajSLxa+b0lYPzRu23Yp4E7tkFQRzFCBivuorOu0w/xk6UHo3W5+viKTek6X1
wtWFSs94JZ8asoC6Smh0LLzr+hqByHOdW1AVcHtXth+XWsi+5Os81fY4M6z3qVLyv+P0z9saOQQi
m96h6i0JwzN9wx2OAso5OvopUFm6fNHASISr4L0xvaeKrNhqsURR/SnADU4cSBJ1LaUzAhAz70mC
B1+Hd5jwZUq03cTuVJJfRPb7nRgkHnzd4gXHDe4ZBCqdLRM9tONh+O9jqf2xnsqWorFDzrDUX/X2
Hx2Z0Ahj/hxwS+N8PZNTgB61X3NpyCvW4dw3CP5ohkMFcBZU+cnOe+WNSLkL3aydoa5QyOhx2S9Q
d8FtS4sybHa3g8pGTySu74C16CUzu/aIAtfTKUDduIZIxgcrxMIw3T0DeWSTrJsdn38JWVX+8JMp
omZZMpktyiSp+rdu4JnpmViNj3GPEJIXLCSu+Mm4z5jfVbaA5XyS16rM8CSAUIURr75Ve/2AtFSi
vedinmRGgL0YLLiV8Vlquo3wGWAah+t/fwryn0QOqIZFRF+Wrhu69HuK5pBUsmHyYhE5xKjWkp15
YesPzYQ7nqXKq98MkAbOKtkzKnKbejPc7PTlwsKjmcqARSf0lozrHnuN4T4+Qe2fBFuRkZsgZmtt
UgzYBUBMg4b4HC3c+ELzSg+HGugyzHLdI4+gqsO79cF12M9JGpRMm8twnLWsqkATPM6samH1OK/C
FDLmTo6Sd1NdlQhJJL8nY9ZsgcAoOMTj8ZxjJ2d8JifwWJ7RoGA7/RxXEKLWJ7dI04T3z8lk+Dks
+h+8PImTYtGYiheEpN3N9GM8Z6JSto/QpLVAqYZCDf4EZgFznWftxJB7asUZA8DCNXcfbT6aCOKM
gKlt89YsBmzqc8IKBbf4fp4qlhKvH3uO44Pm58GXoXU7T7syI2bnX4YSvFsVgzwK33xHmlbxozez
BIebm7wQ2gJUw5EGOXEhEVDom3hZsRE5oHdOyRt2goFjbeW83zHp8goOChoNWt7Zg8hVN181Pjdz
dQT33PNzWUu8Vayv8B5sNkBfhceIAwd1QyAxozC+5usbwyCv1H3ShDlk+uOHxcOF1g3xWhehXX9k
pAcElvlN+6/QbqCv24GS82Oz4hzjm3sr9iSTimAhzx+i/fK38i8osGZMwpvfhjnOLKmDKFxV9X/D
3j9KR9npstiqwrCnUvQkOYp+/RZvUdVpVKtVwu4kNlpfp2ZL/HzDAF55cKUMQdoM6K7/4iqrHrae
78FlNo0xMR6EV1xWKtuvhx96NumN+618fayQg9BWV2i5CMeBjIkQGJxrIKUrLr/gsuI5RrFmD3we
iCpQAz+9FG2MfyWcEInXEllG80rlDvu3GF1QQxXX3vACADbSLpYOQ/iKLguKDZRqNNE0OjJBHr3C
P7ID+/XoBM0nqrUPQhUV8hBvNH2PlVAs227P6PncWcZLA3dhBGIksJvk2OXIxZwq2dXaqRlCwR9E
B3Oa1oYjQoVvTHf1DtqqgShjuiGSDf0A0kOE9bPydfDwU67ui1Ljrge8y95blI2fSLrbMwvMymMa
FgeCAkUg8jU+AFwEmGtZtWlGmS8ceawpaU16uDxf7nqolRF7ZVjDTRjwNxNkO1eO/ZGlU2z0eG+W
RgYZ6MDuMIwAY0v2dcuM45JALnD8CN/rHPLxaClO8pd+Nj6Mh5f/5K8ml8OsPQLm1fMzzWHync9b
Fo+4SHlaosVmpIIfUYiOM+i8qSxQEGaXl4ys0jJ8WCwPLBeGk5lMkdMDkM+FlXIa0Vrs1ZDn2FoS
I1HM6TWKuQFDo0+bMpNfe63ro/5lZY68YVB8vmjYh8FEj8qxeqe8r3kun7xmOFT9PT/Vp+zIT1dM
DzT+pmcIsoOLa8BCxq7YJT2rtrNe6p+r6rRb9iBgo6ui+0eyty7TqgUacff+zefST759a8rQEOYl
NiBWNJC/mk27zwkrdMcVjNk22edZQC/E3vWc4fHV2Ir4EGxUE5fLHHzFY2nWKvnud0DuOc6JA9sQ
VyO7Ajxmu7m4gyEmVMW1pkA/MHGaGj1bVFwHpWuu61eit4GWNJkdNzCaELad8XIpl8wQfDd2TrTV
Ij3xZl+FgG8Jv1Xx8Dyjqz7TVjqDx7ii1sS+/FXPeJPqeT6/HPgEjnxgCEWe2N6fnhUAHcLSMWqW
B/osKypeEXfB255kQlwb/2p9ATjG58rjc+N2PNB9kwQPkACat6OAUckMFlu8QgAsqxWNAPWrm7Jl
X+rJLw+J2yzMPZ4EqwM6sJGRHh4hhyE056wyJvtRXulEb2yfc2GuB1yH/pN8bf9p4JmvIgRtuykj
sIIyXyZ7acMX7hzZ8vG6o39CGAxKyUd1kZwi0FcQUVg+1qCT/Iq4uW6OuZkGiw1EEw3iQk0gYJyy
BXFuu6AFHEc0SJ8ojBC3I/RUz7GvvyNHIhI63zGhFK8oM+c0fQNdBLKquwMtkm/yBdMyViWcxC4s
9OVMDixXU/09ML4tJ8MwBi3y0oBHEQ4KB3FHE8zOL3PGCI4HeA6+wrsjEK4pRONWyGZ425pQnBtE
47KWAC8Hq41n93MMX525AMTt1UNArRIH5MqnZK+E3UDfdo/0t7tn7v67O5G0if39d6W3VEVSTU2j
CZHM36POpapICyMuejD/vXB7L5QvIfu4kzZpppzS8UOszjcRqHp3xwZksR4cLZwqLy3tu6WEpwVb
PXD+iMgun+ZK7tfZZZGLc7laXPQ3BldRWBnKy0ACbFJ+3rCRjgtEEReWtBgYKfd1/9Wbh3uDHHwu
dAsCvZvL66is78hU6Rv76F5vTCFMEgzapV1LL8l91xGwRtm5pvh8btuuXz7yDfo29MsJN5Lst6e7
/kGhqvuFHO+UwiNuUIIsGCLrybaofaYuVXNJ5qUIfD/gjmX8Oee3PfZ9Q1xObYj0zvVN8HVS4EUk
c2+r4TeRiVKjInAFRt1wLJK3S43RPKqSrSLsbzeYTJ7bZt5VkWnNSnyBd7gvR2GtkTp/lsSpTlKk
poVCw44eWuyj6GeSvrqiDsVuiAAXT167JLS0WJJlSR96v506ODW2mtrpBbsA7RodgXpZt/GOwyIJ
4IdL6QZGxQZIArOOBavFpbmgHLPL6kp0gLSIlUB6vBTyUdXf/3JwrP9vZ+DgmCIhkJwbXHHyv3vw
TrhJiVze+z0ZYWzoONzhEQLtDc5Jja4rhN4oOeynM84+ckYLQmrcuy+TA+M8tuQt40mxs9eL12xJ
ogjKJZpQ6ZA6E5eLvMbL3XI5cVh8oIF0wuP5fXvRYGhzF61lcPHKaFI0LsvovtY3uVtvEMArszgk
tmOBtYGdZ1hVbdJVCAiIaCRty0ndG+uq7NvLff9/pJ1XT+RauoZ/kSXncFuZihRFam4soME5Z//6
85g95wyYUpVmjrbU9G51y17LK3zhDQbObBqwlQDp3h26SNKUkmqOALc0lGK1TUSRAUvBDZIG9cRa
1voGbddGmknL5g/4SFNamGhyP2Fh+RncSJ8W5IUHtDqihYgA5IHbyH8k5G3n1DQaC8W1BSBs0IOP
IEzwVJLfixuN0t5Ew8kN8fgVuCcRfII/0+9qld4RxE9uKMIsKn3CJOQU2okbOPnOoUrn7hJJ2zno
GISB0fdGwmERHYwZlHJjwMzkx/Sh2mSbwFtAjCYfBd1NnAyBhM4fqKNbrEH9l3aXL5GMXKqUyTac
OpoC8J0mlbu259rfKyvld7JmoWxt6aaqqIZFxvZzoViy7NqtrlUnwjGT1q2KcO7UMKbla3nkrXxo
A9c8Jo0zz9R0k9xQNnVNhkfx85l1YJaaI0TlyVxSM3UmOyJS653uAQcuKSLVFGJMALn0b30kbGGY
KsvFwv/r/wVeRbsULTSUmE70ngEecwm3ziT+pIf9ab/XR/1NfUtO/mZaPppb7Y7cp7u1XuR3Kg/7
6o9zry7KnXXbvXGVKQ/Sg/WZ3Bqv0sPABBCh3k3rj/rYHIL3YfAPlyfbPHOcM3BLVlUYJBZaoD8H
bhPQV60WliclmzXcLaAk54SfjbzGNlOq0B5cdxHg4UEH3MEJWrxFIB3zlwj0JbzVfMDSN8TbyHVT
XHmTcMeqDnQtMnAciNDjJc6+C+aoeIHgltVZ46x8cwFQNUFklN17D4qelhUdqgT4RgHuY7DXQt0D
wAxVRdiVg14w6qJ7CekWd56jGgshFKD9XGBzQ/Ls5uifKATjqP1y4n3gVwVzuxgMUyY6zZZ0sHfX
nzDyk7HFnHT+NJUWiwre++zyXFpnkiANSxqZq9EUOetGiXtZVUkfR2l3UtVN3u2R1Q/g/qRUS9zw
QSp2tNpNayu1n72KUEezs7VTEb47zUE2t12PZtmTWtOvGEC4p9K/i/+iUChGdCNv7McIHryTLqVB
iH5j6u3QdZH1PfrevrvozEG+QxBObf4oyAN8/a5K/+jeKzozuUm/P7aoy0EaU6fcWGaMyeNSRCuy
vQWoJuEH061JiCvOrmgZuYPyQ5/tjQb9IYS1HzFx0x4o4IfPRUTnJVgEkMWq21yf0qhwvaMffsU0
NfSRGSIPtvoIp2S4ecR5Lm2wd58YPV2M8M1uiLD87ErB5AwBytLgWuvsWtVi6keoTKe2bKM3YAHa
HxXnORBHWBoucfU0wpIomcCXBMLDIhVoAaJDR7YHTzEZMDXQJ52j9hI+5q9lNwHu11mTbAsdsCHP
NlcaIKAHOh7mG251rc6nHHQqlPTaCM6dPt9HMELceUZW94aXlScnmoGSxEVuhYRwOzDYSfaQ8Edw
30SHoR8ootnQDIev2Uw1Gle4DRQry9mBi4RSPgCF6CcdYgqG9BH/5iBBrqzyM12Xn9M9qqXZfhOn
esfLdgNWKq4nZPeKNfEA8ORfZbT0ljIudV3HO3UfLayUdCY/BMvsofiAPfhufDrv1W11krfJbb9D
5/1ofEBby9cObco/OCJSpQ1BtK+90+X9eabq/vPNR/uztsK87hveXDwSIleUZxAqiWbirjwJOGlO
mj90Q+/zt/ypRMLrzt+3D/kLkT5iWF9l18uv8xXwjCJp1q0u6oaFLrimj756EzpO2bRJecK+uc9X
ODglyQbYD4y9sFqn6EiA00EiqT5YKoL0a9O/1fS1S72+W3cYsFEBoo2H3peGFNgEneSgIhe6K+/y
I3J0ZD5ksCDW2LJ39bF+4aY/RjR4EtqyE3vj49WXH01PQxRpqeOCq850GMHN8vIold8UbiZd0hUD
0LSKAvpolJIg9HrqB4wSEfoc9uewKxPSI1jlX6oDaAGy3A+FsmhYJEekBe854WsJiZRp5wH9HyAo
crfhrZ1nE+/pEwFud3flNYcL/vvHwPJbUyRFxTdJtoxfgg1JlwiFqXb56avXYpyiTfCUbLxX+bO8
1TbOKpjTVdhYd+4hWkKdfbCHvuvaI1rLMOSbaXcUPuwDmoWsd2AdpOEfobxA+BTXx5VID/6a29Kv
khtvbJow/XVTEzn6zGHiv5XclKqoq1Kpo5N7E974t2z3pfLmuoPtpLM+qFOSh080GyirfdLiK+/r
A/40yqZdBUtsh25QgE2n0vIBJBO01D/5g3eaG+Bkqc4I7gJotLm48T7SpwmSLTP7YE/W0GKXJLkI
OiHUv64/ulN9B3Lm4J0qrlU09afdE338P2qwM/72V7q90q+F9M94afSKqkap8ct4+tt4xTjqOzMu
oSTgNvsgH53X7rMGgk0h4NZYVEsy/yXFwAWwnRNNJ22FlIYKbEDLlhn+V1BCaTQdkjW6RadsV+2K
Y3ak/EUO/oQU0RLlll2y80/ZQ3rIgIUBeCc2m7ifTwCc0BqaanNVmNi3dHhJBdpNymLISygSA4i5
fas31rRaCDuqOfmjDDcUrMCSzCJasq9mOhCfBXTseTsJAXSle2SidAyFqMa/UupE4aa4BU7FjkUf
CeVmbnkQe/6G1k/zhDwktX24cIwCkA40S2NSC1zq2NJMHHMgQdHPHJpGlC78OXE9f073vngzbpHh
i6/cVvI4kfv6EIZlqSbhMtncaOGVRtb7mZBEJ3/rbDRi3wfvBS1Y+OLZR/tExfAtfOtO3U19pKWa
fnhv5s6cSnNlHh/JM97Ea+3UXwHA+IWG6/XbyqChlYSumw87QSDbM2/5OqfoBQ66fgtD+CZa2zNn
aczxhL5NdsK+phiYr+KneJ0+OCSNb0TaQBvUfbIijR7O+tuGC4CJhm15ZR1b44B7/LLyz5dVwkbW
0zSLTsldtVcf65uG88R5segbRB+wRNEaomsdD4sspbFg0r0E30Ny2tFceZFPFE+AS669G31LFnGM
77RHRNPfSY3W8ZpO6dYFKGLdpA/5Lt+Fx/zh05oZrD10pXYFtQJxZfJ16p3/UWzMffcW7iTOD/FB
JlMMd8ZNMY/vAXIu43tud23iLIKDcAuXcV3i1rwUtkh0zr0D8tAnfy0smiftygR9XXujkxiKr6IM
6Z9O63y0vNS4zGLB8KKT+SC8R3v3xjp1BBbb9j6+7QBc47/2YB/re4gDFuYdk+YlBeNqfkFYq5lH
VPqGtBAUIGeKYdZD/aRsIlJyzP9wX72Vdig5zfN5dp/dhHfZX0x2997eouKHN8i+u4/+hCuIZOpb
SPno2JzMtxiAAjavT8K1isjwpS8NdLRswyoyksZioHCNF8E6WnJ9a8ijxmvqlBvl5vIN90VOGj8O
rIwoAtYn3/vyjvq2S/LAibXWF6MTIImFuXwBQXzo9Cl50poOxw7GJOXyfoVJ0KJ5Fx7QdptLNPLB
b06RgTCo4pcbmHxkYyglUpCcoKd1m20eqDTdMIsrfIvxSqYlQIWh/pNtiiftSuj5xSW4MITxyePr
ql7QGI1OSAethXcSGnC/XG7pDWJjc+MEsrL+I++hTU3yjXnLMT31lojAPKM7TjetXDk7AIYTRICe
pB0aPcrj0Ge/PM9n76lv8/xVavg2z4FaiHUp8pIpHi7tDPYIQCj0D3ChQL6O2QtuhbUy399kx2Zf
3VFdb/fqtrpx/spw55On+so6k8d8nuHE+f5CoxOnyLuiLpvhhbbFozhvlggycS9BE1h6a3dGR3dK
8edhLt3Fq1dqPvkSytHUvzIv+rBvf388mu860aBojFVwUkMtIzVh/ck77eS9DnpEJl03ND2egZSX
iP4ilGTPY5q7NPVAsUAdmdn3JXUvqoB/AerLKeqMM53LEEvoeDKna0RvQ1miuBwsUIgVXvLH8rVB
JWuF3KI1bZckzS4oI3+aPCl/sPd776jLoGGw6Za0z6faLJlf/vryuU2Nz+D/jnIclZmiGKie1Uan
RzwO1/GMYOKD4jP23+Cp9EMz476PqNPDtd4n8AL83eUXMM7dL5Y61LBMQlmcan7eL0lpabFqDWHS
lO4lXlqERwgRgDF3pxATUcICWzzH9Xhdzen4g380MACcZHfR3J9heXhEeE7HXWGC0fRL+ZjcgKVf
IdPBrUgNfZlu0LtYAGB9TBblAzUAYdCyeqbpsApONGWQQ3lSqc/4eyw7Z+5sK8/qZTzP1/6dsPY3
jxTVV9nGvrs86i8tnG+LyxSJB7FdNVR0llQd4MTPUftFFMqSKyJvxtUJnSiCm0rlLC+x+a4/NPqv
sI6VQWF+X4VbS9uj/Pb/fIVRXpx5jVf6cdduqT08Vzl6AhAZgAOat1q9qBrEFZY50aHu3MY0V4XJ
5cePk9tfMzD67lFhJHmp8vhSpTbdI+YMpm5GyK/1ixIFkmyPXpxf3mCurqq4fyH7u+rhKEOlZEKo
afTSQQHAgXqpcUvX/vLrqaP86p/XU1iUMomgJlqjW90Vi0ZXIz6QB4OkaCb8aIW//BrCYULMNFX/
SlJJCxhXRYRU1Bx11GcAAjmYNkCPkBT0FXJAFUFQV016oYAeijiqMnXkmWjt8mJgR35AWrrprAOA
WtRCGV0AV0qaRzCUgMHlACALJLCA5kZQdF7hp6KSRsBgpXd4eV4e8ChI/jXe0eWeln4RNnivbgt3
EOpjvhkDk53Ki//fg4YD6dt1Y2hG3ZVW027hpYNMT5w1Y0RIHYu7yw+Srg1J+fkku6ksM214EkPK
kMYipSR1t19ZaYzNUDsU1iaUY6MStZnam1JSbGBwk8lceZFRuezX3I5q1rrneo7ttu1Wk6f4qrxn
R44rnl0hLswxe6yukRXOL14dKBaSNIqqDjfstznuo1624pSRe938DTMfycb0c+aAIMZMur4yz8NG
/XWUKf9+2Ogoc+vEjjKt5ijDNEKaBSnqJmsVCRdlW0VXbotrzxqdWa5XW3XkMZOAxsTwhtPCgSuL
/HiMWsaVcUmjm+lfn+3fAxudUJXURK4uMItycOJERGQhe/TNtYf4qI9EB8yOZYcWbUNjYcHaCZBt
fru8cuRhif6aW12VxKHJIyLF9/NDWppbWwoUfrRLsY4Xbxm2kGg3UYh5CMRCrHM/E/cuJ5I07q0Y
ix50gOehpizNfGBf0WVj7XN22wV4M927MkNnl9m3txtNUJp5sS+JvB2ffWio9MOGYlEPxwZXxrUb
Sxn2yaXZGN7n27I21dzOE4XnMQ2cUQkQ1MbTbmsM5w2KPaCNJGrM07Sf59qC5RdjM2Cdcv8pjR+H
C4R5aOjYBBNDRWzqI84WMJu9dltHdzqUFf8AMaCPgC1jwUNrd3X5Y0qjgPKf9fR/00Vi8/P11cgL
3azl9YtojsOs1mCghbr/RE6GB8PwBfrx3zySRpmpK7QhKbr9fKQsl31phXK7jZLbvDsNkknIyFJ/
ATGgrN0QhMG1Aqo0HC6/vpKpDjbWui7+KhMHfmLJccB5wGVJhd14NjD8pAUcKDsEkrBl7cIXDbej
HCEzaO9LFumVUQ+j+vUGFlVGEWNhlCyHN/y2TlI7bMRCHyYa3jEe7mA3UFaq853QIgqHnIo9dXzw
klt2rZS/Q4LnKyjVXRw/5s368suMq0//fHVsJHVd1iW6baNPUPR+n5YiRxZXEEs0QU0EnWbjCxwH
j1qbI7/HYsaqN4PahlR789kKf1gZ/L407tnkORpBIgh7vF8N8TntsJEHWVpfOVq1s7fUtxcd7S61
bU3BkZg1Tjo7hpASo/68qxQd0Zt4l+PSyZ/o4o2PexvihEW0l+IcluqTQQfQoieaKg8Z1QxjCFoC
Z99SydeaBNzBRN303b1qAIcfDkrO68JD5fPDa5aQOJPgEDXPiRctcgALmnrfVvJaMafMAXHhS5eC
L1IHPLZVvQ0fTL2yXM6tFqJxw1AHdJD0lQd+Wy2kvq1Qt1W7DfqbWp/nKUrfK9xfBBSm/OXl1aCc
2xzfHzYKs2ovrpTY5mHqoDWDCzJcKUAsqbvnc8vlgakDuCg2Rz2eu96diX9Alt0J6k7OnjnC3OjG
02AiY86xLJNtTN0/ffb0deUfZHg+grJRbaJivF2G28FXj8q12RpD07/W8/cRjOK3IPZjRzMLVDCd
mWAd0motoSYGNBUDaxNQ1K0mr7gJOGp05Plsbc9ghnCLwqo0YCESG43xhU5i20dPXJ4oAM75gYqp
2ixc9eRaj5fn/OyBZCA3yVU0HAbi6I1NM5LsPs/bLaz0xhjCc7Zf4XywUmMwR5Y1HMJ0leXm01XX
unWrGscrr3B2jbHCkNTVLJ2T6eeJZDlxGOshn50TiVeA1Jnew0entYsVRP/kqi/cnHoxOMew6rk8
aRnJ/n1+Tf7iC4s/PhqtL1tbVbYsboafL5K0id6nXtIMh7ODyvyzmf0tkmVGew4cMSx/0DQdOoTo
+0BvPpXqPe9zyoJrF9O5ffD9PUYT0sapoqQZ75F2e8ujB0WWnyPlRVTzv1EEMvt7B++h4p3SiH0l
spLOnXYW30IUZUOhxjiOWp1ESOw0bAa109zfwjADjqVKi8ReCd0NTbzBD+DaOhjX2r42DySJ4XKU
6aOqo3hOzbo27kSv2Wp0kImaDBQe+PItpQqG7sf3ah0s0vQmrPS3XntFGcbu0PUN0aKDkccVUNGp
RuoIDEpLzpggGNFAXg0RjxzCYE1GtvOvDtzrGuBIGj7Ir4Xz7c1H15gglEIuGkGzRXF9uEYD/Hcq
CkWEex3/C9iFJmixZbUIZoZxwbUFcyb2s7hA2TyWIdJTGz3f9ZO2jVSj3kbBmh1UYtYVbnxpODN9
hKvQer8TkCvF1gQlkWvH9te2GI3+x9NHd2PsFrIE97vecllX8GejuYCoCz5tGiiAbZ5s8FH3/lxN
Yc8E2N8f+xVRfruarDzQcs1xmHRE7espx2hR/6sIIrXTQl5dOab0M9vSki0dSBDC7CJFqp/HgyVa
elclEtae9pzlKS5NsZsFtPmsdt9aNdaAsN6tA3n7UJyIQB8COeW0p6NhI6iMmaxm/9HKlUCsBWeq
OHbNAA5u0w8Lxn+1waNWo8KnUkmk0iy/DTG7irOVs3aBHPsHJBdrcx0CX2aZkVLEzjIYDOWpiIMu
7JE1hgXZLgv/xOXIJ1ALB/7/k5NRWslBlc889TmV0QjjCoQwBB/wgNJnae4SFC0yZPeoriRD8xGF
QY+yMuzAEsISFkDhsjOevADSX4PHQvCa0MRiBoYKhUs3LtxozTOFHux0XZjRIri4bqpiMeRDvcHP
8D7HZC18krJbtqEIgMtzxIXaL6ruqStustJdEEfVII6DGuVeBX1HENcyADqcFtua1m3BQnrxk7WN
ejk6FlRB6wOuMSnuh3pXzw20YSx3FUVDejMhtaMukwA9oxKKAkMQHPBRozVIE4jgguYgaHbh9iml
r8zPDBB3P8HHRUxvSHRCEJfKgLrH0sbj9KmVZQWjZaZl2by0ngV6KPqnntwMCRHYHQIve9BixxP1
4fJ6+53QEZ5rEo0zWZSoVXy5Unxb332WpHkeNv62RQ9WF/E0c2O8baqdKe0KXIpUUd/RfPxoc/lG
jT0ErmjaWjBwJDGYKZ66kJUnsUaLUph9ekK/7iAESBnLzzI3qhkc8siASKv6+4wvgnIPdMEbJUkf
I71F2FlZeAFYdv+K6u/vusEwKhmFKYrZmiHpozsWw8rWsoIKQ3XmTpCU2WDi2gfNTEpelO6xTtdW
jjH2qTCgewiwJXT8CKD/+/2Dp10JOH8FHryLaVqaZPA+sqYOx+q3GY6bwnfKAtu4LH/3+qNb7WV9
bnt3UvgY5KfLn/NXvYRnWXRKVBPYDKfI6PBohcxt7LwLtqn5JoZADZyFBf1pcHS5/KBfx+LwIKC2
ZHeqxM/RoORKMRq7iIKtuBZTeOjxAwj42NpAR1FtBKWvPO7MHOrABgxFIYnWzHESDQjLhOCYodMM
58TZV+pTok4t8QYNSNAzl4c2BAA/Lhr0txXgxKIGtAeI4GhoiZMrRaGl/hbuRIF/Tvjoy5Ahd6J4
d/lBZz6WrimaOsD4qLmOHxSkhe6JVhhsXSWfOyJSCHed8VZk10i65wZEDQAQDEBTiV9/LkBfTQS3
VxGmdUREyhvAXeK0gmXhrWt1f3lIv29pJo8vpbE4TEZljoLKWtLKuMgjfxsJT5zwgorsV7Os7EdR
xqoMkxcou76PdDx8//jK3XlmTerQBBSwY4aq/dr0WRIJkeAZHqp+K6QsSd+q9BW5YT5fnT/mnM2X
B/slFjFaKYaIGKJEkYV4ckwRdk1HMWxd89D9vkGuM8s/PPSYauODNaMkiDd1j7J35KqfEfRPTSTt
UuJoLy6A6jwbhGsdFF38kGQhXVBUnVrebRPiqwpTfnhbHfZqfRSq/3yaDEDbCrRmSSfUGC0HWo1m
UeiFt218e1Z3T3r01up/Ig7KXDmidKsp9fbyRP0Kadi5bCSLcFsWabiNdhSVJ9FMVMXdBo08tTIE
eYSHqLhy5p/ZTVzasJ/hi6jg00fDaiy5C30ndbFmfZbio1MeLBE0j/h2eSy/FhlRmSYP+xYfEdH4
ys2/neaRIWh+acTNliiAAjhE3DeSWOIFrvfrZbRfMzd6mvxz6/aB1SmWz9MCY+YALTXQGMjITweN
a5pWSPwSGBJ9UMbp9LvCRF/2yiL/fZUOr6AaEveXRfA5VkzxjFotxYKsg7zZzFDdfIIiFfczxRxS
RSolhC0NXCeUhaA8Vg/kHTCE/otJByfPFqNby38/pyGSs7zsTaHelggYq1t6Dv8UuknOUjRErqKr
z9WJLe3bA0dJYlFaaeNrPJDUlJCWSgoQ6oHOCs36K/a7nl0N6/PHYcI8mxpnJyoK6Ch8ZcvfFlao
+jLXDnuPsBrXGS+/pRzFAFGBiUGveM/X289nEvAfjxytrjxVlVRV5Xpbcy9gd0DrNEY/dMaCFjTE
eW4IcqvkSjX2XBr746mjKyJWvKYtPJU0EqHD7YsFtAYx3HTOWCm/ELuzkzAurYz7y4vo6oNHxxD1
6E5XbIarFesYkYZY06lIz/t0SQeyQ2StP6ShPHktpRWh9+WHy9fmetjp3z5vm4hkdSZpHUkSZWgN
1WI33zX9gdQHgfK3HozDV+XF7w9CTHBTw4rWvYmCX4JZQcM/pagQh1QTr23wX+HBaOGNNlchV65Q
J0xL4T/ZrbKAuOTlQw2orBbv2Aw37Sm6F5kvvgt9HUqE9BQL49prnF//+N4hJWLK6lcR/9sEVV4o
pI4pssdZBPKRxVhHOwqZNbUWa6g64wd4+Zt8kWt+b7l/P3KIOr89slNlwnaLR/o5KHFjX0AdcxSu
ZP2ZxNcKFoKw7JU9GbAk7PJoSqV42CYojcXNixOucsSlc/sQhhUnBO4ixU1uStsU23rOKVAIJebD
MXrODzQX+LctTD+5e+3CW04S6p0DGqEMy1mhQx4x/urdU1ETHQFcBMtuhUu9WcdIxfQkmOyNVn/h
mygK6u9cOw+J+eDj8tjNJCTZOQ0dkwVNedfyrGNZQemXZnX9ivmU0U0TKnv4jeEbvxSkQwimJVT8
KepeFgLWYVFNmF0Kng4UYQ+VMGIAvb7lhHOrQ4EoGBLV16+VYZf/mnsDnBnsG4OJHl3XfShUjjzs
Bz+7oQNjmQDecBZw8eSthncmBYYCnQIcvFbHks+utG+PHrbqt89eR2loBz2PlmF1FjAoWWnTg/iR
PaAF0PwR2gnqz0G3kMLJvH55sMH1xsRms8ur7+wdQ2D0fzMwOn0rXWoyLWDfYVNJN5UF7+HoYj7a
cK36udg8Xt9j58IJcLJDOKYAqBmHfold64XR1BxC3o1FKo9K8QeKw3U3i7Dwg1xPaQ2nxmAir0q4
Qvnh8pC/0u6fH12izKtZvIJqqr9q8CEpT+M2abWNu4WoPet5uYoNF9vnTSEf27z4uoKEHQ0rlMbE
+qXT952z6ru3tnvrFRSd10PVB1knTaL7vxRQfEHhuwbYl/dbO9uawTvFFLXZ5JyeNjZR3CZ+uWBh
5x3JnP4+7DqcYG8zOZ1TKHKcRxrlUg7eHi0xcaILOEgOxCn9JZfwBHpmBwBqoOoVVQ1WlidslWt8
jWv7Q4S0eXl2ftfDuf7h9miSTP4iksn8XJdoKVUFxb5w6+urKPmrG3TdXOslgUIhzTNqdERBn24P
zO5avWSM9zTFIY2XlKECJMmA4kZXo+XncSIqQcSHCeFyQl8j8FEj9M+roRfwWgVUuoU3t4t2fa/e
wchsKnOb6OjJelBB5Po5kj4w5qDBcgzDYq+rqwzTNjmCSinjKZBE7rXt82stD6+s01MCXUOSPs6e
BVBYFKvjiNIvRfzw2Hs4fGtItmgPmZksqHrqCnsp20iiDcanmsZLq+aQNj+vfLZf9+fwIuwlCf0l
U0OW9OdnM/1G74OYF0nLoQhfT7oc5rxVIWSyc/haVGRLIDIAMGG17quhOG4SV+ntXMGdRx0yYeSi
rrzUcHj82GmjlxodLq2Yu5XVhdG2Q01AiBp0uFi2kBGjcJ/Hq75vp2YBaAObVCEDLivcXX6Br9x3
/AIy3wfrSpm6jTqK8oyypr9koheF9sEfQfLu4oFKlMD6Se8ss5oM1anQLtdASI14Y1ho+5bOnlLl
lAxyrmXaTLMzjFzEbS5pGFRJWLDuMD2oy7ewm7sm9ggugsRpPaMYVDRoj1LJzevyKU2SpRV7By2i
Je7RW4z1mSx56fLyAM9UpNTv4xvtmFRMM0GxwEFi1xShDU0W7YenFhMHET7zteT23BpTJOhwEik7
rbJR9GiFpWDCZQq3uMcMxdesWpnwZ9RqH3j3lwd2Jo9WOZ6Ho0ilKDUuIeq12JdVithELqydaB/C
gArlpcqE/+fPoTovchEoKHGO6fOtEpSy0nnRVrfmeXn06pWp3TGgy085N3HfnvIVC3y7670oUOW4
9KNtoiDdgRdqeciQZ2DJX619/aoMsOUw0v1iZkqGMU5SGz1NXLHEnttGdxyCWL9Mw2fVeaCqUtqP
QnHlMj23AAfION1TDR3TMYWZDU5NH/GOLSUcJ3+18WSidd0AQfDUV+Va1/rcaavxrdjPtGp/MWyy
Nk2TSlQZXBgtJe6jsHgUrnn3nrkBh8LdkAVTKFe4in4epWSFqlPYLQ702p2pCRO/lXCVX1Mvb3tM
vdCBHL5cR2uF0GH6n68UWgYWgTCif5TQfz67d3LL4jgMtyVeY65mwJqDQ4AhcrX3oRn/Fw8boiDG
CLxZHD0s6lTfrSWJgaIPYzBAYcVHnhno4WXXPIjObQHqkxCjLJ5mfWF0v22Bvigjs+iKcBtVbxRi
S/2eFan57/G1Ffkb2cAOAEjPL+pwJY5Hpbi5Z7s1Txp0fPT+wZLLGVs7hYHe+fhykltgScjhDM4C
Ow08tKDWqd1GCZecmLRJFql8zez03MI1YOhyWA8IvLGEjOEoeVtWDhJLqH5yVVhI8VyNn87tRQMR
O0kd6MD6l8rDtymWA9NzYsUKtomGAKgzURr3q+pcvjE013+/vHiGxTG+WunwcKvS5OEIGKetWewV
voGxiWtCoAdKKBb5/PIjzg5IAyAxgNFkPubPzYD4ghbYpYx3iobCEn6Lj+zBYEjC+7Vz7Yw++4nY
8ByaugEXYxT3NrmnOoYvBdto0PrXP50CYXNDuzKk33wPVqcpUkEk0kJA/kul6ttH6pTa8pu8D7cm
deGIcEgKxEOGBY7XP3DI2B3WV2my8HAuEv1XtTiKOc7fV97izGaEiQzwhE7W0GIafTsxCDo98RO+
Xa5Nhgif2W26JR0ZI9WuVNr04SuNFgpZHkVTidESOYwqO25uakHiBcHW6dGq84EP1rq4iVBalAJ5
JboFdDMnWVax8xJ6961Wrypkzbro3UTUGlnZqrutFrWBtkK11YV32V/mcTYNfN6WbR20+kyMNz1s
irTf+8PfdzEoTBAMkq0bKewmOfaPjqfeNrKzHOJPH6cqTvYupvzRIZWJZJyCQE3MdTK0PyqjWUQc
EqKjdNRLerg4lrfsk5LOhBkvowB1C9XzEbBOnVlpI8gP77Zr+hvFxYDRiWeeW1wJUr7QQJemcPie
3xZNUlSK7GZ8r7KniWztfQO3TUFccpbqFWptLKUQbcEse3UyyNhWiIWyjUmXdVPE66H7JdvmtPVX
fSWtfA2itpOtuvZVLBQ8ePSlzZvriDm5nrIy5OyxEvGUh+I2NG2VMnnsUW2pe3s2zAp4SEQIdqpD
8CzgUp1IW8FybobQOLXF59App50RzPQQGjgCOJcPhN/VChq+NAKAT9FXtrQvQvW3iXDRw7U1X/C3
tfCqukhtaS3aYHuukhT1VWWumaR7HHuXH3vmHPr+1PHR0GeFLrSxE2wRF6KPmLTW0GQmgtMIt/Gf
vvy0c5tTBrRsDTuGA3Z0Kxe+4lZ5yX4pUN7hk7oKOs97Nw3mVuZcWVm/eQVMqEohRqQpq0GLH50E
jqjmrQ0wYpt76RR1+fSvGK190BAS6tfY9NVltYxUZSWV3lF2UWmfwoJCNqKR63krBysv9RcRStTD
xIvaZ+e+XL3WfgOnh3dEb4RwDHEt7vWfq1+UQrMmFqRzrOJ6ZbprZVAwFjAf08K5oj5wn7IAikxc
KsRLgrFqne5V70BQRwsXJKwnY2vmZgs1yTZZl69VExYpJsFis09SlMHN0DlR3lwSH1/+kudCEXJF
wKbUm9QB5/fzzWWpll3HTvytGH74CL23SPsI2mOdiQclAv9tAw+S8Q0RkHO182NWHqleqMoTuWVS
r3Hd9rort/a5pfz9jUbfmztB0vsWnKNqwbCcDwevW+FLiFl93x6lyP7PM58he6OqY5ncqeoolu5i
pQxzavtbif60/1r4nzk5XGxpc/bOldn+VVElGKGGCwNfpRtOn+7nbGdSEGiBht5oKO79YsltGhrI
2+HNI8yqfBOIsDmu1azOfWI4s6DkaBhQKf6F6k/cJO9EvLsZIGA3iwtI6rR31a/XeoGphd2uS6Qm
nIgcApFRDfvWEl61V1Fl+OPkT1Whzly/vkb8OpfEkAgy88MVr9DJ+DkZfmuoad7wXmG+IuukfOf0
4oQgwy8wzZGnZfng4O1+7SPIX7M8uquGsFCmsCqLED9GKyzz9Fzs/dbfZnYGt43yfgnaDY1hmxqd
02BlWzofolZv4oXUNa++JMCGM2ZBJE/1GFpjlq+0KkdT1ES5zt9x0Ccm+q4CRoDdwscFyvQ3eroD
SBUiyAuT3vqrtk/g5IzgI1TEpV7cC+FKxhk86RYD1gTb9UkpDEGUKaHV36Od386iFitnMGFdhK8A
pUE7F2cqf7koHySrX4cca45qHhPfXZfhQelgchbPZn9nwcg0KqR0vUNSGlspQaijDm60xuFKTHYI
jKKKqA/iihEyaWAN8h2yZlZ0U9bI8MkmNnL9LW24p9ixbx0N+GxbYKiJ8htqo1lxAH1jqse0PEKH
RC9UFYQ/QfoiKMvccQ4DPpDU8TXkvq9anIo5UkJg85KPYGlLRRYpJMERpoqRThVsBvP6UxZWLaUN
0U2nnoqxtWeCvfcpqSAVWS9yHCJsoDhC7SDNhYwdlhKhrC8bDbUBvAld69YIBnvS9K500RNMdhX4
OQgbGs2hBE3aftI0z2p9soWH3MRy2TfdzfAvhBgTRZ6R9slTZC1AAk/dPD24IqUI+dYf3N3FhfMu
oY9Yea+CJi0mi4jgC2bUtAYQR7dDOyIWnpX3ERWmpMLOqes3roDb5qRuiXFQt93lyXvi3RUOUYq9
bwIb1V/g/JjwOEiN1BTSo+SUZxiaaBbi7x1G8wI+VWq4GkK24Q9s5wW5qZArPIBdzOd1k+JxFpX9
HxleQ9iBSq1zTCCccmfE1FAt+8r9e/74+LZbhnLOt4CmsXyvsJGZGupPgb03l66+6gjIA15HXt5E
NEU09OeRrwyoLBbCOoUVTAbEp7hapfoqdo23LoUPSUfoVDWtce3IjG23kFTfHwofTaTNiXXc/6Hs
vJbbxrYt+kWoQg6vIAIzKYpWekFJsoycM77+DvipbZ+y67ar7W7ZFglwY+8V5prDwBjIYnQndkcQ
HKyLvNuqH8SG5nFtAgCaNuZ9FE+3Eg1I/Q/FxZ/NcrZ0nVYNRyj9GjwIfr09glYOslgipsIMaKZa
rBlUVMmggycCMORLvRJxU07dGX72v+/Hukf+dj9MvLVW11cUPdpPEf9/PhxzmbogDqPoCOtYrM5B
6sbptc2RvuQY4EI6D+1VQiahfv/HUfY/klGTnq+E6JtikGGtv/+fV55aVeqTbg6PcfYc7rv+3MQX
LnqYf6TznsTHhP9HMMjB1gHgyB6G6eXv7+B/xAm/vIHfYi6zl/UEU8gQkqevp/3Kc0dUKRYP3OU5
+kcR8X9Fobwa8R0/o5v73ctT18xssaQpPGqm39YIzBsHWJiZPrU8vZkVb9Pylvbam0jO1klvbOgF
ptSlglVjmz+Db2rxy9IwDNdpptE970K76v7xqP6vO8LcHn6jFKZN3uuvHwmdHqHGKiE8cpbkcOyK
tawUX6hKGyOsCKHw//4JrHf418WH7RySXSReCjO/ym+fgDhhObxEQ7hWc8hzUS7SdPjnef3nVVFk
J3KxVr0uSrz19/+z0AjvZUVINeFAmMCG0yP4owZOwVGZTum/VGsgQP68KNoHuFys80+86G8BcZa0
OHNJTXRcQsYxqYRnuegOZeIp7Wkts0rkz606b2tY8iKedkPklMtbm88c84yGiYEzUVo2haoFhveI
d7WefEozJ+e4Asth/3ANJpLOtxqvhIVDL6u7l24UQU3kJ3Y1BMMbNcBzBd037TAm1jQnjVqATOrR
goCtFdIxJxJpEYm2smrPUXQNCQ/CsfWYAofeUeEhu3hrWbimSthhFauRjZRxsR/iEQ0B4MQeTLlp
bFv8XMr2osEQaRSFBQlBi0N+EFUvZkwhKi2cEDFurggH1ZwHjJSrn/EEqpLtpFanXNPssS6c3lJt
NQyP4dRs2iZ7KY1ou+jRvh0VTzOCLUAtTLcYZn3OWlx85e8R+X8mrvNb+Ny2M3omjG+n7wMO2kKa
P9Dt38rMNrRquFm0dD8PiIyN5phTw0vwPE20XYgAQ6ctWI641NTmLkUOIgPryqvSXbtnbEJCvMs7
CWacbktSy2XhwZjVuLHueWux0uAEDqKk4EpALMCvzAzTU5SS2g+2YVP/2jfDNp9rw6Y996FwHvcm
tFcy6yWd/CKmGfhcC8aBxIT6i7DpNTgWdDUaYKmjwswj9pfmHJMmSduirVyjb1xzlG/mvGcYFU4f
rlDioZEbr0JK07Yipg5ImOrwZuWHMdRQUuC3ll9QwFvUEaJY99dZAFXsdudCNhmrTHyxfAt6uqcm
rnekt1O+PHaGsR+NLw1j4Fl9snCLwOk6UfNL34NaUaeDaRQ4DHNg8olrTMupSw8yBrKoIDN+vFWW
W6s0p7zSHYvMs1F7LxLrJzGE68TyGkFdLMWIL4jgr3uMNGIkXDOhEeS0E0saECPyR8G4CmS+pgB6
AFS4wlsCWkCbFVwNlroTfQlE6W2/Mo916ynHWR1lpjl0Dnp8HVPTzHpYVCxlaYCuiz1NTr26T0gD
k4jzHXyMxGe85OItjjEpLEYR3Bz4ocJ86QzhwRAkv6TPM8rWnmZjCs4pQZqYTcs9SAEtDN2ZJ0FN
nvQ1YGg7tw9xmo7u85DxXAj+KsBW8u9JC8Eryh9jaHzjiHtUWTpV8TIS/qnZTPEzcJZ2uYTGREdJ
Q2OfPS/qUw6d3iBSTeU3k1LT0hZ+g+pUwRC+eJghkgYYyxrtPteey/RpkZ7z4dNopfcgocm75B6T
Fz0LczHhGg6Dq3YyHQEYjcgMGTaJv8pJ2Q4x+J9EQBC43hWs7WtR8pF+egiY8hBXpKLyVWt1rO3s
Xd8yrBJ8H8DJdbOKZ6bZnStRPcvJp1GcVEMDz9ofewYpzQFam5SeUwWWHGHDNDM8laTbpGeUBeff
IsRkVn2gOz8l8CgJ94oZqp3pciK9yON0XTfnDucQecr8Em0g+VXMFtpCfYqNZJ+W/SWd8gvgyjin
axTGwBenOtkaN8IJxhh1rzXNz7grD5OIYWBrHEgmfEGO/fmcs95b8Kss8K2mtiixBBlUO+aRUvm4
9C2cY/yWzNGvWnE7NWKLzd82m6XTMrePhpYfCtAes47Z8lAPnoQhM09TNT01+eKtp7YlfsjgY2ht
uRZNs0aQLxZTcl2h2b2R3tPqFgCnB0kxoWYzYtK5qHkOJAzGUSUkieaIIG3SuGCmWbH7Wtklqy+l
jG9zJgBfBXxdxI9tle/L+R2P1MMA9ilAWFmXzlzCBuj1hxgFxtIE14HnsCthES6HxPyeSIMbThak
3ITxlGLYr09tr5wkQX/sV/8bCfs40fjeSxj1dO3gjexEXUKXX80OOW6YDcq3sX1V6+LAOKS76K/r
8y7W22pilAvvWBmX9cBoL/Q3/NgEjqxctFhyyqTxVHY0E7aSwqOcjddKHbcMLiDSt75bg4THbzy+
gu1aGCaj3moVIylz/tJNODyynz6ayeDJ4fTRF8V1+jHHwnbderQ0d5hJW0s6uaHvwypES5hbBMqI
PlLJYkZPPzJJsIt52ufchC5PPqe91XBJ07n1s0p91obbQmbctPNBx/LcnHGpoPBOJcTj1e1xmGxx
QO3AlUZkK2s7qze+FPxMsYFUkEPMFDk2Ctzuck0vQTCW67rJ8/2A0C+Ia1/N0kulhjt2U7GLYKHq
fiaWV1G2bF2HZqQw2BU3om8QfHZ4/E+ZtHs0yxqE+uA0S+O2qfAZ9jW9LUi5RvWak6ZoqfgiQ6aT
Ibo0s+FGKkwaKT/LseAYJaPwGTqPaFvFCvTryRXIOFM0H9XI6atP8osi6ndrgv7HE5aB+VH1YZdH
mRsNb7IKIbx8CzXJIStuQWqnM36H7MNN8SGVtUvdklNXhbxQ4RtelKdYlHbrq5hbuZO/+iQ66Gnk
qAyLjhX5sIBFPps+lISR5zpUukNJlsftYI04SwTtp36XKloQLF1FPpk8NXmGj0mU7BcrPNdL+yhp
a0U+frV6c7HjrDuIYrANuHFBgblGB1khm69VpR9bjZ1JiEC+KNWCvYHq140Y2BlBa74AScvNEa8D
6VEgqq4oE6kDBHFLdNtecGVYktSqbYR8vrx8jRD/8G0tqnkXEviI5k2JX6yg/S7UEIFryqrAoVhR
o1UfC2mN2T7qCrs6nq1SdpYM8P3YXkm+sQtNm+NYOQhOLiPj91tR4lMr4dRY/WPQFQzQqC76giuy
4PXbNBzihhZ8a4iJhjH5lnb0qUtL3chCsPqej1vSi490gSE9aJt+0KlwJJDGXg1KLJzD2PBNPHdS
Ju7MrH6CNja30TdCci6C2yevWttqryThvVfmXR8U8LbnjA1P3/YB0tMCynIgL4emoGHFRRthg3Bz
wZIa9sfIXqsWyDM7Vb+XsrHT8/uiqwc1jEEzG2jac3HXM6VjP3bgMQ1u0oREB9zJbuxTyQ6W7Ksi
iM176pRwKtJSSDexpnJaHoYUAuk5jdaSQOplOsCdqTpJlfJo9CgDUhnkBxYQIOG4UwRurOjRGre9
BWyr0ABxhS0OOPWjRY1rKMrr3/OUP4WsNPM1/WdahIoWN7tfU4hcHBtxLhPrEJbQqcZkF9OJmfEs
yTR4N8uun0/s5aEW7+kCwpEkHo4RWOXKjy6H68d8VqPjwFzpbqIyX1wM27+/wT/1nusbNNAV0jdi
X/u9jdzpSSU0YWodSADKNNnJVu4VFKySxIvNY8MnFSXv5bw1u+ZScyBJIpFZu1vSY8+JGEhehTeO
jnd5QdFwxrgxo5KWNYkTAqfpkxmNJ2OxFAVT5n7LCidtJ2uZ8aw2QcfuSomLBzxNeGqGajjEc73D
FIXGFcX9tQxZC7rDs1PH79QLtSbYCZm1bzF3UeLXWsCLILiJ7UMf3GX4CQTRyHsOPavdSOIDDQbQ
KuHjQG3073ftp3Lxl/yTu7aKNXBF0Chv/yww/yczDKOpFoLZMDFKfkRLxEJ2zObLJGkhUBQplQle
HD/PEijn6I3qyNLJvlh/BqxbjfExZY0Y5xNFA41HfaRO8wmNV4IWQygwlpslgeITblXlnAGhix4M
3cID719jBX+ooX67iN+S9lod6yljTOtQdjeqWZQR9JxxoZjn8i3lwBjTl7/fNhp1v6e4qyc+M46s
Norg+s+S1n/u29AueZCUcAC6CiePJnwegRvH+PIzhBejKahV3dfUbwkHiaQ2MAaQ/pZvFN42HUKK
TMWarpEnuy0JK8zAa0f62wqLc4IzZGC2Is2bookOeZdtYgVu3/ReofXQYvYZktcuxgvTeJvpoI8k
BGp/y1M3KEPPCHadETszzO0s/GCr9VA1QmV4WtiFJym5jg2T/gw7rDqZMr+Wk8uIa4CGvxGvefsU
5hUYR1Sjy1WcLjoJUKSRnM/EsesoNti1CJc3hzEHsg3e2kARGNqMmKubqJKvtGd3uRre6oYo6jsS
4m09xtv1igusduhFN4G1R8DK7L+yRQrgLcT8JSVodXpdGH+3wNkrKaJnSi5Fd+ODRAsGSL4+Gcnk
V0JyalTxEIWYD3UPIVs8sle+BW5kE34eeBha8NCzZ7HqrmVWnSINDjO2U8FLy1vXarScIhOQcXZb
9NvPzJzHlhwjAOG+lHA1y9dFVfaIVMONTIvdNFnCo9ajOVC5QWwi7yMF8qDLfc7bfZUPt/UDy8vc
FQ1S6upzDJ5Ko8bRMbYDfH5i5aHOja1QFrt05mrj4J7pyRa5UpBVjqJXbsHoZj9D8IENV4FrLG9V
dmOoWcDvYNivQSW94fW/RsPWAzwYNErixfrnjMJw1Iy9H9FkzvhCZo0oHXIcMx8r8zoWD7L1Fkqq
q8TxNpytPQCPfccWjA2oJwniJp8eR2gMfMU0u7fKOqyXhnpAymD5BpkzKBBKMwZ0usH0hGn13uO7
aQA9uwgSD1Em0RRToxAAbL0vnsdyOiTpsCN8kn7KZ1U7EmbHyrSHJPlaJBwxJZSkxVunR1utCI8L
uV/eJNvKmu5mJnpjoNPL1WEvj+BP2g0J3cECC6jL08+wa40PBcYo+sCbQ/GJmq1PnAxj0PKaRqkR
79maGm8bw/AwmXgNZ5CVjMCKCo4quXVNBIN01yDDToSbwL8tDxHNbEPujjPzyXqE0qIMz820nLIK
zwgVBiCxWllhxMv5Okvdbg26p3r0Oz2mv9ZAtadyAjUIKbiM4kWbQrcvqB/Jg5MaDautd82o+YoG
Wumdvgmb/SSmwA1bBl06ryfNF/RkJ6aWk+eZL9AGENWPqWYfxifg71vWn6IKTLVXxRgCAKZgGAT+
9QCPB9wucGrTD0b1sOwslc9gNyeHUWDW8BRVdBDf/v6KaDX+3CTV9Timuo/Glwr3ry+ZDPI4U58A
N9Yi2Jg0CnGuwqmY1YmjlqNXK9ihkYow7yBSzxDRrfQ1ja7ybcCsiJ00R7ZCNTycce2UMfEfrgyx
ZcP0Lnc9JLDi1hoZqZcU7iZ5fK5S1MpLF/xY8/CFlEecquOaNdZkmBSpSkwYkrVdlZqbirAyRsk6
zk8rOavKDzRgIkv1pqL1lmG4rv2QKSMwTONdnz9hS0aZrrWrmC0w8oI2epAJIJTph0VKnIyxL8Y/
5hKjdOJFc1bctYTVmWAFBiApME3qH8Yi47UatB3WkclFiPCOzl6KTrYNBazsPO7W6we1g9XIuGuU
4rYGIroGHaCZbzG/ZOCDaWCt890WWLbxvQcKlMFAD6raxZxnVyArS0KqustXQUJm0Eatu8oTXWOm
Edgz7UiLDPXghS3WlbqfqfWhFbGirVVv1Es33Q6UOmdT8eX2WxMA+K0g1/Eprd8R37EBD0VRLW+o
69A0ZwyrkCWgo6OM0lb1TaZFEvQ7NX+X8Ttacy4aWPTuRHyP8h6+6KrGzEEEFcK1564v03Y1wpBU
gHg6HI9UiNGohZ5Z8zh2DzWbQp8K15bHK1tbhq3BzEi80UrzcaQpyae24ejHrUW9DJLuF1QRU/Ud
nYu7UqWyUSEe7722by/JrdY4SBQOo5p+TtG3uNKIy3ZVck2M65TdqW3H1z4L9l3CXHGgPK6Bu8K0
TqDv2zR5LrTODzLA0iTBCWDtlEzNxNlMFHOnBHsc5fMhNQNo5DURZW6+WWEIOYyySP+mSuNnwFxE
xZhfSEiolJGfd5o/b1tF8jKqzEI+Xyq5vE6k4yOrLqEiFyfDcWxFN5m3qdY2kEJVl1EAT+EoCJMC
di+3gP6wXpxCONAlnofYfPz9Gf6jccCmQT4lE+8bOIv8dHX+T5iDU/+EbCfQDmP3sXbYCTOorFbE
AySJZfaPsEr7vXGAEmrVEFoM27BTaeJvUtA8M6VZ5Kk9xXBhI0ATvYnb6r4UXIZvtik99uzYV4Ti
y4s6dpdBbS+6Sg0GmxzNRJI2n6fGMwO85qjj1YYHKS4WjoQ6xgjnUr/U8rEzrWchxSxPVreiTEU6
nAS3V75yap3mjrmbjdJKgO6bDaGxb0w+c6JnCc98QObPwtCDgicnDka/5oNX2qdJRm0ERm6Jd3+/
9X+E5j9vBs0hDd8wVMV/KJwTImcxaSoGU58UPPcYoMaGCQ6sGFFBNP1JrB0v6MQ30fo2wY4TsAhA
ACg0DQvUwjRpQA9Cp02meKqHbpb9MPTD+q5FDXHjUBivOcIGTAQNrxpepepY1Rhv0z1gcmkwf8ji
P+SojEv9dh78vCId7a2iIEWj8fnredBWRaEZVV6dAkjHDXTKDvM5szS2bIh+Nv4Yu8+SdsxIxT/J
/YbGhjldc9r2xNVi/RVWJS2YwRklZVcJJyu9DMKDEBQ0hqTZp3xKvUg0nxfSMZnaZmqmD0rGwKn2
sugym0+7ERZt2waMf67hAmMn6sxuWy1PlIPDKr3XtbSvrS8jhLexQnR6lSwv9fJq2EJ8/eyGH3lr
fjYfpRhuJtLLJWxPyhgfzKI5jGLiSSBXhy50mTSh5QWh0bJcVV7ht8arNc++zMwnFoTHyiCSCS8F
INbyrAu+CTCg6mHSC19TdW7Kx2E8ZhGZWPghW9+YIXVqBnGrSQTBDYVr8ELjYRZfm2TYVuN8qq3g
NKnnpQDG3H/lzS1U/SCGjaJcUrE+zlm600dGnIsPitP+sgCDThpHycOHPMKLNjGdLnkalHPb4E45
PuldbmdK6idm8a5Bjl5C8rjwR0F9X6RB/49V/sewOotCwpQPGZHJPBuTGL8uitCakkksKsgvRfpk
mLnTGz3QmxrnLjRz89ieWoSrjaI5Cotf1B7SZd/FxTFJNpkOFbfbL4/lSJiY4Ssvkwuo+nHRXLk6
Rq3uScYpZB0VmomZghfJH6rpJBPYVHjLFGY2HwSsLLaN9Wg96g/jBjcvP9n0G/FmOQ0R7nt2Eo7C
McSDajfuox2FbBv/OReCugMdYaPZ3GRbuWJftpkBvcYH2QVnsxt2EK4245nsUDq25/K2OKIrPjV3
4SXcxttgTwHM6ZzDk+Ecqt1ylBzBhv3sKdt283ExfcOmnOtHV1xXPQKRXQr9IIJ/IPlkOhuw6fbR
tAv7+bk8LdvYVbaFl28t72O6W/kmPLSgewwv3vIrb0N25/duJ2+QQp8lZ3Ew2r9C0vQUT4S/dVr/
CF7Je6ypnPFJ8hhx9LCq2ryd+o2DoM2mV3/Mz+V5HVR/CfzAj2/xLbtLEK2YF4fWcJygs1gvCl8g
Y4Ej0j/1T+W78Qm0niEamFyz8q0Txk1FZlVSJVSXezHmzqD9aDOWJNhpKdKvgxG/JH18T2LM5NLs
QxhgM4/VRrYir2iDB+ZhwTyQiKqV6JQ5jvsGBMqJo5GSkq6wdMvkua8tNw7BzlnLBtmNp9LY6oVt
2aR3SaYC3+PLSfEHtsQ6zTBmxyputm0dfwxR/yAA4piqmwKJMsMFjVk+38rTh9GIT3JGFKL2nBK1
39HckU31eUwUEhyG7wdpv2DqGsj0mhi+B5W91E+xnLOZTZo9gHIsp3C7ls2NNHfzKH7OC/UkYS84
VU+DFnjnZA5dxBj0EXAAzrKXif5VQcVJoPdTWp5aX9LQV6zxOPX45OGza3bFXqtqX1/N40KJbHQr
a35m0hyrJ8BWU8BmqThiKhxl6UPSHLPAlpWB83LGJGAp/5Ff/BHs/3yOFQzoEfOIqwPUr8+xqFJe
ruWIkqWMzKl2reRGRTaVHoA6lKS0hEM0K9yaDSuPy2vJYTOGqP9KbW90NC1hAc6p6vL0b1I+d6aI
aEDfcmDbh3GQGeVEkpx9ypbyhIDpH7uQ+T8CD1xQdDx9EEdYOMf++ua1rMqMMR/KUx7iGGQgvVHX
dbuA+SbqNiaqtPm2F441VXsj/N5golXTF1yS26iPDiJf2XiqCbBHWgNq8yaZ8VZOzmKqOxIunZNX
TjvKnk4hImkMvT4yHEFqHR2tqiLuZPNpKD+nPr51OTpljq+g+FCMcVMozpwEb1LwiCBFBBUat2yP
9VasHgqcCvX0zEFhYcSgXqsmQ+4wenQNj1bCyaq2bj/Ox0CuDwJTFRG9I/3QEoSCX9kEybuVP4ex
hi3iS8XQ6mQezUL2I5KXJCzdJLVOQzrt2ng6x0tm2vVzjQ1Pov1L/qKtu/t/64/rqiFHJMYE+mRI
4m/KuGwRujwrOm48OK98+TaKNfKU2Bmjai8l+AMMjDZYBk8i7rQSbG3BpIsES3IJr2FpbeOh343W
ywyOXnzUk/soPirxk5zu8hSP5VBxIy8LASGqBYHQsIEcTyP8KYNaH1zoe5GiOYziYew5bEUhcczp
mFTNpmB+20CXiCjREirbEKurSYNpmeOjHkZuNfDYBbG7RBbdrt5tleTSic15zBfaYGP0XbTGf01Z
r/X1324UwwIMDTKIhWBMU35doWIUCWrbGvmpxtRFtxqcmCDy+gbdnr+fyH84jfGRrDP6BCUiowLk
7r++klYqvVyGZXYqlrMwmBsiuctoIhdiSj9JPhVDfG0H7aDOCuKa5KTkGoIHFScxfDFHPBrLjjbn
apk65C8U27+ns+A0zKXPJMZ6uelOtZGR53MAZ8M+lI3b39///4qbUWjLqLhoVOpICn99/72RJSbz
vinNXRUJ3XjOZoXOUuiKRDCq3iNPuKA1SegAS4Mnhp8lX5cNX4aLPbTHlsn69f+GrVLBH8fmNKs5
GdG0ctq15ingLwQnNi5g2j2KrWZijXxZ2bibyvQf1/JH0YZhKhEXaTTnVMaZJPttXyr1mSmorkpP
HBEUT2b1UZrB2Q5fUnLSMbfMIIwZ/T92Q137vbotyUzekPgxKk3PB6+BX29hmRrmjOdlcGzH3p7F
4DbOrhF8JuAHjdRbUni+beZ2YeZr4mpaKtsh81XJYlwC4zGdAncJwz3NcHBaTNFS+XOjsD8g9LZL
47AEAZvcskGRtgt0xNkMcBScyZZ2KqvV0g60KhURKXYl+3Jp7cvbm7w5DZfeL7zKqzeYGTlfpnOj
en66J45f2d/QtNjvpu3akv3x0fvtg2SX+zW8kxzZRZoDqyvaxPal9e/t5n6Hym3ruxtIHud+qU+L
nXlQme27531cvC/bpyBiJ05s34kPeYXbTXBvkXOHtnmZDsiXAfeZDi6xe0iItulcv6oDPfdNtSVK
PMs7PFy+xRvLNXmZT2Pz+WxtrjBNBZcEktCtc328YW0ugb/kT/bXdFgOGqqwiUujLXCRbGWb7nH/
IviynjGJ33BkuuPbB5bVeGN4KrS7doO96T1FFrbslh1nZfVavK5XmRMLomBdr8BDJ0ZI+UEAxw9x
c3rzdrcvFEHuYoe2tK3fUHZxoVR27eHwFe8Xu96gN+fn0J34rcxbf7DP8QZL3unPuzZtCSE2wyFy
8k0HxHT92/cbbejpo/2q/TsNwE39LQVtt58O5RfR6T7e4wkMkxQzaw/nOm7g7Vb63Au+Um6yR8Jx
P7S/UpVfzd36jfP1vuQb/5Zubl+RE/LSkcMHFvNiofv1dbUjvtNkU0H2I64THru9m+wbHxN/gAtI
nHqDPs75uOfuB+7ezp1/2s1F236sX87424RNhLlsCdwtXn3HZexIPFlh93vF7995J7xk6PKy7t0r
nI/Q9nf2bcereYetc/Cc0n4T7I/LGvJ/oFk44MnhkI1Cg/wID6jbYJL0z1GKoRKmEU1CxBMRXtRs
PiU5fMIqjUvHyQt2xkZo7bxEfVIo8jtmFXajI/zS3tp638zAVfVHdUz31Tw6GQVuq8RzZkRvQW2c
9pBsAkwDKhLJcLyGy5Q9ieKbBWGyZpRdGhMno7ZurMMQJMFtPrnVlHBT6LYE9YjwiorB6qKsBYQl
x7S6asz1NZRf6jUOVq9L/I76vjF2KrUXRSd8rz5RbmwqfCVlieqVaiBgUMjW+dxi0Z1ogoZo8zSw
5FnomxPJ62YpjyoE2BbpH8+X/AxY5zwPeOgonswsxSAKrioW21FEGkqxZvHVgHwisuxQNX66lozS
Xc6d3Djkld/LnMoK8xTrsFp3bGTQlM2uw2uZhMn4HITqxEizvczHOfy0uvAQDpoXNGgVG+OFjSGX
zl1RMzCOXCDJqDjMrjal+xCHH6QSTtZBghcLiLpefmR0grylc0leP4bCN8uXNS6QKt1vs84rYvlh
oESR8TLJAfJSNf5YsTN9pPihJbuFqdxVLWCcAvwyIPsxYaxEJG0cBT+OpUNimFi1ZI9lATBUnCwv
XjhnSs1vK/E2VGd6jLZVZacosgC0US61g9CVFtxVlijX/LrzR4rruE3H8Vnst6LHgLNdGOYmK9D9
sSaC6kUilq0HzceGw1uVHApuKBzWGl7WzNJVONgUOP8N8ZOUk8u04oOGgCtTaGkv9BGVZFe17HDM
dyFKq73GCB25EGE97Apa3r1Ca5/O/mi6UkRyTdclRyVaj5+hdhk09jvgFUkeP85x9o+K0h9QufWc
ImSDbIA9JrNZvw1RWo0ZdXnVBEw4k5SHuAONIlJTCoNPfSA6MT5ktG+dSKfNjta4MbzJejWNwWME
WanijYxtk4maa7hXKfrdEpJQQdbYv8mF8I+wCksCDs1fIzgDMA8CBRTfRLrqb4cqQrE0jbQ4OGY4
1rb5TqczZsXRVuz7e8DARxMIXpR7QdZ/LIWwqwuqBzm0Owwaice2TSOxPtD7Gk+S+S0rIyr3sSfp
XFfdoS2eDSAOum/k5X6adPpWQu0vYkrj8VPXGkfQCIxVR9aCkyZmlyITfBFvl7I7CLjKlGrw2VJz
rZT0KBiR22sc2h0HXjd5A1na1GWOVUmgvhhOIlyhhcEmNmJU99n253UGjGkTymtnvDvRrd2inPq/
qOHgif9bV7kyvulpgrDU0xLDH9J0U7NVUcZxUSfZ4lz7I/snhUeLM640w2vKfI8WXtW0AyrdbuWG
s6nCKm0UqYzIOP2g5CVZKUeIIqQDYQqOONg0d0x4mu/oxxJhQ7+8+aDHp9OMwfuo2SVsHVAUKIT5
LUPigPkWTsgy2RgKK7q6E9Z1JGnd+NTJ35LpjRQqyxhyJvBda5FBeB5RwzUIdavwEkzdDlndTtCG
fbKA8iCLYHIl7rZza3X0JrI97QBbqUwvM0kRk+QqprJrGhfK7Uz8yM9GsS5ZR2LjakLdlWqqLwRY
5kIdl+GPGo8/A/sm8JQsbDM9KnnjJfEX89c+93weyGRWoZxIi1rhuCixJ82OYwObW8y9uKjPczfe
sM6wpa6/CfFyZ7veD2LqCv6kzF6uaFsdd3r2IQU+zzIrR8WCYBqPj0qabaWxcQLzW1BfwgLfyrVf
QqL5/w7Vmbph7o9pJMrcxu+hukJjZNC00Dzmywk8Jm3P9homHFNIAhV93K7qmqSzznL3lCJsVjNj
o4k09iQYEFa9bMX5rRL4suZJ07deeJ31Zdumb4lcfi5R9JCh32Uw8IHE2NakyoupxzBI+TgtRBoS
CjIm/cOmfPz7VTEt8ueTbiqwTUlrZfyBld9ytQGlWqgIXFadJq8B4EFtuQpBtMkwtjSkryoWHtGe
ItU+yrlwJh/Hpy10SsR2qyBIUJTTmHzJyttUPyBwUAT9xVJSJ8SyUIcOxIr10zS7iUr7baY6Frbf
DLNxUsrDOvpPGa13hMwtQGMnRbQLUFKKRnRJi/5lmWfG/PI7ztjHJqcrOTzUKYdXMpwL2tT4fZYU
iIzl25BM9tidemtXTG8txSMrIZ4SrqF8RT7h1ETyQfwWtycRKLQRwDLaJXKylwKw5lN8yQkAMKlM
+vdg8nXjOHTM842z3a7WChbn6rCNk89JgdA14wOpUsR6YVQ1J9GPwaJWvCcxB4WdfvV1YyvNPkqq
jRTy5s1i00WwEYbRFQzlsWKUICPXTmSqNcxZjgl6Ah6E50kE58SrtXL/1FiUW6Zwo6elE8VfA/oC
5t4cMzvV+ptifSUW9xG9cc6cZgNRAYV2kxP8qOWmD6TtsE5MgL4Y4xnpvno0I8Ux1Pk91giDOSjj
ybjF1T4uF68KNCeb/o+081huG+u28BOhCjlMQQDMpAKpwAnKsiTknPH094P7H7TlLmtw3WwFkiJA
EDjn7LVX2AkYTrQCMKmorH3ek8A0+vdz7JdW6stkgjuSvsDmWIwQ7sMp+K/GXKGWcMTbTD8IabOO
rfu4h5hd/pC0QwUXRwZAi/IT2VO0yoJtdErDNSovlnuh+TbJI0lD490kLhlEk9N0oBnQYC3FR4Jw
V7EeShaKXgTawgIvmc3NQvFtw08jNKj/niqgGkM9ddMHa02x0KC6oN9SIk8eXpRJ9Ci9k7eJpKN6
IOdTFh3RJ4oS/Kg1ikvBik4YfBhG/coKom/4bP9RMBuWYdKolP45NF+Oi1Am/VwZsnYw8Oqf8k9F
YjV61KR74jdEgTDAAY+8b4Rtf+gXWYZYWCnDj1ywQ2Tiv38YSh6N8xgW+sGHNtjlFsktw6owD6IS
rbXmZ5ydOGqxvwAFmKPSJM+Mb+xX/gN9xYpcUtFPYhQHaffL+0YbnpvwpHnf46mXKy9/jyxro/jh
Op2CozRtYxJPNXXfK5EjidlaT3NnQWwsUXTkabFR2SUsLPP0qZTOgk9jKXochuqgwjGWhPzUtyqj
7l6Goy9p3wyYv6wdfj+Z8X2gywmDRCO08KulUd8lMfieqB3mpIfH9aOGmFym4cbQPwcoIbQDa+gX
tbnVhIse7Yt43g6z4DZt8x5PPWTc9drvplWgJox0dAgAt5NsNdVUwOZhlB/D8qLeB3iGP8j3UwpH
gaR1vbH98clA89lJ97D+KZW2bXIS9R9lGBH3jeDTeGKh8s2Fa/wJeKK8RRMnc/GyGrSWueNfF64m
BrHUzYp68CMIvXPuDm1km1Jx11mfZrKfExbWVr6JsLes1yaEiagDVSA2CxURVookOoZwwnZSnaxl
uGAFZiwEh1nkzRM63ugXvL4ehKBkTWtsG/qUs/E4izAPWL9YcPWLbNuFraeb7baFpYJyAbaIgmPA
I7EsIY2xqt1ZMS3Q97F8lybMsbEKwbiXwbjZ43pP1XCaXiIAlzEB6mNlyEwhw8wuGuY3ohbTM8ct
JdlvUOAEU9JIP3qh8yQTp9P8KTLoRWMszHxs5u7M6DkEUM6S7yxkfhkyfDmlgPOJZNFw5qQp8GUK
jodR8qVsVA+K1js6lOVUfYtZLhVx6kGYk0Z/jxPRACWM9YbtoxGrmxhmn0hYm+AFXfwDdMsuILSa
BlaQSzf0rowoeef8MfIlZ+CAJsY6WrLw+gTLuHgLiaA1nk05dbX2Z2qwLfNqRB9mW2xE1p1/nwD+
sMpfHB9otBB8gcRS1MwvKG3nxxPGD6F1mM3RKXt/bzSuVDdrM1wl5eeYh65VVMhXM7qEaonHu2Ju
oP3ZehGeK+Hy9735E8aHDCvDvxbxl6GP+5VcJiS+oXaKbxxIPqZJghWBL1+CDIHufJL60TPArIy3
QoAdD9l6Fsp7eDQbnGB3EaYFTlZAPlA6R4rOdKcV9FUoNTFmiuhomeK+jPNDwtk7xBBQBos8qVtP
gz+SQooF/PKGEOFCki0dfzulFspG2Yt1x/fvJ/j/c8rbLyTpY5Cw5CXv5VPtP4bubqBFPqvP/gzD
gi7trJc2RsSduAtCLh+hcKIBtlRXfRNQ8esK/+3UpMsEKVCj40Gzic/x9xEAUlmXkX+g0JYTt61W
rmWUTHp5strKaar458DcbdVepT1CJ8vGewKMuvCzLF5HH7AsMu0Fcx1Dyx3jyZkixROWi3vk7K2v
UHfrEG1iBNM8nR+TJn/1J+LjlIHELiinYoFbN5lzKThQAaMGQWTSKFuzmBw9MF4rkOZWTzY1ciQf
Xq0lPFtDd7HS8L7gM+ppyOviYxC+dv1kq8ylXX7Sx0OYKhSE1s4yRVdDgGOAjJfy2tJpRwFE0JjP
Lf0oWdmu8bs1In7DSq5hd6BvFuUPY82nVooHQAavM49g78r4M4C2PJTkWwVp7IoldmmszmL/gcsq
ntmZfdjtkq7aTei7Qkq5ZDTq1d9PavmPZTwflAlNhXpWNhY3t98/KD8zFStD43yoVdpucDsTIFqh
xwdPQ9uhdJ4CJYHhGhBE8mnIjs+jnjsEaKTVqaCUjxwZ6K+uJhrchp1ox65S13/fxz/CLqVlH5FJ
mcriuvgnDx2oac5CVcE16WX0j2EjuCLkmgBTqQYWZKdRZStnBQgm0OWNKvl0NAZPQYVazq9/35cF
v/h6XnPpE71isSOG9OVwQS0t4rGZlQO2P7RCVhhef9+p/RPyYXnFYINcgQ4F7/zLuJdGusFSsoTI
VTkKhCaM9VaTjEQYVpggoE9zetjW5aw8KCnMjak9oeD2xhgpnoBqu8n3i3mvXpcbQ0rXFPOPy6qU
wA8nrAYnLMRvDAX+4ywCVltWpMvqEMvmL5e7JE5ZU2aNfIgHvKknYmKGjExgZUecnpta6qvMIiOn
SlA0VmmCM4GCqDVxSUCwUIvTHLCEwBuCy45+ruGt3DvMeLtGKL47l5Y14u8fIN1vddlXPkORBfTv
53usym06CgE5yfJ9gtwrUc9CgfINxp+Q9VQAwzrTxM0kf/h1viZCgYg9xZbT+oFQ+L2YjYCm41Oc
qM4Yfzfd/Xktsm9MLxKeDGjFvxowQf8feciUD5T8XfFp6B95tQubERYni9d8LRIFp1Gkze3NKK9/
P7GXE/frcQFdZBVBqbU4Q/x+XMTCCkRpaOVDguO3BfXMYZkvDFdruP/7hv6sXvDY/feWlkvsX4tD
f9KNMh7Zkg7+oX5g56SA4GISRJZ7Jd3hu5bA7vt/bvTLFdWkvVTJ0iAfBnE3cNZhDSf2R4rzqtLs
JnTBefvouwXar9Hgj4PKezXwrzKhACzM03+9VUWJSqPwa/ngE0yCq+IPifaPWX5GO4MuBDEpyQ6y
Dkx5M8cOjsV6csUHZSi/KZyWN/d1N8ylxQoGBTPxK8nSL/JRitpcPgTVEh7WZkcxvQrBN1v5Naf/
sRkc70ULCv6SgPj7u9XawlfjIZVx8F4NILUlHQBfSJ1GuSrGtfcnEInpOqUbtfRtLSbBEDAjK1uP
EQCuteljdIYTlhwCNxAqHu6tOHNbqJGt+jqZa0vLQDdSJ8xZYGkfHeYL8ityGQft7Tez4n8sPHUW
JMSyMgJj/PWVEpwEakhyuCYeKqCnCmF6T483tumTs9kwOILQ4EwRWqcSfyriPb45W5eL7cuRZPMW
PGEV81/qqN+PpJr6JmQEXVyiW/wovGVBC7fLS3z2Rq9ssT3nImwnYzUJ86YCaYt9Aj7VbwMUvjKj
JbxhZBKqAF8QHWJ+9/t+gOMzP3UchlGf4HyrG/xAm8EA8UYkrP1E1hBJpM+r9RpNlBwV+Aj5bqq9
MjqFHKhlrBrodP/96PxigXw9OjCnOTYS9GmYtr/vlWplkx/NhnhIfZWLSttif+8NInxZ2HDNZwkZ
VRDktTQnZ6MKVmGFlAGqhtplFJr1h9G6KhJJLEWIgSByE85VIn1k1qKwmu70uHqUE4JPu+tMbkds
NSYUqejcD/I1HDPcV64qTrNtqd/8ACOtNu8uaiOc2yBkfJacTOih+Y3uAD3NkANgseahKgT6j+K6
FKe7HH9hW54MNHul11d0SHUJSDj7Zi751Wj54yDpC7OB4EA8Rr+Msk3Hqm7qJfHAguraJg3NTXVT
6sdwGFZlq7qZr+4zqL0z3McwPPcZmrFO2hszLixjCere72CeXBk3XtVg+BmN9UFSUJrIDZ3M4F2p
NULhugsfusf15wJxxo2Mv4l6x2fzgsnGEb0Itt/0eJTxLi7yN0OT3ZYWy5zlThGQC5r1bitFFPDp
fa5FPwzp+e8nyj+T1teDgB5o6UNp1MhfAcRImv93GZfSoQYrC/J92ezSdt13NkBrZTyOuSdDBKUL
FOWbgM6use3TVbGwgI7EVdK6yPR9Z6645TLB5q70Ir0EtM+SWwLwmq+j5qePoqRbl+a1nDyijSqY
aNq4l+ptJhz03iE5UQ3hSxpoX7zGv4gQHSN0Ub49TQ+l9SQBFDTKhlV1pfeUaFjibnBMIkT72Pub
nPAa1W18l/bN+JJeyvdsY2wsJH1X9S6MV9WLddUBw5/l94KgsTeC1zsXDmsL3VfYFfMqg0zi70pc
OSeIcA9xS8yza5hrgrlMekrFfpAvhnUO5rPZIk8iiRofHelezVzkhGp4RIwT0PzML0jsxhJO04+w
ROy3CdUfdb3u6/WQv6U6ozN4/T4g9IjWLxZWUF4aBHcezRetXqvhJprXkuxKmwYnSzROenzHGBZC
5iw2vrTvUVGjHSsRL6+TaV0JH72yASJKU9oEDjTPob/IhitztklvBa5B2loDNZelveDvowAjE1yA
1xqfo0TClbzJYpfrzALgov93rI5K/YjNq29gBNfYrb6L8y29ZNxfySbuBHvuvNxfZfmqbiC/OX5L
ceFYP8JPkb5zFrhzvquI4RNXNE/ta370XcwfoV88K69hQLubOYA0nJ02IMJYifFZxrBgdnTrkptY
Nbrk91XSKsDrpXnms5dUR7ENjeQyL+S15Wc8cjrIZe1JaoGiHaU/AkFizqaq2060x1fdd2tqr6tM
G28gUesqR54eeU2+WEQYGg3PA6zTSHdn0xEv0jXVTovscsXkiGgANyJaE+bg0V+Uocg/9a5InItd
7y36Mlt/QHS00otDNK5q6GKD158tD1S9Q1Op2csYxoWb2zQvO3mf6CtOPk3fjc0qT1ahuVsK9pZu
FmbCNr5PobqVQOmgEEdPTeEZoWdEl6B3wRs6f1PHKzHH5iDhjy/t/FAGdOP0HTczCZxuehmml0av
nKS6+eNL2N7x+XCDslYouKStGkgjSnNIA7yMtuQKYAg9WL2LpZmty4DxPGSiU1nJ8zPiK4sCZNrH
JT1mRxucQYbHox7wrs/zRxHBl+Ba+n7qmCJWVvzo13DPXNk/K6k9PpWj0w0axLCTXyBbuqCAa1Kv
s6jj010okqQCUFNvWcKVMJQsmF14DpEMLl/M4XFQ3qeaN7sN5zNAGjHyyFDnzOWW6ntoKBLjyehE
rwNY5pbpIU6ceNjo6F8hayRMHdE+avZm8NqZHroRiRSrzlNNL9ZONeFoHYqhye6042wcamX6oFWA
pUy39ut9AC8WVi10h3HX95ta2DTGbDfaURwPhXStDdeJC0+jy2E156g91TBVhPkbt8M/EWBWDpTJ
Br6p8BZY/f4+R8vZXMCFbcVD43MKaZrXRJKL5ReaeVmAHzMwlaoCuJVwozO1/MTqQe9vlXTfMGj1
EL1VAx7vXEMBumaEJ7F6LoEoCi1wBt/YUy8kUmhT5K0oVNp6DdriM4DV6XRQd0qPMDFO1wBxzEtr
scFlObiZ3T0M+Q2L1zVBu5s6SbZtiWsBhznWYXW01XPRBYqtsqiJ8RZvyFk3s+rot2ulVjwpYn5g
XSvOWHcOICDJTiGyvjXMZ5XWXcj+5j2JOrH2mjOFdv3HGCvrsQgPoRTSpJLBIwDntJhA3cx0hUn4
Bpz4j2Ur0dyiCLyH+SB4zpeVkUFOOnjbKB1kulew5G0OWkxjwfLK7nMwDkZ76qEwKHih5uuZBkq2
b+bRbf2Pv8+8/1H4LDvCCQAgQEqt+mXhaEj9UBXpDM8qbLYBtjpil/DGg5XvawiaI1sjtjgq75uM
sQpBVnRU48kVLbxM449AkHex8M0u/QdEYZDfjSGjuuRbEfnz+xnZNKUiS2MqErKF4GAckMHRQSnU
+5Y1QMjkMxv098gd6lInMuVtP9z68AhLywRrtOqPXmqezFjjOWjohQc1Q98MCfTvB+4X7/j3FYsB
bQbJIWIh2MlfVywd/UorzGQOXPVUAUf44230r20F9Qta/BiMXLmhW0qMcNF96ScLJOxGJvZ+QgGE
iAOP0zDi96JXKIk70zMd7iDQbqmtI3MJ6mTkyH2kY4ybWbwraWgszk+VRmxVkZ9nHz4Na3g+EEG/
worCP6hbuQ00uRTr47KIH2P8UIL8s8mOem0eO2eyNjrqgaR3UhQgSR/CpT52BiAiXNbhvu65QjLd
CWgkJ5XyMCZMehzeFC83DelHZqQkJt5YdrNEfpF87YDs2RMZKKFLzBI9rKc5fvr7Uf4PdBqfeJP1
K3iHJilflRBDImmTnyfSYaqmc9jBd4PYoiaBFzF4XhG3WJLFyL4Jd5JEm2wz+W4/5Vsoww84c3uG
Q39gVZvFzhzaU5xrD6neeCnW4EvZW1fSRZpkrx6jS0HeuVX370ML+aCq7sTKvK9yhPIRMV3aLRP3
xYgLYn+XWNZKX4qVMkwwHGOVHEcPpZhD6zoW1TVH5VVAnqTAhjkIJRLyQNT6Jz8wnehjBkIuWnBy
P9xU5rO+ygXA/lQadxnmZt18HxusrYZ0j7jQpXZfqUl49AfRLjqEAcbKxz1LWFiPguHWcrbV6vpT
61idQCT38lB7CaOYEr0ojw26UKDX96zy71qZ2TGg1bZq5uIa8Kl1wStvWP4Gu/lnmf77RWEiXDE1
LEiWiO1f6rp/wSjYIafjGBDPkJEcoF8DZouKQ2MwwOUTVsLTdYkt06k2F6v8aHGPkFYqnX9RFdcB
fBplsV9KznNPYlopYl22l0JjNyiwFiJj30PYVymrowQ2n0JeqHhcSDhZS3pmi5rd7O9iPVs3eIIV
hJBOBGXMprarBhbtwyVolHclms9NXGJK5+ZJd98Zmo3PaZ/g0yz2YK75NY64yFDKxOpEo3MrKOZl
jCpvnvO7OlX2HShHCuoVGNTQcbIVhL0kvXUjl1oS7ozYcuMuyVelps80J45DGXhBSKZlcm+N8sEi
ZdNSNlV47xQJNirpNkPuMhSI1pHy9O3zbMReV0123O2wLAdFGdDeqSGdH/FWLnhrdL/AjNgW82y8
szEqm7SLhCS9M8VtidZhGa+tUvWqVsCaaVmQT8wfPRbivqqvlMncqyP+A/NNLvGTywck+giHli6o
ipfFfEYzdIzj9K6qt029ndSIPtZWSnaQy/jKzyIeb5J/V+fGp5mS3eFvF88nDMQFhqhJwMQKSFil
+ciaITJxAQ8Qr0Ecru0mpS8B4RTvzFVA/bKco3qCfKrH9iMGwK3z8FJCL9ZoMmemsBogxKTI7HDc
C6Cgn9N4W7QBiyqMx25zPG3nWPFUcNAyi147PkAxqRizavhXDpc/OeG4jL4GgJa/wKkwwlHIXCV0
WqEaJLiMQSGvWGnODzWC6mcgX7p36X2afPjZSy/vF6bMMnWMCsaffuHK1bAX2jOmfnaua3jVJq8Z
vhEYVCv9rejJSMHlvJvXMh8d9m1W5Z8UzvFIxCpdoM5e8vh6JHwfUYJnfB4+tnJ3nvXpKD/nme+N
DEo0f8utBg/AUPAIw1X07wMq/U9mzz8uUYVen7T0RXD6/X12xbmuBorrgRuOwVPxKZ1rr3/VXfEk
7BWb03M1oB1F0WQzZqxmL9/Wh/IQnNR784h3u0MJ4kHbktfUtTbu7zbi0NrJTr1j8HwZiUO4WtQA
lCCuvh69aZWhHRV38QUPAdw0cq51wJpuuaGyAAnjV25zjjZAvPIt7Gw+kyaxkejh5oCto4YND1/l
5cYauOOFsPDxoQlQ8SHFthuaE60dvqG9pH4nhzJ8UnErRCg22owzg2qj0sSjmbgaPNypftgsdRKm
c6CZNA1K0RaM5VU4IXBrV8SlKub53NPDreYW2rAoxxb9J2yk5dEQsAkiuApfedkEf5j+TEsblj3P
NdDiif/bPm+SlxzfxEealA3IBEqJG8aKOPHBV+hV5Jl4edkKV0sCy96xPhIm5xhw1caWj+891gvQ
AmwcKxIyHWS7TO38wX9LXljBNuhyQ1v4YF7AFBYviTjD+8Ee3lkY85J49rM0YQsJuwtZl1h1KAZY
kSaQRpcnThxXLKwn+PVcETaOeArNQtrUBjx6hYO/4av5q9jhaw4jDzngr71dZT/Zr5rucGn7z5go
6c/aU3ce3spj/zQ/qW9sEt4d5BeRRq+xq38iUd5ghmBy1rx2e2qmk3DAs/RBfDC+aWr/SXmk96JA
xaacwRBC+9qW0zr6xE0diGSA1is/KbEtLb3CgmnS5o8ZSHe0zEqcLmk7rkXrVLC0ZR7QWPosTrPp
UsZH4zGAuqprp+KY9MlJm2ocRtXoXMIvrmf13Z/wTz0VYeqge8Cift6a2U1TX6UcR80ZZ6BZQlE0
4+VUwStptxQsu0alaIGC0RbXv1/Y+oLZf7muWS7jpI+PvoyZwRdMf4CMk3RZLB5C8VNRRmei5G4e
JiwrehGeJ3C8JBZ4xG3nWt4KMIx6ILM4F928F49+/THk8g50jgsRUTKT3Jjd9HpEl6bT0efEgyc2
RoE39LlrloSqUilP+oYiMJDfxZKxqoIw0cfbOs22cQRfs0CjrCIuTfFLXzoLUhHv1MXW2mzRru6F
EldsNNgmsbssYi3x5VOscBMedlOOkka3jlPNklfa0bXZTHh2JcMH8whY298P3H80QzhXIK3A2Vdo
AH0tgHUtBBkeBVKU5/5Rxb84KyKn1MMfYlbuhfy2LDjQpvxsRXq6rQhFlRlblz2JYj2wProOMQmQ
Bb1bzHtpyUW4aEaQhudrpoi7aExdNbnlAZoSlSsFJ/GqaxvKUnThMqkQSXYsiu+G+T8JR8sF8K83
9YWARyye3styKJIQI7rUDW7PKSqKmyTGYk3wob96hvgccIonaJ9tQKClXYJqQcao58FkR7l8/RYG
fBycS11mBLI+ht7YLSvQIp8OUVwQR8Awcdd3rVNNwuEzkdWT1prndOwcPcJZS/JyQ9v+/eP6I8sO
xSmxbmS6ybQ6qFu/aBAzCZ1JYijzodboWfTXcJhwogQHj2Ges8qphE08XJtwviWRq2LzXO76b/u/
yyT5x8UGm0uFHS/JuvWlB2v11SyX8rITLajj5HaldW+O8auswWWFYy24Guy/zP8szFG3y8Z8NbTX
lMkD2fQ3hai6QAVf9kXF1ezXCWxBXf9y4atD3iutn40H9MMhmgE/tedePfaxv2+NkXQ4pNmookrz
w5jwgqLaYcILIRRPlt2jSoqHG1kItKuQHWOkiotUiF2Uv+ks7QpvMVDBZSvRrVgLKck9Ohy37j+e
TVaB+py6GIfnsitK2SP0mQJirVE4SgHZrhCpVWsszpLT8IYVkqUK33EZyBT6j/cO/wJ1C8mlKqUi
j/+r3oirVMoyBYQnzPF6CAHeewtaNqyksdJZuWZMdK2VwZVTXnJqvlUmiLcueIkg7G8CkanN6t47
VvYDJtyOD2u5nHSsvrA9FD+qyLz20pMMCcOME1y8azceWdCFNs3/B/hKavgUlluJaaRHuSMrLw22
zJpYrJWgYbzE6xU6qBJexJ4S/kWEeKvN6ZaZ1c/wZOU8dv1RxfnuYbn57VnswB05Zko9d/YgKIcq
T1d0vYd5YlXbX41YBISPnvqUsy5pG0h2MnZ/vWNF5kpTVFjNH/RtA/O5zC+ynLg1dWoxQCzvKBsJ
5rWMEL97NXzQ8vuxfFkSmQiwQQrNiuZnbdQu5JNzgDLa8zzn7bh8ZRlg8807c7txD3fc+I5KDgHn
8VzY3uR6R55w9I7cdfR4cPnF8W54efADz+DmeMVpuRP3qh+E/DX4hun28cgz//fPixgTI5vfPZkc
oO1teQUeO6fqIXznhYoT9/Dy7XZ51co+3vjHjh5vln3kttzLF55z89i9G78uT+c7ztd2+s53Reat
HD3eASYmwYYXmVzJOd5gqK9uiwcK3iPH2WGzZ1DiZQs8vmwKNxE2wBul12NLvDp/L7GhyubG45N7
Pgr2sjMY+dhv4erMoXtjY28eO3I+e+HK8yTb27JtHvE8dMRv3tuWny58QenrXc5eY/OHt7N3Q+hb
2ee3xl6efhbs87IRpvPV8nO4ur3duIe95TcZk5df326//vJteXqFBlTi4+IefrvJy27zN7L7xiON
fVP4DI/8rK7+9/qWd8P6D1uXs746ZpuL4nhvPJjsUTyzvuPl9BVSZjb9dmGnzm+Kc/YSF+3y8iii
6BVKaPTJZ2+R/PI+eJK3PXPP8tZ4g8vPFYpnb7v1Lhfv1/3bC5rWy2WLenW7vSz/IWTlaNg8vHzd
LvcXKw8h7JY/m22+IZXe8nvgFqstctjl73jKaHPfzMOLLpfn8uDF4+FFVlx8LAJc7ipWwW6R46Ik
3q6L1YX7Y+eX0Pefv3rgD5e/fvjf6y1K4u0FDe+yXVS224dtb3sPiwh3tJEJ9xt48zznsmyTLbDv
/MKL8AL88s8PaHhtpMPcZa/tlc0/j//lrvghxDiqDh9i/BbSy4qn0Z3kxvkwgA7FKVhPyCRL0Exy
u715xD7vQ9HuBXFcleF9NmvO0MebagbdKP0tJp7NZ6iIwHHFtovvcI180FGQWkCg7TTQIi3Wpezb
OoBAML+OU7pDE+eF0s8hszbiKHpJOS/6Cq+mDhOS4xS7ffqRGsH9PHBWQEoWq5ts3IFMN4V/Jc2e
XIrePMXaDwwV6E6prROE2S6oiTyMxGPbytdsFM80/le9tPbRwfaqsBcroAjtOTZfrTDw0pDaDKMY
x2o/Z60DYkaKS/PdzPbiknFCcocx/BwIL5MnzJt72VpbhD2lqvDSw5Rt1BzUlQfaQKVt6VW16obT
Q61iNQvxwokVdRMY7WukYWRVtu3eN9XzWCqYnNBgGJVVELbJyvDDZ0PD4OZxkMWNBdidQ09eyiXA
A6rHcFNozmxCRpgQD8rxAbNQm+kIhyqMvCTjKk7Y/OP7h+6RKsvfqhFEMJ+0jrinEhuxDZCh0DX0
sHVxE1Wkd8cjuTKSfE6qs5nl1BEbACeSH1RPyErE03jZ+YP2gD3ivo48xTA/mYCZAqi1Yly1CrqM
EtFUGTNA1WWbnqw7M5gPky47EWxaYsUcLavPhoU729ieQqkmDoTqJIw8y3zropfFgTKfQtgq82OQ
Dve+KbtDhvpX7b2S6Qjiaqne5uaAJAaJDGqAJiE7sV5pfOTYQ7w2SXNXLpwJTKq1QqSkoyE6wT/H
97IeSEyRyFMptrPSnlr04E3+M5+eth0fTCFNG8UiIMHAwbImV2BI3SQKrj2+eY2w0jGfnPT7EB7x
UOCci5Mwqr+kDnYTc6mBCDyMhbtS8td6aWyqAmvlpaE/4AhMjmzRenH45gell4zVYzAPTNbDuTCV
d1mgw94Wh2Q/ojufKPxLusgySX0Nnwrg2wEdkp1WHEnOwFw3Vqb/lGi5E9BgjqePFFNcfTzOAyuC
90Cx3AJMos9LN7tNMi4vPZA+Z+jcnsZQeMuV8kiCD/p0303EsPZqzIeokQc4uFK29gOkzj7cPdbZ
/WAXtKwV0d82EvG5eCwRq7Gs1OvwBOj4E5d2Lz8LRoUCPcqeBHCnSZPIflmuqOykF29TJdhiqmwD
mSwRAwZAU0x72epeNIJUVE5zVvZ6hDcZ/ADkjc/CANQ4QC4xoGZFC9qCH8nkSdWMD8pV7SosX/27
uI34jqGudRZbc4Ua/ljPx37XWSz1TUKDjMciMp1hfillsAGgCoWli6C0nh/lPwpgR81/VjTspUIf
mjSmHTosAEkhfkTdtJh4zya8etST3LVoWfvyp2Qy79912Q+SfMj+cjGeeu276aIljzhiQjfFV7ST
jiXO7Z1SYaMLbjyH17nFNAcgGzfe1Zhbm0jjGJVxdogUce/7yboB5JDMyUHL45hFh8aOZAGNSz8q
H4JB9xIDmvdsuBKeP9T1YkJDvzjWbkcrLiYlug2NtU4T3FJSStXqcUQK7BNEKDaEbtZxv57jgZNH
EMGoFKxw5p0ey140Ti+q0aK6omEs+44hV2clISSxOmnVR1YND4YPetNG1UOt6LcMIzau2x6rDsHa
cK3fm5jA6XPoKMsQVxinuf8p4gYg6tdpfDZLzDqxxFPIWsYI24v9u2ICewJMwkNpGEM8FUHxGn9f
UcVlCXZ+prgSwu7sh3e60nj0kAY/BFaHEoYMI1oNuDrJzkjaErQDJYiORQ2nPPlUpdLupNEe5WZV
x9WBzAeI+zdJL9a9dGyWaAodBzXVni3DLbGaVjiQ1AkzsHTiP0WLoaV/r+SPWAU9DWKEWLv24Dht
h/E5oKOvC9ZKGSNvEuuDnzUIBvtNyhyYS7dpAFhn+sFMtgpkMuyzXRliuGINR12GE8mATOuU7O1j
JAu2qr6k88vilaAgolazXdWcAprMQtJAkrWlZlcW15AptqqelA6kWaTP0KM6GmNHM9DFGR3X5N0E
jcIQiMeYZlcvy3VdXuH9zFV7NqsKRcMzM9bZbKwdGvZVugsSrtFW3qR4FkxxfzaCCEtdZaNFgRNK
Tx3ebEJprkIuK5qB5w7mEFg5BgvGQenguoWS10ychwJqtqmnjP1RoEf3BU6YIHBltT2ZIPkyPsCS
Up1HuXR6KzuL2HIN5ULDEU+iKtGMxeeZQOow7FYaL1MUYOXFc/CMR84kTk5q0G7B9K6F+hJErgzO
J8TNNixxBASpTDXAOYSiGMyWRoPLY3WSBLxR6DrhO+C1LbwWqkIzKEgIOXYBA5VmXcRhwECttAtV
XcvWzzjB9g5ejyTeKjAzHtQhafjKQdO7V2VfEk9SswaR0mqbRYprRpGnDeqlrAlm5/4S81tC2XHn
e0oVl2A0emgP8FPgaWAuDlNLtxwzrFwhkh4XcvqQIVCGT5TRg9NNZGIlJuThkz6if4gnlJbT1rBC
4u05MzN5jYpfD2uHfDZHyKp7MX7X4/c6oIPUXbXRdzpx+FlOzJCz7ASAG21iwVUAt7IcnIUATGUo
U9h/xgJzGCYcDQ6CUuwJobQeahYrOhA0KSX/R9h57TauJGj4iQgwh1sFBkVLcmrfEG7bzZzJYnj6
/diDxe7ODHZwzvGB3S2ZpIrFqj/CMywNE+qk4CBmh1mThQAeS2fCjshTet3hX4aWocCOrQbspfsn
LD/HRFDdgqFdzLSkzFuNlBMTaFFjHaIS7TFUJKJq73r+UuOWj/Cb00aOEjryyvqPHSa7IdN2vSm2
NZgvebYUku4bK2jruyVVCHg0osx/L0VBVdnXqAP/0qBizDebG6Xgdl0Tq3EvresZ6dhROF9gCDCN
Q50/6VpxbJosSDtxKPBqaOTgUw+pWPsIYVlzZ6AifY8CYdByljukseuPoaH5p4uI9G4oY9AUf8wG
XHkkiCjyuB9iIvXU2o173OgqTXlZe2DfrIUwVFm6a2GmG9JAyG8kCU3FO2VFT6odeXL6nGkzIx95
SFOqOEmRgjL/JvG5laILkcwHWc0fDfRPVJB0Xqf7OIVBwF5aiDCYtPGFeHOGiu1S7HknEGU0sXCW
nzP25AmURCHEPze/bSXxsVnF6zGTE4bk+KiA3puNaynqVkBhRI3gdWTMk2lhOIKsFmUztcrNQrda
KMrOhN8SJHUt8jMozHZdg/UJVSvhOSEPWOo+oux5Cj/yMNv2anhIw/BlIY1iGgAZrHORW7txOv3d
rzOp1TR5EBo3LdndIgaj7vQ/hiyRy+9o6PmCmfs8y5HMhn639nmwflJaGi0WcV5aQMuxJk7EdGdB
RQISSS0pOHM2+cUKJ+jXJXu1650D19DUCBuzzrflR5Xfa63DaCa59hgfBjM5two+68jyotQiu1xs
6QtEFAAX2ai7sVCuTmPhR2x5TblJzeybvIb9mKFp6IunDo1GoXJ9e/k9IeY3hMhZB/si65uSwHpW
Uo2+bNfHetGWMIS0dhmya3I/L1rrRcp8LoEViy7zZe3hzF1QdR86cBNyL+2RNHC1HJEhM3LIFsk+
8kKBU8EqzrooTYdbSXI7tY9b/sKoVLsssegu0k49YbstkYTCepMTFrxQWEsqsSlBZKr/yeBQye83
9qJOH4b40MVNC9/aur8V3U5brr2jXIeFJefyZRvcz5i4i35bsszCtndwIFQ0Jkws50HOwdWZuq3L
/FgPqGlRT4pOPXaMGom2yJhrIEvnaWJVZpD3NlWeSmBO5HCDyzOeOFqdqG2qJ7K3SaK0auJWrfCA
FH8bQ6JOIxMOsdD9R9miVW5qP3FMelJAC2iUEfJuoLhsWeotbTz03Pkdc3pnyPtxgAhqS/xijEKK
LhQYzHWrGNGZ5fTyeV05hiwSsrw6FlK8oxV0N9XSSVsfjxr9y/Ma4v6aci/o1LqXSB0N1SRAM/Ys
/XuyA4ztpD/PR5Ist6aE/rCt3GS9TuznUtl5ikxpR9DibiK8ICJdBFkZ3U8En1Ndpy5EDC3JYQhP
DuZiMKryA4XGCwjZvW1IoBkMkEUmfj0fz4JpR84h9ApySRmLXWd8rHugibQEzhCk7rMGT6IQqP5s
qlOEkAS+9gIrkk+v9Gg5w+siLsVw1nsJmFRFiJVap4KKQ5Ip0sfU404rQXJV1UscVuNyW4ABxfWR
eIW4uHTFB02V44IU1Qs7iZhYYkHi8kan1W5a2Eik7KRGF+stVVx+QVS2qhKCik5Y71EClSclMw6T
pnlmMmzb4iQP8jYuddbkFarDmJCTV8ehAJCdQdt2F+YcZQ6/JPbLQ6vwSIaJaGTSoREGDuOhL1jv
ZqEbwlDg0Nv3glCz2NlJceNWyU/e2Zd+/hkwlnUj3vuUd6A2NKZpYC7dvLC8fmH8Z8Qcr50YSRMQ
z8K4TNn6MisT8DfyQCl6rNNjGURNufkxypFtzGtfPumlCk9UbLso2iX9ciMeZtvZ8N7Vaar2IXVW
RrXrZOMiRxf2MAHZB/KBnuudyIsDNQPvRkrmUVlcYtHdWBr4NkPXWj4UCvyyqHer9GQMJ+wP3kDY
k0wQZG3hs4zLXR8SwmPY1OvUfBQE99fZev02JtY/5SNu7sac/s2kGerhV1j1ZPw022x8L5CQOelX
ow5uIo7KOPsFiKxA3ovCZ9Re14DF4rxAcIBURFXhOs5bXSN1YuqKnFeiqlaUoKuiG3LqFCxZdlgq
wJWHP4XJfQSPZgGqzKi5E6ncKnerfkyEe0G/5SPQbwe2Xqq7IUHXzWfziJC8MBBG289ZwtRseIzO
guzu9z3LmBW4t26JQcS0st6AwFtMa5LMtM4uIBzjfT4lGOoJXq7fZcpY4C62GI9J6J4mMkpfyzHQ
0BgIWdunTG8zUpTa7F70jmwvRXfTOypKbukf6xtc4FP7ch4IAswXHHjwvx+Wmr5wEx8TPvAEHKIg
tQyxsSWnu76SNsqgHBQZOj1UXWu2XBSUnjyKvb+0RBGzcdFiamtGYkIdjX0bx31Z0ATXPDCd0RNE
ENl6zc3QeUrBc08Z9mU0BXlMziDPUaIqyDwmhmhBFIS1d69IQZiw66S2kCAQv+uifb9SGKVPOL2t
r88RfTvLFCXD1KdUUlgN7RDaR49dpDMKKGv5a6H5D+47PpYp46inI0t3F3jMzqEQkEeQBXGXIC8Y
5yzfWgLkSEsekbNc9K6WNqbCyaTYPiX1Ni5mkFelN7XOrlfmP8Pk+O0ASKf296QnJrMnOKmnsmXK
j46ornKi+xPy0oHtpZG2hyWBLqJc23EQSWm7rGshZfA3I1UCW8hYCZWL6s/HXGt9mZx300q3Dit2
U5NQ47fP7XTJTPWc62gR1e5QNSFtE0N6mYlMKYz32vqcwfCGguhTaulNWmRbmxZpImwGFBvV6yBo
tsxY6b1mfOTDIZmZBZXXHDKTahJLbf0BHYEUI10XFPv0mI8T19b6+yy+HGQRaSNv26V8LUVQN9lz
7mg3J1aJa0LSQcgJQrolQzLETizK3qxJbCOYU9l+XpxzOPuhGpgWO4LyG+b5PMkq7lhCMYQtk6hI
voT6GM33sruWE61LNiIirQvkEYivKs2b3pIPlK5CbLyJkXwbytwFuwithqa7XfQnnDgmS3qzBKtT
M97PMk32KfeF5I7YGUynP4mw3gt+swZkaquUAfK8M9csMh2gUJKCKZ6u9A/UQ0iJ8zoNf0D9vWs9
G+KZh7llIs+KiZyrfeWRSMam1iYfBnveCrIvNn0/Mlo3mrVKDYptI35UDP6xIW70kqPzUMYHbT6k
I4nnrOWZ6cTP/4Ev/Td6H+zJ/0OR/RM9OBrZohHcOrJs5w6+4So0m49kMrdF9lJJu8z4INrp//+d
6r/aGPHEIjCyiIhFaKT8Ey03OwIQu9XYUgtzV0MvrXghoSqfEkHnTU8BhkOLNnIaAc61nEZUIQmx
HkBNY1kdaCbdTNRHaPa+Rg3DrsqW8EOIaTeujKRGetnV/k/HrKy88T/RqIaJSY2IDgUt+j8bCYdM
JYk9GYaT3P5O+xVNuVZToC4vSuGvGz4FRZJV4HZE0fv/X65/45q3SV+x+KVrqC5ZXf+XxYwJB0mj
LOwpalm7QoiVy9kRGH61fCq4NbKK6peFYJjGNeRrxcQtwSSrFXjWfzKG4rX618tAhoAjk4Ato2z+
S7//L0Z1nit9qdN+OcEqX6uM1HPbPhTNk2WCZOELm0rpFrbiGA35cyvpL9K1Gj9TtX8U+QgikblD
SbiTM26VBJWehE0q2jPqS+OrRRvJaMS+kwXVFD9pcno+N/VxSP8QKJFTRqwOA/WtzRaE3I4HWo0Q
Y9irN+2vNzCFqKx2jUGMAJepJ10y6saLZPuVuBoGtgPpc2ykjwpQSHVey0nDLm5snJkt75j2u759
Vu0HvaYEkXhynW8le3UflvccQZcEPLxUkh+ucaLSWPiSGkOcTHvRrnMmcpa2mI7qyB41Tca9STWS
IE2Vnu0xch6q/aQZ0rneNnNQKyTeiWPrHDKkPhGKFuRH4OUkLRW/CDk3uxvC1iPuFD9XtMPAdBo2
iW8m01Mtj99RSiCifqc1XatWQ+S8VSRBTMphNeVG4Xywl4+1zq1sAQfsB0vHQ4LLRymnoyHY/NIz
kZt4BibYkidTP3aavK3V6LFMTZCm0dk0hn3xmfccwWQf2+Fd7T/lrt3KyVtC8AVVYY8WxbTQ/qB7
/CTr7Zh3KnJq5ILQPfHE7nJ8Mc3SX5zMM7Mfw/5kmCgvFjuRk8FDY0aCKjgSHQXNth2hOBQ+Gwk8
UH1e4LJNortTEKgeUEqXXwiI39Yy/mr1nBXfSX9SW6rUEBWdO3CxVQSov2vOV8GHWEvFbs36skey
sxu0H/a7SbsJ2yINo5KwvmOs2aWK/d/MiBcTp8xkVTm+9ctTZnVPSdqRIQcGUD8k4hUqnhi6BvrV
0d2Q+lp0JF96DI/Egcz589Khi+upbta/BqZv4AwmDC/mwZ9O74qDMpXdWqwkb6VgiEkHWdK8PClf
EhrYLOJG67XMhVmMoaUXitdhhUnbGdMWeRgLfsDC8RDm+CJM34mbOrY6j320VRay+rMVV66c9WvM
bdEmvlSW6bZSkiOSk21ZAD5V2F3epJWBgQSy1ltteepJbUxl3zDbvT75uRMM6MEhb8aq95EaXST5
SXeApsIyKPoviVieub1MtFU19W8SNreiCrTh0U7GTuI2MCZCW0yiuDKEQ3F4UBJnX7LkK0lSAJQu
molte66dh7597xfoJSl6SkaAfzoYVYS+FqamHPDCrPFfAoMbNrG+ZhNE7SkHvDd1y1WXT8Sm8rmZ
4U25n2NBEibYos3jW3zN5XeTULMSspMvLloHk2kj+ST/bU1HF+ad1I29hVeuBcYIGb71K30HwOO3
KM4e7PJ37LY3E8KLIkQ5L5Etg/hPnbHUS14aQ/BVlV+G6DCBiDUovgZK74+A97HQ6Y+oYgQJNhbp
P+HAlFxW+wjoaEQ0pVbByJ5fmrExHQUJLJ05cI6EXo9wZ4PABoosdLj0xvjcGRAzAPhxhSUwPsT2
PdFusZ0QwKK8FmQh2TWR2uoPEDP+7Y1C5XAOk6Q4hyFuN4VDvtlb27zEWO2XMRizxzp+5Qh5df9p
Q5gYVUOo7GMRMeFj4IlgiVaxSasXuwyDWNHPalW8o1lmPgZQpUdAMW9C7f4USnJSnYbeTMYzG9Ai
6fZF/WwUPy07yaR44hBLFoGmJv9pnS84Zmf+Y6vnFr7AsLJdRgv5FB4MO/OKdtnSkH6oKXKKCHGe
WUyTE+JBgKHWwYM4byl1xzHHt98hkZE6mVZdYT+SNPFrHW/POPmZhJRrgVOTmmPlJLh4I4JG8HNE
KcjBwOkiNysoyjEo1tuG3drm8YHN0toUqYokl8gCuhzJevmVaJVnM53Z8z5jH0+uydGujGMZfio2
1hrNhwFQbeiG59qkskkQr+jp48iNNdKKgT0Nr7oUv0yFFEBdHZKQ1hIZuLn0RgLrsJORb892HCZl
AeUp9cXPqjWVzDOLS00o6RQKnCmo9UkgJHmIzRbWwoV42MSrzPysdNRJpMFkfZFmsklxp8tkLoks
oGpKJsmLQjZWincxa8epfW/HxOsiBCj5W94kgR4abgLUIYpnY0yPZCWepxXt6o8I0LjLmFLr/azN
+3a+4/MgLDfz4pBn3EgSJGCppd67bn0+k4oVBXL94ghubO6i93K+lPCECrByUiGHsCjVTRNXFC8q
nalE7Gy7VDnqRnRf2sUVcfM7svfXcfHCugNjxZSLNQiIYKLxeFtrzhtK0y1xsa8KYaISVF+peJKW
bE2Ax17VT4ZwtfQxZ0/UcH4Y1VtLPmit+pu6n3Ztw26L/UGbckDzVYQotCWevw3PlYjkT5mPpkyi
E9sEdMjhGhH3KIBt7Obcg6Scfw3On6l9Mw0sdMmlNWOETs0L288nkqU8TXDbz/a+5V0N40Wte88m
rSeXrnGEfl2B80VvPVaXlOhrRUAQNGh9+cv5qHtlPx5BK87wsacuewoh0tvweYgh4aZi12XFYcF2
3tQnoR6UMvVMsdfL0DUBObS+36tAsGVBS2pLtLog95CarXXrkCco1JngcL3zi82JDKzworDkyaf8
YNcACpkXZQzCcHy1ktS34nhnA77kDi4fyrDmnk+/waeAMqC79LpxBv8MCQ8k7okW3t81nUJXvb6P
dX8dG7/r3ycFxiqiDvbe53Bd+XJa2PBMUFpD/KyCVagkIIdhyOrE9JJ+vhbsxcuLrgTrRjAVe3W4
8KyPtGlbwXmH2Miv+fgLdk4uX3kSpdNb1cM0knMXDbWrrj59wJ0GKHFjvMnpJW7jbRj1CJSxDpDi
NcqE0zvUCNTupPtz+mXmv1UnwiSEP3m+jfE55fE+gPlLnRdqT/aAsxZsSkvKQKjLoYsydtNUHDQI
AbQp281kl4EvWAm59zBp1FbuWudIDNpTItpTVeaH2pmfSR6OclcnKsPs3hCq017v6YjVUwMrKjtm
k7hxcHnLIJ2pv04dgGn1qJFPMtULAAmt/iPlcBXDw8qPCcTy0qn37HkWPH4Md24cxAvyFvoOfQiF
yLG8j+PUzSRz38KNV9JXkVCENzJ7ot/LmlMRa0FLkaNshIeJth0T3l8zrxbJeeSKcEYz15zyDwQC
C95caZMXzE8wbyKJT+QZo1wewITR8HcEvmrwphlLcEaLSSFDjk4TPcqAqT5q96b6I9cfmTQdZam9
SFzaIQ4iTAuySnJR+WRHX5H8rlp4iTjZ+Zea6D9g+z7n1WskKIBSAtRm28WkPVloKEQNEjvmkzrC
Ei4f8MyMM7GcbfVb6pG8WyZPmHc5ntxmLC+FPoMnUlqiBXTmUuf5KaBX9AdyU5L2sZcjKJK8mNj7
MWVxrlcvFVBcLetvSukPufwnduSTMTaUN5MiRug+43ZOkjMTxL7szw7XblzQVbwuy0UeWQiwFi2Z
NgvjnJo/MHlK9y4T6GcXud+EybUfnzL7CvG3kj4sQgvzvKAHgO6hkc66RuNvUhgV7iMb8TNbGEED
U29iO7feZtDqODqm6msePSGMxn+M5pI0zPJl0oPqo0zjvT7rh7wiYsKhGxXU3F/mwY0yaNbRTZF/
5SzWyJU+isl42DawXYN2duX62H5pzgsmxDzaS/V4zCLZJzy1Md7oBczV6DRhSRBo6tUI0gpstNY+
KijDHn5oJITRrq1dC2SY8xCNCNO3CfFbkm2l0k047abqfbGsbcJKPOnfNUqGQ5oT4vhPZn2n0XuT
lOdTRQxIlr+2FewZsNPSELxQs31bLSAlW5xvEeHJSYHLORmAoaeio66DZBXLOkrOaXCo0SL8kWci
xrSVjXyZ2ShZR7Ul0NBWtoNDzAFrCAGYq9vEIizwWIZ4KYs/fejwOCufB5misOyPFttwwUl7SHAf
JNObqvzJipTd1SlnmdaK33b0OXUwq9M1S1jFFl7OI3uCu9IFyT/sJCiSrmu3TfActOe8+p4YX1Uu
Th3Ad5QcLSlF98yiNYLUpScW4mpNb+0KL8nLTUYYzZiBFkpD4GjuOhLm/IpEmGc+SBtcnS8l1Bga
HQSAuiek5qLlpSsWPkZlP0q/6J2B3UXL+1YONBju1ZziNtZDrTfQizaPzmHFqUFOCBbAiMWqzRRo
V2xtfMtJG1mU+egQhGZ956IjxEXxhEP2s7gnMrA9YKPu+EguMB8fqqQgaOdgS/quGKjEbbVvy0Q0
lbDOMMezIqHhu0Hp70A1N/WmzGijHtNfLIPI5pkOBNU8sA7sa9n0lx9D7fzCgIowBALdbtrUMyOh
Tl07Y92+ypUMlod6RT15jkm4Zh2bI2GeoPBbwno7Vj6dA8KOCCWFCZmRjA8IDKVl+bYy3zbK419b
Yj3caQ/3jU7jCTBtIaY2SPqeVAPWRIrOo5x7dv3SSqd5PV/tRTjt97Q6msgbKDCGYdIdXkQynMxU
DsyqemqUjKc/6r31GIumfkrWeq26Jq973tGWdZQIIh4maueJzRgxyOaC5Fs9RqE2K2dNT/0p2ZXj
uzD7ndPV/npCSd+9OkZ6HQxywsSwI+nXIka8SEIXumPflPUhGn8x6Zr51pEjgrctJtt3/Drntvrp
JozTE+6wUHnrCsBQCTdqvx8Ymg3Pfn79zh4I0ECd5YAIGNWXhFQc0rgDKAw58prHo8YNbe+b7mE5
zXadhqrpq6ysTSrRhKAXyChBqoz4Sbbp+5S1kzKTM2IVL6ahJmw/24+aNU7OnZzWLDucxS+XiKz/
D6kHp8WKbsSHCmdHBNIyzOTLGkyGWhWIBbyEGDaRPKsKHQ1UCLSheYp7AJgUQfRCoKPoH2bFz82Q
Umd6PKJpr4jec7oeo/oWgd+ujuxfbXty4BFsNUWIQvxu8bTgvI6G8vBd1JanjCDeq2if2EGbbZwG
4qaL5S4p86/UwA2s6A8n7W9O/3sI7Y/OLF6kzLY2kdGiRWFf48zpxgEV7pviYtvUNhTWtapyz6zU
N90KjwjgDUeBXRJPozNfsHxvFptUWovVBr9LyUHaSSBvSRSX5thN59RPJfpL6fplXW8pFGMkvxIg
EiVdEAii+JLDA84XyAg+mBCcZ8QjMGZ4iXMXG6bPFL03mG0jS0VwyxK+sw5zxnpuzmRSM7qgHay7
ZpEuMzJ5Raw+k4NT9/uZ0hTT6NjvJQfVCT3bkMDh1Uvk6N4Y4gEczBd9Mg+h1frTQNMG2Q0Fc382
Dtj894mVAm/TM0tbabd8m4yhFpAmq4XrtGhCyRyRY3Gzk1ObWD5tLq/yPJ1JBJq0g0R9hLzJiOHJ
QBdgFXfW2jGjpzl5j+aewturI5/RXFBR4Uy7jILU2GHZkBuHxcQPMm/ksPDhssvug69jT+rL61wN
6DJyHMi4NjUJd9cYtLNGynX8vi+GFFd+d1HjBbwKiyQ7nG3T7XJaKCazcO+yWR2UiTVBOO7FIp8K
e/EW1dhKFqhNX2HEV7mg87recEQGK4q1uz1pNqSWY107ufyT9RTD8bDSH5GCLsBALIGeYtVegyXO
3iB/kyMioEywhPhpTpgLKSHqDBblTB68NNQOXes0HxXwnMTZqZhEzXdFod6o2BvxTelNKjqepZY7
Rfx2utCFrsCF3G/I0MG5WR2M/l6G9lMm94GlvlcQiILZOHGuqW25SvkVopoaU9vDDR0kX+P0NCpr
S2xeoPZ9befE0/p34m3LwvFpyJVs5FvmFEzEgSnRQbOd3VzQKBAezGbhdoMFKQBy2GOoQSkfdSna
dyZ9Qsm7Ip1VUe3nMvJLBAFxzPQRI/LLVdescleZ9aOcyM86HnyqyrXsMgxZUGMRz3KHG/MRruCb
hH0NwE5l9hJx6tnt4plMXGOQIRFckYy5HI5zaSPGE3C841MiO1vne7bg8+0M4v9rLL/1iS2Fgjjf
oTCoj1Bg23sVrUtH5+MSEajKyxtU8Nra7a6c52zCo0Z8qpW9j6zXBUnxDjycoSvPekq7cvo5j6Nf
9qDO6rAzmNbQQVq0E+Yt8vR1mlDxEuuIIzSTcxgJVBlvqwu8z2nfqdcEqDdV3xoAEJv2vOgzwUPf
9nIz8dT3kXYpZ8HssOyy0gBMBm4EaH2fV/e+UPERY54kZKikr9la1ntauQm8xrIFkejcaSIgKoni
v60RKzSJs2rnOKTcItuO7W9xy8DpIEqUwCKtyVbdGV3EgA7GSUi5sLkzZfpLBYqgstliTnVTyLqR
R1bncN9rbtVoZ7No8fncpqYnzuC5JjWnCtOnpTaull6/rtLKyC/wLOf1iqTb5Ahkyo7KkWvBMjtW
z0tsbqm79GpLeAZmrjVWPE2ouc8Puai2rW7AyNDds84yv4zk2VLsTQs1se7fTDm7lIl0bsQqe5LF
W6KhaLSGF0eKvbJNb8L8cqyVd+u5N+cIkQGbdrI0UPq19s2EmkbfmBAfri48G+ivnrrKq1jOkAId
IVgpGY+sLuHs2/04v1iluMbGtJca2ZMkG6Optjdw3Ch4U367hd/9ddA02FX49jf/x+xyHqFQ+hst
9vLiYUfBe0LaCgaRf1hQ8J1gKeG/1RvyfHdTd/WePK/VfGtPHN/xZxhR3KDZ8lf/lrK56Y7/B9Ge
P4hWY8hfvwkvi3eb5/taE8fPKIZDaBtsVjvJ+jW4b+4FFpZNwNef1V7CFxc/SXB3eQnmkcZb/5R/
+N3h7hkfCQcV7n7+lsvxrNhsVvtMsgnw3ayH9fy8HuMdC8tyXI9//SleG37+vFpn1mNbPSx/j4s/
Xtvp+Bc/S4Apht+3Hhq/an0TXkjLYO3mV7wJ1+TGReJyYJm5cwFil/NaX7z+qjtfOTsO/c7X9Vqt
X3j3tQvveS3R4wQ4sH/8aL0067tHdEejKF7P7D6tL0ddwVtV25g+wMpbz4JvFj/aI+ynOW+1CK0m
oWS9xJwMp8t78q5XrgChAeQB7aZAPle39gp2eOej5t/oiOlJpzT6jA3N2WDSQu46xOcyIJH+WLqN
V52lS1hv6refH66L2Gzu8JHYc4LNRtp6wYafru6fn0Da3vlW4jw53Z/7D2dNGeD6Af788MH9/Lh0
GN75fLk8Oy6nO/lcVj519/7MlQo4WpdDb16mo7RfewTX0y22G14bBK5FCswZi5hxxD/FB6b8vUg4
iTjDn+CLkcIwut/t3fq319dyvRgcvPHfMXT/ua8HeOfQ1g+Esbrn+NZPh9+C32kTpLv7j7e+mFvh
en/21tFy9zabk8eYjHdUP8Z8Hhzm+iKP/3hHxvzfd+DnjKhNuB7Mff1U+Wu88379lp/dMVht18+Q
X81N8N+v4cf8gCMKwvX2CTg6Lsz9h4G0fnDrCf0d3AwQrFj3vxdzvBVSekuQGMb9I8EBTlCML+Pi
mAiOm9Jr2sOklSerYRe0n+qrKW5dSRCC3OzKviOOFuMUOOxAiJlO6isJ5yTMHPti0FiNkyZS9vcC
RZAMeyL0OwadU8vubgSEXlDyWUUZNAkRAYq13dFHl6IWCPJAX0h8wxCrAGijoCsL+cDDM1Vee/ye
42iR+VLsNASvggQJhYlwpuUkN9HDyAvPne0KfZjoUCtETENXAGCyb55+4gZShsCF3kS5k6ylfdq5
hu6QJ2unclQGPF9hlEEmEFJKV5P0nBpNR8NOPgVRLUnTKFjtd7d8QFlcPrT6/jclLqY4tm1JXFl7
FRBIojRPRgSLH4tZoERFP7i2zjnhZcn/WGPiRu2EcHObTp8tgYkt+4mXsQZggz/rC/Iouw7bxGPQ
czcbc+I6Rtm/swr22v5n1L/yFQtcIOYnCe6oJZVJuHHaHcfIeC01OkMGkNqqdkOkMEvxjNJtZ8Yq
knNA3HjNt3jgI84i/KegxVk7ubY0/bYWpIih9giX+czfPC9hcVwQidtUodNdjglBgnf70qr2kqzF
ASa2QjncmQdz+SCthaybnOvkKmSljeqw7dm5Y2iha4V4ENsnT3MkWlYC9xeIVlTngj+9zO4q2zEb
FKHpfuQMVAWOa+Wa5u7OKj5QKYxsJO13Nt9XKZOstDBKQENhTPHSvUODimInWJZX0z5qxJfGLJji
TdSfuuJLQm1S9DoO3bW+kDgRpQ+yxnYL0AW0W71jPqmLr2aKZxAaZWi4goygzslXZ6XXTP44w9cK
x9ON+WyB4jTsutPZcWelQjT/NhUpYzYPIgGnnSSbgege3ZXXFC9ujlhrTqGp4H6lp9m0A5T/x7EY
AhODPhWNVvo8CFn3NOB2M70saGNKAh5F96jBJFs2sVX6ZBcqiVr2Tu3U/dDfMmzd6XwrnZMuDlDh
B3tI9xbkrWxfJomc320h0jsA/ilCEAryQn6I6TdGROxLSfZigrGWFrRqVRrl4ntqk4+OqFBb8gXg
f7nic/VlacejKnwMzhkLRzXpnmR0oZHinNQFt16isZepFWgoCh8WkveXF3Kw0NIYd2ea9hBfXtRk
5BcCF6zo14p8LSb88oyjoVe528uIkAISINlgkviLM5FtGTipBdA/lL/1qsSXNcNJoyru7X211m3p
ltKSX8Ml1t844Ky2b2kbB2HfeAUoaqruNb4dtP4zEQiVMYHp8dFynnL8SAZTmBKFTzHOFsRzR5ZV
uHPo7R0MPlw4KALYDBbsaoRdoWPjjvxerW9a9Rrim1L6+pwvJTUlRGLwt1lIkziT7sOGPVPbk2Es
jpUxuZO5nMMCVk+1LmyRHmmDbXnWnqPMTRsLcd8aks9Gw579aVKeRK29LtEqT8Acxq51Vgm8bLxU
686m6bzofG8kZJlR1TGJ+lS5XZs9Ul09sRU/10Tx5uipjJnS0+xdh15RR/xuTefKznyV8t92/IsM
VNKuyaVHgzcX28zA7KXiJ5KRrGM2Wj5m+7Cq8nskfxKzo1mbW+rinrIWw/ZgaS+V/O0Qn6Si0DT1
M41IJvMdfeoVmB+IaotWPN13jF5BUQq6oEH73ZtHciPn+U2dy63mMDX+2GztLUx/MMGIBX+i9mGE
X32qbXBSGUQF1/axyTuA51+NhPlyEe74F/z/bSMVpfGUZrA4fKP0lNW3c8mo5R7hHg31QOcJI2hj
0cUdM1vNaAcxSeiIXucl3rSOFjRS5jWAc22JvpZjt+1zDXhooDQbkBsvDy2u9rccyHdteerKzBst
KpjgY9iXzU63AQIk7+1U0k8tYQdJkweWB8h66nPt98RB0EiWElvlYaKMrw99MydMuyV8l63bVOIG
IwoXw0i7fGU/Y4MHmHTcdKSi5DtVtK0Ybp19QKxhIy5p41sbFfcVjA1jPAbOD1UtPGTIMvyLRAAC
LPOhtbE7RLMvG/pl0jVX/Bdl57XbOLZF2y8iwBxeJVFUjpbTC2GVLeac+fV3sC5wcdputHFx0NV1
uoICNzf3WmvOMd/duzguhR4NHkcu8086zjDkjnSJeRVsS2/AUwm7ZVvuk03JKajZJC5ghmX/0ZwQ
qtfvMe3nxbBCPL1wL4/qXt09uH3mxbVpRt/CfbhXutkDdBBwuJlph471RLlBuytACHqSTnhP5vJe
Y/OYg1hF7DxjCHKcSFb+1+MRO2fFdi/VB1lVzT04Ti9CuWobT+bctNULP1uoFzWBeYnOZxk7qaO8
lV8btjk7WAoncYXg8n590L1yiJi6P7pZ6mxutFVXNVTp2Q2M00Lmf+6WUnpWInvFkc/zNlMWPauu
UUsesNgnu4UGiLcdpWdfZ/6pLSStRQMnYw4dN+RqzrxAmftsUWGv2GJDKUg6rhcRIMkbjQfb4wCi
Go+AByBF7iyt2VOabomxJI5qpFH0uLNmF7ZnL8Ylym0VoWPVzwJfHs32VQikGMiwgg0qGpO95F2T
Tt3V6rCvcI2Khb/I5fHuq52tyN3BUlQeH+FeZfuMe+amEf4FKzzHzAXy0sSLGG1CnoUCE6vYo6XJ
dsw/+KkYPABOysD4acTvxhkaKKN5g9Y3G6apSMjsy9XpPg7wYceZwTGOZjf59sVzicy3DPs3qZM2
UcBMDttK5YXLDrmTPvWoXJC/Q0tYSbzWVO2iQqcV4pUYNyuJ8jAcXzXBnFWVv4xjEJe+vgwY4KVB
t6+z+IzbMpUSWypH2zA4ymURfE4crojAAhXZsQTJiwe8ZjAND1CN/FEHUrlLBGhUiybiRA2CjypP
+CsA7IFwS42rUHypxjGHzhkHD6G0PpuqOLVD/dRRj4p4jAkuXGlJPQvcESInAm+9VZ8Kz6B7sUjU
sZqxaYIpRe8Tx18laueisraJisVX92hl47aYKHYlY6bYDe2miTGcM0TRlhhgbCtuya/nWKigdacJ
2zDAaUyTFgLjBB1uUm46aeYvCxdjs3ys5Yfvge8udYQv1YVJVe7qbyJpni20J8YHczV7JaqXAROu
xXVSMX/PMfUiivAJheq/0KT1lovaKjt2nsgRkwgisVrW3qdBA24c+ZyKgIsJqkGLOKnSzedyLNcM
RxvDrkRSl7SrMLQHAfq55sYbUUGD/5KmwI+UJLoUfNooSvZVeDZ8bJR0ZQw/fsVNoHmIqWjVhNYq
kke7og9rasm2zPu3XBKXsWixshkA1xhYspH2xCkcGE6OtgUJfEhXfneOk8nIQts3zVZJzqC0YXeg
zTtEGqojvvdQ/wyweffuw2tOcTIsIoRzdDFuYcE+wFBDDuihJy1T8oFesr/tMmXrNrRb+vg1o/mP
WJXktdmAlKEu9OcCjnUmtlQqw3JaDREJRArNnCTz1+kYYJA5e5xGcOdP4epidendz0HtkPQoyGJs
T18Ci025AWJ6tu2Dfb31nCrE9hMyD7VDTjEmRRHOFFM4yAbAfO1V68+FGK80AsKF4pVDmay8GshH
imejWQ96uQgjypHkiRmn4Zan3pRtNycNjiX1rBHpRXHcrwu5XVc1NrvJX04aZ4GqWY7uUrgdhtHj
sQcsym7ZZCNlMhDcUtx3k5nG0TpxnsQlnndA8/1d8DdV/yWOAgpD/bUBpjeGp4GQ3KzlvqCfNgLA
qtR3mZO5kEJdR1TFVmV0BgN50IOgXbnj0OLtzR6ukfUVIILK92OuzAOG6Rz07n0w7grxbFZ/xWVI
QmOePbA31S5xUPhY1nTr8PUxIjIgVLYj4V9cWdmsEFaNcxWLEPEXkfmEpEfxD1G4QR8zC7lK0oAN
qVUPVqFueuiqSCKKhJGvqh5DN9uQY2nT6nLUhpGklvqA0dtgJ1gq6mAuRe3ecJ4hSZ11ym0U30WZ
Kzzeo2ou8/dHsLMQmQYKG5EPubfrbBPzXu5nBzPrD9hoesF9LgTrZdS0PTCELRqEOU6olc9LMlJr
MSKWa0zlouk7UVOikY9OYdqwmbHrD2JH8Jl6HCIIjLE0w8DOFuzeuO4xfWGN5xAHsnsdU5PggykZ
SVM1MlIV0gUkWhO1g3UxR/m9oFdoxt42EuVfVMY/s0pMQyYpnRgJXeWn3/jOxkClUaJz2FWbMH6X
/Q0jcDqMLnk67i+IKGkCcf1D1f0Xc0kWmQbm2iQx6Z/S6lzRM6sJhwyahfxVVs1Krd2Fi8bG6+qT
kp41zGGyf8AmPpM61ChuVD0xsqiUX/B8PyBdkxreEImcA1XFwO+bCp8EZHGATYHK2PyQ00fWYVWY
MlmAMeS/ID5/ysm/vda3zxyWrRaOGq/VhZssDghtOPN932O/2aORxO7cqg45Xs8snQNnupVHX5ni
Ruh+y4/6+eVD7ILjrZGnraOr//ZG6PWbGNroHyflhXpMZSRfnge0lD7jinzR1c7/vey08idGKwLT
X4T1k3D+n1f/n29gwrj9j5idSJQgMbGt7jKbdQC3d0M7ojtLJDBYt1gmMdqpkj1b7C+v+0NEr//z
dadf/5/XBU9v9Z7MB6+YS7dzYRhR7sHIbej5KCCi51V8cb0P2QQeRnDLOUGSpgMu/v0S/HA18E5A
qOsqcH9NZfH9853ooREPrglvgBA1BuEAttcCMYXeI0vfK0baSXImN8xqf/nmfzLc/76uoUmapRAH
qH6j9A2FbEpjwTcfqcmxjkV8AzTd4R9UeQebJLR1KobITEEhP3zTs7vinaHErBkG8jrpbamPgiZM
3WEJqRC4kZNttGid1F/gj3/heN9XCODH//c+v1kvsjES0sz0KRx0glKsG1eLe2QEDEIYOb54hhJP
uvwMhbgLn2BF/LJQptv+x8vLoAwtk+wm2foWviDECRM3wTN2YsZg2a2WglftcM48RZcE7LpeA+oo
zp6pIyhUDlKWb93kt7v0324SpACiaLFBijAV/7lESIJvwoIh4E5DkOi6ylqOp7L/zENJrwFdFNtp
gCmD8kgaTrDaL2Yh6YdBSSd8ghWiWBpxy1yJf75+NHg+/E1D3qHs8AO7NxlKP0PBJ/PDnHXIDZNf
Fidf78+vnbww7EmiZRDLK367KyAQhHUIMmmHYtlbFd1MeNaJ2PhKNpnHWRxRcPhGCR3VpIjMhXu7
C+mdesinZsqqNRixeAdmp3dvI9tZhawcQ+eMoCK0IMLSXwcrmnStfsaSsQT0z8mdqOh38Y0amCl6
8BW6i4CE6BkrawHuIMCdOe/568Sr+emug7XlGLay6leMtKn7JrDLOnZgorNFq0TPrwhtSdH/wwS2
NfrpGwss8YKRXyWj758jKhYc46mRj/0bzb30NZ2L8geSIqF3Uh09+yHnBAtiCbzBs/SQXJupuiPn
Tr5XelpRCHZt7Xm4yt4s3pGw3G2iF/YHQ3AqY2kCsDaeft0u1J9rQJVpjBi6YU0h8ua3+4CcsFRJ
dDAvahqvDKH/CgwGkin+hnDQ6LSmyxyUlGqWh6jAg1ggnzAoA3hsgzuWRjtox1dIFMtSxk4TDmiU
k3NhqMemc0qZgINwgirKG0w8mFl52gTtzSKqtmgqyPn1IleqPyiKDr1Y3YYM0kHnniWtuiM0ZsKs
iauGuoMo3v+++3/a5HRV1kRFISlSEkXV+vaYiJRMlrCHSLu0cXwNDdBIQyQx8VpzozX1e0JR77ot
58XmmkfCfQCwpr9xKCPvBk7Al5u+j8YpsAIGv7kNHOFPycyVaIxLnWeHriS0h9y+/37T2s97R5UN
MuZMbh0LW+E3siwxrpmQZLGyQ9YPsxGdZSWtffElwL+n2KrdajuzPCXy0YqPTXKqjWMsLjCmW+Hc
P0ZUr9KSIxiRb3S71+hXNAwWcu9wFQgu2IBRgA2voE9FEzKDHO2Gbw3j8GKjRQvBW5cYLtJ9uNGE
Z7CcrrEJ9WvTJQvd2Aj6HEGhHz0jRfn1KGNMH+ufO/X0scm3ljhIkvP3bZeK3YFeSZYAtFka8dGM
T/TG7DA9F++9dfa8l6H44MemX7moCIanxinjY2IcImWpiAvBPVfFRVQ4BdgMq0DDBtVNvpXGXqQP
pKOjX2r09ImPKj6SjSW89flqktCrH0XxAQaj8dZJ+FnHTyDHpQpUPvMQeuiAQdhxJFsrXtwaH/9V
qrZDvxllUAcf9LHJBKGZSbcL8EKNYGtb1hg0bK9ZmGsDaBv9c2EWEVz4mSkvQb2YyM87dYlAjjYy
1GX0kyNVYEdzfBEhS0dpsqU2n9EHnHq6DHG1xWdxL3aI9Ja14zVXPV+MfGLzJKJT4OTJErhyuQ4p
z88jcF49W0iOsslQRtG3R+UzS14mSU798FfCgGHmQy7sLF/r6ip9b6kZ5WXmofRdV9l6ELa6ik98
HZROdjfFexKfhVOfEa+xVXh6TYSJY7pvzLPW2kZLMsQ+g9FFRwAdF6+Uy1sZudRhcLeWSrwDBfRc
ZYBJHFr5QuXBf+H0Mao0phwjvWg5Ey/N6UPnN2IvgRj/tphM1hG3kAit+9t2p+S1j00oVHYIHi5A
ZJJ83iEMQq12HqDoVjeWBU8GDWDYaoif+Q9qe6SZmGGrkcQ/Rbxt+G7UFUIhOEBYZw7DhJdGkkoA
wcRbkxu4qauKu39Uj0m3CqbE+LOc7fx8Y3HrUTJnyjXh838WwueI/s18yoRPOaWltkYu29BSymbK
Tbo16V6/K/ohyl5phKavefxH18hQnLvp6zB8aiwH4L69SX8S5ADlJzrbVc0KI6iMxVdd66/k6gLb
CY4QMJRsZyCoYdFuI2OT+qTdgUknYBWOwhq6PH+qHjZcUPIiNaSACCCR1bfDRvG8WSPjpyBwA1jt
rvY2Itr/do+XCx6RipY2WyLgpciWmC0qhPSt/nvjk8yfZ2mVpFHOKpYkaTIb4D8PKlnoim7sWYSz
+vMO34bPyBOanR30NyIoTIGfsPqfUR/htZK1Qy7ffekCUVJpT4G2iCInkLfFPpO3ubGBlt5uoQ7v
2xFQAAnos9FdZLQq1yl4VZoihftcj4vwqD+13NS0xhZUbopL+M9CWqUsnMHhFEFpw4BqPw67PN/U
GtvoUVcPYbKX8clBNWxYxbwg/O7cBrtOv31ctOa5Ey4IAXvkQyUThpRtgzi70BlOXPh6xamiBag0
TXwdg1RqmjXBWq5xMSxi9Iczakr616rwhnSLoRxaXSyTUf9grFh2K5UCOzxyi3XbYqUPM3jKq/4D
KIMU4f91agdXA0P1QaEC26oStMkZd18BZamilY7xkjEnqNLg7W8OAYeYLVY/BCmkB9SX9mtO+6ai
Z8QBbC/UC9Y7ne98o1ZbcdXXC0oK2i1UlDwFammL/zRbNuJsldES4RkpbeN9k61klS0c86T/ycoc
caRudHNp8iSCGRESzEJ79s5AQOJ+qA8ufp3fktLNn6dujvtYP1Ryt6iP/xZQ/1MiooIkOJbu8y5c
exeeo8yA+K5c9P24ScUVILmJHlCtph+zWXLAt58BiSXnyCCDb28Z0F++2Pt7+caqqoSVDkvOqa23
Ojr3fBCD3+BemuCPNP2f9tOXb2Y+I4XV3aaSHUrzIHTAVFXFO5xH1iB63FF1yhUTYwK+8xVTK25y
uT0xF5+5VkNbmSvTMSOD5QFZ+yoqNVPSfTiFRdn0S4p8EeHGKv2N5a3U7lniL2zP0V0FcGPYI7ZZ
KFUo4eVf7sufqHuKW5ESkwOfroqa+e0UVQ1V14f9SP1wMJHOvjSDA0QCI7QyLiTALC7e0bPF1c5J
dmmXg7fBASDYHo+l8cN4QCvtvxSeMPVWQnaBvYupDmPXwiOEeYNkVoE0KNl57+TBCc9m8cv7l/7u
9t+OFpTIBunBRPEpTM7+ua90jVKaruLLO/OGOHrZXSTqnnbhMj5j9Ag0ExjJMq/3sYJ76Y9XnWjN
4p9CJZ8sxVssLLyBcK5DkNnYQ2sYuvcmtnOakuk8ME+NM0oX5qntUWAGjnqgvvbtwZAwqXAxluw6
UXYRuMCut2nzTaMe8MiV8TnyV97Z1Kadi91F7YH0lFMMlQQ/Be9phuL77PXnhixuZAIsQ61wLDQL
yrWzns01iaC6twroy7favmdSx17jTUpM+YZH1UQ2yu5F7qFkNxmRmFBwl772Duc1Np+UZM1mZNle
+yQhKMBzL900dc/vHelf9TjZCGFBO81fs/DalREgKHTIfwq6FzFagtT1TgMHtWe+nm1ZYNOchLaC
sDKQj3ogzO4+Vded5w6sNqiHE0wuzS6at0Jwm2cX0TzHDNaxXpjP07ON5xDBZjxTxu4pYCquHnL9
5CX4g/bTbjHtRqp4aZujh1AeYW5rl6jn0BlHGOD3dcgIjekkPqZ+w6+53JjaO0BdHoLLrkGBcqJJ
DxWOSC8fW1tyLyKa1rRyySX1gBBnbAZk24uz5E6olu9dDWFFCElHd3ZfRU+cVhpAwSkniOU0PGXP
+uXBp0/Hkf9aoN/OvsDzK7UNqM5SFQAefrNUwnReIK0qo2KL9feQZwMNG5OxZroNBob0yXyER+8O
2lYs+xKbq74AKbpkZrUT8GubmKRTBKCp2GOG8jHbKpvciN6iBtKTkoPxET40C5S5j+LUOCua9No0
2TpsrW2YZgvLV5/jMGdCkr7pgr/VjPxPRgpcN6qbpE2uCliwWd3LZ0tQDwnE3jqodnkrPZmtQPn7
FUV4vtAqpBa6YSbXKKDTtmBYQ3oTcESaEPG5cQuSyQocQuXW5BxtYfSVw7vM1EjDddbHGJgIeRmI
TElqyG8TmQAFMJ09RUaBGy1GqQNNdiuQrLnFhq9rNk2xXC5uHHvn1uJxRTkkhP7GU/oNHVTcFbTc
qXe9wTrU3J7tdMQmu0OiQ/7eox6aIrtQgPhqC3zmXPjtTRY7HlHzIubYWHsscuJOtWXBWFKHGp1X
1BbKV9GY84STVsHHEWXy18q37EnDghjSlIy4QzyRS1Bkh1xjBsf3qpKDU4KN65DcNnGx7BBhu+HS
9TgMmCfX0zHTgj8akqUmFVeVtEjT79Fu8PERJxvlMWM8nyTAtUvvlFcMTxFo8KASHbF9iKN8bMVS
x4u4R7L3orF386Q1z720lQw9Z5RVMQHXzGZeAHfQCJ5W26ZmxnyFl/rfa9uYHg7fl/a06xoGKR7y
jxJ8lFDNgEORdvWy4w1ACVkE2JKQmliHWAZygEx5i0VRZtELG1K1EYJns4mTi8b2pbCZwXLq63o4
oWRrzEhWoXznwMVDFZ9GXG+peTGw09EMafp48rLexi9sajGHGNRs6Qq4FBxS2pzAFEOFts2i2mXR
e7ErPMfYIEYHQoK7V7NsafrGLkpqh4gJr3OOgd6mz5YdbGLojdswBnI453nFOxsu//01WT/7lCSt
UKhQ8HNUMaRvcaV56Y7CBPohCkw4BgM3BSEwTo9MiNjtlPNRttVKu2zmfB8qvELmpcQ0PqcRmMUZ
jcycUvTKL/uWIyfM5nG/QR7ALYoKne9i1S6Gh9zesol2vBsqeKc7rIhYeuJ2rtodEtO/XylUQcVY
NkulnKF8EJdMzHd4yr0S6dZUs5QPJSegFx/Bi8UlrJ2sJPHNVli18+GPRzERLLRh5k15HHNJXAdv
xkZzD0K8gZ82MdnMFfLDdjrvzbXnrD6nNluD19iadJRxXO+14JcOsKz9nAypiiqLBsZOWaX7+q1T
bihKUnp5J+2kGrLmXLsi7GAJyqKj4MySFhJHRP4lWDORAxz/GpN52mxwt8VLQ5pF+vRFav1WETB+
zMWPTtlMuZHxeiQ8FGHegSdWS67urN+5j3KEPIMBYcHxoAxsGpyS7/QYyKt9B+onuxJpPV7rNQdS
VBDgDrhOueXUay4FhyuFqfMm/pSlFToPpAd56+CR7Z+gUw6z6MDwHDhPANh0NnxYyq4lNcr/kMFh
cmAU5+YD8Spca49c33mYLoEwtmgvmcVsgZFR8iLup1rqjFOHOIEd9944RJmXaCnPqcGnWpX1lsOD
CNNSWQdUk8WL+qQudGDDKTknK5EZ/JFjAfULhVJ679M1wi7ODGI8H5Q5phS14abi2iup40EjThbR
p4f5cdHs4nopkGAMKpp9XDolnynYG9S1WAEOrAl9CUtEQ1Xlz8bb8Ad0HGRL73VSnDIfmGnPiOFy
/PPVXrq58q39qrQ1M3rtmR4KUjFAcDRPEEjgmF8kb2a1sgBYnExeDpil5yjPgLHGeqlqO2jcfbWM
qH7QSSbiov9Img1rm+TjA7IqY8HLsf6xV7YLFCS42KVj8kZVJpl2d+WPShvGyx3kxUeLciU+Su5O
ueHlq9tFsaSpRgpij9knd6p1sdOlWQVMcsfmw3Yv2+V7VYPemaHXi7GzfEh/74B+uPXIuHpbr/C+
zKoV20xXz2jMldq82lqf/73d/GVtfd+VmRwykTBURiPGt3tCUvQKPHol7YhAZi8Z/7CA5I36rGWz
/kpug0uEzjol/pLOwdzYGKw6F8DdvFlnYJZXzVb8ZQP8O5/9r3c0lXP/U64FUjQYkUWwqewkB5i6
3D9xsPBFDuA4foR54ETrZtderAesbvjlrFKcOwCPTxl22V8ysLR/aUaqoknHGEgXyiRxOrD9z7tR
DF8uFNz6u6hbSBiFgbYwusHrln6l0GjMdcz3Jew4qSEdKJc8saAxsIgpMBPbfeDfIVEZORLNQnMd
CKRczCPlogR0n+YqjyUJ8i3K1JV2QPSE/S8QN1hNKfi8M2UmoR05EeoHFhiWAO1cK68d1OmIBO49
4m6p3xPmQHNNo4i/59pvx9F/+/DM84E1mIZo6t+Dlzuh6tUqM6RdJzlEZjfhF78bc7qGfX2RZNa+
HG6FvneF2yMmNUPCKCsxcC7mnf4ewYL2yt/ekfovPXHyt7geJISaiA2+VXBlM+SmCethxyx23tH9
KaQJNOA3ZzN/GPVmyr8l4NZV9xnHzC6cIJarqMQ8Wj8XGmh+78NXZadBHlJXGyCei4FtLCu5ZLAf
eOsDTwYX+o33MILnoKLlh7glFW5+ejNRdCTxcI8RlNRSdc0INDfdR2LyJxTRGQanA/E9+c286t3S
9lr9nBCtYTFtlZh2QDbV7d47j5mt5Pyenq32nYozbVZpck56B33GlF6tj7cWEzsHRC3bVBh6pxDc
COkV+jBSORr/uVZV4hMQw5u3vnnG4oWK7lHTRzJuenMWMwjckB+flUqf+kpqx6EGuB5YpI5+ZOnU
XQTNN0YrBy2omjPnJPAPRRVC2TC1s8ZYYKgw66cwdXxUmtmHKK9yD3ewn1OcIz1MklnvT6zas9Q6
ZIPTXUaueipKPKrvPaAVZu0udHwmmwTVogGofDti0KKyZ4dkYRdMUT7wV+O0LlXKxEafT79cWcrN
nf5AxD2t0b1zbVEGKHP4/97zWDuiLmkmxkDOWN92mDRr+hh6Rg9kc6YtwaSz+9sGTdhFsTcNm769
/qRAD9pV69TmzJ4Ic7RGcFt0m/1uGzW/HI1/5iLqOsB2kWOdok332bdFDQik7joFcGSJ23YBogtG
mv7VrtmEUaDJD8SPCLLpoc2DNUX4KtjQXXLIOk6AeswZdiK1ZE/uP6rPdNPdo4xC3YGg9t/fmyT+
PEDxPpnhM5Sy/oWe2Bp1KZfE2O80Uobz5547Q+Z6jhyTxQH+Bs4BDkm5d2ihagfjrQ4+upLZQIdT
JN0MWrMIknJJB5cDmM+tV8YsJOF9bPd5eZviGtG3pRzgdTpIPHinexmUptVki1Jlasq9IdfvUvY+
piQj8DflKZcK2IAHSEKktVDAxaklY5GaX4KJwzwa5iazK8i05ILPp9sBG0XPQFLdTHeqq5/8kW18
0l1/ETItQ5MBEKx6z9D0aGyeiLs39OBYWhx1mVYP23C8sc47srF969SJ4xo/8UFjd4TsbcYCEFca
tJkJ3+kslmBaKAwzsHUUhkZGFIS6D6ZIc35TkTBnOAgGiN4gcKp4mLPhTMnJYk1yAbdpUnFPqJwe
PLotGg0nBHzciWUY/3ZVpe9PXARDBmGcOgGLuq5CEf02oxei0HTVrh+ufbEQzHvY472WTwL8CHZa
vB0tnw3H/3syQeeqT0kr1lZ1LpIXDfQBqFzkRumyY7iiwpPwqSYUjyo9euu9Z4XAkqPGTLEUv5KK
DKw0YGrwZjDggrQ7KzZ68FA4tmo0USucwQVQj5Lj9MDVHOtteCzog4qtk3YeOAzCNFt5Vhaom3kO
heAxOgo2YlqXVoQn21Lmcc0Wm+vso2elkhaip4DtEpCK05moItxEkTLXOU4Q4EcTrYPe00t/3PLD
xI4rowMwvLmYXZOabjfq7xbREmdaC1Cz8UiiL5wkuCXQcDEgJ1OHUfOsJvtCBa2failEEYaU5SNO
OgYIji7jvi+WeYk3A4d4NTJcl8k6AN5l+pwWMECUB3f4qNQzAcueAnTTxDDDk614IPpeUD1E+Vbv
V6otcjYehX4fuvoM5UoaOFwQ330f3fvAvi0q51Hg2VA9yeq5Fjln1n/kdie2lxovmVKd3eEmEHhM
h8Eql3H5pmbwfzZCtW/UbR8Dlc/teLwOFVHd8PNC/Zko1Zky9amXJ6EjdqyhTz8zZOZ4HqYiR86c
ULz245ZUVRIkYsyAxRYZHC1p+E7c4C8gauZF8KqZq67Ymim5rBDwz5aB/+tqcseK1HilcWFdKzxn
rGCGKY9z7tIariULSoFy45MsVFBedfcQyXJwTuNd6G8tsqmU9tV/K4K9oj/q/IiehW7NVqlXknEZ
OBsyO3GRPNXRRSixIeNFReGQkrkaOEF2DT3TCYotnTQZgpVqqlwkfEPal1gCtKIl1LSXClxNFOwT
dRPxWIBGNLFKcean2bshnVR5nzK5iW/hW0/9g2loho5nVuJGgT/VMi9sGxwfMfXyTW68pYryM/Jr
gC3jQpv+QADicBt1d1ndqNqyk9a5hkhsEb5NQU/pQhffDe8QMCoMA8KH3hIZKMvRAAdn8pEvobsW
+w/UZaMazfvAFnlk4wVCZeyj0Ago4RcG8Sdt8VYl8iyzXk1ja/YEtAB/Wnr9zee7TapZ+cQNPMa3
ynAJY1nm0okfdeUpNj6t/C22iBaMX7hFqSbZvqXSToRtWRFSNeuJrKUpXsybFvoDvdYZART+xYtX
+hrXVvZFr1iBuWXXWHSaRXQT1544J78JlEljXQd5o02epIkCQllFnP00kaH9k38a4ZFgKN1/La17
Ja3C4ihbBNldaXYnONoymlcf5Rd3DrcV2RCDLUsvsYBDCG5T7ShwZP+g+CFqV3/T8iua7vEQ470U
GOBg/OM+2aCEk53yTRgXebBME7vEjcLT4T1uTkWz6plVEWMCW/FEH90FuA42vMFkzENJqG3Lu4yQ
IDjPd0+yBAnH8aulAj3u0gwvJt3gEcBamJ9cIJocPggSG21fHRZ+2DmKUDgBbDSj5eRcvhJdBrV6
gxdgkW/rjK9T0FZlf5eSz5rwO/L8MBmchZy+r7aFdjODsh28xNCbDtEVOIccrJkR1CBuRDNZ0qxL
JGaGp3Z0sCn63Yoc3pAWGhWwQBd4DXYwFPYgUTheBHAifbs2V4R6cEk7np4Mf+c8uAX0k7D1JYDI
UxNdOmmGQwJfBKhQuUIcCv+2RF2Sjnk2LWFY0KBlQAtRbazsajwmrt3qyLc5l85D2jrDEkm+v3eJ
lBLs/iEbaxj28XaUHP8u4/vE9Qs9xb9V5OjqnDGF8Y0nraBudY+Yd+9istID0jhiPh3BB2yOHbNb
jQX4J6vBiMpvUViRP2KSO77UvVvjX5Q8IBD5lpVPnNVlUgLy+kNgasp3ammkte1xrVX0Jwx6NnZc
hHx99G6CmzGs0mrXKk+csZJsFsiPPj+IylySNinAosYZEqehvqzTI8PodmEoj/rVZZJa+5c8vHk1
lt78qaoudXHmAdhFTvpW7qqYXW+hDnNhMks5xquWHvm2RfKthnnxwkt3L94wMySkXvOB5QuwFYFN
DgtnGUwi2gUeB+41hYE/Tv6jpM4tiViQWYOu7QUBpXQkp0LFErKXGVqg6AHT1My95qLHG7Yl/wi1
P6nWML2p47E7gloWBRuvjnTkbynx/n8ZFKGebWl2uBM+M94qqn+O5e4iTxh1UD09lzRIZ53/xU3U
MKMb1lX4LoFFrTZJvOyyFrvhs1uTJX5My7tOnybCgSsKG6OmSflo9Q2axsy8Vy41MVPBQtiT343d
L68o4taw6sk5luSncpi9UfQ/5JzIKLZSMKGlddPJa1G7W6acFeXht1TGUPMp3oLsURZsvBzUspzF
cQyLs0udXVpHXJdWzWBylae05m8j+RnMdLaadfLLbaFA5ZsUE+oI7VNbd421RLY4GwplngOUyVQZ
jgoACM60RnOxIh7ZIjuRxECYAj87ycNhlPlWM8qhmyIDESJYgRGW0iY8M4aDmoXsQC/auNKsg0zz
wlfeLPlJbCAz45R3916/7YKbALM4pTBU3JPSBHYlECbw1pBeJP7pGh90FrRNgn7q+r3RPppI2vnD
2RTk+SQMTWWSBuYRTNHYCWk0aR9xjOeHhqUOYNFH/NMOe73YULx14s5DYUQgIgcvg9RKL7hnLeqk
KYPJm2NYDUpQlRIOZ5MwCM7LNNAx1cic23RfIGfmOTO+IvnQsZzqzAmQzRF7mCW3gGkprOVagk76
UpIN6A28e84AU0yTkrxUmrYaqpbli4PQdJdm8KFzcxkdWSPy3tNXnr6Wil3LDhxxeh7cp1bHd/6F
37nv92L/lUA6nZCk+vA1YvzORsKYn/Vm2zSH6pip8+BPCHjYwuZqmHasbNv4T9m8m8m5w5hFthSc
pv6t8d718C0UN7KHLbIFzDjYvX7Az2SQniQMc5/SYVS2ie6YXouTk0FguuzTq0s3PeghHFQcPOCH
rwYNVUZyLbzT6OE45ugwYk5r5bUa7boK7s5KiTmzcsvknKMaCNplcPYIEdTRgi4Eeal0ewRWgvQ6
CWwGLN95ALBO/NMG8TwOo/MYH0yhXlmZ4IjxkxsybPYWPkOLoFiFoHzLdw1zGhdtDK4ZN2o4NSKH
t0w+aGhrc/qkEozLxMOUF+LexFGK3pqBBlsCYWzqCzEejm5MpyyGyxodjMg8lf2bgOW0jLE/d5uB
iXaN9qns7LqJTlpPScl79Tdq/6UVNwOWdJl/hOldSCD0JlgUYYqyt3jF/yHsvJbb1rJu/USoQg63
RCCYRVL5BqWIHIn89P8H96k63tq77G61W7YoEgSBteYccwTJqeWU2wBT3abDmmcjta8mJbnBkSjl
e1kcIsVLxJ4AS/CN6as0GQUGZ5WyKtT2jfkkhU8grJaxM+h4CLGcHZRCQk+OrCekH/DXGrI0yEvt
07tmIv9Ruyb+bd+dboknvheme8M2DybLPByGnLkMQzVDZ5umtmNockjrhW2QsTP1/A8rwAoFXVc8
3wJyM4p3rL+T5qvPKA83ef3UDxupIAMmJTPRZjIMkhzAZ4hLBmSo+dPOJsfUqPaBSQkPO4hBlN+o
CLPAmJ669AUqpV4xXcwd8OCyu1bofUYMTcMzawqOqTpUknW5b57KDTRdl/vVuWGKa0fZleFJcmNU
S27INpLXxlHG5SdYRwRyFFfcr5kGgudjnUCYmF8hikZjENpjdocFH0QbtLUTlDPIXrP6NOeYuVyp
wRB0zwzcqQVhW8wXukES6A+YJNK9Le4fZNPjZXsUWftDbD7dYTNjFPpoMYAaX1TzL2DHL3TlN3yX
btOSTMAX/l8Db/4FhvyGqGLcG6SxpU5X7WS+kecT11gWrrq12W/iA7WpKrNYrW4Hpv64EHGLPJDC
kz2CTDWDI16HxEnd9IE2qsxwIZJEp9fXjCOQqK5KhrxHfT9vufhxlycMmFBQTOCSB/mJETfi3RDL
jxQzTbu4YKeaXvVdemVrbWonWwc7qvjhBH7yzni1wOYd414G6njCY0oi+JXhdk+qcvozqvJz4Lec
BxX/Pd34JRqhEf0nwlyK8VhnljxeCQOc6U1SHHE3pKTRSBXhTpGd4q6/77FX7/ch9HfNR1KFEW/G
Kq64s+gMopsobpZ4FnAeDDNzoavCPYugKkQelA7opnW90Xpc/mCeuWhCM4ne1WPGhdyztVk1YsMF
Gx0xq2tc6ZhJ0Fs86p4RsRxmAZ83h6xhP6C9wM79iutgAZJTu2G1Tb5o9LDLLL1SP8jvauzFxCRh
ajLaVrgR0uPMV7XnxpqhwqubefC5h0TK7wczhjsOCcZnVRy1ozXyljYQwP58eiV1QfN+XG+wliT+
w1gVXsCPgappioYwSeN4LRSsC9YVoBUm4ST7PorZk9ac1e+quc+rpcM+TOFzC9/hdlaVc0QfygoY
R+dUOpk5UsRNrxM7vU3zIzpZwToLT5CHM/UhH9x8wmnwuOABwb2uXYd5K3LPdjt+Q4y3RnHgT36V
oJ1b5kodrkhogwzrLGfHItpnw3EYUV/eG9aLnmCh9gQMaW4g6swScbgnCVuueI92R0o2DbnMtAHy
mUH2KDz1NOrVnSlsGYUoxnP/FtV3oXgsYYWU37NyTwjYutZAjx6V7048pvOVkoUti8dW4wMhJ2b6
UAcP/LuoPt4wDBeOZbBpFBjhyWUITrpii/pGNre1SGTa7mYQzvwiZe/k0A2LZvKjS+51dQ0xtOu/
dPO+N/Ywt/TwJcVOI1y4ggGxqdrBLJ2SPLeofuCCScpLWLtpeg8liH/BjMJQrlxb4u0vUK+E6O/f
H78mW6JuSPDWmBj8YNT0IcYm85Dipdc+TAQgkU8QbyLzTUMSN0E1gFqOK28143t+u0jVmdjMfriS
IFKw8zbvBvLe8jDln8FMVFTxMIgMNXeWvpkqG988U9zG0rbTdoEINf3AojHoGPafGBHjgAV+MycX
tb8E6ssAvMAtbOTkdXzLb3ivJMIJAT944V0RHAiwCqpHM93ekk0r76vo0nA5dvtAXoN0mNKm0Rei
GZPh0Tjl1TvxrZNBlcmQVL7gJFTWF4WKr7sq1rkEFOuyY5N4t3lbUl9l0CPsCPOk+lWpXbL6lF1x
Ks/FCXtBaRVvcR1ypSWhhSM89WygibbBJ+U9IdjJuNPTu3R8afnpPH2OtVvNe3Na3wbXmPYN7PH+
mAT3txCvD2cSn0ft1KenLn0Mh0NmvIrxZ3IjGATSEEewR2Mvlpc5eGnFi4ZkN7gHhJ21ExzCIHjs
xrMYfbXihzwc+v4ojY845BTZ/Ygkxzqb4zmt9oRWV+G+gTKo7DoG08ZWlXfDcJhldza2fI3s9MF9
oq9hbUsaBikYElx0DXeRLbUNHD4tZzKzMyAh3hooHJsmPfEVZrsBnh+pjUSaQH+OfPIyLDjCyUud
HdPpHBUHaea+wXGb2Ow7rdyE2SOHwpOK0nNV+WV2FCtyZVFj40Pjx6MvpfRnKJbuwuwYhBt+FKR4
LK1rgmOXN0LKgsHuNNwF+PES6kJlluvHztr3d2RpiJXHsWBbUQxew4eXIoPnvGfH3II5uiOuiJpL
7ODc+0K5kTi5FLaVX9W0fn4w+FmHcN83iamh/CoOrUYeMAPrLUfSzVsjxKu+VnaZcB9HlD1EGe7C
aFPrx5C4WRjPIw8H6eRt3U3ZnaD6NWU5NWp2l3Q7sz9lxqkwt71+GpRdJTETxw0MG1UH7InMTJMQ
OlpV7NwFm6h3cKBEtvXBZXJViA75tOXo8xjibPXUCUqi9dxZX1eyDXzG2zKkC5cv+xrTU5QcIRaY
mZuQt6jbLTtds+YXDSLDBXwr7NlcXh2xtkhgRo+U0eO1osCTKodfDDQCojEepSlHzOOWlsur8BI5
TpcjEZnkerjQ/xssfPDl+fUS/BVtCZUQ5xfkzHK5a+Z6eVRM0sTgcTI4WLPylk6ZmAzTLRLm1Bse
sOE95qMvD249b0NOoOXOpFLGWw4GEDSHfkN7JuAs5vCOCnIKcGPntMAMg2SQ2knjQkFXBJvIA46Q
t8bRFh09H2NfG9yqgIKG0yWdLmIXUsBBblxLJKrHvcVbc0Gxfz1f6lTY3kjPy7/AZrP2uGH2BQuA
jF+EHeB+ZBLlxmuxjDt8arycTNEs2JxJCQvRbD090GbrnROhcRgZJ9ocfkJproGqL58kjqD43izX
N0tITzQy8xZb0UG68BC3ATGYY/PpES4C32SBP38dOFcHM3Fen7PH0zLpAaLmCbkEOHscDn/yo46W
DFYqVhS0T7KNUz8hcxjSyl86kZDLYAKTCo8KMEI+Q/7or8uLRY6zk4TLRcCIhu9NZuRcl7waD8C7
fZHFLJ8YbxxMAIbuBzsyb51jjkgD12DJLFcE75SLl+h63lf766fqV0vx2MOBXd4KL8eFsGDaCWWS
z8H8+lpPMfUXyiwiMeuZPHLUbsu549rDrYHrkxuEU6MIXFUr3jCpjkRwS5wOXpjkWvzkMC0gqaTe
c91yQvXRnuABSkA89jtQ6yzbnlU5hYdW5cH8esdrinYrU7C3w2aTPnglZtiIcAwrrjKmSJzb4oV5
Ighe8kx+VIyOCszYiXdlteb3GgN5uh1rIPwAGDbDFytYQSKUbmseCLeZqfMEuMrsYkAOs9yrvGvm
KZxG3oPJNYUhDueZxR2UAQ3diM+8yySFT5uFMfmQiS1hAManm9rEkC67ETOxfNHhYCHD/B4S3zvX
CKMvnoQvo8dzwaWd4x1wZTUv2OwxFCmJ4oFCTKPQYKNA9Amm5fb4Wb3wAvwWfSYJ6aCz2ELVrdd+
mo9T5gL0Qj6DWgRiLSFmWh7GHIY/8aTi8XXoMXbgV37BNCtZBwq0RyI98NUlYghshwcPv9jd/K7i
SLldwRPXkUc6QNojdTGAf7tRq12luweve4MxNr3xzB1xAjiY7BVvyfOFF99u+NcIU5A3YDgDQ7Lc
bj+DR2yjg2/9cWT4Qm/mtne3S3dpPtW35KX9NPBNRQrQMVK9coRMSayPiUBV5krxgQ+K24SlEaCI
czzZ6gPTIViR1e2clLgWvXC+WPjgEYvRM+dB5c7T1gJ7ZLWZY9dql0KAe0Fir4+uika6nEvYQB34
RASJhMgfibwhkQLazyY4Zn7p0G+RpwQfsDrqvkpO5feiMzu1u3IPAWt+DDHbvccuuz9i5mJz7/rB
KtmCMhYPpT/58wHTfFbop+RgPmUPJY02ohkyO1flZ/t9o/LOGVLBvgpfAG61N6oY833+0pk4yB4B
nqBEI+NV2NrvWeowJyWVRt9Zj/kLMhd9h7mG9BY/h89M0Yb74F364tFQgTv0cZB7mVKYWyDSmSNg
FeNGzRysBSE0mTg2hp4+Ywzt6rCzCqcjgXZGuUFDDSCGwJjQjVPS2JQLTOroQXOvMB0rdwiplmHZ
DQhAVmpAz2gDEsIeVaRNABMQm/C77r7+jJ/HVzpPhmcGZEwASH3VnsdDFG/rwBsUVyC0Zz5VDPEh
cTqGvOXf6PnFaovITlubM4CCI8uOoSHOXU+OQXJazCjRDRRbKNZ8WNj48KQIMHhxJl43eVXQG8Nt
7Ndx5aN3xfBFuB9PAuloiEsAYsDta3v8QGL8wieQmkQtraZVch6/gLkBcUXVb4mvnj1FWnO4BhDW
2prOYDv1i8Z8PrSxsSePw+6kpR2sI6w560s6Ev9Bwvykgi6v1daHmxKHF+XM3LVhNofm39yGJDan
2MXv0axeIG+hCwnV9xsjJzAgM/GM75BvbEXFtArVExZdaPFREIOWeXwKJCM3uC5+Ym5mmqvuycKQ
Kd/RjZTmanq/CjT6izXTSn/HHSs9je1eB82AWDx5ufIoZI5GYb1qJldtfLHZhAyjTFudPIAdoEsw
QdID+EhnhT17xwfWiNuooFG1QQEFbEohfDGL4s8P7XtSP0rC1ljv8YaBUmrYOXfOQkxbp/Dic67u
bTB5urWG9jrJOOPhTrWb6O6jy4z+ulwbRBXQBdxuz7Wh4dkO/EjeyYbwWEC0+hvzRFCrXHLrOLkH
oRzM4FoUwpGgCG/E+TRbvdQYEX4BLaksOKyMmG32bGJ2GeOsulNqeArXdnifzV0PBxWnM9VWTAfC
ZRetue6nG4QTUC2uHLusEDJuRj5Ny+sHl3klXkroDMfBb6e1BFWUqjLdIa2IYfMmNJbs9qsJFm90
kCMvxemXSCTFv5W+Wm0X1K++VMquja7M+xMJIl9lT0iYBFLkHKVz8JyVheWmtpaVl3yG5c5bgt/R
AywACOEbrkH2urZyR1gGcGSDlfGFP6KfP/Yv6EfB3KrIj0mVc8cFI0Sov7Lldj0a3nzhhrzdbOtu
Jqytx7vTTqEuIUchO1m5puJ9PvlYQWBlpSFm5CKuHiKZ+4uibllcVMsLqUbZ2/BuooDlXiZOt7eB
+0qsjA0vrMmFtrsBgsGjrOGwTYiT7sOIq0j0Y/rFSoYuLqais9O7+I4UHchlpHYTR0XBjjHb5Ig3
hyXrPjHBNf0hvswMRaLDDdtX45lcwMlE+8AIlQBBX01RdCwzgQcB0znGLUSrMf+Zt6Z1VqmEAi/C
oJ7dWoA7C+mWGmgXyX7eHkQjWqnCu6Z4+HR1ycWayNi6PebKKoBUbzoVsQHWe6O+pNYmuwwtMT3r
Ca+01qtjh+WRST1WwYw5E6oUFt3kNFROU+Lviokpxk0bpT/M+l1Ly0YHIbwoKQHYPhJiI3GR0rTd
IevPXbOT800QeQSpiqiCKUBUiMcb3KxUJEjYRLHLpTcihfUjsF1Nl4pSE+Ujnv43lBtkyzkVo3pR
pRKICLfZ9TQYkNXhxYY4j63Sj/oFoNYKnxiHidxoEGvJSoDyK1Ev2lPi4dEJvQyh6yNjZH6T+rq1
J5P8lxXXzhKRxUbDLgHPCoGFyRATNsRVeuNpjC+T6gUG+HP9YrxZ0OmQYWBOuSSDQRxbnkig4D/x
PFANeCA7IWBjT0GOWrY9JcKX8dWMqxbvvJRzZ4NYj9FnZmITtJMEH29NK0GHYmf4iQ0rS1sInSAs
cB24+7rrjPHgKqBhhjJil8yaGAYC6xMYoeKUweSNZCYP686B4OR8VX3MdxKs4dLH7yw2mVwzriRY
E20Eu4WtGysLK1PJm3kW3MZvdmjC1mc0vFDc4oI9zmF/NTbaC2gcQBCOGxwLCcwRNyqviRGXbPO4
iDYEASpoD9wdyYZJKEsMNvequlG7I6nZJnedYKMqBuHmbmf9GNHB0+jJHhdSC2pPg8YKTugQ74ZQ
MIYvSCwSR2yPFrmIrUN40zyQS+bAO0dZnrgdLgYFvL2z0vnIIJjz4YUal/SRK+UlRDB58wC6pRoi
EIu9o0mbwsAH/xQ/D2xQuN6Xwr2KESRuF/mH3l6X5YdeGA1rtG0aVBGe9qXvZFj1yOu55OvJI896
/ta+qBsWlZjlaYwQ4k1wqo6mbzbriSWG9fD2lMN+g0PeOQhteXty7KFzHNO1VOEJ6AoT+B+hDyyM
C5cc+Avr/d5wDZhGA1Izv0CTxvCM8QT7F1I9UDOmqJV76z1UuuywPfLPYOGjM4LjJRTmgNZSzWia
M72DtN5UX32a3rlL0TlpfIsAk3ZxYkRIlcN9FNhEEbDcqSo59WtiBHny2EuQhackjMBrcJjakTCn
bz8FGoibnZmoeIGrGBW5Q+DND4WNP+5D5ysbHXXVyhTX5uhaul1861d483DsS0wSqX638J8pMohG
ZJTKodDi5NCEbRj3rCUI7jQwfHaaFDvdU39gXELFweRCeuCMJqQdiuQwuMrgclsvnYBdxNuWqRLo
1/zGyJEwREbd3HPtSHFzLqWPasuoqHSK0Y8yN8gRc3o96uIEnRzaQyTVdLVEwzOv9LruLsclMgWP
eCdLY0RNqK8ZMwujPUabtNvNwuNM1D2Vbbobq31bYS51uE171q7RfGz1fS4+6MoaiVmWvyTKUb5o
4q6ubP3yZ+xa+cG3/DUi0fBqkclUUbAi/gFdS0MqhNHUd9dIcvLcDQ1Sa6ibHEjFzHVmVj36eFbz
ZLGiafI1pBSxId99FQsrUDwCxeLODiQI5PkGMQ6fTOQGrnxJoBjCULEbSAEM4mBFx85t+oveRltY
qz+Adw2NMERt/H+IuP7JalX7UFX0qrv2HwCthIdY0WpUYPk62jW9hLsOxwnWYa5jDju0ERswvycv
aeqcnMVDA0yy8Sq5JQ62Qcqr6vTfoOJ3446J7fa2CT9qj4TZI2XaGyUEmz81acU3oBPS/1tJkwdr
Q2ASH70mefFfTc+kH2z0Xx+QLiqKqqk4NZvKD/VEJ8s3VVCD9go42rLE2CYtx7eQQUqhU1wZ3cqZ
sDVcIdMpZ7vEaNH0M7LpiWn/6D9k7mWmtM80dgDC9CI0EaypN/TBrDxkwCzoDkgSaBZEpKhZow8Q
Kndl1Wv+Erz0SMu5+aptzOJauZhqwme0eq8bcO8ktJPpLbvACneBqF1ptB3wxFH6NU5PgXtz2oIM
OJY/NIhuQ37O6EQ3GrgHNVqHgAJ4TjZ2/mEhj98p+HhiXP2JBz3j/PSj7PiDwgDzdTbLul02YXIy
ZSx1Wf/yFSOARalorCZuf8isixkbzMVlpzCGVfmOlqVvQU+Y6VJnr4bzX26c//xcZIMgSyY+Jqov
Ls3fZoy5qt8GsTHaa7JflBgMvN+0U/xYM/JZQdakgx6vOI0PbCuf8Wv5Kt9rF6DfmHb2c6Juz6iQ
WLfa16VlQ8EDhOyjVWeAirj99vTno7X+Y0Kl6bjdaPgxLf9ZlJO/HW2mJEahFnV7rQm4Rb/1iFm6
ma8Va0XmQa+6iCKDxJ9V11xMityQLnDy+CuqSQ3z4v08kWK91SQgVlwx7FGx584Wh0VhOZARhRYL
ptzgTIaTIhm1KH8JHPB4DJ5TGLUy11kJD2DPfIk4PnWgtSRMIfBYCa8ReAMuGxv4K/DrkpruzlZh
LS+1+RK+Ro68fkVwDRI1reKItCG0bLitOugWEIINkydDKEJqGVGks8uy+DM3oDaDEIXbyDJ9phuS
zKWuhprrDbs/n9xfGpWfq9DvJ/fHGqqPvTGrfdle84QJ7uZmOEGGWfJK5Zrs8A+CpcdG5ul7K10x
CMq+TSyBgTxPtKeb8K59xJ1FekOXxkXRHLPDX53p/nOV//0If0qMlCDNQ61qryS/mRC0bIk0hciB
IiZBI725rBbxN7tpuQ32EtOHVcT5wyWCjgiEffK5p2lAi28Y7XDFySU18Ufj1ENj9Iv1zEQdWCLA
m5em6i96HPk/b7TfLt0fw+ti7EaYVBw7YSDLwsY6ASX8KlwmbEdexM/6o3sRvm7PPRvAs7qvKVCM
F5V6kaYSzdJTk/xl3qv+167z29lUfpLZc2HQJqNor1Fnzxa4OR+zXXIfZd5ISscMQX0h2SHM7MHe
Jjt8TN8yR4Z7YN7DSYVjIpAEh2YTOQE3AAqfDmieyEWbCx7GMGNXaJhcsMo3JCABoGq0qYxYOSBf
JHZq/OUNKf+9OuDXhyZYFzXxxwVsFnVYR4XI6vB9exze5nvxS3vqvpBvzii1ceAZuNdX6r3xymVb
3o9v3edw1eHcELeOno99F1UwVwHbx6l9hQhx/+c7TP/vM/7/D/DH9avC8hrCVGqvJaoMTugMycxu
cmQ+eFrZWm5bOFix/INOLnXZyqvoLu+57Zh3A2jASkSLpbgwpxJ6aeB6CDyfbbPvPrBXgiIHixmx
aI3C9duluRNYJHkqOHKwRmHVIa56a+F+vNQvZJVdaddowKiR8aOBylrVcA9Xyhc7FQ0d7YVY0tQ6
fz4Fv5zY/r3IoNwxLcoAU/2xgkdllOikErDflID5GN85kG965AqtWwAcmDY+LlQF5MKMDdmMCxOa
a5AarviE+1qAeLSMgJDNIZRdIGbM0JvYST5Be0uI2L8QYzhwnEuB0QqcGChMtFW4riyKrA/yVADP
2LgwKYMHBncw/BDhELDSw3NYcQ44HwAnnyhuOY+wCFjOKdW1aJFyY0rL6tw9t8wJqOCTFZIHld4J
DEFhi7DH76qGzAsoiEqBvolMQaekPPmgo+WcZvjE1S6nOibegmai9wTNhi+JLJE6jK6StiywnPZv
6kR5ufD/ddINGcdV7J4N/Pv+uW1aeG4NpsJJF2qnexwuzQlTlo4Ok4/89cYM9l16t5CN0KDCTISU
yA73RuT7Q/vac1Lgh5mLMRmmM0R7/PmCkI2fN4WByaeIhF+RZFlCsLjc1b/t6YMYVyM8PAiDjzew
obNyxbVC5uNB3PCh4vU42xY680W7hJaOcZRtobjtV8lncRfuAHzP2kbwin1zP60DuLlJsHot7qkp
+55Va9Xvi7vhML4Ll/I8OvVO8OR1uc0PDLa+2dUhc9/caD1/mAAgNSG8q4FXZwMLVlyYiCKzD8YB
Dc05QkEQCfzRF/zSsbhqQ+DpxSvAnFzpvr2KD/2VImEDVn2kelqODzrStXtNz/1n8kI1ZdD5fTMf
ChkNzMvkgy0A4QBuNcM371j/lmGysUfN9u17+I7JqoEbiYiYpGy69pgYwlW/UVbR5+1Igp6zsGoc
WgL1i8EfAyxGcrBgYN81ElNFPjH8tbSdslNQVcOqhKr7eXd7Hs/C6/TMnlcd2+/puX2jRQyfZf92
Mh7HpayF8sNUwXhLJtzSwCwXkCAgJaddwDrLtMMX8FOLjHaoxxw043aI4TCrv/u39oJOrWFXuE8/
pIf0I8X/mzLtpWZ65rff2qXwmXoA8n2G9SZ91h6Gz6pwRL//QrYdP1eP4l2wTEj6Q/aKllCAa1Yd
dB/1ErZd8x3ZGO8EkyPNpD86BtiC6cvxzW/5J0ufBaoMEyuy9dtW/OAfxOd53fu53Z+b7QPHCeQJ
YsY4ZnyNMEOLwPDTDxO339XilsP1DZQEkZcGWFjJx2idv0eH0rf8elf6f77qpR/eotSv/7zoF2+L
3y76SSfTahLi/FriLGh3GA6wM90+zaf2zHThzy+m/9wXlxeT4PVQL2Pshavnjxe75U1sVmF+xbrI
Cda3XXTfxyudbftxibGYVqycI3htDo90GU03LFUpk00bo9FeXPFlwd98Gd+5+sMH601aU1rBdn9D
ZlI9UprG1DMMsBpbfx/YN0TaMjqBZFefotfsQdkkh+Kr/eqeyl20t/zAbR6mZdeNXsOTcffnN8v7
4t38vtj9ereKoaN4lkRJ/fXz305tJGp6G1VtdlXMg9TvrH6nwsTrH2YJgNS7cUWx2UcOvvNSt14G
a2jcInfB8RByZD79C4ifQdC9su6XgI+TBQcsckOS3CFBz3tIOpJ1nm/XVIXIs8uwYx6xSt6P3d0N
pjqAl4DcMlzd9I9GcNX5qOjPgvwi7nU84QDd6DCSjWWdhPmuEfEkRam/hQ1lYOiBq0NCgIMnWzvk
LvjFQZeWh53eIf84Cu1RFzZmv6D2VbpVJYd8s5Rh5xcwqQme2a6SR4oyrb2zlmHnWsnJ3dkEgLm5
qzK6IVaegs7cFLq3GCcABhMSkwEWOzfFHyzGXWBXfHruXz6Rf5W+yyeCMYAsa/T/Klq/f15/N0nP
wjLL06tCoWn4FUTN5DKSE9Dc4UPKno5wgwUdUkJ3VD76nGHtRrmR34YBHj5fu6zdhLkfFJA5bfML
GgHFEFt/DNgJFYmFGP7L84hLMUo9lDQ3Jyw9I/Ik65KYm8batDcCaU91f5G7fSoxxjpY/foU605i
bkfo8wMOrjfEfIeRqbmuIlt76smsj+6C9hC1uMXeJ+9oFnD4goVdf7QCrtRMZBzMWsbXgd0HlwFG
p8gvjFMf+8TY1rGrUNk1Ng4bIOUVYavi3oSGosNmXGloGmhN7Jx4YAwxw732dWvQDT5ayZem7BoL
OR8p5BtZgJpKMvAKLJ5VS9JRSfgLMMpICRh0cFEAyHzs/ZfyoEzrBrbVpaX+C/7Su6jLavTzljIl
lY9PBqGyfvVlv91SlWoGQ9RZybV6zqWDamLrBQsE6nyyYa+mcVC/KVJry+7vpi/hCDGlZAqIKB8x
jo2lUDs5MYpTWKLIt2gaM4peJ77L78OXCH8TTDcB7cFdn6g9mVlaXyzP7dmCCmH+5WK0FpzpT2/l
Rwmep42VV2KYXg3FzaUzMQTZdMzR8ZOebl3zGReou6x1YcqUR0z7CkjCyGx411jHAEnF2PZER629
l7gzK68vnoN9xT7NHAQgu3XkTwmc4bMHxhZ2ye2qon8rUTe9i90L2eZD6sohIdSO+in1TvJef1hQ
PjBVEtwg83B/ye+i89hvEIW3kAo8+U6UmGXTxMLq2QzN/UKNlw8dZt8QQZr17TqXzrAnl1Ya/dja
4myHICqBmpG72UWFXyQ/N/O5nc+1eYCRWiWfwgBTt7/r/+Za9ctp9F9nVrOo4CwkezSW/7zLc3az
Sgz65Bol+6G803RfkB4TjJ8yMosmaAkfVDO65hWCNwGtttibpa+YlZa6F0z4NbsSOA3tI7IywS0a
X87dYsHaYX9uuffxBGr2RviAAqIlOMMGqbwRY0j1lW6jT5g1sLhqbMlC13jG1E1j/ik7zTX7jhsc
nZeTKMoOJUKLaZJ7+wpa5ou/Jlq6N1eufI2oWjJEY+uW1A+iTKxTRqkDO0A6y+A6TXpty7vSfOi0
S9yc9Qa+mF+R6pYi/Ug2SOmN8quqHyuix9//soAu1+S/zizQ9rJ2SjKZHf88s0KJGb3alsnVhPtE
1LpTDZGTi7DW5xGGH1Ivi/m9WZ0szWCcKG9SGB7WLDu6WlzI12GEU8WnCCor4oe/HJv+n2vDbwf3
44Yax1uiqEQpXxky9dK+E9ea6Kl4kc0bebKbDzCFRbgHdU3fieNnjBNA6BY4Cq2ij1jeaOOacn54
C+u7iMsfelCB08RC4IHeoV9may3CDka23dvwF6lzyeluAg8iT0r8HB9Y5KQku9IiSwDI0XN6pnvO
I5ZP/L0dIPP6gn4j6rddfUTHoIQeA3xLRbm1ZqamQ1JbNxbUnx21edO6sXQIIZVoDP7WIRBuTye6
zq2F4cQQgU4AUw8hgCgIMrzGj8ZELU7PLjrEGwIg8pW73fNwc+N7KmHW+qBxCLtXjsNwTwMJntfX
j7SR5TJ5h6O8Bh4sTb9lpoK4KHcYw1Leli+gqVzmCFu6V+RkAG7iuAuCU/gCN+GNyoy1lPKbKxrd
GEmgs2UzYmXKi0uSBgzNjOOVISIWtsAZ6KFpLsgo4kQHhEq+gXDOyb7tKHqJC7cgL3ZQF1E/UuIX
GChawp3R4mZ8LuS/RFv8907y29XyAwWTJlmfR6VOrtkndC86NPmSMsi8Fzpb/taJQkNGDSIuwjDC
CAg7NE4vmUCINtAabuHh1Q80p4thFNXZJYYVw+mKP7twnbznD8oF5ImGAqej7Iz4GQLTc3FWXv5y
zS+aiH/dkpTRxEOQ0oFjLoObf96SfakooyKZ2ZWqEm+0SnKGyX4kiQAQqUadguMTocGq2xJHFm+G
BKqA2xqUIV5XHIXxSBSdRJ997UOn+OhwaGB7ZKXn9ib6wFgLo9eqLjeNqnpqQCIWNfm6TH0CVgGj
FSaSayxfek8kh4B8IAPuD4QHKngH23m8/1IWQszjYhtABJaeSbDUbM/ROqOHzLGnh0W0hZanlwxi
sSVfY8bG96bpdIWjwWsoIO25Os9j7kQTmzd0Tl7boj/xxBxhzzbNNjXPY8FfWVumb3TYZtO5btXC
5WF4txkIKUwHeydeFzE9nm7gNngBVK3f3JPtt0jvuXgph6x10vq4I1C8dR1JRH45OopGdJkfRWtd
cIfC7UaHW7PD9Yt5S7nGRCEv1//7xU734B+qMUbjNt/HmMAt9E7ZYVfhzRLcDgvSgPIsOqmxMCvN
L/6LBQHdMgw3dg2A4V8/zox1gsZ2B5lS/6q3Ywup2DGtfV6tIdQKlT9Z++FBe69DWxNXfJVQVMnQ
Ai6q3Sl1ssGD+csCBUcZMi/zqCB14S4XNLG/+NyGjMTQ1SDMV54k2AP1N9DbttHeQGDYvFTN4ecw
dmU05fweR4xjLu4fosO/8FOrdv9HJo4klgM7rD1eCqY3xGl+EUo2j4RA/L8ngXZKNVwvZHB+DucZ
NjeUXIi0fAN3m2/GZOEVD4TO1zAcPHi60GlLUj2oVnFV+4KJm9T+CN15XA2Wm8fXgSmPQwAaP4GV
yulSNJ85XD26KH30rwHi+UeK45fFmN4pah+fO9GBjwqtl9e+i91gE37pjrIOmHfP/Trrtycckvgk
Gn2D9Ses32DcmPVKri9waG+GPR15vkW7P69vo5u7J20XPVusGHiIQrgfF06wMRyLEl8cbKcZHDqK
uXyicFoF2O0DI9+FbZ988POQqJTuKsfEM0J4NbPF7EFhSPCMtZT5xfPj+6FHG2RiXe5juBoCC4qO
d5M3Yu7rsW9+tfSQkB5HF5MemKEy3kfKAcuDIjoGxVMbbMrkIOJjUaAtZkXGkmyvhp7V+joeDdGx
RxKL3Um5RqKSN5ABEXST9ribkAbzAGw8EMmWa5HZf/6AjYLMefXl0SGfWaYTmokn3uNO2EvH0PD6
3rayh5wcTOmIQ23WuTcLTts1LK84QvQytjRewQnPuR99qX+OabYxQMCKRNqY3Hh4ykg+tiKCuu9r
uqN9Xu9mbt7b4aT06771pzccc1HVYKCBgiGETCmPiNdqplH68CGXEjEOuSNkD2NYXsaUEOrorJrC
a4JzbFDgATFxDVR+vaBeUC5aTB3Nxi2kBrutc6ieEehx0CPeC1+TSoJtn4BOOzoT18KpSbU+l1GP
80D0nlr4HKBq5zKshmccTDjGWDlbN3OTS1hcjOSIX6f8iUNb55dcxfbghffGTYYhQpUx8htXdHt0
3lnyRvkOATtqzg3BApIm2fWNvWWEK81oOF6RemKMZDHsYbMTa5hn1NReMMNO3NfC1VTvx9uaAXRr
+Jp47HhrMv3cToeHeYqCDVVKpn0F/Tt0Yyu+BOW6vzmwqSflXuZSCnsYonPo0uyS2NFuLf1bR10V
CsCM0w6KfPYZfE9v+HQgpwP441yI+BG/1EfJY4FfGStm1PbyJwmKK2tFl7F6fx83DKw36FYfLUKC
gBdsi59hN7JiZXRVG8di/t5sKEbW7R4o1R4dbKhs6xlm/woYcSXyPBrPyMT2/3i6r+VEmiALwE9E
BN7cQndjhBBiEBK6IfjFCO89T79fMbsbodGgpru6fKU5ebLzDUvcynro32PhRWQEf23/9/9jB6Sk
+983d6RXIWKZTUrA1Pn8kCSaNSyU20Nxsth8273ZaahZRbl9PlKVj4zNYj3qOBbSguROtKQ05TE1
faE9nmC4U6VGJguCfCgMihDGzHDrRy5eogCcvt+xhUzfZ8Izj/EdSj8rTeflZbp9ybOprOrpe1x2
8G2h097Q7dAr8JQXys106SV3aY2y7+kj44HMtbJYjsSxtw9CzO7MPVg3whGWvV072UPnKlrw2ETh
IzBgN2E+zv6mZjErdGFme6mKxnuxY5QH8iMwzYJAB6/E+d2hcWkuO2zIiGp+sY1W2Fva2jnnP7eO
4QcKcWkWsyMtJlh41tNkCmJqGjDDTqYvp7Yh+XWblD7oLEwAghCrnFs94lS9b2IXT5fgN8ybItve
aB2dO/seb+e6N5PInCNeOmvCroh5MkPH3LEIR63rgMV8AYs/j/lYChXkYMS+GNHS9FDbDcmEZj3T
H0xkxCQ4YvqXJ7hXaPMymeQ6az/I/WDT7m/mluWtv3bMPlMDLGXkMjP4mcwYU3rakPe8ufR73xH6
1F125r11Lz0QwMU54+Oote1te7t+5StHau/dB3deuvtA/SdKrHzt+tfxebzs3dpSAke7PuKdXtYt
B5/04nm86R47m+6ui51BH+cSkT7RPU6bhgLaIzleknT8iNIxYrwok1CfzfKXwb9KPtdEJx3bmj21
Sb1lkkNTsGZHqH5z21l3bu1bWx6KJu07ebS3vXlj2ighud90dfWuv+uboLMhueQ+FrgwWQ1P3fR4
Luh/KMuGsSIi+W2q3MfS4jyHFkOo/rVJuPoQbDKh1xhxlFQGk+2fe0FQwqp7av6bCgbdd+4k3/ia
k8sUUuhsmNZXs+Gp+fYmW0bz1C//8m+OrrXQZd5yLoZyczSCgef8ZUYohqXLtask4bwNHB3z2hKd
EVgutGK2KiN2UuB9eABEBeeZHy4PLVI5VzRBEeHWOUhkQIL4rRQXfXZP6mv0y57wdR+kvta9VffG
BbPsHfpbeci2nfB5159O9WXqSzNu7QDE4sVUuaF+UMBqoppe71vV4XQJXTIp/q4mYVmIsDFy3PXT
F9233NbNUx3k58yXAANhbYB1/Puh/z0Elbix/KuBi0l6kJqFAphmTQ/51Dphi0wPViq86VaqJu5q
IvtffGh6PWtaV1PsrgM95O3pwa4/+k19XcfK8JrrWJvvz8aTdFcT7XKj79y7+rn0yaRYoc/lSrOS
H2SwHHCo323r21Qnvflza88bYUXMJsteuVVON7hBRSIu4AaLcSq3b857h+a6p9BDMxxzucLfzKEQ
VmrxN782fJlGupgGOoqoqvdpnBWDneWzkVwZZqVAdxOJTgPu5lJvFYZUCvg49Xb+XVsxhwl+ncm5
cx1bhY4VvtZQ5375/dS8BhLldupP5ksF+pvhfawveJuonFxNZ0tg3iu93Vub5qZ/7uhcswEcwFos
PN3RJXBqbsMJkgswruA+m9WOA/bB0yOZ2WC28XoTiHk26ySbfjP4PLeLI+SLXDKx5ZR+gNeExWET
NTmvVL0ZmFvAHmj7hT8cHXAwZol+q3nWb6K93ctyIZvg87Iv2nlsk9ao+1Op102XwHQvo5FL8K/R
MHW7xvKtDfA/F2LKR9iR7UjSCTtfWZKUZLgrP+vxqu+SmlCAhD5JQTGLKf/Xzi5BF1+V66l+16mz
iRqdRFBlAyrN7AjGa8aLcmSpHHui9lL2sqnsrTzME9qLqRHuOsUasBMdgQioUsvZELD1CjQzd7rK
Sn090h27/xbzVKWmhvb6WxZFTmTAzObQvlkU0tzEFml+sJusumH7LybF3/1YzjPTcZXnn4jCAZ4z
l/CNKtd702PBXPkBq2x8/E29qea6t+cNRRGfZ6mpKcPn4w1GOVTWRON0VwkXLXpj4TZ/eg7RplMx
/1v+3U3IR2omxcvAFxZP8OF3s+NH8/An9VnmWwoc9Mte5qvYEt3VWsZEB9C5oQ3CWVOKjiodECYb
XN3r3iK6NMrYXEAAA2u97YCLxm9DeCQMgJFU6jgeqLOLyaGd+6n82di3/8u0VdJp4Db2xcyMUllV
VSfe9Pl74/5LzZl2fsQaUk43nS3qq7IndAwOom1dj4ZeM8FQnq2/zYntvqPJZpcblKZDdP2xHJX1
cnJ4I/KnYz1DJEj/buRORTv3r7vUMO0Mp4NCb2GlehrGe1O4ug6z5Ve5PqrTePadfItTu+RJL/tX
UbXc51pBXzZkfQ5f9hFK7Zh3mFl01i/Z1U7da2ffeRyibafYWjOAfT0C+XWEp9GUsPRNfDllnTjk
AWMz+p1NsmtenrBx7weX9qWZH5t4WrXfd420V6tAeuBNJvS2cxwIL/+mXNV16a7LFnN0giP4aC/Q
SbZNd/1pjZi/3onE6237vTKj26efXbvc2kRCGUsvkCo+N2/MYJ1N30z2GqtKj2qkfjKTFxNK+86+
FDZdHn7oW5IHCJJFL0bIPWJV7H83k9lWleS/8+/F+tV2jeqmqX9hkkBjK6RYrbsPzmMHi5YJ4Tx3
0oPQwJvwT16IVfSdS661bC/VyNfL9cRMG9qcNhPRjxa36tj0uOq9bPzc5JBjjsq11M/NjDYvD8J+
AE3RsvdMSzn2nNhUL6xsGO5YVbLV48AA8WHt+svGuiFoX3qkfPBoITGQXmBSSqQftHl2lp1tb9kD
br3b4P5vH1AB2ypRgEimXspeTI5jZTymLxtK6It5NrqGbeDA3drExburZvqjlhqozzndULusBC9h
E12x3Viy8mc/MTO2nnzpZbZqe1no5FnYjP8Nuc/X8aWfP1TLYZP0FEmeluCw5dlnL5KGW488avte
fiyEPbm97BK4hWxrPXDgbJrEs0stfW7/W25Gl6lpcwkCiZ7q2PyISMXY3kqbW0w4XNGlVb5s2Zf7
i/JZVv22Rdw7lz8XpaXeluNF17lu8syGTswOOH9Sfn8kpS/xQh0divLMKhy1bM37lkCcrpmyaZ7j
4vf5dz9YdLXJBsvDZzYxKOpkUnvoz2PY5nzIr1o2CLcZ37UWV2p6iLCPM+zr0D+O0zH+NhL0o23w
DNYASXnlz6G96urzXV8cykSjLVFPKq5MBRD1KbD1/mJBaM+/6///2zHh86u+/NaxbjS+7iLzBclv
EwX9zFHRLNbzFNd0AGskxsnupI7r3ias0H8bvzWmFIWZdBa0+juH/alMVfDBj5tLRvh5m7a7brV5
3IMGyf2Ege7pTQidSdxBwFhsoVMlebvBbYbbbTZ3iq0/dyC/h3Ug1ysTyIqAHoeqHhoYnnCE8iTv
a0bLwFvNYfhDeGhkGY4PE7XS86YwOe8+2JOWhfe/yFHfpuDCaG7ieW92anpQawlWiYcVpwEujVat
4u8OHI7iA02FgPHfljC2nxkb9xEECafrXib15hFTyh3UJEedFxNh/5k7DaF5YIXa+v7VeHZG+kW0
ozi0Rq8Az3ULCMNmxkrtl8e3Pj2fROolqS+xJc6omr2sR94PJP+61ELxbiNoqRFUxUKqzNMX7QXe
mjnFxBJ72udziyqA6d7Dc8YhbHzrlmWpqWHQdPxzT9QAs8SWfzg1fPaVMpfrQFn4rzv2ncXEXmyW
FgeXt31NYFiUj8AziLZrW97XtMM8vOzY8z3gYb8VbWhMAEcaO08+iHUuW3O+D8vuKXjTM5/9o4ts
Mb5RCyZjUy/M5K2zXNXNtPDNGSFPmFFyaVV3NDCzyWNBRiEsPQWpINfz5ANPjTVI9fNLDC/Vi1C5
51L3sKYbFENrx1Yz1zPnlkqd4Z1MILP5eaf9jNjIFGQypH7IUDrLvUpVL9c84ZV++/zvun2n/DsN
/acc7zVHCufWP8lR7W/POuhE95nZuoaISGa0WswcnWDiepZ4L32s5ruuB/vqE8vjwjXd2nQ9rSac
gu08yuQw0Ww+TAqOrEtECiOo6SEV1CQCnLf+6xZ1d9GeREKQmQTPrtvua4reU9AM5+gixMI7tT3m
OzVa2CiOkYkZNJMXsQ7TIKfot+MYMaZT/bk3kzjDamP+ttD07qpbrDMRmA+7JjFLDbxYJYKy7twi
AxFoxmbgZlKUqKrKbUYB6zpUUhXUc8HQYDz9hDUIbfc884yI3Wr+UmoAnkFyATWMqqZ8cTD7ujSL
v+uO09Iktz+ZLNhpCVf6986cMb523Hhrpl+xS7dSP/dca46AC8Ul9Mcx1bmdv1K7YUZ0S1Eka5L5
ObRpG4YtqNJM6zG5ptwigdsgSAJh6yQGOtcqzdm0Y6Dv61Z6MBJufQiLypc0CmOog27Nwot8lOwB
bABghAXhR4n9NoghuRbAyXV8KsTn//1InyBPOA8YRwyqbtLv92zd5ujP1ap9fg6MU8R+qJSgAZ1b
6siDolGVL/Mlt+idx4UvSvEqkXiOJQaSPPjiQi7ixVS28pg3Uw96U6hLpnkf6y2r659WS2IhWK9a
hcQKWXSLv962Ooh3PNDgo7UZV7pXgkjDnrWAQjGPTqm3DQuAio5+M4WwVx6e+2Eu3TEC80wzu2xq
y2b9Dbpk/lgU5V+aAkbqeTAm3Q+ckZXm8gLvlu6UM69cJltbSQrfgW5OH3/O4/D3ldVt+rIGi3z+
Q/Gon/WWC+bCKEgPmUp9tJ8UZ69zFT0seuUrUumgan7o7tkqHQ7bUgHk9NzO7N4OfasnlRp70By+
tGlqqd1biOJGqa0lTCzmb/r2oUmorL8zlTCfnxJnvF6jinktjZBFBoyvzd4oXlP4IIMJxuFcod08
xa/ttn67AEAlcljkpv/BBB9OTVe0jtvBrpjFAqAxc1iPkDYI3BokidsLANsZxwtWSAyiVTITbDC4
TO7xW3BN5nAoV3Pt0+TU33e2HWzMhL9LZHMo/Ygx2bAp3ZpC9Kr711uE+faVn3oxiyVGWk3rS2a0
YLv8SH/cP86Mod9Ie143L6Pk8JupZ7v5SGDu76Jz+03/3A7JLGip1dwdv73kJ7XjcJqP7kNs4xUc
7pvaLJqBcOPqeeUFWQhe+zn9YQvCmHKOrn9Xf2ROXJUDSxOTuCTvq7c0wqFycFylpLT1QRyHPIAn
3jg83bXgbjoFwhsog/zfe7iExYSn6cI/g/UJWUmgJ+E6m30Fl9A3EDE2HtQqXp+tyLRVLcNxVtHw
4Oa55ki9en3dSPO2v5+ZjI6NoNHySwaW7MgRTmFziMX7D65moa3b6PEfjp11Go5oWu2Csg6PfQR8
EZIUbDOB6vDwpp3nbw6ewiLhGsqPb5OCluxqp64pcR/QquYOgFZ+zN7ZgOJpLaJid976i1E7mtcc
tS+WgvNzkazrbOL0C8YloNVmsmvO+mdeeLRs0brT/2E/q+Yi67GUgMk3ZO2obb+9tb5pIB2KVsN1
vIgEkb8qtFFJljaceUvC3dq+ba3UoBxCU0DNCs7NPidWbpSce1epmjYRYpZlMSo4w3LRASVUH4j9
2GNQ5/rhYoM/SP8pnRogbgXkRBDau6Zot10uKg92+HY4x6cgLnVi5HWcb6FWG2SamWHJnHiVMpte
nIsy1a30O9pwfQ1EiVE2fmNVrFfiFP/AknDj0JuwlDZkl2hSNN83Sebl9t/8L1dMubmvS1MaFRJm
Qd6DWqEO3VGFqcsQp2qGrIob4WXZQklWzdBGGbCTRTv3lm45HvvHziqZ47eRDFzgxbU2Gh4aP51t
Qv1+27fPRKgEiLgtdPwuy+01Vbt8CCVuz4e3wYbo0Z8for1j/3d2j+9v2bAwk/SkCsORLPvHGW4V
ISeH39Mdr26I2duNYti8wmtuFeEVOA7n7TW2D1G3/DyDwmtqIIvF9qvygUB3BvKYqy62UW6LtSSe
LqLzcOGEOFaljFmfIn6g3b2Wbe4WtSvUZX++tWlVU7LaJ5kn6LtkS0Dot6mVsEeIPu9InYg4FqnF
fSg9zuwzd4/8zG/1o+TxmFnXze2lub7ATkcloml/MX+7CkUptjmb5RMVbgvew+NB09701rkyr+Dj
ZfeI5OaDMjlxi2VqJ8v1GIDdp+fnlAQIICDnjq7FTil1uutlHOwCz/dm/S4TEOCAZtlFNNqEz54Q
DhmwKwuKNWakeA1mJ/IA4rmceE9lFG5b/lWKXM7lSzyrJIiwbwiwRP5da+H7eVIutYuXuNhMdeQP
PDyi+d/b5yJVm2KtQrO6IJvaaZTsrz3G7EwIU91ibxIvvRWfJYyAJxoZUPjsiuqHb0esLdJnh4ni
KY+44bgNCeVdn08ZpxCjCKkPIZyaoCruWYQYWPbTJ1LZpHw+KK7TBKXgrBE2+xFwGa6H3+jz1UfG
tiUWegw5+WoTuASiH5hGApGCjKuZ4Nhffu/w9i3DNXeKEl1Coait0I0tg1x4kc+FUxWH6Cx498OO
6uK+EGH1w8OqJI+42bN3bUS5h61gj+qOslmrSOKMqmrWOIs8z9Qkr/BzL9YuFqVWIOtJ1aTpFMSK
Re384ahAHwUHjAQAvwjeke9yOX7ociYNngBYbexuqIieWARbOk64/LIOBYC9z0URAe5RQEllxB7a
ZP8DSEDMhSfLISCN3fbbM+5YnBDZyE8AlMChWtEKDEJLNAI1fWVaGOT56+nl7WClz5rb1ikXlV4E
Hcw4X54NyUn9voxHmS+vvuwipStE9X349xt+y824zpY2SK6bJ3NbFsvvNaAUZocYrsGfOqos4gSF
0n/XDxXTKr+VgorwhnBkh+sgUuL2/fpdZprivnwFGst8Mh3ukaRFuTYfTzJqumjU5y3cZ/m/uz+r
PxkZvT33MY1PcASOw4/rxyL5m0648RPEz91LY/93/b7A8NV4vDz+27whBlv8Of81cEXe4VSgzZs/
6pBgaxv+UQ6f6uoP7Mf5+/Kn9B8WRWcpqAWSOHANYLHUf9DOE4yBhc/ZV+4T5yyLvcbt8egJg56s
e8wkyfnv4xN79/JFncQkJOnX0ie+OCHSrUA5eZSAMAG3mL9QuD8rJSRb4TRC4oKaZ3Jo0qP/3Lgy
ZL9KFm/rV2iPaPY2/zYjDREZeBtLmhdhcIiLtf4qgpyr3pJHUys2yQzpT7VM7HiZMWtmHKvJZnKV
pAdOLd4kmxpbZfX0tktFZAopaOMuJ3d10++XWWtBFjI41WKnPV42GFgEiHqIxIAFEAhkuYpIBr7S
Xng8GRUb53eTDLsevAnJKv2xbjW1TzdnEcS8nuviE1rHdyM43LeAxN64Nc6zJuPW7OtYZ7opAlwk
p2P9loqusybAB17B6b2ZvTXwBU7zL8u5+Epk44EukSQjPDw7b2WPVbft8HPArchIgCgPevYSmRjA
LCae3wBCtyvGigCVQabnWzS4w0P3LjGhvEi80JdASUiq8VIsg9oMhnj9nt9DLTC1nWZtPpMt/Aly
Cmf0iGs9F53rBtphD5QEuFhCi7iqQxbkSTTD3aqH447FKbvuPrK1EpbvRx1ihQAwuyXL++t9K89w
fQ6Z/+WyjClC2sQgpAvvQCiaFqAxZK1SfVYIGKfsrKm2mOaIM9fe8VC77pNTsenL/PRtvf0EsNki
tHZ0chgVo8O1ju3tNmGOPgxBXe7f3no5x/l8q3h9uxXatwMucLjEEP1LyyyOZdORX2MrQ8kmyC15
HuxZ+2wuE04sFBcP8TEdVwKTXHzmN+lhytttksP2fZp9+y/vSr4l63uOA/0wVE55TvutLr4ujxfP
HbfgLvIVJ6VGY/+eYl2F5Esn12nC+iYg8nFB6C71KJMLC0foAA8j58LuVp5K5VFHysc5n5Ubh2gZ
QwBD13gFUzoaPQKoxgEqWF7ui8j2uOnu6mQNLqpvwolPCelq3wCsgT6wsCYVOQLm9QQjfy075tox
iH+Lj3oQF7uVl9sEfkzJFUFomeQNnG5ceNm+nxF/Vh+I0YNKweSkMiycBeA5iO3aZhoVxwGvdo4Z
uQttM4U5E7AR4CDNGJ+rh2aCuQ4O3f1TesT8Zwhvk/+uYXIwYJkCi1wXAb5B06oSwqhzLAcQz4vn
WNIqNXKnutmijRfOwvIgP5ZjIPYXRNKtCP1kThqnc6/8t1x+wZBXLJLo/H8/JcqEm6NyZyvsNWE2
zUnAIjAJk2CnDILjBWYTWWtd2wubCc9tJXqfR2VoFSZr6R+6Sucfcu7Vrx2amlJU6ul82PeUp8X5
D4Lt7VnMf5xMO1FYyak/OzepHtAXMmwFjwZ3ZKHQLv61mPbZpgsaRppWu2nCHlY9dZXiM1AYTPG+
V2hjVtzQ/U9N5tyex+YAL5nP+7euy4+RONL9jIV1KZ1gmowubRU7JutAKXgzzZlb8/5daCMcvE0u
E75TKrsJCOaLor9tXR97IXQPYmjAD7TjwDOHOYTGp3Wb1YpqdO4RzE3gyjqhkupqHQCWTIK3Tmxm
6dfZT3HAmh7m8JBxSRRY6+tgSfFFnZrHXH3J38jkxVfKIFiO+COtJwtk39tNwqotslS/0VoVaQPh
K7nNXqxRSTXivcNIs0LpzDmmw0BJBtT+EdCdLKSryGjcv21XReahVXRrBoX3iEwIDXIYYL/vHZsc
N8Pg+A6pqNG2DtE4xvDcA2/TJzYY87jyAgFZ+bT9gBPakBye5b9qRYf0kkzb7Fz90HZtxB+ZPp5W
4Eq5DoXtV5fvxBrCzgHMbdY6YhSTmUAvJ6u37SskXpR7rXxUXrM/96QgAZnUarXU6wlEJRffehKu
59AMEmd3+PBrp0oE5C/T4uzX+dwpAEFQ1BEE2AVz1UuJfFZb26DWzbTdJwqUL8KsrvWtHL0UphIT
SG31kjJ0IsO/5sd4ZHrwrnxZyu+V8aVVAQbdR/ef0nfhPZ9FJMEgUzsecApVs1/IGnKUCBFBdxZm
LkTeOInHQjjilF/Gkl/VjnKgwpH8CoHBl4DpoYnNqy/WcdFJH6F1ayUJtfJxRTQgx2DRq7I/c4a2
N3ns5GebyXdQJoVUg9XmyRyRcT/U9E/60Jgz8k/j9mH0KSPTehalGfQOidd5e0jmc33BDXc3NVi3
rtH1q1iur4QuVKq7X4Hj+Cfkr5SyOvVd/iOsbFNGTxVNObcPyQ0nCHFIlqYDvnqTPlzXF9c8Wi5z
RxqycHO6LL1RPJoS/wRsvbFblNZ1dABZiUneCvU9Dox1rGKyfUkTk1nHp9/SyA4dl0ZdTBkKvJdl
DQoB7ALXxGF4y1FItW7ithjsgeilDPQlCNUo3l0lLKhV8lJoJB7KVpiC2Btqs01dRCLajcw12s6i
u9RAUFtXGh8aMYYwAIpELwu52a2jhURLsnnzpbCtlKJ9GFIXSodkPYvPnL3ca0fUS7HyJGmeF+I7
Ew7ttBBX0Eke48s6ugerqbpabHSH1+0s3gAsS/URwGLvyD8kOvTnhbcGh6LMT8HgHML2/LiOTNGc
WT3esH6okT+vQmWukYupA069yPzCxhimExsgpi1Zgjb1JWMSnLdC+DghKUTQ832A9N9jneFOvSUA
QU8UK9VsnuBiqmISEV8fpQxkWcK1anc7ra+OiVJGKN+2VQyCqbWTO75u3xSnUJWQ1Sn/IxONfvhX
YU9guVdPN6bu8XVaP+lFqbqu8K7xlRlUzTE5HqIFm97749etu03931VdJpZeaI1Y4mVoT/gpcwoa
oEPkmaN9uRDL1XmexS4WSuGHQuwFU14vXjsMKueaBhz4yDSDlR/FBD5PbgGmwtzQnej8fetPn908
4stF8DELvCnesg5pyntqomTDc2xfU63dqrU9Ng/lgrP56yKDEbLJci1tsk1wmdx5BNJN1JB9dD5W
61ZWO/3u6AR7/82tWjkkU7AZfPGFREgGasDDk9VQQCwKhmyicnffpxvzSVn9zXFfkFmWzSliMMFG
m0e8YR61uFfJlpF0f2xeZTcfP7YvlYOti3Y3i7fwqjIdTM+t0vVcO3Dr6P5Ua1rshXk6ekUodikQ
leqndJOFZDfq5K4fq1En82C0DPwPBesd0/68dxVifYQz7JjLfnYcFYf3y657TrUMZqF0j065/rG9
vX/qIxfF9h6ndaNqncyQT35tc23ZFPa5gSHfZyOjiffU58MmzKgR6qzsOaySzPJzc0zSDH3bl+ny
Q4H3/N/P4bAWc2jU6p0PnLrVLn6natzZVWuX+GPbbHVu8axxGAuxj+vDzjUaSuBU3bfvCSKeS7XQ
GlfqtzgdDEnKsHY6R1nCC61hZ3hs75u3+LOjrE11OBT+Xl32U/VVZ/h5j2rMoG3Wj/r4c4MGa9vH
Q9cVshkXq9eo1mnHiw7LZDx6y9TyXxwa1THKzdqQQTFqt1VwobTNuNB61Npl1T22C61Kfd6n9yp1
1XE2Vcdscp7ZN3fVz0f8ieWPsb+7b6K6TwgHyXBonkepd4zA1dZIeB+tOyrrgl2106p3hrVqre7/
9vhTYz5bmIyrVM7a57Bd/pEloSZBW9XEjlt177rFFku8q7bqrV116MFhp1PtjC/xyVcfuDyq9UN1
UT23D5xy1ViJeA2iUfXz3C55gkW6d27nah+PuDO++rCrfrQ/LJVqpWVBtmaNexSanI7Gn7iA9JNS
Y9aOqq8ztdai2vaSdNRpdbRdPYhQ0Z8OirVaq56p1T6NZ3scV8edmoJbnUW121pHrfjjc1T1wC0+
VIeLavVUa1/q9Wx1XGsNPzqdvH7K1DoKVX6tc/B4x28D+lGu7vvwb0D4iCk47n7LCbxEta2QEP94
bdr88Rnsei1GHBXbujfdr9VlP6yyu9ZIH9Xh+qfz0T7V4k5LX2MIlQ8UN/FNHEumsUK8gE9U4kyx
tksJSqnNqWhbaMgTmMUxyEBT3Z6TSjEu3bq3Uz1f7qxHn4dsu5h+fSw+ys68XLtyaBRKHwhMMvsm
ssXHtj8D08j1CplPVHirZVIuvI9Og2P+9ZL9PBZai+3HOjPOLf+bnaLV+XWf+Vig4tkBHZSoDsfz
76NiczePdhfeHhkGfgqpKc6Wj9PiJS9vCJjVSZh6M5s5VWW8zW3Q8lER9xWGYDLwlVuQejLPE9QO
N2zipWrIjveDRIv1HPFlv8wiWWDClxbLLvCJk6Tiu9HqNbfgfMinhHHc7VQlqckw8POD5CsEkB3k
qZTDPNIzGWqyu6KUZGiwlmxWxW5WMMvqWLI5veRkobj9nSIovy7f0pfkjFgMm81uXEh/7Zbd+2i4
fNuu32ez1oe4VY+n/8PfvLgR1KrFDMmwhssTbWlewj62wGDlxwhTS1cSX4U/yYrMXWx2b74/zBpI
Q3eYVxkYOKk/FL6L3KCEeaqGVeHGSkdMZQEynRgOyd4sIdsaZhbJnfw8irU8Aytz1ygKHIn4/ZlW
sQIg9f3LxykpwR+Uz/rWO/KsmHmJ3gJvC8LJzZQxL9T5wNzIfFgOHHtIPMsQXpVETfA4L4v16a6x
XuLei4qPaIQS9FjDgxDuZwMXMF0mQNUW38h6vcc1/XGaNlUqvIo9pxx7lYIxvWqBUg9iHJdiqmty
L//1XR4vqW3liFo71AeFgPdm09UUqtBM7U7ulplyGRcl78DU+3lW96m0HvFecoQ/HvC8LlvvA8lG
Tjavz9X3idOIl8puIBMY1wDaQV2eqmn6lpln2xTAp4bIbYD20oHkRp+qkbKXyYl4/7p6PX8imlZQ
ntGUWVGotx8kJc/e9pCu9g79P7okmrcUlIOhEGMfs3GxZkpo/x4lqSnByhQsEjiPtfnYkBtpKp+H
zVdZjIUyHIwCb6x27gRiaTAyUI8FbkuuDMGWYfykWHJdF7r5cQ7lum4SKTcPHM5ihUjThNAxfBQn
eUdrN8ZX4WNH7CLhs74O/YvFh6FpFOFqLeNYBwTcIQkFFQhdbxoaKBMlLMxp05+6xQ9i5z852UUY
7ZnIZa/jXzMZV52SsRICJoADVd1VUo1agWlauJhZrdLLaPYk/MQbUJJe4NEWBF7B/Ik/VyoLpiv4
e+vc43LJjpA8SGlCsK5WdsmO20c6ipEUffGcue70iU0cpwAO8Q3lqPx6u76Vbo3rsS7Qb91Ak3Jn
I57H6MNbp2xzZPTnsSjTy+L1rmQmxVMyZ7SgNeHPnnVOJXOgkx3VMyxT6+TBO8/IMj6dErzIVwwb
wgj40qiZTD6ME5nGEjEqQD2nivgmuCPggiGOsPPEBlwqR3OmnTRXcLSDfgOZx5ovao/iyelFi13J
mBgtgjnFxsFhAIgbeBjX87gMLnoMYbFTkT3IF8Jd6GyKsJHrZLVq2vjLhRhX/ZygwqRGiHTWVkK+
M5w2IzoOoIxSh0twKlgqZcFWgFV2R5zsDAWUaTBFrsRLTUA4I9Mj3lPSH8mupzb3dgl3DgAp8A1o
yLZexI0yPO6qa7GrDiM2ruF2ggQ/hPyyt8/apWLnxmz9Lei2mWqne+cSl081NZ91qJUkwDm6fQED
AFhfheLXbPyAkwSnD/IAqfPYXpFLbuMCZHExWWzrp2KSXSOG98yMISgABzBkocV8mcPbDHanZMSU
JmyyCG7/pPDnsi+/5Ab5U/wYX26RYJlqatnUc7jC5iNBxKE9uWK18vtIv/H4h9CFCOujXspTUBvp
F/bcVqZF0lh4wncitDjd6UrHd3xBy/3QA4am8nvkfGexgL8mtR2TW7EqN/QLrYREexrcBvlsdcVR
v2rM2BfcW2Z0j+Wgu4EgwcIMH4My9RDamxqQbij7kGsVKao1XBKbngZe23H5q9LKYs8mtRDeL0Wb
FplDPgUgrGl1w7kj3AWLITBSazOgBmYO1gwhU/4vOt0UiPkR0zYI9kUEKwyf/OyPkN9BKkgaQe72
0fbFWpZjLLPAtTQETAGwT1QyMipQoDgeTma6MovMU1nYqUVBnpuEquAr9ytU0X5wzxinfz+30ksq
RQuLDtyzFDlmObhJWEXQXFk2INppPTBZxBGiIE57BgXgti9x0Do7H0jX3RGqrE2UEbMTb6l3Ipfw
ft/Jber9+mVRjg7QY0Aj1eXk2qcaRrlqZoATDeHNKlqMN+M9jD9DaiFWjNhzrdLI8rNLFPOA6oUu
CWpf+JE5bVT5OALToWqgsOqtoPuFr/K5Nm1NpXVZSvB2n66j63bjOQQTLhj6T+nFd2l6tzqf4iu9
ENOlkRE5/1SvdIPu9EozgrK0sGXQ4CFrgHbcQN/UYbofCGsWDWfPrxWh5TRKt+oSzS7suhlRZKsk
BXsuQDkbHkhd2RXhujuC3y/4ejyFeE5YATC5XqGNS45NxQXthRIXV/38029N8Eo1k86jtqr92Ua6
Ep5lUPjVeu228HIMC4x0LDLwnEIeGHHSb4ZBAgvdqVe0OSQEgcDXYc9u06lu9pWX6ho6o88KPDxH
2LMGXXOsjoelcVvEJ8Cn3/JX+QsNPOyv7ekQ6nyLt7BtDCHroP7u0o09dNM1aMBKUq/Rz8Z6fbl9
zAnIrIQ/mwFaTJ73aZ85hBZE/X7erpGbniwb3Ebl7117x67A/gLTxqBZG9X+AOcB4Kde3efDvdjT
60voLXEmGShyQ1wlMRIlA1WXillmBqjyeCuvEnNEYxfnnt6mMj5y8xcGkp2GIdpNN0ejV5z+tkH2
CBYO2x6bxwn7H4AeroZT0IJwpf5T763dUErqlbpK1XentU0jdfGyqd92Xeqte3b08ae5wVsy5oHa
AZDaLPeB4Q+e+3fbP9IvcRQHMw3rz0JFuBMYeqSsgUzAUYJdLJC0CuNhbosZ2lhbDqd2+ssLGIuu
QpNsV6yyNC1QJmBJ9QagTElTVWNC0cgTYCXFhK/kinETXIrJKhhwlDfr7NmeC0laB2XkQo9p91mp
vQECj6FFrl+h5kUBMAwAo1HtkbBlIz+bp7UFiIJaXs7HikcAY/MsRaxXp1/mwQWoX4l2iPa+RaL6
XAc+7n0DTwt++lQz37gNQLDqoz+5erpZzFVzvUd92twMGJCMReqBMJn5OFiqmLWcQhIqWhXWjFVE
VbmWm8N0kk1SrVXMlVW71wqVgJBC7oGkAxbqbnKVcFuJJovTJWOalNAkpLg5a2ln3Pt6MBlj4dbW
HxWf9QyNZWkQ15W63teFwSwHXMbGyOZKQRJHA9t+qOp49iZ/+q2LVFi/pZkODoHtsfJo+N0Ohgqd
b04IeGXOCT0YM5qtTJ2Z7SlhrCr+GIS8gMHXS8CZeGzbd/7KmY7oD5esQZAa/Bh+mG6Z5A7SxcMp
mkosfYeE2W616x7XT2tcYdspT8eGo7RslVMJ7g8/qv3PNsJooi2V1r6Z/7onZsmmR/yNKl3vbLJ7
v1deEeYV/yx02bMZ0v+wqLBLnYUN4yoJJrcFLJwAgUKw0mk4K6cKMQcy2DJnhtqY24emJfpzRcTU
Pq+SYj7OHp8WwUOiPSyyZYCyk6jka1RaB0PljMXKzNM+YTH64iDNb2NVSPSBF4QFcQ8/2n19mtKA
2yp165T90tR2WZUUpqc8ytroz38V86eFaciYnoyGNzARKkmVhEcbOwPCUOi65SmXrWE1tWxdD9hi
ls5fdrKHuNRjbJKwt+paBlkvZL3VJv0R1oFpUmqojq6a9v9dM8psp+rn9151n33nRgswzObVn/zz
idz0VaVdNE/0gw/uUYJuYYTeS7/7pktumfrlN2yUbGlPOzND8EHI0rnOKM9ub2JopSI03StNkmyp
kS41mKkRxbDhLc8YYCJr1EQLRukRs2nTC2QjMouYrJmvlRDs3tM66ziLePZHxU6LJj43VtsFaTO8
grhJfjLl/4em82pOXVmi8C+iSkShV+WAECAQ4YUiKgAiKMKvP99416nr8vXZtjGSZnq611q9eiMc
prscnTYvz8uAt7MCKM3fsp3TlovW6+fwqjH4ILgp3l2yzYwfmIBP1+Jd7As3Q/DV1zL0YsSUj12L
otdm1vm9XPA5Z7PJNgwCdEbLsougMapNC4TF8R7enNr4GBTMxv2aHD6cjr9ZgfwR/1TQGYWGZOIz
tgeYoOl3JewDnSXMvIMtEYA+s+HrPbNrTOgOxnOU4p/5h0TWU0iWr/bGjv3v4wlCAtJNoySDgzDv
LtyiY+75w3eKRLMqrRuxEG7l4bAMGfoSMoD20IFo1PouqWnE1KIMlTUnMU0oZPGISFFfgwsjbaYQ
APJDMN8TmextCVMgljAOJJQFM5IFfpSEDtCanQbVUdAh1CAg1Bgt+VTHpUuE5AN/GzFmivDFOuaD
QIkJL/scRJUfyilkwFsoASLWIOcURxKH2r8PEfNgh0U2rwJtiz/IK/MX+MyagFY68VchRsjUiItw
ESLBJz/m41G5nLpcCx98wQuKHKX1eB1SOK4O2FpKyeMV8o1UrynFsMytSfJV/g5/s+BmoLTuWak0
4JoRsCDAMwnyjHsWmeEXtymBarMT7zTCAQIRD3ouyHv3ShAqIwIYP533l4RmOXN463zBZ45F2RpS
uKCpBV+jFuMhQeUS5YDMSZpJnXAtHorPEB0sa74GbYZ+SkhzE3H/Xpg3klWRFn3JmNih7Oxz/8pX
ZFB8AKoPr0O8vRE7qqT/NSPSAejVn2R3Xgwcdhr6JplYB8/1EVk6qTxjzOoDv8q9Iz3l1uTTezUZ
Xl+pJl/TM9/h98ufwWf+Gt/nFCDFZ3m8sXUj8cayj14Ybg4c/0jNfqCR/GUeLW+BHyR95gs+C7dU
Xv12VpACTmFvQmrk3PvZmKdgh1JGf3kxYte7zfQAMThgy6xYBPr2UHOZ272ozgNSwM+EcTrxUCvw
pmB2R6nWqw8cwk3MUgFreg0Y4wOEpyaMWXyJkUJZh25R7YuX5PbTUestfoHTX1AZT7reh94HAI25
MsjoOlr/z8rm59UePrE9bEow7VPItc3evKGVj+6zIcfZ9OuO/BLOlFk7a2X2MDOj8fDzbBhLoRYI
ehbfRWIxQWIgq/x55k51M04ota0Z4oIAQB0sxvX5ljvyuSsmL/pvhOJwsTn5ipYef7MvnhnGPePY
gOffjrCpQDWB3Q4KRO7L6t3VWtkoZLWHzyXEwDGvIQTt78saiJca0j7HW0Fv1eWuMAoWcIdiz3p+
VNyWcAhLr+8rxtN3kiNcwBJ1f0kjBu4SQktLRlcbMPkkKL5qE/sNn68V5wwZTDDeMV+Axrbh2LpF
dITROwX7+rOTZY76XUdvpo8nstYxHhZvT0+msnVzOnN5zjgANAr0X2Rn2ipon7xRgDq0V5R0gFDe
f80nTcwUQ6x+6EVKw2C0o6HEkTSdZ18tv6oozBh3UJtY23VPz4N86gTZsnct0Se3RHuRjg/5XXjZ
gFuwqaJshszG/DEhoAeaOy32oEH6Lcq01qTZD4+GPv0BnvmmdZcu7zUuWToOOQazh5QZNriZjwb7
+ttg/aE9Lnf8FAZuz5qDgWE5B9waB5nfVyvujyHEx4N5Pmk0l7DZsRDHBtho360RmjOEEpc3VYNi
d0MJw8y71j0NCKdL2nnpSxldb9NKOtbGwMQqrZyyTci8ndrqG/k0ndEUglDXCJP53U+s1+b9UK9Q
B1EzodDaZS7jJd4YmCFvnmfW3cpdJp+cKQQhgJ3c8RR9bDwN+YQpBoOYzDjKJyX0LIm99TO/1tNO
LhHzZxflmWYRZhe6PTejPDkxWK4Tc8E/fegVc+Sx5LAs3ed6jLQTcpuTD8PlaRdbte1rJd4E/Ny6
0rC+j/oqnQLrXBsvGk+yD/QCadhFH3PUjGGsd3+HDxqkucS/MT+L30SmwXVXf0RhYuNH3DVAP170
jQOjNJggS2uYI6a2qs0ECAsIYxnPCodBYKimUU77Y9LrEc9Bq+w4bI7A2fHpY3X08UKZ9ezE7czY
+bOnjadT0HiJ1fHYXNrXe4ThLYC6ZJiXJpmlO7T2AaWmiThxAVbn5fOvSofBItYxW5j80S71FGh3
pegP7sgQ34+OCRLIWxqfeHuy2zh3AyQb285pa/VXmGRMQO2K4OXGG1BKYOWbmbnvgc3b8BXn6zFo
sbcGmOXmDI6x/jEZhIb7ht9xUEMDhenUSVa9eelXgpRKf2WQhsJx1Phaw6Bn1eJeZ3NkPxOF5k51
T3t+zx2q83YFUzHdc9xZuUWWM4kXd5QJ/ojVIDrGG4MxbEyeYd+M5+jB1cNtltkSyhM/9zOW8FCj
Z9Qnjw2g0RkzmmCcRCvgJoctu7zN1gI7Z5aye+fZNoys5wbtw54Jh6bFJsCGnqhAhaxlk9dh7THr
mD1wrX30Qiqod8AIEpN0wkz1jgMlZLd+5qZmFyPikq014JEj4xV56+FjwXygNcURsaP2nd/szmCC
l9+U1GkdbK0AtxHNsN1QiA7oxDTThlzyo1XbF1w1RlDAcrTUpBNInZJeiZAUkCyMrOl+FcVJosez
bEExzplNxYwcflPNeubgxI6EHtsNb/r4+AHEFvyByrkCZSKYWepX7REqujIZ7+ZAa6wdpDhgmK0q
reNgb3QD4u78bWI3xT0gVnxUwpPdWu2q/0dt3F2Q1LeZAnyvOjNM2ZmYWi3Tc74oSXtscmSj41Nv
UQo16xdrFNkeT4iTxswcnqjTsaNVzyTNjG6z9xLAb/N2iiW4m8ecLh/3XCMOGQFzYp6wweNHNMta
TabkCAxLN3pmocv+bQIErqLPCuiy0B7m18vcWKANQxftnBjapRL0l1+IZfoYtWpSOd0VE7meIRwG
VuLwpuwJq+J8wE67ut4Ot+nepXlFmNFP6G4i4uMFcF/SZ3tmMvNlYN9MujmmwznU+6Jy0hOzz/W9
1rjzL8ug5+UW63iZWynzuQgDTKI3iHEjX8K3YZ7qpY8KVJeQ6jAVRutuygmve0U4qf3sLNg70vay
aa4E3Nlwpjip/jA7oIP0n6zY6e0FhiV7q32GptFz4BUG9mC1enc0LAa5hochBaK/grXwOD/1Z9Bb
f7QJJJFO46KRmPcQEfhw/bZS/3EZbOXVSB9CZRcT8ODvsvaFhS/JQOkf+i76WRP+RgVgnIMVOW30
PNOL5OYXeSuf++fvQrHt7oAmNfXBvmZ4H0iq/SZOaZIj+8pcEOx9Eh8aI2hdYiV9w3zxWXQ164fx
QrMje7Grt4qkHWuvlrjhKTCZPiMYfm42TWxCKo0vtc3Ur/IIK2vQaHPtXn+a0zlCTs2wUZ7JVCuj
UDY6i4c1OvOzPvaR874lW1Z9TH1YDg1nBLF+BBk21Caljdwst3sB5UjvJMQF4Gb5ApbhvX3O+hge
qo1d2LmAxGS/vwMD48iPIDVgq13EAVfa3yIKyfk+IN97zqhVwlul7j2Gcx3IJwcmDEHXUKiG+QNs
gKjkxjFDc2Rjh6+DRs5/c2qYKamrRNORUe7SDWb6aDS3sA4f97MbauMTJ8VZNvpubTFNjhatTQ78
djtxEc2Z9c3fag05GpnjDZsNEPA+pZnDhrZ0EF4sMq8IW+zV1O61jsYnlsPArBdPFM/ee9bTS4td
Xl9Sum5osAWuQGQzMH+79sYUqGfY4IQKi8fOIbT7xbqyq1n/OjBlyFCrPtR+e+GJcqdGNGOAR6pk
butmMtSIjxDHRr7ADJWUdlXh7GQPYfBwiQEj43sP5mNpmdcETXDb/PwRensOmGEFhEfTAgpl9Sbp
XQQ3okkDemnX1Cas4w2jw861s23w05nfAuaOTvNDPv1FTz0zsh1zThobi3CCPLBI+8c2JBBM2A1F
v/cs3TtjdJMhr95R+lbuZddBKMp1GaAQt+rC+9AxkwsW77Pr0PfBW0ArGcK6knb1ZdTU1hAunzY7
3h+awr+Ra3CDSmPzgxmNg+gVmZsIK4JT2hYf8CY1quAW66+XNsQHnbb62hrDf6N1vwevu1d/l+2F
DILwDyH5gVpcDVtkdRqTUqHbSy2lyaJVQzE7EF6acxmR/nzwR7UKNppRFi+dnde99LlTmfnacUAP
eXfoPS/PmO3KlFZ4GJv5MM8QlpYTpjkmaAMYjEzSjlZyFq/xeMYbxaiYm3Tn9FdgYxjVMaGapFSD
VkGR4DUmyR0oqqDeNJ5iDR91plSKU/T1WntgWXVV1ujIe2MKDgNOGwBs5VutgpihSH2Dw2LQ0Vi8
Tro0vvrdHqHZoWWnJTRuQZsMVuOO/0GI26XGDgOAcUYmCW1Y+oy3Fvy4SloCTDvy6jnHW4NUfBKf
frun+Q5gmh/m2GNlPdDKCKN1xkgv5Cv13d1mF/A6zNUgBGvjIzIADv72MtRQIi3bCOWHXfq8Nld/
fpxhAD8LhqZ2tIKZpuhfIZAhuxVm/pbq60K2hyV9VB8gxaDYoB4HtLozr5EVQZPyqppVs4HNAUB7
pdggcQ8rfpzcZqAhyCubDQgAos5xQE0sdFAEa5o9Wp1qHaGH/eIOvQ445nM0K/NPRIkO8osGjxId
gECQSxzyESwnwSjd9A9cJajNtJ0yhPvnD9YDGznJKV8QphcY8Fw4Mw7sPCpN1AkmR5E0YUiB8ZjB
urgfq/U7VmIrXI+k/y6PgCHIFIKOpL7IcsYE6zvpaTJHEhEWTmKLc69cQRROuMYjzD4V+QyK/OWP
pxJzRwYmvphGMUP66r3I5EkVjQ95Brr9lzssopGzt1OfnrsXFRMNyZub0/+SeQIFoP1ZxgDOZSTh
5zOncn5iOhLdFwjtkKFxmEMAVU6L2gqShAZ+Fg3sov1c3s6S+LOiusYj9wA/LNYk3ZtgOXq1/Mzv
dsflRnK8sWRH5ot4JXEpuMYKGuExe5tFmAtCsI7A7wen+4HDM4Li+UMoCfD7DUxlefhOmrAfldgr
PWiP0+oD2EM8YymAoj5VOFZub6LO4dUOG/IToCHaB0nbikTB3dRAogTpBUsI9glx+kNbPta/UNGJ
Mf3hVg44BYKzBCV+TwbmFyUULwLUBZ7BmycDpbaDi9IH1pnSbft0fq5ygG9XYcAZD40SxVYu3wnE
DLcHKKmZkNZrg12sh5L+OXCjOy7DUP39Qtbvmz06Kwj3mmpN60e86ZEVCYFVeUDXpNMqR0pEzmeh
ntzWC+i/0vhu40mxQWw8GFsAoyDHnClAy2DwIFSdzAE0EmzZn6yTRzracE3wCVCLAvcFwYLJGetI
lFjNsGaC97TgP9JvCN8wOoFoAui+hsA6JiRHByAV4FwoJ3WYIOC18duHoRDwEW5eQ9q9xRw9ZKbI
KoXU8e8fgdL4GWAusDjwOb4LW8S/CKoVMIpyhP1GiYRE8w8wHIv5rZwW8ZmIB2b3LmxAaBhFoh8D
oAZ0MnFDMQK3YZfYqONyw8XALZf7KRfG2+BlUabyLeZzkuYOqT30NfmEfcDUfEk76xzAnwssc4tR
K4Be+Jh+ATodEPJ/LwU4BzwugHSajrE4gATBDJGqJTFq7h3ZH6YD6HAhUTGyQb43YvrJhKf3JZuG
Pnup+5/J4pcYFC3o3Nu5mClRNbuJ4VeEDcAtIMPznvyZV5z2JjHvSoxy+0w5Q6c0LYGRbvNcb6fd
QwW7bsS6PCvvDo3VHoiZlk8hW3yKSnUQoPe7prpkT2WXM3lSmTJCQTjBgvyafaF/J70hKsMcZcOV
dMjuWOvYekwAAEntUZkCuULVQIjj64NLwFUwjGeqr/IgW3yfPQC/BhbYF5Af14hspHJ+PrG0oTVM
G2CirrG6hXbgidOShjILTeUUwT5hAtKK171PBW5+4BBhoeXT4aF/AGireNAf4EkHMLxUHw44h6jQ
0BO/DnxrtGGFCXbXYcki1QDrZQ3XU5BVblfPfMw4PX7sDHJB1j0MKXf6h9wezAEkEvQWT1IUL/Td
0Toj1h4ax8c5PitXronaVN2feMeQvkQhwd5zxemWByLQSrXlBi/QtKFlwGWCFiwd3coMYPe27VFk
wmEsyN6mhyEGpDT4mCCng0l/JTHCzMZF4rE8ZUAtt9Njy/3qX7k7XProVOwDvswWVIGsEtRnU7JG
bgnHuACS3XyO23wRZLuRGZ/ZEFzxnSEVfb2cU0opKA4gHzWSWbzYCazP1OAzOhlSBAQwvFFUN5yw
Z3Q+DAp3npXY/aR13LAJgfO7/DIkaLRKiaGAIQCbf2gtsh4uQnG7XJ64tV2IKJUbBvKsWJjggQoL
qRFnAJDBR6SznKB04PxUBYr8ECu4MnIx/Hq+ENkkbWWg+UTC2n/2xSg8/jhIwnH7oaeOXlxOepIu
sswbvbSYSoMiOdmUEcvNwE5aIpe6Isvt2ei10pH1uUwfI+vValvyBpGRHPuIxhBihWjMkHq9hMhR
okRg1+m0sV3GJr8NiprpRbAvjZPAglpYCur5m5677x5d8V2Dyo3X+a7xZrgMPL7/tVF0/RiDIWrH
zMocWC9BW3RcOUrf+v6Y0CraVVm5ZawdxmtSDyGks2qL/6M/hs796Qh4YOrfrkBZwxAgr8fQgkST
3Nu6PfUwo28cofq3fxceOj9P8xx5o4A7eubIpGKoI0iW5wShIR1XWxJNlkO5GJ/GtqJ3w47HzNuD
hGqBO41wY8Wd6mxJiD61Lt04YWWLHFC4eOFOTRX+il4ROzeeMUy1md0m9zV9uDvGNaBaCnC4+NCb
+p3SbIYgtWb9E4D0ePFzkiA58iuQGqw/uC8Y+sfyo9W7nk2NsveQXTlCDmG/l4yMx06N3hKHHfzz
cdx25FZLT/WdhUF9RbJ2BKPaT8nmY7FxzKYi1Ajlud6bFOEzfG+/4aQAzNFI9D6L9iDyPBL7c4eW
aboBwHYWPDomE7zpl8HxVx2v0+DHExxGyB+oSvvGYKyO7XwKlDYhGsgu0jDU9ovhAWXg7UTKC/w/
jJrg91Ylryjg4VTkHwpAiNiVBVMikCDRja4+tpLiNJA8OCwu3+d6+jzzVHgY/aidlvMXCTkqG7e7
6q3fQYuwGmz1s9gfuxeSfCYUMQ69N2EmwXl42K95fEXYvwwvn10VpKfXfH/8rfbr/gp+UY76Ebsx
rJacfSlbJZtX3n7a2X52r8VtRuBKz2zYxP4d2FESVfvnMN6IDc65tiRiEcPu03iLoptgmrPTWAsg
ECypZKD2AVEBlXz+IaaBSfz3aNrY2a4Ji0kuUg8iFsjme5L6WZAHZTB2MSMFXBFWaWLcw51sY10f
6YgebPfYEtyPMvX72Klx6GgdbM7sdE5PdWtTumEuWVg/J7XhmY/39cD5BgXFpTjOEk9e5VcSa46W
fdBeP2S28ZZb2kYJDwuqZUNn66RD8thi7s9Ft5HiNpPWqCaHsVmSs+KiMAGGmrzNOOSp2PEfnMRq
tL7OZ/oz0EPYQLmsp4fTukgqrGA/z5zf5sb76eFa3MUK5Wv0TYU+zNh9WAMHgwhrjxFHY93sPs6N
fbOD43cOU01Nj0Iku+5tKRiFLJDDIHie3qdxiN6GDOZxmwjikAemiAYlNsaLbkONG0r9gGIkXUJ+
9jZEeSgtgNATKQtnGZkRv09igsSFUxDdkcAO9qdq2U6ZsTerr1CP3DOgCiJvPHtFsJLwz/cDpyF/
kDOUWNwnY1OEnAabHLL4Ly5y+gtXqT9iH80ObGR8psQWv0BuDUrMQsZ9iyofIzJkdJj6LXKazGlt
pRsH2A1hEELMmnIY0ITijJ12kCMOJ1ZovYhP6FiRlfIaSKy6kJ6CdPdIbOJcyBY5DwhavB6PE9wN
OSqdVCQOUd9NZ88lB/Xngt6VCu65hK17LkXnTioYRJI/IQ/ib3PvrlzyDU0reVJtEVbQbN0X9LLB
5/wQwWBF5LE6GGDJGYo0BYM4BJ5UKRhA0oKMfbfQGgnxHwkEN4ovyEI+UW/TddEYwYRy6/nLRVgd
n6XYCg/AYhsXk5R+ArrXr7xtrr3rpwwTD3gE6bZcEDP2OqvFlVY394dddYHb9tNCwDPPzM+sO3nY
shd7Bca2kFxwVsrpPa/tnjMKO7vPlZRGyT0YcZJy8uP7gUIzfEW3Qign4KaL0u3+L8kgyaJGYD/3
r5y53GauA86T28zOH/IF5CdzZDlZgHIp0ggvcMU7maMIk5Z1tRmEe1yKUIc8yOt+1mgynBaU3ViX
B4Nz4d/cGMp3U8/G0d+sTCzJif56fydtYIRfJF98IGD8I9VRXSDHQOFDJdYoK1JDaHnuCQsX/Rx5
nkjiuKUAcUihQNb4d8xq6fdBF0wLQ6x10bcT8T4X6ci9hq4U6DsH2brxOCdBp6Qb0nkVhuaHycNO
1P40C1DXH2+o3483BPil+pVUjkUoM/kM+zgib2g0Pitk1g8ySnPIEIg9BnNGmttf7tJSxugfL4tc
g8LsnocNVogC3ufgiE+sUwHiRclhdGId8n6bjqXQpofF5JnGZEwSmNJTXVqZpaFjP4OODh4pVofT
7NhdVNv7mkH2Uk7nG2J4lbZXRdGFVw13mP9UxCTsziVZKyuSbFxzEh4+XbZqf9pi7xMDV1P44ZEA
jIOBAcI1SmG6MEXC+VhKk6LUhi2/oad3hCCYo+hfut9hWNHrfq5fmFeQbzzCcwT41C060vAe/eE0
IpMWYrQpTPuMFyQIOfxNQ8JOfw2adfC7ZsxsUZFqkfKQtoDxcEoJwBHgPxdwEOcmh5RMyi6pstN3
nvZ4VyE5+QrD0QH1DwJtgiaHGntNVyAiSXMPiod5BO3IGKBkuozWfmyUooMdexb9H/RNvL8+Izl8
HuFXIFGY/jsA3LiMwNyPJF4/RrQkYq7fbVPvnuF9B2I5uaeqTLMdej+k35S5SNoV9Xm9b/pnFhJL
CByzBfxm5EQQmxmADP4S3NMho8k7ZM3Iz4GqKcIEW15hN1qpbIOYN/BRO1HvLL1Uxgsn1xy7zdML
VusMlnY/vtb7bWzc5v01Drv9tYJcL0Sj8BcU5Wt7ACXO3Hw3WCeT3ymOmMyzLv3PjjTTe4jJU4qv
7IgknytipsFJMV5b7PevFXJcKq6NJNiwIko9enr93/S36C9628flvXvcmHt/x5FMsdCsk3Z/wIie
s/viM6XOGnA0JjtKX7slmQtK8ZYrs7tuVnSCpxSGZDkkJZwm6G+JTHjLdHGb43qI2Mdq94Xn5Fq3
vQOPCs+RNxD15dGqfdFmospco1mdgKspXQAzY+3HuBrIMXJ2+lcIg4n44H09sDMQdZOM/oMw/Rmh
af4ZDc6I4gjP7OcM9QX9rGZDtJVO/SHws5rbg0CAY/Q0IlEiT+1rpJJEdgTXRHnOox8JKMkuDvgH
5ULXlZ/t6jn6jC7Z9rVzJQYS3QmGnKuEqPuBBIJzVTR644CeaLRpFyg89z6d4v/CFoGJk5boD2sK
1f9VEZpyMnHUoHuRUJMg+7qhnl02wTP4rBBksqR6056PX6nbnbRiNoHarl7+1xsvurO9dSO4Y+/g
D6zWxKmFBp0j65jqQyEr/QOHqZ5KYGm6WN7G4Mio295R2cKQ4SQCvNMYvZFPz5Roa0FaMRB0S8wd
LsUXEP5Ji7bLoLWGPK1aj8nrlv3t4/idV8QKqyPshvJQOXaOZYhjDcYmnfXT5SseZNWKzTfGHIDd
zoyfpYxg5krTGJYE+FgMVhL7BASUiosZakBTtFTxzKftsVjVzvtISP2ziI9wcTjUpnKFiRujQ8cd
E32LDgDOCiBT3h+JEMqFDhXaDAi8LLab2LmMEfkJmPzcaNlyP283MJD35WtBqdSLrf3pE7FlACG5
OwhpHrilkbevOPPCcl63tAqg0NLhy7gXBaWPBF0qdjf3wC68xxG9LJuX2oYS6sQ6z2dP5NRbnE3R
ybSgDJw+nLicWeTIrCAEvRTP1OnoEURHDDULPibCbSLBb5Clv2OnKOCBszKU138Tp7Pg53XX8W5P
alv4w0LrMIiXJwMszwRkbi+xEiJhjZ0Ot7nYQYWVwO5reaFIKoOofrzbqIpG1i/sBtJ0MO3PlIlk
3dQdig7MvQdR6aO1ALgVjCh1kdVdjM/yFMWm8aIjlg0D+wVQbpY7OrIqpBC+JJZQu2ovY2KkYDBe
Ox7Dm/x7TcFMAvBdS0cQXS+/NLxhLIQhaWh1Q3vivwOOOu7iZ6hRZL6hqYbcO+z0yf8OCvI9gLmr
fErplTiMrnjxRZ0N3p/cV+J5jbOQuPTHiom150DyJTwUlTWGEtLl1jcZwILLz2DFihqs7ucCoATh
FZwUpdSfgSt0MzkK0Dn55qIL/35o6c8FXSCEk4sqIHhqcip2vT83IpYwTjKUxMZjumf9ht8jz75z
xkqCJANNGZlyhP/mEhnBi63Lv7C6HKREPHDsCLpYCjL5XbsDS7GfWXIftTzdrr1dvE6hbkgpCMlh
vBjQ2bMBELjNyuh3JSpV25LNwkY7PDYcxfugcrAfst+IKztzDEsjVKE0bYhkWqTZImCg8WZ1HehR
UYYqxQGJIouc4osmJdqCRqiAbw7/WR++onNA2VG2Ecn/0R6QEjuC6H1ehXLUPXQROcCw3N2XhXXD
tF62y/ci9bCYNhFrVGsOLnbYjZtGs9Xptduvv0um7QlCjk6CUInSM9sQ8uoCb38pJsqqF94P73Pu
yhfoHY5TylcCrHIlK1ulooJMpjcw6a4Fs6UJADkzCFImYcFRjBbLPzDjgQLP/IEGhjrY/hY1uu8v
Zt6itR9ugyHjzMP47TgDCKlccTEygKfHUFH0TOydHndiUd8twe8Qz1qRcUEMfvc6dEvnaaYM82GT
81holl2LB5OcSp+m0qCxOzp+lnrH9BhibWRGR8dnBJHY3sitOEh89oQ88RLyC7236EO7U8UmPkf7
k2nl8oQBpaNV95zutf6yyrT3MdmhpSghg8hrjO6xe2Qn77fl0Xp5e3CP3/SN/OR498gA2nnvDKkt
balxyQnAN2hPssd6aWMEp/d5K9ku2SlbDgmwYwR2fCD36pBVihApZ1a1x9EFO1tBPVJtU09IL0M+
gZ+w6qRD71At8J0Mu+ssGBjZVtl0gsbFE997HmXeFkhF1/9w1Lxc8ADvsR1GkN3nxCt3tU87LVfC
R/YyP2NDWn/Xye4WSkfJwwMGFo7UadldPbe9yWcBhsgh+t7S8rb3nmdAvGJGqOafKb4QYNK/TUMS
whykENDnZE3G3Z0iSjLJyR3qeX7ouRxtnpyL0hIgYRmf22sfOp1pqx2LlcRLJfadieRUZZypoCTU
YAAWIIAy41O20NmyQCiqmbSEziObBBZjGZD3EdDBxJ4//OlBHzr0RKu/RpVnLIY6Y+gnuf3t2Jl0
ZwroNyqYGZ8IYp3ZI+T/5GW8Tlb3FePuVh1cI5mbiFYMfI1MP1s9Ec44IGixLnlxyC+OgTdol3Pv
c+LjES3UnJ5E6BVYMbRboTJDZNOshw4P9XPpbJlGDw+eX+6rzpYFZ8Y6ubcjxoE8p7+NMhEqu47f
TB7nCt6nmPU86hkOq9Ts1wa/jOZv8vZQtFlYa66kdTLHhIF9ma8ar7HTAG6SB5mhFPjAeILf97SQ
wM6RWA91UE9CO42mQwGmPQNKIFRnCUEUzTIFoEjjK0z7AGkbU1qCuHK3oRyIQzyOx7Y+kO5A72R/
HigwcaRHoofDdO8R1jczfm6/gdEab4AgUNzmU4gw2X1F9DgphUkFh/AaxBsF9hArjB7Djmlq5kej
J0xhpkkI+QZuYcRrmZEV+5XYcCQzQArTekv7YYDuTbvvhnpDGN9HYhYUFZQvb782yz8QNB82jPq7
r3Y0IHwMI5aACI48HwQxgp8e3xsal2PPKNQliRWiTgTog5Ow7yDrWzxmT0exIMtFXEZAikvP+Y0K
BFGHSbeUYDbuxtgbXn4renqHUd94Bz1vuOrhZcu36bE2yLfqVTbnKXy9LnJFMqjVB7q1temd/obw
w3uvCvGGARCplngVuz2v3iVMmTQKZ5USdNIIDwPtYw1sfhmNSEPXi1WRF1F9bJpzuXvzXiRIPjCK
p95e6gtIVaGxyqo1Kw5B5DQzUvNHgHBJAyFe59FDjVKT509a9Zrf53G+oQW7wpaS8e067c1Ist5G
uaL2RVb1BJCC28DXrmeQLAJ1928GbdO0ptMeTT9z3eAEN3/gOZnaBauH9YRApF7xLmrSTUwxc7UJ
O5z5JA0SQrCW+ochlvCyiKW2z5AJpFyi94iKK7onkCetdxkYmFZhT8vnMxbDWEjzCLSrkH5hjWpK
7sgqdQw59cxBwa+TwhH8MuNlUT9zQE9uUyB7bKDi+V7/zi6AYCj8+ptBou13eG5PCg8XOGbkgVqB
PkMa8JI/M13U+hx/WKGEtDKt1hW1WfXPKLiIecy981vjOQGoGOjob7ThPOGs3uaA8dpwhmcPWqJq
co9YPPHkZSuLB534NrUdHJvzWtRWFVAMYAfZWxU+dchktBxsU2tNl7wNvM7uk46jo+B7qgniQGA9
GhcdwEksfRStO1K/TrqNOaf3Bhy17FK/iBzees++NVR/5gnAEjLIai1MTQbBkF5ZmgTGdvew9yis
bqdwQSIZ1EYsnsn2YTJ/nWRvj1hkwxtgRSSuzACSvYux+dh6XYDZXU5TxUUrBvytPcNnUK8U7Bcp
rtzemngYu8S/VoUtUZ7mYGxiHjDMjPea4d1xbZYN7QaePPls9rt0PUbmRrfxgST5tngcOKYKY4zA
BB3bTFDYoBra+zCyOvaQYhBHy9pBzWy2s9ECIKW3SNc0m6uFuukZZMkvbAIhZwxZZf0gHCJ08EZc
mxhsvp1k+rpa0qz0Us5FC9SF3fGdIIOCnZCoQozYiWcYbL14PDpNJCpQPdw5VNYkngxJ563SSBYA
3wiAEmMMqfA68hx7ou0jPnckJz4DuUP2da8JMDv8KvEBCIRjECJVcGftBUuJNSsz+dvUHAg+GiLK
MuaZaTezOKYmWXXt4w7rlReYosytAuqSckWuIiOZx9/i/ab/TMhzKhaHx34j4+Kb24D/fuC3gQ3w
CuKKb3TR+LtofPZrWexqGt30lya3iFKoAu/u31EWd0j4MrSHd5cSUHobPVvZ6j0PITGCWEUfHNMQ
ouIREEK8csW7y+YIkJTtZ/UIeDO2kG7kLl+/hMmD+DlUXy+qB0YlaeAyFAN+ab3ceiUOGDheTuIu
dgKCngMzgjWA5LK+thCSN07/8i1thKUW7IY57hn1ZbR+zbs+mWtmfG3gme4Fhqv20QDDK2cG0V7g
m7/gL/2KEaownIktgnrYrtaZn1uJxQTDkE1nKkZq0ZjtixwTVMocRVj8Wh9CvuhhSqa0owmtHpAf
gVNxAY0pF5dwojExPlkcuCvCjaoETZ9hjYMZg3lf1IfuVehIGShvMIAYdaGZLXBR8FD4ouWH+0vs
ZEFcC0sLwpSeYaGdGjP3VX1xnCQfOn2F2KFxaHo7Z4qwLWhbnW7+PdAvKou+CSQGcDm8NMvfoWV2
ObWQOxTaTo5xNi3UF8XhjKOznP52VQ+oW8tfMGBFMD72vBtdERZq61OHDqOdzEZFf8tg3ZBz//vC
3MQTCAAYDHHg+KLrj5Y/8d9sH65n21/1QYN80Pb+Ta9j7TNHQOIl4kDhWJDWKIBTGK7UxN4E7Ekd
qyuWBLBJjhCd5IdEB0NZumYNthtEWuaiFHYIFoBt0cCW7Mqjwu8iVGhXuVuENIXwoEdr0LR8RRWG
Pp2yRDzwvpOTZHY5p/AGNVrWX+beRM5OCRoisauJSlHuftmdLOc5cCJKNY8OB/LKG9UUHYVBbhGf
tGb5mXITLMnjXvQNJCkrjAWNl19qB/CukKhNvwEyFL3wuBFW/5yzQxWMGmCZrTmNiw4yaPR4Adk1
i+nhp4STh7Nd7Q2ZdznwQPrMDxkgq1/AmfIF3b3x1DEXN1Pg4VCiVYBzMbML52EOOKFY3Q779KlV
A/uDzBEPGuhMOl/wMGmnL1orAfItrMMdivGx+iEQ0JTxw7Np/an0OCRx/dpCJw4SJNnljqRwgHhb
RyPDcuYiPD4RkYk9AvO8GZ8Lc9AoGnjFj38LmbaAfBr8g80OiAHS5rGhLdlJ5tJfpQTtrBZO4t2Q
Lr84ZB/hXYuI5pOSYmm8kFEMH8k/0zCxFHsvcPLXBRxrT0rkfa3bFXFmV3ug/iCYkIssx1OWNCPR
NqSLjrJE5mGK47/nxeZ73TGHCEHv/3F2Xr2Ra1l7/iuDuTZh5mD480UFFlk5Kd4QiozFXEy/3g81
gI9aLUvAhzno6dM9oyJZm3uv9a433CAiYtfTmflsgGMocvPcjmC/sww/2kr6TwX131R6o1ThrBr3
xhJnSBtqYXTA74UyvLoLFhDT+yXtO5w/m9yPh+ueHZHJAQQFTjrWn8/gl11/ZbJrEvXNngli+cY3
xOfwRNAcnKKbAlCEmQc1Lz0NzUVBwcvEhl/RrPTjxgaDQGYG2WHFOsu4GWFqqHgbYCkyiYCCuZXV
wDfHD+/xyGVmIDnsx2DNYOgeFKNwRttKowOLilJ+AS/3htl0m814dl4+TwInwqG8mEcke5PyTZ+K
7AMXpCOIJa/neNF8uY8Xnki8iLFMxeXGHAcN4HwRxwgsaMD0p+hAKb2RXj3OP5otc7LkRVUoiesR
+wK/ocwbXZhOUIIp+lUmm9be/Gg505sBQjgu9RwzFBoxNKcpYGELcdeb5axEYfQbcmBBYoLDmQAv
l15UfU5hDrrXVUUnwXKh8eZs47iwQRjswAHQnjN9n1mLdk3TuZOdwqYJdfjPXbBkDs+rftm9c2Xi
CMnQ2loPsCNovrxtfOJq6Vqe+7vW8Y7jGSeyrcA2dJOb6s47RgvzyK8wD7El6rCUn1GI8/giBthM
F+qJCQiK9oKFmeMCtOWmKGpDyw4hCORLbgqrJF5DlhWSIFo+LJmwrWUWBBcXc3FMjzxyVhYZX7Fu
jOAtogyrcYbMFiUkjTj/LASDFMiFxe8VR81m/KtaLHiSMv8KQ6Gx+QIIPjZQY7dTBki0pWhD+FEg
jtldw9/MlH2Pn/8reQ98+Eob/4t5FBC8kKOBMl6112wlPcjHy0o/diyaOx5UTJBAhhOzPQiTAFn8
sUGVh9rt45NYUx2tJla6zHAIzuVTPSdYCMJLyqweGx4AFcx7exxJmCqfy5qYPy5s1gluZMyTGtMP
O4nmRruwRPuKKwTJ5+n0irOcMv4t2r5Lu/73v/7n//nfL93/8t+wzUl6P0v/lV7posK0rv7r34ry
73/l//lj9/W//q1rhiiJoibpkqZqoqHIGn//8nQMU5//tfQ/sthvr7IvU5OcjGfVBMiG17wWdc6i
9VWFabPGWjYnliC0AyyaHrRoKlPZLerHoXVV9iTf1UiviBdXjPbLhXTdsYrBMKBhIR7BT979b12w
qZqGYpmqqEt/XnB4jbNOGfrw1F/XevskPIvWrYTxbgjMd7lq0wx3IzN6LfpzAhiDbZICQsnQ6rop
r1uTBJr3SrvRCPoaxT28gi2VHZT1ks5Vi247fkIDJaRrDwFWvlRGlfPzDUjGd09clyxZUQxZVkX1
zxsw0kKLzJYbIBzymO7ifpGcLp0joj292+v3FGbFjhrA71/ZA8zpL58+/vSv37diSHzhomRommT+
+elZUxaXSlbiE/aXs2eoKdMjupfJWLuXaPSC+S+fp1nffKBlWrqiK6IpGfqX2w2y3k+r1oxOKlQj
NLXpFLdnlayCwA3oeay1Sj5siayf6Eh7oLnz7wQk3nCBCkxctx2++KJtGRu8qb18ZYl3Wu2OQbgU
d9tSuwWWltE6IcbEJEiYINGCDcH+yfhTMG1w7IYinNkQ9QpFEQZvdwouwPLMCGZEyYjABerWGI7a
cxivcmY72bG08KedM8iFKoozc1XZ6VlaZ0vDyZb5ztJ2wWmgmQMCBeLhtNg3mZvmjqI+ieiCUakK
+NbXkxEQ0UcDLdp7RDcol69LaBTgtnFnI0covEUgOV1zbE+AwDAlQD/ybB52LUXIQYbrlz4m7TFN
l1D6QzazfZAug26OQmz0GjMtO8Vwut37uUsPkSirMN3kEKSMaVsuYJIrvmNmbhPPBu0u9NdKOwUl
ZH+7GJOepgVALt5KwZKKRnymoOLsSBCqY8yjYeU75TNFbVOUC1DJLN7JPe5s95Y/C+/86pclKY9v
7B9LUtFZipIoa6piWJLxZUkmRXFtDfLqj1V8CvR8nl77tQ41L/XeunIVe1xBR4tugTbSSbTEVsSE
fxhEReW085KyyOAXCfGqGKqTFgqLIhyOv6zi3y5xXOSfdklJ74KuSsTu6LW7EodujFZCuoTReYat
Mpc2rfEGD1qvFj9/8HjrPzwaU/zzc/Wr3OpqJHdHPlBD6oBvZd/dV8ImVp88ANufP03+a3P485sw
v+ytpdGofaK33fFaP/eXgK3zvScZOw1ITdjV7VuUKEBg9H/UKEnKLHgA7wVF6c1HAxvM6z7hi4m6
0I0kH5d9+AYGFAQJu5l2+fOlStZ46388Gg4uy1JE9lBTFiXly6rp0yRrfVGJTjVOFgFGas4VOQd0
hmIitqOXPNsCOuUSbzrmyffMTvkDpXKU2pH0ec608LG90ZWZDnEUBwcN/xFoU2uEy2m+K4JFJGLm
M8+Yp+WYJ45AtHZfBstLek/rqMPHrzbQYZiOtLXL7DwxpsHBIDNmdSXalfTfBWxQdYtpzL7PV0yy
mjXMiuwOJJYh6fVOcqvBEZkNYgYCr90/FNY0ehFaO0dZKsK9WfnKssi3Q/6gQUp/TcRTiDpHXOs4
rCmrxl+LwYnQkNrYmR2dAN0KvEaxWZNDoPUwYqibPJtIiT5wq2RVJjt4oARrBv6qB8NAeQzzDZJJ
PDdUt8a+EWk79eyzCoWwp1c85AhPLCdT19qww+QnwC9FtQNm8XRbFKzZTPQdMVqV131mrJuSQAy3
7UdlBniDljiD+AhxALtztsMsXvWxLVfzVtrD1DfKvXbZSpd9CzWeFgMSWEc7vOkCN/Zvksu28Gxl
WOSG3fg7E6m2aDfeugrWiLA6c+5YbLJisPCkvWy8irWbJbu+3Vv9wi8XWT5ThnvwMe8uzp2wxA2d
h/PLofbx2v299nRNNGVNM3VZ//O1rKqiUyRPik7NWVkLqHAg9uqHD2JGeKNqU2GrPXduNhdevaMF
mwtWVvzUvTDJzvE/x+9vw285Bksn3luPUgqNtx+DepiX+g49hLwUx4GjDSXpTiMZnoE1VrwB59oE
WE0wkEzwVQk3GTOoU3TH2Np7GKeRO1AA7yV8MJ7gHoFP7PNDb26gBGF+qbVufxeP0FMSLySkZg/R
NP9lu5Lkb1/Kfx7MWPt83ie9Tm1aWY9O/YIJtIPZ22EMS8MvBPxud139vAmo35VSlvXPx33ZA2q9
0jQjlPm4bX1qb9Kd+GY145AYHwIeZx9zBcWBwKR6lSrLHAVbN2Y1BZAN0PffoUo/QYrsRxWChP6q
OsFsrx9RsTMmOIJWsbxxXoSHB5mWUVY+DeAuz6WHn29D+iiyf1pPX44XX+riIEyt6BQh1g6BpBaa
6QSWI1sAS/aAIuisIRGrp88N3YIyhwdE/lP+EMPMV+wUaeap4kVaUK2rAsErdqq6Yb6W9X0Wz1vw
JHpX0LnGxaeEuLJLtC8h7VDJoz9uoW9I8wrFq6v4JIWm5iR/LmGvPyGAQaagFaT2rpDhMPNmJtgD
Ox3FM6MrHcfVYsZ6Aq3i1FaRwB0qxtlutRPBM8AmY6ASHIyn40Az38B9qG/oljsIK9sR2GZ4LN9l
O+OpGC02cI7QFxXOCihTpqHDUABjAkDZD+zVQaXZO8zCF8mGH9teNox2Yo28nBFbpx0XqJAukIUK
iGE/fzva2AH98OUoX87gQVVL2UpYZNVjggfyo7DNd829sK6Wkn1d6G5uYXwLT2ca7YIdo5B9y1hh
L9jDjD8rbrJNvDGmyoYvd1cwUD4iM2YGTcO9AO0ESQMbQQEJQPtWog5jFVKz8mVmbvIWvV1JaQt+
KbikjyL/p1v6cs4H/ZBE2ZX9K8ANkg3FxqroKN+m+cRAAa8+xAt/mZ7b5WUVnJFQ3mov+qF0JSeA
eOL0S9Dt23rdbnwisjyXSJ4nCEI++SeI6h50alca7km8pGyAYIlirj77J+MhPsK7LIWptAqBQ91o
it3RC08Og5DjdVG9wWpiQmTsxAO8puoxXDbAcauLw5hEvxXfiH+LJPTQC6z1pYO5wzpqtFAi7rSy
sWrEFxWOPVS1UUoIAS150jE5u1WeypvkiCBJQok8Zli7qoZCHmcOt3yEM0izCvYPpOBtSWqOftkP
P5rRvx+0ZamqLFu69VFwfdoPh0uYyHHdRCcJlBsaNMb2CNdPl4n/FCAdfGrfRBYCkY+XY3aZdNDw
k8lIYlSMSQj5z2b4DKcWtgjjPNLcZ6R7QAR/qN4saXr0tRkNDSLObb6Kp+Oc3meidJ/KC+u9UNfo
JDGxFaEopbOMiSSQIiDqMjoDHxUr6fXn10T6q3b8qMf+udUvQEJoqd1VNLlVsEkynED1doE40aBC
UU4yi4ClwKz4rg/tXz7Y/KtI/vLJX05jWcpL4erxgvpPjb8aPLtillEjVwPwtTtzU9cbiqYy2BJO
lOPX9RqjCITQDuyFrRHEZuDqkiTHRZ9vW2NlwjcCgcTASp5k6lJhabMbCot0ZKXV94CewUuPpM1O
TLuo16Uy8YuRPnv17TEVey9AdOFrqe2ClFlA0W5CmCsRhjG/ATJzVOAyksPYjxmsphvG+XE7L3Ce
xgo7m8qvCBDHqSTO+UhBhoUiHqthCRUexku5ILcuSg5QdPCOhq40TujK5fAcqLvWmPftvHzuX+Pg
CX1nmjAWI5HZ7ua9si4NbKpm+DbHyCAQr7yp2ww3E4yUOpT2o21jdvYsRomOZM7Cx7abmg8tjdZN
bYw8ZoQDF3AJZd6IcwT1rYYltgO+q51z6F/4xCmQyueqTibwLjeUqTLgn7WL/HXS7hsiO0CUe89l
+KDWZ8DZJK1hZc+usAEHKHg0GKSIuiJjd3OOoAjmoRjZKIJM+uzcYe4fM/bHGQKXbeZ8+LlHqLbn
GHa1+gKQeISeoCxYa6bknnloAsfAzkFfdDH51nYv0Zf9cih8bPo/vdhfCh2lE+jF6p5N/Qwz0XrB
XGmpb8VDwZeR7vxVRiDa1rw1bPUmYz/DMM8/Y4FIEi+dwDjzkW7yQ7TMZ7+8DN8cVjTSoqaLNEaG
rI0F2qcNR+lMURPq9gNtifxtdDkYGhg9RDAOK8EZ8nmzbHgXDclRg4cAQnTw8ssl6N8gPn9cg/Ln
NUiJ0Gpl10UnnUZpcP2QnmyqhJPrQbg3n+tmppwtBy5ir0+pxGCSB5CWXsTbIITGPmW7V7CVQZZJ
U0UiGJQgf6ZLToiiejhoGE7QC1xertVNc1mTXtxBA2B8cx7JQi95jVffhKDluHfqwrmO4YQLqii1
WAUs3tYmQlFNbrtiztYgeDhr2lSF2lYkeMEjOdmBTeBDtYQ7nYHGOr60SppwkvSjGsAPt7Hu6MRE
9qMNg3gak4BKGxdL9DyeDWMa5Q9Wlw3MCJTRW4xriQdc+YaD6yZyIDQuGm6gGANcHEAcXkOGKfy/
WNApD4WWmhNUHyucWyaSBo70wRqYB+sG3oDLc/fEwInpgXhmtoGEjmUEHMRQgF/B2TVllXrrCIMw
3i9jn1hrJi1Z7gjF6NtApYZQAO9+JhLY+jNlJviSnOJuWfsOXhSgzUo6Tc6XLfEcskZgc9MtpcZl
7MBoRKdm1JcRyQqZLUXz7mUkpWq/liV/oSyi9MfCGY+YT4u36mLRk9SasgS91QnUAApwb+v9vDt7
aPZe/Od+Xr5C3DcRk/YzllCAjxiFcWurbxW+cXeka0Ljpb7w9s2u3xrerMaTVp4hlzPfKR/4kvUR
qp4ECBnfmO4AKGGdBXNKWCJaI9bxwcJJi0Et58QRS4zD6AKCVcYN6v0pCWtyv6hQGU6J5x0dHEs0
s1PFYYSEfgczOfVWcYqbfFUDK468d8j0HMt4DrJBGjfZGu1th0f+vTDmIKMMr49YV5B3Oiaws2ls
w63IjGnDqBaRQTeHzXKqyykz1f5OzX/pYrXfHveXEzswlKGsFE5scWFB2sYoliBvyM7bgIOlIodw
kr5Wj+UKvXXlxsvmtbpJ98auP0JLJxn4Sp6wSGels8zPybMxl++FA/HWDqKpY+UiJSseCEtgzh2t
qNMtzMngeq54R8QTeofuly1Z+m3b+VIGJEkjpFpQRqfyRcMR4EEZzVLmIzrE9h9cNsgVymdJcbBC
QLPuxTc+fljmpFswwvp5C/wb0fyykL+cDn1bi8ql51LUR8tHxPoeB5voumjIl7O2PYw8eqJNRW33
kBDAKdgwkJvyBdv6/HKn3V7ufr6c7yYOf7xXX9pkr1GtQpV4r7Rd/w6naz3CU+LJnDUwz16wZ8HE
hTG/81v5+x32zwcbqiJzJinWR//+6YXWtUDq8r5ghR18p1kXWyiX1ycJcaU3CY8XrLncil/2wFR0
qWz1Ji4u4TwFlctXiromuZS9nLDnAtaU6qCRIKTl1TwNTzIO+Rhp4HAhT0wkJht0VYpvG5BGupn1
Loib6MnIVok17bAChKvM+Bg6IfBx5mjNhhk4JEyCphtb+KUQVsfj7Utp8MdNf3na4LVSFVy56e7F
6FbKLsTJH+gLupJRHRLrxc9OpXjXsodvepLV73P7Qi46Eq/VFcp7Oe3yaSIu9B3ca9hDekhSrq3F
c9/HTqXOFuRLwAstFNzRp/LReAN+LZeBOtrvyOIv5cT/Z4v45wv8Aky0YZALklBFJwPiP3ZXrU1o
sEC2yrAMPLsobHJAPcT03ezCDL+CrTPVQVtevdvgZRBmgFUww5pnlLN6vuvyFfhKJtpo2nAPKNWl
jzMFz0Ge5o/MxNV5CrNmb2JMAhcLuQCAVzeRml2bj7xMRXDS1kUn9QuKJH+DJH/+wrQvDf5liLPI
DHk9xIU4N6H8b6pHZSW/GXfD3YV59k6cMa/pAVwRR4xXBZKBkOfnl1T9pov54yq+9OR9rYRhd+VR
x0/yrfkhbEnOxov1cl1EuxxR6gYCC1bxS+I858G+czunGX3UkiUNLPT2sTGAAimvVZjJBpkyLudj
t0a4tykP7Lbt8xWMeMHUJD0LZx2jPP/08y18h5RIIlM+3aANlGXjy2rxkiA2jIjCjwHX/YDVDrSs
fhIryx61KbEC8Zpjki3Ad646eQI2s7vw0KwQyzxilIBRe8j6x3kRacsGkwV7WGhb6GRw8abKArNB
XB1LeFDSBs+rp/KorxTm8OIO2w728T6cN4/xPTSuekHD/POtfcyg/nqp/7m1vwYxbeD7/lUkS/u+
QLYGF2k0GrqinEU+8WjtstuynWKiudYPioOOxXssbe2kH0KGKCc/sM3Hy9G/oVN/VrGyVTao1JDp
sqhZUKiQ/KnyzA4ordJdtOtWqsvs0oCZK60iSM/erLpJyoUeLXSByOmp2k4YSkDzrvAc6Yc1eVeU
cxXuw4QrQYzDo3cbYsVRzUZAwBpl1tjH3UJuBe74+cHo3748nx7Ml2XbFZ4uixcaIWYZnbercHUi
eeSRHQFFAJSYcsbzEtFtJwTmzNIQbtBc3WBHzF8XKEhxYKJeUCaEiF8IBWcfZDryRmx9eao2jXNZ
67srgya0CehE+1FMb7DvA81+/IOOms5Whw7/YVDCCZBgl0lF74Jcmi8UcjwHpnKQg4hBQhj7890z
M/9us/90+/KfJWubtxStYx/YMhkRtqJ/EONljVQA7qkPI3OS03R51szHTZfBCW7HSCXx5sh3Vxyn
8EkKFqR2a/GNSZAlyluMqwlNIse12wziOiAH2LnUdpms88rp33marK2a3B+cEK73l4QhEi5mkEmm
4i0iXsKKxY229m8gM4T0ItaEg8UIXZTKsgUtyVXzgxWfBAxb4OBTZH+YGjDFJI2gzpHeuTGdKX4F
yO4M/AML4JRbj0L82CpzC4TzEbQQMg1Uq3nqsIptjiRS1OGUke9qq7g0+CsFXRWveeyY/Ym4pEhy
wIh/fu7KWED9/TqqCkWFTkdrjGfwp8IirK1YDAcee/hkTFCH4QiN/O2CaQFOeKWdK+sUmSCwDIaY
3GaxueLhhNzgNaMyxOUTdThkNRoyCng0pbgrSNnWD2b8BvYxoTbxvrtFT9qfVefnS5e+LQ8UA/aK
pTLVVL6smD5RkziV2STbo/FcQFIPDyg7MCBBc3wQ7yDo/fyB5tg1/f2s/vnAL88qCK9C7Y8YZP2S
u9nWo1O56ZfybY1ZBDx34GcidEYQeHi5bH3WE8beyMlm/UMxazcD4yuMJOlSCpbEBBeQSwb+MtFh
Iq5Rydd36oO4F08K1qYSpF9G8Zgjl9PevZ5le7grT9kNNHGY1Et9r34Ed7Zn4y3bhbZ56DM8P80V
pDEIZNG0fE3cAG3k5VTesD2oeLEcPQyoCE7A50i7/W3w8nEg/fRovjScQaINvaxy5na7sMXuWd90
7DLrwpi1uN5qE29ziSHdFvNhL2+EeoqorbqNsQoA+XLyB9wiMCi6sVbGHYSP1EHPV259bOGVWbzO
Dv2GOe0U55MRiGYnZvRb2eEjE2neUx40s0BK4PK1As+b43H+0OFIh7XZU3+fs5mqrnSguMPS6Xou
dibmy0Mzv5yxTMXZyk2Pwap8rJ7j55+Xi/QtgvRpfX7pChPlUhRRTzVU36PzpDy/dhOZ5s7d83Lg
ZFbtgCGK55n02xkrfQchUz/8s1K/dHBXsxmE2mKllgq6U3vwFmG+8JQleDIjAQGNk2+L3ayWJhX6
kYKEQAKnpiUdgokBG5k2qPSmwTAbSOoyAUSm5T2hmzEJOlBmNEDK1YWxsuoM3Tq/2l64StTFRZop
EtE7E6KFRdOF+ZOq59qbZ9Yk7BycRDRrjvlF1I95keYRSjSALUThRLbFZlK0Dml+NG7V5ZHvj1lY
w2gNh+0V7AkEuoy7pAfxYBEKD4X1SHJlL2BhpSjY7k1g4lDg52TD78dQ7XIqbbKV+M6s9kKv02za
aBpjpofNNa6LLBrZvcTz9MRsxZMXnfcMghrILkaNRWv38vxiOW2NCHuuJ2sEZXB7f1kZ3013JVGV
IOtYkga4+GUnyS9qHkQxrwu2yRwEKkGF83EDNip0setUu9XlTa8sNH9f01CKdnAhYGmuNkdIX+Gh
xWQFWzFkaJHDrrsH+uU8TIluOwjkwSJYxH3hrbRcv7arbI4SH4c+Y9XLi574v5b6trk3i32Kr2s2
z/pzoLsFm1KA2ag0Lz6OOvJdKvJjkWoyNNfHXIzgionfO4oTHHPi8KnS4ZqhN6ARQSUwldV3VVgK
3klSzpd855UHTHTQ4SrsQlQWMhkNp8q/bdqdLj/79cnwnc66jVVXY7DVOEZ+M049Lbu67FPqrmGp
5E6pz81iLuRrBu5whwNvXRIgiUBFsQmiJL+yDJd0Myyhn78eWf+2g9Ak1VRMmIXKx5zk06Eol5f8
qg4p8JkEV/pQeHuPVtm86ZFXZG9yc3NtZ4p2rIS9L25qMsEix6OVwLiy31bNjWyeepTkJ6nfx3QS
tKPavVhhG3RvpA8WW98F6x+d0UnsyvKilLbKyD1n4kFldyMh/aOGwFvv3txy2CbwlSjtEIRr6kxJ
7dR7TOFF6LAbXiXvqS43FIRXeSmZbp+eRJKv8Q2C3iftFWEpcwrjoxevIQLG0SZH9sNpDrkbMRVR
dN1Mx+YMMQBDCdaHelYVCul8Z5SbkiJaBqrt5UMlzPlnEPctI4qgX6lY2Si3YIHY7Q7Ck1aeqUdz
Xtm6WYA2M1/XMU5v90xlDPymUGDgxauuM9TSnNTxkyEd9WDJiMXSXDNetRgByYEjGI8t3m/ljd+5
FXo4TOGiRZY9MZDxLAaeqa2TeZnMdfgPpClikx2cNQu+Bieu2W0TczuID7W09Kt7K7rTjWeWYUda
qAfQLN1KY7PJIaS/WOk7Fk5M5Fm1Zn9Xk15Gvrk218uDeV20livlbySt5LtY2sfcTi9uWdMV+KPP
IR0LG0FbZeExwjYTl0vAzGynEkxEtVgfqayT2DUjzCOwJhrgZg9wWOphI0hnAavmfB/nuwHrnCvv
qv8s9Tf4VErbLjuBSSBSxCFUU5dt/JA3Y4C7KMBUtsubcJcYMND9fay73aa05tpwlhQb/D+ExQ+E
Uc8vV+w2F1LgImoCDtdhrEtHlRgEEwX2ALI9trZ0hWV3lvHBTGbFmPJ6EsEVcu10Ke+MGnzRCcox
wzIyZn5GIOXltQnQr380OwbZ30zWSAv217DoCxEG+LN+wYRlK+R2cdmQ6GElx5/fRPXbnkhTLcky
AbShNP5ZneaRJXt6IIQneUHWhYTnMG8NDS7hXIf2nV5HXg6EVGnz4EF4uRx5E4yX4l1fdnema1xW
/X1rZ1hU+R+zQZfcvCTjPOHsFw7drf6SE6Q3SRfyL5f9sX3/VQ19umz5z8tuYzmsM8MLT3Xh1uqr
qs8kZcogGtdIb3PN94kJUfQdaqApL4PhzmtvPHmZNGQhvCKCJzQ5wzh2QvQt53CPrDJObB8TdhOT
SULzaMPm1Wt9myiHgYl9bxv4UjYmsirDIaAwHegdbc+fG3D+X+I93RGuUw8eEAGpM7+hLZI61hJ/
36ypQBAyVUsRv9xsZF0kIZdHuCVd+dbWGzYefUPlGMWMuqzS7FCzddWWqqVGLhnM+2gTPEcwbVwB
SSCyjDfsaHRePfw/eXuqxDVJHcUW97qWAwR9PDsXAoM+MGIgQWdRJI5UkRU1Z5rV6QurxHVq6ndT
GAAxwWx20WF5Zoejx8wcnzJ+aiU6Ge4pkLWoBPM5Q4sQ34ZoFjckcM5i7S4z54LHlMFNUYcDhkgL
3PPgi4EowOKd+PE6xDc3dnA3QnGGJo1JDhR9bKDKfFkhI6lXuH9hzxhBO4awbzAE1o9DvSa8SRb3
GJKS8XmBGti6dM6XdqNHUKRvu3E/vZzi+/ZZJlDLX1WEEiNZUGyEzbF0BB1jtPwf4oqQ7a6jIg9D
MZkUlJeOzPPbSlih2Ah0JOn4LtuKMjOY7V5vymoHXOIhCsVCnZ/MiKZewIHX+5l+cYvfpA/W9+fl
P0vgSzkjG1c/bYVsrHQFdS6iZCNi0XQa4vqSpZ4sS+NFHodpWTbR8H0vNuGNps9SwnFwsFDGNKKW
EwTb5Otawdl3F9IhGbaA3YESHS6YQIWuqTBzx1ZmRtAaMW0gGQCH6FAuOIxxkx9ZmPAAhWf9gXkQ
VnEE6iVP+bbEMOfBOAgaidNMWQi5ml2xBos2GVYY7zI5ufAN9oFJaGoFC+FFhF6yFEZrd58Ht+IB
ei+jIxNOP0zIYYiiCYWkOgZ6EzpRYsvmksxedyhjg0cdNQpCMBzQYVtFv0DI0rcIifbPU/7SYxmC
LzRGTj8hWct8TWeEKwFmadLRQxS9g+D18+b7naBFEj993pf+JTYavylUZi/p/eDPq9Iu3r2D/iR3
U2XFI6nn/pKv5hVfGji0AiFI3DrlfGObGkXtVHzR3o1bf1cnKxWcW8RtcE6Vzvcfnn6+Un1cXz9t
QV/aHauStVQZnwx8lNRc9AfltQNNhL34zmSyIF0tIUpuluKZ0GADBugrU1i9MvwU33KsM47pHZBv
fssI2UJDTYLaBeuJCfXQlAxVVN5M3Sk5YCCrtG2LzpHP0pLXHTYUfaUJ2XgMNE6fSCbGh4foK2lB
ae7jjk0qBRStMeksahymZ8iXfr53+dt7h/YP3V8zDf0D4PlUqw6BMKRinTCSuk7E9/7W1+zkLZ81
gC9PzblxrvfSgVzR3r1wXfjULDuQBdkx3F+W57dDw0/XMe4Rn65DjItLJiiX6JQtB7SXz/U7M6L+
Dlnl5bcxw7cvwqeP+oKOp7ncmbnKR/m3hkXIWLTHFugyba7Tbt2cExhsyNY4OSckFBB7Sd30ID/n
b8V/axr4z3V8VC+fbrmNNJVxHdcBMlY8DcQZU2Dt6rvhECPox7sdF4P8WN+qdr7R3F++92+P3U8f
/qU0Mntf8qqEHiUxXQmO5zLc4mWGw5TnSkf49hxuY85MiyPRFlsF5UZnHZ+IgHvHf5coLoNou58v
SRs3oL9ew0+X9KUSKINau8QCl1ST9XAOI0z7NTI2sbpMTzhboXTnl53lJmvMEO8jQgtvu3veSAG1
K3ON2+4snRU0qqdhZT6oD9j+lWO0sPKon+TrRH5J37sDxznbnQndDKvzjwwKEutm1xVQNYBAr+9C
JPbECAvTn2/u+5Zd1xjGoO3TRfXL7usbuupbwbjosLN9xxDisTnpTwAbMyQOeLV2m58/UP4Wmf30
gV+237zshTpS8uhEzdtZixBwmGEPlAmy4PS5OpBMO5FxRelumQy29xhhYltwxb4ncVprgSF7Is7r
4gjYYvkOwqZMgvv+y1P5jr0liZ8u8svO2/rXMriW7D44iKFQITlZuy5yN8dAPkDagClZ/FQr0xa4
ic1v32/Jg9US/H4bEghR3svL/xh71jiazbDOguOA8DNpf7nO77HiT9c5PuxPr2rZip0fmHx7w0l/
Tx6MYp4RggdPMJqVQKz0qOAK7fz38lj5fl/8Z9182RdzodJ9MeZrLCXmXMJ9AE01XDNUSW+UK+TD
jcH4t51RiVzhCxpTKhxq/MEVjOeoPOe7OnOlYd1pTomGJF9dkzswKzM4xDiO6DspmVWM0Bg0vEqB
nT1dibnEXvi9JSDAaf0JTiZ4UJD+Tan6cD3AjFRPkgO70vdxmsPzbzIYjP3nsDjb4O5yEKYanhLJ
LBAW13bnNzPaiHQpYnmVbVRptP4lhkd15Qeznol7IniH9/ghgpiC5PFde8QCDRyAl5XqusbAx25u
GKCSyksLFoNh6S+wDIrTaDFvjAHmsAqoqYdgc3klUuqdNryKFgVkpcvM2wXZihhky9oSeDoM88hA
NzttjU2h7zxcJoQJjQW9rgldqEO4ihz4xasJEXmJrAnKoiDDun47pE8SIeLK4ue3U/vt7fxyBmme
4PfmhQWVSLNSnVftTCeAmHGONKE3HsvFefxOz+Xfhttg3y9HszNotAmDlCkvikhoNFbTCJUwTWy7
81W2r5CJ0ylHSVPMA3F2ucGuk64Ckg1uiCt4Yr02pQSW7xnhEUGN/1p1pcxw1eAI8UW+b24VMHTL
zmU7qyfhb6iYZP1yy1+n+4XRNr4scMvqYTAXXQQ2ioYQI818JxKnassD7mMX7BtxLV6a5cQi2AFG
rDo4mYOhw/tofj0XcR/RHY7qYntxPEBZ4sMW/RrLvHqBeQtML+k9PQ4EBxUzNg7yTsvXCF8tcMfr
XGinoD3+c1O4lrc0MWMfTcGZPqFimsojTgbn0cjQkrFeOSGmxWuyDNySEQz+Jibj5CWvkJdvySkt
zyFjicvsI5ETPnJ07+NLMdWVJQgxNpb1vrxM1Q8ycYnsh5AqaIRUNEQwrqJgWr+XpR3iRYyBO/qv
J5hZnEz+otwSJAiLEcINO6B4a9JE3o8nlu6k0lkm0RrwjOxJ9u49giTwF7FdYXK4AirjBaPqTLx9
VTENx5jHPHs2gdhEUes+mUvw6sZcmueYoRIdZunW5USm/1nVaCjn8g5LM27bvMNutTlg5kBlmy3l
/XFtPI6gBxUq/i3tLIORtsH8Am1XeOL1z2l9xxKRgkXS7C52szFtCYMJGHTlJuzXtbRSVYYVsFam
xTNz2Kae/ca3/eDT/l08/L99UvtSz+RRn0RdwEminJLividP1XOSal7oq2oEmbci/hQCPJcZ1ULb
TYC9UH6NICa0QX8lJm6m2E25yJ8tjLQlKEkbFYuaa3/nE6OYbxt/40drud8naEVwpCOCSV1EuIN5
/5ez89ptXFva7RMRYA63zMo5WDeCZQUqURQpihSf/ozp/QO7t9poA2e57dV222YQZ1XNqi94AP1n
Fq4Wn4clM/8cNobkAe7MvkUOmDVDO/538FB+bGuZtkm1LpvgO94KpauWqIdXmlAr7xmPqWyF6ahJ
rmKhV4EtXXH97YA/btAhqWuGaeiyY7wnocq+KIpKQ0oZXKbHzn18RQs5daX+oWesHu1kTJMPe42Z
ubistO2/r9b6qVxnyuE4jqyaiv2N8fsj99Z342IUZgVNH8daLXjZ/dMlzLC3KT3rEDxQW0w7CcLq
WKzzFTsyR3e1/QD3izcYXfJUatf+6cpoqnVg6teTiljWp4YxvzymddJXkJFup3G9L1mMacCrLbOG
mmCG/Q3AxP4VVX+7VdANoC9mIOiHs6sdPdA8KsbnV9+RI9SWH+iRYiNQti+HkCrkCDmXcoq2RNEC
KoFF+itGY8KZPiQXra9f7s9PlbxiIsMgO5ZmG9/IiD/uz6uqNX29fh4nWh7c0E8EJ+u4GSX9rU9m
viEgKWQH/XQNaKUvz4H9VNjHlPSU3HsEr+DklWGGKfANZD/DtxEUUjkNbcC9zEwNsrCraVH6YmT6
lKESeWUZm+uvUz0Gfc20x7kGGCLgosBtsoXEYY7wkTOTpIUeCmUhPKw1BoNIZxB1xtY0WcfM2/Rr
fE5CNERp0jzxIS2DszkSWuKIDmt9UoGutu7InfT/fbN+IlwpisPTpHOvxNv/FnJNojXasTwxmjlE
ysE/IKantp9ID6LZHmsb69UyYB/jQof5EqCY+WtCGjgM/r/OAuEJ2VJYvu9SDLVzKLNScY4TKS6D
x1exR+KjYDBfzpw+exNk3BCUTYU3B+IHi38fXP2polSc/x78bWOg02mT7YrFnPkQ5Jou+jx7hobL
Jz2hG4YiJebx1LjJ8NxJJkcgKG3z9Y2pz1GYPHVwmxF+vaiz/vu8foxqf57X217gWmeN3Ny5KcgW
ocE/aBYKUkHNSl5Iv3U9vrEd79mCvbXJf7YJbOVtN/ZCtiTP7O8XwHCocuU22ZZUFmooVjMEeHaL
T4Y0WxAXRlcKgClrSLHTGcQMml0Ssxk3mTNE9JrPYvv6pUHx4+RfZUmL9pmiy5aopP5Y0fezlb6O
FSu6QJScAmFkBeu4RiIkYpLeqzra8IHU2W9x5KdOkMqkRDcNw1B19W1p5KqyVrWaozahPD/jyzg3
FND/9iibQJ70rsG6nQ+dTrq9hAwejcCJpD3dsV4ZHW5Btn1sjQVwlJQOKtsCBXXgU2BPJaQcsWMl
AjqYvCjBJ+vMY0TvKRElCo7JEMMnsCFoP7LnzldostL+vLvbeoAPuwPfyefjZVnFOC18CZNT5Cl/
efJ+BAqrmmY4sm7IhvO9lf7jficP+WSlSUkE5VBTWMvs0bPuFc1tRPcRcmXs+Qh0dpy4HTJ5wwlm
iICKs4B2YNMwFLSyFHetvv7FUNDp0Vy+T/FHZCqLOQNN6Dk+ZjVCxI+Wc8AWTEVS5RicQ8P/ZQVZ
PxUGf17I20t4vj0s86w+uBCQ5HCdcFoByn3xKXUbfUyHrzn4z+UaNRQU6/by/tA5DUU+CIo2UwDy
2IcUw1bGsYyslcNndm0MG0Y2ij2e3Wsc5CBdmbQ2JyZE8ujcr1unrYnFW7ugAm6d+ybOzWdoO17W
cuCNgDNfnJb252GFXkZRR+UTy7KN/KEil9leG1BG3HNkY74NSf0aM3lxUIxyzQ97AqO1/erxUxgX
D+wWqqwDE/ppt+5UutssJHQ3A4jRjB/pFGs4ISSdUx8C384Zk7AU1MnpeuwZvtDnAWCmyZG0Amdn
O24AV5/NIYfBsZ2t0FAaGT0FvyOqm08x6orq9mFa+NfdOUJYk22Xi1oMzB1GJ9a3YyJ1LUqG2chq
IrUDgF328fta6R2E4jD0qKgzcQFoMTWBKWL42B0iKIRck6s37in6lRat/VQfqVSCpBFV17V3MIh8
crL7I+PpTcEh4gTPmFDnVcMjadlMDEh5gcx4yk8mMKlqiDaKd2CA5BqBwkRqjeMET4hHaDviko1S
2EFoiDnDXx7Nn5/M/57kW8BNTpdUfco8mWUA5+sEc9Avfcgfgp6I5N4vR/vtlrylOOlS3BpZLOjm
C80pxIh8J8Dh7bH/zGbOL8JdP+bTP+//W94qTqfq4Dy5NHOVtZgAbBB3193DKiu8CzrLjJlGDAbk
EEaB8LU9Dol6YdlpMhfwrbM1A43SvZVWbjX65TaI5f5XlkPXylRR6FLN97h2Va66kry4DerFf8Ic
f3mbunPZ4567aRyf0TBCr+HJQzWxRlTml3zyveP66+iihW2qDnI23zu2P6KqVq11pboWFDmdY1/f
U99g/fz5mDBofNBdOvfl6OVZy/u4xlAeERQAtTq7/zGjV6zt1AFFR0PJKKwsaNPcfHQGuqxqp8dC
hMvFvh2HVaYyfXuT9pyhMOhuH8LML4NXRHfn3/fy5xzxx9WI7PnH1Ryqu2E9Cq6GHgywYtaVnHkw
KvHLOX3dducRVMUjWtAMcGkh+Nq4thATUVtVeBje/GwG8RqWZVBHtAQYq+hbBLKYU+o+hmQdy/Su
AyaZIBIQ90UT8VdpJ/HE/+vFeFt/+uuuWFfzfpxcDbfY11NU9FagIHA1rTvKFOCQX198pY36FWbQ
CYbXZGeAmGEjXB4RV/yNkfRjBaaJyousiwia/tYAu9UX7ZTdagLCJxhnDL2629sCi6XA/jwDG6LT
sL310RA538NkYicuXE0hMwCyFdoS1ZjaTY+x0hMmaNGrc/6lSKYK/+GG/XF+792qusot/Whxfqcu
vSIjbx0YWRaxiVqhDCwrrl+LNVAXIizqVw/E6duo8ePIwaze8sFrquj1r/sCTNXXm8AScwqqiebp
FeP80coVFxiVGGqM0yEsHZg7fQOBgKd3+QKOkHW4/bpfjE9DSaPyOqzSj2LOAt4/Aeps060S5uzo
tjDrqv6BUNrnt10eHpApQImOxJL2j3RouwLz1E5C3HkZauNeCFmSQlYdHSBFZn3psTFwfibnqW16
Pux+pQEWbwVb+TljgANePNz0Jtyj45trUXMPjfkLMlThv56Rc4uwwaqV+P7sYJ6Vvlo2Yg4a44xO
cmmxBT7JQBpopLjl0Pn492r8cWqpKbQDwIzYjLRFuvljNerH/FAoD5Hz6tB6iBbINSfUxkV0WSMc
6anD7Na+YV6GJ/YJeUvPsDyKAW1fLW4gOPAwqyK7+S1G/ECz0y3OCWCmLlNHf48R/jitS/lcy2uD
06KUgtEfZ61LGRzAYDx9mt8QYhPaBMeKYDtsnJEJPBJnTR4CGeJATI+wQuJUDcD5NgiqW+3rvZtd
BlAwDnUPltcRV1fAtqfbKlmeiD8gkSmL0dm++CA9S7BtwqgVTTaoKfAWXO3QrXZl0kbZwiq8lNYu
XciP+tpK2MDZH05G5hEuYtBDfGtDXfVg2FqNrAzQZAD6pTxHwHQfGBHNjuBsSlwPAd2eopcVwGBH
xOZJhcvplj6SifJhonScBeRfLjO7TIvz1x19U9qXZv94jA+03md5Pb+VA+M0eGVd9K4Ox52KO6aB
MlZcILtcjbJ8kQxs/A2QqqpG90OcPMO1Retxk3MBF4Vy1LO35C7c4u7HufPcqs8W5yu++RkkSAzk
q6sdQAxmEek61kzxXfiysrsvezTIq9kVAMbZQ7kSlQ7mvSj1HPDfDQtwTgV0jOCIiBx95BoTTFqW
aauxwzUVHlZrIEXPfrljWPFA2krl3gcW3zg9I+tw9g+v+IaJmndbAQa6z3hpm/iAfKVCR9ms29Vp
+DAiZkblK7rqkwv+dM1SLcGzQOhmM7TJSInOLjsvzWKQ4zlM3+XqOivQ59FpBCgvQc6QLHlo16an
SXMkbMt6vt6URYRfBXK7htZGLLCxfUgfiUY1W89LvOQgqITZ+IQPTBqWTpyPyDTygmEA7gSAkT4V
2sxM9TH8jMpOeh3op2Va9mS4sMKzHecASwlPMMBwP3l06h2HRXq1TrbYVqE+f2ViqrdsdcYGDq2H
K01pnqAByrL3AfhaczGR017Do2NDwBljQ4hxdLaiV8oshs4GoQaRYRr6BixTpiAuytCU0/mSLblE
c9+FDl+lraxuy0/Y7j6CsYCgYJAzrFXymZ4BKXTrxxzN61HSTnsSskptVCiyFXK4Te2eGYdg+cUW
fp/L7C0fO60coJG7hpyDCwGgbgUFNc9iH2IAcEZdpM3IS9HYFvhKifIuUi+8XBunRS+XPxY2AJAp
W4CqaC6/LPx/O3IxvL68G9WUkCtFEFm8UtYRWbg2dwqRDLRWmmYJwxXuUX7qlHj/+DnaYsSoDc58
T+HXBeQLoBAUWC71wIOAEm/qGVuYF4fjh6J2Tmf/WkwASZ5YkaHStA8KM06itVCdhkb7QTeeMtop
VlDPGGMXZUft1uSrz5Pwly6HQqlpww4kIz7Ezingfup48aQZaPw+SDQYRtwhPUYruDAiRr5XZcyD
puLVIsbvBvbJbQURdGtxiXEOlICB9WwUzl/YOhKtshG5+FTHhfyFB4adweBvJRdsI4yoNAY8HC8j
smEGnBjfxdZvW4u/+1mkANnRZSg8jq29wyjOmZKdZUdNJmqN/DoINmeA1+bd9qsiJDF6amuNADom
WdeA7Q7AWlPFQ/2Zhv/OST9M+A3N0jQFMTrUMy35rUJUrfO6qF+GPi6srNvc055eqH51LtrqkekL
1fbzosf3A6bc2jW8n/LYRNPh3+fwAwkQAJxBC8Axdfpa5lvnSFfSOj9czTWtaQCQ664mjcz18IxB
290znmGVzSShopEhs6Cv1upEeuwembZ3AOg3t1gFeCHdaihFjdusdexBkTfF7+sFHxpmfEKoeRWw
JVEpbdb9osCdFviSKhZaiUx15qtm+7ZGVWpUnibZ2RjnpodNaFpH6XmT3Gan64cJDvOMr0n5sX7s
n1htwyn2cXgyHV+SIkNdlGgrml3z+NteSP27AjYM2XQsXTeBX9ja2zbNvKivsy019hihkFbWuo71
wHGvwXWk7lB/JXKjUBieKcRHtzukIux9YrZxL91vYic84xkGGnsDkS2gRVh9KnhqILHgskOhanNP
0PyCOs6C9YfpH1rA3RdnhIZ6pm+30gVAsCElnJ9N8sxHeqzqnR2sMVx5Zjy9vGXF6TD1kzBZ0ARr
SXu9a7WTjjM3F2wR6S6c+uDAmOaauJyAX+0yCpyxWXjo/mFiCVlzLFiFphvA1YJRBAWxHGNHgVZS
gFlFj0J1jBJ31YFMJUxyAIojPEj4BoXqIJ6dxDcnLI1IiIz80m7/Ad9BO03RDNUBfk2z9W1NnK3D
wcjyQhmnUmjLkWZH6XqArKdzHGsEbSdGq+nYoXi1ESG3A0RLJcTD9cgqdkckcoonSiEp/rxh0SxO
auusIqwZpulYl2e6OpCkX9bP36GEdrDKZsDQLcRM32USMgp+5QhXcPySW6Y2qiQGhY53b4DYB9J9
1tjzf6/XH49HxNBYsDoNyLc+xeVUHNe2YcvjW3ZCsKZ1OxzdQojVj6Wk9UIFSmr9+4CKeMr/dx/I
Ff5xxLdVcFSOdZ00XKFhtaRH2slU9i6s6XVlYfEJYStaU3Uh5ieNmfqcnIqmV8nG9N7XT79MQX66
eIu7LcuEbkX7ngf8USyvk2OeQ/iXx+pxYehb89B6yTC71ggMC+3RA5zdXy5eRL/3i7ds1VJMBIHR
WX97Gi9apqbq5YhW/HOR0dXVGMZdlVcsDdZz9AIPMS82gl0q6qyPbFvLTMmYtVfLav3xy5n83aBi
WscIijxhyrzwb41a52rn2rmyaXbIUW5s6+NGo7+/PkWPemMJRy5E9B4v/IQn/z7wXx2hN11hsev9
455neWndK7r8YxVWER11WQoMW8Kz10NM7HiVfwOh/bWLFsczkQU2GHXJ9jcl9o/jnZSj+VCVWz3W
1p8GTEupGTOkxgrYztPd80IAViawYdRmh3S01HRUgBpnGxvAQ3u0dp/MK2+tDIDP179vw1+PHqdl
69x909IU3XkXEUizU3W3rpd6/JR6ufRZG7PUbJ+1uckpggs3nF/WufrXstNM1QZia9qWoVjqt/LF
H/fhfCZfJ07CfShOvecRZxsBZFpnbpVDP4Lw8Lpg0ADnnjCeCeNawvsBLMppeSNmozh3lWYndjF6
dYcDApLEkpD9wRNjdsRiyX5YraNlef++SfrfGdNSWCe2oTKm1P6SMEuOt1qRtPw5Vsh2h8ABqQQo
TwoZAjxDuHlfKMvS2ESW3FVk9767RRKV9RN4R/9GU1eNj0p4A6fFtFf3QQhYBS4WmNTemcY34NXW
vqJCwEKVU4qyU5Dj14cpTO/ybF2z4JrGadpN1UXy+CXI/zBotASewEAMX0cL/3uK8seLoUpZWt5v
Tjm+rpEAleljoIB3HJoJrAlbCtcSiBmvSqb/vp0/HhaxfwFRUegOyG+1mSKfjcQ8PLEaoPuToEaY
HiNFhWwxTF6rM2AeFr31/CXg/4AfJO86DoNVlP8VzXnrlOSJZBgmCO8pNWnL6Zh40L5WxeiGsAv7
MHzYWnefjfsG5+XY6SfUG6knFqkxenVxsDoBrHVcumyPkbphv4Q/Cd4h6UrDGRJI2snjo5n+9gr9
HahZKYoKIB1lccv4hoT88QrpzgMe0dEpptrSmhS4qBW9Q9v8QCXh0FU/qhD6S88eO6jX/fs1+kbh
/m+G+N8Dv8VHWyqlQ5Kvi+ktgH3jn9tajBZUqMU00ON1nAcn94KnJxxC/+Rfg3skAefCmcO/dyEv
tl6RGuFDOazbVzxA9Q4CoJN17zWS+69Y76x/WaA/6PuJ2EpgMWSKFvMdU6wmlmTzr8U0wS+XEp0x
vjA9eo0wBbpcvWQLgWrdA8GZhTiaO6Bpy1j6MLGNkTBoQlQTmMXn6zP9gJJ5/7RnzCOUFpqni+dC
b72GonAtvvSp2T135Yk+ve7wkfOuLfBPWWDHAk42pdmHmTkewlNE8PEAzzAaz33cyendw9+4A2C/
/Toe1/7K41y3JrSsULexLPttJWVl7iRHoy6m8uixfEXHftaVJmmLWTkz1bVHNRNV7ZeLuAbQH5zP
vLJtr+5z0WuV21p4jbT+OjxTTaMLitXsCXgpKh0e0gFoUjPPPayQUhggtN85d/BmWFZzJmX08puR
Mmr66WKNezmCw/5l/Go9ercWcbzsvT7tffpR9YiGTEB1HBjFONxYNC1tg1gDg/OpNdB4KM6T+wKg
MN0MdZx2i34ztW+e1VeevjpVJ9qo6Bbd8zQd2zH6op3LyO6sF+ksnSFHrC/qXtbLZ0mAQUPbGBrD
wyDdrQd1G2H58QVzQtsTJoMYVXXVCC43A4aNGiqB3lXjavOYPWZ57z5RfWhGj9lhUsTKL7txwCs/
vDi09B1VRVVDmEm8lRi3c3UxpWcx1XsnYBMXLxlCuGYGOc+9kztD29BjuIx1qeYC1/KBHOESlgMI
tPx7xwxuwWtk4cm5hveh95QByAw6bwyPcve4X8+Srh4lXk+NnsA1bkHlAdLxEdtxYTCHenBvP9gz
oXSFawbRHKsthAlNtQN7nH4Qzhq+Ibv2B7XWGTdZek0IN+1rIM5Pv7n4NxpGjTt+0THmF9NxRNr7
G0x7yWIy84sOKR2UhxDL5FPHCa8jjZ5XhlVA4GhxLrtlxcNDZACptmnwC+2wi76ziQZKADjdRLQL
bR4x6UKFvvSM5Q1zNSxYMXrmfmQeAN7n1b3hN+xXw+zio0AL6RYfFRbXE7QvFuCg1D7tr7UiFFKA
CgHmPV3aOF4w8rZG5Zf9JVxpQcMB77a9FyZgwtoQ/a6ZqjB9CAAmCiLhM0CPFa18+lsHdI0kl4z3
2mRgr5k/bb5tpNhLgvoXMoQ4Le2e2IjLOBu4oCAQR2HzAFkO50J+YvHaHDcP9i8LPrsy0cfwBYWB
E+xHhDQ9fgOFirHLVzrNMbKekEZyJYbvY2maztTOZXcYFItiUSOptLjzY6df4qRi//BMsu9nQ8fO
zjFM7W2fVed6VTXqs5ye3eVydXdXA4WeNyj2QHE3dxf6jTu4eZhno6J4jpjaSgFzHJ8QCktutxsO
h1/DxcVd0K0LHsB/Sn/4dHmgIvyJEGiRPDp1bsSfqLXA6ZpPxDuUInf8Nbz7/PTTjeBa9+mTxrvh
x8dn4u7X3twOttv9MUR2crTdau4WnYV4i1ddNNoL42isXSMeO3c72q6D7T7z+v3+fjSaL6/uvDPZ
YwTpdpY3Lmkvvitxt4Y7Gm1H6K+6mH67G8nd3Nz5HE/d+XK1XC7n2MW6FRkM65//e1t7e45autt/
J1Lze6v8lkktHVYZzRYVyOg3xumPFG5fJEU/GqdySrsEtQ6QgGP91pH8F2eKPaHw5+UUDv52y8GF
X56BRvkLIZz6K+1eugZXgCoHC1tci4W9ncE7Qsk+bs3B0yegeHpbxgP5iq2qsL8TV7yOxHej3x2K
/3PFL48/T198Lt4MLFeVrzIwIzsSv7uHG6W3jngi6Di7qx4c8a7kDpDwcgfTwYaPg2nqTweJN+Bm
GuFgJblF2uJqCjw3PDMCP+KCt/TJfYHu9Vb8ps3GD1d+rxdOB6F41sJer6fOV4PCVdzBlQduCsW1
N9hwLL8BL7BJPFjC7v37GeLB6VBGB8ySe7W7S8LaZTLrJiGm3uH4xvdM0Sd1j+6UPwQoH7ra5ugO
TI+PyISG4mMWbhQORu6dpBNkUD0UvLyyxwSK69pwVf/3yDsuJ7VhsAFeCfvgho+oArIM2IkOoUvH
4jGmy89jfIye7tMdjsdj0//aRYvUHR6j4bCfut0uISwy3dpb4Mh3DpjDIPIhgLKf1QjFnldwqVqP
eQMNPXOb4IOfWAy/ut1u4+FPuxguvr7OrDtxIDqDaLseuHioKJyEOBXxdynIF/kC54ToGO04F+/o
DResRdplFJ9dzKrG4uxof7XQm+FNrMinu0MdZMwvJ8Jydqi+dKsQPKGneDP2uthHyjhYqq7qwqUZ
J7EefqLR5or3xsPH6futCB/8ZisAy8Oxmogw3Yz+8wsBF7uLfA/4iZ/AX/ij6NZBvwL1ZbsfwiST
D+1nBtzFK+4RhA63DTXGe3gzuOShOK44Pupx3tmn6ubvmOrhM5ywkE/u5+zbBsz9/OAef/T7/FBb
Cfr9D63d//jUvP4nB2uCtftJKBGrH00zF/tQf7+fJK74I1Z41TlgNvnqSAg3MZHSPMkXX9xfEIHF
ChGb7v1oX8ZAT8S7uzX72/22YpXSlcOK9BBW8bbs6Mw7WKkHTENZqZ35/CqWFhITvH0bTyJmj51F
6i5vgcAwXN1tp+g4LTu4RGveiU6MHNyjv5ex3n25E8kXcWA/wQqZyFfGo9F+sq/c0VZcBr3y7xhF
CUtcEsUCUnXUcqJwOHm2R3ssNANC2XaLhy+Q/ptHUtQBMPO6/Aa1/w96+j2OmRjEMWfWTUt33soZ
Pc1S63TVHtOeCD9c4dXtrDr/CTjLzlxzlx2iMV/kvmwr4jJ/v7q9MiBIL+dLcb/4BuKD1xMRyc/9
pb8UQbu37N1F3lmJGMJ9XPLvN3e1FBEdnXef4MM63WxSf7Xie8BzB6sN8WSwWi1BXbutAaFginaf
RyAgnw0Gjdsat1pXb7obj6fj1s1j2Y6/l0bUGrqR5X2xZne7XdQitLQiHukoimp3PN5JdLKZ87jj
KGJ5RfxMa+fudtCAvN3QbI2HV2/Hz6McEnw5nukPd2K9thxvPIx2w/HZ+8J+Yyx+S+0ORRK1/Uc8
bR04IbZN/m5HGjx74zEHjqIhb/zhV+44+k6kTsLajdjD/8b/SZ03j6+Pv/9tegjYa/JvV4/T7UZB
t9/9EKszIoj0u27XfXr9RVeswI+P76UIgJRlHHgiXfZZIf124LVns9lkIp6j/Z4USt+c9BtvDb90
mclt1zyGrjX8fvLw0QXiyOqYiAdvhgCiO+uz9GbtWeLG7e//JW673c9Zw7N20GZVBrO2+O1ptD/7
bVbfSDzPWxYXP0GocfejtbcdzZNoNPIm+8loPyLtWf6eo1bu97eCA0OkPQCM78aj7SUq3dGcM+uI
L8znLA7+Tm4fkd3nSxxZPOx7RWJHLx23QJFFxSfe6OSNfmleAV34u6S3LBVYsAkamQHbW/mE0VuS
JLfjY5qHS3ThW5DGokvLjJjNtp7duqt0Dx2li8R+0EytUPHVoOirAeVcrHvMGHicxfvKcXmORSov
ArGS3BzPYWanfOH7yf/+56VI0uI75Oj+vYTEahLJf47jDxAbUSnoEbLX/E2K1d6cf7kH96DzCKXO
/BGitB6wAktxe8Csenc6Uv3157weYHNCXALvTw1kc69FFOstV6KUUEKZ/Yni0/NtoVvGG5Xx90dx
BeTIzYaaAFRnsKr92tdCUTvQ2+K80bj3uRTxBaSTg2IueyuR9VWPKlMLmcIFYpUfY1El8Bm/7e6J
0lMaPzqPTt7J0BjFJezQyzpZDLeP5Hb3LdIVyPuJ7j89isev3Q4JGnLheKqwFIaX76UhlqBYLVG3
9rrQvUQ+/Fp0P2w3kMN+tysKVuS9hEQdOYotR+sIGi0PCh+bCZff+vVFioToHtNz9Xamv7OnIgwg
3+ih98lH/EV314i1vhs6AZt/1jlzEX/oeDtYl+R9JmAeWiqePrj7Mu85LDJxCEzZQiuSw1sLYUrw
xb7wv81Igdl3BkS/L9BmEN7MTh09SIkIsHgG7zIMA7Y6UiShMitFTXDFjfzlN6RU4H5tAGkDxunf
uRyQICUFuxZ+BEmIofjdImX+J7FikhSeVuewTmKsyCYZLvAkNbINPM91UCKw/Z835aPAF9baFmvE
PVyzz6Qbt+gEZ3Up/HdFrHwrKbxnEgv6lK45DDs0+y2TVLJVJk1pFtM7sEcMdNJ+QQvh4qmvXtku
2gU5uqtM9GNLH0FLOTNqHJnn9lKDqYOK0pIPj1ZSUePlH+rn8RCakFzp27ivvuw5PHCUplRyooJM
JutWg2jtZdB0QIx0GpYqVkesjUjq3x9+Av4p79rMPL/o5ZS6b34gliUTVTZ4toRA9SkYMglADUS2
Mdm1pHu7vnj3FjAyZIHWsWG4suZd5qrjvhRfwtdcD74/0wfWSB+8lmXVKS6w7z11IIiDRoh0DUUP
u0MA/Efyv3g5rJbR0ni7xWLfj9LcQJlkpFgpllcYXC+1yXqmDTM/ewbm+KUO7qj7oaU6THQfSb9f
mVSKJV6C/32J2COiQ8TMUmFEYIqxzdd/PXhN85w3+ZPGElD5GkKM3YaHee9rSNhqHSBXJc2jdgJU
/Yonku883CtL3ujr9JnyKP9GBt0uw+tMWzDdvUwSaarP0vUI64jPOyFmJxr5WMwgMoT63D0oYFGX
VXzAgaZCRdgjDqTx6yOhrHy2gR9hxIHUml9018zgn66CQ0V8/LqHr27VvW+ddjW4rO5B5s9NcObO
FBcb2ioiEVw8SpH9do+ZQAs4Kq0VsGKBqPmor2hx0YUBKSuSVe6Bh4iv/B81PqrhhwcInLXI1Llt
xuoCf9cFHgFtFabHgA38dYCR+2OVv3pmWJEfJ6cYdMM3aff7/5dr59SMmjtDf/f8oAisMMcW76mX
tEVpx44PDVFRyQVmIIWPkJcbJmEsEcHN2aHwbKa/h52EoOmvWlPy330AXl/2qqaOXTGdUf1/X9/i
3OSJvS4KEpkU4x8L06+b+2W78h5+2spbx/jRerQuw3v/Tj/OhRrxaK3beKCFsOGjKiojJYb9EvBE
h4ortlWIooTl7B5Vu5T6Kw3FFgpwLZXMjgKHLdMXQx338imioQN3tqWGDnGtCWRo2TzDvInwBzAi
PMXaPBuX0yYoeFd9KPGgnjFecc2QEkS8OoQ1n9cqUvEAT9pVXPB2i38NVT+NxwQvTVBLDcuS32YG
6avK9OypNihIec9CaxdwPeWsf5TZq0jj66vNWC16HkAr1PMrYBAlHUnPL8tELRmDm8qK9abeoa74
7wj6VxXCioThYKLjplKEvM8SbSNPm1N1eo31cvwwmT9VXzYQkyOqpJtfpzU/3QIoUARr27GICW/B
umhkp24kqR7na1yREGMqb3aoa31Zr7wyU3qa2rPlzb8v8K+ph7hAOIl4QSvMCZ236COVJ9sqHlY9
PpTjNZVE8pWkgVLM1r+56P52oLeLy8ukrtIbFydMdG3Ew+b5AxiY5j3Xv9SOMBrfQ6qwm0bzhIDK
rVTeh22GlGJs/sqrMVJrSKn1C8zChUg2loRH/w7sGybVkVtcuvcVCM2yieTGxZiiweGwj89Lzcb/
vgOYlJEy7+hL+8f2Or71qC8HuNZPkVjcOAt9frWQWXLLyKKY+ay79GpvKAQ4C3l+6NvRaVlnLRvS
08FNKTbGz2UTPqcJm1qgoqFck0YTZj6nWempKFWXCCvQs7+PnrR3Gu95Hper9dG7pdcAkdGnGV13
Ffofr6jsqfzsjEZ/cxXg1KaTx5Q9mStdYrhEBiA0qPmGX22sOZCcHdIF+LJQ3gVZarrPORM2o21e
QeHGj/F6gbkMvsKbPmwzgHheY/l5//5RB1qPNrNQF3fxDu2AwUMxNXxEwDHryImei8Xi1Mdcb3Ac
IE7uZsjPDR/uqY86/7iEk0v3nNpsN0P3mC9QdlEUbh+j2yCd2aMlmwvRVL5zFqFFDda9svkfmQHM
3EK4xJ7GdLzrQBoCLkcaMsho49eC+YtqVceiV4YrGO5pRYTRV9o3KTRCRhXpwTvYxK+EGUm2AymP
jGtYAZQKMSBEQZY+AdS/zlP+bTr0NwmOJw4MHGxx5KwYX4s48kcS1+5nXbEv12ose5ch3T4xUsZ1
2H8mAQE/xxx6dEipymkjduuc4UEyAcY4hqGMjpCHTRvlveajGO3LTB4v8A2R/wyxQrGp1QPZ9pUj
BCtQm04ngyrxshbIPTD51h5MjWf15E7jyjh0n/fgOcnMyMxn5WUuZ2jIA206e/nkns+e2bex1f3U
ObYxFpCCF+J//eIQJGnnGV86z6KL24XTc+w+4o14XuTxYXreItsgL19l9JGwYozUVz7p9qdgFq78
NZtr82tI54mX7ThF0f5TQMlU2Wccz3wAqq/dKeUQfQkb3oewcDu7SBDKm8cKfK948WYqM6lwxhMG
SnhTbjg7MZUpvIPZY+D7nKXnqMCr69gpsvbtVKEGAQt/AAY49RSwtwfkX1qmOsvop3bBwVYMqZCp
cU8z+7mvTxEdpMp9VF6xoOJu/PXySlWuuf+Ooj9GHMVwLNrPwphafUvyqX7KwDjh2J7Q7neY63jH
MSPOnUrIsVZg1i/XXk7JCbzihSCyK4A37gtIRsNKHOW4Sxm+XG9fZtvqsj0NHCTH/32Kyt9B0YIi
ACGLIaZQcH7bUNdmDpj9Ypbjg9wCcmWU/UKdnJj7nMzwcp7TL7yelr8c8+/0yTFxo6PqJZ/J3w37
P5aFc7Fe68rQQD0c74OLXkSlA1oQOl61PeO0eEzysJSBBFTzcl2GDdRKni0jw+nh3nnazv8j7M2W
VNW2ru0rMkJBQE+pCymsTU+MxFSkEFAE1Kv/H+bR++0d8e+TFSvmzGkiDMbovfVWwEp2mn76v0Yz
/1WRYZA8HugQvKlIgf6ZFv6fq+qZaj+apHzhM6UL77kzhgDUysRuj0xOwdGDsMryIKAJfpF6K5a0
H3MM2vrC+Nys/8lI+2/fc65GmDMjEidkhI7/c7A8Kb6Px3ySvVbJU+SkeCfnr1gYD6VbfEkwewqt
M//OIrFGVjDv+PPaeDwfWtWd7InY/q9FMpzC/08zwsXIUxH5nDSGyvtPd/h/bs38OTslTT48MLCG
6W/tMDiDzMxrrr0Q/fyP10YY/9dUHfYyLrkixrNTAb7Sf5Qf8vPeCN/767Viks5A2nzsUP3CJHim
YCrJin0yhOvDsAJPJ6OyRDtdTXevdfFT45ZKDoorYgDOrFbnKrcA8UB6tEyDzI+db0v/Q0808NS1
WAbAyfftntnvkB3X2VLw8BlXOM3q6+HRXITV1/p6TVDDeLpizXcTkKdh+YMLe4sDbK6P9tj3rxXk
BD8Etg03BoBk2VwknCLf6vRSbb/YfAJH9ccpLu6STlS38IO6ON9+Li9btN77xJ54t0ZDkzE34OR+
PxhQWqSjXyBSSbnaGeKxYmLwXtaFOlpyjcYshDbtoJZQ5R+F+bJWepKb2dK1TszOel5gP5M8TxcG
rEWaSLcYNpXcyDBZtXERdqfxeIOargw+3ttPKakXxMvl0SiqojmlPqfsCq/mR1Ra71BQO+Z7kPxP
KxFnHQ0vq/1oGtApbNKQ+en7hG0BQuuXOuNeItGZqQr6aoyG1BxfBwasznN5WrGxfzN9zPjnuRcw
2/j5/99UhP+uJFkzgiKJUwyWsQ34j7N2Jvd183pXrxVOOgka6br3Hor+2jyWhOkgg/yu0DPNa+cL
4eEBxJshtRjcp0Zvn9roJOjp08/FywNHq5H2hm7L1TbJ/1ja/8a7//Em/T9XORT7/+dN+sxTGov3
47XCsNecnN83ck6J6NVOIB4zs7q5OOB1inoL5lC2wTz83mn3csK4Cn+lOcEFYRrfZ0uFcTVBBiGO
+0y/sYEgheN/heeRDfrfrQf3dDYHIKLLkcez/zgc8mL+lsft/bWaPRfV5zjLbOEWSiS6YsOGmI7s
3uDDwGVsptvCxN9JE8PSqcB+bv7xSc2ZGvPvQujteqwn96AI5yeVLDf1K2gmyn7gpPGvid2k4+el
Nd5OqHckp7/WxDa0+CDrLwz4Ij7ww2v1tqduR+ADk+Z1nRjTIDfxqGU5K9OgcR+7zH9LwS1xxMzK
90RfvrF96Nrwlemnyzw3RbPVcGcn621qdbWa8+qgeEJ+n2jN8QOAKxnIsys8ehziI7C6+ryR8mlA
KzwiCnl5O9mgVG+sPHiaJJv50CsUU1To0vMvGnUYSHibNZoSwekXVL5SS3wDairdLAf3GAqaJcZ4
Iq7YgoudgXHic7LNyMvg4Dsj54YkvNfuu8/AOagv8rZNzRqMxC/daVAGlf7xqpj3krJn1Bv9QJHH
GVT3nc+1REFAXirZk99QfhvDR+MnJfYW92fcX9ORV37c2Ul/UH71/qsLx/AtTjopBcku24AqARvI
alprz94cSwF14af5ndK0QLBqtj02buQa9zdX1FtZM1NC2swebXlitLsnZHg8kGUncdEeR6I+iUlw
kC/m/Fyx45kQWAvgMzKcGCv6Po072URj0byV5u1HPCNIq7YStv1aJ2qpUexTTzSTgBj71MPyZMCH
nmb3V5J0GiDZepo8CDorls93kG2PnvpsB3FssmGvT/NB7vzdT6Ovy4jUSD1w721uzM1iPYtIpNRn
C9Gu3FOm9hfOAJqFLVHPRNl0dAhr6DPBIxn+f4RQnqJxomGxjUEBcsUefUKtmjmlOY1SO1ysBGII
28U8wQg+YFe6Ig/JTFYCRq2K3uDKgZEapGEGupAhfihPWzon3BGZ8soAqDPIYuWh9bg/fYwO4oTP
XozGYki4kVfJvjt8rjO3WTX+7IfjomZrjbr4voS5FT2xTKNIvJ7cMpxjmVwSGJQfP1u6vwbkPvst
f2nmgvFB8m/7V5xuTz+QwAapx/YVvjeDrQz5xIw8UrU+kJ4BfWy0aqy5ad6iwnkzxPmZeug6/Npq
HSMlSXygFBKh7k6W5Eed1uNDGdQBW4HHlcsMSX7YUcVNsZgtycHur811vniQ19OvSUryPnsqeWVD
xR0+fZRj0X3DdHR2yAib6/ecEU3M+VMcM7cJyxWtQe58DoX3iaDDPeNvLEHYYdyNLyOmdPyeREWP
enzu8lptmOITRYMvBpUzIwhfeg8dCLnUtazioTXCdRDv8DntB68nMubZeXy4Q5gYPHN6/vjawcvD
pfBa/pYB8WiH3uOU6juTRF1Aw2mMuu+dW9N94b+OuEEmKOPWyaE8IkWnKy0W+S69VnT1N59bAbkt
GO0+oXC4R7SZiSr+0H3wEbzi5XtoQWE0zf+UxfPM7cffBQrzsJGeS/YO57EjuLGmWUl3o0UT94Mv
FV73hfNwcc5cdOfx8R2h5qW3aeP3cB7DZSkgj+Amvhiviu2EmY9iZtAccL38FyVzxa7mcZ0dv4eS
n8iWoJrX2fVzfQSECV4aEntwW4g/P0I0iSde4igulgGu4o1/Su+9nK8IQyc6HO+4ryqQxXB5+MlW
/kltZSMOj3wSoXz1xTi3H/ZjnYdywDXdtozSjDr0n87c6fxHeF+fgo/16tXJxJR+bts2vi1LX/bJ
eyiXtH318bbE6iNFlwmthbaj0to9L34bzyUNaO3LPlur9/i+7+1WG61HEPUhfm06x3xiSq+P9/Bj
WcoOkupDsmp45XX+5rQ7Eqjg+L0x2/kTrBj6mbY7MfQqI2E71uBh2sPkbq6SJurBRl7UW0UfY9jL
MrsHHBOeyIwt5tttGzP3wwRlhnxEnbsut5IzdJKPX2aMzNIYZ/jFZrYcy7oSfp2HReiVacquCK3K
SFeJAg1vFjGLPFOni6Qvkv2rsWUEpJK5+ao2ZxbR8n7/e/A5olDoqoxUuKxq+1ZjRvXQ/FCCMfNQ
8XrTP3toCEzuKv9ulA6vlvcCNiDHm43DgnW0I0NHVQ7txJluG6gmDjoy9c6Icin8zoh3tqdrdKia
b+ISANxVQfRjw2bEx90wxDhZNj6mjUSjqZk53WDSmb3UPoJnNhnyAkgfACuB/zAxJsv6V14kZEBD
Rhq8Q9XprpL0+y+7pFF4byIp4QS+ds1mtNyyje6idpEBOZEzDeQmeXgfpl77Yaem+y3tytmCO0w+
eucmf3u4kPlm05sAUwOZ0H97nKNjbQR9odl9oRPgqa9gDqvzH5KZhC2YhHu3q0vidXvC8iB5mr6g
zb00CWN/rO2uE2y0auCol2UwraOUitihW11SDNEhDJ4FN9NoNhiCqKMQXoejgMEVznf9cVm/eEDv
SghSb27gSY/ND1MuEgqUQWwwWZx+eOCvBa8LSr1VGtDCttbDik3ZaoPhVGiGWHMSLRi28vPQWVSu
CfRiFsyWYELbDrnZGlHrqVMNYhbUD3ptqCbCAMghbidJT5VjVkGiMzCzyIvCZlF7WpNSy7bCcbQW
IQsw0+3duU71IPuSnuIs4Amc8GZV6Tu+R6qKTHpUs3YAj1BYB/WUOGQmwNsnEzplmxy/6FNjbjJF
gzvVsKnkJEcMSM0zRLtlcX842eLqxmRk8PPpGX2nlUGu4BLHxzIubcUC0tsXOofn3Zc3X4VOaLj3
Lf5kG97/UwDo2ntCwMG5SYOUG0oZMduRsmUTCO9GIz9lYIzgq96fwuhtE0axKP9OyzEPnVSU2glF
Zh91mCxhxgJyvVctg4nESdCVxz3q6Ie6Yga4E8PdK7N2VUxICOl/MiAUAzD/OJuqdZheSp0WMWQ5
uQXMkNTQnTGjKoJ0AWO0DDotZnMn/TwskjKIiIQKpj+cnsLA9HNxQeXr8ePUGJhtqudsxkLgW3bn
UaiYukmkfbIarPRObMxfbwil6UzYvgTsqPU+9YU/0R3rHSZq2PYT2gV8zLmLBRevhe4Iy4k5h+KX
GKJutgYwiC2sbg4nwc0hi0RNr+Viarxj2tA1/LapGrO3xV9vhEldDNP3sQqf6zxI7XQ5rkxgMrWL
laDBsxfVNeoeHjiYmaYwnQZ2M7Mg6oxzA2V+QF2libU2uLRM1Yrf10oLfqwfXq4rlq/4LdgjCVKb
ok1HquBMjjgec9YxKDqF26+VuHOvWlFmEC0pD/7m+SLZUEHhwlnpsNy+ywbslg/uzdRo2KzzJOTK
8f3dt1j6QaMiXXBqiTVd+K7asYatK8rY83RJ5WRUXobvtjo9Moar1DAzUV/2y7d3d5NjcpnAVrPY
Hjr99MupqSiLjAiqgf1LTsHk8IEllUUEy5qn0nrRyy5GVGXXsVbrvGSltvuCsGNMRfp0HrDXWt+n
flq1Lkc0zrrUSgDdxnsh2WgWtJpCKqYFeVl18DBHjgSJgIHYyHJTfQydRFdtGQvWxu7dZFUPM7yQ
jfUEp1xRh3NJ4TP+ehtxw1OvIFELLKtSfzrkm+rm1H3i53OYHJSJSndE3w8fRVZvEcXnMds07mhT
1+GGkCCNnqT/Vcwv5xfFsLhgx+Fb4fmAoQR+GCP2YDe371Dfxi4WAXMdeJUy0h8H/ZX68QO9ka9O
2STtAI3EawmyBN+w1df1EqE+8ayo1KFYGwIZJjNtbI64HnbMdF3pxmMRzaLE+AZEyJZX+Wm3KPjV
bGwLuiGSRFqoONLmxugHz+MD/GX4j73+sj77AQ8e6+zs5fZuGnzkfQ1oUF/IID5tmz0dcDRULsFk
TRcA0LzMjM9CU3yaR5PTNNE0uTAF9WZwETP1rFiyqXVGYrGcy+P8JzehXSypU7lOKPHRA3LFrt9l
DjKxH7oG1f8Yt0WiY5a7kTXe2ac513fDcw7pPpetB4rCP+WKozvkcmQJOA2ryiIl29d+6fjRHPiM
r/na0PTkto+T/QlCKz51z7D/bXGAggHbINtc59CIVh+AJJktoF2yqd4sKHP9RTJ9mIrKAo+tio22
mqk9RHQfbHhqvA47piXkHmh/UkhrHPvS4S1qch3RT6Cf4fg5WeiiiTD7VRT0oeoN15CQiM6p/mIA
DhqGK/0DE2vKoWSsYQZUuQ9LWtyD5siWVV2oJnYcJYxqThPjpgbzbRI93fEehCj/Ow2JmzkB251Z
SPo2hRSRa9WXPAIcKeA6PIy/l8mT4i1kPj01pttQ0p/M912jRXQO69aol8VxMPOAIJNaU5yRhrMg
97OT8eJmYzi2PSczckXg0z6By2bm4/zWiHMG0AKhyRx8fxpVk+hdmS3oGibOAmv2Yb4N/n4BC0f/
Ms1yQOqdp97bDM9CIeg9rFk5DuebUmtCMHxnxKB6YNYKxG8WloyROXIoQ/+Y3+U9sbAlliGB0jmL
Z+qvYGo1u/boH9sjFJXMzITBR0Z2kKMJpARHoy3EJxUPtW3nZr8j97TnYzt/7j53PYdxKO3fNuee
cfOwTYdIfE42KE1c+FPWFu/IqU2PskU9CxX4mVAOuY/FlpPdR7i4m+MVyLcFWByE/QaW1uUKiaVr
wFB6xlh+c19V7bEwZmBXfquyZibb9Tx6abgyiZDI9h3CiG2qKWyYf5+IbKDrDPKV7Fgf3hMsUYZ6
eolZ5XhPAhx/dcFNhR7Jr6EFhDV+J7Q7E22q3i8AohU5iXCzOqO2/riPhOBpqvaBcRNqz918i2EF
Cjy+/JUto1iNF7JnBLfc2GoQrAaJCrcbVyFtOM7U50Y64MNBaQpYIrJJ4kIElf5BKfVZzsNwqI4o
TBu2vZd5st7AdesubkB5pCBd3kLKspNe2iPRJn7ln9loquPis07W8qrkfUl0XpatJuHdrmGzRGJh
eJoZXYxH0A461n5OraZZwoGDHH3JuloLqgpzK6q5wnDqFHfc71BEdfyHp/Wg8jLmK3LTg7dlRM2C
raYIlB2kEgIGoWHHw/qqMIbRyt/rvxtmFTHBfZOAoqP2HguCeDg3qZEv3e4Fo3u06PewJHgKY5OF
v0Eeq0mMlPdjIrxQwPAKLqcaG0N+bb3koxKCxMFPbe3+vgwWUGZh8a5zwbc1bJdFbrWXChoeh7M9
WWXQr0a8bbiZ4DVnFhaKBXuoj4kSweEOuYbb71V7esjiVON0n6nuixbUMKz7Avch56ZqwWNd5npJ
3clTo6Pybsav9gVnw5/rY7734xBDoMlWC/LDeKZm5BQaMFcn1tvolkYRvPxbbWIp+V1z/GknFbR0
ugE2o7jBl0PFsmuY/bI3lFvalX027HTvrWp/zHNz6V7qySwCbpk6QMhnzCISzYh4f8wyoDZCDCY5
ox+s5xYUToqWBTW9fbuRvduxx5jKHl7x7cdsTT6JsKOZSoncg6Lib763OIGadToM+ipO49akxmI7
CgXd5V/MfAKrHxFgFEdOMPXn+q9G0GdwcqA8qu48KgyNkui3KFAPDi8fTmkmfcNzma9FQ9k9fYKX
4OeZfYhFLDz2EcIAWDXWNxrH+eG2BFcTN8LSY9YH03TRwuS8I9RgOTyRZdwQOcz8qYuVPiVt53wM
msdOn2m3i0SVQREXcdoTdlMNr013Dk2AvPhfdQOwopVWc/1Y42sKPvxjht+X6h9zg2T4PyptHSB1
bJ00UR27M4K31Uk41z1ICY0toRrEjycg3NA3ZcoVpsIfREa5cdIT2lUfiPJ0PG3nGKVxTe8Q2mtg
miwo+ZIu5x1VhoC85OvkS+whObCQurB/NTD+AI8mca7dZjSsuvM1Ff1rNiqTzJQKtfA4Zj8c84Tl
6so+8Yj0MamB4MczbFiDfe2/Ijv8ezec79UVprHtvXE+oQaYGuY9GPsNKR8PNolOBw0YW98F2ket
ix7bFxUOidz/gEczDZ68oD8Z3qwP6xmmy5PD32MWiAnbfJUeidsA19PwJNeetA8x/4DkS+1L8+K/
FopT+7ft5Iy/AlgNPSKFv7Vrftm2qHwHELLYjoMk5GHaMX1e79/fam9xQqQGmrpRQztuVju8T8w7
I6aw46dki9uvKt4LJqdmjsKSI1lnuL0cva0BIDaVv5sD4KzA6d0+XHZfrtDnKYgRdwI2KwBGtxna
Y5dWRTn/088t1jPzQzuOTBEshQUjmqU+3YX33yF/GjDTNL/cSDb9hK2ENFqT83eMiB1Agrplh//N
4De1JGzQlw12YitDvYirEmsCA0HcnQ06RGfo2UC0R08niz6AttqJXVFL/0RIFowckIsi0lmI2pj2
dDh7K6c6X2SVP/DGEGYdOlJ9Cz+Wm4f21kBpEorR9+9F8S+0Ko6fa8QrFgja2xg7I/8RtftPLP1w
CyjMl+WGLAd9at43vV0ZM8ZzDL6924qGFsQAJVxpC2ZulpdZwFfl5CRwFJT4tYKE1miTCIvZFQSB
dKJBGjDYIiuTM9WHkx224CSDDzEXuQaXnQHmUpddU+ipPKdirXg3EyTK6KJkRSwuUfFwP2EcnAEO
EA/X2g+dCqmO6q7UtoCLyCghDIEwA8gz86BnS4+Fhwn92y13T9RKM8DNsX0KJn+FX5Myd6blh4yh
vf0sQBUKETWlaNlUjcPfYIdrNIp9loIfgHcORH4pykVaGSHO1Dzs1zgldsGw0a3vHjsIN2zYoyTk
WlF5pVpJL2PyAYvVFzD1ju9xhuHvxMAri40lwM2uTg0uuJ4Yb5pX9hcGMYevk5nAq+p5ApBEDbCn
PvY6v7h4sxXV1ttsd42F81DXmf3AQ1wVm8dKuHz38ckBi2WDvj2N1Ab+ua3pCSkZeRseO4JNH+r5
pk8CrPoN5Xpz8UbmqDEEMnsEg8WOPBbijT7DcQCB0ovprn5ShcMWMvGKAd2CVRnhjGciduKrLGQw
NlGn3lHsHKWckSyRYAE/NZjbjdfsBR5McbVdMI3f95A4f7hBoyUaY/jmigbCwcEL2MGP+TKoZRvM
ro9VFr6oN3K/ZSWxqdnc5k1CzPihZ2I5x+qc2Luh32CuQCOI/KezACuXmTv/6TlFCboxAawMRJq3
tQKsRDFX6WMvo71h72VVoOw7GdN9Gw+eOva00WSP4D7zPtgCzg158Tl/fp7GBDCBQuVj9psRBclo
ScKLdfcSk8pw/dxRL7JdUrOoc7amlsPLLG3JfVvg5g+PZpEsGWZdyJaf0NC/LjeUCJWhNs+2ko5Z
XYs3oiFd6uGBjP0HqU0rVssUL0HwZmBqf2yS3UKqLpaxnU2FZ1C6nJOf6kdy+eXbG0zQoT1Uz+/4
rAycHoheq7sz4yXdwrr6eNtuYA0htnXZAbgwKvAcP1CHQXPFQ//c+AO67zMuyKhAp7TbvEJ1pcE0
3c4sAcrrACbHU7RbpTalEaudlns3wy6AW5HZFTNro5pZylaxtMhk6QXzVZR26o+br0mMZVuY6qmg
RxxqbOwRHP3DiMd80mEtL9/WKYQwvX+s+/geTVYA8SAa1A5ILGlGFlnAkEbxmKiq++GDskDS2DhO
bDdM8M/DdhcJJ53CbbRwwXsCiYmGAV2PMUVFihSQNRvzfhY/HDzh19PF4FOrSa7VeXNvBna3OEVP
j+Na0WQ1W7HUuuBc/zLfoH0CqzuAMHovjWgBWHXTuID5N1rT/mdGCp3JF3QY72w0LDD4UKzrjn4R
rQJaOq/ECYzdtWRhYNVipez7Iv9LycrLz2BkG0skXuq4GkWpKcOzfsJYpB6iQN2SaqUOnKfSGFl3
/bUrLYBQNO9eF2AsOECiyBE4vr57wrsc4rqdXJ0FxJ/hDJaYj0KHGE2qLZz4YZpOV5HheKDgHTX0
0IzruikIjE7bIYzjueB9jyW9HHBRsh5qFDaOC1VKs09eHpOPn35ZXJTNuLvu6kWy2o2i+s1NnA8k
LxR7lXrz5JjTC9bcb8pORhEjW0imYnkrQvqGt8xTkNYjnqlTQEpm2kOvoKgi4EcS3hYzssFi7CM5
z/UHzmc/UCn4uGzx+KUP2/4DN2hSCufDSclop9I6n3tpvnRmDOUvOBVYKkYTjTPjGR1YzJVKA5PE
yhkw3hqDSceUEvYbpp6yTklEVqVNYWE3hwtCu+MbU8dHN4M5x4vYdfN1KTQ4XR4L5sZF5ut+r2yW
qVksP8irRlGxHDZCmGmMuYeG/G1s86cBlKqy3BlN85Yu4W4k2nRuCrgxEiCLWR1d9uIl6TVpoCth
N2zpFA7ejvyM4RAGg9aLTQ22g0Kl0VHaE/Guv/KfBKnzHp+ChEbmZCLsaDG8HPZ4jtY7PZ45c6sl
JQbTbvvrSTY2vwwzId/DJ3+BwibuVNb61XvxbAe/8Ruz3Fjcv6iA8t/ZkeAXa74l5kR7/nHsKsQ1
YMe/uz/PXWPElMnQab4amdEtYC2rrbced90jhQUjBenwwOf+C9snCbIF0piOyc3xfmkwYhoyBZLV
i7pD1rMLi3C0YDBB7zm01g7vFhZtiP4ZRhogH7hMU3aofUHtDElS3IeZztCUQ2EKCVVLl4U5qnWK
OnKQs8ruc2s8X+DaMKbc2jMou9PN8n0G81VOIUCigEdg1yfdmoZ3P6QYW8ysBnUMyvHUBlIFuKSM
QhBhMZjYnv4KfiaH+WjWURdyMxmYaI+lRH0BSQlo7FADJfTWyar1G2WZcL0doIPMzUksaxyzpwEJ
ZMC+h/ITigFHK++8NWxj8+Cxfd+Ywggkae0gIUOp5FephbWbuhKlM1L8BBmiLlvNYIv0dVi7I5Pq
Ez9Ilyt528q+0s7t+caTuwwXPrcR61rT5fha2QUFK4Yly6+NFXrG284Mgbj2fRogL6E1UMBJp9u7
Dyqpw+5lpIGNiyMbsjs1SHyErvXh3jFpt+eYhDJD+rjl+nEDBNVwrZChVidGShcifzUmDsJ1+lQL
Jkjog4W4daduqz32UFd5gETG00ebyqKPd+2uo6LjRg8wu6kI6B0m+5hpnwY4ZBEbi5ZX0hNyUx7I
orUcbHxgg4lekmgWTVpwQ0bXG/VhTC4GT1MHFcMqol9SPbe759yEHEZhhV7mDY1jrvy7o+VZUmOI
sWHKPXpHrQKIWriFL1xb2tJdFsWV/49RpmwghYhvCsMbPOwpRz7l1oGz7xMA+ktoPUJ+DiqYg5mF
qCJKsUfrpxM/w4f/+UtQYcOnGmaamzYemWgId+MtOngTPtJ4yYNLWUdMVM259/VEIqityul2U1RW
MCcstvepVoKDdq5iobEbWDoTU1gyAWPEQ53ywdH+6cFQw1abCFJNCT+kH5onyawX2JosSTZ2R6oS
z88CmyFvYnmY+ROHSf6qXNY6AC1rDPobeFvrtEioOe70vyfXiX7xTlvZU5dGKNdmBn3ZG+02e3nr
EqB5BNS3MFsBqezOzFpNNF74GS/iiZ0Gdy//6oDgdEAY4nIq6ZVRJlb43lNXyihMge0G/tltkz7B
FiHlsfLIgDLAhtkyeyq0233YSlhBDYMP/G80RIXkOu+YKnTMsQ/f6HPl8PypGOYI2oSa5qsXHpPO
gYdvjo9g49V1whwY62p1cvgrGdNEw2gN4+avWvyxNfmvdec1Jqc5E9neUs6QP13CXg+iUwwCnYCD
QuZ8G18bFSmV5KEo4FdGn83H3qWQW6EmzPR5KIG1kbNdu7QA+I4WWxpcyPlYtwApmK/gtO94cMM8
jJju51DofzzQaR3qD0QJXwDI4SD2CEyg6lMnINTm7v1zUxyhMjCsIaa5PvxN7x521KCDq3kk/b1E
nrYpNx5j45E3lrh9s61MI7nMqK77JbwCcFW84H9lg1RO4OaSzQwohRm0vNwl+vNMNCJTKYmBwMhS
fj6pOe1MDqEMzKk3UhLo11zQN2prrcG1OZjbypnphQjdXbsH012zzHH4HNg9x37L+WGLaP4CGXmu
AdvySPrh22OkgSxgN5y3OeDHsbncfvJEKypd/DDeJDzD/MquDOhd2SVF3luDHvPgrQVvIj5XIWYS
MpAuc1OOL6jwlX6XmHYyq3FLwRCoiJ8WygYoUZ0/hnn5XQkTD6vPOYATRUmJr42Z03Q9ttDSIWFP
7VG+yTLzTlfm4kPeWCJAZep+LvKHETqUqbWMZ8F2sOHZN1uY8Iob1ySa0/rTaiRaCUllnDTqaD/G
ORvTstR9K/7rtDw9gdWtZ+t93v4Yrd3bvH836dT7ztx3Y+GBgY06OI7id+i5iifkRbtNbdycGLLd
dyWsK06ZV9hkl0mtj7cjqJdzQ8kw8LNwO1QRECcQAAY/2cI4NscZTHrg3vbJFdgCo2yg7sGk3kRK
+KLiZ0bEuTqciMPWw4v8ovJMwW07pi6QRnAOaqwJ02AUuDw7DFCgrTL7pQtBY8cH/DLTR+hQq9KQ
+RmBhPP9ZE2KmTdNQE2NuaBnfyXj7xl19yvkgsGhlwrCk858bEWPLpLReO6iYnEQ23jSQVyMfRJ7
Linz9MmGjMu5SQAzN2VPPQplJMZenrMld7+gEQtmbahqmmMdsa+5/W6kzgFmhl/IqL5yM7P/ecUw
LTdv+3y3UvqznAldP1UljDrYD+I+0UT8oqH5wIaDCPIepvXVEn4mEBOcjnbJ/pxZEw7deMTFsYsw
xnxG/RGkBdf7YyFozaW1vgyvWdr3IEZpHbTU8mv2rAZZKYxDt/VPC04EkMnda1MxUnlr0ok/T1eo
13mkmL0tG9hcx57SUy9+JBsC2XvMDvRi+JlYxNibufeK2qOE3v1rpz5lCy4nBzh41ANyCEvOn+2I
XyDdXo+oTiCGf1WWHWIbyDhQi7Sam8JmN4A+R4ht4kLBa0QvNxMYQRUN8/CMLdSF2C3GPQ+LV8wq
QkiR7IQfH0lT6n2LMIUpwECcuIB8WXz1aLRiS9fTLceQ84TDdfpR2Pu4LIoEKh5oKH7l50fu+FBR
8SHqazy4WL2QVHuQcnl15Wi6qXfCBvgInPsTqrfriwWzGb/0qBwTCc6/5Im4swWqTmgpAQPpGTnL
YUgYMMUNEv3tfC+L5gahagiJGz7fqLbfzBRlq/ijl+P+9m86xhnwQStH9Qg+DFsO769MKchSBpMM
awbeIJaYSEMTEKJ0Kdmshhb1VmKDADUr6Ux1CUbDQJs+ljCo2hR+iyju9gkMmtR4HFnH1mPZf9UG
8EnQW4if1TVdvR0M+lliuTdi9zoKW8HYJC54aYBBi509rVYgXkHjlY/z46PFtnsw9cf9bVmbjf/e
fwDgRirQN5tczYz/tc7OrB32GL85Ulld0q20+u6pU1nNObUWG9c3LtfHhhKKe9xiCnaKuKd3K3dZ
9Rgdd3Z1Hq1KDyTdxMBlsxgfFn2h1UCEiS76003OAMzC7zNxst3EfZxHWhayWQJ9KnHRBdT8LBB5
gwHAXZPIRfGeDAneViEcylpTKMAORDtNFYbjXNIf88KGIBqkX4Ux3mdb4sA2D3oJa7bvjugqCsbk
h5fgwoSHJLyUrKzXpQ9737GfqC2ZPQJ8iNroXlFdGze9ey+U4J64wDDPYV507hELWbBShMTG/Kzt
tRwSzwQWxjCPHPYIOZpl9Fw3bD15bxA9SayR/VTjsIoA7A1efWifp+m6xJaLYAthuqZL+JCwBXaG
i5EM3R5m4Xw1AD9vDkxEsp/1OD4RJ0UumXYyBXwN4ZqNPHY2tsYbePBJF97L02zRp26S2nkRiWP9
ibUBZLaXzvT4dJm6Ym/mjAElGtRdxkKFtov3nHhg60OVHff1gpemWqDQ2xbB6WTnFDXg+dfuMxA6
pusxlPveScCFyeRglHwRm4FEQi/Mq8fhBhZx4w0mhUSXIdCEIM1zk68DJpizCZkZ4/5NEXZ30HXM
Ag/s0MqJM+wf2A5wmWuZ4s7WFY9hIWT6aHcLCFJicyIomK4fxYXW7EAfqMDqv8StOKvYCafu3at+
kaf1WsVKqdnbT2vCWCoHg4nLSbEy2DEd8K2Nubj00ct+Jw/c+yu6xy9FMDDYzBCpm5lTk/5y09/8
WK99ABHhzUom1fAnqLY9dA5knTu5gBknLpre77HqTAm4Azv5tx9PDZRwWYhg4lA81kwGEAAUbv8x
cg/DdDs7Pyl0ErvCwsE5RRBvoUBzfIrAWoNosHHbeLZkqy5C8j3QYC5UPCjIj/tan3RZrapV2Vq9
hoYcEjklIoJ1XPIukIjll37JM12UXTqYVx5O5N0E5RlhfsXi25GQar0Ks4HFTvy2C277BciHnVeE
qxpYjkOp0Z6DWEybbG5rDoN0dQO5MTPFGiixnK6Is0doktS3hMyx7YzZE8MJDA8FHqvczY0JzoUf
KSWKnVoa5knXn5g9MGe43e00/f84O6/dtrl0DV8RAfZyKomiuiXbshOfEHZisffOq98PM8DejiJY
2DOYgvzxmOTi4vraW2iE8AAy9bJQUZiZ0VKWg5XPh1tVFH96sI6iZNGgX1i1xMyIJKDM/MCuVSwu
TIVva9Bk2G04sub4HSAsy8L2ts82KJmsqu2bZHV7VSDRc6nndZqxaD/PoELMFPVDIEvMdNsVVoMg
HHuDUpFmohA1Swt54d5P5zKXohUe0nglEy7Tx6Gq8cpQF+JY0bkM4ic9So9Klexeg8AOFGlZZcB5
6d0OGPJltJL7Sa+Cyo2OotfjGeRTq0jq0ooUZl3VuNZRXRw0unmD1+xHdVugoNAGnaM08jz3TiIH
z1jJW5GW91jTxtN+jio6csUmgVLjiyslIwQ3/bj3x/S5NnESpLLtpQmWo4KaeInBMmnlY++CII0h
HqQsCp+8D4wGbx35zRLUuaz86BKgnkDugoQKTji7QnVMi41eWY9hhusg2hURdh8e33EBHwcGN0B0
vGwh+fYdiEQP99o8tSMKWgncHOlY5xPgaNCw0ql+nt641zJWcANYBBdP9payIVCPyPNIfRDHdBEC
cfYj/2HEk5aPXy22SSmyb9VVlz5GnfCzHPNt1iae3cbSKmyjRajuC5dJwVAmZz3h0YRjyhO49IkY
JyWLUSXz7amFeOnW+NgIzUbo9LVwHntOoJbZTYbcOahunVQiOfC4Vf1QaBkypz0tgZxsXYJ9NvN5
hHily0ePL6EV/N9+C0a2xKk+ItAHLGQ5rmI5P42jCZs6ONG6nf5xapSL2noNJ6u/7j1IpFltLiJf
XpphdpQS3S6D5tRn8bJVxUNt0m1Qf+XUKK4CAcA8yRkI2Rr4X34OkmGhWNJmNNoNrOjfCS5qdbk9
JhVQfdnxaC2pXNSI59mAy4fFwL6tzh6NxqqL9lPeXQsoiLXGPCHZcvlxq9G9Wc8hpr+kHg4JAoSt
WFnoRbsR3MiOauWpnRSaLSl5FoZiY1bWTtDpKsbuTKTbdMTyKmyBsyi0sLXoVHAaVKIKMa2fV/Vp
+mZyXFZkE1R2a6ysjkxUQjlZ0pmDmHWKx/peq88autOt8pyeahlRiMCb+8zFtFLepMP7XCsZMSVP
ev80QnnTmBSCDJLxJvbHuXCSIstJtNyJZLLlVHjwjexTMmH2IgOaCGAoBQyfwFu2MHIaFM3xA3m1
YgYKxfBDkR1jRHi7oMXp4WZutMdEXRsTVJ4NnjEyzQgSNR+S5RZPutec2HiHvgKAiKfY6BWboCbO
GMesrO2c7iGYEeRGR1ekz6ZsYQQkJXmIEGKOhD60Oq+95z6vjoLegY/rRBf7CaLD+MvKACobjlZI
M5fIrK5kaDlAwioY9rsBWHX+KKo12DVOOyulBy1570Jd/UKj7WBJ9ZJmsYVtyOiuAl3cqoC2kjHY
TIIUam9nAvmActYnuLKsc5gCKeNcIdqmgBU18Fq402gFtrJBvyz18N2ka12Gl9LUD16xavV26Quf
MiQimpIrQPTby/a0qF6Z16qLvl0vsg9lfen8ZTdbiJgrfZwG9lQOgnDr46X123zUDx1fGQNh7K3r
RS2hzLedqnlhJ9Uo37wwKrWeY47mgQqQ35MtttrR+N1BgEOHTMHmakAOt0WvMDwU8tlq19VrEcDF
2dORifDxErYSiIMT0HgGFLPNRf+oEEsAqdAuM8aViC4C7dezRebS0FjG2BG1SxOZOsaXGi+HAsrb
KEdNWk64CDo/862lzF5+MwBDbaf4kM2l1Tv+J5SDaHZKskU3gyVGez1BRYaR9qd8sqRZjMsr+IdP
YRfvhSOvYEfdIZ2008+z8RNt325WbQHFP/YsyjPcCfviBs8shrVATcNaKBjp7SvJNh+zD2DZNs7u
mJWvIcvbqMCM2ZKblwFxQg7agu7IEUXYVis5tzHbYqxnewuG8+WpRbSATHafI+tFQdUw90K5Nj83
r6HDIcnY5EnAgolVcABntqjWrsVLemxeiEcAZ5SX7GdO+yf2aGMaP/9ImqNTI848MLTh4uWPItSZ
m+jr6HG6IxcVKVgiLFW2HU4a7LvBdi9IULz7RL2zsJvA7LiuwB039zRkTEcjTswu7xuMxWnhPQSL
DZJVc/OnA8NoWMj4ms2cV0aA0RGGDRLPDu8uPnesDG1IAE60Sk1ORJoE8O0XzKmRi9yX3C4qC6EN
GCZayK9niVkDvXzS7aX5wTwWZNFWfU03DIewdjorpOLUoqgvHYR8yTzDZP5uE+hn9ecmoy3A/8/v
4YLA2voRPxbH3qENY9o0Sp91KD+bCPtrFKzBkDDqA9P14tR2tibl2OrbFjxbYfemzWRFwJjGemaN
lLUJ+kbb4JllIX/TrAI4B/VnQoYyyVXq0LxnKWOuYDWBY8X5s4UBxNQioTTg1OyfrSVVQXEqOFXs
zDg806uiJwSrKoJ2RY2JgQ7I4gU/G/7SKNbGqRqlVjg3Z1q+lIdbj3mYCKILuuBbry41x9hrIPHm
/HMBemq7nHbxidkhWHkPKUAc5xjH+bRf6HEOJC6YoTucXKi9ojZtC+3sAzLdfpqBo/9WbOkPrth+
z3Rw8zcRWVtzN4wLnHV8ewMPa3UOJrEzcoWncOuzy56ChwYU1At0ZGgWO4gnpJxEYvgT7UPxiPLc
oT1qq6kvAQZlomsYK54MXdSpc8LlqV+VnUxbDFE8nJyeZXsfPaJnO4fsOy+nycCyfdgD2abDjZoo
48yle1Dy2UkEjEd6hH4pgw+8T8CMLfrzWV725vwnNo9bfVy0Tn/op421qNhsD5I1Fxfyj+wnKL7k
9ybfZ4woaKA/qHuAwbawj1EhRbONwf1lbh9O8uwCHFmaP/I3jxoDVGb33W/JthnXUuJvIrrS/dF7
CsEv/uSXpxt5a25Lp9+Pnxd9C9gIIezP0AaqoSyBK1EYTbP/aJE9RCwcp7j4aJ5rCKnLbp68E6Tk
k4A/SLCAxuec6do2r9VqGzTIwKuP1jqg0WktZCfdTVOAYZa8tL8ySqI5InB7IOemsaBFyPAaAsoJ
tasFVkik+y/GZsNn+K5cCv7RNt2kTry3ng2EXbZ4RGg/caggjoPx9i76nvEAimjIbUMj2nwAEhoX
y+7lYUngDiDqzjGXwcM9ORGQ4aIw4WDyMtszke/Kp+BJXOWAgflgH+l4/yh3xmybzkH9+Yz6iX4y
kq2n5BkY7oXEuvkt7auH7CHcTA1qR39UD8OjfrZW2euFkKE+AjB6xPHb/cQc4afBycBMmBn9BzZK
ApDcX8lFeNJzhrX5EuVvMWWk/CIEvwwauTPEadB/adcmZgfVm7WGOtj99Dn2+Emy/tJbD9kPXmN7
IiksMHRDipGTgCWmjgdKL+/dQyjMcm8TCuvx7L2w6csJm9fqc8Jxqi2U6XCZx7Hdew/DxOFyApgf
KJjzk/D/uNkaoAasAxg1B+LL0Zs3O/G526Zra6n8aj6UB4tBFLOmaGHigVU8MC5HK4NMETWBD20+
n37XIme0rwFaVV5AWL5JxzbzUIxwNP3Q6gfZmm6pPM1Na8ZzJD+Teu4mZ3LlSe0OJR7F9sTH4sFn
pOjO9Q8eFLAFdocyBea5tXYm5Xgye9KkHzyXBuZjZOwibCHdg9uGY8zhdAIbUi4JSfwRzZxPMN2w
1xwrPmK9leqHnA6MfLSS13n9TrnHD2JImkV7rXooUBoDOUAe369Bblr48r0b7yIDd1z7qpfhEe6i
vDce2OnoKS+gn/fMa86VHf5gaj6te6h1M+vB2OX7CsEg2D7zlJe3VDxbJxIMlCEwutAE5pgmtF/c
g05azMBzLQgz71fm7bSX9q3b9sfUtsy59t5f1Po1M4GX8fOgwNly4bwjcsRHlSPWW8sT1mBWchB8
GM2iWZOcSLgaYyw26RzHiK5oC96Qbp0GiCqsudke7EWH/U2D2/FC/OC/pllMvhwhRz6BND16+WKC
QTcgfJsP1ZGhUgi0atho2Yf0wFaZIkfoKL9T6J/vwjr+UfLrOD/+wNfNP32KJ2EtnlTU7KlyECzj
GKyefAZ8T/gplqeSAxodKZwfmodC3CkBLUrlbMKep5KDRzRcYpWOis83sh8Hp2Bq9yR74E6KnW8c
JW/TPav6njRJnHcPIHvlJeksN9nusw/G3+RdQImELcZqk8iO8pHaYOw3JQmVAXhkcHB4hF4eFyW4
AVo3DVNpIMgvPr1tbaKQ47aJdZv26kLv5HTVEnEtHaE7viUA8BoACnhLsMfAGeXU5hSq8wQHummf
lQhk0u/LkFaMNwDZ19FSCJ3miPAOPiUfE7+KQE8A5xUCxEf/UfdpfiGykdX4TqVg/4wHec+XpdPR
8bblUm6PFenVWyJwTyMAwVdL2kp73oYC7gzPVdILQCXk9CbOYYvmecqL1Cnr6AAVhcecDVkvGKxJ
FIfMbVccG7G/iV41Y9fTWRtRg0DixJCmcvUlNLR1yCQmLuSfjXIRh12S42HH3N/gsxr4Xnq3/DnK
0ks5GIYd5u9jvMwoHLDBLRd09cCbQPgk4Qrt+E2Uz7r8ng6cVg/ECMZkoA/mZrkFrSH4n0UAQtD7
/F4UQ7qh7qMgO6SboqFOOjJXohiFYtRROhjlo4Cpd/jeJRsT0kPTL3UkZpHQEz8G/46X2i0djq+X
vFK4aGStMrSIS+LrlXgWLaOtZr3Wwz6gtP3+8eRJP+lKTcOcrPx4QnoQujHdyxc1DSNNxKAq0pL6
bOlJ/spPRpiwPWABRjSmSAHTQkfLBwu6ex9uSjXcyMC6GpvlUBNeUF45WjvQu8pNxxX6uaIZx1If
nlTloW3XI1n2nTv+x20N+W78/CRDpsjW+HV/37GvC0OQWVnxmI9kjkWbL0a+gKKAM00a5DPlyNNw
rVn+QQ44NJVfWh4gLwopXoNnVKDAz1imSH+EcAiQYJjK0LuWZDeEkEwDOzi8ow0Fp7Sre2SVzCIT
6+JRGyJg3yqF5EaICL1Wd2ev3BCC+utKV9szHf3UE4SqeOzVeNlnsi3GduChSud1DMo/k+KObqN0
a8NM8ulosOC1JitXj1aNQTAag5o/du5r7B2GBGBHj9Q9ya+VgvAERBSAQnaZWuXwJDvQfu0bgePO
LrixwghHYoaFlBKC7taVqmU4BG7r47P2GBUdOh6PQ/bJieehcdmVv7NyGTTvkXrCsnJe9dANmGZL
zbYe5XiR6hUqehZdL3edaI+D/1bn8FxD3ZxHrnkRWvJ+rIT67p5iqXylAWVin6Fr7FlUYBBP1OWr
ezbyQZbTxmx3oIfEcB1VS/XCULqG5IzkilNvSiB2KUBVy1jI1lrID5zGiK6BMncGYGbpPb2uSXzm
y8f/zw1diUQVkt82iccNQdGE8xCuuosYz2gzFqHT/UxXfWIPnjNOEG4gEN+/wWtlnD8XpxNjGqrM
/1jmlbKb0Hld6iZqu5Nju+MFqM274h8G8gZcYzTGiABOyBmzS11tsgGk+ORgeQ7Gc1Cdq+GslTDt
FCwvXVvrLyOltlWeJDCgEIsBVjX1soWuakCSRp0jObUa2VW+kRgg5xv6qtrYUi5cvI7RdZWgglfa
Jn1dtQ3nqowrrkRRKqPua+06BDGC2BHDl3F4E8ozPfQkiRdKelE8iW31mcYbEeCgSIrUcZWWYbSb
vplNjyfgr6pY5cYUnk7msBuY6OLlxQw/GGauGq/8fi+TiUn9qTWGOwv8R1Ls+u3iiYhFoYb2KTvv
74NSb0k0hEZtdr38WQv7RNUXImouDOq9cww0X4ZkGSf0IMd3QSt2wM0bSOU1kuygj5p6X5Mry4UT
UBO5yXpCpAYvUQkyiN5Dh7ewtxHZLTqjtu93hixeiSZNW8PAZJJ4axoKO+NKNMkqxFEo477Zdb2d
wNI10W6KN4blQHSmAZ+B57TW/nHY0Bmn/4vtN37chrqIUAAjfVyWP+puIyE8EB1qDHmZRPT4Sc+k
Edh76dvM2y2kIKQncdMCCMLGeRr0hpCf4jWtiX34AENYBta5My9QwSHUor8IspXpGnKiqNlvulNL
gu3P0x/uSG6yyHfBytyEyVJEXx5VU7ggyoIsTC4Ptftc+wzJbBq1jPcAigaKg0Bq19kgcCy7Ak2M
ZidT6FU3yTc8mO6y1vlTsa8A1b8FuBbRId5h7A59w4ipcoxLJS1MYJ/koIx7QFimsyd5RRakf+hL
En1pI5wLtIiB0v/UoVe8R3sP+b9NchyZ9dVr8GvCWX9OaLLNGNNb1ZbJPOfe8DOAo73MtaUubOr3
7NlDbhVVpGVlOHLE8bg0NhWQzG6RAFwG6ghJ/QhdTHupAOQx31rWJv6VXL/BxGNJiUjeSBqsrsyP
MnJo7QHHIreo/ZUXLsmnBXRF3nAsf6P2qVaXdJIr0abBqvSzhxEKre51i3k9wC5ovSJKnqEtU8Nu
jPX3W065ksubdhxBDZk8XEQnRffp6P6SBkUZmZ+VVvUunPyAQnXuggvaZiTXwK63PXcNmXk1IKMC
I3WhgmVrF/6LcYmem50KJ8AHEj2TYlt6khHGOangontU500ZoLXz/b1KN05t7tXSNW7UwDvvKozk
qj6EKdp+OwXOhzS1JF8YsfLN1qsIVDdk8wFyoHS+v0zqFNyvjhRT5cqyZpqaql4H/6iVBi8zAmDa
tGQRVFdI8wExlKvEpJc5h48HvujDPbZbGR7B3nqzDuETBLct3pzVD6RuJvTRJA4MtozFpe84oHg2
zUSqNfOP7inBJCaDBpXaRgElwIvntDanyu5uML5KI//zxr88ylXiVLVhaLVeXO8acZNaDnprYXMS
TCRD1zE6LQVAQ9+EN0LdeABTEAGNzD8VMk4fgAthpQvQNMFmTs/uZFjqjTSBBAG9bk3G4xPh+r/3
YpOMShSObrVr6ERDBaXNrK8RZgwWfzIH8EfvwL+jYVG9hQ+43CV7LLcR5tpDqvDhNMMQYgRvPnNi
KCosAzihvXGgsteio/mRwOGj+7EnVEJ9gMKqRJNl3Pd79FaqY2IWjiQq4r0c4lcneNsPijtUYrVT
noZHcJIBFiIR2ut06MbneiucDTtZuzscEjcMattT6aBedUc8+OZH/fUmrhZydHEGRxi04qMmJicH
tJ2IGqBJVdQU1u0xBgM/NRXZfByt1cQPUhBwmqoIRCWbpWIzFCp2IGRWNOmKqbcTvH6/UP98UAYZ
0CRraxLm/o3R2LmmcdBU+a5NNSeunBYZOmj9nCSpd2dfSVelAhUTadYklS9ywE1x9e99RXWXDUGf
57tKgBQ41E7Vgpnyzln23oejU/jAYNP3saL5lb1L2inx3tOwJLNvFpW+V0GKRnF9Rxf1Ko2f7mly
MOdfKprionp1lgmiWymx0We7zAfM+ZaBtYUh3Hb3Uoqb18E0kIJRJAm/Pt9jV289V8myXZOAzmx/
qb67V13FaYVo54/LLFAd3VeWcf5aMe3kXUgSQO8RhRMwynFN20el2V59kqnFLfIm4GYQGW/OhUVG
wl+ZvX8nJMn/HPPT0mBzaOFtILI/pq3zJSTV3tjmGVCH3dAodt/Q+xNa2TZzen2d91DQVkuiqR2E
OBWYoE54S1qAyERjI9hbJfIU5kLIkNlwIREIiPkHyO7SmpR0EIi99khjYxWH92ymr/sJ/3mhX+76
apPVXSdnrcJdl4LxQNvnVPnvEXbQOVp4hbVQBW0NeidqH6a0Om6TNdYEG5ls26sOPhBXeEmjNUAL
pe3V6PRzBMcjza5kWCfp4//74zPZC6h2chAosj4lBV9W2OiToVeNMgO56fTGZ89wtbFNBEBk7c42
/yehnd7llytd1TpilxZJjU31jiF5KF+MekNFYaibuH+L4w1VwPcPduNL53KaRFuHRsk/EaT0klBP
Uh6M2DawvP6mVZ0OARnMMfI7x4r8TyCdnk3X0OfGfF1HAPrvVbTMXq+EPs12aguxHHKRaY8KaD6y
7Fb2l3Ldz8V4ACxyiHhsvhVgCvNWeuvjGOCUrRBOk6izQx0MRAD4tZDuFELSrdVHLluURNynZVm/
Wn2rr80x6NmTipAc3RGPEhNfu2g89CKTpwRFYL6TwRAWIkWCmL1ZXYIQqV1aAFf4zCvlPFobwdyb
XrT7/7+or3d2FSZVEzMOTQlZO9FRZewHTgSAcjgPxkb++P5St07Ar5e6CoaKKOWu2UTZjsKaJo1h
nHTrDFnw+6vciGc05wwF11Yqe0W9WmpZi3sxUL1s51vnsdlwnuuMlqLKUe+lSdI/KTv7juYaILUp
HzWuj3S/bvU86cx05+HVmJ4lddxUmEKkLTjKDsTXDzCRRXImdEm1y9zEt/+LR7VkHFFx+NAV7Wrf
62IltYHKghbSvu4cCZl3RhGoP/bO9xf68yR/Zd3Tk3650lWbphLlPNddgcGn/ygmmzKXFmWqbOqH
8UUspf0ASMCk911W5HXgP76/+q03aqoq8ZlERTKvuwh9W7YURnK64yApopceoEV5Ci36Ncqd57x9
JT5RihpFlJXpM/5yHKuZL5ELiemuk5yEgY1mkBKcPO88hi//zTP975Wus47CSoW2y7hSEm/I+k0U
JcY3Pd3f3aSKzD1fvzoLL3cR+XlFNa6vlAiqX5kGry6tlUVlPlkU3NqDjAWUVHz4QO0FgMdd+Ftg
eCqkL0aNBpn6IEEIM/tVzIjNH1DKrw4Jwpb97xw6Cl8tTShPx39b2nU6OFBy17oG0eBNYq6QOMbg
Tipy81P7+hRXG7AsO7+zBj41Wqpg4XV0K6EhjhWlLvqWXohMRr1PgYJNjUKmOxkNhu/fGNvt1kpa
2p9BhSmK6lWwtpQoqHJFT3da1i/DBjr+UDCAZzpUIsZY1zurEeZBCgIgaZaymS7GneS9GNaDWqAN
WFfbvphMMvCYK9EXNmgajnbkPYmIaaXUnxy9giBNaCwdYVukPAMwOslZNpLFIE/q4Pt6iFY9/Iao
J1kA+a82W/qKRebaUjouBssWAV6LpGR+t6zlCYxaLSpV2oZ5s4t44Uki20NxRpMfZF5hGw1KMLho
QxX2px75AV83CY2PQrBTF9wV6BsptEiLMIkhIcrrVxml7dqH4GmiyeK9deR4IkQKwc+Osnya8ikM
z+YtLKROa34UJZlpvzdo9MUG4huWh7r4afSRGXF0ZZHIr8ExjdY5WT+p0aIRadOMnx20nShAXIiF
zKIK9ToKx7WbnCJ+j0uvaswgJyDGmrLrptDd1oITEe7pinoUqwN7wio/KzG1W9pauTzYY2OtShQV
VB2R0CJaRyIdJitm2nwxvbfBs2aitleBdrDcsVBA5LlkkxU7YNXqzYU+5SuDXcjtKxkCTg2ICOnR
nUrx1gmLc8c0R1CJWZZxFRyLsA+LoGrSnd/VdhJY7xnIp7aAGOD/kCJjAtnVobeyQjTiaiQrxPfv
t/eNDIWBgChrEkLxDEeno/HL0ZfXqW5ZQ5ruzOkM2NQe7NT+kzKMszYC0sM4+/sL/ttEMnSuSNSc
TEsww736nJQmjjJJi9Ndbq55STHOdLp66s2TGbzAMrJ6C8UpbxYkmkNM6xEYt4LCNn3pzof9b6fg
6kauMgbm1Xov+CHfNf4NQlFuQg/zpbyxjRqrNnEftp9RK1LYMP2sV2lfb9iQAI5zyPwxbF3fRUAc
DzsfFl7/qeXvkd/embHdCEwWibRl/GdwI06H/Je3E+ah5Lttlk51ghycQuOkMKARD7KW3FmNW/vg
65Wu3oos52rdKEm6k3x68mtVfOv6cwjYqZTkOZnp/dzixrH617NdLb8omKIbjOy8xMCTNJOXiSnN
SpBOLbR2pTNgzQs0fM981C1iJ9/vwht1CkM8HOV1U5EN9brPr0q5lhYG754UasrDDblak7tpqYPe
vqAbx+8vd6sQoNUiG5JK1kjNd/Ww6sDcRTYCchlxzwwo9Ew6Ho8lepuDiPE3O9/Ktxzfhmwr4lqp
lyZaNoOBQhvqRgKjoSm+pt3pzm3d3F8cf5rIXFu0/oTfL/tLM/NSSGuPt97BxfIPmJOJo3+oFZf+
HDOLzoktlDJHf+421ZwjQakR7vHOqsAEkWcIBOVObnvzeJDplVAtkSbRhvh7yw9ynYnCoCW7Rnpj
RrcUik2oSTupdab8unW7RVEjvshyWPEmE8GVxqdCRwc7Mu/dys1NYmADZmKlR1Ex7eAvq1NrXp2a
g5zsAlhYUX5Rams54NzNfvHkfZMjE2Kdpz8VdbUKrHNtTYD5BhsbDNfSTczfJO2dBPJPD/Yqr5u6
m/97U1dHghTUOomxmuw0LFH4WDuY0qUTJI+eAORmxNvCySda5IgylMjJBcwM3Yb2krHtvt89t+pv
UCmiJomqruO6dHUrZmyaSo/Xzy639rEK1D9gCh+u+wx2WXJK2xd6wi5c0OmlqeBUp3sK8Nn5Q2GB
Yi7PQEp1dboLXMWurTsF4a3cEfcuikJmetijXO+kPMLfSRJF3HeST9OYh5G5TmsanQI2vmCHR22j
tRFMfjF0AGbQnmBw8v0KXUMWpp6UxQBUllTiHJ20q8Ki1rrQq4c62wWiE4FO83KdHCx3Eii9iXtx
9RcrU2zT6BcFPEnPQ0/YPIrdnT1zax//311Y4lW9qA6JVVpalZGoOuwCptjun/hO3aGTXH3/zP9e
zBBVS1FFzleilnT10SRC55tpUye7KrEb5J35CAhbev3nc3Dvfg7KFJj+/h7+vt7VJowrNW7kDvqY
VoLvQ3yiB4/qewKTUNQLsXuSsGhIEZfw4he9P9UCLQ/mykXxWqpoJoYyHAiRyTsxADiimUcLAxhc
GR67MV02OWqBwThPdGStgl8MxmZZ4js9hiV9w2FQoHcrRbugHre1i+sPrhQ+08+gP5DubnLkdDvI
GWFgbaryEJr9UxHh9+1DFOnyVaey+xNv0SJ3U6K1VYl8N4wvM2md19XEOJWtR8+Z5uJK/rvG9sbt
ZHvM47kIKF6oUQFgzrmPsLKKlfBRDQcSeoPnhyhkMHTluyd8Ksy5XHOAQDOdRoiW1htPjRajxqSX
MbuOolUdBXaaZTZHmCS+N4LF53sJPHmRx+AR4g6qnTUTFD4Vhm+l6njVk+v/9GSsbMA3gdFVOIBo
thSysFQn8929LMK4QTCiQS4rsuUoZqiGJBQTIdOtUcZSZlUPsro7KUhR6TXauJBDPYZfgwKiXYBX
HrxMKW9iQM/RBFut9iICEEP/WSjAa6Ns8f2m/TcOTpuIQawmc5bR8vj7pPfDMGj7PuUkU17EYE8C
xEIQX3yq3++v9G+e9deVrkeoLi/cK8QMhksIpxsw/vjs9acOSRr4dpQyenQnxt+6IMZvdGNpo2hE
jr8fbRRCSytFHk2TXswJvY3VQwdkxYKHyMADfeXw8P0jTiXL9Rf59YpXuU6bNqnhZjmLyYDLA6NA
35ONODXVv7/QNUKS4xWwxpdn0/5+tqqudKUcC84aSHVpSPrId9qAYVIUh4N0CsCGe0l0707k+xM6
/n1EhXKJIaMCpurvC4uCL8acLQnp3AmmMXtcNBV7akDoaAZoTbFIYLIUZvSqivFDlcgz3c1XkoHa
yKYpTrWvk+C9KUHm9HhFRX3hGOmnzPgPatvMM+SlX+Ifpq0HAyP7yAYdk1fKjlY6ZbwGnYRKvrV+
uqK/MkZMQeC21QxUGpwjlEizg66jstachtWQfOjz72N4bwVubitZnEoTWSKfvVoBo++1Me2TZNdj
79io6aJuwoMHu7JVm59+6Yhq8yOsAzvvzUWdGEh0KMjBQWPQX1Q9WtJNQKbTCWkbIK0twEP1bTCt
PmPtUqG+RzCyvUScYLWYrTLRwmseujhAORaQWJKKGthkrJoqlO4tJEOm8yaQHUmU6XehG9adohEg
/E8TVrnmQc7SMBGCzelBWv1vNuH/rcR1N7boo05XZT/Z+b8LL9mC1soCYzpLFcSd48J2AS7Bs7hz
1dvrP4EwLAAiknUVZiu5F/VaEeKdB4i9DN4LSum6Qos3pY0fV6hNQetP0oWgpSvmL1VlOu2KNAcS
s98MAJyZ8PNdeGN+57y5kcDzUcr/d2dXAZme8di0Eesx0hYzUDuCjCE9RgMYoZILE2j/00gcIg0n
EIWwa8fEJ7O4l78rU17zz1eqAJ9mkaYCZzqovuTvVZDoeWdp8S4oXqz0rUc6Djll91DlL/H4Gnrb
SARjb9TLlLOYAiNg9/Wj6uTwFKf1zNtzsK5U1EU1FYAUUkO81byIt0KUb4R1MaYPkk+8GmBZk9Z+
/4blm8eo+ac41fDvu54daS1RtxNZR6UD8lSFnAfezjTNdZFUdh//AEUyk1t0hsq40/AZQgMnr1Fb
fHeVp1SUH2Q9gFVOAZ/vugwhZugjUsvqZ5mE+E6MRlCSjj9HsMguGcP3N39rd+qiovAfi1Llum9R
mlZRBq2JyRYJWSyVEwAypWWiDNjBlae82/dufSey3ko8v17zKtDprtQZgYIoQ5TauYAT+MWvDi6i
Dryr8p7N6a2E4evFrmJcZtRD4ut6PI3PSKkniCb5EzZ4hJzvl/LWNtA5txQZVKIiKtNjf9nEgeZm
jSurPBbYusZR2Whte27puX5/nZvL9+U6Vwe6JxhlNDR8LGW1QQOAFxbBDWT9qtLRkvfvL3aj7WmA
B/nfp7qeTihd2MlEwfjPnBhdW/B7wi8+wT4+1daWwc+cgBAgpHVvAPOnoXl9KFCLyaYqaSb/vnpz
zCviprGGeJcI/jKqYQYy4yDVFIPJmadEVV9wKt92NWyKL3JYwpxu1lMXxm0uteb/F4knQxpqZxH8
n35tMh7WXlnUXRXvYnqP7Fpa/EVEQc+xdOdclm9uWU1SdRVHcxbg6gWnaiGkvlJyGuIE0vvazpJb
u8SiV0SbWmiDjZAhzhxqttgmEKDgvOhzE/Sba0SAlRhBv3W486WRf2yLbhslmPhae39wH4y4PvmN
dzQMFDSRsUg1916X/Na90w2ymEWCXqdl9/dH4JZpwFIp0zI99s2EojbiaG2GW5fiwHdPRQQuUtu4
CtZ9b17tz3Wmkm0EQnRw7uedNwOLqRgigB6JksG6Cixpq6hNo/NNKvmJUY8fi5h1vrQoRKh9tKLn
vZA5eDkRpmnEoBeLKYhMkY/czwUBkGbvYDEAwRn0ITr9rWqNSTFYAo3KBKN0+ASzYtNZKELodwAa
uILfiIrMU2FQSBZO2dcfAOIvxTiqI/tA/1EqxaGo39UaVU1mKKn56SnWY5aXa31g6jL5ZaP/XNRo
AZzCaYADXAakymCRYNCwjbYT+ULT863hcgi6sPZN9xIqGNjIsFpNqtUEGUufByFvE2k/5FmI0sNS
6hjyCC7Ug8wAsJwjCmeay+5/SDuvpbi1tV1fkaqUwymdGxpoTGObExXTE5Rz1tX/z2DVvzfIqtbe
tY6mZ2EzpKERvvAGhIScEU/6DPKiL1tPHRQ01VglioLQy+tgnJF1cmCKCdNRT7kJE+dIEJn6Z3As
epneacqwkX3cndoqXoOPFp9ei03RrDu00dFCRi5JTrJ+b/WvoreT4Sbiy6+h9Bi6+VoCaGel66TA
ZcxHTpbX0J0LKOahtn7StPhBwn5UAYba2Z3UHkUNR7Wgb4wnEqlQMlZMZqzYD1TDShRJ/dxE1RfF
bZLgEO3G3KtWAsSuBGeBlRpcb63W8UujlmvJuWulJw1ZxFze9pJxF7PnTErSomhX2TJKFSi5wvGL
kZwMAlTG4O1G76Ds73QxB/KxQAWK0Np/Tsd0pVFHopczMKVWWvyAvEYqq2QvWoxTSuxQo4sPxISd
1m7LZCP5H/siVPeNBoo3w4RPkR/SEHFep/pZNNVNrKx73IEHqXleuATmogTQh+B5UbsRR+D3Xa3F
lau2qsxKJGkK0N91YC401FGU9KN2AAMOyB2GKL5IKAT/tAx8EwGamRXiFB9abD8MeOcoCPp6uroQ
S8ztEYd6OEwZwFMEMt+fTJHM0nRSLgmm0YzxDOs+wA214TvBxMIkzN3vX4ea3EcWXSg5a8R2LF7+
04PTgarjL8kir8JkbZMEcRnn42uvZRsT3FBh4mNAm2Qpp5tNp8H8GZQsNZt+pJiVr6FGV9hpKU4G
ABdhtavG8ZeklijlDWzWdTBAoa3cg0FYsDAHc4H614EnMY6bdYXb2iyEOngTrXMyOw5P2br0OBTm
uLrRUw/+WRhUZEjTQODroJP7sIz6Ok3E2/rKS4fkOGVZtaYrXK6GAhle5wIaKkfjpUyi7X839DT6
qcAW6krL0JF88Nx7NKTEwYroWYrHOSHX6AaHIS9WtDaujzx7+It+L/VZhRzNmay2WB/GxgpZ2F75
brjBr7Ezfqq8pNpnBxfIreKnB6l7Gcf06KQvonjbhyhMcqNy4lXZx9hCOSZbEmpI9Phz4BZZ+UHk
+GhQVK3BWkrNB80IKc4PtewQQPSU/JHdodebnqO2qaDvn0QgYfrlnRQYm4SLvEPCyVajYx/SXQH+
kIfReYUYVejI94n2Djdd1KnHGCtwGv9++hAl7ybXqYdsz/UJmg1Mv07QpKSkBKWpZHrzuQdAKMsA
IBIP30UI2s1JSRAxg0kjI50ltqX3sTD67GHw5fOIn3/ZgW1idG2LGJU4d8BpiuiG/TDgHgk+uoeq
RgnIG/IV9S1XxWrS+6yqWZKyQlbpcv1h5k7nrzMxOQ1UrRjcKOpjAYqKEenvPkTuQf+5Do6iNtvo
u+sDzh66iqMDOADWyZXw/eUr2Zck2avju9691MlJtV64Vx0J9lyzUL2CMDq7+f/vWJN9YNpxN7oW
cXfqvXXEaYq8eYdDfJPQslh33HpeTLPRf2rty4gdC5AZZAz+5W926P5WxV1RXmr0p+UM5xYCidjF
TwN3d8QtPw8vVCkKXFWoi/d2vCc7jNSPfkRaAxAqOEsqvmAuK6ApCZWPDsYXeY8m4esI8IHK/I1i
nPr4w2CJFyg/ISCtX/jybYbxTYfqMKc/dEKNoleYHVWENtsqgaIILgCtbStDISlEj+GtoWqvn2yG
EBkjMvtdvQWi7ReKKKgPiAJRVKuNHEHhl7E7iMg0Jvipe0Dd9ll0SeoazYF8J9Cp9A0UoQlcn7kD
M7xmOBOIQcDJacG7CB4jlFhc7GpgqGT2ux1dKD3ChxSxjjacFefO44xLycSBDI3eayn/awP1MQJv
3RF92IB7CJr4l3mVHHg8D0NiscxKsiKUPFLMTq4vt9kCC9UJEzKxQW4xpXPbcthmdc5msylSoIho
t+5qBGUoy9auMruLwHj0pb0WfedBwrrHNza9hYS+lqx0pP8Iaf3xYvFBAhfpIJuPX8sI4Ie7SjJu
lQ6NVGfIfy0DI+dSdRjeskz8Djhymg21VdQ1oRewUZojoQHfGLAU0AUyB5tnvj5Ns0fSl8Emu9Ju
qsFt8xCfcrh+lVGsG8xhcNNeyk/nT94vA022pFXncIIdjyBAOrEL5fYEs0AcfVpFa1k/ci9KPSVi
QnNRaP/v3nJy7BellIRGwltKjhhcQNroX/Ge14eZPeK+vOPkfE8I9tOm48tRNioR+dPEtk7SV0oN
1weyxQP/Fd18GWlyerduSFnSYzZlN4MJOfzIUleIvUh6+yLYN0lpb+WeWiyCs7ojrcugEjmDWD9l
E26BxQRjeStHeOxw5ZIvxUhY0cUZOu9Jr9jbb9AmEoMCc3K2pX8jCSZr+aJEA925RPQuUyI44AiP
SmGKRpNdF4/E0WG5rhID8mAAxqfdekARCwMxe/lsACdhl20JHgRw2+dw448UC8WxRPQrEr40oFmJ
3op+ikcYpgZQAn4Y6JeMRqUE4ps8IhYNHxSCDCRBrNdaLz5rs1QccyGGGBfHmGPdHMs9v7PpEbbv
GlAtcGo5ncJC3i58h4XPMI1s66h3Zcf/LFyAGRkg1Ftn8VIcakupxGxZwrEVKFaGYiCoMdmqZTvY
w2jZ0d2IQ5iJWyxgI3F8JjWq+nQiSGVNarHspZg8NDAgulDQShXUYsiiIvRbBOsqj17GBGPnYiV6
NwL46zVvfSpvxEFm07BxaCKqFSkw0uj9Qjo0W6X6+g6TUyDO2la2Uje6G3TEeVCd1Fl+ZcP7qB+G
8Zups1M0gKEYyVh4gFMsYoQUrG0O6JSEgVTRy88Wpkzo0zUIGEapQmuhhlmu3xOv6UBQrn9hczaP
sMF1CYAHyeIkj8iNVqIUxBNbIVwndGJ9tK81/JuxR1NeVOlX5EqoIpG4eh4tQqDKCJ+aNPGIbH0F
Dq3+OzL9fccNU2Krbpq7HOllKUDzFyWG+NeIu7d6oHbhbzXKJrF/rypo34Datr1VZr7HKBJk+r5B
MsqgmGIYf8zwt8ge6CYLYL6unPFJGRFJbrD5Sv+Mj+Iu5buubUnZAzHeVspI1xSFegdIQYnSoQGQ
V6NqwSV3fbJmMDmW7Ii8GtqTBahKTOaXALdPfZkDPI+F9EJSvYguy6jgaGQfJVIJcdOKTKHFGyRK
NgKfIF5k4Rlmb7Qvz6B+f4baqwyvtSmEssxuNHVcwWyoDJwWILRx9pfDO8Wmxq8FnvvYEnSTsYAL
Fj3Gxs4PC08zk/tykytIidBHNh1rcvOUJKFh0Kc8jSa8owmkyLTgBchhvkdUbHwv8qXoV5wDk7vh
25DTW8i000yyxJDeGwe9V11UQ0z+S0IERGrxnxg/8dFPaz4sdNavv/LcOcX4hmby0kD9PoG5XxZB
7LSGZMkJgVcv1KrPYotTDxUIFRFUt9JvsYfJ+Iz00UcCGNGdld53a8qTHKB1VAOK97deaB45Rg1+
SNVU3BlC+qUJy2fAVgW5u3MERWISlV5//LkOAo9vA3yD0clLTKav7BUpKEYu8RBEsJlsbFTEzUdK
u1mExge1cU09icmLwLPgaQZaBsZz4znAnC+LGf0MCI9bXlFVXZA1VWXKd466zge4y0WfZzguweCt
OLFDJd1lyjkggXB6bE7QpRc1VZDdhrZz0uhFIOaN4bfLhnMMLMkgGxCGaNXl/4FAMbvCvzzhZL6K
OMkrI4Puyqf25Sc/+N1mOJ+T1KenoNcPXfOyvv6JZnb4tzmZBD+dVMtj3POFctTRkVIHZvWal5cc
jcz/bqDJ9R4DG5Mji4HgRxEzwjggXcBXb1H76JMH8Nee/TKJk1uGgnYPi45bRlP+lfBB74RuhfUc
pv5DaxQHDbMPw7YQOP8BGOGmgPSBSpqJG3XybBLdDNa9b95ZpfNr1F80st26++XH4aqpY0Q4kp+2
+lqoiDB7wBPpfqMCvjK6o+BUgBngl29cxOcNtGMs9IzBZ9cS0JpS3pCYDgW3CwFHo51UiDhJ9J4R
pkP4pr+MJlKY7RQsmsr8nrjesxBUbqgZmfqvJO+fSkSipQFntSiJBdMFQZuuPwqJmBzGB5c9KB6H
IhQE123qf9BgTdB0wM2EXW1SVqKo36nWNrawc+d4TpMPcZ6LDJhfQ2W/h1kt6++xCxjHL4wbOVPY
jycPMGpIYGCAnfDrJw3Ft6BFZJjmlwDdEIUaOLTgOlfTn+AdlH5j9TdaClQPHZHgaKNDF6ebLPjV
o0JC4EgqSDiJ6pVZbSwP2VFOBfpl9rkosR3vznHZWCuo9Vl5SoIXUdaR5fAj7p9SCCwOiaPIyYVa
DxUd4lhfdF6TcxW8qWCt+f2B+uZb6cqqUY9B4pXGaNPqr12DYw+HTC49eQmuEA3UhQCt1SzctgU2
b+O4s7IfKOzsCxFA6RePwsHg1WtTSKtUF829QICx+J8RpXsK3GN7MtU/Q3obo3NfWj0CxVhnDO/X
N81cnZmaumoL6iSnvzW5gKUOpJNREaeClyzSo+sEB1HLoANrpQK3JeUILlXG9vqwM/UsRhWiXTKg
Jcr636/93urlOskYlWMIwEOWPELzQ2IPA4aVUFNslzptM4EhAzqWCvhEdjijvw9Yl47mjI4ZiWRP
FGaILQj+XQFrdD/ILkV1Azm/G/qA1990Loj+NvIkEUgBi5llx8jAChMUqoMjWPtdjleQ5Tdnz70T
wv6ikqT3xikZf7Ul9oK0KCvFWouAqzHClVO9iiDVCuQDmHwMJ9DhhSctOmrYjpUFnk6P1x97JjkG
Sa6hrSfrEBb1yT3RUqFpK8WJBHI4le8tI155uG9b9yRv10eaKaB8G2lyPyRNYdumzJ1peU9A+EWF
qT+6dJvok9GbvT7YXMz7bbTJJWEXkh+XEaM1dBng63ryK1gOP3yy3EOGoaJ+6ikfjZ5wqjtyTS0M
L5bZXzfHl2md3BwD1K/BKbl+pWoDwqLR0CSmKAkNW0VwUV/pKJKH4Y5aHnTz62N/glP+Hts0IcBD
4EUN7PsW0DMlt2yFWytD7SsZnmM6wU6NDDHycjL5pwoHVS2hTYOADNA4cuGdWDiYUYXI6RwUNiYj
vc71AoYZZdTBG7bZEK9RV8wc8G1ddNcX2qEPN3b0SyfkIrnYusO/4QClEnEVCLzazta6lRo+K+hy
m/yu6284Q+wh/IL+8L9vONlqQ1A5sZ3zcZPuQuCuRGjOl+9Dd6jQgy4/qgBDAKpVlF3FGaxxDChE
siUKORCNROEReij338JTzYZcX55qkkVbTlQpVcBWCtJNUL/I+MRjNe5jNoYM22Ov3y7TuWZ3L2Bc
AmKYTspUO8iI1QqqGBPhZvJdmOLiI/9p65OcvXh4I3GHgc8o1WTjSN063ieFvKeLG4I+J7+RFW9/
fQZmd/iXp5nscEdDLFIaWXj/YSEEHFnc3cQy7K9FwPP8DjdMBzis4FtPKY19HCiSnBuRKF16zbhK
LXQna7q05I7IxFNGqXryf8ISi+KFnyDovHTmm7Pb/MszTD550oagMkyeAaY0NTlx01SvhsJylLIt
3YIibrdK+8H5E/kl2cBepJpoj+ih+9S2oDhUC2WU4DZ9TNr8MaQYRGxHaTnme9U1bYXRWhEP4f5O
94JkpynwYIWfXObvKPOn9taI/RUiNeVw0WEsVN3O5K5ow35N1VBG+Im7XQEV4/rRnnKnI49rKk2w
B1KixR6dO5iVRABEz072lhky/aXwQWv3cRrvrq+Nv+UJLfasiZir0EcFVjTZs3Y1akppqBFofzgV
OCoh3AE6ZQCeAQSD6vPYbGU6kXqOE5K2p3HDf3M6oC8WU9fDA+NNIUr0OeDes55jMgdhzgE+Iqvp
rzwbtg29lcL2tjACF7b27MKGz4RAIbQ9Z3qiFkYrx27bfwYVlYZfiOi20qwmXCRZvz5R8+sa6QBQ
pdB5/kKnyZJkl7qkcXV4b2W3a0bi+gRbINICGk8DQX+XnbCmEsGC1GeiL7DwBLMxFIObqG2Yjv7Z
x/tSKgiLMQtMb0QPMQdJY+NociJxJOwX7WaR72NV0qIEsNxk+ZRX/uvuQm0WZRm0Piirfr+7osGp
XUBCbGqrvkWyc6NazQfpqsa3DuTxlwULpaVslHjho8g6KjCCIgmgeKX4wzFrhm33CR98IbGxpPYu
KqjJwd2nL2aaAkniB+7KRvTv+pzNrpAvzz05CKoiMu2qFFNGixojKsN49Vm2bEhRg6B4e304Zf4T
WYJHy0X4FxLd7tpajpyWzJQDhVVSxVAX9FPaIMinH8P8Y+B0icPqSPi4MPTsnQMz83+HFmfil9XB
yVapA723ux6FIfVI7kbjE51W6hwiO6xDvKypeUNrB7nDyze2KZZqFbN2FploS/MwWS9p3kXS2FXc
ufJO++XGPygrxvrFR3wgV05Cv69wmlW6EGJ9IkT/WqbgWDgPLMFfmsyBWiRONw5MP+d+JuN9/GaH
/mEY+4sLdkdGBL60JaheO0Rqq1F4WVkH8A0orh6V/l8NxUuH7FmwWH2lXOfO+KNOCZ2cCHO4Hz2O
JRJa6R2KCp5/9K2jCGa00VmJqgo9U4pMRD1BgiFLtKks1Cv4RSLoAZG57kxj5UiYDmlPQtXWpnko
wHXUGmr86gcA6NE7LQqX8jP/gYGOIZm4ckTNtTdfy6C806xPwPgn1s5/y6yDQJyUypth3nqPXB4+
Og3OrqsoIqZaCBbFv6Sx+56hzStAcrnqbbqo2PrJsJOSf/LYWgWehgNgJjBk+VI5aC7FRBMIuRob
0imU2O/r0ZFjcm6BCi+Cn72GPFr3RsESTK+B0jL0lsVbf26v6xZjwYRCP0KbpExSHLemlVu0l9AH
IG9Dww+rNHnXOIflSuNcUPl1sElM5SV+I+mFwLyrZ7V7UuND61M/ae1V+pCVEmTocN+aryAyZRv0
q/dc6AQaIPbwWEvo01U+hgT+LtSshcx+9gj6+mRimr6cA1kPbTMKmYYWaVpShfK9TwQrOmt2/Utg
Y6+anrkorp8+S3M/yaukLtDlNmU6XHVXoaEs+p0pmsWgJS7+EmB+YbApYsxu28yC2AYsKb2nfmFR
9aFHkNDN04znxWU1W6GhpoZAB6uKWGOykFNJN910BPtD/iC20fDuwqjqYant9PSUWK9te/7/n03C
MgDJwDHQ4JkcY62OPaObKjG+ZiuXux7WGzxtpK6p+RXlwqeb26dfB5sc1WOmRXVpgjfkTARAQfJf
mmdqj/m469vT4sebowtinEe0Rr2L6oYtro4v67NxhyYsFDpOULlOiub9UOldCiXxLt8ZLe6VAlek
wcl8HUN1R8HvhDjGfUXpVKJSJSMi5sD9adVuq5cVotFvqg5aaV35NiUbstv2nsqBa2PEgvlYgbOx
A6muctGWgrYLXg2dYJrkkOIymNjmWdF+FJyapf+j9Q/AilP/oPXPUune4xKXFu5ChKCLbze9or6+
/uTb6hLuopYpXj+5VzgauMtuIvU3hhtefqtXW7wlakz4ivzDLVZQCUkHSfl50kdPGlbgMsv8UJF4
JN3vyLCOIFLWrtJuSehU7U7aqfkD6eTGqeNV4QKuL99lrHFs+Y/5sxvvRnKOTP6D1qwXP0s6zqV5
v0B4naO8iV4mDB1LIwOcUrWCCMsKu6ar6VEdw0p+FPXidx5xkLdWfVfJyBI9GcNRkfaRi0XuSikX
hGI+BUT+mmOiVCgJNmoxU46/ZmbSaHoZnQh8ZfVtXu0BB0npa9GOKzX50yCFGLzDPUbWyT6zHFd2
lR3M/DJE913xViVgI6RLlh4bGM8axhq4MnY7y0Ok5ybHvbaGyL5CL7OoWVxN/miWv+mpKIW1kiB1
0ptY1XwV2c23JsVC8hfE6LxdCcRDXfIomT2cbKg7SEaYAqM9Oe1zr/BJWmlf6rhxeudSLjAJ36AL
7oD+t4WKJznvEgNlfg8jQW2R3tPs/xRN/bKHUepCI87hSKygz3RcsYBoJByyQ+LtlTKMe5dJwhna
jf+JWkyYQmkre1hVgKO5H5ByTYDpRcImR9pCjFsDf0QMPdvk46Hqt1Kwr4eDlhCuFpsie4veY8Ln
cqhAXK17v1313qXzD4G21SjXqUhEycFezYd9MFJM0i6xAM1SXyJWBhn46nPludJGTX5wyHhoLo55
uK2GZ1u9Da1XCW6MJzQwEM3yntXuN0qz+O2V4CceM1XeDPGT3dl7sz63oK8awJAJZixh+kevjp6V
vjgozlZYgGLp7MEyqOAV2ve9njw3UrpqlDupuwTBeki2XdKtXecQwxRqsRTD3MfKnnT9gmzIjYML
oEuF14r+CKECnZbPiLOW2h2lMN0Uuwpn8+RsGO7GHM+dI4w0Oci6TRuuZOdGd5EYeHRp2xQAQ9A5
aL3nBnyxg7CnnuykEKl2mlVyW+Iv/+Y7j+VwdvRwnVhHI/pTjlgtGPu6HHYJFpjuqs8vjvno6vsk
K7bOe5smm0jGYzQri0teeI9qxSlq1PpD3iPQFtquvHBEznZxybIhQpiIZjjyJGkz2L587Vggwnee
tJG8nettgwB78uojSGGjPrjNWu32brV2vFMmneShwxK8XGForGtvkbGjmm+kCyKhc5g8GBCirazJ
lOanDA3DyYcsdSJO7otWHiz7H3IaIkyUklh3YfsUD+vRBAa6vh4MzAV0jCtUr9Cnpr4qQtEvm83G
MXnQG8ZVT6W6hgQTmztVmMfdjMmaPlrJTCibhUHFHE+OUGjcnCqIlsAWtieDWvoAckW2ojsFbXOY
S3cZGt24v4c/vefxQ29Xqn+X1T9LH7+She8/O9F8e4U8DqWYv06XLlecMggp2BbA3iqkaGm2bsDK
fobM69rc0n/0iIwWQbAikpu+9NeBJxlEiGgf0AkG1qJXN/xZSg+Z8kC20rUUcG+QejeDGswR/u8n
/Xkcz2mGJfZ56B5H/VxbvzR31Rx6UIAj8pDrvlz4JjMJvkpMiPYnHCHAMZOnS2LXyFqXSh1OLJBf
IaV0+DDo74sR4WemNJ0HABQKwDlBgJn2JPWmqpy+KaI7l1QXQ/TQ2aWks436AIuCU/iEDH/RUejb
6R2usjhfn/Qk2mT+u28+xEQwjfvaUIgi+8lCnEzdU5hTk/hHaBGCx1YvNfguY9x57k6uV5W0tvKL
Wd7W4ePCKp4pQ6DjhuyQKGxyQU5Wcc7x2TtWGt2ZFTf2YN761r+pibErXYZMQ0b80kQAROr81iia
w8Lgc6uJdqeuaqgy68CTv+/bVO6FHEdCjxWMgFxpG1lwFhhPD97t2nvstegoW3dUwAEVIFiRFsiI
lwgCxHutWKgdzgT5KBDJlsbyRvPor6CsH8LKK4LozrAxpj5p7m+dSmn1yc2Lqc8twqo+G5TTNUQV
BrkpVEHkv/CXLSBYel0kaQqHIpjFG9j71H7uFeT9G8KiqMU+RolWmVbswj47suj2RavflmA5+NlN
7kQb9IPWkYrDdB/clNVzP/50jV/SAHC3zY54qhdJcOskzk2oFUT6COegU1MHK0TzhYKUQa9Hf6+q
I5SDLkG4oH4NocOj2cnBhsffUUd/xIRgmb11yfiut87G6/Y+1LuyeY3Kn9XobrrO3JJOjFV8A9+F
ZLYorBtasFEgg+h4pT+q1/maRvJWyocdSP1WL6n1n+FKhkLkoT467bgXpXVKQo7ym1q8GDlAGO0T
DKJehJIn2bmRExCg/ujjuWTRK0A5DzUwgG/FhlxsAGRB3WzMKWsQiYrybz5u0DJ/9nIcgmn0wQjG
nd5aFYCXfFxUgzI4dElCZEudwc6hyjdAHPtzjkmb5aursRU+rbcxyq2FRRSFt2Tb3Tntq02Qa/ON
BDdSk6r1WMcnztuufKiZ+BDVCgV/n1ABV6Plq2HMT7mpHiKkQpWzDWLGkO759rsgOzijDDylC27k
/KefNoc4oOliPfSS3d5c32pz5WnsLaBEo90nFGgmEUPvN6rcNSTMCUh5zebKGo+tkq6MpCBO1G9t
GRDNmxTGWwjtIGn8Fn/Q2MFwcxDMXEImB/cTbhgAn7opkTI+eBnuzbiPdIBk0t+d1q8RCLxRqiW+
30wxg+tV+C7InBKqMTnVG6v1nSLuPul+ombb7wgohoLKPnFuuXC1zg+GbZwQqlHNaQdBTfosDgyo
41xOpPu1eaI1hp+WEMZZrAFbczEE1T8iOBITspPpq9FBUnyvJWCi1SmcNTJD2URK+kDRhpxla7j1
rYscXiPhlQ5mPmyfW7wV3PJHW77F7dq13tUbvhaVc+GvIOAholrd8om7FcTiQM92PrD4cFhVQ3vg
t2pajwRishYURvb5p3oXfZGYDUUbMGnvUvknf80DhEWZbD8YkHLeBPIASyhWCII9FMYVEzVf+qKD
s3aNt64hBzTsle7/Tlx8ooUtqHtqe0yhsCFS4lUsnQig7hRL2vmgkSxl1fe56AXRAKJx1ocvZoPb
7fABcnbQvbukRPyrDHZ2yFUY/G4G3Bv9bt27D6lBZpTqj5aExfaLlFcr2cXHFRZ2HrqQAKIjigVc
EOhz3qgVSa1s+WB2y1WEZdZ4k+bBY51bB59uUFs9uSU4td1YvZk9ns72q1ZnZ92/QXlkk/bhSpWN
R7ri96PTYosVrqxK5ZgOwDlvatXZWypO9+5r7JZb0cHsBmuXsYkcAw3Y9lGpmw0uJLceQrSZ/Op2
rWBwjAmSh2V3r/Ua5W7aCqV6aPSPkT67Kw/7Zqwx4zJ22z2uvWH47piYN8U/x+xeacBbDwC/qvFG
6HHR0sIVUIBvBPNZ9jbAsWwmh7SKwmJIU4nymx6/lgkGXMXeN52nwC2O1aLUwtwV7sgq6g6I5gDC
ET//Enp7iSGZCSJzd3n60FfNfWYMBJ+8WZHcpF6xRi7D48DVMC0LO05QTrb7bsx+IAe4sHNnswAw
UrYqpO6JyifRRF75jlE41DRs6iqBJZrKyjExsm2rYseeioq6weFcOtbtiG7W9QN2LnyAH0jT0TAA
qxna93moajtr+UCfbETIAzc+MtZAdfgEKWk4uiQJsL3rQ86BSVSWEzIv5D0o+0/qhL5GnumZHpUN
pIVRo0QkXsidt/SjDflfJJJNpwYY+JvrEeys4ZTsqk+NbTjxgrlnDussbxdi8NmJ+PJQk+pd6IcV
XQ3wQxw/uUMxLd/Z0jtdZ/r6aBnQ8r8+C3PoNfx4TDSxLaSxOUm/z7xrFp5V4m8gSLCl0e0FGat1
UEivVfePQtNG1laCDya7R4+7o4cogvCHQIoCqHNK9HLJRizRaGppHlUqpGbmEKxkg1vVoMDJRHvI
rq1DlfkL/IaZueLRUR3VLDIWoIbfHx3Pjr40C1JIgi76YvAI4HcV5QnSEv3eRc7c3HCfdyh6m6at
TG8bP8nyOMjpzwM/pE66UoitZKREcBoahT36hw7zY+HrzJwP4INFdP+fMSddoEJNPXtMwZmUrIUB
4JreD7BC31pLu8G2UkMlILMo2Rb34gzGkW9cVzEIWOCw3O2arT2Tv3FV+KJyFWLlhn+7OVSbWnwg
1MmuP664bychOU0Mi71EwCEMr75/kByuQdU34IAwWGzlrSxvtfyfQV7YIqr4rtNhNE0kPIbDSFPl
hDDpjDTEFBhaC6K2PtydHt9OPCDl9GG0uq2AhY20wXGy6nzvGFrwmvwMjSN1pXUIBo9SvlpluvHD
tFXB6k5981AG/UMqLQkOzVWaYJpQ0eFw02QaDt9nJMytRs1kACS0dtjKguIvGGA0Zd3kA1Ail1pD
1Fs291bzCK7ZLZ7VDC1ulDmk31rWE6tQaWWnCemz6x9rJtv/9miT3dPWaSs5PogLzj1BwiSdRgWK
GGJZ+HrugyGnBdEctJpgzH2fhawcWlP16ZoLDlCA/A3ISIg/ImoilcrT26F8dpBPDn9b0TuY9+sv
OnfQCzWv/zP8pITdDpUXA2j8hKf5xBjD8IAKyCEJ/6SQIvPqRVCtQfWQ+YBZE0p5nXTbkRIaRbIV
IjIapHOBe7n+XJ/1vOk6hlGsq2gaGehRTZIKD3sIK1fBMIz2CR8d0CNkboIsCFUMFTxqw8aZdEMc
uRJSMQKEk3lvaGU1srUvJHIx4AE6N2XT60tNlpnQmg439VH0n+A3TkukAVp4CoAamIHyCUEyGKgo
JNC9QxyT4CmNa9QoXklHAXh8QpIQLL8+O39nEgiO6qYqihugxz755F8iI9PTMzvPklBgClFu9aKd
12NydgPvYxGhPHOifB9sskBRpO1UyY3Du7S/98iX0c7eSOhEx7J346D87QVn6v4eLD3E400FIj0V
9Mb0Vv1Aphy/pT3pdnHWQlj6TYhIZrIbDHUvyYvN978voe9POlnLoU7aPFpMS9ze2ITL+alx7q3s
gQJmiL1IQYKR04w8onScZft2pKwBvRcRBHmNvj2SRNe/0t8nPo9DvVCUfTjvpwA5zfLdItPC8M69
NPf2Y/C8ZHG2NMDklMpjTctr4C13tXOgikGOF6onI79cf42/z8LvrzHZiXY8lnHsiVEaUQq2vb36
Lzuu7xairaW3Mb4fhPA0iaoUpit78s76Q3kcf19/kdnl8eV7iAf4smvyCHGXQrxIkm68dl1Em/w2
x2j8HdRCu2TrsDRrk10TZ57imSmD6RA81F3WnWgZ+MoBrPV/91aTRW9rTZPYLQNRVcgbfzsKT1Pa
uvCtnFXun4GBXB9QfIfvJ/P39TAJZMANR0YuM2ArncBijN55kbCyMHnmpHJcqlHUpCFDRPEhVld1
/BD2f8wKFx9t4SxfGmmS53QoAwWmwkhY+BKGUNaHitP6onxwfdZmj2zDAcKpc6391SqObDOw1Cb4
XA9B84YvHOQxik0RSudLsf9MusonAlYCCAAWODjw7yt9TAp4CmUV3lkapgsro9rpUBw+rV5PiXGX
De/1gMfMwq00O5egKwBBUuPSbPHzL/srUSpD8eyMDQx3pTgCmkFe1803wZLt3adc7nQJ2grBLT4G
pMVTQKwUqwivV2V4h4PpaEKLs9NTVNkYP5N99fUq64hZTG+rdjL6wljiPWLHCcRceaxp0QZpT++7
WMn2qUiNg9Nc+uopaU5Fd9LafptTcYkxf3ET6b506IHSYedihUFgo7sExRArSatN9i1G3LGrvLuF
cqNVzsEI9LtOR2NfT0mNXe+fGOVspEKiwTohwKzTdafjDG6pNfP1QOlbqXD1+RF0xScoDGUxCVEJ
t8NIFcUDJaH+UlPoiI/8K6GL6xbkiYa3TVx7HRgPCaV3DZlgg04YuhWjg1e0i/hkaljCEPUS1tT1
KDMWPVCKaJXUpOhpckM4VQ45VaZ8f32BzzQO+ST0ewhkkXI0jMmia9vGKylChXda/6PFGSAJIFfe
GDgLhPFN/hK4D4VFQDBuUwCx/+XYkzOp1dKE+1cKSAVhHkN7MC9ACIRqEXkfU17x2WXzYDLXJMAL
g8+t+y8vPj2tbMmuZClja6MkEBUvhVWt2AEFXu/6znY/wyKfJlQOCzp+pZGBXJ7evNnJfUrscf1Z
5q44th/sXBtHo7/8NUK7iABYeJzN1q4YX6v0iH4TVTvdPmTp66LOB+Wnmcvg64CT87OSnMYNTT56
rFmnsf8xyMDP2z+BlGNggSqRlNyI7DxUXnLglxR7XYC/ifck7NzKhNNd3oo/yjLmER+lv9HZbXKu
Hg2F4r/56jnSQ2D0m1oA672nCv6K41k3Lh2cRtfXlGVs5ZIixxM7myqU7yrFXBs4AnX2mqoggWpV
bDVh2bVvgzVOUmbxQria9Hu1vK+qbYK1FsL0w7YOnn6JfHnvtbedv5P8g9t5m778JScp2I3xEKGR
j9JH0inQVXcNnQtH+uFpCiDuF89sqHenezBllSRv81/0Nrj1R3vjsvjbXW7Ht177I+teTBv9TCRt
cI7IMDdq5KMcPTem/Sq3A5ksiie5hfMepvAq3vD17wEkrUw1JdePaQV3Cuaamm/HEWjIDQAXREXK
qkBw239T++YmGMqtQpunU82DI7cbxMuCtMSqwjtE0ZkjqMiC41Ae5WQVScco3tZWdU4ME8ELAA1R
vI+whFHUf/XKXnn0b8BrNaayGoP7UTFoOF1s5ahpaPDJEAaRIquHH7HyWnq/JIB74Lic9mdswPJC
s1n34SMbK/N/ODuv3daVbU0/EQHmcCsGRcuWs31DzODJnDOfvj96d2PbsmH1OTcLK8yFEsmqUSP8
IT1qAfxdFUJGdgOzpoNjMNF29/da/TwCyOnvYvWvH7z4wg2NnLZ+CcPfdX+FFwdDQ3fqH006uyot
fWoJxE+p8e4rg2Fda6665saHSlBIG3O8lxNgJ54ix+yPv9qU26n0L1CvaY6mVY+/LbJ12l0EuZAk
cCUH0aoTYQRQqCwns6CaGVrlREWrwBgTT+UYb5G8QnoNNWZdhZf7WhmCO/SnKBDtCa8wUOXrKrVQ
BZmBOU93GZ7NOCw7ATi0KDD3sy8eTBi9k9k8kiRNwquRDGttvpWBVQxo+PlVc5OE9+lSfqi/VIWZ
7HSouGqq2tHjbRq4yksmYxeM/x4aIBIwKw84v6pddb6DPfcoe6axgzStXxXKfcS4v7GjGlgsW2Sd
/0Utk45s52C3scbFwQn2grVW/KticiUJY9q1Umxb0FeTGZ8CHeRRffRLxuBit5+jwokN06tQb4AU
vq6L7gYwdZvvhCrbCpCv4llZterLBAKpMR+4RnWuTGu+ol+hp7mTg2MtfnFLqkxuWipUE4tEKi3L
6teMu5jCMf9RQGyh52P+64biupJiV/DF9TwwRkb6WRd3dd3sa6H1mtY4CVznBt3WYGycEhJYxlg1
4y4Z/OrUmPGmG+lboGzHOrrwVi3XTQa9jI8aFOsarvGgTq+Wdcdqbb0IuqD4VMNI4VG6WLtKh984
yMZ9aBsy0PBnVSluFtBbJD32fuoE9A2TzGTYhRysWXKl50e/jR1Ku1VuaV4ePddNtGKrBMKq9p0S
45/CGW9hFUA1KEf2rIOffDP/1ae/gHr5ig20u9BpdoydZdFREXNrfvV4XC5RA5CoKt8gfAJ4fhbT
Vb9n9oSdyEmbMbYs15bl5hMmFPskfOsb8T6q0qe0mIBKBrYBlBaN3wiAhSG01yZKJBqehoZgayo4
S61chxa6T/pwCNvWqTXrD3rReunvWmGDMlHHfC9DQFOpim2Mh49V2FHJx1eZd6SDC3JNTU4GFoWR
aTqFNruM5OUhcARAj2IVb4fai2sAvtorGBavVkDCDsAFGrQB6BUQrMW0cAtxp5f7ceQQo4iPHRcC
o9Kpw0FU32JBbTVbTpslcYq8Pr1ly2Y5+Lxp01dOFG+j9mBO1+prqtmV5eGUaJa5XYu7vNzTySVT
ypP9KHmm/lJqtvhUHrvQkSOGjeE6R3OQ9KCoW3t6YvJIjoCe5CAx2OtRfRGi9c938TeqfiRE7HFQ
GKaBPMtZQhTKpRblKpfxgiJXFEdCtaqSTsslNnfVeqFlKOGvpVNiEVXl4m1WHssMCh/aJ7Spmdit
erzLNY1z4YTHUsOMyNhbaJCC4twMdXghefg2j6GZjig7mpeAdj7n79SLZltnVnRoMZaNXD/YMS9A
ikOsLryZ5cG/pO8fFjp7MUoQT4bUsRA3NynKQiHQih1bPgeK2V9SD/0+MYU0SkWi0Iw5z8+0wGqz
VNGjgyA4svwOXRncgJTAQGaNbGWn+6uH8hIN9tsi7N3m6P8ue5YadYZRZlNoRgyPKMe37V2jeMbs
MGGN9FvUbsJ9PGx/3nLfAJLZch8e9aylLqc6uq2dEaFntBqKfRDbPQEpwyRwZXZrHcCP7/y85Ddd
/M9LLhnih6ov9auyFSc+ptXQwt8vFhuAvRsuaTi+ab41jtRVdYEkkatrhwzp8aHZWgq8Y7T54DD2
r8ipGN0FXYVvE2ENMhJgC0Z357YfDf2XvGyV6FBxb0y2ARjHAgwzxA8GunGLK8/Pr+Hbs/NhvbO3
kGAkWKqN9r6lqTW4/Gj30H25eHZozX93ej4sddaP06ZQHGAuRYcSLL2jjleh8WoxV4wgwPm4mrkV
GIuAuc8qCShKXZ9rjoJh3aDDEzV/8ntMZzI0ZQGsG+Gv3NjqDzmfo/k1qBs5tumICp48b2bttk9f
W+1NICSNyUstuxVqO5mtyIirHqm27TiEbGc9STJC73oPUdmysalcxrKxcVVo1aokexEF2WmCZGc1
VL7LQMUitKfuID/0IbShjSbgNRqftBDpBG3caiPYLtxl+kdSE9usG6+TdpZSOJrcujPOz7X1uuhA
+pOxC8arURtXJUwVxE2cFg86BfiOOtJoxrJaMddk62K6zRWV6ouUJ3BDhCYnoXUT/jzo8DI23SlM
niVyUy2FB04OPqm5DZ6MXoJ6M/fCesIOOueffR4GihOQmKpE0RFDvBCvI7BvTclMBGZirL6a9XBP
45/EPil9DH6cPoj/wJTYGkJ4VUXKs1woTonwSTS6Jmh4XGI2LQ0LGS5hC2t3HLjXAodyTcHnujUv
BN5vaNTLYbV0ljTfLY8/H1a9KcteqVSOBWmUBfgdUiC81OVFljtYLBYpK7QqKq+oQKPoUuD/ZqrD
+gxzICUy8UP8+/P60NWZjyocy6VZybzL6AO7x5liYK6kAroj37Ho3Mu+sI9EpsimuR515JOAv5I9
l+2NHAkr0WQaV1/BFrsQPr+9lz78urOTVVpVqYcqvw59Es4VnUC6B2l01emv6SVDzu8CxgJPhTKM
Awx+f5/fhAlfeKhaLiU/3REt6M1x/4n1/wc1+bu+uiUBJxZpCGhoHX5eKZez2teW0CT0AHZa5WBY
li1Xv4f+V1bQVhrodw6rEkNFsuZZefW77DFLHoC72JftmL7dAahygBJkIzKfPvs1QTNX8yTP0dIs
oaE7IgsR0hlrknCF8OMx67TnrvinqL0jFDij+lQAqb8uLVBZfXFNlST8UeTTZCTOQtT4OYh/e5dZ
6CMZ+HRBUHkfhX24yyqfYSf4zuigPDdVTLuekoArW8bwUh6zlc6UT7tVqhepXtSOweAsyZgloUCe
5scGx/paqNC15eed8MX8+cd9F/Yt5KIwh1Tg834xhmS7a+gcvLe4LCp0zcAUh5E5p1YDeponPUbJ
FyZY327S/655zkNQjIaeaTFEh2J4+A88knYkNMj5EtJG/XaTfljpbFtg+o3rwiSTuFQyLDHLbsx9
1ZWIjWrwh1oQN20Mco1Rc9Ws42R4IJ3I64lCDtKMEYJxQXd37v+R3UK6bT2VoqtS0VFjbv+opU44
b4JhIo4bbP0OjTXUXor+AfS1gsXSGD2kCTl2L1wH+T/CHuONU2C2205TnFrMXEN7iQuKNi12aPfa
gXZhOvBuUniWEmPNy47jaJC/qWfPT9umwkKPZLEWfhkD8kHlYyHg4eXhFmfI6MkNN+A0W80LjWc/
h/Pur7JywJlgj5LNaj4C6BSUyEnanSHc0PBbrsisu87UO4ryRVwuzh7LGUwts3Pgeikv1XRHscEW
wcCb7Zcu5g4Mgwb4QXwzy3spiOzUZKHxpa6AiGSTHbRXWXIhTZO+YWSaC6sXmi2zbIqlZQt+OHKD
HKrVSPfkMBjFSYwRJoqoeapDrululdxhPxEadNaaFZbWtqT/mrV8m/IYetGCTp3BWxXwjx+hVUvJ
UQojT7geO/W2Czwho8Qc/ibic1o+xU8CCoTWg5y4YebpxR5atqIC3uKxPEt2uvF3Jb4pw8agEhYZ
Y/9R6eL5groxSNYNJO0flvsqn58Go1+l8r9Q3wTSqhktJyrTXR3ScWoK2gn5oQwCp6zV/dRr+xis
u9DeS1qzCZL5VgHpinb7quw3rWDtanVYiZlMpxDrKzXfmGl6Q+cYVww79cs1UaYXyn1qiQcEdr0I
JF5iaiuA1mZ/C49gaa+EQbaJZMNmAm/N9EjJI/h0azohM+IgfHuJVqiujSiXCm49vy7dkJmO1iIf
s1AFUW2hxpyVciepw4FwfQC4n0b6ro43rfgiS5WXF4FXltPtVG+MgtZkJdpKQZ4QJMM2U/0763Xs
HyZTuVbH+dHCtRjRBZpHPjAjjTeNZXAgoaG10ax+X/Z03eyck5lVKdL16eZ/HCRlibtFX2ZsCunB
593UNqA+er2KFhWCvD5NxZo4QSYO/oBk/GJ8/AY9w+79sN4StD/sXrNvE1kyWK+a3IT8pSqO3F4g
hkbfKSyEV1XRBS3bWAhWOKDNlvcpgDIzTqmI1jjUCDiNP7+C78pd/LRIo3SJn4a91ufflPmZmQSQ
M1BdOQbtITP2BsmupK0XJc3utg+uF+lt5hAXdQi+EVnjdfx36XOSnj/XiFQi3bQ4/MZosCTitMcH
cTNwfgcxgWIy2gaTOGiPiycZJCA5sZuu5l+8tmPltirTkbBbm7N1SKdrxcIrO+BD3vqNm+uUzg5l
Jfa1VnHQx8PCB8UcCUJ5ue2FEzWdBk2xQ/g9VrQLb/Wd53ceoAEiqxSTuqUBuvn8VgdJimQp461q
YrJuG1SqsmcLEbc88urFoQsWg7QyewcquZq7kF0Zv6Sd5dQjveAV4Hn8vMZMcocZGHsj7HQr3qd4
UKpMDQAuLT3SzlqXogpP1dOGZWiaMNhs+ztTXBv0h8zleAe7ZXAng8++sGmW++Wnxzs7OL2WpYVW
xu/pKIInVeHlyoace5LBhS+cG607mZdUnb5JL9DclCwZPg02QOcEMX1qh2X4Hi1SEqg/U6uif7D0
kpuLXnMLYuD8+RQigraMxVQ0CD9/PowFE9jSLYdC2snjg9i8MaGGwTfUMNBQJ58WL5Gf3+l3/T/5
45pnzRhQloD/+yY6zNW9gTJgMF5b2m1YnQyEBdVpHdXHEA4BgjDSvM9o69ZPCEmbopdIN2F1UK1N
RpeymN0mM1cpnAczog/eOvIlw83vWlUyIGd5ocEgS2qdfX1jNrtqyI3wEA6W101XvQFGC1x5bjfa
m97Hjh68zig3cyn9/I6+SWqXQyWrKqoawGLPMD+1NOABmLXhArBe7le2QJU8ktLOsPVQnL0ItzSW
l/5pI8BG1GiqgJDVYLi+lwAfInbfx1lQF6J2qNrI65UbvfwTTjHyCDiW6OKqatC1HzDdNJColC3S
rYCOQP03lsVHg9lPGYvUKnQ1+tAZSUun0NoagG0k7CkrutlhIeGQm19HffEkQAQrDlG8r/J6nwE6
s5J6E2rTdZ7ndhQl2OasWiPl2xazJ079uod7t2WAIo0mbdBV3LyNEdLA6RHzwVrTncCCx7fPvHLG
usZHxw4tO1jReAPijqAw0TRyfCxGx1cSJxNK2BmJDR3NtqzkEfVfKVIObTk+SOATJoWmD55GdXDh
i76rD5y/YBgSYI/xCpa+qIBPXHHKqBnqQURxvLV69IkLT8WBZsKD24yYzWuNp6T5WpxUZwifQyzD
M+22w7HRR+1fSFs6KgOSwcqNkQ+eIFYuqmgUiiS1OBDXv0xBv9DDZJd/2RUolssLx4K+iIkY/Ofw
EBlxZHVRpx3iutvQLL6PDAaOociHDsqHHq2DRlrN8bpvHjS8mRDLNF7SzmaOkxCni11HXmfmMNrs
uXnOGJ6ZjH6amiIWKVGkuOysM902uiu4DM08g7AOVEDcSfnigYFviKjcRWXt+ePLgEBmghBgI5Ve
POKyq5ovzSjvwjBYp11FDPgVWLjFRowavSkOKGVO3Y0p/JZDjMjZlcpawuFBopMSMQ2dqmmXjCvr
n67/1cW/xfw0zbXb5a0XRPlLrnerSh/wKGV6S0YAkgEuWPE2aSjwS/Kq6DoHIdy3ruhcHZC1FtO9
kqZtBQPGePIVtztMzaYL0fHeJdhz9pH8T59h5jA7zbr5pW5Q8U0kuzf8e61uDsYQ/VYyBusqw+gw
v0+DyMnb4sJd/X4Xf96CpkgCuDDoKeU555+/5qTVojqXunoYJ2VHw0PRkdwyvU6zZTXeato/kSS3
hWE2UBjR7ts03WFuGSDlq7BKvSIvyCciLzMtp7JGvor1GAfNtu4QoZic0hDANQigO8qVHiqOLnGC
TRWP0nZTyeleVp7TRSE2ib2iB6R+idr3tQGMIAAgMmnxtIaof266VAxDUjdirR7ySEROvd8E+XQb
0oSUAHks+HEcVbJNIRkPrUGBhHGOOtVOzCjfgiM2jK+1QcbFzc5X6+ZdUJ+M4SDUjz06IhGTwMGn
xKofob2IzQ5NZgnbHkbnCFmU5T7D0VPjyct4SWlk25ifq2m+0IhBIvqbA/nxGc8OZG2ZUF+nQkVZ
5VlXIKVpj2Mju1PF9TeJeLvS2e2ma6mBBaY9KNV0XAbxU0VQFLFLMymP65vIcGfmvFFyLAnPvaXs
BhnzeSbpXT6shA6RuXHmRL0W3b2cNm4JcDK0IPuKoVswX49eJelXg+hcP7njeBgNoHT9q0bVOVQc
6eDVnHxXLWp3EFyFEWykQSqsA6c2YEiqd2npM8Ab3NwP9zOOYlG1aUTPSrdzuk5ql1QWyYxE2+QR
6BRbc+sNrxi5YRmLCZuTnSWMqu0Syz/fThK3Y0yv23mI/qkt57SiHRicmbYJ9LUquZm21eu1MLgj
9ezojNI2DE9z+iSYh4GMWGm628gKaWaf4HBtheKCPsdXVwA2pQHsaGnqQbA7p0oZUzFIs9ypB0GL
V1J5LwLDFpv0GHYGh0gmpsurWnsS09SVQCtAAF23k4z600opMgHYCUyztTk5AuKwUUguSLeDIVaB
fGlH1ly+hfOfPj/FYm4PvmabnULnUnYw5Fz5zY2ZvxUKzYyu9BINKqDOvtXWYiMHEEWxYErftPHx
PtgG07FkyJ1YmGuL/k21TIf94DqG75riQCcb8UpIVLtsdKcWnqJ8cAg0iGhu5/6+7J04evYTzIAy
ZVVnzbYzZw9aiAgdvTFNN48YbIEqJ7K6GhHWAtiUKRcydeM9Kz6PbshDWBx8k/HW+Zg2DLMhnEBg
Utnh/oadQkMwGlTTGaaI9sXvnt5uETVM8485CCFUoELz2hTcoLK28M1cwwxtOtNuWfh2JcrwaMPK
TiIKZM2O+oMYg5/Mg+04509BNlz1yqMPaTaF79dT4kQGgUZetyp921yEfwp2Hk3s4lbGdlhvHlIh
3waSsErGV71YFOVLOx0wcM7+Yf+FBTJpFWRWwlRgqoRNf9MJzUMuG04frkY/29dK9pTORoUZ1F+J
MzUiNlQN47YxnpsauaMRMyX/uUlVu5EVb2hBFnHEdcsOu5uReiqxchvak2OloWvsS73mGett5/8z
JtGpS+Rih1czxlVI4igmC25kVeTUlYj1FVNjy6V0rYjzqRU9BJB2uW5cKzkwmnZ6CcIRjd6qe+qF
1zgYt6ICwoCUTNZPAaKroblwYaiVxuwhLIA/IIkWLsaG8PEt35nV/kmi4e2biyxAxDh2y7DWjqQ3
sb9fhEpn+WHSN3ngTbDV0vZPEaROAXxuRP2o5FfWS5yRgmMA/gLJ25LfDguE67p0NJQr8yuhm3ZR
cWP0bmQx7iXUt7V/kM1506kWB0XdGmL6UJrVW09ACJJ2nRVFseqOEV0i889Uv1VSZwvpw4KQqxKn
sxY8TP7Sq3Z7s/SAwrVyaLC4+Vv7a2wrxNEpI6cBZfOrvh9oF95M/I34WFDr4z9yGA/Gc/rX3M2H
4ojHWn5THftDeZ8dJ57vpbjVipXwZ/Y0D5L0o44NK8Tv61le+bsGgX/uMKwvQUp4yQY4bJ7Zdc9/
z+/j+0HKielbU3gSYZpj270q2djXWMpV8WYCU2cRT7p7RBVa4S2RfYaW2FiZB0HybXInpYrWEtPR
2n8LuNnGGE4ZZz6hK9Y0f9pmWHWnUf2tdy2ol8TJ/d4pau2GJgr6mTRLQT1F0XCY6WHwEQ0cScrm
ZspzB/cSR6WlJ4Sqm/jWas5z10e1p5wSGF3FYciHdYRaA/o9yjC6c2HtBqnZhApIqfAOED8uIlLE
HJd9XaFA2gVXekMwMvttazFtRXhPog+b+wHOHuJ9aI7ayhTbazostEHrPerEtMZDrw/qfaIpG10v
UKhBZ594CXvPBOJFnhoDEhKrxAuMmzJg8gKq7qWGv10ZwXomuNVm7LWDhDsHSKkhfBFn2R5bN9QU
8HL1Toh+mypAfDiDurbTcG/Qgb7V6ujFnZtl/9JIsdVe3QSLYTQnU0VKoaqlTUQlk6jxg5CEDqOK
meq2lXsUrJ4HVGhCFWWOBmAnkVsZ+ivm0w8N10Qiv4EjcUpuvX6UNoGs34Gso3sZeaoaHy3/LvH7
lwHt9mUGgmHvKuazjdLrNEO250/GpnxcZAgxdbYZJ4RTuhXVTQV2qV0YSvqdqaRuAOJSJ8wBMZqK
zE5njijDnABLGJ/pAt41ScaElL0vBBkW6Ybb1bLXG/qw8hcgpDw1FTpmoucLp2U4qYw+9qU6xaOj
jQ/gRdlfAJ8bTKz0I9JqAllHDFIcod61ODLKaeMDne8qJGsUeqdkI8TwM8viTywVqxKNAsGX9sko
YQxfknT2T7nW2SZT4sTHmmCwIODdpzSvp4D3lMqbaMgRaVv0CMWTGecbowu3hQiBvGme+7QkuQn/
NDG357gIj8hLFOoG4c6YTm3zGhfJfTL3zlAhlZBFds6QUCzGv0a2K4QArRP5XunUVcJF0Ebrnll4
RrEzWGAK46MgHqz5OS4V7OOQgB06d8ieQ/BoaiHfCFOAhxy1XAbyz0emtZueVbUji9ZWudjbQZZs
u0W6F+pejulH9ziVb3RuvHREMkYOVxWQKASID0quOlou7MW0ckYK40KtPFCtfS3jDl8rnERuk8CP
vTRv11V82xfWOpGK6zocNmYZbwZqrrkpVgkQA8sYNyaWc3OuHKlhvLgfjikpYhbXJ1nDZzAXtlZk
HCINyrAdgSbVe82p+8DNkZMJrLXUd3YBDFfiKSw1uivxSltumFbj9iWBFCtEj9FKAM87p8jmDOKu
TO+6Sluz4ewkeIi4KeQcHiOwVBV9gxLb1uJP32875EHoorYlEA9gDsg2mZweTJ6QiY+Oct+ta4jM
PTdzrFUrKwpQfqd9QfEVgpfuEU8JUxk3recugh4YqldodRMvlVWA/n/YpvuIoZkl7zvltwJDG1Bf
LfZr5l5OoSOSaxobjSIU7OzceoMAkJBLspsirjh7Kh5r42Cq6xZ8xTJNmw0sTHCLF5G2k7N9QMLU
FfrN2C3tr1VmaHdmAmTZmHd5GLFnwWeY86oSHtrBRe5sPZWJrQaKHWqUnAOwztcITKwlwibhB5vp
czqLbhp1O7zg7fwKBqSdTsmmTMgD+8FO+/benDwwbHeDmLqq8TqSGdb6iPSvghq1p4Z4iOaxF2WV
1+QFB/15RIij9OkWyxqSH90GqQxbX1TzoVV2a2O4GhYAZF89RpnAQK7eFLXqCQUJaRBfzbmwTqAl
gW8UDMcUT316M4cMLSN9b2bPXXsXjIWnxX/noLlpzGYTVcWmzkxbsFTXNDpSIRmgb+5KIlD5uIQo
EZKfeKN2TIyZ/ACaszDUztg1WyOqDgzw7RA29MXRo7Q0987yycX5CL9ITCP0Lx5IoaJNiRAO8gFb
VURY4krHFwI4hvjaD+s6H+28pcUUvU39qWxLD9Oq0LoRSq8tfncJyO9LQ+ev3UjTlBHtAq4Huwdn
prNWe4Hkwjj1gXwok2iLzB9aMn53FY86Kck20Q5t9oeTMLz93Ir8uiyuPovUg4wOECPJc9sQuVVT
qWknCc2s2C1QnoKs0a/x20ZYGtHRSOXad+PgKQjiC/2nLw0L2ZRFlD3owaK2QXP6jO9mtqEahkNf
oQLsys1tJd/X01NeY4hFE9RGy0AwXtXuWg/uLOulzbZNvzG5EDhIgvJQGWzuja46+T+/X2uW3Vdv
Le5qw62Gy0q8awbw+8+R/1KJvyPr3rSwAcND+0LT5XwXLY9As0+RwFlamqKdkSsjBYsTrWnLg5F6
ii+vFhUeNOZrgK3llhn9zx/ru9XQYWGHGKqmUAh97vD45lhH1VSUh5kgB71LGh4XBrgc/sLe5iLF
8osOyPJwtAUt5gc6A673bsWHprFq1lqi+kF5EIx1uJVEbTMK2b4wrWwltfoyx3QGrdvrueh0ee1V
SNbLCu9Bo+mKnXrgVWa4akBmFxp9PzPB84xSZ0QWLR+Lfcj/Hge+k45k9hd29Zd27PtPp6tJNSJC
8tfPBh9a0SFHbzAwkzqhw91khASNSltYJVvSDfhk765xDONCo8RqFw94NPIw4nCx8TimKF3G5mg3
JQ0ObANadKADJdjg/MEVoV+Dc2n6iwPMbz/uh5981r6rpdyMpMAvGLVJdqdqzzqo+1LJ3byoXga5
ulMs+sL1sewjrxggCOlvYw69AOweUjk+SaPN0NZdxPx/3nVf8EHLy0RcAxqnLKMKej5ensLZjKtB
Lw5lLYDPR8mWxo3OBZlJzzWXlwGnMse0UDYedcRhIqq6LEE9oluV9N+jxOtIz6sxui/Df7Vg0Qa+
//kXfvfqFGX52BL6H+I51msyE7knOSsOUKlACIypsV7wQdrLSEGl4jP483Lq+VjtPy/kv+udfaqs
kunC9VqBfyu6MlRjciVuNTWcVkB4plHb16bqyVW8ntryXlfix7CdbuoUl8hx3BtV+drFVJ2l5NYq
xU/d3fuDSS07uVmhrgTZYhpEZwAB4fY1UOJ7oBYQQKLtqM9XYRBtIglF3tYereAmnaQdBd5bxMGa
I30bwP2bo98/P++7RNvHu/L9eXW0WQ2RQKe/D8A/BIIu6TS9VpLyENQ4XGYiVlLokuB2WAXRnSzV
eyGkN4SC4kbrx2Ojiy4dnE2+7NdjHwh/SqHZSab0GJFfAXC8CsTfk27cWvnoVoDxtlFwSa7/2wDA
cA0wBEqcNI7PQmVOEzXIsplBFFYbcfxL8CsEA0GJHNOXud1m6c1I5riSlJo5UvlcSrk3GzK8KGs/
UOqqKkjyIUClKLkjwdtzO9sUU0Bx9YM6AAuemku34fksennJcHp1RLU5bsAEPwf3rh8wANer4jBr
+iIkZyKglIrtbpZcRaeGG4xt5MsuLCTfUQOxo8Yk/iL6jSCY0oC9iBGc2EpTeB8m6N/AmanTP1Ul
LZnw1GK2iANMoc/3lTRDOmjuy1nnsXAmRSj75/3yJbc6f5SzWxFPU8ZKKhklPJYBGiY/tMX+EGuK
6Bj1yD1r7aYHxoDbnwCJdzBNz0I3vhdX2s2EUo+AYcrPP+ndheV8C6saQCyyDRKd86F7hSSFiHQS
SS6N0BgkCAwMNFKgMqXoUM+3VjMe67JkYlI4rfzgR7ItMJZdNABzUYNZmxyt5FgsKAvduDOGdG1Z
4V0byv+bH7oAw3BgRI+asu7zNrCsbO6UkXe3xBXRzDeCJW+CRUFE9h09ROBTNmMXhilCbPI6FTub
P2dKuYsHc4clmGIP81OVW+7cvqbWsEKNBWGnn9/mO27g/G3SjOXn6UQDkpGzH6nnUlvjU3voSsSJ
W8EpJBhn5SYvegB5ZPea5kTUhG3tFvCPrOyEgttJSfKtwPVkxPNVU8iuocvLpD3TQFtxFRsWCLKy
4etsIwpoESO0UsKSvaXgFqlBk/revHjtnoMxlq368UnOt2qSFHQX0uKQUhxG8wniMLmUNUFRnS68
te9uKXQC8EoCR7PgtD6/NGEo4BT6MS9NWoOVkieudyTZi8HFmU9LoguOBOcgg/882X+XO99IE2lk
6ofFoUr+0SE0VafID2L6S/2T9bYwXBiAvyfrX7fEf5dTzp5O8qdQ01gO5TVMqHzwO7ASZ2SUxuAk
Q/kLsZLAq9X9eSsu3+enZdXPy2ZphzDPkBQLeB14izmusfbCa+PnVd6Lr7NlJEY8WMmidAmk/Ozp
oq4QC6UjOGcNc9ygWwkWc8Cr0DPT32MDTpcBSGtAKfBRpcYFWO5sghvgmkg1Qkr19kKY+GYvffo9
Z48dh5WY+fSx0QTcpeBVzVPi/6NGZcU4/h+KhbCRABCBlpW4mKAWna2lNJE/CB1HJO5tFJ9QhVih
7zA09Yos4Of3/F2qKasiiSZYYMAq56S1sinrJOvF7GDEvwYsCAQ9svuiRVWwptO91uV/Gs2w2Jiu
TQO5F3nReSmJMI1a24LgryPtKhm1OwWthQkypBBfuNq+ee+k6AZC/CKKHxjzfd5uYS0KagTe9lDq
rmwdFrMtS106A1jyVN0lcfgvxBVe/aflljP+IfGSk6HPxjwCvxXSlIW4Y76hbYFrRSS85dKplq6m
kIl87qDRBin654/xpTVwtvp5fd7WutQmHauj/A67qSrSVZD9LkRSWG8avBlYeDc+IpN5Yd3lMH0+
bIA48fujokRCnYnf2VNXY5X4upYdclgIixInGRcgjOvqASBudi82m0XUXYRI3QnQdS8puH8NnJ+X
P9vv/SS3Bu7e2SGIn7QWoU+XOttQd7K/CJrgKf7z437dUuR8mgIKB610UKRncRraA0oLosyWJwOB
EJNbJ/rHi9g3qgIg9X9e7buHk0GHSPA8AN6fb2ApjqY+LEZWC24xQlrR60FFnyZjhr80UncEkJ8X
/O7xcJAQLcUAQUpy+/ljCngf+60fg2Hyr1hMH9dl8YSynjg8Cuntz2t98QFCmQ4Zzv8udtZDyysK
lSxIssXxuwQVlOQL7nsdSI+wMVHmIW7xCVFIV7id2l2OP/ul3fvt85LJEy0xq1D0s5/QQ7ThUEfZ
YkXLLZ9NO0pRxuUoxKrG/2LrLFXD/1vrLBrpSgpHLOHdLkkt60Frq9LbetG8v+ou7dNvbnherg6+
jUueAfy5/l+A5qpQ57xc+Mu69WjlHM4QoDNJG/nEqVhqWbBEP3/S5XV9jgUqQv6Lmr9GzmQpZ5lm
BuhmRl80O8zhLa8TXPvc3NKR1C7dct/E2s8rnW1UERCykuisJJepjXcTBQJ/tXAMohlLWshAW+dQ
MlxywYxdPCffPKiKdbNMMACo98XCOKvbyjdqgl5rYP60q+Z1Ex0X3lH+Pw/rNFs/rHQW38QqQ0p6
ZiVZPqUJIBv1xC6FLsChYMHBf8DBK8su7NWvgQctax3w6CK6CXzr7FwE3BagUImqPN9/EmDiTij/
+j+knVdz41aahn8RqpDDLaNIkWpRLandukHJYwk5Z/z6fQ5n15ZAFrGz67nwTNdUH+LEL7yBEctg
/59zLoGCfBtvcjba1o8EM15cdMkiovfqxvZKbQ9Fctc00kOq9Mcmhr5q+A8ia+moFIHjWfuDdvC0
ssFAwN334M8xdsr09N7ipb+9s69MiOCEkuuDGIX+NJmQtuwtyaxN/+A177p6cqN10p167YiWJvtr
aD9vD3fl+LKrvow3mRA1tU0J8Ih/GAT6S93CKC67T6ieRro10SLIBtgz4XZmVPF6Tc4vjhyYWxgQ
WRXDmozaB/B4UksG6tw/BOpRDU5e/Cpyf2RtJeRpsiNoXa0/wXy+PbL4i6cDU65yiCVFDWgasYd+
1UlVgGNQgXYJ/BRUjFhCGDFjsp+9G+cGmxypuujDamgGvtJ7QmODteTCECrQcKD/LzeFKMT9/WXT
K7HXCiUQUwrVJ6y2aKRAfsNttNJnFk/swFtTOLkR617Do85gCnH3FcLEptDUwnVuNii5On24W4Gf
k+mATWselUmtqE5GX7yZPWow6O7waMI65+dCjp65AK8cPBjBwJ5thOW51CcHz0z10IhsuNag78V+
JC+lrrwktiSY1vwODs5MDHSlIAZeQ+DvbaHHoZ/pgF/ieCXowV/3qnTvlk8KwjqW/mfb79Gw5T1z
ms9AaKW7n5q2pYa7kNWFWd2RxlrV26qYdckR2+P7qoLoB0VHYK2Qyk4jQD3xh9p3EY0Lx8co2ufD
Q9O/Ga204smxW9wPhKLSXbuPc6Tt88/YWNGPuH02r7y1/AYq9obgI4i2I7/xy3x0Pr2Z0Uc9Iw+e
LKVdF3uIxZX60MX4J0vbBpYiqiVa8Gll72TQMzfvxb5ml+EqwH9o2UHEmNxJtVr0gNQ98hqlfeEX
cIgIS8mnotSYuYXOW/fbbLPVwCtbODqA17+wWnHLxK2Gmls3KF4zbOsgvdcezs0ANUCPNEi8AQWl
RD34b432PjPNF0vt8LIQqCkK2w/fxMk0pw3kTJlr/74alyOITdt7aMt7bxvy4sMD+hVCF45VXBUE
xeUeM5Hb418ca4an9I72jOXYaPJP+rsDfMmqcCHrggwldhNCVbGxRcNACKyj1XF7tMtDRucHFo8M
nxrtYcuapI0RNglUD2pXnGt9QADG/ohSVPACcKKmu8+8fzloFCbaa9ViuEII564iGcp1CQlhfKnk
FvPyP27/JvPi+eOQmSy8g6GdYcFz/r7RZSttY70c3fvW+LMra+ip5droilUtxeCAsEUS7ZJoUwHw
1lSIFOi7UciAzsq/+lFbpbuiGe5yB+0w6dO3t1kGNMfctCN4+2FdOcVKywH15uEaqS7VexKYR9vy
V5n6WYe/kl5ZPiLjRyHjObBfaBT08loLGMiGOgvGCpmjuEfwvoNFDolQhSuOre0QhJuxv6up1CdG
udKKP4LxWBgYOD36WOYow8n9k/Tt9lQp4o38flIUundckFAXoDHYyvep8grNysjn3XuvQ/AuRRMU
G07tgUcITM5rq2x1d2PiAUiFqwewUiOFPncxXOaP1NvFq4B2lYqU59SrqIcV4Rla4Yom9UbSPyOM
9/rIFlHgBtEqzXjjkip9FHoJKmu0wmi9e4m6MeayyMtojbIHN7TMqYUQcLFx8jAbAs/PnXvL8peR
5cFoyuHUuktNfReZCH0hyb938X2ZWYbLO+McNyPdxd3IxphEF2j1ylYIZOZeHUfoVt6uxAgz72ni
E67hDtoPb5QJBDrOhbnmAikUkDcpTtbzR/qyHMhZxjyCRaHyCKtlcoE1bW20DRZlonjAiQiQ820B
uuGZSAT7lmKl2nzG+AG5ye9OA1TLRarWEk39TrDLKG5US5RfFeWXLvvAWJ9uz9XlO0JgyzpRFj5v
msmOBR09AICtEuHkQK+I2vOAsUlTHwfXW90e6vwifj8dYiwQQkSyuCU4k6AlhsNSh3CoDubbCHg6
XmnDR3RqU0CH4MtSrHBLFak72C3UN+jHN5hKyWBD/G7u7b7cIBgto2PCwiBmgmTI93PK0ymVZlTF
B7irlINFVD2C0qK194AsIISMZQhU7DH8yIxtO9sfu3IwzhR3kEocUEubVqODKhmqdizOPuUebU8i
KKxwsK1LlaP7L+m3FM44D1+Ei2xAAy8mPhUsoDptftuuC59CqTF29p9oZv77e9FqOALAwLFLMucu
QrFtpkv9dUDxg74ER6XWwVgNuvjgg3lPvXeqEHwkwaE1HvMiPyLFhMBnO6qb23vs2nb+Mu4Z9fBl
3CQdZSWwG8yPsMCV3zCeYE3FIZ8teV5WlsWc2oDNKERilT3tztvo5ZqUWTGgUynQaci4vOXSCiOF
sH9TQWeDmVzOVubEZXExr2D9CMfOUs2Ty6TM7CagxXt2vWM0ZIoFzXeuJnd1u3wZZXJQZbdFrEn7
9/6kJ8W9gEfBU9k80g9quLdur9mFFIPw1sF88O+PmpxGnPDsTJI4jbWJguY4POvFa91ta+1FNfy1
AkwftfUqtHd8bqpB4xvfuCEo11GGkXGYRLV7CQZw7pK4QMhMftZkD/dVDS7YxnE+JgQhHiv8Txvt
cfLHmqyYRpVw2py3TxEh3nSJRWJxhlGigzGZDbQn0xx3Ftz/ildZQw8kXQk0hQqJEydOU9nACRDG
b9DLl7gySqa3toly7BQVqPGNP8lpT8vVqcHwqy4rFIMFSgG7q5lVu3bETfyVbSFXAcZushUHXKoy
uWXVACxRihHv2dC5yxCoUkQZhgPnVQ8F6iezzZVL0CUr83Xoyf4Miigr6aYxRSMmf83B72EOIRhU
2Q/xgLZ6SvcB3RwQElQxrEg++sDcfSXd+80JiYQ8+zQQaR1fCukZt8ra09ZjBEBUvnOUtVQ9hsqy
VNZmsSsimqT4+JrGnY1/Dcpng7kfvbu4NGZmUyzq5aL/M5mTRW/SOJNTj8uEMZCrDz0s2NtPFpNM
owWIfXvtrp1v4MIadSUK7yR232/n1BsTM6/T+JCVgvK2qWlBMSqBiMAN2Wq9c+dAppdgJrFm/4w5
FaTyKs/JegdzcqtdNubvGHCSKf8YPDyfBygXP8bqlBVw+Rq8i0jhSWuBngeLWkP2ieSurf+yMNBD
tW+VDy+tQnEzebaGd3Smk/me5bWjj8yd8AiygLBMUx7IQnEZtWGM/itq+PsRTVyz2wMth/Cigaem
b4yA7u1FOWeyF3sASTliRYalX/19VdyENogsMUP4HoC/2NGu7LVPrHKb9j2LcP2VdADv2M6m6KFv
EdqANwtpFYvc7FdM56vVcG3jFIqIwvIecDjSRmBt5muufzba0UJ0jbe/VuCdugc7fIiBaGfSisOz
SJJ6M0LrRG6HC00nAgWRKZyRyl8JIPcI6QEjM1aKnNyV5j6F3N/Fxm+rezEjbQ8QdklbcGV3ykKC
4FUSdGu9tQ7UJheRpMnAA+YLVIvG6kPK3u3RWrl5PPP0X93UX6Zvch9B1NELbWTNFFrt6MonJzdO
9gS0HKFYoecPiPf2il0NaE3hKcljTP/zHCJ8iTbCoZSdCHWNg17X2+iX5iGuzZOU7FWCdr36EaD+
oMiwqOCAqPaufHLqf1FKTaP50PrqbYypBuINbB9nWjhooogoHpfaQ1vrm1wVLMVyKZwWtWRcdIhY
t2gWC3kyxOtFbo6xYMz/wrg0t54iK/xQkNIw8+aHnyJeVhgvAhArrk1KSjHy/Ekmg9Mgp/eURWe+
4evlq6SXJNtlve6sPygEsK38Ten+9BGorKL2rmjkPUqcEKK4i+230bQ3ZO82FWa5Qq0Npe3xkzgw
AO4J8iDA/BkMc5kiMsq/nfQ197XjEDxJZfGjgHkap1CueVhasBtloSOZ562kfm8XMB32crV2xp3w
Mm03ZvlT8k/SuCsOXh7v3AEWDCKVjWluVfoESguBxQkR/XLv4jxDvB+wnjws/Tw5Fnxd0yjgITBS
/fTlYdEjHerjXVf5fASvW3TsGhgW7psaWsDVEG/3sQxB1SzunzCQ7NKnaohXUfgwJuM6TT4LEGV+
DNCAma4y807/aQU16LziqR/cDYbZwgXPhGVqmgkABQWcOS6MwbAcJevR621EldRVhue2ELnrj4GR
obGnvAtPX0seV2INlVheEQUWw4fKpbpE8Ue0Ur3avdOxQvTLbu2b0iN+YymoNt4XA7vTNFBRRkcz
HPhajoFgTAZUomLqwm7HBLNNZ9LMqykPebDNMUGiGjnL75fbKHvFSHErPqQ25Ev1Te+Sn318okSe
lXAlt8BGV75vzODHtMuCDCQUUb3SDbIenrrvw8KYG5uwFb6jpkkeGS6LvENNAvED9TNDYlm+T7Uc
quXwOoa5sIEI0nFTV/sB3I7w8QtIX1TE14vwT0RiVxY+k2RqPjk6Db/K1u/kwEGh8EX8yaA7+6KB
gqnh2GDSp1NBO9szd464xaaPxNcPmgQKXYdehRLhRSlpqDXrR2aP7T+vVCGKehfjUF6m3gt4A3jh
94lTRnQNa2EuiEWebD0OGgyEZt+n8QcSc6fSj34maNiZaQNt87Mnp2+ZVLlGCT/eKMpzaQ17qnAy
qNgi88B/ovvqUH9Kw1/4FaNbj6AYqvstYkX9R+bStoizld/IPF4zyK8rNTm2AKroOHefkRWTLVDk
EXtSzqMD/EQMyk+evw+iP+t8hKD1KpOo5SPcXgir7o6UAuRZOQfpuFBKFAmOTcoP3wV9O8z/vk8m
eztujFi4ZFhbr4IW2NCxVvZ17W8ASYf4MqeVyZZkkuInuzwJ6Dy9EzN5Uol52jEW77kif7ICUYCb
Bh7WSu7BFMaEgOBQ4v8gN9kzT4wJc8DDOVq5R7awLOCKo2imvYRS+oLzZt7iUgCSX3nVXKxQtPru
9oN4LYr9+p3a9++U9XqUK4XvzJQTv1jtTyRu4EYIAubzb/GXTXfo18Em/Uqp0hGmcIXUSfaK1BD3
yKcwmcyVDEhqHSzkIdugr7gdsEwdh+iYKbH2vyglXQsVhVG7TpNE9KYnB0WvC3sY4ugctRExZS2W
CUqwkpFw0U7g2WIwfpZRzNXSrlWwHPaVybhYkp095L+EHoEsWS7PaHQw3LfSec9LGzgn3hFOAs1C
1AVidK8T8JTuUcbfMeVVgYI3K8p1bcW//oxJzNr0gS1LGtdRW5yMFm7SeijsBa8sTC7Fm0sirrRH
BH5GIBeFFthFz82S8rx0aoYL1c9Y4a0GNihaUdSWfJgaRBNJ+saeG0w0vvAXVdJPjjXxivg/O8g/
KdbrzJa/uhAaEHKhMKiB9fu+5yUnM8o2FD+pjNejma1Q2815x30fv+BHPYT4vbTsZq3id057Z++p
d9pKDl8pIzjtOzqbjoG2Qf7OY1gndBFxlREVWFkyNnEErIAYxBjipTM0y2H8JbS+66NmHAuzXDyq
OI4kpn+PUthGxGqZg0PYi62iEuJrItkVrtcmViLCCbbw4ebGzVqqJTw3tiIKqIldhABG0r6mzrHR
TpSXS0v/oQbB82Cjmy6tdC6QWEP0zlTWSpTA40XIWcFL/q514rXU7eP6reiw/jXlVZ1jXEJg0oYK
VJliEwLuT93XQXZ+Wlztjv8IZ1sKZspH2tUTaAgNOm5Z2i6TJ7H16z4fCoWj4LxYRFGDcRJmxHFc
34fogLvBY6WYyzyC/olRii+fQHis8uKnDRHf3hle8UYjTcySZqQ0tMh/jDdfzjaRWu269KHkMh7U
fUh/SkVPYnTSmbN8LvdObzLHpEPC4wAkd8qajbK4imKTm4ywEC2NEOEbdc3H8BaWSF0V5UutfEbd
O2xJ+klx3GyVhBvVSh9irVxVlXPAUJ68wowJxeOT2RHwyiIsqKq9g6KZJL38t9k6LnUKFjre+IHf
6lLk1mK9EoI+arQ6pXaRJIVFdp/aaB5Gv4fAosA0d2SuLpgFgItWMmXpaXatjmFqSlqNwXkCUoCt
6SAZRNbUwQpXW+l+xDYMg+AAbQhOiWsjnAFnwqfCF6rvoxb8MS7I7gZrJdlbS3/JPmJPOZTdeE9t
R1ePMlT+ZcACineSNxH2CNMhVKLAaZnYEhjjS8xfCgFkSdCso1oZgHePqq2aShsM6flvXN9w9QfX
pZFYkgATCpbyqwf7nHdbFYQr9ajAriCvlqpwJQdkPon1eyi3kW7DIPyljY+h5a/LmApLfirNcTHI
j2u4ZaTEiBZTdEcHTOQ9BjBv4R0t9XgVZO+3b6cLcWoRedC1FpBHRJrlaU1Bbe1KVVTMG8wa+ZfM
fUx18wcER1dFq4nua4kyyaA4T01k0X1tjqrpPSwC11nVIYmAQngZvI3ZBnuk0Hm0gbVECPpH/oCd
JzqqnH6qkxWiy2m7wGTp3UXROsjMdShpC4wcHgo4lOxiH96cre98+c3wTQpyr+IqrhKI0dYuGZqN
rz+qiGRmAOVB9f3QgcffnocL7frpPEyKA6aTW2GvE84OIhWWfgfjSw5LymH3FyKKIl9XEFfqY/2Z
TQL6Zcmj0VEPEezLijgt5l03oddIQpnM+Y9pNWKZQIvLIB0EfHJyhY1+GQWJj2V2Vr9T+W79cKPI
75SYI2onYofcno4rpRKeUNRbwe2ptONEMeFL8JAP5ZiaoXp2DodXyENRn3FRZJFe+kKEeHu4M+Nh
csF9G28S/3rZiIgfuooHCvtG4K3GkIeAzLUwcKqgBGXXLWZw2VMOVbA5cu9oXbswLWsptpdEaNNH
zQ7p6EVTEzwHD+KPYYgSDo8t7h/cWzCtzGUh/RVU8ZYiw1iGi+gxcbGkWKn+HX6DT2jpoandrHRn
kcWbLttk4x+cckIkbg2uGQMNcHR6RwpVXAHE0WVUrPM8/e0XeAS28dZoUdVVdlZa/AyNcXd7is6J
6HSKFM6nqRlEEao+CSOI3/CBgAR0aLLX0UMZzfsZmMhyKTmKINVLXXho80QPrWP8a0RVvNfV+1br
Nr4ZrErHWwaJtUb+qDL9deCZK9esAU+3a63qcNBD1a2AEVgmqxJ5lhGdU4HSGt6QlNT93zkFvgH7
wCj6nVENaL0G4UGUlHAx9dp23UKFFgch5o4WyyDp/hoe+SDElKtx5im85CjBnsLRhuYw8F5Dn3pr
uG2Up6XGQaDC6bTobGPNHg/vAZk7Bi93NPPCdFuzRFRN+qDdK1K3I2unTlqGf5bBHJji2r3x7fdM
4lurS8s+9fCL5330kROkn0DsJp6jHKVQs/xdDwUS7/VBiccNiHVeYZFLEmYGmC9qdbLRET2xfdRo
xEN3e9Nca0GqoOB0esgGrDxjkgKNmiQnXZtQ3chPHpd5t/XNY0LNwW2XgE1okiEF4BFB3h5XXJbT
vUrjAByuDfJKm2oqhEYgSY1DyBt7T6n0kvRb0RCjIP3/G2bydVaX4auDtDDSGidiIL6J4Hb2cro6
iYI/idMbYBlAqd8vQ3DkamLETnQgLRalcwgeEC1CVpHdVggTpU+d5lA4t7euXcJfx51cip1vhS4v
N1GfdGz1cpuFq/QXkWjgbDKMKuI5coCoc1yu2j/fOblhKJm6ke8xncLFUDvB/ENEW8RY7NnbCzc3
0mThqIk3jeHyZcRKzCYw4qGBnnOUZ/HgYo4uvonWI3c/ujPAjL6vnRr5it76Y4RQkQp0DL1NNdkV
vn7qqJrCtQOHbtGyFQW/rArvk6a7u/2pVxcREWxgoKwlndDvP0CJbFs3W36AZ0NaTp9E/0wjPFT9
B0N6bBGKUCx3e3vM6zvWEoBEAaVBqvn7oIFrh244ZpFQRMfYS3LynUfIZtAsLoUYepZLPBwOt8Cc
wMfVlf0y8mTPSlGUBL4UEzhoJ7WmiLsXbQ37sU9nAtfZb5zs1qJzhkSKU+qcJKZnhIwt9RvDynfs
JcBbIiJPDW++WHcF7YoY6pdvnOwpdwhrC/2987k0HE8EYo2R30ldi2YbkhYKyv/GW+cY90UmRDrn
qxxi/S52NbVKSxZKJRCHvq+v7OR+Z/bUD/CDxQJZGQ+iFG0SBgrOqpktz+5Os3nZpUQGjy/CpAo7
imtCOT+GX8LCxhndPAx57AA7dE9WhaxduZSV+NBRZBTDS0nyBATEAm5gmMGWWjQVgJPY83iirBQY
juW+qR/q8YEoJfizlRY2ane3d/+VihM+AMC2QG8h5XIBb1Rod4wak6OSyMJrxOvSpcQmmMruqrZn
QtcLJwCGAtJvMTEUwi3qt9/XwnW1sRkdF5W/IP6ImnqT0x31hDcxfdcy+9Wk8mfTlw8pKhSJm66H
SpxAMCt7K3A3AY2dzi/XY0hIu6d08ZwgH1l62UM1mD9i56NHk0zHxu32HF07poQFVAYR9MVGZJJO
yF4NZkkk2AC2RW+KiNhKQX2de223h7p6XL6OJW7Ir5umyVS0HYnY2KwZkgMhJUC/ENwH0XiD5eY2
2V1Ha9rPTWxyopntcDVi/Gd80ozv46tZ0HmGxKZV7J2ATXj5Q4q2YUL6ahmPiMOfSzqunT6I3h/l
9F61NqOOy3thLWBJbanNz1zQV6cfUhQGTIIId4ZCfJmS1PTVwpW5QeDAgUCjMxifefT2HHjzGrZU
peX990iT58dLe6v2SyYfWy1uyZpmpT6+4Aw0RHA2LVT6HftOAebb/0lt1JVeMI4RN2fb/I7RJExx
nnYjBYXbYC/6xDNbQ9zR03tMwy8O5zqAlhcKG2Gnd3mJOuCh5Yag79yh2lcmyjKhGGv1b7L+QdNX
IKgcs4C8tgLHMPMLrlSaVE2AoA0T3wK69N83hxt5llsFIQFyeaRGHFrjgldSVVc42Xg/8ctqwEbN
jClu54uvNlWT2jy1PJQAvo8ZuWiINj43BohaSvEVFgJIOx1AFOHJGa1MzAaKpFuEw36kQ3F78Kv5
CuzLvweffPCQSmmAqRH1nnSNVSc/Ia5/G8+Rm694LyhjUhw1CG0H2VzkJqRCdSMa2Z3MTPjokkIm
tDFTr2dO6VnV7dakTJ60bLDqJB+5tVHtH3+k/aPApAT7InsJGyTqKb6epbaI0ZzuQ8ubPbsZKKWo
+ZWaeecau4x9SiWPbdwUyZIiDX9W4yWvG2iw68NHgaXH7ck883Ivf7QjXIMM1YL4/X0l7aIyc/wV
CO5Ev5ez5dXmNkQq2EitY47mZlr3n2NSr03tcVB+Dj4KZk6J1w/qZl6u39P+73UAC2g62H20OVf6
kLkGwwAIRnTbY0NaC3w3AAB7jwOIhYycAfg3hlWBm8S6pDNfR9FMzHqFIcCbBqGDjBEuO92U798l
2U0r1TmLEaFho51MYAUoDFPKdCnu26mxc7imbfOFOkgA5pxrA4Mmj57A7fm9/nQQxXI1WLomG5Pb
y5Ut088lOzw43runHtmveEnTARVtDYMijtdsyF8j9d2h5jAz9rUYSyNgV0Bf24o+tQ2xeq01upJT
inP2QulBXGkI0sqgwRGKXTfNK301oomMcuftka9lDF8HngQUsu+FbRU54aGV9jKdcdNdFfYLzzO9
wqjRV3E+A/a7+hqJUMBA3ZEnaRIMqOXQjtWgo8aaPQD8ct1PSgMcHvbg7S+7vp5fRpqEAiEONWpl
GeGhL2gmHb2coof1mGVPtaMRBqAdAMQeLJ8ZGvOyK9cQJvABBfUcYji1I/EafXl1+8hzbCQTQxG9
wlBrSX4aNlJjv1rp1g4Qvce2IZ7jh12f3X9GnSznoKZJFRhaKFBnmXKUowdqib4qCkG3Z/da3Et3
iB4j1AkYf5PJzdKmriNoLYfwANhMxfwjXAXpAekCk/v89ljXENkq8TWiUqBmbLbr97msmzBqWgMF
X3BedfcJzqREe5oLGWAUoFRwkwIXJuLuFPAlPIJYbzciJQCIEhEgKwXIQHvuzIr7YHoff/1Vk7nW
lS7BBUEJD276CuJYTT9V9Zhl7xVXKf8SUa7gez7o7g+pPUq7scJuJJ9VhrsWVEDuAlQEKRvQ32Ql
JFmunHIcQkGmEDVKQJVoF5nJu2xigqRSmg5f+6bdzqzJtZ32ZdjprR2Yuge3rAsPiWYe0DsI9RfE
D7DFWZbSc0+nKo3fRd870KIDhLoNaXlqI6xKNYK6WUKn4/YPupouYtMDiQYwNnD1yfNoSV1N34sf
ZHvPcftq4tHBW5Zrzx3uRW2AWlYAH9AK0StRTwmBVuxG9Bw3NCYpIBOcCoqRZWHWFP2p+dVeL0kS
zGBvFPHq9k+9Wk2gSgOeiftegRH2fT/7nl15TcRLHgj0TYkdkzAvWdlNtqDi5tCUIxwjGJ3VnbqG
PqI6RLKKpxHbZfrOmFUoyWkmhYfCVTew+WlYogaFpzppGVei4u+RTnDaZZ+9K8FfDXYdQfWfk3++
/YTJsfGTRg5RVY8Opf2SdPGCXo+4kPlwkEE0OgT27/Z8X92qXz56UjX3ANvpg8RHU7yhSWPGBR5U
qKpa9QLBvZnFvfagfp3hSRQxeKmcjCK0FHXU0RCfJ5JPEEGi8g2EYWxnCtNXnxoYjfAr0X6mWzfZ
TiNa64kWcOmD1E6xJ6rBPNSUN49h/ilwHoRL8zH0+W+9uP4Q2XCIR5FXOUsdf3ngmipJ9RKV9kOE
iZnaBZtQfw2VR5MmeqZFL7ZFE62m2UB1pnCOQ0inWYhDNsmKdg+EEJoQSzM/Wt1HjOewQd+VPxe9
Lh9TH/mk5R+itsS28MB6nHEQKN7ldEdhShANEnl7OC6UpM3ymK919rHauhheOi/iUVcqe9/9CJr7
8M2vt9LB/JFC2kXv3lmYzWknKGekXgDE8AmKlhKvs0rlrKjBqanUh1+Rl4tRfvyt1Oj/kpdKGsac
ER4t+Ul3mrfKocaZ7wK5eZHSJymQ7pES/qErFW43+dv/YftSz9VUYXfOI/j9tujMolBHh7g0iUX+
XtEI5JnVaxIkfvb/b6zpJRpX1WAUhIM0vCjJu8g3w34AqmUO/7EUBqUsHRUR5G8dXTanytupnxlY
bY9cRcnax5wg9USVJgIxViUzJ+RMdL7Yq1/GmryRfRmNw+D3xCpasx3Wmu+sLVda0O8AIS6xqJjg
SX+0Di34JN7mSf9seOarMmA6deJVa0pjrYTWqlFggcrlymu1dd61zyJtDeJ873CyPfQHIj3/oejd
xhp/IEHRe6ey6JdJJf9KBZ4ZcLVUb8SGDS10Kvl7RAVCWDcgsYpXgw+6XY6XnkLH1LCeQ8HnIk7U
EyyaaxqhCnoyAh76RmtL0tpH7bGqH3o3Xre6t/b9H3mbLUjX1gJNJX1INsK2fbCzqFOLK1UCbJl6
aMOQOGYZZNfe3o649hQ1QnsAurx/5bx1lrxo/Q8H5vvtfXW1ocybDN9T1LLhX3zfxD4uxalSEqUk
4Mu0odjlNs4ZdQ9t/9iE1pYo2RCKlq2/CwqsYFzrvrPDlaIMUHAR47Mo8z4WRFZ1ctQLnHLo1Xd0
XkUWa+bDwtRPg+Ysgv6Yd8hmy29y599FdbqG1o1yxcZ3hlWLyh/X4dj8CfGj9M1NgJBNn8k71Xtt
7WDn0rnoi88YwkAevd6egOsv75cJmOQ9FaxCW3bYgvT17AofQWrnGc4fSx0P9ZBUhHMmsB7pGx0+
6pSz2vP6tRwTcpUQ/oLoC8H6+xKYPiWPuuSZsCu6Qh2iBGhYxIa/7X+BymyspeBdeXG2hlvkaM/5
CMIONyp6DgLu67/b+j6z2oU+4J/Mnv1ZVtZy8LtVlw4Pkf5S+0de75bavBKgfpWvDaqZ9CxZAPUM
6uMtpCMOp2gpuIDYevms3cwsXw2GEYMzTOjFiHRM7koVBr8y6lwqlH9BrpB4CQbRv4lrNcLi5hng
NDOoiB8ubpcvg04uTSSxgzwpiDxr6wX/GL/fxt0y+wx/eOHWkf4ABwJHSuEdFou8wTbh9vhXq2x0
GzXnXD5BR+77wjauXI95y/gdzyYGS80pBw4VWtbWVbeW8wxsYOPUwXLQXpX64MEco/SOUA4xCa1k
Kmyy91u2mpm1OENNL6eFriA/jXBzykhOwrQpInHBA7PhLSHcE5AFC8QbRWHLAcMVbGQ92BrmPna8
1wawiKfndyR4KXeDTYc7i+RVXEnLykVeJHQ2iQtHe3ylLNPjsYVKE03NmCJcAvSzxZNci3dNnaCc
vOzC4oXyHDF0rclrzUHiAzC2DmKKLQChIsgi9i7Bf4FRIGlJKH0Qegj4nY8h35bgIsDJR9PaRfpZ
2yuspZchXpW8DouU6k/m5EtoyAm1ewvco6F+6pKxjry3LuzvpRDvE8iefXCGno6aN7PgV5sMFLL/
ntnJcxa4I2YyfcOGk464li11fW8TOAXjQ4RNIFdhX7i7XEbz+WRaPW7Ba43XoByi55qjLEg2t3fg
9cvNoQwA7pb8y5nE9DWNH7cYhPkUiKl/Cwj0e4lMTxNwDKceMYAVMp8e1crU+QtTmJkfII7YdK8R
/VJrobxOSDoJgfWAbBT3wXPdw9E+0nYPMTBSP/2Na60NeUsdrcZJiUjy9sDXyiBfx53cN67uJ2Ph
ldyp6SuBAphzwzrp/oOSfwxzapHX6g1fx5pcM5mHU2sMlEwc8zR+iuFLqe3W0WcSmKuLicASLwRy
JRRCJ4uZeG5tdRKum1RbeDHpGnGTauC5BTwRugolLDiMKXIynQyuGU8m5/n2rF7NaERSwT/Eu7Ix
2eBFhua+bGThwXN/4p+bdwaGVjTLFPWF3pUuR/vATJ7D8K/b415LFL8MO91FsWUEQF/YRSBF/GAN
YQRoO9WKbE658RpzQPgk/c8HTjETMOhbmAMtd2O4J6eBIoKTzqjsq0S6l9QXSksjjhXx2qGQNVrA
ZFMFHnmzjLoHyXGwKcMQuq3WhfZyewautvCAfCMwRUbHP5P0tXAlJRu7NDxgpCkq8bThkmhAuCe+
k9t6I3BIEBoQtOQ0u6W5IGf3ZWwRAA8bO8spwQU8OEGzlOOjZc5ZDpyh2BfHnPgFRCI0E4il3186
y/dMbANySm5kmUOXnULJxUFd2WPRtlIa7wecJ0Bx+aqPzEeJTq/t7jIlWqGOZaR0EAhRnC3lQ3qv
UpSt7RCbXRU8Zr3EJ3jhh/bPWtfXOn1bV4dB3Ps7GefWqtwWzpwK69W2h4jF/vtbppuNE5i5msEx
44CNhr7UwVba7iveir/gB0RE/Ft8TlE9L54zpQNiOFf6v3p3oQhNtUxFINCYVFVRhxqKqvDP9UvF
PUKWAXEtAZkGOPi/aL9eC81QpkN5CNE+x9YnUQqNpabWOw4XTHAuFKqEnOYem8j8leUZaIHa+kze
d/0e+TLmZDf7RZa12PnyUBanVup56vHEMLaWOaxIxyqoOkVJnjvzHF7t1CH7YiPwLkh2U8Gn3khq
31f41Cr7hFxatdkjwDNYaEn1auoJDIhsIW8k016M46Y117H0O6TqQfJSku8JIWf8OK18a2M23Vkf
2mCvHHQKzFLGv5ie6Z6Kcyrjwjd84Bsdj49YpwnTolnA/tUt8uVDJvNXO11fQevnQ5J1ZQwrvsLF
SpWwq1NTYCSvt2+f69ci4BZgZKKMO1WCyNmoQwtC+ABAe1da0YJyHdQGeuXkJILUWsVPPslwUwhm
1Vj8NULfBPNjH73+jI+f+T3iqbu4b/75Peca2Jca15Bj39SP/J60VKmqk6g1/iZxkh/BOe30N4Ju
HVQ2dJ4Mr4STEEHRYT3jynT7l1xdCPSaqZXYdEqnikmdqQSG1fBDBO1S+zTYLYBhKVefpKj7Y7a7
czXCNCyWgCYdTLIpjMWQe58eFeNpZKd5buyKmhG7dwkfX21lIGaX8j934bg2ol2M4CJ/1S4i6B3i
l/nM9Wp0J9CFGKch8TIltXkq0MFSFTfVsLa0T8t/ERI0oNcXVvQ7FGLEypuCNyuxfV5LC6HwEKs/
bdtDmULfV23y0xweBcHFo8QAyl6QER0a/WX47uq/xpy3xHryA3OV2mh6mPATQ5hPtXkX+FQNwo/Q
OVcshdZQ3RbbkEXXY4yZsW2W9JlQ9gwSvdhzQssT2y1hrzM5c0lnO6HcBwQhoe8tfrpBuG6dj0aB
AV5190P3hKnPMkp520SKixKPWkBe+VXAxDVo/4xqfee0fyngac23oNS3WSXRyXdW3PewDbLF0OPI
GUSrXnsy0FqJ1oJTkpM+sbXaIbzra6pMNNak7NHntVewoHUy+dhI8tOY/RWMZEHmqVKwwYnURau/
o6sAudVYtTi8mma6K/18E0Pn0vK/6hC1NGq/zYsi30UZdruqtddwruu47cse+EdVzkzf+dW6NX2T
QpNkhQOu1OyVRt5jnoKMekYT+wcbCPcpBLqDX5IG4opWS1Q+WeBS0HWSQSeByY0bdVFj+mv95iQu
tRHTHKdgpe8DWVvbBqC1ch2VlEQSZVHxl9KbHyQ0D6yl6z1Yw+9K5LT1ofL8ezlsFpHZbQL6kWRh
ej0s84UCIAPucdH0K8NTYWI+YNa4rDFY6/+LsjNpchVbtvR/qfHDDBAgGNSEXlKoCYWkaCZYtPQ9
CNCvr4+8Zq8yI6NO1JvcvOecCCFg7+3uy5evhebbQKmr/g77zCnRv54HtDsI5Uyoopn6z5SpXA7q
cpx3Ms8jCVxpoA89J5nKFtpqOGnuDMb8+bD6Oez+7ZrfMgttUQjjggbXnEdTmAq04RCBivNXzm1Q
mDmVmXG7P1/1R3wLAvJ/3+m3uoV9EIxBmNFxnzNSHqtQlXYyDb4xHvP2RVfudSXbB/AppnmKysAX
DvmqnKy67VonWw6YUENFolGBJSTyi/HGCLc1zcOFxhjkfXXdi7VTciMMp/IhMun5svkkCN4ExUF/
J9JUM2dwfgYLJpQGIIGZsvihL4Jf7vTHMgVbC2jesgaf71smJfbyCGDICUG13eK3kNfmFG8yOHfQ
DP/8UH9sVVJP//e1vp1GQXgdGjS9IKY099DqrNwD9yCF4oCor2tBMLFDsxbYMv/5uj/dIor2qGTQ
XYJQ+K2eDzo0fuNRi+cyBI7YNK7Dzmm0U/9bFwIBiR82yGwPR6BjggRVzH9ukE6+4QiJEuSdmogm
0z73HcNe0/MwMv0XfYnjPAq9RIxBbpw2MhC5+GppV9IfqfA4B1l3CMIzOD9PPIc0uudmbh62q9n6
FrsmiGJrIQXgjm5+GAmXnmGxFKVeZhHRjMlWSq2T5aNR1Kjgk33mN3q6mWSoApk3CSrgVyGtMqaq
oVa+18BWA9IU8lI126m1Wkzi1ZYap/KGQcdWGTNJpm77XLSXNGyuTHDPmtNzlmKgKxNiMiwOKDNI
LiH1UAqoXeV4L0AprxYfGRz9pGTg4xzqeINNNUpX95n8HDFzPU+63QLFX942GrM8/GHZW3Ky60aE
cyPEhdArhRslaqcRhX8JeY6ZvHfDAXSqz1NfOcgW4m8E3rzcznScUnDVKwo/A7r53ehI8cHQzqGy
npvB3WBNkEniL21ZfNbMoQI4zP2/uf6MUMDSMUcVgivqOMFqqQL/41VkCuHr8vZkHLrQ6YxtiJpG
XZgjw/8z/QDKHHsxYBB95mXEzsgAWc7Ibd9PVjfqDho+f4kL/UUqx54uSz9DEPkUjmojzkNfTE0h
c/FZoOlfoVbUZfwu6YSKYWcCBBmfhud5SjUPEByhxTvbKnV/9S0RtGTA3exvaOMAQIbLyxgielQ6
wBiMPc99IX4eyqzZTfdGfFlIFzm8MyL/ViOswTEV9a+Z+K5kvQUtu1S+cISWDWbvs3PFFxVmfRx+
WZW3WoqnXbslCDhMCRX08w3alvNJiCgdfK5lsQD/XLpzcqS0O+YsZwmmG4kB02F1SetlFheTzzhd
M5F6rzDaABx6gzjCGbYQX+Y1BIjH8R1zI3MaCnsgR0MKNc1ogev9PoQdOXebOB5vVW2hL4vKzuGG
aOxVOyxwa19oglNo/ZPWcFFhuJs5h5pylihvRKl3q0WCnyQsUdbbIt5qGIiTri0RBkgnY5MFX+3w
1c4O0ljKq9yfQvfoKj8yv23KzXp+YEORmzn6eEsBItCdvqitvx4OA5mQe3va4gHhuF0cKmju8N3Q
wbIWcJb+IpuWKbKZ0MO0S6l/RM3IrXzelM8MLSC6F/V07tim6ZpzXZPqzyq7unm/K8HZa+0XatWP
Z9/fDqRvmOJtEpQJrQnOvv6Vqu8/xQ9V4a+A4o+NA0TwZDYfciHQL/959PHCUqXPudIsWFKUrPRt
Nqswq425CJ7lhReCgC08Wo6kLaST9HdAyflLFvBNXmNQNOu3/Pnk/zF5YIoPxXEOZBh036JbUUUJ
081yfKdqPj7zJd3KJVoIL0FVon9E03Zl/Faw/wh5/v2a36JcLpRRUdRcs5Y8wMU+Vyw4wmYjg/83
28V0V85ZZLTqkARUQ1+FF/kbc+//cd/YlUJQ1xl8mUvAv9WaSxnIc4gXc8ij0jesEGXqSb7EoepF
xAvGD/+yBIqlX0LtT6UlDRoVBRNmbPCR+ed1ZSUYW/yRadshJhhsCSWSumanY+ohXH9JJ35ecZDm
kM8HphflbwAeoyZMX6vXeJ4sR6bEutGlVXJO32Y9936WheZdu69QfegKhDPJVVl+9NGDYbD8uZmT
t4iajFYz/IIU/cgIp3GBBsRCo3f4XQSiDyPDSG5MzgUcqzNbhtaKXHNxQkVYN6vZIw+ClBB9wcol
eSZKRnT9J+yiI/qcedGeSR9m9Kwp6RgJPgbpDFRuOkN2lK41sR62C9TOoiny/7xhfnp/8EzxkGK2
AGOYb5u4SYyQnjtTt2jDmkMzuKqgz4o7c72r55kNPPLnC/6VX34vKRiInh03oVb+y7EPV6oqQlYp
vRu1t3biDEVJPF6TIEGnO1dXuMuFPSSf+fKgZ6hoF6tFZphhT3FUXeH3z1DxYys+dZixTcVrndK5
Q1ImJnmZGBaexSk02TBHCTFVgQoSnk6fT7tBHKxrvoQswbAEeRY2jUiPmbNv3RxGZyVAiBFNieAh
BgSeGlU2dG1a6pijQSYCqC6q0Q3VdhVOQJ00wWY1gz8/Grh77JZ/Pxsc0xY48+DP9u30ElGYV/Qr
ChezfkMRGTZmGDkiweNC9ckqZ5UHKbwEfOFFS+1+i608AZMUNhEiKw3JWCas8/RzTiY1NDJibJM0
5UEuUE9EMo7kbYOi/ipBEoZoO9OWbnBYtOLILK3ZJqkTREtT1y/5xJhVWrvL9MTCnfMa5k6AbiDU
05mnsQHRXhS+SFTmUG0I56FxhfQKPfnQSvKdoiFCEaJgW7qzfM+cNwoSDqTsDdpDtkI2llA6kxkV
iEstSQjKaW6XAkaS/erVNgCTq+4iHW9rOWGgYrIUxHjRxJJ59gUC2BCyheF2HtPX+cP4E9o48+Se
GL8pZJ5l6imUUfOg/VymstNIPMCloRbwUmdh4TmZo3ECFNlIr9cwt1Ht47WPWT4LE6Z8jaApeAOs
ivh1Ud2J0ehGaW4PGUN6ED1meZkZ+YjI4YZIt1R8CYDtEJzQQA0y/iWjuysL9V1L2cMwLUwoPjRb
IB2yZsvhAf3CITBrLs64V4B12yzUgrjVkrG8q/QCi0lkJjChJzJXhmSCOv3h7B5lgBn20GCacrKx
O2cpgyT4asbEnmUHEVs2r+NqOThKplpJ7i9IzEB2Z01VxCZaHJVnZR3msq/40+vHqhD+6kvP+z1e
1EcE1xLuKSWbr1Ogn7Y0ZzGXmGGjPy/2n/IUvFsVKm4QSbQU/xk4yvxqKDeQpNn0LGgvwzhHjU56
oTP05wv9hEYy1o8SLQxHWHB/0bv+Fhoz2nJJ3wszd4YipqQMCfGNdtDEZG6LlH5eOKwfeKz/mTgO
ECJcvkDjmttTf/4uP8ApC0jGcNAxvkYE49tpC1baj8Z82kLGg7HWgOVA9J5XZrSumE/9/2iczAH4
25HCJYE/EWOZbey+FahNscR1ZibMatIMhqc5HhFs5hDpDIfl340AGeGnEP4SV354vcDtGPSSxi2I
Lt9ebxrfYC/XXNZIoJj1h2vwMCy35XXWa/qtFfXTteY+mKohjQja8O0W036h12pDRFEpJtkccsA0
YMjAmrSdd9///BX+/WLfEp5M7lNliULtXyO7aExXSLs+A/MwJJ90kOR+tar66QX+/YLf1ozeGsFQ
qNC9Z0k84BNG1VHTnsVPSiRsObTY/SzUX6eFf2qn0H9Cwmd+iUi5fLvTQckZF16wb1g5szOfqr6M
EN+1RbBGtN8tIb4wKF0kEsSIwtGHz2XwVU5Ho2jvKmylY+X8q/gkg8rzy/zbep7DImYXOvIIUJbZ
z99C5KCHOgLjcn8UCrOLbGOfxUilWwRjzZNCp/SN1Vldw6pcRSt0eo318nSTTOkZvKO31Hea0Gcd
CS5Tu8fZCwrdebG6xqbmiG/p5SU/c39elroC7iHbVL4nyk5f6aZXKd9o/TpLl9b6lNu5X27p3Xxm
+33xAf00T1ed+rGIzTGyiyWhT3X77lh+tUizxyYd4Um4657rxIojMzG70urfaNFe0AXTTWO0Rs1C
Jkd3yps9ActvJlTET8Z+fLrwwZqV2KSPz+X9+Abd3hkeJv9MCyfk20yX1ku3OfRG1xCsINuU+U54
Eva3vbBXXdVfjhvDxSHoRQLDMVG58nMr1izxjG2R1DntDZshJ1KBhbi2yY2II3LHZnnfT+YSnSjz
dicXHhpsFFIkHB6zjcn5YuCvTdpBjs2TLRHctu3ykpQkjObto1uAX1ok37hLJZ2DmUTT+MHVHmUz
GhDnMUP6PIlZvtO9FWQ/HRje8pF9q/Nd7mf5vkRcW9ot6W4mLnAEXbLbeoGMiBXfNw9DV5jy4OAL
PxlOGPutaufRV1eu1KvbTZ+hARyVmAvBSrng7VLioKbat+EQjyvhjT8Vqn+73fWoCAOR3Snv7KD4
6tFvaO9yK8ccwgx0S692sqN72bOUuJEIdyT9EBcVvneHTFvVZrdPY398aAB0Tent5mPLcZ+kLrBB
pu35coD318hEtkI8JzIO6wyL2wuGelIb9+SqsvvR0pF4dBkRNBDnT616NBtOrIgEzRIuwiujI81b
oqDM71WGK1QO8q4KYRocTLGT1Kp0U7Mi9/ogPb4sheeO1O9hnko4aKfFFmPWr2anKVbPYPBkHiJb
dctLzGu9LypTfSpouzyR3KIhfbxqXu312UWLHhQLzt+1syJ9O6U2uLD0SNlR2VVnDZ+l2Z9zyMtX
uxHtRHmDAWwWulm/iGfhTQxXXeJWzRp3hHCTGWuRT8r2SVjiMG8nCEimVqs7TKiIit3CwtHdSXKn
wmooimM3Th1QOFGlC33CyyoLUM1HbHUdrsGJ8+RQKmaK9rtN1qmUVkrBZFXZqR22tX53ZPGoyh4P
Lj74oQR1gWofoCHldoa7kFG88nk4dWp3qSX29rV2YAEtAltlmyFkrto8/DmpFTCztqTdkJgRvhOp
dX2rNtM+u1So8lWUDc51cqTIkh+qxJo6Wz/A7hs3YeqEmsUtRJLVSQ50zT6xb5JzC6zoZuO7wN+H
n7lgSpErF9gZ2iy6a24u78fX2zl+8JParB8DyIWP9YcWeu+LuywwZ8rMPbLSsbRhyYfWOF6WJgoN
Zise69ayewshQd0UXytXAsIlP8TnwTCeq/ahnbzr8CWmS3NID2m2m3SnNcfroTW5z/i2TrVdzVSC
ZMUveN0FAnrg6JmzhnkGrKkKtXvGuUerP1d7/F8e6m3Q2+GC79ExeWUtz3pnGzsol47qLLyD+QZO
6qJP6mnOYtX74DmX0FbtxXt6bA5ofIX3yGrxVpBTqqmwSKd5eVwrd8itBg9qFv/yqTjtWdedpR+J
tl65smYp2q7pNyongC8bLQPK21E4GWaV7ZsH2uO8vBA/DDOu3hJ7xAxTsLtDajj4pjGfHJm9AQhI
i9Ysqqe0uZNH/6WsXQ3Vepps2rMcuil1YNrY5ezQ4ODYMG0NM3qf1vURb7MI6W46TtZix9QXx2b9
wrSJZCpoKDpK6nEaYbVVx+ubP3jKa7ZcN2+KuGHFNoEdV26n0j1id7iU/qCkMD/llbDklIIQ5E7j
rr6jgnqa7mSz+Vzaw5uueuU+XjjJZMtumBdmkdnD4Cb3InPXCt2n0zNB9qXw+n26X9+G47K9IBm2
WEstFfFbNvo7/bHwQn2Nbyvzt4mZvGDKHpmyKT5m03P5DAxVaa7odlZ6kk3DO7MyN7090ryMUWZ3
dPGgWu/qF8pqVr/PQPXv2NuK1dWWF9je1RHvll6BbDyTLgiZHVu3vkOgDZc75+qHL1QGA5LNjQ0M
LuT4rMLoM8fJqkvzUXlqA/Mq+oHSmbDTgTiyVXjo42MdvS4DR2tWjbZZQsyoHRVDBRaZQU8tdjvZ
HZk6ta9XO1LQxTsGbi6bnPJrWr/j6/JyfaH/jgqsuZ5ou7CPUoakTJllEj7mq8GV7QaK72iFAuZX
+al2JSZ1dfPqoHm5r/eyma90u3uLdDMHF3A49xy6Mu8egcMr/GL2gizvQ/O9mH8LKa19sKlp71oi
p8V7Z02PnRWfVCvdU0Rd7/HINEULsb3ulBwQXrRp9VMCog77Eh3EwZY9eZtz88+j95quhHNhnptP
tnTkMHDgtfsKXwFHjszgutOotQken6pNZqAjwHuYChMpv/y5XGlIZ09msmn3TWhBHYiAj938pFPK
mQW9GLN8AN8re7NauiNmDaim2pMtsfBbC3GfvFwpfvo+pFbz2e/LVbJRX/WnxJfOiEqHoT009vil
rqNNthYO/Qb3cGGVd2brj4i4ImpuZtsqXBvPA9YHk7cYwFPniD8sXisyCnULNmHxMjwyAx66Zpi9
m+xyNzjSuu8s7cQMRelNH5y2h3w1orxJAmdJ1pm1eg72w11isq4z83wYbNTYm13pBs7oUt9HMHYs
2mM2Djah+8SMrDna+/y13ESnhUuD4EpcI5VzcF1LNjwi8QmZDhp+rrqW7QpPAbe3+HZ8duGNrjzn
J0hIINlvBU5sj7uv5imL7LdOsmi2rJHbZuSZR7ZP8odB95ubmYzzV/3SNoPJINe7mhNdTBwi58fO
7loLfomPyZr0zp6IvGzirbyLPjtXWJU2KeZHYQU8zcwqrHNz4XB/qMyYX493qv0lm+GB0VJ7+Mo8
cpevYlvt0n3Czy8fcDQ5hjazeNsQhXm7sgx+pAYsMIVDdGJ0rvbbx2idoESxCTp32MD9QjkR0OUr
N9XyOZfXnasHThk4EzgYaZz6rtqFI9zDKVgc5dHF4gIzgdw+1Hdq8SUsrQP2DTYpl2Y3l/YDRruo
mxmHXusNDzQQaRJPj/UK/oui8LplBaYhso33jCZ+aq5wX7UsyslXCKTmYn3dhohX2rrJy7HkwJO+
IuccP9fEOdkmMqySV/kBC9LExFWRZd6egr3xWb3SQ6jtchXu48tHsJ28wouo65gHvprZDp8MPk98
TG/H5pO+jMqJxukwbWgsOvK7dMEDxuocorInbmJXPhqr4Ga2j7fDPCPkvd1c4S50yULtbAd8Qw5m
IxEZmZqrvQ1+Yi0vk31OXurV0qELyA6VU3Y6VUXhRCZuFIUJCpiYxsvolAdYH+zLKufwLKxbPMtI
ym/gb+Whs26LTcX7ipx1dF+6Wm6JbhmsdB95GFg0j8zKeG3OkuZUtS/DV8SDHFZkUY+DydXQzjYv
xV33Ph7oWfSGmZ7a1u4fgt1lSR2DpKWKcZClWZ0trUSi7M3HldSuneAemk3oXm7udJ+R2yBGq66l
hU1tZI+gqp6w7/Y6Iwbu7aGGjESjL+VKK8M0NpJoKs6tsffKWmbq3PhIVoGneKy3U+eKlnKRHhmh
Z+HC26GzonkKLjwsxzfdCxurqP1qLxxJ6MZNOpqwgzakTBymZOsK+9KZZWnfl3jtPiibYAmEhRyn
VVa81PA9dGkEesmT5C5sQH3lJdilZraKMLYw99Pr8l1/gUb3NNp0y3kF3Dp70Z6swRG9gZB7NzmR
VW95veWmd4bd1b70b7ol7OOX4ag1ZufSY7XZa7awalyqGt77RJmXnEnz9uXnzYz9m8tAKGP3K8EM
15xqS/v2pK2lp6tM8TNs5O1+tF/Cl/CVNuxDcxc6XC18g2bAQPiCS4nO0uwYJDtmsjkKrnamegTB
+7xUd7GPis6ue1+slsQMN/TR6KCqGLjM4CDmz3RrbRr71iwtfcuToLo+JDB3K+p89/Z+KazajXm7
4x1NR3MpmNF9cUemVFq8as3r+Q8GOYQqbWNwcmRbmSO7twx7A7CrIFjM3e9DJKI25AW+xBH91xJZ
nmL7nLJYk3uiJH+rcrDbV6BQcx27FwRTc19yl6fGTo/Cxjick91/jv5LtmpNCFs81cHCdnJvrIhj
4buwulSr3sxrpxXswa8HYGREmea4pLxJDmIwh+khOnIuWoZPcKsPemcOq+JVd1OFoJWeEhLWY26L
nTNaqCBaSw8DHw5gtpstHUg535SbHRxFf8EakBjDJ4clZK+7h5woEHhqy0aglq1pu2+XuZU8DLux
NINdvQ8XPJQqh/1mi5G5VOZEidOE0Soz86ORfj4hubD4/87ywPeutooPm4IkXSGF5jSm5NyPu+L+
ufN6BYFnaxG6CvGnYJ/HuaW5xRrC+PWgw7B7nN7kyu5e5/wEmSCqSyuG/4ZJLTXzs3hKn5Q3WfWy
+6S3Gw0o3xUFW3ODR2Gt+cUxzF3dbVtvpsxZ5eH2Gi9I6jhMcrKUwFX02ZWR9ETeCNjxnK5O4Ode
Z6rriZKSZK/ikQ1vzbHZCoQVc/kcmZD4NH+E8PMQ7ue3TRbj1hf95UJ6oK5jO99U2wXsCZ6G0+2I
zSJf4erwrQvZQ4vMiY6BOfkzWvLB9EYhrBf7bt4at6c3ChfJBX2D+p7vVJc+i3LbM+XRutGpglVy
qXXrurDk7fhutE56zDSn0hyGM6G1lZ6Mrd8NgoYpVtatsAQbPCRHSPzZeO43ZFPWpsZPxU0c7grA
0oRZEZyM2ltiPkKaDgHma7xMJCSKddMwvUGgf0X3Bw58RDq29EU25QlpzWCnZfS4HAgatxeOn2w0
Szdjde4b4ApCAnAoa5RR3mfiJDnwRgX5yvwgcm4kVCWT3rJ9qzZVYZfqXSWulzf8CVbp/sp7Ghmb
t1JygMfousbVcHLe2tca2lPryl7+jI1BUW9aOi+EKSL+0sbQo3XK1RCYJCflh/ol36lfEQknttNu
YaKFHGyqXV6Zgpc+DZG98JJd+SF4EAwRB0Dzv/xoD9GLsulvcLwdTtQIUS6k4MZLvUEFArA7u8/W
8iOZcl6tFsO+gjhyNxgu2TIKMppoEleLz/Vyre0Nr7OUx8R8lVggT7Voi6em/chuZoRtlau/i7Y8
XeqBTpFgLT7bg+xqMbH9mcR1eIMrk6QeT5Okm31fbYt7Prk6ph+1y4qq30p8Fu6VTWVp/tKDxCnt
PD7ZaknmTizfzL2tdXJ6yCGe/F6u5vAp+nBQ4NdzfJJ/jgPUAkvap5EFoaPGZ8K+LJn024mYskKo
oScC3d2MH8dnZSdKlKTjPjpTi5/LRxS087f2UaYk214IphxV5+L+ek8DbcF83jZ7EWxSXa7FrES/
md7Kh2JNAy1c2NmxPOBFP5pMnmqE8+qeYCmciNt/xpXl784J/0E20S8H1oS38C99tziU9Vtwzfpj
cyfZ2HtZ+j1nqWiFfr4uGZx1wl29i/bIEe4L3e9fmtNeeNS94Vifr/hy7RW6bIBAlTuuwiO3cQkG
53qK52ApvzKaLbnXVe0tbBC70Jfe5+DZuFiF3Wmk7OSWtkEZ57E3jfee8RWC9ro6UeNlrnjsnQ2h
1lOfYLVeDIwk35uDQKxKHhjkOYR+e5/YhpvtY19kT+21z5IKf4tE0TsGNpuIkI27eb1uVniXCQbI
QWGmO8qiNZBpu67u9KX1pobmgiWBqDftysmSe5N22O04kakJ94U/2JLTXLSH9+tgd6q7JH+ba6EV
+v0kwOYif4h2LfQdzqvldi70SkDefXsXr2jkuNgDkF6GH8v7jipQAEKkUu5jND7r1dXKT6U9+fW+
PVAxmIhR0PRkUXFovoPX+fEjOcb9sGEUl4M0pJog/E7+uEXtHZuJ/YigqZ8edD/dUys+3YjjZL3m
9Ig5W8D2qQ/NK9XV+2C/Ji+VmbvXV36bylrzX0X33G8A8X3DmzB5C0w8sG4c1hftnpr/l+aF+iN6
/rc19q2ZkF61qZfavD9GJ45qCjsSDPdarlKne7w9tp+yaoMaIUZQBXbrldsqsMQPiHpmsEcC0u8u
VyJlzIm9arzBTx8bw5Sa1fV9eZpudvhOjOeMtsR7zYld7TE5T2/ahnLhl+YS+kT/7gLAxVQUaEeY
jSjf5UPgYLTyiOfTMacslcyGhFb7JN7XuxIBI9EeWkI/1L4utlvREZ5KfQPyvHyKSc9OyZP8qqGD
bSUc1dlKX7gkCV29N57Um1uc5AtMw/Y4MHKtOslhOA66AzA1EKuINCSxWrTF9aIoUN7EEMKsDjKg
VO5mpwxPegbc9ikcE2IIdnxEp8EJiSQRy94qAhucLe1hAZnXTfemPycdYwSWmCBkCVTqVZVTcPBP
Dr4s18xWTsutQlq5zj6llRbvJ9lPzpGXgDqOlnCIqfzCA8jj3DpoehuTEBY1LnDnc7GjPlmRzK37
D56Qd3Pr3V91uSO9yk+89sfCIQsRN5JTvFKh3LPmZlCjPOn+4jZngWsKuTaCtArp3JR3rNvaHeOH
NHHjDntou2/pNXvGZRycMryDCwctWwdOva2hRuO0MgZ3cr1fNDvIj+UA7/chEdftA7FS9/Mekucv
5+d3X7L5+KTNi4L8UkXORvquE6tcb6NU1rfueHNTJzvxsrbV49KJ9sF8Nr62Z5Z0IlgCL+yxexQr
M/BFVwPWxI7IGnqvWMcPt84Gi95Jz9elp6ARRlUdiviYmYbPjs4pzSPvz8f+z19bx+MS3y1jwcQq
K/399RgXYfu//5f0X3kJ3T2K6+7YNkAc2qavS0sbgPnPW3owCz8qzeHS3/b1Vo+96KGoHPIdPXpv
e39JjyP7kgJAYqa4P7pLFljKU/SSpCvdbB+oIMJ3IOPFxyQ5LS3DdY8sKd26YpU9/fkupJ/acgwD
Iuk26zzryJf/8zaWmSS2uXTtjgSNVeEKwJs5SDVYysKevup18WHs82P7GT1dT/lRcdK1dDds5Uti
t0fMmcbVjLp4F+Bpu7RA6evP7HE6KCuFvDhzws/EPYHzZg/0AKTHGnsMfjImCFjGuTKbV9UJ18PO
cGqMdls7B+0kp8pxhbGHze1AhXN1Wpcd8tx9kjY0W/Ek4OoM4sbABtnOqnshIWLyUxgoTdlPymPL
/4jmDUI+JpWgiJBOeJSf8tsvT+4vVfVvDc15jBIHdOM/xjb/fHJas1CDZcmTu7mGm9j6a23SVlEd
I7Ir92pK9yBT2prMuLxQ+q1mxxqTALxvnRgs1E43ias4o4+FBL0s6qXravlE+TPn3sUK5MSi17Bv
3mnZwFFVnBJ2jxVfujtjM74tN7e3TqAf0HvwApKnySlcMYMVZWYkdUeBWOwv3ZiG1YHe3IN6F6XW
W3JqAjd0FMHMKD4O4UfmFLv+tgNOcUYnvatPCRn0Ygus404utYiNd1/vik/RMf5YzyXmADzbmgCx
hNt+JRt+ueeQIXtHZFFNbZVc+Pn6olDm7Jme6EBHzWlTq6uIqgQEB+UnSF+AQ39+FYt5sORPb+Jb
a1nVl1G6iOnbgjlOy00V7BFYKx1K4MVdsNhEVKBvi9sxSZ5pQGT9SuJeMDozjWN6kraB7HTH1E1b
8smJVsZ4acWPqH/vA1rBuELZf/623yeA/zrv/r5uvjMsroM8pmPTHcVpBVySzD4qvlT6crK5Fb7x
Smcoz47T4rWY68v+N8cHeU4Vvj2tWSOFmTpj5v/q38iYSpOVhtEaxTEZNupchUOthYuEdljUdo6c
YdQmBX4TzyOW+5jul445adS89sI2TQRHvU6uWl8i41ATwPuw2edB6vz5Gc2Hzr++4oJvqS8VY8ko
Iv/+t7M1G7ssicS0POrEX6iFhYZGUYKjnVUzgHf91b3tOwt3fidQG//vBb89kxB35Ws0ZuWRSTij
SCCbE3Sn94zLa1Cj8RHNxwjW2S9B5Mf7hPKsoAoAr0j5tnArlH3DXFWKYxDLVMDotS28eLGTCL1t
oTmC/Pjn5/qdGvKf+2SwExbGTA2RZkbO3x5sKqgdInwQB6duaSHZ0S2B0cV2FY+iG0A3lvPQpjda
3Qzkd/H/BpLATnvYShUgUPqk1rWnlcUv2rA/Pn0VUiUyIgg/iOK3bzXW4TiF6rU4xs2rLkQOM/F+
LhRrJXiFBhjI1Y7o5SLt/cvjnz/3+zL7+3W/LbNeDOM8yfvieK10axYlVJA+YMEbsBqN3/hA35Uq
efZY/0ozXXeBVIqozKfY3559LIWSIkh6eRzJxXNzwuGaaF+5S/0+Jp1Ur5/x9XlUVnH2di18QfEi
YTO2u+zmjJ86HQ5FpQW8CRbCUc6epPgXfcYfjqV/fr1vc3RSBgm9UMLqGAHrFsPIJBJSPG2P9d3V
bdjqSdT4QzW9pIsLzQWlJx9g6CdAX3rRTL8Qs7Fa+te70UUmsxgIZ7iPaYVvawIqcD+7UhRHYmLi
QgZ9oc2d+7CJT9kJV8qPBX6DzB2bwX0jm8NXfIE9DqSLPNqaIvg4bPrNDX15UzsuAV/bL1UyESH/
CD7zTfBKFusP5kdmQXxxB4D4t2Tf+ZE7+hDsFBOvLwv8lDyopSMBZ8J8lrzKIY9zcy/2FMnUEXdF
YYcupNn42jMjSW6z2o5uBbZ6ovkMe8MRV92m9CQ/d5InJKW35f3Cjs1yvbCLlbwmrlPMAoqlK+Oe
ts26tuVTswk9Fawo2amggr0dmModOeDd4JI+ehpcEgd4V3vDkxNsMN3jXu7AF7Ct1/igesK2+ype
e1t7mN0EDXNdWNW2+RQ3wEUlr8ynPvfS/Vwfa175dXto/cK7nsExX3Dm9Rv3z6fNz+8QO9olmjKc
cN81avPQqLpeYl9v6KZuM7taGQ8bekl3+lp00OO70y8yMFIILaHdJg9waE3BHyADGObV1qybC8XS
zdcr73W18NFpt0he7GClmMoeCNSkeNvE1vPV9MLD9ZL44ASK26xLmsjja3vo9+2qfu5X7QFQ/LPb
LumNJp60Ug+G37nZL2fJv49yBLwlxF0QvaJOF7+dJdC522xcFOUcVdF+MjnKNOPKbNgqgyjzW+D4
IYhzOQZ7CY54KsI7/+dhkvf/h7Mz7W1U2/L+J7KEMeNbRmM8O7bjvEFJKsGMNmY0n/75kUfqruOU
EqmlPtLte+uUYQN7r/WfVkaHHfBz5W1CiGB7CAX3nO+D5NAGPNP2bJ6pklups1plZIodSC8QaHUf
uTfhJe9eJ80LMGM46swWbnDSVzY74S9Dr7Xv+ytJ31RfAssx1BoPa3Ie6zfSGzhtdEMyAZBK97aL
7NRBYJZbSmAH0mYHbWPjy6LvuNsNtM7YapfQTa+pFW1wgKw7uUKz9no5W0BMq2YqrZlFbQcGiKhR
W6mGm8+8X4xyDkIND53OblTOoaPHdrDFYrcfrZEwZBAAdrQTfbooIBvFkolAQ4cwqDm0aficAqFH
1pnOYoBBRZ9APCueiX6y01ugf+vPzx8Gtz+c7P89eoa5HOTx0frixPrCFP86DJooISVcuudbYt4/
FVdziwNxjKiK+QaY+Gc1Dh7R2e3pFhlXb3VXfFramTjToMFhkpwKRqpX3eGFjrtZuwEtRSC1xqYE
ONgeZY/FHuRm5ZdCTUa2nyCsgJm6D0FpSATPmpfuNQlBhQyZSz28FB2Ag3h7tkEpRgjOrNRDmubq
0O4kDtmKLW6Lqf6HpOd2msu0Z+MYg+Gg+zjv6U9Vb3IaWeLxjNfFLY8x2iLEanbtj5zSlmbntWLe
IRwFkzATu7f4x5HI5OwteuFnhv3xI5q7Eq/oxNzRn3IqP5VTlTw9mzCeGUJP2InbvJn38867Ok8q
/vzMatD2bfkFT/ZAxMrAHPOJ5x/tdOAHxf0NEd/beJqyldCjclfMhod2gGafltNLbE48gYU//4EL
s878p2qe0oLVr8/P7YxREAZWUvhw9zYPXJR6Jw3PC0T/osnN6Dg+6VMw1ymF4VIsEVyaN+/qQVCv
WojS67PkTp5TL/WwSGtu/Eeatf1C2EiLFDqrs6vrQuCyIm8sgjT6/cjodwMuTulzLGvw0XKm2Ztk
F1oFu/JoSg8Lftk8x2MLltsLPrgLP0AXO+IClE1mIDA5xW4Ea3r2/oyGd3mDRkUyrgvxTfBBO5mI
erXKN6o90nT5PxMlSuLc3MgZ8L8r4prrPrJEaIEr7PXwu6wIkhYfhw6XxSwxeLaLBUpmQcqbY49k
CSvaIXtCoHPfJU4r2oRLLJptwh9PVjDl9REUfwu/1gHMnjcRSsmLWaLEEPj5GsLquuAKEydaXU1g
qdVkuKxkFwSg/IFdwgMgYRjUFogrgXyNmr0BYJffhz13tYW8pkb3sDkYCsc0qXtIfPJ8WuPNQsMj
s+VQHXzW8MstB15r5vNydvaaZx08e0Lrjc7Mg9tdJxTb5sRH/kBzLpqSWbJfmvWCA3vRTG9/0uRs
1fdFo2V7NJbAD6hkTJw7HOW84qXdmvJatYQlM2VhgNYoojjYBTv2SrvmT+r4kbjLYjXy/kyAu8Hc
WdsJz5OqozDfeK4nTNUbHuZcWuTz81PL2cg4HC+3BIB4JwIiQcYcdhM8qSAuNzz/mX2dNMZdPK/6
8hNFsNEuxwYbpIUG0mxBl9gbVbO0GjsbCPT4iTlhizfYSHOEXjTbMIfcQBI5KJ7sYJZQooBNLXFg
25J5fpLMyB7ZihXxV8nmjcafwbrW08VEi0XBIq2H/6m0FIPRPg4O77IFn2AEL6LUi3uGietNWn3j
XV82FFI5aSImvpqLFSLxwUZ0uhF7lk3SVRntdLb/amyIEB6ygQzSCjbgGQtErlwJfrJ9Qc0ltobS
Gu8MizHOLMeHZLgastBbubuFyEQnyTQ9V06nTSX4IiH/0E8XgG/zwsuLuAo8MHbLGUSTtry2A4AZ
NSiUzi5SLYAuPp3hFUuRFdxtCizeHJzVp5gNKdgUeC7MalXBwM7uOspXPsCejedcWCMRpNYYW80f
lnKOM5x/GZWFUaDqvpjAWSZQDPosBLuSftDGlgvLzG7LF8P/rnH6oMvmDyBVK+fn6YnN5bU3J1C7
3Z6BZ/PMSjdk4KGFCQfpl3Z2Be1tjCaY5ODEHqSdySKhNtVWvbmfDNo/JVylmrVlPrd1XgEr8fR6
W3lGx21ojXFbXo3m0M6zJyg2U3g6+xACZs/v8TtoWqWnkQTlThoy3ykBLonxfgQNmSIrtM67D4Zm
WC2Mtkn8EF5hSmQZ7d3oqThSdUDKsFlOICBeyN1gbLOlIfVCAGGL7n02RlE2o5t1srfLm8qk1IGW
1z1m5Sran1F+vF/Oftyb6qKy4+F+ztu0NOTDxalc9JObuo0XAZFPJo5Y8mPs1uns1qq9EyHyhrCm
j7XGS9jfhfg8VO29idSZvQipQQ6E76QLCMgAkQ1nGt9nbaC0ilTrWWx5V7Dmr4YCqeqn5TLsjfo1
/gOqyb+6Tk/VU4kOlLokfxo+SHU6OWZ8AtpKHbSVTvCcjqft0/iQ/JEcwplGduEpNeaACdGhOQKU
LsPtd0dCH09DyRrfrYzvJfJpMOWtdDWIKTnnnrwsNfqIUvMSbKbOeZW+tePGOeuXExPM3uLrcuhI
pdAl1qiD8q1fJdXrkd8x6X6Jxo2HQLVjRagU/3DAj+VBeIIfVciMwr+jmswBmaziqFTLEXYBH6BU
j30UiMkKL9ug5YNUFgjD2we9E9+WmLFs5rozXPGEL+Gk28qcs82GF7DRw/jK9LJmiu+HgGoKdmRB
/WUO26tqpXsUnWqLilU8Xt1ixWngCnByp1HGw1Kc5M/YJmEOKZXo5LY0lbB9oLYaNn8DYHNboZAG
AbHDzxHnlV0cQwf9hW7xdaIAEgNmLQ9Nsn2fUsHZuauuOdFQ+wHt04ZxVPv3wNJji9ONm7r7RNOL
TPlCq8i2lxtWcZ4HhehJz6DEsntlUyIFwlC8wCHOkAqot1GuTM8vukUMoJ26iQYlpv3C4/2rS9BE
zHN4nph59A3YquR7F8lKts2xaET1Ftt1krD7VyS7M80JPfzPlab4nTdk4APACgA/I8i+tSX15Bbw
eRX59sprnR2UaBEJwexWNTbp6Gaqb4K4Mxsw9w7vpRoD9lwPcsq6tB3b9dVLEPszSgw9boY+vp7+
fHnj71jkMI+CcUACgaMMUH3oEIhvLYWoisEiiSWXDnknOrdrZ9Wjz+wcr8cqynv33PKJRRIGkV8g
D2WANB6LcE3XZVUhVpL/8IDEave6IGtvkiF0RfmZaKbax35yngxu+CBndPelO/z/fJeRcbvqlAm4
cE0tbRbnSlgUUri869TW4BChTLaHFNsFT5D/zrvWbJqTq5mS1nZBecHc5DkW2P58Jod3n4131+6g
oWrIhHqaRyKxtb5+Rzc4Fj3SoHpF8UaVddYLK7ylTtMJwIFESZn36DTW7vOwAY0rfCWRN4XG8NE3
pYKIHFfTqyC4F+7jgigzbtnf5Zvla5AttwzUAhvIz49P/Nfj03l0tPbkLzHb5L9daFmM8zzNxWwb
RhshTiwh94v6RZoc45ITeuTnuBR0OCSFOZTiVoGLoRa80GlckX+JJtHzgsKk9DdMvAmKn5+v7qsH
fny8f1/dA7pa9KPJmfTsbHuD9+8n1i3bk3ZJlkBFISpNlurlSEDwgGIrPMKyf/vl979z3dp4iDMk
mxj7JgF+/10dISbPqG4LPnZmhqP3Irk3Dg9tskyJFU0H1Ko9Dh+/gmyufesg4EEPUBoWwi+7zj8v
BNCXCaJkL0jSA5Z2BksLOjHNtmLQotMgJg/lKKt++S2Q+bcfevic72PSfYrqkm3Z2spoNo6x02Rv
9/S35A7pwVs5YKmknusic3QYVo8X+b9L2zbFuKjVMN12eDN6U8xsAZv82EmCbRXuefuim6kglGbK
AEyjNM0Rk1/tPvJGIw68zuhktzliv++FfYmfBM12N9dx5eCjSYvpRFmMVb8evanjYje5OGextoru
0KDQwaVhAuhIpFH+/LZ8+aYf3laRo4EEEKKvSKJ4eFtvt55h1eNJvB2aR0qmyZgKgaiAaYWud5e8
hm8w2srL5YBAUsYO8o4qWoJ/gaS3LuEi+BCvZig5cmjlY0u8Gf3g37ov0Tn0dArL8oP+KO3mQ15o
NyeTlCMcT0ntUKUqtFcwr4XTfHR2g/58Fro3aklDX2ISYez8Qf0UGrc5SFQqKLxHKBzG6Eecwupd
omoHGc3way39Ot31Oy81kEy0RuWDa7K2ru2TSMv0Wy7w+B/4ksgAhWGWCNnFiv4IgvX3+B5112R7
vZzKZFdxH0J1s1J1q55tnrKKlgi2ui4cKQgMAk3JwCOZiggzJ29/e37fzxJCKgcBGJcyQP3/fSPj
kF1A6O7ZlqgAjg82mqKeJnBHIelxxfHnl0X+x51LhKQJQ2QM+Pjj1lJJVdiMziJyZWCvze092OfP
emSTqQG4o7+3S9kvkYEs8W5K5B0PwssalYKfr7MXPaMCNIWPdt/7fWnymMkkCxPL005oLGr+MBOU
7wD8pnazlJt12woaOt8LdocnGkuhYWCtMUaGp/RWxuw1LJH0I2+XI13dz7cp/WM/gRpTmKMncD4T
m/3fRSX7I47EKI+2d6CWfC66mH8PxMROM1/aTFb1jMbLHdT42oYh4LMvpY+bLbS1th7RB93eWvwB
qh0flXk3SwIjeC6e+gPOr2X9dJ5eqHsD+zfUW/zH3oSuaZiuqE+0MZOP/3vRCUbz7NoI0RZFHnkb
o4y8G5my4bIdNbN0OGnYZUo0nHKB1gIHZoaZzyZuKyxB9QcDMoQQQyO6IHYvv6VMjf99dUCOus6p
rcjDkf4X8ChV10ZvtXu0lTWXLfqeLEn3DVMmoWw6RPAR2Uspc3GDXz6PyfD3PmxvMJzkO3EY8iV8
lRJ//W7C5xHk5y7aksexbp7yefohyY7yeV82x4g8wY9kqoHazGPRVk5YgbttdLYVgyLsFJUL/SOE
v8BVQEe/DVe1Zlx/qWXG/6iUpYkk6xpPbYCsHxZGg/sqAyU4bzVRQjjMDNR8cWk3FeDctQAsppWW
psCTP7/i43+94hNG0YgkEPHP474hpHlGPxDyJcvbgrabhMkMMUK90pIDwepWQTJ4FBtPs6xpzEuG
BGh4e35NfPwH3UaDwMyOMaPEJupjIU7s37m6nLl7McOV0gyvxlWZBfrrTdMM0lDugv1/uHF1mF3C
kvN7X9/+Xy/EVZCEQOkm4XZI8r318brRcl8vVHdMNF8uvV4E5tGhfiAs1xzHcBm7IO2OISKYOGYM
F07nXy7o2wsgkT1GuBFPgwkIjC7575eR62LV19c83BZ0A9hxr0tqhxRXqJRb84oy4rdYrC/+6z/f
xPCLlP7ENHCCfcv8nchF1IVZFm4ZiTzON/f4MNKOSsw4Dzra8U5B40jYR4lYv2RmHsMC7wyOokeT
yg+gjB7IpT0//bIK3/aHh2saTp6/HouQSP2VJPNwK+U4dQhABr6L6yVpO9t8QqjysgrAun7Levn2
FTz86sPahwEzo5M7a1+NZoyrZiei3kh+4/v/9Su0enScFMJENT1UjXmUBWJTcW+TujILzr6uQL9p
68X4l87ye1/L/fz1S19t+V+rKLKAt1aNwu21X5ZEcFwEeLbtZHxnwM2yvy4JNLrdgcSRbEm/1Abf
iXwCVSY6ekr+GYjIh7WMJikRW+c02PBtceLouPIZUHKVqJKxoxZ+CE7DgSMTOHHBLcSUQrm3698m
xX7vvh4u42GxO1ntbrdzFGwuTUSQzOyavlJnXBq7HkFOVm86YmWAsib8JKby1xdKHGq/h2/r71XQ
H+qxtJfi+tayCrcroE9O+qeTpWNndG7MZgCFi+db9BT3EekopXe/LzXqIEaohWm9vpL6CDeleaRC
XbAJEm6k3hk2UfyyBX7HH0hpISlFJL+NdHdJfagUtLZkqkVEgi8JoO93mxHicwweGxT3gwBwAl/e
zDHE2Zk5tir/6gtrLCnoXhsYAWUeAtIxbgt0fnBkjtAlNDPZ1Z70zQXxpqusQiQLg7ugdBLvthB9
aQkAy2/kLjHeNbittASCIID0j+r9vIt8pzcf7uzhMM1ucXAhhLPdS4saKkfFjr3oV4qZ75RZ83zf
Si4zq1bSojm1RvM+kH/j1cQbQX1EiwYvCEYD600Y1JEe47y8ZposRofcD8ZGjoJRtHuXfFdr4t/X
NxsWDcXEmFW5ff3/nWnLbj3FreXpZuD0trYkwmIlruLpfTp6kpzRQd0GOx37fnZMGEv3JK+V7c8L
QAfy+P49rMBDb1JN4lpX23O7V1cDDyjF0+hAuNuieRfhaebai7pr5vL7ZBXsSdVc+4otLW8YSmvT
sSrnYt8sdUU+OU6Pi9HMYbKS1+wwXmWGLy0Gn8nYaQ8TJ1pIng5xmiyJKcCggNVOH3JipPVkGXr6
tppNljJakjvqEKI1TW2ZLm525U+Wk2V8lJfi08iVdhN3AgGsn8Ld2NX+hO593W8IOEuX+YJZXSvK
ISgEeXGd4cqdTzbSCs7A57BepP5kBhw+Uze6qzja8r7VtncfXnGh2ONf3in12xf9sKIPzUDYjXJi
SuN2f3f927u8Cg/p3IFLWFznsLAGq1K71+nE1+gGKC+t0FWX0b4PjcQVVooleOOl/BIuRF4XLNmu
4D0BLyPSCde3ae6XTj7V5tlccO7rdDnaSzvQduwrG9TYA5xOA4XN5QmIXdmO5v2KSfGfY0yU3alH
cfTz2/MYS0ko57AxUIpQG1CRfAlr/jo+UrHIKRdC2C87OkSH7j1wkcPPgyeSKaf9VPrDzbj3+c3p
CYfQZ7PQYqqNebdgO1z1l8L4+046XMyEYRCDiIcT5aEiuDPoFfOY1uz7VbRUnck0W4xsDBH+zZa3
8uK8VObyYmxjTbWFZbdmmbpVdfp5Rb4mXfxnO3+4iIdDTYoCqR4HarPvnke77DNwr5HRr67v17m6
yg6QhbNkqb4jeXbXMhKpbnOG3lxpK8I51uOlvhm9jDblPF/IZjOTnoU5ArHfjGDkmf7rm/9rpR6O
vIzxzpfJlW+++hJplIvKihdXb7RVl7DGtKqKaz13Dh/rnH7QUu3MzdE0JAt5mblonhxL2CoLxZQX
BbSZ6iD7dqWNMot3/TZa9IigWoxe0kJ40fakU+Hg2qNqQCimL887eUtGy05ajHckKs0Z3OJe56mT
bC6LdF5Mk2VnEUW5lh2SnGcXV+JkUHFj+vrm7CR+w19R+dFacW5L/CFmuJDgaUnh2WcrmD6c+wRY
zVc3X7QYSDOHtnfjw/UwWuizeKk45F97I/zGwUzjsskSgVZukewls3xV+eHs6kte6KVLHdOW4py3
2Zx9wyFxCCrv4uL4WJ5P2babV09k/+Bp6jbhHHearfu9r63v/K6wbtccefMr2364AR7fiE7tJZ4E
BqWtiPnYYjaAnJPWwRyh3LpepLv+Lfu4jQkGqXx1Od7IOBgzB7nIExykdZuKp8mmnUMqLkeL+1Sd
MTEynIsr4blkC6ifQ+zLiZdZ7GbcLScQ/hfyHDbyGrEO0qJwJ/itH8879BqzaYeUnplehIuIfIPh
TmSTkJYRW5S6w3g3rWfs6vcNNvWVshS31XP1rC1U77afLyMvmN4dCa6eo2kRkdkywGr1PLQ4HBbF
oL1Yjubjtbjh6F71RxnBIn2AaR76NUfbW7wY+SXLhiUQ7cKi84NZYY88pBM7fa2uNFfckOTnwpLV
b/Jp9HR5Q4VPVpfZTZvjbSqsE+++kjespFcQRNHx7yLimUmLgCO7ek7nEsTfrPWxkprKUvc6E9DP
G9x9g6mZSDWHqRlW7NymurkuLSzAEsSsbCNHTIYzgUVvfWWJ/Wlwg8trKo8FY0p8wnJxsq0nv3Qw
X6Lph61Cp6EUx5KAqPvb6IsqnBTpqK/r/d3MlrfeiUpybgzg9hwDy1A0xKvGqtAgdiQkXJ1+Sso/
PPqV5AIn8EWfV50zgvQDd5AxIIbBVajzF8zg5WflE2HjYWp+/maD+oLsvl02YY9QBez8kIP/bbzu
9zS5KHJZ7wHd3Nau1jeMIP1z9nrzVsPyJq5uMldjNZ71n5fMhH1HozVZxch4KndiE0jwGzQxbFff
rogxUKLOvKPv8s2yU8Tk3tzqvYVEZgz855cbbCXbwSEimz1WCptA9bl/nXXLcvfzhv+v+klX//fH
Hzuo+qxcukq41PtByANROqu3yqvAm4UczdTJUDQT81h6EuU56bR8jUDNxaDuw9iZLmJkgJtfruif
y8FUKAXLBJyD9lDRFeL5klUXrkgrjMgeTJdoUCi7LIpwPOSq+ZrPmj1S29Cy5DmiK+h/SzKfG3xh
eNH8/DeN9Hdyl+NYZVzTRIXiFRCD/veVkaoxx42U13vETV7jnZ8vL+TOnVfVW3+8vJQvvYcMqcGe
lZvNQjjGe7Yq9mX+p814jnnSrxftnnEMZrYhM9ACDvYx9lr5qpaMYJ2Z28YE8iWPRTpbYQD8O3Yl
7tMdUUFi9w1yU17e/NtxSGGoXKQq9n7g669uZtnSGsYR/0+1CHfy+rwYne6kXaFeO0kQDK1xdXGM
m5lFWBaE+yHdA/AJb+Tz2NlKxLh4hL43UmMZ2y2CqdH065hH2FlerfjlN3RS+UdtCf07xpgqwS3B
ZP53JRvmx9MAVhUFV5JMJZJ3J2bxGSHp0FA4WpD1k9BlDFWdTImgBCE9U2xP8bTFzwynzY1olrno
reZ6MaivUMyEH+FetXtTY3TIoroZwi57jg8B2hZMuOLz9VPdCE627hcT4u0wYDotpucGIYLEH8uI
ACP/YNqumo8Rpd3PL7LyDeLhtfn7Zh9e5NGkDy6jqq72+OzPVvd+no/mF3tSI4XP1yUKL2/ioL/e
J0TLhL42S0lY3KqO7OOGIXxOWxMJGC06xCYv6l7HpXvoXRk8w7ge1A0KHpLEoL4lghvQpqyvERkY
olVzr+JxiMM7ZkfmStB4oo2bNu/69IaA5JdD4Dus+nCPD83CWYnut1ApK0qxzspsmNdd4xPyc0LM
ghqv9gk4OY7XP6/sZODoHndMbM0KTgpGK36bXyOe66QoCILeq4Y6hV4zez/bN2+aFe0l62NIiBFO
H7JdO68Svai25LNwOCPRIZ3dzC9R89SIUwtf+EWJ/Z0vGpZjmP8tsldo38DWuBxfdXwd1b5BzluY
VH7hSze9HSWUdSRNJrPSjZ3RcswzXTJuBy0O/s5wBqMqIZ1c39+D6ch8GjtjTJ7VlOlGfNm4NB3M
fA7yaZcovnli6Wv5dLnM1HqhJQvNpnNCSHyDEbxbPO/gZma/4GxfnplvC/7XfT3sgHUVgjP1PGYU
EaPKVKshWkldFa98oi/iYfxUv+Sr8EU5yflUJjoZ283VKE/lu7DSgTe90ro7AtEqqLS2+rApkRHy
2c6bDQlURwRqbEuWtEU99vOL8jWb+6frfmhnxBYzU9EXlNfGdV4cSB5SV4STk4LUvF32+YrcwtbN
18g3unniowFFnimbdWuoy86QfdkPXwIr98cbEvPII6xM0pHe00Pojbf31hgJZj4dbLOiheZqprDt
J05m9huFYp7omF2Nr/FKIxu7wbJ860+D0heq/qODiKnQsF7s7FMeRMPB3WLOSlj9cv/fkW8YPSgW
zi1MPvCXD/ttP8b8k6jnah9+hrg2Anz62D1WF/Pm14S3MOoWzemsN7NTtbkudEv5ZQ+Uvu+BXACY
O+OfRAHX2cMDuOVRGqVJXO9J01hdLXFJioaxKmZ0TBczICGO93X+rljxCpctB1tJYsqaKBWjnl7w
KaCSHTCrnfpE1JaFUtlN3bNdrzNOs59fFfl7U8nRzkBG5A4c9NIj1Tsp9EC8yaOSo0ledQ5zm8AF
mZFgSxyuw8bmfEC/Gx+Aa1b3lnzoJt2LRYpgadi4r3WfNspEpgtiNkLaesPYcPdl8EVyo7iXEjXB
KiUeb923xAX8fPFftNF/33MJ7ECH3JvAhcqPOo1+HHd9MArKfWkPddt4mkwFJOp3l6kRBRJpYsXu
djEb+9GLStCJnzF4r8W7nGwCL/ijnEJQK8GbuKqrq7zN3b5lbohRvhFJRjDDGoFg6w81Q+sR40B1
8fPlfzew8Jr+dfnf1n5USUz5Zu2J9nfAZG26qRrxO5/l84RXITWJ0Bo7lwj1v+rgbzcmOiUWB6iV
Os8C6Q3Z9LY7k8sHhuZKT4GV2L03qIM/1K+gO2neDoUrQQAmh4VRby5812R0OtQQlAkqcm0ttl1h
PTqIu8IaDGE5djCUYkdBc8LdUOdenGQV5QRRkqWJs977ZY/9R2PCIiCxwSD7pfN6KBfaoNOwSYrl
vp3xXUD5I3sWEGhjRMCnYsXryM9eBm0zrjm7AB9oAKVrj3DOmTSE/i2v+z8/Pxd5OL2/vVZ/XdLD
6S5I5yafNDKsGOr/woRJeKsGk59dnThGbSTXjXNHNID6OLMJhnQOwSZ7RQZrNtNgnr5Fc8kqLLx7
kyV5xgkv/tN4c3++AGMEq3A9SF0ThzzywsMxtyClxkXDd/ltYb83FMPCMkEB4pfPW3nYBJsyGt3q
uhnuQjTHRKIVBl0D7XvvISF3IzYiDl+k8m5oo/UmROKYL1ExmWO7clHwqmtkigC6V/cTvXvpnxcX
v/ztIr/j2P+9yIenrzORR+w6LrIl7W5kPKl4CPTjzas8asKI/AdoNERUe9n/6M3jEBgwz0733YVA
RKzDQypjZuBIITXaavGzCNufX4V/niSQtUO/L6CnVQbO7y+olKH1TXqd3EpKLj498zaPTV9EHl9Y
79mCWnQ2wVyCXhjA5OdfZjrQv97Cv376ofg4573UphFLA4jHFK2GcCXt0D1VlPHAKysC5ck/ZOhJ
qQxOJZxaLr3sjAxGmx7yVTCJbXw71/QOzZT/ajGe3/eRvQ5WNLuBmxNLN+1I5NAOZxLUE3cQokv2
ZFrwJlxtAt6t2Mo2hI5kM/g1Y/TiMoGPQHxMksE63eW74qMzGiCD7cgQyRkcExyRkDVMNAlQ4Cpi
FM2uW2dHtM57eC/K4rsxREsFpFYP3pSLobg53qvhqWOAmiFF8Gtz0Tuox7CakNm4Ti0KEaIXRdIr
qhUeqTlpZu8lGv5Fh4dKnaPfJarmgqcosCE/ZrJxo2Qc4WjKvZe3znsa2RFTFs1tXNgVztvg5Iiz
aHkjOj+lYFEsXn2jxgGCtMkv9siWSFTvuYMejISQIKe3hFlnXWbNIHW7H4jR9CTcMwl4K0NxPIwQ
uzu2nmO9yGz8JthKkdbP/wBqbktcVa2N9n2PsZhEiN6o8N5AuxDKqVtXeuVn0bztJthG2JETk+gT
+4W5uthVXzortciaSOeyke5lC8j2Smt0QsSCeQUcYn8BUELmDiGTHyWDTXpPTH00647YBgzStGeZ
NUqNU7K4kbGlkyl/ttYYLd4H7DXbox22UP9hJdYo6E4zROyxcUx9iX/Dun0kTuwLfkZqr0rI+Uzw
wB+WZ1tApIXjx+jeollof8yvM4YgufEHrI65jxwBWZ8+w7FNTmJoqLPGVV+JpeXLlM3MwTPg3dha
MAu9DLv3fY54b9cgHnyNAfDOL6Lf7rQpIOcLP2xfSC3MmI/gXZ51E5HvViDGck2xjJOMNnAf76/m
1bBLS+JWSAPk6bbW7uK8Dl6Cd7Yzly7aWCYYE2YVeD2Jba6+1M0jgOyGa+EnA2OC4nn46SXJ8NNg
ygxK6/Kcf0JmArHMQi8GqqbcQb9uAypjgwBdyDGKzViuzwagorYmIAyFd54CEPFgpcVmyV5u31cF
i051xzRp3I+fu2I+S81pAfkjPGkoBffxLFypHsj2e36giV8FZOOeNLwCFSkQbm/HUxUvFFMPDCZB
OLCoF3/MOxVgCEOn7YnYjCm63YIsS4bNA5N11uBvmLwfZoRhm4whvjxD0Hqym39qxik0T4nr3uz8
U0kcgtMJV+lfEucPcZN2HBvPm2rTLKoNgo90kewGNyB41/S+5ROwVL7O+MSossYUbdx10rQKB9s3
1/UqkBxKPi65aLgeA9xeeCWHtFbEc+8MJ7p6L3jN+DZJBLPqN9wxrAaBnDwaTvPnu5dYDB0F5D0E
i/JwfTqv/T+ZkxAOmlxxCuK0dQPNIHuXv3v4izVqYmWGPGSIwr5THRHsh1Fsif2MP16vwHKM4axL
30cG3qy8G4LAU1f20iFH95ft+Z8H11+780OFL086aPewKoGBZRY/YDM56Lv2M0fLBfhFuex0frkP
1sObuB0CeMnFcXRSgn0i6t2rzzQEB6KQzz81jhEk/NWubHStMdFvIX7IT3l9JUe/sjZkGDujWQNQ
Rt7NFCfOhiTLzW2fceB1zvQ3Ru67wmMoS/+6tQeeSR1n5zwqOfOowg4T0Xgizx/AHTTyNXm6kWOq
s4f9vJxfHdm3kktVyTcUmMakfCWL/HXO3vDO6LEcl3tmiWxSkPSqIavILTaXTcQmnrnr05E814KY
H+dIGui870iRvD+x4eTsUvvkvXohF3L624WJ3zGXYTH+98IeFiNP5aDVGeNJFdUQMk082EwHm2MG
rcajBZQjOntWrAuHqRV0Pkg+Q4MUpcOs/wWP/Rq598MSPULWcRLVk+LCEk0IqWg5TVfJQX7uvGaF
vnboLGfZQnUoV503qGTsko2fO0+i+Sb7/fSjdhjEVsxBYzTLhXq4OGb25/KULqHL/nBkUD4wdGJr
CcaSiO3S6mx8bn5sDym+LSKRxrpiOqTMyM2SqIvf4G9UUv8sd/5nob90r3+9AWnZX0dSmQ1vXbLk
4MMyOcQ8TxikbY6fywNzZoRPfTV57p+5a6d/bubUZLiBOWGMA1sgnHz/NqIED/ej3gj39xPH7dhT
nyZea76gzxfW2HetYWvZ5cczIGNlNUjRNa+wqmmlGpQ95t3hLLsbpJRzOnBSoD4YmvLcVUgjVYxX
wYfSH1yAIqlWIenxmvHKYDgH11c806ZXXP0tqt/W1OzRVMbzi4F4qhoh56IzGNF1+mPi9Bx2ptqv
f8E9/gEQIgwTZUBmRoYJBIb+t1plFHybxAqbUvBCAabAtflXqDr6OZJCc9ha0Z68iTb4jRXamCOJ
HyF+nYPiitm8sfohO9a4Q/rTnqy1rUrGLlb26c/f+j/QcK6SKWDiV0SQJD/U1KM0UQtR4ZMqsRSc
GeXIBI5pOrYiiqjrJnyt3pndBNCGfXYCPuYyNpUSVfgoNqE9hh5DhhE7ld+h62Q7BSk5EQta0jWu
ju9ZylghIz6IEAac+4yQs5msgAUQmr6bYcVjZs0QzzANCTWG5CQhNMWpD0Lx800yfPQf7zM5WGg+
McVAcT08i1BWyvSqRkNzzzCqpx4mqbLZQviM6kPlkZwxI/7AWDiBW3kq4DhefcEOffJQ6TSpzojf
J4umfcWQEXwqhNFMZtm2J4Da0Z+pDp8JAByepJNblQdwKgyrZEbe/Vl8Tl+ruzHXViU/Ss8s4cTI
twLRwujrHYa62MGuIXamH4YBaU60vh3CP93h/xF2XkuqcusaviKqRATklAwCJownlHa3IgYMGK9+
P6PX3rW6ne72YP71z+gQRvjG+71hhXczlv/mFUN6MIDBY0EZR2a9l/uWMyhaFxIj5tXXbVBLQXXe
AFHyi74BrkVyQ8c5TAgPjKedNtOv50a51Y+DurPBrS6mj2MWeB5kk9zKuLIUnX3KtRCjcwVHvGuM
001LaYneeRlz2wlymtmitclSw2rHwBhBtUUxgfE+Lg9MIzwjNl4WI4qlVrqItmfeyayjt8F9Qmov
/bO3ivdOw5xzvfOw3EmydBkvY6WHrtbWw21Q2LJf2ERn0NsuYanU3D2t/cysWhl7CFkFqFh3IRkc
zjZedWVf6q28B//8gcbvJtx08UCAS1B5mGs6eniIkBkDeF/QSFPrUHnV/IsHJ9gpgflOtL4JM6C6
JRHK0dFUc4ei+Y3rLA3ZItZxv2ADaSSS/YHJprN1yRl6czt/gX/zSujNYpMEN6fxzKqvZ8XmrNY5
corA8A/fwKTwMMB+hsasZM4pasSV8Fyi+mdy4JirhMWM+pBN5ApIWNqHSPEw/eNXrgDGuT+4t+SJ
EeFQkP694DBDfrXgfgz2CUpYa7nW3GzYVuS+at4Xm46OtfHdQSweFG0SgCZ6hNsGd79trMzHBLAB
6MVKxDTyc3vDS0dvYkqwH1oGldoxgKIf5Z1blINQOwRmuuzgtmp+3kcVV0WKIIkfW4g3OD6YcmqM
cD7w8BqwyCFwUcJdoMHhHe1dLJ15IAxyNVd2IhodABqW4WBrUNhr7zjHQCa9wbx8+L0zphRXn5QG
gKIerve0dLCnDeneoRy1yfajCnakT4Mivwg3A8Jjzq3BCBLaDhubOS4GCuobrixlJHNF3Jn9wsKl
imuOYp06d8CzRiAmNnmXZPSsPHZI75ggv7ZuIYL/bk+zuSLxfdsnfxM33K1Nb5S7TRPP7Y01XrZ0
NPei3Xr3FlG9L8Tyh4ioDE68s7WJxH70yRW/daSTyq1lAb3nhBs//0uDRorWo7/f+Qva1u/5+QTU
PZTbfa82mZ/bIaELCflC0SmR/TZQdVD2gOO41vIIb6a36hg4X0m48Ysr6QmgM9n43U3QPV/MGtsE
5s1vTgBFfPhzvYYmBeEF2l8Zk6rfh/Elq+1XZzU7ckO4LsQ9zVy39PEjJUQvXoaiWiNizzonh/Bm
jnQItVV4RnR/YFFHjeiUYi4Pk7orsPN3apSXhQKCDESbNOua6vMR3FyrlyyvmscBPv0rU/8osRBn
b/XkhGyT4Q0vLHI+wq21xhoMa3n2tiYZKrBALNFL5FYXkpYFO2rVLry/3+k3Zv/PY/sxtCfYq7hl
ykqvi2MgruHbJSYqT2qwHjSD2qQKN8MMThaXWJFsg4lLSb218Q4t+rzkexB782YP/NbM/zWep4ve
47Qr7uucR3Ve3MN6V5tC/gw4ByZFml9Mo0926iiP5I9NuvJVfF9KghdPRDPS3I8B3b2lR2nuPULw
AjdjO9+1YC95DTz+jxYeRB1SHeFj0f4nckcOT5zGariNlinRLGHWlvAfzqdNGFoAKoEUvLvffAuy
/vp6T6duUW7k83L5PROws45XswxCXzaF3BfsI8EUBpqLLhjPGZYwncMkhfbBymrY62AGxMEKgzi0
8nCp+19HmArLWREqVqfQUESB7G6cOp2gtwXDqwvDjzmsPRVYp/1NUY5i5HJbYm8GaMeF5wIIjybe
21IkapEeXwMw4jdT9D+2Bv88NKps1Nfgtv94nOa7TN8a1fIEs/4Y0S6bYN5yroGf7t0mBsaK3VYj
ZEfGeJtcIrxr+kVbC3KbdlJ4g3ZZdqv+F5nM1jq8+eQ2ztfeaXodLGF5sKVySnIajJXeJSxL6rdd
0viQnVsCy86ZCV4LwRAflcM+jff9kp0ZByRSuGcYsXgSlL2M1pfUx2OK3b295Cpl2CQIO3VXDvE2
AYJ7xI3R2f/EnrMrY3Ls761J5s6+PXQ38J5UMdHeraIXNF+2ahi+iN9khKXf1d+P6931IF1Wiqod
BzRQWBxJ+XVGgqD6wghp2S2/TvE5XnfRrbTXodra9/fuGs+UBk5+nDqu7hYd7rYhXWuIIif+ptxS
3Ut0RNGgglmXsfgVaK3YwFyoqU644QDT9+Cq2o9Ip0YmoxVMewPwKYPdgiJ6NXNRmvEJXJbJyXRN
KLHsJv9EvOrtAsJ0uFGf+DyqSd5cg12PGhTrKLx9Qo5H/sSOqvIYiXFkoWYxXn4vSy6APw9f9YWZ
9a214m/to8KreZtAizFosgjPtDGbxYSkwsl5D0tQC5f+0sePjSbgEe7uFsr9DremPXzUwxBzGB/3
Kwf3I4yThM+ZCD9i4uBupi32Acl4mBllwbElJeTeuFAlIdwu4yvaBFyISGDEs6kz0tiRbq2th38P
FQDIPXzEpbUNKgfvOxszRC5WggZ4cZq4KEmmAmGjEuyrgRZg4ZfsWg8BCfBjS11AsE+LKUYFBNOF
bVeKCBWyRQKXFJzte9sY3ClQ8QOjxbiiRYL5GP+q1jGco6NAzMVghjgiYyIF2FUB5DYBcmktg7yS
hcmRzRVEONZzXle+xAOQ4aWDlRPnx5ubCIJ40Mshla1CULSQoB2sJ1ftDfECAlQsQvwo7/ZqKlE+
5eC9NR97HG8dPrgvrNmIb06zfQTREmEiAmnMqLZ1+97LkfuKN4PegOqJ1fgISadzWT6XeNumH2x0
kDyzi2dAYktcrHQ+AEsgKII6XXryP/wZuTg0xHGJB//FYJPbCA/AwzPOKqG2EfZOrODVFjzim4+l
jKMnRA5CDxA49s5eOfuWwUPTewbHbZ2HyiO1txgbbZixR3OyBYXHK4kjWTgkKWCj2DkRVJyDa6iB
5pD4G5EwxasvgsrNCWsy/ByKNu+IqudOVA6weQDYHGWuwhVn36oHanxyKz9jX9cduNjeibKOjehG
KBThli6mXpy24j5iYQnkNVo7ZxuUnGtlSFsDz6R1UBufI4QaVDA6QoECtJw/wxhLzIMIoucO0CDH
kohRThRGhsMivQgaNwqLaY+oYAXMNJ0S7wfoK5A0zcvwIkSeORWUwi1u4+I6xzRC+95Ch29r9H00
KGxA+0wGgVYhPCEYShZToN3dxMBHzKU8JCwQ28MqANZpbdvb9hUBydXsVsRaMvdW3FOO6FPE1xQX
L+YOFkAGLnBaj6YG3OMH3dCznyXlqJE0k7MPqQrvV4nff8cH+A8v5Z9z5ccm+VQyrh+Xc1FdVI60
cd4RO8gF/r4+zsJTTygRdBKc78Nylne24b6/7ur+pp/5Whvk2G+yy/BnW7v+pa3OjZY+37UPgw29
p9G2K3JbiXtRYGCuY4AetbsG+bvbM2j35hdSB9rsiusiVyNsmftQ2d3GR15sCyJmG0fUAGgMEnkR
wgKwy0hyljEaJ/OS5D49H+jWuMXAur+F+uDeWUaX4YZfJVCYTwSZ5O5yDeqtVftA6p4cZHERnfyH
Q5phcLeZACRVbZjInAusOy445t7/YvF0xAUKdQDX48IpaLTS6KMrpwY7FhO5hT7vABmQLOB9Wmpa
UqCbyemeiArlyD5zsndJ5mA2KGjnbJJssQCZGww4N7HWu4uYNCq1s8cx40m888KDucLlnLijFncC
V6IRmrkqk+oxvLJ6HvyLiP2YaDiesbBz5ApG0HS+KXU+AWs9BYNILbnSRqn3tjwSHwp18Fa+Iyrg
v2bJ00W39lDXx2uzcRxQo+MqKSNMKgeSs/bpRV6QyTCb3TI+RRuSaKpYNLnYOKy7vyZ/8Z3jFByh
f0eD1WgTGwUNIg4a/N/XHIzcz9v9/X4Y1DwRaWweSM5aWnkf66uI9JINQdW2QmCA2hZpvmOwY8A9
/8F1MyGCPKxa27XXvJorWN9Fj3KmlWPCivdoR+tj8YJqkh5Ocu83xpeplt5JeLhZh71L6mRCs5ov
HKgw7m+tZrCKyPjpwQqEVf9xBBC2wFoU0DTMw3y23RGAS1RrNcnRBfHLYrTQrbKTkwhU82uRRO7p
uQ06AeV9R0nJjpzeI/oxWCUo1Ac7slHX7dO8CO5JOa2FjYRciT5BfHqHdCsiMEUvVhjfSYWjzZs+
7LZaSw8uJIdi+DhVPvOQu7aJUxpzsBw93hmEfOPjT7OCS6baUDBfVyCdPRXyu9P9km/K22Fw4x6u
DfOPBgF3G0qeluxdWQOkD5W0NkHuIDPh3HZuvdu/5Bc33p9DeIY88/WWvW3FEOrWFqIAzWob+5dT
l92pfehjfbtsqzrn6983RlXMsH+/OYUlBu+43T8Dh8vjZXuq5NNhgPViS55DJRb2dEDCpsiw8B8m
2iHCp6Dx5DZtciEfkRwmoAZeNbskncKF7mBl/gAWo2jizC+adfm6zz81OhB7/Gj1z5LrxfDgX9+U
xd9hCP//0OEM/l4823pVzx+3io06RWDmk+PCAkJ5denUbiQDuavuvq/szBwQZnovbGUuNzx43yEC
KtJhAW5wVHEbY4RJ8E5tCI0fhoe9GvTMI81psuko+zm3wWuAr9g0lx+sEJpUGs8nBLKBGu4ckfNi
F2jLYETIaK5zBTyYCwf0eghWKMmcvLXt18nIXJFmJ8HTAMvEQlMm+bEealPWbp3dRe78/Vrr/8jp
VQBHTVEwbmNXwcnh97O57vMCy4jHYdCEVNJw6su4qkKVeJN1sEmzIwRKqXsd0wJQp3Qtlkusgkxc
ZE5L70INQThbDoalvaEc/muzL0aFGxBRNsLIQX96Y8et3Lhtr9fD4OqcZ+2GA06YrKaP0QrVxsF8
JFmbhXaLMbgZ9XcOnaQYyqsO4Pzm6Xz7RTxNHbiDOnYSeKPB7nrCvvT79rCrrfT9IOd+c2a2uEVE
jQR1txlufQxlfSV5ULjP5dbOJ80XFRx2PdeHhRV0VAww1qT8kQJUZIv18ADvUEt2AX8Bm2ICoDBV
7JGG5elwhwr26qAyV10KTwr4WwuyO0gpgX8289DG/wed8McKZBVeMetKTZrBBVAzFMiWjCxu1ztR
ROOSTQwwhonUJevujbJkRybsqsvf13u7pNnaTPfhsfeAAv5VG2HhRsp41gfYvHoPSuhtfIeFcfGy
NsA6gHjdrjzClzIAsmrKPOCCkLfrk82QS8qw4hpTdeFBaO2jd0qxkzQaFPtXuBoUHHQBHyPsJ90y
kIcXrHJgj9bvZh4s7ja+lzEVN43ABw76vkSP/QLzAMrwkHToUPG2nbX1QfNwZ2bO4UCX8OAiLGnJ
G+vUV7AmhpQU0b8i/xVUdE3+NGJqbMABUMt2Rv28JcotJB3r0M+76xNb4t8TQ3nRd4L4rJJ1Yahy
vf7Mid1q9cO2ulblwOivkvHFPg2aXD6LmAF8YUzbJUi3heI/2YzU6aa1me9Hy4hUxRjp8TrQYPll
vXcg0ys69M8xPRNd9exwkC+1Uzl4RNW3TfI1Vlz2FL/pZKB8R9jy1rqrnKyKK96gjOtXgoKxa+0S
l9JByAH+5YGHUY9tg0VxAPS+t3RkgyLDdPJOwPLqGGPD0bC9QuBXh5b6e+NRzlhiLY95OdgHpBjQ
SC+/lviyTogqD4+D/9iBqpO/X9v32fi8nH9+6FPp38z2laQofCitrS+jtaVUmBF8I+mYFp1n269m
ul9UxDpN9KZD1jQepCckmPO/R6GIT3kaBaLwGp6ehoJ1jvpURKjF5SKvs8Nu0BzcziAjBhqu+xZ/
XRoh7p2USYCGuLCzTjPYRjAd4PP4jT7GvTp+AJfhngvCvVX3C1970zR+UWX+HNgz2Kdfb/cjvoa7
gUSfox7kXQkm5t9f/l9XFYonHKSIiEH1BrInxvADolqWx6J2UdZkVXhn7JM7t3kN23fuI7tB4e8G
6uebz3tRLv36vCdkWZfPt1p+FJ+Hd+piifRRSzGROxBOd7KkafNDJaSbNLp3fo0v5DoNXeD+tUZD
/jYF/P1Fy9NJvxRyvh3UuncQ02UCehosoc6XQ4lO2blHfavLVFCNcAs10dlGO91skmFgoQLvaxMG
Sc9+rAyP/Pc8WaYnXKYTdkpc+FASS5/ag646AA4AwNImFMXyMfWHt/X3A6z/y81Ra5qo+mhj1FT5
+3v+eGFyppS1cy4Vg020ntV6CiJFbQCDDgoWVLa9vSHVdoBFh4qW0MSaOqqo/WKJHGecQqn2FPXN
FGr++0p/j+jplcrXTL7eV4zoMGwu1iE6joZ1/Fj5OYomYstuNEuxOLzC5zM+QZqicwK1t+Ht6T/h
tb8Jbj7wedTgfg+e18/se6fGpcpbp2uop4pfG5TenWfqbYMLnefKUuI6q9G9G7AiZQd9OL7JMRmF
FfR/DY5D8UWDuLNn7hrR2pU79J9ho98B/jQnm7KTNuCfunvNPKe1ufrWaUJ99YZgeYB0aE321Gff
r3K9Oeyl63HF5ZBr3/FDogYnVh3fiSQHuEE3b5+wgcahNLr3zhzDO/tOWwyvABjAKmSmFTf0TVtK
lkiw3CVdV2tb4tNetEhFrM+Xbh43iCeIwYPM4k6PmcXqHNrFFB98w/57uuniXv17c1RrhkgbaeCn
I1bQ72Vz1Fb7Kr9uV4MiMvqGmWadhzn+dp8p4GdDLcafskUuHEL/GY5b7h5uSQBzCjnNA0tBQmEC
ytbrTIkOtCRZRIIRq2OGIC4id/eC+lpofW8OnEhYRxG0FSPOcHkXrX9vths23MqpfYLjWBUdWbv0
M2sgdQeoVt/stprY55++Kk1/3YCJ0eDVfTdef6wsI8slHdM0/E1gmWDYhzG5ai8H+axM90Ptc3Xj
9AFkx1w/WG4C6RQ8AuB7+M5gLx18eEn4wynhnCoPTMhJ1Nymmlsjym+iwh3wjMEJx2OcQv07V/G4
1rBuhCpw76bFTRO+9O8tyqsNThWW9JUn8teVVAAMxzv7OJsVbP1YHbdJQ1jvPLVT3cG4/37TL5pi
cB7qiOVr9W87r6fDWJKO8pKAnHywToqJ1DcmTbi1NHTyz/rN3qdSa0nOfBXdHcjoxWcNduf8oPTV
RA8r1uwluNTMm25earxVBbcQr4rVcDOD1Ur69RSEAht1kqsVqKPhnbvn9IjaYghkLXCjC2RSmNm3
N5ul8u91inIQlZSMRaIwMHjamvIm5tJGpuWDi624wbdvTd5uziSzZCkWQKQUG3AG6OnCbuvI5geM
Ixi6QBrR0Tt8wjsCboOaFCqfb3N7XzRZGRxmuw0Nv12V6vX30irq+XF/3an5QAYfGmN8zQqBWEl8
yhZjkMMIvQDnkiPDoFNJaUDKiAcvjBNr2YNofHHlvjw5JGuQcBIHUsKjVXTxJsriWrgjKBy0h9mk
mPcv4cqGIKqF99XGrRSrQTA9SeqYYx2w7BVZGBx2ZC43An0qwrkaMnFAMqi94SyDB77/+NAs0NEG
yoL+Sk8eNR6kv2TuFmFAIwD2T2pYgF4xMf3k1gQnnyyL0jz2VkgMrMvnATs0eiIKserfNEN/N8L8
FLNQ7wATUUbe/XmMhTXIHYZNqCYHGi13V/NPXF5gtiWI1cg2aNFc+GA2rWjnPRbrtHBWtCXUATd2
dEcyAOfVF+x25ljpnlMCua60+c6fUnczrBO7CUK4t5q0nSf33t8r54Uzl4qtEN6kBACSO/S9sfzY
OKrcuOmHVTMfaHDuSMnUYM0S5q4aZrkw+tvZOUuMtm7uQHAJGSG8FAL01bl9ovb5APbgHNtYpDlA
GtLdxydpKorFlZVZsPUfc46+lYGt297a1f3dYpXKTgPqfJqfXOC3q01JAgeUHFQJfzJ9qGAuzPlC
jAtZNmeaHIjfzT0IYs1u4HvydapaCMbZWBqkRI3q4M5fkkvl00eNBWJckvS9iY3PWq85VT+Jsh+d
3x0p2ot6ARc9TSZlq8kV/ltn/uNxKfuMbMLzOR80DuQYVVEjPDm1m6Njbzw8ULZMIbwCWh85XIim
s3M6fkiqYYznya1H2MN+RPgKpnd7GPgoblcQWeEqOZoIYZF6MunlaMuYFBp5C1qbJBO1Ww3v6SMu
YSUNm/P7nI4vadFnc113IP23KPZVfbiWB/I52HxlyTvJpv5qG9IMWDEUbTih/oN4LTfqPl9dloMK
lSu9+g6GEPT+Tia9nuTkQM9MrgDJlb3Yh1Ig9pwLPVt1fhoOJdhImbf2EZjTDCWxobcMvck1QATu
wIBitU05Vpckl8Oaohcpeus3uAjlBGiZXuRxCjjmr8/mjZZfLIowoAN6jgUNc9EQpk/u/r0cXvBs
8Gs2GsKuV6yL5/Bp5bFWd6QvSGkRwQXg0subIR/h03VxOkB+xxZGnJgn/MHogX5YTbe/smkz5mgg
2sANu/Buwmr/fNePf4Hak0xJwCExnQ1MbBpPG27tVB3PMrrfdC+04bha1zOn4rT6qC+2O5vs9xxL
AwZ4xpKlqJlKvBsew6pndLfR8W7fYGYm60mZEvN06JB1dk4v3s6hZRJoSe3NnvLiUspYkYei8IWG
iLfm78NB2RuN/Hy+SunaHDa6YzhopttuFy58JY+aog3UZCF47eyG28hzEsv/3AGVktf998skMPxF
VcTZKVLnNA2qqigQf6zWy2Zb5M3LSUpr3aGOfs2d6qDL5wHxXw7nqOaWiZC1ZV00bpCXu37eXXye
8dS72GjbuE9Lpu/vuys29c1gAXuTzSyO4R+Y48u41fLPrc9PBWXPYt3v+q21SbgCgjAEm+4xOg23
LAqss8/QyrV4T/aiTXIsz4JcMFtHI5JMd/CID1skNxyJBNT42dWOy5PZRlS2Qg6IH/RE9y+KndGb
RXpFFB6cBWjiHLRmepv3ejlMaAGOr+NevYO1qDsyNrbevVmjj1qA2qG3tao5GfVsQcZA9A6hY+Pm
0Ojc/AB1xqZ9840eFZ6DCqF9E6A0C/Ir+MpS3F62g69iXrXqna+Tq8YXSjvPovlnSZMFIrAaneUZ
rifkRs9miTqYNVzi18YTDMjtcHKIkjBc0MobXc1waw9q/iChhY/VxQGyJrdRDE32phROolz0x6Nq
OMNqYXo3q5tVTbGgJxSMnzVk64oDssyiv/qfp5aumNtR187Dwc4JNcNLCriXFco5/pdmMJYj3mLD
TlF4n2+Q/xftGkJ/6/QscESuGSSo/J5LTX2p1qrtWkpRD8vu1AUAc3o3n+Acy5lY96BuD6Bcfr6b
wi9m8M9PfYK2ltsyu5/0QkqHFzt+RNqwnRqQDO3UA+CN0AvczeTU6ddb/cXVXBRo0f8ewKsNERxH
1VEn4EqNVe7vr725PXJ99WAJteGW4UNKSsfZzD/yTo56v4qI0sOV84PMN0TtG1OQkpyZRpM5G9Vg
ld6j0kU7DQ3g3U7dEM/76cbza2BP4M85q3LpcGNgQnSFJQ+0oebs/EB6CDHpOEHvQ5kH2QSmuWvI
dIL14Q5KODj5KGtxfhaqmXcFl2UHM+tuDhEjQYgouO7+/QRfbUJMGFJ+qa5kDX/X30/w0MQBptwx
cewYNqkd2yhlLDuOif9oEzNn0btC2am32rFNj2/YiuMyiamFA3bN6fJotgMkpGKacQH9Ms0I5KYw
+/VRP3QiVTUnxyH1bnKchfc0FK15soGBxm9m1x/+/U0aLy6Zv77J02Ss34zasrHmmwzj8U1QrIYH
c2rHrdZij/uY1lr43e7Yza25Pk/pIJ+RvXodz4J1FA6SmjupwX67fvb7d8b299CUd0N7ugCe5Qoa
m3jIOGX/59HhLhs8zIBCNA7OnjpSRr283etVPMFkUJjhZnpo+0uX05t9pr9s+282jMaLUpGaqQZl
V5TWGIv8fu/3Rplvd9zL0yHa6enBbKfQMCDib0M63uY25gxcetR5trNFpOskYd0Ec1u6n62pOGHu
1jIZ2t17a4FOfPIOinsh3hAV3X9H97R88pO+uSjZUsxKw5yKY6UZTrWvdnD4enBaw+KJ2+7SLD0k
52n6hUWq59wcZ6Y4KKY2Tuh3NceHhaPPBnV3MOv73YPTRV0bEqP897t9QTD+PdSnizCFWrMsZSlL
hyS1zXiSYuUEvMytpdwBmDwr2XEugWSbOy830RbaC8PuvmszfLusPu84MkqXBpWNgl340xyrGedN
dW4yDkWgSOOrg0Q/PXhpY9beu+nWS1dOytHcu5nQ/fiNYBl7XsN0okMwYcle26HlUTnyA12fOVLj
UTII/c9yTkds53V1u7VadAtv0fVDlNl93z/T6Mpmb57mC1CMF0+uDF7zGqi5mLY/aqJj81op16aa
sVKYl+4jaG/c4AtitOWYTqJabB7QsbpvXuKrmhC7ECx2aBCL5KGnl7i/7HdZTcl4iY3peAwN1Ix3
Nk8NMtPaSU0aW+Z6ZUYPC4kXhz28vcWibPvdv7/9d5n8zzv8MQyxj/z49pv78aFJWy1LRUwdF0kv
nt76KefpyUSTpB1NVgMTzG+bBG9ZNILhHnqRvJg4lDW5KW4h/mej5/uF85j6/pun1BBT6I/hPXNz
roWSy/qVl5NHW3NcszBasPBgMy9t3U858U2XMjCd88ao6UYOSJ05qZIE8MEJb975c1BhvbWzPs/v
FqEq9va/Rva096ulsSGsQsnScXyz4ymkjWlMSdLS0NnG62SKs007aFJZsuneWpzCfVTSCOiTmq1S
o8woCgZsbyvOOPPz6iPm+/vNvvBIZpf475ttPq3O+uHefBSXJhMsRgtELid8QTNdh2kP/9SRWHLJ
rpds7f7KlUgrFt2Nt+EdYhL/+5CAxWhFNkirF/eRH7OryJrVpWjwkCR/HENgw5zcDMzRBITYHvTf
nTDay6UsUsb/9+OeTpjabbWWL1n9e0MStGN4DEGbaYwgYMXFJq+c6UnDEQfBF74ZUm/tBZRD9Ii4
QY7bbgA1jpeEC1T94yrK8UMdwuljSOsFVkbuQBYMLR/yM661FccSWcrxu+/wekEqDQhpKAlhRTyd
Q5cir2fa6Zal2jS+ufF01ZpfhzhzuLkbcISnpVXGD/OLczuC01qyRQ2gtn7ubd8OYe4mS8s/xscw
tN9UFK8n/I+BPW1Yh2u+2xdEHTKfGohx52u/rZVWujTN5t7kjHygCkgbiBeX/hyhYYBwkOnm8Ae+
omiGAdUHnhdNMEVIzjqYDYe7h3K1I3wg/p76L0ApAFgawCTpgEvVvvsgP6bdIzso28Jgbz263E5T
SVQb+3SJr8spOfTqQ0yanG0Xxsl3/QExPaYfHWeBRnBv1DRDqNh2GFpZbg+gXJg0Yu6mHE9WwUR2
jpTEKtWnbfkL+/NsDTE8Hr6rRl5Qh35/g6dD6aHUz3kmjtYWLDxregnqJzMbNpz20vS8iMgRvbvG
sHeDEEf1NjMVogRB4sqby873He73+v09jKf1q9Uu2qPciErjGhIpDeT1cNc9lL9O0WmGBDaZ9dmR
m4/u79t3pqXw02YeWIEZOKZlhnuu2omQ4grKeN1e7c3k5nA33cyMLqEfAf2Go8nJvmi9W0ffys6/
hv60FyiX6nitrRk6Oe3qx9Q94IOFIYtJoOzXt8sMzn/0qcS295ba9C/M8vuxPa3hVa3Qt7r47EoG
4mjgt3C3sNVYJXHsChO/HhT+moFG8mZFDvg3gqm/VwD7/D877+8hPK3W9SHfP+Q7Q9hS/wsHotoM
TxWafAZsc0rpWUHoguYR33uxcWzNvE3HMF01YpSmMsoBIEvMllZmTh694taGGAnhorBMUIxd+F+0
6o7rumIzR5JuG9MVoAXpzThZWNBxUGkjZbRGHc8MXEWQ5I9JqDj93Fx0F81e13c6NCgQYXEQahCa
FIeYFW0nJot5FqnmpS2FSFrMAdvEu5pHFq/+n6mBr6FGy70OGvaEgq0OSlVeL4bYHnYBblTsDiC5
ITGXthzeZpPmeAul/u83or370KcVXVte61l14kOHLGmBewHZW/q4ig40gWrOuM3PzGnMBRLADBep
fSoMux52u32y5oxQ3Jfwq4L6OaoQoCBQtsugaY7uruodItyGOrfhKZgNaBPgsgLSYN7NVtf++1u8
YJgwrX48uqcNoTzqZVYd2VmVPtS6EhfXm3/HvcDc+GUbwumbjxML5flN6ZyBOh4ERIU+v6l1c7mR
D4d1lsKxavc0q0eUC62smWaGHMNvLcb/rR+aGE/89+Oe3tGdSJKy0Pg4LgJDEuaZ6Lo5jlPqJnLL
zdQ0IfNbEJfsWR0YJ1ybWGGEbw7a7y/115d+esbN8n429kdGMRyLcimG5jzEVIGp4aZxPKar94iw
Pp+3McXid1uxm7puPLanokoIekvHMx3HGjiT0SjB4YNUcwcQ8uHMWH0DZMNQXa3EWiQD+13J+aLr
zgNswpTQuYMiGH7adDfbxrk65HmWYrliyX2cT+iH3BAO5Wh023p/PO/tQAhVZOWblmQ5mv1B1EAx
ApUlQ6AzEn40Kn3GoO2O24H55X18dHqVbwAsUrwGAR5QlGWzZGJy9Cy5owcfXjAPvnb+xvScKDOR
9NBvNb0P/MJG3le64rh0Jp2g7gQeVH4zSBHUByOc2czE45XOJbzFOp3o4PJao68gnWbeFEjR+qBU
f3CfqMwOl+srItIpL4MgdIjW0COIOv4S/MtRUlmjnd3TnalqMmTD2eD2DX6LlMxaBzTygg3+UYa9
iekbIrbwJVQ8uItieiS6VX2CSgN1snR1m7/PJ7guJQW5hsTzVI6ZCJdZnCEEt7U7joPCnY6VoJuH
i53VuoKSDzVH+MXVcGvDq8Xhp8uFYraaIjO8WxKHgYmV3bXMVYTfXwO7uyjqv1mjxqvTDqIFTGec
akn4fLpCnm6NJbSzzAAGEDvbeDpdmdMhqrTu/21zU6KKDmx3XJAoHFlNgYelV2ZqZoR652K6c3E2
iT/NGxFAGmWOUNB5EUQZMxl1lkBE7Zt9o+M2X5rTMZ0HbIzZHznPcAoSfnsFMsesA/hKbTzai384
cvrkvfD072YYfQgbCvFv6s4Xnt7MkIj1sMJ95w7DCznVAjDiy9ubXrphXfW8CcL7nclW2t9ZizDZ
maOvL/5aNAAOsPth6AUHbCSENP+rMwn5Qxurj27G6i4G4NFo9nbeygUGxNdCNMo3ljFBamgC2Qw/
l+9W3gs0gYgsncaOoD4Sl/f0Dkqp0Ha3g2IA/hYkJodjUjLJO8HUwjoOMdIJaGNYkPE+li2slYg4
0oRbfZMklSXaxr6vU8n13kHSLxyRfo4KdI3t/UcdfirPpa4uVSPNcUE5JUfkgF83kZr74awm+cM8
dRSuaAmkI+PNJvrqoPrxQP5jbvPjo6vN2ZAvdK7TVo12stHDvQ9ArA8Odni3670otX591NNFuyhp
i0swUdMmeqZGF2cbrC6n5y6+HR0Sd0uvGV0WTZRWuG3iAKin7xbgv4fkr89/KmeMYlc091LdIDOU
apM7jrcKIYlgb0Juxxp+1m546sA2w4H5TVHzgr/4+wU/HZjHbLe63OFxp0LpeCCXHrAF7DZYmQFR
nfCt5GQ3bJqnMS2pzcksiJQt28hRkGe/eQuvirpfT+Hp1NTkbLus9pqBZZbmQaBU7CsfiPKznpkh
ymht3HQXwzeP/l8Q6Pf3fzrvTrvsdJS3vPqrVccgUzQWRyMYcijW33zSi01WA2nFwBUnXIXI9N9L
qX485OelJBspDp0B1+pLq0O5KoxpjhipoK998zxVcUF4qkLgjpO1TYHMma48zarLQa2aD/0opfLZ
BGbGXRoscHrtTbNwLqd40ITsKY1JU/Kwwr/4uxN7a97Hq/SDpuv9aF8WGpWqWeluBCh3D/y+RJZd
98GPXbyQPk9MUfgg9MuAEf2HZDZ6+dfn483p9D3Mv77G0wzdXx63fakeaDqMz8PpujUXuzZCZSsN
sFel5Lg1rQiCGyjY0vZhf9N8r/XezhMxEf4axtPrKzO9cbhme0lA5RoYq+pS5i978YUeov4h0eC+
2W28Nw4Wh18VTQUW/HUrrLNiwhM5wZiNv3q9dJ4GjxarK7cYe0+3zMkksRoRlIurb43WQYccS0qh
0cMCHGqw0Tse8BBybloDHSqhJvXz4DL1uR3QmpU0p/Qb8bCcGzY9qKNlCWmCXzP7IB7+8PZG2PHd
4PnrITytlvqjcTxpMlOqEReH/yHtTJtU1Zat/YuMEATFr/TYd2WpX4jqBBtAUFT49feZnnjvqqI8
RcR9T7v3XmvVnMwmZ+bIzDFo7YaQEA9bRcQd/caUNijepnAMKGPN/NjOIkhvQMAhb/8YDKj2OcKD
qui4BJZBHzeUycPPacOeuvxdDyyJPMt1/Tndv7DXf1++1pMw5MddEL/+7TE5ne/nQo05RMH2tMLD
EfguYTy8rl+N2WKROwtvhuQT3kHThi5qZOTjzhsEmFvN+KwNUn4fJURLybiQqdBonOpUgOcgTs/t
EtkbEPvViqzBWT/ZImpPKEcmncbNRHVGR/FxMBrJeo+EWWQbJMOn4fDsnl/7NYuj/LaBP+dTef4Q
aN4Fx2ujI7JRIIOpPjx+DDM8bngwSALh4DW9xkuM38x0jO7E7Vl6e07ECvQDAN6YbK+0mOq16/Q7
dcC82qj/QMemkm6unLbylMXtk3ztLPobxRgvouke93pGmseZ3Gev9NhSP99+3/aXJF+G/ai/jJ2i
Ln/xBIT/OYnKyZGya3bsREyihRGF8O4IneVYWxKXhPZX1i9nXFbLGpWb+XVILxvZrho73hIG7uel
+zmDChC0u5yV+NIsO4v4aCyJIcf43yXZVvUE+QOaqLfJBDYJA1U1S9SlzAtE2+a5PlVK/dO3pjU3
6ferQhTPm8LJbTYR8qpsiho0Okrn2FIXy8yEG383am43mzIy8P8PHkEtEAfN+pMJIZYHQEhdlnlH
E5hirbdR520ODQz0IUBCNc/rkxvOORHPHILvPLC/2oZCRY4a7VBcqgvoJt10MFnsbcGQDXX4MqLo
NZx/fVx06+0NRoLemrRuYyDA6xPaG1Tm8YwR3tGg+veCPfGwfkysWmUjd+FvVSk5Accbl/pYRIlc
+jPefPkotUlB3aiAkPX57VUQGX/+Pf6TpH1XluS2BP8j6Qgii5+mT9PC5JpGqkpgsVt29MZ4I5n2
LH51RC3BygfQhF5hpn3uCNZ4dYDselZhD0hDGPNwE1oERtPazHP3iQ38PqsH+vnNIO/buzhMQmZV
zlerFIyRmOKuL97tVbEd8rZ2oB4X+NqmHGyaBuQkyzP9ngOScyfz8iH4phF2aqWsJu3xOu+uPrsG
NMq756ORfmjE9K+QzaJY5UhUJhgzCGbAtmfUnLwetxPrzeK5DMxpgCwV8bvLE0vAPzgPiGoL77bY
67Cy1NmSJ67Mj62QKob/nlPikxV8dD/nAzaHEbIamzHR9Gx2a+in/slF1RjeVxxuyQA9JVfVMD+7
e2var8uw1G5AxegX8UEtSllRF6m1Giaz4RDIoU+ro2+g5bgCAhDEKiXv+YwG3rPuRIZnE6rzeMrT
/mYxBs+ZdKwP1CUHii44ynX4BoX7XI5oWl3FpLVcl8yLctankM328CDNgfVxxSewevMwNz9Vk8og
mjtWQ3eezreCsrY2f/lE2oMlJz//EMJpKa2Kubq3dvtjlN/EORPZ8YZg7LaHFDfMZrPA+VKonSEV
rs1JGlk9MkVkmpd/X8BnBuDHFKoviNq5aVLEFFZ0VA5phxW+IUm1xuhrBzHR67rcro0XQ5Re/j3y
E0zh58dXXg5tr8ZFcL6ri8Qa9gvLbrwvjng9X76NM3Ygma3plGtM3ebsE7RKMAhRoKHWzeLpVSfu
AdnoNqm7rmAIYXK5n4LopPKC9lfDJqrVhrxNddjrIFzh7HM7uczGZGCdqL5EM2/5RgciJ6apw42D
31OLtfyO91mXbzOq3MPdhf7kxjVRF+ZyOAw/M9gqzFW07ZOr1UnLfnQ2gzPSfCML8Mhw6yD4J4mt
n8NXrt6pkx9uhczwKgsCpjYmzrc956jrwJUjuqrcutSvrPz2IX58cSUWLFKfKr5WjOVZDdFyoDxk
5jS9CYipYRAtmNuOOV3WZtF+e90/P1TM6puRb+5u+1u3ecRXeJR+2LS5G+9Rj7M/E187GvW6y54h
Co3/PvjPnLYfn1sJ1tpK0vZPJSvc7z+Qa3jwYDmWBCrpzdQR/qMBNJiLR25ubPs1PpIqVrPisf0Y
vmJ0/GZZBm2Z1W7p1BWel3dzlffMzWZD2A/5KY0Cr1/laEIJB+n+nmH0l6KQuugBogEwzud7jCdO
AUTR4JcW/Yo6Vdd/L9GDi+WvOVasUpTkZeNWROzNasOqeJOA6FKfG/PPek/+4RT+NVjFEN3SbvOc
Nx8LcjFXmtPBBjS4/KLmwOOBmehrGOw9UU3pzvvTGgtc+60VF6ihNJSoFN96Mjn+tg1gPflyiK7I
TNYt7HNz/8+4dCvmLt4dOueOuN3kc6AEpNbQns3IilCLZoxS2yXQdUG//97Opyde7kJkLnXJ7nWk
ylU7ybl03N+5anlviaIudUw2thWIobF8Fawsa02nNM/glTWmNbft8YZWd7cl0WXS0dD2RUXr5zWn
nf18l+WGIurvcL0JUYakPzVHzMDjtE/Y4bM9cNbrlEYZUeoLzs5Ect38exWehUry95lU7n2xi+M4
OIfi3q/sYRNJHIbHu521TYdsAiswh6l13qPa05x/Tmuf+mdP3ffxKxd/F8RBSyoYv6WbxIqbDZha
z/PwQvHwLWuPl9/j22nLqDniTw3895Er1zk8sjG7YCeOOPnEBKE/PDIqezqWhS4NFYj0v+t1O/+E
URNlw287X7nXzYyuAlX2xc4Ph+MYMsSzYVMV4OBZGBSMzI3Y2dausjhPf523ynWW9x3ez8NefYw6
HL/bd0Anj4d7ArTEc8agNxDcXP//WuQO8e/Pg56WF0krfD636/Y3JLTfqZdKDH22M3R9PXhrvRlz
0kd1o4pD+18/l1Er3oqsRqoW+wHeyiP71iCJjMGm7Fa3SKVixIjQcFLUmsv01Gj/7+YybsVNufjH
rHNSOMwPW/K+2AkwaOZNPgYGZTeEz11o8LbTzxpz8jRgbdGWAc+bBuV7uzKu3z0d7yDyijjKfLFo
WhveDHgHZQNB55RG4VIyrq8PZIrmH5F5Vq1XSrs456PIpkvfvKDM4rgAU3Rywpbu/G1mnpr47zOs
eFOZFB/Da6EqC/GWbSBfAtG1Zh+Os86h2dHplaem4ObWR21PWnbEhfu3NhVTu5OV4KSWjNxfxXRT
cPbh4poQQhijEYZlataBcP/liv8bsWJSZT8PdntsvjBphTHchCBxPNoOfAGOVZijl3nDNGscqP9y
9P4NWrGjJ/mwP1I2rICZUIsriWiJHn5CNsoNBpTsU4YEMHGEqdGvx2cVccB+X7h/o1dsaZS1fK2Q
+OQuKXkCXiI2statvuQG+nv48T6792kzw7pOCoqgxu1Hr1ZglFDrzmF5fRX1yscX0Gy4tetiF+VZ
7PL9BFRMbifgwihncQIuTK20carhS/EW+7knDBE1FFImnjrDdCF/ICEiwFp9sKbs9e9b8Ijb/lqm
ihmG6i+mi0rMZDn0p3CI+KNNtriimpjqiNYNxzAsDd5RDdm8j+kpiCDFVswd1ISDQWZZgACfSf/T
3bqW9dqartv6bkH7nEPsl6x7vYH1Shc8mAG9lCCa7vylu4zWdANt6YfbO5cb9RF/f8+ja+mP76n2
eMpaeD8qkSYeM1Z2OCRc4Lwp5sCguYY+oNoBxTn6NSAJOhnKQFSCHz7dt/CoUVySU/fUxIyIEtHh
Jp5cY6h6xY0esIO3BfUNvYM9n9P6MT3VbN+jDPmv0Svb1wnVRuD7JdvHWzaE2oXeBdpZ9Zk+AAe0
gJ9CmAfnmLGa2/0w4H+MXKXiyihBkYuLLO4XaJIjLti4NE/gYDbVOjPPs68Tz359JQrKZr31biES
DQZpvU/RCqXSgyo6VaeAdqPXgTwmv0QkWVuL/tSlbv3bnlbl3d13kYSVDizQckWFlkLtKUlxMo8O
fgaBm2EZYmeIHmsewLqdecA6386FlsehsivEzvD82TYUu8BVVIo5M9WawKdIQ4lvbSEBc+sQo9pv
rrxsnXYQd2iQVBZNh34+XA3R2hVSJdqxHCpOgCdEvEp32VQb1YXNjwX961xUHrfwfCk65xODr4bj
fDSmjQYI8j/+e5cOdX1AooXabaCqcLob0/KAS/v5f3vwvm175cFLd0HnIpUSqy+aQsYEELOG4XRZ
eR0aYFHx7kIGWWd8xLf99e2VF++GUsehk2MLQKQuYxIFujfpGrojYEmaDQkaQUlqo0bxU/8atfLS
JWGrefQReSVWpTwRHJ0ETmyLmPxC2d1IEs1xmIG52a+TJ3/uQ31b5so7dt63I0k9sMwnkRER8Sr5
xgcylJr6IBmsR2893Ldab/oZNvP9VlfM3mGnNBvatVDoR1qtxuPFYqaXM13Hf+Jx4UDVlbUoNWv8
eNC/3eayvOzuzZKd5VmhE1brgb/Jsfm+P1Mm1yQPpKuIvC6IlJ0BFXWjTH+zjm9r0lRNs4SVSr/C
/mtQh09NsAPB2WfdQyBW+o9D8EgPf5tgnMrH8qhhjocE7xtQMgzxFeAfnTBXH4gQA0vnbh/FH7Uy
9c9f3X/n4OGMfRv9fkvRh9krYnTbxtChHT5zHJ2qTO45NZJ1bNFP0ddvB+AXg0KsSu17zucuh6Km
XuQroXAQbvvoDtf/fFv33j33Zr99YsWuXeCV2N1ujJhRMLESTnQK9kXKn1aQDwt/NtOtwwIHre4h
qTnrSsWUneUz1Uh0KRGngEXdnIX0KmDmR67jpbczD2NzWmvJ6s57xZIp1zS8NBPxemHK6MniNEVQ
g3vOK8QYFF9Tp3M0bvDR1nztk4ZpYqNvy1wxZkGrVHaNY+tx0VaHUWkTMG5y1FEkSvCprbjjWpD+
HQyKAZzugwNEHfSvnPQ8wreYBhd4iOtcvNo5Vaxcedbkc/eMtUmsFSau9BanOVC/sDeJaVh4W1QE
ezohNWlHg4SZu/1E3vtvz/ZpEuz7ylRs3u2mnncBVX7Y2qE5VKwjaXHIb43ubAaxijj9QJMc/ctw
R5/UrT+datZdNdyaadS8cWoFPonTDnYGThP8GtIu+FOnOX3s2PzkhZsAiCIai0Zvmf7iTjuLT1d+
pSoKJ6dmGk8jqH/nRK34dYl23B0iOJSFQQYNpnBJ36CDvdh4geXp6tB6TQRMCUZ4otCeWoW68PZh
Yv6wuA/ut282rwFnpHI/8yT0zZXv8ApQdwkJikFhR0ZbJyQDcBQvxuGcEPML3DjjFWjFJsS0Nin5
eeY0NXpDBIp5Hb24/zcs8dsCVZ3AS+vsqxKHFg+IF3J2ff2CcHggklO9Hge0MRBFEzW7UvMKqRUj
CeHr+RjERJPclBV9NGPy4nsbdTpF9774q1m7pU8U8+PhhfUoHqNYw9sGIj9I6TOFLv835wjeSBpK
QLZp8Obd/LZLRynysScsw/JmDJFTol0ZeXaylcC5hm5QQFC8ZkMYYWrd8Oee8LehK2ZjXwYoFR3E
0AhK9VY05jcNsB6yR6g+Gl+TkzshOEb7UR9p9gvK1NN9fTz8dEe+TaJiNaIiShql+H7TPNHOYYvi
tFbfoyR5FtFuSW2FJXDAZn9nNlCF1pHg+ftMPI9G/s2gWiSSlqqf305iGcxVlwweQsLQ5JEz2ptA
2w7FkbhLozcZuUCc1MBc1hzK5+DXtwlUTIV8LqRb1Lkri4JwCA+ZBmiPaIgTIPwioIreFOy1xkA9
j/++jVoBQEP1LoeRyqi0g6zwyodcBdw/xLxnHx8k6SRjRI4QVZ3ptm7op1hzqwtld1tW+VdlaH93
6vjN7lWgfUlBvYRIJdg0Lb/jJXnorjnRIBe1HXcKNmt2+0HE+ssqfhu7Yna0OPQl5XJ7vFI2SaTF
7IAGy2JoL/swSdB4kbrEpLYnXy0CMs7/4LV0iBMssjpY6a2EujlydnV49H85hf/WpGKZdp1G0b2l
uTCHHcFHTdsS4q/IyuizrjGZrKkTgHEnnzyyWv06w/g8s/NtWSpO3EnN8jhqsSX/eTVpcg/nMxKY
H+AALwa92A4VkDUXT3zSX1tR8eFuWSlJ8Y6tYMzdCOxjTMEAtVPOYBBMeI5Eo8y0NvR+Wq8Cb+P/
nr6KxT10w0JppAyb2X2a/ldjPDe1fzTTYTgPwTedD4pE1nuKvV/yg7HlAlADXXcFnjrN3yZRsb27
vXw+JirbvVytTh54d9fm63GSSC6NZHOkuXO3zkN7HiJAK0e+gyYgOEh/vjWH9KTd4yQWZ4zCsC7d
rIt30Sw34dG1qJfuvfS47DWf2hW3ubLNLZUyPJgdUOxuPpg0v71w56LdoMM2UiAAM+lpJTLBW3/k
44vP2QzSnJaNjNN4c2VS148l/AsLhJMiCqgO/aRHXvsCvSEsK4OEqc5mhykwUfja9F6lqSgl9N2J
DuWaN8mgm53Kp+GRHGg6MYxAqMJOtw1zyq3uxvYyPSGfqcJIi4CZ//b592l+VnaHmKekie/UFLnK
gLhrlt28EQQK9TZYNGoKzyPZoFp/g+spRIO/2gP4+xK9tdEpuSbwDFFsonK2Y0LPGNQhPeLN+LXo
kLujPg3ZfqvaB3KT5SQ+J93WwrShsreh2BHUSXRiEBbk3st8CmVqe1Sz1c/gFhyZf6NWDph0b+3b
WcioDRcF3RxGyw2tjh1L5d8T+g6o1ptPCQbbVl3A/cyuw6fbhu4XpneYcir286DJgZJncmtBRlwk
rTg/JqRMFLsryuirvT44eYNdiIy7CMNNx3c/Jg5dHGFPKz7gbvf28Axm9qfrYnhOxtZHP8s36iTh
n9lZaocpYoDPhytRZRFqx6eu2jzcWo8q+BR6wrYuQ/+NCOFYAAR0hHa6IzhP26I2zRUFUzXH9InR
bdEbpGB7KPjWqpwXR7V9uO6vQYukF2yNm83Ys5MX7/1O3SUOx4522cF9+sq7N3pz5/krR9S40xAI
431Zd2OeuAEKkvFQKnXUFo5A5bT46h2q2DSTFzIiO4JTSHR3btTI2BwXUCOPbVEYSndn7EIUIBzR
9Q4P0MwpoAVHa9fax2c5YYUWQKAgytSgca/4JUoILh1dT/Jitz0hU9ihxjtc7BddmCd5nFKDIIXe
DS1AlyhdyVDP0+jrm00kbkeocBI5RBdzogsoMza6e71suNINQZWjoZJTqGU2ffKEMFtWrslxoha9
EujuZPkqNbNUJt4m6m/oY+rOlJuhJTbdC1/5+jVdHW79yc0u7DVFaD2EETUDMvHiau5pozqP6mKZ
ZziEitJCV0LfiWWs5vLv95PWCn25uYhCvLpV0KY2RVqcOdybkzd8P1PE4Pn2xyvtOkVqYg1zYyCS
2VjDRxYosKfdz084gMs6cyje9B/mECVWRaY8t0PlUpe//vnylUEZNvNMlXCxb8bFJiJ/B5OdXfoC
EBBsS6II06UE3fz7uknPBkYpQVIUFZUa9eGFf3v8VG0XRcG+lPBxRH53nDjCwUEdZ+7Wgc6/C9D4
yO9jVXyKoH0Mi+h2l6jOWg03ZDag1OmgLqQPelS8ufXJvV+PTGXASuzWTZM8LksGbLjU/FPyLOAF
8bI7oF6HSY9y45r1/F17JYaU2kJgV0KI7yEW9W09T2We5lrAkAc9bBkU+hoKpa3p9GzMqAyHtgpk
l1Y40r3rTMdcjLrkcjLCiJxCib/3VvuNsLQRelDRPMdW8OZXPRuqFnbdW1I2F33m0oRuPvX2MLLr
18zLrcsOLaRh9+N0sQrL37byHpzWyxizEAtd3jvsziLgyiFJv9CUBe275wkxOf6Zj3pbVkJpjYot
Irfa9O6be9zDCN0tHXSA/9HIn4Tz/Vy+edDD++0JTEkNfgFn45AYGk8uGTWzg7qZjvRAhsSlRgHT
7qurOO2bXiZmkCM8mSGo2fKU2GjviXZaud2IPImmCAkAYo9Er290Lai4fW/XQMhwJIV2jOJJ4+So
XZMa+4NRXMyv5pUOE8Tmrqlz9r+OJ3gZ+Efq3kBU5o4W8X1w7ZfH4bXl8nOLxqesGu21AsvYyWp7
7X3/SHOjMfOyxD01dSnptfb8rln76h6ghy5nu8SQzn3qt5Wr20BBduG1g54Ue8eIaa+be+d+shAk
oyVgbwRQ0KHe/dVNzAV4cGqgUqBNQtNf0ww5C24cjvwL2a0zy6yRc+v6YqqIbhws/iiMN5OTZPh7
Shx0D4WHBatZJHilr/fUaeDGuScWw2w33C/+rGSl9PaZXSa3s1R0ZWi24Qd6Cy8TP//M7/H3I6mp
ow/Ip9DKpUEYfD0bu8C4IA9rSK+wCS8O7Ll1nJcA1nP2NOYs5NAFvOPNwrnMtwbWYaO+Zw2BLe/N
+yvn4Es9iwMDJfOXB792YHVRb/pqnPg5gd5OBg9upVYi9KKNBfcCdYpEsyAO96/4gKnBQUIbKxH6
knyAZKAYeOjxA0PzxDB6JNvpF0Swl4RalCMkqv2cXAIdVRAjHOBHAKFpvos1YraINb8sNKASHMwb
hzDl/zM6Z8TsElQEzJx1SBTKyRbXV9LL0Us8vzf1Dmw0CecV6kd/AtvGlWViDzUoiB8DREOx+KyN
zHN2KJy2ZNMz7JEykvdMsn/b989X93a1clqqY6NE1NQ31Nsg3BvKwW6m5qQ7JAMhmJabpnax1JeX
MqX5AGGck5GnFidN/G05DDP92ITiKYAeAmKiHHIQyeoc9exGbxnJi66XLBDrHNw+EzOZy6TNrJ0X
62pPUE7s98O33EPZ4jHGxcgn5Vew4lOM82dz0Fm6PUgh8OEaXgjTiubraBkcYIWRAhvx4HXHCUeN
6bpnNUi+BsbofNWNt5d5ACfnVHAhRfTYBhKoUzew32KUc456i7OU60qoa27r1H9rODevmM+j+bzt
jiw6TOCgM9dv83mi6VD+F/oVTk+5NOWzwecT0Wr2+Wzed8apbcuorxxZQt3f6V3Icvha527ka5pw
Ln1utK6+2l+AMXQDX9/uIkc4Ot5NWuRxwnam0ekpgYOf2sPKHqR5E7kC53o37oHovVPecaG7pqqY
sXG7kElP6D2GbTkm/dkJjCtWKWb97rz8nZhQv9HWX7INP0KFo5oWazuH6MU3W5zOm76DnOCA5s/l
CzEwNHCR0fNQbNzSnPzVfL+dRQ5PTezdHKVck2LBhgdQE1MapYV2+AKdQQG5483dmW7S6POHHBS6
Z+A4IcLiNERJNkTkTfi2P0uVkgdazdUJlZ2uoDg2tsoMfvIsNVu51fFdwsig3dOMQEIs0NTKl1Zz
W2RG1HxJ94ac9emcvYNb59RMZeNOy7zwgygmMXMgXaQH6Tw6dPif6fn9Crax/7rpfmac3xN4bhxW
TN2DQDX3cIQwi8+Ox20AmtWD8TbDPFGmPyV3fO7TrMXvQ9830pPSvComss0ni99KuYZ1dDqtUSBm
0f3s7IliynjA2II+hqr/6Vmi1Mk9vnQ8fxaYrML16gZilSlivOEyzDMmFWh6RFmUHtjsIDu3RTwh
b/dkBAT2i2lnr3+mF9grXGntG1J3qx2GSbvXlKwmZPFNA22m695REvOuME1EkE5WJgpl1ZZ5jQ3N
uI8vH6hqcuEkPTnNG753RCtpZ55Rnt7Po72rRO7x1sujyFwW9JdeGs6htSmcbmfsl28BjDfIhkT9
VjRIUZtpD/zEKqU52DQsZZHiHCRQ+rDh/f3aP4hWKy4kDhyxgYYwEiFcJTjw03uilZd2ueir87t9
ysxWy8hPjHi2Sxv1DmSQPG3bsi+wR6JIS5CbGpuT5iLdwn+vE6gm+gsbJv9TP7f1QTjrRiZapoMC
wcpB+NbYXI3wZr6Gb1pXX/vwNcSOFap2Wz+EVnpGjCUmFzMKgIfme8vFRoQkcNBspU6lbXAXbn0C
jQLja//94c9cWHytrgQ1SUsWYetP3xnajvN+r5YlLpdkypbEQ2Zk88Ukkc396IZSU8twEfIpJ3+P
+zs9IXjXvo1bWfBO3midk7BZLhQnX5aLvV26stXu5Va5uu8QDZRs1Y5ZUA0ldnCVwFMdH/L7lnX2
umhTut1ls9/16oRfUJbke38dBJaCnnoEJVAa+rkecqPTPjdbWblYNlxCCd4J0Rz66GM/HEwkoQ8i
e+DBlGOUZikD5I4vkz1iHBfjtFaWgeTSoRQ7aMLwz3d6AxVbs2WqdkNPRwiT3wfjtDeOSc3Runfj
uts0a45GmVF+hboCMpnw/By8QRJimBuZTrlipL90d1SvdXvWztcjb3AprMYwRjh33em99a7O/Mil
/iSbtd6GSNrO4x6X2n15eUu9UU9DtPw6lbnuEnT02DpeyNjo3IRgDN36f+/qb5xb7Oq31avEDI2k
TO7J8VxSLdDcQqp3WtxN+10h56R/XfTUHNxMLkC5tUhdi7AwHk7z2jP9G6j6OYtquYwUFp2gfU7F
mV71s8Hm/R3fZgHSPrMGh4UFySBP78mY5rQq1iAwv1HYytiV+5Q3YG2RL4y9oiRJsod8PP3r+GUz
p0vkRHdwLzPi6Raz/FkDudSOXblTxaEsOtr9VJJ5GRZGNmgaWi9bhOsxTQaeQJ+gVB+lk3h2wsGY
swB18dsvzKfy8ZX0S+nvDnRv8vGAvUPNGWrbjfKyKF3d0VGyvWERjZcXChREe1qPszB6o9OiDgST
lKdXGGmTVkeWNbWaBpY6xJFSmYhlKG32AOlBghnfhn0CxmG6c/8+9M+iVhVIifeD1niYZismg/Ll
dqFkx5KUQ9uRtxIqRyk2w6cZ2WobiXNwWrPmJIcbO9KlUTDoDtsfai90T/hC+DrD+Cug56PRR6ID
Jdmayf2qVGBLvk+uciMj/yJd99q+JCfemd9XEDPJmnE9vESz6+RgRUMF3RNgGzJyCBXjTmyxMfud
0dCMnKBr2TsKigNsReq2N91FzeR+gVw/J1dNzjZueRHu94cS5iQUfRdNihQGF08S5GtjEbL1UFVc
Eg8bTW83aAaw6b0V+v2m4+y4V34912UXknu34TSp8/p7ck9fRllRoKKANkTtSJWkGXlENLQbcrHo
QmF4gaoHVUdCGqSiM4p+Ok7ThqZUr32Bnp3e78NWcNN2JkmhpjFsOJAdGfVIyfy69+AifMUjmdSp
xf4mbhFbAD8yL38XSo5H+vob5KIpaRHHZVzCeYEyD9wkg+VdNFlvePkezNkP+n5HmXwlzm7jm7As
OiTwRo3eYUJ5ubZav8DhTcf/36v/qCurvsPf5yWW6du8lPbhcgivXOIHIf8tNYbRURjU8xt4esel
8o1w2v5CxLrlvK6VD8uZzIINoB+FSOu33ZqKVzm15qKFprYiq/303GJcuPMK/JZVbPt8L0sFfxRv
cQeHtH62kJ1SA7PoXZLF5TSUnSbGH3G4m7HTDIh2ixCwuR8m3CygcNX0v9BYWTZhi5SdPqkxunCu
QPR0OEDuSnS2OBJaLwB9Edocjr2j6X0Fw5kAj8b2BroDkQBRAxSSUJ7p8cLiXOjvqgsK4gm45tSf
xIX5QfHv1ywxIBvedD5WqdXvDvy3Za67UGxR+aJSQUcgth8e8dpVE0Lz64M5Y2zHc/GToGaYDFAf
mDhAVl8nHzfMWDhUbhA8eiAxyJYtOjOZeIKt2Olj7uNsDEjIr84OL7NF5NqHDZjVbNZBLvCTPyh0
gWAKWRK6Ah6XoDb/rzobYiq/hVZOp0nL4YEYFWhJ0GwegXBxiPzxCMCvcRfc0SeQd0vt0fBRgEa2
KWlfhEAri/dxZ4cLS/t95yKI5wBlvr7id4qQP3betfeaFfqrM5HRM4RGStHLHs3byVjQuKIQiZrB
fedl1h6aREDVUeKTlfQH4WG1uxAKOFcjXSEdL4V6bkvT3NzJemsK0H1V7BuSZ/zta25rqXf7iAE/
aJYhpZHZ995rU3MKcPDS+A9aEbovsE1be+t60JsX44USDGK+GI+M4mxtpAAsudFl1Gihyp7dnWPD
vd0H99boLlwViEa6C7lpyKOof58cCsp1Lnt92WqZiaV+9g85DKBxd0bLDj98qur33PpUyAMcfbfm
copH49fl7JLbkbstkRCsOBpZ+3Ioz5JULBSO8KqEvoz6t5P9XgIYATA5MWoCM3E3qa+Bh3YE7EaK
Jx0MyH8ZzXFuQk2LZAoVANtc941LPlRG5YSJ16mT/Kb0Eebt20wrHsk9L4IrwhvFAiEzkhb4A5DB
EEnezc1CfQeEugjZtRlgJgVRgkMn3Bnr0bwcxtObaJqnc4WXUP97/Z66yd9nVTFunb22a0cF61c4
y+FmaB/6NL4KBNKTyeAOLFIWqhHxvrhdUIK68gRFPCHV7RMyN7gq9EBC1fvTtubqWbs0jrdisfd7
5wyl0tNKBXOCLbYXLqJROmqZKWdrvlNhY0MXzkJDLzYOX/t5CyTw4PgDUOZgGL4ft0coRCPQjwV8
SNsHlDQKVV15zcC8xyens0acGhfi7/V7+AV/fUClyCNQ/K5URvdiESyj0d07Lc5TSOc/sQ77c81Y
tL8L/+2v0Sr+XZJcykN2bhf4k6EnaIOijgmv0M1EeDUHQR8lyyh22g7uy1mUZ5e2qt8yTDTweMu4
Aql5yt5NYbAaLtMjhraDHbMIqlv8OwmN1pWKHy3tL+Em2tMbsmtyJ6ZdLzAjLKAR0Pnum1vQr+0D
32y/cy6mc0psw5el+il593ECcVmiC5W9TTrq6vkSJQCFSRj9y1pATD6YU2fhG/1zb3kkPce004hv
OFvgVWfULwrjvI0emfVGDg1XsUXG8tFUFXtNIf6NnuVsnDXMd4RxKC0BJVB6wxT+u9vsaN4QeO5f
5qjwqgqUDFSi+j3ZQGMjg+5UVzCvlt+B50sG20mAyBh4mC4hAvLxk3eF8Z7OUp3UiWL4gp62iRou
nFIrQojS3mwaghlwc2i6p4FEUSfGVbGhv0SI0FplPqodzV5hdAC5GvZwVzLTjOCDI7da5uzHtjA0
p733bpLDgpTFCAYf0BQjaOIWXM89FCM55OzVCYUbawd7nQrOYsiFUdolwwVvcW6kkZNGIDypG99H
XYSr9V1oNzPjHtvNhILvIGKtLh84scDvVugd9B1sz+6ho0d73taGvU/sm34H5DY1K8fT71MJcx8v
lYxf9a3ORGifBZTm6mrT5h/eG45q3mL3E2G/aafhIe4HVje5Xxfpu2ZF759bhX0TMLvYVwhCeA34
JhV6Ik7Sp3l+nYLGhr25358Dm25dQVFGv/kw3yZ63zSNudYH3tbf4ln2KD/8DIei+JPccR+M6VP1
OusjT7CFpw32b+/hjNWsx2zDBgOl6AFA56+TFMuKidZcsDKRvjvPusVkyRZJ5ur+cFKWiLuJPacD
O/PfyvAI11vARQi64L2oxHZb2xbdzr3roA2+wT7v3FvB8mbmBZrnC83CbacwGh9nqk2E6sR7apz5
XW3SvKgW8Fsk2l5aqKzThWEcvRiBsMNbqpmFdRhF/ogjeB8Ed1PrSYMQ2mF+EtO3TuTvEvh5TWQM
MoTBkTSIRjerQ4nsZdDiaG9xsVKSBIMCpAXJXywiaTOkEm7WbVkc9Uto7gDZVYuz7aMOXFrJGwrM
UGaEVpIaaldH6TdeXAen0Dxe9b2va5EZzILRxZaHZ0uytR7edWfcHgZbZeoP0R8YJCPgkvPS53xP
8RK7oZ5uu+P8jYWUI0tCP1gjot+NstwQv+wm/fZI8qSxP+yO+UPMqtzp7WMv46UtbSSj+YMaJgDJ
dqwBnFUtOxZWPeKQuXcEC8/WMrtT9tud5NipebzCEkWFdZIH3C2QzzAzT4p1QgkUId7QKDjH7BA6
09Pd9nYSd0Ll7T4ZSEkohfBztbZ5hn6cv15KXPvM3mdiheVCLDZnYq95x8LuSGBiRoO8x71/GqDY
mvEfpoo3cxSXECdZaZtpPGqQDZAEiOy/ZLb/clD7O+zHWu7Yyd7IkHTNUEAxjgdbjtwW+4/GLOIU
JycvzOI8aSeWItO9bO0bpB9wj9LEzPbkgdwrRwAb3XDkGb9VI/OBsPQJrl4TlfC73kL+9eiU6wap
ik/S3rbM7/AAf6dnK12mb+1SWKmLp3y936y8d3a38SZ24HF/L5xUMJXtXjtmwyMR/D+knVmzqljw
5T+REYio+Mo8qDhPL4R6jowCMol++v+P6o7o6hvVVQ8dVXHvuWdSYO/cmWutXKm3+Lju3l73+3np
jRdbb9LAwf5p+6dyWc2ZLZQua0fSvg69AktQOvPpgd+pIxzhA0O0yik+FD40lq/HHCFTr9BAyZVq
WS0njr/2nbdeGiMEFVOlwJ7QS09frzXYExCTyvfI2+OOslZej7fjq6UZLziBmPIUqyNk8ajfpWPx
O1vRp1Ea0kLW44UAVe3lhqClS0mEKgtdZ8j8UKswKzc0X7q/6DxZ97Edm0c34s9bzQ+NM7AofYaN
8iyN5I0F8egsb95uHKjRi0RXNl5ME4x8LdKemmiEm1xjIGdrDLavw/Se2tLi7bAaIrbbPbh1Pfsj
KKLBCA4EsaJSYb6vvuyMvqrUiRnWc54sk1tRa8NVDMtRaOE8nT+vU290qq6tXXtPp3NFptjuXybr
fMdM+G2qkbfPKq1cTRy2qRCqnIH8pCn56gSvbEiZzXBbD9ic31XHTI118hh7bLVQT+06VSXGjQ21
9wKGla3gzLyxJ+/lBVgP80I+esP9GyAJhKntufUaVq+fW916gVt1GudpNDHqeSH2XEKbK4M+kVcJ
grkeLqZaqWX2yAjcdp4fSBU4eGRENU+9wrcdjVqz557WdyJt8IAb4eySC/XLYM9KLwN9Giq5aImX
8tTd2WSBYL8/jNlWOLOYtaDlxKRQFRdp5FYz98mZvmCHdV4GL1RrzyFHyRehIODzz6wyW7q1+UKj
tPfp/PsD8ZXdZXUUK89bew7n0UfP5sKjMypntAKA8VVYosHP88YtnDLE/atJS7Ev0od3ARrOHm1n
rMR1i6kIJB9oozNhRzvRNlyneJ2qDH/fxkuxUYclUPb3IItKQg7glvtM6uvSOjdaxl2DGvOIPIH7
gnm+vHzRwerM1sGqvE7QYFgTJqpmiR4yg2NmfkM1XI6d4JzpBAL4upJUYQYC/yLsB9dgWTBT9Hn5
asRDninUulxrEDnxgsvJ8fnyoMJzDKJHxvhEAtRfh2xGFhgus2lM9AbJb3GcnHNziL94o453bazI
m8CTYCf0gZE8SPQG28IOLKaLMdZzrMHlM0mHtGSwbWdKv9IPWPhlA2OiD88sHKv734si+XiU9MmV
KBuK2ug+ZRgrGo+ft/JCNQBUvg/371vE/pT6MfHFRJGZ1jd/rUaq76UcSqXiG0KEOibi6cuqcPe9
HPrXC6/jS8MIs+m1a7Xq5+mbM3PiVafMapgaM1RnjqgVJk9oD6QGsxx4+VBNf/NmOW4taahH1N/L
0SpcyORVMLWL8dsSjvC0k5E1XfHos7cyPOcMaQ8U4l95z8te48XAkv77hEpNmVV/k9HyoLeY9sG3
uDOhQhsuQn1KNhzbQyPifkWXoRVZs1PEhC5//Z2Re0WHLJqTcEEwdrVGLtIo358vc74tThjBKWzh
IBxqkZOaI4Sn9b8WPLFEvkSPLjFGO3QRZspYnAlTGHCb/fY9IIIzuVRfu5iP78lyP3BEo5ZVXGaz
Q7Jjno4mW93QLhjg0SqjyqgZdIUEYC7Mi2tVAkH6gVZFij9TIu4ubPB9Mh8t8T7dszwwg37+yjZC
XMFr1erkb5kj14Ta5P4uiaqC9jKe3ldvTo32CJnv8SC+G88ekKArp2Z8urQdjkEgGEiyRWYyZSQT
ccgezcdu7E3O2VFkWlSnxxkBADtcRn+1j+9jXCr5vHiMF8KKGSjuhFTHZtiDFfYBSlJbLrvub2e/
E1DagF8yMu5tdExBT0BX+MdzJ4jMnc70dEHItgbO9MVECKILGFPCGGBO9XLmjBi3Qfb7A6s93X09
kuwEIp9zoNBnP7n19UYeoFeOS/xYyU4Nko83MiF1MI9Jbx8c+8Ly/eGkJE2IYit6PB+Ei/F96uUf
/fnI7nyeH5rtkkqtXpDAymj3WY88RlQlFs8tDbXqQeB8lcrXG65Cup7t6TzNFSHVBv3gM2rmY1hr
2SnDTz1VJ2uCKPG7/ouy978Kv7E9d5lahQaa7I852I4kwgIl8LTUSTY+H8t/ug3vgl65lKpWXQSb
wT2J1MmbooWAv+48nykmYDSKtCRCfs/96JXGyWHWNAqKk2CS9/TZvBb+Yh71MUO7r8PGRMKc2VvR
RlCbg0C2CjNjN0vp0O7G8xo13+d3dqw4NJp1u+1EOuhf5ouTQy1vwYLTXb0HZupKuBRJSmSjAXJK
/X3Cu/ZSK8EebkFaoQR7BZYQL0ckOQJq6EmsDVqmc1bqIFbH5VZ+K1/JQ3Uj5QZHFFJpPtP9JYlC
IjT2tazQhkiXFsl+HCjfG3hfa82AJRBFUe8nSvfVXlgxM6xenr8wlse8PzLGkfEigU60cWukaMYm
apXoDeyGqLel2TJmulJB5MpEbT7O89IgwKiVIlERPb304VAd3TKcnalx3wx6V190jbZG1WjPRnsx
7yrR88YLQicuzSRREBXlxHoCkl0U2rd26XGsZSXbJpeaQV5cK8tzqMLSjphsPKjUd2KS8/L+hrXy
npALjG7A+JxDiZp0vaaODZvnqr9qb1y80GhvZFK1Wq0rCqoZqY76oUzH6bRVwnPFVEMcgHd41UdL
0YxF/mJZtkZxn81nq3A/WQKj1Ke3g5RhESzl9behRyAj7dghsuYhj5eFNVwHZjRvS+VzIox0j/dp
svWt+CizZZM9cmOZ0gwOmGtwY1EdIT5KtAQ5XqmWKwFm5lTuhpU9+SjFfFRqMmF/HTL9h50TmkO7
z4kGTDGY2hIo4CY238eZTXimsw4dyWa0yq10TvSsUmXmkdfzIb+imPvr0i5bnOORD5Lwpq36WaZa
58o/o01pFa5kw16N9eGlkIyyUIdPS/x5xdpnNduHB/HeheQt3DJl6BA5s+vkVB6ITp1Tsl8jtGOQ
2tI2e3QfVfICURFORMUpCY09fExmaNKU2Vp/zd+cSCCpoM4IiK6T7XPub4sroWojz+Xdm7w2Rgpq
zPaRHQ70GRU9KQ6wr1Ner+nmqz7nIfBCoSZzmQonMwrqtmPtoiBEMZbME9b7upmaxUfxh3jRJ4Tp
ipQTK+uvoHIgQkYjLO21BtvIjqdI65Tm/EQ4tBtuPkOldQZTNZgPITPzeeuIHpfWqTLEotmtJ/Pm
PFpmVnVvTl9zBHCN4t94n+PjB13MT+arn1gRfEvMjEGlDEv3r4/VwRfXY/NN5jXtBZXxUE8zq+BP
Vuy4x8HLnPmxQ1R5DKBEMDBQnjSvlersoz0RYNUK4b6KNf4cCOozNltfDTlzKxVmrzymoAQ4ly5j
mDRo/0AJfsvbhK+4s9zx59PNCAj0xnYfs8IWiDelgeKPlILYgJhtP6a2qBW+NcJxorbGkYdiL/rl
rDpGEEKM7SLXHvQvEEgKmS9C0alsoKOsj889oaO98UUCRnucZrYfm7/yyj935NC82n6wrG+9dhVg
Hc3EWY51JKKfgTKaKm2u8S6EVv/6WA3Pybl+BGCsQuE+8R1cLIpXH65Ff8dci3j+ZtYnN3ij4plY
JaCARz9KYcdtI9J3JuEu8oqh+o6XVW7UN/9nlGtTxI7oIbhbWAcJyqQzhc7krU2nCpNMfCRg0z5B
JI4KsRY12lc2OONnvhsQMmqN6w2fp2DNOCnYilithypSSQLXbDObKvlLqY9EV76ADDYsTT5GI4qM
MxT1qFMR9r5Eg+DTC0eRi7ZG7PUfEq6QmAScPtQRal4Yaab037snvlZYHr/0YmakA5VqpCFY3ipJ
QehJaOabyF4JmkRevrH/X+4/CAoj4yRf5GgzkXuOYC15XUnhB6vfV6IRrtNCK3J6AonoXxLu/ff4
ee2nX41I2XzM6pfQ2wkKsfO3SkxCaVloVWD3Kk9VSJaE16w0+V4EMrwVPqgni14duuUyeZU+9Cc6
MZ1ozUWMb/27ANkMlSpXZ7lF5Oc84MJ5+3y+fumdy8X0b4qdxQlRK7xKltsVC+/ztoLL6xeXyFwd
S/az639DuM1/uTHJL2iH+jRZsiWPEygx1kMtcT6LwG02sqRIvMDMGN5CL7pEMuNzWIyMZhro381k
1bqpISwmB78yEotpGk61Ry878LWcG7uvEu25Bn5adNYXshkHeVa78xs4rcyozMSpuabbX4dSH72j
CycaZyzPEWluuGUXsPdmdKOyKFma5bE7Sr1SmtXBW5XswRWda3r7rMaVoggjjiIleyT25+R7stfM
480oVaKz7yvj/YvIdWm8cWQ9O2PgyNbTGHfKe9tentDRxxT1ZaV+joKvpftooDYkU7fASxcVz/Ol
DFaTAIEkk8hWfBtaoAW6zX1fQ2kV63KbUABk2DJGheb7fBUfzKNM5/DvYCX76pTKrzmmi6k9Gih9
nXbkmz5EiLfK70awecwxJO5XniKUJrrOZItGVXSlSg0pij2+Gl6kY6iLbrEuFrknibp0FAotTZit
3Jc5yTZ1Qgdmf3J8ek9PcDu055siUb57cWZM4CvXEm1d/pKSRdsKLgXKkAPTTPfgG74aJ1p8iYAM
QuUbqK/tDFGzl8Fu/ooosTrsb4gyC97GM1F5tfBSkAasxWMZ2IMVUtTiIt0GoKX+MjNfspIMtI6n
/yNZ0YBQp+ZblJZoS9dtaAlWcCpU8Sa45SVjGp9w/Ljysh/uIy8aNaGGMgWr3U9u406d3Hy3+WlW
KT48+lWak3R52XJ4jTdjihUj1lHXLvMdmjvwFlQqCKPy24MCUpsltEy3escwVUMCi9DGm+zmUe6Q
yNTWa6xWGk9MLZd96oP9+iICzB5uw3lnsPXXQwBoJrZbtXIO3TdNljpByvic2G8ql8xa8cJlpH4R
ltsNUZMueKPYRmviIhvybVLCow8ZHJgyraX6C76SOpePQku26kOr8+jZcKHHeaEFl065+3Nf27Qw
oMVhAq/KtGfW2/YaoTrum4JQ4jj5gpfJvNcF41NpNbJ4NQe2FsHpZrYZLFHSbsLzcP5at6vvXGC0
8FMfzSWdeSXml3mRfRrMgANU2Y3xonfMN2SNnNVJkKjjqnV8/pKqjrkVFt0GFgp98k2i2iQ2mexM
u8iRyM/RRBbJlnz+TlbiecZcZY1kO1h0Lqmwb8e3aC7aQ3BCd7IK9qXVObUj2pCFxY396p/H+Kil
h5eWAYVjey0wr6Tm9WOmSYO++auMulr/rISVPA/MYM91qRTmNpmkzqt2AE8/zXm6n3iNMQnJOHzc
4Mhb4JZPE+1743mULjHa1wJT3JEDWRx8Y3227z7aCAhjnrrVafBbzZQP9ewp2M0W5GbLiHm66YO8
ZbCvjOzYbV6aYLBy7PjwXY8zbXCg7wL6Tjh3/bGfx1p8S4/imX/HavQ73sh2Qo2R911vLbrymCFy
z8X3lqgiEmJXtEkUCks8y7vOKVwuRLAZyYlw84teoQBoi++V+TRnG84s6Tc2Pov+n8GeLKQ9EqK3
dH/wmK3m8lJbhZzG8M0phgidW7pTFdSmxj3pV9I2aLfn3TZxgnV5K9zEjNbTW8RoU/W9/7qcmY3Z
LBI2Jr6ecJVqRAhPjWhNr4fDjzIcTfoVFkOQbpET0UnRos9HRrdtV2MDgH96oqQMGX88cSbm1wis
sTG9P5eNnoKolMp4CzgWqe/rd/fcCACTu2jzWlbXeic5A6Xcdvb7IEGfGcKVl3dnRjuXTR9IKMP6
THRYqW7k9oOxRT1xZkak53tyL0qydNsXGpx7dKT4rQ5XPqYhgm6R1IsN7jrZE/fZP79+8wU3dwDJ
Q1bl+nZf+khKRyFFe9AtplijG6ajyYUCpn9MVDj9Pxioyr7W6S85Uo8l62g9kdgazwsn2IemEJqA
ZkYjKU9nzOkEM7PizmRnw3ttAut9DTihTonV/kgHJDZ4Br5AOEfYILXzxKrBjAslABQECY1cP8V+
KjRGkKFM/B66Y+6hDBhKpcVWHbr9Ey1dWoP4SuSWtuSAWWrNvvbevwjntQncHusYYRcbb/3ZS3vp
0D3VAbKeHbu4XoWR1oo9OJCq7WlkfJZPvTm09ufCrVuxtN0clchUfYMUR7vk53uVT2NZ/Rgj87ss
3eIW0xs0FzyKgw/cCfAboIFTg2bMiFgEiNoS7YDzNbP6XP1jfJcAxABAz/l4ER5rWCz6LHNujzvo
213ISPbj5VhvnUabYjM/xrT1rUkIuGeLmZnvyFR7FEEZj5XBOl5OPMQhkjf4be7gchKePE+90ANT
xh2TlQUU9DJIUAPi/JtYRqpoNh4FnhL8FJWS0my0K5bNDpBv4BQoPjgTIkkVRbggY5ibYqQJ1Khg
etAuJ/kkgkeFGiZvdW7GU2MMzwCN9hj9tZ8mCk/c5OA8dB8lW3LgPDHNXOUreNQr3S3fK7hr6PJH
fs4N2ZJaJV/RyvKxy8uwU8R5+lRiMoCZVvKuQ/1piFo/R7E0c9KP2GpsUXttZatYhm66zFf18rl6
ndPNzCyuNXLTFMeDrFLqAyCkJ2q862ymFmB8uVIsKWUur3sO0UOllRn5qTnnb2JMX4Bo342wJboX
OJBH8yfL6ku1hcH/Cg/Fi2xMTnAMBsFKAYbUREQyCsB+a8zm8b5yilNpNC7ZiSmZH2fgDu3UpMOE
hGTfhKRLU0aRx/qb9hUn9/yB9tllgB4TpWXUHG1meQ+yNT5wpTqT1UzWSMDA3PxTe5g+2alqbteH
N6DZW2vRiLdKds3tAUw3QBtiEx1MrtGAXh3ix6NA2KiDc88umSUrNQfMTCV5wsP24zGXlXOSRBeW
yxhvWosDKNySOLbWRBsxCIcuM7QgM4duJiczn9rM6fqczQSZH4Anvm0A77ZXYYiafKzVsZPYFUF/
mRi1Wl7FU7osNlmhsqiYnac384/90Qo+Ju2xvou3/Rf8yelufQ+so9wOdsGOKrjUneqWmdxeI71S
NcFRgW2bY0c4ifzHjfiqo0fgK+k1QTnFOWXTR7OWtzlMB1QmpKyXMwcvsIcO98FMl9yacCk06nQ9
4uYYhRvNPz8vLVyyzCnQaoJgYtbujOnxQJJ4zC1FiydkBz98/8SrnW6duQ2lH0SGNgIOYyiBXmzS
zXPFnmN5Vff0kF7rlwpgO57Q6ZUuww2KEDqr6k1o9bvWt4QeLB+ukzmYQ9ejMCnwxdf5eMAV4UHY
Nnff4nL6IYrK7NAuqHdXY3V6SB1uxdx3y40w7w4fUjT2/hosIVL5Tb7nb4PkkjcqcWC8zufxFSXR
IFTbRwJ2tIwCcwbYAo2HGchH9eGTCBB34VRPtVRYkNllByBoodLf/Iq3RsRivcQck48XyGJgApdU
ofZOjfirCqXdPsoD38aITV5c76Za/NT6uwrd16iyFy/Lfrc3Wv+JOfK0IDCLr1Wd0sdrqE33ojch
Jul8y4SawXjZqTVUm5PsyVVPW0a77KWGGNIwhZ53SlQFYeY3CKx5Hk20mq3FXPki6qDL5TAEeA/1
mpt8TWodbuK5e6LlaMhxx2wyUltzqNNlRpwCqu+fzGvXbj5zIo6ghYIpkBV1ymgvoYhOqWoGWrmP
vPEZcHl8jvd0PqWLT0/0HGEnQqq4jfRUkM+ItB66+UezBheGC1LhM+9+JTNte09KFdidw+0j7Oer
7jBYi4Ykomd+76rVwJSNp1E4Lel31b9bsKaNbEiW6A60xOjfCzz5xCzNCf/Wvr8ZQB7dFUmithQ5
l/a32L9u0ma8mvVvr6faZvPJxu974eDD+W9ohht6hvT+7tvByr+LWnIultwzXk+Yzx7ReaQL82wZ
7MIN+4ltd564AsAqsxDrxcB+bQvHPzZI9Vll7VIiZ+Fws+NWK1RUH/tOn61jV7BC13flIzg8RFWp
vSyUGizTD4H2mxJf4IrYwoLbUrBRv5ATe6Koi8eCbR2sBK1wwPYhl/WwD4TpRbh1JmTvsVCvEp0C
xssr9xU9o7QsOulauonWcPGBMBDV6W+3mFg1NXuiSkcZTMEjfEqRzsOc8Kk5/+qLouk51ItLgT47
7iuGRJHdAH3Hl8ZhpTXftZqMLU7AqLB7ikuXrGeofG485HQhWH1DILk+d+LF7bGe20JGLEMBPQ8J
ZkBId35UusX4TH8PUMRUND0zmKzE+eepptYLTMzJGD48YwGK4MQM76I9djV8vEQGq8/UaC9roIK0
6CKLoD3Wau5pbBMVxHt5iH58aGJyIhB3Jrdzg5DqqxMjiikIu5E53nf7ZoCW3kSWxdLTRI9It8mu
gIKgi2QeA18fjQE5cNuqdsNQZTkgsWfjs53k+wR6d0ZD5+jByhwe8h98JNuBHm8moRZmPMR891Wz
r3oOr8dpqs0xS6vOAzVyqCU2TGycqkAClc6C35joF31rfj7rSJ5+rtfhS3VKGkL7TpNtsQjXmelv
4D0kjzZae7SCC+HF9TUdOMA6++t7h59lPEGpmWvOltSRRsswQJVKdfxRPjTLmA9AALrs032AhgnH
fHnf66Ym6+Ie2ydhaJ5kbD6i46FA0EB7iTqz6MtMNQlK/fC8rd9uc4u2nL0szxbib0Cfr1mCUNPE
hcaRIV2hnmj0WhrMcds+/CWbu2LOCh1wrhVeHixdFgbt8cqDVfFINKvd4LLD349gO159V+LmdXzk
Y35gW5g0W/bj3CG3fYjGWFLWfYdijdyUJkmAc3pRiz02+yy1h2g53XLJ6e58bIdPvW9swf3HZWwY
lX6MYMvlN9Z0CeOkLs1Lofeuzj3eZYrCQnu8Xbie/RT/wDZG2fe2pF5b0c95L2Gw+XT4+802laA8
aF6ddcwb2Dbt6jHQqs/cWr9qBQMq2Ocf9NhjG4o0NplODnjQD0aO1dnbqdwq116+WuBtQVfcOV7E
gbWWiTejVmeF4dD/ojKwK3e4+nnONIjX8cCeasnnNptHyTpNbrwzaP2ajqNMhYnfM0Tz0XsEpeYa
O5MUk0qMsPoRzCJG+WQVD7rCTUHTSxp6yRlpFPqZzv9dwymK/2CeMf67CvWPzpSX0EXRM0SaO/Te
vSCI+AV9b5+w78DZ1tg8zTywfM02TtLFRcQ+tHbecLdjamq+2FB4jIGGZ0T8SG2MDHH33TZEePbk
usATqVLyNal/pVT9oLKk0UC4a2WXGUNcZ2Kvowwu3Yndt0LTg4+1hCsxIR6lqxEboUGP9F/d+72g
PFTp6ddz7MP8FQL9RMe4zQBtcJCd1zdgyiM1wtc8vunzVyLeD4JiHryyytyaOeD9MEbSABnAItss
GbLBYXNAZzxUaUvfykdB2XOjVVPfJM7cBKbYmf1wY33L+GUGPnOaaTHGsz35zfxe2pwR1gy0oO/f
xUI9g41mBmVlIZXwaQ/UYB5H1pvOaHM8Wn7om1d/rJA5OrrpG/0Ibp2eIwAyjR7g7VY6bgd2sGVn
v/t2wDceBvP1egyZ9O/P+h+bOf72qP+cZxV3r2kdS+h1e5lib8t2ocjpEKQlmBJhkoEcSwXR3b8S
Uwqt3s1qg9EvXZHqVriRDisTKwZj9KCaBYJTOpsL7pYrX7v/0b43+afOjr+/0z/a98RRGnaDXi+e
COZYQV5MH4fNmB6sJ6yK2nd6s4P1hlGnGxYOrQ7o2O6LhVhiNvqX+n1DSQ5deyVBvUAQJYZ+TnaF
QkVGz+81S2w6fDEwtgKDYBSaWWMfEh9py7/f8FEvwP8XyfKs//rfumdGdfAdBR9u+EEyL4vs/I3A
SUIaqLafxc4wN7p5Hj2W2VcZoVdCaPUhDCSeZbn/aSMz+qd+pr/f0T8U+BMGOhbDJ1p3xgaeLuCW
8iG9G7GmKBvm9zEltnPmjN1x9Jz4A6CLOtTDNu2/NPe0Mv/HPflDdJ/4308yiXm02elQDAwaAgio
PX0L3YRNf8K8cZuniukJzZq2DZ6kvASd3O5IyJkOMQOB/I41CA3KUEXunH4e8DtarahHSPwKPYfD
60EtCKo48ugqgFtQU6/67b8flguHtt5ipDzKWioz2P3IMjfsocJUJIArRkbqfQMCzpzLfWdafS8v
HTrTHbIaa43nQWc6KqVnb+7+vFN4gmxr8cjYv2iNGX7VPVa+1pZZr2vUjGzl37eCMQVSZM2fsoMC
o128/zo/f37QTphBrvUjCEY7xssrAsoevDi08Wp4hpDI5j+Vm5o/Vd87xfJEPzHlSC+0/89V+keH
XTqLmk/+4Ym4rme8N7dIt+UV3jTbjQkNMlX/mvJuoT96eqQEDBgVNz+H/+yA/6e9QhPEiOng9HxP
/3K+/tteERnTM43GWbdjHeDz3ZgIWimD6yXmEv5/bMxhHz/+3JiSPJTF2Xg8HA2Hf7RePMUgfwrv
kM4P9fa0MMBQWyYgPUkb/mty5n++1B9NEklajvLiw0uNlCEujI0JYYBFvWxk+uPfH+Twn7bW36/q
jw6JkdB8ZkIZ0SpptRpKLjfRZ5yziMveaJ+t/wjSw8k/9RljyETnXe8URZ/+/x3evsmrnOCA1+0m
pk+ybmInocsOaoAtwC7i8EJr9Gz1rpRLk9OCi72PIpjovSOttr+7yhR0dGg0BsywQ6YpzbpAc5+G
9+owIKS3wE1oE+jlLe3EipxL38c3RNlD48ZWNscEfUMyx8YHxEr/eYjzRAu0XmjItHAjWUOiIBMd
od+BeuS0f65CK1N+Y218jBxqBR56BiZcLT+LZP2Cc1jP1JeW01P5PoVHSbk6snfF2YNGkIGZLb/O
wAShOwV3sMjlSB+sJeNOJYCgD1XBJtEK3oYGcMxjLfYQU2boVvPu8eIynL7WDd3OHCP//fB3XSlv
77tvlwAkqAern4+dGAOy1sr59xUh/vM6/z9P6M9ztMmLSZUEn12DguxlzawZ3R6IrXRuiVsfExWI
0sxodMKLBBvu/7KXGP5Tcvn3FfLHARgOasEfR7x+rndoosdernihVj+ZOecyF/VrnjGw+fdrlv8f
y1KeCixJecYe/2NZysknewnlZ/cWTBRhAsVHPUc+j5cIAjLaAEaz/ecBpt23BCAMxiEyoUqtjHyi
TOm7+epfbEO/eodSHnHRSy3ApXv8RaUdIE17JZ6A+JNe0206wgZMnXS6KBnTCu5rMXma9Bq0jTlC
TR/baHBH94ZKBRzgMTq9rs+NdK23Yo406t31iqwRcMMbagEdlVKOve/kwvlGebyHsU4S94meHfUV
MGXjwZW9PmYy7qfmfRHBJqtMBBxCrexkL30UGRk8MzqE/WuMK5kKbQ4TjvoL46pygGuUM2uNDFBX
BHeXkbtYUqK/JWVAmyAALmcubfLQxBSWHwfxlvheVPhTJSqKrhfkaaJDbkrj5eS9CFDLg0kn5qBd
dXRHuzlM3ukjOb5Tz1OuWo1FDB1bjm8a7xcoEgV1oj7XXys0XmqzjOCaagvLGl3eobBBM4ehGjoM
NGioD2ANU3iPPtULnNhDOhYUanwPXOw8sh/4iHxT/tACcpXxJDoh5n72TRmdhhDOklcXf/HWb5i7
WV5GCb8r7JoW19KS7Fy9CSrqxoyel35iLbI69TT1Gv1CuLEygTyB3EGT9xPaQ1CMaRENVEMCzUk0
R52RP6Zcxg3Bk4owTg2NNKcTncdMd5Tuz/H4RrV9eqrDTbTI8YrM5pV+IfqYXnfyvu6l0b3gknoZ
DTPfk4gku3fy67TgsAj02s0pllrN5+eezqzv1ZHWL1104Gf0j9kZyMHQSPOuMIehHAvMwSaYD1RI
vEVMmYNbgCsaq/Ae6eTwKLFapTumHs27/OLU87UC3ndMEcQAuUIfLaVVjdZKKag1JUXof4XrCU5n
kGlBf2ov3BJ+Kw0h2rpYBa6XbqFzzfxkTBGuaxESKNSQ93ye9JYwgDf7fIFWiKbnW6ph9MWTwOPc
SrULwMjihJudGpJmdVrCONvSzjfdrjy324iij18Diubwq8jsMFyDl5leEAVAWTbr4TzbNSj/tM+y
9KpF6A30KbH8bfdq3QiIPPoBtBahICb35/xrfkCl6WO1ipv4ViVJG2wQ/KDmgX2mDwEO7Gt1R9YY
a1pOMARWe77r+VXkw3shsvidqdFc41ViCYuvFq+a5dN5qZJemcE6N1G0Ml1c1FMud6hUGwSicGxP
mvHln/EmhFUL1sEv4jL+n6xY6Vqkgrjr0a+Mf/LbQNEGfgWGoX7mHyaQ7cJrCCkMIqBzEdFuQC/X
GvcrfmDGRaKo8zgqgOtNMNxXDYpeHI4zFTpPFeB+JPf67DGyANLB5x60S2EXraSRmuySUMtgYrix
OLDZwKvBGcwTdYJZLgTtuYMpwXzOiJ3BCsgCnLfnSPDVG1OHJBpmqnShoCebB55wpKB1QexxTmsX
I0DacvnUSjNQEQ3ClKLDiM0hQJMeGOFlKmmcfaEdnBpU17Z0mq3700W0PogeQZLCfbaoF7H7scE6
Ftn+aciYTh+iEZTWcyVbwd13BbcAgZ5eBw9pLlSmzPs9dxcxUesllNyXLYPlzr3eQAvJoN2A2E81
wrg9gdJCUf2GHHjvJCtdA5dFhGunRkoCaFVz+n4PtdruAWapDw7dokMzaP0PaefV4zjOrOFfZEBZ
1q2ybMu5443R0Tkn2b/+PPTi21ZztObB7jTmYjBAl0gWixXeest9BMizezVay2lYJHjzi3R2JRF9
uAbb6ZsHAjnZo1vUWmKo3Ei5ua198/w0EX3Jh57RWnGd3/gMm/0ZB3UvqZEG3dAns2vs+vtTMks3
PXKkFtS6LXcf75zY0/MdqHYrmFALWw2Oy3hXa+8nyY4OOfCXZmNst1YQlm18a5NtR/HBi3ZXCLfQ
hxUwKxJTZ7BYHRdfZQ6yrrHdDVwTZFDd6oDF9lYwG4ZzaDD7l+TKY/U9ftqfP+bzZxpLptToXvbT
2FinUI+dvhak72CLS5eh6EfaRlf6ZOPRl5XQyjZtnxtjuPCG0/cCvCYNiIPL+5wOnnNAFq2gdzPc
AyeaNDakQzZhcWlY+8CB7Q+8yy6aHp9O10QHOkODU92HsG6rheflsMaLs0lPm37xZU5S0cKQHskI
NziGLpseAcKP7GDWMC6t2ikiJcLSTmfReXBWuK/1qojYYmKjSbQBDXFdiohHO68+No9uMXwlSUoX
F5esSZtdsHw941bqw3XDhgYyXzdxaGMDT3ozGEc1IlFRNsShDOvN0cEnQ/8BzSiILhAo0+R1ll1J
ctWoiV8b1wa4gg9OnnrEyyZapZSigq5G95Xjd4/JyQeAtAvm8XlwnUcQCLpEhnRi6HFvDjuf/ckX
RZ4i4acbIrb5I/YprVsKwBfufLVcHfHaTX/5OAOi39k+HuAs2DxfGkX3FM/bdnzqWG/0PPQd3g7A
5fNXwAFfkxj0TEx3RTz5+BIRzDH8okiFWZ3D7M/LGaMU9BCPSNYCl6IGCkfmh96gHq89AxukYkVH
Bfnr0I4EvyXlK7t32MXbj+XzpYvVNPs1SPIhtiN9N/q8+uf2OvgQRUCa0JpY8cfro/moN/DP6Lqg
x7Fr4ZhA1AYwmITjy5Q4+uuaL25NR/XIHJKwhUlVHzj58RLRWHbt8E/nlWD8ezoLCppra40jybv7
Dqhe1aheViwpnp6vr9v9SWeDRXvsJbKir49ta56fyD4KAjDAzSEJ7oVCrKvSZymmPW0sd2Tv6sVw
3jZ6YJBTM7Siwm/tBX0vEVoyT49vdAPQ8T1vHvNx48tsAPNMnyItDT5GmUVu1EpbXsQbHH1o8bpl
xLynUYG2vpkEkWx0Y9eYESgL8No2M6CNoNp9Thdwl6yjFTycdrhOXXKZh/gUbxVUwGZleFtSXCmS
Ph4dpkmbo2KoBaBgiKQXMLZcYxwm5tF6Ee8AJVe6cvorHzdIhHPXAFR5uH8/BrT9BD36C7uq6Ye3
vMS96yQF3ct1cVhtV2w72Es8TdGxKPpCZ9muZSVWA3+BcTtuZHSm2TITqHYqt1fqsccWTyrZfdKP
Cv2rDPpK+yTFP9OjVSxWawyb7b9nLgmAJxghErXGVTJ8lRRdjv+tOkeyNFm6Td1Tg4HZCb4+JmH3
Eh76FFruL8uootCyLVfXTQ3GJ/0Wa5YSRBt7v9uupiSIRK9ajTGzC1gwnJdD0wXEQf0u4CYDEMUI
zSJl2rIq1VEWLp1y/WxfrMNoidEcgAPCBT+kbgT6jnrfjvm+qWjtUKy3UqTNWuE/rGt/EF9vz3Nt
dHXXQt1XMZEQzAtaAB4g3jVBioJegogRUGq78Qk1ABmlKU++apRCZQBvlz5CMiqHYlRbnXQ+gl6F
jObxGAOez3Mn27DuFyojlFVMXEUVIZZexW0DkRsvcx2CG1MmgFyMztPxZrkohhTroTC2MZrgWul9
oNWAVbfowKVQO+pDBvtvkiZl0dL92ezWpyVz4YvhoxEwXw9EOmgxeBGOvP310M6BC8VUBqPLX32X
9vD+wVtV97ck35LSahNzRR7UmhZDAaMKLc68DgB43IMc++o/O+1jQBNeeHp6LciDkyILnhwy34fU
GhQBUQN0E6d8S+H6wcvApYF/Hne8UDUcsjLZaLuWozEGBBW9FRxK13E82x1d1xydsXtQ7UUbBhGe
uIYQgx6AhLvh/U0xK7wWB0ZYz7J1OP5cS3pUx3v9rE9OHIrLYO2Y9rDBnnjySD58G9U6y6aR1IFJ
ikgTj9m3XsjKEBSD3Ulhqupd6Nbd0yW15dIM9il8Tfc/T6/IXv/6POmeHJ2xMd6sJsXwAvryXTiA
/aJBMOIDEFPJqnjof8mS3sErAyAuroF+4B3C7T0Kd+nHODdoIW2PY/pAlS5jRRbvl0DJ+F1Whbud
6wjcwVEDAd8HTeNQtGMMwKwXwcM4Xu7JLiq2VPxW6WH9JVW6hsaqru2X3rgY0rpEquScaKJNkKKN
/7KkfgfNePQ2jbdPnuL+3fKDdwTLMz/M/azubC3OkrAtOOZUnQVzT16LtxEg23pW0EEUfqFc9G08
QCDS515SvAMj935MbYXiV9UPyttgSylcfXrS7focxScPFLzXue6jFrlu+v4VD06Fxf0lSMrVnnVn
st5uWbZgVGCd4ZMBGEHlpuoVz/gvMVLYNVuNnfVsyzO+C5mEeE1PtCRSlA9mKjdIJUhco5KBKq7n
6WbhzUWcA5kJmSXAoTciD1XG+R+W5Jl1XdAVa55km1abtWEvi9p5eILyRiTgLIIYqGb+H9XTyjvx
I0kyM96Cgktti6Qing3FKR1SGlda1gAXncAfNluIGRSBxT/Yth+hkr2ZO6uJNlogdMfyaEhnI5kq
4b9Nor26XFbh5KMeP8IkWzMdTexdIYSh7OTRSckCA3lqT2NBvaewMCpZkoVxl+fLZeLxhHkATNbo
4AmGCs4vgtWCrLnqJlcr5P+WBvHbb4W0Nsu5qS1Z2pLqezZPWqCo3ExFi1n1MJd2UNckgzEpFubE
drCbB8jS3yE9oD10BMsvhatkkv+baOOXOMlsTGb1Wm0hNvGRltEUaqivK16IAXfO/dOqMk9M+MEZ
tBl7pMtzYLx9bXf2DFvsHq/egxW+DFxmzN0XUqnrZSnSBVusRpv51HbPBBmn53qC2x3h6Qe1HOYJ
QkmFtCqNKEuTbpY+PS+vnukIZc/hA4m6giAEU6i4wVaVopflSJdK9476aLFhVRA90CqdznMwcrhO
TDKAuwH0zLThknoSrxcUdNeA1vp1f5iMJ+Hsjew6iR74P0Rb8KnZFVQVFJ5wLBmqR8kcdOJ/3Rbp
XjK4dLy+nDlqYbmzee5GSaMW2pli9xW7IoevtcP5uNeOiIEeAwa6NWTwgcDPY9q0VHnW4h7IXkXp
DDzpWtauu5N9FGdApgQysUZ8aJp9WkLoOaOPQnHilU9SWZp0K8/j/WrpbcWJw10CVwOlnII82QUk
pmIXK9dl6wQBXE6rfktLlZ7Z69xbTCZ1/TzUkkVGw1LbC2i3J0BiCImyoK1XWoGSNOmp1Q/MljZd
7QyE7fhdUGtiqJBPH3Futo3OPqRdBhzeIl1BO6S/3F+pI+7+HyfoGoQ8BoZGc6U9nR/O0F0eL+ch
hNANE1wS3B4MPxQlz9mwNhDBIo8HIdsOCjt4D/Ada7BB0m+QFs05PWsa9MNkLmMvclpufonfLv4W
oBWVhZiKJ9RJLn9BgTchJqOHg/LWUDiWp8fBuknHJFlkO5ySzLq/rqoY39FdzzQNw8K0WpIVqi0K
U3dGB/b0e9YyGuv2hrlJ4wfRGAI6O2mZwX4wjVXguMqTLEmVbJJ3nS6ci43Ux1OLuDojFw7bgEo7
/7zjOugeyzM1g2iUsay/31z7Ojfcwr2aQzi6nHzeXrxcvrx8nwHJh0Wn58TKtM2f90FIrJsOg1iZ
a3G7maX7MDNNe2JsxfDJZybH+LQ/DpP+x5Sw9GnhMyHOzRZBqIoSKpJjv6VK1kXbLWs7c4dU039+
JjzW/XgedMWIuDYz99LP3n2dMVSrlO5C4enHy+SAvJCaieAd3vox8T8SW2LKH5TCqeJVUIoUR13a
WJ4w2z1eTogMGazbGWbZPAiSp8hvDJg85yuioYq87u8dtX6L0/fz5eUyv5i8DsyvCD1EXtodYL4+
U+xdsbcvWhy8wXvPqfYmuWqH/7wfv+VLlm662Oys60nsMFDsjt3qANqsJ/Hrux/7CQX+F9F63b7m
jW/lTotf/dvQ/RYtOUHFyKmvHVuI5lF8vUQdutlpEk5oCU6iF7y7iZ+CnP9UbHmFcf8tVzJERd08
WPoIuc0YZDKQ8cJPkiQaBw0MOqjY+zpsq3RYskDG6uAtxoUQZ5JfhCL1lbEwZphR6oTgPX8+MKre
f6Xf0c+yPnsetS9h9PI0zZ4iWjwawZTeiYtPKYTU8yZQfJ1RablIfjLr2GOqpiYdgjdbLlzN25m8
dIxKf80yBk32k6T1xLDwwXfaVNljU5iIP069JFDa/ak+2zHPe2tCKcascEbtOI08doIsywjDviy/
RbEuilrBA0jwSDyzPZXKiyt17wukA9lpxsGbrcUNj6HbN9NlD5AR6+53ueSQbnDRmxZcSqqQqQIm
h+KVli7uYsm02PNJ3T0Y7DXg6K3fySZgj7OnF3YaLHRPOdTSVpztH2/Ecm0d1nXkPTZfbZSsDhwJ
Igasy+E9SwTh/8o31n6bvo9p2AhAykGwEJHqx6720k0Y5qNeHqbBFqx4L20+3r8YFQmwX9txS0mV
tgPH8TSZHvi8Y/CYN2E2AGqVM7M9aekNcBJMdgAOIlpUvnu9UCFcpYa3CK0k/GCswYefUcPHs+0/
Nvc0i6WCGfrEqrmHZARoJAnO3Q9au6NWEbUNJrb1lIB51f27hdml7yi2p8t0UYgzgn/aaog3LqcM
M8wSiw04trwG/QNN1a0Xt/rOFbiV3EpSp+fzsb47HgXjXvhcF2T59RxY/N7P4u6IduKW9VHvOJ2/
INkqi6g8eOnNOY2s0eJ85QKee176eJsoEHdEF1DW3b/Qict+By+tRhQM0s9PxcEbla/OzyWUMdnb
kbY/HNYcvO3felMwQTEzN1bxVdjfBBMwpW2sEaYKbVfJle2ea9U9e47c5vPzM9O6GRKOyRMG7yUa
+bw9tGPcF1mR0/19wSRDZ2izs2Hu9lwwcCd6fMq8eNyD6wwcV3OS3xemvFCScdNn+nxcs2/ChEPq
gMYIXl+LbEkaaohxzZgO4bfo0NUDK24sGOk2IE4MU8X5VjTD/Fr0zYUtqfZiPj4vjC2qHTZ1aIr9
EJjm8yUoPrhf+TuJNz+DcaD7ZIyjJzAfL+2HhuobDMULc3sISt9gTJzLZXs5cNZNCDVeGVXibINO
nOG6tpL2C9QNwMkMn3dGdbErnY0f7b55t2XJW2OvLc6sHtSNP3qFVZ/YYBjjMe/jacYU1XY7UKq2
SqjkMp/IBJp7HdVmt8NODOZmGWRJN3lqB8H3d/NRlVGtmKjx+4wlp3m2mlKyFQKbJPdfD1OE9rOv
/j6Gr7XT3mZv7VMSiJkJoDEeVXkjU3GTbxamtMc10zE0t9iYJO/YX1Y7z3nHY6ACHVgfGcoj4hP/
JWg8QC4epTR5i6ken/fvm8qZuOGvSl+xnZ29g17npKHdr2E7uWNJfx5EPorVIEPfDO8LrMAb/d50
yYCdNydv7phc8Gd06tVljImfTZl/Hm1fcNRVbR8VDaO/xUnG67pwavvC5GG8dkRfXjNnLsQrQO8s
Sz6gyWDkDrgEJst8z5Ke4hZVVIF/y5ZsmX3UZuuzJe7vrIXZcC6R7XuDCwTo+avOKfeHECd+caVa
DhhULNrL9dtsjCiMEnmvlDPuVA+m3LS0rc2OpqWh73Na03xIIhl90MnijA6yb5DMUF92o6cXXhFC
xN7RtwkZVKdfGSf+GJab+S+p2258viwWe44D3tuYCQRBTpNuQi9nv+5HD8woUXoJ4hLf8VFuhr4k
EcQhbVrCiIbn4FEQ9PoMOXjN6Wd8Ag9+jFsv0+ELyv4fH+obPqwk92w4M/1ssdmwDKeQ4WTPiGUu
W9yvPY5WfrcVGTG9d+EsSVURgq4wLTLaYb28nqbaiTvGkBkwx+1TF5B77rahARl3V1EddD4MfUuF
vqveq5vFKy95OjpNaiMOl7FhXO564/V9uOkM+7UAH9RgPNEDMVGocE+UWi2c1JLUydhdTPcbccty
+6MIc0hHJ5RqqcUVzaz/0SKVDLERjneDRsdvJjMpXAWViTEli6btGANsuSxbPJYMorlGeefUzTqE
4VqWRC3GHeGa0ZsSwMZDpklxp1S+vww+8q5Hb6GLx3rpPz5DkcVYLREWZkRAdMA8twkMUxWsQ/Vu
mJJts5bLsXc5smgerxCSrZYRYFMJu1rRfPjSXqSB6pwV7oElJUcnjBw8aiuW2WQcD5bjIFJ5wt8n
x+UFXWHJYVunUToN7j9ZKl//BoEqadh6UtuaxzPXqXmIm8QZ+bRvBJ1CLHcetCLaI+jUb7ffAmVu
S2G8LLEnJclnfTbeH8aEOCT17A4WJIfOLvNXaXcXcbi0u6cNL1Q9XKordavQlcRu7cV8Z2gcbrMA
DQq4/rmTX15js4l3RE6HjV5n1jFoY0gaURqSclTsuHiV7xhtS+xL6QPMkbYzjjvu9CVBva7CVaDR
6hbrkGPzW15v81hnzjHvpCqkr05O/zxRMnbLO44O4+1Z5HUEq0SHrnMUzGcANwZkoJp+WzEn7JeP
YEnWa39y7dluJrZaDJdqPs8mzAaB6Z1OvBjvqPO+GQzrL/31KYJ0TXAnfizX/hO5vfZhHT1co0Zj
Hjca0UubRGcapN9h75EhPUc/XCSQ3/ALGc/0nEKHwtOqOKQ/68G6aYNusw1KMW5ddmBXo9p2eawv
TEr3TZEC++qPWk8f4hqkYElULdcVnQC/xUk7NR2Px9rSQxwjJy8BWWYyX3GWFGPm4zL+bj5sc/Ob
7rAeqJovqpL5v1YqWfjZZrdY1K21CaaEZGNOermffMGlQ/UAj1XtlIulSOr/S57ktJqH1WW2HC//
Un8MDmE+cz1FLn8HKWt32WIoUITLkjpt1RuuK0RLdv24czajusUui0JCno+Zy3kil/aUvIil9lRv
p2Klskt6XJnaQgOWTTojzi/tIYtkiOgm6kYvkJ3QbzIBti/USVVHVJ2p7Inu16Pppeaw0F18+HjO
Yyo0XVhiwytBVzsY9HrKlJFia2VPtFbfLdcjG4nPBJpZf5p8ARWw/CQgsFuASDwqJ1lWvdJlRZKd
0LpZmMv9BZETSKMCUlUki5cw1p4gZv14ivC58chUlRGlVMl6bxfj8WxvIhVKXVyiJfNbOVQI3YMW
MSV//qPSyo7nwTkdzdpSaFEek4Fnjhl52CtqG1H4IO27h9Fm8awwf+LS37mkt+iv9EbNjwd3NvcQ
SvLxFD9SkCHx2RkuA2aYeoETEl6+WGDdKXkp701V8enXwUoW6bT9n0VqPl+i16wDyq2LTYiE5qqd
vQo35Jc0yR4tL7XaarNciWSnGE3i+vEzWVb/6+NpRwsUtJEcq9I0VAQxv4RKlmh2mdZGh78ONXyd
BPEQBqfk8jlKCVJRXIi1wu/m52QWKc5VcU1lP/O8BM5VbDhXjL1IzMAq1WWSNiOAn1pBCvEd1CYK
kZX7axmOYekgNmxPOk3tWjtuZ5sZ17QV5vE7D1vH748t6G6ioBEMRv0evZBKL08lVTrVnbUb88hM
xDVllat4uEz6/Y9Vk8eUbCZGqUkrpcrgV3jxJg0xfy9VOtXaeWPp8/1cXNV8w5kmwpvlOVv5ILPF
EzP3nQfF9lY+Mn/LpAfgtzd5Wsz0makjE1/yDD56mnY2cUYLgE/Wg9UK9pwdHbETXwzuVQi/v2BH
BjgepsdxoR8QDj2kLwqVWZ/ZKLypgb+OcSi/H1WBUqUCl5YrvqhkmC7b8/Yy8zjXjVDgVSZ8Z3gM
4gTCMYg9oftLB8rbWmkNS0Kl5K25qS+PhjjXZ6rwo4QIlMhMuM5i3odgJ4OCCEZI8IIbTllVo6iK
wUtq5WjSk1OzC8e8HLlBYpdd/5nRlvjO4pGFaP1JJypdDvVApHnSz0eVgt18hT+egtLihSkr7fjm
eDxNxofpXxkAkdPaUgSC9gBHkXKQ39+kIi6e+e10RyXSzXr0LyvU7P5lBuP6+xPm1ka3rjqHjiMl
ADXDDEakfh8Fb73ZQTtljA+X2Q4VYlXaLVmu2mW1nDhzVs511m/L9qIvPCgsSDohNFQarcqgo7TV
ktHazq1Dsd6wTvIOVGJo5KUs0f9IfLg08WUUd+lm7O+drGSuFif9YnhT9IrMCl2qpB0gAcKEiHGA
fjaEJcLvMn47OcctfI30E5JoP4X84I0x7U3l4hWHLFfiT6vremHu/9pt8qZQhODk9H2S9fhxN85F
hWd1y13dWb9cXD+f1tR3HdYP0uDQnfpDGP7hYfU9Jr5QnNmk5LeIRe2HAcUCfHX6Nnt0NabNa/cT
hK7iOKo9y5/Tl8vt+vR/lhxHr0M3N0k+4Gqk70WrsvBklZkIxdshF9ZXx9rU2a3YADGqTajcOcoJ
xvRQAJvMnLorg+kBGATBOFZaNYUll+vr9upaP9dvyt48RuSdAP3GYHueboxv9IYpTrsqk1i2ore8
csmO1cezmmuuMeLhq5sSW38xGpDN3VFBp4VHtK8pJFbh1n5JlMyWS+nJGGtc50fhWoraKgmuONs0
IQwi0bXwu9A9RZBUpAFu9Oe/SyqAkeVdthyDboffZvNQX5sLz3MMosDn8Hnap7qdkVAUsBa4c8Ej
ug08+BQgi2Ll/2BZfiRLlsU+L2vTg+kZ+NRMd807QzjF/NEn0UviupiVKUFaQlksGAS9/XsKfAZa
yOhN84NbQdIbfq7/lef7sxmy51t3r4fRxKgZGPNzFONyixwyJCWRiXqHeGaKx6PanP29BXJedTyh
+dvVxlAfNHg+3slswn/oDEmat9j6APDEN7Q3vip3/Q9K9yNXcpDmi3NhkuZjnUbSzOvJM6feOSdk
APR+tyV49dsvjEgSUNQaL5jS3RdK9adR/ZEv+UqH+VizT1f2WTCbiiTje4bsac59w5RvYHOjEPbd
Uxuz6sfzR7A4kNL9doBJLVYOgsOcQgm4aVFeD1oByC08b4WGVyVSuds/0iSvyKsvp+PVmeNtPnfm
KZkdkS7nXB3qXuJGqR6Hal/kR55kS67F7OwcxOqYyZsDycyGEAF3uz5pDsbdCtxr85LcV+EqmMiv
NUr+z3Ix3p4KDfvRhA20c2KajdmEuTNNCBmx07AlUb+HP+Pc/J71zrfGwf+8z5INW4zNc92gCWDY
fB0SN2YkJrvBm4BRK82lMEr3NFcyWiu9tl5M5tycx5zmMwYkt80pTQI+YxFB+F5aImnXsMFcUr5O
Bzdv+/6Gq5RKbnc9mIY1mS7FYuPw/R3veh10fT8gYP3+JmK9L62iFYmc848Ky+2sS3e92Y5gjRTY
QriOG0Rwr+bJ30LBytAZkKZMMgK4ERifpJomKROqg8YFXhJIiKFPTweHAL+IUvpIVXSsKvH++jLJ
hnnXy87SpsKGAdsQnAOYTkb4hkKe0lALg3Tn2G8I0ZLdGBdH3XWvbIOocIJrFNQG9YyqG/mJQfC9
CL5J0PJzf/eNat/r7wttS+bKO08Oa2uKASFux16xTsIa3giCmkODp7HRgIR8ICyJnilEVym6Y+oe
LfzAiC05o+gcRoutNtWwlM/ms/vhMd00fodZ7a/XmRzfOPGT9psR1ix/wNw4Ecd/Kr6hyvsrf4Nk
z2xrdXSIasU3iJxQn3puAqYZQ/b/sWRVb0NZmmTJCnt2sucX3SBrEL7m7zUmiRb+EE8Isa36B48E
lPqDJWFGLUx7oeKmVXr2ZfGSEavNziOalW4b/kr0ugj97EPgcvC+JhFFLcXeVr0VZXGSIdvWte3c
XrPaSXYmXgfb1i8Yw4a741NbA8unBGVUVZHNkkjZuyoKc7qydEQC2359n4DNZTSIj8DorUGSb5Au
gn+D4/slU6hY6eJ6u6t2sXbIDG9QcX/Yn4R9Ml5sbDoYx8onuMpQlNcoWSV3MnZGmlkgDyB2DlFu
7GcUOZiOdMtkkndipNL9o6zC0f1ao+RNnaa7pWUd0Zxmbn7kk6wJKlakn9rvMTAvElCAixKI2l7G
n1CGM7+J9BfTCXrKFEyVuSovXjJXY+dsb2cG9xVn1o6X7VHSYYyAwNNZYTeKDm+NbZwyY6KnNtAK
dZZr1ubVGxv2QuhWk+Q8BKHvWZxkTzhb4F4IIML7e14ZKJaXKpmm63q3mhgblnoM8hAs21RUJ0ls
fpCxZuITRReUWSFTtb2SgdLqc2e+FWsMcdnHaRFyhyhCMFMxiTCLguJ8FzDs6lOFw1VqmGSbdo4x
Xm4LVvsoGqvyR42oIY/pvYHwr+9kX5Sg54HIwaQD7wXW9Xnn+1tpIFVHLFkszam52uQqlk+xnXZO
AXDyk48oQKHJe/VITyg2XOir/OqXDll2tbTz9DI6usIkN/MONplwod8ntUcCGeDFIKRgqZLpqWRK
BsuYj836uHY16DHvLBhY58CmstVSI4Cy0D91cQAYexiO2Pl+V8vQNloqxsFg4os5MING+8Un52qn
+1xPRbyBWqz43LfWPgQhIcKc3jhcP333Gryjra+kBhcbKeIuONt21FjR0GrAc8BMvVf9C06w2uci
V94dxUN7a/Qq2eTVarnbnhZsq5c+v8J1J3qWkm7U2j1SvFPnDBVehOy7zaYALl1dmEfmofDqkLbD
b+XVEa2WPK2q21KFqi7bY9lrq11dOBZcFPUYMN+H6DZfhZ3huNFnBvsCp4lhpMHbrVVJnVWprOqX
dVaKObfr9WI72otbEnZy+BD8ceTfdFYc/oAI7FNllhT30pZMYXEZXYzF5La/a7geOrjHDLMV0Lv2
A7h1Lsl/NL62ZAjd/dW6ni9CIo6hR50DBaL3MPJf3oQ3rlRYlQZJ5s8e1xeFO2NPRYwLurIz9D+S
pBGB5hx8qxYnDuie0ZHM3H6z32mTGYu7JM+5K56yGMxCluxScZnhssf0kGlNFbZOsUZHXNrSpRy5
JLqN621P8/fh9Ybw8YIowSrc0Bk9ZeVEYQYcydJdTtr8MLeERJegKn4VkBAA/6KJRzj4ivUpHDNH
aHFpfde6Y81McSk5wr0/Cd7HTYbOdLtP9EcNGuPwkEyigUJoZZ6tdBlvw1VKQscUTnZjA2Me5uGt
wKxrfr9P5NRqtwfB+QmaXD99GLDa8FP1ktwwzncUyREvTUn4RGd0x8bl0RYx6/Mzo3aGfafLlJbZ
gL9PH0lkNuhRfNjl36KzIn3U2kqIiMJluXH/l75huba98XQiNoDWoZgAVph7Ood4uMjyGf7bDYFD
YkqlzirlkozS9rCZzG0RTW3C5yYY2YyufuAELUJmSs6PCuVSSZMMkjVdzjxIIQ3i9Pw0oAF5MhgS
HkdQJKQGw6pWGCWFSHE77p2uZJOcqVm71mA0uDm8wGKFn599AKon3wbASKVNqnfFkczStl6cF8WJ
JfKoCYS5KLBmX8LmbvwHHDB6sO6vsKpPpvyMylwQ5sGdzkc3d7dzItlEJP7VAvQXsrxxrLK6iu10
xf+XFHVhz9zd/hY/TDIOEXBEkfbXQf+ryyTJKErPT8qspeLdlPlJzNXlYNdEBN4MX+tJ3rkOs+Et
P1xLHg4UO4JBqFAalUlwpUixqOvGdW4KkQKnn8doKr0J/YKMbZb4Bf4Jjcu3WDVqPATpJ/MvW0ff
gtJf4VpXwrdKllGmoTFcWzvAvCwWv+ZTKLR8WcMkQih5U2WWWpVccSWv6HjazOq28Ioew7izjP56
3rrJS4vmfLI5CwYH3tfeCvZj/Zf2SgZodnT3+5WGxFC0vQyXkZuCYNXjVy8e8rwOE/g+uKy1pF0A
vcFEvIIWULqiCvvrSoZpN5pqV0djm7mzr+f2u6Al6MPrLVyJfYZ/xlVaBKrEnfJ0JeN0tieFsTiI
pz0PaRQYDv9qcDsEjW9lhkfhL7mSYSpOtlXUpmRcHpmAGHQyh7HcVD2csOu3NX/w7WXf6afVV1wl
lT2sS/5S3TlqjincNBEJi+mKuNqEFWyscLR5T3s4vvd1SpV0qEtGyqlrS3tzQqfAq4WdQwbaUmCi
OU9AiG/wRYkavNIhFYd156WpS57Taestyesg9RCTtzNDMeEtAXneR4VdNIkuDEG8YDQpP3iZMqOm
Ei/ZrNlptbWd1W2jRf/YRLgPM3I7djt5gtmDSHwWpbWs9zmD1Fyx4Qrdqksu1HI5pa1pLRJaoXDE
jwk3d9TlCn34rYYBnGseD1Y5jBMq+1hZ5XFAf3oUXxwNx/T3ezQ5asvlZHHg4jJfgPF/hDj+NnwS
VWHBJqJM3VXv8o886ZB3h1G9ttoj77FOvCpqh4x3eQCDmSQFZ6xHjXUWMHukN4pSZSfwPyh2vW7q
lskMqJs9Kb2+xsa+OMfLkX1+jjsE6P2d5lOYZa2M4OusGHHyqU4ZVjttfwu9HUFJqLPZU/wYn41h
Dv9XjGnkHp3IYr3Rv9FjvrNCl4Qd+vMa/YiTTvQ0d5htcWWHwxD4DO15kPQ0CqpW86S/ejogHMoa
OnE1hm3523cPtuxgrfTjKtjDxLv08xnSQR92tr47rk8oFkm0PiyrTxYpo/YUYsBx6HYnD/eX/Q/v
4I886foeJovrdGeybJ4CLOW7nvL+DrFa9bBPMkT4q8EDQ34Hk0igT3uf9+X/g53+kS9d4Zox2dWK
AtU6B5QAcHiy/hdIZux0CsZAOQr1H56+H3nCpJS0StfoxbSm7O/jzbEZJWAbWOcVCngStOS3FOur
vrg/8iQ/42QV54mmI48Is7MZ3Ogi5z51/2QToVBRO70cfPiOGPhMh7cyF6Ncr+Rh1J3RfLM5CMNB
wYPOfSwHeDyH8K79wDuoenarLfLPcsV2lLa3vrJr9up8sxRAtofiqQdBnWErRDH0Vpp7VCGYlWuU
XAz96tT31gFLcQlu7wDqi7UQ7YdvJFShCLh/premxjumQu4Jco8Hk0kNyBNjf3Efd0Nn4b8zkbGB
zegVT9S6H8Q8lqAb6cmtF7G9azf0hc94KXBiqyScQ1AYMMFUzPNWBi4Kw3kDA5fOgCLexHJXfJ4Y
9ptDNkYRIjvQSY66iSNPFcHZrZHk3n5INmu8MRbuYouO0wSaW0EGbqcP+JH64dcaomjSRsKIFLcw
FKxBPegxmPtbcSqVxfiS5bxZutKyj/Zcd2tHVI8uReGJCI6KAgUkh07c3YJpLWC0CuNfVYLFFbq3
fMmEzWvLqWOsxcvB9Lvc8/dvr7gD3a9Fs+h90Pho31K7TH1nCvp/NJ8yDECb1uAY8m5bH3Z2neGk
00+E2W63uWwTKIq/65FKwf4hbfb3JZcbi9zdbn6smyjYYz5N6cpoLML3aysGR0/INOmDdUm192Wc
Ci9btdkq5ZbsmT4e1QvtKgwMUMwYX1ckVvpQsJA9H4cq1f6HwPRnqZI9g7j0sHcXLBWVoqVIMHlG
fd9/QpmCc6rmChRexj1dkkxZfTQ/2ps98kRXmuiLeF0xlSJDf0+0TuFJDz7T+9ZMZT3lsv94fHSI
HlChSxKShZyR5h21oAg+0KyrrhJWnp9lGI5rMSoMlrjfD8RiP3KLmXBkCTzz+JpmMAQntKeTxqbv
4tFrKTNjlTF2SaK0pdppOh4dxPWc+49i5iPLpDes//XRnQZ29AGNaCTy2WoHtvIsfwTLhMiLBbSl
l614eoENU/CnH7hPya8VvLzN/AfFMVY/SiVpkv/qbub6trZEmknwGQ/FRLAOeOwjlC50bot8EllI
Wl5Ahdfezt2zDu6gfWntoKbaRr1wlX9PHuhCvK9c1fen9FXS03A4X1Z77eZ+4G7FVEbXIJPIvEbB
wzRk/LcqhaYUKPmzzrW4rDSxDba/pw2Ck8b56HYjeg+BvCkzy+L7/7ivpfVJtn+38/aX7RFx1BHx
ruKYoJsZa13IDoFwpGtVnaT6tpYESv7rWvvfYwO9Wq6H+DnwG4rtHIBYVZzejar43uok5xWq37l5
HLO6dbSNzrZff9iF4WwKfysJ0RhkAbw4zJYVyAoazrtFMHukNc/Az/hYTQI6sq24Lag9e4/KALzy
0S3tg/QObL0p2UmhWJckxzZ3XoeCTBBnoz5kbs4LW3IO2xty0QwEtVXgRqWWSVYMlo/1sdggnWAR
mEXWX737gsiQl6+XjoLlk8qKVWfbgf9r4BmgBJKNialNzvr84OiihMGgj1dhpWPCswAo9rcdKq6t
uCV/HHxJmmRMphe82/msrgNi3WSd1w4HfGIoEoe7w3KNQ/rd70usxCmLORX/W59kKOYGge9k6yKR
5a395j6CePkVyP2QIbP+l29HC5otBIOKTzJr9Uojj5qpU9zWe8uWjMdpppnXxZ5NFiU56PS2qPeU
YmT/0iXx7gvsMJgEqkVNV2m4hMrcky1ZEk+v765jA9m4r4zGZrT3OO3EsBOBq/zoRusM+sRnKtrs
vtKpUh23ZFQml4NL4xabDy+SeDLyVyOifJRYIRDHSUr30EBN9qXabMm4aJs1BIY2C641EXq6vQ9U
rcje4Ucm0Ra+SNDJ6rbtSstR0jTJchiLnXUABoimicz/rJt3lin1TswofKD7FgX1ZfjQm4bNT9Ul
NlRLlswGQyznek2cMbwnOVTI78MaHZAGMCB0i4scjDui5FyPPu/frmrIC7M+LMPzbF3XJMXeeiOY
JHTzply5kwASg7mFW/2hZWZ+66a++Myb7IE/Of6rjmqnJFzS7MtldtHP56tYNTjpGNMVdx04NGjN
I8uTXmeqd6uKHsgsS5T0+TSeuKfRlOU2n5kSvvWPfToho0xkS/0nE7EiECcq6w3Ilyr5tqrLeKUF
S5q9mVj7Qq9Z+jBvTrr56zydBHufkXP8ZJiSr4VfNFoo2hVkHHS783DghWTmw+alf//cb6H+n0bl
59wlXT8e9LNmzvgS0RgYh5Ng29sMqG4BUXcD/D8sGlkgrbmOAQINhO4Rn6tCtsqcUGk7JK2fTU4H
yxXnD4MjdEXDYb9vvIiMELyoAugKEpPByooHpTqxWJIquf0nF8aCxcr+P9LOc0l1ZOnaV0SEBAhJ
f2UQnsa0/UN076YxAuGEMFf/Pakd79naNRrqi3OmZ2JcRFepTFbmypUrOQOibdcnshk2uWp177XX
Qwy1NdK1Ls05rA8WWy1+nVk3m0ahhomSI2yKlA6L1IAOQSDG5EKuLXLkmHJz8PR0CnrU3/oT96lF
DZfoKcK79X++tcSocnvzn+1Xi2NPNIRcpzfuAUoRuZrlEBq51MTmiOd7h1KMgzanqdlutQR2fzc2
61XGduMr9nlCCXzEQ/R+peEVAD+C5tjhCdPRrHWXXi2Evca01jRizvqxyVtyRDrydz3GGHzXe7VG
V9/qowwGW4C37LTwKJvTnPRyMP3PmTMVS7dJz1V0aavixLyRvxewdUGXy/MzjzivmlDpjaYZPk9W
TeCRCUUp37qCr39xFP/suWL7buhd11yDZRB1JAI+ihZTlL3RroCwoPngcj+48MGKpaue48vOSblk
9MkIqP/9wl1ZeA1KY59CmvJOVsF/daZt03YsQBnHrKlpocvisK/vXI6XdFNoNr+gRoyp2iPTmfMZ
SYEFCKD4jw1pzglV73ZxVMUhdpaXtHKIudtcpI9hNVwcmlOTXsCwRmlOSUFbtKKRU289GFQ6g3XY
GX1/v138fe/mdxG5kEqzDsZ28LwhZ1Z5IhN70qaOSk9fcY6KC101Y8eoLZgjqkYTy0tWPLdZUNmA
sySEwb/loFGmW0wTz+1TavD+KRRbvWdX5mEVJ6J4G3ajca8cjkykKwj0W9JGfC0JmmQ9rp43NqD9
E41/bmmh1jprS9LLfNni4ModnJ0W1erekdfm7e1rKGrnCKm+gvGEJCtz4bfHR6M0cikOqFy4eqW+
um82fO3LGx87iziV1/bQ7uLJruknK4cTA0Rp9CD+te5SAADapHt7SuVFipNQLuJs5rqnqiFLTu0B
t/46nZ768OGBW6JfqNcMjp3na5/XFoVRfb2wvKWPbofiZiTWzFlcHRk9QNqERrokqNdvw1U4RT0n
FbiHuOn5sPc6FEG+aNZfd9oU96KyytIkXZhiEJwo2frSUHq4Ccg/sPjzBjLVhDEo0gmCSkKoG7IK
p+7Popk8U8KsmU1pqry4EYrbcb9sNnE2k9NA/bL4fdP2HKRNAnVYeD4OdvD4+0vzHoUR1WzUJtsd
GksZsVvn7PX7cGe3HR4cfDxY+51OFsFJFm65xvjnCqoPdl3NMy1v18Y2vcmnVlqoi+17SB7Ww/Yq
9qbTYa1pvJCCCVl++tw8ZUh/hZ+1lW9Mn2H93Fo/35rp6K5Afk8L+R/zupiddzWZDi0e3vrb8cG7
DeT+jyFmSP+PvcfTC06G9dW2eykN7Yq7oNg881qrLOhHyS50+/XO21f1U8pRgC1eQ87dFiVQ4nat
WlUpHFgcVrF2+2TvOKd82EBgIbjvCK1FtajX+ewwnBYYKsO0nYbVMCybcLGahz6FRd6Z53PKOrPI
WROIpgnfSBIwqQfjxhFJ9qo+B1N2wYtjKgZ2YWe0FbQZc7Ek3xrkCc3xLwuNlx31kCsUjEWJYdkn
Xl/7Kx0xpFRhpji8Ylor8e26TdKr+Dh4OfhU0uZhmXDIzxDa+Gcv7Y5pGC4lK7mFI6GP1M3H5GcW
6ovMymCi4mwUU5ud7BpMSWYjYi9B/4aUs0SW68k6qA2QA/Fb8XDib5udCT0BNKamNPFXHFwxtetb
Zee49xO7/0aP8ukqZFgHxjx6YWzCGvqEZPjPpg93A62d/4/0n+7zFfNa2br7u1U7EloHH3cIdvel
97UDV8DLJryXZzb+Ngnvnebz7GuyjpmObhVyUrxq9wqrUJcUV+EOJNXabJ2d2QKe+zdeuiZ8tya9
GknW9d+62TtZ8LdmAio83yApCbV93UxEPYXEB1Fge214SE2GoR3dKaxNfczhZFS7kCy9ec7JB9hc
BEQGo5dvzUMh/t+jeSs+bKV6rbo0AZeHkpRiLQAob4eAPxT3IgAx0tvEslxfcaEUh3S1vTpJtkjF
KRGUfNefE35DSCTfxrZQ36p5AkpdseKAihFO1/tNUj/yhZZXJUFBg7nTM9Ae9gFq64Ako9db9LDI
zyTHg1Z38apZYY11rCvWOKUiPz3ULvnJ6CMJCYbqIcKL60eoPYM4/Xi8Uutf/F7FMp5ql919cec2
0DUihPlJIoJKwXO70/pxtd1PNGa4rtjB1Xa2bsAClPia8HYWSbEerW69uENsz/W/tQcDN/oEWdH5
VPKbHx1c1eYtloujg8QDNq/R33qWl/K+k/OBZfFrfmrWocSfg7hN1NXSth+RLXs0tmLyzNV5u6JS
BZMnSrEBLatE1Tna+rnKQ89oCkn7e/ul2dqcYP9oXMXQLS5mBUJixtZmTSSy0VDFpAzRlljw8Hzt
v5PgIg8hbIQ5MD2ZJ7uDxMhEJM4mNIUJwzon7ykaO0+oXjdRnxOCRLXbonHKrGWOIumQI4hfd3S9
RNfh44OZM0AezF6tzF2b9rK2dzGRUiQHyg4SMo1HeAqVQdsNYVX2x54bIkDb48kcoJ4lkDuZDdMO
dTtYKpFSuCSqREr9tHQN587p2YVGtKRB+Nu+Z3n1EW1OyEiLbEXs50lbiADvNGgNe092mCBjzWtK
wWsLW/yteUhLffbinBTL6LqX7Fi/5JYR5fqhAUAk2kPwpBBxx0FGNYQwcTR6vC06e6GW2mbJ0Ygz
1D5hKjU5UeQ9nrx3gkPcNsRqdUhgaVl68SsVc7hfLm/b3UXuDiR8iGHN6SHCXpBa2iHkiig67UZ9
SJdx80h1Hy0wRycq7XRIcCkzojgNxUpe6qjU3Vd8NeWokvIBi5g2l00q7a5r/yqg/NTuNonTOY0H
RNpRPf1ZDL+X/RkANQDFqKslrpcFzMUpKba0drgtFrU1D5V0a6B7GM0pvratZhONHCt84pV6gl7M
j9OcwJ3vfusok9oDqJhUZ1Ovzi6JTEDqZa3X/RBCeXts48NWA1ICm9ENlUR0c7T4jMaDsxSDWt+l
9SN6s4x8DPrDSx9OSM3wMGzQfoHwQKQmk+XVm8RNGiLq6BOlGicO2fM6PYUbLhSkv303Y3urndzk
IE8JvRjRA6W6naIBsn9edOTj3YjyvFF9oMtvl8aHxYGVu3CfmWltZu5+++31CJgEOS5vTseEX5lP
69sOlcpEC5Xm4ytfiooXx1UO//JQTexLdW9Oqx/dt31bat2/YF25+5Dy2rkV9kg6+p169whVUsIW
wtRA836XApPFOSinfX+q2eskzr/9lDfe6Q+/0Ido0TdifuzG/n3whDypgKdrBHghBv0E39l7zdtc
vMerUR7L2ZYrHHvkFNXcxBXCSNagGQ0WifUHKgEfOPSnR+j+oq8zHwNVvMIVGhDImX0BDCnYWT6/
6IXKSl3FwkyUg7g+3I7VSpbITIDNBZ6NXJ/N8KUpqc4Slxv+wmjK6Zthi9L4xmhpU2iFwmMce08Y
/95g0tFd8fL9LoymnLnD3rietseteIqESGBSwz4mv9+u04GyEhIrc9Ui3PHnOnrllPd9O6EWh5Mz
9Q8PpDAH5cxt3Pt2dmwwB1qb0SFwhN2n6dIhEt8D8UxqZgan6adUca60iEUpb8opDK5Y19WuUq9b
G5Y7wHkz/NkRvWcynPdvYTrATJ5G5taLJB+88w/RMYGuLjTId8ejhUv63Lm0O+F2BmB1aRM0VDS+
Jf1bNIuj2ODN/VCHwcs1qNHkDIVH6IloAw4xhIsR3i3cwfDe3QTTVevL8NMM1Yha1Rvu34fuyb/E
QdyxWulsdIq9zQTBsf7WR1NZnFCB9asBEsMxL2fHnftXrpKFQvwIuO/+/R0QZ7aeq97z7h0lOufX
Yuu/0ykTkJKiQM+nzP2VKv/PJfom3i7wReAkgNZmWf73bItjizbKbLzxT5C6dDBP+ctQ2DPF4TYu
EDPWZ/YMUv8HPfjcZluAlfEvYhuq9zrXaEJo3tXxfsrd0z/jqvmsuHbYWI1KvhfIAEAW6Dc69Ilu
buckjO+ilohjQqNoJItWw1bn+bOXvkBlnPxIiKdX4NTcmzzjVwA3dnvaq2wNlkFSmD9Qv5oHdEcz
ocdAjnE8GvqICv651dJlLnPs8MGVzTP6haFvC+Q/G9e1Oa0T5CED8TU9zKeXBfIzxFoxXF3p42zD
KgxnXUgLkBUqT5OzV3v/72irjtOoVk0LBlItPyyFqaw260v94CxYBcS6JEyYjmUF4J/hK0MWfnl5
/DCVgtfFARVzFceJs15ulwwo7ZmlhRe9LttD+m0ybuq9kqyjekTq7SY6jnu5m174WMVaXZ1NUtta
M2P6Is2sOISkkOilFUytV3xj9MNnTRwzXkSDItJJ6LvRgPvK4dOsQenRK8xDsUqnvVG7XZOKAXoT
DPd7pKTh7Hh3evsQrIqC9jZAz8XFTQLafDx2ecBaGFu5/fXLaoaaFGNz7GFHVcOvJG+VvAxyPaKx
vFiJ9y49tnYYOKIzxOla1JZq0xilKN2fmajpHCdBCcU6OQaVpXSq5uFsLyLBC3sIHAJwBNqmiJpl
V9M45iLdbdI9A4pyhHiIQ2p38pan0TvnDjAV+y1AweMlL/eICx+qxMCn02V/u585druwS3dbGk/i
lDR6+F8UbgnRUYhBWt5wafhRGFXxu5JDmqWHkxz2N1pt8BbTUDYUb6gR9OCn0CSPdjgzTtjM1wX9
4vb8w74VhlacsHqFV3e35oz1+1wuspP04WFvX1lh1MoSn9Kkl2Wku1W6D1acMTJ0t3U844MFlsYZ
Ixc/RXcYRTgKozCr4fs7hVlAQQg669LSuTr5o09WzNoq5U11NpytCkrWotyBOH0/a1dowEGS+k5r
16ix9CDM99h0uMWDDFg8DNdduJBCiNJuv6yxMqG66Zi2adWQVHdVEBOu/nKxO9ncc+nnNUT2azR2
pI2NqI0944xKp6uXxyc9/6WPBlUMrBXvj9RgsgrS7O6tu+yBhtAW4u7F9dwFJBLyvN3b63i8nKCe
T64Y9+mn0v6BLjKZrOCEOgtP2+4rFzB5NC3F3qZ2vHSMJWvBVqBaR72I0W/TO6G7DipE5IB1NkJE
VKqOYcz5z8eOT0bZBTHxhIX9PKDuAMnVzirYzBN8t0m30gMsQ6yjMRgh2UQoE4wgwcBn1lYmlKXZ
/9pHxV4vaUjU2IiV7L68EGDwQIvCGPzO90FHyuB1IJJb4jIXB1QRzcppv4+hSDMgVWC0PORhaDaD
IH7tTqCRdin16JL5BcxDGXZ6hRlEGfUBsHZG/cltjRt3JUdHqNmEeAs1gb4rr5QmtsFoe3WvRxsD
jiCRuEgl/qz7o8RfBRNzPllDvb4+Tyab/sZf8pe2wUFZwflfHyYfXnB10OeYVao7VvJFIHXSaKD5
eelsq2VpLGBZ+P3XWIrJT5yZ41hiDsADaTUs7PpR3pFVUEDv1qS0LhHJjF6nc/So30ALitsY2xoY
oIy29tc8lEfAnG2cNEFVewoZlUzusulUKCLk3k2WKN576zmZSw7zYzNQFmH8Napi/491x71VczNA
2eK6Sa1KPGry7qDo28G7IfLh9vDQ6qxw2UvLwJaJ3JTtupDA/97i2F4aM6txl2XPEa/mKYKRScFO
5MM8fc4ldrSwa+ki03gTG8uY+NCK7a8ursfVqWLIw0MWQCrPcaLdXJIEGQUimNF/4VFQEfRnRMXO
3u3z2tynjHhCB/3NiYYINYuUUNsjuJaODWGN1CM8DM25rpe8sX8NrFhSKo9PtZV1M4QicKYFz27j
vb3EP1sIA13pRudETeGimt5+IqJVXtJ9ldQHotWhsfF7BFYYgYhUCFRgkHgqTALN2pRhMn9NUTGY
u9iqUFbK2khnhY/mcU/mLtdL2fZjkAipG2Z9pDlxGged4wgYqkv3Os1TqDsUqnd7rxx3l5nDNM5+
ILDXts+LIgQOSXigDKkbryQFzWdTFl51G7Stc5WbHu9uS9c1Dhx98D7JyUfnJoIp5L78b31/Et1o
yg1fuLX4YrmMBkulFpx85AAgPEbh52AD6belJd6VhS1/fZ7i3NWc0xWJMgaMqXbkzCNC/2VCfRMz
vvXb5/d6wOPzBD8HLS0hoFEi/eN+/0jgcn96bN/K2CF/TUa58PZimZxuqyNrjTz7deKCIAnENfb2
rVcKtFfTHo01oIa8juCIUAv/4uosbNkjXdxt1QDUTovrAeYph5wcj/lKWeKTaNJBOEMKCFy1qyMG
lxr14pDK1Xdvy9vtaMtHk82o+1OzhWvgkXL1MDi4QGSQvoLRWVvfYOZNAVX3rTiyeqMzx7ner+w9
FYEOJT1DqwcXZc/z6a6ad+EmS25LjqCzI7Sa08610Yt6cU/i+XkMEupu+ldvn6JxMxeBhAFxQCft
x0Fa935OOzr6wGI+rr2X759OmAwIfauBCJJBVFnQ/oWK4UVw7v5M1qIxBbWTevHva+LX8VXPXqX5
ferOfD2ppCSKKpwyTMXfj5kZV1fpCaaFhKtEcBiRaTtaRbMeOW7pg+TjOqCMpzHxZQj6X8MqbtKx
sryu95YcrbcP1/sS4YGoZ/o0HmKZNDFbGY/lr8HUB7txPiyWFQbjG0XmwMVXWlFoi0jmL5p8ztm7
iFwBm3UjVfyz6Qffj+9yWc70rxkodrMSr1c7y2aVL/SUu/6S8iFU64/tj8rKq2TelxT9ghNnHhmT
6AT0CzJ4oEem0WwMEw+l6M7nJIbG9HXmvbXamtfsX56R/zPrjqEY2mSfLde7KwvEA9v/ACqTQBJH
Co4pG6Ln2MqC//tdcwzFzq7Om8Nxi/CvKI2LEERep4i4Odyez/+2+dZf66/Y0vvGtTYL0vXoox4w
7LMPCtkyeoyATTX8TdCWVqjGeyZlsV1n+kQnn/cB1Mt150prCFQ/bCysvpLv8ftGre7fdw9Cx2y2
l9cUmUZpjkps8wvDwcPSGs18zRksjfH+GDjHUExro76Kd+lZFr3/4TRo5XOU8AR/geLu7IVBzatf
bYET6VCC8vtXa5Andhy77jjKZd+dt7ekku0EJKJt/HjVH2NIR3D5IHKDfkaHQG6fnxMc3ZXG1Fhi
uP9x2AqjK7f/bq0y+5DtxV0XVw2W07V1b6GwWvf7WW+IG9OcJkuilvGY1hUhHKQOlbKi94JScqM1
GJBHMjvvIY49XQ42tMVDt2vtWwBtj61EaWBRLcxUsRJJtq1AFGam0lNVNP8JHiuQaWa9HolcPHw6
iWpbeub8ykfro1z+0/F+vycmu5NXONWCBprxcKEOIxm/EtL55smYRGTPBrC99yATUtjqB8u+tLe6
oLal98NKHY/CQij24bB365nB1RCmC4VfsKKBjae7gwfJpA4pj/oT6RJIPTMEWSmz3ETdY1OzG7La
j9ZFsRnH0+7uLhsbObUf1Pfi65LmFKdecha85TpMpNz3KXy1Yg5q1coydmlDBJhm+NSXUu42vX6N
x7xNA2lrgClm6bViiA3dBVEMg3M47HfumQ+NCbBgkSSA1rPOEOxqjO9F/wBO447WD0LYrvFyoWuX
y1LiCb07NW8+A4yhKgTiuOO9S9l14t9amwMg6CeK6vWhB2ETiZall+Li4O4so5fHW5ULiz/aKsV3
S3fuzN6u862qR9kvHvnZqNuHtfpBgvhNOg02pzk9w/ZfNy8Nrw693ItAnD6oMeqj4E9J0a/XzH/d
e8uGSDyf2wO0VNa9LqQxnTtSboj/7LOqPbG/J8t0bchsEV16k0CemHqMqApd1QAuaHOuLWYrq1iv
F0xLjscVYKnUtIzbMpOzFQTcqFmn4W9b0yj5grPyhIEjDQPLtTULR5W1XmVKTMiD/XEVE3yp3q0s
dRO+GJ45RS0JnaLH46dfYc/KaZZCkxnt/qvwpbDOijk9J/T/rDgYtmr/jdTPF4tcG0gTEdojT/hS
zSnMG3k8+krFkFpWurcOK8YDkuZcSascIEAzGFqtaSq8fsICeeeWknzrEMahjR9748x7RWAMBMf5
gqmIC8odoWM2z8zjW1KWmKxX64gww9Wi2sRS7Eu91pjV7telkVcSn7wvimj3gORmqz12Q8QTvWeR
PCUnmDyPSBaNXv47C1eYgWJplpfl1twj4JjDFXCsm+vm4kNyRU/U1BFpgNNjPC5g3lpnK28u+o/d
KYyt2Ij9Znu/YmDFBcTGwRtBZPbaksLCNg0n6OrTmKILgo3lytvfIMadqlft0eJnoyWalz/0f+ai
dp9Yzo6LxJytDQRCKGurQUQG2OB5CVHoxs3ojALd4SwFrGhr59p2zTYMU231u9onx83teuYKvkgx
9cEzPuMWpgdAL4Q0R0ucHgjx3jNAFeSZRxQGxuyLlrhX5vMW56G8qvHttjXjOpeEavYFrQqgIxBm
0NVHomV98xSrLL51TKPuAtjSFVPtSbE6xtekUdvcpsseoaaJiMDtx/DPL/RROT7R13kJkPhhhOsn
Kk8QmJ62gTgQhR/2MiDFzZgk2pXWJ6YjafrwSlbLp48a6SROhRbN081VMSDbK4wNe7++4aE71B4O
6R8REpr4ed9tAIUDZe7CKhTx58e2oYzXWHeqhmM0kCRGjV69mdkydo6bypV8TL/W+/hwpat8+vQF
u3gWRABe4KvP23O49J7jZqulDRHKnK3i+MrtvNg7h1K45Q3fh1zG0m/j78XdJq115pBlBNLkgVoF
lWARTFpVErwjneBlaeamMAVVb2Jj7s4xxukGX6YbTL2s6xEOkksgItK8FKUBUXEoJSBKsrOZmM7s
KkISOLiu1DptYfPNKtLWc9wIFlLiKr2sUMof/dCw5Pug10jKqQiqSSxOQ3mWD42TlW6t31/cr3Yk
5hDHLhc0GSMp/3qmNbLF2rP4E9Q+Iz2Ardl3lUC8TQwyR6bLSjTFGWryKNitYYSfXRmFA7SS9MZX
LMyjr1Zu2W1BPbEjQ/Y/Ft20Tec8yroRoUSCEgEVLrhLAUVHBwGVUZKKN0w1wPfTaneuu4sbXrY0
h/mg8oXak1k7Qk+CCBxdt23QQha61bUCzeWWy/voixWb6xytayM988VoGW7Jp9z8pB00qXOJPFEQ
9OZENdJL9jPoCKirGV3cikejK27H5Z6lM3fPYYc62sU1b3RAmHItDw+Q6am3bQsPaO8RcyMtrxlc
d74Uu3ZO08XGqLDqXVxA+Ml5oQI1vWSHj7xx0qDyfx1SMWULY189OVc5X5Izw4LCiffeDz2QRmRO
heSkq8kpTRUULnJVAXHd2Rlpmkys59ar3uCcCSO+EeFrE0Peu23gXBhP76HwR9G21wutluK5xRko
Fs1OKpvdzWAGsO2omKdyDipMBGvhOUAVQLOpZfBhcTDFbu3oM3VZz9jUGmkaCWcYj0cCQT0y7f4z
wXmgGbIUJHFI9fID2d00lO+7nZxKbbZiU7tps3t/Q74RIFeqX74+Viu//3YK++RjX9HUi9vvW+pA
9+GSQPP6w72moe1Ed6VLXYXCfJQlcF0n2TjVxhWoSAJyadcYWWMqraSl2FESNK3aE2ROUEvN4ot5
/Od1/rMScuMKkaR9qRn3Q+pcsWMGRV/r9s3Pgmzl1W/wmn+DVk/7sLdqv76vY0RcHN0EdJ+u2O9V
PTvHTspWIJMwG73R54uCE2/Qq3V6UUZYJYRS3Yv9L+f7z1fLpApfvbKqpn1aW+x/n6wguSGKBSVP
c+59JiEcUs15K5Pb4rX4M55isrNZJU2udfaXPBhAUBNW1RMaX0Rp0g4KzRH/f9xWxUofZsut4R5+
D+gi9dRsT2dP0jnyNXoHHJhQRnEBA9I5ntqFVQz0JjX39e3dloXtAjwREADQRpH37gqJQ2ebdYdX
sc2N5FoxzgmHFy/TCGnBh6FCwuxIETPZLqkT/9a9vvT0eHxjVMfyFB/q22smtmPnrYk5mgHJB+kd
Wdt5NRIRp5+VTSldxfUWCRq7/fOnufKGEJvMLhLkHhWpiXclGTN2feLEHY5xKFjoGulhnvBQSLQ5
pQlCWUjr5dMi7EWUWhretx+g2/oLIaVB6DTD8BTQddSrEWZemmByC38QGjtI2Kunhb9sUaiG13Om
KfX915t59j/uvQ9Qma9W4A+SJACC9LK41bP7wpz9GS2jb12VSSmhqXDqTcXKLmqG5S433DJsayCV
nF/oZyccCFKsUa/h9aB0AYO3urtWQD51jdgS6lSamyCDPDBwalFTmlXPt9OpLlevSe8OGHvt3GGg
d6DfgkumM+Xl/tF/rrrqAh/j7B67M8Z76X7s24R96d7bLbwa2gbCdgt7ldF7p24EELabk5FLJurx
B+uuoKkY1Mp2s3SON86nJABmEdEwarhUvg/O045OU+Bf3OA/X6sY0s1yf6pcY+478b/wDHf+7GlO
QUIPTB/ERVxwERkeVfuPv7IUcymeLcWiGrt7fDdMseBbynPMQEBhcFfyX7hGt+ATn5/8yrdm1DK4
oziqYlY3s2ydHFd87sd0uusjBg/1ntT+D3RUfetfsV6PTq5iS5HMMU+3CtbtRIVUhmO0u/vpMvxg
bEksP8XtV0qEMCY+WM/eu35uxsRXuvMsrsejWSg2dnE2Y7N+l5dEXi4s1vaZ4vTezHtmMPSct6+6
x1IO6IMRVfd3tt7Ga1vim2MQk59YTmH6QyuNjPavFKyfpo3PlD/pxdE1hj1Pqxecglm8rkDL4+YG
WHakY4gvpl6EJmP4Dm7QkVo8zaeWiWIW/QK1qCeND42Lc5e3BIX0Wg/iwLCxa6LMFdUG1tGfz6fx
xxw/+L3ao7hlA1cQHO9E5ReaoObT6rXbnThbYryWLnmpe+XyrEdhMYzUvmRmwknnBXmLB9gx4DQk
Wro8V7sPeEtXb/VswaYJ8wbc4QawkQRr69JNokv38vVDY9aLV1943/rsh8ak57ahMLfKrL49kyTC
xAL8fqFcOqWROtkqwFaQdo2T0dA4qGq10yG9nmcZHUSJOfcrwjAE+z6szPvAtO74VwkavppwmqYG
RGaksKUPJKh/8HTeEz9AXyYY7/jBJhr5GUdpPeA/DoUZ4Y8a45k/ovvb2j/ZnuZs/QsG+B/TXFUs
pFvdbS6mONa/L+6uf/cSdJC8M/LviC360sFiZCzwAdEZxFXSGI5SiLpgK/Ono7BLGW33MnsDUBBQ
M0RlxfXbxPH9dR9wo+rDV+kpRfaE7Nja35OkCtbk6LWRXmkWtjgLxYjuG/Hy0lixe0dqe7vW5E0a
L0kjydifkyGsQjIlig90EgL/Asb9WX3FbJprO1vtXIzJW1doh3DfuD08UFv030h7P0Xe0UsHn7Mu
vWdb37S++V9DAJVMuq000uN5w/67LRGYwDlOuyugOMkMyUXRF2dpXsd8TQo7fnUX9+osFecfg81D
4dffK8Q4+Hmkgb7tPdv7+D3W+To5MlsY8X4w4FfLN2I/uY1XwD+KZS4BDgCA/uPBSumkhaOUH/jC
YKvDtmEckjxIR8QO4WxIJ3xl5DxthVJaGYuWJqHrZ0z9B6jFaPsKkbPf1WZd/gXb/s/hqskLWpjJ
3V2Zx8sW52fYmEvfXYpOMDKoVdNayND4k7rYVW2ilNV2jc1RQjpKVSATXIPT5x248eojF3z/CaWn
MX7747XO3/gHPkC+F4UvbOxIqlW2cpT6fWkhCejW7qEViJHvoKGkGU3zoOSBTGG0XTKrLhYO67mj
rwLwS3s+h5UrFQ/sohbv0jwoeVlYYTRrhlW2ZhzaCkGyKFJSFJNMcDVOa4BynwTVZN+HGuL4uu8U
Y/doVRWj5N4u+2OW5Vt5DAjKQNrGx+4Y1TWiIqS48KycJo1g6ODQe7zEOnuYI3KFj77HDcvar/no
gHQlV5W2AsOxt069BLx8040WbaLaCfKveA0WtJSgTjmc96KzimVSxUWPK88rF+ZxqsS1o3VhCaTJ
gCWaH91N7+1tNQbBH3OLnYBn/On83uudqbB5btElddjxO+H7K9WAT1kXHRbg9c5RihJPqUfqbvH1
eKnI3T/eppx+WphjdVk7344LiW363dvGg1FrrTyCyf5bgm7327bBc4psOzpNb8eeNJU98bKsQpMS
ija8Q2lu+ysKz9MqeEG4avd6u3YPpj3oiC1EOdQ8znMKi7zwFnSQmxuAGbz2orGU9EsRwC9PODOf
g0/R+OAODMLaDcpSZyJ7Ywcj0snQgsIMXbPe+62J44d+bk5mIpg9bT0dcV1n7nJftbAem+vhdm7E
nJ09QSYdmdvsBLMH8dDZeJ27UFcs625nX66nBu6CHI/6z27QBDGA2BFFkMPD9VgKUCaLiW7cf3lb
7IaNbLddN1TdnwNeyt1cuHcAd7mZiJ7QB+BKvbkfjSlH7aCWitbBrzmZDuGrxcNlmEBe3H6dPZ08
We4Y/sNK1NDFgEJiVsnu//267I7mrLE61++411hDyMNb3x7ModRGjWnOeLl4MyjuI1PzwJYyqeii
+5+BFY/VuRv29uBYd/wHmKVcxvh5HEfcOCg+hF9twSxPelGH0rivVrcso1YjVW7I/y8cL3r51BfU
3smwzf52BHm4/XRsQdzlTB9gh2qJAaWBfWFA5ZCdN5V642AxYA3FPqFMN79wSJdDCzJ5y+afgmhM
L19gjIEEuovgnoV01dUFCKXvkGXaNaNq1Ku2us/bS3bZrmvJHX4C0A0YpVBHptK5+P2z9SyLLelD
3SaX4mOFUZVNprAwNozsxOkiQ4xXijc+pqyXMOlV4gEQBW2TdfmV/zjQhSEV1KZh3s3UmW3veDDC
WCY/DDM/ApXGPEoPHVFifXlsxMsdmMKYStxxuu0a6/uFxe1S7WRK6AwMfgjeeTgoX9OS43R7qbzs
B9hJqbU93GE78JEUIyxoPdnOO2Cv2u+R6b8j1gcLSneGSl3+P5+pPusrNz1XnEzOEPT7DzjOKwR/
pWAcAro/mXSDx8ua/74HW6k+38v60k0T8/eZFa3hJKD2g2MLMpH/iLUg/U5SdPKDTCB/8ma1XqjF
oe/447nkXvajuQhyVrAbRyuJF6iD8O34jFU4WEABQ4rm5UBznnshHg3tDsBsDGH5aJG5UjNSWHvF
bs3uN3thrdhzeavQ5CGvBMmXPA8cmwggAj0aoiBo5u800CHC1SHNpXUm8LD+z4Coj2X1RLvRO/qB
2DGm0EQrj3QPUVDEyINw1+zolryU91ocUXmaRFHdWZz3dzwBcdRj3BkcmjGpFAaVzjUpLAAoj0DO
mt0uf5wKH6vYrUYaH2ubA3aLWknRVp1XBuM5BQZoSuMXwXHUQQjlgZddRYrNqNtVV4XgzM0uqy2S
3GyxuIy58DK6vWG4QrJBrQv0cc1HlnJKncKQystkXY4byxRLCWeKN6F97e6iZbD1lwFqGG34rmIx
udcr4cyNAI0qPW2v+fI7XpiEssnbZTVbpu7m93ssOT0SCvPxdEywnd+sKOxgtvmDGQTUsr1o9YZK
rWlhBspeL+xbsqBjMm/UWzP4Ijd8bTF25j3ROpFuFaPlwXPRwljjgWl2oNz5KgytvFWXmlu31pZ8
PBIcTVAUSqJpEz6f44BKoi7nVn/rqLxlfXHqxY1XnqvFcbXJrrLmJI2gCsLYw4xH4IQhRDG9VLqc
o3+YzsJXKs+V7UiJyi0fDsuBk8mFQnvOdwLXnwvKHxwCErmhsLjkfRbJye+XxvNjC16eRPozDRUi
M7a2k95+7zNT4MGkO097/ko89D4AlhtxtrS3WnO2VJDsdK5a2d2WDW6iLPJF6H2l9UvmrSK01PCA
kj5vlTMYBTpSZi7C8WDRVbCsvl2vktmJkc+dQyh6N+J6IYA8hzgNJLn1G3j6rH8GTYD6BQwqF21C
TxIB79p2+3e11BnagO4lKcWKXWg4dROtN5Fi+Psp3V3szI2t2Y3mYBSlDKGViQBGDtNSvZp5s+am
+woHBQsv5ud7tI7WvsNHPD4QpUzO4jyUJ906Vw3brnDxLS/3TqFNYHWyL5aHN5U3Bl6Bv+dHmKvi
H3e1/nGZs1qcgvKqG9usuqaLxD0nkzbpYTuENdt+yjxe9BACqQTaIsOzjHQ6mKXveXFoxfrbln08
pIsV1j/ABrRJ5o7XBlZggezmotkaWYGuKr7UTS4Oqdj6Wz1rHKqbNV8rbck+mrzltEBCp4b0LcJ1
Gvex1LoWh1MM+6a+deztii+UHr2oOqJhKBVxEVAmPiO+A7K+OIzaErhSx6U4sGLWCXmzi7njO4W4
2EdYRZzEOb1v3snEoG47oihc85SUguPFMRWbvq/NXMfMOMyUwP+uP6P+T4pi+Vb6Ib/+z0dXsepx
stzuL7t8deG92ACLqKgIgw2iJAdX7Ihee6i0Wqzwmf+ovqhW0ltjzdLWPIuf372884birLLEBRVf
4oN5tPIBUJ541lB7sKNLcCQF89yaoExEguoNOBTV41Fr4iNzFsI548XR2pey4Lc4V8XO1S7X5XmX
Yefc1oHe4oKuAL3Ox1F29GHPxj70/DncsMYq+HUIKs89aHDEMt/fo+VqcDn6j82d7vY1FHO3OdcP
1jLlhNAu+wM3J++aDLP096Oryynr7ItavJEuK1X3cuTrkX3ZoWGJiW+OqRbGqvORgR7Z0S23YtAa
TmWTJkeOBndOiIWtNS6tN6cAAQwXhnYTvPlCUeDZ0+oGlnk4xZ1WDNum3lgszRgzbiccSWq0wdEy
D0SvPs2lZMjAjb6Xke6Rz7Oq6iNfHFexcEc+ebGHGwPuQKszZFa8tleT8799Ho9XVLx2so/nVuv0
RQnCi8biaM+TYuV29qpx2tX4aNgMwhUJozG9j6J3NEYkH2YMHp9fuwx9KH6sYuGy+52Uwk2sKgZO
GveSVxDZOvw4ufj8DfWLMTu+RZdt/CTZFfCehOMNtw5InBneuwAzpEQHHSomqZJ63kc/P6NNfxZ2
ddnK0oCuOF3FPlpL9xZXUuwj/BKQL2T+weml/wr2//tbtxlyeR+chHzxivBEkqR2EueLA7gnamvb
CGETcWLA8kcXKCQHLdSmOfa2YuDg1TYqiZFbFBxq1CO9ee3cnFOJBzVExIqfams6eEePD4LuDcjF
/ArfelnSaLNeY1iUy9/kqrHp4zZK7r9RoayFBDPh25MZvc4jeyCy6rxL0DJGzImkRffUckIrWEaO
b4GUiIfbws9kmUbfo5fHky2NtQrHwFY8vPutesxsWyaL7he5Ru5I1BM6iNbg6o6AYv9u6a52Mw/c
x7r0w+LU0WwplxzqmgNcWaFAogaoOXil1KHi9ymmz4pn7nF345jjRMPmlxYK9Dp0LlQimd3p18k7
ZjQhvCPgPP1difZ+/Bx0qsB4dMlB6FpkmLqE2N9kz3Uvnu58KuYxiRNraRpLsRicE5487ESXFm1U
TAq0gdq5+66VR9R5f7ZiF2dxfI8vM1bkOhS4/4NmH+cIpGxeR2gser0ICYUmhGvEVc/eIiXCenzk
dC+vrRjKiyHlHDIBJDsko7MMqPZvu/6+tfIb3jMsze2XHRybmmF1508xeKfL5hBvqmKCJJGE6BT8
bMQneHo7I1p6S0GDZkTNi+DI/y8YgnvmoiJbZ3+DgHIOCpOmAMKi3kQdSUu/sWXBPO0SLJs63Boi
fsrGXmr3lXU6WTdYcgTUH312lfRNc4yHQbDm01oS5LkVfGu+Un7tP037n2GV7Uyd8yLepAwLdFL3
AajMlgkUun3G6kmrXymvfE5pFYH66PP/hwy67Ns/x7cNk+Jj+/+Rdl7LqWvZGn4iqiRQ4lYRMMbY
2DjcUI4IBUCgADz9+Ya8T5ulRVtVu9vttR0wU3POkcM/VKNOsp+d8lE/WsdYs44SecZuXk1o24CT
gs/Oq0W7raD3SaPlYH9lDuettYn/RYD+LN8QMGmq60nYY3mAdvxhf/I5FZD8GaMS2ij4Yiq+r/4s
1ZAXSprQnrRgKSbQOYAAeP4LcmuFcXEHAsX0pDiiVALy5TwByEKFrW7tef7ccuGXyfrnMRp0luZK
1ygNHiPzpOfuRWLBQ2oL604/xrW7LetdZFyyglrfoNtarS2Zswtehd24qy+70pIlqMg39ehMxqJ7
gHqJvzprLfiRg/yLpM5WbCjFRNV228JShaRlciYIdZLMIOqSXBEPeHx+ZjgCJZS3+rB1CEzb0g0t
CZSXsYpzU1o5KZXEOU/ciNCYdDMebzAZwaUZuAowU60wdRfrf/tnu25Q8mpfRdnm8H3O+EOkvNFH
Axlj1iPifDdVpu8dz9jan4+PaGuP3Nro0aNhQ+AnoyBxKpOCDHUYOXgZLSRwqQjl/NEalF+st72d
WhpH+rKuXe6fiMWnMpyuxlOwEp2Pg7QPtSx5kcrPTqNB5Ua+X2bRjiWJP8VebR/TeubVfZ06m7xt
WU9o6jeaa4rRIl7kYLPSoA9MGsNKhymhxs9pd/hoP8vQxw8ttT9aVVQbbzWUYq8Ev0BXNSi9Evw6
iXpRPgxW1dimqt6bfV0N/rd9NsPcW01ZHPd9WVEA4QRY9M6ihob5x+MHuke/2mEIW/bYDHLvjHxz
yGLomjFWKEaFZnQJZUrbwiOxNou2PgefsGWfF7XxD/00A9yL7j7fhwqMrNvYOS6FUVS2+cFdYtrv
HrVcg48VXVRtweuLNUNnnFIHt8+EpbVZFwCbQkbzIzMCxNwd+sHnO11bnqdLTbrbVl1wMU93vmRD
ZEnLAOwp51v6pr2cYNTJZu+D1TWJOlDnjpR+MRyCoX1Y1TJGqA5qVi0c1Ca/miUkiZFouVpBWVzy
NeNQ4kG8tNX7m3sCLcPuM0+SMjeAOrOQeppp+hRMVOd1P32gg2HFjNOdT0wrctTn+f9ICQ3htUmU
qB/HPNeOGFvvKaMyzv+sIpCOkWECpm2vZvGN1Jq0jxS4LMV6YHVjGFlaDYd8Rg76ydqa6lHhbkSR
vWHyBmDBUDhF2mDQNt/9csil+7NaQ5pU4WYT6jvRm4DmYxYQ5czowpfmOm8wV4dtV/5fSO8/Czah
3hGZa+a4yvYQXteZvZ2+pd4Q6J+7O7Kj47oc+HbpM81oNAJ7hsrvQXsS7bJy+nkI+f35GW/24Ewo
PMR8586ljAhyG96d7iB3JFq/DR/6YqKQBPz/32mNFXW23oEMRVhWrCfxZWKJMq2R8Su4r+PApOED
mEu3N2wz8y/rp59VGzZRFoVJlPVYlfDlS4dcIanwgCNGeCK2qVpqW/Cy2P5ZsCFW0ni7OVaq3K0E
LLFF7uj7r0stKQqOHGJiv/Pp5RTF2bk27B9rmW566VYWxHniDkFAf6fYj5qKQRvOe+taDZlQxMvV
YbmFU+boXaKEUpClCSoqFSOtHlqLENAbpsw6VbNwkbGxDs0XNwL1DEDY+PFZgn34Ka2m02VSMXvE
17qWYRoNhugkxkbrxKxXAQeSSY1vciNFG8DB7RndIsp2dos5gxpoIZqLXb59ygf/f2khqjPeKHur
TDt0WZpJNU/roVg0xvwNV/9Tm+KNvo/N27372I9BYmLGtEPLK7HHL3AP1emBaeC/U9TFMp3zp2nw
TKLu1OTUOYnnQnk0xhWz9ZxhMD1hXjmvdGp+tN71Za75OYAG13Sy3Oj3IiFi5FD1ANsMA3UCCJxA
1VeD0Lv9aPNZVCHWv03XnzUbjFNUu3x7kDXnCrggb8MgepSpAZTPt1zvpaC1DkypxfytnqaZzYq7
3MxStVB2IoRcX2phhnfrK6kNoEICJP6P/ajlBi+wzh8LNuhJscxDfgIrnViuT88hedLlNTWpVIIw
a7I1Jn+Bcf5YrUEv1b4fGXHMakAZAiFAk760ZxEknwgqvXOss0O/77B34fL+WLNBMJG5jvTNgiMl
4fhE6OStuI5cKwILYLi92TiMvrijfh+MWBISyfVGsNvWwWh/U5eq/gsRrCsyxY0yM4qvaxPvjH0N
pu8sq0N+vH+6pqcZVgkof3EmuCHtUuqC2v5jrYYINi11m+k91nKf8AbQoHeBNVYn9KZPZrfqmgrF
rfv7WV+SB38s2RDEWiffGfuwqMn3jXSAMcwHn1JtTCYoCb4+5q0xo0sm2R9LNtzKYruMDqbsklT/
kBlKkJOJNe6Ra769bZMEl0pW/litYQBGUdgvFsf6TJm/TmiK4O5w+UAcAadyIn4l+TfKeG6XKnUj
zGWjYq5NRrTca9MmPB1yra+sSiQgiS0yfwRB76gfM51H7DFH7LE2bd52r82KoW1/u8rWJ7ZdMSqD
6gZKORjNMw0K17ADZwKehOG1bfOiZPphlaYVuFoqy/CUss2tK81TgJv43GwASpH40bf/ph6HqwW8
jN4oA5THhpBPeml4NLsbkYTYnCRUgc3QPcKNMnidzqPWfNFFYXi2YIM/EzM79ZVk++3OMWJyKFUq
70yj9RbkwwB1/XfC52eHDe6sDkYX17lWLmBUS8UX4frAxv6rGBrVtpq8W0Np/nGeDcZcWEsGe2es
xt35UUhhiMwTcwZhjIRtzb9eZoqfvTUYE9o0QSjl9p6wC+oOALjCAOGFMs4V4xHbrPdaE/+yvVou
nUnyOIzzpOiupbgE8nwhECESluK5QTDsDZjlPPzsPsdBf5I6x6kUwSg+eJgyWVa6DU+mt3AKZ/XW
GvASdfbbczVs02KpWJmm81zzzCM+QoCVCYp3u8HCD56fnVeCE1ft8uGijv0h5WYE+6SWZa9nQcq4
MtR+SFMNCQoZ7iHicAQqs1T4tFUkXLaWzpZtmBO9jplViyXLkhnBaYNnb2gGeEffAOM1goP+nUz6
D5U1sRC6aVkVSor98iS9gEQxGVPPzCSp/e+6M7cV/f9Sgck5E9XRsDMqM8reYqdr3OYVQpDLZAan
TSe9lBZ8SmWZA+r0gvmQranby9L3Z6cN4ZRHRr5akFiW4pJ6GDM1Hu+xI9Vls8ruD1uL9i7lmf7Y
akM69cLedrkUwhVD9P6u4yHsyfM4/SGcYs9/t1Qu+ad/rNaQTsnC6veKbQab+P7bPf7iFWUpAn/3
IQUJLYu1sUdDOO32DFHRNhym9O2svA3NrYz4FAD+dYC6bpG8l9Jo53trRqDL/i4+blQRAXVDoZSi
4CXtHbAQBnefy+vtxhX/DNJZL/Eqks9B2yP8F6vsP+TTDEkrxIviQmHHV9bD/BptQ2cBDVnTHVid
GIMtO76Ucf9jxw0vZmHlZZGshVqZ7cZodYds/yP5M2ewpeSsXbcJdfwiZJtB6NM6Wx27GdSzftLr
bnk6R4EPFAx/yQ/e/k4/racpMv9MCpzM0DSPRIsI3Liq/12sTYRDBjUuUCnVwGyF1LgUZ//jSBvm
kL45RmbekTUlhXFitLrUd6HgpivS7a87QhzGxBxmbc25bZxZ+3Nnm+3kQDNWeS0HwPb+7E7JcNN+
PHOpUG5zfy8vBmSzYdGPaujN6qDDeq/2Tn2MTFKvVM8gX++/t4hTxlgTGkH/zVWeLdi4yt7JCtVy
i4fEgrl7fU+ofEiVLIg6k1egFlrE3GXGOFuucYvLBWZ0smG5rXv1pPp4SHWE3Hs8iFoeuL/v7lLv
uK6YnCWxC1PvKg3jQ4+tbdkPUciA5bpAodWjm8fPgHa17exSIOyPpRosn6/7i3XHFPpc4dZ36ymL
DMx0TqADU03/aUzf4chHa/aoLN3SmRANwzkijkszQ/DR6vnKcn9JhLOdN0yR0yra9nqLmkUxurhV
YpAg7yV2iX0woKtHYPnb/LLLOvNs1QY1LSxjbfUWYnfRvoQzCmoX/hh9vZIv/p/32CCmPjDnStVl
tbnBUIiXGx/PMxgep1P7NHomBza4Pc1+J6jLUuhsgw0zpEoiNYpXLBlLBbN/w/wjaeBZEt5klszo
+2DF/GnT2f+Fc35IuWGObKpetU1EgxUjOtV9MfUoUXgfE68BoYIuqVbL/aLJdbbXhknS61YVnqkc
7/zpBAqLONnSawnCzmQirSgtaqWVhRpmSVSmWqb02SJpnaft+OjMezdSnU+4fuWR/iCu+l68B6UX
POpe4JB2AT5Vf74d/H7JbVTcxPg0Dcb+5kc5aucKqqpDguDPTF6xNNsk1EXN/XPITZTMONfLxSKt
CeqJfBoabUhhT01KbUZQmzRsgmFWq4oZuyZr4ZJKPTrcssKCRhgWdlvt1KWqx3N52ETCPKrLjKoa
FtuPdJCdZfQTCJzDe4oPPj+Pz+IT5XeDEc1MQbuauejrn51qQw4V225enMQRqwsPAWo0FecQMeeR
TCwgQlJuOWPT6tTEvD5Rs/U/UlBDMhlpL9WVEHss864PsM71/Se3mlNkKgUBvy/WJpPUpkwytL0W
itAl4ginCCxVKNdL8o6hPJXLdplwcYhaG/e68s6/KJma4M5Mo/1meSqynJWX8/IdxP8XGS0KgDPj
H58XN5NOTM3Yg4Ov3bLl/2Im/UcY1hx8tnClp90Y9FEomZijFHwbrklJvzcgyEmqsk0Utq7XkEy7
VdYrwh3r5T7eg/9mDyWUI3UsoF+1iJ/L1vUP8da/P9vcOlcqQA7EFRSMA5E+1IjLWHlJ8HxFbc5K
2+ZqzXO2XtzN+1WkyWFCPhAPgzTrVgmG8potF3cplX4uFZqBmUg9lKVSyFpPLzcCNzR8/6SyMKCC
ssZ6t7x/mXc4O8+GKWTo3WN2lMDfFV1/mEJvd3e6tyI6LYvO+nS2tmG8tGmQv+Iyh86yr4mzYly7
7jWR4qG99VBcuJqDNma4HHU6219D2JRmV03CBHq5woAXmFYprKf457sMtx3cpEW41lLhjF4Svbc6
WTRwox6xRVhRIrfLgDYb0MSopH8mgDsD11J3P36XdJezHWc7bdhAixMdLYc6rJfaiBxXt9dD0MSo
/8gC2lvAIs2JmlBkpLgjrw/WOaWSrV0ErZfbsIvUvBuu1S00TIoZjiHjS6XTM4DdoMX9vuHWq23I
nZMGGlUmRy0LyVxTBrnY3wd8OwgDZie3LNhi8zVDNfHC+MccyX2Qa5Cslmu4794jGTNplNNb5EGb
7PkrLrOKT1lfGOX6ibAXIXJgJmhApDMPMf4/7q3hoWn6plwS9kKuuu7LkLHP0gsoMUvS5u1S5yKX
EHDSFE2nUr6ZojJDZXtkTJ54CtSX3lCPQbyCQUh3ArBGvxlj4WYMiWktpRZp9pdOPlu3sUuzZ3T2
mxW7rD0UkBPJBV59ylBHjJ/xczV+dQgMd0/276dbh0F+W7chZbOttde1qt6vpAFrj1N6Du/AsdAC
igf8YDsA6g/ISJqBF0CIMdbC/WhT1ZdtkrP9a3/Gpg4bJal2HQnX5O+br40NcLZ9Q4ntenACzflx
nKG4AaghHTtri/pdtOXPlm4I4lUSRXkstrx0n8Cw/nB7ZYL8/k4Nu4BZ3GaPoL7jebfTtgQyfjv9
hg2oZVah0c9bu07X4fTle/ZZ8LwZeuIm/X7Xl7n2bKMNOZyDJEkXiCTucp+tCnzY/d2C6J9KgRO+
fsvB1uHL33bXkLj9cK8sdpLbml9HQ1dj9K/u3wiMLtlegzqnaWC+MPTTwBxzB50xmGnU+bZ64HJ9
vz1FQxgnRmUYqoSx3asX6jbuQpdo2T0Tn0gr4c1QlGdWdmsi8WIg5+esmw3uRYcmo1LkCIYEuax6
olfdwPwgjaMt8li/aNGfrdYImC32na6Z76EjMXRfJE5+fX21Cgln6HY03HtXncEpvz5MmeggwUmy
imlFg0Ly1nfiiA7204Rx20BCgv9FJJ/Odbj81toSt2xD5r6sG88etSHoKD1mvkSdVbiWGEHm9Fyf
duPq6RHcGtq9xL8b/k74lzMZZ2s2hJyyi/VOV4IwsW2UrvUQ28sEBJvS1RizkAIst3LSJ+mUOXyN
NZuqN4qxsdvbfb4WKW80pJxBhvM7wVA4eH1MwnIYOXf3/ph7ORlm7C9GorZw4WW/5GzzDfFmASnd
UUHjZPMYfUT3ZNIaNbCMksYJclvDey38ZjRk2lILD91OxGETmr5iuHs6kJ4gW2WG8skhajFbM191
8NFWeHHZvjvbZ0O6heZiH1HnLD6KwnC1o+ezSUqqLVtiim11Ca3H2hBuqW5Van/NcoWjBAJJSwgI
fy9YE9nb0aPRnr5pURZGQ5CtT10z3ZmsCDSBwEwxFVryxqhmhzIPWhZbzNjLgb2fE202o69Xyimt
ancdrXjDJXa8oTrOSDVgIEwPTLEgDTeZUfdLGndA3+Jt8dgW1WuTF83mdGXZL6yeGEaMAGduzz3l
YHeBZhM1eH1l9gxwDL8Li8sR27NdNwRU0ovzpS5FSvP51dERgBuSHeLtMsfH9cB4almvRSY0c0d6
2t8bhmQg5p2BSy0uVueQiiFSOXi6I84Y7MmWJVsoyWyIISXr/Kcc4PqmonKR8LCNwbGWXuoWKrpc
9HV2ng35o4IRZW6xqu+vpI9ZMJttKlKHJK8fvef9MKRnH7TH33eoyg5+UfpmQwhFG03Zazsuce9t
hz2U3k3AHBZvdT+erFpOs03wNBvFUyXTYmOHWVU5FLUl95ltF/7UM3FkqX9ty+LWvtxvW2sInkTv
rFRd4kw1IEWCIKh7Kcj/lbIwJs0rKbkv6buc/36ql8tIzq6yIYGyvR5a24il6TQ4jOFG6mQ+e3d3
WMnSM/1FNzxIy7OPj9/XbTvhZoP4cWFowBMg+XDKSKKQFOtMJFhCCd+tddeyy8vx9p9dWsI9Z4ES
yjm20Z7YE9U52OPa0ELW4AUM4reWfV0OAZ+t1BA1XbWjVTTACeVQlvOyBlVOK73PjtObgJc4q4Ag
HXxFVCnO26Dd27jSaphExx0DHDfHeum3rncTMpGIeB4l24ynxDBAoewfibC1GCNai1lsCd+ena1i
RZZpCvFeYxo84RY8CYQf6B5L0hoqoA5MWjZPNo6v9Mw8AJ348DXYuv0xOACzbcBQ7hbSEpL9hZus
hnSiuDlZ7ABaICok3i+V6x0HNU4eHbgDMrwtywlz/rZcQy5ty1hVSpX9k6My7RNFQ+nofZzLbBfv
gUIe9/f12rSn1TCK0sWpW6l16I24UBHcS/3Mu3TeK/YMFJG242xdryGcomVXydUlnNqzASIX3Ymv
cYftR1kCUGLgdrVssEV7Wk2R1DX0jdmptQuTzO17X2BHV2BkjAPsaUySW3XasqbaFqzoSzjujIpX
u9X6eBR/gkYhGY1wk9lDBPHL1YnEpxFcPzFX7HYWY13Tu/u0XjHvdx5/AQzPjdMyhT1Bz3JJ0htY
AlsAvAEwF7TSzyrHLS6pImNSh2EbhsyzeO7ROEbpMPMm59fbcWp3qBSVlrbcjwW53/BuP4BGen22
GJYuveZM6XncPFEo6k3KwLEnPSqYJgzurutX9WHbabRwUL8hLg+W/v8VPhLGBj7OIqkDA83YfevR
ty3WkJjJXqUiTTSQYCqIYXbH/I0pbQFf+8GizU5Say/9jF37Cm11TKy3rL6iWqpZk/vZRff22/S4
2VVakNqmWC3yIZIK3M002IBPFeFQZfRuZfbBLV3TlpnxGztn4oPgWi2CyisYJynf7fnTN53ZljZx
EJDuMrvrHFzaMU374B+ZPy4Rr8qDmhi1IbPIafuiQTfljwUdz7S1kclX8r3mvN3EHpOhJLtUAcWW
uen44PQDxjifnGfDXojX857bj8/Sti2fz4+Fy79b++Rs5ZeUv4NqvnNeDx4/pMFXwMZ5P/FeLFvx
9ZHmd92N36UuDNL5+irsGWjJEwoW5gU/o1qsNVJTN9n+fdoGXS19+qSVZuw10TrRcmty2tINp4I8
tAkY/njz9vm5cElPTgEOlzjKAUwowy49isd6DnN2Qxv8R2wPssMfSzeh/MCez4lhLJzfZU3dj/fb
8zWIT09Xu0McH7RgrjgCHf5GYDglNLxnkhAISXUSdckDAurikeFgpLwjNPI5hTV3ZB1ftzaonDJn
Ww6QeCLwkYX9pdiZH9LdjAE1Y0+TB37++5OrrUfbUPcMr1kopwVHa0KKyzuhNVE/R+iK4SQIaqFD
nU+JvNKZ8aJAkWzAftH9bv3iJ/lb+RBiPrhdp0eCvHQpMTn4JHPktZCu93TCY1oPS+qM8f35e3kb
4YXV3YaXZJQ5yh3CQoAyP6tQ41Yosf6nnJ9IkkCPz/3AIh8EnVbuZig/WdiM8zNsYkTPlcvkE45y
Zz/z7+T5QK96/S4nHNLHRxjBgMrX8pb90fNr1+8ED5N1Cy00Y5v/SIYfWm0YMkW0y45LDVoINSdf
2FrfW+7sqOuYe6cTOcrB2RW2xW4NW9Hdo5N+gtuUObsg7tlrMmAP/eBo2fvYCXlc/sRw+pldaE5n
1PXXqb2OWgyBvij632i3Yefsj0pRdlOet2OrLrCRIo6y4FuiCcXSeyoAKgDzw3kJUu1Uv0ReQLT0
7S2D3W/pvKJJ4e0tYWJ9aZuTmH+Dz8/ySmCgP+9ej3bkbQNQxmtiDu084NNZQPUPCJBUSP0Bdo39
h0q6+d3wFrYF8p+yjofUlZa52VcL5SuN1Ng/F9U3DYWOHEvTG5TfsfTuLixyLdi5G68AEIj0Jx+l
Xzk7t/QL78h/C0/1IWS3B7Hv7g24W3XjgT42nLW7djOnuM6C0F96i2HHiZ2Fv3IOTjg5OJpt2Jot
sNcdZ+FaLrrcW3kRdU9LL7zpeyWvOzmFqzonb8cxLB0kFv8eAvm6a3c5HkZHyZepu3Pi+jN2Y5dT
vFr6EtVZgFFvUZlmUKDfhmvdxGL863AaVLzLDmHeywotIAfdF8nlgaMjwqBWUDViEvLWfTsBSXlH
aOv58WTr/pvIYEz0z8/p2n59qLlXsV9fQ0pVaOxP7dnWeXj9fHzd0asHNQhyxBclk18fv1+u0fAm
/nr8hvG3zk4lPmmpBSVPn9XaMcXWkkf4VtnfUg0lSokWz/s+BUBFoK4Yg6QR9H1M7OkduNnvog5H
MyLfYlel9vzrFi35aIluiTzIusXFrInuL27s9WgS6/f6xl/9uWF26kRKyLnzaEfEKwJYpKP8y2Rc
08Y5Kl2Ep/zgGjnat9+YLyMIEWh0EW6J/bh3J4884jOjnBY2eiO0H2g5dVoetTlJ8/uMewaSTjDT
gPr+09attPVqcezBP2KFgGcA+rIdAn2OtXqg+VWsIfIJK7QfhYY9AM1ueMkJMHqohIAhFGIRFfhn
sMfRjl1cD5j94WG2cfOAqQQuSWOQNOm6FpiXlsfv1pGev4/65/mNP58/WQMus+rstaCC5y0vwyDL
+DjdHFBcpZu7WrD39l7urofrYeV1brSRBT1ZwWKueMgDL8fWWnnJLL5NXHWwCRZu6GOPDBJfHWRB
BM9vgsPAcheY7gDzuTmg3wZQ+CaSwqBkeHFvuTRw8bUxrqZbb+flI9M53K6cvifowTngzstreUUM
kHuf7/vO8noH+mXfk78EZ36wekiD1IkDqx7rwPhWJE/plI7GavwLKZvOEsAS+Up+YtbPkbmFm3gh
eDYHb4Mo2XvdQCRgz7a8DuHadbD0GYIRJNdRsHCSoBrozwt+m9NeojkGH11OIB9bgZxR5m1dUDcH
UbABdZNuIe84iLzNMPcyd++a13t3x95E4m2GCiZZAfbWFkG28kNWWwe6Wzh77+SXPqt5SxIPW+Rv
d3TwuROn70bkd83rHsnB0uuNFFd31jw7asKvrj7oFXI/vh6eAYbGXYKoUBmiL+r/kKv66rt7qqMX
vI/F58Iz6yeUlgaDtYpBQUMrPU4I0cQxXRodvMgByQZNIN/9LpfqiszfaK7hda8O4EUfSngmQ3UE
KTqg44R+9WSOwkHW9/c3yefvKzbnxv7FpQ2/e6sdO/qhC5XnPedo2oXlLE5ACHv5bgDK2CF0ux17
bzgKppvq7JnNAI/uba1rU16ZbZzOxu0cnSRz9oWTbpw9Kjt2tL2TY+sbLaZTMzb717M2pHbYWyxK
Ro5qwSa11ZW/qrzV9WmPntyecGbzpZOe3CR2vw5tXRNtsqwZR1yv4n5sxYjdb0sW7GqqH1X0Pt6W
ifzFJMJeF9vm8C3WIvjrXWqy7Of3x2nqCPFRsUTNFHJYdMPKPeIJ3UJf9vwDCYw5A61i/4gpxH9a
rrl2gX6hrGZs8rgru2pXKKtycld36/wuscP5BzBWbwjeDa5P5cy37geh0nnM0zBzkOCDbcH3c6w3
vJYVO0QbnmzCFqJgxMZjBFEHmY3UDh3sP4peRM7TinovPenIevAxl/zdwu0jdsTmo297/IjQykUX
kdBPHVL5U5L6n9N3THs06/T9fTx95H/T6WOJmcRskJIX0c65HuDAyQeNXCtHnwAgkyO51GAz3uPS
WuKwiieKCc9fytuh+dY2b6ihxN/F4HhHd48fiZjdIgdmqA72K4BZ1FqCGIoLmGKwQswSepFwSce/
mtNXaUxixNLHB7h0BQcT2/JC6tYRTlRJUfrGPQqQMP+VG917eLuACX/I7A3cSt5Zoi4shqeJ3mox
aMxmicY3bwCCZBB3YLhbr8EblZaXh1W1k/vdETxi/pNorWu57T2aS38vvIqMRoUczV6TIdarp7o9
PkLy6PJhcH0GQidxU8/gPjUvcfdBhMYiwMTXgGfzX9FVy1GIxS+6K/ETfx/gDbyIPou9vSMaTxoM
w1nodzxex9+FbjJbebEXARulMmJoyVerF3mH7J8Phg4FHQ8u4YOs+lWnXivk9ZG//5RXbfgI+Qv+
ehT58Ug0KM4GK648hA/VgAmNjWueJ+Mne75L/DUYtFWwxxIPa2s8AYY34snrBg52koqGvGIaCvs6
XGGljyK0szxV6J8G9equrCh6+3v18Cb00af8niedxAxL6ngdxtigoV0NAhctjnYlJ6/yb+HizHlb
b+8qbu4obnyv4FLidTpH/+CJnjp5PafrIzM/Dt4Sq8IKjKDApth7yGM383YQlo5G1Qd78v0q+5Db
Eb0nN2x4SbBBT6+93MknJ96RafG15YFnOTy54pcQ7cFSWXixK45CDy9iNVXcrtsJds7K70xXfoyW
BXRkG6DY/QVvvGVhiMg33XC0QAGf2M7Bi1gs97cbSvv3XukbaPYKt8Lw0L/8N0NvRt767ojHkjO5
9+gf2V/qL0Ad76MnOzgoEXq/z2T0baDzHAeeOvI6Q+suCkIvZbkFpyaADjtPsy3oLOKUsXcchdMy
ad5UmGvGsGf/6Hf9hHXFCxP7wsJ1lDoIztnf4RmluEG4ROzs4IstEvK5HFjBgVervs6piE2yY5uR
4H+j21e+7lQyISKwOIAkWPLEYrX0aNZiX/TI9p+lxXHryp6P2CsF4QUT+2U974DgsvMUP8cmEwqQ
w9oBtG2y0yW66ehLKCK9P/A3GbsrfDOI70vvwSPg8IgsRKJp9nQDvuzn+JEW1b5DjBeVsXHEk2b2
FJIWEVwb/C8n/wmbnvB4hmzF+UBMvmM0IkkJYfD/o4/8e8Wyj+yHxKOskhAcHbbUkRM1QtjhKD+8
vj484EeLLOIh+RU9Gc7+6lZEGGFFXAYJs3RQaITF5QkQ/X3QlSX2o6ANgMn8mPcHO4y9E+auEUAv
g+VNgnHGVXBwhIcQIUZQ+jrHEGIiYlU4+n1PoEv5iXwkEKDpcFW+mFdHlwseypiOFaSRukufd+e6
NhBbxWHKcabukUhtVBtqkXfyUn5yqk1IjrwmkhPEcvRJ1877kNg2WDM2qHAmXehdaLLg3oTz+tBS
XhM0NoRvcTobhDQAq3wsfbFt19y6idUp9w/FMnvI8ELerDWZJj7QX1r5R2prjXyA3knTZb/afkvt
HNlkcQCl876CkCwXydPx+o7ID3ki2Uz3Wien1WIc1Kg/vz1GIxIf6vniFG54DAlw7D2FkIeweYYY
KlAehWfx33ReOz5+DuMReGaq1A7RIg5QNNRgLsQCIqf3pI0qbxHsRAC5KoV7KqolRfwT3mA75cBk
yms5WCAyRXCKewPTjGTbJexvgulyhJHlugq382LYB6/Dz9JhgbNQuCdHDxRfRS5BVdBGBZ1F4n7N
jk40LmlPrvjpFhqS+LWErdH3IJJJvAEzi0rxicRRt/wSO2AsdbKdO5hvacfBFMBSnCA++EkWHCQS
fhhRCSTGyJRLqdmMYPfRHz/zNWYM3xh1AGMmBYhzCWeefDEbaAW152JISdxdgWeYgqJjU2A9fMjZ
ErxK3ZmExwmMCU/pdew5caIRYjGGBIVD9gSIjn4P5Do5udDdP+AeBiq0v4Wr4Df4KWmpY2ECbwtV
NsLVyxJwuZW1ITrCpVYQBKzMpTNyA9/3ROTr5Kv+Iuhy0fIbHUt4OVDQTwpWxSJYBIpz9DR0LhIc
PfteYutx07ilsbMcFn7v1phVPnfJPlZwvxgrS/axplRYRY2dEKFCDTscOwJliM2Vs4SCNJTZCdVT
+iUBt8OAJqCaZjbDEvYWldqlQTDk9HZBHnTd3eQIfVmc4cnpugrKx0JCCWNb3u8sVJdq/MZBjWBh
V8nitH/gyCpHlMzB3WJiFd563LspMMhyFAfOKqpl5acoxthPUCZyeyf/hPHFJ4oJZX0lBtd3SDDF
aV/RsBcjCwgeBt1hRWGafi1Os2bnnE3llp4e6PSZFJgdB8eycdbJ5oTscQP3slMk5h5Xtq02Vq+T
c79tuBEANLbWalsexG/0ZYOZl0MrIgJEJ4swEMEgdkzhxbXgMAJSXBOoxFc8nc2eXGUuwkFz1LFY
Nrvp8srk+3xI9GRlLwcaQQT5Rde7ph71qufep17xEEMH6xsMSA/jEwM1IcyacHLxSExXfoqxmc+K
YDdL3OIa8xSTVIxBzMRgNTph7EkAJsI8lUmLoS8mnNDldwjlOwiCDBjt0Ckrp/D3nLaEaTNXvVVu
REpJqIUQjGN6K7khQicaSp0OoyDGNJSbkjBL31GmfU9MYFkZMxbTrTZP+TqmhElMRSkYkHXlc0n9
KEEQT/NzJ8GgEa6QUMN3QAKqHqk8UfH0HSrZc9+Ekm9NJx8saIbZBMlsiargyYJ8IM+wRzsmo+UM
vnKW6NjoofMcw3MZHFGiY2MxuHj3KLCAm4ugoOOThJzRn/imuqvAZWJobtHf+zd0O/TavSX8M2Qm
JcEfy9uQV+7hKfXIKxuYTWKO5ejtb5EhZmxO/uKAuBByEGFS+hIyF6FSwoMFgaPVzZHaMcbridpF
5UrE2mR1iVp/e06E2Gue7v1jUueYWnA1lsLRTxJb52HMMVMEsYclOrX0FbERsXbXGBV8cIF5rUoO
CNOCrw+YDmJ0iHWH9SemCbakaP4FQmjhSZQncXrT9BGTBeiXFIOCq/LkciXu9k0iJe8m73z0RVVh
O6Jy+kSMvoPuBnEptDVYR9i+z9VVZ4iFi6W+492SUYnVnqLTd6RLhXXNQGzaDOtEqyNwEofbEckS
9l7MsA4h0/6ELAGjAS035FN8pW+fpM4dXEvcru9oU8vtTYj0YTf07xbDlNif/LtgsKv4NkKG8voO
8UNa2Mk04NfhIwk3KohWA1ZZsL+Dp3oG50j9K8SA50LkjrgbVxTVwlnOk/Ug7pWXelts7ISnKok+
5rCJ4ve87kCid2s+v2OF+0eLiy9siZ+KAbeCyDVigCtfCAsixDyUm9DuQuycb7WWUUUkUTe8A15j
3ovo7tx/Ey3f12al6e6vLK97Jx7It6lpwDbpFa/GpmsT8nULc1Pm9S1wC3XT6BKEb0TnUr0bZ/3e
WnwOCNvdI0Com+C2Tt4W2mlLvnbNRtFC7dSfL9gIzsXWIVwvd2iVLRoEBx6eEV0pAreHI/b9IFR+
Hh0VjSyGFxFXotDb4cE94gmeuNuuFzoVfu/K0xF8eON84inz9GtoIOa3PdeknlytfyK+77fvJb51
gv/IDCEMN/GMwcvHKz4wVs1yu3g/YsB9m20i0A4IvTWiTTy2XqA6OpMU4DX8KpQ5fFJB62J7o6b5
Kscv7numEw6iq2QgfukCSpOMrHC0cCYapTbmVJ58hdYw0CpGcPSSodw0rigWSXoFF99I9P3gVvxG
HI4IQVVADTuUfeyXAbmyQexGox0mQAexkY51T+6sgOMqf21nQ3nSPGDOJyJo5UfCzcSjJcAUU6wR
ETVIOaWSqQg9zlMh3tDHBEswVnQnQs7glwbiy6Z+hUwwUMsKmcp0hmiDciPckJjurw24+2JL5Vyl
4iRDuUIA2OZHIjSpu3G7vsTA+zybnOkBP1JEXUeEqtvFEbLwQGTnC++ZQD8PJyy/88Q+xgQ9INCF
U343a3p0i12yBbs/WdBGFmcb9oxY75H/167Vmfi/El/C6CayVNbC3rhWb043Ozcai+CHy9ljxJxb
rSbTbwn7bQ2YSEORA6IiCpyHHTKYV49EEm/4HvMdFWHOUA9Py4nYEcvX07soDlkPI4qTqJwnncW6
eCjqzXIuhocsKsvyeE+Zp9508ExF0PDmo8XnloEZW/fI62u+eereyiLd2z1mCekKPxljohA1IJ4h
aopszvjwJL8q/ZD+l26weFmPo6EySsZE0W7kFaIYRQLgdqDe2OswwQH6doLkd8vX1atQawGDJkOW
4LPw+rMDz/9tEYmRuP8yAuOWu4eY6w/Ri/JxelqzFEuPzNlxpN8oo29OV98TGF18sGS4/9qORbuu
xwnHLn8vhrl1HQ4zLxxL0E8+xf6UoxYNfHQKb/EiJydhwf83z+R35s0RH0q87ZJ3lpUL3pEL5/to
aCT8SV+1j6NqZ5f+4iXhNORRT+9yOnVAKISY5Yjk3ZQRoaERrIi7II5CdyQWO6bf/MS7GzgNR0d+
Z9yW7nIizygH2B3txpUIVZ5CDkp2Q4DS773LoWGHzFX+i9XAO0q6zeBg5TsJagr7Y0Uj/rqjeGIE
4b28F17CWH5zRLGZvIuIxRNOizHSRnJyJZELiyqrA++6HS6CdHItMpRlxuLdHJA9irOtM3u1S+mZ
T9G0mMtLj95y0HXy+3Ko+6tBxy6HmqMhK/t+f2Nj1iJ4ezhEy0EPczZBPZbYqIiN+fXR+z/Czmu5
daTJ1u9yrg8jQAB0F+em4EGC3ki6YZASRe89n36+Bf0Tp0ezo3ert0RRIEyZrMy1VmZV0ye3VE7H
kRzcffc8sYJlrDO9Gi9fUdQ63gZgLflRtic/WT6yvGJ94tSXBdLvrsdjc9p5rEB71X7yKC//RPrK
w983L/zU+arpi5XA9jgLZzqXjROu2ieWhweXO/XH0Yunn8cPf9tcN/W+E26bTnhIDkmF3JQdRyiW
0fcxLVozpTf1SzG0v8fRz0V/mkQLjp75lJy41Rtn53P9dfc60Tvl7xefJ2T0Ton7XQxvjQftr2Dx
Hljehf46Du2n0YlvDbUQt/lV/b4kjk0kYHub9qZ9ScapQ4OXwnFaCo9dRQdWUAnPTTXJrj1O9btN
492j6lB/Ffpg804R0PQajVOOYkETKFz0D+Hic8f7Mu36Pq+XvecaJoMgM7lHDjGJw0EleuMaHcJ9
+sz2KaqOsFLf+bWRUz+Cyu476+A+ED4tLvdFaAFi7SskOYOOrwhTKnj4HWeqeKUYO3VikugaHTv7
juIS3YuiAic+R+sU6JoTFeN5Krr450gB7JvwVVeEo4sIZtcltIwLD5gHRf52jm4oKLLtxzpVAKR1
+8yaHx4EgfN1gfAMXS7Hc3EpVmkQciHy5+jAAjjQ8r5OX0DzMHhEScvOOj1G52jfIVLi+rouwDhA
p+BuxVQuzoHuHRkbCyRuIFsY0ZjrwIm5IYVbnGDl71rrlPbiFA54vRD1V13ehPgEPS4nAa8Xg6D7
KYJy//gcWnGln5GXIvBIRxfrApBKdTWbrqPQT97nNXJ0JNdQQy4DhxC6GJ96nJnzi5OoxEjH0jE7
DMEScHwlJp7kPY4fcezonL3qamKOzNkDnY374G714NXhOmCTpvxeaTOGOMwI5wYi1SmgHnK6Qbek
G+Oh8zZ36hpVuIhMYbnIIirmaQF0iNIF2bKzzdimsrnMFH9W/UNdtD2hRXyK16zs+0QR3tmvZdew
BkF+9ouBHJYLwcu5IcK8At29Jm/sQhBxx5F55LgYqFd4RMBbwv2Ss7Ns7xMbuNwGdaixAuYLbrAn
WBedv0gssNtnqhVmlci3rBCJrQiFwGRx03FRWqfINTZBDgA3da/AYXCWXjhPCrG4J5y7J3gNyAuw
+wrE4ZhT/Cz1CRokhPcLqPg92LDAy0XE2YT74IoVQW6d6Ex49sDtK0VgPDzXg2e/8iycOT4pGhXo
773Yt3AuzAR36hoL8auieyoRHx8DwbW4JfFpAB7JmWoin2inAijhk7s741jduUoeXeNYub5L8CLB
AzOT8Xwj+hwTNJy5b4UhAn639QIhpTyIA++VWH/APMGVeEIjKcAGF5FQ0ujpLXrFCpF2MS8VUK1w
iuUMX7xdarEbgFpSaMyKgJBYnuIjkEK4mlCOsWMsUNQb03EVflwBiM54Qbn2gQuf8uB7W9fvVvOn
4+R5VdWMdOUK/qbofYpW2CJcLHoVaIgbbqteHxFX4B/+tAHPavH8y1xPVwQ3EOqOe4yjvYieYL7C
7FmZcS/lKeFuMT50WRArz0kWUWcDjbDlamefVquht7NMgc/jatM64AvofYuEiVYs/GmfIFrjbu60
DKqpzwe9fWbk1KJ1cvQlY3nQDwdCAoeNC7f+taX22OZijyuBoizeNVikZdp/P53nPQAzPg+lIMGn
Du507JYBvGHo5Wwbe+AAaACrkWtXZlzoF8lUeNBJc+51wBjZmeFA+LoJqoQEO3qy5hcSGxlwLcqD
t/CRrXmPkJV/FuMNFCY61imP+q4RBq1mCg22fQy3IRo7fopQu/Ast+zSgcbi4nduTwE/d8xIvHCV
cZ3Agn7YQVjT6zmmefPKjU19AbHIXo44LwxvDfsbzUYCDQQ2Y0bqvWWrkCxDkJbRJgMf4avK8JCv
K0pQ5O4y3POMjH7u5hQtUgCMYNxcdKD1eAbhRhxHILWIqiLpeArd9T6c5/IYwR0rjYDgxKzUXzaB
G5fjVZzP6wRqkr2kbOZ2DXzRBuDgejh8CsI2ySv3ypCpcMUxWI1AFPE/utMdr3V9cT7YEM6+gubk
XOGJsGguPInNgQuJWB1d/8JVAGTghjYgUWgYsVWiNC3gG41p8qojOpqznDL+gqj8WaeNRczwT19z
LMNzVIAfsuJtaMVr1OeO54Yi4qBNeAInfYbbRKGo7NWTUfojqVzFBG7MjnLohqDtrQ0jYwP3ueDM
9/oquo/Ucmq/HRLcLX0u2lawkkLacgtkmSDzwIhZQSipba3GbbhuS66JnoYrOQS0R65ciqS01/hf
0+Ev7AX2n26HHAS9wx7x+6Uu2yRGBJVc5raFmlf54nu7xHm2IaEsLcYIwaLmoBXPvAZkoQUG6sNV
kOqUOY+a40CKJjFzmNA9J4YaQ6KBi4GhgmDEUJKO4NW683QelLrzD3AmFiFx1K4MAAtIjQmlaVwj
ki+KpAEB2GKsL0Fbc4G7hrMRFnmjHUHeG9w3OgyufauDQtGNWzpPLPOBgbBlYXI4j4uJmksSwtAq
YxwOdNOO5t1h2is+1TIILXAClyEaGdp3ExzZVrQAiX5nPJ6858hmHKzSAzaHsQvduw1PGT3V0ahS
vsqScbfOXxVok1XksHGi5iVFMLkBF0EtRAujc4FFoB/pt7u/psbXuOf65QQ8GEADij8XCYASI9GT
VQe0YDVEosDD4eaFG7bvECiIEoVSI8tGJbhBNW0TsF3q6FxMYbDNwQX1kPDNe92NRU7/9KHEdY/A
DovMMxSNGKtnfG4hXEO/K5uqRsPKxLZv+5vuiw54gPkDpNBsRV5rjb+wlmwZtUjeKMGwzoUFYlUO
kc0mbAW4ASetGnFn+wSRHKjwvO8y1i3foRMElGqtLTI3zxSOu9Dtsg7l+PhVAqCTJSn4ZdaGExET
sSBw3JVNUrSqVb1CAuFPB1+46g/ivEbkLCmjgAs7rCLHcwEQHY5QPohmGZ4Kq6Xm3zMZ8MRbv1xX
32nkymquQwlx5szpJ0U9dlg1tVV+H1xN2mYLeZSLjXLjTQ7BXCJHFiSHlCrszqVn0pOWWNsFPl1z
iArhbt7WbljIeHbGwJzEleondiXYJqDo7F7xeUGTqI8U0jPu1w8hXUQ54XisOHwJqz0MoQX4qyz2
mUl9x4nBQHECl64/BetEy5ucN8gaXi298zskAkvhNqGZOseklhZwgkiRoZPo4FAPg04gdyn2bTdf
KKR/OOCLHr1i7lRW8EcvvSJkUQ1nYd154Pr/cMPMXpwZ640yzHR3EQdAOgiMJoEOSnTCBGp0MFgu
GEE5atKkPBjYK85+4Fy7cBs8M5efImilzTkS7ZTCLV6uNEEuDmzBVPC9RSlc6bwHZ2LY4pjpXJqQ
MonqAGkgZHvQdvDcUsfgEqc7wgPZmwJmDWwZc3FmKskbF82FyoDhc8OdZapg7HEUGIhghUypEyv9
Fh7WIZRUjIDuCPx6DcGh6UlONhSMEMi8vbmrMraOgIioQMSOUHC0OtB/Ol7I9B0n9uXtSXqq5gHW
KsfSa6C4R5yOV4xaFjMMwk7YbimO4soioGQncev9UkPxC23PXaAiItZQEOTEL9pOqOkrPrOzT4Xn
3zDo85Zm0N39YyJqsoDVxHIifKuaArSenFs0JJHuXs8irHED+zVOiRwZbTWuiyGSuohRIavOmKPd
wfl4zgtk0TwpsTi6vTKm5sh4YqnDHYOwwRSOgyvTFCwVJzVnHrC0wu01OkSnwmUT34zpC3oQ91GY
rEQ+omNECckTrTAJF4GW09ylAs9HcEEQ8C5+2sX/EGQqlQX2l1lXSkWuyI7h/Wi9Z+2zWelV71ie
0SI4ZFqfZZklBtpzWnyooUBTB4ZfMQyN9o2ECAICm4EXwBH8Jjsn303rL19YNuBi/LxisKoXsz3D
72dOa4BrZj+5H8mRb3juT37uAIFlLedve+5JfgWvsXOb4DXEusKa7oIV8cvcW8VY5YnlV75vxCcl
GmtszkzcJ/4tLtqA6YQ458j0nveXibpOkw2jwYAdG4fOfhLfEPvRbSgdZAtROixCl2YT1uKwasAJ
Yi8rBOkKiSt0bI2huk/XsaiYB0PgQVoQIbbDLD/QawcchTuGFKOH6ZQpd+B1IPFEIxI1w4NqNVIU
r+D+0CMsBqz+CZQ3THAxqQiyGao6QiG1UAiF/z+E0p57UbR6kDCdYXcGH6mCpsxxT0X0ixwSpS8k
Cwgw5+sc81S0G0pgtfPHrHfEpAxi8Yt4N5g0+Uay6YoSx1hty1gNm/XFCRaxIoQyuUAi1cSFXsMD
U0C0F8ZUqwcQ+pKRAokXKmqA926Wfbut2LAS1Tpap7asp4p31AsywEviDln2RRc4PpeS3THiN3qH
67fw1/xrA/Eba5+F1ZdRpI+Tsdl+ncw9cbSW4aDAkdbhHuMLKLGCrJ94uNqtJbX2PJRGTrJ0gf3n
1pq7RGfA+GFcceV748gCAsbG6pMvEax/FUwPUuCKZ7fmDc1m2Q5ZFrZOdRp2UMtbEO4aPnpM1CaQ
ZJeDSHsgEXCh4J4d6EMCBY7MUa2+yBpJboUJCeC4tWWwgP6GFuiXE1qBYEFLcI9fNIJURP8IG6M/
AWLW2ZysMpw0jAClA4CtMJRRFXcNSg8zdfdXCPnADvonnm0l/4R4QKK2E0SHsIATbLQkfD/LDfQj
n9SdI6TE2IpAqvKYWoKccNG+A0A6gJiCIoW52uAggvqE3j4opQTSlNUYO0tGD0sn40VRu6jbOzNH
s4jZ8y78S20DmAmSLIy1VNd8ERGkvhILIAllEeRYSYa1pRmn9uSRODTdgUkCqBYeO6LjJQWAmB+A
2qlxCDiBGHgAIK6BTRe+GCwvHg7LTJCHowQ3I37WifYMmAVhxpxutuGKCKxzB+6O8cA64lQ4fHrT
dWFBi2yOUMEoAtpImtG3MA1kdKUExC38C09bf6/plCeAajV6etV8oimHRDDsBQj2DLg9B4HU6rlU
kwpc4t+KdbFGoyyZkkDurNuI7rHt8kk0HbTmPDFqFg1ZpOMcWXbCGVIJ68tM2WU5/MEZMWespDde
lUi/1hS8EB2AFrKxpBvtkgXAFasEfogYY3kNgh/RaQDRP8CXbSHf+Bj5yoYAAQMJOoZGmHVNT1gk
vYdzDedduqohQ3IA6xbudwWOP/PkQrOF4NmA+fPwwgB7TBRk81rrfq7eFH5tYZ6kKCJ1kAH7AqTQ
4KpwjEQcDN+G9L+vnBQA6ifPVJA/BhHjUPSQey9I/BxTHbGP1mseJDYGTZue4ujTukeZMWgFDSVI
C6+cilUVN03AwNh55PGTBuOR9VOjQq6moLeffw9MSTHFNMHl/ywC8mnOQHHsw0Z2QFIiP/PFSvYK
yktGkJYfuc5amGAS/flbmVAUAIsQl3cbtyaavy7hJONKSxdLn/9AEKYFUO60ls9VcMNg7f2FEgQv
6uS6DUKlNfNO3IEfzyC85B9G+svyoVVSjuc+X39tYlZiuJ7WcMVMz9i1COG04kuSsSM8mreUb8NX
SyCZ2PhF9gORSRd7jo8jtdCPKLPUVoaMNBTST9Rw4f+jq+BVtSlocQyDybLcFjSg3/kOLHaMpbQ4
x8X3QlhooMY953p6OTOFhvSiuiBqk1ipQ/pdNOiB1zVYr0NujyUg4C9J8b2SuN0jm42uPLe5Aigr
JST34KGQMcqD6Hk3KRgIiJO+NkyLGw1ODIVCOzp0toS05x6AFJ65ZFoCpdZ8VKqNEwzxRk3KgkZv
4BX9aBxYGLgZcnYRxPwtzTIvpvJbcVD9B/v6KwfNZv+57bJA1gajEMJ/1Vg2xfooFRemIvfOxe/P
61oANFevsBRaEgQ3y+IBm+Pm5pZZ0wTUAedRK+KdNVlYCFOD6JJ0amSRP+vn2CjaFD5Soo2gsmkt
DVQhvEs6E6EDj8vamFx4rYGSI09/Sfb5Ve/kJ5/hH0/+S2tRvlJr/PG6kj14NqeqecXjGoLNO7N/
9ZfcmD9L2f5xqV8qi5q7X5avJy71pFCC8ighZZXJ+vSUiU+1helUSc/6Qhk9pQre7JNg42C6SnBR
3n5rCk9n2E9Tv9L4+EYfBQ7n0C3oH3LRKumWkwfp5s3BxRsMVqo58PN9hSh1MCEFHFD1wkDtKBnl
biptRNb/zubX/pi1W6u5ZUrlFC3L+p0kYhULpctii4DFf4M6LxnlMIuwFYGqzCa/fvfYx3ycofY1
NIISepXWSo8P+XVYoigJxQ+ztzxvP6SgW8ZYDP3wo0W66cOnMOE0bLHd3sL7aFEGW85H2ZvyJtsq
hNM+sj7ahESpKFF49pDOdkE+Bu/i0SoHgybVlyy0PBVp4OXZKqeoWKccIBK+OklIWoTkHYHB8DeS
zp06lTLXQYJinaOocEH5GHUYNZ+4MD/5RSlJ/X6U9EsXNmjRhqRUNOQ9ttCko7gyJUhmBW/W1Twh
EZVqUSwV3RnOOa4HN5Wio+L++S0/94ZMo53Zr/X/ZkFOflCbk9u+nFUPxl2Zw3R8MBWqGTCgQM23
ZrwyBVrzyO1Ri27c5m66qLJYUSklacJZ1e8qNfYnQ5oM2O6MJPloFhkz6+IAcXMClWa1YMZNJSYy
CJZxjLss61GXQtxHHx/608wIrCMTcggfN0TAGoY8pRofpIICSaAL1NZhI7cuTY4XqISYBZYhH65b
r9vvtrvdLipoGiNSyjbTb0PX4LUDO6/NEuSAITM9D3a9E3vozlO3vSYJjr5ZfrxG7PY1O+AuoMZb
B1twkVmN1NYje1QXuqe6lRDTkMeKx0CtDmi35947tBRpk4EED0dkEzukH1TMssSyTkgPPsLa1XLb
m2n1XRvnZuu5d3x4Lv7w3rs3HzdvNzbXslkh996R5znj87vv0bZx3ZsTLmz7FL3Il6A+KG3/UZnM
vQdGhXVmeEgvmXUxBxguvq/9Md87j7Vx195umTqD3dycmvfG7pVj/eP45aHzPviFuDrYfVJrYQ+x
0LlvDUZpjs4A/JIOfvmrskcJriUgBQgKzs7aFGc2IuSJxcwmry65wm5Uu5vBETB4Ye47s6LCAfMf
EBUY72leD3NZsYrvN96lC84trSVsmld84MTsgqh6h0fE3d3kz1OiyCCp8oPewENcOHhEFgVasDO2
aabs+ThpltiEcpACigc8+wDbPiFCazaa7ypVCrvjf9WH1JUi8EHGSZpanA0hfygx4nNdNiCgThDT
v+7XfSo4+4jakbXzl+GXlqU6WRJenWq1P9bCf/ORG1OOlaWZPEZqNJCKy/V7J8+jOJZ2RKfIUb3j
U5X77e0t+/jIphiHbtLvt0JKGH58YEfYGQUTY3vj6OOprUQsHDJyXyRiIUNF6pVFLkKpZkMp56VK
wjgNfUT2Ev9QqF0vLuGQe9WdS4gvpZA0+ItkkXDcz+f0KMP6G/oVJPgS6w/zM9V/ftFRcG5saMLJ
M0dpOLBknI7jnhJ0K0VwiClVOqVugP/zd2lMx/hfwyEtM/Y6ble+EPk39a/vzpfIhO/vjlU/eMAh
SmRP/YDmOXjlKftzblsH0I5eTIpijy7nx7ZFO0a97x7tufRJ1nqaRVqg4GKNNu7EFEEkk1SJzhTm
2mVUfyBO5a3vO9+u9W/+9M0mdMqWr/Ch7y/KFTwh8HifNym/51MFyoNZ5jvj4UsDol5nq7cvjq5/
Df9W96n8J01ZrVYt2k656lRd+1e6yfZY2tj73QJ9V9P6Ln3WWneSqqATwY3RU7rerV+dbD7nJ2MP
bIqbkKOx0/fzAzN/6NUY3VWmW3QES5gyS/F6iDQphjPYzuadS9Hbku8FtjBYZyQvX+rLgcVuSRXD
dww0dDty4fy3B6WSiJf5vjIPkDLs88RuwwCwPc7T1CalirnVy++vrVlSIEs5KBVc7f6+UWJ00RW2
eb4VU4uYYVJAdvpVmTjc7lcJMSqoaVbqXJ7m+kYsWzPz9nHr2WRNr81lBl9EXBPdvzftUnifLLvr
o+eWTO3oP9NC0VQwVC3EbitsgFl+z78rCzMmhY5yRd+LvZl/Wx/z78PnaWXuc1ke7E+5ucicg345
QY93iwX6fY2CbR1cLbMZjLsb16xIkprOe/bZw+psW6vOmXpNsT3lfV5hg54MLKjd/Pv68/7Fq1X2
7y5I3rW/Hdp/dv2v1BJ3u7Ft+7Z0owMasCcE6BlCasXaI5ZLsKQA+Dk2Q34mnOdfvMqK8jB+Xb9W
tEt2ya0US1XL/uVWWi/7dbluSFtAvojrckOrJHC9VD+yK3CPr1YRJEC5b4qlN2a2RqGBKses/OuA
7BuEJBRpih3kI6p4Q/vjlbpGeI8KZD2icvjK9gQPeHiWuUFsiOT4oTSqWAFCEUr3dA7Rjbo4rdPR
MNkKjWP8t40dmEZ/elKHpO4yJSzcSu1XQvDueqme9y9yuiyS1k/o+Z5eCaXfI1z0y5G18MbapWnR
2NfPKYUb3hBYhlbn9rn9ZpONq1eIn2SgXlDiDgvh1zF23kU6FyFpj7FM6auHoMNggL6+rsbt7qUi
YcOn/oLYP8+IhUwTKiBASeSK0h0upoE/hfcEjt9WsQbhPEd/dqovLOP2IQj6s3029kuUB2qPffKv
gEmDTxhzMyE7gmyJONpMWd43JG9Z4WeZa+iLjSjrZyrrSHtbxGH4xBNCSZt96uMlFCFmBxT7Kal2
WfAIShYL+BTaJHH9eYQQ2XO6NW83mgO4lwFCKk1xekU2sxutvi/pNRwhyE1/gLwb52BXBT/PNSe1
jPyyvBLM0R8V0z1Er8h+EsaUdEaCGeVh7HAygNh/f3lOugFbAkATGUeZTuqslvJifAd/qDXtHJAJ
Rjr616OtvHMBWig9WIe9L9adW8gipliTH1qYykD0ilhu4RsrdYYumsBFWtmL/yaFp5Q4j9aiUX+m
0osgj0HRek9vb8fvJ4nwSip9pivUnFfwTxZQ5MgpMXf4aCuLY9V4pg5yVy194v0U5nNhh0XSMV/N
91I0brHrcEwC23BoIbFYPXBgDOTuBnx8w/Y3pC2+Be9r0HOxb/vkXXwYbEN6DytZREYbGa7gL1R6
2ql2vNaqv0R2zr/Pgar1K71yu3eslXNmDpQolSfh6pAtlmCeqDVDtALe1CSYIWd2Y4rpAVYm2EM+
ncCcA8/v/Lvlc/4Q0FIH57/nY9X6tehdLsfj5XHK70X9N84qrZtPlEiCrfcBtedT054im6pO/Wx4
QI0Mux3Sh1WTasC9vxV3d/+wBv+P2/lliEurdfF1V9PguNXMxyG8RxnFLBg7oKDJbOFDcpJj1mqw
Wa7UL2yf0XSAMZ9+THFr3L0e/qT/721k66L/yzqXysVK1a1ajvO7JudzdTxb1mlFUpn/+Kyhheps
+geYHtt3qfK19DfohjBWFbOKy2xrvh7ct97tJUhubJ5gX/u/LBd/qsdSK/7/G/pdr/NavtZu6+Xa
jZasTLGFU+GNY9f1i9/wDLiLQDH3v1yz9JdGyOGKz0l3uZuf/9//Kf7f6raytpcPril3tdaywB9v
UD8bskjX3QcK31N/DbhfCdmDoN//lNyr6NWoDqi8VmRg6YF6jHkCOGnyFGhctw9mhOnDaOJRaRsW
Jat8/XvX/Sln9H+01K/xVFnMy7XSlrsmX2Fsymlt1LcK5hHXSuawCR5/a6W/DZWaFvp/tFLpMj+W
9nuGSsU26651NguUdT032DbPO1hTysLs4jECs7E59m7RubUC6XC9ytGMB9f4L8/+RzPzj1Giv//j
Xq63xWb1uvPsbyrp2iIopxZJ+vf9Zv7ovJTLbrXsUlXULf9+5mpxu9tseWZnbw7JEuQJVKPrDk+t
Zec4OLWqgMjV2H47NF/f1dZu5taBjLPFXyzZHw3ZP+7i19MeAZAsu4ALdz8iMt5DW32CQK+yzV8m
Qu6L/S9r8I8L/U49Oa/LFMzlcY+QdWZxNxYJimNzf5nVziuSewULiwgZbc3VzBhs1tsDMcCxvQPk
oETRzox3mfu2AXgJNoCZ/r/3Opsz/7Hfy5QctdnvqVy1ft3g7nmtPHfsrB4piiQsZDUvGX9I+X+F
ygoS3eycDokO71o7FYf6Gb+9EY/6fMuGpKP8xKys+gLaSiyuHHYiNCYC479Cfp4MvI63Bb+VDHF2
Xt0tI52AurkfIkfYk1uBcuh/EDZfNxzAaoJdV6mI7OONTV042EEqT3C97o7JfNglKO7J05g3UbcC
/i2bxyGUDpycSg4bbP4jhwQvjYpRdsgOKMVfJGtlynRIL8E5UJy9IvUDUli5lNy46HYaoYMs8ANh
Mb6MsoGOAUHxkvfJVAkpJAR1SdoKmFmDEP1t1bCjYgu/hQwb1Vm0o0v4tkhq8QqHZuNSjODwtmnU
eriw2ZjoCQlsqVVVAfAdKTAqRrDhDFa6SOTNjD8U4M8nG3KJ5DKth5yZ8i9UBriF3BYZMi5KV4tD
qWDwTS7MBxHXIsE1Ji1ku+Hx1uxCq164g3BvGsANlrfoH5IqIV2riA9M409483vR3jY3/XWz9OaE
96Fgedt7sMnFMmY9XcePBO4LVHib4vMi+Ea7jmZdyLzq6zgNadDJNYDRLgeF6sYrV9rPAUTk2ruj
CTt7znLh72Dvsz1qMyiq4DJKluRylrbESoXgw7RnwIXdLoghWF4Cokh1PV7yK9vzARqa7SUpn+rj
Avr1DAkdTJEUBOXwJMQZWoMtxseKUrZ+2pvYSzOA2VbdEEE2OwqEzHsLSezAj97Zc/1Ur+KSezjV
7vtPHmAUqXLj4kN1M+B7HObZKvqmMGfJ88pvUgVJ7HbKVghhVXnJAgYHbSy32ThwRGAACWk+t97y
SHDVdymdKcgcEP1GXTsqm/AkpBcES/4KOEmR602PWqGgvkblcFZgtGgs0BEXBjeefAkKqnYhdGg0
Uuqhr8gAFRuVIxzfXrP5vkNHUYZ3PftBQNktlbaS5nsPVLOIKOqUVYilR4sjaAnNkL5/qpJU2lP+
dBXcIOmtKdKFvtbffKBfMayy+I0EfghDPgF4mye4VQv4Lqq2YdgHyI+yx8WASQTLBzD3uD1mhKEl
KuBFkC0btC8Bor34SwLdH7GsNSVcnxPn9yjacsgGBELLqCtqXp+7kCLw2Qgog9ortFEnT5+s5am0
ngo9J1ShlDxeclWJ6Iie6whqvXGTTXOa7wiqCMUARqv+rN2QdmW2G6mW1zQT9s+2DPyli4PTIdqt
K5XktPb6lE56Y8hm+w/Q8zNlqakUtgT5vepAiQe0ENVM3xABj+YEVQcCKBH5aLyS++cteC96k7gO
mnfzCSSvlCIQO1gmEp73rPrTlGOBXQOpDCgcTWGa3qT5DM220W6rR3ex9e4mu5FNqcpQnHJjQklI
qMl2rY3/tehsPlYfEp6LqVuY5j15JidzBE6gb5ShSrxIPall9HmA5N4oNHsFk33IoG8tOhreg9Lw
TDS2GRIGvFc5gOCxAiW88KnF4EfmXVytyFMETaYK+2eraBhBO+pEpFjpNtx1YMbQqKo0q1ww8byA
rpavos0qsQljC6uN7xW+b2n3FzKuWlRjg5YdEemNArikDTHE28gFxNke0hX1toeR07SZaIUADByh
ArUNIFPcoFav1El5qVNQ0nvV81D1VFcZFQWmqkW0ZXTZRTPaJ/sG5ZAlyJvQaJaQWJNOmlBRzC42
jqLgN1eiJdBxnSCeNJpUL2gZ9rATdQ1xhDo8OSxhc0SOKbsN3H1qn5RS5dC/lxh6bJCE5l56Sylq
HMQO49Yl4OTXt/f26BV9jiIqtX12JWSDodigbhwpOF8nozI99DkalSL5qA+e3RFIjOpTqvAYNzYw
3Vvch9EJk6jB5YkfCaMFYG99359mGcgtKeXAEVp261937I+Gu/T6sNnmhC6fWkfUxWZL5MEmoC+o
DP0I3oOgawYUg4knzSCivRowOzmjE/QXPndJn3C3j7jbrfptYAMBB9JAtxuPb0mbEI4inW3SND4N
AuGQjTRuZlGk+rCj4J1a0k46clU+ps3AK5tRe0aBJ1GDrZbyw5aG9HxiLAgalbuD4AHdSCBpIpql
AUM1i9pwNtwVsDhTlH8CTri7vDgNJn/G5LzBZsmaKPN+BEujHSf5RFfqEKgJMcDQvyUGF+lc2Qtr
qi9+Zig9PQwtYoqU2yJnZSEuTkdQYuCGLGXGH3cQOsg+O7zEksEN0aFelCjbuAGMj1XJd17+6gBS
E7xrpeipvpcH3Ixml/UltSGZ4TyfIQWuxPOJ2NvwM2lN5ahg2aHCIp57HsxYCdZ0xfsNhoufFqnZ
owctPWqjkVZR72Law1yKkda00nsqf9WmNu/O0GHawsBA3cl80VxUud9nMGwtpFBk7BXNGo076F6d
epEq6ZuEHyrc6AZTUs9MPqs6W1C9LXKbbVyDwSzFLTlQCNC/95Qy1uvWtM9shSdD0soZHP+smrvZ
IiO5pJDkdbR6PQwUkH6P6j476dOZdbsgBWtXdcDOkyORTbIy5roLKciI3LQtOpW5pAwfeM134Q+D
+As+JsLZQyNWfySV0A60WbNAMR7rZXiioPWAI2U1JG1RVeSLHIvj8EOlscOAmoGObt2706NXmWpD
DfjoLulJpgv5efbwGW00ZdNrJJ0vbG1Gxn/KUQ3ThAiAG0rTJuucILh5wqIZ5w8Add3EVtLsbUA6
lfAW5br+0CjdsTuwUvOEjYoAlmDpitujd5N5h/FXV2agDmRd1IL/0PJ/i5no7IShXbqka2pNz6TX
HcmDLcIeAyuufP7S7U+3rP2tKGFHOLbam/ZN9xnyYmxMMm1JGDHlfP2fagXSt4ptlh8BF6rqw7rg
tM+9mKQUi7cHDKes/J0bnkp1p7r7VB+GI2VvNPiXlXYCyTUgZpcOSp4sZ9Q/RyorSOXiEOFwjybV
9tkLQbkdwq0AET8uUBAwTfvkPcKX0lXnD+kzZWbou6QvZXUy6/eVeFrgSQlcA5HcCZumXswI7lUU
t26IpEaJpUp1FdV+MNDp/TO9j9dKp0uYAAjNHEcrjk5bg2G6Qw9oU4YfSpwNaHl0qdOjvKsogTvb
eomqy57NIcSXko4OxRw0fsiqqSLReTl85sajESam1il6XToI6ZXfjz4hopnEQX/JUGP/xTJrlwTo
VKlFbHKQu5ttN4FA8j56PVOMafx8GiYw8DS1PtkHtmj1aTttI8ogZodu/qh/2mWQXcL7ITfGqz5b
/EBb6yvsc+6lgduf87oPbshnDbmUS2TrMmrw/X2dWzNTfVjkakfvTQXn+QufhM2n35kNU20GcVYj
5rKAqU4+5WZOPT5+Rq3Q545C7kQ3o5Zu9blRRsq0zzv9nf6UtKAr+cEtANkZ6PcZfcOmIn0kBTJw
IRQ9d5wk3DjGrux9hLCc06n2rl/5PBcKu5rpa8cVvOCzl2BVDbUAZSGRO8RdbNkMIy9SXgaHfx2q
ZPsPmU5NC+VSO/60374FhY6/jfttlLLYh5l0gtIUkJ0iGbwsxFoBB8reB06nqA3pJlgoQEnqfAKm
/qNkMZiLqPUqsUP5cFpHUov+Wl1Y/6n7mTBtNthrRASSTirjkSzkFg0cYULV3FMeKRSgOUWfgfNG
JUPGGidCKCwjq3r4Uss401OPKsJM+HV8NK0rH67UlQB8RpW8U+JDSjIxCdc1xIFkcOeRgTX50eIc
TTWdSs2pjGKpR+iSIiNZE4JEXqMqUP9JZuAO1ZwkGDPap5r00vTLwslUzS51lpoX5rRLLq75dM3I
Q3OKxihcojjWNGhODvhDCHKq2ThzPlXSDUdT0r057lwtPYaTU/oAwIaRNPeWTRrSxTt+SYI+rk/G
oN5jppSyvoS/+UkhH/2Y10OA1xHQSeKS3+bxlG5A2THDKrOMtxLb9wJ8HnbfgTEveSx7k7QZJIbN
FGmwVn/W7kbBk31YmQcMOAZ4Psa7fdkWhiVtkmjm8K3481s/0b4vsjB9RnC/pXdb/MLQ6nISPItC
8xbPEjkj7B+Y5ooBvPEm61gzSNMTwK/XTPGmJF5CjsEijPcIBuxN2H41TyHamSZHpYH8RW48mPCv
OfBQOnmSIbAxViC369vC54cB63lNPmh4FkbJbEYaDbhZYPhkipONN5/2EAsELECTZhEtEvLuY4Lu
+J5MmhPJraWVkE8OGIzQ8TWkpY79AQCRv2iOSpANKiZK+hr5WHjZSGQv8QGWmAWvgkF16jKnlzqb
VJvd8IIfSzxH4Uz8y1PUXkdlSv4jOm9ThxT3RwL3dp7+4sFm4Sr1T8nePIdvZPH4Hww+tEt0HeL+
QnCKT3V4KzKQOipI7HLiZvMMFQQ1JduyxJQzGWMMI85992fKPzOKbAer90eDwnltqaUlndWcrTKK
X7Gs64HZRbGHcB7fA/eEhPoB8mJT1kCycDtY16HO20hc2Gvz40xJ/RrlC7gcc6ICYFxmuWBxJIgK
2oz8/j17NpXBr4m5rNsT1UuADUdU+yFNrhWoogbKixebDrESZ9V0GT8DEgvkWBTM6n3NhwqINA59
ij00Dn1JutmNaKi6Q/vuuvsMKBreWMZLZNpyNMrfx6YE4HtD7YwGG8Ug780/jsHhD0cWtF27lgeU
F+S5H6s3mzfnVMeQ2nEbVEYYG0q6YaRrnPCOcHr3pWoQlfCISkkVMSYv34WIXMbHJrhYmaapmS14
l2h2O/hY8FQPH1U435+BSzmJMZ6PNMxFrB5WilsQCDO11jxh0T98WdoV+cPxW9XhkY5DsRRW0wWm
e4o/0ti05Z/w0Kekms6pTKFSHJT4eFEp9eVT5KJR0KZLh74Kf2QlCkEG43TzdUpUzqPEooJP5ly0
PAF9xI/Gvvvyp0dd2uzTlh2oiu84ZTg0WIdIDNHmDuOO7WUfeNEJltNBim0FmVYdidgEf3Rl8bRe
cQcVXbHGrjrwTKVwuusXqXapKP6WaCQ9yOrYUfMDcAsaCIdULs6cL9gv8EbheUL3snUXCTf4luqE
MOA83GB2/8ywRdk9WLWZB95bhjVBAMYGRiv/mZ0NEsLhODgMQGe9WtIRdgndhbRna7JzzBZ2GdVR
KLZSaKkuiyAINJMK4zAOA0mVL14zcHF3oheyaoT1G4MVwm9eYUfm7Rt7AG3bE9vY+H6bmFD0TsrA
keBfiQnb9tNf1K9Jydu3lYZbDrfte8PFUhS+qfzJZGQnpfgxPPfT3jxM34nLo6hRbZWR1Cm9M/lw
cm/omBzYYomIfxF04qEFjShVfIUiDqTI+yqVuzebmxl3ar1rACRZ4WFcuTUWqhCOJb0hrFDA579I
O7Pm1JllTf+VE31PtNCsjo6+0IyYEdjGN4QnBjFITELw6/tJ1jnbXtifidh7r738eTGoSqWqrMrM
931zTVhXAEk5AFImGmLpnDA+WuNWNODJccJ4LlsMK1SzQQMrwUntesDB1p8fKtrZwAR42IWSfKU4
1SqiP+QrU5BNrErZIUkISN0lJdgTiJTo8HO3W7HyHWafwLIe+gL4iftPaPfwrac+LojiHnswHfVw
3zg21u/q1ZoSq+gcG1Yi9vUFILtP6GBHYcd5sO0SJ8SrjoR3STaOv3BBGB7ihQtI18kqEG4msQNB
PMgnYXBdAmBoigvFEdRrQvTngSp3CBH15z2QXFfwVf8Em3tD7R/iVRIjFzQX9aSAKjzh3seUikj+
tLRKDtHkUUz+oc/2JCDl1aAYEPDpWJBcYVx4CWf2KXir9tnjeMm4tg8tgEWiDDTrEEAHejVv2x3L
x0VNuQviQCO2rz3sllpUS0RtoiO7+SHasbm9yHTSkNbOxwRv/N3ADo9Dk7WamOGxB7uidW50Kvxb
genj5V6Zp2rYAUiHpg2Bd5FMXnQst0YcDsp8rbt+eUID1Oun6QtYEfxaI6n1x9sF8ZPLjjiDsDfg
e5EDHmnEkPaN8ax3PSGSCZYYH48DTB9YAiaOrHUBcy/BOwgbRGeri2AgE+ezW8xJKCsEHsY0JK5J
mkUxnmnC3Soh0aepcNKJRAFQutJsWkHqTW0w831iwSaS5HX2fd975+AjE+YQZt67kKEEk0au3uuw
rT3SO6I+PehN844ALjjl6C7a9sRSQQ3aHkHMeV99ZCiLhB1bSs7ZLoIMKnOD2REmL0FPggk7ZodI
pqVTURG4KpH7u5EU0RTJQNIBTldmBexG9+kMRfxMaFfit02ineAa8uBp12pzxg7b/XclblahNjyR
tjZIFfjvzPR4EjzgnK14MOhukZcQ7B4AijYTDgzcFLvCs+8Q9SIEhmB2SuBIOBU6VI5aVHD0iIyg
1Roz/IuexQuBF9ea22BFDkG0pCCtEyrA4kmi3IlPSQZ3RAAVV3APgXR/6qkgJ/s8eNYBsdrOGNPW
aIH75Rwm3BO8jQgvUnWFKS3qBWYoHLhyJIw0gYYaPMVpTJKIij/OU5etnW0HOSZ+ikW/oJqUD+rs
OLvGtrN180HeKSGKaQgxOWxaIAzkYCBGgiwoiCdxOose4INB1RCuoPDJjlHt8Ridn42m06SIDQDu
nJM45axKjgVliuN0jTTwXYg/waq377CbjS/+gtOFSLmyGXJuKdm7y+Hzq7i4Bh5iHU/LiF+5HH7O
8VmEjcR1VoDKRVtkJ8Ki4FieQ0R/PbIJP4PoI0jDZt9dJ8P9CGpif5OS4PSOo5NO6bG97gL7C9YV
gK0j+YAtsWq82faaaFVlu8YjEaC4Ep0icVfWifZoPQopgoskxiOnqhSpJld7FLGk/Wjftl6F9Sh0
CVE02hMcW0AkEkeB5IPoK9E78RUzhbgEKkE0JaDzvbfrikrQLt23xcUwmnnCdi4OjrQ7PGLMOFBY
ELjL1HlEEkm8nOe8v+2f2+KxrEgIrYMctacd8QK6UIPDyL9ARH+sk330mnNjSKF8nPBS8racFrdt
jdiWaCvhsFkKp86rbBRjU23kucZyxdNAFG+vJBDwkkZz3xeSd5meoqK77W98CwkllK+SY3t1gC9y
Hh150OcR95Ma8aGLKlLz+Hyk5usej1MuJceJY6R+6EySV54Nk0FGSnzKPUpW0pbDnW3Z/bd9uV+O
YsShOKxxAb5cMLHWfZSmeEK4JCglNbd8V3sUajjqVJyzY+Dh+H40bho+Ye7RuX2gs4TiiIpUKfOm
b3H4FQLkZVg1Xjka9U6EvKhWMAbi2dtgWzpl46J7k+SARBpHk0ODw5p/7HS11mbISQWWguqxCJ5x
n+Wo1pXZyUHowCLovob1hIK61qOaPLFP+HYRIbxfRO6AsGLewp+SqILA9iU45Ib1Hb7Ddiv4f57F
KzpSxB2pcpHMnmEJuGYm/1+0rY5w3A+xiD3VArVGpGwGl/vVkpCNLafwHuFoZB2ezv6yt8fDWQ0w
vQ9LfEhoxy0FCWvkaTjT7DgRKT606I7DXgePn33bZOcWgYV9AyM/846N/XDydEp32Ao9LNxjg6Pc
WLQe4JJpkHm4cgDbjHyG4mex5CVsuItHFAnE2MhOWgzkUwbGR8Qasngev/zhYtOLK7pkWryAI8Fb
6hntOrHrU9hbt05h9iBOzpheyrZ2bBmJgPsMSN3CiKwhsbOnXLsYfgUDt8ENPLQlHdHjcEE36Du/
jQT/TpheynzF5ALEceT0wA/VHYFfx99jcwahTHF0nMNtuu2mSXx1E+VcSCCVyKt8h5yky36yYkvj
kqSMl4D65ZvpCEtPVoNjynUL6tPUzjOo/8apEu4dvmrqcS6Y0yfyUbifcxdcNucXNEfouqhUiLKI
1NvD+YQ9tunnUBXFQgunDgB3zCmlrQrLnZRDsp27m35JAnQdbrkufaLbZbRKYKLxebNJR/isVyQ6
0iDmo7S14q1SLsEH9nPXfi3bq0SNc3KzZTtPN0neNV/tx0N7DQFQ4sdqXLXlyiSZoAPar9LPnbdl
E+MYI3styNa+dE3YbYhoMFblaPJKKyKIdB0Chlkwq4e2RKuXdbd8zkUmKTnwLbkst3CN72cMDWjW
viBbgWzG0myJneO7PLSR2dSbeWjzlTKSEanaelzydZJffdSwOGCy7/NOwVlRlFCKRJrhHNqt43jI
wYuLQ2yUHVCOo2ZcDrLrwykSoUvuPLtp8ywk2yb6S4ivJqPD9UBKM4xd0ZdHQzZRKJPbEDQMPbOJ
2Mi/ycn9EZjf9zTWAb6Bv5rRDno+DTN8gYPp2aG8muFQFAPm6lB8CeIcHAYMT3wNJmiHLLq/5XPM
yh1/5NovWsDXuELCGZQJ2OFuwECRaGfmCuVywhdVYhSaNxKFAglcyDeFmlKLuPC1lWstvsAba57X
8aHuChyfSct5SRRiRLNADoAdkpsvLyJrVXCNl3mcvFwItRREXBL7qRU8jo/+4xoOM6FFkfqgBH2v
hc8PgeWRukcw7amqRJCnxV+3RYRmAwygQ83yhPGT9SmzQnxAlhy3FXgYDy8YQxcJiLmzyh+PPqEM
CWwQ95E0gLRMeGrnQlt9kSFJXjyPINGI6cNld9wsoCSmAyua/3EIvT5TXk4YCXEL5EwPKW40YpKj
M8M7uKBcwBulfEjmDWteXpZfeDVhhEcE3sx4lKT8NvJiLMFIFsNOzIefxKCvZLlnwXVasYxlZRce
J9ergUiZRakigkU+K5t5POXmSUenKa9CvUiRDOaiKZ9PUzKFcIfbvCgHsRQHdR7I56ZcD1KGLCmx
DGJhYLrEYjRoLvV8tSlzOvb4Ov2jZfkQl6Nh13yF+qG4zOm5ywsjj9+8kdwhA89AYc5yf4Sp4x3o
lzJ6fJLxIyh3fVbyxprEpoeZElshlo27F5sF1+dqLn0uwaV4FmIHsK9ewtrENaOreGrcLvc39WJ6
6E/95sZrksfjt1jguH1SsTE0Hn6J+57P6ZnfeZtMVp+//NPvAyPsw07CTRP2CT+u/7U7qwieqONL
QmQSyDWafQoRvIvf9S6X8+cfcHoHSLsLnnkqJVhqQ23cj33fw0vNX9+vhBZq09BgzGvSMo1O/f5U
Gu9zlKZprkwT79ekYyycY3nP79Md7qmf8hL3QLdnvCGflF7zO71ocmFITTGN9fnL/7lrP23yyoy3
p9w0l+IivEiHLemW/IERw6eBvfN1rhRP/ZRXYvoTy0syWDXoNDVk/uTYf60o43PrK+/a+BT1Qiqa
TogmgJ6fUpNHytkSIVmQ9Za+Tfn6JuKHlMJtTmFQQRiA/bOBw5xOp1IdbjrnAW6YafzlkU0B6ZBu
jae4LryPoZ/y2ibii/CFCLTCNEr7vFPzyUrGMZVzY+ER/XmFm+AS19+nhAhohEqgEX2cbVy8N3Ka
4g4VtEbUVr4ok4Z1waWE1iUrZAqSiB5BVKIrV/74ApdFhB9jrit/rjywZTidpvLKtR8pTwg1Jy6A
gBf/mctGLvWM588TI5qrMy9+zvSU9lPmIp3g0ydaPssVpgwi/aRhbvI6JOm0RhxWfpXhS9jsZUhT
7ujPuOCJ0h++SVemyquMHuqAUvQU+RqdDmZLqDBs7O3FVdyvgi2D8tSVBt7djQpSnF1z4uvseQTy
IUsGq4pxgsDxIVyOTXvTnj+f9l7xMWOAYh6CyH2xiKbctM8d9Jlv9Jxhm/ZFoYyXCMfI6/jmfUZa
xpmnR7aRfl+fDo+bV7iGREYYc7lzeThyV1xNbm0ecENp3+PB8Osf1zXlFXkaeL18k58JD0kOAqlg
IDAQJrZS7AV4bomAiPXVGXwMDOZNbBODwzdTrAL9InTH0jjFzOE+015W0qTDouEJMPmYPn4sAZc/
VoHSNrIMWPXvgDG8KT9BUrXFNsgAyArhs6wmKPoRV2qyJi3++y5Ldt72+fyRb/Cb15Qvsbblwizj
+F2WNxe2B+991o/UNeGd91VEiT0gT/E7v8rnZVkz1P5/r3i+IbZiLx+njffmuwgXwD98p3Gf/vrv
vMX6nfYJDrzv49oQUdEmYQjabMZckQuxzpvvGLo+lwD93nyH3WcAQWkCPflf//W//9//fav+z+wj
7/3Btv7X5rju5YvNATQ3VXGBCt9iXrW6YjmWpqiOfcvaoeBstc+Xpoay4lUm3RMhJlHjRs8adRNR
zhaUpnBFzqi2HhFPFyEGG64HDA26PR9JKYUC7ccMjtXRg/JBtQ3RRDFwoMQvE8UeYJXtdTB/kjzD
qXNpqAGvEPSXCPa6I4kFHTXv/ykjWNLu6nodiQJrpC7Fe8URxms2mkdcdClMZ8TosZCAFtVh8Z2X
wSElw4w6kPib8lNUjQvK4RKag0+Mb4ousigbizcpLG9RQpScJToySQ7XCvkQJJBErnBB+QrktfD2
5ZuS7Bb4GfJiz7CPBb+yEbo2mi5S4OUPoGVOBJALvIpXJrrM9ccFCi98UP6B1AuYqnm6hqAk8ojA
9mZtIIkjor/kFGsIE4kcjkUuVSWNyaJvUN7lqrUmqmM46hRs4TfeEeEai09umhv0w7b+hLJEF+gt
SgN6UYqeWUNCPeIqaZHgKAQveAi0vsahDPVSJI+0Z9FdKYGnSTkjQM0t+Z3SU33UvXzoiC3YS6Al
fbUrZQvkI5dILiZyaac3uaSgyrQI7dNISpKcw0Ng9InIPReBQ3EQCoqV9Iwf0kHKM9C4qOugVJWI
mJuImMgfUcs7P/FOa9sS7VxUfx7EzRSNLOCjnLqvsd/w0M5hGKDF+qe+B6KKbLVZZDSo3AvmUkRQ
MRWhbFrIAIfyR+RWRdJQqKliG6XyIL95V7oqYsFSI4VNkE/Pn5HquH7KqV0NHl9uiIU9vspFsmfK
NKAi6jSkcB+8JGa7gViuAI01V+//WR2iVlihJb+nKASoY0o0i3aq1DY0WSmUeoPPJF1jd0X35NQ8
YXil03SqJ5XFpDOC8Tth5FAaaaBi1rYa2YjjCocbp7Fqiw3K2s5YrkI/OqcmwMYRdfD4KdqrInKi
D6D6Ao0FhiqfCSbAHgX6KK9MeBcOOHfAXQ0pNENlnQUlIyQWPuuimMZd5dzR7wambn/n/Th1yzEo
FKrZQNfNG1pgviir49nRwEazFIyyqW7i2rxpzXvZJM7Xfm3nrzfpaoMvpc9cXYmrQ2xqTfNSupez
Skgk2ZDjQgkFyTgMEyw+pAHAHJnJNot0xPxrwUbx9mgH79MzCXo9qk3iHUvcws9urdXMrSOBNYu2
VmPHQzFbl3PjNA8mR88gooQDWzVVhFyO4M3jxXlYTY7uwelflNZEacwpJwn52dA/TCoRrWLFbhq1
UaH2lEV7OX+qIZyJxusHoaT6KXQoLqCk+jJWd2G5i2vbhq5EEyUqdX8FCBhpOXDVp/amCmez0KCq
wM6vj+GwbYmVaGFWBVrlTdB84V4LjgPH88d54duOO9HcOXrTUKuz5jF7M5ewwrNoUbT3JJqy0Dg1
jk6Yo1ZzHK/L6Rlnen2aUyy5dzr7B5q5hEcykGqkTfqbNQ6d+lRTBlaZlL1836vODxcmhB1e1Nfq
8rG3eotT+zh5mC07B3vM/1UzKHehsWkWs3a+GDl6uLKa+b6tnJuLdUtfjeZOU59wP8Gu3l4cGrVE
s5pqGTmz4WHXWdiDiyavrEW+aLvcuPt9e65E+qZdUk2NbGMeqRxzMu9QRUa9qdSaNb1zXvcX2Xg+
T9aTu0zwv3c7yujUDcWuO7qiG3XNuiXxbPTFfj7XN2fC9f4VVkNEjEh732m83yGt1G9YK9+aumGt
VAfD2exNmjpHTZKVIFQurjuL3JZXcrK+ww1Rb7bxb63dMENWSrW0tSo/D5EfaLMHdhfBACp5I3pz
gxaeXN/AQ2C1T+/x+u7ep6z/t0/2WGWXWVaVtNyUJBiR6mG0hbAKtHbafLhjTG7KE327yxsy9dya
qYW63J2HR+/JfwaB9dHrAeDAMb13W+oN9elbU/J4v9yWXlbmoajvz0MSLG4375MfBUYTtwDG4OSF
HEWvR+J7zK57s+bGWi4n69NmXzCaPog0MtwR2FSyPzgOKUfLe8c/9YZQdHOX3/iq56K+do4Vk1QS
oU7aJjDfBZE745Ahqb6A8Go26IxSjuJ37lQV+umXg+e3pm/oqZPzamZPSp5lU43a7bofNpakoaMe
QR9SwMJVvrsX/Tx9DM0yddVgp7ph5yLutDlYWSFT1X9tND7eJqEAKWnK3yd3purNtvfft/fZ1s3t
LZz6YXY+MrJ+lyQDR7KIsPooNhp3TNo/PMLPhm54kKfKPtWdDQ2hlJRfIYRIzI0GkdHp9QgDiMdf
y/De+ndMTv3eaN6QA1dVvlxfSmnYJ9PWAPXZ60l8L/HhuhR3WvuH6fJ5mzKTv6zHy9k5be0LrWUO
6RJQyiB3G4NoEqtpNA4S4ii/P0BVLOb3+fnZ4DeLWiqzmrXm9gQ7Em7BsYGSYFEsQNK1OrQ4xW37
N1fkZ7M35nRn7tZWbYUBQOcGEl1YNhqAMwdW8AhlXGKe8SwlS/2fzqIby6ra2UU1JnK3DG0bCLVo
iTU48pMuwpQTkSSgdcecW/eG+MbGWofJfHU+8Ux3fjXzweKgnfsmMgFoBZB3VtD0wgg2loKndhtv
0XXcJegSg1aEnoBa1AFQgJWA4lsSIwbG3tPdwH0hHuCAL0q8TuvxFLZKFjkRxzsT5GcD9vmkbkx1
rhj6ZbvgST1AkQT+BmsEt6lOL9mP/H6BVuCdFsU+/TIlrRv7VdvUNstZjv2CiCIr4HkYYqh7YOdf
UqKEd1r7+Ujxr/uzbiyYUW7X+5PK0wGRBjAI0OvrJOmG7iLqucG40ykHsGeIUNwTUVB/3gM/G76x
aJWt5PXNhoFlRjAbgBd1l3E4ZBnACuyJynsnIBlCOJvw5z3BlnuGxroxa/vTZbay5TzDAhRBuvbz
a+gOSD2S3yB1kXj+3TV/77nqf9u2/HjWd2UulvSJysZt8OiNt7cWiU0PPkf/39t4P4f3xrApVN62
8y2tcSPsGGWrraADEaEyImvdeUjiO8ZF+/ks9dnijU2br3fafCam1GeFt19BsK+9ISCNrqCHGdlA
+FwU4xmDtONs1W/uZ3fcUP3eEN/YN8c+Hw6qI0OMVQUMDy/ggtYsmIkGavwRyarsAcbX2OvE0+zj
6BoNwodgZ8jBSNju96Vl3BuQG8On1+ubk6PQm9XTUxWiwXJMeBbAFXWPba1ExQCUjvPKmVM/uYdX
d8CeIwyvXunNYcS1gg4OPsF8L819uIjTvj0PBQN1x0CrstJ+Mzg3Jq4wz+VmMpGpgson8oWgCNgA
WyLqFsdHYprGHaNzG468PTbZNybuUG6U2XJJiwraBiGEDJYeMoMg7e7Nyn9wXP41K+0b+1bpM710
MhY6wnOItFyZHhYoeJKAZ7fZ//2R/8NpyRYNMsdRUIT6e40XRk238v1KNlhOS3MPFoesOPKgBOLv
OUrqz9P9s7WbFaed1W1xkNaWsPKpZh3CW5L9U47WnM7uLfCfLfZnc7erKyvX6sVYnodPwHURE6As
fbvbBZzUhSIFY6OLG+qOTbi7gP15nMEolZxKM/N+H+V/MN6fHbldWE5mX1YH7vuJY7eQEgZoN3HG
f5F1jDbef9jczfpYro3apV7nvhEQfIVTgzkbCJ2BhLMcU9LmneXxD4f9f92fdrM8tGwzP512MtBX
BGIX2o/aeBOfyQM+IplAIKy/3+S9mavdrJOztV45zoE2kWVtd/GbBtEmDoDecMhBquv31u49QU1M
0pdz/lIr9dq5pDUO+SyUK6Wpx4EjARaBl/9v7r2fIyqm+kt7Z6PKTqWslHbbh2rQRdqgFwWdg6TB
ECO8c3c/n3g/W7vZ6U9Gtl3pBq1pbvupTX6kO4QWG3GMjR5BWBDfngLbvNOoPKDvVvyz0RvT41Qr
tVgVDCmmALLb5yyV9JvM0jsnjH8w4p8N3lgfY1ZuVnubBnmEoNNRyY3AnIGjWoT+nbauM/7vm1N1
xdJsW3NsZFHMmxHViuNyvrVPsuIFhi5FxU1UvpKSdAbKtCzGscA4Ngn52V3EnnlNpd97rt/Pyn/3
4maIT4d5edyWFbP2qQ0Ku0uNFtc80YPSVQ0Pk0BEY05ylAx8G08nC9793x/y3XG4GfOzZm4utsE4
4Lkdkar0LAbgdQBPMhSpfQYCoMprar8unwCQMBLkODylCO5N8bryPS4gY2FpdccxTIXC5X+vqP1+
ljuHjLFwwDbA6mg/1bpZz3KXnSeBOtYOnm2wKWCeSc6FauUahd9oLJ5bHvlhqr4JrgpsWvMw2Hob
EK8L14CNQi3x7l7QupACawJ3rV5n7jyVETbfS9dCItvy3KjgnL5yJ2j6e3KgwyOcD+og6l+qiPpH
ljeSEleSuZ/uL/50BaTX2+QkoAl/j1JU7VSEX4OYMnyAbtihLM5+efD7ozK/r8e/B+jG5KxP5mpz
OjNAiO90Rfq7vX2wOIfnV26sufCUi+uocOswRdC6Wlr/cYyy1PjRyOLIBtU6gUHWexzX+gD6KXTi
1rbgbWBGCN5n4y27wAtM710XMZJL5u6bZzRwSB1nxp3976oM9n3xfT7qm8V33BQXY+KU5yHF0mCb
UTwtWZ4Buu+ncBBAqB8oXeNC3DnUvCE1YVddEyS361AfYt6lgEQPYW4Imkg4u7rUxRgiaj0ombTB
4gOeYQ38v8szh6+WzNrYyFWTrRwXgQzJxwpMYH3VnLxyWQiScOjcc8vwAIQACUlPjwKoSg4VCcQt
7GjAIpuPY7xvvi9el+5FCX9/pNp3u/73I71Z/9v8VMyslaw+K0VJcRfPgbV7lqs9QW0Lh8zU8OND
H6JH4Tw/5mCsoW9oyaIHBO/4ngh24o49qH8/uv/doxt7sKhvzflqS3g1D+y+ER/bsHMitEM7J6Ab
d53m7wdAWrNZ6xZK74Z9HZ8vu+hiftInxwseXrFoIRt7mAUqBf2WpHvCc2eezk7eGrEkdCyQbWBa
UnQ5RwjzAC/AL15IyGVhYQBEWc5aBfLdzfXj78+nfvXab2cqh25d1QzbsezrmvzSwWOVV7a2Zksq
6+8OkSLwAsXbFmGkNupQ50mwRYz0jIki8nR4m2zDjKoayQbCA9QCcnBKlO9bpuFms+hy9PIL7Lol
sPYHbnG7iVBoWsCBLjpqLciEulBvbgc71d2fkXF4qoOJ6NlqNKNcdiNL9+7+ZY48cMwOdX4ou9br
vn0yPXJ84WzpDifomrj6LGbyM1izrWuOi8d1PVxUCfWdZrC/woOZqGBtmycwpU6zAKyZNe2hFWAa
iunpTWk4npqofS2txSuIdlRXg3mamYlWBBE52BwRik1ooCJPaZyn7NBy+lvVr+3D3cOGRRQcp5A2
nvSg3smQItkEzvahpaZ6XRSIjXVkLkZHPQgOgHprQXF27Tdt5db6meUvoSytEov1ldQT4AHTGpV8
ny5z70J2WhNCnaI/zOyFe7l4Nao+boLLc/lcotO+BKk8V0PFDrfqqKjFRhZVwBC0mJ9FvXmAO2g9
bPed32fF9eT6bVJYpmOyV1ma5tys2lldy/elNqnwyeph15m4u7GUe+aECwwiih7H+1LYQ7D9VKBK
ZC9TVK2h9vzeDfWnDbP+pRs3S3WtTZQsL2vV0JcAPjTLYfWI8vTg7SCAWZjRcQqoEf4yIAQRw4x+
b//Ho0PdUSz+OKqJ1t/fG7ZT2Yf1yrpUHPD3L9mwDFnBu9ahWz5SyA4QCFZ1QSI8VHqTOMiSBPzC
Y8zuYgMSWrsFwPpN4b3fsynmTzZFVSwb1IBZty39ZpvUKqO8FEuDYZFTJHpOZmSeJSBXiXKHP3Qb
H6gFkOwIhrUB8ZKQ+Pygtz8hPDFeuR2Kq27x+t7zxz6oxHgUdPYLGAOc7D18QbZDfBd2+PT999H8
wYFR9a/dvhlNY3NQTps13X7C04f50USsgDAGPkWgifcd34ks/JCo+LvBm1m820yKpVLolcShOW4x
hdpDiZdbopS0k1SFnGT6d6Wtf3AM/274Zt7ultninK+4U1HWW8MppcDDipr1iBSl6YPVUgbvp3s3
+9PZ6evo3kQa8tKqb3c2N9tU+zvk/OHdiJP/GAXlFBr/Pffi7tOUSfpl31iXxVk3ZXDJq8MkBTQQ
DgclU8yFYZIAH74ze2R23JoktY5sr+pohqVcRba/tGetD9nFyeoVGW6RbeRhEgRzcfJb0SPg+A5h
t3vRmx9S3TzHL23eTKDzvjiUzpw2H9rNCrHxDgdRDt1ohoBWoP7Y25myE2Dn746u/pPb9LXlmxl0
LNb183FHy/je9sNrDl1LI2pUxoPK7Z17iFFllBVBGgelZDLCJ9ceHBGHbsYsbrC5zSm4X28qmMzf
H8NPFlnFpwQXqSJ9equIu1vbG/s0KyqwG4uXjf9hQVrYPRR3js/171E6Bv5LMzee0vK01Hb7SV6R
/6p1Z/EQTJ+7HmbunUVz725uDGk9X2XZcSd3098+zBGpoRx9ZL+l/9mY3di98qBWy+xAK4dw1qm7
jUm8gA9m3VkgdenstwXyZcxuJut2Xexn5ppmVGQdQpTFohklh5EcPMbN/E5w4d7A3UxPa2EbpiXP
R23Xjq7FXqOkanes3runH43al3u6MWq6ls+UyfY6dOhMottoIzEfQL2K6r3fH9LP9uxLUzf2bF/l
pbKyuaWj4SIw6pzD10t8xi9Zvlfe+mnPSavTqk/N+NwCED3Hb3TudOHeoMr7Xyxcddmps51BD7Y7
wuBr1PELxFw6m3uL60dL+q87pfrU3+2o80lWXJYMqgGnrY2kQVjjrEDOeBMvhxThbiKBdmdwf8iX
sKB1lHlV0yIGcj3SfLm3VbVUS+20rIb7QEmKhvJghdbjIp4NyhzSdBFysO6aCdIajxu0LRTEX5PZ
i4iSwMYd2LaH9V2hmmm68+ES+QVAfel2mjVyKr3Vu1ljj4BuGUrpA2fl6Yje+rXQAkNuAjg9BhWK
LLsu8iSomsCdHHJc6h+BWEOLHQGSXoCz9G20EIBq9wq/fKq/PWyA7UrRSifcPmfhWw8Ac1qkyCdF
9YHZm/RW3XIOidtOStWt4QZFOsVBTyPkT1jh6Kahd4ZDUTUPzVm0IIFX93L4WSB+B1v/hSXZHB1c
e7ggPBHvQ0qu4kD01xAz142SuVcBUb5A/DJf8RbsdDlUyUa+7AZnqjQgyNq8JNocFpuTHB70t02n
6MzsGCcCTyK44EvMKQBcPKiAr1/0p3Pr0DmV8P1zOKxasHgH4IkWJWXbB0Wy7p4Abrq1MXVIMvin
ot+A3AE5tMsYqEpUtU9DShnG+J6rZN8D44ieNVS8QG0CEx5Si3V4Ke5Nlh8Nme7UwSFRLKN+TZp+
mStrvdxoc7t2GprJZLodqN6hV0eINRi4vSDamEhCwNmKKdPd2sHwPMX30FDX2mvfLOmXDtwY7Mtx
u9D3uwUH1drbLN4So3i6NEp4di9Vy0RolloQvQvKuMqbibTa3JuPSUw76HPB2KTqKpr0ya5jOJ5R
dtVtUBHHo1ZUxw5Xz7PQDH5fWsaPJvJLZ2/M/sE0104mnc3Rv2EunxeetvMLI6Be3EX0BT7m3qK5
E0EwZIYo8xjOu/Zw1TwSApsICr1VjSpQwVv4JjmgY3iFapddsHl+TLehnRNFW1MyNRyt0QpO4L2C
yPebE8td3fG2frYR1IMxdFOtW4Zxs6ls83xDmJbnfhZlZ+ep3jq1l30gvJ1qOLDdYg9HU29lzdHG
03M4nWf3/fex/NHflIo0/9ODm+0mV5ZLNS/oAfU40Dt6MhoPRxSqpPqzg/bUMkG/D0ZmNXLtxqTh
kLBjNnpVVOvZHfVOfZ5rlvXbLPzSmZsNabHclfbJmJyGtebiAax8o4l6BMJqZapQi3byPG/UAM2v
N24f/YyEGsZ1uChbcOrHIO+sejz1PjEVwOVugdKJP3Mf93AHevPBeqg9FC/zl/0sUIAWrkezxCiY
t1ZnDnWe8yXFohFcsahkNvPrPacltXIQ2G2vXyGyEC3GjiQLlZQlosEdQhD7uOr+/iT0n4J0X5/E
zV54dBRzX+54EnZ/0lemm9YJlm7nASWYMhghF91eqe5sgG4S7i2HtmcOOwHij/UpcU33wBKEUAHB
GcJucoZOcWxR096b3ivtU/9xK/18Rre4SVVbXMpaxjNqngKttU2OnXlIZLdBIQR/1y+SOyfJn8/F
X9oTY/DFNO52eVmd9gwLAdTWCe0MqtzasMnvCf7/GAD6Mv63qQp9l++O9pYbOyFadOxLuepzoDys
d97Hxdt1WIs9GzgGhOlZunNhxYyRLD+RMxCd8XRy58giU/3bUjBNWFjQtDiw3Ni4Sr0sdWVHb9Rk
EjnNt/FxmPu/z7j6j3b0Sxs31gcAtapXJUMLgSUBbjJBEwL9aZjTd6zMz5PmS0s3Vqau7bPaRuNu
EN1CCALd1I133HgQu+FXUyCd0H58DyEn1/xtBG+MSW7NdGd7lBGMth09EFKRHf4+gqqM0G9t3KzZ
ydpxypVMzraDsCz1nbMmtd823dOIqhA5lcvbnGhfJvjQXm67c05JRQCxZ39wVcj/sOpRNrjzVH88
Un8O9XU9fVkv2nazNIoDt2245bBGTkXqHxXwSX+/9X+YPIRKdd1RHO3WDhjn/bEwVrNqWO8ip9U5
tjfNR6wActCkye609aNvbH62dWMDytza2uWZtgrE+HQYd8iiDA/QZ+8hAH4evM+GxEZ/GbzVomZu
C4WGlmjdXRozBK0onk1x5zs39PPK+2xHzoNf2rnU7ONFX3KCWWPSZ9R1NVCbO6xQHpj5yp3Idl1M
xbdJSl7OUnROl9YVR/KlsVN5rtVPmSGHjDPqOMdo2RdZGGqaRXlYjeaJsMXu3OCPm9mXNm/MlzFb
Gculrkubs3g/yFH6RkbvOCyoZN3/D9u6NWOmsynWKm0ZKJ4dEJaeBW9Hfx6rPtz+39v6ecFbpqmY
Ogw2fv794LKJdl6tOKQMDwuXLGe2cMkUUQNl6CDNVEdUEqVvPKFUmflnxB8bB8h89uvZpQ7CoPBq
43sd+mnCanVdV9Qrl+nq4n95tofcmi+Wl1U11N5IIrkHtn5SQGHt3mr/MVbwtaGblbEobFNVTzS0
g85YR8YJdaPIfjClsEuOsGXWRXexve8sOud+Cdt2hhwV4mID40mF44uMeXPedV5r7hLSXkNp49we
B5RxaM272iOlidfPtohE6qKahDI6YFse5XDXzRCY3EaixKihMOkAYNh7kz6qnmiX7gJrTvhK27lL
IOKluwvU3sk3HqqXHI68M96mk7WLr9rfBei5e+sDom0OhUBysb8F9M9DeznetpQmcgNLv94+UwGh
o7/Nxmc3iy/Tias/cqCZeYc+vuhynH0s09nYbCqvv8+pH90ZVifFSOuqbhrKzZzSL/vtJdOyaniC
JU26nyKbL8abEjjhMp7tkTpFunOSiLTl7pVqoAWMWVQPZ905Till1D0qXwR6uA11HET1yUl0EGBb
v2hSgsgdiSgBRL4Q54Ykx4mI8e+9//F89rX3Nyv9XJnnjWPTe0ptkYvJKImokYAHRvF7Qz+ez742
dLPMDztD2c50GtpRNseMIII/UJptEe96hC1w+iBTz5gTGhXIypfNIG9Q/I/MukrlGcaFsiVZE+WE
Owbh59vHcaNeHPVkjauH92UB1lbVPlNmxxNRngtEdCFLUYwzIEd2pyVd/zE3p5mqoRiUqDNUW/vb
+Mwpw1lbFDICiKZWoZEq0bppdPO4ns7b9XFONMcc1EK1T1X1PolTYjSU2jSQMZwez952ioZscKh7
cyIL7grBWo65rgLVq0WlN8TaakQ1d6EDTfw5j63C1Tu7lbdPlL6UcDQa6gD+arh90CR8hbAaBZ7m
vYoKzeRw0zn/aNlerXDLeqg8a736yTVOUr54emEaW1Q2Wi3DGSWP4OeiIXd43SC3gaQdye6ekyJx
Pdo86Z2pjnTVBe2qGZKPFiTrk6d4FJ+jnFFIuOvNjBhkv05lmnmIlD/qo/uXHZr37Jwv5vPkEFIf
MjWX7rlPyKw1b5C015+zxmR0eLu8Wf+fsPNcbh1ZlvUTIQKOMH/hATrQiaT+MEQZEAQNSMKQePr7
9dr3nNHW6CzG3rEiZs1IcN3VVVlZmYrXG++xearoY27c3RAkd+d4FyaiH7R0H54efOwH2vtuID/w
9HM3KHJmDv628t7VPk4n94oo1MIaAmbhNsQSRDqb8TjWXe7oX1brabcIxK6cH6MyrRSnmtWtf5Lw
Fzcj3e1gpGG0iygwzdQ4n/LPyrtdO9mLOsyWxZbwNLGOWCvj82OmxKliqaRafMMniolYylL+RB1B
+AbhmTWYd/3Xw+rm2wiLn0NchO/RMcRB9LDdEZiVwXl0HeRvxVcFbaEmmTHCy5sFtic00tEmDgvs
aPxe2vO0cU3dfwsDSmpcMRQUn2WYRkjsY3edv3RjVsgD06o7As1Ivb4rwnfHNU54FWgsQ3R5E8FK
OPWbZIrVANgVgZx1dPa7ABVgR/I3cQ7y2L4YIXq+6x4soGb5avgQkXrE+lNgO5afbx9IS4h1pbpW
qLw33oXHuoWIQqyawBxc+qymXXhLeojTIPMEc4/p9YXJ2PQGJBMeheHJYfYmh+pED4+5kOpzrn3B
HgIjUpPWtUbG6MFIPidMfz7chdKHhbjFZnF/72xHmrGqW2p71Jz5VIEVUuJPC3L6IkGYL7rG+YjX
2JvpQ32qmo718KTTQBpIfd5jxfj4mJXe34Xdx3G7Y5fc0ZTYeRg72yMjLtGEQPuct5P5FZP3cbnt
TVmCMdgD94mF0UwPN4mMWsYZZG3A09gRM9pOjjgZaqEqApn3vrLnjQtTiYdrz7rASAzkLKWl6q70
aTvZLPiRIc8ylqfqkdTE7cVVgGwGagKBcA03WUvc70AfivCgI+tMAjPagglPoLmQOfE/6GLOnqO0
f+FR7uuNmyAsD+2tQrUutgkeNzR+5eQOCDM4zM2xpgC8IOJJZ1sYnGmQ5xE6QIbzhsTkDv1hgWdv
iBPbs9tyMKQHVtBpQMDQw1cFOe/jG4ZnZKWT6+qKw1vuVAMrOVIMvknj+oFjmz5RxvLovmYHiq/F
qnjbTFoaFG98tOZ9U6K7wEJxA32CMCufvOoLReO9V/XnGkolymyP6ihI0Oe8QcikneDnVrsYrVkk
+KvdnOuFtYt/dYhBRjG0OSr623x6R9DBQh2i7luuHCKv7PBxh2eermROBGlQYj1Ob4CypYtn1yer
iWEWEV7t6X5sOnDYmqUEjY/qdnyD2BaqDF6O8skmPuFHnPG3F9RObi89MVyX5JPOYgG7gG3jKgZe
r9sFwH3WuYedr6zOlsurycHj+VBiIk7s+zMlLfon045OQhUfwV7FCuMFQDL9umLXhTZ07dJWUVHQ
5c+JMdFW+tf5TVnxr2QkwR9us8pe7Eif1luLxXXr36x1sy4rwRM06QqgHv2ejaTo2D9uzbWN1iBH
qYW1WhWqTr5xuhcNVaMTksb8QEu8nmdbe46ML9u05gRCBCO1YR3phGkrMf8Uhib4wkxboR7zdfem
GUQ0AyH200CUJkLgtfbVRHpHitpReI80oBxtxGwfmtf34Ngv+Yaquz26Z0brLoN36ibUQuWFgZ12
94GqBCrlxwiF1wnoHh2LoEnbF403XG0z1kkXoIdOxMxGKCPzUbBMQwylJWPBKALtT07BCyv34jwS
DHvTa3pJ2kU+OS9OQnYmOb7sB7uBEfYzwCfA4LQdqWgCJaIPQlk16fWxNCIGJ4dolOJMgu0MQhbb
A4pUSCNXURd1lXNS3GzRIsitxgX84yHp2/CwBA7ppr0hYuOLYiC/3xNhAnbeJXIR1nfBcX0c0mpm
oNlC1as56iFsPs5Xt6r9AuOsS5CzgVF+xUhe8x4n7y4H5fpagt5ftLAsnV0OU8vlp0rDR7V0pzny
W/nxuHvGITpU8aNm3xMns/4Vy4hQvjr7eRadkz3Cnqyo67C6xZqcGvLQ6KIjcFcRVVThnPvjbo3J
c3x8eVwRND6sOCyNkbm2Rr3YHuivt8TTRx1R/dbfD4F72qBBWpDb5QW+iFoNP0jng66Sv/iovJuQ
ScYr2aO55GMnfeQAgrUG9n79NNe7pCYuZXpAs1IHCb59GeTEiNljp/Kl1QysN6vemGo6MhHuMbdi
WyAx/woR9TQoXnozNSSGY3HIyUQLcExQ5OJGeMSFWQ0fkzaRZuJ0fgw77wpdj3+/uiJOnPkWmjnT
K9RS1DSOzn4lf/Yqh09ZoNOFz2MzVytPE9H5NpJvwUQHqETEUHG7VOq3iXpFRfoSHbcyspjRIXz0
OeD5fz6uEfahi2zCKHR7iLDU292C2F27WEbWiRbbaSmEvfrSgCQsfCRZN86OXv3VrbDDJICBCMfN
AFuAKT4+rC+OGw0B4JE1sP1mqaO3tMbtUHcswCeCE3O16yq4YDE92GDJwJa8zuDYHj9NCi6CZjXQ
w3vpVIr3OIanlRTZAkJHIhmrOGwFTvGfn0NeCVI98kxStHlr0HqdyqO8ciT09XcpOi1VSgqQPFwR
OjHAHJ1H9dQUGrsaxxD8CephaX6O2okOKX7apdfAnO2Rdpnt4orx0WQzvHIGYAMDmnYIzKBpYCFC
gfbvmUPsJIiGHa5pud+SflFw+PKUiTnMGPg4pD8PvDNwqjkiPc3N+9mwm94TayYsT1D9Da50sDq/
meMcix9HFyLwAgzinxdN/8HXnDXoPjf9+95VmRPwdu9KiTkFdjUQxNz7pAtllMWiK8RITNSVBKeL
bnCiuWROqTzTTaCmd8wmaXOy5Be6aEqdYmmleIKYjrGLc0YwHZXkfFjyZKJcEXMJ9KJ9Xfw4zdOr
q4x61/6dE5wvdnRMyHfvQgALa4zoHJrT4rWJsoWoc+50ZYy+hEP33aUkXB+WG0zEp7Rgy5nZr+Iy
5phr/fmf5JCy8egeHZ1TL1A5D2MNSa5rvF/vPXOPi9TJ6wX5FK/1VyLK9JA2HmfvsMJWE/sIlQp8
77XARheEjSOcjYP98ry69g99YA5r59gL4W9FiufXXPKlmJrvGnV6/tr0s2EW7l6uXwaVRO0uCW6z
ioR6fdyP9vRiDfdUuJc7y8P6LPwcFed6usWEtJwd1mT3aDTri4/rYu9eaZGrbxdRMgzrtfRGtocC
KXJbBfK64zNr4+OQnuJDfF3Zswo7A6F0fZ9VHxu2MUcpZoz3ySepL+tYrJWuv0OGDAlpTl3MJ2s+
zm2kUkYQPR6fDS9x3Q1gw/IDbOD7u+kdtzeKAaYUkI6096gmWdRJZBhBTtjfzah8P4iiIJLol2Fz
sEH8H+eDDNVbUQZZEwPjjr1nxQaKWlUE/eBM/0ZyrYEV55MiKRnGwfft/R4fUlSsk/2Oiswy/shy
v54LH5nsi7P9o/O+G2TLY+mfVnabWCyttT4tETEdnvvGaD/o3smromOieNbI2iDZd0oey9vyuLXX
0sAYnqgKRJijgFtsUnY5Um4gCxZZKnkKZQ35cZTjUXJKy7QbsO7SHv6ZkIbp44ryYOOVSwv1McId
b0vk97RFbL/AntBY7RBttnibwiWO+hJlsXkd3iNUmzK/QAjtTNq38U59da7P9HEW4lPKOA7r9R6T
2ZxizBc4CRli6KsHlPWpUKA9e8boRgVKAoBrI9Yl3cBD2C8R4xhq0pFp2zhenEfSCi35L+sFVfAp
JQry2NSaL/YH9AYSi16/226L0Q2SSTbUPYIC0BAii7AE+A4oaXOX8I7HSBK5CrWQPhKlJ+yMPp8s
3o0v/L1oJzN/EEov+IJiMWpO8himA+9+XAx6vj2qtsIsM+sfR1Z4jYtI63MSkZHileDKq2KeHglO
LcYHBCAtokYSvlpb2gZUxMQYfOxQsT/6h9kZfbzz6JLcB1W8Z+oXBfquryxJ+V8UDKbIMUHAMOVl
lICxgcWnMKTiDRNPepOiIabZ7nGo9G36uPjxRHuLLr1EkKj6921+F1/YZwUqxFNovg02fbjQ0D2d
khbge9xLa0Kq6h6TVnceBDJrkgt3oeme26sGN18CMXggsUf5HlsDcwFxn6LsFtynWdigJS/js1N5
LxMp5O0bk2IkvHBoY+GWg3uOr8abYId3jHhB++DeFw3ee8SKzxeirCf00bqle2J5+6UR46WU5PMT
EgN34PjN4LHOwzo4DjCugKTtFnBCGqSnb/E1KZkK6YW3wWGqegfMUTtfSbTw9r4nO4mv1Oo8aOt0
FBPz0n+w2pF3Vvv8VjndvRBQrLmNijw2EazA2BqVe1wU+bjHlTFGXBzrk2Rd4jnxICG4MvOYuQNM
Ype6d/X3I6GFzlDrdWr0D8l9pDLNkA1qWDDMMQ1loVVdvDcjuviW5uaYZaYHRPUomOcyMwUKL5+c
GhcdaiNiKZL1oQCSLjHWh6E+a9OGxGiTZg1+9iju5bnzGJO09u1RuXwwCX4HCbziL+pQbYhcQGVh
7kaX+Ozlqf7em2xQLsOV/MOE6DK0R6gZYuZcYIXwwMCUMlfkuIzLha+cu2m2yF2AM/qcGIqhVqMz
k+Ft5veptOiFGsNFzPbwzLd1ZnLCqh+nncuQFRMBalyhP28ikViEuiD9DYq4HtwRD2SRsSApH8GG
X3rjO1HaAidWk/s79KYpRojD7JVMA0ME9gu2IwBJzmZ+qBxl1PSbbfYpoVsX1wtOoJWF2YWRlAGb
hnkB2dkMLugQNv4tMIimF4qHHCMa1b2EZD+2r4VggWkzuiZ/KDzeqPySg4oRQAQ3P77wyB2com5i
DrWhgTWxzEr6uixHS21ohmbIsR3aNif4cUplMaQmQD4ScSuBuhjpfHVhwtl0trvxdSl4TaWvz42B
NnqsTb8baUOwWRKJ26jX15btVHcx7Sab+0+tmDlbI815K52nwHX1hOciEyaBFClrGTTktaW4ViJw
/ciIOTWVUEkucT0/zrski81wMRGmPH42ByvCy2XWUrkDaznrC9hCjXcI2tDhyd9FzcuOZdSwboSN
8SY9Liz8g0ZnAgv26inhL2jmJkg53tfoDfAG84VQukTMcqFBr++3gSByqXMtJOihNWm/Xn1WKOPU
HLzBfX7fObcFoUTBfkHkor2p6GeZI9wG3Ozs3A7ukc066+1ci4SL9B4B3MxLNFLzF0hN44N/IycO
kOmOWd7te8eR6xt91P9dc2i6LeyXuaW6ymv9Lo9vq/PgPpHTs6An9rCUFr9snLFDW+/dSK+spYXl
WQOx+/C4mVyYbeylQmmdxmu/E8AalMYc5VKjj86k2yrO5/g+bVMVOjFsk/d8UPWLz3JZ7znsLsAK
zAeFesp8WYDr3S3ohQ30XztO1j0/G2jh/5wkNZjZapmKz1iEGyhudrifYhXFWwCkM5leJrHBmWDD
/kEsdXLw0XnH+kHlP+3hp3PzTkxIrQ5vLUDIy/1lxwvAmyG4J9CrRhcYKAo6283LhtfJoivdTQTT
bmix0qyAt59jXoKv4agZGDiD5EOKgd1MmM4exvUQch7+OLEVk5vyr6ZWXCwQDvXlPX90E4MhrY9L
635mQ4uZYCiIiIqPjxOSDupYaDXjYqiSY7alQwiRUPT+KB+evchjLDqZ+1lhcjXQ3G6o+ZkQuP/c
RYqbxyJP3jGgmOO7zoiTeRjeFbf4NNhFNzAjzDz6TXSNTFyvgEFIxTNH0uAZlVtlWiXm8BhrVDze
u8gmRCOoCFlLN83pJgf4kjh8050ZblbntJcU7LQje7Me7mc5IRMuoDFm4ijJULmv2WSvh0mJXr+w
xCNmPO68Oj5shN04vuk+Mfft4N3JTuayW7ycqKzunjT7Dy5e+72xhgFenihb1jCkzeNks74tjNQc
3aNyBjpnOvutDPI5RS6Wk1Hri97VJi0Ra3VWF/pQ4Qa/NOxYjxEoDbV5xjnbP+OOEHRxOQYwntWL
cuc0fdxnaDdhNLsBmNjEV9Jtnsvbw78r3BrgQ08Z8HKpA5LN/LYusQeYvOcLlCWdN6HJjbW3POOA
sN/gXM+LgfRyAdkfWWk2JM6FBEgQa2uwxyNleeXFxupaG1UMzwznNra91FFkKxuEyPFQ3iWJwRGI
5jwtOPo6KuOyB3pK4BqONRZnmxTflnd+/wdoObiIbyfQMTdjlfsU/DHxdnWUeoT30mNsDyGFepgi
kCJWST48D7VI8Y5TyrHX/RgP+yWYL1ghUA0eKfT7fCzs7alNZJffOcix1myF6f2KVTBVSEFAWscG
p8H2Hlkfj/Q+yTGfyt2rYDETQ5IdnYLCNRyxcUCMp0n2oQJzml432yw0pPeDw0u9Esdk4a1z3nXZ
70Y3Pnqo0jFEeJoe2lydVdTwQEfrjGCkj2vWXygNbwPxW6U0Yzs43dCCHpRyVnvHwe5FHCX2kIem
JXdgTKqCf1ojpku4shl+XgAB6qkaC6NPFXvqU2TMpGE9UD2kbR9Lc12eiexy8oGy99DgJiTKige6
u/q48d/2r7dZNdTc9OKdbab8OrT3C/wjMIH/UxXq/Q2BFPe4lweTG+FjfNqTNrGto9vwHl23Boqh
iwqAbLCJLgRJE7l/ERqPTMpelvZc+uiRzvWogV1znXtYWQ5A9+hPSN6iJodySCaOLBVoocnm/Ur4
NUbF8pa0E2NxDbKKjF0YMTCOsTDT4zZfmgNrdBoeZ7cCPxZzYjnaRKcI6DCOf61XHWzhNngw8Zmh
AWxP6kCdFfGGyd1DWGxPITOBvbjnKWN1IvXNOWCJ7e37V3RwgSWl0Bw8pkqq0JoZ6Vf3hDUk0sC4
eHi9r8ZvA6rqP+cJFC7B7UPoNihpOJDLlcN9Yse4upEWYRTjV2i8SwNlZi0AMhmgXmazYnZ6vb4W
q+4FX5ngFhx4kdghr894GvhEd0xlGGOtndObkiB0bDIp2PIMZ0+P3q4+XWmDkE7CVfrq+5U9l1ML
1cPdTN2H9siSYobo+M8z9ziGHXSqvZxyPyz5qWJYXByTU9QmCoBBJkcCc85ECBcO262NHVkPqV4B
RFxFFYDytAQ18xGUIwSTYcc5/9nuxWAz0yYZm35D7l9TTEGGvRJx7VGWlLNue1xUEbQdmkEY5tDU
SMSOkL3zWuKo54tTNYjd9wjagcJCaNwHc3/Chr7AbpZZwJH8Xh08fSwNmdh0oDPl3htmo/Q/tVb0
FoutxTgGtm8rNRCrtF5uRjMWzqjGrESOkIwdapzIW1tk2jWkze073W3OHhyZllCwmV3vpZetQv45
tRufC5wRvBazP8aoXiJZvNzhAs0geS80sZX8sOdMBaL/X/d76qwDfjZeNVZGG8k8jBJkqk+PbcMC
Cs1UH1HR61PrFKl0Tfn46W5439PMXFE+OvuBjYyuT4ENKKYOuRyDcxKFJ8qUGIGNK7eXWOPrF7R0
MVhOJyLKt8bUjlmEjg6cht3nux0qvhydhuB8vHvXPLLhr355ZPkcyYzt5JrUiIcXzhWNZ2jIBlV/
KLMZEP/H0O8uel3lpFpcwaSXCz6Fwh2Ts5BV2NjXyH2b2fddcgq1VKbiUjx7W6Z3nOd2IdaX/NoF
Dj6vdXr+6HEIf0gcMDd51IGX7Ki5tbnWLurrpM1Cs4ga1I03D+jPawvzslGFXXLl64fgsvOvN2h7
o5PC4JPkN3KcbWjuej0lVPcUIaYnn8d1HZ6lRN8M9fN4d0gkDOCKKEff+9y/oAOcDaFpSMC6RaLq
/sYe2+fRhkPtxnypewUqOYp6TF2RIoLJ3VabqF7LdKfH1zqLLwbCBvyWLM6Rnseg6jRWi+BiLjZm
2ADzgbaJE26z7tFOZK1h1UWrFCu1U0ovIEFNfS69IKUMMEpCfXRaKrbrTD0PqLm17Q1HtHNIZJZG
AhIkBazf9xClpiGZ/yibHF+Bx/GlN/Zeb1mPyo/duokxUaN4FWZmoKfqnWpHjhl5YNa5cZVpHWTz
9p0/w898CEo1Ac6nESjHvddjTRi3PLoKYdU34W5UX4eXEngq+wRbx3X2AHgCPeWrJZs6IHyuuMeB
ipEQsWHnG+y53ksVMn6Mjid2EPytvc6D6tXalpP9q713LmAAaW9uD6wpjBUbMWnnNMlW9byZ7BOJ
LrLUvzHHw5orX+vZDvSEYo/UgvQEz54iLrrgATCDude70kKqDypG4dE3X+me5N4+YUsv76UvPIbX
spPPiG5UZlUEawAqCqrVmFUIaBIicmC5NnyTGf5DvoInmD99zcWAC0kaFQh1fRHfJ+jA5yT7TWKM
7R4VihFnqM8BpXABbXh4+cwjcLOgQt9ejbtQIA3iYGj7WIwFBQOKsR3ShIPEcP46YIrLh6+cL6yw
Q3mbjWlEeNU7hZHqqLV7/eIcpSHCymau44rNqEypmMLs3fcvYzaRUGpSHdLvW7xm/B2UynnLSRvw
9+DBxBw7Y0qJkIMXnJKKyAvYS3DmPC2jYmCRF0HKSXe4nwlwCQDflRIOdWy4F7dxhoE6ZVE3PXDX
1Krw6BcYeQiwgWLk6HzU9FD3aMuXw8uYU+/6eg/lAdzzvr1GnGUzxWDIMdj/HZP/fTXOFiwtDiA9
ug6ZZTDXnHyu7QDTOi/a+rBgJahTQlyz3vgsFjwEHYxIDPcsO3Za49rQBAf4eVd6NGRwxtE5Ldol
MqZ0M0XsKMY0XcK2HRTLOgJGFNGE+Ad3ajfMtxWgtJrYYFZH+PMngKGzATzq7KHkcJq8kvJe2I3U
vmevUvoPK7gte+u699oiWGDNb2Adj1N8bgK7l0pUIFminuL9AxX39Etq3QIzzIa161p0/9tIqb0q
c28MZeyDB/WW5NoI6Rueoq3u3aSxfR2Ijclj+A/UEaqb0asviA3vdTM6vGqYQVCEtb58DW+SqxtD
GbcUOhu9GbMEvTZqdOeexVed/s7kZgf6za3a4c0Y5ifH3Hv7z7b06XHACtmz0yH5tcm1pR0UHLhR
GuzqqM6cqk3um6iEcVsH17x/3LjkxALLPAzzgLTOXpvry7JZt5PDAL+XqUm0fz063bs+6RRHkQOO
GTr/x8dUVaMrkg7nxaFh/CsxSigkNbZ7jV/0QgvgCq2ICvUJt7j4MlZs97D4AC31DijCYlSz5bAh
gdsP90Mtxp8UWhbewXOoLI24Xa9p4sNnNla3FzYwT4sjzVCaY5baF2kgpyWzZHsX7wFqk89eerM9
dXj86o0b+n0rc2ZHxyVPtXHL1uUL30zRwco3HucqrXC/mZCZtY7KcZv24u6jTQAMWRYxWC41q3PH
yGHISbOb2OktOq26Gf1nxdetebt8LFGtkQfHQMV8aAZ43VtfIpoQThsqHobbyX2s4AuSNnv/sp+3
VpDN5OgRs9GYZ+/GZ4g80hpMl5OZzYsP0m6IjQG0wkZ064d2KqXX4QWVHH0scmbhcyRuIltKOD5U
OAlxTzqM3EBH84eUdXHrK7E6gv6w6Rw+cb7V8V+4EJFp/m3B3J8w3H5jrH/nd/0gAl5P8n6z713b
eRdAChkLrBer1JE0wg/e6yaSO80jNdExtOz62Wu1pMz1CrKPfaRHqtjU0CSkGEbvRIovSBt9/P3+
FPUXIvH3+/tB9buWkP2sQ9PC83i4W3qH57AYkq+xEskrlk+u9iu11VQtpPllQ+a6/812y67y6b7b
3FshWrMwXm8RgsAwirAKiO9TOmSCAZAa9JJv/WfjcMpv/GyUwVXdNkzbwg3nv6/dPsqNVRl8iQdN
AEheCAnjwgwR68kz/jbloeGzI+b74Q7+uY/3f/Ty9bLZqc0ma8EcwN+MF/0t6yvO+/I0On+cU3wN
+2Bi6cN5eXLdX7/kt+v+eLcnNd9XucV1wf/cE9ibO6Ckd2EqePLTi4ll+5N/rsuyJividWp/ltW3
hzztFMmWkCNDA6yCr0kc6tv+cvAukGTMN/y/P1vvt2EBRDcwGkHFxUR17L+/naZvKulwU8W324RN
bEbnUTeX6QAFMGt0WoHVMgNCMIdYfXEUM/ICfwSZnbgBdKZw7GczKX0T6IedVlhPnvF45zZxfT4N
ykFL9VkE9ayalu5TLu2vb+rbrf+Yc1C7Q2NYe5js/Wus6XgXZc57ES9VPCSVxT55PFGqUwRh9F9f
5tv1fiyD7GZYen3jeuBTNKVQJPKmVIHCcaceP1U4EOHhb1f7QV/Nm+t51x35MNAtgP+yhJ7Pyakw
8Nbc0+SIFBUJ2DParKb/tta/r4cfUbW6tDdN0njIFpbQ7kOFSwFzP/vaQ/ETuNwqj+wgj+6B8QrL
aNDcvOLhPfZUbKOHT2rVDGniCiZ7UMLyVy6+QTE2LJJUh/qo9Rn0kd2S/hnZg6950uqAJ8srQF+n
+lgOR5AZBsCpw2Zp+2mRGCSkwjy4msEoucE1ofHubNKbo0KRhy+JxnsvsreZD7iuMDDR/CnvwQnP
sBtoWy3vWELLi9M4Z0RfGK97ALqWd40Ev0jDh8U5rPF8jmx/g1eTGdbxcW3f8dy9DIpBBu0BmtD7
5fVT9C8VUI8HhblEYtu4tN0+mcImwWaMd0rDxc9dG4bMoKPvsHGaEUPIiZmiurGFfU66T5+DBkkd
d8PDJJ/hWcxpTL/2tBAWnjdaP/SpQqBWE+Cg4w5IXt8vnkAxSKo1HDOWN8jINK6KuX390zmxqNoq
0dVDu85eGxsQghxq2Uz1dlN9pfgnHyNX8hwNsEb2Mvog90kZaYIB4fB3nweMi7CMZ/wBTqTIipnv
lmmtJNIQg3pvk/LLo887TIp3a2yB7ee+6Io8wCLwg2Wu2p6fQlJF1XkrgfZbii9KAup+a1qGyqdE
pizFx/EDgEVKgJ2JBLj5he2EtSSPtPVtq6BORxmNi1s2lvt4AgW7UPs4k1Vvpjt8h1CmEBCUjQ1d
2+dqWO0KmT4hKMEAMFJo3LsxNdPHVu4bUTm5f4rfoI70KdZMGTLnT2POsxjw41A/ny7HojyxK0nk
WLAHj+4FdRyhkKfLZ88mrH5NItBF0Hqapmg9+8+00rfToH1sZCkvONYFsbWZ0S4PoWNieivzZqwn
h8Evus6q/v1qP4YGMqSP20fbMeLoCWkFyddoyqFkNbS897cDpOCTq8QkzE8HZn4/hf55zB8Tj4Vt
6D0Spv+csEdYMGAnWD1iwfXsEcUj/Dus/nOlH3OOZGS2qpy5EoHs6IPwHPGK69wFpkzBogXYPsF0
+/sZ++tIma7phoGCdU+RlR9nbLPpNnh53dp5AcVICSw4vvA46f9+gnSEj3jvPxvy+i0b/H7FH0dj
frq2l5NFRlZDf7+97Ggs9mVc+o4EIlqIsYrr3CW+fRjB4tmlxa/+1wv+9rA/Tsn8oW3OUs2lX6Rx
OVcGoKU6eKgdqs9e6697UbNk21Rli5nKHydkcVbK3CouLYrAJl3hKjaDceP4aAkGmh89+Ya/novf
LvbjXJTP8vm+l49icqX1pRUcc6YQGayM4YT6tydX+zMH86+X2LNMRZN7ClqwP16i+cir087IxSms
C2FBaLYhMCt9yVTx0zvmhQr0DfBjFBiuwwPZ1t8fV/31K6KywLSq2sOD7sfj9qSD0inaTmxIMcJw
WVQkAYlFzwcSHl0YJnHBdeBM+dSCYQvv9MkN/Pq+v93Aj0B7vRha1ZaFCHxGkkX7lc1QG2QHuKSo
Ct5pTB7peqB5yykDtXf6fMRdEc/4r4/w7RZ+RMN7qxyO5ZF3AAWPrnZMTIrS0Y2T+WsXKs+GXH9d
zUavZ+kUOAa5OHfzLdJfdqVat5bdECT+SNVAHivCcrncOLfx09f7fzzbP1f7EQY19Wz0rOummVvh
bt2REi3XOWrPnhVGqvNsNf/+Iv+5mIhW3x7N2u1NScq5mNg7UEEIQ682LWIT71EatoP18jLQ6Ang
6hhreLQjwvtkOf1+jv7v26W++u9bqK6H8mGU3AI57AszE3EI+whSPjbyFOZPHvjX6PvtYj+ir1bu
G6vMuBiUOFgskrs8Ax59/H2H/Dk1/r08/+etMtP634+E2cq9anZcBQY15LCD91k6Lb3ZZ6OEz57m
R5jVzuda2D2IhckgQL+LUAKKmvCp6pTY0X97nh8hRz9Zze0urkMv1zUZ4eCRwNBpf+uDyl8zG+w9
K3d+RS4YIv3/m06Xf0QZSa+7/a7gHd69+g32Ot1wyyGaXN1nx+Lf94Au/wgmvd7BzNGbbBj8xOQ3
lmD/lH1wKhDpZgRe7h+flau/4WPfn+1HQJFrozjeW6mZI+3u/CnntjZFSgcdMCGXA+TGF/XJPvtV
UfP7RX/EFQPjo8dJ5yMKNc0NKuTB5/I2+OM+LHAhKGvx+919oyQKtJTGIiMxz7LYX0yQyGIxqFQt
y9Zt0/yx182ysY6V2BiN1771mYRgYOuOyXGeYNDJ8JXDEeZbdC4oZXSY5nQpGO2svMLJxgc0zJ/s
018Du6XinGcZlkUu/9/79HHp6mP2H/TIDOTPzA9bL7mkBwoZ3HiffIDfA923q/3YRees15mbG1gV
EyOE2iG9cZb0QnbaqJf+/cn0X3Ppb9f6uXu6813RJV60Mi5oVV1op5ywp4bq9nodgMbSv997UPBx
0/QgFsRa0npzqLoiImovpNoYEQtScT0APcIXWIjD3P0uXH8167/f6q8x7Nud/th9ZQ9rnP2et9JC
Vx4b8P0ErezpKfPrJv92mR9bLrMfxyzPucyZgT4GtMhYEMVw3pkTCatFOXxajv6apn274I/tptcX
+aI/uOCNOUJYygz4XxnRonXFjMzfX+HvW/vbtcQ7/naKq+dHtWsr4onsdgNm+iJiGN8cSmFKWbEO
33YYjTxozEvhZgtZkqmlU/jy95v4PWD/cxN/4MxvNwHapx/ViiUHXJmgjPNuOSPFR73/2T76k+H+
6zj6dqUfh7i9L83eJePVXoM9AyDlB9Uijuv34JGor2YePoDlOork80IaNXAv9649LT6ZixHmenoM
aYxGquEePzepsOn1pdGGcRiIroLLX0J/F+IM0A8EriU0oSDxZoED1qW/MUsGhVZ35CD/WEN+F2vo
AuPEoAubpaqn99W+He+Ab3Y0skYwqfDyo2/sHl5V7xYr/nFOdqP4X2ilO2eUyMmsmjVBDsdw2oGD
S9DOBDdiMyh9i0K7CA7MJ0QKgxhiiKN9azymmJ0rLXIkEFxzfHlhZNL5Qv9t3b3uk50vfrGcWBO6
oVMGDyALLJCK29EMMnwmy2E1e9fPp6f1rxnCt0/yI+NRreZ6qWQ+yYXp1otf0UYVYnU2DHjLGZR0
fE3v7+tNexLiej+C97ndt9ZD45JiwFPIq+08y5OG0xpNNANuoJgeEPMIBfsOMpLbkcZODvEXCo68
oq8zQN/efTB98axAehLRfhZo+tF6HHo7bgwtPCqzVGBvJ8Zw//78yq9JBGIlsmzpKiXBj13QgZUY
+cYSaYvq7twCfk/f3nYO+w6NR1hNZWgDvz17ut+T22/X/fGp642aZ5e7KfII7c8IfYq6YoDj+pPn
+/01/vN8P76v0W6ONd2rZq6HbBSFkoRTjJqXuA36GVB/GSq0kmsoxY+N+zTKiF//7yDzz+XFgfIt
nF1ku+wanccUGcph3YtEgYv0VfTg1e6fyqz+ju5/e60/TmzNMAhpN65HYzhQotP6BEsXAJNBXwbA
yOwbRGWLuDdpaaI8BDXRw5/EO0df14kawYFMEYEXuJzI0VHMAHLOmP5+8lFEgva3t/LjtD4Yl83/
I+3MlltltjX7REQgEI1u6VGD+s43hCRbQgI1gBBIT18jvavquHQcyxVVsXbs5X/ZVtJkzpw5m/E1
ucRLKV1SCdasw+JqcTl/JS6V3x6/AMYBkpENpM3fZvdTeshmgheDtOHHYEglNxj8r13puZY9DzCa
zudfR0Pjt7jGzyHfJrYptbSndDuD5pf9BW7C6EmwX9BrDetpo2v1XHSskgQDhpw6YCj9YZukGqlr
tzPvjIUeUz406SNw1ydKcPy+7Am8+H5vuk7Qbfy53VdWazcdHREUtvxzJiQHbeTN9kJt9PrXBFbE
BH1/VT9v52393K+HU6rrF57gQP6ahffgi64qBJNAyBQIx9bW/lOf/OEE/Bod+zno26o5HM+pGrfE
a0MdvmXN0gPyRSPdKq+InSGvKDmf4/yvW/3VFP4c9W3tGHF2l/OcN4c2S/fuadYqpZxrt6Pjh3ON
SxXI/1P0/+eQbwsBYZgsMQtuNLV6cpdmoIiCpY5t7k4Niadz+O91p/y27n4O9+a+mmbRGJeM4arJ
sIgtod5qQZC/He21fXHRAeII/seQv23pP4d8c2C1+mpeL7V4lRWzP40+Wii4ztrriW+NovWmGqH9
Nf7868H+Skf6OeybL4tQXlnld4ZdoMznIbREu8lQ68/oC4Q2MWuhVt2x/ehmTbtNbqlta2oHf13E
r77sj4t492XveaEWKP8I5PULjsp3sytcHTAofwY6lN/8mJ9jvVk6Q7uB0xc37CAIEobpYAbbJqTh
SAhDy44NviMYn+zPv3If6m8OxM+B3+ydgjhLWT+EvRt4qOkcrSFlt1Z9cT3PEm6rOlYqy4U2GQWn
7v7C6jV702A/TgaLP1fwr+ZekSlywJGRle9Z8WO31eJMk2qCIrMMtZhsmgwv8GUqd9RdVtsThYLa
XxvZr0/9x4BvN39Ls+c9v4OBez6tW18ft20j+CILTQ4mc8nDVPZm/Oe0Ekvmv5nkH4O+meTyoZxL
JeEuCQBEj9Ft2LmBIEImsaG57dy2de9mO5SLJR9/Dv3rav4x9JthTvTUbOln7veKu0gXCCchqnjH
l95dFPtTyk1V97MHgujfVuRXb5EgnkqihLCP+l4YpN4udXVIO4BFjSDxqP7375N6SUNG/4+BxDL5
b8/2x0BvL1RPWydNeSUC3yYDdDrTa3acURxrjevxv4f6fZP7MdTba4xvl2PRfkImLVbHBcCgxDmJ
ri46okfGIPb0dXv03Vhx2Tyio+xIjjT6/DMv+9f9vr3QU6etppcH97tCjoeuTvwQqnPJ95SB/Bd4
Uzy7fz3bt/31LJ2vl46giUrIXqY0JWZLSoRF4t9R/yRB/lrM83PKvG2tiKeUxS3+Br9qkH8izTMU
QIyjbJPonrooun/Ft7+Piv+6v7fdNblejfSZMCKUE+hnHYgcxuoZ3ZAVS/30q9X2H7KliGbEFs7u
afFqbdqfdxxg4qbZ2dHoyCkGZ6fj8xVCUmcqeq3Mne6PqkXLQ+pI9LR90Gep1nZd2u0Bp3A5UqBi
UHxry1q3ZS6avyjcv9oavWV0FGQbZO09aVXIBqsuNcU9VXsylS0YHmevNSt9ink+FLbOvrlvPo0e
sUDwXJp9L/qF1L8X1v0ZdD6u9+6j22JSj2kLepkU1RY+lqk9aQw/OxJMhJMX3pzCcOmXe7KeL7YO
sFPzX4+B4Twn/15yv88JQ4Ef3TJNzWi/OSMv6SKfjYcs6gvP0U0w0b9eUUrpNTWbVOm+1n/F6BVD
LKD/Nil+DPnmiJw6SVupU8qt2pfdtbAWT7iQiZMpjle5h73i3xTBqNJWqgFgxgi0VU24ZnOBZ1ga
nvlwgPhlql22fHDvR+uwPLYH6dOClldv8rMDdGxHXHZyoQ1Ad0vAMFfruR8uSlTlYBIoa4XWrs/X
7Iaw6ObcBSYAG4PgVXkfQoSgkhrEF/OzNWmpFEKRYr9HzTLbqbR15hv16FQtL8nGzSU8z8/d5ybv
pnO/+kqG9HYZkwTe1zCh14AWN6v18Ypoj+59HX0zgdxiHUTLJZrsdARAfKCt3itgko4mKGCMJYik
xIuP/v0+On/R/PpB60nJsvD1Ycs/Ue803Ir+UO7HphmYSpFQGZZrmm1ITdEQUhP1QrvvDIRmSVOf
Oj7SLAMK6jQ+bfOHy0wsgpNhZWgZeuo4X3U2NKYuK7j9QYcNK6e3urJampWGKlPapi+n2GST1iIf
RfTBOk/CELeCQB8UOMP6PFMifXxYVzhv5ncTUIO8IAzp4/KVwafTk2Fd2E2+OjeTEob1J+VKFEQP
RUU6cKfG1ebaizAeRcGmJ2oXCbotVYnOiZhGVvomJvoyujfW7at+Oa/aan2RfVZnJXnx+eU40oFF
ATfyCjqWqOkAUQCJ4GybQSxbZtBcXLN3HrYDepCoUjx5R+euOeehlIWteY5DL3cc2Ev0h8H8IcM/
VNdgHKqbf/wrePdboEX7r4n+7uzqVzmXD+i7ka0UEnT0MNi0oBNd/GMN/+pv/hjnzdF9ni7Z85ir
5D/ogKcqpKIaFftubY+kL+eHcN0avFKOwn8M+8c61t4cg/yuZHH55PYQevmCikgjwbObeXQBjS/d
dpDu0r98nt8fqKapeovK65b8toEVVevy0ssa+RUQPTAsuVfik3h61CF+tMZPnJKTSy7dQbv18Mft
/n6cQIHjfw3+tpflWW5eWy8GvzlPW2DTE4J0JqwecRgmmkT7HtiYlo0GhJ/RL9GCVXMaSISK/ppX
vx9af1zKm9Gu7vL5mWhcSu4Sw6N/PPE6eLsC7CFk/EjzkWG82FR4/V8kCX613v/1GN6st6TWcnq+
US932N9CAEmyFdIvSuCQQl03un1dh/R+/Hum/Xq/hkJyU5VVQ+0ob2Pq2jUrlJz6qgc0pUOPlnDK
ZQVRFNAX1RNTeptOfky7Bv8f/bm8fnMIf4z+XupvmMfTTT0xOi0io+0E+4vikOhj/euw9msWFwk5
wnJyi7q599R8/Kw7BxTuKNSrIfXK9kAlQCZS2dTxepdpS+wqEHXWMeJJVK4oiBa3cqzmYXgf/KU8
o/222H5ezNtiu5ntNI4PXIwMDlSxNZRWFP++qwD4DWh5SIDA6sRjBDPihqRT0zt0KQumZa/f2TTw
XUUwGZYVHXgwMcjBU3ZCKzVl8gKrUtmHDQsjOmwRFiOrVLM7iAJ6w1otToNO8O8J9Gs14s97eVu7
BAHUThFn/ymba/WP5FBuMPUp8YTeQ8N0BUTgT2MlTivvfs7PQd9WadmSruU9vYpaKhii43h/I18V
AlLbyrlVT150fAHrmaVRSlAZ/iqbBCSNazcft3W7Jo0GoOwxBcV4g9y36PDIgpTUAGXNlBAN86/r
oKBP4RBKH3DlKpfDEs48pLjPmEb+h7VUVvr0Rev1DAZAa3yYHUZslUBhaksgXi/9wx4OctPiv/Kg
6snBtBwq0MI3Cm1cduvpwhuq+M0bLgVvUD6xl9J2CR7KLz3VTyLOtj0CtYYrsDPJRPVpiLwAfQJM
GdN0/s1fekF7ug6O4/qKowE+qx2SMzo76EQmixN6xzRNiv7UK/uxa4TNuhkZYU5D/DTHGeLE9fTl
MYiyQfF1w/tNQDPr/BwNVjT39ct9wYrvrHErchrd6BVJnfTm4DPIgb5VoMbbOBU1vbIsksYyIYHN
4U/nfCr9SX7bv/eTzwSj8uQeRY95Y7jlt4Pzl+TGr1XGBm1Kis5hXXzBXPkRhnnczuXhKDEBi10K
5pjqfep9A3J4jmsMWmNBjELtzMnPf5jOXwNu1INobVGES5zg7YTZfsWp9OyQ/aAJ2b5GYOkAmirA
DwTj4o9V9lvo5+dYbxYjMVW1Uk/kMHpH2KAp3RsxIjiZtVYsGvlFb0CY/79U/Pwc821lU0FlNM1R
ZHdszoAu6BpoSnjB1mXpfxf9Y24Qj/krjfJrzcnPcd8W9/2kqre4xb1+3KGTCvySJdJE3/STxP/3
g/0ufX23JD8He9v/LlJ5VuK2/pjRwM8eD1cbPgXVTLSrwNEEgQ6x1VfFpg+4jP+AgmzTrl4sEx4F
GuS9M/0aRtTBT0Jiw9lJk06krCXIEQdXuA6wAvx4RQs9GfDkg1RLRtpP1Caa9B3oA6jt/fiv0Mdv
1vHHPbXfVkQhS0WHDi0xMbcnB1QZWuFUzAjvTZr9ubP+FqX7Odqbi/yQnq2ic6RGSyCFgPoIqiAU
G/BIKg0VGLJ+O7iLrbSiLePJAUihqwOqIBmqP17mr4G7n5fy5jbXjWRkqSiyoJl9g8YkT1+likS0
ePx72vyaqPo50ls4ramfd+0iEspikiiURuEoOpRjHOh00QGDtLC+wo85eAbt5fRz87VIc/77Mv5a
Km1xjvhh++JrJZ2eT5YKD1OQsmxiXN+Cjyf/z7H+mlVv5u4iveT6LMxBMgNTyYm86AmZxye1TxSd
9IzZ/+e9vZk8My86z5MwebSBAnUiFyhWE6grz3T/yqP+mrrtUPsvhIa1Fi74//kgL3Gj32VNgw0J
8/3l1W4OdeLEmR8oVgJN/kGnFBYIjjJoD2ojBGPnT7dGvK3/Zot+XMTb2zSV6qKnNy4iCQUtm9id
EzvaZCl7beBOWPk/1oshfxcq/2vIt5daxFRpJDEaWhVpYwOmr4wOatuHO76kX31DW1S9kFYEhgaP
1cu78C40kv3wzjuEWIDUbc+usil1y3yiLCP0ScGEPoFwHieE71676/6AfoQXIwsQf2ShKjCjWmY/
SleHPdyxmlckFaGZBhLkjVckn6ekrkGvXzcq3JxT+Fg1d/+1e63aXbhccenBOahyuzo7ZWYVmXea
HcGWRwhNzu+jDPXV2M86u5xeo8RBnEKxWiuFn83tJ0c3OTg9fD7GNBxl/0BIg0PuSt6fJwe4z5ta
DluVH197Gso5V/+EYy3bEnXDLwt52BwUdx8EvI6nNFMptNyfCoechLFr759cU0eQwc/UoQKU7up7
rvEcXcjP7Notv1rAdxl1iFB1/Daaz0hmmI7GuSNxpV02Sx+TckIUrFcL9G06pi2znufdkhjNmqjh
s7RSwHMzHAxKtc4Chr6RB8a2CU8jYnnZZxUhuVim1FyYlJz0649D77lAgXNYzss6PHfjhbHMG4uO
i/JLW4KRUb5u0xwYFT7jq1cnQWFaselWz1kN9gYwA/To2j0rKzUFlI8v3y87No6V7NKTCTL+MYQR
jBtdvrp3ycnzfnbhcvhSQUDrGMSaU9zCGp8wmW5VSkAkp2rCQ+5VLz8FopUEzc05qyCCXE0L5cbu
QFh4Lep6mBd8piUvMhgBTwpoc/C4BO8vLvCD1upZO63Kvr6oH4s/zmnQmUrDI/XV+8p02qZTL84b
AOnIKVw36eQq6t70r+sYVaS5aboNZK+P5GJfTpbZRl/QZG3tUt7v9thLEVGIzoHWV6nHy7uvftMX
OEjeKE05QmwAnUvO/6nPqwsoqlGgIZ/dzvbYlewHBDlg7J9NeP3QeswWBZKyPHh8XkYsiiZxkWE6
M0Mv9PhwykDMlR5ReVDRwUoxRq+9L+gyUmGwUt05qT/kQcpZA8dfRDuhIws+880r4lnbdG+yc6TS
7mC/qt5pl5IxgkyVfkHjAVZCIdnBOTcuj11bcpSAu8bVetKKFWfsyihTnc5pkkhziSm8Zz5D9uZb
rAoZSc+jnS+qffwhBXkA5CnmyCgBaodUJvAnIfEtN0YIsSeFHAdOyHckIeIddtlD66WbEKMy2W24
O3DuQvlkwZGL5+wWK7Q5HB3L0QwLr+2b4wowRoU90PkEPALwEA8q/OKBjERIhThFQQFidBnp/v7i
Cxo90H8bcEQIFiW8LoydIXXPURuEzYHQMPTCodrLMdTo2LT4fIVKuWx2Whse4HzOf4eAW7yHoPph
jwOTz7tIEaIpwWmgAzxelDIeZDD1TETkNK+Lzi75pN/UTiCiD2Hbs8DaUPSa4OUcS+8IMiZxNeyU
ZfSIXfeL0aN/jKSpID5jGgunwnFERzsq0eF6gBV+Rf7HY/XcVwtMSqsveOXU5+CLSKPTQHcPiwre
aIFYTGo5ogFCRXMjX0Buto++PsPDHF6mqIzAbKQz+OP6URELIxoguEXauE07ZQNT7j6FZdj+ShEQ
gsI9U0lFlxvNS7tXP4ZEmg8AWUP0O7qK6TyB6fc7yFcbQ3mvrdpIwrDGtuIy5C6jUzRR7gVqntjX
4LaSx7cVE8LRLGnY9skHUKHlVpDLFfbITpCEx+g2E7Z2pXlacPLgnH2qE/UMYgDh9H5Cm1cM3HpE
c9vR6cSsskt4ZydJoxwoIIq7QwRW/Lt3jDLxMc1UJHiVqcQz13poGyfA2LrY6B0Qav+8qdGqyLtC
LkWAtVPA/oLUwUIebisXxAnGD58byps1KBz6SgflHh+bexMvE/CODfk4BKXp1iWoLbav66JAr67V
g2rrqLPjMglrWuNWZDvE06AaFgyItmIupUKGxcl4XNpQQSqjj0Qs2jEXJ/EQdhhOyEut2iw4JG1R
uNUG5jSml7pjP7qwtDyTICokKDSb0aCwLqPLFDO1bK/V7WkqtDXiAbkpoa0kHFb4UfTDvgAfvqLG
kpZCdu2OPK5KqlSN9NFdkN1PtXe62+J/uGFaGKeg2TwViwGtFQp/E6i8DkIIqkUzPSkTg+ZnVkQ5
ziOMHbhbUEHHCBXzrjKhebqyM/FUi9q6EvNUEAy5rcvJbYbZFbDys1v66vI8bmBDK0C0c4wU8jXo
xU/a+3Lz6F8Iij6tttRXpwjJVDgQn0LqLEdNJI1ULwPbOiZhtzSIX1z9jDltLmjIOY3M8WtXeErU
jHKYBNx3cIj0An2aKrgGJyqSxXFLcY1eDr0NjbEWWXIUbEjjweekd5CkC9mfyz61OXKkc4FIfUWG
a4aU8VJMzV2qfHGF+HUJyt2jm22Pg2SIX+fsyIGi7GGfOh67H1gAdt72F2oC3mXZicgfVY2N4gR7
7LqZnVblASj+M2rRLT+5KQ4bMeg1ZU/deoCkQOKaJJVQp8k+4UboZCdLC6cGiZejkNU5oqfDNiDW
W9KP2af9jkWRsWRvQbRDDAjZ4yYxtpMMXFdYCnRZQXOSPIpi1m89v3bLSTHLZnhRCIrt8DquG8yX
gK8LHjmOwqFLCKnpvZaQ5/uUWmUzXJUKD4n2iYunbZttZ9JmrgUqUP9mCSA3bPU0ipQEr3NbIOJM
+JNz/RAuGl990diDTHP+pW3ZXAyvWryca9foFZ9tKrfT6LB5cIoNT7MmbFAyayHDAI8G3YoecKwG
mKT9XFFgHhXBITztYfEV0Af6KmggcRU0kaDWorillVCK2JWIy9m5z8TO0HvArNna4ACsESWtgeiG
ByY7bc80WKJxyKXT8fcFM0XbatCpO56RuzEqq7uW7haqoz38GppcJzywNmE9v1zcUXN896AMBY+V
NM3gWhOeS/q1YL7YrYotJgkJ/w1hrJYwXyO6/Qfpgk/90IZi9rbdchCvq6/8o5zkm0U7kvFHVUAR
qCkuXh6eAzllZA0WfPviVIsjC8dEUIocaX6gFr8JYczynGuOELgT3Vbv5iWrBvIEEmwemc9kekT3
KrdTyva3Gsungy9u0PCReKetvj6Mr11OJbiIWr/NHBN1e00o2qHwv7F3F0qLT94oiUYdas2cKmo4
s9ApjY0joWmsUhR5IFx5+NXnCAflEcYZU6ehNVMs7aZ/82r/BpEM9xVAi5BvmWGde1+EDS22VqDx
/mlN5NSuJjobyawcmF+wc9HwGe2ydYZx273YjY2Iskk1qCKcw5cF0+/iKAtjpQPhyBuXxoS+MPFt
1olofm2jx0AT8qLePBfyhnPHNA1QHnM09loTbkw1FgBs3YFajD0nIju534MxLo6F5kfFYZvP7qk9
/+lNcn9yAT8+Oro5QRfd5vZS4dO193GXne82BKtSbFAxgRc4JrSKX4CozAvRtTisYd+3b566PYyr
L1m3T8M4RMiDHLW0lAe8v0MPEjGTnBNCPhEykIcJL258du8zzkU7os6In9OFyt11efDfXgi4YMEy
FquWB4e793XGXxXqBjgBd1E+BZ+k9ulHpEiB3V/eqP324jGC5D0t1m1qA9h/Yh/3YpZ8Fv2aXNBl
ZDCnRagt9hcHR+g1pT2S6vbuAaYXMgWwxVdYDXJ/QL3vhV1hW+JiHg44qIgKeRfrK51nQ4HcOAaj
wj3OXvYkQ86MAsWTXY4hnBSUbUNmOKAR0JrJ82r+CvOINkb2wcbjIPV020dbHnC+mjV9li6tbhDa
u7wdkHdkx0+yF4Orpo2CmF2I5pEU+1rvuVEdH2S3pUtCPYbdvJC9YnSdmLRmne1s/fgshtfGUm88
M2Obd0UC8IU6Qb1pOerSCF59QmTomLG5M27vPxJFCg4fV4bsFHrEtymobH9LXTcBe/S4hBbsgwWn
W8Vmd2ZX1k0n3RwCeSOkqfLuh8ZjZFtZ4GpPeaGgu3uHAHt5gLmyQGDErQLJSxfmB0fMJ+URkbJ/
og8nsrB6d2Xilm7LuYOEHpnKlMSsSC5gqtb61xkQOh98Nmx2YuYea61rmJbBLGZhnEbshAsEEOHM
nwNcUYKAwqeB9+lQSNEmVbNlbzqimEHBAajW61YA1PBOh+dIaIYAu+4JiT5Iix6mrF8Lvze4LwnH
3BzEaoQam4SvC3ufGKbGJuOiAOPiMViPk0WtJPpavRbE62Fib18EAjs87OtERK84ArFqO2zQ8CC9
O+bhxSvePfBICHjSHiN4IWxN+OxABflhwcZ/ofGHxSFGqmOU6I4kTIzuNbeXBrV/ASGNio8jWlpi
iNUI2PEJQnkNc0SAkM57QN7MdQyB8HuOeOHFtLNEjIHHpcwfw63oX0Bs0uGARLxBGgodnpQJKhY6
E1ssYpyXp43v9fFkPxG/2GJLweIhQlO5+WTLgZcyEK6W0RJPoYfKNiaiK7dZcOrFKqNVTNx+d6d2
dUfzuHMfsqNymScu/+BuFe5buDuguQO4QcN8XPkGD0ilwQIZG09dclw/OQQt6Mg6Ep/qCFPO3w1u
G0RojCO/RzRg8OAcSdMohh0nkGdooM3LrXEDNMCFWx6pWPh2MjtOCrGpouTRrGneBzgHn4jXgKQU
LTPb2kd2YUSz3P/+Iw8k647BF62QHFcQXgGuxHeBJ3Jr4IkZXzTJ40kyf/gYv2ZnwmpxBKM8DHoO
Sw72PvtESZSbEg70U1HdI+JfTZBZc9mn5c0WkXUeRTnWlvyNSBQuMNOA656D7LTiQcMVEm4GFkwc
EiAs3vF5TNADITk0ijndYPWoaReRdSbbEiYYESWe4vd8EuHTdCB6admHmfO4nt+vWWJKAn/0Xra+
AswfXicZvilQuN1zuBOKDfGYCYnJRXqaAzpoU4Y1nQMkI9AkdEObq9qJh9CdMYVE5DEzbFK+cCwS
R4cl/91xNWszfD3nkc6eg3PwHAhJLv7w6kpAnSqdbGKNsJP3TkMA/ezd92ExrQbnL/rwcKyYjGc7
nccOmqCBWC2iW1ZiOC0iY8c2zbQUk5ZaXQkyuZCI4bsei5Mon4TVEqmVTpQtRU6npGapww1IC5w8
9uoayTROl5xk0GVjadIyucHgcspH4AI/kmmK5CBzuQU4SMxqAV4/MYvxFIhktu0tEjZiDjJ67dT9
C7KFzE/MIX70kZ2RlT85DsSFiglTOdfZMySe52sEsQGOevngOhYG/+GKER4DKm3A0av0ph09I6T0
1+8QFJ0TtrGU2eUbi0q1CH2AxyGw97VJ90ZiPXvwteEagXIFPQenKYPwCNHd2rXsuU51Jo0r/NgN
NZnMp85Qjx68efHERK5JKMAgK03fG83tnnhGoiKFPmROloxd0IwoMFqiEZd/PtFqRAQ8FNU6os2f
Wdc9eqDCB50Q9iqnQkAoPmfABZgnPhH3j1LiFNDshbuIO9zIsW+MWb8LJDE6AzEa+9su/bxRUS/e
X27nE7HUE08eFRyMRGaWmI3omb1tU5YaZEYixb42Eo9a5ALEoiL9Tl1th4zAf+6k2EAZI9ZURjRO
MYdM1o7p0PgJp6BiHO75C3E95+ihs0I2/QZyS+flcd+kXuUluWCBIlaW3OSE5A6qU/CiIXzI1mPc
AiQl5oTwPFlWTD6dIYRCJ5kKh1PRqFgaTDmxAuDYYoTFkpX4F3BdKDcDDSZZzNLnsQl2O5q8mHcK
CinOMCd5UHNIvm473y4C1DXchJoTeUFwXOah6kHBb3IDVnvaGRAUFs19KBtQFEa+8ujMedbE0gFs
uYKnzAM5oIbGe4uhfJ6orokBqorJTKTdBifKD/DT2EuxZd65BG2EYqqDNKajjWKxlTEETDWmwoGJ
JFtzqGQ8iv7BVnpieqi8BZkbBaI/KvvN4sCl3fjJwtoUTEBw5gafWPD7ypGB637Vx2PvMgV5XteB
NEHk4+S8tmYt5EVtkxzAsvPNXFbtzQFLv+Hq7WaQgSjmLc8Mrrb4uoAQO80Nm/MZa5L1JQoK2Su+
5aJUGmB4c5QTJTDbq60gEd/5wzbqiDWFFe5JxB2E6aT8BvkCPhe2Hd0deOpEfGr7uG2NpBnQRJ4k
/AM/xs4mvK7OiHJCHiZMAKhs9mkuJlHCugXyzPvWxiUmNafWJZ6laEVAumepHDwxSeEVDwTdHugt
SU0iBdxkDsEOx83a0BXF6qM7dA6WmVk9v/aPXLVgNIsH3HLLEDa0I0hzYusRxvvVbaMjKlgRCp9w
deYIJjEpq3BTMcmb/znVxd8CRhhJHNhjp+mdEdyL+0XAaZ4w34vLwKC7TZSDixU043TJE/bmNDWH
rzH6LHaN6JOAmbWDb/49U7C3WTZjhOlhqWF/kNEBM+THBojuy0AbPcnVRRwpvNsEUR+ivR0s+wBx
KUj5de/snJ0CDBB1kzY/2QrbovMW8u8gXT4nV9hygOjjXjvQkZ6SPnhQ+wc/BmmsCoXRaaEArO5A
KREJIaRKzc5lseEh1bY004VA+zoh/Bhe+5Ivasr2HZ8qVeovRHBVtZClQfyP5oYcTRHWPpZ61GYa
P9xqFU8vm9uCuX3tY/1dJiIho1ds38uePtJcfcreMuGfTL4NIsGTh3dswn0gb0GaYoYJgxjkqtte
7lRexJUSk3Of4p0SFu62fHmFSCO2HzCS8Ai/iOFJk12kCN1M9RDMW/YOTxkdNn1GXgT2AZMDfRBq
WHommOEp2uVsXaI7I57wpvHD7TXodxrGRQ9o2btupbCangIM3+aYobmDno6s0pOpoksgehE09959
epJfD4sPpmF4/DbrZweNBejtnw97rTtCCYygDAbKzXpon9lYC81H9OHhPkFosqKQpy7dxRUbbHJv
aIAw9Q34mugGpX3jQ3gE4GAG6L+NqTR0vis3rMzfK57Oty7WvPtiYRguYXz3+nm3z1OsiCccRjQz
fExmV/LVxY3lBSyBOEDLIyQZxFE+wmDyNNKZin36vDvaDri3nQ+beUbFvdl7hiiVUKCyA/Dv3YA7
1t7dmkmstab7RKcuHV2yUHl5L/QqOfCS+bISypyou60D43MvdtkW74M9gd2/ccuZim6E2kWa6Gqt
wytaOmOCp/gm3ctUQnlGLLZ0XfcL06Hm+LPDS/us6Oo/Mstfo5oQlN4TZZ05eOMWwVJCXJ+SU3QR
Upvf/YOT9z4Jsi1ENeDdTsb04fRztIWgR37XMqSyJd5PIAvfI2HaPahzQnqtq7PgfODxoONb4xbo
yIefDqVQHQlVRLkn81zrFcuNUw3ezt6wU366uFjmDV9bmI6b1Rfb4TIRHMp4mINVvg4vX+4NUZ7G
/hLo95GbU0WR2mciSd7YoOTL9Bd7IQjBE8eXDWJLH6JR5aHAvf7P0QsZ7EGLtFq3ffYOyGQQbxeY
fgxBbGPtDXL1/Wu/7FP37J0GkTJVmTTPsPHzUR0ivkH+gjpQotw7heDiwVqmN+sSpSPVtMvw4qJz
1td7ppd/JrQ0d3XOJN0X7MzrlDqqK+0uBeVJFIZMCKt+Hcbp/FbaOlMcuzEDnG8/oINHL1sdo56y
O4fGAMkXCP7uGtLLhapYvy91c+8xEAR+RG042gMa5Q0z2TwgxqIKTWaZk6EEVAOgnjZnuP0I944u
/APVQj0w+N7VewYVwM2x4I6fBkghlx0r4ZiAwhkwdBehOicZJI0v9ak4t84XUaiG1t+dCo8JyHPI
Wk+SpsHyuhMCeKqde3dYrffJpuVjBvvzA2Fd5aMZBaZVEta5oTxDnRsb2Eu1yqBbeadFqnCtqJhA
D4rnTx99gAH3zL+RKcArAMlPTf2ITI393J78buGK7Xi9x4uzF4do1UUbAHv5ooi++xyCIQJVAa6U
ekDAO3RYCF+i029Gd7JNBLedF5LETGSlf7epu8Q7KfZCKgFLMaBrj+L8xlX6N59AFl51SC2FL0Rf
ND/j3WZuytZo0L7O2YrXmUTHkdRFGtm+Rxnb3cG2IbJgLy+Wajdz8td9+mmFO8kR6+P0kc0z1CMR
5RXacy/vaX/eo1SA7kxrPhK5rPaog/+McHPmnx3m48d0hELgnJBeTfkmk2NE7KbLucYlgcG9TSV3
h7bJLUp6iA9NnxTnc/AwcahYdQFdTujl5A4kIqoGKkwUcA8BO9UgfSboMPOXQCgfnL3UNVEWXxAM
tAMMDvlnwgzaVtAolsmkCiUfBAV7PvIa6E+BZ7azCS+SvV9BDekUFBRFJWG3GmqLJ2+qtoE0o7Dw
sBXFAhuy0vYFwfCu0W2zBQPr9dtP+7igopLoRx8pA1qTgjul9D0lgPdfLrP5IbURHzji7fEkZYYV
R5wr7B8BXL9j3c+AffIetbIXHA5sMFhaVf8GpuZL2UrX/Zirbdy7DTG88bBu4EWiiit+CpUGa5nz
KUghE8DxD0z+OSfetU6VR3ctDZ6O6cFW4bBlfpi468T2uhplHycXvBB8wuM0G1NvB9m+ExxInOUw
6nXv4uuu1JM8Miho3fSauRAOgV/LPpF4t6BCZm6NkvZSjwqPNNpnHeK4Omiz9GReOYY8yFt49fE0
qTnFdE03nid9hmWPZmGz18xaHOIhOSD6xeYCNFX+6EXKDvEr4lCocbuivOjqmXiLOqiVLVMt6oyO
nt6Te0dYInb+WXL6mrMLdhVqm2XMRTu4CNUcpxzpQdLLXLyjKJvgFbsUqTGbP7Dn02KRz+h0oUNP
R0kIyBGIrZpiyu7a8KEQvzjNjPVtMcZAl7ilZqBxDFK77VV1tLJFgzqPXdRCLS+HUZqHuyeGd6RN
EJVc6pSj+ep3gaaC4k6nix4h2yaO2KJByOy2kYFFzDpdAjT4IeQ4OUGn41bwWLIlIIaG23UjjPH5
mhsLNgbnhhApqxQve3wBnLy8Ds9OfnQNZMjK1Wlxx/VAjYGTRsnpRGGvQjuovaIZvYiwoVYnajtL
TpmDpJcTPtyQXPuQe5xliDoQTO6DcoZW/PToz1ylaId9cRwwHcM+LZKocZmE2JJrSOtz1m0vbzri
XfqkFb6mUv80kHvm8ri6fp5Ht41UeNg5oBD34DzIkZkeGPg1piXEnwiCzWk14CTRTfH/nsxjUigD
fYYUE/NTsx8uB1P/tj3iLMfDZ8cSCog4Sn2hNcbIMQZIuOvNQlClJy9iCPhfqNZwdo9ehH3vWCsF
xzGzUBxmAHGszuYKEgYFQl9wo2+LLELRAGdDE9Bov5ifvQ2lg4M72omsPaeNiK8H+B//xHDOicP5
eCeYOU/ex3lN6kk8FSJhAs2muhyGOFXj6fFy2p40pq3oHJqrS3RHyH6GctWHPuQ9lw7w02Vjr1FP
QC89FKKlIK5Blhw9Wo5W8U7leEcEAqS1BYBat/LdIXzhJV/XbWTtkaz174jbnyGrqJhhYnnCnrfc
G5J/+BwHsE4Gk8vkTMw+vo5XxcI2RflRgDZmsrgElyUl9fQ/3ge86lkN9YKNvt5RbH+hFKVbnfjM
+JtRsy7xazA4WXScPduubPo8het1qHE2Ju7P3Ppu9tLMSNWE7ucjRv/Ee9H+lXlX1MwTp0MGv5+d
ui8iaKSrKd27O7S4nKaT6/jQQ+SUlAtSccwE8vsaGUZVaAgjrUKIdd6KHTJmhNrJCw7uW8QOAXWl
vhbVN4S9NGQZEgTYNGQAaW6A3dUZCJ1dnoOCnq28kiHtyNSCvigxj6cEOVxGNpgk8wwFapZRKaR9
JdQexueVQeQQ5H6EAvZlqBH6AhTCUVihm0xIY+T0zMGRp4gIQpVTryZEAffNTJlfCMnf6RmlReHu
Ckh5NRIBBgWL0k8HQvVM9P3iIjvKlilGjebVuU47iyRQqMra/w/SzqRJcS3b0n/l2RsXVhJCEjyr
qoF6CYFA9EwwcHqEaAQI+PX1Hc/BJXTdXGk3LQeZlhHB0en22c1ae1VgpQKlOBnbeLMUaoZvRIgg
JfFeUtmgGfu2c6NCQOIZMWYi3NFmcOBooECzd+4DvUkPeCUlWSd6K10s1IdqRqw72fxbApyTlkF6
RZBHXCad7nIXt0qGCXNNB7IdifbKQiWfRojkCnQPGRG7RiOSB2/6V/wOYU3PYAh6Z4f8LE//xKWw
Q/40wUbvkNkVeUf06miceSS/gFtxxJe8+xsS4J0jkSry1Xf/DH+9w8IfV8hl0jmHnLVcsSQ2lQw9
6UL3Qh4OqYal7kl1S0LQqbO3HmSEG4hgn9GNF4mHS6gHndy9xzsqGk3QSGAP0kgABvlmAFPUGyZ0
yN+SYWwI5XlXJGgTh9LY2acVOq6SSl2wMQYPo4/x63qKRVX+EVKyhqBAkuNOWUcdaUMV/XFYxR0s
R/xqS1Sk8XoTRBuwmqKzNn1+Utx35LUXhKNkONLeE5KE3r0Oz3OhDJrUSbsjZg0fER+C1FLGIX24
2qLuHDubzg2M8BnA/ratBu/ho/2Ybj0lwFScqOJEQrOre4fqLzvosNLrgaTeQm1vQG3MrIadejJX
n3bQYb2Zh8g6Y4S/KoC3ASAgkCS5XMeZzFOmIRdNoZk0pwAD1HuoQOHsPmylu/ExBeRyyI5bybD2
9QzO3sM7VJuVdg3o8F70NpPbhAaIwxGzw466HY0zB1sKeZ1InLn4aeKo1YURnh5Qp0vbORnXqvGg
ZSXp7GRwAIATXl16HbWxoU72wOBrXm1Ud9AZk80DsYWGDDp6k29QdOahT3zcS57+7ma+SU7jIz8n
uVeh0tA7RFWynJ0nQb/LJaax/rXZkSx4nwG6iwerjWTGTShGvfACqm3wWl2OooyI05QwBsgBIpzt
NJYcaXzsP+e0G7jgwAfLmnsZNlXxvVnU0Ey8MowvSQ+w1EPVaPh1IkXFoVTmAK/pNHygYdSZILck
pggQ7azHmLto45AgBId1xTW5jHajWouEFtYbpHskgC4t0B7NSufsKhcgmca1xbUWGRP/tlIG/EYX
eK1Z8Ya7KF8cI22Ro5OEm4ZSlihOoFmIVFBAj39RqCAXcaoa+zmy0Z09LfyoD+ZmyrWlLjvkHDd6
L9qvp2hS6p2E8kMTob/pDULIwW+8kHZD59ghgCRg4m1KYqaOqaS8MmBO6xMzFZiJhUJQRUENMJx3
QwtktW3OaabnC9XcZKSSiIBv69QWiXfCGTn1cLtQS9oTidZgd/HrzUbnSb8Da/mwQAEBp9s4px7T
Qu3AzUi0p5hokXKRaINNJJrwVp46EzU4D/WWZtURqmy00WHlSSUHE0kjfNh3LOQR0EEbaN6GChdO
AzIT6CJkVyvhzr2sbIkMFz47N67m5U3iCofDGT+J/qkIBdVIxDYv/EBeBfIi976yTo/82wTxGz3Y
ow9IMgg1uJz7nXo8sUhPTlgt57bae21K3RJ3GofpwZOdrFICaJMrJISvb6aCvF38HKq6NQM+cbUO
pJiprcmUeXn50NsLuc9P0uBt9KJVhGxJEnMY8EBApKKlSXhtzkYvXABRg4NjxI8/WvQ4nIsbxVHi
2L3CTec1biATfmXF8F62wSWqBDpNrN7u25y8CIHrZFXPhhoo5Dr2A/QxTHm4JWMeqMFzjZ/hpMRw
tcW9xzEH1XjODY2qFFpZ1DSIpoV+RKvSUQi1qV3gHdAa8uYm7qm5WyDwBUgDFAeyI6CQN/MLA5Ky
Gz87OQWJh13dm9UXPid0qg6hsrpz9T6+OV557+goNjKTjgwmjzu2gQoiSLcCHUhtuCWTV229Rodo
M8bBPREKE7+FKd0eqXeeAkKVGpfSf0Yq2YLJaQQR1n8MUOBokyMirj8tUiyIECA/kNI39f4ddYcU
7u6NFuskkV+LhuiTuke864VacZP/q0baWESd2iKLeK1ZWvxmjgRuIpVXV2sIr7FGTgYvUAnlNfZS
i/IvHPM7Qaa8erQk0TydJDwYlNaud13hcZFjNXNf5K0oUVxXdDyom7exapHnRqbzGqcBcRUOMJ7u
jFiSkU7+nroKuiU6KK7MIl0Kby0nZZh7Ve/iJHGlewrlLi9Ao8U/wHdtWEdqH0JY8QYuu+aeSWVu
bbDG/snPHTplJr0OeJDO0345aBLnxFMD8tVYH5RgKAghKOZteP9IGBK+A+XhVSRvBMSdEUWgc75T
PLp7BKktNh9f/0Idhd0l2jpTTMq8i52BiHxavKjmZQQZ3lqqoPmS8N3TQ9UX+eXDhmBW4L5yG/Q5
vF6vBsVA6b2jSkiNgBhWyKHxT8FrIT7N12x611at+bYPfcm6A4RsNgLkdMcPUpIHZrb1MpAGd+/Y
BE0TEKsiNb8ZPwYIuJHK64go5k7thZuBd55bN1EBiWveejg+WDQIag2vIRLbSN3v5kAa+9L0sFAm
ORGZS9+PB15NpGOGSKA7eqCcmhI0J5IzWk/y6Zzh3yRk64HSDZCutA84PM8ArU77gYaAgpHUkQXD
nHfkHJk5whgCS834wgLkxopWvTQQ2eB2feG/+I2gQnY4OHZEKUIPLmEekj08OPmCJyq+ONqINbaA
hAS7+RsOqzDNLZp2bHkR3SNCv3BP7CPz21CE2mCwVZ/YdRuALaEwHV0HjUlG0P2M9uFmfhw+kTwN
j00Q/n3oR6MK6jGLfZDY89q4fiWXsyd+qkHVOhJmH/zB2W1vhyrdlR/tvX2irhdYIYaWSo/aejl3
uOk5udWq9WypdQuJyR55H0oU68uy7l2BL99IOQGaflBEWJI2uptbToboSZyDgur0luo8DdYci8AS
p068svkwp0SHlGytJbV1ckGH3gUAnFd3Mn9QpbG8k9ycSye1eQDjGtkx0XwJSXDJIy/aysgnoF1r
5gsKTr74UsquoONoMEFnDKoa0cbs6DHiz8bgSbS5924uvR4mp/GT95/aZVSPtxvoqnvbJJF+s08+
GZ744GuIfTs0j8Q+kkmhDkmSospLS9rr0cr7N7waAZnhoaVsJzK/NdpO1KlmqR19iRiqf+gJVWwZ
R59UBC19W2er6m7agO8suZVFubHU3O69J175encIk9VjVty7c3j2Qag0K+BJt120ekX2qe7URxDv
MgtvmoQqr6t1Ba6j2VS6cIByS4sOqLcGoqByXVUmmcctPhnH5maU0yy9eyF9k48AqDcUTNTe3jcT
DFEKiPxmYI8rFxpfmKdIHEQa4Pflwa19m2/jU3h3qKHWXBDjOBDnoD4CaGdfPbpvYW7RmMwFw44y
QkTRq4muDr6zsjiuji4l9Ln4O/tpdfTm+fIuzf0qbT3Bm03fSCyTxH85ufOyVPM8Fe9bE4cHUu1j
kNrv4S6zTv6MGqpIwNdC5uwTxe/68tasTNWucGOv8cXXt2SbhUgT9xdBC8S3U09xhaU6m8cR6oSj
Gzcuw7fHRN3o/bvp8Cxnft2RW3uP37TPL4PQ7zrcTO6oYDQThM5JNftkTUTdbmunLYpEtBmT+XtH
UwopxQG/aN7aG57OOKeicAcGH2ss3LJKYoCMyMN9Z86x7sm4wedmXmntKKjBbMYnAY0hOTJAMh3c
pSOBfCVApKBG9/r2qa+7GIZ1fjd3ncwX5RzcmvC8M5qcQuoC7yv1gFPnCqhvniOgFwExcPc+Fsc4
vZtCkfa9XCPcV8XarXlevohqOw1XcAGFIs9zUPGpeGBYg1mbwrkzQOIeVcr57ls1lm4LayI3KtHS
0TgiKw3nxxgQF9gvv0pu1c9CBVPBi0hlboQP20BsEzx8SP6TI1p12BoqMnaNQ0sT431L9ykcIort
30lY8ULWaNuiDd7gnhaApomDETwnbmzr/StqmTCaYJzQpKAW52QwZUehFidTRZ5R4yONnLJKR6Dx
Hmdp3301K4rRI9lK8vsMiQDWFaEW4HFzsIl42smqVheIeoboupCvVXlIKi3iMXZYHepBpYvwHqW4
HHaVwFMLKMDW6OXM+BANbkIfjPwwRcU355QzYHKwkKVPWm3ZnYin1Nf772U6hkFAB+1r+OI5qrXV
zh7rOMLfqW0MtZ8Bgpwesc9IBy9mZrWdmC/DpCKkObxKO2Aiid0ene1Q5KqSrkjPVS1POMhqp0pf
aZKvRIVzFr5XXeDUpN1rcOroAS2s+VIBNTlfKDTHCnFa/ADcxeW25MkGZ0jBJGt9DrdxQ8fnDICF
i72jRMmppjkBMBQdF2q3UH2iKx/TJHfwxlyiLPYZXbyIoh+loGOPlHc7Q5JwF/GnCPAmJGhxyJLW
MXoMRKedk08q6Tzkh/dtrlmjhXeUjW9cmKp4inGLObeBSBUKr8uqf4FXAVuDsSB6vfsvv8bhboTL
Oc44We+9AQUBhgV9sq1TBLYD8pJb8xrDWt1Iuhw6oZhWt2VckANlsYrPe4BLTpd0KDcuD6WJVnsP
OXgZd4hzjQNyt9P+kDe00dHaElI3TsXHigdiJtlC8ZU++XgqUNgOLDuxaoSreWkeSb3SamXfqtMX
neJEDycyVpFZFu5RFrziB+eYwAwU0/iamDXcOA8wR6QiOltv0y2sTieKBopmzfTr2HxPOBQax/rk
XOp9/m/56ZLvngP4ecO1xgu5rRCo3UVCqO3mHMFLNihUNqhG8Q/foD22ARf3EF21TrbgA+txHf8w
MwmMMOy6ajZgH9eNs2rhDaHb2EU1mf+VCkgRQIkonaqmXidL0EM72EFnPqws09bg0r+STN/TJkMs
B7fx8IbPZqSkulp3Li8VCXzLeLvSl6fFDJnarSEtTtY+VnE+VDxQYkgQFiBk/AboAuJT+xyCwH8F
lWZjmY0UIcHb2+MiVrh51+6pdxWSGbwrBCC5xxC0RWYToGPIncsi4WqzYVVbat6ZDJXjrKxvh+BC
/8b8LNBr9y9Zu7w1yKY3oJtPC5TYkZpFwyXGKm2/LRj7v41V6CRA0z85e9ALrf8yp1W7AZzzXxBO
ge2ieQm+GoEhUrKlA4sf/m3gQiuBPNuf90kCu18BhUh6DwRPxQZeIoCGhFnCyMcbQEX//V//+//9
n6/n/2xWp86/fv+/0vuxc9qlt+z//nfZdAs9Bd71ymGvPhkVpCNyBsKmvjDvvw9S/aG9riqp6Php
KppaVbVAWW5s9cNp9oQfDT/LeKEXDZxQAAsEM+ZmzKnRWgAGfJxpADH/RBXlj9ELXGUpya5ypjD6
eKtYEfSiB/qa2wgESnxGrpftrIAiaF/JirsX/9HW6Meaj5LWJkKUyS9Zih9aEPzxMQUWc6UuvXZ6
nY9pkXKBQ6FiOkn+CUk1mCf9dG1nzsaFwESlYDRIiIPzZgbH6PfP+KGrzx9fUbhRylk50yuMryDc
d3LXp3ZHn+Pl74PItb/vO21OqlV6GMnVRk2vFS7ToXrZ7vTz7dTPzWxYr9gyHeVjAOS79os8gXha
E8p6e+q+MJAAiesNQycCesA7DLOR8BHwmC2IBWDX7/Y9OOrgVtIV4DzySIktYilecZ7Hx5ww2hEB
Mam0OhAiuKqwhjEWsy5MQQ8F+yrMQgIX2TkFVap08KLGO3tVab1dpQ2hpSePdsHDe1KrBakJ6hX/
cZQNBKl2Cu/VI2cP4Rb7I4DjImxGEoBiBsUcYO1nrzJIqWP0Mko6ulX7QtsQTDW2w3+sJd5v4CwZ
uartztxSfwrTIAchQnXfug3Fe5qcbDz4c4BrjnwJMJaSjfi7Af1zHwq25fBQnnX1mp36oEnB9woB
xvhbHIcUTMnJksvGKlgUtKyUdz25n2iQlrILVGFc4EP6tz9bpuEsi3P6p9H8Y2JqoX1II1MaZ23L
ATuzM4LjQLEnqpkwAyiCvZxUI44DaFBiz0qHLfQROV0f9W3eYD2BB9ShYVfpLABJmtosJeD4Md1N
NFIy/9kmqmLhv+bxLt1g1+X/Je2qx5p0ZGGhZFXnEH0Nf1RxK8E16JaM1Kj9fROrag0tddpFq7qE
LuifY72qjbeeJ+q9D9eE+gtOhFhRy/enOrYKkRPcwRzAZmsfRXCdllylJlR5Q/BTyW86jXZIyaO1
bI5lI2qSFvemFdN1KPmMvfHG4VXt5oQZe7Mf90+DaLluRjFaOlwogKLO3Rjrfn9rOUvhTDVgC8Qh
/p2AgFNorNgrlFlP5iqWXMRmxtFwqfh90o9GdLP05Rk8Kh9ibwdLUToCgdP0V4sVrrgV+aoRk3XB
dZqBTKBgQvY+h5D7cmlC7k4R5ntbZ//gLU6mvzFiikY4vtDyLAqOrnghu1QXrHsgBfAqNqi0xbFx
n0QCJfole0NI5jcA9XHa7MjGkAhqOL5aSCiDWHmP6WQKc+FpveyF4JG0WmN/ZbWmi8zsqw7ZfMMb
N1gYKBdPC/9mSmKPpJ9hd5tTSzKaZHjvxrBitDxvZobdiz0+W8sD4RegMrgBMXRgTsTNmwLwgyXx
grummWOiO3tjS8gp9MnkUKc7Gt1xvHjxv0CqkBQgLKVCkoYnY/i0lFCy62aLvCtluKnMW90fCU7E
dGd8aS71TqPfJBsINHhrke1qWNOtvRRMj7AdC05wSDcAOseyWACf91bEj3QhHVnN1rqOn8+8KLta
IivRqRtk0mp2VywqyDnOl+uMoBGvWrrBio8oK2Zkf2SSJ5SzYKZS0YnCMI5HK9rhNVtQBN27MXXd
6cFYnozYbXWnU+IZozttnYwls4C9z6RaEXwIex/WQCZrQXMxsyNnKHg7e1drNWWRgzLr1CMBI9gb
z2HuoppJcocXxxs3F67fbMn8Wc1kseFV8G+nfSqJbptPZqU9zrc5hrlljDf8pU2w6lMIMJpRxOlP
zAj8tEmVP4hXUJmNVrP1NKyhCHkEbQVyU04DSztQvFVra42B9lK8NDEjmnXilr0dn/9GnINnzzA1
M/LHG6PlPAyf+huj7SipIVfSIbMPpCNu9+1umzzbwF53eq65yq0YAtgKbqRlhIuNYUwENifkcLsg
5yip2AtSeBADrJXlxo4BL6TZdaym/zRYyq3pgf9hV5eSPXFsf0Knes0I/bjFvw/ih3c2IJZCfoH2
kRmRNeXoesshdcCmYsVng+yNDZ30+0QLjsqqE0PWbHkAsf186rOBphuHRLsIdbu5ATwnBFZs7XsP
A1AJrCSjdekKbOUU7G4wIcilHtuXhXa5HSb2IDfId74JPie9YEjAihITGCqylGxKwr0+G6P5mtS+
yPNaiTEXDma7I+DAnTeL7A7eeNgHUPjrrzZSLtsgPrlub80ZJD1HAc5os9DEjqOgSw7CaUMBs/c9
Oa4ZixGZEhbr0ZyA4Lex+3HcEdUFVqNNAozUjjAEFSsUODPAiuZYqJfsXYBU9lKzyfSkZtvzxl2I
JNyatgqKV3AlXvy7NWfDBRrNj/lzyMPg4m+G/yVg0GCNqPVPcgMXUbBfBIZvY2LwFCMJB0PTRFWF
2jsWYdIEGk8/BP8wBAN1NbzJ2XS/2LDW2xh57ZiGG/EXXQebGfubAcwUHPNe5vVgNMeJsSZpbayp
ix9hbdpzw+9ffCL9HlRjKkkyJpDssDEfDnMToQjw4aLctx4snbUIhdd1O/iaxJm5mmCeNSMAzmy3
e1gem7Rz3Okj42HMZ0zoYoweNsfxa3DFZJvz1OVpWJ8AH3IkGDwM2mvRwVa8K73J3ljZOHtWCwKB
1Z5UOCGdycPgBIzoPhqeV9pki6EekFVaPIw+sCkPIJgK0WSyVmAY+tOmyV+k0Da6DN7t0B3N4/bW
GNJ4uz0Fuoi5aDaMZcUYi/LPJehzJwTFgMYxzcjpD8kpNO/Y7akHvQuTfGl6V4+yzMGw1ynrNzOM
9gqrSpnUaHeDLmUsCusGYCLfJYE0bk7m64BZtfnicBKxV/AargZwUY5nG0QUh/jIq4ooBM3y1u0e
sFHRt6SPfbPatgmFAJ6blbPgbGmXz1mBU8dYuEf+5YCqa7sbh5P+3LCXc2BlBnQJkuwDZmzZ4GEC
O7q0QnGazSaCRnhGPX/uiH8LvWgZsrcsV1fg/UWbPnfe7G+N8RxmkJl7XrC15uF6xaAPTzyHq6Bi
TtjTXqdijZw+5U8+ZTTdWqOnAR8+TE22xzDBaAaGg7kaGKETr3quPQ/JoY99USwxiABASBhdxex3
6JxH4x8OoqAFP0yXopri9u7GGryrATEhNbujB1dh3CQ5Yk4mZjih/8m8br8jemfkZk/wKQ74JNy0
kTcENkbKCaCi6XHdaC7XXapGF56N0Zx8ARo04J0l/JBG0akj2fzbeb+/mjr52PwaRexaOrwZoQdV
32nTvn0BipPTYXWvbq29RFDIBJETBHYPOLxq9I/Y0B0HmvpoG1iJ6ISBd4ZxayaGO7ra0dkHd+Y+
jdGaMa82AMIzU6c+B64fzo5oeccRoibd27o8SQa0mIMZU8gBsCL5X7wH895qYJNvTEzuvoUP5a16
XI7E7SHfDqYJmF+nN6T5BlYf/LGBmRiDOrXnNAq1ejMbBTvytpyMNtnmOlhiweVRjGnDXvGmvGJP
M5w4ACRr9NYd2AShuGVwxSZ+JBsjspXmGt7SsgdRcGNXJx3IjjzNc31PdhS7s253gQxjGeZe1ww7
QZfrrltjOHCceNBHwlrxwzxu8E8hSQrLFobrr8AXHK+da5Mxpges2RKJcY1DjdDay/A6T96r2A17
qUldu26dFzZm6cnfSAxRSjPBDgbQNNGfA4Q76i++7FXQHQbiF7YRZNnB0wNLYUFm4HuoDGDP290x
OfK47zqcUlsI3y6oubCDIbwPfMa1bbpUdY7Gei4+mI/EaE5Aeoy5j3AqgrCrGJYn3uSDsVDpAQw6
ipdShzGNw5mYw2X/6U2nvHSNiQUYmj9tSmYLoDY7R3qd2jKialeLU+ACsKjGS4Ah5pm05+9+vC68
9D+joz+9+ELEsFNrm/s9V+798XTcw5/R7FbT8ocLb7qY9C/YMHOaWBNYBeS4pk+jCQcGWjHvLKuC
p3Aw2wJwtzZsXg9ywc2kxcEiYD+aWJ4cHO/MwiCtJpKxQse0JAr5MWn0GYMUkkaHrbw9HN+1OwJb
QCO/H4G+HU954QSuMnYlo/f7esk/ZUU+Rywkiq6190tWVEYcp5Yfp8YoonPEyh1BAjIpKnaHv4+n
/JB8+yPKKuSCXu+Nnl81xpvuIy77PhLtYC4Q3o0O3to85wHbGayshUODWehSAfDNr61lDJQ9VHev
5Hv+Hkz/eVzEn38EmLtL7fGU7nwOcMSguf59stWyXy/kgmbSU0peNX79KnzKJs3eLF+kOEdeL7ZT
t9swxIUIextrEvw+tFK2r4X0h3rWksqhytBNcI9jJ8acrbCiNb81xhWqd3amlxqY8snGanK8t+4E
w9DTgZHtfeLUkq/5KQP4ecoKCZJ7ethW3g9u5QaufJ8ORbihrVVUb7ekVhSDIopXF6sdt7vmeXDn
lVwGN6KF1BX05d8/5V+t8n+xEEohf3LO5Hz3mrEyEH4I7hJzWms3r9Yy6kfoY7iyP+acETH3hKe/
daJthNEgYnAauNBgZP3HQj7S4Bsk9/fD1s8sDODZhqw4YRHvdvdpthHo6/Dq42rhHBLR9jSACakX
zkw8PZuHRjN6CvWdhPfoIeT6PFe89EeCoW7IWdy4wcaxX8S97XWJkRE3+rf5F/Ic1Ye0YzuY/9gv
yRFVy366YHxn+9OpkiX89MuMIgCixgImM50/cBxyy0P4fAzQoLse4tL+vqtKidlXCoYzkWb3xl4Y
zvHwwZZZfWEyz7yYi7iCLz+xCBsVnNDx2Qx73ZfZ693LkoAll10pWFIUGirqYUP+6GhgzejogI+6
Mc4LHF1q814LeGbpvSpb8II13TYUVcnEtLnkrcTi2D6MAN+mjzndG7RA+5J5mlUbYwPazxxrNocM
sz4c/r7+P/Xv/zTrilicDzuaaq9kV7lywQUZ+k4DlcRay4YTifRInBgOB+GL7fCG+NvibS179+Wy
A1Awtckmk6/6jpUQLRhE56WDOVIDiPhgkUrmKk7xbxeoYFrRms/eO7HRdXdB0BURr9DZxQBtbxxD
GnCbwBAVox2keOG/D/1jolmpq6pUo5t6TdULQ8/S/HHWs5rI/arkIOgMYX/lljnAjvw+0t+fDzqm
fwxUMNhSclPer4SB6C5PNHoZUM8/4h3/Psr3tfxzKf8Ypl6wxVf1mt4rKcMQxPgXOp4cvRS2jHnu
i55bm0BGws74CjfdqydiHdl+Qj8U4I3bNLF3EckTCHbXVVnTbPnv9+rP7yrayJpylusHvksIIdNR
6tAFEIN8of2kUxQhcclq/3B6/xyvYDj19Lp5XSTGO9IlUZxekcuHxGfQ07Ps+Ioz8tuaF0zlRbvW
HvsLY4kKFAi4l9EbzrobKkf0eHKOwdaZEUm6q5EOXFcwkABCdxNyKr/vvSxu5N+/o96oSZqmVxta
Ye+Pj422udbkE3IqdHFB4QBpjTcvKi3TKFAJRShj8G9oXIuf/W3Ywta+dO30lLdVceToPbYl4TUS
2IJSP+PnI/TX9Apb+szPinzRmB6t7WiEc29nNF2/eWfAZAJXsw1KN/bnO/vXiIWNTbLqrv54MCLY
JHc3T+gUSutbmjstL/G7f41kbx/tBhshyZVBroIcAfVsUCXz2qCQKHAST/AZ57J9LlsI8ecfT8O2
Urk/kkQsuF0d3uHzzCBlnHzI9V04jhunrLz/Q0gjLtNf61B4FBvbzVZ+KNIJuJbWTf0a6ZHOm0Q/
Pie4NTl4QCvYLG/DKpT3MkfkBxfoz8ELD2F2uguNZDbhSO4fntOjl9E2NfXeOoQGAaM9B1UAOEBZ
YKSiPgL390YCrLRKKDa7eMy5WTL6nIpWq0uFl+Kweb6ex0ThMNDK19XMK9lnQX469ffAkcue/58u
1edohediP9NrFW3LaHezQbNewczwDwTOYAtEM6UMclvdIVtyN0vdLnGPfpmoXDAjyVlpZPcDQ19s
nUyl6INGrY4ys2KvSyxW2VAF03HVbnVpI2ZJ9tKXHQlWBZkUQbxsDBNSSyXDlSzqtzPwcXFy6Xrf
PBuvU79FH1FrdTMEj7Vcu+TvsZlS/dg7uWA29BxX5jDjfioiZwhW/k2Cn/6ORlgHnyewWSXz+ukB
qkkNVdVQZlHkWmEZ6wf9tdun3E+6qy4blB/piTe44C2/0QMcUPTwpJSssDwoc2q+S7h/Pyt/jVyw
yfeqdNcPl/epX+1WAzr1dTQapdFdGh44o9Ou8tBpg86YXNsColiqr/qTJfyceGGlEyXZ7PXLU9wS
UUMXXcuOpkZGlOZVxOJut2Shha35bboFy5s8kmN9/2ChyYwHG49e6rSg27gzp2FOqt6reSfxUGYA
5R8HlbVatY5/2qgX4QnbRq1yS3QxSXvmnmKBvMDch1IUZg4ZWcQHY9UqmehPN0WXZE1mVK1W+3bn
Pm+Knp+f+4ybQqsCqr9beqk9sQApVa3/cKTC2/JWT9vj/s5IkDodQT8ltQnvWPRDLxlJ3ILi5ulS
vVbXqkpNrqpinT/mVL2/hILJ7YSeR21NnKHQqHMbi/4CpVv28/L9NZTw1D6GauTq9b2pMxRtnumC
BS0Hwhtwf8o8JZMqG6nwKqnbXf0mVxnpalU5/5jqJrhtGLdlq1c2UOFBmt1mN2RvMuHlHamrWgsK
6jy/tEgom9JPj8LHPhXd2I10P+iVN1OCwx28x6nf/9r5FHLAEpeOVXImtILlPJyV51nXGOvhLFqL
lWrfLVpllF2nH32YzykVzGSj+pJuasYwcvRAXERGXA2pSYp/Kikd0XqF0m1UD09jGj2cp+EV5Hlp
BFaygVrBVl5U5b3bbUD+EJukpIYFzAjfpXT/qj89f5+TLRjJ07P6yvc1JptTVMlsDYwbNCFi+S9q
ZjW6P5I4hYIMXTFSAipNL4tYqFnmvP8YAX5+RsGw7PJGJdso4jPM7xIFFWJRXj84y5IrWHZeC3bl
sTkhXXpjYQXi/IZYQMYMaxAULtD+ygL80mkVTItU0RvvjXpl53zZoiMyfClgHKLgWnpixIn4xWBq
BdvyvNd2yV5cDoqpGpm3vuigDAxvgL5i/Psilt6Qgnl5aLPD+y0xVtV9O0n/NZcAySBKcqSAdIGu
rK5leOPY0GEagtek6dwew12G8v32bX+Zsi4u0YfhPs0qh4e8Yy+hVz6Maf9m5PRTvRrr36f7Y9rp
E9NaOJzpXtqktwu7eHVauQ3sCr/lTLUakAiQj5LBfrz5HwDawgHVk801ybdMCq2etQB4keF6hbPm
sGScn/IPH5NSCxZG36uV1/HGHtIpK/nu97vzGjRcuM+phNE2oIaMup3GN7PMLSuZoFqwOJX34bzJ
T0yQJi3kbdGcM0T3Jk6JUTLFspEK+3ZTb0lFfl2EUXmOdcARaF7QtrTUiP6UefhcysKWZWeJhJm4
emxZsAsu1kTwoktdIrEwfzvuf50MtWhM1Mu2kQpT/UCX5cl/Wve2AmgAUNDTOuMbleaoyhawYFMe
d7V6eR05+A8YGMRgopea6DxXBlYWC/TbzAr25DxD4Ow4Y2aweYKUE1mli22weNLHggaMSMIHzyFw
o390PBqyVJV0XRAV/jQfWSNtPPbq+dSXaFjqE/RRMTkBtil1+37euL8GKp6P7VnNnjfOIYpRX/IY
ZAA0JDoq0gxgncZVY1kysR/fuOpf4xUOSiO/q9ekkoo3DpXoeT6nXwpv3As4pws9t+ya/eiWfQxX
OCVJmu+3O5l1pPMGBkTQZ0B67pZQ8sqG+nFmCmySuqRKDb0m/vzD4u9S+S0n74N4eGRnjHqL1XnS
juTJpErzaD8+qB9jFQzk7SBdTrvdTkxr26kGiBp4z+/+VYf+BnBd2ab9uIofw4lD9DE1Tb28L/me
4YTGHx3VQ9no0F+GlzP3Ss5H2VCFg19/HO/ZRdqL6/ZGUHgXfOHJat4u+k/nVDj4kn441h9P5iRi
/bu7mXbEDbsiCPuP3B/SfN+kE47HN7TkY/mkfHeo5Hkj7Tc1F4XjtgxiLbP0rkB7wWQrO4g/vZ6f
w4kl/hhO3s7Oz8qrnnI4xtVg1q0HgqQmA/06052/XXNAqJbs2k9n/3PIwtlPX7pSm6XM8GILgCnF
Ag0ImKiS0ObV/SeDyfWaUF3XGlK1cPhr9dvrdVB1KJmUJswWTjJFbEGtoImdVTKWOAVF61//GKtw
8hOKuI3rkbUUHZ/qJKYgN9p90tZzaiCSsUQH21yXjPnTy/Y5ZvEK6Fw3qaKlPNk3X8hXuHV6SO3L
TLHy46Z9zK1wA95Kero9T9/jnPv7/hboFW1kJXpM7ELB1K8aN5N+2180lnUew6vZ3PsVyMqbpsCV
nd1ba98t9SN+uv6fcy88D4fjKT+eMvaWpv2WSnYA2D91cWQMykP2snUuvA26fEpr2YP5E1q6MxhU
q5pR/xL4ud839AfomFL9nFTBhcjTPKsqGyZVdbcd0XxiFw2fDuobL5qGCXW17OtGP6AX5gBwp1dW
Ff8xFvkYvwir2aaylEr590Qb1MNFZjx3Bv+GU1tyor6hIB+WR7uoqnyvMhDYSfTPMANQ27pPgq1/
o1oort4vV/P7eH8MlurJI9MkVlXrKl86ahmJyBR3RYMOOnMRL9fN3/fxO93+24gFw6Mp79v5IqY3
fI4PbWr8mB+SEfTGqRJGdktGK5tfwfRs3+o5r54wPXjuiMJXUZgSdaLcUWkTwotYnh8uuRBKwfBk
ufyqVDLmR6fZWAuIWeUg88ujrJJLXkSk5PlDq+bv752bKryFndwRPSZFq5+SNfzRfOOSSUAyamqj
WKeRZjv9xNuUEoXTIhBKzQGNO82vWfRMB33/aoruxJpdMuqP1+Bj1MI5aaSP6m0/Y1QB4t8FokXx
G39zBptJwMr+w9EK54Ty/aVS21dFaLLx4EahxEMFuW4MZnYp0/DHnfuYWeGEXLNDcjgCpxIZOb8B
8YA6m39bvyzo4P/pvArPk/w87rKnxipe7BatZVBCEDyUQFiSS4nX+e0y/O1mf8yr8Oxc7pvb8b7j
5Fs0AaYge0ZuE9EhwPAgCUmMRXrL0HqAxy3aF/ToG1OejvvRa/v4hMJrlL5u8mn/VNP+PrzjRAmh
qHpQD1I/ekJ3M3bLJ85baR7ix3RZ/WPYwttUr8q316NSEw/uOWyMo/2yP1JhpJl+0tkx9Q1sCXoy
wToASMkFpSVe2SUV1+GXxS+6x3KW6I9bg42+WpVeBeniJx45HvJXLaKzr1k6XslKf5ciPx6O+zPb
52dhFOg/Fm48QeQ8iLy5Qf9oRAK2dDXeUmMsuaY/mvO/FroqjMbnqOfkoYO0SanlkknAoAvKWc3q
iPa/8Gf+0evxMVzBBt2u2lu+z9hX4URhFR6G1KG9AH31YNa8vGXJ7H58Oj6G+/+kneluq9i6rq/I
EpjG8Jce3Md2uj8odhLAgOkN5urPwzxHu6aySztHa2stlapmE8zwGOPr3+fHJcTgblNGIrs32ugG
yRGU4HmraaTjlwf9crf+qRn8tYyVSlKkv/PloWniDKvRokptXJAUfkMe7JeH/Vvu7K+z8aeH/K9n
dYVUEEZxsz63TKROE16D2a3S33bGb/v/x+UzlLe7XFe80t2ZSI7Q4CE7uQsaNKbOhd9KSP/uDf71
Vf24aJSwU+9S/8deaMAkj09oRqOf+Wuy+BfbO/9xsyR34VYpBa8l71vrON/5CIy/VBYVms9JJWGS
Q/9lb/yyCX/6ufm9Lvm2eCKBIYDuqT6EjowTMu/4y5N+Ocz/zdG9DgyDxH9OV+QBBkegkGsaaiDS
FVShaBD/5YG/vdp0LP7aitf+Wj3khAcyahzuJjHvoEQf81fX5bfn/Lg2hDaVa3WYDLwJzXlqgqgs
BZLBVBb65ZV+8SV+NmVH8kOlyZRHtc69AwA6PWyxvj3HT9ff0qn/Hur+s+d/erZ9Lz2GtGHPTy39
1931TTxCJKT5KTG3w+rOBPCUINFfJs3UDpHrMngwgrWUoRRNfPErE8FVy0zXL0vwiyX66Qjr8dDK
eszHmkDhMwrvtkI3AYWHkA/2wNGv0LsEkITG7//WvZJ+3DpqxgRK1063jqUw3Y2s8p/jorszAB8b
hJjNX172l/vgz/jRX1u4bB6LpIkwEQNJhOk6LVwdTtVI498pcaoXxm1/DQD+ZaaJ0PuvL/7HJRQm
91mX6qxwRefbiIbfB01UK5T4Mb20v9FX1BIRj8irSwjiTgVkQDS0cYDbcNPN4CDrTEj+cvgQth+H
z19W5JcTIE+H8a8VUbt7d01FvgIoK6tzYjzJ4BFKxgKj7S9P+sXE/OzrunVxNe97zho90ngCQfrB
BO4lX4lo0AaPXw3nv2c8/ln2n7nwNI6lOBdZdhERjAEOIxLz2LIHzfd3WhYgTU/O/CE8TPpOv9qB
f19XbSGj8aTJc+HHJVYXC0VK28efYk1Gl7jifCHevAKN8as2yb+f4H8eNRmKv77CsUFfqk/x6h4k
WXOw0LGj+iCd/Me2Rt+6NJuXxhtuv2bk//2e/ue5PwKxuxTqj0fMF6ogOf/nMJkvye85wn9tEtDm
/zznRxCmpkp9ldRxikp6+09lCCmMCQr2/5E9+u2dftxIoaonsaj3U7A+N9/pfEBPocSH/DUfPxnL
/x5w/PNSPzygh5rmsj5ZnuES+yGQ2K9xL+4niuY00PwfHb1/HvbjBkr6uVw+ajajtr+uWkufJCoN
RuqyHC36SWLhl+dN3/z/8HJ/3L+/diTpgCTMuinOOFCrcSeBHLgIa+FTRNwb9lkHeOd/+cjpPP79
yNs4aNGML05eX30ELWve8qj5t6VYkvi4EjnKv4yz/bYvfyZ27lE1tU/ecfVGJ/HQ4WDUH+n6w6/d
atNe+J+W88ddQttPl+j19G5YhB5dbeOYuAoQYkZgEoSba3ISqC46jaevflnWX87Dz9ZJZaQA3Mm8
I8kr0hCTUM3pO/+12eKX21L8cZUMt/tsdr9yGibRsykY3qkg+PDBfj13/26F/uso/OlP/Wuf9DnN
oLXGC00KGj3CPBEACua7sT+ogyC89ssC/vZmPy6UsVwUSpzx3UmMmx/hBCJw3zPrjx7Lf+af//Nq
P64U/TGIi7Di1OWkGek3Yih9kmT9j4Ocf5704z5BtnBIenF6KUTPyZTQjAZhl4TUb6/07zHOfz3o
Z1pGU9uke6Q8aNyK2+RDdc8RajXJaoWG8NTJ9KuD+Mv2+JmXkdSiHsWKB6Yo5jHSCxvnE6jak0ih
lH2/OP6yPVRd/e0df4RVupy3eiXSizp3dVT5JPJu3wPlII7CZdLJ6t3rZfi8vpbbAWBQv8k+B3S1
b0gkgkB9ix3RoD63ieCO00xNHyvFFXskoyS7d2SBkXtxHs8Lp/S1Pel7J6RQHwKkRpbXyHxpOzrF
k+YSDNO3JeH8vyr+lfZzNaC1Clj7Aymw2+uUDrveTf11WN0cpDjp+uz37YVerw8wiYbkTyrvtADc
bDW3tKAHsl4eVXZg1pj1S+jn+9Ba2AJUvLup2BoGdbSGl6YwlZc5Etoz8364vsY3M/ssAZ0TXbra
vrZKMKx9QJHKVrzWfwSLaVyaIUOQeP5z8qCfdurPp/dzeWxXEOTdYp0dRK9/189FEAZ8YPG1AqWZ
ejkDcwuGyr+Ebf7K+BhTdCpaXxcqjAXB+WX0jwBkGQ35v2OaCE8upQI6ErwGRuDUfbThVZ9zCAOQ
Kp9w4UMXtg+ZOzng/Z1uDxnEqk4p6/41BhMLE82vu4kgN2N6S20F+aheqsBNXiQa0D/DVbLWS5u9
ZemIbHRf41JD93ZdHoYzOosFZCNoAuf7uQ1NAbWmNas4ydFOk6vY0dUXdA9PWwmHGmXvF/1jvgN2
akNRym7GArk/wZifrnzSQA/B3Gu+Ipja8b4cwCtzAdnSy53xOWmZEtMpnjIu54XLUGWER+wsEqPA
sNyN8DkP2m3r53O3h8QOoYzCD2LHw1KDBYMqNzLDzEKkfgTJTT+VVNk7t8DFzfhjgRCte80kpB5l
kub6NgNXjmh1DCzEyh5Oh8vfH8aLQG0nt4XQVlpXgZBZW/fXTli35IFrv68Nvdw/akeoHf5yopnp
6N/oM87tR+IXspMxoei2qIUfcnb5VkRQDajZ1a8pqwDvgvnyIXzng6V+Q4/6FJ7VZxk9nToQj1Kz
bgo3uVm67uqIYY5mf7NL2ZTA5wUdaqNzV7movVXAZIJ59DCq1LvF9ghOggS4XzIex90gsLO0IDsK
SOMjqAZHrLdmndEiJH03ig+dLgQVXFPnhrevttqHo1+3Ae/WocQu23HnZuH6QfVOXSoLvxt9rXie
JSv16lVpoKeOCK2kM3kNmdmwhrFXX4LBop5Kni04HTpGipkivk1ioLDawVVo3FsgVJs3JhLNGWIE
X1c00O5IziOj6rT7G3ULoso9qkpm9MYLm9pGeUPZ3Lgen+cIy/dceT2iSzV/QPfRVl5laEov6J8D
ywHf8u0TuEEwPQNqBcE5wvm0JdKB3difDwSYpG8qdQiTHFoEkEHCwJvsLJC+wEUKZklgGgW3FSkd
NsFsm0xzj+vFoeSxisk2qY5oEe1btJacGqcU6bJLW4D+/NY8pJdpDdsKT8O2AEsE7aQ8MURtg6up
TBAcdJmChwP9mkPuREDeGydtseRwe2/36Vv7MYv/oHQAYgL/2r1kyxKxp9wZgZ5OUlYkPUyFjgK0
Z5eTWmL+3H8L7nhQN8oMAezS6mwBJggK9pyDcne7Ggune8ZZeefvTcLcu3wju+L24erkSKYiRrgW
D9r6BhemRmCxgHQar+cPS9jUr8Or8C1/48sxFHJMKpMzM0Z2zJ2S+Ol3yJm8m+OuYJUb404jAFRl
JO2dcnVfjccIyeyJvcDVI9iyrayqp+7pcaq43mQ/GQzGoUPRCXuE6s1ym1nVmoNHqKvCs6joqQOl
9R2iLavBwCblRWcDN47xnj4LKH7BfAqyt3J7s2pKT3dLYGKudWaMHwpm+Tk1JxQQlcWNPzuwFLOt
CPV+4iNA3SJt1uAe5m6BJmLrMCgGBM+oLJnreU73SLouThGGyY18EZdVfbu9PHbhsX0RXwTVLOcI
JjYLM3xmHLXNzRA8Ew1staWFhw6t6dFrFKfu3Lq21s38TWzsHHF5/gllElVaK4blsM3C7Y279FvB
fgJiR3wLib0LmQaOrI628obPzMkbX6PNzeewzg5cVXfNzZE06fCry4XHLXRFLT71QmXJH030w+22
LUI7wQJF1l03GjamsrxHdv/wNL03sIyxKW3xFWJSSVczEowIhNvbojT4v4pyIrxccjeUQ6OgATOH
mjxH058H4MX9nNo2FHiUzN9CRLWk7czRjw+3vNxfVYCDz1d4W0wsbVSkoJdoqnPbxSvuu8VOQ+of
u4ecCGwgNhz22VnWaPwfJtn1cvX4Vvc6XdjPpY+0sH4J9/BTLuO2srV9tnq4+Vn6BJgMGcGfI/rI
KoJKRdU0UC7j6/U4vjIUI+MByHZ2lE2G/UhKdlDsHbh5blKY43I4Vyf5S1iPq/qYbhZElKg64G2S
xbOwFNkxL5Ydn+J1kEyFO/G1C1g/SB7KJd2kT4n3sJEfpvfyO1tdQaByLSbP9au2J2cuvcruoHOj
t8jg2wvrYUTb2G2CtLeqb76C6cbIndzRVxXL9K1x4L+vx8e3DGhGWw+iMVcM/qrCbOJl/sTgeKCR
80mclAMuLCNk75UtECI03Z+7cwdcT3Mb1YjItA1bhPTfQGlvwCt/KhKmZdjJG3kjfk5MKYGbZhJW
izaSERLG9gYQEj95kt1xW6/07SPQvcUq9vWtfilgkRWGtI0wblsFHZdLvGMmNJi7NRLOCLFxVWz4
YYEKjpbrauKawn86q+cG4ww37h0e7C4FbkX10YfSYsWn1nmwAR94drG/WFXonzaIHgzGbT/zodNe
ETPL6B1UPc272p8D7/V4vu7ANxCBx7tyNXcT1l60GlDd6bI7obKGQwa0xnDLm1Gt7564jA/5CeJf
VlrDeT7z9Jt/Q6gMF19YD6tiw7R0TVjxrXdu9xx91CucoYi+t6mxgIjKi16iF2VuTssolQZADP+G
5jHkLEs6PBfwEKY/mW6x0+TEiqA5JfsGFys76lss+HYGxTzdqN9jbDNmk5J2xgNE+AEK1CbbCWtI
x67M3cre9a9oYE2J9O5jABJdfETe3W8+oo227vcj4OhoM7tkIBZj6O/2fSVNB78GZmezudkh90vH
p+HmncCehvoes3W3ylGkGXIPqcGPXQ6f6OufhS27ETt2GkVVg8da9LSZcd0uznPK8oJ5hyglm+1R
/Za4YCr2YgFnnLkPXIF4lz8NfhEULG24kjbzmSH73Vt+RfE1Y3Dq+ibbiacORnzJPVk15vBhEvM6
OmLnDrTVSs9ddtBwEfBDVj2767bSwcjURvf9MOPYCjOrpoBce0O5x0sYklUvuI3gRg8jlJfq+3zf
0EkamsMVCkRMR0H4HXkCqNfIEaAA5dYjx68H7+bgh2ACGFQEOBzvMahOwVZjWLIkmpTATeG8kpfS
UAFFZTWjsfhBw1p7UffqGisOmZu9VWz47oLcG6B5qS4a5YG8aUm0t2yC4gupOgQO8pP+NCcto9G1
uCyXUcAvbKJg9jSHbjRDSvPljqgh/pNJAGITzNwRU8LvlVbQt/AfCXcYnDcWuOo0ZDxd3yQvduZ+
dlaxNft8MI6YPjkyFbgEBKSRUSPrGIErPC5Q+hb8Dq4wR3Nu6PoWx/RWrbNqPxePemeMurFUlaWc
Wd3Vy2sH4NA4c6LR62SnT/xHddZDHGRLI354208MoqulSV4nmpHuFJXde5I/EShENIYVWNbPofLC
TfSnhBWIFQFW97XbXSELPdbpsqC7KfUwj35OoHT38434yoK55bF6Tj/GyyJ1MDTNA3fewtlbfMYV
ro2Oxhsu2U7OYV9jgXg+lHKAE3O4sTM33GabxYf0IWJj4b1IQa77syIypMrsGBPonprWbu7GY24k
IV1cAjbiVdkIh5JFZqh6NduDTdiJ63Qr9QC0tZslwR/bhOjFx6v0GQykdBFwxCvz8d0R7TUON2dH
4Eq6LXMSYNqjE6lT04qergjA+JdFbck4ACwZ7GRvgRzrSMDKCQL/+dhS2zPxqPzSgQ1KrNcj0lzB
z43Wi01OOMf+cOXeCI8Rdge1w4kTa7V+urw5GKCZp70Vp4QKMgdPYHoZfdaVfBEhramW/qT1ZrIv
9hj2FedpOW0ibDhiIpOQX064RxRqRc8pfz3AWZrDagypDMjPHRRNVHv2dWfIHyObEQwMAM3KlNOg
lUwJ+W9OGBOd7xpxF8YYxHyIU2DisGe1NRCYfGe5mQ5WK+M65Z5e2WMV+CUIb2YGpwDBFIR3FSRl
7pxDPEA2KdLanGjBn13C2OSWH6q1kAZdsZPFY3Hj1i+e55mlvSeP7QLot+aqqN/ejBn6yAQUujFH
wnr04n4Zw+7Bt86X830fiLWdXM3HXmNYREED+IHrMbHGMHGRMeJSd0ylahMqHUU9oHq5LW7VDQxM
dJgFiATztfzULWFLerC3l5DCrBLFz4gbHIvuIGe/nS6EOuY0Yu/wmlKwgpg8IRi3LUBwxdRoIhqN
WFwmL9yowxYs0uJYhSZbuGoABVv8E/LLbHelZL2wJht8/XrAPAxfY++BwZgj7Z25gid+EWo+w/ye
KO8TKxSDv+HuTlA7DRkyFf6EMJ2pbDHpdrgwUOIsmchRX+8IazsPP59UTHzUNYLImr/jSdVOuCZc
wyFbNxzP/klnAz0VH9mq/24qM9/QekW73g2X+H5Ug9aqEU6+nUKz32MaKU2n3EHIWIfBGdfY1NfR
ce5IGRX/L7rPP/rnmj4Kts9qYd5fChdFiHiHcUMhmswt/UU0O6nmgB40/2aQ5HodZZusk3Wayn/y
OqTsMK0xQgh4H9+dqbpzzku0L6hdSizlw0w3j4qNPMGSmblzCrP1wEn/P/J086HgQ/ONkkdq6ILt
jOSjx3Ki+02vMYro9E7nzkShL61kMzUFw3F47QFCUP3YFMBuQKwRLSSbBp3l2Q52H0yj2s9RYmoR
bhbxjiqv91rmPpwMROZ8s1iBkSSe016vT2AAMRl3R3zluu1ubj97mRpkG3bWnS9aBK8492resraE
AAxFQVlCNArUzxFev/Epb6f4/YbrFh+jJ+DHSGHrp7uBJD2+Qemj8N47I+3L3zXpHVJ1h9GJdzdw
h4Q1AIzfoUeTXYkBqaJsoDiguPDaJgN2cwSbxNiDvpbnybbPjBrdcZU+t+ZhtKL1KE3xIO4wksu5
QRP6YJJKohQvniZZ03b1fBjcCeA0ERb0V9GB8iR7AxS6ieH1tbAQxQr6bOrb8zKuqZTRZGZWCm+8
oz+NGP8xdFM74krkp6WgbCzC6ik0I2VDIai28nPNzzxXbnRSVyWkee5KIADRh7Znyxvhm8QPhA6K
yHDQ4ki0TP8PtvgN/t3QnSt6zZF9xqmlWUinyxpFaz9hQUhLLYAEKHZC/o0lANbKi2nbgU3DIOxg
a9t7UEN3AkazWDZuFEwhG3m12GonRUNE15e37QyPEJGaGS0gqb1wHmu5IPYTcY6o5n6dF69THjEN
dsmKr2rOpE5mkZkaBEPkGg6Ze1o+CMbqFYt+RE7AaZeJe6XznNXA7wGK6NLNspla7qtLfObGn3Dg
c1NGF3+B6V94I8tVQe7M/GKjmumehRyYPJqbWNrhckM/ya1ZlNgBXDKzG9R9bmhqipvYkZaKQzKI
1yMzSQaw5SfOjOZjwVh+b1ZLiUusMav1pHCQTZQpd0bghwgBEbbbLuU37Y0MW0N2U7ZLlEeX4qr7
EF8Hp31DoGw3Ouqae96piIMn6PB8Dfpy87DvfsG3B0cZcEq/xtECrEA8i+o8nVYi3s1lvr0Q6wXQ
o1iHyE0JtIknRxMNCQRyS7j3nsAWXgIuP46rhdedrtsZRjk6PMi0dMZZtN4Fu40Zn8s1K8U/UewS
wggjRWBIP9qFR8wH3nRwJAfEO1ed6pYrMB1+s8GA095d+8239j5eJm9Qcchfcd6cGVqrOt6hUUdu
/831PmVcszctqD4iyICEsiRr4At+kLumY4BkpZv5hJDkSQi/PyKwjopfo2tdA9OMP+9HqvAIG01U
DJy5OyQA2UcIMWCslotx2q4KoFeMcR8Q1C24C0ZfjOwyOfGfw8KvSPi/Xolf7NywSGfzP/2Qf3TP
7d1EBGe08AkDyBEcPb9+VbZ44L1NygZHl6NmtysF8esJzNbbyXJGNKhtZjQZcSFYOffCqWXSkZ31
oitcv9P07Q0lZpObBuH4BrHljj50XLDVt0qt47tnq3b2oTpGuMaFXbszMtODw/MmB/n+wo8kwchT
UEzH5FlzFmfqKs2cEb3wNriCgUmpBuG38zc67G7mRx/Th1MchUhsSplLbuc8kVBf1z5jW8zIT0lu
8Uy25OPcrDnnIzdsFsCcGPk+SEgE0/wR/AYXi+Jkjv6EH32cf0B46twby5wTaBIE4X81e7xOT7VE
lEVnZkh+ODsoy8GP3yQAFReyl+1KNqv3+04HJmTpXmdP1fcI92xOj4EjnwrEaXTEr0t2lWLkL62l
udlb8T7jKQVPYXBmNfjVU+M2JIhO4eeDM+9Fq+4CrHJ+4F+56nvjSnMv8AaBLsp6+gI+wmBkOB81
NOP6HX/PPpSn0A8x5eh+Y98O2SUmmsd52MunPChccug3J7X1A3kyEOVtbImvpHFuZBRt9XSFGQnB
9xy7ZDOxdoK3YP/0tjql0x+u6g6Nr6weXGCCndrDknbyVeqJHvWBDZmrp7nNc5n1JsdC5sas19B5
PcElB5vh6Rr5JsQXXide6M4JVOEj800SYtqzpylQ4exhJ69cCx2EaCSx+QkYjTM2e+J1PPW2RCac
uJnYZLKUDolKm/WP32CnBg+3h6tC+salWShgkS+8V/ohBDig6pRAwD+YMrIQWg4qUOLehD7H0UaZ
FmlE9TvZ8JWQq52+mPqoPYz8QwsK470+4vRMgyPdV7fGdZu9kNLs3gcyDfjmyFv4eNcQ52PsUR4M
L6LRHhev5Wq46B72CoAeSWNLcPPnm99p1m1XqEazEW629NpaCbET+hdky9ePJc6dk/AnSaDmVv4k
fHCH7Xf5arrhci/d3wiC4x2ZimlpTzdXo1ug9LHV7Bdm28zraqT8UwWL5ZyK19Uft/oRAfpXygDS
hbuN5H0NB3WTexQySL6BvCFthR0nrUQeFnan4rd4UHMIkz7pECpJC6ddEZWHBpmxO1mJzC+nOwAo
eTt12eECEbwGsl3sG5Dmnsh1mwaPk8jmcm7bKTJRnurziB7ilImdbvuRoF7Z5CdY79u5r31S9Mq/
RE9m1CN/fnC5xNawvy3Lc/pVnNK9ZDnQimCXNGwKtiEfGnwtNvS+nP5o6Q3LlljMq30E9he7lNRH
swkZ+8PqT52XQWqXW+ymcbcHE6aEuNQdZT6hvOoVqVcQzjNy2Au80wqSCT48V0fp1zudj5/ac5M8
6OQ0jOcRtyjyppQJPskJ557F54ibN9CL1p3js5FW92O1mfzVgLw7Fpe+kc0MU0347AhfFbMB7L7X
BXAyr1iCDxc215W6z1Cab+1kM7wW7Oc9QQGFD+JJl0oD9R+IsMfsU/ioNjM0kzf18UwGRB4s4TTg
FSR2+kXkQ+FuTxkqTuwaOxDxHdMeeA0NtTZIiHTf0RM5Hz4T0NIJsKKbpDUi/U+qIbYuTJjSkPTd
f/ari4ZeJpc/swRxP2VYpJWKKGixLh5+dwJgthJX6nMyGleVrwrbe5w/s+HOkjW7cM+60rI43b3K
qr8HU0O7nsJFg91evOabAatHLlR38Fg+2OBQX7jLE67T9+6b4uvNB7r2qpAmvxu1XT9Lk5tzJD2K
20LlUkN9cBoqmYCGNU2fuFrrDsduXzo5G3ni0EXLKLNm8Cz3CVD4p2g9XRuzZfpdER+Snk2D0H+a
su6TS4tey6XjC07s+0vsnPdz4n78GoQCor1A9XMBZmEyNez/DcGNKW3OFRGK7iQkYUKr24fcNTd0
NnFGPTK9+9m22c8pG7gjvjL20iNL2HAq+dhBd6LcsPDKA/E5zNTIJXLyaEdZ3wln+sx+DHRXTJ+K
ek/kLZakuhqnfybTy7kpnpDuOOLdENqwXdm2E6qs1vhwySZ8jzYt5x51Iessvgwv2u72cuVmZOFm
l2STPyOXbo074b0LwvV0+1EUse6Buopc+jrLV2nbwLGd3NDHaXYGUGPcfTS/WKUdi7zXkV70ivd2
d/+sd9kWBBTAq9YJT9PaVXvwRDiLLXNuZCkOPJIw+Zjj+1J5/Jh29nFKZhPnw4d/QMBq8WqmjsL7
jtaEtUoNbbkwv86T4ssrWQLSBRRkggXXAZkPn/POafUi+7LggitA6MzsYh1+/nG0IEOBTWPoBhHM
T36d8QKjfFmr79M4UPJEml4OrjvMayBPTovfu+U2ppWEXBxVVDM8jZf4c/6cREZ/Z24dPXm/4aJN
XdmnxYyiQECqgWIVEOupit7Z+Nk4wnMSx3T36OSJB2d6+J3KTWVFpx42EJ/gc+o1mD5oemo9ylH2
AqPPTreGV7I9SDlHRrjaEgxxFyLe+YYR774pCuB/sOybEA8DWi9w4dh/r0ynvFz9u1UEGG04g1SJ
DBw20SJNyATlYm48RtqP0U9nz1ExIOtAvxMZBWC9U7Z9W1GHAv8o7SgM4IHd/IEMNM2zaLSQ0nnK
JEhpOJyTyM+05e9Y9Lu/WGpfrxrmkKaJYHJrR46pbsonkfK4bpO550jwi9Ja49Fn5ZXxq7cFuw5B
VAahMCDmlXkcJ9tp+2mQXceJnCpq8XadPJdYPWw22qVPFc+jYlKRY2qM5D0lvtto+LcCn7QlDJh+
g3jRy73HlGyxNShroie+4NNcudmz0Mham/xvvBOowAA+UxCqvqJBmGbWUj2X68/Y72yceF8Tt5Vq
yV+yTkr4zFZp2KLTzd4/c+K098yPySk5ud2cSPW7xVfq3bfdiavlaVxJ+LJuc2r4A6LVrdudOpjC
YMaVpbcc6sepILdFFwJDz4rF/Zs17iO1qvdeNxXvdmg/60M0Bg3pDDzsdbnN3SvnSHi+OXfFl86Z
NcyIvGlCtSLJqQ8SPgpeNDr+JPS/FbsHlLE2xAUtDzP7eq6Xozhlemc16PXkFKND2nkNHiotI9zY
U5IV6LChb8i7h7JFjle6O+HbTTQzog9kwwUjjwIldq6iSfuEBIbk7isL444DifuWMJxTrVNXeFvs
JXz+bbqqEvofGCt7bCNX4p5dGAWsdRqlcASuFh8sla2hsBRgx5znFw6I1q2FnW5rb8lewLaHflu5
6SlNrQKhkpNwnd5GZjofODhM4DcO7+DWLzECr4JRn7Nz3Tl6Y/DzFVI6U646HczQCleQcU54x9KZ
7aXuypfHWw4FMML1l3ezTbbtoaPppxFR3BZxRFZjxxIxIu5TPvU1Hxq7r+7IIBHh821Ma6MjFpQu
xUVwFazrAzhRataHQfEX5yhlvlVyehjktNykut3mMJw5ifP4kCzMlkQQZybbqhnh99Atu8FX8QeK
8zUkC47HdVtnIgFyXNuZnBrRldEWlkZ4vI3hvuAGLCh1399v2nqhfhS3i7jYLtrjPP16hKu6xHLk
FKQfa8kS8t0VhFLFkljjMa63rWTdEbkkdM3pl7BHfln31A/5I8wDpfWE1pFz6qeGqk6HXFGepbsr
wicsl+NKEXeJ5BawyEajXny2wJY1K+O6m7vV/azRSk9wNXyQg6a743Z3B8Umz8q/h+UmXyxrsPV7
3EnqdVeKAObjgzq71Wy6zfwLp2zyEnHkGIZQn/WDdKFxg3g4igeDYvQD0fxoXTbeLDPp2GquvkC0
z6/TBrMZY1fCTcLbKHdS5+pYLwXEQG7Ov+sC56Tx+cyp5N4+1dF02sSm/+laGpEcEG/Rg1NSQyI6
Lu0WlJboaqyaLV1Cyp9H4VnMTV5L7AJJ88bWzu5mU+0i8gmxLQu+CN0VbSqIsBhlWlnq9ZzFoBEm
t9p6jbN+X+nJU5KYKb8Z2wvli0+qABhidWJXxDWWV5lqN40hx/sp0tKWlLh4Zo7TO3cf0IGjZUL+
r6XO7RRzUFSJnd9XmWTpudmRcundejeIm/Kt080FLWaRcSunegxF/o6I98w2VGNv3nvpuw6ce0+K
LGafJo6KUysYKrWM0h7uTh4+J/C5SzuFCdIcRlyllG9pF6VuhfNqV7E3nr8oCjTpjgMgtca4vJVW
CbtDsarSISZI3qXzLZ0KMrNicmBI9yJwfZJ7T+3fqpTunmDeWfhdkmjyzxr1ENG8Kr5yFtOplaql
VDAGGk1c5aqdmfM4SJCCLcxesR69TfR0O1AvpfEuGszhhY/Syh7RajF3mn6dQY4H305OjVXtN/fY
GA733VWy5c5SSydrDz1GpDULvExpOaiuGK0Wi6CjMe2L8EtEqhuXnSiRnAl/JNtNPhJQYHBEmUsX
15xL+3Ln4JZPahzMud11myxzR6duZPKbPTPRZOmAiPFjeFK2LW9UFSz+T8/IdW5276VgqQRz2TNe
cQ9aXt1opdNSc8ov99Iv9iWxpkyCdOSXSFkKljyYBENJ5pIdoUrCbRCV5v221wrzmr5FzJF0B+Fr
uFIzC26hc+soEFv88Hb+NBDEpGay2FwrS4t9GurGualj4SJuoUe2VK5OdA2mLq3WjF97ySlocVYM
tSKVTwOIcattjbfQ33XkcVm1fHeTz/f4vWsgYfVPMnTjQ/FYa0mgajuxeymI6QU62+bbhkomQS2U
YWmd6MtM2kXEwPdxqWhEN3kwpk9S+lTVxPz9zUoFu29wyaJNpOzT3KuoztY7rqUFsUeRvHb1ZjZQ
PeZKv+Ynab5Lu0sv34xQyA3qwbfFVxYvG6K5fCWROxhqczHn83AHPugpqAojnb9zrsbQHxpLiJyE
3Hu+UmnDU46lZOX8Ltl5cRuGmhFWFKOwOAOV99u7GLtltFNFygr0F/Zn/qOLHI6pqjrx4qvL/BQ2
jeAoRB53V4pJyFzbvUretDk+9NeFbA4FNZF7wNsKuimFxq3zrtmTFNPXt6sX23TcR5UjK1arGa3u
NB2fxunkl3uzxLCOmMZiNVQv18aU2s2c8PG6xDIpoam1liK7mbKuRbvr3prrpru6C1KEhZMpLgdc
Ee2M7ks2PlYwNGkjCRVz3hs9NvPm6U/VzJvRpFK5HfWS6kWFhPSkVC71gLIM4vQoqYEOQuMqGUJ/
lCpXrGh5sxelPdlDSoS9WYumfLXqkZq2MxJ8iWZOZgkTnnF9z4yyMRv9Obxu1OsmTC5Dac8HNwLM
2u3m0deV/jHuEUB1hbWIuIc3KbAhJrREZ04XmOikX/y+2lohDJO715D+A0t/89TIiw+6vJ3hw/Te
o9/TgCVEnkozRbYOh6BFwLpZjvJWQa1Hvrpt4bWsB3xdeZNrNiVv/ibJXH5R7vfz4qPNXwsVn2u8
cKPkhIqajSejUBBpluL4tKByhkeov0kypTQ298NdZJVBo0ZFLUn+PyydZ5eqWhKGfxFrGZDwlZzE
gBj6C8uIBFFBVPz183DurLkzc26fbpuwd+2qN1S5Q9LwSfgpTGJbe/XS7x1Ip8/uwCOByumtQ8lQ
RfxbKSFx6HU9kwAMWSmMocMd/F4ackcf6SjA/gQ98d+ERCtSN/Ihn7HYU23ULr49r65nOepJixd8
nf028qa0BjmUxSCzm5dB8pamnjrxxp3xJKVBK/NgPVrPe98GU5nzOdKcrM0Bl5yPTKhbZzQfL3kd
WayCqIw1dVmcBQrLEhLg5yRz6SS5whJwZRCd+yJN2JNA7UBQa/3L70AHheSKfAd+7+69RTsR7PvX
m9y9G0vxbjWpVz68rOP7N8mOhUwWKoztQjafQBNgR9OhaHe5+RqaeTn93Y0BiBw9OgHCIWMz5Pt5
+Kr6vHLwtRtAl8p5Ec/lu9eiqXibv7Ej84YfULLtfZ8/vOYeXPkGdk2TXAaI5Vjrv5wYuSBp6hj/
/lmwE1gCrNPHG6iW5/IfU6XUGtD9NyDMcgYzb50ygNrGfDGRAhUFg99gixhUTzV/FLXBli1liA8K
TxYGGuQgg7P8+YI5cPMO2kdxk11zThlHtXzmNjfEBZNu86gHYNDxEKkCm4DEH4aKrdyyeOZ80M8r
/oQNkHCUOui6MKjapPsTB9krikJ+mqXLJVNfHwYj63P+nIdk/XCMpP8Qev9aC+Wr1Ec2tAeUReGV
7m978is02tUMN5zAFK+rGX4XVO4rqo2U23zTHVKEfrlbb/Y9HbXUfWNh0lio5v2oGLk1dGr/rRe7
YpUF568vzsGLPFANPITKrDumgbR6ojnNtdEGKbom2xlyStb6IgNjDgX344JJXrWrc3e/yN5cANVZ
Nmtmg6DO9GpJOCXRvepPJHWXN8TYkIx08/Zr52dn7tf8htl84v08qnoIM+yxpfFgaeJHe+hCoalf
84UOtgoTljLfUxqTv+42E+RwNDaH3bT9hgmtX+7TZ2Hx7SM3G/pfpJ5zYpg4H5zq2l+KUlCNne/Q
TE7Qbp95meuDXbLKzuOhiVk17ykpacfDf4vu7Q9BzLVfIg4B7rvpChKgxwxI5+9D+voK0mXqjJ3J
gYTsNKn6+aob6ntnMK+hFZ90EqMq9e4sEYFS9UycWTaWNEvnyrah46/9sFra/cNnyzXDGvQhI8zR
loM1o83hJ27nmmksmU4F7lAS/iUnNgVPJaOQSxdVlC4InaKLG4HMVMuc1+mD6Cy1Wc725ICu0KH6
6keekPxDRgK1MBBsqi6hKPti0fsefhvuFlWDnnjt4ulli1ssO8/4Rj8uLgfpz0uD5/IkRDbGaP40
ft4gSmPRpXraPzakz/RjenmpB8tqDr2ULj8lJSb3KSwzD5KQxdtwl0+7ho06/vTXOg+PaSwzsrQx
1IXIjFJEGTB6jAeWe3qAHyKFdylMc37q5zdT6fxBZctBg5Qt1ROqxMR6ORMKNyCrfwReembDOpxR
bJfHIYd5TJjChWTWwjbjktMYCaYKc7js3yyTP6kRJSbJBdhO/jJq+ku6yvTRPP2T0I1RCctmjVnb
LKYiQqoX9q9fKPRcc4Tf7VDgaK4OuAf6h1n8FUzyflKkzdPgYz32MoLj3c9kQjWzx/zKl3ap+Z5R
V43iKkp2rwMfspPmQN8calDFfA6oYaFLpxyYR2AKQhaD+BmV89mm1PffzcsfuONQCJP5F9KqJ7bE
SKIfVWJ1bMKPJq3GcDDTjFA/omIDderHrsM4OZlbrovgt7xarU3yBl4HrARbPXILOqRjoSiIegUS
8jy8UzzZZEBPFyx0mpldiFrCOAhgmAJo5x0lOqhphmxeVzdXA9DHlP2JL6Mv4w6n7a4XOfa3PeCT
20xTts+gYdqhcvry/iX9luniHmjDGgcjc6g94+cUAdljNm70CWQNY66tG0vk68jmsTWEDknHZMFh
k6xKn03KasDU8joIuT7cVNBo3dXjcbppfO0BuuZ8YwXFQ4Ipa9pRQ6qEt6PS1kCZjbaN0ez4UyQz
e54dUDMDqKbVKtwoKjma4MkXmZk0PBardWX7Re3PytPV/h3qNYwq3/JdyOHwD4YiJJ2MlEiZCcxJ
zOEa95/tfax32yelaK1x7jCz48dDlYxu9jJHHY+7m0G6hu2q2ErOyCIABjeXjGoHPMbsbisdartC
L2LmYJu1SVuevpko5LjZIs5JUY9mQa8doJGVo1gAMK6sX2c1GOhXL0Nlm2yp6Dw5hpbfotCma+Gy
mN/cGilfCLF8fk0fqC3M9HQLEktxjxyh96A1UoywDKVDAKuEo2VMGhzJzNL1AFR6GfIVsJwqX+O7
6UWmPy2yeMVB12dfISGu9EXvnHg3/w1RhPUNt5s5DbehBMjvoWORqTBFpOfOsFuthlFp3zAAcj54
DVMounnmTuz95WonfBbPVKDNhcJUighmDJliP6Tpw53ejcId2sFLr+1HmOKzuAX9M0U/io4JpN+k
vyuTtT/ubf69EEwQ+uRsrnTxOmwGBvDQsnf6jt0We4R6kbYfwqasT+x8SUUGQCuZrX6paYd+ozMZ
M+3dzhqaTwsXAYfx/k4DZcFsA5LtaGyOLDSTdGto3Bj9rz/YtNB0UN2AF1DZlT3ycUsb1zDfj/CE
za7LGsOH6AwOPA4m/Z6uP+13oeK5jTTs+KBkYjQYapMB8jG9HLuDV5+0Q5H0+oUtSoOANvgL1QKt
BtUWUW4qLkq9P0Bhhzi5fB3SCZtwiEbdIbSlPB1ndCLhEhllNGfbBULMesWG0Wxv28FuuBy4CQBY
kG+oBJDAgGDTDUaXY9m+hs2ccROWqOHltdmUujpH+82QUqeYJ8dyPbxwAui1Xx+UVTFF22uJwcgZ
NXrM2YDGAkG5npJ6UdhptadoNkYjoOfh8uVzXvQmlihfDHj9lPs4suh9gPtkAGw3VW2Y7/MrnkMp
b0jd+t70Q1ozMHUtVkVjEDxnqbWY9Pg1k7RrW/KrPxRmYN1VMKYt7cC/RUmIKYAhy3zXikR50a+1
bJeb+UI1xickRnwm+h0Z2Qe1sjZAaIdXxy5mLbOFb7NvPHKyY+s2rM/wfsKSFNR4V67aY/qdjrD1
1DY1bVSxqcZeEfSzYkZbfEHGwBGxBkwQQCikYpXOtdl5/PH3hNLCfWj4ca6ejAa+H1q8Bui0ybgx
5v19bYXjWJkNDNR3CLRS4/vRhh8cAr04yhqQzm6EebnAnbSAsAXZsUX/zYsZ2jcSpN90ciax2+O0
GXt3975S7aEpgnvEySZfCB8diZQ51Btm1y3GdMYJZFueAr5qpcdweOsaD3gG7dUEInTGnrDojNx/
2B//RZ/+zCIczbBVwEDfSBeAJbiX2nwGY73+kwq9W+EqIwS9vM5KExxF9CujlQqZVN9Mmp9YwlM5
b1x5/EbjPhv4zDGOrjgb+IcsBz3UgLqDAoaFIXhYv6yb8T0XQ03yc0YKkk+ilPjZbSD5rKbvNP+L
0Y4bOzhvK18wjR6+I1sm0EKggNr772Grxg9b0y5ZysZjum/QahX2cV8TNL7TgY+QF/JVQdbXrseW
nxn54jWynhHM9fxGxjTDRnXbCE45HR3GZp8Pv3WenMEc9y0b4UxJHbJKg2xeVeb3InJMklRn2ysu
qRz2u8XlUwUCfLzKEliiWcZ1RJpK9mKPd8VhjAaPyED+RmMZZfmCtz+XZ96TBE4XDLgg6DkDIvHj
iJu7Ad5icvY5pY1a0xag9uu/AQtLxRaBpKPQq0X+V03H51HwCfJQ5u1RnMVjFlmvV0CL4NBYZPsO
gdqM8fKl7XGi0ftwAqE30W8rySGWegPjZSYOqo8AZsD+6o/90HutX2YfyKnTLDno5QfNpjwrGAtc
4SS4KefCmSzHeqD9CQU7QhEaiyF/LzZY2cRlcWDhiiiUNpxn1ZvZPxNIJ+T93rh/aipH6bI4Sdur
RFtdKUoD1pX2skfGa1+vVa9eTmiUnBkfcndtFDwtVLlcywP7mABxOR04GUcS7kscd9EbHT00MH16
QVHwYX31u8JIPetNQn4ebCTcnGeJLaCASOqfDxXB7CbPBqwBWGBZRz790gcvfbh+NrRn+K7fa8Eb
MKcNz8rQ7RBsdpqIvgVjBXBsAs09lqwx499x2c3rsKi4lWb+fhulrH9W8k/vElsMmJn1nF39NxjT
Kldph3/t4it8+XJCyF6L8Jo/DXH4KEOPYzQvJ1HtZGKKZOqpz9N5gIRjwkAuiEqTLhVXU70Z6njV
EovIC2mHKAaKeug4blZSsxjua24jM6ofdkg9e2gCJ6ziJFqS2qSgLSk0OCy0NYRQAxth9mezhGPK
Tm8WX7w22qsPE6+froyD7DRBGJJpWWN80MfR0pmTium57NKf/mQocmW2XPrVqBCjZPqA99mBYcSg
I2Kr3x+zz8i4LqtweFGON56oKfHVlbQFog3SE3nRk4LjxM/nS2Wst+SkFKCo8pcDqwr5cjsOri1T
nQ0Ri1wyK4q4bqxbFyWdJY7XI8QXAtOkBs6kcKSXd6XP5nJiY9FEuvg4XdulAl2YROQqXzJxMY/b
ZJZ1m1GJnccofzq11Zf1miW6itrsEZaP+eOp89fqzylGRo7OfqxXpZchlsc/xh/eWpYti3pRUT3Q
wgORWQ2S6nG2y4Uzeq7ws+JGTWbJNxKQPmCAvs9GY/0r+ZS2I1xVVLf8AceSiPvWm+B1KC1+yW99
e5BbDC9prx8M0Cuk8+waw+WvfvC8Kg6xKuiGYHK6hEMTDcNt8fPrzXhZ+t07GkvGt5o3gtU1XkXm
1s3HIuXX0JOEP0HW77UzHtjq27i94BAAtPXrzVZvvnJfVJTioimLFn/73DaiOcSNguyo8tvGHN/M
EpvnYz74Ru19dgcaGdpdadWCyesaIyxuXNaFKpgy9HY2/f1MVlRdYtGDBdJGV5gM+Dq9RDXM0r3P
hAl4TjC5z7/cRBfe1VlC0y3MWNuUNJKBLE930mijWS5afSkoxCktVJmLiDr6L70an+OVVHR6a0yW
iYrQuOC0cVlCMagV8ApAxiDnqqGYfyhIqHJrJ2Gc+tfc313A39Q9st1AcsYh+CXtJ1IX2RCT35u/
3gF+s6k+MUdBdgb9r1yIY31wLAKBOUOkl8ux9wzAddDQtdZ4WTlAj3E3Kzf1hhTCEUu92XK9SpCc
gEvvZyC+qzGXGG3QzuhOQlMvGR3JSzUSB/SLgCFahav+FaX1QEbgciannHBJgJMUY1nJJhSP1Xpo
A9JM8+j8MKXZmCm7nHf4eQ8CYZLZQCDaZOIG+em83v8QIpNlfAtvSJa/Z3/9TCCYZp5s05fJi+jP
BWXTuUj5AfGjB+rAqP5Lj89ZIfROYRqZKCWWNJyf2EbwvVT2T9Q4pj+QOBVOAXIPh3eN4ofUXyLT
UZyKlLZvF94dbkbrsgEXMDa5Npk+KBSuMNTHXaq/ppWHF5pEE9o4sb6UQn3L3/4YGWtY55gffOcc
f9l4nyzuiL6Y/3rpmSDBcOEv7R5xUfp3lutR7jdgIeBaJogJamMBzKL/uM5Xwu8u0b2rU4bs6zaA
hzXLKQUSCbgUvZlnhlacj+m9WaBGdB1Gr5XucRQY/VHat19ozPRu3F8YFPIgV9EHNuT0hbGrWS8j
i7xjMRpw4o0OlTc276cJgU2Yvj2ZNQhgRen/Cz/HF6gJtcUEuUZnVzxka8AJ+iYFLs0XZtHCKM83
i/pF+wS/vQrVeuFpRIWV4CVtNlV8sxoEVKRlhor+M8EEjtlwEDSzwlCR538tyevFe1e8csPcoFYh
9Zil0XiH30wyaTS+Qp8zbVMNq8UTMRuZWxoVlKkL5fCJmjlHA3H/GXyxXnCs6J+3XiJYN5Qh89Gq
cKIn9NPpwGzurkxac0EGwGpb/1qk1bgLxZSGeNoE8ksXp9UxxXrN3FT8YGcB+7dXTXHfCu7Ve9i1
/gToI6H6ntNZQ3u9Dcd1/vc9UyoKNCxY9tkrdMBu5D6PDXgqr1GTlsqyceijSC7X+yZp9I94v/d9
lsy6HjFJibNdJxUKxKkyFRwynHk5LaslS1RK9DLOqd0Lsz6r/XwFPpHaujiVisERmnFT1/DngePk
l9TlEaxHW9VTHCZBOclmZOx+C4A0DC39nJwHcCoC28Nk/vHLP5IGXv7IeXhcunpRtoLNZvyjEDDH
6/uq2uchrOh0iPI3/tJiuvJei9Ytwxs9waQViRWrOzdJ3ClvhzuZCeiiNkGQMKs8eS2hItw/1vWF
1qk6pQeQoSdyVS34wSJ1wWln5DIzKndydwoZhnXxh6shHimercpBiwE4RMVFb34gZgs75WQHPTE4
5CZRwCxZRDiDSWjzP/ZTQgJbGOKm/PtOi22yGdKBB2/rk3Ihs5JlR8KWkqpGfOJfQoGLV6Fxr35V
6xmNSOzHzbgz+S1It8Fgfj8m2AQQC9ZGvlZpQ4AvejtBiLOtL9AQ3hDYiqAs6+T5JLGuMOWbdjSV
xIybT6m3nScfKdsY12rQRBKBaAxIIVpQAT4hQlGNkYo3o7IftvxFCdweWMtPaLK4T/27xlc/+n9f
uc+kA57lv2b2+6s9ioP5dfkMOFlADYArJAJqQ83SRiMB7EP2+nD6ZDSYAmpdkf9mqx5eeNjtAcmF
Vzqq9ySkNXeNcCQBGFWbLzRMNFl0lmoDT3igKE+tMEisY1LPD3eUXkYokhG30unl37Ql1qkUcu1T
ZFB9d4QPTgd2Qq4/Dx/nHuEFtcolr5mnydS+VJfpYf/CPyKivPmXepODPVfNXPLvfWGCLmZX2ik9
EvJpPq1jgriMRxS6MPrFxMbV5NIElOIAbeW+cdXLzf1s0e+bd4OJjsYHmF/bjbjUNLoufjGrFzrC
H58BcsgIK2gPIJpk+xzTczs9Jytp9TB/DE2cDGZfs4/iJZgLjPWmOQiBfyURrxeZldvScjQ0J6Th
s4EDUop+vtLiSn999NGyyHVKme9umDh3RkzM7xsaLDyOiknLjPtheLr7WPI/jkP4SGcTorIuA14o
WnvoNtARNzID6ozwvfzF4AXmwMG5xmE0fXOO3lfl/udx7HV43AkeHEu3SJizzQRo3w1mTpv5V96T
wVeEJTk3OufLBtlmOM054BavuN0go121fqJf0JUs74nBK2ITEUOSn9H5H5YUp1B3dwrrOaP2iynA
UWrp75jLGscpTZ3XXGPC2plB2H5cWTRav9tQgDw4q1lcgBrxaPOCtTOGhV0tqm7RggXSJebqvZEE
CBQr2m2ofWZPIDOVcYaA01GiKRbJhk79ryI5CNVTGrHcCKfQ7ilK+LN8nsTfej5YZXieAciPupzp
dYgFlaEZgEnINRcEa0ZkXcH4ZH1oD/U4M8Zusxm7cGhr2aNqm6YBkhS7nNEmSOMHAhXYCN5Lz/df
U1ggUZv1sqjCflM9UvlbCetZdIbESeZ2L1rrQZR94ojs3bHCrp5K/tVnQGoo2yldsFQ6fXACjefv
HQuB391Pm8UQxnM5dKia8M3/9mOz9P67t9IbM2y485NlOrHLGLyBYMgqL2PZTQ8cZxyQLA9SIP4H
HIGlFxcbwQUZIRbn58L6cViuFDTCP63PzD2SE5+v03AgCzHmFSE7NJzMATMiOQSPT8C4WiMBMn26
H6uGpp8OF8I0mb3BLq1xLFptQLhTjhN7vKDQpbxh2FjEfE2fg9KHmLJppLkFhAT+aN3nwBqvqWtB
SbeA52a2+wSbkWtj9UqIFR8cbdziyBc337Bc1vvqp78V/XEpYXsWI2tE7TkPhovP9kbc8chTSRSU
owgiouJpqLZ3buZhf2lY+vOGBC2F4v2ERTL4Wr2VXJ5fTVTptIRRWPMgTF+QMYWe9TVZiWwDDRmZ
Ifql/ovwZhh06SMpUvAUDl0FuycS7UVh9SdwCo1iCHw7v4pWhZ2+ZR/6I18C/xP6U9JSF9TyIb11
aAiDE9dqNlnvLOS3ABqyJpiK7TY+Uhh/SDE92KarjizZElfV4fkGZ//MIe2IzlRAwvQOENsZk5iU
UnujigNy/ncK2/RvkZbY42ub4yHYg0QgQk7MCmhGOgAR3ZDFLUsnpZeDa0rbn9cPVhr5zUyhilRm
mYsEQv+emxknyuq2Klx+6ZuD1MwvPa5JRc9lPkEpluS+9g/gLyUXrLc5Ncm0AI4mXOdTbK0jMKSI
w5NjtSMWSAeyLV8wxGVD83h1XoAy0reGPXB/eEo57cApzvljCRSRy7p8VthcX+Mp9kU2S4gqlTIU
XL9oUSVYSCOfVKUgmubDyWIwW8gNyF4VpJ8K2kw2+4l93/ZdMWtyMnhvs14A0JGqlvDd2vco4S2Y
4VD5kETjKBi6T7r3OOoc4RRQN7bJUe9nTULVJU3M7coGEMkiAu4OmdRxYPf4fLW92tcY+IvMSUTc
Nr+DbBpU/rkpGCeUv3IfVnPkWmQ5ChoGdIvme5Ft6XrwA9jGkoUnUjwSjAuSLtnbgM2E/QA7WrBs
PlpnT4ySmDA2OfdAypGpOBinC0026GTWkpyTLz96CZlRI55wyBNrkpiJTQCuphWv+dOQMBSpMQQY
+dmALmU6K5gWjtCOGSKZWdZzT13fZfubOamqKY1xmwSfzMSZ34KibEUS7ztEtWr3NAEWMT2+LlMQ
qDLTn5heUO697fS5AxVRWntAV55Mv4n6zZ10+mP9gvXCVD8fKgbolZjar9IbXI0CzJPWul8f2GD4
McBIrmFK2NlKs1HUt+jrrIeJ/nYuRQDuFk2PqQH0ihmkwu5m4ZSGWgTE0+LS7vybRTJYhYMtkzV2
yhaIoQfh4Km1x56gMulJAgmkqsf1C/310uB6sSfA+/xMiSzwyZFLuvkiBf3XOCX80XUl+rFfa1Pd
DwFIhubLTq1rIBuCMSS81esbh0O9qVHdUTHLU6IhNettRhyhNC3XD3NMZcKJ3pDOD5xkCbNBGqps
U+BHec56mqzSC9GHFiC9MZnboOQw3lMIEUddkSPonwBiiffdEh5majRYSOZ3lm5Yk+RBKCEiLsTv
VzNOAqx4vWuFfSeFHT3yfIG5SASrOSVELukVmSt03EYhIx4br4YOTpAPhGBuDAGjkcec/oMDsGB7
wFJfw346JKe/TgNfevVAJQoe4Hre4B1yp7EGcynoDb+0VHArjjRi5xcIsgrHEIAj8tBO0G8GdILf
jQxed3LsNy/uxM56d2wIHcjkczSv+wdYBhbVfr3veEOAX98LTc3XlDa85OPTZYa9N6EinKWUWz3b
JvmqQZsbGhFdzTeHKkpjilOcVHQPxK77Om7bvkPIkDhaTiXEjtGE8myZzaSN3kRZqYMOZqfqZyYz
USWmtVZqY+fE6IAdAgJQ0YhCMS/NEqYZPl19f/Ve8S8utrddG0ASojW1vpeRNQgYBBBe96Bo0uy3
wLECtTjajGguBvjKq5+gV8JyAFEFK7tWeIKAJC9z35N/6q4ms3jRSE57bolhLYBAYY2hrmc3q6/H
BbuwKJMIXi31IPQdnUPGrgaib7XMEzN7Fcdawa7fGh6l44JHbsj2j34Sd4LGaTRDxoWIWdXeOCaI
/9T7hfXxIRORRHGCvYncSfjx37GIKJ1Uvwlq4HrSNGpvjucFkNqTL30wfQ/ouQg3R0WAu/8AATHt
HCYqkaplx8RvXOAqEskvBARN4mnYQYe2gHOr5egyBHsQKEQ5bm/Oy/cm02cgRvm63bJdDPLXwab6
o0C8tEG17tUw4Osr2RVc1oileoCbPZXxcpBBQTkLJrpZUKWxV8Iuo1+kkO9j0ss63cH4xWV1pG0w
1rL+uJkQ8yEhIlbXx2hWD/2+Ye0Z7C5699BXUq+mpPTk47n3YDNjPAWivhnvtSjDPb+mdHUP4XdU
Xm0vBBFnIErIRiZTYfo1zTilwn46fUMKhewOTavxM3t+D2Lb4iQHk6hMiqGwJwYU0I0S12DPbY5Z
YneCWZ9f1GG+BCwdMcuFv+NneIvlvjbh01eV0xB1xe2QF+FKfgK+1k8JKYBeZIyKJUaZBKtl33e9
HzAn0S+KzNd87h9BtlYdiBQczcWMml7MYRboFeTD7b3IoIRF4WaBuBrTono7IPeIePQoa86tMXhz
vFNzmphSMUN68mlC2c276/kY7KRLlVwoBnr1fvqeBUXfodQYxx+XvhWa5BZTYYmY4gHDLMHUvKYf
cA3SVwp4ef7AWNyCewbgR8EP8J9zWCGTeNhkGv4Yt9D/wxe2LsVOpg36UAhkS51hyrTpA7aZzGHB
FO03BZblx4B25vSrM4dxvQQ+LSDDacRLSRIrusrTvfqvNTWsRWLrFUbuvPa9rOblPeD88R6QIJOP
kI8jAYFofq7y5dCjy5Tx3rwcOa43qtkcIX3nD4wfHYNQ+zY2BBznOgUmSjvtalfT7jBCTfBblyG/
Hkk1L4wlr12xN2DanRj3vvACxIAQBKyiHQkj1+HaE1OwaFHU99uD7fwTN9nxR7H5NLoTL0G7/g3u
BkAfHU7zuIo/B+Fu8YA+mxqU7qpNaHDxIVjPcg8EgmDerDhQCdQVcHMNw4My7YVucD60C/ZjqwuA
wyjvogwRC6q8bj4x0ZQ90N2Nl6qeBvlFCkofHHHowTZxgFf765LD0ee6V5yr25al1Qd/6YjswoVF
AesnE2uCCXD7T9+xx9TFG/4JUMChCvUHoD6f1T+QBnZ1rGdEsca8kraTtCMRQq6q9RQ5r5T0HS7c
bZHoTxOHhag9OZfIYY0f9ObYg+mSp//HP2V+BA1KYzzdFlxKtinBQZVcZKj0soIH83qUkmYg2mZo
98GcsGDRcsWmDQoNKjNYdE53hTcAR0pB2RMw0HaMbgR3CSi/QclW/dgx1bg86TPTcsKuFbzPa5xt
NAykMii0da7zZXrdaSdy18UlIvXzO1pAT8G92D0eR9WOtDs3PcYFhH1quFi02ppKSvMv0I9wsIRv
F7xqAAAF7wwe26PusqfaJVzOm5OxJWYPLwIpfBvFDxCu3Ms1dp66uC5bKMsmQDCs7diG8VW7OM56
rWDeLjSnjBGx8p8n3rMUuhKJAJHWuwDkmpcnZUxKEsMmHqGKQYrKAcr+xv2MdqRz0BtqYViGYdin
mx+Ny3YuGcXl1VucTqS9s6eT9YoNPotMU48RRhMxblay4dzqFYoG/+9F4ccwvQttuMwFvVg4GCno
9dzHvKE3q9bdl+FD48FEwFGngRZ/6IYJ+n53yRptaVauxxRKmT4JJWOjBd5Vo9VXp3GjIzKAWttV
e6RhO+T91NocomR68+P5iy3uzll+0899cgibF3w95oRbZheEQbbikkLFKdEKFKBWYJjw/uA7JJei
1liUhjbaOwhHdsrD73+e3ptOLxXQqe8HKI0kLTQFLwx5MXrYzkvzG4MxGZ9Vqsfkp7m2ZxjWzeW+
niyJeBCMDMkCk+D4kUgknkZFn64Qi4N2bI1A0cKoRDAKsAvytSAlBAHTJ3jleSd99yIygIIatu+W
uFf45S3LvrV+9pwSYZcgPhCDyTqGKQn2e9TANk/n3xU0Bk9z3686L1RQ94TeZfHgJXDcePyxt2gO
TFXb+gtcNjoA0dXhCS8W/fw9SCLNoJytvO+ZRn68tvhnhnd3F/MC+9Z+Gm+c3EnbdRbESxaUWrAz
c2dgoLVyKKoxa7IjaEbj+5xLJlg624QDBQ46Mjk0NvbynBvufLMLx/qeDhD9fnrR8fDEt/lRvAtt
OKe3czwGQRx96INDD6N+NTusXGZisNQ6Pg+0SPP2D7LtWtP3+o7EloAyPxeIGedwSLJtUlKr+jHQ
zLDjWxQ/diKuhv1a2qe1NE2mxiI1PHOzCUIzvlzorZq7E41TFD1F6OkLmofRNyTXhQBIgPZR2gPm
jgEdxOVCuyCU0WJegG4immD7mqET0wP+RYMAOHxUNiWt6Mjv9RPdZ5nfpHVu8s8HT0Ktias5uJZ3
D1gEQ33vVRRXIbs4tZ4+zwEbgO14rMl5sKu1KHbW4nS7vWuzmWvdtfVp0TlRGBxZBt6NI7ilwxIO
RZy9H3PbG5T/DQD8OxxoIoCBH+OvAZiM9taf0PzuZU2n+D61LTHttDip88l8cXpZ2XoMcAZ8YYE4
YZGlwwy6M9kACXYnRD1Z+5tYUz4t+BrZcuQh6uVzRTsPaOsF2DZB6XGdSqaAMoTgKbBS+vgA9sBy
wVQLVDinD6SRRmyNXg7EgupXfspRWOqnm7adWat89qMTieyQl/ALJ5hQ6QoFHNrqW1mTvNodIwla
lqs3/WHkKA8exsS42gUyBZGWXxCFOrnGx/nAYIHoQ3HYPlScLmHsh6iiP4HmnxwdTdwLhLafGBTQ
mKDrcdfvdNw3rXvQ7AyZgC4YgG0pEp4s6jfibUbWcQdRpNSsoFQ4OywEtLw7kOc1QDCVHQXDzUW3
xXb/sR7I3ZCgHhHikYV6jkMNSv9S/mvDj9CJmJV8GWggL0Bmoe6MNYPYG50mPPgTf4n6hCrMr7UY
Zpu6qOvHLKGAI+a7VaI/gQYzS1F9QTO6JtxzKazhRW47EbgtC8lYRGzUXklaIicgd/R66cy8L6HG
C4ovfH3JEFoWGpY4K0FKZPYNEPPr0OSEfvze2H9Yo7O1Qm+vzZF9LXoX8ts523MzYPvrAcPJGmti
JgHaNbQ+fXiqwLA28zmNbKeSUSMSQBWL0zN+A8+FDhgIshQWN3K/+XfXh4koZOoLjWH4+YnJPiTu
VTraiycPcldqgxnbBMsA3Zq+ZOZ4MfjofuBCqIMIwl2F/Rkc78d6QBnO9/ZPe27f9ZVrb/px4abu
XZB/6nLU6uuLF75Mcgs3CPr8p0GUueMQAhi2ePS1hpBG0XTnlF5YMxpn19PhCj3kzdwaPUbMwWxT
6MurQZL0olX1Lu9PdX1BFOkP0qhlDfSHU62LPnO8eSPR1esOnRZxniY9tK8akRf2x5b6t685k1Gd
ABReaW9NdYBgcgSVc3fJszL3za94oP2vlzvWFFiGRCcSOSz0Iw8buv1NyrQxY8cRw74yI26+NNt+
CpodctMsLH0f7vceZ/rlRGBf87rtP98nbWm1KBpZnudcwLgs34mRz7ATWY6Ua0D6OcDxP8rXcR6a
1/ktXYF98hRnMZ2q2LAHOpC18yHM9y0bwONmNBNj1SIoo9Nyp9OcA3cGvHOr3TfkyovH9DVNNtKG
Hi3Aioq1H+oU3YG+jziBr+HGfrOmz4xb7Enu/5F2bj2Ka8uW/itH+7lR47t91KcfbGNjc7+TvCAS
EnM1YIwN/Pr+IkunVxWrumjtpS0tba1VlTNtzxkzYsQYI2LqM9D2BlsDf2xePCpCd8J4L/YgCa8/
mSy7eJMRfdzlxHZjMviqP6LXXU56qw3lRq/uxXLZSphdUtVZwm1oP/ty65LZuh+LxQhgTusSdFJ8
V3j74Xp1rZdYxXj+tCNs92FguVOsGxa8uNWKjnJE8iR3ISdrNT5E40YPdAPME7YY0VJusAd+StWY
mEpboYXrOGIrNhH7It5OR+0Lsf/ms9tU31v72HABNzLhAImaO8bGCY8oXJHllX5/S0jLaL9JMXq9
ImAcoERqeTCCxSImVESrVen6tclHLRY+5NFt1NnAIzIBRqBF8cpvVHHhfwaYoCxFxK9wJZybuAJB
9QQwrGGA27ekMNvEsBnCHJ6nxhUOcer8HdEgATVHpJwp/5t7x4ZsMYvH7aVMQCgimjDIUq6AnFMY
oPA3lsW6MjMTlKIubUwhCWBE2ztrnsUgjC3YhngfHzC21gNMjls0cQEgKZYrYUHZvCEL3tTvUBpu
9XRq+Vuyc8zNfRo+WLpuutrS6Dw7al/hvCOA13GY3tOkJgLv+uQ4PRSLsdo81JJA+0iAmkFwd9BR
bxOhjJotyqw2pSbpkzQqqURxEGSaBPadlzXO6RSliiC5mErO+7AVyQlr1+YO1jqn4uGOrY75oKhe
0d0COg+M7mVCv66hMfiMP+1VGlV0ReEWcushJpHmjSf9Kt0nHn65A0TKgGLdkpAPiMchwx2GC75O
gKCYxnESQXZEc4eEXyB4epO8hgxaq1YzJ4eQ4gKXub7RxTe6KRsOnBJrR7KJGAyshSTPv7c3CYPZ
pONoEnnOoJSP8MDlIqwFA57tGYi0Bf0frgym1IQYUCrgiQonlpnEHZ0M5fLJnY0daVGjoufA1wEP
ONr0M3Uf7FphrEbZUwaFjxdkI4+eUx2uzyBlMDt6n76FnAClHD8S3WLiXaEu0DhqQyWvQW+lgb+o
hFv+awjE1dF60Lo0+ks7fqcJSTdfRhjwcG646lE945ShIMqC747LIJUKXXjgLSYlNSsD5hpY2HdP
n2JBBTN+ZX3TF+4gmPewco934OG0HNEM3rHgaqTYYVKkGzQwP2GS0lUsvmh67/bjU97A5wy4/Inh
BByTXvlJQ/ysyyOQDylBQmAS1DG1vCoXuxGV/GIUaF9kcjphKPe0mkHXOVwmUQZ63YRS1XKA4p5Q
S2hYudrAkr6Oh7ZudcduFez0Mjz0n+vvmXmWh6AfakhdbKRKQHyjS3mNTcohYpMonWeXjXJrbO54
MLgPzLwq9YJ5H4Sbuad8nNlnrZJmWLUxbx+splJx9wqegHkBDZyMeAylsGxiEJ9QzBofaSg2oGIN
nWEJCsekxdny6BbXc/aA4x9mdAcokS+1M3YC4mrruOP95wWjdhUvKug00JsqDRVAxgguZH3Y0gri
BFm4dPz8YxPa/WQbpGF1csHsgtkLHL9BFTuLVtJJv6RjcSYZZK836Yl7A5qxxw49AFAyfUD6C8GH
SDTipiCVr8J0vC92kEJOg0K0cJuZbYGlweDi7yWD6+e9xCM6vGB8cKrTw4eGle8b5ja4YQ+R0h9C
mro2knV6DmwkFS3ny2Ri8Nw9z9glsGuqNNuSLpF8RmYKMlaX3/LQ0idQuRobuY3r1wG3FLfHvgU+
QCimd92CsAq/hahOYMPxErYyNTU7XA0O7nxV0kgLbHJ8WuJMXoE4IBMq2NNj4vZ2uWtIw+AaFf0r
kDGttNG8cW89XJzwaBCq9aJ1DByggQrG4llwgRVkQLfPyJuBTetw30G96BbRhtkCGzxro8fkwCMV
pCZSa/M5XRO7qSBZofQbCxfCBNeiWOT/ekKBGBRccwY25EIImjeo1oLHlK6iu+B48AHFUmxLJo6n
RMgv0qFXFNFNo6wmXyB2LW6ZmAk18dNsZsB90R5LNqgALXqMpNmUlpfgCM345JufecuJOJZ9ojS0
Er2+n96GCaAA0TQJTQfmvpeunVY+ptEMCI+em5bsZVmZwRkRcj3fmiROHeg5KTS6xejcP9S2fiP3
D90HNySwM303jQEdOIf5W8gK99mdyv/kXTpF+zKEj1Ftxrz0uPyE9OBE5xY8baplyG2FMH0OoYlT
Pyd93uc/QrmiN/xVTtJWrlOAXpmstUXyNxSj+0tYtYMK7qq0/ptcJn1DSCozfVbFZt9sOR/kJe4Z
1NqJDcroXbsyqy6BawHibk54L310YDA4qzo0XtkhESxC6AF7dDn9O1b0Y/ICB71QHkP89w8UDkgL
2cQgO9yRqIfI8haVFkPTACS01gFbBQ+dcAYZHXA6Q4wHQV1uwUedwI/cSV2ma2lwy10hUG052EIl
gECyuEUOAfgZHhr2Sus/cJYREHo3Swbgr9SbFGpaPHI+UAEj7LFC0G0rWi+KmgbypvoQJslRgXLr
J67D+q2RjfR63tPR+2zGMIzQRMCQ8RFNKSgRuUgSGRDxeQ5Pvs1GsPydRa6ELxFwlky40yDHqbii
kXXhb9D5BgE/z7G0Gsk6SEi+pzNmfh6cALL3nXNvZwWVdR7SEqs9x2aDriGcKbnUc1ryRoQvYcxg
iu4OVRETerz7+BYVM4ecD4mThrMeduX4i7t3QExgeB+Xigb3Czch5h5kajT8ewxuwRuYlJCiVukQ
mRvQrdjdIZfgpeE0qzO9XdazERlxDgWWS7/FfrI+VMhHAl6c4+JJmZ/kHpIpHIvGCuGjAWV9S5fs
KneGTnirwj1Nupgv1wirTQ4giO6ZVAObaIgV3ggqXaQPaBPBPvByTBg++C1AgAFUe3bA3wOnUgfQ
lE0quVNz7m7RwiDS+dEfg7Y7zL0Y1iKQ+uVDh1nE3UA13YIq9uwhmBWuygRPAPLTdhleQjsSGpyz
bn5xM/tfk7LJjB4gNeA6UNRLdAaLqw7mTZXdDuDGiAeKFfwHmd0A7K3V7MaDL6yw/08RDNyGPM+p
6fToHHJ063u/AS+aGmvOqTt/3XhL8/5mlocCy+8H55B7Ne9b8THajZ+hGTHzin6JBmEKbJJKAgoL
6BhQLJ8+W+xwzkHTTIZKOQBUDDhcZ1F6QXsyfumZ7/0VI3rJVyFJIBS6uXwiCDNH+krsNMC0U/fa
3CywpCC6HBa3APkfzlpYYs+ePWm4oAEillutEqEdmN7oAWmXS2oMyPNFFkWt1NcQyT3bZnTkhpjA
7VqW0X1GaoCtchHewBZFn0NVTWmyXeaYFEObKyg9bV5O1k5juagGeBvxKqQ5bQ4qX0ilHFdlOB3O
Qt4erLGL3JqH5PMu8xackk9+dygsYA25CUEzGy9Qu9B3SuPL6thVYmdmD/ZDxKM+W0JpnWdlXQgp
qE6g+FDYJR0MQeNTl2bBkT1BbgPUCHklONT5V/OpJqR9ApfTUokdFHc9HZnybcfvcHbvYXFnZ4vW
70S3rZwcKfXvLjopeCo7xl909/KHGAANGIBL2mA/vQ645UMwJEDDE+BFBUJZlkAkNIgcK2X1o/uV
xSpc4oTWnVm/z0qKnkpLZ9rRgesaN2sRxAGUd6uNGJ++4SWq8ArQqkBqaN7XBb5USwr6FRejPy4C
ADzIGptzYHK/xwd42LUNgWIfMCEqosuJHod8MqUkgzxM/cOEz2x9wcyEhu6DO1KunqwNSrrnXiHz
2vTUxn5pM8Sls8kgUOMMDoGUP3zu06ogR5Ac224c4stgYZLAgYWmk2foeM/6A16oOzGD2wo+BtXS
Ob6AjItlJ+6m4R4616ZlwCc7RaMdL9SAckT9CVGA9oNPrznYAwWE86HFdcB7I6Mve4J0CKOgfRai
L/kBGQQea2BV9ickhaI2Onb41px36ZYIrKF0T40sEOXeB75EEdhRg2SGY3Uj6T5QQ5w+YbWgZmtq
/XNN+u9im1/Hl5BQbYNkP4Gef2icFJB4NiwQRvIJ8zU6jTNywHTE7xzKRSyscSRjtaq7LoJTLaEL
QELSXaLJh9XOUBDCPgRhQv76jGwWFRz7Aod6RI0pMoMUoMq609uvNja1HRk/XsSh5QJ08ovQNXgQ
qOFNoIJFaZoQSbc0UPWZaLlGxyET3biU7h3eEvXUtYHBJ2+Mlmj9DhmD4bGTe09Y06gUGvM6HRNZ
ekPVhsRsVCVjzhnk5J54e5BKp/Kr0pe2pedInXRMmkeyG5hV6C+DdIZvB886b1xWSJGqQ912K8SX
q5QPQqHkDy6ePbsDLfzcUGmzpTWbjPAYFGmtfUFZVokhIWfWdI4og2lliIBO0FQQ/bJ/IMo40Esb
czu0GDuEEMTyTTyB8Ys0I6TYzOFGRXxVgQeufkb8kwFkagMPJ0IvECZY5jGqlU0kjcK94zq2nlHp
CwRo9LCZxyHQ9EvGAZykYV94/WQkng4Rll7o5K32xt/iiSlERpy62mc6Uczd3Te5ID6NGtyhiLAe
YyQTbVtJKBNyHzDVHgTNi8+2V8kjU2TMNqbHCGIpyMaO9wC1HJpcj7ROI4aawJC/NlEA0NLfdGQ2
YOULtIuYe+zajMM4rEEmCW8cBcZ5BPrSvsEMQh+wjyqsfQsKxvFE/NrY6LKzIrs7xwcD2zSsjR1M
JcJjrYRsiNSRC86pYVsRabT9hndkVhEtyzFCm+kxovpoln62tmamym98axmfz0+nj3sargnKpxxf
GQdk43eLmQmReIsdfTI6eZjve/fPtGNH3zoKbCFx8MGUBMMWzFqGDrYxyG8m6gfsmFoyzNdC1kO8
27vfa5dtaA4xT/gsGumnXLpyJAjRmxlnGTBVaWPjN+en8Y8bDOUG/4+WrLo88bOU/vkT7oO3oOck
lR8lME729E0k/3l2HaANAQ9VHRqKhcHIRnhxSWuXu18Q9Xo/hqrBfFKI8GR5TrOHxI1LQMZYMIwJ
vBJ4gBIKIBZdKsn83F1uwR2ry8PC5BLYxnMEOTDZejsalTTIQXjJEhbUCX1OJNRYEJtHb6PRrZEY
NIdWtxR3BHzxyRvQDcDXIcUylpqLbOVBYgKUCdmwS0RfwEv2bxNCPWeWpLSDDALIlRknuKoC9YG8
0wjbcB3X2jSHJviE8ipgNvd2TN+g5CCQIJ2mBZFSMZ06jzouT4hTMHh5kgioEwjMKu/MHN1ip3OO
imbRFWNSgATqL4I9s5uyQG8nNNwWVYCNgieQtDALnktSBxwz/O+GLD3dby9fBt9wxYzPIGpUi0Dr
d8KZ2Fke8KyfUaV0TgBc846Mltj6cCA/K4Qc/JR8zDZrCq6aVbpLkETJvKjCbWx6Vb4oYtkwn20Q
XIsc+snw1G8aKrf0vHYFGv/R5aKYIbhvPyGkueLHIPuoB+kvYwRbHd8bPEj1mH+yshnodBK1jxsT
A3RaP3wtsqjjinlDoFdzplQ9Fnh/sw9yOD1oRNoLBkvW8o8cVpkML2DiV1BgtCukH+ODzm+1fZg+
+kDH7J4NSesjvHPxHrwROSylWTuhKwgBDNeBkRBmaQ6tiOoCv7UZyQw7LJfALOTmCh+EFetXGGV7
h9l8CB3ohC+t9r0O8TN80ItkiujgMoXUIJQ/GoBWFdN48ms2JjSGu+wXNz+TaX1UXTA6vjUgKcca
mrtUy0CNer9kRNZhatBVWX/omn9NqIzhNZGZLqxeDqN1680/umCD+EY4zS1JghyWx72O4V0ZqvKd
Gj6KWJjXpD0rPuHizOyBdcnmycOymfadOPF6Big4Rb//HNOvAS/noSIoFt74uABvZC+lXFqghVqX
omfXShHjgsrS96TolFRQqv3TAON3br4HjTihW6XeelyNhetJXhPbDc2jW4Q+hv8Imaa3XTNCFEd4
YDj31C0WpNSNe3jhr908m11IRxkeLBvzEQN3wtZcMIWMxF3UI0ga4XSh2Dr767a+PPNBrZ580MQf
gZ/3Ctgu1LwPrCqY4xdxs5xru4kC/EMvak4fDHEZXVkclHApZxhWV2iHZk+VMThINvhrYAIw2hFO
eV/6AAEfbQ3xvimb1EZmcGligINOuNeeg6ZiAwd/au/3aCo2mRfUI83sk73XnrCquO7C1egRKVQb
GWAFLAdx+k5yeI/jQ80ZP+n1DL+TJKzlnWllSScbBsnGxYyWY5CIAoIOD3+VM7HA3QmZDJRVb94B
AFFbc2CHD2d0paQUiP8BxQBlgQ5TnooMahXQKfgHhC9q02sscIdK78ioYQzGPDMAmfvsggj6a5UB
tlNg7q/QiRtjMy7Hpbe2cV4SxfAj2vuVYSU478mPeHXMjqDGoni7j0nmCW2iuwMIRnkCNnQblp1r
91C/DOiVYvZ7wNhrmHRhsLckCTvV7+QmjfvHtVE2vsMTXehQQS/sLuQ5kwGK8MZ2AzTLn1a6l89N
C4JBzgMQ7swGdwQ8e3JqNqoTSqTSeqoD6nDkdpPJIYgmvAQrT5xhWsfpE7r+ERsaQRokM03dLoUT
3xbWV6BAdcKOhFiPSVDMuEu0ZYSreAe4qYdo6+BHH8J29/rBbdKxRtrsslSHRk8RJQVSsJJIKdgC
nRMycWYM0nzlgJINsieFigMdnn7+BxwVTrLcVXw0MgS4saHQAETeXn7a/cfnBr4k5B8sULQP8Cxv
B5m94FhhELO7ejr7CXV/E1FwM100mQ3IiOKcZt48QVGUuWtnoPf2xDUvnmybaLI2i/0QetFteOk6
HIk7svTb6jFAyI5FhdjKxDIRkjFVywM5S9gjx9oh9YxREcGgzNaAJgBjElDmX7RB8mXOeGq6Rfy+
Vfh+IETccjAlp1b4DYOTk3NwS4yXmQYGpmGPGBLRgz5a09YqzULw0Ehfy3/t2Y0diJ3ThJ0ZM86D
C8D90An94aGdjrfgJmvKbwhwJOIMdYiq4YW7xl3Zddt9cNZpC/KVuM2hV7Vs8jvxkOBEjjNoLbQ/
rQ6DShkrZfIBmsy1LdqoGqmMejLXj9GcYDno0QGKMqY9Jf6CHrAO9a1k3AnHmghMhcHY1qWFJYfj
MvjK6OiMbk0jvvDNHcD00QAwgW7RiGPJDoHlgm6SHAEJA2Q9PrHSEWxaUg0DVRpILntuhCiFpijM
Tzb7jMYxNblQ4qvhCndjf5JO8HMRnVyJowTDmKF8lXHCWBv0PjUkb/RsqCSoN/NA4mYBP4+7nWaZ
3jMcN+lLJwdcIyjhnD38NF6UAURY7ijuKXpGzjID+sSd4toQyaj0ZhSYfZiX0K+9kVTi/cJ0KTyW
6NGQ3tzHJ+L08+MpvVHOlqeOVKJ74qsq0wsJAPidyFSNFahujBpOOA4GfA0qtFOn4AgxowU6h10z
yWO+J9js6nJivzUtzIxA4UeZKLAx2DwJmFBB5EohdZDg5a9IA5B9C8eQzUOzgZtMj8cnBHEyxsqO
p6CJkB4wZyFvBEgVgM7GeSuBCED7+UGgP2LFhY3ASoAnATUurS+xKCqbmNl94bLQhadHT5GW6DZY
7TjCO/ATxeuCnGOv5cCxHyZuNyO+U2etfjSvIEn7lDsYZLGidKGOC6gdTUo7bkuzMQDyAt4J1hTi
SBfXJ/RpJDKMZ9xEY3yRpc81bl5U3zLwqXBRZlfie7iSnYXWTomztYMmCN0wUDYm/he0uIPRAeYn
HU35kEJuOU2caCTlLbMk6D9yAT387iZA4486g3BvIDBGxYs5v4sY9cGBXTExpbMBgZZtiRY/0ANj
DbXDFQ96RqcfqJZlNzLMuhJ89yTpck0lcf9yMIBrLcUSRIUaKvBQORXwdSX8Fpo7LQJC04hBzfyC
UxQeV4faGqCA3GDHk61trweMz6fuHd2MI+sd68+g9NjzAJnQjRCdwnOmNBK0nFhJJ0cSQHAJTqnh
Ppiizd2WZyT+WBCxUcjLMNFsMe+FewpS4hzf/rUoEO/kK+4TE5Rth7ZfLH92E/obh7l1ZIxQUKii
idvhVxnC56VGTCKzAxYnDcX1ji2JCVLl4B+QjO67ZaRg8TejxmDSu4uiFc6x14E83zVX8xUbZAij
JBytGdlJVRGSP9o5P5I6xK0ENJd02rajJ009Kl41KLkZb5HsNhT3MDO4QgNjeltg98i4A42G+gqD
Fl9amR/oLskQCy6XG5CVSuf0W6ErrRxUIxTn/MSSltTKqUOxZZftfUJTwdAbWCLaVA42MHiNq5mH
pi117t8GIsS4yzQ37JNg9TmwtaWDfvLxY+RWuvKTcnRyx7a9NgLmf0veQckZ7FcXbOniHyWbuSda
cXlB0WSGCVNcEIfVuYiWvPA0HBc+vBG++K7P3Xd2jb4aAdiP4byMEtCLgvDCwHJvUulvBoylmW5d
ca7PExIEoj3kE/exGN5hRIIFUAC7zPTQGbsC2xEVHRCbQSaHfDhYn32QZN4wG5dYt0Z6SIDQutV2
NWTe0nTfp3GF5w934vH7ShJeHD10OuLCb38gZGjvOyM+PoonNiyeB+T6dEbDy9iZ2rgdBmP+eFwA
RmVj9DCw8aG4kI5CFx9ca59I/wG8HNoC3+x7MlQCR8TUHohUHDCyFo9+EW+Y2QklNzzTc6SBfws7
zB3zSbC4DvbNjx1MrFvzA2P6aV5DItZNeCFdSePol4NLrWLEtfzoKy5gMsjBjpmfIegXY0GQnH3j
8BVUK8gX4bKoM/nsCjAtHvIwgUTllgfKkvBhInMUjInBgf5BkCVStbTeZZoKggCjpYUF7hFjK0zx
iSvdKaVX7bSm5kbvBNYHJW2xWwgvTDild7p28/6Ne3XM3fE56uJsSOl9HFprC7YvemGu1SqVHRJh
esO2QT8Yd/G2aPqvnGhyHY70JgLV9j51BjlJaYEqJqjCazU7jFV1vwTCuZCCfCBUqZHbA93IaZ5/
3igPaaJJvPVXd2ruVdVzeJ/t8QCRAaMD8RQiOlfklkPRbnWBz5l7xEyIzB1T+B/6F2azcmLqN2go
188bzgr0Sbzqejyij8K9T4odb6k3LrUVHb/pfihdwUfdgkNDKGKiDT7XXBKPAZQBapG6h+8Y6P68
DzOWq3OVQusSJqOgoTJQEbOFZtln5ht/DRYp+C2kjENE8ANL0Lnd7/x2oKDUuphLeOQuc1x6c4pb
aYLLywJIKbhmiMmyG/Z8myuIa0KldQNHBf3zbJIVLu9TwN82GQ58oA/PWQcxOPAvVwzzPgklQnqJ
YNcPH1lMbYMFHgcSFHbFthdQcyO2VqXPlaEyy857rB/kgt+lsUoqYMT2FBZGrVJfASDyS7urAtg9
43Pwk6+MIIL+MLnURJjCJvsyIF0iqGx+D6s2/Grv2lA6cufzCcmqcU6GPMANcmwn7V0E1iGyBNZx
YtB8K87aVVAWyhHqpMLvMZab94HgmgaFb8Y3eqSMSLrABOJC5T3Q/oPBSwpi17LlqVEN93TnKk3u
QGnW4YQzsKEtYumEXm0zdAYy1gY5zUe+OHW1USp/n56ajFza7QjGXD8MdM5IfDe1hbOusKeFb5L7
JaPMmjrp0Y75Zo5/rUt/j3nlPjdA/9BvizEbdDMQVRnOem4KHWEho6aAslze1/d4zzqfksAM+aEy
VKRqIFbT7UUwJGkjA1VD5hgxmFG6xZLOqT6j5igsq7WZYCw9LE5Q3sqvvB9nTDNl6Eb6uWPGWFXm
+WFEs+F+mdfobRPyTNjG/IoLqUoO4c2TUAgnp30IR6cIAqBTt2cQHBB6MJLb339Sk+E1YnGToJBt
qDPjhoDFZMzjbcE0+cV8xmty4Ak9O1fLTT65EbJlBQttpm+O9bWOW+X4vuQ3SCZnii30tbROm9ny
wijCC0N+juPSwDbCnX8ZNBXwHaANP2/DZcGZjSlPJPvmk2mrBmpBzAO6m5DkU6HugcfMTyKpiFD1
DbRIUwKIvs1kYQ2u8bVhlD1pl8w8fZLPzn2i+n4Jr0hFhQlMeoTpTleUFtZ8gDiTcu3AblHJpclA
YaHWYA2Qfo7tmTlK6SWDF+D/lvGWrO6GRswNKypvg057G+R27ULrteqjQsYdxIESOs0O0Y2CidYx
QsMtckc8ZoPH0mipQ+D61bwLPG3Vq2MxXcVqLbjH9DPNTpUkEVbv9LBWl/StJEKv023zZLiVpvVh
dTk0oTI1GSwsee2mD9sM69BrE+eqE+bXayw1yu4FIejI5pqaGPgTlQyEjEzIbqDbmuVaVS+lvt92
6U7y8RFp1qq+1WPmAtdpCuhYkGABfbBYJSpG9uQCVCCYC3ig1DLnOiWn3bws7UFGCUQdIy0RBKGk
0vswdycPqsCl0RYX6BJ7rxLpgRLyRxGAQLlH33weWyjW4iPA7AAqBSJkUOTvhhL05H3HrGsL/Aiu
wW5szLTQiEWmquLFg7oP9W4aYwWhTx6Q9eAufVOz5p/zCV8MPjsCKmm+JYG8pw1Cdjr27Fg+JbTg
eP/p1PGQaTJrd4CnH+qLXXhlHrM0yfXWc3WFTRRca+ZGxj8bS+GkZS2y7ZIkBkQQFR9Zbn1kgAAE
t879S0AMpAskAWshz9C65DpUemIdc6/dNoRpCcyVzr49bx1xkwtkVJoGbzEPjo395/ZTR4QtOqpD
XQ1IQ7/L/B0J314gTjByLgeZmkg4p1gGYiLVx0R+ccFzLDzWJT9EbbXFgKOcGB/HBpLbRo45OKnG
jL7AhbbjbkyTBVwHw78IzkJwmyAsJjDRKwaTqcCjyMD74N/rjETDfjdQAeYO05w0cHj2ZdTROaqS
MVGqNbXIirbcDcLaGxO3+VbzWhYw+JF7EK5h74IjAVV71sL9BlaAJmgq5rKYpnMXKGDoxDIRY1bd
CTY/tAqgEtbJFwJ5UCLxdItNVmeMrlIUbmoD0fqOxIQGGAgYEYoC/ebB/Ty5rQODmeAaS2dwK4WN
BCviJ24qzFuVZOsIVEofjletwa6Dz1n6bGroaKQ8MqOhaG6GG4zjBlan2ttBrRDTpNOnRjjAO0ga
EGL6UsBvme7qKHKl5dotasusntdFZS0+UGDkKJMFsAaiGtjomLB8hBYWPRD9sG9IIvilxWZdrqkT
JlLbQTk54xd5XKoMLNaDK6iAu7zy2+je8Iu5C/hcQu6QQdAMB4B1xx7iCVfSJwRIZ4hxbX2i6uXS
9+gXCECBBBmtMocTcS7/Vol35GtsqZGwiYiffQFeKcgw9MlGCFBDGpGUCWcMgCorJErI31mGCUxS
BVzqz4qLR8sVmTEUeqGhIZdTMCqguEdC1kL+3IRzBjC9qRtU9FtgZTPM6RnCXHJWNyg7RXgd0tC3
xWVJBtMibnFPC5uGqhzG4+cFHxXY5BgdgYmULvqNKG2xZ7PepXvoY9I2XxrYzbWRIPHMSXtPlrjj
W+6hidG/flDlop2ALehEsLofdZNc2uzvvrA64nODdeS0OZGGgCKpgU2Mnh2JKcLIq042HIGKnzOE
GzsE7M4GJIbBqZl0D+0yukmwvXFNrvl8pGiw1wW6qsY0VtjCRZBzn/Ebo8CFXI1MhFGX9EYihrvj
MEKaPoLbiCb08HVupbMT+J4GFxxB0Nlb/es//uf//l/L+38mX6fu6fBITul/pLdj97RN8+t//Uup
/us/zj/+dbT6r3+ZhmVqqq3alm5oiq2rqsZ/Xy762zSRP/0/Ks8srSTnMh0+0LyAVNaWNKJcp15/
s47xZh3913UM0znM7WORDpVOSlLh4CFz/Nq2YJfQpDhABcW0LXyzpvzuf3o2+Z1+eraNvrlYZ+WZ
Djfkq5hJ0J2kU0kRPccTd8+HeLPeb96lbuqOrSi6oThV52W9w66qXg5P8zTMmeN38YZSh5G5cQjf
LKT8/cF+Wcj89cFORe5YmyoLWSSeFSgEuOC3tHhBl899s5T6Zinr16X21/JqarIUKoaoiEgEpbmo
BqDHYNlvFpNN8PLBfnku+9fFqsZ/P5fZIg+HbiVT+KDMIP9aSE/09u7pfrMrf1nQ+XXB/HDbXi4q
T/c9pP0aig32xht2z2hmsG6GR//PPp1SlT30057U9eR+u91ZUaMOAtG8usu0LiZI5btn++3LNEzT
1jTHMWxNNtFPK81TJy/sikHgDK84u9WYdcgYRDEFAYIU0h2EnXdr/vYE/LSm7Kaf1swyVd+kBWsK
Fi+zFk9ed965NXtvNor8nL9tlJ/WkZP/0zqb7T5NHFnnWnusGbgdDL9K8p5Nf/FvxEfd/Gmll7iV
q3aZH658L0xA3WOrLzw67mB8mN880m/P9E8LvQSPo66lG9PkkXIyJy2AfA8cp06fIH7v3t67nfES
Ps634pCez99n2uqoD7c1D/F+j6ofSyvEX5XE0H/zcPI9/va9zKqiOJql6Yr1si+0u6Kom5t2Guqh
wjhaMU0VGp/h0fSl0H0btX67D39a72V/2PnttLtmrMeQpxDWJkoBwG/p8bx5sHcLvWyPstgUmpqz
kCiWhFNDBU/rhp7ynxf6cRG/vkLbMBzTsW1VUbSXj3YplTIrLT0dCiAtTeB5C0j2oQLCMT8WMiro
h1ttzYB6UHZCzz6TUCmqawXF8MYlQQZOnxySHahNNkIogZC6StOjAgURa9Kmjp6IO3J0R/w8dqKS
FrYw8vAkiLQog+wgpOAEYp0zKJFAKD5eLLWTS+Gd+eq6WqMe7DBXSgEqpIEAMSinLt2SCe4nJal2
RVSTodEHpKiD/sqoX0w82HX9wr8BCBgBY2ODqqSqlfbnDaf7sqagMaCXtfGPtST+REo3JC8EZhbS
x5lk0ZpW4eLUt24XQvgW9C1l6I2Xdi9Psou8ntbFyVUJLYTuGA7GzgJOhM6Ik5weyRWrzjNN4ybF
J/xxszv/2HWywRPjICCDrqJQxQD98Ssw3ySry1/Am3p16pK9Q92cN2CRH4XZclqJrTjNvjgd4+Qw
VDPS+wu+ficVdmAFKn1oCJc9WSGbvUPZLYChHjQzpPH5502i/CaGGByuquXolqFUnZfdqKimU5wu
l3QIIkk6R2tJ6jVqE3C9f7jUS7g621aSWOY1HU6hZtYfo20MERZ683b5+KdLvez86/lwOCUPngpq
m8e1xaVSuHjYSyP/zVP95jj/8gJfsp0i2Zvb7TxLh06npbh9QR7kZl69WeY34fCXZV7ynEJ7June
YBnBvlIfVbfDTsUjS0Sv4Npvlnv3VC9Zjv7YntXdlRfYwBe6XoZ9mLdnHF/+0TJ/S22Kp6VlusZT
MaXC72xAa+g1o5P4p+vIKfjp8lfU+zw5Jnk6nF1ixqMhnmZQ7+SffSOlqv66yvx0rlwOZ55G4GMw
dIY3S7kCKEUHHmjjzy9PPsFLdP9pRyjVlwvrmJ6fVqlynOCaRRW6pnl9IjMU/rzK76q9X5bRf30o
28is+cFimWeQdj8lw4BRDvz8LsP4845Tqi/RwdaTXDMsXt4Mgy9GAkJHIzpwR715bW8f6CU2pE6m
mVWdB1IGU5xmQ6cm7T3ppL15c3Ik//6BDEMxdN12DOvlDFn56Vo4e87QpfYM2Nx6dHevvUptTi//
4C42d+o8Ff+G87vd/vtY8X8XtuVV/7Tbz+r1Wc1Mdjvym8EZm40HKlMi++UA2AWr4M1z/v7L/bXc
y+EqyszYm1WecyoD5WFwMWxthPHwOzzg91fVX+u8HC89182dcuXDZVjTTeWuMmG0qnTK32ROym9q
PPb8Xyu9HC1178yVQ3rjUhTe3MIm2bi6wy/4dijLYAHRBDGiN2/x3dO9nLNUMzeX/Y41H96DrMr0
+oJakzL4776X/KQ/7Ev75aRlqW7btnaWwFH1aGy2mFAQiA8gzEoRsG5Gbx7t3QZ5PXH3feWYyW0M
KljjkvzCdAcU0PHfrPPuFb5cxcYhf1qbgg1ybj5ix+3gaIxY4VkbvHuDstP+9AZfLmP1aG3yrca3
Uga0n6a5/yTnq3yd149gNHjzUO/24ksU2aqJMk/kUsF0BWddWoDwVW7Msdp6dkc8DaRJ92bNNx/M
eQkg181Vz44GAUQazDIbEUHJ/weQKN/jD6/ReQkc91RT0ofJa7x5RKmNf9/AEt54FrH/vsBhED6Q
FVuxYLFvHvDNTnFeQomiJFvFfHAEMh9gMZglLvVe2RRD1Dcrvfl8zkso0Q9ZeT1dADH1FjJPKpp8
sKXzKk5tdl2syKRP8GbNN9vzNac/PLfms1L5PuB3/xldZydv+aQHAwEFqtubxfQ3H/ElmpzV595x
rjzgtXZqY5OUwEjdemXwQVeFbuq7o/fuy73Ekq2Z7pRCI5bAZ5gdY+Q33mS06VXePda7d/gSS1Jt
a1rXgmNX+Bp32pWhu8JMXhwHZaP35hW+e6aXcDK/HbTD7clxo16GX0TVCwrMRDcIAW8/17u1XsKJ
ct5lVrHh/VlQ5U7uMRZeS6VlA+05wzfP9ecwYr4Cl6meKmZmsg9FjBdICSZzI2AjvDtkf860AHHY
oz8lPE9Ftyt7hRdYYELyxIX8tE4ZtUP3CcWS412hLFFTVy6ALOIS+efHVP/8Ss3XtL9InvoxkyKG
QXpMRlS/9rVLbxPg9MFMwckijTHZwIInndFnxgvkXSz78041X+uA29HR77lc59KO2ZI5M171uy+M
JA96yZ8f9v+RPf93akSi/OurPpfPvaJUuWNtnLek/cPYZu+Cgebb1shvX6utaralOaYJEPHrSqeK
km8vtxNp5aNWdGFoul8fUE9Sd/3mkd4t9HLU5xfnNE/3aTocV71n1LmGXxNax/Eu/vM66m+Pw08P
9HLMd1a5y4qCB6LbHDhw77Q6wrV6t40Gg5PxoUOBv0Aeqtbf3nfyVf520/609N9OvfLMMuOYDu9Q
HUKjcfBhHl47NEi8xrP1Fnr8/S75az3tNYE4nk5apcKjMn8eud/Fm3ycMUT8t0pg22AhzarqbMpf
t4iWZc9jOj+QQMR8OjdrbD00Df/effrTMnICfwovO/2WVlSbZYTr9dz4nweONjxwjH0D1Ajvrh5J
Cf7+sf56qteU4Xaa67m1I2XA2s6C8Ybzu0fOvGs/EGr1/rwrfw8A/vRwLwe6mJ+uc9n+pEKHqHMO
dv5Shmsxa/ZNoNJ+vwn/eq6XTGG/O12vldtGeqsw0xHuwdAD7WWKWwBmCuYKiejCwM5K+1tykIfk
gDBRRwLJlktGJcgQLr0t6kyn/uYt/DaI/vQWXoLN5nbZVK45v9sPXQETQdBY4ggK0/J9Q09+2J8+
8EvAsYr9s3w82E9i75ZFmw8NvzZvF0D/R5yB4fdwDm35bRB4t69e4o9+lUiXJ+nQbN0RRUBjrM+R
PFNHYP+MZfe7W/ndO30JOvl9/n9IO6/dxrE1zD4RAeZwy6ycJds3gi1bYpSYxKCnn8W6GPSpLnQN
MDh9GkZXWYHc3PtP3/pEXX7wNYeNOC3Zd5jomCowUw64rnn/fzdQ/23HkQdZr5NbTO0NaWVtT8YG
N55RfsWZ/9ej6c87+f9dyfpv+86jpWP51HizAq0eljfj5JnJaPtfo7U/PTL0dXRGA0xZ18TfVkrT
qMazTbhlLR0+we5ndx+VyDj+Y6LeBcPyl2dUGl/w96Up66rJW+mmbmm/3TNFiYri3D/y/dGwF/5+
O7L7EFXNIWFu/rZAfg2K/Meb/X7PXuKQVpY0vhkKH2dV0r3fTyYwMxBH6/bcxrRPtHcM4vDU/2W5
/PHC6kyx6IYqa8rvEePz2ebqUMTMiNsChOM935MZhY4RD9jhwfFvm+zf3m58VP5xgvSVaFaxkuds
L8zfHj9y7xXSgcIukfFCdEV/+XZ/evJk2jkat1CUecr+9+2UwjwPUszbjctmYDyBoVBmWHD+pqT6
1zXzp6fhn+/223lVNb3cVnWWk76oNFtQlyNiHEev/hrnj8/VvxbMP77XeJn/cRnvRjTkzZN3Gqsg
gOV4LyBIsGX+H2ogf9ot//mtfj+tMjl6CTnXsPTgoEwMn4lGVuYL10qD3t1fd+c/Pnn/+G6/n0DD
43y2Hny32SJZ0xOVbJsqgbfUqW/uru5/rxD1T9+OMp9kWqJuiqb621kg3Z+R0t2ijAVZzbsj7dUW
bcuLbirDjsyVrW9bg1NZX4PbmCJLcRMfr9cvJmvBr0Eaoh5UMthWT5QBdBa2F9iNASGaFmTi6alB
D+f/9yeWxp3n93uv64oqMw6gGOyI/3vvK+HVa/1NhgYQ3Oc6PMjLY9lPfuG9wpZ17dXuY48pIlAD
YJx/3fL/9AT/4+1/Bff/WHpZ3Bfyw5KyPUW46WuuuFhNEiKMxk6j4Ys6ztj/9zfmS/37K+uiSY5l
8ijr1GT/9yvfjfScv3op5SapU7x9GURN5tlcopXun6cWZBV09hptmTNlHhVPabdvg+y9wFumd7Nv
HcE4cH7T1ZFOLYeD9lVry14NX+hWklmKGgNyMeO9iId0Gv1sgYdsddNs5avG2BcZepj4SvhcMgIX
WltUNdBMYn+ASUkYhrbPqp1kFS/Udc8Ar+pJM2bcJwrjqef3/JC45ZQhfAJlCQmgiAk0DJ/84aRe
DsL4JAG6sByJmQIOskUBbnqGjBgXAxgXbznqkqCn+HF4QayrUBLmYCrOPA4WI2s1qGk6/La5LMCU
K/D9ZUZ9HzLK25HD1eDxMU6bMXLKLKb2Lm6TAB0bBuMIeQFflIR2eMdTicAURvrBzpEBBWOXYTLD
jE7qYjCJegq7lD1TodR130bScOlfH8CweaOLgmUIUpN6+j2gp3p5vFY4KvHECxCJ0HoX9kAdUPAa
3xAJfhh6RiiS+sZaYUqZ+cxfvjDIghAvM5gr0ptBXovedZkdRqQgrPwLWuAZTCQoE9oEZW2AzVV3
YjrdYEADjtEvqSd9nB3/RwELGALgySghB73/9trgeDFp+ciYo+IEC5pFXFXXB3iW5+o6Yvr0kXSB
5RWSMo4iCJZmoDDfHAVVwLR6OGziE3y0LXUuvkzKjDw2TTRk9YWEyOFG1DHS0CB4M2mMqsTNptGM
gaOlxBDGhtF6rMV6pqFHBTxYinFiHIJCgW4EvvAE57FxOFl7Y4ADam7L0dfdRhELAu3ZKAcz3F9D
0vWoVKl8pGx+N4IbrG+cQDsG5nfdBIcbNBn5l4F6I0Ykhirkr+fMHx72/3nwfjtn5OrxlNThhdRq
gQFbwvBpt93CxlpFy/t11LF9//ejrkl/fEdLVzRdVQzJ+r1MbN2G7Jx0Xbp/ejyt8RZoju4hUQPz
Psm9R3CGnbioVu1+WNSLBHAyozTTGmwTTCkoQqCzPu/fMUMstoHevXSSdXUL7rJrqJ5Sv0lPpwL5
MtELp7521wdCb1zJFr2yjUEFMP6TB9JOFh3MsNDqflJF24ChkCav7w7tKXJ1ZVdjHoT2Evw+A+OM
wkORG7llLBRm8dkzLszYoPUCNb8fgvNHfjR2zC7T92bihbSmnuTb5zbvvfqjQ2DwdIvdLbWtxJFg
+vyY6zooFzgRTVWwcbi8e2wpdr6H0e0+UANX0JAGuFjr22J0lVBwbqpRJhlOBHjzW13f/WhHKnPS
GVOHCgeIEsEMuvBpjnu3A1Qi4gmhZfJkaC0OCBpC8Ex+i9ysdzAClJybMY92vPfhSZK5FpZxoAMX
DJ4gOo4jweEMer714glGRU4WAZWswm6c80mn8oESIxmUdGAiHf7dbQ4iChDeiPUbtY/WYoqO7mvk
JUfYqdHRADeybY+cm9AhJNAhqFMZmD8Io4N7fzU2WMpQSn9raBIUdjtj6NlpUHGjcYUH4z9+Oc8s
YiRpgHxPuPrahxu524C17Uh0QkN8zT6VwACkl4C+EycV9CGMeYFfMhL+ZIr6DayFA8MR2TxdiNKN
TiLe4i8PSUsHV0acP9cjSjY6ppN0346UVTRbNU4N0ycj97j5ESWjaAwMuKvAQjoMowUQKaO49YpQ
2i5+LFyEfom5MkdebJ6r7hvynJMHOhgwDECebwadORQ6k3lvX1IYH8gALHbM8LDWoEP47x2g852O
3ySQkZGkO+AZPM3AJXD+sNeNPgqF8x4jNx8N3cDWOtmG7sZcwJAS1w5gDBJDqxaS+TGH99F3ThGd
mhjoZJuYBxj/yBijcVBFYyv3uxllbZ8Gl2UcfBp1Ja1rvN2BBYGkQFUAQC04f3Zgc7FWTBEqAGNz
uwmWmimHGxEAQSEOo6h6pinYsBF2N6qp2wd7G7cGeCAC4dFrAxEBLx9NQfiinxVWqBXPm/PitRJF
R9sL8/gkgXm/miHidJ4rA1qOMRJtI+R1iPu8YlJu1ekwFXbVnAfKOx8KBL4b/QMZ/2NtXc9vmlPu
eqTU/w+Di3+IUHXxH3vUb7ui+jg/slbu2aNwdiwg1HB5llRKfLCZQe2jWmg8iADSX0PjX0Xl/4n9
DE20jHEWzZBlS/k9WhWSKpLq+NztYdfU8jttkvkotZfQKTkR6lDs4pwPRDZC5FpvZ8OViQrglqz7
CRMe8kHTJmm2zM5+gTCxow8huDHbAsRf5u3Gmgt+tbPcSxeGt0Y88gtVnoTdqpgS/V86uMirNHFP
pgp+jD93oLTlgB7Qw4OdNEevUCOwljewcMSfUB9b+7NOfE1AP7Ux/ZaTak2IDH344WiYgMzOn4Ai
Akt1VdExOP3C4uF8t+kM1QizfyD6v0b+398i6H/H/L9dxd8i6KyNX5acC92+BK0PQGLaYfc6l6WP
5yZCxgnaI3UbdaUW/r302J3LzoGeJlgOU4s/0w4Lg3LPSKTlnFlhCI5rR4vCkkdH8e9d2PbTjOik
J/ZaYl7f/FiakzClnvwlLJbUf2W3ZEmiSOKiqYomKeZvuUv2KutheJndXvx4JYcnTC8N3lyCicfi
5Uu5I5zqoIJ9ct+K+uhgza2GSQMfC6gTI/SYovWOTJONT6o7gjqxzGmvB1mzqVZSqIPCXHVBoEOS
4cTAMRqo3ivxOVpEQDgi8aMSKiDUDEffGRv9gtQOuI+bI5gnBArEb8SFO7XF6CRbSKorlaMqU/GW
Hqmj5Znz86oiOh3QUeNS+giGeVSPPhn3nKC2XfQNUnGYDwZMmlV5dml3VAccnZaopB6f1wIkoe6j
9Lz5wxdx4eMdmAN8zEBawOD0hQ4hdFAcig8UoqYvHDmYzNkTUE9kT8E4gxnavCU/Cik6KiT2DAVG
hfvfsYyi/SuWGe+PJGuipIqmhUzof9OWLhaapJW0jkxNvMazjM5fHsTesGToOA+E3SBvDDJNgC2W
I0huewtyamhehAiYfgQzIieYK5Oh/rnV9quiwoZJKHK9QOHn+Z0/Jxol1ZHWlrAiuzGlQGi8cjss
7m5Hhf7lapJjAnV++vq7Eft9eMNq5FSrri5cfkzChGcSqIIdAfy7TfsiEHlQ0eR9WdB37YahEcG9
IS2S7PvuMQS6sH1SgIrdCjpjdrLg2KSAg0BIYjJ4c3kcLC4jJiZ+hA3oyewItDhIb06FBtDtOYVN
e97Aoqa+lclOIh5BITakL4lHP/TU3Z01T1nEHjLTonmWbG/hyv8ycAvtw/IHXqJpei1LTyzmZuop
+d7stoYxZXD85fjmkQjkNm3AGoNZmKjvorrkpWLwnyrYdoelS+/a7WIb8OH8KZMbiMxYsymuwQp5
Z0ArxG6Y+3423ogNzBDoSRwd77fJT/WVw70FBrbG/rr5kUb46/MLDfa3qo624zPzRsSOUziMViIs
Ao9FI/siDxNXFzOZtptksFc58nkE1nc+DFWTxMeGWOsAcdpJFA6n+oRfvcK5PGL+vQFB8kfNVz6l
2oH5AbS+Pi6+UZi0Lprmii13cdOJNYolVMYRlJymziY7aKDMiRhPteAYvM+GrVfcVm8op2+N/ZC8
pA2Nb21iPIGOy8DE2WfJM2HgPEiF7+hQGQ1PQzNi2TC0kDkMs2cLkwwKhR69+GUp2fW6524udgei
OmttPr87cMnBbaT2KcCPYlh2njyH4o66fLEzHvMIo0I9eJVz2Zgqljd8YZoxUvxnzcH64RSRYV9d
83E21OclK4S8d7LxyfltB2Iv3OTAR2riHoGxH/CzE9wgoFMJMIKBL7jW2grr66y/Tc2tXv9lh5Xl
f9XZeIJ1STEslECiKim/FR4sU2TS+Fx1e4IdZdfcYDO9JFd9rKUMYAoop5vfpSGP57NyVjD9Gm31
yO1m8liKHHb3n1bbFpGHfugYT3PdsZb3WXKn2WAtVcTrbuzdhwsheupFb7noCFCr727+CGTFzzcy
lJtZU3r14WzM9bVuHc8TpZwGdy4S0CpjTBrOYM+aebNPw9cMIGdlqw//RXyEuykcY9HtoGh4xTEC
VlZy6gfDFoXuVC1DYfHZfnAWC6jGm+3dO2ADChze6p1iU3Pv1t0p0mwPfiyzfhpdC9f6yCOX51yH
s3lfM7yPA5QsOIjSK+CL8D44tF+Ywa8hgfUAluTKcd4ep+fs+XV13tBiktSnPhBnxMQW5Qgp9W5X
suAC/f0HqIFoCvMjHAW2BAjC/LzlWNUt7/H0a2iUOLPRBvRvTyqqyeh16SaSTx1ARn4PeGwkkpHL
Cd4QBxJmIvvmVIRA4fj6OXR8yh2OAR1zoEKa4iMWdMNppJ2fKOCAHyWifzhwBMrZ5qjdfSSsA4yu
twhTTNt6H0Jt9Kohqzh/kdb99yFh/au0Na4w1aSsRWHLMOXfYpH2bAw3BAHtHpolS+t5TeXNTVyA
rDE/gTfUlZ9eBShJ0eKZhhEmKHIevFbWY9+agaj6BXdjVQElG7NaNCwZG7SjkSvFN4dCVgpR4Utd
qx2n9w0UbQyn6r2a/QiPU0VUT3aBviSfFYOHx849Oam2KtkOog5pbpZvMXZ8RPP5Vo2D9OYlL4+j
ebh5VemY5yDAiFuAdKiGhhCaY/6wfAIVf+GirYyOmtHs8BrV4J3mlVQJgTc6eH5X/STF3QseJp/p
rxX4f1VzqYcaSHENa5yWoET6vyeuYbZl0eBkttd2I6yMz0kbVYVdt5zv/joQ/q9CLG9mUpO0NFkR
Ff33uYz0lgu3WmJcAlw1vJjV3a0drpJrumsioIjiGa6N42Tbfy+Zf5dIfr0v0kRJZk+yfp9qkys1
yc70+xk0o9nvZhzs2D8EsKjJTPGdDfTtf78j0eSfLqylyKLM15RRPf92YROtOxdKzLRUhRN2fWzn
MmoICX4PdnkXDeSS/7zelsJOkdz08wEz5tqMfAwnBY4AGPe1io/iRtVmHDcW1bKdsntO23d1G19H
UB6GQJPogJsOiN2vkmPPe6343WVFLfPTepOpV2REFTkwoOS7WNOommqzu2uqtjLXEGUos3STe+VY
UZFTr/5BiXQG3hytbpv7CrY1FA5zbX6zib73Z3dC9dViePRHOT0+yCtn1V452z3M2W/Dp0CST43Z
bbnQwIFhhjNtaS4Wc/Z49fpirOjs9ieiiRk/baKf0fGDWuF07B7UzEazp0/rUQ1OtPZ2NGHsytvR
HgI0+6cWWkwwWIxOaCvExx4vC+08Dnv6sseIFxKek25zn6dLyY+cu2/h2QCXZA+kxvl4uf5+7+8p
aPmwEqblkkLPXl7L6weXJqco/nIRgbkQBMYJbUAtPO89mp+BI0uD7JMcrG8DFMeDUmeCqerxvFGn
+TJzzbW1JH52Vkzvwm2ZPPglziOfWs7kB6HZqD7bi0jFGL7wlLCmN/mF+iHyBS8NUKRtjXlv8Xr3
yS8LxeF6g5r3lofFKvNTz+COIj1aYvKzUBfZRNil22bfLaJVFQIem7Fd2xyWx2bdBa8JRrs4k/Sz
5pQu8iBiaWvcnNe8n7RrA9PA8c8fAeyTSXs6j6rL9TpfxFvFj9bZnnlBH6yKQvw1ODBNkys+4MQo
n0R+1Fvar/wn/cmD22L0I1TfrSWFspny0UP16y4yLuv6HF7W/Mb/RpjsRfjptyafCi9v+NcgmiA7
9XaJGQxIbqoxlPAhm2DR8EEHoWSE/EdLHbWcC1DIe1s65YfiJL5LGPLSpOimOUU4KpVCOLSTLPZl
ydcFu8E/xdw3z2WrBQ8G+Ek3EUNAVKFnj7187zx4O2bpmEbB9L4cV/GaVYwrx8u9g3xuffb5ly19
KV/i0zVA9QZ8tJyjNfUq/Kqg5J3Sj2zVY754Fuy6Wzx7JwJJj3kJjazOF4EEIbOHzgRwDTzly9aM
rSW7iAPpmtxethHbIjyQ2O50O6KxAN4RLEQ96c1QlxYP3X/m0+SdvBM4eOKrjGrKzvNgnbS5XMyk
lx9nkwJYG3kh51I/k4FnUVmt7ZsyJaUpj8SaT5MSPLvK0vDbiebfQopBJVu3vKG7ZVzOZERW8Mhd
FRLH56102F5gcEgsOo5/uMrjX8aGE6zrSOx45Kz4ylo86u05mVaqd4YfpXqvm0fIK26e8SkT/Naa
xrz2fNjUSFsru06nEr7MN7cFUVVPK16bSGRwWihe0J0+lH18bQC9yKx+lB0bONvAhIt5h7N9FfJp
AJogBpav7byZGLMYMEPhCUrID2dU/5vykH/cKRAQLO0fW33au9hkAf5q/YK2g8ysItx7lmbOgxjx
LmDlQOCMOs4GUx2Z2Aw9MyTVwSdccQZ4V4P7BGZy0TzDQ+apbM3JeV0u6iDd3KnuaD7hIaLSWMSW
CjMTcg8728W6035RDk4D4sLB2raUAmo7OuFhuLmo3xJwtLNTffWz20e2U76egTRv5zr4kmourJQ3
+Yq36/a5eUzvO9Y9K/U8wd3Esw7ypAq1LS/4cnvqYKbdn8xJNRPX3XqQbBEGLunBrAlhpUDCjw8N
wWo2w/ieeFje6ZCfjEXtwgTex/SUIBPWPrCklYbT6hobFqJXczUCVart6NBy9pOTcnbidCZ0xwdw
d90x30vVJr/kueFT/KK/Xk41yCTuX+PcQNAXTku2AEBni3Q6ePrZrFsnmD8mzS/7AA0DTJ025vjW
5qqAMgmT5VhNq41+AjBEh6w4Ej3u4EhGJ1Wx6z7gKezvIb/P3lBVQc0ke+dQug+LsIMT+aCWMTq+
pO9ZiGcCjeLA8DBCPViYjcLp+05O91mOXUGMSc5IoKCKfAY0SrmOvdWaiSBOtvr69fU60REgJqs8
Pjd56+hnPl5MlfSyDVUh5IDrDjz7Mtv4hryNG7y4TWlusus1Xw2XZGl51YzqyGE04ksdHswtnz75
yr4iP/ErHHZn8TRZCVuKdx+3D9L2+45c1Nch2YRUKrzHAvPr8DyPF+YkD8hdd1IY+TculvBBgpDO
DeB48yjC6YZI/AoN51Us26N0zcqLLvga/S9sIcBg4HsfB20ISoSKLs1SzpS7D6VSX+lvEFexGQD+
95zFIGOFqTYVNkI+i052l9gWxCyM0shh8TTxKPsPb+YKQNeOHy1WD0Hp2DTAF2JRX9ppgHuDSxwg
haNtNxszU4OQKxEu280V/BXqpXhvBdomnkcnSp+MMS6pU4BDFV1opMDihjdsMgljGUx5+JSHpvqb
epE4mK9UAGvLFj7PYTNLcQuYceM5JppZSf3XWGiz8aIBVRjNrvK5jiHWKzj77ex54GB1NPa6ONxz
OgamPD8/sft8oIomn83BOh1GpwWcKrioln2H+fT2WrKcABBRY0NFqU44/lzNGE3D13LiGUtWYBHe
Z+0wKfE22dIrIeepZuc9+I+ZgPo79rRw3Fa1eeYmO2vZ3+zb/Fm6JcuY78cDgLscSSgF2LWypDDn
n33SAAWA/XCxPp4X62AcuMH1+/DevQfD+/Pu91wfaOkt1U661WOHNQ8MNiHhQZvNFr/r92bKldjo
Yy8mnlufEt+i1hz9mzejFGkss9MLHD0nGbHa+4OnFzcaxrbpheG+9fGY5r09wsJ/kJKfngvrS3wQ
ErWrHPwWinmdTfK5AXPCIBgJsYK1iNLxqXxB34qYQh8L4Hi76t38VNxmn285onzZuVlOw8LBVg2e
LvUKfF6gA2dsyZbfLZM39WDNpPnQu8YtSLdnkLv7CCI3jQl5gzRn7BAauxdCfmhpHRzRmcpXWMo3
6tvKRFqn9IHeYePh4IOr11d0oKoIoGGirHg/XoOi3jBVNxR99vf3hLbmy4tSw8d4+kUTIw6fHwMx
aXPioO/DhnhFA9qGqP6jKD0CDItyLtVoAcdF2qAuAch5IlHWgecPhu1H+TK+EqIp6lx4XNc2BWD9
88xuYTpg7lOiBICq38U3/ykiHNqrx+TdItpj8VNOrOYa2PsQixOGSbDDOxIbwiC1vOcYNji3xUDe
WC6YoGIpN562EaiIsNgv3GVO3AuVAhmMwN2riBMwoyxK57aOwuhGVaE/tqXTvXyTHju1wU/1jc18
fAgxffnAMJqSr87tmpoAsVjJ8qSgpbKKjvm8GaEGVP0CkTmgJX8Y/grNOmYwomYdwcRepAsy2tPt
IK9Nup+N3Ree3k6UwosBb93CVHNLHu5VPu0O4iF6Exev/W2WfEffwgUWXLqFyOg8FiaD6JQ+GQmY
8vB+KCf5YH5apt0wOmm60jwPm8nglUtr1q7blbiIZ+qR1vS7BvgXN9Gfdk3+UN+9RzrRcX14OSnf
XyLu8Tq82F/huXBKWiIX7Y3gptgX3/kWx7jn5/MeEOSAwoNx5TUkBvExpQED0o/TnWQe54QLY0jx
9gnCkZs6fLYwJvSpPo32L/ABoleiEw9VRjBYx/VR4Tnn97142s6iFclM/ZEIqyze1knP6ehZb4aK
hY8rFSsFxjIBOXtXtC67wy13tRSjJWl6HDbVpetXrPb7sJbFqTAz81AV99UlVf0cGPR7Vbk8JZXs
iD8DwygYfxB1fihh9V6t6o9Us5tVbTlRFDye2wFoL3ETRxgPBW4f03gTT2kpbGp69JyerOBDdYoP
InXgwe0YkPk09+a8vohwzG/AGz3h5tflpN9wgBheQX3NcoVPGtTc//MegPGHUXjUeDMknK2nE5r6
1pLcZGHCdFT34u4Of3Nyn2mEFtL2/iXfHXXdhCYFd/rhTpaE5eW1TKBiOg8+A98v5BTcpJt68ZqV
2NiNShK6m/gfjUt6mJj+DoAbVpy3dwNvLA7A4YL5DfuqsmyNsR2f00zNPPZMCL6LeG6QOKpufLC2
0SpbiYyqsJsuxta7tSxmFc3/bcVQUX4ogxfDQzdvS0hgODS2Y9zq5tbHGErUIKqp0Yfi1z2oFsl0
mGDbeZSBLV0Z4sH+840j9BPSru6Xa2FaLJujETkvXOBhioMJBPkIyPDj/mlt2quk2XLv100gIR2+
8FD1uBRGtkA7B/4Gdc7S7S6/vtULKDdlG6ooBBJoiizcY3S6nqvYS3/YvPU1hk20lihyLhrOQRj2
XNY5Wb4EfdRl1RurRnEsawoNbgdJ5Y1p94mAz+Pji8qTy1wJKQJtzGzeFfRTeyysqWYByT1ifSAS
WuNZtEg/yVa3JCPd5/NYH8tju7dSR+6dthizKYuap+Q/kyWnxvAz5kQ0iDJ3aOhUuPWb8SENThER
lDslkOFjjzoPMCSBGE3ptbqr583yvsVBLgk41TjMalACO/hqbHexXY+QXUqdxcdz126SWb7D8gZA
4EY6Fp8vGK6w/4CJjmcgNS2uI2lEyc2zH6BKT9VyqMPzqmakzPqqvttv7IHecae9ubdfTll8oBeD
ZbwT2/Md/1u3grXKz6QTE21JdZis4UVoQi+F2Rf6dvjjQjQmGmbYc5ddSM9y+kPMZlw14o7oyG8S
gEWWw1ZsGS6WhjSVVELf7+R9WKabzDcw9CVZuXNe47NyrcbrbJO38++KWVI8NEeTBqYJBFvHwkAn
LRrkkAkl7oiMaEfwDUCzrfPkSPvhrGwoKNDbYtiRCRJmE9LJSxo7C+xc5tONo5CsQD6CdhxNqmsH
g1Tz7BY0JTp3GMYRHOaXSlzdMxfYq/T9entB7ePM28QAdjYFfkj809uPHf1n35q7KfaHfJh5OykL
vz50U+M7NTZAv33pYn70rGYMYPdnzmy1dhrYiGG8ooLfM61Aq16zY/Kp9/qDIHv6UuweXmzpkr5V
b69La4Qa6n3YrXyeCNdCRxU95RyeqYeQDfe+ZUzSNOy5iPy1ifT26NyYujsFb9HDf0XOJxjjNS5t
nhuzfTTMDLt4ulaCL9tcBH5JSRnU3Po+jy6W5Bmgwr/aSXpq20mbeJScuURj+xuf4MqhP9PTk0OL
ToVsnQBnhguOGRPOArTzsBViu6K9JQQ1L09GBItZcuKnSx5GDMG92tZgrRPXAnD/1YXUrNinKV/E
TCZhk/pcsMP0one7zzVr9jJ8TZ7I1jYBCcIW2WBPF97xN23WguH3g1tTyzEXKXN4mVvcj00RYHmU
RM65DpRk+kj9PF5ava3jelZRPg4JMQeIxVhAV2HSf6TWQqSNkM8SjIpxfoeOkIctUT1X4ek/MT+g
osdOg78LW/tVKgKBRhC92pc9tGFTeAVDaMz+YIbAqceF7cZEOOpcIw8jNagZhhhc2pO0M0sc0GiO
tA5fSFCYTGkiv+PvpotWDhtW8t0ngdYeJwNPrGqWGSyYkxitRWWt1GvK3vdipxg08+c1EHdA/jN+
Ked4zif142DIoRkvyf26zs7KKbtN3FNbNxmuYSUZTi3453KSUu6mNFB5zZh6+oTh6Q+72WPai7YW
TwTMY9AOcswRSF3YAZRh/PtsykPq85X5ClRv6u3t5/kmjMHfa5FCembGKJ3W1upJWtsXl/tj2Wgz
IQtMMsn2I8XDEqeGxIuJ9suZqmwf+btprM7N/oX68h5W1UwWZxYRBHOuy+xZ26W84wpEz4OUz+p2
ZnC6Ya55rSKKPFuJMZwhrEH5FDtGRHAMrJODCdWYj6i7GkNsdIsEkoV58vS7xGP/lEltU5+/Vptf
5FgcT9prcst8nUMyOzTsPMabboQPbfskA7oFLW2r9CQlpycRgLqth+XDmOjW9M7EZROYycfwWsuv
tSDtH9ZKhFKvboU8OJebB6VfeTM8g7vhdlVYwzOvp6UZJMxXMqD68HO2qDRM5GlrOv3wIVCJLve4
H+Ik01/v1lLncIAvyVaOA9J4YDRnL6WgJMQTXo8rnWHdye0Dx54EVNoq4MaGJ3YO57zGoGc3AZcq
QgqjArHr9skMD92TcUxvSysNh8yP2X2Y32PrRbGF26UYqrWbYV+DMZv8dGLaItALKLYwfQCUW/M6
cW0Ofk3ZhfgSN2Nxkiy1V5hl07vGinJFpDzAbNGG7c5Yz1m+QUpUkYYEQu4yQSHj2N34KQcwg7/V
QiBDvAUlqSytiMy3BkePMJr0U04KPAI6Vxu84uVkL0YTbc6cTPcVsArMjEVTWQ9yayr17r3xM8t5
YQGA8+t9/PjnjIKBZ4C217wHAaXma+m0QtcLErhwcnNS1qEmT3GafJkjs7aW7JL2CPa3lhcx7lpy
RcPz2WXuo/MTyyvpBn3HTJSw+cfOjfGIlx/B9tW9l+UohDi6rz3nesNLTFJhVSrMifg32QUKfK/9
QpyYqDkYIZOmneRyz/POoQPYZq5W+kLmEd8wWWkmrvSyFXqhGHKRcAx2m4YPXpBKApZb4N+Iyh1p
QfGrYAMNMi774JHn44o9QIJWPfaZ4qqvXszqEcUxum3ZegylG+a3z6Z7prmbOIJIuc9TQGDgxfZw
ldhXVVtKKWX6ac/WYI8TluRTaF6ZqKG+vWTmhbOe5cFSqSeAfq4Y7mJR26YUqyYS/l8csdXCYjCR
+ByQ0hXzxfY69DMCj1tL93SMCspn+DAnzwcjjeydwudYTUEkeSn3rw+qYM/WzpmR/pZ+GmrJo3sr
7GeCiw2ubIwTA+FJveJHO9CjEyKnHvxBcaTSURlNZhQFSxdQFIXz2ryu+JYw2SVcMRQ2VJ+nTb70
1/g7w+WNAk/0SQqYhBDd3s6pU74X2xeGPWLMAKuOJ8nt2jDo+S015M+uKNoCflVMGmSuvORU1N61
iTCn5eIpYJ3NnYAXijDv39t3wgL5aoTpgkrY8sm8OMBqSsYA82H0ZwfS72iuXp+fxiWfdacx58a3
YoZbz/HhR4fHFW3lff08ZO/J9yJfGvOEAaHsJ5/dtsnepJ3u3qlxE9VQ8sAfiHRId64MqFP4jbcf
xhs2ByYkPppr1IaI8Rqbpgb/3C/RnspzwWOejUY2BAW77oMDVj1KMQMB1AIIdArKgqF+ydc3yWan
KE+Qio8JjnZFsKnXic2wiHiCnCLbqulEc8LS84yZeI5///mlXM4LAY9r8iyv/uypAAvTGyNSOF9q
Pl2X5+hCQr2ooXTIGuZhJuwl60GIQseHnL5groUywDX/xFbhUjICumZofFYeLepXdKJ417tXFKOG
JGRmH5lpTODlIL1ssfmdJZssnBr4EOKgO4kw5jUjcIT3ScxY+qW4tBeTKXZc+DA/haCAVQwZaDSx
9sZ7xCQgfRC0BAAHeU4OXNDXioy2v43Z8dC5CSEePIB+xs8ida7rQAjcubfBu1W+DPRQIIp2sYSn
0F9QgtXshInfZgzKTMbomY+i0EXxWXMagwBin9xCYWRha59kuppgpwbVJaer7X5Hyh0LJ52oZQy+
/AcufOzHtZcwZp17Fv2zBwfolK+RXCh5Gq+5aNHZ8elAGP3pLh/1TS98FE1Q00qgwXlfi9FpqKlW
FB9t/1aLn310zOK1El1uuDcBBkdVYm4McJFpcMY/F11BHwq9Y36JeGq8Ljo8r3JhnKdRSVdsCOP3
5KfbNG8Ck3zPY/lBPad8utmFRF2ZKV9UdDETGDAB0h2x5z77Ee4fNVm/938IO4/lxq1uC7/LnaMK
OUxJAARzFkVNWJREAUQgcnz6+8EjW/6r3e5WtSW1CCKcs/faKxjlIpUW5XMe6B6duRrus8aL9Wmt
jvSP+ukIBKt2Y/GMK3Z7rLATd/kwAJlHU94BXA8RW3J9GlPFfEfHeAV3fqAFJa0FFQvdg++YYw6f
azHONhzO9Yt8em2iopSAuwNrByydBLK/yvhAcHnEgdgM3w4AGXJYGjaEbEuhYJyaJGDRIHLB6IVh
CsAD9b0UVRlaE+7bTXV4XotHOIajGCt1jY34tHsT5jkYwTepEza6iFl0ybjTzGnMHOrm6MmsvnNT
wcI96/g4k+8yEP8wrcGP5D2n50bwMfIWUokJzzVdf7Arwr/po8OZxs3CamxOnl+JReTCD9wKNqKT
DrwH8OdkZ+PbyibJlvWLBRB6LPceCQtYYH7etsnRkFyRy9hMUGZAjmJ4SyAi9cBUQ5PzyD9fCJnB
J3fFOykeM2OXOuaeVIA158dW9/k9YkJeOzQqvBU1mZURG6ebiGuaq4pSdVaFToUuOZkL4jIOnQ4O
KsR7VChUVqwV7kBeHWMzgnwIqf+8fZC6sOyXCjkC8DrBcfim1BPCJbW/CGsfy+5yOkS7Dq96jT3Q
VpWp+T6cE9oxbUrMI+cvWYWfqa1/QsgMlv4J7vD8NRtBB20HJ6YWJ2Q+DI/uSuNMl1K8ppzYGICX
FGjDa6C4E3fFrvRWXmj18nl6KhBCsJDi90Ej5fZ3mexTclhgal6h4d8QJhAo8ZxUpQNA2sIHx6X9
nUWY3LKICFAAmikjkehdu2KmumT8N++YiE4CfVQj1WN0znvf4Ydq2T/BvntwBa3UzfsJk2ZmpTRE
QMkExBN4lDgNHHfqfC4yegXGUbACGOWDWyDg0cYQzahB5I6OZ/366g/5sZ+zHy27L6aTtJvROBPb
qnfY1CqVwDeczG6ErhBQwCtiQAoNWp5o6KLAvliKSUg4ok5pLtKnOaOXFqQpm0JJHQcDrAIj91Ji
/iBC0kc+bfRZ5oVlyzyoTK8xoyjcBF49VQq9NWmJa2tT8rCx490bT3unU28h/J/TRTgfjuZHcEoQ
NexQu7AY02MwXuW+IpSVSW93MvfatkdRtOJ8Rxeg6+Kd9TbeNYwIbt+AXrdd8mFs0Jjtg220FCEk
2qhQ9Mn4+zmVThGpZdRbXzwN9UW5Ssfn5XbW38BI6HsYN8MZHQlGy86L7jz4PKCsHiiXCKDhkErQ
J8IB+wm7bMasFjxqdUNtZdi9w3xxni/ADQKgt48CbshFcSFSwFGgL38y0qomLEwY8vqffLBW8tRy
8zUtMGXOa5u/1T8aqbLQNtHEncsHeGd7Ls8NGTmqPQ4QiLR7Mqx3UsHpYIo893U+klLla7MMd+yB
hIyYH/JBZImhroeexn4GyOoky2QpIuR7btgyqrlWTcCRATEKkYacukPm8aSEnlKHcM2Dd/8hE0wN
g4toenOa++vxPCBLhMxIKA6yBeQS2oQtRx7mvOyzs2vBAWrIxXXb2urN4boTykPaw8109dSuSC2n
pTUgHQ5f/luBxJeTD1mNPp8kEsCseNpoU42TBK7DAgX6SEAHYCa6gIGybaKnU3x4ma8ogw3cb+ZT
uXTr0m14DhNq7LnCWK5cKOa2crXclqopb6eR3IQIJ9PNNCgCrgV8h6kqNy0wfLIUdEcX2VCWr3Am
dqs4XaU6F++teYHsEUSg2p1qy5IzNKj3zHQhNU7WXCUIfQCj7eT2Cb1Ty9aUCtydA5Z+JIVQCNZu
AHZ7klu7gi7G7cmyE8z1BQi6DFW0hrROxKgjSotXPeM+Eu9NxDY4YZ5eUVo/hDGwZPhiN4p+LHQM
VFAU1czJU88InYKXH8i2AwiCO2shfCAANp2GYLrKhExENsdiDyu8YGljXHrVN+TtMCFhLk7rCoSV
29WXvI6AHxovZ5wrTgJmBEhWpHdKVyVyxzQiw+0DN8pnVrg0M6cGA2b3oisGeCLtCWSp3vf6PieP
0Hxrq52prtv82FabgLhYY/UELk6t63M4QNFVyYA0kETZWWX7qjuAmNI+PU+3lxfJzg13U9l9kpeH
8AfFJfAXUe52QiQNK7fokKFifjRQw5nx4fILIYg45nqtagsI9cYN3HcHcmK6seC9Gs9j+6hJEg1n
Ctkr3axJ3YYtGX/O1H0+rwa3XehohpMiF6IeMVfwbnnJAZNVBl9AM6QVabNEdlTc9zactlgfK8jw
kVxQ0rHfJ7wTErVYlGGsogEwHI36Wp28NCQfhEKhiyhTr2YFB/KBUoBUSdtp4det3gX9TFIvjeBR
JLCRCnZJx0ClevW3z4BcE9s8kEwOxenCJUCJAE1pzxdaUOqWTm8WZQtwNE4T71YPp+ycfmZrjUeB
336GvBYEGhjFTkqsKjSam62oF1U+P8tji/SrnLKDKOEoGehRUKXTiq2rnN42t8DVkVjzUNVbKsRR
2rAREM3p6G9sM+GEjcHr2aMeRQhjYcXRcOS8M4jZ+kVdirBX63zW+ShGNpZwEItLFW3CzM2yVcxN
HGb3V3bvQQWTz4Z2YHh+K9FGh+7EKXyAhXLixmh38EVCCFiSHuySHQN1iBbRlG0t3YYf2UNkw8kn
9Wvc65jcbIZ7cTDe2Nl7JHoPYJtttUeqRpgmyYJvxp4xXPw2ekSGXrHgXIFxc15d5Y7U5ae3mHfy
eE501pnFzYuHuWmt82ytwmRuluZu97ori+7ebcb4QeS969GvB3qOLYLITaigiLxAFGwQEVY7wS48
GVticm3t6ltux3hdcfzdc864DXVgiUKOrZ+IzWFdrNVNuZD3wDq7bvX0aF836gwt2vI1o+9b6jMJ
Mz8iUCg3kp1JUF27bBHB9cvibM2xaH+rpvlFIBEHFtdUnDCBWhExPqEHtkdZI+lHnWNc4/EQeOnR
tD2Y1RMPNo+LI6ETHdN8BrarnaJPUF5hKX0/P5+XbqdDK76UEONHQuykTCbDsXinpKNdFTkFyhwq
3Zo6SdmpB/+zgBdP2Yf7PBFx6AqZkq5ZoRIqUpcoJg5sKpOAmszrVT1+ERXdOZzok8euIgcw2t0I
GB/vqlm6XdwmtU3N4+Wzcpau/T08Azzr9uk2WwtXa1dexI2JVq9e5lTR4qzkjMQf3DPNWbaT+W1L
dpiD0ORMJC1DLRGVYD33v6v7mAFNHWQTcgf7eE86rURaZMf4/rpvPwPnWtqrjmhnVnKBgLfMxp74
Q4dy2H0hlOZtknu1GG0ygfrhLfkbY/L+EdpbKILw/wDUCXSaGd9s6tQh4iX8CD/8I9foPwxNlH9T
9rFEwKAAuwBR1NHI/ZMCHBiDlDzzKjkpZGUp3ynFIkRgio8evqm/UJt1ydZfzJphZZor8wkjbi7E
5+z1IRGOyWxKvsr6t5JsnvG08vdidu26eynckYslbGBSx2DE/A9bFEX5Nw18PGqLdIJRJySbv6RC
5k0bskA20ObPgW49y7m5z3X1KWz8ffJgev2hwnigRdOJ/BOhy8kwIACW2AnlyKYnrOFhIz84gjw6
zSpnRDa8m/v+h7Hxohs5aR6jVpxddsZG2ojbalEtQM5WGRyt2wk6kn6Vdxkq5jnOzGsUOvlEGmwG
tBBtV+R03fAdAJFcVSs+ywUd0IJBL8cCAbqJzt5B80XqV8qQbdKf+zVcho3vTyh5ATZGgqZFKEeJ
J2B3iSKnY6SK+bgJjShZY68AV1abiFMXZGyKSGpmztmgbRiMsIykpQ/HRdkA45Oz7j+EQ4ltW75H
OPTapmusFKAzgfI/bqvbd8f8axRXkF+wlClJP59M8qNFva83+QZx3jc40hctG3MuesNFM5eIcu/h
IB2gINE9H7H4WKUYCMxebyaDMOBjFJGgoLxn6q9v9GIhQsCZAlBS2I4YOCogHlM2QF6AsMGwzS9h
jwNDTlZBYIPJtITesw3C7UVZ0a7ZV+p6w+7zwsG2JeIBVgZxEJ1NritcYWwOsokcot0ZcaPQkZck
YtuF45xbj6hlCKg2MgrWepv9pIadXDAdpK+B+Xt9hQ7L0JNmHpBtax2fm9ohKTVfPstp6Uk7wWsI
XibnVdqln8M1X/oRWKT98qfmZehGLEAmrxolD2o8YYS4ssbpD/Ui+QFlmsbreC0u6c3VS0iI+O3Q
shkeSo/Fz3Ssee8V6+CDfyrQO0AFsGX4cwIjajagHPJcOY+9lyMBQRCfXn8KV1YzgEg+xg9G/KFt
MNekViCj7D8MzUYN5D8VszxYpiGKJHRhKKD+Mo5CHmmmepslp/Kn3kieyG4MneKLbvD//hgGpv3L
/MfQZVHTDFmCJk+G1fiE/80Xpc+lqtEqbGtKmOg/FnJFsOjRf0D4rFCdAP7Ar0ZrD4yJ0qd60ym6
sXQgFhDvCYYPqluClZCzV7gSyzZmFBh6JG62Tj7BTrjQUjZpwSFZYAtX8e0cvBoGOcA2dlipm1FX
STb1by9OCx5Iktr66Z/f4l/OMn8/l6aMI5aIOACpo0GMyq+ltc6C1lJxaTmwm3lU7+1delcf7aP6
zD4hjRGkQtWNQgfRBex9thw8Uv7jGOTfyzsKGUlTNJM/rJTIPP55mqNeq5VBi9PDoH6Vb/EVi5UG
q7gLHJStSA2IydObvNXLrbZ+Rh+ysY7Bkl5QWgbz7T9Ox/88FHwqdEtVRZwsxq//7YpLfedXuh+l
B23YFKdAOYva9Gndmdf4rQszLCKYN/mP21n5LTr56/1rliVqqoROQ/x1DSqpqV++L7wOUnr142Pe
o574EcVZNw6B5715lLolJG14S9JSlJbpANEmUt76GCW2LYHL1Oox24ZQK0ful5zYhjZpgnXaXXys
8a2PANaExqoU7rTnsnsqEz3x4m4xxlr++fTJ8q8nc3wnY8wQT6UoKtZvIyGSQjqrfvrpoa9WubAa
cIGWV332iPNtA3e+e+Tqxvx+Yt0aiY7VnWv18IIsY0Dh2OSvfew/6EBer/OfD0v6n4fFI6xjOKRa
aF3+eVUNUU6HXLNeB0grgvoj+CspWUPEtIZ5kjE/noEypepdux3+/ML/63yMkYKIl2TOiyn+WkDq
JkhEJYhfBwCshpHdADY6LfNdApxRBTOzRaXqcIvpCqpBJ2QbeLFv9LPEn93KPX0smKoAIyz9D4ma
PNYe/3zsrX8c2K8ltC6kJuWRex0EJjPNrM52GURXBgVswJeYKICX02tudh2VBwiRnraendgUZWnC
HCnHiKm1Yd5KaBG0I0z0/zht4w3/++h00eBRQI2pS+Kv65VKYmK1Rfg6JMQEpA74MzS3CvYcJR9e
L/JZwfOj8XQLkhJIKr04SU0kbGYwC+e5PjcNkG6PGFpcP9LbfyxXkvnbKwLdKEWoTE1HmIZkab+e
V+tmJHGVDM+Dno8WPqCk42/GqU4Yu2Vrg290vgPE4WuupToASoAj7c8rmcbJOKNQvoz3DmTyzdoy
YAkSV0K7TD44fjjlXE2XFR9fs0ydxjAV7822+iSl6UPZ48ug6k7RjwSN/ls9IYJ5VQBf+tVU7erz
+Xg+0nW9Tj9eW5DMQ1NNxHwEjQbv+aGtEqBZBi4g3h8oRHQVDsoIthTmKEvJPvt6LV57lNMURav4
8JzDFKvhkyDddBqGLhKqGxkW0Tr/ygpEidMBUT9R5+0RdJ39l1l0ScQnJQ9DMa/bZ+NAEcZo0QLW
TlWmRsNUMKeG4CABQNhZ8p4Hl9mw9RevqrmXp3FGhnUVwzswLeQOiVOSi8YsV3UyRk7VwsK3pzyw
uqWBMzK4NgiwmT2wPdKLCM3U/wSCBtYesAqAXcPkL5uAs/GX3ALPdjh5gNhLmr0rwNBwRQIdPIyr
cvJhOyI/xvdhTyA2WA/Monjd7VQ23nYhFNuncY1kr6j/Y8HEA+n3ra6IBveRqlg0N5L819f/tuFU
+iuvWr/FFOkcnE4wFSZhOWc8SXo5kC9syt4txoneDM7Wns/rUJPuyR0CZjMGCjS79wbDKWnF/WPU
s6pfRhtgyHU64V9BEYaOdkw2A1jYVRJtCT4r5Sm1t8tAR7wjd6ln+sJN6GpfiAv8GJS5gOKTgEGN
Ub7UM8WWBJRJxhA5E5dNdu77L1/6HMptjlyv3FtgQ0J01/SZSEGtuMZnGX8pdK14VMQ71dhp1l55
vWdYpeUOUqJnt7ZkR0v29blFSlZvUnp7E3nThA6jmJ4EcrXr0ZmNI5nn02GwZeYDLISjvn6HXqG5
tuUH93s28HZspLbTYclQ3g9D2KonlbbpUdxs12zgYuIukHZoqWACh9qctUyG/UTLMh0gquSaTWcz
NC7+IK9o+lyLTIZAmiVzolwU2oGCaZqKSZF6AnW242u/Lo5PvFeQgiB8RzOBYIb5I9K6ve7/9ALl
H5Ttdi01fLr5VC7IdrmE04xeHurlozgq6JSo5OZF7sAwtjbx9pmvwi38k3DU+32UH4h8FxBd90rG
QG6MN5iJ/UK/jtZy7m3WzjjW2KSDy7FumGisOY8bW9eesQStGyfrNUoZn85wQSJCd1i3V06uIU2R
XgVesmi2oetPZuKxcWDqAIiPt460rJkeIpEsAOL7hTEcQnPyfGAhEhSzDMcfXO5eh/Aoz9Xtg3vq
pKzwbQJt06fdYCv1ZhgVE4BbXnGJgZoZcsGvEVA8QNb6gBGZDZ5VuNmw7RK7ExxzUo+Perlq9sab
D6w6fY4B39bemlXcaXjfKF/Mi/A8ABUjY++4CLxjy/zJziP8D8wDBgYt0E/o/FVAy2Pq/U7agebd
Dt/24Hac7ykObt/EGNPcrcudJ83Ffbo0DwzwMuRsxNKZtDVAyOZBxhJVnPlbgwzmH6aHSjh7Adm/
527IXB5cAI8mdfL4Qu5zAecDf2PNfNTHV8Tw2hY/471awb+bg1OCagZr7K0mGNmi+XJbcmcW5eQ9
WIeMrqoxO1nwlAlDCQdGBPL4j0Bxcdl5Lc5Hy5M/cVsZE8Sj3R0yA7AY0hFpjYydEV03K+40XWOD
lW77iymuKvjoyUqT5pq5bHy3GyZ+PVJ4itRpntMOaStC23jFfaxLu/QGV9hWrZkFnf2Gg8+3Xi98
YLFmZgXrG6aBOGMCE9CYvsErBrLYi6cQQvLz1M5lMD7R0xYpErVzzJnFB4lnZJ8thdnd9ETbXNLV
2PVqkc2e0FDyFT+nh4XzFZaTc7BWvYKOew/JpDv37r05n9Pv4eFP9XQSwvN40fi61cuGLKQL566C
4VEVmwok2mLN2KTD0kKs9E1XLrCbIGZEdwCecbCk+fPaKraxaH64SF8EEHQf/jeqL1STj/xU7nzF
SVoXGddWU9zbksI3QgjkMcPwtxoGHgug0xsT1HOO7z4Q+uHWTdqJuExdLIhh5Pg7xj3CtKep/tKS
C8DhMd4X0/7EvWlabrzAwGskJvQLzGxe0XjfVGtsatSV0ngAyK+zny2ys7g00TCthx29neBKjQfE
LpsjPA12+AOs51mrPxdQ/3IgoEIxNJXSCU8pi2rlV91ZiENjtHH4PDDHBePMfBwF6h9hqX0lP8Y7
9Z2YfkvaF5uAjqsbtKn7B0+dDamiP6dYWd/snGcL90JQ7g7z8pCfsSzfLZb4ehqQzwu/yD41kxur
2Bnx3aFzCIObzeQd6Gb6VXn1Ktj4TG8a2P2dw8VaU3P/LPrJ2Ynm1XhbUf+sQtylwgtklwLDKTPk
O14biM5b3x6OTJTNQ8dkI8BYihmBzQZdXf98nv7deeG3Kht4CmgyXYts/jLWttT+pQYaUooE9ldr
o3SHHsL000su2jebItN/duESkgPoMo6aAJ0tk/gpDQ5xN4D3C22fnxiUoHq5Oa8byg379qUTKczq
hdpTXg4f+W54Y37/5yP/V8vIgWsiTRbJlrSMvw/cUEOfqqGIDlgXQvsBzVMmhT+h2fKobP78WtK/
a5R/vtivprgvX00sheOLdUhG201Cl2aLig0Ku2AavYamMMFU9M+v+peT0j+agF9v8VcTkMWJrvbQ
ZA8Ie6svIdtrmBL1TC3fWuZlDjboUF5/LGoUgy1mN1adkFqLyejCfhqkGb1KjO4jv0D5VRky49ZZ
vtc9rOeJgMSn171gU24he+bscu06pCDOJtiCCNguqLM/vxngjN9XzABLkkRDxmWO+0wUx5P8t0LP
ijrjVoR5cuqb+y3fvdRzpO4zQHPt4atLIlYmTybeBSXpADBkYRNrBDVihu8C54voLNWzNn+L2Qqe
QLsSJASMFoJiorEj5XivVYgHMrQUae/U0ODSN4xtqBAtYf70r6107l4HudoIwqHo9lGzMYU1JImo
mQUFdkfMT7V0ZYqHpP3OrEOK2iOj/ayXgT6fF9KuCe5P7b2KD0H2EVazSkeXzaPdxvPAWnTJu2Qu
Uu3UyQe5uD8HzJGY2alLTX0E/j1mWNQojz75fj3PSf/RhBBZmIuLzUH1T1q9eOG7YEBY2cKuLqh3
Wpi1DO5maOFi9SyNtcWrcSPtEsX8fTlYrgWvNl5Er+PAdB6jNg+xQ33v5no85+fRQyWli+gEgpl8
Fem0YQQMuc10FNpGt1Te1X0E5ZBWt68O6U96H4Yd/8+h4jak1ocKnTOhQXvU7f6GD9G9jBfYHb5Q
6FgzZZIqVwGr4pP408PYMKcvf6buhe3T2kjdsSs8cdjG2NioqOCfWC6a26gG0KG0T69CcBAgX6H+
UHhgBdQ6/lqOHdNhktyMkgUP+k2izjT/LIp76+bK3SGhFIZj1VDvWT/lpa429ctTsg/dsrt2RueZ
YhXZXm7FQapmYeENnPAo/VagJGRvMdRqvFBRrWgpF3RfvdxBXLbdoTevkgDTJAWYSLnVYEJ4bT+2
2qW4HxT0WagSn5uoojCjze6fW9r8GlwJhAlyFhu6bN+qg5guu+5YSLaGrpqxkGm3mgvF7BbPcpKG
mW8hZ0WLzNxR2+MqUjpD4HDCJMluzQ3Pbs7lsZzytluGDO/zYIu0gzPRyBdd9uBLUOnBjogwpjBH
0UpinMLmqACNWwc4ABKCY91uw4uf0vasQnxsboxbzTcd/ns3U/Aw5oVIWwO6QMKKPnggkCMji03/
KebpMH6KdwRNk1cAWcix4YEg8cNt0lmTxpwNkBLUDqVVZUyC7CR93dT3DA2Y1R5RQd1m+loZnzL/
gIpEkh9l99FjJX1bSNVipO5Q/COvEfy7EX40+d4vP2MLKtMeTgoSqGYVI5wSnpA6GRJjbrPVIKpx
f+AfQlD3OKIeHno01Zjl1qviI834JKT10zOE2GhXULqCSXyz4Wf3i0bd3thxk/MgOUlkR9ZKEJb4
Q/TWyJR8ZNkix1goyBdl8qnp6yhYpALvbcePqH2vaOiHdlK90wZb+Cxl10BkAysmnfeyGyM8eeE+
1kyzZPoUp/VdOgXCaD3b1k78Y+YSmoBR6oEJQW7f8DlL5vGnar0lHyGC4kcNjv3y1GbP4VRInRuv
pbpVJxGcQR1TwlWDXARlY7yG6N10K0jVaeuk6b1QPdqtBBCsAbIwQTBqJDWwAVzlhBcapg5bLLYz
OFsV+b1or0FVXtpWTVexPjKKIkcVHhIF7S38GvguvfVUBZXKmY/JR6d8Ntl7QxHtJR5tlGAumCHy
PQbVc0EnoM2aEqozeQbSZzug6OPzofhF/hVoZXbvRrcuOsSscZPbm9hC50igfR8a+VxXW54fZYiw
brRHXYZTQQwZbZzKnxjB/FlJvO71hhCjKj7bfifdnK6HvrMSygMedlScHVCu8np7gmuUBMVQjjUB
+VDTAXK48YaFExqfBJkdX9y2cCKY2u1u+OxpsLfclkWkxmwBF1C0KynW2peMYgZzOHHE84vuU6IZ
TptLhHPDKfto56jDne4yHCxUjQJMlQCqDWxk+/ZcZsVR79917ELAkBttIb5Wcj23kLrmsBEaaBgz
RTrr1k8Hy7n9CsP9TUbT9/7y0lXiH4JNd2jZi8RFbcwVY1OXC0yEffLmBPYy/46TxGvwamsdbJ7X
6g1U6ebGOwk70iV2Li7yvlfhxliM6J7U2tIeIAprK6vnimGFijTNLo25TyLDt4qSW1oE8j5lE0X+
aNCy8Q3dUWntdpUI6Ey+BqQpb5gs76lcpfJTCBc49GoF+yyqx6+IphiwE4LZWcA7IltzyH5wrrO1
haiBQxJQAk9UeFUvD+1BxtHAyWZVaRcik7l2aSJ1gCVULLXbu8DrYH8g7VWMQpqLvBOKjTENGnbY
XRN6UXJ/hbDV5EtQu9Vtmb7OCsHy+p6/W/5W/W5h2OQfofaB0nQ00MSRAhw/2w+63VU/pugiykIg
hgEN8hjhQ9adAA6tgIh6AlCItQKmFH271kw34F6GbM4sVEax/i3T48wRFFLN90z/chWxc7PO9MWz
9cRu9ry99TUs2ChZNxpBeuK7wKDU4C7utHs3PMxoN9yuZeu8mk2i73iUFRPqFz3wikG8lOpsiKsX
0DB2eAGSQSSFJt3uLIzfBwXfNS9A9t/QEct09K26i80TFiVytX5KbgVrT5RcbHDS53cOoVdfx9Gp
BLjHn+PZrPHNuakbuEyggU6+ipRv1rC+9ppqp9WAwYZzUzaZNhsYyMb7oVuV9dWEj9jOA8hACZgN
JjsgJTD7gnJZ/yUv46NVuai/CnMTQ5wxJqWxwhI34jETF8oHaGeCMgu9SNZ+oEfpUGcjRemFGSVl
hH9etg4AkvJ6VitOfYO9N9UxF8IuiCHyIwB9okBHqKRM9dKunh6faRVnoIB5992B4oY6p5t3sYNH
YmpBZphavLN8caM+28obqHoD3erkR2ahx0UPhjrgHmAWSRGpg+4w3jf7BPaDO/TjMqu8PFgA0QeS
OSBZxEe3wEnUN7Q7MjLZYF4knuhvwBUUuPCT2LSR3iDkAj9IrfEzCprKtwjjjtFXlftX6Dw1ceMI
Me4UwjKuOdLI2A6X+CHIawo5NXaqlYYHIsTZPNu1jFXom9FqlXP/S7nfUOpyLIlkowvkJmLhAfGa
SwzrqQuQly+Ntfr+7DbSG+qmTIJmCW1xHumzonPGwjS0U8SL5QYio/5RfNFKMSYFX7f0eUO+aI7h
n118hfWsu20bdA9Aml20al+zTrLFfiuvOxiDIY46joBrXGcLgA5QrkqMBnj0ptGlvkjptNwx2dfO
EgzvZXBgRVAW8ollRcmn9HQvjQWNu0S1UH5krHrdlHpHn1Qf1UUKMLR1S9pEIOvaQSQdSzbUb+sv
6mn1XWDITAO5BYE9dBTp4dT350boBrXTaPNewlsI5WcOntVvDZCyYTtEmAxdBjimtDMsOCwQvvCN
TtJ4bdR2VvLeq0OdQn2KWdLvdbBJylOurYTYE6lD/aXZLQN53fo7Qdxi1XfDg1B1uBUi8dKLG27D
hBSbN/X9WpE34btGs0r9pagir3bCzmthNHLvTOqjcE0/JVz35AXxKTc3OfQ/5UK4qtImzebSbZXe
ZunzkxZC50VeoLKrxt9mxcqSxzxK3EW5vTR5LQ7LvqICVfd+dJCs6QusU2QivkV6JqKKhq3KqIH0
rqkV7CuqOv65vPbLdV+ujdJVLNRUzWeuTqPbZxa8Bz5W5sjgjexxQ2es0yZVyUWIL3l/5LDxax2G
iUzqsza/CSM1HIu7jOa4LGeWP8+vgdfCZsLdCrgNgO9b/6qCqVOf6FqgIIbPYwxD6rVuy6MFR7E7
af5Prs8CTAeFU+mvFGtVGDtLs43szs8Hx7tlqBv3kjIbircO7Zw0t+pVf+Q+YZyhL2FgFvo0wWWI
evM9XqpAIgudDvYzfCtTVz9K0rqB45hHq+x27LnqxhTR4iQESuJGdoFK4bStVqvrarPabJzNZrFZ
TDfeYupNPX7t7b23DKfKRJksxw8URk5hJ1CkKEfm8BH423IJzYD/YJja9WT5vfT23v7nx/xE7jg5
y5PpIp+zTUJUELdEXtozUoqnM/5UzuU1caaL6eLISx3bCQ7536WOGfghs9aCse3CN4MdpWvXpr+C
dGI9f14LYSy+EJqZ6XuonuL+rvYX8YGBWSJestu7yt0wPFlTX4ITi1j6YgjbIv8hgaLm0klQssp7
8tpyecJ8XhHFg+lnSRUwckqa/iLgopTsUoxSDPwF/ASb3x7fk5kFt4gNnARu7QvxdcqWoCKbv2nv
fYMXxdoHPX5TSjvIr4m/vzX3FjgnBMpOZag55V6rsKjZ6+ynUYJeA5xO65nPhswZapg9oEFaA+0f
mhLLcKFouF/DElQ2z+oQcx+8+EwbehkWSaJkC09A0kKcyqwuacN9yaBLoqBUWTcEwAm/fnu2H+Lz
lDJ9uHVQvnL6XmxhaxxxDUaIo3n/C18dtWOKqdZMAyGu5sVE5vvraC9FX88KwQIcEqHnsMJdFWEd
ccZ06MnARyRVQzPfE3NvkTLYncri08At6HVtIWsTlDeJMdJovxrIP9FXXcwMPOioW8Jl2J3kkPLV
q+NNiV4xPfXSnoZSNI8+gIMc7ptkWw3vsKgTyIQttc73SJgFRH3BjMFQEPuyF0zxS1hf0+dVBYJu
b9cA+84IMawXtvu0OFa0JZqP0cADk1SrWTbSj98fIq7Yn5EX5fewFtxFkWHxSDoEHlz2f7tcpjeB
wPsiPqFYQFZE14bPAcECDNjAjWhvG9yaDvgpbUCsV90+/myYpMo7efROk3dIIJFI0vx/KpsknaB/
0TF2IrLmYiLoxgfgv0hH8m8Kyu8D/jVdDvU6fkpJGZ+y9/g9OAXf9U8HZAFHaBK71V9mOcwYkNBY
k2HRObqH5/n3n0+aMeLDf8fexmPglwUxyDSIqP2FvVWGEemtpkYnCQ2P7lpfeCCP3B/8A22QYoAq
K5glnhGt1uWb/T7XvtbCkeybbWhtGx6i+7JRH7d+goZlaz469f7sTvM+u5vK5PCiu8O+YS48PUVa
yBob5K6bLthR35xxOyh1NMFTlYb0LzUbLsFMo97Fk4+v1AbGBorGKHdED6HbVte8unAQAFFOVv95
JcZb4/dZ0C1JVlVT1w1+/xOyq8Mi7dpexSpzpuLOE89b0il8EsNqd5glTsF0Tp3nq9HdS8KwG6Mq
Mob+fCXk31SI8Ur8/RjMfx7Dy9ea5P9JO48l161ty34RIuBNl4Sjt8lMZgeRlnCEJezX18CpxpNS
CmVUvYjbkXTuIQmz99przTlm/uA7RNu6mpdUGUfmkslTcE6f2zmwowXWZmYebyecDpQ6IO9Ruacb
9H7tbyjef2lh8l1MSdJNSVVV6cdTUd1SIdNUOT7HBHlHszOGyjMu9V8av//2wv71U368sGRqoliz
+JTxQ12WG2xtTA33/31Zpd8+5MdLdr/Leat1fEgLc2PWbRlsLAegGo50KNfmy3KO8WBHs+3+y3L0
RzL485kyFdOyJEOV4ET/6KWbUmy05aDHZ3SkoPLwHwlHcr1mV6aROxFqO9wHJ97898+Vf3bwp6fo
r5/6485ZWT3k7YNPDRfyEqUxkntjh7hmChTPiL8r/IiUnOYlWYSI/i1vMmZWDEZ/jRP/7Yv8uLll
NBqpKfFFUPWs0QuzpHGagZzJ2WHeryBFwe6BDDl9BdGPkWAwrPpka0nn/31JpH/Rdv7tkvx4ApJb
I8mWqcRnEMftLLTRje8k56l/ss7/P5+kElep6Kalyj/lql1u6UZQ8KwNDJrj833Je8MEztWp1v6X
H/VjtdCMe3nPWj4K1JI/zgJ3AkhDdljozv/yk6a14i/jDFMV+7R+8EnhotxSlzmKR1hT6tS/BItL
/7YAmv9z9f5odP/yQXGXR8E4XT0ZBcr6td3vQYGidifSIflMyPH65YdNl+jvL6gpIwic8iNFDXj7
jxdULozbvdCr6Fw6Iy8K2hD82veNMe/cFowBr6mduJhPfktE/JcHkg9GBWRpDL5kWftxRaOkZ+Mv
9PCsLt9pyk5hd6prbkPsML/8xH8++n/7JP3H1FNQeitKWzU8Qy7ESRAs9EW+gAJnh7/dvGld+cfF
/J/fpP+4mLWoyUTuauGfHVSxx5V8DdwcyBnJAKvfZOF/9p//+rQfq5xpPMakH5XwbG6Aj60r6NXE
K3jB7rbXltUva+o/d5C/X8QfK5mQCkOWZdwuefmenvSP3LV+2fv/Za/4+0f8WKIEoya0W+XqDZ7g
E063MZfRslqh1iNnTNxFizvajN+3qN9u2o9J5dim1jiMf27a7diy1ZewhK+IIVxyo1b//Sz+21U0
JUuhMpeA0P8ZPf/l7W7JZK6UQabMXYAzXUpe6Fu/Pe7/8kYryCBMVZXRJ7My/X2p0h5Z8dBlmXir
bNsAVjBxmh5i62oBjbpqiqcoXsTYHvs8oyOkDQUsk/2dKqf95YbK0zPx1wfUnEba0w/VFMlQCIj4
+zcJ1YDvkqQJoiOyCxNlifpWhNGhziuYQ8arNuHvJpR9cN3ToH7QnBvssfo206dUm1mJAzbM7H/Z
NP7sP//1rX6IRfrSlMVC4VuNp9HFGj9yzgEAJwIBeWs7t4GkWnrBnwZrgQeiZlrEKCXeWjnmz8Nu
1JfMb4Q5AE8SEsRNeF+a6ZruZU/y5UZgPLcLhyWOy9QjiKNBhAL0AuxXcuGEa6or2DGKcNRopvy/
7lE/L/f08P3l4RKG+BHqQp4c9VfCl76EbQWcOd0CSHj/76f4Hwa1n580PYJ/+STpLldyO/BJ6dqY
YZSC1j2s23ftuRngXdmZ+K5P9McRUz1U8KP5KXwhpGm/LbBHdOOZ4jF+arS5QGsI1MMAwZ3YXdkP
g18ewX9spz+/6Y9dJjDUVtP0e3LEGbgLyIslXU5aYYDtyK/vIVrPS5Uq9L+vz2+fKv94Bcf+lklB
EfOI0fcg7ApK2IzZAqF048wCtGbHs84k58L47YN/vvv/9+eaKjooEua1nwL8myq1N7UX4qOOPJk2
Zk2Mj17OE1RPTvKE7J4Zn7KMAS4fcX/1tMg0T/vt52v/+t6T5UYXwiQT5s/W/9fHoxrL8XG34iOd
KqPYiAdFXzBLNxCJKzRL11j3y3GR+x3ukiPUCAepXQFxkmakHWJZROaAhY9QuDg4a6p/YRYnuZru
FFexcBM4EMIu5DHiGToqmxqcxUeCJBf5wjXEwjcKTtOv6hSuOy02fdateTOr9pe37R8CFy61SpNF
0mRq3Mmp+fd3oET1oncxmrOud5K3aAvbdisQGxz6OTynJXrdHmhFvAomUb5n5ms9WzNWg301LuGq
R7Vf8WRc2oOlQkM7WRMqD5kZLdhuKSGlgy6DTTiwb5BP4l+2IVKfxOnJ/7EMqgpif6IYVQ5m6o9a
ZXh0cqndNDLKvu0pgBHj7Dqj35Iu4GwmICcQvAw0VFEUKOJeBtlHc75DsDq8WOFFYxrxMZjzwGM8
dNdORuE/0jU0aPVG3OZJvAN8ecqkNVRK5A9lcyzUTzLfiAEE47xDAwCMQUHMeJ4akseuOgryRbt5
vTo3ZuarMlOD1U1ZsDjcIjeyXIz3LaEAL2EIc2+mTmG0I20B78NsHBNegLovmv0t/gw0G7xJKE88
LLhI0svD+Ojzq4GWni4MouvMUee3FRl1wEYTyLlYEVJCeDkMXlQP74UaM7qZ14Dk13SWD/rdSR+o
b2YjfbHkFcl5Li/Fej3AixM2EFNu4TwCZo3cHkzy4AzyTkP5alW7lJlioQu2QLziuOQ+aoEr5h/j
S4OYyPR0Y16Fewn7CQdU/m5g3o5Md3N3o6GxAH5R0tdn5uyd+bfTbNzaGD7ClAipteZZ74J8FL94
S1S72fA6NTr/xV8l8Ds6Y3W/yF4jesbZZLwHb8E1gBPV0Oo1uJLzziNp1DZ6TyYRO9+rybI7mmcG
wuY+WplPkBEkxZEPLQEOgIlFpArHHG5HbtoFFEBkHG7zbY5ADTE72Wr3BJSDeRu5ZsGEh4ssWz+w
37dgWoo5gOptETntosEKrNj13a6Y4i7UDSZLUfYDho8xhSSpOghzBlYpdGxLgdlawbTiQeQYkng8
g8sq2BBClrNeg2MDzMgcYtb3Ll1ZeNzZSSQCG3o/Ag3G2iD6kFL7Uu1w3fiK5reE1AigQPRaX8BS
hSfNNbNVxER4fwM9sigyODzj7nFDM8CiUfnBK03SjtAZN++OabNAP9M2ROncs5m6uu2sZsOQh7Bl
wyNdGUQhotNv+oXjCRottBFsYI0z9rj8Sb+4yLLHYoy8c1BX1loL/ASQEc7CnrBlbUM0c7HmkW6q
CxiYCgQJ0bIYIMBimQvNeKcH3wwL+ZtHi06u4afBxOYpIOYesuyocgcJDRSdtt1ktwX6doPkATLm
wE7TvwMV9Qk5k3CXkw4lVZmB9iqfYWOUYApeGtNG9JMTK+J3h1JzgVyRXKDNUVxVzULpXdrHd57C
bDgRyKmJrhB81ejURG+wnvNsa5wwu4Ey4zGqea74jRjttsFroQmYQ7HYj1sR6A/MEwMdOybQi6Ed
ubrZS/MuisfAsjWFgbhbf8fBGzNEC/WtpIFKoSfU1dsa+kJ3uec28WndYUIx8DKGGF5anJmj/kEh
WRvqBGBrGOY2yPvqYlszADRWgUe3u5VRQi0gwvd2NAlRnF5l+/mIOPYFG2val5f8DsrLiQZOTBrT
lSpENAnsJF2qBa+nXQcOYB6c50yS1zjDmX6wmTZAQlQiq7P7RAkHg52QVDGZN6sSItImql2Cti35
U5G/Htpx0kRZC3N0oP5XNdNVmNqaX94hqmNC0Y99K9gDlumeKlTWBjvP6JlMce63lEE0fNk1j3Nw
YDABw6+3wS3d1nJ/GJB3XeCduyoTBkg3zJozW4Y8MYvexDs4lFl+uAl+bB9ZRpK5Ea5rBDTaqYeK
r0TOfbCV6pyaNFHXWvxU8AKzztS3F2R0CqoyFMkMYrYTiOYwmfnpAhsOAmldWmFduS8xpqCvh0sT
fqk9suc1eqXuia829EtJfjNZt+n5CJPN5gO1LsoqLm/0pYWZQ75gLKwSqCfteTQPebzlj01RT10B
m6HqGW5uHuNHkDE9DC5S9tKHK4mgnxkN8m0rshgu8HDxCXd5lSCbYsNEr5dPJ4n+MdrR6JnEBkSw
lTH23NBVizBZ3u+H0mtUJl/hZMs69phlhiccZwEyK9JvZ6EMHxm3xCQaepxLRiWWOZMLngysKOWN
RIctA2yeppCLB/LXrYcnhdTShAe2FhbCHbhkmbsB4+XR+IgK8jTeLHMRG0eT+VOSAGIMD1b8Nmqw
cLxacGLqmFrNZ7q+Ejh8SGhflcG/4f4R0MJinJPB6j/eR/XrwaQwxWJSyY95xxMSIvOzWuaxO6YV
aX7VQRg0Cky01rQb+VDItvJYQggo+HuqiVlP5j1lXn8j9Ud4fhnETVq/4Kuh/k1eY+M9xlovwW2x
GRQJ9R+iNZpwOFc30U+K75FX+WHteI9zNoUbClISTs81ETcEu6qxH/NYjDGzcSCxjIa/EHAMPH4D
A1hILhiM7TC/WhNIiKJXusJVEZDIVO+YeWCYFpWfQDVsa8NWeph/eOqSEgybsO4qgu4/nmDNEW8S
HsWlGjybwjq9FXORfSy0Hgwfn3WJvD/08iXTd8SJETmrwT6JMYiIl/4DO7Fy0hK8DxjmiZDhEyqR
mf5IppL6+K7hI9MNz7djgWiBROFjmQOl3XdEdvWrhFKgnvfCgp2cJQPOZ+mXil8SDquv+9I2UQ8Y
DqiC20XNPqXKqU0M5HhKtXlx38VkG5auSX4W+H1gXjiqIuwrawoTw2RAedICBnTjjqLoBoSX+SkZ
HnOUhPLVcFmW26eo2IfqumcjrEfn0l2ItMIYozv1cFB18LnIKTATIgBBkFns0O0XtngAAVUTOkkg
z93pg03ggaBKk6eWFQzJ2yjMoxVBBi45C+IG9Hl6nYQKQDiUNcpf7ui+PppwpdiYcI2QAm2dif6C
v0Xhl6z6RXGlDADcFlb8V7+EvnMpFtHojOI2Dh2T7X1BAY9pqlU/gYSV6GV6+eGQAjnQ/u0Qa6F1
FdzQfJOpNwVXfwq+IAkRse4LQHnJgCIfAeAXySQrctBschs3HWYT6AFshJdconuB5MQRAXgi1wEQ
NlFpEBXRulfRdx1uW558Eokx0BItDIlvn2sY19YtfI4X7HodzrkFLRFzKdR+2TvMR63KsabsYXaV
ExwoZLkDh3gSQ/aCzDOF5KIbd5Xpq954Us5FdInDpVp53UEwvYKI9hWr5aMmQZUsgOGxLZQt3M4Y
RcK4M3RfECdUbPbB2kyuzExkC2EjcMM1uRrjCcDVzZZOZrwEVQ6bqGDAzDs9XZXBB+nJ0Bk/CAUk
sqBBX2C9kntHW2fMBvfIU5gKCkv4e+kZNmGT0F9BbAyGAqJihs102rTl0su0CfiXFKthLh6o/NaQ
uargGKE0M12IcQ16jwmqxpksyTzQotqeSXf5WIGACq9KtYSRJrSnFpgYAayPnbSPOOiTWWxjH4gT
B7zZGStRrHxyZrhVFx6tB+a9zsa1SSmZKD78KglBfo6eV2sOsKoM8wK+jHMZDA4RO/aFIqfksdpX
+D+pb2o/5sYhLfmCArMuRcICGV1P98PRsIyme6BYjfnctBy4jhCxTGmO24y+P5IPkKT9syKttfp6
A67JHJVr9uhdGUgFlq4GGRGMq0/VPKfji5BvBgLs0GSgob9wf7adcQ3bqS3BK44qjO0DnxpEr4bt
eIYUJ3fAuiLL4DBTI+ldiMLc3Kq86iBUd+RX8xjmz+DfzLXQYw6cZyR3bVSoMOm8iDyqWUgkc1wM
LC/Anha1fkjCHbVhgL3P8mkYVMO2R1U2sWGvlbJuvqff8iA1aJrkC6s89/UtZ5SJEjVdvfsCPJcA
0Ko9NdWq7b3QwNYL7lfE8Bv49QOLsOAJ6DUlB+CFISHvY3X/6ptzFe3VzB8R/gFrifdSvQsfXvvY
6cnLvMwwMbKmAh2VHET3pDh79/YCNIoDaU3ank5+N3EW8okU2zpHeS7W0NmOQ45YzumaLZ6wfDVg
4RvX1ZMBDJDqoXfwOIrHvnQTW003tUlcGDeSZ0R9u+0om6iWkswZB5dwjWIhkyr3XnG223BUIF3m
I/WfrGu6hVK2wpbYTdX3nP8xKkkoEqGLzlrpMhwxH8AzDqpplU7eoB1pH/AvzWXtRG9q5aJvY3fF
Y/gAiyPOiy9FngfPNzekH2OsUdvpksOiIADLNa41rrc5ATzQvg8cbOJliEsCXbTpUvH1gWdRZTjl
ITpU6CnI5ijcYIHCG3FdRRTCkiAnw+G8gAxmBvn2qfQ0qvMj548ycxDDP6b/kJef4ZnS8wT3HE3l
pKPZw5+ZjU/JrjsZ39pT5GZPj96zRLd0NI4i+FgLvC+2utFVLxCd4RKtcDHIVD3L8nxfPIDNcbx+
rFVyMIB40E0le9QpzblubvvHBsQnhTNSRnFwTLwh+SuvrlHshnkpvonfFlT34BSVALB4sitrM0Jk
g/xOQfEggzBBRtSZJx0gNTxjHCDWvEbWxCoPwRFTgrJHLGL59sWQ1s3gCOM+Fpbx7T5H6R8LCziD
E9BOWOmPFcHh5fM9OnPmUe5rZNBpuSjk2QP5q7HsNTvh+C8+sZnhFVFJ9ssJx/TCbB0B5UZbpNDO
+oPcCdkz4Mc5Ajjj28eteD7QXsIzX9yPTbbQpE+ZaCymIioMOqd8HmD+8NpInFpwvzd3nLPLjDQW
LFE9TSUGsBq58vkSzl9okfrh1Q9Cn+XxnfVnj/gO5UNXz76hFYbNdTDOAy81xxc5dGHqMpWZW58D
gtT97aRqnnnjL4Ws2mzg9wrRfqghEyO6AxwnTGkHHoJP2ZgJvM13FA1Z8RTgORnK08268r3YAHTx
iRqHt5S7DZoSQnBtFG4pc6JTdxwFWcdj+EqnO3WbOrMWwr5T/KJfWq2fPFYBvRRsnZjGzVl6wBM6
na1vZ7hQQPDqtflYhE94TkGSQ14DNsg7a6eveetC7lVzCLbw0QYiTOxeWiuuAHQagyznJqcpvNZ+
PGhdhBxZR99sjgxuXu/NzO7IBHDpYd3hAwPS6VxiatqC8zMLNOLJL6pFYhywObKgYG6gh8dB0kNT
ubLs+Ilt0ZBX3AwW7Kin3ly83PEOYMAupsRsJJyKjZkmgJBPkLpe48OAwBV8t/m6NM+W4cj5MlJv
pB6c+3gLg2XCSmNP8SSIw/EqQuOsAIzrDlrwxbo2PmyuYEfLHinupk3em8B+dJtKXOr4YjeAlA84
W42OOtcpGUeJ87u6sFOcr7h5OHmVnghw2AdrMMvjHb8XvnT6Fb3A4tP23JCSQIOg3pucRGxgwsb4
YrBl5ctG3QSOZLC6X28s09oE1Icz0Nn6EwxGLpVGcfmNvoW7oC3KFZsHhiZmCaDrSfJofE4CSbyg
ASnF78F4yEiW8VN1H8WnsqjoiiEjHF7C7mCRhrK4Nfum2YOFDYE8rEQK0UBactnZ8/GC1tyLYTo2
iJnDIbCmdZGvpJfu/o2drLzc+id6Eu2LJLpY5l8001d62i4CzqLCzYMtTqjx5VZSFGxCNFGq0xUX
PV4YO9aMhhQOYtcw63zfB0czn+7lBUNUCEgcWcSkgFqpqd+q82Iv5qeMnHO6kTcMjRsd4RoLlxZ4
Ubzh33ZH+AY1LQu7VQEa5ziePGjE9GJMTtb6qkMACElXsaXyUFmepJAofhtR69tG5HDWS4FoaJcE
1oKb7dWRpdSrKQDP6VeXLXgFy2SD1nP8iJk7cQKBIl+cOUmKTv8i86yhfKIlpOKbIsPCeezQ7Xde
z8Hl2azXibSk9/No5xgdUDGGi5YgDBF3NkkMp7p97b4DY/7SSp/EN+CuPdGZg4A7zDdouEmGdvUF
stIBj8idypEaxb0LW+JlWZ11bfZeLUTMaGc03o1hx5+0I5YluxXmsnynlrQGhGfJ8KlVwzXA9gzM
qQIpjdYtaXInhbUf3ahv0ASR9jTbwPAXFNccDT67Ef/PqtI/qa2z8yO0ORpROYfDFhNelruJS0P+
KZHn0hO2ELsha6uCSFOc3okttmZyN5eJZAUuPC65mxZNQx7SfgVtj4cAcyUY3ZI+HS3ZHI5wE25G
9RNBwh9mNhEDDi0oGsvSgrajwWZ4h0psE1iwsCBUsB6+tbiwbCXYRIKThfDzqIq/kzfzlbY0tWKI
Juxbi5BUMlxTOU3VL63yqRBVaEJZeK6bI49bOfoQqMmeb5M1blQciZwO6ogESM7U35107pa9cLD6
lwmSQsimZkcdWlWQ6MDw+B3aEdrIcPfhBYnWyRi2Kf3bDBUstqv1XXXlfB9iqYYuSnnJXELdFTfq
LjgQXh+dOirucYoogT/4NaZHQT123+qFI6wsu1TI+oH2MnYmGijxPPHLg3w0oDa/W7VH08q476Kt
so67veGuGhZOcyKHCr4xVNAuMDPYD0ADmPM1bnZBo/RF9qydzLpM06s1vhMiMO8ulMBZeQCAg2ks
eSpYB1dMXVGhsl0ARXBKQgjMq041koCLfuytzL8/kdtMzAjZ5MpKNvY96SngqGNtFwrXB5jJnrKd
niYxirK8ljyphHixKqPlw/owMbpOqnxfVgI7IUeFkyLGUDeAaBCT0IGHhtCo+DQoL6JmdyjKb5TY
+CPu6eWWetMZl7aztO/utvgtPF54fiHRadUiTteP0BHpqPIxJE62Z2oOeXSGxJfJhhnnGUcqqvLM
0SGdfnRvmEhBUE1hke83H/t/SMEG8Z/09oSxxSXnz0JGlY9QqIIl5eO79EyrC2Z2w1FJIzfzu/3s
yW6/7dLIFlQni+yKZxdkxDJf3qz5jZw8UqVMli6ekWRLmEamLwjOwU3qPCKSqbixnpwdrdwpMRDC
KZhp4qJZQKY5K3NE3X8ogqug5fCHMiwh3iiZXRPyiiS8bsowmaDqYDOET+FYO3oo2p1I9K1lUQo9
p+K1z5Z1a4B7eR2UbVU+m+Sd5dpeZ9eC7xu6AVEFA3IlfHEmZmPdF9NjRzJY8l7mDQsRzQBKIbrM
ZvAlsX9lqeHpZmlbNPSqYf14p7EfDC85JDb+4nhFaPGAT6mFkSl8gyqEj4U3Hk8pYdG1jo9iPKr8
U5lAPTdeS1KabRPOTROn80hZEfCNz+qgAtA0E5Tpzzf5JcMZYZsXpgQZfXvrRPNApInGmOCUeMBD
Z9qzsuK6wFZTiVdjqfIy2WGHe7pFfnG6vdLQKhgIIqGjgcFyaTzI+2L24vWf7mPfL9gmMiIdR6+k
Q74c7nA4L8V4QlsqGV965MuajaXCWKUux9wdu4wc+UnuyGgGh49+uuFuy5wgfGmhN2DFHD6o9O68
G8k8i1xpS8oO7Pfb14QMBZ2Qg+4DD0PqImOMqHi6LQ3ypMlaoV/BTK+FUE6SoJ3E77cFAeYT+5RM
hWiJca2hUrxjVIUQ42CjATIE16q7LfNsHQ9rkU0JT7Jqi9exoqOK6QqXEGxR3mR1UaMkgekS7eLI
7SAGrCwJd88yJcANHC4x0htudHh/UTYPug/vAj6tvXw1r9ZkFIMne8GoUzjhdbRp+2WfnKAudeTf
wYav6FDj3q7bjUoGm+SST0YOc+8gfxi9YV/447NB4W0sYefQNYIWpGP29GOVaDbPEl4Cd3//Y1ys
WBPvWDVDwJ/EjY6L8JK/GJtH6xkBFnSCp9vVuAr2o1+rMxkBAagdPNGI1p0YNcEM68yq45Bcz7wC
p4Tdr2IaCWQQ3yiAJpJHQwzCxjwbG6V0W466j7fa3JUvWCjhhjEA3wAM5oXliHYtfC0gQZFwknzL
0tVK3g1BzDnymg3HDwzVeIVz0pnsRF4Ew7KmjvNLLxXOw0hMAOqB+raUoYteZeDmG1TzEZwAyTFt
XP14mwyK/ynWgi9nFF5aL8RLeaQz1idQMhfSM3ZikqqPk9U3ZJeL9nn1+lB2dNQTBVvqh8FYgWym
ujvcvqJoXdsRIcgjTTweQXMpFXa644LUWB+chKWVNC1XzTfEi6Z29yJAzdEx4Sg+/ePZApPIezdd
LfOMNRbrbboCkpYlm3todzwUSrAmEQ7DbKoButlhs2QlbslrIfUOp+26UhcZzYBjpNPxX5Cdy7+c
bM6EiY10dD5rSGLi9HyQpWUX2iwANFGAmcHb0DYAlHwdmD7dyea7fsAzW7XKrhiPGvZpo2IiBVvm
emtZLF11X73f6XhJj21N9TJM1lxeoKxe3XkxRGl9I0T8iM2Thruln+k7M/IXZqFhP6yVKl5qYg0N
R6V/lxExuKlq/E7uQF93yK4Pc2tQuqMIMKzTFMgBVOKNPxrN6+SdiHIkZouB7lHh6wsa1apq1w3Z
VVeWX8imaguhnuHU4S54RJvfSB5Ojy2H6Fs3Lzi8QSVJg1WJH0Z772R3pOiixnqK9V13jKRdeH5E
T4rq0OFK3sT5rtiTXcPIyfzKHzvsNHMv/8jJTMElj/8SjnXgV8a5HzYFQol8ZzJAv4rPqUc72mw+
yWGMXh46+yFdZXcK4VyMoiM3NnMUHNNE/wXBa/khiZkt1k6TrIlmGz5FTivoj86DtUwaBvKHXlnc
vIHOOYsX+LrMp/yscju6OeNBwYIjsKG3jPbIPU0d+SwKXgfFXjwE6VvzYLbNn2C1StEK3Eh90DYP
/2EQoDeDyNU7FSUXMTJwisiO4iZgdztS9DHATlkkPogMoKmieRCYGUsr8/pDIVgM+ya9AyzNNJQr
KAi54Ysqsc8TC/EITq/Rvxrti20yrD6tg3C4nTucz/hT1mBn78aTPu6JilNw0JHshmSEpVwn+lxw
5tayvS9hJ+lp52jWPEmugk59yAHByzDujfYpsmk2jf0MVAjigaNGDvZ0aIPkFn8/Nkay/86oIHFl
X4zqieOxA/SmeLht7twJLdnE0rWsDyLLyf0UaMcET9k+F92mnACS/Jh5E3jM2jJ7fv8wug1ZDozA
duTeHhNyD/RyCfpKoQMxN2CvIdnCMh6getC2SuS3x+Gc+jDtZ/HxkSwkejjludQ/zJJoGSVbGDTZ
teD5wQRlyWhSZ7qZ76FYDhy9NLzKYrdSP1S0M+M2CJYIEAmw2QvFRcBCOzrcTWtWOdG5zZxM8gEZ
FRdRXlfpcpzgXM1tlWoHkv16J6iQLVkMXrYPplgaojhrWGAaTy+Y1luV8fD+wWxYsqXss5AW9+At
K9ks4CptdKoBAYfsPAfWThFJZGUXYdvCr8/UWRl3Iac5+g5G/Z7rHwzS5iJeXXUpIZCka16SdA6s
7iPXvQZ76CT/8AwB71U9I5+RrIoPjSdM0HkqUZ+ozDXC+DmvXrr2RDJfxSTqxvyLyM6s9AttJbLO
ohUfrE1cuQHLZvI9RGsamQyZaVp+KITbfxZLoT8AOJBAN66lfJ/KJCNxPA6LU/mwxU8IGa5MV6dA
sK9rMa9jCO9tJl4N+pHTOSCxSdsEDgGU587LQrJ33K+NwS5r+pGDrZNBom3SZ6O5xOb5zlIY6kur
YSj21hDUVktUywtLRmGSr5GNzkIXYofOebDhO9D9VUCs8abLbGL0jbDKJbevGpcynYLbtW2xf1Js
PzQCqjB+E6A28PL+KTzM81fUv9A9Nd5uuB62b+qqfg8JYbtvWMWeZiWJYuoaOloYnhKM44PIcpgd
ouxAM1chtF2mrUEIEXo9WxxPgf4ZgXieQUsVcBA/lgFNotwBO9ipdnDlfDitkeTtpZbTHupFcxU/
9XAyo7Z83FvH+D6YDS5UAZNQm/TtBpyB9YSEirWw5Yi5waZuvTXCx5rjAa1DT38RDrSuWNoIGi1S
IjBsI/NrSL++cRwMh/o4JksBduiN5JC1NszCx1Nf7hXL0Wi5iutmr7rYYftXDLBhuQ4hTKTrKlnU
jUcgxP0qxT5RgeaM/6eQf5MMX497A+qQurMCH1lFf5LMnRysIw5J8hvjpbJ6jpc3aP2dn2YXpXjL
Ca64zWV2NL5b5NXPuBIHdZeGxLvRg9kC6gOdiPvDiRlz1POsX3LYJte3uqkTvUcfXwn8AV9iRa+T
9o0dhoGP7JQeBawMZGP7wPLuc4ykPgyFp+rak6TZzoaLGTjWffpynXEmPEaGhICs7LbtWzt5QM5x
W+U5wpDZ4JgKt6W+rKmCSK2TqgU+99bwSm2JqVtEhIV/PFwJxkXK0Q1uPvV42cv6TFE/bwluKJAW
6VfPhqt6srEdVPdhMp+I90w/aHMwwPVuD5Y0BpnwGIiORCvi4motGwha2jV46mlF0KwCI1/AbCEB
YEHT4WEdH+05zF3GLAxPS+1VEYk/ovUe7XRq2dgRCX74UCFC0i6ew0ojS6jB/jt4Nf452el2hImG
ExeMG6ZzOVQ/sVysycjIaM7O4g3ph618Qm/RDB8QEZuTVrn1WSZ3BokX/mFyFtaZj1YzR8YV1vyx
Vb1TLfeenGmeTYR5OyfNXHPJKxfHvZMzAcsWqe6N4ruZIAAkOt2l+rlDqm62Jo7m4EsxDoNCs80W
ii3It3gpEbpDGtAaiQvNbbjI4PLTvdZd74DfSPCLNtm4S8Zq1llPClg2hcYYIqrerjQ3/dZtqpd1
K8K2nTEal5eYGWJWM+92VoNNzRyPGTrgYIQhysJsHflUbFXOsPt740WDC10MiFRXLq0v01yE+Yrs
9HrZE9hRPCvmWd5n9beC/ZbzHl9fVG1938O37IFG606CIfS+spTX7DmFRf88II7gqEt1Vt08Thl9
3M20bqvRPwURARjeLRHzH/t6ZQo+mg9YY8qppaD74rCt+UA9yVw26lVQvqoKbnaik9iQdWON/5h3
IXzXOFX4DaGvHLGrd5DyBavqIwKGyXsTTnv6g60GCgCaAtozxs5Q7e/2uOUFr5mNS3SG/eqbRClz
qVfnFhzTvD9KFFf1Pp5CRPpJB3sv+VXO5D8v+2cLlcMWlRR42BPUTYk2ynfgcm6Pcz/8Bs9L8HG1
hdn63UVMlpf8NlU40lsJ9jTZOWoAtWfYd8pF6geG+6AobRqRjfwu3zf9sAxTh9OSly3TwUPxRjdc
ZMRYesZizNddd+nbRSa5JTh0eJF3+iUXYUUI0vRzZ+AknugnMUu9y3M0hRHJFeP2fls1BFaDctDI
zYQ+XFec3xn/z7u9fuo4OlyDyh/UY5M8afnWSE5AWzjuhARLgTtMCeA5DQmd6ZOO1AP4AsAHAeAh
SJ9EaedR9PW+4OBRVvsyQbqCTAltsdttDLCu6lOM+Tp/DW7fyoob+hZMYWn3KZ1SiF3GhOXbiPLb
benTo81Tt3XHqcK3IreKGe9up6k04CzSQdWNiZB2nFsv6OfQ4w+pjwp1ZCK07mh98o3V1xtV4mkx
PnOkLbTXfmropBstW/TkG9ElpOEAyPejNH2ZuO7aJRD53pE5d9YBuuDaMrMJElODVdkafOuQUBJa
8sKJXgeNV37i3bSzq0huTrMa4112PwgEzJgLrAEDb9yAqKyYfkaCoBtCYiF+acZRqM6muR90cp5s
4k3SmEH4LJf8u34VFOqop6pn2Fu7Fgq4aB6SeMbGv6BrFFp+82fZkwZXHF6R6Sj4TwxCrTxmc0Lr
aTTXkRamxGN6qrBmDkknuJa8cVLSJH7IFvF/ODqzJUWxLQw/kRGCMnjLKIjzkGbdEJqZMsgoM0/f
Hx1xLjpOV1dlKey91j+KfxgYwnpNtBxkLc1hiC+6sw/nDAgjSDd1jpZU1nLt3/ACOH7f4OLQd0n7
jvJRgH8FLYb8k4DisXbtF98TR0Xpb8uYpM8f78UeyiH4mgH+eG/GzNlwCNBCGLkp/KYL6Adj/AVh
3/BHz7SxPsBtbJpb9aZZwQs/2+rPVz1lsR43FNaNbOtEJKus64m5HI9AZxVClEYD/kFHF5J/FJ7E
YDsnnejIZZAgFR8YMtzPm1RqsmekRs/AOtM3xGjtCjwmdua7sfrohi3G9HN1pMLMpD0OzW9RreXF
ZTY/hAeZhEDFSBl7m8Yrsxdmbn++5/9CI5gG97ewHRe3Sf4IF6aefX4rpBrkpA3tlOcP5Q7DWyK4
zF7DC02sKBxj9FpuGNjIAxVvwUwgG3zaEzpcWag0p9RqYqm6jWgvVZIHPTVeB29iGc9UTOZgFeXM
HIpdwCIzkAyyEXlXcmwwbjoc6frQanZTXseuc+qvFJ3phK6X29Wz4SMQp4xnBMAhGa2f6zzeTEYa
xj8q1Zo/me6Gav95+qyPPm2V2zkRZEb7BRgp5kSRlaYg20uCfP33Bj0PbxaPWosbY4mY7ItYCL/e
K5BtnCtsc/kSeajBEV4T6jzcZ5IrVRsuRl/YkOKhgHgRAmVwbjcDcvFXJyMPkbb5Ngqct8693/C4
0Avv3/rf6tp163RLgrRqKjV5mrV6qSFnwRbT7cXyRatRdtU2E9fzmIPJkmiSXhAVFLBXL+Hj38go
6sIWBqedproyunbsFUX8JbEyFtvv5j6yB3RWkZoiS4+cXyKHvbWvvJ4VPUIk6kaOR45MKf4V8Zp/
kCKHX7wEROf+n20X9mxYoxO6COPaP+de8XZbIIjPa2Q68FsjXUF/00JLgKtvttPo+ek0jgtvyQ0c
rPadT//r2x3VM6lZYy1yAjsyeruRvSYgov9ObTfrvCAiD6ZJ8dkgnyBznhm/+Ecq3AIjhkCwGBW2
BJH9mzKbruJgyR4fR7KhglA2qkucb5K3W662CcFGUwcA+mWBDYXTV70CKwqrzZjvyLlC0iwSSuh9
UUxnFLBVWf4BlfTUMwFqvc/K5ZTSs1DPKqA78cgMmCO1d8B/ta9xXQLrqx9Tid3KwM2URlclCbTS
kOHd4/MHalaUw2sq+7bS+JbM7TI1KFHgkPNZjzL4rEB1ETgoBedIODlIwtylo8KsqDKM8ms+764D
wvgPjGfcAbEz4dH7k2RG8w6MVUI4SJdfxva3zondVcR1goRtVR0Wcz1SzCDj4BxwfXwDFwjHLwad
nHxd8j2k0fGVZ1H+yER1Zuh3GOLDYDugOJvS32KWnUrczcJLwdRFsFFS7eT2XMwvMjrusCEZTblJ
YMJVwAS7svzVry8ArXVetnD88BZmDK67diRz6DCOzw/hjsKVoPWVuXc6Vq2IHBJErhBtg8tdJICz
0TYQWygi3jsEsjXFnwj2RHMfHEHvm219CI35jbopPngF/R/9nlSRId1wmkeLrWpGoCUdm5PCm2/N
8JeEa3+IYrEqO3UTC2A6WK9+EGZIw1l0JYJpyd3Twh/IBlwFp36fUIYIOzJtv1P3AQlfGNQ2SxMW
iWjtXFd1oyjvXM3EfOwSHhVLWU6tWZHZ2YR0kuK4PFYuvYS5uYZM7W71ni2TH2bDS7qZ6lh5g8ng
r5Gq0+SA0Su/E+vKICqlzmJ+AWubGyGVvjkB8Yk7A8n1P1Td72RnjtQLvTOC+5E82mAPGMaA1aMQ
opX7gLcH2W04xf/xx82l4zggYKDk1Y3vWe5IzyS4VQs3IU7AmLtdP3VyC5Zwad4mc0v9iycjmP7O
+RZIZET+ZoirDZsDoaEpRKnJ/US2lp0rm2BHeSo4o6wNL5ikIDWRHyr2EjQYHJMHk/n0r0EyseVa
J33Qiu8tEeO83h6StFGPp5tbi++E0qV2qRXWCrYSy/RGcGSbNguKqNPeQPMutJtwaah6Q1p6wjzN
gs+JT7Byio5warsSjPjwVKwkMCKQV40mjfanMTEOQEOm9NjnG3lcj/cSm0Qd/0vRO2r83tBpFAEG
jcb+Yc3f7vxjrc4VE/nCd5NxJyz/FkSYjPyCYr4TSB0aHsOtlSAdO5KALWqSmNZ/AzMimmC9POb8
DmQyMBaQj8p2tPCGz07+7CLGoOT/eURAe88fXs9IqYJbX8yJzOGmNIZBzzz+scWkRcciiTNeyKsN
1eeTM0fn4Tx/tVY8Wm1978Z/BZd8w41c8Fz27DkBDghfHYymu24DgQKEzqD2mgezwhXx7336qM9F
SwFi5S15VfVP5AkRQjKOjgAltXCAXS4kaFWksCPdNvzVUTdMicDfeBZq0hv51UH2RzigvYhOIeSN
/0i5LqGbErLDUitSNxHX9dxBT/ZKnJzwVfrBs13Jkbm6h7+dsF0OCKKnCAtN9sRf8BmeyCZcJzMj
SAlkRJQF+M92uU8oLSdrYvGlSLW2vGbqKQdNbK4pcWC7dmWhnW1CMp0AFLuPXrAxGMU+OorlFdyr
hp5CGyeZMkrYgaDexd8i3cSStfiXtl/dQWVFJ4Cysd7k+zLgo4oiFniXzW0RuOhzhk3ggl7WmM98
I42Rchir4dTLrk8dSO+yNWYJXDqPffwE9I6iX4ESEScN14VvNLH9WdoC8coRaNGT8pWs8j7MVOVP
nFGizYeaLs02u/XzuQHyO/Kk5RRfVyf5baXDTl2Q2cOwQzUn51kN79//WyUvwZ4ctuhtE7kzG3nd
oWKQfA/oN4V4DN6ZUYZvK2ovRBMumr+yd9FPNLk3oiuTWcrTSWCwKQpn4dtYouQhpd5j1lrB4KoR
mCNnW2PJGHPvCcS3bIn31gfrIURMCiUDwkayYJKz+4JAAwd5GgRPAwMeN6+Vv8GoOn7sPHQ6+mw1
5wMn8CF+AzWBSD2n1dFcSQcCZcn9JhBA42kt+idhditdSK9FbqCPvIrhuYNYyvPnCqCNiHxRRbJA
1vQeHjEgftio+kft+1oeYMpY2B/i1iKaCTjwVRLwFkTSIk5RFGQWx9U7BdtCKyr0FCwwK2MlZs6V
N5L0W4ofbJBA7M1VTNZD4gpA+0sOHBa1N4nITxUq8u29HzW3udDg+RDdguikf2gBhtd0jQLPoKUL
kZwIJJGQhtfotcBxCXS6CB49cXLisC8xtwGsx+1iU32Q0EC1z48dWC/WFRkunENbU5HyyUrDK8GF
0G7FFvE1kuOiX24U0NV6GyaHDB/ascLG8gF8ufUhoyVZjlVGD7ItF4j0dsNNxJKFe1rmarjGq39i
v1a76VOLZnNdXbjvdPP5uOWCDMkZ9GBHX/H0/e3QADULVgdDSfUWBD3IDNWlOO7tyIoxbQnSPspv
1eu9yxz0p599Fj9UvH+Z0Z6lzgKiQBCDhm2AaESY1H8xc8XSdlnvYfHxp1qFvEmyXzBeTDQ+6nmi
PJOGzERIM2a1KTCNjQFBpvIN38LPGfP32kbfsGjFsJ665yERaWVfy/v8XiWPFFYwsVaMcDOzzL6T
B+GSOskah6J81QQDjmbljYI9a6/oXEU4UpJRN+0t61iv9QCtkyi+Qp5hpB5MNsLoRLH3gc8KQYdi
dEDZIYOTG+lywSgCaAvR0lHI/H6S09qQS6eJe8Y06VQ8l70dwMkvjfQvLxFT/an9cRlHJklinPEW
N16TnJhJu9b5POXZaeCgu5HnWRIDW4Tb7AHwlcLE9/Mt6PyH8rWUehsEv/pb+iH4dgwYrWjpDDf8
AGQkI2wYmCIwIDKzzn86WLsWiLwW3IH67Jkdco4TwrodcsQ81mcDuPDpPXn1K/tW9ppt44fMbdI8
4122A8AC0SVPB1uJJc9BLsUzqgbF9jdzWlz+Vb8qRhBQM+3RfNZhaveaT+G31lZ/aJY04hfBJx1C
BytAFXTAjBo7mp0IP62+V62R4ZenPbN3RYd8vnNRePjLSLELi10DbqkYy5krdLRDIGsXjlRvVZVD
sepncQzLwJIKAXOotlyghN4uf4o8sCp44gHBypfbofYuYExSzlxBun/k6Pyhettn7KroIpHxBKn5
RSlTFEy1rQzVcTEmOmdkwf8/GOLsRwCVZGMNgciq9Nl/7Kh/JiQ8xt8B2vO/lRUTMUnTz1pYB8fw
HJ7l1km3/9ScI8ymVHT77L9m7NlibAODhOq3dBLmJrwtpnQTVnowEJH9Zk8AoTKggodnkBdQ8y91
YULzkrLdb1bNocY0cPW77+EvSuz3scIyVbjt2v99TwqRnzQ7wa0LenStVn90QJb3FRwi1HTydkbM
OIIrNFdVpjdekw8CheSwzqdAV/5mBrGBGZS6Lregak+//yombq309x2KjMGiAA0xZO2KexqOyolT
Y2CMzwtIjfReV4UhC2+b18w/y+eoukv1Y9jHZDLHNvRlAT206FHtIPYUK3R3E8vRpq+IRyVbEJO6
2oUYS/V5o8t7pHyEVTDF0BcdhVf+ge4uGXGYo6R2OOwHC9HZZ3ruIZCgVplyKnnJWKQn86va2W9M
K857CPQx3HOb9PALuEmYpiifs2b1dbULps+dN236QqcrkPmflyXjUSRDAwJA0WrkvWI8uOkUvNj+
+shmAJpbkopxWMBYInzSa/xJwDZh/UJcpIziRphTvY5CHC/6CggSxpsw6WCbxeuW04xDkmTgdD/D
i5Dl/FGJuo4Ery0wmWyU6+yqhleZtXYRfwG2ZNkOhDDJb++uBUr4S4TLLAD1MrmIpe0CA0XO107G
cY2MG29K/IzwvD+JjhRom86tZHGVkm2ePJXTqGiK5JL2kGG0iC4jfE+Ar5GUb3vgg6HZ/bNfRCtd
yna+vJYYNzioAU6rdUZe3oxGdFxYdEIRlL+0W80JhrukAEDcleoAUy5PewNhpRidI75oIyqPMpmi
+nhcwr76+eWdZ8ikDWisYKvOnB6pMJI3gMAsOYbxBaYqbfZTy9SfyGJzXaF557FclV/x+GwUbwoQ
X8Pj9ZgnigVdZft+zRv1tXhfhsxLlg78+ZzHCH2xtOMQRhaTO6qoyZr+MWXPNwbV5DfOS2fW75vS
WOzieBLpROEN2UO0LZoDtgVfR9owYEECBqDcjiLiOR2+hMM28WZ5WF6GdA9eRLvvCsubFjjKTkL+
4CW31QMvNGaGtYWkh80XtKYrqeFOuQnXfDJ/6Z1OoM2eCmL989qVKM9mN24FVdzxI4+KrqB/D6/c
sGSVLygfZdUPqI3kyyYpY0Tm9S+U7w8uaOUa7yoR4uVV78gXfu/zymDuU+hNJONE+2ymHO7wwQlb
I0o5qrjaTVqbbKD7ZHctbNHQ4h1NC4Izu3E/BQ76t3MBnGX7Xze2Z+zbXJkc0n1Po/GmIpcchzey
8NqOnK8Uv1/kjbn5vpdeg2kKD9euR+5gwMbTUK+HW4Xn8EzsNLdEsas/3rDXuMeo7EnsLHkVYEN6
ziVMARNIIvS9eQiFY4n2/QhbV21+IwgB6+MWKaZ9c+jcAE4BH6jCXYdt0GGy9L1+8yPJ1kBILewf
LdY8eT/ND9dEotWm7kFkwrqaq2NBZWm0UdDH7RXF+FYhzqmp/g6geQ20OiRa1vpXOliDaLxnrk/Q
FiR4dfLVvRIdR0pmJO5dgmNA6Ge0oyC9Q5i9l/QdweMU9mAxDCANTJJ9aRhk8Eq583HfMZPr3ixy
oIAo2GyzX3jQOHZW8Tq8AT7H+mrbePFjNWwlQJ12tfO+B4gbntg+s4EhOf8kj58uxDlypxK6U9mj
gVdbw6duinRgbMmWrNFbi41xEqdosmove2DamzqzwL+UbU9W+C/CIRKI3yTiQ+JYxcdGNQlOf4nw
dNAcwn5qEte/w1f/pP1EBfY5on+T8Ag82y/fadcnsbdlh/NBQcwECchHEHjqxxGw2PguW5n4oz96
Intqh2E5XTlvGANcy0A7WKn5jAjA5hsOdF6Jb2CXJfLjdZNbqjfuIOt9wPZj8dG8GRqOCdbUYcZI
oB8A0EzljeF1h7Bmvies5W/1hdpMOYWdkcKX38DxVAd7y9Kpn01nE5/PHBOZV2KdS97HpllLKN/m
5uL/AHtf+6aXAxadgFu7XPtm+l0zXp9GLJd7GO/gl0CM7XiCLOJQeRzIgYhN4Z+PCNJZmXZwzb4Q
MUlfuc6DDIJbrANs7B8WbSsFDV1sEVepxImUmTX/vzGMMVO8LGeaDMhJrcPzbTfflUUGSWpxAuE5
5oc/AmAjfSJ4F5ULBZg6HZ5QeBthByEnMXIhZJPsxIQZxPEzmnybUa8vDTRQs62v6buMYH/zo5r4
m7gMSeWenwGAah5TKuC2n0d1SY7+SaV8cbK79eFa/Ul/kX7o1bnZfCB8+QNMOiybuZsgfjyLhsnM
rtgQMI/s7XrLRJ/Z+IZ0WXGiC+8WEyZ+cGY7hdY01POUdHCI4opJnYY47EHDxFFxc2pN7b7l334H
bIXLT7JBMHlU412vIMYBV/fE2GrtflfLVhcZg5MeCGIJpxUKKYcEWmeECLpV6mgNmDCV7VLrcdfp
Ua+xbvqyRwEEXGk/TNqyAo8lARX6e3FSSsp6jHo9qw+x8GjrK++Log+NmTaXtN/wOcprytQ6mvCk
0EVotFoy5Pd6D24EoNh4AjYTXVwPZCCYAw6D2vRrV500m/nf6spf2L8wpYX74qU2WvzYyYO1S07S
9XNEnFR+86bBtaEYENw51CeVONMKaXKAZ61Renw1rP6A/j25KKxOO679ZQfUilCpRGYMJWIwPUad
DgEAbpVpXD0shhwfIxuGeNGqu3JCeLZWVRJHpB2Qx9vi2gMvkGO74RqYhM1a/CQeAM0caEM3s5vG
+GRrHIaNsXqx7kdoVjhT0WPz8sT3z3JfSwUOM4f7qJr9oYd//5VEBxBuOw7aYvv2FJX+SE0Aq4YR
QFrwzSUIqSAxkJJ4ktOwh9CLL4PxCiiZx1mueTusCHuyRMuONiDKYOtFxn74rHTi3xvx1uGLnUIb
nPlv7uUN5IVF1n95Lq3GiJy5cE6XB453hJFzFy8KkMZT0Wt0C5jW2h2aXgFMxMjv6s/g6LF2ntOA
dEJ0e2H6ZHVrrAYcYl3f6KVhXqc/jwaPG4LuUSGLfyurW7SzPMb56gQLMXDWrvttwcm0jndiYCB2
SksDmW0yJ4haW3A4j7U10GsgQyFwnbCyotMNt8WNZY/moVrPlnemNb0X1uUFzQ16NFJFfbi5DubG
Ds8R9fYITma6iIACwvoUOENgZji01kiIpPguRBe+MHaKFSJuSioEzWYygVsGQwMnt3aiV+sqygot
2ZWqzcbLpkgGhZVg17wrD0ogJkE/bSsMT/wniCLClX5gVWEZJVlm3eYcbGrrTg/2D4jseoBBpefO
N7gO+8EI/jFsQKJCd5Qu/yJQ34a6OPfIZ1abk+zUsOsXyq321KVU36luYytAvMWtiyCDPslluG94
+MCPgVKX93AHRvL4JcpAz7TB8PcrDKeiVjrdvnxWAyocffUdWTALWrIOAhP3nHZWzYx6B6yuc622
UyePtB97XmKj8BJQFBPmC1Vx5SkEh13BuDl2aa4g/UfnKRf+fUyvS6xx1/wglFhOUwyylUpxge94
7piAWNtZS7KbJ/OHzfDQb+9gUxoHDwPZcUXC/BJ3vAdRRIGsO8O+YFO5wJ9V2KPAV6WFrSFuQH9t
YStg3HkQFYDVW3KXQGgXifrOrxURX/1kSiUENfCoMs5uKkJLSyYiSPHePHcgBMfubaFRLmDO9sj5
zc8pfeaWFOq5FXNEoVA2Vpz0xNnxgbj1P6ih1EvvWPGW38GBBDGwucWGM2hxhBxbdVuOFQfjAB2c
m3dhQYvHWAZVSwzMGDrfSA3QfLSPpcPsq9iFjnMTQmUD5LEodLpfvuuaz0HeQOFDU3LzTleUyn5S
rmlwqM1RNRALlNqveCqrzcxd0I21QrilJxvpNBPRvurKtTBZ3UDyKHWUTFR2ZKxoPSyLQ2T4MbZU
40SD7k22MFcsftm3yWCyCEgyZtbKwLnaohLAQa7LO9pMPpZ8nKPRuxUuKTVMcARNnJGBLPfiBXrj
K0VLjgIX1iU04/pJ80UKNUkLSWGiJjGq7DH8xnjxH0iUWW83MFIakW8zAtBSo8JJABOVxPfeLWUy
tOnRRPPZZn+LzI1PCkwGUkIb8hRO1+mxyyIwdsg1QZDNlfxApGlHaB2nTmhb/FWpcCbAweZT6xi+
yY5hpsdokz/odA43MuidyktBjr4W7hmNVu9t983zikSlOhc2zC3bzi7eMiED5e59LjpDMEc3eYBo
UZQz5wsp7PnHmZh4bXwsmwngQLyX/clfHKtr2pqUHVvIi25Yh6KPCXZVjAf0EtY0N2B+ezH68IXV
T8DrhTfdnXig+a/eDNqoy3EqTE/U0kEgCYZKWQ0Lc+suEQBCO9njP+nY0jFA7ZxGLY6usgpry5nD
nit7bDwU5w2zE/I4bAKvuVHOjLFfz/6QGsVz7STgg/ey91qaPIDP4Rf0CuJeX3N7W0icmj2zNDkE
4A5WD+XQ86Og/sr1z+Ag0eSiIrANFwe2C6BSSfMEl0LAv5FaV/XM7QM82L+AViW0KWAAuvgxx+YB
1MVFAv8AVawYjWTycRU8dzJKSC1cIwjqDjipJmV0Zx/UG1jPjupiA5kpgqQJHyMORBOJOeBps8zO
o0/T5V8Yl2eqp3r+483vn5PMHwBVRyjlcOAsIr1lMOZWkOkIvqAKAdxt+l8YZR/VIVf57YGEOwu2
aCrXDbUvslem6/LeZB7ndjnQATsl/voWPwDa4WDNhzxj4GLGSWRqsVkLOc+zAYnSuWy33KCdbzf9
ahfJP8t7jxrOUn+YoDi97Nk/Bba8VuEEiNnYAIKs5jxnZ0zGDDTAYAKwlvqqmACZVcmswISKaALd
IW8fonJyi4SHQuq8hympxkKJWQPCDp+Y8fnKAAEAUQjRQKQ5/1vsivY2y79Ses+30LrzblLo+6ga
CoRQdB0ENsKw70+/HyB/EDGSMKb0Zpqikgcz23ZYf2wusAl54FRluIg87l27LO/Db2csP2Yy7in4
VY45GQuq7gGHqBaITT9ONzv+AfUvVVFyTUjmDJMgKp3qzvgISFwgzqb5WaTIablLcrc7tK8Q+HzQ
Eip9GOL1EhebgtFHq+bGqJMOKYJAr9gWbHxCmxlj8nquavAWskGHPCxHizDI+LxkaqMbVlNjKerh
wmndDtajM3gNoPNnf7UZ/KZLgwO31xdcUfwsTGn+mqeU/R9dM1CsFX90QpzCTXVZXlBiYHjRVtPF
o9i0q9tLg5ODG8MnH0SxB6tBBYVrXfsaDiHzB4mokG+dAxJ0yFlSM49z4Y3ppLVGHHVUhfz14CL3
FqyUijMiFyJdxcNn4qzg4FbY+Izmh5JcnAYcVCAh7RcOFSdvTba1c2V4vV56AsrhcLEGVwA8Zjih
KCZnbCb5j0d7SZmCTvE0I7ofXIWEgDmHMT/sPaZevvnRjnQw5NACRH3DbAkmUGYomMQocQFyQXwQ
jcjdhu+Av2fMZ/ShOvBjAPcuiEqA5aU5soREgzNbWsFEOJZGPW7HXavPaesya5Cu1mFzkz2kFGyf
q23rxsmZn3E8yt70PDzSwPRRSygOvBhzE6dKNFuP4TcezHajHubyAQsY1XMDNnuUalNpXRTYXhSa
pCFPK/bsxgv5vlZwwuaMUWhhx49w1ChaIaSAoWe+UR6IYdSf1Zbnv0Y50twlMqDb3eBboymfQXQo
3ANLJRakReSIWIhPgSq0rcJ8vEUy8cWJi0GHR2kyubjCa0gtk5OCp/FjUELHJgyMFr/XPQvBT8uN
OXP4WKdRnj3t30q6I8oBM5z/QuC9FW+JuhFOzorPXYfkxpJpoeexQFjl8OiMuEQWJ9T4+MhmK332
xyuX8aly1YA0jOM2DraQijmoP1lcxGohyEAwgVqceSGYeIQ8msrweNF6hvTiNbuVuEDY7YQNeIF0
GkMrW26rTO9QOpBl4AnDvppZPkVV0MzcJMhogqyyg5wxqEUyxN8aKW+gOmwDOpGeDEeayCwU6vgD
EAa1IMc4MTnwYURxMjS3HhcZOH/zwPuXEA3C9pSDePj4HA1WaJkGrvVocw728h0wUmKV5mTD10/Z
Jhb02zLVu8vXcGeC6pHZdOQ9Nj9sDlwoOeFmmKjmwg1lbEj85Au0WvwhbRAfJr9gw+nB9FXeZw+k
44U+yVgxgAIlkKA8gTFngA/2Iza+2b9u+cvKD3v7yr6obaz5dLgZ+Hvb2Suo7tzM6WhRpdZHDjBX
xqx+wxxxwO3H+S7+TFMF53Jts9aMr4Ln4R7fpH/Cvy55/N8XA5PgtxeEOiVhmZH3nmkVcHa2VjFI
rB5tCD7xtklCHVtjsRXBvxS0rILOhc9tVK3IjKCJVj+ET2X3dp0My5pJWN1qEooaWNYYEPAljtiv
EDmg1caA0K0lBw0Ek+d3cf3YaLr5sSQXO9A/hoyWG813IR3w9eK9w6L8PS22zBQs1Hv/9xR+tevh
HwQ5a787fc0/THqVx0FhDMAkkG+SzZM33CviUGz8vdcyXC+BP/xf1k9kGzyl2Sn4UZ/FVZRd+TQw
kUYXxj9+M54wvzT6bDNYgSkSA8RtDVI7kJKnhV+96++VCV1lfv3LNrWLpggkbS9f6IkKbMUsvc9O
AufxwCMLvbuXl3gzF83B2eXG7BWqSN1Pk7+J9kj2seoUsBkDlviss0C7qJbCDY+oJLi88dlqgwK4
9nWkVSo2FMJMDjxcvKRgG+GrYt4lO8Q/AWjg6A3+jaVJWN2TMyyVKCvUxx0dYeySPNSbv/EkRF8i
yZ8xO9AJD+W23OYnGsT13J4f0MkN35MQag6GwxKpfc0pSNZBwJeb5J/A3H2desWMcsoWXZqhAxt4
AtSb6s9SF3X07/zOZzR96jy4DNCIBE+5HRRej1+IflK963DLOWNhU36I3A5xM8P9C8yPK5HOv9nM
q1YP3mvkeQO/Cxpx5locPuGOi6CXuQT3+YCvakOx4hjQnImqgddAOC2XBwZtxiwJBafp78sDTq0F
I/gRsmBOBd3X8qL8k3+wc42vqcUT6xnqWP5SVvzivGa8DlnPKzgwA4ASwVC8/JdtGovtJFJOgHjF
EW3JObGXa9HDf0QowbefWkq0ZiYMNwsXmxa3M3GKyBGA6HhgTm/9MA1X8ppFWj2k7rIkNij/127+
0HWipp/GJ6D/Tke3LTrDgRj1nNpmwoOtEkS9QTysNwCVE/hODgppw1xOHeG5nAlfdYHWpCF65l+8
r58FrAOoGdLsXpv/eDNgxxuPCJSGhZcQ9bGDNbb6mTOhYVj6mIg/+ugLceBIU8MMFJxrCnWxwAq6
/BF2ZBXjWuUEvPAnCnay61JL0EFv9DdSQBchCbhUdEkv7Y7878LtvMhRD8meNNFtiTztL1iZ6neS
HOXDhFVM5+mb65O3c1QvqLC/m2/1TNhASXEpgmO7HfBrMleCgPD8NDxO9uJf+EErBr6Lo53RiGd7
S/wAfZXZ94InktJJFqEZNzYjUOB0qj191sEPPgGrTo2IjIOVw3vcVC6oJg9Hylz3xesNNTI/ROSC
TQeo7NVrBh+82YfIoc11deX6Sf4/tfhG2Czs0hMXJqoXNv8l7L1fmbMX7bj06mXXlTNVmevSRfpu
JggCRSjkHoz0Kzqk+TfoNNN8uGZCncwZHqrzYnmpQvPNx0oKsuGrv9E3pwDJSecaJhYm4zTeAFN2
MsWVKXlVZrLLMThNeBF/lxKVxJFTtCI/RTD66pSl5NZp8m8qbCSqDmKQJBRkAuAtECIAlleLW6Du
Xt0FogcimjcO9zBEfsy7DpI5s+U1Ce+7KDeqZ/Yvc4tTP5pM2cEFQiC8Tcg1PKAK+qOcmgnRkmw+
bsyq9Qv4CAvFdLoSboeiNjN60X4X+37cz+mQln6yFH3v9Dj5u4CrmwP9R4m/GNQ5IDh/kCSz7HHa
CVw5yPRUu8MCzyX1Wc+uQfvFP6I94gyAqojA42pd7EhFXf1mEDPERRKfI5AopeK2uqfvhc0xSH6M
uJNgTOIX/iburNgJuHAeEXvWt+TKVCYbueeBQNZEOwrxto2P4+yePQXSBapd07s9doRnNXVZQxUy
AqziyyrstNnCeV99H9+m0c2QXnzAP/lpIa94hb4ivDEWQ5gRPRNJ77Tz7BDTXQfIxoArspbSAIp9
3pPVfUu68Wf6WL53ZNFFpIT3Om+7qqERArBQSH1eDuT6sAOu5+9/8DeIYaV4K9g2EJ4G4w2Nt/WV
9fuguILEqlCljJwMbyDrelQ7s8HksUuYydEST9VIQvqnLk+MK/JqPxs5mSDKZX51m//1LyQpPWkG
MV7U1U7k+uEXTB8fxy4XsFriwmaL4jXJLh2W6mV+fHdukhMXsOuPZG7LZ8lGLGiFkuVTLhhRayqs
vqKpa7gyUNEm544JoaGvnruq9uoXCDu/Y18/FBRobTqwQe3n5R2ze6Ke0TcN1C5/LHBPBtETD6z0
T1F2vqjbwz4As4ZvAGL5IB6MjDnMI6N74FFVn8dXepUl9pX5N/2khFDON2jDQQJY2oLKUJlOPveV
740SGd247nnhAxfryvICfdKu0+7YILoZjO4w7AsWmZ5QxnAOB/r+OGjyKET3Eq0vIEY28sf9gXTv
pFNDFllv8VkVgAMocH/EPTXKieSGynezcrPa480vkXgTggG+AXbDhi+c/oqJYafD8IAMALXA/HsZ
U5ad3YLFHy9rO24/2YE1kbmX0moBNct0pklE6zAlrEHVuUhJ1sECGiP+WoMDjzV0tS1eEtCpn9rs
32cgDlx/SLdbeIxdGW/qcYJWqsiW+j2RBrPPCQMImYgD4tZp/ofRxmBTEqpG1tiDlakubjW/SHix
g/fCh3ZM9tfpQh2sRbbLeRqC8p4Ao4RYxTekcU6ZcDCgyNVhasb317u/c7uCa0uSxeruz18Bz8Lw
9gKVpwvdEBk2HaO+gZ5kMIGaWn3YzzJUEBrfM0hRKq/ZRhbZJmFYIccPbA0dOB/1vYnIpOfe+Mdq
D94ZHQYjli2MlWRGkzjHEz0s/2bt2wyVFk/4Thg07Du75pzhw7xzg8123F+t6SGO9z0+cxGWhaSN
f6u3UdbrCC3D3It6S8SjWjk5/3PYP05AK2nw4F7mEJzQlA/WD5yzRHgx1iaP3qzQRQwr/nai/Uls
EKkoIZWO9MByI2W24ILAEubV480iEMtn3NCKwIm5fhJXeeTiE8yrOS/J3iEWOHDEzds6KwoxkgIZ
DEB0PjGsqrvoyNnYq8/VCqkCBIrEbLeLA9prdXn+k/YHf7VOP9/dRSTpKf5Nlhv3balkGK0wQ/D1
w15GvKaP1fw/ys6kt3U0S9N/JZHrIoqjSDa6eiFSFKl5tqwNIcs2B0mc51/fD6M2WZGJSBSQCCCv
77Vl8hvOOe+0niu0uR/jzeZUm259PBpfQvvJL8719ITkF+lzsGV1fLL0n6i5gcFAGItf4BwCQ/WH
Cc0YR4bRij32Km1JA1hzEY/wkbRWDLsJf8XhpxWRYdGA+CMWFjZfkcy3eFOFC7qV4VSB/iHDuZfi
bU6bTNAsgvJoprabXF/zedjxAyLUF0fLCm0bHoMIpaaq+hUh+GZRwP2rPmRe/PCjD3eRCXB5krBY
G6w/em8smVDc63bwujHHiwevhTOZyXMJU63mrotrc86oxA/r6WIT46ztO7LvVXusUbSNPKz0YodO
D1HqAJBDsNWwNOcc6spvjz8YSjXM/DTruYWTaRNmOHjK/bk17aXEO34fJgdJuYqq1VYeEtBtOOz9
5535vFodm5hJOgupnanBSnt5XXmB8FECfBpPy3jvF2YAiekoZt67WWbGUjOwqmE1A7FxGcI1IFqX
kpI/GWHrd5rRHouwcYa1XtFyBbP6SrefZieT7KDeyUtP+/mtNGsZn7EhRoMPuw4f/7d+qeTPvt+8
C7u4aL/aT3XmHICSi73GDk1I8iH4y1rdaWk0q5JvVf6t4g85PAT++ZX+LHwgz5aQBx34xodiadc+
zmle9ZqZO8nrQKetF+xGXjHzKxwqiSopdi9xVm/F6WvG+k3m7gQP6D3eeJpXuk9nAu3pAJQbCzMN
Kgar+iHseeK1w5k9QwaEskfRr8BxjExcZr4QGwpLXgngjGdE9qVluhWGZ3iydt05LfcZ3lB4PKDg
xo/0XU4fHMzlqtZdSu3X3UdK68+ZtkYk7SB0DiyQBRT/aAMnewxTQ3PkaHQ+Vl4MsucIfdNs8WoX
dnCUZp9QDcDOWK+yLUCmp6vM1kprpydeVQ2RnH4TWB5HO8Nt7jQOCQXidGjx9BfRVNxQTfD4IM8f
UWdjqUL2+FFJaZAhSNg6TKufyt+MzqsMkN6fDZ7ThaugkMEiS+cAMd6MIElbceSR9TAtdJUdPzfK
3fOLdVlCru6OteqwQHEOzMRlFH/0Jniz1YPsMdNC/1XCG2DiqLm6ZpfU1oX1OhTCxyvdNYgvGrid
ER7FG+go4qNaaNg9QFzFUBQeHXAdZs42zqyvKxVNhnk5X+zhBWND/sOPKOwMPhTju23zdn8Vr9G4
RseGCkoERxl/Eeoeaeczfb4RhfuA2VK3ic8kQcdggRYrlJnee2TPX/W9Erb4BAOyGe77Gybyskfs
ygRSXPrnyr7RGRvWBWtIMB5llJ7Noq8M8HJVMoFJdg2Mwzv9wSKFsEcKlE2icMNfm+xbhmawRiOn
ylbtkhp7qWGsHW1f+MeaS817haxstHJMHkATWFfn9osI7Xh9Eep9uaQkLnf3pw2dGmjBa355LOFZ
cOwnWSKp/S5myQ/mmQaC9oI4w/+edIXwhN/ua/ZG2TOlpZwsUuZ22i5SGcYOh1d2mKBIWMqbFwD9
rp2aaKSLuWZPehwVEPEgAsHhIcajZoccBQfhPfNS8P0tIr1ZhtPvvF1KjWtip+KaP7WdgOs2cwht
DDjXja1/ti7S5nV9Cnx43lPgpiVgY8IMlFrNNWTcBs4AthdglESchQhoIseEluQZ0TZUiAPZ9G70
0OEysxRHJgzeYlC3QmQCGdxfpvnq3MAMBR2Cuo2xZufFxpsnNldTtuUHNea2qWzhE1pUgL+shuEV
R1bFlNzRhSnG8/g5tC/8xeOLXHO3ueaq5gzJ4PXAXLERdMf8DIN86dG+AhVChE2ZRtYu6fDQsru3
bcBosA03wbcY/SjpAC8CXexu3bpy6IAZD14zQIZ0R7IXrSkepc5LpSZ2ODkg+QV8ThfW9YcOzgPi
EnRLfd7akFdjCrmLfn+bn4UwVw/n1hMfwi0KV3RoBNazlPMQ736idQXSMhzMrbU3CTnQhe23kxoe
HZeIpHoJobGsjyBYEwh+kEwfmeJMviQT/wYmguUjvjCufZ4oicPKUYUtl0KAGmUyzyC5F/iwEQ/C
yBQSZONKACWWEC3bkFx6QgUowGYIetkw2QPbzZiUlUXtll/EexROBWsRwcekXMb4VmGHGzDr6E7h
E50gtg9LAzonETGQV9Qxg0U748LzZDBUeqHLUIIXs2z5wZBclUULmoVX8uczXAUScoSrus5nhS2s
mmYVTqCOUIeB0SyET50J94sDgQ2TWMMuuZINQ+evYxsv1NYYpKqvusrmlILEzSJ+OvIqDeAho+2l
XNnV4jxFis4wicME0NTTduGqTsasmWu8wtCff4mpGpNS6LicnxwNDyaV0kX0d0mL+QUbwF9M2Bvp
tybCEQHMDvZq+pGL+7f/0Vb3CdKX9w86CHWereLnqqQ3MdYyZyj19c6UrYq6hBV5e7+Onb+oug9R
Q3hiLUcYuHDQtlZsMG3HBwic1xmXiVxdR5OFHEtTKBvMBVTDFYSNbGNfQuZDxVG4FyBIKLa6Udca
oNcwr5eBYeFoOJU3nPJ94wjNPiSSpew9stkj1J8mPvSTmak8CrzuAjfFud08GMN5MpN2vbaitoVE
CathmczlHBKkjitXGCxeuGl1GPbmCOwvwW89PogFnhr9B0a4IcA1thlWRqOb3srqxx9oCWevALEz
MRub4oldxS6tMRvpV0rjRQgJRXhmKHgJMhn5U6fquUNlhttBlToNHjVmfqvhrKiwbIeFLWDfMscx
twwo4MK9Cixa4r1Ihx/4pwSGJKWOtEEby+0bgEsuYzIwKNpD3Jd3MHrg9aSs159nxiucldocTlhT
b+FlRPWOk8FUNxmOafhC8qAfWmubv6OyF8JauuU3VeHWM27OWpdvmOPt0itnnUOF4RQWqrd0si4Q
NNYbdrHWeH266KjQIEqk9xgnBoheWNW2yr3/eMF6oZIIwrkOhRCIB0kRUpL8KHjVT6ueZX7lIQDk
EFwhO+flUXt9aZU6HWDIF+eAcmbSctPBCwYtQfbXL1K4Zeg0TTchqAAPl8yudxH6eX4PR8JXjPkt
H11bs2AsObglTFoQTng+diYW2dJtvAAnCRy5Y2jMRKpd84+iL/YYVKYTBbdYz59XKuTyizJDTDFz
jo5yyQ38ZVSbhHzE4Ds6ckiVy/RLBlbmXsg6D3Lbu9llmECmw7fRXZ6aG+9J/1CPb/GRwI3UYWPa
/fMUvh7S6xG+KWJO5fAd30gPoq4An/pwix8KC8IUG8VJJS4P9Ak4WSv7YvgMakTOzVcnrWkmpXlZ
LyYCDOJ9nbqk3QjbkQqIsPFDfJHxcIf0xQIYICb9lK4yGmfn3JY2tyobjnuA7UHeeouNNe2lHYqw
oM2vSiblzJXfyIU86QYdScMatZwmJdi2PPmGldLBq6f9mMJNLT+BEatqZaR7xgLP2u6WoxxidIpj
uCHj6zFitLAd/dmA0M4G4oW7/Afu2t26GtILNr0v2VNL5J7zlN3cIsLyIERWYDGzKHbSeM8hulf0
mbkSQaOX4cQKfyabMdSLR9t+s3VKcuawaGey1F60HdcqdJoGfMVHD3dh84UepykHKeLMHNYFJLll
VS/VEIXCPd5lHuLKcDbB+dC0AI+0pYGJKplo3xoSxDmJN+YU3bZF+99do9KKmVjYAzbN5ZQ4DbrO
aQe/bmcGrp8utF0cb9L8+I2lOTdyLfMpT704i0crhO7aiq4MoXqeQsaox8oT6wqlRtw1V6B9B/Ta
lHeyI6UwrUmMXgMGtevn2vhEuBXUKLvJBbmWybwhCOIFCxhDZ+bhNm2TxhCflO+NCi1113j+c07I
ASMMOIjHbMyEKHz3jXfxAqX+nVwU1W0wyCcY650sO/ztyllJ+UzeSouJLIzEqv3glniWB+4B2EUV
4toxOiahZ5BqV/rWAdkRvUJriL5yjeSeXPyuYHUxYTWTs6ggLXijfMIJnoE474N60JK1Me7gea1f
K/QN2b3eJmsRsmh6n2xcKXykiddApMTOEg7Ob3JNwoOhnBSGniUcikUQHwnhCYVbPbiYpGjRvdO/
cSz5Qildfbf97RWdc5Hpx9KPjwHy0HibcTy1F+hX1J/YNCnwj2HWAGiDNyQ0/h5RKvSZTIiUmc8Z
AXTyRsU/hs6wTKgKYhduTuZgGwhwHDFXdmEWSrxDGOcr3gL+IRJSGH0nxhdFObebhIk3riTkiPA6
wnP6UUHmDOFvzJ5f/DsmmjZTQRDXAvhghrKzeVodLRzQR+LIP4T3PWR1jK4ozQ/SHAgCDPqbGh+T
FQFY/RIIwhHzL92c+t055FA1Z8jfXvvyCcuTvnRq98uxrca5ABAsPsf02gX+u3tWgNiOxTY9Jg/5
pe0aYbqkdQkQU591BTHDNHukSwXcltUs+5Yi/sBd4x6iGZjX+YSeyCGkJRhumIPIcyFcxS+n3dOu
YPP/JDbthFfzM+FoteovzZbQl+xqLM1tyhTMnuLpHjVXirE25aMFzzDA0W7MBWhFy9eWhJ9pqVN2
20KRpoZ0FxRbMda+jIX4lbpaVddUwSqaFJzB7Y5DRWi819rA0J9KhywKHIteC/NCLdxOXXpO3vcR
6/+aAdda3kTNOeQHnCrbVtFHrhN9Fq+/64XuqBBtMUUnOA0SDNVrbIU2lrspR+deoyoa7NPb9eG5
ROsQT1PV6jsbhenb4amhPn1uHGOvY5sKs62ckwjlq7CHKO5pqCL4jvwyZvNB0BzrJNhoMi1fNiVg
+WJCXsqp7IZi/bwLyfQiOESo8OhdYRs/nvk0xXfcNW7GDY4WVXDGkkIRNq0haFMBA+o88QWZhz/L
eD18KlPOJHWtzguv+Razg48R6U852WnkCr2wf1lkMSCJXakrIhKxB0kvaXUoLzVBcCes55Vsr+CO
BIzypk3HxZ3INQaIaIrnw1aK7eYTxQJZXOt34zvQ5SbxNaAoivwT769qF/gb1Lt2b7o0yMy75ksy
JVRggWw2yZdddsPPrbyTroOhE2rxubYzckdo5z2JEXidU2dOpUcLG/2SjGSLOaubGAWttIuCp7bK
PuNPn9hy9ooKmkeVqzsCiYgSXHFwVaDFyXnw1+I8ga6F+feeys2P109/Oa6TtjqXXxmQfOz/yjV2
aLdn+9AJJKFFIblnkwS/3dnnZnd6koQ6aGozqs463kbEwo5uMmQ0cE/ioEGZhh/MjqhBZLeI7nW0
OJDbP5jT0rG6RnWsJ4vIOCnVlqiZp3jKhWtExcaMmroij1Evca3NoLLm5meHwjSlnlr32ho0g/qS
e+VVLsovyjbyQSDCbGySEWBxo2MTr6yL4zA4BOYMtjlO87k6HEI5Uvr1fIYDj7lL6EToKKb+JjNW
WsjHfX09ZUxhnld8BWIk9b5zLNb8du3Yle5UjsiM7UG33ReHYt2FHj0t/bo6lmr2N7TxCbbaP9lz
c0nQyVIyvxquCXfP6YLV32SjkF+EAgLUDstFO9ik6bKrrjEUR3A2KIDoEgm5AFc/yL2HIROyYEsz
7NdaheJLi7+Axjn2Oo3dIU7RmOte0erSLnfKMgvon+1vjknCGPAWviu1OxRI7q0QniMajWvh6Y/+
QPPPiHvFbcwshxs7Dhk1zmDic4A0c3TuMke+5KS6zS7FaFqCAEtAC/gY9iuzLmBVcWSXyD/QnfRQ
MGF/KZseRol0DZqduKg87SqldP8KiFiNJxdRMQS14IPBt2tRQp+kmPtP4AQloimN1qQu4lOuwJ6R
sdMAOXUyY77EdYqAp3LxTpcZ1JeCOaLbQQKN6KtG9w3hgUvTa9i15jHaJOW6fXoa49TBUWmTgBPx
Vr6SDc21T6IjhLZD5S8yKpOJba6CxmGoo7o0zlbHZtXvXD48WCrt9psJbD2sCI7RBI/eRQGVCvIx
tDadGaPdYcBLYxIfbvzC0XNbXUT6RvwlayD/5eKiozeZe18Qvg/fJMD2xM3gI4CPafJ4Xmr4divO
7x/6DpY5oSCiRdTMNH1zCtwcBzMxhO8lUPniNIF/6y15Lbh7DyumTQJXDfOfkup7r5y48qRvmJnJ
tUm3KY+nKeYYw2nV/InXtKckU8XhYn0fAvdUsStc8uzg/tCmEwcg/hbEj6P2WJnUrr2bX14SyY12
QwOFBeBUxyJnIwOrXqI7AR4F8Tf5khHOvBsvdnppcaHDJxvNK+QF4SBKDR3UIkiKcwR9AYRO/CE6
B07QTtBmCNyvpKgY8M/aVc6gvwXXgRcGHMBM3gBSt8UezH/7jhd6MOuTjSJAY2dgDOuSsEpZW1ZY
GBCEkMuumC56RrXynN8E01OVJEAmnM/qkK2uQk07Q6CGfBkgQp38euXgAEQ939LO28lZlRDlYRtn
jUQTTtEnrTfUVGY0GYezxQ0fHWuKIyu/6oXz/AwXyilmuEhBBEWYuJylpG76fewltcVUGnjcxqQ+
rhYp1mj6DP/JCrDP1QmJ5wpn06IdTm7FI8DauMBtgBCRowxqw5z1Bp9jHoHzzkl7G3kynkjIh74p
6HrRQoN4wh4jWAeZ+hs6a2UvXUVghoLqBifNsYtnOJV/4WTpchCwF/0bjnik0Onon5kmMq1qJAyl
nSpc+O2WyXLtW+N5HLh1d+h7BiQUQmNeDC778HYwE4zBxuhhvZwo+wqrErv4KQCqXPI3c/T5U9SS
KxTmTIH7PVesqo+FWrxIJtQ/cN0h53T1rOdwnPOlVPFakXGQCa1JH91VMHzZky1DN3Jj5YfGXM+9
/NJHmKeYD2IYcf5iU01xSWdtYoOwQNKCDU9gwnr2QtzLqKfGmgEzB7NcUH31lq1ikTc1t8qR5EgT
+e9Hdn6CJxgKM0eGALpDriFDHKxhxheGecE8ED852UroJS3oAVOIqeLRrRLamoIXzLBpkyinONI3
mFXodv+FGTRT+tghxxf3pLH8U9GQrDj164s6ljYUd0GEsumIsyB1TxwsMwbRNVNDeIFe/Blve4Y7
5JO0LclD9FSz5Buzr8GNaK1hK5IvOOXEfYM7JzgqONE96Zy6XAlLE1iW0WS+VrbMmthEraUilXS6
cEY+7UHEsljaPcUxapqbB0cYQ5r++n+oSHKV1mkKD7pngZXyrMtdMTsmBh78c+lIVmVLgtwoaRgq
eOBWUbhvRrKdsuKXo9YYUFuGN3KabPXtim+bYg3rGE4Waf4H+b+H+tuxtzF7wYxqTvGbC5b2jaMP
ZXP+9uzvFs66zT0FWggEWM2T0OZcLy/p1E/s8rdiqInEi/YHIepYX0fZh2/ic8TrtNUldijtcm8m
To0TBG4mVvDLbBZQ0fy88PV2ReEevPew6XSbmQV5WTFZQSu2hrSVmKwD7EJUgCEhEpWi3oCp3lSO
yqxXXKlG8E1z63DMMwLUPrGtqhcRkryIJG1uFihayTLcCVNndOYpZ+A4HP+aIxE8w1yThaR74gHb
J657BnFPR1Vcsdvy9pU3Ng52FTvFCbso8wu6FHyW2n3uc7ySTpJwr3vePxEbs9c1HK7USZwrEjE4
lnmUgK+MOd8Fi0eBw45QIN4CIwZOg9CY+URqkFKQewOhY9TqoYWdIHRSJnoHfRf2YwakGG6ZpvJ8
aUd5u2CG9YdY71jZqOqxXnekzyB1GepQMVG1TZ5XqDg9Qrw1xXfYztBexsy3ojH5i8lr/cWGr2dS
axVn9mY7FhFV4wJRBHDIR2XeTDbt8uOX6bue4MnLbTnOSob8RnP9m82jY0TB/eRSmUaOeBLaO4NJ
M1jr8iKZ2fyrpj8h9lBmxPcwE9dQAk3QpRM8PB3zq+DUZo5wyvG3ppPRFqmwZNcXzP/nXHttsuCX
tf3DC+ehowSlmT2A319lA3TyTbCGCM9gs8qscUhguob1lbRRMkffCupycgq9vAdgOxLIyaWrAc0i
fnyMo90eZHbM4GZmg6XaExWpR0u6zGeCLW4YmC7UM75H6QG8iYcw85BO1HsRpxnkJbhu0fqYVHku
QxHK4r2AHqW0VRh7nz4masvoau7wxqTH/L39cYdFG4YbuMWkOLq+pl/rxpN/InCZCzv8Ru520514
jaM82Xluhees/Aj4KE4M1GBO17jOwGborcGJ1D0+yBbKFJ9RokM5Ky76fYSzH2Rh+TMco8E9MVgz
1y3jY6+uJYjhIKGvc6l5AnaVwDZvG2prnnhh5w07n/k8Cn9PBP7Ci5a5+pK9ygBn3cIw4gPRcz8X
Y50lMac6+aAW0Jwew3Npkp2Ngaj9wt2vdCEvvvslGM6rwzzCKm4TzB0Q8u3C+a/ExSJBFifnFJ/0
QjkwRyIHXf3uFz0ea2SEEbj1yN8/xOcGpcPZTK8T5i7Pi/9bqBb5y9XXAeY03ripOyheRl0XLryW
ECcoYcWmK9bE8MiK09KQf8Irpq24Ew6kkTSl4h+BQfuyXnv+omVvBtPnFyfgBEu/a7dV+l0FsvrF
JiAqld1pvOb85oyiQLmhbr6n/UEpZz6sMWT0gDXTfoFl/diN3WgjCnyGkWKcFdqWn1rfvTPrS5zl
UBuwIgbesZstRSO1jYx3/ODV8rY1bfBw4b2i7Ya1RFumwdI5gROAvBMhYYNVS4zS+Jp/DrD+Blb2
/HP0a2KU8aAmZkW8vBxmMkIFEz76km4dAhl2gfC8PuABGOSyQiI5KIpVeJh5fiQ2trn+RUA+ljpM
ZhRXMRxlmXxqzxXxOPVtgtWb5pCCORDHQF4f1tEUTduBKwoVLiJTDJo4xhc8BTzSorGOvZJFVo9m
rBAMXMAUIib2Um6LN4zykMXwbPFXjE8v+TeBldpTPXIt9lPCLZuIpOLpAFYWhkCmXPd2V1vyfVAP
/eLNhrqHK/y7GcxoDY2QRUE5ndxfmDGPbhiQVzJmwpeX+aFpy6E+m9wolX7iUfsY9DBoseV05UGd
gRUFebRVST8HJweREyyqnimhOi99HeCz084lfFzdLdJEr3Db3euOthP4YcaJPii2QZaAw2jdl3Bu
c8TCJFybe9PC4vAOQx3dK499hyNescLsBBYdXToqU3/7YmkNnMw7LlVqog6BnIp/03suN/dOWMgD
CAWWWsQTM0Em1iu74MWIyy/mcv66piik7iK9L8d+K11SGZNLRukj5B732wQLQWxnufHzdQZHTp+4
Ofa9fOEsuGzW7MptgnhxxRkNpjdNXVPeGBuqejw2aVyeR+qypt6H6sw3jkERwYQ859UOvKanS+52
xWhwtn0loiPomG8spPAiROTAgmPWo+KRC7HAN2/b2Y4EgHU1I+qqdwx3ywH7wbuOKEu+GQyHF1HR
cBGdF4IpjQDBD0LjBlgDFfSfq27LhtM3Fz/Fw31UX2o/yuXtDf4svCcbAwLUcwp60MwHTugpGcuN
Q70A8BIh8F9CYCCaNQTRZwIMsSNgwgttILDxtdGtRThrqe3SGcVY353hNXnyrdAvXD/vwFYJuS0s
qBMNkdjPHe4WdEITrhrSJ2DeqDRMMuquMWFSRVk7D2W7vTCR1rc5dhQ8cS9DFDnPELLjPx86CupS
pmToRiFz6XZ15diSGL/AjUWYVbloG/UL9Pmltn2KLkMfZuOERg61a8t7PNdAI2UDS6FFACZU7rRv
8bkeB/u+w8FoHxtwZLY0BYurWNb7u3b3vjWMOD90+YVKItXBfy0IsOcapRCxhAeTrMY4p8ZROVLI
mwMC96noX5V6X9Ru3My+IS9tn7Brxil9W58HUumIOTE2DJS5c5uf5se38GlWCDgnImJqfjb9QsLI
Uv/EmDpZ+NbydU67C4B7zHv7REEVPUC6aL4CFPMlOv55/VW9vqho6Gl5Z+myEC9MWKQXPfxdvcrh
AVGYArcAZInpXmC3lDqYTokEBDCOhrwc1ra80VchJuZvXCc34gHlKI0x5Unju/2e/A1WuWxxKBoC
KDBqLAe6Fdca1okc01rpYfis1ocsvGuwkjmWwnNJuQ3UYNbjZSpg5EB6VGMB7WCtv8uGjfJyVLId
to2CCYdF31imHwm9HiUWrbx/EDX4Kw4AEVzj+fuX4yu6Q7j61R/CVlwsOcL188vcTooVH85/zWWo
z3Qm/Ip715jYWXigi3s/r3RO5mfvWtkZR0UIUpntYhGuI0X9EfdidRBjT2O4HxK9fqJaGpf179MB
lvJxEUQ7MODB+gGPB0JWw6lECQRMHlfzFin3KTU+KfAEmNQdzvqkFxRbQqB5qlSSL9LALKlbNu08
nWnfYF+lgq9duYk5SqgpwVWxQ2VuxaIGkDUp8B3aeOSY6HnumHzTy1J00lMujZlKdaDehWYFfFFi
9k1SkskHG01kaVbqgdcAmraS3lSNa2DM/kWW07S4voiSouRQbGLdYBxlW/TMb4KU+RsMMjftXvuu
l3Sw4hLGr/07VGvaoq+8wJxq3ZN7Y3O7aIiIvb7nWqYvo0yCc8CeLwD7G9jfUC2JvbF7S94zLpfR
gBNRrWyfBlgYeQifHFSKlxhbcwVv+41/Nf0oYYzxzMTLgTl2szATmiEqH6v/0ECXsUp9rqgVqxUF
DEm7/DdteYLMEEaogJOZDvnNXKldFeavomxk2ZWYnmVpRenmFTqs4vM4fBQpTfYo6Z9OslfOAdBQ
+vt+vGQn4S23LJI1L0rlmmc4sqWILU46iJbmkIIM4pHCxuYyvCrbELikXweclsavxj1G3Y5SINz1
+mcBzfy7LcZQyWTNbjSINcZpyQf1xW01YFk0QK8LUz1xeSWzXLWKew+wrUELPPpEQgDXgh3Glk0K
B5Yy/FZuvu1y5ma7Seam25EtAfXiN8aKENE/xYLxa0SLnpRe9dtY51hsm3YPSnCCIxehmsFu4agD
gGjBwnU5MuJFHayieo+fChSQGE8/tD74qLpsBfxFLGbe+neNPCsCu4AVSZ6Fo7rxukbr2qwH6RvH
Cd1jApXNU40RRehU6pGiE4rJm25sRi1LonwTeJGDOiha9tVG51CO+zl3j/k6SJ8VnK4ow82JVz+N
wth9/YjP/StblTEwm42c/YGALKBFwUsKQ3OogSEyiA8f6/SvyRMyHPuKgFPlBoUoaz0w5XYynzQ7
rVlL0XO8pyDha2S7Qr5kfQqHSEEBkyEI8Pjw3F3jWBHzyXaZmrYGuWZWa6uYXEybsRiT1A/RQcLI
B2CbKYQsWtVavxPi9K0ApjzK0JYf0A3bcqY+OmFnANRiSEIDyXbKr1K2NrFjCK0qPxlIIONg04RI
qN0Coil0/ds4Hq3s6Pi0cQnQ16b20XQuYzNDd3RCQZgVPd2Ag3AXRfBtmNnYWj4twrXyQ6hTesrD
7QCMR8o8jOELz0tH+zGW07tOp5NmFD2CbsBtgHkWaJvk0MxwbiLaWzNhq8NPFRIAY3B9z2oIZCAx
6AAN+BRyTQrNd7OZsLv5Rue+OzB+eyv3mrJP2wFeRtFWbX61eqTCOwIZzzsePlYQ6GI/gy+KxnLB
cSBHnzVOJP11wqniYpn1iggzYPS0MPRpKDnMK2r4+KRNcyi8t9xNpi2cmF0+ZRfI0Kd6PA7mYTJZ
cMbqi3hR4cmauPrJPxBTIcFjWkBKXvC8/Tu9ZPQBhMgA/mygyLONL+LTEbJcEkbhS3gQtbbAWzez
AeMB8f3NiKB8SR450YDvMZb4htMu8emL40V8E3YEKCTKpnh3WLAEAODIgjk5KO9Rwz3fV1P90CmA
hHg+4A1ANnq2rE3ebGdrZ3hItHD9RXmB7jnclCoxrgTrBRbjgHZqun//23/+v//76P5P8JPu0lcf
pMnfkpq00Sipyv/6u6T8/W/Zf/+x9/1ff59ohqIbqmxIpmZqE0XWVb7+uB+iJBj/9n8kQq7nfhIH
h+Wt3atnggAGXCtmb9jB3MzlaCTx1z9RnvzpJ5q4eBryRDV02ZBF3dT/508UjT4K1KgV91WsrQw1
nWdJ5obY/zc3EZ4q3XU5SkcKzcoRC79aMBFSmOq9Tq0pc7xTk0/Y20OAaQC1diX8DJHOXBs6GF19
AddGixP7rz+0ZPyLD21KpqwZmq5NdGV8jP/wmMQs6VrFLIZ9IXf0Yu9pFC/kF4qFkDlncosJBOo2
RVHYPTk90T1SkaWaN2weSZpvu9kEg7r//SfSxYmiTUxVn/BI//Ti/MJU06CNxL3xXjYBSuR4VWXr
xPQCDKMbr4xXBLfJ1TonD5CgXgzf4dqnszT18ub733wWeXxn/7iKeKe6aOqmbMqSJhnqnz7MID6N
OM4CcT8R5/DozOjwMr6V8Ksxz2m0jTAoCT6lhIsINFP5qYp91yzy8pw1G4xaGZHQvMn7ON02L9R1
eyWfpcA9zN+l5KrVUPo1RoX5MuEyBUlCVaahO4K9m8IfzeCnOqZ+NKJH2TbTVh6Prs9I+hEJZo5p
OUsOYbMhDXv0UYKPTL8uDHc93BbUZv4Of56wvRnhoywxh+4v7+gYGw81++3aFiFPxPT33Gd3raPU
2E9aXAvKTS5fWvUwAJFIASSLcP1678ziUnFUN+qnhtADLURhHFvsJVXwFjfonNewF54PMwWY4yN2
8W6YbJ4avtDjbUdRbure5I3jScsJ89UTIfDTcNml3bc2gdeL9tJ86SAZqT2Z3IrnLCvw7EOnYGZn
IOlO+BYVps8kLMXdWlIXsOG69rPhnwTwKScRGvo2+jc7+V/sCV01zIkikvGg6ea40f9hT9SNIOtB
UA6kRLM5LSS4WHAR/MddUUXLf7fE/nmFGaKpKhNpIuuG9ufl/hZ1I8/k97BPwbMjPHz8ex65wkfF
iIvwiglJEaabq7Bi89lf/2jzX/xkSdZkQ1NMWTHFP219w4yq0JCQakB2iurDy9yL0kdRHSoDf6u5
Yh7++sfJ2r/4ecZEFSVT56ARZel/PlYx7p9yyTGz5yTscJAqAMr++B+jZmhGlIAK5nsgmIzqreBE
YlaFkky1FFrg0XwggJKAONxqmLQO//tXbhimynvQFMlQ5HFJ/MMrH1S9yZS87Nh+96GymLR02qJF
+zKZR83lrx+E+S/WlymNFwQP3dQl+U+HSk1oaz1IVbsHvgWYSN30C9KPD4DJED+aCV/mR38jzgfk
gM4BnvijkckK5nAujGkiQM+ZiemYuxJfY1x3mEHBWNCn1YeKuu5QBxYVITdNR+NEqjPscRT6eJWi
NfisHzrpp9FUOONK191DeK1X9g/nC95CaB+qy/sbYYOCF/po2MR6jGlp7g3F0JXCoWAmxlD10+zH
vwnr7Bbfkh/Ysfo3dSd12nDOj9lZQmS+pr6JPkCY9NOTlKbmk79ARZMfRSb7yumvH+k/P1HZMESR
7SNxHLCm//T6JqX+7Au92pfDzcyuGQyL5lwZ+EYAEvy7tSLJ4j+vZFMVFXWiTzRz8k83fRkGQhD4
aCkTZq0Q+GhxQ9vWt8YtR4EdWkzDXjv92pyeC82Npl+KK1j5xnwwULm8D+9De1CW/sW48EaVa3Vq
tul5OJV3+c4fQPy59PdbehhOkB8jyUOzc8j37YX0r/oW7Y3vDJt3lKXjW2cqiI1Rf0UEjhc6IzN6
Gjw1RdmGvi/BFhr+P2fntRu3kq3hJyLAYq5bdbOTkimpFXxDWLLNnDOf/nzUxTlWS1BjH2AwM5jt
MdlksWqtf/3BHZiJuBMRcOEaASfKOgNsAJYZwjeU43gZYG0MdS5aZcaqyeB6wWTDzoh41hUWXmCX
Gur4AZ8umDbLmhv2M82MQkuzVOp04/Z4gBDDqwUPYsyjMfeDSJldQL0G0OPpQ1Gyf9Pu0wf+17cu
pKGplmGziTmWOHnr+qD6Va6bPWS5XdITtUDA1K785T/5bXhmfzCWv+tjIaAJh5XAZkm1ZBsnZ8Kk
OCL3e84Eo3o0Jgpq5nZ+DYilvTnIQo3yXvow23CernPeqo4ezmIYvU2SEmACrV0byk1h9dCA2e2w
ZY7jTVkydUbpHOiA1ORICqyNJH639tNQQgBgLJc8RlP/NKk59pAVWV3F1bR2qBNlceNUh8mu7uCu
nd2gxOeTQRPSsmzVEIaQfE8fP6fQrsp0GIbJS9DmhepNH/e3lni2xhutGljg06Gep/2ovgZYWAQG
A9pZu26jEToe5IoBt4Rk3lt8r/DCkvV/fekaNyaoDVVHqoa23Ps/O3VbEatjpnL0VHVPyQakh9Z0
OGoV0ecErJnn1tgXL96SnAiauRzSpnFyPSdQmnQaxOAp5rytC6JTB1xdmTt00O/G3vYChj4A7nXf
HLsUexz8FjsGtgaRjTgL4/Ae4dauwS2K++egpt9DVllrdxMTcx0iUtZiRNSr180ERqovSgRsPaLf
fm38KfToEEMsb9W7Rmo4AiZKej8pJFFXkMqg+tKsY8MrJLx7uLvh81zeINmDsx74gr57fB4DyXvg
YOkYHAodT8buOuyJS2wW4JNZGY2X+ZzPeIk0CKzRB5Gi4jT+xqFRjhAPDZJKDEeOwdd/0qDsQjXe
5rj7dHX1Q+goGTNEPpm8rGf7UEaYUPraZaXad8Ocbb9/7/rnTVezVZ3OSpiaqRrWyRHt+77uiCIZ
vLYnFaSfVhmwrskkc1kBDtLKYVLJ71A3mlrBHP5txIAtGftQIykhFruyA72NMs67VN0qzJiNCAsh
5ckG02zwTJNKA6oALSOnk4acU7DflXgoff8zxOcqiJ/hUFuawnRsyzj5tjolUlLdKUbPHi7Rj4jc
E2zN/lLxRvhuQ1b2YnB/i2i3BijTLn5lHPJnbuJzW6PZmmnwiXMLdFmnrWo+yMiOOcCmhqh1Mp0c
9hsHLxVqfJeCZUepvxcq6WnlxsLbXLcxhNUvZwJNKgsWe78/c0NL7XeyvX64oZOXa5eNbnU9N1Qx
i2Ijz5ojnRI2kn5+O+R4EtWYGClMuPQzV9Y/d+3s5rZh2qq2lPun+0leRbNWGmHv2Rxx0rH3NW4C
JV7curp2zAcL8CC7GbpftkxW1fyTgFhde2s09Val8HK4xwFFB2SpICyOE/5mCeN21WJQTDxLWGI8
EEa7qriyak/MI3zoVLue0ZIVsfacE8luGnsD7kMDZH3mkb637ifP1GHLskBBbMvSTnvXKXfmPtIR
VvlwcJXiJc9g1rDAI3KR4paRe/Nmjho3Sg+FoQ5zFyP/UUeIHzCx0iVc9vTWsr15IvBDh4AJMQ6p
hhK8tHLnP05duhURHOmquFTjl055aAnSAEZPcBpL/Q0VEkSQHmMwutTszkn+1lQhtgO1xHQnsrid
4ZjGJCodGr7FNn2RdY2BBJisDQiMo0jhw8rGXoluucIxuMmP0cicWc5uFv6O0SVVMEw0RYWTPuGZ
/RKH5IFqNcRd1jEzN3bcDKlW30N4G9+Ugb+my9dGgFtoixAA/zLyrNYFpDnnVscOZLTTLRsfWznh
Uvn8pkTmARu+uEe3yakcdeFu6vw9m26SHPX8CT5z4V82lXmfPJQMuMZ8JAHShjP/MjBRxmxo1F8a
YLfKpKaCdc7frE9ITpEPlzZj8tSNHHyAyr+61YMTvY7cqcbgVfaQhW1l5Y8/KvGsFI8ZBLKue86W
cX0C+QMXxmWekofX3y8Z+cVZB8Shm8JwNE7W07Oua4xk1lWr94L6TZmQ7mf+QVejH5G8qvuQbzFn
qi5/VAqM9Y6w86a+lcx8dRFvOk6Yrk23SxpodOVYx5pK0sCfG2sf3YL3jEmTSW2IkYnJhlLTIiQM
9EcHdi7VowlK4eWE8pUZtHB0qGbt6hkQM0kz8ZhcOBP2h2H4M9edl0qFFxbWJLpBLdfhW9TQ1wBS
qfWh9UXjz5ZDq4ptYm9pIfthk1c3qUNEC5SEqdsUWDwUN6XExNCYDrIAdcXcgheU5A+FaWBEhWig
rS/KtN4EsDJy3CASyUAw2k7131J9c/CFtBejAV6rez+qmE5DJhJquyJuhZeskdI38DlEWIm15Znz
Q/9i63boOgCmBCUQ6NTH+qdLkSoMpdl5UbHNKM8M/ECgQE6hp2vJbY0E2MmNe9L+iPtl9HhQ4HCU
/WXFQb18A40CY6XMSAcCVamOc05UWKFMnk69z3cl1a1ZPOaETjmmgznTjz5iV8RkipDH4aWkvPOd
8rLHWEzrfn+/+kz98xng2I6qGapmqbp6ul/5eTTWoSg7Lyh+tBIDTASDrdNAU8ZSnXnwxpnokmcT
QtdzkSabwXqi1x3Q2U91+l61tAnyTj29Kmf4vL2c3ARnFbLpSt/8gyd43qQ3vn41S9iqGeihD/MV
Hk1HLKNFkQUXePQsjEzm8WGe7I0oKeXCv5rmFhHW0wS7sX4zFmeS4YBC6xSUfOeGne5sGF5SQODd
ZiDn3z8WuaABp9s4x7QQ2juo7Cz//J+CtxFmYUowRm+IrI3ZqZezA+mlCGEbBNsYdDgbXq3K2o4C
UU7GmAJ0IL7P8KqIYQlwpM8BqvS6c6ORoZ7xA6GCosLN6C/zHiobQZSJeq/KTaoRIpZd6YTIOaqP
aTrsFnsj2YL50HZB26zMuToM/W2zHQABbHgaASM4q4Vn012VPZyHxkBHgmK28+HxR2a3NapspUzz
ipwnplCmjztu2a27HgndhnyEpHHH0SWRIsDWq/st5c0U3HTiOII7tM6tonjVMqm8mNRpbdt7rXpN
JwzgcdJnOsP+W6lvNoWqDa0n3GeSOte5VjkChI9nTUSvCrQBmlQWl4WJjqtlDBfYzk0enkF0vqjp
WLn/94pOaroszjRRKSHcleiVvAOdQMTozCXEF3WKAxBt0v1woFMHf1wGUeWMWRIPnZc6zqJngtPL
hBxhHVa1jxlDKAdejVUeqWBkOMPHjBipEkDKN5/H50DLLz5VSeOtq0IVlko79vFmgjYq+kCkrZdY
m9z3DJ95ekpo6GF07hzzxlYgUPvwUrmBPjN/1tnd9x/FF3iPtDBgZl5BNW06p01Z25uy9bvWC8pH
VHb+o6aE6D2OkXhaNv//fjF7ORI5F3VJ1/bxx5piFokq49arMYl2dj5JCio5nDjDBEcDwOf7q70X
nCffu6QWFjonrWnQlX283GzZeR5oUespiOYnLDlNz8Rjs2LvrRqAc1J4avsXgG0Wtm4HE9dAaF3m
pLNgBFRFsJDoIjo/WQ2ESYTQ5PS42bcYswXAPmkzY5WHY4d6lOqjnY17Qz58/wPeO5hPP0DXVBV/
AV2VzskJZc1xquWmbDy+yyGBlIX8I0SS3Jp4mSERsSBQ1UjnlBYHQn9cqxWrReIr+ayh23GKeWt1
Jd67i+XLfCwq6EpFQSSQ/actHv10urEN5KP+r0h5tdp5l7XaKkf2Dxc5QKksGB94LZobsyFsUbuU
PDfBuNPXflS0zb4w9mn5k9HcReCE2+9/+hdns7Qd4AIVsIAJwsmrG0CY89SpG69t9irFPW2BT/YD
yYrquXb4qz6S6xh8foalsyecXEs2JiO0QW+8VFgwQsnHXah3A6yexTdzHzQQu8ybgIlziR+24LHI
cK8Ru5bHN9//avFF8/bhVk5OqNEc6gZovfFMjhA5bTkGMBl5pZSrSnPfF2TiIKHiXYju5ftL28uH
frrWHGGABujOMp87+Tb9zAp8PRONJ1v1MRRXfTMhMfm19PuqRRRO0FxJzqg5h8ifM3MYhpViw2Wn
eCBDxniNYeTCotRn8keqt0p9MDMkaTYUsDDeJvNbnLW3GmIJc3jqTQKVVYzjKiVmhBFRECJ+m3Qo
KQ8pmh5ZEd4bzptZw2ivL3ZWTQ2GWVYAKSMfL+IG/j5YqdOSVVxGJNs9BbhMCyY9xCCApvkAtAk2
fvDbA+L/gnnTqyMuKZDGwAPGHmFLu497+JSBemsTPzMsBu0wAjQY5pSkOsm2ag1HARvJrnPrsOGM
hN3qS8cdwe6N6cwm/PUS/OfhnzTtue0HhSVGlrt9jJQbwZmP1iYgaEq+jnJjOi8KQ257OBZ6iinB
9b2fyDO75RenonTAKAH+beAU5+QgamWaGXpRNZ6w2PAQVC4xnqSNnltoXwyCgUHBE40FgZKqdbKp
DaLQ7KxQSmyUfseyvSlwto4JzK3Gdsc2fttZzU5txV2oXmu6gpnFfCjKCoB+QoyKXh9Ts9iIXLM8
pv29SvGd5W5XQ7wInLXQFYRJ8C1FeYwQOX7/jbzD4B+/keXWme9TPoB0WCc7RR4Papr2fukl7VU0
MSMhv3X4KRoaABXdCe5MGSEn6VtdRCurPfOCPvEwFuz036ufbA7SGIZCEVy9xQFyDmAh4uJBBZ4t
brMarQSDaCu5Vcl+6yrck0uxP3+oii/AQ9aJ40AI0XRAXO3joVrqepdXet9wqP40sRFoHspuXHdg
rjVC26AmgppCScLNOPPwv9ygJGchbxgqyjtI80/1XttOGKaTXS8Pv6HXVOujyqGGzE4N4HpIGohR
rOweX0uP+rdVOLnSNx+yp4xYJzcg3Ww63ZmD6nP9pKucHTT5EGUMYS6f1T93pbW66vSGqD2fMAyp
ruvCE+alRDY2Qj/GLOn7p/D+950sQa5Hy2pYfDocjx+vZzbC76tIrb2lhWqdcT36+cbHtzJgJ7Qq
lAXMeMt2N+EyEvzW+AYC67YmDqggqnGMj+pQ3Yt83oqsOibB7xZBU4oXY4ofbIIFAD0f4ZjbVDsu
+EkDe3Oo8EJdw+m4GBuImKaCmQ52Y+nFVRhkQOXk6UCmGnSC+hgcDJjDDdZwH2OYVGKc6Ji4PzKj
1jZN8cfM4J7Zt5KxTpxG6MQNRIpn0br36ffJI2JuaRqmoL43qP5OHlHim0OqydIz6reaLUxFMi7j
n7AbGOr1q0HR3RmGR0KAYIe/nIjqS7sgiF13dink/nbOoPv5mEMk62iuNhbUMWZ8I8SinO6/HLF0
U1aNSegssuURPUaF/Q99VtRqh6XeMsNon+Xip4qGM4/cBZVJK2yxcLQLESTpfQAfH/fC+S2NoI4W
mHnxEDkC28DTY+SS/jG/CcefDnRrFUQHlWBlIxIzJbGC2I7ol8tnjmycSPMJokgOZdR/BAmHZ925
IeEXPQOVoqoPVbCtZliQjBcizAzGjoREu3i27D+xdonGqqHDIlZQ6V41HsKC5LdUP9ZbywSzHopt
ClhjRNV1WJePdvka8p0tlehoMXchToChZAGmuEwxKrzTWriPZbLPcBqyO8r62HLVnFHoY6plx8Qh
4IVU5x7lOWslkF6oV4gJg0dLvmKxHpaX9gz+Y9wOFNrffzSfjzZdsxhq099YpmqfgnF+pKZxUXSl
l8rjgrjG25jbb6ACfH+dz+UbYzRmaZIWh9GK82mw4hSUkiMHgwQ8EtRE1UuYtytzMRdAIqld19Hv
lpyPKN9/f+VPuxAXhvdCnQrdRpf2ya5gpyDikTI3XjK5I4xr80HKl8A5mrOX92cqxU/78Mm1Tna8
2KpVOfRq4xXkBlSMKm35qqhvHda5lMZ9ikNeeObnfT50lmvCQKSb4+Eyov74SYtI01prOXTiJRuk
w/Vh0zseEw06ggXkFWj0z8FFnwuVk4suD+KfrT21jC6gR2w8J9k3qPsjDH33sr9x4rdxF05vEQp0
zmBcQJWN6UIBLzHSVI+iuU26Gwjpo3GTYD2GBjvDscS/0hfqbGqdORc/Le6PdylPyqlIaIWo/K7x
sIHjRrMU4ar23Jb5mcWtLdvmh2315EInBaICy6vTl5aswqyvI11jQLOAIpHyfQHKFBUkz3bLXFlb
YNGS+UUWEdtSbwa9dIfkJ6/KbJh0MNlRcyJohLIeW8wCQvvME/nUO57c6EmFInQR+arCe8sNN7PN
Vfy8FM9scmdH2p85n++XcoD6YX6p/OfHJUKJlPSGVTae5YOK1/pVnKlbcD5rIUMDfGrdi4MiL9bk
VoVfkIU3TNajOMZDWlyE2eUEvV2lY//vu4HFwIoCm8E+e8LHu+o1veZcyOkifUSkpbMs1qVR0jMk
eZDC8HP8/oLmV4/83yuefJ96VieyaLLG67X6T4sph+Nj2Iwdbzc/FJwaRdduRibBFuhCGBsbxX9h
nIB3Dkz3mDmg8eqbJKoWXgMIaamtS1a7GzDvK9hesAGpOowmLZIftvP4U7Gd+2TaKMTbWoi3KOtI
VVpO2Un7HQWvfo/8NdZXRa6uOGY6c/ilzI43NpWbiOiuse8FU5aY/Oqi/cWijLT2PsXGvUYAgPZ6
Dn6HLEmRV2dKt3diy+kHZOv0VjaMSGq3k9eSqGFcZJVWexgfQOZJHst9cOgxKa0AbsGf8C3ns8Gx
GBLqCj4GyZ2ktyD5JHlKx+0+w7153WgX/r3tSS9ARqUeHNcDJw8RWTOepzFCeHGEOmT+mAlw3CZ4
6ZMEDqMCQ7kzX9n7qfndzzl553mUJ0OV8nMmV0fLgujK9a/jteHh8ILK2Voxf6Oq2ld/9V13p/5l
gol54OvwB5ndbwCA5o/20Lxh1D8yrVxcf1BiIWSCyn2BpEp78+8HWGcPsCMIB/6LTA5LtaZ06+HM
D/lqA4WwbUgdFqEFVvjxa/EDNarSoatBIvY+ZH+VewjkJmJg9f1X8mV58O+VTnbQUkntPq/H2rOz
25HRQw3vrBYZXuJXDUlz2mVZXGlMVNXh6syVv9q7/73yyZaoWQGLsuM34oOOeNygrpuqjbykkyCH
ziYIGMrV8FQitbLP1Qtf1SY2YzYNgiZEv9Pny6gyyMd5Zp2Mt062Bc0Lo9uE7oJLxvmZX/qpOIFM
sPBBTJUmHS7uSSFkGX06JHlde8NEihstoCz2jN+6bHJloGw4fc+SGD/tfe+XRCFB08HvNE7WTyMb
e7IxT/Kc5q5q56sYcLioGxdE9z73ozO7yKenuVzNAoNwwIQNmsuPq1UGvTKaUVZ7WXI/j5dddQzA
6uZ90JKAd2Zb/wJA52KsG+gckDM/Fc5pF+XlZJT1Qt/2qfLDbl5bDiKzskZN2O0G+MeBfWPbnoHx
DcAI1g8YxsTrCt+nhBbPWTRFbE3gt0SbAhEo8laUAapAGAIattKLbWj0ZMblIevZpLrm+czK/2pB
wGQFaBIO7JRThnDBaMMa07D21BE8P7lK4egwFwv7Z2goDL2Zlt10zYBP/eKJ3+LePiGKpI2RNWED
cbk2MUY7R9L5qkVl4GMxghJU7eopiJJaXavamV15jrxpONsKKibN+VHYRNC6Ft4zoM9oHqbLHoeJ
8XKSiB03YPK1giwNe54Ei6vUvInPgnOfAWgdKINggGV5CRiaH5cX/Sn0hCmpvLSVqL8c3H+oberN
MtRemEzLzsFM/YqBt8TTiwQEhKoyyA866KqODWYNva4EDMLrDZVp0J8jLX4BlXKH4PQQFmntTfOk
KtfqLM9E3VeeCuyW29a9tKfnpJ3W1ej5xvwjnf1dh2lBLIMDrvZicahPy0MxDNcGtmpnlteyn3w4
BMHkjOXbZ9exdPsdVf+nR5Ai6jSZBLxIYpWKeGVTdPTRiwIpI848HRMDY7OQUcy/g25DUYdI3hJP
1535Uj8Xogs2yJCIBA/NNM3TBokyN6zSGFAVnbVdQ0qGACLCbTJhLD0xLfhrhd2qTNuVb/wxNHb5
lCRQQWKas54nHINtBZbjOarvFzvjwi90qHmkhOZ00il2ftjK2Qew5OEMjr7qkHw70EybVXUWvv7y
WhA5YDAY/Nt7M/fPi+gNRaSaapYedNEU2xJeQhzvjeZhLIIzL/2LLRgc9v8udbIFR4YeaIxFSo/J
YQjeyTdaS9SXzzYDstA482o/XY0WA9KZw3jYElCdT1qMOczFZMwc3f60TMJS6oMY+Za/AQA/y+H7
9BS5GMPghY3/3tSc1glaKSw9ChsPu78k8nL9yNESGa/2uR3wXTT44cNZrmSY7MjLecYqOdloBiUc
pjShoyd3qQ1fo6bdpKZ1O5s/jQhwt7rqzV0VF8eSCXg12CTG30Ws5oqIB3N+mxGCJvBwwHBiaVH3
HhcazsAsqZjsQ5W+FXAQEwxcYMesRhOD8yC+gXnhOlAfmUvhjVL8KRJ8ArBxCe8zAuj7vfAhUqSw
hDmZ0u4mhOXPFvmm+NoTXr7uiABaZ/yZE8rAaDyD8mvU2Y0YBEZORPrKO/w3Evx/sT0niPZFcX6g
SMJgkbjD5YQhWkrOPfqSiuiB5KoO61XfYKAp+ANBBbaq12dK28/bwslTPimHqibME9FJ0OJkP9XH
guFVlOiuFiEqgScLWXQTqsy7A3Gz0PWY7Fqxc6cuqHGAR1FHiGOVXJfF5sy2+VU9Khnrqg6UUVbc
8s//+VrbUTUNNtWauuFQJPvBuHRCkn+hHhA0ixSj6C/JOYAyuwxU4AZ+f/kvV/k/Vz9Ze344y67O
4ZHmBlakKRlQONO9h9H8fy7F2ma3ME1mawBYH39oBmcsyG2Kw7bdToWrYMnjYBxAh3fmNwG4nx5F
tPpsEOy2lDrWp64/UCiy2jGtPR2bOCft1zMlg9k+xZitkHOo02L4uJWIDhPo4RUsfjvMD5Hqr+Vk
vU3VWxgCy9Nw5hWqFdQZY3XfVxickW84e4kgU9y+ff8zgOHLX5i1+PPCMBqT3fC0SDU47PE88zo6
Of+x0uNfvYFVIw5ik3lp8UEvzCmTQgfD8hlZtzUcoUTt+Pub+qbTyFbtHSa2KK1jkiv0Hsh84WQo
kXGhGg/2EO7DoF8pg70vJFZ5or5ZqI/ZpP+2YvLvApa1IIOI08yhqvSxt+scPJ+frZKEhGmdQ3ez
w4ZMnmynQcuNYTf1joXzJOkrwbFmvLjoPgMcjUxUm72G3J9A6Z4ADrWMMWGBVo4vkpNZ3KcnTeUy
tuF8MB5neLmqobK0uFkuDJFMs9xKvobqw0gDXNg1FCJKuuY4d8ZhmYbr/X27MFKi2zl+hG+UQr0N
I4gO5M+31d+ljlYTeSfi5qZx0l20uHDNv6Q9rko88Ug5uHYwJlUiXANr3JDVC0f9rVj3S3UxB/1l
32IeXN7MqM4kbllPTqddVBHWbX19wBxwDdeLuvx9kNoqGDDlrmBc3o7gm/24ma3nrMCieXkYg/JW
kDM70Xa3Vn+h6nf+RmXbbVuypJcoPpTZs8FYJKSgwCdD+0FRmtklWk+vJzgywsI4eNb5xOZmSf3V
LxariD6wGdO9+MQ3Jj3OaRnhWHgQmD4ehFddlV9x/evWROVa/hQVcdvBrenc2a3b1sVB+the4o6l
ErPht8jxBuzy7b0gs0iDQeQQU8gulnJJU4uwBjbxheoTh1you+83EX05C09OsA/f20kZUEW6rxt1
QScmXsImPaR4/Zn+Ydw0u8p56Hn1PahX2IiLtkT4hWsBnqzNeG82r8tAANcYPQcbxb033laM0Gjl
wMFmGAtMeaEuBxcK+lEtnv6a1V0V+wst8fuf8NXxwJBMCtpJ9hPztDlqy0COWqZV3mRYe62vdlZr
ekoMSi2POriS5SRHgf1SnwU7JhsE6SaLQcFGQAV2OgQ7DF2TDAtd8knO3NoXJ4SJPMyBbS/gp502
IkmQDSIb1MoL4nJfolEp4QBYCo4QeMzawHtjzu3OGGwyTlumicEQumby9v1tvA9OPr3kf27jpCCK
hZrXczRVntLR60o/e+qqYYNaB/V+rFaXC8cz6Bz0R0SHIdw2VFxX5UvFzpTioN5j1VsGEbzPaIvK
qnW8VoFiHewb/PKarlvbunJnSu2wlCFmXf9x2MaWuULfROQXBExOUaP6GxncEomalao7+QkWqCWh
KY+KDaoNxkzUyELwhVxDt4ax+IjEFfJOQ7KcM/Y/KPHFVK4D0qQh9OvdjY/+Qm+w2Ck0EnFxypsw
SiVvKejgeZJRbzAYTCy3x3RH8B2JDKvufFjryZuiOq+m4/bQzhxeQXV+gvZFtQsgBDpq6bB0P0mT
KqtBgCrqyrPZdxCJMHl1pVavYa9jM6thacgznvotfNfM/jN0z3nAsjDSXcDUUAw4FE1vgTmcq1c+
oQicrZpg8K6xItEcnbTFPKW+bf2MZRAdwxDbCYckXmjKLb1MrgLExtrDXI9uW4aHhTkkgn6P2QG9
eon9pb6K8xq1WoLnCsTrGQLw98v0M6X1/f50w4ZaucBeJ03xUE150lbcH3U7xEqVOk9nNxyHZq08
CmvCU8dewQj28W0j6wN+f43Ua4zfmE59fytfoKk8qf+9k1M0TJZdUuk6d2LhWYifwXA7BcfzO9f7
Ez/9MGkp4Vw4NszV0yG/Vfrd3PoDbwS/D0xfWkSxi1S7LJGpsXteyNcgXQOiGAgKYWtjWAwLem3g
xGOuLOE6zqYMdhzGeNvlmHCSxzuv5oz+GNf4i465CTZ0mF/la9T1aXeIMYLG8Y8/ALpNQ5+xHa/x
jMS6qdbWWMtaxUo8cdCQG6OKy1a4dglpfkVBVfX01rtwXgPozw1eR5tscPt53b4azAyfNAUD8csZ
TD/caL1bEuyAk0t/zX+vhdsSwMPZgA3q4iTBGboi172HTRCvCDgNb0ek6Oo+fozviBzNL3BPI5cO
DKAgR8edhCsw66MjQS5i8NGQ2bolw25RHJOTgMEe1+aWxQpXCP48Bsl+e0HVlgHNYvOsE72yC3TE
8gRHAZatqodMbnt7XSqLELpkwyFEihMXGAjPsZqM3a0fEXD5LoqGsI6c0LkgKK0rd8TZQt8zGAt5
2NTggMUwNIxdfNOI2aDDiOSG6QtpD9+vR/HVGNc0FmaztpC2GMl9LMHTNivmRLBSiHLpCUhPF8dV
iSsl3kA5VdCFY1zwaRaIFqI1y4egtDJy+Ufo/Z0OV+J1iCSg3xg8uhIZzbrGIVlBzLuee1KRrjsc
UyRUXDizqyFf83/HlJQLleEay+xZXxkD5BEYxxdIKLHxzAJca1Y5BASckGhAcwZlK6SqROsOg0uY
/DhsdMI8tA3cjoAXhKP7dYJHSIGtokuOs2TQe1mZe2K7MLmBqYIdIgdzUR3qca+YawVKZORarYvt
G4F8yVWubSu6K8ym5xXydJ22djUe2brCYw5fjpQndCmlu/z3F7IwCVPE1sRY6/qS2UZOOVmErwps
kGmtzy4WRNgPFQqGiOuwXyf3tbafSAXcWKQLky7GFIhYlvHctvKJdsYOh5AKMjAoiKWfAlx87kpY
awVA24Qn716fqMwv4qtaOawdEoUNl1BLRV7UP7JdxdNaV/by9ZTqEm1i4cQrLrPkJgn2wQgMtXPK
K6N3h/iCpbqMn9KdJveFvy2p5vMtLCqSo8ETtAf/IbhqXcZqWFlhKcy/8MzAYl3id2Xs23FLrAU5
MPTKLPUnY/odWNf2w7kl/EWlCaNkwRmXHvJ0r2un0Q4tv6q8Ur4CqixaycruYYCTIVdcLbQ7Rd1F
40TsMAYFHEPfX/+Ldtnk2sgUuLaq2Scw3hD6qVmbabXM00esKkIM4YtbTb03nJfvr/RZksVbtgzL
EOoyiUMP8fFbVbPJGESSlV7/pt/DuUim7WTBpFmBZRZLEb/OHopbO3GxMYGtxv/UkA5HkPR4aAlO
J/rTP/jNOr3UOACJs6MvyVcscArwOr9T/L0TPtn2VlG25LB1Z6lnX7Xg/97+SUsQJp3ajnkOP/TR
fJbPmHsF/bWNEWl3kT7SvLZ/Clw3uw32fcqZEkVfQIvTAxEzGAdh7bLdiZMx1CwyU52VofTWtEMT
WHN5Ac6byRUlCA9wMtdYsaS4PkLreyG5vpZrPpO02ibKzlZX9V+06YazDxABFYQ23Xa3LdKBhGiy
bYEyVN8W+i5Wz3QgX5FKuN0F/zMk9/xJizPr2pR2dIyonjZGx6YDAy9iyqFT+Cqc2nONAAkqmk6I
zzi9tSggJFHjqDIuRI9hOF4syG0X2wB/RMDRjC6BqNAhi+Ic1v/V4mQWhssMxigcI/bJ2839rHZy
qfF2M9dQr0v1R0DSLgb+0p3SG0LVLGvTBHTD0MxvnOReE+wkFx2D8GHFfmKRY1pDc99UaLZonJzW
1TJ4b5QcqybcdvNGi+7Eykiu6HkjbWVhgLj+/vsSXywS24IUglqdHwL89vH7qssU2GPm+6r13yqy
ZNvTYUt0qKn9yd/kBFuR6wG8PIUz49nrWX8W52hV2F98UU3bGMnh+wJjFpXi8hn9g/75SeRXWlqV
HgmYojkI/7pMNw5Fg+LioO/3a+uuvO7JyMO0Pd5Je4uhIeNyFDylvo4GF7l4+jKzTqKVxDdkhxpP
2ov3PNVdl661aI9JaUbtxIn9fr4hcCvNNWkvb1i9xz/0q+oAEEtoJgaaDSzhDcUwlAXtzsZZEC9u
Eyi55DTGrmU9QXhVdySxZRuVMGhCjJNdCgIWuNxx3R6S9BC3rnzzJyQ4BC+Q3waPsSG49jfOvKW9
K5QfcKFIGyBahPQtbP+TeksoDSXQkO+0BLfFDTmmuMYCERhLFNue7zWqNqW15dvtaQgl6TKEQ+yx
NQFQTorVHGJ54hb4sKLBNrbQe0PhKsZ1b9yW+s5obidlW9Z4nkHCXeE8Q9USYorxfhoGBx13ZiR/
xGDjVQO2BOMAHRESzmBdAwc+09bZ2C7/Ec0aB/yUFEcfdGJLalJuIsNZqsZZwRKcp76luHTuaM07
7CvZZLkjQrZpfA64l5r3Kc76j+1eKW5VnZOb3LB9R5bKZQiXFvdVXh4TKUhi6SYRu8G/cqpftnk7
Iiwi8ZIXTW1Ko5Wt9XpNAhJ+CYRmRHxWkwseiWRUPmOLRDiGWa1HtPct9pSaJ96aR/zO7sVTgx0x
Fp3dSiWUznDxBh1I1loXvNJDuEXVhKewPrimsQ4mfJkcvErJW72YnpQAl0BMY9bDMnldfIeT7rIi
pZ3q7z3wF9ses1sTpyxoFrQVviSEdGtkL6GNr1bYLPAACaCYfg0W4v+L+gE/TqwaL5p6VeAU9aNg
BgADYnKzv8UGYygQR9zaWK2lWA8Tgd2uwjKEMUaAasgqcmWxATa2g81cXpJgacR3RJBjnjpgzU1q
FG3KsDfsQ+pcTZiRolVNexxOEONX4YvvNBx8xkYm7XbB9hdy/jjjFQmOltT4t9YdSiMcq7G+BF5F
8pFMtxn5ZSEu0hinO42DWW62K+NqE0WEO3D0KonyYypZQtlWaMMqfcaEIIoIqMNefuAnivhKDZ9a
xHNlopAL/5xrI+KyYuWj4dBiyVvTkZkMK7slkMQhmdJ4xQwZCp2mPKHKM0lSDf6WXUXGMJsocQmL
tgM5LiwzGiFM8S4XfnXTlxufnM+ue/Mzse2nEIYUuZTCWpkwIXXglETdJnFMUGfI6EWQt/XXwIW/
r++H/lrV5w00M8g+BrBL6g7jjE9/uhAZNOu2xEtNise0cijZibmSOeHXcAlxaW63HRW8Kf+HsPda
bt3MonXfZd+jCjncEoFRVGIQeYMiJQo5EBl4+v3B51x0L/e2q9zL9uplSQT+MOeYI5DGzv5j0jhq
xMGQta2tep1X2Cpf1oS3JwV3dzdAbS2crIzpvcYAKmppko5PwBV1R11jBMNPS04kGYmxmXsJ+kMR
t2qnfKtes+zEpD1EtWBl4KF4OtSmZqOJk/x35mNqOMzPArZAJb4lT6K1yyhd8iakEjUTI3hzWvb0
srjfcRi/pqWdZvR01sAg6vn6rFc1QU+qKNEwBxw5Zfwmis0VgIY+s8MptiNoMz3UcbPKnnt9ztPN
5GVPVmtWk0sRLc38XCeDO6IAa5V94jcA06EzEiEm1RjM7VIIAWoRbhNNZ9jUhR9xriNzJuyLksgu
Ghepj2Y4Ub1KWls6sKdJ9uhJPx0clhDVAAmaKUlE+6rAlb+866nv4sPByyGeNpMIbwrs6SCkvSuN
0aY1tsmz5Zl/K8Rp6tZLx/o2cLkQzPfo2aymmtxkDF4ZB9oNVraDGm2I68JZkn+gxn2d6ODqHH8O
HNfbkawtND0hVMHho8DkIxLh6sXhaPcZ8QM0wRphwgVm8VNFYnuWfzD7ZzTAeKAUVnr+mUmvcqrT
SOWH6DmHdOPPHBxQVnG/6uO+pdEYFQpDnB18aDIlqBtDgbBgHglT0mK/NgyWn9m7rkZen6Dgx+DR
uOkajqfpNS1aJ+MSqqdbZxAr1dGRBjsUck4CyfYJ238CmRdT854rvSeNxPOM4zbo2pWAOCnF4yyw
8GugYVU4p57+5CJw9DpGOHpmV7Gxi0mlYKgR6iTboEWbhxIRcdNKmm1muFUI3ocivEoY5Y0TPR9v
1QrMg8AMZCR4i+MGg87tPIWdyLfAkmL+IjLMVwnb2qQhNKB5n0TSxdue2LFtlBrLPGpWUgDvseAn
CPGfLuFGZslyRM/H+JakBKyGg2BbJKMzw+uzuGUikUGYAw0N9hzJ2LW6Ckhtf7LZ00sDGcMCp0Av
tZ0NVBoCZucYlfIgEpeFytVIcCrOTS8cCRH/ZqdiRjLLp8a8pYrWMfcn/4I+GZ8XABcgXQY3xDTN
0huNvJJxqYE++oa8jEJmKBzhZJtK6NMUN1zN5nFf4htuoIG8kMaFCh/6O7vIn+JPQlECSkAIARXr
Ae8E/pBiAKFgQ6gHMwQVbQiH0l6K4IOuXdzFyjI2SXCir6fwmBO8CrwIGCWixXVKPIHfK2AYJ+gI
aXDaBLkjMaeeJa7rcdtb69jCVX/lp1wLi+4FV4GcTGsT0wWHwqjFjAdLTGmB6wamx90RSyqGTKnN
Cu9YonhLEvjIaseo0LTzG66HTBFj3PSfIAmuTKgI/i+CC2m3nHDLxqrfCzXPyHCosWuQFs6stU/W
A/EX+4n0DQphsmbt7GISmUHpAc8pWBwH7kmOoMErsTCN3JHQXQPkbNFlTLo8i26XWT5urb2DsSXY
MM611Pu+6uLQB/SC/vlsbfXbbO33EiY2xywrU//J96Qu7/J7Q+kDDY1W6BqymRYhYc5o7PEUpM4i
Mn1TiG6VeRGW/4zDwG80t8JNnDfXLofIEUJv6o5jR0hfNYI349c/bzouds4z3v1skmDjEjiP3EKk
5m6Qel1pMyWtyJaZMzNhEszPD6+LSV9EXzCr6F40ssKvRrAGOpHvycX41eWF/GW8CzegiTdpgsfs
FP3c6VahjVOE/tUfZDJbseCSFzgyCMkadouEWy2oDrb4VBS8VovpBCpXJp5MyZykg3Jvw3ZmqfAH
EBQRyRQuewyUWNBXEgYIxph+49pLamdP3Z8dyNuB41AaTvsdvOQmKwOdl2dYrqTSEX7i5mJRxOmr
8Ut+LQhmgVuZLVlhqIaGfNngJ2Qu236Zz5NNyjuQ1WV7LK7WnVkcixyjGfgWwtk8zQYqGPAvMhWe
BvopjtRFUeG1SNT8AvFSdFCb5cD9HVK+OhHvxHCKlHw6ru85Gw5j0VfkBHjGzKllj4QOa3Zhctkg
OpGGrSvolG8LjWi68MqIJGgXVHNIiNNhoTz0lT9uc/klQHysOMaGP3js79NnfmDUQ44nVQJkm7n2
TVd1ZFPXBQzreqfANZC0lt7xNe4DUnltnNdBj6nV+J25rGF0MdrP1CGfMbrnD8JXfgQKPkQPVHTE
H7LWBfbtgiRbYgkw7NVYIubsfsnxpB8b0pyYmhOwkkLk4nN7czhB6DSZLaLGjuwBERXjUP71lxVL
+yGMngK/anTxPa3wZKGpJHgYodFtli2PdvOdaTQkUMEzNj0QI0cMO+UuXkPqVMDrao4ZPYD0MQcq
PueIeZz2cE3/Nk4cXFO1KL6HOVjelliLhL5jizraBSsfRjrXjGrHCGSobTt7BnlxScaU4Gn3qm3M
AcIOb0CY5tMAe004J7ngNpqHuf00u0vN2LFAcpZBdv1C/Qx+npEbD4DjVCU2eCJkbHJBGu5Etm/l
loo9N0oMriVsUSl0xKtIesii+ZZflB9cbXmGQrjoLlwl4n76TG5G7ZLiFDbzlkbkh+MgUxiGAoQc
BidhNeBhhY9St3j+0kTgw08ZLvyEV1Rz7ASOboxBM7LoCGVscPJk47npuIbNWuOZDzo1m/47LEMY
K81zIR66G/5b8CR96OxXtqL08hfVxpakJZOsKXfB0Ex1lQbr9kyfqMUOGHxLsNpdPMNciMrVU+YA
dIDule/4hzcELZsQZ+UCB6Ek4rp0J6JfbS6p58xT98qIYM11SD924QN7xSnZkkxFIa6eqk+yrIHI
GEJT9EgL/cQUY/wrDT6Aqfsx/MSR+xTRyIyPBZOLR9ou8h/xxm2JKRO1CJhq+FPfGCaxnFjY+Gje
tEN9JqhOClaZtpTovCWPZK2hhQlhk5fS/+JTMJ+hnJ6VwwVtsoblZRt89fu4hE1rd53dWmAizCq9
hGS/iDgBO414nenX7ExMpJK8yL+KX2JueC+Qh2n/29ojhZUUJPE6XTCeR+4QPsBeW9xROc0DEp2W
MFXN3qmf9rwnUo8CITIdWlx2c+GGO/pUkdo2sFcGsNHd+PR/+cLVj0GCA1aPwPBs4WNyJtiCRh7x
K1o6fyl8EYR2T4m/sSmVaoa9gABYkZ5o60VCC9grdqigJvHKiyEuqjvPeU4N4yP8dIfnh6oTJMXF
xN+xTRs+U4Kl7RBle7OAZJKC3F9lHQL+AjNaCt76KpwlD0BLSW0+MMGFAR0BGZRcPKVd45/Ei+Zg
qBf9Bz8vDUvz45/4RqcR9Bp9q1vtAtwrG+B4cmBIhiC+0iYasyHexmTM43SDTQXTmhyDRLlyaRHP
BDTownhu50MQS3AZEAsDOHgIuk2USQB1m/5DptfdmNIS0Tn4CWvMp5TkFmFWPbkAIOK7Qh4HuXAM
oh5qRkjYfLCQrpW79Y1EHoLB+CDUnz21A1yvyas0LhKqIYcoGdxY+R08joglp6MY5Pl2UO3iQ8Ke
/EpaGFFAhD6iME4PIqytC249wN4uf5ZXB97ZUOq1S4FUHy7Imyxic/SDnQcbKCbA2F8Si0tnoQkv
CNZJ/GTiw8vD3+EhHqJPnf6MhA7LNm/jo71h3cW7r0gZBh5znlyLcDu/sautEdYwuIns8pOX/bwC
HAwNswGbMdKTlNNwFVFeAC381ezzs5nrEm0sQeZEWCAxgkA4m33aJR4aZItulRv6LJKOePHUf+Tx
xIse+Lu4NV/1Rrwja4oaO0wdzhiGPOCCAhEgTzqwZdF7vuU1x/Q6Ha3Y4SbpyKDBS++cf9c3ptBa
s2KpqiabkWVCUun8fYmNG778K7tGIK6Uq5gTCO32X1cZcdIssm8Xx+uXS3NSX4uvJLNVmE2LZjWs
xse4ly/NrzLZuWXnIJ+EVuF++GNurbf619xnn1SJ2Q8nN+VfnH2KqaekGIU6UgYWc4kIwEH3E7qj
6vajx0yrwnmNBGngObc6w7Zqkc3XHqVk2niJtWpEV8Ui0loRe6J1bus7ITcw4ZXlUkXMgfucuutw
WVS8sVqSzpeFVP/cBR6ZcCZQlP9C6O0krorpbKXrLsKk88zPRBlDlUbjWfbMjOw2cEmRoNAuqsOA
21nxFucPXd5VIjaFS0VcK8a2yTYNFodPyInzmT/pNoklPznyTvSFrG6d4ncpJFja0hN4Mp/b2vvS
zmA0hedd9DGMrz4XaZl+EpsR0JlCn1s3kDJNwlfWIXdC/fJUd+GKK5NavJlL2hUPmZ+fxzRduWEJ
5mWcP9APkfem2SGNZLLErJUJlKS4MN7lzCXo1ToidhjGbUtQVrGUeZrJegiXzfRpWOvmkE5eb9ms
CepX3XJjf5OoXtouSULjTLQYT1LEiQSAQk9ZRMgQpiXhAw3RcMOCixMUDpPcmtA2EEUitqC+jh60
OGqfaT4g5gAY4uJ7suhAKWHmBCBniyknbmdevdSSH7nrf2aTJ+l454KDElm1DPxlbm5zaW1mHoW0
thnA0D6wg5OC9ypZz3NMjSQgp2+o17wMS8t2wT5bmnQttDQBltBrGgiAl4KQQWk3h7KB7zFHJdGT
QXuC2yM5txxzTpJcBGvX6ks/2JF1MZNjeq5zrIVhbaEKpMYBC1tyL+tM+QiompmKcy1TvLXCizW9
hg3Olis187j9uyfgwDpN/mUqov8Pahl+trIByVyXNcX8Y+KWPHG7ly0Ri5TBTf1NUXncpeNLecB4
h8TjkIMcqQGcObhi9S6TgDGWT9+taceedoQUguoY6hh3Ls4c8nKeUYAuM/kcNyINIreL4iQyre7u
CUaETDl8lJaXYGzE0OVIxUPBMp1IK1LgCGD1Jp7bNxEo97sTF+qaKKlmJfpYIH3X9SEgbZ7Cp3VI
OPrnaYXyP7gkENEt02LgKxnyX4/pP+YESSyAxCXMCcQruZwky6ehWwPRA/mWQHyL6Zt7PX2bcdYj
2IzCO2upHGhCFtqZwVB+H38oXVvoQyAIcBgG7HcdLA5GroOAE92hKhfP8fGff244Qf/nb7M4OPSM
SyGoKLLy5yxODa1INayO91fNlUDpryewrpzQR4BA7oZO/dVM4jZW0rizylVVb5NwU1dHNCoYA47Z
qdOIWvPK5zL2bQu7ogeZrDNMQzqw9R4xIOHKG1YFKZbFKqEv41CadnL/yokfR0vh+aqmb2ibOn/Z
pmdizRrynUmfk16K8hEKr2m4K3S86781cVdegLgM8aMsMevYR8IpYpb1PHLTxcnrUK64g5Vg68sv
WXPyoxfxlpnbPvwia8XSl1axQj+lQgljRZhOFS4laPeDDRm0/mjemmlrgmqTeywRcUX2qoP6eEqd
HN9VhM/1Ky2fJa8K4G2XYaQY7/v6ipNa/nTx/NUVKCdzjkUSuqDxKjUP7BHG80SQk5xJDjj5lmdd
uxbtW6Ic8/bVrJZY7AYZSue/UIbOIyms6hxhdHtzPdUeCBMhtk+deMetCdPlLhNXy2iuhlqx7cal
TwQZhTuVW7qW/WWmnSpMG3Axrj1s33rJ0VU3hyzQbvzmvekJe4T6Y5fBJ8ZreHJEMaDEpiC8QFsh
kfMbuMC2HnvU/Lly0KR1o39SUMVEGvDItH2XnrhS/HSn0QsSP697er1OvgswvLnhpU/oYLdx08Ay
e8Dq9qnqjDcEDkTCDMG6b/f5C4we/Z4eMRxxpCc8HJ1viCHS9FHljAI+mdnnhDeOy0reFtWnFu+l
5FRpnwReWfG/EAUk6S+7wj+m0P+18v8gygGeCZYgDuV7/UsRRoEjnqqf+FKfDPLA0WSHc4J6dcgv
6cU8hXRb9J6n8bko3ps3fdN80buFh2ptbCXgOnlR4WfgxF+AwRgTPmB4iY/ys/lsDvqm3nflCq10
LFExk1JA5cxEKzYXLObFSOAuPsI/ZGr1t+YnvAjf0Y0zlG8n3tJL90ObMzuXvObn4V4eqCd/pR0u
yj/DFxWruglOpBCRCDFw5b7hai42uw4E+iScW51Zg5OU2J7ZxZ6qlRaBgHiTLI/nnDoCRMDkJmGY
SKYn2meKz3pclFSw8KjpHTf6i3ntvqvvDKMciCPNnD6MNQBIPk35AI3zTMb3Vn2JTsFHsx4ONeA8
ozR6ZZ9EC+nbXzav5Wt9VLbRA6fjOf9nhlDS7/qjfe/OxTH+Mn+BCXi4DJmtV/+lKRbtRr3mO8ic
w2vwa1CdfzM/Fz+K8/CN9an+y9Mmu5qanllgeRlvHFo0cIq5fmZwjOzhm0t/7naeTNJwGeLuWQRz
s7GQf/nJhG/pOzkx4Ah+ySOKPssEhMt4ZN/UhxR8HLWAAkQtwRcDazIeyXe8jS5ATZzD5KVAVuwP
ytG/c6sP2GmALTya9+Knl+d7iCxMto9yat67o0iDJC361/qHr6n7i+dFPPSH7Kf7COEm0btxS9I7
BFsaEAbrE49FW/T4H5MPVbjGrf6E3kZnsusJeG5/pW9q/HZcGBf93hzjR3SHgaZe21/SiS+QCvVH
Bgf+g144uuHFVhKPfGatpt9AMNhe4BJnbenQmMr89TyblDaQ+GbtwludlfjvjAU5ZaorkduYCL1P
l+c5frSbgcUImsRcUgMPYNLKlZ7B71o8V+U7xU50kQEqTkANPD3lNj8fHgIlI9cWvSwdDWAj/3oZ
XtJVeLUOLCQM9rDRnV2aQaxpk2aeYvERf8sPEy6K/iJQMWnu9N2eu4d+5sR49Jtk33M5/RVBfQZM
ATRR9wyrl/mV7Nft4MU7Yc1s+pi/KOt0196q1+kcHQWCi9+LD5YILWiyNW+EdolYGh2f78HH6Aqu
/9blcxfL65spJXM3Vh5YXuWPci/vwbE5j0Tc/zR3TWQKuOiPASmIZON8hazCPUP09Gc8sXaZ3oZf
+Zp9OH3qV+ObKGJ+VwL5BODBLeCXPl9lt7JWDyT0qNgQMm28cGFxHKSX9K0/0mKzPei9GRgx4yYU
hkzthB6CZu9TuRBB+jpDBgRX03i8FefkLH2F3/lPxSr6ZQj7xLSaTJ9gof0g26Hdu1e77IPvyNOd
t9UvSGH8JT7aa89KuVZ4+5cMuuZWP4FGCM7DG1nLN+UruOVv9YusOt0d76EJc1sYqvGnAZQJtXpG
ONvv+FzetXO2q1ZMeypxPtKw1yEp5pWTj2eaBAvjK/no93zahCYT5PMCw039QcmsXJ9fwwdB2PrP
U1mIl/RV2Qof5k+3Agj0gk25UjbSr/gNXqv+yD8lPz8LhM+GhRxTK7wN5/AaqIGAyxRJNGkDIH61
iPckdw60CxSQNNYUYACjH9V7+DH8DmAUV+GBcyLMAoDuPl5IBNzCCGBW9ICtKh+EI/+c3pNHdZf2
7TcacvA+LPL5zvJX0M0BSj5v5weOK8K/AwD9xDza4EdY+Ae4r6Nm4wKR38wdfyu3obSMn2fAFn9N
gJ/PIda2WJktYuYY0D9Ic+bXHNzRUaks+FlQZ/oO6Tv+ZbgLJSY9nlV9hrKb9K6pOj5d8wROvBu6
/byRT8GpvokslSNyvJbj+LM/Sd/AT2xSFml7fXIhHKNt/sMwiDOTQwCtbaPayTRfAiwGi8H2zrgP
tW3cYTjE4aIqN1xRLET2TYXFOuxjTh9hFRUzCp4waMJEkzH45EzwTQtwfNCRhURy5sA4xB7O/gVm
KDUUf7FyGGxQF/HRstYx0fQM3A6UxniEUBEC9IC8znFT7SWgcgAFnZ3yGYLZvGUs3vIRFRDPH+rF
/K7x2SAMDLnWffxEkGDQ6Fxwaxk/Es5d5jW8FD4noCwBaojyRvJpycpjEMmrtgGLmexzoNLgabeS
eSopTIz4F92p+ohvIogpBFI6bLBWHJR5gj/tIXbLKxBz9XiCMYC2yx/C4fla7RGaLqvb/zfVsID4
4C0kM0ARc1hXH9GlecL6xAAbjRErjXkMI8xFdAGxmiNUv/P34MvkJmls4bdSrrSXKpCS4EjdC7eq
zvguEHe4PvOhLxqpLjLdC0Fog4ix9eJp4S9j0/VkzB35SZlQ5N0mebNyF8s16JQGEZyxV/CcGIxY
Nh0gdxehzPl+suzpVFJKc1gySb0V4VIYF9Kt+5hu5Y0vaV3h/rFx2F4lqD+8g6taUNJxm5NoPj+9
7lHGFNSc84bq4TNcUG+z+JDJMZij0/0U92aK2oo7Zj6KbuPNeFVfAKRYeaw/9cYpY1GD3KoLVQ+E
jzmAAWyfoIo7rYbFWMz/NWjnbyVIYcGX0ZkLwR7H6qZfQAmHyhPT9v9GH8lmONdXaDUkdWMKfM7O
xk5/CR/tPV4XJysgK/hl0heA0BP5iCA1i5D+hrMeVTvI1qKh6nrMV9aJH2mZn9jkz6/xtdiZXoaT
gLlotTWgenelV+cp+F/t53gugbzm/6gF0l40x+lF/hJuLFvtOoLQU0dd0s/pTPvk4Ttx1i/GDJ4A
U5nF/Jf4JRzD1/ph7qx38BXVYxII/EQh3IFXsDzZNxiToVehhDxmJ1ZbueIbZY09PWH6/4XYAwmD
0uMwtAOgICSaycx8c9+ZlVn8Hw/8L7b5UdiFL+q5W8ab5ypZFKv0XXrhhSq3J2OJObLB1o4o3xhT
HP65n6Ss/l/9JGw9ScOHA0n9H1V1p5TdpHdRiUWNQyeMRz4MNDl1qMeyFe+d0R/t5N7Sbob0ERDN
CvQK6woT/cJVJ9cEUtXmcREGQ3Rmqewq6npsHdyhaCpDeqzayTFksg32L/QHcF3KPioNyhZSayCr
kvXMcsEnkQksCgTOZbg4uc115nPUJm6GJ3xGhehCeIy4z93unN/zs3VMb9W+IEgIv+pD+fSSyiVC
s0qWlv4WCwSxrZpwoxerSsNV7TUpiEbAYsJjnCnlLsPu7KetHeg9AWgOAXqAqBTBEr2VLTXeCObO
0dO7fNVwYAhLsCXEdBuWCxuIcD9QUmnOdf7n10FWwP94HYhO0OWLJjE32syy/A9copFLOY4kqcAw
GljWZkJYUb7JjghcvNe2Ym+jCMW21wLi3cUPkDriCRkQtriKJDtfXPU18QNcHQtJsTlPS3Uu/xEK
yiVhEUuwFDNaEfXe+vRxJGag1lo+0zXkxwLtG7hd5rJDLZKFY0+h3yzW45yGtoA5Qy3m98RAu/yq
lCsG1Xm9FFQYJrA7Xc1/fQbveGDOtD4szwUUAZ4ZeGV27OOXcGxoU12GMyCF8kkHPso2hbKZ6vWT
/nfWEzh0PVXkEYMoJyxDB+uq0Pdiy4sReAgwBWwdBUvpmgRRjnZfOVrIOM6DUJ9bjkQIO06Z/Jlh
01VbOdz73VkjCDtlm/dVYOPrQdn+Gwdfw0lul3q1QlrVaR43VU7NBqnuUZVwAVwocVKN0saGucf4
bAo2hL8zCQeSU4Z3A3naZLmDhP50KwqbNtlFrEzIjAyFiLWId+q0n8lHAaijTfWiRB5hOjXoNDIN
EroqJ6hXAuOPnJYcRoQpOwpRTaYN1aIW3uXeq7DmkleJ6ZmSmzxdJqqchAP7BqxWYZC+hMXQdVDR
bMaELY3moxAX9dlEMMNUnZkp04fIlv/CbA0ZXjDfCDYct6Rr1jBgPZXa5dJbziT+C0/87y7Cs9m/
LlusXeR1RJb+9+LNjb7X81Ao3ifzaDKPiqAA1RodeHnUpIturlrjCPcnxF5+putpPLF/3j9/B8dw
dpfwEIbvbSmQyf77B4j7ICkqf6zfVJHgmRfE1GosUjfbzbCJ/003Is1H438DEnw3DM3R7SEo1OQ/
nAYitfTNtA7++m6Df5SgIZQIVdrfQZnH/lTy48NkmjPV5r+cE/OD/PM7Wzgn8ZzRbkAt/O/PKfXl
kMIirN7E+tGJdjMeh/j0z4/yf366//wef2ib8lwoc7Uzqzej2ZTdRn4+lxQ01TNYyXiJB2tTutex
5BBK9W9Qz9853Hhg/8en++O5JtPTNGpJqzCGpzeh6AlaxZXMK1z+1cSoVgMLCwnb1oz3RiVhJrsS
L4n/6caIKZo14ZKhixipd1Xj/Z8fyh+nM/IgpF6zVShEfaju6h8c9940fOU5Vc1bXd3D+kUSR0bX
t2d2bM1/+U7KHzj9377VH7LLJA21XnsWzZsRy14/oAOEM+HkyskY59NPcqvS2KYZcXnRiJQQWWC5
CY33NG2OcOsWJsoUcR0wnw5pSMfCOlr4uggxxTdNDMpWGLop1QhNQV64GlrEqhK93iQcqRFX//zU
/tr3/7FcsaHCIRf1jYjCCve0v+X2CijPtSQfXtVNcTW8+JKvG0+Ll8ObZi3kU3FVT2O/HlbSB8ld
cA+XEIaWxQPblG41fRg0JI+RRhCvR5KUBmKobUFZYwPMVK9MyQR676QNTQgVLm5W0J8ghjS/cKBM
t/my1ua4e94LN12HF2uNiBGSJwjFq/8FJ3cFhovK6kOGVuO275onL8OlCs+DGfZKXFHg1yvMY9ay
SzAO1Bl6LsMVIcz/y+v+0/Hw/39EWKqIKgI00/rj6Iz0JJsMMwMzWI7pKvcm/qe7yoVhDDRjn+oz
dduVivLPVU/dZ/3wLyki0IfqCIY9fKif6gHkmwRwwO0oYGss+Fhf0zV9MNLiEwvdS50tymHpv8AY
Npf9B9R+kE14Q//ytqW/b19uAdMQZVnXFSIf/pgw5Sn3bmeIxbv5hOWEaHjc69iqU6To47WP3gX1
dTI/jeEm5I+n0i7h3VXRi5C8NfltHH/64PLPy0+fa6b/WH6olvmBeLQagY7GbErw36dlPPaiJpRm
8R6JaxVD+1Ir3Uw5sBjzwm7BoOYUsoJWcvwgsmjXYZKWtaIzAgQ+u3BJ7LdtWXeZsZ9BGYb7eYEC
F/FKEQIN1BK0YYS9urxXYH7ivC3hfRieRBxJZjXRTG5NmpKCKPBGZkVDAiWIFpoKAzP3QgUbkRLi
oAVXghWRts1GKdEuwHetqHQ4V+on1P+WKhlXCpmhdEpdPfPVM61f4l18pUaQLQabgb4uium1SUGv
rX/LuyHd6388RBoEktYVmavV+PNQ7rom04eseMcPyRrEDzFHWqQZsDNYTvR5gblNDTBS4jhaIrBw
hXCKbnrJAdyNta9jzos5DITy2dEdT45NAywlC+OLQNXii+NLBaQx/we6+aV24+ZJXcf0C0UKMxMD
fmUCYDRK214D4YA4OkdsFYB1yUAYfbctp2/mmogWUM/I6rKlAgrhdSvGb5rezPRbgIWI/2kAPOSj
DH6Kx1I5RdBquYfW/olkzbFnHImF+hDsVSueTXTSkmDgmX5myPumwtqW+jkdL3LxlZdHAZJx/4IS
IVXvBVLsoFkaVkHFh0DA0lZyr3j4tZCCvk+0dKcWJvpdnIvFY4cJh9kTvayQtXJU4wYkBmsamcEC
riah6WN33KESPjaIGfziR52H/BL18TZFTqV2zSlReKzIVzAIgDjZfdQER86ZHRCTN7OtnqSvMQfP
Av6jBASCSLkk+Y4K1ZFZkvXMzBe/prkvvaOgD5XBNpSDTpWf9NZCFZiei6vWAvpqrbWicxYpyKg1
QCfEA9JgXmTmjSnluq/2ePkwmAinQ1NjFmPeMxOuEVE6cPn8eVza7kvofu1TA0WD4EMZaBKJOCEC
HJPwBe+rzbwd/Qh4X4DoPYTQ9vSEE1CByfhsYFYvBTibzwLuMNtINeGrYtOhJc1bQihvFSXYctAB
+f5GM6CLpbkDkQwneh/pd4VNUWkpO5++z4jXFtx2SgozvCRQD6yIdGRmMVrxVZuZcwlQ7zSYkchQ
jIbMVairNXhpVfgq1cVqzD/G57Q2Es7lGQUJE2dq9nkBN0Tc95L0khlM5+CIaxluYKAYqBpaqn29
fL4pgIVAFmntiuo9wX0IMyL8kpAzHZ5oXiZJgZMirKvCWIS1sswzYLcRZVVF60t4+aIUZaDe6ZeT
gDkBZo4b0YCxI3VQrShtg0/8ybPR+sUUPJ+bxGikmdMhzJMXAcsvNqAv4G8jNJmw6LMKZuQ5YtbT
rpFyUKZbxaXQDiZEd6KfzPfC6OyYyhXZh84uwAvdaPcdmgEqI7dEgJGDg+HBXui/Fjr3xhJcnqgw
7UMfdpRByGp/12HRQA+J5OcqThDCGpAJ+wK2dgPfkqNyPgULgL1JWmnlr0qd1oGC5VAZw7UVCRsI
/TPlf46jiSzk5cifK6HydMD3qFzEAFxqNSzF71TF9KqfzrMhczPdsLAcQpo3nxHarAuRzvO5PD8T
EofkeliY/mHW+tQAmTAcquIt938UvFPYJI0vsqZ52NFH/5wY20JAHd5ThgaNyoPRK9QD8UjHFG9R
gqgdwyRFceZUTZx15Ge3HtPnJstIvCTt2PLErNyncX1Qp+dK0oxlLGDc4ojwZVEDCGHpzRKWbDzH
rBWZ39WDpzewmP0JyEQ9hOOrHHw8rTsbJUdHAi6mYZPFQaCEw3re6vPXiIMSvj3aFzZNNnsc5Axo
gBgzxI7aE+WS5mgq5FFcPzNBtnlaN7PcRBXMVVb3P1+x0v/jerAkGSsEQ1TUPzqvbpCbujORJ/fx
qpfeQzB+ndlctZe7XWIgyVk3yloyL/6PCRNZWDVwyciIbNZ64+XNuc32ZfpqWrs0e1XwqOCxTs1n
pJ+HYm2oWHWvWJEVgRW4W1TLCF8mmRShFyAk0O+OuO9gk/XgrDadNIY+ORjueRqdMf2Io3Wde9hc
g+C3yMEgjjMdDV1Zc8UOyQkKBjf5FKCajSsx2xrCOpa2lrEz0DIOG4bbkRcTlsXcvHQECMxvfbup
WHjKNjfOjfaZY1clrKrhMPotGoqLyO4xyl3BaKa8JPVLru9FfSNFQC/rKF9FppcnW1WGGgo6VS7/
+T1wqv39mp5rbVHDfJDEGPmPzjAvFbzS5YQ8iuwyyY8Udl81fBrli1G8VOJW93e99dk1G2wEU/XY
yXfTeOsqd8K2J1u/tf17I92t5BUxpeAvRLdseGKrqrj4KnjEstwlDJ3QIlGFR/Fv5XsRDus445Q7
jbdEKpbVvU3V0mjfioFQWnDhG6aHjDNU4S3pZ/l42RBtvApMp1c2Pkv0SXwvcerb2HoPwllg/0w8
td806nrofwGbKfYnY5GCXFC2y4hAvIaCuHBRsrAGiIVBypWC0CSuJaEJcDLDBkiqH2kxtxI4pygY
t1lucUVXhHc8vObSg7XMIF9BKkt9P23UZMncXQKfVTzIljHygjerfzP8S8dgfE5lCTN4ldNdAJfp
Z+iGXxm5YA6Q955UOhwR2QT9e/ZXV0M+kMNYRkPbyYUcYybBs8QRyTYgAYNuxQ4+LsSPMWhJmle2
fT2rRBDQbHX+vL5EPYmLD8McYtDg8ZCl2RGKojvoSnCJ4QFVNjZBfKs56cykJZwFbcmK4quaPmFh
Dj/Abjrmx6bL2Ab0qTsb9ETY1Uy26e91uN54GhVuEngD2hmInMF2liHgNpWsBXwvoCdKDpP80VhE
9+g2/GUwAo8PephPpGg7fyEFHss8TVV2PaE1sEspaXCyGNdStamsVRe5VeQaKxYRHl+66WjWaiSj
xliSizmp67xa9iPnomM8kRrDHXbkYjmRn0J3HzKR2GD7KzTrBCMBpEzMl/EEQTKgOyKUBXFhEQCc
O91B89A08XBnY02cRGCpStzB/GTEOdsVRuQc1KMLu8dEoUulTaJ3vVLKtz7kbIQgvG0ijhdPwuO6
Jk3arc2VkC9V/LaiF6w/VXTL6VLmVwvnk00R7mDYMIlQKPS6t6zdR9rS1Dd+SK7sVhg2qrZUeJca
4ROeKRzj9psJ0v/l7MyWE1eaaP1EikCzdAuamfHsG6LtdmtAAiEkEDz9+RL2Pn+3t6Md5wSBzSCk
UlVWVlbmypVqGW5AJh2GRhth4QPax8h9ZruK8tfRVg6WytABCk+NJV3eChm/5D+x2xzt3gGByg6C
KAoFfIgPDRuWoEcEkFSJ9R0ATmCQwEf71+7u8kEmOr4Rysym7WjwVpD6chrhIuavq3tHnJinCSse
uYUt81fxCEJYMPoAKJbwWt6N7N4H5bg9szUZEpUl5aLd4Igdwte2bcFQCbabHALiGEbtK4W/Nb2T
k4DzbsFo+pmCU9yjsJ3Kan0m+TWk3zQ70RT2MUOdtNkOH+poZ4drsNigwQfz3eXOJfShJEBzSc0D
nXsBu5mNbf5SoE8PjqZ32IyqvTfoxmoeHd2JWgecUIVAYKyWYxIBiclQVIGKF2ofCX3HLj7ZiYL6
VoY0l/oh/SXcEmzbjRgl9wSwPGrn9jOwCCB0wE3XcCFAGOQqZD75qoSMCNMR4tluqAiIX3ZImJCA
EqGh0mUSwlg0Kn4Qi5TgNbgUNmkTsrLITiPudPmhJCeyDwlwvNI6BIizYAP3jk9AE/ADFDoEZEls
3JPMNNy9XXQfjORgCHlHRwJAMdo/bSc96QnOw3qZv2nsUF7OgtTGIuruFTNwSGs9j6x7xyHzTR0W
+ZRRGrg4jBN4ezR4uz0T/0hPNV/rOT0HDWlNHXliSd6hvGYNSEDCgXvKK23mUum3KEG9h85lpVnT
brMsCRh0xwrFMssPk3PJRst/AboyYpGDFKizfMPEjgZ5YxFAj7RqmQosF7RNAdxGh55da6FEGWfK
x+D4sxl845XUP3ngZC/vwEACb51lQC7oyve/xUfY9/e52lMJDczTwSIwdRmvdwG8R6QLsHcREocW
W4gk4ZEaYQqRQ/NaPjqMwBPq2toFTRdksFzJyEP5EJR9fKxX1mnR6mPNoJpJ2EIcNSMGffmOncL8
YgtN2008h+yjXYoI/Nn28/kMk6Wzo+2hlRA2VcA4jS6XsZnOikMI+R6bR9OJC83TiDJgurGpsoIi
98i2Balhwc4XUSIoMubrQN2TIT0i25MIM2Uz8f2g38gKItqL0QcEkNInZ8I5R3hLvHbna2C/db/R
A/SPkv1CKvOn5p1oxnfVVaGe/coE+d9tfq4s25OnbZUGngLS3UCs7AS4IAXNAN2M9o8XbObB6PLC
Pt6CFQzQCixiFKSmHmU5Iny8nTQ/WcMPNltI5tdDefBI3AYRNgCS73gFXoeTB4YAb1Y3VkxYvUi2
8BBNyqvDdwp014D0EwdiNj23k9OWQvXJ0WNbfVr7GfxcB+Dsox6WCdlLEssRxI+zLJLL1F0odwwJ
FwdMB6UCySV4g/T1dAuWhAQhYk0njHgBCOdvp1+gUQWTY/maCJyn/dAAiYV6GjZdYqHXuxAElstb
EtVA2DNBcmD0Hjg+jAqWz8GeLHh420YO8AZcsnh0ftlzInKsmeYxIakCyi6o3CB1HNzZrx1BbVwf
M+KsIAAHU7BHZ/ZS2C33KWyzrQ8uSHs4v64fD2TAO6PBJhmc4J7AEwyeYJiTt0TeFXnEBJJ3Y/Ud
TArkEaTDlO+0bc0qpHltGSiUQgXtjuuT4nNpSGy3J00GW6cd7ZAcArFEnDos3GdAkKz4pymGGLnW
5L2bxEQj+w1cCuAigCiAklUyQWfW/YkFHAgEaWbET8th3iYsyaAtNKARv/pfzSPAkY635HeBbywD
jjlMNvcgbS90T0mI1tvjLZpvHwH5EA/Yxcazu35aOw9p8UA8DeARC9a28kGnaCXIhxFuYRf8BBP9
bVAPIf94GbzsgbeQILmNcRmAHOrhWyBLDKuCRH8oQVhOCOiTO8lqFvcTI+lxRY4IO3av3NKpgA8i
wuUBMGazCRuwiGQ6Ef5XRmRZnT9AiDkAq+7Up2qqL/VflFQvyWN+JMq4fz/Rvl/1D8Ane3QkCzs4
GvLQCI5qIUse3jt8+6RCbEfAZIyNJDM6GRtrD+Bu6fonnV0ctACArxd5Ncn3uKJ81iiAD1tQ2/29
sgvUwscryUxIXwYZnHje4Wcf9qH2jO+YtV0BZXUZKYcAFi8KKpOKBQcfxgkesG07YQcJBB8AFhk5
R6h7ED2Qr7vA2QW4k80JtlX/dP4Jg/pjvji/F4+kWnaINcnBG8jR6G0f0MMOCk0ncU8+RhJ0gUTL
AdloGlQ5cf2BEcFn68No4wyPmKS4YMxRqpDrMTxdyKrzsQ1ATZD/wmEV/C2WRGRnVoc5NOx/oL4K
YjpAWBa147GFVC+jxmIHQPKJ755QeILLpvnrJsJ+YlFmK6w+ogFbRgUvIgbw4u97LVX82J/cyr+r
c+fTVsuqm01/wUm4zNuVVn/ssdDruL9QcDzJtr8KNe4oPTg+zAmAQmZXmfPNZvr3JnyVDOBQkEAj
Dkhcig3fnyuKiltl21fZbnn+Va1AIDoAl9Cl4AUvYWvBURbpbtCQ7Ib1hztRKByqJt7jt9jVz0U/
XTchkG2g32cjIsOoP0Wgv8HtrH9809Av14TfGvopJpB1xtHdDdZgqZzRBVzhRU+jY/2cn6gZXhXq
fGcXS3XXkPKPfr2QFVm6PwhjXGD0oRKfaSQDbe8VNjgyXMXaWoVxAlXR7gav5dmKTlSrzTCejQZa
XFihNXZBCjzgf78J9Ys4AuVhLc2i5gtVJ8zPPo7McbPCZWEDSoESGrq4NGEkYilddmDzIC/qUXrD
bKg+/P3KpojSZ1FTcaoQQpPQ41UUf7N6NPOS96qyQdRwBl+G2T4msXqw9ap+ig4iq8HRxrCwkX0F
tFpYPo5hfQqtctG2d7b9Wmtvufpsb+6ho6krn2RhjG5LSdbNcl8FCjbPFA4mxwjJ88s3Ixv9licw
Pyr2uHHGPWWh68g6T3a76OJQYSmBv19jf16Mt8o3wSPt6ij6761SD0gyXAa6LUbUb7faGPolq1Vl
u4SexteHm9nFO4/SyI4ydr9sonw4wT1F8yFXgZT1DZMi3LyqYxjQx1ug6/vXzVIf34MFud+twD16
WEizRhKHlXk72c2KhRVCwjHCUzFk+R+mwzfQi74eNAuJgS7yS4hvPH8tPdI3Qz2yx+6b8bEF5Zon
6liNyM/zqDEyIgLtQdXmb6J8vImAJq2TauUkZPSyCQC9CdizBPsP8Hix+zGYUqh0ka/q2EqEnwNm
MCHpJKrRvLkrKAdsHEMTjFRAiBT4G/pg0UeaZz/CGjXURw+DCdGo2Alw2gbZ+HR/nhSrbuKG5Kkn
rCiNby/V8BzsvCJygj5sZ1QmH5FXOW1Z7KnrkQw8kkFJQxx282O49ZtR5TmR+gC+7vLQJFqE4Zts
7vI5iBInsqJ9wN8AM3RojiA68vEz8BpeLR8A7TP5gcPZA+V4RiBCfd0v/XZpPrBn+7Eh/MiC0g+1
KCIxITxHaPLTMEo9N07n5QOYI8Kqp+Had/GUAlpJ59CQegWmV/mNJ+waZfyPHBnkstmuRUBV+6Rx
zvrxSGS82BEbHlqHSbO/zw4xhGtqOdmTAGpBb+lrcLzvIBcNKC6JU/2IMHUJJgcZnDWU/QeKRo1w
6qqDUb0fwfCjdLAGjZQj1b9Gqg6fP/VxyV/0Ny1L0ze8y/qXc/63G/i00yG8p6ami24n6Axust0E
eGUq4vYAd1nmSVqCh78KXDeg6Kx6Zt/j7Qt4R8G2DdUEeGduyHRte1/Xk5T1U+i2vfM9BACQEMAn
9ncdde3Qv3X4J2wEqAjLWh9obwZtRz4kZQAtXG8DAzDrwBswcVICH0Mb4GqC7Uc0CVODtg7uzOl2
pYIXJIYCjSQxHXNEfcu/N++rBUgzbMPQcbiDmfm092rW60oxysN22ZAwS/JTvGPLasAadY5IAxan
7f/H9SBrAaOjWa77mVN2e1kfzwp8ncsdWSLlh5QCMWH+1R7q9OI3WTwgO/TvVzRFoj8PgEYxH5NC
5gPC7p+WJ/N0BHmx222XMLTBqdW7cOMRM0PNb/KprcEEUgPTPFaLIiOLpjZyrzxVvta9HMleImo+
UqCFzOFmASKv4yzfHCY6cOwt9m/Dhoh4rWoARzXu3cF5dcBjXJzZOpDaox7GQuZeUu5ZBXCyJzNU
PevQnJBURyrQ4S1FMVYfl1NAmtYW07Iiq1NqY0C5piAP590TZMDUVV2d2emax7lWRxnPv/fPV56D
37vnk7mWthSOK9Viu9Thp7Sf17h1+54sRJzLafz3S31VL4UYOTVSLVvXZfz/XMSq8rLfdft6uzwk
5nuj/OjtFd5PBcMKx7ENayLuilVtvmAs0wyqkXxz/S9EgZJYlMsjzZdy7p9RpK7uXKpq31ZLNTND
gw2vZdqji0bANn8ift+fZm72stea5YGc9rP282IGl4rlH0xV/Y3t8hUoEF/HANCAWKmO+Qk4cCjO
6WVzoC2KmpG9zpqyXZ42YbX5gHOzDlUIvPpozw6wpprtwflm3qtfDLtrugBSKIpqMjs+DYV1OF8s
2MSq5an+eTbvS8k9cKErKIGdlOSpdNsMC7kJoNadXQbmc1nN+rakMNB913SedvBs93D/9+HRZSZ+
mqkuyceW5gD3oYCFDN9vNk5ZrrPerNJqiWiUp8FDRzCceeBU6Q9qkJDiAqm3E7bO/Gi/N7i066Cn
ilKnPddFGxwHBMiRWj01fH1QT7YnKLtqDUa3DZEqigoC3nbaYqGohDZ/UM8mIQD+9xvQvogyUWZW
H1hgDxGyK+LmtxuA/q2/QL1bYglTJ5b6t/6GDebBh7/0YEkmVX+3nyqz9X0+cadmaP4iRWPPphb0
K94EN8ywN/7epC/HWcBGDrgj3IOf7UYnM2tz3WqlTG9E/EiliZrU+k02y9KfZ3KD1ZMz1Ts4y0hP
Ki8h2oD9kP1OJXOivSVs/X9v0HX793mQZfrRItCh5Jn/Och6rxpnt+9LofRtUrbcd6Xp4x6yNWgO
opwobT1KoeTZwPvEvidS6tAkKZsS13DqOEMFhEbBFh+qG0nmSaED1UbNlg35xNxFGg5PnOnUEr54
NWbVITqVQT2YZritDMh4Yoc0Z5fU6aBLx5A/nAFem55FdTJ8x2a8x4XAkW2kHQMSdfJKUlTUX7P9
m2Df3s7Lza9zYr+XdQCpCS4vBWT/MxaPonsDMsSNAEYAsDLUPMyg7YHEX/lGg2n/3WtREgMYPFse
5It45p+9l5UXVdtfcoazy0gTaD0LN4ua2oHQfp4u8TGdqe7StIm/OfcUTj+1KxNG6Xxwr5FldGx2
0S57tNbrhWNu6NcPdlBRA4HgifDQ3wf6C0uTXGVdt69FADQ4+P5sKmVEDiACjptlP88jHSrs4R4A
9BDEAWPYGeTElWQiLgCiE4vT36qQSNXzcVXPCvJ4Dguxvwdvh6eCze3P3RsohObDluJTo+Y7D7Sq
0ZQ/ZZLIPebPQLdckzqCn2zKQW+WWVs25XJnjff6uAR7QKkhLF1Kxdlxrz/nfTos7KfTDo9b8x2I
7Bp8/nx5gK26K0YYRX0+LcGuW2dntTc2cKVMDv1xDFo9x4lTk5vJDkpYWxUQ+OcBfnErdrX78vR2
UKYn3YLsCZMdZMEBgtc23kHw822xe/XL3rEMWga0l5oOnx06l40OxWl73iyNAxtPa5wd29cMpooB
/r+O2HZaVqvtT9UupqVJxlG2p846SZh71Iyyo/SrBcIIDFh+hlQNWvFcmbWAgLadsKdxOLV7KwKV
NtCdJqckDgA6OUUKBaWazYrn4KRElRKlSnRscMHWr5hmO5IBK0PzP9QKmEw7JWW9dyC05pIsuhD9
3PdaBp2jGlyyBnAMCMTe1F7PbhYZWzPowNhCkXlUYVnV1ot1/mq9K2k26giVyKJ3JI7obH501O/L
7R6kSTrOyEfPj3d1wmYng4BJSniekWUmV7ZxFsYFBItBormODV8PgCam820O5/V5SZ0Y+JyIhjts
PrSzERpuOinPsORoTVzQcAU6rjSVEnUgiKDIvECoAH1R00yPa83fZVp0hqxbA9dKDsShmQhuCYjE
OasWlnP6pvblF+47qh6A34f8g4X4P1UfmrbSFSwH/E5C/kE9AKeKU2t8KHGiGERbAH1iCWvu3tsU
PslJ2CrZpvjp6OTevv1dhaj/NQhoC1wkGO+OoePL+1OFnPrOdtW1Viz3FFygzo4gEy9uYDQkGEI/
OoA/6Dh2vqtV+MWaqZqGCZGIRiUs3FqflKxdlYaTb/qCQlh3eQo1zm5uQeqVE4bO5lpLcMUWTPHr
Wna61WVqnMcH6ldSm0EDm0qR4+/2vF9ofSrMMgNx/TiYr5+MtcuB3I0yOxRLTNYM6mcMkAUZxq4e
pxReOo82g2ma9ZOGFCVAVzpluNfnRc8OVxWcPEQkG9OrYcY0DS0quvNIdx9sMqo1rcYdWt9nVfe4
z9Jwcy8krXbbh1uInLN6T6kYxOy7bJQvaqCh5wyVLeAAhWJfzajfzKS8uFTZ1lhnS3Av2WCG9SGL
k2FdFltKh7v3rf2rpnnuYSUFneq9G+b9bMvGVM2gDFUfO6P+hv7H+aKHKYqgouOg/tH/U8xXtc8H
Z2vbygKSgKMbgsPZ1GNJpN/C9zLcvru7KUkzwoQ1rpf451sC1gvyF6Fm78AE4MlRPQKUabc61wtC
YqBBLi5VB4fnx3odki+Y9F4zdwHOEQZK9s9UqZkw9SOCxomBxyzzrDvtvomUFSFsSi4+tHCa2qEG
wtOvl+/Z/L1fEs5pCd018cEJyx8V0Skqb8BmvA3TCgCm0EBCTX7KxuzjSxK3e69cwST+jTB+Ecek
lyjlCd5Zusz4tFqtm23pQDluMljQuLSTvX6PY9knMQVzCrJxkN9pFVMlpe5OW8xxWDjJlCMUpvia
tTq1GSXhg2+JUDSZA38uorZt4h7AN4pdhPL6U1ekJ7M8nAZbfQFX3yW4xFXSR4xTHpAB3kblGDJj
EqMTYGvDSfdihw+KB2LHJvPajalVkgbVmz35u/6y/6u/aJPBtKUKkqaRvvhnm8jYSZ2esm2L7SRd
6WPoix+PnhqnwU5YQ103hNWi9Ii0Mm+hUvAYZu00fAcNz9Y0Xi/Im52g6uaU4PsgCA71efbUvWe/
tLn1DC/stEiyzlPuFa98Pb5uZ+/69IRDEq1Uj3YxhXGHbKEh8kigpPVOT/BiKN4ZR+R7MSUt7u/3
qv93BnGvJJkBQVAHjMAnG8q03HO+Kyp9Id1fvMC1RyWHE/Dh90sgkGErIqDLjGmCWlgcCH4Dcnwk
mIG79zLwHd03LW8D89bBJ5p53pE1PwLCIhy7UwlTfbdX+669n/xyB4VKipq50yW6PT753UNKbuUb
DMbr1rtUMJwNjyOidcF5jGMTbvvTmI3Roz58JK3Z/vn3zvvCxPqz8z4p+CxvsqOpI7yQGeNftyO0
SfC+i9fju8H/+6IqyYi6lCJhs2pcF93ftC9a2VZMwMGLdmKNyiD1F+lPCq8F35XH+byM/id359OM
zOzBoFQgq5+npDyq99phhXtZH8CW/a44LySG9FA+nHdQvJCZTAi5zO8OZph3C7hA/96/ugzmb8rh
1hS2v6qod9P6vOnc1W7f9W7Rz03ASWD4XfYRQ8l+yhrPeh2sjsE2ziMq2ahv28ABBjJyZwTIkQZo
DQd37qtK8i8g6l/tDxgQZl0VdPfmIynWdWj53fi8+nt7tU/emWt7VcqDmkBVKTDofnIOpVm6r7sc
djGXokzZy2m5e7X8NDo/HGYAe8k3tPSh5ZWSN7vXPLPyugUu75dBmP4q4x35W/b9Ny36qgcpha7a
qqRgG599MxnlqtJGuZzm6SMljBMt1FZmjAveeNzGewJHLGVrareAgPDTD3WbnODWWg26xKEShUI5
C7ISqFQMrAaV+/em4T6U7vhteNGvjkYCnT1wbZXahJ83UIa+LvpL1qqLvb9+KGLQA8l2oiXnRJnf
XhUxhFI0uojTWTNpJkce2aKZ5DN5VDN5l/105/39aVoHEuAi/XuaJm3ELtmHdxEG14Xs+oeE02Av
lyc1z6bHyIk303x5GUMfPwdztdhNq2m67Mf92CFLD4wJ/5244th+DOvw3SZRSagZ229wzQUgM3AA
QRM41IiZ2QHg7evTIIyHo+gYnn5ZtLmZlPc7F1abQ3gZd2HZxidiVw4eCwHPbH+eHpykjZu4jcuf
eZRG8myRZzOQV/gG4uJF3oM54Ig2NvmEaMckj5xEe5R3t8/keDkWFho+swP5Rs5SvOScU86VRgbn
kKNv7/MIBrHrezuQ696uCRqPT29tgOU7kKeTNLE8c84g39CCRzm7XI+zXl/LFW9tkGOtJF2Rr387
peZfv7m1SX7vJPJXjjtOUlrhJNWMq05un8h7aRk5ntTHG/5awyhVzxtIGtYwyW5AW27XDzYMS/b8
GBTxdgK1+H6mByrkUAFLz/gQcrsrzQcUnahRF2bnsSZXgEUvrh4I9TLk1Bvkph2EbE2hhFW64h8N
TlftZDOT53oJhmS2QbqcxAwGP44LqmEw0GkEAAxfa4tVkC3kuGoGDqyBdXqZc3xxr8zzWbqq+d6d
K/PNTF7d3qUrOV6uJp/LN/IuR6qVOUim9ZI/ItNyhprPzhTOTOAmRtTrCafgC5fHIHmGP+U6J2Re
QFKZyBxp+Yypzfs2MELrVV63WCttIA+qLvpUGgg7ijwPIo2gqplYQRWkc8svJpkPqg56if0dcG04
lKZb4pcUudSiNqyCIilet32k38HiMTqP83k5hQGknBqHsfuTkZjacTcmkzCm6py/eYLYmQ5siEzL
ULZxHWcL4cVeiOTCm5kYD3UMQcC0nnZjkQS0UATZagBCm7m7SbqwQlLJsgvcJz3So4LZWTjDfpwu
d1N1vJ+qkTreJNChcljKEMmcq3wZ0y6kJEwiKiBdrmMrNjzb7wJ5gJSMm6h+k4lf4cjtx9lcme2Z
2vvphTOv4zSsfT3sAniPeNg+hKlxP1aRFeb6mmku8i9zY4eEyJjWk9aDj94/QPTSReX0MMY2DNx5
EVv+rTsylhjz3vIxnDwt3E5k1HBeT1io4jZqI3KBuZEuFOUBPThjX0/QyIynHJfPthOjAT7472Cz
OixJ7GVgibYx9DLw8jxOkPmkmK8XVDjlflJkPJvvp9ndhbuk6+g/3q4XEC0pM7krinVw+RYVKA2R
v068m+b0HDRtRDgHPpyH3MTOtxAgrtgMB4hiH5y5I9hFuNssvLxYSFUbNHFHNxr+rVncBS7DnLtR
5pdnCpYjvhvmt8zuNLoJ8ID5aCW34+DueBFtcvohGkU0keiuwQOTF3BCOU+XMmVl0HnyyWWsR2Vw
/jgwLDLgMvh1cFxQkojrImOjWvQps/fIU+Trpt36+9wGayE/2KK9ZTIjXJ7ytA30aJPI3y5k+fBk
OPLIFirzuUxqI9nAzTiXVWmLYIsUiJSmy3RZ0WUDilchBOekZiFCFVznssxSgwGvacJNncnty9X3
Uzm/XF3Wi/5e1HVKO2qur0fSLmxrhj5bULk9zJdtZHinRe3DmpTYEQ6xm8636MFWVj4eok2kqagP
EUpZNqHyDJqgYE4exnbsLkAjyJxN59349jhEFnKrgdq9XVqNpCMMP1scg8F12E9LGX688OMiKf0G
Ip/ttGTGcsroEIlki66pWIFNfrdn7aymu6nOSnWcWAksLyni/KcSIhWHVllIsZxa5Asq+j0SlMXp
45VwUe77OJFFSparmhNDDhIcZFxIdU2yOV6/qazJ2Zwn4i1TXaSA8WDFl0lr+8osB9qyjvPr+u/6
aVg+ibDLt9KdXXAJcbSj/5TwMDG8w4v9Sr3WxXopup9+5fKy8omAqFgHYhfIBMnDJrJHVEqN8pAS
trTiOD6O5a+cFbT/ZDeBMgYqviAPj9F6IVpKxnTwIKMqgi2yAM5JpB9hYZWU8ZNVRiwAJ5H1VGaB
A9ngTelfpzidxQYnkG7bPFlMSel96UIYEL2W8RL9L/NMfqOFGHeeHZuMUxdBwU3/onPodihw8rmI
gExb92c5zef19DQGYh+KWMsNi1gdJ2IkiZ6VTq4g5rzepahCuZ3L+Ph/+1JU8k23yFLL2D/ISWws
DJmPxzuxxm7ztpjvpiQ0YYVhaDqLaooJxgTPE7QV00hMLREgaiCFuxFFA9CbMTBof72U9Rf+0FXz
sv/B2sk9OqxtIF1QgxBtAfhlyNy5LHaWz61l0B1IH0HQz4oI4851VdTCBl0kqsyepGPcyKgBsanA
CYiKkGaLtMkUkFkqq4msJTIrRTP04zzMw920mMt7PmW+yne0OEIo/FMgw+8uixmMsckhOC0gevL4
BZSewKNWxn35BjH8VeOK8MqdY4UE+slTE3iOIBOTizgxmXt0g2hr6f7dVcYPodhcEOOzlKkhS9ro
wII2COzrYrWOyc/BzqWKWEjW4ERZ2gnJIuEhVmEBg+PI17xD3IbUswm7u+a1DfFlF0kTwlwJ1MlM
ilmO9YJPOKZUIJND5bRdINOEqfRgeNBV+CaUw8T5mECyKpJh+iKv5AHMiE8bjG2ZjnsUgOhSab6s
q//+R3GPc2qqcm8ZXShqTqxbUj65R5bffpgn19Wbko3X8Tb9cib3IH+liZR0mu1jJdRpcrfQuSsj
0P3z3cVXE7oReg1S8cPzwvSte2mUPNc/c4gvhld1QfBWj0iRZ3xJc2Ks5RXxs3vRlIiRX8Sg6TBQ
ZOzlHmQlMPyb2Ssz176qhNPquBB1J7aGLAJ7VF5xJ0ogw0i5XO9dxF8M9ps1cjtOZGWH5kdfyYwQ
vSJGDK8QBJXVuRB9Npem3hbkFh0j2qodu6jA/YPoV5mHMDL/bJmBYsA4sTKzfWYjwglxRryfmAll
5NQkXYgA6HRM88ZWBhtAHeseI4AizDtMIv1q6uA15gpNZCGYFvKFSUQ3scfpuYzYTnsvj+GTT8Dc
0ukN8qJhOmpRM83vyo/0bvCKaR3tPEoI+S0LxGCsLLbTwXgQFYm8G0Q17+pp6qB4BpFIYhvWsLBu
ih9r49GmUCjA/mCDZO896pb6IpYDTpnx4yJRFi46TOZzx0m0qEKad95xCXOOSDXnw4mWsD6xKp04
op6ex5s5HM+L9I5P4aTzKZ6AEUsxD9pugSbcBac5J8HwpS5lSJHIqAn5nv/V9SmfnubHZRZpXhbd
JtAOnpIdx+PO2movJnziFKXNvEuyn+ih9Pom7riHS6KHhG75RA/lcxkR+Z/HyqtMKXnNypOcmFyX
5Pwupub/HjJ7xUi9HSmTTwzRwdyd/jslqVnGEcqDTFAK46JwMAwCE1P1NlnFaDU87c7w3Ic9q5Fo
hP89O47ce+b1WArirMTAJR+UI25P5g3f/t/PtmgvdFdNqjsfypS6PURYZAF07k0f7rx/JppoOnmQ
tvqUhnKESI9oDFl0b1rjdoRcTERbzrG5/s0RwvOLHIen9wmYLtao7YsiJKxNanWsyQwWtejEOBmn
tk8ZBzTQdXL8Y7nK6iHP7dsxYrVi5z9d8wHsIfwIzAZPCO+x/MfysuJL4pgY30wkHjLp+BEh7H9W
9H9X9SMFEoctvYS5KC6Ef23NwyvBxKsJKXanHsk3MqdFbVQhaY3+5gqt3SS3/zddLn9lxoum5zj/
/CG/3KIs5LyyvxSldFyILSN2jugBtjF0i3SMdJqoGUgnxzJ/ZQabfhXWb6zBCfc3vnWL5Vl0n/y6
ClMmMnOaPEXc12XsoLNk+U45kehorM+xDDpFQvmGAlOhmuRxyrpETVyUjiyQcmv7qeyLDuCFRS80
vhKSOD08JqeFjIHYCGIc3Ub6+oo+XbPXaiPG8LqXqmK4nu6Ay2JA2sBmqT7CFN7FIkDYU3IQ6c6T
dLGPD7GgdGWqmo8SsuRNFhkB2aPZY/dSo87E1tJD9zWPTXrhwup5m3HMxgR6oNCBEBghiQ8TOduB
NYOaxQl4EFAht1m5m+g3ZYDiAo4clUB9htQ2Q8WItgI3DJ3sMRAzV4xkeRTTdqS9b+L1XE/KmZnI
KeXEtwt0XCqLTJbdQ9xNdkwNSjMvyJORBfUccDeBiWI+cNCtPUZgo1R5HiAzGalJNjOZ2zK/ZWzF
dJC5iz5gPbvMSPGFbdN/klX+tJDZLnMdIyOQyXIda1YHeci7m50rfSS6KZt1E7nWjj6l5Cqrp/UM
axGgZdSLCJEopVt3SkfKa4wZwLb8chdns/1kz4KiEzNleEDUsBInFBUcidbb8U2F3rvpP2mx7V/n
JbTKzFAxkXGxMVv/95fZKQbE7e+ttdcVmtmIWLMErSgZ7MuqI+uOXJz+ZIh+ufFpvJ5BoisLgRgz
u+C4NOjanNAiITWAnf/0G6F2qJSpU4SciLoRA0YUDjlb9F33jLV/bam0o5q2ETqOxYe2ilnbMo3y
sF+Jct4gYKLW6fybxd+w9orI/2tfiGqTSWBibVjeVepCqvBxrZv9IS26uRTkhk7BdTHlM9HRsl+Q
8SlmIjRWYASy3GSRPHpqwEGFm8ba/QD+43+6T0bWif/pLXl5675/9ReDD+nHeMcdyVdXS8vrh3t2
qGLMyF/RULl/L0a52LbyX7ZPYofDJor45KT14ECwYuVB7qD2i50U/bmasf/rNGb3ophnczOEQkDM
G9ydow/R52JCYM/3lD/K6YnL7GYI3yTytkBIj8hKZGBuZsl5TPYqvSVOGjInr9Isr8xkF0ADLHpZ
rM3b+iJfy6CJAtjEBYK9Z/N2U41Mh+eODu7AWoxyyIyRYxlD6WRIGeZiEu9j+dthJNkJ3MF0/o7X
3QTKIV+7uy3a/cpFOM4v63g7Bwsg2n3NSeXB6kgwEu064uLQl/BLMVgysE6qL6/FVSa2BWHn1U2J
ETJBW5IOjZxmEXoT0myS6GAopUbWMTxI/Qk0gRLayc3GFRO8YUqKpMgcFNlQwuZVToLQY6SQ8uCh
s5jNclKL27iqHaaJmcxEgYjQSz9Jp/ar25JfsRVQQhLkyJUOjJQj2JSI3SAdpHPFf62I2xyGJdS/
WRhnVN5Nu6ID0LX7STlbzw/akIJLi3LGC7F6xDbXsczE/BPTT9RoE1LSkB223Li0VGS7okzHqhE6
hBHGPA1W2ITftiqyWZFpQO3NrhqJooTqCXVFTgM3KF1RzHaTw3WJ6CaaVyRtKKfcxzdVDjYiwc5k
PytG4L9/t1NoP9aefCxb3QHtuhmn1psYfmKiysGkbKBbxKcljkzxcODLi7qx+1I+kGsnmma/2Af7
hTFhyFo2Ttiy/OoQiS9k80S2JsuE7DmVAETi1c9aeyabCrFd5Rv5L/6yPcEdM6Zk0vVXSqAs9JE1
d+ZWhGZbD0YkDrfdsNIiKmcTCi6gRGg9Uunt++rNWW3XK6OfKPl7YXoFW2KiX+VyG1ru/bZ8P+5/
5N3YwUg/evmeSlmJufE0SgakUdU8neY25vDlHfjDcduNIIKAJIk0GDGoocsGITeUFUIMZLItnmvu
UEx4JTbaYQDqXhm6cfeGl7YbDJU4+0iDW1d1ESFVV/qrlX8fEFvOMbzP1I0Z0p+8PEX1fvjI2h/S
1COclmcontgEZIzXNqTuA7vRm9Bob9pbwzctP0LN44fm8irFGSTb332sB6P1Uwt3DZTIVHgBVFy/
Cj2ZR22p+V3BfkBM+E1weYAJh03KGRmkzOQvGfcC7MD+Z7FazyE28KjAK9NI5mopP/Ost+Ug2sx/
kUo2rUNK0wdluH0gNjiGq+SNfB4sF+5L2AVNT16Ku7t8oKgCUlK94W9YER1nwN8c+A0pTReJ88Xx
4Sl4u5oRYkLYsTPav7neTWpspMBeKPfyzoxtL3uwvSIsplQyLV6vMmjHtkjQB1wOvJJHEdKjV5ce
4xDZIC+5pssXuHuIjHDZw/WXh2i9cmlnN+YZdW9gDKb2id5kUIjf86nIbfmxFGEvp0p8eCIp93q4
Eisvchkc83NqXy/4uSy7Yy77IieTC1Av+wkyZbrgelN+th9O1Rf3JyL+oUsjeJAcXw3HJje75x0I
JliIjesk2F/7BRKI+UmcU2/4Jz1olaQvxV+lQLD8zzls3OjKi0wtk9uFKv5nGXJ9Oowrv9GyiOYg
hpH9QvsOY2mN5dsvMtXkGIaFNsgQyQYSMHcxxP6k69gwKrH5oiC2BYOJJDqTDSxmwG6Q3AGORuSA
safMFKlcokwIh8TUAR7dBEGJLbKs6cRyeopM5dqjdGVEfU2iIvIxp/6wF9ejNyPpY3qT2O+T4jGT
6O92+HAa51jEXVR/vF53rHOFlGI2vrf9M5VEyLpcUn4rwL11dUZp/hz0xbMyt0bVTJ3ri2J5XFIj
ECqO44dshvXHyyM727moNtnVyr72Gry5akZp2K1X7FjGpMBNaF+NKpoLhmCu4CIW3ScdJ7vum5zK
Xzpvxk5chCBWkGfTG/wfws5ruW0zWqNPhBn0ckuisIuURLUbDCVL6L3j6c+CzjkzieKxJ4njxLZE
En/Z5dvrC/iMlpE34xzvsu9MmmzaXk7hiS8xLHCQcPVg2dgzLtm56ein0IMCTaGcxUDXBMKjh6uc
Vz8uJZal8yHcLV2ypQC5VLbpH/LPdydt2ySbpa79vw1fi6ba8vNFwn1XHzoSbsqqDBl28HP2mC6I
l6W0vJzG3+3978sguIv46/8vCImaEfnBdjn9h/33GvreCN2eY1044/t+t7zppQv2vQ/4mQ/KDv4I
X4zxv2U9CGf/XmEH4lLmKCw75S9Ne0ZD/9sYV1DaQ5XUdUtW9B86AkkQ6ykZs/lcB0hGP+rJbahC
GRsLOOWb+CbfcxQDbJehf+EStdBWMmzD4OnR5xS8Adx9c8CjJnhXJ3s8C/kKDoJYYu28RkIhXwC+
KY/DzjrEzNZteaAyhEgsBF77YR0AtojX7Nme3JtZtxcQE62/i7GooWgGsYkSN/a3KTioz2g6Km9Q
ysBQzicZjMIaOUi96cCp2PI1dBkN4rIB80A1YVMzc2iL2/TZaFaf2TF/CHY4g7LhYG3img6m5dih
luaWaFdd7GD8mg0XIJNSv5oPmDiEtD/wZsBFwanA89Tb9BGT7OEEwTAVV+N2xNPAqYU1fn0npmLa
QwwdAZzUYhsLwmoYHMkmDYYxA03iNdilNu4zSucWa8Ta5itB6xsU/1zAqdHuELc4874WVyeuGvxc
FjfdNa6AOOrIq4V2l7vNrxYQ7Aqm5ytyaLasLuzhkJTkeRCvmP1nTD+AX7RqT12/2DOZ/rGans3q
mN8KYVeWpzbZ1Fhi4C3jKFD6Fm7UBtTO8DjfEFExRAiAHmfi2u5P9GP/rL4AZPffNaYy+KarwGQt
FDY/RG5pYKZtm0WsMckW4QXHm+leuEOvIML8M7btS23wJLeKZNeYW8WoF2muGYKb3GiWa8o6us2A
1j5M5qpzXiTuXk40H8z3/q0FjQSIlwrplwHkGKKd8qCxcpmPZCSKIQJES4cBGi1+O48tpC2Ys/E6
9vzSCa/iZIfbylwMvc0LcnqeOU6NLdN1CNRsfGMWE3Gq2nxs2M+nboF/1yMIElr8ENl0rz4H9wNd
+135Iv1i5PVW5B7T7B12y04b0klhZmXcQuXCWxZW46hASiIuWuUPIdwgwK8e8/zjOwDqwVvMmU7i
un4ZHMJWWhK4udjw9RXRUR8mkpwQ5okzWsCm8RpftQ6sXHVa2lXZ7hEnFfjOEdUXaZ1gIk4F8Q6B
EpJ55nQNYY0I3cjW0zHObMoAz+k3F9m4ybYAa3LFwMW5X9yLsQcBfvXs77UdhC0LUTOUSLu893Ft
sNMNy6clDJQob8y5lx1wq3Dxo0RRcBd+Gd4MmiNZTQct3pmGh04KChYaNdyg2h3Zc/sETyzf5P76
kUkJ6V4DwpUflHvjDRdjnE0C26eYijj/ApFnATMex8jGAzZme3RMtmawPRH8raJ1gZj1NNcPvh2/
1yiV39rJxnkea/SHtjlgP2gu1CZeVRotUb5yA4nKO3vrlyh7Em0Ew3m4TV5ycU020K0xzk3OzxZG
NiH4OFdKNtWIWnt15U3uY6JYZspvOWJEtqW2hm+4UgmvWECfhCTcPDUGd5d2ROa+7rY9XTdGwXE+
XoYToeUw7DP/RQv4vV9+iJk0DXUeymiDaVXzh/q8T5tEYbZjOof+TsaaoJWga5t4vUVQkIDA4J+e
rXXMvSKc30KAfHKz01JMQCzVAyEzKV+GARQiAOTY/GU44Dciz2V2Ul28UFFhgY7mLPiHdtAYfTmU
O3M8Rz3lzBdjhKmSeNIjqmZknEt2yxxAlq2BrdiUypgcr6ET4NiCgQ2oX0iQ8H6wYHg8N6igYw9D
Y9V3GZYyEapiZRNs/g7s/40y2NQNJt+QOqpoHo0fOsQ5zOpulOfxLC+o2MFqToW8OLXgxwkwAVRQ
77sQXePEbWMAgRuAPeAO+19Turh8Yq1ZqauSrCYGBLigAxOCJ2oG375Oc3yxDFfPXa1Ut6nkVCqj
8J6ibPTYiaDRyPu+3Q/8scGpfdun5+Lz7WwYnBLtePxgwOBWnj96sIE70L0MHmPc4eP9ssL0nIlF
5an3H5pmEzCLjCaEUBJRAccRkQeTbfhJ4aUBtlXD93584+CDv13GYLw3EVncsBkH3MM2dbCVgq1K
VQtaWXRONBokZuQmg6uMGNZsCl6jCob0oPq2Ju1B0JfhTohtAGdEB2YBpXEnTS81HBQoPI20HdN3
s3cZo49Ku8aunNtFoiABsIEI2ZF6p473/XCpmn0LrB6R1GT/5dr5oZBcJH+6iY5VZzDEktRvXsY/
VmLcCAx1zvV4zhunoI0bXQKKcCOxDF7Vzwq7/9Rwyp7jemVdh4/sEN9Myc6zhZiEr1/xYLx272Ww
7WD+JE34F5G8qf7mViTiYg4ULxscP34OTU1yM6s986BnJiqyW4QBgyQchSl/rFLTFXJGnOleMmoL
i+ioNI4wujXznzBmqhwoW2VnFtBs0AS9N5qfEcZ0zyWR03yKB44lgWoprz4jHhqfhpn1x1zOhwWl
LfWYSV/mh/CAxY4qtultR+8JQzuirYsLU0uNGTrPtjjdi9W06sutHDxnI1x8KsTmvpRpJAeeSpUa
R1M0m1kLaoiPuNxW8smHJtdQc1pA3Bs86k0CFOxu+o2lH/R8Z+rQS7eFBQZm3eDxx12PdEdG24JV
tz1j+0amjm0bDYPAWebcWV7TzoKE2DsDKhccchhhYNLnBaFw3LLXcN1d5w89bnBYSsfrInGJAnEO
E4nGMIAhIgRvlzHNSglhI4QucvIMAUJ/CSihscHEfZ4VdhBdYhwQSoMJr5RvBSQiHV0dssJxqk+j
tk2zY6l7AvPF6SUef/nRR2Q9yf1GUu7K9qxUrpZtJHyFhIWTqQlOjyzNuuviK9QYE6Cg76rCRTeu
klFiKASXenwW/buhuWTpYbwpaBq5Ja27In9VlU8LykBefhT+3WGIr3P5a7ZOioAPFtcQxiU7k6nh
EOP1XW8+9OOdGWE6fkkWHgeiKi8vbDV2mA/IrGMZHFX/yCkh6XZAUDp4IKqgfGlczkzTxtu5v8IY
y2K7Fddq4JhAXGFlAtRsHILXLrT9einPVh/KG/DpQaNO4vKF+nJtvRHTLnaKTjzbIDVVziZ8rmV2
GMw8WyFk6F34snKwAxsWDJsIzTHhb3Go1IeO6kob53isU4QSnmJswJkFxUWInO7XrGq22bhl5PSw
0QoeomfCqtfh2r60M0wP0OPTY2perPk+Gy+tgJ/xttEeTPGlSZ4Gzktr8UNqkA0FXwokXDPckREk
nFpuT0mm47CC4buVyp1vOgxLKeWuEl8k82KEr6WxYw6kJY6he47y08QI6am3Lng68x7Awfq9o+YM
+C1LatY8XTsF1X04P9XzIWEYcNgm8T7gl6BJBQ7+h1bkkhBEFZzejWBeRO2cKnez8cj11lE9VTwz
ehqiQ0/JdHS1yc5oENA/685D77TJkctHkW5S/2RKLtznsV0cTperQ6InsWm7UzfuUhEv4TvZPM7j
IU1qbKZWfc9b3QzKKZFcMafaFwNOVlPFHRTrrpQB/mLcSQ63uCO+g70/SRftxB2tfo7PsOeEJ+WU
21jbpQ/pvjkyfoshonJsXsWtSImHXgZM0GCVXc1fNb/7Cpet/xJu6l30MiOyYOqJiiNCelIRFiem
IgBOz8xmgg3IirsZ+KqfJJsJj+pkmI5p5bBcgNCS6i1Q3ZUEoqoeGKBm9/jDpUbjRjWO6O1M7GsQ
4KtbrjRoylyC0y/pjVkQYgn9jlknXXW0r4xxu2G4i+BhMxZYlNw/isoUvfEWkvUwUFJ4GNUqlmMM
FLx9wnsBp0i13ceDtMv7eivOqqeq1xFos1jvsG6OoJFUyrXDknQIDklQYKDrwm7NmVpqnpoCE4AW
lD5Mz+O4TOTOm8p6KoJbKR3L8CKDpW+Zd2kygy3ROGrZ2I0BT1wko93AoRd2IOFmLAA52bPNnG2U
aDPJKybu1YPxSeMM8vadLtoBgBcw8kBAPrSn0RsepZtxU54mGh3GVT/IB/Lbrbxh7mev3OYb1rsM
yAB/E3IHI6yhX0PMUxid2635FEDn49S4Yf2c/I/krL/wGfLB+8SOLY3KRWsaPMQlBd+tCMJQdPMN
DAq6iMWBJgOKvWafU8TTnWqvnSsOgvnKweXf9xPXyB0WVc3sgpfjkUlwbzMp35KAVC22iFhYgj4l
ESd9F1f+63S2TnTGSYK5myEM8mRjfOM5KpVllEFYBxdpL28jVEf6pjk355bc8TH4iKgufAYSc9/p
0Ty1V3WPhy4wZQqoZ9UrzBnvqnKtgXtM9E8Zs/H3ko8Zq5/VdKcc9UNNHy58EI4tDdJXAmScA7NX
1D5P1md7xeoxehGYLb/xGSa//I/qkfm57k6vvJqoMCAvYEgRLkC3REE1qjc59Pyh2iXNA45ofsQZ
g/HGmloco+kTprfN4o7jc/syz0QXjbkReJ7kU9OC0sSchCIDL1VrVyk5LX5zVBVIaseVJK60d+Hd
X6jeNR6UfFnoSRTkGOhfTFEHcMVUacZVoy4YcYsqcY6ztvrVWHiQzoJHkQKL6HzWHrMJchVhUA4c
UBrpWWHgllSpq/UbhaI8CNt8M6hHWXjp4tqZ2L2hcp8lz4V8EYUHXPIsUbJL2Am+UtsytQKleVPN
CwPfLquSsDBILzWu8dTNKQMHfAa9M7LFcGzTcyeEvpVKXkgVjwQ6fhCscFUNZO6a+p7jI8gACLyc
OxLyCmhZd6qM14BPuoJGvoGY3Equ1GONYEeuxQhWCVideMUGQDvkR78gLNko42OM3Jm+pw6a147U
O0XYjhy16rYFa8bfA77h6xCXCxCV/P7hkTBYMWmne1W71ytHb/ZmctGMQzPbYc+d4/UNbNO/4VW0
30ykgBKQGNVdxkmZAfx3oqTIVScPUTaepQ8Gtv1rYlYrn+0SjCAuXMlfDwqRAsBulyi1kHFGd9Ov
pN+qHXfCscW5DgYXuxIiVUtQtZq/FkpmSGgHPAhA12ahbVEPWEJzW6LzXDpwhWQ0UmjUfXsod12z
55OplA0ABf7I4OPfaDN8A2dZftavfw7HJes3b5h5LkgjmqqqlvoNrvhHPJ40jS/MpjScBX0r5/y4
6SiklBjN86oQ+svaJi/nN62I11Z9NNXw2OqGZ1mZrY5HSbBlzSatV7KFH8ouAPOeBY7fOV1rczrl
GjjibTmch+ChCTahtBInr6U+onbqKsNIQePnE3GPmHzUJGLqTY/Pcl+sJuWhUZ8DFPGx16t3XPJd
sA2GRxUFZ3Gf9a+qsOHC06aDYT2WExOs2xQ54fBoNnctw10w73NsepwWpaC0U0GBU0BotkguZWMz
CsDwnxv/WMMQHewOA9YlQtxqLH9j4xubSIGTe9LSHVQvLEvxLDQC6CAr0iyD/rO/Nis36K8z0mcV
Ks1Ry26tciJ9CspNErkZZwVxfLAO8mNUbBt100UEZ+5kXap2PQASHRmJ35Hgzcke3wRQlfG863wb
G90FPAp3inSUZx+7IhLFBKS8rTAJqm4DYu6M9H1X1Xj5LA2FoXIC3xWNHQRKbdhCNoReOqKdHx0c
M8jiu+20VBRAQWM4bIfqvrE2BSOr6bZoCGI8iY8Eni58K2ZmUNX0RxjqGjh/wSuQpdJ4Nd00sTUN
zIvDEo0+OsUm7Z9krmYHLnrV47K5VkAcRG7YO0b3N9DVf6dxF/ctQ12cCaHffads/1iisjTpuSoJ
wxn/dfw5FYvHa4PMINnwE9z76ClDIIR+tMFHIakIADydhnNEfxBnHvSLmidpXlhsjMnG7i/2bTl2
WgR2veNLriE5FOja5/CdONoiJjds0D7VzFPEKMLL8bBRSFPtpLJNvDebhfKqEPhSfsC6DV8EIFPk
e+Mq/KRLZLSMk7vsc56UFXsqAW+5MyDy8Ycw50JyQ0I1Mpzv/mUjy7/dyP/4lJZf/8enFBVFXUdy
PuIyaI/AlcflfgNPCv6YLBbMcpEQubmiuoJrRlVSVbivoAauhcoD+I8XlOwIjIAPGz3YEOUmsovZ
Q4E3Kpj8lnKsDZe7GZayZcbiLm3xlSyA/A7cT2CssftuJm+GC4JJT76cBvg+GOwFRMm+nZc7sTjo
/TaKmZ32LJ/k0+2wasJ0lvo7ooN5lT9Nizu7XKwATGOTTcHuRbXj+xmqCuz8EZ4UVsg2UTTFENpR
oxfL+4FkgKYScsNuD9sfLxIfsCeSCtnlTgHBJ8iYUThWjI+WK7J9J8/41Cl+zJ4uOzgH+L4txB4p
NlVwuN00Kv3SAzovfZbwlQnhDLf3uV+BBzuDuP7zUzP/9tDUfz+0oFdUvxOj8ZxlmDWsaU60eBGQ
/uBngD5a3bTARQQqOVgX2WNpN580OGK0X5jGzN7AXctH56/5n3iARCz1yJ0rD1g8uQg9FFlbys1V
YgPdwjG+sol4LXEpSLfSSsGy5ggcFCpySlpYOnRRcKz3X5LXepdfcBXzbdFfR5VD/YhjZg43Hbj2
3g3HjYkHSLDlcueO1gC8kN35m5qkBmL5G90QDspwOYx2ynDxu3Ml7OvYo8mUVV6p/q2k9BuyAQeE
KasUlXQ4dT+ZaH0lUG1KxeGcjhVLivTUHI9v2WSnxs3IcqwycNKOeSvCmbJKQEj3KgKExaolST0r
uR7DEGonveeB0FdpNwPhaLnpBwlgL6B0gyIQKUGVpJyq1gr8C1B1gFUNCSd/KGfSXDl0BSBXocG0
9kEZuRyXgJckTIKZSnukST+6+NeQ7LvoV4/ASyfYK6V3hUKQ0X9JFPejO5gfA/Ic1e1BCxBRYIc3
7HPpNUd5AHdHpa82k1c+mM1OFxGAHPzucZ7fK/XEEwzZ01hFa57VuzoYb3MF4RvcZ4DrjUZdAs3I
KcpcoNkmylNqpYwm44U8fdTxB5VDq38U1WMXP5ryjZsp5TfQVS+UfcKUoO6kGfz0LUEdwOuaLBox
UHoX1Y6pe6K6FbOLNRwF9iq20vqaY4+Z+4pf2VjhjvqlQcFJJiY4DeI93YvB94BjF7NtRF7XuzIV
ImWvRKcek3fZh24yWK4QXoYC+W7wMpTh3uzCDHrYOgRlaoJpxIrb1uUF2c2xS0oAOBd1622JUrsV
d6Ix4AG3mj+XmxOPHIiItCGI2SmvsRBovkBiNu0ssjOUBzRihL3KpkGs2O550alMAPaptDRrvAxY
GVMHSHM7m+BWyNfLIRQ9ytJV6rcyuXyx40f4qUCNuDdTtEsY4ADtb50O+xc+8U/SNsh7+E2M0p5D
SGupiDl/Pkck5b90VYqq9B6I4BTMin8W+BPI0nmWpcO5shjmbHexOdoyeXqnXKxRuVMNqhI9SGdh
oOIc35pc2Vqj7FqqdR3r6GL2nMvjVUUpUs3FVmpxS+/fqm/KfemSbFj4RVsBvnfEGLWVXkctBKnV
0FeheWn1GqF4ulfks0qWWVDBHBaryOxN65m/j9p5XWKdkoWS41vsmBG+tSKr2ybDDzorjgH1xWDM
3AEbO0ytMDAYSc2a7pzIKDHJ8afePEZ1/RTI5073oTpguop5UuQaReZEiw/QzBiumu6+S6+gPP3F
eQEYa8rdbZbAErO3Qv4CNGrn40RQw+QmLygw85dU3Q3BeWrNdZvhjJb0XEiodaMbZset7u9KOO1a
KJISU8eEJteqp5wWVu4LzkQgjwGGJ1HKVkPLjkjj+3nXCI/zUKxDijgCgUIDmFHj5z5hUxU6NSTR
uHoCeurSNBi41mBU5AoXTv8WLw3pmBISDTgKRoJ0kYNrNagHLXogq6OTgX9Qw1qqytPYYbrCyfTn
hfQb+BvdK+xFwfyIcBB/4gKMLIt9oZj7My7JFZmJGVIZq6ZTQx5L3R5FvH4OR8wiaJ+8KfkxrHcz
pc2OPDEIe3zRUYlIvHGjYS93mxqbuJmBrTY4NeqXzOk5FBOGh9N+UvTnSVew92YaeKi8YGxWWtpt
K11xA+NS6+FfrgnpN3ctfEpNNmgq6Xhp/+h3T2PQBKNRtWfJvE1wnSvzjA/k1uifEvmrRr1QYpBB
K1W9ZrRpc3K5P3+2+n9pFtgtK7qhglBcHGW1H8mlJQqq0ipCe2YrHoZ0eJuH6tjO0ilV77NKwXqg
uWkd0799telpenc0gob6y6CvTYMM13txVRuLICPuVnJ9pmCd55gaGgwryW+q+FZgg2zO5TXWP4cB
bzGm6FNyshhuf37NLYj0VNrGYxBhRMElZsS3ZKRGu45BHAt5CTuvckjxVSyYYplSeHMPy3Bt+f1r
29JwwwU8aMRtNRXHaUCHgfuGT0+sQqvdven+VyohPcG8Y+oImwIU8tbXSKTXoqpoBeSy0rRlvI/O
kzDoq8T/IpgFIAvgUkQ2fAwpKXTMqmMHXw9fXS26PIZji1+mSD2RQrzaXYTO3xRcuz5+gUmR7bsK
bLweU7fgzCCZG6fp0FHOMhGNlgLaAYOjAJ9oS8LWon7RKDdFEGy4ngfwNHHs+ny3whOAxihSyRIF
ybXuGhQIPq+0hwZHENtoL5Rt26OuIwpMhkMraOe+98Eeo0C0+idD2gn6Q0p/z0IaIGASYZQfWfE4
MIgzcmBUVEjjpxgO0BQjY6wvHYHYLO2kzIMYBeBaqHZhpKLRwek1T2+6Vd2VeMVp14hBNxlDEv+x
LNlXM2Wg2/L2FR8pQvJULfOParDBNw/HIsLb8eL7nxmFo1UoVYeJUJdvuhhZ1iet01cd3caQf+eK
hfspksP8qInzRpmYsZaPGQzM0gzX4oS6VCixzaxc3RCQmaLF7LwCH8k5mD5nHL2yskWTMhtoLJv4
I8gazKMGzr5hdMPiTsyRIk3KYalnmxVYeBJhn6l01e6D0jObN4HnWc4aFHCHVX7IaKdaYoMDyEwb
hTE1kfxXYW7d7BCgv0XWVVYIemPxGErKqeKersLGUYTqrpl1p6SE1xQoVXtNcnoKmKZAQwvtjGhx
C8inQefZGwHNpWiCuJmBOSEZCdtkHUjArQR/2NRJuuVIemB7JOHkJvMlG08lrTdpXGu1sar7+o5+
TdsP3mBJh0KZvZiO0Rp+oCOEKEhdEa5HT8Wj0hZNFsh7GfGP0r+lxa2h5hEQQkVthjwBN9qRKoo5
uIN2JTCY418h1ewweZrCN9m8Yb0+0t6ONdUe52MxnczkGhnHFFFWD7hQrztvkH0n1PxdgpI6y99y
VnBf58CwiUgyrGYMltl0KRMm/nIEKTTE1fJ+NlDI1OP70Hp8Y4tCmz99lNVnbeIHF97yUgfFjgsA
1a5OtmgfrTOx2unBfB/i/TNoXglhVrkOc/LQingJTMVGUXt3qa2WFkdD6MlKSqUdHEFERZ4xz9l8
NJBdiGZwWsIIHD7ZcAJaT2qQeSBfoiyA774HhVfE72PSrIKGqLXYKwbLnNGKLLcp0VHDRT8lZqAn
osn1dZJGHPICIsUMv5uGCFJD580nU4rVYSYIiAFkJWgsCO61jtpl54kos8YcD4GMkVnQm4WFifP9
sm/VnZS2tI0gG5USzmt4H3AqFKiOtaMqPUWStEp5CwlKljnF7AeEKcxzHV+FxYc+FggVGQvUUXOw
vxWYaW2FKSM3X0UEUU/3oUTHizPC4HdNPaplCedwn94XVUCsecIA+WbNIU+rpr3VlMf5vjQrdHqg
0OdXjdnbTaAi0DjJWA/7oe9Owhe7uoJlEA3JXVbl+y42Lol234PsCuiIKxqSJXFbJPNWkBfCPncc
OoVePKLhENOrmGnPdFAU1pOY4XoWYNnbBhhWUbYm022V6ZaJ3ZNkMiQkpPmHOn6FE4aZ4WdDl1LQ
VXb3pSEaosbbCRJFIskOOzR6cbNLUa6M+SHsH5e4pEyeCsGOeRTGYDwnieqK0rtJ0Rj7aUoKxqrE
yHlZO3N+U8XgK8Q8s4/Ocax+ZjxzcVaOvg5lDd1cHukHg7aawRcru7eEYijBWY/Wrl9q1p36qgfE
TqEdEYo2Mp/oPe2haHqqB1oH6UABjr4g/WR20ighrMBvJOahatFThzegT+rLtJnM01r2xiLUwyWJ
gD+1hC3LlbhXXysKhZDxmHFzVT4zUnq4JzoS5377MPiPwFddv9q13BwBWyKv623Yoyako2E9xnQl
+5D0nULhuuggN5J+tG+d1OICwxVjWEBuaLD34VUVhl2D6adQ4X9AN0uzws3QSb8ELAn92bDXcho9
iVzdmuVU/d6Kgy+tJBmb+sskzlsLz9c6aLEfkqnistmKRN70gvA64/+mzcqaMFjTXrvFEJkchQ1t
fU64RA2QVYbUW3ZPBRh/fLDYaNpM3MonvrxcK0vgdGNLlE+Pet4ercfFL74zMgS9BRIB0Uw+Q114
zZuOIkkC8lki1fKvSuXj17YyGXDSrZ1ODXYO4xscyc3cB68SqYBB7a6apLMiyWcdbkRB8NiAc8OA
W+QOKOrsi/wqYe+OafT554DsJ78XdC/xmAGgFO4gtf7v2vg/Sma9OMFw963mHJYyDofUXRrpYjQx
7uT+eql81wrFAz/GgJmVJ5ePZjFszZbJZummpM3KTw2qn/V7N07rtr32fs3rv/35RWo/pMD/9yKJ
yJHOALr/CQIvM71su8Fvzpk8uaZJZxBX8nJY/Laof6sjsHQsYvPol5T7D7qYfs1Ui2hZ7JeTMjFx
jo6ih5ppKhInRScWi8TUE/XkPq+rK+4/dtPsFFNwlucuxfHenI0UNiazDv6LHFUYkKMaTtESliAQ
acKTmldcYVC9l705W4Idjsd2pDdIHa57G5CMMTr94lMETMBwmP6ZS03re8/HR2FZoRqSQR8E+Egn
QG3eiyH6m43Uj4Lx90dGMwMs8/Ij//nvqpqAV3WdZDxXqav2YuZltMzLIvIaWnw9mpWWWcYmoJeK
Rp6doYwHXeRAbmtqtOGFaoPLG6GFNoxPYfwXKd5PZOD/vjgN3a1Bqo687QcycABYWmTcEufaurW5
dk3S4SXzp6MGK7hTKTtL+oNCd1CrnubMfJhylDd/XlK/XfeqzivQFFVT0Dn9+/OJKymr6QWx7ltM
FluDPa+QZDcRramjj8BeDqgjPUl5bRtN8zBGyQMr3iBG061rir9SkDNWwoUXFvmmS7rLmAZ/yda+
c6F/qCm/PyZNRLGI+zZWUcaPXEmt2qTJI15jBDDeT3fU8bYdiPRltftNaK0sVmCB3MigeUg7n50a
LP2qgIte3I0q4fn4RCy7rtXsftaOUh3sZe21by8GshaJCYJquYBw3MahiRo2O7hGeJoHNqbwluJU
EQRSegP52LJYkuayRDNZkO64erIuRf4cWRRGmkMZGhnVnQ5sSbvPx1fBODdzirTWKDcDiy2NWi9E
KTAVxr06Y8gOMWhq1b8k7j/L/3xemLKAKl1yS5bWz7Msapo6UNu2OZcW6lKZpnVK+c5ni9ZosyU6
YDmXTZtolF8YaaABUqEzGfENvCnXum4fEcjiohtA826H4DHU4melkfAdGP/Szvm2pvn3k7UAWPJc
ebKYG/zsOLazKVeKWtdnsrSuEh9KjQtE8E9VswRTudvKzICW2iESJ7dDGTQV1OY7R45NW5oHOKMw
LsqDGQ8HlTBCT3jGGXHUcuyN5a6f59OQik+d5q/84Bagfs6MN4FnbSUji73Aq5FR9giT4uVGK5bx
o0cxVM5FKGw6AWQpbDIKPLEw/lK6o5YaTqMyG9vpb5G+OAJ293/ejb85EJbPg2oAElf+0X/UJaxU
C9tKzWoaN+SAPrUzBaAdIZRKMVSZTFvlNrISR6AiQfTVmZc/vwDlR2FkWTqWqON8ocscB4ge/30c
DM3cdpOoVmeh2ZntvTQvxt1mecsoUrdUeZikqkNIFPm1Ku6beN/quyl3CyDexr2O3RHADkRa5U1j
pg0iMv5RHKDxnnp8LSKxcobmS67Qwu5l/fHPL136oSb9z0v/IRFuZFnvI0uqzsV8p+i3HMFXvdPa
fSremmFXi14yuz7TE+NF5tubl7m6dsW2jf+Cof5Jxv6/1wErWCZMlHTlx4mqmqWu9z2vY1TvFZ/O
301htlUlAfHvl8i+He86DcVNgkfTiieY8imOuxbikb7rpr+sqO/z+8cOsxZXAnixurVo0f/9QHs1
qNomnqpzROlC/WXV0IPdRoW0A3jCEJj/r+nXrTR0cvgiAZ22ngflTM9c7h+RN3fTBX/Rrf4y5raB
f/DWoksSbywwg6lNcuJr6y7ZY/OmcYj+ik/8Dp+pP7bgV/yuXWT07tfwbertWdgk8aMW2yD2bTpI
DJa0AsGTq18ROgeoOiQE8XYc2whBQobM4w1UGfRMqDZz+l4rSVll2urPa+a7FP6fT0eVTaioqqIZ
31r5f0R9xTgXSeo31XlGtxAfNNGdA1sb9hTBZEYhPlQqY8xyiDaNz44zRV7rBq60KasqPKThGcNC
Q7Bxac6nAy0zI8IAqrymTEskSCWvJYPLGg3Uda+vSv+UFvss3LflvucMKWgt3ctdsxrYUz7p0duf
35v+UzP/vRBBqaq8O5HL/fua+MebS8xA0sQ0q84I4/jr/fiUrB52X/76yWD884lgZ4UuxSESW9jV
qzfufiCwaALtEXNBdf02OJorHSRMARfLwGqlrsdtwoCYQ09xLa8VF2MIx3jQ7irHQOJlUThcTZ7O
dB913PWwouds5+vIZhrSAa+19ldXVKm2srqsd975uVyhJtvEy/98etlTCl8vY6mX5QfX3dru0WaE
347wUcjXAxN5V7T8Tn9Pv3jN6NXqV77e/8pWL/tfHOun1iWvW+0p2vF1cIpwe76PAAd03qKQclP3
jREk7BUR0Trip7SHXvZMWKptoFJu5w+0lsFef7LugEhy0trKO8oMJ7vmrnHvP1JRWj1KqPkZSfUi
p/FGWCvBJX+AbwDBBZYBZe4jiA4m1MNTdmidfv3Rg+pg7N5TbclDq70rnxBMQGlCOWHXe2R0Cci0
BXq1KCf5KpRw/SeUid1bljrdMb8bvPmQn+utzGPQQMIIK9HBV8ptVhaPgszZZrTJWR4PEvE1wjgA
iMuvIZ7/pQJfW/4rcrI1mfPqE6N5L/MKr/Km64i5rk2yvg5WnzRJ99EeoTIEVnV9hzCdjz98HByI
+VvJnZzsVPLvavmq/NsE9Sfd/Q9l57XbuJZE0S8iwBxeRSpLVrDloBfCkTlnfv0s9tNtuWFjgJkL
3JlGS2I4p07V3mu7V3fvT3DeEyhyzFvuRcS8yV/BX0X+/FPOwsZ0TeBsO0tOw8V/t8RZ4dnI4idl
/Gw568CWNQ/xytwi6iNb0XtpJmAZaAEQBFtx7S4gh8+eZGCcbLqQIDKL/vUsR255oCHZELutMTll
cDpNtWn1kT6GP9ACYKEemI4+J0cEzIitKswO/IHP4qMgtY/TDG6o98Bngm3TruNcm3wwZOIAhzQa
96K3qzdwR+wJzhStTZD9G+06ZvN8Vb2wBUp3Gf9LPzc21a5zvsJ5vsFmvo1XAywCIsoh+BcP6Ev4
d/W5fSx4BjgHPqQb68U64nXGKaqfg6fhZOz8i/DQPPknbMbFfTonu3KfHAhI7pF63Qf3xlFZq3f8
4YUMB0twUoit6h0v2qF+VvfZyl8TVrLIti2245nhTA5u6wEu635Y4afeEk/paLa8YgzJ63KBwfCA
9y5bicuYgSik/Om/ZDZshfU9gYUnZmyrj3v7k47RLLVj+/Fw3X49xjYuLV5nzflA9OIgcuTN43VF
3s8rTeLQFvMVTyV9Uce0B5t+ymz/LK2tXTQ7TR+MNGgG3XgJaG5+P38RZx+PX6fVsLIvX192bd93
s9Pq49khRZOvzZ8ZZvep/UXMNa/wBdElv4xpvL060aMCfN/8sv4bKrvft/XfYulXZE2SOPj/vTua
PeJzrwqLI6U044iNF8i2Z4hzD8FzY9AAUdN7iZkW1pTRMM8l8rWeKQN+UIZ109HRHfsawVq7cSk7
JYwURfQooYnUtLXZirYS8NiOaLU8UHBxNldB6DdSfm07fSklGz1gQhpcMgU15bzljD5Vm3H0OZDB
O3ayow7Avhg0qlZtKyWjCCHa9qjUM3mcxygRp/aXxGMp8sEyQI0hc+k8cl8q20AsOPQo0jscXUZ1
CPtlxu4kQJMw+GJCeRmYVMeU9nWw8T0cTRZBcR2HPfQxU1fI0trjzzuS9K+rLYNEV+jgUO9b0///
nw0pC4pOGDM3x2X6paHbVyjIc/J1MCk05qM2sXoUvhbEh71IBa/n+G9RE/78Lb73UCyLysycnGQS
WQfy318irTj9BYpGwkd2GlWXXpsHVWrDO24lX02c2DXhRT9/5FR53j5lJoI1ymniSUjD+fsjhaow
rSIb+d31KQrv4mBflUvURT9/yp9WxreP0UVCPSQSK77N/dskT1tL1rOj4Z2z/CMla0SuLtR3abxR
CjsO6Mb0DDR/KTS+fy7zU3LguLEiuhvzVic7BGnQESOWHSP3PveX0riAz60N7wjHFbRmhrIlTjf/
ReT2vbq5+dSbi+oNg5hpgpgdwf+HwVwrnZjRTHLGe8QmamkHS90qGBtaMDzJWu72LSJbqheRIEKM
okzr9hyk2nA+DsfaTOejOjUn99VbzHmZtNCfb870bf66N9O35XwryxYpXN/yt6q6sEh5K7LjWJ3G
ig5A6+FEfCvRDXZIq+ph/fPnfX/Xbj7w5jGvR01wm6bKjiaMir7ZuLUwSyltNO3qMwlk0NMEd9Pk
Y9yb3nVaEir0kD9/id9+9HTY/M/7npTi6ErEhR4V7WtsE/RMm6m7HWDbCAkA+u35/3Z2vfnJN8uL
FqpeL2XZdI3ncuIwNM/JOoscWns0/ZFzMhNAtlDo+19v762gQGdBE0Wd8AJiUzQdw+DfP3UcdCyV
cpQdmdNWCJPGNltVzLrq3oCpMM0UlFHdaKyzJf+rynyh7X+JiVT/cblJhNZkwlkVUpm+nd2NUuqM
UE6OUTmrtFncIHjFyOs0qAcYVfSkKfII2MzJPWzrvmNA5xtepuhirNvwOR6JUS4UnFUzjKqIYAjL
SHbaKaF0ByjNDsyUblJjM2PE+o604Godmynbr6KOZ9RozDyQPpi1Hn5+jOR/3Fh8yrSJ/qzcZPz9
fXFDqc0Y86XxsRivIUIFE/8u03ye3kWJBYQWNrmg9Htc/ZGZilUijKyWNQmn+LSw7r+ZJQqyfVAt
JU92fv5u35oObGQ6DdypvWxOitu/vxrSdVUomjg+9hIjFiJfKRbGYiCWe9kLXz9/1r8esr8+7KbD
oTeRShKqEB3RKcosGzLIWAZE6p4HOxTXaWGPKkqoAPEEwLeknP/8+d+2sZvfOl2L/7zOuecWXZ57
8dEylZmP7oD25/Q0D+Ivc45b+/z0NpF2qhFUImqaKf+5EP/5JF8Oq7pRCxxPLFV9LC8bq529GZIP
Br/ai8RCaQzKS4xiQ/0qoZT0XXCjSGNQjjmEn9wXerX21JUXQV9H+fLzdZD0f1wJVaSGQIBOsJ1s
3dz1vNC0KkjM4JjRyyFN3XDG51JAHHyVr4mEZ/EO0ARGtOI1QxBjThpsotkAWDxPmWI61JTEQQVD
5xr4wGT9q4AxnDXF5sWUxOM0cqrqc9FdlHhRsYXtyo+uiegZfPko44wt0lJ+f7Un8N2FWqfu3B6r
/sov57wPIXlj8a56LXDnEq5ecfRK6XxVcD4TICwvUj0nKz5dKwsVVMM1uRT7IT03gJkELE4bQ16z
JGCrv7PKrVHdcSJ4sSDH0HDMMeQdVWOYpXftrHiX9Tfs2HLhCLqTVfO0PhuQ8XRHqY5449O35DJ8
0FZ6pvmBZAJIhosCd54ltrHJAoeh47AO1ZPA97OEu1zeexXv6CkJ5gT0JLYAoqHqthnW5RTxSoI7
+ogqht0DnhxVrrzhaBVXH/jWBeMp7eedtq6Fx9rcjfJCRZxcoX9yQgQrR3BRf0ZS8lPDURupKwdF
LF8IlYVVx7lC2orMRBVKaYqVXxaIPy3sm53/r2fl5qVNVOouujTB8bmZ+STjzfIHTFq9dbG8Saw7
EqtiLiPcEyTD3YF6YZ7+XOP6K20SOk/whtLwl6/0r3UEWxP9QEmXydxRbzYrRuFx2FRScJTum0fr
CTMqVh0kjcmz+J4cSR9FRBFLi5/fmu+9fhnBHVAMA++Gpoq3fdFET5E+Bl5wHE6RPpOBjz4O1P/3
Vr7pLv5zeVQhkbziGugQvG98e1yhfJdEzO7URw7GGsrJ+KG6InMPKxsD24HLxEZqAMqPGO3Pgc2h
62YSFTn1xVLRHzvDU36NW6e9lJfYfWz036aL3w4TWKXo805bPi3Wb1eyatxOHwXZP6bKOddXFsTg
ctWKx8BiFr7QoeC4n/gnSkbI7jZXl8IjTkUPP2d/Zrhi+ufEWqvpWo+fBXcl+gvtNXoTwxNOsJ8v
/vdbjoHNmgpQ9lA6/LfJbjXpdoIvmjB9vpCEDY9GTVeTzEP8TKiJKJenZrQFLnf4pfCV5G9b5M1H
T2XLfxbztOLgGwSacEDxKWbbAjo9XaRhLmoLRdhU9a43l+NHA4UwRWkxi3eUKQkwCgOJ9UwBKUPb
J5iZGxatXLNH7OFPxs68tpKDGY7ZNLLEsXE8vA1bcSMozLYc0XCUBQblP1byWJ+sKLI5T/FJRVuD
hUxeFIivi6UeQl8dmM+9jo/BM/PtTJkVZL9i9pcdWZr4IKQ3GtcBEXW61AYbEkWINGLSJTigoQJ0
t5CoEEZsatAUMxGVEJHg/sKELlhVTkNXFDwVxDen/QpYhx+9Iyj7uXsHW1ClJebPztgMosX75sIh
aVvb/NPB/E8LSJxFTgn3GHRX2s0LgsyQ3P92c6aN6q/FSSE3fqJwcBaWocLcnBKqVG5zsY0wnFt7
yX8tFfpr40UwrrmAGDLDyacdqQ5NKZ0jFkGp4ud0IVPp/16RSCUjdJA3SWdGoUo3G6qv10GklT48
BhJhkO2Y415HGI12Vdnjvo/EkvZIbiv5Z4OdUP/lBPutcL759JslOqpKosdU4A4lzIYSQgXHB84J
JecERqbBL1N/dSpX/77oukTmrSYaqDElQ5nK3f+8EMqgaulYZ+aBs0I8PfPzWt8LuGcFRE6Vi/og
pujeGvQWsfIZG2/c1HiW+7WHI8rfWDKjG+ErIAirTvJlqWtbl4o8GIpNqA1Yh/J1allOi9SXNwpJ
kJeehpDmsnEt5S3/4eRhIDqzhHMsPmMR+Hmp+f6648qbfh5NFlWUjJuLWRd9jxI0Mg5B88rFRNTb
lrYvXuPhl/OO9GfHuLmQ1Ij4HJCATuvwjXwizWMhjAtJPYS0LI/4wSaV31cyzq16ngAHA0Wq2NHg
1LWtduwnEIF83PP6ZHfqlImAYGGTRrziw+JZ9PciKmGyQNpF7iPd5AA1tx6kYdFukk/5k7BLgu0x
01S9zZJSQMAAa9k4wbDx/zjXRHNeXNVj+jYAiz9mLFXlwsVp8gwokEY3oNBh7yYnRqQ9oHGkZNbk
ZhcjW9ibT2QoZDNMtCx3h/g1RXI6qw/1G5adFH0jTNgTClFrpxWzbOteh9cIIdY2RtwD5+9JLmbd
efhSLDri4HFmrIj47tHqMsQPjvmr9WmceIsxWN9nCDsPsECon3FS0xL26fgjKN3Hn/0VP/V0+Hvp
e8KuIRRRjgKYWf78fHwv7hUU9xJK9CnqT5f/TCz/8/iLSu4NRT1ORl5H1B2YcWT8ETdOXUeHnpRQ
bGihM5UkI/rxd9AOgneyCltTJz/Pz1/GmN6120fIoPlLLaTqFp6Av9/FvNLzvMvgfcRrfMHrckGl
vORNfNBm2ixa9WCvGjs4CzsREiY0yUd/lz4wFbQOwblZ6jZ+onV49Hfd0lh0F5DZL5hQTphLce9t
4TrhDJfvs2fhDB5/ra8o/QeILe8ASzbN0X1XoMHrq3IjbGBughlXCNBg+jiXt969coyZ0P38e/+x
0qEtoDtIlq0J1+hmL7b8qpWMUpMPBdkEzesg7usJMQXPh3Co6Jei43txxAexs8hAlFCk6LfH9smn
mxqleEjijW5n8sEUPqG5oW5OM9tLfqnFvv80Q6PGUTWV5sf3nN4wDGR+WSIeUiA55BwRnjM6nSrN
RLJZpPGXVW5axf5+bhBpKLg32D2JJL2tpxQxzWn3aOIBm0VKKecy4x32MonPP98w9bcPurljXaeE
de3zQV0/Rw8yxDOeyRJQCSs902VWOQ7gr4K5UIB3NHcq8B5Sm9OVkq4kczGQS60h5Z6czR50d3xz
r1GLKjjO8foigZnhNcDSzqbDWsFSwy6ElqljIQgdQ9r2U6m6rKlgJyD16uff9me68tNFvFm/k0D0
Q5YI8SDAxuQwL64GnZXOvDPqlfiYBfskt9WvqWfbOwplG7b3eOlBh7xnlig9JOp91a2zds5BXCqW
cr8SOQRIixHkaTZZqVR5sjWH6sZ7Nl6Uz+qJwL0HyHVPems3ImLdtRkdav0pKZe9di+vzOZuaI+s
qvgQf/6pxvc9n+cFU56KaJPt0ZzWof8sevmYda3a1OJBfPS25p7pDwqQpbfTtgBEkCehy8gpj1fx
F45QmIjBO2BxFP+wf7O5siM2saKdeeB36+vowbLHdQ17y3QA3kWotGoIlDYjV//NumQX/Euc1VUw
NABz98qxOiI7Cd4RdsNOofA0ZyIM+BzfNTYMWvN42BmzG0dEm3Y8xR2d8n15x5H754ug/PNZ/s9F
UP++CO4oZKUlFITZ0B2TdnKyDcYVnRIYogBmAZwpu35LcW4CnvOQ5x3dZl3hlVT3SrdrosXknsup
aFZhtp0gkAf8NbgsfUqaCHTGQjsipNEgEih7ofrlDv7ZCW4fVnNSkPLec37686L+5w62QmgpKfrA
Q2twXN9FyTJy5wWzOTzUUFGwJnWw9AkzokeqsC0XDe56ejEB3uOiOuDY8ZqHzEfmgN7DhIDSOp15
aeTMGeKrTMjATCJNqUnXqZnaowudUiX61JohEwOyxgGIGffgwOL9+aZo/1o3LZW5jaLw8wgr/vum
yF3VV+kojgeCgPN1+NJ0js8sm/WhgfxCELBrMiRwgtjJuwW8nuxKGariCAYZFt0VAwInELo1wJo3
6YyBL2G2/iVoCKLpUM0qlBqLEm4Pbj9MG9PWDhdsB/kg7mbSC7byOJpDzh+gcG0TaDn5yujo29kS
L+7SeGBkuizefv7J/3oM//uLb/qYmEld19TG8eCCkiLdQtjBd0p/2/3+cV11GgKoVnWeGFO9edi7
sfPNoWL3KxuoO56tePvIx/PBULuvDz//IulP4PfN0/nXp90coFpPcvsibMQDww2fyakd7+Bse5iK
KGBm2VdrAWWb9QqhE7MeatEHMmhucPTabPRoBh9QIXjQn9OYYakR4gUWrp7ZKIfXB9DJHeYdYPyg
fKkcM0fI8OMs4I3xUMPLbAnbqG0Dg8tAC6k/mQ9AAeE4QAxTX/w3NqCG+pyRPobiZ3xW+r33oLPq
wSPp7CG1+SPBdsQd6q7C+s5DetlvABZgx7FegJoH99iEcArGV9CGZ2ETPRMW4L2H1xgiz6yJbPwn
+kp4mYzV/sryGANsxHj/QeUqF0sgHGM2wUwG1wakoxKMQWXf/bK06dPdvLn+pgwliHsto+NWbq6/
Vxe893WC8lB2ahL5vK1H9IfpVBFmDbsmyuKEv8h4yqQ1GdvSWwtJARsIOhms5t1qnLUpm9GiT+bU
3hN+K4FpM5zZvryIucxzKK+sZIvtIwBQA3NGn3pegeCI8tSk6C+yYLOmB+oukPAks7JsWnnBcLOW
tnr4YLVriSy+ASMyTQdkr8kqD2lwzLvgUNNMqX854v6j58MWh/RxQrVKov6H0vCfxTJvdd/oxWE4
QByx6EcfjGPyRSthljv5Udu195xYPiNSUDaIMMOlcMmANh+mre+DXQrta8CV+eW153P/cZMUXdcn
uJFK4XZTkLppZcZeNQ7o1Qp1gU802eBxGhzxAlGD7Bdp1q/wJ5F3I32xQK8EcYZfZzj1Ow0m9CLb
l2/Fp2zBcnxpNGjIOL+nf56FdBWgpIObCgViRI10TPGuE5tl0bKfkV9DOzuqV2xsJEHNwVqNPTok
21r2XyptKDwS5ntHGFb+6YWLlEwjooEW4orFMc93ijALl8O5b9fkNkT2cDaX4jlcB6SrYYCbNWeN
TGePbhHt8jdhoZNt6ZKS9mSQLj+f+IEkC1hrLVj67pTRUWcITObVL6XcP85R3HDgUabIQITC+Ga1
041MUaOuHQ75u4xv9DV71ZNlTS8Ukoo798K1gfBFtMWrGkGodzpcayXQZl4M7DSUNh06NKKVA4iO
S6yLOQb3CDnlImkdbCq4cwPmuLBeUA+aC07tCUlW3Zphm9fYrnXAam5WS1dxMDCwtNTEAAC+IzR7
2IJ5HCCZzyaTqbRpv3JvQfaOsGwkOrbwwxyjOUjRVowOmXboCAHolxS7DB+M9fhrxfsH1n+7Tqgi
RzBdRwCDhefv3dYr69BIJF4Ma6Us8H8dqG4pFFhXeZbC9k4jsIH2E/3MffqVbxn6+LItgOlNZ63F
grLLYaEJW2TyVbTsopUqAlRM5Y0FrH6fWhBVbNyz9UyDXqfMVPAmDHW+YJdVtnbEjbbWv8SEMnoG
r5ayJbz4xMEgj8xsjYpjazx0jxYEVjbrmZ4w4Jupr0Qg3Yus1XfiXkQGeOatqB+iZpf0DmijJwXQ
KxtMQz8fvnhit9wEgurapUJ+gndw47WCSBAIM3YKmWlhHx6Emv7GGahQSxkgwNnhZsNMBmu88JF8
VXvmV2JMXA7fkL/c8h0zsCejY+SMQNGgpvEemQuGTCK5zZ81iQehwy7EA0Lzhr8lwWjp2hohYYyH
u/nI4UfH/LEG2QfdpaAfRT+xWhq5E5yqpbKt2AKRqn0iTow+sXmj8fcjW3+Q761z95Ijd9VslcAO
2ksXbx8socWcuz2toqdsGb4h/AVFmnAh6fezTRJwABqxm41vPpxzeUHWbU1q+a4+mB8tveBswQWI
Kxs6D7uqUtk0c9QLoy1FeaX07d80fQPM10Lrec/wg2aIpC4bQFH9MtX2/FT/DbgMJM28mhmf44ST
t1u+8cl7JyIAzTGM285YQUgR770rlSSo1SACYQYl1Jkcetzp1IaIIb+ziy+ZEmKimFX3OTlq6SY/
Z+vg2L/6d4QN6Mz+CYlAPCrTEmIPBXm9g18FKSVkCH/PalJijOarIyHf6Adjj8lEfaZd/sqKjsAT
hL6x0QkZgVtzyF6CZxr2JhgCbSZdekQQp2JBB0ykRfaprIe3+pyexDfOY+z3+p12JIRGXugIXHtb
0JCx4C9bedJZzTfIxf1r+AlIUX0rKd8Yl6kvDPqFeqeNVzm8yNA+611HBBhbZOIMpAKqa+EMYmpi
+1N4YMfBoY2qvLObd+HkPoOdVz5JHrgrFgrqSUJ7vOXQEAGwrpolhtZY35L2ULxnlE4X/WO6wzwQ
2Sw+W5vskKQz66U4aK8uZhOq3t34Rf3bPVRHGY56Nkts8+gt+1OziLfis7mq9+k5ekA4rP7JcttJ
J0R34z49ZShWTYB4Nq+m1oHQmUA6LiUXOLFPgaQWoMmwFKfhZTLsBIhLYHT7r7BfpSMw9rmrELuA
K7qolmmxq8JF1y2GbgFFfPQ3LmIgzWav8C84AWH0XPpulr5bHjhnp35hRNMOC/Ct3jBL3tJLD6M5
I2bE+2obu4ZHC4PVJU9ZC2fDE1RI17c1GHr9faItyudiFUMbFe+8O/ckn9JuhqEmvIar/HW4F9/g
R7EnqQYO41naEqZA22JNB224G5/N4TB291pwHRuAqdFrDb08mtPybI7tWX+uX9sTmWnUBzxe3Kbo
3WcH5TCxTV+LBfvi1Xu0oAhf+ufkLG/Ec3zislWb7DEn7rGwC5kOo6OhJCe9aSeeSdICqZfoe5+F
vznGWI45oLTyFusf79kz2Qh7FRmvtzb1TeltOON1/K0eamaCYrpfNs9/Fe8TrEqcPDcWXo2bI5hY
d4bSJuFwEBQgVdkL+jUzBQPSR3YhvPgM5P1VmO5+PjP8cc3dbkVMfihXGf1gwLrpvoh9P0RWGvWH
brRlXgvV2/ftPpXuoyhfqumd1t83ydJFfa8CfGb5xJSun43sQAM95bpWDNPx44WMDJPuRRTOinzp
GXsVe9IiLH/RpysRUkLKWV6ajdmnwRQv0x5j5VlJcHcJ+xjENeiFYtNau1rlDM3an64thETPI7QD
EV7UGXReF+AHeWtppiYicTYnS72PlaUAWp/+xlqK77XUSaJ54u4lWOPDIgt3IaebkjVN148smpYI
vuYpoekfwGYeol86A0gZv9eVDFUpexhv09a+HXkoXlGMaV7004TTe4zX7b3L+nyRsyMbbfdanf33
XF3BJceGjaemZ9khjHIlFfdApLHkqy+wrl3glqvxpPg2rhttEqDjnaEGWuaBjeP5lIGgQ8W2VN85
TkcJA3Dse4ZtXSkWBfReMEpWNRFO1Za0HPag6gi9b96slNChDEClVS5HHdV2rzm0X4FFYKZQqD/J
zXtyW/aBKcuK5ZzMTuST/DNEve+0mu0RnBMcBXERfhbbiIyj4BS9BYSD0DW+UnhODcizPi8/h/PP
T6j0vV43UdVpHGxVXZtoPX8XS2ESSb5c84TSHaMCp+DANqzV82IpkPSz9ik05V1AZlUBuWHfEob3
G0/OmPr//31JkPVJMpI+znQyDsU/c/X/HGQGjQaNpiMZFLxX2CwtdVGdy2uLvGooNTo1D9VGAy61
kRbYDHRtzWiDVcpyJLnHEpMu2iF9Khvhnj+xHEdygGr3LhOBZBp7VxNXCql4rgZEMdCAvvTzmK0x
S4wni/aPTmqDrORLr2VAxd2uslOih9tJQxnnETobrAPQ0CrxTvPQS8Rfnf+Yiiml4VWCV1JlAhkO
/kmQX6C2prW0DLVkkw4HIy4eKvOjz5RlRUug0R/j6lpSO+iw+poQmWJlt2G5MXsE7gwpXfoAv9za
6dbdXleFgBRE4Aa0vlutomoIvh4zKNqjU7VDYjDatqI8/PLEh95ImNZXu2RVD+dQXBlID00vW2fA
H0WDywBWOOp/WQ2/TaWmG82rq8qSqGAxvl2DxyIyVGM0tL0yJCuNaIECtow69/s3UdjQVFb9rxbo
swyU3xy8OeO/CvtQon+q1jUad7QGyK6yTmq8/OVK3U6opi+mSpIxcaIm1frN5hCMEmTzQNb2uTpX
Ks8uE3HW0fktrUVVrEUMy6DLbJXuHSLeWR9ND+ivPok/g6Hb+4VH15wGrSCzbu9XAMpCqQa801AO
t5LnRHl1F8AjJ4MzfffKx1zehWX31oY05AnHGAV3LQlEbVfQZxX9ve+FuWXsYraMMX0xE8gR7OX5
JUVKoRUCCT0PZodYl3m7Ra4muAul4JgRvIb4rcxHH5qa2SKKG199xZ97rUp+Ks0VKweJMkDkUK2Z
sMuIADGq5WSbLSzoF9NpJVS2IT3uDPUzxvHKZ5BgBbO0BoUwBPM0ZshoSDsgWaKKNF+nQv4wgbjE
I6FT+aEdLNQdnzo2c5g1uIlbqu5ovAzxYyYRcNartNQulvtWalfXJ6Va7Rl448UyOC9goRdjfHQJ
gN2Ml3L4LFDaNPyrUlNT5+QTsZLL9MDiHmpKdDWKk9p8hdq5yckqosOQdf7ZapqN2JMCgQzEWOpQ
TZJnMxDnwFGAmY5L1RC/YIysIjiKESA6sfj0SRhLX3zh0ubyKunXpoAfx3tQSOqiy5xGuZ1J10Bh
5JpuRY+uWV87SaitOzxRLS9bDyM+GPp9oL8BF3Is0iXkHEFf+jxAj+K0xHkGXdrQE8FiloveHRdV
PD4paFp0HcegottiQy0IHtznsaza9l7hFBsNNQYWEkmGfm2Nnm0iUq3Thkl9CSaHQ0U+IRVBOCVw
22HUw38jdIf10cnp8+XhGS1Ij+Um1qDwEQA2BKZjlb0TJDRYG5iOSfQphjTP8n6dkiBiZKS6lQCJ
g4Ckz0suH10wj0O2M+NoZeUB5RzlanrnVgQXJh+pkuI+jRzB8MgGgR4ICF56dtVThaqsiThw4FCn
K5VdSowE8rD0Mb6JHs9YdTS7tYtAMqdxoMr3pv8hSwcjY+OV1qV+VUNt0Yk+sQTj0a2gFYCCjABV
xt1kTyPnWrt6qMRd1Q6tk4WDJyTzuXzUtUNLCHWz85LjqH/6sLON2GZn8I5y+5qULkO9iLPdndUX
PNHbwrpUJqRJzS7YtUXp2nT7jhFh9xhBL8uKO2E6LOWvknqNQapU6ugU8VmUK0eLFIeuhG0GtIj7
x179VLhvvk/o0aNu2SYHwTpfR1q7k5AFoaiPszt6wij1hGt0xIckjAkcn9oZSoIIYGRn4iITGdE1
BUBFmMdR+9CMxQs77CGsAkcwCVYLN5Elc81MsDDRi1JdBJOiholXXfj4pDmLIUQ08rt2cHc65caI
NGBZpZdA/hKIHuzLZK1aK6NZ+x1zK9pbBeZd/30IafXEL1bRzXyBh0G5VMYhla5j+gioXa6e0a04
Oot1wyDRTcUlkbLeJoyEZVFJzlC1i2pQzz6noZDUXYNMKanhXsMq9YOXTlh4XQLJsDqp1tLq1+34
HDVfA36XUCP08L6MkL9jDtsNAnSosiMO7xwJBhB7muCyTHDsq4vKofBYH2LRNtRq3nEYa+hZuR39
RMGfp/JzxMue8Xa05URNf5LDg0uzHYYDixFeXNorAvqguA1WZWWdlEG++JkybwMMzBYuOpmQMzIE
6xE4GNbuXp2usH4nZVCYMPoihckYwHUTyqrbcZ0iDm8CFX5Svaochi0FCy0djNRIF4HuvSmJtMzz
5RDKjkLJ3TOeAQlkuAHc7VnfoAAW0f+nHBvdN21AMRcdU3oXHhkOFaY4do6Zhtyx24Uc2nrUmINF
0DTSoAFIBmf1UOFwX9J5oVptvH3Nkb3W6kuPMK6jGRyEOGUFcp/9+CyYaPWSJ4MWVNKxfvnxg14u
EyUCPIlRUnwPjcqZZmcu5K7W44MzdwEylzoMqFNPiEJUQmVSwRLG9yiL5nrkPgjDdXAPovkWRQnj
OiH9gpy/DtBOyQG6veBZ96xF2VGAlNY2mf5iVzgCjXBqlJRqqT4ofbzW1W7ZN/2DTndKylkIY9qM
UukEBe5ic2+J9dYbyVGmewMvce2Bdu49ZYleAT6BgPM0X4mSsJVj7nypLwb5AUiRDalt6dIKL8Nw
zqnLyMPTSBFfvhiclcSyYNT9pUXSXHR1gvRIk1MQrWjxzkinIejEIlS2vpQdTNpOGRh6L+SSMH6s
dQrmozHeuaU25+ig1bis4fomzwPxFhKlhAU2zT9KeAojeAHJGOxCzmqm+t7TNGkjgjMj7MENzikO
g16ycFGxK+VDr3OAtTYlydjbjgmnDC8+pIHA0zW6jCh8f9k/k7kbbkNz1WsfKGvxbHFkiUzSzUgW
IVrUCozT0BNT3sVbjZUkgY2qTIBuov7ExcCIsfe+vPETzMqseOC9HhrMLn230IQ7BZ9+wUioIeLN
xaUQqo3DdTr2dXeFtmdbw4Mf3VU1Vxkj51iT05E+u/ix1Ialvd30Natv4y1dlEYZwQwtlblnmYiU
9p44zhugDUkp45JBhmFtDfqN4ZQBscnKCXFcZ9yl5YCGu5/7LLkcjOErtITZYPJaVsdwGeBrJhGC
oNMXH7v2NcCNzM74TmDTFKOX83CyXjnFKhwXGWFVMGKDd3+DcLk7tJ/SM00wtVsYX8qj+hQ+GFAR
OEnTS9llNe3Eqalh4PwonTu8EcUHrTsQWkzNitl4nBAK7VxX11K3qsT3IlxASo+Meo34ET5ONLcA
045qtowb7YS7DtOpzKJkruLibtRQk/DHIqiOmvcs+sSJh3eaX9hyQR+rtnYZzbxfCt9/Hb0Aw0ym
GqwW4p+R23+OXmIe+FZWFNreGPI5CCAKr003hk5IJoq1yaP3xPyAofzzp95qlqZq20SFqku6RiDc
7XmvGeNKLXxF3RfJcA6YgivF0hr3gRsvZHZb5rzoiX4p8bXb/sGfD0VGRKqBDs751k7iZYncGAQA
731j3RNpLtL17bzz0K0VwtDE8o4R7CCdfGU3klmd7iWm4ua6S18yiPaDhFKHdTKXCugwxqyoKLA1
wHWasRVBfgVmT9NtJzJ9EcbXsLko6ReMvLxYlD5g0wawuWFsC5jeQvAJBhjMuGE31VzFe0FvXt87
QmVshmkrJ+5sWiKHVlknPHA/X3nlX0dCHDUyFCqcskxH/j7t12XRBXLVa/sa1o2qPBf53GU5xPQC
YdiV6ZH3+1RDH6dFd6Gxb4UXQ8NIfTW08S4ajy1qwWB4NvVgmewzSsme+aY5ucBUpJ4EGtR0+cOQ
M4D+0heXekTxB7omhkVaFWSfldGbJAlzwSx++WHf2nvT7UVZwW8DZD1pHv/+YZ3vGY085tqegjRJ
0aw3HGTbh6haWwpL613SLQsQPz9fzj/S7ZsTmyzyFGPM1Q3odjefKuWx9j/CzmO5bWyLol+EKuAi
T0mCSSQVqEBrgpJoCTkDF+Hr34JGz2qX1VU96rZJAjecs88O1dAVPM7IxOKi1vAcgb7eiXIRF79T
wLhRxUcuBFi/r53LD58+z7v/8+kGfnoAmnwJdX7Z/7d5myTsFYcr7BgaRDAQoqSeZo9YKkyPNnoZ
DWccssmWmUXgiHd2NVCwilLZD3/gtwjxt2/iQLhGo8GL+P70i8gRierDIZImBoj1qqpgCL+GVBXF
fIFwYxo0LgNnqSDOyUrA+HsMz3dDc9VKEBsG5np4iOyWK+85z3QmT8MPaMjfwAcBdwDu+0wSQ5Tz
59MyY0r4aeyMo3NfZKsBbFWF/ys+s2CdpDeStBDXOnJPG8WAk/KmrpF93fXqapKPkpgFmrEiefz3
G3T/sh3xpIMiCr0acPP7SagltZOrY2Mc7YYwSHFbdLo3IrYymZS5ExohEjgFbjlDeG3FksqS58m4
q5ox+outt0uHDqpo89Wkr6L+DUvPuaVKXHAAIE4N5nFLs584G+wWBEMGPTtm+jV010l0ac3btEQ1
C5eZOAa4I+92/Bh2l57wqt/aeA2GcpuZVxU6rRo/ZHdmna/nmt7sXgsiMip5FwFdYfO31HzhVckv
oH4lvSurj0g8T8rFF68Jg1EtXFfO05Qyez5Z+M7PdK1U0FkGeMng+lwalEVIUur+EJSPlR0vUjVb
uIIBcrIUw4cPB28yX/yEsJfexBWku3VCVCMlUUhMqW2vormXyqsSn7r8rtTgiHa7f78mRKZ/Wd/s
L8eEdm/amAj+uXba1DIUo9L0YxggKNwq+a1vGzeQTUzM9H3PxgZFxvyO6M7ijUmkU3FIjgkgr285
iwCfym78xbVWhKQZRbrn9Jpn5xdD95eheDcozCPlufkSCPlXLMOJeUESoz1E9WlKek8FfferD1rT
RRitC3KU7Neg+ehCWl+BJTMC1Yhpv6CVLxpc23ABDQETevJHK2Ael84swSmrWXfqo5HG6yy+j146
YkQN/ySxvTCsdFf7T9yMqnyLEvjYruUNWNLE64B2vFKRTFBS9YwUuuABK4mVeRpwqQwJIyyBzBLn
0qfPuZEvC2j0qk2241MUPacaDNEGJWSg78JxWNGma81brbxEcJcmh/pmbht0LAPRFnTGyaCBi82j
YFZvj81CttPsvL2zakkcCpE+zHjVbJszoUJQs7AT+JoMRGYcSz905aZiBTn3SXXny8e6ex76Q+q+
xowMbZJ3a2roFPP2LH3RrloXn/rG9xrJXzVdRH4JLKz36UaIEoEM0K+GGm6eAYsMiUI84yoglWPI
IBxtg+mvq5LsqplN2q218NPsodbAzevlIiXDz4dbiRQ8MjZBoJ6g9bkNEwrlOv+uQm8P04hZrure
Yvy7kCr6q6gkqUgfbkPEECq4TJw+W+I6BWSmxo9lzu7ObDrP8abvPqVPIZlCcytOEKHZTW8a/jdt
g+2yeugZy/u4YlVDeZfT7hbAZ/kMK+jumlCGoaME8TTLS/S1zexbrpiqdxDgMy8wloXptc9Wuk6g
zBBdNS61eg6vBIzIJC02cXVrkrqsljAhTMBXGpOnaHYE9pFTqA5498U1bUBkLGlKcrYvnTzGZ81s
dC8oio8J3zEnR6JB3n0OO2wu+BWfkufKeGwjGJQnmuqFOLIbLIQGs1zF3CaNuowBhCeGJJrKxpoV
8MbLUHWHHldomea7PiQNxi6PMctai4a1W1kk5blbzW9PYwtFW2sey+nQds96nYB50yzUs67ZhCNU
9AQG865NbYeP1yoZ73UTth3GrUf6pKNmY9FLQm6wlU7ETL5+S4weqAcHolBZNf6npPec2N8GYFw2
VWutnCNclxGlnBaxVgRBJA3yas7Pu6h61drP1gKYgS+kkeUeI8xssYRu0kNOhomv63g99zzLySt7
SLeZ0+Nan/5WmJAXZL3LQp56s3op83FVMGCLhnY/hcNzDQ3FLyjiFIbOY59vmrrYS6ZwkX0LOoii
/FS6ZLoMn0lMg0exqyfK0oIW1/oqZtKUvRO5ehzVo5FtXKVYU0h5akHibGitZN3fT+mmcK19PjRH
U9uIdDyNIyBbuZwYOhqFJNQTkAJDBvT5L3ISDw74q1WgDxp7erPs0c5nAlG4jGnok4DMkdiXJQQ8
w/MLZZcHRF00u46YgKok3mXMT3VF8O5EzDz/qQEmK2JOUajaDsnVyi4EMpjXkNq8CcpntQx3vQvj
JYoWWfNLjwZqdah/zACPdXa1SLDUcbEuoY4ZwSZJXRpISRRNBUf06pKDp97YUKMCDcYAJ1bcTQw8
kZg/ksyydBCPBcxaUfFU9KsV4TaljsGhQQKNzPc2tnUkJ3sW1j8aY5T0xUI5NJ0iuzpKGXljShxk
9xrjfFMMdNrEn2XROkA5VNpnx3235W3QnaY4OGSE7WJZLxPiaqDkqNFZofyvxCGhq02fxvHUgbM2
NtlaKvgg/JLav1RCBzzZuoVzDQj2m1GXIWvXGY5dWHdikHrvmsWm9HGSgJ0+smqS1jg0M87IlDTZ
tHTQlnjS1fKHytj+ztWkHsfpyXQtZouE2nwJlf+vNo18lmozWvqRzL4aq9OxeTBj5BTJuZheR7jH
ISuA/o949fGm1fWFM06cKWQoY/NeczhowBklcB2hFERdP8c4wOFTGieXER98ZXowJdJF6kUA+8Yi
WXe4E1iNl1LiVWGuw2nXMztV9Hu/QMUFiJRKY0VJtXJIq6l0DXyU7/VQwG4bXRT15VsHf60zYP0r
DowAnAcr9dSCHDtZtUqnC5dj5nSewtTZyHISuHYD76DXHusZZ4z8Q3nJQ9Mbo25LH3VIBNbNFXTR
GhfUuntt2FMmmNW/K5O/1Y88ZK5jBmrzP3/WJaUuXNX3VeoShlaCCLo83hL+03Enxvr535/1pQ/9
3m7wOlGT2YBztvGNflibRliWtdSPHczzTnnJoDSkd6QHDDVZoUSfI22Bnrsl9Mcw9/V824WUEbX5
w9r6qoq/fxFbx0UVgRVkgO8Cq3xK7LINbHE0owJWdLpIBEC/dnZMdRMl+oK+L28e4FJuurjZpi6U
XL364cljZPXfmhBqIU/CYWSHo+zMTf+/Fa76SZuIzBFHl+GJ+Miz0bOgEejifaT1YaSvBcsRL+lY
c3GutFcGOR92WM7laQu5ugEwwlLlq8x3UONWsj/rRbS3jG5nR6+RcaTmWCpEIY/ibSKMSydZRrg+
+YJ4kpyy+LMk4r235VmLoOeU8VpENvcaXh5QS5AzLQY4OOMxgh4R9Ye53OaYXrY+GSDmGnPls8ER
FBAtGPbZXQknEnQK7z4F74jceLKBkCMVBea0DsAa7RNZSF6IpmdkA2TcmECOXgu4ERvlQlE500as
28c7A01oQhBe/mQY2ir2rZ1Mb3Jj1ZKPlcXbFB2f8kH+zZIpnCNWNQOzIHk6J1l1yhGVjWzAiIp3
JC6lSVB95B9luiI3vmPO4DYPFqf4vGd/WNrzPvm2onQcXDXcW6HpQKn+812SMFPOfkPiONTknYVP
Nm0h9XwJ8G1OFL1MTOzJC/TBazFGVMxzLH/oMcRfmnlkdVhK86+BRvLbV7AH0wjietKP82JwnY8x
1u4NlDjg48SanltCCOZS1yhV+BCUXzTyHcK7Ub/6zPliw925PRFAIThW5qEApxs4uTSKjDr83mUl
1j/sAPMvTRF+fjTTX84M5Lv8+dCiIre6tIvEEZhbj1YtgDXxEq28JOVdpBwm6kntakByy+2Poj6N
AexVGh5fn0M+43VcOAvgiHNVYpPtO48JMistSFYkFAAjqNDo87VKbLEhIdJ1vyPnIUqTw0AzkHE1
sGCIKbY3No6T6qivNOJSsa2omMD8kpjqU9443NngjEtZJGunC7ZV9O7WcH3RwmJkZpvqDyjI39Ag
i8RUpGeWYUFo+XYiNLU2kTrka0ddXqb40D/3wBvqC+JlPPhqo4TRuW+dftFxz/97AX8xJ74tYEsn
jk4lkVFDFPCtQbX8cigSch2OkWBn2is3hH0cwmW9tdr2tojiG+bdII54AgMiDACMCcBMR5nVzCMn
6utwSpcO8UkGbrMl0DZPKMJJx1lXQAhFGaI0IQTIGbaVHHCBaMkDHkfHG7u7DOyPlKC90+gPPUXt
v3/aX057DXsiPFRM1UA+9R0jkVEaT1pckwVij3sjbNaGcnDDNzs8yAIiCfMPjSqUAVgqM08yhDGT
7gfA+j920zPIp5tYPJvwRNih3zZnKcs8CnHgOzraY89HSMSSPYmTwiauol1EOBo6ixS1AMX1kqmU
z1XoxA8N4cJphyneT1wRMQOLf77v+QsZM4LrOKrzRYH/v8tn1GupqGXQHw2MWGIYB9n0pAXVOlY2
ugmRPzupyIDwkEB2TWQPDAn1k5CRhWFtlIQRhPli8oaBLiE2BdtsLU9ZgnUOfpDOWkvzn5bnvPL/
9XXnu/T/vq4j8cycFEUepWvdW7VFbFm/decBJhnHqUMX7dTLBE5dl8ibKUA5ClKkZVsLfq3IHxvS
0Op0x4gwLB716Nk1z0MLJc19ZScvE4VYVva7AhnfH0PkfYKMgdYL4SuLRvVqOOBcPW0L+QteCAdS
/JPA72+/DwodVQB2l4KS4M/fhx2lzR4q+mOVB7AL8cahefYzwl/1tW8wPXX7H9Q/XE5/eab//5nf
jt9Oqa2s5MA5ZqF/qLHBGZUYWUzJjBfSDbOUUSnBB7CWIpbTVvHEdtD29uGpGeGEO+66hd9cEKNN
vtxy0D8yZMGjsseo++vNRK5nVLumfBQTUc+CRN8HU4mWHblKuXUkdTVvBxQHWCBkM0OpY8UlYjUC
eYf+fa8+iuo54zJTUMzAfhiAwkZmxVZ4IcE4Nrj/3d9mcdLycxgsMm2lBu8uwbpGdHXMpZR440VE
JSBaHcd7ePUGQzywW6Cu7Jb4h7EIb4L6kmlExxB9UhikkfHArbPwP2ZL2NK52jBoOIzCr96W6Z5E
UtkyQn/sL4rTMmvGmDu/Y0Jn2fiLs6eTW2UAwHGqhaliMRQ/6lA4TQaysouYdSO29I/UnJN+6Qqx
7o2rg1MOri70X2lAummPlIOCxl6rFGsZmkAlu2owtpGHDNdhelXIWyLoOhhIiMKxPhMkDsE0c17a
KcPxnMBys9n8++zkLv7LIrFpD+Y2DHab+a1BKICDq8Y3JYExRA7jJe9IucMQAlnwwKhthClg1sy9
k2Ndo3LG3S7U4u2k+puC/yuKffDh341/TuPHST00zSvTrq1Z43fIBm3ya4WL57OEhdkNxBOTcj0l
+kZXPycI+ipENN9uvNHuCVonqpW3Qaq9kz6W/oc5QH9sxCGcUDU2TFUZjOrtpc5fWzGnJWsnZTYV
0Q95a3gRNWWhbcbsM53OrYt3+nSGwpb6t0MPq0ZqONxik5/dzNwrvat2qSy93PxwO3nIkV5ze8H7
Su0AUXASSxiFDXcxR7SaEr0AsmfuMw1nduuijohgqicHSWHSFEtZ73qY9FqlkmBxo5eP8JZJ9p0+
bQsKF9O+vDLQ8KBs/xjTT8h5O1scdKrFPqbdq8VOA5iPY5JdHh3IeC55wu4yqSNGiz2p51BaQ/yq
+DsNpkaZX3GbaDiHuB4MaMrlo8UhrcyPEj4M/b2AfD+A8smTqmMdhPtwlT3ExoziDPc19AvAfX+s
WeXOTmV8C9KnyC1n7kItxluiFGvVWHbxJ8pBDEn4ZkArnArY70BPgMY0ad2Jyah1psjxitH1uFpX
BVwaObyan61+n/Gmoo43Z+/xDa4CsBEYD9J0twNyoVTb1OGAuDLp8NE20rVq4UyfmOv8XbSw+ISX
NE8RjBhIT+LclKw7bFF0pdvp5iUT54rZkD89GFABdWWddhdoBL5inRNzBYjm38HLGRW6gBNeeAOd
FqRegO5iXRZr4gsg2EGtdvN22xK9zK/ywzsEQBnKgmrnO++Fsw0gMZjhveBerF6iDCtHMgShl85p
tL7xQUzQrvrFCZmNv3t5V9B7WQ0zBd7l2OLuGirejJvAjWfIkUM8ykEbcmYZsJyymBzxDgPrjADj
69Toaz6oL0BpcmboSFiGYaOP9bqomhUZNtShLW1YlnXelNQbTecogQ7QTWc1hGjOqS3wzB8ZUEXB
i4tuOLNCz36d5oU76fsZLClCGjIk+ApBacqLM50V5+wWgn4zX3TWe4OUIDUhq1rHKHyEQa1aT61U
fhPtu8hIXYTPPnJsCR0FydgtTAwryoOBy40TYF0g9e1k9cdQRZhmsGb0tTve2UZ9cBtsBRAxE+qz
sdrIq60YYZu+mldWpto0pJDgrVfBXyTKgxo4JMThTCRXOSF2eva7mNY6skKeiO/uUjIuzZgBeZ/f
mGrHNEtfJbmz8avm4JjnftQ9w7ro4Y3tQvu+UBJ5aXmqGLybcJC0/t0aYYOd4qCGODB4OVmoAQDd
PPfQIxuilv1L024D7BgJV69e6j5bQghahxrSMebDI7YQA+WvSV57ebJE/1B3oAf+Pq6umnwn+lvR
8n0scMxxmf4VBzKHUivdxhbAPbmHARdbX94JssaROqoDoanNMoqvhty59rGjmsqRyjXBp+XcxvIw
T4jyIlpbDD5SRDodWhyiF0AIVciFFkRFkZO+SZ/cfPX+M0eAu4ePaNhXhC8Z1WqBsDZtr5r/HPG1
MDkm5NDe5JClm3ZP5NuoYlU5TMvMMJ/EZNxOYbdN2/sM2XNQ4T0+t0XMnvi+mUvqfQtTb4eXuOc0
nEfMXPEoIDuPe7a/1ul5qE6JwuCFQi3Oml3Pe9eqD2uK7mQCPdu+txtzGwe/IzXmMOb4CcXCFmdN
lZvJPLkEmGXsl95NDoF5G/qYDMUn6Pc5rgXxc8VC50DD9nZCPMsAgHUXUanOLX5prZv4V8GXsfoP
G0maUp7cWesYkozsQmHe8olAcDqSPGNkHETaCSVwuFKCZke5YKNksOVzSeiQCxWLI29e9i50P9On
GKIYSSH1ULMYjLVs/Shg2ZnkQU8450DgLKpbrGgXuXbvUDfBh9+gnNj1Be7O+ptEtKGMQOGsdMNn
+la42w7i2Ojch0yHuCeCZh2oO9nu1y0x9qF2GJTnCBcZ7Ow77vmGR5BN9CnEHZq0gzboia86HpOo
ujHxtZJiQ/rqQ8D/MyazLND23OAttmsP70FoY2zsRt2PYrjLbAbT4UDJZ+7V6kXGG4vfpevNyrBn
By5nGQ4580VsoemuqVDRWv2EQf5HQTI3R2RYm/DWhZg7tD+L30mb8tzua3msBUxHMt0QX2M0ZUXV
XinCFXIl/zbEwKKtHgJTgxcK5w4ON3RDmTz/u+D563fBmx3rEJzumPXPmMX/NRpaN2hKh97qqOrG
wkCDPz4UgOtMizHUrZcpwyQnek3T4c4w3ocWzx5O0LLCso0h6A+GEdZfugKbuh3jO5bI/JT+/DKx
qifBGDb9UUVXNyivRh6fO5U6aSLsF7NXhmsxwzNvnLBFZQW1tzGkQb92lw3e0VpHqE3kFeHkUVAV
8zA/I/KHV1wwrLPAxtJu1aTVwezHg239Hs1gTtX1+jZYlQ0mGN1BVYJt2x0acc0hlin6r1QSvuyg
DxiN3wgvOtsmVvhYdu9ZoxM6iqW1uy2TjRzSo8zajQ32PlofnVu8RqG6nherhFMdyBMRsOip8Xqn
C2vY+8ju4eDFjVj12SUMf3qt/wXHNNueuSUQKtEZfM8TGPQ8yv1EyONoglj0ZLXCz40yH0s5dJLy
SetL6OWnmZ6QRCx+Br1YAwLbPwX5D0Ddf0LFeZEzAwDQnX9M/TsXQC+Cge8zyWOSb1zzI4Na47/V
uFRacj4T1wpTUL0sF6F2rUlL4eyph+LgkxMbKNDDCsblhrLI5o4DRmjuZuj2LjpYJ/fIZH9Iv91m
kGuTQ+por9wGsYgQgBbBs480z2fOPOrDXiXPpmee+ePPw532vy2D7WiaxXZ2wSKtb30l1OA8kR3T
2148WgDrRk1uC1+vQ7WA0TyTW6KiikvS617DTD01FkI7ssdg69fyozPLlUAgMKKwR+JuBMROKush
fgh3EdgJMTXGgXEOz0nDIsVfZQ8t7g5U8vMB5eJW0QbPNmVT6ZdrlbFNUAec9YQCd4dkPiuDNwsl
NT1Vg4GEgsUTtyaVvNUdTOValTcKY0baM5+WYeAiGZTb3oLbLA/9eN/68SKLQEfLD3CSANaRNewV
XgBd+xe4mkDECKwXJ+92qEWyfeg/ceX7DGxTh7BIxm5EHAZwvMJjX0Vbx11aVH9GdjdgJj0p7yE5
hooNL0CYS43Lq3TcF6kR7pLp1HSnqr7oNuku3XYKEATDzg5bZ6+UzzbVbEd5rJcPvUFgtvZC5WsH
DyUVmR8tldRZtWKiQNMIzmQ2L8hfxp6MrS3UayqDVYoFXuHuu+xJd5VNzUGrr4KlQmpyD9Sn2S8Z
Ek2g75uZeztFV4tZI781HZ7M8jolO6O9qHlGrcqUMxjWYzM7vF4aC4+TZTintL50d30HcVvu7ZHJ
Nbm8ZCrnjICU1dw40jX/NOT5iyoQPp1hwVU0MdFj3PPn6ZlnEJqzBsyoYHKXUW0b2i8XUbGqmUsL
y5NpluMLwxtIEIeeLSby0q38NFFGuLCpBst97PR9k1PndtfKVLa+gxSZ2di9DKJdmYpduxKlRlPw
gSwYo3tsGtdkli8GRFCMlxayL0lQIy8ISwRFrRaFHDwnUdZm9su2wp3t37rK9NwmD62YM+WJQ4b5
ZgSPBUbXRTi+x7ELB2A42FI+0FiN8UEjuaMfU89qdx3iGhABlSLezq25wbLbwSsIXOI6WQdA1kb0
bPqblOa2m/bD2OM1EKyLDuhCYYWlDwV0GFo6VwVJg66LHSIAhbTUVeYcxcCeyjeZ+qnBNbWOHdU+
abtMxQZMhxwHzyiq+jigGMEUrI7UlbTIFqIe1tKtiR9IrZPRY7KCy2Rtw8dSC1xxoNA0Fn4P5K/D
kBC3Riq3VreNcIOjVEnSZ7Z3Bw4D7M1gEJL/ssOvRZTirEiWKS7bVH6VQj9C8e6HK1xx15W7Rqx9
KPxNVpMF5r4nsPddfMVpTijt8DQaXtOEZLyI/UwNCJykQNvOh60oH/vy1Ua3rzf2QuFp+AyGyg7h
In9MMdu1PfPNwSlMAK/INZ9DjI56+7ej/PIRgjrquBpjjGFMZQc7eFWb9t2/q5G/HaW4FGnoa7VZ
svx9PKtPaWAHxtQeGzhPiMMWBgKNRh46fo1RjOtG69m6w8J+sKDuNYm/jpkKOt01Us5ID8N86+pP
0jxgUoE6i8umb+asccGJe9tE2V5zcR3AUbj5iIendn4K5BEkggzr4SLLqwwvRTyuIU5opsTBqcLZ
wcBatb9tjwJTPl4/Ic8rbt4j/kViQPHqiC8QSAsJe4F/kZpng9jZFH6bUpJunF4mSlwfgDZEzP7v
p/XFwP4GEjNWZviF9tEwqJz+3PBq3gWWiDSelgnzY4KuUWXbrGbZyB4v+VeDxlaKZo2ntdlfwuEl
P9AZ6fkxl3vjOSlbtBW/HG0+zm+IQXSojeMWEwdCxvC+GAJmaYBMUrnvuFAHYHuzPyX6vhNnMeyE
1HGUo0WFGlCEvITyDR8nz6WcRluMFnFqhhUAYxo9Gm3nlZW1VOyzAMWbdBuCElIuDVuY+JS0Gi5g
0MH7vYWTYpigGlGrJS3yTAE3BNtj1t5WxOdytNgtImC8ewZkbmm3DdyntoJBp+PQXBAolCPtCJBC
wJ9WI2dh5urJzT8KzG97+33CQtCWC6fepNZpzm4vs3ETj8ai60PUWBcdltaM8hc/8p6/ZAH/eVWQ
fS2G6AiIv0/g4fFEyhir7dFIUixAx0vJVBgVOW6JxdEBxx04thLqVGsI1mWpbHVjoKvCp6v0V07V
LxPbvC2DhxD3BbcNDy4sOYX2iNyLHuorWkwWe4Vym0aVvpF2H5YPyAooTgCjyNdOYwj4RQFcgUj5
sloONlvBRLZqK2sFSCRK87uuDNdoXzNr4/ZbPCOxSENlmV2U8XGq5E5Xu0edgXpJKoBodnXv4HxI
DPr4MmM2XOxhQ+tImK/O7SbCH7qDr83//RkCZc0ZwogghPX9fov6TpVSb46VCwyspdcRPiCU0hFr
9kCpz1NBwBgUE+DhbQaxKpwFIWCNET7C2N0F0bPKFRdG5W4o9bUF8unmnhN054xWAtF3p/7Sbqfi
EJn9ttDG+97dpuSozQo3OcY/bF5d+y8VBU3FnNeBgl9ASfnW7ASlzyh2irtjQiFIs4PX9s4t3ZUR
wvfVwQXC5s3GLK22Layjt1RLQ/gm+OkmieBxIcCZrnNz4RJQXxfDMq5wsiqe6zH2kETelKOFwZwP
RziCPrwKiFlLbO5Z9TVhxdfa8yDONT4xPRBEbfIANEHQK0gYWTn9cEipe0SSbHJZbRwHDAbaSo1T
GkCbg5o7hhUX6KQ5dhtoU6F+63ZEqUefUU52KmLKsICuhqFPtgrMESx5hbP4coq0I7pFbxTZBouG
sSMJMiaKHWMOnAALiI4W+LVz3/lyOwNhks4kyeRRU2qE1ngU9S36tOaOh4XQi9Mo2uN+sZmQaTnA
BhNmWpBaCFsiKg5n8dlLyAlXfW18sb599kmqIJoaN8ks92wJNqlTtMUwp5mNucF7iq+KtLlxjfsO
m2wXp1a9Oop01/fGolq2v8cImhiU6piVxQxCwuqe6U0+zNzRMjGxeBY8jTQwFw2G9M6TPTwV6M31
jIkH3l0WpL5pNi64DQOkMNhlpBklFcZy85ZVrHt435X7EfdvHHwqOuWA2amCSut9KIMXxw9ujPoy
BNVjQTKh/GiDBzXQlwPw1MD6nPkqNqv8V9LuvphwaHJsyHGo1H7FjXWrOT0GRmLlGpuQ6IpeO1P+
UFG5d1IW5CczCzQ/hlnXhyTFQgeh8AD7Si7IVdKrXZaTJ8tNqkhta6XQiJTontkGKne+gsv5is1I
KlP+ND+/pYCYz982xTYI0xul+bCru5l4SX9mOAh2WF1YwQqGLK3E0B+Waa5Fa1dcCoptkEHM1XxS
IYB9/XkqBw6tQ8KbUUCElHbyKbTac/FsC0xl3SovfcmQYpb2uwE2MOmanbeMsARVgaRT03zQs5Ne
RStwKgZ0LZmdVeSJolnVcMsDC6LZtWkN4LgHY/oQLekJ6XNZfhYQUs34U3GtG8f1ymDVKytTIMlH
OkJATJ8/joB4NVh0FZRblJZekq799CHB68DtHU8NEXqiF0T7X4enpIIqfgoLx0uH58Z+sSJlaTvX
0HqttEOR0U082H26rPVsb2OCS6HbuytLw+Er/8X1PFFT9PReANdT9TyWlzQpMPODaY53F3YgyyJ4
rcr6scPmTyk/crR5ZDW4AwHKw6FC7TJ0j0gtt3H0YyHyt9EqUiLm6kKfE5K+uDr/hyIxTOqGcRTt
UZXZwW97zgUevO0ayzCFtIIxazGZt3734MiITKB02xXlTYrpeBlaLwMC7zh3ttXMc3H2YXqv+0+K
+cQIemTXx3hxdNZNyU/39fteewqVZ6V8xafBxRqpF8xTn7PZHYYTqzdeC/+mSMV20K/2dNE1rMKc
+4ZaBVI3tQllrr0t6U8jCrucUODxKZ8bBiKA/Gnb6Rs3Ct8mnQEVAtERX6oe/HFy0Pf7t0F9GJCI
03F0/OFBrGIO4nw40QCuGhpBFQtjgw4/YE4BeE8zq6x6NJKzOE33XFicmLT/ruC1C4Bx8k1HdR3o
t8AZw0tEyCzeg+mJLezuZH/PbK4XXopyOnPbxdIcnvDVoJuctziqXWa9s125c0If6VXuSU7nKEM+
jvjAZJIjHe23MWExBl9BWibaZAM/RmWcrcX43aAGRWi+zI1+MKA4KcydUzEGykIUe3HxGqvPOXAK
0w4Yw8p0J5j90v/gkhEy2KkRypxaizcT6oh/3E1F8H1QiH1aVShUnJ0U2y7kY6YDKhq7xyJPuUfE
MGJhUVlgGJ1DYbJPxyfD2fTKPWatJkVDFT3F5Z1GW1malz7Yjv6n6/yyDWabGGZPaB7eupb9KKGN
vokY26b2QTXvu/gS5yMBThaniDfHJPbZh1NsovAzK0+6gdMdnheR+hQ3jzr0fVTDSzHubA1oG/Y4
IVTDFFPonlN8kBp5IlChe+glaEuLXjomqvQDeZwH7G1EvyQ8e66oCdENSZdrSyMHqmK2URg3cxMc
EjWMOdX7VLY8uR2a9+V85kVOu08I39Ei6qgQnwgGgkN8tWtIzdG0bMwNg35HZZm+CRPxb9P9np1I
LH3clNZ02xGPl9OLBC33wntIgKYuTm13UdRDYjHy4xdHFxdLOf0+T5RtUPebouPN6rcMDYR9P79m
lRKTFLi9WoR8rdZrfF5XjSMiU5mRZOd62PRoTupL3z1BHkKJ4xx0eN7meG4r0sJwXnJvm4lcgDy8
R562dI3aSx/7iPO7fBwJjqWw8N25FDhMibnTQ0Tqib8Ph/Zc+RWpFYLFcAFyTOY+hVSw9tVgKpkR
OolLQI7dSahi9NfGdziAoSjFUjNUsJTIdqN1rkYsGUroN0O3doNwlyKPxgq8Ohlmiy8mNnZGss2z
R21ERK+tYwYOvXasqDyMEjeLOgITrBczgTo2jY3Wf4Qa6wSJYQ7yhKCAznAe7VE7Y8XQSwpMHCoP
c1dj23sGyHO3EgcXi8tQ7UOvhaIQ5dz5uM6Jhda/c1sY3b4zbKQemacYwaoJ87spL7ZUVEtNEh0c
f63sGKU/0x1E6b8HvkFuopnfjj369eEZLpVXKEfo8C0jF9XBQxGDkeowMUWWruf4R8Z4TOck/Epd
OWfuxuRU9B3YjT3FH8MkFP3JteQYzMkK1nEuIWpyoj54jpUXbCG4zfaV9mBiie0qxJGeoF60IKdN
ccjAEhtMhKgCVk1N1nmFW4NL7sbEbDD00vQyZGyF4qAku4ndrnYoDrlSmpBZpfxo2gvaRAsU0IXU
IfjbR/tQlABr2cWK7/5H2Hktt401W/iJUIUcbkkQYA6iqMAblCRLyDnj6c8H/+diRp6yqiaVxxZB
YGPv7tUr5Pl7geR79uFoMWvorc5RZzcCZtRVe2SU3nuY2lzIfakBbVl9ZXZXWDQ6M0u03UGIO2Ry
98R9BqBhXAfoc1K68eeXkGycTLwHBfpIBt3Lpr2p3QuA7LIEeJ3tEIQOFvolqD9e8Q5srp5+EZU3
3/pQKmmV67d++MqoTkPSvTxdWnnNW09tKMVY9yMxBPoTe9CQq5W+1sNni+GmWKM735CTOnPTEf9p
FXAhOooxujMDXmZQOOTqRWeGJmGLj3AgwC01bK8MJ1LzBZ/BnNqxgwnXwi9VoBRO/etXXyJMxMun
IGK93AyguX23DkXMdjGMwdA0yFYcBkO8TsXsqWB8NbfQsy9C37HhnkKwtxjWQDw8zuV58JHD6IGP
zJKFEqYy1zY/lOwaGR3YsrbCnlRUViF0cxlk2outNZDIoF4nDlscTwYcVRkZiuzURbobC6Dd2LBH
AQVCsa2tk85C29YMPWrvApsCox26rEummBzP1SL2XcHoXQgkLTShvjz7NUZ4wZfZKK5iobyVn7Da
nzdOUw6dgXBevbHWTe3vGstnvnovrgnWLSWDm231GbOtKdLJiq7EfKbizEpBT50/Bv7LgPYSiC3A
rlnlcEiuI7degmoJUp3IXyIKjaoFgag1zugvGYuxCaKctZKCzBZRjBrjzhj3Jfm7I7SUoLny9iPk
P45h58YyHla1q2vYNZ1MLHMMHTILJ2XEAKJAU7VX024hVRS1wm6KbRa3WufbGKJVqT6zGwuWteqs
cqVMmCegH+vIrh9gvUO445Yl5QfHeIt/eWeMvzUPOuCmDju9lilUSiR6/krIKqegHEyS/iWjxB8N
ui9/WNWjspVqf0OXQCW2aLPaRfFlD0zmCJBNeDeynl0yQJsBcQ/OlzFdZgxzUNRdRJIaT5XSZorx
hevqteF/9NO7oRxFsJn+KSl+5aoNc7sXQlvGKkODvW0EybrLvkSIDyVw8kh4vdhLqJCWJnYbIdSY
mRVicIZ1pj0Ozwke47KdChCHuWOnfhZzhhxrwYdpEhckP/jQCmp0ZHMUCNGuXoBnD9Z1oQp27j9a
8WNmhjsxe9VqqpnRg5vHjhT9yqCIJSOFVLicW5QWxu4Ii3qpAKP0/r2GWudHNy5+oPuK+c21d2P/
bCE6eCphReQHoMtrfvHaZ623ZkYLhwBH5fgrqK5yBD1cLlDWOg0FdMHsU4oYagCWSPsaOz+BtsZL
Qa66j1BFM0OBA2dtKXElZn2geQsB+PQWpw9vOyMi5rERXwUdlw752hWE3dYrDf30rKpBc0IzB7Vv
VlCTAdnfNenmIaZ6IzmUtIabOGHPYRa7qE8XPV95mku75pGHWUktJL9xUc/uMpFrpRgQIFGM5Vs/
Ps2HwIBjs0gw2UhF3Ouk1hUo6udYve3cP2iZgDfX0hs2xugM1qcQ7ZNkF1gFb+OqRKQTqxyT69HE
Q5Bo5IA7O2aBPTbn2H/xpw1UUsVcBeTgVQcwnxIUuI+l/ZgYTDX2E0Y4GooHKb1K0NdLQvzwD5nv
cSnCI5rYD1IIdVBxfs92cNtFiYzHKS4lx6pDseBGLSwxw2QzdFPBNQuo1fEvoXlrMhyPpFOjIjAd
NkP2GUZPma7w2N+sID3lqSOqT7U0G5jBvUx2eborZmoB2UnFTYWRFHsga/uCjZphiExlZKz6ittv
oQjka0vXv0Oz6gy9/hurkiEQzloXHOdhHX+DZq0x9YokkOuDiA2jiGpX0D+Efhs2+7oNXEXOUO/N
bt/I88IHBkljCc0NfTGWjFO6bxH7WzHBB8SsNklLsSE5TC6m4aNVMPTDvb2dWXLNqo1hsPb+JhF1
t8oh8mQFhFOILtE8IItF/AJfq4nUFfDVToSsl/4eSjDN+uH7zjPO799XlaHzavSBwJvfwCzmo1Gh
NCP45jR3YeKLEbaojbydyjzKQEHW0gaM+XGCz5i1CBtn7xD6/vBL4XhC+T4PS2v8rXqUGsq+kvYa
07OOLkmDK6kzyKzgusFnjMJPH6WLwC3Trl38MpXEKVr4b5AVGFcGeSehK2hUHlnkluG7Xnr496Ti
siqUp6CAGVCehdBYg2jvTAHaien8/U5YM7P9jzthSnhMgPaK5ncOQ8dj58wB6YUZZPdkxYQa1C62
6c3YCEdPChgaRAuD2SflgoLeLdHirQYR0oJjZmJqACom+StdgAmrz+nYMG14+eSGI4EjYJICqCq+
XXXuYBjAlcIaCwAy9rINIJDTcMv98l3mCMONUOIwUD9aIASzR9wYPgkkASPjzKOj31GGzNwa3Fyh
AOIMROwZRGPuNHkNZhCcWr/dJapsl0O1L6JiFwMip0Ngp0nn9ObG8vKdZZhuMpGUmiifiF7YXxRM
5UomL9nXJIHjEXdFtIYH8VlV0l3pIf/1ySPtmFC8+oVErUk4sADLfpjgX0obCj9Rjh5y1QBhrPGQ
P8cM4pKKnkX8gepLwPJ/PCldMqFm8qLi+vENTxaDZPLbjs0bqaUyEwhrj1iA3s51j9ApsvKudUwr
aLA/rgUFoq+Sv0R9fZIKYVMQbKWCmhtddetasFih3Utj6WT9uAy9/KLOOVbeS5S/1WSrjpRrkeVG
HulIbe/IWucWfv6ggfNPtM8+Hrya+SBZLrDJp1QcRAPe3AjRmiOWoqzMK1zs6AZqxAa6cPZjtJqG
Mz1XQXnRmV5NOfib/qxj6JgwMOuKt6QjI9kPziKGikqEeJNkZTxTrV5dauKwTwvPyRRCXrvlVPcw
7tlvRO1lqIlEMOILQR5+kC7F+J5ilCBc6gqviOIBqtBNSVEwdoyIGScEQulO+OKZtWC3nXCqOvlW
BOpag0LZKeJLOcquXHmIZvGpv8tmtu+YKyWFdKlxq5UD7PSySHcY4ADXYMOOM1ZjuQmsP9FHFRmF
F9DMvHows2ZZYTkim/c+RldD1VpwxWVrPDR5tiiZaGIkQdN98vJpbQXEefjdvS6ybT+0C4MSYyxS
rLvvuUym06NoWifTRUKOHqwEMVgTNbTwpx7ug4jrjr7qKShlutAwgi+CN1Vn/LBdKv+59GRCKWRE
fZhIfZPHRGM5xHpDpoCHv6MP9wBfzCC7acO5izD/bHLnd1uPmm3sT0b3NUNMReuCy3Ni05+DyEK6
tNQj4kM4zw9aiQEs3P9Z0RFbk2spwUsNOReL+JkUmYsktLxOxj4Jwp0sombwP8NQAXL5Yfcz/+Qd
QSUDBkTZwRT6f7G7/wACY8EbmdPyxTBpwXowes/IX6jychVl2LA09Ez44jnYhC6ApJnqwT3RQM3E
S5CdmhY6VcX70NermDXRK32F35tsd9hwG/AxioTh/VUArqhRqPSguE231buDCcEvResQyK/COK5F
ZCQzaCaPpesRp+3tMvnWqYUToe7LxaNsuIAETXtUMpwxJULPBW0lJB/G1qxsaXygJSjbV03ammDg
tWMmKESQ6pkAkAORUEr3qJkvySTc2xC0pYfe7xcrmexMss1tqNNahB280doTlgJTJu4tNPlau6c3
zzl/fd8E9oeMTXhBIEYFM4q7LL4D6fz9IPpfSuS3k0hRCLrhUEZlh8iG/e8fz0JRuYGkn9QHVccZ
l4bZbDd5tKnF/NXUCdqwvfAzoWUBs7C1oVglI15dMNMTKPpiJLnMzt/9zHdmUhZYHuzRtoTQGbqt
/hLn07YU0erAIjAn/L0U/AOIjdc18poZx2G9KYqjq6QAN+R1SCNmhZLqSLBCeqLEFhHUWbGvqIBm
JjJMy1qzy6B4qqD50aJIvnUXrZGWPcCrBiW/9hJr9VLRDdscUBrkH6S93CSlWvm9dpL68qAkox0w
RTC9Faa5RQ1Amz6xK+R0y3mFEbsCCNGQjwM7MPLCRTFQQcmtK+T3PphIopDWhUqrjcmJLyIRTuLd
JKjLRKkB9N0ohYxUUtBGaQBHVd/qWBZkJBWoTMJjVbpEgJRihc2LdRnRCyI5noU9SkxcscHh3yyy
NDllRsjp2nuHPMQ0D3wlCljbySvdvCvG2kuhWFuccx4lrXoN+ksR5CuxvgbBF749PvooZnirgQEw
5j1jhKJTomAm2XnoRfR8MNdL+VEbxKcAI99sDt4xPW1R1MpligD/uJb+rfeoqEbsQ5WSarwdylOX
KecpZZjVSODL8DvNRtsx0bAzWmqxFPdqjh1wLO9G2q6ZXx6uQ1JV+j5kkvzpU7GVg7z0sN+Y9A+M
EcFnDduzrHlYvMZR/DcZqIBeCAlxL6jWLceNpw9bxw8QD/VK8iDziCNsVEpd2YwlJifTOW+8vSxt
LRZlLoJPK0+NSVp5jTNoIEE1YBWHYuWUWn6ZBd4d00plqeu4IvrNEpENY3/mVCa+Ha3tmeAq7Xr2
jsRzbJmb5kzG80Rtq+ZEjFZC4eoIKobx6Bsk74QMUfWXzKxWkwxRv2NCaiENGyhhc20nINhE9yIh
GcHnw87NKw11xI3ENAYmacOdn4HxrOpWHnJvhbAXC63VfF8koks6aVun0zWwKjen04sw9+nDdTsp
a1SJEN5wloEClWnGPYYjzuzCIJFrHtRP4u/+eQQzTPXpLsH1a9CWebn8yCAJFtHvAZnBTKF6Hjgt
2YlInMGxpXzvZTrBXC4/Kpw/pjQ9m7pgTwJdmnqSHgVGWRXZO90wbiw27AXbaodvVodVD81c3bym
bQ3pKrhqfuXqE7bo7R7dNVtYZ8dmsxzoKAe47VLa/KZnUd//duMztzHRZ7oElFD3c370Kg6hngX1
pSgSd4pqW+/mMNBspYAUmH53UyKFrYbIxCRdBeY+ID9mYNpdg9nX4dNIr116n3p6IsP3GOg+511y
VZoPEFAAcfEuKv7cj4KEMpo2ULaCeKI6yY3sEWcJJNCRA2+9YKLngwMP5bIeLDseykP0VhOwkYqR
gyfESurrrTm9FGG3TD0DWykCdMRxVZk8hGwDEL30EE1QpNphIdqmvlfNh6a81dLHTNUehpuBw1P0
lZrg51G+tpBHzTO6xOyWPRFo00gYAgPP2ljV3CohGB88Sk88w3H3JDJTilwRmH5k517QruBG1EFz
BWhFeAR3HUoX5SNmv63K4ChAhdKa26ysD4WX7FpfQ5EaDisihVfSPPIql4JfXGijc2qKvY70CPIL
1iKiAOCF6Th+ryWz0Tm9raiueKm6kUimkq6QxGtiriLxiqW3OEXu4gXtIdDrLT+H74LePIrxxSOM
ObvXQN+yfzA0aeczDsWYW2tUSNdvExFallbssIpgQIrXDPn1NaqRhVYQjN1qa2lKt63/0Aegz2nt
SqnghFmN2yEHS5bvOMhvBT5oKjwNiyfatOOjYZEjN1Oq43jX97jOYqVmUWNE/qekJpy95daCSBDC
ARFIGWiUx6EzjqWMKZtvudMQzT5104AJHMZFs+txQA0Yq3RPBsdXkJJ4XER3PvULF1DAKuscDZVL
q+Bk7fQq1ccO4AVHd04bTG1ivBM5YE32zWJA48NollFBHR5lKdsAAWl6vmtL3OVGDctZ5hOtA+pz
llLxEMMcE2nCkpauq93JxVdqYG/M+cdG119LBFpxDYIy3rXGIPmm2VgpTv7wn2Rlz7w6YCWzviMO
UCp0I5tAo+tlDp9NEBobh+mYslEYN5WKc1IaXCrfCSUTr0q8dbPuYvraDXPxtZ5WZ80i5TkdVqHX
EqZ0Gq8tEGyWNWdRXZXhh6Z4DzpYQjMoDjC0WFyB1ICQh4NKY83kDLfaEF51RR72ot2QoLZUVtWC
NOCNtCxggRLlpG3rPYAf4MTC2lokS2P3sUSzusxWN7C1LelEC4PfRZKOSeQ1OV8vvKSrYvEmPcl2
bqd2cQkWIrzqhbo2HQxkHB8bjW2/F1z290Xw0NvKUrSjxc3bgdLb04rhCR9ML+rOP7z8pTvs8vzE
Y7SeL644SkjPra3CZTD8W0Ea2TC/wHhs029IF+aXU/smLlSUDsiTXXahE+X4wtpEbr2GU7WobELN
F7pr8M8Ibqy2kF3thCPsIjrgO7yYnJen0MmWXxq/8Ulw2kW/kHexzcjCHRdfqQMFbiGuxTUsS3md
O4jR+YbdPYUCtBg36l7halnpG3WxwrfZZkE4I3+EPDJ+Ak7iXGCznL8N2X0r0ca99/c3qx4w8Nne
hC0Gwg5vxmL+JDKL19WSaZvNPZ1Wty1JdHwbAsQXIz/xC+LniRN+Aq9k8si7eiZa4AnF1BODpGN1
9NqZvE/uI1cIszoqp+U8yQthAFK/U3EncvObU5WHKUKdbt3CQeyTR6/AqTogGGCXKABySBBLz18W
Ib5/hJBX+k7yPiMUphpBax5R8lGzbKXQ9ToobyZqJjkDifyKkaH8vTyW/mTtw1WgStQ0jCfmyOx/
V8dqHGexp8d0KolNaVvzEBqCF/j9TIIcfYyYpzLmg8IbU+fVjIr/fgHyfwBFVOdzypFlyLrxHX4w
cL/Lo9CqDvJ4z7J7D/KC5Zzh3/2JSYnjI1CF46j+qpq9d0riTyX8HJ9L7P09464kbq3c/n5B5n/c
EQ08RJYYXc8N3Dc8JCJiAlgrKg7tODrtVxKnHs6jXyOrXOXdzjW69RxQalYzAEwoc3aiv6kq413g
yBrkTzGgadM9ewwgAISN7TNNTNDMT7n5AIsD25NPwNJbGaMxSuUtBj4O+shk2HXjXJLAvVSdEcNb
A/Im3vylsit1fPqMCP7b9DoMBimlHtLl2n/TymsMt6GNnuDXVJq8zenhSUaYxu4qhNOzJWvwqPxt
761LEzUsnoCeauxmUWibmWwwsFHY76OJkBS53zQkNFnkyHWxvKUzeA3h0XQc+7XXu5DCZjL9DFfN
A18rRLqH0Z+j4NIvI5t8+vtjmJHSb12bAWJMFiNoKnT+b84PbY8zly/lxQGbeqp6GFOILwyg+Pvf
P0eZf9C3DzJFA1WPhD0VAbHfXoAxw1dmMuv8IPUt9wmIgJgA4g52ZZeimiJQlyHWXGlWg/FJOA9y
vmTREmk+MM1QjWzFkLBVygvCmzx77DBuqvBVjRGqWNW0UDTz3ZIShs4rJSNWsq9hFdLvJS8lHkE5
brsQE1dRKC9/+Fp/rmKyvE0ooph9GCznb6t4jCOWmll2R0JXpNQZcNzMpPeyuslIqeWDLx1EbTcy
CysuDSuYjTfZDuZakm9R+4n3al/cwuLeWM+WcPbYAdL0HmmvsXKOm+dx+AS5WQTKc59cfrjuPxF0
3ZJELGkkhcw15TuC3kH0FlUDy0IlunW2UF0IA9CVy1jfVSZrMIFVnwCvu1ncUlJWVeVZ8IalqZ3T
aKU1N6IQBOkGdKerRxyFZeksBZ8RBBOVkOeyvQosJAMeEPtvSzSWVZ16EpXyG5T2ReJf0+Ezyn/Y
T/Q/Nzi+kaSylciaDPw6g2D/wB9kuZgwK8i6Y1OvPXEb5huhfMmA9dt6LyJYMPDT0yqkzUuJaklR
6MJbz2ZL3nAnAKzsFrNHGHQF6gsdD1E9XPfhF7DtMg4haeKAzgnCBN0HTybZAuuiWUQE5yO4efnj
M25YC8W84nWJaum5V39ZF5xF1oaBMxg5nKqR0CIBMCkw0tXHsOmWHsECEh5IY7HJRPTcIymKBfZg
+IulJ6Y3XgEL94dj4DdJ/9+vIcR9TeVF/+0RJ3973+NBKFLwbuzUi0tEzhrLUePoLOAnjdhSM75Q
MP8woOUokdtqGDch0Pj72vtzyzEsU0V4id/ovPRmUO8fD4qOPZ/EUK6OKWwZodml03kKLoN2/vvH
/LnCzXlxz7oOaNzYf//7Y4A807YrLfTo9BMDtg/pC8Y7AdG8NeqsWy79xEuEW//HHsdSURk9iJau
WZxe//7ISMWIlPOuOlZO90LIpIMw8CV9Mq6VAs9yOUmwC+w4Xg8vdPRgV9LHoatXEIqUjWGXK93t
HGUx2NiRn/xjuQrmGOMDfmLbARAfAc+ieKk+1IN6IIhlQ1LILtqq62CLAkTeRWt5jSr0JYKhyMQO
G1DbukYkfcCRdQLXeq2JKn+UruJW+UgqO4E88kJhuQs+ybGEa9BfyKi2QL5flGvzYp2Uk3zpCY8s
n+pjuioPhNMuy6PhAAVsFJtIt01FbrFO0YUmY6lfoCkuMJ9YoAxaTU6z96dFSsg4pONgNbTLdgs5
5mR+1cfZ5ONTW2NacIFL4HTryCEu2rEcMJllfKD131WncNdWT2m8AYieII2vqr3sol90rBODiF2c
L8vP2QIEpHNdH5vJ6bQ5th1rT1dwsr24Dc7UWG/4TdrtigGXTbbatb1lJ5JM46X2LFNmkRLL6Ywy
4WV+70kBhZNzVF7znX4s1+pRPpbv43P4rl0TojVROmrWgonv5CSP0r460Xze4av3t+HR+8ImECq3
Y4Dzy1t9a9ikk5J02u1wfQVK4Ysek1dp3z/0bxqOb2SUQ0VHs49O+E1AKbRUv6JfAcCOW16gAGi7
8lCSyrQoL73LpUY08wmLxfqIfvFC7vpD8wtLEtbFuNSXtVuc9KfYdxryRfAartflEVrVMjo1z/IZ
CxvASVgDKETTVX7zXsGVoUkD7fRHzH3saZs9CYeGhM/F9FDtQtc6SBfQKxxn3qf34bn9HG/9A+Dx
Iy7J3Z7H5vYHXtzgmvO01cU5sLlSIIETl+bwYJbWUnLzR/+MTzXN1YTyflZDLJoUUsNivEk78bV6
ovOBva1vmh32ZczJLXJGCMCVFtmZ0HgFyshj/ZDexVv7kDwap2Gj7aCMZ68MM2tWlqva0pHjcozc
mcf93t7Se4Xn9DT7IUd8JJIRXqtVcnm9odxaZwd1V3wWF2U17tOz8lQ91I/NUdyPgIK4++Dnui8e
5P34KDuvn8IyXH4Oy5u0FBevbPjL+W96mcWr29rwjhZzP4iM4XevM9qE1bsFnaXhvs32YvAYFt2C
lqs4/OLf7vL69XW74gtpQ2axy8fqzYM+uWgps9t9ueEQCMS1Nq4kKIO8APvREe3RjjfJYlOtdKdY
xmeCTLoH5gqQcVEOfAnupDlN/f4cAeJqi/5svdWv2H5+lC/CQdlGT9pqcokW3VED81J+NNgpPHPv
zUfrGN/8i/Gg0eoNbnhCIi6SvvIRPtYvPC5cWL8StFccWSgP5pDOVbOF+/OEoQbzm7a0DUQT+koS
EWAu1F/EH8H8JKhzeCgZmUPO9FDKrEArWD3P0TOQ2sMq3+OyhAmode9WuNR/CQcavK3y1oLbE7tl
Los35ZLs/MfwXJ/5RRp4Hh2S4mKw4wmn2AUjzdKJneazP6HLhTBHwVfUCwhU3Ch9rb9T1pGRO4tp
lwwYkDWh0nGiVXQYsU6LT3S662QR7eqrte0y23gqT9NNTjHnWbIGfXlhnnLbOCPhK4ZF+wxU2t1i
TEEZaYNevWsYvnh2eFV3ZJ7donvdoD5bYZErvjdud0D1t0nPtL+gWs6EATX0l1t8ImYewk27I1LM
v4rPGBTdKld9Np+lw3DobjiMUjc9pycAs2eyoRf0QLb4USOjXH0NTvToH8VttBEv2sbY9Ky95L59
fY22/TJ0UPk76Kwv8ZPqlitUHseRH5Rcskt1726NS8O7OOtXb51vSMA6iOvKJff00F4vL4qtrsRV
vyw+/C+2PdrM/jLKG7VeWOt0p2wYsvN5eG074i6+4llp//1Q/nMSOZtcadSbVMycyd/E60kw4tkK
q+7oQwyfkkvfu41yVz04osEPZYY0H/D/LnX4LFNRTcuamTHfC8K4FsK26ILqOKd5ogtAuYSVCY56
DaRWge2HYR0ymcG/Bur4Q18g/9kXmOhKdQpSgypE+j2S/UeRM/VaSSMTlQj/KP7kVwKTlPg+wD2b
hrPU7saKwEd8q7XAyQzqk+5TTZYAYQhlSfjBlDI9lCFkQDsUfw3WT2Eb/wFHcHl03ujaZIZ16lyj
/ePyxKzzyjGLy+NQBU4Ldm0GREqF2Szm/vDDFx9LxBkI7PDB79WQTsw03v6+FOQ/1gIFEpWoDCFC
VGlGvq2FQOtgkgZKf2yGYxI8xOayqVctKdXDnG3fFbN51qBslIQsuNWQbbIKH683/c2/yAmJ23TZ
nNlrUigIl1lC2ZYEivuf3FP+6yLRolnYSUCuUb+7LRjdUA+6IPXHRDWYQHzNK0eltWh7xoLbv9+R
Px2cuSO6TENGKKxCk/ytfiQYMm7Doe2PXjfgfUVNAgup1y5Mmz8tpdjlnNoaFDshuGg9za4goZzc
MGADRP+pQfzj7ZmvBWNEVUIgzYz9W7+ey2oy8nr0Rx3tfWCX3WzhM2RY2WDIs5qZxdNBkZ6EplyQ
FFfktq7fSn9NWkgZumVxGWECMuurnOphoEhpjqHKXbNxkOowqwLu8n943/9EGLhiE0MCVcQJWFO/
D6BVMe0VPWiwysx2wgnxXwOZ31GXyjrDgc0pSpeAw9opfTfpbeFNb1fduuxOaXdqMFxZ6GtUa6SF
TcAN4WKrcdK9j9ajifP/QU9/Gpd/35vma9VEEcjAmFugb++fVQi6OuDJc0wnEpAdXb5HWL+Wh6Qk
w+nxh2X1507IpyF0twzQR/IltflZ/+NtrzqlqiKh5k3bJx+zB7DlENCq5es0WHdoT6jZcWA09zo0
qWCbB2t/O3Rf2gRlaCVKTthv9A0KXwjw6IMgi5yqNROxvF4T6jlJLsnFbbXOYF7Ia1YnpE6Lgehz
uJbhAWMfZZLMs6DBxT+qxbV6qaqkVS/E6+RhLDLXDAyMs9Q1cQgPj0wOnzADddXoUVVPMqh59UZ9
hi0LMmDkKhX8I7ylNoqwbLpFiJJ0XE+ITRmRKsc030YH7VdyAH/IsRjE/446rN95d6maq3jrPEnX
0cd208aEWCSyRvLXAsX+QGyIamMRpaJZik7+KRsuxSes5XwKf1inv1vsf51L89PQaUrRqit4D3xj
44SCnFpYy2D/THrjudtAun+mVXi3jvQmzMv0CMejpeZmhJou+w0sEcYBaw0JvD28hj8pg3/rmL9d
jopcGCXdDF9Z4relWGaCMoll0B6tq39UHMnGoOHSH7RduGXII9rlhWRPbGD25ra9GI7xgm3fBonQ
Y/sU40O8sBaB46+qHaTuzeQah3yfPwLnY2ExZ/L1L/IpesveROgJq+RYPkYUsrG8/CoOpN1iTgMt
h2h2pViAxv+08P+AACR8noE1ecdmeux3zDtMizhuvaQ+gj6RA44KwKDBYvmp8qFkFYSOlm0rTJ/C
bFGJUMRsZbxp3rV70qudlP5Aw/oTe+FyePKSIhtY92jf4YFUgJveIlg/ClriFF63AnbLmLlo+3A4
DOINI07834/Q3A8MpsXA+fs+8OcIgM9XNcAXDhfI+t+Pl3HMwyqQsfqWPZIsC8gITtQjFaGDa6NV
Ld/F9GEyXiM8FbzwGJQfUb7zZRtiH8GzDMPyelFS0A6ff7+uP6XpXBcqTkiRlGoswG/bUxLqhSXH
SXUsRu21Lq1L/Ca24VogMwGYZaV4r/14xnIcWpHsDMFwbpE1i/oHxtY7RXvUGPH+cEUzCvbtndA1
gDIOQA1b6e/vxEhM0jgVanlEEkfaI1l8rXntMLRBV70oYDikwWMiPRp+5lhZbLcNWRn1D6Wy/B8n
sI7om+mIzr3547bUWDjWSVaXxwSwpsiAkOSvMnouJ4R2CepHeZXqL3V/KwsCkB/Gylq12vsQto9h
dE8N7zmH9lZhUTjrqn8sVf6jLmJiIMqQzVUJ1te34g1/rYIps18efTo1fAdx8ejT1dQ/y6VbY2Td
+18ekeyZeBPFs1ppqHMxBXjAZqMLf4r5+8PH7XeRPUNv9BbAbt92sDrvSf8q8gYDJ+J2p7syW7bE
FyH9nFBDGcJP6/UPpJnPwxICUz3DIN7vu4ndGHm9n0mEScuVucvlV/ZHpe5wNbvVPk7H2F31+WFm
Dv2wKq35i3xblgZe4nDr2NIM/fuwIfF0NTUmoYAdC0VjIQ1OPWKzakuEkTV4+q0YGgXtck7stRb4
4ja4Ek5HWX5Uo0017KZhBx5nfAjqykfUAowNovj7nyiOiW8ycPcCQALXwcvqaUaYAP62vZs5LeET
PaYEUOzerff6k6AxmHgB9KBP8xXllv/p3wLc/DfxAZr9BIXrFVGMeo6ezX1Cx29dkjfrol85G/bp
vlgZnBfhzV95G2FFdoTTLX0QHRUwisBk44Dhlf3R2oYbbkqbnGSXVOvt5E7usA03eAHvEchui122
Lm3MYzagCKvStpauCe4Q2f6+gLd3wiaWsoG/2iX/0SKdTcl6toFOsrfoKLi3zKXr3kClOGYPOHM4
495/5ZhiPY8zARRK+BKlleh4H/UeVOWh3RdHsqJpSBb5WXeqbXmVd/Ku0Ym6XSCLpQXJDqxyJ3Kz
Q+K2u8LtdxA6DuZD/Ww9pu/ls8idQSgDE4c8QO+HnpM+4T/WBxsoe4auMuX9nqEqVIklZlZbHvUb
Wv1Du2Wr2M+wKeo0YV1vxYu1Nm/BpkGdHe2h+13qbeM0juBQPmFszC/XW2st3mH9noqPEi87V7oG
m9EVj8PJWudrxN7Sxlr7z8JO2FlrAjnO0nU4Na/gu073Wm9rBCPPAjA2L94eqZ+rXOvtcJJYnqDS
FwSXCJju1Yt4qV68g3UlMuAiXE232c+lB6RaJi3DDpOaM0xjhv0b9N276tl4EOHxHI0H/+A9xq74
GrryWTuqm9Ct1soRg3WQy+TZe/Qwcnbk13B59g/qRt2Mr9rDeNY3xBmv5Y1yBBF1tWN/rnbqJnoW
WV/F2lriVed2W3Nf2pNr7mm3i7W3PrMUl7VTrFXbdzESXmurbF2s8Qd2mm22RuK1/v//y0/B1ND2
1v4eIul1osuY/2S8n1z+xCp4ztZeA7QHziludFtym1W477bz3/HeWytuuBdP2n24hG6zaJ3ahse3
WjQ7azXwHzAw395e0fzZwICLj0/3A0h/dSZIcQEStR/P7oe1/JA3MbAlSrGlsfw/zs5st21s26Jf
RIB98yqS6iVLtuVGL4Qdy+z7nl9/B/NyE8coAwdI4dSpSkUym73XXmvOMbMdr/daO4a8Vqiz7emo
7+V2kW5iMCmQK5BQRDaZmbK4MNfWKwlA5To4mC5+GDAqwl5caY/C0trPXfC5o57YhsM0aEfBvwpW
8bvucl8X5bpwpA3qd6daGvtgJexyN13obrWUNvNj173Ovw9Z4qOxhwLJ7+Vp2vywJn6zD+F+MVXg
DtR6svxlH6oGIGk+CQPHOKKnmrkw/uUZbGaUyy4+19kFULdFelsPMw0Udr+W+jO5nLJ8MYLdD9/l
mw0b6xUlg8nBjn37y5HZKIRAST2aKlmyNKwVx1yPp4Jj0ugkgzMrSdOftoRvP1JV2RIsTryYwFgR
/jjZ0UozOmLDyqMgYLq4843dvBmRq2BsjApOoGvR0x1+WGj+DfPliitMWKm+yFOhUPr7UwNZF8SE
Gf0xa1eyuK6TVfkrm9wkZwTuDLcu+t9+zP//QPnvDxytXPKiMKObhuoJ2eBsDrcLxkZsfzjPmCBF
q1RZ/3A/53bLl+3WpF42sJZbkqb8bjj8cXGzKBjKuJsKpLrxum5IL2kIZL+kwk056gWhHC1HT+a9
Hvb2ijc1XP33F/jm+EKPgHAVniZNVn97v/74/KpAmd3lFS70ZhX0q3jAy0REvcOQWMYvW7j//XG/
65avPy91uA6Zl81D/l2Q/vF5YqjkJXGRlBdxwMRmQj7BjCMaXZSUv0Wj5HN8RskV+XaonpFf2EW5
TeqVEDFiIWkqO2hUXoXwKHPqHsTYKQQnl31oErGTxGdJsE4IIwiypv8wk0oHbVjIw8Vj+BaiNsJc
qutIeKJtOai71ExcH5PAsNdxtk+Css4pgdW2ug0B9cEspUy3NZzHQoldgs+WNYfJsG6dsI5X4BRI
ue6jaK1nAKY0CZ6PF24JYf4oxJcUa5IJuwFcELyd/FgKj7GUzpp4Iks4d9Cbr0z/8N9X91/YIC/N
XLtx8EL+Qvf172dYFuIcLQSmxKpKGMlQLygUMZ5eO/hz7DJ7sppy2cQBGsASwTlCy054jbXX0t8W
/WUKEzdtkCFSapdbU/1oyIhtiEoExZWATmguAj25+Yoq/SwtM4+McuKHplqJiDlSPV9agEwrQXUq
IpemUXmaeh82EuD3bNdN/jaSxl0Qabu6uIZtsgrNTemBP+J/tBm7ZzIjwdVccXQPCNIRcB+rauzU
s1iguOi0tzkSLFsvd6uw/uHBhOH0zZtoUNLQj2SUzwn672vX1bkpB1KQHwem6Ak4F9tLHGhQRC97
57v6OH4G3QK90PSh/JLP0kdNbuq7eR728TVel2vuc/mcvYhkLuNH+GQZbrdwOx6iDRas+AmIDj0B
LhP87fEtABbaumO2hkwKPcx/jk7COyxa2p9oQSa4m0TiwGTIN4awqzzHQ61MFwsGCJYubWXIbDYu
qjW8NgwcKhTAeE+6JZZgGBM17rS9J69qhjKU4oErm/ZszKSJAj7sSX2jH3nQ9tLGwO24SASb/Dcf
rwoa83V+s/gQoOxswtQEkzP/awwu+Feu3ScRCQHBG5/Kqtp5r/EqOPZzSIs9PBlP4QujBBcE7X6e
w26le6bXa2yWj4pTUiWhjjLJsIXC61rlCgckHnt207xxaOuCym0zOxhR54NCsNu5X4G90ukMGMBE
BwMDc1uMLfEW/AxAcxVtwZvmudpVvpMt1DJ2/zEyfNkGT8wMQQ4zvqUvaKDfZ16IyfDMSaK8mQ32
BleNAKa5HoraD0ziCMTE3q7lJQ4hWmPJA+oU1n2k4OpGf+hbmF8LKpr0l/8LPccz//9ZfZ4O9cNw
Mdfg8Jehna5qx9rmywRpRbXBubEH5rGJLlGJPWyBm0+75Hf6+3TrkNFusfSjhcU10z52Z2XL6Xpv
rrkER33dLyGBUx+nn+kng4pLwfzuuX4WTojci9ghCjC4Ephm0Pv0SZhYGBwS9i31HuerjfgIRAVO
6ll4zQaG8TYO1YGEiRv87uFWXKH9YMgoDhg6DxDut8FevkcJeRbvaY2l7/Gz9VE+++/dq/XRpgvl
g+4VAtsJLsciuiRUViUTS1YtFf++sQifNWnh3VAWRTf1OX2qljzwSI/Cd+GjftDX6D16uJUvHFko
xuV7GcXlT2OT70oEiyqIwzFOznnM9Pcba5COi5MtaY8DyJx2KzClfAwiiOoWXVk30p677O2/F1jy
Jf9dJchWtWj54YamIPpSJSAcj62gapvjULs6WedLowapI3GQW/iftLmg+MM747DszVIJ8y1EmSkB
F77D6EjuCyEabbHrZtlbjQY0OVQ1C+fOkJZDbodvmmxHmsujK1JB8t4l1iPn4ajdlOCuC4tcJeBb
0LasrdyfY/lFCRlyVJyoLJYF9X4w3kfBTerc6aMPODRMltyJBSKSJ9sc43kEQdK0L2x1hVemjE/e
ycLnJ+9rqME4KiT668hRD/7W82NXQTjZiOlKiUc7Ztgyao4xiCRA9E5YSdsIntOYjntC7c+93O3J
nrFBkC3HCjmIjkxe1ld1iIEz8umUxG5NNBlJZP7KCJg4T4mjKFRWH0KCfFHwjlo33mIYewhFca68
jwbx2gLeC3KKK551oovZfyKaAtbUbrz4MhXFfTWSigBAIUEZ8FRcjFfth9L/X9C7xNTQlDFGUIH+
KyCWI4Ps2cSrj6p89uvLkF418VMLL5UyB+KtkJXy7DXarTBvCCD0eiOHZwGdG83fNNMgCpbLEYte
aCo3ko6ZI4PcSmYxfDbCRkfRQl7XKKPKEV6tqFrWOmc6/oJx5xaEKwdyuEnyy/BjGttvz/6XOszS
TXSMaNcMpnBfzjQJIZQVXTJGZsWtQ7/VdTfNe8X+vMg3YbUWtJ38XIRMa660ic2BUQfZ4cIPl/e7
YSQyPVmV6FTPlfeXo4WQdj6HK7rVTb0FqB7llsvFVJkF4m13df+pK6KVitlamla5vtFEH0TnJv+h
CDe/OeBZ1E0gdRGrGrSt/15IZNqXUmeiqRvALVTgYkWYZ9EIHSU8VMJj3ieOLMILVw8tQqcG+U8x
29OZV3baDY67E8PHM2dmi3JAzRpPxP3yNiBfHcXWGWTILk3syGCpcUXZAgWiefDJYoylGzVQgIDm
jexG7joRTBVtr15ww746Jry+rYjlg25QhFlrrBeGZz2odMkocJNA2UkDSKTA7uN6BTvfNvQalK5s
a53M7BPRH0tvpO+C8FYXmhMn+k6kk6SZxoM/gvw0pUOSiue+couSbC6F9QajMJF1zGAHW6LArqCk
tWwkGu2KnmgnyjBE+mNWLtNfWc27EG/kREUnpP50GpvX0a/PJ4pxfNecTHT1q7ahDs2R5nRUH9vx
DHIr5lDdVssU8lGyWIyP+OUrA5VL/8NxSPvmYy2UvSrBwroofS0CiY0u+loB9aKLq6ZfecWBS/vf
e8h3D5tFT5sACYmH/6sqeiJyT/ej6fdHZPElhA+tXHVUEeUPo/5/tyqGv4ylOLMTmKF+PVom+tRW
Us9zZODp0ueVkx2lNDbScCk1bOLeK7mU//2z/dsl//sj58v7x+mOGZfXpk1XzctlNnL6onQtDrq/
kv1LWP5Qsv97Ifkw8mZYNjRUE8qXrdiyoA2IUYUStuRwx4GhrZCYILaCOiWYtx9+sm8/DayGYogi
wuKvYeZCLcm4GLiaGpziQKnwQiasWWAXReWuL8kAyZcDW59BJMi8WSTjJm7I7AU0j9aQ+DUlFO9U
5FoiTDB4lG1HVJl46KP4McJmzVKTrQSsmRJqfI3pGPUx2n5L99boMumQOBERBEa28uPEFZMLMgTo
qKNLgppDrrOTYVfOGF0zFchYrgJj2jCtX2gpLUOo5RE1vph8hvjdMu+aqwcLj9KKp47XGUNKPFt0
UD1WK6u+ihSSEmkulXkqg2RlcVKBDryfyl+K8kpSg9MFh6y6iWhH5v1CFIa13zAsSImigdvaMsNP
KEMklilxTACy48uiNJO6H4ZX398Rk4MuhzbLUL6s2p3UT3loRqyTHLr6erCNfFvKey6OMb7+993/
ZqzKs8a4ToPTjbVEn7/LHw+2F0l6kJSzziv9xM3iVtXBmDE82MWsmx5eYIpxVcwyX+Co/1G0o/+7
LM0fTyXCtixaELT+/vig80ugdH51zIqDFayiAOG1dByy12k4NsGbBtXSWKfezuyAxka7UQKEt2qj
R3H6JUno7wbVmauSnABtibvrhzcjD+yqJEQNsIRouREs+xHJM8VsP5s4D6UqL6i4XXkeHnPQGGQM
Tq9CSt7LfSOuBVklDJgOzrjOFJJns3t1TsNyhtUwkq2sPJnVYxRjrqR5wwFMjbYej8XElhr74GQ1
usbKfUDsZxIdAnVrxL9+uGHfPhx/XLEvD0ea+FYah+HvVVaZaNumbqtjIqzOgVovB+9Stlf8F+W1
KnnazcIOx2rf93j+FXDk1U/7mfZvd4FMcWxx3EXgFbjj/r6D6UCsQu5PzDLVpUcKAeLndMWlClF8
YVuGqoowABTtBOgfOJaDlQPoBKqrEK+mZefl0uN0XawNZkiRq0rLiuM5ioJXtNwk6Oi2j4I0sWXf
BVa8quK12KyJCa+ILTTXumKb9WYQ4TWuNZyARH0gtbeWpbHVEYGbiHCXP1z/+fr+vX///fN+fWES
2aDTI5ZHjh+SDJzaat9INiostOE3tY13wOpZJ0+Mcn/45O/u/J9X+muHXMqSuOyl8kgHhyacIS+8
3FY8B1ysRYoRX0XGLESAwGK6osXtSQCKYNraP3yNfwsYLgCqTBBi6HAA4vx9w0c/DzUtRIVacuw3
ghHJj4t0cOUbONaF2LFoqlUAF5KQ90V8GyB7//AN/p3U8Q2YV5PQIM9RVV9eAROX+IhsER1s/pTg
xG99dpnY1dpb69E3FQeSXey0/2Gj/Hap/PNjv2zLeoKGI4v42PkHJ4rOtZhLxjdDu5rtWStuMvSz
zNfZKG+5pcPNO//3z/1d2cPgXEPhiO5J/n3m+GOpFsOkNLLGYFxRnWPlEEL0t1Fv9M2hGell/DSp
l8V/hRxUBbSzEb791lF8udM952OrGdBQEEwtx1iYMdqFVzl+EKWzFi/ZoAMOVPoaUl6D+q465DMi
YAnq3OfYTp9bdAfFrZOdgdFGQIv2EEpEYbrTiCN1MfabHLy/tR+6pfBUE8kOJQRYmodm8ETPuZUd
MkmLaB13D1i8sEM8+v4NJnBKqxD8duGG2mlSV01ynpQ3SJRQy9EBlqRMugYjyGBDTDYpsZ24L8Ut
ZNPAuKNRofbgnpexRLt9rah2Jx7h02UVRntnYCTHyJspCUUJrZ7gKDSvxFGZuza1qVxI5NDV1WQe
2oh/6VSCQxPXAnunuZ3uBtJRLW0RnwiDNMtOmSZVh2Y6IvwhkIdM9QGeMLspTdSa2sLVSkccgfyc
VQV6opu/yrvee9Y/80tAnKCJK2dVaIxIFtVo+4YblCuOU0K6TpQ78NXk4QKhzapzKr8C5AizY2mc
0fw1xZsBxW9YVcXeCLbpr/ZZeqintamTssVPsJjIKJF2pfqg9J8ZUQaSn7jNu5I7pgWA48mCuBBt
AvHQgj7WmIVCvBi6t0kOdzESnqb6lYZvXXD25FManHI6N7r5K2cekUrPnlcvAijohnz1lBHrIHf3
6hmHpr3m6AY7BJAjq3uFI3CcL0NLwlqeMvO4b+Oz2pxIu/3vN+abRhrCNQTzKOYNQ6bb8fdalWpY
mr2AV4Ye3dx9ABIlo6d0NIIgwP6jaZh+WJx+Hz6+7A9/feSXxSkaFHg/osV+OG3iDNFXLa17epkB
DLn+PEQ7od7mkCa0pQFotW8unbVFhemHh3G+13PO5p0PsE3G5RZEG4JoyMl8H/N9EkKYaE7kKluI
hyG7t0BJovaXwok1/kFh++OF+7LWxSIBnFlp8urjvAycSHF5Sw00GeVhaJZQ0EXjh3tlfrfacDQ1
GNlxiMQD+Pe98kc5G+JEJpV1wQQBvdYi24ziOnvUXuZI3tptAkeiydbagnAY3+o3eLbiGrNTVjsB
p3yS3dPHsdyBOKJjMPYLmgt1Z1cMjwmL3BdENDz4S+0UrHSu86E5S0wu0LbILDyL4DhsrYOAxalZ
CZv0obKNz+Ipukd1+6g/aNfxQ3MNIvL2BHUv8UeJ+QL8RXHU7GDXP2Tn8qF9oDlCF5LoJSyFEdSH
9oduzjdKZJ5munXMcNCoiF8P2GZDnpwsUgAg0xKB0SfwynEtDoMNLbz2V5AG5s03ZE/+4T36pvTg
k9lraazxwb+bbn9sPXKgyGlfjZQe00GIr5SfYCA9WLvJcwHGVA4/U7qVo3wr8+w0Y04EogA9zslk
923nFQHt/X9/pd+tq3/eM5NTK3XA3HD48mpnSpOVU8xX6mKwx/oN0oAdhkRxIOAKYIgY7MZN1dMa
TulMKQEA54CoNZIgUsYM1kXi348K1qyGRFImDzlUdEW9qV6zVIwPq7+FhJeY2EZnQZzGobajni4g
dQKiIP8h3VjltNayzyzPlnXJ+EaeboBZyDOUDwwSewNjn+F7ay0fzl4grhQzP6Y9dNn+TpV/dbJI
RiMKF/+H3oj63WtEg2fWR6NX52j392sUBLmS56pXHANzcEpG+wXvhBWjFB4502clPtX+KNX1Z+lP
B1OhHUb+qebbkcjG6+fHvKexZ6Qrgclb/Ss2NqnnnXolcoN+OmSF7mQEfUdMmRofbktEQw/6TZ1e
cNl7peliuzdzuJoReQkgkFp1oVCjWCnjRVgMJkf+ScWkycmsDKcfXpBvCiRplrHMpiV+duNLgax7
iqc0pYrQbDxowVs4ApbzHCmwFQl7KnRM9fLfD+E3zWaNK43OlB2G1tpvl84f7wWpSJbI2BbPqHEB
MbtVXkCDYLy7sFoOjG+mV5kiQjzk2kfJ8E+ACS5WWz3+oTL8xg309/f48pNrQmaNgsz3YIpSLZDG
o1+MSE/7NF7wzEav2Z1yrwLd92wBDDYhcr9wS/JLI/3ojtkXZ4VSsFlIoFL37z9cpG/KdUlHQ07s
HTMtRfnyRPYojMxKmpU9DYeF0rCtaLRzrC+JcGJgwJQcBTVA+vR/ODD99cFfjqae1ZiNFPLBaSWt
Sz84c7Bfd1HixMGhK2APhe5QbCHygiwhMxDacdSvojpcl9V0bmC8qIH2w7L17RpuKLyYJHmidPot
dPjjiQlpaybM4oujk4XhRu2uFdCsDtGP0F+yAhFCeSm6V+eHWzDf/6+L5Z+fOh/i//hURauFnHBs
MlaqbaDe4lJa9vEmFrdAOcVoxXl20XDINik1CyRB1kbv8GBXq8j/VCAx/TQemS/8P1+HjpPEUyFh
N/pyY1oAYUZYisTSwyz3z6gxMOlW/Q89W5RG33wO48z5kEgXjenmlx87q/Ny0NDkxNBZ87DeKSZc
vE1IBJItaj0VcWBn/TnrlLuolfbGxsovtApVBOpqAvRd2FeB6EqCd8pD+X7eYVICY2Wm1p3XOWYM
WxHtw7yIFjUqc/7SFTD6krjlJEAM59abzmC+TwByLfCOwmPAKYIJqdTTRw1vSqpR0J8bNAFTBvok
pwHaTUeFsBiN8JzW3+X1FU1KGO/n8UyeeMe6ZCUbLBeCnl3W/nmy8DSz3nbife5vhJjBrTNlO/qZ
xnSp697VIDhNdbHUu8iJslXcvEbUMXlRLOra9bNslefNQyeJmwrJyzIrnAnSwT3HAfxFKvUFjSwi
C5GP8jeTw0CPf6h/oLPh18zG49/UmKiT8VcTinBwXHM6IQNKCuaio/Q+SgLFFjvnMDOSZCiCJa86
HbvU2/ii5kRzWrHh6uzJXrmNEouRM7oCmCK+AvLdKAAAdPGO0GZ3aq7zJGfeUqIAbbXB+W5wO2jp
dTnaDexQhqcWeXc6UbcImJTyGsQttaCwGxs7Ia6y6xLCST4jlZU41pkHnasxcfBtymzxukhewzS4
Cj5oKce84yvLwf9kMORz02goiDVAxaJG5Ovl6anzqSLr6ScMxndvBlMNyTCx99Jm+VJ3l2mlFDBK
C7bhSxx/RgzNyvws/FQlSN8tCMxq5kISFSL937/fjCKWJ6XQeAO5HnMB1TMkV+EYznO3gNNmzvlk
oqFa5dK6pf/d0cAvSAZhTuXlVNdVstQYvMQ/Nll+v/tf1gbGVJBwIQ2iAv0qj+zlaMjERM6PydxL
ql1ER8oD2umrj8eK1OAFiXWOvOqvwi9lz+FIB72DnknIMFKxXMdqf+rD4NEQT7BLeRN8V0THTsJ3
shBI3cOvDrbuWnP2RaluF52tycyIARBDh4txwb9humPr5HBd4sIKbR2ZMwRgsoMUe9ZJERNM/AX8
idRWOT/CKZTh39i0AVTWsHLNpHdk0K+RPQJxfDkhapKYM6/Q4Ek7b6MdzT0vVfWcPAhuhgSAHJfS
Tc/mRrmvX7xN9m4dmkV6aN7vi/dIgulBR8nkQixC+1lfmItX/QO5M+L/8oZdkN/B9ATTYMRJZZuu
4lWx1uA+vCIwYFPtPgdhdOEcZ1rtKoq/GX3gJmr3pPpIeUSGqAQ18voadLFJDBGjdWuuIkw59RjP
M9HceIyYGlPbzXdbZLHp4pUfvdIJmAoaz549tj9Zz/Hz/bts091i/oVyVMGp8aXvlPppXTZyz25V
E/OMgcovOGt57TnI7/C/JMKbMifST5eUybRA5gY8R1p+wabSEvIJOJ4mKxbgFPYAOi3tA82CQrWv
1QBjhvVcoSVjgYqMUXhxVvynqD9N1jk0iUETSNEEAltLB5VTTC0Mm1IeWc38A3vZa0um3UgPo7yT
8VandT6PUikh8hulhAIOZSoP+XBtUW+eraGzy+ZGBq9VvM4/RGesfJr11i0Z5sBXkIq/WLAG7A8p
bxXjKmZVFqAylqUevWIH646NmAIJl5ZKjd2Pn1k8An20R2/HPm4A75UD5BQ9gkwKHGUOIaTI8/QT
5zFW+FM3PiclvSSImUY44xqweWPRZDLn9MlpnP0UWrTS0tHmic31lvCiT6b8EWxdLyF+6kwbYyHS
15+HbPPaS1lDVGbrxMzvBZyWGavEvB53mUR6GBe5J65WAMGog0XFV+4ZHmQOdYG+Ok39ZaZfKiSP
XXPIMUIjmOEWEljjmvzR9cjf9khzxgVLnx5thRoBP1l01SFDpMFBx4GJugxka+YOwLojbYPNOv0M
6kOP76UqiEFpchLJoLb4S6MjYs4NUZl0pCWMfnPfhtuIjSEz05UGZ8vP86OUtvsYwVBgXDuR/Jyu
e0eStZQqEQy3RcSmrWOkl2Xw4NhHQybn0cgJJwcY/YTzzZ5aViMiCSJcCXG59EdmhQM9HTQGNTqx
bDqU/BCpT04OZ8UkpmtIw9CTaCNm4maYiHG/CuV2LC9dtfLH3q3UdGdCDOurq44Qqes6x0/zU46A
pk01QjYH25oz3Edvnam8lv2ryWs5xIgshI0FNKa/kwkzbGHsC8IiRW6aAkFv0DKCeMJxdG6ZrBiJ
emfB52L4zMQFusi8O2vjSjPw9wj1vqYoCqbYzeqAZI6HgUCh0SNNsdzDkYt0fysLHSE2i1S7r3pv
D8TB4WzVVdcSXaDnFyAZOyfNh7WXK2eI1ITSG2c5lDcendWgvXm+yXO77UyeaqR3SPni5CqScDu/
F1UVrqkJ+APFUiVT6dCPN5kQ9sxW+EpJ1L6nCQagBPyJ6T3IBUIrFv2UoJn5yQr5A6XsNn97koAf
I4WqQkHhCX+Mlzoj/6y95XBTq8hRaBUk2usM6EqxN+jt3LvfFqwBEl3CNvAplfK9x39LSX5Ty3yf
wfir46tByV4HdjsOeAOo16WrQesj74Mdv6+axbKqtxL6M1ZRe5hz573HqAtWrULRGC9yb5kg6m4o
wKN5vQHhIQS3EZZFztUbeJD9EEBUdBxS5LUVcVjpTh+JTCxWZX+IsSKlvCzzeSHhZgzSKRzTY9+a
R2V+fEJsQB4eFI0bQcyDntujD62R54BCJZrO0pSslGBD1sfCP6kJBtZqSaxvYetSz4lsxHHI6Lfj
lk0B9OsX9P2LQqfXjoQ29mG3jsZyFi/7080fUGaq6SpLxrUKgnYqOF7KwoNKpyRKgmUnkXbUCvtm
PLQxrxuMAK3bzDu06L22+kEkY4QZvDaJV4nME4vVp1Ffu15HeXQKmtFN/HRbzG5uWg4lOePzdDM0
gXgLVMt1Qt5d6yiiugNOR9OJgRjyUS11DDXcROUP/EXpG7mc9teW9OUMKyltUanqkJOAbkDmXgbt
GsX9DB6dO05uwdoZrQeQeTCga81wmwLNOIHdxanQXEYBor6MQEBbzyphuwki59fcfxaDh/FOEvfm
haj3lCOnt/LTozc47UQk/HtPAZKp9/V0pzb3cffuDa+yv61zdSvlrue9CfPNEgEHKOnCGskMqZGb
f0TFky8hPMYw02+BMof6vaevZSNiUnmh0xkVkKV8Z19S7bf7xnM5NBAxp0OuErFzPwcS7stVzYgg
cqeaUphgO/Jt6XA4g7YzmjfBcxskY+1SK7ZTfJf4Tht9gEPAb1A8x7XbfUbTXZXfQpJCkiczWhKi
VJvrQnBBRusKGQbZToIvIULVdgg0B6yfZ4xiiHJ/jGldiiG89AD49FWIkp2FbDz3HkcNqAnvKnnR
ZopV9V0kJFTYSO3Z17cVVHKrxwQfnGpsqxWoAxxjUvD0wykaKex3lYnB4V2lEcrK9qW5L3EeUeWc
x6D55V39twSRuIyCgMmYXUKbgkMOTVNGk4SRgsp0/oUjFKcowDT1CTBu89HWC5XG85Psdndo3bto
326NX+qNZB3+GyIZWQe0RyrN5IPz1KI9p0ftbjgF1/RBXuvPAnD5h9hRXvV8BhogBI9cGKyckwja
onlz7n4pD+ZRelBeKGmNPVMEAfvgJtvoJDS8aXfZvtmHRyIl5vBuupds3rbx6F3Jh8UYq9yZALWX
vPP8VFfzk6+c/EpIPGRF2WaP1YkcT5cA+4XwQjiLO7ryFmCeZi3aJzMBPxau/bVsjzaWkQWB7yvz
yIuyiIDKzXdlVjAv6s+iZxizAGzCYRrCk8De9YFWWzplL7Mj0rykn/ol/Ky3xr5wkKstWaN3INIx
Ww6/OJqfeeiFu25P7996yU4KhKtjtUGcv/FWo2uuqk2/UnahmyxFV+Pyu9YdG4YEzcRajPYO7tau
fmYgZR7CN66KhHN3wxcE/2za4nZ4kc/9GbvpUXsMuWafFgDpz/TNeMk2wp3yEt+z9c4hDDh874c9
KL8NPQJ5zQCxL1b5wlwNS3WbbWBfRI8xKVagwU6iizxxrexIbjtSM+0B362AHOYAC8PFPbQrJ1oK
C4OjzfUxtUF/oXeycRw/DM/xNr+E2+yuag4GcZvGMlvi35EePdMpXluarnTv3AyE9bTr+CaA5Jz5
r9GdsYD9gbHmRsfJ8Eg78kPb60/+OlyLb+U9FgtwgHuLrzABn5Mca1EA/ouPQITA9s2HrOlFRQ28
kO3k0dwOTrfnOj15W9hya2PJz6VvVdvgspaLd9+dYRYWv3sXL/ghomV0Fz2AZFt7W4I1X618fuaf
iLi0/Z227+76y5148HcF5drsl17m/PSyXS+gkzVr0DPJK5Rph//vwN57avaSkzlEGK3fQazt4116
r2L4qE4IxKngqldSYZ/aNxlHrrhiDeIHmn7/B/lqWixxlaxy/gxvW27Tc7fLlgWVE+bCRUOmF3xx
wjaZ4YJBxAQ67Bhdc6ibWruM1xUI9sExp7XKQPPT+sUzxzUpn3LXuIv2s8kX53yxVXB56Ha/iGs7
fY6fh5OxyV6CzZPvkAZlSxuF61nDnYz2w5IxMN8HyOO9uCX+eb72C1KXbMnpL+/KMoQMyLrLMw1v
zIZTsM4c3kKokQHAQh5miIztWccy9wxJEBP4MXnAzHXA7fuIxfec3PWr/uafq+fanl6mTXCXwvdT
npudedLe03X04HHbBjhtz/65PgR33dLCDkOeLDvGmnqNXkzzXjo6096A+tbOL4wysthGv1ei+D7T
LORvO4wkt5aQp0X0qzoxHb7X1ulBebYgue6CpX4yT/mtvDGnNjDkPteXvnfHG7UmFev0nt/IulqX
VwFEDeTBtbIm0vrdmPdyW2oWeGUoM5J6/gVQT/3QDvJdf4rYvt75R606H4gJJBw54dW2hyDgPQIc
2CyG2WxES6i80CODncKUtziG12yHm4Z4EO+h2JV7k9xo1fZeNGJGuJfwQRvbeuNPnLhI/UE4RrIL
1oeSESUc/av0Yn5Ix2Q3vuSBo78Mb9kxOFZP8WP/iF1MfKd7TsA3dpQCnFMPUb448nFQ+6ZP9UW6
Fx8YpWefiBanz+QJr/5p2MovCLhg3SFZg4nB5hDyPWm9CojX8N+3C4CC8i/RQnC44PCLVROKoIUa
EDEVBd64sEwbPj98PzxCI0qgl8CyZW82xig3oh44gjC/YVcQGR8To0F3wMSu3N1LT3Q8XOMwrThm
nMQ73P0drY9mNRkOFZ4s2EjYKsvup2XvqBPA0eWQUR1cepTXKDKw9WcuQmoNLBWgTp4DCg3kVwvx
Of7IctZb6uX5HzLpKp/LkwxIkn1I3PCdpSeQ+g/sUuXD8DZ9Rm8YqzfTcToCErQorj3KmIVV2rRe
abm1jyL2aEyOItQ3AjkW5gfYQcNwFTysnC15bYBxNvzZNCYW+BdhjOsEYfNKZCcBPMzC2yNPaLAE
Mqzd0Lh6TjfdinVfQDgBszVdZEdgjFDrRYhOC+MTmj73IYLOvGimhfYZvDE1pL/B9eT7VG/CE51D
eUk7qd74F7hK3K14P78rEA6eiU4NTtFd4db7cCU9xwfNNtcznnDcpVij1twP/EsRNnfjvXkmLZ3O
z453AGriFfRo9NJeBju7ZyrNXa3eai5cAQJSusdHtWgd9Q7s5iZ7KO5SF1bIutnhht9w4jZs8zG8
mY/6KbTLbbzFdAjOob6VF84lA7yJ/FqXC+He33uP4EsRYKjRAvhryRGP4C1sayMVHLno6B4dSsqc
09eivpivzbt6AmyKKWDYBcjdbOmQbpSzZDgkhYahKzbuHO9q2bhBuXQ8PTzL0c7/IHqbdrfHovU5
SouuWtAvdAZsmh3BuYv2wXyG0p9cZ2w6infpU3/wN7AbGaunr9pnR9tuUZ25vNyM8lHhIM8KzVTi
RJTeUt/NF3FbPdOH5nTCj8hT0LzrLAQ79BM+zQYM3MWiQUD04u+VM39w80SkBctquJC205P2BLdU
x4hhwoVxB33Ba4OKOasQpdgCbFtptrbV72hyDJ6SmmwDZBqQt+czhu/4d+lzdpg+9TvdOSm7bpdu
dJwMvz86IIaedKJDGjjIkcgPU6EXLtL/I+y8thtHsiz6RVgL3rySAK1IivLSC1ampIT3Hl8/O/Qw
k8niSF1d1V2VWSIIBCLuPfcYzWXhEmUcw36M4BpBEUXQRoPEnBicAt2fDE1S3tpwHJpVTwwPHAUQ
dkDp0psmCmahMcv+CE/3/fxIcI7ZLY0KFH8x9OuAGwGq4DOvIVN7QYvoI9N5S1+01+l39xsgwkLm
9yzfxY9ohYPStVf5AXoRLhtt4v2pP6f75l7/zXD3bThpT9UD6ztHpLhM4bP6X5YH7xPvLA+FCwKR
vC8PbCkbEkxIGTZeu99pscQ1AODBfHNYBPVqfsdbFaz0vtk79+bBevHPw77Z5bfjSt5PewI4bqM7
3Vj0L8Uf4yY49xv7BmOJYk0wuLJlKjJ/+J6lwcNaBBKAM1IN/H4XeKvTHKTooQP2CLEl1PUyO8UH
GN5UwvFWe89V3NGWEoEf5Gq9q5SebE8EXuj0sPCulilyZ2bdoneHtEuyI2NsYrWXLT7HLNAMihAJ
54v8Dbpb8ZuQ5rJFN+Ollifffd9NaALK/w/QbeHhiDAHYfOX4dRfMzmzHSqlNoGhOk6KCJG8bEJk
8E9lAAlNnU9NQLpMYCGqyuddyb1v4dlNZrKFh+EZg+EpSX5v05mL8UekxhtNsm8RIAeAf7TyAu3N
60eLOPqEHJ7OUc5gjIO/RsROZOYPtIMrNlTM80zVRDwo6KGX38ZO5SHJKzDbKnMpz0PUsj6wJDNe
17S8UvtloxCeXTtdls5RmtfgkBpm79kPM78r8xNm8ZoKcdHRNJIFuOl/3VRJ8aW6wF4JOjtC5HUp
PUrjW1P8MG+/BlAz8TdtjN8wOPga8v71KVqNq6VaMcQFJh3LbNNy3k3GcOpVIUZ4HGE42Nbr9+vl
GtdA0Az+90MvRkOooiKbjDE4R/fEMqbOYyS/SajLs6BYR8k6ob6AGlgbxnKa93JMDzA/kFy6Dn4i
In8N7C9WrnjC3F/DJpZCveiCg3GeKiVoEOM7B4BHEG8Zqyi5Qz1MRJoc2V6nM3kUZ7jFWLOJ3UYa
XCvEtJb0CuokEE8kZKA5+P1GBH/mOOlnG7vTdmGFnPu2NcftwFRK698EjjT1YORGdeNP8zpo541C
SAhDzO/v75WJmHAUxNof8gnDh4uhQzrUVt3P4nVkLNCdIY7YyifSh6HcATR//1nXnqWG3oGHKWR5
PNZ/l6nvJLJW9BIf5t9WygEQOOv1PTIPguzwR37002I/5a9a82gSWS+Y1ANgngk6YrSD9/3FfH2z
y8eJzEjWoN5hV/o1K/xrNZsa9KeIT6QgpfmqtqkNr5t8XEhVE/tlaWV7leiGqOx4luFWsV+z7Uyd
7vjCG91YJXTyU2d7/bBWzJgDGZxmSsa1r5uwGMefLvfKK07yjKNbbDW2cJb9994Fg0LObiPlx9Qn
p3aAd1stTJCUBGOmYKVH5eqkJh8sMSs/CE1IHWfroUm9lLG0miabAGckps+5eRtkRHvpj0bxmzO/
HjG8hwrz/c29Ns7Usb61TUGWZ5558a7UsOkmo+ZJk6iwaQP5TqLZKHPjCdrVQDCnbHVM1eOdYr/5
FGVyi7cylUNLGnN3jqBJiXkA8bfDCJcYb99ifCxUx9NTJCi8GhZzkNnBJrSgPdU+UDyJkXaSyiuj
YdAeEjvS0OdH00lwj9Kivamxc6zKs0mquh88FX61Yp1LOAbO5VM/Gi9IF8wRGhCqrre81u5xjtlk
sfUi5j8mIwL0XwsYCM/f36drvBjMjG24IFjGyOyr/z5VKXSiSSorkDWbjQHWGLsHqUsuzxEVUj8d
ZmSlNZsFs7XvP/rKZg51yzCFeAW17iUZpXbIoovbPj8S7IRf64i3rjwBXtvoCc9FDKTzw3f9OoQu
XjjwQwttnCXkmJdn5dBkZUvkZnaUpWKvIZseHKbrCLB6BLXMxLSOj29ahnC+1+c5zo7JnsybDiWF
YgbnajbcLuq8oDkzV4Qer67gNOWRc5o7TMK4cTOoVjnAq/kUT+3723VtOqsznOeQFVFE1uXelatl
m9VxlR1tNFfkuCUbHfFUhDZ3OX6FKEDr5nvgNVGXLuEtkM7gnAcMzqQNFhXpc/6H1gDX2oG/md1e
XsaT6BE7GlnTs6GhDZuBFAFja5qHgIq/u637h6D44bFfq1j4HggqbHZhiBAXG36fjklo1E12jCBx
zuEWsThG2SllFSQoBaok2xtjxyWxz1B7LEp3a6kR0NdBKtZC0NjgUcxtvr+7/89VWZaMF7MGdf2C
1toj/CylKc+O/RRveukwF+DuysgohKLeil2FDTVBLS6GJhaZBpNke0mjCsUR1DGnmjZ4ut5+f1GW
uBX/WbCwUqDaaoRPXW5ipU/MVNAl+VGWD3gOoZ0XE+DQehT0p8qJ8TGat19yoJwQ1/qTrYtoHAKw
mdvJAJnqAGpt3hYK6CxWLR35oGIGq9fQtuV5k8wEKhS0S/w2s4p3cvtmE8QoRoOplK4FJ2VoD2X9
aXbJuivydRmem1BfZeZjz6S4YvKnWx/yMGyJZDfiJ53kjJ5RGuPzGA5oPkIAxuMkfxMDQWFtBFXV
H5eQz+ZiLUZeEKf9MmMqeyDmDdXDH0HWdJjThdWb4IiJt8hoEREW5x5k5fu7e6XwwBCM9Wdznolw
n393PgWpqVnWRnacUogleuoaYChMqzOO4bkadtgUfP+BX0Kh/zxOFL8QgHAbgFH+7yeOra52YcP+
UyGVkqMAR3HHk3Dm8WFPSQMFx/AZBo+UIwpOLUxnDSY8comHkvoT3+na5kvbwKrSVOrJL83VX7WH
kUiapDhDJup1n7k/j6vNd0yAGQaaw+cY//Ddv/bW/3x3+i0WMS+YcVnspJnahpPFW1/zXOuZLpJ4
l4LvXTCWj2UEdXDBFIWXSif50SpWSfVWmR+zqbuDzyFJbVNC04yIvwuA++DI/PBwrr1rFIUYNhDL
rqL0+vfh5LNPUZPE2bFN3poQmK78pBALnM8EEgaac8Wa1kLv5VCrINyGirRm9v79RVzjE+OY9n8X
cbFChqq11MpJGD3Nt4G607kvZb8zoIfCjEkUKgw13EwZpBYQNkvbzrDqjvLAJlnjhQr7mehoqPD9
tBkYPOLOu/KZmbNviNQsGyJEZD38cMlXRnP4Aegq1gOGytF68RoN9lzVQxh+beeU8SvDeQy7+ou9
H0BBsXJ9xTwRwbe1hu0VIu/NPimXRD8hHmQ230nRuxNDapJeMcjxysd8LLbfX+TXcr5cfX9fpPHv
w60rTn1r1tOjEoj2NAYHa/Id7A8FwVV8h80QLuL9WyBAp9X3ny0Yfd999EWBVQRRaje2lR5NLUJh
xzyvPAgfDTHPhwP7/YfpV5i3OI4hK8eq2+HPi1WcqIaW6JGTCeEVkz+TsBlzUZ3LylMNl7HyADkV
DysQ6qVqu3Ba4LXG0lLpVwQxh8wESb/6M7zEFu+li7EA6OMMEEiSNBmF6krvMXvzMF4wAVB7ZN2r
0HDhkbbDD5szfszX7psQmGA5jqWMc8GUHORswgycKkyoTB3BdJjiQxYdguYxNT+1XnsRPDMnBasl
NSFB/DxwJqnVstY+k9wT6nQTDm4T93TAv3ib1bA8ZqhHhbVcFdsejYeoPcCyDnnriNe+gnQZFsD8
9Xmirg+ZydA4tzPcxc8E0yEfDi1MtkWvvE+GgzWEYMf13lC9k7J4I2Ul4owsOMS8jJXxgjaFYc1d
OqG6tPaBSTCyrSwKObxTmfxPbhy7A+GfeYq+3+j3dvCSTb9abIgb0qOqUw7Czb+a4BimL5FKSsOH
AsdqPsd4II8lAQAp/4xfQuotO0+kx5ee2T+n8caaV2DMliVoQgt8FLCIUnNkoxhtZcPWqe+hORRI
lqqdMvyBQKATcZQQabvMMCjHWzjzGEFJhYcN3/QGCEdjI/fUuLeMP1v8VxmVn4xplbUrWE2M39F9
zsLV8l4dt2U2oBDd4qHYSOQj496G9m7ATZG+NmPVG9jNkNaCAwDEGGgqY3puoFgHvQ7p1zgHqB5B
fcmYVeM3id8v+iTVHjf9kOyiGoMbo/ntBBCMl2ND1n0A1YcuOdyZwK84Cg4WK1q5pdZQE35qhCds
8ytMypUcFnsAqjWYn5u0FJgwWQpdXRFrsAdrx3aBS+56Hbu9jyIod7YBj8ox8eo7G5yNNe4ETZre
Bx21anqWzXmDp8tqQIrr8E0cROCKLdwbMGiabgwD2s+A2jVEe5T3JG0TNl3TFzZF/aGDwE4Ool79
Q/A6JaWkX5yidUhRNkWDJ0iJgYXjY+S2WPgoZb4SXEWARmJVw2X7iyLMipB84zqZcycr4zBpeB4C
z49j5Ab9ugfpsaQPjDc4JafqrAREU9RrH0IrFMAWMLI9EMJ165CHrqaPAOD4Rn1xtxjQYMigzMwh
6oMgf2VW8D5hDDLkM3JUbNAoSlJiFlvTdaR+o4SzSzjA1sdoELtM+qbbDENB8cnjWnhXJtC7NERO
ShhA21zSGGkW9tg+AH9w6srWw4WFExXz3e5Vi54saH+oepiMHSiq80LZFWSrZtk5omql6lTCnfB3
jCH7o3eas2OOmVFAJJx1qze/imY/Hpr2vuwPuPmErSsS/CxXGpmP04wLsVnIZtZH4WdWR4JuvZwj
aj0p9XIrP8byn8nof6W28qDnLfbzNitWWslSfKOV6bocm99qVt1if7bpFX0vV8OvPspwTqAySUl2
48cgMIJFZeFz9/22fg0qMkhkAuNVgP0AYf49v8KqM5Ih07Ojdg+9ocNJkhv1Nr+ksAtaaMwIIZRl
HK3kfDnfVRB7BCtaKCVl/JVbQe3hzv9U0ylXkHRDVonF0mTM3bHV/feqhlht51kd6ZnsR9N4ncrs
3uRSkJWgMAqjs4k9kMARK7q6nxviqx8vjF910mHYYLWLEyJvpcqOeoolUmwhpJIKjXowa8dl6L/C
RuQ8b7LDWAyMLH8oFq/NEAxqWWAEHAEEgvfvN48VqRxCp0uJgPLmD+keKayTrWx2AsUr6/WAui9a
afZq0F0zcgn4m/8wmcOBR2Yujvq6WRQaFExG3bhQuaXt4cbI+6FpIkCDfDsMyb9fQfaVwkCE/aJu
IL8as8GLFTTqRcLDktJj/RJhJs/k+jywlSzS++azgz78KpHp2iyIE+evcCwhVLUfFgAX3CYine6J
wUUy9kiSIey4jLMQWoq0zKOVanlR4umGy3/HfbPCu7m7nbGG6aALLhg9Mmzz7xgH6ewgWP1Aen3T
b5IHLETEiBF6ESNfc4HlZHer5K7+TH2tWxjCLgvZdYQxALStWFngsn5gcm/OblB5+dmH8EMgnvSa
PX9/p1RDPLyLis3gFSMLFUQaj+qLhzvmtIVtl2ZHdbhrKiJgiNK2PiIJe9akW40ztSNpS0jMo5pg
Sf4k952Rmb3MpB5KEzOvXtrpBIMrnEE9dhHyEL4U2POhMerKj4F6BqGkJnxwrZUxAEF+zlUK2swU
+GjPzJU1pm0tTmi0oAOT1PZxhtdg57i2YJ45IhhtUPanu0SOoPedG8FfiHoStydPa4tVFivhgtdm
kXXTIm/LTQUXLo4w3GSqiSfqiO7J2HR6s5nD/KGRVITVpltqnxXnTcNvkGROPAecAzFaVaX79t6S
h706pHvF7jY6RrsVazeUkUWACaCeEvKqCZdUn1GyBiM7p4NMdrWpreLk7ENNLhJxzNixupW0YJeT
6hpgw2AVLVaosReZ5hLT1zy/x9OQMM2cCEEOWqzTllmd4o5OOTdGpy4hAKn/nOUDxo0FZHRpwM3i
Y4qfOPlnlAhGcI5BSvuBTB/7tbaK4zBLt2Sd7Obuj2GxIPMG9uS8HuJHAuK7GvxcHG5OvxVC21hK
fg30UlM+HTjnupaBJpLlRjDzQ96LMNrSI3folJriLmve8DjuAADHmKC36pMdp+XMRu53T1qDjPJ4
BKTJN9QiQtLIuYxCy0jNZam+ttOjOLrLkrErLRrEnjCAygmjl6kDel2nyDyhjRJ9gpHlsCQOua2c
oD3ogOgo5aopIZikvwutcKPnB34d38NHVlVE5Gp5sKhe5hhTQWjwzCLD/k1uiKjnXFZKY4FVHP4x
gycMs8X8s0jlw2S/OjqtZbhGILqytXLlRAeBuQgkoq38Tb3n16pmqVNlWjjeOLeShNGCNmxS2tIq
6C2e/qfNeS8kS7RVbL/yYGPK8SY75zbhqUM1RthVkJY7IMrDMG7qH8GyOhsL09wk2uNgkZXJHK0O
UUXNFoV7Bc1CthFjrIIiXQmWd1OFT33XrqYNBLDv3/xr770BHGLjWMGrfwlIG2ZntmVfpUd/PnCY
CDgIDUPlCGbNDwfI1bPLAGXEwol0I9W6aEhnNa8LEBC6QgYloVfCecrSnTwz80Lnhz42OE9EeTbS
qx3/pIW9MsgxDKFTx36Us8sW2NBf2E9ZGGh/eG2PRnn253Vk4Ml8Kzk/BEddgdf+/pRLn4DYyOac
WW0KdnlWOpSS7SGq3kqyV6jF5J/imK4+O3yJ0IcY4ly+HE51g9FAi0+PDEWZ8FCj00CAFDfmD4Pu
ax9kyuB3KiZIMrFb/948J2iGuTf4IF42tuA8eJvNs1qdeM2/X41XjIG5f3990sUSUfrYURB7sRyT
HRZeA6CzTecySVuhfCrXVD1xv5aJLqbMSiFswRTX1LeUuF5wlcjI9rHzYwTntTLi74u6QDOyGSfD
0CrT4wh3sjzFzdrvDlqNUeHN/Mu2VmIK8v19+OmGi1//a7VKptNkk8k6oqq20jei/qRyTVtGV/D9
B12BRP+53xdLSMLALjM07jcGvW4Yun64QcAiBq5WePCbe7/7ARm6NnPgE4E2MDEQ1cZF/exnwThM
ccqLyC4ALFWnEw3nWiGCZd7nDN+RCPBQuy5ZKvjdqcqyh91Hc4gutbcN9/vvfw2eZluAX8AMBNue
/xhStn4X6o6THAXeGCPvwgFRMgOIPw+4NdNWM7C0g3UlwznALRZ3fmnYMTf9/jLIKb1Sf/11HZcY
VtjEUq1bEcU19MKb4TzJHkwsY2WziRD05zq34Wf66NfLAtzuj2D4IqaCOfWY3Fn0PX+mp/BlFGz7
u+Ip+6WfRw5OcAgXbhZJkJSWH6Xupi/p1nDpij3Tazx/l57sW1vQt5/ij2ynLqN9sO+O3eNgwiw5
htG6IfeaQIkgd4u7nETRHeDGhCoJu6WFYEJ/TLnrM0iAaxZ6g7pGiyC9ZHdoFecQJegSMWuoL6N0
E9obWXuQxn2MOKMjNsIN5WMBz272gnRjc91wiJObeF6NzcaBPtusZPVcV/naXNPR9tamnFY9JGnU
sR8+Qr/ACxejwoB4IW/C2p2HvQhVoIcPFsVz9Txzhr5KLgXDUna7beoRCX3S9+3SWBb8U8e176RV
5YHWLKGIrREEELpkLKZdSRyOdkojASTOL9Ypexp26XYiilkFkXvXn2Cypx9M1++tPTqwU7pqDjwH
ArJca1XfmGtjBZGR3MVpcBk5/qKUDh7094FADHfcJOfEg++5LaCuI4RcjitAkrW967cnSn5vdjsP
d/2FAiubwOGV8yK9Z3fhMnbfQDcW0aY5Rntjr+WL9jleaW53zFeZZ22gD6/jk7KBGL3Hxetm3jaH
7lCfoFtvEDa9woJWNs0nIfL5oifw01o4x3yjn6Ages6S2CJ8FD0UYYvbaHuLD+KSlK8tHDD+ADpY
iL+HFOsqO+A3eQsN1iGCvoU4PrIKKe5Oxc5CDwB5fCUtG1c6BA8B4N0BHmTwUfDDCDOyKcFdE/kz
baCIoMCLwa3yJdJh2JMtV5S7KGtMt95ka5/AqH5vHauDvzb5kIo7MC7fb38TdekBKG/T+/YUcd0P
yqI8zfvsMG/mDcEDkBogKUUg7MDA2PoPN/WTfQIBfzJf/Pd5x9f1qpvkNjxqZ1yV1HsK6mJXnOGC
oxvj7iCUxrY/gPnd/vbJsyLJaUt0ryd51WPzWAO8bBJvdNNleiCScqEj/0BfsTDW2LqtbOjx40O/
jR+MVb/NVzIBAfMq3zKodvdPJ5HbtgC3WBTHyDPdaG1vrSMSNE92raW5LdbonDfS5BbjuvYJu140
rwCZ4TPM8SJlCLTAfv5USx6xt6QqjqTX97/wVINRzSJr3p07RpNwCYbP7jWHFK/eyvfDe/pHu5Nv
iQPxZNLblLN27l7iPyYz8Wlh35KY9TAlK4XLSJ/yTfJJFrDzy74fXpRj/ozgXZlcg1qYTQgbaxw2
f8V4y0dujJjD2lfNBuQsIV5HOY9oN8SGHm1sJDX6hxoB1hALF9/ogSfcH1pyKFYxjcZ7Rkxq5qqu
s1Vd0BqggeSmgWNKTnTrmeY6Mk9p+qTQ4dBywc6G4BZDmQ55zay+2SQZ6pHWncnFUFH5Hq15LfU3
lbk15xt1uNWnJ2S1EW7cMFiz6SnTvKBb4L4dn2d1xakSvFSIhXCYgK322tziu1rd9mskbMELE1vQ
NmCJHkgSdz/EYTp02sVwBh2EUaa8fr/tf1XXl103g0ERhaxhtHV5GKYmYBv8sORowXmtF/mNuUPv
tJoO02ODyzSdNJ4Dr+XeOijn6MY5+6fixjrAxiRdzWYFWR40cZd8Ma9d1kvjqXBDT0SAwWg1vWIz
7chz2MjraTfwv+HBPjqv+Rlmq/SR/P7+qyiiBvzuq4iR2d8ly+AYvTHxVTDXjZqVCY89iM7QokSf
LIZiphjogdUhFhWkrXjuCDP9oVC9ZjXBcf5/N/SyUs3tWTVyrkJMWruRlr6e1woO0bUGJRRlZ4oe
vU3XMuf54G9Ft8qxbiEcnXl1At4gWUcPScrLD7fnag3514VdFLYJEZwV4VXJUdTPztppt2ME9YMU
xukNzT0MPaY2PxR3V6tIWh2ZaAD8LS6nlPMkBUExczMos+D50WFhmcIC//GDvvLS/vPwgSQ1m1xv
Uuov6lVFH7QJF7bkWLqVN+zMc/yA5v9Xsi/Ozr58VVykaw/zg3ajPbPp/A7vAQcwbV+rW2MdH6Nt
8fJ+G63NbbnpXHFCF6vqZO/9vbrBqfmWeOdVsgLFX7Pn7fy77BTd54/y7/TQ/BQMd62B4zsIi2hQ
MBg7/65icgIspXQwPNbade7/0oz3VvplyHSs2yJ8LotzYd+gWI18DD0cn/b1BFFB85zhV4uI5vs1
c426ZWCXYpKjZMP9NcS08K9XClqB34cNhpJhifVwjoOCaS8M9GNaFbtZ4nuaIDaNsMzjOwt8XAvS
mwrZEi5HEhE50V2duXkIRsS7aMBkL0g26lUDwmzh9qWzBJLyKgwXVVhhWv9T1uvVSp/bCIcH220w
hoveIp1bZW5UMi4LFQttPLEOSrsc2IMczKo/q+wZ9MYelpW1sZSdsA4K0jcTOvfs/5ScTeTqld0J
/ibkSGJgyem4aOFm0ymDSvg9ok+NteWAu6KYErvNHxUPI7I1U4p/z4YdByGX/xNtJ2NBihkseR9q
1AvW1g3nLGUGaxlhJyEKxUdVRBuLdPO8diuqvS1/MaQVitZRveFHxdPKJNaMek1aZYPLz2kIqQoO
uFxWcJNKFN1kfEKLhJGPdpEj8Wxtk1V8kI+ZF594Rerf+e/0Wf5gWAdHSEGpQxcoL50Cc4Kl+tEI
W5UleCD0PQchyofmYJ55cvh9IQb1QpnS4eAyvK6tR5VpGS4zmFl8YMJChWO6Fr6xyHHxqn3G84UZ
Cme0lLvM7fiRvbwk4LKEtOQp1aoW9Gg3S0W6lN4ux7N1LJ/1h9IjmHNYRJ8UTebt8GoQvdz96sHx
FJe4EXmlJytDYSUutCMRXP5JbZa4DfVEteJhmIReKIPTiiKi0j+N+WSPeyNf47Bdphucpe1speVu
ErgIxeJoB2pZklvFD19G7DPFxon26IllMsKqNWKUDqMEJEc/RkxfIXsYOIRqRPAQ7ccu9+9rOHTV
UDcafnc6E7ryQakOanejRpteP5XTXefv+vmU0EG0xn2U/rCFXx2CORZR20Q0yCre9f9+uC/LVtiF
5CnOZKNqaAJPUvuAZ9gi6u5a/FpsNI9Fg4hxPsVYZknbhMRctJiqVxq7pH4pk3sG8BKhup32Bxco
xBvVT4O6K70rgfTsVMJMlfDFC2yN7aONWxOxQBIc1NIip6gnb9DGVZWqBA4ORBcgHDb97NTqtB/k
9qrx71ona4w0FKeNvCqRvCIY3ByioUK6+fQ5tX9+2E2vQB10+KSEwxTBBu7yKps2dnKn8VFokj0d
skzsijcH+xFU61qKBB45rRJRctn+gkCanFRi+8kmkSi0MfKVKViEre82b2jEfKJkePt6YYzs389z
h2E0cLe0DqfbVrmflfsfLv5KdYWnsCL86/gPVlr/LoOJFM9sCmcm6x00hQprXze6CyQfjIRDKluv
FBhz8Lghb49Y7KTzKpqZ5+NzgBGLbd71sJyNaN7bJsVtDAnHvBWsxB+u8r9FDkM2REbssTCr1ctY
VSVvNH1uK0jEnbIwBgA5FLspSJ2qD0s9wEEftVnmDcgAa38rwn0gPhOQUYyjZwR4zvS3wDEIqJh5
qMoPx6ku9vh/ixTS2ck5w6YUAZSiXbzHgT9pmHdA/9OgsFoknjOjKS2R4PNYTwkZgUxv8CUwsiUV
MjA9NktTvB0keWnZ8xM11FzXngjLbLqHsIJhhDWeLsHvh+ZhIxEjeGg/2zUjsPwzRaaWzilrTKVT
wrg3/yOt8dr1VH1kxVN8QlXLkciVhrDrBlWJHsjHghs1W/I+ZqLx06P57wpiC2ELYxKK3ZVpXXz7
spMMuWu15Ng4t1OP0BSCXAlfqE064pGWM+kfvfppdQZxpcO6SIQLH6lM7aIa3nsG3FGCJXRMDY9j
klPvVLijwYgbGEi9H8PAxYo+g55SDYAkyPtw3FYqlAMTWji6fwed+zMIHgCyXOCmJN86mU1EosrQ
WmPKBPPHM+vsJlIoyLGwVXcGbNjkzcdBXaEylwMsk2pwDdKflMD8Ku+BGXeFSXpx9hhjFUgBoXTZ
JivCRRn8tmvNq1+S7DODsKQgQm1hRTTFJ37guzZHLiiOqpa0PVxpqji/V0DOZ3VXOa+pATsfV6Gm
wvhmxMIs1ZAgW/UhqT+G2Wu7gcQfcAY0tcFGjoFIIv3FNBBqJodpwi6NQXiPANBv1pHGSpf8m04p
/ki2sR+c7DUK7mq6aku6VVvkK6qyLp2G5DD8UMtG6RZBC6aB2WHW6N1CLXhv07B8VIcYLp12IrnK
kyG7YZuZH7Op+a3n2UJFjKyTHVyKyV2urVI0yLFyNvK8wiPSWNt4YSgRkmLVZLpiKg9y2tzI+Kqk
5I37zjLUyrvnPLeeAmdet3VbuZKYTCYbdY5Xqio/SYg6Z81exIb5CXF7EcBULzJpW6tn8WYnELFZ
GEZ9UyXwWuPRw+XoPOkMrqx+a+UDdmIGLJvwTBItqpN9NSTrEamJ1Dk33fhuZvNTGxXH3lS9xLd3
7Yjbjv8pawTp2PjeF554FDreYAaT856slWx8K41560MfbpJ4WxQgk8pNgy3X6IfuOdaP+vg+6fsI
fYWGRjRJk51YxN+/VFeIh/++UxfdAl5JshIiPTvqDUVXmQTveTOuRsO/t3z/We8+46FaORP7H/wZ
iMfrNMkwg3eqVWQwvZY+dChpaYerxjyiSeCRhmZHdIm1MJyO0bV/I71VVncTq8XTnDusqRG3T8TN
doINCc5b4dAvNN7e0mZQHyX+i6On93Eiu1nEBqwAaMXIwb//1ldYzXxrh1MIPakMZi5Ogb/akibK
5lgOu+ToZKemjTYmdFK0iMy6oKIgCQKQxsmpxsRaeUjHaIUf/XQvF2LJnAfGz3N/KNXn7y/KuLK9
oW2hAGF3o0a73N70UiodC//doypm54+1tU2xmwmqcjvrv3EOq/V37T3U/gBgs4oXuYp2F6GS2Qde
FfaYD/jEolH+z9NGGP1ldgVrcT51enAohBqY8N/GZ0JQmbctKAGRNzMqtKo8SLgxODjuFaAxxbwR
Qg4mi4Ks1kuoI1PYWXlISNUzUw8vgYMrwI8OCk3SYQne4oNQLTQGaVnsrGR8dn603zT/W/igYMMx
UMPu17HlL+rHX8+rt/xcMvM5PgY2onKzcc7WtEoBP4iBHzZ+ukMIw1Es8s0MVLNq1lFDvKGL0EFt
tv3sb5S49PpnyYdIY/vY+ckunMC1rSTqItEIglXujfFuGtNTrMM8MtVgkTN1qGd5W8zM13OM8CJ8
y42Frc+ntCM2xaTjDMDkgoG5/avTtacpfwnU/CRzphhacdcE01KHYK0S6lJzImvheoay6e/rpvmt
OX8qNpTBRKSkYyAwhQzmwKTTeNza/IshaV7Wa1fUIE2k8lbh9vvV9pUz9G8pIeTHqHFpChTTvmwJ
IBw5jeXDnw5o48S6scd6ZbQ7o+VhdgwCAG4hrxfmrdmhlrJeqSF5AWyQ62gJWCAnMk66z1pFeYQl
SZqve+wJ5OrQtzGmCesfLvc/KwDrY5jqwlNfIfbqclDsz6MtdenYIqXH9a59CZWbFCAVkBUrgQyL
PGfCXbh+U6LQbctw2VhY48I9KKmUZ4PDcgi9yaSQRyk73dCJRGG8yudjjvENij2dOawBfaqDua/a
pfvD1f8HkxFXT9I5WnHGz9Yliyty+twe6HEOc4aoC6mXYoduUMAudn3wUT3+kyRPCWYlsSQsC086
FnbW5Jo0uUnwkRYVByudcgZBV2JTxG+HhlSGKz7N3Srg7C2zO+HYm7Y/XLnA9P5ZJVjjyzRtjDkJ
YQRS+nejjAs5k4dIgnhqfeDfucjKlzm9+/7u/FfL+PUh+MJjyq6a6iWBo0miOfB9v8Vu9Jz221J1
5dxaDONZhQ8qx79E8GRd32AT+tM58J/notDxUefTG6vYp8oXkKae53Vi5214tAcaeMJNLHbc2Mx3
+rxzpvd58DfM7SPkXBjIwM22S9K35jNsCAUwarDuZsxvBM/YV728Mzd/ivk9NIs7wZa1cHuNVLLU
+2OD8fIP9+xryfzzZNDjKDYxpaIYNoiP/PfJNLE5dDminKNiwWajD9T6exvjl6l8ondcYOW+GLpH
lAZbW3+ZNaYltC0a26EvO7eFpdzZzBIbB9eMauvPhhf2RDuP9h1Y9zKANq0rKL4IKe0AcfJ8C10T
en1AHCoMHLhT1iqsiA7OnFuzSZ+bEQ+xCJehMLu1JuVTa8xTBRuYPe/+rh+cdaNHnPpI8lrjdaSc
bbSbiL9VsWPoOJuixFhWuHPZTE6IKIEWjtlHhCnx0jJfY71fNFQME52tmb6JTXeqPQsPllDOHkoW
ZWqvTDvdE4+mD9tUurH01UCyVVc81uguFfk3Aq49dIvfbZ/dJrnpyrHvAoA+JjqQp5FAcnyUAGqL
J1wb0Vm+qQM9RKs/TolGwafxW3ZTholeFyKfiF945LDQ8UVWnp1pXI7FvY3cMHYeKvNVlVDKrBFj
xI9KZ5KRhLmxoizNqdrqmsND4QCTsor5EErk2dm0Kn5j0CQR98eO49Wx3UH6oyuZzb0Rgy2ALyyC
KT6WdrqWZEY6s7HxA+LiMZdKZmsLl+xjKv6HsfPqjVtdo/NfCXJPhL0ESS6GbXpRl24IyZbYe59f
n4dOgByPDSsHOHt7A7KGQ378yvuu9azWq3XJvwb5OlJLdrw8F6OCV3p9VZT2Dr8c/BYLqf0jlXNt
hGQskvQxwQXBpWn15d0VHIMljndze5YLoF2ZMRLw3NtdUYFKo5yIeHFA1jboCvG/MBGbauRxHxsB
6Gm710xo4GHvRdVem18xDA4R0F6t8qK0cDpk803yzbv7q7H0xwtgGTqVWRRRoDV/fwFwjdSWXgnh
EVXnNXgQxDtzfjSx4av3qBxj1tRqpDWXkMUuDq+5Pt010wxAGkvCyuIhkNmDhI+agmAbIarUGKRr
jXAy7TfhgH1aviRpuNPLzjOF8t7Q+lOXrjPqJFNyENgjoJBrwfjk9F+NFqQkvbF1o8YIQErbtB50
VpKsfYPQJKXrqSIOcSOK57CWVn3/PHLkVOVvlvS/TGa69B835GZGMONIuM6cIY9TfekbWxzc4uos
tuzMRZv47/lnubn/uvnLcv0fGzKx12W5Loxw2ati7jmAf+goO38nppL/WH+WWe7/fafbvEtBEGqp
yyx2KRMHyMX17bfyRZRflWjG8JC5Bgc37LML6hfDvvAxi1BSYhe9S3DdM4VltDZMUGVyAdkQyaWW
39WwHdNvipx/6R3+fqE31a0+CmKp78zwOAeuWBX3c+mnVKvJul5kgWhPqVNboupcVaBVYKCGqwwk
8ptV4dem7R+PRZd/fyxjP46AenWuQtrC5nZSq3cFSgU6ZTao3jUBZ82bcUlHhqpcwUECvBJsSsAT
qGtxtUjjA8wAoCLWZ44/puQ0/u9xI/2lvvbbA72p4QhNYYXL/5ceq97dycKzEviM1gpuAKG5C4C1
+K6juvzOf92VmzPuFI1iJYwMVqRoFdNycNAlcn7qrYJnan4tmwtutEwJ6Nqh0f3mCy8P/l8ffrPF
INIor9qeD6dzxFl6CXaw46ufTxsUeLyd0K5iJPi4KL/54OVZ/+uDb/pFxtQ3EWHmfHDopojZIfFH
iJDHjaGc1OIRKV5SIEj6//Hk/u2tlekUMynLeJR/+eP/Y3aAwVIwbWvhL4Hc0AKuEj8Nkf02qQDQ
AhACDsEZ71Ya5M+KqdmiviHNJNO/dbr8OSUSoaOrIh4XVRT59+/vQ2jVFZTxpjpmBH7Nj90w2yQ0
Mz8aI9g8fFLVYy9Twcw0wqJDuxqJZdJYEzHPP87YQmDvffNU/hwOXJFJbVmDCEGczc34l3MrTBIO
o0ejumg0FhAsL9kkZfwWTOQ+cW4nfGNUN9n0zUD8s3T8+wffvATCgG0rr9LqaOIDQ1ORfiFRBNbz
zff7c2EA74QrH96RQeLpbYVaNfoMm1xSHDW4oP02oeUt7FSMJOpbHKyJrU6QuDOz9L6aeIP6HDAW
RjqC33TB/8JcgomyZFoBvpEp49/MhG2oBLqWAvvuKLlKJOii5oHrir9lehsm9CTS61WUCS+gMxgz
72AwxaMQNeYuQsC/LDVYIDL5AfKNBEllIcT06Rs+gsX33ggPKGhN4XMmAboNRnsJZFqE/2Sa1VOx
m43UmXF0fnNv/5w70X2btKLpoMic2Zd7/x+vVXINFXYvinDAMFsOOEqkZkWgArbAputIRTCXsfNt
8eUvgmYTsedCK5MtmuDazZA1pena4cMUDpCeJAhwE+fUuBmPcZX7V7CCpG5TBXFkikKT+IgDo+Zc
dEWDxigvm4fWHB8MExrAN0fTX2v/bxMcx0ZpaYQv90Ll4n6/HVFGiLmpZ90hL+hryk5XBD6RNe7U
ts5I3mpMD7hh55WYOiAtv8WROzQPQRni4YRAOkJUxVGhXn05+IwqajzGqsDWmLCX64w3wbxvVdDs
L7VKNQ6tB8cUbb701/uKw0mkjG6BNcOQQ2cmWKLp9M2ALZuHt84iGnDRpbIQf2m93w/rJnjsahoH
iacSnYGqNaJJEpGZOFBQEeTdZI17YzoIkXou88Zt8vda/w5R8MfgWe6WCiZhYbhw1r3ZHQpVNyYC
oIKDRYGnWwibAosRfYlm6tcW2FzlhwifkER6nfBBc3qRxk+RDo+BByo4mOL9VH/UwlahMvHvYW38
ckH+x4NkD6Qyy0siPklZMtVbV14rNb1V52p8iUy/qB52auaTNzLDTSIf9oqfyG1gNOOvELEcUQWx
OzJkUcRF+t3VfDSn06De5bizwuhAygzTqJpuAtIQHvDMRz9BSs9QrK52mK4taRVQ5eZ0SxwonOHO
gULMCa2ytjmDxFxbqpt0bnP1MNRN5Wu9hEls0vktCaju+TWCwcIXr3RODzNkVhFrxM/U2CEW1o0d
fLu0PNZf12Br1Jeifpize6xjQXcnWscZuYa2K/UXpTmgxNGDozXdz4iGreNk4Lk9oP2lBiEHx7wi
CvUUghUNzhElLp2/tVMYv4I7AY8Qtrm06Qa/UZ8aojhRoKKOGVctcGyRrB67ebEy/H2gAmkAOjjJ
ugYqEMmGG36w1XZd6KKzUZMN8St8Z5NILXDlIJfRB8axV0iOPi9/nzupxM782R5gpvKWU44aYNiz
U9vluKeLddvjuCIr1L7yggjueBds+Q845QgnXgvVRX0SmMcCBq5+xw0FVhdLvCMez8AgNLTzZeoR
9QErWiAdgm4fBY+BjLDsA3txeUx+tNnWih85wo3zJvgUytPQrRvdzQ0vkDZ8oJred8amJnUGkHp9
Au+9jIzWqRsbADshQnNh9xLGLldMXAxJZcgxaN1VPn2OTiZ40VbpQz8v4wakEv7IfF1GLwVtZ+Vi
xXd57suLu27fzLv2XcVuhbhT8etiPRnYqS+NcGcIXBhNR7UC2nSIBXd4kYDQBGgZGmFL2Ko07VQY
4THSpJVGLhOu/4buu0uDWMZ7Ya1UepFfUc451Evk1VVaST/loyXuBrIfEbkZW1Fdh+I+10G0PWjx
uazcbNpey8dcXpPNlj2ksxvJQIs3pE4b5iYG6C34k3Jf8N26wQ3LTV5thGRXFhvrFf2gFHqmtdas
fVF5AvCuxBHflBdpwFDGaHDm9l2WcZCvteYgZutgOhToXApELmeRKsyQgqPNd2XkpWDGA34r3NM1
lnwB7SsNusymmOSY4N1jRIKHpndaKhuNg5N8wANGSUFsnkN1Qyq0yD1H6Evmk3Anlltx+tF2xwLW
euS1CH8bOoAE9oK93FwBtjwUP+dqp5b+oDjVeJZUTtRobgjfcyXJvZqeomwo6GK8WxsY3RIf+p/2
vNB6pF0YbtNh3Wq2pPojXTVhbZXrIVhG8RCfxOQHzX1J2InkPxcverTuudq5e5Pa51h+6ayLlT0Y
SMLzHzTB1PrO0n3wg1P0cZXPSriTAXmZ60w8Wl6ivl/bHZKaelxL5NMJ3Q6sY9S4me52V4/Lk0Yy
aSiJPBTYv4czuiu4RWRZqIrHPoRfZckOloNo2I53ZsyjZCe45H7r0k4P1/m8nfH3jV+pBUvKTwTH
E2JPglNNgBDRcKMvP45XgAYrDZALPyR1zzzTFqnolVYb2VtOlvvtj3wkNOctki5qvS6sM328Eo3T
5F5zv0bjP+4imSYXU9Q2aNatSGi1X1+PqrzXyZRATWBuxPLVqJ7E4jTL+565F3dHvAka96rtMLxg
BQ2DbVMc5/z1KsFQ/pmqbmj6kurxh6jwo7txD+qX3ys2jgXYQbERT8+tKzFlxMTEO1ji00fmGpEW
IIeydHdNAWO5We2SAsRRMbVWYuvKvR/g2cgh0PLWVa/1fJ+Rr1D4HUJDmgirRgodVYGoHo5w1+Be
A/XO+fdQ/QA0uOp4LfXyEpcPk/5aiO+mBgNb8KX6nkHUIrSt3VTxuJEkw5KEHuhE82zK9BgSl2N6
s+jNP2k/65kXt3RptmwDjGghklvCs2G8GOM7MnfsxSq9Jt3P5q1ZkLqDfO+Upw+5fuhBjsqHybJT
3R1Hb2iOZrij51jEhyB5JK8HKfomxd/doJmMm0PQXGLFVaZV+MOo+S5uE11G2Q66nZR/lNZlFF7r
4tDDHh67Z1li6a73UbNXBSdSDjWnXzLQRKfOPbFzx87lD0Xh8na2RAzorgatuiNhzR1mtxY8ZXTM
NUAKsaT34xaJi7HbqjwyojUKHExhmWf+GLJ1GS9vt6n5yrAOVURk6zF4lYsXM79kW4TsvbjvDYw8
xP+eTQF1PUBMEj864T7WADWBFhqtlWZWrNlvM8KgoXoq5X3X3k3tceIlJUpPfpTbk2m8m9YhFCkh
gwIyHIrPPGTUY7HoRODIWLCuC0MdfrsheVWyI5FHGQ9MgJZyL1XvY/AQqGtLu++GU24csvouNvwO
Igcp2KS/uK3lj8GJsXQtfCnGOraWc2+WnJiVhZFCh2UGfL21VC8Kjk18yNP3JuMUtSWGte2ofG0q
0wZ/Hv8MFZIf3SzfCvJ2oPhZok3Z5+GbGnhSdNHqY7/Rohcj30p4HmZOYsYutz6U1lPSdVK4xnWN
gRkXOtcFsDp4Fjtbee/lVSVvg91orhZ4T7ZD3s82pq/ciRZF8c0p7led6GZHZiIz49Cs6uQiGzfV
LL0xSZtTrfgytZuUL5D64rSNRIeRGW0Lcmyu5Pe4RHmyTqmnrtzKituPzwLcm94Oe5/4SWLmslMJ
lLGz1fkIaKVM3rJqX6gO8SqoTgYHuWjlzDvzuYV98yN8ZkNGCXZwe4k+A+0FUATHQTxSs6r9bN9+
xM3qJ7ovElDq2p0vgJLbHa9Rnn9TR72tLC/70d++/c3ZsYebq82dCQgj2yZ7jg6hSDT9EqmedOv2
Ldv36abIHhoBegeAcE/F8af582iHbgkmG/GOYJfhfSbe0S8XUxp0G0IKloFVOPLowWhMZk5SK6aH
pH28Hq620b+H52I7sTaNDwo67cXvpu8aHZfaIVbWjMD4/O9tt6TeVGn+79ek/bU4Nyyi8n4/P2mZ
Ws+lwkM2pD1hUQYCHi8VeN1Zct3ww2pcrFs5uWZr+QyKZfIiyWlJZGLmVK17056u52WvRe9a9bCK
WXim1GcyF9Bd8dBjX1HWUExcodyk1WPWPKdsQwiAQuQNQqDbZrrfbcOcNrfDAgncsgqRODhwVgeF
c6Mn4aJr/K7airQEIy/GnwZaR7Kr/tzi7ax9/dy/NSRP7DuktDBipqfumV4YXVF54TesJgUk2VuP
y5+/LWCSIKbN6dvt9d1AsCbgPkEQbNAMGnzqILHkTo/aeVY/r+VeSN05cMqz6CEKyu6k6ICzPgY7
BqXhgy/5BnkzYPPAXz5q44rwqkD1c9NDMgC9E2kTbgWVwu8qNdca1hzFNR4nGgqE+V0Sc9dB3aCl
QoYl6xYz1/TYIBI2V8ZTINjZ/E3lh7ILT/KP1xnJINxESk/87/cnXXaBKTa1EV8s2UbhrUTAOVcl
pjxWXbrmn3WLLQkIqUuDn5Jw/659EHtwfcaFxqaHTooK7AFRQ0lTjN7sHpbPSNatyrnFHsDdCovn
q9P8trjjEF1v4VaE6a6rXMlC5OzBGRERew5u/ckRWUoIBMOAyKZEoI30Cu902cMhq5ZW8q+0UA4g
meUnTIGZjUxVZyYAQK+sYn04RL2NUy9fDQOTst02AE/g97sI0qtmU+c+fahl2w4nBVVD682k30RO
Dr6XSDWbPnoj40T75SblsxVS5CjtrDAR7MK76Tl8q5+IENQRFjqR7GBczQgwIX10ZN1CgYwYh0Ye
kWCrAgskewlE7Qy85wWJiYZt8SZqLalA7M9BVQExY/knPMzmp5HZUodX3fRR2Vv3/LH69RCuNAQP
45f+Fu/qL+UHtYnolVMeCXoPynr+Ur/iu/gd2yp3DGUifzATPBBOSqRHwEbBY+9absHDmW4m28BW
TdXR2Jp/kobGNb0RIkL0QSg78yuljlqA4Q+YAfAJbAgbeWrCP3uXyTvmoERdC+05cxJF8ckzMJzS
ZSVieTkk8x7igCIceNkFQaCrcq8scB2AIHCQk9L9FGDWwlemDgUDAvGp+QlDRvjC+UdHRngfX6Id
bcclXaLyCYtcgjKwbzyRNl/+pBIhPAJJlez5gSsMGYtYVz9ZdQnZVrRV/dMYnVh2QhZpzU1Em+gT
EZoaI/g9v0c9XxE9W61KbFn03gKnTTwK+cMADRie14oezCgRSeKKGAqY5u4AlODhrNjYkeQETzol
AnDZP9ANpDhSQjJrfJEtDasXaR0fwY8JzMPgpSWbArBXOJHZDWmTH6ME7xzlJ0EJzWLGIijdLqxV
dcTrV5tkADmFvlqW7IBSE3sKO8Bm0RIOvNx7OUa1AePfXj4ybp64UPDT856qVQhFd0HBrFp8BrQl
Env6BJonk4AC5bl3rMQNivVcOrzP7QeiFwB25FKdUo+8EEzDu+5R/bBw4o0fxDXUSBI54nM2RxyG
tc4kK8jjZuL+RHi6Kj7Y9Ce2QXbHvfrCzwDwQEtVqNZaFF3QKNnBxCbbRd5VsWsRSjKpNsccZFbi
wAFV6LfN+zCl7+qUgp1bC2kQ/yEk9GlwS83vDLedN7qnfMUPDY5A0n0xenQg4py0AKCyIo1Csoiw
uOIbBie5wGeXDSepgP/1v/y3//U/fkz/PfykDpPNYVn8l6LPCRcvuvZ//tdfkoj/nAaB1IuEqEMj
FUWcNLfyeREgjXQtkvxUwdytroLXDk4tvujsw4wJkbPYH+Mc7xEWg4wRnfWWk4IIChAcqBR2hgyq
/L6cPWU+KZa6XlRgc9Reur4ETvm1CBJqc6Cx8tKymgnwkEQcHnpfrquaRqQmM4HuW/PZpPEkRIcM
fmMLeUkkkCxPbGWKl8jsjdIQwvSVNaG/UFTId7X/fRdubfoww5e7QIl+EVITGXyzu4mKrC6tOsxP
48S7STSUEQO3SlmFUTm2KX2pNrDzYWtStBk5fGut6P37Em6Xo+UKFBHl2VL14yJurkCa4q6Yda7A
SDkM76XOBb/Fre27F7l2e+W7uvnS2rh97orCV1U0MsJl9ebzrurYJmMnZaeUUOsxBwtZZweFlSVr
531UPFbpQ9CT95cgAJwOEcNhBOc1T9+QVW4L6cudx/6AeQMYHD1t86YbpZMgjNQqyk/FJDhCm7gT
a36RZPtJ9/X+os2wP6U7T+8/xDxHaKhDp3pcxGycJNBDk08agvj67qpuCsO/ropdPneHt4Li7M3m
oLeSMDezIDvF1w1R6/bYmw5AG463EXr0QeLYgh71W+3V38YhwiWeBtheUM63PsUKAp3YcCQ8LZkO
CtYCiRmuItmKqVkj/KfJbD0w3ShiVWjvc+nx34PwthP963ujAgbLDn4GqPNt+0AZasr0YXaSjMeh
fqBD22jd8skDmVm8xLWw0/rLNx9604r+Px9KV4xhiGjrj/ZffM0tQ0zj/BQqFB3A2B7r7kO0l3yd
p0XLhbutmN+L6D6rvvm+f3npJP0/Pvmm/1eaU26lMy/dYjMrP2m5h/JukDdhdRp1ny/772/6t48z
UOYY+FRoGd3ydnqtyfuqYVSVmcPd5eMaYVdB3bpy9POb/vTvj+MG/vmSox2URAl5AQ1I46ZLlZpa
Klk5Po7KYSfkW0tA5kvZez38guiMOer60pYUbh12byAqQswR/nxJW4I7Wf4Q5TiVujE/KdS8dimr
oVM8ExsLSH5e9iq19YTQWPigZyzUFJIkMD7k1z6g9NddaXzJWiee3nNrpz/V7ItE5A0nJHorzP7E
MerEETxNQraqCaF6n1uvIqGrXxFzCwFo/jl2b125ATuIRllQffM8dGx334k2CZmKAMQ75Swh1Dhh
9KmOYvReo21WvqLwAIXdC4eLILp1uLamu6I9RuklKs46iOnD8BHmH+y80+GQsHl8JoN2uuTFiU1A
hwnyvtuFqU/nUCtddrC1QHb8GlaoAbTozO6HbDm4q7YEgaV20ITk+rouTpn1XA6uhl2RDShH8SU0
NwZ/AzJwrb9Gz8A5r0TTkCx2Jz9k3d1SNkasrjvatCnwSY/ykTaC+iK8qxs2pJbozqeSEpDoD+m6
Srb8ML9+dNoz6WpAPu/Exi+22nWbKstmoVX3cA66aWsGdmItB0ZjvJTXuzR/QcaNApYUSTaM7kvT
LKeADC33fLASXy430ilFJnw9S56Mrbt3LUd46GfsP6cRp+h4D7iAtglOOuq55SnakC1ROgQEJLqd
m1vBuZf17XzhdEChgurEDNEGPit4mrbbDeX+Cg4ttWftrUy8ON7Q+kBY4JenRYT0uIilNUgtYDeq
7lXNKCyuw8EjZg8GjEILakUq906c90/EjTTQXqgWB5INUp04jS71iSurfkAXVDyK6oHohiRFk1j+
jlNmQJ5pW69w/wruz8C2ywD/vIP5BnVKeqT3sR+so/ZFT5pdq7HJu3Neba1oH1B1Pcb6N6dN80Zo
sExx1IZodNJqlKGi36wntd6ajS7OyYW8C5xJgPko2QLacQagmvVO9q0X9oPNy2zcE2V85Yxhwoto
DxsOU+3oNJSDjnO4FRENxsNlIh8LG2iwByJYJ34OFXSkctLYyiGQbTAsKocjN38ZPqaS944Di1M0
XrddDvwN/B52NxsGewMmx9WfO9B/5RaKBPclWtMiY6u8NKSWtQbosnpX0dmmebNOP8zkQL3dpuGI
CBLP8TF0gE8Pkjckbtke9cSuA0dqv5nH/jJtKtxBooUUMnAU/abFX81NF0nIoy6W6Xc/I68u9qMD
vohoR7JT/z1n/m0/8tuH3bSE8TFmSCuN8BLObEmOhJOksp/L22YzH01iNuePKoe37llvgurJL71x
13Nk/OS5fnMhfxkyix3H0GXGDb7Wm3Kj0hRhY8RjchF2EdLTB3SmlP9FigjODN2GwxSxs1thXInP
Ag7wj39/vHmjyVlG7G8ff7M/HHDS6GEE/pbKgXZC/No8RD9pXFIbUbMV/03rbyDxk5IHdjoor+KK
w5/woB9zDpdkcWDN42zwVZ0hdqRvIUJqySUAgZ4NR2Jt/NRiqhM0nxDS4ir2I9Mzjl3sEb2EtQ33
GUZ3BjZWY3b8+cv1LlmosxSlm7v8Z4DteYM8wLRRqhyQX3DYTEAwSV54dfhwyk8R58w3tJAVYdqY
3pgE3oo3GJD0tk0aIQVYjm8OEbf57n/cspvVti0liCTWryemX1R80qFPnYIW5wv1vUJzhRX5u/El
eE0f5TNJeq8sEOJ5PCtv5EDeTz6dQ3HfbFvSLMc93c0Xpi6+mzSumNb+/XhvgSp/XOvNzqedg0rv
8z650PGuzpaHOvYz34ZY2u458XRPyVpdm7vswmk0/dAevvn0P8qsjC6VeAWFCZGyMtyV34tv8zwJ
mFpl5HahO2ng6XVgzxy1rxvKUejLtWEbbBXwcUjxLGzOgKrWFK4AhTWHml2MzDlghrBFoqX7lubb
HlNOuZOvqEoOQ0NwulczSONH5aWK4dWrr3S1Rgv40iNZoqCspoDVjd7El/nashQArBrO+rsknPCH
0T8EhG+09whA5MrT6U6lh4wa2ajZsfXUWl+j4QKMo4k+ysyqEnbglgWFvtS4baMng5fCAU+T+f2H
Xm7nNXhWrbpThkMg7FiPqaM0xY9ee1KyLSSPhpDB6im4j8x74SlYQ+HC37JNkYBd98OOih5mdkep
Pvn6Z/OVGb9J1z13hmwcRNVVfS4191xu8KvCP7PWmUnxiCX2kDyPDnmhig2TuGPVF/FthtcnDIiU
plo7nj974418UoBLA20q+tQyFIoK5Ol3pIVbZ+Ey2GDtQQblqKdgLbydylQjijgshZcUyB2puqGf
CY+F9cjJ0yzukZfI1Q8KcFRVKSUod50Q2sLUkKTyRhuNUqMRO/8egH8ff/9xRTez2xwY1z4W8pA+
5w9EBtIPgYbl1e6/WOUSEiTcyAUFw/YBa4+X/Qw0Z5weWmtPo5kqZpjAms9Was/O0Kkn39xk4Nom
dyqPMze82FIAkyl7x+Q4A0QLPPIWCrb8pqslrqAQT/DNaf42T2u5wzDV+ceyv1hCAX9/n3Is+rJU
h+HliuwlQTflXSHsiDKI6VfYBb22cgBw3YG9xk7XKBsjpHT5qNPX1Q5KfLpWz0y0KrHiCDzYEyXX
A87a7J3Y2Ot6+OrICnahl1G82VXDa6i9KdPwzex5a7r99RU4+ZIlhAgUSs/Nwpum2dzpqcS5V3CN
gN4/dDUj8El27zwAN8FF2jen2uf6xyPGizDeLA+uJYk68GN8LpNtaIeWTtkrXjjTrpof+YAEKKB8
YNgRBQ46ysMdRWtPr73wKXsMv1ky/2iR8RDIeYMez05PMtDf/f4QlLC/moU6RxdFeOtgG18zTyeH
l4jked8mvvkzpdZsOdSai3bX5AcO8pbm06Whfz/PPmeuTmbL5VoluiM7eGUWEiIP+AvrPV6mabbp
eLKRzuiUiKu8dpLao2etEzlvbcvG10Z2zmtcLQIBBbI7zVs6vU3ij8NTRI8m/UZC/pf1jumbwywZ
LYsO8tYHF+VGHoz5ZJ0Ra+V0AGRnRKQ0Gpi0Id/sB7aappPeFd2S4fqCNahPNhGN3rVynDJnrh6s
xwkOAM4gFYLMS/5A19rc6SIghh2VYiX81DijKGs5sYtO/GYF/KP/Q0zgYuFDxkn3B5jRTacvL6eq
ysbUONdA1ZoP5qIo2yPYaee1OLndplPXg3lRxh8J5R90AwASVuoJwSeIR/2HADWE3k4AFMVpDgrX
qfrTa9d/82KjEP7jCI+6FPCGBLwdApd4M1OpV6HRpSY0zoXwNoCFNB7kGeqZzTQ/y1t2wM80+qlZ
ymvOV1HzQvgoddmQzmx9AazZmeuSdc6WAkcYzvnszwOnfs4PSbEJhnVMwrUMm4U1EauVtpaeQ1fn
ePhTp+W5ImUcspH2OS0EbD7KhOHjqzKoCfK/C5KvmB5+6Amx3oQ10E7caq76IJEBfqzciK0qGhb6
njOjvvaLaR9IEALs7ilax4GfzHZzqbV3pfP6jniSFfjAxnLLzVyDCSKTepk9aU9QhBGVtaIhMyEe
NwC9WIoozAKujhXrGXk4pIRQO9SWQ7RWpqKdequY185XibfvTjoZPuzBAfKAuFTj6Qtc7WgXucI3
JcNfgszfC6o8JoqF4FzY2vwR0hmCWdZTrHxnOsKcFyb9LtO/WoWWLihMFF80R+6UxA63d/WhMVeR
uQXRVOVuYx2vxVcUuMGaSaqhiz4+poQOvFfsv4jjhTH9buyrwQ1sXd/qwc6IvzmdyssB6ubSYedQ
lFKpOxN4fLN6KOJQGp0xo91a4at/meI9sW7y9roP2McPqGIfxtco8hJ2FuWe78AehW48+YrWqzG4
rJbKRpKP8h0FYmPz75X6b7f1t2u7Ofw1dRmYOSXic2StkKa3a4kmNpvS8UC5hXwaaQf80yCUxY6y
lQy5IH4MTgRbjk621UjyO6fIc6hK4Mumc7Q3/ZIDMKB/r3SoN5EUbNrvX/++5lvfE0sZNCIREDLK
cAIqjJuFoBIDbRySXj6z3xGQBR0BBUw/2GSiTVf3KVb8lfSqoTT8LmnqD43K7Sff7KtNGBFjdB3l
My2b+GhuUasWVNXRIj23nxnwKBNBEIrmKr0gL+owVhfZoRfWsnD3Wbkhopr0RINlFUevDSCInwDV
Glt9QT33Tmq9tO3ewKq41P3O4i50lM1I1JGyQ0w1OFDO7jmNXZRN8M7EM6NFQNSoHQge15+pElBY
QE7w7zvNzuZvQ1e28Ecr5GuhwPl9zZ2Va9wLQyef6/fq/Ja79TamMjVsTOU54RPL0dUHV47hK33F
8TkavmTKJ8x6aNrFfkMju6Cvu9b29YfoSxES+SUgPrmINBV90bd62tXd3ujW8hdtTAUhT/qV/TSf
tAfRtHUX0wb9WCPbic+I6igVrkb1ovrS/UiRDuDzwdrLPn3/5nzF72Znn5yIC5qlSLJ2Uwhimfgx
OxI8AMcaaXOO+YZEQ5l3xC1ZOybQStgJzKAtbbOwz+1sfJrCV/baKN9Eu5y8gB1eMvX03OmS0MCd
f+jRklJPQ/MKgdKuCc7hXP0qXmR/nFfDDxGhKi76feiUz+jY2+Z5oOSZOIHfwBlGIAqgZ4VwUHm9
wop+wPAhuP0JU3Iou1TYMuqN0nCYlyqR9mCsusQbn9pt9Bj3YHm1N732IbrgAohdkQ/cUyOKj/AU
UT+oa7r9QEyAB5Xv3YCY57Odt9gj5mhL0IaDQqWKfxBOmiI7YcNDYlFpbI1hXUMrd+N5lY971j9E
Aj2saGc+0h0ZjXs0vIFtyuv8ueKQZPd7/SNClCfuZCZKFKKD1++knxwRHeYPtMn6cg7LEZS8/Hsk
0qP720jkdV9aN8TBSjen/0kWh1YOFfms9eThOcbpJXrIfqSHtqJdRa7cKtM2YfkBjxgLtFe3BR2H
dz2j9Y5urPbSS8iZcxWsY3rSlxxSKVhgUMYedmLxkoZ3Kd8XsxA+jOq5DdcoGoB6RMiDNH9EN2Vl
lyW65qzv98OX/lI7pm6jMyAtDOT2o+DqFViSc/ac2xahv2+B0+wqWuiXbhWdpoUgurbYZhkrpGig
GrdUvYk2JB5PWyke8bzMuiBWIgauRFnCUU4o42s2qTZAc2PkmPHR5itobxVDj+rqeuQ6F/J7Xe2u
e4qyjyEpJx34GH43SiP9Qb++UIXXGAjTmpJ5T2+/UU7DNV3FUF56oJevV/UUY0n8CH2c3e0LmBAE
AtALJduIn1J+RkSXA12L3kN63c/zB0Qi6Uxdc8WI2xPC2uwE/TIAYbquekfkPPYrjHeVSx7+/S6w
MYBO1WZCSPZLPTsnuziS0dSuI2Enh5vhI/cV3yDPJ7vLkS1SVDW2pMsJklsae3Uj0+CH6CzxCJFO
rZECIgR7NEBG/0Seo32U6nEpda1B9R4FsNCzAxrLxZpvkfa2Qsrtmx0M7PY4jgAaH/v4hGAqWtKj
XRwD9/E25F3Zd8+BoyADx3RD/bsih6nYi/dQLvbTY/GWTVTaztUbomEKCY3hzYY71X5Ibk0FnWYR
33LXUuH1YgLwkzyKSfwVda2fUB5TxpyShwnptQTGPN9E62o4zeo6aSEiHEcsO4aDnnEvMK8ZhoOn
S2nvU4oOpSOJbq+dYUo2HQxwt0Jf4klvkNO0r3JjHOafy+FYQ7JdH9lTh0+asZlyHELO9FK8SP2D
sgyW/pMPRg+IjsRh11kZVJntYicoj4knoB16EJK1tH1l//2Qe5X1lMev0SXGT2BTxlbuEgfRsb4R
T5W0TYxFy5bVPg2ibteHW401v1pLyIy3Ezjv/om9Y83NilYt0Cy31rz2fxN2Xrtta9safiIC7OWW
6l22um4IS7ZYJPbOpz8fsy9OlhPE2AsbQYolkpNzjvGPv+gEMoGuTCt/6ypXAR5RuEisT0L4ntFE
U4mvWtF9MvXS/QFmKoU3ErtB2A7hFymIaPAdU0f12NwVJA2um2ZDPo06bauZhwPfs8R6vMZdrSPt
rl0najmo3XsJsXp50oWxF+OOdVGh/jm2bhOtE0J+O0c0IbCP8P6O2O8In3Lysxu8y0vHgSYxDiIB
3JckPpaxxFCMNcbA7BUcQVyB72Ei+Wu/gnpowN2HL4XjUbjQctPG3T3TSeg5SPitxx9iAuAySqL3
evGqpzEGnu9mOnkKA4VzJsEQnd29Yq158LgKZZcTTgiq798LjNft+Wswp35JvM+i2MjEXfv4QMev
NxO/9Xj+FM6WiXOlssmqmfbZx6BjgCOzkVQBLvDKpBUPRfyWgaEFNBDqNlUnUXpFIVDbjX9sQdkM
z8CcBhPVQZNR9ZM3VqqGrVC0OAJyoIVajh/BIT0R8M1Kk9DwToXPppnAmMlrSCufrpSRwLRtugpX
6IX3pbjThq/KT7347buQ/4Ql9dXct+q5T57BQhRDZnSI32quUCwk/xUL0haaxqP9eA2vqJlN60uu
piFWXuIwu2TLgIM4nArLMl84VMmANDxLpijPxWsMUY2XVdD6ijYr1+mB0WsxlWByK0OsOHB787dk
pIdjXRgq2hCe1qHkPWn2Orunsi3z7b/PMrUHf/9xRd9JsF4hmVWduKSB42+USEtJ+rI0pg3quw/j
ESmXkM+bdh2hfFGBEpV4D4Ey8UbkciHcHo1J9QO6AGFltkr4YKOec65Gs055vWueO1zoxkUTzMuc
FQwWMwmkD3qhcBl+CpC82mUYzRR9Cf+HV/Tfl/YXgoOm0+kwTCKN1VSNbw9L7KgVs86Rtg6UT2RN
o/oeL9vXWFzqJ6qwf3/a328kBqq9WYOJIvMbxpAojaw6JTeyIh6uo3YRA5q8ufwoipHzkIiufS69
54ewyYbMeCxhCpkOSj18tmQItbEDAxpTzwH4kk7hj0EgwpmE5zNGY+NWWb7QbUkT1ZvoZCVcaLb3
ijhhzJy9ToF2KY0fLud/YMMfCwOSGPpSUcP46BtZx5PbMCkBwbY5i9CcuQ6+meyQO5I99PRYwFsn
bxVbPiKYGrh3pIJ2iIzGiNcSwhvxxLFK27LmOkrobI4Y+iXMUXlFs2iP/M931kh0xGD+fO1S9Yym
UmZ2Q7gmzqEzolnR3xE6NvO6M78vEnOQj8OjsmvYtJhC5aNOHoZT59hitLPTv6Kton56l6s2flbD
oBi0IyYxFZaVWJaHH21zzcStUVDB2/FIz5mLoj6zKzjf1A/tCcxKg5NYj4sKht+s7Wgtmfjbm+eo
OznaQC1W3ol+Ki17P+egAaSEo1kzsOmiFbmyKcW9ehfcjUfNc2sTnpvVHCBRpRLsUJjY2Y5oVKTu
xBjaWkD+16rW7vWyWcnFutPevPatuFpMNAjKyGfl7FmiC/M/EAjB2TQHBhRfQHTy0SYOsAaD4BcZ
Y2NoCoBXwpvbTPQleo0VAQ3AVdIcOU6Ms3k61BAnzwNpk0rjYJ12tGtPBgeG3e5TbzSS+Dp2ysUE
OLFw3yj5OIwyd6xIkyxZpOWk0c9PmtguQsG5Fw5ys6yLLZq5MtuY7rKCOjLspEmK1JBwh2wp2rE6
k9pJefr3i/U3VAyLJ+LGULJrIvjjf9s+8njluPNZiEW4ETWbMVu66rJp1ixMbVy312aJKCaMl77S
J4eOhQ412lQRwewQrI7b4oc3A/eVv2yZUg9dY/CAM7/1rfqXPfHV6a0hbYVN4EzYC0tz50QLygYk
aEhAE17wAW2KPELkJz/naAue7yy+Fl5xtHWhn54yToRgI9L4ZSMcByvrPTGwBbCbZe7vqj2vzvMY
6FPtjG5OQ3ggD/PmI4Xl8uE/T12G7fmCoVc3lrM776P8IneiXRjTZkdBS2eqPowAKdzI09/1Ock/
EQU/4T1MWVBoD51hUsA+LknGQI9KQvaSyI+MnOIC1Y4tuoeku4bxJdbu6APULZHByGLjof9VMC7h
3fp4FTfT5keQ0/PFbiWzI3RbP5+n9N7aauYROAnp/evlDHVjGVlvirZi6Qrv3ZTYNnSntT9nFlzT
vMOKLwcW6ZrU+wgqN80cgvU4uIkIIWHA1kclIxAGud67SdQRtBMyNlaMUmtEbXkD7QOJebwk3qRD
+mS1g5E1f24ZA/Q+TjPkJRbj8tAkl6dmtqhShy6kBHxtpQlfXrDQ22kiH+UAh6Ar2I12R56zxBdi
nwGtozo85eJnAqSRL4RyCh3XhdRqNwKK3PAcAQOvO/HLpNf8bIg+lBfKrBpHS8Kd4lHlTs3op/Ps
7+sOQlkvYMcE+Rv+IXuyrCUMI7ZxO7DSM7aW5ZPRqT64hm9OMJT3IsQFf6k4oyTZKl8/2cjIyp+1
Qv8C9nYSooZT5/fJk9DgYOdpGP/KVwyw8BMyOIeQHxC9fMdAv4Zhf0Qp+CFVpDz3ZivBZ/1guAfV
HyUDAEuHQHmrHjCgcp+f+JuXXyUGs9Gw7AaWR9S0nX8U8jClft1mG/2LghqymrSXkAASHDNuPrUn
wqJBSK0+aOEM3tUvZQHlntpIH2Du3gybyu51E8z4BhUa9GyIRTGfjXQBjIZy+FiSAjvqxQg7+K8W
8yHbfSMqDWOy9FDBLEiG8YHVK1KO4lcbQGG21Q/1gUxcRp1Ow3LP9sZNBl0Oe5UPwc9wxUX8fkO7
SwY2nJx6K9AxnBBC5HelHYhnl0VEQE25x9cPE0ZicPDghPr/4n/lsDQPdAQmkssBUlJO9M4Zda8h
BHn28IjJNocUPQkmZE/buzKmzF8rDZd/wSYHnjabkpy21Xgoc1QNjJbfu5F6gxwGTISLlz8oYNH2
cCjWcYMKJ2ZQLx6EM7KuvcP/IznSoJkDbRBu6Cpqw/a+aGdUoLCv7qB9aR9k/r4wyvbt1+M5K0bN
uqtHKZz3cIByR0sHTTP08b7GMnsUXfVbdtCV6WvlWfDIghE0sZCIdQaQdDt8PnKxFrWQ7VG8ezYt
A7Co9tl9OrlddgCnA4RIIhwRnKgv4o98H/NP3Ia3h6Edo7veEueXp+BvBiJyWhp12pbiFhezIpvB
Lc/yUR9W39raZ3rS9FFoDaG5Z/gwvMYG2WQYEXALiXuHjWCX1JEYMVDXAMPR1ZP3siarAcrq05Zv
1QWzAQTt1p7GW9nrIwNGsY17nIvah4oaSc4kmck6Pgw2jivxAYFMzDyD7DwEFySW3hwM7fcOp3DW
DwDxZOPXrxtbl4JfHXscqxbD2XJI+DcmzPj1kpUl5bj24jti96lZ/ACFXvQKaM7mmiOas/MHy3/4
XMyIy9SDIfVKXQzVPcbUrN6oBU8bsCRYGCiQQ2vjgy2AqbCeicoYM3BamRwVzMveKQVidM68o/eQ
DZV1Ks7lEhB0hOrRYnakYjnLW8GncIAMgGLAKdCBvN79C+ulQ91io+dkOZqwRYEqGY9PKYv1N6gI
KNC/UhaEZ++SiXZ5nVkm2T2fqfeMUmscz17TqmH+NqqaKdQZ+IT5wGFIhMcDUEc5qghf1QaONcx6
TWb/R9R5/kO6e7N672/bpUrz/wPDF+v1PwqB/y6nbyWylQbku0cUlwFxJO1ADqciSSQkvwUDSkmM
8iQqggUPAZYtu6FP+cz1YrAIfIb7IPbsRa9bIcDg+WjfiN4it6i7uM9BQFP5Tv9QnFlSfRSZdnqZ
+CuOTTr1XfmVbNzy2h7YrArGM79Wg4IVwYiMdZZZCF3hCpNnKyydAxnQFtYOdn1impgMAm/k84hY
8uHwzHqm0G4ZXGzwRXaMAQ2J+gC7sbCmvmq39N06ky0TWbPCmrF910R9rI1FhqCcWLG9Msa2g5/O
vo9+hXciWkotUNKAfqA6U6rFR/WBguagndBW6R+Wb8uPrie3+XNnJhyNg/mJkk6eMc0JUMu2o5zW
V+p3VopR9sDamAkfwpdIt6/YRjBnCbKsrF6hZSN/CvfMalveL8wL3aFF9B/BLhzOFunFFZ7VTOW5
15AbcWQ27PJabZjFWYZd13YVQhrrWSgElIYkoTiA5D4Y4nNFiZ/szBb+oe0c9WOxa26vTbaRP/Al
cB6YnLz5V/nyOgkHfL2XSwhUZgaDV3vD/k+i0iFFwu7eciQ9V7Re7S4+oe3rRkEzjPe8IkjPs9zO
ENP0rwebZIQvC2lAqBA3iJTEfAcLCvvG6orVzBw1E3UsW71sjpEoefI4vfUUvIv5ppswCBBX22BZ
LqcAAAQ6AWVa417KCiwGlo6kxg7v0DqTN8ScBZGOgG8D64hdEaTReMyeTRr5yP3k1glXP8Yv1c4v
4icCLFkctxvrjRkItZWq2DpQYjX2CRamprt06CAFm1/RWcChrkdEAGEIEN3SMzC0sq4B2Sao3jqM
VOphR2o3JwuaQV5M6NRUCXtzkU7Z37EXS7cciM3DmNdLfnNsnsK9dxRWxtxc4FEZb8xzdtTPyVqu
BioGzBtuBvrci1L3cTEFvWC+7j7bd+/LO2TjGGsOuxfqlzPGAgw9gIulX5Wfs4CDLw+fd3cT33Tc
1vFD4cEAlKOCYcGjAHoNYs1+SthgEXYH2crm8Ep+cu38C5ECaitGuzj9MzBEBvHfbgYUMtZ1JxSB
CQbuOzwkY0f4ujpvjw4IKsNj7y7zitqvi/jx7Nlh8LUmKfj/rBcwemgJBix91lC7V0bWg6lU9l6t
/bNyyRcBt+DfzRcEj7/scQpWZnxbSEdwE/77fa0XcdLm6yluoyX3KZkpm2APL1T/qN/Vg/hook12
dr6g6XmHZhuwb/B2qoNXNXEoAMoBdZjXLOoXnU08gQsCDXyMv7F0Lx8yrlHhQL61JxHjqZWwZJz0
WuIjYG3UZlSyIcCcp1R5DdwHQl2n6T1+CvS3nJk3ts1Us+sY9nn6aLbPm7LjXOZ5shXDZ+algKWi
SXZzp1J1rtKOUFEE3VI67OvzB3JYKjpl123YAMEXmPARaZEf+aIeyZacvHjDD7LKfjZDKLDs3G3e
V5nlio6lvjhbKD/IBIjriWDpHopbNYV+LbzrW0pGgzYJzs7VOhVQqh8uBRTILx8SUk/0ZwFDATiK
WLpwrxy7ISXpg5+tLdujyCj30YLuCmPxGjIZ2PgfxTJ+p3gNH8GS08CMRr4/eJr9neXShF35IGdZ
acdAHmd24n77zaYqaAOzpXsCAQTnhItvYU9K9AIj4AFWyAqlGAjLktojnCNnHCDii+A8DqMKcw8k
ywO2wTTti19IkgwwQNDCAkoZ8+URhwMOX/xpGzNRJ20RCTeGsLYIuH18oaY9UJbAnKvgAKN8RWdK
70jCRD/btEFC2H6/2otcUzpgO6wtKx1VB1ZJBMzbDvYdI0TNCtMWQDIGYwgD8inWjdHep2h44FH0
prIZwTvmmQCpgyXDoqR2v/VV/CibMmJo+jIaALvX3z4vGWGAxjD6yF9jKhV26ApExbHzmTFP2Xre
QOH/V69gZgF+ADfl6U6Q8WtoMc/uMj+Xd2yifeDcESZYYxFnuyUQH2VzC1Mom6a1nTGR+PTQkB46
TJNG/EQqN8Qdpo9YeVwYNj4QNM9klWjWAhX/Ux3SUGfJCM1IQv4bZw4LdarBFQD+NrDX6idNL9T6
wQSRs6HMRCRZySiUF4BUQM44/ETaxMNmoR4FFPrOkF+TnEDC1gnFurJQOkTf3ODEWHlnjIKyTwYb
WjFqP3LofWBT4ZA0FtgrpHl2UwljA4mhFYIzsLBRGyJyn+BpJAHRV3a7DtMPHjkcoORkHTgrg3D4
UsfIgizwBLQx4dDZcW99b4SDjAhvg/ddGHl+r52B4NPyHF+7jqOgHRXMljC6MQeyO2lwuGqJzbGJ
k5/xVBF5c9PwtmG6y9SlPIOIV1gVQP7ZV7eOWWCMaTy3ayBe+uN7b10bMBVqqnslzpQHPcnzQiyt
MNFGlMyUxoFpV8hoCG7fyPSCe0gg1jWgGHA5vHhsfZvFZbQMHLC9JCzXQIJnF5pNNYx0mZSr8rk0
AOWpJa7RKLsWbyaiGqvvqgDmYKJY4ciCoUhULqwUacX27G9l1O2ghCv19mQwx2y2HnhfTbDAaE1c
RG/FF5x1bcfYVyomzAPZbnDC32AQlR18YUh9K1xM3pkbjqm8CyZQ37I4g6QsC3LLVsInIQD8/e7C
P8y5fySqgUviyUeR1Q6BgnFFoUOEHu80S7oTD5drePmbuLTpF/ObJkyAWqPe7nP0pJZD+MwrBE3p
rd7Vn9JX8UZ5wL584w/hgaIA5r/2pmzjU8ORehNv5qmaWICEMIhXryuVCQJsOrlXNWJHpiKntOWn
InaGN0QoDqJtjWiBT8p/5SPK0bfDJxswJvOaYV8YVQPumEfknT6OtyTUwxHAGJR67t7BZgPyMx8I
wZSrsuINCgqb8a66N+nxbePokyGxb46sNd/p1f3utjqaYKy2CSBJxwF3Ca/DAziQS8Qykh8MB07i
wgR2m6UcESxmFjwGZgBKdEPB1NtTVAEFUawCzz8cylhamRe2anY+B3kx0mF2J+Fb+uQg4sZ7X4I8
eNHn8A8mr2DpG8Pw0X1yIvYe23fqN5yz4JnM8czkMJwkk9fce8McDM6Fbk2EehjnM4q0DElPMzT4
Q1zcWb/NUF4G2UBKfz2DbaLb9PfiLgF24LH0VlEBMnpacByJJtxLUK7kKi8YwfG53P1mDZjnmETi
SgcuGrE8SjEGTLiQoU2bCfC/wOA23HAmgLB9l/K4XQJquXRXyQ/aS+qEv5QRiJ51FfaOCf/sG+1M
soo2iyWj2zoHgR3xDHqZH6m9/Pfnhwl1hoXF+c3GcM/OfbJtC7naX/g3E59720SbvQoO2j5ubXoL
bnb7pu1oc87Cwt/oC29BNPmJccEMcRq/XVyqi983VS9afJtChN/DJI9TmFMmRKyHfSI1H+YNjFSx
eGHLYgrTt2jJp6PbWsXUGItIUm763+P4ox7jwJa8ntzKocTmSc1ApyXjnQdCs0ccwxt8ZPDntKMn
P+HO6SUR1wg2QzEOREbRAUiPmjG363dAJ+vGiW8QE8wxesj7Dd3GTqQU7OAWSouSB8WqLcjYwzih
j4c2YbRIk5KxBtfBEYk9RO8zZl3pyWNn3q05giweJMLJG5nPOG/D9l9La3GG0HJMRPwSBKd6sE8p
nK6/upQQ8G5VJ+P8CzaI9V6y7XLCojpADGuLmPWPmDu05+jBbyN1hM4482ecmN578WHN8230lh0U
9gP8GdiNnAXvsPHxHOM0kVzxe+kGGjyhT3kK/WkDp3sR+yPom3h47TI42dKWGg8uvS1hmoGr2C7d
sBhnfZJsDz1w+96kNWc8tEQuCjKrs0dIczWX5rCaOW/RrCRr1p2ZO+lqvVkTVn+8eb1ZYNA93JXA
G/pwOP+pYUwabDsiJU0bvt66L/8ucrrxt0WZROtBdtW+MKZelDvnPT+1BLkwzfjyVvBsDe0H3qj0
t2JaRfcPXbAnDErfCI6a2caNbuIb9Fq674ItLeioiErfY1U3cfej6hiO66k1I9MA2u9Pc4tfo9z/
TvRIe0KcSFgGFsXy93lo3ajPsk5pPbyl0K3LcIh1jII5oTekIADH5cCn4zAAYqnMWdwc1nD7CERF
EEZJz1gSNzqAQWeIuSTFiccm+9kZfSmYQBYiyYLSEfzliOMMZp0a0lBnTeXYeKOK/Hm1/0/XbT+Z
5LktnCp6gXdoUBkUIbeHn1x4wNnQ5T/ePqYLAUrG3nmTkrreineOau+WWmzZVOW2cgq/ogX4qPCW
n9kR9V12pBkH/FxG89dbIS/EKQdfS4X+hXsJJiQubX9uPy8NFWkDCYmjB9eSIdMrlgjGwUVG3g8H
VCmD0A00AiZuEBGUvUr9rqC17V/o9qQdOPUwKuAHVn0C2oBOnu36BdLXDIU3XEZSHH/phn5qxP62
gf7/w/tOYTcNwezkJw9P2f1qVsfpmr3N24LmWPsAsF99z5aYa86cd2/lfzCPg6+1COVB9UU9xonm
QdwcxDiQ7inp2XxAL62bwTfNh5o6iC5gI96GjWIfTfEfm7WvQbshwmJX3tUd40Hnnm4pamR1kM7E
e35HfYFuWRvpPGsgpyUpgWAv/tYkQ2+YgV9x2kLza+zkYL7/+15oPa72x0JWen0Rhhb4mn8b7Ndp
HTcyROEtu3BLJYlBxC8bWNoaD+ucaEHj10O6m/yDmEhaOJASV5nTo1DNulSoX8oJoyD2V6ANc99e
3JW2xtQ0YMukcDdhcJMlLFAcjVoTU6WBOBRQ4VqDpD0k4fz5GeK1s9XHwbWMe3A7PgWr4U8GAtiy
/PsypW+Mgk7WqigtBATbu+7uRhP3CIWpnCuvcQauy8MHX+p5qzRV44bmJh/pvLjL9sHCyPYhfqEP
lIi9la0xpXMUHznGXHjFeiPrzAuZfGL6irFUehXIl6G9fQ6KEx3f6zPEJXzSo8rGIHiIMwxyFnTA
dKHn1h/AZe//dXbp3nnxps17mayKB1490Wse7ju2EY8BHxDysEcrBJw/Ry+RzbQbvEbaBQn3tDjy
52BhnTCiKFce1Ye69O9uYFNaxxvCTb9wSceMqB961/KScpD36mxx6A6dU7wraCQB8d7U9b+XldrP
bf9YVshwVQwUVF02vtUoZO1ZXR6wOyuofGObG5e0Y+QXOCAzP+Kek7y71ufVwhvH/ZlJjxuvMNdK
7egWnbq1d/Rn3cRTx9GD0T/AWfOWj5tkYO6eWK4Q204mHdHqN6vqCdI4/AT1D76F8p8KErb43y7h
2wETtYaRJlXVbbM7fHT3FN2lnTi3xu7IG6szZ0wHTmGRX/SN8VaCwv2EF2l/WbOknUua/svlRdS/
3cMiMYQ4TzAZSJhGn+PnVPFGYAIJjhP+SMPoFyj0gl42xZT6lx1EAoWS7ZNT3qFQmr+6WX2nxrVW
W8oY78a3hToK+c4HHGBLcic4fsK3okHBEZUTfAMPwvY1SK0jesCgGLslXpbjJwStch0FP9CljL/c
YB2vGAxbEEH1Kbmsod8mSKyP0PAi6tjOstW38OGsjA1LYkmqyrqYtUfrLD/0OaPFYKvdmzsb8Sza
GmfxoYxlyKkoUz+8C3WgeMQdVUZxYRMLPSzXytT2htkoHxpvCkUXPS2Ii7PRNyFA8ZiczOfeA3Og
M8Ly/kGRI7X2E1N/3hh3WF3hb3YHqNvdinOPcumHUYf1lx33P5f9jYPhvoIqVBKm/M91+oElMWUf
m+f1tTV7KK07O49kD/0CqEx+YFyc63bGRpzR5cZHJmVsSIBfjWxzBAXVQO82IDrU4hJfv7NrjJ8+
jClM+Qjc9dQf7upMwx2r6WsNNCjdO4MqKO8u/lmD7IPGvMz2ArMKcDrq4rfsluxCuuAF1qEVLpT0
nRf4gzRFzCdjhR4eOr0NRgoTAuUmubAqtm896oM5h2xgiUtpgkP40E/IC7LhTLrgWtjtWhA27BR8
JR4wmiKexflBCfmLKf7fPQe/d84xUSaf3PifJOy39URsapQmjixuscqOLvCD1Jmr2uWYTQ+bGAHA
fW5csp9Uur8KzT8+VjMIJVdMo5+F/ncZZ4FhCdqrEbf0KU32tnpt0UKDWhSLelvN6Svb8bOYKR0K
/ENTzv690f5RBlu8OD1tXoNNoBq69o1AY8Wa5uC94G806QiVZmAiC9QV5wxZDzpoN+paDlzHmpmZ
Na4CiLymSabRwQ1afJbnTrgNX6SzznMmVj98s+/b1/++WZ/2J2I/8Qc6n6ZqKajt099g2UPqL9yE
eQY+hRdUXWq9M5FnbeVgU/5kOKt853b8+mAcqGSy6WRy0Pr++fd14BiRpEWOt9Hx6HRoyYgmEznj
Zei4ZciLw5GZFsnYMLAUJUC4YbboSSezvpYhGJy7kWT6ySTDR5TBFSOXAGS0YH5UkvnTRphu42Vl
etk2l5Z3j9VeBLBg4kcr4DhZnpM4nEfVSRUPsfqDdPQ7Zba/MoPgSstU+gDTXyfGb1emtqqraJXh
bWR9URMDLJ4LYxwQr8tM0z/+8Pz66cnv6/r7h32bruRtF9VF3H8Y57PkAHu458y6+pBzwpnASCs/
wt0cZjzWn44G6TvE0X92n02OsZlBQPmvcu63C60ltTZMVfA2hbyEGJMDiWIil2AaHCOcWpVg+5nE
kLSbuMqH0cw1+BM/XP73/vL7V/h2+a/GfVWFFPibZzBPIKD44Sd52VgEVNgNCwJoAvmvLzed8BS8
fG1kxlrOVw3mqyau5jkAb84UsYq18b+/2E/f69sLH4UZEqnC9TdCcg6Nc/tcNMpUNI4CB6gwDISv
f3/cr8r4+zIgLFXsSb8sve+Vsy9KuagovE0qyXyAjcIiDAXeoXtJIAHm92TzdcYPa0/+6/P/7UO/
Tcq0UquwqeJD+6DskJYr9yECB4ot0EE27OPPa0oEi9MR2PZ8DnS4HL6OMxaxuH0Ko4mL1JPmO5Ev
iXQt4JF2oAMFuGTTHUQ5/QGL+Osj+e3bflsqraEYL8mxvE0mL5/C2pfOPBLM33o7NAwlfnwkfeH3
5yOhbOoJZJw43za4OKyatPeb2xQwwRVlm3b6MKUXy7tbVGFiXGyfEMJd/9A20cisdlF8qzkJsxSb
sO6nMrm/uG9fRhPZaIFhdANOW39zfntVX1pdiBD3vI0HJN3bQOr0xFlrgXy4sydbh6F8acZKVuSR
Vh6CZ8z0jGUT7iQffwhG+BCZk0kKpSaKwKPIVqhRkvx7Ef9l38TmoX+jmRPDWfrW/cl6osWx2nkb
3mBc16pyyybiG/f4ua/0HxbD39YuagZk/YBS/QP6Vt9pz0AM1LD0NtHr0GEqj/ip0yJYBdvav+rE
tbuwNTtigp1Vkp6qeN6UOcjfxhcgu3JS1V9PbHciSxiS//GkMBVA9kzN/WEf+aNc4nbgQ6Ag/lQV
vq7ybdXmspi0niF6m9g/GT1baf3yL4oJXimdwm5bxF8+lsnxSUZK8qNjInG/39aNSc0Phq33yml2
F/HbIiYclxgxoxW3L4ZXDD4DAFIdQspJjpYVtgIL8mCWBrNaZ6s1JKiqZIwM5SuQYl6gbNQP8hNL
uZFKMMBVSlYmuTZL/YuACwnMyZtJUyci5RVDl1ZZ1OkiYXyI5G4aTiXl5iaT8l33VpVxiyFgueJH
lrzF2Tv/rwnMCbyteSVDx30UxLXuAyiMTNUzIO6Br04grzBq2T+ZeeAonBRTZususaj36FzH8zTY
ZdHSgN7ir/vuYZgwivKnQjMnrKxE+K2d0FFLUEuNaWHdwrVWDgJlyehK1Bdm548x4+mqhRNO/Ihp
2CH9gJtq8Nez6TNeKDBZrKnj7Sph6LZT7D9RrMWQjVLMR/K9Ht51ceN0V70bYIvRNjMLuVwzlLK9
T+aEe3ZEhrkESsqr/F1kWFfnxwycFHnWWoDdUzJBYVIjZEx4QgJmWICRS1As9RG9k/tSp4oUMQdw
Z7qL3XkHtiHPwUIm/uArgPpkndyyJ3rMfB+tlXx0pIcrHQ09HDOfVcq6p4QGzhjSHrKWNWWEM2uf
E6aVmjmGjuzgXBGunl9SsLF4aXD3+LLyU2+DP21u5Jb02SyntJnW9f4J1Kg/7wSGu68JHGgFCqTw
PEjJxn+3mKSKuF5Ra0Ykg0AL8T4imEzcUEgWvJFlYJHTBU2vUEZuA46uhcP88TymWTp9WR+MqVhV
WD2K8yfz7H70VIWjWslHCoVh7OK+pY3FcgnAS26GP1ZH9F4l0Ki/pP0uj3Rx2P1CdACwS1YKrDWa
jtKATAgvJmP0yoAiuuUHcSRsAEOYXcJjKA/xAXN0+fJciuemHnK6AdkojDhgZuMhkMOhRX3Xcwz1
Pchxs+ND/WiivsWP0BuUDF7wp0xGJarKXqE+toQxhvgIgEnBcTfJnGas+0pS2z8xY3P8WYPlgzLk
gTfSvB+BZCML4C8bq0gp3qmK/fLjKV6K6FITSRRS8apYE3f+UmdEaZho7FjYABSDFM9EZkJ6aQz8
MiEYBqoaawP6Vxq3Q98l1ALtBdQwYxQKsxCFsbfGEpz0mDbeh0xOq7Q/1gvoTx8pjig59GERj/7S
FXuCQfKcp4k/EfRuDbLdvbjn9cJCJd3bcfNX8m5rQI2Cvz32zY30RtWI2wLZ4itHfUfqHStfQvHh
wUXQBoyjI32upJMagEyNPrR1HL4nyY74CX1LXnLhbGllBWHbCNuMgqNWlqazag10rVsNx4+hzgtR
a9FMe55MMJnntAZgJ8UrkN4MYgDHjOqLdxi+BKEAwkQYizNWbkl88YqUPF8oBNoCR0tJGyvKnBB5
Q2wG3UAshSEJxCSOvONL7jUHOj5b9LDDx0YgFKphlSCX7PmewcwIdo30ljB0qQWegfvhhz26GiH2
oSyABPmOgtdZkdxqG1eFyaCO/Y96LvNNDuDBucT6HZD2NVvpc1E4pceIoJLeZc5tCBqboLU2X2tv
GWJ0NX5unrugm0PIRePojj+NGc1cOWd4WzSnpD6p8CmZQhxJL5wlKKD33QuypgktF/MnvC89Issn
2dYJRs8JOakLeS7oN0YlMRKLtNmH85c/ebpjPMhkoNTKXTvKBVAmHyE82jv07u/qLr534+caUSkv
CpMDw1yVOmaQI30CvQgxCDi0NsYL/SHcE1yud5jttypi1nmFrK6aQ6o00IOKuLCAoEDV9IIlmK1x
BhIY+YtmEcufeIl41eFloJkAlcYHVf0skL1nd9E8vKqD4CwDtiBvyCDRXAbFVmKe4xYTM7hqAcYj
ZLih1BdEInig9NJhOw6RqCIePjdXbugjt1Z6DJMLb5qeybM8jO2ndpc3L+Vaq1vppNdvHr5E575S
WkPvSZMlXrEhiaY4MuTVCgoL7Sc8ZKPnN096KJQwD3at+nV9Ovh2IKGaxhCUBInQrzkqUiUZFc+V
ke5eeNHnO9TazjR76BgDreT4Uns1trXrJ5MXfEC9Lda1wgVT0zw6+/DG21eKafHazS6luD1Z6Y2Z
e/YG68TjcQYT15wkxKWpRxX+U7TwuhUvYOkNUV9xiOxjwjFDrrCDYjd3NW+QYQFPnHU0wG52WhEx
dBBjQuQHlMZFA0IzROBtRIdXMBG8RfAFzZBEkwbfr1S4MXAhnxww7pUmpOPwjjQElnO+KBPfnwQZ
uIr2USsHC9Jfm8zdohm2N1mbQZRwCBmA3GLtNaBP/O2wlbBFdUbQYhkuMUB0V4HyNnKdm2Au3GJn
zbBLKqURtNBJ3g7dGjeFLVFqrrHQzEkZTDPrXeo95pjeKSeICmSqNfDNS0bpX4K0cFyIDC2CYXdT
dkuj5tqmub6iasi6cxUsVIgFoKgRI7CNj4gCUb8Ov6abIdREvvvKrrX5RpHTMVzrhm65TeSFhjbo
Oa6c+79LYel78/C97urhyd/qdUN+5fkrSEHJkMlrdpOsuvtrZtxl9xwIH+xV2igOOL0hpjKPCoDc
R//+BvqfACiVnyn1MZuiSt/wrRoPVCtOlZhv4BzBSHAaKcbq0ZkQJKvBv+I19j9ah/BKiLHbQh3p
8AhZF0/8kCJzFsA02LfCmupNnyT3BwuGdJGA9KKBjzVLU0yypQwZBfaCsYHgkGD/NMQpD+r6FyeU
YAsh4mlO8//j7D1261a2tt0rIsAcutLMUdmWOoTlwJwzr/5/SvvgbImamMT+OoaX5eUiixVGeAMg
j+RW53J3oOKP5Y1K5CKj5iahVJAKidz+udfurfENCrhJ+5UORn6rv8vdSzkHZFU+JM4+J1Hio1Da
UVT0b1BAUyf5bilJ+RAHdCTdaKM7pwYk7xKPERMQ7bih6tTfWU8+irUoNjSrkihEeN0gbZ4gskcc
QMeKFoib7ty/hD7xvwEWAKSv7dAlFGQf61FboNbVlttm4ACCtZn89WlamcvsFx09AiXV3menXvvr
6y8JsVB8Fu3eewuEnrxWYXZQI2/X1k8XCd74H7e9umuWXCfSMRoh+SCMXLPX3R0YyHbftPcB9h8Z
GhPhHtOiONhCK0P5VHF+jM2wsuSl/45Jqa6sVGQ6wDchb5oinGOtqogoMzhxCSObED6M/1TtVlvr
NIyaFSoTcJdq+QZcqIZ5UokKpdegDbkypGVh/XF/2lDC+z14t6j/iQcJUA0kmJxfuvZg22s/R5qJ
PvjBDg+6iE7L4wDL6l7J/3GR1tUqrlYj/hblD1rZOZkCH0JaNdIuRCQbyvPSbPbDXsGno/+Hw3d3
QB2V/xsIUH+rHoCLN+uAej0cAj/5Q68fsJq6lw4WLDdX3WDiABdpA3A28mdUftVpuVOsHXYTcuW2
rRjatNWmN50RF2OAgRJmwQkzucA9CfyBiUiTsTSiQ4vQAu3B/NRkD2r506JjgIAPnmv0U9IlzQ+T
69VYFXca2ENnk9CQaP9c3/PKpT0PSYilLeu6phiTXk+gqwnKBe1w1yfnAaZrtsblSit+eNQIRjA2
4MypTYObLEDEv48NEgn5zfVn+LDDnmwyU6EOjV04QmPyx88/nXx1pWVeXWbDXQcAM8vvrPLeRJsr
cHFeid9iemrKg2Lf4LjoaNuk2Xrxm10uEMu1in9+/17Z4Y1hAgL2j0q8HdVi5vm+Vdr4kF+eb5IR
R21b0RArhrsatFGLTOld0NgAm+4k74crtCXoq8ytnm+V1v8MalpCnJlqgD05eZJQG6I+YVLa4YSQ
nzyuG6xsrGWAr22xcPMnHQ70tm4OoDpy+FvXv8kFAU7eGaF9zWJdCE3Er7eR1g9GYY3pcOejzkEC
ZatnGfCrsQqghbQqCnC3rXcwekpKzY4mAjDvZDgqSMGCuRha/aZAlAltV/kY4TvaPmrDUxc8oP9R
x+iFwBR7bLjmFGxiYQZ7qy5cqckRgXW/4qMjehnlM7fbt7LKx4T+942mtaZBq9QuJfW5s8vVKB2H
/iny/prN0bbQRlnBmyhw8ATWgThMz2l2fT6nlUhqOTJihyYajTRdvrU+kqhoKsOq4zNA5MrJb40A
7al7NcRzmASyPfXIgF4f8VsZ52NEXdToLWH/NtnYrTREnlkVjCjfm/r92B9GmYsDC5b1/94W4PVU
WabzYTIYR536dbUodd4hEhfFov8hV3/H4dGT11V4p/ZH6tJ6sKjpaHNNKz3JtsQBPduYuPC6X55g
Un2vpVA1pYonSFGWUtwHR242NtdigZiQHWHku2/rowVdKiwMQjhI4EDT1GOA+jy9rqywFyVYreuf
4PsenkzL5OAYpURL6xL3kVLE7hsabVKJ9Ji+a8fftNtaPEhyGL2IZIAsajASo7Jw/RFUMfNfztaP
R0BVQFUMREI+fv7pbDWQkKktx4/PlXQwafSmHXAzh5S1W2sZPOI22aTtzvL2Urn2gk3RL2z/iGlJ
AaWxrNZNh90WDnhI7y5kiaLw3Ie7+N1U02Rf8ITfbIIGyVPsymWKcCSEtaKqeG4LxxIHcEfwen0y
LmxCVYHl49g294zmTFZp5riZrPpedPbzsx0tPcTaWJooRSKAusaRqIS/dX3E77LkTL/QZaEJrGja
N8MSachzKZfNkKaQhsEEubL5QFE08O/9Gj4INU7JPtdoVgVnywaDB0S477O17FrrQDCgahA6/64/
07ewhEdSZarLJj08oU/8da+WUu/6faCFwiOG7eoaJyZBlcUyvD7QpU/7eaDJdHthpshSS80Qdxis
vA3vRIuSZS9jwVQ9Xh/rW/I0eanJ9o86N9dDzwjPrrbyrd818CoBbg9nYrq5uZtsaNXXs3qo+WcF
/qM5UwXkRBVercpMY2RuIBG2fdq2yqBJst8wd/Lwhq1O3dz549ktdvac4uTcQGJiPw2k5a1Tc5+H
5xYl0REMEw5UmzLeJPni+heaG0j8/NNAgxQ4uWvr4TnM76lrc/5E7j/VeZ91CZobSCzLTwOFLfLD
mczURbCTuWe5+bhn5eI1bu//91cSPX+SZhzWCPSnI+lhWrt5eMbfrFQeWNqescT4bda+6wM/8PkU
pyVEIw9gAcg3JJ4/fv7pneIyQTnG4Haj560q6oKedwqJQY9r5M7wVomAz3dPWI9t3cxbRYjqeQ4s
GTJKxcdqT1/yt7wILUzvZGd44N033EZk2s6ZMmzr3onfq/+AFvObpnjqiifAC9SDaZfWBYXr5LGu
nxWoS65p/erpJYLIt7o3nO08KJ4VWGglNnaxdMffHNx72nfXZ/qjczqdAM2yMPUDeadr1mR/e7WT
m8iRMwH0OjxNKAVV6bbvY4yM3vMOlS4z3ZBarFL72fcXw84aw2PVQccM0mPlkornSMJqiQFAa9wa
nr/ynXqp6PVtnKZHT7jM97S61PI2KO1NACbf8/ofkWIsMi3DItvCh6Df4oSAYUdLx0DNjZPK9h/q
YE0ruSrjVcE/3ozGwaLkr5bFNsueQmRq/KJ+DSgMNBWAWgWiWNG7Z6VrMe4o526bKXBPLBP05lHn
0oAe6R8lpk/LRHY1M6iyNj7X0Zutro1sY4EGZ126+rIejpy64SwaZXryMqZGp1s2aTHTrZwC7rNh
tCOlG8Jz4h8d/U9aAaG3kKeqcJoAu46zea1SZYSaUjQI20eHMPHXUuWtSjiWejfT5J1u/snTTBHk
nuXigiDxNFxuFnWkyHzyo+NIzyw2Z6C03/J7MZaCRwEAMwEE/cCpfprtNvXSwOjr8GwP0s5WpRNO
jLvYx+U8+QX6dh9G+aqmfa4jKSCn6fp34w+HTNX2FQISepocZOW1QXadi5eqK+eG1Bw9rkj2uK/u
Q/XNh6x4fR9Nr+T/PLIDQEmmCW5PGUpNWBpukhSYYan3mvaH2heqVo+V8qj03vJ/vi0/RsOvTUWX
HjDpNN4KjSAvBwUNKN6IRjYBeIjTAmw7g57i9RfTxc07OSAoIGgmxnAytPNp09yQS19t9S4868aw
kMqNMhbboEDE3R+2Q2YurOhVMUGJD8pN5b0WFHzK8twqgFSxcrP6txAEnAGmxYbtk/Zwl7vfBVlg
2XlYnT9VxZnmu4TqhgOzq1N+5egu9dVbQsOvK1sw3zXgaCtb4/UYR+tAB4ze2Uf0bssy+RkhaGMV
v66/sSJul2tvPDkSJc3pAwms7rkHvi10fsIHQhLQLRXEaLQWAuNFZBZzxunTIFp8VNXSHBNjDqBe
0zOmKHq1rdQ2PKc5RNAnGYxztA+cB3ErdBww2er6e146X1QHKTJGBDc4XbJp0Wl1Y8Xh2Si2QOu4
zRVzP7tUv6VqH6/l6AZ7QiidT6E7kYm7oZ7xWiToY0UeBL39FMJpxDdUN25blgZZI+LYVXNX6i0y
2XOp2qW9qX56gknIZwedktoVT9CqaGSik2f8YM0RX4bhDtOA67P6zZhz+r6TuM/y9MENdPEZxztH
wT0wgta67NJfpfIaeK6IAmjIK908Dufi0HglmRxBpsDmToLo2iyzTEIqFklV6v3ygNzDkxrcR8rP
IsWYk5luVerZJgZF2TEw3mbe/NJRQQ4IbF/BJhaX4MlE++js9ZofoE4so2qIVVFONxe8RG75u75T
jhLgpyRd242NWpy7SAbndoTy3UKdJe7qUfwOdGUNekzTHwuKGmlPtys7jjCw0wY7JtCmaesA/4zO
uQ7ufalh+G6ocOF536IB+GGD/YdNpiOTB9ZWeMCaBeYQCoRWNBkH/y0q4VKi4pn0f4Dh5hX+QeG7
R1eTXf/s1/3acpUVdiU74tvSeXV7pFAa/dA2Lxxl2DrctLgMBTHieCB6VUXD/Vs7RFmybdxh3ZnV
MsxgHnfyreEYJxcO+X8QqwHVgMSP15pJGR0G+4hTaU0QGajm3RCgtWj/8EAEtVhAF6G+UMIG0M0W
uO4qxBXGraSFUwDFUfe9Qy4bvBJ5pJQsG+O9Vb0df056z6+N+3towMiJCLNLsepoziVaBN2AfpcH
Yg4yUh85RKQKeAjI0E6zLFF6qDULpWYVlev8oMLyl0EH0OX1PP9vNiab0DCfMjM/ZuRmHWRvK/Y3
vvbQId6YCa85ptSOu5WOTktqo8GTgloaUP1Pn8UfqdK7oWy4d2dW24Xjkv6R4zimCawLVuLXHEHR
PCmSLfrzAoFXhf+8WFsXnrNtLOVoesCWi3iBWTaS9cTNiY4y50NAHN546Urr0NKG0tVBnJbwAL3+
ZBeOG4OKHZVBcT+jHvv1wbTc8Vqry338MjHA28jeX7BlUrQhdk+bGXj0pdP1y2CTUkBceK1v1gwm
Q5WQj4p81+bnItll7SLvgKDQqpaOgF0sri/AsrP5w7cSPscdzQXF4EPYBKpTa5+Ay6xr1A4kKGaR
lb0hp+ZgB2wIOjcCliLA0s1MseBSgEigBVCajM00HX1yQ8upaXlh3AMHheyaJO+YVghzA2qR1EUH
J/pFgM4WiITQBy+uF3i0q9kKFkDYCxmjXSKOEaxCJdpC7jaK7onrJe93Lv9MWdGzi/XSkvj8vJO1
Gjixqjl1C7i3fabfmRpnAem2NhqOq3Ns+Uvhi6EQrDE9+It8YyFkY5l3JntULIkW2Hg2otj9F8B2
4KN9Zv1EgY9lwNteX/YX9qOhaKbKutfhKE8r1Y6WV7HmJIDn6TXVOEK3wiJZtV6AJLMIwAxcH+9b
W1+sPIXKH7VxMvNv8YsKHSJrerqLVKYs/Y+Laj6QeWImE4mOLn3njFShM+gBKCzkXMfnwKObeVS8
vzMPciFC/vIgkwJMGsqen3Y+7IvkJHDzsAYUyCYZAml6AtgVKYIYiJEG/d6URIVezt6KuUT+0uVv
KOCSFQWatkVQ9fXYcctILRXZ8URO4JioAkGEJ9iJ7CVVSJl2vw0r0crugLjWcxvy4rc3GJNsDe7e
x379lLBlRe5lnasjYqw9tCAXOhyaGwSP3a0rF/ivf6Ri12f94pb6NKT4+ach3T5pvDCCuiL8zzvw
dGBZYJMSN5vb+ckVB8okJWByTdvWdEcW2r1fR/NHCietbyBUkPwT4GHqQiFWc2W3ptnUQO1ikQct
4hIgBiR0OmeulEtr3VGRBQf6rqGqPXXB7FogiXUIwprB675Yycq9o/6tTBw3zH1MMJ3osI1NeYlC
fBkXt7b+J0goSUnPNgTT6zP/jSbKxvv8MFM0i5WZVhVXNXxvtGIPvdc9+KWOgNOeNoevjEsrJASS
V3iV1+0DSHcfwqGHhRdhL0UxAjqSDKO5v/5Ul449nooKHqEnvd0PDM6nBVEEXo6vFsdei/RgHSzs
6oW1zxKse1RPezjIewWTV/nnzLji00+WhmMi5sxBJFsaO+zr0oiaMNbcMfVEGtVav2nPJeNOJeDc
e4BAUuQ23+DisSqiXIQApjFDRzAvbD4HiXqF7FGUSrXJZTiOXqvmheydVWDh2l9POeLhl0VHVqEU
rtGe8YtqMUB77MGb4zsZ7oJ835FBFzwzyhcOqFoVyWu8z5Hp3JGgxTmmZOtQRLoIQ9LF8vqtDhYp
RGT6VNnbpsVqF6nsdV3sfXMVeXsfEd9gKxUrLbwPy73rIC78xptLfg2kp8dSa91XLyk44LNnHrkL
NGVjuKcB/24VHWrrOTcFTJQgv9LPSMD65W3jrOJwef1jfS9ifRyQzBUyyDZGeV+/VaM1nqm0inQi
WIFGWutnzkZqtXn7en2g79/ky0AfYhqfFqPlG1mJTJ90isB5FjcA0hOUDDg1EsqjSzpi14ebeS9t
EnLKNeoOQSgKZe6KzhMfrzMPqfUT7enrA30/db++1yTc9Jt2DMeRCVRR5xzPMuKN7tZP/zl/ZxPp
uSmcLOuydfXAcZlC+qskHsO4qxDnypojLKwu51ZJZyqc33AMlAi4PjFRlCn5UwufXCmBrYyqLenS
KRtB2gUglVs4REijA6VTza0In+roRyqaH+lytql3IZJmeFIGGJyQehV78sKpnZRhrAD0o/4zInjg
KEuiRFHprt2ThHcBFzvZ9cxpfnHpfBp1EjbkwdgXWcQ0E0UFHgiyaJlHR8qyK7K864vn4hel3INE
AjLK3zK2sOkqghTm105OMEgKhH/0nds+ieqf5m3jmXrExTcjOqS9A6NSm1aRUzmMS8NgrRKMZvFv
xV9xC2jgJuY67Re/HJEopoiGQKNNlc0j1fIJf9l+PbGP7uBiAGDHX0G3ShGaw+j7lkCfE/n6dF6I
+KB4fRpWTMCnQ0bO1NypM/GC6kFDEqo+ku/X8l9RXONoa5y1Bfy3s2JEfp+uj/1R9f1669GUINL/
aMCrhCVfx/bq0Avc2pFOCRwi4zdqw7q8NouXEdC5nKECph+q6IcSHsby3h8fKfkFJpLYt3r505be
0uK3mec3lYzrDTR8AxvnFOAmLAEuijhb9v4Gtc5cf3R1YGn/ezAFCwzuOLghS2FpTE5LtYvctA1H
6cQJFgEZ2VImy1AzInUNPqLlokA1DmICGVqR3dfegLoYAc5sVPc9dBC2uPBMaS5hNjPtqSgU8TM/
YO+N/Qp0DQVS230cHUrsBwOTpOrMnepkd6m2K9o9NTHkiK5/xgtcep6AwcFR6rJjGJPzvI+ColOc
EnAxCBYdQL6AUDkBBhIOupRU7umPE8pZfnkDkMEVaQXFBJqxxDMAg24jtDcNHZ1OjqeZR7s4OXi+
YyBjqpDmJl+paB3f0Iuc8z8rF0X9bkH2sBAFLMmwDAgBfYVDUHE7KMWxhm4mgkzxJHK+M9Hfuf4w
tijaTpe79ulhJvME0sfA/bYgcOgeh+RxrJ6CAnvVgxNgTG4/VVhU2a13Q/eEQmP9mKObWLlL4O4l
ZbaeSpyLqmeC9G6OXGFvFPf4Cd82gxDip7+g4EbXaztPMQ+wO2LwK7Z8HiqQbLmQL8SVJKuXVf3s
638zqpyDrTyoSNChlgLhDZRkgDqTVR1jQ73lDjm5drRWEftBoch20lOfIvWrZccmsd5t6ZcR+AyB
TD/sDI6GFiJFXz23mB1qPfwmRPLcKrl9cGJ/O4CdK8KDlD5WyMzGeNZE6VNBkGZQYx2AZmv5S2+u
KuS9CxPJmm1UIwCEa4pvICeJq5jyLsXvevNy/WtcCPVZtWAnTRsMJyfg5Gsk/pg7eL3COw4RvH4i
3Bmo7nZOektdn/46JHkfz1+5UucW5aX4RxMsZMNBj4DOyddjb1Qd8KxV+BFAcuoKUN64lPVoCcz0
AAqN6kND/yLz8gWP0mFMFbBkHbtagAZedsavwpmJNC2xD74tTQs3ScvSYWRbk1ug8ovUTS32Ceh3
HqbPd1p6TFAf2arqve3eadYxQc0SXtCIAAva+aP0hrpxCLtqkF8deWVCTwkVPNNQTqPcvPetreY+
wBK25ScjPnTJj7H/IyGOyTyLRKEGhfBiVD/q5Kg5r3b1pkS08dCr17fygL+3+scWbkDjsvB+dc7Z
iB6bYG/hWqz/IdQGJalrvyjBNbl8U5j/KntnDIQAB8NeJCClx73UbdVDoS3GZEeQVfcz+dLF1YPs
l2IR5EGOnpqvK+hoFIaSEuaFGyiRLd+mQdCCm2iNU58hbz103NyHmTV7Kfj5PKr4+afLetQTH5gO
a9bFaa/YKvoixMKgpIRPseiQgAPHMEp59pu7rtmW0iG3TypyoN4eYk+qzl2Bl2IjqkSmaWlcPN8a
yKrdqkPf+eQnhJcSlBDXyUHNHzUK9tQL0ZwIHeMWIV440cQuvTjyoBO3O1L3rp8LvEWMOV3C1PIs
kliLjuT0iwRKmauxpLinqlyVQF5YcmrwJ3D/tchXcgdG6sIsjqJw5e1K/dR3zkxe+E3RRoT+iMrY
DkEctAJ5EvqXaWzIdEekk2VADhj0hez9dHqVdPYchz9FQYNMnpPFaQMk2+igpG+W9GILIS6y5ef/
y1pxTIQe4aizTCfnmzX0ttmrjnuioIgGRZi/ju49sZ2SvYXBqzhcyhpZahJuXwVhCduZdhIwhyw1
byMEln07uh1g/c88lkhApp9JhAuGbUFeJ6SeLGEjjLSittyTYj2nDZJqnLmIpTAz9FLZx5xthob6
HeAY6WWcK7NeWrKfR58kKlnkq70Tm67IzhpT/6O2GyKTiB7VbH/h0lCm7FgfzXgdFO7XF01rlAI0
JcfYNPtdFH8Sf+M2WxXQCzHY9Tm9UEsT7Zv/DjU5vZNe9RD0r9zTaB8R77bXBPIRBknYVBYYOfRY
X4zYgQNrBhMVhPIm9dCgCnHfqp8T9T0mTBslafHv+mNdOqywIzeBxCk07adIVqdQBrcamYCjYm5y
66HpNuQzqG1H7vPsbF+6Uz8PNlntshwNVeMnrsh72/HFQWqcdxVZfnaUs2huFV+IK+Fe0C6gRgiC
fxo8GGZpu0XPYYNHT0UNCLhkcTDDE8d/QMfS3qbxUlUeGijc1hLCaKnNwJs+CnKTfUTQohG/yJw2
8jQxtb3RTmJ7dE9yfnLXWUNViKQf0gk+9DGn8A5Ee4+W2Gse/JDlF3dl6u+V/K9wd0nyatdrqqpm
8cqxTInMlzahvVbSlY0MWYWheHiQ3yrltlDnjsgLu//LU0/icbPAs87Qe1fUzuTiN2FFUT57/k6l
n1rdmPXPDlcWHICVPZN2fTleSlPoMJIFUNvlyjInG3JQvaqPEJw5yW+e/5PcMlK2KWYgxY8IlqIh
ry112xWIQyzFstG3nfwuG9CTN56+trW5vPvCdfXlaSZ7trWCuujQ6jnF9ppSKhXfTFuDkBzapZIv
wULJ0plvhJpg2i2NYKYE9414wF0FqUzjdlApdn9LjMqu7gxaQO6JMCLskI+kPouZguyeivgHWnl1
d2rWbtpszeaeK4tdRD9zjJdcZPwn54bvU9KCkDtXFLhwbCqmBhxfRgDTVPTJJepbrhkbfcP9wBwg
FUX9mwGRiGpnIT3f4P8fk/BprEk4lZVBF8UtYyFAhP7w6J4XufFC6MKgB7X6SQQl0Boid4WZA4bE
+ytwCt7wfn1pXnxnHeoD+FkKyh/KbJ/COq1Q/cwdObzIzYCMULOD1Gk177OT+41P+PHGNNipWyAx
amriXPs0UlcNchk3pXsCKmNaYm2VN7STCVRQ6AISkiu/emGx7W5FndnRm6WroFaCZ+P1N/7mQTN9
kMlmtIsU6PPIlcX6y92znd2BgS7T1WhskmzZ5Pt8XPGb5L5+Av/kqjt/3A/ZkooUDTqj0RdORwXV
g/9Yg4MyQXMucqzIW3IodIA3sv1ACllLG9vYjd02sO9B6GhPg7W6/h4XVItEs/K/EzrZxhJCeKFf
Ulvl3uGcoDUCPK2vd+4HTi3Dr1ra0Mdp3aWULXHP4oLgoLMUiPkb2hWk5Cl+XZC543tO4esPd+EC
5tlAwYqCNFmuOIw/fey2Go3aooUg5pjZpTLFykI9JlYFeGw2ibwAIxFz8d/xJsGVZsIdi0bGE6sK
uALOFrw5HhS00hXSaL/BeA3xQF9LdjRYB71b94CcZlOBufeeLPK46YZA8nkOqtEsbk5Xks7avP//
quDzB8nF/fvpxSeLWYt6P4hlFjNUmv80NAh06J7OtjM+RLCmtz69cUvQDNi++iTMSQfHHVoa46c2
kHH9QjxZMxdjsDY8tMKx8gI1Q4+o34ctnHSELyzkRJDuV9ZReg68tYLujHurKxQUdrZ57gLIzHga
oaXahR22Iwj5j7+vL8JLBWaCQIVOmXhg62PVfFqFeullmq9wuFFngdnF6dqC+eJa6dxfaGpW6/Q2
7I44Ds8cMRciwi/jTlZBT1HMiJLUPdX9nvgswz+FJIOjguKBx0qcec3v4H5yTwEXcehrG0Ccv242
PaoRN/RC99Qg42SulHqpWku2PTULatEJb+wsrg956QUtBtJwxOI4n2Kqw8SQHL9mYkf7F+E1GEFu
De5KIEmzOBlVzNZ04XFpqFgNQyL9ll1bkuFEUuW7p75cxvaZeCipD4KpGJHMZu2hEcD4paRv+bVz
/8WwetACrtxfo3xEBxcNIlLwsj7hGK5rB1XpdrqkLa9PiHLxGxjghhw+hPMtAfcVJ8yGQXFOQB4D
7VWwi2o8ITZcGexGalMit70+5sVAihjc/qAOM0OTvR8NTR5ZtuSc5GHLNcqstGhIoPalCMdxQnFu
VQmt+zh4srOjku3l4TF0f9ADpzTla6s6PEn1maD7+nNdKlCJ3OD/f67JxZTXij463E4fLTnnpBYn
MhRqbvQ+EfQrKQcnqBubM/fhpRrIl2En4ZsFXqmPS6Zj6JcR6E/lCGdVXIDRziTShBSkbSxjJziN
5UItlhyRXnP3fwuvxTGJz6rMQpgelK6iwa/2R4dmdk2cgNkG6t1UNkH3kRDVjoh0NEw57BEvbOt3
lXV7qXmd+Qbi23/bNMB96FQi6f6tedhphuT2MkcQ6Tt6cnjO1Vj7ncqoQTxkKfV/uCbozrbZb0OK
16I/MjbSjUmhaBbjefGwcCCVYGFOQDBVuwhLUxqsgeMp937BPQLmS3lOxHjsCkO/m3lxcQ19e/FP
o00W32jZXSdLnBYUnijylNm9DPya4wmNfodyv1OIbqKxsPP/y7K3gYtCrzLALU5r61ETFXKEpiXC
ssWN6KQKCDbscnWboLLVDQDX1xnCGeHMOfCRl0xeGYY70BmD7wyKdfrKLlcgGmculhhHlGeC/AWB
Rgrhprq1ML9sn/E4bdrnPEIw3LgH4sbPwNJwQCikHN0yN3dSwmG119Bqs5ABpXTubjPnpgw3DZQD
A32RLjnX9iOBpGPssH8ejWOC+2SwGIwNEuySfBzjmwZZmrZGy2cZIo/U/CM4mXlV7cKyRitBAx0K
r5xWtTiGP93ogV4WnuUZDifKiMaNAWD7T4fWTTL8yg0BX2raB655ZNWLeJlGr2TUKdbLO5YaUa+H
nQJuHe49ATrmUlqF8sExSdAMgZqlH5x2vKWrgGw+slqrUL6PUVui1+UH1tyVffE96LQTlVA7gyn2
9T0krXeG0Kmdk02e0yLtH+X5imu0c52VoyVrz8q4paB8oxInleMxM144ruQ4Xpl2sgzS+v9wf9EV
+u8DTQ5PHauNMkirjzObnWMr66F71oolKGSpCW5jxOLnWOAX58CW0RGBvkk5a/ItR60O00gMKX9w
zVlymnqU67kD4UK1Q5Vtkd9yJsPwn0RHlaENNMczcRyvBJpJYGKIy0lJOu9RNLtcwc11oYyON4Ow
YvYCUIhP14+lC2fgl4eY5CdqWRAwBbyrBh+rIngGDqQ0Kx18L7Lqs8H6pSuYNgB9eYrdlD+nGjF1
mhaWZ4WOgFZwDIGfNtnYY/QTGq7odZvREUnNG995uP6elxIxFS8XQVdCtNf5CMk/bdAsVUrY9r7z
kZSm/yJDXijUQO2FlQPlu4V+fZu25Rocr3iMmENZhisy8xAXIkbkHEhWWF0fLZGvu6tXK8sOPR6C
pMhHPXG0pZVboU0njMjjt6wHrfFXNIedpLyx2IEZub+Fc9/8h7i0yOnIWbDBZRvvq8nqcxRtkF06
JcCnH2g7WGBsvT7cAmwGRE+LVR8wn1RP6EsIsg/4aE7RZ4o9AcpZM7Py/VFgGkDb4YIStPRpecuJ
lbgO0pT9Ni6pP8buc9/dhf5BBqySHYiRu+Qt0g9SsuvHXW+cKGFwg1x/iI/g5+td9fUhRAL9aX1I
9mCWsVpw8Ll3VIqhLUCRR9FSL17yehuWS9f77cPBjIffCBvRom2ZCN/eUajNwn2LiK+9pEldRe/K
sG3dH5H2ElBD1J1n0g+rOZjSe1bu1PFQdSsjPBHgdcGT46Ebnd6WfnSTZVhykp1WM0XxC+UtgDhM
KhVejabDlP2Yk1kmWemRiIeiot1Yi94RZBIeP8cMqoFPsucUdZMV9fkOcctiZtVfuBu/PsHkTklH
JXRHmfh3rHayu7QxGMF9D5bqL+7K6M18i7D9Pgvd5sfs2QwXFINwy3uvuhvnlwlN7F7rFs0d5iDa
c4Sg2IdrnHIHxhZR21f1QXdnksgLATu0TW4/m9AFHb0pC8bKcBySfMs5dT1Z6iE2HjT3l5PjantP
Tqf7L0RtTfDcZyegoMjhINRPJiv39cyDfMgxfF2UXx9kcjq7uV/bdmA6p9A+j0wLJUGwBwP4U0xu
nL0opWE9q8N1QdAK4efHfHhzumfSKZDRpsFkvibj3EkqTobpQyEMoyDtgHWkMpVpqktrKFyTe8sE
7RDgt5RsEdZ29VWBF3TZ/8meOc577z7qUYGuZ4r0F4qk9Ec/jT6JB7QCw5vM4LBI8pNMhyfHj9jb
O+mq1Q5uvNX1R9n6qZM2yEpAImnfBO0DOgjdejBOfYiFvIAB1Nq54E/8vZX8iFwgRcSH+FWagF5O
YXlq0YVt1lDgaAFu6jrGnfRxmN2Y369e3kRwSoUzBaWr6QmcNp6fh5w4UfWL28gEzwgLcAu3x+0R
S38OELwwoD0u1eyn+46ojoQSb13hGzsHVb1wOfIoDkodoARocUyrosjFO5luEwXo4CPSs5rtkVdK
/C1XszUgG4t46mrQ/wFQUppF288dELJ6YUlBOhJqeiqVIn1y+Naq0eZ2JtmnnjJK/6Z4v2jcJcUq
AVLFY4wmYrKKh9X6fYuPYI4m+MAH4zAG+GikkK8wgB0xq6ripdLdq54FH+/oea9ozePTVmL6GlsP
8kvT/KacLqwPnfPPvtrU9q4ET9SBVrmPwp9dd9aUu3jYy9YCO9FSJuYqdkm8t3tMa3EM6xM05A2u
h2PZAM+LD5V1Bz0CU5ebzr2Lyy3KllxgkvXe0z0z7yOEA9h/oc0n3ICOdYuVi6IZcGe6iWzeOKEi
9ITwhQj22uNYSLepL9gCTrEj9+kkpMV5jbvUezK9kw/r8YbrhkaMmwv2wEvUrzEWWajxA2ua5Ihb
KYjWIF2gFaBp5vlPtveYeHjEaesq3kTKGiiTlW1jc03tgzut63e1/lp5d6q0I/cdvD/D8FP8YXJ0
bOTdjbvKfUhaZn3NKUPU7ejbpl5xFKbYGIJIJXfhfhYJQRQuMv8fJX7yeWr6Y4atGEjkle68FPKe
OwaLSMr6XbVlFSU1FpFo46LZvAYXRHPCyFfE8XRgIuTFs03ibAZnI8UvnvRUjQ+IFkf30Jcd70/e
PWnxu+/5N9A+nAzlUahwz7Rw9VZEKBTx+ZMBQ1VDxi4RoKnzl1+wZ4UIzwVMpjUUR8ynEM3l/Lb6
m0A++N0GZocljMzWiO63zVaz0K9+CBxcWR4IkGg3StquVuDDBkvAtGa/t9Q1LQpQO3W3sSJiyX1U
74JqMXorAdvs4GzcpdljatzxxFyrYu8Ut1Q++X9D5exGz0gWMSd8Q9jTbkYFUajchfqPPtrzLxu2
INa0Pkov1YrBYNeWO5A6ltneMl/MXauuubSxXiPhpchoSy+UsnzzKJgX1daVnhUJu6yYVvt9mYVr
O1HXOYuV2SWACqx9O/6gMQ4oDb+fig9unPLgvve3MFA0VN6CtwpJfFU98y45IqzdEdKDNQsaE5f/
9DYB3u2QDoCxM53J1neGLhvqljiUAgGKG5W+C4aj7O2UZOOnGz9YyfGqpQu2SKQFMun7MHmfZXlc
jJH++xDwjb4Gf80gNdGY6vaJfcn+BynsxPdsiEbayOE6x8cxXbfOLcjNIDqD02ilmSPw4gn8+Qkm
IIDAc2olGHgCZPPFJrU2lrsN4F9iOR9s/XCbVBuWlobyPGT+ci7L/p6YIJqJfwa4NQT3uJC+TkCa
FIpZUikTlVG7ObjZreccNOIte9k1SwhEcr1kyf0/zs5sKW6ly8JPpAjNw22pBqiiCgoDtrlR4AHN
86yn7y9xR/8gKlB3XxwHYZ8gUzns3MPaa0X6wVRcinJhtfCuX+gRIdxWZVhXbNpOP2E3KjNXzLE2
7JNhcWvXUwvId684V2X4VGjXETwl2o0f3w8KBD0Lvv/i2LPFb5tSFIBZ/K4489o3xa0oswZX/www
K09rFicQOw608Ou44+LRo0YCu4RNVpZP/7jyXdFnuTOw8qW+pUxKiZdKSVfvOPkqbY/VgbooTVvc
dIwCFxf4zNczuOhR0V5K55bwRUDPfJyBpnZVW6qNfdIAV/PtzCJS70Lwiv2mUu4r7ZF0PSA5rDrR
QjHc6tI5xtXMn0B1DpPLn3H+gmw1IpG2juz6QcI7lRGD+FEqv816VdcnHVmKyo9gmojdUtkDyy+i
k2P//fpTLm8kSGHOD+D2T5nOxg6aEaJq+4Sk++ifPW1v9FteO+4x4tm188hjE/d3mECnWwCvXCh6
AOiSUVJ/I1CGr/DjMkqB0SSAR6xTDt+0vXOaXQmZVL5S+5U87FL/ilMt1Ceah6S9mug/es3rvTXe
j4BUMwS/oXHdeM3C0X7jmpmb1/ezmh1trcyKoPAd61TZ0FrVuzS8reqj5xzQQaiava3tpNR2c1vA
rYMB5o127YC3l5wrKjWiG1dE4/FWztFIt3hXbupkJxdnC8lxxRAVDN3awWJB8rWNToCFEvknPgsG
I6as2VzZ2TnsUCyZ7nzlfnKeku5W0k4IOLbyllpsM92iqAHyasygt0QX3Dgh5SYkn78+GOrnFAOb
o5L4EUpKGo3GHzdnahTse1XbpzxGip6kE60hwa+evrc4DN08QG+Y02lqpzrajIaLtcPGYuv1Q4mg
BiiXaccbaPTXHfrzdvHdN57b7q+sPn49z4vWwGZ+gn6DlP28cjYavpW0Q2WLal2toYEAtQIaZME5
RCRBIf2gTbemDbzudzv9LWXuq0pz8HZhFpcik/ezmFmEegwmD1APtpheolY/UqUpi7tS+pPFtwo9
UBBwxR3EbN8T5UqzD4rdrdLoSq1P5YiDvRRviiD30xF+tyazt0myQw3G1dI+yYi3OfpvOYFQ8Crp
78w335SwmAJ2klw7ySmO7+Nm6eyIK/JpfNEIDCUtonVv6Y13maHRSSotNlULIu0DLjQFCnJTtXPj
Q0p/B7kTXEtEZJVxIGDLzY3A1nBcuNC2BgH/OlkKl1QRGM4nRJUBpBL94jTGzbIC9Dp6YVJo1in2
ResBdqWWn4lGrOQWdTSqybiYJYFMtgOsRX0ksUVFQYBr0GoNt6SeQFbj4kXRQr7CXJqZcDPeLZU9
BNmEK2ERW+xjqAqk6IWsEwEjeWtSmHr0s5KutQbKfNQaysNY/dHqhxY1mSQr3RI0wtgf5eggV2s5
v7XNe3qg0+bWo/9kyPZaexdD9tn3+9p+kkOKxtuGpwdKTmmFC0xXng7MtCduPyjqQ2CdGxtdkZ3e
3Q3tWgtZD6TG/0Qv+rEyr1qZa6WE67p88tpXz/keoJ0U9A9e+1Sj2uukLwt3amlphIV6tzQGShly
2HOKWBDZPo1MTL4mkKJmBZaOln6aEij/QqoRGEvbcim8hj0KQl/9Dd44ewQkr21H2C0Yuyi+O/KT
Ke+98doyf+kdPC6atirUxyY4VBh+mYdb9WK3KK/GaGe1hz59SkrMYQ3vXiG56ZC5GfEuQkBZddcD
nJG/ZcVeae5TouzMIdrxaIE5ZPYpVp8qBCO87yX5PR/lN7vaTcmvAkUQ3D+UyH+p9h+/f5I9HH/U
TU4BnCoash2J8VrX91NNmKx8N6yNoKmS7Kc0+taWt6W3I1PBPJfwy29vwKdrBeWRDbcQTPLWzM7Y
Qxr0adizNzrx6k/oL0iF0HnJnW/QBNXtb4r9ouUPdBPyWDqsxSYvXoSf3JwGY9/ldyTgeAtz60kl
gWN9r6sX/CRC3KBFlRnqai6l6IIxNkiexvW6lL+N1jNIB4LbhdN2ccfffcssqgqVqaHDryOg8QWR
aueLslLYX/XNTuDs0EMpN8R19IJ+PfAFMJaF2/U/izjvvEy8yIytiUVkVKnbhf3PND5ATeZQ1IBk
lrXMzdWI2mk4ugm4UV37Hva0g6PVdMPaEMQzM6JkJI4wosR7Vk/SQHEJogGQfD3ZC+QfHyc7uxd5
0NtT3Q1vQZc2bb3yMQFyVYDs7Lo/8I9gVZiTN9SiMt9lL412ojm+kBdin0vPLXxLVMjJN8MEOTMN
Tdx4Y+CwZlQclFgX5XnhsCY1ECEcloeFr75wNog0iPJsuOxwVmdf3Sv1WOaR8IWkTWS9qnW8Ig9P
uPmP26mHdGV4TidEnvr/39A8osSaOrBI/aMRDIyuqnyfp1xQAQvFWYSHu58qWZjqdVRvAL7BUIle
zPKFEC/P7HLz0dBpUaQH7zEv/3VlF/qShFUC9wkckSUeI3EXXCj/ZevJaB/H6NH8DU7MkcBojZSV
jSUv9FJ4QlsllU+wfxjiN6zWuzegH/yoMfr8bRKx9YPF75xrlMeyYh0+k7YR5HVS3Lusw/+DYAK9
3Xdjz3Y9ztQWUk9hlqN9n34jpGPAAlHbYlnaQFiXT4v9bixxAt99Zx2brVr7NNpliPMlzyw23NYM
5xc/dW+b61cLJ/rC28q3mZxplhaA49zaBUbfKzphn6a9URTejYZx1GpJtLsAQy5pty5S5zoZbPjV
vw15BoVUsGT5xAJ+/uj/mYQ1CzG0wGr8Xk1smhd+WXTlZ9aqaGnkku4b/9SPu6q7i/q/phpek0LG
Z8yh6HzJU5p8p5UWjFehjJmRaVju64WpXYCbsve0eBEB0ZKuzWVk66aK0ZBgP1Ad7ZQ1IANyv9hl
wnnacrCz1CQRNPe/LezLhaiLcenQ5Um1gVPMzlzX2pHZBpw5+m5Iq2nNeZLIHK+FWud0IOwjdeA1
V7JxxRygfSW7tYh6u0CowMdj5x0UgyxR3Ph4GCPJVGs4EOyT/zS8pZY840csH30UvqpKtNqoJr3v
zk+S310Xrq7Jq1PHBRXeFM0qVv6SfAniHU1BuMtQe+rdX4me6Cx+AsLqTU85TNUiP7qwdBePtGUJ
wiVUMChGfpw1y1rW5RSxdKg9enuSGeB1Q1JSyNTIh9H65SlrwEK0GEv+Uh+vsMKfTrJNmEy4jNs4
D5blqlX0vLIt0fgs2p4kqoxXUXxr6LcqPqG3gVmIZCBZaJHmXhr+ovGANkFgJGhJmqPynDqNWjvm
y8GHYTlAb4OLhn4MQ8VbuEj2YV78WnpjwQuzqtacrbdvHGfsCsajUcyp6dA+kgMtE5Ehh5Gbko3A
5pBJSuwjlSNIM6aA5MYe+ifL2ZFupypSKXfwSwi0EFyA2bXVHB1/R8YMLM1Uf+OIUXOhPEO39jie
KnlHCzdOYAS/WnfokjsOP2zalA9q/b4akFc78v+AGQYgzRmjsEIesvvXHTGcgbwV+cEu1vhGUnek
dMEZoF/t6/N3oX2SW/NuVWbnT9U9awIebp/ajZ/tKOukiaj8UGdgQyioiEKGd5+1W0FFSRezjVBi
voEhDMmCWr/2F+7DBSihiLwhBhCtzCSiZyZedlJeMCmwTxVqtci6NjXO650JK5x8ReRmj7dZuCGF
Gje/aIR21eTKhKsTAvnqKTcKV4jNZpvK+1VqKIhcq/6GVRYSrJP6gKd/G9IbqOwJ4NkauX6AcaEJ
h5VKYyYAlIKQEKW8M9UmTnutooTqrKkQgQ4IuoevF/6irUZY3ME9EyV2Y/Z2tnFcYMl9MkDDXapQ
iIJu7ArioPon0SElI+wls8kXuVsueYUaqXeIW+gElN+aet692b6EnQ5Lkgq00VfqmtIknZJgk4kY
eCNsZ8fX5+pmeeBLlo6mTfhcRYpO+fQ4ddZg5bDJCMcE4A2P09TtAdb0b0AQouJCPQtrA/uFfv31
Yl9KfYs2ATQATII+9e3f3330ODRVXTWjdaJ2CzidGfAKhSm6pyY8hEggoEOBHVDTXVVvPJnyq4Ue
6Rq8tt1eT/IvZNzM7D7pb1AGq0fBRUvlTTSLcZim9HVMfwJrj2lmBLFEQi9ch87WyO4JZhTr6etv
sS7ZsfffMrshTa/ZU5ywgUErgEgYbk27j1dP8XhPTQmTVt5hTglXYdFk0hJ4n7FcBdkPLFNmoMue
kluBTFt7ZPH56ML4Q2sKdDnUnwzck/5Axr8EokRGiXIzDGWyfeODwjV1byWQUZNGhKsi74tQuDKU
mLhoxY0ShRPpL4rS5IAG/48CW31Jkz18i/2AnE96jS1L64eqe8YPkGpctOGWnu3It4DH3WDlytqk
hydfcd3y2GFpD1kmrWjVWmwOu+igo+BGEyr9RNRkZimAdEzLOApb64R1d8YToHAyNJTUaxwT8vkM
3mzxB+CxSIuFV9cQFnX+6sLvSgmGvniIg+Z+yhA4g+XJ1inN/uTaA7iQvr4Pk53UnvPwh1TsW22f
jtdetUfH2siuptBYNdmPwvltkEmv9W8AR4zmRD9JPN5Z6S8lv6HOQWjF/pkIib31+VB1p/Yu0tu+
SJmSOdOtDQcgiB7K9FaqnvRxbfgVPDS/dYJd88QvalUf7dijMqGu+WgLAEp7DIazbgkMwpL5u7wK
YMVRqACHMocldn6VQD5avZkhwBh6RuF5a1OiBoR8yIM76ERgUEOyILhOi2sqcmVzWgQDvrV8ftoL
mwhNcHFhl2Z7YZfyYGUy52ACWgQY0LqW+lUQbdTwKkluolhZUZ4DGdiWj4gOIuH83MnQETLD6Aag
xFDfhdGPNtwl3rbQt6n3SOE+T89T8Dqg1VfHP9ugRNblh6R/L51D5pOYzFZf24OLfq9o6hbCGUKE
RtiLd7Yt9zQ6D9PcEuksEgsNpMj+I3dpF3TJxo+uYaekuitHv6DDivI7eQKecqQgk/sbSjll/IQD
g/GXpiswG5i10helYJ5NPE98sXH4M0W7tlyKGS49BwABBH2MyCJZs/cv9BOr6quUXGWyxgqBVYT9
B4gWuRiSpKAdQGBwisEqLqavL+H+FEF/LYsaniBp+LhkihjX8hkbR4LsLF0aTfpACZSVEKWhn0Vz
35RPSnkCJYECIo4/6SC8va937kL/LLBz4831FgJ4zsz3amVnirxON0+ZNq2FOg2CQeZTHf6Qp70W
/nTQyDX0ZzmUXZnoTd9hDMw7dMxlkq+b1KF/pb1rzCvJvtITg2pXvnC0LnnoyN7RaYnkMnjm2TJF
fZHXYaCagrAAJx0+FHqHAKpThuGc10tETBfSY6Dw/zPcLD02ZkNqSriqJ2jfSbwO8j2vFao8jMWT
8vXaXzI/2GCLKqHAqL89EO8uTTaFfhMrCO/QsYj1x8WEWYkejUV9rKWBZreziqusqhoGQvoJlwc6
HJxqSLSTJVLhi28aYRQPGv48KMPZaeqtSUn1ODZBlmirMUZ9GM8WT0DoFtCRQuTb0FgPYFIIFjhm
+7+gsr90p99PYfasOmGuYk35WNtYtcrO8k98r8jNmGtNP3TgHeDG7F0ohMkAfL2hFxoOQJVAXQyo
kPwqbNIf73TfxFLk57h4OEQgK8C3kwYHvVZD7YimZi74RrtFVMclRCMtT1A1AO3Ar5330bS2VBhS
2lgC0ZhQ00DfmqY/lp0kK71XdrymYId8iQ9eD9Nmj8WqKIdVaQdbUyW9YLUrefxh5o+V0FdsX4Oi
WnneH927T1r4alyaFS3aB6srABjOX2VwfTRr63VsHwkHefQtA/HoDcUl3KY97icwJmr0JHxAp9Ne
5zl7HBrK38SY4EqycotMH7B08GyFsPx3eKkVYxWPTnsN8FnbKgkipejXi0ZexPAgCQGdRIiQRSvi
L/YNY2Dj+VLeSjw4nHYGdf7gygoP2EiwXRRPRVOF4d2bXQ3RIeDA5tSgngvCdtjLzcGHr6zY4i0i
SLRYl7iEr/qwH7Mj2KZ5VhVeiWeHdzlsfXMbUCkkclYPRQuh6BVBzlhf0TWmqNvlivqF687wRK8i
Deaoc1bPPiqAN8WFdYK4QarOMXQOlUsSDpgZQDdcBiPdoXgGSacebUUTmL2xzBsqtQu34fI8bCrH
b5zy856j1E9Mc8h44ejMRXPJanbKg23gie9okQfuiUi6ZKx6fzfxCKqbUHGR+QAD+PU03nI4M/+K
5fjPNGbWr9SzNol7fBNq16SXCn9DDxTZJtalN79xRWC+wwPBPLFMuuAiAVe5piHY0Fw8AgRAwcGK
bhFSDjTqA98F9IrzCw6e7wA0JSg+8wNIzRRpeTIy6vWUAtm8JuFIKonF5vJQ2pHlE6efgj0ITkwB
ADvOgGiGgFQ8P3KZMA78K3+SAuwSl3mkZMNSMV1OMkBETrDS/YQTBwApfiiXAOQGBPZsIId42UW5
UMegfwrnBHFF4HrzvGBS6VZjCv/YHI94SDQTcojBCgfpkZoR+/iPEl0DrFJsiTZJyny9dxe63i26
IgTsgOfRgev1o0GtY6fKpJQj5GNfmntY/mq3Mq9xk0hUOPYDnIa8KZZ+CzII5DgQdpY4GnYAB/0R
ZFF/PRTAbuDXF8mrRSbyC5RGzA+qZ5lKgMjqzc5WM8jED2VonRr/Rc3GVRU+56gO6bdJuzGlP5Wq
rSZ7q0zXxTi4YyEI8ALpCTldRzul6THOFwK7i6ZHIb0Bvt6mPDBPpxp2PCRJF5BkmL4h89atg7Ws
CAmhYxVdt9W1NJwJgbvgqqlJYi3UFi/5tGDRCAQcCBjIK81CGVNKIgIty8RbJZK+g48FcBqyqU0n
aHm78hvw7pIIgDsT0Xa7BYDAcQe2/PWxuYRs+jCPmV/v9EY4pR3zILQ26P2DMTpcQ+g/mm5NkxlR
BwnQwd/W/Y4jEmeQbC5YnYuugAk7NtEQzC/GWwT+zrkzcl+1JNQ6T+R1sX88Z3gDnF+yaxxUvFfi
YuKKrz/8LWcwt3Um3Veoz4lIcp7fysd27CuF8zhF9TqTp7VcALgYGyCdh4CuXnt4yyz1iIgxoxAp
ThucU5U/1NUvlM6U7DZ4CzdjmeddVZD6E+mXtvnBo6XwfOvJvZxtYSVca9LgGpGy5hKSlKbmH+k3
/DB5Lm3QZNHoSkMhFHgeX4szoBhHylDIp7LlIIbUqVoRYXVF4JrSmaQBhXiQO/w5VmesChRkeARe
cMvZUIhik+qZDguWcjEl/xZAfF4yepBpzYc8cl7PyzKjKg2D7EOevIokkS3+yyApWNXtix5/Myjz
0WRhqa9WuFJY0S5y6Z/gxdBKzvZOtI7HR7hSHdDrPBEKNH/f8brwg/CGhH/FV3PWeQ0k7zBUB0jg
NPVWxUXJT0b2h+UCTYTnL5W/SOMJZS+MGS0NdnBPjg/+MYwrFp4dxLMR8KZiTWYYaC7BYDvWG3ro
SLP0lQvvJi8Hrs1oHK38yPOAW6Rp38Hb+/0WJHPbLuQBUYTDAH9aPYfAjNBR1QxnVogckjFzpFrc
tFG8R+DVQPRq3h73WxZMdkL7rPiZl38ohbdN6/qALiyFxoAYLtIrw3kk8+VXv2rzbCUuoF/dgI9G
eUzks9Q/kRvMilvN3/k0UJTjM/svFOTE7yn9YUV7iwB+eIdsumdgEqpwK0SoPTbGBseRKw96r6j2
fXEPVE2oNxt/0CBwgntBtU7SlUPf266lrhJ75ce/bP2OQojOazYc6AcK5LURbSkftsWZcqZeFKsI
+IIqaAy0J5qUBI7K3xT6AyUJORLgN4r7Oqpk7GoOz6TQzlJfDQTiwCKsdmB2dL9dlR0VwFiFT6Be
eUO1SquzSP1XkBiWTxXAlPpmHLfBiaINuZB/MQPJDzw0ANmUjTr1lXOgx+IowPtbKi9et/WVuxb9
DudOJH58mD6+8SfVHlCleMRfGxm29sKmE+ioaA3jX34SafHQ3ph8ALDiVQZ6HE9uot1QExY1ThiL
KeCI2CPasoiKdQ9rPA1e+KJQMkBwzRb+ID8E0TzVRlrAAuuaX8NJ5VzDpzup33S6/nGFKFT1oumE
vydA4CFhdwvjtxU+Ovq9QW2r6VeisErTFZlzLH037Pk1pH15fYR8laP8jZo9BU2cNy5kMP7C++YH
vz8KpmluPVi0DUeDVAexjiAy42KK0BjZhGwnWd+CX2qx4n9HZwwZ1Kbd8I9wGHFQ6Ndg+0ls8jdO
fc/u1U22IVHnaGjF7QvdQpLwW528sOvU4egEAmQI8J47D8Rf4zwIF3CireeaNl0+V6fvWt/m+ZPI
PuPTke+BABvfkEWgBOr8BamHPSeK4qhRSNLpz2OSyK/gY2JAaBnClSeDTcVQt47+7+p5UQz9TVll
ftsRpQLbAtEu4hqzd9XKh7ZJjJFkjHKnxbJbWdJaSVPXytp9q5pXsV27VC9b8O8CQ1yBxDCn4qpA
HlKD3lwqk5OaIDzbGCv/2Iz3hfbcVfGTZ/+OyPWjP7eyWmcT+H9LOObqn1+f24unFq4monOEWWV9
ltrRilK2i0zG0CP95GEMhbIVTABK+OfrgYxLfjMpiP8ZSczk3ds/5m3UT05vnihRGkm9TqNzkd7E
6nWmFht9EO2EN20db6L6Vtae6UEEnlpnxlkqulUvn6shJTRFq3sEpzrx3LYgxj1VEMbS/VfSYCdv
8lA+qDGNB8q4kaUGHL3lRjmE1NUumeiCUGlnL7ptoNSbvi+uus7fmNWw9TydJJ/hRvqDZf8wO2Wb
gHcNwYEhBuV6RuKWdbfl3rt58yOQb0sjcJGsWsiTXEiyoW32n/WZefXJ5IepU7ITQDVEjkQ9kJ/B
JfrfwIMU8QJ9OrNEDmgjgG34JKc61aUe1v1gvom6FWYA3mo3IX+ZrdHU9OA1QRyJXrivj8ClYp/K
B9LgQtoSao9ZJqj0Ojlz+tY8JWm0bonmUjCkhv0riVsETIOdw0U2tXjrR8i4IrEltjtwVt6Iy5qv
umyfhfpmChXBCdkAVcVEmeBCc4QHxrragD1xtc67krQf8HWuFYeETPRzQj49dwSFSnJlk9wDA7wJ
7Uc8TbmPFvKyF/fw3QfOIp8qUZzY0msTT5MOrtdpuE+MA9IsdPYt+mgXx4JAUSjSgiqeR1nSlEAQ
M0bmCTtfImaA4Wa8cTpZYUt2emHvlkYTt/vd7ZXtPmlskwQicXcU39SVy5sBbBqVV9fXnr8+KJeP
p6iCQ5aAhPKcRI6ASbKCWHzbuE1oJEXuLb5r8EcaQZWnVNNquQPx0hfCfUEHlqMSJ3xez74LvaA0
CUFFVS9rDhRn1P4at1amOwXwHHVH3txeuwLsAQlGXH9r2zshSLYIBbg4F9oduKC8KbYxuyhOk/R6
BS2cKMF46W5SbxQPUc21RH4sOdHQi/dFZYhHM/HPnGQpuEr7bbRfZPO7BNBVaUTBn2Ev4AubP25m
ERVtmpK7LlwS5RNUYT6KvFvxnJv7qtyRxyThhnbKNc8s/i7+S7/Umnih3KFCGC+SyHCmfRJfjh15
LNNMNk6wLxAyp+FVWOP1t/f98L1hu0YtXbjIb9nhdwYShWeUshwMo24SpwKE+njeMxN55E6PtKOG
9qq61u216ru4vVCmqcU2hQ4ZzSV9NcVuDhQeZuIfU0BJZJ3GaxXGQXlTxwd73HrZlme/19wiIem8
AWgtd5u4daNhgx642Rwif++Epy5eRzQ4w4s5NfnKPNYop/yoVOScyUev4OOTFl7j2YqKz0ORi0I3
rxas9/MaX2pNKFQHlnrUbgPIF9ChXukt1D/uiPe+sJbz2/xpsNla1tkYZ11mq8excMGSF3/kaSW9
dCMVABhYV/r2a+sxuzyfhpsZYTqnnLIBc3g0HyEk8FEL/k53f0Z5bunLlkaaGcW29ifdDBnJLlxv
XIFa1/9YgQtVWrFETby0YTM/TRnNQTVKhuoNGCDcBtKyDdoR8m/jpVgsWM1cNdF+oRlwVYLKwSAi
CvPx8Le6UUxNIkU3g51w+uSHRjpaVb2twHA6KuLanb22J0LK4JiX+zgv3ST+66uTG9Jj8vVmztmw
/3suugZaHYVSeqQ/ziUpRiXpfOYylpWLAgxtDGvDQaIxfW2GX4aR+SslQ48nlNfTKekfrUgkl+zp
0edWKokMfQYq6l9Par4Z/9YHeCSpKlGrnLmyZi6bbQG09maQzRUG6RoSLQ8SjEI5em7c/1/JQf6t
AcpylOQ1RXhsH9eAVKviBbIe3RAfRqKhy8Tn+T60FG2eLcBwyXBPb9MmAEabRdiQ3M3yl68/+fI+
IBSL/06b8qfGATUuS60aLVplk31DEgCGB5OkfXZthghkpOtBPhuhAy7vUYRnCimBSALoBKcVRYzu
rm3+r5fvbROoKdJPCm0V2LGPizJ4Vl0bcCneNPUeZKEcPZnpS9ruqJ553UJKR9yu96/BfKyZBevz
Ii8llQ2o89dwOPLJnhevsv789SLP7cl8mNlZ9xut9lPFBHDnIAmz45OcJHZVG55sasLKwimeAx3/
Hat3KzgzX9UQx5pnGxzjdq8DazasM1LaAfcmss7F9OzUzyGny+mAOVDw//pb557Fp9FnFs1XrDhy
PC26QQlmJDva7ZXutSSPaEfTt96HS51U8D7MjpIG1kfHDzqLK61P4QI/1ywE/jcRKhYmBDwGEt/i
tr9zbZvBcLwq6qMbEm+oHufjvslfzey4WJO+eIoIQjCp1AIUbVYIMFSvLqSEgZTgJfeyK99rDmp2
JkPz9dLOU1H/vgj8KphKpBQce3aOFE0vosip+SIl22h6fR0W2Zqjy0oXpklDhuOO+Glyurejk5bB
RJZ3G6fYtYWzFTyHJKgT/2aqGzfNqkNXU+weH4k3aBWK6BRL12IjWp1+NqOmc5B0HUZwMFE3sgtg
uycJeGZEvjMIf3fOsHRwxDJ9uozvvm52bINMauJ6aOHvyU+cXPQhbJJ++j7Kdn1CMjTZy+qj3uju
16t68Zi8G3Z2Xr1OlcyiYNjAebSsczeRFqiOU/RUjkt8fBftgMgfg3+BtXsOHMtawxrkqGT/mj33
gn70FSMyWg1nW609fv1hl+3Au+FmC6pU1jREWYHZCTxU9uyt2hbrpDo7tWtoOz2td0JjPe2ddW3/
MdL7heGF8fy8n//52tnCxnHkWYmSYcitXa4ch/HGP0vtq1UevC0krDrFzb/o1UzQOHw98huMaz4y
4TMqe4KAEaL0jzc/y/OgMfwuurG0difV6CDgxQXNQ5AiJ41J6o+No6+GYZ/46ap9S46QfiZNEkKM
BxykAV+be/JWhga1bw7OIG95HYf4RS7JqPevYV5u8gimVPVs4R5k+IaD+Tz2kdtg1y3JobbvuY0Z
bEAypm3idqBrPUl3h/6v5UCXEee7iHJUDs+T3B0TMqCJ/xzUwyqw9g35Qy9tVtror8u2pwjki+2q
U95j/zULeupS5hqPyacbVvQYGa5pprsoo6b0y/NfnOpvaT9WHF5b+6vVj1makP/J0EFUXIef/ezR
mn6a3q02djsl3ZOS53WIUU3QLCGibbvhOBIT7mtEOqyRKn8xnQaNdgyDtuHhsQryXb/46l+6he+3
bPYSZ3rceZHHWe2zExexKPcdAhJN6E6LdCKXzqXgwaH9Bk3fz+xwfqXZ7cS5LBRspoQiINqhiBTX
9p2qn7yflQmVMHey2jkAzWNKNMnegt34gDrdyuThhJSeU9TK+1LXVs5CQubirTURDoJZkso27vHH
w9tmVj+EXsRr0rg+DTKYYB9MsK1uNG3XdY9QePglgNGnKrQXPIeLm/BuaPHv717MqK38tlVi5DPr
TRvu6dfC8+3ts9EvvGSXDCEhiEEkDnJHt2cD9fIEx+ckhcJDyeONQrrQSShdETM/JYsMUJc2/P1o
YjbvPisYcjPWG0aL25cIYmxyLv1ACVO7HbxDW6aok44r0rF9Ah8m9a7FwuElBwG9Hb4X6RYDxMLH
CRRt5mTlyIkriyenOhuJ7Jpku4F7yRsrXVXfoX8O6+v8OoXITNw+zt6i9zCHK755D+9nMVuGPKrk
tG3AIvglceaRc9VUu7x69ernEUbqeA9AgEeImGzF6/e1Sb644e9WYOaLjU7tt5XC2NSozCmhrnyc
UkgZzecIN6Nd1CP4esVJLX1c8SqJazMbGK/tKCCnZwNwPTZFGPS6fYZpG9QrRG5QFJPWAtdLJVHS
o42vZesMt/jrj5/jVP575Wl7oEeazqO3lrB3BzCW08LyB+5VVe/b7qXNKxiR3w4+PppJoiu3qfrL
JOm5BMlZbidEjBcVycSrN38V38CqtIySdpv3IRm9nFnp5IXgqve2Slf0X5LaiLRsAvVY5uXKSHjR
amH3lq+g8Ew/jQ0nPebWoIt4rmA3xUMRRtW/sVvt6JMxGqVg20vejsdHrs/cfQV0ikg2tHQQ0xRa
Fpuvt0G95GCi/w25Knqpgqv646GQ5TGLu8QJhfsla7tg+uu0Ozl/kuCe9Cjb3tsFSpopnOAqosXk
A511TrFahN5Z+gr7a6w4LrVgNyVX8vXc7IubYyHeAFMBhH1vc393RLRpmNLWCekJNa2DEo8IHLuy
b6+jQLw3+o1ZTST/Q9CjoB32BHF9dm9EL2pSbwyC8nJ85GB5dP+Ix9MoAYSRurLt6zagrYM3q8i/
F4G6053hIId3uUnjmX7Hg5JUf+EfjId7NqC3/uIaZbG/zvRui28h7HLYRVtxREPnsSUCqL5b442p
oLikZEIH8Jv3i35GCMpGMp3Kvh6bTdqbZ4aFSqkELCK7ljWsxc+SCeyQ2v/4qHavaWeQW4ayzNNX
nlq54mb6tdgEYv7BzF0crpKH2Gz8q0RfcaFpDCYZsMTRdunJo31ZZF9gyOZ0fjwT6ZDKdcPgN2qy
4TRY2ZGgI2qAS5gLzQdzvNibFXg/1OxhDxAHj72Koep0U5eu1iJbC+Ws4B3OJJ51yv8vWbERtmAY
n6mww4q4jwbwF9bCabuU5xIFCMp14j7MP7pRR2kIhjAU1tiv6LAFPIOmfZCfCv1gSX9JQn19vC+Z
4/cDzj5dy20LEAUD+g5s54rvQntaJTRDLXbkX9zPd582e2ph/KDgkDFSAOu+54FL0X6Yte0CC0qX
uv/n9Nv/dpRMoQ5mlJaqN1jcu0vr5E6uULsOb8KSnvXSrRpK3+eB/ZKdkQDaW+PKuWmUuwYqi470
GOjDjSV7IuozlHE96UfeRbcYW6rRqMPoOqQ//pVWD6jU69sKctwm3MdyBQds4aoduJiRwneKp/7U
oMLeBPTRF5Xbas3V1xt26b22332ZMFfvvqxzqmKoe3p7Q3kHF/SmCdSrtsQ9ilf+Wq2+fT3anOHv
30KCsIAyxQJDOE+8OoZk1C1CxTf41QkMjc4j/CWDhukDGFKpGxET9ST7jcCEx91eScp5IE5XCeuE
F2x5rw4RznC0ohCCqWQl0lsLUxSGYP6C2e+mOPOeFDsIqlAdQ5EntSJCMhHCg0NOES7s3A6sQ6nr
OBL9WYscV3MagE3Q/6Xn2AP0Ap9vR+o0n9Yhh1Hqz9g6fC2RbbSjAmK8BQf7orP3frpzh8vKtShx
hpCU48A5w/upjor/VBm7+G/G85Vb1xGaUcQXeWas6/716+X6VBsSKc9348/Ziixset3njJ/xiUC+
XDB+Y3kkZlWy16J6FCxTU/jr61Ev2jUkPwAhOLQYzul+JMOcInnoCSuQDfOnle/dlBJaaM0+VyaX
WJcn5OsRL2Y7kdughIGCKE/37P2IukDtNafiopBR8DNr09D00lnX4rSm6M5Z+whTNxy74SGL174G
0t3IHqP2NovqpT2/5GS9n8vMypaBN0EGzOfj3QsXIlBJH2S5/jAG3RXtjLtC43lv4QkrbrQAn6uz
noMJ4KuJpfp6XS7ZD0cwhRpQ/toUIz/aDz8a5TJuvQAqv7YCEyz3K11yY4Twmn5fLMl8X9h3YnmG
sh0BnZ8DgXXJi7LJwg7Hyp6IEjwerykxDS4bCNxsXFho58JCi9wBCHhoj+hlnm16r3pyIpGwvgFg
6YXBW3mMC92V1Z4W22ujB4MeycdMpoBW74D1r8j6F/qr7MWvovRGQloQZIK9oBK8L5qXwu7XgIbt
4lXPNg3JQHYwJfnRSLifRnxTSFQfKzqMPfofoDDKwB6XIQ7eronprDlb48E3ok0hw7neHbvU5cbB
7bUbYWRI23GVtD+KBwFC5FTqSrKqnKuiq25H5apKH9BEN5RpU+f/xdl5LjeOpGv6ihABb/4SoJUo
kVJRKukPQuouwXuPq98n1WenVSyueHZiJmLaTHcSQGZ+7jXmk6/+bUEbt3O3iJKF1j9weellRu/u
lc5dYk3AdybAqb96RwgWHE0LnYcBgHnNlKqgb5UEd2W2M7PXEBmJYvgZD2/5WzEqz0EpL7Nu5+u/
1F7dxmR9vVWhVnfStfX3W+9Smo97Alk0KAsh9Hl29fW+nlqRTDARjstTt1PUU4QehTrn+7mFjGA9
ygkfaC6wf+UdBm9NCdA5DzYqZlBTVLkiAxZvP5nedfXtunOpCJ5noUSXKYM01ZJN0zTO5gVDPjbS
6JfkKPGDSHVLjPEy/8MMb+jFadHoWeOaFCz1P7JSWn3/dpRPxf8/VgcNA/qbEZv8ya/7EtoZRAWx
nHMzt2rllpBu2klf2vM+Q6CNVNS0sGc3pttBQyAlB8BavMWQpxR0fy05Rv7jvugWXWcIL021ZVuy
vWgRpZm65GuaFLEibS+UI+lOB1km6CD9pDFyLccQMHFUflSDtRxy5PcZNlj0Isi0jexN7d5sWtRF
Ky2UdvRslp7sevszC9MN50iL/F1UTzeKhIRcirCiQ/Nctk5KY+9a7ST2e9gdU3rZCsK4/m3UhAd/
tD2jd620hZMRLAKGJVNuYl+RbrPgrc9MoLbrMEf/EnSHLO0A6rnttDAmTz3QlaK8ohboUtKPlMHs
NpQLAGr6WuJfS7t3Du/MPtuq/Bv9xhE9uiwwbnvV2HHmdQJr2Tpen8XuPP4yC1AYhfYwJf1KIwmo
CmfJTxjQ0bR4Y5RzWjMtnOFoAtuN7b+sekJ+c0vGNUX9LsoexB9J2qnh1U7FeOeXCEorJdjFCqRW
uIpALhrZ7ErJzqpqgn3xLIo+arZwPilBcJuaxdq0Xx1cXqQ4cjvdJzUpPMMIPeQ5H6LgNMtofRrm
EueMKwfyE9X0x47DBsMyIekgBXS235VCbbrIKAjLpfloF8mu9fcqFKdwZ3qDlbvVsKe3jr4hH/W5
H9Z4PVSgazo0mfK3SB09n0KYR9IsbD2PBtNwXpivj564RON22mppv8x9iPfk4KJ8cmCy+xlnnIGY
o01gsYWyP736l77SXFsXncbPqj5Zhsm8HfKDYh18yJNhhjEUA1lnqDdsSIl/l55fO4IXYqOOlx1N
EGbuXFRnbYgoURp9ntroVgxFkjdR+PVuXH7U9sG8RpG6UA6xFog7em/itjl79YFq93JsNZ9Za5gf
q/jdytd0eK4nyOfUEpHDI/BBKoRLH5XDJ3vsy72ik2T+c6uJ2YfkEOXYlMGOkQeRWGOW0FGtpPRe
SZtDunCe0d1FUuMRAbO58Wqs6JFqXBkM+HqR/XdPLRoV2biODGQTzVcmgaUuC6U7LCpc0bat43oj
Rhd0I2z1IPeuhNwJxAA6NEmgeZbGB2Wz0NYQiMPyVqAXgh5z5gFLXmoLIjHTBT9/nYgDJAqNnC/z
EsIo2TpHEXHu0pq3YkbkI6LYvDeavtCCN7n/IJjF7d9kzb4cPabxXSLT6uDYt5LDZqsQZzleubbF
hzo/Q1/e7vmmKWRJtYc5iW595agUYJylFwnR2JJNq6jHRzsdFq0GfYCa6crKFwqfr9/1vDOVIDPn
Z3JO7d69hR1OGUmNqJbJPKlZiNSGg0k761aqT4N/MqpsW08Mmbjb5avovUtVxW+/RUTWL3ssnGZ8
RQduEhoXpYKvV25Ba9vbQO4CC+rQh0T4IHp+/wouHaKv717MF76sGgwTihISb0AfIpfksi6XY8St
b2yv9skvPyGzYYNaWNQUZ6llGSQq6SXfmQgaRlxGYAsxgpLEEIoFicYkmt8/3ufe+WNvfVnzLFmv
g6muEi2lB6YeI1VGNFNahRxDcBsiF+3wwmSPEUmsoVrXhEe6swIdYIsMNboL2PAh3JLICVb86fc/
Tqz952+zLRDtoBnxcvz93WdZE0pmyAUmvriUeTQ/JZTErub0/4+X8O9CZ1lja3T5ZPXcyjSEh0Fj
OPiUS68qA4G0MeD9V8lCKmHd1xFMN3Z9PS3UanybSwx6yDrAqS/qfDcHGtieHS3V71/DOcT+n9sV
3N4/7wFSyu/vQW60Mbds6sxWtGCbn7EcP3Rlsx/SzGPInMc3VbLN+vRuamyID/mm4RQSYfmGDI+p
gI1cvg1CzLDH44Tyt2jpMjJmRH+j94APyAW17mQw4VTY2v3HOGTbSpZWw4Cxrd/s7L7e1Ka579A7
8j++f7iL31hT/+mhyQzIfn82pfZLqyzZf5OKAPmB5lirHZVgunKTXYq7FIf/Webs8sCIK1dgmHzO
P0RDieSO98I4nBEvE9Xvn+mzwv1j42pk+SQ8lInn+MbKijkptbg0CDWS+jcWFk8caKSodqGhLsYm
O2hA6GbDcUvNX+T6vLTiftUx3u1t6z4Z3gSOQK2nzZwS/+qdr02uRGqH8Ew53JltL/q1/fjXRNpr
YiYg/RoT5Pmi0s0M9MZsDQUKcHsNCIIUoWdNRyWNNj7DlarD/sRQvRJ2a534ywoBOpFVRXTbGP4V
EVLRWb1sUbgum1Wq+7vBzBEZm9GUvnK1Xr7vNLIheCO2pZ9DNYZEYhIs06+t5ElsZFn6UAF3EuzB
wTN9DtP1GFyTC9bEafnj4+hceehFUCh+qlR9udGHKhh0uyWO9CzCW4GN4sWkEehru5qSeCXTCvCn
SncScxSgmUFswbL8JRp5baw/UqdlHdjIcVpCWABPpzaoi+T7T3ykqt6oRr0VzQ5N5SzlxqpHXf/7
/XVxM+uIBHAVAGU4vw+yrqn9SuK9sVGi+aQZ+wTVorFYw5a9egmfKxP8c/t8We3shA4Td+4oVqvw
+sp8OCKLqPU9KwuXo31U5Ldq2Bh1iN3YO8gJMk7aEGsLy+OFkz/p+ohFGK1Rhj9pnblyKe0kPN8a
XPnq9OF67/FirvTl154d9FlDZ60V04YaUV51IaUrCaPoZwNjNWS2arGnrgfui2kSYkqWIXAbmLD/
fom1Wak4OTCS28/OwfDmdDehn8Fa3A8SlXKIZrGyl4vXKTO8oF7n0zrTEprax/9iX4AmhvXHpBU9
i99/hhQUejWUNN6K7t03Vtyl1ErmjTZur85TL5/dL2udhcwa+9qxnXlkuvZSv6vo6sZPpCp0eBlb
iGN7FThyMRX7d8nPn/Tl4JbZHFS+xZK5/pHoR7rt2MBK4fGqVu6laZ2OZPz/fZHns53CyRlVpHF0
a+dPoorPKdeLpaK2Czn4RS9uIYhZjLEYk/bxL01+FcefrJeuzfdf9Nojn22sktdM/sMjl9EDyafM
ayVsUSyKFOz7pS5NDYRiBfqoqARCCjrLMvqZ9nFV6OGtBKqtXUJ8VSO3v8+OFuKT/sI0lk1JgkDD
8+H7lS9dZxpYIKTriQLMYn/ftlFdF52ctuEtJu/kVZNXgGddboxO5m5Wr+AxcN68cP/TI6T5hnof
Q6ezdzpkZZekbZbc4sYdAYtFJsopfqgI57gduL6Mz8u03CUHBycwTa+9AOroNu5dHw2Aifan2QXb
HGJvkTw3lrYtxV6QkGKa7Rt1gHk6mHBNJxfMDZqy65TWHh+MwrGNui1MhqDZ0855kuC4BkO0EuaW
enpvDpW8mMD4RetOXiblRwAgvQuTrfD3wi5RRSVKPWbVvOycYq8UlDo6dsdvSsIv0D/K2XYTvftE
DxiTsagHFI/jaQP/CyziUeQ6ZOoSaIZCs1ZEWNpDxtx7Ji/ZMH8pSbm0UmvVw4LrJ80dHN+l9NWL
tS86RqO+MIECpEQ1idDnmCNtQhMpV7RYR1GV9iECU7lF/OyfxfOSpWfwyLNKXqUCZwLSHM6FC5WD
HFINZFcbBy8xgSdI42rmZfGXtS6nvVf19HkyTwoBiQbEjRxgFNMSDbXSyW/d2Jw8AZaJIbbqc/Pu
d41ojuNBSQz+YTk3M0+SlHvR922kNd1BgAtNkKIUVq3FU05K99GlZFRgELiRRf+ArNjUj8Qyem19
piwT4a7RLkzlx1hvsLEJlSc50zf/tAQDfdz4EX9X45/vEMgYjuK3iJGPEsn7xNG8PujvIzOCtKAs
nSrzEDyforXdymBrnmNJqFSAuRDQzExH0votmd/RN3GdBEUGUCdESqm2BQzLro8xjT0wCgt9wKW7
W8XgOLMiw1wnWPdJ4sbMRDNFIdkHnei/On36YMPqVwJIfa+h+tgVNEoHWNKKtsAeJz1B10deXXMF
BpcmoaSHS2Aki1KPngbYhk2fr4okO/hTRQ6GmQQjbDawG5EhhpmxDvj/8sMsuEKpbnrABQQucsz5
kdpJKpqnfMT7wdGWAtIRtrJrzDrmoEIzyfeq9ki7N8/9xQvYLzG0DdCHV2DdwTzqPipUV6oYJzM6
vmQxYlxRh9NCgEWioH6LAu0+GvPXmZfOhCRkOwfqfuyPcpp4Y7rC/qg37tDVtLN+4aCjC9F46O4U
+QMZqSad3KwrNoX1OiVouJXmxvQRJXe8zow2RoheUV3jQhq4KduWyzbNug1oaTWV3tt2WDLo2lhG
eKVOOJfO+Uytvl5FZzdfbmltMoZcRSzFZSOJQaXIn+CI6Lsmemunwev47Fl3Ja5cGl3q3Pb0BwEm
Gv9ckl9i6ZA0U2QFTnzbF8adf4z9ezDpYf0cqCuJCbHtf3TYyNYOH6bwuD20kWrziHrM9v//7v/6
O0R5+OV3BKoUKnUL4ccxT7TraXlIknJg40vcqlTEq++Xu8R4ElRuBcCPAfT0nHUVGEVhjilsHFoK
TAsBuprM44MPgY1yuNoMsHg0BCc4ByDjlJD+O1zY9J373h10Z82w4sovEuHmvBwh2Ooi7uqMhc7C
rpPo9SQX2BWSSAHLpGyvLO7ycS1S5xnSqBmsaSmAEkita+ZMl8CJTMyRhVWgJYCLO3v9PY2Cfhzg
PwzTdEObllKiQvgIsQs5eg/Kz+uH1JWoZUnI8Pwv0EEXcy2heqZhjICY1zk+Nsvnrp1V0Jp8jpwv
QKI1mDdO8zOA/aGfQtKqBki7yTQ7pVmsgZ5Ezm9h2fOruHu+/xoia/3jY7AxxNdAM/o88dObUJt7
I/vcHqSYtOdBolvjq98hRsQA80pn5x9xrD8WZApoCCIkXkVnN4ARpKFSdWl8a+P/YLvzzwQEHF6I
aLIuJ9szA7fgvw8iVtwpGT5zLgNeZ16h2IeVqOTff46RAeRtowfr0byL7qvkPh729bTLC9e8U/fq
sUN2/0d7qH84hyy7t0a3fJXbRXjSzKX64CCvoKEJRKF742iHGl1CgC2BS9yZnpoHyEWHUnXJjepH
TXEnGkAeprG/gtf8XT+kK2WR3ATvyt/Ijys0G9pF8xw9+neB1ybLbnrq1RUuyLILzzqH4vnovOfa
MjbXyq1+6k7ovCfAi+wFpilp+kNTl8lr8ICL84djLzDLJXg1ycGaPGXTPIQY+awUr/bMk+SZ8rIf
cK9DqneVqafwBzLLD/YRXa8X6WAoeKLgbO6O0qZ2FvrdcPxpQR/FevUOcTqexYzX/mHU76POy+8z
G1+oB+NZ8b1ZvTcP4aMds/3vsn2OAOCjga+mp78U6mpWgDS60p32QPInPSX76hTj+hy+6C8t+k/C
3hOyxtbnFb6gQjEe+wf7Ue9IHtco4aUP7XuM5uff80N2yH40qMKGbo8GI7bQt84Pf36X9k501Mn/
xp0ju+GzjF8ugkqrwFmXb0jLgzt6iB/1aS0DEQt3kn4fR/To3OGQnYyb6tQfZHPVNKsKR/O74H6Y
ttJ9+qLFq+40Ny40MD2+i59Nf9WwkXCexznoMN8JybKHqvUg/wNp6oJddEzto3M32Qvt6N/Xb5W2
OMSVq97LGGLvEauW74MfBrneUTrGm3KXHhPUbLbjQdfX0WOCcv1t845kGvt4ba3Vv6y9U7r8ZQyg
4ufyeb6JH/NqF6Bv4QZLafZqCSX7NcAB5ENQAyhX5bAaB6zLlCUQ/QgxbXup63fyy3zn/+gnz4oR
RX2eEEjFOv4hLSCKsnld5Vg2B+uhUnncOCQ/W0h3zUl6KE7oM3Wdlwyb9nmMVh0mci/Gw/wg3zOj
0gGSBciW3BByp3teQA109jbvV9ad+nf5XMtYmj+Wd9WhFJS+7rkIF367kA7sPvk2fgoUL7utDtNj
cWBAmYGmXCQwfe7qvdajhLfI7pUX+S92QuPakZe+G7E7HcbJlTVX25s/6udOX+TKov2xQrSr/9Ec
8/s4gXjt5s9xilLm0orufZVwtEIl3zmGXM3btF6lyromKWthAq3TwkMfVoKrh0ps4TqFF+wCZ2km
HiJ16qmESLSM0QSUMdZb8e56ZSkE2/plEWz8cgHvaJrX4U9kc0Ks3oHaWa5oHTIG+6mffCyzV4my
au1VqSx7XFq0fVdSMXhIQIqWDk2OnxIqou7wrqDmf8f9Ui2QfywRW502texWKzVzQ+QU6o1O+u67
juMCG75h/xeP0b18b+3ggnbhSnl0HufH6t2KKVx+cifp5iuoqYKwYy7rYCeHK2AabXSjIQXW3jkI
KoIouPflZTR7s8SG0dOfia8b68wKj6qwvEziLVRz14TlnoKshNN1rLuNfvSR+plWTr1pYaF2Xnsa
5EXzmD/w9boQahhM/3UvPTSF59RL0s2Zjlf432QiIKTg45PcY5Fz1lZT7EgZx8YEkB4uKmVfH2ZO
Y5sKZgAhWHTS8mOGlUQ9v0bDrgmXBKAZaNvoKtXp+6h3qcuAdxqcRObzjq6fpSAQhpswrYzP5jhJ
QAjAqMAq8NSSgn+/0qVS/+tKZw/tDLke5J3+DwzaPrASiY4lHUi0rOjp+7U+FfnOY6uJGoYQcBPB
9WyxvlSGqtVZTLxeIzuowYjGWAJyhCkW0oQ9pWUfeDGVHHqBoVpvKMLXKb1NVf6Y5WYrscP70j/Y
2rEEeqIn8m1U7OY8XTS55QV/JYzAfOVOTTAfUPZ5dmwErDkuN07+2ljdvm0zNMyeguhYQyWIS0hj
xexWxEOKzZjJS6H6u66Qt60+LqfxDcxSE+0CUZXM1HlU3jAD/eKt1l/JfQwh56RsUCBbVZiHt9Ud
/0Ohtqgpz3Uro+QzXZYziMKmVIGwpGR2ooM0oeuvDJ5jTZvJ0jyS0N1YnypDwD+57Ux1g+DPoouB
SDF36XV2u/FqDYnLjmvkmcq1WV2dq16sfSBm6WjQMCnhP79n/lIfpkGbM9yr5acIGZH4yefSGUm+
a/MYYaaN8gZV4XSVpH4px7MU1QGTIrSjzwGDldoPURgAxQ9x3wBtogcu8LsqXBrzsZh+XYeJin12
vg9JsfEUBpxKn+usLdur2tCFg/Z50rXwrVpozVZtTubBfNEok6dwnYcfV/b+pSUxdaLSkS2gGWc9
rg7D9DDNss9zBmZwTI9+gnKGeuIe0XuTNMW4crIv3SHWlxXPElmJWWGWWIy8mCNjLQGsR1ZHJlBr
Tsz3z/b548/fp809BV0GGjxypr/vHAe1/aryAwFv3utmvilaa+GEoyidhJhoOi2N9qnOkM1UxkUQ
XLksLwJAxbIWSjtUzp8l5peSte/8Qqtk2KqBhk5mvQVkg1Qmxu0vVtAvFDKDYi7dMkzfnSRERzr1
xqHxOi1gSA6ZiOpaHdOtTE/Kml56E13PiRZSuJbKJwEFFX2zgD6QgfdPhRJ3Sx/QDm2XVr5ATWJh
PuCUA0cFRRr2aivEoMEcq+3PwOyP4f2g4HKmqIuqrpdBVS1aRVD6XQX1dTX90IIUVq3sBohG5q+a
8lejItwcvVU9jInskGZPM/lNLu1l0uWQC26InuemI7l/mP2/q+pG9Ed8GM1z93O2wkXf7PQ6As8J
r4d/gDFh2fULJFDjNHSFiExVdFxMuCLpAS9rrwyaNzfLnhTbnFH5eJDnZ9+wYC49fL9LROX6xyYB
YaULQW+YtGeHbpSrpk4CKjnmykG6nsZdIZ2whPl+lXNV2M8OjhDUMWC4GPjrnO1FBQFqpTPgtvkt
arbCc1dC87hQBOGwyZKV5r9wx8DnygPHA3tEh3eKvV5BOWr8SE28NqKc5O1kYBSGEtpNDNN8Pem/
8NZERaJDSneSh10/4/F0dNhl3//8S+H4668/uybySLWnKuHXA0puxYY0XpnfzM0vUGJjd6XbdW7F
9D/vCp6bTI/fNM55gFKSynMgWYwtoa0UyS/Csp0lS9Wk+lKeQjrR0MM0MgE6g2KQRl96ynEvhzUL
Mdy0jkr7akcw0vxtk0O1p6iUgjfgWWbUrVIwCn07LtB83GoRcLCSYmY6SVaBgmy2HOhsRMDeRUPF
BuclUTe36NIWQb/q7WCZIXzaxO+dr27CSllqMTGUEsOso7eszNwSyf6IjNN/lSx9ochA1BrtUQNA
ZgZXXhN9hktbF6wHvnHgIUxHbO0vF4wxxI4TNcSLbMbds3jNlcdR+wAcwVaeG8ejAcslO8w/pLI7
SHP30k49lUB323A/ZADmMt2hVQdOrn+rKsQEMul+nCuXFpLtD48ZnBMBbhzqJ3b1XzHFPlmD3Rc/
6JYzyuuL4WYINrA1QnCpskaRBFqiNhSKtb8EoF9AdAWEROW9yoW2qMq7OHOFxHbFxHHc+fxlZS0a
N6bZlgtnVnfpnN7USKEayX02sXz2WKKTqqGnyGylCEjoj7SE21JeQZoRoqldNzzlleNGge1mjBu0
GafQm8IAMDr9EqM2W9+15gddPClplqO0mifFo9Gr0TQph2Sjkq8JHqKg6LQKmrSkEbw+0dDJqhNM
vwmJt77dx7ayqsqntq/WjC0FG5iQBZa5tTUPenQwaSRc+6gaVnJUI4L3xKCTfYt2qcCoqFK/7WTz
LbAi14wUL5CYi0ts2F/WOukdT1aSW4jGpvH6/bm9mDwx4wVeAqaFYHR2cGs5CCtVgYSATgAM1uSO
rlnyOvnGmrud5Kl0bnUQWd+vql6K8RiIwVMFvapxhn/fmA4AJz9R5U88Fu3qgj7lmLR7+G0vGg39
ONwqlITFDdPQ6Sa3l70vbXSmXdXeF2Ba+4P5jwG6GdnjIJ5POX9RA00J49ixJzdJu/X3P/hSDPhk
3X+Sy5xzGI7a1nUQ6eNnAQBAk4Gx3Ih99v0qF9+KgqMr7BOk6M/HlxUHKEsFtZOpBHsFwSXu6v8N
zODaQoKZ8uVeiHRptNSRhWjVi42sM94S3OnrBDKxfc6DJ7ncfx7pLDe3QrPsNR88HOotSAyJQ47V
ArQ37pToTh1xBmVETHmCZ0damZvvX+ilqPR19bNtliV9oOctzwmTS1chLVHaFAj9rU2jcGlFf7/a
xVGIA28IX14N8ug5W021KnXwVQqRcdu2xBgIy5nzs2WIVTOREuPSAT5+yLQMcJ/NmEjvDmaCkHAd
dxRf8RX21MURBcad1EVQ9S0krH7/zFNa6uY8gvYjKCe17uGx7qJPVprwVQxAzICS4D6giwb6IdJP
NrdjDxZeCJpAIighWFyXj1AvHiUG9EI/E0mt85y79WvdSBq+CSwrEhpBKKNTYDvznWoduBAFK16i
yFXbVx8p+nCiybgUhAs4pDHpDxwTzfiALCmQUVljwkJYF9mHANX6dsENFvmkiEh+A7ISk0V/ypdE
HVKAWE88BWQaCjqC/6EyMqczj26Faj2VzJnNjF4wo1BWFqN7tmtKv6exZDcRdz9yCyODTBuXXUGG
EoBhnV+l/JKa2gPhBqmgrWY6VHcGZl2cqU/3KBN1amsnEM88pWB3MGMdOmNhJB9hcMJADojYm7i/
qsJedba9VvMPcEZkKyvo3GJOrg6o6MnZss32gklfxH+nY4Ch511kDW5Y3ECi8gQFRFRIg380HWZP
88luCMaMw2lAaLgLIsKiEwxHPVj2BV6GDKMdJiACsq6k0g0uXOtJK/cpJGOzGm6SQP05DfOT1Ui0
4hEcAmfVHquqXFS34brS9Ocwb398f3wuVdNU0Y6NvglDnPPxlUQYahWot0LGsPdPciGKaVCnTExE
QL0GcbqIO0JrzYJxwOjSVs8inxrrTYawOBhpGlXkAfp8Im3xpTXakULTIyqvQ+A+gdd/3IdfFj0r
bpW+UX29hVwJaatkhKwN1DLPDdcCnhquOexIcXR/JafWOiYxKqNoMaqPyBcsvn/ZF+P+16c/CwF1
1hkhEthAoJy91i5HZtmk0At2KNWXIR0m9KLG6jTmb1cWvpSTwqcTWE0TW1/jrJyq0mroIZR93sk9
hrRckonnz7Fb9Uur/BCnlxnV94t+tkD/eO1fFhV770vAkwspNu2Jb12GS3PcQwHzlOS11N4k7Vav
T0nRAK5ETyZNbxDZcpnqu2HmcOX0K5lZKabP3pBgLRx2t12XUnDWN4I1NLSoj+Fv0abITuSnJm1c
9acDNCYdjnV8Q64N1DUt9E9FPDAuRvZQONoiNr3J9z2BmB4o5gCUuMDDDHhto//X1B6m9q6T5FvJ
Ie+Tr7z/i6FfNB2EFYGJeMPvb4JZdtzGQqmitk+YMwQDesP7QjlIVyVBL3/of1c6+9BxCeUjN9lh
AaxQ+1AUbwIsZDYLBycWbkdl7YB++f5DXxxDf7Zy/ufxzj40wJ4ghOxGAxoc6z8KgKPvsaVNiyIi
ewCtAkeyD44qVL6he7qqhHrl/RpnHfAcfEjXCvI4QIww0Zd58y4k+umcAnq58rCX37BlCTkQU4Aw
fv+WwBhbI07JN1CMJL2RdISa93f2vILicRWn+Xkw/zxD/6529j3p+c+ypnBwNQLJhKa8k//UU9pD
mbQwQacTPxahvk2GH0UfeVqe7eNUP0mGg97Ei1RLWKApa87hQoVZVQwFuOfWixQ8Ywim3euUv/V0
lUCmkYYIRQOowr5M8xkk3ZztFPqbamisRYjtKcdEU6smwlbZHC0q84gj60ogC5rW2epz4h1Bxe3m
wWe4bS0mRltd3kNO1vZ00wM521CZ6ckHjDcGQdeY3ZdDi/3vqzrbhUFcjv4Qcch6xlRgi5Rq3VAG
MoohjFFvFtKPyrzSQLqY6/675nn4HOp5kMaCNefwAQAEB5t2n6Buwhnvr3QWLuZwX9Y661XRgraH
pCKrJ68uO8nT6USBa79Kp7mYEjiKsLB1MHo+x9hoaczBGQHYN9oxt8HLMhTBjbH4iCPowubr1Y7w
RdY3Hmz/WfEsPktGbHQmpPjbcWLIrC91jHBeyceIi7G9irRnkZGlVbkmoQJ+qdNUoAcEEtSF/sEd
itN3bd2abM7vz/rFNy5wrUw44K597rgvASyYqNNlp4RXJHjx8yJlvIfswlW1zYu7iPBMSwB3Kty1
f79SCr23aiek+T6qT1AYPsGZEka79HXEaEdl/AxU2cAHt3kFzpPrexBWUTYJ1Tudpw7ya2ra137R
2RfJg7Zk5sUvcuw1ShyEEboAXKk8/tXG4sWBABnofx7/LCtyQjOpC41pR6p+9LRwdNCKPbx+DE88
ZbRc1x5+IR8t+orff180zHizZ9crNHrmAIahKLQ2z5YerAZVMUEmIRehTuU7V+Vt5TqLpvmroqmf
DSjwO8baSGYvs4pFa9VeaNwnk2cWSyN9COTXGTlAmwl6u5Gnn76KU7CzrIrnWHualHVv7m169Y2T
kGaGKwOqZ6QqMFmjVWA2ng3oRg6QsGxQy8J2TpGUtd6m7tgd9DhFsOHUKtKqsJzHxsfjrvmhDPq6
m9Bhknd9/lD0O+j7tA6XTb6t6UC3/YBHXo5hLZqpAV5TkrqwGK1bM2hdtBHMm8L5ZaB6QV9bbZ8S
uCBwU1dR96L58PYr1IkwI7OGdiEAW+iGI5x8mOTHWVXvyvDDTl6kMPP6dK3YB9Hai6HbEoHWMMBW
gz7eiH+yqxLYvcBqjfoGc8PDmIWIxCEeAugncv6mOy1SzUoCY4SC1JzkmzjCbxgQbtQdSX6daxqS
F+4zBgkIs/GV+dTnhCG/qs1IVilx+hmkQfigFw4pnzdFN9NQbUUmefUKvbyvvqx51gSIc3kI6pg1
waLK1kHcXyUaDQ4aMiA87OQkCCQa97d0A5Z47Afv+5198ZnBzxkAxC0bP/LfbxRQiVJWqczYrHaH
L0yUPg31K1wfbjAxAbpOIb9UY4F/Qy9GRgjPoJT8fcW6t6M+CSC/suJgDwv+h95Byqemyas0R78d
hVVAppGKdh9abuxME3+C8gok78LF9dvPODvQ2QDtwxr/qWdjtGS0U4GXRriktqTV9v1LvtR6IgdU
0e2hqkLX+yzjUFUrHaaKVLCjfLEF7AdzVfVIY5v5KQM/kIc4K0IjyqF68ydzNS1gm5TGNXeIC0/9
9Yf8gQDB6SxMFAIo280Hg1uuswnhGvRzEryZ3r9/7MuLCagrxYwO9+/3Lz1ClKh8kzszmff0TFtw
cAyeUuzmaMZcbc8yNvnzjubh/l1P/P0vUTip8q4ITWJRp+Wbkam01mceDZspHlbFhI+lcPfI0LIx
V3H8w85vh+pjjl60FrkxOlR4cGuiccyUDkgwRQl06VuhZxAFP21F2IvWXjP1i76LhGlDOcAOj151
AGMpOIaTMjoewnC2KXnYmHlNAzDzKMfTmuGPO2UlsPhiYReoq2C0F96lcu81ZbwebGMrId2th/02
zv2tDRCwFq3Y12oK6A/lbhA4K02XDqMP+3g6gXWXhh+K9USMr/HIxJ924Yz34LTQT4DeW47arZmD
9uQqtRjM0lINhVMku88qjc1ocPPTaQRrYjGeC/mnOe41lD/y3958qe7B2GDPo3l1iFOTvNMpAGLK
M04FKRV2Oy5TMdEC5J5nQkczYpSPQvhMVputFi8xtlowkGIAqvaYH4blwpIfonTbKa+1XC61oF1U
je+N/ra1PiZdpoR4qpunrle9HJJH/Gpk72IihELDqmW2IlKXhHF58DprL7pseWMxuv/FRhVqFiqJ
7J/SUn0w+WmLZMptkhEC66Ou7xx9z5PlEMI1huPfL3epVjNRwONYkMbRjz67e4yhga8KeVEkzg3R
TvQWBKhBZvyOIAwwn5ZJP1IerdLguU1b2PfXsx8/ZjbB3gZ/N3c30zj+nUDdJ9lER4bcOwleSXEb
3D2ZbaIeTsovPmuNxjOXK19ybBjJ0NiEriHIbiEae3BRBNMmrEGa+ltkksqT7Of4NjLU109DO2yE
58CAiYA9vElIJvV+BsRhZ47xopJRJP0lGICOnN6iVvj9W7pQqpvEJCZQeFELDenfT/OslCkzEClE
FZWzo+xLnEkg6HICrvMAL2R3v611NgcprFxS1Q4yqab9GjuQw5JLMOJupiehJvNiHRQnR3shr6Uw
/f4xlUtNkd8WP0sBlKkry8KG+4d6UixBuCHiT6q1KpxoKxhYkH/pMxV5BTmo2PCH0RD9lPMPqudm
RIWDawH+Ul3sNbP2YIAs5jzzKNmpFNwIGUcLnl8jma5Q9hLUqlLojQGNhGc4D703OeNSDW6ibmdb
8SKOy23MCKRAUJ/xlpBJ4XinY+YpwcsEmb7aNPmjms63oecU/UIKoZjbf9l5v8k6fm7mJtRjDiO+
uQkFGxbmb5a/9lq/+j+knddu5Ei2rp+IAL25Te8lpVyVbgiVEb33fPr9heZiSlSeTOx9poEZoLun
mAxGrFjmN+QvAihSKe8I0MK+8n8heGQF1KiBM0d7AmqYGPi27bMbRauxf+6U7ig5xyQER4tzEoKy
HsmfyKTtaC4G3QwU+aNQJGk4PYZirYi0alLMxXABpLBGJMLlyMJ3drTxQBBQg+6THyco3imwu7JW
l0xWRYgr6vcYQVzLwTdDblY816eQu/6tL11QMEAUKKcGmcD09tXH0ONIwdtNG6F/ROuEOQTXP6H1
ZjJ7oSRlUIkoEJp5guAwuXwjM/Davrf9g5AttY5ASxki/l/6aciiArLjv/Fbm87UiJqK5fvG51PM
/AMmsq1+2CnCTTfStUszaZ6hW/glOpbJo76Gg95ppM4aNV/MH0jeZggNK3xFLX3g2pOZommt/ZQR
6JCqcTdFVWDuwDlCcVr+AG/jZVsXI3AoeTZgMe4tFbYcKiuF7a1oxH7OUK5/7Klzuc3kgl9M90/o
ncL8mQQVqWsdKyv52kgsNGF8T5fVlv7GMZsdkAKGK7l8Z+eiL+hTlgtJtpyJ/qgryzqyFmiznpTR
mWfSOkaEZxSMcrf4pMlg6avnHgpHH+6LNe4FJREQhw3oTK5k0hTmhE0zk5hZZh9V+Es0CsQ4zG/R
NOUYETOoagIdJxgQqBU0IIgEBf9Q+msw1LBKHaR19LPDbjOApaKS9uiqs3a0YB0k+bIKqUvmRT7C
dsXILCr3ZYORAv6r2oDEHq9m+MaNjtalogEtc+hDNloISFxNyhTTtrs+i2VfCLcY6PzB5xoHrEYK
L18MuOwloM5S6wedVUSdwn7tlZz1mxSui+cXNhleu0hJ69M9OBi12RhD5x8QUgEBQLMjxL6ajTDT
uVNDajdDfRbjSnmrSJu4a4EgHcXMtgvBl0NAlEhwru+ySz0RVua/v2lSWlAt2alT85sY2IpJUfzg
A6htnBccU+Y2JRb99e7Jcn0c524MKz4RD5OmyL/PnnbTS8/nKrIH1oMTFHunwv8QjRH/b0KyoA6n
qmuPte9sGLNIGJI77gdka0Tx2bmdEKYtkO6Dm8w6NvRf69qc+dI6ylEMhGFjSvqecK+7SK0Gs4hN
3rUolxwN/xUPcliLDWMdNPJw89r0tbZJkge5tKB9YFpdfVC/JmH7CXhOAlBgNCgx9kNVuRi6T/cF
Lb+xGpcIbibtIVN4RBETnUnb1WzUvCO7JhZSzgJl6yHM5rsye8XozW6OnaBbB+WO/lhgQe0ndtGy
0zWUndXycwR1fWdcyp/+/TmTI9Nhu6nGWgPNX4h1vBAhuM9JpoOb3c+bby7Sq38KLzvqNSkvIPab
8rp4L6V34arkUuaaRjWH7gjVgcVwoh9BHkNrodSgfMhoN2H/ff2lL55QkngBUDaRfZncEkUxIp3g
8tJU117+bhrdmRzEhW9r6mBcLf3G8y7NEkwc9ZjV2qD4sJv5+upGFERqIfPqgM7i/t5S33V/2AkX
nSZ47/FkN3SwUfotdYOLH9fC3BVdG4VoNLlbYlivRitud6l7VH3AvxAFysc62VlZdiv2XphjoXjy
32dN8tMYZVA9lBz/0DmvVf5u6IeuW2v6nZ09JONfSo6bff6LX5HLU8iEG+QVk/1k9IiiU8l/3vUx
MrWgn5V3Sm6a+M7NCGqItfoWxf552uQTJl41qs2AHgaSApsSDj4yC0K5O67IgBlTusae2Iqfy6K0
7IMvQXjzMTxI3jIV8Qe5WWjSLwmpzjqpMYti9uX5C6wkKFRsZxP07gwhjSze61GzrEMAnEL2X54R
qLUatmQJjJy820/uNKheXgBfCVJgYTargT6FQDoQDwUaSUjxgdpM7U3R069BuzA9ChOROHihiqNz
iel5eOPbX/wQYofRowABP+3VOY3ThHk0+odEXQuIJCyrmVbMlSj6lM4A5nP9+H7K9n77Fv88cPIt
oqZSzTBSOb/ph6W6ONfgGiG/0ywCOTpKH1G2E2aUqqFsyATAx8kw3aQEHjGCnnHz0ng1VuinHglV
KfvT0eU2BcdV+xtUKaw5Hcq/Pqf23niyB8J0V47FzhoRtnmx4aUDDBqwyMpce1uEzC/ehwD827AV
uJsi+eHLP4SiOQlo7z6DvYrxVzGVZZwf+gKYe7ZzwTvxUy1UHaoeehckE26dLv8Zlek6RyMkrapN
UobguJwFU+GQh+mIeFhxfiMuXYwP/6zjJD54Xc6srOdmjuQniVgc/EUyOiuPkfzn+he7nH9QnQNg
RtNFnWoRjb6awqTu/UOjiJoGLsdK1I+Ig9BMRQ+F7o5i3VN43PZTufSSgNSYPoq/NHWS+lg1ItB1
y6P/YyhCDBS0kPIBiYrrL/kZcKbbktyTPjk3KvOnyXLWqFhpah4RIgyTk9vMNBY17+KlHAXnYnRX
Qv+N8r1GfoLvigaMJiw53bcYuDkFiIaHAQAxLiU33IWqNAf6BoPEnvtWcUqqld/laILEQKWXwhDB
pgg1iwcHYpdu49xrPjCZmLstUs4IwwlINvg0L36roaHZSjijU1UYyJQwuUdnXEidiK3H9CYDJVwI
RCz/S5cvsVzQ4JvR1FbmZxJ9ogKn+Izd7s41lnbezlB2crq/gMBmirYVU/yeOiKhc1CwqYH1xoO3
0mLr06+kQ9aayFjV9o7uEqsunCOE4Et8S5zz0piEmtmGQaZAI/uGlWREVRb66Puf2mRyA4+EY5MB
f0vrOUWnalSzvgNNiMUK3bPe+7j9E0S+9G0PmIDf8Fbmrp+CjJ1o6A2Pkdght+88AJDIaCJb1//J
zLlOTzNVBBxYBOqEHv71/XdhowMSFTa5OJAIpcGvSUaa2XaIv5mz76IdXRvuQ2Rihhr/gYf/rwdN
E3olzDOL4tOhpINc8FAmxxJIZfR880Tp4sRMVvPfV5qyYs0q722tsZ19IB0M3EwtRsY9LEp8ol36
fSNqJCkKiaFSrGJEX+IUZUMDRGxQNstYpnOTdvcm6uD1OHDpnmzvrAFHddF3cX3A5i8xjbOhhWlS
uk+2K9OwP2GLtlGrg0Mvy1fdWZJk6zRX5tGoLHCx3Gvo/HfZUc8BL5Sae7Da7DnrQGtK6TEGYfm/
Xmk6A8zb8BcAHTSV9jO7mOkCHT7hE2R5p4TGBQLRAI+Vm+3mS+m5TXxWoQ+gEP1Ntc5QQN4aAu+S
AgbAWV3EKv+s1uqc2Rv7CUqmXcozl4lbRVuBz2DGb0r1nFhvxq2T/InbnHx4fgxsUIfuFH6901Ca
qD0EV/o1mWDmoF4FU3ljVEe/g5gTYK3gHp1GSJDZGzX4yAhrhUPPBpp689YkqAiE/YZhlar/5WON
/YMU3+rS/T/W678/cZLw+qbmBGkFfkYx41XuKggcqUu1e7b6g1emsyDBxBuiV3n2s26lESO56Yb2
AyUmcNmAna7vlEs3rG1oslD2ht/Amn09/ZmCq+GYMNaCQI7+thiYhtax01Ej47CgcW8T96AT7nj6
jUdfaCIS6iCzmvis2sq3wIMYr595pP6SfTSHo5tBt0S5dBNiW6XMNRCRiBhVP3x/Zek5h/fIT0Dr
6vqvuJCE2rQx2b9QqMQ2/vr+Y6KHDJLp/NWk3YH+AJkc3LHQDQ+q9U0g3aWr5svjJhvUiMsudmta
mqO3NIe3WCDjzqw5uTduemn10d3DnWviTjg4XH9T9UJUtG1bxkQQZx34N5OaXfblgiKT8nWEpJ54
7UJt47lerephH3ivg/9oVZuomtnjzo1xPpinzWsTLi3tp9VwuW+s4U4KHkevwlHKXsYkACEyZ+nN
4HVxS2LDgiMO/hKi9/T1k1Q5HlU+Df6DrcqzUftoSjxQyAkQQpV34MLJwwDrMMle15J54zK8NC9B
ihv9TaFfSNk9qfGtUAvCUMs/q0OpWUNCjmtQV6cMzxP6lfyWSGjZ+S+hADQkOonajR158f0p+VUZ
OUMEOPXJ+/N3a33sEqp+IDTqg5rsGEB0BpM8ZANMfYakg22JaHDThvzS2zuykNFVZBmWxrTD0Rh5
kvu9x9KTeSHIwmSsxbzVeGPlhb2n/IJvlu7PmlzAKjxS8et79EIuIladdMRCDE2dzjDyUFHQf4vp
cqkPZdHOoqHGBwd9ERMVl831Z30PP47QWUU5DSft7w6ysEhLOVI7ac8aJ4MwC26cLeS/60/5/kZf
nzLZT2OmRF3pjQBshrkOkbk7kl3RP76JULgAX4TKgJSvYjsMBXBm+XpsDLUII0trJJFesU3rON0i
Crbw4/roeohy0ybylH6TVHdy89RJKyd4BZoBIDssumAm5+lhZBDstcN6QHafzu71hfj8dl/vZvH7
UAalf2bY3xDLMs3LLkC5d88wbEi9WWu+xfBedWb+AQqPeS49e/AOlDnlgeqcPIdfkVoSqjHZIdf9
7cCl0PfpNqqtucgyoG7wR4ihRBCviE/EhDM+A49rrQ3uFFAhJjJ0sdpsfd17BkQWwFgt+XMi3QLd
iSDFMvS94sZbTj831QOlKowrQ9PgN06JJXbljtbQSPaeJjX6RLq/L5DUGji+N1A/03vr80GOoaMG
IWPCaEzu7bhObUzDZHufJfsRh6IEfcPwxKCzSEgsb0FQRcj599uJp1kajkii98l1PQlJhduTsxSD
vW9Bu7YyeNhb2KFbT5hcjG5sl+GQ8ARZ36vOC3IW17ff9LRP32CyXk6RC9wy4qoUzTNJugOIFvg5
Ipfajdz7Gxzr80l0TZnOmciRTmOYI3V9rqSNvffCRyRiF/JuyNaalKzl/F1WXp0QaafIx0hrqx4Q
phwPqQCa2v6NnfjplvLtm4GLIpwKgu90nhSNlh3EcmXvu1JbSTg0BYAq47AVDObGN1eWTUcRD/qZ
lL6pyVl3RgD2L7rMTD6qto7q97PMTM9Qb+v+xub9VqB9rhFsL42mjkrzb/I1xlR3w8wp7L0dbORR
pa6q5lbVnCw6OdnJJXzlKh46GPAECaw0fniX/S5wOe3AxDJfDLts13rOmx4bu0rZFAq1V7kA9bLS
dWltjs85ZpldMmtioQb5QjFiLLHHDoLu7ATDuTSbpT8uIztZ2P67muuINsWrcDSWcZi/mIn6h9W4
Cy3vxt64EB1UhFQgiGLdgzvH5DKQEKe13byx9imC/Gp+Go1j72QIoe8C639577DCXx41qep1ZoaO
ndTWnq9dmkelOjGqiIedfMv748LB+vdB0+3eM7Xsy7LinaTnrJfnqY9vFyyoW8SKb+mreCMgjlwh
bBriq1jcf+ZAleZU/aCn9t5Q5z2CbYBMdKpqX3doO704KoJG9kuJtl4D5mTgFis+8u6DCCyPNE5/
2Nm7RVEVqHt+WpMET2n4e5B/D1Jz4yN/o95+/lDiP0BuwWa0Jl951KQuQCHK3vfFxpKSe1DBq548
O4wCPgUQXCVEHmLph49ie7b4Lczkeq0MAGls6HBDhOyLsqLkuhEBL1wZhCSB2OBuIsGb/K5hjCNP
z0p7n4bZbFT7oySEm+Jq22E86VsmboIM6J1okaZIKps05du31ESCh44YZFnF1VfOysADN2jfYj8+
xMZ6wKcwa33K7NdW1jfamKx7dFicLF4mkiGyZwP9UQKfTvOuxTIreOXLKDRJ0BPSjGRWydWiNiFO
+MV2m0vasumlZa8jeF37YM5Ez6ZZSOAey01uxEcp9temKNdTd9kX3S7WkmU7qk86QnWKL733+YgY
5LtnhneRHVXzXq0WtD83plf9AJ10uL6i3zJ18aXxi7QUjRCLcdUk5XJzrYRWFBDGAEgmZgM2k8Hr
+NcYflmeOourcOs2/ZqFx4U6QFW6XP2ffgFFAjkfd85U9zRoEz5569l7qVp6DSolOdKC6go9L+nF
T7YGPtGIdqOCWfQv1x/9SSqa3C+8vNCsQYDOpn369TxGgd45cY/7y2hE2852h4UNrmnwVXCor2bl
buXIXAgP1bA51X06Y6Aw81BZzI0gm4VVAOrPMvd01D0LTdS767/uG8eVTyMMHG2hCKt9lz9p9apD
70i29l3PoKA+9naxYIiAJOScZJ/96tvdQ08aKt2s38QofrIwQseH/9BQFoXc14VhxaoGMIApHu37
a26VIV/F9SNOheKgqO6R1kJmFLd244UUiufaUJjEm1PAfX1u1Kd5klqwKyRnl6r1nIHJiJ/wgC6m
0Z9VuIGgMAl+5CUiQwxD5rnv15f9QoixeWdVONMBeZUnt45vOW2v1baxx6QNnSIJSlSmf0iLJrzz
/9eSC3xiMgheV0DtNe2z0/bPhTAmUhaGg2HsRdyylXYWay+wAnPTAqGCsAIq4SoNDn+flgGNpAdc
5YV5Gz5+O70/X3/xCzc7Q3EknDgQjgEg6+vae7bZ2K5jGXs9fASNTurfGzu/eCmHW12zS18Zl2Di
N6JhIPAmT4rcrgPwHxh7lypS8f190ObbcpReLe/NyPnGuGdEiDhgM1m42qy05aUGy5rU5/n6K38W
lJN9jlYV5a1OS8vEoe3rO+NU52gdoln7vlaYMoZzmp5Lpch+iPsFyz0GT9gtrkqFeWn1LlI81ZD2
hvuu9f4q83DHSblUyIA4hC49FlIyZ+GodDwRAMPNYFG6w0kG51Ll6J4iAxrNnQKRTTtEl9dwtmyw
PMuIub8Mo5zrzrmpwidp0La+Y6575Ez5BE3mLQYvQZ0YT4b0TdwoPRvgTuxMKdUfy1Zb5iDJg6yz
ZpY64JiOb4WaHc2iORV5diicd4BG8NIXCj5dHSr2mhIvvEpaqaAx+nMneQ/IG84CXs+r2kUbol7s
wW2/A/8es/BjUD8kztP1tb8UfFl4ll2ne6orUzXAsiwk2es7XaR3Ul2tLaQkqxy3QjVbDNkc/JMg
pIeNMNhbq4D2cN+ahRku8ePvHIKIsDsMj8otxMq0xciRdByTvhEunaRp0xBUQwYlzLf6njNAc23V
x+Vaju3l9bfXxR7/uvNU0hdoikQaGfDIJNKNsdOGWR/qIsyEvfnquMGDmUE2Bhka1Pqmy5O9zWey
knQpGyCSg7FeKdmbQMQXSNcF3aLOmzVHpddsPEmMg8jEvEBeVMHaVVHNLHaN2+HvtTRcLM7YdLo+
zvPu7MYH3xiWeYxGrhYt47G4q9MipbtS3/Ul6VPV38VNjs7WrcHBZ409fWlVRaxJKNFBItO+Hjcl
CU09c1ttD9uE3kfCWD/MEBMRlLk4mFEzuU107yQMnFDtNZC+DdqjX9VHpdxpJiBPc50q76VN1LBO
BQp6Zq2fy9xDa8RfRVC1jbjdeKsOV5EhMZcyjgl1r82U+IS5wE5Pbo4ePuVevr2RzoRdl20kaqbJ
C+e6NVMp0USi7IblzJfTrWZLGyNC+RhZTdVHL52WPBzmOvRWuWE/yUk/H3A1rh38x1FGzhTBFljY
lQl0otD+dN0TclBDNaND8TRCbrB1d6ar/h9pCGDsmtvQyLdeJO17CoVQAqaeznvN+7DLeG13yrPe
o+nVbMdUOiTIPRtatza4tkkZShX5Yx43Gv461LGFQrOi6yA7+CY9nj9BTs9Um+uIcxdKsPUxfi6a
Wbjg+hm7l9Z47oIeTPFf8ZBILk+FVa6KKF8oaj6P3XbdNO4acrPv3LfoYagdLQEiiWy/Dci79Oiv
BZGzg/M068N6bXQYdzCEHnjBITKX9bpN6fA1oCA9E9I5M0bf+oleKHrH3UyRtkGZbVyFH54dkJH8
xbwy88EROcWi0PO9aAwYVrGInAePfz9ujr4dPuR/qcJ+BwwxfVWRKcK7XZT6274jl3TuA3iE4m9V
bX0yFPqHFmChBgBvExxzOwZpQPNuQFwdu3Cnv1c8+d7OFkrcE6L8zRjGP4wQIIuezDMjXzmttPS9
QOjlbHSMV6/HC00cjelGM1Bewa9HRKZpUx9LUTUYoTLvo+qX1dTbXgH35ScMgXdOAnTwwfF/yekv
VXo0zDs3KGdN8osJLoTZ34WHNAh+ZRKDy8g4K9EuAg2sl0+2ASj0qDer1loXzX2v7QdvH2lLp1rl
t9Scvs010WeTDXw2aC7K4L2nc00sB+M2cLGFq+yTH8/d7AzFzuyfe+MjV8CA0UKJtJxL6K8lFJPC
ZhGeXYUdDjKSNjdq1PJMzXYW2tnqH6m2Z9cX+EJt/vX3Tfo5XSxlDId1dY+1pB+Xy3T8cPr0oNpo
gNt3o2kj14kpufxuNxQBzQMaK17qzFJbvmtJzPNqGWr3SvdqaQ9Zu+9bsM3BxoGYm1jRjcvj2wju
P2sJnAhaKjm6NSnaLAdOeaEr6l62Tq1+ZsiTtGiHB/U6JmiCDc78U41WM8BHHbJMYd7ozFxozInF
+u8PmORNqab5vSrxA1BcBWz2lJYbgfrCj8GpQkjbgM0FqLjFJPW1Rc4CN625bY4rqfk9NvoiBstf
F4dqaG4Uk9+ASBrcUdii1A+MnSyoJF9vmBI3nKCPiMfymnHPweowDZgP4XFMMEE4Bie0pBjPNvaC
CW1/CE4c89hflOos35oFVgUBoebdHe869LTgUNzp5Yp/aO/SP4xTG29ubxNpFR39V/KtdgZMuVhx
uZ7k/BhtrW5RxpsCSZFmjtq6hmXNwU8e+3Fuq4ts0Z5R41S9daXNIZUH24Q/d9iH1Ux70aWjW218
eVmPM4wXRyzxHutVrUIZXEPewZBkUcgLKEp2NW/21zc+Am+XQguqASILszmiIl3/pwiR815pdDnU
9lo4LM2xn1cD7anUnlfxo6mvtfto9BYZg0w0cWZy383GfuNb90n4c3BO+D7LQTE38GbBVdwN1R02
mVgDYGtg5XSpF3UVoiiWwqLHk3OP5gtSYeM8rruZM7zaCm2cnryFxcZ2C3fED8eQloxU5656x+Bp
pjkAuRBmUOWFmigPMLGPUiEtUi1AnB4eYFqhBwC6qPqZEhH7ul958dIB6ptyvxxKgcSsJGNutZBa
yEzmumswWvqjpEiraGeDazuMXr0mn/u9vqjs33m6N7UXIdMYe8chOEvWa6Sj0iZ6yrRE3FOd7ur2
UCmL8MV3Tq1Eihr0SGQas1BouHWvFYSpvHuBKR6Yi7D/3QyAGM1XvOdj86jlxcZhgYrqr6n9NIxz
ZBsrXQhwywWk0nBRKfLWK8K1WZpb2fa2jmwcEIyjj+Vb8SKq7HmXzhGYXgUoErTqfcQYox4iBPqj
eRsfzbraupK19JJkLZku7rbjLEkhuSavmZTBeZEWhsGtUT+kzp1cHSqyQnRGuRi41sr8RxtjjyAl
mMZjb2H25JnGPAXQPCR3A6bhUiov07JdSfYTFJglZXn8exjduSpB+S3h+8o/Rl5Cd62lKYe7MnZ3
Zf/bHszl4BQnN+/uTLmfxX63yZLs4CIK+iMf343iRVYWhZ/P9fTcdu+Jf582WIkFz066V9pFDuVO
j+a1Mk8VeRE78aII1pnOjZ39TP1+po6LLDq7tNky7GB8Mo2Im6/V7dc0/6NlWy16dvD95Y80swMT
hQVcnEraKJxtlJXsJy3eNCgYehF7ot5U+iYaDsw850aUIUK3q4qt3OyCCt77T913lkm1kGjTy9rz
UC8B9s/LLABHdT/iPaIeGkh/uf+QcYGVQ7jWwRHasNnoqsnYvfj9gmn5TJdPsjzMKx/bCBURwV2T
PlHjzfxyhIbIWg7vg/Vr1IUjh3csTOXkxemsTF7NYhF/lMljVW/87tls1llx1+oZZhWAv38C6fX9
v0b5XjYezUUHB3jOl/ChAAQcb4Z87Tp7vz131i/TWgd0PaMIQphD30FuZsLF2dBXXnlnaohbHRSt
hcXzkcKPtu8lvOgMaRPJRwPisvPLaBdja4FyofZ87tUny0ZG5zFNf0vNsRo3pTszoPzkeAfUR3Oc
Y+wbVQdbX4/BH6RmZzKozLrdXA9lNCwvhDJUwRxqA9Suv9Htco2Oql1I6j4pi00aSvd+Gc4jArvB
t4XwM+scaW/KDbId9hIWVhhQl0OKdEJn2VF+dIAFQnWpddUsNTGwGx67pqHmD/YlU6cWVJyZ1Pep
hvx3D7yo1eZ2gT1YckqWdHeoq5tNFRcHwwqPXV/c+WSUQ4k4enqCO0k0l+ZKVbHY8kJJ6/tCrudq
JGNTXJ5D5Wyo4oBiQBBJMz946pTozlPBDphzVz6jxoDXejF3/bWnyPskJVRUGa4fIFy9kyw9GM6w
VyoFiXR/Kfs/PaAHBmqQcYF+FDh6VXga9/1Kdt467GD9FDuVJ8f729hvvLuN/a9uS3PTjLZ9ymmt
udf8FIOlfu54D3nwESe/x0peMIieW340l82nsR7mLNbCCJIdyuhby75pDSJyrmnSa9KJApiHXBMT
9683E9r2XlkivbJXfR1Pil9jBJ7CVkkeEWYxRAnZR/YMC4EmpvUfpO+VLs2hu9Lw5WPdchv+j2/s
t99Ds5y2IJgejJMnv8dTBtjf5Ihy0R1qdVz5FKU2Z9aX75ESE5NAvrhIytpi0TYGzC2kSuhkO2m1
UKVhGQ24/1UURdWpbvD0y8klxTxFV+6qc8m8sBycRcy8oSHr9bNiFi8UBT8//F/8WrgX+sgrP9MV
7cwe+Y/HVpJWBdICsfXWaA+hTszK8WdC4YwRLsd+XAahcY/239yPYRtL+3w4UB+CnsLB2fo9GNna
KXZuSNMIHxkX4/Syxc8mUrHixnRKcuHnFDyI7mSqPVjhuIvNCP9sz97opbQV0qFqnq67sZupqOH1
MBIkrhk9RcwfG+ZS/cGlS5fq1Yc1XkevcbL16kWTvLTpU5mUd8H4ZGXaKrWqpYaETiP7s4H/fxNT
8fZUKiHHB6Q1YNNKj2eBpq5H0qYm1hgIkCQ5zyYwM+mmCoh5MY7886EnjYquGce4g++xz3R5AWtt
lqf5pu+QCkOcw11beBy1RBMvyPe+h49YZyz8UV0Xln/MjbmZ7oL4I1fTrTCbUOtupbgPXfLX0XG0
lEcu1XyWIV6kKhjRv2bjvUWiIz/KCO2SsuQvVoxB5qnFpUT7WyZLDx+puqAhHK2D9K5TnXMa7Trv
vs6zpRy3ay2s53ZYrCP7nHAHjqjEyVyXnb/OBraXgzaQHa3sgrYj+nbDsL0edb8xj0U1gm+JbgHA
1uxvXCtHTnJ5kAZ1jz59bzybpEFGlWKPe1KC5xo9hLJmCB6C5wG670tPfkaeYgrfqrnea7Dj37xg
B08aLRHsEU5+Qqt7UFYhSVlIAVimIUH5lpbRxRLm3189qfcCJ3NNa+zUvU8rV1GIrF43z2vaCZ1/
jlUg0NkiYTZH4jLL22qlWUx5Unqvkbp3jT9wmQwu0JnMHVDp6+tL+o3Oy5LiugfigSa5DlZlEviM
Uh3MHK7P3gDLWq3TQF968g8VLHfn9rMigKGckxtz8vUhxWTXX3i5NG/ds9rcghN+rw4+27MAkbGK
BJQ8qTXDoSrMQJKVfWivQ75jCqa8PhUELcgryXi+/uZiuvI1woqnGQqAVQXw99QGUE380jWkRtlD
shboKD3d5eZO9LydqFn1w7qMjBs14zeKIjUj3AnasRoaPOCIJxOfjOsnyOtS2Vv9qZaOeC3q+N5n
3u9KAjDpnXiqSlv8+otefirUZygzJCraVEM+KEzma12miPY3GHNgZbjxnbRkkw5oWNPgBoHgWbcm
+5fWF5gwQzbHhgE67cC6BrFeKmxZtJ2HbJn6xkbMsBvkTmxvWAzdS9hZtxZY7NbpR4X5xIs6ooFl
TxbYo4PWBG6hiKkeC6yFVMJvcv9QoYVmtxuHF6ZFwaixil4Heeky2Li+2N97+ppQWAKz53CpW+Zk
zuua4YiSRaXsaTmxnRhfGjdHed/HZ1+fIc7RP1V0VMlDWmW1sq8kTgmjlKT3limeB+GpC/aeczYU
cLiMtvHqMcgDx3EGKt3D+IsJX5A/Xn/jCy0ifg5DNnog+Iwh2vP15zCq0oKhNmSxvcgXYgfjabrA
gMVm8a+OaRdbrCiR9Kb11nebNrjRVri4v5kc4y1uE8hgqX79AY1Tm7FapYpA90U9jDD3XfocKY5N
vjjY2ktjP1x/50+0/WSfWUI+ROUiwpph2iPtpGEMk6xX9jKdzlK0RY2t7JsYllBT98c+yVZtqT+j
pd5I+a4jm8ml9lk1RX95LuPLGcbUiHYszUKt3WYAnErAb77avGrJX2h6yJYjbVxEq7aLdyErGrWP
Yv5e6cZT4L81ck//OTmbfGXUzF3GgHq1LuP+OamLX1AU8CbhN1nq1pH8pecGyMpgi+bMBsrB60tx
6fNbEIOh5AlYB8iKr6ufZEESOR1HTm6bebqVsif4EbqxoDBnpEh3n9JO9hZ6eqQuuP7sCxeGYAEy
1zMsBwTp5MMHaRb3iMwQwpnd8tVFlj6cAV8uKHVvYqpuPW1yU5atGzetShgFPYJvMlPrFEdL/z1x
HuT89fqbfdOl4qawVGBDiGwQtOWpI0HtJ11lN+zpoj6rXvyQycNGpP+Kbe7KMgNczhQi/W2YP6yg
f7CHXS/h1IuhqysxlbU39eh+yDLG7Vr4o9STY9JZp0Yfj24f/owdwPDpfDTiBZQdRLkj9yC2nyPQ
gMzzDMBVHm1FIww2ahKIQcYeKEbAYC81zPOoWB+S+1gP5WMna4z+GHOE+kYAABsb6j20sKpKTm2K
RiZ+oandLsMBzB7XeHpmUrzy3X5zE1NwAcOiQUcEUwApFDTplMbl5H0gjU6o7NPkLjXOiAljmKBw
43iFvpPMFQ3NzPTXOqOY69/qQj+fJxvgCwA1ASafUkXSZki0oPOxwA1ktJTsn5R1OGLSYzJaml5U
Nz69LtnfhsUmys62+rtG6ds37JmkZYgo3cPs3sD1OsS1tenD4S4xn8nHTEzT63oRR7e0vy9tZE4L
qrV4UOPWNdnIRUrjImo0eS+HG+rbFKOHfGm3c8DX6Xgjv7xwV5Gpo7PIjcgSTdemkaPSKU2exeXA
8WyCPa5/TbkcblEHLkx9+Ar/PGkSDCRPbdBZ4kkdvmpC5LtcBDaqWGB7POxtjfHepu1SM9mXKGhN
7dFdUL/LCT6kgb9J6Wd0VF1a+jscNk70ojkv17fJ5VVHy585CtJ25mQMzzQhlcNRlfeWvWbJQfZR
hVHd5eP6dlb/vapkMRh8a4JEAFNWfJZ/UoRK0bOusjp5n730Gq4ci1YbZiswhWH+UWQPol68kU5/
7prplQi+CNgOJ9BQp/IbUhaNWuKM8j5y7qNwJ3Hsx4TO/kDOJ1W/XPADsEC3CSoNUHXTsV9ovbRw
81MQ7mqGnc0KqbJfkhk9B117Flk/P9QYoxPA4+31T3EpY7BIWXRQFfxSDBa+Lk8Z/A9p57VbNxKs
6yciwBxuF7mysizJ0g0h2zJzznz6/bXm4IxELWhtzAYGHoztUZPN7urqqj8kYaF1hPKKgmTQ2Ruw
lyCgyJ4UBw8zDRF0kxJdmbtnBj71XbhyaNBN6UzSyf88cIWRoQw0lKqaSL0psjEqTe/ydcTluMDR
G2hzgwb6uRRJ5ecuP46QS0ajhMwYXPDncZ066q25yLh4aI95Yoy84yWd9pE+0KDSnqhcGNxrXwEP
M6n74pzk+skJ/zj+YsIr0UK07UQ5du2vTH0BIUBG3s859Z4HjRrEdEib/lxcPhV7DLB9grBpfYV7
2no9O7UU8ZVHiucUtal2xYmBTGe0MpSQMw7Ddaivguefo/vWH0z9OdV8ZEn/hNZL0Pyx1Ot4llZy
UVL6DNwY2NWcIYuMRdAkxbtBwoNsmM4898nHdogHsJPERXixd9NQ78DJEsi4kWM8gV2fUR2xYpoo
FZ9ZjmLal8sCu17oRdzUYKoslqOdjoPStezZPKZR1A0bycdDpjEuqleEpV/Cqr5VhvjZHin00qof
pnEz+whJZc5WxM4m3Xz/QCefhz1JZkpSzXHxeZl2tTH4pk7Y6v16O8Phqx7REdPi/4AE1lgS9JXf
5eBkdTGQ1uuOUjU5wUorr0u5gh+JkFqRQi25xVi+suvdqGfrTNH3DfAeHWmY79/01EcGC+yYcNDI
V5aBILdSG/K1wwPgPFRegb3nAJbC27NZ68m8CLVjOvj0qjmCRWj4cBRoRp/pQyu/n8AmRWHiMhdT
BwU05VbCpTn+y5jGuaLXqdPu46iL0xjliFyqYtoHSfEmp2tFC1aIHIM0A+Gq5L+/n8wTLCL4Ax/e
cZHRFDm2XgE2eUhn3llUcHxugaOfeF3yFMLPFu4tIdfjHrQ3NyWNe9OBG7HA9RblOcTEqRCPSS6i
Y+hL29h3fZ7vTvejZpQa+RjQZKGjP5OHzLc5ONtxXJP8tBH9xbsx2H0/BycX1IdhFxG+RZ6hifnO
YkFxQYG/z2sjnpyeg4ScG2gRygtJ0ovUYqBZW8skdah+ogMRXZ43cT61hliy0AW441FcWBRz/Dpu
plBhJD0/1u3tUOden0+uL1BS1CaHaqD18gNyVg00JIlf08zCnvcqmy7q/tZO6jXXkzMR89TLYxSH
VDrXM/gqi1mGNBrUlZ+RV2XHHjq6dQkxBdKXf3YZnSifQbcFrSmOa8BMi9AsRVKGug0jAUp3fGD5
M1ZHvQtqu7ead8g2+hFqdKtrV2zkJnrtKhlMcEn3pl2BIaR0e9cnZy77J78I921RLxbIsMXryzT1
tYGQJh5KvH7+kMWCsynXh/PIH7FRloeTiI/AbBSca5cFRCmZzanvevnY6vVasNvkJtoYxbghje/y
uyz+1YTJcQrJJ6mMiIRRaC+cS11OIEnx94AuQj1Pg560LG+1kS5pszHKx7D6WbfRVk5akI6KN0vj
uiCL8ysAlD1NavqeoCPHVUYnps7V3byiAkkLLKDEK+JOS2MqsYFF182PeNZWFipiIi5lwCzIxbT4
Ht5tgiFF2sUrQbGjS7sXBEwNxNf3weILdZ3yAiZfOsUF4HFsrkWpvbKLNNan8P0yIkpYtn6rjX/N
4pW9zFrS4icRPapHSneDCo5Gr73vn0A/cdTzXSFc4tJOzU5ehJFGytPcUYEC0WPfWRTA2o6qwGx6
uhJ4OaY8MolX2P7UCyiNGRqUqbNNht9xXqB2fShyHCDU+AoXwzUtnTL7q6X3duZsMkOivpACA2s2
cwjAXwEkhVBbRx3Szo39WN73QF5JvvkhY7snIKso2sWJp2OtbamXSb5SAdyNyh9ajZQ/zlw9Tl2T
eG+EZrgJ0gtYlstSXUpQk4u0o4kbbh6PxxH3FFv7EUvXmtGupi7bVLUOrMnyhJAUDHG6zpje0ats
wKFQf1rlMgIPVgdsaGfQJE8ljFwzhQOPq62fnElUTi0VHthCwhFtHFbLIlWiJjGPRhpogqE7kfil
5S7Cu+RO68B+IGJFrZI0yw0Geotw82g3h9P2+8VyAsAvgsC/z7DIYZxU7SWzYLFMar7S6GQP0uCV
ccWZDmsKPHdYg+jFI0SZknWDT4BBjGiCHAXeq1I00VA3rS+LkJqWDdoHBO/3D8ih9DVYOarpoEUL
l8fi18+nfjz5tVbCbjp2qOA11OTbfm9E95l1G8MnqIY/fnkjYAx1HW1LJLIU9SnHcjzcN7V1NcBD
0/K9Ehz9OFmFCXXaaWvDryiATUvgO2+TfJ/mz0HyJM+/tIBfVWrpNzaoCwpejWWvSnVYVfAMV7P8
mDlXvtmvIhoDQK0kGIDA62bjMfXhSj6n8QP6/2l8NwyXwXw7ylfZuPftB6m9CmFxNBEl6YtM36qT
V0cPOv341AL6Pb8p49GXn+EFoq5WTSlp67GlaZrd+eND0HQrunorYwo38qhtRpBkb6N8oUb+uqIK
06c/hknYf++FEKAMWDvTLnFsKO6cycBxFnmU/FiSjwHspFldIMQU3mciYGYN7mXWdX3TKMouRrxP
Su5qicplj9JiQonRQEwWytJzrf0o/bXK8dCn64hrng0GJTfig1LoqPQPSJHFGJ8N3jxGl5GqXgTq
bsqeam0nen6zCaQyAM0j1SHF/GIbjrWXg2pIhv5G4tHHAgyas499YxPMwP8QNLfs8qADEKj1Zzuy
QGmBtwEcO5J8Yly5zuRxayW/rXPax++Xk8XBCJUDjwQL2og4iz+vtb5uDK2LHLrgBLfYv54BgVqc
MYCdyEYGWrQDkLABs8RRwkCufc5StKi540vRNsAttG2QhvehGkq/a2DkPWrV32+HE2kClrWYKlDn
AiK7jHFj2Wh6BmrhmJu/0FdnL3Lj6DMQF+H2bD56IlFiLuDoCnYLqr+LRAkx2bCnC6keR18HjXwL
c2XCSt1HapFaNspUunKugIo3zontroHigsyFFhP31c+fgLJRRdvTV4+BIe9zANnwpbleNJyTev5b
BhTTyAdxdvud7kZGhsBl6bUgqYY2eP/9ojBua6kWzi8FNF3J3uv+fQRG1Kikaye1XTsbrpqESG+H
KBAo7WPHonf0fN/V0U40/VQTPxNDwwd1vGzq8MXOxpvGBLlOu8+y/HXhx7d63F9WmbVOi70Vpmub
R9TUV0ovygD2Hr5ZaXsBwCJqc+QelqjgG+vBGZ4kfLSkvt709s+BmYyjdDdLF6GMCDRoEipWWRC5
1pzu5KF6d4y0HuIyWEM89LrZwMERz5LW3IXhj1kLvLFSVwInqMOqtK07Oe5gfVGPQZugc9INRjju
FN6VWb3V46u6tvcNaoqOnR8wh7/q0u5P316mgLHqAoeCuV+jp/nPYxeTC1HfqrMbchV5BNBm3w7a
X0QMxiry7B+V/0eU2Qsw/PyFvH7TkuayQQGyLnxAp/vOyNepWV1HADPMqb4wgf508ps2xW4AXFqV
NJcD8UecvPlW8oemiTemr7GRbytMEJhGyY7dTMWVo+Yq0l5M6Qbm5ACoW5NBJ3X7AF3JCgI7UBgu
ZVjfDH/nWIhXnRMEOZVNkZMrJOWIw35BcchpGca6z/Ez8PUDaN51uy4BMmuFduYsRuXs1Nqnw67q
Ov0pfXkJiMBrg+zugcpJxU1fIr5avgwtoRoc++9IQeveeKtR0VQm6xhOxEUlRbm3OfbwfzC0IQgk
LhhcjEwGiOBxsKZj7HYiOsjG2iLv9cf22QTpLGM7hrTiHCS7sLlEVAX1y/QqvolBSElVeKytdi3h
YxNW6tqHxYncNABHILvFLrgO1QvVOlbxpQ1H0ZgqbIPRA9b+5qaDTFYOntDGGS5aaSi1zxNiN4Dl
ZbWHcBNQ/7uX8CxCuHAtESfHNN6UBbip7NkpDqrauJKtXISm82gDhdHnt9hSsIj7baCkR5dpmveS
iitnbCDOA+q3AmntdWAE4QIUQetGTbJBy870tHa8CJ3islIh+kPzDkKQl1VRwGzwL3Of7KaNvVFS
cFbEJnt6acPuz2yDtMVeqIB8N+3GLEaXI4HRlXqhBM0o8yoQUAlk/rn8a1YZCRHHGOK4fg6ZxU0c
GdmB/ggGKabah0XoZV9gVrgCWXUoLd9tLWUbKfFGla9MujQy8cXKbwbj10T/IAcbqCOdLuigc/FW
IYAnGZjiZcNKApOYh0/SuJNU3/Pr+qAoDzi/ewJjpltrO7vTtF08xNtOeQRi5ToA/8JO2zSyte2B
ONea5ZYZwPCgIxPvd3qWXik6U8BlN4nnm0DALaV+nVfhSt+wdeMZgkKkrDSjPiP9cDJFJ0G3STk5
vWglfg7uUy31lWqA10IqaOCiMay7THfFDTSHoC98q8py3geDueuS4Vqw9UUM7aLuKP7d81C4Hz+b
9u8wYMVeO6Sh6Btk9Tlz0RN0ivdShEViDvjiS5M4lelQpH4FsCyZ4N8mKwRvqa6b0topn7MKYnn/
ZDu3HLmmg3yK6Qqun4DGNQhJJCjwI+y/NWFMdDBM5tJeq1bCAorXZlY9ig5IUOCEUd2xZM4UEk41
BIQWBFAoGYES4AOf59iA6RBYNUFElOoM9Kb6F+KpzxwjB0ERuvcfBcnu+7zk5LGNz7IMKQxppi/6
hbE0yEOXt4RJuQBeZ3OabTuLkDQEa8MZ7zm7LS5gAvRbWW4FkHBS8SMmgZk4cpyspqw0IadfchLj
KwYOGw1y19Ak2gM0mpXHJHAuZ0d187ZewSTNAToZ+aVeVNyYOg9u/kpw/LT+JRnyrdoQPaAfloq2
iYL5JpNv5P6ptCdP9NIzKoYDB6dnl5E3UWov9N9DxL1YXXcQMM4be5zK2j5OzqK4oyc0JwvkfMRF
r2nvhBhFTauQA6WbLpHL0nhcysZy/mw0Fz6EVzQRWvhFNkoBcFGxRfz+a+liny3zXKEQwKWTvv4X
thC1IbuNWr4WOi3s83CFJhrPQrOml7wwd8jye2YnB68dbOWRS3Onr6lYaOCDyfugRoiikK7epMMr
GDtK+wJhOcSPpDsG9mJpNF0nxvRSE0qq+QXOLuXGVSznazHldvenjn874d8o/THbmSvYFmHXnztO
T2WSQOSoBRByYIQv6iCplcKobXP1CFkxcMDFZdbDSHmt9tV3JLVIYjtCfMLB2E6X1ggiu7jMg3Mo
hpP3fAh+QNZkhPG+KP3n/SSnEf2SY6yGiLGkF/2keaB+3lHjTnbLpBUyHXz1UdXqNX3kSGhknDNR
OXm5+fgYi8CgDnWihAGPkcKjSHvDA+Nu52QMiiIEFmmU9OQT4ezjpvZ810/TyqCGj2KTiF0I/Vdd
tx2tm1YfiGa3369I5URtX4AmEJuUiVlfbJaduTQLlW1/LJVo26EXHuYbsI2Zo2Jfbno5nt3CIZOO
kZZlZ44l5V0PYLkfPo6+6KlEmjY2vmTSz8y23aB6c3Wb6io1qvAHbKkeqWT8VKJ/QqqjPaplto30
9KYPwg3qD1anrsdm53ON+BkYk6eVjqda+M9SNvKpfRXhkew5hpYNdLETokUvaW1sKTjLVKrMYgaf
T5mHvSVA/FOIbkIIFS97oF8WZek968NOMYjltoWHuRs6QrZxWs+ydN2gK0GteBojN/d7D4Flydo7
6CYVdNy4GqYIb3FrGIBE26XmokyVdkgS/BR8c1lv12sdF0cLVJJpWdtYKS7lfLoXHLhBUYjQ+VpL
0p3ezvsGA2ZBRwH+jna6Fwzyo0msED+jDfSdEbBEUDMDImlBSpew9kS0x5Pzeh3w2IJjHUy/Bn3Y
9kRsEQa5z5VCfUx9DblKlbNiIHPw9v2qUs1T2Ts1/ndYiIyB0CLyTmHap3rMl1OpLQttFgrauSil
xaXszek6lO702BXKUoHaHBpg9gCXt8aECWURuKaz6dMrcdVos0dEaqhT520MjefXWAwu4qcgUIfa
ctX4CdUxcSEtJK4rG2Ny2L/ImENhSYEAzx38oDi9QnMkkPx6Y+NHKZS5h7K6UGPZaxGDiNTiZx/r
F0BqUa58154Lwd3pg8f/FWnm40DJxAdLg6q1ILo7PfVVMFigf6D4Sa0JLRUBLCrOTLTiq2uzf+Ra
AOC6Gy5Cze3gjsB8V7E0qeCOw0Aqx59tPrp9n7tiiIwkNpyOYxR7tX1ZWiEwNgr/IolA2aC243Wf
cbKiSjz718GgHDISdxtw/RhOa8s+zIkCZLa7HfRwI9oGvS7BDhOyJgmFe5/bXLCa0FgZA+iLDSoH
2jpnEDmAmkIUmrXpTuVC3OZrI1FuArt4rx4pJlwNDT2TQXX1jidFhCEU8jK5eVHTXcakYgZoVKGd
EvYK1DfKctObOTU73ccXXUcB40qXXywKk73M6Amw3djXPdE2iCd6LdQLb5XmIZASVqkGcoEk+TJl
H/KvDsmOhFqXKGNFLGFqkR4K9T+EvFfQXMpUG1Oeq9SSXQt5ScgpckuddGrq9bPAP6G4+ivJRnQO
jY2QzP+lJAraCP4Tx79sto+z2bp4h4odXSY2Iv/1lk07AOSOK/SyyHkVIkPuw/svlN0IGzks+T/0
ejUkV7n6I0iMi6B1UOuGIhhBn2q4LrXTWuNv/Zo1L6BjBfUgxQuEIFLr/kYN5F0hk0JFzyESHOA8
3TqCjWPvnHzLr5WzCyMuAkR+LUtW/sSxnpPCVsZt10wXuSrv06Z9oJMBlG62NXaGeuD6P0pI322q
NoW4lHt10azbvjuGgkiOK5/FrIsroBpuSt1Tm2AXRcF1Mo9rW8r2kgx1O/OPgnQi0sc0H1jf6m+h
PMGqqwNMT+QNal6icJsiIjYW06Go+zM57Kl+FOQXtITgHYLYeL+ef+jnR0XqmzOM+GPSa5uC7j0V
08YM8FgbEO0xL5LkTXDU9Nempr1NgKXiMxM6KNpU0DCJfchbeupPofljzc3Bj5LLIqv2Bag4nv6f
RttV1AY7TdIQ1u63NrJ2jgKiWShwOHffR79TWSeFfR2BGqqZ8vKyVRSJ3wJhe0fsmzS+/E7bRQCj
6CeqyS1PfKY2+UVSntYXaADYJTTpNRiwi9tdX0bIomQkGAY+PcOM8yb7WbG51DEBAFddH30V7b4Q
xnJRtlebH4a7q4zr0i4OOjo437/+Kfg03UWeCDwalsnLLifsOh18Rg85gzWVRVDyDTpW2o9mugWY
tgr1hxIWX8klRSkoq3RCkOv7RzjRXUHWWUAVTI4eA+zs57uYDAylN0tbOerVYxjLhzps96XfrXoL
ejNY9aYnbVCA7xZ/6pZiQ1UBjdM8I0zWif4qOBTcm5TYWgm585Da2ffPd4KixPNxGwcQjWrAF7xq
2voDDFHIUKOW4b4OBzx+woeuHWNCyL1OZ68G2t6U3Vpk9fBVXcwI8gIIiHzOo/3EvZWmKaLFtMNk
MFrvqhAfdt+QmCaKmew+cNmYU6H0CJaNrSUOxxwsGbSWs1vka8Ht85iLlNioi9Bua8ashyc8uFDD
BCsEhAVhvO9nWv2aiDASWHoqH9y5LHuBuKhtzW/UkfyWtyN+jnm+zkbVNRsuve2vKeUY9TOEoyI3
hO6NjJNXWOFOxTOb2t2qLlVi6HMJeVdSN36ZbGWKtRUBPM0CzzesXYQEE9/mzFN/vUKhnQXzRADZ
WCjv9ZwP3wRRIEnqRfrk0GBr6bp0wXjRm7IA6qtV9ZODFAr/Ho7qKlUGWLuPib3tQQnP0d9Kj362
yRVnq1zZe8gaW3mob+RQR5vBcePh3H3vRM2GhwUKrUK8E7yJxRTPzhCOUugoR7uHRZ3FXm+YGFL2
m6nXtgn6tjYX3K6eIO5PJH5gs6tD2ll70ALIwP0W5WysSfqq9gTqJbuxBuR+VWriFuZV4zPl1zlJ
bpOqw5/nXMHpa6ymdELDCQVLGlBUyD4HigyyMlacg3KkQIJUxjqsFU/pS+Ty1ugFXf0XphMnAmqd
WDrB0ePE+zygE8ROPiqpcsQ+cS2/OiaqGoW2zx3TrVlW8oDaxmPqVFvaB5r8gh6UAUmhlOK/SWuv
EyXffL/UThwePJADkg4BUeEzuJgB3Ywyn7oRIHNyx9lp16YAbxiXXY4zeEJuKopqluEphVDW1dcT
4naqDpcZxSxEAY9TjwnZOXXzE2cINi4iHIGVYAssU4LQ4PIejkwT0HLB7gulYEMHuW7AVJOVgQJD
t9M0sLacfiEC6jplfuZU/dqEEyas4FURV7eZmEWIKjRFCaQZMmXQ3Un6e05CKpdoSJO/jMnV+Vc+
sec5qojC0L6QdV8OmJaR0SgVSCSBLITU6AsOo0YGxL/ZJhVU8VmuaEiBAisuE3IktM08pfXPHZ4n
gjONbdhniAcIBtriUl7VZlJOGdDDf7Qsm8T2zKgLVyznjVNSquZuY9aPQmOTGvpbYzdP7YiB14i1
IHiOFpWOfF0jRhgl6VYb7YNcUNM3uFg3XjWN/J3cVacG10ysZ858tRO4SR0aCfoVMuGTbb14+HGK
Df4MvK06eHF1nc9H/DOcUQgzltSA3CJeNZ2rjA+wxouyQIyEa7jvnq36nCg+ceyYSOPSbqKZu3S3
Sat8tLuGfVUXyN1Q3BEbaZZ0z7ZRNkYlp9vWBLgUeeMBVNCzZCVuM2RnKo4n5wNcMKYeFnBDHuZz
vJmpjRet5cvi/KujV9uGrcOD+OyXujSOUO0Eg1TrgcynLoRKiKQ9+DOMkFysOc8srVN5D5FWhjqD
YKiOS8Xnp1HDBDZXArFS3JfbAHTrMD4WkrGtaOUA3VfbcD1y82Q7IkOjbiVLWld6e0hxgI/96Oxi
ORH++TpA0nVgcKyLRfAbdHXOItMZj0cy1dXl5HpGt7q0Vj977+dPY3VZrIrVESTmat4grLCyVtfK
6ic6XStnVa1UF/87/sKLJ/5asbq+vHZW1y8/+Vmj98Lv8w8/Cyu51csvf/sSur+u9z+uX643+7ft
9u2m8bY325t8dYO0jqd7QErcJ/3HTb/aht4bv1l5kfvb9Mqd7YGvXV08Xz0cHh5k7/D8fBXuXuvV
lXzRutWmXHFVcq/S1au6csPVgRrK6vB8CFeR95dfw9Xt7e3f28du/fPR+9Otcvfei7zb+3vv+5Pk
RPyCp8YpCvpbuJIv5lIndEVaoY5C+xP5fTgQZ36+2Lqfi4WCCPfvAIs8I0q5WXDlGgXxSqyX1OwQ
urjsaXqE419R4hCOX++IoeK6lm9I4RsjwcDI2qF/PMqX02ht9Nx6MhN/Y+gPfpNc0tAB9cNiM0K3
yhXP1v4i2Tv32aZTHfRf+quiRvjGQAem1y94p3BA1rVuPUVC1aN+kFC8n1UNYmHBBXM8A2oUVbJv
3nh5k0zD0EBhlCllV1JOED6L6ZkhTlD9Ps3qkqAwOrGd9BZIKKG82yJbKmtUxemBUsJo2iunyT1G
r0eoezpqUtEdc+1o5TrOkV0bt9itIVf31HC37FJpRxlGFN5azgZR0FeSX98vgnMzon4OIGVsVmY2
MSO9/0DFBqjEWSb0ieMPICmZLGcf0hza4jadBZJRWD5DoNlgcluYDlRvac+2+d3373Ii+HwaaAFD
HJqwl1uVgTiqKEp2o8C3UxtNUcg/h/I+cQ36NNZi3jo9KKyk0d73DgAdDaUdPG9FHfP7dzqRNX0a
Z3H8hq1hFNBJRwGntidAzWuImGYFKNUb8fM811s5/a0oMtC/QIZ66XEiN1UiV/X8/q2KCerSuBUK
EOxTdCe+f7NTMwjNzaGfpNNQWh5dRW53mZW1o7iCQXHjvir4Fuew2ade6OMo4s8/XPzmqUtwpBtG
QWRlrzEQPWTdeWjTX/+311lEawkZFLnJGAhKlj8d6Hj0CuqK5wy9TqVBAMz/nbZF0E4rowFx049H
5X6+j38Y1wiEAa/1XfTP+mQX/eiOtEGtc/DVd6L8MnR+GHepvJKBrii1vBuP+MkE+iFIH3X6PD1k
C6E8DvebfW1g88okS87BooEzNXdB87fuAWKNodeQrBrURYP8ocrijY5ufJxp999/hDNf+71z+OFr
Z1mtS73djEc6DuhMUAYhAtCHPFsQO3Wf+vgZ3qnGH0bKLbm2KICNR1geY3foezoMKg0lQBy3MA8U
wHDmKsove+WlqeczmcGpoPDxWyyCguZ3Sl72DC7JArODRlaDvsArN9wckVVxTjjx3+9n9tyQIln5
8L5SZOlx27Fb+fyA5le8NmlJHgsLCmQbzTeaSN+PeOpkwgcEC1QgIAYr/vOIdqQMpuIwIhtKAj8w
IRN21l/hzCDLSm9GR3CsGgap8C97j0BIvnz/HqfX5P9/D31xKtlKkjmVxJrERs6n/Mc+YSSr/Jsn
j9+PdO5lFmeS3NS9jHYQMxbRjthSciHf+H6I00H735dZrDwKgr3uNzUbDEjQlFyRB/5vUoZzwyxW
W5kNChLdzBnlZjAZdLaEw8c5AtWpfEEBis/ZA1WJAvLnFZY7aYswSToeu+Jo/YYOR9CW5hefcHpO
kOfkIvgw1OKF9BYqb6szFHcwXggJEip0HKn6dOYYOrkGPgwk/vzDPu1SuZ4NJX+/NKCMNRZbCgX/
YQ1glMc9jzqX8q5l9mGIqFRLO2mrUdAICX2MQqH5bIQ9uQT+HWV53shQBILeKN9fBPMngQGQ6HCg
pPJf3gYtEFAbGmWaxabpRjNWa5MJC+M7cZKxN4GIUB5bfT/OycUmXGT+3ziLxVZCMkfCVMwaRobO
bcktKM4FFEmINFrnuLUn19uH0RbrzW8HW55oigPv2xJwKLQRDfhGZ6tspz/Tv6+1WG9tbGqUd/lM
MJQBgFGEQZJtVDbfT9651xFP8WHJDaOaj7lVvJ+2mA51CM5InO6PTX1mbZ8+17F/omDI2QOn7/NI
Y2TXCl5DxIQZlcL8rU43gtSUDtv3j9YDGKlcGzSyoOYpnVCSfvr+XU/OKGpZNkxswKVLwn03zCRW
PZ9O8w9oTiCQhKVTWtx9P8rJ8/zDKIvT1eAsn+KQGcWZNP0rCNGT9KbUv4bhvpMuOUjOLP8zb7Wc
11r11UETC3Kerrh581acG2e7AadHoWeLdAe94qWmiWUXlS8FfD3iElJnNN3QlNLO9aNPz92/oyxS
/S5RAyvoEtZ8g8KS/tAAEiBsEGsNOptCXHkozxT6zr3Y4nOlSW7IFWYPR7u4IlXhDsNo+jnw2skX
o6SJjSROX/gQfV78yCpoZqQKwiHa/fUOXBctAqm+wmuseD7bSjzVKEViCLlBCt06FdXFPCamHpRl
Lg/iIGmIhd0haHBgwDeoePLBrtHxAmP1/bo/FUmwLwNHQFcAbusiDAdl70z9qA7v3RkgbxTWYpuS
E9ra54wcT4h6ineDhoV4EahIa5H5GZhptpJlDMIYwa77PfPZ2E82MDkZpBOpYIRav3WpZug9Ka79
W+SE9siD3GKECGsFwExSnjE1e0+bl/c4DedZINUgHGBeff7GiZrkRaBrA6LUK02nlHAThg9Je5H3
GE66VXCI1J9l4xXpUau3A6jljm7+TacfOihz6Q5SjAGjXXHb2QvSje0/NONNrexmGS0tr3HoNP7J
6ku7c42+duMrWzrER+3RBhz0/Yc8AbRkdgG4CAMSDbuAxcmjGDOQ7Gj650ta8WuPNBORhQufisCZ
/3OI70Afn81+3uWovk7gv+MuJrBvgk4puZwcs/SgNw/vtkHBgzDOEtqVQ03hG70+1Nq3U6W4Z5PW
k/VF8OmKgjyQkG1abNI0iIdhlBmfNlJz1aDTdk1lsUu3snIdFOgZW5nLVanaIl6VvULe68K7INrm
0Eps/9oyoZD/oDkK7VOLPW3//Vc5BRSxPz7d4qt0Zjc4KhD64zDtLP0txPsgGlaa9VIaNYVh/Cej
P319X/Z0/bXfkfWiR5Nra1T1M9WzIGVpAdCMrVJK/2m90LLhYFVJXpc7P0ShR2Ep8d0oYJBQmkUN
xcZLLrO9Lxce3Zoh1NcJDiXfT8nJMIdDLaAU+H46Akufd1xZxrlRFCNTgvsVCrqWucqV+0m+5Irj
Zrk7gCo4H1xFIPuyTIVbsQojG/fAxYnRa3OWWXjbHcd63VjVSgMn4NhwT8DkCS84M+oPSaGuBe6L
DmyIoZeG19L37/7eY/36FAIQ4NDTBjPy+d0Lo29Su+wGTEOwhOlfodfD0jvWkr3Ba2JV9JhvGP52
APbLkbSKyt4ThqiiBaFpdxmNaKoMVtFfs0xYRRRZi2pbhZ1bYVNu+T81O1rHYKl7QEc9CMlO0XZ1
d5UVsjcYHc4S1QbCixoecPvBvg4GuNYeDOs31KmLiGa8sJiC2nUhJdqFn823EddaUR2s8HurmLQ6
cwOei6Y4XQyuOaXOf4S/uZBKyaPUN3C2040SH/0o3jTFbTD+TeihlymeYMkvnImpAMpXjR/wCawL
NXh4x/9YwBJq5LRKC9oCdjT9TR1ietdU7gSkdOAtffjdUZidMcoxvrIlCJkgExSF0x0gxmIlSr2a
G35QD8fWN9dW3IliXQ2MuINDbljFSg63ag1gcB9BOn0KlSuZ1k1zdPRmLxD0YgmBrF31Y4iC9hWt
InyCxyZdT1gORSA2k7xaozfC6bu1IVJSGHL6Rx10tV3oqwoxeXV+Kyj+RWXqCaQgyCBXpW8suCzC
CbDTXimi42pPnftlUG/sOocbd6aD+66g/GVNfpiFRQB3MLEbtbodjkrb0syCoTe4DfjeqnuxnXit
yBNa9fVGh9WSAjefjywC8WLKsMpHcLQ98FAn3ggSabyqkt9lp4IHvZLnpwgvA4lk0BHOtdWMiN20
/n5DUec9ta8/PL1IcD5chehfdaHScOwVwJEVjWUHLrh6xPqxrnu3wQ15QNrVegO1BATawWvrEFKo
TXBJJ8OZy9ewf+lKh6Pr0nekTWCiK+CW3csYTcfQUDd4fYt+tokpX+rsknbTNCmdPFB7KLmInMXp
d2TXlBsFOh+QN0k2N7HUkMTG0X0guGw+HoBDwBMQGEyRV/IWKa+bpnttKlrlKa1q4RY3olBLMqRX
Fy2NXmg+m3HGqYhl0+NaI0wvhWNBoWI7oeH108fPsKyo0QRYYw6tvVMrad++lszDPOBzP4nOrRRc
Fxdl3O4ErIOCaOZgBICSqYWmp2hcovrIBRxp0T6EhBg9FbIBUWpYx/TbBvyVRB/UFiotxArw14bc
3lPqFiTePr8iGxYYbbIMhx8Ha6sJJAJUCk0epNP8JkzhySltWMql/QY/xIV4nVEKV6xV7EDtTB7h
3hElXacwwEzgFkTxtgJUKgMrD9EegOEloCoggxUXTFqf/ICMgH/TG87IK9noUFxH7EWqXXkqse3B
uwWeGAOIv1WTqiFPKFs3XR3v7fhnrxtbq/+BvZptd9cTiBPRj9CAwMztSw2Tchq53bJtg8CLxsbr
NNICVUPXv/GaGQcgdGUhQssgyrVOPZpO5iWVvDNy05u01tOiP1byxh2u0JH+n7ZmO3myH29jZATE
hRLn0MNU6fsw+UUQF51QLIj8toOjAwJZWjm44+XEaf/RkR5SQfWAHxP39xGzh6QjJV+/XKtgfMNV
X7y2yQ0E4kFyIJQ+JvLezjgQ+o1fP+gg4ZBc0GCLYjYWPALMoOpRZP4mbs21I7l2ra2LwUvqK6Xt
LoTfoBHT4ZdTnA8fQ1CqwbHFLVAB5OtYL4K6OtmvRHO/AjrKaVQ0DkTf+UCbPEFNmSI0x3iUmhc4
DaC2BEi+8tdJ3u4KvJT+iWFAkwUBP0mBGlyFsS++F8BxzY3E7LOGAtq844B9CRNVzcU+5L+xmd3G
fnkgcHvCcrZtH9IU9SwMwu1tl/6S+hsLvcm5wXv9ZqyfkuqBfeZUoKB3OQtKA9nvtyMhtbjL3Pi5
tat9AyTGhOcLBH6qw60SQ7NPV7YEJ2hGAattNiFoML/Jj438FpgthkpvWh+sJ0vzir3Ok5edss7l
aotc6MpXbjXSl7TB44ht9/7wquGKckEb/Q9h59XkKNJ8/U+kCDzoFiPTRl7I3BDIAkLI4Pn076/m
/V8807uxHTvb0yMDRZnMrKyT5/TH12vmihmTK5sbZSltBUq+3HdxNmBZZjhzsVMu4+6LbhafA3ZV
o/ZI6eygfTcjpXwzF+FEunZOTP3D7bo3qZ4SXSGwNOibBdPHtRzAjP+kXF+w3sokYdRtDH/Jk2F7
PlUvKuOvWxXYz7vlQ5b3jNrp20RFjPUds9hSKVsqyW1f35BPM/fv+j7Qg2qWca3K2D1ukpPkAD1y
JIoosrwLLGiSeO/0WBBh3Kj+YE8higd/Mev/Gq2Bteiz+QZ5bip/W/XHKzG7J8eHn1aDkFXqSOq0
IRlZNEPazSFLxTlfN+xz3PPsQyMRGqIQu6FK4xnGcJNS8mYSuMZo7lbALO7l9gmrChkWwReqv/ze
W8wk8fxiT5J065yB7dKe89+P8UcQ4R+utQ+TBiAgRWbX+/djPOvIVLJ+VH9eJ922iGFEseUtYFV9
lH/fFtewOt4mzwGKqx/XETJaX2kJKth7PSGdGTfppyhPnlWvHcKa0MbY1SgrYHYZKG//+t18NCP2
mzPDHQbjxKUmadIxZjyFq577ru6CeraN0XufT2W/P2w+tOnLhcTUlef63Jxrg8egHd0G6Qi/4Rbz
eBZNMBiepw6r0BigIzrKZ7Iv+0X4WEWobJ+SUeb8thfQxebsvzroR8pDvvfgCqsTNiHw8bfN04X+
REsBwlC6WJvquLwv4Sj2YgrZBKILohKxqG8tfMgHMwco+kxxhnNRXCLBHl1K6ZgYTISovVxH/Mgj
66XHfUSiYBdAudZQ0amtA7cqWJVQYwjJ5rzndgGcFhjiGLHetLcpq9dSmCoMhQK5rUiDF42C4Aic
B0YzVvWrc8PMFT3Zbh87Hem1q2k4tfVLKv7fcjOADSHPQ2BJJQP69+zJX3HUf6Zk70iUiEchTujB
SlTtfiU//jlRkTcHmEsZgwX9DNCqf6D4LLSKyClrw88XwLMDhGH24SB+3T7s1rnb2zvwNR8hOvsk
ftuath8B9MJk8a8+ADR0gOzMXfW8yv7K7K9ZY2c2DEA2+wVbWX6BQttsXu5sI14dHrHL9tMGU/a2
1xKAMufj6vqmfYhtnCLXIm9gr2/uJXVO/nx5+e9V+Qe08T+T7h8P+6NfEw0yi9eLh0VOGXAdMLpp
bOd/cHQHxAztI63kAWL+mz2982yzo5mRfVmv16VNM6cPezunges1rf7vtsmSiLb/q3E/9qm61r89
KXbThtvxw4nhals19sPJ7UPiLqxxZZ97zmI2S+nG82JxPt8cuntIfGSfOWewz+fzguDWmUXuAk1u
t+ecA1e80djhumV917Y/Py2v7qXv8gj+KRkGDn6M/0+nE5Aa57O0P0/+2+Vv8YKP9IhzdcH38W17
Tje09vw37S7jRxD/c0R+Hm6lbR4Z12urDYPhi8lEURF9fzjIPLkYkMydHnJ71fF40AI55yu/NLx+
7jsbyV5PJuHH5TUSk/Buz8WsjN3IXt4GApv4tQvsdeb4qZN6fLa1L6dfhkz4ov8YsZ97+srIKZxp
am3IhlV2Y/zoLNmQ2QmOFgsW7uRzNPzvW1KI8Pc9SaPqZLp0PCP07eTexPv/s+sJzLp6q1W/+iTs
HOTefVOySNHTHmeD2HsNyQs41I163df1Mx7BeTeQ3cbdUgnJglRtP3DEiFO+aUvOddS58PZ4zThz
8yFE2sNsUA6fA4ZgpHiap7r5wnD0QbaLR2xP+Zw+kLzGpSjZrj/IPHgPT3ctTx9T8uQY/E4JyVAb
th/9EV76A8ntrc59CtGCyFndHXt8Hg/TT8SjDncHJV637yGPZMdOBQq1+ERhlHlreppruO/Rw1mt
FC+fNEv2PjeepHPlrz4PYjmIlu2agfLRes2AjPmfWS4szgJ0jb2NVs/xcwzYZtR62RjSjuHLg7LR
ThxzXNqXBE6UaJTYkh0PyDkJ48Z8GzDt9nSSvZUc00bfAQtBNnzABh8DFzn71tkaQ83pMTupZmCW
TleH2P5+2VNIb2xpvJnsesMwXE9mjXOmrNu5DxGkdeEV423qvweBC1iEWX0+UpuNkeQwYTP7KuzO
oRjcbt0w3IiXIX6zGye1j1SfOi/WeO0GNvsZFz0LR/4w55XDdtJFX9DW6DkB5Q0G7EYd256B8BXd
gOn1CPLsA4rl4pVFMUJn18YgrBa5O4nsxF4WTqgM3jYoKZdEj50LRPBmc+w74qIb0zmbDhYES3R3
WH6avQFj52UDNmqO6qb8R/GYE2CWoNewjxWNrvhqageDwiOs5q4U1PK8w01qj1UXClC3Z/dY3o+h
GPIjtLT21/o4xF5RZ+ldcR+i6cQwnywmu1rm/EwZlYa2vxhjySPPbtOsmXjAu9OfGICXjfFtiKid
J77Lg17t4Rkbbtk76K3G5H4H64ebzSlAdhCK9SzeaV0Izh3JNT+kQW+oDPof7df9ZH7AAfAl0dVX
Zy07HyF1BnY6qsftUvVg7vpSvrQva2SM+lfnOQ82z3n3bXxCJjbNp9139pF9GJ/ZvPjWPt/DxLu7
xNcf6w8vdjxv6SyzoQ7G+z1A/tCtPWPYDeStpjOVc69mMtfO2wWfOah960MdaA61TF/sYt12CF2C
raSewUB1i6Qe19rIuum28vkctqN61HcDx/Kg+XPbUeDlWG7/hLlzRBT434bH+mdI8rfd+ZEromDm
3slVUKHDjbg5PFXDZzHqYR/6A3NUjMEPH4N9bxnMjY/k1D+yuwKkqeh2PwLhrjmRI49uHqS74+ir
/3U7PA69E1uKMmB06nHzHRyQdXNfg9e48dpBXxnqu97rO07Hkf7V709bgHWskzeKf/Wk07zqkBtf
FMAqJXmMSS/4ZDsVNxQcQFg9SiqPysKYQc0+71/KwHTTof5BsfQQGiy/3KaVAX3CVqdsujdvXx/w
r/13Z2k/HMM/jPSP6B/qJpmi2bj+VBsaBe6vuDLfS8u+a6YDR33JJpuNIMXGlmk50PlUqIW359s7
de4oG17VdiDwJCQK/mz52kowt72bw91ALhkjaDqq8l31LqSuqN114bcY39iJ1rApXak8UdH4fZEH
qRFJJbckton9m+JW3S5tgl92OvCY/eKRfgRVadtp+lW61p+Acj12toJndtJ+VC43xjF3/CTA62xi
Fgr1MYhk0BxIZHhVTP8aP/Lms9m49fp2M2gGNX/D6eLKVEPcbB7BEXbZtA2+JTJCkRu49+H9HA1y
fJb6qR7SAZbCu3mR+zhzZSwVOx5b7I3IN2N1vmEhHuAahxiuQeoeFO7et0tPtLjBrHeDPBmh49ho
9tWypZsTTMyatJZTDOrvnvOY46keo/vk+rZh92IPwD0C7BbMHS5pd/cxPC7Yf7uGo/H8nZvOhLfS
HO4zIZ2C7ZO86qt/rNzWMZfs/L3CpcLDK3E18mDb0gmlBzPIhLec2M9xaxzLDNOx6FBhNKFz+eOH
XtwwGvx/LxkPRfVG3+lh+CB15XMsMvyfsB8V9qQaSPObvbWG4mlTV1xoRXP/71qQntk5Q3G1F95w
ITzT+biAs8CTh6k9A2Q4sGyZuInI6TFOxMG33Xlk2sbqR7wyWU/CCb2+ILCwQ0QgvMzzStewjySS
h288QOUVnvAHGPrr1+b4cp+eqDsRTgKAgNMOcG/YY2WgcqWG/cBHuMvs3lwa1K6KsY5sylBQLudT
7NPty2PA2097ndhv58+Pmyt+zRxYTe10XBCVdAP4mHlsCzct250rCmQoeiRCuQ567nt4d+8DEnfY
GcXtfzxpYjvIQvGzdPUPmP5xy8fxajzVGEbRhyICaNzWkwfwXowPq4W3wc3Z8ZC/NFsdmkO0hWlc
Yn9c8SjQxDiFI9kRgnIm7gOCPbc37Gh/Rd/ow9rdBHQgNXeusyv58Dr1ClqlbQhWS3fTOA29mRCr
E5ZssOy/LFXrt5X6Y4cR35sKQmVseIPdc5AJptMkXxhnyhz/7PZEfREc/C8J+kCx9njRf9Gl9Yc0
TL6UefqVfvVG6rT+qAbGUMzOw9lwr0N9UkgTE7W6p0ci4iPxg2lvrhG2VJ54qoxHThi92s0+2N2x
jdDdxFHH/RF7S1aZc3cjj9yHc3OfQ/FB0V0SkUQ9+G/L/Odg539C9v+zzGyqqUY3SKT/sMxKHAXl
LcJYvV7s+2Ad4dDmxYkxhfKvWPeoQAHFJ4D+lU5WQLAAwlXxNIaQjSiW80z3ZL5BXBkQIUbtQada
FcC3EVzeGPbUqLdJFg86KIBueud2aAe/VA5GYFkEQaB/5NUdNXppKMu+dNOcgNv0YJkQOY5echAl
E8r9PVLxE6WgbVIXfXL2RUDeK6EyKRu8m7lIML47LJue/3JgbYgTyL+6RpUVncpGAf5je/ET81LL
AfWWGRTy1ziavcqb10JqEi2CLO7ZJvm24BrNS1lZv9vsE4rKSfCW50+KD01SnhElO9F9W0fpqHjM
u8c39DOBUM55mF7sqUXvC/m3dxkGytcDVKlWLSWLyrO7p5Aah67bq0BUGMEhlR+cf18HqUSVdH0d
6MXN62eQmcmz56OwFTcLyCCg8Muhh+DvB1R+e0DzmoTXClopRXnZgNyjbp6aMJn27vMECsTqNQOR
YZmPX9bTP4EXoseo41EFiyj99mMyxXXybM04kj6tJ81Mwqw6Ra9Dc/+MLopxouQx0Vx59t8zWP7H
0eWfm0JlwlihhSL9wOUprd6UhcJNk55qG/mBg5UHuoWWchT4c6ou4z6ervgF7vwnD/RzdlDICOmG
4DIFkPf3vlOpbt1Ny9TuM8u99DpJICdIIYCVboeWEC/pOF/y0ezg5AtgqkUKWr1NYsrOi/hTFFP/
0gn/Nlf/tzU/ssSJ0ntmpEq6T3J+SkuqmmdGzk5gVpVq2MHDEXCWpGnr5De4oCzCmX90BJBfCu0R
ASZN/XdH5FYqKQGZJEEwgYyinCNXslafo+A5eKcyDOJhmmxj9Tl8xYsGDJOgZuKsqUbmGU6kmGTj
f/eFqv2zQdSyA67qo69pmD8zAo3ck5K4MdrPG0rJCIw6UXx3LOk6DpLAFowUJsUoprnvPwtPvsXw
L0ft2zbqD6OFCihJivXLggE9L6wvI7O+eToJ6UvOoh8L2Is+upf68Yqvn37WvEdVDiwArmPvntxO
VhkM1LfuFqrlvfpPH7yN99/P9k/gGPXNiFbS14JthQr2vzv78TC1SlLM9rMs0UI3ApiJtx1S3uDF
OOdtH9UIMXpbet/pZ5hF+4tSUaCoCoXYfDcXFCsliqK/cgj8y/SDOgNqAxNspQqfxt/NAql3pZjP
guP9MYFtl+Q00GIhEwkwgmMRwYzM2RhT/5fu+Nf76kBIVKq+AQuKqfA/yZ8yyBLtbprNH/5DsE6C
ysu87g00L659n7Wn1LotA6n7VZDv36a9JuMzhdSUDMvED7ODnApUWVncfTK1HXHfRvXhtkmqNxLz
H2oOwItkuc5pMKMQp49BYcAZrM7heuGYs0XXvrBjTqN+6ZF/sYYU0qoidy3soqr+3SM93PQzQ+P3
8wolfgz56vnOARbGkFMeUYEu2sTS++Wu/2IDNIHj4Z7INVPg/fddkzusSFHMtLRiRConQsE2lkrb
QHP0yXmD3vpVKsRm6AqrmQhZX6CGdqRr7lNN8fd+/Zui4x/NhB9miRMDWDH7TA7oJX6ulARJQcvq
NYzPY6KZFHux6oWe4xvdl/LxGJXVOokELvC5ie/E+7f+9zuqFirwVpU9Y/RC5+oN+/b79aU9qo9M
uX8+9dgtCo6N2Ty+c2PQv3cDqceh4B1cZGuYUK4V4hjwLskDwVxjxqDIirf3UkijCAOTpIldBYkX
YJqbW0yhDHSvz1r5khMdE2Jutd4q6ZsfSQqpeQ7bGbUgHBj3r8f/HjAR2P6jcxC9kvtgJM1/khSb
b6I+jWJ8U7kE/WW/QQbhRhE28bkxu9aDOv9lpQon8POGDAY8FzqLBZTp3xPk0b6ltDTg3gNiQe1d
Ro0DO3jBjKj+5pj/xfxDLY4ujAhBNE394QoLKWrlVx/MCtOf0/5UHyb9DYei0nMN7QGll+Cj+5VX
a7Gjzn5Xkv23pWBgBhUTWmUZv/j3k/aJNvq3mK69PmYkp22JI/hXdodbHUxMVbqPNxutrj9NXtaO
chLKWvOU2ZHJDvmkQQ8KY2XytqJf4vx/63+T2l0dt0EF70+/0bybfp29dErPVR8VWZh46X5m1q8m
+d9uJGCUyDwJuXrpx5aqf38YcpuUfyyBKOm+efJ9RDkLIr7/PYX/sXeDfo1CCE7pUA2lTPjHMEsd
CsePewGb4w3KTmiOwF/wTL+Wzv1boNfXCCi4Hc/E/f4eUOCiidx7thQCWpPG6DnB/Q9tDHq079eG
IASQEPk3TAlhTg06CStr3efKo5znmIpfUb5/fOnfSwlstiDwQ7MC2bqfQXZx156J2jHBEsKa4EHO
6yCrEwigvEgaVMG38RpEdeu9VfrjNZdb6psVaG6BnDzPVbXVovTzXn5rHKHKbeVmJqeWDefmUrXq
R8ahvRv+o3/bW8HoZo6zbKOmvkHoSK7Tkci0lgVgvF4JvAL6Q8CMWQ64ouDEBegmBLG3x7j/RnBc
OZppO4hB6SkFcOL2wU5uUDyHNfsmybxo3aL//Py1Rv3neSaob05uAUBLugyXERJrf4+V8jQi+S5T
Ey+oQynCH9Rwczf6bZjCpZ2CUHo0971VBBwPFLLX633nanAqBcnOo5g3+jpF41nmXOKtb9AXHfT0
15fRbiMS7UZGjGV6z+rYyrIr1B+i/uBKqbKGSlCZJd61fA4z6ELrxHLwzt799YGqIhIVeJx2LXC0
1nsAd4yrpxKURo1tGre1QJLIefGllaf/Xh3E3Tzqj2miCiZmcPw6AdnPFQ+jUq8sVe1PYZRxv26A
fTjRwxwI4JyaSR9NUZ+kFP9lgpZIPNFhgrTbuhpOwfGd+Za8NlY+GpP0g0VWktSpmpJqAzrwqN7u
LX47wNza56T3XsYdgVb+jcE1eumwKJ5eBhA36O/M+9QgKogUZaTn1Sx5r2r9IZhEsmzUgy67UEPt
AQU33wfHVyNu2ANnk0rq/P4CNFWnswyVhTJAUUO7fiQv8Ig6x2KgTQXVf5aqDpBtFY7dqAT2AKkI
T0NU8A0zrX0PK6txpbJnp2q35vOcIBjf+CGYzkCPKXPr+fxDUH4jzfCevRsfWoggOYiwTRBCaVTs
tAGnaZoJXafxpYAK6/QAKsznd9qkH52ZLUpEg2IYU7FBs0Yih5ocUBuJQNM8q48XW22ZHJzMaime
NpZXZ7NANim9fVW99g+97VvZQHIgGJoAwlmow1oAXgEyvt8H8i4x+l2yDFn1Yy4S5oJ2Ier68OPJ
jhCMEbhoykbyO0c+uQecE3aBzlpY1qcCgPCaPTzj3HvdHCkJBobUkTR4OlZsDPIbidFH4ghkXZKE
xIiC8xPsEKr0YDZvdLMZfOnvq8OeolE4u5NDGFb1sO4cdJqhgIkGctVfC4L5mKI+RXqMjXf0LYyh
WmlO8wKi2BcU6nH3pKq59p6Gab8Jeht9HKefhY4UBDh7FfhgQUeQGxEKHhaQUATMncjMP1QFmuce
KZcq/7pBEw+MqZaKQU/NPBz/9BVIQ+kidGeh2e2gRRPobJ2Byvqk227zt5QLBLOe9r8I8JIrpJgI
2ZQ95c8eXbT5qj+g/Wo/QL4+yWrRyxcDQRHE30T+5saulKpPA7r9jMyTgIg+hvGrtCmBGjNTyLSo
tyl7HJERa4DcJHVvm2bbtA3sXvSyWTlCiqCsINTluwL7GvRfTledSJcxvAJHe22+BZT0DYd0j1a/
lXXTjgot9+B4oShg9H5dB03FCiArpikP96YyJ5FhQAP11RcyPG1vQHZNkPtCVVvf9w3993w9x2Db
BKtvJtJNMVlp9HdzGUE46PjpcPBdH5B21N2yilEOjEnmIVonJ3uZlJ+gWBQ4z1SyXAH/F3FoxYlv
kzkpXHBaLx/I8cXU+uMA/LMR43DQY0E6pWdnIHBB1bYQKtcQIabvc1d2321wdzkp++ri7wrsYKMA
hF8WtSuY5Rqg/VXxdgI4hgUzofzQPwU9cokoHFcyo8Azi6drvu+eDqW+oDO+PnrjRCE7dndNDbZD
pKl49qp9jQS9gcRmj9MfOecAWpqW8gGDaRvXvXhs6Hrtqk6dgqs+kVMSV2R/iPCndU/djikW5UBf
wNSJd2E+NnT0FRg3QfUoWtVd6GhAUj2uWd2AIDb3UfmwnJdGr4eaxjIoXy4VWk94mgUcsJKTD+gq
RQ8EpC3Fu4JBmUKAwuTYov+Hlvkuq9Oq9UiNMRGlFGZtRkRwMb/ADpv3A8FE1SMNjIlLEJw2ntXg
birDuxC2RLtUMdRPvXtNledUidJp9X5OXi99aMXaFP6+RaAkHlx30wTYfSx3QxneYpCVokAVDwYu
35GtZqTHkPNnI42VoCkDwWeObEnJFigpVcGGiWwm3NDdY6SD/H4F4AYU4eFLjKVsS/L9o9KZ6b3z
2+xQZDedNu4jepbBRxcNWCJ6/R68kUCOwctKQTQ2rvqfcuqAEVP1S++qO5I+EKYxu1sLZNvgHO5N
Wwt0WS91kKAZ5fprK/yPHmRfSWSQWWouaTXqtCJ2kyJZR+nkrZsDIMedST4VYOMjbymDRCQnrybP
VwYpnIpl3cfV1fmVrQY2gJ+bbmScEGUXIQeVcwBRfsT8Re9aUNyhyCMJjvuQNRnsm6m2r3bXg7ws
jkGYX7T9NdT20v7uS3OEeqRJMzNP0qS/kqCqmzVbZcFnvmO/vPCuudSX+dPJjs22m/ZW1bHa6svH
G5wuEF2nXdw23bba9o53P/brTf9krrqpdMnDODSX11CaN9MUhPzh7nc7sg1vVxlmW2nRXrrlPZSX
vFRs1aW1NjiNXjXbeHPdSAttryzKSy14Te3myPfLjXgG/ShdylAJzSmn19yiWdVhejIumm9uIzAj
63wehzfrs1mBKl62IRy6WogzPDWraoUntXzNR33ytUhOkDtujUt75qx6r6yl82teok670Q/5Wd+U
OM+NUDJ8uoGf7+UNF9tzFU7LV/meD+bneh1tU7ddX02nWJqH3qGaRjsNfvRltI2OVqj4Oc+IPHu1
omXVWPMpKN5lu3JRzfjwMl+kqtus7obbrZS+x8vTaiX5vW1Mxszvx7bhW+cOpNQ2xiCdYFPNF2pM
2YadnWCjt/x8zt04ft80q3ZSnDrNKSfxCIXzUPO7VTXjFi+AGhSL+BYkN5PHvrfJ58WSI4JdclR4
2C2JMOsS7QxjQNnj8xTf7WhnXayeF51QH8jvH+lOoX+fdFay6wECXL1XMie5eEbuWU3f4mmWSviC
8GtFhdANMCddVa3yRR22a3pFdDFn6345Z0BWfLGaEgzRK+VFvJfs3ksTEOf0zTTb3vwnvmtHu3ye
ULlIl+QEtuK+keZwJD9j+12BR7eTU3qSK1sioW8TdxDC8VUOYWOb56F/+P15yhfFqZxHOBRevogA
7MxBBbI4F3FnuhdVsVtoHvkWrdEurS9vqSzi6/KxLyblbaPMgz34/knK/R7hLTT44nupQWu9CnwD
gpTMk863fUl/64fbWZ43SBvY78gu55IvhbVBS18hc7i/KgnxffjmW7DFwYW709LkPlAfdsQxZNhe
eL57WIbSRdacYoZQpHwkNLyH6TE/V5wyHSIKzZCCAfq5Nw+gbTcvjP7+zsHJLlgZia0exGHUtNyb
G2n9XtKK+lyf7/sMhNK6XfefLvBZdL/W9RpdAgl2vE2f6VAvlDVjuDL8eq0eqkOzynGcE5ZKRhcy
M9fFNF8oPjMvO+lf7URas7N9zZmkLKlZvk+OcPo3y3dmsy4W5VzzLf/2dNh6sJL2EUNZnHAgzMCc
0+wrfaOttTU+dFSe2zUr7U2QZhcrc6sfGX9EzB42F6+mTGTOaAkcTr2tIizBK1SPdExvm3EkyoD0
jnnY22If+tv+1qD8g0lOVEroeORFRYc2lmpTGwE7LswvbBOAdR80jB75Hg3AEZaRnw8be7bKL3HI
TKoXrIQ87Djn4nVWdD7vHcp1/9DQ6a85jTmmTD2csM/OheZRGxoyb3i4aEcnUfqTeRXOdMtEZbqK
cc087tRDzofMAFWmolHcl7YSVXKgVqEksL2HnVgDPaqDHFFPBET3iOClNI/9BuvYzXondRfsu9kt
xBzUYbESy4PrIoKKUVHCbFetqpipaZ1ZxsWMri5m1RS/Dv2p5ken6ksdBJcWjlaG8j4Q40IQkoc5
3SYupIk5mIfJiewjfcAj0lQ6Qfx5u72j1rLMYihVt/2jQRUWwSnqfJgE7VJwMovdyE7BheIWesHc
5mH/yPhlQMYqYjj30Xl0elC7uTS+s5ZYtzy6jN/gSldAAFDe+vQb/P7EkFtz1dv1QQJu8MrX8BVG
O+ly39QbbRHTUbEPByDWaFZss625ZAh886s5Xv3H5ep306tPbTPhWYCOpN0uXhvlu130VsGe18T+
8Xz1+6v6Uqyi3S28H/A+u24qH3FGxxsdm+3qCcsz9vl4dn4szZ220Ffct8IkGz4D2ft8bRKeUjyh
Cl6JqMw2I693ZGQlyp/mmI9ua4LyO7y3z22fydUc6V1zRZniUVtI8+vG2r8ICO3H5uZTC1dNWZ0s
U3OrHs1xAFqLmU5/opV3zLbUTdVzMRrHB7Ym3TGYdNKDVdOiE7LpDqw2Fc+lrSLIeldphoNjMkmT
bsmx/659uPWhOhIZ0rfwxRi7YPc6YxiKzZUvHq74QIqsqgMbmOsaK2N9xQRDh9n1+3kwdrezurF2
8bnPqmQZ9Kk5OJugMO92ub2u3wdZ4oXmgCIvV+NdLnXd4wmsXQHVLCIMtnyozxgIbFI7u52vewyx
LG6dz/MFXgVH55soXggHfQ+bZb5PD+1UmSZ+s3zN7yQxhuUwyanYcW9hx6j1l+a2Wr135JSk7+eu
OfU39SLwcfYl5kw6v5f5OaDOdvnYN3Srebjv8eXtWSwIac0Fyzmfzfe3fbXUQrb07C8K9FlQXl9k
p+hUXgoxN/nBQCLdAx0+s434prPG9QUhIOYsi5kJoYqFu2u271N+TnfMhOhUsBNeW2Ed4rE1nwIe
4Xcq7Fuy09a9bRlafrFslgFxTDHD3OyUi/BUCTrpPtZ33vwxGjg+LOaiWPU2/QMKJxN4enlHCoPV
4/xccpBezt/LYoktp1sf6Cna5bkuXZOurs/8676ng297/aAfuH+87w7MDQvZZaQPKa6x8Yj1vl7z
3sPpNkygnPCAron5FvvgZQlCtBCf5TV1c0snNWHR68WVXmcZaDGentqqP1drXh43bNf5vp2YPSc9
Bj4WvF6IPsYjGH50G+BVlDVvNktpnZ2UUKYeEWmunebf9y/+w8hSRchs6w4K++x1KWYQl2cuP/lK
usPhFzN81qGkHdTJaWsF7yEimoaI5rG3AMDu+4c25AjhUsyMs0zEJ1064RtYzJR3buvQuuCa15Ah
XzKVtkXHZlmKPt4SS5AHXxkMCbMgOikicKvDN9cR/lTzXwuG4RzjXVfmRllXGT6vII4rxegSZz3O
tzVC77czvax+6ywyxpM03NoCBbnk3/Us3QSrW+JKyyR8boJlM9f37fRFMcMZ+ehzvu2t+3tjCeuA
T3nPvKldaWt8dZcreB+ySbOSBs2MZb3Vjg9Myb5gas6jUDp2k26urbpLt8jF6y3rRpmmlFs56iI/
JswY9fu5Ad/hd5Pb2VrKC9QcfenYLFAUGkvLO+VFYX/fW0tbbdlupeXb96xltygJTjbc8Chtu0Vv
rxybi/Kwg1UUqt/11loaOxNFn3BhrVJfWWlLlVg7oQHKUpk9cXErY6kvko26Tw7pQZ6QtuRx5ujv
ZIfH2dhRHDS7frVbdUHv8Oe54QdvfNW77GAu2HVfz9iY7qALE8KR+dg6mWsZ37Z5nJn21UbbaStu
ytfadbORZsZRxf7OjB0MvZi54uGmfua3syiUF+VWnrRba9uF7bLv33fIy38kyOaFz/C6e2BbWNG+
sQ0+hS7upNj3fZ23XrvGryE2X1xPt90tsetVPnsu4tKL+Xe+eu0gIZpmYedXvr4uVy1h+THYauIb
xoa0oMFO1MkWfGpZMJcJv9jqh/rlzbUZxBivS4/n2+ZShfddPc2XxuH5dKqQytDvOrODA1t9ZdOs
SV+s62kGWD+0thLDfCGH/eQqjIjFn2NNCCJeUS/WsQOXrhy1o0gE+YWvLBM/Cdtpt2DKvZ2O7pop
M5WUz/rJoS97BKD2NwSV7WajL+g9ugU8YYKNvu1fysCSB9qTVJOtzuOzkXj5VllKx2f43qiLxu8j
tjVR5woToqanbye4Dvxm3VAhF+ZbitQQufdvJ33dLq1DuoeI6rqzePRtOS2nbICrdXeOd8Xidqz2
Te1V6zsrHgmkA5pIZCxb7NoK9W9GLGSMVL8+dWud4JkzAD8ld3wuzvWyZRiuO5MV8f1ePEgJgurD
BROgnILje1Gco30+S331G0jUhQG1ju+QUWrC/FRPta9y1lFOx+gp2yS1Iz8HG7lNL1C1+IxSFjJ5
5tK2IfsWpqE6ifxn2FzY9LOxOZKP4Y0iDLbXnbY1jmloLZUjizVGUGHLKNEWGtJdLN5ktMqIslo3
OJaYef96MlubPyz5C1+hBaSR7tReYPvxOCgKGzafjgFWhco2A0mPHDLBAJ/b1luuFoWYAeuozisi
K/zN9n2xROUqV+ztafRS/X/UnVeP5Fhyhf/KYN45ojeCdgGlK1/p7QuRlt57/np9rB1J3SWhR/so
oGeQWZnJS14T99wTESeW3VVaJkBMqtPtvGO6ohfjHd/AxDBqmI4Dz1hxuZyzObKoe//cs1SKd7Jq
gVHX/oFsgI4dEa9QfjFGJN6F52b4lXxoV+KBdvmgkEct/dIsqgM0pbjwd90cW3BQPsSDeU13PjfU
f/J6Tdvion6QSv3o5hHwnVyJdZBPdES4r8qHesCDVtJAfTav+sG5Mc13uTAtz9jKjKyUK2WADWpq
A7SuHUZJXzvvC32uETSzzg4KF+WOeBjzWh1oC1PEPOzG9lrYtsvywSclRMC6Osbn+II6LHZK2GHp
MDzWyd3jK8IMW6fuyi/Lh/Tol/FZXysfw0MDSzbp2d8PrVYHLKe0xNzd9Gt37A4O6GrHPW/CM9/i
eeVDc7W2dA53TvzNxHjK6IuSK7KExbl58JmS/pmuAm6s5AOm6uE+yke8Z8iu7qU5xBd9TUfr2OBh
Bqgb5pq4ZmFLy4DVgMFkNPcFhltf8/ejzJZRHPR1vWOSMkXFubg2b5hu4knnsKdY1q3LPXbHwTD2
K4cII14Ay1gN4UTYYUfwvqtXmdUsLf0zM8cbZqpwEg/iXL36F3ttbtSNvG5zZk3Os+CckOfSkkkz
F7bmWqXxDlsc7/tPNqsjt/OurZTBoNu3cp/usST8U4/YbbkZ/vGC3RJrdGFDocxfDNy0Nx7v/Yt7
iYeIykl7cWfuvFvw3eHfqluoR+7nYN+Ce0SdGCJ+4dk4LGztDZd03rH+bAPKikuGCJyMzFv/ad/s
TXkZdgh5GNx8H+7EhcP2q7+bt2GfCPfmTVzHl/wy7F7SittKwLjqGruZMxTMjptijPR3cZEDhbN7
eUn3zVE86u/MOnZwcR6zfsxNxDxXPpRVd+g/6WOmqD/h0ldnyyjPYYN5pacjXi60VYOpXcZ7kPQS
/LNs03EmTeQNFkD56I5A8Hdn62x5ipvNlsKtlpcvdMHHbJEOz6EfiTaiA+o9wHeD6UaSQT9GWOvB
juf1jP4hQXWw6545LS8BNNXQ2fUACivhOacqF/Cm//Tx0u7tW3cE7JubdJ9RiHajqhNQITU+gI8Z
HYl6xsa5iwtzI3M4KOoXmwOFCi4dOhGyInyzjwLRLOAV9hJj2+9FIMGwoXyCb+7xQzzaNxqgj4/d
guXwmSBuQwUEfgsKWBWAAI4izE8QU39hyx9OE5v8otZToAAQdqhhsQ/UkclIk9AKBt4PzamjhDTq
iz2gXAB/y61wGTKmTmDmbNpeSMbXjwOC1SgPueXmlH1I1vJwOgDpWqgdnHK+Uk3KNcxbC8hwKY84
oGFO/jKUnoHl3bU3Y58tOWBUW2UgCXPma3vxtvRqcOd/0b1ka+R5me2XUqSX6b6vmchDiwtpVV/M
TcvMsY/M7OAeXoRPkibQrKH8H720Eo8d6gk8/NBn4phNedib6QH+4/oxJzaGYqusvG1zBIwt2uUw
R/Qb8VwPNgQW37Dj2Id2xzv5mu8KeYIx924SW3F+DooJSObmYVrBQDkJhTftUWw8trDg5hxj+PRD
s05XFki037mc9XbVWtvZZHrdmo2xEzcKaCeAWzt7R3tAO0iflCtj16hoZT97R/bjTXDMV+KGj742
8fjEj3bVIl/Zl2LtHJoNHv962Z/SU70S6eilsStP4J1LcNAv+bK9Szjqt9k6PVUcL+7eobiVp/op
H5sXky7dqvt8G9/ju7iXyVVyiHE95duEIw5Jk8Szc7YIBvxQ3nXgU3+styZi08dun96NTXPxM3ba
Cb+yjpzym327SOG8+YpK6lN8r4/+Hf7vwzqmdwq1Cxtjo5OSufLv2T6+24SJt9SuhEmgnfyuXuQ9
TeEz1HHMYFFP6bgkZarm9oNrubX39gXFAKRM7vZe/Xq49g4QUu7ZOj8p92Zu4mYC7XGnw6tg3G55
K91LOgsAlK+UbYSCz1HZ9tu+Hdv7Zm4f8lM1Vy9opXTrFgRK9yzTZbHoz9ENd1twVMAUYIDP+mED
1vR1/lCv8RmMojyyDfuijrnC2qeAHBBkvQqRB+EGSI49WI/eGhNACnC0HaAH2ME+eLfoViJ4NCDf
RXvOAdIBxmMdHb0SJ8uIwASq6+Kdn+SrYlEvlW0B0ta9UXADcnhH56pf+m29A6WfpQ+PeZYtnGs1
BwzyebNRL8amzUb5WTwAOOq7y1n00J7li4ddg46FMAI3e0d1LxzpZPFSrfuPaqHsTFRGRumj3gGp
sJkpwINZ7+/UAzuTc8xJFTznqwFFxPzXdTNOVMpSWiqndslWdlSPw4aDgZaBD+JVPtgHFziHVypf
OgcA6bFmANJV5U/Kc8shgU0WWKJFvJXOFqCTy3uH9NTe6yWP4twGiAaVeM2BkPJhQITY7H2+j04q
y5VlPWAgm+vY6/KicYBKruLR2NqYsGv4aA4BDmKGhAED1HyBNV6jKXHNNgNkHYaItQXPMIzi1wAe
yl37wKNN9+IfMMGXjIjycG4ooOuAXe6onXoLi78AjEVtSjFSkmd2/UM85Ge+FHPE4XK0555jxqjk
WDRAr/6hPTJtGp/V69RaNvOhB/JziXzNsR5QDMfVB6OuHywKyw74nDmrjjk3fVa4H6btZ7GRzhmj
1KyVc7XmcFOhKDfBpSfuAzJb9+QMon+W37uLj/LLBYUj9/6sHJVmlF0g66yjIM10eKE9caMy/olt
wbpMLhKfc2y5iJ/1MdgPi9fDa6SvyoN3yTmoLYOLduwXDc6n+hDtlQ3831bFD2bc2nmz1NbxQQ4n
7bW/ZjAG9Ua5Qsid20P3MKRJgC+gPUSQBy7zGifCyNxmD20tXTNjUjyUa/aIdvCmyrUdKFNYNd6k
zOMP84Q+97mAjErOkINQtf0hO8MDiwRYDEIjg9MKiloYfmlwcBOmydk4oGGhgPdlWOUe6pTvmw/j
qgCs+Yd9Ba0PrOhAjVJOQ5uaD5Fpx+h/0dfdQ8L7xl+Ks1tOszPkoAWTCWXOK9ppaLM/JGcHyjzY
QVy2V3QXh4RQZd0e+Y5+6q8Vzwdt+7qDJv2ID9m+WQ5xVYectQU9bm7lVXuUV1jS45cpHBixtfwh
0ftYwoCc7GNx6dcqzu65tcn29pbhYLPeDeOln9STcWwu/cI+qSuyD6SFduNn8sreGjeGl6t5O+ta
ndsEvtc+Da5IyPodz8ADwL0uxKX4iZfw1Cy7VXHBUttv5bK7VBeERmA2w7tICdijtq4eAwlrTLpm
YqyTh80PlLVLx6/0bfRwt/1cJhkWn4D8EZ3LQ7/WNv2iX3fcSYO/AKLW27M79EeO7+KyPAy33kMt
G+tgF977I9tGP4ee75ZfXH6wC/bZpSRD+xLty4Ozl64f2oYnVFfRUPN9JMEsOzv8rqt6K2zgtPuF
uoIXxsnU01HtvFsRAC0dhZtxyzkVrKQjZPNFOdIrwg0XAM9vGhPGboNF5GRcrKtF45KRxM4zKACh
83RTbtHQJexnxd46FpT/3jAsx/zOX1hlBsFJJAzw8zt8eniPCQm5OFB78KcX68gmevFPXFM685ec
Ji7hvYIawKezZw3yzzZGKXCLPXBfDSdz9z74I4xNwtIbnjvaZ3vakqixxlrLr82yYiN1ypGyEVfe
o2d1DX6GpX2WP6DEMW4HhsnAAeycnZ2G67lZyitWF4QrMy55kBv5taSkNQ4QljG7tAyFiK9ZPiUP
5WvmGbdupS7f8AI2D2YzQ9ut3Hbk35199agPON6FzbAk27lzjvbyirtjx9KOyIredKant+sQJZ2Q
uGSkw0Oqqxb3NtN2yxzF/2zdGMRHs+SxoxI23TpKR3GlrIla5JrZXtjkh/JqYVBM1oy0Hlrr9In8
0S4iMEnvTxtGQ9sMxmfwkosnZ4dhesgf9pkp6zKb8AQw26V1s8QLxNo8hXfG0djUR5tbRgGTroIS
X4R3eY9RPHp7bePfmz1LzZ+2wwKSV8nevTPhuP6KLgqG4Snv4T2/G8eMYRlWpfiZPNKDdHS3zoW0
mOPN2iT2OB72WMBMT1CAsYkGgyFc9YfBVg1bcnLxNhEWwLKVLyp6Uvf2Ki6bpYGr3tlVFwkaeCQc
6VH1wrRmuron3GhA+OGy7gloxB9gjYY5UQ3Ts/Jm2rFVJ/6JPYAFAbRJ782FqejiSZsImJdKHFEU
r7vU92TPXKy36bJat9sSoUvsCh6TL1AHtKNZ452rl6Cvag5bd5coOT/sISScpHe+Xt6jeTAR98zn
csvkFjftCXxR3+utd/CuQDU6ShUJLIhPBXVh9/W9vTvXnE1ORwhynx0z0CvPWLMgeAWld+l3xMGw
lFhCp3yZrwRzXGzUARqx4Rm7jscy99JAfg3QBAzWj9EtYFWyNLYC4GndrOuTuheFcbduhsufS6BD
e09PIN07OTLgSG8AwKeO+8nW8sXc2/tiDQ2Y3ukQQsXSE/ctXgZeLZi2d57MO4CX29EQ5QmIhJM9
5adymR0RSLxk8ljZ5sPi1sGj+clOJ0CuPe8DfhUoI0jHctz25O5pQItqAWAL2bU+1H14Kk8SzOEA
AaoNyT0EdFVzJJakj5KqECP1PaCu8l3aNutmnp76bbkEfEg7tv5FuexbLo3R416SNTdrXhoIwBSt
DaD5MBCMYHgPT+ZF2pYn3jBB+MjcV+t6KW0ruNB2q++HkwB9ou8V3O5bC6EN7vza8R39EjtjCMXh
WTrOFnTn3b/XjIyB+T7nfKFnEfR3t57YNGJfmnQS3mlJpmuNXXZkMqn066m4DPCDhSBf3FM8fCPZ
Y/tCWENeq/0kV+EjmdGX5sItFnOaZ3VgFtoFv7I29Hm7rZdfj5Fc3Cd/bJ+MDQb22V517Avuydtj
34/ip3linbDooYGHbc+64ciMx9aNNbaKSEmHscDX26/bubgyjoNZaZbe4Iu0NmxtnC6OtCUdfx2d
Kw3B6T8E535X+ZG+JaeoYu71fYm0UfieInU2mmtE3r4YCPK93QRhJP5FwRzlW07E/2jvW35WHrq1
0QzCPMhVsbhGQAm8UNlQN/HrBanw7NGjFZETT/mI9G15Mj0Djgexp/RL22r31QP/cm3/1bkni388
a/H3f+P9NUm73HPc8tvbvz/dkyIl6esc/jY5l+ffpjev/LfhCv/1i59///cP70qYXvL49bf+vSrK
/Bx65/i3UZXfz9VvyeO3dUlDReldi+8t/NQgt/jnIwx39NObaVx6Zbes7nm3uhdVWH7dHA87fPP/
+uFv96+rbLr0/rffr0kVl8PVHC+Jf//zo5fb336XGZ5/+fHyf372eY74GaEIXu2dv//gfi7Kv/0u
aMYfKtnKFkq+qmWRg8FUaO5fH+nWH/pQfZyMSF1VNWWYlXGSly4/4yOdzC2LfApVowqwxC0USfX1
mSz/QbV7Mmp00slkKorKv//nzf000P898L/FVbRIvLgs/va79l0fQyWpmsbJYBS5TYP8ORbHD0l7
JoJNcqMY5OJUOVp3vmiYsT62XVuvPmLHk5uNIAed+GqEDRm9opvoGIREUkkv70r14jipjTNOKn20
LCxBKMdIwXdsTFZckukndolyKmU9uthN0ZYzMU0Dzuylb0FjioIocc63/Fb4zEKTU1Xfpk3PKUwh
1D8t/JzQTM1RzXxZ8eaWukaVPNt1riWoALueaqCvGjnUrBTt3jFOrhHZ1nOqdh7GVBULr56SE6M4
byblZ6NZJwiDzYliEt0Ks0Q/Q9TtJn2uw6LOKKJQWuzVjWPn+burOIW+tQ3KTjejUneNWB5RJlIT
b2pYCtrEKSMCUsuqtWMif1O9YU8oK8H7IPcyCl7qQo6yce4LidaxR7iGT1ixUktmV32YperqC6Mr
LTOhtqUsAsucKmu94uoldan5z45RFZa8cFWHHHPYmVKUvNci19J4khRhmD6RBwn8KZW8sBZmIkrE
/weVbL3lvZvUo0Tz/HQskbhmAkg99vagZP6NFY+izmOdmiXVqHICg5SRJLVDodgpQVfjAqxsYnYS
pdKp2mL7A0ca9kXyEkuBXODKjnunFKZFJrT9s9hkMkpXVP0impprN5mTz5RO/3A9Oyvem9SKs3ng
IjOAQQs662K5mf0s1ZLbP+Vd1UQL17A45jmGSb6mQaJONyrUyCSvt4hd39/Q1RUcjCIX3thsBjFd
sdW1dGoGjfnkVArucIfyxfOgMvmsUQIfHcpAyvkwr0HQaicnzjSoS6SfEyuvoifHjQkvyIK0e7Lb
JhDGslNXJlLWpur4RAQoFojWNiKPiG3BEcexzjVf2qRX8Npnah89NehyFwlCI5HZedlUsWW1QczV
9YosfFVaPfVdxNF7H1QRxGIA5ZOqHnoeVaag122Jfrepk0xOCQNyU/c5SqsgeOsT290nXpUJT0WX
kqLcJp2aTfVYz48ZZQqx+LVUn7RmyCHX21aSRoXuqR+11sXoVBS2cExVR/amaMt37qSxYn1VkIAP
ZRDHhvmWa2WrjGpVkVF3ab3yJbOopPUUNnVH4FRe92iTWkpCbLBhFfo4F4oknfhCCxWBqoBPceS4
J1a7C1uUVxAGOvXE6SdLw7DNbZdWzsCeeLnwbkVCdfaCqi6fUB2wa8bObE2KDDXu3U+9YGWnWUqc
uK0PjHDeysbUtCUV3Q4Kb5x7sYhxPWa6xnhretXJI6OPpIciKHYz7lqUhcZRxBiNG7vXrFlKVnZJ
tnpnYktsL8xnVdExvLEYqk8GRXOQk6m7vn73bSs+F2oGn26FrWXA/bRkhsYJkxCCHFrC7EVjLuaK
OhDmXW5NQt0oyH5JA7F5r6PQMUcuIqBovUSWWT5VbtOHVEV0w5vm+IjqOSTfsYHrea1CVrel9dwJ
hbuOxDQQRr0oFWcyW6xgrbsyEp1hZ1YAPUkjWLquVcl+avvKhyiL2Lcnet1nwbQmi14Yx1YboMZE
dLg5iRxHK7ZZVhIYr8cu4FMQBeoxWEJBIAfjnNljq3E046kV3QoQ5WFCX+tIzfqppWaa/Nw7Yoz0
dWFjOGQWrz1yg8YgIo3sdmRGqcQRzPw6age5+c4WnwXK2HhjgYxClGxjF/UAQXM79znJQxCYnajC
uohlfW81toOuAQVxzYmhd/rDloKSDGyvxrHAY+rOnOj7wH1p7A783LVWILy0vYpSqOXZjGHadD4R
6b7epa+2Jsf9VMv80pop5Jt448JPanSSlSam4L1dx5dKdliBdRAVKrRpF/SjqDJM+zWX0powr9YP
0CAuwoQIiDyKvPdeEE33zWkaNaP6WRhl6OdL4S3rqr78yNRUFl7pdBzKhZfp1KGNTB1lqy5wE8QJ
BCbem9PWjjBGdwIt56a3vPSpSNs8f1HFOMbA6lJmTEM5g/4y6kruJmjmk3+RVE7zcCxnCNSQyzqc
SkbX2NOeNKV6UqYuUcRSqtOVga8Y9ZNtlJwc+yjGq5u5BZJcgZ2189br5Y2jF8mkzvNkHiVSvdKY
7ySIVUL07hU6ObSpFCnVuLZzVUHDva3FayI7KKObuYO7Roi7gqOr5jghWs2pc0tqscKdYphR89yn
PWcIy/FwPwdyKcAxsHMqfQYJ2HW57354UdSRYiC5XbwR0xhj7Yiii6yRbDXdWGxiGZoiihDMbpsh
8zJ3PboUyW7Ne29TmY4tIzsq3tvStKt7yB0FIH5ZTN80q5GKca60ZbQW0ioy31VDiaJzQfcSFNBi
lTgVV1qLo6UJodvpOu/Nx0ynk5ycp2gU1jLEiESG8aei2gmaf2lah2NZsFMU+1QNQQnfiNRk3pWy
WL425CLecz1Cdj/pdMeatm5cZE+lJSVVNTVFu+g/qD6IKjIxzkFqhii5eYa48HxDrMZq0trVRK2U
slzGmcf+kzYo4wy5VA38iFVZ+ZtQNj0pKChhRC9CzqY0NdzUMCZ+VMXx2sssoY8h8nMFjTpXVM5+
7uGTFptaTMdRGSekCiRGRayJnCv2KEw1oxx17AHtBxup1756Sh0HH4Kfi/6bU5vRo1R7Aw9lpBGM
1eaC+maGySDFLMeBPssTQZCmap4RrFUkccextsJso/iYxIo+szuDJUpSRxaOWxcEQ4amIZrbIEGK
/6Os4hRpuiQtw1VWO8beRciGoC2taIOZF8q9Ow6lzPEOseNa1ax3AgQUhLhyqF5QJnG2kRxf4CRI
JTHSGKsmTEMk8PIuMN59K4pIEVTtdiZ6Oi7J0pEbHrfTKvTWS7Exm5UTdeCFAjgnX80084uZV+sF
bnO3t5H3M9jN2o/UYKDXZi0bEdmgCfF0gQykBhIaRcw6SmrMXAgYLOaoYaTm2GjrCn9eb0gWAXBO
iKUsk6gwZxnCu/khb1ScCI1NipVk6Zg8tPVz/TNJe99dFY1KnYQiTEVrWmuha4xV/qeOk6zM82lT
2BQXafpCrZ5Cv/AOzG6qR9kKjgc/k0Jj7EqqW89isQ3Cq1qKUTq1lTgmorPL1HJqJqlIdlNfiJV0
kA2rlmZxKLXSwuyS4eGrOKS6A+XXs5C0oBYKnNSeBsWytguk59hCRhq5eYpKTsOiDIwny9JL+02I
OtW+6WqvE0DkWKpNnp8NXaiqTYln3EFEYmdJrdw9S2aiodBIymeIBJrQaNYLB+KqPBgUK0DBz1E9
5VmWXBPhhqYxvVnLvkimlhg4RrZr8gYtoFEfl6pETrIjGmQtUzOaHTVtQrRew1Cs1mKBCMMsrbzg
zWVM++dS0iJp5Nti4bwEeqlLSDpl+LmKTiHLsW502Z/JqqzsG4EfjPVWIG9TxnDJZMSVEgIJhuMk
47LoFSKE//kT8f/tgDtP7/G6zO/38uOc/j84zuq/PM5O8THckvzH4+zwgz+Ps4b2hzSUKDJkKs9J
Bro3/3WctaQ/TJnCQeKgOmSK6vDRn8dZaTgDgxQsXRdN9MKHWo7/eZrV/kCVwZIHBR1Lpe4Swi7/
zGn2JyJHk5Cd4niK7g2aCjqV6r5lftVJbncYC5Q/SAF+V7rGn6Vi1D81Nd72H075fx6kfzw4f52L
/5s0GtqCx6FclGxIOif17yI7ai83iauGRKokWfXWcXJ7lUNKCkY+pVLSDu1BVyfNuHFXrUQwe6Ub
j7Q1jxQ+JCxRbzZWGL6JAiRZaQ+ZMi6wULDQZbCU4uR5wRVI1SFl4rUcj3J76ZpKMXEtOZBGg8AT
ovHi3ZfCavXrx/pZMOLrqZD+1tFb1+AsLPWbjo5n6y5j1RmTphG1Z6+z2qmYaQLeEwmqr+yF8q4V
pvsXxe4Ggu2nvjRFGqQ4qaZoQ9ret1YTanWy18WMG+UEEKiLtHGTK/I0SXRz+usHHGiVH9uioJg6
1JzUVAOFMgrwfuM7OnQH3DaveEI7yGe1J1dTVAf7Z9TviGLqLH/iGK363KpFtffCLpzBbyHSlFiU
p/I9InJ/fT/fOlwzNKQjdB7eIjtUA0Zyuz/QL40ceFUrC+IkVwzpRW4KNA81HfLdy5NXktXDeRuH
weyfapTKtihxAU1lk/qCpqR8a7RrxN7X3Ja0E73R730ule/UhiGF2O2Cjqxv0ySA8C9H+XvX/6NZ
Sp0xt0wMxPdhNsquMauQWmauHjecoWAgKl0y39xCzp6rjuRxX6sftS9KL1GqOTNLkDkVWwEnALFg
P/2nO8GQ9WE2SNRX5d/PPd+hQxZISmBMkLJKntjZq3FRmDfXzpsXu7efXFee/LrFQW3lh2k+PD8G
SpY5K2D0KKj5c4uloNYNlatwsFddszAsR5n1FaVJHct6UetcuFCXq75A/kCf5b24+3Xr3xbZP1pH
FUwVdVY4FQl/bj00lBaOyyc4oooIFU6zpnmBfrHlaU41S/cvnvXbvB5aMxGeGYQALSyl9K01UapT
X4tSY5LbGaldgau8Rz6GkbCSXk6iCzUv/2pW/2/zy6RJlriOxIb8JSH5w1rqAhLm+4gRhVf07qrW
EeCvxf6rUKmkEaW9+VxbUfZWQXm+5I0cvhkyUzCr03zTK47+F1XcJPV/6fGf7ufbMgvJ0g56SRcn
BUeEXorfE8DcWBEaNqR24iaxRfDZEOYor71Yfq0qCtJG3bSx5qn3Ene7uHqSgkOaip+RGc84+L/4
HTlrluAeSoewgBzp0qIZNayeQBCnRtE/UB2kON+5DfGWlCNXqsn3P6viM/h0nIjJtJAoG2JHVx0t
rCy2PhLLefKUTSy6M6ciS75Jk7FqRMiBUEHZqWeqn03NSnr18vClVpOxgGqonujTjHvLguINfuPN
UQnWFfGh5W5H7qN9pu7OixuHSNbmsgCb686VpL+1rduOCxFo56slYvyNnY+T3gymttiNY4dg79B8
QyUsmLjuI1KMUddTo6rzUGigHKZhPPl+8ipFyYsI69hk0pMaLlEfGMUCoLSNpj3Vg1q4YM5ss8xC
D8fdV4I90qRNlVIAPW8nMUIF1VCFLK4pJoTAcF9M7CyZM39RLgne85BY81SYpgmBGY45T/zwvabi
F+W3skkQ+pRy43iZixyTcYxlvTGNEfKBaKD+V/Kcg7uhWKeiBvHaUfQld/Jdo0gL3bZPTn6N263i
3CH5RnnnkGytzLVS3At8gQc7mrUTjI0wIrOoOsJvzsIKSlR3kOjXhNWvLQFKnP/TEuFCYPPBFmky
0OxnW6C6cdJ4AjIURZY8ZbKFYEN06wr5ra8oGqaR3AWFcPNl8c2IkeyzqPNDSK3nctjkzBvKJ0eF
fsNJaMASaXU8VhmApl4JpYPooMtpbVNW+0SxZw3T36vl19KhVl159a033Zr4DfIBljhJ3He7fQ8c
5HnqGSflaZ69meqHbvhjHc9pR4awmCHpbo3kQR+MLA0dyYR0Z7fPcByc94uXOg2eNC+Y1ZU1Exvj
4bevci9vHYc4Uc9U3yCZkiejC9KpaEb3riHHETJj1JrVptbcq5NknxUFD5Pk6ObOS0XoYK77kzyO
x34G6jGreVBkIylV3/MmnHWVMMoNKxmFUv6hQPiO+tZ+7xMIC5ccPeqrsehfQ1JlIuabWTTvmRcQ
2eDrN1A14ZZpOWubPX6DacOcpZxS/Bw7yQfELskMJrGznr3wSnmZieFdsNLn1v+rivM/GyVUQaUB
+4B7dB24p32pJ/xkJIWkM5vQmnRSlUFrGOS2D8tH9Mvq5dfzTPmqBPRtx7NkdgAK+OCswhH28zyD
OTErZrbJUOnKKMokCjlI6FfpaQM+jj9KIXjxSnFiInphK+khKYprYxtrW/G3eUDChytQSkwRqECq
NSOjAYOmqb2UI7R5m0yURrKCIRX0JylWN25tTpFKCadVES17hr2nGnyl1A2WhUCRhnoGIq6LXlyh
UI8xm3bZJnV0gsywpeWHRPx0liOLHECUS0wDaZwjF+Un0igy31JIXkmm/IeavRjZq6soTzZR1Jkd
rlOpXPnZXTHmIcFkvv+cYnpjNvEgXOTGjPLwfg5VT0yAvkefalwG6drr9EMSPWzDeSnYGm0zZ8F4
z50WfZSS8BFRY9GB/zQDbEzUYbncsYXcIR68EfUWx0KE6LFeTMKOrApNXuhxOQl659WRNYIgNf01
qHpqPtqfYelPDAXtIqtgrjcfslo+iXY1DXtc8k53kGPn2Q6aWVLEsz5yUQwjIIPtsXNSgg1t+8qF
uHepWYZVuFJLSBsXUahRY5HUWmrvRUgtiDpYW2XZjERVXZmVPu3brJn4ntePY60hLVZ11kIX7PT+
TfCfSxjgsR33D7cUToF2k5oXN9pbOjryUfeeVMqkL99LJOskk+cptZGSsSZRXfHk/FkX/YUWZCcg
26y37Gmnda+yXbznlAJpd6o71+hLZWvGqGT7wVBmMaUUlrCT7akv7PxI+2xwPCi2vk9tctzbiuRR
GMhDHxdjn0gZSmaN6tR0x1mvrTTDYOZoz7lfI73vP0uYmMIunr2IvbSdRPqTHlOYU612ebaBTHnv
HKpDuOFmqChYiNNSm/eW8NlRudKVupfC1CiUqD+3YcGxg9z+8BzAIOO8GPU2GGXp5h+98ZDDjU1d
NfU/SDuT5baxrUs/ESIAHOAAmJIA2IqkelkThGzZB33fP319zEnd31V1c1CDjMgIWxYJnGbvtVdj
xTsJVGnzE9LtfcU8Tg3DZhX9wUqsy5Q0HyW4b1NrGykvFJNQ61JwkFWh3eT20/nQ2qs9zH5bu/gt
5Pvaa7eqJh7F9XCnxuhew/bsLgJcom0bqQPY/jbptKOxvtM57aLuOy0+eGa430yhYXziWBiaTbMx
a/PJbsrHYTGw3pJ+XHuhDdtPgQ4N8sU2mnA237DFQpBChIFl7jAavXtyzqrZqhxraMMOZq26dU3n
ewbeVkzMrALatyG3Ks4I1ZC3jgWxag8jKPDg/NDkdwJ9KnNxipTgVB5DWdM3gKZioGeSVn2mH9M2
z7vf1fqjIK5uUC/t8tBx1jCf37R4LIz9up1s+0fhzL6XXGxbC1eo/jUahwjYrr6roqR69mzUAQ3+
dN56kVhWiIFqw/kqJM75OQZzubNRMH7n+Xs1snelx/tE2RweEN+K7CKIL3Yh8UYLC2kWwdC2+1pX
T5GOaG/NimARFTp0x95Rfh9lVHxo9nKJCmgeKRllA0PVJfHnBSJyo9HwW3nArBNowKx/W2m3t1Jc
k5KxCqYFllnuIV0DvzStAemK/F0y8Zp5DunyYI/d3u7joy3q19TQ/fqedTo5LFzJGEhe2ZC/8yY6
yFnt8g7pB958rNra/pxIZd1GEk903m1KuL01wJByhudIIVbHxwqdZxwyAtlxz7yNd+8TLi93LU7g
pbFfThqOS7IFn2+8f2nerf/ZVUhhYWisCwf+g2Po+C3+dZ+I1XUnJ/eIImzxrd8ssu+wNHMVU5+i
G9oSP7PRPavaLTAZQg6+sl/PtZW7N/oVQhg4Tz4rzS7eRyMpThIc/6sGFWaQlrZ04BG+bW5XBGm9
Fj8qrAAREg4xPlADh+y4aSwTeratkzKUZXogcIWCEcpkdDsaa7wvl7ZjdqTPW3vQyQfRDLwI9JpM
QJkQnEKmIRb876srARGmPK1u+FtWz6VmR+leksniD3ky7x0txhbQxLGLAxQtRGN1kAD++8X8D6Pp
73uZAsADuhLCsP+JYviPImDoG0bgOUBZn47jVZmLuRfWHF8bIStfb9ZmN6ZrFkyGsQKRu/ZekVcd
5sySA4BkA7pgn8hrlvNM+8Gytv/94/0DBPz98TyYKTrdo0PQ4F+veQYmSpwxpTVX+nAaus4KOYfW
wFSt2LplVBLOXmAjXfXibqktfGcVSRj1qCZivX1Y1lyGjq05ByZbBUelMo/rag67DDSaqVI6TM9d
0a//0vDdP9X/+1M7+l8tbw2nA3oPLW9UzNGxH+0227pNv3yNSwSzrU6s9ICFG5NLL1OStrtNtH/p
8f/Pj4DfprA8k1oLaNy775//eK9xw1bIJ1f6XjrUOA0xWohtReSOsmDwGGb+aDQi/9DSuduZSV3/
iwvs/2wr2J6GgdHuvel3LAHi+9cT8PLa1eTc3vFXb8WbWXefYiutTk2JyFcz/uiKOFNDc5v9f18w
/5ffS2C6Kw287nBj/8en/T++dqFFlqUqTfp5YrqXxrXHT8ei4BwUam+saa1jDTVmO6729PH/9Zv/
hrTchJjQagByWBcX20VTw/l9lcZx1LxmJ3vATnqHKf4lGHy+/8uvvj/N/73e/nnaBLi6lmkaFri3
ea/0//Nb4yk6SZeDyFsFJy6RFPVLLnjQqg9zRx5tMyKYdT2YFdrXNoUilgVd4d2WDo50s9GX/jo3
XTjQKhk1AT4yexBO5Lc6EsnI2EVxtYvaixjKMCuPEMJCWRxXjrK5UwHt626NEGPWcyipMdd4fe9G
K/SSLhS2doKZEGjGspvm7zR5rDRg1MS8eMVy8NB068K7LBGHIvXPanRno5uCRDBAG7VNWrZhLP7Y
McFxvXfqq243DTge2UZIF5VWzcFsVgaXWUIhCy3dDdvE3hGbftaxh0XdnGPSk7XD2UkQMs8W+LXx
npjeES9s+BhI0wbn+b+/iX/ArP/yJv7GU8UAjLyognXfiK4jRkvM+8Ujhlp39OZbCuXt7Fkbfbvl
KO3yuQuAG7PX//4p/mrs7pvP0UGR72c6bKK/iXyZU8gy1QDRM4FhAI1Xu9XuVq/DUtv/cg//X76w
sO+8RelZTD6k89fSk5qYoLMx2q6trr2lZYn3MJd3T5bTaLbpfipLi7ct/oBLdfPRZfBPho8kT/Nf
bjJmUf9zD1imbkOrlNxhOjXBXwdelbM2FFinz6QELfnS9wiT7HIz4un5YKR5+S8nzd9BA8K6bzfQ
YochMXOmf/78PzZdvhZmRCFsUodOZpD3dxK1qWfhVDfR7ztjMaa50YlWTFNzF6kh1ba6lo1WYHdF
9aFjiqAeWqdhTFqsT6aNi9HcBq3AcO+/rwYp7mO1v54N5EaHqZrJvAOQ+y+r7N4tGqcqBnw+RU44
puhh++tZn3lBOw/l87rk6zfFurur5hQZiFPb19ayMJ1Zp8rGewvaBdZG+YqPTDLiDtpMbYXhU+WV
b4UeLQQ01VH33rXYWkqtzr/doXEwah1Sr95wSVG1tnPhRRsiAe7Wtq0QP2WvspfSyqNfSbcSei96
88ltnPU1LZVxKqsoKbezqBzk1hULK1nU9I7/JgkOg9O9AyUb4eS46GVzY6p+afUUIcFMLMzMrEbA
Duv7lpOtn1SML56RtoFDEsuz69WM2Gxuvm9rru8mfMpYT0ozqv2STtGli2rjp9XdDW47gXy9dq1X
M7WXp74W4rRYLuYladN6T4uwslepR2XQKKHvaksahzFJ5veqyazzErnVtTOsejdEsYJ62rh/GhhP
24hRP2qqkucMTauMrn2fVB9xXZQPLUEd5ykriYHMjBSvEbd+7C2vssiJjvGMKu6kh3R1evyv5tLa
O0OZnSGlOlO48tv1LR2s+6yqWd8VdWTcMzd0/bvJRaufYMAQ1Wbqeai8OH+MzK69DFY8/Oxsu8Dk
OisPdVk4D46WNadKo28e8pkdWjvdEk4iJjqlFonwZe1W8aM2md3Wdjyj7A9O3KwdHCCrq7MHrGYN
EuSyuCsn8AYjmn9kYh0R69nL3PfR2YyE/GIipcQHFFqI0gF1IyBtkXjRdChF3MTbwqi077jSIcho
aTUYvqgT9cszhvoTlrBGqlkn0KfVtbR/98N61xRK2IntbEeXqp2TN5FbdwTaXRsMnXuLdeiN3l6y
bnyzrVTY651xivJKJyN+yvZ5Mej7tRPmg1bU2nG1ne6A4TYUORNr67huY9+N2uxFWmb3ZcR3L99O
aymh2mRnN0OxHxehAghr4zGScnj0xtpBKeO0H9FgGifYrQniP62LQnu100fhgBuOyy/L1uRymA1b
/7TdrtsWc1OTgDPONkUhhCHUbvCqWNKZ82MwOyNUzuieZkdVR9lorvCh3GSkQmhQSczc3KWZ2+0H
C2I1o9rpLPKcJAcqasbNNZVITkm0Jl7xKeIWx+Requ/O65fnLoUhtEngUyCum7hSiwFxyDqvfegk
S+5z9cuD3hbDSzpX0y2ZeRx5lmAxlkXmKW3wK2jrqT2XpgtIGrfD+jJMXv1z1hQCbopDaG8LJQsW
AatYTsuA+7Wv1zqOLksHqutAB9g3k52G2WIWT3nBOtsMtYGKUnOsV300xEe7dO65ydz6Z5c5EVOj
Xovhnye1c1rbFnerjr+wGaqxehmUa+wKR+JHQC1ydlrTOeZsjie4bniIJWCBeIXky20qK2OPQ69z
iWOvg/pmuThi8qLPxdhk57hbiyO7igVs3fEvXY79c7303TU3DeyPY7BdrK01QIM4kyNO6HWHWK+N
tU9I9Bj+3n+7HN3cH5yx9ycIM8SSdSAkyWzsrUKz3qcsRfiddeNDqelEoJQ9AxZzGiaCjCQmP6MD
2N0IexrPUSzkSY+aglJiGvEE7mO8C1Ucwm4stnCH8W8wIAadJkfDLMBQEbB9p1c4m+luVD1lmceo
wrNn/Ye9CnGOdbc8x4Vmv+RRqg5TpZXfLfgEIY2uWM+Y9BZPVVegec/KwVelm2NoGsU6Asi6KX/m
djHxriNM69uVEWmzzpRciW5j8ZsAs/Sxsn+O1pq8TPbCnTN39QP0ie7WWr1xTJmQMM/QR5yihK4d
9FI3T00mF6wxoxUtZAIt/5hNUX2bnRKZckNiA12SN209vWU6v8rqTZb1NXLrgh7U7uHieSjtCxeN
MFSLkos1J0jRpvo/1XkvCeEt7OHBbmbjRdQeFjSOmhCIUaVkf4x+EGHflkM4jSb+KQlrIrT1CLPo
OBsnekRXmYEep/VpcZa7FwZkpEc1lQgIWrFaF4Zy/Zvgfxe8LCfjWKft+tYbfPLUXnPGJIBBE4Dc
El3KaK7mTVPaWIU65srcN1rnM6B4LzaGNRpqm2SrBr4b4TNpyNQLZ97Us66Vzc2dp/7axDX+BmLx
yLPvIFhVpTHdBjdGZWFSY/EE64JmQxkkGKcWAzw1jC70WiN7IDiw8FdXNfh0q4k7nhzANhniXZbX
LWiP53bANBbRWqoytplX2uexT9wdZtTOo7sa7TFrDILLqe2CxI7k9xpH45PjcqCOY+0dPR1bfn01
s9dYVvVrNpfZ1cgwxIv6agFr7ed3tjajOlhewSBIFVxH1z2Yg8SYulytD7ut6ydTbzV/SMbyQgxM
xJ4xrDvQpsw3l+9DZoXkybRtbX0iNop900EqgEdngiCsnMEOc95AME/6w9yBWtn5lyzcq8I0ZGrK
m6VrgTFy/WJNIOXTaOnbjkHB5O1po0M3LU+xzT/BCd9zS2Wf9wEdyI1v2QbXHRnXyVEfHurqulrm
tsTlI0XE8mZmUG61s0ivujiU1tnrbmCeev5i6kE330AD9eU7a55nPZSJXw6nUh1rBkBRMWyVtres
H7V4Vd3vpt7moExquUbDzcqPWvkkCThzjLNtEKFux9t1QthsnI31d4b/5XpqnEMa/6R63E7dfBgQ
OHZSDwyJuE8xVZLdu7KoKK6T6KGiyl2vlbCLIM7Nexy9N/dr3y89B2N7TqrL1IlHLbG2SZMGscgf
dQfHfyadiX7JcLGMhM/C9p2i3+ZC21j9dYVG2uOE0pVblR47NQZVafr6fExNI3AtLKqEsTVhhltt
y+PEZeA1Z0ib36fg1n7yLkNq8wKyrX3XzGMvvtg8lUn7BbGz2dTG71jMyA3Eb9NK/XTmJluiQJmP
U/wzyl44zkdKOv45NxBaGTqa/eYhSxqm8QR36JagwDRzBTD/UWPIjizmQfTtw1w624HtYqTFdqqD
AY4t80yOrAd9yp4LN/FjiQSUd9Pqxfs9ZsI08vOi6aeibS92lz958Bb6qXtMQUrXaLoKoqyyDln4
iNATBWlDAb80w7munE1WfBZJ91IUuPK43ma0yp2FOn+N3tq0E3Dg27NamUjHf/K1uZQYZuoUec6c
7nT9AhMfnFg8596w85BE5DGHz1r5ttUGkJN2pm76WtWEdfEzbW+qeDOoF/KOrPjhJ9Vp4EoSVNQD
eQqdfdd2TwfQvd9Wdlv0a1wxDFq8jdNIBgLtcYhQiytw7YnZjSEPkb1C4lUXVeW7vOFKKbuwyLPH
GG5635QXmcYvRoHhd8o+E0lzW2ryZUvtoq+ngvZ21YqwTCq/sm2/jrTdnNvTg8WtlCsMK7vsV9wU
4aD1oUrTQ8sTQ/S1QZGwMTkKsak3vG4XeaDQBiRlTHDxcym9nc5oAdGGD0V1I0mcSHUde2VGly1Z
KQimxYxlkS1OPdORuv7y6Dsywak0E+9syu0wXiudTORkvPGRN1rznqTfjv49J/kO1JYH0ISTi9vn
nN/GGdR6nnYMdYPVq6/iPhzoFrT38TW22nkTa8Qgz/VDgXs2+iG6+g73BdyNLIj/KEcFvidCvQJM
PPYrE5HK8XU0JtId95P23C4TvqP6lhqAMSR6ufKF2ompA8qFaq/1/d7RdzlpBgi59lW0bo123Qlo
vgnm5mnnoZ4hrFk7ZkjnjUtP5nPmMpTHOu/NcY4FA4GBF0f6enpWSm2t7KNYaIdfxRSFnSSplNMP
txorrJg1wEnjMmQWyr3guric9vrAplnOjqaHOXqLSZkvvVOEOO3jMnVC7ES0Io84aoKiwtYRSU57
Py0w3hDNmwcVn6UVp2SEC4w/28dmfCmwZUnIN7e9gLi6DeRjf7Lyc4w3f4MdckHkkIkHYpRb4UTN
T6MRdNDjN6YGiFtAz/Pg+XJyuWEtMZj20Id3N9WWfs4HSY3fShFok/hVndNOY3hNl0VluV3yP0WN
hFc/tfq74T4Sg4XJCqnFI6v129XP0fBlC1KGHiZ10sgRMdydgx05Gp5NTRycmfClla+Pe3QaG24u
D3vHItAAE1u090yEw9m5Ub7uh+KDpCcjOkbzGzPae+rjjL8Wojl4zFqT+AhOEhwBZ22TIc2b0mvj
nTJvrzgP6Mkz+5Sm3cVsfDdNrpV7TeWL2S/nRn/S8x8VI2cd8Ur5vNzdKifPn/psp+hfM2e6o3A+
AQuBgJ6gRWQRY/LRcv5W6Al1my/SMs9iGuWYRZDgjS7d1o/peQZsnPHhdwyGHvzH/M+Eji/VJc+r
E7A+w++7GoHsb7wX+qbZon5Ez/PsxC8qf3KMp1y/VTlQRwN5BJdzHs8MESRap23l4X/7pvVLII32
FBsvEz5cWqlTwXxP4nehzC2jpk21coL0L4aOe656bcY/bXEmnBnjC1R+DUb8+MXbyYlZ88YRH3n7
FplDmHoPutCOliKku4EeWkwbLzbDAsFFr8Shrta9Ba/Dax8XKw6kEz9bA5wSQpNNzQ2I7CP0bfbs
A5pOdI0v+fB7SKfASJJnVEIz23auGbd35a5T3XGcPJ7vr0a5yFqWQGsxIaMS7ebvuJ7ovL7WlvM8
PlvmRWc+Oi2/Cn2vomFTUWDOqHpKpnSD/rXSidUcEZXubJ3I29rJGljkWrVEPVjutiDTXcCCcrFI
0Nxbw9RcGUaIsGpXlmJXSA8Oi4nBqYUj/lEIxCNQE5m+DLxrJkaB6/yePRgVH4gmYJ0028o8zFYO
rUoEkfsHXd6mql77+sNyf0/Rz2oqtvThGyOz/Xx9YDLRzO4rIcVx328nHfj1/h7FHsUL/OIXu3oX
MW5qCNNsQNuxqnaoSv2ariKZBz+ipZi+B/nnPucG9TSjrxnVq3SeGvNPHX0A02wXhwlwUTwiHKQt
VFczXwKnzjjrSH+cxJYq+Bgnb6n7sxWe3yHbMxx3a0AqGnRS0seBF40fatSEGs+MeSWna3Ru5z8q
scMRS5gCjjT1k6V9W9VnlD4V42OGjVyhyQ3lzN4128BaNV8n+alsv+H1prGxY7jvG2KvwbJlopni
r9Gvu56mRXZrkA4SKsppvGd2OOEAd67yOKpI3nA+LQRlM1LYFgKRh7yUfLmcjxNvh/nBLM2AWmm3
YmVl44xOQ+t5fsQBYnIsJbEMquEpx0GjY+w+pLUvWyrNuZPQU+hk7rWJEXqgaqp5SvW7XXghH+/d
V7MSbCRvhZaGltTCWZGBrl7yriTyW7806+intbOdROXDT3kV2cyCyAOz+uF0v9u8ecxz/CBEsU21
9rBSoRTeQbo8VAvKnzrH9FBQM4G0cswcTcWgctqnKQYXauusS5gZzvucfyrb9UvMggbzOnq93yB2
7EE40tELq4J2ScJ8MhEbMpCGvXUsmTEV64PCVdCa3obmSjdC3JoMaj2I6++yEe9x1X4s9WHg0Zd2
j3rF25pd8ZDqhDJq5zl+nmHEFzGD7hdRHRUVBq5DHvZvtoOHLpcOU7xNj+pGJeODSp4HlD7Mab2z
7f2yo9knfjkc7trgGiD6UVvtvV2thzi9td3BUhGAHgNNU3/z5vQy9lVY2QYi9OqGHoZkMud1StFz
drCDimijDx1lPHlT7RwaaFNV0fqMIcM8VrvChWay9I801qFiSDwl/SlfrMCDdZElzedsz6SvWrY/
6smbzKJfRvO+zFfjXvb2v+byOJXfDnTjydV8y0xYj6PzaUCLqqYvlFjHaiIpCAPiepXkN/WHdDVO
1WRT0CfRbmiRtXvTXpPyDOS+mXTuzBwbIeRSvtmvR2CpYxOPB0/dyrYL7cw9C7vamkl1yZFJU3hT
YLsv8Bh3uUz3rmEcRRX5ubUcpkKHBLGEKIL3unF2upE/jreOi+07JjU2fOk8hiqHQUjOVdm1P5ss
4u1meyUeQOuDUb+0K+8oY1drKPUhwTqcplCAj00H7XOkQDPWvR3nvm2f8wW0i2K3sqh6M++UF08K
qKzyjrlFWJjFFZbrOsyVO23NGBRpW4icK66hyUNlvg4/+vpbIojdehWuunArMyLsPb836VZUK7d6
Ze1XbOYT86YZv7p+B10hXAnDXMYmLBfJmTtz/Ky7lFEhPNQtIt/ARIqQCYxrbW3ngUK1VRUy9wTZ
NonaGIPESXZaugaLwY08DFcuv0thk5rTizD2+DlTHnpr9Ol9z4MzvVtqvTVuJGAEGWd9md8W4zfc
HKTuVun5Xj08OG5D4ui6deQnUXq4IXOFjO517NX3UE0It/Wn0ZWcCryGeQjr9F3mrr1VUwrPlRsw
6buvoquxnlq03yttoscLilrndSxs/HoVijS75DheHPddVfGLtn63zlu6wJfsr4mR7qbeCczoV9Hq
r6Yxupu8qIjWsSIjoI78QsdjX3GI4F02zrxHOfEn1SD9aAixux+axVhb/srpB+EU5NumHWzKMf1c
dN4ur5zHOp83XpdBbhOHTD/Z97aq9m4xSzSa+RptT/wY1ODTUiYvYJo7rzM2XuIAUhHW28sqnNp0
yxDmh12KnxM5rYMFFNT1PSNvdSti++gZGfpl41PYzk2jjpjX5IBQNtTbPgkmAJgmJkYEVk9OuGKl
PGyncVg0kB+P6YescVjsKdrgR68e9I7MrvyFm9CYgJdV0m092G9Nsu8GgYEK1LRE9SyvFTb2EMTr
9GDX2C6m63dC2WT33rHsKqaWCbzeT+nMLCK5bxQOgG10sebmoYUqME03dNyPqdbsG3GeOfDa0zxP
AKv0U4sVSrfYZo289OqnOxSB2XxDqjpLhzT5ihj5uyjPdvf69DXDkSipFVcObi6Vx5g62tGuFkmC
Vc/1nKJlT9ZDo4bvIqr3Cy2SObenNEoekD/v6zw+uot79uaqpYrv62NZDdQf45Bs22qFbzTJQz4l
IQVLGLEzs0YfDwXRAV4OeOcgOl60NWwd4+q5hgohn7XnKsb9wHGnc5mSYMrnNe0xKK3l5DJrCDUl
P2K93Pc9YzdUyQlITRn3LOqi/KmT8vUsCo/EDWEdkQZONWhr0/hwtRZqrPYqnKz6NuZebJPY+4IW
ml7Wpcq/h4jHnLqQlLWCsYXMCHuxNa7cuH3sZH8ozEJsszmpp1ezlCKE8cw2K4QFmMlpoItl2Jkq
0fjxOH4dxvSVTT0io06qgf7ertA0TuJiwdx+LlXk3YZMc3+YWV3t7tIagoo856uJzLdBNqFTF9do
0cNoMNglXkTpOi7aQaspXEQ+wj6N77MAJvyXxcpLvnraPis5imvn2OnJqF3ikr3mZibzslGp5REE
WT3HFuAQ26WB/JJcWhX9yDyTzW3pjOZVm/abwnC+RkxfACfSreaiGNAyoJg+0+dALE4FrBNbZ2GS
xiyt8mVpymCysPIzsvUUl7JEIkzLuMAi2STQqm0xXTPpnrpksIKMmc/P2rtjSyo7JqPzJseS3aJq
pvmlOz7nyhOvk6IyMeOh20bN6KHm56qdsLhLgEdqM+/OSZ4vuwGqaMhw7Czd4VnM7WdZrN/dSprr
mvbk3qoHlVbXxJF+lfbNo7UOCxhbDDK86plv45OyrWV6WPK48Bsg14+79AQb7xgbdLwH2NuQbUaZ
0vF5tUS6yuWT0WiERm75rhiqreAki+QapkYrT9Pc0ustiPf0fHxq7Pgh4+Zsp+i5sOT7VMlLscSY
z1mHNjV/GCJ3w0JxlzYdHnq9cA+5F71KUt/3Na28Vua/Rz1LgQ6ZrrQr7b8ul1fCLwkNWszenwda
7LY7jdiuQN4OnMG51G590y0tD5Ya17TUrbGI13ruB/w/dtM04Jrct99Z794fZTv6dYo3baO/uk7U
BrAsa7/m6RepcvZuA+O38qyPpqzOXsxf9pLcCWuVPDqx+5BzFJENz8w0UyfLYbCgJeSyEaE7wbuS
AP5LioV6m86nwoX2qLejeViXor5qcLi3PV2mT8o1IHNZQUos70snYxq80dpur+gEmVoYG1XD/AbW
4uRnkLfAwUrNJakCkGc9zCwj8d26BMDDtmGB8b/Rx7L/JYa1DGxdbJycTnDO0+95MstqHy+69WZ7
UQ6UBx3psYonwjxReyefbdnU2AdO1t3btF3dJRSy6AC4pCqJ9h0lXVphpb9bfbYBNeK8eXYm1yrP
Rj2LvTUZ3qPRxiOONLXirClzd3K/vJougUrLUxg9II8A+O1cYtzaFVtJxfA7RZb/Y0o8+xtVAcqE
ta5CExhaD512xJYm1+mC/JUrEJSr760zJjLs31GK5OSm91vvPjNMP0e7sJiWMxHbz+69p8a1woAz
4tBARiL371REn2HYKbPygZKseWvz+riYNkqe7Nmw24n1LvsT2fFshCh7XsaBGFXLNxY7LDJ5WJs5
QH9OfGRZXqy2PNPYXrRsvhGwemZy8lVP9c1W2kWbqxOjNCJyiGtglrxLKnInXdQVUBqHhNaob9SH
m882KJyOp1ILGFF4JCy6637U8vdRV/fFGtpmF1j6d8yoSdrxySrQA2kqPvSO0jaxTgq1nsHD5qj1
fJmtYeVgMCiLTHEalse6y2+VKuhgRGArIsMieMjjeHJxfLULNE/GLUsFLRiZcUr2b+lgY9nSoGcX
nvsr7e2vBBGQWSM9qTpAgNY8MTnaWDPlV9L96DPra+6H49xlF0REw1eWJvlNoXnF0cQZTdqHYtyU
9ElZO39AxULo3zku/5pmtwuru3f3KeDwUVtGExVWZW8h7p4EFsvJWiLX7xmYJZXxvHS1tq3n8le1
QN03AIJK6azbHL1E6CoSVAA84aL3UGY4pi5NcTcJcq21fk6BH4CHU087dp77gB8BwtTsj4tlioU6
MtSi5KynnXwGB6lCoxmkP0SULrktOdQBqWCyDAGHRX7VJhQpAvej1jU/HfJiNYEFD80Fcbq0ZS61
U8ynHHBEde4mg1Hxg7LqlrrOskF1vKB6cC+9NePf9DttwZLuVP2prc9l612sarz0S3ywYJz6jl6P
ftEZfhQxCc+iizexrvvFeW609NpNkIfN+tNNSuo1I7Xhe0ctQxWdODupN9hl4o+C2k09173xptoI
D/tVjX4VtWiqarx5ulzN9x9aP0W6dLDrE1BLFNTvZVbv42GqDrmdtUFURDZybMGw2suu2jiGqip4
EG4xh6a0fN0FmmbUA1systIfetKBn0uge+skvLiYtmbWXuNoWt9EYQ7frah1ooLqIaChP1QuTtYR
XDVJxq0anX3UW0y789eJwqeY19NkPhrDYwSQJjT9acKnH/Vz4MDDA3HcN477rDfQ1Mfr/6LoPJZb
RaIw/ERUkcNWIEDRtpy9oXztMbHJ0MDTz6fdhBtsGbrP+WOdqjEZS1zj02mpua8qLQXfUeb79A97
E1rStJ4zlbuhRFHArYfEhTpVNO9Q1XuX+3TL8me0yJiqLA3VRpmykSrfbj05r6WbPs1WfWtzhNqe
uYSTRvJ2Rcf6ou2xnuxnElyckstOTg+j0nyxUnL+ikMGMVwvX7jckehJVmLQz6k4KI14MutXjkZf
Fs01nZGqZFbuHai1jj2Ttoo5Lx/6tjvlJlESi33wiIFi4nyqgRnXag6kWM65qhzvKxROTF8hWjPP
wVCK/mFIPICr5m1Y8jDD5S76U9VDVIxEo2btaREbs2abnPJ7D8hAnNywnYfF5IhdYhtznuJan1My
70R7tvD9153ii8IMLHyQOs7uIieUw9SDtU1D2USK/aW65QenMdJCaCGU2075KsvhasJv169jcxJT
wxDshgU6r7Wg+UyPa/Zna3QDjT4t9bPw9vn2XvWfo/7iGXG34es4etzVcj2kkiB3nM3MxSY2jd4u
/ZFM28EkFplCpwIOrifIdIWTRjhXo2FbHsrmdeaoE95/po2skS3Pw8ToyoMcEMGwoRZ36MP7moln
UZl8DO/Bda4OJT59lE03TT8oMJocGpIwS0KZPOMEXeWB12X9R+fSuPA0Y8MYZ/CvucWu8jF4OFX6
yGDIwFu7c7tfnZoZwhcb9XVhoVQlqXCFdTSb/qjwWVNlzHj07G0vbt4FPXna2D3LkQGRUiFyOmXt
G2AndPD6WsbLKphXCX+h5bwTz5bxqhpsdEngAc9Uz5ZzJGewWw7u3e7YPSJZD1JSgyoj5NJk91x8
xcRuUzvw7hlzKm/U85AnfjPSfwOnXL5L/WFsZFgZBF5BneBdz4qPpFSCavytGAcMqH51uLR5rIDG
C3iHpueHmdTxun176iMETaQsbNGHFEDOzY429J7513gHDwh9mP+cIULWHdeIZTQ+lRJ7KfNk5eNG
2QlVJSqBGCCgHPdapMTv9WXgEmhSkVvXBaYCpAVmxoTFD7eRv82C6Mz9zKimtxnp4XrpnxcVJlrS
l2qIAKxE8zNg9K5ygboh20wJGopCopZakCM6csQELjPsHXiwke8ENGEnukvTffb4MHAcBS04r5GD
FoG+zWyD90Whrs5YZkjO+tJn95jX5T6lC3O449jeBsEfk3STW2+GEhO/FSgQvZR1yPJlsIkHvFZI
xew3d43qjUeMMYYK8snko8PC6EkyYilAmvK/Dkh/5HUfyfsqP+r138YhojW1b3WRURwnL2rs71yx
j7aq8RrEGhYN3XjNzNNkgx9kpB8TG6x4Idgw8Ok95rjgTn3IDBoz+8jriVsSb1Z3YegJNUFIX1nt
81kFZy6YlcNyMDgGtF2noHsf/2kd39mmgy0avrB7/BeXZC0Pk/tG+CY6kzBRn5EI+IVtHj3rs01f
jFZ7UimLr9Og3fTrMM97TWCa0X/URviOU8eFWkSj4xs6DZHI3nQ0kEE9LhcM6SRArxyqdQVk3czz
Re2wvW4zaQd3OHY4GEzoSB8vbDTBmsm4knDHC0dHtzWn2RyPpqzlQfTEHiMHsThxuub+kvd8Ml8M
Tt5qHLKh8V3YSr2M9JX93/kpZBcDNSorI+GA5zDBqoxoJM+0Ye8Vbs/ggRSP6SS8e+wy6Pu17B9F
1xwrDlGJj7vF1jhl655XeY/kg9TEPhgsFBbuvzv0rQ3vLqd4P1xSDBWuGsvmG0DyaLpHnZOsZEbS
rccqj2qMK6P67SxfmqyfDWcNQJzC/i796tOILK1Qu8dcM8Jr4tPj4URh5pOuSqzJGGnuGuCqjlAG
cl0TfFfxZFav1vDuectjy7HAh/NQIsPSKaJYBLIH+IWhhYfAyUlECuwiJVegyIkC/1NZj9P6r8fL
SW4XZfJDrOX0vxIZbi/DNWsfIDN6+Tg6T1b16ZpiX+NFq1w2qOdmBY3jkO3Bt7XF2wk0iY2sQ+CK
IBW131TartXP+sg+8iYJak/cHdsoDbeHckDVaBIVOCDp/R4K1CMrwkzJpaj+DFOslJ/2dl5gzupn
3kQxzodGYO5aqSZ+G+029AbFT/PLCJVEoNmuk77j/ZuVf979/YaTbt4V4q8sBWdT8SQhvhfr1Vn2
JjIqwygw1H1puqDN3gqhczojWgDCRyPbqwu1MM7NTCeESGHWH7qJDLIqbAjJRCYvtfeu6q8Fp2zC
SUDzEElcHp1XGMak9pIRdt//9SjihjxytqeKxaqa7bheACZ0kvm6Jmib6UjxzNy4R4QcgeoQj3hg
OYTmjzro9AYKlHDT0Oiinh5my7tmeah2tw7E26J0AFVL/15Xzl6h+dHtf5ON7ErgWwuLEVobFrJd
o4R1ARBOrhtUQ6m9gAAjCMwCh/NOIxDOSC7EDgYO3GvLQq7ZJLFO9eOaG2Bmpt8jZzanzw6GwVas
Y62eNL6ohHqhDNYdkvevzhBEiFgf3svyKaGzcQTEGv+52PQB2ZLNexQCzEqkSSxseRQs2Y06fBiy
fCRMhs2bygPGA0LbMOk1Om+aE2uG/Wy7UoO0DT1U8FNT3og4DVcoILdSIklTg0wUVPuc8vRIX13j
LRvEru/DmhLz/ChoDrO7z2F7dYxbZb2N1T/kC2Z20e6n7vi1VMs1LX9wREWi+bQJUR9x3+qIcgx7
Z7PecEPL8tyM0ZyATmo7ubxKCic6kUUkJPF5PnhE4HNS99O17Si70zx6JWmatpEajHj70wNqBX8m
xIwLut/n/CwGHWk4uRMYlSEsriXuEvNno5DWEj65xbA+wt8yg7RAG0yEm7nZWwVtHa4e3GeKdkBI
jqvVlBzqv7X6No+Pwr7OVCIqP6KM8/4/01v9tn+YHXevzl+beWnam7vdJDwvSLAJAQXu7hc/bHe+
7a4xgCYbFScT0SYWR88YbJoGz/xkO8eEPd/ilTmZPR7qdn4kPCoYXEK21yuDglacKyei57GuOgqc
Lm15XOynWUditZWsM+FU/jrta6cedQlKSHNA27+J9atSplDXaRfc27B4Q3eq+yKYSJytk1+lu5Sq
Q/L9kYjW57Y/NZPHs3ZPSYubtgxJ6tuNXFWDVWG9gymdvgedRPV8fN/gD4Rxxvm7M72H3lj8uUyC
rPOCBVCCSEyOvFOSi6gWX65OJK9xV2OMO42BGSdntBHC0Dgqz0ARJlu+122K5y+WFg0aslyMWYJB
tiJuQqrBCoImMjDKeThmgiwHi6Kyy2L/DuTNrRTWZjVyy0lnQ+wZEX49fQkXpEhze0CFy3T73IGe
Txn4vFb6Nvr8mtHNLW6m8WY6QFR2iCMLVT/HQN5BChsRdlhfulk0qqzK77mXHop8xoB8ciAt6vYI
DItl/KFe1oBLhz2EEbQ79gyt9+DJWfIiD0RloM1OSTipkt3WXsv8ikoynu061tPFN63IIDY+IZA3
lVyW43UAZbW9w6RgkX9PqrCj45nf3qtfd7/vpL92bFfbF3N43/DVvXLCFiyZ9vI7ZeHspXGWHnE6
giU+OxRUb/4MZa4j7em3T6e8Nwjgu2r2mN1C4V50CPZ0Zp7WSyhu+qC72C4630HlzKsdm+0CaPSs
2KyYSdCoeK9a+kAsXyTJg93rH2Vz2VSxHzUjnDqcS7kdqvp+7L8Ugl5VaZ2smT9FQeFoJZZEsYHs
G2Ey1N68+WONpqPv6xOGgDDThzhTGC+q6bsQy6kbtjqq1Wai0rncCxOXOhirhZLQBkuqDOOguvK3
I4ePdSeJqgzjP9kXEk8bCuzEC+qcKF3DbD5lberMpLLhisL1VniWZBYcXq0k4xd42aHr14TEwV4w
VeTdj6s6pu8t202QC4ih4K8wteti180T8jYl3mr3nDjVzRbAJwID/YIgYNHrULWr+i7Lu221cllJ
J6mr5iZJbjrkmx17du9bWhXnvANZI4Jh897k6p1BXd2B8y1HZWXXeEbHB0IEI+gFjqgFh3ezheki
jgpqRIgyyEEZLRI/LN7SmkxKVZyqijCQTktCp6Yzasy8/5x+iAZPhEk1XnoaTPqhu+ZNFQNCHQbe
k7wx3/Ep3ayKd2cQj57GaOb1F+hkkgrSazIgsuzawU8Xgwt+a9m2jDWYLOdF5JyTOp86qhc0Vt5/
xtAcR5UyyHb7Gkt502bqHGskZpv7b8M6N0Iru7yFBt+A1xKZI3bWHImaa/phLD8tgXiz9Qt+Dsk0
Ie/cUJ3pu2k2YP8OYxauy3GVVSC2NJKZHZiN+a0WAilTvh/tk6lT3nTf5QnKgARhyuvpojJ9Thjc
XYVZB+6cBAB8lR5WKt4ekG+ieLPdAkNz9yAMLxtouFzgykpifigLVMY/bkYIGmV5bHTsDj2nPyyl
+4UCfkaVx621jhb0vt+2jz0+myZaoHBxBZJrS6NZpu31mQo+TmRygEiVHL7QM6rrFT2K5X4T556l
f0N3FPLt3sg2XQfrQjJNk13kdkCW2ZUvLRDnGnkziPDQRRUIE/KKfnqoxo9kCMvxTjSFoGBjfcwq
5vNbzfGV3qY51pM38oUb8WAnF/VXoFNbn6QeIiiUdpy752E4ZQhoSIwYCoIQAs6XwXpyCRbiS3NX
Su12KcwKotNtPaMLgdnb7CPgQiLCtHoiDkJ2p6E8rLQByn9dd02JwGlDlkLvp1KCHK2/TQJEvv22
Ggri8jYbTzyy0Ka6/uKQu8AoVPJmUvupa0H7xX8iGGfCyM/mXXwtNJ0bRzWLpB2VbMB216N046Fm
0H/pvYMOlDYFBtNr/67Mz8b0bYifKbtuDX8Ai86434rAzEgF/pPWi+a9bnO02QyonPcTzbdYX1E9
ed6fbsZNE9fGMyu6ECxR5Ipb+5HrIf0c9Gsr/utpys0+SbdmJiaE3URUc6iT7wn9bfGL5aMyn+lJ
qpK9miMWlY8KUkUCt71vo45Kkjn4kmaVjgAknhZRCvny55KEPdSIAhbfM6xdjrbOMG4mq63W6ZCd
GtPjXje4qveFRN+Cbo5+ybz+MQUvTXXRrCMe1KQIhjfEWN6CsuC7IfpqJKdmjEFO9Oa6FvGmHKyK
38t+tXAD0ycFjzeevEnz1zRErstOSnpeiuyj/mWFkpRda31cKWE279XunWgowmIycAPJYkakc+ur
5Zfj+N54lY0ezOKroIBAK57cNNbUSyd3Zfub5SRoLfFAeyoFcMWTUgRtdbCbg9d9GcN1Uq/qEFgV
fxXN1O2j015y8hd0+wuUxh0/MGE06MQUgOpLz4UKZ4CTL+MoIPGEOwLlwbyR1L1RJkTSBPv3g10/
cWHAxyDUNVzH77xLwgD+HzTGyYByneq9m5FZonoAzi9dBnHKXOFuB1Mcp4IjU/8ChyAOZnNiZCS0
BgCaPllaoOnQBnFH9gRwMKk4ggI4xXsd6EIHN+itI/UTckIscyvIk+gR6tBfyFYiz7r4IK13t7pH
F+JZnjb1a6O3bHwoUHEAypXxKKIKaWYO9z5Wl8p7rgxEGkxz/DsYSaFfygIghuZkxI3oQabYG0D7
iNmyY8ukGuKgVmetPDLlOMlZIMhrinMCMuPuai3IlqhO/lq4UbKrA6Sonv0zuyjBWdGTz2YVEVlf
/lj5hJzgVgyK8aNpPwvkdFty1uZ/ijSR2dAXRHXv/Cm0fdWGDs65+1FD7eT6t6VhVl+IbpbGb8Ga
srSHRnWDqt8bboilJsnHHeCnr3dP6vqcrTzaeeNj7gSj/o/XfukxQfyaDOZZ/7KgDh2pXiuyUwm8
nH/mUL/AA0P1RVY5nCSdFgqG1LNKraH31rgtfgSsSOA6pYexOlb0eqejzMYY43ZtZNMYCDuWxAg6
NNokEe4DFvVUPs5UXBMqVIy3iYg2Qjj69pTbEdpbChBAwp5LY19A0To7R1yQtzVyfxcK9qFmoIa5
tsMFpxflFfQ9iniUfxNPTXeZWT5L/IXu4Ozb9WcdqKPi8BVKE/TpShxJrI9MJpehBTyrSDP5Misr
AH6xbEbFlXOK95Ir4d0rjnAt1nwWJu+lTV7JI7uwiXF1i1ykIxJpmnVoLD4R7ZJp8QKQyibtWO8Z
89HaxlaB1BiNsxwfy/VfgqxoIL21nLANLV5UdmRPidnnC0OASJyNK4NOWE+9K983ALK2qLgHcNui
I5qJLvZmONDawjCsOIiZDQoQzAd7vBvdLSN2q+7oFBWO+WmfLlVg9PURyw8MbKf+OJ08VVZ78UQW
WNMJQ4psfwu4ZMQLpEvtUa0gJnrB0xYPoP8mVHzDM2dQa2Irh9Jzkt20Cdz/U5ilycuAckrXkO1x
kWukEC5THwuMwGplQGMzr0KTt7kKfN/780SEQW+/6YZF86u+K9ZzZuHJoXECcddUaM9VQac7Lmy4
W9DcQgZjxf04YQ3wjjrAfmsBQKR2SOMKzMg7cf1BzvlXcnq7dnlxHHmEeAzrWovqcrqtxWeifiD4
eihAWkoU+LJoGVkGQurUiw1orVUHQ0oECWDvzY3g9qB04cQSv6UsglkWnfyHmkTpdlTIYZH6Ar9w
TW1itAx3nw7QJ6SBJv5m/McaWA7ilHN+Ct5z2yJEXv1Sxe+munsLcHFFh7soLzKXu3zaEPttp563
aaI6QRRlpCp4WuziXybKyGxPqfqzMTx6js19Q+YOYW72PalLtZBbOmhYCaHn6NPJMHD+m4v21a1E
WJTWgcFnr5ODZshPvdf2G7CZIpEwwoOW7Dy58E1QJoIzabdB0qPCKlVG/mwV8gf/arwRweKpwI5e
R4m5jjov7UZ2GIRcnn5rTffmLu374A7HhWChelIvQ7oFs4Npvz7LAW0e6VUdwh4P70MpI9oCYtzJ
4doKfyH1qcNMqmIAGYzyvwUOqRgZTqUaNeyminaz2irMk3PXPeXtTWjo6Sl0R0z8kGUTuYkZqRHf
mTv5W/5lDva5rKVfYjjAXx519YqJYTsIthGPtJvZm/f3uogEe67Rbj7tLtGCpqIsjVMlexYf2rUr
7UzSOxd9ejdB7ybMaU13N4gA/BE+pbD7q3kdwf/525ZcjZnNrNKKfwqFQKYlIn7BQ2m9DZkVTwOM
4Sj36DJQhNKNJpm+5QtPl9P+h8jQBqF2WWi0vkSGpV696ebqP1qToA5gtfay5LBmvEBkS0AQM+Cl
PqLvBOtvHpqGuYPQwzFPax2RVCrT8+Jgm8g0mtYQrXcdDo6eoMsahguYssZWAac90qjm+KnzUvMz
R1cfTXV6qrL6yS4H7kWUT8QsaRVNqIxDuvyU035VD1vb7qsucl2YBscLVzf1lYQJrWUaKK4rAWqK
cIh6auOUokN4GLM/rVa8cOCZ7ISlCZ6gQl8sBfAaDEwJByJRc6VwRpiDh0KNVRWGFUCndT/MLnnM
RBXjrEe+CyCrjaE5wQrZ8zW5S+WJZPA8WFAMWXOqvlmN7btgSmXyrXS3pnpzpj7Uk+ZYaDQjDTz5
bb/XrW7fsa1lpvFJqcmz7sF5SU651Pm2c3bthkk/pWEA9FtyNJdI67P5ngSYRqWaR5WSXUwDqqRg
eS677K1VzeN9TbWri6G/YNbk5Rgjk1oAN8GIun7m2xjkYLwmwNOco9E/17I4TDPRBPcsgy4ZYwMV
vpPZy87K5d7mR1mUbTAzxI6TFm36q5vz/2yLxtGWZQDUgVzpA2Ed1Eo1AB1A2Q2+B/qFHmVjfKgm
QATinGgZ57jKOFkwPiho3vvui/6eY8uhSAfRvf6DCTaNnUwNltp6Ieg+MMhrzYo8dHOCwbSBH6iM
sV0zEXsXUpV9S6IyQvpRyH7l/63wGuXBnojV5+8SlQoiDntn2+AQI/maa2iKEWwh+9xKBxWb86zZ
TmwrnOGOt/ALZkLOgP2WCVe65tdN+yStBKWOggaaryAhgCvLPs1K/UglPba65ed9fvC09HFz2fW3
LsWKODwM1nSuoC9cyLG0E5e+tc8ax8+QM3PQtJfzU12z9KKoxUGCHNnJdtGM8TkDc8TNE+lEzqgJ
DUqZ9jA1STSgZjMH/VCkkpi+7DS3MJ8ZM8WQf1Y0xi/iJyHLTWaEWNv9Ja/7a+JQDLq5L6rLC1ZQ
7kOiljV9ehiWkATGlgb956ZhC3W3CGdnmSadsY8FvshGrBcKao62nb3mdX7u7cHXBhmBq0FOVfds
3CBV8LWU21lwo4op7kcuy/xmrB3xOQTO4oW31miD5l173i9J2wN2rkSukTNnAffbo1UnkTmOZwt3
21J/plsGaC8YbMRB1VFfeFkwQ4vU8DV2sV755efRLF80V79O5OQ2nsVtoIZatuyHTWGsLwE506NT
X3uqXjI7CeuWCN9tYJs0kYeaEm5hzIuDWTr/SAu6SMl8SfnYi6lN0dYpN7MDT5HW8KFbHBxrXYMM
mvh49Yp/AgdDpNDmGB/X+acduzlQzJaJ2aj/pnImwL2i4g1yGijMbdH0IHd2ajP/z2jm9giYqB0x
GivParlqT4Nzv+gsSAASki6OAWjWoETVnQsNQNtemWE7qTr6rg10NCzurfEzqHc7qmq9VWX1kKs9
EmKPHH1dgWiUE0tgg62yUjqP5iIDY/HUf7q2e495nYEFGTq89sdrVrSvs4e8aVP/nERRKfKqsKet
EFzKAkqgZKVzHCGNqmY2/XoGo7U3hDFktbv32DRamazkn7V0P4Nrx0ahPFZMUH02HSmRsnfp4L4X
RXkF0vOzEaOxQx9YpUUZRPlgKy8uDnFqhbVyP8ritrY0rClYKJ2hOksjcpK3caQipP41Ojj+IVDx
0BtpGsxKT7q1x3NHVgSSAatjvFiLi3Q2nArZ1/3xXRcCnRr77lYIOtzDlCIdstrbC+pBadoWSx97
64vedo9aOT0N3XfmvJTawraBBgIzo2Pnzxu/n0YlfPBHqzuuBRCM/afpsYo61sti0/oShAzNzfSi
I+/VrJdBWxlu99nyl28cwJh2xzbSi5l3dck6fxqYD7eN/Bhm1McyJxWxlXsxNy3z3/qH+h1I5ptm
kWehXUzzKFQ0nkxyDSLOzRhP2wxhXBV7illIInn2PNzA+T7Fx7K6pHQ271OPRrl/bfqnZCbY9UPJ
TAwfiLirU6VjXyVop1X9fCVjoPZx98+hPYJsOQbKwV9P0GD5ovIylOlBKe7cYnebtewB6uiik/Br
jMP7spwI7cNYUEWmVoc5379iPSQ5xyPflmV+ZA6F70MfOSpgfC1fTAaDKfdgH7hvwTcyNb9gpMLa
+tQuxbfO8VHh81lKmH9GM+kAhVLt1cPgFAQErZjGtuXZZsZC6oxTD7YSQi8a7A/EqcEy86SvX04a
rsQd299ud7L0wi97ykNBi5LqjXRLOI+DtjF5sQ0nSRNko0OFbx8VNvZmUM2JKEIEtPx3jrbZxova
GwgYn1NJyeOgx0sN3ZIkL5NAb8B5LSqF4iaQacwvbZqSuFyft9w+5phj+hn1FCfYuikPggWCPl5j
PilMy5n+XCkfifk+351BT/lGqY8KEpL7lcAfTRj9hEn/fmBrS8sMfHcbf6+y/ugRRpBhDFH8WTbZ
J2D2KR2g9lu1jlxaG3gN7OfFkvsRYxWJRN9jufwt3ohDzDiwRO35Qx4TVNehWHtgszZ5X2f7X8ld
v6PJ6U+yvTmVyo1YU9bU3slxq9jeM50f63WcdII+1t6/6yi0Qb3MpA7IgvpbdBR9rxy9DQpPwS07
Mw26Kkp8rHfYiXd3sWktzsR9XsbGfFYAJRbvnkgjiJvoLjQ9XcU80E03+xOj/ap8KkRKdyVU3qNU
/6s4nef5vxKzutjeTFD+yblYpfU0Wmkw6AofP0DoLjNzVqryMpALrA0ZmNKPjrpISiY6O6vgnnvx
YoA91i7W8Xk5qJiGePsCxqzQYXiZGfwncJ4COHNtliPhEKGX6lywSIMaPKD8OfmjYy0PFKc+14YB
fwm269r1ziZMYSL2rdOsc98AozMkrcANPLZmPx0RJx3T2UNdVYfdiEyBdzSXxckw1Q+ClD5S+OwZ
54WetXuaKk4UA0USWwB1Wf+GIo0Shtuu4U1H3tXQQobTVrLiNEKNUqEeVACGRgcAbEtJWlIKrqu8
4Gv+WGxATX2D90JKO++xQ3w0TvHeeN1T0vMtdfb01jncIrAMGWyc+4Km9trSwnXcjCkJE7rnooFd
9b5qXgmOxaLulT/LJj6mRGc4214osPMJI5HBNJSNv5aTcSHEg/520d8os3rbFOMqnS6NJ2KJ9kMp
P7E33BU5oVvX/6X1APy8gTkqjLkVGfRqJmEbyCl60CgJibQOdMlY2n/l5NGBRCXVTtvKm+ot70Ka
t8W+5xT0RqQQvzqJcm8o+nJtF/GYjBhhMwqdJk31Hp3afjVL8VMWwCIkkQywylD9BkU8viZfG5Bv
TjhtwRAD/j7RG75cxwHz2Fg5MdpJHMfZMTHx7KHPJ8Ub4j/HfPeKxvWswUqNKsC+yRO/nhq+GWTd
op9vprL4KSQaiKtq5b4GvzGMMXZwgmo2DjelAm1ofG9qPoexvqbVtwRgHdfiuHjKjmNRFBTgCJlE
Ob2OCqxJp9j9jkk+zheB6MmKehPQ0C0FhggCOyiQW9F+s+ztPMg5GloPbVvuOz2PtNY7Db16q8HK
2kx+0AMZDt53OZNNlozYX5tDX0O5g00ZOj21RMgTAoWviywqmfxt/fqTq9G6CUpwidRmSzM6Cnwe
Vp47rIc1njbWxkG8iJnsXQU5UE9+9zz8olfuKk5kUQbS6cO8NqFQEPsq8kETBABkiXJ2Te+8DYQ1
asj+Kmb/IpyL5K0c8piMfV9iq3B4SEYaPlfLZZ1RTxl23xrNweq6OK9oXyOVIM8bcIL0NKsP90x7
Saw4SO3AT+MeHWZDIiFHXLg/RNbvp3s/eprBbWDbBAsS9LBYSAMIq+PBhrUnpWowXkQDhKn916hV
AKsemeKns6aoScav3vsgbiGcxksFLbTceZrkbbOJVgDQFBBBOv88AolaxlNbpEcy/e8VFRiqs4fS
mUIqM2EB0GrVKAEt9TA0aD5zRo5sZM76EUg7kM4HY0ZKdc5Pu1Uv4PzdnMTzPUoa56hOuCV5SYDG
3BytRz1lmCMEKnjINM16pCgv1BT04Hz07ZIcaqEewQ9ulA899CVKehxcJXG8orcO3PNlS5jPxpw9
ongdiM/GU/4A84l6kq8sGx8s9aJD6GyJ958HfFobvJm8rIWiRONYPBZYm8vmQ3LxLvrJnMRDqkJ9
G/ppzRe8uYTkdiDF1rhfxUva3hSaXrKFzjZ6NlR0S+7kHDPdDdw1iS0wPyiDKl1PC8BRAVqwrETk
uCbzDfhbRX4ewIXHhM9AfKa49uSMf9ryX8b60kjuUuLb0dwLuqfcLOXOhqKoZ39UirNqQDPTQJX2
2hG/0LueM+OZDo5jVpJ7Y5Xu3focYuReF6l3sDrutqj4Dynq7LsDCZ5D9pUQYNaY8/PA46eOw3NK
Q0XHr7f1a0MAU1JBnA8zLYH8cdj8CnwmjrAIYWblSLWHxVMf0hpB6NT6ZULomDfuZw9KwiKSNNFi
jdAxF0lJSiOegXvZUewd9WNhq5RxgmHBBrP3NElANqAlRCjh4uGKGMJM5HPvegQ60KLTvTvpN7FA
kBhvJTb3UfW3EmYahVXPh6nfty/8agTkMuKmvksy3yD5SZGOYbn63gEy7/lYKiZ9xdhwJiRUGit8
vIzm2W3QOwZxwIds9UfyIIYuTGaCYtT/FpQKhD3vNYdqX0TJFZCEji5jkzpHAFQkpMiW3xxYj66/
egrFFd0aVZs8Spw6NnwMZb8wGGc8j//SfjinzYw1xiBxqTp0bvaBjS/1deTCm0v+v57D9Umwe4sd
giz7t4qJ1lLbeLStXbohgBs030DOkwFuLAQ4bCVJ5ybOntT9U0z1v1ERV9vSXyh4u6oyv1Vu8kro
tG+AWzk69ntTe1Xy+rPSpmDsqT9ZzYOq/LRYbTHzsH5ARPbmcrbQjpCtS/BnTinHhIS8WMMuA4hI
QYaLwnraiGTB6j6ymzOw4Fog4Yeo19RcbjZIfgY7L+byINW7HN2+VOs9Nc3rXnKDz8bC8AtBmZT2
vsjHIx3kF/K8HJeoKULRERS672JacCd+jTUyLsXZZ3OcYAKX7d/kPvfyBZIXCd2AgQg9M9E5uXYG
Okzv8gjg1jYPkiaW+uNdaDsgbSwmDMOfXtP4i2Cgx6mcP6ieB26fAc1pDFVcxuwSlUZRRP7G7xrn
fyZx6m5OtikqHe1TcxUEQqyYaOWyKcTegD7yTJEH5OwXGRdBpyM/bujaFflFEiWwFG/N3KFRYJZ2
qWbKQIIQJps8oh5Z+a+Z++RMHIboDlHdUCRNdjQRmQuEG2odarRiVMQtIGjucoWcVFITOF4YJGht
29v/c3YeO3IrW5T9IgIMBu200rsyWV4TopzovQ1+fS/qDVo3JajQ/SYPEHSVmTQRJ87Ze22T2an9
nKZvjX1tcgeRTwXt2eclrEBpUJaoj3Ag1GSOe9Efcdaep+ojR65uEQpqa7h1k42C8AVrfUacbzTe
EnedZOfI5d0sAfm6ISE/0a2RvdFLkelOD6ioi/RAeO9KQWAOXYU0b29gaNW/IgIvuDhyBkMkPJ90
mCbJXNnJDsOgLTiDrkzxYPk+kenn1t6G/lfev2JzmTjVC/OahSafnmImRiQoZK/CoXFBKF37YNdP
Fcyx6GwNZzwafXMmaqrVsPjWj5ixPJMtG4EEO13PgTT7SegN4+7I3To50h3aUPSsVfmQhU9xj+CV
jg3SD9N6m4AZq23nHGkxlXm8AoU1I5LEdNINEwT+IxC94KpPEWf3PicJuuEsOjo7GXaCEt1e3dy4
prXQiY83Lez5wYOd3mvB2fCvI4grzbuFWz57tFi0ejtYOt2jdJaS+6NoEeGpXhAse5WYxECROkAd
IiHfoyb17IcMK6mJ0pVh1HLUbjHHbBPKIqHiTc2/plpEF68sl9sseQlqRonQEsr+mXLOjnEzUMZ3
13a5mOO1m+6cjD9M9eGrXS/Rem9V9OiFSJDbdYYKOVPn2ZYVarvYP6U4/odTwho4brMJX/sVyRHQ
piaP8+45iQ5yeIOkIdVZes8FL2R5dFl8M+2cQt3Ub1zabx4c9Gino98ImH7Cu0qXw0Q3YeR4U/6I
Ou9oowuMEcZJOhyuttERcAMAYIp0aKnwo3ht23dVgYSVrWxiQt/MSiztKkduaYF8UrvK2pCbR0Qw
l5Lit7jWFXQkeDc2ssEnMn9RLeK7I9o8Lc9O8IUfqkYJnfCGo11j2dI5NeN65Snaa/MSjmyyvSd+
2ccAi/kIoBptdyg/O4Y7kHQGuIHP5KogrnGmD3MgW/owoQIzShouknirtR/ra72j50NbhwCrWUQP
+0mhbnWg3erbjuO1O5g7pbaW8WSJoyrv0/TaxDQYZxwH1ir7QpnvRU/ZcFvW14HrQhTZS0WpS4kP
q3E6d+6PES63Q5Fi7LJqn8tirY37AmWc9+KomY8KO60/S1ok3WfX/0QatpZ0iV2kdxm2Um4VQspZ
FZFeGUZ8LxtrKavmsa/NlR06x5FOC+jn/awt4Xkosumltq2bHB4GI+rnWlqk2xg/5lwAU0sOyp0R
L+3tGEE28nl9zhk3zEZRYWB8B2KG6p/JMP6whaZpvPXHSgZLFbGMv6gQi0xHCXg30R0MUNHV7V1K
A24CCZjx2hXJYcrnOuVOegM+09sxedConOfAJcEBP8xiXlHSrB9Nmn59CBhWrIJh2EXBUWN8lE8v
bfneCxxH8X2B2TGpX8P+rdF2EYMzq2JKaM1Mmpupf9FcvBIC9kR5MqjFIK4ifh5XutMsm+LYF585
SiBvskmmfvbSiqP9cz9dKaO8LnKeRwuDtnuLQ8hhZK0nQB+OOZtzOBEGQ2oJ90vZT1m+G0Oc0tku
Hh9a+WJ32l1MOEyGDKIzf+QTuzuvW2IERJw5eLmBTO0lYlTzyx5eJflcNMgAXCVouI95+xYEXFyM
XVHfnAwbTpp2wp0aDFtZ24wmQcveRoFA5kVD2L0JUbomnslG9xIYbCeRwTGA4xUhJI5OB8Jq7yuz
XJlMgw2S0Vo0FJE6yLmtnLKhf8zpKjndgbAkjoucN//VdX/U8SZK7iUM6IK2s26dKyTBOXeCjtky
SJC90OnQDji3OWhyPkPa5HiPUiWLQu47BpHZfAKnrDEhvZtVhhGje2GMuWwCXBtcy6LwFsq8k6hi
MjxGkO73RoKOEfeCk37VWbkLK/8IcH2fGNea9lOX1w2TR5vTiSjWdDYcP+BPPAxN+xyJ6jBzmhnx
66pHfMhqr/DzP1feeo4Ur53bsUU8067dcZdKZE/xmrkgUv/HwHsZmmqZlazh/FKiLxfG2NNm89bh
zMrLEdIa7WssnYWIWA2HYWHjwm9LihZADA0raY1iOrWzpR3dlG536KneIVltppjaxSRgtiwYpoHt
oMYai/BKlPdwrw5Bu5Eud71GY+5hEseqhWHPSxXYLrmDE3UYAflpYbtivMJaO+u9kVVgKF21bXJL
BtdCRW9CQLzwaAC5ixAPlKfdBfgwLaM6jfSPyu6uhN1Hc1Fq1qKw7BVYzJxkqhihWxl5qwSrl8bI
t0KiPEwHBgXLzq03c9mT0dycWLJNLAKCOYk9e2yIC7J+UvSBlaowc6b3PsmGKRidON6rijXcCI9h
l66l0PautFcmmYDmTKGqxBLX9RZXLCO9CW430rEEKX1nrJtaO8GNWlXoD8LOX/pk1tYIOsmEEiJC
7IviqdOPevuS0ynQ48dI7LSUyW3KMkMzpbHeBzx6ZlMRB3sqHC6YxDAN6oqxuJjiVYG/c+BfGpx4
U1TFoavYz5XxWVXDDThuBIeUytF4lykXnAzeNbIADkGqrRxZLhrAh8Fwk/JomYG2ozLaR4BOWK62
vnD3pn+ExrtVwQ7XLUMBAdGxJYdb3RmDvm5zb1Fz46qMU5oeJMXKt52N7VPPee9GMn5NMX0spDtp
wYAvkg68pwkhUZT72hkaKzMVaRtogH2fUi4gW3LImTsE0tMOWhfhai8V3cwkqF9TTn6HunD9696R
+blLipi4BdN/AgrXv+tF5QBF1Z2QGQBvcanHYmHCRLzJpiil4jK5MR5hoKyFBcOUVNENUKEFFzQv
13WqPgUr50Pewwdo9ekE8ujTdSaArK656xOedK0nDjMO58F+HEfJldA0cqEizbOv8ZchoLMik5mv
htGLwpqiIquVhSYXWU87IU2Po3pAxdz7D26uZ5u2m/lbeRyzSgx1cXKEjJi0hf6iIwwVxb8f7VVb
AeU3YfzYOruoh9VhLbMIUl88c6ONvKnXpWEENzqt1ys/qjR/tqp7y9AJzI2JWfGVfNEcpcpo0YMZ
4+ocae66mJPaRQVLHCAJXtaqvIV2fhDkRXkhoqPAxrmR/HRilrV147b2osyM/t3NWoiumgzUtVuW
PVMAkt+3MmK0hQ4bK3YZqABCDgcGAKJTQr6l9C0U/TLYMkjI4E61jTqPnho3eCCzc9V03aHAX3uj
ZWIes5Vs+XFT6dfUTjgsIIystDaf0M0U4b6u0ugkbAWtAYNxvjZCrlUeu8ESMFJ5X+WSe2TViIlz
37rjFwP9SwBL4R/z5hlrbw63/jjOm2GB3BK7B7FXqi+YXMbdZH/QUXX6K8c16SH3UKhNugRJxwir
ZxjIBj9G+1jTIckWQRE8xBbNVx4LBo3/o6aVktNm5ZbP2FvCZRnY3bbghLapI0+/DkyyFyZlZudQ
a11GGU3psfT31kmGmgY2sqfdmqqYrbDzWwCsrde0cG7cIOxR1IbOc0lj0btq3CzecRuCB90vqbGa
MMOMWHiA/jy9cdq10j2tXwVeRk8UorJ9NEMDk1OfJ5uabJ7bhI7vN8E6xh9ZLyZZDp6gD+EYOv+7
yHIwBaa/ZCLcwxz9l9zhwWzi5lN13S4gottL67Uju5XEe9m02TprQuA+eKQQlEC3PTnUDnpDHU3O
dTuW90A2n0Z0cd9ETvyRN2HqqMBs03Fsw5TGxXfMcn9yih7gvt/SjfAHDycaqxRJ5Sgtgd18E8Xx
R96JpWMTlZ7UiY4XUszRIL8lcfhTFkwuK9ASyVV4l7IO73J9nl+j7Vj/+5cJ8/KnzZ8lhRC6Y0sp
rIu8k1xXToZDkzTjqJutPhix18WEbyCHis2LCGKLQMlknRlzinTeY32zNMJrwihbmc7ccy46d2GL
IvjmIrj//WIAYUzDkbotTNZVkwik/16ErO+nytErZ1nYibb1YuHeNkHa7PUij49RPaFKDYi5KEpN
fvNIXiSvzJ8shWFw3XWdmGh5kbzS+13FhsQlUfWQbFDcVEuLuBnifr10W8TS/uYeXNyC/32eJQ3p
EbsibfMiE0xLwK82BAYtc7NsDnatg7b2c0AJ/77Vhv7XDyKL3SSFAH2zNceq/PZcUVzFUNltwtHx
FuX2BIYk2emhdU/i9UEoB1CDtSUM4aNNQ2w96skO7rwU9gk8lytLE9dSx/dNtrc/9tvSDT6lYXFa
oXWYF87t0LXwGNxzGcEpVrRsTVNtXY9zqawdDqDVewOxJWmK04h7JiD/XTMdmAom6u7o6AXlKtfm
9lNGtmb7EYWY3oJuAylsCahjoeXTTYT5v0ffLzVGBILuA2GhDyE2hXrg/2v8UBpC5oCGd92cwbQ/
Dv1L21E5Zr79ngMRHej6kvO0pSNtUwUjq5/G6CNET8+VwJMcHsIm3YJdeJJRTG8WIXN6SzNnY0xz
i9K5zcv2JmuvR/EFlmqfuPFOunLb9MOua+jkm2T5CpWsHRsTWZzaHGlMDKnXvTHe0+h6bhqODZNH
9rNiIghfooWM4djxSm+STwInwkXfd/WCgMYNMbnXWeRsIQ8uIbXhIuY4hZ7bp2Rq6i8fDlDKpmew
//RIgQF1xTSdDBREjg6JpkEDRmOYhJSWkKvqKaycdx92miT6wEZ5AIOYq7IthfbDFPEWbdwDyScI
FDEK0X0GPHSs58SPd8cMXuu43+jBqdBOKTRMv4WHndigfdKVjWQeCdWa1MB7XIBuvO5gf2c2NBqu
BNZDAsJ0d5OTy4ns7UgsyhVhcQuteJ7i5IOA0B3H8kKrDoP4ILyOJrO+NfLoTqO4KZ1+hYEDeilJ
kF8Kz89gcgCgbK+dRyHG7UQMCjkn6H1tzuIvGX1amUMKKR+DljgK5CIJ4SI29TAsVK8jd8RRu5H+
JTN1+p5G+QIY+gDAY+O16TIBuOprL/9+5+al4rf4rP+92r+9cfMb+dsbFwV97zRR4y/bWWIp6ia/
1fXKfupJ0MSA7Jk4CBPVq29SrMw/Fk/i4iTSvF9LCqXIxZKSg17LyMEGLlS0wZ2etgWEP4z60WjH
N1GXD8s+LrigI4Ja35sQ4wNNmjCAdwaazI6UahVq/c6tS4Tf6CW3oE6KlynqrENhtPGTY4T5sxWl
BHMWBTiowNTbbKmGYswWrWOLc+kqFL6mPjL1GdqzRpjDruhyq1wUXVuD6OlAmqUOQrsuMftDWXbT
wS2q8jGEvnNKu1bf5aVV37YUml+sBZOP84MoWOCkFQ0dCZUYbhh1NI11YOpd6b3MdrpPX9XZN+GH
CIf/chcNIWxLSMMhvftijyzg2nZVp/vLTuNHTbTQGNF1M2Rc63aqiLYEYeALuBvFDQbdjWpRmXAw
hG5FICD+0I84TMG/4+vNOfK2p4SZlWRML7R3wPeoHLnQNzrTkgR/bBl6q66YFiW6IGypQ0o7+zr2
CVwkpF64Bb1oeeXh72FLerO6+kkq0ofpM7G0U8H+tHg51LE2T0P8BZBq5TbItPyB+S99aQ3q22Gy
RmS7Q0tGDzCxkPo+bjAFwGzJDxVc+TBcuwra/LPkUFdj1NJww0fyVuLuwmjlcEIpsH/V/Uib8Owb
PRV2B46FP6bjt2hxQJLgAxOP70l2X05nLndXLklxiL/pBQtkFYE6Ei1GhFKpaQcHqVfWJEcT4m8x
UbD3pHRGXwmqPardao5rZ61dB4RZJHe6dhrD54hEgsnikDv3Bug4pj5pyOVNCoCrqw81B8WQgYEj
vY3jMVIWH6P2MuNtSNphfKg9cAJamu2HAySVid4qBeXQ0S+bzfWR0W/CFItESiWPqZyBQdTXn1Nj
nMGv3iqP/k+NBXzY+p29aGUA1SE8ZAxxOAsvIab9mpDmzaMjflTtZ9nb697meTHuc8ZbQFZw2D82
HKSmwlpV+Yvk4RHkHCmMXhYmHNe4s91olTX3eNgXYXNdeI+ut06r21h8ht6EKu7kYhcI9x2z+RbZ
HFANlDrDqVHXjfNTg4Qodcwf2wizgV6tHO+Hyn9mhmKeYy4DFlDNFTDDbOTJ4SojPcLncACbyKvo
ieYBrsI3Kc1Nj0cVAMiynyNpaIKB+F1VDNjooHo0olkCrm3JpNlM7lSDtpTuAbaXeNNzgizu0OqR
EfrDgsGFdJO1QZxm/139o577F+5m7FeaDQHqXq+gLNKWg66AHvtaOR/YYgbiJQGa+tpWNwWh2DAB
6nLdsG4Ty7vkKMGUCK9Gt6nTR2fCsoAvxokqRu8c8LyAwDwytrsJfpf6mY9orcv8pjNfVH2vTZJ1
z1oJPT7ZZr9vnFcrwLqWb/tgVieTk46CBRlwUT53hLG3DGztUiwCRdKjZe8JduyRjqEiMcp20Tjp
qYuMDRKANUvR3HD5rmz7W9VGHCHnK1Z0aV2uPnmQGXWX9c4y5qSET3tk5SB7tD6qwR8eSPtNtkVq
e6ckd+JTZ8wtzQSsfGcLbZm7xrAwyYWGheAN6yYR4DaUTRKcwjXUKj++MZWOz9FoE0XXVlnop1WJ
ncfqoaCUnDG/25r+spbiF3BsAh11i63gvzvipBUTanCCVGvMyqtiwu3ZBV32XW7l/M9cbryWdHXb
JUVUd+2LJdtxy9jwFKdKm+fkxpCOfBzpSG+9qPBoN0mXcVSbrqrW9BfSI7FmJMn+tpK1dffvCuBv
hwnHtUwLejBnicvfG7d901kNX0TT4uxuqNIOTw7gqJqwPfbCovvmMGFcZCP+Kjl+/8CLkgN6p+F6
yURYJpUWt92yNqmJdjodenkivoPaLKuI36pgBDtqsBiY6samzWgTARlk3odPYNmTk4ZZ2W1xaTfp
StQaKpFmVoM3egtsTLQ75nLFkQ6c9lSZk/jmV/ztqrmuyx0UjjTNy6aA640l4dE0XRHtU/P2Dt9w
PrkwAsnhLGNRH775xPmB+O8DY6O3RC0tJPuYbs41wG+VGhfCKro+BpmBgDtnts8QOm8b5nFtrX+T
b/vnr3OlaZBdKTnk2/avW/jbZ+noL4IGewwtXBwXpSWjTxtyxlKIOru2Klv++Pcz+Kth8J8fR3/b
MEx0JSbli+5e/Li+R2sERt9aNVo6NEstrKyTUcb67UDW+qusfdO9siwwnpBotGCdu/C3SW6KjH2U
JjNgTs8kIrXBfcU7R90jrBQ9ZFEa0e7f3/SPetmxSDq2bZtvKlBkXLy2Mvdkb8ZkPDS+n505chpn
P1DqbNmleevVbnLSRk37/PeHiosWlCf4VM9CtwSpQcyr7H/vvWfpVdTyKK7aLMRUVSfaR5HTaVpl
hg4rLcKCYXBI2XSFZi/iAoS4DGDqf/MtrD8WeseiA2ZKgiocKv/LjOm4dQbBl7RXY19HMKuQRehV
416X0spXTk52fRV74LahXGG/SZkSwvCzVrKpsZWOWWxwcgTa21CbpNaLSFxSF3V6kI9T2ZRPygb5
4Vutjj9VamtnBO42+3XsmcpJ181R2NAjz6HI5Fx2A9RSHkTbG4hFOZe6OidDoqTKNUPs4Zrr2b2O
3ghDaiiavRsYuMqTWGwrTRBYnxjJHnlfvEbrJ9augI5k0N4nFIL/ZJkovd7FPStM7LRUAVMbv2Fd
hOYqekJJ68H7SlMofjQpGbTXEyMtmJlPrmaUTzQ14kddBNXGyoeJf6auy+Y6EvD6tEpoO5mN3QHU
Vz1uPc+dBzpWjeSrFL6LhF/5DiMVpW7tqmq3gW3G4TaubVWtA93LN31eji9JIOH7xgyCUlUCc8NT
ZUKvrGN3k+oMcCOQ7Ux8nEHrN8lI/s6EIRQnWpfozs6E53lK/RA7Gx2qhGoltl7q8UOGRr1D+hvR
SJ/VWlbK7zRAJw25k+3cxqgNeBBG8YSVA8knwGw0kZXotmFmMKmxihEPFzxlCwiKj+MKKRoy3qL3
sII7WYrW1Z+DTsaaMqjRR+bIgRwDsYr7gBCqIa6SQxWTlNGmkVq3VOgIJpOBUKas21VG6J7rlKq3
CCb91nJHa9+4SqHD8xADp+jSWRZsiuIaYlEjguwTz5/+wzdi5kOawzgvLeJhQ/sEc9mIpHgRSkHX
Ipk73+XUdjcIBOkgD8G0Viqv292A7tG5SkfNxj5X+Y9BmurzzAlq9NUERpZcqAQRlMHghkCdKRTV
Rms8/zmLI+M+Ggvnm17jHwvyxZt30RjTMqttinKGadm+Bk1AkT/aaue+ZcamqkL8v7WT5/WGF500
37mgo0d28XFlWTllPk1iZbbFpvLTaD/Y0biiHYn/Tmirfy8sv/qV/139+Tjh0uO12AekfZFdn86D
CLp5xsobxp4jSU0MRSOc+sVyC2ZnQ2NHVxkwOYzABvJ48tpawCSMuPqOFyc3dnns1R+Wl9NJQC46
47N6KBF5Ra5QoOnOWnJmPfMaYQgWaF5vcEuH27rOeB96CVVggvfJiA4gtsii96nG2RHGQ3pdaZg4
qJxzEt26idgxd7YUp2iQryDeSNCTU/84Dq331Bswmxf/vi4XN12ajPOoDx2uCSRbw7uoREXSh3rr
lA7SUjKFsCGtY9GekzSAGYhP8ptPExdNhD8+7mIPloWR1kmEWJewUZdUgHwgL4SBFyCuVeRWd8zA
gIAO58QBZiw55xumCS0jR5P+79/9xx4rqG4oSB1arxbb3sXvJuu6Di1Fu9kcSo7UcRsDgY3j+rmC
EnpiYanPZUP3+9+f6s0tp/88hXws5a/uAeplczMuWlIIs10rDhpvOQFlnHx5ZYtNUNHmsXxiYEHt
2tXOsod3LaWycK1d7cuHcWz3UzDdBGPwIrponUQdBNpuXcFeR+20tUquX3aHYOjB1fO16U/7quxe
rfFe5NgvYwRt1rox5gwSgtbQnhLVxwZOeG9ZEWEXLCvG2wTcrzmv4NbBeEDCgBATKEVtSQrE6JFu
Z7LH2ZumuIeyvXba+xawSYKsvDLKlYVKr0jvHG/pDsVNnz60zM/QdS6zDIG+OFfdLbKtve5vmxkh
ONFZ9W5GFL49ZlawkDHQ+hg1f3rb5QdBhDPJTf1wS8WB9apcjZq7tMtuJ/2DziAmAsJmz4e8Yhfa
BzT3qJy74m5Csj/qTGKwjAoDF65j6WcPG2Iv+2PBsOzfd/LySeaEoVOSc3YzXMFE7NdI6ffylfhS
lyeWeK7cQOytg3kA7BuvxjJPV5pJ2II5VPGhd0aFS93AedqMeOKlh+s17dtvFtM/i9uLr3NRvfFs
iDSLQS9gDnfo0pv9umb8gHpvmN7rNNJWnovktO6IUjVQEB7JzaMvl31mZSwos2IYHRqcTlIJmJ+G
jv/N9bpYZ/53uTjAeyw4hNVfPvgd/V1kLiVyeN1C3RqxTxIok+KH02Q09/lk/M0bLv/yrnF0snRB
v2Du/l5sMKkWicbMiN0Za7e+N0Kqo94ftWNhE57Y+pZ3w9mqrSFxYlWMGEAtJi+2Acz7xl1S5chG
Ke03TtU62CtjJGPFqNZaTH/D090JKUmtNr0pK0SxBPWESYwiV3OHmzw0UKC5ZnNohn7YTmECNK51
NDIUiFljm2Ac7TD6N4YJf3huVj9KBF8ENFdfTWVDAhzn+aJiOmKUWfrNg/K3i2IKLobHcM/x9Pk+
/fbYdvGIfkD6DseZLIjXaRenryZH80VPIbKCR9zibfTNiuBCEzr6PIj594szP4gXK6Blwl9krmnZ
9HHmhfm3L6BqDQdZNXPx7FwcYFWDkNYseTTrRN/9+6P+6P8LnSmf47g2TWsXO9d/P8pwbVBxTeIt
PeBbQmvBck/6aZLpW9uSvhtYuPLieHr7//jU367wxZuoJWz0bcZ8MU4tOKpiBn+3frIygdlvZN6g
Wo10Al9lHX9TwHE4/NvF/b+/WF488vFohKaJbxkfcQEUrljUAr7MXaV43AQ5KDlqv4EO+PiSdhxB
vFtM1VcjcCCA0Qu71tYx0GfWziyk59GgHW6T+E4vxJ1ZymaF5f3g1pxYOveXOZimEfOOyPjswAYx
akHGeG0bLMHxgxG9x+jWfGZOo7OfUhio451F1RQ3+kJj1urOrOqnSuXbkP0gRrCb6SRiOCZSMgLO
0W0ji5ct/32kypug1u8Ms9nGir+cluWmRa5khf0ykCERL499NawTqI2EetuI/ZgaYzHCVgqV+H0I
vxpBoo18Nglurh8C7TVA/p3Sync3XXBfzO0e58ZrXhN5oo+4LECMYh3zXao7pnwOlgvAxjttbg/P
/j5v3I3NT4KHtk0Idq6ajo5VPWQuX1vVH3UWn7IcZTVZc+ZQA4HARSKd5hXdKuz2NwAlO72wDmMT
HhPJhKQghrgIabE69wnBCKlKz3qSXfUZjugREDkHmGg0wCWAfGvRqyXFazKzLLxu7xctQrhuKYjN
MzlTGoW7mTio+J61N1r3se7Ea96nuxYppyObBZHeC9Wj4LHPpd0QbxcvjezZKV0iyhFaFz+Umr3K
z7bx6bs+Dd+dR75XnKPXGTZa8WY1T2nVHLoRsBi6CBucjCId0U6YxgqsTE10W+tyOfUVckgy0SMD
vvo5a8fdYIIYadc9Qfak1tWEO0poyQTu5jRlC3Xw0SGJ4EVB0CJCbJNSsWRizv9r1xFaxjR5sJAR
hSWOFxySbl8fNIZ25NQRcdFtMKuMugKmsUW76vIXBnOO34iXkXOjExLROr+iBlwPgF5rkze2K+yv
IdgVE1OR9tlR74Kbq9ePMVmKatjH0IA9AaFtE+JzcAnIzbOPsieFFIHdBMOWlM5VpT49KtcCiKMz
vTmVTewc5hF0rsq64Xtr1iGDZYpeF4qfZj6r5OipDxIHE7Updd4x6KUstBRoS9MDPHYvibmV4R00
yEUaY5KDJDVk+OfAnBXQwBxwPmQRzROxJvypCH6XA3f8gePrMcFetxgIInc4kOxtDAKiIepUPEjz
K9KuJ/c8Afb1ZjAK+HO8OojtteYAvCYMdoxF9aReWtFrR7Av3MvGIPPyhkGbPp4jJPommVXlz9L8
qSxxE3Eqan37poXtG2irEd+uSneThmKccr3UP4aYyUaVvKPKXgrI0F6fv0QctiZGhjU8fLKP5ewC
qKgtGyCB7cOUxuTzRosyvO0r+aK0Y+Ifav2hFBvNJ2qqPYbO66jwRtYL234DBr7I5rTG4cNwoMxt
KnWoQCR6d6CuquKutlNCNtcO//oEgAdzpmIZIVPnqquthR1XuF9Bi5BNbfsQNV+ccdOlHMpNKqPp
PFEQu24KkOlVmfWybeD9Ya4KbRzYrc/QHmgZyJpGzQaMBh2oVZEhPK7z5l77Ug4IHLkUGc0CzniA
O0asJcI98NbND0sbvaDXD3vS6x+b6k6V1zGDUFgcZsvAYoS5+wyvauvH053mTcfYgVK6rFs6sUhZ
h1nnrrx6k0EiD7+plv5Sz6L3MQ1PslPqc6v+v5tlX06WLKkRl45gnnpVxciw41qF2H6iqFq5CU4o
jfKEpqRm7pWtE1/ShkH4ApwtwLnXFuKbSuGvm5nnIjozaQQ6v070v1UK5liZqo+osOlYDqccetEj
rfnhIN0Irl5T8nAGiXn+9+79Z52K5MlwJQMTC9GVdXEu7ClNPOp9lxlvQlAsUHiMIeI91qW1i8L+
49+fxonzz185a6xszHgec0LvskrFWKcyNIr+Up/18NG0nsLHtAZlaZIFy/ku4VXvdiaRhHibK0Qg
x9KwXint9zYldKbAYvi7FhYN/UkjBniIdDXIdnNaapCPCJQI1wT1ZgPAGkH9FIA7/RCF0cTsDwq/
fuVG+OWLYxvdplBWBBa0Enx/gD9YFKvQhOEZGeixOEVSOMDfUeZ9gauhgaUe0gqrcFPpaOLd+Eto
p6HxNmThAfT14MjQ14pwcyNQ1U2S633IFdj35Kz5Z0rPNmsaL2FIHCgdEM/+mQDvbWl8sCg8Vj5v
Fjuzl1Ko+eeCwmSQctHqm6qq900brys9XNoFw8ZiBvt51nD000ebMTY8CMiPB5/VTmFt1/CLBDlg
Egi2MZzZGEkQDqOAoboB5cccOQK9zH59wzoCsj1WhORK/DLpbKYuAcU+gsLVNY/Flx1ICdS6+RoK
+IK0YI8wXo8LuRd4QoUu1j2bHPARMMrNIpXMaHJ9lTfuTmIyijEclOFet45R8eWSgZzBv6P9SvOS
fPFjGbyJ9FEAO23ttyFpkXA9AzyvBvRGFbdWArYaZrCXTQxEZQ/HUZzH9idTOzcekEckjLnEpmRQ
ZKlFzkDcjD9mInjCTu7h3KB3vjHQczVMnmnJYSMlzvPGRfxqEVzjEmHXIcyQEb5E3DNBAGdkeMnZ
qi1tLSGR+WOxQk5He4bRyLgFhLHqyzcFDMR678ldVVSUnXGdZ6BP9Y0dzDFk65jrWolzGLxE3gmh
EeUS1lEanAN/uy9/Ttmt5La6vGbG+FHld0kdzplyYMF+IIyEMmEQYrumTlyYHmR45A+fafiVB2/m
wBOWwNneWNZOxQc7bohBxWcN0U3nJ7uogdvxTbmP/kgkKHnLPd5NhTwDs6HFN0hMuuXqxsSjJMlc
n/IvA8eTPwNF31v9ObX36LhL+y7qbyy4Jmi9sGaQnokuFNFYBQn/PaI4Vh8Ir9i9G/E64kgMHaAl
b9J+9AB0ZZSy6D8mwJrMLZK4RG281GJEgQzIid8ByQcV/UYH6gN6CKaIgBfMgIWO9ZPjb3T3PsX+
i7vVTciJiU5Z86MuH7FX1jb/HN6Y2efUICcaYoaC2NzdDCAAQSrFT1VtDeu6NrCMQslG8cWb3tTv
/vDkwu1Jf4bBdQHa1UEaAzMxBncQ3Gb1k2ahg8CBqUb87NZV4nC34EBM6YuadEyAZGgTBphQKLjW
yB/z4K6b4g2HX+xuJV0OIPoOmUlGSutbAyLhHQvEKbF1ctJ7leLRwvE0DM8dPVeV3+AdXtpdvyiG
fsXUo8nW9MsJfvdpWcFEBAWTXhtdtZ+qMxvQ1eCdSirEaszWJX5s+wV3T665i4o3Lbf2CG+gHj9E
DF/IBBaUtMrMARm+m8aPEAW/UYBAwP85Z/eirKhbtRuMgxGdGnjkfUqXCAgbNUaaIaOpt5V8L6iy
fMZdRgkzNgcbZGBNw2ip7ht9pVvvprx2Zrd2vKImSUF7tNYtb9OVXvwfys5ryXUku6K/MtHPwggJ
D4V6Hui9qSLLvSDIMvDe4+u10DOS+lZ33JYeOibulCGLADLznLP32sRBZeCmpGfCT3WcnfjD9PJN
xpJpek8lWkV8dLQQln39FXrYqsZ8FhZGJyYq5zUoB1YQQN3OJKy+HO6bmmj0bHhyURSNnIBwX7k7
leCoCKOimhA5tiTKRrYOJr8jxcIv3WRjrXYvTvEcmzi9jrbmo5LxaGg3y6Q/5dYLDZdAjSAZ6jh3
aqCC6CchBqiS4FqufaFt/PIUYkxscAHUpb3VMSrYYmEqxEfzuHLYbQkllV6b4EslNjVHjQM9IOse
u+4AJQV6H0xstAfNCT4FEEKWXWDPAFKnQqcwSLGMVLzVzN5kDZYxH5ecT9ZQMSyqplo3Mi50wtg6
n5kn6hkCD/z6QcF2F8jbILqjtprjs/qk14/57zy07WGAWuKR+VmPXlCMyNqILZetVWDfS7xKOaEY
moyaCladLV2FoVxrijivqicm0XOO+cIdr3j9lLpl2mmXAhp5YcNxkbCCNdzEPDOD+CI5dV+oAOi6
YvT94AXX9zKK20yhVuSQJLxwqw4YVkTDZcNOHRI3iqnHL6KL6OIV2LWNzlbDb5ehJ3IZ5IYIW6yG
rvJU0rE1qeCUal+Ptc0NsjoeQC2hY5WC8R7zSCaaQWqSu2EwN0kJL7T5OheStwYmbzbYJv/RmJVm
lbQc4rvZPAt0rg3S3B63MWu92n6p3c7V3/2O8LOzcKZVsLY41OreMA+UpQoyT2OHxxSbFgIDK3I3
VPFuvJMb2C3mUYuJK/OnGpVWVwVzW3pPqhdRAbJgvKiDlUdHHDRfcqcS9oVSmV2IYiCiODfudroq
1JM0HgwAGQ0hWYzslb30IYllreC3fwhLAssY9OlnIsOHYWVkT6E46jyxqoE8aSuNx6L80snPJiKr
xj3oPY2KaDg67ofDZq/qJbAp2gxOeVJFQoORp8PBpR1aTGYIiWC1UACts9SHrbx2hwdXYx9D0Fg/
V0YJYxRGI85FhJCnXkU/DWBcfuvdS0lUUmZUJxNbcaYMGzd4E1m2Zk+nvwE90hYwK8nk9AQrl1Xg
s820cKs44b5Jgbc6Sf0ZMP6sMnWmIwLPbcBdzUUSzgnpT8UAyNUIH8DuCzu5pqrQEf0G4lS1y0I+
9VD2InU6gB+BghmftBIh1iZg3ch95JUS2BMcttQFzg3D46JvvwizLwDAG68VWinLDzGdrz0ZMRv3
x7zFWRvOG++ZlFc2+aWHH5ZlF52znZ3BHi1aBTQ4rBIPkLgXsWg4t5Z0wlID/1r6m8q9RikMDJYV
PbXWsbiYSQH8j3E2XJ0icS5aAY2/kVZZil+XPSwsOf+Fz7550CFuVIB4MnMVKmv6M47z0ml3NdoX
qMGHlg1JuIDc5x5KlHBs5oAPS8RFb7B5a+oEcvsKzxgNrpkfvYh+o3n3EaAID3XbqzNNb9ayuVKl
l5YpkseQTtB3DVOOgxoMmmReYZvJOOvig9ugCWzQmmp9jmmSdCUKP6SJgzsL8IGBHIP5GpLcTa+h
4YzqD3OG1jZqx76HSRDhVKZ5YnQEyaPjdJGN27O0z2dBw5oinTTrva0tEszGG+4wdHNk+ji+Ujor
1KoN3shX13/1pS/mh7jAn3v7mOQnvfp0iqvvnurxiWI/FOUyHn2GxCCCt3tv7HVpH9SBzhU+TXKe
E8SMFoBGudsF/he64lys03zndIg1FLTlTNpJrYdA6HP8QQApse0EHr71tRM4c6aKIK/1G668Seh/
qvUCWAuMQkdJMC6oS+TRk6RzV2r/icxzO1TJOXBhsYugfRJpi363XcQhmsSCVtiETXDuFitYldAj
YeJpH0O2MsJ23bvVTmGvlAMQXBhLSWPAThPuiEYq4ocUxkbpfdTRNY4ujvfhZGNo5MnvEPDqTzRy
t0kePYWcM+wR+NRAIDCe3f4xyK9J8ehV5zB865WUUO9hHskcenVnQU9wcFhKbUhGMNQKQk2F/Bb3
wxI/HAdpZV6P2QUKvyu9ZTFwx0ieZyw4jLhIo4DpjKnCl9KMltBo4fdf6KOiswX7MPJz8cIUOJn1
GgIuHgTfa3fkIG6jci03K1Ciqn12WnKChrUg0r7orYPB6Uz2gCBE5TH0Ev7Uh45wu5j5ndy9R9ZB
8W+Vx21WX8j0Q5B8a2Q0Idkir2ErQBdRDe9hoCqr8mKqCpvu5oNuvbXEBksyl5pW7IPQWQsWoXIK
MloYs5SexIFVoEvwyy0EPDt7iTG30JmzncpwoZszQE9Fewuzi2pNJSLK1BmILZM2bgBtizALFg8d
oj0YXmMa3b38qTQ/cEb5uEL1aahsEcIQKZw7jwBHXLHogBjExs4f4f27gLsyG1bYodnUpno0VRsU
6juF1qRzi+RtEu4w3PEIeQ1Bh+VzbWyq6mUwH0gvQvA9xlcht1XTVx/KrfxqNXRNTgC6MvPeJ49R
eNQhJbOwsRZKT366ZOfU60kanxTtYgiEtBseDdTYvrJwwmWGyHdQcJHvrHylWWsZk2TczSPt1eMZ
kS9YxlsAshnZXg++eS/6demmGAGX5BiT7CurG5CSrk9OlrdImV5zTvfw4ANijp5JHkJuFAGmLcxz
DwxQWTpIPJRZDuYPVxG+bQq0Xp+15ZNazHJ/ncGBNJVD6zyr9dLJD416VdtTSONwOJXeoowBC8jT
Fmi68amor1G0tggJoA7TP7mzVeaNarsEXjqt2hwb6wwSDGnYlDmPHWxXGAwlRf5eIpw1wVN1hCub
XnhJYP9ZPxGAFnIamqTUZtzf+lzrCI+Yawmxi1AH9xaweRbYbo8DGFE5/eihOsA7dtjOR9mxirJn
RZxfq61U7blWVr2YJR4e6HXVfXn+3CGOyKL8FcHMsl8NNItIpSpn48YcIwGoLStt5QdLtWZTmpTh
k0HizsnM9jxIfbYr2c+LjaTwCjOv5JiyDcsNVbgqka+3ZoGWngPERan04bRzfTg4xZvcv1LjURbV
KlHXW6N7BNro6IcmXJl0usNNGczc4VzKcIXvdPHZ1Lu3dngU6kX1NyOiONlm0RvUhgiXwmfNnUSy
DCQiMGpkqormlbNpb6FSYlZ5LoONJSS0OuyHJGBQ3S0cxOneSzgq/tc9pw5Vp/AnQ2AuPnBlOuGz
21zTaJwdbhUQ/E30RHhN5LERr5ix9fojMSFZtSr63VA/FdTW+A9Qn1JR0j3mSrXk+cwG8AT4/1Vj
qiovNmEqzk4jm0hb5MQLzHQAArMqxFOihQP5lYS2gs595gFvK8JG3C1iV6OGmz9OSc4k03Sg43AY
eztDvJjgCWi1YfWzLm7+aPkLQmtkscp64D1zCVpKspGVM5kXqNxrvBvIg0xlqg1QDib1VUNTTwqS
T+BUuFLIxRIh45wKq8M5bgm5pZUUwd9WphbYF1aVCHBFNw05rjXZIerXAOOaeOv0C+hgosfOPe3R
tSXEPBwwzfTshPFwLMbKLny20J/B8+i6R3lYUjxlyrRtJzES9ZacLIij0dVJ87kuHux0xtHMADsX
VWcFZZ+Oq2DngqWSNklLD8DdlhqyU67vTWLyWdn3Sn0Kkqldbjm0pvZrl/7GSlCipZEQwMvlIkmE
0qLZCUIcYx/+OMS7JzO4Fg0HEmrMIz3gXCO5CMg75UHTbVnLUVyMR1FZOlPnW8Y+y69pslfdoxQd
HHwxdvgRccSmexXgdsvGYmGSyGiDThzQPf9Tc5Z2RP7sKuAZki5wUSojmAnEi7W7C6x5gB2hap+Z
T+F6mLHUuxXRbrsaDG49AsjxHvhqKc1z/bmhouvnZDao1sbVeP7Rbkx9JiQheKN2S4eOXl9crGMe
Xy5t4H3K+aMHkyN+ItnD6mcWbO/qbNCEDmHTznkCOFq0wSUw+I+bI682Vo21kcp+5bVwmbMJYzr4
06RiU0EupGyZkcrCKQ8rcbzKnWfd5Vaa44PMMO3TY5d3rliimXKplrWlbU0UUlbfC/WQyv0EVjl5
fcVrC5caCcEJ7xBRr/Bj2mjbWSvGbwVdSkB10aYt513xlEQfNtwCioIOu/zCszfs4zP6oMB2jf6s
aRcPgnb/wolSWDh+X0hcIJbbbleyuvbtaweZUNnp7Q3Ck0GXG5cvd+EURSILVhzuW2pLH4+dcjHs
S58C3dhgum+kN6HtdP+qpY/sHLG/CviD2DuKvd3c1QF2FmSnepVJx9I/6vk5z/Bdcq5cdBgqOKsV
04JDkVlPvfrRh6tiGZtAo4E0jc29WWwyc2/ZxUQxt0n8oocLwQ4GmpT2JPhCa2WBfqzlI3xGDmVa
uNHZxgcIHxrAkmjKMbuzT5rxXgWs3CeLPBwLMFx/aLWLqc07Cg8/vhdkrWGUIhYjXjoUFtpL0z3i
5VK6cx9BdltZMEvaeSrApJC1l7xZ+qykFVktufhafpBgVpBgkdLZ4uzd3aN4F/WvIrll/offv3ES
x0iTjjcvNqhNQexjXH8y9s20lSOvRUlUEauTvuiLjZY/t/1MVu5xVkwCPCjlE14ZJkqpsQ6sLSkS
I5TPWQ2CgRDdSzyeQPI42eSMmKh2jDfHJchvpg4vunh0YBUJnpeVTyAkQERP3B3cK8aUMIZWAiS5
YcTXSW8EU5CQwDuys5fS2DbGgym99t47Lq2RVKDCilkW4mAqC0LvHWODggEXoS1tdL5aHwZ1pnRL
SpHiXnhw6Zaazgc8g746HIHGwtKumRt53lRuHyv9ITYX0MMY4QP6WNjpranXgb3uY3rbb4xhOPxU
5qEQL6mxV8qDTAMfC6vvXrjVyQ1XWGUSxuhJ8hDrC7nDFTtGGPrZpIGikD+pY3ok94Jw35AgeN6h
pe8TpTM8D7Qtll2JYygWM0loa5v73yhnCT6btFgWKcPlbDlw70UG4+Op4bwa2rGVNy0vYg6bCN2a
3b5i4Iq7a2gvtObJ1beJea/lq9ptzfTWVuHMtVtyqaaDsWy6o+a4JLteU+OL9YBju9rQVgL/0z/W
1NamfDQMjhYvcpNv9K6dO8DHE87MZNJ3V0XaKfYY9DCVnt2WE8naFdeyusfuo8fJnyS3PH4MsRAo
TxUpBd1CR5NmE9aqkrFKoreugqjkxiwPrP6QL2jjONm1pDbvHyVjFWaU4auKaIuUBiRC4vYBzJ7d
bjVyM4eXAYxPqi1qhdodFUFmgMFZVTqniXEmwr3Us/ioFCLNhr53o7ymAdkAhAgEh4HWPFzkZJaX
QMmRNnJFcn1N424cY5fALVAKWyaRYHCEtyXuNxzHdfUZBQ+oM9CqmN4EOqszMGJdZcZakZdBtHaq
bdddh/AEajACC5cFBzd714ZVDF219u519yUGgL05KtZdll+oPwY6mZWKMXgyjN29NTbjyNqp/jY2
ZphLFWUZdwsDc1y+t/G8Zw7V9ZGMG/bFVj9UFTIqckd2bXTGOVYRAQM9l+mqzOFXKR4sBtPBok1R
OMy6ECzJlLF72C4kOhBZeqz8jQehhEgWQook9HLcV9Qp5dKvFxR9tYePdN8YcyYnJMDA2d2Y9cFV
2YGWjrsyEGQB1u1O/EkmCEI6fEX5EugffswWMqvlmWi2lngt3XPb3IYePAOFflQv0vwcx4sUzl2X
fQVM2k1p6eI1bGkuQ1ALXqkbKIQHBtvetkxPVn1y3U3qLm1CU3SNhKoZLVg1eUrpsI4yRBO8ETJh
TSPUhsU8fM65+c0FpqLCgiVMjtoyaOa0OIYSNz4MXipQTkDxRs5wgs8JpSGMgPQ5eH0wqd5yHSb1
Ji4uNveiY03GT6vq0V52E5rOmdjX9XPrdo8w9pGPzNX8At9pEo0xlk+jBZbmnnqpjA1b5oh0lhh1
AavjbMcteqTl7/lLpDNcDFdeq+VWN1aS/jmgGOB2dydutAFdl/RbQ1kAKoqTLTkYRcIKegfaBjuA
zr7FMbUre3CZHHjmNikcxDS0+lklyTttGYuAojhlIJwFWh8k+1AqSaJeaem2UtcJI8eUG5IcKJPp
jlUcNKSg4xgktPYIhTQY+kl0xUARNvA3jC8/TTmeUjWsJGmnafk0UTaKtS/ESqfn1y7k5EiDJmOj
rFmZEnWLdLQo1dcAHr2MTtZ50Oi1J/4VnG6crlxVXygDBfPRd88eHWnS6AAdhDDiJBZpfMq0LK12
naZYNujPRDOyP62SYJNFh4wB2QrQ1YZaKjs5nEGbWVBvIhNYHCw94AbgNzt14uqPNVmxZrYhn2bE
qdKHaYPHiFFYS1c0s/ZyTKX+2dR836tFHZtU16RmKIvoIpe3scOywWaD68JlIJa4OW2DemZ7X7K4
OsNBk19C3BJmYxBl7pFLYs1S35sLtwax+lj7j6I22TkpWILPOod86aaHqG4OHi2KIrFQ85ODBF4A
ErGZkyO5V0nBzr9MkI/9tVePhfuQYjFzNkH+xG0tWze33uhjCc98n6rYvVcUu67BCldnnLzRh0ls
W86zW55k5aHTX1TlXFcu47AB5mYwk0oWy+EIIJbcv8R/c+nBOdJ2yHnaKxegp7pv/Zcq3wfuqage
Q7HN/a/KfKjIyrOYurS3zvikcfLbRocVDQA5O40z9wyS0QgUktOLW+yj8iO3bywRPZHjJDTNQlZa
y73SP1IHXjBZZLiS1Qs58kRE+/1nRlSU2AUFrKiMcsfE3qGz6dMWAq7BIVRltPrJQQO+zsxUvgJn
lRAMCTUaWwbSuDfYV/NQOwrk214drzr9M22cG8axs6kaj2m/lg3vEKbaMqs2rQICOGIfkV0c4zmn
Gd+Om2ustexpGZfxPXYEJMusgRXSV/W9NxwUJAXyzJ3wXKK7lJZDozGOZa2SPIM0TXOJTFxXJnol
N4glj9qwOVlSg16qF3a6KZrG2NbUGTj5mDEvVfsk5zzXTqRyO2qkgScMZnT66uo0pZLHlMygL88/
SdypN/DF2MQqdOfw6zXifoGRE5VxMf2GMb7fz7pA1di7YJ00ebXojP6gZXRJk2OpLGXvKjGgS5IR
6j217GiuU9GbvrGSI0YT+lcUvXto7iO4RcHEigBMk8mg+gza5MfWrmk9VeiTIhplkKtmRklyioSi
RkW2c+/Mbc9aKQp7q9aWTH0EDQ0uqVRj/6q+appkrqDZyAyawbDeo7UlESfir7SsZwc0jx7Yq8B/
96VyxV06jwdpSeLBBF81xfe8U9JFqur3yuf45B7MlNGOWq0q54lBWzL9NwiX6PVMtPsCdLEHtVif
N+ehvNmAef5KLi1GpeaPMtkfZSHf5Die1Ndy5ND/tgIJwoDSVwDdCCDxQhUCNd5h6MWl9mJKPDFR
51F5BQVUY6XMyhUUTSaOaiWKv4BA/FG7y5uy8OXpeIoBVX2Tl9q2CcOkq61ZUyK5a1S7JIA8yZZM
jPW/0Cn/wQYoeCl8d4Zp6hoQqFHb+3vxD3nKYaal0sz1Lc4KdiWRup21f+UJHeU83z9m1D6yrMom
sujvtnI44QPi8EyaNQYw00WdJ8AtCimuw2WnCe8BDFF6xhTo7AyZQbMcIoeT48i926av/IV8908+
XU3WbEXRRwiSbn5zKHlAM/08Q3qEXscmpGgYwHPH8jTChzD5ue5I2H8iO/rhxb7pnGSSK2yrCnH6
dvT9RWPDQ3BVGijdOoQIAW0xqONDGABLT6vqs+yLLdaFXRMZcwPMt9NonKygF9TMTM3CXBGgdIh0
2jlKwjpZB6TWNi3wicTV9ilgGd3VN1bM2ZNT30CqWPyOT4ssvZqwuHfDoLvs6Ms4dcupHTbvBsc7
v/KXupsuDXoPdlwsWjklVwyGDVQCQeSKpF4Cmc6FcigC3jiq+rIem1BYXlw6rwUFvAImhOgIIyfb
7xLqOQf0dtmIdcVuPHIJg+IF/D5PPii1CBVkTPITg0MfkkRJ0npiG8tE2TcFfLPwWUarGVBieqW/
6OIXE4OA1pXTkArTYMY06GhROFZmKEyCdy3T58A8ODkEW4nZn0E4r9qdfNuDWkGTi6O8YY+eRg1b
TmZMAJ/OCISB2E2VxpDVQv3lW9K8dj5VR553MXpR2rz0VMEoM0NKAdWTRVixQHS0brLiTfO68WhF
X6OjaN3qzKgUHSlOhe8fZaNcwrFD9t+aEJ8L5I4K4RLxmKXE+I7wIVogRZjTXmIIpKpzl/Nf58cf
KLvmirmToWnIQ/GUwgGbSDBgLBJfxrhbFXq3S6UiWuNQsH1RdMbnJO+Oiui5ROEYtx67zHjN5jKA
DfFvCbwivWiBdse7UqaRTuPSKVr+TPMUo3ipouoW1QBHEg7MTTAHjevVsOS5xgpntCquD3J1qNoK
xRh6QJ5cD1tN8gJQEvupP0cyuxB8VKqlLAK60hFnBhJPCAci8lw8RMVK4hYMGSOmGSd7JuMG6cR/
8Xj9yeqFftBCGQxZ0pLF+PT9bvXihNVYfsZCWWSORfUd5MwFIPkR3AEHphpExTmc8L1c7+WHMAHa
21QGbDUN3T2uoXBh9265ykwtfPr5O4OB8McVD+uFosNjQq2BB+3HtyZRn6ZM66RZFOjr2mEc0Kg7
o0Ot84QEFMgxiqWzQusBCIykofHosDqq2WSgZLZhc0cE+UEIIfs3FyuT0W85TlVUIJM5mtdnSXmS
lbWTQUPup3ax9vxypZCSnBQQau8yh8Khv9vhl4USSiTxcigYZfWrgtoRY/L4IZGHDOUScb20ofPr
wiLlPEZh3fkLPTmkZBajOCz536ZZN6C0IDLMqgT6Er+ptBqOb3eporyIZhXQGbNgVEH3Wy+PksCk
6d8dcrFUGiEhgp4R9myOSQy1vKEJXcFIAbC0SpAn6vJiDFrNRtCmjyKb4UeuILjQ62nr0UXzEfvk
3QnNeRPdC2ecviazpmD+W5/6FH9BhMzEPVv9Tm3qWTKAtuWbojHCGAtegD8kzbYCEDDeoazzNmZI
vKQGlaVEqTDm9zkEf+IAJRJUJZjLpoe2Fj3+4o2qP8AjpfP+aOIT8ijX3Ness+d5/pibx5JIb7/9
MkheTBm3qs6bFWdbsBvE5GjXQDOZteK4NtRVTQO4S/ak5Xgq02nCaGPtHihUJYY6SVJ7O45qiet0
wQTReCCmfa+0i7Q7S525yuoniwAuV+9mibwi4jpm0G0KkgfMdZPvYXxNEcZwPLCYjDIwGkj9nLnG
VtKNiYZfEAIRfeTeBr8z8nyoeAf3lDBQSeurl7hUrRrKagpg1OQ1AX1Ysc5e/hZSMUbmIZW2IlzV
3psGdd1MOcNabyXtLk0W61I3H7zkIet74hYSjKbOOiuPWVZcuSJO/CJFwJjOrV1t4QkVfOJWg0zI
ODnogmymWOYO5z1pQWlIcoQ3rwOy7BDosQq7OmxTLAN196CJKWQcAfp90AgrRVFmoS6pGBJSmzEe
sB8ChTK8P9roPEucVZZxrcLnFo+tyhkUEV6+yQx6lG2Xz13sHDXQMFbTUGfYSiB1xzU2vG2N9b4q
3bWBRMZoyU1Rx8FQ9AVtcxobD5GBJhSHTYGQT4iFRgfbiV4VHMcAlJALMKMU0lQmWDzqdZ5knpfg
SNwm9xv0sEcMM7L7ZTEFZtlRGxXl0YM9vNIkGxha1ZQrljyTMaeWNI71D1X70ONhbWhcGW2tMw+D
iT3xTQw/jEmt1nmxy3Kmqf4iKGQu8tqtdfZ+4CEFawC2EGNbRljpCFBrizVUP99BKcf5wcqRE1od
NRu9frIQHdaU54Y2QYAgOAInlnxUOiu4y3Rs7qKLRD/iBd2RYl1LTl1eEiIQTpIQZYg9qk6perJL
lz/GlBmd8lqDrmxqXADCORbkWyZ0i3XuVp2ADKLSXHSTenjD9K/FhIapZG7WeBCImFmU7Q1bSVMe
RYN0iBFUPysIuk1pHyUljfKEXeolRcgnOBJJaG1i3MvW1nSObfmQDKxwtDBG9ZM7MvsaqmBSGn0D
lKG8VLJ7YYXLShaz0TtjO9xXjIC9+DUMTwqyM9SMeFiqlQfrUS+qqcPgg4QsSae7wGxd3WF8aRuL
SeCrmbyTQCBpa1KgQxIcXORsOVOMQiWSlYZzu9DrrauEE1Aik0K6QdicFN2WDWmqkavYyPT+vauK
RUQSUy9eapiSq0OPID010YHLt17cBQJju96H/i5JNqLDb4u8UeHGFZtIilZFnNMVBn48aGuvQ3iY
9xjdzavfFYdIXMaUKlzzc8K8kf7S4ekhZGsoEAHAKy45q0qBwPerpAFEhB4S1EUWHnTEYbg7aZ7A
5yOVE7bE+Oe48kE1AIsXF490vIajXLRM2q1iMKMcVrmx8GjSuyYaLpQBTTQP6o8+YLaC6XRDZJkn
0Rih0UBrlamRtfSSZUcapqYZqNbXsbTW3IM0XDM04r72oKWvDgooOufYxdS1VxPR0COiSndFvi5o
jvWGt4/QhDRoDKTMRfj8GnTRaqQLQI8x1/TrgD23ATh6xcWYrcxFToocsHbtmqFt8hLm+gSp4VdL
2v1gMUSPVia2US6FkR2Idaf8Rr3OdDtvwpkEb1KxEM8F7zEZ9D5nCs1B1M60Owo+ZG+b0m2Kcati
H5plsLxEi0uOTn4VHB2oYBLIbsV9b5pq4xcvAaMsazyLItcaIxWid8tTVhqn5IheSiBwHA3+AtII
ByZ7AkSAZ/aBk0kHIjo16ABmSKnPOK2nAQfucYYwaDb6UoXHVmMbmrrUFX3KrkaokwjYXRHhwErI
I5LdN279AACIbipHneozz6+eQqC196m49soaCnoDryJ+Jv9Pkr/a7NQapyp8EXDF63pTI6H18QYx
LnDHDCdkdT558E4zbZyD561FpU/ddsMWh5qoi+dN+UjjuKcRA/7d53ppsnqu7Wxpqu9hwehCIJ8h
USPY+BzECqBmUfjcwFz2HERA3AFGUVx74U2T/Llpriqf96DaiAlAheWr2v3SrK3vfJHyG0c3jySy
AYJJLdjogqvLQbkaHfTckxgxQ5NBeY1oSpw9RUD7fEhTXP6IyaJYp1uDwUeiKS7pbL43wRQez888
ck6CtntJUz3KDvBHJgpSBMLhHH88a+y8FBCcT4fKF4gqyZtTfcoc5gQkVktytC7EY0ScpYNxrSNE
sCVmEJ941anTOCaifaxtNAWscDwJ5W3J+QdHotaJjRdgXzcuNkrVMclX7Tm/KtzEetzNBuk5lmuy
x4vRIMkNwSww2xgABkMNfLdPsy55ampur4D0qf6hrmV8RLtaf7eDYOHguSTJWIR34tXKsuGZ2g79
BSEsqYIHOYKimlZbpFrr3rPIjyCiWvjrPJTuTuOzVre3Nm0+lHaXWBKHiw90bzHSfJejtkU7Uex9
NoSuX5MogPkL/ZNXZHSVrHvLiAe35nz4+PnZ+kfrkKVpUNY0XcdszBao0rP4drKW89q1CiBnrs64
VhryRdyn1TIsHLp4Ep/Gz1/uxxrjjy83fv13NUbmFV1NBADR6gS/P4hYRjsVO/7r//9VdJvOjoEl
TLO++6Fg4NuAKRFfS6mF0I7FmXu3Muc/f5VvAO5//jEmXm1qUUXWDPPbZ9dFltU0IRiSzIqalWT6
dzuhLlVjnrg2dfJVnIGF4dUPdE7h8ukUfbkrxaDhTRODAzTQKEIe8fO39SdXVNdoDI1sdrIDvhvI
hSuIRMgbDoXEAF+NCAcHWcSBINKFxET09Lb5Fx02oXDV/rch9dsHQb+LI70mDGxh2re+TFpTUuEK
psnoOcM9HrnOnmfeDUkvHwONM2bWJdQtZaUtg24IZqGwgxk5K4wYpKa4/vzv//N3o0PQZTWULc36
9m4M3wdhrKC8YpFI5mSwaVO3QvYhR4ztKhGm3aSTbXEUgYybMrdKdS6IrM6JKkWcngPanv78HY1t
vz98PDZsMN0UuAl+a2v97qbvzLZ0ikzniiic7f08eKsVuX3uZRByvmo588is9VllueH25y8sfuwU
Wtz80Bo1TgGybesqaLIfHze/7psEgRWdFNSnDfud2UOSkgI9QwvdVtggHdZIo9eVr1ZztCcKGJM+
e0e8Q2oSY/jzt6OMD8TvP4jvb2cs83/3QZQE1nPSc425P8Q0iKuckwNn+l79aC23PIuW52eS91Qf
RayjE0E2yzSjRM5ulz0tq1RvHcovt5sajQINWoRRfteacYqdBuk4kZMIwAU0XUUbNxXxWWRqRjRu
5WkKcVLccH/xAavf73xWFxkwHywiFTLEH5aANpB0380le544FrpyeyP5PGOEKyPhiql45fMQdsuw
r1FomsvUJvwaL7pjkuTzW1cvnds+up+IwhMxUBbgWyZeglgF5D5gVQ1jm9HoIf8UjBv5FczrmpSc
xJjsh2FqcoCHfvUXAIqxl/L9IlmGLdsad6silG8d3TjEVxIWFH2hi1G7CeImm+jQPTSOVf2w4TPI
jwVAoGPb1kgSyshBP/jbjfLv791/uJ/p6Z+vVv7jP/n3e5r1he961bd//mPvvxdpmX5V/zn+2P98
248/9I9j9pk8VsXnZ7W/Zd+/84cf5Pf/6/Vnt+r2wz/w5vlVf64/i/7hs6yj6rcX4Z2O3/l//eLf
Pn/7LZc++/z1l3eA2NX420BzJ7/860vrj19/MVmt//33v/5fXzvcYn5sWd/6W3L726K4Je+f5e37
T37eyurXXyRd/J1sBVPmeWbSMFI2f/lb+/nPL2l/N2Sa8fz/mk3wxfilJC0q79df9L+b0Al1QDb8
CAAzk8WiBNnNl5S/AwaCrmIzJEFCDmPll/9+jz9crP+9eH9L6viU+mA0f/3F+L4Cq7AqZfYexRr3
H92wv81BfFLZbDAyOhZzRf0MU0xlBSPATQBYbd/1Tf4Z9Q7ORsPsSUEkxNTbGhFBz54jlC0mHWeT
Mj1FQwbJIuchWnT2kC6lyq6/ktq3cA53nDkLYsPVssv2jSp575Xh5Wsvrtu9azctarAeGyAanhSG
UePdGmQVJ3fQ5G0F7nXRCbD7mkVygZZU0ZahoUKHM0/po0NnXGOJIidJkYtdqdMMon6JtkyqjPdc
qsuFrQ+Y8RhVQRGMMAC5IlgS55xuVdUkbsNw21nk2dIpJ3t3nXRdeFHVNNnAhDDvGvO4VwZD6q5U
k+HQJv/F3pksR45cXfpV2v49yuCAY1o2I4IxkBHBKclkbmDMyTHDMQP+9P2BKqlLamuZaa+NFspK
JsnA4Pfcc77TJuc659w/JuH3arUFUJVsHy1PrwCOfM2IAfrnJaE22L4XUh6ZPHRpFN2l49Af+6Eo
T3MPecKkHfxJpXtcr0Dsiks1ej490QmlPVVU7sFWN0dFJHnT5i5YxQjaBKCbdfacqM1VFSkJL5Nv
de15L02UlsUtvES66vIktx5HNOB9oCwqgUIx9PchXi1JtVcuTl6Uhj+t0Z1uia4tr5HVNccwdguO
7BNlwj4PKOIIeG5sSwJPk6Rz4OfgFMg4Uw+BnRNpmIWP73HsIDeWeXMNJz4odimWfUwCxLqyc+ZT
Q1MrDZtqNYgaiEel3aM3JMqQHE+IIkVTdu8khO9wyKDIy1YflaPFo9/0/T4eh/rFGRZ1AaFkoGlX
DUqNM8+aQxpT8E3deHRWZ17a0S1llktQYCdyfNN/dUrkBDsFle9HaFcja7ZbAsgWFlqhmfzhSIO5
9eNkV49T+D1325kcwxzhGEpAkwNB25ByRa5j0+O+5sPIToPV9m+ZW1l4M/hdvgvn2Ny6XY+UsXjM
DVMsq4PVJ4F1ypzOl3RnlEH64g5CGFiS/eo7qRUxcYxd0WuVWOJLSLPxheVR+SXO2/w01SY+L/Fk
nZwueZon3GFwVYLw0Q0sDG1L6VI4tiQjLxTKL63mnNMoRL1Cm5t2nxayuIZGLI9ARIHYO2Hzs7QT
6kAWvzLjIcsriVcig4NCILuqHuK2ql7TfJ5/9fCCvsAmxCcT031xcdq4/mJagca0OLoGDmIgg8Rx
iM+lmJsW03Tf5V882xDKyYd1nwYHJr/6bgONpOIWBOVgu3SttZ1MjwXb201EpHzLp2/D3QzUghHC
cTaO1Jzrlob2by8Ozv2MiSjOun1Qsv0fpqqj6XYWXxMwuje5T6yhymr/hLL2O8D/Efmq/WGFEdsb
fjOnvJtYk0812kyn/V2dt1FO8ArkHbsHsxVR6V5BN0kEECxtfOGdLqd+K6jq3A9yrLc+V6mP5HKx
hj7ahJWZr66tgBm01YNxq7NVuFc+5H0RVPqXRkLb2hnye0uo7VhFNS4D5WPFL/k1J1Nz9To1oIWg
+cXwf0mLYLClFFY/iBxXj6Umh28nesK90fBkC0hCZGZAo2JH7GzL3qsISxHY2bHChZrT1F/knFzt
pv5lFo8J3Msf2zR/blIcB1GSnrqhQ8LsFeV7hMpuOh4VO8vqNZsHpMBonn5ZKbW3tVedTJgfjBIf
ru15ZzsKWyQSmo7aokhvAc+X9xBLAqqgUNOVDljOVEm3mjrYiXHw2TgGmGse21dKB9W+G1Nxx13g
ezczDvDmViRpeubqw9CYBPKBI+uboE3+KIVln1ppL1dLLzmyDHAgzBbd/WJlHynXKOakrv+aUIdB
hrkeLk03cxdCQT3bFItSPn6p0PuORUA2JmMDuJn9mNCYCkilL95rsMDfoUKYEAxtw7Q4QtcvfJGT
gBzy3TT09k42jbNHuQc4NHe/6joJvoFv7h9kPGq28LTeysEzR5PWRFF1futLgPTF6Kjfo5/xsZbI
dxeTmifWhi+Frn+oxH6saivY1G2+BsXMNWuJlkcDN02zTD/s3Poy1rn3rM048dCmC0fIfJZE3Rbv
vezGQFPkMC53bRraj4E1pgd4fo88l8h8pjQr6FRFxPyzeT+FQXHh0uEiQhvYwoQjgyrZG5suR/Iq
aN3jfssizLFJo/VTUdsso6qmHdJ9pSX1PrNJXRafnpfvm4g3z94XY0CVy+jiQRtm8EmGJqGUBx7e
uGEkUuGllsudkAfmWFbkF5PO8IE24ag2Y7WUjyNbbop1evx+qlXz91oOsbVTDfhgshtd/1HWLVW+
/AvvbemHj3WS1tat1zjh9ITnd/nWNNNkTpNd0KNpm6it962z0OXdQDB5GUOSjxzYiG6LBL3tkIwa
32ZJoziiVV4SEM+Vf5rZyuBgzEaywRT5IS+5OjrW7YBjjwLJbl9nJRYgppj8Cgm8tbczh7GBoLWU
tB5n9BftE9tSF+0RP44zloBQJWnF8+vJIqbt29j0aKwBzTNbTXmwA1O/j02DD1uMKPscpvB10eNH
U2jdkgOZukJ9bV32eTcNCj8hRK7RMzeq/dP2xvIBErX4Zo2R/N2qGnE4yuMvvRLR8+QqGBRpCkJE
z4DxkrKgL4MS6eFb6MzLq2xCLOp0y607w0LwnVT6fvDTgPUPUnk7hQXButhOaRmtIt6JU1E8NQCx
frpxJ9/Mgu1S1woAUNINbXcTB4E6WwBxT4biPopghyG9A7Wlr4vw2/sept2uGy2LhsmCFE1TMQFx
WPO3dSDyr1SpkJ1vYEPwJYdfTjv7NJoU7BsU1vNmnGN+d5z7OCd1VBxWxJ0lu7jc1Wbjhmb+OS3a
vw8HAoxSNMuDGSKLVHNc0tvilwJbyli/5GE/3Q9NFBImttOTtFgZ6aFMUOhDfci6kCEuVBkW+kZ8
HxmsEagLy3m0KWfAbYy5ukwUEscyx5SRBC3G2lC2m4p37sYLwu7Rn/r0ISsbrKnLmKeb0DLTZjKe
c6YlD2eCtLNHUTbmUVkrFyrr4kOfzO5LaInymypcnqZxDBWqz4ctAM5o42AW2/km77cek/WFnrFp
MwsR7+DOY+OeazPdaWvGDTB5FbmrCtop5t5qsp+E20RndySsjQMDKwO1z0SYlO2/lHOSnrXtm+9+
NubneXJEzYZR61M5tjQgplVK06oA05X7rbpHpeoPfbewuPKyducIWXyMIuvfq3hxOc7NdOCKhY5c
Ts9YxTm0XEQ5qKcIs9WlN1N9Ehn7t2XpBBUES+Xe53UiWEk7tfmNld96aEPYIWXU2puomaurwTTB
sNti1Wzr5UKK2f+bDPHf6fJ/gPX8+/FynS7/OlR+/oW/T5X+H5I+XtATPjaQANzpP6ZKX/yB8ySQ
tu3Yn8B9hJ0/p8rwDw9YqYj4M5BXUqza359TpfhDBIL/G59aKKCooo/+B1Mlf3NVq/6vMuH52PeE
QJEAigl6l9PEP8tHmcyaBoJgsqHMrj/D0UTwoXbnFNXLdB7LkTR7r4t7ior8AzoQKHWSNP3dUKQc
bc2SNHdFaS270Qj5pV1C/1BHTY4SH4FxY5NMsnGKS4eVcz8+S+g+J/ZD1ZZOcUCMgL8fWzVUly4J
04chg3rk5C671yU37k/dtRwOdB89KGeqNnDqSS6lMnaep0JhBuitmTxhnREt4GXStWTLRvWUdnNz
bmwvf80o+6IiAJprY7viEtEYuqU2L3+Eb55fqnzJT3w8IJ7m0QIKr4lSA/mjvVUpGG0+amorg+mq
TcUxOiw03SCBXGBVFTlMvU1nlP2sljQ+TGXeXchwqK+dPfSXlAOWu53NTP97PCc/u1XX0W3U3KLa
lpfG8cfvQRfAS4vLkt84muC2VZX4IuqhfXDADB9aM+K0n+3go5UD1hGNga3pnQlhr57VMfQJjXCc
xichm+zQeWN1WyeLujp1zkaQ0oGeVbrrPYhMlPcx+UZi/n60X2DZfoNdsWyZWzNgWKEd3yWWF713
kWovUW08IDKjQ7Oz30UnNROYDbOEhKMevG8WlXV3Wb74T3EAWIMvNr8GeTi9FlXsH/FWiidN113P
wLAmLtqBIaUS9Jb2efHWoFIcHUAEh3CklA6bonVgRlbvmBqG80T7HwsbSQuVAX741MO6BDs6RD+K
wQp3Ylw6eRP4bHQXENM7UxXDwU+m7uR1Ztn7/lA8cSy1r+lYR2yh6mZfDjD+BSaXbcNTMuC402ds
ypoIstVSEKONsNM+jLGf/ug0ZDl2/7g1KrfgtTikVvBDUZ0GyGBRO9VNnbvRxnYOZa1rMGMeRuiy
rw+Va0ZwHHYTbydFNSibM4rAItjmWD9yeelZxeykN7dQGKMlO0dls2xml2c5u748So7xkAcPYTi4
ey6K5CUpA8lNZc/66yTH5Vvbm09ejlNRRqPL9Rxj1zr66G2ZHLGbEK5tVGzeVOGw1M5wUXfbdFGx
2vWqwN2HmuJcqQb3f0up4QNVcQ/Kj309P6lTB6BSkhqJZilYdCa5lxyDQc76xl6s5FgncfU2ey0+
lEx5FMLPQQC1K0TKeWuillA/s8fBoUb4iBSSnFE1CG42ZX5NqLK28C4m6XGh1Bl3/Bg9JMzTa5DV
hBWGb6+/YoaYIapa6sNza/e8GJ4F5Wi6+wJk5EtbG75JJ82pXBgDnL9M5UnyYYs+ukceVB9u5thn
MTTqwiiGoGL7A//bLaU+uoosaVUO/VWOJluZn0H4FswSJqRdzfWlNnn9NiclP1mjPX579sw3ZTkp
z6Ul8JNjIfr6zWlDiKRL0/Bl+V2Wb8Iq2jc7091zq8ETIaTlZGndloEpgK+H4ccUIbmhdBi/JJHd
6nO1BBm3W9AI0Fx5icOWFVP3xeqXLEXyDYG5TZNTtDvWR+TGh3KA6Kk61f+cWsf3zqXjoNiIKeNz
7lsh3B1fMDXfVB6vP9bnR+zIhPM4DnC+AT0Pq1/KWvLrJDhbklBwBdHomXsM3INjPdtBmr9HqGV6
p6O2fVdeI+6mubIf0LTohVpscRIxzdNEv1LvJDvLYO6VXUmpcwuYIZ2b+SWM7fJY+T5uYU3S602m
c/eSKzHgaYjLeyroWQpXeOFtj/V9J/rl4pSD/ex4DX3OysrMhnh69YjcaV7YA+T31DPxiFU9WLK5
qOUOf0BCbDTlWvRgw/5MGfRgZKUZI0MQsOy6sfRMsXGYsL/oJCQcCHv8WTnLwt3CMTfwEYypoHxQ
/CSDMvvVSa+ZtlUH/8C0TkryYEqH6Z41LR32Y5N7r6GT6e9FkLDWrmCIA34aPPquvaYT/p1bWO6v
BpBYRQewLi1eVss6EQ+VHG7teDDDD00pCOrKBEuS62xUJBxHuQxHUzYf3TLhjwnWt5bfUL3NjB7g
srIKE3CaTTu60H1nSpv7AI0pXK/jotMPfj3CaqMshIdIWIHn6X1lsRovLLxc7ZBxAdeJIbPnKk0H
cM0yA5mKsGFHqxjm9Sp30u04h1Th0d8SeVcFDv9FLH0WrrSasTiNFJuAhy6nItjOso/EKTBlEf4O
Rc6GPpgLdKusGI6NKLPoqZaJwCyrAre8TYLZCp5lMWu5QZsl4j+gHy+37Vh4eCHHmRU9vr92pB7X
or/hTQ1h/BKlAQADYifFrlsIhco64Zbx0sVCg11JheT6YbaOYSy8d08iGDihYspEge+LX1204ney
OGvhq4fOyMgc2ETWeUgMGfli5TY3VRo0H0PjNg8pBTxQ3CY7QwRDLdqoOOmungoNBoZqdn6auGh+
VqSz0g01T6Wz8f1weE7azt+qvmkovVEUPrHQJCs99rDwi47hHV8a0Abf5eTAUD/przTZLwXJ+br4
PpCovi2jpn1wZ2FeBdzSzRAaajn9OrNumRftQz/aHb43lPxd2DTVg+pofHSbAaNnVtkgX6bSB9in
gVd3LTKFyKBTGZXpb41IxttxpPTJeKW49HbeMAKMzTEP7Pi9GtvmMlsOgEK/xlko2pEivzb+UmUF
DKK4Jdgy5WX8VXtgiYQzzT8TsOdfAt+VyQ1ZY3tfBv3yoKu++jo2jo12Gluv7thj98rDxT/GvHCP
owi7Ly25xHVxKO13GWgMHHIOXgqvyBaq0dL0ioYpQVz4/tmSi3U7UWl6yscsPHvI1xvamMPbVOHO
jpn3SJJcPG3jZa37NyXKcpcYpcVN4Uz+u5ZpdXSoKdoXcQQ1yoig/GqX03BXWibdq0m3h3CpnCtb
xATUE0SWvOlBDPhl0x4iX/ekYnV0QE4KQJ3kIciqadA0OK9hhbGW/g0e3Bn0aOZZON/69jmzTc4h
KHVWwbALwbUvrSaZjRSA/lT3dnTHc9bpT7wOsRz1pIP4fPyBd2PvDPWz8cT4FPgVoflcerc0vugX
VdnFL6eouq9Fq+f3rrOx3SFiM+dZiKo/y9ES33Mkp0fjLd45p3bmNKVIfhmz+k4Pmb5fOnd4Aqcd
Pc7jBCejrONHFYChaG0aLSbbA26XIJqnLuAvJ+v927IH2VSqEGdABxxHZT7/cc15ZnKz4dY3Y7iN
1wrTEurERlWMstXoYoZmkbGag4JrNgf5qfcmmi5Ti2aIROAzLi374C3BcDukROXGqqz2ZZ71Bxu9
9WA7mUO+eA2Io9tt4qhPt+GS/qawy9naZki28RDi8lwwaHVZySVvioEK3BqHaUhn9k0VON13mAzj
FyEKeJJNXkAwycPHwoT+GxV4GEd5qp2rrg/2IdLKZtGy3E6tTxF3UohHXAEk3wMd6zO73+YuBf1/
z74aMkTBQjks4+Ih1Vb2Ix118WWITXLpcmG9u3yZe8vJIyIksFHAdfpfUAXU2Z6oeGXVo9+Z+TGb
mTy9OBk19CUzfT/vfZlGK76o1DEhcymePUN9lq4IWRapMgc398o7EQ5mb3jL/87rcvntsRi6RYck
Bdw5jnvA1Wd/wZtdHYvJiS+tC0toAThMCnqpz53v/bQqu35tYG1tauhjB3uk5jn35fwtm3r/6mof
pN8cR+b7IIVzdEMKQPDM2TWZta60b2JkZ6AZHBRKh1Iw1urtfYBZEEOYJSAuosVOvAWdQZ1dLrsV
5+hSesgE+Eu0wnnoVOQ/+2NqXZskjM9SdMgbriQliDNbTfG+HX0bwSPI59tS+izZlOXc9Vp6dK+l
+i4ePfhNHNmcFydKxpeRV1UNR27l13ZhNz0LzcsKFAH2bOkNas+TueVYn8x34xr7y6qFey9zpuE4
dBY1fXbUYi3GxQ+cC+m5cHER5+x4aH2zADQl467Hw/oGcgtaoycdc2yzhqP1ujN5HueSA01CceJp
yQEDWN4siJqPyc7K4VsPxvSPoqmzh47/ctc4kXXJbURIZZM5nhth3kQd8CCBBXaX6iK7iMHFDei2
xT7JgBR3NiIjh+5oM0bW8hHy4KA7JBquY+7b63MNxyA6MCsQMmUXP9fiGHepvARN68JbIQiyGaKq
IqUcuC9T3FT7nHfu7Ry7PVjyviGCYDQoqr5veZdCwo0QrrZh4pFFlyVaIIGiVv8cTD1jRkcT5snH
42k3U6Z2CTnrbyk6wKLMmuU252140uj/t9pCjwe/DI9U+W8p56lTObnOOSzIDzRtN58E7rtTPw8F
TvpupGGPygYTLfIrG2h9a/gMd3KYiiN2HfgVYeCfGDXzZwrjBGgDm0w+09bRaqP4nssIFFGnxB3r
OIeTSgTy0K+GrZeU7kH1dUS2jEmt81vaAgROjoSR99UrFa+H3qnPlnaRBVUZEALv8gO6xPIdkYBj
bRJ2h8QbBqBS6XLiq2Pvm/HGUTTMM1hPQH6HMqYsThMCYBJQIHMBSNb9PD3rPCB4EpJ00FnY/vJz
7vOlr2DPWFO7M1p2x9ljPUbavlE//IWVL6DN+TuPB1o9pCO+2jrw4ZMlEi49gdxw7gBmMcv0+8bq
uxfG8elUF2kKWVNYNCzM+fiKLlM+6Bmp7yb2veEqBl1sRy/ST0lXprdF1hTbIJsl7Af0X8dlpkR6
Be+ifPBAseJyyiWUJ6SBghsekV5GyXDnCvxwVZXhfm3J86EYj7fC7sUuZg99l84BM4EWTF6hRU7P
qef2w1qy8kUmLGcR1LkV+kH1tOLMzroA8axd37ryKYq77qAinX/IYB6f+zBnpm1Fd8c6fq4heEsS
egj966fnLt/p/ssf2evwhNIrZNMEdO50Rbh8U0PUX+tA9pc5TfAoWaZQxyF1sap7oVBbvLNscaWL
k71r6mMZItjXbO1OMxnoGz7xnc8ZXt8EAGXvnWb1fheO75JWb5q7mecSuBBvGh5MW3ZXjugQJqoO
i8BC763OU/fdcOPc1qmbvjTpCI06DyVvM238hwn997muOkX6WLU5mY8axF1VIKkMVdFtdRGsSyr4
oGTrqK/ZxXLpri5n1UtqsJD7ncZjj4G3ZSfamuiJYQGSDqHG+DqGoQsTppK/bVx18NfHfr6QDKpO
NVa2t8riqRsGGTlzqt0hbTURklvSTbecqGu1y2srvaOHIFlLm5A9WivD4lqsnN5F7gygyieQy+pC
3tAG8cFmmYbQaufrYvzZZ8Lek9xf7sYOU7JZ0mY/aat6tBp7+jWNg3UHPRKiZDQnb7mmcSsYnBbU
ADfWMDrc3zFPF4YSeppGM8NYCcIUkkS7zMsEKl1BXagtzGUSgSVs/farqfjGUbjSu8+fi3Exu5to
NOKc4fbNcyWn5C0ol+Z5IotBuoHd1gNtQPnOqWb/d0iUGfZ7Mp1rrqfnSAfR33xZ/5Wt/4eCw38n
Wz8PbVp9lP+kW69/4++6tftHFEiHkzjds1iYPQxtf3dDhX9QFLgq16EUeEHXP/pTt/b/sIXNmTEU
a8u0FDZq9z9065A2BaoNIrbWhA7FfyJb4/H8F9UaETyit3mV1BEa3NV29VfTo3Kc1s940bDTXoVM
rTWcWqyQGILRUkgGVio+1pkbP+ZGt49LHei9rFwILr0FDyMUhb7W1jQgK48Ylm4SO5jvhQOtossB
txTs1o8o48PV84g8zW4xgjKR87FxS3XIGdu/y0yo14b35buM+4gpP1KXsHfWIug4/m1Hudg6xYIG
OcNR7ELWkQ0uBkhqNfz7UjTkclINlZEN67YOnfARzaNc432AIeKgI7o0htrcBcOgT2ATsm8Ojj9G
6rFG88iHsNs3gJSuWYKKpENpM75ExNGSVjo7Ko+cTRTSSSSRhGh7L2S3defY30RFV9y7hsGB1fMY
vCXhNOxCbsO7ZU6Agtqlmg/ZCNV7nUQwi2YxLoOKx+y1npvwJZk7eSc1kMqssa1om/Ha2FcDr0d6
lggQoRAkX6g36Jtt7wfjCBqppB+wCFv5HV/33ONQpr+UNnbOPUfVBQOoYnsBvtVXqzQvYzgOnEC8
T15PH2Nmdki6eY2xSyCYQf3sim7e664cf4giQxV30AsY+qvdlGHbcCmv3BCxnOixlS3Bnh7ymW8v
G3sEnN0FLr3NC5EOkDkZe21XPQ4ZQJx2sNVbXZBS5V8CJKRc81oMnvyOH4ySBN7IvNUxsNzZnGnP
SSnBLzCt8ztW7ptLtRxjOy+QrC2IbEayJeriiJBQ7IzPLZmyU1MJ1CdXlSAZ1tWhs24RUQmjM729
9hOyaAr/UC086+vP5WMdGuvUBznxduj53j4zHAujJgsvJsvLfe0ohOh1n9mgzW+rojZ3ybrt7Mq8
+tY2wFym2ZcQy9mKzq4wj1GmcszAdD/VTuae7RGut1k3qhXeOqAzdMpgHaj7x8Dx8VmsW9h43ceW
mLrCm46I0c5Z97W2zvJj5Tbuoyv6/DUOjebVDU4JK6HtfitiiBvMcyxm1oXwUIIBK9YlceKW/rOq
c33KHU469uc2WQVieYg+V8y8du/lunbOiwI/lkXAr+yx+DCeVcdeGXOscL0cdDYz0DDPk91aF9xy
yIqvhWv87TJhEfQjl0243dfgHNf1uM9q5t5bV+ZVEgV3reUw+LdRWZ6sdbnuyaZ9SwL4GojebN/N
4Ms37BHNT94/xZO1bunbYjbP3dTU3zMglbdRFoJydf1u3ORDDL+7Hq2d0wf+Xqzrfn9d/Ju/eQBW
O0AXxMvr4JYue5jSXl5TYS/PsTVn16RZs/8qyjGN0cAuvonVfLAaTX72qyEhTtIJD5Q11CyoV8uC
VdVxvWV3xV2xLhu3zG74G6bV6jCWcX9FB8/udEWefuN+uiJSv1D+zfDplghHCOQLG5Z9upopcIwz
0ghHgn8kjAjIp5mz+tihTbwrZffXlAbnKw8mJklLmYB83spUQznmWedKbBzElMHdhavFA3kc3G/Z
MVVI9o33ncjT937o1X6qPeCJsa1WAlQ9hDdBbLWvGOjli4WroN1SbA6thaNzoE5LlOCF5ir2H1tU
VusZhVtbt6NfRI9NoKNHvKPhu90NSLZqXqgQsFwFUlBxythOkAm+DCB1vg1Zllob3eeot44bpGbr
jELqH3MPi7MqDPwdEkrz0D6XzHbYDNtHMD0r1b4p3x1ZDivsv9HPMkbkvpEYw6n1oEz0RU+p9VHP
vtrbIMw3Jiy4jhfFxx19axBCd0HkfMjBeppiItxjl8RvI321io8Pwd2ufOfId9L+oiiMyTHhjJ7M
8UdVhruFkgwKDR4WnxxoBiliKsbbPqE7AdnmnKAQmp4OtuUTt13p1NI3PpaQTRaVT1Zvxbd11n84
DY13FQdRRh/rNVPZuxhAKkTwEAAnduK24gq6xVs4PVpV3h7m2Q+eSgf1fOzdpyEoXFiIlbwXwDdu
PJ37tzh1iINRVklBUNU41mWQ1rLn8kkuGucepFUEXCqq65bWISpBEmoVl+nBT+JvftFSCyenfFdE
Ir11qFw/WAtzatvUP3LbdW90KSUZyXbat5GiskFyHbBDYuEhIXggEU23ca2Byfkhd68iYBmJoDgo
RtacAcE99qgNtaFXb5633Vy+GhmfhamrPcS0e58LY54dBKa8uPeM+OIuhNZrjMy8CZ5AUvCu88P+
tsvy/j6DOxAP3RmG8nxMouRgQScOFu9+AEI3LsF5saqHtIHOIRGdwHH0dyqvL0FLMJtY3lpQPoBZ
5offWSl8pohK3bq19nMWqju6yB8Sp/1NguehltQrSAqNRkEZbAEeHBn0Hpl2L3ENfSv7Bcw92vuN
LIFPYy2xMHzZVeu8yroIJFevM2MumtORg0VPJHJMe7vi1N9QJVc4uGS23VgEEMZm2l7SIilG7m4T
0uxTGcoO5GCv3QBFSFZcpZ6qDmmTqnuWBqBZy79tPWZMb5CdWYaAwxlfqnFY/O1UdR09Q2bi1gts
r7s0npUG28ivwq9pKT26mzNwNR1vfgL7RQX43s4BM2fu5O0nCRek90O+dewx2cMkOuQg2XAL3rQI
1cWN3VSIcyazrjPbPJ6K/hCeK3eh6CWJ5id0FOr48sm4l4is0wsmSGYW3FdmMwxR/eY5+OSq1aZ/
U5aUa08+M6hK2UNB3SjvBwre712ynQ+iVerN10H8GmVF/qCzoFX7wg2Jh677rrp3QZRauu8e5sJl
B6oH8+7XDi7GxWS/dFFF847XcfZuTGM953ZJSWRDvYt/9lqeUHRqOXw3nsM2ln03SzquZVS3JQLw
nkclIMm+iOb6u3AXlrSi8br7IGc9S6YZLaHOIk4XbmqFL+1ksbzoPveCdYY7jOe+jSnT7k2qDrGm
aJHM81SX3LLrfrFcV40QdQyEyL6eYJl+riSddTupPheVoyWTicOJTR1AL6cf+brTnD/Xm+wKQVgv
bpdflzBNj/HnKnTisVZtfLe036bPZSnns/qtw853oee4JqSy7lXdzxWrGTLoMuveNezj+ogcztaU
7B5BASRh+4w+bX0z6/J2RGf78CcFqz1l00kbCVa4c/O57tX8uC9ykmrvBEO3DXsfmt66HHaTIflw
1oXx0LLWJcQRAKP43Cjb63J5XtfMRLDTo+nQpjYB2YWj21MzQuaAYG/Lvjld19WpcPjr6wq7n2sU
+/Rzsz19brlr1i148PibEsuWYrKo8ytiAbtxXmzsyXP8jbukxRzOy5aOFp7sEFzW7brTs2c3aOs/
HPKAx5LdtrdJP9fxVr5eDHrd0ldB2VVba1o3+HCyHBo9Cxfze/O55U/dybyNRaQ/ULWQKsVqCDCd
tdzTEuJv/QoLTG079BZiBvnFvU+UQyfqZ2eH81W4Xg8AnNkFsOOin6yhsU455oitK3FHa07Yh7o1
oM0sJ9j7+TJRmBGvh7RF8vpO19W9C4G0lbF1q4QJnk1k8ujmvwkkmqFIIAnyXP//BNIzPtqP//W/
y19t+uP/8Yr9Y+RmWv1DSJcKQ9uhDp5M4z9GbqbdP+wwihzsWy7PAJdx98+R2xL8keRhEvmEkMCX
Bfy1P2duCL1/eDL06Xh2KFomvOv/R1P3P83chNeIRkUuHjaXcADf4L/O3PQuekrl1rM/r7khxLjU
2xV9tDfy7S+/nj/DT38NO/0rmejzXyJjii3NIQvor2ncv0Qadd5Uo4lT63nQ8D3Q2FR3HHS9/ff/
SvAv3rfPn8jzAKw59qpM0Lz4z/+OK1XodNUwvgxBt4tBjOBOh56ASTV3Hp1EbNBQdv+HvTNpbhtL
u/RfqehV9wIVmIdlEyDBSaQGSpa1QWiwMc8zfn0/sLPLMq0SuzLii+5FR+YmU7YuCdzxvec8Z+gP
uUwswvgy4ztjqlSjjJ0z2lRs3AMSKyQ/5pzBJVHkaN0XrSPgBrFDHru1/thgR27b7z4s80JM16QI
BOY1gayVxcGrA1llbH1ddACoLUPp3hiHK8QAi1i6CX2s7OCBQ/FrbO2EPHLSDgxxNjhK8pQgeDde
ggBsfl84hnI/Ti/mfH02vOm66vQR7TfgMcB9tL68sOKn2nuEGnPrwzeIgyvBePI5rjskNGTJreY9
U+gFFQorto9lqnedy/K0aDN5jj8kieFZ8jSH1w8b4dYTTyN+kPRJGze1cS1Mm7ZsFz15YRMefQPe
viv1mx4UWVTdam266spHgxtmRXsKxZOBgj3OkQSY5KWMI4aLazV/C4jxyZs7tGpSb6JiZXfMZmWm
TnsVRvAqB3dy1/X6UrNKVryIgIgmJ1DAcC2L0jUYGtO4SxLfnSlQMjkiHInsDIR0edsMlIprY8F5
F42VsazigCs63KGV+VIqt6F259fNnqoIOi3BLYCEyOop59TtS8G6yr1NxVVib6Z2b3E/SClk2snk
37XCU+hX27AnKMHESDoEwgp7LdEEFIcx1iBUsIMJCQwukqlZ5V70IPqcukv9FiJmKO5nMr3EMYhL
s4IAdM/O52iVmMMVu7euftaybwlXg1UVuASwQYFV7DaU3VTpnElsXF28NzSk9PVJb9PlkOwpsBw4
mXzNm+sODG/XIp3orJd8KHZzJk3S32Dysq3iRGzSCk69TcHCziHg5QRAWhSWogxtOlG8HWEStRnf
aOO3gOOPR+jJGAfXsT66sgbMZ+xdzsFLUEkuhN1lOZ/+4Rx3APBKyQMEj6pKVUi2NZ3U1B9FT1m2
7UthPCvV10LcxXq9nbIWGQURbJ109IjN4o5kk1ggMcLqWrBix2pSOwu+dKbiBPDIUFL0nX6Ft9CL
jkkn7SdFPHGxQnh5AvPAUu65kdgqhbCUkLHOYL2+uGsTkueePDI7Jtb5FhiykGx6MglzlQuvpF71
JPjMSeVCfGoKKCVjug8oZQ+GZ7eSgHJzCyIHCD9I4URZdZm17gniQMDlpjpIC6hjvLF1rE8QrEnL
mvAV38+4knHiWvk5LreCTJJcl7hx8TUyv45zUlRqLTnJA0OjrEXV0gx8LM6vTcUQlW+nunKymfoE
Q5sgxVwy3U77xkH4MVIg8xA4hV1wJRHuU8jSsbS0PZd/pKB1rm72N+3oOfrQkd6FmsV/AFPk6JiL
cFXukMEscvLDW+hkI5c+EfwW7vND7E/9NG9yhaWez0UT0Vbrp5rgCLV/ya3QlWWmK6DrZowITx5X
VjljNCag6QQAwz70vRKUWYp0SdsFEQGM2U1d0KPTcYm1D9DJs0bhyhudehrIJ1SXXTZcJSlAOSzW
ZFQTgbaoSMbOuzsxecC2QT1N35dFspUpOYlZjN6y33ZRBnw8OiAqRdFBoJIX+HY8C8SkHt0KtSKY
cygxF01pLGS54A8gdCDnwS8tLtioaqmDjZzADvwb1sjb2Ceh1IKvAyQXIWfhU0ygghIg7dL0R5wA
5GuKLrM1MP6buiFh7ZiQriHHT9xiL5uZaFNxBct9t89kKRgHxCsmpBeLQNoIiFw7Miw7p8LAMdXI
pRDE6uFeqd98IFS5+Bawa+Rd21PzbfBXAykbE4KGqVqFZPa04EmwDi1apULNxhxMDy2JEBxlYz/C
EpFg1GvQgyiYLMoYKx28yR6aXDxrOOLOLvWKrKRhpYZf5fGLaDFbYMhDUAj4OQGk1lrfB6DPJvbz
YaQujdLPIr9PT0inQbWkmcAjcvDzJ0U6juRpEw4nKZty3DXzRP1VjmBo3RocCMv+VEG9GufsSHar
uA+4MLKAeqLvUU2AQbdFo224vwqxpdXc7pny/NKPPQlpKsiOfLgL8EoNKABkeseUXvWQ1AYA8WJv
2ur4CGrUC1fenC+KfqqDaZAw+lVrE3REuxjqSipDZ2bSFF0D6ih3R5xwfn7iay06mavMHHMfv7jR
HRHMlEkmTJN8DWkacd5C4YrTAExMcNAgb+PhxmhuFS7KU4kgQ/GIJ2zRir0DepUA8dPQbcLRhPFA
dCHpGF6zTRik6O+chmJ8jxDND2+D5DFVB0w632MiwbkhtAd4zUk7LHPzKtLzlamCLyfiIScRTlc2
IhcL8QDvyUhsEe5T0wL1ieSvAhzkBn90EFHvAioFU5Gk+oKHPchrjShTYAHHZlZBt29o3YnTKO00
9uwK16HUyDuE+Ph2pS3WrhUJs9yNkykfyIRDieDaA9aAaiOVJ49JxZeMZcYtQViSKuBGBBTjfRk8
XKVkN8j3o+o7VDdRn1lXPYhxXIErA/E49TjbJItlDIggJLu+BRQ2IcPRps6uyCWVtYiMhIDdEGGq
I25wdCtWWOAp/SoGxl6URqfrrjwFpfXEQMlXHcSjtoeCDbwexAxovceMZ2j5hRPwSFskMxLkQPIw
WJAjiIdl88id1VWmzeJvcv6Uh4Dsvx5LDq4DmDuEYqXLVGVEU9pOzHQfFQBnfVh4+eQk/K4s8nAA
EotWNl/M5jvELQ2q5dRTxMFjCVafJHrSgtS1mTa8v2zVAJ0Z8sqWCaoIG+IW0IUxRnthHyQGabtk
ZgzPn+9PpXlD/cua8XN7qrOhl01ZlFTjHDqjqK3RCTrbU9UFY3sF2GqBYsoGibQu15+3Jf/O3Pir
LYwgcGYMzhfy2ea+m4WcaSN2J9ktHwbYukduz7ckUexaGlYd8THelPvolhTTY7SG/rnyfvIpfsNT
vN/0n5F//vwI80d8t+tH/5T2MTUxNMELc0vlyRl2eBjXtWO4HVxDwhOcv9coqnzNMk1cOOrZEaC1
OqsICZQ/VQ7mua+SueCK3R7scq+ulG8wwBzjwrHjd5TQX1/zXYtnhhuEQEUJjaI7BRq5qMhKg4eY
7LZcbS6809+ZI382NP/83fPUgkjK5URqf3SfcEv2zQrBz6q+0Ix0oR3tnG1C4lghlXwh4kAcsmwJ
B1yZjvDUbeJlsApt4arek8JNTrjtHYQLdPAfHfOPQfLrcZ5jqQahUcVGofVxSySUccx3xVW7Nu3O
yQ/xznopt+k2vvLW7XTIDt2hciP386HzwWFV0999gLNui3xYq8KBHsTkWZJmMVXsvFeft/G7SeuP
V6lhFXv/KvuhiMRofsQGvDrSDAxp83kDH79ETVYBuutUi86PwiICcbb35E1WzmiHZO6ym2TwW8sW
rsq44li1kHfl0VsQtnNxSHw89N+1fjYmcq/mBNZn80zX7eE5r5IVs93OWxmu7EiYMO1LA1/+cBi+
a/JsdEiyl3pj2jUnpTP3KjcsaYoCW/+epzvdvLbibIPRH+mKamtesRIG5In4BfqCEM88cGeQY842
da8CSJR3YozPOoueC+stFnByUDbwfOXCxHHpKZ1DhMy4CrteZEAbR9Js7fBJ25Hyt1C23SF0/JW8
vtS1pQ9XhV8P6XxVwMpg9JJRz0N7cEC4O6hC16qTb3Jn/GIuL/TBD3v5u9bOejn7yToqTL87+Q/Z
RrWVteSUNrGeh8kGtEbHX/3H4QpUmjT9XZPzR3o3R0Z5PVmpELcn8uGc/pDeNGvhSrHZfDvBNnGT
S2vc/BX+mK3etXcG6yJOjauPuJ6HmbSiRrEadvpGdwjtWjWusLHePn+kP7rEZ+2dVdJkq/DRD0bt
KdtnJ4NjLCursFDWyV17hUts0SwF19wN+qK7jZa4rLRL88qld3q2voq4prhj4J32dnggxM1YsRLZ
mlvv85O6auy/u49494zPJhNPR2IytbzTcVvtqYDTaf1l6Ha2ubC2KG6c6NJbnX/jH08ZXyZCJDZr
8L1+70VAjEpPN7zmpC10t9qoy/KQPwUr3BGnwe4dzVa5FdtmV+0uv7T4ivMD/Kzts+UnxhhQYPFO
TxV3DjLXcxQ4iJg5pd09x1FY/f7SoiDVxg+Z/j0yo0fP5CahCKRTk+EJj1itpnorhsVBIIyOmDkp
gj5SPE8ymXGTdd2F6o0ABRTCzYMlwMS14M2y1BlpvoknZugi2EFiQs40Jk+WRlT3DDCIsnLj6bAl
AIKMAg4uktg80dtmlILMG9BUDewewtG4CKcChMgH/1drGq8m290FuhKnyanqoan6GqrDbhLjmyEr
Xr0WVIAMXVuqN75KNLCySP2XQBLcTJF2Uxpc+8SsmvI3pSDdsbiLwCtgqO9bSmpkbgqV76TQYv0q
ATeDDiQ7FMULMRzAjsRd1X4b628xJG6TQ2JDlKOFzyk2/ZXRqddWimt1TjMSa389UAAurRFbvUfM
BLBwiM+9OTwJlcJxMNUb8Bs5aTWgqqtAcctwvNDjYId9/tbneebdvBVaqB9aRN0n/SnbZPt+SS9f
GTuusK8DO16Sh7WM6fGaSxnMxeLpCl/7jeUSBbq9tJ/9+Oig63BuZlqfdZ4jkOgR/mRsN6fmkRhN
ovsWHWvFtAmX1Dibde1262qd7jkHXw/3kILktX+89CE+Piv9+hDW2SbUCLMJOS8fwruaWBs5Etvi
xnCpDLnBhQ2f9OGO711bZ8PdG1APe3iLTsOj5rRLfavTHvGGt5ObPcir1Km+XVyJP1w43rV5Nsy9
JJW63C/aHwvH/LL7iKV/sucNGYare/n285Xjw039u/bOOphYTFVnRjzPaNNsSC92qyXAkr+5w3jX
ztkCnOq1NZgUhE/lsl9Gb/kW74v0lG+8XXiUd5dOCx9vc981d7b+aqI/9ookNaz34GnW5e14RWS6
LXwzrcXwgG1jSTKfE2ysE+KaC4P241XiX+OEy7jfxuykahIWOVYJ+Wokg1YzyGSxsiMW40Oil0vo
eRca/HiS+NXg/PN3k0RcjHnCNXNzYuFCKDc6cYrMp1mO1FSU7ubzDiNd6qFny67V40TQA2vuMfGt
ate2/4SH8UpeyZwchOtLX+7DvSl3kbNCWeHu9DywCYLVZNRBiGEB8YxtrKa1ZTf4IRY/txXmhYf5
4fd7397Z6wMiR0hSaTbsZEQbXtkiOQar2H7NN2TAHfXD549T+WjjhMjaQC4tG9xPzo/73ctryZQL
W8VIT55KDQtt3ckQG3SI6mibofaMfevOguhTeThn8NakJXa+rHF0L98CZ1rJATi2tMCFLIZA9+pW
uVMFSLwa0Sp9caNrRz3horKTV1l3N3E5YQnKBnHG3lDYaU+1NTvrVknN1+28DU6sS99vnpDP9y3v
v9/ZwJd8VVbqbEhPxMPGBGqFRUOWmhZdNRlB9mR1D4lZOOBJoE6W2KmsVVm0r0LWXI3RC4K/q0g1
c1Itu01j1deIFYhf7Vxcplds/+6trPlCV98SG3WjAKmOPf9hSMsnOQ3uG+4KPn9ZH/eNdy/rbFqR
zdTQppCXVS+ja3+dseEUDvqmWOabZEkWyKXl4Efp77Ond9YZU0so2ioy01Oy8ddPOnIzWP9b5Qvm
1LsMzbH9qmxJGHnU1wBy8bcvhGuVnLxvbASPd9EyY5L7O4+AqRPoOUKEP3DVrZDCzpv7a2Pdm9LO
HG618pSZpFVM1t4jD9qsr2qxX1fGnPqh2HX37cInOJ/uJFWTTVOmeqFYIpf5Z9Od2eG/zcbOuBs0
+dpKdDIElXI3QhKpk3HdY0GVK+UOo/DSi0d4iZb8WHjdViJybBCSY5WweRslYw2Lxv3x0f6/y+S/
zQfOfy982dTJc/2Pxbcqbd+e6/dek/nv/WU10aHrqsRhkuynQvPmsvBfuhd+RFUWIciMUJqr0vzo
L92LIv9TsSTExJoIbV9GK/Iv2Qs/klUQ8lDKNeg5KhvW/wCRpP/erUD34naRDLxcMJwkagVnO6+y
TQW9GBpCLaR4EwDnK3CR9x7XhIQqAc0ctFvkh04XjwcfcKOU1m7AtU7DZYgVSJAXYjcXsHmND90U
21JNgO1gQRqy7BTZg1ebjgnCjXM6pME3tXmagyiHkhJm4H+BGX3fthlp0frKD6I1RmHYaLZBhshQ
EAqIAVrwBMQojRs0wRcfm8egE6/J7XRAzpM3Rz7oihsNEMI2kWKtK70nzFLvuY/Bj4afknDwLDqx
CD16Vnc7BYGLyHkZk4mEjlLhgNUgccTrjW++ujBlzHPUrznszwd7tsKh++n01KurFbaDLcjJRa9f
I+dfdqW2etfrrn/+zvdXC7+vpX+2dLbWFGURB0PBK7Tka0H+2kkXiOXqn18FAj1zjiQhKKRDnjVQ
GkJWy4CtCC66CkVSh8y7KSb1ZpZAowY6Af3m3o1byDI+zOflnIOlrDtRdGzI7qigWIJUJ4wv2NYC
Yafdl1Yh/Uh6GOg4AVG5deOB+sRgwloy/66mHPeW5i90wtIM5UYYuUbIIztqIMSO+XIs8mUdgRhQ
kfUoGP2EeJ1xpalgss7CHWCHS5ujP58wD0CSLcYIEjH5R7X13W5FlCh/FH1XIcpBsQU1cXiNfAwr
7RfiWdZYOOwG04KB/QmrRcZDSWQPbIS//PxFf/ge3n2MsyUA3JKij2RK4VbAnmlZ3E9bC8nAUKrJ
F/oUU89Z7/39G59td/NC7azAH5gWFAwGwPc8LcLKdOkbnVXw5r47t8N6aulMdoj8ft8HWmSVJE3M
k63lU1Bom0j0UPNgykgLVwi+VNZeh1/cqNtKBBAhHHIy5erpi4zADEH8ImPPl3vIWchKqS9se34/
I/750c7OweoMJa0BA1El1xDjGE6M1BVwDNaymZpVcmuHRQMm2995yb+eyNmEbGFp8oqOl1wSzq1B
QsPQZNdQoxOvvtCvP+7Wv5o6m6IyLQwLv6WpcciImUL2l17Inb3UwtnMEbSViKSQFnpwX8apbi9M
TR+PCMskjQa3JsXu37sP3kkTlTuTbCsdmxE0OL3DJ9zRe/38pXw4HGafKJEYOmvu2XAIjcbCAEQ7
JaIeNuKkAorT3edtqOqHPc40NW5q8bfiYP/929SaDxgxpcelVcwM16+KkZUOiCmaPKeJRSczuWmc
JnQzPXqaXa2B8/YjgqeVhwH1Jhrw77JG9HsPyawqSC8XhvuuAZyuh+h1JJgBEM56FE5EzyTaPh3u
o1hcExoEaSJGlBYckWc40MqXSaG5YvHmN/ib2wRhzXRojFexfBMw1sVGseW0tZWCQ2cmCxODvdb0
NuzAHuqz8larwP7sqSKYCY+EiolgsjZdxucHQJCUjBoC/EgKWPlUWPs0YgovNt4w2PhUHS9snGp6
gPK3nWEgidium94tCnGZ18lBzr6JUIvyl7Ayvmtq90D+453pDbcQUxr50IfDTZsY3yNKqQEiRfxI
KF/Fu4BIKVB/u4YHBxd6h6cHogq8xdbCjEJaE4k8en9dcTgU+qeZCieoiqvh7sgLTPJpbMf+QS6t
JV3kOm3iQ1zL+7h8a9lCTGvjpilf48n1WBvnr9BnmFyR2ozCbZs/Z/qrPz216pcqtrZl/qyF6bU3
gLEg8l4dLAfjh4OLF2xFtGwsazkOOmbf6GoazF07yG4f3PdluSrjfAvkUE7RjrUlOLboKhr7ldzk
+7m7COFbGc4F3dg1ZeGG14MaJAK1gcdx1Bw/11BYyW9mi3rK9O76wSdSGF4bStB4Txnlioq0jheu
x6wPKqLs161Ru4QLws8hVGWXykg/y3DZyr0ti/ouNeEbYx4FiSmiDO3n5SHkbeOMMIjoUmSiNL0K
2LFA33gR0sgZA+ZxAZb428AfCgkLrjLAHi+NhUIPEFBoSZuyUTeGv8sZZRrIoyh6VhSUpL244pln
PvtQFGvizx1BotuR0K7BjhFPAGg8pI5QKMs0TwlEtbghONYaihedHLsaHAh8h/ZFDmZ9LXrEQ46j
WryGNLjA62JHEO/ztFspiuoMReoISvcY+Sqrn4qWi1EWp+Sdztm2gEuAiFCqZz6Wr8C9OGUir7Q8
OVSG+hyL0VOoTkcgVYD4+tu6N/cgFxxRfZU8f2tocJnYhDbtawtHLc2qB0VIHM+4h9EG7QylVf7S
jN/6WUhVdLY6RJwoSVVuRluo6jsF6Y7fkpRtVU5w3Yag1KI3CZGcQk7mJKF65OMbJLXhTVR7nedQ
uJLOTtoKgWfhoZ5zq0dbn0YnQgWaBNMeWPm6kptdWuK4kIurwc+eCn5bi4HDzI+5LPAJFpj24MvD
s4hrngOaSUSXut6tQq4GxuiBQOxNAJyaYzIdUlvFxZM3FtdeqywDXV3lPcY4NKpNE12Z5h3XIUtP
1GwBtenMaSZKaFmjSZ43kzIBdH5yg9h4Q1aMHY7KJp7V41W2SnTB1kTvAc/HWo900Ev9CkDLIguW
6RgCZxz21mgcE8Fji0YpqEDsXqCF7tJ6YxnTQhjTNfQKNFwT9snQBu58p+O27uSnrveXUXYH/SHm
5RT9oc5xxKUhIZ7pk1kJN2FTbYfa28ujZMMFcgdhL+gy+FUSeqcnCIaOwlsAPbZoxmqJktJmjDVF
vpJoSCqKlZr2G5BEcJHUtQKOfsBHJ07dSiUps4Pth4xtaYrXbDSdObO310n3Bh0zptHaF9B29XvF
5O5HVV0vNnZB5X+Ba+AKuPtSGZ0NdiXxOrDa3dgFtkBo5OjvSRnC7dwdlPIJTeVt1RKL2l0VBI8q
WIeFOJmV/jN2H8ngJpMLIG+xCx4b8e5wEKLogeKbHUnBrtK7I2SyqykmilaTbU8LlzJ64xBWpN+t
P18FpXkp/e3cxKF2tjhh4TUlUTLPlvSa+T+N2pwtw1RsIYSxdjEZoDbOKWKLMgS6jCOhHDkD/jmh
jR1dtAAIBru4IyiGvVJldtdC8FBF+oWP9sfyfPbJzpZnYLBZwoasWunkpyuVdxSxOsrRtNDqh4R3
acHeb4iA//yB/LH1OGv1bOsBwb2pxrqoZpGGbakPDUh3lfzIz1v5Edr3x2MHuczEzB2v9eNq4d0R
JzBqyRTlmC9n4L5t9bUmsNtum2s8lWQ0kuJM8rLU98d5AxAFAHLJsrAmcp1L89HnVeCvLeQSRWSM
SHgno84mvO7HGV1kYEfehD1TvVdLhUMjAHCOFWCfnFJ80wLKCQD4ev2huW3CUyOhw7YQQcPUUaRl
t1Y4EnZwzD3EwbPANY+Xkkpxa6mo7E78etkiy5ZRJVmKgitlBDHWXKvGtDKVb2HsXwdCfT2POQIH
HjSfYGTy6jVSmJPawr6bXnnwhfHoPgSEnpkWquhCfsJ1DUbjVvenlAQOuF8jLnmBHJquXWc4RMZe
fyTu4nbiaIJtzcU8YZM0Qu5i9H0ga6UlEx3Htd3gla1BPocsJBDC7Fnl/PmbO6vOck6ZO8ivN/fj
iPXuzTEFetUoJnO3PIjMiUFFLXw1l3HMydx3POPpAbRbnbvMvZ51YWf8R/1oFlX+KEbp6AtRm5zt
WUsTiq5K63nu1iER35vgEKbavsEF8eOL/heUGU95yr/n0V6/RYL926iw+eO85r8Cxv76eP83A8BU
hvylKqSdv+b1P/777tu3JMz8//G+GDn/9Z/FSMv4p6SggdPZpZqMdJMj7U/sjaUTDyZpBtfboNk5
5PCTdxY8NB+azr2KAumdkuW/apF4RP6pclZBZoRxj5RCSkd/vxiJEJCip8oZi2shZa6znx25s0EJ
iE4oNdfvmmlbBr7n4fWx4FNPTRbdjKCwT3lWSo8FgHbCWDu1UIjeFdku+mLoIeNOhF1bVNptpWId
cbwEosKo9CEkXLOQ9vz3tJ0GjUtlUjieBVHs1YU+iOzMcs37MgGrCEHUsXWH9Tc8RCRwgE5PPWqW
ABunL6E3VQjC5Up47TVR/2JpXVlgs22t+8GT0QMopVDdY/zB1yC2OJIXRSZXwUKNqu4b3BjIKaHZ
NyN+dZUwKUH19VeLLHR3FIf8oUoKfGmgcDtCaSBmxL437FqTuxB4ZWZzLaZVOLkQ5b23roCksyCU
EdvBmEz5syiPwlsoj/UV+eqmtJAGEacLgW/eV7+ewhO/EN6zYVbiQRIH7QS9ofurTPZfMED/Z1s3
1XMSPmf/WLTVt+f2H/n3f9w1z01YNxDJz0fu/4NjUqMsc2lMXj1XfEOuCN6+Jf84kKj37f2wnH/D
z2HJ3P1P1kCLJATx3f2ApM73A5T0DMMyqPXPxY2/xqQsEqEAFsrUgPb+5Zj93yQqdQ7mI7dTlpB9
o3T9j0akrCm/bcdMidsBZJD8o4oMcmy6v8/vcSKYWuyP8rHjIDZXCSYzWqtlt2mrVwWbYtF/70Qk
9ElISnoNStI4+Hp8XbNuFmK+J8/saiyDZaCZK01rwE3oqwbgYR+TN5+0bKz1+4RjtqkTttqfyD21
W0XYWtwyzMF6vbKcrMYeFaBwVnCrlPKmwnOxSPAzKBgT9dhbSHIFK7bnzByeIvgPEUe+xPqu6qSX
eMKGkzp+qq03RAtPJleKQK4+W/FtVlIoOyMGUiMzlkndLXQSB9SmcooO+315rXHNAHmRarSKuUV2
KkJWFpiRVyDLd2X0EoZE+MXbiGJHdlALCU6Md22xQ9eVEPoIZW34W2VWPtUKKS3UHQrqMOmLBMVr
IHmlIkenblYG4GIlQjGoATasX4c8mxH6js5plvApzoPdtmpbN0s55gNY0BPV7tOtih/RsNYJNaEC
OqevtRyHcgJwbgCCLDT+V1ztvcl32q7eAcgDm24RJ6q58sCJ3xse2sYgyLZAGyapi0E4KgjTUmg6
FeA6nHshWEq8ehRjs/i5I8lJB+2hi5ELgWqlTd66IoI23YfDbe6F8MjaYQ9hxTWJLIbk7TDJYUzU
ijlc7VWp9aWhI+WtA7tCbIZFT35MKCVwYnTqZDrM0faN+miGwS4ZsQb5U7Hs4vZNy7HZKnXgGkjg
AAuQNT4k123u7eIqu0mHOl+kHYlfaVEu9F7GXzo+CCPbUxNbZUEQIK5AuSkBHIw9CQUIpixpV3XR
dpzAovbTIu/amSe/A7+3jMtnId35SEiVdsJw69+lwIixTfYpQfF9uw7y5NSAQ++C2o4bYpuvTLla
V36wMsvwRuhgsptfMMCvNOngxY+itInKDWccO1TkTV202Hl0N5wrAGIjLEnGWllSTXyIvIUhOZCI
NvPLNM7ZQ8D5WNaq46B3BHNQTkowq3Dv4mQ9dtRcVpetTufBZf+qVbiBTekGTzlJYfFt13EMldJx
BbtjZbbFVZyod8OE2tysXttI5IxPlakcpEevGUg9LFxPmLjHZscay+Pm3Zz3wb2UZDClvTvL/Zg8
NG43ibvm5lP5I1c6IPMPOLQlHmNet6ngYCqBvLNRRhss3sVmflV6vO84XebUJ5HzPltUDCFAL0YT
EyiM6gJOZ0kB0tDlpWS8SP31GFAp6I+A0B24ItBecqLeBGsTFliYwpa0+mdpiAhuxNaqIw2BWmVg
iWvA6giCfG1kKdgwBlTgxRtB998MpGaJRsA2AQ7QqtaDHx9jYN1yUM41BWavet2GXDdCwtykfmVj
JHfQq+096neTEnO/Ke8z1E6jyMEJdnsItUqKvzI2YfqvffqZLjX3uQQBKh9gUnQDXmfkLDl3gVzU
cwHy0qjmOk8xd6l9cZPMZjhV7maCGu7kYPg6mOp1WJmCA8NyKwoNtQoelxHiv4Tisetjb2em2n3P
thtsMLjmActyK74VeQuIHm9RfzsM4dKS0k2gkw+p65uOgm6RAHDWn3CVJ3YigLbx+TYpHMygFCEg
1TcejiHKRcRWPIjkYpV17aZid63EcMUF9aor7wNQTWxbHGUQ3Zogr2BTg5OC1+kAn+MGbDZ7J5tU
0o5K6dlJCNOe+mErKfcmf1ZpQ1suNjRpZ1BDO5yejV6sgYx8FaNgOejUa8NlHiRLXRUPYoNzCQO9
J3EtOOnf4+JL19V78mvYA8XR0hde0BA6BBo4YhlhUAeNZSZHwF/seyT2YBTZCJ8M6rWhaLeSSUJm
jknQnJgP7jIM8EpnrD4fAb8fjn72f0VW5l2tgWXwfPFUxTm6kuyqY0sxXhPvIjN0RoF9LIEk0eh+
3tjvhYKfjWmqjpEOMg1pvWcrtR7HfZTFpERGxH0pAoGIPhtN3fqP6hE/m6E2Q2qTosBZOz/wZVqB
MTu1lKMfb6f41otf8q76edT7t2a5M9vTz0bYwch4cpg6rB+p4O/OtD7w7EoyY+WoX43baeW5xRsS
oMSZDVf6In3LDjAV4/34Ntij07iJGwYXXt38tH7VQ/78BGc3V4UHhQl/mXKE3b9qXaoQ7v+RQnQu
3/zZjqpTcwF/AvTz9/2VoWUVwQuFcuxWIwTfBVHdNnPlxnSgv6+Sw/io2Cic7/vdkF2qHHzUPa1Z
XELqsspznn/+7inrZAIPXM8ox4G2QU8TIrsOr4JsEbv6XtnOetFcspWveI7VfPl5b/2wbUXSNBMh
iyTO2pf3bQNfUtMuzZSjDJxJUu9LFSSceNOW0UpVL2kxJOWDx0wrOjtYqlsG8Va/NzeKpG0pUwco
aWpue63e+jioKWo6xbzswlyMNNYESbluoPg1FKoGyl0lKa1KJu56Cx64SYczR0ed8pvSY1OVVswb
3a4To5UoQQkYEZuYRrc1g1OL3R1H25Miqq6ieGsp50RHSI0My7pIqm1ek35CURjk+asKMWIcelej
+F8FpFNH4q0Qig8lgrKmbPCFK68wszbCyEaGXgnSQQAaaJW7OMuXcXevxZ2bmRhZA2NjdtoWdJnE
XZd8FOXi6MtZCX5Meig9bVN21YGz/L2S5He9b1VuXWS3uiXsw147qCI7dqINM254Km+dJMl3c2oQ
Tk7Plp8cpiZ6qaJQWhVAr8L5poc0tOu6HNYWIiE1y/fJCAm2M5KdRsmrHbQHwtCSAd9+YpHYm4q3
LUy4HKoH9jynkgugoQ0gRyJnJ8QTpMAAgcCoRFC86DtEUDujSa0PCIxPSsLAzZqmN25LVavL7hLz
IYOjEMErgwN6q8m5yaaPObaUiy95F9+T4eOOVnI91D3AEjkDmhrYmuA99EH1rEMc0UuYippxa8hQ
YfTK1nHgwxgC+AD/XcmWFvnjkpWuP+/086RxNthNNITMzrIIzcg46/QyOMimCAbioXzq+9OhnR4+
b+BMNvxj2jJhB6sAjBTZkM77OeljCFqLqjmaV91ecfwtTK8D1PdF7FyWfKsfLDnWrENj7pJlUfvx
83cTiFZ1ueGRpkkIlrqplIWYe3s9r+58abBDbd1HDUS00p5yjC0kPLtCGqxl2ZXGrdnvib8BTKcb
xxQtY8jQSklvhai3hgj/wF4riu4i4X9Rd167jWzZlv0iFsKb13D0ohPlXgKy4b2Pr+/BrALuSWUh
hdtAP/TLwUEqUwySEXuvvdacY04bCj1vCI7YOrd6A4i3LgPcAWFGxvO4HmGiNuMnnF/YDMGDz0lF
URS3LkqnxBozghkXTVzl4ZpY7h82qf/yZf725jme/3MFQ1BXEImpMuyToPnEFzO8/PBl/nn2hg+F
PIa1mc4AycC/vwIQ9XIAaWYe+KTcmyZ7fjNvimwW5o25/knA/02Tfbt3MMgK2Fz4SmW409/WyEIR
5zGivDgA7nMDzdjOveaSO++EItPbADoCMeCVBJYpfYj1DzXaCe1DnvTH0oAw0FPcI8Ay0osC5q8v
CjsTiApJxHU648sDxXEbwOeasSzFYtmrpT3fjgLlvEkWnjzIVhrc18EPDxwP1x+PnHR7HFSJNgbD
pO97XFKSSKtlhXlo6SVq/rOMokaMPoRcsiR/l5BUGsngj6bIKoEyQUuFrGiCc/kMBjK5DNa58d4k
DIljBGEgNhnpBB5EjlwMa6iEsGBbx6SfyPjEGmPGMnkuvqcZEg0jtmW/dKeps5rhK4J7pNfJqojK
Zzkb3huAtklAh0J+HBpxaUSrDBJXhQ931s6m2VlVpR5L9aEKU7aPfUx0IJPZpcLBYRrIo/E/fXCv
fn4IIfOGnZXqDRRXcBNxuUxkAKNdum5DgrBMWPalDlZCc8HuWo2poyhPVlLbgK8SSXgDPekXSWT5
xisY07ehCJaETNjKQjgrendsS/3cZ8OdanZOo9PX77ajQIRKehiYusDw2qpN5DYDbYGOJFgUChAR
YVrgi8Ich/vFUaM7LZLcCD1pG720erhS9Ho5+4/5BM1Cf219FvPoUHREyjDWictN35V3cUyWX3n+
+xOl/rlgUR2TAopWiOIVlOfvT5SUzF0ti2lwLOK9WBrLOUodkm5uVcFOGKaHaREgKvCdcN5G092M
9CEhsRmZxC7VEZwOnUPEBY2tBcQSnYE9JlP0GNxFDHgwZiWVjYeSwvtTa05JfoAnSwDCvSZ9AeYi
et64Zb1AjvR0vuskR+F6F46BS1gkmb+O2HcHJYMKhbfBJ6XbSEG5Gy9NtBaiZ0iV27AgSCic0EgO
e12oT0Bffyru/1jUmPIxRYYbR0Ar1dltSfrnit4QhgDGNTnO0jnPzrHc2kogfclDTcRVu6LhTJ78
o+7f59FdEKV2N7/1i/sYsabh58RnqlgQufoCRs5iG6SX0Djn9OaK+TR2V3UE400DDewk4VOHnMNj
V3SrOF1DFvYVWzC+JOOsm1sFJm2p7uay3A5YJ1lzWEhAyiE0SqLD7UaD544mWXHqcD0WR5LI7SbP
ZFoJM8ChJP5hqVf/y8ciq7BDUJpRRiryt4+Fu0ZL5YWUHkvzKmXMLKk8FnmNobMSbX1YOMLUvUHW
dib/icRMyofnqYZZlcCQKrLOjQdlvZjzjZyTnR4/TBLA8LdAT6xR72yZe0LyCbskzSfLX/WWo3p0
uMmi9EZ15/o9045gzwXjNeu2ugCtpB0cn4S1lqCJYT63FHz1UH7WFcGFZnOXFTrL9fQSYnOhObHt
M8nxDfGpHgFETOImU+Sfyo4/VlkiERjYKDLDYxFZ+rfnyggwLsSZUBzJlocX7lbLBYQ6WpQOku0v
yYld7W6hYE0mRfTvj/SfFc+3l/62DRsdZMemn4sj6XGO4KbOvALwfjGXhRd4yg++nm/DVvZIXo1B
J3J5wiFoaH07MtH+kMp5MArywq3o9cYpyF7aVfXEcXt20Q2tfzRm/TJ2/FY08pJ4BFRF4ZSm/AGm
jGszIcdKyY/kN6G9UpPTHHwMvUyoYoP+RAMO38SbQkADJtHALXYkGe0IjIeIBXbwYVj0e2lxDGXc
2+j/hsBHbXaKpEMNCotVxCIUwU10/hU7YlST+mh0r8RHmRuj9z/aOr7XWu7CSYM3CNwMz5VVSpxA
ZBpDhrHOsieT2D+SiyRBf1HzcZ1OiAVkqoFy28TcyrR9FwQKh9q5bRVP8i9lSTKoCIeWoNy438Xp
c0yjt4DGT3+LvCrRybu9khx1c1+ox4nGc3xXpIQdcTquaaLMR6F+oaG19Kt2pzaFp4zScyWqr4J8
F8Gxr08J8Zd8OjN7Cx1BdD9xpn0ExhqI+j0QKk9FowU1SkG+O7tBGJFgvjhpZnPQZ6hqfsa8r4R3
THpoNIReWZ7reHaLmIn6sFGra13NdjN+DfV9pg+rQvrKkxbeFpMDXIhy9NBA/xO4ghj6PKcBO1To
kIRtfjFLUs+yzsuA/s+m6OoMLmmSstFd2WKk5rFQDpWIR+w66wC5ciaYKt1OjF+TgQZBEzZCA6DL
fx5DfdUu6rWWZm9YPh1DaW1BfwBcfwKlewAMuB7Ii4glw1tkxsZAHy4Vh1nt0NyhmIkEkJbFzl8b
CVWRnMr7XlgWyN96NJwlmXrk/V4WSOvz5O1mK2+6bqPOVA9QSpuo56MbVlKvnLV+JsBJ+WET+uZ2
vj1kjJpwHMiarP+Xh8xIJJECQqmPwkb1SPFwWktdim51CX6EG/zR5rm9lKmaHMfY+QCz/77f9W2q
w/aeaxaues1YiDbPYkmyxk916C9M0O9P8e8vdNth/rGxLoilXnACro8md1SRca9P7wmtbBUca1s/
jaDO2n4EyRbuVO1BTRaPXC4jNZwVg2hPWreWQ3OVqNMqRY5SmgmMyYLBGDEaGqbQ4KbT7W9wV/tG
lW3MrVkSBc2QGPIxATKZnZTGcyQYxyrMbVG/dhAAJ6O2KvwXk3+Ow103VPeR1NtlHds5AsRg8ZDH
L2bHhjocyQ2AhHdtqg+UjhPxq4VhHAgKWfUo8Az/g9m0lUxPvU8yn/4aV4ZLYjZ3quTKw7TqoMzj
ftTPSv2gju2mBIe5UJ6gh0MHvFfqlwBowzjBoVvoe1IxSUXUIS5wJjCfB81rGM4lNam9iQCZEWSP
7Hu9gMe5fW+Hlzx9KBdPwrQLZ23fNASGU6xE6nvf9JMtzk9ysa2mj0nW4ECaD6NMrwf0pSIxgyhv
3S6A9qS8CsiUlQxmYeSkjPP8ZSHnnsoJxTDg5tUaKyCk80C5AtTdDInsiGEFUHd0BWWy2nzeRRHH
sgKtWhDydLX+KmmzO6odujr5JqzqPUEgNlrQldg+9MVOK+/mxYNCDyTUC8TcHwyALBULVaV7as2Y
JwX/OmX233fLn273b/s0AQczGYnchcoyWHX43uUlHNgfoVF/nrp4rDiySuLNnq2K8rdtMtdU6Bxi
gu7qQuwjEgk3cJmCOYwl1slapKMZu+lSc//3744D862/h5jljyZfh/W1L0yjPt5so+LKdFtX8X5+
d38+y5LANJyuNBUPzrnvVsxRn3xmlmJ/rFBx1gTGTzvBv2TGc5mALVV7cgzhlHbMMAhoQCw7zzuO
WWQ9kFGz0IOHaNLxu8jHOW62HcMu1KVX9LLuqHK2vrUwmkvgf+gqG4N4qoavYIA8b77kDZnXE/zS
4KFP3+IRWXiCUmbg7P0S5rVNHvhyUTyM9ZHJ+/0cHEpDPhba56w+Ns37LEleAqTs7x/5N+QAazWf
BdofXUJyoKnG9z4umSxzZ8xMhXpv3AUX1RlsbaOvxpWwbl3BWZxvuDnJK5yfqRjf0Bx/vva30q/K
QPMOPq99o9sx97gPVhPcHxXpwbYHzMbHccJwsEo3eAi8Yvu/ZuPcLgEjt4oAymDTkrFu/L6skw8V
xmHBWPIm8iuN1tV9vIy0KQh7ldFMxlfW/EMnXfr5MBJ10wT9bhDIjxi0VVrg6vZ9L0epo7Ei/vDN
SLz0bzvO7dI0ElYVTGuS9Auy8o8dJxCZ7/m+PBwjeMji3O1SBtP6sI788BJ1NI21+bUDANxqoDjb
8C4xox+ex19jmm+XgF0ZvzLPCOqyX9X0Py4hJaOrVwnPO0K9tQufy8ClVcl7U6+xg7L6q9UhEbep
oHm0uvaz4H/FesmED/CI2cOsLpwRLQJJNCgoK7LPZ1QHc+ZUfbmH4//DvfwNmvbry9R5sDWEripy
tu/+m3DS5YylazwyG+a7K5YCHQqxxtgYVNhEPooowh7SHHxcfm0obzTptGiPWvrox0B9U8LlS0aW
yFnT7jGQF3YjeJVff/L8I2KnxdL30W5sw48fvug/ZhsSfuB/XPbt5//4lAMj02RF1MZjvC5Wo2cW
1o1kltk9KQ9QoRRntoFGLNN95P3HF///QPJ1KD/zS1t/frb71/L/B4EXn+JPAi+im5PfJF38m//Y
vrnb/yWjmhQkDXMa4z1+9G+p5YKj3L9oSRpMaA00Xr9pLY1/YYa8JRqg3EKlyVTuf7SWkvgvClWJ
gDUFCgC73P/K+G18U3zTsqe7Q4ohwQvIAGX9e+DBLb4zy1WhucBS3/iNFe443LR2hkYxW1ZZRD3n
avvgTVjyoIaYTO/JruvpeCUe5h5A6NEXyXONevsZOU+drV1FzoWpPSWiWzabYl5BmqlW5LuGo+gY
Ps9QaQ8b41TTF0GI5STGRRBchS6IRgqd7NL/IEJASp3plDxGpIeLVreB+sHfUF60U7zjRJvuanjv
u1m0It9uvqZz8MDpN61XpuxWsB0ZCKRuyjn3hPUDWLUc8CbMVad4Ae9KxRhhxTvekPxePhnxXqZ1
mtpSDrXdFteQsQm4xc7EOQ5Tb064LIGgigvjeRtf1TU6pOGU927lEjvnaXuD4aixJ4qI2ZijrxcL
q9pKpzH1Fivl3L1NsLHPIpITS6ycLrZTO3Mg/ziM5ztXlmzCFZAtvKksbDXv3zFMZ+EllCzesBI/
h5XMpdb5bn6uBCDTKwQlNNpNWkcE+Fpp4UGjJuevKpz2eR691ORNIy6LHkiWqC1ln+CF4Ot6yncx
mV8EBwIoWwPwOJvBaxevlY3Jlskkz1iCzHYbV9EdxlL+qXMV5B9WjkmFAnzNH4PoDm6kfVdIVxCi
ZYjuteNLBBXuJbt8JgxWhFoNJFixZcUGGt13btV6870yXwEFCMoJDatKK6hh13Fb48MY12KzTMNj
zAexg1SdELdAxl5CKhThRR4eHiyBkv64YJCD6t7RjrGzeCtrd/gMTupZM9xZf4Gy71QAlFE1edpg
4UosgSdLXrcnEfuAQ0RezZGX0dZ3lKOMgZychjfa0L5Duh2CHzsiHtlwi32LIQGjEF51Y7bMN/Mu
GS3c7Yu76MTvDzbNcB8f4nd/rb6lh2xPpgAvl422DMGx3xadMz4iBmrfOP3w96s92UUWjHcCyxl3
UpPwBDj5o4+N+JKMtrY2dihwtjlUpFXuTXe3Hwd7DDainVyNhcVvCzeLO3KSHiug5nhAF7Z/TDFh
O77icLaaH/kYXNKzQhgyh/KCaC7ZCMN6VNZcuaY69FkpR+jH07Qf1jU2Rphz6NaQALfWZCB3JPg4
3mIxrZbU5oU9Vm500mgpzu8ZgSS9k53UyIvkba4eSNbL/XtJeNJNT8CDv4i8DmiPLpzTX6+bOP1b
eDCCdXRKD2PpkGiSXviFeuTJq/KY4zfaDbwh2kMLJ/fmx2SzsHuQYoFbnWKHpAOP7wpYPjLFwUN/
OFxlpwaQXNgRlrAb4fZEJvYdcmrR4u/v80tueuo2OplbeZst9T2JgNvmrjr51bVn20UO2LvpRYRv
jdhtmWxT7JhelByzff3or5MXf40isEWfRVSn4kjj0sRXtVgKF+4vh2TnZeCSEPxZPjbPratusrW/
Iktub94FS4DgOApNh1KgfmWu5dxanTegcsCyAOr8HWo+nTSiqz9x0q7jNz2wAubKK+DhD3VtlbU1
bpgwSYcFU8MV45G7YG8Glr8jjb3fZCmmMit74j/iibE789v0MY1X0+1fEFnUqlbOiIqTPo0aDJVo
1vYSy1pi7tOGQDdQAKjYrPmOMLenKuK1cv+oEdUNTf4OhRsPjeKVDQFyZ83R7/isC2LjNwlRhfpK
xHIbbzI6i3JJDpMz5x86i3G9SoLXnJSR0j+qZHdD1C/QyavNWQFjnk4vbbCvst4SFJddI124ZrBP
ywjZ5WNdfkrRWcZ4ab71hDTpH3F4K8l1wanaVamccl0hCYUecfhaUVTdDaE1rPMAZMfBj88RYHD9
PAV3MRH2+SWKXAB7FSEC1H41ztjZM4UXAitzzSuZKUrLhhlfsGx5Jfy+UAtvBlX1MxIe035XT1eN
GoyDQOQkSGyY+N0lTzh+OcwzpiLeVf9EcclrApEy+mW8krzmkK5oEMiaRxJG21jCPbEC88tw37Il
ML2AV8CaXp6K52E3XzEcStaG6UR7qtaBjXpCWjE3OfAn4j580ciz2BPxJ5FAgF/JJZUPcOYyoQ9k
8fuEx/E6X/MXbYs1IH6BElmepEcDUhzKfZFfV7GNWNO2PC3Ww6W9TivjMWDhzm0BK22B1NhCtvtI
R3hV2vFehZN4J63yq/SmnOtrfuWAoi6YS57G+KFnuLg4x/kZvTQDmML281VNiAK7oBbb85F48k23
FTJromU/nbvH8BTkxOec1I+YRtUvyuhitVB5jysJBD5r67KRV2GMENHK9/kp8OJl8phh8tI28afP
74ydhqhf2jzKHemGtxiz9cKL9wRs4H+mi8w5turu2Oko7dXlHC870VbHJc0Rwt6PxhknhnnUHsur
qe/wgECG+ZKfK23T2fkugbhYuYhZGUPZ/Tt2LMfcSZmFscxJvMCBXHKn7Kdt9Bhe5xKsFnaRH45b
ivIH8usXhICTg0Az8UbL+r0MR3+qB3KL2XzGE9+3sVdW6853RWF2YoOs2kmzhxAxpslhZymT6Zni
6pVIOpjmNTEwTuoEJwx0erfshteaU1B1vtHPIpvnrQv3FUvCBJcnylCTv934N7Kyq9OrGKFX2sj+
oZLvDe1pIWvWpNwbNQt0sBsYBY/DsWT5lMGHl06yqu54vgNC28Yt4pgeH+9kiZ5v2GzJWwT65ZI0
JrqOnrSMCBWiIBgt6ZQ90Aab3JhtFQP5J01LZSQbiFTmW0WVPyVf/ZNgx4pNzUCyxPw+H5idF7T+
2z1JvB4q1AhZvsNQi2VeIOkZmRtFQW9UuzDfZ3NhNSLJIWp7F6AiKBOiJbYmjaIRmAOvZTf9wUgf
WmKjwJAh7xCu6uLeJLo3sqsR2chbK3hCwt3pyDpfuuxFc28xsFeUC9bMEDOzejQNCg1olua4StUX
hae4SGx6wraec0Bb1c3FZwzXLnQ7Hr4Y0JNTE0SxFQTruliVj9qHtggtpmtuhAVB7D6VBW8igYQq
dksJOS/EypwVhqY+ydDkPrb4DYKwJ4N1W0Q7QPJWF1+z6787IvG2Af68nG3ZHpcERYys7swydHUT
J6eEF/KHE3qxOtn3G+FJWLM/pcpSkK1Gu5HL0/3MQXPwFsy59GejOdGostX43o9dxGV2X6x741ai
LA4H1g08+ch/bqBgG2fFvf9iriiupYa4ZVIuYZ7z9XsyBaUl7kSLauTqd3sBMpPgpPP69rZL4W2O
74VaXglVsa6q9aJcGoR2kKrTrcyreqqbu3zYZf1jstMFN/xiCxF74Ac0Se2a1Kz0KwrOanQypsDW
ouUiIGCndLuI2+1O2zECjaKMuJraIm/EuDHyHB+TeVavxHhV5ssEZ3l2LWQaAcLxOSgPJoidOM69
itkRaZPou0TGqEKFdUNdy1l5Jc+UcS63P4gGclg6FvxG3QnmS1yfI/0QyG96GLAOT5aCZq09K9qh
rnZl9iAMTwO5ziMV40BW6yDfeLkit6po5dyjPRPV5kWoOCfMrkoxVtio2tSQHTFZjgaZQutO160x
9b0ZwXET7MSEpI9pE1J7Rwdgv5G67CIP/gL5PKrdtNatUHcU/PrP4zNt5XgTL2kVIT6IVwvhoe63
cXMoi2sYHYP+IQ4/asr/8iXu3Sk8FKLbUB8xKFiEx170FjIuD43Mnn2uPKKYcqYU070XVGAPkBke
pLB2JVMBPfEWdVTqcBwKuPQw6BXdziVQyKKX+dvuttt1CD8rbxa8YGBAF7I2YR5hMfJ8KLexCL/Q
ycgEYipPcZDviGilntgY7FjsV9V8LucnjZsk6L/MYzzaY7Eb0ze6VlY0nYtO9NCqi8V1MH+gwvzC
sfxP3+nX0RbDAU+uBvBf4n9+X4qnPhVrnYzxS7rjxPPR38M+kDRbnR1q5sUDob79W3Cibmts9S5a
44SwVQUXgY3rkNQUsvA+54FRqTUe/9ElOP77En5Ddd0kW3+7sm9joFknoTlstfkiXuBhwKjsJeLx
ntTZi3Ryq+yeAYCG68fuFItTiVFazXOAz71wyCpw+P6fxyWglLLiAL6cHuOXfrTGZfmqCmtu5ukS
EOgKBsPyH+FrGDoUhB/2uV8KkL+9g28jhHkxSFE1KryDCq3HRxhdoQ8UIDx0J29OXbHkaACBBSVs
hSiDRcc8o57luCHbRJTfpAhIIhIvMz/0l2pnfkGQ3KcE3XAEMyzuu2N9bu4FDvA0IIy1BpjhSzsE
x/GhOhpvwpvyln+SJHULiniczn//duTfZQx/3jffGsqYSqWoKyDKKL2ThmdfXAaLO7bZIP0I4+dU
3yjxXUbFI7tj+Y6y9I5C3w4uN/sEnX573IsDz683tesau9WL8CESF8cJwu5auwDIwlYAePTx71eN
QfePm4r2MOZd8syRCfxhm61ww8V4K8yz9kLwk3hBKMb3Hi8sYcP04dO4lp+xPW1a9nqyxsB8fMbJ
S+4fYqLz/ACitOwM2pbNmwaPb5IH+cyJosm/aNiG/sEYZ+tGB19sQp9YLY+ssVr5ZPswvqLZXiRe
vSa4PqT7YqEmkOF056ob7xC90IwpNFw47iCSIHzKw2VZvMySIyDrGVeFuOLFsWAg/CodBUfc8y3u
rHYknCDe1HilJ11NXCmF2/YkGDtGaMuIwzF9OeVAkXTWvsJ3KTiMwOQIXym3QUvSdGCj5xvv8c81
BEchqHGma43gl3Mx5/SP8F19az9khG/GrWMhOuobNUl0augjMMzpLDQUUUnQ3Ere+mBqtvNKkxGV
EmdosVwfgpdFS2l2Ky1GVnaIG7MtuYLhKldebcIOpPHCDBlvserPzWdxojUi3rMR1JeK3lNncfZ0
wbXrWzoatuqCSP5CTuaJW2Qr91TJ11RdjeU6hoJEifhIOnyrLc1U5MD+cNuJ/WipjRtWDgx6uoXM
40F7zvl+46X/IZ4JzlVNHkxbWwCHscjU0yHldQ6J65Xo4a5iSzQRPwiWAL4clt/T/OaPS+m5bbbS
un3kslGzzaf6LcBbgf/uJXlJrtI6wSZ4BhsFX/G+VffBiMYcoZvFSV+wwjf1ZSpoTJEIaav7+LG8
cEiT+OuvMWn0T91TNqCmX4/5WrybRA91Quxi5UL5n1m4vPgV9F/0q3LPcZNLf4b6mCNofHwXl6bh
gX4s7NTfyrRkHhb7IViFj4RdGh8aHmrclAyXiLsKGPxasXB7yypWQSLDsAkJtvSekmKJ8IGeZQSc
zzJE1FCgqTj6I0rxmluq14bnNUSFjpCKe4JdjKYIod6VxwlNyWwOqVl41yyu44sxbbUYKYa7EF4m
f52fR5CWTkhRnjsmkCCOwea6zh0C9HJ3sa6X/oGz8iJei6NTNLCIrD6x0v4sWdpjLRy4JMN6nWba
Ht4C1lDkxuVxpidqpy9aS9S0rT8Y7zcvKbQWCnt7rjxMaouvqlq1aMkY1+fOYGyKZ4OzZLZKJ6fk
2En8BNL9yhLeVNPNBG8x2zrEG9LI8J1a05v+0L4GNm9UowME3EpzSTcoPV6TuRl5gqV349akFnP+
GPSSpfLxmC45oRUN3jtEd3W6FGiiOdEFmawMrIgj9XJamSVf5DMChHbPL4+84s18EB/q0RZuYXQo
5bCsOnJP0h2KNfhCAEJttKF1iCpyPEWEZRLkiOxEdXoub7Cn5lJcfJcTYlFRa+1IRPNdaqao4lyn
cj+TF/0Z1I9a+CwDKhrWoYGuPMLej/7HJ7+TXSQjpm1cxj3PLx+Y6ObBRr6nFpv3YHNjW+Jzlqx6
XBL9tjhqP2wp3yTybCmMonXKEMwDt7m09G1LmUoxn4tSTS6tbNOmFR0+pI/OjiXrdlJy6cmdqEl4
0JTPhgVvXhYj/Xf05LBuvOBau8rkyUiIUEzed163GzWOyVb7mRKXi/GRwjyw5FeMkyyOtCLM5+qR
Xn4r/7DtK3/sMd/ex7dBJ3qk0MSmlFxg7bnF6DAC66Mzx50mc5PZHrjBsD6a2wbp8z4kQY0eH9On
Aw9E0dsBrmV2n9SWaVUhjHpUl+0dYucKsSzH4gO1Sztj0rCrzI5xA55wLv/wDr5Nqv/8Jr6NydoZ
ItakS8mlf6c5pW1MT8aUXDoNZJZtv0XjZtevKNQB1RiYUhyZjvIPcV7fxIr/uQboFgJmiV9q0t8L
0zGDQxH5fXJpvtp1cYo+pY8wvH1OLBbTSo1+KoSl75XB7Vv7x+t9u/v0xNTaRc/rMVrpHdISN+Yl
eCCYmBwNQiSueH7Eye7ex8kVXWR8bDp25BQ/XIZ6+2h/qxm/Xca3mydm/hSDQ0t47ewBEaJ4uNlR
sm37jjhQvEh3+Y66RPduR0/NKd9yR3uZnxj1rKe9uIov2tFnfxx36uqW0ESHZSNv8geiqCby84IN
LdzO9t8regi78UGf3GnXfIALMUB33ipgzEPRgZHs298Lrxv45K9v69sd1RdCXJcmn27wgHW+8O96
ejfCvn1KXunK1KnXdrdxWmbY+PTDDbuXBzSRpqzgdXznzya1P5m5GWgzdzCOOQYPjiDtOmS2FH2q
QIp9Oh7bQtrS91jY1ZNUePljhUCktLhtWuyCdbwi2fj2bD35MEdQCr5Xz/21ZPZsGSZtb9sEkAU/
1C1orjWXUHvMJFtQ1yYtHkQavc0xOhG8RngkfLSYvflhesKqllG02JKTOAsHz7u+k06VblFc/v0T
lG+Hhb/dGN8sJxXihcDss/SSoD/MliUyMI699XTJp61uUufcArIIF6ds/qDdnVNzp06rPyckdgnu
jJ04X/FDlFXNe9XZResO4dIPqceQYNGhZRteVYQw1dtBuP792v/s9/1+U3/PZCnrylgYckIBZFqq
aGFyK+/UkN6Xf11gMkn99e3002obKd+1Vj65SrvpxWUqcqZfx8laY2F3+8+AdpB/6egrWOIdUd+W
7BJFZ3otk5/Iqyk88aDYZEP+5HD9JrP8YzEyv9mLZLQzRq9x+8ZrJoPMjFrdCna3qyqXmfiDFkT8
4as2b0vVP1QKNVGxEIT4uGZ4YreWI72zjbbWr5zG5zvEOq7MSfDHKIE/9y1JIvRPwGKKHg10/+8v
W6m4drrIhzYwuUmyLgZncBvNw/cxaLf7hnpngt7sSNUJ1EKqUcykqtVfUZ24pfbD+v+LxfXb/f6L
II1yzPiFVfk+cx9xdEVyUUlnAlsBmi17GI/AzRYdnSU4iJXVQAgw3YIUbfp6eeLqtJXkgG6mJ0M2
+UHw8kt/87fL+fadNFxMnqAIPLcOFutjs9SoRZTjrasobWXlLp9+lgb+LkHkrrt9BECoCKOWNQUZ
w+9fCNFO+hBEoXSO1+nReJUf/cFut+3sjCINVFIZkdH7jLSvjIJK0tJBrv10K/50Cd/XbWDyPkpN
6awso1XMQVZieO4JZG38Soyb92hjlRX8Ap6D0slvmd/WT4kSfxaGt89BhSmOzwaRs/KtR6VEMlnu
i046IzcYvQIvQWMLn6EDv7XfB4nL5FosXbCMcbJvgjXEdEn2MuXCMUqEJm90HEWBMkzxscJGuYxR
K3HOUD01ezSNbRyuI0cSXTkStxXtvfRVxeubrVoHiu9ZKv4vyqtv7+dbZ0uJ5iwo0SqfexhwNVUf
Oddo1RNOJzjLsbow/le9WbNEUPg3ZbmVLxfrnz5WUVBuL/TbTa3igQFPYCB8M1DAfdtT+mrWhtEs
wotI/nyIBp4AdJiVVnkvXTmDsR8/1Dv5sDhom2HTZE7/lK/L9SIgIrFnUbaSxlNOqtO4WHPSD6wT
xUO/809G5up0POllOcWZ1WvpL9PbXx9lG8tL9ipfcGxNFoOMEeNtylASshBQC69Bw35gkoBUgHDw
JZ+/uJyWi0u9JpHa45T5JL7n68FmQr2Kzul62ECw1QMQDr0zTBa8iqn4wFMxB68pi/MhbzdJsA/O
cYBk3Xd7j2bvKVoB7LUJ5ga2sZT2kw182WudeI3VajgVXyhgvnAUeOM72g5H2sTHiSpwPZ2GDSMc
zXzMtnwka+72dXEmD2E8dF+Dq5yqLZezjdf6bnxCDtNtdARm+hqxTfHAVI/BtpO9PvWeSJuIMZG+
K9+VDQCdmeQwGkViZyWv4Q4/Y4kqonXnXfOAxQDd+aBa4lNew0peCqnV3EXn2Vt4jIqM9e19DK7q
GUtpcwuupLdh5z1t8bWhbdO16P0S32xwfvHWo5X5BI8kVF2+jY205DG6S+7idZjZ2R1Tq41M4Ysp
jDa/wCyiJ0O3pXdSO9FZfw8hK6wxqdm4UO6V5S3AcfKKh9mZ7pDMNMzQN/wS+icP8T1dLmhIgTPf
qysmPPGTaa7aj5gG7Y1L4chn4CYIYeqZUPNLljpJuiyQl3xSpGGkSDYdk1q+4cwFOJBQA1PmUYLH
tFE3yVl0KAhRcUTbyuVysRWp5LrQsW6tZB+c9O3irtrIu2Ij32oKBBj9pVnOK+S/m+IF9QCtp2FZ
f9DxWgJfTvbd1Ze36QEWUnpZnE2vQbdgZS/dKb7wo+f0kL8hBMmW4lYj0u7KVlgxwogZvLjRtfhU
jriJWIBGCL/uLf7Nd3QGRzd3FQW4FTPEcHWmap7u6qSKqqSw29OVJgyEHNQZHcsTr7ywaSYROKiL
dvbJLy8v1Scd97z3kN7QoRLf0Opox5EoPUYtpHbwZ4z8mNBR59JBowkE8gV1DWOxGaDvm9wd8wst
8eRUfeoc5EPIVdTLjM3oWLjT1SC7lSyg5jY1bP8PaWe23Ci2resnUgQ96JZefWe5uyFspw0IRCf6
pz8feXZEZSrzpCPOvqi1qrLKFoLJnGP83YDAebq+Xv3YqfjZbGGEvnycB9b4JDIEu4HWW5NnhXZo
5KBJEe4w0StcQQiIFt+8UHekZovqxqhBq+3rEvLsDC2l8P+9dSTJMzkXfvueK2hsskmHgwWyUBaq
suAoKy+PUQv9SRaXIjvpeIyt4quQ/aT1JXGlQs20kJFgXMnBmJJq/dx4HHnXeQhYS9t3qF4IlzBc
8vgXYegELzMLDYdk3Yi1eedRDj+kzpyHOwAlkHV3XIKEyVe8w1NZrGdbML+scMrny+OwT9+ix64z
01X1Fc5A6t0qIEcZlbSvMN3vJBTcCcC9L0KZmhd4OGFPJiJl0G03R8Xi6d7sq5jtDTRT+UKgPWvs
wNRsOAmPuPENR5RbupfT1Ztozd6h0ViLFmoF0ETcspbsDHbvla0prVuGdE+uNC5YgzLYtxsgt9jq
bNniAXd2/Sg8qEv2K/viXxX+bFhPo3ElM3HTMz9l1kfER8f/S4SgpXKSFyQWgfEuWkLk4IqeiYus
diFQYwvDlYDovP4cHiQJkw3zKwgJNuUOE1NyvGkLyNdrvYhbT9wUR7pRT2ajcUIX4QZfubb6s6wB
WLj5CxFwATvGJj230hI7x9XHkNViq+bFX6p7QDH1K9wPi5i8JafozXZKj1wwBKf8QWLess0c+S3S
bMr4G9Ei9Km3h+QDkcsjjLz61W6LrYIyXbfZRDfRSrcamygEmyDsgA5ZMOev6Zu+TEG97PxEAp3h
QqjicAW9vOJwvPDmPxCGUzD7OziSD29fluM5ITO8sLWE1HCTJnNVLhSf/jD1KysF03MNbEJMLZfW
jMXdNaf+jURMO/Uyh6k4Dqh/b/q5na8RENgYorkt2lP4UR9Bep3oEz60XKO4sTLkk9xFC+HIbUHq
+lkSzPA0qWcMlN1m+5ketVVhzV6QpgxPw+KiW8ZTsUUjXbiUlnpjt8g9n3J3ZmtHVkPIN6qPFTkr
SD1U67onFet0e7i6U3RFsNHO+NaCo+CHELHhhB0FTrSQtjWfpc2ZWfqeM5xj028YNtPwdwfxjOvG
Vh9UKBuee2DPqKm3oYUf58DBKZvR53UXspAQXfmMmVxOd4EfsLuneNdvL0sDnSeQZs2pqBzL9/bc
LLJl/Tlf3JbBVnOKTaFZAT7w01w2G+L8Iq4B3Xr02UgOmQERtdxoT/wulugjHsGabKzcwvSx5A6P
j6lzOSCESS00cx/4yEnv88JHfVFsUjY9kKmHhimRzSp5qjbFWd1Xm86Xz/WZgFTy3madzw+LL9ed
5l+c/H3KQ2YjsvCSwH0s002xuWwNdz54GR+hvcanankjwZ3nATcIqFtslJVQm3lmzumfH1oO8MDm
856I7QKKlWarCESagZXhohlBTq2yMI332X7mX9hfQbE/B0AJASCbNytmJ+b0SxzkBEC7mcTcIxNq
fnhn4bJc+7cCUA/ByEexzE8Zs6eng5m0l40xW0G0H/BEjcJqbDb/btPFP0CaqRyUyMPUsRMSbXHX
5QqXRJaG/BKdKluwVJe+z6kXWJ82CjvEtBam/ef70Z8GQZt/qUMNiWgUFNtzcjN+b3REJZ/iuNT5
sbJnJ7l3dbp9OH9aXx440FbKmjK23YF/JAhROwQb4XB71DzlFTDJOJdvukmx99C7hJcQ9D84HVsj
e/RUjoGWvA2VmZeW8dq7GUOInRnS/8FpFzDxNs7rZ0ZdMdHDAaFVP9I1iOfghCu2fdkqv/R9AxlP
vSZRMTFMIny8LIDjlwKr2eoeGyd51JbqTn2WDsVC342DG1OqUC1yjOLAQESEvhhx1XM7uMb8iX8J
HZjeHKZY1JV/qexLtbh9ccnlFcWB8qp40wyRZbjNchO9Vm7KJ7mh/mufSa9YNM7ghUfJkxfxdnIo
wwWsNZpyYO7cnPtIL4K3iKnp1YCG244qZOXjM/eKUp1EWZPCWs93WOZgIynhHyj1CeKmykTJYYUr
Y6mbFdbw3tZdycIwjJKS8b2M6VthnizKF9zNkIXSstkKVvvMus8cuIIphYtsoulbO2R+COfenWbE
3w4zc/jK9kiXkqMcmJQ61YPwpgLA0bxvu0chZBgEBowCBIruUkDXclTd/iT7kpXVGPvB/YkEMBOk
assBfboL8gLXWLa2ChbRTjU9GphF53XsTB/oAYiJ+IHeSm09CtDbIUMBVG1Bl/jPu9eAs2DkPx8X
DBnbQ18yI4N6OqEWwFuJHLvaxKRJMkKpNbN99Eyho/pkUUK4ogWGBNzEK1JLjC95fXtV3XqtIBN3
sx9XahVuGHEjN6vc7KCSHcZuGsQWppBUlnC+/BA2FR2V9nY9lGjF24Xsay+prXmDI511Cu7EfI/2
3K3PesGkDrt+QnP5WEhWs5X993odWclr403iLoumql6IZg7hB91P+vtJZH487ZQnObjaIThW1+Uk
MjdM/R2SJIWJvXlwwQihCr/22bgcZUnEiIMEe1nwcfzABrCYB355oBXxDOhUPlNheDQVtxmhkCqR
HRfvpZVTHqeIg6nj8b1TlDa9mX5QePf8eOHGr9ku7jfpR+gYNmU2koSc2g+6OPfqVeyoawDJd1je
p3n6fEVGL7kRZ23rTFrryhI4cfhVhMgPiJ92Wuvr4jmlsp7EW+zTefA5shUFx6J4Khr3diGEzCEg
pGrciHkjerXKbivYoVliItg1Foy/UjEKPlWlR9U72wYPFKVR4aiQV8hyfkCptrpZQ90V5VOxmiGi
FjtzKF7byqLmjZGaYVPVlkG3nL+Rt4hQ3VgL5N2ukzV1ZGgKuwtde8h82+7UqiuR8VfZLoAWl60Y
BTqVhiBDPq0oXrLuLMyWYbVJk0WqucCu8QvGNw3mdz37usCmM7LFTEdTFndkcxS6xcQu+Vzu1S88
ecwHeAz4hQUlIocPLtxPKicksp+a5pXVskidBCELHviBelFDAjt3CnkjoN2uF4JwwvVesYXyzhSM
frDgVsPkWPCOqg7cZRJ48XU9Ij0bzVqHCmXsuR3Au2lwmpofrSBlL8f0EeTHqT6HhUIBHaprRX2c
SZuye5bHs8SvBn3dELMGUzXgAO4RYCLvcxLMjMjVt+1nbc1GJ3UMaE7JR8CrmB1IvzO3LwdYWJdJ
8dhcr9B2hKbtkK2gFnnJnMty9pBtcjvb1lCogZWcioPyLm4ok5D7RgwUHjcxyHu+IjbBzB9y+3oy
YIyRGy/JEHEoUhbU6WZFrTTDTfLFOlvzcN3IC13DjU+GP/1xYb1h3oacNYlw2lQcMdWS7AOGSCAU
1heJjcZcM1OnIaCcyJ4EkFnaHs7Zlg6SWT8m0QYPXKCbeeILWuUnsruo//TFuffiEyc7Pw9Rt5eg
Nmbr616iZIycy6ZaUlTZ4JvUSt3TbHlD72lKbkWdBYbZ7KAtU9iPVfQ6f5y8MARBnSkAtwD2WLDX
iasdo4P6Um2Cp/CEe3cj+bXHD/UEFT0FR8oVCkVd5f6UYHSRM9UVF+8kO9VEelBL7+GbM0vlFo0b
brg77kBpPOIcKi9D6fxElVhRJ5NStxKhWVdo1egwvPy9OM+aHS6Uh55Xi98ZHbTa5Fmumf3GZFlh
hQZZyxZXRoBBFIPcUe7uoFLW6u6x3HUr1QY5ue4uZ14fuJLZg7SdJkPDTaG3VBfBMb5Ys4Vq/7vC
+Ymc3wNeGgGjZL4RFsac+t8LDR3hntQVs/B0gYggAJWDXnVDyZulr4Sv5SktSb0pAtioVameVOE4
kKVz64hB9UW8sj37TNgv02SDPzXP1tmqcsKrNT/rG9WLjspuAPTgVZFbwlz4F1gQ6vwHgs9kmUM5
L3jpl6IHgSF7LAbJTK/2KC6zjNm0dj3YOoNuduThK/E5wogYvA3yOu3RipnjW3sgnmPKphBMJJLz
DvwSLe46zdctevKutec1whUnqPCLx/uaKpJIgG6ZcWBkzPPI4fcRm7oIEqsrJ97MCxXv3zf3LhRt
IkkE7qlA8YiAVmI2we83lxm7UdglSnRqlv1HkjkcfvlRd7uNTOX8qRnrWLULFEEPiBNeo62+lGwV
Sd4nMRv11N9e2QOOjHmyKmuY1hIYWmDl/r+vEkrjvti8u8w7miPLU0GoFT06ScqqU57T7qQY2xYh
f3rK4N97/gII7RuvYE4c4Q7Vul6QQLbq1XV9s+Hr8+yjGb3Ls0iZgcwDV0R5xP7DMqkBogFviL+C
bqQ2O0zR0q6yokWr2QhpOiTefnmJHeZIXO9o2My7ZmDMENn5PnOUVSjYmAaKJWatye+Qu2SS1YY9
LIpl8NTLqyZmHIuVxQhY+ZgJJW6m+Qk3B49LFTi68CD2DvrlhoevbCJwDrTW8lbnl6aGO4BBTQOq
ED9bYYj/pP8hKjjncOfDpRi5mw9eSgpmFbyQSZdjv6KpgXzFIKUmm9G/HUhoNkanvVrxllpXnDTx
FIsINAwYCN27Di9V4BKMBTIcUWSeSV3KjA1hat2NwVvOJdzn184iGVqNmANjEtMhrztPflLqxgkP
yScFQOUzfbmI3BBPVgldzUpHSLWQt+kKt04/2IEbNgB+fjJDde+0+WOyuK2RTCqoJlOGDTFxjKNm
kUi0ADZjzVCXByTOqa7Ak53hv5HXwWyJvyWkPCSHOvKq+fNNtgOEr9dD/QmT0tMm59qmC6YpNOh0
GsSL4RdpOILqkWPjjQhgVICKKvqs6E9C0LWpZQ1RLPUHcjjZO9NinYwfwor8UDIuSCKrawZLvyOe
welOB0xtKO/G6PG2TNTlv5e4+Kfw9G6J321znVoN8rUao1NOYw4CmwsLEvctvWqtlKHgVUZFEY1E
gH3Bn1faQr1x1xG5FYgvxWTAJkDfEaCHM0K3iJHIIpDXqOOb/pBCfBuxbEoRhD0TtMOLx0riQXQa
EA5bVU/SUCySAFv7jIBjFzsn8InZfD+SFSdAMJiJNdB/udno6CM6HOYM5rE7J1w0sDlfUL5CCXc2
au9d9llRbeaMrwsaJiCuZcI6C4/BB4ykm4EPyZ6kkl+C/N7PdJqVeKfvZc6zZJ9SU3LaJj9IwQ5d
MVsPWNluHnR9UzxUwiYSD/llJchbo18Gl+1M9cgv4WPwbXiE+zxfjxUsY46kjhmW7szBpQBSx1RC
VLYAp8rjzWJIMS2HTjgqIirSbiloiZ5ERWDVDqIzda0BRaQLbmnVLyR1l5XncNekwIvc3et4rFgY
KNDNWfk6XCkhmOT0aGgH8bKqoh/t5aNoUNPVQB20dkWEsH54NnA4RI/frJY/KL6fiwWNjUTTLzLa
+vdtG3BVy66NEEHKRIxwAE2MfeMR/5jD4EVKt6Bextid0EwVy66wmRsq//j3JUh/8FB3l3BHrqax
2hdGziWk8fp6tVWC3qBBMCPlJsZgIA+LAdmpQP8XLLp9P5jNDDXuIxjuDHTougeMcvFUfXNVf8Ah
d1d1RzsSmU94vCJGp5tDv6wli6Ta35QlKk1rbCNTd1oHBZRhLDvp0QDCqZEDzrrHObBkR5uWOxdH
5LgQQOlFcR1dtor03SV+9+ymG/uLUkArmegaV9y4Lv8xvzmofOl/ni52/Mngjlp4b5UdcLi4jA0/
ot790Efz8kG6PjJdXjHBFpUlrYiyUCJGfGxV4/Pft/AuDPB/dBM48Rm+oiDr+8mq/3J9s1hpAq1R
kPS5KN9ERjEqDCEC21XWAoJoYatYOMCdysm2ySbt3AwlXOFXL0h4G8BX7ukKVelHALD93D9qD2hW
ITEC3iGUmGDv6HIx9oCdtqZC32OEq6L6EVWg+0RIwo3YKbxFjbaTDmSDNBJU8TvZBBHgfxQUKMd+
0S3eDWaOhUgOSCalNQGeuq0VcKHKNF7BkWDSYv/mdZcFJmL+7e29fdFPaJpt/rB1MLOVdu8yGu8W
HeDLGMsgPfJPA8OTp6aYE1JG44Agd9G93j7R11Ox4kEHsmh3sp+/dY/9g5CYsY75PiZFTjdjBN/X
9UU7qzdP51UGmbjZ9Ymz9Ab88qKmO4Y9ZKpPpHWo76FgyA25gbkWT7LhSqHfoAv+6p57hy5pGvm2
FmmyrhHjXh/V8EkiyqC6wSpGOLmi1UU/CQgzwmc9+yr7lTHfKZVfj36KNUkWDiQvmtXrZSui0rl4
5bDQOB3kJ4lLnJs6lQwt2zk6AE7nlTO1LFvj2L9I1XfSjT/f49+fz93uMk+jeq5feT4d4bXmlU4P
s8WIn7hPuVnkpU0NzoVjyhL84BsBxbeL424TidtZls9iOTmNIvJo58ItwfU8pSFCu9Fi2dXTpHgC
jHq/Lgiwy+iDITSA34PS+47y/1NUcydNvdsvWrmtk8wQeB8xI4KdxWajmXVhdgpu8YKXC0h0AFYk
px0x23Ti2XqHaQ8olTEx5v/P7vDLi3PXMCiNmodZjswURkJIbcZFsuGjCph9gAvOnpXHDlHbDthq
BctpxHt4z+qJ4Z103RAtECEvhX+72OLcnikeUzYikYACat7bcx5N9uccPZ8ZHYDmJ7aC+meNtrOj
+7kAUHhK4RSTecivNELczFj8Zt0Zyh82V+42GaiTlhmvCZOmft+d9ViQq6Zk97vkD+mczII1SoKh
mQhQx9YVOP56GbwO7ZuRLOk35ri2QWNOF3kNbhzkj2I9GVGQJcRvUvURT04ILB+qWxS7esoptW7s
qc8ShqLUTB8A5UgqA8tUkD5jgufIZDKj/nC5bGvGQhCx5MXhUhBd1t22WGRrzGuMRwGA5dAQb6RM
kPNrV2VmGbLLFlNu+8WVaBI8Gumpfr81drKc4iCy3ex9XKS7+WqEU12JT+HB2BerZkOYgau64nu3
LXYTU42voZM94U28HPNixd61aVCCXNZ9ZxLK0btYHy2yzmaws+ZIi8Dc3MXw2q5jlAtMdNnMFsGq
gP24vitbCYRTJEIiPMRnXF8ZdsrcFn0o8+GMdiC3wnOyJAc328s+aZcv45P+JM2ty4exjF60t/Zh
XmMCtrreVNdkXjzd8nWx7zZw2sT9WdR57/UJ40l3jpdTCsUttGaY3h8S39BXMeYQbmsobWaSPULP
ctfpe1BNTH8yCR2aTewDg5bn4rKbLPer2wEmH3fGXmWneaddssgf09+FMzjxchLqyusQJvVFW07g
OXrW9jknH4ExO6eME1Jz0z36i+SNMEJyRm6PtGc5UnXXnq1rezM3AfRgsdeChXPFogbRTK6LN2dO
7khpMX5Pat+bo/RI6GR+bLZAlE5zLLddaQ2ZQ0L1alwNziSxZQdAyhHW7u2tgxEQ9+nLXF7jb5oo
IHHuTTA+Gvt+OKHISa9uVD0U80UGnV2QrpYsmDRjlgy9mD3jyXY4hTFzmsHi+kbup5GvNBXAwifr
RDgjpgBlesj2+D9W820q8SyTJQixHJnZD9TwjPSxIAbx7Z/hyB0uFIjZ7P2SDCuCRcg5SZZ0g6Q/
rISFfGw8NBWwMNgBxBW3FRefHz/SZ8PXIB5hKvxn/4T456C86K8ast0Z6kBzosxl3dIK5gS6zNch
zRWfMMbLGiXSxdW3ZI5BIHzYyqH+EMnQoPT8mMH9khSwAdNSH2rGSStvmwJSiplYBOG8oWglBiiB
eALCk/zzeUI169AWuEC8KAcki1AovkY9SJe8ER8h2h8AqpmdmFFiPxPUTxKlnZ2VVf6SuAH5MkQ2
q4pTfhFKE637fgkvDDYvIrWbMVuMkEqXkHWANv+SeF3sJjUwKKkDWXFMfZDVvsceOLNvK+16GHzp
aT61dnbIQDlBtAAPcXfEu/oTNPP6kd0+ZdHXIozNEMH1KwIAVB4qcL5syumSidCtSu6aN5utbwtl
BTmNTmuySCNXawm7RFdt5oNPgUNxELxhfU0lBki74Q2Ll58yT/ytLXd195y9RLjPNt1jN7foMDx4
hc31wPgzlrKgbYPBaxcYxi5kdziwZBaDuuzueNE8Y6/6KPlwKxGrYPPqa5IrF8t+XFMrhnPmp5rh
gT8LX7uOkRxuTslDJoE3xIkzRdpQVMaJPUJzdd1LezvJl13L3pAUbxUvRsF2yu+yY0JGOIm/WGKz
LaEhJpEg44ExHmApQH/yZvYauLNN260vwR585xoejR5XDVoRzBrMx4txJklLTh79kD8E+nvAtF1a
0MoiSpomdg/EEKK7v87OjFan+44peTJs68INuws0fxGc4pGZImTjEshiMfxPJJ7DbOlwhuBNn+11
eJBnxjF5sP1PAAjBnLhRTOeOeqHLROrOm4SYw3ieLYnSNUPjXb0ywAy+bMDI6M2I0UyJfyKqazNX
ycbhhjraVPWZzXvEnN+UFN6fD36X5k84g/I9zIsEt7fPSeuwR2STY2kzN7M+zL7oVREMTjqaKT1k
VrAdUUk061aF2pu96V/zg+zJaCLQIM197eNm+POt7CGkgNQ1+SzjAbHWcdgrP+YQOLvCIQ4fVLsT
rZqmuBodEfSNthN97fTHfgIXuA6YurPE+rtsHfZXNzszPpwleD1FZwOn63u6hEbRSeUZV0Jv+Nkj
Iwj2crPmQxNb5K0QLTDe6AaUAQ9GT2RpTcR0BX7JBlg1fS0iv3mv4CdPl6WU+9hQKZTtmy+lhYM6
AdqBXMgY53EzEQHBNtOIjwO0W7U9x4FVxT5uLEpmzGK1sIw/YuI0WqDwgBlbkdnsbyeJ1+/QA+mC
zL/FH/kuNibxbige+3QFATC8y4M3ItNQGZmIzMlRChuRiEJEzrhC1NJqNJk8sY4LIkKccSHNNzWr
/l3dcif6LcNIbNK+oWAm9DYF6rGGL44hRjWkHE6CRadV9gtVnF42fWu8CIlXbgy7QeMUe6AcUzBT
sbrsoI4JB/z0YhCRzhadK7A7f5u+CzvskCRc3yL8J5cVmUcP3Ql3U8KUNlysNuIVA6Qd+uJw28ls
RSjMwxMJJkzRHNHlckOPRgUiMZkuvpN6K3+oEe7Ktjs1Qh+Kdd7c+PoVkBIBZ1/XNzYz5QAxn0JQ
OOyLH5IFiv4zrgkRJhlIysvwEbj5BhUU9UTgd/Npby+fK0T0tuL2S8EFniTxb7bAomIh3aG0Tex0
o36DpfwUafxGcfx+9T+L0l9a7uLK/IRgXicnDqT4jQdGCxkfoabxhwBUESWL3Gh3hb5EdGK4hZ+s
GfrTvhN11V2868WTdsYp/hF2JuKl9BUronrxBoSCqFf0JYcHhjoncYnAHt6v3w2K+av9iag/6WcK
JxX1XUugqk0blbMS15fDyAkcbpkFNd8cGDY5TqrSuYS+oPsknqBKLBFS6RVqxWLVMarEwuEIGQXw
LuzxG7OJXPy0s5Fc4QZGVIJdlZ6UwD0vZMLIC2g8RN7U+1LZQif6HJ7L6hPgHVcgeRNBRfyoFVPO
YQZ7+nfr83fQ4NcvesdCJKUwz2dhlZxi/GQLtVwE2RYVdvLF//R296a/k1ndMj4RHL1kTgPcrY0T
Uln+LGLL0GqOCkxAY6KRTcf19chxChSGrIk+k4dN1hfn6xz1OqVsTXAOEkt2RvNGxu2541as0g/5
qTwjGyX2z44eayeGggDLZcn2Dj2qj41JXwyk/g3WzYb93KbH5AHo9rot6CFGf+bUZmMXb8JzaYcP
xvO0xBNUdvZ8n++RZUpO1uw4Y7jFcm5dBjiOXDLbx/4t4mhgD8k2QueOjZ3P3UFy4FphgAy42xFM
2i35FVCSxPzhPG2RuAmmvPj3U9Cm1fTnu/Lfartr0KrrRUvHoUhO+klbUr5EKXyKeVNc3h0BPQ/A
nR9pjvBICDG68SlDrTy0AM9sVUsGjnWf8etkxUsOwUv1TnGhEGBjCS/Bj8BNA0tk/NkSP3VCN4pY
sP2qH0Wyv1sgK4boSGthVcx8jUc0rFF2MU0NeezsJTgalrZB4RPY31lT//56SQrdKDN+JrT39460
FNSZ0gx5AkWnNiZTApLHeATFdEu6x3QxosYvaUuEx/YleVRAoh7HB8qryylhCfRO6eqH2QFn/Eh7
SBJNtodfuaavIpF80J8fGhkB44bZkPnzgD8SPau2Ck9Rv6RDMHAqoleM3BtUUoFuqbyRJk5kkS8S
/YOx6ZuN8K8GUuOX73qHdYhlpnQBurKTtsnWON6J8C4/xp+mGUh+799L6a84z6+fdrdxRYZehlrG
p8EeVHa2nyN4mZTYK1IDiTHSD6L1s7yhGq/AIzQKqu/jtv/CbYI4/PKd73aVG3Xk2IxcReWO9OKp
ywiUSRgt+3PdRJm7jDmMG1tdTh5aQi/zp8vip40Vrfw38Ic8raXfXy64VxnDjqIR4Urk8+9r7TZL
i6HuBBHZtIUYrYHpHBBUeypM9fCag29G7UlhPhYRORSvl4+YI/4VCjKGaxEphpEosBWJG+os4l2E
dQ1KlY7sEpKlog3M0QxpAbvit6anPwuA36/8buUwi0LtwlIUSZ5hNBQl6829tFOCpac7Mr0zoY8o
cfIOq9n/DIb/f47z1P4Ek3//7Lt1lEizUi3qQTwxy6gM8P5f1vKUlMCkXHnuQ6DdQjeRvEnM5hRz
F2k2k2unZ0qAeIh+JQRYGizt6uoaezbwSPbACKQb0BdGDFdRgYQ3yI1uayTyBtkBFMjRYjDWFXVp
KT018WvcbG5g0+nzEC6b3EVNYiFmjTgSmPZNyUDuE6aXMkHAQPcqHkthHfWIhP/9Qol/fwiKwuSp
OcPI7mkpbr8RhteSG+HQcIMEDBMNHYwgAoz1QZuTa7u6929UktTrxncfPz3jP1fvfx9/BxpfZygn
2r4TJ9DY0XOkF2a+7P2BJEOk+hCbtALfz9iQphPnXx9799Jco4ugx1kvnmpy2ouH8kj4W+5VqNae
kjNJqJgd+22NFvJV90YH8KknicMK38mfmflUMelZ+W6Oz3eXdPc2tKlS5jeVO6Ge0gc0jCSwv1Fk
QMzOif2FIhQn5VhZ2jRExCh9t48of38j/nsSd2+EEWa3QFJzEe9tEZiIKkE7Sb+9qTjHHG6PQB3X
0oHa8StewAQ19YyuzhaJJUDeR7oY86eohRYiQGdmg2fU+YrB4PnNmUTNOqvbYyq0ph+U+UOLgua6
yFVOx01Tet8RnX8JVpje7v++y93+nM3HgWmoI4+3ljzN011gychtB7sMbYRec5O8UWnOtNUplDR1
FfdCZiVJk//Ld+uu7olnglI0AY80mptgrSA1YEYBIxQQPjpoXLaTlYQGNYMAwG3a/W8//67BzMok
Fa8Vq9xA0dF4oJvdtvTAOj2Gll4Cq9R9w1QfL8uK/eflmy//3Xq+a++U6DLMWqUQ4btzFq+dODEX
0M8bi6xadAXeuOmlVQTdEcQuAX502N8lg/2Fh/ltHfzswH9p0qo6Z9pSzDrQdU+GakG+RSbMUbr4
YDrr5jA1azmcx8ATsUfjJxHz/VBS8c9Gn8tgNepMNRKmNPXfj+hkUIKLPFx4tZma2WxB0P3BhUTZ
6d9U2uJft9NfPulu4et9puV5FIknxtwOcG+Zl73cvIn5jbWjXrm8tXD43/Fd4rSQ/thOf/nYu4Xe
jkmp9AaWdvT3NtP0vLGDJ5WfkvYgc6+99hgjv8zCH6GO5Amcxf1u+/pLYfj7Pb5b6yID7Fu1Cqcd
HYlKtUiIhIF0KEKOblrTAbEWWdIcsv3jpCAV9XUdLpADgi8k2nKcffx7+f996f1yS+6Wv5ZfZfUq
zwQK1dCfg2RZxvUdp3SPYqtKn5v2UCPut4DXFGCzyGkSQkT9aYVGmv/va/mLPOC3e3P/GsjNqLbd
hWJH18597WFfILC90V0FEXFFQ0L/AQ2TEEoVE/XJUFVP+1Qkd95/5XBTqRc0tsROn/vwgwRmBQ/K
Q8KQtGWgfMxeo/cCfi8kzD23LzTZRGma/TZNPSYW4VrXD9cfCn4uspcys70Udq08GaVXh0uQJUjC
a+n9+9tK09n9j8Wo3wlthKtc9sFtuvPzpTD5j/PMnsZPpLkvkJZPNu/MVxtGXTvN4I6gGaBbeCib
LZl/t4tFT9p9KxX77pruypx0HqK9KdkBEp334+ow3pp415I5GKFFpnK9CmffKib+0oX+/tini/p1
98sDMZh33IgyWd6AuBUDBCbFo5L418e2WTbxQcox4GACVhnRSDJdP9lp232o7muAQ0f+wjhXLDrU
3Z81mdNf4uBEV1skXUzyLnCRpFg6t5eUg5REdWbrkBvjNcvSTRkcz8iA27JmPYTWiYql9gaRX6m4
zFEGvfjuof99izUkEWPTxAHffddRbxgdKrIDXXB12l0PO4ULgffcr3zGwyXNs5wsmDKrdCuYKR75
5RWkrfnmTTP+WkQp/13GXREnZhc5CSpuuVpPlvESqaSFgZsBBXwkgaZoAx2DoePYaaspVhDV400H
kFBdhQHtcIt2Te2pTC2DKDkBMr3u60IbfT3EusuWBr4jWjPZq3h5sVXYNSykPwDf0v3GqPdIWvex
dtzsEVcE5NYWC/h0yIVnBDzMJOonjNsIvSR/ZQZoLW2MdA170hP4oLs6MviTYePVWZSL227sGHxx
mE9qy9mxUp/SEb3sd8Mk/9JKT4v0vzt2fzam8tgDlwinhsFwSEauGsYe8QGyeSQEEYcLQztR3ZbB
TsOFbwONEPp6II9uhWUQHL9Hqf9dMJf219rll4u6O0aHvpy1Vc1FCcvmzfgsaeQsYdF+wYgjyyz2
Rru+pT7Gluh9bD1lbsHLhOdwgZR3DuNCoD/zPoENe3vQPqChVAG1LY5xv38LH5LN1YFGNmCa5+oP
vs1T7xs/CCce5Qf95vb5l1bj6sV6IvHaIKtkeMmg41ITrMmGTz5y/VlWkCxY33RTAZ9/+GYH/e5l
ujvO07xMdCnnZZqaspEQJmEBGV4FC6hByFardcL0zHPIe16mHAbWR1vd2v++ij9tktrvK+PuRM+q
JKFo4iqQbs23zKD4MdZOBv3N5n2sTeepoWHHzO3PMvebj54W3R9HyC8RPXdHSJdervEt4KOH3onK
Am3IMuRkcK5e5cjwU+rk57U1N3GNfv1dKSN+9+l3hwWTe4ZUH/n05IrVDG0AyiG0/RHOequ0yZQW
5p7KWBJAeHLE/v3V5emr/eur322k17CJL0LEh9cY3oaMaSaERLoR0IjiklHBLp9ug32LF9xwpMjH
54B0EB+/vNbQhhMWg34ApYMA9GrLvUXGsnBbYTv+bsdXpgLqXxd6t9WqCWrpYlqkDQc2Uj84bWLJ
Ipl3i2hFL99Gt0WYr4rQG7BjtibEN5PQzb7FfD98DBfcPbkZBNSpt9TuGROBf75Zy+OyDLfCjPBz
J0M80adEHzHHEZ2s6nZCZBkfk3ECyw+ynzm8JhlfaW1fM+YcM/ZgwBKYPVzbH/9+Kn9/F35ZkHe7
ZNXeJCgbviwh3JdFT8Fopfb1M+GIWdT6YQKmBhsIz4/Isv9uO5Sn7e63W30XpHP36UXDfyypo0hA
EtBAXSxkRitlW4j4Cis6g3lgcbSnCOa/569stNn+zB4OyLowTAmJAQ6wxDGSfWDPLRXrKzYmZnuM
uxnVhEzcPiDflwTZrwf/h7Qza25US8LtLyKCeXgVkwbbsuXZL4TtqkJiECAx//q7tvvee1zYbTq6
305UnSgQbHLnzvxyfbvmHC9+fnhfE8LJ7U+ieaPKcuJorbqDBIu5XBPKbn2nDFeKemHpRBNXfcW6
hWoxR1AHjMSATejpZuzu6fkXGqyC80ya8PV1Tu5oGmAtKcokCTJR7ZEN0PUcPfW+EngVncTAR3EA
hVUKI/rRbxkMupkn8rXoN7n+JLTqh0E7KYde2eFsjPZJdxkGcGPbF+8NlUVy9Eff3gxL61mXZwLM
14PR5NqTg1FbHdU4w35rh46a1imsSXQZqwNQ2B4baVKXSCFBszfM6xwhCi0wIAkx5piN8TOL2hCb
4Kfs2LT3Zz1rWBVnX+oflX0oSDIJ3XOJcemHhntgTsq82vuRq9VzCIAvIf7vh2BMNpjyWFR2b3+g
qZi4bip2djy91rmbbSJIa+hUORbM99y/1gcm151sLU2yz8ZYILHUm/aJxtN5B7JG21mXqHCip+Za
KEDmIvVHt+uH8PExRvPpSZ8LZZBG8WNxw0GTUizS5dm1mQ51NQpRbgNFYq4QYokV/OWa+Kxblsgi
VHsSsox+XydVzyo7Na6FtjF9lNILuusYc20lJOvWRcWwWb110KQp5pqYxayDdgny6M9AlYqAep2s
UUsBGYrQQnnm3pMpnyEsC2FMLRjy3zN8FGL45lO3fkdoub9pfkFFFLl+coH5Fy4HEMeYiLWDEZIg
VQfRZk1ceV2fLg10C3eI9J0tNgQkeoaPgAkBjupqSHaIP0hpydwff46EX2u84vV/eiqTSGjE9tie
E57K8Wkk7MmoU6MNE8TizjIX5N4NcmDyC794sRC8YxaSYhsSKOgZLxiLPtVBxhlgf9kGwFGPd8dy
UbzirbIXyqXs9Ywj3x9Gk8StSzM56ccX8dMLnYTMvVFY1bnUlJ281oCWoWIEWwITLaPrjYDFO0BG
Sa6O+Ip1fhL0xhJ1bd5eSEXHBFhQpBCjT7eEOnKV3lde99SsgUe0nq7uUsz7zg82A6Gixr7gVfaI
MhjCFhOT8pMq746CkoIW48+obFJjiXifcuFc1/j778QRVoo4BWvmNChoOa3k/KgrO4epl61oiwsi
AFJTOP4+rsz+XN3ua7L3sR7+ueIkHBhar+TqIRM749B5Kds4ZE/yPvlVjIUwiSZBFdAloKx8tN1l
QhYK66h6OkeXeMRkK5wFrPgWFCpNeqddmskd7tZ9vM5RO+SX83M4Xw4mk/udJKfCC6FtjoPC/cJ7
xvcqubBhgJ2FwRqYA2UfADFlUJNMNABBLurqt8iGZ7bPj57Y17X4z2ObpJ5D7JSH3GItwtEtVwPj
xOPCwD8sbM8mSFpUh7sBb5wFRV6mTdNNNaKp1Qj0PdwtAqy1VpJtnl7Viu9wCLzEgqJGsLCyF0jc
INZQK7V+MR2/dxHJUp5Tbg+3AAViLGpDiETUUQgUZUHA6u6Yx5KxU2EKCucTiclx+ggL5T5FagCI
facfZ6Yev7bOJu9gElnr07GP4ph3IIrZqLMRx6e9d/qVYSjxYCL9BQawDzGEr5mQ9XJstnVI5txr
aGRrjZaz5GvjHWE0/Dm4ad+H/H/eyiS46aWuNVXKW+kQlqghEJIAH4aPAkgiuXK8xggwSn3tEdlc
/qSdAJyuGgdgm4+YVFQBjXhdYUFEaGY2g97nHlLUh0gOSE5jLcBUxYHUhYwW/nznX9tVtmZh3G3g
zqpYNr4Zf6cijVIkRR2pyk6/TOjdv8tliOSw+rCNALLHsIh/+uOAOVe95rTSA/SipCX+z3fxXZr8
111MkkKmteXTqeMu4j/2pQSde+Ukz5SBa8ywQgkXynva1Q+WGfSHpSm5NtsGHFIXaCzTbojcvJ/v
52tTYfJUJomiJp9bSas5ddReJV3nRPlTzDRKDo1lEyPLDs/ndePtGe6ucTn0jiUj1ngsmOr93NJS
vxyK/74Vc5Ir8spOcjPwaI4CWi67J7AW6rKFWfE0erF1pcDSec7+FCsm6Ib8vjp77YuBMYSnPc88
lG8Sx88vadqu1/eRosjIjoiAjYFQG7r0k9MzeozNSOHrxY0T5nyERZCgobSOPSXHn+/g69CzbeDQ
i6mcqRgqDKnJYnXKvlEaTTN2PQeVfKMaG2x1NfueGo11WqnldYTcKINlqoZ6e6GAJczQzqPDKi9q
bD6q9KE8hYV9QQzBdGlt9BFmohsV1StCE0ldGVmYOI86Wjdn2w1XVYJuchs3YV3vLPXZOIbOMbwC
o5I+AW/LgYEXSy3CulDr1kal7HCZgit7wgXjMMeMnz57hS8USrCGa7iF/Mea7D6xNZpRX5Q6PFlA
rLqr31uVGEbuf5kYbDOqhxY1gFDlnkyMJFyGnYdjOLT3MmQ2MkCMy4zVqVwjcU4zZheXHHSOlifh
4n1atRArzhdOfCmlS1KrDANJr+xXZ6C/DjPYW+hqRHrtjql+CjKSz9CDknj4QQ2HABWK/jZ7Rp2G
0+mvnWxy2dAnTpMV+i79Y2ch+mROzRFOq3CoYBmFUBUpnxy3MBpJWQuv26hzh6Qvx9TpLUy2GvN8
6GK08PquqGFC5Tg7vYzj6Dkl4rkaeE7xcJauR/23rd2k+fLEetwvi3IHRdzNMDZV8ESpDRK9w+Aq
qBV6w1rWeItU+VvcLeHX/zZ1rzNcJDqIBRUgOInpMtPxr0wds+b2Pto4NxK6n4Ji/RY9yJmOYu7J
DGSRnJmXDUB8PCZLYaVkDOsWuTFAitCuN1n2ng1rmXGNg7HFgi2nD5ICM0Vv7kfRNpVwQKP7Zr0V
1jI9+4O9TeVNuw8qlBGt7zCdkV5TNtEyX1LuTseN2l8d9VDBFDa5SooVvFVmTTW8fg7LGL6m7Flv
+0D3jg8O4GVl3Y7bw7gxyNfHOy17qPjwGogTbfynThu37qBiAXlT2/efg4My+8omm3CvjfvT/sCq
qaHaCf3rGCSIpLCowXCP04297s0tfsHKGYPldaRu8h5rvBspe5K12yLlcTAn7Sm4XrPNQRuiW1Xe
V+igk4tSB9p5OcRLQNN1gV/PpoTPTTUpXVfRZXG63INFYpqXCUSQxfLSHFe6gzOMf3o3YIENa16I
pD0OOCuCmalDDUhhhxGLO+AEQ5O8vdTAB/FljssOrpPn6MsK5ywJk5nwQHpm4z2IJV1YH67tJpCr
MGZQZfQl7UbAY/xug560dOVkiUmpxdAfXA1o//qyxkrkmIXpPtQZ7MK2BtgpM5HxBcPVEuJFOo4e
f1wCufSrYtkxTqmFlbygdIpYbEBDPbezikD1OX+dfleTEG5RC+u7Pd9VdiEqp8MlAZaTnnFZrOwl
1Me5/XN2VUxSC6fQ7Fo9fETO7JoxyNSv4Iqrv1RAenVYrQCwXBcUMBHhXM+syLnfOski5H3ipGrB
guTM+iTzomAEw3z5Y6xTzD3vy7Ca2Sa+1Fh4uhpeKo6q2g6Qxw9vtE/lDkVyJNonR30X/cakrPek
xel2H2Q0cTiKMKudLfOgLIKZ3/lNuP7rqpOjXFopVZeixd014MusZZtcGNaKNn/nZ9cl0xL4VUm4
kloyLUhAWe0lgoiZPNYS62ayrv66h8kGWfRjosB00Xf6i/C7/1McxcWvNb6Tx0PmHzsmCcXkIXL5
ERZ0Wa3Ptu9UjwP0bQkzjzIgNacCqv4y0WjYIYp4O9sNVoiglvJYFij9S4nhhrK2SjfKcJoCfBVV
S6KEetvmQAkWNvP4l/kKlOxGzPpxAASlYfn98dXOV0O+qvOdUrt8ocxUQKG3NQQB6yoRaohKDrGH
Ox3dw5uSvOX6pdOs7DP6+lU+vCnqY3KYkfxpc89rssWOedGNhZKzv0HXLm+K41UfNMs949fMeGLR
uzTYGaJrHeKju29CJWC4GE2L9Cq92Ld7eXWo13TkD4edzfAmQ5Mh7Rc3tsBSbstXzsCbubLadx/y
X294siNHnTkaUarqu8FtaV8De31DK8vkny1vmqfRPTyj38QXK9pFc3yBLwqf6Xc12VrirkkRNGT6
DqiYVHlYsSpPEq2HJJDwBFukjOVWG7AVOfZu4FwooeYec6zxQpozzTDEx/TTQp8E0EpzjKTR+Nh4
P5TLXIwDO84hGVO44Z6pdwPnFeHCOgomHPPjvoJ7mV9aSyplr6NnLAGlC1M8rN6V7EYjezLcNvMk
GVNaz+42JV7U92xxH6JxPXKP91aPlQ5zdV4Fs07AlhnjOrpD5CaJPxNJRET86cdNgvWQqWWuWIm+
08jBcb4QliAS83HgVlAqG273vt+BEkwCSn2JBl3s+NItnWg1cxvfBO6/ltokcJddqh2NPNV3+Dke
QDlflEG7UV6ASVgvya5l4FbfzVxy5rV+6Pg+Re79OCQHs2SFieQFZArOTpAPmCsTWGtl5gfqMz9Q
mfQAtEK36uHI1ThI1dQh16a8KrTQOSMAD3UTCk/fXsn9pXq4OTLjE4G5pPnrysyEL3B45+gELQdp
B4g9un+q14KF/aO5YpxsCB3kIXSyQNhpgbNmbNZ8Mlzld4n50l6Z23umZbl/fZnserZtKZYx9bcw
zpkypvmeL3PVXjRhHjYBbDwgz3Pd6S+Ns8mVpkq2qHfOx0MtabvY8nSGcp/BrrIuEy9Sr9oIPZ1z
A9yduTKmspkJlRmO/+8+j///Y6fyMqk0Ff2UcQvkhLSeQdvW16lv4hVPexHyNuU/onmYXgs7TngY
OlRN3eN4+F8t1n/uQyzmT4s1KfJGUfJYxCB8+1R/XDpuE7QPMe1pvJncmct9v1f9c7nJ3i6nhXMw
LX72fiU8RTwmHYE8aByj3osVACC6BYXXv2Jwhhjk52t/H5D+ufRkm+zaxCmTlOVF7i1GbPwu2C/n
p3o+Fs/XwPfPdSabm2H0RmOeIo3aCv2ddGjcVmU/Pb+f7DcJmHqOVyV/oaWUBaEsq5GBAP7thC1o
3r7ptmf37sG5wMTdqa+c9pe8f0ljFHcgqyTOj/oeut4huTjRUElA74nIecbg++UQoz4cf43dXT4s
c4QIqjAbYYgfnh9WHfbv4VV7L5BKmi/yzgbnb76U1c3hMVbvlf3aLJcmYECKqkzW/TpKV8M+xI7T
bjaSc5Ee77L9msOIXMyUgb+MfU2/xMlunBwq9aDprAcxQdG94hC9Hp4/lgLzCXMHiC9N4+nVJhuu
WeZNWqss9haxNp4prgUCgiUvMS/XMCC/v7RvOw/AEJNC2VMPq3Yu9HwRqk1vYbItRtLZjDPxAXSR
j++vjCsUUCPw0MY+yIGEovwo3S7AdiCoSELe1Ef1/fhHWzOVfN/Ii+JtX898Fx9lx58W7GSL1KWT
WuU2Hwagp8GFo85TGe1lWgcxlq543hzlh6RZQqeKAdu/YKtbLirDPeE8pIQQtMTYw2V627+kz+YT
ZAC/Jy3B3zPQgFeBBQBP4tLWvM0AShV+cX24jra936yGOwlLYgZggwRwwBoVFEPaaywOr8UoPQWa
OV3l3GqzJwVYudR629rz/jFCw4zmjOpROHeAqhP6r5n9TBVrd/JcTYWzmyablmaZ0/2s2Z9OVp4b
6s0HIeQQ3QZagWrS5Vnq5aaPwihf17cMRQVJsWnjS4vp3WHv1wBsRPejZuh3mUHsIFy0dz/Hwi+w
I5bh53ub7oBJpsjpWdLVmx5tYH6+OJwvzsk6M3YHncYXBPQ9c81sQEQWfVl0y6oPDVqykX8s1ga5
cOnvvaZbykilPLnyjMNKS27N4jl3QgASMtAnRIy5e3yhpppXy+yGesAIJWtmP/nu7PPX75hkP5Eu
dV0lq+qNfNzYmaeeFvkfyqCcVQ38JTs/YopeDA4JDZnpUc/e4bCMpfkCJGwSLJQkKDGFY56S8/zB
tUK2oP5y6IJTBm5ZnTmpfWl6TZ/6ZLNNMxilecyKEIrIkudoh1giNNaHegaNauNbZljTd15a7vEh
x5AIbM0xhIRqZCurAoWxOJ4e8HYK9347l7F/aU9M726yN+P32cj1UVNvTvz7+Ejh/+02sAhqa21g
nAFoldast4elGXQXCt72y9ISvOr4dlbO+00q+NdrnezVTdP3BwlJxo3+crpAyAPQ1L4434MYhEa0
46phFTT48gCsADBTL5TfPKW5Csw3efxfNzHZyLs9Rna6xjciokWpuyXvRczQ57gjbGnazMThL1xN
8fxVzRBkT9twaA/8nYpFtXKoVUlWbzRrRbs2XqKTTcsgf7F/I0ToAaBwLjfEICG26TCqtmkSpE8Y
CjFJColkM3dD3x3T/7qhyVs4W+dk3+c8AAKYVx09Bc9SLwsinfvodzSUXWizSnYlaqU/x6cv4tXp
s5g8e+fIQrR0ngXAl55QDU1NWJi7NqA7XgEmTqB4KNLOcuC+2yP++tGTjKSpTLPpTmLphSJcjy7s
5m2/1F5KNqujK2HnPvPite9W++cXP0lLinMu6bHcE4yZJ2OsarDcEd5a8cLe8Cw37uG+T9wEn3bg
kYUfQ1m7bi5rjpQS7bqr7pdkbYYU9iOcPcerzJuf38WHn8t0H/t8e5OU5aBoTXk2KvVGuY13TXvx
YvH6gfm/qhhFPZ/wAUOnRBchUB6ju+SVk1MV7LVLQ94umjMxV2A+DsUal4Dj7PFFrIOf7m2SuziW
NRZ6NxKz6KcileKEC3vkTcChqMh7nGLtR2c1V6L8rjj7eZF8JJqfTk1Vqu7VqOON6S90JnAHKYRL
2G7EfEroetPt7ITzN6eXv6442ejk0dnrXd2KlyAIPwJK2q8A4gH/Bp5GULoRwBgLOiZmldggJL/n
lulHJeGHZ/1RWfv0o7W6i/REVcSXQWzaCnSOOEKJGvBcmjz3/X+oDD5dS0olzOV1rlXzXkcv886X
CX0O8nQbvzTnNyt9Fb3+vNC/KKcmQecjQH+6aHuoquyocNE2QM6rtcLwnTkFzlIg3+urPHA8eU5W
PLuUJpGuLMox03LijcroRsDoSr2F5uy+94x3uDbHuMXwOCfS0Gc+m4/U9dMv7SLt2FUN4RUXXuVa
v6Fyrr3bOIoEnY/gLV80v2UcbgRxURiXi09pvGRMRpUXYPRDk9chCYuTlfn73Lv6EO63jss0cLQA
071ocYR8oa1emav+nixw/iz/bW79KSZ9ZFqffoBxqsa9YvM5dOgy6boGcMx+Z/YCQ9lIeSqBlmd+
db7PpBsFdOyINJ/ZqaOkIO4HwIOAVF/obeioQCHkuYD5XXnpr291EjDVWq2PSkmaR6WBamt55Twd
Wwh6JJubIcivD/uwPP2nFRaxKf/0lU4iolXWRZ9KnXqTrPKd2u3S4bK73HsCY6MHesHvxnxl9nv9
IvuZfDsfe9ynF5Lbg122A79ZeMqJo1VBV2TRMeSP1q8eaNkui56S5EJ+EEhuvqfF/qo+Bypqz8Nq
KPyB6W4nRBsgyI4Olos6XmYtOpzFOKJSI8AZeIvCRsLCkXAr7BqZEKmxE3iGSNreCfNL0xvp3SSe
qd/hwrQWf4DtafNUVmLQgR42tZgTk5N1fdlwxFoLvtmRkC3ggWs1QbRvhLRTQWjGUA+1y7TajUtx
JZwhjHTJzIxhPxnJWjttUtRqYorIvhDNOF1luUVMhKMocMGoHr1202LbQrRyzkEuB9RbLGUDraA/
xej7zstG3zb1VVLeZ0ODtJChj+px7q2oYqH9sBY+hJufXspoSGZZFeIEujYFn4sxQi17oRFkScEe
wB5y8Qeecti6+Lcn0VUOzuldTi7i4xbJDw431JsC5bzAvRBvvJkc79vT0KdvWJuchiK9bvs2ZxMF
OaPtPd0dXgbsVINmBxoxG/+wTshywPOHhsAMC5DL+nB3evwXPyUPJGmJ/d/9zCYwExqnI6CWsc/3
+zMZBZYJI2hS3SeCoP4NJVS/HY67brelJjzzMOa2gQ+7lk+v6lAmkVZaPAxAaAfBL7EfOGt5/Q0U
HaQ6ojI6L+T/riD2OVJpk80naaI6ydVBZPhK0K6yoBX95fXxcDdSDZD86mL0mTSPg5vEXNr0Sgjq
dpD/N2XAv+5jknSb9YnUouahJyJ2gIxHfO1gwYOytaMUMpvKfFea+bz0Jhk3GvAsUxITF0DFs7BK
uFO8g/8BM2phqceAriwsLYDtzxYAv6g0p4FysjnUnCoPx8PHzsXkPoVomHEc9EbiIWORxkpQFoRO
u3UuIFdSRgEbO1fym72JySbR1Wqn2iIwFPLz2D9m5u8sv+M06ZboEd3aIH9/7itXHa8wQvLMYimB
dCRMzXxrImn9IT5N6Yej0lZRfuaASWv6gdOESHzw9PGHFsPU2erfzM74wWL89IlZrdkf64wnL87z
DE0LvrTApZHiYT/uWyV2rXMHWX3uopMgZ1pqWu67s0hUzrlnjy+Qk8846hirlFBSJkHbXmv6fWZt
Y/2GSW3LutwjybqiH/RnPF3o3BnspIeDdL+nhsWorIHayMmWMI1OIdz5NFkr0nLQV5kLHmYPY0hd
OL80WnnNBvgpwkDteuatiTrET29N/P2n59ife6V1SpJHPcxqHx2OGA0H7JQjFQ0L5LPY6raz6ua5
Byn+/tNVs7QtJVUmRNTvonYr34PulijeAh27yq/1DeLqmeX5Ef1++qGT6NhXSl2ZKj/UArEQYMNI
Ez59cIC1rwQ/G39uLwfPhRidQilI/tTN75tLTsfy75iVDDfQM2nDItv3pFWx/Q/SrrmHMomb49hm
sE8/KjTmKdiPgajPIARAyCDS8iB6wpTP8OyZQubcbqVP4meS51WSHoif2QogufSuocShb+hZtmut
P4yVZ7+k2WtOAmfej41jHDko/d/i/QKspjjzkjcyZkVL+nnumPTFI20Sqz+Ghz+tuUIfbaN2GvUm
/8OUL0KVK4wg9gvw95l2PwJo+2Ogh7pmwCf2lBXs60zkptWiwq/UKtZH6ZnaPUXcjw5DU4+Bqa+O
hyUwsmN4mKOxzh07pqOIRaZ2Ti9SiPSPwOdkDdp7Zr4P1CMYOSfH80/Kai/78rJZzn0rc2UzY1Kf
SCQ1byURys/IZ11REoEb4cs62K6jfwjiuV87Vy39ENd8ejetFPVmXbOFJfRDd0fmyiJzkyKNxQxB
nDAkF/aYjje5uUsYfED5cNUircSsKtoylImFyb3s3M0umZkt7UP3/um2KN92h0TUEPJk5SiYlN78
q9OkvbXL98bDymxr6EtAD1Ef1qprMeUcvu9fYfcDwUaDtIY1iiIjfYdkHeSPM6F7Jl4YkyAqa8dS
z+OPCgeYXMjAA1g2bE3MuyEor+KKBI/JvLlMf66aY0wCqb1v0zZLuWwBBYTgDUHmsE6Z6Ul5SY2H
3acF1202y5tJ5Y1JdOwSdWiTI5fFsUQUVJNOYJT7ZfamGKIHhL/ZO5xyhV1y5jnLcw96EiClokn6
phEnLwY7WzBShlOu8vDs1zp03+UeO9Bs3aO2OWAuJFI+vdjm5sVZRFA2DKzWungj6VtBgq6XMcaL
K+txeK2xsQBGOkAbWPTnpcChiRA4PFn4jFSuaa90zR2eDRTC1/CrODadninVuJafvHaH13q4ULBv
PzgU1PhfOdiO/nCbtKCyS8+MrnBx0AkWkWf5wK4Ut2Rzw9C4Y5p7bQqXYQj8LxQ6wWnDY1gOcSg1
QS3+RUDvuhfvGXt+VbCRZaRnKEzXBlltJ8IdYT/r1TO3H3xwiz59aVYRjaM1sDuffQ71R4ZloqAt
RTpte/K7GkiMYia+5M0h6eYOTcYkeWYcJsYziXerhyfDZxqgjXEcyIISme4FOn5KG6fyXe8ee2tz
Hmk+wuzB+GExzNYOZ4rC04GiY9wkoyzupIgvx+quk1fVcG/s8QnYCBMRhuGfACYqpyA+UmYh6IF7
PmE7PbveZ7606TxRpOxlSzPIcqP700W0dh7zm+jaAU6Y3p123VZIif7XNPSDzfrp/cuHrGCE8l/v
f+9B59D98yXCVmj2uXeGlOrhRp3MfdkzJ0dzkvyez1Qes5oshDHXxm8pt29O13Cnxcy/MEDgy9Ue
kE38B4f176R+n0/J5iR6a4akxS0nipteCHWXvbbDVhFf+hNOPYxPH3yiSSW7CQdIJ8A1FITTiV5B
Flh/5AuTFvcSN0BMoBd4BK6kDFKie8SuCfvsGCKO/Xp+YRYMc8S+XqVx0FRXWH+Wd4elem9cMNzA
fF4egEsGBygxOFi4euzWTE69SiAoUam+wvBhrE5JBboF74Cz6ReoO+xFO4YQw7FIwI3w1K8Z8U0f
nduo+A0VRn9ob6vL9H5ISBa8Jr2qmMHlazG8KPmVMh+u61DGgygNT9sKVLXlFngNLKmRnFZOUN5q
F4zFysq2U1Y2R5+cTfPkHq/V14NxI9teq7t7OTDXh2VXBWdsuNeARtH7MB/iV7htLk4X2Cf5+1tj
yZ2QSSyeisfa6z3No9uWbvD3MXGPiVGWvydP0fqsrJwnJu75H2kNwuVvQPvkFxikWtL2dKA/EOSl
C/rexsnqqZBd0Aga5cPFYDBctHHsHWaNGlNoy1a5So/e4XiLFb2KsxP6BN/uMVpedeUmbt+6IsLY
3qJQuBjPLlR581r/1Vn3anIxYK1akkLUlOe77F5r3872O7G6lF3jd9tjfXGHu+9Ccp6K+qbvdi0Q
nWG/ySw3i9jz8vu4yDwHxEoB1GbbxJh92gtFjrwoessOT+Xpd6xaaCHR94yL0nni35XvimopNxud
Cc6oXJbRhfq4ZyfDcOzm/Egui+B9Zg+diymTpMGMLOvACJCI7+fTO3aiyzSkSPKapKsGqdqDAM7P
H6nm8kpzkjQ4g2kWmijen31iehKFnXyjXWuLKPc/3LW09hrIvCAB4tXoG+teCGbUXnDwBYYfAutc
bv2tMONTtcqcJBP1YKSZcRLdxpDmDEfP5XAvcifoOL72CsZtA2QPtoJBp2V5ftSMuVchgtrXg7Cj
iOjj2LI9eSZFEretMZzoxlNeD/fkLG51T52cqqywfsXPPJjTyvybbuM/15z86DSr9mWWVB9NlFV3
+a9csaMNJ+M4PrPUvs/W/rnW5GipyqZycE6UQbOnmspQvAH0W4S4DYqzJSp5Iko4+wO/X9//XHSS
RhRxJZWyTjnq+I7Kpw3FBCvZHiKHJmAccvRhJXKqmacc/pvM6f9f2ZnI4Jq8bbqmrPm5A/0+FVo3
jsEfo1vI/djRSFgYO5tTX85ednJEbB2p0wcQUDfyWnqChIctQxhL0BztJ6E2lt/+B4XAPz92UoCL
SymPe4XUJKFCFodCHIYiX0FJUo+gErDtFZ+N8zxb0Z95v1Oi/imuHT3KyE+kZQuGkc3ko0V1TU/L
WahBtkwYCWTyfWYtf9/z+ef3TpKEONWapsqokxE2H6RFgfcDNfxFdynES4eVkjMqTLTQoZ2gFqHn
O3N98V3+ECucSdg+Duq5PpYEK6ZGV1E4MnBxWDMstyx96VIlB6FmuW02xlxiNve4JzGqi4XAW9QH
OzfDnXGhsGH0G1iYFk0+DLzEOC7s2P95VU/iFAWivWFZvGYT1Q7EqTVui6j1A7ZEJMZHnzkqtils
u2ae89zvncQsqz/kcbynz9u5hY1EgrSInYFuyW9xQOt9wJygdv4TB92ZFzyJW1F1Toeu4VQdYdq9
3jdwU/bshXuao2FS+POK+n/TKPx/S1qRJ/Eq1yXVbDK2Ank9AhBasA+bNPWBjoPQ39qr0QDCER5H
tyLvpA4twCd3g5tXbnSZR178hM1Y/PQ/B1JlOqOJdZNSdGWj3hwin1l+oVOBCmUjSnQxVwFifwmc
eDlb+/omkrKgLMW0HENGXixPYtopVkdH1s7Wtd0vOiUEp3t0teVY4Z4cjmg1yMINOIXzbf6vB86/
LywShU9nrrqXkyRLM+u6YfQbZI5TPhmG2Cv7I70qH/3FedX1t6w+0P2PkLp1Fc2avvovotzfNzKJ
cgbNANm2cuv6NF5jTqg+q82uEAgfp8CLNTgwCly9teodk5jKFj3akN7dDoftzDf4Ndb+fReTWCc5
VnTMEh4H/ldMUJabc3WNCantDd1KLoK99NQAuGgummsdjLBfnB6P3Y25D2Zu42v68vdtTEJfHDV5
V/Qn6zpOltQklGtIBVkw9OuRRqIf2SvIY4nfoqBd/nxlw/45M1SmK1EecqsfYz7NZFWZi+ohWekZ
PI/lhnkRDzs+7NYU5LlevJOBQleXbEcH/7RJvBdGYEYveXIeAUEEEsKEgFMVOL+F/Uf1S/jyyI5W
++f+VrU9TNA45UU9mcq4PL/gRKmJEyHnwiOHx/OBA+wQmslD+2iXCwZpDPmNEWC7DwE0sL/7pyXN
IqNhOBzYlKOEI6PUR7QnzkM2XFj23ZgVXoVVDWlQWi2wyhsMZZE5d8cDipng2GDvIO107HrjCsAb
LKvitTYoapSvafTQG6GmvdpwlBTzhTrakbNUc2XKAzrd60HmtPhqdL/zzq+g9ncgCmH7YmGgtYEu
P2XnRxtdFRoQlDmN4akxLI5ixyG4uDev6THdJttT6Skk+3Df6SbQG8QUlCeBf6/Ghn5z2K8Bq7en
cABGYYRosU6gPih9VH6pggxeQICmuZwj6BgTV1He9O45Mq565kL5Fx6VtzgNlbcI81vw4eYjYu+4
frHMSwXIkhU1dCrDDOGL+cwDGqpFY/sSY8806MEgnfCSWjjaKq8Wu3KzDyLmrn/Vm7RwT48cFGuw
rqQf74Xijc5j3D8eF+W4YopQla/V9CLCT5mxj7OXZSvouDU25l4blqGmU4PO8LQd3DEP7PC8zsK8
8uvfurECAbrdtx52NstUX8kboxNAeOqZjPCePOt98KF6NC/7X6JWmYd3oFeD3sN0jYKo0ABVbFnx
Jrtwns7rw5XwYSsewEYyMU159lUlPRyDbm1j6gp6YVksKPFg8+HBLRm3o7MwBHrvpECmktfmZW+F
MV7HY6BfmYkL1O+qdns81i6NlTDdS1xnidlNHSZoFz/yD7x4eQ1XSrVgYz7eDLyW+KKg7Yzb0gqF
ByvBZs6nvenvyzXDaa70LNcLkzkQSOMQv+AqnkIt9fY3uG74g5Da+bF7vgWUZiG8W/IcsLONCIIX
EtNnvyO38Kut5KlvjDTEysK5Pq3lJf8hedUS8RtmtHXhFqmLm3r/G2siSAbcaeFi1Em2BMUKr4EA
yXNNgh67wjLGwI7Pw1wYqdT+d+cENXfGl5hsbQYUw7ZwK3mRbzPHN4tV/6Iuk/1aj7yhXA+bZO1G
EQWqDwSWmGY8Xqqq363UhdqydFAJax1CqEOC1io04mWdv/HczDeJWQk32jFKBMxyZa00aXnYjqzG
5YA+5DpLATt9FBhxh6hdnajyu4u8ntrIlscPmQPbVHgt/Hcng0VbNDIurm5bBLFQ0Jv2TQ4JBZMz
U3FlaeMkXnOmOOWJZ4Jr0xBGI+PXZ/4S+LkR2saljhF0vujaQMbYUDws3IaTITSkxfGy71YOmNGL
eMtfpi1z7AQF40pq/X3v1rSrz5uEkg7IbbW/yFzjWUk2x2InIWiN1/px1YywM3v9qi3vDSq1GDf2
5f2+u8NF1FnZjN2+6IoPLWZs/TzD7PkpZ5atv+APz0xxSztukj8p9BVmBEq7lO2g7u76IqDxEoIj
xnkBjZrbh9gR0/foXBaugetYd8e/mZRBSsSjHdRcC4s7kLsvkbntowv94OfBicFE+pqMAjQL2V5L
2SZpqbHO7u0ie/n3JwhFniQZkpl2Zysno66f+BivhExv/yCwdtDVglkU1tfNU0xd/JNcTjKJ7nCK
slIjj8bKsaFIGdi/swB7F3trLiKB0GQVhfGcvYQi9uSffuQkdTiWR7nXDQ7D+mWNfYibwEEzfdHO
oSdG4HMT1CGlCyFtXpTyTf7492+eJAznrM6zouaMZt2qOWNe4P/fhKrOWEMtBXiAhetsD/Db54yr
AqmKrWjKFKUqaafIGG3O4YOxsU+BDPkKNH8ML3nwyvgSE0uSd/rixmz16tsT6acrT35tasuJnKb/
h7TzWnJbydb0EyEC3tzC0LOK5XfVDUNVkuC9IYCnnw914kxTaI7QMX3ZUmsnkUisXOY3ZOnBlqi9
K075btyctyHiU8o6eIw2KH0/tPslk8Hb8/irdWeVYSaGYjZErNutdFQ3wk22QvcT5GrldV65VXAY
Z+i5XWw83Px+rtadVYa4tbalHE84gMFDUFzHFIYMXQzXMVLmjmxOAWJxArT0emdVYSwKvlDVdLNa
wxEA3u6qCQKwkuCSp7h3WGB41+3nUqy4XRr+61nnrSxZyM24nZ4VhDHsVe+MIG2BKLAKYWhoP7sL
MjGr0diVNJsiEDu6/OqrXiK8ZZmHa/VYnBLolqp/CvWXWNv2KjKkxaKD1s0s+epXzjpfWjn07Tng
V4qdm2xRcYPPgAseNtI0Y9ai23wUjrlYFiyce2tWJQ5JGjZxxitpVqTlu/zxspY2/o5x8lq/rw+Y
tq7Sp8u+XCgKbkeXq6edxW9Z8uVwVPnSG2QWPcv29/HOdLWjnDjFD30V7SzXOCwUIjeeFcKcrGHP
ok1k29kOJzgTlWXeiw8WVt/aSrlHvrRubGEfPPfueZeCBTfu0pfLsTsg8oVQBpMn0sHAvQi0EOoH
yB5IwOLMEXpS91pBOEMQ76TAyXVkYFRoBnFeJgxyxEytRmbIrce7mtQFqrhXIZXaku27PsP7fyJ/
43/+/fFuscb/eLzZq2xHRDXNQBYf9MkWGJDAWiYrpOBG3fwngyoLhAPFyoC9BfZLpav7Hmm2WLkX
cP+UnoYNilftsPtlUrfqF2lYt/AOf/zA2TsvDTFP4lwUHyosR1Cjt3UAccK6E10d28oTAzB8P/Lq
LjVWIO+R/0ue+3+w+HLotCsHK3Uk9dD6lAsH/dflQxO//GKaruloAVFB+HyhTh4+JHjf4MSdORb6
gQjj/lBc8VdLFjS1OWNY5v/QAkNSIbyDCkw3yPPvmJUczV39W0Q2V3aj0Iubr+idmwfMrfwSyh/c
vTFmMRUOftQP8quxR8ucgqbHPxRR3GPoKeBGsJ4O7lXatqZFl0fDn6BAubnnKETo24dOV2MWDJd/
+mHaq6/Ycb3Ww9VFO5bxQyXttfMmW0Tx3gj0f2z6LHXJozKNc4NDP9GJJ+AGWJAjZe2K1Ha1JGtz
Cw35x2rzjCUvfCkXeMVjs0ZMB7JdcwoR70C+IHvFT0hCGk27F9MvqdpBUzQEaOsn/EvTbjtGDxHK
E3RHkwOiAL02mUjn1AKoBSgQjd3zcEgb6urkQdR3QrtNhPXfv6BbQemPXz9LAoIwaJBvY6/OL/Lv
4hTv5HcU9Ko3FYkndVWhCbhSU/vvi/6b4wX4wT8WnWUAliSmErbp4kOPe5v4S8wdnUHhj/5+SCnL
qfsUu/b8DQdd7One4st0eY8vtvaYkPa9YQQe79sX891ylAdjl1j7tNpV404nQU8XnTuVpdM0SxtM
vReti8kOmS8NMNIWpcmN+tFHttLv4jfkJ0Pm0f3P9sV67Ax7LNa0EwqJEt0OfhvgiSQXqqpo2erT
5PeqbqhEhtxdDIU3AHZ/7Oks0VAvQmM08SByu0yqg4l7dtXC7t4svGTAdyE17Ggf6aH3cob/4KSc
JnLFAcdG7+8v9/v6nGXw1z9kLqGQnM+NLyrEZBkztMQ6CsjE+QDcAs7VIL2LyVN+fgKTeG4fTQlR
yMdQ9MwLwwCf+5h9SqyvDNjKpFRn4ZOW1PuYgs9v3NbYKNkasksW/WaaX4YoeiFOe+cPT4X8XhSv
XQSMcxMW97mwwyCtBQ1SUQ73a3Try8tWyTYdCp9oBnVPpo4t+HBCuKHI70LjU8GTQjpUA7JwK/mn
Va7OdHn23eYbuvI72ks7ODd7DOkdC1C82HhF8GCCEWi9vEV885/m4mkRCpQ2OA6Na8UMEVCWQXnp
mIa1mz5c+G5vzb7/2OXZxR51utj4iSIyzpJWY+Pov4cf7eMk1tY50Z215iaO0AenQrdc7TnwlnHH
34yf+YuWTVHGGFthAD6vXC61IhbnGBhAOG7h3pLd5tpq/FKeY21tbaJn8QeMMlD3gasKaBanZ1JN
WgI1UuvtlyY++eJOk76UMbTD7p4PzPYvuZ1m2krGOIJ/qPRnL6/pqJnPIhW+f/5theSy+UskvZjy
Xdk+pMGLfHlTYPlbwVGm/5LSHrO6lZyj0mKf21XWvUfqnXyHV7eXeqK8QpvDjNYRY6EX1GqfMQoL
gX2hyUmDhNuq4f+zM4RjV2/xrkmQgkNNWN2WqJEK+yp8RRQYT6hKflJ68A92sMPrPihh3AO1Du0I
6cnwSSw8kV9rOhcsen4akU0DouecqGvDirwKlBAypJmKurxtPW8E1HE/h3I9nF3Tem7pMtKnq6G6
PxbSPTCVJvgHHya7pcPQx9tAfdYkhpfnF0l5UP09fsU+bawEp0FXXPKSuVWoGdcveHY3VCFozdHs
xAfk77fBqXws7pFWNVLc7GwVBuHkr5s9ZL9oPAUvf48it5g4f6w9uyLOvVCd9YHD1aziH/EjuiWg
Lz8zZGHC9XlTefVhQIRSfaMBmr0s2WHc6EJQjut40CvoVeH8PrvTRcyg/KbvjVPme/JuMvDBiLl4
G04IWiLDJdv6W3y/bJx9g2n957qzHQ+sQemilnVRPvQQX0NyMvv8grKARt7lc6k6UG5IHP253myX
FanLs64YjdNl5/8Yfgu5He7Bx2fF5sLwAS/DV4VQtz0DC3bDvforJ8u8r9eI9ej07V8YJsQOWKjY
6RBCyQ8pF4vuWMK+jCIbDeIghzon/ipfVDCBk7seZNN9T6IIFk57k9G3h/Tj3Etv43DIezv8sB5x
bPBfzpE9ivZlWA+aO0wuYIiDTY4kYFh17P8YCaTkBRJgLxvDABcYcHmsYMa9jVuEzoEvxPuOAYjh
2/1neznG2JNQ68YjU4DnClCZukHyT8w+NUKF6WFckN1H1AHQteEDq/dcNzTJHydzBfkUv8A/oypN
P4w9U9bVGT08rlU/2Ohb8R4zm0/l7fISfSmr9vf0iKZ56NPjpK+DQ+GdeF998jSFsRvrJygSKq1q
hJXQZy9W5TSEaWz5a7if/pP7+IUhSzkRx/0dLHM9XEer+oi8iKvvzh+5eRfeKavLY5iRZJc7hhiM
OiQoNqIdPwTRSoxPQ7Cz0qOBqPbo4nKvs8Ga25xX5ZHsnyu1uq8fUdSLHyETruNj/pG5dW0rAmFu
ErwOsgf8zUqNS/Ajh+Rrsyndm/KZPhT1Wrx48QNT3HETlj/Ol22MAHXuyFSGKMb9AnEXx1/scwmn
pzuNzf5C2l1PirEftfiPhf1rvp0cqq2ywZwIM5SNMOALA0FoJ0r7vvCS4J1DZKoI6bydmfqAc7QZ
GaVrwxO/EuVd4G7RmRZojlYe9LfqxYi+muhLeKcNXzZ7WdgL+Q/a77r2EXdUSKh+gsYSH6v4zlJL
W4leI4BLlf+U4KrRJ4YdwH6XffBhBUsypEoN2wh+l5G2KS8rCQ1l8YtcVDR2KgKoOuOF/YhGpmr7
fBbIoAEgpvnP4KfDMMI1lR+VnGylGH0C5qsrk3R1TD9r2bNEWJMIcWP2EBmuaFRrZhtteqQPn+rK
1OJPn6IQSESf20nymjMuURl4/KMrL7Ts4/QIW43lwwueAxzjyyYXH3vY1daKBn+Pvzf40Quuz4a8
5w/obp/7g+4l8DkeqiUppG9mwJ9X/p/xYpYLq2Zppk3NRHWUppmPfzc8VMgxyb/Pgx39TEIvs7Y4
3k4fbXNvrCR2ehsDvOw92F/GZ6zaExsKS6bApzp1suDYpK7xoD00+etoPsl4rxi2dpQq2z+lp/xk
bsx9EmzbLdczZ+U9y53MQ3JceVLAjjx26Gq5CxfPvzfs/nzEWR4dFUKpKxUhuN2Ju/gRHiyIldp5
BLeLOOEPDoD+uMSOWbpv5ioBRqwJcldP9438au6IbAGwZURt76PP+p/udTrzdvchtYySqn4hlbwh
evHHE8/Z8GKWhJVWDcZJ1V3tvIurVx4aFCNNf6eo7F75ERsntMCIAAqGVSCMEbmjyAjez7hnxvFP
TAEmlBzqZ44JscmF66gpe8YieWuPHIYJYlSYHiO07MNItnG1iwqUunL9uDR4v5Gy/Pkss4YQ0Ng0
M3M2cniIX7Uvgh1fYOkhf+13W6yW8PukWZGvVGxmznzwS6dnujD/8oHMWfKaStM1zkv2cl1POmEo
GWpP/TOsAwSrnC+sdkcH00NzPIR82Qtv8gY29M+nnzU+lF7usipqjJN0H3V28TPeEbogWLQO8Xol
L84upjTob087S5NS1bAEcC7GCVJXsW0ULp0Pwj4U9c6Lyp99+4hwPy/APdcLLYQb+eGfjzrLlPp+
MHMzIHOJf7emk2keCtFILsX91lK3RXc6/zw/YZaeOlwapX+6KIAKj1rndYs9vpub8L+gI9ma4xkH
tQlLLWQTKt+t/SMDjfCoOijo9fkmalecQOU1PuOOjR7Y/98buFp89sbLxjIyQQHvg8pxh9eFua8w
ucJ9nYrGlstNoK0wr/CZHHsBbAFnIVguPfvsAFjxiGLAhWfH6x5/u7X5Y8JyagyJwdpBcEBk0Eag
dVEofWnd2ds3xNLQap/HnoTSET+Bg+yhvZg6g4DnPN4WGEqgStRmSz386T/8byf+ar9nCXMgFFUw
NlyAFydqdqZ4xGSmhBLB0kbmWhmOzVKy0SbnHAO/y6X9vhlerpaf3b+IjV10tDOn5S9UCNgX6/XK
QH9PufuSxo3kJKKnv6XU/PnSk0+d6r89+exeVDtRNOSqM04itwSgkmfRK8HvbmppJcsHECrD8T9A
Ev71gUH0zSGORhGEVg6iT7m8Bfm7cb43pU3ihs1HkG8G5TSSO7ux9enLd0AKh5+Yf5yXnvxmRvC/
m85vmLVarNHQK9ko+MApyyEQT3LUDm2kDn57xU5AY7fc5eHYX48ay86Oml9LiH+gfXLKq1We7AYP
kBb5OkUKZQZde8yM1opJi0fNt0a0zBL9974nEfbqsWdnLUmNxOqMzDjJ0u4iHRv8f/xNptlRtI3a
A6gkifLCK9vVfxNTeO7ZQeuaarCkiOcWjHXLIS9G+m4Iug3/IMOhoR3Ql/uJWJ70S6LLCzs+F6g3
kstgSBIft7pOaeV2/l53DGtFTaKJjoWBK/n2XZmtmvIlG3e+2xnewrMvHLXvC/4KR6o3cTQ2aj7V
/21zwHkIzNwkpZBYbkcj6iDbtegOe0vY/pcLz/KmssnSRh9aHl1c1+JRzicZWGB15mpo1h1e3Zsx
xzQIAT1lcVzz12CuiN9NkauHloSya4eYtUXzaWoTYHsxHnJHQSUMPNAWuq0tJHeAqBav7oXo8j0c
uVpZVscyUFq2m2gu7M7onlH465TlrNxHm0nBClhP5TTFAVPSpWC+9NzT31+tXuVWKUo+ueJlAsgT
Rj1Vn6p5HLFUD4CuTXcPiuxaHtyFt7100Ke/v1q5GxuhHpLvYxaL22qb0a2x82CHsFGzxqTXu4Se
zLsO4rvFDHkhrHxn8FdrW+dLPtGEjVMYbc/JDr624MjS3mA6ioI7Ph2nZD0stjKX9noWzHqzRobt
wl43btHs8ubTN1agQnHPBDzlCNmpGe+NfI0kRIy119J+L33Ws5CmZA3KFwVp0qTmPoS0waS3ZpMi
o4oyIChdILMradHwdnqm/+eNrYhzMU7j0grhuSaAq2txvDeVZzPehgAtwL+t2o7Bx6sy3Isr3JFj
YprmliD4gCYv+lcsnLbvUcbVG08Hvdbq9Pvpcdypx42J8CGux56vO0HkpA2dOdjgmeXJBSA/XPcW
jvutl6+IQKw0WZY0cS5wVIhhFw0Zxx0NPnN7Pj+pTuTjaIndTynuz5d976kNbrsHa7v8rS0tPous
WRy2Yq6BIybG0Fx0Lh9TdZ80KLEiK3e2aaF/ADZcIkferISvH3rK5652nSNX92cRDL7Ze6F4FLvW
4f3TyEvoK6z65lSrX5W2iop9DvKl21fx+gxScinI3Xr51z9j+jSufoYgdGmp6QF1GjCR8yrPf0mr
qn6ux10DQDOI7QOGVlX6pDh+8CHRflwMOLc+vutfMAuzvo6Xh2lO+US9G2lqb2h90sRx8/MOnLIj
yk4DgHMxV78hh2CI1+vOgmwty+GQjaSucEIa5BYFTKdGF8wGcpztr+YNSbEqRRqHzuvE3rS7knSq
jpxlL5OlIzjLJMtzIozN4Bsn5B7B4zgYB7frMkaKqXQvihP+T7AH2vtf7/0s7I5BlIt1Pe29vu38
9ejC0h2Lb45wet6kCnVDMDh0MBcbQbfKlevdn4XcRGmktht55gIOylqFg4/wgy5/qyKZMl+dKDlL
/ZdvaY15xL1adK401LVnWY9FQz+NQL2rbQmck2GEdSdXX435GfighIFpgwLKVGjo8Yda3KXDixxu
mstJLVZtFdhlp9gFA47QOPHloHkIYBpjovxUbEQ8yHK3XQnrlKxAwTo4wHjONaG2VC91/tFmhaMF
Wyt5jZuj5iOq1MNJf5eMfZkJXoJdjy4HdogsLFoMjO4CvkEJPQRvMfYsbP5c9EjSwq4Zte+86uJl
J9xLNDdlMG09SM4QAGYdFuPM0pKzMCv5YRroRTQlU6IjxQfjDN1Q8Hq4T8GP3osr2sZ5+bRws9xK
Zq5f+PSrrqKbkYVDozWs2rgRDg/IzyHYo03ZY7rW9Ud8pLAoW8LsLEWWuVpRcOnL2Ne52NsB1MRa
jDfl+S4K1gIK0FihmJ4ROehGhLQh8Exrdgko1xpa725QN8xF/uu9n0VY3Bi1OpSs6Yor8I1d4+5Z
ofm2TqfkfTA30q9hc0mXSpaFqDZXMUplP2nqjL03q091l6abLn0e9zF5xBsC0dVDhQ6CjCvrf+DW
tHClaLOAarZKWEkddytKf9Bnhl9c6DS68JiXVzXWXLlo9+9/P2o3EL1/XCdzWZ9QiAS16QlowwO3
iYiICc3lifclUJ9IDkNKy4vZb8al2Nau4iftNw3ISTBYclDNPJ516Dt//003m7DXx38WZLsykcoR
N5dTVv8jh2+F8jvRfoXGHUPf7DGOTihBaDjjvjeXF6GCjFbdd+hbUbtn3cJpuAFG+WN75pI/g2II
CGkxqADMKRwFsFqJ07ihAOikxYtS3nIiGeeCKYK59c/A7zLF1zE5jsqLZD37qH7BZ6KdhyGV6yMJ
VB5gg/S78Pxe6G85sv4V1LfF/umtAvRqA/8NnhuoliVOxVAfr4IArBgm20fF2haVl2owUVYgkqr8
BINXvDPS3Wh5LTAId+E1LnxJc8Wg6Jxc4iIkR8sHp6bD4rWmCwkuCDAgRMzKU9GGxqPZozTtNot7
sLT6PIaGXWqdZQ72xRHuo5/6j8RNTU98r+Gqc5rHlxoV2Gi9SAdYWneWmZa+IbWpRS+1BvdO8Q98
VgQ3AOSrGre9Z2WQdbH+g2m0uOEL8UOfftrVtTGWSXLupxbXxUGwh6Wn2RpaAHY2ePWW3CBe+W61
2GhZuCPnEi6BJGiNEFCITZgx5sfcj9JjhY50AwnXcuO3hXO19JizMNk1TSRqAxnw2TpdGuR29pXi
KRP8w9HPK742Id/nFuxMeuXe0q30XdX9JRnT57lnGqd6Elymp5303g6DiMwRlJ4J4+HjJI+Aesv8
krGyslGhuQFjQBoMypuyGUEut/2z7/mM2InrbeJI9Sof9r6ThDt/FX+CD2ijRz+5by+vmo9wBNgF
4T8gli+9slmErYuuHC8RvbH8DAuLydKExNdpIzBY3aNB3m8Cb/F43oxKkmxJkmRpijrvwLZ1r9RZ
xvGsmd6qmABn1bFGWh6jJYKosKnk+8vlLdS+MLoJUkiDNKH9VbCUTt8uYf/1O+b92CY464URk+ec
gTliBIFLLwwRDJcCt2zcINvjTan+FsGdf0976sU+2c0QcfUDZp3/SM7TWpBM/VR+B0YJ7rg7ktn8
+r9xEfKnQIOQuLj4Fm7mlleLzzJa82zqdTFwfqdZD7Cm+mMS76wgDXE6Ic+uF77WpYedxeEqKZqi
nkbnZYUqZHZeT1JflGpAJLEKQ7cMrhK4rXAxHMri0tKzUCyH+C+aF4a5+rAN8vtIhQTXyYRj96zl
ttGtayfB2wkQVfVWQemoyl0JuuAYr7PfOPde7Ba1ZRFSbIB5a+ufsb766NN/wuTLRLObkyusL8mn
Ge3D/l1UVnnvndGTrHBpipqnoTt2EKGSu7HYQkUvIYX5ToeHCxwGf6K/D4ZnWc958lWdV3JxGOI1
8tQBqCFtm/rbXHPHwB5+ReDl3y0cSkkxaGHFyMtqjW0UCEoqaw0Wqx0HuwENS0iGp9IEyBp/dd1d
rN+FeMjuQ43Ws8Y/7HT+YbgS2t4Vqsq2sFst+/e4c8/qindyCB8EELFU7ulHhjNqUzv1sXypRhBl
jgxIZR3dlw+mj4CR9jRZxEzPsDZd4e1cOlJu64KnV3Zm2ZYPuMhNTtoGgbvXifgTb5S9v5P2l2IV
NM55q2Yr7ait04N5MBMsVw5KtRI+DOZ8B+GYyzb7XI6roHtELE3UDrHv9uhxJl4zrs1mP+COhka6
pT7J5/fA35aqfq/T/LPCn/1lU4fvebPvmGNZxY+EXYlKODoA7+IQ1LagbkYxfg79QxaGdqo2O1/q
PYQroZkgJwgCVcj0Q5ayuQH5LoTcaow3/kVwegQlOoXJqCsCEqbLiMzuZWlOtBAfv2Vdr67vi1oF
/liSa4riOibbTna87MyV5ZU6WYDlCcnStkSGVOZmHYoNIsiL5M1bzV3lKjrMuktW3eB8qhEdzJfy
h+SiBggzS2UP4Uxkq8JwLwHWNMPGeq5AFtLrYILm/D1i3LDRIOe++g2z+73sQvSMDEU/xUgKYwgC
xYY5fAFjBEu4blUUHqYQCLXnewVGZ/ALzI18mDQvtXfwY+xJCRgPWa1kt6hpf7PtePXTZpe/VAYX
sRt5RWW6jjWoABjaA9Vz29bl9vyqIUzjb8yk3vKKnoZEsSSIebteu/oFs5tb7C4jQy1iWmBsR8nt
hxU614DNu5/1uqJUfNDTJyNx/A3MrREtGBtoUgiXu9xfxhPTH3oJGI6+6jhKXrZmsRTtF26X+XCg
qbuySBTe3cVBHhLt7bW+RbhdtnGKhDSwlI3dRLhdnZX5ECAzxUsryuSeqfysKu+qI6KNC++DekxF
DFP9VcqvheBhOEoFv07D57+f1ZvI6uv1Z7dpm4eF3MfkouqwUaON4a9RVMmdofNaSGnmSzwJwiCd
UEvewso3s+B/HQR5dq8qspn2zdQHLsIDEsf49KQeBQ5iOEhNYt7i1JPuBMyCxTbc0sqza5U1o1ST
GD0EAoHzTlq10taQvQ5bT+PhYmwRJcL86XwYhcfF7GU63v+WfV899XTlX8fIJFPMTiObEDa4d5lu
D63bFR6lvelOnJrxNYLefhcg1SG/DW+Lyy98/3MjL2kQFN1XeXTQucqhB0N9Rm/N6+0i3E7ihZK+
QkrHNSEzugvveyGZ+Q4MV0+exPD8zyEpe0clnfpIVVPYK/ZX40nyDi7/QLFFT8pYLax7s1S42vFZ
yIsHq47TTJ8eWfjSneLJ91DT+RiRajB+YUn7+Pf1vovUv73hWYDLdMmwKrb5JO7AdUfpARBywpqu
L69DMDqDkdO++JUGm0J2LH2NMRp+2xLGau5FfytQQgaC+V7txYwceoU+EQZWP3x0+X+ySfgOD4YN
o+/MdDJw0/hFQpzW2mTJgUzJZHbhGS98uymdbIOPqfFK6yMzVnBd+/dQfAxS+LM9CjMBWE/4N5et
IFR2sl4Svb7Bn/zjDpwjdwU9KEtjytKjg76zGh5jsoN9nqADI3zo39HlEbGXpej972S/P1edFSZV
FBbmWWJVeV1soflOtIQOwoE+eeAuoe2+Y/Nf3vQ3Q/LqRPd6mXaqTgQTgXL7x0l6VjqGcPeqrbIa
7ihI3wMcHoRTJ5zE8BAlTxo+Dhe7miaKi9/XQlSbQ2xzswikc0q3ecL+6Yi7x9+0Da33dBvaVo9+
Y8HxX+qeLO7CLJpehnz0FZMumayuiugjMHnDAhE8fpG7R1XZQ6E2D1G5BsSeq56Bq3cBAz0rX/v2
Uwz2fXev/wfRZiEP/GYnX72bRB1VyTzzq6rEwVcBGeoYM2RIZw6qWCYZOO07xWmxnJjkaahUodFe
nKVm2lK28834vfoZQqhn1TlXp+CT//gfrg82XU/ZZQW1Z7g8B3JiXwzP9HeojiV2sIkSEOC+K7Te
xcDrZ5vDYQP6M2Iju/17oFpqI3x7ZV/9Nh+UqmH4fCyNiwoGbnmIL2DWXByqz0GxVbv7LTkCw9di
B9/DcpWfC+svBGZlFpiLSxgLZvt9ITTVg+4ME8EndJB90PP7yU0L5ujSC7lhLfFnhJhF5yb1G1lr
GUWiooNKg2tAC2UG16dbrl+EIBCWHekngKJbik0LmeXcvEo6142VdzxutK1Sp12PbwKC900CnTx1
IcwsBcMbBPw/HnUO7/Ar3Bsbn7NXwj/QbJi9DNlFf3sxvUQ/5v0DpTlML6pG1R2ltYTqBtU3PSuL
gWrotvkpJvOT3SYkGVN+nX1b+gm5BaZ3BeP7WKA2VU4qUn8/FsbCl6vOMtKxbstMH6FdoNK5jd6D
rfDzQkQzIMwp6HGh8ib5awbWJIhOg1sO1F7oM2vlNVN3haftz/laaTaQ9t1+lZrTRP8F/JY70Wpe
64PvAAXXV1ayg0dk7ERYG7g3xvbZzTZZ4PgPE1FY/moQRYtg1+f/QE6i/FZ/RcG+/tB/lM63j1RB
gW7gE/pmBl59D7mncpgjW+2D0QwLifINMY8/3+MsUc6FMz1HnHpOyYGuj27dDZ7+gzjWO9kniFvU
azo7+a3z6tpTuvKR/oN0SN9W42T5X8myse9CEvntYXYVOJTcEsYs4GBlXO7l66QHFWpvNB9dLQvt
fJtK9B3lbIO+/7JLy02u1VXF8k3buVo9i2Mht6btQLqFmK5htH7fbcKtT4ldrtOP6GcHRxppC3oP
qwx5tIvN20cZrJvscdWL05J/5HbxLv6Caoayf+tKv8cfWNUbcLBiCKX1WpN2DVKAGwOHsrJzisQW
1qQrv7I6t+NPZNASTNnsTnF0DIMgaEsLH8ENv9o/3/n0Cq4eUq3yIpYuPGTjCib4kPax88nw3KlK
iB57aMfIuFc2rrVT8xOhOUz34MxNo13Rtt4Tp6fhFyzply5EbHXW2IirQMCphk9z0opGo6V2Ypqv
k60zMcxH220pqZFvBk0UqCSa7rqpzTGwQTMEYikQNGuPcb4kV7bOwLSLP3pXTN/Ui5evafmr+yBE
kGWVZF++CXzmd1g9DCNhNaR+TOy/B6jb092r3zRLeM5WqBZxS9pXw5/q3Rq5LDCUOHmN6sbyqNrx
m7/8ALhnILzZboCUyFip0FbMFm7w7xvy3xLQq18yKya1S6/JscwgIAHKE711DNujEQJgndgdKMoy
r221fD2qRQ3ntXeqPHI6LBtg2G6RM892GZ2wVeU/aMKTaQQOZrUWstCKgQ+EZxloyZPHDeWziKhq
/+YX96OnQr2FFvz/iYe7epTZgTfxGSp6HWiMZODt8VYkVDAu0z89c2hEVC0W05H4bdBljPdpaxfr
snwLA2np5d7Moq9+x+yI9/KoBDUY/5MSYmvrhRuYwuTSW1Qw8P4FSDAJVoMkcf9+qG5jV67WnSVD
spXkpQivgFuvw4PxUIknpk3o3R0H3NsRQMIiOFwhn1pqpsdtp6PPefdtVxQtbMHt2HP1U2YpklCn
5UWNKGDVD9EpntudtKIV1mwHVJIgH0NYTdzot7mFCO0f9VOLgFDiVccKI6jPBEZxsfCDbuds//pB
856cH1q9KSeAlDv5cF7LtS0q+xznyDtZ/tmbjujGq2LYaepd4pyj48KLuVlSXi0+KykLVW3OsUUh
gYlOtTrXB2gAfPT+yoIw78K2AUoi7fpJWKXL1pm0BbaIEwo3xCLjRl56Nd/h8upaEI2sjbAI0E/1
jkwsEk/RSfaUvSzvI9MuwC2ix1gZu4a8LAe6P7Xe+8b2ZQQxkLLbl/LeQne8v7xKjb7SO08y7Obt
3G2ANJRHXYURZwOb6T8n0QHtLkC0RN0q6C6dX6EO9mcXqWAR3nYdbCQyDNH0pOh+CGDTbQukkJEb
GNb4zCC7VdzHD9P5QI7gHgWsWFnp5YvRTH5qlbkTwZm2bq3axdPwgxr91K7b0bb2xRNWZ/do8Gn6
+nJsX+Cn+1CkTbuH8A5o76RDeUDR7OWtbTcqhmTGmsEWmmXxs/GhDbB0HcOR742XWMKG2mFyvSq3
/NZju+0+iuiXD8c+xnZno+RotdrwNrC9MaVJtxUwRfGBD5OePGfJKcRpYeCJFE/fGKgsmTYqpwXd
FYjk6xL9qYTdukczNxccMd8yaFHTh1DxZGtVXUgI9YmhYWeX55jNg6ihO1OWoB0vJgLRLohSCe5I
aYftXYcZ6/cfMtex3n31XmxOZe0oij1KK/j0me7oo9v8Qo9No0I5nkM7qO3msceU/in6SGIv+qXe
4aYjHydkD4K4UJ4g0sY2Gn4UdMjpvcooUbxNElC/hk/pskXhVvpVFhi713suU+GAUgDD7DQCe27n
mZ2adoJZk7Ipp7/+++d0u+i8+pxmyWxb6WZ2CZihF+dd65FEMtLE6m5yYNRds19J+r6JgX9MSFQw
B8sN94UA/+3nc/UJlUZfKK0FtKjokb8Rm4PEmB4lNClyogR/JmuN7Nsk47tUjy2F+Ll4SqLkXaNl
hHi0z5FjktdiusvEO7D/kywVRYbMWV5p1ZeOa6+TJJ7SHuT/xHtzusP+kjbMm8CD0aZjWvvfczrj
ss/anUZx5GIC9j2n6wsHLhue8+M0pyt65nTnJeKJtfQaZvdsOgpdLODTcNJfqmYdortX2919N/yM
mw9FYyiHoABq+bZ5qjbj2g9AjK4i3dYe/Nwe3htvIMhWiBJzXFtbOsqH+AszCZOC+nHYTp1F8wVD
7HCVZttKsdHflrzy8/KZP1lEceMeLe+7y4XTNSVm6b7ChjYquUmm/8kfHuTB2T8pO5/K6gc2aA/+
iVwArahw+kuxsn+ndEQKtzj8xO2cWgAg2MR3/A8So5tt86sPZpYYcPuMloLAMZhKpnV0sjYUvZMP
5gjmxpn6FRli3vZio2S65f92SGZZQNRqZjEkZN5nda/ueD0AbIzcLYBW7gfsI3Kv/cdEok968UuP
kFJ/Ls5pFn7CvIecCX4idgKI71ZHEP4+qrejayD9CLJlOqmWB6s5rbZiu74INIziZurbTK/ov4tZ
yiwFCOOka9WcGV3lSqtEcZN6U01QjNAL0UA2IPWbMGRgW9Nipan+X++D/GcxqGcjvaPyeybZI5nH
ysW9T3RYNeYGwxbaV+AbXDWBWY9Zr4V559IOLBxCZRa1q7NVK4UOsHeoDgTuqHjHOjD2cnnlq65o
4mbwf0i7ruXKjWv7Ky69wxcZ6FvXfkDGyczkvKCYBjlnfP1dfSSLRzDFnpqpsl2SOUOk7t07rPC0
2CTGYiShx4TT0t/+xVI82y5fhOxmVPgKMyv1lGEe4ofwqqQjEqtpHIxGsABTh3VJjREi1+3jPM74
tOCQcqogqZTHpvWTwZUQiiZH7p0epQn0n8sc5gvZJtAsFaKx0P0JnVjEQGVTpl7l92iiTuJ1EDpd
cIxaT3ISyZYBJ9GA14Ju1j3HHUPNQBk9U5CjdhhMWb+LB7OYLLG4Crgnqb5rkbFkTlO6UDjLxKun
MXQlk0Pfgjj4T6PeLAvomCGqY6cS/BbEHTSJRLcNr0m3g3lfXu9n3dfrKyj4lViglQmpe9bJ9vkQ
+SNGrbvck6B1YhKeAZQwc6a2KgrNiwvIHOEDwTrqR+aJjMR83b5OtEKuCTlTF6XHM8CCN/rXxYQP
gjuyupKfz7MuHnEVhsdY62uOXm1ZTnF9SHovmDdiuCm1e3ApkM/qfgM5ieg7N2001jTtc0TJxdVX
wThvl6aXckU9VeJ9w9+LvcPHD8oNyP/BAqyGK6MUQXlI7MkclWsuBqrIrss7XvWi8g0QIQ3dInux
a8kSvcycu9PXEfJzgs/H/a172wDhp2Dk4JAic2NIIqrV+cTPHgQtYTk8nHlNcG7TOTThtjHn5xy8
braqJZJ9zZ9k8V0v9z0HVfnhVKsW9MgG/iHWth3lBYp3GainkMUCZ2UTNo/aCCsFEAngVtlQ7wdI
/JpCdRVA+FRy62qzqAe1vWrhj3doXNqWMVIO7gS7cnhrYMouswrEv1kZqqrAW4lXdX19OpQRJ7YS
vs0S2vB0hAq/kW4i3elwQk/YytQ3bWTT9z5tk4sfl10dCl0VqGgS0gVZ7kfUCPCPwEDZgum80UKS
39VvBeVRKE44FhZbCZFKM/fE56fCxy2sTwUICmcL5FXRswCFc7Q79H3trj8N1EJNMluYrsBnAjpd
bK3yz4+Ej0vT9PLiSAj6PpKEDk8Plz7ZHXbQBAzN2G0ztHB5i9yz+85/04X4uOSq2RY0U5JxgwBk
kGJA5dscYxBNsGYxJDNLYiS6lYAajvDK6g0xV9iqN1ZT1LFSYHcFzU7mHqDS74TfgOmbvaI8EVdF
PuAqCZuFwVpi6xydb1pe0/CSwUDA1rV5SFMh9crTQ+dNJtc4S7qhVIRm8isX1Cqy/TqsMF/5Kuim
pRwsUYYH76HyQQ2FBSOhKHmoC5pFTnNuE9jGHygSWSt7FW+XSO5+Jyd3Vq7AaKqH1ATtV2gz2qbb
WYGLDkZRmFc6FYvFxvraZCXtwml1WPA9qjOMumwCc27A4ILJHQEjNTk3gLKYA150QMyvX7bGeGay
imP8OMSxGPBQsccAtnVyjN8a0PIXS2zeg2k/Ju9CdizaJ1VDVya/n4SH2kyo2t4xC+igjfQwQUGr
A1DHKbsS5mKHttRcXVeVV2KobXGzNU+QfVJfewBZVINkmLxI4GDpUEAE/wGGXq0l5lhP6HDG6RMw
1ROGHZPHqbiVGeLbcIOEguD0Lmf7sfLkyuLgJNSekVr4TTj8unuInBmw63kpUjuDAOdA8J04C9Pz
r1/W57C9j+hLVtFXi8OQV/szSablTlmONSIAuYxpDDFTCFMCTPBM7Wdy2MsxPhTz2quwm/BCwOcz
OpL6DLX4Byl+lsIDmo46hC8xP9fUABhtmwhXYLhqwGXHxzp9ZDz/5+X7n8HwXN5fxN+wjTWJm7Az
MXehGOkapw7WKbSpMZVSjcWGheKvx2CyisFhPc/RQP0Ec/gT4axLKoSECDsT8OLch4k7+hVuC4lj
1jtnbY5VCJZ0xH5ZwffWZGTWj0Pg8pOZOBlG0JhIzRgThiiIer8xa9mfep/xuukn/e8K6ON1ryIx
6q9wLno8N5HsuLDhaRmBz+lAAhQW452NlWYlgFYxnvpc1n112VX8DVPIW0cyjrzMT956HmAU1JtF
fitAaR7VRAFNygKGBxidihhIQ9yfM1/13sgwPFctCvWaQb6tdnH4LQPNHLZo2kaqd3WMOSWzvSbQ
LffVza5ittJkgrYM6CgB2niCnQsdjHL3k4mQsQ0SNt6K/r6/vx5ZS3AVPB+o2US7E/qhav3YS4dd
kx4HxQ2KXQ4Lu/6Zm3FOxvNWKjAI7yXPy8XnmQnhpWvvqxtZBe4iGgoe7A9KB3J1+No40gC6A7Ri
QR5LQOzPOXjDicWZPMeGV34dCQi/ioSDJJatMOHqRDCgCXRLcyLoHeePwvfAKK0OhgnsaSHroqsQ
uOgkSdoAHZGuh+UeJKgxk0AHWS+wHRcTAwEQ+iPmkI6Rj5Czq8lF1BPl/A8CWAfLFHQfNKuC2Bno
QIhBnOjFywHg3Q497B/IScSvYwA5k4UuLl4qGMktCmLABAJovQ9EWOqh7RIcF3RuvQBSe6nbl7so
ABymb/wMRoPcaYyvw/ZWjtxAAdMXDGNmc+rryIgKCKvz4rZaTVEKgSanisHdwOdkeAMIA6cguOav
3fPsd27IbM/8TcPhP/GQ8Kt4mPZgB5cJaq4MrqAO0ByQz/BU5ANG7g9QvOPZyOnPO0Ifl1zFQoE0
RTNQTneHJqAE9W8HUtyL7JLBKCAOhIUnudRyropvQqdlWseyNvkquoniSCARBVZ/ItsdDOcaCpcD
crzcgAo9z4c+QsUFrj2VbCnRIGsPjCOIseXWpEPweqSG9AD9APUgg9fpVo4gmIGVdy4FjnPZJrMB
PJqlXzv7gAP56wJTKq0UlBmQ9aq11c0M4WMHAiA6aHDQLDLqHrZoGZgjFuN5GeH9fNxcrOs+aeMk
Fs5aHRFxx8TvYz/m4L4CXorUGeQaSsDBpk53Im2utQCNgSUBdDXjNhjbaw2AAZMpV/UKp5pQW9St
ARo1MOe1BN3hYYiA/DksUAVlOjvYsV4AXRAXL2CIIeIh9aj+ggoPvFfLe6597PvrUof8X7ls4HRL
ZDftb+NgP9a3YXAc+40KUfwJw2L769cgfn24k3NkvrgZMeaKpaaUqjC5yYWrJjjy90nnt4stWRW5
KuCbpN8TBAJAWtpus0R74bnTzLJ1x/4AbG+aonRkpEes4+CcqF/cVKRrWt/y5y2htbbiFFAGxCBN
M+hwhkDNxoYpGIArrDXB2oqr6FeOhBvTENEvRg0MAykT6iZoA4IKa43Y/Gg5pRYtEX/1eVchUAxa
fWgKqiUBTBP11IoxNy1exicVBSHkNGD/8AJv2oX1vIyT7wzIunjPeaPGHZiwIHujxeWDro6TngP7
tmzhrALfnsjGmJ35lhk7b406KfJBQYcJAYBAIyeyUNsCdGpGojmPZgzZy9Nid9DFcyAxw3rRjA98
htxfPLBK+CjTSgzJc/jE6+6EqZejmgK8p81Wd0u/HjYk/QG4HSOHJudteHHhmNRNI6bYZq2d3Iae
QEWLr9FTtiCx+bNznT+P1HPGc3E1BLYiCxOsp2k5zbYE9TkRM7UFdkSAzO0i2B7ZHep4VjBhZQ9r
CEBfZ1CMoTJMcWbAV9cELDpx4n0MdROTuLqTOinPWMOfg3j/bBiQ9fB/aMe4h0XA79BJ4Dld6SVG
Z2cH3YIQokQHMu1g8oHuJYwrhusE2WsG+cdndPoX2RJYZyojm1gjAIJJkdq5BFcE0HBoJXF7CdhJ
U/AEAXr1UQuo22KnMAC1QuIwp0Ws1b0KXy3fFpI6nk/W8ziTMyQvT+2x22OI+QhNf9ngfKX5KfDq
xRdYRS+J1ztZ4bCpCtWTdIySC0uRfWJnOSznIbgGbhVspRkH13ny8UVxJtJT9mKNhxKXThxUc7Gj
KhxaV7CCRt9g1nYDkOejUU0baMDLrpQ5LRxHPGCm9OFWgv2RUfXAgKCTs1UR2O30gEYcVAZSEMh3
GqSNkPm4cgOfMD9OrmF5RKRt5g5MPjUjCq5n8CNPFp0rzx9LLLaCBa2LHk1YzhRAx1883gKCYsZY
3vr6wGft0fXMXRhEfppGlJXU8acBN5if3MGcH7E9ngHvgL8IC5LC6KuRNZ0rq/uhEkqEI7x2ZXYW
EFHNdAO5XUBOequ7l3QT7Aj4Y/tMWjZjS5wbMRerJB/rhczQ0z4tmYl6xsAcDFwY1eoiCkB/ozIi
C2NmJ9D1/sXKXE/V8zFq00RGrG+SHQdqta0osFbKia3BGzyxoWfQLT4ggoWNnmqV2YVZ6Lucmd6z
Hp0uwItHF1qVKIKKNDMCsAdQ1+GNEiI9MDkiE6Z8TxjyRezpGeuqq6o1KcZAamYEg8lB3xnARdSs
sEJF5LlKvBg9ReTTXMta1KyrriKf2IhK2M3ngUqDBea0dFQe2pB4SMB9htlyKxj6z4o+foS+NdNK
yDPItXTYTNBnv4KUklkcI6t/ohTYZV+8M7FDrKCxCnqpkufRUqJooRIt5TU4r2Do2NBIB1ThKUSz
knsK7JyZNjHyxPUUuq84kpRU6xDycxgxjFhGCgErpWjPvC7YBGFU9FPa5NLHy5VX9SncBsu6qJGd
hoAHJ74U2TxGkRg/wIHWlYotBqFIakAHcAvmtRlNiTVXSiZ9DBo9KpCm8ZXeozwpESwXMKMSRy2e
OQJVHLV6gv8HmsMCsy3NWM8y/SAXezfmuynTG4QteQAOyitLWFx4oIPUZy75knkcIL6u9AOGD4wV
tqYg5QGsdGsZK7pPb3CY56HDQevPWuJbZKvlMTDQ8uJj8D8yk+2jy7r4KmQN2tzwoX4e/gDuQs1s
xHf4bJjcAs0nG870NHuDuCezGUCX0jpky5os8xCNVFRt3QKMNT5pFioarFYQyJC8yIKiJnQWLXD2
HdYu/rTheHm1VYycIIf+H4VmhRgUdiYBLQ1RMuE1nb0B2kcJCNagn+WjgYTxPp+csrhVcsDPnSDf
h2C6M7Jo4bP1fnlLqwBKGtLNszrS+iRwBbjebWS73wc+ZwaedpXeQhcImpoUHcIwDP+01r+88ip7
FBdFq/IA3zyTMYouAP7z0PYDsh3d1iDE5zZUB+Sr1vwpmu7llVfBdATbiCwp0hK0GOorKtkQgc9m
D7DLraAcsNWNKPNEowTyxAWjv3B+IhO7uP668dePCxeJOuYcUJAlh9SDBFRkNZEDmLDmBqWBNlC5
Y+Z/n+2xy6uuouo4hJoYTpN6EhVDKg0lwKCv3GfbBERH2IsshvZcUeQr6zt/doZcXlf8a0iro0rk
xArTd1g7woQZpo8JSHfjawNCF3DKFoD5jPf7WRC9vOIqiAp8QvhSQBAFXXUxOTpIDm0e/Ofcoioo
VMQNwjPMltqnGfbldel9XQTvpGuCaIqAqpRh2eqL+Yba2yeFL8vXGN9mkBCwYcnKlKdlPe4qeE6L
CKtD/ryc8udWdTAvArjLlG9zf1TOk0yV2zJlr1lXXcWybGxCde6wfc9q8yMUIXBCRi02L3zHAkC4
Gwwvf45scPmOV/FKmzOi8ilWMYoIj7/TJxAm0SH06HBkWABgB2JoYdZsjCh5zvwvvqzc1X3SJ+iY
K9UVNONi4EdUs2ncqj+AvBXdFjwA9Ipuqg6QOzpYKcsLCX6mxXD56KuwVUcB8muFOzeuJycFQLbG
aTEONsFIsu1dAIeks6SSqrHH9YxdvO7dhb3agxGKWRlNQKXBaAEUsYoZWFpg/EEY4L3eCAqW/hkj
Zq3bdl0klYtExbUobibg4XJm5Hc4mgrAlQSzWPC4yuj9wDiUdeF10Er0tgEzjF5YnW16UkePsV0O
dmc3LSwkgi3YR476UxXzxTdeN/DEcBTScKapL/XcwoUnbCXFqM0WbQyrT52Mh1qXDjcPlDm/vLvW
fTwOdBpSoJd0GjUgkaAJgNipoymNqZzeeIKtb0VYHP76dVchTAEorlRoo+Ds7jbaQwDpDHi2ipA4
hK4QwQDcSlOmjD4rYq+7dn0WVFMDF/VTizNhsqhoa1ZZCnBSQP3aHQWBADBlMs4n1uJaxbB8Hpp0
EnAiyhjmWkvoQswHMM9sH0oQ0S54XwbXH8Dy9gcEgVn7eJV1VRTYkEQ4G0dTTDf8AqZUTG2KK9kt
lmMd2y39wHruMZ6ZEUHXXbsIjZFgliFwqhhh4Zadg5mbblxfK6IPjS5zgc0AHbYqKDA0pq8a46HX
LbeszaNgAuAcCUHgFsAv24PXSgZsAmD/io88Q/uB+ZUZT7zutwUjEYVKw5tuLB5GZvF1WkIEGB7G
MFOG4GUvv07qVkcKStkHKXH6diupNuO101P4i/pm3YEjcqYvCw2giqFAWXMznAQDRFYO+PoYxR0o
VhAdoSgGpWCtckaCsO7AkaoaEk1HCBUmJ1kcTYGibgsch1lz1PkJ6t/o/CFH8OvSYjz1Z424iyi6
bsR1hCh5EGGDBdohT29IsBmh5bltCiea75PkqGbXKTn2y6nIbuCyXm3VbisMT6F+y7gR1jtYxbW5
i5Q6BsIDlUYTwdAPix7qKnYD1RjBooS7NjX5GkUG47qsBb9KzpowihKpwTGi9ED1UUd1ARlh/6Q0
Bm3LF3fM6oJ1xVVMm+EzEnQcnrTQPNDtAR5KRkdE3xVuOzZHFc4Bl2fKJlPk7lfLexXNsLFDlWho
i4lXGSjPwwMFKwWP2eZXa0ZplXyFfCaNsYjd3Np5dQrqU+GM6MNVSL4IxZCDFb5TQDSyp/QwSYeg
cyrWqma84nUzTu0rIAczJKEg7/V4RAdG9HBDHvxA83sLHNsay5upMng+A794x+tuXBoPVcxNM9Ai
5Fgr2xLB2hLBQu8BS41uosov79Blvx5fqWWifuwtbQZFSfRAYixSawATa4GsfgZXlF9ddOtmXcv3
1Sjp6P4mvoCyB/Yz7ynEhmg9y9+mNzILscM4uNfduawok6qOFxSWr/xsaOBMmsQBC/9A9uitpzmV
w9G3lVuyYPuMOLJuzinCOE5ygeyb6gOhtEQ7ckTUtisZHg4HjvcaU+0gOsj2PmEtulUEC6uR9BJm
56ekN6uzmxmObcyqMEGD44sjDiYEkqxmYOULrCdeRbBaFQjIqujDDnBqt2Teh5wBENmcB0Xy3B7g
f4IEqRn9n5qlXpwd8iqQSa0YwScCfdCBc8LqAHKAHVY71eKF3YTuPlqgXQT+NhMcQQPIV9tsFcrq
Xhe5oEGClObvEtqCvfSE9Dv2ynTLyXuteCXKo1S8aQIUH3nKjE3Be9xoMaR0O6aPHSN3kVfRTgmk
SS1kvH0dMga624gnTXWFBbzYEvVfQKNsVG3jt9IiUJmDW6pZ6k+MM4yx2ZQVa6MdeLkXWlT6dF4Z
PQ3H8o7YILuhR6Y76kPxQ+0FWtd98RWUVZNMmocgz2QcnGjhcHYnm1BobwQImXuBQYkiVoPnbcxf
fNRVtalI4qA0MlKlurqHSVznY3YFEdGlP7XFXWbEZy6w4JXtw4IO5cCzwgvrVdMgcNHeaLpYlSKZ
8h8mQ3Xj0Mlg04mxA5Cv8DQXgYmD6H2NCM7qiLOawGuDqXia/ggv0FvqbRnOdQD9b6iEPZ151I+j
pUMuz2yqHbOBxYhsyiqy6WGeSXGCjAXHKUQ9qBtsbcIqENwD4IHexgjtq19NzNZWUmMXlGlCfWCB
eU2AOtgryAdrN4YoSnUPw2FoVDduaJWsTFRifeJVWGt4hUSCit0kXw1WDPWqe/kd4unj8+RntQdN
mD6zp5sWHTTopXvDCzq0DgTQArAQoeRhQ8Nx9AZgWgimjEZbGGJqNkh9ami8cOxgyIj+awsq4COK
TChRsHVIbeyOuGUDAH44uyE0nANoG/OR23MmnGSYPBxG6FNWoS8UyzkQIyyLFAlFAxC6kX8L7sFD
cnk49kxO7XfXsFCEb1AN4ghTY/JTstrF+bO2l2q5HophGmoXyM9YpAGmBsCF0uyhqw09wo6e8z/Q
gGFUTGt7qD7FcABiLTjmMyebbsYSIMjqBESPI88bCdZWyG7QOe8hvmsGC9Sp0vYG8lC/evquDaJk
KcuFtMLpW5NTvRxn7oCCGd6D0PSJ7jq707Y5RLo20PhhJZPnXuIXoV9dBUFlmoWqpYxr4H88EV4b
iQOL5BH6S4G1bKkkZu6rjwUSe8nhOKPmDQ1yBKPBwZGPdSAw1r9Kf34RkPOpTZouQqs3g2mnP8WW
AoUkjCaTdENVKRtThln4DygeM9oF6iomZlXYQKbh3NSHvx4P8J6ThjgDPSw6iAkBpW6Ox8TOYesL
WyDn62PwLGrw1RdY53yzHEXKQI+h2ANcEq23THvFEazAZeSYdq/TfLNgXUKLDytQ+S5gSgkwnaNb
C1Qls8g4jdI7mb8tBXoqY+mnndeAQdA9KvJ2Kt5VHqT1/RwdOIQvfnn5+uZZrUR1FWBzUfrj5nmA
jKwE41vIedQyurZp43FuDFA5m6HFWierpHESs1xpVQQrCQzJzfRGB13yiOYCVUw0swZA9thRmAM2
RoxUVzGyyAMJZCFcdpYdpTzKqadrlmhrD+G7ZspQX1q8QrjKA0Oy0aeWf8Dsl3F4a6vkMBSFvpc1
ZMt0HAEzdZSYg9ehXQ5C73m+F9hNYv/aJ9ZWyaEIkcql6UDek1Kn8EU7gsuwO4AbGqKTBndbeKk5
C/OqjG+srZLDTEUxUjco+wWInZSHxk9BGbfqcAOSfPE0W6UVC9c/aT15cRBpq3ioArc8xTFiQYd0
xEQFxtuCh45OBiEGe6QMuMYFb5gVh1kbSVvFvrJUIqEQcN1kdnQ3+E7pbwl6/1B5a+0anXJ0K6fx
FyPumct9EXFlZV4WnkPFAxXr3g3cBXgj+OmgvRMFMElBiV06k7idYvfrRXXuUXwR9LRV0NM6SQ9b
CHWeoh2l/baH+n6mEOLJmm5V2iel8kAzvx9trt2LcEh8U0U3rx1qLwe2CJxw8FYg9o32ogmni1ba
zcS1oTAtp9CK3ymtA3XXfQiBdFuaXSbOkhEKzrI/F++tjYOSL0O0RM5iWhQCnFTeAtgttmLYesm1
aGFM+g7yRLtYZGB9NlYcWAXAupYjuJVisSw3yyNV6si/NZ4ORS1MJSFBf2KezIw8WluFvkrn4mQc
0VAX2g1lhoJHkMHdPRLviInrwosp8pQJUutxz4KXMp5VX8W8Isi0UAgpvBSspa61BC98B1rJbKFo
4ADRkBjwFvx6df5NfabpkkYkgjHcajOqqp5mHDV2SWIMZ+w6t4EDlCED3fDXnWDPsNASjfE2rr0g
Of5kNvhx9VU6UjVpETQlABUCfKfKbQxZzGcdun5O7qfJ9VnRrzKH7sj8yp+nwx8XXm3KvJZ00tEL
h9211Zbwsq7fus4r4FZnKTjRFBMAyAbcJL+AqPkQ7+G+5cUtqy7/PPR/3MYqp1AUpR3T35vOgdsO
UHuAgjZazsU2ghKODcORFygkdQyB1k9xzLL2cdnVptKgGx2IHHrdfXGos5tJsfHFJSN5HalcdgwB
7XYXla4GwVMBUFBIBMTOxLGW3ueR5eMuVjtNz6ZKTqhCWiXAmdagwxPIdVNtfRgLTLlVl5AQxx63
kN9k7BEKPVb/Oy7/efn1bmvkOZ7kECt/cqB+Dq9Yp/M4WM7ZkaduK4jUMLLfT8HyF299rXo060Us
VFSbD6qjFXyNBTcv7eYJRz0ES60Aqh7cRlENjbN5rEc2P+DMtf7qiVeJxqjkS1bRsXQX3fERZlOQ
3O3NLrIT+OhohgSdd3j53ZHpAEVpffH0xS8wPW7N6XXA6FxFWQTMJPRzs+um3Q0VLEna64rbBdJ1
Hu8W6Mlrd1P5msiuOFEvPe1GhfVpD0GWNNxASFfTb/t+RI9RAyRMjlNDhulOMFyV/X5WockGAf7C
5lGITTFEbFvj+xLclyk4E6YKmEK2zTmY1WcE3A/1Ow+PLXs8KEcd3nwGJ940CrT0m28DxPXarQyO
L+dlw21W3gmDv0hGB8A4VCkrp88fu/ou0oihiDdzD/Mop+DAy33o+ecaZFEAoTm/L7ZTYpTBFmwy
qXSYXaLPD5mPtUdPgotDVRykVpE6jFxKQFGRCURPOeTIlsIHHpaa70CwDomuNZSsNci68Crc80Tn
+5iy1WJw8V0u3cHfRfBQUXS9UxNjsMt+A4c9s+h/Odjrq2A/NwDVDyU4mKMZYoIDeh6B0PImTyx4
+yG5ISgHe4ulS/g36ebHu17FWKnuUyHsUUlkPhImMLbyPWayrxWI57+r3TPimvwp8/Zyo6/CqxDm
khICdXwaHks0d8kNQIoQeQsaQ4CBcOOJyz7aCT7QGLMN48yyhlu16pYwJIAgqm5KJ+Uo9UYEb2He
B0YIizF8zjUrhGjitwqzGChnAbX0jZucRvfj5+UIN8RuNLCF69jpErd4V0A32umHIjXal8gdAX3W
zd5Mn6GtZo/vua3fN4WB2rXA/0pbCcJYoGZf4YYBLOvtuTlW1Svhdq1wDzcmWb1zazRNe7IPNDeP
sH/7u6qhDYMZwMf+jkaCCFYC5KGDw0P80NePdTsYWu0I17DkgkYvxPSG3Ih4ODs9Ct33snSEZhsn
BykxxcGuXvK7AnAruK6qRQ792jnZQjcV0hQp+mKJKw+DQS07Ogguv+rB90S/LcvdnEDG2oOkZ5m4
SWBlMKXv9/3goXyZ8VuU+oaUndnnk0lyY1qsYRvo9ypnLOHTwBs51IpxSVBENaPq4K9khqNHrvvE
UnvdIL2DFnUjPQvQZoEiN9GMiTeEl2Eb3eAfJDR0Q1OQjwF4rbKBDgpIaJwd+EmE5j2I7t3L9JLu
hRzq+7huikeQD5iuiMJ2xjaXIBBuCgUgOUdB8oXhLdXsDmRG6PBAlSexKsmXKyN8LwJEoSu92zfq
FV/uwakqZjDGzVa6T2JT0bZQhdLu89fuSt7GRwyKSvQP2w2JDPm6eBf3kBeJbpPGn2pfPETEKF8I
BGl3PDxPHc4DIGZ5EmCSxPkjb/aVDd71ctRGN6qNBfaaPCStDjNe5G3+Eki+rm4gktCF3jAASH0k
nD/cFXvdTjVDRg/vCTBgJMdbyEgCnalfS9ouhCg27IZVqG7rkHoY/XGb7JvBXjqr9whngAUMaYDK
DnUH/282+Mop2ZeyDyFpGOcs8IdPTNh7PpHeFk4Qs2ohH67ZA//Yb5ER9KBcwVbEgGxVDXew2oVu
XtoZ0WiSYlc/kOQAKWPlbTnBjzP8HrZb5anEkoGuILjtWbQpoEOLRvdL+YDnxWsIMQQ6QHVvhE/9
A35j8S4lbq8ZLYFyvdGgA/AGaUSofEtPCgeIkxFVDpxQ89bEO4I2eVn4YbURybb3kCpJlVF6dHQ3
vc7dAWYnEoiLe1wpROWEOYQn7/vN2BjRDvxDaG2VkoczMYXK+ejK35Sb4TFQrTozit14FT/gPaEr
uZOvuC3nzOVG3HMQOz/h1cfQ365ex6sWDndIJiag+MwUfcNmgxcRYk4/ugWrlP4blsNHRF0lbvHQ
TvUIvgUGdx0wRurrgkJetfIJjsRz4vAmF1Hoao2VsIc3pSDCJPhmDI5NKdhwTYKrTNts4I+ps043
Rjr9Xzpw5SSTocGNQfYB7kyLM90IHgSndMS02Yk7ICuDADgVif/VK686R6qSBIvcIpls7V7HgQ4Y
FNImCh5JniH5ERvKHR64sr+u3s6gui8yOrLK6LpKabppRCKv3nVWNhhK6+m6Cf29IdgPwne5Ec0m
2KCIhURu+9AOfpq91Nl1UN3yugumJGSl1Oi60QbMPu2YWmvZmzm7YtV553HyV/e5yndCDeahIe36
t4EdorJyuABOAU7EO7JucsjoYkD4B3gwk50I4V4znTwYaU9K47bKYSl9cThm9UYorqTlfp78EMyh
fjQjSDXBjtQI8Nx3fOCX5RWyR4I0NngKAJdWwRZ0yrY25fHAw9uqAVpJOUgpLSckluDs38x1/twV
a323VsijLKammR1cp09INGKbai+m7ZGPrpHS2aGArF6I779eA6yyYi3wtiRhX04wVYRsqVVkZ26m
FUHnRpVuODNcTjSbVCT0DybEV/Pri59R4V99WPWviWxQ19OkU2G91s6g5F3YUo3y3YJGM8TxKbAY
gAJEy9COuw1v8R18yW1Nha4WE7/FqOjJKs0rmq7RMo4ijF3J4cNjB3uGyRx4xCe3AyN8dKXYz55l
2kari73GXas424uJgWg/ox6/eiOr5K8QW00OM7T7OmsE+BA+rZULR4rAxkBYd9GjU+5j7UFJIUeO
pGOO3RKkrGneVwBicPM3PXBn9SgmUFTgOF83I+VaLQ+jaAsZ0nKkd0xpB1bQXEXzMImLaQmQlkO4
87nzsYjgHGJSvVC+NJprqtCPdICxbmg8/Pu3JKyV4FLU/oNC1flkt34Wbb23cmghTRj7IjMwtdiJ
nNjU4XaeeiJaA+aoulW2DbVNCkvanhFGGU0wgV9H71AIdHHCFirpZ5IcklNQkF0X1zm0cg0Q6KFg
AiehDWv/MIoTYS0FV+ezWEvx+SgVUy9YAKGNHCSCAyBQds47sDh3Cib2in7Sr97+KhxnKV/LiYzp
o1TtyezUFXguaInDFw7GXMhwukMnHmcdnm5u2Ns1dfxUoLrhBJJ7Xgf/8zr9b/henn6/Zvvv/8O/
v5bVDEHrqFv967/38WtTtuX37v/oX/vzj/31L/37WL0XN13z/t7tn6v1n/zLX8Tv/+P61nP3/Jd/
sYsu7uar/r2Zr9/bPuvOF8Gd0j/5oz/8x/v5t9zO1fu/fnst+6Kjvy2My+K3P37kv/3rN9pO+p/L
X//Hzw7POf6a3XbPb2X7D+f97b05/9Pb+z/OL6J4b+Pn9S96f267f/0mqNI/eahii0TURFnl6Qkz
vp9/Imn/lEW0cDUVHVxR0BF0ihIDZPwl/p/Q2BYJSFOqBLlxOp5oy/78o3/C9khUeJ6XNRUNYJws
/7nhv3y5jy/5j6LPT2VcdO2/fhNXius6T/ArBE1QVF0jOhHXmLIgkxQylVx8pSn9TlckqLxNReKh
f+8t/E1KeFNpeegVjMmu1HmjyI8j91BLOO9jGPsUMA1Mk0dSx8+QEEM8iCsrz5cbgrxeSshVH+3E
8FkglVmD2airs9nFdrG8aHC+n6P8RihVu+4raHx977NTFmxF/qiGMN6E6NIYvk0ynaa9Stm3thUB
VF6MGpk3JgtWjtRAgi1GWaPxjQ5/K6m+zvOANQNqOr3nc2YQ/Dca7Ch+7pfa6EDiRS0cpW+KAHUh
3PfYcjdSh2plzm4WCA0K8nU2hnjERn8mQXGEQptfjAPQHuqx6HD7AJpC+wzzb4gqGGMyvcccyupO
3ov6/F2CP4YoSt/SIHwpVU9BCgtifjZfDQJKujsNbelIt2UId3MoPcLkromPRT0bs3ASgx2gfWbT
oZ4Zb/TsOBZ+vMCzdL6p5FMFqOUy6htdQz2i9KArBtj4yE2bYBe0HARKFTRCK4wBA90k6HuXWWJJ
umaT9NRK7+0SGkNBXEUEYmDCzE4F1JxPnbKEyog87RWh3E88GopN4vIVdOMFYBvAcwl7zRLy1NLG
axH8D3V5aCf5rgsJ6P597GrDfagvsIFA3RrUT4OCmq6eZkPU6s2QlPdK9xqoaEwSnANNetOKiTcF
ag5pF+6lKvGTLn8pZeGxXqKrSQs4M27kQ8op/0/ady1HjmPbfhEjAAIkyFfatFKmvPTCKKlV9N7z
6+9i9ZzTKSpD7HvmYWKmo3pqJwi3sfcyEJzr41uvbve61v3WlMDumV2121g8BlEJs7pn4XWfA3yt
ytLbFF6/V7riRXiywWGAXHflAdr3ngIbbpQrGEFToPEMHXe26nH0JzO7aF84nqUcRQSuoYorFbB+
/VXg9wnIuUYFg2kFyPxyghZ6h54VaiMBLn34j7bKUaluZAL3qaTa6eldiFp3qszv0I1XBfsGHj1x
Dy+y4L1IkL/2BGgs0qgvCvQQxo4dExROL86f/2zny+379Ur4e/NywXTG+UyUX5I5wkH1lXLk4dnP
noloHK3zLCaPRqWOe7/J7NY/JX6yEvRrNfJ70EU1ksdZ0BCZhWcF7+mo2xclvGjKlYxs0e34HmVR
dyyiQOtZhKF5zeh0WgST1zG1pXufz601mINN1Ogz1Kv6d40WbqA+qNmb1zFoRFIsxfdo9LfYtP+X
sWtEIyrn89m9yDl0ZZDBEqPhua3fu+aeFpEBfOjPk7p4k/xn6BdBFu9DRZPrMaNyeMYQNZSaUTFn
e8/qmSG9yS/gLKNsYay1jOec/5/s4nvQRXahSr6upjFmVU1dPbrl2nEMbSIeVsY2/zXLMEKRZY6r
S2DZLsJU8PfoJzZG59n+EeBOWJxCW1MHehjbHNoh62J+X58Yfw/sMuJiuY7xmEx1h4haRN2uuB2F
fm5gZ4ctbwk5s9oUjuShbob9aMtUMjU12ely5YREh2cNPCgTzcedUBo5rARXvsYc+6evsVzk1Viy
ppqic+OgXOYoDsye2b7bqPdwO3BquH8etf8/tsT377F4/ElZrInOQ0zvEzVs/aW/S5zYhbSFckR9
f3aZTOcS2SqmeO6D/zTWxVNPSXxZl+a4g6PuWjd1Wwc1FqNx1x6V186nywlfvOXCQqSCDJjwWH6o
dNy/O724W5m4a7vlMsbi+VWLnGuBQIzSziGtl72K99TkWwWzFp2xkrGQV4W4VxbyEnmfREqhqQ1q
y0E/7Loe3pOgqWlxhrLiJpjOIw7DlVHOB80PU7aE3Udxr0I8DxHhPIIL1vZ3M7Chh+s0IPfrPOdr
t9nFR1UW515ZCSIX9E84H6IjzWa2W16H562sD2VxBPW8nOTSQxgfQu5y9FekomejrLonz+v5+8dD
Xs2ZQin2Hf78olvY+VpJPJlE52hbpKZyn23TTX6GAWkIDI4MrIT2Qp+6M4oq1sq0XR/g/0ZeCpnw
RiGq6BBZduFoe6IPCmqMe+luBssSh8hGBBdGCFP9HPbKeGWiUpCFCfxclSVW2W96ddAlNTynCRZI
/yLYp4LmRyhXKBQUfz9Bv7xALxOfxeP/zykmEyAJVUXTqQahoK9ft9C5XnFSRGcgDX9TwGENMqBu
l5otekU3DOIAlv8xbqq1StG1y/lL4MUiZWGijdDUjM5ZN556tfBhRJ4Yw/AZ+9POV5nZBZ6dA3+1
TWtqJkN0pEO9aaXzCN3Dn7/46m9ZrGQycq/nIT6C/4RPUIOJNQHhBRprAp/0+gR58PfVxXXlFPoy
/sV1GgVqN7IE45+ViVD7EWLn2xCecAQoMYPtQacWeEsNLFp4xj2vhr+SP8gEz1SiCzx4tCX8MVOi
QtY1pIVz+BDUZcjBQyMyPww2AKYaUgmLrN2YV84lxFQ0rggVxZ4l1bKQJ6Qy6YjUqIBOpTQ6NET9
m0BlLQdnO31L4IoUlB66fQyivS+ZjHdPBYxgUuz8pHznEIsPYF/iM7R5P35eAouuDvaBMm8AVaWK
TBXYxi9u1ZFpVTVyUG1HtGpl0MDSksNDEq/qALbsE1OfR41tZZ3Y0li84+m5SxK8pCHJWnD41eTl
doJfDW3oJpybnDF38nDYhz70/itJgcuetJbzzDvzy7k4/2KZkPlQ1Jmy1PYqvFHx8Yr/U2qFyvgM
0/v74iT7tQ7Gt7W6CLVIddQEYFmlRoWwn9Jbwo59DB1crJgchmsqCqYFU9a25LezdxFyMR+ZWkZh
OI9ugGso2v7JFNhZ/qsM0q3oml+RCme6JHI9GQ2ePn6Xp8YkHMbMEd/2Qnv6eXV8f0SpnGBtaCju
ABMoL8V4RTXhmNQFO3nxb02Pz6EsvcUZTaw2+p0Nf/XSXzUyXr1NErTN3Uz/PXTKhkawqA7gcKmG
AKynWm3QgK+d39/28eKXLaZGaBk8TwfGTkTSziKtdqU27vupuxEQwSoh+Q7O8qhpW5bQswqRk6FI
gLLI1qbrWwKucoqaF5dRbJOhtr44QUePa3mK7tCJim3fftQivlM4QBIc3Y4aIlWwx9Z5CoPe3ggn
sm9S9ESk8CUP12rr3y80VdU5BK/xKKJcUZYbucgjKLzETX8KOu5wf0DFKiAm6d7rDnVtFUCKFM7J
gRIdimAwhgS99FY5RC1AUgNonzFfyyLmlfplny5+0CKN9goC1+Kh6FHs9zfKc3kO94nVbbqZBFhD
JUGCoJSTuPIdmtc/L9tve2gReZE5VVBJiDyv7E+a8tIOAPwUKNIN55+DfL88v0ZZ8vb7hPAhlv9n
fEDSoD2Zoo/gjpaXglkJF2R7qFaSpD8mDj981eVdQokWwXQNUcku3IyfWE5/ePH6U7BbO2m/r+0v
K2pJw89Y2w5hi8/Yo8VfDe9auvIJ5z3601gWmwdSq51eiLo/tTlczn1U6iJDjW9pUK59tZUVsSTa
E6pA5IHhq82kYzV3EyR6EJOdnZegjRMA+Gkm61oxV8cnUGvXmaaxb0Y0fUPDIeYRdkACNC1P7LyW
rLJ/acWa3uPV8V1EWpyGXRWJWs6SHiKAEJCNZnHcv0qUvFaW/Lf7cF7yF2EWl5PIReDFeNWd5nLD
ZDUnaHPPuzqAuiMQYy+z6nQLCj9/X3uTX7mJvoZenCZZNyVT2mGE3PWa0OIcbTn+mxehIdvQ1jyF
kId3J6SNXh7uRPcrmGzeoeO8lhJc3RQXn2BxtgT1FNbtPKfxADcR8ov3w9rBKV/bFkLRucJUWca6
xJ9fPPzUQI3DLPhzsEgfheNtY2xx9ntWRliniC4YxEgA/8zpP9HmAV9E6+oxHbma9qdOlQ0Kvx4h
hBsMuCJIaBQVZB01cOQH9GWjfKMEkdMqocPEtOsUOHgOhTX2r1nK0ThJ0cq9B/kaOnoebr73cXyU
UFMnPDTikewnPX9KW2YWA4xxUBonLbzpchUXVoqOQgukzrS6ar7liovBzfvmYnBj8z930Cz42zy0
brOZhQyLu9n4fmVzrE3bYg+Wgog4UvL5jOk1UzjheX4vV5AkB11v3K+9ZK5v+X/mbbEXM4k3QU6w
IdJGNqHj99DECVroq9f42rAWG6/KezWfCG6BBPxZjRsBiJkppMyAIIbYlLVa5lsb12KD9Z3SMBpj
Pert7DhxV5/zt2HP7mo0ghLIeg3H0PIDg77+d9O3JAYk05iUnpfN0zdDqpxw1xmoVo0ADEc27vKV
HOX6Rf7PLl/yArgeQ6pAw/wl22bbHpGjwQs42DTHfyF7uDKH2vznF9sg6ZSpkBlidQ6Ytn/X4UA4
Bt4edbh/EW9l22mLE0yDK4vK2z+HNYVIP9uoWzBmjQjUwrVtNy+HbznExWdcHF+R3/Va6GG5aKr8
1KnQYR0NPLMNqQihI1M8a9IIXYPa+Xm1rCzSJag9LZU+1/BaPkkxPVZQmihUzdD0lSjXU8yLwS2O
lFZCAWv4s0Ywaztq6bI9bHQ73k4JlmWDM/oIUT/757Et0CnfbgRtcbJ4QcabrMAnLX+nN5AskR3/
CN/2l/YE17JnUOTW+lXzX/jTHC6OGKayqh5yXHgVmJLJSQ8ApCzhUtjMKE6oNztyYFO7cHXqrEFx
rmU0CmGcMRRAoNy3GGuhhXJbtE0HWQig5AsZ6SDY/5WTDnCmhVvUiGL1z58Xud+V4SoIqag6FRxh
v+5GvJZnky7anbIUoLTAO1bFNBjBWJryKJ6K5lmKVDvmdwUej3FUn5JS3volcz34O2i54pRosvSQ
rpmAIG6ipwAq7gG5UckBbSo0OUeweYsHfYT7M/SSrZrCTlTtzCgNAU2o6bHlDA16NFGqGL7U1Uat
7pQpMHykUpoAwBnuwRFOwKluzAEF7hbAeLn/Q9IpB2LmsKzU8FG6ATDk4bOW76Pu3YMNTRi6Usj2
MzweBI++060hUW0O0mslF2ZfAFQEqkIQHKrRf+rBePIrYmAfGUUJtOAUwPt4dFOdbBiQAVLolmMO
BGFiJrUCYh7Us0diNuqd1wHk0MmhkTWxi1Kb0eifLYx8B6FbKW8f2+a3lrNjWFNbEm9Fm5khGR+m
VHnMgxHuZj78DoLIlmIgAxsVyLO7boA8ej0afsy2RaXZMKqe1O4gT96WpiAc5Y1RQcFGJK+Vlx3z
Vn6LRWgSHYRU/HesBya+qKE3NcS2sztKITkao2wOohNBoDyFsUKvnrNEdYcIFG9RGSEUt4YC1ugN
xCoV1e6h/z6QHiwsYk4tLrq6DS0Cvzo0/i2iBpuhDpBfRWjWvEkpJNjk3p68As/MYtuqrwGwx3LK
bKm8nwby7OfdMYnvUHIJIg9vqtYa8SgYRQ9QamDoLDwxVCmNTJZuI59vCKQTipA4HugAA7AeNb6p
BhB/SjdELo06fUqr+jEHRVToMRxrP8r+PPDJ4V4AngCYLRFUZ2gMDbnm2KSaI/nqSzBXqMQvOrYm
aSF4JDduMuH/PL5lYnRrsA6kpIf81EerUEMw/En0oCW6W4KPnQq4w/rQPfAVWy9bM+vRh8+gRcVe
U6m/zQR3UG4C2pnBgiU2yy43ixTAaw53oPDFhzpB62kGFb1ZaJWbdxCCjO/8lu4T4IozMK2qiAeG
MnhunoQA20uuYL7TD9VnVWU7QJeMQHqMgRNN0JATT2qfmgSg3rqGy5AoXBLQrQqjBgoWhlQCkqxF
22RGG7Gsec0CaQfLqKcpxnnNbqtok0zngT622gcBd2NM4iNwXB9+2xpVA59RRp0uHFwKj8ac71K9
O9BMOgwUdsEke0nDpyFrTwmhwH+C5ZPAM1OtnwLRfsqjbhTSiLIgJiKFryMVTspALhLZJ6kyt+H1
sR/7rQwLVC4GROMbfcxcD3iDSgrxd9m6suuVZy04yhQSc8Gv3v+k/DOIXvUAdXCp3SY5MQtooXhd
6coaDqdUfvA6341LJIFh9Sz3IyAFgLt04AKGkmSlWGocZKYoYS/q+N6pts4+aO27eZ5AO7y5G3zf
6mVhM5EYtZrYEg7ZiP1KZzEeAdg+PzdohRRZbilJaekZxZsOxflOs6qRoMc/acVD1x2joHd6JbMb
L9jjhwfBLqqFrcUHGhRg0/mAHgUGUe5gl54XuVnHeMBUMaTXOuDkpxsPR4Co4ceZEjPK/gIeMsNL
Ocghy6NMR5Xflk6fvvnQQiGfTUG2FbpfJUQBpejIy73abtXhpIJThAr3pAOwCTZKBHkr3u8oG9x0
SO0Yy9bTYkfuzxCV9KvHRnK8AfoK7JaUBxVGqBBZ8cO/Bv3X4N+AEBXFbxQGATx7ypJfjQSjBDCB
WvklnFoMaB/wT50cBP2lao+V9xBXSGn63Ojk25DAEt4Hsr1sTLnV7lqcLloNin6hYiM9eSrwERmB
5lZrCCRECgOoM2zvY2y5NM2tjD3o/iv3jpFUWjUokXBqjZvMiqGJBmwwjmdYz8dAJJEWh1YDRNKB
Ezz1QavMETFsE1PNIY9IPSeTI1fPiSWkcyk9CA1v1j7f0DY6RNitWRxYfLz3IigdSMkNnvpbIcfP
VAYgD583L1WnHYUJ5J4doErZ6zsgu2GVCuhVzp4mDm5S9TiM0k5j3RY8tLFGz2GU9z7MBidQ5npR
AzkG82btV6buvPzJG15SDQ2W6aNPQShODklzSsYAvJ4IWCwbKrJvLAHJFBcdr5+8uHypYQ/rj4PR
lLVLo9e4fNPTGr235kktDxnEgXhKkYiEhmjv0oG4U9886aBQEJyZYQ3BYf7Ws8kEIPGG9/xVVxg4
IXi3R+d8fJ5a2JDhLS2LFq6ctRUGyiEjEnSGEncCU65oA1MtM4sA6BwXIIOP+tajbAcrtl3Ctoqa
mB4c6OQ+sEfh31blnVRC9TeOjS558af7FuC8osQZ4Yeo8+JkyiDuja8nSHIjodClRcdEoPosTB0t
nqrUHDYKRyfHIPCNlJROPvVgecEKWz6yYRcD/ZW9BB64XTB+q3c9vy1wZegysLo3BQzdFYDiJIAP
e/2c+wzSoNSsC91MGdtO3Xnwg00WgstIdjGYgDS/45rvRjS3sEB63cPKBU0twpKuI6P02kMbY33p
E3oqCnDwUIDPZ5awA+s9QwVfJQWUdHoYKrLjmbKL9QHnkgzRAOAkO7OY+JYASc6A+pSAvhtlz0Zj
00ryyQggaqaHzzR9HkG/Yu37BEEZAmUnr1a2cnyb5iiulPGTVuBhNORoce36CNpndYF/i1t4+h6B
braD1nNVH7jT4K8AxQySVDao0kNO7Fh/j+md3GK7SGhEtcACzkx2UMfiYjRSf0+LR1UarNw/KAkg
Qhp0z2Tg//C7hyTFXTsYvDsGkG72YYXOg0evkg2ShjtJfhkGvo9abteoqBSs2MSBb4r6nQeJK3Wg
77RPCkMTM8wf6wA86lDaerPTrZjs3BtOkTw5ShfZMo93XfrePrOPlmL3D6MZJ9D21HuX9C8TKJNy
UYNJDW9F+cwbf9+K2PWSZNt31buPTo42sxLIB+8Tu0NKMnj5LoN4PGSwUXUoNl3l3UBPBkmey3GM
Ko3vFrj9EiU2cwFmWPhZ6Egm+CYa75UqNRKYCuRI4/hjmU0uUgq3mT6JdCABnEpGSK7Kul32E/7B
hzB+/uEHrROI4FDL446q+LfV4GaATEIs3vNSuGrb3ABz+5wyzWgqtiEzGXFALRKpVwZFx9SPt+EI
05dAgJhB7TCvDQX814RUxiBD5AMcxRwNb7BZDDkD56ErIG+r214Glhu2cBG8TeNgTwxiLVFjyWNh
hRKgvz1EqAoFb6MNq7StxN4l9Logtuh0JUSqCDMUpIxJBxg/Toypf2vR8RU4BNKsMhmrzTq6VZBk
5eOnRn5R6V6bhBMFx5GjlckULMzMzKPUQDIftntSMlR2kPzLlemBwR8wiKgdfRIZOO+GEtPHySZr
dfjrDDc9hJok1T8qAF1n/S7p3vvuKWihz+7fe8FxAN220f5SmVuTey+n4OuALwQSuBRCgw0AVEFd
naCMm4tNJIojEMoOsH0m6UFRbNptGINOBbCXBqVcHYr6XfBR4oME3eMY/KrETV5izUwEpJsJLH9N
+x0WcH3qkPC07SaOJ0dvNDP2/WetlPFA0Wy/5ZsQINiaQJegiM0sQEnCS+2m0PCQb6xAZkblQags
wYwOOe6mwooBD8Hfa1H2XE81TBP4Ifc7+CdIpjzEbpfA0Bh0TJ3hqBm5nU7M1pT7FtqixH9We2Rz
rN8x+WFKPhL9F2keMpAmK/g05+knjimbsNshJVvwY6wYrli+sovSCosYEwK+ztTgLQ4pzUbIDvLX
LFx5D18rLqB/J3QZnXn8Z/EmBdowrYpCdKcaAPTc/2wzcK+jNXzRtUK2Aq1XFUhKTf8G/SW1ErRB
S/AKDTIDGjRmt0oZvVpJuIyxKM5A766BxhVitLvWrrbd7axuhPtycpUdPnZmsJVPt/Dl/bt2cRlx
/rYXla4gadKWT4jYg44J5y8LkLMN+ME31S68XbVkvFZXA2gCdfoZSfQNzas2YTuMAv2QGhAibha3
M8CttfrO6KD2uVar+IO7WtZJLsMtynh6rHp+U6KsFmwB4UdjwN/qbuOuC3X+MQT5KdKigFfKKpwV
akQCnc2W7fLo7dLZRtroXboJ7v2jfowfJslWrZknNVs8hFY+WZG6Clq8ukwBPwBEBcgIwGi+Tigv
y7TW5aw7SRHaH2CXROoaPOcbsBRNgpm+8p8QS7jbGOtN5tVVdxKghld4zUxKY2beRoL0Qk4hzekB
eodqgI/U4Oda0NWu1mXouZB6sVwxmT4gNTm2up08lMmmqezyCaxNO3Bqp7UkVzE7UGetjO/+ha30
tbqbIoD7ASEI8H+xOGiCdkxIVNfdST02VnhXncbHFJoOTrEhH+VhtJjdvIVW9qg//DzsqwecrsoE
GHh13j5fR11qni4F8dCfRuZbvv+7Uwi6SOHax71WhVYhagRshoZ0ewko1CqaZ0HS9acIgsfKqMCz
qzBb8IdU2qL4DQWIKbdFOFgkTe4hFfDzIK8CMjBGWVFlnK5iWebTqnpqwb2ZGwqzBU0GScsSsGjs
GOI0ZrRLoLBbPv8cdC4IL/ftRUw2L/WL9ZR4uudF85cNqO40EM1p8KrS8VyrxUq/5NocAoKjYfmA
YgYS2NdIYzY0KArwfga+UOVAxb03fK4M5loM7EquMgWm02TJTslY1bQVxWgIcmdJC5BD5LcsznCp
442Y/0VrAQVhiHbFg5HHsplWh1S/6RsoSaXUTr1ipwKC1vWyI6YWCgpHLfXxHhjhCZ8bTacYjQeI
IzSBysyzVFqiZgMDPQZNjKneh6g7EqruetEB7ao7anjo5lxOTyyFvqgoN8kqQKP8VyDfJ/FGkZ5K
du+Pe6nNLI/jXVsHmIHeZCNKDSqDwvxHtalCeRfiVZhA5r9t70MAaVU24N0x2qkGJYisutXHl58/
49UuglA5fDDxLRWqzZ/5YlGwjvIoAMEKskMQdcsCd0geKePbaPKMOqL7rNvpbeWM8V3dDq4sw0PP
r41wzFZtOa9O6MUvWfQzmknKZ5AkAB/cKdPeiWjkACL+4SPx9OFmTKNmXyMtSAbpEcA7Jx21gyj5
xlMEZJno5ucPc+1qEYJrQiEz5lhbXC0xpLMH/CAs4aQwC/rapU8/B7iajSCNIwoHzFKmyyNg1AGt
VIe2Pw30gHKvWe5mWVuv20c3yr/Qjf1jgLPc/kJHNCBcdcKXmSMMDkYW9wTgBNq406htA1TqdR3G
LapkElQwpelJ7n6xchP4k8VlgWMQpfzS2/cEz9wM5qXRDsY2bpP7mA3QkadUd0e0KfwcOyaD5VFA
NpPvbyoV/DY8efFcsKIBCsp1to0Ae8qafB/1ur3yIa9NlUZk4CEARBTy8iTQ46ShSYmB8bf4RrYb
LBEQ/U0PJrayM/0CjwEqM2sd2mur9TLo/KMu9k2Xl0ruZWN/UrR4yzLVDoO7tmbbAOWBiGSGRODy
BdViBhSMlnVuBrIoxfMookCipKumONfO9sufs9jGtPJkwMYnwLFMGNfhiQtjFLrvIGEdH4IbuASa
wPyBUrsGNFiLu9i0AfGyvEV96FSVDykYssUYHtWY7fJ8DfnyPRJozIC8zI0xVfv28ClgoBoBoI1c
D8d8vffVFE4ojVsX6srUfu/AzYEQBpueCPyvrzMbllWvCAVJJUHhFmQyoxLWBNpfWylGJW8TTODP
C/j7+v0acPENozzB/VYjoNfCnAv4rJz3K6fZfOF+3fsIAWDSn/ccJ0tCQ8nJVKUpQigqhIW4ZIiu
NqqqhX5xYivSsJZdzafjt3iYI84BbAG2fZG6yr4XyxXV2xmn0UPoAyqBhviA6+6hxiNvdvsF45q9
MTTWTIqU1lnrU3/fnhiwzsCMUTUKAO7i+FYkWfMmLcCAy3Mdo0lH3wRdS+KuLsl/gizfBsUkQoJn
XgfkRHSSwBbNjVmbHG5nqCw+zr7wFPDm2NYtuv15yVx57c3jA/p6fvnI37JzynxR+YranphAmYVN
d35e26IkFu2aTQ2PglxAML7RDAYi4krsa+uVUcJUooDrg5vk6wZRlVGVUCfpTiDtG0fJUDbKBlQF
TCq6iK/r4Klri/ci3pKaprdSwv3Ox7MdonJa+z4WIJjrgZH4sYmqlPPz8K6tHCawUzhBMQ3w+K+j
q0rw2AuJtictRzfoPpR23RrB79q6uQyxeKqrnSZ1kocQ0rDX9eKmSSEVj4rHsPZ4/f7ImXcgkjrK
sAUYX+ThrRdlYIBq3QkSC+b4K3NSFxpYCRxU0dxc2Q3XVsVlrPlYvbgQ1Vbv87xFLBmUD6+M4AL2
+vPMXKkYfR3OYuFlfaNpWo8Q5DzCkCwwJ5hZSwCBIGe+45s10vL81y0PMa7hBQxGkMyRen4dUZMU
bex5QJ5wt9qyzcwYnPXP10BK0NS4FkdRdGSByGGWMBOSoumsT3+wgWgrz7Up3ZmeZ4NfmDxBqun3
uEUt2sQptvI91wIvpkwS9SgrHVgBSFWg0VBvK1k1m23thu54qxrA6Bu++JgRiv8CWvq9sILJ1P4Z
9WIy43KCNNYMZPWOUECHPSfIiwXEtAHtma13Rwafu5l8NeJbIGXCYVrs0LANQb2DB1n+yoYZRH+z
erJeu/45bn5GKUrZYBF9nfUxoRxKEahuAZswmxrClqvCGttM8Js4Q5ljngs32Gqzd/q/MEe6dthd
hF/q1fGiinoxhv0pg/yDZGs7tld8Q7rrUqP/GKHCP9nDDZp978WRrFqAXV3xWO3zYxDS38oi9Skm
bWq9GS+H4sCsQYvRS/AdmG9smYL3R03NgUOwETroya2vies74SL+vGAvzpAi86egKbAT+l0cw1Ky
27JnsZm5E6icyofOntumUGrLV9Kj6yfLReDFVhcD9OzzCYsRoh0VnLgApDO7HRR/YS0xHP8Fi/bq
NF8EXGy9ieRN08LJ8JT/ZsySMoOfkR1ZkeNZwFF1qkXvwAS0y/v1+u3qYBcrvCl8GI+V+MrsFtAi
qzqB5XiUXxW3P0AjYTBWXbeuXan8n8Gqi8ITWFYe9RIMFj0ztFddfa9/KJvUnelqr5UtualvraeA
Vx7YOGEuwi5u8qLpJzF0CDvzOmQ7tPG6dqbdzPqGHOZh5TC9NqMgc6jIeIEXRNHr69rVKRiN6HXO
t4W/aV2kREfdTg/aQT9D8GgnrOQwuyaOdytxrx3iuN+JxgiB7+mykNkQJId1jLjTLZr3gCWZArrc
n52GWu342jvsN7AaQOQX7ioae85TlhekgjQJOT4CiyXZUlEwsW1cdCeN52dJ4S6sfyGDmm2mlJpp
p1j1jAcUmaPAlqfvVEcHfG1l+NfSDmW2LJGBloTkx2KSpXEo08iLuxOqxajHuQCICN9oX/n9/OhN
7OQsWatadVfKt4h2EXX+MhcHVdy3kVwKRC3R2ynv8rcAKzl4Dp5misv0GFtQ9UCf/78c62KJFXXv
czlH1N5UdKPathXks8xuE/wGzhDeFzuPGFIEZtnPca+usIvBzlNwMdippnVKPLy8+wRIFiBOuHBb
UgPcwrc/R1qbzMX90yrNmAhU5WF7c2iGJ6l9+/nvv1Lt/Dpviwsmn/y4gQjc3FJpDtpvZkG5AIgC
A6CEeblkb9JrTFambW1Qi7tF82Mv6jPEVPV7pP6Q9Fmjd16dINQpZ9I69AqWj11f9SUtTUvsAeUg
VSowjo9BcWCola58vnlZf9vwCmcUXFJG6LInlCYh8H5jP38+sI5vWjd8RLF8VhOdPhOIlP+X4RaX
pAdBpC6WEc47QoFg4+/8Q7qlZgOnld5Ys02/dkkpF2Nb3Ipj1BeSWsxjCytDL98V3a5XTcqvJb0X
QZY8kraHx0bXIUjnaLsaMjXDTnJnNqiyspOuXvIKjn680EHOVvhiK3UNleKCo303SyF12+J+TuIG
k5oR+IywbFg5I64wVrCzLuItdpbkT32dF7gL1PTEgDap2Ek0FPLVe7V8JCh8ZqriSOStRa6zskyu
z9w/Q11ssExWJEqGP0NVXTUx2je45EBmubJHixz0p9gqVmWAFg7ZM5bg63gXa1NIRdkmI/rC3hs0
uf09cOIE1kDhTefMNgalOTxD890Qx9FhNmCRuPnkl+IGiq2PvqVY/+UnWCzeqktVGRDmDs3/ziI2
/CPd4LZ4Li0Unc1qB3Te6/B/253/+9mXZZnRr7RQDcCOmFuY3RYmUODNNrvyALH9/dpZcPUQVfEc
AyQFac6f5X5xB4ma6hEnHZ7+xe8+ApzLu1v5hPPl+e1su4gw/4KLCJrvgyJLMBy8Rw+qmZ5jbih3
nVlu6REIBpSann+OeC1hnEkeaD5z1GWX/RhoNio1y0hzgoAgN+sGfMdglxTJDbQtIPVPvZV98l2M
E0v2MuBiydImiDIkr81J9mOrrNG8l0G6wOYBKJkXmTFCExme79DcpLodDcAy4rE9lbATrMfz1GQb
mvXHRIfIRzh0BsRxIwjIhU/JtGPpcM6TYe+n9SFEg2cAkl6RiEuAjov0tdV+bb+rOihbKB5wPFQX
aRBtSl5IpMc4htYs694apceCM/Pn6Zm3zHI9XEZZrIdOldg0KENzUkMIjHpxZfSwI/C9Dj7o5EYp
booARIN8WimjXQsrKJpZOpaEQpc5dVCLwsP7vz31AUBlCR68EbtR42EblNBAr4+Vohxl1PJXFge9
GleFPgQMv4imf3u+tKxofJ40pwandgR2AMkFAea2H1ADoO8plMonNNoDv/vVUzjwSL58q/S+PdWh
M4aoTaUcQMkA6GUKW7JE2JUnzj/PyLw+lzMi8NbQKLAh4htkY2iFnCu8bk6jHByhMdKT36qIDM5B
c/Peg1BeWQHX0qrLePLXE0GWGqjkpm0Dh+6PFl5oNAXcB2QoBiuKn0d27XS7jLRY0VobeolWYGS6
epf2z2S6+/nvv3bUoJkNBhtBMfgb2qQs4gjoZ4xEi6Ge5Q0GtN4cua0sHgEELQPs/3O8azsUar4o
mmJ/anS5mJpijIDKmJqT0gGcD68PbxcV7z/HuNIC0VClR4sO45rRQos7Lygoh6pk3Z6a8E2tImPw
m/sSpKQhoeiwerf/j7Tr6o1bSbq/iADZzK8MkxQ4CpZlvxCyLTGnZuav/07rLq5nevhNw77YBfbB
C9VUd1WxusI5nXqTdu3OtMHXe130pSFCsmEDT+WzA8IXhut8igDoNPTHyEzd0CBeVigBSTC2jjJ+
n4L61bJ+Xhd5aYvnIrnYrTcSRrGGHl2JBTUEwOjLC9K5+W3s/rxnAEmmqpDPqQdMKJ1bfQsMLrOv
J+xzHuzXfpvddUjwm+fyIJ5ZvDSTc1FcztjMfZjoC0RR5dgB8UqZC6fCes71o1upA52L4fLDQQuH
xGogRnrKn1sHL+Yb2x031b4/IhEWBA2RTtxFLcNEJ80c+2MLNN/kJtNu9f7bdYVEIjjDn0I9yVMV
IgjMbcYmg4whDjuxBE688lg+Ozd+XkxuF4pBY5zb+EBvFw1JUbU1ngGThAH7YoN9M4yQ+6JuyKpv
/TY/lavnyPOgEYspV9rmVksih+ThJgFygRYis2/0LVGV9785T9u2WRWLobCdW3yDvc7M0DroCeyQ
LHs3wV9sU4GQyxCPw0RXQQY+GdB3+amCQa7VapwgZJo+8vqms1+uKyH6+5wvmV2ZpnOKABGCr33W
v5JGBNi5ejMnGnBulMiTvSQSNEiaI8UyU12ULmP2qr7bEpa40Hu+rtFKke38yDhXspZSJXoJlTBZ
B6600UfWg9WiHMzsgGE/AA2xXzb1QyKepV6Ntieqch4WpVE4AfGaOTEWQJxpE35EN+CbQXWePENu
0fnAufQjr/+rWPVbMs9xHc+9YicJdE73reGAdKI4FFvtWd+2IXgvQbkpiCWrh2yi02PZGAuxkRyc
G/9gK1lqh3V/rEBBGRLMpzc11nuG+4TEO2V+n1HGLBdAEEqAzWEjgqDpscBl55hThrpyLIIU4YIb
ZjUwEodiLgra+oqftESWANRm6vfogYHOeHGy4nspAjYUCeGcJaRWYReRBR6hqXTjPMIYwdMciuC4
RFK4o1UxVV4yjNH7WQEQdPsT0Hhujub4dTfhHP/iwDgviXM5jHGe+j3BlpM0gK+j+/rnEhRAr1oG
LsXQ+WyuVZRBi+tZv69BhVf1tpdZ/Z99NT+VOBXBlDx5fEeyPGP4c9HvO/XFxNbJ8MUaP/6bFuy2
TkQktoaB+goi5OQpzb82vagewgWNCx04oxp0Y9TnRtbv+4N2WLzpaa5cBdRi6F0iWL5hMsaZLF/F
QrDg8PhM+EIyZ2izXlWWLSn6vdmB6aq2gNEvh+GrMjKyN/1g5fqXHMQGTjha7+0g4n5bM/PTu+MM
EHXpMltm6B0pzyQ/GipGvTJBVrpm5KcyuICchBhbH4CecB83QWw/U3BoXreOzyGLk8fl5xnCvokF
N9EUMF+fm8cSymrVYnz2Hg99/Ul/bZ1+C2aGH9EtTd3+p3IANIRTPKGv0wvf3gR/+5pszvpJrgGO
bQ71e0Qhl+7LTezRm/519gov9kUTm2tHeaoo5wcjhtPTLoGwIvuKx5VTYMNfcJbsrK7pw3lCEpVy
CvoU/R5gVz61dyhcPAw7hq1VDFuM4ttH0XdTpBTnARTz7Rh7RkA3OoxpQKu53V5XSiSBs3JZsjsZ
E4U4tojCuxJHigWkFGvx4/RiOBuvis6o8xAXo81BFDdO3hn+EGO0ybBFveo1l/0typJZm+IkFlqY
s+1VwkRtAZ4CogRww4Fp2PQj4kQYs5Bhd32y6fvN9UMUyeUy7QEkuKWswzDsDJDBRbopYhD8SrL/
38QwfztRL56rAYhB8GUdaWMIwPAWuCtl2gnirkgbLmQMiom+d4VTTK3RDXOwwgJEbhLc1brdYXsQ
SZWFlRLuyDojtMYwi437tqvcjLzH9O36YTGzunTW3wK4w2q7Et8JOzLuTWCpYy3GnTtjB238Ns49
Mg0eLdLDIAncad3Yf0vlzi40ay0fW0htqyOeZMARLADmPjpDlOyu68dc/5p+7IBPjGFUdVLbJQ5Q
HvSHpH4Y5MxfosGLkNv3JLgujH8z/+8z8lsvZjMn0lq51PPahjQKjGG3LEBgn25A+os+QuwT6hGv
/A4QcVFfey3impjwZMDlGFbks/iGhm1aqDhOSXFmX/PTDYrzUeZEWxntp0gCn4Io5PIvh09VT2Vy
ETGmMJ2GQKaOpxkoRjU/A5OT5BgeeY0fQwe4LfoeKLeCI16z11OxXJhMKCA9uhxim/FNq+1dCbSb
GHeZ5eV9PCZe0mteYrX7v7hYdNcNNL1lDPfwfrhMtJEiwBdB2+ie0mcQfrHBOM0Lg5K+IMzcSJ7o
U71muqcyOdc0q0hD1wvhskIvQBkYN9a3mGZgHkY/EZC411W8CGeYD8ZEOTCrUfQDrwTnks1UzsUS
902QVizNn341k+aqpixocKyKMWXZNFBxMRDSzj0E251SrA16E3RUvqmsm3xIHhXSCayEGd+Z1zNl
TqRwRwfMgtwEGlMTaDTxRvW1UUEiDtYzCVgq/aB9DIokOD6RRO74OsnSAWi6NMFAjaeqeleMxS3B
ay0pxmNvA4NKatzrF3bpgZySXGirZoyVLC1pAqmM3FjBTGYRjztpUN1EwQ42w+uJseGZxVstpFvT
II+lMrllpOybbtpOgPW4/oMugvrn7wEhCQHqu64YnGuOaMq1amM0gSwdO506tQksCzPoQVV3XdC6
Df0riK+S9EthVVjAboIljnfRvAcMkb/Er9eFrF/obyGcoU59CrywEdqQCnHblp0JwEhl92GMqa/I
gTYY/1ErzmYbrYr6NIVWNqBZtOSgNvXGbL5c14qfsVW080viAYTnsjX7yWaXdLCyHRiaFkf5mn1h
Q/R0cdFGxT4f9g/dcac+XxctujXOXJsZLQcpgX4GSjtWdg+cQzfSBOkM+yOXjv/71tiPOPkAp7M+
aqAAhOMP1qFuQk8uS/+6HpdvRe4ImR+cyIjoENGWmR+CCciqw9kpf9Fjv2WrP7kDAm218FKyVYEN
Gz6KsGEvPgqccPbvJ8LtscHysMbujzELxY07tzDNGJAw4Jc3BImF6MqYj5wIa6J0Ilg1wpWlAO5O
dnVnOlH4cP08RRpxYYNgodgACAmOUyUYXpHHB5U8GCo0ExH7CNThx6+SUBukiKnT1tGmGr4vubYD
gIPAjwUmyIP3pmkvSVRmNzTAGgCXI0k/r5+YINDykL1AZayw+QwJjV0fmrxzQgAnGUTx1Gr401fp
ubnxaL2Vkaa6HuPIrBF4Hlj9NgGFpUX34ygiHGLXfMVzLS48tM08JBoLD1oHaCaCN4GieHH+LSS/
MN7oyoAwpaKr4jE2/hcNP4ctMFJwQYyBBLIGGN8IoaCf8MbFnbD+IgECziG/Op++dQeAh7lAVXqQ
xFDI64byWzjnXYteZrRTIXxK35QJ0EtjLfgir6cINltnM9FVwMjauQOPGI7IANHZYDY8DIHKn920
W8sD6gXIVAEJhSQde8HARBPEjRUDRVUBHN5I89Ce58e1msjIqBEh/aIJHvgU2XmE1q7XTC/XHWEl
dKBHBJAJtP9BZ8zPUAG6WrKTFo6QqI0/JpU7Ft8kQCjG0lFXBsFhrkSPM2HcdeXa0kYxgTCNwg3K
nQ5QuxSWcl2ldSkoQEInE61O9fzGNPCgA8ZWQ8idv2fARDNTwFSLHm9r94Mu/79COF+zkiI0S/aV
TIDdP7Yg/Jy+kuU9sgShXaQMZ35xi4ZhFiPZb7oMSNs/RqCrlohX149sxY9wMb+1YdqefKVUpY8A
fQwpmv00TndRVwsEiNTgvrlpMppyleC4Ovlr2d+3+i9c0H+UwVuXVcXSNKjsuy4DKQ/rd2HtqNH7
9aO6LFCoWLo7OSvuYzuCocPSYojpvBlNzaJ1YgVgCfqj+X3w69IDgHDmipr6gvPTuHojSE5TGYsq
TVCC/IDmDxTWYMiiAUeRFC5hV3SshzYmPCdBAK8m16DPFLNO1w9QJISc21pnVwWRMWYUJJWyVcsR
FNuxi7VO77+J4aJAFdpWko/QRbK2pWkCVQ/o4/XX/yaEiwLSUNgabXAtNgAPsyx1loQ6ZvIfTY7/
Blm0VzDyDjEUxDDWh33DyC/6Tf5GNtQd3v/qu4rmMXZLCZ5l6sUKt74s1Qz4ZFQyMMPbDE/VIvjs
XKYNbB2YLUkCG0tWQah1bgWqXWTZ1KVtMC7w1mowHvPS/KFIM1AGYj/XQjDkUcAS6umvJW4wUKlt
xsX2SDfux2K+TQpgAtUg3Br3qZlsr9/qRTTEb8PMHYi7sfuGYU5mwSfRsK+ikVhR0wYyRoqB74Lm
9uJfF3GZVjAZGtOc7X1djGMnlaTmdgIZgAa7b++z3bQLb5Wvmtd7+kfxs3QjbxIF4VW9NNVkuPiA
sOHTaj0bu6zMITNCi06qf1qiZEIkgHPtpsRQQMOUIs3HiA5PnpmCDEIkgTObqgWlvGpAQlpXgGL+
ZgFk6frNiCSwfz+5/LFfwtLqIWEon/U56KKP//b3OeOawnlIp4FdAh682Y/cVP6jAty3vB21sqCE
XcKU+BSDEy1Qa/5CB+wtImM0iKbykFe9tdA2tSHCBv2HlL9TRWSqhH1qzt4yzD9YPoqGDZbIP//9
5BoMmXbFmNI2aNHC86bb7+RD77GIUx6B9OZZv8wvAAwrvGbegKPaxQAKsM/Nv1Hz5DeQc1MYQF1Q
jhS/YcHIjlwCfTjTBSL4LSMFA75nenIGPc9JWphxy/QMt9iUz/xh1xUO9fPHFIxUzSJcbGIGdnmy
AOcArIzKZuTPtQrHpVGxJN4GxfLdyjBf+UsXlchWfYjhf/wjgl/BB/0FTkqDUqaCWYDiXaoe/8IA
TwRwiQqoFyfdUCFgiRanwLx9m4vciKdu/edmLACmsbkuoOBwjlpY0URJuHSBlWVveD8d5T4+hkN7
I2V5UHcdNj0GD3xl+0jpfDkcvALwaiBbcWez8+omewe36CvGl74ky/gikxxdhxI4haDJaBcbgMOD
qHh88fxnpoTtRYAxYk3lov0whkMZDouKH6wBZ6+PgDg+bZpSOaDO5ZPyuxVneyLFggfK5ewMxGI0
AHfNQsEFn5qZN82k6LQLsEpgosLQ7edO3lioK6vq9BJlKZhKaw/VvszXgAV13RBYMOONGSi+WOjB
aD7rvJwbM1kqWqghmh+LlDtGCzc1rJ1Go5taF6R6azYNBlIQ9GFDVMek37kku+rDRVqqLlDkzo2s
Za/NojVhgYjPkz6JeZGRapPRNV2g1TcSvS+mX9cPS/T3ucOaMaBot1rZBVK716LUmQEyfV0CPyn+
6TQnp/T57ycqpE2nzXmJU0IbfLnNN0u1a1If6JDeuM+xNdGjayxICdZN4N+L4SslaDaaWLWC/dlD
6fYqq3seR7PHkpEoWIvOj/37iXKSnCekKGs4GFqITd+6k2ULDnAtONs4QNUCZbR9sbxUlhT0sRhk
CfT5Ju/G3ZK9qFSI9yeSwqUIVUhtI9QghQJLAnWlcqPY32y/w7pn5DZPIYjRMx9L1oWgc7l6gCfa
cVWAflRUzNZlXVCCfwEIsSDAEBgDYQ/hi4BwIoIrAthTJIGtAiK0h+Ztfuu3048i9WwU3Z0Gmy2P
raegGIlNJwC+S4x2Ccw/Qky/dTc4+RVcsNCzJJ3rEL9iPhA3BkGIE3psiHH26EMSiLrcgmPl40Zb
6hOYcuHXhvqsVlixkkRp99qnxQZvOwwSaLEXaHQ6saomNNIumCq7d4sp95qiepkbsGgYX0ewTlla
866pteDbsuLaWBJCVZnBqqJKydmLYY9l1dodDRqzcIlNv0n6a2Vuu1D/cj1uqSz0cWZzJokzm7Gw
SWcnAw20MQI+PqXbpBhDN2pT6sQk/wksPKwk67p8VEn5kRHyMhdfSzmpUL3Q7oglaz4xLb9M6hcQ
Zz/2JfKAcZbAIlNmbzl4m0JaTFtGPmUMr0vS7WSl8MpCzx2wu6BQRXwdgLh1GAv8Ye2dCUwTjRBT
UVWC+vx5zJLDKssjwG8HFKIPSY05NTZPazjWKwgKQ8e4Ad+jVwkcfU0sm/LA+iVe+EC75ZIn7F+C
/ENBktm99m/JW3qsDtn3GkjxH4btgF4MmTuIbsCr/ufx80wuF9lqdQBrhwm5pDpO+l4ZvgyZSDd2
ZJytnMngrNKmYy7ZLWSk++k290B3EYM9SX9g+BfW10i4YbDiBSb2DmUTnQBsAvIwt0aYEBV1bBrE
veKEQCNso8ey+cA4peDwVuIIpuQAcmkin1Iupg86omT5EkIxzXy1i51h3l33slWrOBHATx1ErRkv
dQ8BDFIh2ek3VeZFfvkVhGVbzLUCczFzbW/eCsQy5+Uv7FQsl/d0wLRurA5iW1/Z6LeZn7xXYATU
dgAMt5GckE3uh/MtNi1Ly++dVtAAXPnanh6rSc5dMOzrulAliE+iu2nAevCtOu4FKq7KwC43Aa2x
hUYV729yqo1W8Y+Kr3SfgTU68s17zSmxgw43T336RYTut/Z2RTL8WyjnbERrQOwx4xU2bLq9bLhp
ULjLPUP8oofMkxVfNKe/riV6cUAZwYQtP3nRAVhEjXQItMKjoT/ZKrj8ROj560bKGn7/E8JleWWI
/U1NwqvfDBgNRHWX3O3Jkfxi4JyKHx8qC1CC169v1fFORHK310t1K7U59KrDB3veqaCZui6ABxdh
eTmu6rdS3FVl42ijKQYJupPvo10LjED7fjkwQlwRWNlauCKKhf9gZwawDJy3JQnJ8GFDcahBF7rS
GTTQrR29tnUpOLXLTgzr751I4hyritK81Gvc1BiDfxro2qBgQ+sFO9kOCFUdDKgloG0UDhWuWsip
XO6bWqV92nUq5AL+d/KyHfbpfqi7wqU3C7KFFoi86UEd3b+x/lOxnGFWSG1V3WTlqPDQF8dm+gra
aIGdrHnYqQzOEvNlKVpzhgy2eFCVQAgFPdX79GhuMU2C9jOaj27odt+ui12zf5abGNhQAV8OX+wL
k1yPctAIBw04UEhya4kwIUQCOEsJY50uoQYBcnirSqMTGqJ+8FrKD+T03zpwRmFoUzLkYc0K+oNX
H/s7xoU+eg1YfZONqB0o0oczhSIZErIYEDY1FUZXKmcUzS1dTrkx5zrRh7OEDrmqFs1w42EDniTJ
ScDl8IUB1GjAsQCWaAcOg5+YDP0qes2smuCJYC5UpXpCZbuFbjL46arqbdYU1y6F97Uapk7EcFmc
VlRambNmCBu+VrzMn2JPBzXM1LrycdzMBJm6M1WwdiHQoUhD7rEhpRIQyzuIBodsiGnzArOCdwuQ
5mu/BcXGDu9TL9+KPjIiqdybVKoplfIKPjBGjZNIj/XQAUNctAYmkMKvvIMPvNdTqWqDDMnOBPTd
6iMX7bJdjg+e2+bna+6kENOAIbYdLaiSfICcV33WnXpfgP4Mr+wWEI5owW6VDw2UG24pZEwS2I3K
hZLZ6MA9p8A8ywhgYPNPKf2qJSAlVKng8yY6SS6gqJI8pWGPk4yVF7u8G7RXIkrIyaoMzBkRCy9U
86LclBi5meQRaQNj7LZjNn8hmSyDUNi6a0fsh9fdo2bMrg2uuy5RD3Hfu2YIUsJYAakymt1q7rUZ
wkFT+Z21/Bjy6LYm+aM5FkHYhK4dZu+pWUxOVCze9S/G6i2gcQxqMCSCgOY+z6nzKjSGQbbaQEFy
0e3wC53e+GkUoi7A6gH9lsOXVvRo6jq9hJxmIVg9Vn01P6jyIHihiKRwKdMSm3mXp5AylRZYBn/q
0SvIvgU5oEgIZ7gZ1awyB9JpULYReErBk91+U8vH6/eynhuBr8gkeLEy5NTzi6Fq1rRGaCM3wtBf
uscE8a/YbbYGuido5jsF8fLWsW7knSZYcF1X77dgLqjOHbiZjBSCZxQcrGPa/BS6i0gEZ3Th0jex
TSHCArATEk+QWRyoLSoBr5v2v4rwI7ZK23ZYZYWUDJuF0zyCTbrydfBf5uH0/N9ui8/VseAwUTQJ
Yd6AaXijv1hvFQzIyW36Mvk6UCIlsENiIVq0frDWNAKI0m8lOWNMtLbvML+ELniTOaRtfCObtzWY
XlIViGST/lxIz5pR3chGvb+u81oxQEWzSsEePlrYPOgR+DEjuykkGlh9fVvE8V0FxKMCn5ECtNno
kLyYVIjDsVJdBBzDvzJ5oL8x66Own2PYZvlS0WbXDRM+jJZvG91tE+U3CzhiR1oB8zbd1UosKFgx
l+PLH2B/ADg+o2TBava5S4ad1sULyfC1VOS9PLwZ0ovc6gCsT9y4+nr9dNeM91QW74VZjU6ngrGe
vMV3IQbM6HgjA8O4FiVRq0qBXUJGzxEten7bPJtaQmlOaKDU+m0X3Wo29srz1rXsFhyGooGHtXEl
U8VeO5vYgTB+ec3EHICh9Tas5osGIlVXdYwt+BNKwFRWyBF/xR/zZux8/Z2gnirKiFdNFtjMALXD
NPDFjG7bNUCVMFUaJBk5xCbdzgmsdNzkWKGb7NdiFs3AiARytyhLrS6jqEuDFilBBF6WcQYuci65
8ZT5UrP4Rf3HiwVI6VAm/ldHLrY2SdobWQYd6dB4JvjMWxUotViKvG6fayEcZIFIebDMfjnY1s29
ak6h0gZ9rm2b5vswqRusnG6uS2E/lvc4lKdkLAwgOUEZ5NzjQNreWFVKWd/i1SjyN5OUmzyuXyQj
PeiV6abm7Iadubsudc0lTqUy3zzJiidbMqhN0S2Jpe8JeHVrVfMjENkDaPBQDX9zYafSuKjSRqCP
Hxp0TBIrPSjUxJb9hLahoCCxdl/Ys9dsS1ENDFnwmREqjHkaLzSQlunQ26gqWp07Du/XT04khfsa
lUBwyCpjokGWhn683KIHDxA80QNs9dmCtVB0ywA3j0Itd2TpbM1dXeDICj2csfJEIrr4fdbYpN1U
mAsh1RCD/2vUFz9iPLt+jN7N8NTZUQ508oRuJOzQAa8YTpJNM/5PIPJe/KbQAYkSA4vwTw8FWF44
chgweIoAyH9uTlG8WPZI7fS4KB99c0stEE2loqT00mbPhXCFDENeZkqWNDtKMgB/s29pD1KSSHOG
/KcxDf51jdgfO3fLc2HMDE4cRJHYRE8FYTpAL5P0exEJoAZW0ppzCZwL5qOtxIMcZUdNT56UNH4y
xt63Qx3E1hUcpNuGqDKooX1X00Qk+9KIz2Vz1qUkejeWRpKBh9IF9Kx6Wz30jTPsGg+U4FqQ33fu
BIxxAI1eP9XVK4SLYqbUNFXwyp2fqobatdQVagoaUWDNgcGrkDLX0FMP8Jg7WYTmsKYlKvNoTims
LaxyWsotbYcUX4rjkIBoJKqcKMmx5zT+hakwJDsZHUwbaQZnKrVqpfUwFdkxa21XA/3BZFV//JHA
wBJLQWXGkHQxAU3HpJ+lHppQe8Y0CdbPcGZVW+3DSnXxr16ZGO4s3BVcs1FAHGD2D18n5E6fNYET
L0iXflq0UkqOCquP1GbpYto7c/K53HWAAw7Hfhsm2gb9pI8uVF+vG8vl+1AHXa8FklJ0JHCw/IYz
BQHIODZ6coxvZTBQtW4/uYWr9hvG7G1/UGAizs3W/HVd7EVCA6mYtkahwwauqMK3o8vRlhPDDuNj
X3THrKq9FPw8Rp/7oy4fRgKqmvTHdYmXimJcAdVsgsQMS2M2X9MeSGaqkolMOGpVRx9Gp1Ix5J2V
/tS950bkdTL2rTp1N+Jx1dYEDEXwzFDCvtIU42Ee2gJzu3Ccz9/DsBewvwIESM5NuzDOxkhHzSyc
JUfOX+JidjTjz79x52IuRz/1Pm0TVK3mEZoUKG4OytEK5R2JQ8+y+rvItO6sonYpPlpthgkxtfWq
2dw3qrYtas2vjBptmy/Xb2NVeUD4Y0YRABRAZziPUYsh2RZoTtA6ySsnm+7M7s0WAgFevPKgOsCf
Aa4ua8hV+O4kMJv0ZsAyXZCnGi4xd7oF/ZLMWo7tpHpUDqilgNVYelwksieVkILpUj5R0RfFYwh8
uJdvFBC5zFLYhn1QjfYec8ueNWe+HoHTPa+8OZw8o5GCmo63NJG21pwL0s/LjoGBfgFDpcBugYxc
ngvNc6EVITXNPqjjL9SMHSVp/H6cbyYLm2vtl7I07vJc2lhZ4wOoCVi1z6oJMlCMT8x3Zizs+l98
7dnPwRgDPB89akS88zvHsIFBptjq0crC57BeNrHbxU50MIirzRhIjF6BQgBUVEEdasXxIRcOD6BS
jPzYfAVMb9OqnfJhCKZESl08ODaRiZ54D462SP5eaom3pOQgD8NjLR0BDu/AQ5wSP5G0g7tUb9ct
/zLcs2M4+TksNJ6E+6TOJqnNxiEwNYCAjrnbVLZroZvTD1/1wnDiBItySuFGmbDIs2aQuomxMQMg
JxhM5m5gbOUsV4x+CDogzzbYvwJHMlZ7qNf2s6PLmTfmb6qZB2oj78f+XaA4S9rPsj0obmCJCfEX
yQJwrs8VzxdD7SSgrQfRm7W1iYNm5oYReEQAQI3QkxO90i87gKAexCw09MSg1eUgdF0pgxoX2RD0
1NiWuuLOMzO4Yp7cUZsxDhb7k1Z7aqp3DnZxHrI53grJrFhWfq61ihFnaA3t7UtaU11J5THUDYrh
pPq5/JZ71Z1+X+YONsWcenLyLyLWl8suPN5nqCvh5Y58Qsaz5vycE1NfQCCC4hbj23th4HvWfqjd
+GWGSBz7Xe5GXwV3ezHlCZkmskCdjbYpF1mEOgEbHbP5oHPH06kEVabc5FtSoRdU5ZusRUsPFbZq
+IiIqHx48bQHewaQPBFWsJQN9B1m8yfuZFRSm/Q1CpdLVm7tqdgNSuPZHWi+ge9gNM8R+O1jq9te
V/gylkEqcKkww6GzpgcnNYqkYoxHkwZ1882g32cE9esCVoxXk9FHQbqClR622nOul5wQalaWiq6r
WcWO3eu519X2fZYsbj+OfiTrpTNU9PuiqHsMx9ypcb1XE8Gk1EWahsP9nFT8/EhfpGmLms4A4pza
QEoHR7eNG9KgIizd5GN66CTTr/JngdrMOM/dBRKRoGkgEVFMwgeJTNZy3DTmHQZ5cnrzfqrjjanl
lasPFjYfCd2M5pHkwHRJgSlIcqARFZqb5K0XkW5vln+eNeL3aOCHwp6BrQJv8fwaKi0elrLIkT7F
430W44tQ6HgNE7wa9cjvY1TItXAE6pP8aOfDs0KWQ0Gae92Udj0wMB25FtF5rp4QysZwcIX9l/uq
K5My9EXfYqC6AD1FflRCjE+0oqVg9lcu7gGpOTZJLDyK+PeWXI69XWkYMI6AK2IuH3qDJQs722f5
Y43B2Ou3vuZN5EQY90qnbTXnepNgY0AzUIUZd5NqCRz2cuCKmTL2R6GLAcINPhnMegxqDjZG7K0a
hMHLtOksAqhIxatI6xhV6OaNwqpztyAWzGUhw/SaJyEZtFGhI+Cv4nOxpM+WsGn0LpDZqOXi1Rsw
SWUeiituPjshSFG8BQ0esNh0jqo65d8c8al8Luugk1qYo6rhiJvIHZVfhvzz+h2umeWpAC5eLVnS
6UCP7IIh3+R145bdS58KosOaUQK8BW4IhBH94tVgWHluxTMOsY4Q/JgvYmlmKt9BuABc4kgUgldV
wsvYBLwAoK35hbOkAOamWRlQaVM+R7LfuphoGHaDq/20HOUtwj7GJtpoQvDctU+aCtJkBllH0Lrk
Yk6f9qUcoeYfNH7r1wNYuABTFFSNI7nWbfrRseQBEPKOtks820tEY22rnx7GlYtADPDgC068UcuM
HtvQXWBGLFM3N8nkhmDzjv36EbgxPua1KqHQtRjAlqA1FOhRhuADf9cPS2MN+N4hAS/3S4Gqg5Nu
5hqVGBcfHSyJeNUTarSiGiSLLXygQ/UKPFwoDyBN5A4b8/iyXbQR4kIF8iegMFeL4mb2ofjzUXhE
IMyLgywPH1JkS1z9Ft3VMAHXET5tCrC0GaK1DXCeTDSmclnVZnKAE/AP1/PFpm5rtfWU440BgBxC
Hazc3CPpdO1H9dG8673sON3LDla/bE8SVDT+H8moUKMnBvJSvqQRZxaVJb3rgv4AmNr82Tr0rWPf
lE/0B6pJr8VzPzj9c/e9fhdt6q3aLDYsCZgoPrXnrrHFN7rXTayC2U8LaL7u4icE1twJfxIn8/RU
iFC+ajYYdlFZ9kkuEORlOamtBLCdgYb35JzGjg4WmwS8PONfpURsFgjdeVTNLoas6xEwynExYktw
Zz0oFENxqte80xvN6T66l/E2vim/m/vr0Xzl0YxjNIGeCSpcAE7w6SdQnABDVEG/8RC+x/tyzxBY
jf30YD1rjryRb+Wd6A7Xwi3qJKgJfsI68WsV2RSqDVtHCBLtmyblvjIB9DozBLnGihTsr8usYs1q
Q3ycMVptmNV86oNpAootWKrldxr+8cgIgxw1iIyRazT5L55DwAitdT2zcHpAbhqHyknKoCbfZeFM
2uXIP5OEuVDsGaPef1HjMnTDUlM5hCR3ducX8yY6ZEAiiY6g9PDiB9Es+erpWQQbTBhfwDARl3z2
tMhrjHl1AakTp8PHIcu+NJpoZnElWVLA2IZzwzQBdom5SEn7qdfjSu6DMCYO1TtXj44Fhm56om2S
AUUZKgD3Wvn4wL9sPNIZ2zXKhudZvqKWUCtUYHrR5Ix24yqxCARr5VmOmzqRwWVgmCaTymSBDO0h
uwdqgrc4GPisfrLZXfOt3hqYlxBkMCtB6kwkl5OhDmOOxqj1QYxydqMmO5RLD5NRbftyFMy0rBkG
4ywDigm6ThfFvb7J1cSQ4h7oPj80Cdts2q9WE3FqrEUlPPRRRwExML7Z/JCJMs8DEOUKVkLUf06e
5mYHXJjhmXejBzqdgG77H6LMZM02YIOyzlreACznDtFoldCaCcqWyjC7Od5cbSHoFK6ktSiKop+O
dh3aLby5T302kFGV+gBzCvupsQHTYvh912ySOXaxtbe9HttXxQFOB/DrOMWL/KAc26VME9ThElQa
dfPdGEbfbgynA9941ItGWtcMAwQ4xFYYnh3hq75dl6v9CLi3IFswcGhvZFCdapLA+lYNA1QXGAVC
+Um5WMlrm4V28gQpw6Z5I27roN7mhb8QCr3Q6Y9G54jhwi/TdGbqeE6CjNiCflyUasymTjBtqwZl
2W7DudqiPrVJ5/iQqY9RlT9p6rRpJyLw6cvYeC6VmetpvYuSpI4AYRqk9JuspQfSoJpZABosvNO0
ZtNnuX/dXFYCF4xeJthWsvA/aNicS6wKvSiWMlSDfM92p7OHUPemGwPASICDndEflCRHtE9xOd+F
byQDsQBfKfCRCP/2mqSpmzIbQrVttMv89EkqHNtVdrQ+2G7naxu6beqD7sm7URGOlK90Ts6ls8B6
cshqB5bu0IT00R39oGEgMPUBHtPtFrBb2+/hsJH1O3svKlmvmdSp1tx3qEJXVA+t/2mt7LIt05Ts
hNTWlx8G6IfcBNRtCmA6eETGYjHV0ool9XM3Bky9rg5gbcsv3LZ0NQePW1/e0ejQ/+3Rnojm7FcP
NX2Z2dGCTgBrHgnar047bUu6DeWbwR09Y9PdYd2ilFDBFfjOSpg415sFq5N7jSXgUIYzhDOCZ8XL
N51+F4Y/W2/yqw3gocNd2d9VlSdMpwn+8PkrE4JVlOQx5ar9H2fXsSQ3rmy/iBEk6MAtbflqpzba
MNRqid6TIImvfwd9I+50syqKb+5CMYsJKQsgTCLzGJRBFvViELjCGnAw9Vz8nZ1oU/pFYHZ35lH2
S2/cgLywsmevLqQv8cTv+TJQHRq3hNaIN8u7VPcYs7XuAQViWDdYTlLjugxfNVTmze3kcI9u6mBN
1PnasSGkb1A4xXEs02VhXuxpJVc4OVO9+RkW+n6Icgc/7KDVfMulNCh6qOKE8X1I9lW0p+HoGJAj
b/t1KtjlFU5RSQd6BJR7Yfq1+Ow8NVho9Z1ypkfFJx7fdGlAtDvTEVYSHCzjIFG38po1zJU36few
i1OkkwZWDmar4BRRfM3JUaq2672g4xa+Yf4PT1IRzhI6eTJI48tNzWfNDIuYKOeU6G5XvGsKkj7p
PavXnlBXaqmI9AkBVHQ8Oy5Xc0QKzZjI5/Eojo/iCAtnv0I1bLWJfmXnEEj+CYAESvAXdaEBjt1j
b/Tk3Hae6GVVDoy6FVutHTMovTKAXuXK3rkWESkEAXrrWttQbmY+zplGzvx3u+3u+5fBT+5Cu/Sy
/4UEZqDC9iXY4jisc6i2mTklZ6tPgqEybQm98I6tybdd2wHIXlHh0uAIegHbjCSDl1ETknPHJZuk
0q6b+P3tebtMK8VI/gmxOHIgWVsj8Y+QmJCP2dw3auoyc3SJ9mNGpfR2rGsHORF1F/R3gVEGbeH7
+SZFtSyFY6Oe1cyfDbc/sK0JxUamYT24UuxY99xLveS81s79RAktDnIEhpGwKOVh7S+OEgJfZDVl
mYpiTN66rbXtZ3Dt20eoeHitl90ZnTcUTnWgv+sZF6kwPEvv/5f7+9uvWJwspjZFVIlykZ/EKKk1
TlocSlh51l6EX+CWnQ2LgEjY2a6Snq+upC8TsJh5gFCNMOIIbUDwE5wzmWRrH1ckzrfmePFSljKz
KiOKOe5dbfZAjg+EQkp2YH+rp8hpg9Vk80o6hIsZSB3Bu8Mbb/FRyzTSq0zOyFmNPAvqtHEQO4lH
XXoQ6kRJ4nbhUdRTivNq6GuHDfjVKBLJFDLGy0eEimyeGBXuCNEWyjap378npsccxQFTfltUKw3d
K+gT2AGCN6ECkiS4E4tHyxxJcyhBvxVql9RNwjTIeOHXSrclQw2uD2p7pHFYO2xjGvu3N62YxeVn
VQH8QekIOBwIBXzfswn8GnsWIrQih1u5+Rm1radCn/l2lGvH0Ncoi2Mool3b0LFWzlhDfhzF3sxe
UrAkuuI+AWfrdrCrN6FmoMKH6gAen0v0ZALpwaJuACUbpgml7pY5PW720UiCKgJnn3fuYEieluqO
qdVnPrOVOb36Pb/8gKWCCx8Jm6F9KJ85hbOsbElPuEDg6QIMUdk6WZPe9Wl6mCJzW1tr3I2LJBNC
jBoUibF4NYqds/ig2kDiaBjASqmN2c7N+Y4Z5T7J0oBBKFhprADwOJ/BzGZl0i/OBxEXWRwFcB+t
1AvwBalrfGAgOfWzyKvkP/xdcgh0YrZC5kRykzVFu6sD/RJwsaZi2uhwVwKQMDJrW0sj26iNDdWk
Ddw2nFCt3HEGyYl2T7cHSi4OBwwUA8T8IlsGwnpx1upEHtMmM8DdzMpjCl0jo/mto4diSI1tRX1j
t9b0K1Xm+4JQICmVESAu+tT0yaHQ6w2Y0c5omptWMndy1AS9PHzoKqBWmvxgsipf2XgXF8Pixy5P
bRbD6lFBe8vUH6Ioskf54/Z0XL7KFxHEZ/ryqEnGIq2VUOvO6pkd0LXPfcmLAuA6Q5v/6ra5F/mp
07v8bSWuWMffDi4RF5sbuCb0DC6SDa62HA/mERgQCGbVA/Egeh2AEPqectrbcHK3hzLeyHH4mKrK
QzgMK5nV5SbHD4DuLrxaRa6Djuz3gQ9K00icQU+ulo1HLbQ23Kzcoj/ITPYHcGVgwTu6FuVB1fTe
7cGjenZl9CAPKwJBioR4eWxzjSlDBXmEcxcPPtQq7XAubYjfp2h1KQEjH2n2MRbbSnK43Nqd1vtR
8buI+01kafYc7lm7LRgSEjxGrCeluZeyOqjLI5fvhnhjCViqOttseoE+qkyduXX0Hsv1bJmbUBoc
Kd0Xpl3Kd/N7G9/X4yaPfCWt7Bqt9+HUFzvrQ9E/Ckj6ZXfQmNTT3ObWO+EuVK3spvVSyVZqPxrf
0/Y1K7dT9KtV/GkYbWh7OoRUQacAezq+5zRxh6lwcjwsSLlvZEeDA5lGbQaA7HvevkvtnhgPElZd
fGDYf8ovuQk68lwRfwLaobH7+iRn9jzt0jKoK5eER5LvIcwnzzurBmX/ZzY+hZPP601lerkwKa03
ReaT8dhBxC67H1GNiP28dWjpFonDMxcAULM+8RpGppuI/DVRKJGC2ty1cgtJPHfsd0b2oD028RMt
/irF2yjjnwLl65T2jRuSrVI/ddWmlAKjzkA6+wXfONr/qIx9h43S75Q6dWsGlg+oMF1PfRW+PiN9
lUgcmIN5iENAUrjmthDCUOH23eZeCx3bPAMiDeNElhvntY2yv6OZJ9r9TKRjQiV3NjKg66EH/65a
ngWPOq38W9J72CXYg3QerEMh/db5kbCdFkGDUSp8vQR7OzUB6aoes1rF73lBhaaXdyG7L8mbqqp+
BkbGxH7WI7VN86O1yoAPqi3JtS3PfNvqeMJHowOhOU/WPgC3tLuQ2CadnYI+3N4Pl4967EVYmBgK
OBOg7i6roSYUtksllCENpWaHqU5RctXJy9DKfwsae0WzVUbg6lXlAAjsM+vRG6uTv7d/w0W6Kn4C
qhl4FQM7D1jz9+OAgYMyoIUJqESfOEYU+XoW2soMeD/ITbdD6dd2/yc7BML7yNyWT31rpLMFvjKG
W57LXn+uOcQ8wg+5OTGlBTqP+HPyh3VQKlXQTICLOosnR4PrT0vkQ9y+t9MPxtjRittNMx8npbc1
njpaFFs2MJQcMh3EmQG3YuxHxdsdKdTXmhtQs9SOKgX0xWodrigbE5a3U1E+clLaETE3iVGC1mSo
Ni2GP6Pyo+obRy4gN5tJxzTNUIZ/SbT+zppogKapMyjvt+flMy9f3glf52WREphtzBrO8Q1yQ/LN
dmskk5eqxSbMRshS/BxN6kgKtaOq8oGg3OhN9Vzov1Z+xEWuK+6FL0fz4kfMshllNMW9oNvZrxrV
+cJLXYjJCJ2jyGEBtVVHBmBnrQsM16NrlwJWHliTKO4B0P99CUomLUYlxlU84dCoGvlVHYs/pVVg
Xz514huZEBlRX+XUtHtotVvmYPfag5ndR8Ze0o+tmR6baXbVqNuwnj8k4aM+GA5voiPRug84mgVK
Y/rFBMOLovDlSPWNSnZLgpJTA2h8aLqV9htuxS4oaaBUHCO+M1A00eRXRT1w+ljhSKhU9A2Amkqa
9ihNP3PpTSHbRPZRUYAKaLMry/QtKTrHHCsvkRKnGROwNh+KvvbCZvwDwe6fFT0NMzyE3jKOpE/K
7zPzreS5i86Eq2QynJgzR89P6mz6db1X+tEdZQ3IffpTbjtHLYA2V1OPzg8we7eLMv4rSbNbjdDP
txRbnyMvkXtMzOtQ3nOgfEON23r7ziwvnZ4m7UEbT2T8MdLfqbb6cLh4jYm1o6qQoBO4SHQ3v3/B
JuUT4RbSNdHi6LzZk9DlmPaWowbTc4/SQeSudVLFP7ncM19CGmJRfcnfwhCwvjFGOivvEjzqs2D0
kbIH/77YLoYGoTvoNhumpi4fZRKb9Y4MgNx3Xh8F5RMMi6Gxahx0NInRGQxWyzHXHiRfAi4fYfVo
0IYNeou5BNaDu6avAu+U2uS1fIDq+zFy9ZVc+OrX+2eIpji2v0xlN4SF0UYhyN75Yx0+mfQUN2un
y7WjH518WdisAYO+bHzrfW5SPC7/I8j16agOlJMnqq71n7UpvPZ4QJsPRERBB7zgNueV0szhAP7A
1L+akmL3MM5eOSyvDUfUPgRchghM/fcp0xnjOUoQ3blv6IYbfFPF9X0mDS5hyYYyZa91ptuX+V8l
zNCogDDO7R9wZYgKUARAHwM3A5TE4pOxfjALPcaqlOFYm04/lXaFmn9lewkWBC5qDW4DFzVeEusG
w5EjAtA7VTD6EuNXM9TepN7PRuVoWusYZbEyrCsr8VvUxR0Eh3MKI7G0PZMstusU8qYSHHT0ze3J
+3ziLM4OdCrxBkEaIiuA4n//eoxAgQ5vk/acH2B0bvjWKzrRXhHohR3jCP3LnhPYgw+2/I4exBq6
4Mo9C3yoSIBwXAKDt1g6MydTlKbYbfgJQABHym+GEVrJk6L96OLfoXIMx1fDkDY9hapSmlaBzprH
1KTnMiVuYyXgYVN5BTXyH6T/ck5A3lWgTg9O1UUqOtf5mDX5gKmfda9JlHui5T8TbuDZwMwzCz+K
HJaTHQkSbh4YDDHyCowgVpV4paV/83zyWSr7VWTamQ5eaFYgc28NH7QFkD6Jn+opLJ7ou2E1G2bN
jm7mj3ov2V1SeljIaGC1ha/VH7DZcFrojzRtbA/1LzWFUDHA7SGexWp2JP2fvtlFlu4Y+EKK9Eeq
79U5cwcJ2UnX2IZVwO8zRMM3+61WsMnUdukEX0eNbefk0IaDTa3MYbXhmVKy4am1R/cYTM43rfmh
8Ho3AE5aow4AyhpEx7YRSx2ZPXQzs83+mXXqXQvn9FRKfJpDSK0sQfyrdzEZHlBhPkRNE4EZGqN4
E7tRyG3VgsVVODudNfqKHrlm2AWkbPYlrvZqNLay9qNUn0xw5Ew08xIVaDvVcsLolw7rVfQzJUv9
kDAfWi1tyklzGxkXTrXvx98VpL5lUj4YjXCB1Q5zVu8r2JGbdEObj6Y/jWBAmxKc383SrVt5m7eZ
11u5OzFwsK2wxeqGSAkcsZkmuzreTZ36nuXgxMTMqXVIfYzhySpQebu98z5bKRerDCCMz+a14MB8
33kqbzqLqU17rqBwQ5JdY5AfY3fHMyAAs9TcFOXvtmLOoO0IWGbwbdlCqd3JpNmDc/GmUA03phhB
Wjs9JAnGzJsN5WdJYVY72hxaVqF+SqZ9DoUZqUEpR39OWuRIw+TnlNuJDje/aHZixIYduJ9GEPVO
oAM/nfB8sHN2KEzigZ/jsjHypKL2WX7s08mG1xwkAmqbj1h0IFiPcgbFWxZhqcduLVnHUiJux+jG
LORXmh6h2+nPqhSoHJw1Y/xBusmTqzszS/Ddm104c4drnS1Hum3UlZ+klm/G+mFSyicrVgMjLbch
xHJuz/0nK+Ri7kGpE/rfaPh8Foa+XPOtFJc1g+jHuWhbp+OVA6rM2cBCafXcT2q2BcViQLdHjWGU
XqAiY71oHDT+DmOsf/UkdqRGdyZzQ5KPRruHSgkY7/KOJUMQJehO6c9zheQEpr5F8WDVSFnlhzTZ
yhCpGfTQTvB80mP6g0/JyaKhM1SgIqCq2A7DS1hL9zrPjw0eAHzS8Ur7q/F9DiRS1UpQHTSAOEih
ncfcFGeGKQNE0wWmLu17Yu5068/tmbr2LAfZEchDVdDxLvoowAorcwtNcaRgBhBD5nvkMTvbQhfx
UVpNZC+tiEBgVpVPjBAeGBd4UfC3azJ3gGQzXzqPrU1/4JtoOxWIkhiws/Awv6EerXtoVOvgPuIx
1jrzJj/K88rtq1y79JHTUOAagOYBaPb77gwNpawgwo3qHPSB07cugOrjcGc5aDwMOyEYN0APVrdT
AQCx/z94niu5L1AV//0BS32Bcq7msBQ/gPlTFCSbJigcgdD1FUd2UY1P1808PptUy22BJhb0nEBm
Bg1zUQ/lRTkkmQJfHpBrHVM5yPq5kyLkbFDlLPSnWFFdFHP9xGi8KeztNnoyJFx9lZruivRYT4ZP
UcgrsZJZbLpN0m2T5n2sHkjzkeiRY6CcMsI5fqKhDWHTQKfsDIqfkexjbI+5ek1HvwHeD3KLvlxr
W8Pgj9Sa7qvwrtbLv0Bh2Kn1Q7XeyFztM3QjaHpXYIdOYB+3qJkWHdgtOoiUhfEQ1WfLSlyFdY9h
/VSjjhhJ6VMXN16Z5S5l3G7l59aAzTHEGqWGYnd9NPC1bMLGIVN2jt3ZIiioTMeh3Xf1nsdvYR3a
cfw2DKmrG29ZWtiRsUNHfu63Y/S7lGDaET0bkE9p1UOtnccadE6OQTO3nR5yyGoS85C3byPKgiyi
Ts+qIO5QYE3uM8VPlGOVQXlTHQ8TK+zemqHunTx3fLLL9lAZuD8nDX5wWrGb4R/AyalPK4+r2V2X
PfUK/ob8a2p82v8Z6tRpioco3cXsnZWYDmQMdSZ5Je5j2nFQDZ8oKr1NUW+MsvbQkt/HhDm0PXYq
9LSe+IjaRvvBSsMV9e8YxeA2lKGkyba9yl9rCJmIKiGFwEi0ghe/UoEjny0vA4U4CLcsdl2adCkQ
pwlUsJDwKqgS6JVhy/APZ8Ae3D7Zrmxw0QBC+d9C5R81+O8bXJkac0ipMp9bAl8cLd2UEfbVYD2U
MZpf8G9q8tobeRv8D2HxSIJ8EJDCIDJ8D6vGU533IZ/PBUTjdan0s1S3SfjYDmAvAvnQgZ5rdT9u
B73W6AAMGvpswm0JRJ5FVGU0eFJ2YDOoffrEjWqnlQaEv6ZTZ2ne3DTI0QxPL0KXx9raSXqlpAX5
HfRXUP9BlrJ87qrVmBVWXAxAHYxeuKt2dDvt5kN5v1qfuHpkwkgRh6YO/tBybukQ1WpfK+CC7kx/
gKz7HLCXLGg94XvRaZsYeOyPlZnV8L2WRyZ4Z+BHiX7thfpNiachpYnVn6GixnOn/IQC0ruk8mnj
Gmidkr0yrgNpxeq8CAvgI5QuwYa5YNfpUqiEfQs7OOTSo0ec8TQcU7d8Lzewa9d+46DVNmWgq2sf
89oUg2OHtp24nlEs/758cX1b5aiCviyqWzXIFvFj+dK5SHkOxgv4xStP72sPROQc+GchrQEggPg5
X/I0AUjnBJLN5173Srl3y1hyWcwfxvlvQ1ZN3a5NKqRMADuH9iXYxIsjoc1gKBqaPXRdYLRYl5Y9
poWjJCtL5moUYK9hcAPE+YX5TA5EQx5mHSD1OHAgJGNnCiJp/cqnurYwAZ83sOE0VCGXgJSeNqlm
5UDuh3g+ooU6Tn/+h6UPH0aIgECGQ4jPfP84XVXXrJsgg4MqZ7YhjuUrG2YDUJT7aO/9qtzE/9eq
q1gJX0Iuk6I+oZkyaeCMtMRyYxMvxeQQIxsp6LgCALlyE32LtDgxjVHJLBjSDWcZzJTGjBw1fjOM
OijafCXStfWATayhCQ7chbw8m9uBdKBZgEykhtwxp3ETVczmrFi5766GsQwAPJDNo+i42LntkCeV
pnBMHWtttXyO+b0CFvDKmhBVqeW5BK7Xf6MswAqTRkyr08Ewk3dQjXU6wxF+cOEjnHKCAfbXL7fj
XbnE0SrEaY+LDeXUZRetNRs17Aj20ggZUF0ufqgp4CoZcZURwGOj/NsMYD2X8sonu9alQlxkDqhe
CX7gYunHzajqUAIUtJjyqVVsZaM/oDlU2f2p3UHYbT+ukuav7ecvIZdPVjgBNKCkIOS4g8oPGAVw
ton+gLL+W3FQW9oU1F5tR1077fH0wyMZGnYgGy2GqbYlwQMc/g3QJTmC+ekUFlo8DGZuaQX1X13f
ZQXxWUyfGZ1t+GEe2qzdI5laOcuurV38DJFFAAqGffL9pCFcHdB8hNYagckCwACs/ZNGKwi+q/P7
JYY4EL5cNa2SyBSNRvRtgCuHVWIOqvztxXptFMAbCUVCqIxc8tRz2uRFAUneovpTyLssKe12vr8d
45IdIK5gGDICD4gG5gWOtlNLZsUEiUHyPHpwC3rk1I59soWzyX28KXpHelsj11zDDwEgD4UB4KlQ
S14mBV0fQrO1SLDpA+731nYG26C2q8A6AdgyBNwzn0eUGiNHclfZEFfO6W+xFwdOFfY9DSn4kb0r
O82pQePesV5EX4qhpvIE6XqnSH0Q1dciX1kvCIwUDB8SDPJlakIgeqrF4NCe80x2UjyzplXxpyvZ
z7cQ4id8WZJWAVXaHBpLn7WXMGhMJ78D3cHPgsaVzY1VuLlnudOdclbXGD1i2hbnONYo1IKAy5Ih
4rBIvGI1h1WXqjfnBlbOMIi21d5ws+wAFI/KPJY93162V7YGgRaQiu4KOmN0SR431XjuwPluYLv5
1oxvvfrEp7WdcW02hQiGCd0hIliu32cTfUTFqjqzQVMfeCUcoIatunxjuGEEQD3wyAQJS+joKBbb
6vb2+C5pd+jnfw2+6OawEeALJULwara5r+qeemAH9E99wyXGhv3tDvDS8rp9JznR41p/+MoGhXuI
8PeGND7YF8u3rppbsSVlo3Fqa+IperqBw8PTRJLM76J03+G0qOBKUPHibSLRDtP3mIQjsRsKDk88
5JuMQSqVkpXz8LMz+H2RgSeLH2QCbQpflmXmU7ddDK0+zTrVePSWSnOEG922NNGAakZfTnqI11Uw
YslRwU6GQ5Wjfp8TuHvS9DDDVVOR4k2Gdpw5oywXhU4dAzYFzH5Xv+VNm9iSUbrG9Nx13UqWc7mS
8LsFag87AwtWFf//y74siFEqHE/Ck+j79O1jOQMmm8DXETZAebLWJLvcit+jLU64IULFFLAdRNOq
nxw+FWWu+1py7FCzYRr0jqbJ44Wx7ytIO7TQPqLt7HG53GRgcFZZcj8YaOyojL4nUbu5va4v9634
bSgWAqctowO8uJjDQsrlujSsk6xlHmoM27AunFI1V+bg+oT/E2ZxN/eynlTRgDDGYDp0Vu0O+tyK
DLJZXEHXcU3Y8lo4QVrAC0106JfZXRhPjEt9Hp2VUoWnO5R6TNPRJP0loaJ7ggp0lU7nBHJdLO03
s254DX/O5tJvqynQwnavD8Nfna25ml9edSA4UrxKAC5RoUKzmOx6zlqpBnry3KSGb8QfGcUFANxo
Uq2ZDl2pF4lQFEscFY1LWlMep5SzgUTnWQP6p48ZCov5pqPJtmLasR3myE6zdJuTJ00q1s7KyzeE
EMLA81uBahFqDYtxQvQaQnyazM9oyyk7wU0L3czhBdwgbN0hm2ZldV3e5J/CG4KUJjKm5SPCbCNN
y9uBn7Ois7UaHlvSw7/dJt8jLE7/1JDrVms7fg71eWfkatBXdz1ai7ejXJK3UITChS3qfNBhuaiW
lNQoyaAXMsy4j7LDtujja0DKORbEQLO7+r5KfEjarUW9XJYiKr4XFMTwRFjeq5nSz5MyIirzmas5
KAm51kO1i3ZIwUA7Ju5Q2vMLWduka2EXc2pxlUHTGmGVsxEMJ0AZyw1Jg/kt28puCkcBm0LmZq/V
nvKxMs8i+fl+b2HE0EAFzstExrIkhI4plSZTrTgKH8rgELShPlFXStCTHfF7Z11y9doSFXqViAVN
6wuMSzX2UMqQw/nMURfPZ7TA2MpJfqXRJwb1T4jFfE7qnPdctmYIPZVb02+CdhP/4nB6TuEsqru3
p/DyhP0eTMzwlxtULlABm9uYn1uj2sgh4A7SsJ0qzTdZ9oMp+uvtcOSyBo14FIU9FN1RAF+e6HrH
ea11xgzlN/6avJhnwDI8CN4L3jZ1Ozc9lYnT5jZOGMFH+390Nq/9AsF0EX9E43kx4iiOJS0EqPrM
LbsrA8X4LTQfIEdfgIIn/wYK4g6G4dbPPj5qqqN42t5y1xQur+SBSK6//AixzL5MuyJ1WES1ws+4
NufcVlzyR4WOlxe77aZ7Rbe6pU6OCkbmA910+xOsxl6c6obc9agyTPxcoe/VA23hAlZb4JWoucxL
zE1VUyeGY7QDU0h/jVF15bBQQakGQk28i4Fz+j5wvYlJmE4RP+etbieo4qUQCRoOpr5Sr74CpwIE
/UugRbJWM7BnIbM/Q5U4/UDiaQq0Kmqi7G92N2/rIP6RPwifVMgLvtyeYDF/i0MJkSG9hfQAacuS
a5lokZQZVcLPGtqHmf40zIobF2sKUteOCYQxLUi3YiFdFDFCBY6QhomrDG3pxB6DFMc9cGIerO5T
KMKtlqCu7BvNgpC9+EMuz9ougsgG0cPxPMWFTSXJy3IK5MOpl+EngRZaRoHuoa9Kb60t2CsT+i3y
YrMYmTzQspfGc7w1f5tQ5Xqs7hNcavNZOpq76HUCEvtx9TYVr9DFZ/wWdbFNYsk0ewXOvWci657M
6lMnyRtTUv06LlzVmL1QgZw4QSl1tsCvyYLbq0hU9L6Gh90VJCUg94w1hJL+soWWpIaOZyAQtzqB
8NkArE9o2Hmuu0OCL2wk9Ggo089eNd5ux73gf4vAFkq4eKaikoRy4/cdWlSqNME8RGCLFb/Z1XeM
2ZYPF4X7LLC8EPow6s7apXuy0d9QTJK2azO/vGIXP2BpXSfKdso04gf0tLD5vJXgj3t7jBdV488Q
ELdGeRyKTdDF/D5GbS6nuLUAxgWyRehlFLsIZOjeBl5d9olbB/2aOq04bhafUyBXoTCEJB7dukVE
pkkyM0KoPs9wSYiU7C5MocEvJ9y2xsJHugEUoHpcGebysMUwERS8XTyPCdSmF1cdvGYglZmB2gLU
tpvsa9hB2OljVjlAbquBFAiksJ3/GbmrftwOvdyyy8iLLdukHS6AsBNmi7k9jvc8fwkVvvYZRSZ0
Oan/jG+xRcGMkcO2wvgsqBzuar8wHLiCtR68JjYC3i+v1W+uTiiOOXF1C8HcReXKAj6rLRUMq+Je
Vuh+zI+V2oMruFZnv7IHoAL3T6BFDjiGEml6MX9VZjpxcZeHf29/oCvHC4iQOLLB8kIZaVkp1rvK
orNYj0WewMe22I0Q0amgC6jy6j4G0LkAXTCVo5XHgljmiy+m6pBuBasL1K4Lpwp5bhlodjA1BNXy
nQPXmasQkEjmx8H8y3PJvj3Ii9czliEuR2jtwoAHxZkls5NVrMmTHoj4vODbSol2LY/RupZtxvt7
EJ73GWvAuuIQv+r/3I5NrixOYXOMoxJodRCpFmslrPOu76MZpLKYHuVk3MCLBcjdRD1BMshLqlIP
VB2gHy67EXh+Dp7EcOgEQpg7sLd4nPTRDOggQwuGDydQGBwjhhqGqb5qVfEy/ftbVuQrQp4PLw/R
Rl62JcNR7wYrkqdTqVJ4K8uJ3VTDUx8bLw0dgDLbZtS8A2Ptj6mFDgk10Efbu6TtAQ+Kc58UawaY
lyuUAhQE/S7xghYm91hKX1JkuA9UYxRV+onqhVNHkUOnChpKmwreCzxkyN3xYujWxOeuXA3QuVNR
m8ZBDR+R5TSkRaOOcTMMpzQvjzNPD2073OGE9ZIQacbc+MYAqBqMuEcNFFwgvAyzPuIJvIJ9v7wv
ICdoAEaOuqaFl+biFsbRRuckm4aT0UQwLEKtWuUelKhcUuhQH+h+DPzfFlMhzAjIl/B7AAsAmr+L
07Tn2dAMc8hPQ9idetVV+geAmMBAvpNy07u9O5YHqYEeJjgc8CETvpgXx89EwnYOtWQ40eRlntFK
naDiNXDIUq8phF704T5DQRJI0EbMS0HXtmo7muEuOsngkkIlQLO7XNuMYwUhi3mrdw9NRQJ0TO85
oS+sVb2RgbD9SlZVz5dnuvghOop48A8RfgsXOBCJx4VVZv0pl5iL1RMUYe3entblnvkMoRsACIu0
Bv/5vmfaXJeTNOL9qQI6sR4EWNTYjd2IMU1+xqwTNKjuoqrc3g4rVsbXU/0/YWFdIHxqjQtQmxwN
aNpCmhokaf4SyXAdmBI3619uR1luCURBOoraoPDDvQQFJVYosciKexAWdT9irYtuiq2nVtBF5WlI
jPuwWyNtXRkYsHKQ6UU/DK+5ZQG0mcZIznu9O01A6UeREVRJ75Ps/vbALooiEOZBbRffTYOu2SXj
Om77qYI6fHKKoPQkZ9jscvnK9eG5qKV9pcAZW50O5QzRYwXPr4k4svyYGepz3Gn3UtEHpVEcalwf
g5XYZTKMDpQP/+V59PkTkbNhH+nQpFo2/nvWVLIEi8BTVJonnjGfxCdrAuQ+93VeHKLidWVOLqZe
zMmXgOIE+XL8Kxwg2TRHwN7tcjvKYQTigjsitNgiz9gqD+qxs+zkQO+iYPCFyiBEjF5Sr3krg9W+
urhrvi1wXAi4hIRbDUxJgIr//mMSDjI0HbLoZDU6RKEB042j2tE6cH6bF70Ea6Flj1PBflm5FcjQ
jLo9GRfb+nv4zzTny1wYpTxOcV1Gpzgy/ZY3QMTmIAy1HrfwHDUYgMndHUTd/NthL0oM+OgYNpJd
CBGbqNUsHy1doTOzqKJTpsvulKgb1YQSBBDgPrJTP83qbTKYvzUthjzX3O8Tir64bqy91i7OTfwK
dEvR3hfGhmCCfZ/8upabuhsoxBcUiDSEwDuHwe2BXptfdNehFIomIvpnYi1+mV+iTloO47zoRGGc
ZfHkJY95Zo9KY3OunrQ2qNPuMDXjyml9kWuI+f0ad7HGrcScErlC3N6yAdupfb0HRKSXUayPO7ty
IWoxQgdwZTVdnKOfUdEFx14GXnZZAFVyrdbGEYu5mcGmH5IXfYDXb9UEKem8CMqKFJIPtydYfKLl
/sGHwxmKwxTFo0UuFyoja6skik5z61u0dxVUrIr2tYTtRTRlK/ihKyeHMOqCFjHk1fHOWGzWLIsn
M9Uk6UjJm6GB7FBZbsq0lV6V+DYXQ/onynJPzg1mN5oQZVTuDVbalPwdm7PUrxCkLp4wn2vkS5zF
1NF4nCe5RxyJWTbXDSeKkz0Ji7ekoYfJ0D1DjrBqpC5geCvc/mxrYxRPnC/7opdndPMHxFbQt46h
w5clP1nzUZT/WmXsP6MEFBclW4iEL3PPNGmBxddl6fh/1H3ZcqVKluWvpN3n5hbgjGWVaVZMZ0Tz
EKEXTFIcAQ44gzvg8Df9Lf1jvdC9WSmdo9LJrH7qh0yzuBGS4+C+ffvea+iH7CKFmgxsaaIZOGMY
fvuMW1FnkpCbdeCOIur76u77iX65PtHmtIGPxwo9LtlCh1lXqtpQ4slMt8b4okmIAEFYQUWRWtPO
BbQvF+iH0Y62fV9bSSVSXYlVFOD7Jr0xmAFuiHIuvCyf52SJfhjnKHBKQOLNJiFKXG7Epmj3MPYB
xy5QVtC0psArOd2ZPXHuNS6R58N6MaDtrHLovMcAmnjEAGsMR3QLh/GsvcrpuZ3x9Wt04HWFqALl
qKNkF3bwWaHAZzV2lPqqtvoMXEr1Smljl/4EmMo3agH5Xxna1RwTEB8zIfYpnQI7x9WWnylsnHuY
5RD7MPVR6jzvdFOJi/q26XaTftUX58p5p1nIAgPTkCbCiA7FjKPv6ZRaQjiU6C7MhZOjgXcIeaK2
3Gt67TfKpVZAuqnW/WZGNgThme+3yOk9Csx02KXA0hgnJTmhiFtjwdG1wuj6tbolEQuQhv3s1sXe
XUHXCo3l7Mx8T1cTck20sRH8gHk9uS/NJSOGpG17MS7KR6OLahua2RL84AlY4lScu/qfZgGfxzv6
hHiLeWrbvL2gJgqiRredZjTkaOoz1vqtk8JJQN7M4CB//2K/mCa8SkHyQ4IFHtRxkuXYSZNXFobF
fRjcXhbCjTAQahXaGUBMyXjzrw6HtQNACVg5qKug9v15obrDmBOZKsieU7jTJtdOkgAPXuwrLoO5
Ks5M7nRbfB7t6AQZi0ltlBqjNXJXjRvq3tJzkI7T94e7Lmw5UZRdOhbv2LYPOy+ZWhfOEiaJhQl6
T4usKTM9sJLgPUq82k3D79/fySoB0MAmwLgDWw+T2eOTqskH0MPtWsal5gZgEFKg2u3JzzNlxVpk
5UKpw6xJNXAyzwS8Zf19CudHIx8fG4C2Jiacr+IKEmqEKRHPrDNd05MDfxkCKFpsc2DGT87B1KBj
CV0NiXd5SCRieFqu3Qa+nOeyp9O05miko8kg0MzmoGMkDeJJOa65si0jrh3Y9EOM7YrxfuMA9aCs
v/96X44LKwsUFiGec2qmWo4TcNNJKeNxBGW/naPeOVRgqjJ1a3QPOR/CEoi2eTzz7b56sWBRonzh
LBLfx6GbjvUIdtUy7Dx71Qhjq0x6hnYv6dv/ZIJLXwvVQzTvjtHQraq0etLnMu7IWz8gbdMB35r2
ZI7Kmkd2qa0TCkUomZ9pxpwwxnGmA1MBxt87Wg0thc+BpbaZa3acWDHITk/JzOAuD34tlRTN6bJ4
SI3ryVZXZppeqtaMfM72dW5fmlN1qTrNquwPPdISUyGPvP2RO3OQFsMKYMagRt4p7HHz/Xs6CUww
/kLEQD9uMS8+cZXioq1AVVL1WMWTqvnBdG9TcibUfjnGwoXBVwd67vjWU0iuIXUletynccbux+Zu
JC/fT+N0XbkWQdTDe0fT9oSPMVdcqaARosd2cg9oapAoZdQPF6QxvO8HOrk0ogyP2gdWFYiOUFc+
OjZqragHxjojHjkJjbqDS5XhAQXhVQC/M7jDATB1ZsiTwL4MuRjcL6bHC03384LK+lQCmtgbcVpy
Dwoda6nuBQfs1NHX2rnA8NX8cC9GKRpGdABcHs2vUFsoNzk4qEZgAwGK0XrzdlLERjOKKHOdTVfh
rvr9Kz35dpjfxyH1z/Orqt6yqio1YrW85fmhcu9l8QN75sw14MthoCUArBMgVydKDlDPK8Q8oLnc
dHdCExe8Tq80GwB7c8r/H4c6yv/tuqQ0A2o2Tsd8l/IpkPVj3+qRQ86E8ZPmGrxzQDWD8zkSUR1A
oqNgMwB9C7SvjUMfpFt5F1ml119wX655bFxBL3cRpGCFl11DfNNfqCf0+qyw+ZcvFokpThJosJ34
7brMpPUAgHDMQ+WyuVM8eTsesltyo63c1XhnH7LQhS7ImXd8WjTC1MFzwxqFxjlY80fXnlEZM0YY
1CMdkYc9tFMhBnHQ7qiVrYiRxAOZL/DmvEK/ccZs6w6LZo64+37pniRBeAZ0VQHjspZ24XEJSVV5
oWaiNGIL1tS2gMdv297yqb0FqT6Gk1g0Ig+D0MI5osJXIQH9EzQFcYafWhvS1rJyBmxZrAniW7qI
ZKavBNr+9Xyb1GAcfj/NkwCOaS7VCLxsFQf38amdLjaKNXH0uM7rIUh4uTf7/ND12jlC2lfRB+pW
Kq5YkDsFielzKGjrypFVV5OYuiXeHffyWfWsBIUyXcIakPkT6c6to6+WL9DrBB0VeH+fnE6JLo00
lUveDJHGC+cNEl6ZD0uxgP80K8jW+9kNVKh8dX02Ip3Ao5fdu3gyLWxyOBIev9fCMqYymfEZG+t5
6pt9ScvVmLY3A3RvYXvee7raeCPa3rrW7lxwnEpLFJ7Uuk1XT1t6rtN8erU9ep6juIUKmjZ3HZ5H
3bIre11sC8PTf7bBYrk3x0WEAv85uYKvlhY2D7IPIHQWaf3PX5xxPpdwfiexUihrLu5dmBVwiA/9
6wsYlAhUtYBBWAwnP48y9HXboqmrx6Ny26DmOtuDR1v2P9gmYCmg0or63akz4qR0lizRio/tifnV
9JNaWDz2ua/01Xp1ULXGXc+AY+vxCa22GSTdWYpzTIxoBv0C8CZs2XVzDhnz9Ti4++A2DseK4867
y8HmgFQbiTWV+VkDgSn6OLK4Y+eii4GX/+k+h1UHYsffBzrGuTW84TqVWAK0vhTitrbevv/4Zyby
Lnz84WLMcqKkVlGSWKePFJvK4EnhQQjnAmpGZ87jr4cC54As944TPF3Vtkae41iKR1XxJtoFblKF
tUqjWgxnjp4v3xoaUiDPIXIBGPJ5STt5jyihVSRejEwlRdOTnRnhtB27fBgLMlsIj4thytGu0axJ
S1VWG3ECStttH2r7KU7XZJ2vCly6YUEAUzMjUtd01UWF4ynMP4eSPmEpLhFyQQpCTBbZtnUMz1Ks
RrFLjtyQhxZiUOJxb4QcjQYSv0q86XWA940mPXiq2h5kg/8HdN73J8DwqJQu8ovH90hR2dxI+wYv
IbuGvF2QJc2vjonQnLQNrUugkabIboZLiIFsqQrtzQaOIJUJY1mj16DXocKyYDoHDX0/GY73DM6q
hZUE9OIJI0kVtTG0JhKP5MmGvx6UeqBtoL0AnOTzCBL9v+Aq80/453x1Pn8cdln/H7ZSUhgmxE4K
5Dt6/toRC9KT1mqcSJCNTdQ4kOga8s33u/e/maqNOeIyj+keLfRiyJOyVLEEtNvhhz1FJIL4fexs
MkSk++aB3mRrOO0+jruzJudfz/YfIy9b8MNsqZz71uUJwcUEKkgra9E8W+C/h24NXfzuLb/r9+oP
Nej+CRr5V5klDDGXsi+S6hNNFtcsbagY4AoxARiYINkqaISCWygY9ayJPk3zIRfdmUj51WH8YdBj
dWOwD2vFRC89lo7hTxA4pkMFdbKX77/ol6MAWGXhFIMywHGXebYzmmSZTuIaXATHfctLFDbO8R6+
CI8WEFUoMhHcDk6an1Ujuk4FJSt2oYaKK7SHPuWZ4/7MEMedz7LVitGwBxJbbRNBI3MltTN9pBMM
OoIPZgHr+cV19lQ7IdFzJyMZJ/EA67F6299nl8V1FuS+8qTiQlcEMD4KdQ+mE0ETJDftmePsiy/1
afij7S4UXdYzoGAxY0OUAj4lDajVKee4V+eGOcr660pqtAK5P54Z97Vael32w7HPNW6+uDOBTIl1
Bwwlmu/HmDBTM8joOEgD5iELKohQSNVYN5bpJ03rYaZn3t0XwQNaLCAPgJeNw+uYSj5Oaqn1Kq4y
dZfdjOKB8s5DjVXP8s2oMyjXHr7fVSfuLbAXXM4Dc+kRAWJwjEzizGS4P2QibsFXGDbtqnl0n+DA
jAM6OQeR1E/X/gKRREYNMjJQssezq+mcNsxhHAsTgpNdoOz16/ZhkQ6v4mKV7G204gOxVu5n38i9
5kYP2LW6Y/65g/A0TH5+Dv1ziB7Hiii0wnMAexdZHfyw5C+ICnuZafpplfgFmq6mUM/tfPWr+SPD
A+UIiGMkYUdlstKBPIFmky7G0RQSow2MsryqjLUBOUwc/mGX8henrLY6QeXD3hTuPqlzT69fnPbV
KF8pKsKVeBIAT2nmJgVrCPcEfzB/zeiAkxKcWIi9W5fddAGHM4Qudt3KGIboXpU9GOm4zhvptT1I
DPMVSx9UthA96RrYHaDmEB7k7BX9ozqLNdNpNGXwMHJUz6mtwGzg2DD/EhCXTSFb0w8vzETt2Y3A
XPKc7gWuLRZPPYzd2PcZ64O6uYHwPIdAcXrRzateTADimJvJLleUXw/1nqbLw9menCEDglSsI6pP
phtNe7XquKJGYECJRCH3Vntr6K8mxCyZVUYAF0fUofASg7kLaaE1Cwi8nEDwIStSu2sBZcuqlbdq
o677gdyr3eDVI4Q/aih6DVDEyAvMA7CWyi90M+yTclNoPfxKZo+ZN9mwKyf8AlX1OyT8I1JHorwY
E2hLKMeLPILiYTji2pS96eOjm0F1eH6EP1+glHBEniroie4kvHuUWfjl8HPut8zNAmeE9G6O23Da
hLZgAXHu6XiVQHLYEfReYb9aNVwUjCkA2ZpNvcF8hFRuy7nXDPlK7WFaARJI7zyl4OsD8efXlurZ
45MLILUDQfNeGEgV36QD4VKiXmScPY0iX9dW56vurQERM1sB9Lq4tWETgXy3QqQsYHk0QbHbxf2s
GqCJbD/PFAYXfXVVpXqoZFcixSuZJk+r1FXRjHjTLgQ2mSfhOTQ5b90whKM5r6HczS0REbQgFKAK
MxCAhmeFZFGitmFW/nRLeF0WRahyqI6iLlMrK1Nt9lr72Luwh+ygYGqm+14xt4RmkYLrABAsdxCp
hwlIGbmYHmoduK6mWxNOGvCC2ff4jFZfhiaERUlfh6XbbDmw5Gj6e82cR7Rp1yj+eVL5acJWNCPQ
GxXlxq03JeyMdFjG9G13q2jMn8fs3jaGtQoZUj7AshxhJ+n9gr/K6tpJO8+CJiE0iPzEAWgysYKy
UII+szbwSwO9HqLKqFUKeDztxjJIh9lLLAOK39o1doPJwK8DX6GmU2SOZlgksLAaM2+sBg9OXbHS
HEoBQhoojrzorkv9R77kTeRnpi6/A9rUAlWAjtgXhTv8HO0B+4eK69ogQa/eN7QK3RaC07IKE7ET
BnR8Ry2c4DymurGizlhabWDbfdBT2LxlVaTNtmfLymsBhW/09dDDk8QVkTCs1VBWYeMoK4BdPJop
ft5qkKKDlixoxFr6WFm6507qhqZWmDc/k+K5rcGoRhSR7nMCRxSYuvksfUtVKNPmxQ+UBPyCtBtX
Bo61abSnuvvRdeVVrppeyvidWe54m0NGO49y+0m2V+5wcGE3hem+uyAmridGIM3NXxNWsFEp+xKI
LY2A6QGvwOK1H3dmc18ImJfaV60wN1o+ekOxE9Wm6w76/Grzg57/7ObYgvS/6r7NiDI1u6uWqx5k
gBwZDPRi7JWgtrc1ckglBXm5NK8miPm21mHoYL5QJCGEqRFrVy3UE50x2bnK20ggcWgYq6S9tc16
ZTu3WSF8Le38PDnnBfFFmRpGvKieAmiwsNCOj2XI6ReKM0HK1rycIzua11j9QQ9xH9TjcW84x8w6
O95RzmbmVtHCDAnSuUgDDL9faY9YCn4NgWzEkZezdNgvT8IP8ztK3sw8TVSUojt0IIYANmQX9TbZ
wIcpYBfG3lpn4dnC/2m6+PmNLpnXh2sZ/GyIOxGMuCh+mpGJikR5KdaLuGniyRWYTOPu3Gs9N8uj
UoitlyOgTRizM9pIhS6QONeeOqGjL/nbh4VycvlyQQOTCj4c3VjbfOfu+H0SGAHcCfzEK9dsS6/d
zbl5kSVB+lxI+DzqUSKT8iRXm2V5Li+T7KftGGrI4pyttpeLmrifbeGVEsBcKyxChEvInqwshCRg
nSaYQOAGTNdFNK7POnGc5s94MKTNAJig8YAi+eevrDhlkwlA7WNjZf6AUy1x1p0Ii3W+LXz0tXKv
vgOPZcpC6vrZrtz2Z/J3cPBPX41pgAq28EcWsYZlHX5YZ12WV6WRq+ikqddub3qV0Vy55IHDP8+c
o1mCWUk2st+qKMT3AIYDPo6ixOzhonQxWy+2M4cEKt+V8mvO7ns+BpA68B0l8ySP5XhQEd1L5CNO
agfgUt1r1ktTXrT9gw5KR2l3fmdIj1p9JIEMmWTtLfJT1pIQ8CFgBoDZap6vJlqGc22vl5MEZxg8
C1/sIdZK2PfVFI4LS4qRGHEhSOT0wjNzc6XTDq5YT4193bncm0H+Y8PGIlNsKrOP/rxKLwSo7a11
NS4uHehvN811Lp5s4yopdzUFiVY7NEqxh3lzXPBp4WZ6+nSvdPuFUujAwWow5LXCB4rTdbxpM3XN
Wz3s1Pscr9HtxCrpjbCFDaQ9PA+UoncO4YvukMqDsH5U049SQMq9VUI3Gz1uV0HS3Lf5XaUBjArz
NQaHrnRkEdWTNwZghNCmgAHBkqorMQk/k+Dfgy9WaJsEXE5N509OfUHAy1Nh/WNZ5TZzb4sSK1tG
enNX2Nhf9lap00elo/tKU3/mAuxyDarrMDxQBLsdldKzYBmkTllgMRZnXbNzOxzvYL+Bv+i3dE80
I6iMXyU6RkUyhC1F45WyoBsg6AY1flXb9wJilepLi3zUYRsN5xUjmgdHIh+mD1OV7MrU8guhX7nA
3aT00cmTkAKl2ZXJdknoWXk/F9JPwIAftTvdfB0mG6DxR6DzI26vNeuicNaDA2o+RNtr2wmLCV5x
ECZufzDbRNpnhAz3FWXe5fDNRVPWHqFnTsMJF23eizPY83d64FFcQVt62cGwlVrAEp83T19xmzWz
i5XOoMI7ZVGeDRsqABUDJHaaXrvW9ZI+6usEH+sKChW+rJ+M7C6ttotpJnlDXcdz1q7ymP6CZQqV
j0B0FPBbYRS0D2e4nVKxKgkWPN6YIULe7ll/qZWPTN6l7psm7zqRrfQRNpW8vcoyUJZaSE0CO27V
MhxKvx8hh6FdA5mw6s0+xGaPWD/eA6kCV9AiTNNiC3n/XQ3XDFdlpVenWjjPP21KAgVWUpZcAPXp
q4LLHq/NfV83ixqVlzvX83xfljPUR61FbvaJ1OKK5RyuljkMetXI4gXMNyAKi3zPvs3aHe+SFQUO
aUjZlqTpRu94ZMFBxR05tBUMf1BwqFmwAB7K4H/xChrxaU1FbNZhogg4dWQ+O4cCWZKEk6+3YJjQ
ZEIB4/h667Yyn0Y+8TgRNoj5Et+oCjNeeay5/75s8cVhbsLb8r9GOrrA0wSdlNrESBabvL771cPo
lpnnpDPOzefoMNG4Uxu4CGEUBWYRihJUXVynxB9Rp/h+Pl8d45gQADsQEgQgghwdqMTJWieHMmyM
EOzAn2RJwCpIF7VBvnFXQPOtAfJanTsuv8hPlsIPwIouUEInMK667eeinRMedyk+Uv3ItB/fz4t8
cR4v2xnQGcdFQfUY+GQqWU/HpBRxVvK7UtBAgt7VpOLWlq+auddqLbBHNyi657KcQkE5CMr1jiuO
n88N2PWI8pl8IB39aVINhOXJ7623EqgiUOGjUtMDXR7qNtkKiDJLQwkT3VhzNZKwCMqT14E8pgOP
SlpH7QBbMDVf5Qpu1t9P8ouPB0Q5mN/vxz6EfY+SWTLh8sPQ24hx499LKLiSCGHzFvcPuc0uEpRQ
YCqYhMH3w55WJjEq4GtQsYE6OqqFn2OlolVtyrI5R3caHpbwjRzVKdQ43IsRc9LeWH0/3BdXhM/j
LYvpQ2LDNReAeQ2zbN+sLc6TdK2txbp8YDOMXHTvfBPtdJMvAy4K/WhYn4qFkRlU+l43czRSxHqs
QL4Y1R23Hr6f1+koEEbU0d1H0FLdE5EDY7aGwkxIHmdwp7ZwPhfK8yTPcRC/AEl8HuYoYiFgVmpn
Yxh12z4LuCuUAYSFfdtXo6rxhtX5Iufp5l4MQRAjIW1paieomGIYBFHpUAAV06xUUJBstTqz8k93
N4YAsxctHjRZT4rHABTAEr1lRdxyFOT0JuyJi/pK43GpoeB3/3f18H97lf+eHkAzKSfQp/nf/gN/
fq2bqcvTTBz98W+XzYHdiu5wEPFz8x/Lj/7XP/3b5z/iJ//8zcGzeP70h5CJXEzX/aGbbg68L8X7
mHiG5V/+s3/5l8P7b7mbmsNff3uteyaW35Yiefvtz7/a/Prrbw425r99/PV//t3Fc4Uf2/Dy+S/e
M7p/xz9zeObir78pmm39DsTG0slBfR48HRwN4+EffwVcJTBWgAKp7+kSq5Gh/PU39XfofkKIAJCS
RQACxyF+jNf9H3+HYAxAKK5IUMYBWBNg5L8/36dP8I9P8heG0l+dM8H/+tt7LeLDsY98DaxP+CfA
3wJgWtNeVsmHwICUe2hlhWqY4TxKN57FylG3ZhP3/EXhP1oeTVqcoY+mzmEy3DTzg8VeqHbTwgoQ
t4hmb6A+Oeil5/YHJWnXinXd9zGAgS4aAnOcwKhLR4kPFokJEFWwixa1zzdVgpTsMh2AX4Obtj9U
t2T2xezZs9+plxw2GzfTpntqkJOjdOJ47iF5pNcDu6GoiiVBZsAMG3Z/e+NCsWD7UK/7kv7Rh/uX
FmuMhnbN6zfxeWV+XuH//y1pBNH/fknfoa/cPfO//GfPBc7tA//L9Jf/ZOL//O9O5K/471H3zF4P
/Jl/WvH4lX+seNv+He1DQHvQ/4KKB5b13xe8qf6Oo8CAEASUoIDs0LHS/lzvCrF/B4gK7C4LP4Lc
08ZP/bneFcP9fdHlgKrDgtYj0CX5V9b7+yXkw3oHyhAtaJgJwIII0lBo5hyv94QUuOBP60L/aTbN
9GNoUt9V5rUycWtdwY9vVRZmsxZ9b+5SW0l2ddeZATowyuOchIC1hfWgyyuX05csaxoYGKoyKJih
rDNbezD0DrqFWWtshAVFR2lvEzLTxw9f5M9N/HHTvlugfZiECUFgtP0IIEALZVQ/noRIC2LrbYo+
AFOeHHe+pYM0d2MLGYDcKh/SErDf2b0wateOjIFOV0Bi7dDUavYoxO7GKoXnp9ZXWUBTVQ0lbKwv
B9zOVkyHp0Pek3QFj63+rkLBgdbIzKcSKJdBxdVaJoW2zmBg+f2MjKN8CFKx4BNBewboXugjQSPk
82dBVl1lqaMhLTQY2yZOYYfmZSrsOWzRbn+00zLQab7rxK3Tl/UV07oVaWo3kgYKwKNauat6Yu6q
UwW6jzMIa+//jbSGvFIqO8Y9JltnA4GvfCrB5U/6FzFzMyJZRzzSQ/YEZquwJ1fFzqR2cQUm/5aK
l6mi3YNbauaq1/AqRhfeh6AchyjLVMDGpcmatV0SmaUmNot+UMRzVEJK3ZJgIjqa6jOp91ElzNcz
r2tJDz8tAITthVgBWPtiDfte4vsYtfOsZUPXyYghPUid5IYUFXuUgUhaNJWoU11NtHgo+mIO68Jt
gB91WVDQ0VpPtgvfPvMp7dP+CaZGz2QiZDMaV0zI5KKhnXbRoVQ+p/zS6adxPRi0fICeladDXeNy
GJWtyrDWpsHxB6uLwNSkV5Bh2KOQAl9xnqcrPhokFJqFNuyAvo6iwnWLADDuCyjB5TCY1UnU5/wp
L2vnTFZ9DBwCOByugWD34frqLKDiRcjxw3sRSilnNautNXBl0ag0/Q0Y8Z6rQNK9ZW/j6KarOjk0
nKf7PG2MoBggezcrSX1FRAM1ldnE1JIOJt8KC5f/ff/djlUl3p8PgkYLpx0iQzjHPz+f2epdlyNr
Xavl6AQ2b24HE1BLZhJxgWwQ3r5wfwrNDuUuVjkOCPZ2AoIW6+l1YqVndE2OYyGeBmgF+L8hA1gy
Ceto0zUD2n/qaLrrOS+MLcSYSl8XaAWXttQj18yq+8I2PBO1Qi8vM7bN0IKpyvmisPmDWjF7M02p
FiUtV3e6uljzJhCet0roJfJh3LbMGVZO7lTR1CgilCpl2EbogvfwAD/3Yo+S2WUqQBUtguTLlLR3
8MKHD+/wUebQBkrWVVeNcIahM0XZqTfvAQSANzgar50YVyPQVFqHTJpZRee7osAWzVRI+if6PIfp
aA4eRPVsNL71acWhr+5BuMw8g/A5vov98awoMS8eKdi+x4tUDsVISGIka7eAh+tMyz6AETvbCgJy
f3qQpISlVJ/uhqKBYTCEiL0Uq2QHGhJDg/mc/sDJYWJA2GVhlOCMBcQYC+HzmuRuarrQ90k3EHCZ
V4k9oUCo9AfOxypUqBzQA4ZLBVXnXdrQPIRAc7GdbLLRFrGXDoiHztML6msTOq2QQ0G3dxb6fV8Z
f/6RJCa8QVqDb0kOc7pGQZO6ZiiRKnlRRWXjdntpZi/f77RjGBVeMkyeIA2r42YIXYPjBcGAIflj
bUs3d1eiGKEspJToZ+hjDato2DOIeXIubNmt4FPJ0gyVbK0zd3Qgd2o/yEu30yY/HRt4SoOCF3S0
RlA3JnnV2PwOjsHqXoezmf/9Y0OiA6nTp9COB4cPOTIl3A2QnR+fhBOYF2xOhLL+4wRxEka3cm59
2JSXD1o7y0g1JNi+g6UHknTa3rVhX+q68spMpgYSqbm2T/IMQs6uuzGp+WDNurbXLDD/O4mCLC8g
KDRB/AaFyiYFwBC6ezqke+icbWfYaG8rARWWxr3OymL6Yc3c7wcUvXu7Qy6RlPu+Yvl2dBaZtPEV
5jMEvsR4wwZBJ0GoMwk75SERwliJFkU30gNawbMOhhlz0qzes4zaYoAbTKa2qV1cPXFff1HpdKNY
kt5qjhIZc+NEOkyk4cRk7qTK33LFdjdVScIUAs1hw+yw0QtIwxqgwfQWPA/IVGFRjnmPlq4FQcwx
0UO9T80AwcC4mhPV3LnTwZjSAVJr6KiAJwRu5O49N1J6+thMLY0kgDLTZJF1bygt3LnH8ULnTubB
UZVfqzPEd9NM2eWyMgMgzmByXiU0poN4xpryZqPLb2rdeOWplnnv4b3PpgcTqFGdEid+Xzq2mQF2
kyRpZLsLc4hwazNqTeIrNWc7+NBbqPkPnQeD9i6EoQfZTbyM2AgcxvKBZYkNk4IMuUnqZI34OoKJ
neEWRsoHQ6IJWheds38fW3UpXY+99tyo8KX9Y3mYgB6p4Lpvk6SAWzTJkVulaAHZ5S8nmRw0VNBc
0hJ2Odb1w/s7m5H2rIyUknVmDmSVjoXlNTQpV33J798TLiCHUj+ZVrYizNtk1HDeLr+pmoCqMDPU
8UZ79EHWNoLJ7o2rSbKtYsD7plVnGALqJIC5l7ZBTgL8VoLzr+ZQ+E0zBxy6gsmooVmyV5LUjYwi
v3Kb0dwBHd56OoBv/oSPtuL4asGs92/J3IBFPdFqnQkXNiy3QpCVDXD+tQV8VEVJc2Fy3gRd8SCh
BADogkm89/Vr0t6MrREIj2nCc3RmwTfIV4L3bOAfWR7abXCSQjs3NgH96ID9UFE0TNJ5ywYD2AS+
s/rG3oJCkW/yVHtO1Yxd6RW09LS6RQ61qHQoXWP9LNOVJs01FmV7gW8MgwlpJl1oG2P54LA094ER
myFpkT3K1qEXxgScVGpxr80huh+wIX2GfxeDqgg8DXRASXYt9NEe5kpxVlZaIkoPyY3iaCu7FAgK
2lCsrRGNRwry8xqqzvxmTI2ggex4B8k8MEw1cvH+w83owknG7tkeZmsmW1ukz25V0fic2cAVsN4N
2YCK7CCbPNBbsvhUlPAqWj59ysgGCBFcIaYcICqI2kDbHRusFPoPPY/SbjxIt3roFWluyxoMq9FC
rj24fFM3+Ldqa4xhV8lkZWTQ90oVa/0et6WExXThGl1Q1w7w973+2KcM/DDGlO37lnpP8WU17uSc
vmVpVW+7qVJvp8SBVzkr7hiHNF+v6JfExIvV5/pR0YAqSrR6D7U4bcVbCMF2Re25qsT+oFM2Pbfm
eGu0VbeRGoTFysTCidFVQrlQKsOGylz+kOkAigfqci0yKkY39azDChtQpd6V8yYFJHBfwdB9XrI8
xYCuvwP54fcUs5hbJ3g/CAGgQI9y0sWqGTKGn+b9H1PCvVrbcIDRNqnr4JpjWXtdKy2vGqTmt7IT
N3yCj1miqrC4LqVEo7JnQQ1P39CpDPnHd0+Lgm7TQkmjrpzMXVEn+D9pmTs2VdIr8VULoLIvTafw
3wNJpo73FPjC4P0BKxsQMn3qjYs0wWJxRBOkQh2C98tYJ3Fi9/pm4Dq5HwztcTDh4dj3rH8qN507
oGfWq9dT3w63Nh1wztNc9ad5RNXHcbpr2F6LXaYolm+iu98kNtolhNEg10wg2GCBwJb7dQfxkWo2
64tO97meTD7OHn6JYx3REQK+22wq798P7N6Eo/RAeLWSI75uk6P+tsz4/eICU0uEwSEhgeiLKRpN
SW4y9yJpzW4/qsO9myvzRkILOHQ4lMA6Syk80ZfKeuqdIjDqoYiKOdeBQfRGvdQvtdxKQYzqqDem
m64qlOumV+z/S915JcmNZWl6K7UBpEGLVwjXKhQZES+wECS01tjDLGTW0RubD8GqatKZnTFpY23W
Y5ZJq0oyCAcc995z/vOLNVP4cJ+XFwETsFVTN/H2YzGX/jh7Wt41K2kw77VAqyGNWdNzH2q4x/ci
LsCivgo4kWQ1nta5rxNZuvRbjTIVJwysHR824C4jZBz+fPVkpCIUJ/p0fxbjQymULOq+nA9lJbU/
vrePJzIKRb9SBAHB+nIy+/TSvjg3WzOQyacy8Dv22/B1SIyVXyrrri72w+T7ENV0GHtJuEnD7lYe
Qv+bKvRex5KuTP/GimJp13VNvDEUFmA/BNr+ORgKaz1/fLOjLySIFor02GnWLteaGgJFc4owYdpn
s2quBaf2iP6s7ao181MQiHTYpbTFSpq9tEbr4HSZGbqyTGhWGuJZHPeWctFzIYMoK4uvsdoke1Pu
74bSCA9CMMrrLGwe9NJiju7P/r4z/DV5udOWUYr5o7So9Sqk1mMIzD50ge1JKHniPw+TUT4JAgbk
kRh/y7W30uike7UxpPum7ffyIIpuiQGjp9Bj24WBz+bHAfmxoeJ1JOxazkpHGNN63Yhiv1FCOdqN
ZU1MGFtukEkRr02hfFdJhxL7MXcNMyruhii2fpwFYEuvH8sfwMXfCwkNSJMWx49fTKHu1j9a5YJW
wI6yqpxW0lm+lK3KCKXFSGKEpGfnbWB6QzBZrh4krl7qEC79oBgO6lG+RFPI0qkHwovMfJ/mZe71
Xa6uisGN1NjYCK1Q2nOS5xdhTp8+DnvBDO9zQw2OWoUHtiIA5spNtRLUZLr4xJrBalAyt0DveJyy
YZUTCk/BhQOSXKxFOoBtIZaFl1f5fvCLQyG1+KAyVF4B+dlZUwwQgOkQqcTaxRUjlY6xotPmdiA2
gnamLDe9PCspJwMecOH3400+xAuT/FR32B9ESQDJchLyQ9F1iMKSxiBgzPj+sSBENav3qpwK2NKE
Bi63bADpbNQnTAa0o2A8D0qIqQHCBlic6kve9Kpn8gYgCrBkd9akSzVn1TGzENP3eSoDKsf9Nh+6
r4Vs0MCa0DCrPA0PyO9CT4omdSeLReMNcjBdYiMIUOjk6cWa81uhH6onf541b/reBUm4k4au3OaN
dEz5c4e6aWn8l9fko/hMBxXqcQAxV9ajzB76BrdFniAPjC8zlS7mUIZem+kEavNNOoacFafKCMeN
2DU5BXf7gG9SeScq7fPU8UNyOWGZHs/ANGrmGhysx3ipDyuxzm+ojQc7ggDp+ZZ2l1bTGg+SR6NR
q60qwcFB3r0dtfkxTlvlILe55tZdTvvJgGJrzjHs2VaXsKyhO+q18BKLZuLJg9R4SlNANMJM8Ygf
xhcB5GRVWbGwjlqztst0gsVF7OhaLB5+vDJ1MtyyCxUUNuZTy2RvRX9vgi626SrKesVOA7VZqWNo
7Xqfz1JJxP9MqXn8eHKk9JnHKoWvDMiyN9WbQFSCY4xnFgFpUmkTUxvuzLmcXaH3g6d4GQ42+WA4
VRDOTj/P1jkcFPMk472ThX18Q0Fij2VfnOZubxmpW9bV94i94fbjl7ntAPvETZGowWWmET7U5ZlF
Lq6Euik3+WBqXzSVTAgpfRsJLTvVJAn+eCnUWqGYYYfldI7d2PQzyNxBtEWdNGzVWsM7pB7Kk1zJ
ue58rMIw6zq79Ofg+PHLqMwESBmImXwfSk8cxNlb3uJSjqJVWJn9JN7m5rRLkqQ+jRMTMw6MfTVP
7UHNyjtTbzCSAYao4X/rEKuarF+PUd3QV8jJnojWclURBlkLKj5OfRNFD/W0EnI/tjWhz45VK4r7
oZ+oZDpI8Gomb2owH9ZpE+78ZNnYWit6rLL2SdBy0+2EKvI+sMOPXzhEcGzStPTLJEvqdtC0b32n
xyusxKlqi1CyK6uTHBW2m9vKQb0TNN+kmmEf9oVOdBqR+8UY3gA29Kn43WqYYrDcEM4NbKqtkFW9
ndZKdaPUiAWSVms3Zay/1GKf7qZJOdcLrWsoG8EuxSxbU6rBpF7WnpGUt6omDLj1wWFdjtxMouUa
8Uh6VMOY3bsL96FZaHshLR7Y9xpbDhXR9qlb9okIax+N2S4xsu6Qk5OCZVrVu2lbP45BbJyUND2N
wfCsLvBz2ckzOtlJuTR5s560jGo+ScY9AQUb+GLfKyigl3iIDlLS2hUXJpiDI17NWWlDEk3UlqMX
+9muGXQI57Oh3rVDe9B66P95YMCDrBPvA70OhjbELR4xBvsVHKJQHD3KOrqlqJs2pZEDvSlxcaj0
pt50vlXfiFayX/6tUmh2ZR3esXWpWhi5uIarN01t3DRSSTiICG7aCvXshcL7iPku1X8470OjvmhM
BSDxDDXKzM7XbDWXDGpCHuiPix5TXTDuAyWVXrEaKD3i4INjuvwSWFHpVIVqudXH2xfEy6vcfQ9y
mUZspqJn7D+vskYRbw3M97aikdK6d/Kw6WAEOIOoIfPosn4zCHnpkJV4mxZzsBP9lhTIdukPK9hL
QaLpO2EoBOpwqOmGmhjbSJrF7VMmsmb0QR2ddsrYShs58KCsZ7ZW+MNNIATlWqlM9aHMeYQWIHqs
l9qhCVHN1AtOHMtY8fWNqh3MpS9NonMaj9ASYxVi/3JoBnW+M4Sqds1I6bxI4HuGV7ks7UbpUhfv
92xVBGqyblMfzFH3xduPhiFfJhnFAjX5qHR0plGPBQrcL1PZ605ZNDYWsvWGMLxk45u4dEL4nF2k
FI1j1TkzHSPcFKGACCjRd0bhm2vVGpa3xDhkQ+50Pt0FD6R4FMjlxKmEfgT3BAPTmvyEBygFHcXv
J8D8BwXq54GFyuRvEY1hUwdTCXTuV5Cx4DWSizpItkpGyJo8Dh6f16IrSLutGBQnc1bLOy19jIfa
v6nzYlMv6IY+GPuPQU5VWRiCDN24qWbd08e+2QYdiMw0M7MeivYoKH1xlOeYDkELXX9uA1dJjO42
h4NbDFN9E2XWExS9YD9mZu39X8C62oKWX90izGENKgpoOqlFV2h6p7S4imhdusWq3XQHoWvBmsvW
7sokWUdsGrdGauw/5opNrVtO5ssF2q1xdkd95H+lAsKpjyZnrL5WUg0vSjJC9Bt1vCPY+iIlJXVE
mEqrjyo/6MxvuIlEp3kYDqWfbLLF2TA3g2FPgu25F7r6IGNrvA6h9dkTjnOHCmWn3UeTHVQc17QU
yj4xfOXUN6YdWca8GTvsbbO2qNdWqCfOfxalPqaAdkeqgStI07QnEmriTlrs64JZYlQgTB7Xir2I
dLsPRPS/YQ5/X2T885ej+v9yoP8LEeV/BvNkIaL912P6dfeS/TyBX/70jwk8+XV/AELBrjSx11jk
1v+awC+/w1yMMTrsy4/h/L8n8JLyB6YSjOxZmiDj4jKf/ecAnt/iBygSwNPJ1rTMvzN+/93+BuNB
OAAMDDEDZFdZ5sA/zWn6qRasDNXSWXpLTtoS8Pg13bf7dD/vZi/2CAv2nfEzZ0flN8noctUl+ZpQ
kcVv9OqqpVK2hj5Z6bk39dWS8JjAK58H8zCosqtaI+A6XpaC+NRDgwoKVLs1FGBF24xUWkV63zNl
LVp6MSgCQhawATfbCkxA7qWzmZXbQGMPLYJVB50uVQq3H3RbNb91qrhRZvBPOXdVUEg78AVbpR1K
iFHLKpwsy/wyFsE5lAObwabdMMxuRpzkB8jTWuLVM+iXIKwTUeSHDWvTcFqN2ou8eAJVmriCxLVt
JmmdS/pKVgynrrojfH/EzYW+j6IZwL312Pa8Sbntwk1g0LI0j3FJUR6s/CJ3p0z2VLHZyDktn+WD
hYRPMEG91ifpZYydtMLgNo7XfKOejD5tRMdcWP0qIXO+snA0l9mFSfkjP7MHkVYe5N58UrIbINz7
SXkiZ8gpR4v84pcRfDVoHxMJhmzWeAXFBmGpWOxvrda4CcwUZJcASLVfl8VwHvJuVUXlZe5MZ1TY
BWPBlf15G5nFysyC7agQn6lSvg+BK4eDE2uTLRbd10lNnaRIV5ImbwWx3jAYPKWc81lcdDgfhxcB
hEcFiZr83lHIZ200+d7Cp60yUHtUo92mgicZ51C59U/V96GlFcnoVbCD6KaWal2+tZAD5C0KmWqj
EeIonOK4WdMh6DoyBSaGwm0B1VtLs00rlt6k0XJw1K30TLr0QrjNZ/W2yy9tpX9VpHHXlo1LhgU1
Bd7RmqBtksrcmWa54325F6GIm123bZv+0FSW003TqjVyZ0i6VZrqCILTrZ9WGxO8NOqKtdB/jeKB
Yrd1wHpWGDOvErlesew3am+dEz29zdVxp3RYtBqtE7c5ztA9f5bBIqmjJTwtpZBInJDPEcoWc6Zg
osCwUC425XuCaZ7c5Xd1DOcRmYJSEyJfNY6P7E81IpQNEqG3/jamypgKdTOllkMEVWXD3ZycbNBu
DEwsLNWu+68xvpyCQIqQSjxvzkBW0S5RWZxHw50wcNRuxnh2q8JO1sI35iMxQPk6uQ8eqsBTkBrX
6He1Md00enaD5VwhGl7gN2u5mB9pUaFhEDhsqiZZAuR4ORaaCLnsknXSqIB8heZ7dajeYzK2zQAG
7C6q34R4Uh0aE+yOLcl3ClYgVBXEuSJJmbK4L3TF7isYKLz8rSpt9DmjwijdbDS5NQn1ZUAuCAmN
DUVrG4+e1oiHgoIcPNWVEEhqi0J+XwSWV5TN2WgRQ6tfS/KdYnzsBpCpZvw285racw9EPuhroTRQ
Uz6F44vJcChkR6oi8z2olBsJZnU5VJtoFtxEkd6iGlxLQzExdLdUuSR8afuweDUqyyubjl66+ho2
MVeo5LuyQOyqWNWmSK2NUuWH2h8LXijjbQrrEySBm3Zq3AyL3UllIChFXtAWu16QUqfOUPfoFvTa
xGItq6hnp8YRZPW1GFdVuB3abdpLj5lvPavlTOBoXnohseAlIBzieCAlhFDU846sNPliHfw81sUm
sSQm9O9IupGN9+vUVN8bRgNZIt4mTXXs5crLAjy/aX6i6FBpD1Gwy4TqBnNlD/M4TyauqUqRU08p
vo6BPZU5WmXtLgSjylTpyBjIa3vDy5hrW+ULhtp24kNcyWRH1h4RozusTLdBDC3n8XuQ9l9bIg1k
Mduk1XhOFP52Zdi2fr+mL0DdNdh1kTja9EUUxlVsvAQNMWrxW1u0p0Ru3Tx9pzHeFNqbKM+3irUr
guSLOuA3LZmOXEqncaQhILQv0UNoCJIN9+0YxqoXJ6ZTAzem07OpjUeVUAy/Nh+xxg8blNYWWXg6
PS4MhrD4ThifXavPUWuJjCGFU8kIBiES4isz2xhIAnTfFlQErmyLs/KlTJCTzOdBfpyEh2YYqDgT
DxTRoyvHqtbRh406ts4oKOtl2GhKtVep1U5nLNH75bHpsseqg4vQSjeNWUGEmrdif6PIzaUWTgnY
1FCKjtoViISfTRU7CF9Q7FgFD5VvedOB/V5ScdhkjEkF7SbXJneyEluZRLeY471U6YdEM++JOdUd
WRJeYuNhjJgDSCbBQ7Gbk65at4JNxYMvuXY3iC+WjsDoseCrLVUq1p4QNoHdWeNIbUKvGCdbJg1R
qpqNP7W7WpIyuKXdlomUYSKFYvao+jvGeSUyb7Q3TmxIsW2hHgqNeGfqD8wjDnnzTVdzvPQrHZ2O
BBiswYDhj0nL/OlsFS+t9FzDsJrSilyG/KJYc+z0lbzXRERbeU9QfN597fzutpewqDB6RyzfZc4Y
EJuXfDS8YhrA4g1G4zUuEOneypno9XG0zIc8OcfOQgsdlp+rAA/UaL9axKglIICM+4vwPQnVc94/
zzJoeraJ+ninGrmtMA5JGV50fbyKumxTIjDwfdMzKjqo3HeLxL8TFBYBx3LEA83kA6XRvqxUZrHC
zixKgKD2K5y222jsnoREdPv5fkxeWz5ArDAdD/rbgC86k+/VMWVKdPCVmyj1cekKQCUlPjHVjV5e
hpyhJUJLZEyd8ZKCy+aJvIKc6RjMTfRvZVtBDZo/9O2BlK+ACqg5yD0dZHsSNHuuA9QXn8VL/k7m
vyoGr/guhaQ0UeVTDAKOa7xUgIR28bwImAcXAjLOFMysyk+DlH7TI11d9kpOHAshxNncpAYd7sS+
Zcj9PUdBKHSf2G3/Lmj5uBDiCyiiIKfXGta+FuOwlIXl/gaPKs4LTTtDrTA6LCdHR4sUrYztp7He
f15j/+dlr4i1kEZjpRm5rHjTuqIjfsEkJr7IlsNZtIpfJdJmHVm25+/Jk/8ahbb/CQVMXiCEn/pv
/LIo8okUskwENcZv7nhNJQ6xoGvpeUbEE91GGyoTwhPUs+n2jryatjOyF0e0g5V1aCQnfGb+/1ML
dvlxrZ95uVfUnd8+wRUCIPZiNRWBzieIH4yI7V5/L+vPPI3+7DkbBvGBqCw1lAPLh/ipg/IjjtZ2
btJzVZkYu5g43kB2s7PhtYtwk0h5fUMqLV/65L26Yth93JwJfRqbS3jaNIS/XjdUkmSalTA769mw
nvW1lH/R1PvGX3Sya2N6/PuP8uerQQj/+S5N2J1wT3weZUkvsVX7r0F289eX+N1okGYWJYUMEY8K
FAHfr9eAmC2WNaUIr4u0mma73I7pk7xbDBvkS6M/iGf1zJAf4NBOYf+u//ryf/I8f7n61XqJjMRH
n9jm5zq+tWoGn+PCWLxAD7Ol/G0Wws+oZcsXdLU+frngVROcMIPuaoY6hFv7azLTV0WxUu3O5Qxd
j+Mnd/cnS2F5tLwnJHnjWXf1bCluNKuo5vw8NgiKpC9jxWzlk5CUK8BteSMx9eZd1CHLYfF1dUNA
apnYBEV2HmWMjDj/m+kThuxnV7g6KhIq3qYz8uwszJqrYcOnUXn/9WvwJ8v5l5u4OhaqOtYzU+Qm
VISjyoZZ8jrc1Gtj+9eXuWYe//NhqSjlRCCh3xz4krgUKZG67CMPW3ZCJz2DIbMnpxtx87dN5JZv
xoBLatEa/u7ExwhBFQuhzc4JLSACrvXETjz2n2V0XTNpP24Ko1oDkSohMuTF/7qCAznAkE+3Ml7p
5CS56SqjlRmc1gZ+WTFXtVbJ179+jn9yirNh/PuK1hWOHelayHjKXN650VXmL4X5vWeA1pmfiOn/
9Pv6+UJX2y25rb3qi9yaZvduvzU7d9xEjraeXDCGBbfY/PWNaX96Z+hK0GEYS87BIjn46VzRlAKa
zjRm5wLjslA8tVN+D6Q208ZBkVGVmOWVw6B5artNYpwVcphqoXKMWaKenk9mnjhhuGeGYA6X2g+w
5nmF9qj2VFlK7+q9hRlF/FprghfjkOTH9V2hZVu1C7EtHVVbbDNK3BFX93wlxTEsyZu6Z1hd4psV
JW7fJRu489sw0WQHrQheINnoVKr1TYu2dX/u07u4C8Q9eMPGxysGonT/qBPfVqfrtL//eFb/DZj0
/29yR/SGP702i5zyN71j84/Nt5f6HVnY8c0t8pf0/Wcc+uMv+KcUTPljETcypSMbhTVh8Ff/0D4a
QMoqmkMytci1Rb/Luv2XFEyTQa/BhQknkUViy/mhfynBNOUPmmFI3eRxqmz8VL5/Q/mo/M60hvKO
0QznB5E7iEauaow2sHTBR0u1M4XDDAkOTxIYwHUVrkqjumlyqM0dKWv4cUHcXCBaU40U8q/Fo4G5
tDMJk+7oMONGOMZ0hbmC+xxIUBsfprJK3ajJIjevM0ZW8c63ZlZuN9BCCTHFREPge1yonSdrpQOX
kGzDhOQEIxo8sgN41bvQE9BoMSWKAT5MMcGBBjtBnx9J9VT3MjEiB1wXC6+NLLgXsta6hpZGtPz9
2cqLYt1L7b4y58SJREVzfebtdmXKmZPm8Cu0ZjcJ41MiFKuym+4FuWdIir2uNVhb1YSuXYQLmmAR
vKtkezFjOG+0+hbySg4ORM1ZDViHCTmSEcvqTybqrX2vbCOx77wYLkMyJehWwLFtOVBe4VL1G1UQ
b5syjF1xVC3G9lRZVZ3ZBWHYdiGvuDNoUH15jtHtOFNAqxpnN8VMP18jRR7icXARy+40E2+KSgLE
aBQSCvXBOhZ5+22eqtJOy/w5qBvY7qCYYX7CImZw/Qo7G0lC/SFLT4MQTHBBRDCPANgRYRDtdJd1
RJ82XmRlIGAM901IGtw81lIi+1dRyi8ZIpq1CM4EFJBgsxyIr5x9GTnaw6PQ57uoczO/WFn+fYzS
jMz4Blwxn1IvDbCdCCtYc0nFFK5yzRmC+kRWFgCNBYXKGu5V2EVM1cYSRi0GIqrUgPPMTjDiIMNg
INNXEJ7GEuPjuN1k/rzONQl/JKg1dSS+RcrXIqJVZnqdNrpLXoPw45ZCA3ZtmDpRClW3HoEajXwE
bzQjR1GCVZJBoMpybwRzgDmTxrU3zILXNOJTYiQOSUVbse1PVY29nFrBIFXRTgEuTG1zqzGFtmQF
Md4pFyqmCKqdN4cZkBY7FuCj3I1qHRkZTpmpLKznQn0LSn5WLCfNUbrEa8p0BCrVd/4IHiggE0a0
JRvGRkNqAva/sJAGRFGm39mCND9aI98RntwJDAIGmElmnhQTKyRtOGqBcZNbaB9jiAMp6K4TKk5R
EL844CJTdSROibe9huqkTNK3VAL3T304GgDKlgKvN9g0Mn49c7PqAGiRq/FUhLVh5Os4jl1L96zm
KdEap4USnuBXGSvjllMMBttKAinsC8M24ecQ2WxHenxX5cG+6UoMeYYU6NvUEGkCGLa4FhJtIb22
fK1G3Tzgn+gFyXxMshnyl49ooGvQLwjA9wRglKXVu2KHEyEjByxG57Xlx7si1DaNoOI3JfcJSNF7
Xg4XaY5ffHFhMLVGBW+nlZ14vOEeG7dC/29LIQZFOab0SBXAPPGjMsQD+RRkRrYZ8os8ExyxqXZa
wj5XLia880JCF0oQT2v+3lTDj07kbx2f/y/D2l9MA9bfikWL31zPff8HTnSR/P3V4XqP8Dpith4V
/2DdorjOo7fiH+/f0n+c3/7jf7/kxT/+43/l7/y3X87b5e/853kr/4GZnMmMU5b+Nd7953krMcI1
cPTXyJEnPmbJj/j3efsHJymGtvwecAJ2BD8duMYfyI/4MWprjZP6b45+r/pP8izJx1AYI8ORWAyE
r9q1JPWnIfWTxpWdTBWdnqARIX5ScE0y8tpelEBi+KoItHLpJ2DC9fz3t0tf9XFaJwp6IcdkSyqY
hfn4uYyNIw4shSk5Sn51oA9n1ptwCCvYzzC+qp5NRdhYoW8HqL/RFUDIz7fo3b2gLkEnq5OlMneT
5mVvc8lQcTjt8T8tV+lsrSZB2jeisrVmjJHlTaBGrmXKqzmMViAs+3GsIOnLx9bU1mH0ybR7KZ5+
7vN/3OzyJiBwx0rvWs/XGWAyHNMN3nOFLfhoOsXOM9AhVeGjobxq7EqDpTt+GLixiiuPeqzBgQWD
2+p2BUQlhBJq3a0g8H/STl/7Vf/4aEB0sP1INFc+epCfeowewnaq5Ew8O9m0C2Va4zbrNPH7yGea
hHQRtbmzJNh68mT24Sed9p9eHTziI4obpwHzqnfLYLAralQ1riYGNg7d8cS0pcVgebqR8WVTVI4a
cmR1jPDSSvjs6qyj376WhQUlYnSrIuy7egczDKLmsqsblCykL0b9qsY+Hq7jvZGITqblNqMyTIhD
jkZ/nSNY7ibzkAd4C0Akgrn4CRx0bfyxfBe4WUNi0GUycggE/LXfg4ENXQvJjitqgmRPHCt2fy5D
lN5aawp2Kw8vxGEyBxLXas/QIdSYXJDCq9tVDIM5stx5ii7DrH+LqqHAoFZiNpggKejeU7WfHa2E
7BDn4mbUirPVlamTNZ1sB9n0YIT8v3AasUOttnksvyR1sBXncSsVKhbPNcXl4Haitq46H6u9Sf42
pJllB8L0PfXhi031IZnRhehFM9uDKhmctYzFJuOLUbZPIbnINkIlRpR4AiKKZNy18D3a8UnAiYQJ
ExVgyrgrtszXdKrxxJsllDR9N6IV6HeRIAt2N86fyX6X/e0n/O3jgWuaZNLDIEgFtPr1gadBWfpy
zHA1Dl78gMqvfcXqEhVeaByj8kEL75nv0n68Bfey8SY1D6p5E90JiH5/OlUuv6PU6tLX/PZBQGhk
rN7A6z+gh59WIZKYwuwlkTcxDy9JiQExeNEb+9pOjK3ZRmCVOyjN1jUNNRWb/yYy/8tgjGX6V7me
3sdaekFofxcZEfzG6BDGmF1Eb+NgnfO0wY8dm4Gy1jYLwYbAkEugnAdJPAxImjs9u1VmfZP25cmo
zUuqtPdY8tilNQQOdXqPHa/kmrX0xIjquWiHW2ISPoNWOCF/u39yakF9RRLHCHP79YtAmTCh9FUa
d6gMe9CtTd1MJ5UB9WJ8wf6BWmda911Ez2Q6TX2mmfKkgHock76//iqug0M/3gljsSEhQoo074+Z
xk9fBYRFpctHnEIiy3cm2END0L32unLO2vQkGS3EiLY7JmLzNLbdReyR0WSWM2cMMwK6j7pgn5pL
aPRMHHGGLyGlAH0o4W0Tyl6AOu2vP6/2J2cLeV34TljMWQCKrh5dmJJoFqe8Oq1ef0XgCM+9t06p
rHpiqa2ESHfgpt+pmfHai+ZdYs1OJhR3Jkpgu/YnJPcMKBukVralEOwjqwZYFvbp8DKweUZJKqq8
7lMO7bGZb6JZfyAdc9FDTkerKT2ZhrrPlX3UhOtChpLMVmGGjaNV5aUq5Fe16VdzXZ5AVJ9TeRmU
Cs0zgd42lgsPgho9pdNiey3dFWnqiWLGq1oFl7FJ100UjrDLEd4LyBfDbPHghI6dMGG2ByO8F7ID
3lefTFR42X57E6HaEZEKV3dxdZKv8EtENT1tUt+6WDB50TK7mQe8zDsYBXiS06ljZF4r1P4TKtb8
CzxLzslFIBCpUmEfKwbGUKCldacPh76qL52SPEgK9xdH7yJGe/ZExUETxtBaqXZFTwB8Ez2HVvkm
tng2GZJAWvv0HBfDOjJTJwds0/t8I9X1adb0J6qj97Edv7SmBF9M+RrK7X2/NtR0HWa7ylD2mlK6
ZcElEg0+9rhuB/+xlMiDLOlpsBA56mHsjNRzMMip65ZTzjDwEJ+NM/rP1GbFH32TXJ952GdSeUnU
5KE16q8KGWdlJJ6z27gXb9VC+ZJLuE7AmCAgLbYLVTvDTXW6AK4VvBifYyOc0lupGb4L5UU3wRxz
5ZsaYsGpVMFDYIFaToln9dLGsMZzE1unBGFItc0S5YJk8hBAL1v+LXP1peduoyw7Cn5/0+X6J0v+
I6Tr190XEg2ma6KCndHvx4CKJWWZmqA1ateus5kO0goD7LuSzK5TmAVKfzdZd+aovmtCc1/p09dY
qAzEV8WuhPkRxOparxZiVpjR5jbNjuL+EAa1ujVKvFMh97To8/Iat1n8IZ8GpdhCx/D8yn8QxvK+
LWCu9BKRCLdaB0tEEounOLNe4eQfIoNsK8G4TYaAEBEtKbxGU3bqQoqaspZDoRRPfpie5X7cwKiM
bbnKFDcr6htePHABwUEt9HVQtc9MGpXlbPzlodF/8OKSTGYoBlZlV/uO3/mSWOHm6gLoPfaRyGvX
bCl0CcognoYIdOz41fi59+PQDZcaq3pXcaKw8q2m1Gs5QLsv+UdVDs5YOViCfAzGfM16eDTTBojK
79b53O9JKaIINt76bviuIkOzzSg9p5bxWYX+2wH0cTcaHZUhsY1e+64ogjLSCtatOwErZPAh4mJy
ENKw6RAjEWG5ttKgofitbSoj/scKJiUDcODg/vV2/ttuzueAhQt3iExVPDCXz/nT6SPqY1n46LDd
GjPmLFcda6RASxLCK96gIjkxLCO/lz+pP64JCrLGZReAd/FLXUIArwqhPI6GFpeu1u3a8iJq/Wng
7nrzmQgBbzAtt678bSXoK12YV0P9xFHupll5j2/UeyY85rm5/uvHcE1K/vhAeChRleuLM4969YE0
P64krLJa14oPongcANPkbFqFWu0O4042ox2uEl7a1K4fNEieiENezlbSDZrykxP22sFo+SwU5fTv
MDcMCXD81+8kFuvB7JH1uVXAIEtSMcTGjChbo+P3krjaDeXoRXm5K7UU3Di1VUG/q6vgUJXBnZUF
Xpbfd0L5yaalL+vrav2xY+kS6T+cl3jX/PqpEr+Za1hCnZs2FbMnvYSRa9SSjed31qSyrZhaaofD
qrSUwh5N8/tkSa42ZBqnp1oR54othaJ6Oo5diCe+92O7I6mlskWUEq20pMX0+DNHUvieZvxNov7w
f6g7j6TH1StNb0XRc96AIwEMelAwBL33EwbJn4QjQILw2FYvoTfWD/LWLaWRlKFBRXRJilQmHYDP
n3NeUyWyaxTiE2nKlzbLSAV38UXveEDXMOSrkL8Iu9deLdzdRjLJayemQsY4mjadN+yleAymatAm
1WKptpRKu4N7357VBlHtVy0bIYQ4HcdODw8q8yN2p6IC8xSE16MrkWWXXZLLOhZY4LG6mqvzzhAc
FQQ6r17oz+RJ2h7xqmdnCK949pvR+Gtba2IryYkMDEPyF1UmOUJB3s3EHNqQYkbvaJgLviWowHKN
sBhKMhyYt+vIuEBGGnBJ1f6IpdUJlWVJpo4s7fA399MGgj/0PdqnKFYxJul5fON/ChS7fhar6BM1
FnuVSTMBteN88jQbDT+eyhZYXH1g7dEkxo5I3bQyvxGokCg4pdkBE1vZ/frNHf2yfn67IwIpHFdb
ufGf1i3Ze9ZVT0Slq1K33nlL4lUvHMUfnd2B9kKqPTRCd/zRbQhu7iSOV7+5/K9ztIdGIQl/7IpJ
tXV/1hYSnzFa/aLWWAKRovYphpWE4DlRNshSnFBcATOnsHcIK2HRq+rtGfxrN+8AGa5WaDgs/ZTp
izJm5XotOXo0lyDiPp/dgS+4Ti34x7gLdjwWnNInga/U/XeMrL8PxBV9PA/1eC/N0eSorQDacNwD
RJ1Ssi0DM/Qly0tAOBefefZUt0mUD0khL1GLcKjGL2EwP545GNNuB1vDbM6JLXj3voRzOu9lXBoN
AjeunDB2D4kgbn0Oj9htn+ogGDflAV2blYxCR4H9jqTVVuLlu65k99TGKTvCNAxyM0k2ValuklL9
yrL35Z0/iWmNRkjmn7MIbBGDpFfYf8Uvi/IgovhakvAK9Z8yPy/LMFwnrPmIgaDm4VeaIaVUNzrC
vgOyNCmTkYeuYXP2VQPoky29wG6+MwDdGSjajyTuShciQESBKQuwkkIMCVcqlJXVHnr9XifSrE+R
zxugd2Kar17PCh79hbw48NC3GS2UGqUet/vbze6XvE87WJBwZbCKbHe9n874vU/IcUr0BKsrUyH8
CJ0XcyWmoOWbET7UxueNXpqb1FZ7vsXr0X9orEClVg0hZCZm3i3ghmU9AIMqzBOCFiIZz+okolnq
+bp6FYTIKN6/UsShaKo3YuCbc4EsPfmkudZRRx6kAlX9XIN8IIvpJq/PVtWIey10czPIpXUYwjKP
swWaTZ5VaBRRckkZIb8yC1oqJhgAvLbi2UtHcxXIWWKAai8gdeujRGnZzRrCEuD5nmd9neK6bMjn
D5WOp2+JdXUg2WohQzCWRSKpViE/F3ESl+RplOP7F4dAt8FgCv6gVGrIZDpMZn/QdCQHGbrQ7Y2z
F7UrTYxmCdR9PdO/wMJzKMmqGRriVwh1LM2gnV+bUGigR2SF/e5WAuzc8ORLKVS8QR4BZn6GkzCu
kVmSCEHJAded0Pl06g3aM1gWhYXldyMXULL4MV1tdZaDFsefTFHLuef6sD2IeCVpKdmzmrNnia/p
s1h3dIJItzfSw2olhaqV6M+B24MO0+G4jYzMArq/3RTKICmqsd9D2snXF2oeyoYnEh75aL+heuEZ
qsy/ep5y6mr6IHRVkpJpvWPds/OXjioK0O2CR86F7YzCOHhe9VgEIXSX2KfiVE9rtexQqOxMkB+a
dGV3UL/YyqxOE8/k8IUwRAeM/Bv/uLPpB+ejXNVcTlfvgfaZnmN98wGYrEa+HWj5wfOVw7fV8t8q
9vxT2t3/2EpOK6L3z8l5/5G9nv/3/8R/ox6HvNCPgtJi+9U/CzYd4sA/FMQqGXLI7oGRYG34Sx2a
t7p0OEAHjsgqSIj/KtmIPcRyRRm5VuIH4c+3/uLq8ZYoyS3iQm7F1zk9/jsIiR/jA0UnQdxeW2mB
mLg+Km1G87v44JwnVUft+fJGSa669x4Ezez1eeI0h5sM+5NVaiReUdyorKAg95RnL3gPY/0VHnrV
poRVFnWk4Yccmtrph6jGxfIogKfvvqAN3SVMWqnuo6Yz00IvM3UXLUSx47y8eiaiK6EKTq4HA1Hs
7VwEXCgeg5tIP7/Jyn6T0/v76ebXZ/zpdKN0kA5USQNshKTf7a2qTx6BCSfg5YBG8oqUHwQubPxG
gquH7KwKTiU4UFrPM0nNchIPSX5fo6KLxIDfJEaoZStJeF8qvVrjDYiDGxK8+AQ+i2JcvKTVW9EI
71ngoxzSepSJN8hOYOez+rNGwmUPx64cF9oTrmHSneB75dp53iK+dMQWku7j1XxuBcKl3w3PxZ+P
+z1wWWzP77+0AsxQiZHIIvKtpvRdT2O7BJnAfcqbZ/QEz1JBdDubKUtv7l7V17UBqPBBIPG3oNRv
ONB/ceGfE6AlAg3nVPTkzTlAS3d4HoWIjFGaFgKfZMagaEYphnemWPXRbnT12cufZsLsfUbZcBV1
zVofoI5WCE6Q3HrDsjMU4zHaK/23fEI1K4Qz0jNQc4PULiEh5r1/s7v/eFT/z8GjAzoHXgN+6Oe7
D2opfTPJpU2Q48gThHZrkIGVyaDXK/8MUv8b1tF/utr+/1gSb5WL/8VCiuvfzX/c/zb2Yze6/KDM
T4z03UIq/YEWpAqFue2Nb6ix/1pIeYuYEvqvAHj9e6wZ0vwyw13vUScVW7cK5v5/LqS9P2SN4oCu
aj3wZnLLh/43FlL1x9I3AFiJpJVEyEDGvL29nwOWd/DigHp+LtPGXeZatA4af+miuREpCs4Oz2MS
PuHvhyOIao4OWQzSk1ujyOK9MR1H0YcN+6mQ8qtNqjQS6xECZoEVhd3TJ9BRZ9E8uJVmtz3xdPx+
+o3/+UEF1zWC58suC6aBmJSRlSgo0IC/HCchNFIk4gb12BeLvf4h7549faqQwd1/42BVYutYlP2O
VI9B4t8+FEYr+bXtRuPOZ+aFIqlB7FHBMyWFuhaaeBuo8CwCAKFqSvylt/7wFHKlSdqZ60BXz0fJ
T/t+LD78Jl/5yfrcwKVqutWgw/n0v+vM8T9qrmgsP/98rrReFOnfFn52u/ifH2dK+8W/jhyS8geo
S4SSdQFav/x3UGZHlIU/iGmVbwCRFnf5F0REkv8Aog6biMK9TM6uzRP+hcmUun8I1DBa6g0UcAzz
/q0TBziQHzYiVDPIM0AxYaYyMSX8KH48coAXP1ea70mz8tMvkZuEo23UoJr65aP25rnxOemLTt8j
Tblutm/T45xgVX3UuEwKKKdiHk/qQc8urM+wfDxRWzuPytpUN/HWc2pTeLiJGaIFZVeWZJ+nwIlv
IM+Ml5OBbJyQZ6Qogt6cqg260NAlK4fcB/juZb9m6dN4d/qd1yTvjmpCbRWsAMiukbLySaZbvjz4
wCIhG77sIppbG1mxlJBxQxeWuoeR9XtOZSHYw85k1nCcP4Rnxjd6FnwT0CCz6ODNNcmR++h8mhCm
9qUNJs9ybbRMc8x0De+IQGE8bKy47y4BafmrN85Ew9hKE+M1e/e9/mccDrQRogV79+5O4Lk3q2xQ
DeR++EhqvqrYL6e76k3kZTyAeGaj/H9TRggWOrBPAkP4ko7aURsGWJZyLOMDn7l4zSGKnIerjhkP
Pld1piMlAi4U2ohuN1cCvffivCR167xxxQn6VJpQNtrTYxKI/Dd3yp0HIU45qiPbnaFLxGXqJPhA
daeGtwM4INB8l05gRqH1Id8g2i8QcHuqiyfWEXHsrbVhs+o6oh2M0vnx8yCtt8jwMpbMYhOjA2e+
lu+vuO/hq2qBdYXBDysKTcwS0o6p250pLxr4WbCmZuP2xukQK56HlZE77rJ0lJcZTtM+cPbnOJw2
Rr0N+ropzNG/NAsr62vL0vZMcVwM2r6I1/kpcUKzXOjLxvaHT0vkuvhvmy8nMkWaOzQLs7LLIdLW
BqKH+DubjU3x2JGv+My508ZpfUs/Y3wEF74J7XBAI9nJpDDIYtCITR/MZP+1VTDcxCLRAdE5RMvV
UYbwNk3RqY8fBCTG7khalH19SxJEPVvqTOWiZ6OgnRAWby+K5JtTDKNlZGPdMC5TI7YIhvvaMB6c
j80ktOFKvMd5H7WJh2Q/6W7VVEyI7LSiflHrKY9Fm6nwMa/aMKHIi2O2VWRGx3hiMtsdlmbOEEJq
QTTjfdlX+v7hM2g+a2TALKF//gzFgTtrJrHl9bvgQ/pBHxdmmiqFPz727Y55a0zVZiAxNs6GviPv
SzxrlUONLgrNyHnb2Vg1A/h7qMfb6urczy11VO15VBOYmHvSLHeYT4T1WbHQAeOZQWtN5etnHE3E
R9Czzv3CJltATeXbhenV8yg5BGeQKDZuom1qyk7mOGCtxVEP8vJEPwn99wxkiO32O1OlLw0CfCtN
aeKRd7dRJk4OdV+wknk09Ccl1LCPk9MUqoX3I3fkqVbEyiQZGT7LBjUVfCZdHjTv0/84hUCDxwXB
LichT8Bh9wsszURZ6BDOhEV+JCp4w1BEkJz6HUbZBmJS9vve3XLhCnlFGSdICDsobJuu1ZudDyg8
qGyhRkHxxvw86PMBKbT5c5BdcH9ERgI9PBEthcLumqmG5AWGi4BmoE6Y4QIq6Pilgb0zu2ClN531
G3L/CmdmOxlKhrJHXVw1W9tVyzVDK3aWyRWUKygQSPxIdAIc1kY4eoIsd+oRePSdOHxOzpdgeDYF
Bwe4i4T4lhXtm3m96n75/cxx110rHnpDadabqcfuEHlyKx+HffW9dRGFw/F9TNLobaAjakuON0Fo
ANI/lqbBpFAsqqBmkQ96K2kiDdKh+EBl1E5Rq0OfQmQASXSEMOyaAqvxa1CyHPcc9yI2M1Ky8a0A
mXCCi9k75LIpmni8szxu39uzDcqvNPhtbZ9tARtdE7vJncYqY+zD7ddF9a1eDtj51Q9CS8TatTcE
aYwgmAPO2H5CE44eRQe4vJnF7BQET6M0M95ApTi5gebdfCqj6w0xm+5YYOUpSDj5Ot6+7E9uotrF
084EBrk7ILneEzhVGcnr6ymb4YUcpov7PJiO0KEeK4q/dTj+iWT06277U/CbNZH+kTNfmgXDehfZ
1UB0ClumddoR9vxdaetHtMOvV/spE/o6I4atPdnbwQsNi7VrIz1sRcOWlfxxyv3vfI5/Inr/dT3O
M8RnFK9+QbidzxICO7o4a22xmw277NVlkVMdlMDb+UCR58+DJ2mqf+ym9RMh7ddL/vSINSoqlR52
xFl3XVnUU/ftrsAhZvRaSIY3+h2H9CdI4y/X+1Y3/y5up1hTZu6HDnwOKwvZixFCikaXrfaNs/13
p8l/kCNoT4Df5Qh+vVYb5Hx3rabjyqGU82zoOZjJLJg0/WQlW22j6nZm36It4E0TBNvobT7N1yDb
pQvl+m8SGX+9jXaUfXcbgdANtOwZSDPJ0ZxqyGHJYqPYQTawYvN3Y6j7Dx5aUkQJxSpcqRhKPz20
Wrw1yA+ZNBXXaNj4wrAOqHbKpnyIQyKmCK97pEQsXTKwIkgd3LuNzhQwj3QDfCtzxgonRbcP+d39
Utm7WTAn8Sz9iobqtLeB+vYygfBEIxGJXM4lR22jnmSWFKg9Q4RyOpg0AseffrAPlVa42XPMrH7H
Wv9HHfvDM7Zn8u9aNNUDt+O7Oc/ogq+4oIjSLYzkVI0/e5R8QjTlwJhZ5LCnORjt3KhafSxL5eDN
Wa7Vzhr3OLVds+NvBlwbFf89N/Stp3+4r596OqkEELPvVJqeQ+Q/jRawRHtnfU91AsmEb9ixZQRs
0Ykw1OmkeCSFoT8kjhLyOKEITKB7L353Tz/Bd369qZ9C+Xc38aJulUhToKvYvea1odFaUQcXoVEa
DmN9iAm1nByf6TLXzZ43bCiGVMMzVDFMNO6v0GlAVDQSCkToqZhSOEPc2OixuBd9uFVPWMwdVCVn
ldJHz8tVVgBfxZfdi/sFVuAecmD9QjW73tzbi6dnbVbgYBUJKXV3KL9uYJagW9pR2G/EkZYgbUHt
yBEjJ0dI/tPH8Stn21Ett167TT9UTE8HQwRkZtYB/rv11/m+s+mB5XENFTNiQ+DEGqDBuUeTqWzI
11qdL+o4Q3ydLVBW4j4mcasZAkcrhNWiflv5SG9Vhusf6bZpw16COpGRnE12cHefPKp0gCdUiANJ
13ijfP8yOH1IU/b5ruXvEg1yEFIGEyXpSx+TAd9dI+yek6ZA/iawn8P3UHE8sn1GOnavDdCvelDG
C87ou/55qk+6pdGVUXIzBKfRDaFreNR/qVFN3CubtP/oDjUkucB36/CpptSYeoqTvG2xNFDRBuO8
zFF70vrxFGQ+O29QmU/OMsidXQIqisvsoE/0oWcLFgxTyai29VDrP1fUkwYI3QxReKPU+7Sp7kVI
ZJFEvgUPGIHpDWh5TmTVmLX1tDmbwPhhXi9cZdj9ijlJ+MOujgQeatfh8HVIgzGijKNognN0nyrm
c6YvYReUsAE3Z4kkuO3KYOeMLhNxIlJHNhXO7DCEWTE6RisoE0CAsgThdzv4Nzbnz3OyDfbBLJLW
BOz5U3z+zGv1rAGInVWqw0EQ6rPgqERfQ44z2vbzsfz4UdvK7pM7b+vpnE0UbpqB511qojmIR0aX
ZmOpqzYw6XWOxrhz5eMe/bmtt0oFxZIATHj329jPPQU9inrVUFMXhJkvU9iCuomCO2jFMeARtY+A
0eRcIdufkeh1cHervsrWnKTV9T7KcDSpkBaJBlaFKPQzrziVP9G3UYoXQZPzFu5ouIH+RB9c94m9
5eb4rgtblSu7R15OXH2wn8xDlK8okhrZV7EOV/o4naahDa0SDExQGloy8e1q/O6Lg8aSLYFY8dn3
CGpy604Ju9o/mYWIbZqkGIwmsZ8bpHqwGjd9G8xukp9S81voDHRFH9fbdAr5C22m7rBOt/7Tacbv
qzcvqDxEhPD1Q2UE39Wi71ZDqKJpFEJzXL7RcmC66n1BoMHVhexOnvHyKfhw9EiFoEHcWQrJ+BV9
wOasyvKK0wjSu46kjgGMltG+K8y6hwq9lmwICkwDbTgpKApKyO84omJWZ4qNNpUbbRk9je6NrANs
M/b/57B2SvMZ9d+HeChPyEg6sZWDU7Ubwgfeh2japnEmNc0iD1CcPn4koxiiEzQqbYjj6NP4qzMB
X2z7A7It736zVwcvAmxl3jg4sG/US30oJ9FEnaLhFE3KRTpRjMTqzqpRPslWBYuM+X5IkA8m7lY3
z/Ngl06ApAh9z0U6/jkr+x9bnOnb8liZ3ZFw83axZ6ITlvbdhWg/B8kQObhapj2objv5zeWy/OSM
8O7WmxAm3trIGHU8NvGOuMl2LrhrW1gTx1nF5UW8VxgS2lgq8kmbWJ+Rd9FulSnKmN84H7tmfUDT
mlWtRuxoGpwJ9CBZ9lGTxO1AW79cWxJ7EGBdIz9k4sivEZ9eUJr30J5Orh/BQdfunJkZ6d1knAkI
8oHT3KHtFQP36QSHDkUokiNvW+2OCP1f/g7+sPjeV/XKg170QpZ68cqX3mtUJhZF9KhD8zXRo8Ts
wfi0KYwY3Tyjs/w8kkmn3PJ4cjMsNzjhiDar26gcspIhjXR6DRH90yITjGTdh4hrPu2OlY6ZBgZD
LROGCPmfPhetjzgldgxfrik+zj7rZLwsmGNW6+XolF+vBX8nHPbfXECcyq5Zbkrk9RdNuWL3rs8c
eLTBM8OJlE9VwgDVIPcopEvpPI/ec/XN2mP1Dq+oje6fBMQMNTO5pWDQa1TBbOC7iWQgr7fLHt0p
5FUHEkpckUZJucsLJlroZhuQfN40uQL20oF3y0hyuOeNOoJC7Q1w/SQ03mWn5CvQTY2f27x37HPs
rrcO63Xh5JNggK/Yhb5DQY7hMzxnA/XxJsFYoH5ouAvOIpNgxcjKduIOrrF80RmyUWTGqyI1YEZj
coUnlzB4rih4ybsGjfHCyJYCGr2zzgMOxak5RfPi9Fqcx9KknrxHpC4nQNNNZPTmbXDPjExNrccD
bF3V4dO5EVcDybeosPZaKmkPqzPF6I01EpEioA3Cumi8LIeoug+JUWuOUXI/un22IimjLbUBbU9g
JBiyDfKtKUH1Wy4WKIT/6D8IZNIOZwHyNZKCZk8dudHmE1pCx4yoXY7K3pR2HiHtpxV96hbl4Gyr
G51DwyTU+35mcoqYnlfskJ1hPHp2LXX4WWWO4PcVFkmO7+m82L67VmdxXvmC8dy+9i5MunFe9GOy
ek4ypz3Jh/T2LjxV8wMq88XG2znSGv3gBDAlvypopKGRXVNFNp6DwA4tCbjP3ZPGgRON8302Dehk
wagHz2mzLsedPjvxvrzGBOv3fCxXTjx9T92SYV/M+I18UZCVyMd4+RDVtyiXUeEAuwjnoJ8/ptKH
yjX17npAv3VKpLVYXsfCtViFX5HFkSzbkvPsf6b1AFCauO0cMRZirwr48p0kC1/nyDct653bl4cJ
SNjg6FvJwLXepjTIls39PFMIX+Hje0PZeLwIsMrDa9hrsylz1QLhj5TkMVu+NhkgSKxVvhXJB1vh
wIk8Gbnzz5b8A9sjVg4Ud7rDpzbhKEexx53Hy6QvjLfq6GX5cw5O2dQne2F4W/jF/rqheMOyUhmd
Y7QPHwwNVnkmC7xg9tB+cpWH6vBNH3LcqBSrlzjgqC3AXVZocXBUA4jahjws+m2GJdo/TTQQ7JJe
M+KDmBueIxjl8DXnmLhO+q0gGaEFix/ihgbiqcBj1j0olpYkmIAsTQHbsGHAYaKCqsaGqZB3oUOg
aLyRPXgbX80xcBKb2n1R2Kmtz3tTzU72HAS53cq18duZ9ijwA8Q7D943d9+0PiOsAJZSD9Xc9iZn
WzO7mdnM9cVrgBigu0bLrw+QhpzkPt+/YcTpRjLwpL5mI4OJ19TwPUkvJL6t7hAfk3SQHT26Pxko
J5nd1U73QFfX7I6V4+40Mx+oyozfjUDOWvIwOxSlUWJ85XStZK/Az3coXrObjzIT+f2VOtEXH/zJ
Vox1loqwn45JWPUD06tMJkC/0/9YlCTAEjkf83WMIJWZ8T3b9lbEQ1sUBOEXDPDMiFFTdvvvUz7p
mm/Tn5f7fMxXZINGezrBSUqcGOE/JyS17I28kxivqC4GTtlFJY5Zynlr703UdW7Ii4/bprZqJIOm
tEqH2SUYyuxsP++v+WcUO8m4ub0GnLXnXmJg5nKAPzBw5+G8ZdCe2qap5v7V2555ijt6+mfMN7fu
GnJ8PE0GwAe17dlcUkG4SAOO443BwYsEnfhefvrg0A6xzdz6Hdr2JxWwbwEdbDx4znBSgej9LJcn
u13cEdK4mQlOUlqItcYTFTXOobAUh0S55OTVeYjNg7TogTFGJOBpVH3plFmINiiamU2AP7/EpZcs
iSje4g4+SopiR7DWxX2Xk+qZyLCPgwjOJjWZANfRc6ck57yLvxCZ6CGBb6jjp2i8nrOuO2k6xzw7
lSw33bXqTqRtjdx/eyJkX3GyEWu55vgbtunsua84JHuritoFdQRWiJWWDpLPtHgCeRjUEDldrG08
U1CHTwP1TkWcZJFd8q+EJK9bDBtHrm2KQReXYg+xdGlljzNHK4fQE3yvNIkWPSRVB7BEBA6Bl3qD
WMg0wLdLJndGApXevf7rmF9s44efYn56AzkWFehR+58fcxEZOGbM8LxmFk+KibIrp+K+Ew875NBK
C0bA2DuF+3Ni+8yEf33lnygmf42Dv1+5xXp8lwXJdTHXvBKI08dizXm1qkv95gj7ZsRqTN46knKO
etwT8A4t67eVjPaQ33MdL7mr3vRVIJOxBCm7pRL15839W+CP/3FSQjJ996/L1X8zvY+fZtElpT4d
Z35WD7/+9/8S2y/+Wa4m/mwBba1AAVVmAdjbXwC59h085lsOM8y5FvPx93q1KPxByg6ENgBxGcOJ
lu/xV72a91pEm6qDCREENOPEfwfYoQi/DBu9C7xX+kZoh0cjKz8FxFnHzcIu4I4BWXz3ApPhfKrm
yqk4uldxnd3Ol/ShnNyLchJO0U5YAiwVZvjPfAkzfSNQW1tUB2nFZ6b+Ln/wrrom5dFWLKpDM+9s
iltx6K5RpKdiDPSuXoX75lAcOrdo5+/Kvf6lbpq58Egv/kVduxdhWc3JSoFI2zXH5Gng1OLEB2FV
P5p1dBHXvJQdkG3Z9qiabKqDv3f3wko5Sav8gW0y4NXq1ma19u0zIGH8yC/SBaV1U+ISYPpQg+o9
lJ16AHMvbNOlfwm1cbUJjtm6vgBPhj23qL6qTbFxkUvaKTsmUrIKvtClPvQe9b24pidpK9yTZR4a
+r57Te/dPXRHfU80DZnwvEtP4p4fO/ErWLdt0hMfTO/l1jvgmMIp18zW6rVzLebeEWJJtfYO3k27
SLuUZ+z6RrHhzoqhsqtnwTE+Ir274MPrdPWUrWoTkaHeSLrNy/NiI+w6Bx9I9U73jd5Ou7eOpAef
svQXPpjpSgbJ+zLiL9HnSdIlV+tO9H21qWfZV6OY+cwfBEftouyaTbHgEkDZKQ5rO43k1ux16uzT
ZbaWtp9jcJN42INCxPfwjr1eHxza+wu3L++oPbSO7X1R+E+jEeKTtO+bxgqOOB41m88G+W02ifaa
xfzTPs1auiT4D5Cjs0hJdGiqYpOuyguk+uu3JoYRtMuXdMiGLxZztghaJX+07wXHD3uKkWGLZKiH
cEfyLThyXzueUHoIj+ALyZ5oLyxRLn4TmYDUTI3g6/lF5CBcMAFH0bWt5B7AAvEVnof24e/vr3SV
fRFi+hZfUx5cM7rjJ1CtlUd7ZZoXF4LwAqkdSeT2E/VOPKjEnC9DvOntoAz30vJ8Cmfh7Mn1Xpfw
0uOLn7US0mHnHa5s1BuFe3jKae/uNbyLy2oFE5Qkar4UdsKlRDboK7kwhvUNO7S/Q027XkG0f3B1
7jSI+jCTkPOgqR48X3TJL8KD3Ea2wNtJvEFGjS7PW3ovMiO7ehosSuSDyIKr19dJ3ieVEZ7w/dWO
500vMOQrklvZPD+pe2H7WXMX5b28R6c4NkryWPrb6uwZt8K23D7BMgJS2esMB+LbLX246e3KrXwt
rtUm/Zg16s2MsnTFyNxm83Ql7Rh58Vd3Us+ELZI8yZJBypRapKfgBkmhWgO7YF6s8qWy03bh28Q1
gpl08ujK7Av8PyMwTZHOpm2UrbLFUH6Q3+stMw19bELMjXro3uh/iE4vQPcMEwbyB8YEl+0cpHYl
SC7yjYaBbkeOmA7p3NJL58D6oB/0A4LftFdNeqZnqDdelLroVxm0ezOX+WH+Unys4hZeFRY9Mj6Y
dlasjPzJvnrobnB0vjCSyhUzIb00JIF5nRmdLjvXfKtfKxo9WXIzN1isXEravdz29uQbyxxzkzl6
pJGCY46tIcCJAwOV4dr2K3pWzFvFflMMWOM0yL1wXe6V8gGc6QJ9/UN0ado50BlT0kFw/8WJ7taR
TGHp7ypWx2ZBkvt4PjWL8MJyUF6yTTs9+F3v+GRRkS7xsdgUPkNTuzONswVNnS2QXWOKABXeeV/F
RO6fH3VlMeJjzon0C4pZoFBotvaHlHYMppfgK2oM2oBH5FZphPZ/H6tzgwyhHvxoRGvfeqe27dAu
ZrfYKI+sa7frRvx1fsiUotqpnF70G/0Xo+0GDoKQqrFp9HNppcIwYi4xb3l0kX2DX3JV9BUMd0e7
SRf6jpm46RyJYJU9x3b3kly8o/CI9uUeaBMN5e/OW0ZKs8gO8UFd0wU7dVLd3B1c5F0zd3cEpySv
zicKLvUq2UtTrLw35xOvESO/7+5O35SPbOMdw0t0Zfc54m18YzO6hTRsfCxnTE9/x8fj+2utHpVV
d8N1C5bk3o6O7IyTfcBTtk8oH3hAblxFHO9GzwoEUEuWj+agujbJssP7oDO4qhutq27qZXNTVsLS
3Wun5Mpq99qHu7THSGN2Mk3Vg3wjfjW5G9AxXwyT4hYfyHCWy7Y3bi/WmueRzqSRMEbe1IH12TdX
ZpvMzqVswHNIG5zTkhWDSZg1awFYQ/2yymtxw0mDtu1wwD+ej8mdhSHbu3zx6rIHYsBbXAEcuVtW
GW3iJ7y+wPDv2juGd3mvHf27zqxkGujgH+4qSb+I7KC7/VyJBV736ortMr/Gu/yUe2InwEUR6cI9
r4jX8s4CwZpUL8K7e2IhFttLp8t0xa7CRrdTyQa1G3R0qdbp6Xmt5xJpUwDrS/LJpQPkC5GmsxVe
GnpNX8O43nyOAPGE6ftYfen7cnXesdnnLGfC/bNO72cEOtevU0WzqtfoxF5e39sJIWz5wXzJZ9NT
eCrWCnAKQwDP4zlcPlnFX95X/sjasckfdKR4gNbKIarhfNNoYPh6dTufmcwMCLmduMfq8PlK788j
I8H7AmCnbLVLeWHHVnbhqWz3nYL1LTgq284hv2i7bF2tz5xjsgXLzVF6tDsV+Rdtx+q7JOdN77Lx
sWKusk1nr1/TJZuthFote95587q/1xKZpeVnna1Zy2nW14lFOb+XgJFo6vLOv6ITDRyeutfulev7
p+bK2NCOvEjHA4ZjRyxP5Zb3wOruW5Mfjgc0jc+3KCysqYI05Ghig9fkfUjSmmNRkvBLyV1MbL6A
VQp/8okKZ3qad5ue6pnaMZ+3844VvFy1bcyO0Nt55Ao+prTlzWotbOMv6YIJD995HpVddEr4L4ss
iClGW3OVQrve5u0I4ucZy2++8jyy4WcL9qxrzn18ZFvZSuwe7Ymm4kTzOmlg5k76tb5Ij/MjW/Tu
Iic+4YFM34GW5H46h/KiPdiatz7/D+8tXXm3ap23bXzgLEF1bNOjSxgF3v+j7ryWW1eSLv0qHXPP
DnhzMRMxdPKitzcIWgAECMK7p5+v1H2mJW619Pc/VxOh070lmkK5rKzMlWsdFeG4VbuU7xHnqbZM
pkzDyed0nZsrZQFFQj3L8eMKMbsC7ngKFm41CE6Msgr/H/murgVma2FBSTDj92ocrpx5ANXk7LKL
V86snujbZpRQqXqibvaUrTsLe2vM/GNJbBZfgmD/2nhtz24qRGcAY/FAY2NWrbUDqCxzm7M0J95O
OrTv7USbt+d2mom/N+wbZRTuIO5Tp9kBIr65+hav2mm6bN+DkzWTpxYZB+lQT+Xn65M0uwID2dnb
DhE6bdaspVm6HFizdlrgnKxo8CCt22lnqxzqM0F5Z+7t1Ldqbc2MjUkKaze15igrzrUZxdG4P+ZW
maELzBE3N2b69LJSt5d9uJffQerRnYlBlmB/OxkbdVKN3ddmrU4ZHX7iFf/DC6/VJtqbUxn2yNMH
0k8XJgQFkCfraC7IuOSr24llX660jTanUT7WLOoVha0HFfs7NjYIJmLmEKkIl9GyGXs7eVqs5Xeo
FdbtrpnZy+uGxMkzUPRwF+/cDelmhR29NNbOyyXq1+/5FuwfLyWbekm6JZ+6x2AToLA9z8bx1IeQ
jN+zOVQWs2IU7dpludQXxZyMjHVw1qRM86mxQibe2BclsXXeNSMBQXiC4LW+088p380k+py6jHi2
rs/l7rqpRtnM2MeIXezyqfxWAcbfOznB4HqRntpFNYqkXr6z1hLTfCaeTzXrjhmx+DmAWs3EX9Sz
BYYxeVUOmoB7kHBYKrPL8rJrRu2UJZf2WoZrrIxVoHCLmAAydwQSzMGAhVqvwOJuGDp2Hb/Kq2CL
DJUlD7W4CxoXSY2TcRlka2UmHeIdnCjTemlT//quThQWRMVIB0dnrS7rRU1seZet8x1xXXUZHPVF
M4PaaksM391YdH1djIoRkvHloj35m3waHMotEozl4sqOhw5O6DEQl2+wa3OgcMzYjjlSl9WxXeg4
z2QulyHaUKf8VM0apsFFi7wrv6VTSg29diBzBOOgHJ0DEf2Tt83G4VJ9kyfxmQm1DumOWap32bEa
aa/FuF3mO2ZPQWYYCHAGu9k6PF925ZJZinYsnom0RlgE6uGd+u4tKaY612cqorQDoS1eyHfO2t1o
a+MQ7qyZcmCz+vnAWDNLPAsP0p4tXmS2INFtr33nUGDmlyBwmi4/bPkzH+EJtFuXdAxfyl4Gsn0x
urybGupop6yjzqBzHfAaPdDW1Zpv83aYAeugTiDiYP61dXq2sgFfVS47Wx56pk6agzy54WICFl/6
m3jKKEZL3oGJYdYwHWv6WPB1KXdzEBCry65lq2SvtyceRjm050LpGtgR6aDi0GFEomW4I+Qvhque
Smva5YWMJDrjUo2LNRkwaXxZNiNswVp9k9bWAZ5YHoiAJsuEtqVxee4swnMzAkPACoKXCWwkLFsH
9U1bB5h6Gih31sFYu0eW+TLtDACwAnYlvXRoiIFSeYujdWgwSsbMfR0bI5AHxixZq3wpT0RnrEOx
pi1MEeuw6QFVXtST/MwrMNjyGJtoF+3DJaJbs84SS4fhsbfeSjmYmGF72xz4ZH6Wzy3hSGOmvolO
45bM491lJVot1lhOeYK5OxqHZtOsXbyrJc88D3e8i/4q6+pgLxgcnjxecjg/JIxFzjeyhaWRtb6w
JC87hgp3Y4oS0tg7e+f8HK2YsoO3r9bR3pgx0AY2WKwAbc5ak2ZsbHkCmTHGT6zPVYbhNmb8faNw
ZGRrY1YuWaQsUWkkzawjprvpNaMQsP4eegKesdkIw9hOXZST+AduGbsBwLVAv9fY8YPCbpYnlx0r
B1JnsZqkNeITh8vemVlzba7MapAeLLd2AspYGckTFs2os4Bpi8YbbHG0at85rDY8zqs+VYVBd475
Kl5hSfjRNththVQX8JiP0xJrtOdAuVVAt8Wd1uf3y97bwxwkaBX23tAbNWPeK36mzVjb8Dxr5xic
rolwVQQJE5eFhTPnK91XrD/HgDrlK8O9E3etI7DbozPP9+KEUMTkovO4lMYux6/xah3FOQFR8FGa
Rft0L04vecohfsPH1WbYzZSpYHUcVZO8vjROcYWTU76PV9VG2hivrDpOcGkUsX+s+ZV1rr6p02bd
vjPGLFHASUcY7RbM8kgakdNfGCStR9JYn1aY2km0wpOe4P8Qs+8lcl+ZYwHUt2aDCw6MwF3QiyMi
2OJR8/2Hd8HLHJHwRq6MTf4xAOUKx3eO6QZ+bmyuWGthx1Oixnk3nJG9APhlDfJ9QJhKDHYpnEJo
IFKSVrg37Tu13/gmx2aDs2/N41WicY5rWh+v0JZ6uI9kUY72Qpu7J2lszRUuB1n55HCh0PBLxSAS
rAhfnE1nwVdVY84Sc9GuJFwCcaC849+corO0cY40wBhvmjHb4R0cebvS5nwWL2CKyNUrVxHWJx5T
u+fIF7eJebrXygGuAC6s4ERfQdZqMdNoV+EDr0RzZBGLvrx3hJeLw1/zKHyNhs+Kz5wM6n0O7GEj
PFidVN+Ch1NXIQwZ4naAH2sjxLNNBTKin8+IvNU4GZ6o3cAb5uavENIzsbzL+miukgkXjGKhiiBh
ynqt9/6CUQ1O/M/1lHM00l9W+z6XGGWG72Ml0mlpLE/LvTWvWTnOhpUdnMJ95x2BYFK4gBQYpam0
gQdGdF6MmdTjUBZnMyPAf3x/xI2NqVioUx8ICc7YuJ6INWIcVewbBwKbT5w4zhqeNKIMh3SZoSnK
Tj7KHMXpDsJbPJmjj2nFB0oB6R71czb3OcKCo7uJ2m6wrmbx1MYTbZced71lMdOXzrWXHKu5uZTm
Kt4OSs3xzt84wttRlF4+NZcV2AWwRBvO43mwSafSnJc+DvFoy4eWxTidOvts5q4rynq75aTdxtty
KjHQExNoA/7OnkrtfTqpT3LdVRfJjDwh14uTv86O+bYks2jtLYZ0oa3SRXSKTtJK2XeOpCQv23RB
ehwKFNL9Itcu2GW7Obn5etFuyoXldm1yJ/HJnFd70Hrarc+n7A23/GoFHomYN29BOHAfgdG8nIj/
vdmb+NQpB525OQeKJ00vJxK4JxLPJKF1EUmgnfSk7ZUVTZFGNXLwVDxJ3MvfnH3J4weHfOGsnD3g
A8D+J2elfXSuPuEIqadklm7VUzWykGTG2+NJxb8oxVjwq3zKGSwcoHSqLmC+Tzbqol206LitqpGz
TrfFSNsXjO6sxgNleCbxJBu3u+uxAxv5RsWnwAd4L88OzhqMTGftEO3wUdRzMudcNDBXWPsYJwcP
spwiiyKGyjlYa/vc2r3gaOE4Oi6uB76Ds/aP12Pu9wrh+Y7rXYojDbiwmF034CjwXJo1lwq+z+qn
02xcTtRFhqdtAB884nL4G/dg7NtFucRL38lvPussGbuHYoQzyOvVHFz2vEaXbSetcTjKE4Ii/pq8
6x5sAz4PToGM3+xvtFVnwyBL+2LWvhVjdWmtef74XC5xqbCZMY4Hq/6y1NacTO4mBSa2S6fCi4j4
D5wQNyp1Ik/UbT3hKNtoG3HgYKAV3AfpoKydtYc7h2RjOnHXOKSbkgmIpwXVWruaSwKHLG6JfuVX
eUflmMzX++t4W58osCOadRQuGqHEQ4oLqayFR4jNXqWr61Zju7KthQ/k8D3OLN/rXKBuB2ljLhxM
2CE8V+tAoeKiWzJhODUfzhr/DofWAS4bXFYxRewt4gxiFj8mcJ0v6zMksgwv+QEL/5IZUc/u0aO+
BGeXJ4Kja2zzFxxjSR/4G7Z1vWzP0jrd8aaIKw5fR3veLmKOcq5FwvVqz/o50QfRTjsM7Ek1EiOQ
7nK7525K4cVwXT0z68baJqsr/HPWrNbj3vRekH4Y1O/ZXN4lzFI1U3fFjMtNMUNjEXCLtAKtzi5m
JxX99NTs4VJo9h6VbadHdaNC7LInWGdvOvIQLAOAD25C5CcWGfvytgcem3Bt2Uvv5SZYic3rkzUy
pvna36dc1CbBXt+044rkU7m+rtQ58b+FRh7MPNajaqLPorUCrcChPSREDMq5eiAgt6vXwBnlfkAu
oF5fCR54rGuSCF1rkZz1mXyA9TA7q4fkfF0KqMOhFiFTomr8ErOO36ytSVQ6Ixh12xEcJFTbrpMd
cWCpIUyd8xaSVoSoO+KTJhe3jqjnWdcK+oogsIkqt4ROeb91Ng8qjjU/2Fe8dREVFaFR2Mb0gXWW
WHbM/kf4ujnLZN/4S7bz8kGyI3xkE8kkZM6/aKeizXZ927mEzIMlgcv6gDqVfHC26qze8B5j2x4K
+kfY9nlJmPQtWieratKhtGudsrcIj1sLZVpvlCmWdPNhCkVEbAY+n9HHElJ7mm+yfTsDqFOP7Hmy
chZMB4f1UsyXsdW25qbat2Nnq001IoJj/cjHlKmzMI9ML9/mL+1DsauBqe2crUhFEqxf0gc6QOx1
LE2kd7KE22rSTLM9ltp5ySfNvtjD20xkMzxJeZcKrllxFkFYylmBB85uZ4cPqDOPgZ8ai+vZW7Qj
RerJ5ASUt+suX7czfd6O21nDk1TkCwjU+itOh3bD9R3ZwLV49JbQsjkLluGp3XBstCPC883kI5Yf
LINVss+1bra/rvK1u5IPb/qcHoKSd0TsWyay7C7Ju07LRWdOTLsda1PiwiSZAPbMa0rRKqkLufDR
PKbcCqbyhmDzXt0wKp0jKQD6D/qVuZtjEbkZZ7NiDPyGx0tPGZE92HqO6vEqhoTzLFvZm4x6mznT
sklP/IVdZhZiw7G/4hPx9PAELq3ZU+vPiYVmyIZDdH/Z8p3yjr+kNLEPTwWhAXI6K/YgPyCqwGgR
TpdWhbiZeyeRjzDnN7ae6Pd1lQgIHGAiMEbz9FBNCg5SF1zZXJr655bdJfIME2dHlcI6xritmSaT
BLC7c5c6qedqokzZXQRcWXG3szQBkM+WkmckQNjGnNKg7xVyzcoWrdmPlWcem6k2eSELWJ1ZzUwt
+NK6ezm5q+JcrgUgaC62ZD1yd9eVMuXpOLH0jT23j0jpTf1lMykv/RsLJxad1KY16W2W7YI1Sv7Z
PjKJ52pCt6850XR7I2+kqTor18KQJJQlpOv8YGNQLPaMPBOtNUZfeavHV3ySFu14ZkOfC+MjsuTS
1l1imM5Uj+xYsh6riUwAq12eVROyQOzNbXhiHs15uXF45CtsYsQDdvU4PCkrjOLGX+lzwOYrttpl
UIsNpExvK+/EguP7pwxRIKYnP4Wn9GRuEqZF7Erp/XaO1/IGbNO+4ouO9vzmAM5iReHMtIACzPlV
GIzOwTibHNVES7Ye2SZgAWxbaIxRdDzVB2lSTUxS9e6y2MuEgUHiMaLanmXNckW+cs7aY5EBAtri
GvEHokZiTRRieRb+UN8AzLtsOQPYELg28anasxSR3mz6HcxLQalkxeIsT7cVaxHw5QRCsUW+yLmx
jMiYfDh1uHY0a77y7TneVzEiWneSlRdFnCHofMWA6HkFrbe+tGI95wsWtzSvt/gX5YmakrV/wFVj
oDQJYEG0zSBuX5Wn+uQeUg45RF+tVbJJ8F7pY8mG4F+E9PbtskMQiEjeKdqmk3TagUhorgnXiAPP
XDZ0y1rJIvglXBN8MLRblzjA7FOQljhPs2pWbrUV+NRmVomv3+W4DvUp3uLpnhISN+xo4QBvG54n
mSl7a+WsshlhwPjEgIA6jbc8t7QXcTXIXU70jCLnSV13ZQumTdF9POFtPkk27cLaJ0pPXaRicxv4
o+nWgRNpZK34PeBTAZDDUYbKcgtQUse1KMY4bCGn1hsA2G2+lYkcChegQJm8C0S5GOlAqN/yKW6P
9hoUDKe8qGbVCGDwIp/gfMhLjv4xONGar8bo8Sy3GQ9r7SsCgAB8hWsuJoIZDE/h1trLi3zLLywQ
XrJWlEdM5EVBLLReGCtxE2BMjJVK2n1BQYl48kPDe4x95PYIKIq+NNwtGM4T1VXMjIn53qW8oWUT
tCev7Ds04uwryj9OtKQwtOYy2bCYQL7G22wv3A82grL3tpF4x22F7QuJGvJvre2nVBrx0m1f7XnE
bETz7A7MQj3mU/acMa8X5eSjG7c9tUA9Z2vOMbCPzrThXPC2/gr7vpHerS37hE1PGFgce/aRRGbU
s4/ssem17bONRa63ndUjaWpuhFmp0DEWZ+Oco43bxYa25H9UkP1HUK7/XWR5ugv9XfS3bpGedsXf
bue/zfJdDhjKP/whZXPPkpbFvHMX/u1Dnm1w9PP/H7RvNArl/j0a7C/GtPEuvPrp7gscTHzyL/YS
Q/m7BAjLllCAMzRIff7Cg8Glpvwdwh5NlxWwXZr+CRCm/90C7KWgEQmfDyWcFp/6Jx6Ml0CWQdCD
AIYMUMz6j+hL5K80Wh88P4KVVDYldBQRv7yrpHSDOgyNOPYm9qgiBCA75Augcu6Z6lwnv7usL7/A
V0U98b/gkn82qH4FLTZ1YJZ+Q4NmMpFvqCAOUfq+elOdA1/9qAb7NCvjf3zzZ6KwD6ainxpkKD+j
JAPbie1GuXoTOUGL8TXOn0NvgB+JqlaiD69w9XMvnAZgwCcOAAOIFxB1oyoseyyKLvEPGfsAX4s+
cJVfAJwf5dw/PdoddDRTdHTRnZs3STUK6JdcTNDYowpwGyL/7D/FcKk6g1vbU7xJrp4NMsINiIdH
wj1EGb1iavLUkt6TrwMuTq50XXLx8pXBLR78PIZADH+etDukaVRmgW91Qm+CJ0xqTAV5TknoG7ep
VQfUdrrwXlHRwB+7Gb227TeXQZr0bk8SNOAE2c7uIh8jTKGlQ+DtFPo1XVWhCAP9U0qQCda1D+mU
fBqnDKWwg4qLXi3icge17arXkzQrB1b38hL1/Jl9bLJegt7m0h4c6lX+bBy4Hr/pb4RAoq6UPFBO
FsMIcfp5AGTj+xHQDMkQUo/qPcuPZ+k3OKZZRXGEOydXD1nYT+XXNn5Lm+ElH9z8Hsi0A/Wb+CZR
NwAG0K24uz5yRTOPyuoC/FkUKedAZ6C5on/wgIYQ5XSBN3kaUA5/0Ag2LRu6Z8oeNC7ILTn4pC/J
59yFJtl7KJsHIxvWF4SgonfldkiiBzt/5h6pB71A70uXF5BVXFsvr3BtkhCvYdkAGJyu62iToREX
d+HwDxuqQZDOe+cyTakE4qlArZ9R/66eEQ68UuQUUADQ1Yh9AdGPe3g4mkl/krrveD0XUXYScMqg
rYal3NPIzOs4DV3bpeMdjWqMV1jRzOLokWtyjW4qUzXcC+UHPd9dQkq9dOhHphF1P0rdLVkyuP1X
Ko11/9bXb0jp4aiWGzt7v3UeMpfKShwJBeTTqvWd7oXaJzkr+w1ihRRk2LeHgsjxK4URxF2tD9RU
zNnr9gupp9worXjh3wEXwNzaRSCKPH1smfC8TkJvKchXzafWV3oFQRqqV4kKqvUzlOTmk1f+Ipth
Chvz50b/1+q5Y63Q9VI3/U7gTcKixywbzROk7bDCQyDpUIbqdfK+IhewpeeDSnqroNe9vUbSMA8n
lxu+s3OsqrKbNvtA7pO0Ad92xXsqJ0DoJYpeyoEjCsUw3yq+6JpsbEU1Cr8RFs+7dCp66DQUZjNp
/Q5zbnYVSFVIhuCpdl6DfJC/x1m3h5gG1VLEd7iWuz1VGWSb5tpTIhroUrEKyQvIHWIHJ2ufv3uU
M/2yydSvTFp/HQ3/GiVxdHzCs9eNUlvyhVHSgyGhkWhmr9x3A0ZHmIaTBy0ewItyqwc3pBxSisyP
NXxAF6QmPW+YzIODXA0s9VH3H/LyxUsfIyqk51ze4CmGJeCmPEqu3P3ZLGi/PLFxRzLf8eFOtX2e
OJnmnRcWsBkDr+8FdU9C9EmlEGTQUR5jKiKdpzSl2mFjN28RdQFrfYmGoU2xD2w0IhQkQ6RMRn6Q
OIOsHqXGa+L0S2UIl4sS9zo+1HQ9W+/dXij4gVb7pj+E5i9SZ8p3rgASB7gUQNGR3Ls7jXItj70G
RmrIsYJdZ3h79K99YiAYda4pLkElEiJwE9V6FxJl6vK9qh8aXfQYo8XPw6pIYj/c75fPj3J33oSd
vC5su+NOWvutvuyzgWcDiOxfYfa5DjLlMXDgDBhaMLAiNE0lCqlLeIoC6q1hMMq75csF67qrRqTI
Zf8JScqawgxtnuvHIkUlbmiPUcbkLPLlh0B91rltV0toqVhPuQl9D1kgs1lSBp3DXOQjFj2o0Hcd
eHj9CcuxfjSA4pnkRZCfDfNBQw2sMwBEiv+S+3HPaN4S591OJhZcW+VjZPeU+PmqDoJqaKW9Ih9S
JhMfQ+RTlX7evsCPqMvPsT22KbKMjDd0ygrgV3H+0mrDnChQi7sykPKnpuCk9HENXAxueFByCPaD
rbntoHbdIy/djBp1agdP9TMKtIE3uFqcpMHWo6jJ2l6oEKcMGEo31IOll+xg+IsQqvFqUyUDBHtJ
VpMiohBSXLtOAbz5Rc+kFBIktKgCRz6iz3XQtnpV2ofUPNa7rtwve0S9a4kK7keZ0hJ7eFl4J77C
sZ6Egp+yUNxHx3+XqTHPX6lJVYjFtENl7qmPVJiDT8/lnnXyoHOAUIDaXkquOTMeuA/fULTxB7ew
V5VvarU0m0dLRmivh2JMkbyCKWTaH27FA4W+0Hqo10ESDKPrgIfWLWrV9a6ejTgYoLnsBr4NDnzG
TCjU28k9OBTsqqddn35etd+ar8+L9q6uonZvoZoGPvvnrQ171lsMQe+rRGyRm2t57blEAZN6nbgD
lbr4up9KAyPrwSmehY/giQ0M8+2t5PDsPHaqnkU2FpzlsIaTTn/POwMu1p77iwOqfncufX7ku3Op
hKobPWnPmwTLVOsZVr+GdMPtE1a8vZTDcPOUvhgKruhreHm+XqC5HXor/Q3dpQIdYcA58jACSwHJ
AyR0A3MWd4Cd4iN0LwPqIYtfnlb//ml1qq2EBI0hrlKfzwe9c/FvSW1BgfcMP0k0AmcYIMiWz1v/
ipl3+nqRPShE0nFe3PzVdgd+QllaNjWTPmJtsfMSVL14QiVwWi6yZqgB3I2OKtENckiShyxQt8Ad
HVBjzJ5DsUszH6srDm1XbwY3cpdpz8ieCpU39K2Ywrseh2zSDx8l6qfs1wvVMtj0+uFjXf1H1+9/
S/r55aL9b98l2jrc4ib1XS/P/tfH5Rt6KHEb//LL4KOiaVKc0mZ6yoow/4tBVrzzv/riP+ui5k18
+p//43Arolx8G5J4Xxk+TY6ff3+7fi9O5e5vvV14Ot4i/+vtWnzyn8VWJpdroUKGpgZ3Ye7Sf12u
OcQQkEUfVtUMA75cISn6FzmobP1dUnRJtxBSV1UTxvL/e7nuKMrfuW4jGSPpCvSg8I3+J8VWX++6
BmobQjlRkSCoNggA6HfugV47ttZcCnNhBhVgWdmOelGrIIFyoaBUa69L0w2pkZQpiddl5xd36utu
MXRUPmxNUzXatUwDEaqvuwUd7ii9eXazCDkwryX5Hz8FzfBpVr65Xf/WyJ0BCVtIuK+aQ6VGZ9gk
0jC5GIOfW5C/+lh/9uPOK1RL1exIPk1A3gOLIzWplz5FpaIU/cHcmMefmxOexb88j3+2RpGdCLGg
Z6SJe+AnH9R0pUjvFLQWZPLWrZpn35dRnCMrJnvhL/xk94W8/5giSLpYa5KI/9zFQq43X6pj1RVd
K2HllAHVQ+Xaa1+cV/cJlAacaBZ0PhTd1eOfu/nx1ff9NGRdJuJjioLAu9WBUGPcKte2WViLcu1O
BXGrN4xfKhu+BqkvPVq/TOPHF/7ZIHJoEI+rKtvv68AqZmRnVpBQanRV2PMcK3WTq0O9rl/sRosf
qzrbV4rxXKn6W51Tk3ahNiUFS5uq8YtfBNd+mdnMOmp83cQOXjtZZ3czL2PkMlUkFrPXxGogBqlw
vUvohXKPQoWkMNTuLcVjjWuIB7xYCfpqQy7BMq6nW1tpL6ZjP7oROFelKB6sogwfAtO+vv0y2N8t
YUNIwf2z7/fuLCIWaZIyz9BNPkBa+BIPygEsIB/sFsUvW1IM5E8DfTezl8bRChX9STxU4gfhe6FB
KG8Pf+7Sb43c7ftUj1Jfu1yahSzlnP7PmsTU1OefG5G/Bl3+sRlNBMA1VqqGfMjdZsyCtFXyyKgX
ereAu9N8dJ6IcfdgH3k0f/HevjNklNhCno6OGV7h3VbUUAvz3bCuFwlUxdVSUvc/9+W7AYORj+uV
RDgX+umvy7+tIjc3aqrg08Zfhbr5WLvSq9a4v5iU+xNHGH24qIkoS5KqyvpdNwzfDp3W0eqF9uA+
QsD2qD54j9fhb6yR343W52bE65+sZO0bdlmFYmJy1JgLNNM685/H61uz/7mJO3vRZuml0T+aoK49
nwNsfjShxkGA+YH02y+u5W/DdrdBK6NArjCw64WvQaiQQ6tTXoe30n9023zE3A1TDWFYB5XDX3op
5uN+s37u5d1mveUa6kGdTr24vNZrquEMCJmtvj5QEMqc47I+OIOfW/x25hT8AsjQNOsPtnLHrYwk
jk3yUbrXC4DtWtufG/h2oatijeP4yOa9QKySZ0p7rUNWILnFVk6HgbptvdPPjYhh+WPYNA4RBc8G
haq7xdHRb9ebUjf1wuWi3FLBGFVEvgMIp3zCX9rDz63Jyred+tTe3fpoKJjXFGGImsJre1lxfa7d
zqhTAYpT9AtMk3golGuC40y17Mnxry+X1nkqChCt7Q0aZMOF2yw2H+pO9Gyk1/HVjFYBQp7D0rJG
Vlu+BWVDfDKoB6nlDty6GasRjJqpBWw+9TtcSUz7wRKyyU4QPFVagFJTOojRJ6xkJUN4UXusA2Ov
ujBhRprhvLm29hJWdjtEVxd67Bth1DQsR0md9clEkdtuVaXbqXOwc6X9hA42/qjB7TyX0PVsCn0s
F85j5xbOsvpGe0071BQuWY4Tvsa+PGzS7FHxUliI1cvMrAxrYF/Uy1McwCOSmd5rkyf75lqNI13v
WQQl0GdG+liHEtDdlor0rsThC2pPj7JUPCuudTALzo9OLT+G2RVkMXz7fdcX8reWUb9rCSQ5SQOs
2KyoxIHBPlLKsVLGD7oBVK4JJ3pdIv3ZUvWmFxrxlPo5vbEwzJw0cUNKyyd4YgXlIVbM5S0230wN
nDDydMerjWy2Z6A0pRNM6thnO8ietbqZpcb1WcmUlXmLnyLPJKp08Y5Va81sL3u+QoqqG/7JubmL
qKM9Rdcc7tHQkH+xSneyo/84/5BU1DVJR6yFW+9XMxsUNaMu+80i71sP9ENbXPqCm9t8vo5v/WQs
iHcE2+PPy/3bxf6vVj9Shp+Me6urt9wIb9ikq3UMFQBShk+x9G+nu9gzf+xhk2yKoaMrbJp3ps+4
5FLpiWZq2xj7Yhib+tUMkVhS1cXPPVL+dCSgzlBMnbwOOhLIVH4dyDArm5appZ6RGgxgS4/qHOQM
rI8Df2A8tRMw5OnAFASWbONh8USsZWBMf36IP4eVZ0CDHHYP3G1upV+fwQz8WjZtj2HNs7nlVNPa
gEUniH7Riv+tmTvPzK6yW5UYOl0lAF54i9xbx81vgaNvPDM6g5sBzwlOrXkvEWg3rmrnnbhaCGLs
27Ng4K+G13H+QOzyP/ZnvzQlbv+ffQ3SJhc9ypJq0Vbcn7WELGerbnA8fln2v/XpIwn6ad07jRRV
l8Ri5F79xwy2y+ChQiMgeoY9/be2xCx8XfxfO6V87VQpeVbHutFW+Aohbr96T5bmMJm4g3SFUAaB
KG+KyDV0cNVLbA5+Xoh3gX5hVr42rn5tPK+TxC9jfFHjrTq7U2frKX3juXjQKvQ33DlMEj1dBFbT
ZQGvPkxn/Z8f4J7m/I8HuHMf9dhtw6S8Vfj1Te/2DjQ46Tp9m1Zh6INTvvs7LfY3tlR0WjMQX+Vi
/8eFV4odU3Jj2iSMoPYIUW6aGiJu65isI/gVSYABxApmdh/GtV+6++2W1IRODKEq+4+rr6UqYW1J
bBZzJA/TohsekV5Zlc9FnzxKv/OMo9Q8/jrIYhb/WGIMNeEv/kMS6ussG77vOx3FqBbZIHoCwIZn
ab6THBi4CA78Trb+7Yr+1NzdnLaK7Mp1xYpuPFxl06G20MFRcKOJHsmjOEEUuNSefh7ZP48Q5pSL
tUmEi5H98wip/OTqujVX3VEB7Yfjgfv1t6mh/LJiv23I0omVGARL9PtrVRN0glaROD/yMCO9c+3p
VBgbMYUm5FN/7tP3ZxXwH0NF3ovD6u7Se43CAOHLirb65C6yrtZD7/nJ612fb6drrxm782QuKAvJ
0/N/w6jn/GKc/rwMMaqfHuDONrWdVPOrsqy4Q1rP2QOcBsPsCQGLx587+u2u+NTM3fqsrq4Zxi7N
SCBCbbVb1iTbqJn9uZXvbc2nZu7WpaMmN8OKGc56KJ0RfxG1amS/j4JU1e0VMC33JfeXRr/dC5/a
FF3/dJKUmamqN5frQnLDnc3NlgDeBQ2eazC1nPRk2dFzrmeLn3sqOvLHfv/U6N0dhYjMJQsDOqqr
VNbb1dB3LtOfm/gQVfypjTsfRgvaimVLGxU88fA0Co0muR8PK6iRZcQxcM+Bc1FVQ/WWEOSQfnuA
b42aDVRNN5D3NO5hOFGTGb6SsGi8p9tOfk2Q+2k2wC/7N5xh6UX/7xiYT82Jif40kVZlJqZuYtRk
+5mYZddLU6qrLepgfjuUv90Nn1q6c/XDwAwywww5I6JmEJbOU4uOZmApv8SHfmnmHrBwKdDAywsM
WVx0+qodjQrIk3Ndnf28UH5r5s6GaVpw0ZQsqReS7o/U5DqucnnFsfxLFPtbS/WvQTOUr9OjllrB
1YkzXcvhUq2LHoceSH2t1yLWGk4v3AF94+Hnrn0TmMI8fmr0zm4Zsdm2dmEK8+g+hv1s4fQP+qTz
AAPo2P4Fk/HbON4ZLzusVC+u8Rz8AHonC9pmP0XGwZ380qff2hGvf1rnRSD5lq/l4sxp18WzORLK
b+mMjPmT0M1AtsiHFfeXRsXs/GFMPg3kncFqzE55yTxmL0P9jrLMHlXIRCBIQEQDSgR+y0B8E8T5
OnF3xisvLadTXOmkNml6FSTYyC6p3bxfDfSh/ijvKRyHQX6QwVgsZLKiQWcSTaNJBF77l55/ez58
6vm9WZFi17txKC2cN8Iw1BU5D8FL9nBB7gyY6VzuGcNwQNwFiSjkvH5p/Ntz4lPjd5ZGTo28tq84
TRD9QpryfH0WchVkviFZNZ/zB2tI1un/ca7vL3FGbrTlrS3EwSH1pCW4jf/D2ZktSYqj2/qJMGNG
3PqEz+4xZkTcyCJyEEgChCSE4OnPinN1uqptp+1z212VnuUO0j+s9S1Mpr9jKCBu+mvH+Jf/wn82
cjHNTIdRFPqbYrnMENIGQfy3uuJvn/GPo0ckfTcVUuMiikeYVgADVsn+L7/Ud2f77xekRMp2VmJ5
/H8f6P/nrUT6VDEsaffdkOqDqUoEAwSVPP5/NkdRlJMsSpEqS/45T5V1lwxLjo6wrdfF+P1EJjvE
D+4EklfW4pyXq+9iCfLAv3bC/z55EFH0vRgDyjiJsab+z5OnK0s+xF7A2czjVQirGwdWEU7V//mr
/Hf9jk9B7jgSc3OoBP45SFsaG2cLxTcZttghi+g4F8WJIYTCeP+/nn9DN5CgJUEcKDCv/1wgNz0U
3VPD0AdBruVlvZELLM/N6//6P6j83iKR78VY9q+WUi7YXrKEqJco/dnKk57mQ5p/zkL/5cX9PhP/
8xHEZ4RYg2N2RvBf9Y+fJxOx4ZHlw8ucEEDO08RBvd3us8WA1Ff8boz+y1X03z4Q7TmWfaiRoer4
5wdGXOlwSMeXzkwrLT4ZTNplkK5i4F8wDv3LSfzvpw/psTHarJiEZYipwH8+fdGQxUFfCv0iiwOP
rqp4p/Nffqn/+hE5VgoY40KEUf7rI5SPC+PHFx3/dpDAMR1vo/wvhdB//RCExoXY66TQvfzjTB+M
DljRJABR5kB7B6Cwq4Nsfv7Pz9y/jzx8WQjh/V4bQdbyzydb45xanOrUS16e8+GDs/4vv8a/r0U8
yBHe0TQKMVn8545UeWKLcJwsqsZwVSbwsoVu49uTsj+xJFsV5i+vahJ9c5X/8XzjI7EyLeIQwV3/
2pdaSYs5jah+yUKENtDIHDU2MLu5IcN24oKs2gmWxdjM1RCxeotktb0fsfWZovx5llAS6jE7hIL8
IjlsaIWLkSDQILvRDs1emOCj5eLcltMGelazibwO1nk344it73WEYNBZHuoxeJAc0LWUHXTRXoO+
+cxF8NJT/9LN4GZ2A4LiAgZ3oHG/ubFkX7tF7hPd1jtX96Csfy9PxrDO1yNFsA2ewlc/9+aIeLiX
iYRniknQOhKAcYoEtEnj3wKSiF07AUYgc7oZxuElIOYkqRs/pjE6mmaAqH6jJnZYsOaaGwjGlxJ7
0fE9N1jITH66yhmBRBqYnQlLEoW1z5TWh2KZfvv02wNZZk/OtzeV1FWwGLmmJcTXiQOYVrJLnkAu
GthDMh3Ln3aY3nUG6zr2iVhKTpcwM1sWAe/RZ8UznEln06qmmnjxJdxwTDv6PPXDjJzNEXZkxGV1
tT/YzCtE21mUrwvluySanrhOIRiVyKm1oTlINCKrVsqzd8PvyRG3KdEv4w+pdzaZkUqb2qsxBNrV
aK4gxfdbRwak8CQdB+M+LzZtFvENt53YkUVcOflGf9WXuuge61Acfd5gbps/FLUASwrgFQ8wb1lW
fSAOI4uOYsrKQ9MuCNX0HB4Gla8ba74SysCUXNQb/t1Hl8gQgmaLjKEI9m7DfmGUeZUUcRAdAm9G
Tn8Uc3QdwuHRtwt8FRw6+DL+0NnwWi7+uW7JmzRwLHYeQQRBNnQPScnlWRv60GVIHjZzt/MT2NZF
gNzeVN7qtj01SQDmwpQ+4gdB7kgRlHBLBKeUs2IvxuXICsR+BbV7zpWe0JhiIDU40BkHmZNVMy56
a5L+TzM2EJnweDyYiepqnny4SfSIsAVf2jXNWrrh7Shea5kgVojBGhnRHMZGqT+DGmpiIcSfpAYP
qytuLB2fYs+nlS0hhApgfNZxcJ3oMGzSufnNax5XvC4+8yhAZB2IqZzjbzjSe+ER5GW7dyHTH635
PkJK1W2G2ecfpFTIvinZObTjl4mDPenha+mg+Ng3S6M26XckQYHEPh85iJKZ9bsMhfLa5zw7xjrK
twuycvAgPZQ1YgcAkxxpeh6AOUVYPfAOFNHXSfZD6DFei4RAb6Ta987L7dKUb7Q09jDN7ZuaQr8a
4+SQEIP4OQu8RAd3QJvBr0wYYgwGdhhYAQuOV1uiw3Cte5jw8H7OeKPmHyzX+apJkrua2rsZc/hf
JJTGLmzMlsSggrS8L3FbdgPCg/wNO8W7HVOQYbMfEaLvWig1ISoOxs3gYVJgA/qt2sKIyxnImi1Y
7Rzy2m3S5mfp4g8B5XvMl+aY6TTeDLH8ilMkOQ5L9ocNAUTdeHSgjCULXZcJRMMtd/spdmKbuOGH
UM3XUMB9UWNXv1YTJN4JXEGZDItV5CO7Cprx0S+AA3UC2Tqpei3bQm80ZTebZE8smZ9x3bwwJS4h
QW9PPJ5rkl0pUycMTR/LtpY4Rr1B/Bqk0tyFoLbGCFicPbllcXPXsmXrlAxsU3cFXE8WcBAcUwmw
xDjyIIh7cSUDnrddfkV6+u16QGLqoX8a+3DCkwxpfVlMb2EuCjh05tv3ehYwNSA5aNb9lh1HqggB
KkV4bfe1je8aMsVT60MQHRboYdwwIGBJil9KS9gcE6QWZfx1SM1nROUEGwWMQDpD9OE4NZemi+4I
Kt3azJUINizOdIjB5+xPtgQ4Q5LsRfbyLcJMfW0MUnDMdCUKkLLv4bOzCVT9GvBJQluC7JjxR97A
PmfqsHJFmkF12tzbNNnUdfpsOqz+eR2f6WSOi48/LN6JlZ87TNEieWq6/kRLeRnRdazcHF9TyDd0
155ReB0zBv9/A5crRB3BqSkQVTd29KU1eb3puVp2tYsQgWTbP1neP0k8eLuxzmZYiWDrWooqEctm
GNhu4vZkE2c3XYkYOI/N61BHmKhFyBVhbbkRkzn1BjZ0r/4IOa3nLBeXqfTyVnrTIyoryVY2RhzA
TNVXKWdY2gvTV7jS4lXB8ML3OPOwzofTA3dj0JthQ1vwaRB5PdfFcSEpPCFsBp82sb+glJpWeIeK
x7AYxGGwBD1w4+Y1IlsR8sUK0LSjTza07SpvEHvVZLu0hAEu5v6qO/bS9mab4QBa8Q4LAYIjPbPL
YxSRXdY60C3m4OCT+NiHw0000h60Ae6gjLo/3tGj7oDTUYV79qLzVWw9fr6AvyIA75lz9SJj+P1z
D1tj7e0x8dETvAR+TVp1TDoJkZCHHysNgNkyPkBd4ZDalHAw3BlFakvgADmCgOqnJnq8YdU8n0Wk
xCYd9MkKXAAsgFRS423Y5IFKVmQEpN9iSYX1Brx4lBp2pYktKt3BdpgFyDlKJ2bWcoj5dpkXDfBy
v+1gzdJcVUsPzTwNU4YkPvzfkz7huH8W+NdjnAqshmklUAgI7FuUEmMDhI4PzmUMhwsppg3v2mOA
WzL5Jmb6Qm2bDou4ZJo2Yw7JS5ixu5ozsdUFUqbjbAB8wUYJgscLUNkGAo+uSLpLO9cA+zfmwmr8
ug7CNN2U7SGOyU07Dw6rYIj+Tcq7NAO0XOH4EZcxQizr5qMJygbUwBiJn6SEg7UfGXQmdn7IanVL
zASO41KwNRxs7XFwXG/aEQ65nINJkFq87bwzrMp8+JUIDbkPT14tkUj5BLZkAqlOYp8CGJN8zDJv
tqKr4Tm2lJ/jfHyYS3e2yl4TIdWu7W1z7BxanqEP0xWeo6clZultVj3uCyOCS2DoyqcSK2LhLlmh
+/WEsmKzUNjkgsYBQIQcLAWtq10wt2K4FGVxyT1odZCih6s4yLPzxBuwGTNyivh0YFOzoQOvK1/A
S9w0wVppuDymHHDUOoIJdAJbAi8XQKMKMcnf0heDo40FZGcGjIukwWaqxf8yk3pH+HyeuwJBHZzG
K5Ert08FXKON7Q74W8m15zPiVusQVt4ITcrskAUHy1wfuwK3PGBlXdM8kBARmVn9c8DuZhP30FFp
cTXxRF6nmZWI0Wzf6cBe1VQig21Y8ADFyvJTyeHKnRWgytg7ihqnleYByrvF7wodRhVU9sm2nCz2
ExCuRfj0csNJ+VQWSB6cgpeO9o/DMp8t/654oCxSHk9sjnhbZzAnt/mfkhMkPvXlfoCgahNPabFD
GLmHHSpGxv3kvhKlfkZpKg+BIJgsZhoMLhmEazY57Ldc8KhDcNvLpkgugQaOJp7qTTym7b0mqX7V
xNqzZmFz6lLoKXsNdmFKdbdTulu2olA4H3IW73rr0BN3sq+mZBBfdS/lLvHqbMVij5Z0ALQTVNsm
ICE8HTat5hkwMhUPIxzY5Wop+iPhXQWJCs4K335Qme0cp9u6MDeaw1y9hN0HGwG2GziyytI4RDZ2
Mx+NKsDclfNLkmUvA7TbS2rKVZNlP0LWvUPF01+CQN3HaZzWo/zOmJLfLdPQ46goLzJQx8gs7xLV
mvtmH4MklLxQ05+SaXmI+xQvRZuKXREPz/nQ/OoIvmyWK7aVEwxc+Yz6r08Cd4kzjZMeci6k/XEF
n5srz33Gi7UWym3YCKVw3m6m0pKNGZtszbL2UoN6O1OIeyjjxwIrpM0iQnwVvr73UA2scivseQrJ
p+lLxEmKcmPK+lyK/qAafmzCDG4+dhwydRjGGF8L31sKe3SfAvZed8C8yBIhC6nzcLV7/CUm7ndD
FANlNTxlpLkFefdW0/C+1CUERmN8j3WCqWG87UKI1jz0Fw65KTiqf2c5gF5Jr29CtS9jzB96Risi
8UY7HvyYQxuA2DRXRcI/shnfwezhg8wmQG1gNqxZttcGRmKrcIIVE8D8ELXAro0UV9ZntykOeJXM
8QE1yE8OU5+d5n2Sss9+AEDQzrCHqCKq4kXcDSotIJXibGMYgCl5nd36kO6iOdg1U3zuDFDdRfRt
ZKtPfRceyIi0mijYOAvVuckt7hEXvzuLviyw2QskjWCLSnmSS3kv4KXfmqyEQq/HMZCE6oHUrd7q
AEkGlEhIscJoO8IVPwUWaOKsmx8jJJFOYnzKsvZpLAEma9Sp5uKAaXZahbwHJJjTQ+QC5AsA/jzG
LR7N4JsHlCzDUQaRhT8+PMsUZ5dPcc6o59ggoqLu4ncSopJ28U1p1q2HKNtJVIy2N/sm7D5bPvbr
1NZPyRJUdOI/sgnyGMSH5HV3rIl9bHEqrSadXfMYAMFEvDUKHESKm3SIlotrYvDufAjXKsAF6Kgb
8LKbTq7rzm7H3p4TWZ54D3hqRC9Nn22zyMCM1gRfoSl2RVQ/d1F0Ll2+D4ZgU5ZixwoEIyb5buri
Qy2HbdTYM56N9Uzj9zoOT9TBAatm/pWibJjz6KdOkv1YsPfFNZ9pwi8jrfdFapJ142CFo6G/Zq57
mRi+at3PUDeOxzpEZqT/bk7j74tOF9PKiYauB9bAntz/KqWpLNy0iUTCtB2KVajMtg/FgwKCoUYW
ARLH15YC1Chs8BhYAMtmfiHjtOc+OxEJULgJDlnYHZiNP6CNYWiDpqNVWYsvxSfrqJh/5ot8mkr2
KWq/pbO9JSOO7gAFQTwum2jK1zIMN1mibqrsMZMIDmmCfYZvN/noP6AuQORh2SP4tBiRCos/vU2H
K2s4eMG8vIXRpKAcBr9YcXQhPYKUixFNpwrNnuf5U7Swigc9cHjISTM4JGt5cw2aeLE8pBMsg96A
7jVjEibrr8AuTyZGO1EKeqsTSLhjxECjBgDBsIXJezQ4DVNDYWvtGU6bKPqRRMObDoSuqKPPMkzh
PiGdO+bTcI9bumelFOsCmwz4msnFxiXuK9a/+ZA02zbFETok/EzQr63ZbNKNxUm8GUp4RDtWsEqn
FDhkFb+NqXxmKfnjQhA50vQQLMGb8NFHA6C7j5KPMS1HQAbLbaD12octLL99ecBNgTlligDLsdkH
BBwl3Sb7PAfAUsrndAwZKPHgAJbTXnqxZm1YecE2UxvvjAn/OAG8N07frB26rR1RJGkkmvcqGNdY
aXxkSwArDopKFiCLQE/4A7B5ilh+K+eIrTGO3ekQKl7mNnhAXvsge6wbRNEsof6t/bxUxRI+SwNy
q5s+laHHec4vYuGvVi5PYzpe5wJY3oXWtyZjG5YlL2HRVkLXG5NnxzZOL3bKLmXabUiPBorWUVX0
mP3F7R6G6e3SA/0Vk/HWC79rRnnhRfOO2+RxyhFCwsfwSJbwImz2YLE2Xbe0PDYjP7XZ/J7wbh9G
dDcgMYnf4CT7lcILHQ+iqjVW0V0WHoS/ElR+hUFeMW9uuh+fUFt9RrKtQrXs86bbNQMoB5Af027Z
TXKB1ig0I0Ad4B+UKrpbA+KcwTRLy25HdY16UT4vCVBwQ48bYFZvciSnpIbwBBmRleYpTkMc5fZU
uxETyo1DLskC2oVWwwU112+CXPuELxVaAUiga/AwVov7xnA0Kw4WySmXD6FdY7T5kTQoiAvUs4VE
bk9T7AtRIzQqQ9KuDpBfiyqwXfTr1IY7ObYD2j7MRBVjDW5jcagb4u+4fOLVHMod2h2+Y1kA2bdd
yHZJp2yrlmzZhpE5BKM8tQmy1cMa5njML7FFKchDM8Ek3QFzXzYIsRUItB6Hqjf2teDm3g713uXL
ByR+ONRq8UkxCjxEbXMhXCQnF7TLXdV2WOciek/yYTyPGn9MmBhSYUYcrmkbH4ZB7uACqjqHgq1x
y4+4bJ6SBFc6iqnHKcVwjnbIw9T0kE+TqvACvsULIt7zIDSVgE4VJYvDZCJYiusiUvj8ezxCpASL
opjsuu5BW8GHY7g1YlTklRlWRVjfOygy8f4B3pWM5j1sXBUjXxo99L3kzK85hUF81FhQp2nbbjtO
T40BgAaN0xMxMGpH+D2HDuJmEg0dDHCokNQyP0+LfolRyyN0OwIspDhCBf2iUkR86u7eFUxsjVX5
Vgp0sEwvCDPvAFhk0fKadZTtuQQtoe8RtoFpt5yRKJWCrawb9Sh5U6DstT+kHI59v7zSTPySXrLH
hI6YUWEZh8J+fokdkiCy5kEPaD1JlH82lgpMvha0Ilpd5MLtWkucxBGFkTwbo3upAFkIuu6n8os+
LDHyYji7FE2Ij2jyreVTC7u1fdCihvS4ZWfRzueYNG9F7VKo9JPlXI/xlRKDyB51xm9zngdzyccI
jJwo3eGf+Ojj+WfX1kha6ORTZlqwidSCJgVnIMGMZz2OiHpummJYlwRtH/61A0Znl1Sh3jIpeiqF
FDYXdV9h/d2xQum14rPAu5+ioZ9bEMGxcEQLlgBB2BXPHBoYjEkeXElwLkngcIVM9pwMH3UyHoep
+ZNl6ox57a8m0UfLZxR0cATzDm8hFQDdDNnwKVhHqyKAu53xwW0MFRUVRYXifBs7WuncVKkNjy7K
vlvDXRbqw1DYeeWD+Tz1GMTNPQTNUflgalFuM0NusegwjkbwhCJoVZF3myB6ZUrASegf9WjMzsz1
i2iAl0sHm2JcaLr1yJKD5rxFT56+KcN/B+G4C2YVYZoCLUMkfo3hAJgMe8OZdZFgtDgLmqh1+Z+u
hOeZju2V2oluEo5zpMVF33NzQc9CzrgflhXxBMHy4QLkVWGnVRTzxzbREXDJWCqwLHzvUzR+gcm3
BSWnMcDEKSic33qDIYCfRVO1XQkTTYfo5aj9xa04I08T5CD4VWSY71ItKg+WE7AY0WeX56ekyE6y
1Phm2DWe3WkczH1wYKS2Ld9MYY0ZdY/S2EX1E4nZmWeIMpPIIxnUXZXsT9EnO14Of6Kajhu6pKg2
5hQzNPNgNDYFI97YCKIUvJvyyQbIxsEcAh4dsc7HHKhR2V6iEjoPG1wo0cA7L5jcLxAwrdBFrmW9
YLIxddi0tgDEsD5AJyiyVa+6chMZ9Gem9pXHNWELd5o0wbjZRA+FBZZ70ag6OgU8LrW3ODePvUHA
QmR6NMODOePwLnAJAE7ve1HFDQqfmrq77MD+6QZzw5x2R0S+DdEWWhcf89jueYnCGJ1Pb5cPV3II
4WoGUpoB0APbqc2sXcU8r9dxmm9JJt5T0b2QPuu3dsG8AT3jfCBBEW3nJnqq6QwJdISngizDDnSx
37gwtjNwTRwD5IEB1jMlO/xS6IDT4BLV0UlEAGUlMyxPcdSdsbPzIFE1X2KMSpTLzQthzIFxZHSl
F/E4RijqMLe7pIAErZop7bZjDnTUoDAkHdOCrpYk5DvvcgTOGHMxHVHrOow2iNN9TH3wkaGLXYXL
NG4lVfW2jlrMf3OCdZV6Ao3gTCbxSXJzSuBjWedygQWSIzY6wtyk7s29zzO8vOGIxOm2ptu4S8BS
og9QwFQTjR5FMDf4y2oQtKS6M8LuUbncBkXvgDIAu+n2QQOHtKLBHzXUu55FX9wCTb9Qv5kX9+A4
aMUIms/pggoUdrsqZvm8Rpt7Nqq5W9qFG0xMKpFyPBgNyqsIo/Iao6ItijKIrAqgOhbT3JZUPEnW
Yx3WDBD8JxECgILhGgbythTRtZmW9yXvnv1AKkKxWSPOnxhvH+KFgAQ2qmwdSNwEdvoah+hNZOjA
O6dPmQChikl7mjGPQ3LyUWh2mV16TWr70+AkGudBHGsWF+tSpf57m3IJ4/hk5bhhjplVojDmlUV2
yWK6G8Np32MeiB8UZ7IQDrvn4vc8pX/qNq+oMd2GT8ht8VQelHbtRuTdTYS9wj0M0xokow7w8a5Z
EzJg89UBKS3DvSmmT0zJcWq39+Y71qEP1pMA1n3xPWLIVQ5LnMjkVzYOdtVmDhFz7qrRKc1JvhWj
+5nJ6DExbbqJAnLoFNq6EaEGIanyHim6Obh2Yw4KyTKfJlJjFRZj9jt4dbItiguY0g856fQ2xbaG
m+UrQAmYTByvR77up+5EBSg42F39yjR2+YCmc9ilECP4kfYLWRVLVm8m3FqYGL5PnuKtVjdO4j0G
aGdMpt94j396dgLk4jSvsgiJOSh0UwVGH3AVb9w3r7n3O48so6Ecr0U8nbuG2h2U4Zclb4HnCUE/
zBZEfbgu/OD1YPcAXTRoDux0zgzTKKu5WxDIAj+9sPOvqMGDBTrLvGoHJOoEYO+3fl7xMNnQCG8l
tLvrsdCvOGL7FUg5E7DK8wbQKbqyMio2Y8m/ZtfeoQx4EyPGCQ3kAIiiG895MrdbWEbOcFlusZHd
NhIYeM22iOU+hgu8fQV9obS9unCBz2++ZpSead7INaT0AsPa4ViCFZO06Ml7h9iOMekebQ/EUIQ3
vheIQjPIyt4Wifu+Hn2FUunRRKL6XrMqjCNvLoqrlpXHCONPGgMANffiOIz0JGeA0PKlxngJRDe6
1BUGY1e4EJd1incnZxpbleJqQDPEsurDkn6bm+lIMv8xZqeyxharwdvO4SosAnKNM3VZekpXLgEO
E8/yVc3gIjkx/+wNwAezV59ZhHdrmSSgWL3HrefnXdSVT4npgYITOVZKenyZnDb4G/hHPQ2XWODC
AYTMGn1eKLt2rmh2S9z/0WJYVmGPlLfSnaIIEMAixxx13thgem1KTI1hzDyptL+iODzNpHtvud90
nn9iVrh1BTtlpj/WY3Jw3v8Op/4IE/1uNvY4IZaKtACjF4qBHpXv64wfJx7vm2Dm2CCFYq3I/NU5
fx5rVxW08/ixWLIONQbURPUbDmkDptj2Z0z4Y4SDRjMYPCADyaWq+lmLDQvptpvDU/s950olYuzN
gSTmrZzBMkVdFM5Y3YSYwS5F6rdpk2zrsTk1uv/h56BYN4a/G8FOzjR/dFG/jnEMQGIn9prjqFFD
flsycvYJ3QblhGQBZY4gHGLiZuCHCA1unvyAiw+6Y5RoEWa0qzaMfuEcOKugvhkyH8t5rBqafCkU
ohCcPceq/xU06acK/SnV2LtPocZJEwAS3GIom0Ba4Wv8ij5aPupl+exo9qZC8SxoN++CLqgWqKDW
LpDoltNTOfFrmk5HrWYMCPM9NkX70NQ7LMof5xCZJX0CmEV3apf22Wi8c1iT7XvNd4vW51yUMTaG
yS/lcrihHINhucZPIeS2iZAcUKaobLWKNxjbVtMkvzpT2LVs+a8UWoBAY2Vd9vMvjzanHDDC7Aa3
7Tz2Kn1U7/Fyk5XE8iEd0Vt3mD1TA5lC+ARnzdaSZpd7uQtKV6EJIscwgKE1t9DbFP4pFAXmPTNC
n0ZR7/BLvER+QUXABdu6hhyEtqeQkZ1fkl82hEAjK8Bzjf1vHwCCn6FUMy2wmb1w1ZjlX+2A90HX
9XOtxnPbQGLI2Hgu6/ScmnDDU/YQwbJUsQUUeY3uvAfiTmU52FYKNdL87CSCVmbXV/kcnBkFOVJG
v4AdukpH3pSnT2JAaGFp9pGJt3MX3p1DduaYNm9DYfa+b19HSPgXE+67unvoSwCcdb7ciu+hEjWI
QUSJ32KUm5N06xe5UX30oIm60SEfV7QXWDcLq9d9PHxgYHSRJQLTRpxb1vmjcO4AB/rdUXTs2NZW
HUmxlA9PRZ7s6w7YGDL9iGpeZdo/ADZ0xG7syBxyMBa2F3g5VpNFHnjWww/WoFH3lD0Y1b1oD2VH
VxYIiXE1XRdmrOpwwIwSnC90MAgu0RPaXJ+EVcYaiALHsT0nFAa6bAi2sUIQwBKNiOH2ObaAJdzp
XYjdRA5irZmeC11e2gQLwD5Cp4F5z5RxulJlVnXZeIfRXm5bggUYJaALou6BaGduby6M3QqChPU0
iKck7C4Mf0TKQcPEppqXf4oFyNU8OghseLvQ3zt07KMYr4NrP4KyR1x4DqTmd8ktxE6Q9mQms3IY
bteenLNsCBHD92IDeUnlBxXTKeyw1BYDek/Y9Ww0P6Bdqaxsj9bTIwnUAdqBg5ix2UacaIrQTp9c
bTsfU2W3yiXbdqrBlKfPKsP3E9JDCczMgJ4C6gGxDzJ3hvDwTFj+SAiiQuuCrEiO66xFJlsMBmAG
nYUJ9TptkLLKsu08ouwr6nUwwrnn8mrxiKLK+ePcz2+SY6XQ4U5fm5CCI5Wh6UNFtJ+nBoqPZtPK
5oRvbJvjnsiWaQsjJEZA8VYVHVnVNb3niNyE6u/KJ7h3XfvQ5fVZxWXFx3lrhx7N9WdgnkGwRkM7
f8hB3pRbqpoyuza1W3Mwc7DSfQnCn1hu3xU+ojMjQFd1vBvC/DJY/05TBPO25Jqr6MQa87QwlHjj
97amnVfz2B6M8w8Rw4C5QdDfgIVJLcJDyDTbQEwCWgFpD95gwlxY1MMRFCBxNeUg6xU92c/sbTQh
avWXDOu0ATKDpO3WBGKJfhCvcYngmjZZ6wC7Dd3uBzvuemjgNoJJwDbBvMd36pLk/5B2XstxY8m6
fiJEwJvbQqEcWfRFSrxBiDLw3uPpzwftONMkiCD29J6ImYtWj1ZhucyV+RtH19uLAlOx4nYcRjQa
rXarm3lkC2D+uBeACrv7LCWr8ctH2rp7Q0t3ujXgvqqfpTqiEhjcNhYvX3Q/eQtshdq/6KJ8LWs1
iqQZLDOPHa1fW7XGg6TYW4O4h7O+k0nUSkJ6abmOZSD/2/NW0abnbnQPatAeAee7FcmC1t5IKeaw
k5BwI+207LGX4lMUa9dBSx2TqrskNy8UIraNkWxLTXqml2ZtCgPoS99K2wHQUemSLYEAp86Nm0NG
UhuMj4GE6IlIhzIw0b/MgbnJu1J6DLX+KaE/I1OR6UT+VoSViybdFXV6DeLnUR7wjsrYulr1Anzi
TolvvNT66ao/NF7rnchS+nryqtTBdUbM1kYdAwKBBl9q9/RPx7K66wdj2EUNEvhiCzLypep/Khr9
YANfIzp1ZSRBSSYWAcmSyDzxNy0pH/W6jaaA7SGZ3GXeXdP0N1HkHwWiZDp012Lp2iYVytGIX5JB
OwJhdkK0+1LRum9ia7p5qQtyDrua55kBJEiw0J2uwqMgdbu6ap7K6LdlSOcBn70q768ykwxBABDp
Dzfj2P+gH0X5M7Eb5bUsgUBpBEyXvW/Wyi1Tf5WOwVHS/GslDO+iKcX3k4OHJNOGALmRo/ZuEEq7
GGCehO1OpH9Qut2mIx/axI0OOIu6l5+8TLG8yl3bVwHE9DJ1i3q0pVC/18R6n0vaY9CAUhor48nl
YkW1FLlS3Tpqruy4o/Li+ykosPAgx6YPaITX5dDdBqCCxk76Y6m8lcPut9j4V5VHO7If8QCMY1tR
lX3JjcsDDDUtQo/WUpyT8tsB8KLZqADnqjeO97apgq3Kc3FjaHhOVr30LNOwpadbOwT0G6PLDpWA
0JfHzex37h2s0juFolQJ8L5opCMKCc+tEFxN1d9N3BZ/ysLfa131JmvBIavMm0TMDkPVX4E82VmN
hR8cV1GcHcw632luspcoKTdotupS5shCB3pKJLLH/ZGU/LlHgoX2X+kogSps3CK9tLyVJsSySHex
75n/SA5u+O3IvZa46RnhcCWHwMPUTPYPUkHrvTSGbVX7z7wRQnxmR15gEs3Uvqdv2XB78hBN0aIK
I7wfc/HkpSinGJZJCcPX+NeC9F4ctXOi69tYqk+Bod2pvA2RmbpW6GcqQ3nIC+sceC6VlBpP8yy2
QK2cC6E/JkZzRaQ7tLX/R3K7q8J3aZ6p11JYHBK5OhpN+0pwfvH77sVIBnAVqk8BWGkfR738mZnm
lecl+7hHUk7VHskvL76V3KRyVm8lU7uHTm3LdSBujKQxnDZvT4HeXBlDyXNMrn8zs5dYJS7VY/HC
v0ccSsqfKY12pxmrXUT/WOrpZbVD9Vxm1Q+4aTIQGMJlnpR7tdN/NpJxDHJSNnkEGYxqerjLJfOn
ZSQ81+jJelkFCEC2jrpFYdvU6temBBOYqKpDb4sKeZR+1wxpZ7TlJWjcb63Y3ue6byBJbgobaji0
yPP+bOpPpuT3G7PoziRlOFnl2cESxl3Sj7ztJlNyo0jspEQEdsiAPhg1jfx+uFfF+AmVONHJ/ci3
9YxmTSJduR3hIpIec7+/qqrxIKimk4d0SyQz2rf5gIsgrVdNQL+xHk6hFDq05U4SfMqN5SObi+xM
HQh/NNm7K3zhjSB93TfhOe6Tl1QRLxLgLRCnR0NPHUMCrtNYVwK6P1uvNl8UIZLtsIHg4/ouZ9n7
Fvg4m9Zsdi8pbrKU1K7p8kOqDAQT3N+qMP1hysqvwmi/J/7UZfcVvEdiQOWe8i2PwSihwp+q7qmN
jHNVRNdFnZQ2DWwaSnRS76LC3EaCdm4BcKsl5QkU4puMJrscfS+4ntsKoRR9DJ/SpHvqgO16LmnZ
EGjHxgc0yLb/5vvmnVIIv5oMrqqqkxrGDY4EWp89Z2rY2aHC48swcVTKEySAim2BA73aAt/1xKOq
NTdJBJpQiZ+GIem3jedeiWPPgxiLCCCjOXZMefRA/4iuZpehNeQi5dwZ6OE2f2JffTVo1OgFeUlf
YfHqC2lmS0MG3bT/Zijxd8ujl1Gn5S6Qzce+wAEwxviwkKN92pnDoWvqo1GF1kYop3qwazD/4XgX
1ebNYNFO0XxwFL1R3VBMOysxyFtdQW99jMyD3KNTTEkZMULte6DUPDFc87bL+0MrUBHMgKcQxAQ/
O3ujsc0t9dCqwc8yI/AnOrBh2f1OuQ7PH1kB+avqpO8jaEFzaArbzTRyO3rWNlha4nap4zDk8Qs9
0MF2iZoUj4CDklvgypXtkGvPWVbw4uIY5BQEpbbbaz6mFk07fHfLSVAnJXUqdrlWDVuFDpyRkr2T
m2KH7JZ2PfRvaYF+tBUcK/TP4ALdUqS/hjW/tcb86AJvrUdevk1zSpX4hVLMT1ehbSomwaFIEUfT
lan+xQ1ioWKsn4WoOeeqwFa0jFPcAp/DvDUPBF7r3V4wtTtUlk49uQBvGPMhSfHOMXqhRb8evocR
goHk3CJNBexzb5jpVh+m0gqoNyuraJliPNm7imtnvvuzpxcLioSHUj9+N0F+8fCK7EKMKjsFwh5k
lL+bzriNavdZ5x5QjGYnDu5dLLSAb1v6VL2qcgiwRYHQLY6HoJFHRPBTbkdv9I5CgWdwUpZwG3L9
1ej8x0iqQUpK6vcmoHGZiKSOgVTs9KG5WC3av6PlJw5sEsay3KdIdsEx4PpTeees0RwCSUNDVUTC
cBD2ZRA+Jwki3e3AvzZqsDqEHYhEOtBif05UslvSXPWuGydBZquKzwiIRjeFBWqr8jAkTc07LW8e
PLDwthJl/NWFax2jVDU3buf1R0uMA1uUdXUfhrRE27aOdnLjXudTLggw6mdVGUdFqnEbD/A7bAZv
m6f0oBr6q7HyCATnlJU4eBhNM2wo7ErUxzgyEi8DlevdhDZLgB2RUK/JIIKkwlcC0Lmo73M/PleS
gcdFAC0NNEPf1H8EkcySPuWdT2pBnUUcdwoV+zTTjrFa/1L6+JJI9bUgd62tyuZbo4s7Xra0rKup
q+piDSUE/vfRN29iciw8ZC607Q5oz/pAI9A60sbyVo9Isgz/eydlB8VNf0Ry9ovNCLK1Ts+Fnz5k
ER2OeiCiqxHi5zFdgtDnxdqa1gM/+0et90+uq1+pIr4dQoyegdhxX0ZXadEcLSW6aOiNbEnpVSe2
BFsWFOUUUe12AELeJi5+UII5HoMadSl/1MBNUaKk4dtclSjEN7XyoAbtNSyq69GXHvxslLdCDAal
teQ3MZSdICcF8UeKIhQt0IL3dKAX7SPISNiXnrtNY/XB6HmUuLX3kmjyFX3mTZ7Xx9ovvhUUhygM
PRlSftJF4L8Z/Fe4I/JVCCrHk4VHtQmupQY/tiE4+1H3LU6rcyrwLA0jUkqRc6V43ZY3frpGOl6k
dukqkpToeaqmMmPBaa0xeGbjZheg8X+53kV0NVz6t/iqtyW7eeoeJyJwLZArOquM50WSF+4shoZg
hKmI05+/49EGYZUOQqFU8GgFXrFPxoFW6KXqbM7HTnFgfEQ1o6/RvD+TTpG1Y1RImhJ9WGmiOr4b
FjyGaMmZUl/i7qUphGcxa6+9Csg+m26Fmbc0vbDyEEI0DLJIcaa3UEtQZn1ZKi+jKYv09PR2a2qB
4HR+/mJpWbHzMnEv5fGDDxJ13yXCA/X5e1Ft671QNzdWYKkYmeU/3C6f0BwY503qfQj8cZ9m7dEq
Y4HS23DSovRbp+pAbibMV4EhdRMPb0qLc0yWUOswx/Ey1NZNkpiH0pUBqMFU83HN8fpJcj9WL7pg
BtvMN7HTHZT7FCQ/XSeaiZFc9ldckKdMsp4rMDBXeYtRyeD34fbryfrMMNVE0zCQxUalUlfk2Vw1
XYRsoBXVl4G2ZEefdCoWqRQ0Zc11NMrqXw+3tPneDzcjijcpyKOsVNkFUmrXcY7Zj3hTYJLz9TCL
X2WK8I0VjX1gzhigTVRITRRn1aVVBTsQ4XRlT9AZ7Gp8rpsVPeOFsSQozpMg70TXnG9sUeCaSirG
qsBoCYBGY0vZBaUG/4L9goDl15+2cI6Qdp+E5iBVL0hVxyXw7I7jWxmwFgmqXUPbm+SOBGXlIC0s
1oehpnP27simrlyxfZOKxSo3rX6r4KkzrDGCF6fPUlRDMpQFJezGjVxTi+Py4pXaDzUoDp2v/DL6
4KDX8XObZP9itSTRkFECk5E3notkGTlKzYGf1ZcyeBVARtdSfJA1qDO+jdXCygQurZUkI3KIzCGa
5nMKL/Fd1As35KqFz1NgTGapQPyDZNcLD1/vis/aL5qEu46pSNNE8mz9uFReGmSR7+slMiz1Md79
j1ZfuV8LHosfZBKzsOMjWM9Jz0GIfugouBDgyauKvHGk7rXOHKVvVq6lv7KaH6n2TLeG+4CIAAMM
61mIFK1AQxCd/nJ8RI/kiirtRttnd/6pOHw9cwubXKceDJ0fYj/Qtml/vtvkVHJ13zX84iJj7KRS
khomjgqv2K+HkRamTp80IolImqmo8myFBiuBbcrb4wJrx1AdZRc51Ljt8R4XK8oqNubU++y2OawZ
Gc2DIQ1iYxoU/YDJ/mH+fV5AmS30/O45z8O7Aks8XT1hOvVnUIHYVKbyxy+ilTM2n9L5kLN7o3Op
R0J8bp8pvbjFgaDn1Su+iZ/2x3yM2Q2foRbXI17fPofH4EDutJkkN8NDet+s7I9PpPjZSPpMcdNv
vELTRUaakjVSMvupsjM72bf2sMu2jviydshmHo26JtPgMiQV2o1hGjxJ5I9b0tOtDk3IrnjWZfjB
nbury9ZWSHp7KgStWJyi5DrIz1EvXxv+U6H+toZwI4jfexxlK6BMaf2nMn5neXMfg11oDagr0b2m
nGJAGCu7ei7KMv+p82MKWkivB35qjPLpNC/1QUNjXTysKdJL6nwjK1TRmRMT/xKC7CcpbatAnoD/
Nhe54YQCQ0p3necpjmsY/tacyBK+2MRbxRdeuCoFhB+6cpO5VPfhMaowiCH4KqYfbAujM7cJ/3Gy
Fii2JWKHbfH+1cW0ucor7HFAtHY81712r7AUdmAM7m0EtcoB3AjX3rSOVWL+iQxR27k42W0oW+IO
KCXKthqghPsjAO2K7o4Cyu06EZDhQvPa3YW90t56GJDehVqp2I2PxVGptthMmVQ1O0M+mwng6UIO
skOeKgYAV7SoKfnnZ7Q52j0VVAqOAPN3aREW8CbCn+loBXZZVY/0Vg6RqZdAsbItF9pJD3gOehPf
XJGzfRBMzWB3oAgZSjEwG9pdpkHVOrSYliRWfg+R+DzqdQWiww+3PuVbz4qYXG3fCWHqiFap3iZ6
XxxbvwDd16T71o3PQsNzMa2Vjjc+KNFEriFpFugQNKOwNQwJjkEh8HuFDoE8qhNbiHfZrTQm12Xr
vUa6D/65k7eUcE+CWeymmqeb57LdDQyp8LDuu9+1qzpiTH+8s67hsNM0sPBWkV2v38Wt9WSMmW+H
Jb2irILvYTbffSMHCGucAl+mZNJjdUUnn+oX9jBbvwFQTwIFiNFFs6GGd2oHqHq1o0UcUzyotsj9
KIBS3cYpmu6xk6Tfg18+QUd6aq0RWLzq3tRFgZiapelATKvuWLnCDzfDprnqwcuMKqZm49BZazFx
nipNJ4DMj3zC1AmMk1PP+1ClK30Akk+q/kc2CvFGkb6bE97k6hEJgq3+07NDOH0wWUC87lZO+trg
s0tJBVPrZQODT0JveMw90gh/bDA1t1u7deC32MljDWb+bu3hOBda4auRYVLxByZu8nScBc5MF/0u
TcLyksu/84G+RZ6s3WLTxL1PNqYhDIIzOrgMxeP048Sq3tC3YTwUl96kFF/L1IszU292I21cI+2/
dRZcGw+Th23klqWjlUCxfIke/8ocf77iYM5LkmXolDnJUqepeJeL5FLj9ZWeZRf9jGenjQgv/Xw0
zn+OtnZSzrWDnr3j37v2aqr/SceP4/lh6NksF6qkJcZYZBfFE8DgNsYJHMCt4EqHsLNOKp3lilKP
mYaRIwBxn8CzN3VWrggySkuLjeAWmRIUdzynZtlYKjW6SoMov4SjYtDPNDJbQAhyokG5t3Jt9ttQ
SWKoY7FK0T/65kXZiTNxCAp2fAW6mMa9ouxX1mWeXbM/dDJDcPoqnThpnoz2GcIPbevlFzBzr0Lw
2o3Bzke2w1AKujKCbaYPNB9UKlwAGZ1Ae1bbDqaRDkv5LEIpKDv1FIfnCYS48sum+DrbufweHK1k
RVfRbZrt3EBt6dX4enZJejp7Y3GoQ6C2ud48K5m+Q1MBt3rvaAZTWtvcg8DeWdT/PBda7Ne/RF64
H3TZMFD5AlEjcY4+7l0Km00h9lp6cdPSllofpws69JKubiIgspuWrheY3x3acEq7H0e88qQnlRMH
oAFC4MaVHrOgsg1wHl6rbRVPh4NdDQDO0+8ezobI40KjrZ1RUn+7df9fKkuy+zn7JgplBq9qaV4T
05pQFwVDbi7qYG4tEfCORdgPhZVJmr8BpmF4OhFnFJ4AXGgf5wj1LvqMcVtfUFN5NJOfmWI6lRTu
6mLlHC0NRDmCpbAMkY0xO0ZEu0iJNa26lIZ+ymD8BT0v+EK76us1qdZPmfj0Ue/HmmX7ZiEa9B8E
qm2ptnc940yp97FNH4cBzHkQHvDyOLjGW2qJK/FQlj9t/umSkNE0sZBjk+dlVH8MfEC+VnkxKL1H
kn4ezYj+V9fYRaGedOEUYd2IxqUj8uSGmMksWBPThs5sDlvgh6m8Ufcb5W9pfu7LH/DIbi09XXup
LFzq/EqqDfxMWdLnwUVBfNjPpvnxr8UTuhF2sQcAcQpsAIlP1a7ZSna2E+4gta1sgk8vl78rQ5GZ
Cp5iUWWe7YIyEqGyBhQFkEC4zpRsrzbFa1LBXmmUvabh6g6rxJUsbN+F41jUNPhRgZKN70Us7/1w
5ed8vtpZrXe/ZrZPai0PfJBn5cVUnlTwoag5rhyvtRFmb8LELd1RTLzqkmt0Fr7F6KV8fcktLuU/
n6DOnoIg0bxy7LTyUjUY01LhbQImkWTUbyF2YPlSycrKN32+Vj/M2rziIqHcAM2dIUP3UtbelQDU
v3EEwaDXJP+X73b2C5UWbDcU3FUg4szmT2itNB1pU1+CynM0un8djA0R57ivZ3G65T7GLF64sjwV
/KDIfSo5kzH38WBiOtpYLuVuzL4R5Gmyw78YxZhsl/Axm8QGP961pApuX8lpc4nj/rdX3NVBd6Xm
1YqX+dK3oJLCfJEgyZ86ORGCxEA9Cip8MHdGTHllC4Tw8N+a0EwrQ2xVFH0qIFEV+/gxrlB4pQIl
7yKrNMuBS6WvI9Dor2dM+pxMfBxF/jjKYALTCTv0H3lC3NTX0H/og3yvN7XjfqvuhkMiroy4cGCp
WdINmrpRBJHZBdWScQYqRISLNxyqOtmVsriyCxaODyOQT7NAKGHN66J6SOtQNaLmMoB2Bm9iJ8XR
4JLzmnsrWLnpl/aCqdGUNsC4kQbNvyY0syTQVPaCmj6AGYVzjs6OKK180t9ZmZ8fMhXCO0ZB1Cdn
O1uqJLelVFGgFF0eh3HzVJ0n/hoQryMW6c8/gPE9elMbeLNWS1xIK+T3I0/r+e59ErY51aokKy6Z
iMME9tFwM7L6TyBHKxtjYSAqzCrFL84+OqHzqTQN3I1Bt19yeHqeJKBKhTWIiUpF226/3vULq6aI
OrVmY3JC+qRI2utSIoUul54QT0o1zFuLYg/Oz18Ps7DVPwwzm7oSQxSAdgJlZg9SefjGBvx6gM9v
FMq7POFUpGIN6gOzyxvJ8iGRvCkZuq2PwUk9anvJCU9rxcml6eKhQR0OfWRs3qY/f7cFvCpNEgUO
0WUsEeyMKIYdy6RfibNLmZ2CxLMiI1BMFW1umyd5suKFkpBfyq2715/DLTJYFP3yX+ZvuI82tRzH
gIG2oVV+rG5r00HyhS0vr5zopaP2/ncos4CP3k7kSoFX0Kg373vc51ykdzbGLtypd8arywG8MXcc
8vv/hQr10o55NwfK7M7PdLUBmcYc4OYiOMVNhT+P5UAnoAL5M79BkmS3VmSVFyLAh++dRYBRz3TZ
0q2cCNA5zYPxQq56D+i/OKtHHFfOlqPck+0crOf8nqPSIEP4GwrpmhnK2qfPbjh3ELy0yJh2oQBC
8zaKazWlpV38fm5npzEUQ29yfmwvbvfDcx9U4TSO374+jwuRRyHtF0n5dY169ewKq5G8C5KGcnWR
wlIfoTAEN1Xo2qIHwODu67E+mXWRH/D+15GKpZtPPWB2KlGN7WLusPwintxTdU5sYJqnyRLa2635
4Sy9Kj6MNd3d726Axs1DUwjN5tL+HHcmLLzXaWdOMHYABNuSOhlmJyAmu5WYsLRmVIYwZFS5qLHk
+ThuUDW5SgLHBZdLT7xc3nJZKUBjV2teUQsrB/uUjIQLmzrUvJIRQ4Nzs5RnhJsA641zx+ipOg5I
LoNCohh+/HrxFjY716ikcGWLlCG12Wb39N4terlPLwDW4KocSgB4X48giwufxHdwkRJKGWu+P0Je
iL1SicmFLBJYk1D+ztXgRxMkgpO21jMyg0+JKYGso/dwC5MItFcN8UseNHPSdJ6kXwvt3vM6Kvui
e+Cf3w7NcJIkvG0q1WTRzaLaqZ1PYdAa0bZSaa2PKuomuUixEHSeo8fWW1ugLZUoCKhAFucFWCHC
NgaDvwvM7BD12WhHQ9g7WWqWO9DFh4b33A26Buq2RLN3l+jIolTgxe7aqketeeigQQUC4BpIGVdd
n1KNa2hKq5mRo29rjAeVGv0mlyQQhMYTouAtEDTdfxhkjZQiTC9plyQvhi8LR9kVhK3ctzWK7kHu
KLEy7HzIAKchwS8wAFPkdMRFolD14Ev+m4Sqgh0WIO2TUCjo+0B81yY0N+yJ0R5iSbvRBkm+8QWF
djLZ4lE1mh48iPxWBBCY3M4X7UKPURUwpRevQ24klKB2aGJYXY8hGsvgSgENlqlVALponz0LQaFs
tHqEFMToQLnjqpD6vdLS1EBW8dnrpUeDdhcLUPyRS5F+sqtfhlLoD02DFopGSL+ujbgGYDHmGC4D
xRti9xZBbXWHCp6wHYLmMRpzaGLFG0KuiHqgvmpbSWsd6tJsHG3wIWTLERi1MJIPUoqUg2vRfxLT
8Q/wpHSXucavCO5pb3jBxkfVbdNOWree1ZmOHMfDrQR7cDM2VuAEiZZtKPzXrEMi2gHyuRvEgF/7
oAMpaTSwmbRc2iLfC3VFj71T6+Y3CKK/GHl6C/QSyIvwTR3JetusarZAp1COi9v4LAmiukVKBrc1
dWKmmCkSlnF0z///5AWigFopFuAdte6NmegvghI4ZqecRCs8sxOxTvJrBEUkp/hTe1B+LdimJ4gh
VClDudwlTec5qdQKJ1gWMDXNvN4naOlBJPPU5y5KXmVfHmjCjOo+RdrmtimZl0KQm21pDhHEX8Gz
ccVjr41yfBoNuG1WNKDrogk0pyzjTRNG/aiXJjTA6aVnYQladI3pSOVAixvRsE3dT7jaSL9B4CDa
f31VLFxGFq6ckiwr/I+qzRIAC+ByBDEsuSj5MUCPsvNT5+sRFlL7DyPMrjv85KNa5dhdlCwnrf+F
GjASi68Deh5fDyQvjESvWJZlKqAAfubvJAGK0JAmQkbHKruBRnLC58bp9lMm5TnGIdwJtnXW9uoO
jdZTdYTYUYPBqM/dYS1mLswqKERRkYHqUo6YR5RErUcDNcz8osjgdvO9avz6+lsXB6CqbODnwRtm
juLLK9DOagmgNKEpNbC/02ylQm4SXWePzgmLA6pao2ZDSflj9B2rXIHCLxYXD+HUQHzV5PRkJaNd
WpUTRIiyh29ff9JCyHo/oDZLvSd3yiYtWT1pTP+0ZozWdu7dm4F/25n6DzROVnKopSl894HaLN1O
MQEavSKgx+Nqt2Oh/HFh+68E4oUUBitwmdOFxQLY1FmahjidpmaiT0qft3bc3ERoRKT5w9cTt/gh
7waZ5WdqhECXHLAXygoxtnpwokhYWZuld4Ip409jiUBGAazMdoOJxC0Qbj+7tLvBUbbhTsZdVwCC
uJkkxp/hYI370YZnikuOfjPhAa6TbisEW5wN++///fe++y3zN1qrgct38yC7mCWChqARIGN9PcLS
spEQMojOVUKs/rj3sfmztCFP+FrlZ1kfBU1y8IS2vx5EWjph70eZ/vxdXo04Kjozcpjx9oJmdD04
pBY3uh2dwluIvFtjn95IzzBj8/1awrs28mw1J0iBmrmMHCc5lBsTQR31VsF8opzYtp4x7sQ0WHEb
WWw4//O5wBo+fq6Yamovl1GGyZq0qwkFW/fOcqx7fYfIQH5Z9dxauk/ejzc7336nZXrWMR60Nigt
tljvduCheFkztWGyTTfWHu6IzD8KN2sz/PUOskT548fqnuDDsKSxn/ndGbDBHrnZgyh3h//THuI9
8XGcGGHFVuoZx0CAEsrDQ0w+O2E0CmGD9MARwY5o2x3K+/AqdvB7O66MvzzJWLWC1SDc6bOTMuSi
CJGee6FkUeFbbpjnH8MlsyczzN6BbVLa/iHZrVWllu48+n//GXd2dqQ2Lwp5WlzMADX1FbHWlStg
qRIEgfCfEWZnJBR7tRBFRphuPDS8HQhfdnvFrt1KN+rt6MgHAHrVi7b9ekoXdw71NuMvlB239I8r
6naakSP1n19qTT4Iob+F3X6iRbB2+yzNIJ/HMBgk06OehabG9PU8bLTsEjxTcbOx3yM9KrbC/QQ6
mfgg8sPXH7Y4IJUKPFplkNHzEEK9oij6xgNwMsD3VqRI2aSKsvJZS4MAZsUHytRgAszf1lmDHpkg
ERtCzUJu76jKa76NSyNQc5kaQGA1qVV+XJ/ME2P4YVCq1VTaN32PrLO6sveWDtV7VNDsUCdxiviz
m3Ooc13bVI2KEm35SLB6clE7yNtsJRNaAOFMWCANsDJIhc8obxGfn8j14ikSYXKDWqqt2s1v62Hq
BBVHKYK5v/FXeo/ydN/PE8z3g86uyCKqh7aVCEIwHMnSxycew9VeelIO6g80LrYVe7EP7OoOY3Kk
8bN0teq4VNn68N3ziW5jw41rfoL7CjzlF84WACGDXXAptpC9n4ZHXEkycbMGDV8Kv++/fNpi7wL/
EEfoGPpM94S8CoVmk/saCK+fBTJbFeKo0ZqP7/KG+md9Z3sWGA3CtVPo1UDaWGZ1TDOI/3Ra0JYq
rXJl+65O6ywhjVO1SdqMaVXv2+3Qb2laIXl8C6TfRtly6xGYCP/31QreYPEref2ZgG1QgjJnq4nV
QxbkGReMjlKOKL0q1aSuC99RHJF39f/FTaMplgpam/raJ3obgq1CkcJtunhRgDAl2nZIXXx9Yy6f
S4qfIqmopivmLLoKcYE/LAWNy2CjxnIafuS7/vCztyOcUbelLRzX0pbFJG0qt/7/EWdxFZ37oPOm
EYl65EzKtrD9XXo1wBNEWWkte5hi6Kcr4N1osxibimEemIKcXqpTfDyrlLK71+geevjRetX2lonp
pnrAete+RzLw67ldqBVwh//nQ61ZNhrnWqPlioHekzqeOrPeF4X2UAfKS+AHT18PtTapcxhv7A5x
hpke1cdrX7VlZzxA48aMgto5i7hKvFxA5nGdv/u22c0aemaam6VKgdn3OH29eRmKFM0pZP8gbqO/
mw8/vNI65NgMeCoV6E7QXvKseMrNGqemXt/7PeogJVdupNet0wUyhDopvDJMhIcG8yprMKwbSg2h
fOEOpcgXXUC1PxzzFbDFEkCBpqMCXmCiOfES+3hTNlo0YAwOxrDeYUkmb7SDezddIuhg4h2Ew/ra
1bzUWHk/4nxflM1ohXj1pDis50dkF0/uoTiGrNO/HcvgslIQmJJ0a/Z1lEu9VtcGzAc43t1Nc64P
CAdth+vsdi3aLj42tf+MBf3z40z6TSLDi+05arld/MmP3gHGwt67Tzleu+Zn/Fxc//VdPnWSHb19
fQCm8PLpmJNW/MWkSdYcZiR55thqfpkiZhJsTeUxQEkp1tbaRYuJ2T+j/IUtvouqTUoZTrRIzKZ8
CRmkMfwXVwZoPmw0oTWb+hyZpamoS+IomF4yJaZa3ZqlbejNDwCmvyrVH7ZfT9rS3Ugia0wAVbDq
80nDWaDELQ4RYW88UJvFpueY+8CmKMm38kuAgqOarr0ml6ZQ56yZiiGTP89bmEUcj2AwvPSiPfoy
rtzNftLl3xQgFvUdLhSbdXjB4uX4fsxZxIkVDXuenjEb/CNQUDqmO8/BsNN1hq1m0/JemdelzQh6
VdQ0HRA1DICPBwELmNJHzze5FPidbKyCyhUatvjVPXy9fksB5v0401y/245G6pl15fnE7h7Vot56
BPt7T3PkNh3N718PtZhwvR9rlt+lY5PpgiEkBBiNLpZqY6LpuNt6ozKh2JHeJHfJ93K/xpRb3C7v
pnKW54lxb5QCzgIXtUQpS39C6efrD1sbYJb/WNABmlRmAEMpHdOqN6W2MnWLIwCapnZBsxQgzWyV
1DBBx5LGID29o9rEDunISlq6WEnQeStKsNB00G+zFz1tiUHNByXhodNvt0HmJCflpX4zHLpSW8VB
696i4bj9Vxv93bCzLCDRQ8XLAjW5UOTeKDTZEI/fZIq7cisuJqk06UWUJQzMuOetZhCwBm9VWs3t
TtlZu+Hi3hW/zS2iIg6XBgqXb+rK0Vp8Ok5XogakQ+ZCnp3hsPONTh6H5C9KJ76OfkTPbrT5G689
W7CFS3yDE2jwlPyq7an89W+m1qDIQCiD6g016+OuQWGvbtCBQFdM/214GiKVt0Gx+oxa2pvGtGdk
a/K1/ruv3t0gamq69OaYWKrpSEvTYLW7c/RbeDYfKa3/ybbRY78W4xZuxw/NutmX6V7e4CFLs07q
H5X2F4o6yHr914f6wxDTZ7/7LEXrE0PNUi4riJApmK648fZfD7H0FfAteAUqpgk6c7Y/PB68LTJJ
yWVIm4c4yvdyNd51lrn9epiFBbL4+/kaQD+kcLNrNzcwolayKLmYmn+njumT5Xf3Xw+xUCrgL9bR
UIGvDqFgth6ZFCFZ7MVcsbX6qMQJHgU4ENYJuqpFcxW26Fjl8uDtvh51KShbsGLYcyb7D6mLj2uE
+FHaNP+Ps/PqkdvYtvAvIsAcXsmOEzWjbo2kF0LBZs6Zv/5+nIN73MMmmseCHwx4AO+uYtWuHdZe
a3Tjs/ySH30H1vnzL5QpTvX+f8C9TV9jFh5ijIiD6RVYLuYOZISeRyeiSsB+bqY7HO7c33S9+xft
DrXHc7r/g3jUgjtqwh8DRL7Co6foR2sVVbyzrsMYmwu7wu23VbkGSF+IADDDeJGBh7gGaFYJwz9A
H+JzoYtOLP1qNenQh3/H7lqHfckf4ojeq5KgfZi5+Pi5msAz+kTiSrnfYccW5TtgPjXkBluAwk/l
tq52hgZPJ4xa0L3Zxt98xr23WatcT2/l1Xe0plkwiXlVcX5oTGmQi87X43NWKogXtG9GG7wiYrFL
EgsppVBduRvXt5zunMLwpKxIvKrzgjLK8UGdxEZ09pFNMJWGAaR4W7n5H5mh3stNl68nFCUprr2g
hBSyhp9dL0w7hNQRtbkVZ3J906fVcMfVqevISOTHb5iMI7AQcYSYiUljUX7MwwHC41e/irYZsoZ+
sb19x6+d10d7s+CtrONIaFQ1Ondu/6vJw++0kdZgvdc3ABuQrqgMCVrXNbKxSxqpoLZ8hnf6Pk7K
v1A3PgORREu2C9YqOosLujA2SyTKIZSMqMuiM96L0j8iMka68o0W6hEfFzTzi7ELVXyNrCJPcret
nlJ4V2rbO4GZe6/kSCuF+el/9/FGYY5pFgCeUyI4f8eMChK3gtIRgJbgAPv2YcJ4It2xEqEuXqQL
M9POXrzIUQQRFirqmJGG+7QMPlll8wY52gqiZM3M7ITDDzK0pERsnvq3oPwYmq9W9OX2oV48cBcr
mR1qxNPq0gv86KwE3NP6ra2hJi5PervWHlxbyyxvGEbJH0Upjs5lDm+b8UqjcttE3cp5W1oOcSYj
QDwhtM5mVvpUcBuY48MzSuif+1R7aAGm4X/0jdKtQZaW/M+lrdn1KUY3yZjaCc/y4ISVC/VjBzxT
Naw7eUj3/M23wRs7t7/XQuY64f0N3iwDqBRV7o9HTw1L1FpUPaQEFv3ITxL1ZrD/r8IPad9v/Xv1
p7cb/3XK99Hk7IyoUfbewQvPqjHsGzRQC7Tcby9r6d5ermr+3SSod9RKZi+hTsh37SE4Cvt6v4aa
Xz4e/2ze7JNFTaxXLXpZoMwYr9aD4Cfcm4+BVRx0fOH29pqu+IzgRfrwqWa+D5RyGrXToiDu3koP
yVO+gxXHyb66R+CwD57j/ap+iiup3sKw8Qerc7DPyFCQnzVKiMeFL/9eOUx8M9B6H9aKGQt5LM8u
xWYwYVOBbx6+5KLbDWAup/VJyNrvkJfcgEP+CV+p4yJk6oiHNRTDdcQEfA8UH1RUzAkDCf94+l1Y
BlDpa6JzMEnwNuEkBqw89Vp4HjxhG6nCj9vfcNEenUfWx9yaMn9PCmRKKxpX0bkRkvo+kdwvqhSZ
29AlqmG0+gmh+v5Pjg0hmsQ0Mhdc02cZDCLtKSwfUXTOv6Ld9oPalB28JI7wZeqydhu0fh7BUaxl
6Av17gkZSR+LMh9zc3MIFxiA2AhqITyLL9BePrcPykb7OUmIb1vH2MM5Wn+ppgYv9cV8rRK9AETF
uAnKAbYDov95LOeppur5JhdzhIhVVWA1gPcWgqI4dGqk4XJZpdOswNhdZf1Tm8BxDPEeXAhe9FWM
hLNojshuyEVhwxVEiQj5JVs0m7soRVsx8+GrSYFKwr3eW5vCE2RYehEKKGVo3T1pbchxIbn4uJiZ
v8wGOGpNZErO4j6zM1vcKoejxhDUX+4nAZCPsEfiKNwKv63fzds6VG0pqrvcypkr1awUgH+D9c59
CJJXnyzm9p1Y9DATLIU3Fk4NaNM+XkJvMOMoqYl+5ERAnT5S3NOgKPd5IJ9kxuipQ+2EsP+iiohc
tL58um1+8UqSJarMI/LO6zOvGo19hPiwy+7myrek4HDowYsqoFmHVixSHuNKrLf0NFmQVuLpYFyB
A+Pjalu3E9Wy48EVgImNsHCrdfykpV+kqNynQ2zL6beiGP8gjrk0OnuoxCyTPdczw3NbPGYRkgLM
CdTf81V2sndw1DxgvjQ0282RaxfFqhoCR+u2KGRvanhbhHuEKYWnaV720ThXD+Zh/CuHugnHrjno
X2g5+dbh9mddig8vfsicOCD0IRjJKMFSR/ORFH/LhG9pP6z41oX3XxIntg+oRQgw54VlBCbakdYR
779gHCOxexpFFbIsLXjre3mVZJeDMdtajFHQoMUmArGaba0SVS5DSy0+TVH/Tjx1sNWhWcNLL6/o
v0bmPbzeGywXTBVGkK+zK0mE/X10weRknyq1O97+RovGeJd0gDF0y+fdrtzSc1cbOJWWlYYHqzC3
MMZmOxEq7iG2Vu75woGQRJkJV4ORftRTZl7GdcfG13pOpt/1m0kyLGCOJl0dpF02Y8AVxlAHQ/Cz
r4RaHoGnx1eSipfcy+wUbaVAWQkjFjoaOov5r5VrqH7TUffswnOxNclMDVCRYJZ3UMHZkjMcrTuy
h42wGVfS4QUUOnaBKjKmMpV35xXx0RXEuKIgem67/k6U+0+1at3XfidvKqi6BFkBd2oGCOxlaP0U
9fBNbfLnehSPZku/e6ChKcOxp6AW7k6vax629wMd+G0nWEhSZsMu9jxGjWN1bbx97uVh1wBHDh+n
CHfEFJh89LpZa1o+RO4+EH1kWxAX2Y6KckQHCqX77BPSSfWKx108Bxc7NfO4YzMw6NjXIb1q8Pn5
Meok+BFXKmPqkku4MDI7bJrWJiGaSyHNM3ALwW/fK9Ye5xUT78HJRWlCM9zGSC1MVH+PG9+B6eVn
4Oi2a6fvKFVUa1YmwBedAqx71L2BS1wNTiJSZiWGgkGt+tpQXS+b6rNWphu/LFcAkMufaMLfUr9E
+m/mEWA90zLVTMKz2etHqQB+2yJtU+orVZflHfzHzPT3ix0c4JFE6TbCDAIOzTehFZ3bbnRtHdPf
LwxkUlB1chXz5ioAdIYvqtvbElort60shWnQdFGun9qM0OjP8ghPqUOkP/A5Y0CsRMyrIJmV2139
iHYCCtmPqvtNa7KVA/ieX149ezxITJRNo93zR4IBVk3rxxyzeSseYqNH7STpfxWNcCI13QcNwA/F
Z7Y19YRwoyjVMbPQqEEmwlPCLwPf1O7a5jAmwoOeoeRQ5d5TMOIl5eq1QJOzDeRfiUKHlqlG8bVr
2k9CKQk7vXT3ELMcupBCph8q7h+cCqI/cSo0g4SYvxPUZSNU5TgVOhp5JaR/RbyWBS0VDGh58whB
fEZ/eO6tRRojzGL6FFpeyIDyo7qd6gWJYE+cXc64nZpJ/l44rkHbF8gkIFMkSJkeQAYT5nOAnuur
o9xowXvDPWSgxbPpKjFuom7/w8Gs7dF4deAA27c/hmO4JRpcS+0X38jLHzG7d2kRW96Y8yNStyRv
QsvUIirbWShwbF2f6nczEKMluQfKsVO/NhKagO7Q3MmRfhekWuEUvikesjEcnaYRdl67Rhm30OSb
tol4BLIw/pn3T2S5iNMw6IMzoc+rVORoiA3aZ7kd0IGVzb81T/1lmMOzoVc+an8dgYSb3Beh8vft
mz33H9PbSP1P08yJke+qQNACchJHEEBntuFXHVh/wzzb23LJFtw2tIDtY8EAI7FIZs5s40dPZcmD
3zRWQfiw67YqfcZCBaYAH9tWpDG3vW1t/uTzzn8wNj00F24xFvVa8duKxBVCYrhlqUO7tlbVjgJU
MrHW8rqlSuoHe/MQw9UCJolZ3FQoa4/hxkTA/bfxqG8Q6YJFtDuEaEutUXstlTo+mJ0FGqg662bW
TyHZzjsw5Swd0GtnoHvYR4fmMTrEm2kWqNvJz55ro+DkRAirnfPo3pWcXLX/BJT0cd9nQUkx5LVi
gj4/t8EmCn+K+SouY1rS/Em4OEbGDEqZJDL69TkW/OO4c++s++psvXnb8k17gqzFwbW8wP6P6MdG
WQmAl68s62OgFG5BqoYfDxW4PdNnMJHw/vPgTFA5f+M9Iu+1rf8HpNxStwv//Y81+aM1pDQo3WlY
y3/VX6fOfH/wf+rf1I21Nw/Z8xocfClSuTQ3C4hKWa2aysKc4LpbOYIaIS83ty/lsgu4WNLMK6sI
8naDjw0l2k0vknscn5TcyY4IbO9XRxCnDbo6KRfWZg7HDxulNuU0PJNVjLvitdkXjvxteB4se+Jq
CdbqLIs+58Le3OfEQTEqGfbMyt0IKYCsYBIRD5y+RXyPWaKV3Vy8CRf2Zj5niHyrciVCv9HbtJt+
Azz7W/45/MoUzWZkkMy4a1HuPYZ3sOC83rY9XeNbWzvzO6IUlOhqcAkbDkmAxF/tPqDLbbfJ70os
jm7QH4J4JWJfjmgu1jvzLQibqkI4sL/lZtimsj1pOvi7gvndn8hqcgmFYwFZ1b5agUyt3ft5XSQP
WoNJkJA0aDvuZKIYqXKU19apIMOC2jx7u725q/ZmfqYdVKghPa5JL3BN4M3fU1uuvvZb+WE6uGvB
0uLNJ52HzhhWV6pMHx2NjHZE0AtEo0Mj3/WFe3Bl/cftJS0e1X9MzHfQC5nuj5ogPKdMjBPT2518
RJtoW6TPnvFSi9bK879UNpekC4OzLYxGoXaLAYP11/Fr/ZDv/Gfj7P0l644AvLnbdA/Nyfwab9M9
TyWizcfb613+hBf2Z867aZtBUBuOzDTTJ+rQl9ve9j9TuTVTz4c1Z7e64Jn7luCJqcaMBQ8v5kvy
mtLKFbbhG7zQjnsQvo9E/Eit28HG3UrHVeDi8hECdsTAMUw/c6aFHmVmU0E0+Sxm/ktTwXBDp/L2
li66HCZzJ2pwMBnzEp7aqCLSDkIAGkPbVXt4dXYwbu/9/W0ziyu5MDN7opJUIinAuZ0b980VfvfJ
H1Q4oCmDs5Jy1DVPalVK1WgVJCZxZQ1Q4iTPvRigXVoMZ7nuN/9+MYCeIQoHAwQxy+xmUxG1KjXC
WJAqx6Eujimwjz8wQS1SZ74DEPc8Q09St+hGOJzOktfYqvwUJCtTSFfyLFMoP1U7/9/C7K3hJEVG
6mJhYi6QEifdBHfmp9S3GRi17sMNKBC0YrVNtjeYTVLQwXSsv4r8UDG8FjlrznIxs7z8ObM9Nam1
mH5JGSRmikd4Q9hjCDcdveO94oTTVNTOvY92rnwYVoHPi1WYC9vmLPYVG7M3W9rWPETmXXbnb6bY
vjnGd2vYhsW3llOjWhYDlnCQzmKnMFb6sLa6YBqOmrqO8jmBHhDtiR43ot/35A66M4kpb9Yu4KIn
Q66bYWiwobRVZmENOACrClJMG5/Fu/YBuuy7CmbCPe2j7bBzH6IjswIPSNx3dtLugs9rP2Ba2jy2
YaaUcjE0bVPJ+ONzGOc8R6M8ROc0Phv9z0jfju4agGmpzgm5AAz4JMTSlbCXMiKKpst5Aarxh2IZ
TixSz/qWx+NKjLjkzRjgo+Wh6lOnZfYZYyUeA7GugRkiJBuNX2E6W3ExiycF5qCpm0mt6QrVYMa1
WRqhiGr30b0zC5uLKTho3CCtDU2DepgyMePkrX6mxctwaXjmqdFTz6J+UkWth+QgIFVE+dOPAWTL
m1wrQrtGMtzsAstJBmHr5epakX8x57/8AbPN9VogqVLMyvudZRe2Uu3Lzy5Xst6mTyXUPN3uwMDd
Shll6eRcGp0lGb3fFlaeTNttHs1csJV03FTya1Hru9uOfTH/vLQ0u4e4+tzy9El1luHLLVbsNLXb
+8AZTQc8FSnvvyd3oDMuMdU9lf5lUCsfb16RVgoSMIBw21J6yHTpp1klp5VVTYHX/HbTfYd2Q2SE
5KoDL3eGO1oeMEjlWYRnodonj4IDWtXx75PdqhtdClooFXD9DAla0jm4PjObUo8KKzwbCXy5Vl8z
yucrnj2MVc7YekGjcDhJjGHbUY+C+iCUImSGBRCTSD2kyEofeVqhB6m1Z3+0KsTmlVNZ+g+mUK7R
XizeJ2rCiK6IEw30/LeaSIRLSkgJy82sF3RNXhF6UZzWgoRSNmBCkaEjg0iyfBCUdufWZrByshfv
0wSzpL2NGrU0//y9EZuDqJPPdo7otMfC8XrHPHrH/L7Y8LAzAg/Obk2PcDFSv7Q6i9R9Dylza6pJ
dHc52oe8M3+Vhk3FwJkKk2h53D6ACx6ZPobEA0cBXrauquNGJ/hC2xLNGIPdR7AiGq+3LSy8Xzh8
Bn1xx9Ng3ewWNQb/KRu94KzVJQrh5OWfhGqtM7NgBNycijwcDXXQsTPnkDL1ohS16p+jRt9EMpVc
7WdWycfbS1k6EnQDYQmf+oGE/rNgK+/xFEI0+u9pFJxKjtXuEDFO9sUGoXHmR+28dxhvWBvYXlqe
ploU6Keu11VV3EsMFxQ2VfEw+xZRttWCx3JtEmvJwUIqMemVwiUMLnAWaDR5gDg0YpEUbydZah3s
7VRQVGHGMg/UMg63N3NpTSZ5h4I8CoM+8+ulMg3TVa4pnCICPkdTq69tmh1Q5l4NCRbOOC3cSSUG
dKx1BcDTxURuUAcRTuWmz+zuC/pyyLfdtT9bu2SuWPH+rIjxwebsXRSzsGyzAJsxTMhe830s1DX/
NH2P2dPxwcTszMNPmg7piInOKR/yY4sAY7gp38otGuK/5VV46uL5uNzGWeLjNXoSqer7Nqan4Efy
mtyFO8mAWazf5iIV07XcZumE0GxFjgSpkKnX+/H9Jek2w7DPhZNqdRupYwY9CR19rRa0eDourEx/
v2jNQBFVukLNsoZWVW0lNL4I/RrJ81KlGVqHf5YyLfXCSMgcZS+UBUvZx5DIO9Vje5iaTR3cLavg
5bV9m509Ta9ROwoxRlPREdR7AlLoeFegg0sP1YclzY7fkCtlUbpYcb93W9q4W+Z8jz21LO1HuQpu
n/5nV2f9Yv9mZ69QojE20I0/ubJ3N5p3FhxCRX9vxdIuiF9uO6blg35hbObly6hI+kHBGMDvr/Gx
PCoH2mcTvLXf9kDqVq/Wygeb4wORoPdyqcOgKljVvmBbHa/qf0BXtOYzFsLNy482BwkKST6EUcxh
D74AoD9Ue4I/ODPtcWtCrbOKu14wN0meoXmM270ezZYz3UwZhY2AhoUnZTMe4KDGPXnMYTM6ur/9
3ZbQGVMSS8GPWWxgfLNIw+zqvC8TxnDqjTzYwlfvqX9gPOFQ7+PHfDPuAnqQ+S66kzaISQjbZldt
3GfvEzTiBnOQd8KLvIl24pq85AIBD6gKRaNihAoX2kezu68PsT8apRvwriLdZDdPouOftGfvtT72
+GzIiLf137/Gg+D0d+bDsJO2jPV4v4Zj8LyaAFw7O4I8DfQ9pRQUmOblMU9vE6tF1f2U/ioDO/jy
PmG7KWF69uCHjLcQQ76sfZfpbn68u5PSE+R4wKiYX5sn/YNA8JeInnXyZOtXqLlHsQH4q9R3UpX/
TqXyPhpXR5avbxSRGMEmqGZIG633K37hbxPoDIdecA2u8LA1kH/77G0ZgYViIX31KDrf+1tvI601
ZKcDNl8pxA4obiPGYl0xpvQyHBXtqBsnOVKB8w9JZLdN8gBt932hKLS9KvnJyMXcMQWvQ4aueC2T
2lhxzPNP/I6ggNuHuVHALlfRTjIWsH8UiXfum+jeVKIHs1dXbtr0gFyuczLByAhJ64Tk4XXm7xe7
G/VjnGdV552lVD5m2mc1ae48jR77r9s3eukrXu7nzOsje2GRBhqUa4bvQfu97d2dKCTb20YWKkaG
Qgdd1oCCMF03L/BFHvfEFNFAQG3mRf+bu7BHKWFr7YXvuf0t3so/J2TSbaMLSImPRmdL63uEfKRc
Mk41vdLQITLdRAdaM1vts76PvxV/TVUA/7m+mzol490Y29BXvinb8GWtynFdE+CX4J7IsacyxDzs
L71ELl1vME5B+dsSfnXenVR8G2XFzpXR8VLNSQAlraz++jn/aHMWc41tpRXjwJb30KmK3JJfDJFt
mGcJXoQnJGa3477bFZ9Gyrs1k1aK0x3LR+tY73Noa/69Gsz0Y8iqyE6BHs0TEd2MAk9W+DG1EngM
zvgvURXsW+QONreXvZA+frQ0y+0NV+n8PuyMU/yAxoaCQ5r6f/omeKw2xl35KkUb/X94hpe/8D8L
nF3XJgsGIUla45SPn8sx3FTGWx63dqV6jimlx8KQEWpY6Y4vXt2LTZ194TqKG9OrWGpZZjtPYOB7
KDd+3B5WtvT99bj0RaTjMMiaMCogGHatD+1lOfoSXWmdyrzxdrLXhRtvKKQvjQb5QRXn+WOKWsg+
zNTx6KpIT8SFiuw3qafTBy4l2byiURK146YTC8/JMnTewcq/6moFFBLEBPWxzFFd4bH2KnVTN+gP
l5AuOHJsJJsBfXHbynLmSwLvoHTGMUb4O/OGX/Xg/8ys4M4YzGOko4ISV7HuJGV2H2byrvW1jesB
Yk7kT15kMgwmHnWjekCKpdtaaKScGktwN0qlHdVyfFDD9C6I6tqOhO5TwfJsBEryrabElBuSSrbr
bmg3FKBtQU/aR9lr3xBnC55GqYSJvfWzF4gcFQSlQWBuskhwmXdBV0TgZcwsa+Nl5tGKs9+NGOq2
PJrVtopdJ1O0z4KLvj09Hm/jjv5BNqyjZPj7wLSeR8mFNdSQzGkm49FUkm3SIYbRU2ivdJFGl9Qn
Thkrv6Iu/uml5q4q8nuu/KsVacjxjW9enN55an1QR+TXjXDLFb1v+u6HFA+fas36VanpdtI0CH1k
Sg0hvaurZFsOyc5KrXurSZ5VId4xILeLZeWoF8V+iMpPQemX9wwNlLte6uFVzLVwlxhZ/9CrJVR2
ihraYqtBXiJLyVOlNENjp10Dw3kMynAU4uCoBpH+ySxz5ZPem+Or0Wvdm2+ZKIAoXRjd64mw0/Ty
JPRZ4GRN+K0UzHPvl/5BGMPQqRKle/ajNaTS4m3SKEWKksWkwxzuHE6EvHmfW6cI/dZNmiLCMjQM
OYhjt/YwTT27q/tkUOOiLCdNYnIf3/Ywq2K5UkLrVLh6vVcaY9xYbvJYZNVgVyLY2DGleuLGRvFk
eRMPV+Xty6QANxnF3bd47FQHJFB/L7nFfjSk0DYD+II1fWy3lLC+in1Xr7wmV/naeziChh8nhFrB
VXOwK0uNUXUKV307hPbYGz87McqdUu7uGm1ApAYODT3rd2oV/JXE1l+hmz3lCglrWRUr23eVFf/n
tyChCsOFhVbszNcyM9zWDPEJvOvuXmXmzN+Jn5T9hG+2NmuMaFfN37m1mZet4ijtsyHyaMBSivZs
zWXy4g528n1wnNKsjk400vWaUz0nz2sYj/mhfDc+jUlKBsXQqxHpviybuk8t4WQQ7Bb9IYtANqs/
Vhz8PFT4jxXSR/RPRSq8s/OYBUIzegpL7HcC0mKt41Pl8rb+s+Bo39EictxfDTjyTUIzaI1EZCHO
hZ+c3gPIeKLDOd9SEQ+KX+SjcBpbznzlK6LjeiHlV1M6tU3f2rfXOt/Q6Smjpgy6gINzTcIudRFT
B8FgnkwjOgVhivyT7P5wi+zfD2lgwYBHDMHfCYw/K3AE7YhESZCYp1CPbb1xnah+Y2pwJdxZXM4/
Vt4bPBdZQlIKddCPFcvpWsip9N9F4z/ItZuvbNt0yOceC+0bU9Uh4pzk9j56LGRXlUjKLOMU9f1R
cct7L4zXmNDmJ2H6NMzI0wsC63vNxzMIeTmkUzgzyulrJzEXGOePXt7V6PqpX/79Mbi0Nf2Wi33L
exX5lgBbWed+lYb6SQ6Ft04cjrfNLNQkP65pdrPaqjFFIcVOXqtbZgwe4srfuFV7p5n5gU79C12b
vdiIHV0OcTNqxkq6vHQ+JpE9eqyMg1wpo8dRoLlt0BB319pRaNyDIgwM55q72+tc/HRTCUqdUE7W
vGcTFT0UnynhvZp+FjzPSWvP7qRfYiKtnPcVQ3MkuNVQ+ol6wmyzRy5MpPJghJs+Vb4NYbZiagGU
wrf7Z1HGrNSVCl1SqvEUXvPMWPcBOmj0bL+7G2NLaLBhIGoj72pHF21xE02+8d+TyPMDYKMlUKCw
c4UYaWKtygizKLCk4kPqadvabA5dS9pYp8N9Z2orVY3FzSVJpf2mqqTjM5fFlNWQ+HXKYUHKAVqf
LfZt1OjQfV0BeC1bmpAGdMqv9R8nIS89UwNWVvHpfP/VQI7U8WEcyK3y2x+cTV6L/7c1/ZbLq25K
hQJ4wjil0YOKiFKa6Tt0fDce6oK3LS05SUaNSe8B+CC2Pds/H41JPUxN/SQ13TFVxqewXot95i/1
5CORPKWQMj1iVwSImd/qeUwWejLy+hj5RIr1U+BLj274mppfbi9nyXfoaDJRVOah5MH8uHE0tH1l
EPhIJhmLFaOcKUFLiDbubTOLu3ZhZvr7xfeRsjrVRAUzHcJWqvna+n/ysJAt6uwdfesrGml1LEoo
H7EAvKVw1Lx5cquagSdfsEVjjbxu4WirxGv0rmFyNBmG+7gcpCzDIKCJfZIG88HVtHMRtQdLil6B
U21v79wC5QqP5YWt2dEmjBH92B+Mk/jSbLvSnhiCwk3iFNA4Hy1HfI6Org1qx7f989po+MJn+2B7
9rKpUtEXQSoaJz0VXkHVvRVps19Z33TCZlEHGDYRosH3ivo8JTMH1RRErebq9sr33Oz2XYUQqlpY
IIVeAzewLRQuA1iK/ZH2kWqeOlPaR4W+ckIXiuuqTt0S7T86DPTtP37SXJAEwVfwi4pSH0MUK93m
UfQgtwiHjVq/NcbL7XUvXDzsgRPgqlN1mfdkFbmKmkQLCRroobT159SqSKvjlVVN3mi+uaYC6zjt
HM26wjxqld8rEs4Qv0hiWTEpJhSvVZrZoRQ6gq/u8/Rnmp1vL21pK+kdcTcmDterzFeLxdEoLE87
DXqMsrViSHZkxoFj5P5dlxubUNNeEnO1/LzgNjWRcySp8E5Dszr7gk3q10LWBdqpKWkZbL3XXt32
8W7cpBvAxMxZKMOzlj0Nm4lEYa32uWZ8dku92i98oGDaydJ/6kxOF35gh/CgZrpn+3+SEUxtGRwP
MuLiFb1NVZmIqKqJdiqFwbb8b4nL6H64Rq/wXrCdnR5qgpxQXiEqgvMmp9SnptcJ047S7gnsSIIF
zSFzLEYQO1MfqLZFkGRfMtnm1ehg0d/28n48Awzd3D5SCyA20tYJvMCTS+tvHrZUqW6GRuyqpyD9
zNmTnSZukX393I9bWJuOoXwUx+HoiTDc3ra84OrfySUojMI3exVcN0FriSQs6glgjW2VqZMPLNej
fpO3nrRibOEUUZqavinpET5h+vvFM9nncVIlda6euj7fGNE3QdIcaPzs2qP0uwbnma9sKgig6Yqw
OjRNJpOPH43JSYD6osygsgcgyvGot9qWiYqvqmyyQF7JUeYvyWSMCQ/qSuwinB0zY0Om5QM9U8Df
Gjji5G8qgLe/07IBuqOcjwkZPdu62mPuWk4DDFSPUvPJN9ZIM+YO+z8rMCAgZO6erzNzL0GVUepK
/eCseHpNQRb9LCuP36JcXyMgWqzD4RUpXUCOMIWaH79M11CVFVzBpxo1bPUfxkG7z/ZE61v/4AoT
PvdfxrTvSyMXgC5DEznms4/j5fGQ9K7pn+NIoTwji9+qwPh6+/ssbh/vnIw2+9TwnK1pMEuTPh02
OjU+KnV3qPRiJ+v1CgPD/O15X8qFmemYXN6gRDS7qtV99D3Me1kT90nMcLgbB3s5D52+jwJU1PM1
aMJVkIZZHjuCwalXTHVttoNabcZhq3UUuJ7Vfbf1RMfIbOmh22d76Sn9YjyKuxzKit9SwWTF2tuz
sOZL43PeIGsUsqCSqa7FBSo+cWML5k8jB4mh/3AlddcY0sp5WfiWHwzOkuae+QdJs1itGcv3sVo6
dQM+P6v3t4/M2rrkj9/SD4auStQBjI1lHUejcYxIdUbls1JD3jA8y+Ov2/bWljU7oomWRqkwsCzF
hxAQRKoLAzaiaytv2YKn+rB7syMK4MAKyrgXTmGl3Bt9/5CMaxDUhZVAqk3wxZeA33h+2Zq+9sOo
MACuaRUFBWs7SgelX6sXLtXoP5iZraT2Y03LahUzd8NdeZyG95THqWzyPkSwcuiWvCLWiJkNk2z1
iqqGyjYuGMl4oH/ewe2d/hjQ4J6AcvTXu4gBrTXq9eVttIjRJ7zRFRW6HpZeKI0cwCL97ZfqsXEh
mEz/tTgWzoOF/dfMnIzVdy1PqD0R/GmOzEffni0jRM1JfwCZGtpNWX3xg+BJrItdk/WFkxfSWkN9
IRT48AtmF9pC79mvG36B2EfbEhVhNantJgKxXJQrl3rRlEIoN/V16HXM3mkvgFVfieD5UQrtQFf0
ENdcbBBlw+u/vs00slBi1RiRJHqbPu7FS6DVOeVrCUOx+6OrNMdrv3ryWn61cJc/GJlWe2HE00yv
9WLOZN3t/ebco8z7B6ugW8nIMZSrVO0+GsjjtJPlCJxh697hae2yijnr/7JS934ACTbA5zC7ehXj
yil8Sp6L40tpOkfBndQykFk8tHW3vb2axe3SkHi1UOxhMbOP70eM1ERmzTlr4sEeDUFC7nxNP2Tx
1l4YmZ6Vi28CQ6cUNS1GZOHTIH3VtK9JuhYMLrs+PCtAF8Zjr/RqEwGZEniYcOLH5EnZ9Idxr+0n
KpZo463Ohl3hXd4/EImeBekuM0fzRCxsy7pLQbe+u76s3ciq7W4sp92qO+2uezC+pC/ivVeteNzF
r8WUsc4w40QONvtaZSBoShYHDBYEFPyfA0FYOdyLLh15a7pNEB/i2WenW/bMRtS7TDj1gUA+6eZP
vawEdtPVW6rUd2Gv3VVFdyIO2DaZVNm5lL2ipBbaqrfG27R0aiiBTqklWIurQmgOHqAfG1hqzWSf
uqMNUYM9jmtP5tKW4pMYe2Eg61oBBhAI0mi+7J7Uvr1P6/EMK9vp9h1bcrD01xh0JXG/1n0xTLeU
FLdzT5awa4qEhv23hqGGNWLvxf2ayH1FRrilqxwlKLSu6ZTapdqSOYVXOmHLv1e5QaYY77IEMZ18
8J//NTNt6MVlpu7pp9C9uNwzHU7pbxPx0STzKZmOjgj7bq0Xv/iBTEAb5qS4wtz7zF4cxFFbjxwD
4U3k8wvwh93+PktYA7QU/jEx80+Ir/WSm2JCfAlPZbXJnqZEwbuLWFZbOBba1A/DcYIub/zziu3p
Qs23kxopoFoGr0wKOx+XJ6hjVzZ+Zp2sz+URCZTH6jGBSKoc7OEh/+5ux9+3DV4fRkqqMt1CLhSY
0HkgWvuBJVMmMU5D9FYXdxq6wVrxJCtrz+T1Z5tKtzIVVR4WkVfk47oasMCCX1OozuqfY/dX3P+8
vY4FD0zjUwMnC5807Odz7DWF2tyKwbmdNBtmnIYeyaHoof7QoItp//b7jbxpIlRn11LzK/581sXz
gmIlPAnThZ65SNVN9cZsewuoY/Bk3jGatNM/6b+RYt55Tv492GVrS13ay0uL098vrhxtXQ0KRSzW
8LnVx2lKP/hL35jPkqM57WOwE9cS2Gtfwhp5YODxpTxwBYDppFyOW900T0mDvKIlfcqValtG6krJ
feG5wQ7PNY8NsP2rwTxfadQOqKJ5QhGzZzJPeKt0x9rCHdvaBIhQufx7bjGWQzvBoLsFxtu84haT
pKbXUqkxaTBPw4C+E9wl+8AZdvJmfUJg4boxg/quqSRZDIvODoteaV2hFJZGcP3NCDpbsjrbTb+O
vry5fR8Wzog0vWIwkKCtdDVRhviiP9aNqZ3i1LJlyofDaBxum5g87UdXxYmAEIZ6EWWwqxp34sq5
19cGXYTiyY3UTVSLtpXcFf/H2ZftRo4zzT6RAO3Lrdaq8t4l2+2+EdrubpHa9+3pT9CD/xuXJBRP
D+ZmgME4ixSZzCUyAuQUeP3968b27jdefqjBoXjIxAVWGVDV9NTM9Fr/nHMA6kX+qS9O9RAdowOg
raXdh1kW8NUk944kmK8ws46MFlMAa4c8YMAiy+REB8xtclvdh/oHTgc0HkvbAFT9QeCX0rdlFYBv
/jW5hlfM46JVqQCTTDiTIevob3TJMewDnmlG7MB0OaCq8qp0XC2z/eUi0QAPMEDGG/QBTbO6nAk+
avd9chU3hQu9Q6bpzu7yTH3ryM2td1wLigX/M7jGTgldIWhLpWiY7RzBdSDZinoQPHBTu2XYfJNt
zGoZ3n/wZyhC4/rhJqKIu05zskKv80bXUcYfMztHJbpswqbgztVvH3MgtSBPB30zqKxuGDqQzaZS
Jw9qKAeSj6J9wFAr+nnEWwRRFWfkuM+dO88mnRibGHhHNojMqMWgcQxK73CU2vFgRh2x0XcsOAXc
vSNyYWb1/CBuys2BCgpGGigFk0MfYKLL6+xk9qqXwqsCoeBcft7C2Bn68uDFFNz0ZITFRGlQPBXr
7whmeIP1mw4WHgKceBWvDpibto+c1LVAuBFNCQGl7p04r1+NsTQxwVQB410PH2Vpmc5cG77WSGBD
pkbKmSRgMdDKoeJ3I71BILHDCBulWTy1pFM+k8g2SDEZ8l9Y59g6gYwQcU5A+LEh4tDHKBlm4NVD
ami+BVJSZXKuO+tNXxImUOLH2UevQgY+ZhWkR40qwl+nwI5qQK0n0DTIqW4bQ3E/gAeV9qmnZjd0
qZ0oF12hpk6tYvyASq6YD6c4eRfqym0a0R2ALxel5F5JIROv8UCv22MF7hx0aCWAQ010pVfHqjKT
ZTHlVguTWXNjtATqgvNFd+4KkFwGni04GtHcVCG6IYkia8lUfFLFB3/WU/cKfix4Uwj0PuiItd3r
O7/1pphChfYmHDeIhdF8vrwpkVDHZrSYCgK1W5KV7izdlwVP5otjZF0OLQata2lCsKjhW0LfiupG
4jZsNrg/RPP4IhKmlODRENKvPo6cDgR1llkJgYWQvsffNF8FHBoc6I/WN8ND4fNJlOzZF28x84qe
jWh3b3+/lRpj8gArC+Av65KOOYk1wphaDcFkasvRb1F50aSYc1P2thJ/HP9gHg8qm6uoRiA9QWGv
VMJYjd2YMcg3H3mtc6zsBE+gwAFCgKnNKeaGjs6SKcio2l4O5Sf1T5oDHNAZJxCp/RH97n4CCKt1
sIn5A68GsY1kLuyuH3c8srI2AS4aSkZ/iBfpZdDLAGBb19ATNzNafxQXTlS6d6lRvIR3QxqNDsvq
3Bh1nKdl1klhYRxz9YnQiVMe2DHA5mxVVCBY22FtoFjaIhHmSAy1afKXMj9m+bfrJ29DvIezf2GC
ZRFf3jtLTK0m7iwxJEfDlpHJUg9TW0VlWx9iwAhnBVs66I/CS3k7eYno5B/tuXJG0VY5v2Sbrlz+
kJUfV8FgNiQJ1jopUaDXhZ1qi6PLqEfU3EBwGywxW2xbURjDEAT7718WbQ5gXFZqHfsKIm+FgKh8
OXQgzKdhGSo/iccrJO2895cG2Yf+YrApwUIDbQUxLNtf2XhSpskb5Nt0VlHkeZIjy9dwdqJm4QQz
e2+CDpQC0lwwbW3zJuiBNpGRYaHzUwdmggI6iRZKxRjwULz5AL2E5+vHae8jfrG3TieKJddz0sLe
CIjQPLwb6mDT8lg3fx1+QjkEsBgRwDJZ3NDMj0tulU3TiqGaVvcYKLxVQd5zfSk7d4+RZKHVooKo
bNPF79Wyor2qLSHUEb+1qXpjFJX79yaA7AA6DvBn5LUrjzyOSYEMvV3CCp15YbJei1Z/uW5i734z
WCrOOqSVt7y/ZipGUQIaqtC8Q6GD9WVjzMaakh2FDArXHHpwN5SgR9PPObVFv/SLgL4W8WHhhUA7
78/XX7J20HIzi8Ky4JcUmO7U1XM/nXOBx4XIM7La0kXFuHGSwAiB51AsOK/ml9zw+Ol5VuTL6yyU
WkGlTp/hq36rtHei7hSnPOrvXSOol6LDI+5gjIZRMPvOkOdwIc1LMlQflTCc8ig/Xj8hu2YgNgEf
gbGRDd4HGo5Di6nEOYSeb1BTE1NnNH4ThIVjZ8c1oDyEbEPDODzu7OrLkFnqlzJu5rCuyTdz0m7S
DCoNoqwBTThz/N6uLQuybQaTvN2ATsdOzrNRzvF9ZBRjieSY6ftYJK4GfYi/3j3gfDRE9RB4QV92
FQRDgqToaTGLYZoe1C5yEh1ikz+v29jxRF9trAlh+5bqFFVfMawx354sL4vJG13bgSxhXuLfZaxn
8iBILQpRhmWUjS8obnU7AE+Byej8Kf2dvBrPIPPOfhp/ShcQH8cIr69v75VC+AT9ZXT+UBpdhzk6
es54/pd/nmMzsyF15lY3xhM5NE7zPNq8ksy+QUC7UUYGNnjj29V4TlPTzEUU2iDqi1h/EO1IsRmq
DtRRtvwKDkLOGneOJGO7RISPuiKSJnYNv0QAVVfWVUlTMRz87piBtGcgtiba9R1TS2V8u0nmCYlt
PfJoIfYMg7UEwSNwnRiHWJ3QZB4LABPUOUQT1db6V62hdyJ9i6qIc8F3HIkJjU1MWyDa2CK9m05M
kmIs57AVXk39Plf+DNqZs4s7gduFDZYEfNnFTNH7uaSg02SjuRKxjXdGj5wfJS/t0QCkPveoMFd+
WShhUHnUtkGUjL7VOstdWqKlzaRPsKj46u9l8E0I2oDDw6kfSj4l14Y3BfE4lOjRWGIVDTYIcbnC
YUgB/qn0/jM0rR7lZ0lwCIprvyrPCgqv7+wMM/UTukvcpe5s7lfT61x7UOWpnjuYZuVRsKY6heWn
AZOfxaAzNNExcM4JgHaQE6g+Yd5IZxOtDPR0uVpLTzADmoljaDywqmV86uzRL4//ICf+wwJRVgeu
FZQkTAx9nQET0UwsCl7Oz9MD8gxXx3AYqP1UvwvI77iweQ277d1jyBYGP2HJ22aItjWpYUxiNoTL
qLgSOAsnqw5q/ReGhDkXg72el8cUjyvSegzXgXAGmJrLjUQiGkdUNftwUnO3Um/bLLel5WapXshM
7Cp6zrInqfoD/DonB97J9y8sW4z64MuVlNQUQzIaTg3DJ5PCUW4kCRpk1OldclieI3QSOpt/WreP
4qXZVTghN1JZTQoWXOuaU4FL2O4VKDRf39a974fjyeDqqMqAov5ybYCs0SRjN6ItQbkQPxUQja7a
P43yet3OzvuL+RgIlKMABa6FTRFTzzTQIidCF8qRR0GA4nWhdiAuNvF7+1GXdh1G4NnOPAYo4l2L
rd9msznoy2OCEbdw/UDU85K1Y0P6MKHPRHytY4ziA/HHWeGuFROZGuNARRV0tZUpGTJVamesMEAS
4tR3Vgv1CuJCix1cTFkVpK7lKpxrsXNILLapyOJw+RBLXn4/lN6VeqijNoS4C46hZRvJy/V17Szr
wgI7QV9Of1QlSdsOpAtr2gRibhyyur3rMh5MeNv/ZEydwLqCLgFQoXV8JgxzrHaNgYWMtyRpfmaG
YEfRs0Eg3NsYnNO4U1KHNcy1YuwfmnF4jC4XVVt1m2NQrA3Tl3/os00EJr4S2VXuoDaE1jjwKY2X
h/MCrYZT7sa++u3va6L4EZhTAzCKcYitsQ6oWrR9aZI2VJPXXOuhtWa508w7/DuhoIl6K9IeGbMv
lrIuzAtFQTBiLjaof6EneFv4TEttfhh9Ich94ahylEG25wXmWByIHq+Jiu/KTwsS1MH7wWhCK3po
ZmpLylPKY/fYeq0LG+sRgKTXIAVOYSOuSJi1olfmINnURDdeJo73310OqC4YCTW4L9a3eh4tDMDM
UxPOWg6ano+ul51y4eli75TPsCLoDoAyhE3crF83WldJ1XVonGZW0CfzgS7J8WGZ73TlBR1RlCVF
BwLTzvWrvbeNGhSecQfQEkAH6/IWVHqbWIPZNaHUgPMl17xZS+xIfUlr3tjr3u3GPQM/CWAvqDmt
3FRcm4JhLXodkmgMrEjx+6wNprlyh6I5yjH96/ErzMZjK7Eu5gHXDp92wlCNCnyW0IHKR7JbnVfq
2dk6eHlGYogS2lYvRm+bWZVyBZfK6KltjhgIlIbYFdUc+owVVzd9z2Fd2FulBYNYZqNQL03Y9+J9
iRkUpROe6AI6W1XpC3CyCa4p9CD0isTZLocSsEFU7UGhJNpybDxOifmYLNYBjGNvYpqnDlChk93m
o+6JifFzUJfs78/WxQ9euYFFGGRp0rFBM/kupX+G8kkQHqOJ0z7fuZ1frawLB0IboxgzqHA2RXnq
qvzeXJSbZTY5iPHtK4sJH/SuIHKLkiyy+MuLIowSNZemb8JB/R1Pxy7lldt2cG9smMpCLRZec9sf
W/RcrswK31d9Mr4vtwyrKCMguwULqNsfpef+feaJt+wkYrDJiMEQuaOys34YZkPFwAUtYBMzXCnw
v4rbW06BjEi5oyH9pYIf6WM27fwsvV13POzjX8byl5ZXMYWlF13ZankTQhkHLMn/9OaLE08Lcs+r
oucJlk5guuEK1lOSBV1UqZqwwuRoniS7dvSjEvRHflK7dw4NE1xCoEhACdhYxRNxX+myMC91KCeQ
uY3G05IW5yI2eX5tb+PQ+gaiCRBhBt+6PIhFEYndUPc16uljOLblXSThhqvj9M2sk5/z2Iw2iZbe
6VXyIyrouzLNZ/DlA8g4qvoJRKg9yE+SJIAatexMmnKHECupICvXG6MjWItq62m/2HpDPLDRZbZp
lj9UMf2YRvJd1qt7Q6K3kQqondj31DHNzm1H8X7AUEOjWSfo07uMpbBepu9NllmubJKHtG4bL20X
w42kfLYzuQTrnopJeVNOZzCPQds6mrPK6duu9K4fs71bhfY9Um8GR9xylNbgT4zRMWAnPHucqEck
O8EgAVPFiFs3QQIJat8bixMy7Dx2F1aZN/kSMbd5iwFJAyGDVWm2pdCfptb+imRybEY96ArqX1/l
jnNC/A/GXjZrCojUytNiUMoi/Tw3YapPTpYc20XmpTbbugkqe/+aWGfA7WLGddPDO82nyQXX7GF6
t+5bf3Eau3uaX3mN0s+sZeUfLuyt/K1G58YcCOwtli2eRKf4Jde2+BIZjgoWbrBKZWAE0d3By75p
RZC09vASOxJYLJ8kj68nsIOeuFw+q6B9+aCDJGS60eCDqkERNrckaFxGuQsN9nsZkC3pprtZnsAr
VL00k9sFXDfGHvdr27GqIWVNtXSNBPutFwXQalNcJX7sg+HADnKyQDXepq1bYIrjhQki/+Y2d9l+
X/sBqxNdTKJcqCmOGGjRUTcrT8tBPUqn5FD95rF+73g4fHpG+o2pdjxMa0+aqeUos5i07lKMEM9Q
fLZskhZHIkXvZhXZ+ZzcVRHlBXQ7HhylCdYPldFQwVtx+Y21qQCyysqa0CyUUByUQ7F0Qdn2nIBl
97KiFa6x7Ii9TZdmOgUcJfqQNKEeRSAFpC6qFu51f7D3rgMlBcYz4F6Rhq37UHG9YD5Bps1ngTW+
qe8Y6pUpemmB4pFT7HQBv8ayf0m+WF1dkqIVZrHFqC8uyZzZw+BA0tpJzsMN0iaQigGHGoD+7rY4
JTe5+/+hGbDno4A3x7IRzWwJSM0sL7pUN/AE34Hn5dgHeTARn4mkMgGk9hViFtf3eUPQj0YHU8/+
n8VVTB4nc1tP4H5BdNEdySOITquj4qPyg6JPZ3ez3b0ut0wMBwXCs+GBwFAKwLHmgl2NTDbpXSG8
/ot2kpKLH7R6CboWPdtewQ8ylOepOSvlTf1LH3gNwd0v/WXda9mJ2TItqlUwU32fUS0hjnRQnw2g
IVo784+sMFrY91HmT4VXuikGe7iltr1b9PUXrC4rpVmsqGCrx1mLD/VT/4wJ9uqGKQ4p3vSb/DAe
hf/wyJps/hHtXegBrR9ZqRh1yJupdahDkm8R3/KBUzbZqTLjNP1rYf3GLiXpZCvX6nA5dy47v9Eb
A+x0UA1jGlHtw3jgLWovPr6wud5HUGCi7IZVqUF3VG66g/Gk+kxjo+TQlex5VwA2ERiD5A3VlJVX
XzKZBZdRDc6G5tnUqoM4qT4VR46ZnWEzbCLDzbCKBuajVvHxskggEhlxMIaPAiNKLwiKDgrYRAwv
HmxoVbA+Wn9G1Bf7Ci8233kjv5pe5TQZuNJrk3kDwSRHIQXSoJF/Xb/fG+rNT4+DQpHJSpaMafny
9SB9o5bTLOHmIc+3RRrBtxIrdaqo1gIaV4Zt9cU79C3O4I2q7BE84LYE9jbn+u/YvX5ffsbK1csx
wAeZxRxAEp2VCi5d48acuzbQlwQZMuucrTvmAikSvcjHOhTj71Kf2/Hw5/oi9oIqdCT+Z2D1vfS+
NtWMDjX6SSba43r1lFbtSYpM3RZH6UWQmxvg/3mFvr1lMT02DO0BoIpk//IL9tZckHyoYTUnB1Au
ur3wdH1de1ftqwX2C74Eq7mRdpMYt7hqwAcRS3Yk4yaGyu11K7uuA9VQzC4ACIu+0epGG0sfZWTA
92H6weMdcQe7vLVOTaBx7tVeQAgYI1g1UR5BpXK1Y7SlU6WCgAquA5BN6zEZf/dK4kTF5FT9T4z4
O6SRTtdXt/uVvthc7eEs9FqhlLBJiuc8vdWV5+t/fzcx/bqolZ9SlkobUw0GxAANBs3TkUToj9RJ
flq1U9zLNvHS9/9iE3cfwwqQ0AUr0eXBMAZF7s2xqD97w8QZ73SUl4IBAZLoNj/U10ZzhV8cm+wS
rRMHxIQAvoDkCxMS648nNvFUW3oVVqUdjS68BMOiCA5kfDPTaV5UCYA80ZUPxhtRXY7xvRv+1fjq
K+oLneWlgXEIKL0MYeGTh/wUfxtuWeqkBFHr5b8wd5z8iF2Z85rvHtov615939SI466ozQq3Aw/r
YThg6PIoH7i6TLv7C4I4+BMG8lljKZo50xsNnKkopEWn+B7jqx58GWorbufJIEsQTuo7PXPp6djO
bT4r2gYAhaODBb6Oy6MkakXSkFZlO4tWp90gxvPSgN7KfuFZb41D/15Omz19rFPxfyZXb46UE0oW
AR+TTQ5O0GhWT8IhCtCOPKtYc+70Ps0ZF0/jlA+WywVU77rVL/ZXJ7murUaIF9hH0WokzvfuVvXK
4NFyZABNewhEJYeUK4S2+3m/GF2d4HmqkzLpsc+RBLrM+lUV4QLNwZZSXvq7a4kNMumoQONZWqUO
fT5JdVsuVdhOkwPOiUNdiPaUPcYG53najXOhFwvFUA2Xc9OOLIRGM6Leqv6HwVkw7HZmmuxWINqJ
jZGm8ZV3YndAwqhys6AQyT2KCuv03pBzCWOn2EmmzYeq3C35XXtsQtl6LaGlM74VJUBP+bH4R5dS
8RpHeCzf6d/jZS5/x+oYiwSlAa3G79Bk2VY64kS1ioZRZgvRn+vuby9Nw5IRKsLjAwm09g1C0o7S
tEgwhRGA9h7wkclGv4gaNoiknOpPd2Ngql52aeeolp94xbPO8YJ7z9wnDwI6mhDK2rAf4eQmRC/w
Exhypnprn7DXqAYMnujOR/Odj5nZgZl8dk8w9fePxVVOnqdR1E3LCDcB0TzNZ3UP9TF61MoD07bQ
TrKbnysUfV+Nx9Gwr+/4jotAnKqh9Q2+8S1jPL5Fo81NiQ2vJVto7+q49DAKzbGyV94BnRTOMhgt
UOzYRF5RoQljq7ALhNEOaitAmQwH+gyF+KPsMmYw98B1fzv+Ab1bFbOwYJww5TXOJEMM1kaZzA7T
6CWPgLAy1dgobH0IDzrJATI7zzEXm7jzzrCOMZySjkcOsnSX78wo1tUYRQPCB2vGwVWcrE3d6x9N
2nmqL2ysfCx4NgTal7AhAfk02AO1td7Gv1sPDCBIfP04P0ggKUHNF/bvESsF3PoqW8fqPb34Datw
QQDwWtYa/AbxRA/pE+iYoe7o6Hb1U/eH32jK877n3lHFTDqL3NEl32A+O4g1WUNcV2FjDR+JjCp7
kwAgLBkf13d39wP+a2cNuFRRNQHyGnYsCEPJ0m0i86pw+98PvAwQaQCpBgjRL88I0l85W8wWS0Fg
YP7JPYDKnqeb/JD48e/oYAWlizso37Rn+pC+Xl/ero9lhVxGMYO+8DoQmlRZHPI6ZlFJCxbk7FRn
NljXpmPxQO8sB7rAp7zDIDepnfJIDrmrijavPcAWuDk8WDk6uWhzYgcuN0DJ5ZRBr3FJptpVxx8Z
OgKmNTt16ucdr8rBMbYef6qKKUYegQ86du/dbDoE2nM1SDHKakDbj8dyv3t8QALGah1wO2ss0TRG
pKkNtQxF9DQr1E3FifDcKXtxN9v3r401lkjUx1yfYqEM+1NxpAd6wtvokXvFYWEsLw7ZXRBk5gFT
B0QXHY7Lb6UXI8jNpqkMC/V3n2TOUo7O9SO594FY0R8GwDmB4ZpLCxhM6ZtaRYHBKkNtOPUKvlH9
0QOIJXCLGXteBBNXjC8N6LLNEIqxWN0wtEkdmhh6X6K3Uv9IjfK/LEjH9RbRM4Gh1YLUoZTA5dnj
ePfKQyyo7yqZqN+bEKMrANkI2goil9f3cO8r4UIhXsHIhgpYxuUeanmml4bVwGQ59zYo2dzOLH9d
t7G3dxgfBjYJPE5gfVktS5gg6jiLtApNqQsSw7wvCsDPrZpXyti1AykKBICMgWQNXRmboSbznCCF
6KiPSXMR2QvgSaJcF+71Fe0BDUEpp2AcE5UtfYP8K0W1BI+SBqYRd/6T39MDRkCgnUsWB0qJGMbk
lSH3UomvBtdXd+iMpRAMGAS1C7UBLAOdo0d8w5E/5gHNANACuFmgHK+vc++GYfZbgk4wA8+s4y+g
LKM+U/USpHaYVkrb4kPs0gdi0QcUvw95zbvRu6cRQxOgcGLKcOsLYCVQmu8VrHLI3mbxUYzerq9n
N6BU2TkHsx1TVFo5pRgjc5M+LWXYWYtTq5aHmVR6Y1h4uUwYdxiXdWDM+W0EXROHmCWYpft29IfY
amzQI7wqSXxKmsKE5GvG/ch7sRGINVCwAhkZngD2Ob7UMxvZzOJywBuQY4LZOKl15NYLkBvpK+jx
LQhtKr1iD9MvdXlNi3ewbfr/ZXsMvPAMtg7iGfYDv/6AUtNonM841oojfNSHyZ/Q8wIdTOR+IDAs
Fgee1qkCXid89+Z+scvOxRe7+VSJQ6WMeCtwbY9LYkEIZZRf4hjlBs4Sd/cYJxn+AfVwHIRLU5hZ
a4xsbkukFIbNOnqY2xIcxlSkONPd/M57BncTQ3Z1/s8ge5S/rk1OekkZus+b66qLAwFdBWRQ02HA
UIUFJoNfxOMaFfeSGBTJRBPEZDv8IblEpFaeqjKkiDX8rOj+WPNS2rpME1fV0hdZT2+mrobEvD49
yZl8N6aK9tYZhXDIm1QJ1IE8y2MCnb26dxQp88raDMqh9YrJ+lZ2QOhpSf1jKYY3vJlvcaneYmrj
d2wKxK3LNGygLgn13u65qfQbHLaTqSVnddHe0kE5iqrwlIuZM1SSn0HWtJzrI8mR3iVTfDO03YlG
imAPov5sdCi5j/qTMBYMHu9reAmVpQ/qoQKmS7ReVahrp2L5uwKlqd2W0n2rm95oWW+gJkSpWZ+I
N4jmk67XAZ5RuOkheqJtf9KlDCAS80c6kWd1aM9zvpwzafqdqeQugdZaHxGnjCDZha1oS/LUZzEq
bjMqgGkfGGbvAxEblMnkVR25M3rjNPa6k1XF7dKLGFCNjEMylw/GUDmzPN50eeNpUepD7vw5TgBb
6qabQqjeSDe/zomIIZHxkLQVsRe0ZagoHrNF5oAxdoazGNM1U+MBry3KmKuHvi+gmSeMesHK0yrA
aH4b5Dj2MfTs7OGeeLwrvfN0YNQZKlOYA0VKu4YJohxddEwRMIyE/ihOcSDli2uKr8mAKvjI49bY
W96FuVUxhPS6GilULvA+jt4UojL8bngGEiIoq/JrL3sYZRXzrXj60anZ6qn2eFk6SGIXoVS7AjAf
9+B9uu9fZEhv1kEUps/xHZLaM+5Ol3tMobsKeHecfbBVMA8qWGB02RAOhpdWjszAnIqiK9jguvwz
5ZqTFcpTPX0XRcCzM3RWaH7TqQbvhdhxnxdWV94sJkm+6GitgKvBOtdE+AnRlNhWM9y+0XiSCwLm
IMtekjyz01K8A6jSSRrN7rqRF4LtxAr4JeDtZANyBr7DpV+tUtJHQtsXYU8c5Ts9VA9wTB9ljBRU
vE08fPRAU3hGd0/1v0Y/W4VfnHkFbfCmU+ric9Y4UexEdHPZt76xeU5Jh6Qg1YP5PQnG03zgffDP
aGvzxS1ATiycPXnTUNUUkiQiZtTDtrHTn9Nt95Cd48lR38oPLZD9xp7uhtghT+PBCjmv5s4DDY7X
f02zj/F13ejlUkw9F6BstJyR1odBGg/llDqDmkMfgmVcx07zU2V+JP03VUdMmrboyBDJzcoz58fs
fXnGMo80Cd99M0BS1Nbc5qWSf0L0DB8TTJ6WONoCCIl2KrwiiPjDZ5/lm9XmA6aHaj6oHKFWtM7P
2xSM8P2CzVcF9aSgFINvnxr+PA4/jMLQ7FLv3uX2zwDuTFtpAgECCmCbFv2h7O4iMt8jHTlKcv87
javbJjJftYQ8purgGn0W5qWFPCJF8pCVGEVOUleYG5B4QMga6uyAO5bdL8EoW85p3vmoIAsWgT1E
d0LbjJlSyIoXbZtlmPyKPaXLXXQNbG0WOT6DY2aN9iFjPnSxlWehEOWuFomnjBZ+JOac5vm+GUBu
LJY8mGs0ZVSPZq5JJAsna3SWtDsaXQ+isehw/fTtHD7k/9iyzynnzXxErJepOSCCCo34nkjvSs4r
re/lKBcWVi42qxRJkHtYoEoXTJUE5PYPeQk683eTik5SZV4MmkHFGN1qfO9iPUhzMajVX7NiOXr/
5/py93A4mHmW2XqhO7Lh9TRiWlSTViMnATjQRrqU2EacHeZp+uiq8U+rakfkgQ91rPwgkfaaTSo3
2WYLXl09AAjYNJWBRsCmLFLiSqZxLachsfL7PP6eaxgp12cnQxw2TYlNOtWh4r0ptMep7Q5NzNO4
1HZ/AWo/6ifOFOKQl+5PnEddj2LEtZ3YB1VfF35eSk9m0pgolstPUrzcVmW6gJFXarxeUlVPH6zH
gky+KGe/ZNp+FKmwsGDxpGWgegYTDECTgmlnvQ7iaSlSCruR0uIEQdkojIdW8oHDftSjDCI/qlWf
m17ypj4mDqHmi2W0xIt7sMguufpOEmL4ydwjPUtVFIAtM7Ubhbw0UgwCX1k9AnVUuDNcJqJ/uT5Q
jPMGdGnA5RT3yEVaetbaPHIruX+fEovVHgs7WwpO6r3XlkRWa0hgJdA1SI2tcktwZFZtQkcc66IP
Y2rdkJwY9ig/aGLtGgZEI8rvgM75JRAvZIhtPaNuPIOeb4QmVysderGHLBxiSSyJkPxGSbChanmv
DZhzURtPMGuOf9wLKi0MKIKtDQwYyoYJf57G2uy7NA2L753bHCtf+Aaac4xfAuxZ/Oa97xsHhrIV
qMCB50UXE9WP1QYRpUvMOjVJaFgPAzEdC6xb8TLwFrXJDGEGmpFQOgNd2palYRRGBYAGneL1HNz0
0L9AqAXA3eI1BWCwvRXdGi0Zl1da+Py8F5eYmQXOCMMpjKxtnQ+kQxy3pTpQTADPkZ3myXEkvil0
nTMPYKdKqqTEoF8b2YKh+oukxG5FW4jyiJ3syssg2U2EEZPOkH6mFfS+FJQpbTHqnmIzPTV18iZQ
6yzCMd/Jc3eaiuS+1VJvkoQO7kr/Xk7VIc/Fb2JS/0qkBv0fHaAcg2Iu5rq/3ASIbJngkkdXFNSd
m9hkyMasy/WZhpL106KVDW6Qk4baUQZCWCTL141tUgBmTMf4AIDZYLde9wzpuAwpxiWxp8C0Sp+z
ZeQAguDgupnNkwczaPJigByYViBTVpnGqLXSYlGdhGn2S23uFpUT0PH+/urBk9UlKZGaklDvDFsy
34qaN/+3Y8HUcbtY3IykdA2sK2SxHDOA+MKBQF+lU1yKsPX6Jm0QWPBoeKPA7sUuLwAAl08Emo8Y
wQfB8tmENmjWwPXS1NM0EshFG6CbjGslvF83uX2b1U/2T7AegSkEdZ7VhykkKH6LaSKfq2I8gizN
bumpzetzrimOgpJmFIueWT/g/wbWZLIcjnlx/S4z84z+Hvp+KNmu6/roYmNwqbekc0YSAGkmH5xm
bmOglytMjlGXTqwIvlFqpyitObY3H/TTNMZH2RDY1lfOWmEBW6NL53xMPbpIzkQ4h3IbhsEE8IM4
M2h34k+t3vw6mlSBjqJ8ZgQ63bFwYw8zgLp+TEt/9LNv/Zm6mVMIQapyyAo3DwEsowILcV80rXfu
W6L1ApDd0rnMY7uWf1jAKeUSL6jZbiFG8DHFiUwSrdRN9K93moleoCSeh6G+N6PiNYb2KueEsJt7
4fSxDqZxgRIFqHOAVb+8FLEYJQQ9hOWsTMS1VPGkR9BEFjPrtTF1h6Tm7VxPLwIk0O28MXMH6Y89
AfDBuZvbDQWRFdQ2QcMPFAke2MufEWl1i1JgLJ7TFqrFw/1oPOfa8/W1bu4/W6LI2PfRLtl+tKou
GnnqkuGsJa3bK29pVJ5iozwVJVI7uboTpfhv8yq8MEDf4KAgLt4KvEuLmig6XrrzhLTAbKzbRkl9
dD5fri9sGwUxO4BXoWyIcRDQjF/uXqmj7Tg1JMGsxughnwex03CoDqO/eBgA/GuiBmYNXH+ob2gI
h9bTJ8s8p6A41elZX+5U8jTpwFFhgDejfw1PvzS0TktNJW/TqTfoWZ4BRq4/xpInJba5YcwC0wdR
0NHH4VsdO7NlqXev0XOhV8KNUYmWlw3T8vv699m1YjJTaIWLKIVdfh5SzJYgaCM9N+SGomNnz2is
cS7Q1hmyvw/FScRu0EyGZ780Mo5mn5IUm5Uc63uUxn9U9E3wUPtEhRUjdrIHKGOOdOaJRwS9v7p/
DbNo9kvhSWuIHC+pRM9i/Comma2Uont9/7ZlNbY2+Hi4QLDGbF7Rmea5YpGZnic/PqRefKrBrasc
wEQlTbfGp55LFWhvpnIkw2Dr3nXz8sZHrsyz//5lhaLZZ/oiLRTvDOgtncIt7wzDFqaPqjhWpg8R
IsYn6JWLWwXlGeq6gG2Nkhfd8/KPbafq85cwdDUqnFsqkTYeomKmEz0rZzWIgj5QBdsoDhRgO0ak
KIIA2B14uBd2ci6eiEuja5RNDyaIRJIGes6nH02r22Z75GqNbXPPlZHVOySldSVGeU/PUH4N2ABC
Nv4uxHctuqHB8P+Y+47tRpIk21/pU/voCS3emZ5FKChqMklWbuIABDO09NBf/64jqysBRzz6ZK9e
7bJA0uDK3Nzs2r140CFlB2Bf6k+7bgcxmMANJUcNbUPyp+mjfPt6xZdGTGUykcmAc7hqTihSdDZJ
ZYsvo483oS54spA/KUPOu3ype2FnlkZllGiKVnwYxwCyaHMwwHsMvy2BAz/2rNBu3iiVm+qLaxn0
phyLS2f13CBTgwGhnWkh4Q9PBG4yR1VSN5K5LZnXIDis5bkV5jrKey2OIqnGsPzipkeLfr6diaMO
L80AGXfiNLt4M3r1g7mLvKEdXa33rOPvr+DZVzhB5c6ObAweGeDTkDgJsnUkVR+t1twFAU/FfWk6
oTNB6UVp4y2bdGpj5BYt9E0/y3Xs5WH7Au6JzdcDuQ5agMYBOAvEQYiWr7iKqqhojMbUomeBQFIq
7yonjV6LqFzNZvGoyodY7zh7ZGnzU3FNFUl00DCxT5Y0HMsWIWn0rJI4eEvnGoxCM82US0PBubSW
TIEbCQRryFsChE/Px9kqZXKQCZUsh8+i8qi1sztMmo2nJsfK9RQCvg4EGjCZ6Nq66nIvSlMep6KJ
EEaAmwiJdKko7CkvvdYSHanO0XvDE+m+Rh8BmwEZQwhdSIDXXdHvzenYi3j3R88Ua57uym2HIqfT
QtVC8cTK5dc7r7fipUHmjlJrqQN9FgyKQulPYrPLtPbz663IM8GsVpAKJWmjOnqOC2s9FZMzGVzs
x6INrBFdKYhxs4BBxYohx2PmEa6Bk6jKNq1t/UF1Z4fK5Sh/QlON5xOpN7p0wpi5M5NM/CJlYxhA
WQL7/SxFk2y5sOqlbQigloWaGNU4ZdGWFoBDM2RHomcKDRa9zJVi1Yuz+bNf6zejY9qNXWRu6jaJ
8WcPokGV7Hj9HovbEihgwLco+eTVgUs7lBGqbgxP2xJEDP6sbylzyeQ2eOvZfenzTF4vqAFsKdBi
SL0gA8aOGpm9rtJqXKWTCbEzck+6gXO8F4IiYBhwiaI+hq4GOOJLL1KZWdlBL1t4Sm19NbvEAZnb
LnVqt0QHQmIXKx6zwUKsTVETSOvRiBS8wUywkoQVeLlQA3qSPoKV3z9AzihydcPDK+W13oAApXFk
eMyVwXsmX+8htLgCfYd6D5ADV/pOgLgOfRqMwRPRsWQZ6HQVNNCk32ftRbZme7aevj7yNAC5PBtA
T9J2yVMFH+Rml1M7FIFVoMMjeEqh8QQeJrvUalsueydqj8BxclaSnrQra7hMFeAokdFnH5axEYzo
3daDp6kLvRY6wEEruFJw0w2cB/PCpgRzL96vQCYjbcQ2I6UiUPqZUAZPobErox9j8heO+78+xv8T
fpYPP780+Z//xr8/ympq4jBqmX/+z331WTy3zedne7uv/pv+6t8/evmL/3MbfzQlKX+07E9d/BL+
/l/23X27v/iHV7RxOz12n8309Em6rD0ZwDelP/m//fAfn6e/8jJVn//646Psipb+tTAuiz/++mhz
/NcfQO2ebSH69//68G6f4/fu9l3TXf385560+FVd/yeyO5DFQKUGiTMDB3X4/PsTAOGQTANwgrLe
/PEPZF3a6F9/COI/KZEsOpMgOyJbNN+HXyNl9+8P4cpQ8wedvgbGHOmPf4/8Yo1+rdk/ii5/KGOA
FP/1B2rEzAZEQgPdaXAiFtUfBj/E5XbP1DAv9agIHlI7tcO97ln3XRWD1HBVpq2nvCj31WALuzbe
6XcSqr7PSmfXa0uxo9tyNzzKmh2+dqAVE807cb5NywedPAnGpmknp0s2TV768wDtG18l9br8gaiD
hPbg5MIbEnx+oYR2pR2b9JtENmkEPkV7lHHAXf0zz7zxOZ4fGzNzGnyFWQQUzi02hp96eOODSWLa
aM+dN/ZO1ttGBMykdQC32FMkO0MFqVM581St8UEKVYlejbMs94rd6k+m8JA3kqdHtxPEIbrmTjUf
hHT0LWizGqnqZSCzNvpPUUObtIxkEmp91ksY4t0VaW45vGSBYJflDZF2Y3yvCaWdB59x/KoDnVuA
1Xgn5YkdBusMoicK9OHQGpZv4uhVFUM7qNed4KNQZAvFLjIre+qcTFzrjSsVHngr7SrpkaUDg1SO
RNNdJt02wKZr21qTPqQOLYrirRajldAc3UoRXRVYX6JGtpx+l5rsVg5XwXsTPlbpRhE3KoqxKL8A
eGI5ZNqZ3TZWjhRbZ6yQtCKAEtuQprOLR+u1f00ap3/K70N/inx1pf5Ar4fk5z6Qi9JTC4qr8dV6
Le+Lb/2qfQK/cnnMVcpO/yy7/ap+buVNbKws1ZaKD0uqHHLf3oajT47dhtyApOyuXQfrAYUxyMTl
fuyOgl178rY0wDMNaFCiP5uyN2vuFLxUNb5Rn9poolNCx9IdBfn6+RjEKKlXzijv2hRZCFzZ5mwL
gFKFa1lZaw94H492/Bzpjpm8iNgnaew31beJ7BTJl+/waI4eVQBrx5UOkCRIOoQnNeoeu13i1F7r
itK3nPOcvqqC/DxXUCdDbUpEDyhzrpK6nEE2GVgPhmSjtr5q38RNBxqmafM36O63XO//06FeOOEv
HfT/l64X1+9//dvBXbve7rPf/+P7Z7YvjvtLF4zf++mCBbxV/4llQP86ejY1XO2IMP7tg/EJrnoV
/JQQhEY3wS8fLFv/xAMKeWzkKvBaQ3T+ywVr8j8p+yPeiZTXErLE2u/4YDZCpfUO9MxCGwVADgNk
1EzEAbZmcSqIJB1l0IDKHnib1sUBDOkrAqLM7JvICXBobHgWclyZo5HC2Qs0HsHNqxeKdAyBAk26
Zpv1yjdlajmUrctmwG6MzB1uULb0mMjNLKj1LB2z6jGD9K50M0Wrs8X+6zY7v73YoPSvofxtg+0/
yVDAadsKNmg1jD6eypV5pPJTVNue4Cbx4KIf+ooTtHGGpjGxsCEaVT/rE8xKj+KwVo1vhclDRtNF
v16lX0NDeHC+SpY6xoWQiNIR3Q6NCzzhWnDkF+hnzY4MtpDQ5zFEsR7r52TS3gM0oiBjoDPbUM0R
zIxmLx2jzewb/rwWN9oqdEC9zleZp9/+anRntpg9KFpFYSptB1vp8CJBoy4GXSsUJnzoaflIMflF
HT+oouDgdH8TxKG3lULiFceZkPhqwHSZzw5CMbQCAPNEOsZRtY3U4WGSA1495xQ/sSMFESA4OnSU
+676tvOBTOBRkqUjap67MjA31SSu67C2y270snjczY16M5mTj46C7WiEfhRpP+Y5uZ3b/rWyEDWI
RPPAxhmAEBbQk1I3t70a7iMdMrRNqjvVPAFnFm7lFHIHZQ/orZ6bt3UfbQdFWI9x7LYpKG6QyFLM
9jDJvVdZYDcjOpolIvXBLKb3PAS+RmlLB3yGmOkAfDCNupNHAaEJGs3Hcr5NynFT6dNKitEp0ndD
DoJB9GgXLVDtGIxpgFpgyG/B57ROi+AtC8ZvCZSwBFO7BUWf082tI6vtXdomuxH7DCy0UMWu4nUS
5R7gTK4sCtuoajaqmq+ndljXkXGnS7LTzNE+kQLB4XgOJuw9rf35sjAZEKVIWrlu4Tmmrb5V0bMW
+MIjqgkAGfHSAWyp8soWEwoAjyD3YXeyVYEfplzR3IfkyDaV2uD6xCXndD4y+p4+29XiEEuJJcLa
eN9AaG0/gduIsrXi6dq9t5ldPGVe7EscnOvSWQI9AHIE6DukGcdLq3UqGUQI4TzwA3YrebVGOE53
8Zo8N8H4DE1o57BP4TNGX99acIjVodPQ4T07lF9SrjwekIk3JsY/oOtOyMJpkI7oPcUBzlIOO8fi
Sp3NGbMH60oxR+x16dgOb6T6Ng/fCi4FE5Nf+Ln3wCVPMaKo9bLPftVKhj6Q/7ohuy0FDJIVSi7S
k/VN2gY2FW5W/izXXx+vpZHRiApNPUBxX6Eqi0YfZGtMpWMFBGWeqC7IxoFJ5Z7ipUvy3A6zJcyq
qpt6LKRjcEsraMQJt/Eqv4nWNUgULfc3xTRPk6nTIgEabChyi9nks6BEcp1hWC3QrJlwQ3pOQLM4
b6g/IH8Othad7Z4pDLUuJkUQj1orQ6GhAc8umJWGnlNgWTSD0JauDGhw2Te/mmcANiuGeJRV1BlN
wxWE1777PbzQz8k6M8L4IRmMJWQQYCQ1y6dEVFCJnz0lj3mB0vUpRYiOGh4FG4Jkns22KkgNZRnA
xIgBx86pZ4eCDk8CaumW1k9zP/QlzgRen6pLm0xwhm45PdAS2JS0gx43tla8JgC6gQPy63O0cHVc
GmJ2nNyjwwPbsThmN+0Njcl6e14Zq2Qt2nxuBN6omNMEzF7Vq4NZHFv5qOTQKbeAJJPCTRVw1oy3
ZHR/nl1RmRCC+cTEqJpacaTOQB7e40wc3V2XYRcSZNCLQHs/OF2vcHL6BPHBopKKI/HaG9qLNexQ
bvboyyDwY7Sc3oNcX1D9ekP3By+Wvj5gl9aZvU/6WtL6WS6OxYi+N3RxS0ci4AH790t34fFDo4av
Roj36fkkojTbES3ACNtQRBvpvaLepwGSQ/oxqlXO3bu0M85mky0tD2TshC7DeGSFeJaRrabhoxE3
NU9NhH7nL8bEnmWxJ6E8ZlNx7ET9Rifg4FFyO54ApAye1QxBk9Jva0nibJal7Yii5SlBQAkumfgM
IL2yjntSHGskPmfzedI5x3hxqc4MMNtBiYSoT4ce05eTWxW5MwshcZCamwF9oCHvfc8yg8LzYved
mWN2Rl3rWZimXXEMDLI2RbId6/h7EL6KKvHltkFXnGr3llfGkfv1llzc9r8M6xSae3auDWMOSQRB
+WMPSb4if2+hwGtw0gos5wQ7OrYQ1RBaocowOs02H4MVRA8PRWtDPM+47T3ZFdft4HQHXqcAZwlp
tv58aGKkt72uYAnVDFTQ4Ta37uv6QSsaV4x5/Zyc/cjG0gV67vqmbrFdxtlOgQ0XRs6GXDzPZwtF
v8HZQuUzKg9pgDlMZgnCIYDOGanTtapnBAJnTyw64jNTdM+cmRLkoEvUdMBmRB27iit08mwDsIV3
wUc53439+ustuOhBzszRkZ+Z66VpNgc6d1EaJHbTrcXZJ0ppo4fDM/RmEzT5Op8PXxtly7FXe5Lu
njOrkyxEbR5jd0j3nReupbVUeaqNBlTdr1aWKz0nW177A++U64xTiWmyRo8xUjUFwmj4VOfJHwRk
uqsMiOVPLdxqNVLeMVfThbd5GPdimKWgNBNOuZD6FfFCYqcAKOYr8LJbK+21l7aT+w2y22sunIAe
svPrARBPuDYU8YEuUa/ZDBNVLSt5UIMDBB5P7J/BCUSAQ2/z9QzYncQaY+a3GfKyG1Q5OEA2Bgyy
7U5ZCSs+gyzrWGAGqpwWwNLol0FEzuQSy6ZTA3TSBoexiAjay1KvLXRfQ+0sEeNnAaVKzl3OehfW
IOPJKqj+QDwTBhUw8ar38sShgGcvAfbvMyGrGZZaNylVcBiaQzL6QoWn0rj5+sDxxsD4r8lSI/Rf
Ygw11FJb6FYJnKc5zwDjtaoY3Wi4xGBg2FszalAlr1fkKp3BzhPjqYwkj8aazpN0nz6Zr/Wqf5OP
IAIEgy7e5HpuG8evJ+30PGWOz8VWY7xU2AKS38kYVC7FEKRqDNechhUe6x3aLPvvhR4BMW1M0Uul
R7E95qbkGaGRvxThpp+lQ5rqBAm9ntbmskSXAc0zrG8y6I8hGJ2BIZ6gDOaYxlSBELyVHQhlRV5e
z0IBTStFFpFuHKSbIB6CDXyIgWTnFGxi0mj+UOHlpjWDhryjHjqa0Y7wYVpzoDyYFm4Nq1o1RYNi
aa7PH5VQivtebkwP/Dz9utGL1EZHQuih8WB6aKbSeM7kOgqdWRZH8Cp26iYFIt6t86p32qn9NPE4
ANvJDCkfHY3SSkQMR8g76TGWhHAdRn2yJZVSrrqJxKkN1URgQCYzfG2MWdqlMjCqRicaThWlf6qZ
3Kzkbs4d0IlLrhmnia+RYfampO84B+vqMXjaMcBE0roUKioSs34p+iOhKhMKh/m+2vQP85oCfqQf
aOOjvBLO17tl2RpSEEAGGOo14WiRmSFA99D8GbbmCvXZtXlD3MHVHBSWXZ6C/OJ5A/OxARdoXvOM
an05oiN/Dg5TdWzbfa5zkhG8v08/P7ugxQ4K2Q1W/KCgARJbUSm/fT1di14PynNU/QKlPLbfQQiM
pFCTLjioHVTOSOyEJriL/6MdAGleqpoAQVkWp2qCZtNIsiQ40NiXahyXTvyt88lmvo25a7JwAaJ2
98sYc1HIWhDIMQQmDiqVUz4xtqu+/Lt9nLRvg8oKQMWc9jlcdYoUZWh0OlGtQ986I+iRG0Xj3HiL
rhbgFtoqBENXaNig7MQcvC8WRjJ5hZv4pPTlF2NFWfEiVD3ual5padkkBfdQMSTKyXO54ZLaKpU+
la3Dz/akmIoPQYXIPqX9QY9ucVIqVyHoaRrPDDLXSWxEE8lkjDHZFC/ae7oOwaMJ/ZoGzOgAgXwH
lxLHQyztD6rEg45i5JVVNhtK4DlkYs3WgXLmxttwNfm6P/GjPjbePI0MlCBo8kKXHIrJl1PZ4X5S
jXjABvF7yJYXfvhEicqo8wOoBEU0T3zjy2kteQwalmH50JyHibu0qszKOA7jaB0KYd9m733+8bXD
uCq3/hzW3wZY0p66lVrDhFIYFiw7acmB5QQRJvqWuCzOS87pbCynr3Lm/eZYzMMpwFj06V4G77rx
MZa8/cezwXiLFJzyvRBhOASF+AlNQ4o7ry3sQCqgCnY+p7rlvgdoKMkGNOfjop+fjStNq3KeZoyL
XlFQcrlFoHZbeTp07NsVrW+6X6/Z8hgBtwWiWQX6lrmALaUok6QqrEMMHJku9I8qISstF1Zfm7l6
2v3cGr/sME+PVm/TUTJr6zBBVAJMXWtplT0hT8kVVTgl1C5n0BBlyBnB+ZrIm7AXimYGfYBcNl21
NvLE18ovVwRNOZFPuaNCUPAWTuCYH2UAYYAK/+A5ketjdvkF2G2Tl4kglhaWMHiTjJew5uQDrpfs
8u8zW0QgmlT2GQbYpjdquAUbG2RQeCBe3iDo52f7UEOrHNj9YGQa9kR9MgbOIBacO0ZBm25AWLuA
gc4NMxjNELPU+GAHfG1vLD+HpBZ5P7l32Y083tlanDfagwM1dLSyswBzwRAaJZ5wnIMWUshxsZba
wQ8Ti3c10/W92oCURR99IwCgnu7Rs6mLglYM6nSyDuFrug/XZCV44rN5Dz/oxH7gcQ7WtcPAPJ5Z
YxZKnFoZaAU4jNpDJX4974BWcKJXY0VVS9GEw82VLE/jr+HRz8+GR2qta9FbBCdf2taaViDKz/lO
uG1P9HsNlAJ4B2rRoirjosR1aaIn7dLi0MdCLAoEC6f326o2npKxcQyS+19PJXV1V+v2ywyLvJrJ
XIXZ0GAmNRD9Dk4tQfrWQltoNKKs8va1seX9f2aNCQEMMQkbS4G1Do6ePNUrwYkhvuCciI2RaYL2
euN8bXPpTOOVheAU+GugB5mVy3Vp0DQjxzyq+kpppDXJDI6fXzSh0QY3FFvVK3GFKAaxSRVL1sFU
tkhpoxNy4qzSVbIclF0QXfllgt3wypj2BOmnA6iChtoRX2sn9HRX2uZ4sTqQBHWPj1/PG8vIj3ie
mkTxTcJ/15QDmpTmUokb9DD6kp98QPx0sFOnfByPw225om1NYL+WoCz7ZjwAvyx7PL2ypa15/gWY
KwX9gmpdBoiEZ4y4tf4sWz+y3gb0gpcKzzEvORRaYgTKEcQYV62KI6UtEowO5xuVI4DmpF1vy5vW
q9GbXKLljYclojc/e+zO7TFRfi12iZbIsFcWAFakn3X9aKTvqXwjSnexyWtNu468sZS05wfSb+BZ
ZB8xjSh0OaTBrQP41d67BuleEaRBUVN62NG/CSA6bRva/0ZZDPUr6AP4wUzw6obYNtUL2insLOIJ
DSx5RrAR/W2B2RcFadt5MiKEApLga9ZHoOQfSsODvS4fuTMzTMQRlnE5RBk1489+duxWid8Erv4Q
boRVsoOEgrwLfW7D+qKLPB8dc9IDcOWJAWKEwyhBBbfyIerUrCk4CqQ7wEH8b6LHpQlVdQBG0TWL
a5XVvQhSqQg7ZBAOCsKQOt9HeMnwCvlLG/7MxlUjfocbDgxk5qEWb2XtTc/281TZhnGHloVkev/a
dy055HNjzDXTDHgoDZCCOSTTzlDetfjj67/PiiOdfOO5AWYL1pVWVDLSmQew0QbzpoUyMWT5VnjS
ApeQEi9+IC/jBOZlR0RXJB+KyBsgszdL4FTbWsMmmXNE9UJ+p+chzyUuOQ0QpYDiG/IXIIFiLs45
E6dIqDGJzUf+mma26Fi26j2F3rwKIlu0kI+A5BU3tlsc2plZxjOGJG8iRH7moe1UbxJlMLb9J7sD
LQQi8I3o1GVD1dgsJb0CGeOhyQS0btdPwMK6X2+QxRN1ZoIO8ixcnPQpH6YWJvoO/LHJNleadY2T
/LWV69SDikwrMJpQhZQQHbANB1ZG4G3Dut5r96MLPUg/XRXrkxKZb3IKKddbnrHFDCmTM7XPjbLe
G8/Q5aHiVdmDBAG01FHd/EbZgqrYTzc0sch7wiwOk75sQZMFpTtkMi9nsxSadKwDmFYfJw8U2FAF
11/gDCHBzpOkuM6WqwYSjFD3QKMzeKXYXS/EYZP1SVntoYeyr/A6i53W619BsY0Y/zfpCgCphMIH
zTIjxgJSj6XwUXQ96YZqrvdKSpwEjBZKBgQ9WPy/3idXJxlm6HMTGgGUzI/tTY1SS8w60orfq+EZ
tZlZfZchdSyYFmfXLy0UZbNEPwCY/K7FsJRQiQWIVJV7SciBldL8MUB5RVLfpprYNSW8b1vU0gGY
tfXI1EFiEJa8M0Fd30VkRQf76zucmJbPjt5QkTGorLjcJxvNV9aQevCVu+khjNEwl+ymXdn5/8Hs
nhlkdqfaNx3qV0Kxz8Bt6mZ995GJ2i6L5G1rxRw53Su/wgyOuXdMCBINEhg09pr4oEFxdVT+HKbD
1+Ph2WDulgC54GBKSbk369dACV6aSb3XRs7r4iocwEAgzACtNgsn7eqYyaOaKkgSV0iz/NmTyJFL
6OAJObClxO5SxVXM32T+Op018OGgmx+pZ6S5meuMQDdtHjQ4kaR6Qd90BuzUqOxmwoPYLXqQc0PM
BUYSsevUfij3FhQXJAjQU3lTC2ygG3phRh43GbK0YPBUCLzRf46KIrNgmlHnow760312M7pomUTS
TwBjoeGm0CTWbQp2yPLa40rm0s3GnrRzu8yNoCdFIzZ1U+zNb/N7s6FawOic1aHUpjnijoeTWRwl
YMgGiPYQurG+Ups1MavBzLifmvEhNZXHqsrWeRHxUhSLowL6GDcNQByojF5eNq1ZZ0YVDuL3+HU2
V8CcrlIU51aFeCus0MX3Kfx2wh1HgcKd/zKoMmA7ERiLKs1g8CQBjJwtWeGZ4carDnqQyNzeAgTH
sUlX5mrlzkwyLgtEwIkuEpispWmlppAY4KmaL105wPig5qKAkRfw3ctZjJQcDDyhVe2LbnZ7NI6T
qvOmQlxL0+R97a8WD9y5LWYfDm3QoQ8tqveURzlY5V6wid7GkyLr3y26F+QIF62KV1kJLNe5NcaP
4BUFYtQ6RswFMdj2BfmC+IkgJukJFFnxmBffZ0+21YPY2oRTNl6YVDAcQ1qYihOitYCZ1CRJwCgY
ZPVegj6A1j6Q+XHuYycF4/HXU7pw1kxoVUECgWpBXDWb6FkTFYOqV/tAeBDIaOtz4up9yrnMFnYh
RJKwRSSw/sESM5N5CthJImoItdAWOFqeZL5+PYyleARU0AhF0JMHVnC0916E4cYoxmLaNLDQKF7Y
SDvUOh8QvGxHU1lndeCpfXroBctuEghcpJr3H9iHuwIBIOV5uJrHuIpG6PopxSlw1bFJckd/yTcK
+rZ4ybLrJUPnBKXooVfbddqlVoxeD8cE23IODSebdc2Nu8T0LbETfnvdLk1RD3oWYXVFGQyKjBOg
kkMrvkwq5+V5vS8u/z6zzTuF5OrcV9Ue+bhtoWkP1gBJIc7SXBW9EQafzxfjNEoS1GNjjuL3+b59
R/CRvUguaGJvtafpT+MuXAnfptIOHR0RY/eWHr62zlssZl8ObRmSecQMmsJgj4k/on2nsDi7j2eE
iUPacULjsYDN3xLcxnmyFgi5DauGY+baH15OJP38bDf03WBm6jRX+2mMPTWbn5Gz9doxyNxRld+V
gJdfvE6QMStHQ8szg0mcTAoJ4QVzA4yxsjNvJHtEU7XwWgNA6iZe8MSrxSzbxAMYlRjdAIsRs2B6
AjE0a9DqPYoVUCoEbmE+yIkLhegNTcyVnZ10XInTa+wJRgq2OsSrp/KdwkxtYaV9F6tKvQevCCgW
Mz9yodf38ZNPLFtpx693JdceM7MgYQ2ktKkavH1DsPanwMwFcFiDP7mynUe2Knk550pbcNGXY2TC
LakUICIxqDlsKr6FxqhQeeud0aNCO7n5J2eES2cCPB60gRs5vKvCfzgEktpnsEa8APXx2qlRGPdb
5Fe1dCs5DcivQpAcr742u+Rrzq0y8zoNxYxeaTi0oUcDdgds9xDLPypZeBpJvxtH9TGvDPzPVt9/
bXjpbIJq1UA6A1TmV9QNUx+3NSiw6n0E2UnhQ+9uSFm4JIB2fc6tAC+57TNjbCVxKOOBiCjZYCWF
+9lFyOcId1S2tPVUP34X+OeDZ5EJY/VJ1Udpyhqcyviu3QyrzDUfUmeOaFM2HMGwG3hU/4tnBNhA
vD+QdwOmiLmcCO0njTqcyZNOdYgXq4cmCMEJwFbkNrY0YhntmHNfXANJ4AnOrTK3VVOOM0HXSr3P
NlQETlqroHRQPD4U53pKET5gDKcyGErPzHFMW9Tw4zxs9mUdvZj58KIMFafx53pTQl4bZFWUth3p
Lxb9GnYkqVqSNPs4tR7HEUQFLVjKUI0abjIDJW7D4IWBNCC5fO5AEgSQQegTKgAnsnAfxEtNHY6Y
vRrqfeKe2Mlz9mY9Nk+pb4ZcTsaF9whkXSj1riUCiQOtqMsLikydEMkDzIHPf9U8SOt+/VGjXNo8
gSLq6esTvrAfsQ9lywDBNPR1roTDBjBOpjPBEQ++V5sssdvnYKPf9E74oLyCKoK88WqJrEUw+KFE
BHtwn4BFXt2FWgVCi6RLtb2e2sSjUIjoOXhRbfNZ25butOYhf0DIc7l+J4uAzKAHXQLxxhWET4rA
p2flkbaXWivdgfEvfYjlKluZSaA4rYbNk5tq5eWQ+XgMwyy9b2ZzfAY5WGLXaZo7RaVrsVPVOe4v
KW2dLlOHb2YwN1466NZ3ISbDc56B4xH6XsCbTXPwrmqh4KDAYrUe5EIDzW3nXljN+VT5AIN+oCV1
9geraR5qsAsmNiU9TOx8nkJXIp1yp2lZ6AiZot0aQ9u3bmuZL1luaHjQF8hCOYqegvYLipmOmmsN
iM9AqwHgnUzV3/PG1sVR+DME4eZji9fFprC6YS2R1PpoQ/wJIWzkh7STS7uJBPVdHzrtxxhX3UMp
jOZrq4bY1nPeIY+Wg11RjscPeErjXsqt9KnvgnhFagK1dK3XLNR/TfQ3SYXwA/ChGOJJ7dNgVohG
JTBGd9kcblIhCNejhbqxUso3zVBbuj1NSrYSxgxqJ0NMoMFngONLTKERJSaq36uBsCNxnPl5Cv3V
RFBbV+nSKnY7IiSRIyLyzZxWRwKYDLr4AIK8CGXH/l3slcCZqq49pgAsu70ga7fZABIKXZ6hp2ui
fyEeURu1wbM3PwgQTLazpkzfhlxV76wY272t82gNFJLpacak20Yzal45St1zIg6Dk5qZYs+zWDlx
VFb3HRoEbkdRDxyl0w2bVPL0XBgtmtv7anTx6GhvJAE9WaOCLEmY6WCD7qTCHcbY9PImQwlizmNv
ktBIWIVw/FEQz1j0YbStaRDB2tJk9/DZEOkj6exl6C54ErrUWDf1rnI1EwhYEgW5PVXa6IlEOUqT
Ue3GvPieYjJ2INIBNibwG3T+r6FUqdp53/eu0gyQtWpNyZ6DGVDkORTcOW70g9l3422XpplrZWBW
rwrwlVUdIa4eQlw2gIawU8xN4pdiUjmCStrH1Gw/xqxC7i4nodNXTesUBYTnK6tBh58x5jeQCukh
S1KPq2E0RseSq/xm1vPAz8dY9tTQSgIIiw2ah1yB4Ktipu2iKmg+hCwL7nIrOFiVMtgQ9A5uBElQ
n4RyAg9nZ9aiNyQC+knQUQhOdkOMXAUJ4VWIpj8wyPTDqskLdJ9Y8rAO0yT1al1rvdIoGrsazGY9
TUWl+L/nSU9eBggJ+lBHreQqu6LWstITUiqnaGJGGhWqhRBIQasEiuKg1FN5FTUaKpxdS1cGmUu9
o0jAsITB5l1fqQ6x5x181a56VRzaCMIto/HsMfeS3ldSktaw1/uDpzrIE7vtTnVHR/YBVnZ5RPTs
o+nn+PCAoR1x8B4srEDMIcdC0ICzD257Fx1JnpQARjyhy6G9XQ/ctqgTfpyZT5AzgSsAexkgBp0J
B6MBOfBgGtU9KFLR4aQWceQX6N8BsWQG/iNbqyvBq7Q8gwBdF1RuKQrWOsNtchfrRXjThP14B4F0
q7NjccgMp9FLcaWnVu1LQtJvwYE8+VU2KDcxgrUntR5GgDNaGbiMZJieZWUkHjH70ItUJfN0dR5t
sy56SPIppkOaSrtp0QX4EJeTcm8lQDUP3fzYDiqkGCqrB1NiMd9DXqp5trTyHn84dhUjyjn9Myyq
hS6KigwiZOwgV4OsFPOm7LUxVa1ZlPfJDSoTTrnN/Fj2028FvIrf3CFoDlwJDBw8pmPm5fXTLkqQ
EHoEcx9ESy6DIrFO2jIXZ3kfi+sxfcx0P0t4b0kmeP3LBtXHQlX1GgRdQe9tKKxaxgkePCq+XtxD
i015mld4pP+YNtNOFb3f9xogX/llk8aeZ9mInOCCV7WTTZLZ/U3lBw9Q2LZr8G95KaDevAb2pWN1
YZGZSUjCRlmG/r+9/Cjcp+vs3pjc7G1e9R7ovuziMxeRUrK/HiZvZhlXlRJNySZwAe2DytfErRry
HuYLvuliUIxvykkiJC3BoKRn7ZnCnvLbCUwzlBaKvuWqlfibZdurzcKkx8JkisUqwoakpLdVDMcw
25MBtXL5N4V6riwxR24amlw3JoxN63+U1kYU3r9eHO6OYPILULycciJO8t5oHaGzKVEYOKjfZsvF
K79zJ/QNod+Zx7axZBaPYPRv09gcoj3MuBo5ScV6MpR99l6+Uu2mwo/8DlLdfvQU7MQ1v/9lYRte
WGQGmrVRVov/l7Qr240jR4JfVEDdx2sdfalbrVuyXgpteVT3fdfXb1CetarZXNH2AjM7WAhQiqxk
MpkZGVGYuMGKhzBwI9zPf76VeNMA8IoXI1B49PMe2TfyOTyOT8r9+KKsFMiy6TddDogyGX5JXwVX
4bg+IzDCIgnGaDeCCY96cY8TSvexNCgnUdyozVEMvTznPRJJC5G6GZc2aExEUNc+lNB65WSgMAOS
iMfyKrhBL3rHLc4yzvGZJeoOLnplRNqL1QyO9CJiRi90AaR9IDlGgWBYPXO+F9MeaFcxCwhybkyc
nodfNH6gNARN45N+mBxCHBqvMid8VsFg8Fv2SFSgdhI5hqEAl6+TJIPy+SrOgaUZK/WUpxgetpNr
UGJfCU6l2NLaujXWpPeXQLjvTyvQH0EEHPYguEUuBZYsynBkNWUyCJZyalfNZOcPIRrFvgv5pMKu
9jI4ngWXW1sgdxe92KVN6riVgqREEPnBAY/Q6xS9BKRs1Uvnhhtwia54UlWMg4B+O0B5GukYG3S1
24jKAAxBsFZaRyROeOQdwpkTKhkB5MwGtSKQvmm+ADXeU9Hs+/golX+TguBvxHAjgPNIeyl/hHq3
kGF8nfi/uQa1zXN7VXv6m2+bqwwwcmNb854t5MNffKSFReoeC0M4S1xqiFjHAGnOyzC66hO5AARH
egXN7ACtDqfLnP6WT63BugIIRuLXcmmvTAD5EnoYF3dG7VovCP7OuIEqB+BfFoDzoD8P7D8dkf15
FhZWqa8oylWFLBqbnO7DG2tF8ICW17jSWly1mAQerv7m6XS2TipIS0WAYbMEftN44U1zB0GczCFz
stauOyb3AVd5hHUWMM5n4FIFXg+mz8NanzRm2IYDnoaN4eYAwVYglW1H7tgD64QDeQKPB/ncpdRP
3URFYcwtWRd44oFTyksv2YsrjDxsQbYOkQ5OvGYaxAFXyUQJ6rHU+QDFQ18AxaacrHt/HTrJa3R4
6wCdRqsV4uU8fmdWrfIsraS+G2Zzk9BIG+TKH4zc1Vr/NgZ2BNE7MuEcP4L+lrNAVoTBXQSICAaO
8AEpiyk4yNBazuRTcBrd/IakROq2R0OieoCsvJuveZMk/2ONvyzSyPpeUvO8NFL5VL51XrQpdsBq
bAFEaT3Jg0bZRtt+vUTOCj+EKBYvHl0NOqRJuXwShed4Ppj1+uvfz36ifm6hQXxoYWCUzXHEwIp8
qt6T4mryBFuy45XgpVdCCZEBPAiKH/Wahy9jm0UvAPc7GOQ/pDqWZptZq5MmhVkN9U1bK8j/FncK
Osuap4MSpEOjd37k0zMw9xONJIjlYnoMqeD5cmOhhthWZ8qnIggPepauQ7Xlvd/oNuvPN4iOmj04
1T4qMudGzNSf5q7DAw6TyB8Shb5LeIQ/ajHAHnO+IHNJC2vk54svCLJoNEdGWCMKYqozHDA84wqO
4UQPipe++tfcQ8C0aKBsh145/qWnJaM4BNpexUHvNMxhlKuy8qy74OCvEM0i0Mcnruk7CQ+AzwrT
UPv5r1W65VnVag9GnBqHfX7Vgr0Jkm+1l3khhRUz8RIxVFUGwPPindVlaicDSkfexq1r7vIVvt23
blUAR8TvttDdq5+esrBGXa5CkgtJOaKgQa6EEKCD5NHAK7zZqhh34l7lrHx6uTYqXKKPMBpqhO8m
3edbwZYht9jNtoI0PnoE9eBTCiotUta3/xS9Sq+T5jg0E6UL0xjr7Fei8/EqWv+cnihWfHQW0z0/
N5UuTaK1E0bRBEex5P2YlOvYkHl5IOMlRNpxAPkTQjXIDp2fOWkCCiDQcA2ot0RcJz72du8Yt+TZ
SiiUeRQKzNRPBZEH2qqYxL54KSt+PGCwHPYqzziKIOtNvNgFK/4VQV6GV8U994uxVri0SEUVo/X9
TCNXa7qfV7JXAZNrh9+Jgi1wPxukK9yyFzNsLk1Sm9plkplEAxZJKor1TQMXiTDjMh4iLrfH/7BF
/JLgIfG8PP+A+jx3YR6MHyGsBr08qOz3wxtq8yBqMlxOhGbv5acx6o7VzXDqkhbGiBRv6JRHfwvZ
RUwZ5tfVKrg3Hjj2WJFSJW+7fxdH/p7FjdAVRjaNAuw13kGB8lNgg4fqh3RNMiNS3ktEm2vz8tBZ
UAJFPweibEBt0akY1N/q0DdRG5BTNw4BxCdsM21mo9vYTrb6Yq5iMGDJnLbO5UrPrNLpmBhCJsuf
keGa0WgbY2TXhgnuMV5qy1kcnYVZBjppkoFmTqjIkJu6y/rY+/qb8RZCuYja+oGZgdnulEHRSrU8
MzTtcfz2/xmh/KJB228EzyceILNgi+HOgqZUYrx+bYRxp+GbgI3dggsSGW4qxYJkV5IFHTYre6qu
MWm1Cg7i2+gpTrIaNlxI2+XZOrdG3aD57IsQAYLfkVxLcpsDySC1g7TTIYzcXI0cPA13ddQd2gY5
qotqhj7ba/ygrZq16U5HCEQQLCSqQhy3YAT+s+XRHNKxODVDVBLPQ3Hhncx9+K58Y53K6V8FB9Hg
EvbQAkEIHMSooYNSzsK/9DyBNpViF5QhTtXB8HdCCmU1R1tV6F71m9YOK4Dgn5MbXHUr7ruAedIW
psnPF6ELeoDzVGsC7gBAFyC0lDnzPsdg4LzWU8dKdqOngeKEG6Evs77zFZPjuTBrBkFUq5VP7nPh
TdsXB3MP4tIaQg/xLnX+cCLkY38BJMBErAleVjBlnFubYtMa9ArdEK1sr0QLWZ9YclqPrH1cmqAK
VQEoCMLYxxVgAJXSnaD2zjnlbAOAyUkfTPH0BTqMadMLgY6HsAui+BBhERE/8CxHS90UxwFVDWRe
ztdWmUbB6IOpMmAsgfI837geGjxtb2Hj5DzdgBt8FWYlZ1qHFYgxKPdfE3T1Xi07QPZ6tGzVXPKC
DmPlGpyg4U5O8uxQCQgyVC2QAwlNvlcAWQDMwJxv6MTuHAPmHJ8i1QGk7PgbOE4SEM9LmMBcLBZI
3TRKLKvgvJDlU42h8mxtSXaHOZrJ/ihJobgXPof+cwbBX6QKyQpU6JxvyCihkOkMgDpRtpFRCaM+
YohqhmrOeGGNHSBtJZCkcBuvRunyoO1yj68rwCg2nFmks4RoGAs9F/EgKDSb9B9rd3hCs2mnulOz
C3q72BLOLj5xADOQLpZ6kTcEZFRKhWGIPlWpnY3ueF+tiZ6kcJs+yR0sq5E9bfN18f0vTsrnJtNl
HbkUBqD08OAyo9AR/Oex4hXfWSETzX9ItOqoc1x0ECZJ6EfLCuWTAKnG22CT4xEp3eHoy6t+nd3z
7DHPy8Icdc+XWaN0chfgYphGR4jRdrXCbahxMqSP5OTidCzMUM6p1YC71IYvnca3Hn2YPV7ETgcH
Nbe1V+21d/MFCs5IZLkCVKzQpiJpAlrkY3Kcys1qBRQ1LZpAKCwSJTnIfq+EwpW/QW/jVl2Vt9N3
3l17WQ1AorKwSP6ixZ0X1UItBios5uWh1H+AUA6Mw/tO5WRMzIWBTAkJBRS3IYJ9biZohibroggf
LthWRFWBl2+yMkD8Ygj/YIgORL/Uzo21MoCnPgHIZjt5xqpa4/UBVDi0DGdP36T/8I4WM4AtDdIb
N+SaEJcfj39ABPG+AibVfIgw/Wvs2vXwPPOckuX7S4PUFpZI2pPEiuVT9o5krN/n4Ikf0fqJn4l6
Q37XznbV2Rm3CMD+dJ87SyURrZC1SSTAbukfzOxO5hW3mcn0cmHUU6GrTLESY+ykdEy3hMeONFnj
J7BboH3H7SuxIhZ4ZBCwcOtIIM0990RBmeZmlOGJoIy5IxM+ybp4AdByl61Qsnn4OgAzKgw4Xsih
QXmpob5AgxuS2ariqjSkU/vSu9GmWpff/XvYQleC+0pgrmxhi/LIIBjqHFAN6VSju7MLneYRAsyG
JxzKa80hxM28EjfTMxYGKY80BM0Q8tCSTgp8P62/K39RYTvfPsr3yoSggSNYUNfldna7NdCTdvCA
5rsbgSCMyznI3EJIJGB0FXUTDJidO4epo2iIbpn0s/0ewRf1m3zTe8O+daYrLo0AcwM/zdFpJtq8
gtQQ7+hfwEr+A1RoKNkLADOv51PmTnasOzybzHi/MEllnCAPyAII82JHi6esCu28vqo0gOB5rOHM
dAvavP/dSoVs9eJikfJmzsDvJmGkFMQ15UNzRyRmoYsK/m27P4Go34XAs8s5b7wdpa6ByKiFRpJV
CaebNF0iLzv4uQOCqK0OnykdM3a4Z5xnk/x8sVJZ7c2g7Mi5Q8Er88DPs+4NDGENrkJIYP/xnfSF
s0yOnyrUyRP1Kh+hJimdwq2aQTUFPU8UBLTJmVwyYsNLEngrpI5hHkIHDwEO5maA7HtpD3HiDWdJ
PBvULRAIfRTKPXHM9bhvnOFx3JgP+eZD7dNt10rs/qHS4scDfOmhVDLZ9Unp6yks5n3uDJbmSP1s
+xCI/3plFycOvAFA3xoo2oukZUydOMGqQzPWfBRvpHrTds9TXa1iKQf6+OFrQ5cXKbGEWR1VFoFu
Q9333BENQqieEKxeu+owpQt2KmiXznfWWsZ18+fXNmWNOuBCP4xmWMNal7rKi4zZQ6izbhvVI80B
PgvERfpDmaNOdt9BB3YA2dIpg1pgkVyLg2VLPEe/zOooK8RLF2e50PIO4hnAfIX7vAACa3YJIVX+
XICD9hbN/R2vCsT9aNRRhoxGE1o91uUf0LgFYXW+mcBC8hPT9ufZD7U+6iRHTdDWhQJrtduCEB7N
RheYecLnD+R0yCk//Y+1qRAoENEBx2P/fDdFCHG3ZgsMDyg7epekdu1GPOr3KsBzlssjEiPn9ezV
RtaGzjB055E1oPF+bq3pC6nUKxUFy/ExKEenrkYXg5XoQd8bYeGFmuxxDhw5UF9ZpHZTUv0e9LeK
gphl7kjeSmZvB4D1IFPNiY8k/F2YMlATgXaFBh496mybs6EFQ97AMeuXXvHycrSh0WJ3/U0nFg5n
XRfXC9lJTNXKGuiXAV6gzlo2zImSVREgdTu5Ri5JmnDgVgHucas59Zp7a/PsUaduHoIEHhSSMRkF
mKhwFTaO8ZjBWOhBzQdCM18vkPw+ajPB1w5kJ3EV5aI5EQmGHI+kTTWre2XYj+Xp699/WbDHyMXS
AHW1zFKfCkWIryW/Np4OHvrwWF4NEopbpPcW7sL1/INjknyTr9ZEnbXE960kg3LGaQzccj+DWSN2
/a10LWkow5IqPS+TZMXK5SLprkSQBhUoa2BR2AxAQUH0/tt0/Eh7PDB42D5nUxn3KMzpIE1Fr1aC
Ric2YBGaYwXzp3WIngvGK+2w2czVOsGYXCw1Lmcr2e7xaeniWENFKFTg/upBhj4H9FuuEieOAckA
2tODKl1pzxwK38uH4ofHfNqk0p/cUschxtwSNpNIBqHTfiWBe7Z2/lyeiKCpVRHs3KiUIE6CWel8
J7WgbBNZygHJBfsCMtZsHX9PAV4bvQLsojwQASNyLa1ZNNlWPkhxZta4BJTBUYLSLicZUqE+Jh8T
O+RJJ7M3UjHAXIlQSXS7zxc3aVEa92GMQLnVd4Qg7a1x5RU6E07HCcnE4S5OHCYxTFL3xC5Sn0wG
jKwcybCdJiQdxj3F2J1moyKDn/Pqa5dkmiK6Gfha0OWlR7k60AqFVYfOVIQpZjsFA3k7gk46U/O/
uNKQGBto2aLnJ4u0qoVfykGUA6130rJS2uZiK1V2a061C6Z3+Uaaa4zyZ6N5LU9a7U19IDujoU22
kgk8viDmmsH/YuA3mwTvfP4hBz0N+7ZX0KJQKt+JJSlwDej0OGJipZwvyQ5lBsi38A9j3D0HdR8S
CvR70HA0Xsig5tjaammPTn4KN+M/+T/cBggzyHya/OCfWIQzwwqnCdNXqM0/om+m7lRQoxAqY/HY
o+lJICi7v7lnUev9tcyPs7OwSeSBUfzC1BKRHVK+h6ss9pIC/QeSbZqZPZTrr/2WfRoXFqlHQizI
Zq212Fj51lwPa/8GI2btjuDooqP6h7oDP+MaqM3AImhAE4OGdaJalAf+hG5ah+ZOUE9OzJPDYt5B
CwvUvT7gIHRFD5RlHLlBntkgl5niY9ZxLnOmbyzMUAEaE+udXikwAzS3G6kYPDE5qTnzcH1aMKmg
DA3SuBnJKJ7c6a4WFu5gvBXmA+frM3MSBCxTBDwUdw35Kxb+1kYQQow1WBl2nScSlsVtvfFXylpd
1ethI99x7DHySChRf9qjLm4MG2c9vjvC5LuGQaFhnT2aD0Awh5saUrIiB3bEjhoLc9QFkCZxICgJ
nLvxCAtoimZijeluwv9Zr4OjxMsRWMvDfAvgGKQ0iTGh8+0s/TJV/AR5iYaZMsFOV4WjQBDFt2Xo
eHCtsXx9aY046fLjyY2k5zKsCVcga8uuJRcUu25UgKPDfmu92ctvZag7cvsNrHxhaZdyGkKhB7lB
YleDkubkJuFjbUDT4KCgnM1xGJaDLm1RDlMAITrOc0AyveGdvE8zx3Kk2/CaDJX9BsKEZ4/yGDEV
Ql+NSGZ5q34ov4H2Y5PtScWEcNbz2qXMdwgGK8ljBDQLF0/isK5npcYE5ElDg/8DGN48Ch4Ev9V7
DKnuQa665iI4WaFFwpufZA+gUqMzCLSbQWmStkBoJ1ul2GXJXtc4dIiXxWVksJJmgOPFEkUVw4Hn
vjklRl3GEWxAMNUvnTqywxvEF8e/GW5GzS4h+nXdQw2Om6YzF7cwTB0KtGY1WSCGIZ6rA6S9kwHB
Dd1RdECUYbxmW8kTN4ar/PgbRyXJCZASEslrzxc8BhE+so+ulXEvdU5+k+xMt3cEzdZfpo8+GQ9k
wwxu4GP/ZZG66vLIwqgSSrIY8yS63FCXcsoN4VT61976/1whdefVGYSc5RArVA+pjJ57hw5u4miv
xu3kCjt+PZHtQ58LpJ+vkyYOsxGjrwmRasAvvPCbdZWuzC2oPE8YYBAf6t/BmBEHoR8Ni22la7R9
X/h1ST5kiEE6wVY2xcGA3vmMBiR5pPNFrVhFOHVpkdwqizjehWavWTE+pPkYb8mghrmVwR1VfJRy
uAVGZoQDWFAhg9UoI1FZewqQbGDM6EwMvqfM18FVjjEi+QbM3/2pvC5QiBYeOJ7DOpNkUAN1HAxe
XlRzxizCVEiNBWYQKngf3me3QS4tYCY5ArjpxQIHfXkoeMgX1kKXVqnz0Qe5JVQj3Kd96bx+G0Ey
dPgGSi5gQNu1dcMdt2Fd/kt71PnIwkSYQCaE4QkLckmqk7vjd/VHVqC6Y66S1cQNAByD9Pmo0iqN
FADFThAikd6mJ23ju/4KIiTmSwBNHF6ZgPlUWCyQ9hxd8iFPM5GAcwuuHIgmt7vgJoAIxG9UQFin
ELNfIiYiUUtFBfD8TECdoQnDCc3JrrY/Ko4gbvdjO/7euOYbsinb+jZwN5TpMQuj1EEcBF2t4xyo
onhbb4nEp/9D3nYrMhhZrs1rhYdXZ97+y1VSt6Qx4wnRG8D2WPeEoEK7Cl4Fr7VLsB0hA/j+G6St
zKO4WCLZ90Ws8eVMB6Mpafreg8gdMzENsISJU3rym+TEyMJ/AxzN9NOFTfI3LWwKRZmmCQTXEccJ
Mx5RtyXR7afn8Kj4eI5DJYy+IqDVB+7Pk445Vr0GbpCX2rC9BDAm0P1Bto8uzqnocdVBjgCqHYun
aCNhGDJxmpdqT9Re+Cki+4v9MkdX53IZ3UmpUrB7KAQE9VNofPOl2uaEaPa2fVqhzpthNKqfdGi1
9isizkBodTEwi7klQrcf31o3vN7u//B9CK+B5N9Eik8lTJVotGBIQ/SK3qcQkroNWEOlq+Af+d4M
3PqJCNmUAm+Z7G/3aZS6E9ogVaxQAwhN/ciZpA2aNJkNnqfmpdiC8OsocsmQWK80gKd+rZO6FkqM
1AUghwQAM0SLrbhGeQ75qPhNLG1/03pEDDSvbN/hVeN5G0wP8yVmIqcaWauCqhXkRxUXlU+IKCiG
I6ZOdpPf+p70g+NHnA2m8eZiMEmRQFZLXtw6mpf+N9KZKvZEBMn4ZnBg4MwkeLG7OhWyK5Bcit0M
aJp80I4xpKYDL3NI9pQ8kESf21Mn54DODpf2qIg9WOO/64v3xbWF2alyY3zME4YeL21iH8lfjqOT
ny/CZtABg9qTYUJB+aElx4Fbv2UmnsvFUIG5bereMggkk/SHZABohbtkX6HWWDrpmheY2dZQGVeg
z8UYp2iTHhqTMlwj3YuYU2lQTJW/9bv8ulhZW26lifmhFtaoe0AoOgDTJFgLgCRHC2Xe4KArt6DA
AWYx5hTrmJ8KfBFg1rEYAw9tKIhNEeNWLX0M6LagtpurLedkMW9R6HBBOZs0f+lmhh9pgjjKMy62
WxHVnk2wM7x5F96lmxTSCX9V/Yaqxy9zVKQspbpGD3/CtSPbNbrmjvxI4pbhyJaNiRvNqY4WJE45
i2SGj4VVKljmqR9LEzRdT8l7/0KeQuHKcsJ34VVepRg54PXsJfL7Lo7zL3soVZyfsTzLsh5EqQQZ
lj3J72FpD9fTk/wEWeh14oAKAGDrwk7BgvZQ79rD36XUlggVDgVsYRdDFiA0FNIa7yYM4Q0eAvRa
uk5PGvhaLJcLnWTu7acterxCqwJd903YwiSAPNnpjYzwXIGKHEWDcnbMDK9bg+O1zMtvYZNKK0KI
6nRWIOFgAICahLMzdJA1MadVbfxdCrOwRV0FRpGrXSHAlrgzd4JdQxKXJGYuyIF30xY0Iw73ick8
9wuT1G0QdW0ZpxW2lLzbZ9cAfDh042dIAWJCJr7tnv/ugAA/BqIthJuLcQ4jV4QqkkdEgcO80lbS
pr2S7tqdfyRtb20bPH99IFkL1MC2Y2DQivCFUzeErPttGRa9dAr80o5RUit89/+zQMVpaRwts9E7
6SSHvasFuj2mHB+8HBZBLXK5CCrTtCJrEoMQixClXVOvwGUaAFeOIw4qDD9w+109uGWy+dnL55UF
eDtIxVGz0o2hjmE87Su3qV/a+sfXG8hdHhUzE8nIglDDDurNfu6c8Mf8kIIOI1pDuHb0ksZVJTe+
xosS8zB/dakv9pZm++jGacIjCcaFzc/RAMHzV/Nu9n6rNsd6Cy2tUeGkAA25Psk1eUlm1831cEh2
yUF90O8zSFLjnnrMAEHnvBl4NqmwUuWCWAs+bKrRc+DX9tSj3x7xOkdMN0FlDFJ8MsbyaQyqKgg4
Z0aBY7BWbw3bfwdYE9k6Mufoo5zzG9w+rPsAENRfJqmFmXri5yIgeaTEYtZ2AhEM4FGTdfiU9OCn
dpr736jr8IxSEdMwe5nIqUjgMSLTaASSh/GYR9KtylbGgHfQ16dD5m0s+fkii55qU+w1Eau0wHC8
FV7Cl/6hliG16cxvzRORjpA95cp0IyeQ0cwCoTjm+h/bO+B6trzaK9OVFjtORVNIZydmXeBvkbJ+
lQxe4p/SKeKsmGeECqhtHOjhVGCHSwFwoX52UlM+oFXJMcNM55fuQ0VVP1BUP9UrhJ1XAyAlwgkl
3ujHavs7ozOsPAK59UdzxQDukdq5qYZ4UlQj+e1HaJmYuR3G9yIYVVUeVxnTXRaGqN1LZam3ggQJ
qFQOb4ZoeJ2m8ApIPBvUzs0g/WjiAouR1wRJFq/Mb8advJV23bY+WNvwwOuDM10CSvcaMFdE7pY6
dGFfo9uX4g6qze9TsBsLkH2M668PGvMlri2MUAdNSGO/1UAu90ELY0S2EtqALl9J1wBLQ2cOrAu8
s81bFu0U0Tw38QyLmVna+rBtVdWuZvfrdTE/1mJZlEPIuZbmw9RgXkXM7Up9M3hBgX2QFhYod4gk
NWj0Ahaydwim6+Cyytbqg6Lh8iYjx7wRVtaTZ/mdqIRkDJsqLyOYI4JWyc7yhhVBX/DMsJcFUljT
hNYfUXQ+D7yzHIvtECM+ZO/Wfb0lq5qOeWpP7m+R95Dbin7JYYAPAGy8WTUs8NxcoPsBhm4Skv2T
IrO0Me6GG6Ky1B7+suy0sEa/pZTJ15M0RySP98G1v5PQeWnBHGfcii5JfLg+Qt6hX6yOnlDX52qQ
pzbHIJ8oZN/0sas2eaDclXGueakldJvJip4JcxfURoAHhNxcwov3rILKcslUugCq87YYNNwrE4op
+/xoefG7Rda7w7ORc+jYOe3n16ThA4kkxm2opEj0JNdqHbzNofD0oXH+wzr1k0OYakgXSOCme8yu
M0D1ki6C94DQsJ07UtmmiY7tk8CqMoLft9j1ECb5oMsPN9JBFe1p021K3oKZsWxhlTqV6K1PVVJh
we0qOuGyVgrwvv1kM46fus6R3uNNduQJZHIXS50aQtQXt31G6h+kHZRtCMRRu1YgDtBscy+7N/h1
CGZE/Vwqre2bARls5NAdQv8kusMgOAFVroNts/ftapWgOvfntGzkAbiwSIWiQA2DsJxhMY/sTgJh
DPi+Iyh9RM6gOG2ymT1CBMyF3xNPuTi0C7PUiWkaU+n9GGYhChX2oGCMNsZz4ejbGSp+a+EwuIEj
2jmqSr1if31rsQ8QYPiACmvA4dBIyzweq1z3ySbbV4aFYk+IbSYdneEGcDvwH+OBNtndVcKtUFzG
CQvDbcD8gLVAUi5YiaauQLIxZxnKvAH5vOv4WQOcsF/zw+KlJ52bIj9f5Pa4c0qIeRbZSYyfzfQu
5crfXIbdcwNUhhGFmdgpWZ6dDK2/i8VxtkH0eijq4K6vlVWrmY6iIUUcNQi1Gx2HkeEy54VxCwPw
UCf5oME/X91chykYDNLsFPYvZngdqduyvCl8HkyCuYkLM5SXdmXVG8EUZIh3+YMBsUntevphPU4r
wqQJUacrLkPopSgNpPSWK6Py0RmvoLHRo+w0avNqTPSrpFJWuu/vJkxfQh/LA7ui15vjrS5BGafN
VqCYvx8UkF76Y7WZa3+jdJY71Pom6vVdUQRvpDlSQIzMCINbQcm2YSYXXqoVj7kmhXaCAnbXDIIr
xfn3vIqdYZrWw1D+kOXcndtmI3chdNtk6ECmegai7mHXm91LN+rQTYS0Fudskh09jwsQfAGbLknG
gYxTKLeVtMCo8jyDlu89wVFEO3E7fMialw6fi+nyYiHqMmAYJCrIwONR19mc9gJKX35xMiAq1j8p
8q3KVRBlLmhhg768oJLWzzFskNEYgpsoN51rgr76dy5o3oKoKyvHrDOk2triVGHb4qco3acFp6t4
GbjP9oy+ofpK8KE8lJQnrQIqUzZtf/bCAdxLTeTx0ir23kEVEeTO+E50ppMXVml1YVuiYVpvGye/
D/5pbW0trGVwovAgw+y9+zRGeV4BoqOsSrryZIJYQA1k15oeDEzFfO3gPCvk54uwrLb6PExmU556
ZT8NAH9KWzBv8E4RI27BsT/XQj3MJGkOZD2FHnu/MndVgq56ObvznfhC6rhF4hg387eRU6ZjhGQk
hUB+AM0CQjX6kdGWsjIVmT+/WjVU9yavw5iutiow6vn1DjIe05j9+jREvy+SPkKb0bJmDCcSwuHI
0yA67LYe2AN28iY8cMECnJXRD4wRbfSgEq0EhErKERcqVEqKyjZd8Si+tE+QHIJyTe7wXvCMb3h2
EVD+aFoZEIoGrrixeUiHR4OnfsXwxLPfT3liUvmakbYxchFg8kzpedJQMlp//a14a6D9UCuaWCTX
9NB9j7O13/3NBY0sEk8RkJ6Qqa/z49Rh4lLTaiFF0Ts6pbLbbgH19cStnzqRD5WAGO36P+/boau1
sEktKs8iudJjPT3NGaQsASwsVbueXyP19PXmsRz9zBB1PQkQ68y7DosD5ZT1QU4YroJ196YeBxdz
uB6PP4Dh52f2qKsqCueqL0o/PQnZClKedmRuh8pLG5Nzglmet9xA6pYqSszxzyCvOE0QDx16O6pv
R6ikc3aPlWtj/hs+IUF452IWMCqnousQBVFJJM1ywr9ZbYk/5HyxHbIzVNZCKM9+2ZLP3TBRtERN
KzUFt3Xz1O9NyAGg/QgQ77u07vF/oNAK+YjUGY/xI+9RwTpjKCNBxBDU2hgJpxLGSWyNrFel9JTk
4YvWGpte5jkG84MtTFChKE9jAbmeDGQ5NGRN6PHhPzNvjJFnhDrKZaX7vZVq6Sk10cES1atELF4K
yeKEJEbtDcd3sRjq+FptNVuRgcWEW+EoA/tCoCI/2W5+o6fDPFMYANUgRmyKGP4+94yiFXorM8QU
+PUa0OeX7JoAvGMIadaYWHxrOghdEYwKV0yTuNyFSy4MU4d57DQdI+5wi2GXQ1ELM9mmC3Xck7D+
nR4E8+MtrFFHejA70ah6bGqvZK6v22kL1sacc6S/NiLRgBQ/n3EHhFhSGpwqICBBvhkOD1+HDZYN
wBFFAAhEILHoJ4GVSDEulBbfa/Dvggj6eMb4rYpD72sz5LPTX2dphvo6czpOeZLAzIBXVltJTheI
jlnfZhCgz0XeLclywqU16ut0bTiGqQRr6joP1mTaL9rh6Vcc5C1EX5zp3odWyZO64UF4WGHRwvSk
IStAsV6I9/i9UqrVVKcnQ4YKyzwerD5a+0Jmd2FmG367kntz8/XGspf6aZI63Zhw9Q0jhEmtyNdN
7Huq/ypq5Tr1eeN37E/4aYk62UYiRWI2VCmYAd4M4WjEr5k5oLOTbnLz+etFsUL8ch8pbzHqSIiU
qME+thBarjZJy+1Ysm7LpQnKRXJ5CkZ/KlP0ixzAYXF3yVvQVaPzDOU2HrSMfch+bR09PZ53VjEM
JrbOnw6iuqubO9Vffb1ll7y1qKMsFkRPi6M81UVSDBvyrY+ZunRF+InyI7Afjqp68dP0Iq/qXbjj
VjbJfXt5tD8XR+UC/RB1VZbjYw275DoHBzIkIS3A5bS1aQumI3Nxt4zdXJZMaNq/0S+EbqpQYcir
W70/GiiPxzrnccexQXP9QbKGwNXSEhzud5V8lSabMuUNJDNccLkOhfx88TSeEUOKOELpxzyY6wQY
TnNfPxENrIDLo8k4UGemqG80l2gLCRoKCxZ0n00J7L+Tz7mseCaotGzOxymSu6I8qd1d6d8kxp93
ys+fwdQajDAaQ3U0yTMYTFFXjdNvSvBLzo4K3vIIyoE8hipW5nT28KaWlPiKH6odSj9E3KT8ZrW2
vyUctcI6eYtBxMW5Ixl1+vMVki1eOESdhAWU+/zqNL9BD9xBZ+KhBZbCd1VbwYgspsegDI6yILc9
y/L2ZYWB/HxhWGyUbGpAsIcHf3Y9zLb8D9pr92DkFbdIba67G8H0BAiSu5yYRT4ZFTrONpi6vMYg
NcW2N+ZX+fYngFFw8g1pEJC+Ka++wLgpdRCOAfcAIikNQybni4wBgRHkwUJGGHRuXR/VOHerRrNb
VHq/XhfrKCwtUcua2jFp5lAPT4rQ2npj2SqXUpIRdMEtgxwHA3EihBCp6ysq0sEXBSPBY6/K4CtI
se8FZ16HoDPYgf0UU81fr4n1OF9apMF9eSQLmTGHSBSFfXJNdAMyJ8Y7r3KLzomvUzQIQt6IDtMv
P1epUREylYfMSsomPBkRZjXndZ5YTgnYHWdpZLMoNzRARq1AnwCyi3ipn3uGFFVC0atNfYq6O7m8
M4zMbYd/lBRg73wvTo+l+NgEgd2M4rrtUYgQQL5XjI4CAEh3UIVyXZnobNW8+4FxOvBnoRBsYXoe
Y+TUN04EvY7aQCPhx78tf+SJEx2AQ3e7/fiKEgzv0cvI78B6qckK8Bka7gAq2lX+qM5GWdanoLqe
x9DWo97Wpt6utTcpuOdsOWttS2PkCC0ijhnpAIHHVoUMvd5OCdgxDGywYg+r7Ca9Be/rnDtfm2R9
ZKRIGtg28Ry+OP5+5XdRMVc1LJKiWbtR1jp4TXhPAOYuLszQZ98Quya28vo0aCrIMCQ39N8gD/au
Js2DEIbcqg9zI9HbJbVAtA0ueJfEoQ3VKqgAdWm3EHt5nnKHyFQpGHgCGV//xyzSkHTGP7/skb9n
8eFK7G+umQW8RMygR5TblvD+Nx/q0wLlh4YZWGJWBjVWFGCgst0MK/KheO7OCNJnC6E8sFAJ3XFn
lij+9XaAccpG4/RsWfnDmQnqxpHbOByBiELr6BhsunV0UNHMabaiHUEAu+P4N289lOP1TTjNaQRH
CMttpG+CnvNZGCOE51+eev8lI+jT1KIRX5UjMDceiOgejbvy6qfwu/o9PXC1D1m+bYgoM0K9HERf
IhUAB6nOCzWEr+m3RH8Q/LiPwTq+NqE/6F/zyorMr7WwRj/StKCN5lBE/GusbFWagFqL6bYAgEqF
3kdqfvMz0Zamm9Gq3H5+DVF8/9rvGZcdoBK/Vks/4Kq6QJenUsuTMly1/bWp/OgVXthlOcnSBnV6
x3geGkWrKlwp9V58Qu8ggFCzdZreZodUbFXf+Q9pV7YbOY5sv0iA9uVVa2Z6d7nssl+EtKusfd/1
9ffQPX0tMznJbg8wmBmgAEeSCgaDESfOUR7+t2VRx7lZV2XoG3zEoXyfgbvuYwzxK4193goDvISb
crN7ZOWbuDSl1ZyaIb5eEztQ/1l/oexoS69ZoHlqs28uMRLjTHxOeLaLYgRH1Yl4Hw2tieVeHYcS
qzOviAB8CYFH9WF2hsvKzwPegCujvETANP9vjCqLaJESAeaCu0Us/wzxTbgih1UCuXjpuNRpzNNu
SKSTAMwQYfD8up9dnWSWlX4kH5Z9ld1DcdQtgvxCOeS7+ueOF40ZfBL4fht7VPhS1rXUk6FoECtJ
9yI6FJP9Uab2yqDk5ZWsZBbWVKjsamDNPZmwKPRE1LMM/eL1RnsjkwfmrXk5O/UjtAr89CdvbOS/
2EM93ETDAhp7VCSLF5B9l0NIUrkIBXHSxA335mXygM3EeC1vnp55zCF0+h9zdK6eT5GR9RlCNaqf
UyHYaqLxzhvT8TcmqJxZTDUV5OtCfexdQGwxPNivrumSt3Ef5GCv2HPON88e+ffN+bamxjALBTvY
wh5hb8MMIUq7sAdsxE/uMB/PHBW1UtVQx7iHg0xOSroJZLauty2w80Jga9r9ezUQ5FQ4ZQbSbyiQ
nJDBy92aysKEp3+JUfICtBidn+0JOrqGxhW30MBcnYLRCVVRMZFF0y1ki2LWoBts0L7rP6JW5KnP
tWcFuZf/4V2srHsN9NSKIZFpF8wQf/1yejZ0yjL37XEuQqcR3ot1cdT4+bx/sNLurRHKPQohkSJV
rXGgq+WXVGVXmI7eScJU2qrc/yqqidNiYJ2wrT3KP+LC0OpExKIq5a6EhmkycF+l5E9Qr1II9aFz
Bw4xvPLpVr85g3KkI69SNRDedNzV4yvmsNzo1njM3PoPjx+XFaNM2TJBMwzIJqpB1HcaoigHS79U
g9o+u28eCVoTjF6eODiiq+742j4MvzA1XJvQBURIPJleRetTRT0P2XG61h4yPTcb1asx67+RhYM5
mYjcIvYSmY2v/jeBzGTsOzg7Yu+KWj95+/Xph1RF6U27hFdnYiWS0IjEMxpvGFU/fUjH8SxUIgyW
mLVM7O4R5XdMrifhQfT/idYC88ttDVK5TwM1VdMkK1zuBgDHCBeb+Py2+IvbIKfjVoLIhtGOuTVH
pQbW2tc1+MsbwNPDOxWNVnkfPYAYxuNjgsitf2oKM5AYcIZoPR07DBFd+MUw8KgpXmrtdm5vmgTA
SF4pnuWKmIgC6aKJ4eCTR3QvhAD35WJ91Be8nYseTJYQWARdCg/uyTNEhale6qow7hHmwXTnyFJt
K7LhiZbsnI+GrOzN3C6ICk+T0gqrlsEOEm7jTXb62zK2tXvrqNsLXrq3hT898fCErBQcRoFMMnGi
UZSkkhxxBSG68eEX7jK5eF0AZY6U4L5Fwo//OKW3PIFs8eH8WhmReGuVfrYNIvoCooSl9mJrj8AX
rDy1OqYFSzY0FSyZ5kmOP6pzJUkVaZ7UsejUgizsjHQZ/fPrYG/fxgyV3euLCf5sU4avY5jFaR/I
g7d9FVoHtYnZaR6AmnDjymknm2OYkQ0gPn6uj/5uVVvUkFcgAXKGhIpkrxf9bnSqfeOXV7zUlBUd
Qa2hgN0FCThONRWOxwUPJtRdYO3w8WICq0f6Csoxvw9KBxr15xfH+HZfrFEHbrH6JQ/JgTP62ZfE
zist77wF1ln7YoI6a0CGmpVaoPGFVMoho0kidMDQddUBx5OOIpgubJ6EOvkiVFgE1hXj4SLJ4E5w
BsBxGHqqpOSqJvfZeKEERBGPB/z7ODundnBx6kjdgL6klparS9zUa1l/FBdBZ+H3drb/0EvhpFOM
uIgFfRoin3GT3fet0q2iggZU2+215ikbA+k7tY8vNshv2NgogZ0c6ggt3c5TW3DYmH9AAT3b+p7w
mo2m22Am/DusICBt2qyMetfiPV+UOVmZZoO31HzHYP2VeVt7swlq1mVPdEl5kvHsI7axSVXq8rbs
w0TEZ5vfqkdSQy2C6RY0cWSsHjKoHL4jRlUCExwQDCJzBdKJ1k0ujUtlAkpxzI3sUoiTS1BfulIm
vrUYlhur4UaIUl4vmJGCwKapa6pEoPJ02UXPJq1VFqyweRedZJf75dP61/rAlfMd39zYouJyMg+K
XA5IDmq1cAcFaEcr/jNN63eKEoQ+BigOCWSsqE58ddBYKMU4Xz/azdWj6hS71B13y29Mttvoh8Y2
r5zESK6+2KNcM4qapBCXEYErHw61+BuEvqbdxqMXRd37+SDJDMObpVEeGY4qlIfrqT5mRhrMRvQw
TPnP8yaYIQTDvjIZpEEWR8Wqsi2UrrH06qgbhbNUlxEKBGP/ct4IC2WDPfu0QgUqpAhROmp4Zxo/
hhbsiLW/2oKj/lYf8gsDAmTvZM4FdKSWe94wb3WUb0DEIDUzFYdMz3bD+GyJ+6r9cd4E+xuZoKsX
ifIvfTELdROP4qpWR7G+FZKbgjcvwV7C59+nruKuX6ZiGKfquJoBqtyiGttR+nB+DaynEL7PpxHK
C1IQxpRyvVbA7dhq7JDHkOCpD/1Bt803QmnKQ+TzVkU5xCyCWg4IhuqYqu9mGEO2da/xsd3kZ59c
xGC8QJlQQYuarh+2ZdaD/wnV0d79YL+egg8G49oeAWdcfya+8Pv8RjKdwdJwI4sYmjhlMIdUqF4o
Unk0UshH/pSSu/N/n31HbQxQUdUopyGbjLFC0jl5pJ43XxD5SFJ/Da955TXeaqgMdygLJR7iqjrW
Wmf3QmPHtc9ZD/NG+lwPzb9sltEMESqYyB7bfXWYX/vChgwhefEvF3XqccwxcnbA/VDOQF0DbFy0
vJbaVJEcI+1EcUjyFUi1roYtP2gBBN+cDrSD3EcC2wM/DVKXRa2pQpn0sfwyOXBvgpjMgS2E+i1a
zaD/A/aZW/Jlb+mnSerSEBS5E/VOKAHYcQnDvOAJR2QxxEUSV+egLZjneLOhlD+GZSEtkD+sj5J4
a4qRo7Wp3c88kmdGmfLLZ6McsQLSY0jjNDuG040sRQ9Zc40xzauxl3+Occx5+7BeCZJo4cFqiQpo
jiljs57UqrUmDQjpiObsCMQDwPD8VwLLNQBPIaIxmmiBvvBr3iLGraEvU0IeQKPb7jMveck7R/g5
esMeSieGxzvOzCeXJCtECxAFS40mlq2iJQYBEF6sjYehWccCb0AMZfAGYi6SY14Iex6nJzNcEYZ8
Mj2P8EtjTiUlagYDDEcIV80jwpUvGbZ0tzoYnQd9PDeDZ/nJxhwNPxWmqF7CtRRfcgiRk0e5tsND
D+zc/UX8OviTmz2XBz45P88sOZGbJ9IszFojkGFN4BbEi1UWwl/hXIqHFuqSfpIBEKWa30HLgefs
/7eWlp5Why4EDY2AvMACLaR2K34veEmEIBEa8mhn0kMOsTFpfdgitfk4CW52Zxh2eQFNFdck901k
K7yDzupnomxPZO0wZo1nOrWVxhSu1SQjL0gMNwyIsh2IqnI7vRYOInfugJn2bK1RuZU44jqVp4q4
Z4Z5zWInQbnytwpp8nwn2rHmcvu1rAtoa5FKtNSh6do6K8kRXJwV7M7RIQK+xQhKDPfwgjP7wG92
k8qycgPj8+AHINmC9ra6hddAG9wWb3NQOzc+HtGgY9pxrlhmWNvYpMJaP5s6JplwGMQC6uQDyOmi
KyDUhtwxcM2SLD+rXI5N5q6iZYBGILgeoJ359QCC3kAQS5KDt3AaIogeuvJ+PUh4uIcOr4rEuvKg
+/G3MbpyKkqVojazWB07dbKL4tlYDqVqcS4hVuq1NUKfgzJMDLGFZ5rWddMMtjXwpqQ+Uis6Od6a
oJy/C8MujOQWyTGCZXKf1na1OkCK5jjolgP2b9ltr5tnscX/kHnIacdrcTKfhdufQJ2GWI3lqK+x
ytY13ghxcOOQ/hnhnFXtEcMDRyg2u4BQc6HbTC/dfETqZOjiuETiAsuAFk7v7V7bVU79BD/N9mTQ
rv0WTtTCbY+xd9UEsQtdeymtGYqlKcrhRXHQ0gVUiZM9K4cmn+xMXB3OiWCv79MalZeZIwbRqzKV
X3qciM6ub7LIUfcqssDKl5+Wno/CZ5/BT4vUGYzR28JUf1JBDXhxiJBa44wXVelod6ov7kZe2Yck
zqfeizwGhLpQp6OrPt3UyJMgwlyOrito5eQG09XgsOuBMzu/l8zbHUV3InINlO/HJbK53du17KW0
S+SXUNK8Jc6dsLrpVhmohkOaP563xYwtG1uUW65RJ+hWjs8WJlFio70WAMINxdWy5NBzMOOLQWaB
ISgpn6ALhKUoFGPConLBNYrfQsULLywDAERDFVMCxSMG77+G5FEIFcmqy+yYpKmtSLuu57w8WA4g
o/GOPr8JvDcN84bkS6JVJu420NlEemULC8RFrcnp0/4bsVgGERMydRG9A7qcv7alNqSLmh2Bc3Sw
n5hN4LgYc7NUheiQA0sANP3XzULY6AQrAlVFWdd2lIh2mN39e8citH5EWF2HUj11OvtVM+ZhNTHF
sSpunK6+NOW2WRechTAzjo0d+nJEKTQrVqGpgEebIKjW3zTO/KTcRyMamYRAfLrA6s4vjZnFQcdB
JQq6Imou5ABvDmhWx7W2gp+TUJOFiw1VpdfkT10ANCw5RW0XLorAZsezyvxmG6tUhB16ec7lZMqP
s2THDzKkqiKv7QGuAv4fxHqQOswD3oXJCg/blVJfMcrjppUhzgoK185WZq9VLoT0lbOdnIXRqqly
iqA7QH35qBoOofh1oSDgCp7SEskTIVAvEze85qIjeFapI1AIzWhGyYxxSCd+IO9uUKdg4l6zych9
4eZ/cmd85qyUdUkSZAuhkkIEocuDuaIJXSgiRhk/0lttt14UGAWqLlePZB18FSJWqxr9Ygl9LfQE
MXVApcZ612NkvOjjY/1LvaoadD2Xa7w4IKdqPxdRsECM7x9oMDMI2NB/BzIJsCHZlOk6Q1u3fYVu
Gmrgd/0+g3jr5Kt+efgHRObMkLyxRP59cxCnJrTCmHA+RY8Z8BOCbEuEUugpuLVqZ3XmY+4NIn8c
juk6GE0j81z4D13WKARwllYVBlut2J59k8Bgvf5Cuc/t9p1UbiLXejjvOaxziPYxthNVZVGkMWbA
Lolr1qN0M8ShJxvJQU/inSVM+/NmmJENFSg0ZuAspqpQl+gEAZa+0fCuKS8J+2tzJVe+fkkQjq1T
/1TmgAfCYm0lMEMKIaUGEwUdSnEDxomZgNxKa/ehfpvKPFQZiVB02qYoloE+iSYqoJT86iK4ykdj
Tj5AUJDL8cA9f20esovUFZw33W4fCcmhDNo88YLXlWcuDRkcagrAbp7Ay6yxX4wxAzLbnCe/k+ed
MjU/ON+LBKmT1QHjBfZNDaAX2i9ktATiHrRXLxqRqbrXnsCMA2Zg6SeSLJdji7mejS3qsI1oFaNt
B7CyGpj95QfsMNBest7TUVvur1OQRSv/frrbUjYmqYs2whyoWFp9epzaArRWg5EFZrSobrnUXFgl
K+smmF4AYIHvBZDtq6MYdWVay6hkR6F3hoOu2YCYiVfrheDlF9YLjnbhLiDIRt2ez8ZCru7Tz/hp
m2z9Jo5lsVb3lYIXvl719ri8L0rn3g7ybC8aHog8VmD2h/y0Rh0JrZgLAyM08ksD7m0leUKyfN5V
mNFqs5WUpwhSGUahhvw1q26VyRe7Q274500w63bbz0W5hl7Gqdr1ZobrGyR/BF2TXTWpnT+SGoz8
nTwITT3JsgxRO+VsykuxaeS8jI+WuZP7m2i9yHQeVkJmOsGnDfLvGydQ6yLPgdtAruV/dNr8pIGM
NUHOQ9X9ggtxZGbO2zVRDh9FeEnFQpWTXmXrkh3sn9Z7yKqQTlHrTE+5wxNcZnve5xIpP191MVmS
rsMZa/SLAs1KMCtk38mTt+ui3FsCUjsVszI/JrHTeWvrKpfdlXWfOAoyuwXbSS7o70Wqz5VRLi92
WT3Mc4/XZ/aUJIYtDgEoZnhLY7kI3oW4LnUo+5xQGXZGXPR6mBMXkXzDz7zwWf1NsqvCF55X3ggp
MxvAsBRAQ7iagZKmztiQalGRagiJnYfZ4ssG6iYQcgiKB8x5OmBycDlnmuUeW3vUC6dTYzHUBNj7
BQoqDzLObnSQ98WeyMYLe937zbHHuj0x6IAFEpDjyajxqC6D1AL0BQrU7JqIgqZP2Z6s7R+Asclp
okM8BKORhRBCtBPQ7SjLqyCEA1J/yS7Qeq4h4Ky7S+5oSD8qcNlwh0c4FumXsRiO8iAscMnW1d40
P/eFewtcyCg4fozp/jF428n0zs8lfoTsTQAbZaXEOBMMTg563ZeZl0Gf+m5wVT8/KKnLVbtjXTOb
Lf3oBW7sibIez/oAe50XYvC0dBNPCOGhmP9BdyN+mX9+SxARg2GbRVJRs+zKoTemCMAVqIcRXVzl
anWIjhEZAPoGCTqsyXhCgQ5DxhgcdQKnoulya85y5P2O8aaDTX9+UvflYou/JAcYAlwMPPgPK2He
mqQOYTZaYxfmY/YhjzYEWdD5BuhLefP37OCyWRr5HZuvJ6jLohQR8ZYDkc/I8ZRSbyyn9+KdvCtl
X6493i3OLP9v1kZXGkIjjQ21bTJcedF9VtidI+EJnoEqRrdsdOJcMvINQaNvVf9VGe1TqGqAofNj
MzaLlSDfLIwGHv6YY4TuDiirMwipq3b0IcUNGgXeu4p5u28tkli7sTj3izBXdQIakKsRYxIu5j8c
IBeG1F78WrdJwSG/4t3v/+Wjfq6TunvDNEqU3ixICADliZPtctmzvN7OoWJrTzfLUz0554M4K3Xe
rpO+eEO1q8wGJY6pftMzSGkIgBMWC7j7MQ+14P9PvBclM8xtviV1JrN5USrNwBrxRPjAkWuv6Pfb
zSVYXn92HFArd0ep4yhL8qyCfSqHYhNaOJ1N5HkFB1gNCV1xXPsuD87DjKoKeIqB2UXdlq5RlUkO
vO4AfrKih0J9GPTW0xJ9412HcV40ODQyf0KjNKp0NOW6k5qjHN6amptAX1KoVl62xEonNlZocIZS
6KMxoD1zrCFdiWpG6GrXlb4DU9JxcYkQiXHLVY5m2cSoHLIzIHrQfKOcA4o2sVbEWnNU5Hu0bO12
GdzzDs+EuGxNUB5RhpqUG4PaHKMjwVSvoMTr7fn9r5cp75Ilx4dOW7bGqCgNKolY6iwygG3ltrp0
TjIdlho6J8bDd5YFmSuAdokABl2oicfFGEwFX2tyRNSAOxu3uWd4BKiwXHwrOYIgr6ihKYReEe2B
zRRXcZthEyenwzvfQyrtIlosb39dq5Er8iZcmN/NJOIa0I0FAos2ubRhEholTPZuk3+MKqv74lJy
Zo9oK3GBHyxPBLkVakMqkOonb4VSGKO2TNL2qPwAQbhbFaiMzk+hj87IIts9+P70yObdsB8yCLS/
bKzSHOjdAnBsqSSgPhD3XZbbSmM6enrdx/dzKkGW91pO37IpvzS7R62L9k342JtvhZZ6OZKacvkZ
pTeFHtttCHjAo2J60YrLw4qRKLdBGa9Bu15P6rGqBKdqUOAtSrdd7hbpeRTuOf7ISp8BqwXpAIa5
8GakTnKm9/OYdijftW/1XvXiG1NzIDMIZBCBjmN0nvf8YQVelHdVlYAAAVCnMsupadpmXHEApFi1
czEOlPp+Rc/+364L7BsS3jyotaLFfKJdIKtLtGCCANix/fJOwkfh5BfqDYHIZe7wxKVUOPFDyh75
900ioiWpnDdkWgLF8smp4XoIxcK1stqdO7/HF/JuuMg5SQH5Nl+8EEkWSFgMEODjbWfSRGFlrkrj
qOfxUa7erCZyxum9CV+SFLIGcsSxdZppwRgGDbQPfYHTV3KfCQmY/5EPQKK53uvOkAXA6eiugpT9
vXKXHUo3Ych1l9PMgLJL3QOhauRKakYgv4Z4moX3nfoM5jFIFoFcfsGW8pI71qZu10ldBbnSlFGU
1MCtQYDbKcb8OrSSQ7+kQSHMwQoyr2+46nZnaUmPNlIsYQmxQhxxyJ0C20UYS1UJKezkViCa5x3B
0xj9dU/pvniprG2fZUuG/geZVsr+9Ba4MiYXd9BuxqPhiXMYZYajaqC0I1yHAJbQZ77K0yRMipXk
khBSRnl5J1yPTnMpBM2NsOct7yTCkNUhpgFnrKP1T6d2UZx2mFXMkZ3PL0PlKeKDqe04KzqpqcCG
Du1pJHe6CRIcqq1aTvEglJ2ARznIbVHlqBz4Su4QygrB5T0iiYvT5xxCCtg/VUGHhx6FycNoTqpU
LY+l+pZ2D3WJZgQgnCgId0YAcrmAszjWEdDJ0kQkyOQS/xrLTEWo51RE0Vm5AQ+mBIaTvyTuSF1M
qR0FSrSXf4neC7x690lTlezrxjT1zhnSFo3I5qPePbojxmWyINmjOc5tWzHXCLC2hlsPiQONRu+6
WM6yxoCCldHZBnIiVXpq55+TdRdD6fL8hrIcEkB0QvaHruPpHTv1kxBbYXlUVrPw23pCRUzXRtcQ
xJz3kOLZosIlhs7aKmui+DgjNL5d/SW9kD+l8BVgeYIfSEEcueAskBWkAXYClBk9QMIRSXZ7c/vN
7bq0szSV6GDh3d9BXTX5szzLmU8Q8COmnOaE46QnGTtQzHhSYXQbmS00Jqg0AhIIEkgyUePQUVZI
1kBDsrlkpQ3x0PMfj3GxfzFEXeygBOlmSUChSG39cHqY/z2YmFoJddryxkgGfUKFaBxsyOFFu3mP
8aNXwQFqUkLAPFY+6DXl+/PLYvjJl2VRB22V26iZDfikps2jt5TVuNONMAQ/jSJwguVJqQ0LlECq
ApQXeu0nj8V0rDStBvfNB4MiuK3Qu+323ym1UXYo1xfmetEbwArx2PlrhuujTApi1ENodz/wDOBp
FzNcQ0H8B24Hrw/lpC0dJ01nKdpaHBvhhyQ9L7yqCOMbffn71DeSE2mM5XgqjkI17Qctv47nurHT
SfTP+wIrH8DPV3RsINhWT7Ra0BhBBbPBQsjOqU5nRwdCuUDqy2XQ8EIUc9s21ki2sAkWeS9qSRTN
BZ5sUu4QXEnlCM4w2EmApGA/3NQBLyU4LYkaIlo7BFqCsXCghKgA1ZWiEIVVQ1aIh7Bg60fIyYNL
8TfUEYFugx5c+Bp7Wmrz6sysvJk0lZClI1Cd8jxngyQX6TQUxxR0qBgbC/d7UKApd5Pgj0QCGMGx
nDkflLnDG5u04/T1WIG9ozhKUZDVgm2aPCX3j7YKlZNAP5l0lSRVAkcN9RGrZlKytYC0FEnpxn1y
qHfFntAJ8Qp1bOfcWKIifd3pQtqnbYH+R385P2SekDr1BclAxqCoXZ0TGFl3GVYGDBJg7Kjb0Q0l
3RJGweiWgsAecUcDN18ANZ8+EklUqDF8ox9IfHNjkMollymrlrDHVqoBwe6k/ggyeXsE/Z/uq7vE
1W55CTnTPzYWqY835BCzTBWc91aR7Un6ESccEgb2RwP/AvJvHVOhKuWBSquUw0jOeOdZb0R20bzU
golIuwaCyxvAYy5nY4w63FaD51OyjNjABYD14dlsH84HSPJrT5x9Y4C6WaCrp6ndlGP0syWyqrKj
gkndiFF25w3BsL1vY4p6fpYQR2rKscenQe9GcZvAuh+eR9xhEcAK0Q8u3Q7zjvm0p5GEfBOMq9HU
BQgiwt6I5sUC1bFR9RODk62x4+/GDOXjJXA/ClS6P26Yd9mR0MZMS3vcdS7Cr+LkO+CqbsF34p3/
cLzt1ChPnyStF/KxJneNAlbBg+pFXvKzvOgL0Au2h8Tn0Y/8F8/HYDyuUdQj6cea0MdTOpsKwFwH
44a8rsHocij2BGzLVwRnf71PY9TyumQawQ+GDCGDymTSXGeDZY+jy9lE1vkCug6cf0jgTtn9kYPU
kjGIJNZbN7IjIL2vrkIQlMb3Opl28wtOisA6b0AUYnzCREJyQgi55pO4yAQqbS0aniurAIH1BHUQ
OfQXM/n36SlGdwmtLCpoiFZkjzcnIOq0cFFBOoViCJkjJ0zspDfLrVQznrawY0J1Ghz6YLii7rF0
iopCaHEpp/tk1131UJbQfXRivwGJwIWiQAYU+toWRvfoEY4mQzVpMeEVVesLN6oj2ZAxd4TcKx8H
zAqUXFoh5vf6NEiXw0VhkGYhw/cqlMIRxCLIMqQ40j5tep/ji8Sj6VCMqgRYdtBeOOWaSlMtFzvA
BY7WAPDM+JC7sZs5oT/mtvGIveSUPVkHbGuOrHzjHBAeTRPDwgyE2K1Xg57vo6K8FUKD4/CnOL+P
T/a5LOoKWw0o4CQV1LwXkPEiaIRuH0E1yY530M4K5O9cz9tlUReamUWRrMTofho/BBP6jCjIecJj
0rrTpfKzDnh9KLZ/fK6OutRkazb7VcLqohwkZNFzsqLz1f3II95IEdMQQK0SMm28aOhCI+YDElEe
EO4z5dlMDduMb3XhFTOCNscNmX6xMURC5sYvIJ8gQlElK44Jyg5ojycRguJo4SVDYBaTm7eO1dj1
T95DhrdAKlgVcluDDx65Yg56QR1Ih3Ed7Kh/bpOaE/WZQX+zQsrzLaPGkylFjtgVP5rxoeaSCpAr
/+QkbwxQLp9KcV33OeJheYn5CS+C6sZrfNT9zB+eFN4A/OlULjlgOlFlRtUWtGDUB2utvCmXkOSI
gXnAdRLgiyEHcc3SUe5HdCc1dCetfRHbpQfU3z8Y4GbG/80voD5dW5IKrykVQDUOjwokAHXMpI22
BGUMiacuwsx7tsulvl4pmkk+xMi/Rz+5r/3EKyVneo4eCF90CkJAZ7k/fyLYB+Jzf6mvqWYr1HIN
HAhDKh+AbvQkdbqLaunHeTNsr/w0QwWuOUXhT57wjrfC2RVEEEbnr+ctMB/s4EhA8xBswKACpoKV
1AxNPHUI+fKd9qb4ym6+MH93rnIYr0VbvODL1zLXhMElGQSUKmqnlEHoxybSQpSg5+giKX8mKEZz
lsQ8ap8WaEBYI6R5qjWwgCctVAH84gpP2gHlYIIRLjgbyAxRG2NUqi+FSRYNFUIU/ushUsagDde3
NlmewSaw8FbG3jsUdgiV9ylJ3RQlapXI0E0cf+kHkukQklIMCuLBFO8IRWnzdH4vmX6OfgHgbaJy
ykS1SHU7TBXg5JLyOIuvYZjZks4ZIj4daCPBCqSZBvJSAoOmUsVBXKzGNGO8lj7wkChYFU75I7tK
HBuMQxHwUJFTBt+pRH8xS8XIJbW6oYuIIyJtnCELkPvzznCKS+3Q+LVjcRtb7M38XCcVEpVoFAth
gm6zMSbzThSHxQcLxbyH6lzun/9uLK9E2k3GzQmtuEW9c9UG451ztGIMoAM/gOh3/fNU3XAZ+Xhm
KOfXwgYyOx30hud4vBuS0A1VqAHWol+JMWeSgrV5mG1WddDLQWmJ7v6nUTinuoBMeM7kOTCqufb0
VFt8KdPy4PzmsU7Z1pT8NdtpxHhRahmmVPWQ9q9RwgEbkghHpwIYxSNThgq8gX6wiPOCVq4hQcsV
aGOSi0bo+fXcUiK5HE7MoIGBmI7K1AnvDmE2kOoezxQ57Z/xYHFCUzjoQhJkTf57lMJroW7353eO
5Q/qxiR1X2WiVODKknGZZLtURMEonJ1OeJ60xD1viHltbS1Rt8iaZ3rcihGpsKh37Z7QNevPdnJp
3qxeDmL59fZ/M0jDFiZtHBMrxtJ6N7km0aIJItWW5J11NXumL+wFYb/+5hglke/MJ6T77vPSh2qZ
JKSumBaOMSLrnnehr/5SMPZrQ+uDOxsukczlnEnK+ZcPMYwWj5fOywE7CYQnzBarUG7Or5NnvNJQ
xkLyiFZn6mQ8oBnz4H26j0pdBGOqgd2euE+1IIWbjB24wHhPT/L7z62P/IbNUyZKw0XIBMl6mX1w
F5BabQbJNoA6ScWRPwTIWxIV88VkFcwyVoDYznaKVtiAK3GSArYFTBFAO0JTNFpZczGbuk5aXNFx
dhkVj9accwwwIy8ZU/iPAXLoNzuW9zVG8jSMXklL+SCKtTNXsbMYOifXZR9pMMiqJgCjp6Rda5/m
6yhEIkgONTNIVUcHkD9046dERpkWzTkyTc8bxmDuHob/TBWl+1POp1HBRA1uFBxr5VLNXkPp9fwR
5vx9ur0yLeDxmQQwZsT6H73Zm9L9//b3qRtYtsRuHDtyl6wXSvvDmr+B5iB4yb836KMAvPn6vRZ2
ih5iQLjO4hs1Mxxxmv1m5kJhmKFuY4c6+3UmlKmY4ENEj/KBvEMA3b2Vb5aPOTjL5XYeWI8E4IQJ
+gYwDqTUX71a7dShXntsXHkp+TUyP3G/ghRctjMuuyWzSK4BA42EzAAgjA7jaTz0nZkhbUd5N9k1
QftULq6CBhECqWtCybF1znuFxLr7kVVDKAnQ3NMhuKkPJxGqTcD7L/u1uB9mwxnln5ZwNamFIw+J
03ZpIENdRm1jbwKnqGmtu6W9UuoBTOmgy+sWJ1MtTmLFiiTbX0VFkmFul6YN8avyITC7l055H1bO
eWOWFrc2yP228dd4FgFhSRTrZXBGF+K/jrRTb7Ug3Yk77gCQjL9F3yVgcgL5OuRRTsf/slQcdbFf
lxf9avJ0x9SdIkDN3se0cg8NZV51lr22T3t0MJEgxiutKezFsq1gUBRFJHxNCS/b3AtTPhiV+b2g
PUAm46DNcoJzijNw7mqwpwbp7QqdpQuMG7m5gWlDyTEeC/d313PR5szTAuQkYGqGrp+OVXVVq2mT
LluQGhff/7qglUA5fHQP+O1o5jfcWCMBfOMvlWwUQtl+WBtd4VftF0F5Ady0s/xIfF49U2ZFue3a
qKiTWoUUQ2zTeqnBlre6675uPf3Y3WGaOeif0hvT7SHGUfnti6k689X6Yqg2Hx/CupQgkIS7FqgJ
qJ5Tl8Y6iXUejviuuXVTyq8id2iU6TjQxiCCVgaocahDKGrCuhR9uLxoaMZcq4jnspeD/ydxcC4h
gXMpuiK35cSMeRuj1ONDatUwNmpEdE15nzHpoSyxHVp/1Cl25eUiQfLFCbLMj7kxSL1BWrMvskHF
I1sMsusMZ6Nwop8Q6cCA0CMRtxJFTlhnfrdPgzTNdZgPoxVWWOHaH4z4QdJ4jxzmisBsYoikDAPy
1K+HIeyVWCkqBE8iRkN0zaVdFZiualf7yhWfeGAXppuoGJ7UUXrEMCzth1kfW8u8IPmKbmXz0VQf
zf79/EfimSDHf3O8DUVoSjOBCbWG/Jh+rffgH7ekb7nCZiXUxsVjl+Tjgo37m+ZBAKY93K2OCvFk
yzV4JTNm1NrYo6JWaOZ9WtW4STV78BQMCoR748oEtICMLHOb/Gy3+PxOVNQa+jnsZgDQcQ9Eu+KQ
HFCbC9Z7MKOhml+JNp/GgmeRyhSSSR7ANIeMyfoBiJ637sIHwgPyvvihXfkgzuBBJ5hH67NgRgOk
9bDHEHiJStba/5BRJsnuzvsh++7GxDeoDIGhP2nyC6NiCMKMs9u7q09kYcJ95pg3wz4+8CqbTJ/X
CFQNTWr9pMUvtnUEoDtI0GJzCPRs3E3xGCwyb5JDZu7Zxg71kcp4aeK2apGyh4NnhQ/ZusOApKJA
ZPIhyzrbRJc6H2e3bnU/xeQuSC4cDVo/URKE0u903k0YJ5ikyrGS1m56wddlUJcZIcpGPAUPZo3Z
2PxW6kZKBGj36iT1nJxQs5XLJtBSp8LwlzN88P/cJW73iomG0eF8d6YnQ5fNgHIwJvbod0aySLoA
KtcVOWK9z3bFHUF/yor7l0x8HcgqJ8kmu36SlG4MUl9FDYtM6GVhfUnMH5HyUleZo7tEPvv8wsiG
nTNDbWhliMKsA0H1ItXPSfKoLqOtiYdQvJTj0jtviulnIJ8jglvAKdJt7lyKMAs+IV3BDPPdJOJq
H2Pl9X+zQQXUXpsjwaphQ6wje4nua+nXeQPMQ7lZBBVDtbCUzVZd15e0vautZ6m5jlRO9ZVngvry
db6oSV3L4ktbmtDy0t4AcfeqsPlOSYCI8f39PahPDw49Ka+Nbn2xRumqNRQv1ltfnedvXXIkPwWI
GVhmujWpTppSztmw/CcbAYkkauVAIgYKBrf+j7TvWrKUR7p9IiLw5laY7cu7rhui2iEECOGEefp/
0XNmejdNFDPfue6Oyi2USikzV661Rey2nnb8trZMrtQp1THFaU9IO+Idj4DhDMZbJDq44uwbZasM
udYed66sLZ8+blxNmsDazF0MeUaUIe1z+6JdlGCTNGI1Al2Zmt8SV0+gXmXVCNTq9G7c0jsdiqGK
b58nqKSjOw6Kmq2bdLUZf720+fdc2cslrdvJbMd3fVd+zJGWBvE+voU2BEh4+k1F1DWvByQQqGyM
qAFstvDGQo6xC3YT7d1z+TGutWPlGsdR8n9wfq/NLLKLUuuTCZAK7V3EGMI5F/GxV54+DxFrce7a
xCKfaFKGgbA53XbiixGXJGdbNFob32rZGS9ADiwtXSLx48pBNzH/UjS+Xr9+vg5t/qHLuwHlVJAi
QSAOff5FrAMnepV2Rq6CwFCnfjYEXmSdqkt70p+Kc3Nobg1fO2qAweZH5W5TOmA+Op9ZX4TBSTSD
BwCMCtJyCIbeNbv0MtMn8vtthdx50z8ztfC9uIy5WjN1eq/yxy47jQ7z9eGLWvWkZjpBfzL4/Muu
79/vD7twQlMXqTGrar4DxRxyBPa6+Vl6TfS5lXU//G1l4Ye8rdFPACn2u41xf4wHasbWvLq+lr9c
ecgSh81jG9ynJhzRwBTYQcUkALub8QxowKsQdOsi8aLdQMEJirngQ+n32uOYkCbZeMNs+Km1CMIa
dWqW1rb27krRRIbZVlGH7pBPe/smTupLW7eR2aZHo2Fbz6dViPj1F1hEZbfPalUbELb42cao93Bg
wUNCwPnh5zcCSgkzcHWrv7Z6xyFMzlRlmFv8S8kMN6pdGmWC/L4pQ1TZKt/j/ZcuKcPOZJ2vTGhS
ZeKmLc23WGmfLKt7a1Qt/Afu9ftHLPc+r8ciUWzFfRf8i4XXt+duPRxWI8CVhcW+OrFZYWwBy3yb
k2N02P0fcwSod1ujyqvnUVeBsJghyCAN//Oqs51S8pHCkMKe7TjzRRJN/H+nvEE9G/O0/7GyOPUO
nUY2pKimmRd7Vw2Qe9FAYMqZ3+c+CIN/ZIA1SWsjcVkNAldGF0GgpAowl8C5vavSPDZFs1faLN04
f6stP2DetV9CavpfyJ84c/Te7pwRb64h6G7ygEWuQTyo94LPmgzP6a26WbVbdY4rm/PCr54nPWPC
iDu4X3wZodUz7Pm+wijXf9P8Xb8Ir2wtLsIyHczeUb0RV5HiEYTSEsVQhYyXQYXSOVFvZUgbYvmQ
RWmJDfai/RYWedVDkXzOMmQ6iJIXHqrrFMmgY8N3jGrfxeW+d/sXPvSbE3KrsfTK0MJJVaaUqda7
4/sMaqkQrNEp0M55BNgCuIRlyC3SQi5RJx2AKA6RxpYvzQHzr7v46gcsHBaE4Z6RTlip8Tj6s2QQ
cPm++DkG/1UrZuO72guA1ci4OjY2drYJAbKd/CKkkRm4eOXOHURjJm7abc5UbCxxSVHeJjVmLgfP
fdc00oQCfAHDvuK++g1cmvv/oke6ZW/+96ujwlKMOkwlFlm/ibMVQet6D3VDVC5AbvQPExX39w7a
i8Qhy22Xjzl2UN9BWQIybzSSZPrFNflfFVHXcrBre4tIYFB97AogD9+9x9lflJsWnNfFXbu5cRtn
Y0no7SW5J6fJmJO99qDt010fzcDvrdtoNfO6XtDi5QuNX6fpJD6gek+fnKg40sAJWQ7xg1mZkl+2
2lmbBhfRpZq60u5jc45v8yR1HtgKnjCARfkYHr0FY/73z58O6xfGlYsso0yqD1Wiz+FsR2OAezFk
vNdvwX9o7Ga+3O6rut9ECsx/85PAsoTraVzLUwxvjUAMQdEW0BcUpDVS+m2M9ogXGjv7bXrPj+IC
9ev9xnrnD/iJ7eWoUaFOPY+rX+ttD3UfjZf4MBogWZp+xjPd16v44frKnmfE28IVrZZMoRngQeLR
M1D6WLyiPGFL2/xX+UW5zVEondnbaOSC0xO8j2Vgfh2AI9icnlmNrFdmF0GnTjq7nqg1vRdt5LCL
5wYK3aq+zAfhr896ZWMRaRo07dSe6njc3Nfn5Gbme0nvIeJqQKD22AUz82v2yJ6TZuNRtbW2RcRp
c0U2wkH+pgHAV0HSaBKmL7Nvn3vN/Fc+W938K67Cdmb1AIGVqC2VxpesP4zq6+d/f/VAoHsM1Ltm
en8hzopR2LyMu+l9VBUjGLiciNoXSoJkn3vEMAxn3/cpCyVXgC753PZ6yLkyvohxowU+bqeskDel
ZPzIQlDJtWB/ZB8xcSOGpJhsXrur4Rttm1lN0p6nJP78nhrLYi4NDZVBQd3nUVPHL8OUVZeGmnlU
G4OdBMKe0p2R6cW7PXjFk1V4CT2kWuP4TaqV33PXyAhXTefoaSl7kJ3ipESoQEsTfWB50GSD+7Hx
oVYub9MBMRTAG5CbUt2Fj2edPgnHAtGK4GXzRVMsDGKaLI08UUEYp074bVfokFIZHP1Bd7l2ZFar
+jrXeVCZk7uVa6+FbqhZYJZxxqMDU7K4K0a7SClP55blLXSdIm2vFMR9MkkBrXBwG4yk/2psxrCV
x/4fRhf3RdUacSFnsoHB68Eh3UzjyeSyhhCiHb8g+8frzWv5NzD5pj9NRTPI1NSOP2gDP2xsx+rR
/+1Ey/KygZoYl6mYi9nA1WYPAyXT68z5OlDffMsbCEzxXfJ1k6FyNdRd2V1E8bF1WdfZo45gIM5d
lr9rFp4DcXGr1EW0scbVwHNlaxG6m5IbVmWXWOORAgux73faV7z//S5wKdjehf9PSxpXNpdubql2
AaZ7YKIO7GlmPpR4gdRQ9pgVu7bpyec/91dsvTK3iODcGJPYrZGxViE71ACmen51BG0BngExktjU
10+b8WftJINRCLSO0IOBrM5iiVNae+CfBRehe9He5tax4qc++K1mBv1tjNJaZQocJ7/NLZboUrVR
Y7QNgS2YMUoUAgFx73sqAQGifuiCKXRP+UDc2Le2BvlWDgnQJ7r9S64F1DwLZ9Xj1lWkaYPTCEA6
mvm9CYqaSfgbfrqyiX+YWfhpxrq2a01zXqFrAeNO/eKI66sHTnAMIJMKFqCNh9zWwhZb2EIrr04T
bGFML+pwzPNjkT1trGrVTdD1n2nltVnQ8s9ryoJ6dC9mmkN00tMbjBz75S65TGbEbuxoPG2+TVdO
uwnKmP/YW9zELK9GAfU60Cp+6ywC6YqUgO/HCTEkYJIKrKoUmbC4/LPjYIG8yYAAKrAUSycRwtVE
BgJJfoZ+5iwn4fgoFXu7BHWU8etmkrP6XQF/1KCTDfmBJWNCNqiM2hnoHOl5wPHjwLHBMz1Upv+r
ysKacwIBOCOFgUn4q+spzV4fuAmuRacKagBzj+0tDsMZtT4LRQbAWLenWdfAKaCK+o/Nvy4nI7UF
JDqg7TPrZXMon3m+noRTOF9KW02MXzf9IoaaoBGDPaCTnb+qppqZJcKzQGY3vxa/zZqHDOqhZIh9
wJRbsETNQH8TXvTVC4yNU7J2EDEQreOMWI7+F0m5ZRuYl/fAbzcIQVT+3FsPnbFx16+8j80rG0uK
8hhCklUhafkhSv2DSjtENXonTegQ2uOJZQkg38VGSFs7i9cmF2fC6bRsAkiZf0jzBysZ0cwNndRV
A1evyYWBdHDrVnqz0gk2psX96oEP6PMAtro1VyYWUVn0nl2opco/TO1Y8ge929Vb3HxrOS0kssAS
ArkWoG6WZKlGTrnsJWzM1G/D2QhqStpT6o8QizO/JoDjp8Fm12XlCXZtdNnw0DrAtrUJRtuofNFS
ApItQBloZIXiZeYKT/z2HTJrG164+jl/L3XZ3Oo6VnbTOPKPKf4wiy6MBwxvga75f9808J/PcrOO
jgnhRW6UlrKmUuASgHYkYd1dqdWk6beszH9lETFmLjk0bWb9yb/6VmkpzMHkkEiKB43tElopkWP0
P9QpZi+2zfJ9mozZWULbFbzk3RbQbcX3AZW2weaIMXlMcSwu1o7KtvI6BzNclersQcpunfXJ2Rzu
XrlnkFOjSg+2HGDFfmW+V2l7m8eMOwbGg+uASdLcaPt63x5BmA4guBJsNQbWEuk/zM2rvjKnmI0x
6hMmKN3nLmw+GlTv2r2TobhjRvaJb4pCrp09iACAOtI0Z/rI5RRMUdRKwwuLf2QjcUEfUh8wUuBh
On96UIBQQ8EX8rC/eKM2T+Dap8UUkztTFyNMLjN41/TGsbUQHruju7OA7YmfZtqSeeRv3NajX6kr
z1Li/7a2vE3zWovRcwHZKDKEw0yxNBybAyyRrSO+1s/9w9IiKlfTZCsOxR42oRaZqIYy86BjVnN+
JjRptC2SvPEhf/2gK6dJDK1SWvlrIHVmRZ/2GvO9j+KgBkXggaF8c5Bp1aCNWA2Ekqr9VTUozdbr
jRRsqnOfZR4iiA1CX8szQze3a4n19Hk4Wz0VYBL5j71FwUAmLDeFA3vGrQzA9MiCFEkPxyGcyRC3
sFlrkeXa2iJ61ow31M7hl1Z1Uel7LF82lrPqir+Xs5wYwBiYk1dz6UqdbqWakbJjfgEGszHzO7FT
46fUA3nE1mNh3S8x2j6LaoHRYQnsTyqMExUu7h6LgFkeu5aE0DNBhhWhdbTLtsqqm/ZmL7pyS8h8
KoMSY9e8BHLhDVgElY8+Kp66u1nAS/vfb1awmv1e3SKZY+poxTGwibjzGt/ClAne1kTnWyCZlQv8
DzOLAI2GUW8kY4pLD6P6xiEWt427UbFZ9b+rlSxuNtUUdmFNOuJi+xUcJiRPtx51K28fyAuYQIJB
YvNvxpLM7TFe6yBCaXVfhk032HsR10YQy9EESKo1gs89fu2jgXwWDOc2wNZ4kvzpCalMJr1oZmIe
MRxdVvpIpU4e29KiWFsWlENngQjwN/zFpz62FTN0kCt8FJ3u18ZHMSS+2VyqzSGjDUNLIg8184q6
pGAAshuHFNXJA51Y/1qAlP7z77ZmB/rl0ETxMPfz1zuuq1JVggAXMdYBX3o/ePeqaZ1rrj+oRnH3
ua21PbJRysJ7EbBetAP+3KNizEVRC3BtpRMnGaBWxsPgbOQrq6+Nec5inlA0NHUJGk+YZWXqv0ie
DQ/ceZANhdCeagbWREYDl78B4quEE1sN//fVgVYaCscWBDZxZf25Oq/vJqW0wJ6qV+eJ3g4y2Bxy
XTu21yYW4c5W7AHsMQUeGFVNSu2lNLb4Nda2CPsDbA54BzXwN/65iAkw0U4o4A5JEmBx6kudmr5u
biSta2WH2Qv+bWXp3IZSV3QySlh50bGQB2OvM9K/aTmZr/et9vjGmrzFxoxgkGQaZE4+crob05Nr
hWW5QVKzkvmjQgvXnrmt/taQ7zBy2McuFtTnIhIV5CtbduMl7p6l40uZ8GdMTWy42+rd5+BJjYME
rK3tLU6TNSVmNxQ4ueNx5lNOoXnlnu3bGe4W+1uDZ6vfEDJGoJOZ2V6XBdqCNUaWuvPR1Z/qnPse
NH+6p88P0LpbXBlZuLdXcDsuAGF8RxXYhRxnErpBXoTsBq/MTdDE1ooWF8bUoxUsR/CdGEN1mjS6
G5ri3Fti480w78Iyg0U3DjrFcxUf2/TngQKissJbHTTbVSuCRJ5TxkGW9K2vw0J5+/z7rZlyVR2J
KqaOoEy2WFGiN9SBVgv4UMfUb9uYDOUuTixieY9DuhVm571YrsszkNZB8WDWplh4nxi4LZwML9je
R9I6t/XA9JqhHTvPTXSnLd69tbVBAMNFU08DKnI5TZVLs/NAAcw/7PSQ5JBYs/ZQT/aH+jzQx88/
4+rBurY1X5lXj0pzsnhstnMqQP6lXYcB350VjhEPxWaDYLU9em1t8SHxlLQyYcEPQdnvYvp2OGT3
NGgYgQhmUD8UARCC/4RQAJOAvz/nItsR3KtkK0DSSGfy9/bQ7OLvSUkKTL3UUNzZeGOsHbVra4sz
YKTmMKLHyj4G67sD4C/N92a/hSndMLJMvlk6qZ1jNvwjMb60MiE1HQgqYf9/S/kVwq58Y4pHlIJ0
iG8odkZkHeq95jO2iWlce5VdfbFfLnplxphyhsriHG5fOidIAMA55ZF4TX3aRIMFdLwBvWDxnPty
692+7v0oY0NTamYuWZZMCjXGhFKNN8aMWQPt1Gvfo7E6DzRjHsohmyirtTcNtLL+bW+5b/lEizSd
SRv/n3ajtS9+ZL755D7S/bCjYfeavn5+wGd3+yt0oT2Mop6m/z04NA2tXuOaYR+p3fgie6jkl6q5
VZEai/4gypOE0uHnFlfXeGVxcdzsUdROlSLdaunOSe+V9Ns/+PsOiMvBrgnel2Xkd12u912KyG/E
OanKj3r8+NzAuldcWZhXeOWQTmqUGbOwS/m5D52IRdkl89XH+BbM6Ed7C/m+6v5XydzixVaBMdGz
Zi2MREGDsX4SwoCGIidlvAUIm+/Ev3zhytJ8zV2tS+fupIzgrPiInzGoXN50u7T0tZuWn7zdrPYX
f8SbpS1kIitWrx4FS3QfetCiN4VEiV54AVQ4iF65wWCZl4qagScckgg8Fownw0HbcbBTUvdaIPWc
+mpXhZkSX1qgWlBqJVWdHRNQ+gCmGBalFYnefeJjFUqbAvVCQxBhEtduo6F3Amrqb1Nyx7j5xWqf
6OA+jCYnLQrohaIdGz4ErrTCplSIAwBcR2sfj90XLW4Ik6+Woe9lXYOI2dt1/F2OpS/G8ZSkyTPc
b5/Y1VtucAxCPHgoDcZ9dULxSWmtS+f2AZAaUZenvkHFvnYSbOlA8rEKIAK3q1vL9/S3WkAJIjUj
S62Jo76wIotqTIRXkIqq7FM7giFcERkYkwBLKCa/5MhLWkoo8zBNDobhzMJfQhNfcJIoyX4cBtQ2
0NuXbefT5KkppmfOob1DT7YLQJC4m/B7xMQDQS1SqY9WfG4S1+8c8ExreTjFmo/RylNJnWB0VUJH
6WcFNkqWvpNA1YlXt1YvSKW7d+P0Q5HST4Qb9a69s+IfOi0georxxwokRJVOwEGhEiVzImd8YQ0S
q6G69M1LmhkH2pXnxsC/Mrmv4OJOPhEBsclyBK13bx5Ho8Io75vUbRJbVehNjIgi82XLjqlSvVid
HST2zxxD7enAw6aRBMS6odXqvtFBLCHpi3M3DL7wIGcwsje7z17SQgt1YZOuLf1KrYM0B51QEYda
yUmhdsiSG3+gY8hsG61n66i48ddSLe4rZ3pEMR+TbkmgyIpYdu4n+muuJh+yUHwNQ3CVKt7dDjBu
rQ6cEgDkBu1ydwoyDSMs/E1pGpAHgnS6v2MTVIgFJlFrnYx9De2vGzDBVkS3SkHi5rGt5C6vzpqC
kbpGHibeRwAAQ/2hzU52DGyo1fiKM/q0M4MOGN1Y5Dt7kqRL26CecIlMmDH6zjIXODModtqAftHe
V/oskHbhU709Vl1+UHseJmm5Y+2dxo5t9dDZ3aW1AMwTBwa2rF5TwsIFmwH+ldH8royTW5DN3KcN
KNEgplc8FEw5oCGAr5K/D+Yr/mgoip5kevlTN8owzjo/w7mdUH3IxqeiV0JIFtyW+E2KeKMQLSoU
6afKdLD5T4dz8AQ6vmDvdpcRWxZh0aQntZ4Cq2M/VZ3toRTxkJvpEZdNaMXflAJqJtkh1vJ95ea7
DJJ7TaySynKJquxdWx5j90eRmzunrr9aWhaW2n0vfzYMSnLUIebU3HtuEZSpRzKc/YT1RKDBhVHX
rGmI0svnhr+2ueZjQBUs3nXkKfgY7RR0DuDlZaPvoBuwqxwL0asIisElbtru+xoQzW4inN+Du92n
Q02olvkoPoMV/9lAAxk05Y/U+tLxaddY+7Go9nZuhZ60IVslwY003OQ6JaV71uBnSQasB3tuwKBo
IXuSiXZRLZAJDV3A045keUsASN1BWyCwta9q1ly6+ugKQKVikFbaXmjq1Uk6XlDP9dS70QhzJ907
EkNUThaaXCW9vJs4hMDcKhD6EzTvcd6bhyrjj5p5MOvUtwG0rhy+c5X2VsHv0CZAomLVl83wrsAZ
9KEAMyLz82YgreRRJr6YeFp3ier3znHsh6NeAmWs8lBVeUCFJAYXpHPehv57qQhA5GT7oAjtm56a
90I6vlMkH9lUnazUjUZRfZkM7E6ShIbbRjxu7ycv3isNOKIUCIdo0ANs0QfSj3rRHSrxUps0AoKH
qMUUmOP3zk6eOIRzQQUSjl0c8hm+CsCsIWNC9bvC6CO10AJMP/qVdkNteUfr3Bc0IwJEHaWZB8LQ
wr6fSF7jss8J4FonAxmz3ZFJBfuk/sBB78GMU28pUNI0fHVQCK+OujMcPNu+8+IukmX9PCn87MqU
AMPjuV1gmXuJ324iaHW45BpqHRJsaCyfZN7dujnfOeJnX/bf6vFJU8Yz87pdnjwXIzsKWhEoOmN8
yncTh0zKnW6WvjTuJLIXNxaB07inWsvPuVdEv4xoMVEMw08SiiDvBkKOvlc0IdKEk0fvykInPJ4P
JQbl2wYvDXmsBeDvFIvO6MktS3+utkm93rMMysNg77PUHCTV+alrX9zmZ8e/OQm8Qn2jDbvDgImf
pyaBlN3J7otQLY1QpWnotMXJ48jP837YNbV7cvU6chLjbRjtMOvqwGAeXgADUcDXR9vnQreIU5ik
T3LcO3dOY0dGWgVeVzyp5rCXCsQTgcW2JrYHFCSUIBo0vDrMJ/cedMoH0ZeQ9GghwVn7VLRRFU/E
w/i3yF966JdAvSUQFiUdVEZ4qkfFEJM0g7alBjzEpAa8r0g3fEu0MkxsEcisjFTGEPnV9IbqiNbQ
aD3VZnexSvVOrcG7V4moaqadmjs/W83e5zI+Vpazqys1cnT7BkzgBy4cTLkipgtq+7KOA8+gUYyQ
XTbus0fpU87GfecOvZ903ZOXspeiVB8TpbxjjuFntNjl9UQ6tUJUUkEYLtHTLZQ7zNy9VW4XFVqs
k0roj5gxvFXVqiCoywK16PU3mEwP23rC986eFIYQwmqlDtRBf56aooqabtyn0+gbahnkafvD0bTv
juY8GFb8Ug3VvnWytz62H4Ysy0gt+/mZZu48zo4Fcy5F4uyniX7rM/tdlvbJ6PSD49HQzMoKGu3m
18no3lmL3AJAhaObOjeFgjigT91rV7XAQmOupdAMUjVt2At2TCB/y/rxnCs4FSo7V5MaaimEG5xG
8wuMhhJQq3/v2ukFJyoyMxHqkx2wNj1nLTs4lXMsGjQmii73eTqc6h5jVeDOTmycj9INi4ztrNx+
oZrYIXb/GHT8nwQEbX1rgAfFFUFllXfW4PoqvjwYbDkRWWYT1emDFJwsWDvazal4NLrhIwN/T2dn
dxUv4aouRlKGXJsI6EMhfNiNQF0nd8oEt+RNOHrmBTCIklD7pyUVRhwEYEAtHvQMyayW4mCnKX1y
zXRPq+ybLrVdrGSnNJFB4ngP42DcMMwcREksbyCBfE/78qhbSYSr4FQhPU7T8ofTNK+J6xEl1oO+
ATF035ynrPAF2HH0CdSiA6qlAzhSBkCm2qwH0DXud7aA9yvNCZ8shDwYoPPaWYdDT2kKnPYYphyE
oTmUlssqqDCD36ni7DK2r8zmmOnWtzru7jNZvyLEfh978WXMVX9ozAsw9TfSZk/xSLnf1fXgZ2l3
SDwlGjPjUW/rk6Lx0K7SL4453qJOEsatjUdy5mK6V9u7DDcxIpuB/m0sm++qUG5GWztOpX5KLCvK
WniPbFhYFWkweAb6UWxHJxElTXujF+boYwoNL2Q8rjPX2NcMXuJ6R4hqQaPXOsZjc3BYiuiUP1kt
brxS22OEANouBjhl7aE+VaP+bNr5c1LTezsevjdN99R6mHoe3Q7M1KN1bnAOwNazhzP/rCAAyfMk
Gtv+Ji+bcz3qgarxY96WHgG3TFDgR8SFsdNcts+9LMBc7tFxoRfVuuGo8EfGtV9Is4Aq497Wk2ho
RQTaUrx08v7dS9RDMiRHWuOO5yMYg2VQTXHYZvqRDriBE7prdfA/2Ji8mGK6b8riqU2t+5zm/mDo
d8OkBJaGM9ZbvmL2z42ehloePzem9bUYmxfQOvjjRF90YLppWQRupYWupzxiK85V3ABCHwMZAJkk
M4G+cZtAm6YbgO0qKQ0qprwmRvNd1qkSZBZy5CYJi9Q7xGZTBKJqA570HxmItR2qRsyIn0pXxn4/
NDqxCvcHbzC3ji11S/TNe2C2Mg0jAzVEHiw8YPuJ/YxpuY9VeluV4O9AdgVvvwwFVKqH9tja9LZF
zddM0ycjnjQI5+RHKkBnIK2jpojQwFpJb9PpBJBYYGgZEgUtvnN4e2FyOpgyVgIntXOSCq0jePKf
MlGGqpGfxmn4Fk8DRpYHrSWNZIdiRJcLhLJIUrDBoHTAWAeoS+K6/FJk2TfVGnwMmR/1OHliY3ZS
WtzVGNdLWf7SOt6JZ91R5vqOs+5LP4BKrlCKoG4Re6YifgV18hc3VnconodZBfxA7DY3ZlUcygQY
KdzYdSfDMjd9axInEM8/J3qKCRvnXmJGB7dTe8+U9GJl5X7K84NU2hZ/39vTUsP4tZv+tGI3BEHg
MYn1G5GjWNhwefT0GDlWrj81bEwJ9FF2nSmOthUfaYoiQCcdiowDvNTCOiix9T2r6M1UdXuhleeu
zQw/ZgNRM+BZCw/7LJ8wrngaFPXG9cp3R9i7Rtcfi8YJFC52rYf9S41DYskEX48FuNt2Sa2c+3gI
81Kczbh6Lgq9Q1YWf5U6SIqz+KYx6/OIL2cZwg7dpn7ukRpoHIpgvAsyVtpBz9NTGWsPlScjjRr3
AxBWbus956ZGSe9o/sTGL0mPBFqyAC+IU56oEVSy/MrC01Ub1R2frOM4Kfd67EW50wVqYfhCZR+o
e0bjVP9orPKCet7eNOsfXl+8Z7gpoU0yzpkr5B/4U19W746VSh9cQI+TpJexRtbn2NGAQ5HyDDJA
fM/cAWPiPcYJikmC/RFV7zi3do6Xt4E+5XubNu1O06SfK/SZKcmt56EcMVp3eiUP0i73A0L+pDuB
7rVPbQlEEDTvzoN8yyu3RBTPOz8Ww6VWymcz78Bk2WBAVYUT0fQrk9Zb3WZfpE4Pho7TjKrxd1NC
q6gtg6Sqz02FwuDE6A7i6USKFiE1SXmgufRJ1cdwcJO90skHZQAmSQFFA0HGGDYjv9fRnq/S+KZu
ygRqtPSmG/gDengoaShIsWpvvG1GL5gMVIwbbl3oVNxKTzmyASMJGQOKPR3xCEvCvrMuQhkOIEY7
jyhYECrUQ8ucn5qTIOjQ7wptDoxqOpFWDBVyi75kU/9c6XniV7oMG1rExNHkD87qNMhtPBu8mj+k
gGAQPa1uJ204IrszwgaKJD7r4i/1ON4knFGi1z1yZe6SiXdolAPO7JtUsXxzUt61HhUgzSpeMsc7
o3MhiSfB195X1rsSFy7pzf7cSvqcl/1pnCMxTcq7umt/2Al/5OaImY6e4dWVPk26+tzC1a1pejBc
RZCsGEFGovUakWUV8TLfe52HZxjHL+LqpZyMH86Qvfcd4g+AWt8bMQWqO0Vu2zw2Nd9BuOM1G9id
jYKNlhdj0Iz5cVIrj2g9OzpMe6xr77XwxDNroN870G/GGL+PjgW6Qrzkeju/qBXeiVannYyyvgxw
WIuxUB3HnUpVklv83ivL90FaN31PP6zSvUnaNChs1CZN2l3yoXnvhH7Wi7rBNJkJLXiTGALwuCzn
BOOLt30FnKP34SZ1KCo8IZXMRU7IWkmoZIh3DKGjak6m7Pd4L794VvalQVKPlV00a5Z+1/fWHCE1
SJfWU35gmnJBMTvM0bR0cWt5ZfY1jVkdjWy6U212blQzrJPy6ECgRa3bG8CXSn+Y1B2Iko52qxxF
jKul797w/Ap1OSAjjJuKFG1x32faY6/xBPeait9nqsd2Mu402twDRP9mxPFOdlXg9G4SDBpqSXpa
YBKDjeghdTJqS4iNzIU1xwXO2jD5hbvaWeXmoYhdUPvwyoF39ucRbzT3/0i7kuXGdST4RYzgChJX
LqJWS95tXRhtd5v7voH8+kn6MC3RDGHem8O8wziiSwALhUJVVqYGsTxfR68NH60s4p03TvKsMvus
BP8RCTweZUl0gtKJ22moFXjk2aj1jRCi6tyPsZOQcj9pI5mtrO5wRARHq4OTXsSfgRce6kH4E47+
V4nxGN3AVgjsMYDcBE6nepL8EZx/zJfMPlbc0fecgsrbsQmtMCGfYtu8sUwe7D6vtkItosaZI3VD
5aIayQrA4FMVjlYVjR+6NIQ2mBcfMppbWs9ehyh5jVNcd1JenJMoGMxYKw6QflkzPz9LvlaZIfhG
0cjFuwaMAL1oWGWf+VZf9E99GXzSJnhGCvdpiNmuqlLc1/jcA9tCfH43KMlRJ2zfDBBebYMcd05/
SPCs95nxx6fBH7ms2lOTksoeqHGoEjyto0b/DHR9rY3kiOlu1P5yUG/KSbEpdeizGX65Dlh99JLw
3ehEO0hq2/BA9Ypplyhmd5ov6KY2AN496gQqcnn8ojd1uYJAIeoEo9ysAJUmZkYpCD6CBoeS4IYJ
ELdKHBtJHT4rSescfey+WkPfhTVzGzW4N3KptFQyfiks2/q9VprgKarMoWZrpY7vDCM9RHTYZY1R
HDwdInJhkOO3DHBRQ0RFp3+shOiz8LSVorOHQWAFMI6jlXnDQ0TYSkbKI7WpdhyHYjvk1EDZtyS4
djHVpknyi+CPNutRFC4GNTU9NXJ62TiMcn8q+vgpEuGjqJxneuhSL92yynBJQJ+8UqHbMkZd0MM8
p1To6xI5qiRmaxmPptGgm476LviNrdSjViJpD2mREZSZm9wtawWj36N0jvMUtRyVfRppPqC1QRur
gPSriRHVPxEKLAayq4wZdtAmRxFlVlJ6bpiBVzhr7FTIoSEoFOuyx62D1LcQ/Q0ypQdSROshQP28
qfPNaJS/taq/jyT1KMh0Y7DkfuzzTVfID4MkvaEy+26gNh7F2broot9pwgqzoHgVIiwHlo9CmxKx
h6bwS7snLDM11RM33aiWrjGSN9GXnlkhq+sgSh1JkJOj3CBSQvGyXSmFNj4mI7PSqrJblIPcQFHv
By3fNnkHmQHfeE9pfBoF6TDm7FcShe9pkGyGNPgC3/BWB78Csnu3zESUPrWXIJVtDWPzQglPVarm
SPGzaSu/IlCsUAN7i2WpshDlid1IcWb7KNWQyhhQnRUf8nZdC+1pzDEflonOOEhPfiQ+yh66G20p
gKut7WVbQq5gtmV0Yn5yJ1fJrkoSwwQT5ovhpdiWrkAmqcR/0pY+t0GEEgHKAbQmoSWG5MXvdbdH
U84avfqu66mrKOMhlb1HLxBe06rB8Ks4PHWjAgVL+mR05LFs65VHENIjw85ahjJerD914OZGjR/R
UPPTfczYVos7rIttWDl9z6HA4ybd5ThjUnsfkVeBoVpg6FYSiFaLIOaP2rHEkK9a5cBsSU5DNddA
XTDyAqca2a6jI26nw4h8nSrnJM7fMe5sy8lzxcINCoyQtEWSlHgrYnyW4oh3LspTcT09cHp30MCN
j/cVyTpnyMHuqPerYohXkiCiIAkscYehw1p0ulxzVBj1C8/V0fapmehqYbTXk/Z3NghnXx1OtM0e
fZrfd6HuxNKwajARjgmjtmVOhy6soeAs6a+D2jzTCM9sD/hyedzlyB8AJcC7FI1APbBbBhHoVjQV
H6ToyUNalRaUL9/1VjWRYN0Tvd3neWsHmCgKUHNUcnYai3EHXR63Q4Jf4zmFTlP3aGjlCw1QFaUZ
vDlwPVW2RBQ6U/+j7X7jXU/FDoFTeY0l/Is62VYiHqwiqP9QjURpmyWfwqC/tX250YYB6VGNWZSH
vP9DNdCwjLUzRoAzyRg80luLlWxVBLJdxi3CoUPVwClVSk0/Q0EkxfQy5sCrYjCzqIHboWMWCWZR
7JLitRQlq0FNWW8fSuPXiOQCfWyTIrOTGnCT1J9iLu26iuDiFW25Fbdxpm3C5l6qc+C9RTOrklUC
MqawyFFl/aX3b0OwF2NUWxIV1+1oG9rLgPQwhY4QKM22mGUzM7w/9OwrbI4GReslVTdiXD0n1S89
eUNOiNdSZBmibrcofOaxaokVSr94lMJxdGFcwwfwUhOekeKigynbeHLZ4GFfFZr/xEZclSOKq6gU
G5VoaW2D/k3k1EzCmNy9NB48JbTwPzPUFHTxFDMTsnWt4ZVPIienyDrxghgV/95TPlAFd4axscBZ
ZCXlOdcrq+76bdHE4KIWnFb7nfu/Zdyv1JMPZUYswgSrVQGjaM/Tb45S9AQC1Ol0AWxH2seUgWQ+
xImLxBIHtBf8Zx23uRb/abKXEP0GmUSoWQFWP76OqBoXySbwwVIoCBSV3gjduc71M8Hpkg8lf2JI
Tgq926rdKR/adRbiH0UanEyExqj6WbHgOwR+3+CaqEXFTrXGThqMXUvMjMMcT4yNqCamTFHdGMld
QgezCZC4yCCCwpNcwO5JaCS1hmAiJNgYN0ZxCXBrAiUlvOM7aPeGce8yP7JQI94n3pMx+HbfE5d4
rS2ouHLjCjmnHG9ILTz6iPgDgenC2BixZieBtup60SShf2Cx5IYDCub7tNj0YbDp45zh3g/eG0++
h6LoSRXjldJDOV16zctPTOS4uYbmL45QjXPMqvZO8gEEyplLkrdc+9IDPIUCkEFSHvHEAmSMiEBk
Ai8GFUvonF639oHIG7phgiwMuGJLguQielbKR2PE5F/LUZpeAB8RhGcKyo1J83yO/e2bguR1DVuC
cPZiVwQ0V1tzIBgLoIgrGzOogi5pRjROgqMGCMV16DN06/YdrlWvxFWynsaZqpX23nABQQsQCdgF
jTmGdmUo3szQW43eYngrAdu7cUCgalLIc0Urele/q7VDVomDyrD6cHutC3iZS5NzfHBX4bhkOB9n
lqIVm7/HHo8NcOmDaQqA/GClMSBwMHMOzyu6wNdJhGIc6hPnvHqi+fPtRfBMzGCEolCnsjS22S+G
yO37holyV+JzgMdL8EHAfv4uZAYfJJIALeYYM6a6ZOL0WaHD1vK7fvafcF2ApalfMw6Kf8kPLy3O
wExQ8VUSRqVpvvQgiZ9ZYWC8o0Igb+3bG7gEOiKaBkoDYMWxxDnDM6rghSCQcsKYZhtmI7XbSg/K
VnGQCbk8UafFz3VhbLYsHRX7SFOB7GsRLroBII0+cjOB8hY1YZdmiKOrRc2Ok5QHeZj18LzGnkb3
Qid8znYD5qPk9cCbf1zAGV3aMqYpsQt0UyIWmI2q4YIVXueV/Czquy44ZvQR0mAK8Auc78VZ2pyg
Ie9yUZdCNfqloOr9kEGbZLyra8z1pyvvLv0X0K2rxc3iYa6GGLjvo/hXDYn4bbFKoPpjixtgWK1g
h3bn/b8hhLiyOEXKi+30w7KICgqoLuRQHmRrOAh3yJXMAORhVmj/G/WVK3MzzJ1a9S3maKAcPwSW
Aa54AGd7CD/jotStAIJc1ALw6X/gvVgK+BfHbn5xRooWBF6KjYVkxn30ntjBET038GzJdnQfPfMg
tcsh7O/JM2aBUhnanCUChgZ7K01xKDDtabPGbN9Vk2pIc76FX5AAcryVc+CNWeQshqrMUyQIMDu2
IPerETvpAzBdxCRv6MXawJ5+8EYIl262y72dRRniSYJHhRZoV7SxFUDnePfB5PU3wsv8tg4SLxkH
hjA2AdnAWVJ8AI0E+T8bOBIob6Ed/v9t4/yubrUUSEcw1mPqwPQGq9n0bmk1H9muGFCbMwEmwNmI
Dv4Hx+7SThJUyCAzhpTrx4BwpY+6nGuYSO7AzpjZyRGUQZ/A/NjqSl4nfwSbF3B4BmefDjP1QAB5
yIPS5FH1f3fcuYOlc3e5otnNEA5p4hUaEjwMdb9N3PnRo1K4ta1DbilyUCsGUpKziUvecmFyPiZc
JOigiwPmlmoHoriYuNl6q4nLFkKGduLyxg6WTtyltRmsV04DPwu6aUqq3cvhXTE6ZfV4e0U/PxJw
TRhKAV0DmHt+UBSGUaoKgjZRbjTAqiZ/Er6i0KIJDLygVw23E+VplRe3gEC7gEZ1lEM+vvzFbPRE
S0dwEqiwmiiEG+vCVQHG5GDWf26dNOmViuj+KuAcnVOB5dDHDbUc8y9U36iDaBZAd0lhy/GHn/nC
tZVp6RdL0yQf6LkeQz1Dp5hyf1D1F0MLURL4LTGrzda3v9VC4L82N9vJFI3RahQxT6266R1oIKBx
3fcWCLHNiQU8P8LlBQ5F/PI+ghMbzNhUB8Hp9QoTNS4zlTKMJbeo+oOEMwwHRxmfOSv7eZSnlf3X
zBzg3asafCSCmfxrGmSLQciL29pG2el/U5uefvZ11Ic9jB9CDoVKFOQv18saokqiwnSykk2zKV2M
YrlkVXD5jBcycrymZajLgkcH4yHq7AT7ADmgkwyiv4nsG+UMcH2jz2vVT+rat3mJwc9vBUY4cGMS
sMSDiHY+yWuEISnFEAx/jfdLkRXgnh9Ln8sU+fNTXVuZ+XycyQzyw/pECz/l42xNviW6UIUFqxhf
OYS3qOnvF0csCv2SkAGLot6vHG3g1ACoXD1z/O9nXL9e1CylIqkQRnIMK/4vz0WB/pXYoMnZlvvJ
KyqBlwP8jBvX5ubuB+B1X4TgJwcM6JSa6mEACWTtpgfv90TjDVzuut40oFyROG/RhRBybXl2KYPT
NBO8kRhg1/TuRSdbsQ/9bvqCE8kLStfChstx8TP+X5uchZB67GI1CKa9felsEfPl+usIOV6wFU46
0hhNdMaeE5e/7+Hr8w2bkkQU1JdwAOdDWQXmtAjA3cY5ArIauWpgaRRDl6Bltqu1DE4b6jagbsNJ
3BgfgcN9ikwf8Ib9+ZBWPCRZ0pewTw7jCtPNkC3JMASUfUwbTVadM/GMox7KFefiGZ4FHEHxNcRZ
eTh3bw3KpmDPOkEFw/Q2/YlFm+Cjs0A4CFFZU7B5V8Xid/6759+x8OKkihWGFiQg8s559si8VzHh
1AwXtLqvPqo0RaYLA6os0Dry4Ui9lb9gtkRaBaDE87eTFoy3Nj6TF8nq7sR1gu4O58QuRiFFljFs
TcWJG+naNM1iv09ErA1fFTXoL0P9nY81x8iy115YmR3OkXWAvXmgv2+30QZYyD0w2KgMW35uGbZ+
8FULpXdoQ+CN4AZ/cG7+RXTALW8QTPgb4s9ULajlstcaaO2g2W0c5C1d5W6zUzdAIg5vUyj0LJE3
GP2zPCZf2ZyFXrEem4oR2PRfJtXUDLrS/kY+kcyS3M4B+cQz3Uin7v12xP+ZAMAq6GkRGzBnDqa7
6w/aNKB0ruRcOSsCEo3Os32MDY9SvOr0N6IeBNaiVfR62+bCAbmyOV1CF/6LA1JURVMp51A1zI59
sISTIPIMzA7IINeQGAMW9cyCXUN3QcF7vPIMTH+/WAHmeFWtC0vlDNFEs02PmsfzhoX4dbVHs+se
oNMhBgpWgVCCuh1bFKpAlXoCksHyn9JD4UCbGCSAfDLfRS+88IeZF7Ya5qwlGQJlTImPEzhRCLqP
psd4txFx3IC3xOnvF5tYgCZdphhhOLOMuZK/M+hXKGAWo8b0WcMr+k0Vy9lFdLWfs5Aid3rdtVUL
nwM0Iy+HBwDqMVUUioc0CvZ1HqW2JzZrJU2dZpA5K12Q9QGdEQETrIpuCBLS2VJbkelK1vdTxJZW
HcKXatVmvJ3YAVobBD2BU28SB5x9+H/fwhXv/fzTXaGrp0mQZJA1zPnO66sVWEyE2hjEs9pjSk9G
5E44zyOehfmRljq9pIyJ5zqf2K3+RMXqdsz47oTd+oCz7KnNy7EAngH4g726FS39qBZW/QWEpIgC
nHAHGrvH/rMGoN0B7GPioQ1X/5x87SpWzh9nmOD3Ep/iTIosBcL6q4p59w7nSOizaFwbUjKmAyKj
IpnZHvD8EY/b8ZVaKEoI977LLMOEBuMafNOcA/LzA16vbfYBew1Yh97D6C0b/MfIT+9CKbBvf8KF
3OHyCM6fZaoht5FWj+I5EfOjWglfgG8eBC1z/z8z00ovwkpWKyFrFOjmJlqMxKG/kwApH4qAk1ov
8EWB3kpEcq1jTFP/QYAFDFyWDXEpn2U8Wu5QSgTNM3WM0K4cwRX3kONz9Q2XQ3u6uq6PAWTjEEUM
faKlhIjc9eqADxU9rUZCPRE4Alq8C46CM5EgQ4TP9W0+geNPx4BB8LBN/FsUve+ZQerVUhqnMKi6
3Z6g1D2A1gGSJ2SVbUPwGzYrHrPDwlG/Njn7gm0WRWo6meyge45Z9fE1dBLIE0W2Z2OaFcy74amx
kvv2NX0UdxDRcf6pB13bn929WS1TvzE6JPDpF2p0Y1ZZXchrI/w8DddGZhetLDVtVcgUkqfZe1qf
+/LQpve31/EzmlybmN06RSkIhpZP6xgwz6pigPZpVHbAUWnew21LvMXMblcKZDHJFCTsFNgRucod
gJk35fDPX1ZTw5qqEKMESdsPihFw+ra9FuDIpSrmCyTAcHLCSR0XVgLOJRwsAv2iBYHGoktbDU8c
JCVgYlsF2o4UnFbLwvMGyzAmFkAF0AhUZq/P8ADgjVE0hQj/Ln9htmnq5YLuEnQOnRXcYToR3K/A
/rn08UXe8drVC+cZ9WcF1BUyYpZIZ07BBrGLyzTGAlUMqyjnLOHcJIs7eGFg5gtojsFu3snnRD8o
IAtNAZeLMRl72+N+5qnYwwsrs3RADUa8aED1f8Y0TW2zGrpeGpCjmp7vicHVB51uv1nUvbCGwHv9
xYqMpVXUheIZuFQIT6L6u212mGNbASx54NYubu+gJM6yACXOJT9Q6YjKYvyQwjdyV36Xf2NUdFOe
xF2L8XBT49Uzl/0CMjuoB6PIPdfSgyhRRHOlgl9UIor3w50Udc7tbyYtf7S/NmaBPSlB10NDuAbG
wExxy2zZKo5+bJqChbESl+zaI18lcHk3/xqd/n6RD3S10jdCBqMxELKYtzWAvi50Tnq6UOCe/PGv
lVk4lzraeSnmAs7idhIHqw+GjTHAu0kYLNjybsjpCP10x7/GZmc4AAJaHCroLWN6F7MCAI55IXso
lWkap9grg4rRb4kTtX4WCq4XODvWRO0zwL5lbKN80P3nrGa21uzr/oUoJ7W2C++L4yzLZ+7vImcn
XBKaUWUiAlWF1n63iaEkBw7iN4wsOt4D4bnmdKbmWwr9GDIRxoOJW55Zy4mYEn864aEPXhGQe0Br
LQifkmbvRR+iJpuJcqwxsdF3nDxyyT0vDM+1H8CFg0l1DZcBG+7QxTNj/9SrnIrhQiJggGofRR6w
cyJrnQUUtUz6tO07+IvPAFXd5Cg5sw9D+Yo9+/ZXW4oiE0k8WCU19MrmEJAwKRFeolY6KwY4mEBk
kW9uG1jaLmSiU+qN3FudN5K0dqAJjah0ZuRDVrbAn4LigPOYXbygdYgUAPwpowQ4r3J2vdSMcQ5n
MJ69aA3Q5AoYj3sQUk981L6ZmDrIEQ/UTZzMVV/5GlVLuwhGYgQUIkEdYF6UGwal8DN9EM9Uzr4w
37PJRp6+kLTk8MBl4pLUNXT/5kDGEfMeJKgkHC+QxgmOh0pW6VRRW9amKI8UgjWkUk4Uc3x7CGen
d7kvY+BPHEFxgkSPc5t/l6znx4+C/xQiRKiUiHOZDUHsQY/cIO2qnTYxU0hWDe8hZge/2zGVBeIH
zFPd9qTv3sMPmwR+JKuozADReX0xQH24xRRcMuI2ki1oyU9ElOh+8mV4l3wW7NL/NTR97osbKGuV
VKvrUjxnIGpMQSE8Kk8Nj2h16W69NDL9iAsjYmgMhKYoSar12GpWoCnUydpUeRMFXLsYsq2V19sb
yLM4u/LarBwDVA1wSuQcBNBPhV5bICGp6MNtOwungQKaAZY65MuQA5ytrO+FKPWLWj773fCcDapb
Rg2v77mwFtT7MXIgS0B+/+hPY2BmFIOhnVTa2q+wNgtoMDyG0IkC2cyXAXHPvf9bIGa8+hfYQKC/
Zc0gaDdQBTjw6+9GE0LlnMJyb4kWRpJxvtDyn6A7QPYL3N740kINyHBOr3mwkNOZ09dBzIS4wZuw
ip9Hn9pih/YqEi/i3v5oCwmRKqLUqaNoMCGl5++MGPxW1KuwLtVtf+m73EqtzhJX7dMk68djal60
hiYGwDsKQF1gwb/exb41INBOsCzVxSA5VK4/ExTMFGhrh3bNeeB85wLXgUPFA/SvsVkqNIRp2+jg
o0ewYnYHqiB7XFfvdWlOUJTcQjKLMh0tLe1+gI4yMKyO7Dbv6p6Olvw2CV8I9j/HVqORC0g64GyA
FuHOmK2/MQaQmBbSuSSKZpMUM4sU4nFS+ynF5OX2p/3pQle25mVQWhpj29QjVLB7aV+AlS8oVTdv
mNvmMSc5WrgXrm3NMpc+YoKfdWz6rmyf6lZk++dqPfXLq/scrAArHvL5Z7CBQcRGcHKjAqDNoeN+
pfS+INYAqhifofYbM8m3N28BeHBtYOY8oy8IfqLBQL+N7wDNRcxEXqua2Yu2Jav/SZ/x5/0DkwQR
FOAbbUH/TsraAIJOw3nSZyxO1DDDbYxaMnWHlWcqjoQRl1duYFvcSaLjDY6gjVgwc0miV6XetbBa
5CZaWPt4K1iVQzao2mwVqz3ye1dLbRZEcJkAz6SiJDuPAiN0sxShgEn9UR7NbtU7/V35xyvNcR1b
E+KAbvXncTDFpzIwfa7vfCP45oHh0v7s20L124fQIOyDR/NbCLOztVXrgIVvx3bSNIfgpJYIRUww
ZtnGo/SCwfwTGOK44fBncof1A8coqkCqGShjXYcDFgmFqAn4IdHG+Gox8IOertX9ApUMykq3HXop
GiBrowi6qJiBZ/vaVJaLhjRKBJ+ZvUrausvwIC1fGvp128xCuX1KDFGvEgGe1AAkm9npSx1T3Ok4
Kcd/edtwLZnls+ab5JFQ6AHH9qMXWeydY3W6DmdfVILroiCiQZUEAyXXVmNJyzSxRu4xftIjRvyg
2wq6a7wCgHSNnOggcMLDwlFFpw4azEjMJ6Lhmb1WiytQRaNHkonSfgTRURjQZ6EdOS+cpfvyys7M
U8OkLopER+4GlaS73gWr1e/gq8NY1rDWwRrGSe8XV0WgyARBJhmqmDN3zI0mA/oJmTbF+x3sRIHi
Zm3OMbLwakOXE0J9UMHE8/OHJ4ZZHndNhuqwP8XVCMPRdrdSgd0IQfJpsgd6DxKn7Te+64gG2gdX
IG0h4l39gNmmCkFKCF5R8ndeoK1SZ/xo1qU93VZkXT17Dq9qsbiveB4i1kl4EZPZmZDGUAslKRrP
mb+b+Ag0tvF44gASnQL1/AygevBfK1MEuHhZRP1Y+H6fTd1jvF9iobqvO1AGFkNjlbqyrUEjZ+cI
fCfKpE0h9++DYbxGUuxtoBSePXVCdip0ddulIMlWyGZsWmbWChHNpmHgSDGGdTJQzMqOiuPH8QpU
sJ5JC0OAqriUr6om+ALcQjjWtK7XZabg1h/UVZ71hRlW5SNmRltLAH1NFgh7afQL8IrQ91YGAYoA
VkFziMXcHBLjpRn8rQ/yCYv6FUTEWxLYkYAxcXCOhaamZ7/FUVhDxvgZgjanzkBe3DW6bg5CJK8G
lgWWDBrVWDB+j12xBVcOBnVBngsaDpA5QulkqJtHL/XXoOt29BrVozBUQbNB90qcbhpMNZui1mBc
XZJXo4qWndSfVDa6St2DkA18r9XgGGryGQvN1yDHYDhRyQ5TPq2bpXQXIekFq6oGaGLcnBMJo9Za
j9ninu1LVf0CQdxR7jCBKwLG1/qRLVf1rziqTwN4AwBUmejxIgGMgrXbghHLHAoJM9e9YKV6nTmh
kUgYii8k18h12yDVqySHm1Ann60xWiSWba9i4ISNHPDqNY6WGdtSEQOrA31EVKlbXY0PI2h5zUJN
tqUvPERetjX0ZMOC0glGzwU35ykWKRRiq+iPUBqx4yX62WN6fFLajH5S0BqAOrppPiB6DJpD0IGY
Wpb5dqLLodvoJbrF3heVB2YPZaGsUx90LlEGMbcKNGlU790m0A8sGY5F0N+BcU4Dj84IdEcRHscy
fdHaFhPaFGPhPvWfhpbdVyN9agWdggZVL7CxoAoUqwfksPuiCWNrTEdXwoh21YtvuegfQG7cmHSM
251KQQlTCJs4g1QfKKRHlh4zRQSjaQ8Fhm58qwQB8U0yml3p5SAxpPK6ivuTkhAMJqlQMCT0SOrq
SH2QLPexfGr66EHra8z/C+FzFEqY7+7Y5+1rbClO4OFsTBIsYDObJ7WghZblMES0V7M/mvjs42lb
vv5zE3iASBRwOcTgeRpQTrrLJbz8nHidXdPMDYLilHgGp5K59CAAmvWvnVmMVfwQfZipUOQdGJTG
S8vfCk5jgkhjE04dd/v2shayG4lANRq5DQRSfqj/jk3TK2qL0k0KSNnOGGowaGcRWcetQJxc4I9C
Thf8PNjqEKFCbVOUJLxDroMtGFbqzKeedE6bnN3lup4q0GHx6xUdShDPslG1GrRI3baPpJfaENWt
hu7uq0YrwSJgIrHidnwP6hpP0RQjeJGwrUIicfxpaVdw104gBNQoMUt4/SN1vW3AgIobAYWLwPU9
5Q39RnT6dGL2rce515du1W/9IGhjoUw5r8wLmOge6ahjR1AZBLuJyf6FkLAKySpkXNh56O3M79G8
kjMZIWE8D2ljj3WwjY3foS9wfGnpFF5amd2jLAxrryaw0hefTbuT8OIbnm67K8/ELH2kIDRPITwu
noNoz/KNbtylOqcPtPg5LvZqdgAzX2DRWKNfodYfFbnvebpHS/++DjkKnDm85H7UjTTRk408QnEl
BWl5uc3Y8+0tWkx9Lw3MFkC1joIU+btUFJxGW1+z9Xdl3wY1RrriNXMXlwOhI1VCVwTDJrPzHPTC
IOn9IIGYfd/RHUnfOMtZys70CwPTD7jIzvwyyHt0rqYKibHNVqDLeNB2vuM9eevvd/YJ5Ft0o5it
Q7lopCV3u7Q9/f3CNlHyrotwI5wrBh2E+6EWQDxLOed/Kdjo6CgBC4Mc9McwvyxCTMLo0FKqcIvL
wzYajyx6K3seomAx8kKiEd0MTdJ/PFKgAQmZbw+OXZdVd5dk+doARa0FvubQJr0GIr/Qvf3tlnwD
zbjpYQlZSKRw19vXFSxkacCAYSD2qD8OIBu6bWDp+yBPxFsShR9VnmO3iBCXaLc00jkxvjUHtACj
hqCduW1l8WmOIgOWgToTqi6zqGPQqEkoaeVzC/BsZVebcK3YkZ262W6swPm+nWbX+Fq4C3ACFQWH
v3ZnJ7mU2FiKfijB9cMH1aqOpWXkK8P2AEF90txJgbf3kJU58evtFS9+uAvDsw/HpGzA3Qgsqq6+
ZOjAB7xZoSVfvFjZnH8hAzmnkiho5pQkXvnqqcTQYRsefRD75MHx9mIWneTvYubg4KTPRVBuAi8p
lU9y+KKhLhU2HBdZOsOX65GvPT010qwDWy/Q7CS1YxTBFUzw+hZpHm+vZTE9vDQ0C7d9rodhKwHm
Pc0zFptixVD6Uu4lS3Cn4pfyzrE3/fB5unZpbxZ9QbKmNnmAF3i3GpwJHcly4D5aG/MpZvjY8Oa5
eH4xC7jTbB50XeAXfYappkFkK1r5IH/LY6fCAL8dC9LH7RXyvGOWtESRPxBQPaJJStp7MH0SDJML
4P0q5T+3DXHO1JxVQW3kuoS3A5AmnkCoJwackhdvIbNgUcQFbeSYYGSjWqf1r8YHiuX/CwvzeA4R
xyZEHFTORH4q2V3nb25vEecUzRkTYp8WJIG8wlkIMlMiXyJ0jqj6nhfObTucrZrrnqp5Xjdt0ikY
GkShBATIQwnorfrrtpUFBMJV+KazoBAmfk/A4QFnRucTNBroSnj7YSXb8ZFbmuMtaRYXFNLFYxAL
w1lYs5UCOFGCCwp08drUZwWKL7b9FeV4HO9zzWJDr6pNideqcu6SzhIgVItJfLdvHknPMcRb3PT3
izSs6kFfiP+MZ4Dr7ThorTTJza585nwv3npmoQCRrk16qFOcjTOqP+ALHM0ADTnPVm35WO71rWRY
+Yo/+cwJevMaPE5V1OW0wZwQEKsBCcykIlbMEkcVQ5OGL7eXuYA+v3bLWaAQiBfRToK5yS1Hm1ie
q1ZmedceSnClg1aDOVAI0A7TBBaWi8IjV3iYEwu/K7IXH1THrDwEJvATyvAtK04xDxh+22FQ2rh2
GC/JytzIG7zfpTVomi2vhFwYD+B+exGoZlwbkQuxr/RYUc6glwb7vC5i0lqqeINdvKXMgkhZY3pc
HDGT4/WhExe1I9DWyf3Iue0Vy7km8luJAOVJ0Ge/Xk3tgcIaRCs4Y07VuqqlrzGOINzFFjia5bfi
RbPYMzR1eLLxi5t4YXa2PLVQBa/LKozlZMER+gg7dVQ5t8pyznRhYxYbNaUepU6MAV1Fby16QuVo
BSlD3RQl6LqCMdwdeINUi5HkwuIsMgp+i0KtkqNTM0CmKCm1fRtC1kps4n3cM07JcNFDLoxNf784
TKMHTVKiZPJZbPYp2DFTtmpzzs3PszELjVISeSX6G2jblfdi/hxTt+ahThbrFiAX/68HTmHyYh2E
dBhWBij2u4sfr+MzhKIw8M0csNK7vHIu1ylmURDMxa0KniT5rB3lrb4q3dCVj2D7tabp58QSOJga
rr3ZkypC23OC2EPCeyuiuVu6wUp32rfRmiS8qc2j01oA/yHK/93NOeyWeUItJeDwOEepgU4GFKkE
5RyM8sGA4hTwkraUR07RBqcBQticWDId2h+PBqhfg0sZrCvqN4zg4ksynbbMq5CMTEx+gZXYGSgX
8SknAioQVvLQ4kvOCQAdghZQEXgtz7YWb/M0iymqtRHpwQusHpDU79WG2beXNXnEfFUXZuY7Slku
G32M+gkJi8BGMf2hMchzFif3HqT+lFJdS0W3vm1zKTXADlIFkpqYXJhX11KhFjoGfblzF+IZNKBc
kxP/rvCGjwFYBAWSiLftLbrNpcFZ5KqAPOmHAUhq2SWotgFnBvoMt8Gk321Di9/sYmGzoDXUHbYz
xmGX9A1Rt7m+kXvOiPlionO5llnQKktWVUrcoGyzbd70Y3BqNtmmBbLBjp3YbVfFrnJ0qJhSXAN4
Pq/Co/B0e5VL98DlL5iFtKShgpwPaJh3XgJ9T2LWw7YHw68cc2oc02f54ZuSAXQAxLGBIpnd3iqt
8q5vS3w25isbKrDmP6Rd13Ikt7L8oo5ob17bjqVfLjkvHeRKau99f/1NUOdoZzC4g7OrF+2DIlgD
dKFQqMrKfERyXjzfXg4zRFuAv2PsDmVRIJ8uQ3QuZFkuSijo9UD9kLlkyKIod9CHhIcsnxrHR/4f
cwD9Gl8lPhosApGyVAgFTJX3Lloj3R0GhZzQr1+rh/8JRsYKWxY6U/81R10JSqJlc1zAHDDar4Tw
qAQQT/Y1JwOgkTeyzjwA4N9QFQ0yyFeDBGD5VqsFLO2ndHmYlKOavpY9F3XOM0KdADMbpkQzYQRs
1yC7JoNd2n7cA2CYOp0vBOreeM18HmKK6YxnS6O8PlotVW8iZN+Y8gIWrR50BwiZ33gTQqjxn/2j
PlYIXWNMz5D9A3/TfCgrSL5xEitGwMcgJlh0TAuTktApuPT2uY00PTTg7SmoRqt69hIRuqAKaWHL
hfY9N/SHVJQ562I5PUCucEKoFCr4lzpjnTU2iYgW1Gl5HDxzp2zQ/t1pj2TiP+ISJ5CrkYobF8ao
9FsuFiWzCmQl6ZbwUpnbySeX9G94xIUZaifjpR37Bu3Jk1m/5lAtM3ldIoajXxigrq10wEjAmMIA
1MMdIPnsEQobmsahL5AZnn1hhrq1EqMOQ8Ak1tOKpDEErecjhsZBddUF477fiA/Z1gSPHfSSHeEx
fF5cAgUXXB6El5VLXvwM6lj3xVzVS9Fh3CkAs5eb3qOMpbpaQN4yxhYIN97sJNcpqSOdgfhObVoA
3ISNdZ9tGigZOGNhrztishq5fsk1SB1vWZVrdSRLnJwRUauz8+cR7L7iV/WMByfleQ+VQHZFhzFy
OUEyQgohbeyr7VM2xry0mOM9X7nXWVqsYUxtzKDsjHzEuCcESBDWkV8koKJbvDiMyeZRLjHSD/iJ
pQF6BIABho8uA9iiJwuaHzXe9BDMAPanh1TJoClun/zBSQzIAabjCBjYwPsJZlEds0aXljCsDO3F
HjOoJOOHWDLIpLS73qu2igd3dHmFaFbYQiquYZBKNjDQS8VIYMxyXRgXGQeAhC0y17R66Y5XVWV9
MKwIHVP0tjEqR52zqq9MLdRCOCFIX6YREGuBNwDAuGMwgCdiIpmMhllfEefMJ6BG10DlNxJPsty/
hkXvKbP1zcisR8Mqn40w2U86D4DACh8XNqmP1etDmoXdQHo6s08CSOUggIy2ajcg6cmgmc15/DLO
14VBah9LtRrCXsJhJhLqWSPYllmDFI9jhfG1LqxQMUrEFHQ8x3hS5MlTlpy6gRP9Gafp4u9TIQng
RXDAjoJ0MqvC8HpTNpBygG8oLiXZFq2w4bxfeLtGnd5OLXuhnoELAmB0pyjQvUelOOgz3uAza6rg
fGH0wzacFjEOFUCyWleAVsILoU9E5wA1EQEjTeqPNnYOJrgEoTwl2rzLjLNKhTrKMtCyfV7jwWmk
UCyC+ovWPzW8oRTy6anwdLFCKs0JxwRPpxEeH2mmPdeN3bbPa/lgmpOTAVfGCYaM6HRhjcp2Gm0O
47KANe1e2Jfb1S120X557ZzIq/fGKW+cyW3v8k3qDRseoJ/jpAo5JGfxZGiVXm07TCs03Y9S+VQx
51pCC1w2S85tJpM9u7WnVBTJJLnVoxTHYXLMoHiFxAYUnw7KJnZJQzp81o7NIQTHOVFh0f1412x4
E6GsBz42GtA2RddNUAZRJyTLhypKyImUH9NDdCc64TEMIEv9HbKmki1uO5eA4XOMhigQkYDw8HfO
lybOeb0H//wAumEZimVWqVBUQyRdfUKLkOyUJwMzttk9L4VmgVDOF0s3LWN57iJlwE0hBph7q8Bh
j4biY3RMDiNUfA4gsAsm7hOcfTp/LpA6OGlU6hnU9BC5B5QsJ+WHDO3Kf7mJ1HEZl2HAgDbIDDV7
8uoHAvFSggG+Q4aHbtting6ALAnxDbBWdGGyrDAR/bepvj1kxYNufNQr2P9H97Yd1rapFuC0CkhE
r/nooPEexV2JUmGc5e6QQCbKhL7y/BukHMCGndmhPk8dmnITQVwEeRAhUgm34v3qEEqOxIW0Ni+u
sU480jsklKZqXs/uSI3SaNmED9W6pJIg2akPTVEkeWD22/KKP6zb/NwYddvOktjNiYxm7NK8ruUf
YcjJFlhBGoAFzJICe3c9soNml9KLpEb9X1hhsm228oaX+rBAAGAmxJPTQsWMaGBdBuRaNKpUyMA7
Vx4UTMzMm87HgKCjIhzxaMGZiR10m2TMPyuAcuvUXar3WYx6sYHE7m10SY9BcKJg8if375lcHnac
+YnOzFHeJyZpMuHH4ODOBPupb+PG8G4fJJ4JKjak0TjPo4XOvwlJTBzZ7vn232dGVTJyD4lZiCPg
M11+nnEAHUovauSdOXlfjIThDnUQt/NLgLFfSNVl2vNyHrZTnFklyz67pTEqFmZFAauta4ACEaqi
kJdYwPtWB78xQoUK488FUtd0P+rGmocKagViactpoBuf67S9vYuscHdug8rvJVTDCrNFl2IaMmgK
xhtoF9xVirr5d2aoBD9Oc8lsK+DLVQF6gcFgfoOs9W0TLH/TQayFBpikA85MnaA1isOyGlWsZAKB
E2gO9ad/Z4A6M/VipumIOZpTFB5q8V1NJfu2AWZSdL4EyqMjfdYMbVClE0Qsa6fGoOBB3zVPOfiz
SxSpjJM52L3dew0EoUCibZeO/hsPl/NfQHl3Dhm0RYfU7SmvsgEFh0F0Mdlqp/Lv3BHnhijf7jCO
WVcJfFuu/1jM+zgPbu8lM6BCKhGBG1QSpk4Hb9RKlLTqdAnDOGGwHAH5RR9T2llB68jQdeDFBdY5
0iWomZBbCXhmaj3Q0UlmS8R6Yg0qmspuTJ+zlZOzsqZIMX0A0nzQSGCyhe6W6qjTGFKGW1w/Ws+t
7MYvspd55pZM6c9Pgy/tYuCe7kR3PSaQuuHFI+Zr88w+/dqUNBChNCnsdx5Azel2wsMo8dT3KDBO
yUv61O66Q7clLRd+Z4LBLI+3ws/F069Ny4wkMRtwG4sBCBcGJwMrcgAm8qO8FX9E2/kxO8RP6Inc
R9yGD4sYAfcy6InBz4ciGd3LncYqi0BcQjYeoBDjDTVNd9wYTu1lLQbmCT0yj/SW+bEJ1x0ZtjKu
B+NUJe3KVkW4UY9Wsw0fZQc9O1dwIE+bBMZR3BqPtVcdJPCIpI/dnocQZJVx4clEYxTEmBg7oIJR
rgqxqoUzYY1LNolnvkOWM3oxwckgbJvN+BuQLLRMkBKDZ0bHXlI3BIiQqnVWUReUyvtqfpN1zmwQ
M104N0BlpXFvhaoJXXdkjZKvHZJdZ3hpCnYLoFTsDLwkIARzi+8W5+ZjBvVzu1QWubYo+Mc9suHO
q7cAB4J+IQymu/rZKmzL0YJum9o9zqtot3flTnjg5f6syIQ8WfmiKAJLG/Ud5S7VE2sAa7qGgeJo
32mfc+Nwgi25+ujHNDgdJFAgyPiAdPSLeiHHlB+udwI9UL0iyBwlqLakh2JxQy3bM8+sUTmLIBWl
URk4GUS44+82m+qWr5Bk/B+avcQtbi2N8su8l2thSLE0CWrR7fwgFNtW2hXQg6xPpsXJxpiB5nwj
KSc1y1ADuRqcFNAmR7ClfQEt6yOQfB+kEFIH5t3Eu7m4NikHrRNtaS0BJy8+gEfiq7tROZljfJud
+hWy22BduO0urEwNxNRkEpfkafQcaZfXGPIeUpBtQ61aHhtHn/64bYEFiUTv96cJKo/phCxZ1wb7
CEYH7b57jfHkjXag5Mg0p3vvwHsgeeKm+9S5UqjMowDuWlPScequ6E1CIcmLKolF9Bmt52hTeNZd
FCBvA62KH/m8K5l5uM+sUTlplqZJP6+oLNWKcFxGNE6H4aM1Kv/2fhInvzoEFhgNDRA1Xo8ad6ge
zGmELyaOg7OKf6DJ7chGZltz7kjgOLltjR0yf5qj8wzFXI1VT/E6hYqlX/3VHmRoyDTfjM/mKDji
M7j+niwMVWcP5j7xlQceYRVx+BurpTONpGuh/yviLS7uNF9B4q0F6ablIqnZ3+6fTVWob6ePGElf
SjyQy/JND32M8hXD7zQuIdn20wgV/RehWcqJnDU9s/MD0W0jOYR2BKFz51pATkXYwNufj7cu6uxZ
aYlhyRom++n72L1ooN6rNA5oiuOQCvkNZ69wc4r0tbDQMOqGyuum7tBG0XfVyHfiqG4VU3y6vSQW
tu5iG6krZ65AYWgOEXEJnOmdue292QNl7+63YiNhiEGuCxArPVBQhVqvmCUyzUk1MyfDo3NfR7nC
S4ZYLo4BfMyUg69UvaLqV+Oyhym4OBH9+I+qquAtD+mz/K6dshFlrgKFf2ubffY+jyqd2X84t055
CLixCxVaLoThJ7uTA+vQAS2jQiE3djVA0sznehNuB796qfzENe9ij/f6ZLno+Q+g3KeHRF/WF1j+
ouf7VUg88JAcpKblXHS8Xaa8Jk7VdIoWE5g7fR624SA075mqCCAjmTs8ITqxtqWyX30lad8MSZJ+
4zGP6hE4A4AksLSrzA98hIpSTJiPm/ezcp93fsarkbKyo3MT1JdsMmDjux4m1vSUy5ljNZ+hupH7
oLD+NISZczEwP9vZgqjPlkLWcB51JH5m/SBZKJoXfrX07u2zTn4yHf3xAgFbEsbi9avOVKsB+jkm
MZZkYnrR3AI1xFkGMzs5M0H3ngRFndukTkgXX/LB6wLVuSwQ8BzwGnc4iG6d2ZiEToNfl0JVFVMH
BR04daGaQROh5HKztiCZJvv3Slh7yuHPbJ3tRAUhw0c48XaS6f5n5qhkFpgTI49jYAdaNbeTjVBI
rjqBs7jAvHX9GQpHo7a83/l4P1dIftLZvaCH1pCnJupXa/JNl57VNvhXf18XL/9+mSW5pUkt7mz0
nxPlxxJx2F7ZsfHnptGNAKk0Jg1kNdLJuO+3vTu+q0G77QB8zv3sKD8oj91BgBITemwQ2fomPOSB
9H57jcwHwZmb6FRiAr6sqtVl/ITlcfbbFzJIF32zHBUNKgG80sk9T/eB+TY/t0hlKXpZJ+PSovU9
7OpD+VJshiPqZ3/W+94TXaWx+0dxz+3Kkj96fdD/8RWdil1FVcVD1yCHAGufp2LUAQTk/ab1oONs
i+Cwsnm3Dgn3VwYNQhQIGiLlqoUpCLkE4DBuncHqnCbfp9ppBfubJL3d/oDMoHxmh7p2Smlo9XZF
mCxBNBcvkaP1m6VLnXRGUx9wqDTjzh6w8jFIDf2zNPL/z88dGLI7SJeQiLb6/bbwUj+yx+/hoXEl
dDVjNIQxPRJ7vD4W80Y4s0uFmBREB0oZYUtz41M0vpcGNEsrXvLHdJQzI1RQkaIOJHcZOunVX6g4
ohhveMm3xm22Y5DdW/xqI3tRCrj+Qe94zbMkCrMVWw3pZDjltvLMYCItAE93cTsgZ08ju+aSSbE/
4E+b1GEQrCSMK0hTncQ28cv4LtYNR+3wweLNzOPLZJ8DlFLRxkeGS4c4UDoMuiDA1ioLTtf7c4um
nbkxJl6Wy/5wPw1RgUxSaiXMNbwje7DOgQEZZHX3xlNY2gmJnureeignzt3OvPNM9KCg74whC7pE
389itOZzJp/CMY2OQ1VPbpfE41ubm7Gb6X0LNrcFapZVq3lkapNjnpm8/DRPv5wXKE53c63jXYTW
u/XdLLe3Qwv7bjgzQHXZktyIzTgFso2gzjOv+Sbc1d9/zM7q9UH657LhsVjwFkR9QkVuimKwcKE3
3cHATLUgc4WeOZ+MLu63QzyWcgzZBuWZMOOmQQx2jgLCNrrbQ/uQ1Pmjrej3TubzUKrMk0BGf3AM
xGtCKaOtIlTDwW/SgalljQ61rrujvs/Gwb/93Zgh5cwQFSelZG6smlQxAZXGULBQfI+req9Wv5Wh
n9mhQmWYmnGLme71pIi1l/b7Ol09NX6/vRi2T/x314AkvrxsVD2dlXyFkba6B+lSHL3c/vvs/NwE
1z5w0SrwMmQ3z26zsJxAXNrjAsXr+C0MSLcnQ8AHsx3IdQmuQHANl0evy0QWmGdWqWtbUNVp1WS4
+uwT5KGygaqvXaIrwGf+YrvDzwVS13VbC+DISxAmmj7yZvNHL0DQPMo5weirZ3OV8IAaS8Y1Zl4T
jFVtLssxKjWn8Fvvam/Ta/6H/jo+RzsZ+L5C85TXcje8pLvQ43xAEhVuGSYedPYBM82q5WjAVnae
8kbGwaaHGchNHGE3vONhd5ibebZKylsKsU8q4Pjx3dD6jbvnvAGdhsxbEvMuO7NCeUdSK13Rf0Ht
JFS0h1cBTlkcDW9eUInqnf+BsZxnkXISyLICANXhbQ/JPBRCc19/qPeaR1JyeOSDxCkbMrPWswVS
IQpQ5jFKGphDrRkTg9no17l+V4jQmlMlX7U6FdK76YbjKcxYcmaVClizAJLXQv466phTbJ7IY8d4
ar3JlQ/CLv0f9CA4FlUqeg3Nko6oyJF1Klu9KANNbzgHj3mtgNdeJ7V6gGGoS9rUkq6PY1wr4F0C
va5b1t+j9gVQdM7msT/ZTzvU5ZwJESRCZLSIm7+sHyS9apzsKH0mAK4NW/1e9cdvc5B6lrtyfIW9
hz8NE9c9O9+TmOXlQK6ZTh0+JHMGGKfkHDj2Q/xsE6kY0iqtAZIBcjdDzXS6WzzlR/URO8q+2EQ7
1RWOUxRA01dyphcRoE3T0+6NP25vMDMpP/sJVGSxEssAMy6KwZhkdEc13aRCFPQt+Hjzv6KFN71I
/tp10Py5qVSEkVdhafoUC27d8pDdpe8NzkLmdChJjeCRdkSbPw/HWyEVYyQLzPl1gh4IJiYySFdZ
x6Jd7a7MA7GXt5MecuZCmbAg3Or/HA0qypixYA5pBc8ZdjqoUvAODyykdyABAA8gf1SY2as+t0fF
l9HQw27qscDWTxO7RV5ZfEsCSUM/sPL5qBGePXpQrVKb3owbfMTitXtN9sluRJ8nBrs0lgcndW47
KCfQfKU0Z+dwDqHcFCvYTSmCcMdg2GXZ2oWoOzEvUyb7dMM5v9Z9ZknVFxVNC5Quv8phUI2YMAPd
BgPvPmBnDv/4B416acNYWOcI90HrLp7kQvv0CZ8rGFxoKuy44gO8/aNiTNd2S5S1SJBakFHK4FIQ
90v13i2vtz/T/+MVBkTMkMziYUp5oZInorxo+E5KaiaW3aBfeF/X1uAk1Sw+4gQKvmiCf6afE3Cn
11rjzEsbvq54oB6TSYg5AG5WpCHoegJ3tkyF1kJRNa1UxSpCAQD5GZ7jcvyUpzxeR2ZR8dwKddTT
NAwjQQFMvPMIWVbn5PcVNDKI3Ehoh/vEnTbK9vZGs77nuUlqn/u1imYMeiDhlXbjeGeuizd1x8qM
/Nt2WKfhzA6dQwDqqubliB6FGvTbLsgCJSCngdfdYWLuzu1QicQoh60M9VCC6zFy9OJVwJfS5/ZT
Rf4uQKEHN/wdoU/NA64GIG+JVG6BCeK8DXuUhAnVmewgpNxnjwI0VbatV4JEmFxMYDsDJkYbNyD4
v73BzCfg+cqpDMMyJKUbla+VA2tIxsRjF3gxH6UbrLw6LG7uid95UY6V16A4TFqTAK+AR+Ayr1Hj
JdfCEvHAzL/n4uew8oiEmfWbcwtUxAHnTzaFEHdAUj+DFrTwop3+bniqDWCfU90vGx5dLPNIYEgD
oj8QjERguVxS1BpjCqF6uOpQBQpEsczPbFT9JEw5n4wZVIgWvA6OE9SaqbMHgp1IKlKsTDfTP0cj
B/8eqDOsmMfrwwqmBJJpaGD/APE+LR4lJ3UJRi10rydnRr2IlGZR6fMJwGfaV5wLieERGM2GQBbg
e5aBYYDL7atWAKWsAhFFCf08fytnnv4NK0xeWCAf8OxmbdZqFS3BggLXPQbhvHWTNHZ0jP9afIyN
Qut72kMkmwuoIMGXus8vrFKJnyqUBTQ+Q3K8v0gCyLPLsMEM7sevol9CvHR9ENxuswS8yb8vMOIt
09S9YKmCngk67gUAW58Ud95kG+S5qr3iZmhQK+g3IGluPZzwjez3gRk6wIbWmLDeyPtStbnFCobj
XmwF5bixFhplmv7nniKzWUUGUbDCSZzVMXblLt6FT78RaM5t0h3o1YoGtemw/Xl2XxivS15yMkNW
AMVUDs4J4feGzBr1gSO90OJahlstj83kErpjdDC2+b78nmyFx/I13rTAhi5cwm/GiwJ2YVUGiRkU
IKgQKkirnMVA68CxJi9/UFHH7Te4N4y76CBbGG8life0KRHzuMGVkTxe2KaCq9XGtZADSoni+Iop
OzK3kQR4gTvLNsUQLeeKIpGT9uPzlVKhIcrL/+wwAWhnjwlU8wASBbkzBnY5CRsr5hFdTo2IXSAM
0VASo8sFqW0M8hg2fijQlCSadetfEQpqvyMxrF4Yo7axWFcp7zQoReBJalvh6Oj52+29Y7HBXJig
9k4QK6MDoAukF2+m13lQ0j72W2mjGDbRO7Q8xSeCeIJDWAXLu3rFMDSIDHvuCD0jvF/8Dir4lqEe
VxV06lCIlR1Tadw8e729VNZBhAnMwBBs/TU7aGZJ0mI0uEFIHaO7UwCtUqHbAmmJBISxZHxg/LPR
Ah7snHWvXNilEjhdmlSrJzdXeNKDxWt2TRBuy72O47AeJ4iPAs3scdbK3s6fa6UOf2Eg3+/IUO3s
R5vZRAda3cqALSzuspX38Z/NnjfIzkIGXiyTclYc+DlRezhrr7UbOczepDQHiSdR4NE20HJ3Mqt6
UKQlqGKVU7FhpFYYBQJTI0i5MClCjziZ8jIATQbyxHUsHaHeLpoEZa9vgsmrJ7LeAeeW6OtiyDB3
tOqAU6cHkiM0wRo66X32rZoc9b1xR09zUq9ZDoYLzfOZg/Vk5awX1qkUctFrtVFCANSJdOVXzvqY
HEGb9ENBTQot6u3vMH5eWKR8d5EmdLFkWAQ9UqA7OaaMwhfVzra4tYLQ07jPDUY6BIMaJFCRISsY
1L5MwuJyNnI1xHOj9fOt9iYdhmPkqZOtv6x31omMdEHP/c/u06htrgczbq0L21Q+ZGaVUI2RKIMg
ijADQgFtCyXUZ0KraLm85wBvoVSyE3WTkegFjEXFVkofJqjNYcTBgDJTmn2HXGdwOyIwcqvztdF4
LWFam8EiE3Nq/pfQ9Q5Q+ziQPEINVlURApKQMMO8FPIdGrXb12phoOqGiffHcqt6yqZy2v36+BVe
MQsH1rnby5JJIKPufhiEvBVRhbomF8WboFIG6PecrGd9N7TO+B+U1rqbEnuBqK1PatJxABFt10TE
JZM4oae83P4ZzLRAhrti7hGD+FfS5FUzYSZwAf0MibeZVx2TABzovUdgYtNGGDlJJSu8n5ujjqVh
pCCcllfpBOiWrUuvguz/ywVRF8gCNptcbQcMS0GOWLA7u3GqAOONgeIlfswrRjMyOP18PdTdUcaS
kWgEgRbG4nPUt299L+yUIdxa6XqMFNhudFuN4885No+L3m1vr5bV4riwT2VBUG6c1XXFjGzr9rGb
H9Bmc2o/v4888SHarndK0L8WDxVmBMDb75cB4OAcR2adT7A0KnhJqyZkUam4V0xzWEFYDQVk4aTP
m6p8N3rON2VFHFQfoFsLtBFh6roMrWPYR+bawARYHpypSuwiea17RLn4VcVoh/T99qYyfZSMNpGe
NwhuqBUNBdTzlhLgLXEZbIyJN6132wBrCleXzyxQ8XrICtmIZiyo90lqVW/lV8VtnPXTctZgcnU/
xQt62I7f+OT/jM8F4k5SF5MwO3AV56why5fZjKSPXNdtEQOhRrl6+fTIWSEjul2YoVZoqHJuFGIi
fRDKwmgjfT2GlUeiakCwF9wJOMYNeGGPvpSkRag1sixS0ZGdwovvLZTEukPpLfzB2turw2ZeOmSb
q5U2T7H00SAhhxiVX2vH5Ajgz1c1s60OvDYiKxU/Wx9Ezy4tmkU3mnOD9Q27wSssFFOlzbiXt3Fu
j155Z27yU+TKvKf4bWexRCpaY3AyWdHKlz568yPqX4UZdWLIvd72FZ4RKmDLRTOVU55JH2nxnkd3
kv4et5wxCtbtfrF9VJheSyUWu78/2OQR0kLwZO3LTYfJ7z4In3jjMax8l1T8gP+E0pt0JfmY9E1Z
5yvcv/fFHRwSgzGkdqK7g2/a9ZO4UZ9ub+LVPW4CrQhrOmDJqNVcCRs2Q6ik+dgStbJ2qx2+xsxt
/V4I5E1+5L0M6U92aewKvtVpnYLBi0X7KELRn/XEBtH3IY154AT6dUTgyGB/BADCAuc1isKXTt8D
9IEePlC75CpfR9vugnlvupM/vqL/U+5q9C14/Z8rV6GN0q5SJVYhEtItYhRbuScd9NweQBpHErJf
ZT+FOcWUTNSFMXCK641s9Vnttm3aeYBqoHSydH12E1GYbKuSaqc1hdHj+AgdtmhbZL/PbBlgt0zn
qNU+1JO8g0jRPRnFhNbz7kvLjku0w/h8GCSXZajbAqcGbvRLc/mCQfNJhHhKtx517blsv1fmfWQl
7u8s68wO9cU0uVuHtMay+rfZ1Xxt0zj15+jIb922cMHF9QfH3pX3YygYY1f4L+QVCbvC5bpUyF4r
odGryLky02m3pa8jz0ztEq2YB9kVtoMdLfb0yUPKX59xyjD1/dp4nHKzlZQPNbDeCOHYjwENNNUn
GCfeFOMVlhHOgpcs2iSKIUNBki5N9JbWDWIIaVHN1gMB5ubNGhQv0vE3bm/KFl2cEPs5wspqQrAA
LNwzydgTNOxDe3kWN9xKKOMYnK+M5vKb0sWqhEhUPkbMTWIsx/hMvsWvw4RXD7kOxNEvOBnl1X1A
L5C6SNW2qcalWpUPa7M46k72yvvxE8h53wBttGy3DUbFOF7KXCXY6UwLNO0oMtNZ7KpWjQEgwEkZ
bFAQ5V7jhBg/iAon+sP0y1PEHQplnoszi1TOJ0h9U1vFoHxMS44akty4ixnt0zr/6/bSWHYIeRwR
G0dsofNzaGVLEOyCt8iGaevj0YReXSq0v5iWkE92boVaDfqdxbLGrfKRWW91qLvF/FDKKS92kdh0
XgUgVkxFA/+ZgXIUCoGXsSQx80bsKnylqrW/6DMhQL0ndBG6Hf0B7QOfBwi4qpvTFilXtDpJF5J2
kRFEok2z62N7OGX7JXGmI8YbnB5dM2W37so72W2PEKtxy51UOdZkx99uf0bmoQB6REKXHAw5Ot3u
xbDu2pvjEqJEZ/2QC3LDk5I9oUJG/WPu/OGBP27Eut+x4/9YpeFVY1LFcWaOMl4K6csCpQm0S52I
oADNN6hr+snn7WWyvNUk/NKkA4xMkDqHahjrdV621qk0usZerSxxOqsOxgw0RLctsZd2ZopyWTR+
mlYoavmj8/TWVlHkJa2Qwe1fla8uzy+ngZh4wBEhdFmAJF1pGk/pWndjuugnUd+rxiGVd6LKqRwz
cohzEwp15Y25NkS9uawfRvPdjB+V8dukbYaFV8QgH4E6hjADnnaU/xQDLbLLY2iMvRyn8qiehKwf
7Srr79ak/Sg1/ZCn9ROC6+uvf6oLg9Sn6kOAJtFaXT/6H+iZB0MQusriqjaKReCjVzHp53AsXkca
APiJuBzoPwwNkyqXS5SbvkpnWZtPwuz/3cvNHOnRRFUs9VBSIfW+YWNov9jg+NK7N2WARwywBMt0
6cYM47gUky5Hg8Oyh6h1Vuiha6NtLW+c9V1/QgKwMAGNQzTB+4fKNtMw06u+nbMTasPFh+w0ILIG
siPcYn5xF70PrVvf9U7znB+rX22t/r3In6bJ1p/l1W0hGNHQVhnKOU1utw8SJN8xawKkMYFscuUZ
riPK5UopZ5WXpE8jiPKerLRzFOUtjJ+UaMPZzuv04dIIdfCUspUlLS0z0i5WnKYHe2roxj1ic6zb
+VOauzmK/pzr8Pq0XxqlYuWgTam2pLJ0EoXnJUFeBEZyqEh5OJscS4z0VtZROcW7UoWyuE5fvOB1
KMY+Fwok8X+LKcWxXULTviGQ3l++AmALZAQgtlRxFr7i9pl/CEkkiH2upqdRVLOggTDQcRR00a7n
aOXES5ZvnJuiXDEH8UimpHF5WsYPrdqq+sacOMUUngnK/aQ0UptpwGrWqbEH9U6oOruOOG9/Eo0u
A/LlllHup5ZSL8sdjCw7Eh1NcIkYu1+XxsHJNYCGkHRSXUYGQjmcmUj6kiAbAnfqDBrEQn2KZJ1L
FsE4S6iPw9FAJoXaMe1rUZzU0Mwoc5ylObFNjMY4sV9vOoSHV5JyhE88hBT5zNT2oXoNsTDw0CD2
0lJhYTitFmZWh1MnBTPQYA2XlojxgS4sUGlklwygcxTyARCsfqtssgCYINSaUk6DheFsGK0E1QU4
Q5A/0a9QBSXPKiyj8pTKsdMuUOdFTb6oeZcH3caBH2BMG99HQeHq+nLUl0lI0kwQ3uMtOih46pab
Zhs5tTPZvKSJkaVd2NKo4nEhJEWa6qHwnlp2dNdvR7x3x896YxRIvfVNdM+LqmyLYAVRFOAQjSsW
bL2TDXUcq+4DLajX+j33TajIh/fpU+MX97+uqPy1mT/N0a95ReuMpJ+69KSs6WYS75Hmu0v10mOo
Tq94TGOMogi288wa9YIypziOzBqL054FsLV1yKTKfZvbi0uKP9y9JH5NnawLc5TfCyEISsy1jfBo
Md7mly7ANPMkgZa2fpI3Vspt0DKuRNhD3MBjF09F+vkgLXGnRR02s1gjtw5Vt9NHLxmBhgt1m3Pn
s9f20xaVlCpFLGpgA+o/9GPTOH/D0hMnR8MmKNxlw8X6MOLixdqolDRLcOjGECeh+2tGqzbbhdse
NfnVaR7EDXDGDmd91/aAyEZYBBcrcmAch8s8LRu7ooikQQBNIpiZzR3Junt7+bHuMPvuxB5vtuY6
Jb20R13GYtuHbS2v8sfYLc5gRTaUse3a0Jw1e+h+VSTYBJwZ2GmCEwNMW6MnMkDAohkmBJ1Pmdj6
YRc6VQVoTfR8ew+vw/6lFcpFrNAMs3pq5Y90GwbaZgTZSnnXc4n1rr3egMwBGGM1+D2q49SXkmIh
EcZ0FUBuD5Ek8G1Johf3tR9WPLaH65vy0hL1jQp1KKZ2LRQ89iJU3gG91DmTjtdXGNERhIohSIch
NfXV2jvL/tYuxZUzojs+K7o9LZNnJqIzRDxn+9LDuoxMl3aolMmC+JLZ6b38MUflwzjVtqyPfihA
DyZ7gsiaF2JKG0jeMHQkvFLMsrPH8GXoOvDS9/aYnoTuWV9aXx6GfSKowRpVTqF+hrruWOWfc5u5
aT093vYmRvDGb8bFBPgJBMUUk8q/ICMp5UorCqcFGPIInEHmFiO8B7yBAVvnsRoyPvWFMcp3VXzn
Jp4b+cOMp0DNzY0VPnHWw4gwhLheJ3Z04CGoywgF18KaYqyHQJezyO5LO3bJ/N7iNu8tWrS8mEZ+
89VHPzNIXUeQdjTDJkrkjyLXexscERtleRIXQ7KH5QeYRJ0p5SLdWIskCTPcFkxZiDiXYTRUir5b
lq9FEoFp0m+J/SRQdvEGIKWAF9gYsUA/N0d9tgYsh4VeNNLHqppAKOqSY4E1bp1FP+10Hg6M4SPk
iOKdBsEQdD6oK0k2AeJbTUM4mcb4Bs8MxsaSOfcsIyCc26BZQ8cYt1BVJMrHYLrGkO7VudwWgvhx
2xcZ24Y6j4EzhUkkSLVSz7TWUGdUS7rwNLU/hrG363IbCqWfjLxOEWPLLgxRcUcym3gRR1P7AHS+
eotHy/KMdeRJqjMuHhC3YxgeVzfwgHSfVCoikPr1KSKFqq2+NYmlG4dNtthGY1b3Rgoca6rVotPh
EQE1x6ne3N5Oxke7sE+tsl6yMF+iQvuwchBfCH90AjDJ5ssvGyEa5wDnyGgHo2lzebLUvmz10ZS0
06CDahxDO2NS+pIUObfNXCGekStc2KGOVGkWutiMnfpBetxEqqbdk0lAccPjS2PU+DFqACUm5OgA
O16dJ8gr1kvf9yH4m8JHsODZqWs9qfb/kfZdy23sTLdPNFWTw+0kRomSJcuSbqZI2Z4cMfnpz4K8
vy0SnCJ+71O1w4Wq2NNAo9HosBZyO7ODOWOQ6ko/OcotWMq5SBZAqRZjK2gCVUEWPMT4jW/8AF1q
/L1aTwfzgHlDdBxP6ImwfhZ3ySNvFOjTQTAO2QLCMqo5GGOTrqa95K5XzUhphXfBaMv1kFet5IK4
OMWVVk9StQuKLvg2yLqwj2O10RxdjerAJwqCNSHBpJsaWvr93EmYP9HyfG0Gii8p6VMlVsHzKMbj
DplGa1cBIcqvIuIaNeBY6sKwpXnOV2Wcatu0jLU7FRfuXWXmgi0mUfTKWeIr3wICKqDBqLTjBNcA
S9RCUB7HoMKgoTYsOv0ezUgn7UeERyUdDRCf0Zdx4GOOX0XTjFDmqsMRD8sAbV7Hrk1fTGl4HIt6
S8y6s1GntrOUx350nSL8FAhFdABtQlXmNCJFaIZG3kDLw7hH68kamLora9uv+BVweuAurOZSFNvk
rKqZVI5pUB3FSbFLTfbn6qPM9lP5M7Eke7Ji7/YOXp0RyEMDoIUnAShNrnFlDaDFdRVKb0CH/Jw+
brxonfu85pal+O7iNDBeMwnkzozyVDlqhwEAjQUmyIJ9vLdWpZ/84sVCV1aJew6wbZhQhW6SwqJB
YmxsVtVJnY59KHiiFD2U8bjWVXMvmjwY1qtxCnDGI3GI9aPsYvgNJtATrVgWGmQejlNjD/punn5k
kZs8h+vq0O8MjDs5YuZr9UuHbuBPWAqesgtLe/kFzHFIe0VpkkDp4ebMVZhjHKhfo+lFAcAnhcEY
eQ+l6wsQ4QIsBSaDOuYVc00v5mWnmHF47CvFycBTa8bESWMeFNNVpyNW9lwO676nNMvqacYjXc+8
P3zGSmmjvwYxpuEE1R2FSoo8nt++DmIupTL7OYhZbFqRSY5GtxWC0o56kxP1LWThLkUwGzYZQwdo
W4ioSttcSe4MTohDQ5yP7PcU22NqR5rLnYK/cpqGhQ4l1GhpnQPBOhPPNn1QVWMnau94T/82s3Ar
SPXGJMraJHHgdKbIqfctHIwLgQaT3dSbQImzeaZXQ3g/7yMnH9ColDqYrv4QjuNv024xaDStLd3D
aOBtr7awxJfCmV2sxdCoph7aVu78qvm0DidudNDD0AY3vte+PhKX4pgdNSqZDlRA1y4GBHP2M5o7
O+j+FpAPvYHnW8jWpitsbqKrPTmO5UFLHyVpFfOw+BcO3aUMxk9rTQewNaMjaIqwMifU7X6TvssP
9cf00ZUgHwZBEbB9HniVU94CMjesIQdqPXZQrZwPc3ZXyY9j8tfVqkvNmFAXz6wqjgKIEJTfnYTg
L7on3GLIkh4IbwGHQgmurgp8tRpZAxp8AtBlWh+TJu+bEgx2YTF/4xg4TxB1Y2e5JCnPg1QzMnIk
kyeUNkB63eoUgfk2RjwtA53Iae4GGyNmMyeJdX23ogUXVCiyDmvE3ABzsqwkJ03Wqdp7k8Ix32vz
2xB/m/uec4Kv3fClGOZEqXD+E+AzyFEPoEaI6YTuxFlC+hNXoZaInmUdtT+MqzA2ZyrhPJqNrH1i
RmcJxoPQcAUglG4TYvaSi690fU/T0O5MHmOAQ6zLUaxX9RFvVYJJ8k+0CfQ4SXb1MrntivccvzIR
Kk+G50HMSp8gjH4l2MiypodTUkTkZYB7kAH9pBY5y3i1UYwURiukGpNoqIr62Fn92jTzj0htj7d3
6urq+hQBkjyTdmtesV6Z+qDP0jQH74HqpzEqf+1rluoeeh9gGYF7W9jyqn0JYw5WqeFNgyIpdims
7gy9XaclCMYknVOeZ44R+uaBNyJjCBLPYbQusrCkUdQVxCpz6WSh3bQBbpP+oOoyet1K+6/0uRLE
OPTIUJpZE0LphKEAuxYqlB0G1+DxnTOrdiWFsTVVj5MGzT3SCZMQdp2dOrGxLeHXbVV4a8aYWpWK
cdjEWDODoLyWRC4JM7dS7kTj+bYg+kNnnuFKGyZWApelinJbjzWTIkChxS6GiF1NRW9ktI5MDBN1
vPka5hT9kQjCSSS10LKEtOOlO5eFQZ96jImc5PrYd2htizmZnoW1o9OlCiq/KnJKBuO2JT1HbjhO
pBOwOYsHKSKSPeu1iQp6MdlCU86r20vIvCupQhfyqPM9u5/MMMgiLcRejWrxLcnTdS52jqZUO8no
3/UgWtUVeJiV2r8tlnWyV3KZhQxCJWrVBguZ7SnVQg10OeTckdJqnMnmDX0uWP2FkoyvIJLQJlk4
QFhWOVm5Aeeu03CHXxZs40IK/YqzpeySpojEmkgn4Lztp5cWWRZA2WE+sHqRSyA9/XXR7Z9FRKMe
dU74h1nEqtGVnEy6eIrN+6Db5+Nr0u1jdXN7rxZXD24Q1GoquDHZOqUwVOIA4KD5hKZRi8ggINuE
xuNtGYtmfyaDcRlknM3ckibxJOimp8avvWY4GvrWyvkvueb/rBmyfJj4R6yPCv3lLtVRJw1E6qfT
ODxVTe0UOQDWIm7Jhb6aGNckU47n/4mhCp8Zg9GQrhaEajqh8LJKmueszR2ZTKB/Cda6Eq+qPHVl
A8jWIc+DfMYLt0QzPl4vmibJMmk6gSzWU1+me43GnSOSHDWYS7M1Gu/BfpkCWZTbKcOEaleLy2yj
XhtDPiHRfoo25MXwKWRN7RbHP5A1XGnLhvm1xoz7N8dWHFohpYoKma90jhXbxi7x0fTY/pZ+Cyba
OfPOFn/wcg9skpzVk21Jn6waY19qMJ8ETIco6D8afgF94Ee/pWBA6joLHV5ibtG5fNnTZ+rzzJ5y
PWu7IYWumhrahfouZbyOap4E5iYwwJIyBG0ynTpjZ8r3bf399hFnosOrNWOcVW+K3YhOx+k01xs5
+ZlADxFTV8Fc+0nFTUrRX7txCD538Hy9hlwL4yijtpF/Sz3pNBlesO5cDO+skbYxXJJzArg/lz8r
U6eVSIzOYavY8TlVDYS5KBL5NKOa1jplofT7KTCt1wGMCm5tqM1DIgczwLVTK9ha6Dxdh1aVbpWy
V3xNztWtSsLUl6c532tZJq8FGcQSdjsHxnvRtUnsRFMDfNS2Rso5GUq/m9pxVxom5pLqOHGjPvuB
wKL0WuBYvOQ6adFC0Offc6sHsFyIASrHmuLysRXrYos/D4fcUls7KwlQlWu8QdO4IW4TdYZj9LG1
U8hsPNaaVTt5XbbAYzNHMtoYAFF3XRo1K13I1doWdLn52ccZMFRJa/ycxQkwg0FWBpaN8r04OIEq
GI4Qm/WvCW/Vx7LJ221Qd8NKLwEF7khBmn9YRiCuBILOR7fIFTPcINQB7psgzPpoD2aAcYVAKR9j
VBRWWdBoD1WQ629y2u9KeW42PcKcfRLX42Ms1TKaaHthW6AHza/yArAngLIR7aAQslObxrHkprTh
yK4kDYXHasAIjSqAfi+dMdqCPGJZPAqVmjxOkg5ePDHVQbsZmI9aNAatPaikAp85DSdsUuaBF5sK
sbvUInaYdOPBANbKWieFtLGIoiWOlI7aNmnzdlNJsfigtEHy0PZ6tzHE1tgHhjis4qHvAIQXnpR2
yl6aoImPppKF+zroCNBoxq5dZ0omfKu7RNo2w1z5fVGJdhl2oB8tgDauZkHrN7n0EYCZdFUKreYO
0Xw3GlLtznljeKZYio6RFcZTlfYCTBHttbIzF2Gl2ZoZA+KQVKGj6OnoEIkAiUuIpocKzJjpRiVv
uRhpL2k6Fj/R+lWtxVkYd7nRKx7YnfPHhPTdwSQFuhKnaXDKVtRcjHYO7mCMgY9xYOXnbT+y5PUx
xokWFCRokK1jrjfVzJLGNBBmpS14wMPK1dGWO2uT81/EAOQJ7b+mDnLIywu8y7N5sNpCPkUq0FUS
v0H8HVhv/39CmChBqdqWyKkmnmoBzALkUIiFnaqcZ/nibQVYjH9VYVZMDvTWbGmsPX7MfrjrVqjp
/EwFu/htfpSYfo1FO+dWO+hDhXWGJt4wNPuESIvtA+57RCGpqs7gshy82U299kTLSJS2XXi+vYos
Osfn1XImi+1fzcQ5D6aoFBF2jAfNTu/1zI4ccpfe6YmN2YQP2RefGyd6tB64s6lLIc+5bObBRlNJ
vTWY80k7SIA/9cuVdC++AqF+kwLsmMc9vHRJY/hcpQ0v6LZjK5wjrh9NFVsEWHFuT9Au5WWWF4/X
mQQmhBMTNdLaupxPzfhU5I9BnDtK+1/M/kwGE7hZpUU0oWugxfhkVvsOAGbhxEOp4CwVW6EtYzkd
y7CaT7rwkIPosREi3o2/FOSf7QZLqqWMtULkDrvR++2eUrAHa2ML6B6XG87wlGGDM00sSJNCEnqK
g8fZldCWITgg+4yOoyeD603gy1wK2M61YwI2KerlqSCQOW3Rv+OTx2zTbgYAOgDU83V4RSrU6Ufg
ieac6axFXQ0FkDcWIHcwSHDpeeMIveNhrHanyiR2Mb031TeOv+BJYNwu3NI/EnTNTp6lfX2n3aPX
xE6+pc8S0K1RC+aI5ElkXHBhRHGTSUp3yuq12N2pyPJydFo8t2erxpzbse6tdGqxauiVdMwAIe6E
lkIirsYWjVaoczUZuI0tMHTOXiUm6076PgavVZWt5vx0+1t4yjLHuysKWa0EuTtF/WrqH8n4cvv3
2arhH3//pSs7kJG1YzmIMlZTOpgaCB4Iskeq270Ghz9t4bwZgoWToKDJywI+jEaHn5mTkGaU+0Sv
4RN7rfUL9HODdCEVnFIpc5dURN3o3UA4A1ULG3ohlK7y2QsmiYLGMoxsPgVV5gyR4plC0dvCOGec
SIdaO3NTXwhiz1s11WMlQTvwgiTOhEiuG9UfMRKAK9HoOAeBmuGVMDrihA4zEXkrZimjOVM0odfk
U9KuLZVs6rS0QzxyxFS0B03cd1rocaxlwRxBwfclkllI2ZrlZs66+QTO7aCxZY8ixFiOeOiBkfwy
uAVg81KDcx7ZqX1qo8D10SggGTCRLfZu6DD1IVVGgIeno6+K596P9slG387PmNovbPVnvBlcYav/
IBtY7ZZsEnxF5kyr28ov6X7+FfKlEVWhbtRpYUinskntplWdiXCHUOhxZrf0XAazpXIojaAZpppu
zS0Gh7zKxz2F8OQgoa8GIPdA9FoLvhbZ5v104oG1Lx2Tc+nM7iZpVgNdXJVOouYLxlupeE2wvr2I
LGbf1V4yJ6TJWkB3Y4tPKYb0H83HcK07oWfdq8/KLr1TnynPGXJcfrZqHR0Z7NTnhZk8LZkbqy7S
SEtkfAGZnkvzJeyeguT1tpZLXvXCYpk7qu/7LEftE7UNVFrBmrMFM/y3eJ9uADeHqJ2n0rJponoM
bkIgRbGN20pVdn2hD8jQmCgQ1qH4rY1Sjmtj2yT+2bl/hbC9SU2uqGkeZ/Ip/l2U9gR2ntTr1xpB
g38a2NqKwu3Hrsxxcssn4ksq+yawFFIPeiSfKGIHARb68Nmry0OM4awg25Zu6Ek/dQVqRUZxKNrQ
1gSOHksvR5jElyLM0S5SIx6mFAWGwrLBz7mu7wyca9BmrlBEee5XxSpbac+37XDZ1L9kMgc6FYY6
b1ok6KdJ2Yhh7GWB5QHZnuOgl+70c9WYM12HWVMKPcyvVHNHVattFGwI8CmbcqdxG1PpOl27yC+d
mOOLCp6B1B12isLGx15/MvfK4+iMHsX57BNb5gzh8pRjjvKg4wE35tTsB9m15l+mepoEtzSPGvl+
e7eW7vPzZaR/P4tSSsBAAeiTLmOpvxdlcYhFEY6e9OsqyFZKltSgFdR+3BbKM3wmwOwpx5FsUKFG
0gDIC2jGhRZv/r+EsHw/pRnN4FpQxZMMGhBNyH1uYoZj6eyUudhEqSSEyBdjHNZWZIB65E7NhQ+i
V/yV7ckAo5NQTwZBA3OGGwI60MywpJN+N75Gm8ZXM3f6/YebyXTFn9p9DOye36Y/lLYEtM/UDflD
uEsxJjpQ//0I5lAnCqDJ8KaTTuFLsZEdBcxQaW1jBMSM3f7z9hTt8KmQfHTV/4dtPJPMnPNYFjW8
fiA5sH407S/5P1RHMQz3pRlztMcWjNTIAEmnOvuoy8q2TC8yeR2Fy474TApzoFsSASIp/Iyx9K2y
Fu61bxoIEjzJUTxhE8wIrRr/9sItRj06JnhUFT1XIJRlVg6T6X1oiYJ4yn8Xe5rDS57VRz1yQmIr
6InK78SD8CjvtcYWUrtu3BnerFhx4R2XPMz5ZzALTNShjPIM2UviDV711qUu4mfBMffWHdlId9Rc
89YWHjKvcnTeBbjkuM+FM+tu6BMmsXIIN54k3/Bjr3S6t9HBqKYLYhonWt1e88V4RTdVDBNhEBn4
NMxhtWSSTw0mQU5S6GoHfSV62prU6KSyxUN0BIX67IGA78RDiGcJKz7jpHO5zPksiKkU0aj3J9A3
ZZgJ3NAkcbMe8bquHOUdVHwO3dx2sPkMLktu8Fw2Y2eDVGt49cHRgvn5k+1sPBWSkzryU7kfPfp4
6CQv+MVZ6SW3eC6VMSt5iNIg7aExpehQgGKm5Xa8zzcynZu/n3iGRA2F9cLn4hhDijvME9dVMSBN
PLoRKN2CN3RgRU/oD3m0Himz2SA5LViguMEob3mZG1pJ0BynE60/lenWIM9VrNtRyunZXeo5UM7V
Y27kdi5kRRiM/qQ/VhvKW9z8QECqmHbpmA8qntmSgyAfyL3ltn/j7OTiGcW0D1jbDYCOs5AwQRQM
hkwKJHrvKH48ZRPWHySQ87UOLhXuAO+iL6aY5v+TxyxoPpeNPIAMHfZabUqwWcVeuzPeRw+n865y
uh3vEb98Os8kMqsblgm6VrScSixfZAeVGx/p33tMoQF6IUB/vnz66175Py7hX6GAQrqM7FILvC5d
Lk7ofAT7dfZaWgejOHH2bimS+1pLEBpcCsF4igTOcOyd9GQhO7OqfDp9HW7kZ7DfPoDhZMvFsFg8
+Gd60b+fRaxKootd30BkDYpt6l974rTrcFNvgP9f2ArPPBdPPkUKBp4gIHHYDlJUEcciikPaKzJ/
UGgkaAh6M9e4AwuntvozHaPmNoIGizfbsazrl2zGyVni3A1RE0w09vPjdYbVVe7DZ5CJY45Tczmb
SX/tysedacr4OFTsqRcQphNQ+Z5AqIIqRa7ahqc8anfBE020RZ6A7KJ9W+61WB3NkiIKbQbKjcbV
G7+tjFY0CSqNOIhR7rRR75QxCMf0fHVb0rW1XkpirLVF+3yfqciUttqvMNjKBufZtnDQLwUwtqmW
g47JEaQqB1QxDQRcdIyqdARnfBQPNVDdYptsKgyL8QhpeJoxcUfeKwNaU7CGYfyaKy9Vx2mjvj4E
l4pR+WeHbtSitp5HrBymnrzZiB3JeAZ/uN2Ddy/ILU7qnPrDc0PEWKEBvET04ShAGLyKXIHuh54F
Y0zeB+k5xwtRs2JHLp+r1hdibySZA/YojhFe3YCYz9YtVHspJw0oL9jEtiqUsVrFtfE2qa9hJTtD
9ttqR5eUykZOgfGAJJr6qCoPYY++u6736753FXkCSMpKsPxe5ALVssVJ9oOYJW8wqiPofWW8/TMy
Dp4YDZQq4o7rUa+Wm6puSJhVszQV0F/MuZfbBO1wamO8ES966MDjluqfmIrhqjHh6CY/dFrnmG/o
U2XmuVfWxX2qeSacvY0tzMarE4SLTeZYfbVSgaSTyBh+0h/BAu6NNGfbfCumN9n6YWoZZ99Zw4Z4
BB3o1VIo19sVykGnRr2qY2j+Tc3QzInhylAvbWKM9pQRp6v+cqYTk2WX4hiHrgmpEMxFrL5puhZs
s8wKnEIco3UHdMnNbWcnLxgQxvJxeoCEtzCJOOpKqA+yobxRaJTuXt6Wv0UnXtORYAHTgf3acMLA
rjf9fbUtVry8/lWHuGHhJJkahrPQDi9eAcmNpI9zoUvaN0PshqdZC5qNbg1AXkvK1CkFVf2YLQ0+
MTID86kvayAParV00Bt9ACKNJffH2+txbeUX38M2mQxKrZgt/R51BerHreUNvuTJa16jJ09vi7lk
lECXU1KE7Zv2JG5pbRPMF7aODjHU+eH43dtaXUWzf5YZeJoGvCbGaZjDK85qEgIRgsBNTNjdzBe+
ETv2cI3a4iva8Vcj1zMtr+SXSObICmAJj5JUJ/AXbWyH63mD3kWX/Gp24qb38mfFw6Penx8ocj23
afjaX9Bt/BJOP+7sJuraotNLfSZv0V5fpet5VwERa/QotMV/6KFgVpdtQgECgjhrBVSlU+feFHiF
7OYvYLr0gw36FJ/ScJWJwC2kVQgevhQLhwBncaEqW4JU1Nw0xhZbK65mX/PjrbkHsC4SfPzHAt2y
ixsXooD2iKkvoLVJYI+6XNVSL1V9Kgl5G6uD3P1CRc4hgGYd0DyUdgc0aTscs2UffVS3c4GMI0w0
0CqoQk3eTKldNVXhpCYKyMVBjDaIX2qROOIk26boS/MxigJPCnn1+WvPf/kFzMHR42CwrKQgb7r5
NJVPZT7b84ypTquy+6hc3daXfcSz6jJHBnPuktagB+gt6ycnFyI3N0CslzzflnLVSMeKYQ6HUAn6
SJEg35Dom2zNtwC2N9plDXbWGROX/VG4C+zGRi0ZDbktaJn/+jHPfAHbWV+IaRtYFhSllRJtJ63/
B1JCM30ZeCA5GnN2ke2rF9CU3ZEI8tTVlNniEdQBbzUaxgNXdaP75sWYbEBWDQVgsniuiAZgN87M
50Vw5okSMxJ7GYMib2o52bN86P+2CsSuJRPUG72m1XQO+C0RjiJQV6IaN0i5Br+DHYMfgbOSnBP5
edGcqaOGeaIIoL16Q/F4X95Tlnsg2a3GF9mmhMW81Vu8J888wGcq9UyeVgDxWo1GenFRhlJA2uwE
D/aKWzl75M3oLl1Z58IYdyMFIbB7ipaaCeVGSxFKU/QlbijNW0TGqZgTaboyKAlirllxZEfbS2vT
Ja5mgFSSooTw+nQ/s/i3rJDxLKWeAklXwAEQJNCcNnvZE16NHQIBt7wjTrACyqcX4TDU+w4sl2Dy
24Q/Md7yVIxcBhSOk/v0Tmc7aghagegXl8hU/tLDxC6NnyOvl2P50Fm4G0Gmh3/p389klFpfWL1a
kbca+PLR1NnD/MI5CEsRhip/iWDuwszAtaebGXlLXwApuJ7XFiitKWVTCnhb3v4tX7xfwhjDRHeF
EMkqts9KiaOG4Hmu7kWMGEzvvVA5BW+IZ3mLvsQx9tm1fS8kVDfS7gXt0BcYRuJiTPL2iDHJDJi6
kZHhbqfkQiXm4d3SqXYtil3WdlxFnrUxefnr5fP9pRdz8SVwJqaiQGTjNrEtT3YS2IpPOfuiJ33T
b3X0hoq5Y/rl5v8yyLmQPaDBxL/yTSbZOnezkpQizBKJnw6DBqvcK4Ghnok2yBAc0e32gGPxE09c
6xzVZY4FsUARaPzLh5KeiN6nSNqpJxh29tTuMOTxGLgxviTxLa/ciz4lnA6Qw9Ne6kOUeskdrpQN
b0KdLYFhegqdlhgc+B/SFXNCh6bPxijSqqMs1oGtJ1VqZ712n8vJJtP6nyaFqG7H+7AjLwCj9UYV
JeVC/55o/WgTRXBbTDPdPtGM0f/5IuAzYH8U5FLZUQax6I0RtRvrPZ5yG2BxXhzujJB7gTJmz4ph
H5hp22upmtUa7b5C6xXAcHJnUuwJpEIYh7LxPwzuOAh1b2vHXqRXcpkH5yx2yTSCfwdg98FKB/S8
7AsecSldvNK5Ay4B77ZEJua6Ekgd6JkPbpW27gB8br235ibJlUeDoKFdrL7VteLq3Mobc6VeSaN/
P5OmWzmGtfq2OuZGuRKrycDsXAp0TVk6aHG5EtLMjcxy29RkK2nCXdFOW6FJ7ntx4mV3GSdz9SWM
ZaPNdcynEV/SvvbY38Ktv3/Ovjv1veokfr/r/MFVYscIgZfFfegz6Zwr6cy1JMdBp6CfvwKNVL/P
0QWHIbsVRgc8Xlva8gn+Oi8WcyeNY9WrSvYpiYDD7AWoJkAa7CzbWIFsb5t5j4XD5Vtlbl2ohx4F
wC5ZEthdkYdjbqbWQPegMMQagHwln2K2jLtiNzqyn3nWA7cpgZ6Js6jpShpzRVWUayUXCg1kCrJD
bBqkfdDsasUF1mZrAleimKtJHOW2ESSxBGxc/K3YS58wWZHbJWB2CQ4S+gHqh2rFNRfOerKZiy6o
xjYW5vIog+2YZmhyB3tIKXlWsavYtz3CtYelm6ehaQvgt2B5YWwzD8rEnIZSe4+MxHgasmbetKYZ
7Sx56v3botg213/W80sWY526UmqpoWPrOmdyjFdaTA0fc6d3eq/+ycdoYN/UV/IYw6waNNJIeV8e
W1feRm/Fm6hDZOTXIB/OvmnO5Ir72RueKcgpz9Nee5zLdWXMVACEt6wOkP2nETVd0UbUZsU78XTJ
rk8DONMUExOZV10rcpAlQV0b0nsNBpO9PAIGKlXT2E0lEdjlWif99YVM1fqSxzjSOa6QEjZiTEWH
p1L+oYL4gJsKub42LmUwJqmGpShEWaWBnjdYFa606/Vt7OB16YDl6PuYrHiEwNfX/6VAxi5VSS9q
Cw2H77H+RuJjYnKKwTd/H2hajB2aqiCUjVaXx1QGY60sguSecM4WE0r+Y+r/7AtEMOam96QvBIGU
x1IxPC055Bl6w6KDPhaOIKIkpnPqfMtu40se4xoDvBXVAlBMx0j5JWOIoi+8tOL13nGEsBmpLg8T
dH9CiNgZtqYmTtT6WfiT45UWdwesnwAOkAHkwuZqsyQdUiHD7tMgzPCDLe0R6tfZTlvpfh+CN5n3
clzU60wiE4WFIOWUkxw+Vyu1lWTEqT3kCD8C/e22ajzNmPhLHdMqlqm/BdLrB2gFQjvWyOa2jGWn
fqYMc3hQEqoB4tyUxyJz0nsLJSqQIeh71MuBkutOdveDt3w8tZjjpFV5aY5qWx6FIKUa2VP3cFsp
ngTmNImZJfQYMC2POaiKCXkVuF1b1yGhQZk8gRMISGgL/YaXoXEMpIkMM7I0ikFd74BLEOkdyVN3
PFTxJVs7E8Q+bQqSyZk1jMVRKPViNZqR9V0sBwxcqhHvsbbwnKFKAS8dNFrgTmIDwTEO4LsrKAXu
Lne6B1ogaOIozDXKSgeeYlxpzCbV4pS1ptUUxwqsfqCWRm+uB6QzBdd6iflvXtZzySZQbwY5Hbgv
VUxmXO4Y6fN+LiIoF5iv0nRQe47NLUYr5wLoB5y9lipDTAs1ALt5LE0roe29qA98tSZuVf4Aafdu
RltKNGGOLCFuJlfuaD4N4fswfktL3amCyivT0q0sVLfkkHO78HSnRnb2aXIqI08ZKvTTDkAmQ3fh
31NT4RFxrj3jRkw5HaKW7qawpv1SFI42WCOuR+IDTxb39vletp2zzWRcyBQDvmtOIW0AYa/dPsBU
1+KT8jvaNcBj5zmsRR95rhxjqqYyx0ZCxUkol6PsihrkwyfY7u8JrVnViidw8dCbYNBBlhVceix/
aSu0VVUquf7etftO/1GDrofPern0TDG+hLCjwHLeEIsMeYEIFxUrYjnlY/orWLee2uGhWdwNPATA
Ja1oGkgTAdGHf5lNC/AUy8sk099b4DTqeIXVMvHLQuIZx5K1n8thdgtwTOVYlbP0jv6V0Q/Xw12n
o5eW8gMPLgFu+Dp84nmXRRM5F8pcCElbWJk2zPlxUH2CkkNmV37+a74vAKWVIPNJ2wZ57XucBWXn
bBIw1mcxkpBHomlOZqxCoOw01uvts7YoBCYoy/SJeTXB3aJ/0GzNRH+3rE2Y7GSylnkvBp4IuqFn
7imZpqDLzVh/l+V4p5TEn3PA7kYzJ1/Lpoo/g2zMZPyrCv2OMzlV3atigZjtXb4z70RgNTrZzwZd
+24S2bo7Ovohw21XeNovYcM70otGeSab8Y9T23RoxRryYw6gGqX/EPPH2/tEf4B9SZ4rx5wuUMHU
yQQo5qOSG49FCrdUJ/sirjz0+qxui2I7X+hCSqKJ/wLsCLEu23sc1/mM6GrU3muPvGiRNx2tXezN
AFn3gW/R22IFSjteUwY9toyCF0KZqDuelKiSLFh7a5WCkxJUbAZkWexZCtZDOoNvrMtaQDIE5IWj
7oKnlERk1dGqpqP8xTounTR1IwGd6T3bBKZTuPF7v7buKAVoChgZn1vKXDgPF/IYB9YKcxcAM0t7
Tzbht+oNtJmUWit3Gq/bj/cD+gjQ88JjDFvyYBdSGQ8mWRPlbxfzY2XZ8VHfGrsWOfPcFkI73Acf
3WEKXB7exTWEPrWkr6VlXdigoXG3nSG0cSfQSNjGx+wiZbAO3EazzcFOnQyQ9pKXAvvIlXg9gfRM
sCYFmG8MP1DYWDQjXjoEqe2ibiwV7d2ao31hVh+iUr8lWurlVoL5uug7x5AWMiM4Lv/KY6/cvukB
3YN5hHcJBOEvtEM5/yXdT8hddw/J+v9gSQte50IgU6AgqSJPISVZAiC38mrqaE8LNoZXvXwOcctu
eeDXxRe9w7mWzEHNoyZTx3DCteQZtr6V3Nopvzd4SADZ7EBbsHlJtKVw8EJNJrbPzEztihoS08z+
7IvrVukKRtvBdsxd7HPjzwVneyGQubGsSCb9IIz05kXR0UM8ozoE0zOfwEJhRPnQabYLZWRuzz7b
m/bpfGGuAApH3z5FS7w0WiNTjD4w4R1ko12Ngu6TsHbDFug7RXdfJMFzbzWTHYMF0ZKtU1VZm9tW
vGhTZ/KZmywco3FE7y6ywKCDzZWfChdPc+miBrHAl4rMXWaSZtDDrsVb7U57BfC+TABdH/nCL9Ou
cEPfz1jd0m9UO/v+H3KJF6IZ35tmadPrEk4M6CE1EdmD6P328i0fjzPlGKeDlsay6oOBpkfDtak7
2QGjHqZLg9Nh0462KDnBPTc+5ewam0cY1bQDrBGkDtu5cVPQT4YeyBp9oP+lzyiQ+kS0eTHP8rn8
UpVtyAVxNoB3GpLjUdgA5WveyRtpa37WYy1uVo63sBbjdwRiKF1St/lRfmz2+pHWzixcH8mRtgFQ
tgiu31n052f6MX4nDmRdIRn06z/k3+BGXtH+JpRDKHwu8An4D9GlyODsYFiM32mqSAjyuUMU+VtB
/UV3yPfIDX5GP3rwaSu/JttKbK6zWwp/zoUyDsfMxlQ3gMKMelbvimhzCFNb3Kh2t+9X3Q+Bk2yn
5n91J5+tKeNeyJyMSTRhTYs9Hfnqd4D72fObxRdXEu9r0GLoQOdmQ1gFXKKNKoDwrLDU77IQb4Ik
eQaV/HfOaV8od0rSmRzGKHUdGD+KjNYEmiicfgVuikoI+OzAj/r/SPuuJblxptknYgS9uaVrN95q
+oYxO9LQe8+n/xO9sZ/YaJzGas/VakMRqgZYKBSqsjK5Z5xRlDyzRbnjIhmZYCmzdhx6zc2Sh2AI
vaQ9QDcrjzs76jvbiN7n/OX6EpmRZbVCyieDrEnEqtKCYz/MxXsYa/Etyk28VI19J6zMUF7Yd1Wf
CLOafQJtp5uY5OwCf7FBmCs43V6a7fxBmezwZ+4CXtf/xd1b5lFfmafcMqmLpBhaLftUb5WveKsc
4lfltvPSBxnQtHHLPXQ8v6GuwNgKZ7POsdzWa3ayakNRuwU3pniT7a0PbmmGmQivVkfdeuLYZtlS
YHWjAIRi9MMiGkJQBiv2GMK67i6sdwYqCZjnPNW2LlqefahU6AsFKlSz5L0CUV0Jam69H9yTIgmU
GjjuybqEzuxR/tnEXTflKYppeE2hcpffqpoj3RkbQldYd/bCQwUxIsuZPcpRp1JK9K6C6I7Zvwam
5urGXux/cjaR/GgqSp4ZodzRKNNu1Bs1/hx+YDjCi5ya0Go56rOBplfjjIf/8Po+M0j5YyMDgzMS
g0LUOpZ6oyjHqawdsOKEGHIG7ty5vkLeLlIeGbaTWsH/408lU2093Ot1BQwtT2zgUsLUhDISGdIC
XaYJLVpqWXI/ln0O4utj1u4gI3tXTLUt5Y9q2fla86LJd0X3rAUztMxDJygnJ8WcfrhXs96ey8Il
FNvQHYH6OFKNuvD16HMxBgdcz27cv6oYYlSEyQ9CiKmIxrMpmO71TWLghc5/PrVLYjsXXbYoMbTM
Rq/4qD+FE8GI8aQ/B186elL+eJA5ZTTGBQ1xGBRxIfAOsWW6GqI1AViD+kyGxsngqFrgJ2kPXv3M
Hg2Q0phQLBxiT9c4Y7CssHFmllpqnZvVmGkpYVirbhTf/JW4mDSwdTv9OTwV3BEDrj06TV8KI2zq
OEbWUwJk1m8Ijkd+Me3ZxbS7zw1TjMt7vT66EmIY+RyDwDxGOZ5AyIOPJbTVr3k3b8WGc7YYwcPQ
VBN0nBBmghg9VRXoWkWaU22QjoVwP41vWcyr9LMu6zMLVNYTKLI0BtIUfQ4+Bnumn2PvWnfirncJ
Aj44GI1NilgVHjpNzTkTJPJRkdHAzKWlgiUT7NIi9d2sQpHHLg/lowTdznB+nKLQV6JfhJydc/iI
x12xRMMbqpIwig5YpLpBE0py833rhHvSZui85K/RB6Gxm7p5wJ08ZH4/yJOiUQt1rQtZtxyRse9E
HAWtvW3HQ94+X18ZI/ZiC3//+9RR60q9Asy4l46TkrpG950niZdy0aWMnOPMCvWhigSQTgBoZbyD
x7eqQjEs3M+lnzqTowGsnjziIYz/BUkRjz+RFTbXpmnMeJ3H+axIY4SwObnNz/xT9GDdUysAA0G6
2drDcXznpnRsz/zfttJw8XiIDDNO4S/KfXyn+MZWCFzzQ97luxOXoh9pGJVKXnldIlYkO1stdRgh
Jdboc0BWu59icAagwApcOra5A+eUUz2OW97Dn7VSHYqDIMdVZE2jZxqNxsg1bTalI+b3DWQJadjZ
1uIpVry57qmsN7+xtkTlQZkcFlORwpJi410weoCUOsu76fZ+okM46t8oobJO39oklTJM0FvvB3HA
Z+wrT2rQLy14SEvWAVyboA5g2qjVkEKi7zNu6vpQqe343mli/p02Ushjc2SV4ElPFoS7YAwnilgI
c6uuGCQ0GpSJOwn5cbfrOge8EroK1HED/drlLUERU3C1CoATG/MEocvjUGZ9QlClobWjSJjRx5/O
7U+BWozAsCrH5KaKUF+oH0mtL3esV7l3ZFcHQQ/vNcf4hCidSkDmg5wHsu7UJ4wXOcaoTKF/VuYu
j0CVjsERjmMy3m8wAflo3K8I0jQuV8V7EZjqRUG9TXZUpOeJr+4IIu1fsEiwl/PbFnUI6iIY5GXE
DirPZAqNpCp4Fxve0tiEllDckpe/e32BxCuoy+9sfdQWitZQRE0iKMfBN/ctyu2NRxpivBIbzwx1
EgypnwQzlRWUTzT/b+qAaCtyzbAeiWfLoQ5BlNWDMaIwjM+VveRbMPThY0kOUJEYneW6PCM+wuGh
cAbEL1hWaKDVIi3J2FjwP5K2kzZQGjo6fETwKm/6JvoX3WvscikwWDfBmV1qN9M8SKR2qqVj6c24
+dCzuAWXJBgBCZ2ShBEptfevuwlzYyXMZ51eC3gxkFC3ii5KmYqFBRphfEAI+92nr6Sj1zaYkSGs
eCnv5uHao85CkJdyPcsNxB38xZeRtucbEG6gOkrUEXmzraxEAkNXgBZbsmIBjE6dgjQKFbMOWumI
zrOEDrhlusOUeYPQeXUVumP6lwx8bYo6qfwdds9J9dOYZy/uVU5Gz2oKnf0Q6suGUS2GyiBZR6Ow
XuqlrV05ayFYB10tOzaGbr8IqWW3lZI/CmqQ3mKebt7gWtB/cb434+rCD8H8NMhHgGqnZT4XMYty
dQSgPdkRSsL6sbw1Aa0w7WxLxqKifeD1vMWTBIaORWubJD6ufKzt4gT3F2yOzuAuNy2+OXkYZk9A
+nAHLljBdm2McuihVQJpBqfPUW/u9OLe4M3x8zaQcuCmqoGuSGbrWHR7tSnAKbnReDb+H+7y+ytR
flsqTRdWSW8heks4JcoWQ4tg0m9ASs1LP3n7RXlmYhoGtLVgKu6+5hayGZx+AXO/ULqE9Dm87QKJ
m3UteCxGUTnmrWFPjbHJk+VRnHkEZqyLCBM2/5ih+2dSAVaiai6tU9eu8E1cD/9mHoQVUSySNEDJ
1iAHiXIvKx+nccg6BdXR/rtdkDoYW5IPxXhWymDA2yYglOdhcRmLs2QDbK0yIIfyhW5MaAZVEIQw
SlqSPaZnJRjCsAtnjI/hCiBSVgAtFjHjZtKZnpwXjVjOunTsAzAVaj+L6Pt69GH4AtxA1fAmBk3N
BcZXNMIoAIAHONfgOe7vs+4vOX28boK1hrUJ8verWKNE6pjU6iIfB+VG6CM7Sv5QfYn09y2FfHlF
VsALJlP5sDRKaWuMo3xsdYgXQ+BJ46LXlcuAaSmWgmkxSEnpmBo7X8SUpHOIbo2MgAnK2uLhb6Y8
Da8ZkOQ1jnjgZYvMD7MySH7QateCqTCTZRQhKFYtDsK1H0DrLgTe+c8/DlGaUU0LEtMW/ZRpJKEN
8nCQj3NqOYs12omyuW6BBEbqqgE5HkC5wJADMUS7cKyroT7XyKCQ/zrt2AMl9FVCj1OoGicZeDVP
pjUUeVTyVBEv6OEyWJqaBaX24LX+xEh9CllkJGz9R5fhcSviaRYCEbGHMvMt74nEGJ4k8ivo+0L+
RdQvbCdSFUetNcnHKBD8usJk+1h5BkQp66q+H8tnSKpum0y8iUDBUgSVM8ZHbfwwm8FJ0tjO0HC8
vvOMyHjSgwFzPCjNSHHh3IfiJcnNAHTkx85Hbhfb0gDCWmWL/TAwgCgInrnFr+A2Phh3pSnq2Adk
6haQYnSLoNdMSBtJOU68378RNeDYUR7rHercnvzEWeNldIEtBd1oyVAs8FhT0R+TeX0VZfGCNca1
I0Gl0QOh2O34oILTNc59wA3dP6VNQ8DBJ5ZUwryIeiL4CM83tsz0NNUgeXkaoIqc/nbagmDLtjaQ
SQVTESdbo8nxLsxRCUFTG81Sxh1u0sCr3N4Lt829YtnmRnHTx3yD+p8GuXawPNo9bgnMD6BT/snZ
58uM0cTZBf4J4EM8wWhfCvs5XRJyUaibNN1ZfnJfbTso0QRgJ8/vs1tez+RUCz6PG+cGqWtD1wU9
UWIY1IaDkOZOmMVOJT7HZe43gone/K0ggQE/54mbXQbec7uUQ5VjOApdo8rHJHnSa9Wug0epf/n/
3E0qZUWfSxRiI5KO0a67UdxlO9iV196EKPDH3NoNo150viTKXWsdqhIgI0D1G+xFzQ7z/50jiXjF
jg/C7Aj7ZmNAZmXacBZ5GYvPzVJuaw5oc7VTgitsE97NnuLm4J57xuDJe3EYPNGt9uJf80t1q31w
DF82hs4NU6UJS5SjQG3hOpC8Bcr/VwK0YWX+TMTaG9rDOEh2EXVQCTZ4AZdzSOg5dmueQojII9VR
Vb/+JDWsYFd+dYYr+50zcyEPxEuuHBF6jjMu0jhRjEY9ynlso3jmSIJm461qK+nb9S1lRNn16afT
n0E2BkOMUTSGXjAUkW1V5ySJnFOnU1dVG0ggS4KyxTEQP+biuQhCp7Y4NhiVjjO/0KmQosp9P5GA
jrsiGezlRHc17NFa+3dlb+bnwQyITGZAyMvx/JZYUnMae0FAbo06sfUlmY86RjebjOt2ZHMu/GBl
iLjlKlcs4sisZFQqEJuhD19DrjN9bQtn9Ald+4AGTQiRHI6vMz1iZZP6YJGp55HQIdFKg8RJk2PB
U+ZkTAfia60sUF8rt3IZcg2kpwZmQLN4r4ufjSbbkpl4segJmPsvRsmeBRQuUs2b5gL5DTagijY4
F7YmgfATP23RHyys//pxYJQFz38bdUkEWWoUYYriZ4txjsqfQLul2pKjgn0YGSZXHlVmuxIYchG7
kHfQ5c9x0mbMnyKUllrUbI0wAYAlMQoZD1y9sc1Kx9A2FMC3ppgXuyUsQVE5NNoHJN6tfThAKttY
kHSCdSiwJQMx38QtZxsKqOG1yc5+qNJsbrRikDeKOCKMTMp9a8TTRmsiCGIs1Z/y7ZKMBt/293qo
q0EqZT0TUAQ9EoCkBIGesnSa7eDUO1Cpt/9l+vHcHnUjRIIAwq0M4UXckKxpQbq2oMJG+EkLh1tR
Zd4/v1dHXwPDUM+YMSMpxG6B/kbyHG6ME19L9MflgbNlXVwAhtrV4MFHeaAEZqDo8NW5iovMyAzO
adDcQNAJTOfnwUWGLJuhTgiamNn3emDJXzARkdi5Yzjaxvq2arRg+3ceeIqZ/oEhGAQ7KtQvLt4u
Fk5X0qTIWYJbxR83we6L0KKpf0yBfHLFtSEqzMiW1Wk15MxxKZgb/XPq7PCW1EIDu7+PAL3wrocO
sl10rLYguoNaFWaq8Z/z7Qwkscs7DD0jVne7GnJ96IaC3JHXBWL0KHG+oDwBciJdQ0+ZunyUTJwC
YShERCgIXe2JhmQISEn3gLnq+KZ5kwG0UHBRKFtV8vS7uuZkf8x1ruxTd1Kn98sQtdmCM6D5RDN3
9E8FMo4Z1jW0XiZ9DcVybih5J2K0A5SEkmRLGUchmrEQ1BahNIEiIzj+T4/s1eXaTMs0NWL0z0L+
La0NK0lXJPTL4JAGqP0VaiWFANMJbryj9Ny5KoI1aKUa0c7ARTiXtu4n++CJG6kY26dIMojPUajV
ZChjnntjoSlhm2nhcoReeXUjO9OuANe6dWc+5zfWHlWLA+8xy16nAVIBWTHMSxL7UumqUWtR2FKP
i+olD2ABTG3c6b3fl7YM3j8B77wNr+/E+orSyiq5YFdfUVhGwxxHoBZPnKqHDoP2gJRzCbQY9zR6
8r8XR51uMxDbcYoW8Ti3ii117wWyEivbl+rn9SjCs0PdnyNwhuZYYjlQQNwl6mTLWecvC+QdcoGT
6zBdZLUksrOrnWvRWCkUscLjMXmtR/Beg7Dy+mJ4LkGLqmhBqSathDpV9QU8g5xhNIyQtMfO8F2q
3olV7eO/+SFY6FXAMkk3kl7XIGSzHoniMQaVhlvs4It+09nqi/AavoQYRRN2XN44cpyo4A8uDVIf
lAFx0Gl5HjFoh1TKGtJ2E53gm7RaVXvZL4ActM+hzz3eJMhfs0d5/dCrcQAeS/G49JBZyzHJaL4Q
Ijci7PZfimJYHEgfkLTLItgKzh1lwbhUjs4SIEwNyn4WdLmsp9ZPWl9xpg10A53rXsM8Aitz1L2t
qtPcaUslHutFsM0IXy7/aMR7nQv3YYaOlSEq16/koWoGvOuPwPx8zEuNCU1nsG6b6ANI0dYDH+i0
V+tI5ICGWa/Vs/2kPp4QFOVcpbhB5dsZZC/tZjpAkv0IiJ/LHxVnWsOnA2EBycsv6ntSUqhlP1eo
o7qLb/2ASN1+vle+gcf0A34+zjoIa2vUx0vqpBnbuCHZibrPEnAaWk+p05mYUjy9oHxF47gLe4Ea
pEoI/FO+JFZtmtwYexSKl6/sxfAXQnh6X70pkENIHnndG9bjleD4/rFGNz+LZNYTSS3FY3YT3bSZ
rf0g1SAyeTa9E/4/NXO6zwKNycBpXnkDYazCP+gNCR4OCkEY0qauoXxK2misW7K9I8jKM79DVruR
9tWdbMfuY7/tPq4fRsYjQQFeBYxiYOUzkCudn/1qGeIQ0Prx2JrZoVRFb17MG1A6crI9VotFIZhv
SN3L6CnSJFJGFQxJuOBMELZmSYW2KzSWsKGx03mh6jR2jVxahyYPz3tYDgt1ajQZ8R7BVyV/v7oF
5RGM83hSi2hiLn6ZHqr0tdMww5y/l8lGm1+DYCdUd8n4MKu/BMz/X99e5g25Nk+dlzhphcCM4U7q
JnqApmOB6Cp4RPG++zQmt37+TyhDJKEIBLgf0U8DVOd8yWMaFwEYGJej+VpnYIke74Ct6DDz2tjV
GxGR7E07LrgwOVa+sTZLPRysssgrS02XYw8C5GY+6pZ/fTOZvrpaF/Up4VpZEIn6cpTy0u6jzDEM
1dYSXvjmrYP6ZKg9yebY4JPF33HsTC08Nf9lvgx4NQujO9wRCZF33qXINHq6gskrwqRnNAfwIGmT
qMxHSfnVAJJnxP/JE1cWqM8Td6KQ92K+wBPbt8VNDxBJ2nZ28rZggjf4y+Le86xaG0ZmSFrx95qo
77VMoygo5jAeJ9/4mtxll78GPhBxgw3yr43F5Z1hGrQgi6uhLU6UN6lgps5B2hkFgox6G2KOxYKY
DZlRFstTnfhfTKGyvtrKIH1ZhEWXdmKNJ6ZQ2D2YkJzigVCyp079ZZoQbcxwT/Ckupn3IXr+BoR0
QO8DYMP58S7iIAoxkYXc8L5FR5GwxFYH7XHxCAKc55esljCUvRTVgB4Snrf0jdTJUQ/IDD4ixCFd
EJbch6+ZvThgH+M+9VilI7SCwVCCb4hchsY0FOCdRlQbRyDcB5cMnjYnYstk/59S3pUlgxQCV7eC
CoqiThzE8QSjI2qwMeQrAsLb7xWbens9brG/2O91GVRALroIjKrGhEsWLCGygzFQcNwUWzIcXfDT
eaZTovBGknlceTSsKlUyo0f6OaOAo/jadtotEHPxJqf4VPB6CF1AOGruNcuKzQBS/s8olfNmoZC0
dVPMABWDwdgZdqit/yU4WeIEzxI8E8JVht3x8EPsE78yS+VLiYbkRdHLGexMvafFtvmGcTJ3eSpw
z4F8auZPtrBeZuuFUg/4qOyGuoryGfmhhPLmtNVvCG0kKrjun+qKkwqnsrZFxTOMgy69WSA5G/ez
Q8RrJtHutsBk7Asvfw7uePhFZpa2MkgPCyV9FuRalI7Afyh+C7aw8WkBaXlnEzFzEeQkBIbjp++c
88HwWMDkUKIDDOHEGHR+GtF7zZMiD8fjnCM7lL0MiRq05eRdumtfoMpJBqOWh+tGyd5RL+wzm9R1
mCqSnsV9NOI6DPbpvsNpVP2MH2kY/oJCBdJ5DZR56NNQ0bpu88oU1J6cfREIR+gkfCwb0S99weVy
LpHffLEmgMIIJlAzNTrxA86tFyQDqi6kdLy40NcWwSoFXYhNttcSW/eubyHLXVQIkvzPHrWHiikn
EYgKxmMOjFZpDw8oS9/WUMSy7joU4gnVk/r+L+ZHGcHmzC6VWGCrR6MayTpnW/4O9oWf3mbPpPrf
gFbr2zzkSKu5uBamx6xWS7x4dWdMtViiVRfNx8bVH0dPakH2NG3DG62z0w2kIt4A/M6hlAB5aPM9
vOe+THmrpjwpj7JymMhTrXPrN3NvQPQsd76WO5uIvsCfAAHkvdqYJpGOagjsKkpf1MWlxq0VzDnK
UDPQ5uEh8/NX8AQFIiTFJafGwPUSbHtujGWGAxOZI5SXINVgUEFdGJqmBtm/eBTrL6N9iLn3MfkH
6HOCij16OCR9uujvK1NSg9MKHLEZbkjJbl+FAfpVguRNoR19Cpvar5yydVoB0kg2T0qHtTpU7pHo
AINmGPQh1SJhLMsBsMo5/iUpe5OH2mVlbABRSngDYu5Gl+j6aN5mRZ8JiojcJgZ6J8KsafZORDXy
Z56DMEp5MIX+AwRngRKlk8OwAcubPKAnlsiNPSg/6/pmLOAbMo+8gJVCwRJIOQEUBBaVLsCmS1N1
TZeQ+gFC206yp8Vttq0rbPRDozs8aiyuPSqfMcQI7JlAzqG52BEa3BYNv2WDIXWIosfcKWdWHkOK
IwRui2N2MTpkVnXVzUUuYqyt98a3Ai2kFM+ItrSNPZTxfN6HY9UlzgzS60uNpLZKixSagk160JBY
iPYCBsQ36VHZi27kRaWT8ATEWc3NM7PU0UYHdZasTiC+GTT+SUgoASTQ1UFvoOyJeC10k34Y32SS
jxdAmQdvtcdU5lYupWUoaioeG6VzRulNUR+v34c8A1S6lupKovUJPmKdPnTiq5z9OVEI4NEoYWHa
H0+yC37aPK1DMWsQt+bsOYfwb/HRhbyKFXMRug7AqKki+aQLgi2YxcRQy9CXLdFGD3oXqY17fZ/I
Rl+E398maDKBBUUBdRbxgJVGiNUP5aFsfhgKZERnd1jIK4E3NcW6xpBY/rOmU8Rc3dxWbFZDKAFE
UtTF5BiV/tjlMWAk1vh8fWXssLGyRGVEwiyJIyAEqDaSvk3lJ27ROoKyaV3RL7x5K2t/LG4Bl1gZ
pFKhKqmEcDQQgfVRdSsZNJCROH8YRcmpivG2kLjNagujvM+zUZyBe1X1vZWqb8pYPahzynENnhny
9yszCyjf+j6OAUCXv03rzep60LLygMLsr2Sg5I2+OU4TPdkwqn2ptqQYTZ45ESZDh7/im1MO9WA8
cB9V5BNcuDtuY8AJcS1f4HDGssnxwinJS4NAeGPPyKE1QHgdZbe7DTzt5boTMo/Xb3s082pm1uUc
ZdJ8DMpveX6S+n1lvUw9jBbvQcyZ22B+sJUxKkMEO05cRRrKQ5b6NWaZnVqv+vJ0fUGsrggoi/63
gxp1qsoy6mSxwQ4q9/P3dKOifjK9kymxHKhCZ74hc2Iqx+HZadTKKHWyGimQuqnEyszb0Rt2ROwX
qiTzl+rLW5FbPyFLuHQSFH5N0C5fjr8EQ1ybahnMwLlFg93tCBtgcTjd/ygiPvBQWqy3DBBaMupD
BLJCE6tGUTMZjZ4Qn+x2hMkx3pFZc96wHfuk4ZydRj3InNf5eW4gSlLHMmpRmr1gRBbFGQiaT46w
yf3+0PgcP2Fu4soaFaRw90t5EaKOkNyIkMXN9xDuc6a9sFHB0c37ZCzPR7ccqiiaCW4hutgcFUof
too5H5flQZ9exmYrSzzHZy0ItwW0LsFBZV40r4JwVrJGmwAtCr1cR/s6c4dtnjng3vKmY8on+2XF
qrVBagfDqNWKaUBBe7onrWtQyG1GBUwxKHGdaofc0g/PIBXwkRFrYTUiKSN6g9Oz8m527ljhFab7
REIugwIM58ZkRhM8/QyQYGsSHhNUmtaGi1IMIo5a9ZW+zejtQkOp2za53bomUWQhZE09V5PlVOih
T/jKLI2VMUFGoPdZiMRqg65ctVPcAlTnvu423mDHNikOadsIzBm9G9gDBPSSrfhePQZPGueOZSbh
619CxeypE4skTUjXYlt/GmDGRXvbdPNu0yCYPtQYZmmcDDKpnZ05pWbHrcM5p8SLrm0FcfvVLV9a
0JPuowAd/fvqZgKMeH5d0IoCxzEB1KTuvwCvMU+SYuKcoqqAHiL18IBabDpN5qkMJ0GxN/Yswwbr
mILhX3FruVLicdbINKgSsCjQhwpwqudrNIVwyBerIBFWgYjncshQJN5bj4pHpryi4b/ZQ/0dQR2V
fxoQKOSFpI4aegw4P+DZKFzMUW8qEJXg+tgJfx5pQToGWhm0hCQCbKdWVyijJteWHJ2e49pN5uof
2aHHtEzuF7/Kd85eXvoLigugr0UQRGMIR/d8L8fYWmZJiVPE9S65aYCHKjeY4M03+YD7/19yj19+
QAKCJXpXlgIo7mVtI2+FcpIFiKzjrUCEdi1PAODxHrw22/HAu04YJQDI34iYSdR0VNwA6Txf5BCn
aiQXVnIkxO4Qfm03kVttSeNmvOkIsJIXBhgLhN6OjGl4TEcDH0HdzdAf74VEiAt4aLjVVQyfmIOn
PAlH8hWzcNeNf37usUSTUPGJGPhEn+98icmQt1McSfmpgklk6zMA+sNbYwYL2gnRv+l520oc8TzU
gPESrQUUqMBAczFlakrBmE1VNhyLMXIBvbEjqL2FJuflfwJ/XzNDlVMiPTKVSEsHsM30Xro4Bhpv
iZu9TyKefgsSfRAT2dLPBAO8vM9INu3CtAq0OCaXUSKjj+IQDNKs122BaN6BeJwMtIYPGu4w/nzE
6QPRtnAMdbCHmpBCoWuXehOBKNIUI9gKn07NDOjLari7YgjYS4aN5N9eTMCzSLmx2oyGbXTcmRpG
mxg1YfSIFXJOVKTo524k11kUFboZYQYTfExEE3mrbOab3Oe22hneA0tgzVZOUHwalQFlkgZofC06
Nr7xDPgsKNeewMz01IR2g+lhN9nKBwHn5s+DOVnhb7vk6K4uyFopZ0nO6w4tXKNxUZ1Gw9g3HLDK
tP50FwPYx4mwDCfCjDDeWCbEXo0LoYVcy3IhX/IIsSAGWZIX7qHVljuaox6KW97j4/JphZcH3sIw
pINc9eKuajSlEUuz6I6ZGiMVMofHpsMTZAp3Yj3d50r7Pmajqy+AhhUKRu61actZ78WHJb8AcwFg
aZJw6ul0wAiRJehSix55bPcgo7L7O0IMQaQJityVS1vElEXo89gYLy4yyixVgjQysRA0OZiOlQi7
wq08/eQsjPj+2QmlLFDJbTGpfYYac4/kdnSsr9MZ3YnPZMrIA303/8VwcYucG6S5XPs8HatEMwc8
XBvS9N/+LaOIojX2jxfNmZ4D6hZQclqApKD0dX4wBGBRoqqJhqP6OLmETSxxjTvrNtpme96I1uXb
FStb26IOYdRV5gJQR49a9eipeCQIuT3YmV3uho3wwW1KsXwD5VawuWBiC4eQuv+nTgaSYU7JU1kA
5TL6NosNTnvR/pqc9gYjOL+4TQ6RXEu0t6xtUv4YVVk4di2SRl2MlFvwiQQ7LW1iLwbRsmqXahZ9
KXol2aWSyE49ZcHRyCLBl9u8vhuRA3qoCGYu1CahwqKgyrXPpn7elqjv2trQKa+tFVb7SV/MrbY0
uYsqQXKYRgUvm1Qd9p0gC7suTKLHMlnCg1omkT+aE9QdQGS7D8KwAJpYKnwjhDqSlSWCb2Am5j4p
jeyHUUSWYzZmvpsg/GdPQxn7UATQnHFJ2wddGq2DNWCkKJ6H2C26Qt8ZVpQgfubNTl8iTOtn+XBQ
crm6G/sC8NNSz3Yg1Wm3kKERvyZdS24C02x3eZkVGzPNNLsLR8uTWzG+7cNAOIgV9kRamtqx6opI
r6aGX85Zupd7DW+aKNV3eWZMXr0Ewq5YVNFtI4y4Klao7ocoSzZLBaJ7rSmRsAdd6HRTY26aMTEc
Q60X25jl+kPvwki0C3nu/VQIF69IwtgLR8V67wQN06rgfvK0ZgF9RpbLm65YQrCFqK1dIm66oQxq
IEMcghtViDUbOsjZxpoMzZbUQvDKRU8eA02GjFhZgLTNqPKbqhp6V7AW7lw/K9xaAI8hi8YXwqE5
P7ZDGrVyIeEo1QBA3VooZBBIteUNEIhQPPSaOOOVzDhByGtI4xqjDadke3WB5pWodl1i9bhASS1N
8JYNGRpN0F7iDSix4gSAtqfhEPQlgWM5X1xQyq1eZy3QK3vyqicJGCnukoQWqCfeTc0I8IoIFDzp
XWNUg8YzG0q5JCIcAjw5HSgh2k3ppJAfnfaz2zn8+H5RKLSAIl6ZI1FrvZF5r3dygy9HwGRk7EXa
EO7LnnMhM4IfzKAZj+EyPJrpxBJl1tpsRXU4tkPgikZghwtnGvCy7HNayW8TlA8aZlhqYmyB7hhY
huoh3y/oOxqesbnBiJ73jVlYzprYW/fbIPmSq61TS2vsRSQ3REpvH+8bIIwk719gGXl7R30ioxqS
IiwBuFbuT8NQ9zOIbJGL305e6c5bDdOiNgIUJ9Eg20VdHfhilm5CBB5wZbqKJgdL2xkmvH76gdej
A50cEDNsCIAyf7Z23CYK0xwQDYTGi4DaqdtRmiqpFpbTZSw6C+bOE/DSVZ61Kd3wmVchY+7oyhh1
LaZZooWxovTHUEDHRLQH+Zmze+TnUruH3OL3ZU+labOcjAai9XyUH8P35iY8tJCXcJQ7PPZLe3r7
vEu8kStGzopUa6s0vC8clDBKJH1A32twZ69wp3cDMVjboz7ORy8yPhmqNYSoEHM7eFdQawyXJUMh
LhxQ8OxuCFKy8nACTnGRr1N/WT4h2RoYvEAnh4IN6rrnp63J5qCwSGbY43jLoJhtfw3gJegBVKr2
sV+/c74gIw6f2aNOXTQDCxa38XDsflS7ZRc+po5xCw5DHw9fh08zzv52moSJDk2H/9NxX8xMEwAG
s8cLrbwTQ+c07h470VPoGKUz/xVzFsg4AwDS/7ZHrQ8DCIVspclwnMytBQFjLeKxnLGSgrUF6t7E
zVLEeQ4Lev9Z6YstzoeZ155ku4UhAcCOGXLtQr41MNRczoWxR8lJj8ADbPnSOxlQlTRb+T7xmv05
qQs8EZUmNOXJCb+YFW3KBiLkpUhOmQKoUvGMPBPQxNHF+M0jRMu4fCsXj3dicJVdUY8ilNQgAV3j
WGs2OEQQG4PdfG+h8ItUnHOnMdyQTIlirh70o9hTuvayxHrcBeDIQLIDXjpSKBCfUd+C14uHwuHV
JS5d5Nwa5YTaYrRim0/FEVmeO1mFrS/g3i4N7/phvvT1czOUJ/YTSOEKkKMf8zr05q53q5pTMOct
hKoPylUGsbeoaI99L+zNoHTKXPSy/On6Oi6fc2QdKLGi3WAg0lOOIGZhMZQDPs4CKHyVvUBw1itL
ye65sipMPwBRI+BIMEOmDM7DbSw0UTVXZYFsqrohXCkQPnXEh3wn7KM9t418GWwxrwYoKIDUQGvi
JJ9bkwahNtqqTMnIt7pXoOmQvuaOHtkoyIvwvXlb8abnmStc2yTX2yp9s/pYFFRjSI811Hk38HQP
MmiQVvTaHab1H4yX69+O5YNo3BDuxb9nT8/NBYjv6igazTFSHmrzV9vzqu9sA6gr4NK1oBZDOXmF
QDWXOfYQHPN21bd230/29TVc9jhBN0NK0f/YoNx8KcdWkpAZoi00y3vwrY6Qh4TcsRcfgo0GqE3i
6g+dHe/0zBEaO/1R6SDH9cwGsRGq8VydTNaBgDiODv018GRcsPBGXaKNYizmR0mwHKv6kQRIsLQn
FYjR6ytnbi46G2DHlMEhSofF2Gy6uJfn6VM3gBBNviCMzLHAeNJib1cmyE9Y+ePYlvOs68sEkSZS
5y83xTa7wx6CB4kXdi+zU5gCX6QGDh9SqKUOt7L0uhokwvSJ4RO7Rf2g+F4E1ZVM0PANnBvlkiOT
+MzKGJVso4KkVZNQE58RvyG5eRBngrdF9csoXUBhbPGHsOlSOzgMnxgxvy15D8PLPJXoQ2FrwdyP
ChSNeAw6XGiDjhSBEBbVe6J9hdrXDXnmjujaXHcURkJCrCEvNqHIcQlu7xdDXrS5Vk9VRQGwc+T9
+m5Abb8Bb1Ec2dbLdYss11wbpPa3UWo5tFQYTIXB0Ufd0Xif8HJmHp+QtIXQLUVhQqU7iQsERsVU
bPB6xydUWz9FN0h7qt16195jrIYASAav8MoCIm0grOS1wC4f2ufmqZOxVFMk6y2yyKYxC8dqJlm2
5x66za5QtZhf6vRw19fZ0tpxmgn/R9p1NbmNM9tfxCrm8MqgNDl4ZqQXlmbWZs6Zv/4eyLtrCsIV
vP7Kj65SD8BGo9F9+hzDTlKj2F7fZOZnXW4BFV0LrdTkCYzAyDPLrXxUNtFThsLM6EAKCDrHN1wA
Nyu0gTwb8yigGAcEn7oSVbMae73O2kNwlBRPfSIiF8lNsS4/fXSpPsCa3N2S6MArdxF3OX+5ktI7
xguAfIJxOsdQ6g5aL1qfHsAaYg+xYjdoHWOaChx+x876kgPVu761PIPUPVwZVhrVRYCHTzVtVCuw
PGvG/Hw2f5ON2e0GfFZf5K2SdfufLZNkJItoO+qDYHSNhsfrU+dFm2odrYMtipWAxvChZIxveWaM
cmAMm3d+DD6ng+8Pdt+vB+HLAq5s2FzfSZaTntmhnFRuulYfphlv5NpWd4TXAmWbyIm2E2gXsbKO
j2ogP3nNXaiMoBv8XtCMJkFoUD6ayJkS4Ayy9Xxf3CLi3c+JXUG6zk04YZYR9M5WSt1gktb0IPU2
20MZfjbjS+K/Xt/Ky044JrAVzCeduuCXFKHFkPTpELftT7jNg5jaVusRuBwhtNAfrKdmO67DnY7R
LCDZ7vi9eKaHIj9Fn5iUkS4qYkadJJOpDfHfFwnaRRvBixzSeQ933E74ZQYO2SxdBfMXat2kqHN+
HqD2olhVogt7UALrdvlKOm+C46/6zP09DtZLxzk3SJ0JTEyXcxIW8UEaG8nOYj+w/TnBEKwmra5/
S8ZOomovAUmAIj4DI1JKqVxbVRv8LRUkEcKHtXxSsALRGCfduDzryDVQ5Sa4MDLMRHlm08RJkcdS
eMjayEnrdKXrkw2WRnsIh/98CGAK0AUid6ZrF9fylIl+Po19fEDW6oR5bJt/UFQnJjCvhNkKIFTp
fuzYZ5ZVtiNASzWUxZzhB2k4xysNvLWgynkYU3vagiPxjptGkah/HldOKRsufugfAPRGFRf1Nu6b
UJYixOd5BVKgm8QpveqW+CKf5+EymhBjBh6fp1co/XSConKiN1IcHYJAchQ/dRtrz/FB1vmCw0ui
AjACBi0ptxCSNM+GCSZqd4QwXOoGnhi71jF+I4MjEN3ueBkLSRDoHQQyClNnuMhBDU+daDAgNJM1
gQA4BormZ2eHMIH8VouMtYFLW9RhbqaoCWTIhxCejN4leMj8BVMQUKR2Btkmunv5HS8rZNx2OF6L
BVK3nZq0rSX5ARiOP4SX4ln7FHsgbacHDB1h1sOFnETLRX0yP+PCJnXdSSNAA3KOhRIUZv2KrAjY
+hTw6fmtv+M7JqOpdb5Gym1StBCmIcpO5w9IXdhxEy94iltbaWwR04qynb1UIlfZgBWdl3tLPSri
mEwxBlV8KKA9OU6f2fw+8CIlzwZ1xJWpy5s6NaNDV6H8PLzp+pfIBe5d9UzIbVBEILUWTFaqpjHo
HEaALlEjDjYSJKLKjAyX+B+Yq35MPjmHnRW80OkEBAlHHt1wamVCg3fUnM0RRkui53IlPENtBAp8
hSuC5It7DpjWMKOLYi1QtBb9mu91gBkKyQ/hk+pOhMgGmE5e9QdhTchAZk4gY+7nwhjlGEGudXKW
5dGhiO78IXNqI3Y5u8czQe3emIVVLg7YPaNDMAGnltNAxgktcCe9h04VtEr+1y2kQU469GzHOrfC
U65VPyZPAkiUrSdCROo/86ovnPXRd2qY+KZVSlJykLoQgBWgOSrO0BaJCheh/9dHUonHLB43qjjX
aqsa4cGMRlsvviVDBwHN5wDktW3Ie6mSz3HNGHXPqFJVq0AZJQc9KtZ+ajlTh6JtVdpmBiL4oLKn
8Yfhhx7HSzher5JdXqzRB6BHDjJ4fXw7rwg8tbf9VXXr2yCh56MymJfpYkepuwZ6Yn2XDNhR0Lz9
1YH0evjKtqfHopt9Xl8Zzz2oK2ZogObJMryoRimw5elD4IJnmJfYYjHUpVKHcp93M3IR9Q7EHlrn
gOnXA8OqdUxq1HQQEoG6c6+v6nIgnYCzF0apwNHktaH3DfL9zHAhwmGuy1WxBvoNtLipnYVuOkMS
IfQUTrxiXTJEmBTPF4CTLiTU07hutbKJ22NR/iiGfWt+FM37f18aeTSZEHOSINZOA4Rmqw7U2lDI
sIRl2dUJaWp4+dv8NKF3EXsNl02OlRcQTBI0nMC4qF8Atccyy1tphMna7V1/HTrFaIMozEUVHC9T
6KAd0m/cT8jYyzOjVFixNLVJlHEmF03vVvehk2P+2XomVDDKTvGKF+uRZ1NmHPMzm1R0ifs6EeJ2
+ntvgeaVoUFcP5qTp60iT/CGx/oHIMTwHtmyi69p1d6Hu9QBRo7zkRmHBsO9Ip5ZKhAI4MQ5jzd6
ppVWLiATM78hmLrGRrL1wW534gchZoteuOBN1sol0EWT7B2j+vSLXIujoSwGOcKdRNRHQad5k+MO
/Dlayev7MoIOyEp+GaOiaQ+EfNmmSXfQctHTg2YHWNh/nsuzCAPULxtUDM3mHJ4so6Ahlk7onzLZ
bC3uwUT83Ke2hJfJb2k+sPYR5UydoNwI9oyKdqPSZXkz4kFO0iNwt68ER9zqD4TbH/y5HAVPVpgD
sOiXNSrMJUVoxZUGoH0kraEsQ7L1neB0FXRji9423mqIkPxBTnZmk3JNtem7qk2xwqT5VOO3pP/g
+D6jpqFAIVABZB40xBcT7gaqs9EUYVG1G78mmV2q4CaKnGKbe+V9BiR99z5//40XHuPWRU4ro7aB
zB3JNHX4kZJNQp7HJC2DGC6AD8Ud4fAjNMu8FjQji4EpNIdEyIaSJt/58S4to1BNRJpj42HmBGQw
A+jCfkP9gXXQlnaIty7SlimMqrn2Q5JIEAovDChgNLNx6zffNlcxngc8IBMraKN9YBG+YXw9Wr/J
HPVa0fOqAmnJO0YInbCrXUPilaJYNTZFgXQAwFmofuEgn68rNZMwyfuAxOniaKFeM6/LNwIGC73c
+QMsvQa2AAATCGaAXOzn1hCkR+hopCFaer3bop8HxoDAQyNqQDBRHK2yf0NFkumNC6PU0RamojMq
DUYxU38rudmTcZ9gqh5cYNy+NvOjoR4FXB0ZqKPZkJq2wMJ7HDi/ve2qzo5ScDbzIJ5MV1wYoRLN
qglyswqV5pC0twmkX/v+wIkbzNALxB74xeB4GH08/0zhhHgikh2Lt9lz7irv7ad+Ozr1m+Sp733r
/m/maNJPJUSjpRQxvRZuB89YBbscI6slOh+E1JA3qsLcvV9rozk/MZGXQdgrSA6ZkG5No1zH+bi9
viCmFyxMULHCqguztjp4AVrNdisfU+sj17iAc85Hopu7fVvMo5DCDdQ1oXAQ7wpHcEjlbj7WXMw0
A+WAk7tYE9nWRfxLpsgc4w7fiPBlW/hGzaombX9ci7wvdDlHiIRjaYtKOKTWSkdNwv6RAR9Ck0og
2vqqvuPO8zGdASOoOLAA+FwMg6tQycAcCiwRHcdok6769xYsgQOabyFqFpj1n3a81JgdchdGqfMr
9jG0j/tTPMpfkwBsnoInPjR4AivfIj494YV2FnZTBbO7CBECJKQ0qY6U+0VahBE5zP4OWrXrZEtW
xtdUYz5uCMsz7CHjgLlzH4mDwOqGyAxwjvVdtil2KTRHkrs2w0MDOoqKV66zxgHhzfXjxvRNkNwh
TkGEQAam9NxuFzVxWYyGsP8pHZ5gFkJyarvGpC2PoJjlMCrmbCE0BfIUwETOTdVSkpY6ut6HKiqg
hFfYlcpdDuvFAqZsTNECuqGjQ3RuI466oBcmOGXyo3pr7suXwGsLN0wxKdg6hWljWJlX2rqck4aT
LG1e+ORglmaWtMd5XAmBO/0g3MvxSt2nkxObjvoF9kVSwXvhDWOwNhSNDkCnMTYoXVBLd5M+a5i6
Qlwpb6LitqyOHOdghcmFAfpyKbu4U8DOFhJsPW5/8Pfdzc+Nq2KWPnjhkRNxVkNfLnGbxKrs49P1
xV0xvpi8pJAZO5aroa4WoZaGIgiwmgF4S9UBf4WEqA/Cpdfck1EJeuXsHit3OmlDYPz4pEVx7otV
Y0xGksCe+FRC0Cd8yTfCE5mg+hNGc+KDRIfib1t01iHl6SSYHflSyTPBkqrbtraNNeFn48/JsC7p
hTW6dKx2otKmXYHn5RdYHSAmAs4D9GPcvgY4KHsl5BVhYo9c+CrPLpVwC2Poox4FFzETe3L8EAwW
4FRe+6/CG9QTIExGlJLSbwM3rLAPwr/bSxeXOwsdFS3Dp2zdpIJV8liKf3Su6Po3/Pk0ZgFoub9U
UJ4bFSOUAR5mQu3VKwhk7oonfS0iv0tR74qc+D7CRI1jQqLsg7w3fkfl8/85Lr/WTM7rMmsBqYWo
6smJkQBQYWAzb0bHt8ndEPCH9ZmnH3Nlmo5aIvAYVODOyqau5jAnpW3tY3iOXTICKD1ZT4QLBUdm
z00lyHVD1fBPFNb/WKTCtiCJVVthehXzm4MnHkPJLu4lnBxCDW6UDuBDaLyv2sRLHfn5emhgPbwJ
e/Y/pqmbEAI10JDvTg9iwlQWrQdM0fFFsNhmINMqIz8DBznlRroOYNnUnLIXmIHM3LSyduImXF9f
DdtTAPD+xw7lKaWemzOKdsRT6lsiZmR48w5q7EBf/UZ7mO0pv6xRnjLrY1aVBQ5H2XiAmZAhdlID
1jvU8kfMKk0v/KoMM/AsVkj5ijEaGfB4VXjQp9m2zKeqt+wmlew/2UgTBUMMPOABeUoSF0cuVKVa
E30hOCXvJ9QJblzVLbapF614zOrMNaGOgEK6rkoX9BhzX1QgbkAQD0cA9GLdmcFdMXAfJMzQuTBD
bV1aWHU1RAid6a3+g2hSJHcd6lkQg34SuM8f3pqog9VWSoLpPPhGW1eu5Te2IBueLMy8D8VMMxeL
osoiUzp0KugN26OqAxpL7tv23cIkhT3B638rGjPP8sIidcGbrTYKEiEzgTpg6PXWWrDRZA9sMm8+
es3rWJ+GsZKP+Lm25Q33tcdZMa0KE8pdYHZ5T1575a35g3DyfKk2sFDxBuhRfuuM4zYWddWDMnWM
MedGkrUC/TrcuKSErayNHZkI5+ngXrL+k/zp1/Za5M9ZnDyzszIIJ+Cy63bxa/6Y3HQop4W2/1d6
07j6R/SRJnZaAEzKA3Wyg+fCMhWk1Tnq/YK8WHxQchLVhgDMhKGtrdVVv45WuepyggzvS1LR2hQM
w+80pIqQJA9dggwx3QLdoy/fhh4bERl4/gOLqHoRdAghyKJRWUE/KH1PStrWCzCloofs6Z2MBaf3
4z34BP47gzs+5tIetcJ8xERQTjKXtsh0L0zzjz6WtpLY7PSy5zQ/WBFnaYv8/8Jx8gTcbnrcNIc6
mO1+COzYEm1d52agrFtvaYcKo3NQY/CHZKDBm76eycinPd9Ed+pL+AyShLv0jvdaZ0HNwKGGSjOo
k06k++crq6p6hCIvYmklaXhEP9XyY1enjgb9jUC51wB6kLS9BMC8EN80Uum1Oc9vWDFg+RdQh1Jt
QuDHI/hNejvLNilu9qiGJNv0fnjlZ93Mk7g0R53EELrEeiNoNTkYEcxV6z7AlAdgphuUfLjdF649
yk2THDrIoYQNJjO1mRftiHKg8QS4DwpM3CYd69gvV0c5qioFYTfKyDlbyMtC88qNXQink1mk5nZc
TxBN46SFTI9d+A/lsSkqPG1bYgYqFHZZ8taNHLEbZttRlwHeRuJpAnBGXYmGkUbqDE5KMG7Oq9FN
v1DEvVfu0uPkmivwr3znAXSZZ/1fgxDqPT8R8SR2nTGp9UEwQjuMX6fgXhh6mxMt2fv2z7IABDi3
YqhFIwEPExxKtyzs9lZB3cUA6RzG/kOCFyl/p/zINEoGX6Fvo4pghjw3mlRyMmUjWVpox68jqA2k
jQ/FMqe4lSPoWLYAenIjDNso4IKWgX+SQhnNozoZ5AQ1z/oryIDo0EDGEgKBrxqAl5KqjA/pGQ6L
DssmWOhwGwEbD1QDdQwCaRRiOfPzA0B8dp99BGbI+YA8C5TfC3IKygbIVEP46YemRo4s8ppYzMix
XASV5up5HflBiI1rvN4E0lnBFQ6uX0kC8ytKc27xed0nWY5vaBjHwG0g4sVARcYG7X2zVIBimMIn
Sdn6xqbjkryxSu1LG2RbFxdpXIFQqaoA3SZq1MFNsovW2lry0h13DIoVCZeWKBcYlNEcUyVJ0Y4p
G5DXg+zrew6gcej2b4Ur31iP0n/X+0VKYmimit0Dm+UFO78wVWmVhUZ0CDEWDApqcpWlqKdYKKfY
LV91kOmEC3vU1dkYGgi7KiHC1emviXyyvJe3KkK9j5nk6SZ15r/+xEV+LZByEX2MwyGOgvTQSOvY
ehXa51nlBHxycOiCzXIPKQ+R5D4JjAyjH/FQrXzhxajeITi/qzWOHRJ2rtmh/AM9JnFoy4gMEZyq
M3cY91z9xrQj+QbX7FCBIqjR8K4NPzro35Qvf5158YvllSamZtGx8HgvON6q6JhhTL0sFPCI/DbY
KJt2Q/r49Zp36zNv5eVXop7GzRzMjRFiVRWhJpldxPToe6U50xcmMQBTfalK7z+7HnibMbamQxuX
UDecR46w96c2DRANB2U3Kg+CtrKit+smGMfpzAR1nKQ+yApFVzGSEKUHQlpX5RhGvW6DlXCfGaGO
0DAqmEXTjAA8kFbj1Y/ze+Lot4ZwCwG4yS1W1rbndZC4NqkzlcqSYAhjbiIrFB4G3dY2yV0vOgqa
gKd+mW7Y3IoQbzOp89VBE33OJy04SA+Eg7JxesHJHMOzSpSXNSd7wLXPG0/g2aTOmiXkkJQf2uIA
kd07v+wwQD27178fOUDUcT77fNQBm2NjVPQhLg6DBerw9K00nnpdRPXiucWc33VbrJ7jmTHqlPld
r6S9qAeH6WlcTYAf6Y60mT/NbbC20HnZGbtxnbiFz62wsXIPWDYlZN5IoC5QuIlV+bVYp6RGCVJd
YJBiyDfM6+62WA0ba8NZJ+OuPrNGHbxwCEqjTGFNeikRt4BChyKgaMsvnVu9yhs0IibOZ2R14s9M
UsewUvNyCoUMx/BQR3bb29YqebK8fBOAWg99p9XpCv2c/yRHwAw6BhvxmJFlwNfO41g7pFJTtX4D
ON6Ec5Gv+k8L/TRtV6zKO253knkiflmjpRuKfEznMs3xHUun/RgA722e0tJNnEAgrSVbbMBAw2O9
J0f74owsjFKhesoqM+5iX9in4TEat9qU22n0F8dn2CsDr76qI129wBnEcpiN0dCDYOnFrzHCT3QD
ADgEGPUVOECQIK8Gm0eCzA6kIH7+xyh1ICvgA2PRCgPURwcPZAVO9Y1MLiev6JhhEJCn9Mq6ZuEs
v+xRziI3ajPpxEsHxyRk5cZKATm7hXa2ZJIu3W/UZBn518IkQKPn/imbYV4Bn1ccWnMTJIo93+tq
aM9t6XA+IDnUl17yz9os+kKv9bmQ8yoOkIAhV3abbwnETOzsdvbadafxRQOI112zRwWZqsi6uO3x
7fJbImRdrYlMobKTgLnhPT85fgLyp/NNjCNNi5SIHDuEz5OfgCS8solUV7pR37PfWB4zhv7rKqC/
OTc5Su3QVMMcYDKve/MDtGCyu/DTN9dkkjJx4+8yL4Yyr8KFReqG14Qg0QICKhrLwOmm1yGM7Q6M
ndH8o+y57sL7fNTd3hlBVCrEGqmj6QR5A+zSioyhiMA+uNed83pwARLtfDMLNO9KkLUJ+0DDeDum
ldBY45hgBkmwxgIEDtZY6Gadm2gaSUFK1sSHplVWQ9I+6EPl9qawvb4S9k2+sEO5PSQmWsxgDCi/
AOGeIvVaRUCPhkcTtMr2n2hzYFhGWdijXH+U4gA1tYq4vvKBCuSqxkTv3U9EnfobeSbT71EZhG40
SN0UuqaFlF2PjD5AjrQj8irVNzO25cGW7vWH8CZ80mPnD+/wXzZpxFTWWWLRynAPIi5MKORAyPti
eMEjpgbWwivnCzLedNjRf1dIQ6a0KU70IK4DAks5oiapKDbaVFuUrp3imyqguuuvosiOMqfbEgQa
703JjmaLP4ByoSnz/UKfsFyCASWyg6ATWOugryN4xT9iXiEu9GvBlAsJRp4W4HEnt6wr7zAiBFiK
hbHVylVOYiv+M/e1wryMFiZJQFjUpcxSVOKsHQkwsweJQb6CXr35FxgbIfeWqzYXpcYMMAt7VOz0
jUSL/BpeS0Rsx79St0YTEJWiSvPA9e11m7G0ufUpnlEqhBoFhKPNCYtUxNu8fm5b1ea4Ks8CFTdN
YCRBSGkJezPFWK6bYEQ8XMmP43OVOshYZsBfcu70Hu98UEmZFUPrqJsQcaLqC5T8zpTfx+17WL1U
vWSD08AZJ97AFzNJWnw+Ki+bW7NCF9QU9iikg/RNWfUvUFR/R6izjiAIJGim2Cu/p7rDBTRxPJVm
Qk47QI6MGatF3f40Qo6p+BXYbDySyPCIDP6f2+Pfo0hDo2vRt6YpEAPCu9R5REyaDCY2bncL1iVu
WYl8qYsU7de2mlSgCTWpmdUWKVol5baY/AAHk9MO63ZGEV+YdlGv8m5HjsOaVKiZ2/DvHGZwWrfd
EuSKALgoKMjccENenn/QXVrGNpP8QYtAIwf9mAgzTog0PXaplyC38FNO94NB8XQWQGmNTE2tFCn1
4Z6ogoRO1kCzbwwhVldhKPHZuOtA2Dff9T+E3sUUyXNGak48zk5mcrj4lFSsiVohauZpjg+RIdyM
Sr+Nm2e11yFOH4BXk3ceOUmAScWdstQhm5BFAYCxnSefOGjQRL79CWKGRh6ndszC0599RSrk1Emu
VcaEpIrMX5SPgDrczDtAOe5+A/TLWxsVaxpFyYB2KoF2clMQ1UN5jIAmeyfpAYQFeOSPUDnL1V2g
gMzQmIrpdDmFj/1jdrDuIwc6mo72DUSI3AYhJ6LRICAz8fEwa3At/aNWE0NBnuDhilX6jXvTs/Pu
fyMajQHK0ipI1QoHsKlX0VvzRgDvgYbeCanCCMkGVC2oHQh/cW5G5vPl13mg0TFKoSqTEf69pyXY
1n4SpxAQNW/gkxnTVA3UAJj6JGCA8xBjQH0L7ySQgpXNaFcQSAFVHWc1zE/2y8RpPmkRxYzEHIJE
zJujuJZ3BAuKdq6bbUU3A+yd+8mYJ2BhjXoqZUVQjoYKa8oDZpAaVHoCz3SVNQh8iNgVnxSD6SMn
ljwVgzoYfTrfQXEqwmQU4CP1iDxiJ6pfQvzG2UL2VyJMfD9tUCHErDS5ixVk9epaNSH52xCF3M9s
gEiT7Nbf66f8jreRvGVRjhEoaQ5RxQapQwSi/3y21RLgZ58H4OeYoTOUMc17wUJ/7TBH1r0/Bvep
PK3iRHSv7yBnA+nUJBDDYQqtAsCavlo1Xb/RUpnDNsNOf345Ap2QzEINzjTykfpV/Cg3dpzb6qtw
B4W3HAd32GgK52QxM6CFQSof6afYnCVSOvUty4MqFbSSbEFQbTEonTlv7GD6ur6L7MfdwiLZ5sVR
zke/iMIMThHLdn8LwSGgMd6NQ/5GVIegpvu9zZ3/0SRxoIVJTSiSIAG1yKGt3OINJWm7WpctxPLs
oLcxduQOG+6NzcxHFsuk8hHc1ZDtJUGxXc0rZAir8WYanKnCcDWIfDSvc62deRN60XSLbJOzYHa4
/PesX6QnxVgmwqQKe4LKmu4rEF7KWwNyRJoj3vDelrxzQQWWtEAiNIQa1F+V/dT3dgjdrOvrYb5+
FntJx5ExleXK6OJD7z9U6dfcFp7vd3YjRRxP4UQSOhHxW9OYOmSMB4zFOdXcuTPkK5Uw4kQS3hmg
M5C5hDZETuz87HblriTaZFI4eDwdAdXmllSY6cCvLaSzkKaZTS1O4I7aS6l56jeA9AwHFyi0gX8n
h2Saw8NQ14H8kpTTBixOnCLFmT8F4ECtPExUrTEF8GneGmvFE9950ACm+y1MUfGkroy2F7oSb7hk
G6AlqhRclCxvNVT8iEa90+B0JCoX992636h4roFpfW3xFVuZR3exHCpu+LVed7GA0xTeGg0ewPnK
x2hWbrjRI9GJ5e0ea7IbjDi/vhSVeqiZP8+TglChrpPnBmubd/JK3QjclfG+ExUmJGHMVGiKlYc4
fEyir2bgvQDZlye0GQw0WgGbOHW3F05XqIA6RAOyqPFjBBK1crK7+X52GghtCVsu8vXy5gSmETyu
hN0bfPh0ztaO0IidR7HZd7vg2VjlDyc5mX35WW5qiG2RRLG8U28CKNdzntuXUQqWDVRd8NXkSxW9
WtEyAxBY/ZDrb2n32IA1vbZ+XA+5jM2EkZNmGVDaGsQ2zu/MLEBLDoKIOrplw48IcH4DE/GDK+xk
CAPywhNrRZBhgUAx+tMWmprnxobCCtrSmvVDpz0FUWsP9atQczvhl1cytMJFzDWDWwWzgPQ7ZRjr
JsggP7iPt8mxwhR3/pi7yZP+OK+Vp2yrr8Z1/w3T3OY9Zy8vXd+EcK4C0jRYJd/sfHkZsmDBULpm
33jJfXWf3MRoHRNeCEjbmkg/fuMRfxmyzk1SYURU8Oocs76BJLvo9Nv0geAe9RVRmv2DKReiIgap
OaJZqV7w3JfhBLQPxsbR8QH28VV3xtyeN6qrW7ZykEBnNm2iT2vLY/ejnQatYgngLHSzALsFTQ4V
ucY+zZUR0sWH2NjO/qqJvkk8v7zohxMbhDQN0GX0ei6w2T3kddFb7aVjAKV51YtfybsJmlGPEC/1
HxQH1/aWJ1JFewttk3zaRRiDvGwTZZUhHhv/ZRxup5kzW0IHLvL72DYV4qxwxUsev1we+6mu52Nj
lnZVjo6Uv8nIjAfBqdWvZFQ5SRXTHqR6oZECIKdG5wJtlCfdoOnTsVdAE9t9jga4M8vU06Fd6Uvy
ehb/axqHFaIaDq53Asc2EL/Od7Cs1ZAgjqdjqD/o4jqNLTA05C7nVNM39cmKhUlmGUwJkHWiIqQS
TkWMad/pmG5JVgCm/ieiTIJpJ9fiotpJBFxWqmljxGkWTpFINVi10pMxUhRvN2SSiz/by3B4SVJF
CJmq2ELdpHnCQDI6QIVXm47+gRD/xCtoyyR3pdd7RPUgeOje1W51fSMv/V0i+u2AMsuglpfp4B9a
Wp7WujodZbWyrWYVdZy7jMS6871DmAB7B3iTACEF29X53pVlBl6B2cqOSXAnNC+1mDpF++6DtOP6
Qi7uTKLpYkJhBFAk7N/FuIPfT34djiHatDvMfuPNF0EjfdOiqVc+pXfa63Vzl/t2Zo1uCs+ZmitZ
nqOwOB5n6UltOfT7vN+n4tCg1rJRlqq/D1D3qlI8UsyJExr+nx3ToQ4BanxMAFCfpq1BBlsUo4+b
EVowzrCOV/oess5QZlBFfuX38hRhyyQF6gWgA9BAU3/uCUGdxvpUtv4+eetBYd2su+G19d2msgfC
naqjGNC9tN9Fba1t9WpdfEp//cE3A2c90gEVYw900mjpQo/XhJZBRfwgFH8VAuebXcAMTy4Ifj8d
JIMiGQo4X2GHi2OCcIOP1jlghtkzgCu5DSQQkdyUJkwFIH3bGQOXe4BtWAE5viXja17KSGe+0plN
6u8n0NM8EtVqcw9hAy1cVYVdHjXgBJrWrmLH6jlOxPyoC8vEjxehURYmMRXGJD9I4DhcyVBcd4Zs
lB0xB4QtLHTQKmmF5lip/hCkQ/T9+he9eMufdnxhntrxeCiFLFQgnFYJ7UoqMycrYncaoVIrRbZQ
lOvBaDZpVnuD7Bu2OMhul4ieqnGB3pf3EZx78YdQKV/emwmmYTMfRZ8evTfC9FS+d6sKGnzDRny+
vmyyKiqmnhmjD24F/kdlSvx9b+0a5SmHiwnVt+s2GJfR+YqoJ2OYt1UN2LO/H1fho+R269iNdPSi
UgylK6ldrKLclkpeFGdcF2dLox4jUziD6DHXrX18a3W2jtYlHpOY2s6cfONDpoAAIaHDcGe5vMyP
Y/mk/7bw5F5TSjOKiuY4gsWqClwr2ak1JvB1zgOSaQe0Y4i4OkQU6Us+HEEt20Zhe5wgFgfyIju3
bloxQ6WLJ1zLDgsLU9ThFOU2KXPTytB10HdoJ8rOHNrJk+9qsHw7uertYNolF6LBvlh0Mn0PhUHM
ANKRfhpEqCrLFsoa/hr8K64VO+WmA8mUfoMiEa/cyzwOC3PUMsuyGwLBNKx9GwL3LKHoMKHtnE6r
6yeCbQa/o4GQCI8S6kquUj+WS2Oy9rX1qRS6Uyt7Myvc60aY3qH/MkLizMILWzHSpjCXrH2Wbvv+
RxMdgHazzfb7dTMkQlxEkIUZ6gsZvjQn0Thb+2gS7AkwKO2A8Si3TltbCt+u2yLbf2EL8HdERxND
BnSKKfhWr+CR14BLbYKMypvYvV83wL4FcJ5QCcJz4GIAtIjw6MhBQLqPm01prYPBeE+L4X4qCiBh
tS+pdUbxRsb1206rseN8sQtmp9MdBDwiZifgFDqN7VQM6LBLnWLuiSQOCf3zZ6SBwzDxosS27ktk
oJjwdWIVNHW1A8kV0FB8FzjOyQzXFhhWAV+VUPyi6yuJmvVaJEa4Ez7M3Qz5mnjlo8AdQMRUXKm3
fbIeR3sA5JqX9BBXoT/vwjDdHfb1pBwGAUR1E+Yet9aqrbwMCrvpMdqfmLA77nPsgtmD7LglQ9NM
R+0UymbU/RcB2VbHDeLLAD5gNGI2pdG9GTIE78zhRcja26CSdtUor4W4e4RuVWZrvXLTDdX3qipv
gijbmroRcDIh1sm18KDH60PDKKpJ3VyikluRUcjmPkosJ0m+Rxj7U1FK43HqMcIQwqohoVGNGiF0
Us4jRDrIbV4qKhAiwXhMuwTSiUF2ixbQhnOqGCnNmSEqrM5pLkrJpJt7oMEImUGBQW7cUQlg7SAC
Jd78PxokK1/EPiMeu1GLy+aorqEJ7dQP4IDyRrxHtDc8tnl+Sxfp4ERnyyPfc2GtlyO/V8SxPP6D
6kFPGZoD6CtseSvjfTLKXwsRekt6a5j7AFo9YvQ1+i8q0Bqc7WPEWaKnDepW0EdCIYi6n+KgSPRs
VAh0aPBIwhY9YfzZEe7I6AiUq75zC3SXxSVs4cIidVkpodU2VQqLGG28jTbNnXDqmYA5CQTW6ire
xevoUd+A24fjKswNXRimzkDfgWp9GuCaYRALtyAODT8ES/uY9J4H3GfdLYhuqq5q4O5CnYn6dv7g
C2BUh1OWH+pT86aT0fJ1uxPAJucSoQ8e5JP5FRf2qLR70KUirvsZvhIOThjk4EPj9WqYu7cwQUUq
P2p0cWhwXTb1V9XisR+Kztj9V7F6cr4kkMKiFqjr8gVtaxerswJqTnPvpz8a5V2fOAeYtVHL36fO
bzMOmBsvJ2OPIXxbVu4jgYMHYRpAJQ5TBijKoXR1HiB0329FpRvyY59lDlTk7Vh74RxZ8hPU3YnS
NoqkpgmM2gXbK2aqYwOKBwYKBsApgP4d6hibYC3cxZvSEVze1cG6OJf26KpV1slz7OeGdlBeclzV
6Yu5J/BXaRfdzk72SCbMqpuah4hg+RuuKwyWIi1BNZDaSLXq6ywtp/yo58C/Zhlo9g6z//36XjK/
1sII+f9FODeMrptyM4C7+W9DvTV4v8961FjLVZBVLgz0Uz5Jfa1lR/XJBHfmvAFZ0pOyI7WVwOWm
c6zLF7mkqRFuGpByUsFcFfu5jaYiQ2hN7rOND92w1iPDXaVjbXlQMfbaFtboQK7oqRUasY6GVWOi
YyURiJ9dhdBMRUWdyzlPYuaF21vQgsZELNz/hGhebGXXSDkopfGSKoVXSUg8IUeFTMxAIP0tjCvv
umMwI7iMmVEwc8IDL6jKejOOIgMHHKUZ4aGYbWUjPCvr/Kg45g0Ub9e83WQkghYq6fhJBfobaImf
OwqWO82KL7fHxMpEJw/DbhMaJkS+B79zzBGFqesLZJTgCEsnit8SyqtQpzq350sYbU7Hkry2SXci
WWPSH6MXPLACa1mYX7M0JNS4Denipj76YdDXA/KlKHydxsgzBS2zDXldKNvrC7oAXJOrY2mKCu1K
20r+oKNnACbiL/RPV6DbQfFHXcmb9C5551hjRQ4VFHbI+VE8vehMj1k2V62E2WIyw6YVIPpWbvz9
VxLZpW7nHuZzPiXeClmbubBJP5qmSO1SVcJcOKhj3Mmpt6jZol0he75buVPtdq/Qh30ZHxWeuARn
saetXxy9oKqLVs0GLDZ9G4XAqQA35Own61Jbro0KJnHjR50Uhc3RKCEbidL+/5F2XcuR48ryixhB
b17p2kitlteoXxga7Qy99/z6m9Ccs2KjcQTt3p3HjVA1QFShUJWV6euJTcadOnlPpOa+0XBnrwr0
qqahygraTecuYFS5AfipEcAFUOh61yRnAOGvp4ItW3LEyMbIKupOxuPXK+VZpY7p3FVyii4DrFYR
VIV/qToPIEp+Nx0oARAyFBScREj7UrdAo1WLppRF8AqhJjuKLVsI7was5Ot1MA+jgnIk/oPICS0J
VkymEFRhGbxa6ZOsvRiNYWf5doSg3td22Kv5245GDZtXcylMMwYAXvtkp5fXqvgriQ3OWljfRMOd
As4Y00QzhDoJ5TTGYAVB/dgAn3gp/q55tXdWUdVaW6C++hLrwqjGsKAfUCkmsp7lXf5Ld6VNuUtv
k6tm8w3NHrI19EFYG6VeIbmi9FpakrL4joiopftuq2zma3nLnc9gfaS1Jer9IU1yOiyIzx+uZIDR
yl1s4Wa5l+7K2C5vSYNdGR1ujmiQqHC5QtIcBDDiErRYR4KV1WqIx/88t1eYdkid1JyC3RCnswtK
zhmFSUvZtkJseiJ0yK8UYQYDkWkC4pvmgj9IWnbq5Nz0mjifrpe0snZp31n7wHyI1Z0155IXVup4
FY3j02yoIBEtq+a2X9TmWMvbIGiMyW5bPTmA9avyFCMs9kZgTINj5TKaELps+ZVUJY46KpY7RP34
nI9ij0siHy17zOtms8TZdJ0rS/uiarNqQ8P9rTXM/AmMkOVhCtFgr8Ce6EW9JPsoRQ4PeVdXB72N
pm2BgVuv00J0+YUQp2pUA6fEXj3Mk4lLHQI9W6FaGi/uxuBa7RSINldtu51DOXTEVkpvM23IQTSl
V+4YKp09K2PnKBCf9WQ1RAe8Attg3RmW/7VHMxNH5HA6wDmEa/ciQJVaN5OO76u4798+CIQ/ZJE+
+N15HF5M117Zou6VuMOZUDLYavWroX0ZlifOYlhHn7z1MVouooRCi5nUU1HrxSSXqAjl8t6yDylI
tQQPzL2p7Aog8VS31i1Pt+hyVR+wNAO5m2nhtqA8W1IKte3TqHprM8gULbUj678467p0LZgAWhLl
dyztAqtlpDG+0Vjpr/XvAlLftZP+Ug4L5lbjd8H9x8zxKKqJkJeUCeJIhLAndWeN+rCUhVEYKIcT
QU9AtV4DP7OFzbAZX3gv2suXBIwRDgIDdxf63tTuGSClWKpkJkUG0JYUtT0sP7v8Vx/cWQ03sWF9
KkjqYQPR2sLxoIxJUVDXQhOZCI0odm0SyYZ7jXZf2eoR2+mJ2yW5GnivZ6ZVfDYo+hDdIvolKDY5
zqyON3tSYMrReJOtO875uEzYCMru0wLlWHqbV2HeaeWb8RAKntE7pIkheMuNtOxkP/7Bf0tcetq5
RaoikA95MFljYb6K+e3Q36rNblQzTrZxmdUQG5B4ghYi6I7phoiCMYxKF1AQkEwobOhg9ZhrL4x7
e5w5mD5GSqAAsKUhdyIpxyWXpiYtVhbDwfq9CSG/2QNVkKMLNli/7aRF9ZWIB/KemYxizrlVcnBW
qbw+llMTLXi0T1hTZqNNKE92ckydbi//yEJ7jEEx1zjN4Ru2WUdmvWLygVe2hT4voXZR5G/yYYJq
NRHQjTfZMwR0HYjI8nWrWSEMb3igogHxAlsEFVQU9MqDVGrzt/muhSxj+STuut+zS4ovxi1vapsV
VNbGKH9oZDELBVzcb3Wn7SMrAs60gHhhaZYgKitVgGuK4SfHB8kCztMffEw4oYK2FpDYF0PcgWKF
Yprkb9I7UK62tCV6xClg0eWRi4hmbubKFpXBhorZT3WLjzfv82xPQpnpgmNqRJKDEUv0djacxbHc
fb04KnDKDYJqHqZY3EOqXylA7pKh7b3htNOD/NfkgCfJE1z9/v9plkplm7Qz46LHngKT038w22Xu
tAWT0DvhqQfPFdHplXl4c6ZrrHaXqq5bGdS1M/CLIIsYIGD0RmKBEWLoDCDmtxT6ni6vG8Kol0Bc
R4JmtwhoAsjdKe8IAVcJIwHFQit0IbSJPl28MTL3z7byBo4Z9TRY0wjSTAIzGoAs574vC6ZWBGmq
4y3SXS8uYQuMXB0TuvmtaKc+90XCugA1QKahei4qaO5T9sRYQFMkivO3ytXvwN033rQHog7TuiZY
johUBbdAyTqwKNzh0oBaMFrMVHgrczWKJYxRvaWYwuzyOwDv7WzkAIGky/YZqeyS1AVjxzoURM83
UgynLqkFWflg2hl2NSkBadf1JnfUxxxoXKfx6sGWwJCWVL5u8HJ3RshBnguoLHiUkH7SF6QkICCF
VpW/BQfJV+AZ1ZaMwKUAUPMiKuuGlESg0lACgfTiRfFQG7OmK8JO+oCaEnmfHJPcEDvxWndEG83o
3WSEKBO3zsY4O2d2qVBndJ2+pGMtvUa74rEDVy2qlrZ5nT2P7hA7yi8s9nZJPE7gYaQecEYV/+Ak
QAJQJ7a0oqwVDSF7I0JfcrpVUSKYOlvdyY/5tfS7dJuNiIHbIzclYER2lJxRKkIwgHPSnZYxE/Pc
EEr9o9QdbtN9esAzetc+iva85QYC1gECYhy4HhFXMtqx5+dXHeciENNB/8/5jff6rrwm+ufiVclp
9rGCDuDpn7aoWD7WeizVEa4QUgCp74ujcJ870omokjYbK/H+3VauDFJhPFskAwJKGdlKlC3BeJwf
Oii4VDekl84FIzAuDZTuyTMNm2mZdMDRs9aCe8gqGjADGFgRdCqQ5scO+JUdA1SCvvTKOaPk41AJ
B55LCDoEMYTREOrOqEG7FUpBhnenF6PMDbwFsuRjBTnNo+WRVlOU2/l7Xdj8dhMjugIGLiJRBh4c
wzDU1lrjJOXyjFNaGT/lcZtIr4vGu4U5NuhOZ40q9JBbsCFsQds22D0SZMzRCY7m6WCcdCUv9eef
XAZW5nf8XBp9EzdLFElaD7ODb24IpB6SSpMzPMv2bPPTcN4iSThYZeFLqzdWqcV4AQS7Sn4rwhft
HzMKwrfXH4sOKVGjWEFk4paAXmhp/7c1SORrv1XKJ9+ePpYqytBksocMllFnA3NzmIup4OeD3+1I
M4sASfjaV6x7YWWGPh5dN6eDlNbIYYTObtLSrVQeHozlYGsTlINVQarLTZXrr2IJzbJyb44vw3Qn
5bso+/m1L7OOwdoSdQyKTFg0M23010h/N5S3DFVbOeaAIRiVPnJzoz1m4B9KIFSwbzEZOuBJjWT6
R/4m/GidBAEK8zW/q9YWtzwUDNccFe8nK+kDQAZ0JAzGO8B9HwqE1YhsQXNSPxftr7eQeb+sl0ed
u1EWyyFIRh21nQEMqjlKOxFacfkuKT6a7t+QhyafhT7qKCRJEjYU4400LrYCadY81qKKG4YIlutO
SHRPtyJITr8hjcm6rKGUC0Z9DXkBatjnsaLolMLookh7LaAeQcboO4zRWxAxrhyuGsdltwIjqRhv
xMghCjAYt6FsDVYtgJBMe812EyEZ8YgtKAb5XEusVaFgiwOJ7i12krjGKgKK0dIMaS2Rx1b+Fm8J
04Z6JONyqau8co4Ia1UAEQNziesSnWJqVW0SZT1IncgdLTrpNgEHqAZShWrDK3QzD6MOfWGovqOV
BUb281UNS7zEklyor6l9hfSD4IL2qWPBHPhvr7i+xgqGGInCiDR2EftILUxMw2UaElPEwtDREn4I
KD/gxSrd9CgFQjOg2qAbwU2wWEmygel9jPjKAC/QJZ3GCoHi7RfttbNANhhv61NV7lQN1FLEx6t9
90uO0GzSAz6rInPBBin1Y2wa3WLKF7Q6nuMwMaAqhfkOMMj1T4m7FDsy21LvxmMzOX1ncwsDrKvN
QGoHqAlKZxc5XpKJYbIAJ/caAT+k2fXzH6b93GlfLXEzV7apoGI4+7qvvowvmZPwqJqYQXX9C+jX
0CQsrZJXMro1hOe/OQbghkflxxluCFbza39h3UqEphePSzyCLmA3oVwsal+q8qvevxXT9Rzdt/X/
0wT5zivvD4pKNEtt1l5LSXeH7K5Ci1LruLPGzOOyWgkVZOoqipOwyGS8c5BL7lC6mjCPpNrQ8CBJ
UPwQOOHL15vHfDCvd4/6VHrXpO1QSzIuB/ik+lt15tTWWifdaAcUBXDppu+I3b94c63sM2IBsAlY
IinyUL5hFAi1cVNnb9OxQwOn36RP7Wj/4catoSjncBbK3NyVPfqiH5ZQ7ORZxJgZhCTbe0zOCU4/
gv5X9EvXXFwdXFEbHoEI0xdXVqnrXgnbIV7CSYQnQG8culSdRx6S3PuJhE76jkcXDBweOmApF6+s
WBLLUkDV7tU8NDsJOmwuFNWd4q26IS+C8IHXTWQ53doelQpiRqaYQyjKv2YgjDRj0LNLmPood//i
o63N0DdGk6qVJqYasiWpxIjesuufCEvf6FdvkBw1Ebe5txRzK6GhjX+o/18M1y4q0COWgap16yl+
ptik+wbmSDu6UZ7bwh63vLIq62SamKYllCUKmaI7jy5l2DbhrGfqqxncqPFN0zxxdpH5scCIQigh
9EsqmS5fFiGcE5JQFJi/htyLXR/Iksxju2uIQrrLgyyxzj2aDOjLgo0Fb3Dq3JtJ0NchIFT4cP/F
CpJzz6vZsla2MkPD25RK7eos0RTg82/AHmZX0V0T8ET5mKFqbYVKk0aEZWXpFAUxMgT3dLkJfGND
1OwJ0Qo3ULHO39oa5VptVXVyUerKK7SLi8fWbkEBLe9Ey7Y2mIWFxi4vRrHOHwpehG0IY6KgDDk/
f12mFsW09PmbYQUQKr6N5duvDyDzK30aoPFYdVdaalnMeGvrniDHbjXtkAg6XxvhrEKjPlLdmlE6
Y9LmddKPcXotGndf/33ihXSERaIMTiGd4PRpL02RK1fmhBpIky6+dh82uTOD4wQEb9su4rFQMjPz
tTXqtmp7PGyiVM/eIggHvZMErv0VP3Xo84qlremQWOAS/LA38HOB1DFIYiHR1cKSX83J7tDysDto
DeabYrtodvYm+5iG5r/gWG/T1TrpYegl1Us88CYZoQnJqgPn+hWiaib7827ecmuRnCXSkJHYXIZY
tUb51eggLWIDeCijhZ6h9uiJPRrbG9h9EG65W8t2gL+39mOyc5U/QqdXmoP4Y5XiBynrkGJS1G4q
T7/uvBxgN4BIZAhW8hRHWB078rz776mVqQu0FJUhrjIreyss0HVX4KeMfqZ4e0GAwOKOffC2l/z/
1TKbQpsXLUvhguaxB+IyiF+/9kHePpL/vzIwW/OghJi3fF3U0M5qoBDCx1j8+bURFt7hbM+olFhV
w8lExJIxYLmN76Hp41j3wnP3EwXWytZlW/GI8DhvyI23NioLqJq0yjR5UV5rSMhX95CQrHROHGZf
ZKvTQEUVIStKrZFn+bX0ek/rN5UvvVj3EizZGWhS8b7gbCXTvUEHhWtFQj2P5iBQY7CGQqcyeyPK
VgTtk7j6bQXivG5TcCVNmMcP1QVMz6C3gf7U+emIMkwI53qpvIpdYef9Pgt5ExDM15K1MkHdzWIU
zSkIXzOUgZbe6R5bB6zpmxLylCB5CyCwnHihb/FgP8yMYGWVcmKjTtsGTi6DZ5PsIimJNtB3zJAR
FHvAZDlexr58VvYoPw61KBK17OOroUmU2drVtB0w321tFKd/wCPJ5RwTcu4u7taVQcqvk2FWA33E
tlbvcoSil7lvgeafXkj5N/R0V8MQJHoCb9Khqrla4+wYubJO+XsxY556rFCtmPfJX/VdfhjQDsPD
t9l8g3WcHMKvlkq5eVzVYp5EOKQJGsUG5q06KOalt+bVNwq/vHNDuXvUx3KudgA0jODFcSxsJtGh
AMe/7C7etzjV2avDbARmDIGjoGfTNSMahEGUZazujxqa4L2T2mXq85rC7CPztyWaxBfYz9CQ1AZQ
HzMHu0mwrfLUERtACnCd5w0wp33B0YNgx5dPk3R8GawyLAbcC33T2/P8onWlzXEEngkqvshAnywY
upfRjVD38rMGVidvQIlwN0EOBrVKXXJANcrzP2ZqawLxYqFoiHIl5X5FPbVTJ4PYuU73Fdhw8uyv
iID6RsmuSn3LWSN9Kk0C3FXAqAACNaCf6bG1GQz4BqYAB4xBmZsGIRRj3FeqPXiQFL4T+JA+nj3K
vZVQiOYih73WA7AV2PGrybCtE6l/Eghhdli45EI8k5STL4oUTE2w9CcVklowu5O9xDddad4te0zc
bkKfN8BzQcvxsavotqggJyH9JeobpmloVtIiTmAvzm+U6/Ypd7Sb8Dq6IapBECwzbN3jfEj62NAm
qY0tS83CjBA2lvCR9G+VH0/2tLjm4wAZagxCBfbyZO1QQDmCdehr27Sf0KapDa4i7ERrmv0pMt5z
E7o6VsGxcHEJ0iao4AlP0eoksfqTvJEgTpbvIcV0VW3b69ItjxlXRYH9AdEkQN9HBiDKoJYEuKZm
5gFZEkY9rg2/3CeuujMOOiDfBOw6vvCyMzqEkhWC2QNQfU0hVA50PIumMcWzuT+1Mi7X2OvEpzSs
9mJ1lyqzDcX5zdcfjZyH9dVH26OCW5+3mS5M9XASiZRqtdiFcGuWuRMs918bYp2O9cKIe66eCRB6
18AWMy6nfAhcva3dJeIFMfJb6bUoIDLG4BegtIAKn5tApbVJciXroJ5nWJDPka50l0CuyL3Kr0my
FoSuGdp0Kia1LyZvBzEPKrBQ9Kcm2NT5UZbfvt4wibztL5azMkC5cjP3YoNRy+GUXXfXkdMfanCd
Ru77tLc8FLvuG6/dyVvjNkr56FnW4lCahP46WOQVsLmeb+VYm9BtUKsBjqZrdrBRtpErak4H5jBh
0+wxqeTzSIUvnnjkKK5tUutdIjy29BDOrZ4WHyTRfuno0KK2+3f5XR5A/EbYr40HEPp8vdGskKmi
fYyFAmJ6MdnRWp1gtOU8nOagtjvjl15iqqx+LtonTf7negpY48oWFcAUNFsLS59w7zV+GD2EomZP
AWZxuY8i1m1HZplI5wrEVDS+YMrDahDVSMKFXuwA3EHzofmpuiRsTU/FhiuXzPK9lT1afRr0KUMY
iUYP0Q0iHIk32KZ6IY9KyNy/8hodHxUo2jVUwsEOqDWmYug+VZYmWhpH03TS71ATW9z4SuvRR65u
iWayfIu60Z+hnPpozfa4E7fR09dn5uLR+XFYV7+A+pAY4xMDFNr7k1C7GVE1xhBE6oBaD+jyt8VD
HWnzjccD0y3JPItkoANzwacr9lqXWfPYn6r3yZ9cwQYYmtAjJgYwFkAnbsIHjZc4Md1jZZNaqZwN
mHxqpf4UhhYUwjokFODgSrdjjZLnWGeiOxkmF0XLWylV+AznqlaqfOqhmmFuBDv3IBp9GIDBJFlM
iNE13pli3vUYvsAEOQi8QAVAhby4wuRoOiM/LGJwJapQjbYCR1duCHyFqF1Zo5OpN9zOAnN7V2ap
qNdhbHM0MGl6kiSoPJLpoaqwp6tuOzgouULKoAVXIxm85cJOyYIunGhlmfyy1Y2cNEsvDgIsN2Bl
/l09Fm65D27F2xxVk/fu+Q9xFO+JyMo31rtMnSZBEgapkXCxYMhyzmIHg4S2sOwXS/Y4HsqMgKvl
USdolEZgtFPEiA7KQ7KnXeUbwQmv9SMusE1x4NaxyS+ntxPwDohf6BgbAM7qfDtbSMoqiZ4P4Nts
n4murBDaqgv+MuRUwGFvGk/6DVgtGTuB3Oss/pv1ru1TOzvpYZc37TCclGN0C8XgDToG9tTYJsZ6
Es/is9Sw8hMNrCoYTcTcCWQAzhcc1GlcRzoCg3SUG7sVd6QVPC/Ocl24y1XxIhzwME5sobsPnRyN
Cv5oEevSwXAIxl5AjwBAD/ULpGgo8lBRh1MfOeBcJoAFTL84Re5NHgRvrnioFub7Y22Q/KCVy6RN
UsVzD4OtJ0FaisAEq6t4p9t4Jm8Ch0c3wNzh1fqohHZpE4xTACd1ynYED6vvtA9yFy5QgezTxdEl
QB30ockAAeUqgpaGRS/HPd6p4TaS7OmnugMD0C7z5MDlbiL7q/1tje4Pp3Gfm1aCSwykzT+KR/Qd
r5ab8DG/nTbfEClnXSTAW4Egx7LApUE/4URQJpahZE5IhEQnN13SKoZLTmBwK7zioP3iM5KwTGJe
yQJ3B7iAMC91fkriaBaD0VK6k1pe5dNjZ7xwQhtrB9cGqDtj6S0xbGqsad70v6frdhMQ8JixwcTn
fbTnNUEYy4HIAupQ0L0BcTHdL4hEvQkHA3n5Ur6W6c9xfv56OYx76OzvE/srpzKDVqzmWhlPExTP
5aK34+VX8U9h0sjXyDAO4JsYJNWhdXNuZDHmZRnzcHhbhtqeQtEt8nxTprxkiZVFrO3QebA5RI08
6RoON3gYhwhaBNEP5WfgGk65S5Ab38dch2J+n8+lKXQU1LVBqKZqOrWgD/QqZX4v8oRbBWXECIQH
wjwKN0K/ndrAoOpnME/gcZ3sFN/3M9/c/UHnc+MDaz2aBBIOEPpg6p1GpFrpWLS1lY+n5aFzIbkt
gkx32JY/ChQkJ6+5/8aUISMrUTUZ1wjeSxBGpy8SJRryviuj/mQ+da7e2LHlLDtQgAu4Qg2wJYyd
1/5FZg15aF/W2V8bpi4UPV6ysZsTFBH0+2YCx4pxryQc/2LdWmero66RfATli6CniEfgmHByL74z
d8pG/xHY6nXjFAdeKs1cFPBFQE0h/F3UsDCGZs1qiEUNxXA9aEDWZfV1GJj+13GDVTCAtsinHWrz
2qnRkMnrHW5jTPjIzzX6UkHhWJaLJmP0ZqIpXG0UDXKCLk9N4qJrS+IJOqjggyClOrCgnMcT0L4Y
gxK3xPaM9l/sZS2qI6Renux1wKd3nLUystkze9Raw9SMzWJqOtR1DfAO4XniQMfYW/Y6EFzfADwx
3Z3wToHMGGwoNNFw25RR3GtJh+ITeWem3h9rgEPccR2eeV4w+Q6CC100FDqRbLpSSLus7E95Zs+e
6pgyZkPDjQ59XIAYu2fdrzaZM3DL88w1giyKVLmAA6fvBFMNIYtTR93JOJK2H5E27v3huT/yU4KL
fubHefm0Rd8LgVB3ca3CB5HKXauOsjVuCNxbvE72PJE65h0EFur/rou+EPDVYiFvgw4pT3Nt7jF+
ik4xKJx2ilNChyzbcAc0GQkJNhBaZCjgkfkI6u0zZYPctDksth5ZXQblRP0vCTpJuZ9xX1rM+wEs
hBjPxlMd5a1z11Nj0YqCTsZNZJ6W+sYqeK19ngHqJSX3YiorMfI3APMdfY+JzDvw/jrBY/Ecbc2f
4ZFX9GdHstWSqMtVbYNKaGaxO9W/J3d8I3IbBGXezC4Zkb5BlxFk8u7C0+Ujf5bK+0HAiRl3qOMB
ZUhndok2K8D84U7PdmRemAjVESIbroOzghdSb1wFMgY/RXrANcjSfjLGdjx1P0jbJnODnX77R2e+
P2KEhhcs6WEd4mxre+S6X2WUWTJNjWiSi0EIe6cMNFT/hQrj340euJDEkh1FWhLHrBPtSh7H+QqM
hTkH18NKKSCtRFTyZLxM6eCilnEcg/qiO2mZI0o/2uR6hgMO26/vBVboXFmhwwqQ7PA7UGae4sDY
t6l5gA6na4Ff72szzIPyuRg6oiRjHChaKuD2adOryZr2XRRscg0qP3WlHvI09fVwfJ6LhVvHZvni
eoHUvYffJKpjqHaneS/5kltvIHejGHYMZvNoq27REshtfbG/Xi5vV6mEyUy63MoVXO6AY4kQtTXr
Q183HCPMtMxA1ETAVPFQpNtVaVuJVqNhU/t9RQjUUZ5SwPsC2JKrQp6aByhgLmpljuz0yimKoAWW
rSIxBo8QHQwTEWpDauN8vXXMULZeFfkZKzPLGCuluSz4YI6BHtycetlr8RB6YIW3bLEhJc2jJdgD
xs1eOaZZt9DaNOX2dWWIIZSY8Nlg7lHZ5uA/yDGh4ET34NF44pVNeBtK3UO6XoA2S8L3C0xAGMLY
mXQ/MP6FYjWOB4bVMKuPGH0xFG21RdksmUW6muoecD0fNaefnU207XI/uBcev95FZtxCoLYkmMJk
KrUqs2n6OptGJEWDZPfKaGsY/MniyDaq09eWmHmKsTJF3bMYcZr0YaxI1iD5lh97zeJq9zHq3opT
I63NF1e+59jkLY9EutXxDGd5ytsEYblzJb97bCrbeikdwam8trQx73iDZir6Sf6/8r7PtarkylrZ
FUstFLRAgvdFaOXOhwzk/shKN18vjxktV1aoV0ksWIm2QCPkJE5PrXo7JX99/ffZMWtlgLjgahlD
nphTKCAcp7/VfXNbYPRGdZPEGf3iRnQrR3yZSw7Ci/nUWh0TlYrGKEj1laDgmPyRtqgd4V6DMggR
Isk2PE5BVmOPiOgZkK/F6M9FGyjVxcWISyTq8p28sSS32UH8BAck+Z1fy5kzeaVb8EWzmBmSoYFL
04KoLh5B5/uKkd8yzuoAnCaSW+wIwXyzjRZUjUBW4WhP31BAYQXLDwYO8F3iDqWBJlkpx6AkR5Jr
HjA64cd7cCr5+S78FrED61yujVHHZpQqLYiKEqe/+D1b98rCOSMkKNGJ7PrvU9sXVnnfLyMWI8T9
vpb0TZFg0t2Md0U/bsd4kWyOH7Bi/9ogWfDKD4q+lQephDsP/ogXK/SJ3eCWjNPqQBwvBzSduZPa
rMiFIW0R/W6gjpBHn5uEzlKtan09nuIBYoaiYQva89iUxwJ9pq9Xx1qchSk7FG+QRgOIdG5pkOUA
et1jdVJkTJoioWzn0k0nnhIJ61CszVB7mE7SKCmtNp0m5bku7s3i7utlkOuDPhTrv09lIqKc5FNu
qNPJ6DalfBKLGwmA8Ml6yBCCO5HXyeWZo7KPLh0H6OHAnBZmbq0rmy68WVRUhUDPuHS31RK4X6+P
GYwxPE8kVcE2ZdLAXjGD6Odcyc2JCIgIoK5P3PxAWo6FVznjltcHYB7AT3M0ujcrCkWvxnQ8Re1j
LuzrWLHD5jh2Lef4MfOC1bos6hZLBV3IZXMZUb8grDPCXrDjqxri39lLUjsQGW0Hp+OOLbK2E/0v
qNOqgI4Be0c5mBZbGYYl8AEbF5+s+gvPVNd0wVwPjRSnu5uveHXS/2EReR0EmyDcRuda+WBFqWxF
ZKFkBvRP6x8oHZIAKQDV33GnFhiujTUSDV54BiC/lE8E/dKMyxwSiyOClKc7+V3p1AKAFZKTv6J5
hCI3L/dhFb/OrFKuUQRDoAmg1ILVLrYJU0dw3b8PHuFh4sJQWcfnzBqVwdaW2ciJWo6n4LCgdIkh
9hPmru18J7vyVbX/xvwAwzPOLFKJ7LLotS4FH7s6ueigkgLYrj2QaW8CuKr9+jhv1ft/7v5nVqnz
KoVaPnYNdhVk95PfTtBKhdimZx1kaGaA+5UPefwfB/bv43PRul3mbApbHFh5U+0ip8K7TvAInXRj
q9vqidcdYR+cD5AlqRqhsHh+E0Wi3A1dKjancU9YQpatcp/vyNpCrqoY+9h82qLXNhdgUa9i2Ep/
m3cESlDiQS78mtC4k91sb/GZO+XLCwp6gYqkW9CORGeaOqiSCU67sMAHVDeNDFHsZZtuYsfCcNst
4V3huiHPHnVMs0oM1SKKP5wfSQuZYbacySEYvW8QsDKdYrU66tvV2hhDJx1nJdnF2/6pvat/DVvQ
qbdQglW8CIiU0hu/EWwYxb/1rprUS2sy2qGboZ+GxLbadcdgpxyGZ6LByXsps08MuLfA5wJHlC7k
JlIBPHo5sNOjM4NhNnKE2I/87Cfekjtzi0K76UmcquIFbShKm2C1NkwFVxFIluheSTY2da0k8YDE
U3iPLVffa8f2bdzEe2hv35KpJdlN7uVuq77w6h2sh9iZbXK+VklvnViDgHLpSJLe5zK0l6vpSr9G
xvuu1dA2T39yAhzzvGJmEIxVEkApF1VHqQYvooxZBiLSqPkFWIMJLsXaTJvYV3g7y3iCwYykgXUJ
LnmBHld18D7Pk0asSb7o9fcxdDYsJ9+hdpSCQZN7+7OWtzZI5b9Rr6rlQNxfO46e4i6gYJ1909Yc
UE67vOyUGbpBkQXkKEY/L8lIurovwiKEteFHHGPeWfWkbfGi2lWNG2o8FtwqPCO9B70ZUcUFs6Vh
0k/adAZDe97DO8qucUQgY7WI91BhFRvPbFBbWKqDVjWlTLbQuk5vdPTViofIHz5QuKMPpQ232tQv
/+JcrldGJVGmPCiZQC7ecZ/ckg+nI0uMgHID9cQ/Z88lHg+tNKB9MUOEBikVR7vQVNs8xBhA7c1O
8hfowa+IrnB5TZCwEAbysideP4r56T5N0ldhZYCezlC78WRExlUjKrtqGl3OJvJsUEm+0ao1lJOQ
5IOf2xWfcy88lZvpDvRf+w/kKfBMj1+bZF1Iq438CG+r8JX1MXiyZxkX0hJs0qT0liL/UVTxRk3l
7demmFeD9EFVg3YSUW84D5VVUuuiniJME3gAtLXzwa2dyFUrgIlnNy6AFMewNU+v9EKN+uOsfJql
ST0icWrizETE1A86ZCqk7eQrvnJlhTaw6V7vgp7HFn3AMf1+S1Chocv7Cew4s/oJ1HedmiQzp4UA
47c91o7v6pm7DNCdepf745bX7GYeo5U56k6a86nJzIRM4WTaAUIZO3HReE0o1qNp9THpekgT5LW5
ZPiY5gKxhUSxUxVDBzzJZe7HI0tdnc9mLlsjtkJyZqDw8xcZoWhBPFxhpCEHtiQ8dJ7sj0f5Z7+N
H3Qv23Cl99gLRTuYjOpfkh6lNZ7AIpnKBDXe7EWYTCaE2W4GaKHmGHtM0u8LLsiV/QUhHwQiRwK+
oqKppAlGDTpEYK+0K6N+SSNO75KZtkjqpwHq9SllEHsWB11Gmg0hJSKzKkAczjwuz1aNm5Z3PbA3
8dMcldVHSSCNRiVNqEW2Tlv91FqAg2re0NL/iDCfZqhkPtSzqUutmsyWpjeQqCLiBomtu39wu+JP
vjIG70NRMU0S6mpoUgVuoGXKsRtV8yUflub+69DJsiITRiygxwC1pqEkehZYbTsDRh+Ao12cUydR
H762wDwQaxPU1qVKWbcospJMT3TI1mXHZhs/6sDG4FHCIS9n3TprY9Sugc44xkMP6yl1IPGHwBmm
oxb/buXM5iyL9fD5tASy3vP40QHobI4SlgUW2x040hEzFEw2x77O49cmG0RVViG2i6lmoCUtAH6o
NRmxIicjRtmIyoXb3uSecQy3yWiHHphDoVuwC0e72lf34Cj8V6B/vLeQxFoG4Jp4A1HLTFoI39Rq
QhoX0cermdAntJEX2N+iT2C9C8BQqqLMSvSg6ZJZ2OZdYKLBAEdTAF5pD10HdQYdNcHQyU7FQfgX
8QrPD0tHLZIAWWgP6OKuAvhgqD9QOWDBPvQCoLYCXunjdikcboeZBCTqaxqI9yKG1KE2jLh/vqEN
wEdyF8j5qZ7j45Kq/jSCHDXSXwKt3YWTxXtoMTz8zB51eoY4aBvoT+QnSBe1HkCvAIy5w4us2CBP
mZ0FkhfCK5eAlXFmidQ2xhskDVoC9GO9gCqpYM2Nic8YbOS3nHRs3FpzyPU2+yQxag6B1yV2duIR
4vFMUxeQEYJvH9wtpPcbByBkFK9DU9xKVfRo5UkCJtHudgw7jsAI4xo6Wy91DU1FUg5J2xUnwdoL
2jGYboaQF0hJLkefHBBGQLMRwxW4iqhcbxiCzozMMUUgbZ/BY7VdNjF4s1IXUkkOJ7rxbFGJnlFN
E6SV+wTRLfoLNd2Dsglv/zOjxjuhjJgNPunPdZGQsMrEzKkSB2jzJR+NFSDjvOhoFLhZJy+DNHvm
9LYkfUMagZU7n9klnrOyG6niIkZ6luE5u6CcNM6oQC43ACaIrvYkgmsg4NHbMk/JaqVUMF0sDQrZ
eZ6dInM3dQ/W8NYnHPJ4tglcEiba2pd9yzIAHFUv2+SUzYlv6alrZlAlE3reYSQfhTqMkAeTwemM
GKZcNFOkQlDapJVxQE5q4Fnvli/ZwS7/katedhO/iluuxBTToiFiLgZ8mmioUJuH+XzLjAMck8Fv
oIVEFDCXG7AUoYTTHfiVAMZGYtpZQtkPeGyEaTputmMYV9b/kXZly3HjyvKLGMF9eeXWi1rWYkuy
+cKQZJv7voJffxOac0dsNE9jxudZEaoGWCgUqrIyyfyaaN8gT2JHiksULih6Y1GAICgyxImwLBTC
zn2wIaXY5kNFCUSAxX4VdSeE3BIVjJRuRzq8yDvZH3R3zIfDnDpqfCZEUSEZydw/czyqRRYim8Bl
4Ipefz+f2js6+D86ESRobz5aKHcJxCrFY7nLvRgqWjyNIrp3134Ds7dxP0ZZXIRDkKQpAH/aEA2P
yLBrcOjWk/DayFp8H+XjeBiJ9KDXZfzvAQzrPfgYeF+d/ErvjSxK2y6I+schB82C8jDVYCI30Hlc
Oud6LN10pM8NZ2cXlHApx0KS5tcyFu77xQzBKK2jeiVg/up/s8QE7TJVgUNHYhUU5X2Te1r1TrTd
/2aC+vNq5+JKnxWiWFPQdP44/G6HkzF/v25iI2E5+zhMWO6gRtG0qdoGZvm7GR5KXj69+T1AfoEe
F+g+LgbsJC2NzEJFfjAKwdLcQe7Zawyeh29dLsD0fVphViGbkzjJi6QE+XfixPcCpGAxCflY/u5O
0Jw4NPvrm7a1KPBpoKsFGBtySyY3qOaoNcfJaoMxF7202Rfj7FuE8/E3MitMAdBoj1EAtLOZJGfp
jRiv0qwLpjiSvKSqv6Q6eSBE8bU5eSzCVjnIUvfr+sq23o9nVpmABTh5kWdaXX70JdTn2Jnf6pvc
Vr+POyBbeW07ugY2NK3XyISmkNLwNYLZBrP8LMhQwjbNY7T8lmpUSOPavb42lZ5I1hpEuE0NunS4
bVhIQt9LYjSMZRmo0NSd89NEgNXtRydvJ5sMsa1aXiGhdNig3AD5VvAiRR3g2DXqiyBBk3PZ7nrT
zUgL6gSvmw+WTNyhQ9msPGVjf7BC6Ygxz91QPHXWbZS9o8K8t3okVgRK4+0NMd/z9NsYfRfGd6ta
vDIqvDJNbDH9nvULb7GctTLfETCgokejsAnALW5H0ndN5InebzWwAdpFXgKADuZj2O2smjGEntE8
v6q76su0o0BCZTedStTRePcoPb/sl1ubYlbTT1bfhnk7BqUGVXr1pSxmTjTfwkaerYZxxbzKJ7xe
kIFMTo1pf7D1u8ktxWICowhEDp5PXOzI5qqAfQbVFuZ2L7RfR4JeZ7OYaUC6wdyBi0v0qt5ovetu
v/mdqJol5sA09HPZVnw8GJpc6GqBNzfF80l7Ko5Bp2HyI7eNurUkHXxiKsi9QcnIvpryQszlXjH6
j/CR/jA+6rvN97+QIng7vfAiyGboX1tkruFEzTJIzst6oGd2M7kgdcbrV3DEBpqPjZ/4ww2vg7QV
/UGNJYP6TsdAn8g4Y52oHRDPpAuy+Q2Cb7tFG52mLTgHeIsHyEKVUKFwJhGZP3v5Q7wGWrZtipJ5
exIfIsgsZuABAiHXUQNDIwaHQxc07YqjRh6BPAgK2LwGxOZKMeCD4w3vBMkmjuUq/xDkaMHYgaIE
YXYsM80eDESr6Md1/9x4kFp0lEhBjgBLrMtMxTSNmVBmQSuDY3na6Qtw+dOdFu6v29m6a9Z2GEeZ
9bBItHIEzbH11kqTXeZPA9RqzFj0tG7gHDp56yCgIINTp2H87EJtRCr1qSmTuAvMcBKPgtTNdl4m
yl6MSOIYRtP/XKRceqlidToozVzYiwlSPAksSOB3KyJX6bsfaZvnrhJr888mXcS7xtLzXR/qot1N
ZuhMWY+Wm5QJ1WPfosCULLPqZoZYcTLqy32j5TODkiOgMYxqyLkTIMURzVoWgB3KRGTtxPhqtpDZ
aQwPGOHvEiaSr3+nDW64M4Nsh7bXR7nJGrxXNLs9RXvw8va2eQj9haS2mg5OW2M4uPfAfOcL6a6N
lUN6ywMTXjrl+W9gMjxBn6tCm2Y1iMbMh2DNTRJW3/pQvRdrLiSZs8EfKdnqlOWZ3svFgDafMhtu
oVbfqql/LKX5YYkhFCVXycjZ4U2DmEfWQfGIu5stF4qZmfcWGUiQD+apxShMbH5TF4jVSuDe5yFr
L2MIdhJdNwwAAJV5Ae3GfoVaTnPlXG1/lX29l7MicUZV5BzvzczVhPQHKOioXgIbR2JgsiJNJi3i
ZbgzUb8WHCmyGyoFZyu/EpWLGd5qU1lri0xEUec0TUgGspeG7PWd5tOcAUrqOQaEoa9X/Zxvpz33
qXO5n6i8gNpcwmk0KK/f+XGUYbBudBilQpwdyMPmEzTVvcnPJsxNSV567G4SiRMDNrMjzFxTMJiu
QtyMsaqryjyEA4Aanae9Q4kCU7yxPd6MTvxF9Iv7yg170HjxbtrN1GVtlkbZ1dHozWzpBGkcAvFI
i4bwVDf0KZFu4vMowzYD9mqFdN9XpqIEj+AWM2OBPLuK+DqZXILXy2NHv9znHjKlcpCQgmwK4jtB
ntjfqSxD+yOp0bGV9uN+8tvXSnW0Z3kfGjYPjsVbG/1lq7X1Ehgg5RSEc4L+pgrQTco5dzj3QzE5
kWyCAsEg5RSIuXYjdOPXpC1OVaYcdBU0nphRiczlYbGUd6PvniYkuRwH5a2QuaR0QcHlVJImKIqv
JHnX4t+cS+nyQjj7eGzpMCvGtFJiHDvrK/VEyAlHqPa6qkt8Ap+keG9xb84n3stn+7j/7TQsJjKp
tFpZJqkJeuONTHvZeu14olc8E0wYa9JcH4mBQ5ZnwGJUv8zhYBBODXA7On86v84EEGMyWm0c8YH+
6ksDPaDatIsbgYmevPEa0xLnrOlM4JBEgRRaj881OaFmxwBZAsSKtnQN8HpZAbs+Sh9si5mbcYU1
OL7I8o33+SygCoEbb2qelwwUluSd44ybFiDUSXkiUB9iu6ixbsSzKZS4U0G4IbnTU3gwnOIEn3Qw
zOQK9zzWgS2DqJigS4znviQrzPGqUiEfdDyQA62/aauXsRDs60va8kFL1RUQz4ApBWpU5xFKjqJG
R4Rqg1bE27QqbqV62nVZvbtuZusU02oFOuwY/bp4cYd6rDby2DSB0kc/5bhy0nr0FqU4ZkrKwUZs
rggpMx1vtiiR4PmKkrxrm7CT2qBSjmL8LHS+zAP9bb59aVr+HxssJC7PiRUVLXZNufsL0hTe1/sS
7JYypJMif+H0Dje9YGWOSYoxNK3GzULzRrE8DGjd9ZPpXv9AnF3TmFgkE9KLUy42QaaDEFV604bE
iZOf141s3lbAIGAyVKVKRWxzq4kbXENA1wXG1/KbjIFUSo5TP6sn/ljJ5oLA10E5END+YRVZ4wXj
uMYijq9z2Qk3qZHE7qim4HEkac9pRl4691mmzXoD2LZImYU9EmCwH0Rkn8+ZLeqdrXYy57RuON65
KcYTUiMdjUJAiNNsHcAz3ameSiBHXosBExelN+11nhbGxgUCk5S/zJBkSPmy32wEA8JkRFWJDNRo
ob6s7AVvdFr5COIfqifIccTLC+TcHN3sVcokVmZJqrQjgTouutOa2W9rSb8Po9LaVVKD+y7hgfQv
T9e5RSZJazJwEdchLELF96mNo5c2lTlZ0saL5dwGk6blcyPWszJO2ETRiQHY3RU7NOQoO0BtU8Xs
sLD/IIk/N8pEQiSceMzGYPqkVz/oszFbUe4NKD7zk/j/skCNgn0wVAXysvPPZg5y2XUmSvy9mzUw
R8tkEaQhvs2OaTf30Azlzx5tu4qJIUcRVaxLujSzaFWiifNrM6Snpmv8qFJdPK39xEydQuS1Uy8j
Ct3OT3NMiIyWsFjUuCdBUUueDOrqVLVFI+a4yrY3flphLuTcUPNUjxoSCJGCRsioTf13SO3wiGJ4
ZujfV8dsTkhbZCoWs4xd6VqlcEykcPqjcLXaMsYr6iQqUAUpSryZm9cFVNAKREuQfA7udEKJpQeu
9I1zxdCvcN6xOP9KTPzIIo0QoYNJyv8xPOIB5MkH6SieADO45ZJQ8awxsWMOpzgOs5Iyc0JAy+nA
iD/eqG51AKHDLQ/ytfnNIM5AdSGAUmSxGko9CG0ngtJOihu/EhALG+nrn2zfpw12HrvO1Iwk1Ue0
b56hTbKr98WBzg+B09HhRqjN7UN3BEBBGThI9pI28joWhRlNTw005SJoyhdUVMCOucv3ZM9FotOj
c+EaK2tMEE6AK6uqqqO1FMVPSwAEoT9xoI2m8aGf/8F81GbEWBlkAnBWxeMyCUIXtN13q+odqb6J
Rt680pZXyEAo4YaWZXS0GIeXSZyhPlSSQNfS2rG0yZ3Bm2df9wv6S9mtA3ED6HoVVcGgIJN3mMoE
wVBTb4OmTmwhHh1xhFtooOqSn4kB/k+Sem2v+detbuYea7PUf9ZRqm/KplpiequUhw7Dc8nte3Uy
IWef77gFvi33gCwJoFA0scfk/LkxWZglRRnBda7uMGKyT32teVHd8I4WGOTupoJffuOsb/PbrUzS
v6/WB55IIihj2wfLuwrZ8MSbX/o9lUUVduop88Mvf3TiwPRB2z0YFgIpwbnFqQ3bEEx2S6DeQuN4
r+xh7zRjWq//JzP6m1u6ssasT5HLfErmhMZ/4V1KvBrDz065T1/zzo41YDqJ5FicTd3c05VN5s4J
x04kqRnhAugzKHGluuBXMpk4Vj6aIRcnAoQ+sgzRS5QXmY2sSI3nRIq2tbDXj3SqZdxLO4yz7AZO
fZ2e3wtDKDfg2FFOB7a83sNRTSmuSdCYeuX0mSY5ZiFAL26EgmI4Cv8a4otYvDLHHDkBo4+QgytI
MIgJHppKehtmmAGBigXn1bQxZ0nJIhRdBZM6ygLsw8LKll5bRGDuxd0I3qwIhIkgIsuguU0LzZgK
Spz2oX7i9UU2HqGwi4IKimIYDgI57PkRSIzWUPDxaFs+2VtvUYZ6mHIb5s50iI+5xIlhW59vbY25
dLoe46RlBWuJVNrK8lMntS03ow3ZKk6M3oyWGOGGkAs41QG+Z66bvJtI0spotIpH4gFhI4O6GNPG
hMrz7FQRZGs8i1vnG1pO6JHjiU2rYudbKatVqvXLUFJ5k/4k04q6DbJBDLJhjiH1IKjicSLm1pW6
ssi+tWc9G9vUqDI4DXQTvfZreMiQUPZHa5fuW0e4L144FqnDs+dvbZG5+rTIFKxuUCgcoJRdA1gk
bKvl5ARpytS5mf/vm//wz89NZUsxhh6HIO8DA0+/vETjrRneidMzZ1G8bWSi16DGGXKhug3Cp95X
wbuhuJGHY27ed7nTJXa6j4+GW/KqjZuHwZJBEyMh3btQCW5nwVTEcUJtbpgPXeVXkrZXKwEPN17Z
e+ttqKwsMTfPAmkBkKUuSyDE6LrYkqv+oume5Vi3wwRCrcmtMMU9meDU4t6xm6diZZu5gYw01sex
QLI0OWrsaD4qJk7iqHft819irLzx2K2PicI2msoiGIZktq2cilPdRc2UB313iDPJ1fJ3K/z386oA
b6+M0E+7SlUqXa5A4NhnQVQcenWXxDdiy6ncbla3VAlaeyAvUWSLLeCTopOqNC6yjwS9ADNL8ks/
qXb7THVXjJ8R52hvZQpQ1gG+H+oDgMAzJ3uqilpsOjELsvqmm34sgAReP2abH2ZlgIaW1Z4BqqHm
gtRmgdAdy+jUzV+Fmefo9Eey4Um1UFvXsQxA65lFWGa44LBB+yh6hWCYO1WOPAEyiUeNbOtvZuxf
X9JmoQfIGiCj4G54bTDOPZu1XoUEKXlF32yjbDfHKnIwDN7bQjDnth7axI7ueGXBzVt7bZfxP5zm
1iQd7FI28PAZoMfH6KQcSw9FBF5LetMRNQXk7QDUAX7FQm/AV4oMkliYJvM/pODqO+ERzNkeWLvi
feGTF57U3ZanrAyy0JtSXrJhGPMxMKrv8pQ6efWmZxbHHTcTBFCRQAgUU44g0GC+nYJ7pZibKg3i
gzI4EPDb02IMQU2Sijnd87rfW49GqNlB4QVnC9V2JtESYtTlFAmkOYVW2WkGyuNYuivyxFNq4Cdq
xa31eL8IvPGjzWVC6QPQTogPQfGDsSumTVJZixaDSmMEPs+XEH/D/fKbiqvyWfi3oggIo9FCozz1
qJSfH/IiA24KeWYcZNFtrio2kbM/+W70XQqxWKjM4JF/bqLrhliJc5iY78IH85gdQS27rzFi6OZe
whet2wopFIsuA9iPA86yjAtjGBNz0RPkkTXGODCCV3vm3eyJ38ied663HH9l64JrPALebISGazBC
QqdtegfvVqeNuQV4GmrZMLm2w3ylnhhCJ3bIjeUdhkOzfXQEvbKtIVT9I4KVjUQHsgUQRsdDVAHy
nUmMzXbI01IZESVb042s1MkSA/TU5k0nPf37gIwrE4HfAOc3NMuZQ920ylKNlhB9yMyovzF47gqQ
cq0JshxhR+lseYW0rcWpIN9RTaBLDERIxh17tQP4MqmCJgwdDQCsprfT7mdUcV6+W2FYWhti7s98
ykgaV2UUlN/R7zrS8VrjUf6W2xrifrn7g0bQmTkmKQ6TTMiJrEaB2j5rkW6bU8o7yRupIR2yEzUd
TMCX7F6aqSy6EmYRHYT7XUR4S/SjH/dAy2lHxZPIDn0g3ufawJDRuVPZFKkjwjLjIWLXNFWjG8KP
ydF3U4PeTLMDgnV2upPmZH5z6B2yj3ccv9yIImdWmQt7HKYwE00SgWTf3FGBtHCvHSO0uviDdltJ
CeXYgiIbpTG7qJF0ZW/Oegk25/ZduMNlo6MeUyDnnr6jbdgdWofPfL8R9iVcLcBog0gJAnfMCc9b
KORquRQHWpW6Q6k4A0+obwNLA0Tl3yZklntBKZJENcsErOlf628RBDs7O4eIjWr3v+Xv6SP6Xvct
hkKHzuG5zMbNjbRVxmaCsxpj2My8plCmIFGniyPH9kBrhJQqgPL7cHxkK5KYEmQtoRUCWx9J3ypB
7jQlkWarMYMU+MId9CWD5IHebYhcDwkASu1tBcQhD9q1GVfWZpm4YprChAe4mFCpOy95NPaVA44J
GljSx3EX3QEPz1ko/Y/M9YNJVODRIdyBYRCLOYKlJsSKnJkxsldMW9EDKBpedFp+R0jTk69N7XEM
bgUaOh6NnASys9ApPI/RltarxlJ9GNQB4UScQaXVUe3pRHfUwkufZ5EugVmijJcG7CFrwJlgbgW9
NZJJHIoIvZwag8uKK0ChTvOSw+i1dnoDtvEX3oekec81k+x3TEJhaGqM7886ZmrbX0N6L5TSvuud
TJ/86zu64aoyABC4ICwZIAj2Cwod+INbAfzVUXqoiswOExFTc26l/HtEJfYO96eEojLwvmz21Uzt
JI8GLr1ozO18udU13qnbiMxrC2zO1SaRMIlG3r+So+LXPgZpdovzF3aJ+5LasoU6DOIIsGV4TzF+
OOG5oYDyI/rAICR78JX5hkcxCJDP5tw4l0EL9QnJonkrqmcXgPdcro00nSEIhEfbERQnEMeN9zJf
eOjS0c/ssCVIKNYAV1tArxUT+gcJ7P1uf5BVu2rs8mXyi9FevKxx+enJxrsGhhFBgNNTUD1jC+Yi
WomqkIKsvUWzmYJh0Wzeh351KL3E//cv0nNjzPVdR5UOvWzQ9ZVpf0CZ1x/baSfF6sP1Y7WRnJzb
Yd42k1BYg5IRcK25oHFGPYG+12LRbhTbRKaQ4JGD1pSLFFPROSFr02FW+8mU5qsoxSyvCSRH+qG1
Pu6VXXP4Bw5zGYvPl8icgQFj8YVVCwOCv36kqQnNzyWcOdUX97mjfbu+pZeZyZk59vLWrHEi3aQP
wdDcx9X9RHhcQpsG0LcBlRAkNS9wCIMiJDMEiEZkBz0ivbEfIFGQ2oYjHSc3ey8ysJlwgcU05TiP
9VjVp1F2VVU0pWUj4WOZyCChKxb+xAMYn8sle4ET6rcP2soWc5UVZqpaWQ3KuuG4+JQhGjptvraj
HNH8+sFGmofJGbCoUqg+ZL3YTmIjFIbZ6NCIp1xQyOVu1GeI795bjnw3/ianfmehY7SP+LI1G9/x
zDD9+yr7qucxTNEyouAV0RleITj58J/PiHejIwNXeM+7sTdi55lJ+veVyTBd+iwXsgWDjb2bZoab
mNkhGv69CsT5lrLBqy1SeeqhXqurx8F8blHnv37GeOtgolaDNaj1lJNAIfcTOMqLXRkdrpvYeNTQ
RVB6MEB+UHxnvHDImlFR2mUMkmdSIN5PX0jljBjJQ7/etBfdLg2n/sWFNF3e2Odm2aRKimZVi0Qa
rYS7+dDsoifrKf5CURBS6Vxf42VSBVvAtaMPDPQKZCDO3SExJ7CEAXiMCnxo68PdPD+WVWiXyR/U
f2CJTsKZSEZgjYnBxoDJQgnvRNS0qNApeaK9ILqPwz2kZHmfbtM9Pq2xwSqspiFRmhG4DpAUEFv9
Ldi0+9SCTsKykwMl2Z0bG9UTXjlt80ivDDMbqody3oh5BTBQ/RZ1s98mGSc48pbGuEc+DHJoCgsJ
6vQkLSej+JW0L9e9gmeC3qerIDGXy6CKbQoIwqR+VWPpRka3qVV57G08M0z4i0lVdpUqw4wK1dTp
YDWZ3alP19dCcwjm2lr7HftssMpeJ2EL9EZYT6Hdm8OeaJYb9/o+VfKbOsseRknkSQ1uPHCpt5uQ
2kWVDtkwXfpqB4dhAumXEJMAjC8lZDhLaKd2mgMqvIfFa3eKwKdSo9/9cqGfJpmQG88Q2K70DLjt
XfGldLMHcfSEXxTJER/b6Mi7SLhLZCLwnEhTpS3KHKgP8m8VD2oLhRHjAQca5axpz2vqbjvL5/KY
XFHX6iape30OpOZW6TCH1jx3c8i5VbiLYqJUPMzQENWgXtR50R7jx8sbzTzq3+OzjBRgFrh88dvx
4u9lsU9BtVOtBsxTOAPD21A9GX/Cpo6kBnVNBR5JSYCZ75SMfYnuZTsH5Sm+VyEU3oJbFoUIz7Rl
t3zobzH68YMXBrcyOKRSaADhajHQnWHiIDjikXUP6Kclz5Tl/6MD5Id3tAPEHzXZQDLRxO3TGhMT
49Eso6no5yB7jhe/eqWqOym4UucH8j644zPaa5rNV6XY+ngAoIEHX8RpvxBx7Lu+GJYoGwNF/Com
rwC+X49dm+64MmAwZcBhBGWuoQ8zEkQB5IGZl+BlC5lUZWftujvxRX7kGNwKImuDzGdre6VeDBWk
2FScAbKUuDOj2xqilOUx31m8Oghn/wzmsxWo1CvxAsBn78bfyGsXUE7s7DRhsOVb75S7JbW5z5it
FUIXGXhBaCTjuzHHQagMZbIauMroQ57yYw5EvmtQoaYUkLwG7OYxWFtjolZitgTpFY4B5dSt7/Gs
AANedlB9/cZyc04ytxUi18aY4DUMkLgGx98cJOq3WHkKC9Gexp/XPYRuD3vLAAppfQhqgR6RSQ2W
xqgwChIvQNP9CLObIgZj4fQCjT6l4lzc23u3MkW9Z3WHJqkiZJCxpl+KOJi8F96Kp+gEEltXjG3y
9kcha7005s7WJDzHyloaAMlKv80uHrqpXcfIUMsvvdPeGjxSRt5WMhd2N5tSHYp4/Q1zdCgwkllW
xJ4NdOqX/VQ8XP9um76B9iQmQE3cBWwZkIhDXhQ6xLO18MkwH4z8pVA4H4xjgr3KMmMuy9GCXLye
fxWbJ2m5k3kdGZ4JJjxFg6Y3JAWorE9ee4UAOdG5s/pyfavoMblw8c+tUpioRMoiVeekXjA0MGgP
mWFAKbephWMtjIsnVaFsG5GVuyRpKjdauPP29ARdmlcxNanqgBOx9/UCfJY4lXg6qzsagofdvI9u
R1BTg+/oxvrBy6s27xh0yv+2x4SodjTkrBbh9jREqY7iSna1S3azU9vkIN5wn7ebbr+yx0QpUyNi
uYAGE8d6iXaiV+KOMR7BdFM44j3GrKhwFZqwy+ykT7ykddt//n+tF2TqKlHA/6LBtqH8UrMvIwni
+vG692zdaUADoJwEYTNM2TIBEmQahZHl6IQu4YMevnaE8/83qxK0OQYtZ3TtAHA4D4vGUOth1ws0
n6MkxvOLgWG/1AWzjCe7+ksOPRDHGjlXy7aXrKwywaqc8WtAEjIH6WnxF4rBTX2qr1xSYXMM3nPH
UKnbXRyDlUHqRqvoPytZAXEjZOLyEj9OqnWazOY906E3ApR6KqZf+jr59/BHHC6w0OsaMg/00phv
J0LfQZt11FXTE1VuNFAMDH8IT8pR9el0hvLjuqv8l039tMfccHphxR3RM2zqAcQ9qh1nTuaMRxHE
5VNs5xEoqQveGmmIvNzXT5uM+2jNoMpzhVuV8vJCgPO2vqHTJ/VR3PPIQv+Lq37aYpxmsrJUVXqE
Ftrnih3yK9GxQFr0Ce3xtq+c8AvvhG+1M86+IeM3SiUuoVjkczA9pLI96IAiLPvYLwxvUmzrVvUL
vzW9RuQ/wDcDG4rxeAtgJuVCe1mudLAojpj2zU+jCwxE+03onOY2u8U7xDF2/RdhcGNA5MEW5HEc
aTPoAEOLwhouDKDUzg/LUACnIMkxLSRr7+Gu8Bqnf2m95TdBxRyJ7S331tiMpCuLzK2h50qzJNKA
1P29MNzeQpWD0g+a91AdTRSKYG9+6jcRN8fdfOqhj//3Upnro1Vao8zoUiXLNn+XIKws/QTDzVhu
XHrENfGBy8bOuZCM7dP6aZllc9bKMCFiDMtgVKns5jF3q4+OPjgN/tLX5voy57OyHf0wU5QlyZAh
yhjQWdzCk3o726l2/qpgHDTxtZTvxZvpx2qVTPaTmJC6qXoNSum3+UdXjrKb9sflOHv/ZEJt89Cs
zDEhV5CtuW3kfAlyOTuVhgb64hjCa60l20RcMKS24xwV+vvZ+EfpK3FQMaWDVvX5UUmEfDJTi1C5
Q9ERvRwKO/KByg8Cd+LzXptbp2RljE2Jx8ocFj1GtyUrfw3xvi+/qCYPf77lJGsbTE6cL0thVgIG
CjXbBdOPU7qJtwNI6UMxWrjnbeDmkoAphjCEAqwju39ZH8dxGqOOH8ev1vIYaY999nz9G235hPpp
gt01iYC/pB2QQumRFFSZeB+O+m3ek4NaKwchlmZecsMzyGzh3JpRUxJQdesPAAflP2hjv78pngAm
rvc5RlX0CsQyTWyHqcNXNt70yNVymROHXKafNAM7GgaTB0z4jYUcoMQRz3y+kht17wv3Xxljzhux
0jYdTfTNBit04rAHAnJQ3FDKvo1j/gWItxOOjFtbgGNd/6ibgRsoM4BQgA9E/4d+hFVCp83CMmlC
1gdDa8cH65vy15Xhl6Id+rPhaFAJVDxy03DD6OYGrywzd5WcG2IzVhU2+FbyKenNaNde+oUCjyG8
4/6P62QCjAzW0ljX4UyaDa85zifrJUSAwfvt93AA1swfbB6OYjPR+txbDKkye5t1Jmae0G4oQu+v
i7hwNMNv31pvcpGsx+gk8+bythL0tU3m0MhFqhsg/yBBpXZfpDLC6UjML4rU4IiqeIkoOtAkBhfJ
t3lW//6YINc/X+rQ9EDZ9iByyaQfDcZd2kZwDGGyhegBgnN/klhZGNbQAeVD+ZxNrLQKtVArBxBB
kChBwjMIEux+rz2Ig51+gbTYHdhoHzgOtBFhATUFw4SqYqDzQoBkbpqwFztzwkBRd1SPoCdN3flm
+FGcZq89zk/tY73jggc3zsiZUTZVn7VSWlR9CshHFaB0i9tk17myjwEH/w9EztEXWC2RiQVKYmVS
NIEsW/s6tbZg2bS2DUmswW7aD5v/oM5B/ZGJfGc2mSgw6dGAgo66BDFm7U+1D1mzLz041Q/an+mZ
na+QiQKiXjcNyZQJ0Q7KVNNuvNFd8i61UBsqMLLKKzRzfIbtdydFXSZVaJJABFHCFKYP0Rg/F6Hi
X/fNjdtjvYcWc+YhRGd0NemXYLbGZylq7kt1OOqDfErb5Ukm0V2pmz/FmEuyyfFOizn0dYhGyASl
C/Qal48Inr4IT+KHDnDoLF+vL3Kr8Hy2SuaOFFSrRpmb5h84DfOp9E0MFf2c3o1dBbAT4dE+b0Q0
GTzTeKApJlVIZFxFyQYrG1SBBG1v+Wq5iMDaIbPPliVB4bGR7GloXjhLpEu4OAyfNll/iUwyTE01
96g8UPIEvQFLjwomFgvk+KSEFA8Xh8qzyLjOME+qUM7owwv76pU2BDHOV2ACCFNNmH1Lf/FOxNZz
bb2trM9IOtELPcJXxGj87AqoWAHi/lN8l5zWplrc1RtnTzcS8TODjNtkCVFrs4DBzlOPtHcWeUqB
qUzKb9PazVfLXX5wTG5vKiQHMJyG6TeNiaO9qsWpHtKS+235DSHtAe9DkGFCIRvUHvnuT179WOKn
PSaGtpCLG0CLD9QV9H9bW3b6+9StnjKng8xfbpvvkreAf3qX8fx1e28/DTNnhEijMmURXsIUeRvu
YifzKkd5pBS0OCk4lbwyNccgy3pr1s0MPj68qhphPDakfWnr6JHz9Xg2mCMhNeMg9wvyUspJR2/A
8WW5ofUxa0cOUB33M56LbmA4199PZ+JolleCSlR8P8qw09mg89lpO92vdzymrK1s/8wScxiIWmLo
LsMN34SeiBmW5IaWS8QJyneqrUzu4jV+/2S5PO2g/3Ls//YUlv9WHdUl6kHaRqs0eA2jTg1NDB1y
kBZExoQDN/XePoIGEkSKsLhA+kypZIzzUiCSnrpn1Rm/xo0HUYPO7Z+j7/WtWnu8U7h512MQ9f8t
MqmaMctIuxVARkbjKUx/k3Kwq153rjsnzwgTWSLFzCVJwLIs+Rm4wL7LbG08XLexVasFPATxxIR2
56VURN2EarbMeCr1wMnZ2RcBxdrowXTFuwUIAMUpj7HHvRfo9lxcfSujTAwL55jIjQWj6s48imBJ
Qf8JCiN34t3gUham6U1Eb175yVnr5mFfmWUiWBKTvEL9kPI+Ya2LK77qqp1EUCqVdqMJJDoaXq1q
8+LY9nn42y5mzs/fS2jQJ+JcNFSXpgTC/zCgNjT80G7jL8KufhBcrtDt9YXipXZuUEobpQhFgh6t
v/hRYWfeIqGEqB4wEEt81W93mXrgvbo33XW1SiawQY2OpDIkV4MG6NXWuCUKJs5NnvAT/UaXrqP+
hTNSIGd9vjQjW4a4zvD2VHfhMYEWB9USwlzV/rqvfNR1r9lhTngtNVLUEZBOUwpFwY6dHq222k1T
v8C1Dg1m2bO8xjUru/TyDBwQN0XxkNSuidnVP/PbzzUzgcBUZwRyCYFAs2ccjxZ16M5BHVqubQsa
Mt+F3B6fqHjq9T3YvkDAzCYCogOIFdtHLXq9TME7SrVQJi/8PU9+6oIfx3qlKSNYnmcAh0XaI5sM
jultX/q0TB18VahKh2pq6hgEXHJ5E08RWG9fRYXDvcWzwXhSPExtr87ojI3G5BQWcIVF7w8jN0Hc
Dnafa2E8qbIijCXLKLrFlU2c7lU7kcaW4CZ7+rpfPPWkv0nP+QPPhf9L2Pk0zLhNHFqyXAuYBVPu
aPKt7CHa6gzfaSZMO2C8isIHoPbyyHzaY6N6GWZdNOCjUaRcf8j9XgROrhoc4v/qdqabHES/8ske
aZVbebM/o2ENDje8xD2O424mBBoagICQACXFcnxI8UhEXUdWRyspMoRjv5r3I/TTJSdJ7fAt4muF
0OB2sfaVReYjE0NTW0s16TWqCX6NEB/70U4VfBwUFwrqvBVuOu/KHvNtUdmQq2xBFtl5Jrq6XuwY
1T4X3epXsisBz+pkZ9LpIP0ftFMAtqSqvBY4WMEYdH4yQ0E1Cw2AuqDRbqbaVwWQO4Gr5U8+4MoK
c/7RdBsnSUaUN2/rb/194tH8IMdAtOQoT/9gGHrr81F2QcgZYEzzUjmuydUBVXOAUiCwgW61Hd/l
N8VB8WLP4l6Um3F1bY3+mlV0G1txrkFw0wfm/5H2Jct148CyX8QIzsOW05l0NEuWtGHIsg1wAEiC
JDh8/U0q3m0f0wzTz7cXvVG3SgALhUJVVmbuY97PDPITem4BAQefDDrIOAfekeFBtXVDr0YE4IxA
DuziNvlteFJPi0poFph6kYgcEBHCOhi+kB1GUUE+T242vXTOM5an4tLe4lToKhFFroPaMwdPyzOS
LXZmgfcmQdXuk9jaymVXv+LF8haHgmiVljAdWiIIOXh5aLglaSxO+cGOxTbt8VqSdbm4RbhzOtE7
BQexrbqbXshe2+fn4T4N2siM52LKZoxZO/JguUTXBnyNM4DwV68hEIkEkSJ630y7KYuvHnhU9Kc/
n7stE4tjlzZK22vt2L6lTPelUvrK+CTK9z8bWeuUoMz2cyHzX3Hh/gIi4wW3s9kLrY8ZlILRSfk1
iW2MMlpP4Ggsgq0n4tq3mrmVwUcz6/Qux8igYoPaTY4MvM2dWPbkqnK2JmlWl3VpY3Gq2xTkueqg
wwZ4bO2Ax0yPqy/OE5YlfS2iR9Pxhzb8h828tLr0CpCruaOKipeFXl6y02sgB417OoJ9snqfmUb6
r934fzW68BNXy4pMoxqWGuIhNWAKOwfwBOraA2r58k6A/3ULWP1Jg7GMJYDzARsGaB+wJ4vDbSYk
U2qI0312ENl+OFUYoQcz018Ivq7bgqeAPxQNp9/KwYU5UlHY3awX1EfjtYYJFNDTXBkRh8znFhps
/kK/LQwsrDNH3grlcjE2itGA+QlVWfC2gCgx70Lt3jk3B36n3P7FmNLqYbgwuPh6Wkkt1rToPw+G
Ac6/6oa09u2GW66FYvPCxuKMd2QSusexqPn5ZINlXHNmUtSA7ksUYTcBmWtFNdCcqRbeuppp2YsH
r250HhkpWmczILM/u2j2wtbpL+bY1640KLfMoqHOCuVxyjuIX/fARCrgzeKF6Vf84GZPuUAiK86t
efDKZ9ZFtr318F0hW57ZBsGzjGn9FQ7kYsgEHkWoqqnH5NhhdjMHog2DXk+b9Yq1j3dpaRHJyjxP
WNZAvnkCkG16BF9FCEG65GGISuSyebOV7a1dO5+5JGjdZjLixddTh1QK1tKZ42fOZOu3DOVCJ2p6
jGkY4IbJBt/GILYVTNaW6bXPeWl6sdQurc1cKsOMhM5uq1iC5U2NZ9rIKthsv6xtKySQdQNDiSvE
r0C3CIN2kKkToQMlQ/RfvEi/gaOM4czJt5lEr51zEGJixgYtLUxGLSJm4bU818r5QsJoe74fnznW
hwQz9b3jp9zKJvJzy+IiJVKV1nOVEdesKa5bfuzSLbLlVQNAPBi4AdBxWXoKlEdc7hW4eFhKfTu9
lpax4RFrvghByf8sLBxCVm3L9QzXTAYt9V76NHnx6PU/REdnnsQGv5QBj1gWIlmteY2FcDWL0oyQ
xZ6PWLW3QAmT/wtrKMSTZ4p2pI6fT7df8y2dez0tk3RA4Ggfmx00oPw+bg4Dpg63fG5t9y5NLRL+
Gk/g1LPxjlLURt+DktfeqRYhfmKIzXi4ZWvh3lrXEZqPzfBZnZIH5wUgVBCeIS04Zs8gxQDMh7X+
xpdbu2ggmA7uGQ9vKBTGft1Lg3vORPupfuNtd1baNPdl1kVDMgRtLW/1HLyXhBPpy7ZC10F3NsqS
n2CXZbJwaX/hnkVXFs4o4DlTgeE8N0iv+yNHehmCofKUxPmZdAHnkXv6x3hyaXtOZC7y9q5NqcOF
M5dEm8InaZAyvz9TTLLOesi6CDXbF7vN22jtzIPJFOMcoFu0oLD7q1mhT6Ohpibu9pcRtFoJarFw
4tgLcnDckbC6ljsw/3z584derf9eWl1sdFtBP6FXveHN6yBuHdh35EcKyIjV+bPIe41qugEYEnSs
nsFQJWvAj1Hs2jxPW2tfbLnrVVxP5FC/CevDGu6NLTDJ1u+ff37xSV0CQhaPJcObK0DNqTOf/tNb
4XIj52N8YcIbG2/UnUS8qXfpvR64Nro9KEPGmFqZPvOJrP4nBDWAxT99ZhGHCmhC99JErtREYL+d
mU4h7PjGDhqaSxVAxtpG6WF9Hz2MWSCDB+poEdCB0m04HSf4aPcyeLdW/fRnd1w/9+Z/BpbcyFLm
5SBHLKiFSkR6PUOMM5CIua8typrzuJaCSnwe2ls31cbCPl9KF18vUZOu9zJSv7lvWgxynAgC5BIs
R0PQpz5oDaIikK9/XuuWycXJqyi1GRSC6jc60HAqaSC3w/h8N/wWRi+2c3GuGt2S5TgBGoZmeAyF
FCOc9nZYXoHsVEQzyj476qhVkzBXt26QreXNP7/Y0aGqMd+dUbwtj2NgMoz7IZjcFyd0ctCjO8oz
iTf7gau31sVyF2fQIp6TGP3n06H9JLxOgznXyI7/VHl3kNC4IJixoGW1uJQxLawKO/GqNxUVaYBw
AvUsm6Cr/LrbzQpaxVFBD2nLS2eX+O1zWjZ6/47qqb9pymc5F7kY8SiTL300K3DkQX9bPSObikEC
v3HWV/OOC2OL2IJkypDgLkE6Regu84q9dORZy6rwz8dgy8xiJy2dgnU4U6o3JRf3JSMvrartqqHc
EsFbfVeipPjf5i2S9sR2OloQS4AQXaBvIfezNJ0et5uMQHMQ/NNXWgRJ0LgWFNI9AoC3WXTJi4zd
3IreTBhWvAFsUXOlD5CGecjk1xOWdg5kYm286bSbGYg9nZSgDtNHEHBGfyHfthJKLq0tYXz5kJqs
dBQNVw1qmSB9S48kqlTfEijmf6ahIeJXpwVacb1Nf7HWSwDTKMSLAY628G5ZHO2Uiya1eix27tHO
YqiQu/mifp9ZEc2Q3mcnjEpnm1jllSD2i9XFGchUtTKyAe0ucI/6upGCxmnD/effsHCWXyws3D81
hU2dDC8JsJgEntH6tv7FELk/bb741qp9v5haHAALyli504CoSj1OVzXSEwcsOhrgINlxs0WxtXEL
34SKu6kOClrqfUCuxWHGsudPJmoryk4HIJLEW5XvNSTt5eqWmQMIeTHLbqP9PKvlAnH2+dYkV9rR
jfluqzu4lqf8Ym2RrE9UEbX0QNdsogyO2jD5Yp/d3TzwofY+Jl16YFw/OlB9oLt1+HPAXCvA/2J7
kTgQLLXM3AJNwyde+un9XJVGF/bckXCIrABS7/vN9W646bIdiknIqdSoNyOZvJfmhxF3uzKw0Hb9
4D8ga3vtnlBIgvM+/R/XOvvZRRYBARJDUIZjP+uGVQcdQ3T0wbj27mb4FDLcm62X/VrvEEIIYDMH
xw/0bZfPME/nlNUqenmgZbpP9+N5TuMT0PCRW3lPj+WXP69w9aBg9gLANMP2UPj/dYGq2TlV6Zow
J78O+XHk/98SbyaW89/vXx6LqVQzterRTbOFn1t3JH2v+i2HnLPI32LYhY3FYWiMyZC5Da3SuY2A
Lm80QX8smrGloJwP+6+bedCWwcUJcEoOUCLHNzKhi635YGh2cerQOC8waVUFNA+9LR7U1csWGR90
cPA2R4Pt1+9EFDelMsGh64/0dk69PEjEpI9/OY0779hvO3phbeH2pCFFVVSAtPaB/snoTW+06+Zq
5v41tloYKwkYiqcu3B3Kbr/zMuZAHg9UBdJhBH0+cCyI1BHbgRzA8gkFlES9mitomBJI3v/s+utH
7cLy4jPmlWhlO4D0cr4kkh/GPgv5F/vGOs5ug8LnVp9+a6WLb4ha61TpqYoJKxXYB7Pw0wyza+mW
EtT6VXSxrsXX47Iwcq1IZ3Lq6uAAjQww2XTdhRAn2HWqP219wdXj4KHabqOnALW4xflDYB6knWKq
0zxbL1XMH2g83sxT1LoPGpfbLXjFasjyZlpqC6puv3UNIZZkuxYDv48EqALQfHX4/mfHWP1OPw0s
U01bb6XelVP7VlWvuvfsyHeu/PizifUL/MLGYs+46UlzzNX2jfzwHuyjGZHIPjRgFSR+HqgP5LZ/
xOWt+jbbrtqsxpIL2wu/72q95hiymE93/j6+o55bBmgCuQ/FfbtLHP+fOk/gYfrvky2ptAyNTbwm
6CeAeKcL6uvuLTaaQDU+B0YIigH37RkDx1vw8fWTcGF3cRKgleSo1ABATbyk1zM1pRLxfQ1MMlxz
LjP++aNu+c3884tkQcoB1WyJEZXWeC5H3NqVDPrW9v9sZT3/uljU4lEAVAe0i3KYKQbw4KTqGZL1
4ahqz0bXXZkNoH48JQ+KLY8tq+91b4I2SQ0q2JLGJVM/Nv6a9cP/89MuHhCF00qZegDN5s/tI5qK
4HBSb8Z4lgGtAn7eOvxrezwT0s/cNR5a0AtzFCMAilLMrS/3IZkAan8XW8XaOeVZXn6XJhbvFCat
UjVK3O65Cak5YXRxmTbPmVr7tttizsm89iYdQnBD+rixl2sHE7QmIDuC8tbvVKrYynzoGDqJ8+hP
eQ+IwnkI6iu8WfbeYSvTXN/Jn8YWblQNRs9SGx24lryn6XfiHsbpeWNBa86BFg6wHdAMhBjc/POL
E2HSSWkthw1YkBrwb8UHaFMwnzJrTqc9TuDWDbt64C8NLg580mUFXrNgkZwRqdkrh8SvBFuUshvO
fLe1g5vWFgfe1TF2ynk/vFHzcxadHFnAvVBGWmR/4cG/2QMnGoalMadt2YvtdGurnrQObQR9l6A7
Mp1YQHbyx0yXDWmIrWt9doDfzsGFtcVeMlTCDRQZ5569DMU3rcYd5UTZe+JjDi0unvAo8vl5a5Gr
bqnZIKUy8c9vIh62VddFYuhAUzuY7INeAggpLLKlMb+a+xk/zSyJN4xs6sEwBOCMjOv3z4G0r8r7
XI5I/OGJhKDB/5ejAOY5FI9m6czlQIWRZMJROxBgaTf1sxNzDGXPLMJACcxESX8x/LN69hDHdBvE
kuihLjKMKqeW61ZoI86iu+YRdLjHAQCrBu7ZfPsLxM5q8LqwN//88qyTIlXzGe7kvuX3ZlQ+mY/u
TYJaNJ5gX7Zu9tn3fvNNA3MpugExVcdePFtrajQ1Y6DtZqQXD3pZ0z1K1lsghXUvMfB/Qu3LwaNr
cdskDnN5Awq/t24M5o6QFvbfS7xN1CJo39VQ328OE6zv4k+Li8unyZ1SSxq0LZR9fo0Zu5vC9ZtX
/YUE4HrqNqnnVk/bxQIX+0imQsqGzNXv/kFmN8l0K8Yt1p4NG+bcNblwjFxgD4VGmzd6pXWBHmSv
5bGufVAhAoRtkx09sdB73UrGVqPXz5Ut6ygZz8ou1dAhofWjot+nxr1XUr+rt+r6q9nChZ2F209K
6Rm2AMlSgWp7swNjxueg1Fa1fcvMIvT3E+egSUS3LoOQfP3/zKj7zcbShv+Zi6AvUuFoTavNc18M
Q4rs6F33sYp0zjxtX6Br3f8ZoP+/52tJ8Ei6XCW2M/SgH5jhi9M++SZv8zfoNgVToOzKqxmW1n6f
hVAgYrjNg7seI3/aX+RAgAxpUjhJ9da79pWwpjtNxQhPnvywOFhxXb4njfpqELIfeX7NOFCIstjX
pf7yL5fDxT4s4oxmdZ2TjnBWc2cfE4yVhzrwlbflFSb8fH7Hu5stf9o6lIs446CrMFkCFnlyoNbZ
Kfa6c7exqvUg/XN3F8FFS4CiySmucohdT/GYYkIZXzikCcQBtCMIZr8n5f81oi0Vs7qEaKq0EdFS
C/TTbRVY5MWtvvx5aasrm2Gw4O6a9dPm3b0IaWBgV0TZA7WSNXvUPw+dVh3+bEFb/UAXJhauaY2W
kTscF0H1Mf6Yod/8JgmnHdSq0iuEzRgPZsffCppbRhd+mGdohbIC52GwvjP2rpUny6j9jZWthpiL
lS1cz2aTzZsG90F/ND5aiL60eyXHm0AFPPMvCupb5hZeqLcgixoIAvR8gdvANOW79jig7cRib1vn
aDWiIMWbEYcz8HARp7lqofpG0LVO0Zgn0RTX1/0OtZ2w9KBqPPPv/NOL+MLiImLD4Q0DFTF8szoL
mwTjP6AMt9///NHWHePnshYOr+itmUBrFoESl2g2TEGhPDP5/C9GnFlRDPACCFT9eqpaLRO8N+B9
FnE+et27d5LyKyqA0Z/NaLOD/ZY8Qgf0f+3MHnNxeqtBwNH5HPUDHWwl0EZ7zo/t3qZ+CiRMIHwU
h0IIp5xmsl/9fsP6uj/+tL7wkA5y6QzDlHg0dkECsdpPgDmmjcG9p4d/0blej1U/7S38o22cHIMt
+HQipLrPaTQPxrenzPFZF7BHcawCr/e3vPLzLfrbJoPiB8rDSJ7tZWNJ6DnTeAfy3a5T2LHVcBja
rG5OUpHZuc/dPkwc0u9sl0H9CWTHu8lM69OUD+NR9eryqnQLPaJEaM+ko3yvK3V3Xfez3KY3ZXEy
kWRnlFp5AKlw/2i0lrLva326y3JLCQdHMW+7woTkF8nMCBTnzaEF15FvK5kalWpBYbdSAxPOdppS
xw0HqJre5Ak1Y1cM7pU9uPSgDqXzlE1iTzj41yzcX3KSvW+onRezyuyu3DEbbxKSTIcEjPN+XtAs
dmvUMbWWi0hp3Q+bDTkeeE2RPiktwrjjdXeyztS9yj3wIuSqfvCmSsSePoCVweWY9M7GJvwXj/v5
KZY9uLxlQwNFIPEJnZg5M3sztO5kNDePsu9yS2hr1eEsYKEhewvyzCU2SdQmLYSDL1/1mt+2hu/I
jRO8mgxfWFjcILUqKXUYklQgrQ8/mV22cqT1+s6FncXV4ba1QXsDuUQN3qhjhbH8dj/e0OeZKm67
tLl+5f805y4eShS049BYaedhHnBzjhGPNeBbmO8FTgJyQ+EnJ3o0XvstFdiN7Vwqo41uqbUJxXYW
h3k7Z8AQ3aunLTrVDb9wF2F3aCBd05ccw79tf+hL7yoxNym/V++piy1cBNdSJGgzCgB5m6h8RysR
FCDXnxLPFIWdmT6pOP/biCoKO46jzYIFSAoXt6PjDN6ozoirKuyATuJhvYN2TQ441DTzJYN6xPv2
T2f6p8lFeujZQNKYNW4R9Zjuk/7AnsR+CCbgxQMgyrLTZmFi/ev9NLhIDUsGeKhBscYGpU7kNmiW
QjDnyga/OVg6Au+wVeJZL75c7OrilEMYAuorKi6uNnR3BkjGwHk5jz7OfUW7AfXW5njbnGD8fmf9
XOPivDftmIqONM1ba/cIj0pW3KBML44jEgaQDGTDsTQ87wrAovo5cwoRq2Y6HFpTbTbHMFfzSNuc
R5gcSAMsz+RQUJdaBeQb0OA41HdIEiAxPL/D3Ximw95K/FfxbVAh/c/e4nDyzGtzt4OYH6buyhcM
RucvSSPyo1aQLFCq0fbn0ZbDKAGh4nMSUbvltcmq7tponCqqjNyObVuBGHKtZs9lUpANIMm6O1z8
hYujDXkor9IgV4LZQ5YGOflUOSxOznyy01dobcWbNHdzwP3NHy5MzmfiIlFklkUL24XKUCYO2Zjd
M1uJpsQtg7qZDr1D76B7fprKfF/WGzfc6mm7sLyIKB3PmaSdhuNdjgdDTmfC8t2/hJALG4sQIkjJ
O1lgQ6cPLTYjegMtXR9wcx20JWRzxGL9MrVdFKRRVgFlyOJw2W1ac26gNWOhGED2MwLW9OcpfnPv
hVucOmskKSgP/2dtWQbI0xrk5wamlubB2FkKTut8TOfdNz5Y/CBUUDywYNphBjGqdoiaJTgoHJBB
kDj9urHN65/y51+yeNWMLPGYQbPhLSnChAbiYOzlabpHHZ6F9eN8J/1Fp2g1fED/CEQb4PTVlvLd
4L6zeS3GuVME6vfnDk9QBcMgWGbQ3PwFsceWvYUvGZlVUO4QiOC+oVcDHqeXae+GTcghAQl3+jeO
DVQO3RlWAAg8xOt/PZt1ZYJObSjnD2wKn5w0UF1jeLzEMwp04iHf1oFY/ZAXFhfRoKVGB+IL5LUQ
zcqu0FGJ0jvv3kWPH0QigKGENvph/9j0uzC7CAVkYGxQEvq5UHRxgGEArSA7dAcVw7PbU/LotK1F
vQuDi285paOjCmoZ70bFxIcyWQWLTDOloMAqc8iI65h43dsObc8Ub6o7jbEi5EWhvKSNW0dq13Th
mAkPeb8H2UxfVRjeAVQZSsVXWqY9UasXXzNCgNisKglWtoQ14xNXW+U6HSpUgd1uuAFde/+UmTp5
d0CQn/t6mlWVn44K2DLAoDVhLqd28tw3LcnquBcJcK+4ly0gzy0TQPAGVr5MXAfJi20l3AqsqZiG
EIRtMjSkVMJCYXrhMy4mNyRICW50ZluPGHr1dm3heJqfV3YHkhooV71bA2tf23qi56mwAA9D9SKu
mTDqiA+ttx/xDqX+QLTC2DWEaVYgqwbHgGg9YKMpw2OhHrwXsy2do1BQ7PUzp84Hv8G/IqiisVOq
0wwEjhggeeCkab8WFmYA/RKM2TuPFFbv6wpt9q3ejK80T0pskUVfBSjavhhTWUK7rcndG+7VTubb
Ccuf88ETwsf7OzunHAJrBLS7na9L0rxrmiAuKNYsGbAmM3rfZClB+Y2ZODttS3Gfmp3kAu9sfcCT
Q3HdYKAurvhSBwxBTSzqi142eQgMis6Aw5duHXhT6zEf82cA8XVGh3cfpKGCJgOKThF6djbq4cnT
C9vPmhG7Xin1U1MV/U6rGehqmfNQeSSPRa+r2N2J3EyCeq8OWBO7YCqrqQvAKWhElaRTfjtNSblP
wR1+ZfS6/oG9GMVOQlkjP7iaPKcjCMAEVcOBsiSs8jTxS71pxTlPiobuiSJzNYY0RlF/n4p87PZ6
4wHwno6ZvHH0UUYlq/ldlg2Y08A8CJDwJRy6n6owcdXEV3uFSWj3cjsa2sQ7jmNjPYyFmr1UudK/
qgV3Ql0z06dsAC42skgu7uwmoV8xvJC9Dm1lnflktlbQ6jYUOTrD+V6BLjjW82KMBiJIrDLWPan6
TDMvgPLG2RqlP4JTaJ9oaXLqpkYHel6o1oMJMIDY2aAafpJNJzK/UGR115djupfFmO4yaEMfalTQ
MP9s5caN0jvTa2mP2tGwwfVqgzIN+zs6bh4KELfEdqslSpBbjN+JhhW3XpWPKJpMk3Joayd9HAph
x11d5Cfw/9TPFgS1o15xBNIGnui7QlO0MuoqUgLsoZichY6eEvDnFWV+4/VQcM5Tbl8Nls33vaJn
Qe8VY6A3ThliSiy5tW3Jr1X43c6wBOQEmI5JT1sWAxjvrfZJSWVxKuDepZ97doZfZrc701KyfSpG
gLpYXnlByWh1APONaFB2ENONUlUDfuTocmcriXFfOQ3ueVV6YWrQ8RbcXl2U1Cr92la28gMxvt0z
re73CqHkysA9epJIAaFlkkr8fcXE/Mrh5nWn1aWJuKHWMQcc/qWGiku69wajOetFizFVVgLu4irg
fk48cdKhPX4z8DRBdBNyeCDamCGOYXsFoMP4T0I1bcadOtTFXW6U3U0x2UVQZJY8D5UG7uGhIsre
oFyJnMyVX8iIoFegTHYLEtgmOWRScXGO7Lz4MTWDcpc5RMRFOTlpnBotuwK5oHtgOXdjq7RSFqUV
pP98lbrKVT1UkvsKlWjJpj1NrklJO7AXoDGM57Ol6U+Upx1elWZvxw7R9Edg142ADFMeGYOTBQZr
+yjTNXZgdlbtDMeanoWptCVOjhR3hVeZt1xFJyNopioJDCXB3EcvbO4LpewR9Iw0ql2tD+xGYi6D
2cMHjp2wjmVvoAjnvTtJmj+M5aBU/lDYZjDkXI+sjDf31JOgKe+p4uulwg6q6oBgNNf6kz2BFN6f
elDStoqCQq7dsedMT4aoT1G8blWWHHJMCAapK9WItGMXV6kHtGWCkC9qmu1SWn243TQGmT6GtJch
xOjCXgy5n+l6EVWaQC1hkk00VbXlFzmHiJntlhEpVLD/eh4HCr3m7bTvgFDAW8XNjNsxV6pDQxPj
XAn3pR9c434SvGA7KjQxvtuZZngQOqKjGae6lhQxemept08ARf1hJuP0gF3sYkumjV9wS30epTVC
kxR6dVFVEPdWdxs39TtV1SFw31gJfXHarM9jaSXog0mg6cKGl+ZJSab+XliKec0HhLWBpDIw0qKO
dK+zdxqYmoOWNB9qWmdn6Zbe01AanW9IqNElKS+fXPDY7jTwS4UurtKr0ihBroaXMXA6xnBT4TKM
pekAzV14IrKGerrjStr5WkLsKDU7MxidXvFnMfFYxayabyW4VoNCA9OL0qXuHWYS1KMKgoNTC3a8
yECHLRoghvFRWorqG3ZeR5qG62ZwWi/QOYY7oYmcBbbKjZPpZVOES73xTUBxAs0YtDchSR/3jcVj
Z9C8IKlNddeDo9aXBP+JUtE+nnIOPuqRQ9ELu7VDuz3z2cDQiW087+RmCL6V20nf1ZM81Lopf24a
DZ0Qp+9uy951I6WmdmAq/ej3CinOBfb0RqsyVCs6C4P0eV7FrNGgzMyawe/R/oqolSlRIvuX0rJB
EN8U2jdTYcVeJBaG3IcxCbtaskgqrbnnTW/sEkEHRFe7/EJ4avo5oNGnxiRoaYF3ApI9pf5FncbE
V1RX9xOn/mGzxjs7WaqFLaf9nYERiUcXfcWrcSpNnyTD8NQnLj2TXnJcK45zl4L++7bu7DJ2UGKN
wYB+p7syD9xkyn3e9w9Fkus3jaye2SwJCvB89pCXbn+wEtwhvSiUh2JUHxvEtydtJKATd1y600uH
eXtrnJwfjT3wk2sS6yFrMRniZ4qG32fZ7TOYLNJo6sf2mlPLiSB9WkasqPB9VJGEo6uoe0Q1vu+I
kp69ZKwiljfNTpSujECYTvG91RfitI+DQlmEmoQDn3SUO0abl1QYYzTqTLkFpURxwrVNI7se1DeR
YWCwIFO1zyvSnVFPswMFVNAhY5zvxwHabkrtoBXkSLX1naSABASSktDhBiJfWXRZBIUoekhdSART
991Us2+iqdw4kU5yTIok8w03ba+6pmfvpESepdjeN9fOvmG8tQrKkRaRmzgPSaHxk+IQA3zhpLjF
7YC82Jbs2koniBfSPjsOuN+jJuuniHqJ/aqWOcYgncIODfQSor6tX+pRNdCJcIcw50zGlSqqICkF
WH3Sqv9aqjbyTivdU2+4N7nb+KAzQ47ZJDeFVxxKs8MlN0AeqYzSmkZSN8NmtB701oomCslEqexI
oXMfUyNPdkZCJTMeDcZDsx/3JkmvMDZ/UpPyZrLRzJWVnGOUdzQMJcU9I48yNa+BE75LbOvFQpLs
W5xfE+XHkFuHFOLXADzu1BKETlVpBUOC6N2MtRVq2XCCq0V1bkQGzwRy4vReKv3gu/n0HVRwwcyn
66dC2zelvk/7OnY0jNVa1p5VZTyIcq94XRuAx2bvWOIw0oaFdGQ72+E/ED60EEn0tyrtI6ZnU4BI
tvcMCgJwq72barUJcI9FpUOCQRlPbk12hkI/lEJ8NZU01sz8PGrOPa36B87aDolsdy3G/DUr6QMv
ZiR93QWpNeAAsTpKuiakojxAC8e3cvuulG4OaYEe1DS8xYg6mgyTiWCj0FeumzvRZd+5GFF04vH8
1+pSob5bG/umAqejRz70kX1Uffo25el3S0BJ3JMQe8itndmC7TZRHp1aol46IX8qErkzaqwrHa1H
ra3eFce8BgXIceyLAx+7KwVisb7ZDhiRbJK7PEv8Qp+Av6zyI2veia0f9E7sqhL6YAkNaSPuUPqL
hJPsHKeNmhrl2MyKpEv2rTIeE4l8tqAR6zGBwrpwSioUB5uYIN0DeyS6X87RaM2Xnqa3RZMbuz7L
dkaqx1buHAsFu2F1OQ36BsSnaUYDw+l3uHtDRvsfCunLwNSVk3DH68oyn0o2PCsJnoJDgus67yQA
Jt2D6dh7t+uPnlAhgVUpYZeYQE9AMnZCm88frfKu6pBemM3RU2lUduQoS/WgNrIEabB67DoMRyh9
qOB/z/A0cWyCgDK6X1WrOgjMPQ4qPSEKnVzLTsO+Yezb2LPpzjCT5FBQot225Yijm2KYYr4fGK3B
vN4N52JgOxftloC29Y8WiMm478bIQmag5BQKSN/yzLpibT7umikP9QbkoQ4zgk5J7iwD/PdmlfV+
I9WgBi0MEkI8jTs0qCZ1V8viY+TaM+a152RPdpHHPJTzJvnalNqDnlsnpXOOXYF5AGpHeEVYUYF3
V5DVyuh3Tv2CMvTeNqeIlCIoPM/v7RKPNWeIyNTtNQaaKVpMJ1tDBu60SWQn7pU+4lkPqo4jJeqe
eU5cOFoWqRKisqOHCxJ39SAEnrEN2Q3NEKQqzs8IjbAGKQUTJJC5CcfLnsxSvzZbPTQVeV8wLRgH
+mLW2n1S8bNdsJusQvBp0u7gIfVt6uLQ6eVJJZiyKMod8dRQUaopSGwlaHj/pSWqLyoa9R0LirQK
Bqs/CjxI8p6HXBsw2yUwoqSZ/ui2uW84+bu0yVWnpB+UZciDajvoteKROeatWoobIwOPs2nvm9a9
NbymjgFsZ2A8Tv+Ho+tarlVXgl9EFSKKV+LKwdn7hbKPbQQIESQQ6Otvr/u2T5WPvYLQzHT3dIM4
7qKYYFFNUXlwLL2vOl1hCulg2xHVx61Zr/XaH3kNwqRETxh6sa/6IlpN0RlnZ1BFbeP+44ObTquJ
Pbw+F02YvdUn4upTGKjd0sDomUc3a8RKo+Rnrw+e59A/LbJOO2L9ydnsTTMmXYNFROzQP5MBiEzv
+wXSp/+IUe9LsOUwIMz8ATbCxC8/MagdBttKN+nd/Y6cKb4EyZzd/LhFAuwrl84Rq+F7wBQvo6LP
6L23mEQBNpL4E8CGU2tZh2Z2drwkQQKhXIYTXTBqrtG64cV4Z1pBSFc3eT/Z210Y/tp722dPrXfs
8f5YFQDJCL7UOJ50KQsyuLEfUMwuzkfpT7FPotRHoIwfsC6uPRug0nicV5y6cjiFnOOOj+5ISXrl
j4+R0n9bqDAjbho3RR/h1o++udMcXFQCFY5fHpWYQNipDfw6nQSE86R5Wqn4J3uRKmlnDm0yGsgd
Tk4iI+ttRVcgS5M0rn2GDEpVnp26A92yCSYRSYUrcI/05EcQjMuGHAubOhazXJLWCU3RWtM/MUa4
Jd1pPGylcGOL6vLT2FV1r6VYCts2+rwQDM8OuJQL0ifDK4NuHF5udpf2te3gdw4dbGEFIQBl3LI+
G8qgXkW7vPc2bSXG9d6icuQ5iaw/44k+mR/PusB2leeN71w0+7m23kLSiWSu8KgZs/2E0wjj0mbP
Sg+yYvqFLzMVoTo77vi0RRD0KwSDVvN1U9h7axasUNDwmctGxLBpSj3OnhzHHOr+gZb4IQrlsqvs
Ka0D63O2CfxlJ2fvc5QPZ74FLTbzXF/lG5nH3NN6xxyUPgdiqNq5bF7VZEPrA41vqlygjroVsmUJ
8/x8mBCWZFz7t7a9E+nHr0bLHdPw8evVve8BNkyL9VaW5AKMLEMGyn7BfS8rlIm6v9n+9Ezr+iYE
/ej6xwOCMd4hp7UzBzKsT9JT2WKadKzWHJrk66yCH976Q0xLtNQ10mfH6t1Gzm89+WjBtoyaIIvk
dCSreO778tPtMQuEvPsQWATiJR6yHmEvER5bMx913+2bFo+yy7MJjA0u1gI6fOiM/KZQ/VroqslX
zzsPzgpQT5f3kEPgujRJVCK+xWgUAlwufli4aFGHSe+t6mMZgDZa5tDL5QbZ+9ny6v0URP8RWR1w
ThAONNT56tKj0vORPTasxbqmfPqgm3NaMCGTajgEixsv85pFZLqvSp1cWV6EGF7HIPgCnvYNH4hn
9P3XQE91KsrxCxZ32exirCWb92zW6D1ky7Nt6ncnZJnLOwhv3FtPxgId4wc31g+R3UmtzVUGzo00
7ame7BiRMWdce18d9sqtxc9pSDNlYFQ3lT2SBrxnW0KlGciuIAt9qonJqO3vNrc69aT9mvW234Sz
E7r55wZuEvL+qhvnptCMJ/3Cc+zK5yVjV83DEVdnA4ivuS/bhjPW5X41vdSNwP0wXWZaFv3U/eJG
2nV0/fJ4WNhDDQ4vhK2G/x3OdkqiEl1TmIBizMArHFU4mdjZ6D6MqnO00HOwlplq0V4oO7epnxHb
j0cCSKHUme0j0IVrzGNtrjgGfqzUF4LPe7M0WVAFJK5mBNW63Zk5GJQwdgauKejY7JoW5r6Ou2O9
Ssd5LGrP2W2cewAeZuRQoE8XM4Qg0D8lGHWAtDnBsZr6i9yGD63KYyRkBey5+rTG6MaognAK6a2W
pFdofBEqHMwNmgdEStj8EqnmGpT4mw74c7fy/xMdvU8Ra5KtG1p8KdWYutH0CeD01y8tCxB1EyUs
Eju5MgRPRqtV5V4I12Ol1oPyzBk4s9q5m/fRgQvGmuGEdDUE3SRjZEexu20/M74wAOHTgmFyeq/b
TmbYqbgy8JJ5w6M98LkbGPCXTnY/TElkmLvOM8VoWgTcuQ0RxAwD0MzV/fa99WLDwAAoA4ACpKDg
XQIwmmlwmwgxMYJfkIXtzDidU/stJykSOSJR0jXtV9RiTGYDgVOMo+SlDSL21w31dhWhxG5AZW7A
FU+jcL4AQwP7WhOb9musyvabdsw5ECr+q11E1LYhSqyYXwmrrgtkVNYiVOyOUXPo26F/Dpe6cAOe
bTgW4RjwGFIV+2NpZI4g9SxsKcnaalZPlAc6CVcDSzZXk8RvjJV0oaHnUSLgW8G/tJhIVKfYMfwd
IzhNAwCEpwccLkof6FP5ANFNTfGHPApcvwecsijQ8EbCJtezIVSXupTIlh7+EYDcxWqbTxGGRdhP
VqwNqoTRXGUQsH0hr2g3WfqDdxJO9ZIHedNXX1UzP1tsJUBp+gsEc6daLfmEprntFHigRt9M6x5p
RG/VPF4Gm75JCzcZZ9vdqeYd7afvivQ5gnbvTo+NUMNRURnIZZ9KJCj2/9UboE8MUWJHKr5DoNy+
g8oPd8ZzO3vXcTNF6KjXLexDeD9JnSPH9wy64uSuCF9TLgeKAyd/JdHlDcVKhx/jhHv2MJlQNKe1
t4PlbGI5D8LBxFEZvXUa6jrH8b5U6P8X+EMyBMt35IxrDHoKGz1iAJSm7V9ACbepEfcIId0MEEbm
RgOE5AP9lV6zIWYj6q6ttdx7D0mCdYQHFRvqGiMGOrcl8q+Aa35t4+TeJnelWIs2Upi/VHf1DP5R
hz5P4Lz9QNX10ZSsxVMd3L1guJtHQ+HrBUmBVVR0kK/nlNQQEv2jGxbEwBZPSl9KHOum+qNrlwUL
MtGnKXVZfW0YfPgtGNRtgFkBbzUujgAfc7ttk02Jo283SUjgPei2cUnDbCIA8jvnSqSTbax+7gCp
ditNdUPtxAmHDwu6vtiG5+biOZ+WQxOC/T9EtANbgCWjqlJRBenoi4+oDf5W6F+aGYyk6C4jISmd
/CRUHAmnWzZTXbicpMv81PcYatrqEnpbuvlRgqEzWRGuI1wVa/cPdS6zPR+Kt57GtvQypKpmW1Qd
uBk+DbWOcngaoMLUg5e6G7avlm6vNd7nGl1V5xR6GRIXqJ4eVdGxvtgAt03MiaOpfrLKeQ8ePmUw
T2+Q2BEFfoZJI3c3lmqNNcoSOKRQW9GH9q4FTkPYduVL+DqS+UVJDXJx5j+uQnFsQw+fYdR+oDl9
GhQtEyiGPvGzPBt1ReLGXq9hpUyiqzXEsnn3gsnTSZH/hZQSuXk7NrUwrqkhw7Xbf75jftoKmKCs
5qzyKQ6hu+U4ZcepkeehdVBnGnoEJvxtwvlou2MLRtVfYzsymWyXKeYr9KOsui8o2Kyv71sl7qBr
/211h8kO4+0S/rCqvJSrvRMYztvaP7uzd6xJC7xVibdehkuMexpji4nu7dTdRs95qcn87ij43C/1
ZkBErYm7uunMIMWykXQ82zIlMryMYHjXFe40AYA0GoFjdPN+jVC9hoPB7Mzbtph7Jy8F43FI+d1E
bjHQJl+YlVdhkDWdnSC+/hC1mDtbC+M5cl289v8nYeOYmnqFl86zqnPjfq336D6rhDR93m4/vVne
+PwEYDmehzJtcF5mcBMMFtaSDIXqxDPSjVIjwsTRFVDQe+3bMRqV3MBr1BqXbFB9QuejI78G9W3Z
TTpBORGDBc19w2KmvIy2JPUmaIU1MjVdkUzDcuH+BgHUeAw4A1J/Q1JevIjugG2AH8T9xrbazk4/
HbTTH7hjp0uNDW74lbmBA7xyPFSb98v0PzCu5wCouQMoO5rHv66Dt5gBC6SmDKRYItYQimMEeUze
CeDwIMMXbXOE7k0pnOwTuTVnrzJ7F2MYmJPCSCxZawrEwkXj/l/Vfg4N2/kyPDqM78gIv6Kxynho
chcmIJX9ori18wwGaVCBzfBVdn/dOiURB46lzMliWzGW7zVYnzoMD6Jf8lb7yQOvF1WYN96Yl3YA
63CCh5mbrIZev4rUeRv7nPUrCErQlz2ccSDWKvWYdhi6IQ3LvXJ4d+QA0BGhbBr+lmw+E6spWvMm
hmcOUANSVDRwJFfhgtNAkw1zLtG/ouIpbfmTFu4nutwtXdb6PI1D3FI/9jwkH1U6IUGzWwEfrxOW
LZxfCbKhnLGGEY4pq1/L0DpAa77nzldDyifony7Qdh+oh/lNbyehg+dts5C30yZi8/E4lLsKCC1Y
hxfkuYKDqBJJ7x19xmiX1ZhEHA6bXClzxFsdSleeAGq+PUDwsowws/54IZiK2oYw4VV46OmrW4i5
p2X20xQOqFI6XQzsgziOL06Z4vRMtxBnQe/rBpXNVYmR8H0btr1e2susxoyFkFlQVfhTWURA1kb0
aDwCjBt0marJpZMeIinM4zxaE4qS9ylq0E0NJAYzferHeTdOcmeabj/4bgZ8O0pssPUbb+EiHVzW
5caUuJrubLsVbCSA5s3IXFvv0SJSeBDlkOBl0sZnvH2zKLpVlJxm2p0HBcZySOoQHfOKTN1Wx51F
cjMAsYis/baZLFp4QeQndCc3DwoJOIPG7XoqWXNa6C86/4MU6tkGrK+WrQj6sWgeowEVcP+XEy4h
kva8SYRNX2gDm4tmTDfW5WvTYk9vjc0GZHGViY+m6cFTzHhT4eZmc/sTdQAkqnxp7wo/PMJtpEGv
68/rwTRRDoUpnIbgIY2LofReiKjvwYRXW/YxHHQSYvkxc0Q+tXo/j9CH2S2y6C4Wa3ZmQ5PWNLt2
IQVeYma6Nung7VOx/egEP2Ppp2xGjzXKolTgun2UwPnC9Z+0qutGo8QtoTH1MZtsuNGXHQeP0BP7
NSh3iv5w28QWrL3ZktX+LbABpM6/hJcHe/uweXis0cDaz4K8Wua/zW7wEX/IYDrp+RwOgP3nl8E5
j+Mz08AHbVChaGnX8ebJLiH2rmq/JxvOEi5mCgvPmUqE+fYwFkEDCK0FqMFEz1jdBsYtIZVRj90N
nfuefg/CvC4x2OPBlXL7GNucjFEBIGvDF+B3e0oh9WlGKC5uoGcy7AwlVXVlFmjzFuEe1sfK38vW
isVWX6bA33lk+XV5bteDjCNrwSBdxoZ2JxM6iY9hmmwm6So/gSQjHro/NA+LONSr2jMboj0IMWYS
vdIlQoEMkxoustJ7HxS2JlWXLmTbjR7NBh/kInt3lii2hU7rcEppACgOLFmP2cm1+0KAgbM9AB5O
fdksGi+BgxOq92EHf1MMRQ+FzNR+/b+BLYE0ozYg1SRDhwzKgKRTix50eUX9SEQ33GfwUgR7H6ua
IJ1BTnDr38boXjnrQaNoQRrOwm++vS2sTME9J4OR94jsdWt9mfYiXYDl5HsARSi913p9GYhIMS5z
jFXebCeQbsCPm+3K+QPOR8aY89IHu0h/QQ0Xd+hn7MCFvzT2hCHogS4lJtOTkBTf9rEcQgAiY+IE
4KJhIl4B+123HfVl1rofkwOvrxDWFareCxdO7x6e9UYWEcH89DWhAa2Mm3X2lpf1L/RFRwhtUHOD
FFLDeImAFFfu2YAXja31skJaCSlxLCMAk+TPqZDpONBUbavOXIwD8eAN94Xs7FIerQXJoNMNbiSI
VOZpLT7szodyJ/jAUuxOjBgsybfie9P9kQFdpR3+yEXsMJF+QiWdkX7ew3sgXlBSu3/tsm/cMq0h
7Km0OvQWKdr1fQPGH6F0OZNIBuoljgX4tyqTpeExm60Y1G864xDUK1DvbkwxgMRlS2I05mk/YfkS
lXuwU89MidfvHPjAEISjC3wA1Foh71jy+kHzkj1VNB7o04DvQJg2r2rEVDdloq0hnRhMGevbg15v
2UV77z0KPMU13ZWv43rxhreVXYL5k1sv3vjDohm/D+OIH/fDpyqdBJkJyPucQUmjHnoTaoFK7GU5
gDu4RP07EnYynNnEhcMx/GuzEW1F5YPa6D+71Y9nM2Q1eWf1iz/c+6mKYTUHuv1WGhEv5FK27KWZ
oelX9WuogeXJEZSJwNkNC7rAY1WYfNqi3QjRhJEkWwlW5bZTSRdM6xC4Bbhqu/3afSxMFMyBBzFQ
QjN1qSJ/ozPl9QLRojpB4pbU6NPJ+s2rSzdNicH+cWfl0+P3IiPW8+89MUk7VvlYA7WAoq3r+gFj
3HTrN+uCXuvaTNYOHMTTWrGT4W5a8fICvKFowYdRNzOLn1ROhAc2StvJuys6pJ67Yn3AKrYBzj0k
+uyQRYnag3/22LVxSTxTBRssiKl0+1V1y1/dQOkRIo4Tz0lQ35z5lVLEHpfs4tU/0trStZx2hJlb
8FBoeRgFpwDiD4NUubZwNMX9251rDP9hi80dqhOFYadpujMdgGZ2ENho97yIz662b8rFUIPBp9zY
fZPvlEM/ZB74EkVZKo/Bho5MhLGOgJ+IfAAr605H0L64BiBzGAEwOW5iyTlB3b02s4w7pm5E2EdH
fTZzl7XNzUykAXACF4n65m7u3p4/Gk5T4AW5FZkDW/QZFptfFX5qEJcZThPdozuMoCdEsx/S8EsD
QVm8IVda7Ffwt2L+6yJomCotYr95Cr2vwLlziUMWYS8Ad6TTg5HAJMq+xfhsWdfF7gokVx6d+sPu
X8OyvTAVXig26oQgsaOwSb1BMqg/G9T8TYFpBLdFXJVKaaVYvEkHSErZWOfVwtIe2Q+z92TLlyEC
eMq3vI7Qi8v1/oAxONQKvQWkTl+wnvjCZZVDJ4nmIbqa7QxJZ7ZgzOZteGqq96WzvxoA/yN4PMh0
Uo81GWFg+5sfDxI8EPdo1s6dQMVzqkLMFI+93mn6pg3kfdupaZyT732383jdwhtISPh+4eJcP4nE
mduandOOL6Yv9aOeomQ4+GjQLZc5tuPjrZoT4tE4rK/a/ufK50FjmwG9Aojeo8++HKe+1rrKWKD2
1P590FtsXuPFcNSvl34lSV8q0MNbVoLH4iNPO5iBdVBJ+UGUh7WD9dY3OSCRFIUQ6q3dig6ga4aM
NzSdBnpH+m4SQk3SLyYfqh9LtjhsC9o23Es10/HC+KGZDmK+YxkuqSu8elMV7YxBofpcwyuuPrya
MVFUpTV9C90/ACPpiNVSNRtw+P417CGXwvXM3T6tuyNvXiSUXJAkxTr8JBOmAws5yeh1nBnx7GJL
+crOtcbTwvxsrCsQD03isTV/mPWwNR5s9DcNrBi8EsOFkwsR4PdmkKnE0YKk9S04CHQRUM1eVwZD
vaVoHBk7AVqZLgn0Ey8huPzjiEo0Fnh9rwIS+hqFBzPqFIQjHr2peDDkCz+FkZfQnn46YZkMZU7a
DylFxhYEjWp3364hgFcrrQK32EqEdciH8PbDE9kqmhdPD7cKZLJTr7e2Jnuhf8PB7Hm0njuyPIPo
n8b+U45AGRDLx8d4ZsgWMM/oimJm08OmVnB4GS8FPkkcVqpzeCxCB7omTPfx4H5U6xhD1IEhnx7C
UcaqgQDUOUwmfGeOTMcJojXkYFPw+KjwqT9MaM12c7n38c1ULVbSrTlHo3yOXHFql09f/IYrPAbE
f8wTO97eHPbfUt0fuTJj9O1wbMy74VGjvk8Wlgqq6llp8CZQHGEMjR32WdX13ldgQYJwNzCZlMTL
N/xn1d1M7WcOaArJVbo0wMvL9r1FIxMtT6VAUi4+6BkMiHLQxg/6X1hV50D5B0ffy3J9bUFBNc7R
8uz96EU5QNtMoYf3rJfR+tDzFK/sJusvz0D31i7XB78TAvmXNqCoDVSBWjK7h4UIBgSynlX5SX1I
+PctYuZqCwkuyNBRUPZR66/vmhStL2aJ29h+R3W500BMyUMkCKqHttGlD/Z9ucZVQ9HfbQB4b0Zf
u3k7++GA4cdNNkgRDFI3FEAdJIHGI4R8gTjr6Mlt29TUAPkwt0pUSGbvQ0ukuB6UwbYnWmDcPSkD
ZV4qIEQ2VHUof5NEAPaEc4n8mdVFhbS+QoenDYbWcia5VOcGtxXWkw4QA8BzABNpMKYcjkWdQWve
yJPl3GFhHFuEXVz/BQlg6GFgqoXBfOiW3abrwjbompRADaeXtQ7zEQRuExZSA1F3n8vJjUf+jjcJ
HsI7W3OPuxhDH9zxxORk4FzTEjVqbC2TAKXHccPxm0VXyN7NHBefktMDC4e1MTSnWzOgZrHbVpMy
lRbYHL1emLs+RbLZQWO6DxlZ4xZz10Trd4D/h1F4mEkiqNZLZyus2v/0PQEpQm/ObCsTq7V2DRRG
hql0dsd8ljtL/rrWSBMotZtk5c6fM24vdtR8YHM4Qehg7kBanCCfL0igIQScZFyCWQ6VbArkbzuU
JwkBQNCVR+RJH10VXT3PurUUd9WG3ApX79YQ0z9kCW9Vy65jP2XBhs5mqQ3gevfzoeOLncqFucBQ
/lDh/MOMjqlazSkHvdE6NgTcgnrFph/DBSEyB2blPBpoeAgrrKdrVF8CRLXWOput6mDEo350Lexw
Wfu59QErHrqmOISLJ9YWvb2ZlIhXgfBpcKtJUBEUxX4vib4o0ARQwb+xBW1xU/WpizHJe0CSoOEf
Knlx77mzxO6AAmizBmcpgu6NDn4xM5jifNvhr1vVMVFhHHaYGmCRA3VM1m5fVDwx3GXDbCGm+OTw
T+q+RWxLBD6cZQLVfwkgHPGhW2iR4Dfb0OWbJyDZcdlDWeXukD6eRLb/SZDcqRo7WcVQ+GpIJdTc
g4KOfj4p4yWy+q8Fnj3M1c4SLZ7Njwn7PtCeAaNUcQ1W0+rXvKNNYozTxhpwIFaGEiHXYuX6ZXSa
rKSX2R3SgQZHiBERdUdd4M6B78cSiyP9eh5CmORSOOyDzEkCDjAASYMD46eBmUM4//bBJYJZhKAX
uyP73kFUHh7ANfpvorlSTxvKJmWXXvOYGnQ0DMQDNvyDKC2b9xWZvE7igU7c3OfahTJuungTUDqB
uFKKMqRi5p9KM8e8g8alvU1ITx2cJ6/J/KnO1gjCDO/ZYzdlX0rcxrCexrMN84YWDhL8jYA1c9rL
4F5ncCp67g9M/wc4NWknlq8oUqX3VG5HHb7C1jlWMx77sYuJxVPZIKwBGg2r4ECU4Z24xW6Zr+Ad
K9QTH3ehH4WF71cn5v3z0Za1EZisfs9COM7bQJ2gtCNQS9QkHoLCgfwe7gv4IYAMVQBhMp7h/uz3
h7IRt6XBuiQaDWHZEE9ca2DOkqnDQvBg4Gw3dRQrcA/risYIAIGPq0PMDMWtINC/YPMjbeYzuqMk
AKvPsVXgcsRTbVE8jHdrtuNtqLO+XHYUsorerg5yeK1wxa9fKwWgjIbbtl0cIQC50of+HVJmUaA2
6AURSUDGFVpWWovM4uDGogbCwzqpfPu78oJrWaLb8dnOe9AY9nKZIK6vPFYsDk50UJUQ6YINK7D1
OEJK1ANiA0QSqvC4wKwUOWXuJeTW3q/qg+/B7E9vfSwtdtdQlUwOBL+S8FgCsOzn4DINPqAiaFf6
8QnmWH/KuGcfb8ez6UUjDhYTLNcQ+85QSXJ17uYAjuOm32Fd6smU26mfZ5W6tXsz1vhdavLbl9Np
CPh3YKZnSGiawlGQnA2NC9UW0Eln3mOBI0g6sWxYI2pwPgHc6rK2wbB7BBvl/n8Ok7+e0Z+Sh3fl
6dNoKMqQCrH803LQ4+tTy7y/xoy/MPN+iyyObhMk7lbfmRuQHX76j/oLWE4Ctc9z6TyDq8uiVp1r
XFWeC2JxEwfE530t2OTrh9cZuZv2xwi5UVSimYd+1lCZBGRLLCj6ZKVxHLrCkyuQ7KdgUomz7CIs
0zCQYa2flO3bqAGrGzxzUKGvQCYgFQoo1vJ9iuvrYvhdd/af19u5sUfI2Ao7eN2676B2UuO8gMOP
Q2uE0niOVxmkthMk4CUbte0AleMvII0JVPMIgtjHFgp3Ywhn43FNg+0bq2bJaqvMcp1b7SEd1QIp
uhBo3/URwuFkYiLWqk4sr4q3EeoodHQ4vLaldxCOxhCjwaQFSxRlk2FxDDqyH8HWfekGV6TRQdzV
pNEK1Rg4WNc/1eXvCtbGLE7W6DOMSMFi4oQCJhaVkww2IpgfzYsfoDkiOyfi6w2x3YnjOQB834e1
ybsQ6KcHKvxpnV4m+6lf23xssLcTtddA8LiBaoTjKtD2GgMZEvi72/YKYao9/Ifl2hfZ3p32eRl3
ZRMdliC4eR3HOHFtJT+WuMQb+4/qIQ2HJsdzst/WpVAN+USSMriVPiNGJhMI73JQOeSuqarKbKuw
yA0OJgo+A/miwC64YKo9Ez1hxQT0DDluPUBFH5iT6H/7FomArguUAbEec70fBgGVKGp0U7/qBXuZ
3reCcMrDt0NBv9r6q2EuFmXcIsLxCnzsBXCRldUGdqs9qYUWkKgcbAeEFnchp5fJhl5mFfcKjH9c
4iMhcsF3EOwYFvhYMCTK5i8BXxLeIXrRlgqSQNJfBivaI1UoUxyhvGGHBp/mQNyhGsVZkAy4HL4Y
FUBNbectsWIKcdkKTQDdFmjPA3BsZVa53pGKX4v5eRf812NIluhVVu1AUc371J8+GiyYTUCRV0vt
K9u7RWEFQfKQdk4I9A1d2eIkvK32WnqXPlIp58uu7bo9rySuPyzzjVCReiBMABIDwWEbdFSun/vB
lA1CoBMPE5eI9048qXa9N1JciJw/bSbvdjDdTHVZpb9jbLkEG3pcPKszCJ+BWS8zJGoVhC3Qc2Ep
MDpD7pE1o3dx++6MlijXK9I74FOFNZ0ElELiQ9Pnqzapyw1j/xQrYw5dlEpcn7bqsjKw09Yr3x7n
BiaIMSivBEL5LHDnAitt6TTLfGL6aOnmgq7ubuo1D0ydudjEYg+q30OAgO5OAqsMcuryTSGgFY9b
jTqrAOtVgbmWPlp1l56Ghhd222cWdp4eIJAc6QlC73wGvbWGKVj6bNDIGqdvjIu0d5uDwRzmbLfB
UXHfvncOohPn8GMqTfxgEhCkUDzSe+xhRnMuoFsnqeyjbznQVytEy43djRmy5ImLncuBjCN81+AW
MV67i9gPW9+1VxV1Q3Ivkqnp6sNQd3sGBcRmQK/Sx/KLc96gwmAlUHYkClD5ZoBXI8JhP8kZa0gj
Vs2DXS1+GipyrCpBzF4nHOhuq5rT2ERnm3/CeauoLDwSRiTd1AOh1tnqV2k/1pghXlrImFzrI0Cf
Uepht3T4H/9H0XksSYoEQfSL0gydcC0oLVtOb1+wkUCiNcnX76vbHnbauqsgMyL8uYet9m49n5+e
qMD/KRn3+8PKZ2q+TA3rMAz7lMCfmx5YvVnum7X5znF8GtxhXPwMF92wnWIUsD+FRaRFC4rJS+KN
wbZP9GUePrHZ7Cn9X2cwXRm0OzXHzO+KyKY/m2qM7LzUxZq8aXl2qFrHTuNlnQ6zk752499R27id
PkDMQUlbEvrE1vKqUFakAKh265vWIzHID7KNTQ1kpeIsXAG8xnw9Jku2s0V1cmG3y27eq4l4MJCz
JIHSUc2lneO3vjJe3MEM26XcQXyWm37Ue188zLj5UySPjuwZpEgbwmegbKVOCa3mb9EJJsnPALUH
uECkxyKamE3AMEYEfxOIbeQnFr5vqiXdrpphzdgNHLg8Xx2Oi5o3Ycg/kvnhmgjd1NkSdkhi/OpN
ucUfenwWhXg294umT1h9UALv2GAsZhsSCpp7wG4dtvnVhKAfB6rTMj328tu158jEU1Ym/ibTb502
X2LBNMjFJuybVwfhAzPvwRuYtlbxVTXJu6PMqIIkddb2iDHtPzieP8FkjFvuzEtWVUe1BEGYGNkN
EfctX+VLzQjRFdVNNVXAed8ephhB2BXxf7MgCbYtD/ix/wryRHLXo5d0gnumcVCYqTi0Ek0RbfFN
NIw4JP3yIoK/nsOkz0gElHv6SUJwsmlWZpXPlBqO/fxgGvon6rfiX4IJ1Z79hBy8AwX0pV88qMkx
wOFLPvlBNfNv4axs15J9Hlrp6EVOxdrRNm9b2vnsYtXFudHND/5UXJnD9HCSXEcxTENI8t4cpe56
KwvvULCwbhPkFu0y2xVDf7WPUORRjudxW0/6Iw/yS1EksMYjof3GV4xzesmKbV1lgI7uNnWISpBu
xMzKTxh8q+lYQFvmXUbdUiavcl03Jj99iW9Lh+TaWpEfOJEhkr0wq21Z16BhOcr0J2YYBhAzhuiv
STiRzsCUVX0S7l8PgtlfiA3vvHs1Y23KnJ1lzPsmwFRZjpsOWKKb/UMet5Fa5cHPjaMwY2x3IizG
vy4Po01YsKTybjEoMAb6j8ylzZrWXli5ilHdum494JWw94CPOw/+w5mPcVlePcoZTCd7g6vI0Fw6
feDcnufG2C672fIPJn+U9keHMlE+DJV9GqjvabUcylZerRXf6lRhcOyT0O3bH2tH9FDasDxSr+yO
ULR1gEffbbU8Us/9lQTxzh9L8mkI8ePmgwYjoLeOD9UUeJwWY0OITP65wKf3wfIfg8D9nLlvi1dc
FrgtWzNhml2KPH+d+Mpslgop/O0bp2NsFGhiyaeREc1S1HYkPDvfx/O8q120CnPo31E/X5Sh78EI
oFf5GXEfSl7qdb2njlVcKO6Gt0ACMgY9d2bW+Bnd8Iqg3xo8bvUtf3aTbPkOvXYFrMIdvawWCgga
WtA3JFzU5afVj5dplrciZQFXwgWRsUfbc6EQS8muAvlerXrYajWERPDDAQWHQlXv+YqtiYWjVtQX
PMRt1t5rOJd+MWDf620lmjcIqmLrLM5f5WCyrWBQElwETftEGJnIYUXGLW9uIDqR+bH4+4a8ual4
cVOeYzUenaG4DlQ2/sSHJsBlp8GYo0Xxeq4ZQ4im+cjj2d2IehBMrtKPPvU+0jn9r4SkgsaIzypn
mp8y3YJepIIXdM/VXQOqtJr/XlA2m0z+NFemUdPCMJCEWTTy3+x+PxeTzVp5afi43QZ6A1+AjK7D
K+j9Hw0TEMZx2x8qzLP/0m4+mLaKlvLUwSQwwt85KVO2ggVOvCaVo7iAskMns3C0ituCTQGyPpp9
Dh0XAgRerAPMnHgWhvndhO+W3QR+9Dr6Z5DV4uJIMjNB4ex/meM/kU2vQv6meiG94KktciLRwuf6
VDgXESfbZXkwLw6X3t9qXP8M8JeeI4HVwXtqb49Ht/i0y2RXtuK4ZuWFZxy+z8r/mLSBieXearrd
zVC6zkZ5FlPedPhnxZyr9Qr+mr9IOFmyICLXaaLW7C5tj4FRym3TOr8sXMB5ntw7daz5li1JXS6K
jYgHWCyL4Xcf5YJ/5zLsHVMZAkdSCOt7wyFpouKMkrXNg/9iYxgIRwx8fv/NI4RiSUwWLuYVMm+g
2GG/xZtfxFxYFgDn73R4nYDixfLP5hI3zHlfQV81BTOEokVZq7aeWbx63E2G3d3aMkfOqrep+FjW
32O8Hvo4OEvnb2WYFxjyg85kGIxUn0V3XfkNBSe2ZLSUoM27cIW9H0TmekO3qQd1Xjuy9Wp37wY1
tBrNDUM0p/o7I3z4ZO/VC5OkuD4FSoR0FCxWcftLNldfXtNHZXPKe0hAEBBu5mtnZNg5nqJK/trk
8U6V3WNc/yPwgCl3C6DZnkmbjAbSQMzGzDep+aP19Rk94J9Uw5sN1gs9FC00jK7St7jBOi5dtIkY
5drs7s/RkD0M+MfYmMvVXNa//KS6C3gzVZLwIY2oSSeGY/7GKdZLie1kWMs9i4V3TKJoPPQuSAH4
fOTrHDKXvxwt98XqnHsMUlspNPlCYCf1b248XWXsbmezpnMRF5H90TTdnIhnc+b8X/KZigDJEZlF
L+NZ53DJkv+XCepJwwHlubtzSphRJv8ewlmdXZqWGicvgnuXjs2boVZGlwneawj1avkcSBpuqnyH
PSIc7XXL9qW7nbHuteLVaK1rF/f7epreE2FCY6XRMr961nhugg9PulQE033xjEufLB9ka+DzUf+y
hoGOg28IMqF/c1dNcV0f4i5/r9l2lFXIP7b1b0wwPikl3p/GX9Uy8fTtvUw/lmlitF13DMJnxCml
spMkcPKo2LjYGkZ6KBf9WhTmZtLM/orgMGE3UnEVCQJo1pIdWxwjQ+b9zgRICDO+Dig667pd1Vpv
OPs/VBqfmoTfpz6Vtj4qc2I8Lj9j3qWcPmJSVGizeEmD5BYANUtMdniOQ8f335IJk3pDla79KH32
kqoknsBpJXlAlMb4wuOveWb23Jl+/TUn+tj54s/U5fQeGO8EC+T9loma1arNuFRoys2dT/DqpAk1
tQhOQdw9ssG9OS0ZR6J7H6D8UhP5K5n2TZkdSEKkcJu2a82SmgzFP7ceHX9jPD0fiXRXpgxGzPiQ
OiYlwoqXVu8SHHIrcwfZcaowiBNrG8WdH3nUcANMht006I70WYdMcLIWkKCh6XNo9equEihUF+NF
Ikl9m9p5H2twKYeXenhWfT3Ljuvyh3h6fFtjPGF32Wtr6lCbOZc98XO06/ec8pVp/NMLm663xbfe
lz59n5njSsbT5Lc+5tw8dbhpRm+5LGt1r8v+h2fQxdWTeWmsgLSi9Y+cB8wh7hVgCwwSWQ5KWrvm
O4f3rm28DqjAp9sC8B0yB522Vicay99jKTW+xA5Wnx/JeLjeNt5yNIEru96A/xq6z1VM3zIm4MMS
HcWpw4RTlKGT0b90C0CGR69cZ2IJzTk5iRIZWgc/Opsvh30xMhzSrNivgSM2GvlY0jtxszGUbjk3
hN+ibE1Xe3IjR/O5mdVn2o/BBt6JeVp1n8lX2YCa1FuSeT9i2o7IzJM/5Uj5PIqc2ODa/FdApomc
F8Z1Wngz5pzYhFPZvHGr3clFuMe1/6lNdSodeYN121ey3CrT5NstizdyGo5Ov4ay8RnWTvk7U2yF
Bx2JNCcwKJTS3+WVeuRS/WorAKvVNCqmKgnRBk+hrhXxHBH58ppjiTVMf7dUXESZ60dlT82l4+yw
EDiy04rnmmV1Zpgm6UdQlcu58YIPg3nsjhf5rwPpU6crwxQXbDfBecPnHdNUdt6+s5yz+5QrGpUc
24LgxVJBZmdMeUXxR6iEG4I+ta68R9sBqVmQ6HVZ/7Njs+KQr29zZ3zMdfwgvYUGPB3fKecWwEkc
x2VCYT3M7Tmfh9tCgpbbFApnWf/HrDOSfKaj32ShLwWN4zBedFn4YTYwG8wY2I9tDh/ZknzZ1riH
uTK6/F6V+dldk4tHGzCo9mPNQPUWSr9h9M7KpEh27JNRi+/eY50NRrfjwMixY3C2tiOqGovJyx4U
iWrYFEPopeYFU//DF5ISaTpU5BJPz8GICH6QLPJi2ukOh91nOzaHQTkHmqVus04SLWU5uEgZRsMh
MJiEU4oGvHs8jb5zWJ0aMWE4x8ySLcX9myzHNc1ee5A3bMEY6DYYkT7nFgdnOSKnPD1sKwN3v5Mc
cfG2MFPO8LH+ma3mz9pKo4YGubfkIVfzcSUEwEntn56eXjOFBtlk9tGczG3rtj/GYOYZcHezU3yk
VncYnOodG8nGL/qvwHIPYkDKztdsN+CY2ZijR4CRvSNNfePL6QTZD32qQuxqYdy3fyxEyHUu3/q6
/1H74yUQ882b5/eZWJEZN5AZBxdOi/fWdn+2wXI3hIrvmvwKpXAXcsegY1CHKLeCaEavZvr+WFvj
as3FfRC00GS298CxmiOqcppwNeXFFEwgrDFp3znP5FbGSRnmGWlocdk8LNz+xGBHOVVpb78aSfFi
ZFlI4jSzVBchAxjX57My9aefxVfyc15tSZevATFNYYdtgz1dethEVlSX5CxnvZ0qNHiFiavime/I
8LTKEcfjcsXlf+gzHAdrQJWTokImC5NlazMGT8mp34xNxXfubgInDa0gPWF/ufSVQ8fRA3Rgxnbz
fQDEgdxHTaFtfxOonKbX/M3LQW/HqCmXJr8IZpss6x4TDUPpNTtTxpt+Vfdy8iKwjrM3otFUw8Pv
05M/CSzXVlhbWHpdtpDPeYSpgwP6l2mzO2Sa9lmDhEkjKPrsNjbBbYXlHWcfEb0OZyuPUSKHu0ce
ceIlJAJll8zPj07qXNfqKU8417Ewbpq2OHMgnWt5bvvhV76o78qNd63R3hhtx9vSHTcxP7nRMiIo
79jGPOhpua/5iFvOm9hVkdHx5ZDWdKqI0UlM/2UYxWnGKISt6xhkASMH8+QJXHbj2JKQMJx1YX3T
r5yrpYziRB3mAZB9eMkxDy0myoxbhyrArJ7PYQ2avDrrzn86WU0qMMOAZEnlP2dZAVKY9yOEKyqA
PEnwwXPumv1emVY01sNO+dgUnYxoAZVcJ08+aEvPHtYfHuM/KvO3IyBeyndoah+HoYLRQqoe2v8s
g9G50gdXuN+cTh9p3247+hWYoZ3wJLOBb50onnTqIt4eC0KyMDAQ2vZ9sb2QrxlvcvKqEpjMSu4x
0J18Pw9dc73qoYjk6l7qJn2Ulbdv0hQnSPWq9IxjGwBo9U8jQRlO88usUhy+eagm64JrFtef8+5T
Ali1CWJv78Usop6blxwOJMRp59JXxSvBe5Bx0mLAb3chGWnHEcYiBdR2Sp5gjExrX306E7EjArBO
9IdmsC7zQie2zqgrJtnVfdBfxiEH5wMnTkaIbh5WQ49HF9ck+8DDZETlFCa9nueltK/Wl3Ka42oP
p043IQLVfsmApFAY/HQOV4QoWK+dJZz9jNKwkLTHRQRi+8YF/5gL5zUdyr85w4ksg9oM0jQiRutO
0sjfHIpvI4r6x7T+y1X5pvr+V48NxlgJD3Gtvej7S9JRcwGF+hz2bVCQR1BtW0HD3OLiKLLtyEGA
4Y3TDmcAFFJRF7dRdAcpvE3uyS3LNA+xwXcZZPtaFIR2VLuaVD7DZaFL2UK9IyvPFCYWpc044TIy
xt0co7padhRA/xXDCIvjHRYhMsQ6H3LT8/cJfII3yj+kW8ShMl/NDnqPxMar2/4tSdSnt7wCVjKc
Wg/ONB6MXJwrq9/K2X8Zn5NcZ7kuJT7fFclEJBcYQ9KJRmpmfmX5R/j9gTCmbRcYt6bsMVCSD7Uo
WJ7hVqPQdU0aZq59Gppih3WKtyGODGO+GOmb6dSfNaNsC002HqtLlfO1pgRmlfYuw5iSMzrPjPeM
uWyGzM7Q/W1yq5NT/lzSdd+WSdS7zmlOKEqkGVnDuJ3nAHXbCnGnY0/gxhNkniSAPL7A1k1P5PyC
JDulS0LR0GCCmzZ115Kr0uxsK2shhbGEAGLPkOUQHwnydfsq7PxKyh3lLscvOWrWmvLA8woiOs+1
h57U7AIdX1YvPXP9bhwme36NrWfmO3y6NYIGOo1aBGOVn4Eb5+kvGqWjB73rNcXVmI0dPsOrq55p
9N0hk+42n3/H9FZjjf4OwgjZ1iACaLw79qtpjIeUPQtKYA1uFuhUkuKa5dQarz7H7qo0Xt3+bWgd
rmSG2F1/tcR4kBmBT8Gvxi5YbAqAUicyauf51sfDneisvV6GqHI9PrOfFRqe4Y5/CgwAq9lxYtRf
ToPBCZmY3aEsbBh3hBms1HGEtvjJS6Xjt66WaMjjx9z1b0sAlhYET+b18axMGEB++Wq4eInYGYtC
PPD32J+31fyVAXvNARW/Kz70mh3j2L5NxA1ZY8lXab8nVDGZW2HNEts6NZG+Jr6JBWv8k8mtIwDJ
UMU8xra6VwM2IWwzPeOehEJPVdmFBRqR6bp7gkQ3zsKg0eXcwOytxmxXMY6e0ncH3Nhd7GNWod4H
5tlum31p1ZsK/iNnfUnlsp2u736RYpLrJOROrRrGpErik5t3bKX9nNZx16cBmTTeVssy0ujLRHnd
Ky3+gN1vQJ12hFHtFS+mwx+ixjoceD6dXG1a5G8yrra+hhIQEvHKApMvt7P1w4UP8wPj3Obge4GM
ZjK7hiw/pplxmCr7QnUOVultNB3NZOtz3010aAP6hHeZUvk9oUYXA7EaVnC1KMaapDrX1hqVuAUy
wXB1fnrjqGi2BTpvzkSmLIIvbxm+8J6fuGUvYrAeZKsespgrqvOvq5efWeOHKYmVmK2+iXx5z/E5
lu66z0iBMwr7C7jwPrhzlPjB0SJlY2L2Kifr6hbGxTTZMwavnzjcPSL4TpKaXB3AHEbdsw11Z/lv
vDfUKvneCYK/yZjshPphonQEg9yn+TMUqCalKrn7yfRGjb97PjAlJwXO9Hfdj+fYsy6tSXqdvZKn
CJiPQ4SM1l+Ob6yRJdleMiE/FbonblfcMbV+Z+VHDr6cK2fHe451w97T82wzkin6jrxKBlcF6QEr
AuxSzhjk1E2W2M1K87uG0hmT7lNIWIbM/XgekvTdp+eZDueTQR8EPwws+o5vvzomK8cG0gMqDOh0
ecTo5BoDV/9vsdavyQAITx1Gz/I5XHAIxSLSe5dj+/YEBioqekIyT1U3/3YcOLSZZKnevPbSZnW7
vxAw5+wS7V7V6D2Y8URSr+e0r46V4W3rpH5x5vZgrdUvjNgZ1VN3XAu4p2W5erN9aAFbhexfpjV4
Kzp+b78m46prWcSS/XJ7xo9Za+wq3rXZj79HTIXwWdZ1QMBwZ0opt/tdTCx+6uwf/boc1FgQBQY9
Lxbvm1XDmniGdq+dPCqV+ymFVYSmHj9qWjY+5Vc9+hdtsKGKdFzSoMZf1TBfg2X4b13m08B0euCa
7YIBzzvCp11uGzVsk6rbuYSRjrplOoajcDGPfeduO2c+SQb7pC0cgma8wGw8+j47m2DpRZf+Zg7C
E+ExUQnbCsFYw671nnEnGfGtSLtzoOlMOKQuHtkwuiy3VSlxijeHMl9OzE3eO18ygfd4bHDnM4Vb
TPd3Xrn3RvLLFuZ7qwcunZw4NyJOQB+2fVCEvs8NqjumUWMkPRVmgfNa1s6jbcAu8+VDm+25lclt
7NYfdkB6amK8JRQLJEyGRkYMGzCuqr9HnOLC4FBvqodBl6SM6WRLwv9SNhe0xcMi21cLyYwIW34O
QWf3LIOseYx846UFdJzi8isZSNhDohaBCR+W7mbXIoyrYXVjP5Ce2zhbk8ap1E5o01G1gBEtQBIX
x9YaMybzgCWVwQrXZhePuGBdHT3DCt3OOeRmt68CQmsVImmD6EVwwljR1XMgl5SUC5agpiLsxZ/u
qXTvqXZ/+fkYZUN1KWzJ/GW4inh5T0iZIXPsNdHDfnzSggCu5w5OL07HPdaj21r2l64icK1qhp8Q
gQSNVv/6mHzQKcE2jEc60FGH4TU1y/+M3HnHRbrVnc8qJvWPcE96GHbugqnERntaTQ0fmty0dm+G
Tk+LUV4Yxz+KWkS+a9yyfthykx1Q+G7o2C8tJGCbXls2+zC722dDcSsRxpvefa+eCSfJQMXiOU6U
W+c0piya9Jk4pjOblfbERvxNpvx1JCgUBpORvCDHi2KjolcnsS8Tmwa+MvXHvT0TsuI0+5yE6GI2
PmxsPAn0JJmQqtYIm+wNhi32kTh671czca2u1a3u5vc0oHoHTfJXyiKQ5lbx0PkBFD0R9WRXmclw
8Am63LgBcUtZc0CSPU5qfEzFjHdvikbF/NZDy8nGAfqmxsLU/eeOxsER1i156oPYBEfV360FQseL
r3Fg4NWwfg5TQypBSY6VZIhqXbo0/Qys4ehC8smKhJOK2ALVets5cV6eUH/dyS0JvVsX19QYx6eh
ml5Eb+2Jt0NVG8mtMXnypgRuzXlLi5boXf/K/A9Rsn5xa4aOkzdsGwtvme/4yEXt2U3KQ1GJnmbM
O3pFcDGJTzDsNVyNjIuN+T3UjMY2muAq5QR+9cocB37cv+mA6Z+Do8Tuz7SMyKHOiS0huJdoODtR
/WC/+0W28nUNGE8u1tlhxucKlm1jF7bTJ/reX0mGDqscQyyirkbk6TU6TDtuJgn4x3WAEZI6/gl4
ywovNPCFaeUnYZnodtaNC/JgdebRggpu8DMQHnFeEHw6n2CLOTVPpFxGQ+aeE3/albhOVTOhBSS7
mD+q0O3ztXzrbHGcEISFQUQcMHiY1s3Wdv2DUP0JkeCcZc0N+wcTBDIUE/tdEoFk2jhiRLVJHdaQ
+AZAnPW6YGjgxKLsja+daAkkmaN+GnamCfUP+0fCOf4cdhBAbsYdsNTigt7pvbuM0Zhzeyjjtcjb
A1Et2Df8/ezTqjFGznBG8Jh/Ki+g5X7r5olYikJ+etLaaW3+HnDnjvV4Sfp2TxR0aCKSayN/aWSG
ddu4zCXwRsvd47n32qh27ghciWVEAZFN3rj1pQUM54c1Mrlb1W8J55hujSimHOnLhdYHjN8ugxeW
t939QRDcIB7smSUpWDAEwwxAyVc7/gfBXHyJYBy+PCkXb6DrzdvBcn+NRfBGzchXQflJMBHaJQbE
8qtpjGvf0Q6rpr779fRbY0dl7SO8mDgWgt7DMLfc43j2aVvQT0mYPBYY74yMYElYR8tuI5IvdgOk
Ry+xsrZszkgceBSqiGlovgtS1xG9L3FV0lczl5/q41KQUxDUF3fCtpuSHImB+rR0PGdJIIhN+Ypl
c/TpU0h85bHPDgykI2PooydcmyDb1ev4yc417Et4WkEzZq/47UNFjJX5Cku51YvzrwaVYFdzKMjb
9FS51e70Im3vI8iJFgcA1tqCx5z2jtUeSQEPyd7dtDBEs42GZq7iMsUxtwIrZ4kVRnO+uAyKKGl/
NvgCsTJgqTLAPLJoMBhcOJge8Q8phokzHLQRT7x1eKoJLLVwbEgTC02g3gIgKuQc1n2TO9d0xa19
pvOMWfdDu9ABFYBONp7Ltr33i/gyO+eaMEHNG283E+u6lPpUyQrs0flR4pFZs/qWKU6hYv0k7Zjo
mamFjOvJZDT2PgG6VQPW5iUWjgoaw6aL0Px2s/beIBfurYLyfybDEH52M6rpolss63R3mDufvJgX
mRJ5daZBGxeuABLakzK4OHPNHoC1O8aodjV/a5axEsiwr1Wy7NtUv0nL3Eqpd6td75xuQkjIUfa6
3TB7TFgcDujygTbwpDE0jBPbXprhWlkC4gHuwHSP9TJQNhEU/ExN6ZJ9PCH30c36hFUoaW5WTUA9
BR/LB74E4QzFrJqwQPiPVX3XhIh33vIQhnPEGkxFAVDjVB9pO1ztAqLfGrELTQmrHPRPI5keGbnr
ABDMJ9hUMbf5J8uLaLUx5ljkyZZ1cB15Wuac4ocQwwI+puYBIXXvaNqlFepsOLu4gESM9RX9e5CI
g1Z3HVhIIJP8ZfIXXqAu8oDbtCNDN/cfuuuB7tkbZBP/4jrw6+tWlOuFqW44cRZwIIadLk4+Kmm7
uBet0PUcVTyK1v5ZOgbyD1I3sbcpPlJkExYacqB6N2Emu8YmZbB7Wl0R6dEGkySOCiavTaf2xaQu
RjucWNzBE1xeFKs8VjaTdlX239rTbBpcstyBP2TqRUym90XA5fB0fwiCF8lTTLWxN2NyGBbWthH4
Hbf5axmXVzv4Mswej0Dm7GM7DtuuuAZlFwLY7xNnOhgBjK60oSZ5hiqH0yIBkoz7G7jLZg2Mg3bm
984pd3hAIwfurkj7fQvhs0xgw7mTflN3/8xSvLUSxMxkCzq7vLH2VtuGnMM+8I8BqHcPMTPW3Vs/
DATJONfcnS8TMwWr0y9rvJydzA27acYNKJ0PBGYkK1JE6zz58MqM1Tul8yyksL9+9zi1iKs/L3lx
yAj47Ffx0sfzDaV16zjym7TUrZLpaWSg2mYFxZS/j5nu4VcgQLc95rUiW784TTamcY2XhNTTC1fa
32emKXlJf3BYXFRWYIFbsCDLet5bEtLKDo4uCQoOAXti5pwbsGMGDMefXhlrDQngv7Ilm4EX27Zq
LBM5jhdDgLTaqMGKVTBD9qorunys+XHV71eiNnzPvncZAUlLsCtW78wL/dm6a+hjVmOpcLh41qdt
NWFKDUPt8tYSX1CZ870jwU9DLGaq+Nsv86U03Yd2MaiQpg5gRyzguh88K6otCdJENroGx8uN6l76
xKw9fRdmv1nm8qAkd4fI3osa4pyoIcJnPqYgflVDftKBw19L/AK2nThwvryVd3le1Qs8IbOt4YRA
cXB7b5ev+PWd52u5rhnB48PDqZadGpdL0TanhMplxMnA97jTREZDuoSLtk/PaIYV1G9OO9wCfUTq
1898JMd3YjOFn6An2Lf52aVBLE+B/gEOjk+R5Ac+xxklzOhWUjNnHCL9b9cwjrVIOd+SY7/U+KWa
E293VD+Xw2mJQQsHm7EgNmmkZbBsy0rvbJY9aPkPWWCHZPtRghhb6B69Nv+yJIH7gZ6ra36srn1n
7ENALoQUKkzFYpyBtzJZp2s5+R+gys/JHCeTVRl75FfShAIemycMoneKsGmj9UlTa/+mXoa7cTx7
bnUcefeTxdgGJP8EOHvXoX5bavMFyYaaqtjEJgF/PX7Lugu9auSqDIhAsD6KcnzkOUaJbiQyEyy1
5QSWlf9gGUDEXridpQidMBQFZE1esWRCyQrH0j4yeyAWqKCk+OlP2XGpv9ZC/tI4BNm0AwlafAeU
U8Lm17aTT8tLNgOOCrwf+0mrPdr3pUoYNRF7b/Rgf2sMDauL1yfn4TUluF5+AcV8yYzlYnIPqrTe
Cd75fK6jWdonk3SpOV53kz/wUQZPUxmRr7W/JSfrsNbrzmjddwDWPX6OzVpWx6xOvytk+mEdfhMh
CmlNFlrXoGt528YZLvEom8ir8RJXZPqlS7tcgOmeRoCXJTd3ddbcg2HANEe6IY5p0I6Pni0JdZ+d
VI/5yGeTjkdkpA52KpcR4QrvjbBPoLXR1Fe7tQN3BTeAFPTobjHRE8G6puLSxeKzUh5JEpwfPht8
TIb7xbAcxsG9D5AElbJPMbl7nLh4hR18siCHYIhYx4DhABe3UK7Ix9Z1Ajqv2pHAMfdv7A/vZt5G
bkye8cjnt+bQLMi2lFn2RC7MyAjR8pqTyqcfIpMUai07UcZ9Ua6RbTuQ9cExKYi/dsptbXvcAxhX
Si0xvDWM89gFCUMIhBu2ZnDoHLbIQeoImsPC0LAEATkSxDRyXhhIqimhuETRX4BfIv79c+xOck5m
hR5SJrsijqkuH2goV3jYEHwiMmzIIhbkAl713b51+wOzg2gkEyZp7KvoNQeHvx+I/TKZ/sajiLJ+
xvQ8RYgA9SYgfmmU4lir5+NWvgyso6gS+5Flzlex2HRMPIr1cBj6cvvMZEs79V6DR5AlA0DR0xVU
USC5RaqSb1SzcF2Fk9e+yV5cyUdiRYU8tnP/2x5xVi7SAvQc7X9GwfC15/Wf3P85Oo/lSJUoiH4R
EVAUBWyl9l7ebAi5wXtTwNe/w5u9ZnpaUHVN5smUCAGLkqnaStaasgXeAsfW68kFFe7BZVZuyGDD
3nMDfe0MteFuRFpR5uO+KIN/ZCbvpyzEVp9Q8PXkNZv1OUZtGmGZEaF5b8H/nbx8U7cNhbM4OIo2
ruGmi5Lp1pvNmmXLK1NN2gu0h5jpCLa6MTt/rzv1MJUWYFVQ6lOwG3q5gSHAljRaOx4tO4SnzG53
bicuJj5TiLvJ2uX0NIzmsWnVmsLo6iFoLor8rCnqTHQKZW2+eshg9IzJIm5vVmdeMWecuqZBZCse
ltfSc4xDkTlwFtAN9s0q4+YBDvYkUGSGsIV4ZVFdgnDC1UxZi6gTR1DBsNrseGto5LIqechFEyM8
YGkWMPCS7hcWzWyxTm9NpMII5tCalFuukstYkxnW2sEbeRmrBq8T1on1mA6QNsAUMVK22aWbRCrg
frhlyXipHXlPv7ZnH3MT1OA1xavj7C3hMRI31iH+Jdceb0CTOZY16xwwQawYxDRS5kV7mHxvQ4XB
1x+fMoB4LpSv2OZy8Gb85tbGRzA+t/bW6sI9epQbxzKwuWlcoTdagQCnNUGr25g4MqPXQFT9xmtT
7nHm/pFB1k+O4NZpTSKDuuM8VufKMr/qKvoztPMqTedzWswxyTx/JHN75Y3DrTRUJS7y7jDBOmtB
lkC/3ZX5xHrLerC4x9oSjBH2DFKhDpE1v3Oy/hi9ce6G8TzraptBsEcHigdK9E+I9998J96YQJWR
HVCoZf33WMmfoklP2hj+uaF4cDJvb0w5FvnyPTapEFCmPel+OEZ5d5bzcLRUnCOrJGHMI+JN+zw+
jn00PaYgYCnB5S8aFqPpFyvzhMm+8ojWMc51wg42H25Gm7yMmkGAm+gjG1Z1p2WMDoAmmJGzPZN0
yNTXGPJzF9sPE5K3FBSLnU+3LkUHE2bezU3LD1VV3EMzdCNmJKPQh5rEC9OHokLI6AaKxN5sCBnQ
7SVTIw8IJOReLJr1bMSdXa49gaBzGFm7E/cWs16q7ActMM1Acr4DO3MemJ3HNUJy09sF1cS83i+O
0F9JJHHO4Kv2Lrz/3hpThNF0o2ODB7JVn7XsE1aJJyxfdjkfbG+CGcG1EofNiliIF0ymu9pi7S0R
iXiR8d3FTKCgjrCNfKIPWEPFuXZxyAiQaieWi+fQ5xOV1rbF/iS1ZDWaWUeDLcCU0/zPaEEIUnq3
StDFaoSy7JwymBFyNt+betrJ3FEHbUYMhmbjxdTBn+zDt0bAmE488Vrk/kvhjn+F0vuh0MeiNR+r
gvQELfAXOv3VT82tECl4CUBoWu+thrSBZDBZJJWPEaP8lhUaK7wsuvQ8S6cemS5nOftsEbPREAMV
bByTn8OevL+6dhDu4QYJJvWjWlUxNvIuD49Nn1HPEgPTF+rf/1K6FgGV6xfXwIfXp/uXSbfH2Jie
QvYxfQagoIO1l4/lr8VC1TLh6wfTPg0WNIq5E3V6ARa9ioB5ChxiuWbVSEwBkLO0f9ZJs5lMY9NP
wwehJF9R7uD1TfcQfI+TCXaTwrCO7H1d5ihanBvtGJICxCVpcXFQ38LsTPaEr666mYZ1FKQfLSFK
jOWCfVsOpzZqb70b/nq1iu+qyl/7yvsJYnQ57kgbDtALCe6r6eJstJwIdWx5tZP61ZYw7tv6qXY9
rHDBeyzG51HrmBuzeRpT8xxXJiNSCPlmJ6rVDK+MRVJ1HAf5HGJ6cWLihnMQQFhxWNN4WL3VTqP2
uK87K793TXUPGT1aTcNAhhOZAmOGWrloGuhmC5JnPHV++S/LAJi046EP42Nkonebis3Elex3xtdI
K1i2c4tUuf3sqTrRC4T/OMKe9SQOeSWQDpNYx03S58zAtf1SjSCzDfvbChC3K7gjTWrtXB2++4Nh
Mt0SVySEpzGLH4ySeOie2afomZ5PjxHQEvKjtk3TXWI8FLg1DpgoXybH3TLnoE3IGQ5blr9HaAoV
1WDoZO5TJ10rkwYix4KIfOOpw5vqEbdyB3ad+WgafTB8OdetffWwfg0DCsmaT5DN8y9qwWfLHb4i
FiGEUf2p3Lp42rj2Tbdxi+irxokbsjEnDRZmUjPeCPl7DgTjqgKmESedhamvRy3DguuXPopSvGZt
6SSXbOo/S4VRpHQ4XbjeoB3g+I3SFTq/hU95jFt1Q0BzAy6JsgW6FfFUq1pxTdt0jKE1of3RPOcx
aYgx4n+n2QSu/ZD3xAHMiAASt3qZZFYhLUMTI2G3p8Nw1NlwnW11sqDnYwf/qJT89PrmAHEVISHs
mQhXcsCQ1evCix0Wr34NtKnHUCZEdrQV4EgfvVcz188i7TfBCHsyTl9dKprANbHmdICDO5dBlHPR
A7rfCIOAaevvoDPzO9vm+KSm2SBkv+ZyvhcW60Oeu16YG+01t3S0f4GLHSyzfHS87gWR79JrwkzO
Rgg05Xqe6p1RKnjS3Uufp28OPrMsZRY/x+apbLwQOFshuHLrRdGanMM2fQL5fh6NfMMs+dVx/IVF
RsQCgmCVmn9qnL9DWBCQPn7LCadmj5HAAzMrjBWCUez5afo6a6B4M5oNFEs3BvwbRp8rq0ZJkg6s
bnv3H9ji+a6T8l1Y9daLKaUrxoQYpjjJe4iWC0Crs5ufsSrf4kpuRnjlzLyJ37YORTLumpQCLSPm
zYMFOkL3YBfhfql8iTBhUi7n57k3XtTC0QAqdiXMklGZcQzgryK23WSSnBPot1hzKQyDfIsF+V8e
ikfBiUZEVbqapv6fr+1jJGtuIvejIRrwvgqbb8ThzMIK98Ut2kPrIGltgUGkLItpW4qtL5AA6xqp
AhvuhGLi1FeMsoWYwMbE8WbIsD6oZQLC4umVLNGnvJyOdq7e8FJ/eG17xgIEspnMEQ0Wmd948DTl
5XroFFbSIv02ewJgVUbciTVSD6Y+45mpoW/JEXplD0GBiNDKvXdmA2+I0SWeEwP9I8uc0T6GQ3As
G/QZRXQp8uIYhHg6uMSQ36pDOZd7GFC7OaIGVdmRuFL03W2L/lCiTRiz8QGTybGuVU8Mjr64RPzJ
BkGHrt7R8ZwEpsZezu996r6OhXluQlZmhklNn+tVn2fniCm5UBPCPyddudSLKP3ELglnWAW+eo/7
/jxHGav11vltJgV/ArqCGsqvKS7/TbUNp5FaaeKDAGUTiy4XbBYZ1i6+Xx/uZZJiYhjnHkFY8lOp
ft/P2Qm3NYkgzs2egs9BFq9D3x2TrnoqfPLuwFvez1Gek81hQD+RA7eW+RgYLrs+9Vz22ase7NVM
QM0dJOrX2rVfe5/JfmSvENU+VQzc60QhycEggylRergK1Iph3KcS5htZex/AZbMjkpy3SXcPMrJe
dO3eT0PNPlRewjQ81xzbWD7i39gBGi7caatFhdfUQlxkz79VE9R3VZmTDlWT7KD3XZJ9V8jryjiC
Guo8D7zuLYAM7CRZfAcZ9Iu57MVAQMWUZ5cY+uYVA+8LGZFuH7/3XsrUgWaYzkaiGjLy8mYbijMQ
08LYuSTzCJ60MiuxeAMlima2pDp6EoJBqZzil75LPmeTQFXGLJ++YSMcZsuCN+VfN07sqfD6hs4v
yVuk4cpxh4HlIa2tB+nH+4pDPGjVY+ZmAis+Xl0h+D+zYd9GGIyUF+E4rleyhRcQC+/RKitg/V3/
r3cQ3/bObmhhaDtt9UbG+paiF2nMZF/slI8mauaBKX3IJ8Dr6SMUjbjGZdscRaa6U5jJ/B6A17jB
lspPzfEFJC43DssBQy6ZFOO34ecHS4p9WZU/GUEQd8yKv2vYNPdkBFI3Juqx1NZBaFiOjThTkCG6
d9vvvjTfGie8WTUwBE3eSRVY/DYQe0z1Ms2hMoCFumfm297NifVV4OpqQLLfxSp4aZDXnXsYlv3g
I2ZA29SSXRa26PGH4Cpme6H6AIHjb7T87gHNFy1NGa9lMaEyn+/RUpzLIXnXs/OUBsx/LWzcFk5C
9jm8gQkLpA46b08ErBrbDyXja4+Y2BiNPZTBVWvY+6xvrhJjfymjY5iQpVz30+5/eXPtE+lDzu4h
sMa3ucutTW15R1glMIegPXCP9meSQ9k9V9UrDMs/Mw7fx2F8AUr8QGASoJ586Rqs+g8Z0Tv0lnhL
fKZ9FFbsPpnazc6WMC8oL/Zu7xlvVZ8tgX05zK0y/h79BdvrcHjqajzyIGNxVZE8TC6uC6k5Z2rn
6gnuMSuZDk3Ly8WXzSntxaZx7nU9r2k1h5NRludmsPZh7P3LKqZbhGut+wG+8TSiCwrgPOt5PNI7
kVHGBjhIWJE7ZvpopOhU0OUpDG6A6d8nae48twO4UGyZcL/MNQ6bpj96Qv7lMdNPxqVEesRkfNX0
qeaE/SUCceiXmJJGl6Q3DwugW4one1G3plnBYkxrYH3WwRrS10AhoZzq0zQVmMIqlgudVBGNonFu
eyQdPa0h87Vt3nRfgDe3rrTXujaPeRc8WBBJTc08ITdOnoujBNhDIGNMlPYmawOaJtyuoW7vrJxh
KCqDUQ17XNW/rcJfkg/11rFCqFhhjuQ2dtv7Eme0MxtH1VoHFiuQWUYqCo/lCJVC52BbC51yV4gY
B3mxmn2Ghu1IuZB+K9fbZdX8yDrvhPgdDVtA3YktqhqKbdXKfapZYMQBawIfTXA5nULSFCTA8Nyt
djgAsMnBpm0oYvGSJV38NlMb89qrDScNos3hxFrkNuppb9OYxYm/940fotjuzFzuHQdWDVtXdDlq
HybEQKK9uxGZdyW5DQOYKD4SYVzJU67unZCAqHn4mIT7bEwNuBB2dj3Su9QUu4VNkBrh3xKQKR39
0vfRSpK0N9lAFAyjxa2pV7r0Lh4kvgMMTOrKQGxM2/VWNP1/6VgbqPWaFlGft61I70Tx8i+EJB0J
eZZOWQBLoWFlQoDImUG95zvJH/Iuf5tkhb33IfteRw+TbuLX8t7lFwafyUcUVpx65WZ3pueQylNc
xsn8HgIUTNlkrbWd/2WltbcBHeQOwxcRfKUNYPMKfiyPNkp733mmA+VkY6I5usN3kzQ87/H8mGTs
g8MO35WskOnqEZmLZ8GQiQw8BmSMA0bLuudSDIT/acr4JiEOwAX1x9SOcYesoqOWHe9MjY9nGfMO
YQ1WuoA+kNYpyUUxdIZcPYElvjT4xdXEbGaKl/G9iWGXbct9j7MBqwWEPFRr51EMZ9PMfyxDEbOk
5DFvqbtw5Tl1cumFvJZO9D7zDykgD0hXwAJ3eIC8znRPUDlwDqAzXDkLAbbJn5Bns2VliRbX9rHy
5mPphARmhAmmECBD5rMiC+fXmQXbXmrC+qn10LKQsTPWJwMKApEO7CoQ5hn38eQX+xJUzKsTTE9F
has4kdJYm5H69q0a2IQXFXe1hK9Vj7WDbTajNBzAz4al+erHBiR+B7WzW7DtQdjaZ+z12tBUC88k
3vqTQJaVMtGpDEg1tKXdSvU5HCGNg1abmB2SzvogIRjEK5X4fkImkUKS01BkjKQ4wwlkODMHwa1N
EUoAXLLhuXnloTASwQqrbXBIIlrThfQR8zZ/hSWZiEhP7xtqsvvaA9gLkM88FHKMX4sAVoBhJ8Y+
5YDZ5prfuwTau7fGCnl1y8I389R8pl2MyLhEctfMFa1cwn6n/7/FyRsYS+wBPEEQgYrLeo+xOdrI
sG8RYOBJ8lOIjP3UJSujygmec2z2lGSxkY1RsjwZpxy7feVFL6YTjvfECy0pLRQqfYN+ok6gnRMz
HqyklSegx3Ng+RLAnQPhG/CMarZNRW3oexjzaG3EpgEF+1TVXrvVE1U+qVaYm5rMvSg7uRXVw+SX
JXspQ/vX0W9NHiRa89jJjTd/1NmbCCrjGuMPvViZ2Z9qx8h3fbRI3wfSYdJ6TJ6CPjJfYbB293B/
E/ztfQYyiQsdTJAPn7RKOSvChIyNfMJOYkwB84/UcdWtdBDIl4ZPVjSV8KGRwAzvkCJO/1gFsxb0
Tdq2HjTxpWWVffJy/iA56LL4bFvVrF20qY3QYOmy+cE00IHYxacV6oemJNtBRBQT67g1WRhNhL5s
W5YAZkNJhLiZkLY6GDvmO45/TmQmj+zGBcKBpHySzjQ+Jxm+VF2WcEmq6qdvEeBZQxmsAeswPbdA
P8cmymIEUsNulCVEyIDCuklG726SA81uW/of/Is7lToMpEC++JGZYrQO408rNVKiC7W70zXOGJvM
oHXDeYQKIn3zSsmR54bvTYziuNV4gKbcSNZGFX8ZRJCMMaIQo9qF9oDQl36H1BsN77X2EZ/O1pmG
nUl4Dj29E/LWeZQONabEDm/unaLGXEUSOkiPEtcFSFcz1sqRWybS3ChP3JwsfLIl+w3B7tHK7QPy
mReAG3/1FDYogry1iEjBQ9r1AQiR8XpRAPjSyRP6qz2zk8uYG5d+sN7nxrtVam5XKsvOvZNc53pR
dpgVUaAGXKdsxn0cXS3YNz5PEVpMbzeYXBE0SU+O3RJ+bPETcewemNseY6h891MEwrCHCsN+HrUQ
NyCU0Z6oKQIZCOWIIQ4b18JBPB4VTKaz6duaWKIMPlj9ZtZ/TU/oTjqHC9Uo+mmYXvuI7KnA8fEs
GhsvAuGQuKwYXBstSj70V4+0MhqO4MbBQO1mXEv8fbCA67VfuD+WW/1G0nTv65yP0qMo9xVndsGj
UyfpddDVLsjVdCc88wDhakk1RQxrZDn9Oe60iIWTklvy6Bc1/6W1sF2gRSWnzTkDOqHZzuGoNnH5
UpImvDI991yXGdyC0kE8IrGN2AEOemK4jR6VZN8aO6ghFxqomnXnvBrcCk14rNhnC3ka7AI9IwSy
UpFi5dj21zRNtIHQoOA2s4picMl/VozKWjqqa+5SyQaYOm2DuyjHttF0H06qq7tyUlxCVuauJW/n
OpfQC3IxfkqAEjWOOjduXitwSfiEJiRJ5Gh0evmIOyQGNJ/LSSGZJhVSPc8+FrU+XSqyBqeHGWMg
QdZxF9nNg/CBXLYzzkLLXGnfe86iIP1hUAN/GmMR0mCi7hEuhySuQVmA2f08zzVXY0xgXCLDJ3ew
//WdeQpYU65LQ1pnNCdkgMbz0ct51AiWPkj0pmrgTHCH4tNOvbeZtcLs9SvetRPaV+iuMmTNrwiP
wuBr9NnP7Lf7vhsfmjm+BhDptA94oRhBnjFfIRX4agmOJhwi+OiM5qGL/JeU4Lk7ZblPONn2Q0ht
zhLHx+TjbAT4GNekuemSd8Z6L2rEUMy8V1Myh79TXa/zvnpPSbBEkhOeM7PZTSX513J6bhz2WFPw
kZXe0oOi5LdDCKNWhVCzdN88BC+8myMJrBoLY4TfgIhPcF3+SufJVxRh2m7G8jM0Bf7WnBmR92Oj
dMG76DwkoXUWmbkoX4EWIexPbLFGiIAe0f30OfabsQE7JfPnNhiJbqd1vLNJ61AgANyx/YytfO1r
4OAqQIecF/VDwV2yrsLyVfnd2+QRWT6iMo3QcCVLJjNO5WNctDcYB2Sjd/6BFIyXsRpJuQ/d76Fa
jv4QGU5fUnDQl7/bE31tni786ubi2uGnOZinuoTOSZN7p0cPhFjz6yXD0XTax9qoHovW+STXdZsl
iCNMkys4mdV+RDmlCV6K3XqrIlLFmqghZijL3bXGl5AOEWGEyXtZNT+uBv5MePUQ+U8kOnIqlbdw
yG5wsHZONp3yHjQ2RizibINftGbso5F9st+O7sucqYge3krtPmcCTFJetqg8pLj5kf83erxCyDsw
AA0GO/2mvq/K+rVrBSdT7t3lOYRT1RXP1Cb3aKsBhDQ+GXNMS3WLuUm334OZXusZXriGDbYyXOfI
E8zAmxwmr3gB8MG3prkIUO5umqn9h56y3Vd1sTZnfa7cbmGNU0LEgN0ay3mSTBdVj7RG6OnVpZ4l
QBPTVvLm19Zrqb03a9J/gzff+pqNWF49leCdWEKy2Z5duh2TCWmoewTBhsNDwTgLVIrBJBa9uOWS
7cb19mU73W/TDp868i5WrS/8wMkmvyHz5AFUKiPldOOTpZsVvIdpa+zzIrgVRnRTo9ogrMI5GRD+
Z6N+chv5rImS8hp1iowl+0MxYKsnUPQZ6zMEW6fQjvZBaxyGZviO0R7YIz1g5+GV9PC0O8pIWJR0
Z4DlyC3k/Flhfa+Nej8QjKFlnnDHugiZKbsc0uSTiBOzQCmzcpLFXmIvhhGyR/IiY9Kd8/ucllhp
7C5Gnp6L1OP6y0iejWX+Qv7eup6SS8082eiGy2ywCXQidSpsc9gS6OiyNxJvHALsVvVs0ouGTIf1
d89Aq1POw6RwbcZYnZi8cmk0vX4PuWvHNniNU/HktfW9l/nn3NfjOjE580LfJ3gD9HUO1MFC6BWg
CWyitNyVZSGhgM4ct4sxtfjwfdrt2tTdKvHTz8oOAdNVrMC57tl99+0pQHIEMuWSmOClpOWgubOz
bYvq8F6ZwADchiXmvIg+TdSVsaj20+Lo8CSgSTekZ5/4xrgpy8c0Z7VmNcwIijILd0OUbp2cuyAf
EGYXfkPm9vSjyuiYZin54+5prPMTQaRgUuzucSDV3OpAj5Qa5mGk31scyiIHYA23+8DaGaiIm35z
QZ9VMLMa6UOQMHm5QQb0k+RJSC6E76GYAQyvx3RcrtSvOgdJm5tv5YQyy20+Pd/4dRsHgb/7IDqy
b8f81VDNQ0Vy3V1p1xBd7WV1N9nniZGFndN1Bd27syg5nTn1116TE6ugtmhb3nwhYTrA8ZgW0VKH
/4p6fCV61n71eAhiF4jQSBh25/A6lgJy+ryve/+aAcwk9A8bFtX5XdIi8ySl1o/Zvgy1gYwoDvNF
HbpygM20DttDpP6od1quBEn2RarTHSi0rZ6j97hLb3YzH/G3qft2LP5i/AdGTcyQjcAuIVLXiiTq
UPMxHGyycks8ue3AZcs2WUsGNu0sLqJGU4lZ4Ww37UNREEBa6pjTo1FXs6azMeIDs7lLwPRyXDK1
oLlPHuFngdAMu6X3aQTmR+Pnx6Y0CGUmdI9tc0mDxbi0balrBBFb0zSccBxvZqA3bkfCrZU79rLG
eU2r8JoJQtN0xM5JN3SnvfOHJ/+5aCq9c025rmkHZKze5MCmy/PiwxBNr84Y3mxM1ayc4Mxb7YuK
9M6xpl9cLO95DHHOV/bPSINF9KsHi3jiia3orDKX07YXGu1LY5JmSm+2Erl9I1mFDA6X2IrAmsc7
nJ8Ha0ofbFvPd9FYfSwz+rFPX8F+kjs7HWtW+KuMcaYYfGB+zBdrD5OMkGxGRv+MpN99c9FDuB7V
t9+YJ9W6dxUZEYPLZp8tz4Pt6Fci2d/ZmO0A7lKoay+Hm26hrzPd+jtX/aPS8fMwOw1IUdcifY59
2HOUVoCVB6ybte/KrRGiaQmQxczO0bbQxlOHhLsOHGbVumvF34AfwESqPKL05S0a7sxBXngnV+xS
TUR0zFfG/n5AE1UHYWeslDULBKV1lL+Nc9L+s4yFAJHu8iimMUHj+DiC0q0Gk3RBg016d99KB/bR
YNoE7QROeAmBcv6LeZLvgFq++Jrww1p4yJty/8Od0uF1TtmudqzdzvPolptWsSwwSlFtpOSjtPAX
Ucqh25gm70MYI+0EFQv1AT0dQKA4iTZljqHafhO5D62Sc8P+pzMcBJmza8EzlUl2vyzWTS87EIF+
Xgw7PeFeDuL2wBlvKuxO0TzvgkDAfo/GdD92COW6FOW1HR0pjs5ZMB8NO1iCkna2/dq2lH3IrOjb
cUVMGvVT/RT5khoMLzr9576U5JylziEK5h/8jAelwmfLalcdcA1qpbU7oUYYbBS7C9SJSGUX10cI
+Uyi/+w5DAKoZ2T74ZUCZemGnNcGwE3yl7PkaDPaxLa/MX37pjBhSWQQ8KxXWSlOOXEDo1PD9yy3
wiGz26o+QhARoJWOAnBulpNF0ct3v7aX1Iw7eJi/OjFuwC4Oo9FuZJEdJYpAJCPHuQX0kxgeuV4z
ISdoSyty62FYmKPPNzwAXso2zEkQk8VrOM9HDwaR5xAQjgmZIvPL4L53UE/FtXqs+/wQNfEByfJ6
htKryAGqh2alFQ/OaFeMqbBLV+WuJ0PISIkgUzEYfh75pJcr3B8Hz4+fu8Ln+0WSA8Snr/rPOnK2
FfRyCR0+87EdZHuHbVyjg/2gxZpl3E72z2mSnTxAeXC8N07m7FtCwHwjPTUuwQMd81uNXMDLu0dS
SVdsj1dm6vHMTDNfozhnJNV6GKZmhZlkAmdHKYs26N9oq42fWLC+mLfnMUlqbceWJLqSrooPwPzK
ovAsfIdAcP87dYKXxJNfwQAMh6cBlWR1VKI7N50iHzN99LTv3Ht2EHyEBt10hyVzpZg4rYbKqNe4
XOHe57OxNSET3CPwzS62dNtzlJpAyCvxbg/dXx1DyreWzxkrtF2xRgLDClZ3xUqn+MpQhPl9cRmG
jFQIcUacIZlu8JzF244ccWndUpJVc4OaPx3aR88GwxU54AcS674IwvLqWuzp8rhmaGKW8EicX/yz
SEInnmKEUP/Ix9ig+bm5FvGvIkRRZm3G2DhGXvvSzAFP1eJ3DzfmoAGkiJ3TtXu7CKGKhGo3Y1mH
xLxNSnEUobsl2hxoWPe+fGOklL0EZnj0+3GTpg0BNgV4VeQa5MKFp8kddkybmUzRg7ISZ7tU4rkj
+1Mk5yH0GC8SXt3gMmosJM4BqcERW8OhvSA8RG2a72pavM73zrXJ8kbb1auKFQMT9cH+/uzoeZmk
eL+0YZu0QY8WhnAnVVmBA5XXLqw+e9muIlrR+yGTD0oiNqnwF5KJVX5ZRi65wPF1QKMg1GeC82nF
iO/LrHrt5PAPyRfWVJ4hO8g/ndC+MsV6rht22SUjeStdtVOxD+thh34EKSWJP7n94ktY3C0SCyBa
u2wJDupS4zD14BX6nN6br4eCXyMDTPXV02TMBfEGEBO8L0GoQpLcsrZjeNWMj+1c7TReuvs6SIFe
ppBi+jfdjTe3cfdd7RM5YjyZsyTG7LNPZowI9dV161dZOwdVYGbtSSerbELQ7C2WeH2XhaSPKnHD
B4DqluaHHc9c2Fc7Sve9BGul/ABXdJSv+y440gKRBGOu8V8cYlKOu8b4bBZ3Lo4mXtqfyhxWmWjh
B6N+JKSovTmT9+inHiyUznvpxyZEOZc+MbxB57jwB7ls9kW9YDOA1+dQ51R5DJnLM+eoORbhP53a
LF0PTX4NTXrwKUdqEl0GcE8mbLpkKtkeFauFgslv/S/xK/AfEAwKdWyDmvbJ+zPq5rOso28VsTJF
RRSOFm/rcCt52NoAa7Kvd3k7f8PD30LVh+WgKOPxbuZ+fbFMrLxFSwAc+I78Q9XIc0hXN6DFcK8T
FiERilrreHI3TZW8jRNAbRs5bpStesfgS+t2lZERZiueRBnwbNHvJCOOnNzfN9TBzhDsm4H8QpG1
L8NMQq8XHVUR/kYReRMNdokIImgXn2xaIwV4Z4S4EQtChVoNC6b8q4kiwxOOdSdJYTGGggkhOhOS
INc2uojK0WuLyX3Qz/eU+6wdeuoEKptW/SAb3Yf+dBAZBedcfacTCSP4h1OTdMDKPTjQ9Uxr2nI2
vqOqYgzM5q6N9gaJtxLRTTzE30UPuR6+Tw+yUHnDNoXvwU7vfhg4CN1mQ7GBwht2tdMwqB0eFLVC
joaFOfe9MnpiTIbnKo228LMWFexz7hYGEdbsTgJ7M7KGN016ESPZjFPx6LbOHn/WNiCDqxWEN4T2
Uz+7z3bnvExeu5dDcxiS4ZZZdOiJgKoKYMQOLyi/qnv0YciC7BMBcUvQ393kqYnDByB1Fz0bGegL
C+XvNOudwNUdKvxYlj0Dbqiab0c0WxQrR5Zl98YijIYXYaePESm/au5uvOwbr8guU51chyA8zTNj
6WxMIVRk6HwHeMHFby/Th5bjMUnjbZaKH52obZGVJwvYuoWp240DnGB2cQ19618eVesIpng2+8/K
irZmq78TXb8Naf8sve7PkQNrtOQK1Q3GYlj+DIm9EYDsOf7WPTHzWYhqw1ebaSQrB+QeK/rigdRE
BKAdBEfkremQracieslmF3ILoQ+EXGqTtgOsiBUWCxeNfWrcxF+tjSq5zY2z5Yw0CTTZk5FY0GfS
lZDyGLYe2RM1IaPDLwfoVqkSMgLAMPKZ5Jw/Wtz7KCauiZVhD25WVlF+DT4UM3fyuLjDC+O38wgq
y2MjP8Y+vmNcAUO/BmlwTTO+hckZPyJKhKGtBQNK6suerrmtGBIYLCLixF2j8STsAqm+J9W7ZiCh
4M4zWYD0FfXX2ncOs1YHQAH3DniwhLnpWMYvXvQxK39nxiQbFO3VTu1VbBfbuGYibcM1zson25oO
oaUPlJMvs2u/lKQ+BH29D41m/R9H57HcOrIE0S9CBEzDbWlAT4ry0gYhd+F9wzS+fg5mO/PijUQR
6OqszJMW8SI3dy4Loa6w3gfPY2mWbbsypPVE7L3cvmqDE1Ak8gcPeV116UxZOPKg4/ffSjon7CKg
0bPuXOniBdj3P4NWLBF3DKaW/mYBOW+t4s6+95qlBkaoAiSnXdcPEe152tBfEkWtUIG5syPqGqld
BU0rDY0LRX5BFc5X4aVARKP3gqec2gX2iczCFlcrV9AWJNxt53S7qNbXfa24Pk1H8MUnT1jvrEKO
led8NxHlIDWFehUMB83zX8WY7zXVvYk4vs9O8+DXlUKc12AWcaI6I03Lc2kfauRt0PY/ukuRo23i
8E4/O0hGmpaeQV1jNPFxRIrfGaJyu7hXQqgVNr19VvHqLQGzMN53fnTRaJPq6hFKhyoSYKIcxaZo
nl267hpKuAsje2aPR0OyeI81Y6N2ZYJhL+fixXYWOwQIKLCTVkKfp7w0RC5xgh28jDqeuEC45imN
PMBQo/FT6dmLH8/4TM1r5w+EiOSZnXO4ap1i07hsEzzn5vrWUyrDL7IfK+aUg8SUMrb/omKRhDJC
/YoQFVJ/c0+JPyrew33xWcGAdDA0NOxydWJl3tzusGCsnY4gIQ5AoOBIyGqfjeKjV0vue1hbzS89
vztTgEImNTE03dGX7aF21bWVRJGUKFYzi6Rh4hvrgR5sUrxBgLTTnKBMR9WlYxKu5VNo1AUXMZMb
zDpKK8Me+oUiNiqfImKyUS8PeWkELotbLbMRX/WLKKyN2YHKox6tnuB40qBX69u5OGWViX0eXTQ9
zNOzK95tC00bPm1S8798TL1+XUqoGviOk457T4/5z+bObJhrLSKjleOW9NFAw/ZgFu7G49+zdN1V
PWlHH1hBD+BNBAN+D6v1tggLZzdLA13rj23CPb1cWkxTNJ+ICCuQHyDFKnCWokUgQA47IblEnDTz
Vdf7tYKdY0sszm71KWlI8/thS487VBnUCqpv4+gfm2rQLq8D1znO8c3/QcaJIJgp9maaYhqjXof+
gJwOVmmWwCnqoEKjd4Z0ZfXeGlvghcX2movxejAIM/rGvoU36asT4JWgrFhPp9bGmV/TGsksMTjT
7ECLq52wI9hJ7aHjVUD0grjAvInR4/LOehpgDIRwXUagCjZeM4ufoKHcDCN1MBjZyfGzU2hIyFiB
X/i8/3QaymAhkQqPS9Z84Mgmz9oDdwpSUldptK2mW5woNgHZ1ZwIvgviY+SRqwfu5HfmxoWlitPF
ZssOnrAELBGxs63KjaLDTLdpfRgoISoPLUeKxvU1JZxL9DqjrLP8rIgcdzgEJ9omVHH2vfzUzacB
YoTO18gDw45Y9FHODlcFrBvAEZEseSVQGD/T94Ily9jEimaqEHBnMJuKNp5I9My2tkc/qUcBaD+a
p5wNOb52m7WTIwHtGQySgEttTE8h2F68e4S62ArkLZvFKKTHzbcKXH7sVFBUGv1IGHjcehZ8DVvl
qDDtaJx6XRm7YUSZ8AxZHrVxLOCxEXwjJZ7MP2Fs0hpnAkOjgjZeXokRspZGuU+k+0gfE2AEl2od
/jIm1V6T9VN6LPvY3JzcKOH37S9kV/foSUv1DY6T+BUnDrfR7iZAPyw8zKjl8qFXG8ruaUSMeZiW
b5x9KtNgrOmAj91t2nmwhfXnvqtfktAibN4RDc52KVbTqQaPL/JDEk9bBrpzR9vM6IQwyWBw4tGD
lq/nC38F454JS5aholY6eQTBaQDJHPZ1JpK7V5sHkrIrFGwTi+6Eg2zAr8PXY8ducU3uJjC0vWxO
yu2hQb8OCnYpEIGS4qbeiv5V9FX1TDEwRl9bTLtMF0D1YQXhZjLLlkgjvbGefHSEvfHzLkjUBQ/P
Wqdtsuqa7xazXVREewNuGmSA8LExeciKGpsoXZmYrzdk3I92Mty77M+Z7Yeow0ZH+BbROdrWsbV3
THJ7hFSjmIEFfwepmJNrE1aQvA8GakihMosUPlNab4U5f9g0ezWZ+4gZbjO1n3BfNxr3FCtqg6Zp
9r4Yf0fmXha+NM8RA1eQFRGLMixiQk9PKcAtX89vJnqPi5nRwUHp6d2pS/AmADzklzr4uQfRpd3i
/1rrcfNoKFqG8/GeE8fJSHLq9R/pzw3T7DYjnzvNHqHyp4IWDPq30fUuts8JkTSnOrd2Y+zvkk5R
ddHA1ugfa8/AOkCX9pRdDat9cUFY8UCuouUHIE3LBi7AbQqHzYBZze/vtiuHRrGo0JFa80OeFSfO
yX9RJlY6XaECAp7GgA868iyoEJFmupumj5Qe4SohQd2UjylRGDZ0Oy0WrB+bddcP3wI6TQwxO2YL
KewaJxFIFBYJPZK3TeVnwf+9lPpD1k5nU6tOYC5WXGUCqUPlR87suSO7AIA54daZLM5xOmIYXdZS
9YrL6nr01Y9Xt59TNCDu16ANSM+FuKh0j91AtrbKp5ZKNwnocuL6nSUtTaLRPjXjL9SFjWzK04gq
ZnJOuSlCF4WSvPwE7JLW/kicfxUTMK6cg8HjgeVgKSTDKP/WlJ80eawSmlStJU4R1VuH+4JJ+RMZ
Bmq+UvoCOMZ55YPYDvL07k2c4hmehKS8+Z55Da34DtJkn8xyHzX5OkK848vyHndnGKd7GaMUacVT
Ql9Uz/nss4RoqZWKLfBRqYXaOq9yGAzgWtFHbRoW4Lml+gGIyD/lw1DUYNDOvPdndQApupLxhzk+
lkBD+zn6syFOCIklFPlnyvgkIUvwy2Qgfb7C6cF26rfOAFSUeJswMR5n78rd2CzxgEl50GkC0Vzz
TfojlSSQywSAa+CHHai9Ubg3eryuSE17K2FbN8qXScQbq5ZbabcrLUGt2qU9RDtrvjhW+OAjIykI
hdk43qZyuPBgUbPDd60fdzBZbwpvWcP8qPPGScdzRVmnmqeNRQ25356lA1KDZAIgJ6H1l4jSNgPa
ktSWvmOb3PgydNSvbV0fDekFcbXXzRCa1XSUGAB8C61rOdAoW8VcBA5D34aYDOeRP536yIz+Olnu
VQiW7x4ITUs89Y7556XRLmKTg0lgXXE2YQlYF7na9qyRfKeDJUjp9XhI2muML1tvn/v/GftUNS5T
E6eBRWBBEQqHinloQxqt04eeN/zshtchNO4Fw+5IT4yYoUVkv3FCfSDYxzGpt2xotopeSOYyyrn+
av2s+HmtGUgMzWwd+QgXXqhFV2+/pEssIL92XTB8hsmubuHf1Z35waIe+FToUeTnJBBm00KugWma
mFEIQdI/1wQuRybybz3eASmFp6RnIhKd394MMbAyQVV+NaWlbW1AUstrQT90hccahK4srmQOVkM/
aW49RSofWq9QbaJPZQDAmc2W6PqIQMB/kKJu4rUBdEG+68LXWHpndIjkxdhC8NA4YaTfcHBHFGmU
kmyHozUYYTw6BGLccfTBSM2m+x1LrWNAIfmDFnPywWmo4XeImABkfbIbPkfnafFAYRDczZr5WzkZ
TTbdxkvGP07MTdO+teESnRSAdpMNDUNvACvBRot7of0/tWCdVns0FAKu066gZVPQ9KK77TFlnBlH
2BWCb2P5wx6eHOVvQzMaF4JQ7/jTkEyPslcO51SoIPHc95g6+ByyoAtla0KEXxhAOfOFwvMREQpL
1GbSj0TZoG77uyg1NwxAXA6eQ581jZ6vZRXu8iY+doU8DM3EjXsplz7WCEQpUIWm/TNq92Iar2nz
QRRhKyIo3n0e5LzcwipiTwedvVv5DEVyoP+4/zIoPO9wTKMtIXnQ8cLV0RxeXDBzrut8+FAdTZ8e
t27e2MsOzYUenGLoaE4Vif90mfeK/CQNly0cfyuctI2FCtCa8FmLbYdxsG8x01MvqPntm9NcS8Pc
F9K/J86HNP7JlpA2Dg9QaXFiPXtkeF3JKUQFjEMrN5rKkPnEhM+e+dNb5Qsuha1rUndFz/um1l7T
klnFoiR4WpRYRpx62FWgdp0MvhgssqIqHqYuCqL5Fc3xEJY8xh7cNv8FemNQuVAHK/klCtLoXY14
aYcYtSlQwa5nc/OfeEbmpuOugdfMbTedWX1P0Es7vd7QIrIphmE7AB5F+HDY9MJVWuuUgDp2sal0
e5m6WVsNxzp9j2R6hcW4H+nRMFW55eL8PZfTfc6jV12Vt7r5co2P2vzsui4oOdwxAmH+7O55GGOo
uw08BDZAnbwZ/vmGfx9lE4yJhxZGiK9et7b94TfhC5VXq4zRpxzJrkhvA7b8jnziCorCemOnpSkV
191zq4VnHmzaq2iAp9k6wwEunNDZYvu991N0GNBdGqd65Ql88vhqEJN+nHTvdUS0R3Q6GQg8vaBV
IikDM8rekdYenBkbPwkMx4XAp5lPzqhOGsW+hVVz53NIu+vfkOI/9Jk5L56/8SGvRciytekOoMSu
vEvedL08J8V0JYl6G8w3p5Jn/KxXCIFbOTg7nWIhLy72oZ9eMmAvtD5+9JDTTSCZEQtLB7DOFP4m
TP6i9ALfepn8bBuO1naO4iBlcVktyzjB+xdKvGe90LKx0aA1ast+zqvhV05onLwnvnzK7GpWVTP7
dC9+N0y5ydgFcBXADRpvYofOjwSrERkOYsODoolQDC9eaASx0W+x0gcNCIwCFsOE1XuwKRkwCHR6
LhdpZzPE093SlwSBOufsOT38ZkXlPqeoTx76/aS9Ttn8ahe0OM/anr/TXbOcZ1vzLh0xFqBCZJkf
58pErsZQhMmBXmeMhihVrfPn+c9m+9MMn7QdS/ni83u7KAoR8HUX5YWsDNnZeVXqJJ26sd+g9O7q
+qSb3zbXiaEAnk/ywGcODTmuwM8EImm3RktbnFf8q8uzTZQ4kc7/K818co/N9FhlWNdDgR82Qr/Q
TSgb+lnaXdAU2iNholsLW3MmwFnARnL5RkQ/s8Fk6+aHmCEmj81dnjS4w9DoZmcNL9SP7J1kxdAb
+iFs9a2QV4e2Xmlx/iEbu4rHG16JPdTHSu+xcztEB6ejSilz1DLo31w/yETYVboxlwZ7Ai88hTtV
sexO40Mm3jAyHdT/ar4VxLAjcYvDxOI/Lo1fh+OetcyqTtt9O4OWsPNtVlYnewHf8dor50Pi5rgE
vH9LhV7cCrHmDrgxrbc4fSNCvFWkf2MBtRJTHTP9edYo3E7iR7fC1YvlShP31krvuYMJDSIwYb41
NqW1KkaOrvGgq/o3It7rp9PZLcmrcjPc5OkD+tehsorTzL3Ia4mxtt0jabrt2CavFYj2kT4ExR21
O5vlAbdxRe1EMfmgGG/NdIrMbsee5Vg3NW0p+h5oDa0TmvyAwn+0+Wa6/daXNiFIaJK4o88tcezi
X1Oy4xZPiveiUmc3PbbDJ2usYQabA6kTNSvBEbXg96efueW6VfUPtt5t0fTJ3MS7uf2lcjvIMTGl
tnsaF9TRSCNzh9dkuErtoR0+/I4qVSym/nyO+5K6qRa66Uhl6nzwLJjc5g4tvWGHqZ3plpB8mvXI
msdIN6qP+Xbse/+cURAvYOokcY3xOP+wnJOVvQ7ZdPZDZ+PX7a42x91QX2GkEu8y8NrpO8KhQCOP
A6kU8CRd8S58uVZM0UbBmEVsbvolbn4aM4f+gBiGdHSPcrVXXnjwGuMtxd3hULcuXd4dQPNEeB6i
vzJGi1yORxcv+E4fkm0+i7VvVatwevF4pPXbQBLORb5L0l2C1oSGsbE8xlHvmmc/Jpg7fPQblrIr
Yva7sj3r2rm2N6N3aWdmk+Lo8pn5DwWoPuMX2Iowb3P6q6zHSL6REN7W7GFiVvz5/GQBDdNM51Bh
VrZD+sJebPHaV8+28ZxN2qY0fu34VuMJq/290X4nizNQDNQ/E6wL/xUgFlsbcDSecU3u5pkdDj8V
ucH15NHa4Tz4uCyFUtRVI2ZwiVrECzH4a582Pdavqzg6M3ivDP07bd/L7l/iPGDpbJu9GvC/Vs/V
gNxaX4rmsTTh6PNTqdcp+SlC4+RR7ZJUJLe6+JJXzQOut+d06l+L2t8UIRu46K9Z9l7hCFSVvFbV
X0v9K7buLeWbrDsJX9HHqj9ZlXasDQO4nWLS8/u+DJhSsod0rPEezvar4yJyc0UD1so/qWX2aOrx
FYOzs2rp1CwKXjuypvqgcqCb1ShRDnXuG2uqoBW1kAcIn+Glz8qIyYkW5YJMGqmTH4fy221cuFCV
ai0MsDtqW49m22tZIVp6OqNEUeTWAR9RsWryQg+Swol3bYMSWIGaC2ZHEVLzioooBhHY5qdK5mRR
BkP7QRvM7GfKxz+cOeVPVWMNpp/J+YJlZQMZgDDs09epJQycxLLqH25LFH/5wCS9UvueprwGlwXY
1gLcBgN/zoJycgm6fYze0dZPXk5d5wRCEQ6wyYLMnHL6dexNBwt/5FeOvYcpizYOQbc54W+EYbIo
Xkr+XJa4Lq00+I3pD82OwvSWZOM2ZeTUwUO1i49Bdbss88jBabdFdOuyW2d4FwPfmqUJOnMeyUBS
ToaIRVg7M8rzUNFxk+XE05iZyeh0xc3qvKDUfivkiRbdoLNv4//3lVOjPtXwiRVpPcCDLScWVoS8
ZYs+nOF9mbIlkEGPb/hboZg5zNEj0wFly0wHm5qeoQ4xEJAr9dUbMZNs4EsmaZsP9d9GvteIvAp2
qAu4idhE0AGNaaN/2AK2beOfZUaksIQCWOgMWBO8MY61cAHu8oxNvCbd3txVIkQ5QH7O0ODbOLnG
wH/nAd3OwnKhpmD2qJKlqVqjkXoijF1VxHc7NEg8drGSD6DJOB29eqcV6kK/0yFRTOdcLm1v2rEp
OxRo/s/zYBUX6jBv0p++8X7PR08T8F7bHydqbjFIPPaje03Xh5WZFge7pRaiApUuRM4fVTzysf0J
hwovQ8lDMXRyZbvNVWIhyUTFK70wd91UvE+J82pNlIbUIYAeQrCN8Z50vOEy0yc/a7/Mk0XchJaT
ODqmznTUO+doQp3kqPHOlofvWc4sfyvjK6cjoNPFfrSareE28Pe5CUzZT9LSTzO4TCXz/J0W3tkW
/r/enAC/ljg0YPzg3FIkRgT9HWIvLOvXqUoYnzhHWCSZw5PeEYLDNlsk+k6nlS2xRUIZc/WN9HAz
NG0/g1XBG/8ndYUI1cVvM3d0bZx3gtRC1+vB0FSLu5b2j+FHeSnR/eGxZhdM0nudWAZOtvANZ0ow
IVzpyfhGGP3bSgCOpowf1QglZWbPaLSvjs0zKOk5xp39LUR0l6b2yLVxY9vyUqko8IT+gPJm8u0D
8RoLrrG1cN/r3IVD7p30lrwdFyMUNrAi+Wm2jGNjdJ/eZHHrNPdeKV8YeAOb3HtKi4dK9yQpr62g
QtKmHm5IrkU1w+LG0WLg3eYTAlcVKzCpAIAsLNupvs5pCqmXoj9A0oE2ghrs300P3lQ0bWu9vUYT
n6HroJ5w5PPR2aYGhSXeOuOr66AfatbLgPQjITrkXXUaaVdp1HPcU1u5QKMN3HGL2GpQ+iBj3s+F
zx0bU1dD83RrXDQvCeaZKCNjUa5Dko6h6bHupjZmLzx6ecmpsytfKlr3UhSMdtV6irJLYyLM1RrB
BNF4f8sc7hE/cVS7r8oogM/9JM0ld/FelfNfCneqCmkExMtXi/Jd8aIXc4OruyaT36y0OgrSwaR5
kOhUw/3WQI7EvY5seRx04z1S5P8L41GO4dkVfVD44VPacDuwOc654E/jh2V5pySyTj4wukIYuMSU
fzKl2DV6uk0b50nONrsiJKWaHYVRHDwxspmd5lNSUw4t0ZYrk3jZvJlLMAR22t4qMIT+7HKwTCtc
VHuTriXgZTj7KTpwOxDIxoZxG28IfWcSHOrQXkxoPVNlc4Fz18uIqDrorB3c9LCrdhwv28JEUhwj
5xSySuJlGP3EcXoqtB9ZKJYq/YOkesRHMzXUt94Zl3gIIaMMl1G8seEiJTXulIy/EtM6eaH5OXT5
jlssdwrM/d3vAJ44gPG0nU3xKcbk0QI9q1Gr7egzQTZQR4WRB1FPz3ZcVM/Kyt8VkfRRLhkZSrmb
qt6wNaLezKWskwbFjPVZM8AYwOHbLh7GadxLxjbSBK9zAikOnvxoc2Ih21DRQiFXhr1XbbgEw1Y3
thbFMkPtB8KkLzIGkhW96dQwsVtH2Bi+fR531ypPvCQOKZ4XPYPebMQvJk+ubXQXi54ZThFU0lVP
g6YOKg8gyrGnosXNcqDG3DPMZTAe77VGa0mYb2snOuEEuQjvYYyqC13RGytrXh3NO5YDHUaay6W0
Rr2d4C1pB2kZQaiDbYc+jYE2wrvT76uZK7I3n1Mr/u1nWkyL7m3CsEDqdjUbBvVN7Qt8HuLW0b/C
sQ/UFhIoFKjO6TZqojvJmkeyH49zk36F1GjV4JEn9ZegXZBTBR2bHqMIPQnuNm5D8NTFuu9Zsea/
nUHNFg5sA1UEgZDcoH0H5gO7gKerYPkmOji49Ixrk7uL7OgYjywbgK5QefnrJe536TLopwSuBlwW
6GPhOinyq60/eZSKegC860FuXX4nMVI1awF8LdWpMLlKuN0hsvK9YQ03y9G2guM3l94+zj+0Gdi2
VvG+UbiLzLXwbOp+pj2lMIfeKZCU3O+l80GBtIbdQhbKA+6ZXKAX/MRYDwT4m9oKj/OSBmi0fg3T
5oTSCKTdPMSljdD4z6LFImMGcVEucIDy0pnnjWf7P6Y5vMXGczdley1+NsoRGUhuWsO/AZR/FE35
O/rAKVA3KBysvxNhnlSr9nM0nYpq/Cu88Pt/pdKQT7mhbdrR3uP7IbvpU0fEkJOjzUfipcjZS3C3
DAe0Rx0carSk6kvYAOOby2a9Th1s9fgZpGegalMqYfpbBezTkwkdnmj3sXconXI/OJR5DMzkAjyX
NB4V9rqK0WTM4ruwCQvimurwyPqYbydNv+cy/AzpqG18/cGiP2DqYpayfb8FZ8jQLK58slTd2AsC
fhVpBHkc9jKJxHyHyGZQXRaV+I0yQgp9viQjaan5l+Xtr6ZDykrlqdZk0LQYRCN6JCy+wSGhchIj
+44WVY1oL2Vjm8mq9hEXu74u+ClZdAzpcZjuMLmOIwgtIuMW4V18Q9uE0kN82huK7W8tVSIJzVum
SZl4nJ8T6pYkBB2raNSqbUjqePE6ikC+Ku/OF2pnVVR2OV1A/9QWh/hLY1jo/xG+9AWoT+oxRO8u
TDxJvD6XPhk6BdK5f2b9zsNtrmuVvAwsROiN2ScwJnRSQSknnJKgRoRNrxDXPVayFqygvtQOpSHx
RDxkTo9ZSkS3KZfHKG/WGEgvUSW23tDdMsTbLHeDkoIJyXqyS5PrxEzbkw1ytJiRcT6hKR0X+Z/O
rKec3uJ2jF6rnox6NqjzaGYgV7SrVQ5bGi06cBppxzeDbAlveM191jvmeHB89yyF5eWn/ArqOBNc
jWJn3w7zB/hPOoXii+0SyABvK11xGfHcp+jRRmXdQw7u0A9340JSHa5+TDkCIQQtFVtZPfQa4GOD
fK2+OLqgxai2+8ui4ZL6aAmScxDGCTfgEAwcDbM5UdO4vNtCO86guFbaQjqEXchABJoPYXZpEU7o
K1M4SjN6M4svt5b72LCPIbietGCNMhMErZcKCxt4c3gbCJllM3ErI5UHX+Qb4c2XWGm70SxuDe0u
fjIiJdNRZIFLS/Fwh7N1I63ynLf0txnVtZ7+uTLf6uIeN4CJiC56AqV8wKTgfmVSnGMufilW9kqn
TbKltbgZDkVhBwWIZZX9uBMxtFgPciVeEw9cHNwpbH4sgrlhpNobvsCnkH2Ql9jPloXfzNJe5BQH
rl9fB9u46Q5BUu8De+N1nAcUn9hm/ILsRARNbcaOk29un5KU2mKVcKqhw+MMjRNeeC4eEGdo36KC
lZ/CyrrueUGjm0WXMknAqy1Nc/EFh8A61LiqUPNVUVhe1SHQQuPejOVZkdxXouNd+NoqxGusq3RU
YbRnkUPoVM/DtWcuAzuHA34ODWGD1xpL772yfs1ErQs+rN5muWgT3ls2oDb5M4sNBMCu1VCkgekO
R2O0z40+nwHN7qzcv04Enh3PZrhx+J5MAqSpqyPeiG0BZw7MzBGk/24iao0hEWNZQ43QeMzcMujq
ZNvqyZtdT696DXLQ5nOgmI2rsMGzGT1K2tJ7/d6mH/bI1th/ixA2ldOeqtR4rKUtWIA4T6FRk24w
wq+xhbHjzvI1Qx8PcaeYBfCKGdPjLs6L6hXqEAqNo7+bQ/JgEthb4ej67fw4WfPnoCmslNdchPsC
0gAD+Xnu2otQjg+qT99W1XgqZvZqJKhWevzC9ZytATlibuKeg9Gzqx8TYR1qAQ0GuUp3dWj4fLlz
95ncP+YdNIRe1Bc31x49n65dnFk6uLEuj16Ua5wsM9yaDolrRW+slvNmpw8945/x0ppkefJUvnfA
sYd137DRhFlXWcu2Og1qj7jHYuKvo/zRZWE+VebFY9k71F+KFX/RzoACaJtsFwcusphQW3Y4+1gw
BZrGRabWxaLFHGTJcxUSlTd6B1BPl61GAimVY5wrftZIzYGTS9DTvAnC5avMMdZ0DeatKaiZQWpq
pDX8y44hTsBcHnMeEMfPX/KwZ1JDaipcho9pCsZMbbKu37nNHHSsRJpC8AwU+xHbCPbhY5SoXTQb
373Ox62rdq0XX3Ycvdmm99eZ6h4mxH/bbAOU+gYi6Er+9BSn8XMYR9DXNYy9NQIHEfxKPnQ+omP0
G0XcKvvkzfV1Dir90fJIjoT8T6PA9Yh6T+ya6Xyy81YRf4jQL9wLLQgHv2a3GQ/3DmBeE+UHrwVy
3Rrld9THX5ECe0ejyWpuDPqpS9gVABhyOuwx9iWl+QWW51tMQ9CZ/stQqFNr4HmwGmjuOlxwW/sS
wP8wa8QfY1W+JK55IkkPDOGrAFToMF6A82Cp5+9Jjx3ggSBtk7/jQRWhCEJO+cLrMcosO/tef+mj
bmtb5nXwQDvizu40zM9Mb91YPQyyuLVLsmHMnkTSYFKb1lpS7KbxkV3dBNg7yYM257ZJfNDB1w9d
WctbeP4uF0Hg6ljsXRoX8GAw7FR5euu08rUb8XSb7oK8bhK4eRVrYuYWXE233knvGLfIjOCnzRwd
JFg9nH0ABEDHHim+PHn8tULH+O2oT+vw+doyXDkxxOmBJXdiZcOeaJuJKDx+9drwkcj+mxrNoxLN
UxszRQ+Sza0x0hEAbM2ATFu5NG7oAwOeFZ4mI6d20HYpSXGulqrVpp+sT6g3MDGyc7UsiGAifXkV
Htq4RsqMG6SYaPnGCRO+iqVpFAwAQoyiBGdt5H3EgDr5d+wNl/WbvaRwZ+xfGIWp9bElSY6q+04d
GnqXFjmBap9BFIs6rtDaWD/PWM75rMRn7sbtxiNgynrJfKmM4qb67DOWOiI7trlVDk9/jrCfjbCs
ovYj9Hww6WH7abe+v3ZNe6MVEs9GMqww1wqeGANgCIE0MD8nAOjv2H5pQYqAllCX5e98eiogL5rH
qBs5mn1ogJaf3voqOvu+dpKe9jtCGtpE5fxdmoBge5b6dlf8aX711IX2nwIEMrOKnyJ4G0IUn1Pv
0DBXQPcubFZ5tkaY1ijgNRc2N2m7mM6W6j5rGzI5zvB+XQDOnpjvJlc8TE5917xi5KyBVk/0jNae
JSOuDXFCqk+CZ+dNu88TewlANM1x1C16/yhnXGSCbZ1Ue8hZFjvvdDGZYOeFeAQovvDdapNk8N6w
rLeSW2UZPUJjgRNcjs4hpy8Dozx+yHBy35TQ6BRs+WjauxuP+fvQt0zLnRE91j1/gqlJX0ZPvvUU
NYqhsz/Ahhh7aCJ/Na+XMtWhhkUV6V0E8Rkjv10YDxbttqA3z74N9q/35Tu0zYSJ1CyJTXQYue0d
pM09RIOTpiFMOIWZ4GmDouW16bMoMfn04aB2bSh5vh387ZrRI4XOBUhFyeDjmXz/6BF8TEW1A0t6
YVv51dfDokMIMI2291WGiCFz96+GlMDvXcY/Fut6Q0eurnnp8sUcfBT+8rfswGf1EbvLsdE+JHma
eWI979Mlq4PFyVmwrnrbxXnBQYlTD/8Ua3Tw9ryS30qr4W6LVvoPrk+KPtvhn1pKjiaH5tyuEecm
5RFWmqrffWWozWx7Ld7UhDVXhmIpQ3EuDf+39qGFWv1TrVGoWAguBiZZJS3sYipD8I3MkD1dNexa
n8hLNLQn5HWEntI7hbXEWIOHJgU1OJT2ewi2FGPoZ9QCVder577U94YJ6dEhTbJG74Jj4f+WifM5
uQ04ZmupocrTgoLvgQBs96JU89iTDnKITq+yrjsArYZxOqQnejMybrmCEDM9qLVztmobWGZz4uE/
zT3kaTzMLZSVdGqu/qzOsx9x6AtaxnPtwdYmDOX1zvEi/l7ppYvlKRFkY/u0OrpJCok1D1JrOPRl
jx2iO1DLuJkjoh6GSIKiwHIskpNB3xX8AAbwOJi0bDNkHGcF2JU1RLFr7YcP7K+ILLlPVTYF5M/J
RgzUuPUA32qZv+u2/tXn8w9vyBWywNbK+HlnCREGFxMZBuxKxvjh4L5IYgclliOtS3FlEXED9NQT
xmoF6pr3PeF/2RucM2kI4houauW050yxOg6H9ayXu6kT6wnWH/iNU2ean+WcvPth9BwyMeUELkMN
vqTDt5O1TvIfaeex5LqSpOlXKat1wwZatE3PgiDIJFPrQ25gPOJCa42nnw+neuYykbTEzCmr2tTN
uuYMRIRHhPsvqOtVr56Pv4Zm/uxUaPpC+Y0xP4qYl1C2hR4cGaoNp95G5BnmCg7a6D7faon6nTLb
VvV7MM5C8BQExjcF1oCUA6oQdaiaWv6aWNNtkpwulXsToxYpUDj7R5gDg/wTY8fxeqqrtJjNc/Of
8D809oxYBsKlK2+Jn55CqaXLBJoGIgpi8C8+hh+GBWKC/jmuaem1XpuP7piv8SuWV1IYfU8Tvkrq
PnNT+O5m2g06/45WYxOtgjjhHawWySao4Vj3qGOM/g3sg3w15uN7amClA1AWIVenLWTDHmPNc0yf
1mVYvev5bS2W+7FqXgbUIwfFemPev/dB+a1OAhRyePEOOSasyPkJKe95i6UJNBSMLvYs4/SGRDsi
QVR2JbrJu+eyjawxROqjuSq16k5rOKMCtaNuVmwrLDCrSn8TpdQZtPY6KsiDsXHVNGQRyZc5MOjs
+7nJHSK+qzV915A1hmj4lkDpgyJ0XyfaqTKaVzVCHF6UfySUi5IUvKVQ3uJAecSn8zkHsiPX7Y9O
c8lR8h7A6kPiDo+i2J3yVj8pfY40Um05JTtKN4D96yUd9BxVqHCAicqWnhzo8IkUZC4kYoeRD7If
baReF/14J/babSsY38IGU7DEsKshdzSf1zg+dBhVUn6EKJNCZKvo7zapcoVs2CF2c9ibPZdqI0xv
cit677DQCOXSKaLwqYzQnqrgka3NPkhsFxE020R0oWIF2TVY+FUb0/utqj0qLbwCWIUAzrZGNP5C
qQshoZrbSe+7d6KEQY8Q3aL0s/Us0eDibMEfHBFtC1JrP+odPozWzoDrxsNDvkrJk7+iwm+vaiv4
Zka5u81C13gTKiuzNbGEGiJVYOrH7KF2pRsDrRDVt2i/9QFDQ/Ol1K4KJd1r6rjr++YOYO69ZiHF
plIJwoeGakj3IvXNQUT4S2V9kWEnNZNrxcThw00eY1/j1Ow3uC4645i/Qjt6jCxhk+niexN1LKoS
sfzAE3jgGdu68F6ixgD7XYyoJw2nwR/g9A33qQS/JGMh1eEex41NEZCijAqYVq09MBHIqjzVkfxI
PeR2mLZ9jw3VkFyLzfDIv3us8+alzxPHpwDEgnhXhnSt1fpNbqAVJzSqHePogCosMsSwBetM/9mG
1ouYFs9I3kPypJwul81dluZOytssGIRTg3LpqtCjA3XmApqTeZ/7EfkGuQ9Pr09dW77KXJbRPbjD
i4nLZR/cejhQ9VO9P9R28XSwiPQsXIzHS+jAqmCtCjrqfpc+WDrI6CRE58WFzLqCAfGX5ua4zpb6
psqgvA5+dlPJPs9URPlMXExXSGZew5w234TWxdGrrPutmrFZeZGAUB1wlJRdzsU2F+E4iNDrpHc1
1UFOeT80cTzGCbqK8og8Wio9G2Pg5F14bWTDPe6C96WuoKoGOFDhPWeBVGpBP+gSOg+4Oz8Uovrd
jESZTitemmk20eSNnV4jjByhEQvkx8+rnVJASTc4g5sWpKkxPQu4200L6BBl/kNv9ohLQyszIRJn
cJLTqQfgdsNL0iBY6+lbUwPWkCBoKXa8dJMOW2fgs2Vl3uCEdydXBd1UFyBe8ttFC3ottVv3qg61
Zy2iKqb5J5Dz4C5q6zYLBjqWpg7YYfpb6Y13DWrVOUopftW+dOz4uM2ufCHnlgrnmq6FnWZWb+eG
dV+F/WPQgNZ2VZlrpusB6jHERw3ybyrAnCzDU1Tkd3psHtCG2HO/2/uhoawE8PhN621DKV/LtLYM
4EZJWH1TeR+g48rTIHj1Eb+Dw4TJJJ34Sa68rjlZtAhQdTLysg/vdQ+nLY0TKaEhLFeOapV2qAdb
CyhpFsDB1GoIHGiiK2Z8gNj31Kbo8HggVt2pXNfXgNsM77nBMJoDD0YiNwOUeywuYxWnoCf3jozJ
p28A8RjDW4jxjotkuqb7jlkMNy0ejho19wgKH0yNXWFSiy+6+xzRRM681wHejDAOjmLqG+C3V1Xf
nLivbQrOzwgW4UDpRjOrhz71X8Ra4MIevPPO3+S+zukBKrywpJsoTfYuNHYllfeCgJwwQhGGNDgj
2n5+kYN9okmCihGpXI3uFTfclGK1j83+2Zq4HQAiS6XdcBtHkMTfcvzTcqpuaSm+u66KiKo3tT8Q
JIdiN2qIpxvNG/p6t9AEbqIaGzUt21hMlhiPTiDTl0wQ9oaigQANgpPqkyeFJ2/qEejDHd4LOyFC
nZl/rwVzZHHaiQW8HzWFtwcbogOWCWtcx64E/vxtr2PLh7GjDCIQsPMGkikaGNzV8zDb6OiBV9mI
9ThaIyhT74egvPXidkOlyo4t0MoyLsDBeFPUbzIvqELqHaspWPP9Ta5GDzxrwBR79bcaofPYzUBw
/bLM5HkcUb9M4mxtjAbKhzRhwvyt6EwHujmvvviQ4oXJjQxbOdxhkRQeXZ6FETV7Qd8ITfUmePq9
RWutTcwrsUzXGcJHsYE1CroSoaLeD9M51pLDDC25U0CNVyi58r5GEEDN6ViW8K8ohVV+u/V9EdkT
kznNt3VOpzRCuKsVpB8VKd+N3a0Ryg85x1wZhFddXJx8s/7eFkjnIkq6muB5nJ73mUS2AawfGuGu
133skGMiCI41xg9CYlW2YlW3Km1W6i9XAaxkI7BE20MxBJSnsg1dFS1kpiBDyIUAew/cbVlBXst4
mRtxCd6o/OZb7TEXFbKuBHKjQVYQwRgBZCjt0lvOZiQGwwclwwDMFajXorrzCBcHbeu6gVFT8XaQ
fpoJhBB0HzHsW1OTfZMltjEUNQP0qxojIeyCgYmBgzVa/CJX3kMgUb2JKBRUwV8alPdVAJIauc3b
RAPuTyOnTyqwm+pGxd8+sYRtO5lKYII09NS5fdPhkrkPYSuuWtmF8AABJeraN6FnnyJZB0XgSfIK
7rEjWwhlZKkFuOV28VuLDAxFPfqg9ZvYCi9jIDxEWChYnvmUad1TOKjPOFtycy+vJNTF6K32EOsH
fkJUgT7IIAai2K/QzyneUv6HXlibuJbbtWEIT+gH3vR0Yleo0pRrTxjuZMOfOnkPeMXQOMXuQ47v
DIJxU6nuStqUkowTdNdLwXMkYcNbALWUtTdh8Oq3DP2XlQQquNBA4tWG+9SD6GUoqLrhrywYQbrT
UjdZJ2m1SURRIPeEv2lYSGPWHsUqNb0yFMsJy+YlB/kO+EYw7ocg+MtiqZuyBVd1MPc+T911pGBj
1YR/KZ0EsUupbmCcI96U0FEUghKu5GhraMyT1tQHqhEYpDJ7WbjjlnkjmwhDWv2JGXXGxvtmSpWB
e0Ug2rXHv16MzzAx0RHhObWpNMS6R3SRSut7Drq+9ZEKFaTK8UoMUrOib589uZDfe80YbVGN5Scr
SGhMFkIPOkF6TqWB0k3rd++Spz6o1UAHwn2KguJOwTxK8zRWA512KAhNtLO8LnhOpPrb0DePmjcp
wroRTSBzbWZkZVxNWnQgWj9Gr0gPncTUvieCwbdUdmongXY2RSrFk91TgmhjGiavKlbvMnQQFqcn
0Er0UD82huE+KpAbw2wNC2JVHnZt27ibJB2LU963+mskptG6kMqfSGpufU4CdCOG4K0tCuFhNMdj
HZiOqavHXgofLFTxq0F7RRmnXUmJX/xU0Hn46fYDWP7U7MaHNK4hAtOVFN8jauY8oroaSJpU+9UG
2xdFW03VIBR3U63/ERUN9+wM8HJNJyUC/GVqFVKHZp48CUYngFU0W6/ZDVEPHcwd9YdmwNGjCgUI
Qwa2WTTxu54UU44Nujli91YUkYcQjxXxAjWjGMNKVGaTdJ+VmGmuKk1z0b5Ta/WvrojBZLR6beFE
lpc4Cmch2mMvU7XiFzKUQFjyoFbcja9MHAXDKpufujlI5TUPUZo5LZ2gwm7H3OK1jotzsA47TxtO
RuLl+nWdq/gyD3VpxluWaYpuqM+zZ1SMaC/KFM1vuzoT9T2sD5O8ksQSnTjTRZUuFQaUxi3ab2uh
VqzGkVRjFHixKcFDG2dU01EBSX+6upw9G3pTfc80qfvhJ0nzjhK4SK1JwFGyswqErLV0dOjWy9/C
Du5K6FnY56R+s5FQ3nk1GzcEpK5He6MeYZgUo5vdNhIKaqte7OX7cJL5CUo8bY1gkB23wpBLbsH/
5GHROOV0AfTajE5WxyMWCYkofk/UPt56nQ7gOQVW4wdxroOZyftNobftnUm5+6R3GGxTt3C168Yc
axo06NzDlRWdlLYsewCpXGWE7In137dR0Xz6fYaH3QsOXKwb67qTDXrxLoy1vvUgRspo3/BALKnG
CTKThoaPI+qEN7AqhSdDYgfhJCKKSKl/o7dogCWJ0P1CUY5+qCepyf1Y99DMIxHfB1BNHvrlOMGp
O9SmALa7uTlRG4P01UDTSN6awwB+QTd0rGgizAWkwVOia8TtJjtBo0UPHRWSQzg08l2pjzggJ15z
lOEUgUDRQPXUSsQWHGsAkP8h+mWjR76fH9EzgkBE1ZOevIYhTT0ecKKCjsWXszXXbdf/EQ5pmiJN
Vpz04rXCs8XVEculOzueDE05oih/L3OV8kE+rk0PohPP/pNQBte5ibEISi7//Mf/+F//80f/n96v
7CGLBy9L/5E2yUMGpb/6r39K6j//kf/rH+9+/tc/ddW0wPUZpkIDw1A0TTP4+4/TE4XZ6f/9H5aS
68mQj/2xciAEvlRwTThkbXUl2YDvXl3h2ls3S0GVhaDmx6CqWZSjPhr9kYVXrrVNtTXX3YP4Awju
AzvmIbv+g1Gqss5QddGQDVH7GHASAKV/G9RHECdbYMFYwK/ctbxLdjTubfWK0oDpLMSULwzyPKb+
MaYY9EXGlq2P1nPP6t1Hr+2qWHc03VflFljd0kedxjCfyfN4s5kEXaqDcR7q4/A4jREI8B4EHMCK
7iHZSY56JQCluOqVpbgXx6kaomoBJkFdfJrssxUkRsMI/dOtj7wcdrKDc8N7b4sbxU7W8GfWX3/V
i4M8CzYt57NgZpi2gGzYi1V/yoC0Jcdcvfs6hLQUY/r7WYwmUnA0T9JpsYh28NTuoHxfRVuk+Fbh
XXiFUvXz0rAubkP1bFyzxZJ6MhgRoCNHKmPSRrel69xd487S2+UbZuUODOjQGX9+PdKlgc5WDP5R
cpOPfnNMSK+JS1YbTrJeLkyZJF1amGdjm+12nTdG7iIKdIR0Hr90WxTTuwdKAG/4Kd4bu39vTNbH
yatpEjaWzJi6wVuL7cGc3uD+QpBpNuZbzcCPWoKgK0qKOlsheRD3Hmdwe3KbyTIMhEfj6MaT5v36
/x/MeZzZqvBCXRPUXOrRHi/Rg/DuuUfeaYiJLO3hadt8NaDZSpAkeUzLNFCO4H3yHW3xW+/WepK2
3bduDczwsbuWFj7hpbV3PrTZoshUuQCFqTZHfDJWouUo+bNLq+jr7/c798zGpTJBYGQkhdyvzHJT
Jkmmr0dGc+y/gdC3++fitr1Ggc9/0q9DEMEPof11xAsfUhUVSdI1UZSh888ChjLCUqKlN8dQfYsa
bFHqfmFMFz7chwjTLzjLTmmYSVnVqd2xC1tQY+gBBU+Ffvx6GJeDqLooWoauAP/7GKTvrFCPuUgd
g4yaluR2d5pnQHXSb76OcynXMpq/A02Hy9loeEzVWV675Ia9Xq7kZI05622xha/1aFYOPfNkjcHM
w2K+nebh08I4izubp6xqag9j5oYbCNIMNii/jXWnr8HS7FApAYi+MGsXMsaHcc5mDV/uChSf2R6R
qK8s41ovDnHxnkb9/dcfdGnipr+ffU8zVmMR3EJ7HMEPKAmv0mdLXFrkl04rBKElwxRNVdMgs3yM
0sObbWpDY5Xv6FpWKxH99xXPmz0OaGskDWpkS5OVu7C3pGkxfJo0XRZN09AN0TDng6tlrR9RhzvG
N5Mb28bbl9eoWGMU2q1TJ6U6vxTx4jI5izhLwD0AkpiXW8vtmLLIOt5IiKHboy3ZiEkDS1kH37+e
v0uHJWKPf49xlolHuU/HtrKao3or7xH5eoa0fwcwxumulm6oF9fKWahZCla9gWJsFLew34pVC8At
lF+qsVpY+Ze3+FmY2YkcKXmjpQMjEvdo4MowUlbI3fprwxk29SlE3Og2twN/VS1c+i+m4r/jWuLH
RYoo1oDasiEfu8C4ikFrmzCZv56ti7v6LMRsH9QYiPadrNTHWDKoiroT0VFy94oM9DCXjeRPNvdZ
uGl/nG1uDSuPxDMK3mpSdTcVqfzSoM/SOF+PalpiX2wza5YbIytwR7SO2qOQTi3q6Httovo3JBA9
0TtE8OLrcNI0EV/Fm+fGQsnUxB95QDj5zvzlHvonbZ86pW4vrfjL94GzLzjLIBB2dKFPxGk/u9tm
C/rfybVbIKFrdL/Xg7vGOHxhdEtrZJZCYkUqA5le3VHGzM2BamtntkC9dBW8Yoa2iR7a7fBuPRQL
q38p7CyPxJ6EoCdQo2Mcd946CvJJ/u21C3O0YNtOWNgIC6nEmqWSoG8j5Nnbmtvct95Cqv+q6R6+
/pBLIWZpBBK+LGMT1B9LI7O7mv5jc2wQpvw6ivT1d4NO/HGPqU3WFWauqsd6g2gbaMjqpNuBA+8A
dvYqPGHMcxL+wvp4uxB42ryfdoEhK5aumyjFm7PxoeKRinmSt0exg+TrgQ+9Qven2HaahqqCVOtP
YpeVtm9F0lPBa8sJRs99kwEw27mUcQh//Xsufoe/f848e3ruKHZq5U3LdhhW6HSIa6pYshNafeDI
lqsuJJ2L2fos3iyVgmEfYhxnmNP+1NQH4GgLA7qwfgy+KtdZXZaAw842RFmLAh29sjrinT1ah1G6
pdXw9Te7dEExgYVQSTN1E+rBLHNWKaaxvTqW3IvcLfXFd4AMkR2vsh3ofHe9uGYufLQP8WaZM+rD
EistNzx2ZYxM/TFI9gA9VioLKMNpu0eQv36yFFhyOlBEoOwJGnym9Pr1sC/+CllRRTwYZcnQZ1PX
Fp3U5WqQHiO4QvscEZG10WTW+usol3K3KakqzyqIDJKlzzaINnrI+cpKeCzXg4Mk88ZAX2nT290N
LUxn0vZ6+ZOIhsTbUQW4+amylWZerjXSmExlyjVo/N+JAJCn06xRKP6BKY1/+2+GnM1ogr/c4Mni
FBIILLYkUEEpjYI+3YENsIVD9P3riBcnzzR1S6GMIVJinuW7RMgkJZCUY14gz0YvE8/2P4hgsecs
ReIjyrPlkdUm5ClcV44hcNohTpEyqxfWxsVBnIWYcuvZxSiDpU29XwFaPglswuvJlg64SxFkUTMN
RcZIXJvvbN6Kcd0aLD4q6iBDqlVmLkz9hYRrnkeYfsHZGCI/V0bZy6KjG74r6ivS86iyvU8iil9P
x8UkJWOQgoCuaVKLmM2HTC9CKzQlYR9JG9WOHM+xnqB1bWNU9lZLL+3LH+7vaPOp6X1NzKSUYZnP
noCPnPXX1+O5kNfNKaGrmqRLFn2Mj98Nk1LDHw0pOcbCa4KrW28gqbhU5L4chG9lSHwxUZ/+fjY5
ViB6SdF26bEQCutWLSqgnJXfBVsVT4/nrwckTZel2U3AUqgfabImSmSd2UmVGqhbZEUcHiGVyrhX
rtkyjrluvo02gvNopQgOUqcvmBmIvKQWn4WXHmwf4s8uc1qVkSlwsj0mb2h5IEC+Ut4zW90BxLXT
OwWUl20dFh/307L7atSzeRRKMMdhhRqTtho3AOTtYE/vdQPu7Xrx3LwwnecjVGeXPDFIRcxM0vAo
iGvjGx4otmBbr25n45lDLQGXPWklXi1thUsnmEUDiv+qHJfyvKrWFHKudkUbktyzN2nTbItbd/0D
sZK38Ta1l76oPK2TT19UV+j+KpYh679/ztmilSzN9XqPa7JxTzvIrrb+BsTRbbXtrwAPO+2V9wje
fFW/DTcI8NvlFp/rG/MWTxrU5ReeI5fHbohcbhVVtT6VzIH5B6pnsaiaPcpwgZ0rq8DBeWaFb3aK
/PgKTt56YSNdyD1cbv6OOaXcsw+ghUB9MmQYj+0mfQmhPF9NFA16m657O6xjx9qh5639XIh6cSEb
qiSqnHdIF81yhVGZme5qcnAUc5sE67g7/918Bg24DjZLQ7y4kM9izUY4+koVDn4fHovxyss3kYQm
ibcwoGnjnS8ji3q2xQ1Bs8hHUPNmMTLB1ZEHG5KTui13Co2w0lE39ba5+vq7zSeLMLoiqzx9ZEWm
Hz07lqIorpUMI5sTpMjHZBCvSmtYemPNP9c8xuww8mqj1ECKRqd2QwERe0RUguntJVtA4XYD9dy7
7o/gM+2vh/bpyJ3iqqLIwtc1g30/y+jiaPb8sVFOXNM9jCy3qtNf5VdaeCVuahvqqrMQcL715wFn
KVwRajh1bh6damTn11MWx5Yzd3DTWQcPyQEBzF+I6tmADpeGeukTnw91lsbHFqBBEmv9AY0/DwWJ
qbS+BkfqYNbhHdQfU1vYW3wJLUSVZwkd3cdRAJypnECNjs1DCZbFRIrx6686LfTZRjifxfkKBdah
GyFDOwG6A+E2Iad2MajiqMgW9sKnKvDv+aMIgJeDJKv6vI3UZUPWqIUvHsTyl4jHUY7vlPlYIU3o
+6ojZchhYIiNn0ErG5uvR/np+J/HnjbqWdY0xq6jzmiNzCCUQ7RR1yCMPCikKzi2tmJXz4jsWkBU
1wuBL2UAVZdly5AQ5BTnxyPI5XLIRHM8KO59gEwbemGmAnHYeIv71gH/ikGAjKKo66A0bSbAinnq
ZtLS9Wuev3+P/+xnzJJEKggafj21eGj26l51MNK5qW4UOwLNsLRbLo7YsFQDRArIsHkfhVKumQt4
cB6wWcZDJJ5kUhdqxp96NdNwuEyKlmzSBhXndSUjlXPU4JlOlDVP0lq5MrSt9TQc8GPbFfcBcj7v
xfevZ/LSsM5CzmtH6LkEgWBK4iETy+dRzJ7LyYjn6xifLhSzcVmz8yLFC0nOq9/LFE+u9cT9AEVU
ra2thh7bCiNOYaFZuTSs2cIolcDU5DyVDgIIBj08yu1CifP3OTDPMJqMKIHJma6xET5uvQgFKl1H
5+AAMwqrj3GF7Fa8QZPRttBd2Y92tWsfy1vjYO2sPxncWejZiYFNhwAlP5QOKdQTD/GDzliYsUvp
83xws5OhKXOYWuiIHlQ3uU9qZHk717tqlOIEOv1xYXVcnCtD5j6hqJZozk9cQYCbAYgwPlV/IXm7
Eb57v+R7yqp2aSfP+hU8uIWDbyng7PtpLnDEwRTEQ2kYOw3KPCL6S9cX5cIBxP3h/w5q9gUHN2/7
tuFUoDN+F/6AIYJbl42eMXYKGCvY4S95AQt16R6hocxkEVSFVj+LGJl4sqMcGp2kap+iJyOLu7j5
q2q/DWm08AEvXpJMWspkDuogyIV/XPz6aOIU6mtkJpCIPP8cqI6a09v+VbltrsfD1yvk0nyRcLlv
TuA/ngkfo6lW7km+IHPddAfOFXwC9IWCzlKE2YqIXWnARV6JTtjSQMjPKuW1aHPs3r4eyMVEeD6S
2XfLug7+ZKJP362+ke104z9PaMrhW8mqCO5xyV0IeGFg2L0Y3GapFxqSPMuDRhj4gjKiGgtyZ9jn
O2XtPaq73KkdPGI2+ibfLoG6PrUISfYfQk474+xOwoHCizpum0OdHI3uRU+2MArspNrl8W3f78zx
oUHTf2Gc0zhm2ZjxgYkFMGqp2NV+DFrCQzZq5GoOkJy5CGCTfIVruI1yrc0Ndmn5T8vhUzReP1SX
KM0pxmxBDpkxpp3MELu98iM7NSf51XgPHhMbB6ZdfCLuVQuHxBaXCz4X8gr17b9Dz1ZqKMo4mVdy
cwh3yjdjM14BhLnWttAxuPWgrr37gw+raxLFfFBZJjP78cNi/1YHWsyHbTfJXb5p+bDm7xzmO8tg
40urVTdoGGiWJurctT4Gy10vlQLg7QfVfA4jVB6VbGnqLi2U8xCz7yeY3ENMua4PhTMhbyUuzP5a
fzG28tp/XCpeXThGQb/8PZ7Zdi8SqfCVoRFPXGEhgLW22z5hM7DPMftYmKdL6+IslDZ7VbWWCBhF
tirmSdmgloFvpUD1BJrTqn3ECCO+XdoF04+fb4LziLNLnStpHsIUbnWAlX011Rq6jbr5f2i2Xngv
nn9EbZrRs3yCOLFX6i59xqmzg+6RnRynEmuxFh5LtjfFOAop23/zc06f+yxo42ZuhXFXTaIW7XEd
OZldvk/tQXmTbQi4WHZYWPra9PezgKNclMintiz97W35km4mjBZm4isuyNSisPj9o41AF0M3eGso
n3Bhbl91XBei8YT02M0E65+OhWEjruXVMhT8UsLUz4LN5jAjZQ2WMY6nvu23QbqPYxk98LdaQC0X
OelO3389f7/f958W51nA2fwZYYeVUiVXZGiKOOK2XYtOsu/umEgAi9pR3HU/kt10F8uBbO+Xn4uX
rkiGZRiaLtFmUj71Oga/C70mypEbp7KIyi013PQKlf0tNsybZKFke2n1IE5LN5tMIunzxwiFDjlR
o2Q8xfhfqOqTvoTouDwcrny6xW0PQaTZB0VLDbcgPa3YED3fEg2WdflebQQ6UU29Wlydlwf0d7jZ
dhCRWJX8iHDobzrjurIBLSIsaqP+u0kdlWbK9R+8CgzrbISzkw7ha0MqQkk/QpF2GpFDXBevvl6W
l+5/H2JMB8bZLjcL0ZAq/HYP6U1yh37u3tvGK4TJ9xqoQW9d/EE8YDEmN2dVkqEMznJ02+dpDMgU
da2tQkNBuvag5q9qKqgY0W6QTNQXHiEXTjxTpJROi1pRFRp9HwfY+Bq1hIyAzWShBv8+HOzRuC6k
08KXvLBAzAleoKNhJ4uqObsqNAEOQUY6VgfxMXwx/8r22auIpOWz+xw8pA4yIuE6+f51zEshJV2h
WSDDvpLF2cfMemSzywapMhSsVob8aAS/vg7wCdDE1dk8jzBLk82oq3HlB0h3rJNT/DPdZLfIIvzU
Hqdtpm5CR1hrD+NCJePC+foh6Gxna0LHB4ZadjTEtxa5HeGHFC8dp5digOih7wvMnhf+bLasrAVY
KhcmDUP/RdlQKVmPV8hkUqT0fmJszSM/Wi18zOnGMzsCWIfo99G+k1Rr3tvxUZtuotCwAPiUu2Lv
7pRt9kLvyl7sl124CX2INNvVVoFCuVjoFl36cQPabUAqdFXZ0+T1j/nbcI9ktF3cp4648l+XikGX
ClEfos++Lb1ujRow0THa8V8wdneqLa6cN6iScf3TN/Hj6Mgr/OnWX3/gS9vBlIBXWJD1tE9YESQT
rC5R2uoQ41oivYbF0uP10iHOY5n3lSbz9ID++DGZVJ3S5VE66EfhKt1hOBRimgbOJnGiR7fjfoRr
e7AaneHF2uvX7V1pd1eLBLNpy81XkYmuBLQa/mN+4lxmozD0WqkfRZh63tX0aaW7YDesMRe8Xvqk
l7bJebDZ46QRZK1DlogrddR9qyOgK/CHWuT5k6ev5+5yIIsGLxNIWWUWqMBqJU/k0jz61qtWhpt+
LK7EqFvYghdXiPx3lNn8IbsgJQi+6UdZesniO1VbrKd8HQEKzMcVklE7zIB+mWCEkZWYpkfDJh7M
19QyRg2fZb/4NLiUVyx9qqWg8q0ov8/4szMcLeJQK6CuHjWjxbqFit6Y3LgC9sURhGOjXdWo9HQJ
GiIvX0/apfYAoEjqbXA5DOnTlT22UMuLZPbD/6m64S8R6DaWa850k5W/+7jOhuuFqNOxNt8B51Gn
HXI23i5A/SsZiYpfgSP/7hHqD90meSi31cJ95dKyPA81O4oKH0YFenXVISOFUuRGt/pG8IKlEV26
pID7pJgo6hKt3tm61ASvq4WsmS6X7brfqfsJLBjcxtcdyv3b6VPWr7hj9EvEok9ooel855pu6qxU
k4fXNP6zT9lLQt1n0KmP+mPprvKb6WoLputRfMB3cZ2efJT1djIsbgwedgvTeGGrWNzMdHBRE2Nl
foHXysCqIQhZ0OvCF1y7OX5b27wPdkhzrrFPWL58LkWc/n42WhPduzIMOID7jbZG1483JkZma339
LwT/8ivz0iPlwxhn37cUkc2KCiLWwOWmSUWUwLJBgO78Pd3J5H3hm04LZbY1PsSbHfxiXuZxDBjj
KG6TU38T7fUdWvb5Fqe+tX+n2NmmucK64ZRhlrQKlqJf2C0fos8O/gxQWz69oEgH0mYEeeYKq/aa
O4c9VejSR+S6mz8qQAJ7h4xpmkA/9Pnm8QRTTjMlTE5BDCqjumteURRDK/q+ucFY6j5aY3u08Jmn
DDP/zGch57WtpkqFHPEU/eDfCPfBFV02J772ANXBWt8tVWIufdXzYLNbvovltyT7pX4wymibeIFd
YHqCpPfCrXuanK/GNMuqClY0cpknhEEJJFHucPrE4s0dH0LlD9qvKumGMvXvY4tewMeNWA9ybwRj
qh9Ki4QHUHmb/Eq/R7v0DnP06/g2thcmbMrTHwf3IeB8wryi/e9v2NnHb9VdTNkYP7EtL5h9s1oE
m39eHh+jzWYshlUcuHRVKE2EmBg74zWuyOvxLxGw+TKM6/PhMUWDT65x6/3crSwhKTdJWekHPX1D
NG0ltT6qTCj7Lp4Wnw9eIlFqsTSeTTJopI/TVqV1JrdGplNB+lfhM3ut99VNCr1w8RFxccbOYs0u
hG0iyCikGNoBcxEaUzHWqDauX+QS2m3147AMsLw4a2cRZ4syy7At6qmfUdZ1H7ncT9Cjh+4hPxUb
73npjXuh8DJ9S7RT6CJSgZBnJ0MV1HGIb3dymnJl4oQbV7PTq25jrhTazN13XVzaA5fH93fE2dkg
hIHaAHUGinfbqpDlpqCWLakbZS+uy+3StfTzYftxgLPFomYwDkOAgYfC2AguzyScCBd29eeL78cQ
szWi1YEud1Wt02Jg3dNJ3Nd7/dt4u1w8vbjHzmZrtjb0uEXPVHW1Qx+bt25ePYhtvM/jbqN0g/P1
qD6n+w+DUmYvCOT+B9WjfnboDXQvTWwdC2+j9OL26zCfbwofw8xyFPZAWhSNGIOr23o33YMiZF7E
ZWbawjJQZsdKrSMil2hkp996KIClJaQp7f4J6s1a34jXCv98oeT3+ST7OLQptZxd81CljawR59CD
mLndjQg0dKsMnrH1ywA9XdTZsdGNk4Wg0oUP+ruiCRZTU4D6zza0HuZNEpmjSh80YJgK5doHFO8o
7wcowjutM90OrF3Ji0hY6UjFr76e0EsZ5cMPmO3vofMrqe215NTZwn35MgnJ7+ur5Ca9q2FnO8Fa
eFmIeGFXfIg42+Kt7/dui+/FqdqLWH7Y2DWtWUrv/VOLu++eRLZS38Nfi7X4C/v+Q9zZvkc1UZOx
d1QPiOiC9S9u1d3ULs1vl55/i990tu+roo6aEoV1Vu/0NPJBwlp3CNY75qb8tdxuvlBv/VdZ/L8X
0RyKGscC5JtAyE5YaI3AuPY42L989xxuESvxW3GjBk/SKdq4CzlnaZy/C19nW0YXUy/E/1Y9WM/j
GpXTdXtd0hsSfwMyuuvFGbyQFc5ncI4CEVwXE99KY7MEq3QXXHeYBIaO+HN8bNbWvnpu8AfH3WT9
BwtWEf83aWfWIynOpu1fZAmD2U7ZIog998w6QVmVVWAwBoxZf/3c0Z++eaujUp0zPWq11AfV5QDs
x896XxY0IC3zmjK/sQykQgVHz1b9XqZDYAVsB1WGKHuDnDTC7DmGWE1I0q/KOJ+8XBtiNUjVGUil
X6Uv/m6PCH5OtmSZ8e4dvU37JiKIXQRoAW5S1Bwf/OjLyPr6GLfeLgIxtJ9cs5TstvgGPApDlhAR
w7TzNvlenMFsAHD2AwxC1KfRETy6X22gz5wLjISh4cW0TUjl3JiCcuE9KrtwebMqMHcqlUm9yRJv
COYYYhebr2KiT/bPdQLtv5e7sQBtYVTgVef1e1U4gTed+US+2Cuf2La/rXBz8otl6W23QIhXd2Xg
QX66G95s/OdQfJVj/aRfG9OvSN5hvBGJ6z/05VwIA7aWhisIRv0Bd8cm34D8cu02JNGXkdBn7gVm
MaD9bRqGZdw2h/vKhQhKDk8Gzf2/VmgshphfOtWv5Qnigxv9pEOefPW1PkmDXJ/wP4teP+dv5sUs
oIpoNuPVURsP6HBJVLM1H9EkFIudhBDykHxx0D/dH78teHMZD0aXV814PQFQYaPJmAJ2vNE7Ck8X
hKNw2H95+356AH5b8eb27R10SF37Qt6uQg0rzAo5XTXf/I3eiI2V/vPzffURb08b5utmE01sb+tQ
xm3pR4WuD4NrftG08Pl3sx0wf/xrz8BtepDVa2HMIFUhkL22DKAJBIMn7C+ZI/Kv3AkDxfz/Xu3m
FXpZVpdmk9XvoJo4u2txg271fr6ffnjnPoXsYWRH7peiW595i7+vevMuV9MqagBq5XvH2CX3uoe5
B0x1HTeQ+IYSUcm/UMf61LCgb/Q6NY2w/fYO8hhxncaZ5bvorNAnUQFtYQfuN3/8F3vkt3Vuzlxl
cYBHID77Pq8Xj/909ATI8Ms/r/GZv4JP9p+HuTlnQBmaRjlMNpzeKc6eGZrMETazMqCbEunGebM8
UJB5N1/azE9PwG8L3+yVDDrKy4rsMdIDMr0OKDZ35V/3KmQW+wC+ILosvzzjn346XOGYMqHmnwVG
RVZ/7KDe9mY/jNF6WDFa89Bds43sY96BIgzSaKB/gkv3lQH91Jz9tvBNEDW4igtUse23CSETmr1a
9lVl7POj/tsSN66RVZS8qafrErBfV2mbIjFRoF7RueBH7hfzAp9+PUxzYkgJacA/6qiUrmJxQDR+
k9mZsLPZnP1/USfFnfOfNW7nSHQHacXerpB/+DVGV1OSH9nZQXVWxF/n4L54oNt5Euh91iAEWOLd
Ebsc+gH1sPPJv2hyxyNhKBRPdRUwu9URUFIxlyzw0q+3GnqQgnXrRRp5TKRqd8Xmn8/2p3vut8Vu
7IfRr+PSmUy8N8t7Wf8yx/yrgPXTK/O3FW6MR0Zd1egFFur/BVfQLX0BFRkeY7kHq/yLLfdX/P2H
U/zbajcWowMxZjAU7rJhB0C1QNkewskMRbXv1cY9Fve9g/SH/PmlpfrqKW/ul7nBN3P8mb25Z5pY
0bzFYGNCw/x/NBP2qYX67SFv/GK7lVBTXxjwk0D8BKMj1gC3zWlg9vPUmR//vEM+txm/rXbrIzvt
WLIS+/FatrwWYsW5DjsUf634a5Xbf96Pf1TWlSlaju5e9obhgaCqv1M04P2b58H0FP6B3sgfTYtA
UFRjtrqY+7nmZLdQM6VQ4MGM+QlUEHA7oi/W+yyffh0gYY6DIb4/Whh9C0LvuSnQWXXINlcP1Ui7
FADl/8Gw4CdBKGzHb2vdHOd+8NS6qrF+V8hulx9A1f30oqteAZTgTKg7f3VlfbYgStnXFhXHZLBZ
N5uDZy2rqa/tNysYkG2+JhXqjXNYEgvnLE++Sil8sj1+X869SZsOGasoqJEAPVaHKsN42PJl+eN6
Um8syN+WuInjVzqpCnru19DJq2OX/rXpnXD46aVoOL1Cc4IaakLQeMYV/WXB4LOk12/v073amd9i
KGGOnT1lxEbC1k7sLVjHob0Z4Bb/q6TX7yvduAKzsjH71iIDLdLmhDTiXxO83uE6vkt/Qj44O32Z
Ivnq1d7sTqvtlhqr1u9y7FLZpIX4Zq30imiL3G7fKRTp9JO7/uTrReTTdvJZCIp70GRbCGwG0D36
whR8cp9DFebaq2cbNhIoN0a7KhYx2K3L3qSHWI6UD9LvYo/YX3RJX8/A7Y76fZkbcw2c4ozGiPaq
jqBTvvNje0NjtfnqKv/0LP6+zs1ZrNa5csqqr9/XH96GHuqYxxmmvMCWTjWqJV+e/c8OI7pg0WjF
ro23t023GqxIwUfKsFev3nkRiiRLh+Q6CY3SfOR/OUD5+RP+tuLN7T64E+0wbnKNVOfIgvtab6ow
29obJ6kSEY5vX5juzzbstX/5/2f7b84IZsmhw0eRbB+K0D8vdqAOBBXKawxSvwJHbf4ADO6aTwQU
JPzntT9/uf9Z+uasQDGfe4ZEjtgauqRkSA1nT/+8wp9exDVhiT5myL58ojjR88KqORiN79T+RQtw
ZPsuaJafbMz+18fMdjFUhVEuiGNhnvLGA3QdR3NmIzO6ut8JA3Hb0bGG4/LPj/PnC/v7Kjd7A3Oh
dV+6jvHeek+D98scLv+3v//GWNikalhOOH2X0OZgD773hZX40xihMwtpQeSOTY/5tyJVbl4uGSka
9S67R6sw76BzsumMrzKDf9qia1ThOL7J8DEw8v/3+8Wts9yB/uz8LlKddihaTUj+V8lXt4tjmNez
8Xer97eV/prX/O0mayw+Tbashnc+19VL27E8UqUUm3aq24TPygpMyNgluW70dvQ6AsrgbKYdg2oa
XdylA9RWNqHvA+aFht8VbNbVOdrL5IO4WU5RDc8uRG44B7WYLx96ls7FQ1IHGB0O8SnPFBvhUPnQ
VR46sHJQBsGjM65M0WkEf60hCe+bYqesHrQg0puRi8FzMKxKZ9MaeQcyPJtT9FmhdQVKXse6suzH
hlTgDIPPmljOzBP44WOYg+e29f3G3ZB2UDud9/q7nkbnwbbIeFirBmnxGQg9OxubZJqr76OrzWge
AMyqFLeOZB7b/aQrvrVwygHYK1AhMZTzoRrRHbRbVWDiWWC5aTq/csumsci48TwMjbmtHZf9qHJ0
fvW+gvgGqUe0aLaVvV3t1Q6zekGU1bh5bDYGMG2q55eqtbMYLZ4iLS3f2Ez+UIekoBBdJplO/KGy
gwZK5DvmjWhy1vY0HZvFBtC+gksABJZ+9cB2mgJMYTf5HW1nJ81Jm1uBguB3EZmlspftjHljVLLE
mqG9QotUtiASllPx7nlDmZiFYKCxeiIElG19UC0HFJUN3dEHVjydKw4G64q/t7A05JHMrIXzNQL+
GWl7cA8Zt6en62ReIGGdg7Etdk0r/THGNV8GAmpHwUKGAvTHfg4reK6Rtmi9GziQeiW05Mugs0QN
Irx9csaS33GfvBIh7BGk48Xc2ZmQIarmbVRCNi6kmXyegWEKSt/vwfh2i5QQhq8+lIeSLCDAZvnH
kPGnteYqRMf23VQ0fWxq+NslAAZQJ6nJabZmwK9o/2Jx8KyXbIC0MBBB35GSLI9W5eJeWa+T7IZy
48xE/5yjIWwC3daL2eTPDqsgpgJSVCiWAu9RuuNlZWoJGum+GJhHSbtGwXvjA/SypqqN+OKh5GQp
F3fTNMlj5fTARU0mGms8+XPqQPL0/e7VydgKyRQTwpGyfc8a+X0BLS0YoaG31eBU5Qvi5pyj5wJS
TPgGA8jsy9CNH1OmS2DwcB0a3vLN7A29dTIlN5ZR31d+dk9nSlPZDd81ozoFwRLBTu/+oDlIoyD6
nuw5AyjaHfYeEUXQ9MayNaHwf6eUqR7XAvCwwF7daZtrvwkW8JoTyj3MbHBKg75S+5FO9dbO0Qgo
GTthDsOJSowqfDM8BbMBs3dsuxrS9rOD9oM2f8mX8lduZQhfu3YM0aSD3mmv3zpujgpoTl/synlQ
RvOE7sI8xPv8TpVBQfPj2CtzliW529SRuqIa9JxzMKdMUAhHcfGcNTs3g3wVSvjhMrpsAx7fPlek
izputBA4Fth+gzeEroZqS+NLiK5qD5ReNFECH1exWMm1TVYn35lsGU5rDkkdf5RBr4hIcoPfkYL/
gE9nhYspx7QuiQ4JqfPj4NU7LiA1r6ZaRhhZ2o8eXBJigRduuKCnWPPWZc13ARZERJi+2KOz79z1
nLfj++z6A0AK7UO96PMCXe2k9Jcuygp+XhjEgwDNrAL89uGQ2eQJ8jNqO1Fq7PETf44gcznLpLZK
5vVJd6IBjZrsl9XngcldGdjUaDc1U4AC5x7g9S37aaiRRsOQF1vPXL9lY/VkD1QHVslpIAYkB9d2
hrCWAXCv2cDRbwgY5Pmh6ZYnWfU/pgIwuWFRT6xxH8se0N+1qN/UKO6qBjjzcTF1hCjbioDrVlHt
mstB2I2OV8q++QVrogFE6VTmbvlCUek/90X+LfNF99pCiO3ONAQGVlj23VfOpZuYuYOAbBeBwAAB
x7Eixtb3igbThjlLuUFXICdNYz+YeGhw4flrZZkjQBTtcZy6KiymDjTzjPcB8TqkSYDjitai+IAu
8o950RXgr5NKPFnam5HbZLvMo3lcgah/pD0Ff2y2uvIuF9l44XNu7JzMp4AUw7wVqwJw16B1gO5f
nPFeZOjqUvReKZjlUM+V/Qp5ZBF6+IqZfdUuK2ZcPTYG1VwxV6kAJc6Oy0rUzY7a89BGNSjdRSTW
doKOANPOw+QKYKVbnCLz5KplTnNejTueF20iVs/fjhO1tmCIuSF0mEWMBpkKBxr89sSWxZVLadeK
vGcMagEpOJIYcTW6qneCKdcMgfqakdY41kXVq10LM9YDA0r0lPamJ7FJfYLhx5o3PQWyeKm7uLQ8
yMHyxfWgplBqpQ5GS1YzstoGTXse7+EE8NBr12exsGRABDk9m+MVafzdn93QHd947iat3+FIOLjG
kQWpD2piOxf6igAObEn9uM4Y8JwxEmbLAD2WRzGi/gsXdXom8o16DNM/2MNkAb7cCHvgYZ26PhY5
+uZXCVmvCVRO98Nzs2Du8fFWFWgG0bYK86LWxsRfVDqXZcgiY6IbqFM9ZJN9MHD4OOnDCUoDA1kf
Va/2Az01gOKOXoTdFVDLDKSmx5mzaK5oKor5zhU6WYw17AwwsjvXSfsrJp2QBtTr5nEwkWsk7Nha
bUBaunW7NZyot8286QQMI2xnESpgh/OiTDREJgPou8dVZUdFa0DUkkfFdaiklPiwCuYeDRMadTgF
Z9qXF5nhdFZvrnyiONVyfbbyebt0U9IxM8z5tMlpnmalifkFolNU0rctya4VDJihZsZwigIo1j8U
3LiHiX7tfXYhrkqqGfi7btyb0DSCa2hB66cKbF9CO5CjD1SqZzm58dqLH8LxPnpA6XOXnHq+xr0z
hESOdyaBAvuENJcFxQGjuPeMN087QdEWd/JqR4rsbXHRrrT0YQZd9HrJt6sgIN+2zzCJ3+i4t6rL
MpaXzIHIJIUjCEj26qPzZmmO4PoFff5szoj4cgFKuwknSMbmIEK/scOFfJcAi6AbJPSsIbBz8L4h
tsonzL61kLSroS9nug6I7nqz2OYvA6emg8y2CXfGHPFmPPHoCxZxKpD1UMHSVzHgl1urGjL8QXle
C0xIoKWDmU2wYqy0b0XYeW8id8LSlzBu2xVSju4K+We/gLNVHopFQpOpPPIBRmrKAwFW6bAeuw4k
zKrdMKON0D2GvQCxEt6/LZP9re/ceB5gtjxxZ6khkY1zR+firjXRmtDngWE8d2yJPasLfEIDr6kx
NG9GGVJfdT1vUFINC5ZvTdN98Hm+V2W2q3LnF/W/l9aH8hxcZCWydKK666b+MLWQuHTNQ55NTy48
nKVugX2FX2bc9wznumNBg6lufz5QhfseuJFu9M7aKmMbbx7eIVzQRT8rBT9C68Qc3DCr2n01uqHO
3HRqp80o7GjMqkNTwfXts7Qaxu1aOrurEFxVdU9dvtyXvEureo4tn4dqdreuicbtQSe5wvVc/PIb
VDbZ3NchRkkOnVOcZ8c952w64B5OCntO5iJ7lt5ReaDprjRV7q+qVcBXlqBEuyFA88d2EYe55ImV
w4nIBdjTi7dlk9xPc4E3Vm6szk6AnoozpUBThFCAo08FLRLRm5cSKrM4IBt7ag72sN6vWqdLhmGO
hQRAl0VuOaezYZwrx3uuRP+yoBW8x89iLYC4vhmNfEyGkkYziCkDLTfLhPsxQ7oCirbx4pv7vjc/
Kl2eTI3WeCB6fS9/5BDHMeE1saHcTHDkGtM4CNrcV2xKyJpv6tXb8tpLmS1PmAWLbRes8J4nGjdn
afW7qaVHDKMmyAaHPn5oX+ahXHgC8OlDDtLPaAxRNiwQrAZEY/bDwhWJaPqnPsePg92EjxV6uXyY
W+e5cZ4WSC6hlxkJiQ4m142IwSJAMu7Xer4QoNRsBthAO+wQ0+xFB7m/zor15EWGnvcF8cLFKC+d
kbnBYkJ1SNKN2auLvaKVl3+UNX0VixHAv001x/tfzYRP4rvoxq0L+CllQ0SLclN1D3DO7+Q8nnR/
NoYq7uCwNIaLGEA8EAGRkx7jd9mVSWxcSomGbud+nR8xTHfc7UT1axF1AuCF2TCgZ30LFHul0GYk
pHUe7E6m2dqRM6ly95jZhXVYnY6nhdH7W9+Fz0i73o+zjiASgG0K11WwxLYM+xv2a7OFgnB14BCQ
2vbMnYKly4fQcIt8qwrCdxOQpxfkrnKEHZATsNcyT7xcuE+jo3xQvDMr1MRDL6dA2NhTs7pfERpt
7JWSyHCMcWcawGF3LRURBHEQxvQlCOSVCe0abtFAcVCpnLl2LqZkiEjHEVrXPog2Q9HWO8sHsbNo
zRGI06nbLUS7O2gXodEQ6FIelBa2AXqWvPdp9tx9Yzl03ztT/dKZZrHJOnuDsC00LHDZtdMmhfDj
lsJ9yFsrbcos8fkUd4OLH6FiDK1CHYWfBQx3MZlxn92vhY/0fPtQoC1NaKTPi+a+yDAyVJD9Ki9a
neEmXYRy4YpXiSxfuPEKwFED5ZqVgLRtL4j/IH6MmQ4AcEM20q0imL6tvXiw9sSXUQ3uOCIJBLJZ
6Hf4XzIvluv7eNX57E10c//0xo9Vy+1i/WpMf0euLojun7jjPHB/eqy7/CRVHvWmig1YzLnPDjpz
UqBLUu7R1BnVE0advoGtG3et2krR7q0aDsKbB8i7PV3lte33Vi/pZJdRS8p7za3zOsLjX/K7rLRj
OsqNU2OIQtdbwoxH5i+RaQEnrQUIWH0wMgcCmTpAUPAiHXbqqBdh2hevFhOznKJ724985b1SXwHr
I2Gucp1gvnRbzcOj4hn8Zb2X7oOxzoEyihxeTxP4UN3EvxuLokyNxuie4H3Mb3YL/vjsxu2aHybD
+8mc7sGzjC1SDQenMGKHmVsHgqJB74EhjiwDm7OQDMNdYbSH2h02mFvUC7lzKNlwho86tXWAKfvY
VJAlGKuoKPRFFu1dj99aed3ZWjG2AuttVt8cXYfKWbYIqoO8c0OPGQBYGk/e/OoxzEDWTboMMs5s
FgPIdMxgaDqJ19iJLYNjWqo5FL6BfdsHueWfMFW4XXpwOqo2mJizQwNaIvmUlNkQTx10QO2PYhiP
K3GjpTQ3FUV/5LS8OqvAtWGlHWIy3TuRgV555CLWwGdjmvVoixjGlNjZufPgV7Rlie9SxGztjyXy
zoYpH9Bc8RORXFo1eYh0V0j8rZr8wHKqcJAfi3S3XtGnhZltq2m5uq33HfJTfBx3zTr9ssvurmnV
3s7orlfs3p15KHMRTquTZBg/YHl+UlOzKShQ2h3ZKAGPGg17xlzs8diPo6qWYGm6xGigagtvIadN
RHGpSIqL8xqG91XQT+5+4CKxwZYLrMK/Q6vsC53nGOoSO03PA8EOKR7son2yEE73brGdcr4rXCQF
GqPeC6tIXPZidWvQuOzY+TSui+9WNaYFb954PQR91m6JhbDwaiDnfEvK4UEtmEGW9RbDFPuprlLE
9IFDRGBlLIIUTqRqdXYr/poVVezkdOdoNOI2oKD7OspL9Sg8TEu23r3D2wNyWUe7HqPG1ck0zbGA
GnkwKiMq4Nd5HjkSmoVluwSFbqPZ8CKw0MPGeBCQEkVDfjA3OJwYB9cLXJi1uKjOClpDbahN9lXX
bWhmnDrXSKWlQu3+qms7mY0s8BTdgtkZ+w3kVlWTDmsW5dP7iFmo1VJBD2aL4WdbBJE4ZXZs9NlW
FxgNdHXcgHtdwv+GNnfYWPNxIM5DBTd8tghkGPOAW8bOX95lOwRUYuTYbRI0l2y0b4QKLmfLjhTB
S+YnAHhHpuOFxIR8vzu+Qu37XJlIA2n1ZKGBwkbndu2M14zZae2HR15kPFiwYO8DNsAST50G1ziW
eSTBw4bnhsYwdFosRr5rHB5T8IzFgN/SDLDtBiLY4VRMRWiVkNts8oNV0Vhy9epWazhX07HvIbDN
kcD0hjs2ioPU67YqxoelbxOrZzFBScSvyq01o7Fj/ln2fQQrE7qZuasWa2ObJLTzGnVDa5tVfVJO
OOINOTWkuTNXIwWELSm0F5BsfOpnOzaXN13aaa+7e62XiFcybLFC17R7Yo0xyhVbClekcHEzjN6+
7v2d8O8HYw7L8oN01nZemsCuoBI0kqcRiUxaPclsfHdNiai+R2wJmRGDJwTec09eSgyHLNoDcByt
FPwbradN3XgJHc8drilqWjsTA+FybkOkCpCAm/drj0YFqU8k79nVIMFrPJWe/TLJ5mmxpkt2dWYI
e5c29GAtdAMG3BfYdytcJP0suadwMQ/nrDovJXYMUqT+NKV00WEnXvoOExUdDZkjvkkkDs0KX2WV
dRGOaMYI4ZCWJ3QUiGSW8xBKwsXGl2aXCI9IsA6H4QEQAcSsEObYdloZj4uwpnu4CcYBhWyNkHMs
9JZ4cwlpOK3tIm4ZEyQxW1tELLeaBAVvsSnWfNkCUp/ZiWJj06c898vHrNb4xUSg8dWsqQXwt185
j2tvtX0E991DkONcVZ+RcrSK2DEIUcj9V70ObcxnyhOFfdkwIHITGwJ/2NDGBPBAMPBM2giUJ/NB
5KveyaLodr0hrZPWrUCgpptxCG0FZy7nWnfh4l8/j5DNzlr8AqG7zsKhYEBCsNmK+yGnkCK1zNRd
qikmi+3suJbwenPLUo8tb3MvLAc+p7zuAWlcSVVHA21w+XV6OSvmtBm80RoX3FIraAhJ46EFbehA
m8FO0bBixJA8amGcPRkDDI+oaaqvR8rPU7RAj+dSWyMJZFX030aLoi/C8ZrxoabrQaz+tPcY5Bsi
x6vUMUPqAkW65lR5+asHjZWYQ1sc4ZBwY4uY9dnzyvEbNIx/FJWpkFzJoeNC6Zy27pUNZXhj2DUN
w+a1ytNkI0xk7dQG1diNUdspZ4d5QHnkNrDiaED/5ht+nYoq/6iULUOJfpyYeLCcrBORyAzoZOa0
PWXwOfaNoSEX6PYXJDLzFJEm8I9G76TtbPgfkza8o7mYXYS0VLcZ+jx79QWMbuZ0IjarxUUlwKLp
MDrANywejHSZW7HdA2IDIfJxuO9qS/7IVu5GisChreuKImAnIbGrvYs6FUK3ZmNZHG/BTdEDErV1
/+Q38qNAceF1Wqs2LhznRF0Wuz2KD5KlrDNUgF/twGjpLHGK8VL5LjLMEwjgNaTRjfFFM7KxXJK2
lhvOfvcyFtN9hzvFRrzLpE7Nxombcn7zZHXobB1T4l5kvt4jv/dRF0Ubeg29FIZ5soSZtqx75BRS
TNR/aFuCH8LBADceq0XeKYK6ic3gX6PjaW+q6t3JkIeVw+OIPNHgIkk8vNRl9iosdV9ZXYPZtQyN
JZ2B2k/W8kBUIrYkT/mArDvSmCZCwSWqrGHaz41sI1MiiTipoUV2RLl3fmH56VLO/Klb0Ji4iMQU
5X60xrcsV+/+OBcBN5bjbE8/+MiM0AWienJy3KiFd69ZnywzOzfXDSTbccEos3ks2XIRrMc0SV1A
2prZP51Mxr5GgUO3L6rv7njl3retdRmL+Z1ZGjpijdh2rnch3ESjToYkLHIJxG4//BGXdjFLlMw8
7BLePIFZeeAUDV4cmfSg0uYRtZJULNkWNZQ9fpkTINEf02UAGMD2Qq9Xa8hmUFh6lSIk2o9kvVfo
/KzcYgNrB7l7XSeoaPUBk02EAsMly/mdactLod3Tmo2BHIa9DyG0AH47GOBmWmi2Q67z20CKRwfJ
SI7aZ+s459x2igDyd/HKx81M/FOnyG6el1COwwTHGniSyXtSOcozczNd0PDdBJXBZOi7dkoGurX9
bM+FueF5FqNmeWwpspZN/uEoU4IHaKWTlx2HvD0vDYpZw2I8mgMis1EimeWtRw0Xf56czZrzR4+M
5yH3t0OhkEuE/orTefflum4Xczy4vn4WqOUitBf3s+5/cBAchLceMjWawTqxAEUagusFE0nM2g8y
j5zJjpASfnEswGyQ6TAFDDrLN97kzqg1Fnvbch6hI3c3LnkKfGHUe14iqfFoS/2+ZuxXR/q9qCHx
QKZXUbofjEGgjNCd64s7IY3HwgcGqcEdh/D0qHuRjiPKN1Q6z9zQ99gDL7yqaEAcd0Op+aMyUVBW
thM0pXFRiGs8237CUDhqNy1CwK6MUEG6s7rCDXwTbUersBCu5v47SOtd4KgssZT9yFsnMXX1NC7O
4zAum4yZZ2TELplVnTyDfbie3jEKJ3p027c6E8u2gznEsP1pIjOPGO222ej1oWymmFtkhgXlD/ng
RTlZEZPgQvewGQurO0HjSwb1XPdBsfhTuLbeWRn5g7NSO0DDwJtnooyfoSXNGfyUek1ow1WtvKZE
Y+hfIvS405tmgf8icSTWeTgSZO5ENcJtHA7jMia9NUSyh0NILbZBBaYI2OQisaMgr9GLXcH7o9W1
KfjvduR3+ZO1dMt+lBj86pwzTMOW+dXb1Bq/7LncyJW/oiAMe7KOv0yipqhz+Dch8axl1tJgLXVc
z+Yv6YkPf+EkyiV6jtE6eQ/Uwa+2LO7Rvhuv12uDrAfdjbtFmg9NbhuBmdHnxp4PqB8eFpPGpEEc
47I7SvO4U35sDCZyQMXLMpm/WmLvyr7b1lULF9R+cXIXTpDUr4J5iTF3WeiVQgUFqzZailcyWDtl
0x/Dah+WWpyGqr5UZZ3U8NmzQT4XYGu2Yvhh9PY9bOlDUYlLbvTPhsbHucpcIP6xd412HrOhfOAY
TgDM4a1ckCvJV08cLFs9db7aSeIeuirfNmx4cIr1u3Tsj5IuqYNbJvBmmHCHi3PvqjdZO/uitCEb
pwlqe84eEsIxui1/WAI116w5YuIZc13VuoN88Tcp/Yvfev/F0XlsR4oEUfSLOAeXmC2Udyqp5Dcc
mRaQQOLt18+t2cymZ6alKsiMeO++iOfOmz7zLDrJyNhG1fhtVma5UnOxFSUSjSm4MXs50B9ZzYBW
3f1JX7/hiNZBracONX71ESntXdT5Y5OLz1iJ29IKjBULhyPSnr0CVtApTqWTZZsxiR5sf8rDwulP
bd1tDJxcbKpN43gIczV2nrq/MqB8Zq7tWTazYcAYj3oRo0AzkjIQCudJtzbxMnxQ4Ideb35Vc/9g
6GMUcg7GjFzvmeOd5mtPJ7k5sI7JS2+OTomLIXCxF/3m+JRyDrMDR5kfdFzXTlDia/VHXDe7FHuD
IupK6Ogk87LCp8dkI/BEgV2i0LdiJsjS5/vIq7axNA4TkaAS1yiuvUeZkW60lquZt4dqEYfFcJj0
UX9GhnUE8TAD13W+hrlHfW2R26VfvqLwXy3NQ+KHNgntpmTxuZvcOjkgU6RxMA4ldadZyVVmuOAS
nWVjjzQnT3c+sxxZISswQxgM8DL6rRfmi07zNO/oIhAF9DoJUBo3uu7sMzc9la6/csy5XxVNRZXo
rBy6V4GGFhvzsYrdQ8Y/GPIiy6Ct01WaqzlQnIXcIeAgeR6/ZyTni254VnLEAWdO2iDig6yqU5vY
9qqQXP0Fju7cbsaZnS5ySlYTkyI53ym1WGDA/A6OMG1Yz0Z1NFLttrDRgN7iwjytS133X1yTH42b
fHpZdb8eolAvc4uLGhemyM2fEsdU1cmpGvKbrjlfddr8mFW1Hcv0Imd6UiN6omI+C8bXB+ZoPYvO
3+sei8HQD87zEB8sb1lLIR+s+FXN0c3vtKu21Mc84jHspX2aRcGd5FfWWsH54Ue1eZAY6o8xxNc+
L2OUJP25z5qV1ohLvWivJDzINZnuV55hM9Cx/vbVdLDAJzi/ENVlNaLs6yc3SfkI3XjTzBjYrvdP
ufLUmcVbMXDgdov+M9rYPDLy3qcUrsdxNmnmbUtH30zOcm75mjwHbiYvilthto/j6O6rub6UOKmI
xdXZivp0OyuWsrX9Bj/k7NTuRZCWrkrtIbJaN9B8btamO2aKlXtptDHT6r1WybXq7AfqtqBK+z3r
SObAGhkPVfCiKj3Z+fl0nQz30KM82pJCwiaesyTG2VTxZ+EoFSRl9Z50+qE1o6epNNEm8zftfmqI
oVZh0RQxlynNzQz/klnOg+0aj9LWj5MuX8it7GY1fTuLv4OP+s796sax9jx047fnVQIzrt5aNEDU
dzyJTd2ee73/apK+WU95fWtV8twZ6qRrA6ZjpOJgruo/W9ZEvUyFzFRzU9el2OjS3rNVVgZpPr2W
SZ2G0uveGdlKLoxW8qh8wTedqfdajo9Rzu3W5ePR4URdDVl8tBS+m5p8ymCTu9Gc4qekLJDN/Mep
9wkAC+e8TG0SMmllJR0t3qnUf3HxLlfirvfOvXMuqpQaryh2Ec/W2oK7QHVhmYg7EjAfh0/ZD1ur
b4++6N/JXcZrOdq7bLEBY0fzV5/VexSNXBCeI/mSiYsn+YMv6uuAHrb1hnrXxumvr8l3R4+bjeZq
D1WT/+OxWC+meIk8Z4RSS1+AcLdCo/4tKskkLuWtqCwsxgNy0jVzQm/XPZpkAw23+BdN/smeB37r
HjOtmS3gntm9lDFURHeX5cf2S5a8q15uOKFeLD+ayj80MbQBP924ayanDWrefJ63q94tXoCXPhIF
tHk6io5TiGfOqJI6bEXMmBtW9AaGPa69Xuf+7D7Gbj7ZfSTDWQwYvkA7vVNoKDFath10qz3CLD6z
HvkslrpcA2/IrSy6lxkyKLQtp+BEXLog96YhiOL4n6+Srd9lbpAznTrU2CMUstSxDbJqoOinHAmM
0Xw00cs2OJxNwNFw7pPlI29UtHfwtCOpqdVYyWNvO+hSZcPQ7ppSY8aY5iWu36bEwLFInaNZaRcq
VFaxLZ0VLrZnBxr0hD+7jzWoRkAf229bzH8jNrYgjnlYCkdfT11jreo24cHvnPPsGm9mYe1s6a9N
O3qr84zVWW7z4BnNrc86BrzrFDW+cpiGbgPlD1X9a0IOhlGX56s50z5Yo/5cubLHqaxfE0GDZKv6
Q83Z15Qs595PfnMjPkSuv/VybDXkwE9C7m995SwB8veuH4pXm0sN3oMVIPVIvRgnb0NTv2YZDken
rebRec5L3LqZADX9NR9p9KXF2Vtd+x+dIR4yH75h6kAv3JbNo8WyXoZyuOSF+qRF/6hgNlnlxtnq
TqVxUIu2Wkz9Yg4sH2xruZFTNgM+tL9McFgJPVn1jX7Nczky1VK+Jyg+YV4NBvVGw6g3q7rycle8
WQakItuBAmYG/4P5OaS6ep4db9cuE7p1XJ3zGos6tsW29qL6ZNSFFwDnnGONod3OwI5kz9w3pf9s
xNl+XvS/hioomBQ55EEaeVhl1VXUcxbEMz5oW8rN2OevcwpN1TfTKvbuzw7LFPJ2eea/pKBu83+G
MzWQfhRX2cxJYRXuEhb2sk8im8u8mW6Jw7Rto/3sJtsKNKUogawCPCyK4PcYOMCa0Ud6prfMaN4a
f/iaTTgzFLAqUHLZdRncgp7WrzLvvqwlftKG8UNLzFc31y90NGvHEm9NUXLjWPJ7iNwbjxh2X9es
ozT7ZRIl342Atomf20j/rIqSnM5Qn6YeCC7ReJwHab4ao3OVibdyAEiDHEDwEfyDkpG7f6gG6ghd
f9dnjrfUXt4zj14DDWrbDhNmF91BqEdM3AEIUkt2IkW8d7osD5PKuUD5QIj41P5TVe6lAtifsle6
113fF3xpyl95troaMcjuzAyWoKpSdFn2845VRxIdYwOhKwoAWe8rlcW6yOjdDT8mrbHYoYnA2hn9
1XR4E+fIWSdjcxNdwmXKD0vNfaiN+THHhzd6e917sM6pSxGg32EkURJu78c0jGqaXzde1a64Jtwo
22mum7Ct4wN6rMupihsv3HbTRuwQkO5hqgc+u0ZOgaGJ94zat2R4TDBOswgrHFc7E0xOM91r5brk
Q6N9U6Do32/uRO/+KccpoZlcHGYBPyGPykYGs6PxNmIHJvwWQbV00yYaWUKSRgNiBHwP0wHvyJNz
yPw5Q/epf5gzgfvgz2CMvB197LLrpnZfvKZ9jW2YlciJ3qdkxLzqKtYpqnJtKjzcKHHPnikeurzC
b8c6DuLGpCK054eprV+tmec6VckxNxfMiohHduymsJwLlnlYzFv2f8ZifGXPznkZ2Z64RAyirWT7
qE3zS2o5a63p+v3oOwOllgBg94xj4aKBp31PalY/V+PETWFUkB6IUZSYSGhsYAVyq6QRDk336lCJ
wdipzyWaCHe4zXQQvOaHJq4gYF2kMnvhv45TfdVGvQv6iVPC7mXWdKQURcJm3QGWsRmPxz7xVyxi
o0FRLP2e0+XTcJJzRzk2u8UrchumvXorx+RzIgsUlHSf6360ntwOULwC5ygWgZVg58BVNp9ynWov
umt/db5xmhrzUifdUXPafu25Jn+Qpwjc4tkX3n7utJ9kQYNx0m025euh7W+eQj8y2svYNU8Jzwqn
w9Y0lrWBkZ/k82aBFIor95zN1fOi1yxv7MSn1fYXqzHPfHd5kNeoaoU27HJyKQA56k/KCNtMTXfo
yMb+7O1vwzbOZR1xudqfNkOYeTYcNpj2urFOMm+n+/fPPvK/Kot23iMOEHS9/EXA1cOxq69Z3O5j
qz5Z7nTzhDrMo9p0fnyctfzY14ieXr5LddFv8or1bKATj67jw+OI5Wr1zi6joNM03w1bx/izsOhw
yrWfyZLJvkz4ZXsEhdSRHnvE3bexdR+qKm+DRkTfCTYJnJJ8tivn2XfKqyEj2HP8X93e8dMofurh
JTbTOZh6LaiG7MtP2heZ0So07RFUgJUsqP2qLfbU4Vt8q4OktORcvjACXuxa1p0ykGe5mEty0vLl
I7PNjmt22BtueW5sczPjqSkXkAZflQUbWOrFtlZcRaIQR4M5mWlmv0WjzRj+KIFby09VN30K1Ggu
K0tHJdL6bVNafdjcb3iHyn3diqHYp+0IDmvLd2XOr1JYxB6qIV65Y/HMqMefqTD2ibLphTLjKe/8
1ynlEkDSt0N9YmVhy8w212WZR0E6wVxkGiZUXoMJ6+bFw1bzBhzzvIrWiYtP4s0F5QKnplMlgFGq
+rZx0aeiuWUGTaNDKVyU+Y/iLqpAvS3fmcM89qfQWNSya5X16Gjtn51S89nVUjDMdhh35dTbl7bv
cNWzo44dj9t6UgJcRI69h+YUg0jDtASWpi/HPksuRc/zPMzLM7IPR/nSca31zdmW82faE7pARNpG
/vgQNQWzpK0CkJHiQ7Pty6RBuZoNnNVQv/ZWvLfc/JNgwY8QFcHP9rnQknUCA0exfLD04TS18pKp
5HfBtguTuD63fky1wzQ9m57PkmOOu0KVKOKlQqiZ95Ph/PR+iu4JlJNW5czKXSfiALV5rgeBp1wl
79Vka2vgUws+Lz/lTb3O2VkAiU9HxcTD7pp7ILKaqzp4iciDHLG/ZSS+2wmAuyDhs9VZLlia7kTT
k/7FxajRDuZvRUFobOg7EfoF/pjStUddcz+Wzn2sMCPMImX1daMu8QBsLOnG30eO7gBx5dk2RxPs
BJMZ9OqkaAjNqCFPleKhVwLsUnznWvzseOo1u9/OqcAY6YaEOrBEuLHsTyzXcwk0Fvj+9GP3kx7W
RfbiZhThhs5gi8qJ59COM4VmrT6sEkOxEmS2hs5+SvP2NufzgzDdODRZp+M7I1b6gGCIr0cYR5wS
OnX4GKZJ2K0MDZG+j4YqwswQTYjYHAOE2Kcyz75mjPRQxvXWmeKTTKqdzBVw6ywP00jZo1fre0vG
wNwHudQ9P+RkHQwdfaxt8ze79V5Ro9qw4X0zecRKdm6umkkd01Z4AWrJV9m0l2gGQ7XG8VpZ8Ni5
lh5na7l1ZfuexwUCi7WHiHrOsPDHpTkWc7rXhfr2Deis2cZ5T6aT51P2mhHkqfcnIo+RmtlJnwwj
VF3MxcX7kHX9qk3NJHQqmBPAVyo9rz4ssT3Ds3UPDAW4NLn2k7baDWomwbiXMIJexaD2amcN+u9I
ZYYNzqY8rDc7UHWmQa2NL9WUaGh08kXGRrGhjP6XLxYuCzivaMtHr7cAA5qPBGcFqZcChxkA+yl1
ds3scbRYA7dow+YfTXNWZk7tolfLGr79yk9LOzc5uyRfsE5VSVYCbrGw+2vhaE/ME1jJiBGO5fJT
dzE3DrpwMArQihnWm0dhcFbtUJ/jccGSrh9Mx904sf+YWN7Jm+ZvXSvBrVLxY0e8b+zS9nZi4iQd
LHTdfOdJ4axbe2AiVMW8fCHx9MVuGLhOhJ5/DH5Bh56dzMR9yYxeBoS3dq4bvyhreZi9bmt26RG6
zF3leeYHzZg+teP4bSXTTelku1hn//e/XJxl/nZpyye/XTARl61IYyOQdrqOTfNs9eajl0s/qM3s
kdD8rrMcNiaPf4NQIzYkmqLecF84fvu9RHkNfVKeJ7uTm2qI1m6RxYG99NvRBvvuMu3XNMqfRcyP
Jh6AXWkvTIl6ITLbUORb5wRXIHS8cSvtYS1U+9PlPph8/M5M/8s8mNBEC3PgfZdoaQImMfG4qoR5
OstdPhXWE6F/CEnGwZTJ+GGg4a28WT9PdXLtFhau6913uvhy5bjRT01zGPhYVjHlFm/y8M2lGGZu
tlk0YiPNcPMaFidz8pIRaf4qiy9Ya+PvRfWPVQFOLl2LUJq2N2tn6+ca3TaNaRBlVPKG77YAKc5j
UujOSluiV1MVF5FVnyqKtI3RJsnK85PDUCqYXpmFE1KxiQiJ7cAHJn3303eaJ9kzgqM3NxlZjGJy
nnmvt2MvRcjl/GTWSR8wTVQSwFIcmL351PnJg5tqB38U3QbRTgZm7+FNeSMjkKNh23KjckWXzwQV
jmiuO4+dyVA6WkUzA1NuTQVsHa9hUidryu3TjGIWMmP83BfgxSKZAjzPnTEOKy2l1raGx9nnUEPH
Re8bOa0nz7ri7L6296xeVNNltgslKxvUA7yaR7fRXxHdNITVYVvN2dmYFrZcNi3Lp7v2onDEI5YG
BfXsTbjRURM2XvMnjO7s9U26bT1AbtHqP66flpAaRRvWvfkGlMfEO8HMfF/8OFGy4J+rq66xVhV7
Fxm5zfj9XUEGQ2q4Q3W24TE/C0mAzJ1AKGlfbmarXt3O2lu5dqHAKgD9fbTzwXrPS/HTldFazV0S
uG35oi08dkmfPKMZXGOneNV882OMfCoauRdmvDWzhUSL4vOotRzzCRO3rTEJ1SgwGbxm0y/5a6cZ
7Uor5n2um6cxJQE4avHNjoYqjCbh0mmIi6bp/mqup/1iacwsFJJET8E7VtYTxn2HfFbq2pPrQNK0
6jQWaLbk/5485dJ1tvS5PdmLdm7eKl97cmxn34/uFxmTh8mLD/7AM2v0eBW9+8X/9Sgn8eCb9UMS
9/kGtGgOJEpFMturuhqPpSmvRVy/eFb0oQ/Rfsw4E6O6X2lte0nt7Mlwqkcjbv5lEXkNI7fOcdM8
WLoJpKseBzNdq1bTwnxA8JHyqiq8vGVq7lGL7q+Y9IbMnI9fLHeQpdsuaf/imquDSNKFaRqQk+my
cdh/nfQynKLikI/VrwbnZFrRY2sCEYoUryDRw5LakGzCRyLSXWbcCxIfSs5BvKgZnjbxGUaLQpFn
Dv7ksZDKTnb5EP0Clv45reGu9LbDIjet7kvF6TnSxotlFTciUw9OLThdjJgcErVuufAQVn35LKDR
jrJO01XEaFmj8gVAmfFPan0aGvpSn1K8I9PrdtY8uqFB1zJU5pMy4mtmd7/K577oEr9d58I+CtOp
tqLx3/weqd2raevFnlf5qpiIGKjY0+lM8TIlqknRGNSL9Z2FmA9T1T8JyR+zge7AZN8ppCh8kxPq
MLM/7XAayZ2xDc9l2I80Vy3SDiXIOhP21Y3arVa7JwHWz82KcKR4M8ol3nUEQhnV8tkbPPHeIELq
mGJtlXxHCZzcPFQXNrIdK9yawB8KdhqTfQyUv9Dcg8CjQ+6EA4JldU/xzNucetm5hpgKGqP+NuRi
rDnY1zJBK+isVdXqK2tcfhPd26YOp7PGcaE3Vh0yRxii0DDeZYqgaeR8de5E0rFoTdCGwnz1a1CT
Kk/e3Lbvd7ZtgAlBCdRTe/Ia91elcq9l1oLpHr0OhMFCK2uH0F64za0Wz0MohHY5NSF43CcD3188
RHQ0xnlvxcuZmv5CGbMiOv+c5NG1Fumra7MyoimsDwrUA5/rqTLEETwXH1I55Vqfciw4zfwwapcu
JKnrTZbG8n4HWrd85JWZBvwLTAwis+lU4fDJrRN1+yG+1/Vy79oDDCjoux0diTDvqeteC6CcYaKC
jH3jwYO7nvuf3F3eZpXe0kVUG1/YPEWsO3fvfpYLpJhBwoyCsblpmW31bDg6w8Ann11jBqIGkV5C
PLow4qLtr7On722nfCqr/oJNzzc+++iiDc56cRqIegvzXhvzh2V97aLuxa9nYCa3OmjefJAORcY8
xZdcYt5XoK476fj1CUki4pbuAGvGNlV5UJojBlop8uJg1st1icrHHGJQ83l3F9LVWyYbNY+tX98h
4JxxWEP+nCyz2s8Z/lqUSxI3Y/NrzdNH1Oh6qHiTd1pptqt8TLaCXmCOlqcuetaWdp0kqOTITa22
16bm1BY4/bATJ5sEhp6Me71yj7ouQWEe8xjnvGMQSHMP7Szp3mS0PqmbkDf1okt9087FptWzbSlI
uRRql1TicWyelnsiR8TRGdL3taLoWDPDATQOwRa656uZjHD2inBpLHqcLvSmfwa0QEhOdtPE/b52
mlU2JL+W0v4lclqPS6Ijj6Adqoy0VVPMALHDKyOzNrHsMasmZvQ2yz6erc+5e558SSuufafZQ0xd
tLIm3Ay9B8SimOmy1wqlDeDsib0Z16JjKt+dYNe++vy78KxjW8lrkmb/dBBCnxXQKpEylHmx931K
6ko+GZG5qk2LBDrptclfJyRE2HAeau2TrcE/ENMYnOhcKbljjsIQyPuOJVIALu3FANGaedkdgAWs
4og2XJcMfb2xvWSjl/5tsGga4pjZQd5Jc+Qan3LtwVM6k5iCeMBDrS34xPE7KruTssWmJy1kZ0Yd
dsO4H9xkk+ooENPiHnC5sF+THanhXaLDDkweDVmVM6iKuNgch64fb+BHCPWlT2ixezJFFwvpezU0
6WrAK5spIQdyOilVYOkhKiVI9nm+WXgkkijZtr63K8B/cebXA0PE4oQrFW3WNLWrYczbPs3WuDq7
eei/bHscgtax1tjtrKRdcHC0vgjsQj2OaR8OyG+jL9/G3N2YMeplVWxqUx2jbHrJYm3vsrBKM8ZN
XzqrieS4A5pF+AZevEy1tYms4ST2/XIOfQdaJBUBjAtZ1ZdGNLt+7r+seFwZ6t0U0++sabtiuBNv
/ADS+huMZGc20cpE0h8sRhgRUZ/sYqPP7i6arI1Plt0lkDo2JUpxe5VcCnUizygGuK3p2ySyVV/N
hy5VW+W/V22FmjM8Qk8eWCGb7BhLAQpkalVYDMWNYb5bp8mP2N+INkDjj4tLAdBMeMd+o7TDYuvf
S0I4oek0Jt5xyLhwPXFWc68LfjWXQ/pGMR9kHNDq3mTDVDVDdu0H9+Sa73NXn6Eff3y7f68z62mY
z+lkPVQzOIz3t6ibmw/fcce5cM8+N9dBQdWg5ms2/VU7r53qGxMpzAbY7Qhhv/JIqgzrgbqm0LR7
0Tc4aw70W6x8kh0mQrVhbL2l/pBcUIr0kU//mgNrTKqFKmu5jmI4A5q8uAwcNa0SggJ+VGzzLtpO
C/lIj4+jmamg45XRIyqa/5oFnxGUe9G7VdNA60Vwcr31V2VDsKAQd2QQ6jw/16b8wht/y73ow+io
hf3JYk121bxFA8HHOIoqRJxh73kxOiwGLE2kX5ApUtOtKp332Vi+i37aK9dVOyMDuurTyzijiZqv
Za2vYoRYK4lDcY9dVigLmb7Kk2RTinrFFb+WrnF10jezLMifk48kZJFkdZC1315V3ozmzUhflP2d
V7xmRsNxTPqhY9xvobY6ZJEciE+e9QiZ3LlZ0a/Q5nBIUabS/FAkzRPW7tqo45C4d6DbHUOuiv6K
J0IPXtj7yO3OuXHRShjI/z8iImYDYb/Bf8zmfD3NROZEhEPaBow/YpRstWq8dp0mqDutuzZ6cfJE
ffT8ha1B/bp0+HzS/mwVzTpz0lNdzhxaRWgk4w5QjngGDDV/tXXvkDIHtHMC/el5qmXA8PJLjYxp
z24ILQmrMH/d5T6LqF/T2ps8ZWBjUrFn0nkohLWVzXBSnN82PDBF15NC//fS4q8xyENFw7otmMph
eOTnp8e+1K++xbXACARN/0jt+Z9ZGusyt2+5YKKaPoeT8W9S3nvHE9OzRcSErLL0Nz93Qjygdc6L
6rLVVfE/UGQSe8UnUgsfVrFDrnBJOqLW9Y4KRjWFvWFutezOKjJfv1PhpE/7TnQ7k9kEOtlSV/9O
K2N7b6thhINJGy5ZY77E0jwMgJxOBTZrvWVuuaqZOa7aZCPdeRuTXfTdl8Kvb27d/tOj5IkxAmdl
eUg783OmkzZKh1Xvuau0gWKy3qLyo+vczWQClcZgEoyZIBo0Bl7hbRyTd7VL8MUZD8/fzr+QH8uk
WoK2cwEdiueMyAX4aOgu5q6vii2jytYVP4vW1Rhk+SaDeiCLdOxldw+XriKFLUy+okUsF14bTDn+
xNyuq6iHRAfLnJjSTnUfdxdA5c1oOSFoVWBQG5fu/Fg2XWhZ3jbSrGDh5CgSc2PnzZ4xHQcJ5JOp
AmH0FehwoxukScer6l/J9CibXZHzsrMNRubRvSumemi07fMS5gW1oe9SumX0I61ErKy1V9m+pwS5
bMhcO3Uvc5msOtkca3H/FWoKk2TtNtau1MyzJvKdEA2LzHi9opgyojgYabadJhDPkeeYjd4dikw/
y02s+hVzasKclPokIM0Tc8+ov52vTau5jDbCHsNqwmVw0KKHTmzMqTumcX3CTyOoBY2iO7eC0Kxs
SQFZWljXE9TJb2K4O8/vtkS1UNP+Rq1Yidp5tIZu5aTioDglGap0aayRsHaGOjHjVYBA1OigeTxv
AQtPQ69BCpnrhVAyYwum525p7xdXt8vzOex880tvk3cmbQR90etBOX6XLrfnXKx9fdlFsgWJRZLL
rYeIg9k3WWBL7jSrvrzqplvjSbXx0ajMTaMTIyPh1ybNZtRuMa+xTaU0MEImQ21zDZ3qg+nJjX5O
8x5kErELmz0vHfpke22b9PVz8dqN2UXU3sGgzBmd5qvTJEoesxdm0ugV9djAPOuZ28KZr/FoBoS+
17o1vLoE+xQZPtbioum7ZGW+LA0ZZDb/2caTwUCE2iAzN1lvtfY8L3JjV/BRIgfYAvmBjxPWqlhg
Rv0/xQiHacQGcd55/3l+lvc2M3ZVt+x9Au6Om20Xzdl2sXGyC7Kl+R8JGAriFYA1V0u9LkdxSwxm
7bdfprPsdMSalt+AwohFO+wj46+hrF3P3rgqJZeZP61GwRx5khCux8wIaa94wQ6DcbT66iZZYmaI
duXEqER+8m3OU1iZIHqWuStRASwow8nLSR4v8ESVlw8MZ6Ch9LR90vbbWXa/dpn9wzjfLNyLPYrg
zNwJjwRlQvS6aNRNgwikRgqdyHziA9zHo3Wqjfi+SqbdGIm/cYz+8940+zbh8Ht0rPvWjfbFNP1A
h7TIInMzLHNopM+ab+zrRazTuQwLoW0d1wt1SXp76Jm/wOSvItqWs/46iYoIX2EfzWjaCW8zG6rd
KVpSosxlu4M/dIm66f6pa1DY43jgXK785Q1edTiOwj8qlZogYdm7SvViv5iRv2p8Bi0gaGctAdo4
Wzeu7ey6Mbd3TV5wmKbN8GkZQ8GkqrrcjbniZs4FA6k8PV2NELfbufHwVLEmUZvwcVJ1Rcabd1aB
L0Rj+DszfolMmqfvikWXJ7Mtv2Z1X0nRMy1WjxEIVdHWvw6EdNzzTWY/lvZpFmwE0LpdwiFuNuhs
TNjps37t1hquhnYREaO++P472ER9IS4oQUGmoqIv76A4Ldh7A4y8IWBvZN0xQk0GUc2+40Vb64U6
x4IX26bqXKy7Exbq/WvizOteH3+wDLdeOoY5zVxSGZsouitevrXzIsxGQ5xLWlrPL0/T/wMg/CfF
CSwRH8rFf8DYuweTd7Xk+fTix/4/0s5rN3YkS9evMph74jDoeTBzLpLJdEp5s5W6IaRt6L3n08/H
ajRaogTlqR5U1VUBiiQZsWKZ34TcnAghGIWTUfX7T3ojU5EhZUB2rCddT/NLLukcMhj0211a6kxP
5Z3Zo/RFa8xcBfatOoC7pkIJsuwwADGY/Nei0xCRgdJR3GU09oaabnMNiyz1IS9DjVuXgIfCEdka
5aYwegIxSUN8X5XxUW9DVKC6bUVepoXKxmgPyBfQUcqgHFobhksXNZCI2oRNJsq1RR9sFM2myNVt
jwyC748bSTGOdOIBAGMoOea7untLQ/HS2N5N7ZsgRvteWcc9NWDBzdOHb9RZTEtTmrURbSexq8mj
ExjMHgBR3dQesri7jBn9yN2zlE3XQcTkSNBRMw4g0Vd1krmdMB+jig5TC/I6DN08Bi3e/e4TWrh2
DtutIQy3mmMko7oREzHPGGLkOQb6Tb3PuKmdbuGzH5XK4AVxnyd9WDq+rMb3SvxLDpUH06+PgF+c
AUmXJi9/IL0DdA1yHcklVl+cjvuQ8rHroxUmJauKiQ0UGID/T4EyPLfFIzooDyBAnkPwPWqoc2KF
WNfZL9mflV8oZXvvuR8whi+GA90IYIXtj3Goxm1dtUQRAAt167RWfplH5WEIuydAVEiVCNrtRfqM
JFrGPY04KJImra3s6yJ1qyja5Z7slnlGkgveP9Rdv3mQA7yubfNY1w1UdMAuQt9psU9JC2ejvPLB
mfhMsYZZjzeKW2Una/kjNrjdLlfrCTTKIHPq/PaYwCxvYvHIGpsWtM+t17YbrjjuRK8g7dZdU6nv
gpi7FVJMsS7GiyGenu2hRRXIhnUa+89D4t/0PkltCmsmEcA/wt7QAPKAYqW5k2n3Y6XSnoryEH58
DBHwbgh0/Xer2aXJzUzwp3aV3ICc8oKGEZlPmg17vAgD2mtm+GtKKKDLEd0USXvMy4LGQ7CruuI0
hdkmzPyHnAPY08+wSeWSGqcxhHkC5FMmxpyy4jP0++PBLB5L/VLOFVeVQcDTdhfNiKSM6pa+9twB
SxGMMKOpuRLdeGGmoWua3QvKD7TjSzCPpLG4LpBimIx+bhFbvGPs4tgtarhQuKwalQNAyTGY5NqU
AIuY0BJ7tK5C5tjD3cTEzQyUC4ORU9gh9lNZ2xL03cT4IIReNTCUJ8S5KV2QDjDjmL2G4NZtn9kS
oJgJEmwtl6jgXAjkUEIznelOqxRUuzX+DoefMez+THuc6je/plkl5GfRNIcYMGgFTqvwe0Qeqee0
HkiZ2STPtmYXqzzpY6cI8lvPGw5lAwQUNDHUSbWFAhWl66lASyDtjE0/AbQTTVGtSi//rdX1ru/I
1RO/+pnK9o9es3+WJd2+qNiMWfpim82h7Ul7Jl++HfrETep+a/hA/sbuwmvK22zKX9ppOFaAI5Ep
a7etlkKM0x+nhovSHq47H7ncwiam9uq2tIHmm+avrqt+BALQSTkCvqAUzQwVSp18H0i09RNiNv3b
NKSDYJLJaDM0HRoOIj9tAcpleArb1IWmAV6mcorxREN9X2QW2wHlcVne1oPlKDTcygiZwxgB3eIp
of9NwxCxi3y6GWWDW4FGaqPvrBzfeRQ6/Ljdwrl1s/JZJlYGU3at1fql0SFWFHkXBoxdEykiKJrA
V+099qQ7TSrRz3nKJzJCWV9PMa4PlnEqUnOP+th20tA6jKVL2D0XXFYrI8/BzWD/glaelFs3KSDo
1jZcI8mOMZdJMdIJSYV/NGp/1rT6FcM0jyKxK1NewGQ5Jc1JUyszN8+9RwFcSjK9Nxie6bUpW7GT
S+GPka+KoVO2MZPCWAea/moq0UFtyMsHvbs02ngbivin7pPdV8NIQ2gEz66E8jZtR9dWk6e8pqcy
Fs1dB7qMEcg0uLjLMzjSvTtDh6Qatz8IduuhYDSfDPS87Pq2y4rtNNAD0YX0rHDfIDWXATqUQW8A
BnoVPFmjqFddpm0HmQAz1SEDu4QeD8KgxG790GTyMdeaTT2BkMw6fUIiMrTpdas/mqECLwk8T07k
NRAXUvmif4Szd2WL4k7LJbKydBMU8AMTuh8iSV+GwH5A0eYiksWzT9O+R8YCybjHycesLNMdqVAv
mOIx3qmcQAoODGB3kEM2sgTcooK+Xyn0d208U/vZED6ha5j1+U5WCiCf3W2YaiiOJc40NjUU0JIW
A2KgldIGR0m22gs5HuNDVWatOxXoIdWqkW01PDsQDUXjo+Iq2XQao9Ieze7bnBLj2e5LxBqrPr7J
OqimKsOym1SM8h09N25yclSfEXzDzSAp8r6RCeztlCEU1h7NSe2plcSVUCSX3/wSJQaFgTc9JiVo
YxpAoKjk6ADl73ISaKkYottZSBdIQ4wM2GBQNaMRCNlM3lg0ApJpfOwNKDFIGIPpU45JHCvbKGYe
aom4Q92O41UL+VqXZPi+BR2GXJEgbUyd9+ilEjhhRZ+8W0905dWEtO++S9v4KoAlDSVOqCoGLF4S
owjSh9C3gaDmPxsTXIQ9IuXly5etOnFX8kSgPlCDqDBqa1Z9C8sJLDgm6yCuoBGUFlyVVHVkDYWX
qSFqSqqnbGF/ot/RT8PWjosYu/BKRjYiH0gRGHJ5ayjsGYMW06jcsM2ILnY2iMegKJNoPWOx6h0X
yyBvvEoNGqCreQXARs/HnVaVlmtngD6dgNLyLkC7GzXuxID3aQxTcKdXdf86ZVYJnQr9BGCV/iaW
AiQ5hnGg9dcNj2mrcZSSVO3fQkZ4F2Ia3zLNk34oRVxiQ5XJ+QEYa/dkASh+IO9ReCrUXt+s0Opv
RakMNHTUZLYfb0LPTcZePspVivZqZdTxldqGqDlluQWLcNJq8vcAWHdlTdGeqnh8bXM16R3QL1N/
VTdez4wpivxmpZVqH1wEfh1MF6kl8RNHXRqo7ysuWljDMYNyxlTz1ZW1g3Tn6TGAgaywKqQIesSf
wCNo3nVWI9d5bIuwnJjn6uZNKLRW3YxB67+BYQrTGbPnGRy4qik3Y5yQ/EYVgLsBM9/fU+v7l6Hs
waMwlL57jcywO0SFzwhKREUFwLGTd2XQpzdDEBirwSd9T1V6U3kSnEBvF+0MKdAPiMZWV9RC4l6u
JXnjG3Qi1/EoSK7anNE6Yr5KlFIRMMx1ZWUs6i0paQAobgCA7Yo+RKdOMTMIU40NlodhqE43NrFi
bujOCrgPcmUWuo0k+aKLUBQkEewZzUjM00LLXutm31+bitf8mgbffk7oqKKzhiZM7cSln1+DLG9o
pUzyYdLTEfpFajZ38HSQWC6GDIxjHJv6U9RI9FujYmREHA6D9tJ7nY7HsYbkKFoc46thyNB2VCmu
IGsa2g8hN+1ExtFVOzEZ4zHo+6jhQ0b5Q+/11qMt0uIiMW17WzNP2nm5nt8NUTmqiNAZyKmKqUh+
tbqOBGcvmoOnCaYA8pSOz4pSOHZfUOabigk+wq47UOW99CCD3WViXeX3XT/aD7XdWa42hv6VUfqQ
VUdP7AYv/DOCscjJlcwBEhhaBFD+SWsDMy95IUp88MbI30qAnUF9pvImDYdqH/hhvsVVTb2K4KGA
KNBs46GyzfxJbe34ty+62G3CrrhEd679rVZwfuCLGXdqjlhMl8cW5BO7uu+jvrsaQgF6NIBNX2rB
uI8VcJWw09AMTXsQyBqSwT9TrpzHMjWD323QJadsQsGBscRcM+cwWQy6EymqWaly0YBZ19adZfYk
tn05XwJjgOYNMu2UuTkTDb9TEOsfTYYl2DJkjiWNw4VsBdNdB36IClMpgz0i3JkLjaNhfgBORqu9
EN5npP8miS+ObUnZz50rklky06yPFeET4TKVKk4CbRHqWvjDU0uvoHGkDuCk68aFAIFjblQyV1V6
Gb6JEUEmM3rjj9+F/cG0pfZ33kN8m1KBDu0USnW2boeUiX4exGu97uViNdh+8kOMvv7SkEptwtSg
HxhAkqFDJ4/bDIEQJzaS+pqUMUJPUZdYQuj6LlWU6ZKOCydbC/xfUcn8TbLqfJuV1bpnmuHaEjGr
TRPQd9ABKD5tBZZJiyvIb1sa453eFa0z1rBDoT36Ks4AIuSlSgBmGWN7TLIMWntD4dU7bCRRpvRG
5UgFrey6cRg3VhpG8xQtn6CgI5cPsk8Muzyq83v0WNOTmhZ+tIYpjyZSi6Jp01vGU1HTDVMsiF0r
UEXRXVfkdLUlUP8PdktrTlDmb4c2JEolIgK2USOeCOCjX4HWCME6Zc22RI/qkEv0yneT3/k/ErkX
hxagPxNjtQKaSTCSjyBBlbsA253brgUONwxdU64ClbGAwZD5RtFo0rQmbUO1hn+c9SUSNVKHoKtA
jMzxWn24DCKzu/JjA5hzq0rhLiAwkyFF0n0vLOMHBKsZZSIp5iqekNFPRQGEN6uSjVl65WVQIJiQ
ikg5RiJVn8zQZ/LT+jhMkH3OukdyeVJYxjUZyHObE1cUWzDS1r3fDAcYsnhMYE5JIFPz+kqDWcOU
KscOzfOVT0G19UIDAaTaRltLlwreaNE1aIgM7Z8xQrU1Gkf9ufeU9EEC8/gW8QSrPrWT50ZWCxpS
5eCvFa9WNn3UImsuek6Xo3bC/xNOZv3H6idxH3qMlEpBnEBkrhQohhVpvwJWW9yVqmHtJa8t94Uu
TRuRC7A6aNRBoomyR13UA7QjOzs2AFWOdgAW1BBmN7qdHHPhmSj0HBV7sJDp0cRFSaudQ6nYfrrT
Rqj8lpWPez1ph59TqwY/wGHpMrGu/TmKGNwB+f5eQ2F467XVS4MBBPM0YRw1gboAAVJ/pS+Q0+Wh
vKWthVt8D9YZ6JV6oQV2SLNWm+GgmtQcmjTsro1EQ1+XCm7fWEV0RMcE/KoHGuinjZrKrkuaR9JA
Htwsu9+JRns/Nyzmfbbqr704Me+z2mOKb9Bv0OYBUa7RDVX99k+SxsZWgLq5VS0PoKbUg0oJfJHt
JjO2DgCJsV2bqrKnTEjKfTcipqYNfrxr0X29NHpTBkY7qc5MASTtkRXjPgg6adUmFZOSqpt+SJ4d
lpsu0sHpeZF363tGDJhyKC/rfgRbWqUWKKQaE9yLFg03jqJC61zVJ/Wp1O18G8lDvK3VrKQj0Whg
N7QxZqRmRtYfoOwI/2tNETJ5KKYftmyUP/IMFC40YXLS0AI+6ghQedzEZk0UUX06v1E+pXPXcALy
0025SmMuCHdKB9EHopEhoJvneUU/wJTTqzT0bJN+ZOlTZqmZdZ/SPUKwwm5VN1ar6EEZNfGD+zZ3
pDQugTFV9AeqcbJeDK82no22m2dEQ4UypW5oMjaKqvm71FUSSHYsgBEaUXXf1fta8q2dWYTM/YJu
KsInUbbWVgdWkDtB3qhPtQxzwq6iZN+rvbpBcCB/G7XO3KnoJW0TslrN11276sUqM9o7NKuouBFj
utR8xVqXUYR0T93GdMr15F6vTM+BHfs2tWODBret74Jw9NaS34tTCLB52/pMLCsTDMbsc1FSKMMX
xOmLwsmuniE8McopJkQaTW9aoRGOcFnJjHJgxkOrt8ov46gOUS1WZy0KWoKrXC3uu8KT3nAvqV+k
qqDtrBvtdF9I+h9hI8XNQMcDGCgp3FUqOIGwp+CpgEGfRqgcfwqIY7e9BJW48AKE/nUgHnTZaDke
kaAzwJuIYAuuIP+hDEl83fZSJO35efJ9rVnWbgSpd4NEmQBwjOgoFTvS0I0tbQwTuIguRPlYy8mv
rteKm0hP7Rsb5f2daIfasdBocvWxYYwnAR1EpEgcJljUFxLQJqfginG9eLK2Pb89cmK1S8H8+Vxo
BE3kivS8XNtWhuJnItEXBIWCt8ZI/hGKrN31Cs3+yqsZUkQphaVSjOGtZvvFU2pCkzCD2LubVQ7W
9BrGZ5It9CSFlgWIhvdwdxFYj2+iMpKvFVTpfdDkyKjYcVqcotRM2MZ1nKG8r5k4gKvGcIAO3XXQ
IoCEZMhOrDrAJ7/sCiKTyojnECvQpuPYq68BTFovcWeMVzaSl9D9hI2ONMXl1s+7n7rlCwaWnXIh
/NZAdVCh0ijxg2hS3duExCqgB7G2Bf5XrAqlwUQjn0pHJ9hsal9KfwL6lrdyUYGAIy5t9LzyoVEM
7U/dy/sLmTHslVEV6s6gInNJO2nIJ3L3FmiZvB7rcjyMFJgrkfeIpfk8nTvUplgxHUpySoz6GORZ
eWeRsbMnQBLoSBXa8mkMO+UlylIBBjoE9BlpV5FfyIdAq5jzi1jZ0RnHMytRsk1rKTI5ro1WBh0O
ajaFmr9ZJ5j5jJf4vpjdreRZzYNfajnQjLi2aNcCT5I6Xjnw7YxGcSyJdTlUwa61aNRIVYfeNWJL
+Jv1w28Z0a9rsKf5xpoK9TDJdg36eaqvAik3Lwfb09eDhGoh3iZgdzKB7NycA4yWQ902oobR+sND
VEgoyFm6fZomBT2U2TFd0KH2FOS1axWbuJYu91UMvyxA2KzwniqRBLQxY+869ZH9xS9aLm+lTKAn
0uroIcQ2pPaohVvP0GmdtJV5iZuYgXZK9zus4aUXJjjWYs4hVW77tVkZN5TauJvyvvZ1C/vM7Alr
bRoaPmgDMLQ0Z1DbK5naxSYJIl6z+DVMVnGZDZP25g8ZHTgvtKYXLBUAfxgpiGs/l8oXpYwYkAet
NTCytGnryX1yXQIs2oV9pWwQhogv7MqkKAJskrlhalc7I0iNrZzX1W3Pt8SXchzugd52h8DwGC4k
+P2kZZ8+lEwjoW60tHwY8KBGj+BG1YXZawSC01s3ANJvVGIhmECb0WvReOrBMmmPjF7Q7XWUGZgi
qtF+kAwasX1IyAvD9r6Pbf2psAqZ2cPUbqy+zh7TXDIgC9aMn5oxZ0DU+4OWQJAzlAmhOQ/KcqcN
OhGcdHNFaQvvZ26yS9GY3/Q1kvhGMTEnkhF9xqrduKcQz1YZ8H1XCll5pUWRjRgZThLapGsIDzMX
FhbtC6Yl6ayYj2DRbWVn/e4//+P//L//+jn8X/93fvMPm6H/yNr0Jg+zpv7v/1Q+m1vREDeNf/oc
iYWLn1my+8caN6XQ1vBYwVvgpM4y/UmFtGVOrsD4yRxdLcyKlQbwC4pvS7S0suepQhqnqsSz5Ae+
C3kkXNtplLrIYYUXWokuNUpZLVud5oDlwQXU1aY9JIJxgIUo637ADwIGYZ+eMQQTs/XfwlDJFpSu
uPMIhTt5/v/vDJUCDZxs0MTVq3U5rKUVIehmwjz+EjKSK+2jZv39K/xyPUWRLZMeLcW+vjA/m6uy
RCF3edW20c1stmbssz9Iom2qrefEP86s9sUHs9+vtvQ7U/ELCGpWSxh7PlUP7TbaoOG752iA3Nja
B7T118Fv7/X7dT+5hlEd6qbM7EpWVVVYC28yqp1YMicU6/zyj47wK7/izHv85Ou1WGHhS9a0dm0Y
SVi9DuofmYZCVUI+x0Hp++cQn6zqFsss7MlauWW+YcvlK9TxrXyXYoesOPZFsEY1gf4LJJSVsqHD
dK3vv1/53BtcuBtaRm4bUsQbzBiUeTjoWOX99yuIT3tj8WwL07KhkBGuKbzytfipr4Kb2YIPp0F2
x4N2L2+wbYWtdPX9mmeeaukrLYwQ1f5YKl8B1b35qn2AceT+75ZYhCgRm1YWSUH1GrWHqPnToEn1
v1tgETASSVMtsOPVK7zpebhcqtffL/DF1haGLDQLFJ+m6svDowYx6UNu5K+pRP9AInWT7X4WSsAw
5PuVvtgBH1ZaHCIm/HEqkrp8hU126436pZUHR6Zxu8AHH/P9Wp8Dn1BUoWiUzYrNJaIujpIMp6Mb
OrYbEp7X1iuY6R+pYzr2bX2Tx4555vx8fomsxj8yS9KSMxdhljIFaFM1lK953KxlQB/tQP+6efn+
oT6/QNW0+etMIBXZVNTFKgoNWeBzRKGqGR3FuKloJtTJdZsfvl/nr4v1wy0lVEvMl4ZQZPnznkCI
Qmt1Wkmv48FeaQ6MyzUOHXtjA//nzJubI8unpbAeRl/K1OjtL56JjmGn1YEooX7RkDNLanDVkYwN
HIci+alCrvr+2b54h5bBVaGYIBcMHC0/XsBmwxgst/lSSXwkC1zF2Ubu75lE/DvrKKauqRQ1plg+
FwiASJksXiGtwpVMDyC84quuEgbg3z/Q562nWoyjLTJvUyiKvnygEcROGKkEuRht7p3ZPGb5375f
eU9/7W1ZN1CbWITuKvPplpgjNqaY4YnkT6duvn8G5ZNjMl/exiNCZ9MBZPorE3yXFhlZmMWa5hsn
HFAg+vs7wzFXows42Em3nWNv83WDD/w+b53JBTPhnjX4/vwaP/6CxWsEGqZIttqmr9Zj+jq6gUNv
oneQclwhgeEoa5K0m3OLnn3sxbWLxR80OikysKlWDqm5kg9I6cqz5e8p3UUbYx865hYdDuAd0S7e
oHd/1s55Pl8fz9/H5158W8+qFDmawvTVu9SfW2WrrnPseMHkqD3AhJVxMb5Np++/9hex+cOa6tIA
HD+4QAE4jHk7pZz8mt+Gj/SCmCpsmm1eHM695y/iGQtq8DlxOhaqaSxuaUtqNZEPjXGSD2jArYeL
1Ml/ioPqFtvi3MEXX+6kd4spHyNMZmBSl2lZ+tr8DK+mtb1BsfwNPoxBkbICauDi3QOQ7Vwm8jmQ
fnzGRSDVpjJR1DgwToYUQpXF2C4FpkfSM+Jc0aKso8n95ZkP+WnzyB8LtMWjSoouihTtrVcs1Q7N
Pnalq2rnbQZH2YDiM1fndut8CD9s1sV6i2dUQBlO4ZSpL3gHAgiZVX5/DAPCsdKb2t5+/3CfPuNi
rTm5fBeSEtRfKlsbqldkX6AojQZOd20p1uSxyZnq4txjzT/l3VLVABy8QSTmtQDIqyvXMxUe1Ama
V3ihts73z6XMH+W7l7hIw5qumoxQUFUjtNYcUWZdK3v7Cvf2zbSzHuLHdjO4NA1RYlt1lzKBr99N
99//hk+J+eLdLoKtFxlDLVtT/5oS1VOf0iY+k/p/jjHc8cJAX98QdPEMY/FOE93X4ClSaMu30nW4
Cw+SQw/qj7xGR2td/33b5w9V/SK+JCXWRvVc1dMkxiYNiX7d+/X9K5vj8IevNt+Q76LKYjuGDfJX
wxAb+LRX+2zT7cK9tFV2Zz2fzyyzeG0VooUjbBPjZE9XyVCvjOBOoE4cPn3/NJ8O1+JpFntwGD10
d/TQONEM3ZdMr1ES2c+jrO+XORv4FxtNb/xmSNhup97p3eImPDS72KHTtikePffMWnPw+e4LLS7z
HhFArR8r45Q+FevaVTfqLt3Ke/nnxHFCYmn776xnqBAsDbAJiHDye95FDWHjvN3BWKfCyfbZTe3g
r7JtVsFVegPWc12+nVlv/iYfnk+hY6XrOvMaOknmX3Hl3XrgVT21riTvBKEH7b6HuS7wD1BcB1db
WSt53TjRIby3zr3Xc+vO7/3duk0UBgZoIWiFoIe36oYpJzoZbgQH8D55Apn1q3B6oBJowZ/bPp9C
5fzIhm6jB2eRmv7Vr3m3tCLH2WgXiXeq3ebYPZTOsLOO+Mo53W2xDc7dpl+uhgSC0ClNdFtZbCB/
oM63LA8Ji23vTms4r+Wj5E5bZqO3KDe3u+8/6KczqOiIgivzf1ghqMv9U4aNVo95V7zAgl9Fw1HR
DOADf7e78NciusZoU7eNT2V4pStaGXdj9GKrv8L+1gKGnELC+P5JPt2f8yIWdvAywpSytvxMhVCz
LmQu8yrFunSnp5hbmqkI7xUtHA+mUQ87o+rkM5f25zxvseric+VBLodTYNin+Km3HO+ATfo6vZQc
shOxpce+wqDOmc5cA/Mf/XgIPz7q4tAz7h/Cgld9Sqb0t2kMkBFA3+CW5bZMg9JGReUntM8ehPl2
WS6rGhg4KJpCh0MszmCuiqnEDBUo+C2AEW+rkytIjoYCw3qFidtK2lvnzt78J79bcnHhdd2QJGB4
7ROSNATTbDPsIEPoLmJY25S56urcQ557xvm8vDvsdcucTJKb+rXPPEBNEPXONvM+ZyXsmffvcXHv
yQWDGCBm9gk8dnPUd94ahGpVOPKz6sRr//58CPvyqeiByTKVj6A59fGpxpH5V19r8UuzDh7Gp2IT
XUtO5xRP9gFLifv+bI7+5TNqssrQAUkxA4nFjyu2XYs4hZH7L72T7eGYU0ljUH1hbq1NuDmXeZ1d
bQ6q777aiHS+D4JaooTO9rgButJdsRvoGCSuf3+uWSW+epuaIquWRV8MpeXFswF2FNoYCek03Y/j
ak7EfFe7mQfpjuDEwzxwzm3Lr9ck+TNtjfKVZtLHJzTqCEv2ERvk2q2fmj0kp99QZx15Y2yga12G
63NH76uLQZcNhVYMqxG5Py7Y6kgXpUE0X7hiLcUPBnx6fBzOBO0vv5yuqqapC03WdG1x3qqpFFVd
DUTtHYKYLgZ6nO54T6vDRQT0TDj56sO9X2xx8CS/I7XV4uQlxubRQkhkSn9+fwmJTz0szvZ8c8/9
WUso1mJvFOCCWwPgG/u+d/2duqt2/UbbwPo+c3H/dZ8tQ6OuaTIOm4YAmLq4BESTo2kwajVld+/i
LeD4EB1d+ugbtLFTlx6Dg47z1gwvUKA+85Tzx/+0Nl1NTL8sVTOXfc0kmTN3bbBP1mWSOu2V2IH/
WYdgel1c227Ofbevn9XUZSpG5qVUcx83Y4rrbSRnExHT9bbVPfIO9aXt4oq6HR9sAhkms+vIDVxv
XH//pJ/TTj7nu4UXpyBqbZA86FafqgAn5vitkYBIe/ewXb9f5+t9Y+kEZ7JMnnNxDnKtRl5zvujk
g3WID7Bm9oxnncA9WzHM72r57Rg860wPyDE/ZXwF2hy+jzPTSb+u9gDSdvElmpBr5Yh20Lmn+ur6
freWuejxSaisF13p2yf9vn1CufYN91ogJuMGGdxdCq3HPRcovzrizLAMoGpCFp+afBUOInGNtg+A
aqylsIPwz23+rwIj1gMmgd+kW/0p+puoVwOtsk6CW7uctmZ1FOnTme3w1QEj0nNxyso8z16E+ynX
U8TTJosNP6xxitzgWYxgIZFEu7DF5txb+/KZ3i03J5zv7s+kNYzWbmXr1JZXg3eRib2IzvVi5r+x
2HdMeIgVqs2/prl4pDFW9cIYNIs72gMrtUHztVjHFwlm8duULFLfCty3HbyqJew3N2fbv1/sRcoP
YHzESkNYyuKEKShF2iq86JO+mgsrsSofcar4a6oQuDgrun//EzLwMdkkxC2O9CJmNUgbT0MeWHQd
KJNdMLsrPIivlBUE2/W5Dzi/vMXLZSldmJbN7qcE+vgBrS7Rq7BM/JdJBR9dbGQLDzAgTiimHQuO
wZln++JdqtT+DAURzpTl5d0T1m3YYpQrzdkIBNS1esypioe7MV/hQ/Dor8+9zS826PsF9UUgKYw0
6lAqqF8n/4qav1SPkXR35qHOrbH4YJaJcro3mR4fTHaCX2INcGUN82PbuOZheonX0l7cfL/mF9Hq
w2MtrhdUvNQOhpZ3wkZvpVAWl+rr9yt8uTH+9aWWN7WaJ8XQ4tXxYkvpqxQYuwRRXF2VX4dBOpie
dOa+/Pod6mSp5AUWSfLHfTi2nshKAwHOKKFpgQtKHKJV4I9nNuC8nT9td6ac/1xm8akmFL+jZqy8
U7Dvjuquuajc/thsz91fX9z+fJ5/LbP4PGpfg0jFNO5lsNEn9DdYd8DUAIS3+f4jff3WbEUlTlgI
eMz//134xXOnlAcz8065vOuDcIU0dRD/G5kp8k4cV+bRtO6UxTsrKhkddxT+T9G+2iP/sx8O0jai
WvnbMAiFsAeAERQe42I6Mh+fpuyLOsHAfIYR6dZVrSC/VKGzeJLzXvz9bhlraYYmZMM0LWMZ1Lux
KkSCG8DJe0E+vdiUv4tdfMSYwne6S+/uXJj94kNpOrNvVeG5yH6XHwpd/ZhXKJ008eAh8WS/VuXx
+73wuVutUAW9W2PelO82A1bWSBl2XQ3souA70fDY6AffmavKs3n1/M0X5+jDWos7eYgR9Mpi6uY5
5EFbd3BP2Jlb1f3/qNG/enfGXBtpDF9lQ13sPzmUmqo1/ea1Wtua+4/hOhSBFmCqixCx7zRkuzUd
zzMh6YtYAegRipJpk/Da6mI7dqChJwwL61ejqFe5gTha9jZgYYKFnSHAJgv0IPFc/f4rfhHYPyy6
uI/xq0OlAYrdaTSMfaPqB3w4z+39LxIqdr4qaHdiQUBb9eNGwfRykpVeeKf2oF9H+bV3a/1BUdbx
mW+Y8cqjQY78AkxBmkrnOxJfvtZ3q89v4N027dRJ5FFDCEYQ50ARsf1HmXuuXPly17xbZnHisiwe
VBS861dN6iEWQ/+Gezyg0PhvfK93yywPXdiaQ5IN6YvRPWLxsMIU98yV9Vd3dHnW3n+uxVmLG7iE
9OG9k3E5JJvg19wpJgE9gO+e3JTk4lyw+qq38mGDLHa+0gBEVJFeP+GyhNkS9AN6cN5DU23qfXNp
n86dtLOPuNj1KEKjlVswu0hUZ75j4FtcIoMhXqbD3ALhy6Vv33+3c0tai4RDQI/v4ygmE4BnB2QI
bvWFZrpo4mBSslJWyo/k3Jb8quf//r0uezzjQK7dhBxu+eBtpQuEBvf0N+NVcYFnweQYf9Xt517u
lxHlXzvUWuQiQx8D8ZL77CVJHuP21kC86MyrPHPUrEU80eW01kcw+q9oStiX1hZ5s5WHALSTz7zi
1Qy5Ysa2O7dNzy27CCRTMg1Bogzeya/+GNJekx676O+n2R8+2CKIVK0cKZXOu7PRi0ai2OnON/W/
ukrfHW9rEUEq9JPGKiVQWZfTZkZRiKvoSncqh2LoTLD6qhn84XkWoSSqFcwl5lcmb4dndQOj4b56
k/ckwQT7/B516LOZwnyOvole1iKWBLYeyFgAzJkChuA7xEYupoNwm8tzOffZh1sEET+LDCWfRu8U
/8EbIL9S18lauip22Z/0iFj6Jrg9N3P9H9KurLltnNn+IlZxX165iJIsy3ti+YWlZBLu+85ffw+c
mREN4xNyM/MyU+MqtwE2uhuN0+dwjhaNEE+nFpytLdxDqE5SDBZxg9vmJl//yvZZVPGTZ4sBnZxO
wDtW52qvkiu+JHietFOndeVNtBWfxW1w7DlHmr0wHdW+CWQyCq+PObo3ZrTIMMoERMpBHis7bgSe
K5Kw83lhFxNUWEq6GG/ZcYWFgUvR7o/L1vBArRweDB/skLeY5eJEKd6aqCg1QgMt7isAAQToEdbO
+CXdtk7kpk72UwcRBUCav4EL5RklP18VOzqa7dDUQalVHDASWB0mF9zxd7oLVG8v29AjAbRD4QSt
/5HaLltLRS1Bg89UQtiem03WO2rkzF6KlAoIEx5bX5sjH/fDNUkFMTz3SLGcwGGWu87FbPI2wMi3
5mBw53tjN6iX+ZBbngNRsUzQwHDTzQIeXAk4568aVxDQ4LqW3z8BZ87bU541KozJSr/o4JtH4+rn
6GkbcILaYLCHoISDCozblWOmNnT/gGoHMgf3no9ug4mz0MpBjHGSTBBU9VDB7ra5xTvl7K+2MkN5
p6ZYEd4jcSTmPXkJEm+hnfuoHyC1stMxuG5z8w/5uz8d+pVByjPNRBjTqYnDN+NOdvD0BFoJtwOq
VdwoXnNr7XjZh7ePlFvKqRKLoThV0BxCbxi525QXNygX93ps4ZmhXFEWJxUT5UXylpfHDi+rIHOv
B50TwHhGKA9MINY79TU+VqyoYCU5lhhlzOcv11fCbCLoqy9EJdEIkjULqEbbc2HZ1Q48Vp71CJaW
cgcqUVc5caxx/IHu+uVFXaRlEHeAcocxHAKV/z4FydcdOvq41AMDzHVBZrmlKRrUEtFiNwxqgbWV
6IkC8tMTmMh2BtDV5iG4C3GKC4dXebPvURdb9B0jygHWigQcY9VX94vb3dUAx/eb+rm/E/hYfGau
WVmjkvZUqDlEL4cA7xTgzDN9kN655gmSndDOc0UM/s3QYeU4Jdmtzwf6392kLxdQNO9VpUdBSXCl
UHDbAsywz/a8ziD75qSLZIAJc2afEESCuQxKsST5W3SAMuwZVBGk2rJDIBkkp39GB2+y/7AMWlml
4iNYtiyxAJ32KdH+spDREuWJcwCYaWVlgQqI4Hkzmhw0Zyfrqdn1vnmPsTZgIUl3lR8NmR9rZYyK
hjo0dECkiIypohAvNqmPuXhP3nKvubxFUeGwjuSlk8FWiZJf3tfHimCvttW58FDecbt0zLC4WhQV
FoWpbJIQ4mfnAryixgA+/x8pyOc434l5i1lZoaIGOBYMOSJ1HOmBt/6wJbMYv7N5nG9ER0QzK3PR
qMk7yG7Y1X63xesmnrx534iza3RPP5wFMN+CMu2tCH2pA3IT/xVEvF3jOAKN+ZUEaF4YMhyh2wzu
4oK5yclfxJ22L4Hlil7+2zeSqaIJ4stC1JIEqfrdO8YdUjM+lLncesuxxNs9Ki7U9dyUMwhhTnXk
VAcQF+PFygY7Ahk2k78j85vb1M1+cPMJM11evJB+tFjwEJMWyftdOj5DTSi6rzbRU3azBN6v+M5F
pfO+IBUy5DlP+nRCawfFpwY2k23tC57wo8nd2c03/TdewcauP1ZLpGLHUKljrcz4iLJv+uTxG/Kt
748Y/CKbXf4CAC9hLBGzXXQ7rgLEZSwGUtN71U51MMsCJWAfbG1oWUHZ9jfAjewPeLFItnt1HdS0
Sh4WAY4DyY3oOfABusIFdL4TbsN72eWPx7IrEB1PkZIOoVz866PBHuq/4NvBMxeYzkjMzyFfD7w9
dHEwjAuZH/GRczTYK7wYpFaYLlKRlQrp5B4Ay3MgngmmVuxqfQDe8GW84TUB2Q4DFKAGTXUDDQvq
1IPkHX0KHa9D817aVOAEALBmD7ZTF4TmNmdx5I//VO2sbFHnHuS6o4xWVntOgQQRMeVZv8g7wydT
TiBT+qOtXFkjUWjlLLox4GFf1sgTZXQve9lGTdz5L1DVK3sox7ug0w+5x49ZQ5oAwmtA3oIyi/IX
ZRqLNJkwpWEFGxHt6dgDx9gI7t0jeOIfpDP4Vr9Zz9e3lRlNVzZpl1HxvlvkRv4GskF/CfrHXsm3
o8CbEmYtzcSEPaYJgGP+BL8qjRFYEAvN9yotbrMCehxCvbu+Ep4JaiV9I1pQ1dCR7yAG0RijJ2Wx
d90Ea7PWq6DcXWuKDKAhPCSH8gOR99Re5ZTzPZjF9toGWebK8cDFq+YpGLFPUIUnWFTtBpLqYLsf
HWgN2bObKnZq2sY973zx1kZ+vrIbDz1UJps+eQvjxWshG9vmgAUFnHNFUhZ9iNero1LaIARloDRR
dyaMqCCXq6UfTfetUp+ufyi2LwDJi1kcRf0ExLMqK5KhvYAiuASfPZ5VrYKzEImUtp9XcjFBlb5N
IXdhGiBXQiDXAwT6ZtqVZ7Bt+8Kj8jY5xREERNJt5WdOx+WaYX+ri22qIG5QcfdjhLALASQoOt1k
G+s4Q2zZTs6KY24BOgBD0MSDUDKjPaAu/+yqSur0lYuAKkzLTLABomtM8PpIaC/LERNOfv+Nl1k4
K6R74OI0VJmqYIV5c6/KxyX7Kiv/X0YOBKP1aqh4AYLWaAZFX3CCzr04v4QKpIPytzrjviJwnFGl
okZJqM0qAqGQnuTRDfYF8mSxnVPMWqub3AVnPlQonP90AFQqigyDmUDJDI8jYgXmoVdVPV///cza
Zr17VLgQjRIyhzWgffkXsMgbm9rvMSaPNKV42VvMbasz9xBTDaoM7PPngYNl7PBEPaNXFYMXEPAk
3eesh3yET8d5ZYAKTEYzDLkxopfSejhS9SPmI73oKy4TtrCfd/w7ILP+NVcGqVo7E3I1SBMd7d8G
Q1m6A7m1H4KjedGxvte//WGttjZIBSw5jGIwCKEabVxCTVW40R2Gx32wTW54T3PsJLZaHBWguk7O
BGhfktYiXrxNEwLPLhlzxeuZN77G0r3gd6jaeHc0ZtS4mKXxppIFXtNuHPK3IH0KgMiDgo2tzK/X
XYVpRCEVGqaIPs+KWAZYVqOFDJbmP3XA16Tyh9hy8hfzOdVcGaGCE2KGlSgTJhgwvYrOlOHKXu2r
J+us9yAwc6DSstR24fNer4jTfToFBCEH5iA8fhh0BUrUwC0zwjPdAJ3WoAZxLQhZp7sxX6pbOR1k
RxbahlO4sTf0YpRaa6uM6qTnMGrMqRPU4NacJ3kr60nECYr/Y1cvlkgQWCWwXNIjc2kF6yQ9Sd+l
jTrZmMci9GwQYJQPjZM8ZLfcqp63PCoUd7hvqwoZyQJLCyhwXOsrGGIc3e1dKDk3dnsHIqivvPjP
M0p+vlopgHMTZIDISi0/FkBurD0UUDa4fhLYMWzlLlTQFEAxD0EfA1bu+vexKUwE7MIdac6BeuKG
t5XMJKABEQgVRHAF0vcjSPkacUtGugXtLBk30fTAWQ/xtE/uvzJAeSIe3fOlzPGpRqc5AJWE8cfc
mR6T4+RDmOWRY42ZclbWKG9MAsyLB3i3xWiFdYdXTcC8xNPi6zaUlG9Cl0fdw3QJ+D5mDUAFINEz
42EvowEtwiVM8C8H8lNTf8+TDWdNzAByMUKPDk2JUHeNCbgy5F/voJnn6fveLx3y8ALxbm/aT16y
rW55gf8zQyEp5lZ2qcClNmEgaQ0AZZC5y8A+BU0uJJthq3nLPt8FNiiYwB3Ce5gmaeyTv6ysUv7S
mUMZZ11IIGWEpiT2IWnjphveAwzny9GQ0WAysqQPTOsUTZI9K9/TYZ8vPG8kO3RtLVSYwlBAp/cB
vtzSox4hSPPsW+sqQAul3Mlf9oLAoIrbGYay6DmpWJTVSsji7G1WTZCgt/YIWd5w/MJxRma8sC5m
qIpH7EVpSkyEJ+HGvAVjzi9gtvKYNbbwVu7QB3frr//RJlX5QOgJ9YcZAxcH2kJSgYB/L/fByWVk
bvVFciBojD6n2yTedcOctdJ3s8IK51aFSM/ZnLdtfVBV3mYyo9VlM+kbGRjJiyTuccJabyltyYX+
YPFoYQJM3rR/NZrbf2t5SYx94QRrIiZlMQCPg/Yxi3WYcQ6bSSHovPdh9L3pGg4EAzaAnHOg32yX
vJiiUplkNWE7Q6LzTUne2sWHRLhf5IJ//SORX/L5jF2MkOi5ysqpZY25mlao+VOoRkTbKtmORmTL
zdN1O+zb2WrjKM8vIrPEJLxF5rMJjiC6q11Mb2LKHcLQf4SXMVfGaJefZcigoKtzrqtK3EK+Dqru
RgeSamXinC7W/oENAcZME0yDdCDMajACVSL2rwBFZx4RaYzA1pqjxeM4Yp2mtSEqGIYVeHsEVW3O
GqCnjflmirV7/RPxlkK5tgChmh7auJgDN9rG1vsEmgihOXtKp0BeAXB557o99orQCgPlEKaVVCpV
GShrkjFPsjcBStT6AszF8uO6BWZ1bYkXE1Q9M0nK36BuzZahdvreFEBBvxHeBk/fJPvQ5d0zWYd2
bZH6TOCIFyaQ4ILtoH9VatyjAQYdnq8vi5XjQSKE+SAyMy/SM5qhWpeDWJv5m9kOUHfX1LvlXTQu
BjVoVfbgcIFU3lAnmQehmdm7bpz51ST0zDEiKmNkivKStCzkTNcxQT/AKyBXm0Hd/LoF1gg75lBU
yH9iYtnETMrHmIRlj6BUlX4N2IY38R6tKQDC4k3CmXxhfqyLIfpybiTdUOQD1qIuuxwlrvFS/BGi
Y7UY+sUtNtVFjTSZMA4Id6KHUdDIXo6EVGF8Ek4RJ5zzVkSdqbHq6gx9AuvUL4s9qbljmdDsPV3/
QCRU0zljvSTqVPVhm0DKKynemvQlFF/q+HaBYHQI/FlV3Qjo+l43x/S41VeijtQgQ4UOZaZ1qpV9
KX+VoAl/3QDz0rheEOXT1VxokjAjN+m3888i3yh4pUzBBmEtO0yTPcRPvMsBb0lUaq+FSpCDEGXg
QoRT4wMkb93/uCYqsQtlNkhxj7fJAYKQdhzakGx9CXaDY2ZO1gKDmz1ApoFjlFWxrzeSSvJBuEQC
xMPJEM2vJI/m4SPAWEA18x6HmNlq5RVUkABpg2F0ObnWzbfhFko3/WArvEcbnmfo1PtC0mqlWkKS
DOHcnshYEBkiMHfibhjdxSvd+I7nGlyT1L0x1WdRzFN8uNobveCLWNvlbeyHzwRZDLGN7IWXh9lZ
8rKVOhU0IHSa93qNRZKZAojP3fc+1LAc8S64I9NWMW4K/9E7dSqEDEmaQkIS90fAmg7QKro17/W/
vk9OtC0epJH79sCsPkGBp5gaxnsNYDs+ppQ0rLIBwiIWLuPLRgb8HSPysTM5AAT54LfljN6yo/DF
GuWbo2EO7Yx3wJOkpiKUdUr5djQj0TGDXOeRq5OP8zkY/2uLnjnJzbySjJLg3ZDzwboa7yHz5Onf
MTgHqBP3wzEjlw66c7C36SIGYT9upFj0WtbNtYXhw97L7nOvvo1JMwWq5ptyA60368TrsbE/3som
5Z96hVYDFJFMTCkRiO6yDTEjSmCRpIHCiyvMV1RrZY1yzSKe+8ToxhYU1gCpQXweouwb1amdWncs
vCepigM99QESgzZm6G65p5H5QVf2yRdY3cjKppQXC74KkNz8MyUAK8Jp0mCygDBZ/aE58JiApN+y
MGf/0Rw0OAfVEBBHo121U1xCSQmSciyObC7XfUjW+eStQB79Y436lB2EFnW1QuKLDupDIyOgwoOc
6aa5yV+Xh3xHcN7tXfTAQ5az3fZil/qoOvgcww4E/qdUhyjs14Q3bM8siVbroj5aOw9mAf4WnHh9
3PbQd4+W5E6tas/SwhdIDr4tGPe3r2dbZgZc2aSqFskcArSGURd1RvxQGZBO6iNoD0Ip69ESuDh5
ZkzTwZgF6gewOyiUtTkWI+jXoY5Ndvq+fpxfppsUjpnv9FfR1beRZx6FzfUFMt/sMO/yr02qTJK1
DMPvMlYIdrCd7MQ35Rum0DFqf5D80dWcMoJ+oPNHIMe1Wap0midoL6YWzCY70nGHjDtmIsuDigtj
/23hXneI7306E2C4wAMCNlbU6J1dwFqsWHhYGx3w5mMEvuvsYToYDhTxNtlbHW9qHrs78zhAMPmd
rBVNC2qFxjBpCZFVO+mAbEpQTeFwNDGdZfX7qXQ7DNAA6LQe3VQhdCB2BPHt0FOs2bnuIMxosjJD
5dkyn5U4M3ERkToLib3B1aNqmpdIq17wAaGmp/AIVphdfXAn/rNzdFNTNJZJLiNSud9hTFzCVaFP
fcD+RnQVDL/f5S6kMmvRhc9yFssu00wFzCtoUksS3XoUtGDqwhAnEOKBYeFbpOWZucEu+TpB5Vu3
+/vGD7lXFWaUAT0Z+M9NsDi+N0RX6ciMxkWuA609Q83RNgX0qYXBqfufXfLj+sdkr29licoNfSyk
EI/WMabozj+b+UY+F3eh19n1a/wMjePhIN/wYO/Mc7AySaWFGBIiUl2G1Vkxv7UptOnSh/+4KCox
gLpLEHtQIuP6jyriJcJCIgzDD87oqmCH8JoXDDVx3/GY52+1LiqkVBO0D9UcVqPDnHtAw+AE3gF3
a0Gk2sOgqQJGx9TlIzrIgfsUyjCSAwIxMEp+5vpsgfUVDMU8DZtw2/up32MkGZrBPmdXmSFzZYf6
blLUdtCsxVGAKCiAI+Dw/po7nU1IYQFv83k1ITO7r8xRHzHOLGswlKk6q1n1VViq72oweY0leXk7
H5rYOI4NZuKur5HtmpetpD4h+JCG0JhAMQqm/q3QmG4p8kag2V5yMUGlV6kZMFTagEiv0h6N9slM
MJPMIexmvpdYq62jMk03jVUZ1vKvGaPxNnJBy+oDp7r/jVKWt2VU1qnruhunAbbwgBEfCclzWzrq
feN1X8r7xkmffsMmCUqUx2M6EmxEELcywQhI2ZTMylR6iAgieU8YaSncxLWOKqaOC+83eFFIMX7N
GpXwIJiqzU0Eykji99MOFD2e5Wk+iEK49AmMzVwvjH42b8ETPIgtLnrT4EM10zZbXv3Ks0DdPNJ0
VNFHxtaZdW8b8a0cP18/QozU9WEJVEJpqqoCowAIsAKI5QA8v22qxO6bJxM0NtctMU7SB0tUPIJY
sVTEICk75QXUbzv020bLFjG5et0MqzP+wQ7Z0lUylkN1GKwY33/eZ/ctxgNzVKXFHoRyDscSx68N
Kvx01pRXSYHPT0iBJQBrU3kT+q0LeOgmtDY8Wka2LxA2T9DKSZ9YqSM5K2sIspontfxpFF/k6cv1
9bBd4fL7qWMaBppgFOgLnYSygpreix7uA7wHtgYv3rH37WKIOqGaNVULiFjNU3gm3Rhyew8P1gMg
C67l8rr9rF4F/OEfa/jPj/7QlHn1qz1JyFR09ChKZ8ZYamQP9/UP0+033RfR1V7kbxgOicY/85GL
deoAZyFE3FIdPqJheh/ad17phLdQHAO5rLjlPayxLoMf1kqfZsUqSiMkfRGXRNrMbYQbARMI054I
0GICZhPfhdz2Gjm5nyPuZY3UyZa0rC/NiTimPwoA1UNB7keV2/rd5GUA8NSpY3LuTqx214eFUodc
7VNVTOMW93qXcOlBtx6IQDTWwEEf7f9kquiDNfqgR23ZQXUciJSt6Q+BXbig/34WXyUHAu0/BG4L
iHFn+2CPKjoMwGzSHir3pzq4N7TQ1tPWFgLJjwrLDwSefBorMMuEtAbqTbha02zYYTUNPeG9A07p
axu9hvLPSP6TI7+2Qa1ITvs4IgJ0SMrxsdvpzrtK8XN2VLzoQeV5B8sh19aogipXjRnENTh0/V7d
V6faCdyYaBC9ElIt/jMLKzCvzVGBs8TLW6wCFwiAY2gDZWz3vPEiVmjGUAzY/yXwOaJU+hjDrBxD
HGmqdecsbO8CUfgRET7sMcGLRy+frqcBxv1EW9uiorM1xrIcRw05zWRsO/Ubr93x7yfMTbssiR7a
Bp1iLQgkTVf9vpW/zvP368tgXZXX66BhpwMEwaGyW4GcPPQmPEd5hVs6glNlLrSTjC0hz+eTFzHP
0mpVVABGhdPU6QijkwHBc/VL0YY2WBjs62tjWzE1onsAfln6TX4UqzKWpQxEFQlQyAVAqABDp0Xp
XjfDemYD0FUChAKqBwDkUclrQGNxnGWweZLUqTrgqNt2YNYmve/gpvKF//+TEB750bgBJJTICFNB
YihAM2wlM4rd+U1Tge1G9SEqpXN9VczNswh82wQ6Aw9dH88SaHm7SW1AyQ+2LruScOHP8Y2Wl+tW
2Hu3MkMlxUYa5DkeKrzIez3mXotNeZs7y5Fo6XR+6Fp/cewxQ8TKHjlv67K3EkelqUgQ2o4OeaXI
0AwGQe/gBXZgQr81eXng2GRGipVJstMrk3VaZYCSwyShZiTSawrGiBufJ77BXhn0cEUTRMpglf1o
ZkqGuKpU5KdWu0lArQmifgOg/4xLWMG6OcrWv4boh+zOyKQkXErS0yY6AITqekRvRt3yX9A4a6I1
NuJuzgoLhFWgrJ19ubw11YfaajdTw2vLkM9O12brNVHeLiHt1lIEN+wgTNIKe93MOcGIHWhX20Z5
eltZlYrrCiK5C0//0h1kb9nW4zsBf3IDJvcT7ybEvOOtV0U5u4VaTBeU9y/1Ls14I0GyTd7yQZLM
QnNtifJxSczNZsoRLZLWg0xye0w9kBYKX3TQreZO4c03pcHZUJ5vkJ+vjtU4TmIlWwNQG8qpFwx3
VL+roeUG7T0nZJBvf803qDKpFiA4kE/Dr06JmW4JzV6KGJUOgMfhrsBrSbIj7+V8UVVMahpx2Y/Y
y57wRPSmayWSv/AuQTwrVLjAXHw6hRaikizkG1hwBhPvU53I+Uqsrh2y1b+roZs/nZYvGqQKycMb
mSSO9/M9Yd1Ay3jLO8TMIwYtZYtI8gB8Tw94FUM+55jMI/e6msxJkKf2/MXAS3vS2r9ELngkzcwE
trZJvGflhgOe3xsxhs0pc2ZHx/xr7tfQNLbHzXsKAyaZk/9Z1561RSqQqNakCbPRWKcYoDwz3WUD
qGLC2q1MzRu5s3rkt9Hej7oGAup4qjLApfBxfSn+tzkmHYG7YGD/JnIKkD1ieRgqg2C0HU22yAXR
sXxzZfM9rq32tFLUTDMHnIDhdXJJNyB80wq7fIt/TI94+UOuuYnG2+n0Bwd9bZaq42azklJRLIEr
v4EeDKZE8hf1r8F55xTiVyKcjX0PqatFpmVS962FRWq2+fCr3Wu64/3k1LvOt3YlZwSAleHWi6O8
RmoHMcjwgU+z9pzIL3nJe2XgfTQq2RT6kEZjgNvkbLReVqH0aI4Gl9OYvQw090wD6AHRpKzURpeJ
vUHqt/x5qr9ZY+tc9wJWWlHEiwGyzNVn0RZZHXMUv2f0LG1MZu+boXfS4rWqMv+6JfaGXSxRCSwe
rFlJNKM8Z4E4OnphtH4SprqrKPHAMcXMz+tVUTlMDSRJrZtGh9iijisK4e+LNsUWkAv013iDYxKJ
CZ9jxmVlVAYrkkDJIgtlW+cumxi4h9rXE191O09yEvD4ld97V3HKTX+jxW6VuNf39X+E5It5KmRl
9RCWQaGW53FvfFcFbzzWt4M9OEXukoEszLDxUjazo6hAe0iGKq8JsjvqW6qgQKgiAyV3DL4sk/CP
OtEd2LMy17otE4iLkT6mdR92vPTKjCIrw9SHXYagGcDsRlKetImc1EtVu9m24NCCiGZhW+7CK4dY
5f96qdTHTWulrUXj/baLdv6BPBwFG2mPsaU9r0Zhu+1qddSX7MbOSAUiOTYCOLe4rY187hBeJAUV
JbdcZh7IizW6XzAv/Vg3EDfEXmLqYdrkiyN7HTD2NxbwnbK50xzzG3+un+2vK7tU3pkKrZajRC/P
0l0p+SoG4HGpIrnOlKDorEwuv61EPtKnEwqRREOFfjQQdFSUUzNQzMk12kopdO6z6aA291K8S7RD
hrxuKSEnqLKwLhqoLQyI+2kqmqRU9inqvLXmZSZHMj6r++QvMsAauK2bHbuf2GY03UEaxgkEzO+5
MkrliqCYm27Ox+LcaX/1w1d92ej5jhNryO/4tJErG9RGxpElhJU2olhvbEwOip6EkUizc9tX/bvo
lhtIGQlcQWB2oQsRQwtqtiaYFKjHmmiIwgT6eOU52gGrSwg2tK+47gPmtWAzMYHJl0Rge+nKJuWl
bV9ZdRoZBhg2TJ/AhUIPtOMeKXNxgXC56pPsnb2skSqsKykS67YMjJP8kB8hSQw+3cHeTU6yOASQ
zGe5ZZ6J1QIpH42GrOqkCT5qBrJ0kKJZdudI7lxlmn4aiYqRya5BIAjGP5EXwOm4LJVy1FY2a9Xs
4aj6bQOJEDBM5r70CK5A5/1xyMPTyR/5rSHpso6rBIDstN+Gop7KeYdYt1k2c+FNTyDQ9PVDvpvd
MnZLsAhzH4KZ53Flk0qSVtxOlZFHwL74praxYpvow5LQWpyLY0/kluLv/FcinlUqQyoYfVWioanP
yy7tZrfTnqM45sU3prOulkYlRZCmLFCY07S38KzvMZ7vT9vUSQ/S3tp3uOsGjsL7gMT96cADkIZF
ZEUlMtuGn6/q1Liv5zoTkIbn/ewBtXTTfWtPwdPsFl64ibk9btYC1+aoTBwZcp1CuMHAI760kR1o
HboCoT24U97x3YXDe5DmGKSHEcoIMneWRTJG+tWYDl3De/3iGaDiWYCBPa0rBpC17ZPlSKSBoo3h
xNkGAYZo95IQwzsCPJtUTMumejSWBQc9KL+IlqcO9Z/Ug6vvZFFBTJuGFMwAZXWep07dg1x42khz
Lzl6O0R2qJSVr2g95N0rFKpmYoZHpWgKfygMvPjFqlnbYVwvnGdN1pVq/TeRXVm5alBZRqIN8J0A
WgpIkpN1n8dnWV54p5Ckvc9nAgQqkBHGswU9BlwOS2dIE85E6xH+2mnbbpJH8ozA6zSxYooqXgxR
u2zoaV3kxVieB6F0sqXYJCibajHlfU32Ib/YoXZuDLqkagpUF6T+JZK76uBV285TIExXqPbM80+W
qDXU8C4GqbQQyelUiTJOXQpS19qZf07usNNuoo35bJ2HxhYbwHZIgRE+cUHJJBBf+3pUekgjuR+R
Jsvz7IsPwhO+Itp3kWt57UZ5gIrrDO7y3+FeZR/Ky5qpBAFaTUkss6I6d8MEsb8UC1f962Ui01+Q
bEEIAj1IldYZznVII+mpqb0Z1rk2Ng2Kti7jBLT3p+BP+7cyQmWEopNFLe0C7U2KtUOzUfeBWGzD
O1BqoWDrdoTvJ3LVHXK8iAEP8bdKbmaViHGuf1dK5Ymhy7JyGFtgMrzpdYAkzXKTA8+O4/F7RRtn
Z2kdhCyTFhHDqeZJKUPH0O+WsfT77uf1z8cMYJdF0WzOo6zmddUb2ttgBTYZxRem3h6lR8n8ct0Q
2Z0rn5DWPCjFKR8XC1XZaFR2aYVOCxrwNLqVzHEjNrMTahAbjDnOyWzRr74ZfTlTsizX61I28KAX
b8s9AdaOm8kLHdw7OWPyXFtUROsWvRWGEoc8lfyKyBLshJeEUH7/IWMemS38xxk/adgWZjvqnYYO
m/KzrR4z+TlrX65/MWaLYm2DilqjOKDzGcFGA3cXMBqduPqp3fSH6fY3xFF5nkjFKikN+2giJfS0
yQbCBPUMsMbxO5pMuwysBhXU3fj3aO4aqcgiN0ExqUpWnQlWeHFBTg2qdpCLg6uGjxZmnmhIg2Go
FQBO+T3CrKqFxczDOgiz5mxJX4JlP2h4lip4YC7m06i6skL54bgg4nf60p31RvgRGslhFPVjGs17
Jcz8UR021dx9k+oEvLNBwtPd5C2R/Hy1xL5MZyTatDlnlfkaC9bRqLWbTO5fr/smzwzlmlY3mMrc
hYiN1bOIQlpL7R5DbteNsCM+2p4YIzBR5dG5Ldb6KQQfHzog++iZiF0aod1uOq84YqZ903Nf+Zjp
emWPcsYoFbTIMhEjzVl3dcjU1aLHWRL5FZ/C8MoElcTSqWjlPkESQ5ifHe21fZxvy5f+pdyHXrOd
7zLwRkLJMw5dkFVze8nMM36xTqe0FC3dViJRa3QGV9lMO/NHCG4o1Z4844t4EG0RSAte5UcCx6cl
Q5VAtEwg/9GL+OiSZma1Sa1NxdlMFrDCAjZqS4VpS1G2bS2MSC7xC2eTmd9xZZG6Cyl52te5mvwN
i3HTI5FksABYscN7xUu88Il3Z2aeh5VFqmofqiKSxX4ozkZ80Idv1pDbC29ckX0cVkaowCJMlt4v
oaK9qX4W2Ok23ANX7IT3xSPRy465H44dyVTFMCUDGuDg0vn45UZNbYeinHRkb6KWHe/VHaG4AWya
Vycwv9jKEnXydBEUabqe6OiPo7Jr7Xz73o5/lvYozW8a5zc0O5ifbGWSOoltVmdBKMBkAH/sMRdT
P5JbgeCBLh7g4u+Ll3nFC69xzK5SLmZp1KUSFEnSmKWOKnaGxCFGcZ6U9xQruFyMNvG6TydvZYs6
eWURZa1kZvkZ+j9AbWESh1TpAGk3ZKbPmbmTimwXJQoMQPVBqIwuiwJp0RSpKHPwuUiov17/7sVv
SrSSe7/a8/se7ApiZZJKRXFaZlM46Npb7ZGYRhp/+qki0jKA2vPY7pixbGWMOhHpKC9l0aaAtGpf
BOWuD+N9p90bUuq3Kae1wezEqytb1JkQSwXsaVJOUF3iXgL59A6yb26akTg2eIReMur5Z57ZF1hZ
pY5FH4NYr1Em42//1LGd0PfyLB8plzu2y3zcXK3xUytOn7LBtGBtdARoiWUQcX8KXOHHqGBaAjQy
+3GbOZHqXk8QzLvQZY20PG1UBlOWjLL2Nu/BlXNDJMXUTbbnpVt2hPn3MFhUGqqqJJHDCvE6kTD1
YtyDRNnWS15fjmeFSj3t2IQY7Iqac9HcBhj6CFUUSSNvCpNZOay2jMo9UlXmiyTgnmpKhd3Oz4Xx
0JQ/lVTm1HzMRKCJOrhNQRkHjaOPKScWwk7C9EB+zvM+cesuXJwybHnHmBU0CCcFykrUJMAfUZvW
571qzjIiY3Cb4zHkmQwoGF7nZRNui6nLS92MVX0wR+1eowB0HeWzDiT80ehbe+K21xgu/cEC8ZJV
3d/i8hZqZqxjZqA+kpkBBWP+fJU8hht8MEN9nkqYo0ELkDQXxTxYTbsRxc6b5X6LOoGDKmLFhg+2
qFiL7mQ1GX1SY9KejE9bmwaMnLlP0O/pc2BLLzFfapwR/T7YpGLuVPbF1EqoeEhXVLAJ3t6E1itB
BTQvXFQAyb9UftbRtMMAAeorCf7+8aMtVWiB36LTQRmk7gllkLyL/hZR59ETMT3wYorGvUlCKXdW
2OtQ/D5PyylCoLgeU1mpH4sB4YhsyDoQktRiRKmpgKco8rP4AJiu7IAvC2OF5mGawYEEHdYdr5Ri
LglALV3VCTPsu/+sXD7NF2WUZuyeKdw341vZPHFWxHSGlQHK2bU+iGE3/VWUjkdpq+ONWHJmzOJY
3L4/e/9W1ih3b6EroDZxpp9mh4yF9751BJZJADF28xsClOwIuDJHebrZjZKmgd3vnfJheMKb2zH0
TXTClZfCl3jIHvZWWpip01UTwBAq3uaaLIiS0KJ9BYKJ/lj7CLdOATk58C5kDhduyTxYKhiAgNUF
v8M7imzlGlEwLpLYo8iW0QnMcfkrtkCnY/Tsz2brdaQrWQXZGLyeHo5Q+lzua8HSEDKKXbfL3OUm
9tGT3qN/sOXJRX72eWQtzNLiH8jJosz+GDGKAILNtR5LpyUXnUQ8QyDHve71n8sJwj+lgpdQVqG+
Z1LHuDEGTQA+Nj3XquEp4CgAZbAtB5133QyjuoUdGfM/gAfiTY2ev4DknpnNwqIA8xE8TKAJiPfV
t+VBaqAcg/awEz6pPNkFsjkfwy2YYWQIIIDxHiNVdLhV+8ZUrLSeT+E0uxjRtepDOZ6q4nvbDpzl
MXZRxjYiEpLqFuXMx++kN0Evl6ocnq0O68r1zSwlG0kTOOeKZUaWZYgISgo8kG6txPNQ5v1gJGep
Vpy+/VKDvq8rvnI+FWPfAK0Cja4MAmSEIerwLnkhGikI507y7Yx7MhCeICdMnoYbwwOw67gAoAek
5ynl2P1c0oC/CwOE8HcRikkW+bNWh3hMG2vsm7FDSRNupW0KOj1wmWx4EBnGHqoY6ESQwEAa+DGo
S3ITgpowtQAEzLOvJRQCwgjso+0fjKEDyrUyQyLkajWQZ8JQRBIRBCBRrc/c7pvqTk67A1PBxnjm
fDLySShX/2CN+mRTOUjpUqI/Cx0hV3GJHEf0LSOoH2AphYO15dj7HN8/ro7ErdXqhEKMpT6RiLAa
WV3shaldbMmoXb7RMOvvcOzx1kedr6RXNc3M3nez2kEG4Tavbf0wOeYraYVBIjT8dt0iy0vALGVK
ogqxp0+BF89nQ6TWgnGylpvi/0i7ruXIdWT5RYwgCdpXmnZqedt6YUhj6L3n19+EZndEQVhhQnef
NmJOqBpgoVCoyspMHoGcTEVEIBxsMy7HlQ3mSpbHppgwDWpSCQQ6/pZiSqApnE3uDhjlerRsZzrQ
gfd0U5RuJ2R445y3D+aZyD9Ict7FJZjVW7+JnehIf0KxkfxJdtr7bjeBDGq4KQ4g8PoHBSpOtv9h
8WxdrMnLoI0GzO1CB/kY3khP83MHnNM52VYXw+BVN/8wDkU3lD0lqw1nj34eyVVbavDaqaocHfwX
w2OY1H5EsN9ABTRx/x2/XVtkogCZ02rERLQJMgrp8k8otW+0u94LnPk2OgjfULxzubbHxIE07kma
t8Adjy75gcDW3drQdQSAFIIawHmIWXp5B3NtkAkEc2mRIIlt82RcD+E2b4BW/wPmzGoXrGLGRjsT
zgSIFskEg2VCf2FpsKl0jmjCWz7y1H2+J752lm2FoUcQCVTmVRCSQZkJFSDI9snPrPPpuw0a7qlT
HvVDfpXkFEmy/QajwsfzwdyGpMybrKuBWW399kEBRi7Cu9S6pQrakIzaiR5XnOfIR3tMMJrJBMJe
HXAdbVvZbwow9S/Jl/dkm981F+IZY06zAQYVYFVVDbPuNiuJnCFRHLp5rl/AVuXHSngw0vR8VDJw
3ofgdu7nu9Amz9iBwqnUJBedTO5nXZlnHLexqqVOG4qPcOUZ+q0OaX1V8jUoGHe7wSXJXu9BEh75
Qvelf/lTFFpZZtw3jYpBLxuU1pK9dTAOxAsPndNvQL2HXgt9+4lqAZx87sNOMx5sFd0Csgz0IBVM
dGSYyzRVb4gUp1Be21IWbSz9a18tj3HcPirkZKzQc6y8P+raUJZVQH3mB17t2dfLbyiRTN++URRT
UUA7jScTG93NSEH/eMK+RnvQkGHqYnAwPLMdZEf3tcti8VHpg2OdhBHi8+uTevK7YSbIhxgjbRcN
hfvhSfphg3ZAuTB+AMN//g8DHp9xibBFMLAGZCLIWVXm0tblUpKgnWTi2hyOFNxNHSdwuq0I1s31
0ndDhP6QVYanqHmZWBGK2XEeOH1nO1IpGD7lh5yVCSYTt7KwiQflrV0FKKfqjtvhtYM4LzCtTn9L
pXm/zuk4oyMfNo8wH4rouWY1nUZjqnagEsQoA5dIt8oRTEaWs/jqTjf9sBLSCwmXSq/R1W52TY8W
cYZ+sXEeG06JziNlRgErVeu/wYOFxTKhRSa+TWqYqwmYmNH6r4794lLWr9RtN9XiSgea0Ql3V+Qx
TFxroA+Q6ZgLfcN1U7EKjO0Pjunmx8FXPaCFT/Gr4INyI9vKg5jIFuYkToupNk9F6RCw3i4o3T5S
tkPjKj7S4Y7kLO+deFPKjgi3yymowZlAJ4rLC53PTy2FxSaodIwNshBQHtFpdMPLj6P3VssQhnDu
bbUyxnzNYNF7xZywt5F8BSk9t6nRVEgEsE++z6ysMF9w1sOpj7s2h5dOmwoytNRJ200BsWzqMaLA
SajXf7oqVvaYzzcFVpROdVi8oECztSLLH4pquygxKIPSbTah7g9BhDRuPEWPHE2KnLZ77efY60fs
80SO7Xze4jiBJtgfpYesOSsUGQUsdfZmGW2+AAOwUbAnYXKwWwSwBLxeZDz0eF4oWeXNFIRcK6Ig
I1oUc/9ZsUS6MiqMk31rbcOzZQeuvT2mqXAG/uVy5546vOM0EBRquvG2x6vIki3t1KdLnr9kdiFd
B9IybQiRUhHYkptzY94OlUIbNw8rijkomHRJabXfjhw6H1ptEi91oSxG5+3+4Z4T2GO5HqJ50jA7
BXtvAVMDgLt09YvMAVOGMSArE113vPok5hf/LpAlfAgiCk1s0Iicr/OXMHQyr9yCvfdgVy6GOPxm
CxoX0QHgxRCA3cDrgGIetLPYHLgf0XsiFByCJPSNVC+zHLz+wZw2bUPLEeHiOeES5qBfhU+Izo3K
3H92pkShagzGSZ/zayUnT/GsAyGiDg/huGzaWvkliM8c5/xgkLn2TBLm6FdHwGd4MxpsdNSvvJfc
DgT98pHydoha8LzPaMgAY2q6AllmFH4/XrS5PJmWUaGrMl2ilfwGMAXlZBM66u3gR7vEj7GtvmCZ
nCMPowaqsrgKqDb4R6OdMUcL+r35S+9m+/ZBfyPYxCLBE/JPsz98v3k3aDDJGcbfOnM03+BT7QN9
QFTg21UwydGg4yHyGvrrmSi9Xh1budeNNscYUJzjZTgdMTm5o63mRIie4D0IMYAG8jNTxuvoUw19
mU01iUlOmzhUDHfYhXtKewLiGkGI5lymHwwx107SSSouHpy6ybhBhcYZus2oPwt8guv6aPXKGoRb
qV989ImqV21TlaTsxbpvVEfR/eEKDcXKaWbHygB1gVLy8/j4nWc87ZBCssFCtwVqoB/N1vo4kEjF
Ji6X4+9wV0BNWPOWa8OpMXIu776hSoH+ORR3aDcMQFP2vBlAH8+NlVLn6PZD5XWLN58aP3iS0X1T
9XMR8JKXo6wNsgiiYllUo9MQUsKX0QdsEHQQyDK7AzRGaFvC3oci3iHel1wtkUUPKZGWt6QK8pep
r518uJ2DjcBXeA65tsDEZWiet0tM0HgmytuEjeFKLZouWJl6R6n/9JcudAvhUDs3WOIWgEiohifz
p55cWJt2v4Dt8JQ76nbZ0Lloyl3bbjAi4iV+LxQm56Ah4S4ri8xKR8uerQHIcSTN4Df0yy0KTAcV
um/iRi13U1emmJMQqA1ez0tonIzuhQwXUb3tg1fBh+MF/vVyqOuskq9cTq1AnkYs53p22wfa5oHo
xZn8Y0KxodqKIjHf+Vdromte2dNGo1Ek4L/wgJXdlr4igfxBF8Tp74BR2AvfOJxqw4fPxUTKOQzl
OZtwz8iH5o5KXWsA44SnbitqynFvtPVOMllzr9WpGkSoBcgHfZN5CqDpCRQpKYu8+qjj/xLn//nt
mIJnUdZhbYf4dtb96NKZ3ayEylQPmozGya6N8jtvuA+byWQJQSw3g4QpopOUABZf2E6oNo5iPgrW
xQ1X7z7CXjyTOVhqYSMij27vN/vxfgBNDlAsXuOou3+A+4s+HZs5g3XTks1cooCIwSuuTBDaAUSl
A2I5ghBTXGcQHGyWTjSQUzNMZyyw9cG6OTj/9cvKiX9amCildA7XX28qLwVaeScLH6zkYJ6izNRR
2sD0I87cCBYeMZWKcCuZeIJuXEcG6EeerGcDTfAWsBnrKD/NHiayPGHaSoMtm9gpxIY8BEEBQ5YZ
a6SGtnwVWjp4+4PtuKVQuw7AX4qbESdd/NCvEQ0vVXRVP70gmyCqZvDc62/t/QEaOpQ+fPTkY3YQ
wj25LvJuiz0DmTLOiRTI2UsJjHh9Ebnyr/hZ8iGbt6UkAxN6m2eixxz33GkGBpcwlmuZhDneaTBq
fVUmWJ/5KJUX+fLjax/kbyCeGDb+x5vOaGUlrOtWPxVHgvf3AF7gzqcZ8j+A07gbuLLFBMcpUSc1
qBsdkyBz5iAxABVN8JNG//QqdEuvcsNL0Qby05GVUWYHtVBNoPyuZC8RGlDH2Y/c8T6TUIIKdjVV
B1JBO3ArtMq9w9+tso3osUqJLZlYauc1R821z9C4lJxwO/jSwXqVH4WdPa6jWECrAavGmZmA5toS
dNlM95ZsDDe77G8Ag4eOBU31NMSzyKlFlwKnRQH41btN5iLPjHDONQmZHq3dJD+A/vPVS1Dbn8Ub
ES8y33XeTTE3eV1kYYKWk34ydN3VwxKEmak/JIb3rePwbodx0SSdRhmcfTSezL7kFJfplsaTBCg8
YXGI7yPvthjPlBtFm4aJXjkHG6oSxKOJ8nCoHqj85T8MYgn2kH3kqFksaYsCn7QLR3fAPEfpC1AC
pbM8ESCpf6CN33kXr5yEfegMRhhlk46oqVutk0wP0pI7ViNyRcFeslMSBpiY7BYoBbwYZ78+JJug
cqZrcoAuwaEbHXH7838Ezr9fj8WzJY2WjlmmUU+ht3d0KbnLVvsB4rddJRTD4V6q7yfNZi7VbKzV
NI6T/CU61g/hWX0uucZRBUyp3Eh74YNAcK5t6kirBwEheWVE5dshmI5Y2tu8/eIX/yJkJfpwTAwp
VQujLzSGtD5GScFl95ea3jpDzAo3whRdEClZRKAMwVlI/iKzbLzypb5JQasDAo/QCXZgPT/gDgL3
xM3XYYWb6a0+HxNV4iqOQggyUe+k+t3djuax6k703hEdcCagEEmOu8qSUGluXotqZ5KnRETiwX8s
Wsi9FRtFe4UtLkMZTsuCAcc5fIgCx4TwWOxbkOUIFIiUGmdib+Qv6t0g4/qYHK1IqyEDspff43DX
AbLWpKKBd+GyGJc3hkUvSJJRN+wtN/hNH8GSa96T67hDj2XeDSI/pI79KU/GBsqop4F3kAUWVH0+
9pFGQC1mq7tIvgmj3NUBmQsDEV5MZIkGl9VxDmNztKp5zl46aXaiuvEzU3ayRXZz9f4bfm5rNgo/
Fmgb2brdaJphIOmTDoHlZk92FnA+GD0Q1+O5QePdDnuTdUmLWSiCAJUAKx87zW206cBhCmCvBwFB
8Tgj1wdX9hhMwTSqSjfqyCHDl2af+lnh5MkVQR2BtjCj0F3ugeiRnLlxv95PvluuDDOfLpasWM0w
Y4hX8ETFHykp5VX+ppBU+OOrsNBL06jPTvn3A7KXWqFrUW/TtBX9fdXJftIMPdTAk18PYDla3PTK
OMM77lVRNvpPwVq5d9xqrcxBj0ZFhkhjr2NmlJJ4QAtKQ5+fikGVm6x2hGsV2WOOfDNCf7azkVL+
lzQkxWNucAcfeKlfwhaSyIWYe06bRmkOCXZ22ARbbXKMhX5NQG3CfWJgYGa8XcAzeC5aJfeyW20q
kzd3Npq4bQgHCrM9AZd+XDlffzZ+cHn3GOZqKxISy5OGozjYBcZGk+i8ShZP78P7OG1/f21LtIfM
/WalcldL8gIPWZ5bdRN3T8O4+9oEv1jyd8NsVmYuKA3MQGooKEB6bVNc0bEfwD/O4yuaHdevAmtf
BzJbZgKL3JHaNg0ElmmjzU59E/VO6doXrTf9VnHMz4pzoV7u125vy/TfV7dBjGnBJpDh9hTnKj+M
5+k5lTafXmi5XCi5JrJGN2BlrVFMXG8DyV7IJXRR/eUs2FC9NR3UTeKcnJtmrb4dE0ESc0yLNMHS
aJqlv/UUgUoSSvLy3RB4OXBbqhrGIT+uCbyWZohhbP0UF5GTQWI4zu5DXTS4z9+5dyvMweqURou0
Eu8LSmZB+br7X9JF7ZV766z6JSSy5qb8oD3+75qYo1WZkVTJuf7HWrevn+GGrr4tr8rb7717322x
feYyDcpeHjFlbIDvx6cPX/01/YX3TAi+BeJL+9n2BOdMsDy221ypqZSio0pzfqq6kR+msxBAa0ru
IETL80Pu3600mAMWNrLRxwWaDrO26f0JcI+fmGH186fJcqsFlAvyWzH56xWKjDLnDAgkrZEwV3jS
0oNc9Q7BWOTXFjgCnOiyrT4bc7oqa9KCXsceDptnsImVTnqDB72Xbu1n258Th2zb/ZQCF9c+CltG
vDiJ+T5L0S0CSmCVuavbPkQiHcRY3nV31Pz4GuCPnQH6WhB8bQHsJqJrjVs2XFtk7uswjRNFmpA0
L5fqwXbGi/QaAdlDQ1hxrc13wfLG2iQTV6S5sbt6wCLpqLr8oN1DmwgzoNGLtJ3uv9nVX9tjIoxl
D0OltHjKUeCqvkn9GhLSd5M7gb5z+YX2mC3C5vJiGkgeVR1fEoPqbHppWJ2s1RVWSPtxTQJZH1ft
QUMSusNz5fZQUn8VOC3vXKwtMk5bLnI5TkYKx3mGOsxuDjHWEd5rTnJR/xy2lRtcCH2Vl0OvTTK+
GpG4MQnd1mhfXkCscJueZVdUKVOiyexMB1gcgnxWEiKxuMkLhlMxngrmfMC5mXQiWDBwpNo97dIN
XgxSElq6WQ6VAwzPuSil5WV+QHxpYMIzbRXJ8sdrcJGNYQwHFbxAWe8sBT5lnjt5Ac6/REhfLbLF
fMYFGB47niYNqnjRnbKB8s24t1F5GM4Gd8E4m30YL+1EyETE9Z7VEplPOYS6lPS1qp3SYgBAFEF9
G8VheCtwUtHqmFiT5tmcGnmgvaVkyhFPZ09xIAmCiaCRTnBA4/jeFr9qeenS+gMy8WaUSmuoU5hV
twpaBvkhSZx2m92C0haMYOXRRPU0O0gnkLGK+dz4vrraWyb6NKFijmNqa4h2+hPlQk5hNL+jFLpi
2IbQGpPfKPUypBgoo7FuglZ1C2nj8LwFMYJx9s3JUmO1tRqD0xpCxW661srADKMAQZ5eF4E3uOY1
BoL8/LbG8MidwIcEH1Njj7601EPbd7iYMTsrF77hls/pr2IHzqzlojyCMPxIXzCx4sa3wY2w38WN
7O9fk2W2rpOsIqTCSWmgqJPuqPhC8dhvzEMGcQBVKMAlOJgaE3skkpsR2AcyFFS1A/Qrnijb+w9A
an9TUjI81B4F28vL+YFuJWgxq4ats0jlyobO2FDKGrLxGkYpMUniJTbGPEy4rezNnZukji34qgKr
bMc5tuZMGpUhf+m0n2b2FMhXVSoiyOGmVu8rY4EWup11wSzNGvr1lMJbvddfjSvbTfeKm/9ofome
vPxY93cjWZxFrmNzFQkQ7BYtYExBOmH1kpCTrYr6Ttx8dfXJWHhFnpLAzEqKYS/xzFi8OHf6Z9wZ
ICJ8rICXdALH73/WhaOMrug8iFZJ/Xf17M0sXYraHHejNp+HOtjep41hg1hOEWYb/IP3vp/MFWWl
tTLn8qCdpk1yVRCKMHeTV6SpzQ2W9i/wcpHDMLdVFbea3eWLhle2dZhSF6N/5AYVC4DT5tfpHnqX
N4LD9wYhZ8uS60/J3FSksNQqkBfg9ptc2hatJh0bRZbcZgLYVte6dB9Muf27rIrZRUkdozlmEblq
IiV3eaT+KqfExgAWRgaLsO7dhJiSj1kXslFrJdxBi6v0i6q3PU0L6juQxRq7Oshlz4AWr6Mq1eLU
eZe7qZGVHnS0SrcojcrVKs3axjAJ9t8ORYY+kDbzQIJjQBprcIpCky/kNP/VdlP1OAxh5k2kVb0x
7GQvX6Z6Eza1vauySsmRFeqj2zVq7MsGGdwmKMEetujxthnAATqoJTSQYknZDGWZOuO4z6fHpP1t
oLVPphPIsbuzzARFwmJV+/hs6hrNy8udPZ5lT1k6FA6xS8WZJ2vGX9FmtyrH3J81FU30ZltW0cZG
F/pqHGXlvLKDCtWg0EaAWwIFIopLed0t8nghg2XVJyTVDzPwPU7UkmzXm5G5X8IgfDYbW79M9Azs
0sFc+v2cWf4E3g1sgxl5KapcPpg4LKeMK31H9MLCfmX9LszadC/nNqbk0hZJz1CCp8/QXwJwyjiB
1Iyu3RaY+KwtLFW3231WB/1102j1Lm6W0IsszFRYbb/EIA7ugmMuTd1eDeLhsuzI6Ckz6sZT3Sp+
G5BwO5W5if+wNRfvawflhmlg9An4tyAlyvJVmvi4aa5WQNouF5p5zMaXrheMynADysoEc+jiNGsS
OYSJJrzB2LiTYPC+QY871kr368Vwew6g3fy7GuawNbmi9rqigUKqONN7F6raFDGGPDs95AOCZv3z
H/TpeJjQtVEmG8x1SI1ANPQP3C8+U3baHt0VPzkIq0+8UtDaEpMJdgvq8KNNKMdd+0Lzztgdn+xt
BxX5UpQ1cNOU961k+1RZKUWVEqjGKbPB00wgFiqfg9Wk9+TbNAb/3Pgz3uiF6APSD/QpWq6sMqng
pPYW0HIYyOk2qCMA8JR4duVLj5S/BTPhT+TwBjPEfX8SuA7vKxKwmUGwiZgQomMsZ61kF2OkZsDb
Bls6bAHuMaoWKoTi8TZ2bYjeiqv71Z7AzAzJigzaOOWLUbvlQULzIcaznrj1z8ZVX8W83tyS0Noo
vRhXRqsF8luLSZEsbyzz6I1tYmicVI55Pb4RPkqVuAUoWin995XRNpdHvZTS4mXsQ7/FoFra3gm+
msgEk0IknZGNJS1YzMCbU4Cc4gSnYLMc3vDm/zIiIPITJpqBdiywJAWPFcyzVG4yWfkxs+342A2k
OkukXr7U8zL0uho8GGWSkw1mvmrRXCrvmKw/JxPn7KnUjK5Hp6f1ywdoGJ7iG1DVQHaUckNqoJiD
LHj1LHn6XrDfvAi0NszEunIuirBv0QrM9vpGh/xICgFoDJChlClChHCD+doWE+3MSisVMsOW7hR7
OrgWgn67Q09V9jBLsxUWv3nJ4coeG/FGXOZNX7/BqLvjfAEmbNSE3NpbXEzfX82dI9xNXgK8tsjE
nGaW40ktZwpgpU/t7BL0/sF/SKPGVyIKcdwFYsYDvR9LR4RjvCYikhaYGjp28rbGTB4lpjH96MX6
j3yMqH/L/4Are4yzSLEdZXaKwwnF5+vpCAGs2KfCZsjewN4OOTphK4iXauiqZtqI4Yb9iaRqqkI5
7FP0L7qNsZ28TUv1rf18a/rlkc46gvl+I4Ko8M7i2iazSntqjVGVK/RM8DLrBszuFNtR/1lEv5Rv
VfbXtpgjUSVg3zZs2KIsY8WJkn0n3rDLn8o9yiY49cLXIC/AriyyYOCis1p5HnrtlMXTVu+NfWf3
gslAkQnmFHSTbBWkafIXXX6sp8cwFvg93RQ2p1gvgblwFyNbFGKiVhjLVeCEzWw6dWxtR2vaBKFy
GUztdjGqs16ThbVf3gHXVQuUi9ARNTEI+/EG1CSVNEqlaYjT4Q2d7tIwBkIvXDr4Lnq481L5tTHm
ZgoCGQoCFcZSo+QoVzeKeurGvSD+8w/Y+4KYEKKScTDzuUZx4FwGWYDbod5bn1eUrie5CJzmoGKS
sxK2rbn5y3ptzCFbIH+O0XAcbAkogxvVhWQ9Vdyq/L7x0p+HxMkvVSGhL98x3xfLnLa56wq878D+
YJ03RyNzaMsQNnd54bbgJso3AbQnr77eYcFHZC+h3kC7sAQ58UtuyI6h10476I5uCbpZgpWxwOYO
PYkswpvyxYiu4/JUjddfr4Jbs159LxbTrIaaag9QJn5Jjt2RcoHQBhIwaHB8McZNtBomuR2kOlCm
Cc4xBdCUCS+C9On/uRz6C1aZLFgCOrPD2PdbCV4Bm2SEMaQ/I0+Br4gOmSBqsBhmc07NJB0N2gor
cU9nG6QFPWaIWzxHzNNyEiyOnp3P8fGvm9tM3DDTKO0DDXGjd2cXAC/gNdLUAZkI8gMbnw0v5/KO
ShFk95MQHS4yzgSUpB77pTZb2j9KIV5NSXmsfVA4CzIhycGky0Z9QlxxK6hnLl72DT17cBe/R2ib
CSzghFikZaY36lP/EDxkG9pB6vwydxOnOMRi4iNeBr02yASVMFUiO6qw4Na3thQqGJxmDJ6UaCiL
6TR4Gd+7MYNFhOWSHdShrtEhUuQKTn9PX9EgWdpku3TzLR3r9W6C6eLjOUnLotQKHVc5XZz8ppgT
YGB7Agz5n+x9vZkgZfhorySjms8JTgrNh+Tz8lf4RnJUHOxTvRMcE+6pBHMB5RjDeLjKxIC+AedD
OIEPhdxGP5W76THYaDbYXkov8oNQ+O2oH3w6lStzTOrQVZo6LipK1cl+2GOoH8JDgN98D48M5Asm
FRQNJCEsf1ocdSk0LS30ULbGtvgPxZF6F+8hUAWSF1nY/+J+s3eDLI+aVTRtOWal9oZdnd6GR9N9
v6fIIlGbnzvoslocCyqQ7VmtgQGg9X6yqU2aLDtW4RhPyn0LAnZP4CLc47ZaGuOOaUwAD0tG2mmj
uDeKQO4QTBHE5CdrM591iS+wyKtGrBfIXH1A/leaXepoFAFNTs4aTGcYG8gNe9/itVhbYtwfr/64
VPS4wOMxuJZ9MO3VjooBSIpESwxX1ALjuv9qKxn3bxLgF+KO0LGTBlKWOeQ8zMM/wPFFdpjLb5iM
ShtM2IFs7Px72EMMBfQxeKYuKIyFrn5ofPMAKhlQqdIxasHnEzkMc/vZsm7MS4j4nD4om+wnvXHp
ELBKgDIFG9CZaDyKfqRPQWW1q8xt183GlGcLzoNU7QcVc6zVJFoS1wRQbmjrgWQelDwfQ3KgSLMU
aoTgDODjucpdDj4ZR91nD4GjeiYA+Z6o1cw/5iubzEfUojasZABO30Ao9NyV98HO3kKt/dIQnDj6
8z/t4MoU88ViXSZF1SWIKPFv6DY58XTRdt/hSjf0lRXmOzX20IMmuaPePxxzn042t6hGJ0BBhELW
OW6dZm2NSUnUbFKnKMTNRhGK9mY5s7z5JwV8AB58mbnfmpZY2WOhAeCYH80hlwg+FyX5itz2LS+Z
N+M+uhbeAbx7G1hnjZLqWlA8Ylanl3MjNWZErU0QkaWn29prHtXzkk6iA8bdS4Nq1sp05N1kr1Op
zPUyqRtU9121wYxZvW0eTVATuoCR+8U5rlNVVAzmvclXJtkLNeyDbI6nEcRK56nh0Cs88SZHJk56
bngYCXGhoy555ulb/fu1YSbbiwwJLGkAkZ9MBSgF2jXB6/gsotIfxK+23yqXru0x16u22JJVzKqK
lMh+6q//9ITKo72Nn6KD8Ety/eb9S7IYwbQZ5MkIaBXlP5d5nOI9kjnl3tiNr8KrgBc314tj7lcl
G1u5s0z5NFeujvnm1p1247QtfwzgBwbFNV5+wjjDC2aGpuOWoY0vmR0nTTvUcyapy17M7nqaX9to
q8em8/UdRwMiGzDXNphQ1nYZsYI4U09WtI/b40Q6p9DObfm8zYj3tan/cfje18McdbnNG/SzF1pw
Ti9ap7sEnW3ioPi7n/d1+g/VUW6dg7Ke2sCSgtmMve0KM82WqZplJJijr9Anc0oxa6Bel538tnwV
LJDvk+/mmIsuXggp0FSTT+2hByS43Yb3OkTbIBGK2CKqJypc9wBtoAoKDwxFEvrvq6pHUmgpgtwk
n+TrDsKS1YZoe4gx+jQxqiZHOuRedZ92AofhWgUCkYC6UybQ0fpoNYpBZz8oNT6itevxsBosj8Q/
BBvJPW24Yk1wRkPYRWaWVstkTBcNRtLRM57jm3FbupAGq7b1k7rJ/BTo1W8e8ZVR5uspIUmVLChl
SAP0NagYywNQ6xIoNUsVVMv6fepJiSNi16Dn69P5gwyUhmkfKLywcEPogo62VMBo0uwhpunY6Xmv
3XeS5eXZsUp1X7Cz3NvI1KEupGK8CHPWHz/fXGftAHXJ/KX2ie2U+S0tYFnAYJDG6V6K34MFFuL6
ZyXuF3IPx7tlVuHNMhIrGFO8hYZNdEUFjykHJI4GhY4Ki+3ck2+CtofSBWkKct2P66zUqkzTkJYe
Nh1SNEDl3QZcQTgZKO2Lrlr6x9iPuDLGVoWlaOj0bERSTV9DLV5DMZggcSXsv/54vKO3NsNc6LFV
dbM26uRUzRgbWcDYRrZdJDp7vO+0tkL/fRVWJLMMlxadEVTA/jCgpufWkRL3NNtxtwjq6bzrZ22M
vsBWxrSqV7poGvMXNa0TR587T8qRQkfhRrLyw1gXotk33ot8bZC5x+vW7C01xupo2kBDdHf2hzGh
3339sfgeCG5VomBkHWMpTAzLExJmcT0SDDU1gxMvDh3810an8Rd/KjzxY5kXNKFo/NcgE7/IJGtZ
GtDmTwZGHgkOnz98vSauA64sMLFfyqzOUANoosnV1ahfydbroAkcgttKMi2gpEzgoTE3x3iEVU9g
XDTeBk0U4saL3y8OrdSYvnE5xjd/9KiE40P8vXu3yriFvCRpDekb+gpBouDVbn0epr5EQFY4+aWH
lnG/Gabt19vJfRiv18q4iFYbehC3FITtqYd4B8SyD2AcSkTppahAxP907wtknEPLS81OKLNxWl8s
0zEML2IhdIp+mk9hcPXpGPdI+nBRcpWofzyeHKnQDQWgxIEDztPt9zpL6/1jk9cky6a5LsnJnILI
bw09dfvASgQAyTe+DHZdUH7RFFvBOBJwmB+DlJFMdTxUuKNpmbK/Xs7aGzxuzpXd+IwlbmhDQvGH
azK5zX3xLO2FUBtelLRUyHJA/g08uWwaG5Rd2CxNK5+yJ+2aUlPPGMJIUKnJnR8Q29YbR0MXpvAj
vxNJUXOzzLVtxnGkRQFGeMHilx/FneQMV+k16MaSV41qfD8kuoMmzGk4fX0yeMdxbZTxpNmIJgBF
O/kUqpfqcN1kIooU7lsEPTXoIGBcEGkmE2b0OrICTJnRZC/Yts4QOVEFZw120YXsWalrnyYhPIR3
PtY2mSBjVAGADCo+IyQlt4DbNOCKC51lixfyKfe6X9AVEj2T1c82TcyvQqDQxCPI+ISbDJR2JMUs
pW+tUcr3agcuJLZMsm8SELcryPboVFR0Xrgy3rHxRsudDmNwj/Hj15/0cwD6+EOYtKLq8rFdVLyN
SPhgtZck/yGXh69NcD4qtUF0FagtCFtqzEGN7WSS6yxIEU9pFKfktuaF7VKV2mYL6pitwN5nN4U9
JJm2jt4MdHwYN+2MOoyLwE7BnaUdwrMqp7M7G8PLHqTGCZ5UJ92I4jhdwsdY9NEkE/KUMiyMFi+/
F5BiWA6IyccjJCWawR+WTnLHEBLu0GpKFUdNLe05xRycKK+hi/r8C6Acigv6LR5+jIZVKYVBNMby
SX3GszN2VL8HFH5nIcTnjgYJR4B40J3V7wcgWL8B+qDrf7fOuJGmTVZWmIgMPS7q2Uf7ZnJScEAv
IIydtrFnX32jbfTRJBMqJoy/N8HUy28dMcqUE8mAcg642IhrP4CjRxjvuWdltUgmUKD/pltqhC2W
doPXoMFIR2+sU4ry1ryBJPF1fClcJd+X3zeWyUXM1sx7dcHGzofJy+7szXTmLDf/0ZN248tvVNQ+
bitzsQTxIseyjm2lE8WL12Igw5UuTHxJyHGjcr9JzkU2RfvKnNc6Sso8nrCvVm1CSgVJeGW5EjJl
QVygP/2rI8Ic0jSdAi2qClxf3esQXbSoxrTh5GRkdDryYPb22SQ3blpaDoZHAUjEhEB90Wh07O+q
S1tBWBR9WSYqBmE+RFUZySdlPkvISxS2ztfr5S5XlU28tgkaB+xbG3KLqpkWhXKS0k3ZX1rBzwZj
T0Cvf22G8zSAx7zbYZ/Zoz7lcaLby6l7Su5UNzyb1U33GLtZDhLs0O0r7x8I9viL08A7TGQbFUTG
Z+SoTYrSDpVTNGOMY+hdxTpoVeu18egL1se9q9V3U4zbTMQ2axVEBnTgDkiQfQQWzWk3/7QbR3eH
8/BWdOi5oRz2aGJrGRpbYAYJNuZVNPrhMvO6MQqnS28bO9vUWX9RBZXg5uD6oQZCOh1fUfuUxYLW
X6qKBOmPuYB0e3QiDKp8vYPc872ywISU2SoL9AVKqI9bmktUww217kxRRXOt3IXoVAYHuaPyCUYT
k3JMwwphBEK0e0tHbJbc/InKd+kvMgJXjhaPIKSITDLX3pCQWQkgYHzSJeWYNTHIX7rt15vHyfRN
YC00AiIWlHV1trJrmH3S6FWSvVTdVt0WexMTrSAqtF36xDhfXDraY3umAOvITdrWZhmvt0wgcOsM
4Wl0lSd6o1Na0Ow1hqgQyvSyI+o48rZybY8Jh+EgZdHSpSDGaucru1bPGgjoCbaSd5JXNtghfSTd
cVBECBpJXm6C0c7dLEmu5wiCa+34bLXpTanEsmuYw6XZ904YWhd5Vl/ptiqIKbwTvv4hTMnQiGJD
R2Ion4K2euhJoTtZIW3COXmeTEwMN7a0/3rpvPwUZD66aYFLB27EhEsdR3D5P9KubEluHEn+Slu/
c5YECR5rO/NAMq+6D5VKqRdaVqnE+7759etIaVpMJDexrbG1WbO26q4ogIFAIMLDPYmQgntSCT0V
0w5j4k59sk6LbNc2t2bn26V8uGx02YdmVnkfyirqaSwRz7+Hd+NnhgQ2IT9bpO7opq648LB0KQBK
JytoTugGOF1Pc2DSK4qOOnp8kPXc1svQlZR0IynVutIkwRdckBnCsQRNO5WJgh75ce2zEmmnkqGv
QhxLNhTNwAbDlbSRwWUhTDsXT8bMEvv5zJIvtYOEIooK1g7zyqOuT7GPGIUGvBX7GEKpCbkvXjiC
2La4mQZa/4zxW4My6anZJJF9tCTM+FDVKzq9y0hvJ5Ciri/7yJJjmhC7AupFR7+Mp7tv+sy3+mYa
UcRhZV8miRAAZSmKLouuOLPDH/2mUSO9LMmIyyG90xx6jVG+F9bjzFaa/P9gi176aHN73O5pqQoe
mUzGG1QyK8dMCb1HC9L/dnn3jsNHfEpryuDxpxjGsMDtdPqRSjXLirHPR1Botis5AXRi2urucOWh
aFK7vZuBXI0Ag/U7zgECIDYvRDUQD3HxpG3lKBzBMYu++11Ulk4Sg28k/yLrvcA/Fur18EGIIUCD
Df8PY8inK4xb5COahBU2bvCJSZ+z8iVwzuNaXydfRb2cBW3XU3NcCCmnRqFapo249qRn6Z044B5b
YeiTos7NCCT6++wxEeqfs9/Kf0aw+OMTWqqmnZUyu2psoaJB4kPf53sl+d7K7Zb2oh7xUipBWFkE
Y+vohpt80oxZdk9LUny1oxi4G6968wajZQDJs/ZtW4PT2QGgWjgjeN7dgS4IDALABlExiyfja00/
6boEdqndr+JteOVvxjVx5d+gbwIiV0VnWtfRcjF4urEuitpKKYr4MCht6GReDYoWNQw8UUa7cLpP
7HBOafaQM1IyiRyynKx7xdgw3oHLR3vBJU5McI5oms1YWJMRHTrvqgVPkz+Vjh4IJwmWV4KWMzCH
eOPwn4b0idX1HnasXkWfFBddUifb9jlGYlsM68jbTtqKnvsLFwtW9ssklzRnsd8o+eBFB89K0YPL
1lOT2B76LN7ny1u49DKFnCnRwV3Aaq38QyrW9LjXQq/dh59ZLcPY5q2rPh0Zf50Sgr6ueTcIGmWL
+zkzyaU8cTVpRdVIPjzjvktvven5P1wTlycnbVP4OqkC1kEHtWXg0DdM3GquDlC9dhO64EYUKfws
uqLOjhWeIQqg/KchuKr6vNdqZtKvrsq0sn1p2ESWUJOPfXguChJlZoc5zizRiQxaqoZitFB1m9ba
iglNg1AKlNsMmi0CByxdLCfWuCtMVVIrUkyr3aMq5IzmPhxkp9AHG27kEuNQ9aNbJ1+77lHrrvrk
y+XPyNzg0lI5N0ngrNVEhvDQKldNmjqB5K+aft+mX33tHbAFQS63lP4QtFOIpaGkgClmzmuUbKrl
NosDACw7N3+CXgYw/Q2qwv6eiTyIjvjiyZvZ42tCNGwmP2iyAAwDOS7sb+zatp5CB1wUI7ivo+tx
K6qaiNbIj+cFJPc9OuHomS9tgvo3suLMRpasY3Knsqfb7EVU9V82qaLYwBgwFJNnKW0CS4HWlh8c
qi8gCQOEenrV3XiH14d/7N+I0i6hQe6IVKHUMPRQi2wo22kOpCwKt9p2qLKj3g05OFc057YUzwwV
Oqp45aCqwt+odVhoUU8qchg7UBKRT2m9uXwSRAbYz2eHvuyakVINwSUldXJlTB2ETrRiFB2Apdgy
XwcXw9pMGqNRxjqiXfpUPuaYLwl3w+cUY0hibPhSwJwb475Sr6l9oky6f1CltVW/hpAcr7rfO9MY
kDYhUYzUn++VtkEu9w3wgLi6oVyUokATQVfODgnSVJRdTbvxt0IHXFwaNfDcxIPNRPp/+rkMPQqC
1OvDY+OSzXQ20JbrIAjC8JQE6M3qQ+2EZtmG8eESBKf/tspj30t/6jpKuuAQSZjDw9JaY6dUn4cm
F2RdSw8qMrfEPaiMtktBfor1oZn2rKW+tAUf33OZmevUBz8RydyyLSc7jPLIVmqMn6CvaSPZ3iPv
fe4aa6Ml/Vptk01oiCZcF0/KbBO4vCku9KodJqoepBQtxuZ+0ER34uLHhSyuaeGxZeBFefpxJRRQ
IJ7ZBIc43ebpk1Gv8+nt8nE/DvydfcqZDe7mM8EVHE26HBz0x/4zYwya7O6GYeAttNEmR89w51ub
8hsbTmdlzWQTbMQaM0vvPAKe/b+WyvkxHufBEHl9AGqfdpVD2s+4rm+7V7Bag/fqOwQhnFG2TfHc
weJH/GWXr0PEnTZAIX4KDkMHFnQozUT5+vIOiyzwHqz6feSHenAotMazQyXcJaCYE5yTpfxltn08
+6c1TgFGzfAV0+SVSp8MOtlj9CLJrjTmdh9+urykpVwNeD0wk1DoeQNVza3JqsHHV4+tiujdHtTt
D2ZleW1dlfdi2OjCBp4Y485ZaEiA/pLAPzTerdF7KwS81eX1iCyop+csyJvOqzAef8hKXKjNOsxF
A1cLARPi9SC4x/80ZH7chukQRgjHQmr3GUGWMFZ2p+SObIQuNlKwGHZSuAOtonNkWJDvBsk3n1pO
ATE9X6Pe12jHhMKZrjv6f7+BsgW79S8zfEbZ9lGpBLHufZW7cFU3IPQOUjcUijAsOPaJGW7j8FWG
rNNiFeFJ2WEg4okpZBZbZaPegYXkiaXMTB8cFMLCAS/2qy9sJM/+YBhNadLKbI6lUAIu+BicrPJN
9ijmp1kI9FilpaMrjLnGs7yVQh0ht3ra7S3LsEc1eqy12B0mXzBktejnMzNcHgQYsZnXBmn3afq9
7uGEkcDAUkUL71JTR22QokjI5/xyrdCckKHZt1f6hqyULbB3tHI0sGup0BeFh7hATIvgLkunCw4P
0CEk0dBgZ9s7y1lbL8dTVcb5pU10V8RAGrYfPdhefSriwln6UOjXoKmBQRK83bgbuQy1zMwpLKXa
Y0Bvc0g+10UgSI7ZL+EdD9ECerqomkHJi1sOKo9lr8k4wVYWuX2wSzUoYLaPkZZtB/p6OfQtLUjF
OhQkc1CX5nHEkgQB5FbCAwYitGurH20KEOFkBoJLcPHGULEodJ80A3Mx3Jo6NTMkLSq7I3KYzYVB
W6oDDqrEHJoHPUrBFi55+twc5+mT2UR+JOE7dUrs0D62h0GUmi5+JRVlcCYdpwFPfup0iumVvZFM
3R50tRtLbu80Ano3Pd7GgDxkWb36jQ+F0XUFjz90f2TOXDe0oPjOh27fBU+ZAbB3jod7aAnyiMUD
rFITGj6qaoJUgMvDMsNrqgyMT2ijxaHjG3ZRuKkj71pX/5Lvx+fYjTPbehC9Y5ZO8Mws/6DAY1by
iYXbBPPP7tB+KGBIssJnY6gFffRFf/+1Pp5sO8pCNdE6GOo6y64jw27Cb5GSCbZxyQqr6zCNDXTR
+DZQUSLjHOR0OkgVsVYhyeKV4nmdm9SDJfD0BVPgWTdkhApDJmfIVatsizrJlf6ghuOdGsf6C43a
7RTo48dlB1yqdZxY4vKwhozq0FZqve++9CvW2GKAwuo4R8d0zIU1q4UDdmKP83gLVA1Wk8n1ccJG
e1HfYh2OaNwixN+loPKJVv2WfgsjMbCQrYQLwBowz+BBZ3IwZ+PPnedNilxM9c9glbjBs74rAY9t
NpBD3Qv2dcH3EeR1jO8B8QPgFpfi9FE+Jn7R1cgzQGdoK9dTYONeabYMJVrvlFty3bzokbChvDBX
YZwY5j5o5uPRLOd1DTGY4UZ6BUktLmrF6T/l98J+70JAPrHFfcywLiQ/jqIGH1O7mjALHDr1I7QU
3XbtJRgeKYZVvBaWIBeyxxOr7K+aJQZhBbX4Tq7qvXrPdK6KfQSsc/iiPKkdmrLyOltlG6uwfZCU
Pf0OYufEODu5M+PBgPHEhmbNHsO06x/0HwYe0wz522CWT3sS+NGi1878iLvztET1rTpqagyWt+BV
Tlm53m0OTHRC/ChbutDRGTVACk9MWca1dLq6WlNaXWpwOntnWjNcKgrm1wUa+OBVX0uCqL0YeyCe
pQB+hyB3plvkWZUUt6pufe2+WO+S3W+mrQWpSO9+ABsblMHdy3u5EHpQbgECAmALDJPwpby0RjFC
myr9axSmzqATu8U7Rw/sHjWQWJAzLwTwE1ucj6ZNaPiJis8GnV13lMgqaBIn7VPBkhaehSdmOG9M
K4MOmonDzhRblW0IYAdDqonQMaLVcE4Inw9jz0vq/TQB8ZARVycZ8IUvl7/PQj8D72iUpjCwrgLu
xX8gotQ0GCRfOUA5J7c1Z9hh1OhDfWpW+pfhawGaAVGGsmgScAd0vBgG9KxZX6lGHgxjNaBlIzte
cadAIihyZYwU2Cgbrc0OQoe/MR2JmsHMKFedy2IPqmt5Mfw1l9JMRyQJ4/QGX5GIHmxB5wH2dOyt
oUFY/QyxNdakIc3QjocB7dg7JGH1Z9anBfchRKVwO6ibaaVvC7sNbb1FH6dcByvDFVVWF26m0z+D
8yJcwFSv+3L4CeZKN1nf35YuaMrA9wbeccHo2uK31dFKRdprUA1x5DSYhWpQ0GAKFNgjV5PrxQCr
GgZUdxNwxBu6Ha1axRGLyrMYeZpn4Cn5yyyf9foWNSpLgxfTZ3OjO7Sxq1cL+rcYN3oJ3exW1Dg+
vw6ZPQDN0Z9YaByHdWvptQ5coZKOdx6NeluJ0h2GEZ0wsa71dFyRXIjgOY8Ip0a5bzkpSdIbZjJh
FMeO73AzPTA+/OAZElfUbjBHf8DuvhqfLkcI9lvPt/bXUlmEn12+E8RFgixo5cMEYXnT34X0LS/v
e1OUvJ1fuqwaYFqWzLovuBBP7bSdIpVFFyqohP6Ypequ9Rsdz1qWKgpJcpYchml7g/na0kDEy1lL
GtNqgtoYD+n3xqVr1sWFYrJ/VH5kOk9UgJ5YeA6iQ42pOGCUVPNcI90vhzo2/XrE8grcG9CheKCp
LT8wcSLG/ztea4atC27EhabPqVUuMSVeRbsug9Uf1Eq1nay71/TRuuvBLAEgTPmJEbDWtZOJOKvY
Zcu5DSbUKOBKBFH+TFnWiFK/g7bBeFCkgwHhDaPbXvbL88wCS8OkIQQwGMM339JpdHXyQ7WvDm3T
Or7cOhLac433BWh8aq0u21rI0U6NcbdHb4SdF3hjdZje9SsCAEe1DUMMpMrgsTSfRN2qpah9sjYu
ilqT2keTarSHhIE6i3Wwjp3JwwORkUuKYtlCSniyOL5zQ/wiiwuPdgf9trjBw2mjS3YbrTQbtKur
BGpDbi/KARZCGRaI046iD9GADzw97KUk9YSmSXWg5KNu8cHuplyQ6S7ErRMTXDaY5eBDKKIc/mF2
t3GQrKYsW3Vlc9Wn5U7gHiJbbLmzGFnQIkA7IqsO49W4smxwpkFQA6O+iF/qlXQVXUWb8UmUYijM
C86O2GwTufsgDY0RjIFpBcVtKAF/lE537V1lcBZ/o+BJNu60begmt6AOXKdvl1e8fPh+fT8ufA4g
Ftf1AJtLA2MtTe++eR/rtW0VgK+Sw2VbC4B05p+/jHGHz+vSrKQddrfTQqhyVhCy2vYVsLK54lTX
UbUm07Vu+YIzv+CiCNXIYVAON1lx8vSbdmPm9zGGCg51UNmB+ahHQFNXg315cQvf8MQKt7YiIwOJ
h6g6pC1Kq41uW/K+wYhpLT/KdDOELxDvumxx6SZC5wLoCowts1oXd/Ykr4vqzkgUNIJyPKGv6o35
KRoBJqpvwCiNq8h6qLe5YDcXrgMdZENsDAtdzrPGQqxKJCwBGz+EanxrkXQVt/pasLCFDOLEBnce
5CIfSSjn8sF41q76jX9FdqDwAH4oxikQRbClqKlDwgyXG7DbAPlz21iP1tDpSSgf1OfRYSw80T2U
2Tba83AcXJJFBhdizIk9Lp7lepApYYnsjyRXVfqla2ub6s8qsFGXt3HB70/ssJ/PY1mjkJH4tXzQ
ys8pufYriALVAlYckQ3uS1UVrZoUVGmHgr6T8Jsc1U7YiaZE2dHhwuPJQrgDrMdZkUJzbjrAK1+S
qEgw+Jo5WWEWth4AhGlJt6UuHNFfSCx1FU07hl2Cd/Cny4/qxNITJJYalGiJAwzwq5atB4f5YeW0
jS1WhF8IxicmOc+otc6ig6SPB++FEbYzyElp3IRXqSNVoFwwbX09lZga2nhOO4qiyfJ6MScL2JQm
6zy/F+1rTa1KGPcPTCJaRR/ZcwjEG783K4zTbbvo2hfB/ZfcB7Op/7bJM3sVNG5BXUvHQ44Tp74W
hmMJWamWApYGtg6N5evaWcBqOllN5YRlzlfZjQqZZn9FfeTr1QoQJRfQ0lsRIHExosxNcqcip72W
1iWWpW28TfDFv/KVaygYlDvwOrjRhyk7kYjvfnmVjAgVIxKqzHtrKU3a1EZYpdqWt3ky3Ff1KDjr
S7kzyn8oymOWB1cp7yG+pUxjz14CTM4XQHwnfdF2ncP0ir07af33o9fMGO8abZf5mjbBWN2/ZNP7
RL9E+SSIkMsf6teKjun7LEQOkmqMlQ8j5BEl+BtlK63oKr6RwcieomYrqgQuBbL5mti9NzMX0sAi
bRGMh1H/EhfAQRbX2gBtcgh7yXSbmJ8vb6FwefzN1suVp7VYnv5Sg8aVPT+qrbwLd4zcPttQQQhh
bs3HaZCooJQCZhMgcbk4XRhWIGdROByIf1tUQNokVz6gpePf7+9ZgFj9ssOlWr6uV35v5OpXM65q
G2XPfRCPT3k3Cl4DZ9EJNJXgEQOoGJ1feubvUt32xC+LdD+mtV16mdOboR0ogqFwgRXe0SdllGuw
S6R7c9qo6j0wmQ15vuwIiyaATEXChuWcZTgWYmBSlEmK6XZjE0zhU1kUWyMuBA+189cu27CZHRak
Zv5dBxFRgxp2ekdVHWOtbMe9IW8oE9zemZnA3c4ybmYNuDET3WQAJXnOnm6aqqKk2DhJlYN1gaGx
Ndi1SyeUWghf46w5Dci33Ba/4QrwV+/98qaeRdyjedYQNQwdo/yctyuZSkMKgZF91l6F3pNWvV7+
/Ysfzfj1+zkvb/1MBWKDeR+0FNrOluQvVrO/bEO0BrbFsw/W+2nZe6C23o/mnZ8OGNmvBCH2LCaw
XTLxWjBRHlgA00SUDIUnJfs82SrStsjWXvnVtwRKY+dXE2eG8zx4APhzY5gxX3pkTilIQoMGOFnG
FS+JiX0W9222KvbtZvtmeB0dAaVJwVcXPeiYcUgh8YxhFSgCO2guxra/FioviWyynZ7Z9MIiafUc
NqHc/UAc1a0y29uhZIzJCi2wZRscLZvfcA/UVVHYsUw0/bg2fBJTkINBOHHvo+5XthBnHD/9Zxa4
G7EYijA0JliQjNiuSW2PiaiRcXbpHl3j1yK4S3CisRQYYZiipd+gJSatamS3TACJETQyuRwPxT9W
PBUV/5ZcXzfQLIWwDMiBee494NdbYkljsk/HbV3cGfVrWhQQ8RTECRZnTm5drG9uhvOLbMjbBMLT
yV6iT1PijJDAju6i4rusC7zhvCXELJngK8OwvSmfDVZQnYY50HnJcTa3+Abx8Ff5YXAQM6CN+Bi7
vqsK3OOchO7UJN8OGpDWFkCaJThoxXu/UtfhnbyKV0yM2XOlzy0kjCNw8NMrldXeQTIiXcemkPhD
tHIeIoXxXLTfJPwZjORTc1L0/oIApPEY3Yp3bPnh/WCs/v7RmO22wR0NM/HIGKV6srdCVMi6+36M
BbF56YaZW+BORlRnlEQ+vqcu7xKArxXtsetF3EtLt/TcCAtrs7A1GWZoAQ6Y7KsSdIlRfltCtmrV
DdVOCfvnvKXvQIY5eZ6JkhG2P2fn4pe3GlyMluOuMroYqzNvpXe9tCfbc8kzo14rITy/FcErl047
Q5sBy4701+JhsGHajIPU4hiOBmb52hXVAQNXXa37ctktzpN6HIm5IS4vSBTLN81BSfZ+AJgJQ39n
oF+S7f6hdptpxcbFVNFHFBrlEgVQ/ZeeHMjs6MsOsuFi7aPJn1q47zR0oDHUJwmcc+m6my3TZAP7
M7+RdLkAfRaWmbdPg773RMXopWth/vu5uw0tysoqJKxITzx7yvRVU193zU2cvg2WaU+JqMt1Xq09
/W4md54NS6vGWodBbZMfxrsaClxbuoII3npce3bqggcA7Tu9cgT+InBMkzvlnZI1SlzCMbWNrmz6
z4MHPmkA24AViuq1+awaKGgR239WRVSpoi3mjr5kQvISnVkE76p0k+SGoi2bxJNj+s862OITKoLq
inyGO/JFlWYFbQk7Gt97+SOQ/vYLl/uG3F2bDujA6g2cUp0epOTRUjFThIGVJBN9tKXQbGBQBQR4
KD0CpXTq/RU1PPRlBnbhZDv5gLrjW5G7MkrSyvfqCWXwTZnaRFgDXIqZc7PcFyvKoZBGCrPBroMw
RAI6a+tOvbU2ycrai9Csy1/r1xr5r6UOEs0DuEfcddfmpD9ItbwWOL9oH7kPNlrE6DErmewzbTWh
igt4wMbbaaqbAyKFESDPMZ3+VYSVW3yOzPeR5Wyz4OVZHXDUGft8j/KVjlaet8Mw5uBg6sjJboXm
zshLjm75aye5K8GXg67yOuwkQ1xACWnbbAFCvhETxYu2k7sGGg8UcJkKQ2E2oQCfYRwyqK8TTLUL
or/AEK9OrQSAYOCyT/YDnjZKtx6B8E8EhZf/41L7a9v45w0pBimxenwlRvrLsjqlQU73g561vgdL
hXAYX+DyR6zZzC9yYsl9wSxaWNUXoFXey43lhBQwMlaM7mIwnAkFJ0XeeEyyZ1aVCrhAix0Cancu
q9vGJZhvj/z06/5N1M1eeo/MfJ+X0yyldJwMA9a6sXTi+rMXvLP5o165C4iIG4bbTxQBgXdkArcW
0Hn6GUjNTPwsiTWrPPRG5JB+H8eyKBIvmQDAUTcATQHDIY9OiZOuaQxVLtCbLw8M1BtBSTZ6Tezw
U/eErvxGRM/CJwrHRbEGDNCcKhsA5oLHZGReUFhacdC+Ss+DW2PyV5HtwJUfNN8178Hiuxkgzfg7
C52b5YKIWtJQ7kcTewk2RdrZDJJWvXZOhXF2TM2jXlxfp6IjyLKsWZJ+tlYuoNBET0ykCOWhgKgG
AQl2eavejWt1Fd//XXTM0Ra1QDCIN7llAQhwGpSBoW7DhmRsgRCRusvW8UcF2ZzCkRGV0dF7Vf+u
bhVvkp8I7YIRejpDXh68WywPr0ZvNz29Mybm6Cpx4lfBbceyAn430UDU8TinKI9rXE4LhI4pZaaZ
wJyJS2d6k5yfk4bMaUDA57/9fYsYCgE8DBU+1nji8hRNLzspL6McvOnlZ/1z4IS+42/ke//Bd1I3
Lld/syTFdhQGUfAFz49sgFXi9CN6YKTvoEMZHNSG2p7+0pCdYElcDsRb4EsO5aQZnjYqTOp4/D7s
foAPRhdKCVtfLGS78Mnm6+ErC2QYMD2pWtmhe6+QhINfkIDW7bPZ2ur3bhO7mO8vIsHlyl8IZ0tk
WzC7EKapC6PQOKpQ9iuLyTihLmWb90wXOLkV8fcvBbSTNXJOkkp5O7YhpFi79/DpOOj4Mt15z/s9
a4c6YnJi/mI/rg+gGPD5QheLQm7sdH0Yty0aL8P6empnxGbkl5Ebf3T2AEnKjlUA7gNRmXHhQ5qg
9cUlZDBxVF7qg4yxX2aZkR38zyRwOgIEfuIy5GsJQGOFy51ci2RTmK9zx93E1cTGfNG0P5uSik2d
jNDMy4BEZbq95o7pEVUbYeBcCNKwo6FNj3QZHQnuzNFOaUlTQUq9W+cgpkzWzTb5Lm3QIXXT3whh
c1v86Yu8svVGdCQOyrP5CGpDJ7kPXMNJQxsqwVBFEC1u4XqHPVNhEmpYH3+9qwGNcPFhbZKq2zSP
7UoV3XFLnjE3wV2sXtWDqJQaCQKK/6SA0rD2t9ZRdiDAG27rrTIR7w735Gf+D6IDpEboxQEQwNei
jCYwpwrP1ENn7sz2Xileo/QuKV4uR0ou0TtaURCGweYEbDD6vaenLKuHOkhlb/oaj5mtlQ9+SR2L
eo6H+YBCtKRj1sM5O6PzAQDZBNcmLvFTa0SOlSYMjPGr/ug/VTtPtxOMyvmY2elv1JfgjtFLBRh/
FD2uFg4Z4zgHVxK4UoFd5FYZkdDqrBAdK23DwN7W6seQkOhe4x48x82E2peKbFYG+yQfPoZEH8MQ
E6pfu+K+UV4wOhOIRKOWvAJTOggX6JoC2cT+hFnU17u0IqEGxbQWp7fbJCVilHQ1ZIfLbrFwu4CJ
V2Zzqugagb+Bs1NXQ0OnoBu/ysNK3zAu8GYLpVzIxzJGTfERXjSIA2bh80DxFPQrpwvrW1/10rge
v/aP7arYQcF80zK1NMYYmr2ICr0L1xlynZk5rqYwyTqWGGN9+Yp4D+atudGAKYIiz0f5JdOvGW90
thGl5+dxCkZNCPFAowb5Kx+DpdBA6yWS1K9yOCjAl5bfa6//e3IP8METG3zs7TzS90raYh+Jdl3I
3fVY91uBc5wHQ4iqMnQI6DzRVuRT1Njri46UsAEesF0NkjPTZTO9/Q2uSLBdqoJpDRZbZ1EDrBuY
OAczBURcNVyQPHeoGcSWTweqvPUFMvxOWQXtYGOWYqs0jU2hYJ6AB0uwRO4oH22CB4hxBWjWecTI
xiZHZblR3rzCqT+bgOWOPdIrjIGCAXNaka25Fh8C7nCfGeVSui5OYzOeJuWtxku4BkE7yW9Kc7QR
bwTZo2h5XHJV5Dqt/WZU3mLl0dTuyLAuJoEjikywwzCLVJAmautmkJgJMM2rKSpAiZ21IoaoRTOM
HwBy9qoG9t9TM104plU5ZcpbCHEOq7tDH9zOpk+X3UFghHJ9jF43y1rxYSTyNlOPOee4tkkpgkyL
rHC3lEakoappgs+fP8TldVCtJ1FqtnSUyK/dopyHaZlMe6+FW5dx7HZAqAJ/0FG8U+g+D+5L6DFf
3jg+i//h0jODnKPRVJerCfD2t25tWHaI9AwTLdKqXUN6RwEG2E7Xwsk8Ljyd2eQ8Lx3VplBorLxl
lv0jrlur4Ym1DbU1QwRagngo+m7s5zNPN2JiBgSTdG+ZGth+eNWBwiQIfuc4zTaSu7DUJKK1Hkzy
Wxso1UYhabkdpDjaZX0kegYthqGZKS5L0/Ko8A1/kN+kMtzU+isZ7iQcrkEkmC3aN+ass33rg9Ya
A8wYvo3ZQ5tDbvO2EBUCREvhokMa1n1BgooFoVtT2k7eQ5OsavKfOYDOhYfJ8GvPJJHylnj3cb8L
im9SKJgdFOwVfwdmROqSoYEJvb7Jwn0bPskikA33FOCPjc7FhjzqqxZgBeUtRZvDAI9RRV5GK7Fz
BbNMfe0IIoPg0+hcZAiCvtDCAZEBZfT6s5agVhle4ZkICiDfpqODeiWjk7Bc7bYUda2IyDgXIkqU
vLKohHFt1NW7TlcbW5ny+FmaSv2mJ9Z0Q/SxkO0a8jROGQaZO1k0zxx2DK+kvjWdMavpQ6IkDRM0
ifu7rIilT1IBZvvBpO1HZjXGCooFKSBsXrltYjPZTJ4qO3URe7eyMui3idyJItFyuMUINMYwoX8I
TqrTI9UYdYILsUWUAE9ZuC03veYijfZvupW+Hq8pdSpRj3/RM2cmuegnF8XUNACnvpVGszbbCO2C
3pZ6QWlGZIV90FmskLSQJGUkDW9jrdr9+CkA9TLtBHATtjt8ookkAsUmGWqOoL86NRJKaWq0MQJ5
YL7pFJmeLEI988+cH4dsZoI7ZGi9RTnGxuU3xhdjoDlr9rYBJfRyVz+jiCZY0MKu4akNai2WxWLy
l/s2eVETCBUYCH/y4BTkbZJ6NxAKl7G/mdu2Eyvct2mB10WNF3E8u/G3OviBGevxOwgk7hohD4ey
kMGcGOMuJ7Mf1KFuYSzYUQhEb5Xt0DosqQg33eiUu3wtQ7kcpDvSp/5a9IDj6gjs650Y524sI089
P6EwnuwqPFEZByVTpBZlMKLPxt1aULco2rTzlbdCezc0J4yuTe375fC7EADnK+GfiVmVY9AEKIg3
uQEej9bXhho7mgRB2oj8DPX/9T78t/+RP/xwhfpf/4N/fs+LsQpBuc7947/ui4/suak+PprbQ/E/
7D/96189/Q//dRu+V3mdf2/4f+vkP8Lv/2nfPTSHk39YZU3YjI/tRzU+YVw5aY4G8Jeyf/P/+8M/
Po6/5dNYfPzzz/e8zRr22/wwz/78+aPdt3/+CWKN2baz3//zh3eHFP/dw6FoD9Jd+9Ed/ti0YfaB
KsyP3/vXf/xxqBv8Hmr9AwcUEoMUMooKq7b0H8cfaPI/TMhlUMjfgN0NmM0//8jyqgn++ack/wNa
epbB6NKR0h//uz//qPP2+ENF+YdOgfhlkj2An2O49M9/b8PJB/v1Af/I2vQhD7Om/uefx8g3O+L4
FaA2RDsT731QvYIa9zQyGrXadGU0Qff9SqN2bTopXavjmiKABevSHXo3rtzkrljJ76TZgOkDs2bR
RhVC2LgI/fPvQKPYJMREQY8LNaQouyhV8XdUcR+vqra9SeWpsT2a+HZWKdQGHECxQwaBH0PoctgG
lFuftEE37/ta6u7jCUNqCL+9oETBT0Uf/zDw4aFjJ+MNiu95ukF97xG5pm3xYGD02Rw7oPCBwuzT
T3VAtoNuuUNz5Rt4bE2GoDTNBQveMp98BkTOm5T0BeTj4tYNusJ3imhEJcbvRVUDLkM8M8Xdj9k4
9mppDsVDDtRSEo93tP7kNcprHqKjLhpE4WLtT2OoM4GkA6GKp6kNMAqiGFNRPCjxDQBhzmRNdpKX
V1aruVFBbow+t0mlbWYH9Kfnzz2dv19+mAVEAOSh+D/ICZ1+yByk4eM4+cVDvRpcGeIOXWf71wws
nDoGwOY6sQfc1sQOViJWpMUvOTPNfj7LcTxJKYIUo7EPpXWXJdJaN/xtSsenyytcOkJM4vHfC+SO
UOOZPpg6sEAVE5RV2dhZJJoI5aHWZ5vIXdKxOkbgoQyKh8ZHLVdb5U7qdKPbFI711dpU6Bi217GI
i3Vp+zD1yiiAQFAANNXp9kVWGI9aaKJ20jyBHu/GKiXbCnz38vaJrHD+obR+18WRlz8MSu6Wgb4d
fHDegcDlspkjOIqLuIzKyIDMNqT/ACE5XU0igT5xiGLmh8q6AILjIX+U7sh9/1C8tmsmeJsHdvaC
J8vN8CJmbl7wkhPz3Bf0rKiNwzIsHiA4breVadOYri4vcWEnT0xwd0ovFykxfTiJNbxm2WODuYe6
FLGGLxmBUAkTJ0aLi1js57Mzhc6gHvotzR9aCexe/nNPga0eW4FTLO3W3Ar/saxuqq0ATuH7lq32
vhsOosDE5b3sSKG8+Wsh3AcxvV4eIOeTP5DqYWp6J41u/UTaZHpho3fojH0joh5gfzTvgXOL3PcZ
iWWmaiblD6HR2XKsuWb+MhWgd7dkwTNlcfuQ5ADwgpo7KLZPP5IZx0lpJmr+0NPHYRjBXyvC/C5a
YOwhGGpF14yfrC6gz0X1RM4fUuN59L9lo6iisGjAQGfuKFZCTPbzmZ/VU9WXgdnlD3IZ2oMCee92
cC+fl8WQAIjcXza4bQLNNHhZyjZ/iHZ0reVOOdgGBvy1bfmB3N3uXeJqb5YOkURbvpbftLcK7PWC
+3HRKTAfhPQLkjA65f4GnKYRI/ooUNfqY9Dojkn/l7NrW45TV6JfRBWIq16BufnG2I7txC9U4iSI
mxAgEPD1Z+HzcDzM1FA5tXflYWeX2xJSd6t79VpHZgGTMTYrac2aocWVYl3d9FpX4/ShySPpe2zZ
h7T6kXp0JXW7kGeAFvB/K1pcrKxjsTdSiS93Y2/zm//2hmeOoOtf7+L9/WJmcZu0uqpjSwpEp176
eoviUPdgkgoMnENINSPIpjWndCkKo9EIGAsG/udhr0W6NmSesoVT4FttmjsWNFH6GEMWNznMA5XQ
dilWqXfnvVq6jK8WF9UNq0LXjLKyOoqeorIRB5l7S8XLNNdsjLXJp7Me7uwSgdGhDvQ6L3B6o82f
p46BO9duFASq/M7BSEt8SIPyYN7U39RhfE4xGHj9Oy6pJD8d8Rery5ez1eCZYQ1qthrv8j0PrYCH
/beBBPLo/Kl3cy9Uhf1P+9Vpw+65R+Flt4ZnmG/Z2T6jqjNLXRKYWxScXUwVS+HgzBYW8W3k+RPq
8wRFzOtrvWjGgQkIEMwaxItHDdA0GJVI8upI9RTVttdSe+ywz9eNnH1GisA8e33ArggS02VXvEU0
68beHI9kJ+/0n20w3fb7NLAf3Rs9LG7SqFhtxC/rpHg2I0UEIx7ADXhZnF2NXKRgvs+m2aYWzaQK
mAUMxUa7HzbycV3GdnkvluYW90KvIcZDoXMe8U5vm32SuMYUiknVU5gpqNTveCIacWhi1TX/1jf6
XCm+HZr1kJGA8ubCvTVykqnqYxGZpmyC2rJu7NF66D3Sbq9/x6WDm9fouDaokxED8QJepN94+44D
MD8iYo29qyavDzoNwFUPQBI/03poWRHto1WyWAmLy5LqvEKCnAG0hsAvEdg+Db1MK6e2wBRK9N+5
TijI1751aDb1objp1pH4Z7WQT3s2qjQUPT0KqO6pPVeaIsldMR7rsvQKH1U0J6wMs35y9bZASBZ5
bgcezYTwx0n1ZWjTcmx2U2kJaDbweMSomsun72WrV17Ympk9wHXR+L7sNafYVKozu61TNHkJxe2i
tYMuFzkP2oHJZiUoXdg78MICEU9MvDPOyX/LcSAVAxXfEcX1h6Ibdsy7H3JwFvXaTWc5t8zIntPO
OrSZtjU18KiP48r1X4ZfDFmiTgWUPAUgWD/D/VhTXpGmL/gRz+5dA7aROm5v8PINi1SC9gFUvX2T
3aFGtrb02Ud+9aGfhl08FVEcc4G2XkTHutWoLXjGj21bfNMmTAZU2kuVpLdaApKhythUevvTTlBK
nvg/XxVU7oBmAcnKLIpzhhPzKk4q6ZVHZYmgEnKvkkNdZfeiBA8oSOQt5/H63VwmU/NacUGgHOnB
CUD/+fTIWt44pqVrlkeBDrWV/8n1eVr30V7rUl6w46BIDtguqFVRtFnGJbivpAMz7hFyYG3YT/lN
osVHkXqvZj0Oax3ERXjCcAXBQD4EhiyIC6FItMi5jZaNXCtbGlm79Mmg0HzWN/a+vgc7QDiNfnIE
scy6xPv8U0/PjfWpi4KqqzcbXvjy3jAnW9Z8OLZ1jaGOamxvMREtVtw2ueBOcTYoPBrUNpDhLBY3
zSQsTtWrIy1TDdMcpt17ux6h7EZpuc63vBTa9yJn0niEvlzramHZ5Jn928MgF+pUGG+WYdsAiYvk
uSu+S7PrvC2fSN4G2qh0uu140WEMWE9JG6IElLzWpJo635B1/lzgYgg/Tz3cDNSsMdfaqxrkFFTI
qIlZ8srsNltjGZkP4WJjcY1REgA6mXhnF9KxEjKZtuqPrfGoTc/OXFfRX5kHKgBol12/EIujM8cM
D+8U6Mo7gESfAUJNA3zDse52x95+1fNfOqR3x49/N+EisUGpzUFU/FQG/PIirOzGzdAy7o4DeSrR
45bsYEG+7rqRS4kMSJoBBcW+QazAWRyTuOCj3rtZhzehue0lJiO9MAU52k4PEVYaZJ5uurlu89Le
fTU5//2XhZkxJ02TFt0RCoDEDKxOyT+NyfoXpyiqJrxubElHdHbJF9Y62x7gLnHJZ37/bb7Jd7Pu
W/DPY5FLQ+bCd43JUNpgWGJHW+mGjxMkfMP0QlXTlZftMuE9s7SIPDw2aq2msJRDLlwe3FvVhd6P
7Be9t29IaPzRMhBe05Uay+KrfRqd/RUkzJDwQuTw9KtRq0paPS68yCLjLY3TEJRZR03ZT9e/13k4
R/fDBIcwAXE4yEUXa+vAbYNZolbiPM692WYP5QIgJddI2C444RMzi9WM3Vg1yQgzstaiqsu/DZ65
smHLk4cvDFIo+AmAAcyZKnVxtSq41r4ea3lsvel50rpHJYZH0uiHwel8S8/edU+AiUK0wM07m0GL
VzKU8wgw88HOeoczpPcMjQCusqaXntYea5Xd9NmTyNlBVNNWZHUQtzKwGmttyefxG6KzOCKYf7HQ
c1wqtI11nDsD1Vt8vR4VgyJMQHXYQtyl30wbMBi/Zffe5PPdGhz7EzF86vthGA+IWeF6FgpcVEeS
sSzAXT61x9Zxb2wOOj2n2dte+XMqVaTFzhaEpJvKaR/oIL93beZ7HrkbExcioNzd6Jnt+FIbHhEq
N4mcbqWt77VRfhsqtADc9s4R0183T7ZJlsAtplAOhYyxeGetERjqTqrS7/L4Nem1kPYfXLwoLQ3A
X3uHoYJjipo0Tcq7yl1LQRdX8vOAzQyMIHRzZkjI8q7Y3tDLXM2LxuArqIXHHnKP5cqNPBu6wDmG
XgC6xOAZnt/Zi73NWZtT3hTtMZZVqzZNTexNY8ce8k2au+C6ymn7bczH+KAcBganIhmzZ5CTxK2v
pdJX9RHz/bWv9ZU/1RjtFMVGSFnXm+ue48JuIPzriMsQIsQIwOK6AchLEm+SzVEYJgvLkZAtNZCF
2IqmKx54YerMF85//yWCpQqqvACxs2PqoWSKKtlmsqvfKWmSlTRjkdL819B8mzDviDrc0oWkkNsa
88bwImKI7uCm3AkLVdBvJaisAlFO5Za5tb5C8XlxdV+MLpJ95By01S2DHY0sc3zNmG4GUhchyvZr
9aFLy6OAyGMWAMTLZ2+3niMKNNnoRZlu3mTS4j6OueE7lEHDr3APQ01S/59OyeeOfjW5OMx1MhqN
S2p2zDR+QKDZax2UU/VmBW65cISzGQArwDOLYjvaicuOhFXpY2rhJRWh3OFXZvtaOBjz4tZLvAoJ
u/C5TkwtVlSSepRUFPhc+bjpkuSmq+ttVaqf/7xxyEaRjIJdFmF56WxEmtdWO+VuZJWDnxXWJhYi
iNVak+Lixn0xs7jFueCVDbJ/diyItVXNcHBSccM7oLRUXaychU/42peo8fmVUDsA1HE+hGfMAXwY
Vc5dJzkiemvxfSY4GKkKNBIhf9ilTN9hCk32m4K1L2UG+vg7DsJfEbmFO6hNWfeC70owNcudnLrR
0QKuW9nveGT0R0GKCehT6ag8iDW9Nn06xLz2B4Bg2CYzRFu/eTnEN3eqNPQSG8prwGGSzOO7oVFW
vokZEUZoUs2Vr/UwxtE0QF46dHU3/13SBkJDVdNgKphife9VaxXdAdzmaeQOkHx1Id1muFrgiMzR
blJaV2pbZnJ464yGUn+gaMtB+tPIY59NYnphjlYlUaaYGje5rdLpIeW5NG4r5mV65qvCFeaBpMyr
97wT2fChM1V5fj1pAw1LM57KoIwtUW1JRau/Tqwp6ReqTOP7zvBEzPxaaix7tVs2eftBop5yR7tu
ssLrZ3Q+HKffE4953DeIk2EfUApe+GU9jamrMRrBmQZxIoIpX/H8S5wOjgx+vEMdFzNY84z94nwS
yklaWWKKZKdFmlH7aQnWKMcJIFztC9cF7vdFyOKoZascTucXHaY/5QuQf2NSdXHRk65naRZnUwT8
kvQtBcS7hlJg8jQkZEOK5KNPUBrmP7L+V4zKSZ3r27bJA6V9YExppXZy8XcBLzpFzXT2dIsapmW1
JOVqGCPLAKGNM/qKHqRcCUTnvgDNCSiC4ilg4H4unaiSvE4Lox+jRGu2tDMwAWQ9dMQEdH2NNOrC
emAK3P/IWtFCpovis1EXVZd0WM+AY525HQjsZZA47/98Puf9QsXOhHoCspXT8xn3BdCPAi+OoQKP
k/WUGNPmuoVL6yBIfpC+zhC35XfRxwwauDHXIpPuasHDyvnbNc6K31y80eY7MKP5wIqMSHouOkiH
oXdzzxgi5v4qtF+T0WxE0oa19WYnxNe8dlPwtfbnxYV584j2zPqM9ON067LKg8icICRCuhPnuU9N
jum2laLZBSO43mBHxt65+HNxCnSiaYTI0oD6yW0HNKJ8SvOVMz1f0oWLmncPMiQoqYK1eHFxnHYq
vSbO7Mjp022XehsU1u+nIfctc/BtrYgkW3McF1aFwWU6ey4wISCPP906WXWOCcTzFNXkXrPedfWw
Sl997nhBrf+/QLqsaU5tqzuFjPGULtUeArHvhCVrhf5zbwAbeFB/Hm00whfLwLSFGKTMaMSMvwx1
vbT2G/na9IfrN+izrnb6hU7tLDw85uaFU2aWFs2EUOJHQgS6o0cTJPe3dahjmnjEEKd7nyIuUhWs
nfNl033OScDcAu8Ofke4imXdtvGYh55RlhwHd2eMD/zgbrOtF0r1btu+tsugWqre1tAn5zcabwuE
TPwBwXNj6f6KDrGu690hKpzcz216AEvTrkkq3xPfFBvDaXokaD5d3+nzcwkMyKym6CBBxrNycRVS
phovdnsrsqc3jxVB3CRB2q0pl50fG3OGbc1NRWJBKGdxbLwYHzOXoxsV9X1WRKoxbmpKfO7Y/1Zu
mb3iiaHFuZli5MdajAkuXY63hWtWfkX0nd5ETe+EVBKgNIZf13fwgjNBn3T2Jng8zQN3pzebmXFL
BCL/cdLRvWjfvaHxlcjCtj9qdApI8Xjd3vk1n5slQHDDKAiUluUdk3WkVEiNIp43f2oUAKxS/tuc
zmd+hZ8PpmmUzSDrvnDBPZqJrAGRckRpjPvV+o1V+TE4Rv+PlXzJFBdmNDsr7bpJ3IhP0CBO+8hI
s3LFxvn5hu+GXjyqUkjXQAB9+nWq1MuTsadjxIGVAWjMcz+S6eP6Oi7ZwFYZkOd0KQDtCxusaNH+
KzQ9Ek7mdwJ6xrYTEHm8bmWJWZm/ygykdghWgR7BEshB6prmdlzyqETFfjMLCu11vQZhaZLSJ+41
9sGIMzOMJSelPzWuc3Cn4duATARz9uqmrrUftZxeE/SJdryvat+rGNmWHaM3ZsFIOOaxdUhTzNui
brdWZbhwaqH4hVQSwoKg77AWe1QwWw69bZaRyYdbmdUvAmq/1zfowmdADQ4XEd8Aw1/LqC5QD4+r
Ni+jwuySoDUVC6mVamgArOoVX4hPiOGz18SzFRDKZVZc4Y3QdSVsyQ8EB7mpWt8Jqh1A7T9j33xF
ByXDf9mOe2dNgul8lbA8uxrv8wws284YY9SEVlRTRIDGqEbg2bXaRzfvn+OCBS4jOGsUTlDLW5oh
JkKgSrLmiHKy3zTPQxX7PV/tfJ07T3wpBDwPOsKYjlnuoyfBTkIVz45e9myBF6cDxYCNMZ6gsNhm
YvKA8dL7kvwupXfPmuFdesYfK+sRfpmlAzXZ7gDZ3EmjC9p/v9Wnv9riHWvgFtWuXWTH2Pnu6kOo
pBt65drU8bKwi1s9m8Ez4VPK++zRA1Je1hQ6y46EOT6rdXxPQCWr7+WYBG4+WX6f9x+aNMdQeTTs
iRvYhTyO7VtsWXvqxGboDXnla9raSMr5jT39xRahtPT6AW3yPDv2wvBJUoROVoXXb+xFE+ASwrwU
up9n5azW5W0lAcQ/Iq/BMrLQEOZKQnBe3cQqvpggp/6/LXkr3R7bO5kMQ5qoFTQ9KJA9/iE8dEjS
/fUVnd/OU3OLkEYrTxZw09lRdLXfFixgstywzFvZuAvdRyCl0ExBKmXRGXl3uixIY5qxoyfZsSgC
2Rz0vzMfZrXTgjjeinGjb8FyhrmQVeTwhfWd2J3v85eiO7WTItYGLT06It3bjty4dn/jJWscUxe+
2omZRVbqSpuMdY7lJW5x65njvnF2tkFeJyPZtB375xwBT/U59cZsHkiLloEjifkkE71qjolT+Ty5
o3z0m9xdsXLhsAOmOJPgALpun0EJ0pLoLOVpc0Tx6mfWJ7ZfaOnr9eN3Yd+AhASrFBARqAuc1d54
Pg5dp9fH1BzFS13qCiFi6HednIzbqbG0B70t1+gZLi1stoXGNDqO6Difnole9q5gqVMfkWp5f83e
iqHIx/vW2Vxf3IWz50EDnYL8BRt59ojQ2tGMbbdHJ6vfMbOCQLHyeyM9XLdy6WqdmFl4DGrVRIgK
DTMVpA/mFgXceteLjYK+BoASw08ZaFbohuk/Tj7NgQDnb/ZVxEbG+gkS+XK1vIErs8orLM+8A1/7
riD63VTKtcM+X53TlzXMzHZAbUYA9VyEtbG3RR+nOCJDXhqbFHUQFQxtDP70rNG4hWzSIb/bKvmp
TSlijZetySacvwVxASy8b5EuzxqLCxcSyzTXWZ7Vx1IYx9Jgz3artrnHdpyu6RVfODE4LCjFAVGK
cdfl00y2hQ4xXyWOo4h9od0qeI9xrRB3yci8HMw3giTeWlJc9u7EeGX14qjhZhHvlvEHZfO1U3lp
175amS/hl9ORgMmFVQWs6Df8W/Kzv2sfPscZd/bGKYKp8NWhCfRfa6SMlxYHQS/0mwDmQsV7EWda
D3ia2OXi2Mt9LL0d47+5laz06S4kgSjEzdV0jAKAO24RNEcOaCOFCNpxGqyX3OWvdq6/Tdm0nVTy
rTWmYKrK7cotv+C0Tmwu9xNzHM40YjSu384KisW2+qM90cCJZtmo7N3O/DU27iUUZb7guHfI85DA
o0PuLA6+3qVaGmcGZlTIuKOldadz8F/QxsnCLI3DHqLgOkaBOLcfMpfmwELwt+urvvQ1v/4Gi7BK
oNRn5AlGtHSDh8MQ7zmXYV+v6eVcOqseHnoYOMC/Z7MAaU7sAnrFGCApKj/Ln4gLKqXmdeT768u5
lDvjreeiw2shJsCjnV4KMtgKhSUYGj6wk6RAb8K39yzCcGWGCRnodd+pb+n3WQUsWmu+XDpASBpA
fwkORySwi6hHY1L3uYcZKiHiOguVSOLAbPVsrUB3aTMpxJAx9QYxmzMGUS/vDYuDb+SoIOySgw+c
TX478U1tTytPPrAJnIUGBNcZRT4/yRDKF9s5NYPh5Gl1bEL2zcOA7xOIsm/SvfYxKz3NQl3O8+QF
FF/zttmpvbNFoyFcK4NeOqSAL7kzAeeFrn3iSq0jJKmOpgSUvNnngEDa1v/z+b5ambf9iz+dvLTX
wQNSHT1yo5eAiP+5fjYvZGJ4P/9vFQvHqZecM5thLy00lnPV+82oAuk8CrKrs/7purHzLQMiiKBY
h6q1Z8Nfny6GZR1GiDQNU/ZFcSMS44H3GCbtypWy4PmRPzWzOB+eFWPEWXkYOidFdwcwDERrKlOs
uObznZutINRYM4T4LJ0sFe8o+KQRDWLeByX4v++KCfTwce/KECCYbBeTgaYr2fkF74ykHMk5gBVz
42mJQ+9BucRaghGGvAILhVUEfVJFqET4Xj2GsZf7oz7dVsK8KUYRoOp6/Que3/L5SWDMg0zIi87q
SdzKq75I3PLYKhIMKeQThoAVQMjVawDts7OC3cWQFhAxGEU2QEp9elbGWIvbptKHKBY00Mt+bxTQ
b1ut7JwtCGYgJw1+gvlEYl2nZpq8yQmaoEOUuoP7RxBHb28soODLrdlrWbHRB3AkrjiwJY7aAdYH
dwANDYADoBO7TC21MSkdxfkQ6YnmlqFrKlm/yQwjrn4hjMEOU9PJk0NqUwZestYQYgM9LUu7bYfU
Jvs8aQuy0Z20Mj4cR3jOStvxwp7MfMlwrh7yKUxwnO4Jb0lSllncR6QydhaXfmnLW0nu89V+y9lN
BXMYRg4wjuOijwRXempJm/omtzLaRQTy9n5JbIT5IjVW4u+Fo2TNLxWU7SDIAVTyqZWxTDOLcauL
aNzZbuDySnTbRDadwOA0hjrC63fkfFEzOn6mkEW9AyTri+0bPDRDuirWox7F63sz9br9YJhro3af
JceTB9LnIXJQ80R9BQxiCzOjI4SE3OYQ8TsSdA9Aj23BVf8OeZiNa2x8bQNqUvxDoFRZ5GH+o9+h
GnkrVsneL+wuDvP/fo95O75EqFyzUeJhdIiIeOXldzP53lfb6ztKznztYq0LZwAUo0hEBRvWrgcZ
SqC9TXv7yYGyiv5ivLW7OJx10ezXYsOeYr/alsy3X9gNDfPR727XZDrP87nPX2cWx8CYk445x9Ml
S0yz2HGDrZ8S8FV/8hKFA8IncuE9QA1g7PXT4ywRSkOx1qI8f/cvjC/ujDs6cZd1MJ7jxvyS2wEz
wfV7HI6a3/5w/GFjv6bc/8ch4E+XBRw/us3wWhhGWiw5V9wQ3qSrKGaYQ4rFVrksGMWqazy/PNAq
NMHNgIkuPECWzSOBkX85NYXCl256X73WTyB9CmmAoYUEXC7ZhkN/6/rpuuDuZm5zsPnjCWDB651+
TVWCtNoWcHcG4EO+J4l5ELTC/hqMA5Jm5ytv5AtLhGfAXATafM4cBk7tGR04t5jGVaQGjZMAoket
4ddKruGBL6wLHBRo91loKiLrWhyUlCg3r6TeRQ46zQF486wMYnrM26ui1cNEd4eVa3qem8CdAxyJ
MgZgK+6Ztkvd4aExWXUHNARAhbfdzjvM4+njodmtQR8ueJ0TU4uPRiqeggRQQKqAvk+ZQHHhrjf0
3fWTcSlQn1hZ+J1kiHPlZU0XQaLjJtm7t9WLd/SYz57qH7OSU/rrusELfs7C10JRDerXqCEuPllX
TmrKKJWRxroGrwnoSpai6v2+MzcAkhKf9O4aDvLCMcF4KMLjPOEIUMdiJ3utEAlVJaJj0hzxuoOs
ZHEPFvSdrf0fTgRdetSuITJhzaNBpyc/L2GGS95FmePd1aCL2KRJYfkMMFf/nzdyHtPEYwP5CxD+
i1dvAdl6RxTYyNStd2Bu2EEf8QOAhD+VUAflGeF1cxeuNLwiehwo+4KjflmZHz2dc6o5MnLHo9s+
joAjXDdwKeR8tfAJNf0SZQ0k2ENMYUEFejCFhp9tnUP1OL3FYbz1ohh1NeuN/qjWSCgvrgwjhShO
Avhp0fnEfrHLUlVkA3VlNGIOZrRjf9DqFf974SojfwGqf0YJnsMSercBCBqPgKip7vWh3TfkXVRr
/bUL6zgxMt+CL+uw07xrjYZYkVfGuW92xW2WNiuO/bzbDlTU15UsNiv1tH5IO6xE29d/tQ/jrtsl
G3mrY6r+B1Svd+NBvCd5sEZtfY4z/rSL8g4Kd8hvl2/CcnAhH2BNVoT91fxGdGTbFuZel/JGb+X9
AISvXxXlQ0m1bwNLV54Ll7aWYLgcmS5yawyan25toQ9ak4+VFQHj7nq+N1ls301l9/P6FbjgG4FM
xDsbBwXjtMuqj1GMdisamEmqPyZ0HyjGhzEbV3dvcDkrR/KCT0R1Qp/1W+A7jKX7aGw+FaVZmcDe
6oHuvUAZx588KIYDnX59VXOwX2TxJ5YWeVWr982gBmFGepNMoU5YtgX3oLc1s1jbNsQb37tu9ICO
0b3tdcuXrh2GDjG7A8cyP4FPPxtJPWbyrMMaMc+Wx3XAaO9P9O91K5dCKMYK54oBFFBQml/UcjlB
/x+h2oz6bbwDX+/jcOscQCQVjGH6Md5qK1OFl74cpgpRZ53ZiNCxP11VXGLYbEoyM0p1N9A8sLxl
72X+VPZrXG+oR8/havnt8JgD9Gyu7Z61qMoG/MAT+pyRYxVeSGrtt0PbJ9MdZRDbNcj/+cTCJKl+
W2X3quImC0Wnv5a68SomducUNjg38u5Hodcg5pie9EYfg8JjvzWh3i1R/iXoMwTmUNk4d4nri5Fs
rDq7rT000DvxPXX625aOT63TvTjcvCNW+yym+G3mmkRRRib7Yh4ttBirIGTCjDCh5a7k8o5R97Yc
vTTo6uIX2ATfbQWSunRMX1MnjzCR14UJJMldI/3GZVX4vZhHUipxIBa6K739vYHiVpBk6t7KY0wz
Mr3ZMDKErELJieU2vq7h3SRxPPh4qzTb3G03ZaKZoeL2H0BT4o0Aej4sE+/GAB48QKcPSYDQqzCe
wBjOgGbxJ9lOfi6KQ8HLt1FZYMnIjDv01N9Nc97fzGk3dVdi/nyc+KsXCz10MTuSoPyWuyFcEr2t
MZDyohVyvMubOg8RyeS2kon7VqnSC1KzLUFsB+2oZ71l0IOq2t86Vew7SlLxvV2CRGbvFgOPt10O
2vUyt7Onzvb2uSZM33RGIIsx4tbHPPHRJoQCH1F7j0G3pfamRynqG2HWGNbV3KBRaUjc/gljQyGq
9H5Cq3CKOwwATRuoLIRDQYM+/4ZsdqeJBoT0jQ+1oJA55TOvpl0G1XY9dwPixLsxtnd9985ECgi4
3JQZJrjhcltdogxIw1j7sKckFMMfs/2TAOBX2d7veHA2TvPYGGynWxqIHJsQzjxMzPFBMAdUzK1f
xXgkO4iLLMUcTNffK6K/410EuknngSr3FyhvHky7244UFDc2yEKnbOemdWiw4SYuUO9X3qPJ48c6
pndFx49s0HdkhHOWWuDW8lAOv/pc82PvPTXoXnA4GhuSIIm5t8v+MTfzbVzTILPfqsx9qJSd+zYY
opmT7DmGQqv6W1b3m1zIjVZk36idJ/6QGPfCIJglAZKktpskVLHNAjCa+lX/UwPgCsn0FmWTrSbF
dugaoGxve8KFLwv9b+ymAd5emyQxw9EWNyqTmEqYbN8mWeixJtKy/L4FiYhTi11C6b537kbgSgui
+S5LN45ZPjim2g+eIUKhP+jsh8L/DZ/t3VO7qWjYsCz7XedW57cGQ17tpe1rNoC+tmWgrN84SnNf
S1Wo5wZzwU8M83JGUBip86APeYNOIk5P4cN1tq9SVdAosFrq7dkgcN96ysvNJLTpQFtb3mtAdVZh
2k4I8mmuAWVncNP0iZPqkd0XbDuiK3NLE5n+hAqC3BqOxl8oMr4HcM1YW6ATQNgRU6sIhTB+Jmb/
ALXHEA3vfc2zULPYQyr0rZOSrRHn+0G3QmfiT8KjRcDAogOC9ENiNU9iyG6c0t10VXtTS/lTeDpm
QpNbDwXORpiYpwZhutM89IN7ZxY46pa5jSsLI79S/9HY9m+uwBYCWPaLxsWbYQx/XZXedy1EduTk
hfZk0LBrxDN6rR0GOrom5EltBFzK1AdMqni19BripUmd7HJLkkC1Op9xaonv2t6rJZzEr7o434gc
o8XC7g9o1nWgo7XyUBvjCqPQ+ofT0HTfm5xFYLpwMZ7NjmaRmgHLCjSxZVHhC3dOWDotkB3FyIMy
1x8to1F+TGXmA1Pz0xrR3sstyEe6w7EwDeWXg/db8eT3WFMZKNokO1NoaBVVxu+UgWa1spOgKzE+
zkXlp5373Dbkp6NnegDJkoPKLdcvqfpmJNazGWfPLsM9Zsrd52gHNTp/tzXnr3Ld0lekB4jUmVwM
CHoz7ZPsgxGvya3UMbqHjmob0NbU72mTdnsM/A9BQRrIm5uV6yP5x8hpYlPApyfo+MZonlnM/jCK
Um1pyt+HIn91+toMHOZUx6k2mscELKEbJNWY9u0MMAT0oIIcerT4Hbv5AGkzMEr9LJE4jR8dIqHf
Jum+lc1Dpij3lVX0W0OlRmhrw31nxaOfOR1ImIay3E0u6Jhsjf8oBqv2MWhpI0iWTdjBXbq+1WiY
t2qRdL6RtLQPZpk2gA8p2x/rjG8hnSRQAXXo/WTHVTjCR4V8zCCmSWPMV0Lk85YlLL3J48neVJJN
Yc1NLRhRrA8tFtNbE13uDTeG6sHTof/Vkv6971i1gZS58yFobe9isBZsXSClAiDnq12GILPlCUlD
d3SzsKiH8o67mXweh4FsNQMQHFHEb61L+23TKn7jFQb6RI7xJluu+2AVBP6/Q3j41sqeHKw0LfZ0
kn8N130xmji/7+wij3Km/TEwexkMfNB8Z3AhKO3ylzht0iDrujdMY4A5te/c0O7qP+CyrgAhNLqN
PeUSrLf15NvFZG49DXzhKZo4QQmOdt/M3FfR4AS7QzsF4OCM/dZyUWbTlR2axViG+nyiaUyTl4FP
7l4QhYgxWrRDaTWR4oCe52NZtcKnmv7aUwnSg46oP44y5DcH8TW0Eyd+nqz0p+EK6zbNBNvQXG+C
oenysFIVuQV4eTiorLTC0nIcrAsFqwdaDCiwDIaxxSwpeSR2b2/rknxvRoQHqf2HoytbjlRXgl9E
BCCQ4JWtd+/7C+GZ8QFJICSxCb7+pu+8ecLR7m5AVZWZlSnbzDYmBd2FzpjLtT/woKZ3IZWuDCCi
PIXW4nd8vU9DXqfzyHFqiOF+76SpsP6BtY7J4+E1anDcwj/9Gx5IODb8UXTv65yyyqYDx0GxLfCw
Yk+/QdDw4fD/RWRWWd9OcSUi3K/pGoRnBACPBUfznmH/8VNqrAQG2xhcENUE/nFr0K/8Bnk1dEQD
trjXOWzH5yX0uuc9jA008AvwuRjtRNhPuB8w/3z0i/1qFpqUON++Z8LM2Y+hsdrIBruprg6OEFfj
Mgy0zhEYA4W1Ee8rj/Yz9LA2IymKsw1qhGDVZrjwfnw0BCW0pa45DyZKs2giHOng/G8CR52cd0Zd
uwllQyH5qdTpth6DhL5zOMJ1GZm84WbMaF6bwNJirKP+2E1Y/sEesuuymdFDiA2JzGtQ2OUEO3w+
NUE2+1uCWzRenqzXYqWYMlWYZrCZ9v0OEXDClM0WmXNEVJANSDXOcNPbfAzWpfRwCJ7qFqeaUxAY
47ybCjngEAFzNlV6Rh+y1uvFs9x/bfd6+ACL5BeBh40CtzbDdefJl8KEkKehfcP8+9wb0ucGC9xl
BA+/wzpSV64RGXPY5VMoxlObw9gefUfsgm++tzoXCcfdFbuPjpkRzh0xlHxY9C7Ywv0MLh7LwUbT
nK1ANVCYdj/3ZhYX2F8Shz1R+tiiEz6ZegMoNKSPsUJ0YG/rV7o2EIRrxNT5iqHfZ+Cf5mRAbC1w
xlxg9+fQ06Sp5q37N+v6r6YUWYBc7uXk0HQkzR8rFhhW1gmBTDgN8yEVy4GOXJS1+/Ula0aZeV37
FS/2u6/xlLoA2ypcjJ/+wNdsXSFYkjroShrWQQlT8Ri2Btw8JT2lmYHHVzY1UOtu88jeNqzoAYcc
ORylnJhynzQ/PtamP6wj8iWeFjzevu/BHB8u7+Jop60rYE+FQ8Rgz/vLzjtqy05Hg65yrEd37hpr
LsT0sJ1bJ2j5eAgfscsWxU/Gbgh++plIAPvnySDOwCp5x9ncVzEZ2peYjNAeJUpdgGNP+LZod1mS
GJYdqKAZlgq7O7e08Y30aj/zQZi+iJTX3siSUoUrzzpd7JHQ2AneOcmMowuGLGjH81QNbTH3FNYO
LPQOCW1h9DIGfUmdbWHdQhRKGRsdW2GfV5PzGuwpzAzAHkbYr/jRajUXzO3yTZvfFlKqdas21DJc
kIn7MhPO39AS7EM1eYi01quGQ4BEcCvDTkAe8BBnBG/qkuyE5zzFWha3yzfpB3maY6mr3t+aCsdJ
d4sH9HiWh1B4YjJAdx3FlVVTfTARrANUuyy3eMQV9zmoqM5ZODL7aqniDV1j5OKlkOHGz8LM6Vlb
Ajow9UAO7vBbCY0lV+z0/IOF3gloHCwCp8UWZA/+RQP5Cr0Uc5k2UwHG9jUmc5QFHV0wtggcJbFH
MouN6IdJ7NspEOveZ5rHBMkNofuEtWWryyFqWRFYjSWflqNmznb2PugazhW3rK+E24fHVcRBRaM2
uJNdTcvO8fpUC3891+gFLrPi9f2YLvh+sBILuo1vA78fdLvlsNKSueyX+kHonheTsoj2SsmJLOKe
6aE99W1L8jUMjzTAQLao9UFgD4P+CjfCFfi6Crtn0vlPQawqppcS4rj3cdgKkZjcLuO3IeKeyvSZ
++pNzvY1jIdPTQimzZC5PNnVsx5GldOYHwmFJ3c/R3eEx5/Y9Tm7CDGOdDC5dPXNDfMVAN6LEdyU
PA2v4wjerouBvq+4rBrRd9k46+eI0c9OedE5gZUFKrK9cNn8pZt97Ro4n3hye0pYqLLRUpf1ZrtR
GFC4YH5tOdHZoPknXRMwkb1/3AKHoTRO7se69cve+l9dT9Oq6dbhJkZYXnI/vYqgP+4i3ot0jkWO
UgZrUdKfxm37J0n9ssCaIoNB+4nVITTN/1/yUAFQi/g/x3aeJU2I7t6zdypk37NKMGbq6aHxPHH4
NeItdhnhvGkR5MGatFRmLPEX4ks0YVunXbDErFR46qlhWe1Q96KxcNv4k0isOS9rfbdaUrpQInG7
uwt978PCutJ4/AUw7pdh+12Qijofw77saAg7pqjSVN+xtvsb4Nlqo4HniCA6t4hgg7qWPgyRfLDK
bwsKoVBekxFuyrzGtDJVsRcdwM8FGYDcjxnNWO06KEnZkev4JrWGybJsvoZp/ll30Bhh+pc03Y9s
wz+pZ5a8pg4fLdhMhijKe2/x3kexVS7tsfSQiNeNUWyz8eRhV8OLDOyzduMXWzcBM709yLqWthlX
XoHB9hyZJcn2LviI9rHcVv3g4K3dsbpAru9HH0HfhjuHYHtzQzYZdnIelAx+sFynsilhVx2Gb2SM
rnutr65LbG7FWiXrPmQImlsyXcfn3om/Y9SejEi/OzWdWzIB4CTiH6PLDdMmbvphLkyIw04IBI7H
vpmLemgwWWDrC1Le9WDa1hTzNgd5LM2t9yzJghHtCrj6rBNbU0yOrCjISAtQ7Qo3r/0BSSuPiUr+
Yp3oiN72iaeiy/CMgj2PyAnb5+hz65M/JRyVjPwL3P7PDupvu4urHJeliAX7tBEX+RLppGTcfpmx
97JdhV9qMq97RD6Ad+7VnI4SFZk+RskE341pTaqGyQellnsaDF0+bP4F5wv8Kb32cfD1PXzm8EMt
1sJru6DgYknLnQV9YRia+Hnz4EomMU3CCgi4htveYuvOZMS4g4yqe5NiFl0Qo1WSPi1UivGpUdtx
2LsXtaeXduivoxnfN2fRbCQSS9qT+qyV/81cDSQJTcaEDjrmmN7jXt36VdzLNeBVyxmk7oNlpQ6X
k+nW87BDI9qnt3HyEThkko95x/RCpJTXret/toX/Qf1ssw58X+667XEafJy8xutQJVsgBSoepnOI
pTkgTQhCZGkfHLoFtzjY7yAC6TgHZROhBta9I0e7mzWnHnR6eqUXPopylmuTi2a8DuFkClLPt3Zu
KkhPX8wYf4jdb3P9O1lMfhPmsJ7BHBu5x1RNqITAjhBf0sgD4JCwagWCqWcs6mMP2UtyaWA9Oi0D
VgUjBEDA/YbiZpYbpIIy7q6DWoJzGNm6qlk87k8Rk8Ll/U7TA9joOt9jp+9h2dTj5UizmLLXWnwu
20xwK6HD6EsktmiFrQifnrSY2B1bEqczANTuvLktonnK6uBB1rF73xFxcdra2bOlWHV9j22q5q9r
hgHM6Erfez2KpWjFsp6x44Kr3s0cyBMbhFTZnDQuQK49vrgG3WE+sbHPY+QT36Qh8afcepWHOgB0
EvfBcY6iOuMLnX5muMs/TptrH7E1xUzuBaIl2FCJEAgdzq1F19hpIGfasVdXr2BQN0eP++bTJ7/h
fYmFWfmYYnnnCU6/BNnY1vOekGNM3oGBNoDMWl8eVDy376tB82ObHokAw4SCkE5p4A7jTOLhaHgP
Y3IsebCic40dys4PZZeDQ+0OVgOLrKGkKiPQJviDrnvvTLPEuYY9UMGncf5prRdSTJ7KYBBtG9zQ
xLjhKaz5VNl1JhXQVPpfYjkpjUGoLBrSfTwjcnQb86jb0UpMc0K6PDUUG51hv6gvOxBYa5NatzJb
RuvH2QrjwOe5V3UE31iDJ87Bwe1+dMs65BECMT4dLLpFjofMT4sg3Md7oufC79vVP/uRg3c/gOAZ
uhIa2SknbHakgI9USmDNB3R5hBC2gL/OdmXKjuXUeu1YpNjkfJ271LuuLKrfvN3DBFSHdP5g6eQe
2pS2X8kMWYfn4xfTRNFzMgp1hETSnhFk5VUtAivbbPFXztFwEQAnw8zCg63D6aha2HkoOulrlAoP
tdJ5G2D0BTbYIwTXttAp9Q4yEPEvEr+V/QLT6DVEOBqezQSDcSSKjVs/k/4wHGwg01Ms5HxZKVAO
0IL2FsxDV8rUpeeUieVm1oaWPZjXG0IpphwK5r6odTwUM4efhF0gA+4GgPPrjo33zI9qoBUxiPQk
xNd+FVEdf3eiH1/2JGiw24eRBwiP6E0FveJ41A0ctTOxewFiEnoXHrBTbY4IhBvRzcPmMlvCcLEH
qSE5ApCXJF9DOPBntOruDHMdDBQQf67FKKSXZN5v+4BB0FMvEJl7VaLn6eD78/I2YHM8hNqc9afJ
xMHBQBheYqIXUKSm8/4vXNPhDx/cpPK0wxG3Ywc/i0VH7lvX3mZgNPlosUju4rnHfOXvZ4AG7ArM
xeWNdlHBUzTMHiPiTrjOPDeRQ1C2iLZBFwvE8CfdBchZk4q7Bvf5tF57ZQS86L3kPx3Afd6Gw/wY
cr2/2N6tKI/C7mWDk+kDjpH0lDjMmx9kXxo/J75JLhhlASKY4VuRmmWIZgRs0Bo3fQ0NnESGpgnf
tjlZ7tA+NYe+c+2BKUg2FgCXOf7ypDBtcH3n12HM86Fu7UGTXW2n0BP3XRRcUVMl/JopDmOvRk+M
sSmpoqA3Nyonl/kdDUiGt/s1k10+OkSVHJo95fe7XAGqEYjbzLrC8Azjell3zpUhHMDyxUeQ7iYi
Xo1u7G+pSpvDqMAPmbj96KJ49TLl1f81El5pyRYlh9ghriNt/ZdWW3DV8UZy0EL4r2EJMiXx0aVG
X7x0mPN9hzcm4HxWtX27XxINZzQv2S7zDjQFBx1Aeuso0KQRMNWIFmRW6c/W8b+aYwBq9oVdIXsR
2Sgj2JFr1OpezrkXx9+tJfudhIAkYzViyZaEqQoo01j43Ilc9HV/VweLecMHoJjpCbAvD17/64zB
p+tMaVj4SGb+d9GDRKuNRgwxgGmuN/h3MOhKs2YMr6bt/8b+uOBt1TjN9/Wuj8ieuzYB1hrE7jAM
4Tey0J8SX4rXyXF2qHkA5iiKN1wZeOdCUA7hT+cYEDuPHzkB3EOc3A4RhQlKZDAG1JMR5dZHcQF5
0XkIRiz4N9t69cZmBQSSoAFkNglBpwRTX827UXfa4z+//mcZNvXPO9uv/tC/ikTHJ+0kRCVduh5i
QHDHwVJ+nOeAP8KPP7ogZ8H/pmtLPk0HHFenewNTzw4S1N6N14a06gQ5ifmsoRrBYLVG7pl2dM1l
MqBvkvTkTazFODqs613cWAdQGhnGv9Z0aYsKnSC/zcOcubVrgnzB8N6uUhdzN0u4RGgMPMHsnZEC
PBQY/BCGIgeXeYoGCAVqpzO0gzLfLabwfvG8TCAWsSJ6IuCEJI5oVINyQz3DNXQKLhu8zleKe2+x
a8tQ2IB1cYQg5BxJYXk89v7jwFlYimRCf0oXCwnM2NTNARoQXsbU0twXk3hUDEUv16yZxwwBmY0q
l7FPQIyO+0rA3Zn+E1p6agr4ycJuoW5s920TgNNZkAiSHNMVoRksm9dFjQcII+Xyb2rX8NNJ1f5Z
a9P58BrgnBQcSa2i8EWzJ8+j1yT+FaxlHJykHJClOvo6HgHW+bpS+OBLwTHZTUOWzot87KDXRCIP
MLhX7GBweYZ+WU/A/f3xfvtd5xeas99E5fU6OtOU7by6ix2ADsIQneO5n+cIhEpE+uYvTvHmKw0a
eok8PaFzByN3v8L08U4OhJzBN6lugX1woDjywto2uP0qtY49q3d4XgzbX6Fqmm+p8UsEjZuvbXWY
56IQpoImIR9oMLpTOpv4olgMCFf06DMd/O+LAeERL7sXxg+CbH7WszY+R5wtZep3PeC4AG2Cj2Ye
4LpcNIr33Jx9VH6YvLchgjkR7U3DETYiBuNq7LfoDPH5k7zF1iIQdYy/id/HNpuifdGZmAWkfl7M
+D3SvMyFmm67mzu33yJviu+1c9FdaPWGJhWT60+IvdDK55s8byEC5tNF7CUH31LQZrGAMNiMtirY
jug5hiKGQfafZXPTCGRun6+6i5qnFhoePPhQxr5FppEvrqPkTzwwco3WsD4mwFG4/zNEbF41ZiYY
YmhUjdobZG6WWNxh8m0eBDBhXvhqHwHEC/wrWmgJPtshSP5Ld9yvsONNWpqjkwEwDj8V8dyz2KZZ
GFAA1RCT9n8301ivGCMO2qsh1r2kfKQ4s+pwk8ce1l3beRkGYKeh7h63tpZIlk44exLwYv2FnFl4
nXiwfg0II5E5rTfxgIc6eozqLjIA2wF+gS0IVN4MfhfnkJgFmDT71ouzQTRiy0wa1Es1e+kwVFvY
B+4BgC6Pi2YZf6ca0co7cKtLfVDWTEeYJ4vnWiOS4OID8y7GHQO4phJBhnvXqD5vQ7hvVuisu+HU
uV8YecHiBTqrgQHunNNh+9jrmv6s2BLYi92QZs5t3MH22h8VztJ9E/6tS83ygEI9nbp9DQpl0IFd
IfwAaJ4gPIxV4Ip7/ezFG0d2aITODQ61QxfUuUEzqPJVSQa0QRgPiNGCPeAHVbu5yXiyNEAte/+/
kTYdyQUYvCegv2gUQEzZteioaoYci0jyr/SwSJipjsO4Z2vifkMWjAXo62jjjuk8wQk3QldwajZf
v7OwH5/HUeuDWUL2ZMDFpDkeZVAMDBCzLaRj5DERsX7lOsLmElZ7oBWoMQU8NqmHGA2+w3cuhl1s
cwnrBefM4AZ4GEudPslE0DrD9qTQ5x0KE/ngMIjMPyiuE6Cmfm4spBlpZA8G1xwgoTb9fwMYGKQ7
NAd/j9C7qfUmneH36UBQQ3gwlEipIRe8jeiFTHIpo8U8GcyHj8zb3JGvKinqdeOl0rNX/ZJw6x1Z
qNB5zNr5KYX0p8BWTVPpGKuU+9b9pWp/qyU64F2MT81WW5P3vYpPNWwNzkHve2UdgY13IOqyMHIo
3kwSjVJKZLjnUdCAJfMmOPUsQCloC71JJucJa+BkJJnA6AdAKxlT+JYPLQrKuPQl9tRfFyfmfOrW
x0XXqFnTNAWvKKgkgBgCfuodNKgSdy7IDCVf1xXgPTSw2EHVFnoKpc2lrvFKkov7KVH3A93RIDCs
UqYIQtYWXoM+RoeIVe2vs4Uz9Iju/EW1QV35U3Ts9/QZ1Och2fZvTP1Y0PpVrATdP9D0ePiWL0x/
gJYMrwFmYCqjPu5I3/TlkviA/SIocvsx/KIRRndXL0OOMMMo9+s2OG0YA2E+n4gatC63F0st3jbs
WvsCwilSNaNeHmLuw0skNuYzJq1fwCG3u40w50Qz4A8v81xjSMGxC0tZd9ECY3eyJ6ZMBTEl0NQm
6+quO059E2VGxQ/GIRPUC/nJpvLF9FMpRXjvbyAaYFEQFjjnwAvXwGlSeBU2ZL7tHV67bgzucmiE
KDPtExEB/bMxsODe6h8Z46gKYZIjHIlhhlrvQHKhcLDxKDkvp6A/CHQVcTw9TUF6qGl4DdHKa4se
PaTPMWdnyOjLdaMAjORaMQa6Y7WHoEdr5caiQ/hs0gFZaDCYeiOSUSL2z2p6ReYPukr2qBtT2qZF
Ag+/+Ol+RdN1STaEDu/edf8dH2ZzDEgNQ5/6ybNCYgr2H7Yeep7aJH/Gfbz6+1aoMH0drCw6Nt2t
na3qui6oGXLa6xyMxs2DB0kw2y8Kw1dDVBU5FJcWUXkznAhj+t42GBG22VcFNNn4JBRU9ezuf4Gx
YNlvXdtVzgcCGoRrBq0aQzL8evA2hD3XnNxFOrysvWJ56u0FDbdb324nUk+XxcIwBLx7O2GAlYhS
7jsvl6PFdY2n760j5wToJVQ07jTDWAQzTvs8wvsYYoFpxgfo5XmJuzcATGXjeE5pn/O1rqQMM0iU
DWih8SRrlPSuBaP/9LsZOG7rmeFHAJY3x95AJleuTnLTdn+SNTlGsDdFV/DR+LTwgm4tECozQRkx
m4LG+ATaQnwAwxN5MIMv8lpul7rdDnKjOYxtHmo+//IHNy/+CNlHLCwQZVzcaZXP1rAHP+qbrI2D
3CbT6Zdm2LElB9DlgRj2kjA0tjjmbIiUMH3U/XjaeXeyO3sJDUzZFzFXDne73G6Q1uIDN4c2Rheq
gT+s0XKQAPAyliwvO5cnyUNoHcQVT8S7DtMjG3+GBDMNqBwUrdX7ZgtZ8hb6lUx20z3QlZtKzMOY
2ke2tUc58oekBr9gpYG4Y+1PYsDV3Ydjq99lgIcyZRlQlHpAhrh6nsVSydUdE8A1qMpKY2PE+/jl
y8wOYRjDi3dtCdjgEeZsm55vzGG0bsgHFmbLzcMJ4MP6ksOppgO/EHgDsLsFhSct0xoUH/z+FX7u
zH6YxfiY9PwENQzQrl+sGhDhsW9xH5EW6BmmBabUO9KzAPS5P96EwBTsvnoa62CtvSTpCGN7cDGE
L6XaPAswCGFo+A/fhkfgbGUyzVVfe28Y9c4tGBHaA7kBJ3YWdfI2BOpjMsFtntIHhXO7wCpigmEN
/TvkNpAOQA5j8ZUKtefSApdKxmxZSBF67TEWSHrvm8deNv91q4M4xiYGFQJhjR2/BoiGW/b2iLbp
Oi5AP0EMZIlN49JvNwi00NhkoQYi2iVdVe/dHabBQkkP9PA+fKUNghMcBKyiDv+uCuCJbipJ5/ek
3paiGWGB4unoDcT9Z59wl8EbBdOHnzyExB6cUcfYQxwTJ/Wrg5AQENYnJ/6rTvkLbow71FioLetJ
FxZ4VO41zUNMlgYcT/gXUWwfDk1kNnEYbRIlP2rmXfZ2fQTKeYfcJsiY+P7fQlPUROlPZ73N9uBr
N+dknfEtmfAJJUZAT6QvqmnabO6tOKu+f5Mc/F9Kl6deLCVHalc/8Xd06Ld5We017IIjmvR3QNAH
vu/P/kDf2tD/SIK0JAJpBlH/mqoA8Ez4DcOXl9r3C9R/gAi/e3bpK6FIVQ2ggoksF8D8EewgUbdN
6pB2EacwOP61bQvHvgTHe9itX+6dKvDuD6tqDzz0n5RIKshxypAAbFfuKyF1ucF7ufX7e8nVQen+
TgKrCVJ5a/cNMxf6ctu4+03ot15HoBTZULBw/JjYdEEPBytW88XD+ku04rqCcmIjFGNWOAgjRuQx
JtOP9HHjkHE4xbt/2f3mj271B3q1f3Wzf6+DvkQ2uQDUBMc66tzSf4Ao/wSQGmajpj/jKh8AvuUY
PsG5f2GB7w4tYeGzqQK0ebXJTbT4zsUOiVEAyZAPolnb7S7Y/DcJG6Zc789zspbN3j+HwBTI+tUG
8RHDLhC24UDr7kN464GIbxpdJLPFgLFVToA6tC6CubvfPH2U6hm7y68gRN/Y9GRAd2/hg/PjiqW8
9BMLkeArkJf3zgYH0iVl3Xw3moLI999X+RUn6P5GfFOegu7xKXD0aRv8kjnEBtkBAWIn1WOhsu4w
acKufAd6Y8jDrP2swesQPIphmAXm+VcQoyEpEvN/6RYd9giOXBCMtHcQll1g5Z3PQVtJl9yS9Htg
6EdaMbwCeTliyf5IPD1nmDlf2EivuMVJNi72rxdBzKIDz8/lIJ79tAHUguH3xNoFHIqf3rGG/yNJ
YyCFkgT2lerZX723yYQvsIaYYL60lwv1rpKKK4PQNAsGaDx6nH08vN9g2IGgRRvlIxiUAxjhpkAC
zSO22rC/OSVJCdW2hbCYnEcaYh0r/g/6i5fYr/kBziXujrkZqyx0f/FEcJB8OsJU65QsRiIHs/3g
HtBgqhHpiM7WLyfQuen8neojTFNzGTV5NweFv9x4+u0NOO/HM4sf4dmINMk3jO95vyCJEWqdOv6A
qOXKuSxcsGBkA5uUXJG8B5Z8xFld8u3Hs8cWTay/f+7xU6dPHYEYb2pKKDhC5mUGCT+jArzsssZ9
21C9d2l0SzYQw1B3eKYiIzKCbfiExew8xinJwMANVN2FYih9oOUCU6Jhy20geExs86zif774UN7T
7qYKLrPFps5z45/nAVrT9X76jen5dVOh3ZMXCTDWaBS7/xyozBBfW71d1uF16/szXd9/D7ouLbh6
sjtQKvGX+C+Ja+55FJ0G/yfqhitDmru0Y8VVVxnzB9qNEsxx3juaYWUUclss4IbkMvmkBGAQcShP
2rPFp6vpeAi6/+zw3xLQw8b8c+LJg8fGPEygDsGlmZrbtu5FA62Hp6q1qxZY9Ov13aLttgGADAhb
PmHu8k/vHYeShiCRibo7Ek14c21bBQiDChrcYHOD1jGuvBXhb/vgzlAoV3UyY1RSJVnhgxebAsqf
PIHSp3cDRp4X2HBnYF1urGYXR7ZnNphnsbBHqC3KAb+1NFU8xidgkL9QbR6y5wGLBSHMxfYelU2R
oh8gGEtJ7gH+AwGY6a7fs57v+Vp7R4a4jwZwY76CU49Amqo9yn+VRbvRRxp2EPxhS5uZUx34GIh5
YbwFQkZ2NgPkZENpkMUXqHuE1eLc7iFpWqAv6SFBWrJEplkfiEz1Npu7G0QuOQETnWBXIa7/xFCh
iaSMoS3whudmhm06XOYlGlcoUXnzOwJOGTS2bf8f77x3pIj9PgoVGLUyhXLF4es0aOlnRT/TpH5N
t/gysebCWFuIcFsLHfv3LWHVLABGyaVSsUCcJ65O6ipcPR8x0Ot7xNoyCv85vR4mJa4A0p8tvlD6
Sza4j0GIq7D+JQXdtSHYMWzMI+t5DgVQ6SW/PCtUxk5UsMB9cI0rMMBDeL7CVVsgQ8kovhV12JXj
bzmyxD9gjQdrIc0TmP4/tllnSEKWM5KWUMQkzqYdXLgBPHDc6DsJvafZph/gWC715u6nYK7qQBTU
tyBaxmsy3njyp9bYyAjN1YzfGzCrEEK5unlENskNnN+5Hreba10ZoQPoKMeo2xYYejj95y0/jXm2
sIeK2fDC99uQbEBqn5huHvz60Qb8aPrmNtVb5UXNOdCVVF61+r82Jg/b3kC1/9Ylf0kIa1q0wXwE
mjg9bfon/r2+PcvghXBhG2JyTASJN5DO2d00IDyReOCjbMkjYPsWtvIMyjl+Q8ZAOWK1AL6sZ+7v
WWDngwf12WSBkflQ1nBasAnaKfofC6twO1H1KZKLg7BvBqPv4WlqmIAuVh46GIL3FNQ3tTkPoFiU
sjK/TZFmp3FNy/B/HJ3HcuPIEkW/CBFwBbMlSNCLRl4bhDRSAwVvC+br3+HbTMS4bjUJVGXmPfdm
m1P2hYX267s3p1Rnw/O44Bemg/M+VkuQd+wRRJWUSLkVClaLLk+c2Kka/gYu1qk7ZIy+lJqIOSnO
hvupJsHl8+f6Sdj0SBOMGKS6jzNDbDN9hT2Du9He/Fzt2lGFvWTmMOi3SI0B3F6QAOQXS/s0zk/S
Zs+f2e0mSRCSsHdEqd9rvSZqGa3DnD5KlocXVXzsi+rsTSRZjtNmSr1b54P3OuJkpW1ozCKoYnHG
2LAavWgTd9aHXbLVTHx5iX9SCmeBH71qyAFDYYW6ci5pUa1UojMVyFbcYMHEks3Sy87FMpDVqxRQ
YZVsU+tRLg+b9AE2sUBirXmsSGPp8VpN8J+kF++dWOzsBqwnxYddVl6A+kH0vK2/LUN1LeuEC7XW
GVtoEN62zxMqRro7mRXZzpTDNY39bkOYzU9szKB75myvqq745+dYVGKBBaeu4vzaRtYroMH/03MR
xj3r17cierYyX7VuhwnHUzQ5QCe9XA5ummwaITYFj+oEH2pn/YOCYtSYPJVxsl6mZF/aDUWdsffE
ctAyoFSmMys2++wXN05Xrd+vavRhlSQXUwxrbpn9UmiB5irOTovjpVols/5fNv6o+gc+7t3PP7F5
vkaN3CjN22uVtp11jmxv7TI7k8NnFEfrAnBnHEFG+ziYIC1XWpt8EGF+cEFU54x/kRi3heuH9Uwr
M2ORvRw3pKDcagMzVWUJMNJmWnUNp49tPfXuBMriakhOXp0yoqCjHR2D8Qf7kC6oJ3bou1yEhW1+
Ub+nq1QK4BMvMXZp6bSILEI7zoq9LG0+PWtQ41vd57MyRfKVzsVPpGmfQ8NSJaO8zSjyzaAfRYkc
MOqs3XMPhW4ffarIJDIOxjivup6A4bbcTZjHZ90/pDJZ2wwXgGN3pXgdhurSYfLpEJu01N40XEjC
n9cJnM5Sasei9c86VK2FGS+Ks51o6I0ACkq2UpvRuGIDPRqd+RwpSZo0+32tNnDK6D2C31vG7KKG
x4uunSbG9bRsd5113IOZpatMEW4sPCw20XZwkOR4RRPqVUmEEG9eVmAsahQTpJnrrLfTgOUKsJfK
2OEaPsPb7OniD37dXPsETVDZ7wWRwytrtAM7Nv7Nsg9ci7tS5uFs1MHcAMxnzsomG7MsXgcgKB69
FwodismSUeUvW7deczVRnZWB0vDtGclqGvy1NbibdDY4Kh7NxAMpNz/LKsdAhNRkP8DaKtTM4VM5
E6173KI0zHy9FHO+T8a0Nq7A/zwalvlUFECoMs3D3Jr+6HDDrECyTFDNR/eiI6Hbsg2YsgZZVK9U
7eE9uzXjcIxGioLR2LhRzHOdH22qfzPJ/jVLtZ9mAlXItc2Y8xfeTKnhruucoqDubjiuYAd/YEXP
hTut9dEJ2mnctXZ58PPuTqzIOZ1bpljlIenTHfssaT1xehV18mY6Nj4N0LqUAzhKt0TKXO1hCOpe
D/K2Xuelh0+RSMVW2wqMsD2J5cvifepkL7HBidMZc1KTB2OlQRBXKxOQKzGJ847Mr8geDmzHwghG
MnSW7GIdvrhqNx1L2FfMxF0z2z/IXXtMAoW3E5tK4Nj1TePGH5jkszGRmf68dpzhTeXzLo/Sw1jH
l8mMXurO52rOeNb1oIvnYyGfLWTLIqcgkX4oRPky6PrOsrS1Gpt1Hc/Xqh23jibWrMobW3WVkrZb
Ho3lfUDrlx1UK0eDJf3TOOf70s2DouPGGP89/ImJLs4sEfs0Eg/doTuwO2zvReIyDK+p323d/I3q
lf1RC6gsS38zRntMBj0mi9lCHr8FEUGIdOLhZ0mZKA16aNT/mTzVsk7WINMYjRcmXnXotzgaZBsq
PT1m4l736TPYx3oe8WllKbMNht+VSDFt8PbiXzqmmXvuDE4mzewvvd5sqaHQJhZSCWJzZ1PltX2/
Z2cYhkoeb82od+yRhzazEMAZRqCa/jXGXIb4XK+djLbpwvjTQdarF5jkyH/Yocwq7DTnefCXTeJ7
/ROAO/M1VJpLoYrkteFIQEyBkrO9Bq2qc8OmMKC90bV2kl8oiB8uvG5iFENM5oLdqd5os4yZQWjp
Rs/EYYyGk1w6oBcPTRkIvd0D/SosmFwHXroo6Hiv2AiLjYbKjPUds6Yk9AzrHSPx21JiqKIosQOP
biKYWwZUjGbf2fArV40BOhq3QwXtsbzUbpXtOpvaPhOLdgGA/2DMa/0hUnP5ZvyEfhH/xn21qSLr
pSuay+Tkv70V/ZNFtkGNWI+OyY+E2aZwzA0xVsQpjgKlQh1c91tklbHOrHxXFgP/3L53HX4+Rs4c
QVvCa5fQ8sej2cTffeR8xotlBaUP4d/HL4sa16KB3DLYUCPjbT8Rk5BVNy8qXxsOzUFw8dX9niMi
JIaM+4LfIa8vtqOICINaN9W2ceS+fOz1WW7TkjyzT3nVEjTJNrwjbHSQau7WQ/YRbidWCX7xFW7Y
M0rLytK0a1GPXGm0Bao+R7G6+mxjWLWMqTlJ1n0kbr03BHY5baKoxZ3lYXHiMND81aJIS4c6vw30
o8y01tA9hwYK1xJtoOCW2NqYN9D4yeOjuGRKPBGtohAs81ucZc9EloSej0WtbE7mkG7nsTuMi/9O
CtpuasvfyW8u3jCw7m7ejG21dSPBG83lN3o4kNHvk954M6IEC08y4UbK/gqeOTvVPxApME879yXm
Cea/WMe0DPBv3MeVgWxRBtBfpCBWa5+I4bLLgzJtZMDBfcPJwVQD6i020afmZoeWvC89fBFFifVv
2UTF/O1N5Us3jO/KIT/Y8kJ9cg9QL3tzSb89DcI2YkXOUPMqNMDHBbD3Asyt191O5NGpHlHwxeTJ
TT0z3JHFb2sM5L7HEYF3XRs2EfqbpmtvzNnvy8L1XxSsbhqWGUCJWqA6R+yr4mLWVqZEOnb35NSA
xfafU/zlVq+JSyNI7uiW8ebWnKsAnXLNuoL3GsHAqeTasaqfXqImWM3Bw2ONdeBTTBbmHRmY7GbS
pXscmgLiTnuTauRZep9duZuKq6X3O6OmCNDz/6pZmKylT1ZWpu6L4dwfX38yi1DG4vR4NXrEtpgL
iy0Sm7TNj8JDO5Gd+88ajB+/J4XGSZ5EKwJWuQ0GnWOGj8sogf+mq/K8KRj6s2Ak0vbaduDrdqd2
jyc4TC37J/JJHurNgyVHuHUfQCPfkmp4sJKUN+uth9gnmQY7Axp+gvscg/ZDb+yrsGy03SI7KuF2
ZS5zGDNTFAyUcrVPPEaPicacjY3Lafwks1cb2UNH51RWtumj324k7Sij2xmfRweF4uF/SZjVm08z
nW1bUbFrW6DdMMU1XVL/qboLSHEJ6vyfHI1Vq/cnj59rUf6lhGgqwDpXRla3m2LR3tvGuHJCfyw0
k1VRXr1aw3ynv1TTcsuF9/MwVXt+f690nLB9+Txyg4F6hpNLq08y22/SU1UAfpWecY7xptlj2W7a
QucCZ07h6/KUulz6jR8aerkfinrf63/YaNZ2zogk3+F+Dww17FhDQ/l59W3MVkbkutCG0WkE5sx9
7OXa8NRN5dOgqX0qcEMWTXbS9Jo3RB5YGFOskiKil33txuiYqOU3HxySk7MuDUSlSmZ8HjGnzRSF
/Zij0OgNqzldZ2E6h4Mlj/3iohvsw3TLqKOaqznY035aF0W0obakZrRItG3n7RCVb66Mn3VZvcIz
XdqienXYnyZTMD9fvwxCO8RcywhE3+10SRcedky/ol8Cg3lAV0EKECDDdLirzwhs56EofvPGpLGe
AteYsGGkVbku3OVTCblPc7ZddDl1XFqaxouZ6i9MLO/6MjABgtR5it16nxRkx459IQKYg3KT9IO5
EyS3NZZSR+jJ3biUy2sOxK2r6p7rw59WtVMgl/a/USYq9FPzbhSRueoE7yF77igRnHJH5gKHvaz+
G7p8K/ThNFUWhF6m32ex9Cu/0aJgsOb/8kqHeyj+FY+9ofqCDbNOesY0zsGq5N5KO+xq8lckWbyO
YbZXSf/w+DVdHBrGfGQ/6MFlXNrm7hey1xKSr8M6Qm2T10m5dYzuBgsBXzpH+rZ2GDaDNa+9cQba
MZLvUvkYELH0Ft4O4v1k9d1akbGWFdqmE86Fxus+1smrZhSkAHXemQSH74ZFuFgP50qsJzAorpvi
9GDkO0Pe687aKNGcNDc5F17PcDb71ZoUggF9NrMPKHifOsEZ0dKdRw9uQtd/sC0EY6agl99NGuoW
YgdnIJ3yHBJeH6gZFurRNkao0MmxsrhYknzd6H8JsMKqTj6wsG9QcbaG3yDbybWfVk+ISyeWnsCr
PU0GMAtffWD1ftgNywqIjpeeDr1zxZ23YVvPxjYCqoLY4bKpoP0lQQRTw1ODvde143Aw7M80Li6j
bdwGXoWCycosvsfGYGnXXojAWpwgKfJnmRhQOizJPol+67ZMwemTNQpksenTl1EL5QSzFoEcjHRb
bXucxBmdJcOY7yT/YuqLeLwlMrmaCz6bsn3xlXdT0/IURdiCEqoqeWAnK7JVyR0gbaIu6GBiNRC9
wAWL6O+oaOMM1zh+0j25rev3PP1Q4qMs/9V22tJ9Gis6gDWIO2WRmJ/MKMH4TjccL/u8KnhUa06+
cofCw9nLfCn71+MhsxZt03rDuU/VTlYkr/TgMyvRwlVkIzkPWXdYxKtZRGcvfk7FgS5VdLeSuRRj
cpMUosDpzvrM8INgRAhLfOkBFClFXnaMMfLJ+m9yHt8Zj+6UHMDQV4M5gLV+5xSMEWT3eHaFv51o
b3H0sDxhWrees+mmcwaqwo4Paqzc5Xhwroglno4BfLJCmM+R/VsFW2vT6ifCoUJubYA6Z/ZoCeVK
JN41a53DPL75RKoIww5tRke1+MnddgfEgruRItcfz35Ep/cqZfOkee0nDdZp6q0PkO2dnbEnZXbj
a2vPX1IDDlQ3gwiJ+CNjd7SBI6rPXic9DfNqfupidfYzyg56Ebu0tmPyp6oPAkhR9d4ck+gTml9b
S9dCd5imPevWRRAlZqgbgS1N+QyJz7JRGCra7ycXxGKxs7smhi2UxU7jvdXogZou2ycGXL60jmg7
5yqS2A7soGZgKZr4gpWDrIWaV7UI3bnadoD8NqkXklEkuVH3eHBeVEnKhLLHJzWOCSUieCzkuQkz
R07LpV8qjWC//BzP2raKbr4pL2lqBN6Ymlt8XrdGWP+0uP9IYeRaBOHYM4OmMX5UU4ewcbS9WFil
IZl16BslK74Kq/9LGxufbWrvYFpbgrHKH00jjy76zyXf2La0j6pxCFqZp0226AdWVL0oLF9aNJMd
2h4s6DHJxTm2wBxuixMt9y6zSl8Mbbp4ihSi0qr3cpI/pYzZW/hRdviKl9YIU5aK8wwvoVxS78VQ
Ch3LVJ+zH4dREnmnyLbUIcqE2uhpW4SF27zjOnbJbHCWrRDjKzm6Xyrr7yluRwLmsCapucflIbJf
aVhrPoFtp3GT5dnyTYO3Mw13p9p+xy+yqwodr6oXFhj1q6V6cXDTMYhjlIN2MYPssmR5CDKk4qGP
buwRI+o/T/+NsVkdcAwluwW9dQQ6r3FHsLz7rnmS9Xg+7N1qMv3oOibZb2WyGgATCug/9acdafQF
fX9uMpoi35VbRnGrmC94sccu7F2t+TfXk8QCZoPrWbF+txn76NUDxGEi0CAHj+rdyBumy7a3wbS0
MSPry8DfyAU9bnpdf8JVg62iSy9mynfD46xl6XmKvScCLXZeUYO9R9S+5l2UAzHc5n4um22UyQMq
Oc9Lun5Y8CN+rexBq5dkE+nPlWW+pJP5tCTDWUpxyOpkj1n3qTH9oLezL4fSmSVrGkiJ3I8DAG7e
Ynqei0sEMYYRGu+J/hnr2Xf58F2IKF1Zy0i6HUlOsDybsf9lR1EwjfvZNpl0nlogBreMER/c18KU
R9GZePzUzpwfqAmYBb5ayfGLUeQW5dmt68qXHIteRgJF6kDK6UVQufVaNtoJ8/qTMgA7m/hFzoKa
3XjpuZCixnlCiz8w6v8HtwaoUW4X1gSyWO+oQdrLniwRiq1B+0+jbq615gIQfWEnOeee4Gy28m2a
G+HInirMd+lvrYZkx9sH0sxzILtfYkDmIGOFGTZR1sDMPbnCEhRmYOLd9cBR6XqyEhqP/pLxm0V+
d6iEfHZIddCsmlff01GiqCHbZquNfwXiQm1M4bx0YZEdeyo8kaU0ZvE5bspz5xB1NLdblyo+yYrn
EZlAFg97LrPrmjD0uR12vbD2LLtko5wF+crF5FL/zzUiWjejTg+cLGc7zr8mq91oMQME+kQ971eN
Q78/vw12FrguluilDKJcrNs2Dn3rmHnNe8SPk+CwI1dA2xSG2BCjsB6MeVslCVoCFAKSZ+2Ic5Pe
nU6DNDAoSKz1JHcz+ktXRGhC1rLV7AInbbadfJ1exj1XSnt5SMKCcCQItHUjw1iljz8pWTTflfZA
6wWMc3UrJu1jAvrhtMLxmDAC5M1mTkEjcIUs/6r8z+EhpU/IsswPHujxuk3/SdvZaOlf4XZ7rxkf
TocQpxUYSLVqWgHHzA6+bIYbMDH3Ivimf12PshMlNhr6Z2N0/y1K/20fsWvvwkPgStHAF6ytznDP
JcN4TRgtF2ATpthP48do1ffejNH+bgaW7XbJoU/fk+Zzaqu93d1zLXlv+ugrgQ/WeQdzaJc5MkP6
tR05AafI4ojF5XCnIQr0h/sQiSRb1f0vS47e4yq5T11GUs0uT9yT0xR/btV+zCiATCHf6sT6fwMI
Bg9ONXE0vU22EWaP5DZcurFImNPY+B796rzY7WEmEyHvJnT2fD3zTiyPGZC4Uu6vYqhRH9/QwNre
6hEiAbaeYLsZOdpKOCwxz1fyhYOUcKGYS00vyCqZ6kCh4RQMUURTHx/fudkzySm1p5rhrdnZxziq
PxI93pMec7Knh8+KHQVNXgRFUuwq61Xv8fqP5cmXFXJa+lLH7C326NdJEVkRh/VuLALEU3vBCHTp
bHuXMsqScr6aAPoGkYkojzGz9fQ8Ru5HrSMnUNToBUoWijnJFiS3vJq1vbVKfMi9u1lEIVcaH4b5
0BHLiTLHHbeK4MM+pukDQsrgMk0tToOeyWdH46Zm7at6BOBbYuJDw37YlPUfHqONmbQngnc2uSix
Pab8ocRON66xaUociafcNf75DJGsHL0+Nk4kdkDzQ82M8BejOxPCJT5JP/qmU9yMY/9FuC/0ZHSO
JScaHue3xvW+imjcE0bFiP3a5lgE5/8iHqK6ucgUo/zondqHRWieTpnhvcETisBmS4hsmlvXX52m
ufZmvCkYOhsZDqxMkTUko+E/jdmJr5Fm4/swqyhC9ZLdTfWqy/44DDDvlbpExngYc+1MHviJKGJs
8H7g+9quEt1zVxjPiQQM13BYI4QaOqir7l9F/Y1BzFhlI5pzS5JJQPY/sxTNujFeVWGKfYkPkKCZ
NsOuQj7ct8smC4Qw5XsEoejRqYRZO+XCdi9STG64eN174ekhnzozNiO9lNV7r2AD4/kmW27PRdcP
Dxquba99bGv88SaftAQEXWKzANBk9u7X3oooO0IGpzshMCfUgz2j7Gk1ztTnODUOrdfdWt379DOS
G3DDk0MzRl9a2f/CJG8Xa7gm8/ShYnXq4/iknO4/ZsFqJW3trRlT2MMqNBb/MgDqduRFTROdaE3H
lEzyYugJxYH6r9R5GrxsqTZDR1lLOrEHipJu4l47ww+TSzh8ob6DYvKm4WHDgPsw+lQfeEYfEAr2
Plc9TPd0zFlTEu/I3ENf0LIqJgbp1pdol0kC7BahY4zuUzT7SH9e8i378qI7CTF2krzJQq+eLPi7
zPDfl3h+trJpT0QydtJonVjJPbPuuFy2PaWug/XUnLuLiMGpF3xgjncwa3VHmH+Vdv2gfJsQnvgN
UIJB+qWh2Ca8YMOTyxCJE4VcmK2dWeiFw1+EPqGNUMbtN/zmTsbZlVnmzsmHI7saA9V1xB/Qs2qG
fShA6Aw0HzJFxpvVALbJ5SE2OcbewTU+jYio9jRdJpcRqT71b35X/mRxtnZaIqby744GtYHUnEbf
WCXOcIOJuTHdOrZdElaldx3L/NZaEJm2nYUCpxGkYnP1e+Ogo9w2ePU8pis+/6znPHfiNmAAt851
UnCqdDjWc3adQfkKA2XaY1gJGXgtXOkywlxWtgBgXIoAdJyQJJ7R2Yq2ymmh3zp73BeMmuVgHKRA
XrfzF93O4eAkxy7sXUM1zpDOhegfxpoIk2Gnu//lnrHTBzLE5pbAuejISIQftHhTIn4ycibfvant
2AiwzayCaDH/ORGkzmCWvtiuPHKy7LB3vzlu9pd4yzYesLYV8qK6/0q4yMfkzYRmx/IaasraUtDs
3AEBjBmJzl8e1rxEmSiRs/2PoJ8Xv6hxGFBnKeG/TTH/kYuhw0SXi5bqw4lwWvqF2luWtY/j4eCn
k9iMqn2rpo55p3rKIzjobtqCe+0hYy/p3O88uzv5WfFp5RSsBOXMq15RLObVT2YO93GAfexzNKW4
H99aU5wRfgsqdAvn2nRGmdvlunGrI/dqdvF9eXCcNDqy0456a59rrWJMSOoLOIgbMZ+pbPwU+QAy
O3hvfG9wRMKgLuiRJxYYBLvRuw1VDhOageGp56w41r/gSuGQHagyP/GIamgpS4euNimBaZKgc8ox
3aeaH+f8mMR0+Eyu7xTfH+0ym7tRKmOiikmpNVMmrFiQ468ZzWHfqLbdYEy5qYJPfRoECn3ege8m
zGswwheouUy7N7btL3/F6LLiIu6in06H3gw7GpQgsQx9rThl2eeCd1F1jD+Wj6lJdqVTPHFtks+S
1Uef6JmHh0PZA5D7PGy6aGG2taR7mr11C1iLA1Yx8ynP+ABCt6KrrM3mtZoYnLssEVspVl6Q0YVn
Xw7Of6j1IcYtNBD1VRuAtd1ovsODf8vOD+2F5EM28h2sJd53FsqIr1s/LWwUyz3frFy+tEkErMOy
Dk8OPEsMJgR1zyDbAzO97j5Pubu1W4rRJm7e08R+mogX2DlRu7P0IX4iBFOuNS07pBpKrMrNM43L
2eqx8yeihe59wG+kKd7iQRI2SXMK7hamQ8aUa2wNLH711s8heSL/NreE4zVaCZ2T4E8yDHfNW/Ou
T196z3fQt98Pq1zRcRBWDK37vr5avGurFvkmrqCmXbf7LWtMY+XSvKAyvRFJmK8J7HtJuuUHFQfj
t2qfccdto6ryUIm0jesTVZDIUzdWLmrRbHIDjp+Yp7RwqVjhbGRMfea0wBpWJ7jZTU5JX3szsvy1
VoweVljDDMxD/EYOzSpLfDEcM8d/1ByKZKf5Tp7/Xh/sPRwXjpA0CouCYVBsY/SoiHkKNWF+GL0p
juYCZmtNtD8LZt8V+QOEmXVjuxl5ELDSIDeKMXpxap572I2PEpcoWInpECIb20FF9iLyEolTzt8g
1IfnCWwt9Io8zx5i1TLEm96P8XZ8V/T3jvNa2f4Qjhk3raFF7dYpG7xwZMOUHl26qtxNM7vjwSRc
LhxLbhpYWvzlug0ExODRNfnkSvFJVb2LVfzh5uq1qLRLMcVI7ZR0mrGZFxl64GctUzFpqtCs0ntp
JTcxEEONt2zVJf8VY3UhsxrOJH2PSD/AWPNFTMPBcrHIm4Axpfbu9pATFgtOHfNDarzx/bJus/JA
DAW6AUccA5pkfiFEg0QXYjKciL7crXBMmGWY8XZ4ud2tCLU8tb2fBrMRrfXev8eWODvt/4epWCGK
jyh/a6YWpwBpX2MLyFh9eq56E3R7dWztdTLvqCCIA2KS79bXEeBI96xztOhPPLe8xAlyCocQKft7
1s+eqiZim7O6D4m6x9Gyaa34mYgPEnfbYKC3tyL6GnP+19hMKfqs83acEG/xqL7ZXPzGGr8LS5LI
nK22jSYC9YBh3GFPTEBgABV3I5VATBHMmL1OqnXBNDkTKydefmxKaZ0QrUHrnxvMrbXDbG3Mty6y
RDrL47REz5omng1SncdxwF0x7U1U/o7BaMfR55PiObbuWV8WQrOGDdmfa20hHKJ79gfn1aHLXcZk
W+sDPUL3nGX9McfPiNhIbZ2O/o1Rk03uD/IoDOre04mQ1OoHMv9JLDiCf9JdJ1UcRPFoT1E82E19
0KP84jhQ1sSfonfDRiiKq4p5V3nsMcxmMbK2Ma7T+tfMf4yHAbrYdAMhuh6qb8PwDybez+9UsOlq
GTxj5XCpLFTy+lCdBvOfz9tgu+baqTWSNJBZdGI5I5vlMuXaHqZNL5udLZZT6Vl3P0k20oWLJJZs
kBMHWfquucOX1ZgPmJfsL79BdJ8AvruTGQ18EBU1AEnf5OEXDXQrGRUH1y4IJtZmPsDiwxTVwakm
pMRuh2F1nSn56RbZdhQMhpW2TyW+GFg5JFSGunrkXZMFhrYS5YeeG89GMhB0ih5ToRmve0VBZWBk
nWS1aW04fZe0YA1UJNXOYDfbB5ZUzv0xdY9xY90d+sQaj83M2HkcGYag3LlLF8SZt+ob3g0pb/6C
VRMoz3JxAjFyIB07JDR048b53nGhayk18vTRrHb91oj9reNle8pFEl7c5SXJeXCcDAbwQXAVhkuh
R/4OMA+cXaCYaptUvoJ5fqoRMGtXZx/D3dglJ8tveScJCHfS4hMHLqVXq3YwNQS0y23sQWST1oqf
/Csu5M6bjVCbnKd6UuHDA8WStFOWjx8YAtcGSdyOyfrEKe82sqY5sovbQEhGXXvvZfVPiNcqdnkm
ffz0nrjouf7iWPUbpql+NVn9S0IrV2mkKSoMlj0qaKGeyXJaT7oRwLTesS5vMg6ifok/2sfF7fD2
dJI8V9hoEtO3GVDywnoO7yfX+7Au34j+Cn3/Pa9akBdylkzKeGjXeZixqmmbmgxjV8/AYIwb9VnI
0HLbm6+jNm8Zzgbt+OahTPgdoQz1KVuYrbi0uxYuHB+4PtNXUTIANujbtmh3nfoqGH+WmPGUBRfM
uYW1ZYe0znrm+N/sJUwyytACqsIL++Fq0b0h2LVxnb0ea+uq+Ot5hjPYPlzX+8cCX3NirARhyyK6
rdfOF60gfbtUv7S8P61nHMfZhAE3p3/Kn58cjrbZh6fRdTOUjFmzGsbXgJkzGRwUeLPz6Wfw6l/b
9q4EvyFN1D5Pm1qnTRXG5vKSJcW2y/ugf+wfyVFm8Tp60tgWdYMmQiviF6gh7dbsCJpqk/1DE8gy
bWcZxA45BHHF865rpmdHM25zlu5Itn4au+Jp1LRDP4jziGFNSLldRn/t8XZ7JgmYfOLJzCRF745e
RFQT9xnNMtLEuDFtunbyMTEXbgbJs5VOn3bs0WHYTNJf/WQJxZCGdetshDeQDmLiLBuCZPH2sWbz
8H/mOYFg/C2B8PtKGseIQXNbxru5W07QXQeMJ0d8u+eK9tWcimd+ZYa53nqmV57h7gvANIczh+Cz
c5TFL2Wn7/q6g+zoYK5gRp4xLt6MqsC06waL7W6qkZVPeLZClepHp/cvi+thEozCTlkfg0GkqNuG
FTPVpK4PJhoC8sho/Q2VCJ04DSdnn5v1mZOceA6iB32B4QvDXDFdU5FsgXUOrH/8jZJuA5ZIeDQh
M4pnsWzLsF+KTZ07J3zhx6Zsn5Z6/I+QkFtKbHPttMcEaLl8YJ6xdZ1wwXsRKqRAHzAnrMnpxq6y
sDXinVsaQYxI5C/eUQiPCpHlbumfbgzHRWVbZYmgY4gR9cmZ3+5oJfOl97O3hK6gxZsgcDSLwS+u
Sy3EEwXZvKaYsBEnGf30nrPVO3RLQvS/5o7/y0XIlPH4x8gt8DqiIxnKJBXT8WL5LLXhp1eUt6Ti
kehx6vSO1IIa/UxFH4v2P9LOa0d6JNvOrzKYaxFikEF3oKOL9K4qs7y5Icr99N7z6fWxBeFUZxcq
IelmBpgedFSSwTB7r/UtZUls5X2sK7vWHZYuIosoGh41TnW9AfKEuu46E264lThRzMQj1lWHplTl
iAwxC82cvLt3E31pDpip7CjRZy1t3xi6jWvhQ/YbY0GbjaMDWcEjqQXBqybHpZObGHbU63Zyb0vV
X7W6u+o42aVeuE5T+j/cThpZXavgrS1fbuJRPRlRO9EIt5aI0DvctDpbJ7rwtG6fLXqLY5Wu4yS8
seP6FFSv6hjBlkqJM9DbP1GSMcuz615nchUUZwiF+Apd75n76YGqB6ojXbxpdf0OjP1DCO1Br/A+
oNCBV8arntVY7mcR53LpszSHBgkUyTSTinmejHe2Irnt9Ksw7tdMkrVnDSewFQuPnw8JyX3NeB9N
m0Aa9bUnyxn2hnDezZHStJqNt1apHdj/6HMj1iVEa2EX75WHH1+JVxHk4RGmRR3rL4hgn4XTzDPF
5Ow74iMv10qBmxmxQuyE96SPwshI9U0S5Iuhro+NDF/KwlyEBuh8NeqWMAOuO6nfGrgMssRbVJyE
Qi350+aGzceG0CXS/J2uRc8SObCMkjWq+y3egDV8LFye40ZTrPdIdWYeChYKuOAYCZtwLD2Cy+jv
PRrf+eg8V/FwF2fZk48PsAfyTVEeY0SKoEw/pOwmnA5OZmQvJ6kfDOf1oPvLuvtooBPag/MQx/Fr
ItPNCNzFapV5x6U7VPKVoPoLZHVnuBVCRrwYiATk+KEmr1H1FsJipGUHoTvhJgmXtrltOKdRglj6
5QB6eHKPxtRbb7mPLgyZ79qepRMKJWeUXdRlHzhN9zGqJ42rna1ba3gzC92X6yzQ1tgutn6hbwHU
cOfBPIQ0oa2KedMF20ZYrEYMVaHeBR3Zlu4BLvpx6JOVUnYHy9KwFTYknyRT4wQGyAqBxmbIOKeD
G4VqsRyF2BoRZGpyfsFvZW9OyHpup+5MteuXIaS04rPr1WChR/q0oOT6oNvEOGLtSkMOZZ04qR5i
t14CTt61CUU6emw152FR0+NxrEXv0Hip1KlDnqzqKJncQdc1NgIF6AS/gtmtAXcw2oOOkrKyp0OC
ewUH7tWsdfhJ5B04L4jGH0afWnNEEQ+Xfzre93lCQR0uuWd+xHCaAGDvlX64BRaGugmJPaYiT6Wt
O2DKFwALWwshmGq2TFVQgoWJidn9qCXk3jjZSz1chbW+UpAUisI95kV1rdThQ54pe7f3l5kePivg
EGM+Ay58k4myWYV28kAri4NMPrOhug2jXIb98BRIDXRFNO/0AsV8fETWsjAFLjZtwHU6BGtp6Dtv
IrqBpuZYaiPqyVZmLheFcbKtjx6Qs+eoqxY7aRJQJsVuFgTpIaQyZUHR4dwJ2vuQlw98aMg6v9qi
xQCCJglwgvRoxBWPOpC/SWFJHc/GhjqMOSIKdM6Wv+rKHlM04DWNHJCIxgcMyU2LYMYI4tPYqwgB
kzk6DX/Gu4/nmv5GExc3BntkhuKwRaiW5CbtFjTuIaczWoNdsQ07wGKWtnYc1GRTyIdCtSk0HtTk
CvEADjftg4r2PPLjTWWGRwUZaJ3PCv+VgwXwxfqaKF/mQ79WSVvJYJO1ONkqAmYwEpJowpWJruSe
QoF9H8Ux8vNBeSZE+uAAPECJcTUABm1cF3WrweBUSW5YOh5Vs0Qk63yGur5K0xrCioDLLZz9wOWE
Q+PGbouHOHI2pjquh7zbA8NNZkMcQxYxeBo2K1BjTp1Eim0txCaNvOpYsbb0oFgnewRf+bjvcoQX
QHOyhSqzO5mwKiG3OAZRus35PqOE3neov3NT32ixvyUIbAWZE2kcEiCB28gudgoBsaCDza1OKgrg
MXyR4yEZKSuM+cZxlYVWGU/gEAnA1NIrl91YwciDvuxGKUiAUV+6DuSc3qyqCl10gNvdZU6MyabO
gnXXwpaiO2VQE/BL+q8IkcaRxAQmgGFzIXFiIBweYTjjiwIa2cjrI6kYwA0TmvXW0jReG9Xbdb12
dOJmMSXXCB3Sqa/NaSGhvYj3eMvWldGupJGtdfUjtc1d55dLESunXO+uTNOeDa28aRznQCuPMKJ0
PYQWxgW+bW+lq+O2TqFZ4lMYNHdhmWbFKnJDcsMyE8FJKMPKwurvDxS+CpNKR8JaoWMLN7n/CLgr
9IMP2Dpo7LYD3ZF6UZR7qlULIxiWNbcK32c5xgaiu8Mt2tp9qLP1ZXO1Cq9dD69zFIFl6YjxQEZk
GJIAo6Cfj4Nx7WvpjV9Me2y2ss34ClXyKQSq7oF3GtLkmIXjNuVoEnkvXY2gXCvnGsEyAD9nKj79
TkbwbQCkpYuqPJSJuzL6u9oA0KK0dJD5wON0y6SGOJveczVaiYir1SEsSJco3A0yzKWa7iqvv8vi
ca9gVxwayoom3FiEGSpakKoYHxEobcuAkkorTj1oqnpyHTfdlc7lOnR3JhXzEV9a1Y0b2vi3XQ2Z
aGiPCTcpnDTHRtvWoQkh6bWm0940IHI7KvRB8dlwlq5ywQy0Dw7pEPSeuY106xzdsECalmHz7DJY
JLSjXD3ZuHLcAydZ0INaasiQQ/MpFT5VRWZ5724bH7VcOR3hOGHIK1+Nlwl3CbdomW9fQX1tWRSP
5T7GsVbnew/fQcApOuKyJnTyS5iOMTjOSfJdr2skVBowyNF7iVkrbEBY3hAvh16ujaZ7VVFptWyY
BXL9P2lLoURgeEj6jZbeKsVtnV47njOPU/3KG70NOdQrA9tVXiDubfrdXxFGI9OpuTFA7ubyDwAT
yrzRG0DFneYX7z5F6DLRIASwNOD5qfChELd68OAjeVR3cOAuRAV0no1oAvLrXcTtU9+Afue9Ua8o
Y3XVZepnoRavcWdiLaP0SyWzXeWRdqQICk7DUz7VMAYiDYpGyJBLdPsI4BNs6yiIoAny26DqXpkp
FHz12l32erPUmhLyUvXkOdqHZg77yoyu6V490v+zEeVXVLJHNqOYCwTerFxa6wrLqbTiBcYrnnE5
AV8QBSYCNy8L0Wja6zjGl2X10R0W/ye91L5oHbHf5LQ06DdvDd98oKj/VA+hw02zWSgFUvaWaI2R
ChFiSzSopQ8YNIjM28Kipa8LbqnyBpnCMnWvPRBcucPlp+EmPMJRH+jsB0eLbwVE3D4oCEhAWrxW
ZfAnw2mq68XLQB+T+ZXfY1iA2yJ7nocbpbgnUfyodUXfthzJBeQ8pxcuDJ4BAxXrz0vkjPAXyLCi
qsI6Cm8SAyDUE9OqnnixV27iv7SkutGA6oCLG0q8zsbRf3EarrQtUZWbFrTvEoS1C2yLiltukUyZ
FZ1xoEibPJPtgSq2xVedZK29C9ushrXG/hJmo0Wlw32uXHIBRFo9+goqOC6bBCvg24TgnciNF4T1
jqQleJYcl4+xVSk5tSpruCI2Yfr+Rdog/GlUfQPVd1/V5FNkePlTaraRQYWZbAKosbu24w7TJuFD
aGJbDMM3vQa4qzfOQU6raJ5T8Sj5fGj9PPtBjTuQux3tZGrEo8oE0cieG6fotsgK1AWAlk89hRTb
JfJO96NsJT1gd4PeoX/vS7rMtdtdC6H2m6EkmC0L7eguGzkYmqaKwM5UFn3SI39AOOMYI+Ic2/Bu
OgLgNyA2ZkXNtqG3L24CWiLRpwYNbcXGb4j7KJ0pSNi7dfjQ6iDFdEGxF/mML3HbgxrvICwmwt3b
IE89JdkFOVTYlIpJkW1knUNYJdoGT1+k2jcUhNGkachy0J2iQ8O3r5CNV2gFl3ojcRdZyvIpExA5
rlls8QgyyxUOzzQ+U26aVgDsEiOs1aKlla57E0MdU4fgChrJigTuRWNW9HeLHUWAj2BMOBj6xQo3
YbXopcLRQeOs2Dao7+yeYBE/c0eU/8aWh93MpK9eJclUYc0dJMH5B6K4vfATnd6Ym2z8rrkLAoqQ
sakgHExuSUA8+ZRhAp8+vtkSQkTTqzZuW1W/i8kpRivSPgxZR/c/PQ2afaUWyVWY56e2CnCK17As
6n7dllx1veDO0NoDwHM8gYjge/2YqMmDADmTYxdDVYxRYuipbWeeuFYppBWWnFsjFmmMXY0lr7Sh
YF9UJmtHUlOax84JG4oN2jWfjYIDEfcnrYA6nBC7YEGASKXzJRSY445uwBkUUbhkvpubngSXBSjd
Hs0LmlWn5CCF63lGTmVEbF9rrbWgdx5LgbxxBKX2WcgYMXRnG8NGN4W4SZN4xdLuLN1O/2Q9hYkD
2YOGzI0Rldduw822zaiq4xenKet6c6MMcOq3nUlWHyJsPVwnrp2gAYMrlMSUezyh8rvgU6t1CqrU
Y8PW19UQ79U4X44O+qgU7d8G+yGsw6H3DkZGawSd1NqqK2uRtATqNP7eipobmMwodsjzsKjr6Dai
ZxWnJKQwmxaQy/sz46Uh03svq6g6QSiHsBKD0CpV6ngoZXgLhnGvA3uuSsVYU3QMFog06f5xRZnl
Q/ueIBMD5GPBEKqeLMg6eGkzTDI5clVnEic2OTfq/l0dkxt9bMgNq1x1VhreTqsdE+ePvrAMgCBB
1K47nHsVsM88Ka9qzz7V5I5UjkLP0eJEoVD9KVXlrtHkuyW8lyJScIshcNR0nQYiWojCW9lxgTAv
ffQicZ1UCtwmyqOJeCvV+ktWQLu0yWSDnPuGCjVWmuE6LNJFKOtVlaAurNM96LENlC10Q2p5RTlo
DjoI73ymPVNt26gdD8b2011N2HcI9X/VexE9Iq3CyRQ0Nw6f/KKmF7FU3EBu2hxQhq3Ll9HBF0vd
CmpuqEK2wFEaM0d2RCug7NFBc2G07bbocJtdTFgcamOp7YE2DIjSRGM80im1ORmOr8F0nxy1BPRu
XNq0CrIdcpcrEoz2FTFIXZyuQzvFO8H5KSVEFbIyZSGINO9D6XPrjtnOlWy4aVUyeonxAAo3rJpJ
ZBg619CfA458yYl+Lo573GKl3R40u2wXZkfIasapjwfmzcsivmsLFVGUPf1LW8RLXWFOX6JWHZUJ
se3lwWejwDg0kYC1oz2lmDwOZv1eUEuZdxbqOdrBjVN/hpE+L6vKXElZH+KBtgW36ae4TZHCI//0
zXSLhHSLctbegMilUerrB4tlsW86rC2T3FEtsdBYslo5Q3UvNCCqbJwPqWm9RU53slPno1WtO7hF
K0vNDrU9ZbTW7xE5nrBscG0aLQJZCvOzNmDOZDhCcy75DbjGGcyH+143HwiLuhLVn0DDpeEb7Z1W
QzhIgasg5epxeVQbh8A1xwckqXTxFi91R0AnRmzNfFZy/77F30moNCJGy/IR2icIsQCR6CSLVpSn
GsTHFRfCrgfrZe5ino1jBmvcJuu+ltTK2uu6JBwgNo3p8xyezWy4Ep1N3GhLoWAMiMqRy1ySFIlv
cDbCe5A6MSqehYnJjLKnyBQKrUtE83SXVhwCToiNV+YA1k4kWyq26zg1WdSVm7oVdCdwQoZ025J6
24Qk0HXcxNpi2HlFLpCREXtqqrCVZWvS7LaIyMu85tO2+s/CoYpqVFvK1Bj8e1ToekMXMgsMMn+A
4tKQgCRDEzbkRD1rpPKVBzQHCGgYZyP1J7gJ1l6FML1AwAnMKgelyVOYk+GGPa9ruqViAlYmWGrb
NAC/mrSalVmJ9sF79rir6WMAtjtLicl1snfZ+Ne2boIsNWi9cdMk4cwsO6rBoVi6wszXLNA1mQDo
E5AvThyVcdSWok/qJ4WI4zcOqd1+JEtUumDm8X2a6b3L+//K9Mq4JaYu3COWbCkVWGzlWMaaXe23
JgqmDCNmEdRfddTJ59yaeDENVqNZF3MbrUGGLNKBW105ZtXSMFrvviwbA107Hh1zcmvxflu/uyJz
lMpigolLiGhP5uU2BplQwGZQQ8nmlO06ATVqiB5UNVjHKoK3vqAMbG1pQO28sCkh9DjbDPEl97m9
NxJ2XkbxG+K9e4uQVajgFNwTXEREIGTDgDXEY5sU07Ef1cZaFcp7rFvklOdi2bb9ve6EKrobaKhC
Cr44ukVjJ18VGympnk21ulQjsmY8wcX4JL/+xq7b92HqdxiI8GyN0DcxBgCRGiJoWv9kZtkzwmO0
dnV6b4BHmBeVUmACdBW01OSuFSneVyXkwhVg4UWwGyGaJY1GkX9iL1v6BUlSVW8d6spBxj1tl/lR
s4cVMvSN7YELq2uqjKYsdrEpP1UtuyPb7LHHbjQvII1asm1vrAITjEg0EgvML/RYE0EcBaI0KDoM
/TASMkW+rCHQkWiDGc3rVMBdrOsvPoeToZW3MlMO7F0gIMj6nVHWWNUxsIiEcJCAlnEn4we9cRVS
oBNzJbJ6m8MhwnORZBTPqvssVT6ckr9h0Eoky+BXZMHRzMu8XWV5N0gDDkLR7qWSE2bjrSrDhCY3
lFe9o9/ESYVA3rfYzj3SFkYbEUrWCVaG9JkW7zj3BReeMN1Rk73HA7kfxn6hqfq+j/Nd5TjNUpiD
t+5ydCGhoFeDVkIjESJO3PKA/9udxcI+eg3qVR9deEeIWNjtW6Hej5yziW1xKIdqOYxuOOi9gRCC
A+6b6YToiG364pBCU3IigvfIoZxstZR7iwGtf6CieRoSoAPlYAC/JQViwWUvXzYjZAYKMzeET99b
Ud+BAPKXVdfPSVVdhdiyWpOuhTvXMg2ka7rLpbob1XwZa5zcqA3BGAvdk5S0eHtv40fKoY68Owsr
XQ4VLFUnDj5esxScBKnnOC9xfchF2ZcLaXG6YqbVFFpHv91kdfJkUNzpBn8X+di6mruGnT8xvMVQ
pgthgX/TqPEiqQ+VYVFhZHbRpc7oExEvlt6C/R73rZM9K/IhKOuF7/NAhkrb2TRYSlIIeB79DXfp
hcrhh0ChtUyyBZ/YokFVr69TTisZDDDYTKyFjwQA7HMyFWlVHSbvYEdmVDa2MGdziIQurjONVijS
i8T4sBMDBgX4UK5RDmbQUFOv1IbqLyeO0SgoMpfHAN8fh7qlKGAhtQS9imQ/dPtMDleDKDa5dLea
+EMm+ZLPYUV8Jbs/FTC4AJYPOxpXipK80SZbVaCmG5hegX1Pzse6N2m0oU23wv6RNu/BbHsOPhon
//glzCgxNnLZenJRkS4X+u0dJKprs2NXt+RWph+FL3F6uFeyOfo8GiPATGsuClLMMivZ54W/MjkF
17lx09Gp9WNkEWbuvZgZaTt+8dYU7sG20cGqIYREpzkV41ut2dcCoWwZ3vnqY9d42yjvCSfj3m5P
7WaSbgNuYdUUIkKSNpM+x62Vu/0BotyqRVKnvjRev1cqUgHhsQS2PW9SeYrGB/jsrOwFozVrh6aJ
QbuO+BANVtnIso2xfSW6k1p8aRpdFePFJXypLJInLX8PFX+r9dESeVOvIazyP5V6K5RxVQ6nDhCB
OhJYTiWHstlqkj371avEVyDE88DM03R5BTn8pivrvUcSjZe9YNydpdldBtvYyouVh8yIQoHSWfNs
hFVthIdevTKrq8TsX1tSCc0BRItNK9NWtgHGltzG2jiqd0j91hxZV6BmIEJS62W66rnxhF90yO7D
5r1A15QP6YtPkJIkhzE14KbVfwLlXuj21mEboOPCdXfvRZjs4yvTvuOOPYvB1LT8uyCkEv4RbrTW
vk97Cl9qc0dgJgneyZbTNxbi/MqR2EQMKrftV4i6eUJgtJq6EaJalCLeVjYesyrCGO9RWwTtLxA7
s+dTOPKhF8LexuFfA3AgmdIeHom42viuD/Q4mbvKgxmPRFJj9E+fe0gEWGhL2pwmgo8O609Gx86P
3rzuRFrIfZQRwJXEuFFdMEDhraiuyMFe5qG5LU3cKE4U000c52ZOj2JKhcdsNqoGSLBxRl42clJm
rYGam/ZuEAKM4E4XWMYdAIpXb/LSHxs6uy5iNTOF64m5LK/AxoNMpDnMTR7rPu7XnpNQVpWAxKwr
7uCLrCE3MaNYWurHCfTXpoAHdc6uRoHZB9pdHWlPqZ98FKVZIxiLHm2jWOeCbhl1C9w4qgHpJflT
1fYp41VD+FgLMi0cw7zS1K96aFaIvqlTQBcJAZFZHutudAI2tctb9i57SJ5ZrWfSqZcdpYehtB+l
3S518iCjYHRO7eBeB1UOfEeRn9WobhViL1pCXUzhLWL/09LUXYv/q7eQlCUtEO5qRfwmf4x7KnsA
AUY7U2LOOD4iCoER2HM3fR1y6TNPVu2sfdp5Y5cthR4sbJpXEQeGmoqgoXIoqEHYsOUDYyjiAvku
NQE7oj5dlOlz6WSvGIYoiN9qhYMMR3WORhRf29Mj0UruyogHUA9UWri0QhR5Ctr0VFJCx1LWbBo9
OBlExNtKsm86dTuqxULRw5suJU45hbPuhnu96ilzQRcnCxF1pGpvbYHCRWTXXRbe+CTKxyNQcx9E
p1fdRKTsxA41b0OeUL0f+sDY+zDLt8kEhWkjBI/d8EcPQYdP4QBrP6wJk3c5NneZTfXfz1F041jO
3DsviO5RxxaM2d0NQl6laFhirdi1kXsAjvCKnfnB7icnYg+IuzTdr6rjBJhqYbq3GkphfVZmEDrK
LUVNdKoVuoAcMWxDJ1G1i8/MItpTGfes9gufMHj28z0nV0FNpaVtax8GFMJNrRzUQNOXVev9yVpE
Bqlur8vU/XT78gHQ2VUmJcpHTTlqiceZqhj50vw3K6cxnUwcPKsz3jAHonicNLAqGHTKh9dGqp5w
7T5bznjbkvKAcBDLq83RhD/TmZFxyd+fBzuuDm+NxihJ9h4WZHGqGSaQZHC2PkFJ6NdjIm5sREC+
9RBhRpmbaMSWJSGsc68srlNkLBbgT1tGn3ZuvwVAximhBatuoCXmcoUBXOS0aD38fI6uYW2Fw1eJ
mKMHoEOgGnqASLobX+hvVac/wTIgNK32d6A+KXIosOtq44kXT6RgUz4mjbmh97UdKrn1kI7kPgsi
wmI22cR4E57+pAXkzupsyvjavDl8pNVoAWdn8h5FVmxj8sJlNlhzj36IPugvTZHC126OeZLvynGk
K+OVN32c3OkK+AOf1qeV9CuHhIrEGxNQlNSmcjluur5ZWqaySmHcwuogYr51HrxWO9a5R6YpiHBp
Ny+67Kk4G869nNQjOcwVTQ9utEa9NYmVbbxxGXXoKrUcgXVgGlzu9fxd7dOjgU4amT5V0CR54yke
fXeAZmrdI4tbIgf+EL7/hQriIDP/CwTD2hUNJsmMS74NNVChSYTsEhgBje2+jA8oVZR5bMMxDNV3
U5r51gZWRZkTliG14TdVwoGAC4S1lnD23E67GanMwQyLnkGUQ8Zaa9u4ElXyJp1dFrtoovwWLZtc
apr8UzfZXh1zxLamtlNI9mq9gVch71vQR8D9Aae10HGCKengNcgevVTUV4Vb/AlzCrCCaHuspE1A
AaTGt8T1ogDPmBbayhTNR8AR3yuC6yzyHsiEeCpMSMwqZ14icJ/NmgdS6miNg7g2qcz5WxXfDSBB
C/+pn7zandwxGhgP+hBhlUQQabIbGeNKGgz0Av/+13//n//jo/8P7ys7ETThZem/iJg8kSdXV//5
b2H++1/5//6ft5//+W9K5pZq2Y6hmjAPdEfXHP75x9ttkHrT//u/kVCNZjRCujfcJG/BhiDTK/KX
wPECo18o636tbdS9ZA6l8wsja/8c2VG5Ohu21E1bnI8cDlR2ISKLo3Nnr7GDr4FOLb17ClDzYGEt
Lowmfh9NV//+Oxut1ausZjRsxHkUbQilZsPwmSbh0e6fA8IDStI1IpCjASXPC6PbF0af/rpvTzkt
IkfWqacdgz/2zfBHHIqb6NW5Vd6iAyf4dX7b3tZff5pNeOkh//B6HSG4eUvNgmejW38fmJ7O2Bgo
MY/5s7xxjsl1u62PmCi8G7kdd6qyG7YopE9i+/sPNn74vd+HnZ7Ht98L741o1dEVRw6h3K/R/9zq
wDV+H+Snh6pJijuGjg+Fs8vfBxmhNqDtbsXRFye9Ridn3SvVx1Dcmc1dGux/H0z8NIG+j3b2JO1y
FFpalOIYE4i0TVfeziGkcz4scNksL05X+cMD/D7a2QPMQ0eXHeacYzdvF6zrNBq2yhIzyyKTczQF
c2Jmm9XvP/Gnl/Z9zLOlwPItoIBqI45cM49hBF2T2pxdPv0+yvSczhYcR5O2LYVmGwRen30Kqlrq
uqum4uiN8X3mE0gMlMjF2Opn28p6/X2wnx/jfw02rUHf5qHKZT5x1ExwCv9QXfY458JEvzSA/vcB
/JrpqclCHJX8xXJILIb2/vtPuPS8pr/g209IEwW7H460Y82mBtI7c5B2VpTsjtOe8/tYfz38f7wc
i7fiqNN/mtMU+TaYJKLCHqFJHFO5tNdcHJZcRdMViijCSm/cjfdAD3ytreSm2Uf5EjNVoM6yze9/
xTTPfvsjzr7rBFO5Vxv8EeGWcu+K28FWYRuqLgwjppf/j3Fs09RNh7Y8/3n2YxVXqcIMWJh+tNdy
HvNJ58v8rZxFi3R+aSXWflqtDKINHQlNwjHl2Wh1HRgKbEz1CMwKv9QsXfl3nFe46G2GL+8mWge7
YN1Qhp6hYlsTDHGN+It22I7Y0Tlu9VVy4UP88feTc4YRwOT2YZ2vn5L0rjBVhXpsOY820OmBcpKN
kKOjGDFioF90w3nVYmQktnI4RXl6+P1F//TxmKpjClqBtuS///4CXD8aq4ZAhqNW/IkhDjb+cGGL
ED+tad+HOF8A4pqufMUQ4Ax2KP3n4SJZOyykzaK8nlbueG4sfv9VPx2pnO9jnq0JJuMlJYbio03j
ZtYgdZ5DDL4uN1AQr7oPNMrFikJcvtQvLEY//lihq4Y0BJ3R8xNVLO0OmkClHpViG1SnnC5gC1f3
ws+b/vzzz4YJw8mQdVWK87fWcoXzFNNTj9WSHNq5vh83WHznclZs23X+YF5fGO+nX2Wpmm5zftFU
25kWyG9rEt0Wu2qI1jrWK/fGWOl7fxVcjWRo7dslHY1ZjNsSMtSFpfCfByehcjZWdcy4NFSts5eI
QrHpQstmmyJkzx9fveixCid3ydXvP+/SOGfLu6TRSa/KFMeJge5kyOhIWiVhExr/8v9vpOk5f3+O
BELrRmSxF4ZP8CU0ZFfV+DhAyvt9nH8udNOT01lQVJWbmTz7qg2M347GtDna1l1uFnvysWfaJHTW
P9zUOrG4X5iR/9whGRA5u605HHItef7DQivnW9DZtMptZl3roqbzO7ndBCCqS9P/n2uWEAYmc8ex
+caleraMD11k1V5tqYTDjXSrzZlm/18fw/42gji/qcSh6zqRqx5HeogH3wPtT6nP2xT2kF1Yqn78
MfRKLGGrtinOn1zcaWKsCHs6TvfO6JFy6oW58PMAzASLt8OqdPYV1dzvsLMqKhogBKz4zHzrwssX
P7x9Me1e/2eI6U/4Nq2VXjhGXTNETitlm6+QZYJW6UiDXepruj9zYgG/rG32hNm0P/0+1S/9vLOZ
N7I8KtjrWOkpfxQR/YHs9vcRfvx1htSZ17oqtPNTA8H0fldyXj4GRXzKhgAtS3ul+NGaeFCazsn4
8Pt401/898WdyccxRRgWS5/519P+9jSroAL51uss7n45C3PsxLqORldd/D7MTw/OpK4hkDRZpnV+
9Kr8Gg13ZnP0kl9O60KhSi7NC+2HX0KraJrcGovD+dRTQ1Ul/k+ddv5mqS79aeef0/1YQwFeK/8P
36zJSd+azs0q/Im/T0LZCNUmD1I9widdNGRfuMano9/9/tDEj0/tv0YxzlYGetW5rQ+jCo9lEbwN
S2igO/tEVM66h8916q/AXS4vjPnjY/w25tlq3rcaWaEjYxqzdtFui523JFRuhtjjur6yLhxgfrhk
C/HtORrTX/Nt+sWI3PNeZbRhV2+jHUj9+bgzV1x3F/76wi/7aao7vC9pM0d0x57++bexdLf3wtg1
R84xSEKpVMwJGllHa+2Oph84G4TWy3CnXDjzaj89UMeRgqoXRS/dOFsSK6rLlC2saVixqrc4ZNDC
0JKmks0JIHjloLgvl+0SeCYdzldEnxaFuJOzvVhjmKbL2beuqdIRhuOYHHHkNN2+PYAatkiRCB5A
7FRjMGsMeLPCqvUHPwN17tCEW6a+h5YgDKjFogDYJSZdv99fww9v4W9/xNlbINZGjbGsjEc9PYL1
h9B8aItm9vsgP3w4Gu9Yo0xkOYC/zj6cqKc15pViPKY21Fotaa6DEQLY74P8+Eu43xmGyZzS7LM1
gEQ1V4MPNnKSexdEH+i5hzrr+fdBfri0sQsYkkXGtgzdPL+hV0nqumqkD8dmB9RlU6yn2dIsqMTP
lYV7YRH94bmxcHI3tjRB1vr5stZZmH49YqWOhYMUsFE58tju+4Vf9MN58fsg56sacKZO4Nsgfms1
rtQlsVFotr15/YSnYjasgGXMyC59IG0lfri0vP1w+rYoQ1GC5mLBWnD2MdpKRV7nQPRXqh26rl0T
M7LqcKJgBLowO/7ab86+NoqwOhcZVbLpOdOf8u1rGywDIptmgFEnm6OutGUwPpQk9lQNhgwPq7se
3enAZ1xE7FNfp+/lvozEhc/tpxWWP8OxHZB2gsqp9vc/owkSmnEQG4+IemftkD7b8rZPxcrg/k3r
ap7Tive854HWviCb6MK7/uE4Y3El0DiwaQ7Iu7NvJKn9GHle2B/jA6HcS5J+qKSGK5Cry2JLy33J
9rwIVpeWuh8+TcobFqAtR0rjH/M49YsWkgEhTWZ2HXQvZQMcznu58NsuDHI+j4fAbLw01olc/CDc
cOfsOXBcIVL4q9Ywq445uuC1feELvTTo2fZsGcaQxRG/zAXeM6CyaMxPI9IvvbdLw5zNmgI6pSwT
hkGoDbTEnUqDNwANoQVtwCzNx4e05xZ+6df9dOL5/uLON8vQpxs8KGN3RDk8PreH8pMcq3Ww9q8h
b8OgZc27VKj76ULxtzHPtkXc3HVWBGp3JOD1kfaF+6dZiydEZeG7/4hd/Np6bB/qh/jBub8wg35a
jb5NU2N6C9+WiMjth6HxmEHd7n+Rdl67ciNJt34iAvTmliy3LWvLSzdESy3Re8+n/z+qL6aKRRSP
dHowjQYEKCqZkZGRESvWyl87VztRhjtBroUsIUmeM+3TXUaK99pt7u+qZTqBVEIlKqHLtL9QmyAd
vaF3xTck6JJze0TFEOUHxz+LZ/hS3w1HCBpdbWvFs98sgqJJnVk1NXpTvAUWK46QNKtStezd7qAc
GjcCNXZCnHY3LzVAA6TY3//EK/Hnyt4iCCsIGavyAHM8lPbMPkuC+5uLRWAe2ioAymsykmD3Ta7c
oVcm5590sangALUg6FhialpfikQ7h3Qc/9zEvHWyCs5RJaW7NqGM0RjnhdW5fm7NUu9PkVRt3Bsr
DmKaiqmrqkxFh97NtQmGUS01AI/uTmrwD1Juz5DFArgQXs0m3aiIrX2wS1OLOzmevFRPmD9xO5jO
rPpd0W40hVbXQsZLkdYUqePMCcnFjniiWfTmZHRurVgnrxwcLaq/KSqCm9Wwke2v+ducEurgyU2d
IYRrU0GfoSudSexMYkeghfrAfC8Aju4b8yHwgCTdd4Rbc7I4P9z/q4aY5uI28JOh8gtLh6NeVF7b
cXyA8OvZrJiWbsD4RZq6cS/Mx/P6+Moi6HfQA5LIA0pc5NV95xkRX7h3pRAEbwMughmgXEPAASav
+0tbM0WZSpIp58imIc5/frlpvVr41qj3rsrsoQADR6s3e97+G2ak22xUlkSJv1+iLMGOLY6rPsJb
axoSt7hewDUxVWAXGCpsmfJHpEQyD70gGYzPmkYuvCs10frSVN4/QuE9TCH0+KehU8zgKNLcZDQc
Ver+FMf9WDLzj6Tm0AUQm8CyWr3d/zorF6WMg2nUVHRqoSCErj+PJouotoGmd+maydzPQJSf9Afh
01ju0geQb3b2EW2u+0ZvD+q1zcWnqusO8j0tbl1dgZcWAIUEUPS+iZVdx7mgYTTpFauyvNz1Vgqz
1k8qF4jVvo/Ns5WYj5IwfL9v5jYiyLylFN4BGgeV9vb111PDgZly2t9u2ZW/GHR4b3rVR3DmewF6
nb9YEu82SgBM/4vUkK9tQY+YmD3jPq6UBm4GZxvYTiC/5T/3lyTNf8/ibOqmwgmgSE1/zVjsTht7
/iRWdeGKRwrvRwvSF0pg0Fbqu3qHWrfjPYHye2F+wd2G26zsG6mnRUWZsvKMK7peZDD6FiyqQUtp
Ab2itnlitOpJacWHjUXKt4uUZIKPqMGWI9JDvLZjVCUjsLB/usqA2u2jvI8Ovmobey2G/m3Pa+a4
9ZRYcXpJUXQNzjxVUS1t4SoNEyVy22IxqELrqYQ64sFXo43bdsvIvOyLYAcYPwkRIOhdwWtgK6+0
zhH7bCNrWHF6mQ6NTkili2eIi2tQzFM9UIaoRZsProQhRisj0UAFI8v4QY8TZeNuWmmLyjKVekWz
RBpaUNBeL4pOJDPkEFO6EPIXz92zcYof1d4Rij0zN3b+IDLZcEIwfC++u+8lK1/z0vAS+lWpCRJZ
ZswjQv3pI7joAWe4b2Ht1rgysfCKEqHxOGR0xg0edJrMPSNQH6yD8K56yk79oX6W9pB5PKXQFjCg
/HXD+HyYFiedL6tzFdP4NehOXX/YPuwqcCg5V9YOymgnO5Q/rX29m99l2dvf1Exk/rHADNLeEPVl
TE5SjZE6wYQY3/qMDAfCyK367G2FyZV7mJavycmWSWe05aK0YRQVaRA75ODgOI+sfUSbAOnvJ1E7
tXT3fOnH/c+4ErK4BDRDo0rIf5jLXCYdW0YyZOYNZgkHaO1/BbmO/IsqHu8bWnPHS0NLXxHzvgx7
tXPH5Ic8fm7MT/f//pUSIRclebo8Xy+sZpELdFlWDbnAc2DGjk27dA/1+644aUe8cLOCNp/apfNd
GltcMwbA68IMvO43WKc+NsCDgpN42irUrQA5SDaomIM6mPOzJepAKsJcSsW25aXY7/N3M5DD2xHz
6UTMELzS3YbsrG3UpclFFJYiVexhCG9dUf4GcTrk3/bGTq353KWFxcmNawE03NC1LuPJ6rF51k7p
R56/B/9Du+t38OLZwm6rFr4W9i9tzqu+uFsKIYP+IgZBHk8PbfIDlS67H84Wqqr3F7f19Rapmx8n
w4juSOv6zfehkqm6byWHayHiciULP0eIJpiMlv0JEI7wmP/KmM9mSq+e4P8S1H0tbDX/5a2Pt/D2
HuZdqouYVI9M0+tH470OAa8Dah/xDvEFhibKF51jHIVjD+ohPSiP8bN2RCJgohMNe+Tu/kfecqDF
HS7oQ2TKCb9HsShUjW++iiqrvhGwfteEl2f88kMvbm6pqyqjm7ACnd477bl0KA49ml+NveyqX2DM
ASX68OMIBdxRfEBiz55xVdZOfoFsfgeFmrkfXLSHIQu9v/i10EPCTlmXSQPJWjaRmzwb4Q/5vRn+
qaZz1x/UQ3WMNpa/6sj/M2MsLoYx9es0UZrWzWB2qOGh9OO3+wtZf71dmFhcCXXBHP7ARAw9QYbT
HJo65gGJz73imE/iyXOQeNksxa+6zoXNRXRLWq2uDAOb8S/1raAQr+wSQioy15KdffqvDr8JuZy/
1Y0nXRhdBDxPUKNUSdmy6ME7aqfuVO2RlrarY3va+KTzz79naRHmQkZjfaZF5vuCmXJQIbzfqWbO
MdXfrBlvfctFrBNa3WzziG9pae+CFlaCfwfh340FrX66ixf+wkZVqPE0VLy2TbN7tLziX00qf47g
DWxdCz+rPIydCC7ydEg/CGG6EWdW4t7Ve27xNT0pk6yo8llgGTxZxvAGL409BIBSleTj/YXOf9Vi
465MLdYpxnVg6F6Ii2iBY6hfsmnrtK18ySsLi3sjGgM/V4OkdctUeZF8FC5LFL2neG+JPWo2FQNE
IjOmk/meDHAjZq0ddboLMu9Vk2TzJo+JQiTme8jXXfVNfUzO5Wv4FO+DQ3aSjvEHTbebl3rjMbnS
0IB44cLk4qSrhlqanuY1LjrXD92ztENB9xHI5r7YCy/DXnyG0e7UnqrD/Y2cN+pmIy/MLs76aGZJ
q8pspOfDz/fOElAB9coNx5wv3HtGFo4pjEjcVxWFhorhdcbmD60XHvVqOOoN5LzWVnlwa00L5yR5
QrkpZ/eGVPsg1sZjHganMduajdpa1cJDm3iQYOHAzKgh5DJ2ezT/HsqpPIzM0cpWt/ER11dFQWpu
9QNemn/ORUoYaWFWc+YawlcIhO3fIvwkJf/8hTfMYHsua5l/L2y0g2BlGkNQblS+tTPZH+zfNYRL
962sVb0YZKOsMUNa1Jsy8aiIdV4m+ny8ht30DN/Qo3RQ91ANAVGWjlNlJ6/ByXfy98XLFvx6rcJB
zXgeamPmw5CWCclcooZwAunLajc6w3N/VE7zAAV0z8d+h46AEzy2J+3h/pLX4uWF0WV60kp16HfC
AM8qJWqt/BGEj/cNrH7TeTxQB3stg4deOL3uUfKO075x9ZfpBwWbZwhbn8WX/GUwD96/wWfv/fCp
e1e8jafoRZ02dnRteXQ0VPqiunJb4ZMMpVdDLWvcICmcOv06+hvdoBVEhGxcWFj27UsZGb3OgKgW
uD6jVuGj/sCHPII6e9l8xc6hdhmuLm0tEr2kyFRPgaqIOhFiLnbhpo7l9Adpnz36my+91cB/aW0R
+EURcAvsZA2IhIR8y3+CqGRvns3n4Fe9G3fdW/HNd9vTVtdeniP7cpX01agQgfilHbk466JUe4xW
Jtg96EcYvvbA6l6MExwMqNrshU/CS/scnaJTfLB2/nf49XdU3J37XrsS0yjlW/RD2V2q+os3y+SN
EFAyYuqaDUQs5ofaP6thseGcq0YU4F46FRdqLouT4Y8AI+im124kns2uRtzgmPIQ/IuVXBhZXAax
0kwlvcLaNYDjjpD3lN53OmQbVn6X7RabRnWFsRGD2ST9BrZvIXbrh0pfz+VZ/Wg+6k7/kr+bHqST
8Krusl+TMz/sQmjDbPoGn8bDtKer9EbPfOM2WjnxVz9k4bW+miAp0PNDJONdOLz31I2698qQm4wB
C/QRVXzWu3DPsZxyUUdBjadB8YAUotv/mgEt9TE6wB9yMo7+1+5VeUQzDvyntdsab1srZV3ZXzza
TbVjGhjqGY6H4eqP3UP6FqscDOVYPmuPGnTNdnJU3933orUofmV1cSBKKYfFEiU+N3seUKF1eOx9
nU6I0Ng9scD4lO3Fp+gFjqW37Ui0ck7g3uRz6xLoq5s2XmRYntq1euUKqK6pkCFLsNZMUDNvrHGl
IkR3GKy1bsnkvMvmrdkkaWeFY4mcSnNMy8nxAdOhOAY3gO8YyIhO8OL41pOASlIEBemY/Oon+eBD
byY2nqPmxfsMCd/NDPz2dyk05efpJXpGsrGEGuudNSGHoOUussUMD8M6ggRO7eRMokWfEDz5ghzf
fjy1n8vv0nnjm8zH5fpcY9tSGL8gEFK2X6ThPrebgmxmTslKO8T7En040ET9TtqLJy3ao3S3YfA2
+l8bnM/3RTZZG0BEEA7MKWbMEPVol6BAxSWHRvIueDMetH/vG5zj3+0CDZlatyZJir6wVwyQV3sV
9oKqhKgpfuv9f5Ei+xZvRuKVkzuDN7nW8OR5tGBxhgqJRnFteoU7Ho1y1+79E/SHc90rfPBOSbqb
PunUvsutWsbKF5WByNJsAZkl3XRTW3VSak+Q5y867HQHVawnOKCcegeV1sF31T+fuFOu7C2+qBRJ
CJ9FSu5qbv6qOtBDHxCkBhMPsgNgVrhLNgco1j7tlc3FVeqVY+FJCmvsnX5f/Yv8N4QQe+0t/hCc
1Ofq6O37z5tQvxXXwShtM5k3A1QUi3QMeGGeFamYuyJcWnvzMfvauMpT/JHR12P+ABmWb1Obd8ut
F/nqhkLhRX98xlQtE6S0EZsmKdFc7A7GD+MwIxq1PRqTHMrmmB03Rx3mDVscEZkDAkKHwVAVnMj1
kYw1xBYRxZvt4bS1DfgY9oL2AM3U3CVPycA2U935LNzYZO5mpvdQmDBYnBU6Jw2iEjlO+ygEdvKA
YJyd7uNHCN4eEBvUXuIH8TCTfRSOglTd5/tB4fbGwYVBdDNjxLMBapPrFYetl2RapWduhUZn5I7V
WyNv7eJKVL+ysTgmSW2IkeljQwtshdo4nd9XOvXaE8pXr6Nrvm8+Df9An5oewkPwxyA5RcFjuVV1
k/8tI5FRDhOy4HLmjpLhNCjVlMju3P+EKw8jRWEk1OBffEldW+RJFbzsTZ3kGTeHf7I+e7uOEBCd
MhKEzZO4cksxngGIg+l4SVKXwxPczb3cg8WkRiX/ik/+I1fUF+R2HN9BjPnDxspWzp9CO1GbJ98h
OVh6h9mpgcxZSYGh68fgPI9RIPXswD3vlP/Gh82zsBJnruwtPKUZhzZFpCwlgNM2soJdDK/BdNLP
9cGAYttGsTPfySf/LwY4VPByFNx1muncIIu3QzIkfZQbMpWdqUidTPKTEypXxbv73/MmvCgUPBh7
odinwm+wHCSCCL2x9L4tzpBcNs8Mr1oPbS3/MafMbIXYBZoWD6GieX2kM7GIWkPoi/OgCHCXtXab
iJB5/rq/lpvAsbCycPrBNyx5zKfi3AdZ6vRJ/VgnEC8Wvffzzw2BbJhHoVFGBAO9WE5IP7kaouJc
QwPsgEeFAr0I6p3geV/uW1rbHmY5qe5R6gXaMJ+9i4RsnGI4xSchP2eQyY2Z+g9UtxtFlBsH56sR
JHhOqSpv7SUQVEPsdBQbKz/7nfdOTfr3npx+RdTrlyptXWZrG6RSEGL4Giwol9r1aiLJl0IcPj8n
pfnT7yMAbchfKkXZ7+5/tpvwzpouDS0vsEbooc7GUNDCoB63B0ZhHyfh60THvETVxiRvuG9xbaPI
0lUgWTBhw5BzvTQdSafYytLiHMfxrlK/WNPGNq0ZIBpwjJj208wldEfI6eJ6RZKf9eaHhh74KG8k
/2ubQ6iZ+ZjwNfiXrleAULreBbWR4WrGYVY08xL54ME1eP9DrbmbToEJCBCYYGsZ1lRBqyQNevyz
QaW/Dd6QxzgI3vu83sgi1r7XpZ3Fcjo6vlaBwMLZQu3tbIglZKAGfLz3V7NmZSa4UGa8JONo859f
nE90uA2xVlkNWlWPudwd/bp7u29ibV8uTcx/fmFiirOxhH8+P9dCfYKvT3aGNG2gQda+3ze0uhbK
blysvMRkZenCpeLnudawFhBcByUK2rPg++lGSXrLyiKidUEGtEQoCTc+vJmpMDzFbbfVFZk39yqB
5fxTHgJHxaAcD4TFfVPLfiwOXYERpiqQ83yI5A8wMdkwuNvCuDU9+pvWYWkOFgYThKSiUtBfrCnr
DEJbkObnuJPl3ehFCCbFQfvE+0FwEG2Nn9Kq9HdFVo57P7OSs2bF0/H+7q24CekeL2lmomVmBBZZ
MxxAFOIHJT17YJ95SThGD3MNDLF/YwYrogkSlIGVa2+M8yyD5dRMz6nUo5FXNqKTTu2LNgX6/6el
hd8HEzKQXSylZwZAnaBgvlBIdkGzEVbXwtHMmICrmLzqflM/XZyuRA0mRHACboos+5kiegsL78Q0
nJKrB1GDVfqPPx+IbmD+VDzAdy+Bu8xadEruyQiQ9h/r4FESX8b4L26iSxOLuw9NS9kfEiU7e7OK
UaMN+4qpqY0ofoua5YSB67c0pmHBFy3zxipuYk5kn527Q+TZFhKjMh/tCT50NJrp11V741EI3yPj
WH2j6ODIG4WO2c9ujtyF/YV3dHpaSkbdZWct7CHsV4eT5Lc/7m/WWhSxiCASr306IjfP4BT5dHTt
sCF1n2pD/lhm1rPYe0+KgFxiWm9ExjVXZLSXQh+weMtY1rYVuRFqD525c1miGFuiZGlSSfFkW+5+
3l/Yzfuezbu0tMjDeiFOPXSpsrMMc4EOn3daq3ZbB/uwfC9mX/gYMMdZf5FfXBpd+GUqx70siFl2
Lvz2qUONMWOgoZCKw/21rX5FMGW4uQJSY9nXKdCnmyYFM+HgCkbvjLq8F+XSybtf9w2teSBOgXAZ
3Qj9hh+nbbxWHRFuPNOSeQkHZceEyp9WCuZ9ujAx/4SL4GQGDFnmMSbGCU2hVOme1W0o5so6JJG3
BfUW/qFGeW2kQZddMGsietmGqMx+GaeNYsvKjlwZWKyiE3pPG1G7PCvip1JNH4uq2Bleu0+7ja2/
LURSsxJVagLziMJ8Q10vRZvasVFHPT3Xya5H/sjuP+lOezQfpre03gvfktdsnx2lr/cdYeXmvbK6
uP19cCxSjwLCOR3lXdp2RxD/Ox6eu/tm1vfJIknVoDW74anxByuIgkpNzxrCo+g5IZe1YWF1IYx3
zLB9Wg7LQs6okMkySTrf7dCHhMlzkHlU5IuNC2rNDBFVhU+BIhg5y/UuhcWgFBO6hJxQZBgCqOoB
Z8bN1ntm7Xtdmln4tW71nl+FmLGQ+kDFqBE2MeA3aLSZm+hiJfNPuDifhZ/LvdrK6VmIw4/daO3Q
y3mMFbpSNUSQGtpVElIDFoB3GLzve8PaoVKZdZT5/0yfNn/kC9ORiWwPGkjp2S/PAmKYuhLaSinY
+RhvxO2VW1BiTJR3ITGVFt1ikRmat1BCBOlZVvtE+phWYyY+xyNj9u6g6FX2aTKRD6uYrkKk6P4i
V0yT01JX1CFnorq48JREU0MvLsX0HCfBW1BXbpXqP9RgeJDG5FUt5a2PuuKZmsENbIIAksAfLF0m
M8NMzIb5o37KqqOefyiVj/eXtGpiLk7M0ZY8cBGimqxhht2qIP3WP1RRdWrFQy42G5nELWHJ77kb
4Bsm0z6wZizu2laXI3QsyVyKL9qP6Kyc0hcZho7wg+SU5+3BupV8Yr46uK0g6WGob5FP1Ba8IU3D
nZsxQfwSSk0Fp74Xuq2iyQ9iOkh2ayKJXMFiuKdQ0m7RFq591Pmup6jEwOJNMqrXTV0Vg5Cekey2
7LqRfTtKJtEOBGULuL7mktz5hF+FPjWoputz5/vDGMuKB2NXI+8nIDS7MqmeWqn/4Jn+r7ac/sYg
DxRRN5n1MxlfvjYI87g5SQEHndrsIfILJoTzgYgySo+dpj2nMlId9110JXDyMf9ncXHqVK0PW1Pi
FAhGetT14ag2w8ara23DQNEyhsaFAjBtcdDaSJOHOsTEBF9XRYdQ/tRZG/P7t3BdDsGlkUXgUky/
R8yeL6celUMuQ/5t5y/mbnDGQ78DRlh8kZ+2sOur345iENOZ1LcYsrveLbXK40n3CzxxyMSXKIrL
D4mg/oUV0k662ZTsKQsvO0iJX9Rxk8UEkQ6Zt5GT8a2gvLuR16yshVcqJWGTSrcBzf/1Wrys02He
MZPzkCOybFTjY6x5GxnuiiPMdLtsE7DPeSrx2gZ5U2M0KKrzxBKeiwTO3ZALh4PbbQFM1iwxbEyb
Y+Zwuun/SyPkpkmLpQBZ3zQMGZhlOJE7+o8PD/KyjPIz1AI1yjKbjurIa8ZGTM51/XM0kNfUtmDT
a9siweA7Z7kwXy15V6jOp6iwUETqcjSA6iw+Fbny6S9WcWFjzj4usgt1LMwo0LXk3ATCV9/0zv34
xwTSgNXA181zohrBdPnaLRP0g5CESs8NudI4QI8fbk1YrcRqTFDPFGeebJ7x16tQxrGLE93n4VF8
lcuPYV+ffOmcag3yaNrG22NtV+aZzfkFRfF8iWRJxbDuyGoh+sw+93Cra8VWcrJyyVJv+5+F2cEv
9sTjlFQqGitnZfqXYqMjtIHj+94BmW60Y75S3npsxPYvzuel0YUjjGUPG7bfJWfdeF92z6NyLv0N
lNP6l6MyIOkmLcJlrqKFrdIqTZucUa7aC4lnB9VGrWgtHQIUOVMM0+ekQT07ysWn8/mjIoJG7Bz+
Qjcm/wdZ8J33MCq2oTNqXT+kcFTs7p+gtXBzaXKRJ0yNHhlyjklqfc30FKQ/q27jHbV2wV0ta5Hl
0bal0xpgI8ht6310Lg7Brvpc7MfWmZvvxf8Lw9a84Yu624XNm24hFaos8iZ2K/yl2Xqyg31/H+0E
B7HdbtbUALcHJmUbZbDqJSQMJu8Q5XZyvcm0DDEF1gpb8T4cH6w6PN3fsdsRgBk+SxF/ZqMAL79s
GnRdCdk8yMaz+iI/Qqf5XM84ptcCDQMJitZ8BxvxyxZN4+wHN9/zwujCNZNwCim8YXQoEEAfUAST
svGTL9WjE/R6ZgdjAHerYG0Nhq47z4XhhYPGMfJFXYvh3gk+VB8qN2cKU3/ffarsbI+cq7vFYb5+
Ci8sLtxVQb6riNP5+5KPMUxykM/Wt8kRHudR6YQBgb+4itlMaK/YU6oNi4AZS8CiU9WLz6iI7Zqe
9xzV6Q2fWds+QtZv0qa55LRYkzlOilmqZnyOHpqHGdxXudIzAqTUwBm0O2qPyn54ga5Mj5ytYfC1
202jXQs3larj9XNx4iKomUgI62YmIP0HhsnM86OIynveffWG97qwlbCvHXuexr+pb0FgL1E3aGga
ZqbRSM2t11rpDqOo2xRYEHXsNj7pWuAEJsILmfotmdTCL9sEJT4jqONzUc6s+jHwakWOKlv2xo34
uW6JSSPoN+DUXL72rXRIjFHHkhGP/nOeZJZvj50HbaCpNsXn+56yaoyWJLnBDLb5Xbq82C1hnHwZ
QTw+YFH8DLwktae6+GhpycarZ8vO4sIW1M7vBTmMz6IQStKut/zqGxzQFUKVCZza+/urWnELaLZm
Rgzq1MyGzb/mYlWGRzWlMcgTpxS8ZR8g5iChyoEYV9tsptYrDk8JCAVk5F5UELULY6MlK5Nm4IMW
gp+AjI55Ktiql6O8ZzyZcv/l/trWurpX9hafUonFUTHbKT5PmdfbWZSevDY+TZF/8FBdj6IGSrjg
eUAxboi2RjpW4gq2QUlAnUUlavmO9GGFAYZRxefGG20PUuW+0D+VBnIZPiPXvc9hT07317u2l6bI
s+K/s7f8vGiZeiYXe3ymRWmHqeEItfkUohQUUE3/C1OkyXOBaq7sLV6WRmf5UzfipGEl7dP2W2N+
ECT9yNTRfTsrKTPIOWIjaeUsWLV4AFSmJypmPEXnoP4a+cOho6lGbf0ZHi9baT7lhvBlmLZET1ZO
IA9uddbGm6F7y66hbyI3NnVddDaKt753rSq2tWBjr1aOwqWN5eAgl543RDI26uZH6plOM37vp8+x
ZTjD5jW64hdXthabpRiVR1DE1iBVe5RH9rEe2Y0aPkWbWMt5PxbJ0JWpReUpmupcrpCI5TYdZLt9
nUkN1J1xrGetmHn4f+sOvR2zo3Z+sVnLO0D1Atq/AxarL8GH5iHblU73PfMcdJb1wgZl4wQn83tf
HlGD3hp+WHUUPNMgmFkyA+XXwdNrzUQdeJicEQUei7o59tPwpBpjsr9/ClZSZx6k/7Mzx5qLIG35
PCq7suSrwscH4DiMHiwrTjdcci2hBDQGRA0SPthol+WiytILr5dbniGJox+taid9SA6Cw8ccFacI
HZnhA0uw/+KRT/Vo5lWnlEiCsviKYSv6ei9iNs7zwU5RqrE87UdtCc9q1AsHUQyqjQxl9XteWFx8
z8Lj8eAndXTu+++T/mR6H+7v19rhngcLQBLRIiOQXO9XlqpiltZBeKZ+lNpqPu17f3oNS/FrFRvP
phhuvPHX2qYQ0lMgIGRxly8jvzpGkx/HWgCWwztGP0onzR01slW0m3M7QVSN0v1P1XvStwaE107A
peHFDTu1MA0FuRycdaCtjopA8jFT6tc2a6aNPVv1zktTCzfp6spESVwNzvEn0XS8X9RO9tY++9WN
9vjDtMVnuFrEDaPry2N8AuWCeSdnR7o4eIJg9WD2xoDrZ7ADUZoctci5hJotUNZaiOa9ihnuU8pq
c1y9MKTEwuDpSgRFSlrbrWI4Wp/ZCeSn0tQd7zvnrSkKwrSIwcUwpk8H69qUNlRFYwYUgbJ8LOxA
btNnGNHGZ89Ip0Pn1z/um7s9C7PCB883NKDg+lcX5tDXjhjMqwS31qOfYtDntl8UjwjGx7tR7GHa
n9qH+xZvNw3GTYI+QzcWCcoS0Wn4YqBY4eC58gBgoFBfpSHcG139x3n6bIbR+Hlci8C1fDjGflMK
0M+6QfAuG84RDWpf+n5/KXMgur5OQSTyPqSXQ5flBttW9b0fJlXtubFnfc/j2O60eJ9G4S9Z+V55
xs5S6g3vWKmhYJIcXfvNLojbX7uHQYZFPpt5buu0jBAGoC9ArjA0gUqAeEjPlBbc5GVzKGtODG5W
emF2cdIAxPqjZ2JWPZb/WIhBIiNmozkNrgA9yK0rZyWYsEpY+mbuhpm0d5ESxZT25IreNOqTDW33
A1I+O3LzQXQGKm8zxmRQbJqQ97fzlhxQuTa7SI9g8QpNnQYDZJHSYZ4l1M/hEWIMRz8UR2mLWP52
1nphbrGXvRhIiYnG/O+xPhAtB57iY7Mz5AfDeNVqu5/HyBl8tVjruzByFMmeyhP5Z77J0bkSBq4+
+GJ/k0adRF/+vfKZ5yHe+z+Vd42+C3smKee5RgE63NG3A3/fbBG6rEQ8GhR02WaM1zwDfe3SvTAO
RT7Enjt43t4Irf3QpE9Dr9jWuHVh/IZYL/0YNbS5EzbzZSxLkGqZ53U7WJbbCYKoP8VRE6H0l2d9
sIeoUTgBH4h0OyP+QUChaSjVqNoof9YrK4K9Ue7KyEYkvkEsve/VZh/EUSXu00GrSkYHecDv4fVp
g3dCRv6x8/uqVByUVLXqawdLVLej+BqV+7QWSn+fBso0OGUYsr1B4yvf+7wr1JekqdXRCcVReutV
4osdKDQjNjKSVdeDzgbmBJrs0JUuEgN56rSCKX+UnRJp3ynxU+N7H4LpX+T17CYed7lAuTkeDhrC
cF70TW7zQ4DCu2L1dlfFx0LOHVH51xPLndkHjwIj811vbh3HNcegNwqMA9ADr4hFnia0qtAhg2q6
aWI38Cmcx9fMDVGDbaAr0ziXlP5mgcuXLXam22ctKCz4i5FqZEbzRiu06YLBMsPIdD2woolud4Xn
MK8JhcVHzyuOYys5k9JvLHd284VrwntNYAO6TFFieWHlVmh1QaVYrpKITtS19aFTVO9wP8TdXr4W
oDBATXS35xrgIrAycip4XViw757SMf9ZwDbUm4EUOT7iSe/vG1sp8FDp/03kBVm8AvD2+mSnXh3V
iZobroSgVKd4tpi6sdLuNCWw+/RTWX7R48xuteyP0Q/kF9wdgFXAy1B7vLYL4ZzExWzprqROO7/6
CWW0Q5d8Y8NWviVIHGueAuWJedP9bOReaRM90t0YnC2dUFuNOzsp/7yvTlsN1gCq0GDhbtp3YH+S
sBQkzVWC4FB7yq6M1L1iCbv7m7W2GvQx4DKihjpP8F9/s76xWr9qGg3hh2QXlrTu8/cQk2/kL7f3
zNwj5LXMWJ/G1Oz85xeJtDbolMAKRXNb9MAL863Uv6eF26sf8Xfn/oLWTJFKkwNC7YEvLBYkGdlU
jsBi3Ub4Ns7WItNWute2giksLv/8XPG8Y0EqahYEj4WxLqstbUQiCg0g0/HHcaf5vttp9cf7a1pJ
jKwrO4u7Um21QA26WmNYfap26gShdd7ORRybW4t4OOzoDR7arWrpygsWuwqJGJc0MWqZkOmhjxZN
XWnu8MOy7OZZduS9hLTx9Nr/aHfZa8tk8BYzyJpHXtpcRI+8UPIiaLBZlp/K8asoIrq5NZ1yG3R5
Z9H1hxqD25Ax3Wt/rIzUg5854XABWmi1n+r0/f6OrXnhpYGFw4uhKchTEGsI3wVOXYnG8wg820aM
OrD1aviSTH/RjGdN1LzogVAsAkt3vabECGshnaAG+o/yPNx7D9YrTJi2cEwPycd8A32+0na8tre4
UyQlBp7tW6rrfet24Uk6ISH+qBx58+/QRdrWppzP0vVFeW1v4ReAjCRuYdZnnaaDj73sc6k5/rN1
nB8GcLZUm5n6/MnumVwcb9ErKULQ4kJ8qt8LyNNHgZ1C3GgX7av6AB/aLE2vnlCiVOxKcwzFFr9v
iWOunv3LfV2cfROJbb+rWHe9Lx6053jP8XvXnNqD5Mh29AaZ8ObWzlt3b93zEb0I10IzQZhOhHUz
zWxstZvZvNKay1wRguCfKp/QpETsfJdOUfRTFUbra6925UaT4ZYyDSTo5cIXh7TVBDL5QJgduuNx
UjvteBy+e4qtwg6wZ5ISQETyIj7x8ZtDdBxP6SHY16K9yTWzEpHmGDjfKlQNQQhefw4/1uW4zsZ5
B/TH8dE71jP/y645FahMZlRg7fAgv7sfQFYepWQx3McYngE8S2xNoAeymHmGzisR1kZeiVbkhMdm
P/PbKL2zxTax8jS4treovoq12A9z6RQa4uJD7ySCPbPOxDyN7MT1zvJZ/qC/l78Ij82b/BS/h87A
3ljx2me+XPEifct5EFiRxoq7g/BFffTF038kFNEvWLGgZbEeqbzFm0KIa5fcxZe+gd5UZWVOIEJ1
V/F31bO4B+nPih+qU/+j+tQ/12cIeJ62ejIrF4QCw4EIFQWAQ6B01z4VGFNgiFWvu342qcreHIMs
cmJRCqaDWmfTeDIZ3+9OZmUG3cP9Dz2fm8Xp5qEh6vPECxQcyxGH3BuGse9G2YU2LHsOoi54KuGG
2SdVFsIPq2yVNtcimEIaMRc3ceabAbyuHpRZo1X7XfAYZnVL6laGo9vjjgrLi7VJnbLmSTL9z5kU
YwbGLCKHFcXVWEWW5kZMb4TJQ+r9hC9ww19XcgieiP8zsrjiq4FH8tiwqnRSaUVq02vrm1so9dtS
I0BUiczrd/WPuum1m3Ssr5E6UXdR7X7nq+bnPE0fW6t4FlPQ/mU4FbagKN7+voesOCfMGDqvAnlG
wCwfUlEY+YnUV1ThhEx8mCJLOGRm3HwvY0V/gtI1eLT0Sf7nvtGV7znDHWDvmSnZGOq7XmqsS1Ou
RqbkWl0eHDyoaHY+hFDOfSs3zq/yskfPnbotjzhgy9dWeHKFQlyZozsWvwKUO9vwsdeafRt9vW/n
5hPOdlgLdxhP4Zs7A92b5P9Iu5LluHVl+UWM4DxsSfakoSnJki15wziWjwnOI0CCX/8SesNVg4xm
yO+exV0owtUAgUINWZmTUhDIKxt/DD4GDkWkXqX+qHkY6VU3Ppj41RdXWrImxUbeYOlzA1xu5Hjo
DCq9n07e3dDW/15f1KoZDLIJ+igQicrA39RNIRo0NjyaWjM/KO6cHblhYw6mGb+MgMGKkFxjEgSj
h8jjpNul8F5NS1dhkQLFuTF+nRsSFOpP8NptXOO1NUF2HJUmMTYEVMjlgSh1Zx7cIhmhc5ac4oEc
uEJeBqJtRDPLVwbkIhhrg/YMNMCQLUp2IIGX0mms3GjQq1NloXRGC+KTer7rtbe5MPeEo6ua/Rin
s9K657qfIlstIXxQjTTMtwg/xVt6eWDEr8H4EJCsFhyk9NZmTTvUpZO7UT7ZYV7095zdNvFhwAnN
LYzDau4O0OGNu7fcakFC+fFhHQuOWXJmQO8nbTu5yJZzNUgJ8Zv8R6FvRTKrVgA/QJcJNSBcwcsP
qjDXI6QbocOhTQGIYsOmKA+Ww7++GAyzgQcMLgMV7I946lOMXAmAUYO+fZTN0z6ewd7Nz167BR5a
Eo5B01xMvahwV9h1mXDM5UmTthXTIqz0VWutZ7tx97rglcrUfd6Vfu9wv3Y7vgf1yGFynP31K798
vKUfIMWFLUZiasMqNDzeojlShNMxPyT3w85FF6i7t96UDYvLYj2OBqp4QuAQfXOoxl9+QJpynk/T
BI5B1oTEiq3DMOQK8x3KI7tnO6VNwznP952V7JoEMrVu3uAmUfUh81TIBgLtPpqPDk33UDV9dRsb
Op+6mvqs0PZF7sxB3ZH90JCdkRRPnGf7qq92aR4/9/0U1lV6cvM8UIbJ+fqJAaYUIGsh7YtunXQw
behDtBysU9FYzQHTCj8npT9ah+sfbOX4A9eGUpsDihYM1Ek3G9TI3WznJoZIReFk7P3YfsK2fNUI
Ah9MjqKD4ICsy5Fu8lQyQ1fKfI5wPndm0YQ1LkGT17vrZsSOXHopmMGhN4QdNKulIHlsEEE3eTFH
Vv9YJepNZaAlllZhYs8bk52LOMu8tCR75wzAOXeu56gwfrvpK8bNgjp5ajSMmqU+ZmU3Hp1lP1ey
Jz3YNVToG9fQ8WAnOz3ABDWdguZXVvnO+d32R6gBniEfZ+S7IgBX9/Vd/YhxFtuKgS08RfhvMY6b
28xVFFKU6OoOp/omvXHQ2XWf1cg8gdAw6I6d4xs/B4jQiD6v+5TjFTqqty3me6qNy748rdh3XHTB
jIVoTH59tdEqHYM7PMpRS2EMnV+kH3E8ffnqXZqRtrt0y3a0u2yO2vq3BbCUqj6YbCshWHGVsCJI
DVEmEO0c6eoZtCGNqtA5Glr1iPpYBEKok8kpsJHtrTWU6BjS27ZwfIVA/EqlARusfVmRF4erx+vf
eBFMi/PloJHliRnzBU+lmyeZkSOZjArtgWi5r/RfT9clE5Kb9lytd8cZ7szrnLBKAOWbkDh7UCE2
TF+Z0VS1Jt8BHwmhdJ/n1UPJymPbv/WlETLyddlT6edIm69OKR8Vr5kjpXOfWqUKDQrcYcYCnoMW
2HZCXbd3eaEehj7f5TEJlHxL7GJ100HaI4JW+C154mp24jHWeY+YH7ITFMRUvPLC6991JYyEGr2N
OTiEAq6AQF0+jtAb11lTwoai+fGjtk+P+S7d6W8O2KR57ZPjdE9utvgFl8mMJ7jh8ZwIWgZPFp5M
GcJFpcDedsiYeJIHSUd39UzCuSn8cotFZ+ETAKsRrUqkT+hJYV7hcomFqmYgjIIvTkzFZyr3davC
V3y+vpOrVnAxUJEANBuPzKWV2QABArMH3JDm2Rq+DewlLzZi/lUTDgZlBE4IoBbj0gSP+06xzWqO
OKe+OlmBYdRgmzE3nNvi6+CfBzQUmTPiCmTOkpnK7UB8kFk88sCKpjtCkE3zEYGAvz0LO13fQFjp
i6o4UgZgzIVNDIwhLr1clsmyAoKnI0ddtjr15zEJCvsw10ej9J3A9PV9vXezQHloo/Id5eMECq+u
v0XILa7zxRsmfgTavQLiCzELucdsKsQrNKWF91FtUNpjhL+oTk1Vh1X+6g3GPk4gtEGr1+uHZlmV
lcxKe23NWhNnhco/RG2d43Qc/D7U9ypm2NLNMtbyw16uUfibTylGN1bMau0U74muhFVX3ovpbbef
jyM8q5d/Xf5OWpx0JQon12jGkznq/2ACWk8DA+NW+Mydb/wxUx/o9EO6t97UjTHShdv8MCvUbKCC
DL0jKS4uR+Au6lpHzbV+cKEC0PG3619tfR//Y0D8/dM+jmAfSUpv5lHWZU+UKt8Hl7W+17/bWJo1
xxux5BL8Li1IuiAFdcfCS/D4dmHMA/o9viFB/Vi/eE8Avt/or1nvD08mpMbrX9cXunwdJMvSI8jc
bPagiIfjeZeeUck+0xfRsgp0aFA6h+EJMxPk55YY5JZVWS0o5fpoz+IDmgdggLX+OFsQOUh23VF5
nOhTBgGtgAndyw3Ht/Sv4n5ADxnlG1BELvDVrtXxHklUBCafzPdm80Cm5kfH3C1CojVDliCGQGYF
Ejl5mmFSuo5OcaVGevqjB8UB6d7pvOFW124B4GlYCeIH8F5JGUhazBMxQUSL4ggG9we7+V64prK7
fkAWCRXOB14LFEBBL+ghRLm8CXacGIna2Mijm+GYE3IErgD6VErAeyCcr9taXRAMgV8IpKGLqv8w
txAjHZ08mkk2hENfOn5mkmajDb36aURE5KGCZy5K/ZmDAlLKCpQkDes4ItauG2U3Zl8uR4qNE0BY
sBUiwJdLV3XeOnZpaXAh7eNst7fdyI8VH3xnfL6+a6vr+WRI/P2Tr5o1lxdgPS0iS82ABOsqPx3J
viDD7+t2Vk8CckDUIoXcvSWdhLofG2DdGI/YaIUjKPoLVCO1tPPbkoTXTQl3Jz/VYpRRFPUBopfj
E8PtiTbyoYwaffgZox6zq0l3M7b1npfteayyIzUQ5V03urqPYI0GyF394BC+3EdFaapRb+EJ83lg
geoCVF+PSITyOtk4gavuD/3B/zMluXumFhjeV/FMi05tCHUd5zaDLgALjBsQft8ct1W4txYnufmq
FI6eIYHXOKaPXA9x/2i/APa+sbQNO3KTUu07ZsYJyjzx/NPqvyX2k+1sYPaWBU5xs0SxVHhwtBak
x7ltQQ7WotYc0YbqAasV3bfpmwOV0Xqqj9b8D51/5ZVL/BmRrVHYL39xTj6Zlz5e0SpxmmFQJzKN
Nrlrx4mFauJ2hypFuvj/MyV9tW5sC6p3cRGh43AiYIHmFj2Cg+p43cxatINRaMH+hAauLYfn1ZQr
CW0Q7QzxP0MunhJt53AnwDXZJeOGG1k9IUIqEHMdgCrKfYTZpJqbuayKJkRUBdTgWYIJIGdroMlc
cyHofmJV6FgsCoG0tonWlnEeNbGeYcI7PlXOsNUaXDOCgqngqbBNwUB46TIosSueOEitnaLymaPf
kDbeCHXXtssWOHTw/rmYjpceeSRpbhpTQHA187eWANrfNXuzbjfiojWH+0E0jqcXGa4s4aNaQKhi
CHKKBjv9wSzygsGvHyMn5bdOzzG8NFL7WZ+aDXD52rkDkSEg/WC2RcdTbO/nl8smGVrDbIqSTP2m
933hdy17chX7wVCsnddxe2OZq8mYKLRgGlhAp+WZqTQuYky1VxyOF9DpN7BlP42vrq9jrq55MZ+u
X6u1B1OcPjHXirlnuXofj7RmpeFxFF6ARGfWd5rOr7Wp3kw9+4tT8tmU5BJnQ0v72ZkQCqoPzTCh
Rw0Iq56F1xe0dtw/W5E839hYRmKASDNK+Es+ANPGtsYu1k47aqFo5wsgxmJiu3AJrw1uj9HYl7bf
o055avMRHHseqQ7XF7NqCkNlQlDOBs+kdPiqrOs6xTVZZNfujcfnvWYrt1lv7f7CDLBYiNM/ALlS
Q6LGKK7djMUYFUreHwHbsnw2JVDJdhJ7f93U2udBBwfrcVDYWVRZLMXOY0i4sSilv0qoRsz1Frxx
idPHM4GoFrsm9KhAP3J5Y0mWmmnftfCqbnKbOeqtErf1iRPTH6eqCdOaPdazvXeSKcqceOM+rXwx
GEedHCI8Qm9MCkCzRinUEhDZKMVM5TyysDKAj7W7r59yBBW4r1DFRfdNDj7dKunGsihQi88piJXs
6t8Z4xYb32p1LZ+MSKcP4h6TGDrEWgr3jdf0CVPGVago3UZlYcUHiYolRjnQE172nPXahfxC2mDU
L/vHBBEa8+xXxex/K5n+N9v2yZL0dfrYprQcHRZZXvkHrWc0WVN3a4B+bTku+EbQ5MX/LZKqGcAE
llgJvg0vfQYtdDfrAl3rMJoybARFq6YApEKp0MbLLj8Vs9qDfIc4WUT1x6Q7tmN+35Xvc+pt2Fk7
Ca7gvRH4BgEwv7xS1jQqGLLmGWaXcNwGt2qDlBs8VOr03+v+YeX2An8g8EXC6RmLmGhwutZyGtZE
Jm8RtM5d0fvTCN4YAHaV9EcFWokbWnfmi2slLaigCKoyjW6lu+u/Y7lioNOQRQIvBkrAhW4fHY15
hhrIBHqTO2ZBGeouzh6/bgLdFPgoAzEgdvZyU7WxN2NHcSGbl2G43PAObORhMo0b326lbodmNuaV
MHADXObCJc3uYHjZbNeAwFp7jLrNt0aKOYsILDV5QFHmLfdKdsjL+28NOW5xjy5PKPAq0IsS/hCz
FrKj0vWhR9yZFdHUP9oDyYOc3VILyquj9+P6dq5YAmzFxatsIS3HYb3cztSx2KjRnkfWkB9Y9WoZ
b7b1Quiwv25n+YKh0IRYCYUzweMlI2SmViW2m6BBCEK952EYXrjXnL5uQujxYTgGfQDM1V4uJSum
udM6hUdUAauPXzs9yMKtAqOTf7EWgIQx0oFuEWoKUm4w1mYNOb4aoSYAnzweAq/hX062MT+kA1YB
uJsNplvZdcxam2Zdidots94SjbyD8xj0+tOGZ1+JmmFHUPiibio4YiU7UzNOfe5mEGPskOwEcC0N
9bM27Z2gg57c8Cf3kryBGLDOiZf5Y11a5a7H5Zj3XlzW427izEyeigpIro3ftnIyMf6Nph/yFhcT
wVKGnBaVXupJMz/UY3osiBHo6U9jNvYNtTZyh6XXwiaYAlmoqpgRk1u1GHnTpmRQ52hW8ihWUW6L
pxMIhV+vn8+VBWGrcWRAVQHqIrmoa3a5kc6qMUd5M9+r9XgT5/zesvlRJ9pG/XjdFGC7GEYT41PS
3lWVNWe5gXCee8xXgCBhwy+FnCa2pcq0dq2R4LkfbMxQqJHOj+mlbTYm+hTNEDHzlSn7XbXVhite
+zzCaUARRQjEyJGpWSYVAiCE80PbPeggiZi7cV8k7NvXP89nM3KUoyrKrJUWi7zyTYkzX3PisGv/
IML/+sHG0yVyIDGBDtTlpZ8aul4rwdiVIddKg3T8kZs3A0sD26Eb51r8Q5e1VrwfnwxJT2WSWJTq
BCFVmkNVHIP00J32SfM+dm8Y8Nj4Sh/a4ZI1QGfxjaCLhdadXP1p4objXbYzzKjGAXo1twDi1QBD
DtrJNql90NUGUq9O+73s+zDnEAlkHveNsv01dh6F6vj8Xe+bd1XxnjsVfeKB9Me6T4sDT+eHQe3O
hjvstKrad6q51xkDwQwmZne2sUWyJLZlsRAP40YQYoD3dcTl+lS7YEqMNn3dqghi0n3O0zA24ptx
ILu8joO21rCV3saXWrlGKDVhkhhc98A46pJJyjo+ZZj0ePDUb2z8Z842iggr/gAVOUHfhDkPwdV8
uaS6BgaQOnoeYabdSXy0kVnp217VnV0+mkaQ63FJdtfv08q1/cA4I6MDAgZMC5JNrfc4cwF8YlNW
kRCkygo/GCOH2CqvwQa2cf6WS0TwC1UJBNwCvG2Jn/Ppq5mzqZVT4sVnnVLv5PRkfubg8pj2VUt0
Alyi07xcX6C7YhIOCSQSgKZjcFQmrcBRKDq9nPLIHM1cDzh88aPWgmkWYsMQzYt9xJcEcMgkHuJd
3LI6vbN7BxoNfLKz4QABpdQIR9OtoXQ/mEhIAqTANTQhu1ah4TAbyXynWUrBDinvmDH41YiK2y8T
UCv9wMsxdfcmJyQNEitOud9CiLXGCCLg/0MClhAyvddOp5JDBQWLOSSjof1w084NsspUyp09KLUb
WnWS9KE9a11+zJTEU89xY1KI/VaOU9wn6cwBnirnvAD/Iqp9O3tqtT5Q1GZo/dFp5+IlS5WW7Uqu
qE6IWV1Kv+c6JFX3SWtBJ8JNc6fYmTMaQiCCHkYFAip2iuQEkoJeiLkn5oRxMUztfjJ00ZEGsf+v
rI6H9DZu+tk+eSpjyf3IS1pU+zYlBaYAFC0d9po7mFWJ6cs6THqvGp9Bo5/XJQYqhn8cjw17M7eG
5L6NTfoL2J5C+VbyqmGYZgPSrvZn/CPVq5c3rn4yCTeH5zxhrd4E4AOx2tehY6Wz6zXQgrwZU9ED
XZx64+TPUDikOyXOS/Mu7lRWbniC5a3BI4eKMwCQyIRB/nR5jPlU9uk4zjhTtHxVZ35fq/QIJrmN
gstK4Ac74qIgNcX/DMnjkAG9r8GBLh7bG/vW2fcgJgZC/sbcd3bYvPwFLODSnvTo5WNREluBvX63
H3cQVirCJ0GGPOww91X5eaictmzq4sW+dOSwCYQc4ke8tYsXSfNaMJ9lKGnxR+TEu/xW85Nx572b
AK4TNOVscAkLKiEXQhV5SI/aEFT5bovISMRa0q9AD0FMGMHveosWDARSZ21QS0SW8cT8DAK2UR0z
9zYxk9KfeJKd2tZQDqkDtfek32qJb1mXIkGtwhxellTYd9cKrIw+dsnoa5XhuxBRqWK0eO3fCN4P
113jyilGpAaOQkAkxJis9LUpcRSPddCVn+rxuzpUv+FCnjUt2/DA62YQEiKcBpZ+MRyQU1QTjSyL
GPCge4BDun2NyZnQc1i9UW1bmBLoeUgpACYNkq+FGkhnQXCnSnIwdg93Ez2r0y3qOtc3bfGpLk18
1Hg+vWBx5nYm76skqsrkkKXdXUas0AJ3njG8O5N9RoF4n6RbShcbC/toyX6yWpMmSY2qTiLTfS3T
zC/S+xhPzfWlLV5K0NmgSo54DFuInpAUf+SaBgp2e4rPiZI8e2kJARLzRuVkRwCbuG5qZRcvTEkZ
SQ/65wLZanyeplTZu+NIwtjVv1Wc37QELFY2PSq94E/2+EYCsYgbxSKRQqMgIDJpT7pqMcbkY1rQ
+FxkQ7mn1TfCVPrC4BogH5FWO8Vp6B2KcNNXawUXdoHMvXwyks6dSrse47OmVSBB9xKov6fqjafx
f69v7bImBkuIsJCUC0ofMO9eWqIe45ODhuv5v8fQEbZgAD5Us7ODipiYwE/zoArM4TYOQLd63fja
d/1sW3IpGQYDxgZ6kGcblCAIPeKnLFfu+rh95Dy+6asm8EBS6jedVW3ka8u3UixbYGNARAfYipzk
dmWVaV2NZdu535yafbLLrIMXQOX8ZB8rsFRveM9FNvBhD1VjSOlgLFsmnWeFztoGrCTnHuMeaXfq
8t/X91Ls1cWTJBmQ7sigudXskiY+12ibhtU47CoVwKIki29wV25LfYvme+3+uxqwUvDDeAXl/k5N
aV9ymsdnuOgm6BP9SJJ+16fVLz2GLuH11a0agzw84EWguVpQhqEqQhMjS5EJZD+0PEKdapfoT221
2XIWF0vaRujQCM48wBDQuzIur4Od5NQleuyezcN0ZxzZ0QSV8XjqDlsHYikEDJzAZ0tSLmXW9dgm
GiwVd/yJvYN7TvH7gOzVt/Ql3psUBLJgLA9q4tPjJuPFIoyCcSggWsgSUIOB6NLlMlvg+XoI3bln
BqaVPsgf4xDcEzc0JMfmkGpf/3roqQp6KKhVCXbQS2sd+iVTbLjxuWt779hmah3GUGQD9RyZIVmV
ahvec+WyIRBGCw2taeg7yNUlq2+J3Tl6fEZz8E4r6mDkX9ajBhwMVxm1GHC5ov0tnRPDmIAlQYp9
TrDRfkVR7LF4mgSW1W1N1WpLN3lpSzopOnCi4HOALTSjQ2dv3Hq/QNoB0mZt8GOhIcMCYPJDvbxv
Jswc+srb1mFdbih+AaYN0cYDomDBFS1oX5mZzvG5Je0PpzoaE3+5fsGXMDFsKKYaHSH1IE6KdCIp
MToG3sEYF4+d6EsZCCZSLSiO5HGLmmMZHonk3rTg+NFRQP/i8jhObe52ILiLz6mbodqU0lIzAmrG
RYZSULbJMrRmDoEs8Ks4KKgrSEcFAS2FTnqN04jRTb/h4w0vvXNmOD+ub+GqHTGuLFD2YImSXlNO
3KJ3ILlwHlz96NVdaHXfE3OLtm4lYPifqej/MSNCpk/B5RgrOUjZxUu20/ZaiLRvMI+QalUQMUAe
8DdecssOyK6GlBJYQMK/WKRgOgQ7gYrESwrIqGvERWsZ8blxT+Aw2BHQODb0y8BzIXr2HyuedEIK
I6WsNE08pp4eYqb3rGPSRmvqv/li6HmCyg7T+gueYTpkgp1PgxOxFO9EbAyzJbSIdy2HWsz1fVt2
k4VkHMaggAVBJxec15efbehSMiAess7oGhq3Omi964Ob6XTwgXly453ZMWfYN3FhqyhZEZsdRqUH
/aliJlBVv/5jlu5EiNdh5AwcNSi12eIkfzpChpGVc6+oVpSr9j1o27+Ng3O6bmJ5GWACHGmotsCp
LMBq7szUtmiZFUHzpD0gwM8jzAeCUE/PtiYTl6tB3V9MuMKhrMgRzFbW0DnOrPNAB7BYcSW5pVn5
5VkzG3ILgj4FLymG9OT2D2tSm3labJ6pw98sgoll4F1+gHBh64KvLQfTuiCPAMv2ksynpLRpPNCw
ndFc9hU1quJ/v/ppBEcp/C4U/4CTlDMOV8WTyY3RPE+M5S+sbNKHKbXTX3rX2xunYG0taLsA+oHc
BgOO4u+fDhrynS6fCrhenJWjNze3Ccm2ZJ5XXmcMdfzHhnSYc0SlqIQhk4DOOIAETMX8yMA71EZp
X9X5XtedJt0Nlln3vtHHEMCt460juISo43R8/hFSFodeXt2XFhZKdN89kEDzy38FpKHBhPfwXfeF
pN3WwldyqEujkksBfi0nfIRRwd+W3hrH9DDulUOGqFX5iwRKcNkLRgJM6SBXlRy/OiSJYxHHOxfl
XV7k+3re6nYtXcaFBdnp0wFF2tG0vDNo7IMyBxfciNHqdONIfjz3lxmGECEFRxGa80h+5R64rWBy
J3GK+AwQyit9bAMQzfm2j96ZsRMbt/ViLlMn2BN9FNF1h1isSAU+3YGKVPk8zrZ3BjnsFOhMVUIU
2ekz0xIa5LYyfvvy9cb4snCJaLwD0S3dh9bWO6fCA3RWzDEovduqglJE9s91I2u7CPwOorT/5pKS
OaTpzNsKs3AuCiR+816doCl9tA2/fp/+9CcE5IG18d1WthHFAgC+hAwuOtdS2EPLuomnxHXOs6ex
FytxyjeSjt0dCMeb+0KHyMj1FS5PIx4wgawV1MAmHP7lZ2uKgruUCRbism79zPZ2I0asfMNID9cN
LVkN8PqhyoVqCChThR+5tFT2BdSW6eCcVWrsk9kKCq/wG/uPmmNaSFO0x0IBG2LKgHcs0QSeg9xK
Bn/ojAN2Yv/lH4NiFzroFmiEhaaW5FNireCal4vXx6+/10/5rsmDuYb2tGL5+W/dJzsVpIxbCgHL
zRZWIXMiJrlF3flyC7R4nJlQtz+z4TTrUZceh3Gj2LxkBAEQCySDeLyBM1p2LlQ0+qhZJ+a5Asuu
HYDxPA+nX2UwPyn3PJwORRLEiW+W/tb47bplATKG0BzQN/IYJW0cTN/CP5y7d+zpP8ktoKuOb52h
vFCTUAsyEGumofVGt4Qk17YVXxHoT/RSMSAvneHRwihE1efGORs1TCX8oUQNKkyLXj8z4khcOlRd
A9UJYj1gqkBnJzmcxkKhcPAqDfGEpwPwZnmN9tMbZ2oHk+v1XtAJDnbA7exyS6x26RRgEQQ2QEfa
QihEMp1CTQxrb9Rz33yf25uM/lMZh9bcuKHLKEZYwY3QkSMgjpFOZzF4nJtJpZ5t/RF8VGTecqYi
t5Z3EOhpCEcKZWk4ncvjj6ryNLStM6OUH9sY6OcqhWRS1fy0KrX1uarGiq93GbNOvVkad0ZLLC9A
eaTtwk5Nva/n58L1oUwEHA2SZjlArOJGQfcvsaNWV/w8+xnrL1m5cR2XX+7ShuRneszIel6tWFFM
CHtSy2OSu+VNYVv8bUzibmN0ZvkFUTnBSoSYEc6KK7nYgVlqR4HVjOqZ+mUPddycb3jOpQnBvol/
GuqfuOZyqJulxEbLx5jPc4cZ2ZKGY2ZtpG3LPYMJXGZxBMHaIUcSvGHgQjey+UwqOms+iykpfPyS
3AIBhEbIjqUD3PX1273y0ouZI1TZxAThstIG+EvnFfbEz/M7Zgb1XUxD0IbgVSCBEdRvquv3WuBu
WV1eCYEUwlgLxAYQc8pgTW/OFb0BURli2+ZUApIQDcdx79yMv/Wj9XB9iUsHhpkjIOE0EEKhDyn3
Ilql6HitV9mDx37k5NEpW/CIv2rmY/n1qVnMzgDODRS0A7qEBV7RGtMpnbqaPHR89NukC1s39nue
bRRglydFcNfgvGsYzQWNiNjdTzFnSZS5QABDHiByGg56GcQglnLM6rBFXLM89TAkyhZA/UPBS66t
xYY19u7QkoeM792y/pGO9OX6x1m3gKcTmpRQ75DDdaN2QPqaV+QB4cMdFN/8lGobV3f5TKJkB0Iw
zE8LvQkZ5Oyiau5R8F8+zON07JLyvlLzpwq6sNdXsvJRLsyIv3/6KKmjK0lTYK/MNvOZ/Y8DUj2V
PwxQYbluaGs9km8tpqpXBnBlPZD8RQM4RzXvrHxzuGlrOZJPrWnszIYNK5ZvvPf/QD/j0PwaXD8+
pYEbtc8tBsIjAP2+PPT2QWOCrB2SRmBZkBFiWZk3qMUX5KFnsxHEnXk/TspjU5jz7vo2rpw8TwWw
GPzRKFfjFFx+L5MqOcs1JXloRzMsMvbLbczn6yZWPA/6n2D5EcPEcHTiS346EtOE3gKmXJIHpbG+
85zfUAC3fQZpl2DQAXPrOriI6yaXhwO7hlAYhB7oqS+CUWaZQ8G5Op+nNn4AZDFqjOQwUbrhgVaK
E6Bz+F8JF/QWpKAJBaZW9eLJODseUnl1AnmR7rE/ZT1Br0FRKx8tsGln50LxKHe+TYXGAuqo8ake
N2U2Vr/kp22Wbl5WmoUFvG7yAEaOn7U7v1jFFqB6JYuDE0EI8TFQiL6ldOnyLMvyRFOTByMqXvPv
/LvyI3/pju43ToN55x7z/VaYtrLFlyalA9pUw0jKCSbNQ3zgu/GegTAf5fhzF6jHrYLu2lFFgqoC
aQIGPgCtL4+qmpdJg3p58hCDjZKN8RHmMYie7FNFgXzZcLh+TFeSpo+E+P/sSftZo3A5aQMVizP2
BcYzm5A2+4rt1VPhe4f4dkIOp+/7Jkzgczau/ppvQwMCFwRZDcjSpPezs8uyy7IJH3OugnJ66xPo
k7Hib9Sp4M0A7AYnDSIPFJelFM1KU8ptPU8egK8ZgiLN3mzIPl/fy9XVoNKPyh0KUIsGWN92Q0fz
AiqbGSjlYiNDNSG5G5v6rtO/XKWBR3YQnaI4LRorUrHLml11NDFXE6VTuTPiOSxJ7LeaFZLpyzI2
2DkABEQxXoCT5HlxwAQ4tVkNQU8XNeU2YczXCv2pcpON5GHpMRFvC95JoZYhGPYvTz5NMLNWgMH6
YW4eM+feA4WzaW+kQ2u3Cx1RVCggF4CDIO0bJ7Pdp1mJ057T3yjCVGBHxXghofkZKGl3D1e6pSy7
5hTRgxVTrqLiIu8fpFf7WJtw8qwCMtEAlGtB3ELw5frZEz7oMrXFGBQGc/B9UHxZ9At7BugYpOZg
pR5PSaE/A+DsJ9WT7gCuSkDOwLbcokiWr1iUy8gTBnjRQ8ezbSpqoKn5N43Xx05pQj0+KBjyT1UW
jkr65/o6lx8Qk5OCcgJNLzGAIh2Sxussj1iWErlxcQuUnO9odYKFllBHzXQfmOff1w2uNBTRwwNK
xgCIRBiWigZuAjB5Pw2wOMX7suc+dVufxPQ78I6BHSt7K53CYlZ9tek2AsylQxHwfATM8CgivxBH
61PYwm2bKAz8RlGKgemj5UAgqzYS3wMPP0YEtyqxa9aEd0RgjlIP5osvrRWYmatUxfIwRtagGpLY
940WY2Ql7k6DlxUbgcvKh8SSMDKCdBAdW7nP4dSGBlEErA3jv77b9L49qT6mLIPe+xVvMomsrQ0b
iKcGrTg0QCX3n6UYaWhI4UXj3CHTJV0Zoom18/hAfCtN6o3buAIeEHqPWBlq2qJeIR3TotAhAj7Z
rmAmvmMPRVgCdcS+zcfilt1AXS1QVd9Gl853nq8f16UTvTQsObixTnk59DDcme/pVPuKVYTaMIbX
rYiDJ919LA9lZHw9RNMyaaWt1KoyQVA3aosqDflUe88zT4uff2HF/eDjAWZmQYnGcnRKMyv3IpcN
dA92bv1EdHdrundtx4CrA4oKUAuISUuXbJhcbpNSdaNa6VnA2sp873k6BLE3DVuVpbV9A+YOOEzI
SS7pfyBfCYxqyyHMydR/nZr+KLMv6yACVAQdbIQEaE4tiajVLilAYtjChFlhgti7KWl1oNoWn//q
SmwXdVQw1iA4kJxFr8ddXw1QgUgMgMkn0hi7tmymt+snYPXboPKBVqiQb5GhPoRmQ8wpcSNobOJB
KfferB0ByvkLP4vaNuCdKArb+kcC8MnPtgTiBPo4Q5S6tf41bQUeorc6iMg+dTqmha+vaaWH7YLn
T+hVALMHNg/piqZexXrTgDh0ntA98A7f69x56VTtPnbpPRvvKPkJ9eC9DTVOyO1WoESrd16mRQVx
Q0q+LNuK8wIIIYa1kali2laK/03K1Zon4tco30yMnlv5lvji2lH5bEFKn6qCFBbBaGTEU/VckHgH
opkNf7vm3nE8BHYd6JQF/kHTZ8VmFUyYA1paVbbD6PmtOYEbdTpc/3orUQ/U2P9jSZzYT0fFU5LW
blBiiCDufNvZv3TrVIPXpql3+RjDq+vf2urrYw74RCj+CRwrGMrkvhafaOlmmEqJMv4tdzw/HR5T
9df1da2fyk9GpAutZY031BqMlH8gA3JD3knYJzc5kOLkKX0rw2ryXag8bBXrVsIA1PGRL8G9wyPK
Ixxug67a0I9uZE1oCfZj/ZLiFiBXDLRGOTO73Zq1XDmNAH4BFA/SEcG0Kf7+6QNOPSZV9Ar+ccp7
6g9x3O6a2N2SYVg5kFgTimZo06GdLuvEVinEBLXUcaK4PBvxr4T8F2nfteS4jm35RYygN680okxK
Sl/mhVFZhhb0oPv6WciZe1uCGMJUdb+cjjpxagsgzMbey7Qe7TJfNwRX5Aq6GkkpSKoAeDIcH99D
6uBsqs5KZJ3bTf2A2kSQHshT4Rc5PPbg67ihcIbaweP+d9G4IsTF2lRexuaOjqGvnGrGRJ9nqjtu
PUqnLq9/3l+XazEAwDRByML7HU2Z689lzFJVxhOsrPVWsdyFGHu7gvPU/SBrXwuPTgWlK5u9C7kU
X9dniTidbZ3V9mMYRjeOYzBerEDS/lqrDA091vBD1wDI7RsygYJEV52sxjoXsXEs7eLYz9WP+4NZ
uTNZEo/KIwNbIhngZmxMrKkDY+6sJxPEcuQvvWF7pNd398OsfJirMNx5oedRJ6WssdjZuJ5y80ku
0We/H+PW4AP0ONyRNnrOaDzjgXs9ltTShrqP4X9nNiOQ6K5ZdGTyFkeGtFczqkkVOnY1V0+9Wlfm
jkZKH3k2XhbHTCpTs/TkeJ4aP61LNdmaet/9hmON2W0KFClfk6Yk8mNRV1l2xIwpjUsNShK3VYwU
BvKL05Qw+XYi/EljxEoYl+kIRYqGmlkiuL5W5hItPzTi0PpDc4yvaaZKrNVLqjjQyv2ZzB8K/Yd8
nZljgUYKi3Ym6XQ9jw7cHMxOpc5Zges3jIJLYv/Mekgo3v9eKz1M2N1DCsBCsQ2pId9EijA3sAfA
o04Px2DxtS0J6cYKZx9Chl4h7l6q+N3cO+QyHi/YDYy2BhwN4o2e+QmnT3zHM0IlmN7EKvYr/ISr
0Rncoy4BZL4HXs4BD9j5CVlIs90MqWvvdc84LNv2kFfgshiWD2mI8pmeY6FO+Mo5dTVcNh0Xd5dS
IseBQYlzrvLOLfUcAoRmKCnU1e3Iv/8pV04RnB6QCGdax3gVcWNVq3zR9Bxvr2HEd0yf2gScefnv
a2OMJo5sGKci2j9882JA3u30XQH3NikCxTH2+9b5+tcDuQrBHSHgxalNBSbE2dBL0PyI3bpmtKBT
W0eCE3EllUEk5BZMIZKJiF1/HdWq4ImVShYYvQs4CUOgGc3PJjUqDxWj3DX1+tv9oa0sB/jQ49JH
QxXcXl7LqarjgZYdZffvD6l7gmJbgHTAUzQBpp5df9wuQy8CSAiI5ED3hacqV3B01VvkOEiZBs2f
q/zYjfNXJZ8Phiy9ZDkcnBP0C2rz6f74Vo5FRoNDAQVlN/TtuCsmJ5pW1Dlef21vDvvYNpKnXB6k
l/tRVhg5eMbCPV1Dvw6XDf8esxsiqX2K258xQ1XYMy/b+mCFIMxsEkGJe6V7hVjMrIrpzKF0wu1g
OSuSBhrwyDR69Ai81CZ540Zjo0eeAxHzferUuUukUnflfMyDYSwTOKQqmrTVbWgJeXkiqV9mrdKV
UM/LSdSPuZlx9OVRe0e9n9GBb9oK1mhpI3x6e6gLls7oo1c/vFZaUqTb+3N+s3I/7d1xT7ACArJ/
bhqaJnPy0tC6cxvbZlBW3cmM6V5DjzlDLim4XW/2JUse8LxFo/OTA8slRE4X5WYL3Y7zOJHYnaTy
OamibTemX7Q69RyDCo7OlUkEugw1P6gIfJqzXp8DldPRWeoRr6zKo5xIX8xRdG6yo+RqR37mQ6B7
sHcTZpE7airIYEeW1bfnyox9FV6iu8mSsXAsPSwSQpGkpLKvd0RQs/1EA13HRe7A/seeouwwuB4a
wHlw/tTqBMob2SMN7O/xKXnUHmjuljAu9M2d/kJ2+Wv5nH9rNsMEO3EhYOnmMEKZ4vIncIdCErUR
aVDLPc/74YEGOWr/rhn0D/mhC+MgPco7PfarXRG0YbzpBOv2thXMReeePE6upCYKAMmZURQXHxLA
PnRoAiusNulGZMN1e1qwaJAD/GQL4o7Urqe70AYdb9Mqgf+KHS6+CTNHtz/HgekbYXKwoWy7EZmO
ro/wIiZb3Rc5hpkMFGLHiDl6g18903DYaqG6iWF8EvsiyuftOcAGaKC5gt2Jug2XZYCUn9k6aZMz
dU452ipE1R7ZFQZrMMHJe2v2hLlkBG7grZEK3wCuG3C0cmvClxv3xc4M612+uJMPOa4opKH03Gee
8j15j37Ougdm38ss7HXfHgvXP4DbsxAfkhuNLdy+q121BmPFEIhw3HYduDGyvXPx7eaq12I8JZKz
Gtph+9q4leOVG1CevepBnjdTQPx9mrjRs0jv8CZb/AzMkMmgPd9WqOhcGBDJwaLRrdpNtMqrzOd0
FrnX3GIVuDDc3o9tZzSkFuODQc5jfDC2xkf6ZJ2MI9mZqdtsiC89WhqOg/u31XpctHJgRGCZTKj9
el5jivYf6WJ27Ml/onA8MTLL4E6e+bUOIGwCBZ78LOqvru5+xlX4n6jcJZlC3URZoJF1dl7ibX+W
iDsrGzq6jKkPny74LO9RMpsEIIbVZXoRlTtz6kaXHKJjrA1K0ZEsbfLo4/50fiLH+FvkcmDcEWPo
eZwkdZrgHRWF8lu+XQ7NPg3qL70LU9y9uumD9LXbNThS6RY95YfeH79U/3KUg+sAlBYw2Cbyy+uP
SqyR6q2cJ2fwFIJjGiSbNLRC1T/VoYhTs7o9IFjFnEHB1L+RF2yrmZIZoazFcZ0WcmvzL7Rk3Pvz
unp0M12s/xfG4pqcxAZBoF2y5Kydy521Sfe6b54XD+7GXuqLLmLBmCxuT5T6YI6qhGCDs++qAG51
tfm37w623S/Gw22A0alIPbYIoYf2vgsZMBnqiVsR6f+2aoGeAVP2ATUZbDUsiOuV0KM8MsbwOYMX
Hur6XxVc69O2BP1m44RM/81P3u5/qZU9BnFmEHHQe8E/ed2GREI3Bmp28RmSQp4sJV49v96PsLYW
QNXEiQzAE9rQPN4p1vtsUNQiPispqIRW6rY1VBQGWr3kZHEjDS54/YehAmImD6dKXg5oxQuyxZUV
gocbGuBM/RT+TNwGmzABdKqz+GyYnQuRQBf9XHdWRcv+Nr1n70Mm2403FcT/udNELY1qJpUjnUbN
drM6gzTF2VLqTbcADiKLBFpu+yQs80W/jIFQmEcDG/XFHes0YJhbIIQiPxoD3SMBnvZVaPrUB2TP
ZcQtFNhE8O+VuwDNXGYCzx6OyPi5uaTFoBatbKDCHmhAeS6eUbowxLM86TuoTRPxSe22YfFWizyW
b9NtBEY8FJMZ15Gn50XAB/apQ6WTSQ4EKI1JS/apvexie3bRyNz1UC2sTUOgAXwLusHXhNUGuFTo
DkGfhjtdarlXjSFppBNp02DpR6CcfyTqiP6vhJIvHEEz6ts5DL+gk3V/56wNGA9S2LAAVoeHBrec
SGk5ibmY0CpY5i0AJZ6aUU+XvkOI0k/LytUmLZzrQhCVJX/XVyJmF+BdvFNlQIz4DkSNfnDWSZV0
kqB2ufS2l9bxg9LFuzgt/CGGDUjVBfcHertvWF0MCl6wO8JBy1d1kjyFfl+et2fweXxpKh+yBcI4
ShoO0PeMWtF9e5vqI5wGdh5IJgwywOVuo603VpWk7bkgxS6NCw/ldG9IhkAd/prgDNw1QDfIm6Dm
cstpUaspTtR+bM6DtMnowUBxdIxqwRe7Pd1MsLMBsAD8EhPId/hGOYv7NINrQZ7EO0dSfa2MoELV
CcLcXhWsxKdD0BclMGwGbuMvTts7ZlHW5yoD0NOEyXrUP91fCGsjwWbDUkBd6pZx3mdduyxAHZ9V
5evYjr6kvJpdIwBergTBZmGEVwbDhVL59bGpLA2lS65XgMG7sVxDxlHalMkkeAGtbCN8D8BvIQEC
+g8PZnDMpCsTeajO82jv5W7yaG94qZS7c6mGMACpFeF9cLuuUTNUIHTGNNZYmfR6YE4TxcSKcF6M
nvIVdWXrkAbDtvzQnsaN4mnvdQxZuehZlH6tnJDXcdmEX9xDWmc3ii1FUOxziD9ElU8V4kbLV6mb
HzsIT1ml8rhY1kYdBWfz7ZdkgbG9LByRSJq4R2ap2ZWExCY6yWWEBzv1HWir6JJIAHwlK0McIHJk
dAZwFfCc0zgy+skpDCjg6O3kyuhiQt9RCcpJ9Y3YDuy0hwucspNUZxvX1BsjZ9MQspnzXlA6WB0w
Fi+SGDwTwIe5nulZt1NggyAKpcy0A0SBtm7RZx9FlIn0H1fX0kUkLuHVpD5JUfCD/FQVfW2X8lAm
CyzvyySEeLB/f9evxwIhBthSxtXkNqQ00VKlEWQt25x4Ga5SZ3mStFcrEaXXtycYviMU8HHB4byE
KuD19A0qKeFoi0DpDHIUZJFTt45FIuRr3wide9SQGLcQqdJ1EIgcE3k0BwigdMoWbl3HeXkou9q7
P2eiKNxKWNIlQYUAUXKiNi5gA1u5saAjoBf/sMcuh8MtBDuKF9TNoLUijZCYHtBXRJhaEuGLb1MA
xoVGTQxiSSy7ZGvk4gwpLTNXVAlhOqf/0lbES2pSurCactxYi75pzfQvE3gRkFsL42RMypixgFWs
+mAjZ4s9ne1mqgQXwcr7h93NgFgwTDzamNzQ4smmsWpDtZEASpc1oCPTUfahrhLCWuCpTrPnElhM
b+zTXb1MO7Ux92U2CGoMq+sFEmW49lDElXmsUWMUMToSkBADFNivqjZ27cQOp1QX1GxW4yB1BFac
dTlsbi9PowVibRTj3JCl32lnvmp68ZpKIv6uKAx31dWGKg3Q941OVKvxhDzp/dPgiNakKAj79xdr
Us2llBCaYCxkes7bxB8L6dhpovRt7VTCoxHlZ+BxcTRxYRzaMjk8yTlV8ZNd/FCkP/ePitX7GdQ/
qEACDYhNxi11yHeDd69AyXN0yi1UkU5xXx60HKSWgmaVpy/lK1CRcPtuFxsS+osIWLc2j5fxWap0
MY/gdcu1veBj6co30Mm8Uf2yNH/fWmONwv8MkssFSNoiuV4yrIh+/CpNKkqUc7Rduuagm+AkCT1/
bvO7q3gad8xDkiar7AGaQqWj126nKjKeEMS35uU9c6gfQSlMnyoRDEkwlRp37DtxnM9jybZXWXmS
rYTL+D3paHB/xYiicGc+4PZSXVGsyEZ9zTLITI8vGlK6+0HWTnxASFDzROqGlgc3gQ3c/UDCsp1T
Oza+pS1NMGkVHpzSm9TRye2XqRMc+WsbjfkiQwIPkLSbNC6HVqNB8SA4tc6bQn4t2sv9Ea0uiYu/
nzvowTR1qlKN2LSV/mQkYaGmnnJKxnNtjO6ot//leLh9LSWmArsljAf8p0MidZ2rLsqP+2Niv/m6
GoBlfjEmfu+W+dwtNWJoY+9lVuu16jYy3qZF294PtPpxPq9/gLaQBXInuk6mRp0g1HUis/Nkx/lj
Es2CsYhCsGV/cQ6piyMpeI05J735Se3YLaL3/24M3AIoxrLrWsjQnaQWjlRPSvL7/t+/0lXD17iY
JO6LL9QeohE9hBP5A5Tje73RPkBVKr5YXs1ktNWHet+/Qbj/Vdndj7w6dbDVcSCWgNobj5Ko2lHN
6glCbZPZbrPeOrbT8g+JJnBe/xuCyxzgBLIMaadjd9qwox4S12l+d/Tv0xNAOKFpjRXm6Df0ioJO
o2yCgH+K1Ao+gEut+/MAMkNB0/6va84MKu9AUEwGhfpGrnheoNXWFJp9gkCGp5BuY0oRuqCW4BBY
6QgyrUV49uC7wOGNr22XQwRCpUntU/w++egYP+Vb9ATPVoBHfwB76lPvpRuRWustABH6KZdRue3a
Vj3gPzKi6mG6paEiuw5xs+KYv2W2S97iUNsrQbUpnlCC1oanzgh1QUvmsyrIHU1XP4HbzoAr00ZV
8ROiYxSq3/X9+Md5mfzpgYbJRnnujvZjvXWO8aMSyFu8WyM32iwQsOk92S1DEQJ95c6EcA1Q/CjC
IQ3htdk7mkmdbLb2qUzaR1proTki9YgNwTGJZtDtiYxAqPuDbg2HRh5wExso+8NK1j7hZ/TNPo9K
Csk2BUp55zifSohiG5MM1FSsyftxWECdnKWiwFMqo9q+mByr2LSTMpCXxkpUE39eQvapIwpkR6lp
kAdpthrbs3sgh3yrSBK6jakldW47Q8PBxy9KFfjh5drsjgmcyIPOHpS+cKErO/cPsCmSo7AsBgr5
SynVZw9KHe2m1Bup9Mo+HYaNosLTPMhq26Yb0y7UckMGK+m8FjYq8VNR6Z2Ci1Mpgl4GrQuqmoOW
aH5k9RbMEqktxX+MDPWIdjZLsoUFRZXtIisGW7PVhqzajgbptIcMPaAGSgGKNP60C6t1vLovB+mx
so2CbPRaM6Dc3cZLfrT0zpw2yxjryoNjlIqxjYeUFh4ku0Y1kGrV7D1tqrtvTaUmEEOSJ2n24KWi
mtuR0NnZ1MTIv6XJKAdMAONjyppI8Xqb6tNGnWJrACiqibOwtvM53ypjAUtwaW7byB0MSVUfe6CI
QtNMS+vFlOLodz3rNN6a+OMlBK5xfFHVGIQs0vbE2Qxkas9aXsOhBcLeQ3SwSWYuHqijfe/rkSKp
R+KUueo6ZllV2ybR+x7foUyGp7IaElS6Z0MudkssO5B0WPCOA4FtKItKfVfnFnTwgsga9bK+rgav
7yJ9eZ6Yi1ug1+Cq+NDdtSBSPMd6si0LzSoAtpp0Iwt0OGsBeo93jLWRtaJYoLddgX/d1lKEWlnn
tIk7FjoUuOq5WDqPyp3FnlNWWpycCo0cNzdaR99BE2X8GJ0MFnd4ekECos8XafTq1pkG/Cq1wTdd
mloPlDnGXxylcW5u5xny2PsMQjyL34xxVu3hXtN0B0CU09wd81iF/0vSwrhnolaLM9Lp5sVVYBQz
uEB86nNgWKRtT0ZU5YqXtFU2hUMhV8/TvPTqq5y2EGWcLbg+mu5cwB6tcKXKaPJdo8og7pZY4Sgc
JBB62JfoyUkhPtVAw2UpdfJgKjT5IHatOhCv6bTqRxK3qQnvMBtCz+h5NOVmNoep3ZIeLy/0WiKi
uoNcpeiz5FOH1jksxWPPbNv+u26qFMDQpiX1USs1OrsFUeU2qKBUsHhmBVR4ABvJCKhzsKXToJrK
TA2JPGiFp9ogY24yBWfD41J1hfYY2VbqA7NeeHo5j8vjQLWCPnVRIle7TLfbP7hVkMcmC2ZzA6UC
1fITaAaLngErXUzWvWQ+sJDJAk+ES5qGsck1eTatUxUMX7vRVzZwKWiC/iD/kmO/25X7ytnAgda/
n9GsJOsIi1Yi5Nsg4vJ5rV4kgzFSTbXsLetkO/XozzH4FNAf31I53o619T5GlezGVCS2uQJbRDhg
viBzhgohHJGvc1AthtenCa/Yk7SdNuYfNVAOQNM0YecxU4hs43idL4VyH1Svqp8FRZiLYHUrF9XV
L+ByyCLWZSuvY/vUzOkGezlMxjjQjTa8P7+iMNzDQUlVI6ksDNQwKr8vHVeZ4HFT1MH9MJ+ejlwW
cDUc7t2v9cosU53FceV9B6XN7ujYT5JnPqTHNtD2S9Bs2tB5TP9knuMXwfJjOLbH9AWumIKfsnIx
Q+kT5HDYNKKRyfenhxn8gUnK7FMbl857F5fLb50uombEahQIukCmALnejXmQkdTSPI+RdcoseQ8/
pBdcY4IkeS2lRJFQZ9bjjBLBg8ywNQowtyC8i3Zz2LxXp85rPNsnEgBfOHVdaJk1riTckqtDuzgJ
uIrA3FAj0ihOAkd5lOTedUZR1fzWyw4oq8vDhquf4HI1kL8ghPl9+Kp8HR70N+kLbD3sR9NvfLLr
XrtfOjQHGYCi8uuwOYiaz2v74vIXcLWVBTXuxoKb1clGU79UzB99MT0uTvcs2BdsG/P74jIO95zS
DFhOQnvXQjNQ9vpX1bNccrCD7HvsUw946f14sisv3QMq7ctnI7S/IomrXpNDA7YQFdR6RF+W/fuL
wxb2lzNuMPwYe2z9UX0H6ui/jMCm/SICVdSkt3JMa2QfsgHV7boRPLTYyXwzoajS4nhEdgcbu+sI
RrtIoD8gQmx8La2wB1siU450EcFcVhcItjfgnRAluTF+AQ15kCp4JZ2sCQJ7NH+U0nGbSIngtFod
DqBQgM6j9gz9jOvh6CPENlttwTmynJriJ3X+RNXXovi4vwzXb/eLMNx3kYCw7PHmtk7JDr2jsXCX
h3yfHsnX7Ie6kfbzrkZPuhE8vVfv9oug3CWLZ83QTS3GpptzqMxOuAxq0GsWUvsuc/Wx+NZFk+gB
uLbhUB1BWxYdaZTxuQtvMa2hyCescd2qPnJneNBG50ufNq/EKPdqTd/vz+xqOFCt2VuQGclxy5G0
ptTEBSTEJRIlXqaV32Nl/m5Rc6tR50nVRZLPa8sSOKT/icdrLA1RDvwHi0cc+VGOSsmNJfPFyDLB
uFbjQKcQai6oBdk8Fohk8aKOaoW7J6aZT5wZEv2VaXm6DRGK+1O4ciqhaAJmPNpVGjBlbIovzgzo
t9gTBT365EC8qaz+WPXyLxFMAEcBNWKCb9zqxztp1DVim/A3oA/D3O2UkgT/MIiLENxaLzMtntrU
ME9YcniXZC4ApIJRrG1iQA0hsfNJ7r9Za0YEihE6sbBb8RnQsPG6NxLafhuwcorqZkH5pgqqO2vf
hpk/oqIFaTTkU9y3iSS7rKlmQHehlt2kqusHICELwWJbOSgA0AKUECL0SN14UndDGyhP2qNxKlry
0XXTN6A8vsRR8ZI4+RsKBkcC4pPgHllZ4GBkYsYgCYxjl79HZqPSKB7bxqlOf9jpo0KfB5H63+rk
gUAIvzmQIFDwvJ68dIlbpYFuzEmTaeotJlq+WdOJtEBWo0CrFKreaB3fcCLnWrErK5ExkCLq3SaS
/kSKJpJTWZ0tBx0IEEtBZeMZkWMWKyNBLewEWaQvsP49EDk7ZoVIe3ItDIDBwAgz8RkEup4xs8qK
NouJfpK6vZ5Cbycv4MI5CjaSKIp6HUWys0XLYL50UqQzhFHr9t0UYpDZxuDSFBClAQDDB8EDk4ef
JIncDSngbaesN1K8YAGgyHApGKaEC8kUfZ613vJVOG7isiSjy6LCYqFadvp4bIzkvEzPdvEAz+2i
ecMG21JS/sMWuhwjN4/NMpWNUSf6qct2+vS0NB+pLhI7XvlWOHxAZQaMZ8WVUgHj3Mxpp54iiPoR
rG393RLpY9zuIEggsDcWLO0htnCjplNC+G0mSX+eyLizoulRsUQM0Ns0wTGA02JMWqYY+MlFu7jj
5LRX88Ya2/Oc16dRnc5Ol75mRvYQJel70kR/36DGhwHQBU1dIPMwgddLvCpMGyZmXXs2KECoPcpQ
rhxrVlCDhbO5f/PdrnQHUiwWdFLQZYHyDPfCkYq8gzUdbc92ru5t2MOEidZgYAb5qGL59X4wlk5d
bysgKkENxLBYsYg/tW2jmYtWi5pz3cNnr/1lkxYDqx+kZPCLFDei00J1vfnrA4NNIeR3meQcrl+2
gC6+XhNlcjO2TXvGCyp9XybZeo7z6FspTyK/0BWUEkLhRoKQJZpj0N+6DqU4UV/IE2lB2Ot30kcc
MGde5ynZytviTQQZXft0l8G4VaL1EKarWDBrzk54Gh7jToYUqd25Y/r3mEkHhyFgNbjp2f/hlgnY
z7rWVyqetVChi8lPKumeptaCL7WSIyEMcgkIckGAH6jv6/kbFWqB7tg0oOPSIIVDowrf0GU7uGjI
PMkAhaqujkLU9Pd3ynVcNtUXSyRTu0zNGsStUKXWpG+4FNxUf7u/+lcqQtdRuFSZKJESVymiLOcx
kANl61huD8891wiGQEZZrQbjA3JFor7z59fh993ltHKpTGM3aSsvCMxST2NTwDU69zrQ8pagD+lW
xHNeOZGvviL3qjJr9CpoVDdnxlOKKbRH2xfBVN7mnFdTyQOHGEZrNNHJAJVsUP3+dQybMD8ulms/
9IG6Uf32qX3L3pTfpScq/d6EBvwVGpnQ/sUbFaUMbo/nCiiVspZV56hOt5k57Foz3uAZFER641UD
uluNKdgXN9cosI84VfAEwgnN1JSvl+eid4miVoDBy/GxjL+3RgXvUAHC8pbFyQXhFkmhtB2lZKzA
4lQq1+gC8t6DSQnH3uGl8YinPC+MygmHVGuXuVF0VDzM/HGEwbrg47LD5Gq5cr+EWz+lqUHLqfn8
JXArOE27PFi+5OHkTcE8ePJBpOJxs16v4ml8tgd1MI1aOeIVRus66pMGJ0TBkG7OahYCnuMGbIKB
neLR2UvTRaNFaXVOHrKdsoHC0Jb+RmMtD6OHoXXVTXTQZbf5cAQ37i1N/jMwHjAobzgou3GXBJQ5
pAmdigqSA8179kvzlUO8bX4sfrkBQdbrg9oE0XreEnDd/DYUCZDcnugsPigiKPcpzKuBuzhSayp6
PZbKc6v4FMa79ES/jyj6fcYelKOB9STuS92eeFxY7s7X4khT0sopQQGVPWZbBhHiR8ebPNsdX3vE
D+9/4JsMEfGQejJIHKts8ixClZAkLey5PC9WBNBViccP0V7oOCtBpEVhBhV50ZJSV3YJC8heXDIj
4VwfClWPdlu04Ms6LwpAqDB4CYZDHdTv1S/tN/jBwf0R3ioTYogmUOWwc8XXvIHIEKitZEY6ljhy
5wBIhtJdPqLej16VExCUqGEQP9vPX+gXp3ZNx78ffW2LXgbnvmdVVotC+qE8l7i8UhzzmSgFWI2A
6gyUCdGvvinPmKm+oKXXlOdZNx/KIfcdHIH3B7G2Kpm2P7paMBJRobpy/ckgxWqMi6ORc3Sk7yyx
Mf3B6x6WgFG6YT0qOkjZ38cdpHgQgQ2PZhoUMvkHeWcnmTnaCgG3VfbybXHOPd21wmJbhs32/thW
DjhQtCCSxbzP8NbjhmbVk5QOVk3OrS2d6jqMf2lAr0xWJNhot5gpG06HUDUCxBQL8saUIc21RoKc
CTnHP/Q9GEvLRg3V4+zlkDZJ/J/O4Le21+yUH/rh/0MybmWVXEXn1qGyTHqklYhO833+DoetINrp
r3AKtc8w9Na8zM19oUiNKChLDy6y07JOSar3CApOZ+TKP+zfBURA6gAghynQAmA4sr0oqCgmd7rE
ataPEpvmLv4ytA/VHAnOr7UFA1cN5h4FHUOAva4HpbdG3fejWZyXvgsXDfp3Wgt18+FlaJ7vL82V
7Amqpv+JxF1BuIG0pdURaezmd6VD087ovcoQLUxRGG5pxHmXU4jfFhAVyYu9LAWqpwfd0dxVjgsC
sPFH7vzyqRSKJq59qcvhcatDGZwJAkYWhjeiTAlFrEoWgErXLvGrGeQWg5UZXaZImEG8jqav5l7x
+5fu2APbEUrHfNloeLlEgah6fSvkhq1uAeCJsrmGGg/fWlhKGFIUELzHjQMw129ouOL4Gn3th3oQ
maKsT+J/QnHJr6J14AoWGGHV/TKixzj7dn8NruVhV2PhclrZnBKA5hAg/2Pi/lR/jGH5kr2g/9lU
XrulvubFP9WDBGVmCrSZ0E35VnHgejL5GpamkzQzFiwT9UnpgqX1CQ5MKWj8ZfTzbrtAS0is7rW+
J/53WvlbIUblDLqTGDWK9VCdpA+j0b5CCO/j/uzevqy5wXGHSV+agw0XEbZStI1V+7rpLS7LbwE2
8z2pcc1t/0bguCi49UTj444WJBO1bjeYVE0G0U4j0595zA6LI6qs3xaW2ACBVEE5kPnw8lZ7XS+P
ReRggP1Gbl2gnKCeIk0u9fHdNuNBJHCzuh0uwnEbHgLOI8V1Xpwd9Ca8xGlsd6JjIshPRFFYUn1x
r3VzAvRYi9UBmSs3WyrAS3X3/soQheD2NTCbA0DWCJEQy5frwUWaJAhxe5GhPwClafyXcBS6Efu1
atNK5UzLzz16q7VFs5/F2G8WleQn4EdEJbLbFQcNBDAQTQcyDhDl5c4RUGHtxtb7/GyU7VtRRG+Q
QvrRKeT9/rx9VtquU8erOLz2UB03Ei1imqMaoG2azl12xlb5EuGV8Z2+ORvFL/z/u7+ckPx6G04E
Yl224jX6VnQ0r6x99lNg3aowEg3M4q6XCawc+hjEGUywP/hMzKfynGfdd6DRNx9EGkW3CwZR4DYP
ZSc0s2+EStAFMO3UkLOzJPUvLekfe7Pz78/t2icEvg1MQugAwlSXG08UpbNhTn2Gt0znqfUzyslu
n/3+74JwO3hQrTl3cpqd27z2kmRwe23epJqI4b42FpxLTNmFia7yL4ypsJoFFtYpNIE+Zsi5tkjE
hWCelfwDLVhkicDSwSbqBjWkMne0OJOkU+tPP6UzxJIhtRrY/rBvmZ1BszM8sU3gLTUCeksXUXkx
6t5KCfgtiNoFk19+I8/xlkkaPmVn59ntXZO66jd7Rzejr7oEgnHJ3gEFz80hMy7hBhfBv1YKdNe/
h3tiEZinmEYUSWCLRLNLAhJ+mARkFesQ7Syv2rVgMDmQuWW5RBGkL+1RtwEwFEF0RF+Dz9zh1lxk
CvsaLC2rNw7kkfz47Uu6k8I+THI3gm6F4KZYKT5cj527aPUKRmAxRUxozWwRUfmIoRSabKXnn5OH
1CJYIE76NfchzJGAhyA44oXh2alxcVM1wHcOVfM5ZAq5+Q5Cmubv9mXasgoadBGV2e129FdXu8bv
NhSWXtihzh3GVyuROzH6zlFj0/n88tomB9L5e/OGzJG+Sd7gafvxIdna22JPztJOGQLR5K/krteT
z50lMB6qoKaG0c9QZScmngDfVQ+g9g0U+edhawSj37r1E+CI8hY04VhcyGCf92YCIG0BbQsoG0G7
6nr+7aGG7m6PCYiOM7AzaUCOTiAdZz9z5QPdCgsnLF+8F48bsdF2A4ociAd9v3hbbEhYH0rDnUEG
k7f2aRYW81auHTQMNegC4cqBQju3vo2EgvM4sy88du9d9N2cYP1Y1T58AF1iP2XphyZ/1QExZWQM
NfY6Y2PQ/PX+nXH7IzT00eH1jgYtkyhis3KxyuEzZebd2EsntVxyMF7MXbNEogRmNQg8LlWQe9A/
ucHuG2qUqhG8YLQSFiY6CkSkBmfjH0ZyEYTLLLWxogrtMRKj+QZ5ERe2x/4/RABXEFceZAZBHLye
K7NLW4dIGAYS5D3JaNBhNPdDsEV2vQjhiov8AFJREKS6sTgFqm+oh1iG4oCS/cpL6QDQ805LQcKz
Ra4st9c4C4XehILZAJCC318QFavrcYQkTnxoh/eyDnVN0F9aGw0KhIwqwtBOfIXcJDC+lg0IeBjz
5GbRTzueganJ3ckW5fxs6vl5u4zEbV4al71tEogKkFjypmTy4PPhAhvgAQJARcNaWc4oYcGVnhks
ovjPPTBytYNp/IBh5WPzksTzNzDyRUnW2oBg5cXMp2VE4pkEbSdNElhaiGGpzVNq2Mkedg7D/yHt
ypYjxbXtFxHBJAGvQE62cXooV9n1QlSVXYCYEfPX3yX3udGZSm4SPjeiu18c0TslpK09rL3WE5oO
Lagm68aftWhcgf8uLQzao4DY4V8gX6RdVIDHAKcLqCAw/xVtqVOybZSHa0HNQjkXDHJC5AsHHS0i
OYDkoMStehXj/oIS2/4Fqv69NoODe/Q0j3iocIraEvMwZcUBqV919EunEoVkIUrzOQgi+V1eRG2a
DZiX1neintwehp2xHwE4GD1IIDm74aDvlfWK7uV7hlWfmBWbf+JpIciZD4M2i1WPSGlqLyK+gqEl
9Fd30Op0HtaCtqUjdGpQuuDUGpuhbVWsc/wVGeL9oC6vOoyHK5hJ7b/ufnEXLEhNg/CVgDD0fHn5
XKeVY4IDnKajftDtMd9XJv+yzrxQykK3FgQXyMoueqpKVhCOcQWAtzPl2TLZMTOSlbLdgl88MyF9
p6hsUj3TMus+M6gHKABGF+/aNQm6hdIcFmIivHGAnLQuHn/byOnc9LBi7tRNo/hFDQZeT8R244Z4
DkgjwXSEocrd9fflkghBbKBIdgFtA9hG9istLTH/2ERiukXbKq/27LHKFa0F9TDfkJsudI1f5bZB
i//L0KVPy/CYgI6jPSyTLUKAnRUlC+m9rnS+yf7Y8U/stBv27ytLFO5XeguEnAKY4kGOghdTKpf0
CcjKEmDssbXtYXrJf2oKOFZzlzzpz+1G86AsFJDyqdJvbW2TkF354/oPuPSigg4Y3Vl0TcH4YEv+
hbHaTHVFx3g9MBWa9kupViDelxfbRPMXqBAw96GNIkPqMO7F27bHIPugkte4o15bJRvKLMDOyl+k
KA/X17PQwkQZ5hPnL0i2Hdlfz5Ma121sWPcasx4pwGB56LizVn9UFvUAqHUJBWci/14Aj5YMBFPs
t6GxNu66sKuo0gAnhvgLXIIykQbVBszOV5juMaGUoWc9shDty8GXKDf9a0L6cGkSa11eY52ldtQh
vsHMzJ0UpHlVscKkuVC8PjclORk65tREvIrVBPOW3hh+dYwekQkcuN/d6XfmvgrC+7WX7/JiwCg8
M4AhePguOLJzJWHF0OTWva72zb2V9MXtEI8lfA8f3LCyit3IJhBd0XyNcOfyyf2kP0HLD14HGY/0
FLWpqST2FFsYStCTDyg3mr9mmNpgir71iroCDfLKmV06LvAzWKZgH4eY0/lzVNFGm8Ohse7Vm2TP
42eDe/1t7fdwrinfZY8s8qrSW4W+iHTp3Pdgof+alUuodq7UeTHDLDuk1BWs+NQfttUv5wbgwu3a
C7/QLTs3J5WH6rLEsEQCc+BO/N0U72WHnn/RPLQK9TXWuAXYbZzhJg8zv52slUO8cJyQBeEpFn06
OCLJeFmoKArV+KhxUUJpAMCm4W1qcq8uqsjl5exnFttc/6wLX/XMpNj+kxhKjBI6s51Y91NqQogT
5Bzp63ULl68/zieGg8UjhSRMzvHsnjGulng8qjjy4uSoRcdEX5NMWd65f42Iv58sQwF/BIlCzE/1
zWujm144fOvyt9CMXT4+5F3v///WJN0FDfRdtsLFmnrkDvHgWvRHzMwVKwuvkkBbo0UBKKRB5WSv
HInRGwWFFaObvT41PpwGgCGNdzpmxLKXPOQrwqmL3wrUdWCOsUAWJAPsKPjLww5SDSig/ARty4EO
/dbh9cqZW/BdWJeFdEhwUV+g6ZqC5XEE3s372vlh8UfFJje0KTxer7XGFk+FoBAXbJOYYpU+U88c
gLsgSnffQIRTBfFZSpW3CCgJpX7Awz5Gxu/r52Lxi/1rUHZWEB/Lkxi8x/dZ9TbGlp9rWgOeFvOu
rOYdkG+76+YWL++JOdlf5HOsOCpCT50Mm7AmT1q4NtlwUafGBwI7NeozmBwUpKHSHg6hGubdWORw
+8Ov7EC2msv8JCh3qTdsUTG14YXXaqXyNiJmADgYvUAw8Fr4cmLdJ7d5bNsMlAIkBUsknx/g/c29
TSO6Ay2q+maFs/2ISHWNJeIikAejP2bgAM8DOl/wJ0m7qdcGZMcx3xVM4OzyylCH0tzYl9vR0fcp
AZWLGr9qxgzUMKEbWmnfhy4KXTvsv3dK/xh1KNrqRW+Dfog53sAqc3v9a19kOOIHQiXPRvdOjLVc
jGCYeV+nZk0C6Lp6Vtw8ZYNtefrE7tLOqbwcqCq3pc6413lzQye6rfv5QHVe7ya9AUsChwz49Z90
+aHwi/BYAa8GvlDTkrasKxIymxUjgZU0wN7F1l9aarOrav1RrwsEItycVuKQNZPSgzVUYLFJ84QE
dhve2YUegPRmb3Al9jHInoEOuOIrFmWn+LntJ4uUgtgWM/DUqmDRxCZnHboT9HUoshVnf9GgFWbA
cgRwkyGYUS++bgxIIIfwV5CFv5WJAZ+ub1MHrl7TcrDDl8hKQN//ATGbV13rX0hXAzlkrmVCsm/+
/BXgIhYjMQsUbjPHIJ8N/qMgTbVtz4ioLbt298rTtdqv7JxhCbVlqKDgfhNMAYgPfXLJG1zD3tEa
EjCebXR1dqsWIqQa99Wuvq0whNC180o1btkktBVFNgnZbPGlT0zqtERpdRpIwKEIwvl7k7E9i+lm
NKubqaxdcG69fPmCgEcXQjMYixeqzdIFAcUUA/gSH5XP0F34jXnyfYLWJtMyvwEH1nVj8nOAHRUI
CqToECxAGCkZsy2kHp1Sm0FszISDYEuh1HXsSl2JEi7OCKAaKLXAUQpBEDByy9vI0kFHShLQ8l5T
f5eUbUBq68JZrizo0uMJSzZ2CHPXyNDlgDiLjWKiIM0K0u9hvolBROVnW7tyS7BIvaLuQLdIAvw1
9MJFeo6QC6zRUIa28PyICZXzBSpT22mRPkF38w7yrn7MXJTYW1D3Zp66hY9FbLRx1qY8xUN6muh8
GsVuWsgjoQUhjxfnYGhLe5WbgaNMj0SL/cTR7+ouUCp7O5HsbUz24UCerx+ZC28qVgqKQLHHIuAT
n/rkRtitVjZ2C6NjRF4wQLtvMvtmLIddWsV+HetffS8EBgX3XYwt4hVTpWBCVZJQGfIeKfr4Q8sq
t6gbyG6/0bT2R/Ph+tIuUjmxoSfGPueFT9YWRrTtEr3F2qBmWPjs2O6713ifg8FrfFuxdXH1JFvS
iekh3laaaWcCQi0kvgHrgRgP1rSL7tRtsUmORb9J7JWAYOnjGegF4QsC3QJ2gvOPZyRzo5IWRocm
2YNrYVuqfDv1bFMCZNZBsnFlkRcPoVgk+JFN9GkAwJc9dgppMxqJEyoU6uob5tN+I2r8QoLM8ESR
Pwr98vd1q0s7a+Lmo10Nt33Bxm+NFgZCOmjgDrRyE/69Rk/3uoULXII4KKcmpJcoqo05SVqYAE/q
S6MVv2hWbqoh9ZOkvLOi2NPHAQ3kkG+b9MMcnceuY29QzdxYxuSNjGxYm7sdMTexGT9d/21Lq0cU
jMKkKNKhiXT+idnkVGYZwqWnc7tryYDu0Ve5E8TqT01Ip6ieqrDjVmUGWhV6U2G79vR+fREXk/nC
BNrUqMkj64NHF6s8uYl9oqgOtwczsPvGM5vcj+rIBZmzqzqT10eQNwS1xSwUwqa1RvllWCVso8YJ
wRTMz4Mv/Nw2QsXShj62GbRoEnX3CUYNLCjT6n72EyW6tSuy9L1OrUn+tDFnVpgTrBFXDKeCBhsl
sYPjgQbnDrqNt/3LGnj2Mm2RFiid3paos2nk2Nz8r70zvTl2tRy4EuaDTzM5jJvyIddcI3MbrwrW
BrYuGo+fX/Zkd0XEdfJl86kagLqAcTYiH9R0z1ZUsCwMuwRV3j65q9PYU+ZHzOH7Wmr5es+9LAM1
rxV7ljYFpM0PxAa6CjwXVVP418/dp5qA/KSefg3puanSAlV4ce4whnlves1z4nixl/8kkdsf+A48
rftpO28EaQzx7N/Gbt40Xnkkvyov8tdkotdOoswyD1aPhg9Q/At0vASx3mym4Tiq00EnyvMYqhtS
/sqSR2VI3DE9dOPq/LK4yFd2Qw6mWotA5MP4vAnFIcpd50cE923shjveiSR+c333F68CaAoIqn8I
t+UgKhtNXoIYFudSCz1G3nRjraN/Ec6Lkw+MDSSI0PK7aEtFWth1eoXPm+aTW6fdtsChU+ZmVynZ
Tnd+T0z5ouiROO6YpRAPEbwZ5tfPj3sVNqiVMASGvfGX1aXPtMrHY+te37mF+PrMinFuxdRDbqRg
7Q3CqXpC8dtllrYHMSuw/2scGQumAFXCKDZeFxs05NL9Rf6eIESCKYYp8xe0T+zvDVedP6VRsUdl
6p2VkGUhhACdI+ZQ0DLBl5NDiLJPU2Wk+GQKe7KVd5rdhf3H9d1biIpE+oxBWfRiUa6RXHCRNjXp
NbzmtHzX4jtwNvlEP8R2Aa2ZecXDLG7fiS3J96IgYJuZg4hoUh97UgdRhw5MYu1b3Vh5WRY3Dkyt
IAWCZARoWs7PRNhWVgOpHDxj1s6KsruCag88zJ+u793SetAHRa0eCmYGOq7nVpDXzVmNvwShE2vl
nkep8YdoIzjJQEGjGm4F6Z41oNHCLRbaRyDEAEmUg7rbuc22RdGsJrUedDm5sQvbd5qpcc1ZU9wY
KXLbW9+L0hpXvtzSswmzUAYiKKbZFxKC4BJmimGVeiDaWZmfv3APHIde6IOPIzmANtujLUoQGHZx
VgbBFjYZlsHMIUQtL7NLZx5A6cRhOQaH3X4wclCaNtYDq1sPI1zv17/oUuyFjh2+JciDLHIxll8b
caemeagFYVcpLoIkiE1YYE/VFT83mr0zz6E7UvJhzaHXNOmwcm4XXgG0LoAeQLlAABUlX6aPc1eH
+GPQ6NQDRY4bams9u0UTKIoK6CcuiNy0wMgDB60UTIwz5gy+02yNqnXh7oFJH/4KMqTIE+TKXGlW
kBcgGuZjo/im1ZJ3ZyQesGMrSeSSGZDzibqUgOLItaIJGJ0mBgNUEJI+6JUIEZG9Jcr++oFY2i3L
gEghpG6gcGaJX3ESsdGuy+YOIMKgzeKPidKtwtZULZdu9KkJyQPPiV6qeRppAUB2Dy3HiWNG7qES
5lnQ6o1Cfki77uXrywL7EspE/yAIpWWZkDme41w3ME/ZgFD9tYifrxtYurXIPsFLsAgfTFP0Rqah
N4ImtDemNXklqu0O/+MUZHvd0uKVdVANFoUglErkTxRbWjFafDSCQtOqws0R3D+ioId5oTlPvITU
lmu2NIF4xFglgTNphocC/5qG58JxRNKJFx94ScDQZDTrOCsmTwnXg6H+o/URemeJm6+JoCzs6pkR
6ajUDXhy+SyMlLEbloY7Jyn67FACs75d39WFc39mSXpAs5FC96Fs4CXCl57dVNZKuWlpJbhUDrbs
EwMprQR6AyrIQmctaKPquTX0xyIdMVrY5My1gf30r69m0Rpaw0DsLVHGG3aYqQUdtAA+60ZrrcGL
U73ZteC3cRU9t1eerIXNQ/cP0jH4LwauZN10jddq0seOFqSZCvJmDdKjypTtrq9p4cCJFqOBmA1f
Chp0554J2C9rNjCtF5iV403h93HM3XL8KgsQQnhCLCC0gdIHlkX2stToeMFbWwsy47sWa25S722+
chbEWZIyLdgAtxHwZPDkMpyMxxWATrGuBdYMYnShIAZug7p7rRLFI81KNX7B254akwesZk2PNIYa
YZBHQUxB2z8OXtPFbkljt4UsN9Rhv/6dxFuOdp+O4El+b1U1c7pR7XD2ctCXKaMXqg+RsTZ8sHQa
wDaAmXyMxAGTI92nGNo1eltmWlAN9uTZPebhiin9FWf6ylVaOtt4rZBx6RiLuUiBora2Lauz1SAf
8uaA/mlXuOYwKCvvx8J6gEFBeV8QCQuk9PnptrKunodwUgPdjA5ToW7TCEw+3fT1jwNROQfVdQpg
A9qy52bSiCiloZRqQDn/0xPUhfviZ6WvjTYv+B+BW3Q+S8EY2JXuqtk1k9LMiYqq7Hjsee1pCrvL
lfwHShyrtE8LJxyCx6jUiJAFjTsphpyVKbRZFWNNQXXXfU8gKsW26a78aPb9zbQlfyGktMuf6dNa
yeSCox/OAs1CYRazI0hOJMuNrmYs5/qM9NgLg+yg7kQV0fSml+JY7uiD9jQ8JHfhs/NT4OyBAUpd
5/36bVs4nvgJSMcw7IEmjSxGNw6xlfNsnIOqIHdZhL5QDBFq7/9nRBze06DQmOysAXtqwDMENWm2
7abU/7IJZFkASyJ9BQrMkWpxJojXitBBUJgrhleWlceGleLMwpn81wISHQkvn8zQQ81sWKhZGNRJ
e2+zCZFSUv7tAeFd2bE1Y9J1ruvS4r2jqEEcBvP0XW17d6bPVfj3+q4teI2zNUkFp0lj0GfQEy0o
Qe45aQAlT603kHp73cxSHffMjnTQy7QpykSPwST2DEmpLfp/6W3/G2NrfzJX8yJvRIE09VXumbkb
Fe5aCic+vvRgwjx03Gwd1wwd0PPzp0454UInO9DqsNo0BBPyiG+fOCOHjpnozfOPqsbAMmS+Vr7j
4gaDZxST6rhlqAScWx4cYg+9yFVqpfqVZglgyukrNuPx+gYvHhdRjEJXGVrccgqZ1GbYAfehBjxW
PDVWN8bYf7OnbFuVxvN1UxdIaDgtpPr/2pIuM7MAnBDD3oG6s5BvexCtOhj+vA/90PBNkB3p/vix
zpO14KgwjwAQPRo80AGQCQYcrjcQpiJYYlttyWjeh32+ElctfSyRuIqXB6N8MvCAcAAlu4GqQQi6
F2WMQTIaesZwuL6BS9+KgHhbVC3QepOH0ZJOA11OztWAVfPDOGgfgDrcV+F4M+bZCiBlac+A88UL
YwIMeUGXlvZtag9JoQadA62unu30el652ksmUFlDOCoQKCBjkA540aBGqQxzAN2x2yYx/8xauFaw
XgJMiAFLUXBF1HtR5YliR42hvDcH9KexjT3NeIn91Ms7T9mVfurH9ct/0V0Q7VBiIUBEgE0lh8WG
yrarkEwB7TOXJx96v5b/LhyDMwtiY0/exJqk4PJUYQFsxK4VHupE96DU5ln5WjK38InOLEkXNs4V
ntEIlljxs0Afdizd6yd64d6cGRBLPVmKETp6SBgMqPQ1m+Bb5x96uYJdX7Mh5df1XINMltApqBFC
sGT0SDJvKj6u+OvLr4IWDERNUM0EdOxy2qqp1RbScVMQgyTRSO4yk99oxXxH2PtX90wYAmO5Cukp
TCZL6zETxqFWaKBHqb4rrelBZtLVojXQz0IZ+rMKDPANEK9oV0hh0UynNHKacAqG5Edmji48xY6y
1i3n7lCi+9M/QyfQrQ3msnraqtmwgciGHxsoUnfNtrG538yv11e+8ICc/SaZ5EpRR4f2qY3f5IEH
8KBvzL+zz3fMn3OobvHELR8aT9e8tW7yZ6n/PAyAYSTlGM5Fz/CCzU4ZtTltuLhyCtWOjophxzpq
56dyHiD3XPGpe586Er3lpLVDf9TV6K5MQUvuhlZGdyEq+ru549A8jczsQVWc/KacJ+tViZQyceMu
rx51py5tL5q67jmnw/g3ntX8W62MmNke0SHKataau1KdNYytliMDc8EwbE21TWLXalPd9iEYyiHi
02gp/9byOX7DMAcCokKtQTWA+vE7azmAk3mvQJlsJMkts8fhplW08maAex7cLInoYzUAV0xDZnpx
P6rAo9No/E2w/m9ax7ptOOXpqzk5RonxBSVNN/pgWty3nR6El/ZEbluTIkulrZ3/GiyVgbUDuJz7
dgjNt3lQh70O0Nj3DtQ1R64qGnOhX5k7fpg5bRLodh7ecMBXbjE7O01e1sYd/osezL0FbVTqKniS
9kZs1cZD0yhEv50Zn0FIoun5cSKVybah1UflNjVaqCImUWl1Ht7+ghxMu+2fyDxbvzISqk+U8fa1
5Y0VQKwxBCN3T3JIjYSx5ZY2z1brppd+FMcHrWbQCaByCjrXczdHEm6FWOEUtAwpfLNp9CdHweBM
eF9ON21Ntzn5Owy7djzMOveJsytWVbEvU9WznyBjzuYJUBq0XMTVcY41daMnTCy54z4qsc+u5fWb
7mDus100uFCVU1bKdLp49eQLJDgI4BwRgl1UjuuQOzx2YL4xIKymbpxbbZ+pbso2zaY+hHfpQXCk
xj+tyo0PTe9GW/MO47j7tXh+0YWc/hDpxaEsbhInxafo9EcofCJwPybj37T9nmtvURnE7Q3tjmkP
5vapfOwxStb0IFdymGulayJmS6fi9KdIjrzXQtI4PfYkZsbtEHK37LLtise8LPiJcc5/913KIipj
jkkSY7mK5qrfBbVKfITOrOJVe5E/6borpImG3/p+zWcurQ6TVZCGQlqNF1FKetUmzXRO8zFAv5Ru
uqlKbqM4ZCup9dL6LKEOgtoSWmFy93kYegWSW/UYqOGPmucuHb7189HMTDcCymhlM8VPlg8xKL3A
lmFjGPyiUlY7RajWagZjN7rH3ewoUDogMAjWYsjFU3pqSYqNgSjJeDHBEnF7H0+cN9h3I9nl6a2z
AWAJeS9Eyzs/S0UbeGWVokBwbZVSAGtMPSAtxn9s9wftB84/qHGMTfr8X52Rkw0VZ+gk/AOuWDE1
BlN94vjdwD21XFO2WOhZYUztxIYUw+Jw5CNp2Qhm/eKgGlCdqOrB0xl7sFPUe9TkNouaG1MhjxPN
vpxcI+PVME8GZiMVuG3phisJWozFYA+BPiqAKBQe0u2NGVfubH4dLHluSrroICCflC6HuhCopFw9
N3ZV3PjXT8bSjRYCOZ/9WaS60mrSpFZjEBbNQQ8lBArdhwhzEddNXMbqqBF8jpiCJwEZu3T2etY7
1qSOU2AnM4oCxFWywcsbZcUtLsTq2C1HJIUo6VwwIZEuU6wsQ0rAYvXFHKfoVbHabcK0YUfreA2L
s7BvgHsjWsdcPSh45CrxVI5xWZMOPrj+FoWNy4s1ArOl9YB/AEuxgGdAB+T8HulW18xxmk5A+1ge
BrFcVb83FXtj8Wh3/QNd1sMw8wx3jvo6ZoIuhu7GVCn0UkQyDERtyU2yyw8aGFzWuCuWzgGOAeZT
QO1wSV1Ram0ejQqB/yOhS60fdVm5jL9fX8sC7hHdG/wDbw6MBuQbzrfNSVSLF8htEBMNm3x2O2iM
tG4OojuMHNyshR5Lazq1JgWBcddRBVN0Y2Ak8DeaAuhna3gcpD/eyrrE75Y8uBjYgnIt4OnQR5Us
RXad5rb4SP22v4MoxJ11qyBxA6xUPxi7PPeqe2Nj7vXWZS/5j+vGF44icmAgtfDiY/ROdnnJkCnG
5ERTADSFN8Q/uuZnWWPgIFnjGVjYTpFsg9RKaIRfoOniPgwL1XDGgFs59LMs5Xlqleeq09ae/cUV
EcFKh7mzyxLwMNtmYir4blWn76o2ewYhyZaF8zMr69frm7e4Jnw0YqE5i5qv+PvJe5hNMa0Qso1B
3f4m6p+0/kantZLYmg2x3BMbMVLKDI2rMQhZ7yPBdG0yeHOyJrkpHoOLM0gR7aObDY8uz++0M4vT
ooUZhybUzZNx8Ps47z29i1vXzK2Hkunt9vr2XVT7PluyolUKLQTEvYb0QjGthbgUJnc/BREQogGS
gmofoP1CGMTYTPtYW6mTXszyyCYlH6IRsA8Ps2kdBXNl8Zx7/4mVwLb91WhJmAKSDNRSOByYbpW8
PFiEDD2pFHpEMwkPY+zO/QqJm3w2/rEAdAD4bDADJQOxCza0EBjLLKgCULdxFG+Y2daaXq5/pkUr
KMOjq4C+NhAV5ycQBlKzUQb7OGYRsJXj95An3/OiW3mq1sxIhyFWZzsblNE+6vAPeTO7fTF7Kdg8
r69m8QSIgTx8GRSyL2byot6kVcM7C1o0zWH6ycD01XuDX7+v51RLSwKKDOqBOOSX5IqpqTUJMxPr
mKOqvhnjhD06Wqdto5mujXAtmML7Cy1bxC0A9l4wK9l1VesYcIRG4XhP2xoulrTPakmntddqwRJ6
2DjYONwQOJSPQ0PMJmsLgx7nKtYAq2V6Fnu80CzMFhdO9D6yNP9hqUVyExpGMvppRZK3sO7Gznf4
NFV+r6V5HqhoY90ayoxnp9MUtVw5TXIQJ67G6a+UThMaSGma9xaFRsIQHWyMS2yQuqsrCcNF4ifM
YN8xZAnI6AIIyKqcrFEmejR0DyNcPjSX/fSjeZtvHa/zo34XeSpIf9fogpa+AYhJgYcFCOkSF1Sw
sW3yuqfH3EAd1Xws22xTqKsjT3IC/bk6yEUJYV/YudBTTycLukYNPYZm12GmKv5Q+ccHp+ldWKu7
hDXEBd/iRzKAvOH6LZVDIlhGERs90096fZBMn/sc02DqGGGE4gi03VaFWimO1p5q7W1Ypt6sd546
59+um1w4MUhh0AzAHQKaW+4JWozFkQW85FHNHhrrW2h8dar6c00nBiQ/atm01mqUkY9TbGybHrTM
Q3i4voaLEPkfG46YqiR4T+UXYTDHsKIht471xt4ZPtuqhWf609beVoF5Pz1dN7f4ldCj/V9r+vlX
mpooQtsE1hLMQ1Hg7NEa3xjt7CbkVwjlRBKtpQBLHwlge8CecLuxY9K5wNgMqIeH2jp2N+bNsIMb
Se7/4eWLN1HssiDegZvy+iqFqzgNjcSentoUBZiTCIzEdYKuQWUd0cfLXDUJfbT3fQgkfJ9ndRc3
a1WIhcuNrBBEjZg4AzeHHJIDeklNptX0OBk38ZTtG9Z5CJNWbpg4bfKqgO4CoQB6UsgOxU6frCrv
oe+lNYweafwaTdxj/L6IuJuba4H/miGx3BNDdWgBkquk9Mjj+VYhw7PWN/7UhHtQqH7d6QvhZuSh
poZjKV9hw1BUtH1iemSt4rH6Se/+Xj8KS8HDmQXpDvesHFHqiGDhkD+hJ+OLALLz83dztSD7+Z0v
vtDJaqQnLI75RJoJthDvbzPwFb7mBUqLyc/wPbobvfjJAJWuG0fuOsX54jfDCAHKLRj3uChQoM0f
RdYYkqOVYg59gngLeocxA1Bc/SqcC7cLwmHIOFDgAZxWBgCWzCxGPijk2CTqkSrxliXF18NkJLcI
XYEoQAIqB+J1qrY26R1yrDrLb+lwU8fqtq3mlRu14A0xKyYGQRGAYQ5c8obgLAsrh/Xk6OQ54oCx
NF8yyA56NFbRogECi7+1GIcLrNhJf6ycS/H/ls7KmW0p10gbiHfN04zwDwVofi+khNSj5kFFcl8E
a1CnpVfmzJrkOzCR2YcA0hLcgupbte334g5YNxGQXYW3Ngr9SQx1bW2SA5kxNgelbVjjG7qpSnd8
KA7zt26X+cpT+w1kvRtB5Gd49dYAlV8DZo14DzJBiPhGHttEq4oLC28QVg+gjYiBQWEo3UtG7IqD
YYccc1Xd6vXkKf200ib5P3YYGHWwamCAQ/ZkthmhVZIinOebYWOOvrFXNpC2iCEwBAZk0MStvHGL
ZxdAbMipE7w9ctxg1CbUHGuVHEuoRz2Cxw/T30Nmmy94OMKjPcQsc/MIYruuVmc03lw/vsvWwRSE
1whjVzJqjwyJAeQcdpQamO1uJ6f0WG/5iel8VIp5LKaqctXSXsG7L35HE2wQcHRgzpETGZIbtONz
To6FbfxMW/7iMP58fWELTznCdDSSgTSBDqmM1uvNAXAZChNxCG7wvJ8039A64mltunZNFk19jiGi
4q/C2vkzS/PUwGhlSo4pKB6ndnrPWHHTtcNKAWXRDOh6EH1BWhVFy3MzmZKD7VWPcfVTG9OptR9l
9rFvyxUzCw8QGjH/mpH8GcZHmroGVdZxgGhKrjOPVI1Pq1cSPn39CwkYIPi/EVaC6+h8PVqdJ0ME
JqfjmAwvlBmPxISwcbbGILB01k7NiBtwGgRxjEBUKXyYVQhVmuwXCl9rhGZLnwYEWNAwwmI0AA/P
bcwdAWxKwQnoFfuOzKDgzMr2gRb6msTWoiFEWQA1CSy7PJBvFWGTpG2Ex0YdQRJtu7oNVsRed69/
mqUzAC44LAfq3mIkT1rPmBYkHkPzaBcgYU/K1sUJ/4Vpeepi7HiNRWzxC51Yk3avGDVlQJHcPKp1
62Pq1o/tan99QYteHcMuIGJHzZMAYnK+In2oMfQ/wIYQfod01g6KNTsTvPalr7ytydTIrR8RWJ0a
k7oKUEIAJpTDmAEipnG8w1zZQQmjTRyNLviTPBMs0ZqV7K6vcelsgEccSAIkn1C5lj5aXwMaVOa6
ecxiEDaMzpPR2PBHYbm5bufzBZSjAjhu9LZBxwKRYOl7NQQvxAyuHUjw5d9By7RlPvS7xn6bfFj3
FirI5p/yTwmYSuqzj1R1Te7W+/o3hGr9/Pf137K0ZjGGDagMCiVIqc4/K2b3M8MYbXq0R9NviugZ
idWTHTl/r5tZOqFof6LsBoAIdDilFU8lDhQ3mHVUZrKPy+SBdeXDdRNLVw7hOAgOEcSKVvj5SoYO
KLYCFwxx/7YtiQtApE9AVGm2a2PzS3uGJWBsmGjgU5WnUSpwXwxDBIeo8Dh30zJPXdrwXZjwYsWN
LG0bghb0nDCnh6KIdCKtBPA+S0FY3oFiweWxVrvZXBgr53Gpl4H2quBQBWQM0HLpbncj8k5CW0T/
YDa4qU1GwPzc5X6eavHToHLbL0IOaN80V9uZE8TJ+RD6fTiHO1qqYP+YtW4FxbWwchQmgWEDVRLG
O+WaMO8KlNHnDH667qFIHvsgaF657ksmIAKHzjLY9FEnFH8/edcgoG1Z8JuI0Wz9o3W0j8HM14R3
Fo4KRuZx1THZgUa2/A7o2TCGfWKax8qKPmitfzNK9IYK5e362V9cCsTzwJuJs38xJ8hJZw/NnJnH
qdSfoBR/X9hridPiSgT/LRqG6MnLjCLoAY02p8w8orb50hrsQZ/UDBjnfOXDX7p+fHFoAGK3YAyb
d/5VMjBiRr1dGsdIL9/zxrS8IiW3JSIQlyj6G7Hifer0N9RQXq/v4aX/gBYpgBoOOsk4dRdpi6bA
u9DaOFbJnVrfjiG7G5J4kxprIYhwROfeH/93AAGQMohqj3y0W0fBU6bk+rGoHymFkyf3k/rAih/N
pK74j0VTwFMjskJmdFFy5MNQzyVNjKMRpu6cD66e/Y7rP3H3u0iKlQjh8gxiWSe2pFJjqIPTgxuw
Zbbz+9jQ7RjP365/oiUTeKw0dKsxKAIiD+ls1CEplMQwjs70V01+m7nmXzew4AkFAQtOAfIQXFp5
QJU7Oa6XsND47R2E0fZ1oL8l0ELU/eTYvliH6/aWFoR4CmwXOAco30v+vQ+tEUdcNY5zX+20Mbfc
JmXlyqIuby54FND9RJ/ukyNKCqaqmOf1zGvzaLHyYDvTfVuxXRivsRgsrAV4KoBcoD1jXkq+JdFs
RGCHMI61kvlj8e7w71/eLBggaOaI+uhFX6UjBeRUm9445uXMvEwvP2wrXDnEC3t1ZkM6xHUJBSde
QtoLI3o+rX9qABTYJFuxYl96AAE9Axs7qvPASotfcfLyjGDc6fuJ/w9pV9obN65sf5EAape+Sr3b
VjuO7Tj5IjiJI1L7LpG//h3m3vemWxJa8LyLucAABqa6qGKx1nP0c2wyTxscj2S912uox1LmWYB4
xEDriidY8G5XIuXfL0RWBaLQVMfhOVo/egVL0WQVzhuLEtRgzbUJwcVjxE0FxxhKCDM0miKM2jbC
DPgZC/JhwsB48BBZa2sjSwanahhfwcCM7ARMLk9OQHbCDK6dU8AM3FNWxL9qFVj9t61uoWwuPQ6W
I4FogWLLFPvdrCl2/YdeO/fqpjyWO4QivgOo1m3r0+1aLWvh4LD5AZ0QjwBabYo3YjVli4WFHimI
8ZuRDEjmpq+vYS8t5HKIrYAvAZcDJzqDfxjjKlQVBfmH+7U+SpKyzO92ZBf5/UO0Sja7oJJEFZDp
KeCSZztEiZlUae844jyOgt6lnWAbNdXV+yG24897OsQ/iOYAzKzjLZrc3q5UG5UXfMTYuehBfmUn
6j6tUFLwOqtJPl+zQPcQwgyQ+8B1T0E0OsKdpCPleK7GaJuHCI272s/tYsUAF95wlHewMitrI3N6
SLewOnAtJto5LiNf5a+YlfCq8kzi7+0aWvDCp7oSJf3WhZMI2ahyU09xo/RH1u719ECH59vXaVEb
BwUrJC7Alp6mGiQZmqTES3hWikGvvKGO9NwXpVr+Hq227HzwHqqdL4woZCtluZm7QM0PY/sGMP6Q
WCBYvlbOLmrFDfPEOPf674odavvTwZYUgOYdgnAJmDAFeO2aVCWKhnd2LOx9k1ser5F9Wk8a4Fv6
Uv3kqiEKmJBmAuwL4ER4FiferyLlEIZliRKJa/Z+41qWX4shBw2fuTbGt/B2YNcY+zQYLIfjmBp6
RSnYy6NRPauxdiQlUCA4aP/yd+zkf/YbgS0dzg9bS+jgwj4moQq1qFk6dgdJnXPkJZbu0jUCiSUb
t22ku2imIeGdmkGmxsOQYZrhLIBxCdyoQmOeiKvqLtKU/udtY194510bWymYP0NKgQGCa5OjvR4P
cdqo5zjVUQ0GjYFdoLQZsejB0tNX26ZvaW2sIYIuaoj4GGkM5ohmsCS8cPSoHmr1XLpliSAGWCS9
owNXL6Qrn2u2aiXZ7WXbBfmSBMea1ifcrgNKlx6S85g02P0bgcKTeUqfYt0KZPGjsuvyogBal2Ni
pbuvBqP0HVbl9DF3Cjs/cbvS+FZLOrP4TdXGaPdY0ui+aqqR6DvbyUZxspouvkfGlpE7p88Ljpkt
dRAHFkaFO3h11Obdlle5afm3P93sEHG95GSBAXNHYWw6HmtwKzTUBIFgNDwJ8iW2dyNb4dtbEmHJ
GSEw8gKbcJpR56JxnCYRCMlYph7QTNf8ASuDd2Fur7F3LN1gPFVY4wf0CDYDJ/eqrKEhNhxVpAAv
LtLAXP8RZj+SVXT0RTm4VHimJAidMfGxulFVNi1a9Zzn3QkrWJ6rhPeDO25MI/ys/5OmZ8ghEOik
Y5Ts+m4NZlkBqRV3ywGMdjeeKutJrijdtoKl4O9KilT44kV0Rmz0tCGkpMcR8wvNh5yZsPf5Nv6x
NnI7OzvJ9QOubJkUYOFlWlXURtTY3LIi58Qsw+1YhAD0Icl3PjDsSGbtGv+U/ORXVQgpDmUp0GZD
Ilz7tWY8Srs6jHNyjvsu8uzcfuANZq2AdnuosvoLc6J3rMEVpzaNnm4f6pKiuF3YA0aMhr7txBhj
xmnCdJOfw6z4ZRjY7yDpIUSa5DOtXPHAC4++fCj/V9a0vJ3gcrth5/JzUjt3XM8/4DY/a4gSGRD0
Jeh0ozI224CIy7Tr3EHlZyLOhP4Wzatl726f2GyxDBognkBci4Yvih9T2yBlzxMaE8goH7vU9kzr
d01+6UPjhS7IJDPEG/WXVFlL45a+1KXYyR1LdYys1bHgZxFm8U9uMQwdD4myHd0sx9NcrQHEzMeG
pJ4WoOpR7cbY5hRVjRtFUVQD52gyET9/HFEu9STbCdtHx0TdDG/gNcIm7zn9iNaqJEuWcila/v3i
pidlU/UhkMjPhWB+GL+Yn+VwkN8QjFzoguC6zYeFGstsYuyPcPQnkvRJbXL3zdR4/e22qSxda+wk
4GbLKbzZhLNNmcoE+Kdg8PoWK247PdIP2Bo4maTdFyU9pOpbvdbdWbKTS6Ey6L84O+IA06rtITSl
77krPCMGAVh3MJ0/t5Vb+kaIDyWXgWPJrZ9rOZZbNSXtmHpG+8c42mGWHqs8WtvYW3iX0R4GwLOF
2iy8/ySLTM0sNxJBYfXa6Lnjq02pT/T326osCPlPvw0JCRL9KbJG1dCor0fgxhnZK5ZGFLPwYm3F
Fma5FvLuvz29/8qYpHO5WtVCTcPxHIuA5dG27j5MDrrQMfSZsTKQsmACwIhDdQQg1ig2TpspRm4a
OUAdxrPQ3RPR0w1rrWcm2Ashaxx1i0eHHTp8JAz4zdZ9KEuSWuQ5P7tNod83aS3uhF3zr9SO1kQt
3CaZp4IWGY0I2fm4NrheGLES9hGeD60zn5zKoffcTZX9QCp2pGzMt6Ydfgymlu+V3Gpfb9vIgrlL
WHUdRoh8EgOA19LVsjA4V4wRo0WxTwBc3Vrp8baIxbO8EDHxeiVhnUOw/IjxQvMQRfqutIkfuvX2
tpg1TSbnqI0pEPwTWIfDjG+cNzvs2q70jWYcjfCvV6clLfTCCSVOXTRKjNNqthKdsDhFyabYO5vR
55utiVUG0u/W5hSW9ULpHnx1kpBwcnxGgiScu9p4bsX4ZsbtaaTZSnix9PYjqAAyJ3o4Eh5u4vQI
0BoQcTsjaDK0bWjRc8cooBjLt8oYf4W5W/v2aLx1PNpYbvyvDlXOCeLdAtDpNFtuE91B1QT20WzJ
H8zSVr5ovfDZ/AI8By+jHro8H+y8VgWdFyjlt7wQOznXKGott01hL4PvgG29+6Cb1pNMm+PHeoFy
yU2i7Y3OJlSUVBrXhqOArLHuMggrhZ5tKhYDIb5xkkOm5ViliELr5BZl/fX2jZj7S4B5Yt8YFTBs
WWH/+FqoHGTgaEnjnabZprRPwMXz0iba4olb+YbzK34tSbuWFFHWo9kASRQl0UonhyzCOvAa8tWC
Pqj0WxjAxBIKkr+JPhmpFLckCrKXfNh3hfPVJmIL0HhAvJjlStlhQaMrWRONTJRl2zRBGJD06WOY
qC+NOd6HbM1pzVTCs4kZLgcNDPCcoKx8fXCmUXUFAHqsgCTka6KbXimwrd2lflzzzSetQYrCKgpB
OQ/PzOyaNTGL7Qqi9Brsc6HiRZW7A1REVK2EBNKWr7I+KQhhIfYhkTbjcbnWKTUqGzWHERTRzPBy
GzzK0b+SgME62fyZj+GEaleWDeusQMIqjc7XEduQtw9rBkiLVAg4M7iqMq8DU8fkNSFWpKRa2INg
+Fg8DdsCYC+AJpE4XRqYjZqHtNyA38q399aue7P34L9e50hfOEh0Z5CtgzdMomZOkthwbEZGelUP
jKjyqhiIVGtkJzO3BOwvSSqLejXyPhjH9afKWdVj3LbSgzrN/JgVu9raxnrtJ7YNcJaVcHRJGDqr
WJcASCLqUZMr5bKo11iR6kHJWXZuSz4UXsJbLRgGp96mLC6/6iNYQ1eqbAtXDKDGaNRgkAomM+2t
FXmuWBl1tMA0gJTIflHL8LL4q6u83jaZha91KUefvKGSxjgPgeIVRLkOHLB7O1vrr87DDyA7YCwB
+TmRpI7Tm0UaN1baNnSCwSd+f8y/jt+sR/7IjjEAEPghAigCMBBWzm/GDQrCQ1BLAeEa5QfU9aZS
wW9Ypqgp2UG/s07Dkwk2K8W3/XabB9Uj/RJ/rEqcWwpGWmHwABnBLCj+d22WQuDm2wWxA3oUO4mL
N+z1O3FXH9R9cR8/Wbt0y+/CVRTqeWkAmhoANUHQ76BwP91cqFMAt1lGagdxRbdImkL+M0va+zi3
Hmhf/3HBALGjRnoYAEKcDu9FUvldDlYqmrTYXjdaMBDooR+RdsV1zx4jQJdiZcYksuCOYq408Yuw
U9HSQlgRswMMfYO4odqkIHCIrc97g2sxk2NXMl4lmkvtANt09z3wegESJsxt0ZVPnRjTXYM1ndt3
Zn43MSENGAq4NxtZ3dT/JKVLq75RjSAxei+xd3kc72oD2ELs921Bsy4Jwks4UpltY/TWmvbxY6NU
0CZojCDj9FGtwNOXZQENvxZRfkeq2K/BM3Jb4iytgzBkVMArgbHCmibfzCk4o2NSaUGm1EfDEL9U
2IfvlNFT0zgHwN5iGNdyMN2m5S+3Jc+jeSka/Qo8vqj0zoYWxJAyoXFFDczKBdmHph46PX8QhfjZ
Jc13hPW7Fhy3DmdPQynW2gCLel8I169ttQOkM5YAYy0oeuVFU7NtNSQY6Y8V5rU16PAc83tkqTsW
1mK/orf8T18HHtDbBJK8KUvboD+7Fp20MbeEcNSAdq7mu3H9xVL4e1ay96gqnnQRPxYpPTkUwJ92
/8VA2OWFSZp4Y199Xfkp88cAkQOgLUAIheAOA6DXP8U0O90CDJ4aYJXT51sKoLro5Pqth2jIdw7l
vjqsSFxS/lLiRHl7iPtMYOYhGHsCQIXU/MBaLkAimJL4ZKiDbAChQ8nKzMt7OCreM+KPrd5v46z+
kyfK2seQGk4/BspoaDMAJwyo35MTKADMqamFoQaRMB5py8M9OqB8E/4F+lCtjxTTCGi0YY/KNdNj
qmb9itOc+xZ8ApRTMAAJegsgVV1/At42sUYyoQYKUXDvmBcT4yDC+1b5uH300i3ONf1HkLSFC+/c
WEYBbIER3zrLfvakPwDVwWPJF5L+oG234jEXDQvBOx5GUCTNWlLKoDo5h2aIMvhZ1dK7qKPH2/rM
Xxsc3IWIieeKGdyZAKFzwMYXzam92gp9Y1B3t6UsntqFFPn3i1NLDTZ0yUi1QBcJYEyA6p/q9zo9
QLtNHq0tWa/pNClT1oltVCKVOnHN1yN745ivndL5t3Va9LwAVsJqCYaX55sOGcVeellaamBU2b2m
JYHJkl0FP+0LMD8A6VacBjfdVjV/G8XAVsQv2sbfMiKSPAngcn2korbNOlVCNRCl8660bIc5km+3
NVy8VJhQw7IeVhNwra9FJGlhAhjYVAOtf3cQIChi9LXum7s2JbRoHRdyJt4s4Ulu9Uhig8ZCTbKo
i5es675mVH3OovqhzcOVPvk8PoDNX8ib5CZqXSMuRKkkQATyiESlAxgg+10wIhc67VeijJkPONPX
26e5LBXjZBoKAIjpJ1YZcxtc29gbCKLe3FaGeZcpzPaSipx0UX6weMy9UtdWajXzwhfCA5Dj/J/U
SdJXtE2GNwLf0OTOU9cmj5o+BPrYvReqEXkk7E6ApK585ranrAN+Li7mbuzMNbjYpSuJzXastgOI
QMNzfW1KYV24YZRreK3FcGTFeCwU7RG1wOfbZ7x0KS7FyL9f+BlmJZ1Tc7yLeV4dgST3zEAX+S+c
soMJPfQxXUypTHf0w77Kk0jBiTLe3g9OespF9HZbjb9zPNNX5lLG5KtxprGskHpQo3Y2EXgmdcDn
jL2KWYEcd4RQBYQi5og+u15sqZZsRrP6EaV94kes+16kyU/wV3uJCbAYRaDeSLpTn5Wjn4xpsuKI
Fj4t5mXR1kLhBCmVPblNg2uPbUVLEhiFHah69Ier7g4Z5OH2mSw4oysxEwsaOpIrA21JgLaKXw7W
z3oET7w5qqaXhvbPTwsDqsr/feOp5wNMlYPFbnzjqCl8hin6yjqUXeFX7r954jGdhpEgSYU0m9mJ
gSGh9QYWbKxBO5E+y3ED1Zfb2ix8IdSDsRoI9F/Mb2mT19ceWKdUMmZxRf4cpYXlk8RmXqcrv28L
WnLkl4ImLq5TDEJ5o6pBDwfitoB7sum2dQMVI09Gs/n/CZvcEdHbZdmXCPnsnm6cpPb15t3Nk41h
gzpo5UIuKmZjIxp2+3e14tqvYEmFqj3FU8/iDJE02iJ1TrdIzMVGSTjcebaW3yxLlLPAIEqQdHfX
El23tAaiwS4aW7zXjf0oxuQEiLuNWYcAvw7zT89kynxZbvX8V+DESHjUAXhfH9QAII7+qGh3A33K
kCxTGq58OGkFM+cGM7HR2ZVF6slzzyhhlpFDErDTHoiqH5hi+JHDjkNX37MOoyel+/22rSyLlDsx
IINAs38SyZAcCQjlPYKl0TbhPUnjaTx8IsJ9jwAb6FHNzbyKGitP/oLPgn7/iJ1oSnNTrUgBsXYY
/TL5eJ9Y6a9QsQ+F0T3d1nDRXuA/MF2AWTk8+Nf2IsZecJe2ahBnAyK1eNylHM95PWBKPVGUM9Df
1gh8F7W7EDm5gE2ip0Zr1rgUmtA9G4N5ZIyfw1o7tGP/+UcG1Rw5DYX6CrqWk+sQNpndxHWjBhmQ
AlT7OS0/2nzlCJf1+UfG5AaIFtQkgwt9CjWuvbIXr3XvflMy/WHoQAZx+3st+uQLhSbfaxybpooN
qVCrb50C3dDqGby0/89jm3wiTU1jpy6hElcQbd1Z7jldg91cPjW0FuTe6xxBsjIGoHo2GXw+5Rts
mzzbPftVgCneG7J4pU+3ZOTyjURrHMM6GGC9NvLc0MAvbuQwcjSbIsyEGNrvzom9TlQej1Z8xtIX
uhSmXQtLCG9AI1WqAcCILS8O+w9jbJ77bFwxu2U5iCQxCo8ka9qycKyxxYgTU4MwMR8tnp6Vob0P
1WglE1gUgwoVIjXEaLNJuBrjVhzstigZda3had14jDs9ICUCgc9bNkad0NsHxIuDatD1uVVWPfZ1
HcPmsgjjut9bnW/6bs2yF8wOSAcA5UKH3SaoBF5LUZy4GnCJSMCYebLU+s3thvsuV5+HsDx+WqGr
yHOSVPAySfqe1gQtTrjW2mIPHa+f0rJ8vi3nb8o+eRjlAK3MD4F2h091rVPYYhDDaCuCfNt6cFxl
69rtI6trexeFmJs1CrDOKoehpHDw3PpOB9vy8EmPppuuzIgsGMvVL5l4p6rX6oKMBQFB2682fVO7
BHTLnwV+x2DmlZCJoWiVq/QqyUnQqV96+wHQsJ4w3zDwsr19rivKTAeTgdYJTVwo0/ZvOufeyN87
JFK3hfwNyG58vOmQX8NTPqQJtNH2xkndqOi6b5JhC5KaB/eBb1ofVNy8PLmlZ63otyp64qlSxS30
EC00dNBAclY+Z4fsCwBnN8aG/BLci59an+0sJDEr7lhdCKsuv+B0Or+iVafoFDo3W3U3PHX7bK+B
FumlPoMwGRuAJoQfsrNTbqG2+nj7xOW1u3Xgk2vJ3PK/woV5n2nfEh6ufdI1CdKwLqoJmAa0q5zg
XGOAIyueTTbdg3Nst9h/AWt7/SX7mn+sTiotOrZ/nIAh/34htOGlao4uzrTddZg7E5v6awzK6W89
ZiyP9Cn0ik38JX4p1jCTl5SVCJsWGo+SAHDifHoN8FxAdIRDxeytx7E94wHZ+Oftb7bQXka/Bsku
dr+w3jPb/KLoE6noQ4mg3XSOn5FDdFAPFPyZlgJr2SqndBt9XbOUBQeA8Wj0srGqgudvOlqhYSNK
NYtEBMh9QJBreY3SbjUwCNxWbuHLXYr5Wy+++HIoODtFwjIRqMbvGh0ws1a2lRV6bMj3tyUtKoQ3
Vs4sSzjtiWFGA6g/aEZFIAAskNTFNlJhkE2orshZ+lwg8UZvHuBFII+fGoU1DDVx84gHwLaGL8sk
Kv3W2TSbTNukAdlgznizht228AxiWA9DqgSgSdgF+9u4vzjHOlMFaWp8Lj0UG3VodiURgDkufTBW
79SofGXjq8Ozc1H1dyWNJSXJZnD/RXn/+mdM3sC+U/IW4NwioG62CRkga3JAKuqB6+YHwjGoi6Uk
09o5mKK5/XUX/Pm15MnDmEaRC7QvHIC2tz32ZO/ix2EfHss7y2v/5IGzQ83xQV+Jchac+ZXUaY5s
Ja0WGwOkAv6t8Jw/2SEBDBH44X+6LzRoT9Gzscs2WJWwfHDf2b9vKz036Wvpk9A+63qzK2ucNmva
TRMZG8DqofbgHj4vBgUcyYYhGXqmsFFMKRvMRic8GMrfLnh8rfQlMlfwKpdUuZQxeZgctJpQFIIM
13opEKaZjpdaKy2MubfGKBwWMoD1hQFezGNevxJVrfeY4yl54ITloeb8QPpPbxNia+xSxOSLjBal
ImxzHkhYdSutPbVlG8X4cvuDrCkyiV3wFOWGCbqwQInzZqOV/SHt1TUSI/l2XYcK16pMasfqYI1O
1Rc86NHzMGJ92wKXyameh5pv1W6tQTB/ByANM6Pg0AUo4GxyNclaQXMd39+kL237wBx66Ax7Yya/
/sXRXciZHF2UNKkwRMyDpEw2tpn6TqytuKIFU5bLqtirw1zkvK1uuX0sGDKBwEH02msvGe28bK1p
syDk77ovICqw5o4pimtbrk11yJKxGIKufsWmgKeyN258FvUYuChIr1UUxrB5jmmNaxlJXBd5oVh9
IKrvTVt4VvttZCsB6cJ314AxBUgcjB7i36SeF++WqJ0cbXzSB532HNt/jPDDAOx7Fq61DBbOC3gG
xEbfF88kSgbXckZRAaTEdnpk8qc+eW61B6asRPYLt1JHGAgwM/ApYM13Egy2qqZUrdtAlYZ6WYOn
N2pXYotFEUhzJWYm5pSn02C1RHaPXdYHrvmbjqPfauZKPLZ4Tv9ImDZxCOGKqdC4D+w8811Fv6f6
HcAvVjzxkhQs/TuoRUhIkmlwid2TUuSx2gUue7e6c1q9xvFa91R+0Yn/krAMQJDCwNMc8cTMrEKk
0dAFefemYgy0+6FF72kLdGevsTZUfbvtWJZUAsY/tnnBFTnHrMrQdddCMnYBjYQX5pjQ0/D/7tO0
FhhXw9wnuBlw8wHtMwmwjDGvRE7rPpCG4LGsQRHZac6MKCcTdUtPEDVDL1ojK0XRhXuKBrQEdHGB
bTe7pwBi6uA43S4I0zQYunQjNFASVb9UtgbosvDuwBnISWQU9zAgONGwccNstEt8N+w4nMO8xI6L
koFdwCzukFreNcpor+i2cKsw+Yi5Rw0D3nJA7to3KENl9CkYnQObdneVsN+QT648OwvWAdQdNBoA
zwB61Ol2S1gIWpRO0wWpwr3MVr2sajYEbMW3jVCezcTmr8RMNKE2RqyxUd4FkRGfaGzcNaLnOyUW
W9XKR8+22IcIh6fbQheGgiWk0D/KSdu58OE5wavqxF0XZIKUjh+TTI9/WHrjfIu0UPtZW1FonNws
7uJjh6EmdV8qeWH6lXB7dyNArAYmGJ0CAZgrZaf7/Zim49YMw6QHXq8dO1/SFEgkK45uyaDR2IWn
xqqkCuig6x8d6eCp0DvWBU5Z72zynlaPIyt8k/6bbwIQBgBkgQQZm/6TZ6G3jaFB76kNMM/hOwRT
Mu25DL/x0fSo+FINv1e+hoxgpjaAcgFAdjDNK8ui14p1mehi5jQtUpJE+NEh3SV79YtCsYCXbdgq
lv1frOaJPGyKA7URiH1A0Zi+4HlS8dxVYj0AuMqWHcSBqDuNPSpkK4L0tTqOe3LX/LSqvX6E3YOu
Un/OwGi0u632wue8+hUTGzRCh5oAe9aDzH0sXml2rgzqr7xaC54J/HZyCQS4hMCNk37kws6LEcCK
ZR1qgabUtoeJjfuu3QFUt/TClJ5L8B3f1mmOe4FOwKXAyXVmVt8zp3I11NLaI3mQWwWjL/z2qd6v
4V4sOCi4Piw2Sk4CjKRORanl2IkBuhV1onspLx80nqpeYiQ/byu1cIhXgiYfSiH1QLIQgkZCwXKP
k/S7JPzeKEB7FMXPMtf+3Ba4UI8Bzc+FapMLGLdliqWuv6fYvDvC778yHGT6bQRnW6h5RolbsVqP
WVNz8oqBgtvJ9UHRAvWXYJ6+Sc/adxDA25g39svKN8ErYdhe+eL4gAX9flvjhVdAdgkkPKeFIGsK
bAiqYTcJM+zzkKYCpxHmepVv6Rh7zGFeWo2+qhjb2xIXbt/VCzA54qzAOEautF1gwosbyQcghfy0
SLxwtf+x+FZfvDWTc2UAqK+E1ndBr+XHkkV3abwWZC9cBUDZYL8FLVM4tGkc7+qVxfMx6YJStA+j
nu8ySwE0AAjxPn9ol3ImqiQszQmPcoRU/Oi2X5LsZ2h8NECYvi1m6cQuxUwzHzdFgZekXQAc572b
FF+VSF1JFJc+P6BXUFd18BLMdjTDQrcwUh93QUufojpCob/zx4z6ivHtti6LnwZfBpEoxkExbXrt
gZk76kNLICgvfjhFvslC5itdsXJiC1Ku7s/ERQm9y9x2sOB2TWVnteHJsPY1XQPOXLqlNh5qvJjo
HqB1ea0Lmr1DkqhYf4nsiHnjmJ+SOo38VFEOWlKd1ZCjG7YWqy2pdiF02tZDVuo0dQ2hbsieNQzo
OW4WOKsbhepC8oW5KFwgueeCHQf9Wjk15ywqjUgL6H302mCH59HeZdt4E26sY34YTzToX+kB9fBT
tEptuGCNGB/CaABg7vGeTcdesgwMrV2PuXmLJb7R5WSjAlU/VuhT3yZru5NLmgKZFMNm0vaxECtP
/CIoGKNorKIGM2f/YWRIscjjZ4UPOt/I047RkaECXPt4YYI6OuiPY74S8i98UaxOGRKpG7EC2g3X
8ssaMCldEWHqUjuV1ui1vNqaSrz99MW7kjLxVVgbStRWU0gALmHPzn4Ydr4V8Rolw5oukysBEIch
E1JKSZ+4VnqUdJ4IX2+rsvAyAz5R0gVLoiAUICYHBjRWpQQUWxABOSGMIqRiAcniwFF/YhLucFvY
gi26YAyT0N8Yjp/1gkpHKZjc4gw0oZwc/oyXeaO4fNfZz58XJJf+gcoDo0fv6Vort7b0jJk9CTC0
+hU1Cq/ho1eG9hbsb7clLX0kJE0oOqIQgQbXJApm4B+JczOGpAi7tAn2YLwhrJ7cqk5W/PDCywVQ
OQv1NMCjIb2Y6BSpDL2MPpU6nbXmnKxiNC54KdQeATXuSvDY2bwoMaKkbVNTYKchf+gQTXhWEe0i
Tf9td9rjwMFH2QGemTvap0dFAE6KAg52EP/ClkyuU+rSui7B6hYkSnNqiF0CmlRHKhFVK95hYSH6
WtL0DI0+VrMmIkHxxzjxrb5JtshCN81O+xU9ohe5D7drqdj8s0EkwNRl/RtMUtPZ9p7oyAkLLoJe
hJ7p3JlrKcSagMkNznMnF8qoCVgg2dfFCGLBsehXjG9u5tACnSJcThAgzNbI+hRLIIMzoP9dORvX
ei0N9dHmxkqKtygFRQEZbgLr6m9X8+L1iO3CBoZBJQKnLbZqZv2q6vqlqqqVKvvCRgu0QY6OdQP0
81GkvHYPukYzR7QFLF2uOxh2yraCR/VOazryEBfOs63VzYOajeOuqSOxD1XAhlYcqXzBabzSvpo5
RVw3DDMY8CHoJwKA5frHRChgFion0RmAfV7nvrYemEu8Zg0Kf94ThxzUQSSOI1YlQUZ6LSfJI6S0
dh0BNqe9N17bc+ErvuH1IDDyxMN6E372MYEkgxKPJM7FdjHuwLU86rhyhxpL+ULUL4aSB3oxvNVs
lYF+9oKhyw/DxOIIvAeaAJMnPwsH0Xdu46LVnQRVUP/GzOCwH16yfbktjuMrakzxXfSWP6zOLi18
OUQ5krQQBE0IOSY3T+1a0x1TYgXsVZGg5ffpLvoSPosncYqD7hje0VPzjayUXeYJvOx0YNAeELfI
I4HMfn2uTucmMMLCCZoByatKvucjqoy58UBLLA7Hw87MMUudt7/bsfOHMt6N1R+F9Bh9INtPvn1w
BBgxxFVCZujOCNLcnJaFhichaLX7gX8f7e+Crw1pzrzbRMZEWyxMjAavuBPwsfUM80nJP58R4s0j
6ONj4x9aTM+zcs1R7xMFAypDHG6Qu3Welph/PnlUAE9CzANkUfRe5ll0GSdAui3h2Xjx2tZnEuVY
GPz2aRmwRWByoZGE6GoKY45eXzPkg8EDnoYPA1f+DEW3UcPy7baY2X1DOoF+HtpVfyMRc3KvGzDB
2w7lmH+o+bNVk3SjDREg7VPslEQOqjh6tPJsz2xgIlHew4tngYWpUDPW8yCvgDNvlOrLWHY/b2u1
JENi9wBVDPwDM4Bqs8nCuIrQph5auGFsrX4klf3rtoyF4jDAbP7Orcl236xtxECHpI9YrgiqrbVv
tv3GORmgfGe+BdJVPnjVR3swt9kR4OzmXmzTfqMc6f72j5DB1HWBGp4DlxWPAYCKZwPwcVgmaa8o
PRb83fptVAlYPoZExaCw+aNVefXQWVmMAVeytuG/cMJo96BQ/JflYYZOVBVgiS9MmKeap8OmMrLh
kNEsXJmcWQjxUESQfGsAN0ASOG0K25XtVowpbZDeu+dxU36vfLqxt+12fDf/Muqug7XNXjo8chIc
Xqb32L6dlsgikuGfTGvhozDehg4Tf7bt19ufbVkGcLLgqZDUTC+3lcbYw41FGyTE8XSwv6AF6QHe
ZyUCWzo+3UAOBhgQdFQxinB914wwz2tsvDYA7xl37Ck6tEdxzHd018Eo0DShxVY5rk1XzjMPrLTj
QsjFGXCUTlMbDKBXFmlYE5CTHOZM9jpgstar+nPP5YILCJwpWF6QcLcTP0KjzDYNJa0DoVY7oW8Z
moARgD4s4lXhsJLrLnww2AOiOlRBMIM4Lc4VmqBZkZkV5h5jX9CfbjXs0FS9bRVLQZ1kMDQBQSS5
U6bBYxpiXlRNHAZQQnVn79Ddeim/tfhSKLPsFdTVV1zxzHvA/gD+hWQXQCXIruURX7hiHaPFqAVn
DBsmpmdWzS5vAjd3/cj4pYf5fp3odVFDJB3YScMrgOs8kWjksVJWbspA1ZJuS8046m7o5YP9kKbt
kfbUH/L3IqwPBcs3itmAzoA2nl68rBy0TAmu3CYUl2znBFh1GGlwp7aDer7L3J6eE9B9IrIKhrE8
2iO4kmKKOFOzvvUUrZNc9SiyCQConFr6+9O/AfEWEmWM7MjDmF4TK2sq1wHO0t/imrZNN/Em88lR
Qr8rR3MtSZr5azgAiSEFVivgh822fXJssmZCR5yZM0/dEWDSiDuJeQ2O7p3po3n6eeTSvxKRkkn+
UQnaeG1cfaiVjhlTJwgVd5vk93ykm9tHODdf6ISEBCQlkihz2n2Oy1HYlqLYwDR804ryyPrEU9Bu
04dvZverWqXVk1ZxbTXX8uTvubgufIyEA0wEB92G8qCATzXRGi8e9B1ZxVGa+RscHsbhMa8BnBcA
2UwN1LJA1lW0dtAmKfCSdAqWoH2PAedix51KiXa3T3IhDYEdYnRcor0BiXX66CEUM3tQ+jpBuUmP
9X36qHrxRiaUJvV1mIfy+Uo2pv4Bzg9kM1lIt6e15SG0uFqHrh2Q/p2LL/n/cPZdS3LrwJJfxAh6
80qy3RiOlca8MOQOLUgQ9Pz6TWj3XnWD3EZIEefpKGKqARYKhaqsTA3Q8ezGdWUQhY2dBPaOEzqi
oreGxqvMKbyshR29JCerL8IMo4KtIYkoG66Bm5xLO4Kkfw3ISpLWQ6Y12lEVjwF2M6i6/4Bg8Ps8
l9xEq9sVT1TcrxwaCWKjFTXlPIG9SlVaOyL9s6JVh7HvT12Kgfcsvi01Oywr4LJT8vdXE5o52D4U
c3hhQ6wsD3qtjG3NbEz20BMQJUlo3RrH7oi5iX3dH/VjK8tdNiLWhUX+72enLa0UtbUgCAqAQPzf
kPnePj7ZoXFIfs532u53xJJch2ucPZJNzINw1ioELIxNX5pMzCKGTrxuoQSgvbs3xbH9kle+/hjv
44ficb7rgmKfA/ss2dwNFz03awnY7TIb56yFzF2kFKiPEZ90mm8n5U5yxlcJE1bHoSwQvkYjc5UM
Dqw3W9ttrMh8onf9t+zo7VsI9R28PPCCNpxDdMwGX8e9J70LNk0DOIxKB0Z9VvctG2sjq8rCioZ8
8E3nVs1LdK++g+P0CFppSRF/y3H4SNH/GBNyjAxFjs5TcytiOfFp+d8yEpmjrPMHbOWZCfEmsOy8
0RpiRRYw6qbSBMRtkS4kjwQAk7FoDjFa3UWlBJqJubAC8kiaTC33dyVDuI0ufoPgrDVRujoxsEzj
QQ3MQCsClvqQnO+glhzkD/GjGQ47FkVWEuSF37+Uny7xp3salPeyPHJ7x1EyQqcXp0Ycw7aHEkgw
I7WimN6ClTmYUy+87ry/+YDWq/1jQijyjopltqzLrMi9dw/6TrutG1+juwwi8QWcd0FAKMIkrG70
2/IQB+Pt9FEe/m2dqNdBEgCFbTFlQ/cuGYaa/wjjyXCesjnxry9zvZHoK6Cei/Fi5OQr1rqmHVgL
2Q4tGvGKcegby97/3gAI+QA/xZjYusjZL/GcqkzFLDYo8UztV1c/XzewjmWcnfWPAb7Cs6gNISBo
JOWcd6/6iEHx28f3LUBC141sPCMurfBfcWalVamatgqstDdzYLzjqeT6HfH7UDl0T1mYPMho+DcS
JJAH85F8pJuoK4npSt2ZVVqaNWj+3r2H9KPaT0f1Y3rSH4rX3M93I7qFb5JF8iBy6fK4aW10NoDI
w3SSeKqqelwSxseU4/vmW3JrfkvKEKS/x8GHVM1p2sU+fdLqAIx581FKKMnPk2AczI2oxBvQl+Nl
8csdXlAMtjSCLp73Mu5M0FeisBQUr0nAAjmqYcNpdNADcNI6KJXg4XtpDLJUbZFZmPWaOMSq+dYa
P2pPxo+37hNhCAMZIPhC8FaApKv4IElsvXNBrQSyCJ+dMkifVj45WJ9LEPtFEtKDdHSXb5KwiQDy
gGgfWwm6OpFGvFDsmmD0ZET5Jb5JwEul7/hoax8agA/h3Rl4oaz4ovO9WtlECDagW4YOs/goap2u
X3KFoCrJwBy1b//TUY+03vK9E2FM8aEP6XP8rjF0imIfY+AhBqAkfrvOUDG/gX4fzouJHyA2UjzW
GdTq4yFKvsaf407fNQeMC1jf518xhG1BLf6YBKCCGiIayKcW14k4kn00U4A6RqlmJToGULab6RVm
btzYPibL8tZw6qmUxs9dYn+5vtItW5yg3QbpI9fmEs6IDfSlCcK8Pmpq+8SmkgIeTqPetD5KU5Mp
Om+cEd6U4Y7EpTLEM6L1U8WmDDWnpvec3ThAydRItOarXbUy7tR14EHAgQ2UlSEJg+7D5XEcK6+y
mhJF14osXrI32iI+KcpsTYdEAeLjlFezZb12KJMVj62eL7IOwRp3BO/hqAhUpeA+eN5f/gAkTF4C
JUcLqX/zzQxSza+/OM/qI+hwyq/DTkfA007aiFK3n+znoxTgug5+l/b5hz+7XqDzrC6VDvtc6CU5
Vvus8Z1gRqmkO/RvqaTIvb70L60J+erAqlb3FFhLCifIACqziORIyiwI6WoJKeahm2BhQLXNXdyg
xuTJ9bOwJj8VvpmQjuZpndAs5jbA2U73eTj4/d656Q4yRfs1chwQJ9QQ+eHGcwIV+suvo9ddXhQu
NaPM6jBt/QU8WgeM14dxMQWszcKleilVsocwZGBah+vLXB95XP+WCg1ZlGfWbfeZMntpIdUcgd3K
7yCj0eg/Msg/zDWTfLONQ3hhifvomQ96ADOrVr/ooHNtQjWdwnpg98X0MqVYYZ2C+/F4fWl82y4v
DmS0nHII884okouMyYqeZmnsdCBJT7wDxMlCWr4zjCoTy97F0hRuayNNMBCimA4QGepql8tzk6S3
rQSEQ0thBYOp7dr8juRGmFFPspEyS0I007t0NvO2haX2xUnS0CAvzQcK/bvr27futfBIdbYiIWhR
WldaVncGDkAS/Z5OaQ/FAaJJGRhC2lN5k704oYwaYH0r8PAImg5U7kxkpcJZmGLdaUe8riMvpUFm
4dQRlCQx63N9cZtm8BzBACgsrVJRzGQrNbgijWhufqRqA+RTHhh9JflSG0k2VnNmRvD5eaaDMlJs
IQ2HcArtoJ6COOyQMM1hfuwO6ZOs9LLpHGcWBTccQJTTjaBtxKhx4RvVNzqMQW3gHR2/Xt/BjRB8
sTTBC7W4N9qewhCmQwOoaSky9PO2ARB6IjahpSPqqwz53A/EIEaUl99K953pknrc9k79+fvCTvVD
ZtMC02/QTXjInPoj19neHHTfo8vfAgj5QQJu/39WImwVS+NO7Su+EvvUKbXfpS8d+Xb9c2wFu3Mb
wmFdpjp38gY2tDx2d56dz0GvL9UuU73+obMN97sSZ7WkzrfxiQATcMD3DApPNH2FKzJp8sGYsgav
VmKDPsv0U+vt+rI2zim49pEmgtQGLO5i4pRnlQmeWnDvQZvAT80vJqg7rdz5h3N6YYb7ytndFM+5
rbhKiYXs4kOFSvB0dE/JoQ01DP+AGMA7eRKyuo2tQ1qPIQwomSH/FcvPSavVLUioQfRnfrUhxuSW
VLKoDf8GcAiwXw4bQW1deIMquT4N1HYwWjignNd2xR3YAYpwqI38O8mJbEJi0xz4B7jCDWRURd1H
jVZ5o7dNH0Gz4s2IrZ/GQB5i+AZhTAb33IqraOxAeQldeTA6iQSrmlIw/Aqzw/cy3j2QHQQq/lN8
O2Slz5+BXh86YyDLo/WNRWooYOAlgTYP53i69BMFEqTjCDhtZHrKK9XprqC9zxpoZbEF+UzyhcbQ
vO4McJE9FrEHfplHj5T3bvKzLPGzdNQapi4alAoj7TTU49dp7oMk+XTxfDQTNQAtHTTMZEy7G74G
ZBdYjjSMafNRs8tfTRIKMsQRscGp6bFK6KlSJkmutbExaPpyFiW0UsCnIZQiYs+CiMOMQUFgu4bu
hcQ/3f6mNGSEehvhAM014NRwb3NEqrASCuEZdGYzI9K72a/KpwbdvJil/5Ac4FzCwzAgBb4DIQdx
SjJUruJgpIhYh952QnPSfH2QScus+YhwLwCbw8df4FCrJISVes28FvM9DLnBGLFTeece0qA/JDfV
rXVfflMO+ZE+Vffpl+tRdcshUNGwIYDFedjEBSrp5HRMZXrUxO9q8WVwJcFt6zNBtxlzxjYO58ob
Fs/AwF9G9ajovcBryz3pnjCmJ7GytQoMF6IoxFkcIEd56db4g5jlySG4plT35Qgap86SOMKGV8PP
AF5B7QmVH9GC0o62W6N/GLUWDVwQBDUapmyTMRxamamNLeOvP3gb+BTwEhMOEC8eoE+HMTajeV3i
j1R5ycjT9a++0WDBwQE7NLrwGlTBRFoVp2/mTjFaHQANNFiawPxPv2Hh/y1okWCYwyW4U++MAyZt
ffBuuH7zkoXyaVv+XYR32fnPcISLSSeqhQ+Hn9Hu2Cm2ffoy+SQoTumxfRh/pjtpqXvj5QmD/HkL
mTlMwQjneRm1Pk9GuKN5mHczKL9svz+g4XKwQxvSsH7yMUX1y3zroPB9sMLru75V+7mwLtwZi9bF
6ZhgubzRw5XZlefutQoTsMwBsbbvTxAzvU8C97b6h/YO/+AQcUBrxEQyIITLmjl246kwPeEFkJs5
vrEsy9gKYhc2+Bk6S52GmCkOMbG59U4/THuK3rb+7X+W133NlyB/RsNu552kJf2NnPfCtPBdvRzB
28gQAFiYshCo8vHGfuKvLA48KuPAwkyzHqj7CmgdqF3+03f9s7nCd421hXZpg80dQRyIdqVvu3f1
vfXc/nAg9TtEGOFG/256bG+15EZaiefxYH2I/lgXU+9SH8GjA+vmwXsnRz4sgcmMYPhmHqX1qY1A
e77PIu2j5taKotu4LpJvfCipw4D1bjmAMfo5vS322UP8LOsFbyV4FyaFcJh6Rp+WE5Y37ElkgpQR
/d+TswPN6oHzZxYP8U7yObcCMJIkjmBFcrGK9f2k1aPd1XxDk6P3Ha1n8iU7DKAdUEP3WL+kn/1R
+fsbDEihPzb5xp+dHa1yGsuYYbMEZ04DTkKvkpW+NyAgxoUNIQbg3TnWELEDD8ahPCk/pjs1C6zj
dOsFdGf+0Kodr0MkLzIct9SuEBe0Ol0Mtfl/+xmjOZQCP15g6IWcymfna/Oiv5X32qNsKnXDVyFb
wzUv0c8GVl5ICkpwGhA6TEgKjObkKMsbTbyf111l0wRwJ6AN07l4qbCj+mi28azBhGuQvW6nAaNJ
eN3Exo0FTAt/uIH0hmeIl47hKdVoD9aAqejZui0rByXgn009+oZZ70y79NVZRsC1tSjA83gRGibB
snNpsXIbR6smfK5pMn6lMRR4KEker69q44ihjoNaAX+LIP0Q4nU+T3W3LBD0ovEM3vRXtSCBZr1c
N7K5kDMjwkI8swbnFjh4I8ArQq2AWkq2v25hIyu8WIYQerMkp0nswsI4AZ2mPRu9sUvy72VVSbxg
a7+gwQvOXoy08L7c5TfRYlOdOgWGVC3/uaRWE3R2+6X3oNZzfUUyQ8KKDNYB5lPBkOXNfkx+jFnl
z6ZsQnjLqdHG5bMPmH5AL+xyOeBZjMEbCnkwZ6kOpP6uzc+TkZx087NpqsBkkvreliNgZBfOjKL8
mnxtgt5LMi2AVCSe+c1i1luVqrL36FaNHHQ1f4wIO6eDfA/VKyi9VGWw/JjC+Kb9dBV/elI+QeKE
mSN1X++VkyJTC9kAjGDC6Y9h8U4uExv9RB2r49rJ9TNK2MmuAH82iIJ/grApNJ+vu4hkN3/3sM6u
qtLU2RBzFSeV3OhN5VuzDIu06YSArvPnHCpIIpqhheBYjiFsiJPQX21d+lOXBbUio4/bsoJhSD5a
hHk3vKoEJ4TMESYSINPWUg0055nfzFY49Z/Xd2vbChoYMAVsuvhwjHGmWyeDTFTevk7Op42+bj58
/IMNlL+QP6Bfsnox1v1oDTn0BSLIWUNSENQIBQTIWSOJDZsuzif7ATbhmA/xu9gZGCXLBjouqf5r
aHftV+0HfazC/IHeest9g5eFDtZkJZQ92zbCBXIxPIk5ASj698IzkZWqN6o2AEra+KbEr6qiPphe
une9U2HbD/rUS8L6xje7sCfcuX2mNKUxQA2loY8pK/cWUDVyFYVNKwCRAIuAWZ9VEKytNsb8K+q+
bfmGFB7sj5iTsjTJR9s4rR6I7iF7inx2jbRyzCanbQyeEYM9tVMbjJoZ/LX38cFwIMgwPQ14nxD4
Rg33BQO3RcTMuwwEmkZ5W+uy2detJBJW4AR8qgX9BeG0ahPt+grg8Si/Ux7im+qhO5o/O7+7mfc8
bc3C8p7c1sd/WBpqBagogSVphVlMhgwidaOlRpXzo0TVD+rpfmP+fYTA0UV7lWd34DzlfnIWT9E8
G0GjDSPFMtx4MQu0wbgfMlkTd8sRAEND2cPC8V2NQTRV3i7qMqlRM98bxmdS/z1nBbYfHLd8hgyD
XqvwkHVtNtDMgJpD6B7Ur96tdms+utW+39cn9Y7ex+bBeJQVVdbLujSqX+7eTMlkMiCzIbR+W6kf
rr1IDtD6mHIDCKoYs3BR2RbcO9ZmhcQleGfsXPcbzE0a7ffZ/vsuNKyYcAHEOLQ4xYxIV5OsU1C5
iZY5n0KzdbygaSiGi1wl2/2tU3NTXLUIsQeMAEJ0a7SuMyZzAbdNMflL8dSpD5Utuys2d+23khB4
edCxFXZN00mSFjV8oTTvnOZtordx/np9HWv+Uu5vKIQCmoCsePWIKCqj1Hs6c8mS7Ngat8XNdOue
hsD2jaD5aB41UHj75RfvJw2vW95e3B/DQjZudDNAdzYMu4viL9VTPn2m4NS5bmT9tsDqMPwJ1mBM
gdriWGacLWWHKgQ+U/vcDp/ZAr1q84bYko701vlB2oCLFeAH6EvxtZ5FH2brM2vh3+BTrfaxN4XW
IkvntlaC8RpO2IPAgAL9pQkls+FytQ2xhfEd6rughG20N6L/yxHCSx89VDBsrOkRelrNRulac1TO
6a6wjEBdYK2T0eRsffxzM8Jq9C7rcoyyYjo8rXw2UD9f5mPf2pLPv3HhYSAJbTreAcBD6Tfk9+zD
eKWW9awyBqT1U6ij7kWLwC125OCASnQOrV/lkxmH41H2tTawxJeGhcdZ13WDlxQwXN25s6/vlqOz
m9+HXRLQm2wva6Ru1PfQvsOzCU4OvgmQ3156h0Vypky2NUaWPwf5YweAXfkbYteEY2gPfneQ1Wt5
7LksmF5aFGKTSzHxVVTmiJcaCLHAeOgSxc+Bq9aPVt0uz20Pcinf7EoMsGOQfSJ+rNK+2F0/3+uD
ByodUN1BGhRpE5pLl+ue+8Iq3KRpI4yBgsgDbD12xd6u21ifPG6Dk68A1oGDIVyOCcSna0LyNiKz
dnRIjtQ86+9j3bybSkcGk5QZE/xmyqq6au2yjRKW+6V16orEL+on8tcKv+hW4voCfhfs5Tggwv1l
eRUkUxi3o2dNFpgmpyIahpb4Wa01stbsxqowr8qVRpGa8ZLw5Wdyc7dRXQxEgTJBZTt9mZsns1jI
i1qZn1ZjFRLA7Pqpg6YfngScBdFxcL1dmstMu5rjoh8hDfPdAjLRtdIHph6bBiNYnm8o8eG6h2xE
MxNtbUwmqAZXZhbSat3qCK1JDUC7l0xg7kOK7cd1BhWg3pzLl783pkHN4TdSw1mlUo07poPqFRCm
yPvQ7PKvmWfet7ktKfesPxnOFcYS0HCGz6/yArucLDar6RCp2XhPoIATZCqUH8F4owVxDen566va
eBZf2hMiWGwuTPNIAgGJm+Sb8uDejFEbLL63i0FU+FI+s2f1KANWb68RzCigagNHlnhtxxrpyVy6
faTZnW8QumOZwRVCdcWRiSWvAxWWByouD5NP2FUxNVV7YqGsoUO8gta+jqFRKTnElhNieB81bu4U
qHRfOj1i6zwCyoGrzrJHwAQ6x/ipd7Srwrnt2BRc/15b6wGqFFS0UOxEhiVYs8ALtJQepBjsCsQI
6nyoFZlLbCwIb3owR8LVEeLF9npCtSXpU+B7DK3sQwhMLyFeEZ7P6kZWq9i4rrkQLWgWLMCf+Ovu
cvOKfNTspo05D8oQgmgiKFNfQUfHuEHj8cmU4Pw20hKY4zM/oCcBA4r4esgqFUqkoK9AD3sIQSox
nSiYiX03NB+qb0Dg7+03+iUJpYpdPM5eXtqXdoWrLHYtWtDKxnX5QE/mTntD32N60m6MoAtQJTwm
kqtzo5t9aVAI/OPULgQczG20dB6ICvvIaL+C5c+vsmHf45pRGtPP5yZYTIZmTP6C0jmUSh0/cUE8
XBT3uZGEpavcAIUp+wb8hru2F0LqoLSNDalGB5+8fep0dgRdaUDYt0x3A9OAkqpX3+Ip7pttHro2
fbp+fP4/HsA1CgC4w0NSuDIa1WN5t+htVL3radAN/ogmf/7i7Wa2s30gDM29fcQ0i+nXksC+8eLD
N+FoO5xcnC0x6ll5QhRMt7dRaxdvBTH2rUYeOmYdPe8AkYyQdckdcZZ9onw1vSKYOyMckuWmr3Cp
jR64VX85Tb+7vh/rs375m4RwMpjtMMUaDkRvpygVaioJ23qG2loqrbCsI9elKWHnp8TrGMYN2ohB
pW7+6dHv15ey/Wn5bBQQ9xByEeckPLD5mzqYP7gEYuz8fnUkO3M4DqpP3xrMXFfPyxRMfZi4vhTH
sL7S+Or+GBe8Okm11KbJhI1kfvwEsbK7MtRunWc0qQ/N4FdQdi3CMpCRI/7OF1en6cyuEECbUZ2H
fpx5AF1qXzNC44XdkaOh+rHhL+D+LzBQuOzyWwr6ay5uy4UgZTpX25/2z+IFL3LLHsqZGhY/akdX
+5lmsnIC941rqxR8x7ZZrLT12EbdUocG1Gxs8kzjbl8PN7b+7bofbRwJvFgxJYmWB+4/sS2eQ91u
cCjcqDR+DflH1RR+lsvgRjIjwo4ZDeQQiA4jIFxv2Jepe/6HvASgyLN1CHtW1wnYRmKcN09l6Klk
QQlp3yqRFS42HP/CjJA/LuDIoXMDM1ZDfVw6u6kswri0AlVGrbq5Z3g+YboLGPpVy6slvbMkiYkF
LY8m/UaBZ++U5+sff6MfiV07MyIsJ6kSs6cajOSs+09zstAb9SAFuI4VFki7P5fG84kHVaMCExa6
ujd050bHLMT1nyFbqvDIJ03J3ILHynZAglw2fle95FRWHN44trhvAK8CzB1FJ7G0ZfY6I1MOK6VV
7urUe9ezVHZyt9wDwhZ46oJoQkPmepngMc9mLYgN2miuSse3iPqakVH1jXaBVFQpuWK3tu38cS2k
WUxDxoNWG4JhGr9kpvuzG+pbFDBkI4CbXnJuSEivCgX5XOIUCHiBooVO7ad8Ftb96MqQVruU+OxQ
/jL/6XsBA4mxdQBskcFc7mWjjrY9OFieV7ne5ziBZfimLppJJia8tY2cK5lzhaP8Lb6ZaJ64w5jB
DuQg/Kb7dHsnrMEect3Ht7zv3IpwYxap2TfegD20tdYMF8cYDnFSOvvrVjZuDmCqkenxmgRIDIR6
S00xk8MG0OeBHTyIl2JnzLavKd0zJjo84+8bB/aFNcEBc9MojE6BNTV+a9P/PO3VnWUcG+sCILcB
+DMnKMajSYjrCdGStrMT+B5D/YgC6FL+qIyTnvZhA3xoGn/VZVXVTYc4MykERceCKpptoxIXV6mP
lLQlg+/JHmebRji9CuBinBlfWFeLIUpm1y6LQId/ZyZT4jNSNP5Mavtw3Sf4zxWyCYxE/LEkLIcq
xBhaxWNRbqgfBV1e4e2Phk0fM8znqZPyonZk/oeIDoZuCBkC6r/Gbju1Fi+NFbNIUb5QFzBe+5s6
fL2+rs0dRFUFLQSsThOZCFgOEiCQGrLIJNBjtApDC5xKU/dg6Okkh3fTFLpvqP1yvVbxWDGnrgDI
xMdqTP1+quOXPLbDmbn/kIsBSYMdA9Sfs6pfRjwQMSJGODaLpoZ8d7Iaw4BgVlsAAJR8Hv6HVi5x
ZkhwicQYeztnMJRN7VNZELDsWf2HoUFRpdIey2mR4Tu3NtBGqgF2fDAErvhzqV7gf7omi+I68VOD
BUZzW47SAbNNM9BtRbEDMXA1wTJOKTWA8mRR+T7tk2P+rsRhjjGvAIWdr3j6j7t0V7fSAbMtszAI
6moOwlypMSC7bchU9zjLec12SWU9FuP4E2KeTXjd5bcuEQyqc91O4EMwYXvpIERpM6Xtsb6lgPJq
kPcNWfaKkpiJpNO45SBIloCCAuQTtoS71yOLmTcVzhbEJD1/tul/SuncN9P4Oub9pzsskrO8FaPQ
swdmBNh/C9f95cIWZZmNfsbCjDLJ/blCONTs9qSB2tpXyvmk127q24suoWjb+nBgBuWqpJx7XKzH
mRNhizYuLNITMvqaQ7h8EdIZCL9KTtymJSBTIE6qI7SvIggY7Q2qDFggG/Ob3OziXex51dEBaPN0
3Uk29xJ8x3yuDzqK4gT2ZGNUFDgLHG5WBlCqDGbog/R6UE2KX80dXsoSUMyms5wZFNJDNxs7cF/U
LPJm8pWxrLjvCLmbC6eE1gunG6eyd8tWmo2qEvwEBGigwBfcsyrUwqENDly7WA+N2/5QVOfoxa3j
D537/fp2bn459KnRmOO9VlNYHfUK5PMaZVGS1JbvQJtHDYZeUUbfaWKrldw0m3sJhAQo7FBht0Tt
4bLWJsTkChdnPut+Ntl3cZ48u8nyuJjWE42Vj+ur27LH523wJgKfJw7C5cHT89lVNZawaMD1OWCM
bJ59M5t33fDQSolrtzzz3JiwlbYxDSr1MhYVUxKqemb6jjp87+Lhv4mx97yfviZNLDkN2wtEsQo1
foRnEbGlaolXFJ3TRF0dazvXa0M0zyZ/TjGZ3hn9a2wpkpLvVpD2eLsYSDQMo4qk6npnV844gqO7
bZwvxEgOczX/fZ8HdygA2Sg3ADC4okXTiKIn+QIbDJKofrYAVpfmkufl9jr+2OD/fgZqwFucDGQw
m6iAvtEeqFm614jTSm6aTStoZgKuhVc5+E4vraRDWecFkI+YLijCIgfHOD1ed/GtAwyi0f+1wP/9
fB0zAcnLqPPvkbr3E+8FGNRubjoEfYmzbcQldJ1BIYeOErAg4v1smbRyE+I1UexSY2f0ymOqKDcg
9rBCK+5kOvIbW8cB8mDg5Xq5jsgermXtbKuLiw+k5+y7PTPrERUp2TN8a03YPDSSQF2MWhQ/YGfb
p01T0ZpGj+1r4/t+0J5rT9+B2uVHo3iyuvKmLaASMbcLDeBVIpVmEBlBj6aJnDxVA71OzduBzwG4
etLtmVNqsmt5IzoAt4P7GMOW2EcR0JI2eZLbS9pEFqHAsniF/upmRQb2UpKZYdnME5TXli55ue6S
GyxVeEYAOeBqGFDmQ66Xm2p0fQviioxENmfoybR9BZkd6o73bQsqWqVEjrzcU83b4f7eX7e93mOo
RgJIz3MeEBCKIAl98hRSuUsTGdSroklxfikglDyqXnzsSa3/9YngGpVcswBIVjAQCiG/1dm8FNnY
RMNsOoeMiyP0XmZHA23B5kgybXd9deszAXuomfLMgL+jhAJIURF1Tt2miaa5BWn4k2NKpqG2DCAX
AP4OwQplKWFBOZ6B2hB7NAJfMKmBwshklBzreAUxQ9S7eEREG1+cQrAdaptxbtHIUItAW55tpkGa
QA2ub9QGluvSjBB4u1hvAaMyKFop7OTW0DPxINmsfGpBEiSa74XenQz/K1uZ4PWKkedlyxwajYsb
LkofVOYhtWWQsW0roDLhlBNrsRErocbIBVgju+lfS5C0+XSI73KW/bi+g1sHCaop+ERc9WM1ezdm
8YD7H8qWeZYelTTdZXMR6EkVdrmsrLy5pDNT3mW4WGaN0CqrIfvB7A/dUJ4o0Q407/76OQSX+GPG
EF5haaaxtu5Kfhfn75pX/oe61H2hy1j+JRtnCGe0JFNWzAltInOqjgTKOv6coSFvGMW3BvP+EkeX
7J34HKpAqJMOXYU7ZYlvWaX8APPR/dDrsuGNjZiO3cMNidED6GStyMVJr0K6jBZAn83GG9DO4Kft
6x+pSffV1D32uXWy2/hhIdZdt8igaFtR6dy2cEkvltnEXQHbTjXdksW+tamMen99VV4ujyf3Z3lA
VrJkdkqYKOJHC8K7Kn22wMrQ/S7JGuH1s7X50QAW5/ytXAZJCE6GkSwAf+GjGSDBPDptDZH1Qitv
htZLJdPc2+vCrBKmYRDvRPQ7aeukcPMc+Y1DAup9QuUnsNvRL9veN+O/BzTxXfxfa+IRawlkNEYD
CYejfG/Ykzt9vb5x6ycW/j4SJ+RqvFop3rcpM9qpz3GEpxz0xS8KRWlvups1D+CKH3X+cd3aptuB
AAVRA9U7vBQvfUKd25zUPfbOzLJjBilAi5Tv101segJqXUh0kSaBOfnSRI2ZvKbxFtyGSm8d5jl3
Q5Si+pNGO2933dSmJ5yZEpyODImuknKkUawl6d5gdhOCQxzkmm3sokJe5pO6L6dcxuW5gQpDBVu3
AJEBpSG4ZvkWnJ2sHiTppd239PdsRBO0YJQHdMEHohqkshro8yVfbQM6cmmQB+gzg4lq5Z2Wd/Q3
o0yx+MUueyIBK0NGdktAfaDHA+8xATOFDICzQZp6aVoIVIWuDk2jMAoWGW0Pyo89oGHagXPp0gOT
zfluuCeaD1zdBREExFCCe6J7PjpJRWmkg2RsMU5WIW2N8pv3spKOPA2jyoB2It3EYN3lVpq0jImF
jji69OVo6/5k6szwS0pU5SZLEw1wxTLWjfY4lZ1h7kiOIKOOrRr0I0Rip8JM9sye+oa3f7T5P63P
eKETzDcdcr7RBYNGCzoGFEs6RvZlgrfJ03Wn37q2kMdCKA3lEXRTxNIrNOZAxWUmNPLGGC3rXIFN
Vo1+3Uz3LEn2jjuiLVonvzAw9hOVX9m04Mapg328RtCAxWyQ2H5l3UhJbMd15JTse+sBiD7Y1DwC
UP3dqNo7FKjmULLkjZiC1QIWiVcCAqX4TEePXh8wy1xH2sscxAc4fQk+9Cz3lR3KQ4eC+iVwHdCz
H+/zw3XbG7mP62h4BznwyzVqC/M7Yw8Mex3VzdckKwNkw2HdpwEuO8kqtxaJIQ3oj+ANgWxEyBmb
hKaDs/R1ZFPtoA1eoKifaS57QG9aARqdM4IDPyS+t+ammOvKrGrIe2cni3a7ucpDI/dO17dty0nQ
zXZR6kV7YPUmMku17waT1KjhzP5ovwxo7Dhd6y8U0p2O+dcVI7SaES+4tBF2TyyK1uqoLtagVVE+
digWQZq8HD2U2Yzs+fqyNnYPhsDNj1FCQLBMIXrY0NDSSy+GITJ14exUZWiBIjio3K6QON6WKaQu
6P/zvuwqOy3dOWd9mlSRjvYoxKBBOTT0N/q0SKqGW7cZlItRwUFJGe9w0SOSGQmyV9U1wCLaPg2q
cPoOeCsYFaod+yIDBG5E+AtjYvl64KZiuN8UP1D9m1ZJiv9br+QLA0L6MS7QWXdi7ng7TvTjd48F
tBPsELDKAQ9lFlSBrAi2AbdBgQHBAcEQCfBKu5smWazjBql/X8/wu/aQ7oHcxWQuDH4mcmo3vkvC
JYbyP5crAGyEZ46Xl5jW19DBxVWFsS56V0d0n9yQ9/hBA1w73S2ykLHpIefmhI82TuCcHQa3AjHV
FCp+CZ0g/cM6aLvpXq7psYENR6Uc4RYixiAlwBjq5eKSejQcYlFujcIRkV+hMOAnn90tV/JuYt98
z5/Vu+We3VsfMj6ldbjnSlegEMa0ODrDYhB2zdnue3ch0diDXG1ug56+g6MyGJovfxtJLgyJ7Hxj
vdA5NVUUFN3M2TFiQSFsLK0dxm7I/rqprTXhsYQLDOMsaIgJGzprbj6wPCZRXy2ub7UzAw1u/R5P
/X1fjrJOxzpuoaLuqpistTHxusrhpoyR3qstEjXtdzJ9ZDbUd1NZyW19vXAjqBiiZgh6FkvwSL3J
0tS1sSRMIql4BC6vVty/Lor7WFLjh91JOkRba4KIK8ecQTp21ZOqIYBJ+twmUdfeFMmrG4NavJbc
mOvICLQUJnSAgkAPGPXXS7fPm7zP4k4nEZpUwOqx+tZAk9T/e1fAbgFohqCureZeJ8uNDbsySJSn
oFwlEzzBHB7/D2lXtiOprmy/CIl5eAVyrCJr7OrhBfUIZh6MDXz9Xa5zdTrTyU1Ufbd09j5SSx1p
Ew6HI2Kt1ZZ96hO8cW8bW9w1IFmQzKA7CvKKyxURMnY5ZhXKk0umQ9tnOwqM8tANKwnxknujpfZf
M1LEZ5iOakmnwQx3yg3eZXuI/+Hy7+3PxjytQAiXHA/VeHQCkIqKgYvLNcXqoLRM6ctTnejPAH5W
z11n3WtZ04L4sQa+tsrWptuuXyweaLmRa2OkDnbl9iSr40FXqEpOhlsABKM81c0bZz/m5ljpr1pd
flPctfneBZNYGtBiEJESsjHSljbZ1CTtNJF3kj5g/3f5QdtgCmIlxVm4rMF4o5q4ycCucz11lqbA
KOZuRd4fl2rua3PY75SABKyE1BHuatPXslXtg4X7+tKsVBmjupUkWlkTZDx8U30dRh+19ACSAUaQ
7hGHI2ttnn7VpNjxsxe8lQ4zcJkwKZRhhieP+mxv+uRVRVMbd3YR/AO1xsUi5ajPrLJtB70hJ4en
m4QciwmFidXnxJKnGAAi4KpG9qM60roaC/MBilGS09DPbeRBeCzfWLWt/lB7A0p7jksrILX0rvpV
Okg9fbPqDTu4HWcWMKKi7AjMId6kwLi74tCeba5WZiqZxjw5TceO+PqfjAXNto0cELEGqFTQDR4e
ut/s/sV/LwxLjlSrnVfNSZac7Kd41x7roAyo34fK0xR2+KpxsEaOseRHFxal/R7tNGcGwN/vJ6bc
kw2mhl/NB/YG2v5Nsat+rmztQrw7t+dJuQMq1L1m5lhhP/lgStggKTqagcgA6V6bApHh4kFH0X1S
n2+bXrg9UA3VQCWMcUnk1tJ9WBnU8XitpCfazpYf5+bkT3x+Surh8eOGgIt18IAEkRPmQC69p681
VI2buDhZtPvlGl00W3MdjHr8cUJDPA/w96P6hKl1Xb47nHQiI9FgqOwzP7dewNgNGSAQTyRr0jUL
eydm1lChARQFQADp5lWNzlRcKylPox0nUWwV1aaN9xpG5358eO8wI48KKEAagErLRP2uxlNqpFjS
WKn5nqfZd8ftn0yDrCmnvtfBL588l2dc+kp6R2nZqgRnPCgOemCERTje5RCazo/tc+8LJmQvMO6M
H20LvCwJPDDW1ygL4bkHwoSdfZduvCqgP7snZfU9tnJIZKBKh13AaDYOZV7m0MTlre36rpbZT0NO
xz3GgbXUZ02Zfb69+avBQGRGZ3GvoNRWLAd7Yu74mwVy4jwwnlxUg0UwSLZricjCy+ziG3hS8oOX
tcVHUwSDjRoIiu1yU933pzRod+VO241ITzBBuIftcI0sbKEEDsZCsNDD2ZAjX+nzocWeZ2xOk5P7
jYXu0f4+gzl49Me7bp9+z1/ZW6wLOU0t4GsiaAtX3IVladVjWmTcc5LkVOdUccKJjmn/yru6YlBB
HXqyH+rOYn7ujWn8CccEuF3d6vU1SpPFr40xc1QY8CzGPLE49Gdfm9GZmTTB144jt/PFM1wcgDEo
BCVThj3/B3ZoYeuvRcm/JrsqPe5gz+eHcZsCnReSjZ6F+qOoDrWPyeBP+9Vqw0LsujAqXebUVqsM
mqnJKU13OWYB2vZBb/7l5JyvTLq4zUKjll5jL91P81Z963eCyrzZ08IfDpji3K6ViBY0AS63Urq3
k7qyaIVyHh6swRx6KNhoEJb3QUcd0Ltq30ZgUvcTPWRv1QbChJi3fxHSxEpoHVaChoj9ciBFo1GU
ZTEGgVncSzdKaarpwxQrkf2kba37FozmP8fA+oMrKVyjNF/+ln9tSd8SPCHTxG1PiSjmE8aS/x5j
+rNna1zECy9AyCMhTQC3C/oEMrBkzAoCniFdierC+WRzArqAOMQj3fSnmYa3929xSWe2pGhga7FB
0ThSooYkqPElxTetzX41bv/rH+ygXiNmUjHS/x4Nzk77hKyrNEZEndiDKNNDS4+5tpJhLT2/MG7z
14Z0pw40UzWg6RKUEVnI7vVNv2N3bWjtYr/Y62C3Xav+LsewM4tSDLPGHigWFRbVJ77RQvS6w+5z
AUL95lQcq2CtTLR8a5zZk5x9xJzq1OK1d5p26EOkALo/pkGeBCTCpJaFjm3xXB37R3W/duAXunQ4
8Kjeg6oRbfar9JWNs5k7OfwkdfHwmiu0Ed0UQuqDPoEUECM6Rd08YnY8Sid713nO2hToop9iyhRz
oEg2cd4vjzkbO69zY1OJuDltHY5rwqr8kaw0D4SHXAUT4J/QdUEr/Ip9jsWVo5EOJ0+jT3T8See1
8frlL3hmQfqCSg1y5rQ1lMj9ZO/0YD4MT1lIPlWOPwbla4x3nflDCZni/8PxOzMrRS7Hrdqa2poS
5e3dWOdBWr0Bi/z/NCLdQnHLY11JsDaLHgHlH5tTYn66vQ7xO+UPBIIylFfggwiSkhsQL3e0uoAJ
NlrznVkZWaBxxg5NajVHrcwFD4Pirrwal3wPY+jQC0ObGtNA0uYlEHlTNTrBK6yJBtBg+1R62o+4
nj88/iY0CwWeUOgDXBXjcPiSwe2ZEsX5vu6+Zfy7SX/f3r+lqwWyiJilhpDTdWfRps44GS3F/mEM
DJPiSHEZZi/HKtmM4E3e3La2dJywNWhzg7kdgEJp47KuBNiorhU8QVGP0kH/varBt2wCSrTgeUPR
VMargK0lH+Khw5WcM79T66DrVlxu6eu7Quv2fy1ILlcr1mC5fa9EhCNd5MkjrYtP6oCH7u3NWrYj
FCsxxwGqeykyVCktddZU2Cw92xuF9blBSTRP2Rqf/qId1F5tDGqZoJ2SbnzCjWz2eg4XSL5ntPML
moM5bsWV5c8C5jaMKOOdIVBt0NqSvnzcUm1ipT2eqpQFDpiQG/Lr9nbJnvxuAZ8cVHuQQUPR9fJC
QO2xTViijegv/NTK14oPftreGWtqYfJuCTOi2YR6ICoPVxiHEpn1HHf9iIIR2TjQ0MhnfijNtSzW
kOLaf8wg10PT1b1m3k67CmL1dj2eSOGbRwi+fkuO/HE8gssm26tQ9qZfb2/f8rr+GhRp9Vk+pnFL
wUXbjicbmGwHA976V3deiZtXGlZYFbi8wQSHf6MqLqM47Yqi0Zxa7AQhvPqPejSE5GIRFg/QOnDv
+c+mDZzOT/dsJ7hCm1Bb2daFRQqyX/wKYGPxI8Sfny2S0dEpWF4xTMTOfs/AJUsb31kbZ7u2gkFR
4PNEgQrYShnD4XS13iZ2R08JB3YzazzP9zo8JkHO+P2jH030ncCRLBwSHQbpgi2rAnhUFWwpqUG7
IaCsABRG0TXwatkJMtHwtrnrIwZj+HwouuE/EAu43L58yswxNVMr4n37MLGKhBXJEr+NzT4A+Xyz
EgBFID2/2/F4eyfAgMwC0FJXIPcKyyYVrhFApB6cmCETUsixGj30rBt/Ap9gzWYIchtr2g5LdgGu
fFf+wYNL1v4RdficpL0WEfpjVHhASBzZuh2mxUsCZrQ8TaJMXVMhkxMZ9IgsDK5a0KwATNaUjeZ2
l3OTGpj6Tb4k/bf6Zw+yRI6UjHy+/RGvvRMVWnRhMePmAtIkTwCYFe0mG9TXwDwSSwnyas5LyJ3q
cRr2GHZfI3ZdMoejDhlH3DDoXUhhGYSJPBnRMEf1+TiDB0HtQHpcr6WzVyMcoFcV5W1QreM44IjL
ZtIx5fVkVCfzad4623bnbLxICwywfpFwtVAo/rZLz7y0JgXLxo2TpOLC2s4+Nlu27zZsI3J12Nrd
/lzXzohiBvgmQVmHAjSYZy7PXA3c9NiQAaMwjaHlx8k0Rv1RN820eQDHoG0fR1WdRl+v69rdWK1u
dAcyeLGx/ejPcADvB0UkZn/Rq5UjZ2/ORmkVDGdR/5OrZFtOLtoVfWANTZiDEKwpjENK3m4bvaLs
wxWBQUyB03IEIlhO5mLqjqy2JycyW2PrKsMBtCH7qSKbqrJCTVF/6bX23BTF1p3rb7rWHqhhhy0O
TW/mPydiP+In74f0o6Nr+FkgsdQhuyxukatGR9ciKqhOYkeIT35j1YEJkWDG1noC1zkThoVRHMGo
MJrH6KlcfvqJlFqqqrUdmXWMzQYNobH2jL8+nYCkqRjHwNMW0+wyYnMEiTS3B82KzD79oqXG3htL
+FW/kv1dBzeBfMPzAjF1IZI3bub1Vu1YEbNTfdjY6lRmu4kkDoT/WJn0e9ZOA7BegoJm5Q0qrsDz
owrsJh5PIB9AEo3/J7M+Gl5hllM/5ac8H8Mi5tvKzfwu+9rqL5zrG97Nn247rbylwiCg1jgpuPmR
AEh3ctbrVGkSzLkUztSlG33SQEGkYPYGDRqb6asloKUFivMh3ocYo5DHJ5RpzFR7RosK6r/beGdt
Obvvd3EI0udXY6c+zEHss3ZbHcmD93p7qXI+IJZ6blrErrN0qjQzJ25zmGYcn943Ys7+kN7JdnWn
jc+Aw9GVgKCLwCp/zf+8htDRBEOgcLQzi7GZZk4OujQgE+iBWnvoAKDsQzYKGmU8NE4ghNu4ZKv6
nd/f1yGzA6MVdb797YVf7zmAlrjTRFsQBSgZgmw6xBxYTItTnnT6FvNI7MUBfhYAz6oLS050H0Qo
DnK/Pq9XtuDavWAaWYIYPxOkcZJ7NV5mx/1o5ydmpeW2tAfihSadumejsDGQcHudi8YwRo2ET6BY
5T5rxeu8sEG0durGmmm+kVPvz9Cr/W7yNKf/YHaJ600FTE3YQf6jO9IVHutp5WKMLzsRDYJnJvdm
EctBHhLWtKQ8SiZSrJhcWh/GIPERMe8MRI/48zN38lCqHxzIX50gW/in8nhxNCwFpB2ZZhdrhXU5
movlgURJfDbMISMkXdoaKetrQOKyUzU0jIWOzQBp7LpsDW26aMewRHUFs7NI8C7tmMgQuGmnsKPa
zaF3U0EAVBgrc2KLVoAqFDnJu9bapZVBSwYd8ZucSitVjq7C2fMIgobtbf9bsoJUFWcd9xNoEqXp
DDoTsFl4BgFXMVMGX+1q9Y1UZb/WexR7chlWIJgNlh9cEHgfYlDicjUsh65IbWIELU6AmJ29+GQa
CeI1qE/uUrX4KG++cAX4HP4nNAWvnm3ELfM5q0yxrL4qN8CF9C3yCI4pRYfV5pp408LqDFEJQ5He
Bq+AJXb5zMsrlRapEnf5yYVmT8/dndMDgux8xoWy8r2uugLCHc5NSQeqzPMaEJA+PxGmB7n1jeGF
0eQ/awg1UqRKDvtu2OAAzroVwwuOArtCmQPXIOKUFDtypeCdSYb8pJTqM7HaX6rbPN32RTmHwdIQ
6+GJqPxqkN2QLjuzNNIRxlMA+Qs9rDpb8y3umV/s2faOWayrAXFSNOk/bBUTAWiPifQFw8ZS1Jgw
J55yXmAkwc6sAPEjPTC8FXbIjMEF6LDZ8bWmr1ZGhq49BhSHAKqhJCyamzLepFI7mxoUfc15TqfA
AC7DqjFlFifDvsH1dri9xkVreLa5SGJU6KVJeW5GLUVRC7RyoFDbmP4Ys+nOLg36rTcK7bHpHb67
bfD6UyJRAuwEfgL4DuLx5YEouokbhHNySrvs2WMQcTeV2ddHO/G5Nx3GeVwD/l1fNLAIRjk4v4N/
yxcpeJnK1qkpAT0OH+8qSpVQ5269GcvZWKmaXB8FmAJ6AqVJZNsY879cnN5mYHgXs62zN/RPqcZz
4lvezD98AaBrgO8liGXe7+1LMxQA9mSoB3Ka0uQNwt6lP3r6z9vfaWkp6EzYAEoA/wTVyEsbRZOO
vRl35NSYTXLMlTqOEhfdidtWlrzh3IqUUSUVBA4tD1Zm8k2HFrs/1d3doL8NKhiVm1HZ3Da3tChk
hAAj6WhZXWG51HYcmtFw0lObd02/V/XKjR+caVbTD8dEUAqDHxJPH7Beoop8uXsZuJGmtEPAUpQe
igsQG+6CQWXW2jD10oKQk6JzgPQGUUM6vnVtj7w2DATGQe8fbEXTv6IysUbffx0kPIw+ABGP5BfJ
mlzeVyBUS1hmpScdCQdUn90NV9N9ZxAMpg/6inMvHVcbrykBWIC0jSOdISTVSHdzbF2S6NVDY4LJ
wFfKPgnHGhJIt/1hcWGItRBxskB3boonz9ntzAzPUbphTk9aNsyB1Sf5Q6bb7mayDCBf83kkrx82
KLqK4kDBKrSQLg3S2RmNfBrS0xDbZmDg1eabg5IETsqacByTtYC0sJnYSYDJkeng7lTFBpwtcCLu
MKk4yyeLsQRy4Nm2hYRygF1dm0Jf8ETEPhTDgWYViZW0sppwsEI7JTyxYgCsd0n2YMWMrdwei1Yw
1i/omW0gGKVcw8A4ZOtOMabGbJptOtcJXD1Xw9sfac2I5BVNVraNMnuJULWp2AMnvGdbrnC+1mVc
MoSKMyoVQpPlauouHynAbzRNT7WbuxBuakmubz0QrK1wMi55AYKQeLwCYYpr8NILcjvlrPHs5JTU
pxnclp2jAg7x5fauLRrBdSTAU0JyTfo0NcvcUe2G5NRU85PbaW+p020dj304PfLwD86P6GIJtq7L
tcTePFnMbZPTSPMhmBu0XrJYtdHIguLQ4Cd04m//sLAzi9IZSg3wn+asS05GNhyBKAk9h0475BJr
WLqrHQRfDIqNwMUINkvAVi6XVtnoO9o1msEWh4odqLkOmT1F9ciLlVN0FfaQz4Jp2sCjy1qS6UaD
M1GBYo4ctTgCZ61vqUVe7DpPwtkClPX2/om77uKB966D6QkFWzAvQuv6cllsEADhlDvg2bHUkKXl
V943x87gx9hiqp9A+jFI1HHlEC9sJohPANoWQlHIxSQ/GSEfU/UqytdsLttItcG8w3Wv3dY1JLZv
L3DZFCI6Go/ogMueT5SsaS0yOlHSFwGLIWJD/WRcAbxdxQqxiwLs/r9GpKDUWqOasRhGMpUG0wxW
Duvr/28Z0nfCeeuTIYGFuX8FGS2ZX2Zr5fAu7RR4TZAegyBGMPxeukKZ0FJjM0zohO5tIw5p74bG
QPcfX8m5GbGXZ7cerUqIsgwwM0HORysa39Be69Xn4dpiJA8rOXMKLxP7NaT37tC81epYBHg3razm
apRSCMkCcoE8BbNCQsrtcjmst1U6ELgyD/Lv0xvkdTS/jUiEkv5GDft4m27WhNuX1/bXpORtaDdp
Zp3CpF55QQIVdZ1AGW/+cA3wfWUusB1wieuZBKRkTtuggB11npfhpWQ8QCz+OdYnayUGLa4HJ1OI
p6CVJr9m5paDINPtnQgv4DsHMw9Ts5mGbCXmXIEYQNyDHqjot9qgob+asZpSDkGpAjNWNBR0B+WR
KQGzHgrrIeYB5GGO6b59YfmmL5/yJuTUd9cIHa/DxOUvEMH4zPXBnE3x1sAvaIoBHBVG4M7xij8u
mtAgRg4qR1wgcmNQwTARt+NCiUqt+T1Y+YNXrTVeF0wgG0JKDl5FmJEHTON4qhTiWnFU5/yUaenn
dLa+344RKyYsKV8tmsbMACWPo8z5CQy7P/Bf/2DABZUHqCEXZAJG2oykHWLQpKbJnnegSS2n7W0T
116NaxyvMnGvQitWHuwiKELYDbXjiFUYOqmo3wzUz8q1UdKrVvA7hf6ZHdmpNCEvVrtxNI/UC5PG
ukvYWAeqq2yLCQowvCsOVIvvTId+Mczm1a7IvQ2SVlvRQ897oFq/T0fnjXrlz49vAOZAAQ3FsNY1
wVnOa71GpIojdcK71AbSdTpl8ZpAwtI2n1sRrnR2ptoWvNF9rGMQxVV9i/2iCg8tZ/xwFgHCjbO1
iF9xZgVU4qRBSSGOvP4pNl6s5MlLV1zyakRefMhzG1epbKa35gCnV1r9l9f12zFWQctu7cCkEOhF
cuAUkm2zGzhjdUxrvqdNCs4n9g9+e/4zpPfIpDSkKhRsqDaX+zqPt7bdRrFSbm57x3Wae7la2W2n
hOGdih2Nx0/t0G9qFtm56VMyrUTEpbh/sa9SUVMDK7JtDEYcTcfhe1z4/AQU6878qp3IYdw0JKBv
6LZvvdD9xNdoF5YCGTikBM20qDjJyE+lqXhVzUocFfn8mLjJvhz6le/1f6zvrw0pHRgh7UInI1Ei
b+88JLbfNnfJXRW2wbj3NoB+/5mrXY9W98n9DKXqlbt7cYHAgUOsC0pGV/TIrtMrrTPCactZHQOX
adD6AQvZbV9ZPhroL4hyJ3JTubIw6xaHMJcaI8lSAz4DBIqhz8YfQmVXhyAq/rhy4PthPLMobeqM
mbM2nmBxor9Yl4uRnrVFLUYuaD8htYJ2HMS3L2NKbIz5aBRDHAGOstGYn/S+tx331sn0izfjjxY1
v8vtGjBLHKvL9x6O3V+j8s3Ka9bMscsQyOLvU6z5U/ZiQ36vZ5Wf0fSxU/QV91w852cGpfwYgq9m
oatYJXQgnt2hOhZ6G4CM5Cnp+cowzUIufrk46aP1JWXN0MAWD8YQMFXgJO1DHkBXC/NuxZMXOiuM
pGuLk55MMUETnpcwqHpZ0KaQvErviIdsEgNgt4/A4jk720bx52cXUFtykFpmYxxRpENGiWvdWA0k
azakS26KTT0xPRpH3U+tBs7UuIe8/TP1nagnPj0BlPh1bcxqzaTY4LNlZRrXEteGO47Ufhxs40El
H0X5v59kYIXEXDryYrlRqOelMo85TGh1EnjqfQP6eNv98PNceN5fI9JtNoAjLElmHkdkhrrpjKI4
tmzm6krMWD69f81IIYMWUzngH2yXkfpm/aNNa6DZnqr4pLvfKFkba142h/4cmv+YZpAbJTFpFLRQ
uzgyi9Lbd6THpEtf3bfVcBSzaWkNKHYz8WqlmrJ4qsQQEx6eGN2SCxFQYa+sPIaGAfS77lKMbFn3
1pQcCIQubx8qkcpcBcMzQ9KhKrtCjUGKhUNF05C0ZliCh0azXibKfWKt5QLvDKO3zEnni6sEokpx
i/MVWg8Mqu9/xj6EylZlYFALPyCYtm6xRe/GCZSj8UcNzf1a+F9bsXTe2KRjjmjGEU/6Ny1vNhlI
PMv4UPS1z3IzvL29VxSy70fvbH+lVNJLTQLqfFgr8ntU9oI8/5GWuLsbsKK/cAbVb/vnQAnK3e3u
tunFuHJmWTqPPepKJuVwoSzGWcyfSvLjtoHVtUlH0UXY4skMCyIlqZ+duzQECcOuf60f1j7acob3
dzXyFA7e2iMmIcQd+jZv9bcyAXycHF3uj5/zYPjJaz//RQP3c/XbhRrX2iDlss+gxoXyDAau5QoX
NyCDWaUV3iUO8WswbfZgkftWzy8AWawcyMXHLPpU/7WlX94HLNOZTh20s7UH5cX5Mh6ahzwq+fsV
zk7FM8iHA2Sz+3IFzrqcOpwZlm7yeu6IUnVYpL4bgE8uN/kxPuQ7EvAwf6w25EVbqbZecRf953D8
XaoUfDD2mpaaVqIEcSwOzUFw6wDYYD6W9/Uh3Zdbde8d7JVH16pRKQTlCaHoLmCZ2kP/J96pmzQg
mzhs9u2X6Ut1ard8P68sVPyV11Hv7zqlkAPVm0Rr9AYvBPDP5/oXr/ideP8YW/9akUJNjNe53XjY
zXYzbJK9GZTQF1d9NVK+ONv86GwQ4UrdF0LjBajw+aHYrSknLsecvz9BijlZNuZELeG7lELN8L6Y
P6i/JDuMFHH6StWVRsffr9S1P/Smr2drqoVXoGthQ8guA1SE0SoMGF6eP2eaHHWYsI39xvpSPHrb
bGs/kh0QKsEUjjv9ron4OmR+yUUMDIULBCFufHlS2+tpXnnglkZlloWCJKMISe4LSi0bX2x40T+v
U6mu2ZRWStumm1MFNicKob3uVCYbYq31kFeMyK+teQT7W8MyvLb0ZmcM7nfuda/ZaK1Rby5lTGcb
aEmPLGggu0ZmF3GUgoS2MnngQBU5gRhuDDjxysW3uCZAXjBPgBb/lTh3ppq07nPTiwxwR5TPaOtm
YRwaO+eYPM4bGzR6Saj8wzsL8hL/tSnFkAZqzElLdC8q9BPIW/zaGP3CftHsw8riFjfyzJAURliv
UkWwkiGMNIfxvtwrCI07b5McWh2X7HQoNsVTM4RrvbfFCsf5CqXgURRxMRLQQUYD0okx7H3+WyQU
Nob3x5O6XyODeQdbyFEZ84v4Bw0s3OrSfde40Cqyh9mLVHHfbVU4v+++0fQ+nncu5Js/dfGW5/i0
SqC/8q29pQG3Dtqn/EtWgjH0W6MGHjiOd2s/bNG7zn6XdCtmRjxqszt6EamHrQGO2o7hiZPF4e0P
vRSrz5cvfsbZu9OtXC3WmYblF3UAERYgpP/pnJytRPLZzvbGljrYYRryTfk8nIandqdsuo11rH8V
+xqKEWsT7ovX+/myJPe1c2LalE1elB6Kwxx2j4Bf/Cg/eYH4grxCaRAUR/Hm9l6KSCm7kpjAMKBQ
BgDl+51yvpcGJPSE3G1UWnN+l5skfqaVo96r1PK+jG73oBUmXCobh/prPwAgspI0LuSnLhrKAlUM
VBwQC5ffMrWrYZynBBuNUb75yeNTzQ6QpWnzU4MJ7/7FNhWrvMckY79KQLlkG4JSwPvgzgQbnrTh
MwEZQZLVnqg41X7/x9gae2UzkJ3m+KCUApdpsSkflMeGbZTt7W1fOCmYVgNbxDsPMlgwL5edmyMa
S3xyI9P4yiDvY1pvuf1028bC8gSOCUg7ocAAHuRLGyZI3zhDbzaqyC4307ty6kCV9Zi2QODq44qx
6zMJ/LmOqUIQ0FoYHpJC4NCZLbFi14mM/B6c475irg0bX0f3SwvSnV+lOvGsxnEilSUYVIe8uvtq
071SGbvb+7bwjrmw9A4HODsTRMvLFMAntLRxSSZ37dGhfv3beW4+i5wGIz2oyIdNVFf+6mPx+jjC
NLjhLQwsIbTLtXIOdQxz6kwnKmrfevAeADDe6p/ab/0ntieQ147TTfW9K/zYr0OyTdZKVNduie46
hp8xnAwlV0A5Ll1mxpxm3TqTFhnJJxD72g0k5ZvD7e1dtCGw2phnFAAY6dSpcUsUveZa1FnPAEv6
NH8x7DVnWXBHAX6ygOp9H84UP+LsE8Z6pvNqqAF2ZzN06d5Y+3Z7FcsGxMSDaKRfCUAlfd8kUCrW
Ig9ElXr6aWIrdbTr04vZKiCj4Q6AmEP77nIFrNXiGoNDahTPaqgV3+zMCbjdQYZDC6e1Muv12XIg
LmICBSKIf65g+mMydFSrGzVyWhS1iHuHWdat0Wp7YNfWiFmud+7Slvjzs09DhglEB22tRmM57lWn
e+q1NUnd670DHgGNa8CrMaCL6cxLExD/ss0p1bGcUvEs3xtKEBxwL7XjcABah2yaBmzSvpON5YeH
dQEHhseBFBktazGOdWka5OlT79WZWJ0JvGZRFr4zrE2NX0cJ2MDnEvy6ePDJQJYaUkgGyPznqFC7
Z7WOid/Y9OjWbJdQPfc7NGYzDRPPdmV+OJcHyg+8TRhEBYkF5oQvl8cyD3rjzOZRDszL3aip8xEy
oOj85g1kCdrEXDkF18ECzwYQh2IO3wERgpyeNEwE46JgUTa4+SaHwu9zFdv0sVHN9svtE71kCmJu
iEsCZAiI0OXSQC2pIPByBlovVHbjzIyDXhuNEBdeHX7YFLZQALsAUUdNTjrbSHpisPjrLAINSGB0
QHCXtm/PP/7FiuuKUC74DaQYWGlxaieFxiJX21XzW2v+SdTn2ybeYZeX6SO4ZcXIMFzdEC55uWmZ
atRe2cKGokzejqIo9jiPE6bpCM826GyjEEe77q6COPQBjAZd4sO10CK1If6E8IfMRytLsjHobP+0
1bwJqOHU27Q3y12lqO3WbqHHRbqs8XMF5SdQMZtfK+SiYZbar3PTQtmJw7BJkvgQGzMK4Xat+uPc
KcHgVuD0NmhzJIqZYBaDqk9902j3HSaLVrZaDjgCIWJDxQixE7MyuLgvt6Gt6kkfWDdGWqnueNZA
TT6P7Nja80l5HruPjsX+xxy0lEEGipe8fP6bth/rhsNc2fJvNY+/WRlkeM15+Hr788pHQtgRpJmC
4ETFyK9UmaDU4IM+VGNkusUdp91By2MfLayVoLK0e4BHI+kBWwMOuZQMF11BoDqBoAIxHkSSyIRg
18ReMG0RZjFdedqJT3Huse9rgu6vDvZrEIrIjXuiOjOba49HMTh+FHo/qT8/vmkuAH9AoZhAb1rS
DaD3RQzoi4PVmG5UxK9Or95jXGtlGUuf5tyKFELMMZudmlkIxNWd25mQsioBgyL+7bXIeYHYLBxt
B/gnIVIs32aaQpUhQXEjUktoEBRp/suYyt1U60/xv6wH3wQXmlCfkaGEXkbJwGsyRoUFYkAx562Q
eKPNxvfbK1rYt3fpCvCfY9DSkC+UGXC8HuknJJAyCIDFtO3CTIyr6sRMPhrlVRfMjXjkofmjIy2T
gkLcm21qooMtIHFgIMxq1/laz2rCAcVz7N8fWxcQO5itAVJXTDILsm0pAjUF6dCGB2kFMcBw67CS
OlB2b8ZPmHqmax068Zo7P0RC4QxAB3F5vVNmST5euxPXUj0FGwizAPXMIaSYodpWqeUPZ26b7Pvg
Tl53QEDuccgMI3PZR+vp+AUO6FcA6sA7GjnQ5XrTliQg4h/GE0M93bEGcJGsFYFkVxGLxGgPRHCA
7hEQ6UsTdgN9vQpv6NNkm37D0eNlPOzcZOU9JJ+xdzPQUhcJuGDfkVIqcHHWdgO6vVNpliD3wxya
z5X6xQYWJzDcZq2qLcc/mAPBDxJjlFsgmyATKYDhVsPdrPITho1/5HM5+3VmWJsPeyNSUDT/kb1h
9OCd1+osxxdIONuNi+KktNoICcGx080QkDlMfyk2zuBK8LjKh/GlcPViTA8cG9Amku4pkOEkQHeM
+anPm8zPssn23VQFhcoAhb8siPuhephbJ/tElR45gqmvdXeWviHCCoiNEFHATqFfugozB9uKZz0/
1U1n6pvSTmLUzGjpKRsI3ZbOlhJqWyvYs6VDiCFLvNWBNcLFKR1Cm9u906QZOFO0ujNDq0gplBqz
Pss+Q6GnjQM9jsmXGUFKu7NmlTcrE1tLu46RHBDUAmWAXoJU8tG1TsXuttMJ+VnsA3b/OjHzCTNI
QW3jKzj17Fuke0icotredq+l7T4//NLKNZ5oel3y8VQYWfJQQEIdsKChtb39WJYmPRbOjKN02+ba
uZECzlhUgFOZOj+lzHptqKGFhh2v6XEvLOzicEpb2jtlnsaNxk9j89Ay0+9s9w9n5itpV5UZFteD
Cg8+HuDAeK9eumwxziqujI6/s4hXMT6Vn6gBVBe3os7E6UYbw3K7VuReiKmYRwLcCo9ylJpkGqkx
LWtsm0tPNQA+m97S0C6fPcyT6LW9v/3BFvbS1QHKBHAM+hNAuEgLnPJO4b1FT7Sot8OQbNWUPyAs
+lq6VtJYOIm4KoCzEbJYAqh5aQppGODh9UhPypQ/GI39uWrnp9ZTo6zO3zyD3dn2vBLyVkzKNUre
K1ZT9xM96WzaM6/7rNI4sGtv2yfdk0OijL3e3s6lL3e2xv8h7Tx3HFeSbf1EBOjNX5KSSmVU1VVt
5w/Rlt57Pv392Af3jEQRIqoP0Ji9gdnoUCYjIyMjVqz1F1JzFtLrQObR0WOwbEN6O6OdB8JOHbfW
tfbVzs0sIumAiIRRqpgJ6mCfirXjZ6mtDM0nTTc3HGTlBEC/A98n3J94ynJ2t63GSooqTEmkEOUU
fAdesbFp6ya4EWBGkrkJF4cM0KLhB0bDaqzUHsevZbiFwbzeL97dlEZg96F5c3WgutgQgsrqq5OM
StEjXEyCW8PhbQ9CGrR2agiDv7/tCNdoGxIV0kyk9EzehVd50dQNXTK/5U/d3rxvn6YH/UVVbGM3
7qUdHL6vimAbG/t4RYQJLdmFzXmjz7yPUR0oHgps1rvqmO29Y/fgPw33Ip2x8U4X3324SF3AE6k6
ZTa6GovPZgB4qfMkLE+aoH4qqCNaXvETqoZvQnUKfb9x2gGu59vbeu0qlzYXjp+WuiLAJFCeKtUc
bZGUPR2jrf7/8qXNNrIwXgqMfs1IkcUlRu/fyLIiLk9e0AtHpQ5MN6Ci4buGrz6aaih+hTpR3poA
UFeclNIyw3tEfYxeiYJpZRQUslWcpGr4bahw9/XyIZI0Nxn9u47ijFSEd0U/ulNYPivyd+L2vg77
D7WXfDDH4FjlxnMchq7uiydPiV8rPQYIZNgUjYYqPDal4o7q8FGO4xeO4Z+kUw9eDWWwmRw6qk0o
tLqp6DuDl7/02di95nWHVkbS/fKm+FmsQYrlAFdGPb1Pla47MXI87c2xMaHa5iml1a//8Kl5GNLo
ga8CyuGFM5tKksmFXpzKMG2cKo14vSB74t62ch2w5/z7v1YWR4ZJ+jDKG604Qcazy0f1jgLPfVW9
m6MKl8JFZkr/ue+3RMl4XdXQJoZ4VwjE16A2RpvBjF/vXwrjo/BsU8XUgTZdbtgg6Y2g6EnBZReN
qFUJ2T4pg9L1BvO9dYj5hKDdQtUD3hJelovXWD51SRz6eXEyyaPtuFGeYsH7Emfe59tLmn/y5Qt6
tgOZnUF1jYLj4iR6oh/1WhMUJ1HNfogjrFdZKG25wKqRuSbAoZ/bios41kV10sHYlp8qoZVdRSrr
XdQKykb5bu10z8OqUP9wtiVz4c6GPLaKX6lYSaejnjZu6Xl3Mwmz6X27vWlrLn1uaeEHQtpSuQuw
ZBSWue+CwNuZglfvFXmTI3JtUXMlhX4YD3NAQ5cux2hUaWajlp90X8scHRXtpDb3qeY9wHP48/ay
Vm2hT0yuSuP8Cs4jT2Mf6+WQn7xYb5JdMElD5VhZUrzV3SCrjoSShb7x0a4fb4R/bM3XqqFef7Qq
7QLwfNmJcqX1wq5Gn/KhMn9HeQTvejK+CqUag0DrzdCOK198e/+S597p3GhZGUNWQsHXZEHMToEq
fqpGMXRExE4LTz5pudo67zYGUp3hcQAmM/vbwkGHRij11Jggm/a0cK9VVX4PlFb57Hma7MrNZgy5
zs2hKDuzt3DTIbC8Ls9YXJ0G/2kn80PZc8ep8fDJFLOjAujEDuX03cN8XK8IUPOHLwpX+MKqV3Rc
5PWQncIIKJoDT1ZLbQfpuWJ3ezvXEsALS/MxPUvGKknzeMVC3i1+MJ6rx+hFAzZTushSR99n+TN/
r7kbJuewuwiXJokLAiv4CwWWxXFMvLJswijNKG/G+S5s82yX5bV4D1piuINAXb8nmc9sj9I0qcGU
dPdJB5vs7V9xdU4lWBOgdYFSVZ0vicXd0MVo83JNZSfyHOVXUsuBLbb+j5HRojsxGYSPt83NH+xi
zXNuTeuOv41sDYjW5TZT/IybqpwpkA19dOilfTT18sttG1cRlTauBvJL1wxucfnqgRL5Gmq42Mhk
+Xesdkb2w5uKqHudeKR9v21rZT1cqBDHQA+qU7Caj82Z22gyvJIlVKQn4GC7oT6JcXa8bWF1NTBy
8xCnJEXz9NICwtRml6kDBMaQWNlTJr0hR/vYtUm/EVGuoudMksURR9BxRlbJC3esI3koKjNKThS+
R8VOe1lLbCAFQbhvfUXp3Fw1US6rAgluUqGIdNkpYyQ69rfXu+KQ5z9jyXlWTmR4npny9UDvuUUH
e7stxRZj+n7ZZv+ZfLXcmqVfMTm/NXlw/R1pWdbdJZ35ch1QyGkUpFdJ7mO68lrfjHuYo5A/0eXK
erm9yOu3nyTNvX9Ym0ALKVfV3dGSuyAehYjqigIoySva4E0Sy/pbWvpy6JjDGES2JMdm6+iNlSh7
r7Lyr3E9eV873ZcgyzZg192YOVlxtQtnXnhA6QdmY8U4cxUI8UNp9dZeNoP8NZ3MrXi7dm7+0quw
D1TNllR6QtHRzdHM6DQPuhEzPnuWsNVRXnFoniNgH0zCLHiLxcnJQmAE0OmmUGLrIpT1Up1rDiRq
SU8LVkjTXasPyOEGpVr9aowCxruUlGEjQKz+CN6HtHRm2v6lO0tNHni6Bcd8WlqVrVRRd9cXpe+M
wVQc26b3DgxqCo9FpuogJvVU2Ijv8ppz42tzDY+HP/Cxy/gRh6h0Z8BNT+DK8i/4ZOiUDIp9ElNR
tpO67HfjJHyr9QBa0Ma/rzLG4kLZBGk9iKcq0/8YchU5mu6/Sok5uDHCtzbz57E9iIxOWwalmdxV
PBaHKEF6NOe3bR0NSMmrwlZxa9VrEJCba58MZ4iLegIYaRTkSonuYzKLgOuJYEti9NELQQpouVTt
RxLR+9YXvHu9MktHlqzCbQT/3puEu75EsU82XKtSflaTHthymn4RvMydguQejW07H7R6H0sAPdgg
txnF5yDWPslSvK/j9HsnS/e0oQ6iVgSurHlHAsZ9YzFv2lqnLgifoPzbWz4cJ3V+lKPumNfC0c+k
+6QUT1bcAqJPh+PtMLL2baFzgakRSnTAWQsP9/sQbZ20Sk9hmEXxLhWFsd3XdaUzjBCnFMATPxEn
97bRq3oLR1YmYeCRBbvy1USOlqSDpndlemqmOpiZlf0mux9UP0DjXlfrNwbXPo+Nx7jxbbvXWHLE
TPgDng9Y84po+dhFQRiJ8anZJ0fmweNXax/ee7+U2u52itM+6w/iF20jUq/ERFp9tEzntJ5S+OL4
zNyClaZPMQUUTXyxGmSAraas94GStYfbC1z9mvAhIiEDRpLG3+VJTSUAFtTH0hOv7HbHLEAR2M3Q
NI7eJgNXRJF4G1u69inneg1DVlSNgTwtLPrGNKKknZzk0gsVW2g7ZXL93OfdJFmZZBe1Vnxq0mgL
TnI9q4oP0cIAXgQcGDWlheEkCUS/iZTkZDXSzylS5WM/tdbRaOvoPreydA+wxnoUTA9lBsPMkwNC
NvrXmUx5I1dc3QGeqFAo8sKg6Xi5AxWQ2jQZxOSkCoqBkLWgNV+LxjC/ar45lDbQrNADU2mO5e72
x141DMYMAW1qsjxZLw0zPgsKcOrZgS4Wv3pJo90nWW0eu6ocH+A/HE4CHvLjttE1DwNZxYsRWk9Y
ROcfdZatVkYo9l0uJCfG9pVHsa3rjyMEC/dFllafLG7gDUCDNQfkRbpvoDkws+XSzmZY99Jgw4tw
sFK+M1lsfhfRr3bpmn9UDeHOEpTarXw6q0gg3VOfiu3JClNbbv12P1DKsqVOHWCNmgK3o5RZV8Jz
rPftgamJ2q4A+NhaWv6eaihKFOkYWwzo1RKTucwhpLbm6/rey4X/FIn4oSor3Um1cOagsnzby6WU
v8Uodr6plbbHY2EfjeX4ZGlt60hmt+uz6o8lpX+UqjkU8fiod9InCisut+zvJMmE3SAO8aEQvcHN
9cR3q1h68XXrQfW7D1z3L0qgnZK4+tAXoWlL8M/YdSDsh9QfdhY6I7s+rdpjboYfJakNbVXVesAt
VfFRjVrVqVOjprxrljtV83+Tkn0O6lE80JAz7RTSQE6lkdypZp7tafybdigW/V6rx59TnHyZhGQX
i2wszfO05YkV6+2vMvNbJ8+L+xSZxcrqXG0UY0f1xc+VJCW7ZmyrjcCydlFTmABKDpcmUKuFd+dm
P+MbhfgEEdm4iyo/PCi6WG1cf/PhXHoXPBAQepFDzpiuS++a1JrUz0DzJIoqliqEbZfYShkXr+QC
5btJDufr5+wmmA/X2eGpW00tQk1BuKBNsy9yrEH8XHV1YpupuBUdVg4qRUcAfXN7Afb2RViSyrYb
ko55IS6LB3iR7UzT9mn8Kgn+xpda28M5AZeIqIBql1oJlhgobQcX2qmN29iGmuRzK4qfgmCwNgxd
FZDmTJ+2E/GHwEXqcLl9YS10iVZNBDwetLuq9gF2y0r9K0sVwbGkkEpZgRa1FHbvBiPNlmliQ2v9
Pyj9S8vwscViqrJELYrNFyNM2uc8sIpjlkndR18ytP3tKPu3T730y/lByfyXNVNxLvyyq/SsbMs2
OTVKFuZ2oIl59pCp841qGH7xWerSIXCrXJ3iu8zoP3tV5XpJWzTvrYfisWDZ/jLaQhW3HKkcRyUe
JAGZnkGXXK1HxNPInYJJG0CPjsTwe6/96fKtyuTK2QeeAK8lZPZUmvVFSUQyk1bMRXw3qiYJAmkt
ekzqYUvVZs1v4THEYymL6EiGXX5UxSsai7hFmUAx009+pculrTedbDog/esNVNLKcaTeJsKLxUU2
352XxsYEQmfYWqla9aL6EdS49hQA2H5r/No79oW41VxcezRSGUBIWqEbfTXRTG1X9KucUowSBu0O
PhthDw8FLxSztn5JZN1cbWN+FPPKu2f2Y2zd2x688gkZxqD9Qa+NItpSNEvJjT7Ra9Zb9hOBIEcn
9ZNRDMPmtOLqxp4ZWviKbvZBILcYUg/hXTrsfOMtvEdv2pGcznSr2vY1WESgbB8fpm//sEaULpmT
nPVYl/EoHbWyj3r2WOhg0xCyXSluEarNbrGMA+e34KLY2dWCR/zGBIWdrHK6UTdixwsaKHi9cerp
JTXZxwDs/ZaA1Yr4GjDIszM4O9jZXYX8qzgi8MMZPIZ3GaOF/WDrGg1lO3oWdo1du+WjygQ1yUK0
p7qkZ0/KdLBUO94cxl05qDNaCawiJV/i8GIT1FEeotZIgBEGxV4S230wxPuymDaC7orLmpyX+VPS
JwB4f7niQkgCuQkoqDVq9qgJyqFR3y9+Q9IMGmXuoNIYvqpdq3FZWlnMDWaakcjQx1S5NfJDBzH0
Sh4wdfR220VXto5TSJSzKN4Q6uY1n31FT4oSyypmBKYVjqkTmEbzDTa5XLPLGDWqjUO/dkHPmDkm
hYjbvIgurQWxnOTmgDATEjGNG6TeC1RUr0HkfclLT3Z0nyyxkevPt9e4FgFM4JoQVc9l0OVAD/KS
MmzyXnzKhCyNuZ1G2dqZqZmEu7wPYx8GxxoZyNtGV8uvoGB4mnBOmKqbd/5sZ7NWDYapI5czS0l2
Eyk0kIi3+m9JkAV3gZVAeZMA3gvyQHI8K67vekFsnyS1bh2TCe6NnV/bA5QvKajMjdkrBMs8BNyX
KTs/ZrWVOGkA0HzPt2gyFArJGFxLbpStea21z20pDFIDJlTJ1BehV05UsoAS/S9S2PDBQDXmoJQh
zyskP53GbKXd0BhkL1Wqxxs6Kmt+jfQY9ymjmSC8FtFpTIc6iLM4BhFafktq70XJUVnq67Db2Nhr
EgtSvzNLS+SDEEtmaDUEnxpKCc93op/+znL0Z3nvO63gindbj4S1mxuIylxspWBEZf/SsaiHJpI5
gF8OwdY+DEpkD1qn70tJ7F01CIrWbqc2uhelyrtLEEbZiIKrnnRmfvFRy1KOo7TI4hOA+Oaodi20
camQ7ov514jy0N7dPkhzTFjecNAckH7ByU4FaXGOmEkNU5Q+kWyVBDuXZbpDW2W/VT89MzEv+eyo
ot8xMG2HCatMJDccGx7S5Pl7oywyhwkXDa06+iFSHnUfbi9udTOZKoDPgOYbiIJLyxo7ZyhjEZ/6
IgBeG3ZJCgqQJ9SLmg/It8rpuxkUSNhRgAKgofEvV/PRZq6UQRDMCYPBu8QeZXOg4j5Y+bcGtLy3
8TxY2VkCDvQU86uIHV68yNoiqOhqEnpNIYhfIVGX1bsmm2p17xlDWrlWPynfUPLSqa8qkfHp9u6u
JEdMrIFHgrmdRHN5m1qeXCHu0fHE7RjSs1urGAJqN1Eb2VMa9vG+LVWjtVHVFoyNstTKwtHRgUKC
/yEKLbETeqlMiRdwSkbTp1QiSXVywJ1CyGf9ei4kZHX9Q5Oiup7Rx39ur3vV+F81WpSx+OciQjB6
KMRWilfJVRx9nHyzkplWGZuHMlSmvV543k8kcXhqBPlGK2gl7HJCcS9qJZTPlylS1qiKp6kkhWKt
H+p++loVkDO1NBc2rtfVJSIFR/2CVIyp9cuDQ6FBbY0wjU+pbkWKIyt9WDpBCF7dDpid6iiXxEyX
yG4OFOjdmNO/gs6kEjOwjuLTIhFslSJKtIBHb0rvj5Y8xEyqF4fO7a+46r1QFSCkpsC2oi5iQ9Cl
lphFpJtRaDKShlDNmD7o6o8sq1+mqNmYSlkJszPQ53+tLcKsMcQ8ElTWFOgpWME2eq7aUXJvL2nl
6gIEwuOVRzukOctMrMcJCQjclW3iKdxTMPx/MzgWQFHb1u58LXgWJnF6qzIx2KHdpW6E2zX3pBfw
P4PqjOYuF5mm8Kv0dJ/LMfEmezJjqXLN0Yx/tVMobxLLzX6wuLrm1ANwHzNWoMYWTirWgTgqnh6R
dInq9xJRAs1uG1988GCR7O2uCwzDFidaP4idR2rp6MZMuR3AkHinCBDDS6M8Jq7oG7LwD+cHBh+G
6DmuM7rr8vyABq4QahijU+LL3UkM9PotztLiUR+N8BUkdfSo9V54TEEzbISItZNLsUwHo/N3Envx
DQS6q2qoyFSMpipqd7mXjLGjUeX8mVeT/LPzEv2lyKL+45Cl0tbEyZoDMGYONwiY2+txz1o3B6lM
OFP0NPsQkcrSz48RYr+fxixO241LYN0aTXmyA7CC2rwVZ3kFN5Nc4Y4ISqPb5+YKw1W1NOuu9NC3
3z5Za8eXdyMXDaVq1MAXu9rWRax08OGdpEYRdt1UvU1KuCVfsGVkkSdVSN3WWiRGJwPwdbCrpRis
Y5tF4runVPk856tZXGBiM6Z1oeEjiZSJtlI3L9Gk/Lq9Y2vhFdIE3gjQgfCBFiegJORoYiRFJ29s
PjcTTFaxFWeuksh0fdRpVmONh91tm6sbCC/NrKhG3rMsCI35WHZWg8K40cnRn8jTZtosJdlIulaS
SnKu+cYA6zbX3S/dLoHAWg4RFD9JQou8WFT0LqPj3mOopuJnM1aSjYtqrRhNEZZrn30EnLokIqjl
ENm2toxOelvmgDLEgKlK6sES0j+uUhaNQ3QVbVI+323l0nwec036l7NG2QTKEwm04fJqYaCyqkYz
j06TKtt6bDwOhXToG/FfvuCZmcURGCOYwxgJjUjYh11DLyiNBfe2k6xvJw8C0JIMwF9xDyNzlTMY
lUanmg72sz7CSCOOmmDTsreIIlZ9rxeV5ohGWUEuINedYxSj+eP2r1g9Hmc/Qr50IkFtS5F2SnSy
rLFndkjqp1MJG54Ea1M3oCrAgya1A19nXOq25dWoeWZ5kV1ZQkWgDPmSufDFaD4MHooX9dbo8+pJ
ZIgEyeK5QLGc+4f3XFLaQkCweJCstybt0nu5GarX20v5y+uzzABQqWXIWCNZvGrTFIWetOiCklVV
fXFMUq1/qaSuP2Waah0zvVJto2Ve1YubGqYlhksZyDXCSdvl6uhrtmxMwkOuSz5T0bwKE1vvwvQk
RpP4Q9ayNnboSfgnQogIEDXJtm7Lv6wOy58PJoUqA511yjOLSOKXXaPzl0enkkqXM/cC3CkrjF3M
y8btUmm01Sqa7CFtjZPQM09G4018TAqlcmUSYjdpBrTKhYkXO8kdjxDd+H17h9e+4/kvXLhprtSe
j6g3bmpQiGiy/q0K0rfbNtYcEkIsuCgA/s/UZZdHwR8pJ/fxRGipwSvaSqin5iEChj85spqhZv9+
c+c+s8gakizM5MYKwW2GyRs3/mutG895ukWLvXbASRZIgoA6GXzky1WBRlQGKfGjk5iVyV0h9oNj
lR3KMkk+PGemPNiWFpr/spUANWYaJxRZ9UX4FExpAuDf8CzWk/yX3wuaBomRV/5W6yrYUnJY/W7a
PHCJsihHfXHDR2MWhlKuRidtGscMUrGQKauhFcunOA7rrefa/LddnRXudXg1AI9J2sJLxrRQBRBt
5LXN6O8Cve/vq6LU91HjNQf++/FDlobqzqgaLbKbJmo3GoirsYayOqmTAZqegsvlB7XEIp9JgmhP
uIOrPAbpx3D8EJX3mueGvgMvuPHKsMGOCiX9r/gl0t58/ZD0x+D9pVeK+//9HYugMYL/KSOD5A2g
0301es+wJ98HyfAPD1aVNxyPCNBGVJcvl2sISTGhMBedZDmKoQyumJV0MqgBt0ar19yI2wA+mrmN
x59LQ3mvFbxOyG7iavrRVpM9DsO+r8eNd9GWmYX/dFaEmxqY8czpJGrJ0Yzr34FQOrejyxrE8e8A
0f9fzvw7zh4lYij7+Thgpw2P7ehkR3mX7PVv1mTLb1FiQ+wj0bML3a2J69X1KfR8GZua3+DLbSzi
9n/ukr7qxMAxBaFI3Lo38U4lU7eK5GvRbU5/KfwZmFu2HnIpHrNUJk8rGiKnGbfhm6FwKJkmb8wP
gtQrTxQi5I3UZS3znsWz50kX5A+XPpkBA0FsqiLi5M34sall+ahHHLckmTLX7Fo5cG9/zdVNBQMB
yx/VXDTXLj+mCTdtHBtkaaEfOBP8sf48XCNsVQu2zCzCdlWZJiV/MtIQWktBTFD5Se0OnNv/bTXz
Rz1zzTbVC1EsyfxigQSza9x28uzMsPb/YIawATCMwiMn+9IM7C4dHaeayJH7CkTbnq88hjUs63rn
S8PGeVsrd2h03LiHILrBKy6N+UGRymnCY8yMLJgZkgBCH1UQnBQg2bOY+tIHRgprJxDkrWn8tY9G
dwhAMUh2iv2LZSp1VJJFctCLVo0TO/DMeHTqYgLB5/NTNzxxDk/L649KuzEz04JztRZRPy3zgdIG
LjKMaf9q6CXaYIWy1QxaXRMTV6TS0D+SkV7u5qCWwgD7SnSqcsWN2vhel7PnsdtCVawGSd7n/2tn
sXeoeDKolLB36sG/k+wUsPtb+mRBZG7acMk+pKbtpXa04SurewhoFpAc2wij8WJ1oVmJU6aFpxjQ
tD2V9UNYyL/f7/wwgP2vjUXCXI85e2sa4SkfpYcBrEQcja7X6B/+b2YW0b6YoiIYIszgb/suBQLb
IUSmbT3HV/0BABodB7j2rsbOeTXFZOO8r+RRZymUjO+tttNAsmvx8R9WROts9jpqbMs+ZJSomS7E
Xniq5fFnLEh/dNMHSswj9badVSc4s7Nw8b70BLHJLOxYw6vRVr+mIdqaeV0LSrznAM3C4c6ExcK9
zTiBpj9RcbRxfPAUpUIL0fqcqO1nQc80Wy+bhxxg4UZ4X1sZdCtg8lEHhXZl4RN1qJVd6uvhSSpy
865OvS+KEWylGVtG5v//7A6RhDTLOo0zpKixZZMNPpDYfXr/JzpfyOyVZzZKIxg71EfCUzUB7k69
IbJL8V9qhedGFn5AOS2Z1cNDckEtcpq63CWimWx8krXzw8zxTPVEokS38nIlYlK2VSAr4Wmg25x7
na0mkZPIysaNu1pIOLeziGyGGNY5QNKQeCpYdpI6GpjVwpbQ2jDd2h2DXZDt6qOHJO1WJrjqEGdL
XAS8SK1Loewx7VfyAx3uFF8f0n+I3OfrW7i2MEpxlVkYIYF3pOpnFv5Lz1GniTQTD0CVtcSH5uXE
lL8ohoyzWLpbW/qX3K/ezcLN4/HcyKL0oNaGFcr9wOWgR/GXJFbHXShqWy+d9S/y36UsUqJWHJSQ
F3l4YpiPr1Id83gsNxx7Ph3LdGS+RnkeWrA1LsvBgih2XW1ho/LpINDuoiU87jJonhjL290OB6vZ
AkVEzg9cHtcT590UVBHjgiyocoXEoVo3yLbkxrt5vL+T74VqP+1kBHvfzboyf68zw4tgV9Z0Bj2t
IqJGxV3Y30+BozIwcnt5q5/rzMgi2nVC0Cb11IWnyWr+CKP6FqTpRvF+y8Qi1g20m6HRZwOHXrLr
ULXrLd6+1UB3tojFjTeUraJXGosAkuaEY+TIARh1CJNv79WqGcAPID5IHqW/oNmzm6H3ak3nfRue
Urm8K6sBbuFgH23i39dAZ7xfKGagM09Bclm+HqJ8gj2ID198bVxl3x6YF/3WOc2ufczd8e4fQEPn
5qzFNVErXtNCloY55GT7UUbUUnv0jX/IGc8WtXxCqDDj9lBycuMp8ie58t1RT10x9zcKLeuXEUhQ
3iqUtnmvXF56aUbdUTJiCmXDXj8YDHimwl2e75kkuBcO9XP+nD3JkSM81htuvu4d/zW8CK9Tm42G
mQR0A8QucSFf93dlVhsO0LN/eUowCzePSMwsGEukg5l7vWr4VHf7THsZ0uiuGJKNRFWa4/RljJVF
mP+h2lDJv6/AXUXmVyVUG8RY10Sc18lLp7AOmo/CYn0QHHQ31F09PEjavvqu7KJd5tQbbAJ/b71b
P2FxuSdxqyp0G4i8x/pPFbjoAZR/VbD3zZ36HAa7RNiJaBQdGbI7WL9uH/brqMX6UT3gTuZGJo2+
9CPfDNJQlPLwhIAD/Y7BjgJr49FxfY1dmlh4TF1UlmDGmAipVYVWtRc0wLtjfVAhy7i9mmvnxBSK
KTNZDJ3Hv5fcWeiqJHXUgykhcR5jwa7MqrOHGiqcSZ30jct53pjFVwPmTniUIDSBeXgRTgTB14u2
BYXR1Pkz3cS8toWoUJnnH/SMBgtM8L1t6dNGhXxlhTPkUZ95EsCTLmuCcRSIWqhQXmrl0PtTp61l
fhVrtQsffLUSq7t37ycQBovcWmfABfDjpXc0k9kAHiN/z7tJrpzQDD0KL7nyOnaCMe1uG1vZUTr+
ZDsSgCMQRwtXlDIPFpUJsLmlm+HX1DLrp0jzkkPQRupjSurz0CfA8ja+40oAgDYdfkIohhiNXNI3
a4APOsEEVJ5N9IV7b+ploBPQgTpyr6mQPXhtaTkRF4Z4sHpx6I5e1oG7ur32lTNC25m++6xCQj60
SCdzqfENC/KdU54Hr5bVQT/YJ9+NxK8cTxjf3XWYac0pHNLDAne4hHRFTcvgtE+Zywsq71djwgP0
OY8NLfl0e1ErWzsDR8WZ/x5E5bLzWjK6btKlmtEpAcqZw6iJ916oTY9iapU7IdLrne7rYmo3gqy9
iGoxvd3+ASuHhR/A3AKfV58Z6i7dN+gqwx9HGuS9lo6O2o+9rQvdaCOZsTWKtmoKsic0UBmOpnl2
aaoYWqlU2j6E/2CoDp0MBd5U1MMBuWljIz+7DtlUJ2muQutHO5cS/aUpGayZnzVNelJ8pZdcb5pG
dW9Wjfl+fAF4P3gkAOIwywdS/9JQCdWAmRXUOpLG6kNXTdVoPJhSX28pdl0/PmZmNgl0AZNPlF+X
VRWhF42urRHFEVCPexbsYp/eDw/m0T/4R+sg3Ff/CfdbRZarL7awOW/z2V1RhF6uND02abzYVvfZ
lCpbrt6NaZutzBhFojVUgsv7Nc0LTSvrrnsaAm/Yx6MhPPpt02xcsVehc7aCQxCl5yGyZSpdIs+b
yWGDlV5zPVV+9FX9ayNV8LGpReKE+dak55UPXhpc3n7h4KEPIlYdojeW6BhV+1tozZd3nt6/NgC3
aTQeVGQYLj+Q6UNjkJclokzy8MSQIFwmUsRsZ/leqNlsB0AbdUQwyjCUXdqxKk9izBo78jRBLQRi
Jf8gVKGtF9LGyV1zOag85uklotGV9lNidp6kVQa8yUKtOuDapV0Q1Iodi76yu715ax+IFGEmsCTO
X+GvtCIMNSjdWuRYmcmw0hGuh0DbiK/rRqjD69wjMvRMlzvXdYqg15rSPqGrEju+pk0/6kSHjuX2
Wta2jX4M0oQIPMCKp1yaMUx/6PKCtTRCt2tr80dEcW8Q5Y031dUdjB+cm1kEhHYwRnMMMdNNiGJM
qZfsCiUpf/f5WN8nVlpvXMOry2KmA5AjKd1VaJCySoDRhd1rooEXhu8/1LmZ7zXVkzbCwzUab17a
malFCm5RiO3RGWyf/DSOD3o6PXle8pQOUmGjHP4beHf8oWs8343DUWSAkjHf259wzVNgGWSKZh51
5716+QkV38qA+4/tE5fKd7Mrf3aSsb9t4irb+LtGpiiYPAepthyUiSsA10PM+GGuWeVjP+Tpg1zT
FUgNo6jtPBSsk5WV6qHRmuo7yfkWT+VaDGZhVIBn7gZxmWzUUSImnO72KZDLadcXreFGVJxcQESc
PauZmCEOevf2old96Mzo4sM2Yp3kZV8TUcDhHisvyQ9dWY6uWTdbysvX1J/gj6gPkzFCtHGtiZPK
ndDJvYe/uvq4kx35Owz9OxGkTuD4qqM506dw32zNaF9t68Lq4lQKcTeIXSagMDgmdsVkQT98lxnV
thg5rep3U6WQhRMwQXYoTEijVXHpp7Xg5wPzlc2T4cf5Yw9Z+KGoremxK9Xk5zs/3ZyDE9MYrYDY
iW29NAWRFiLzUlI/jZHW70JJKg6BIFTuEAlbchjXpTZoPYBywO6BLCYNl0UmFw9M/aWhUD8lj9Ne
2ae76C11xDfjUO7lH56zVbi5iqTYAW85k7XO2o1/x4rPUiuhjLKSWkv5ZIaJ2jlaKvRPfQWMwAlp
luW2bHVk/e/eTuYG6GyS6/ydIbjcTrkT+1bxxOKpqZsjNEqMYwy70t8CNl7rr2ME9k/SBFq1pFyL
SNYKVTZVU1E8DXvvEPlu4sK75Fo2RJBP2sl8CR14kR7zfX8XPCa/2/YgOakbw4srvXmOddyqnq9s
NS8BQh7ardzA5qIM0VEjqyMvLp6MyoghDciMUZ1ZcArRhXa//iCrfb7FgHoVzDEIoRvLByZIx21h
M2uC2KBVFDyFRnNQteQRwdGvt7/m9am/NLFwWGIsmmxFHjxJYQZQ5yvdfntqesdL033Do/i2tes5
9/mjwiSkGbx3uKEW5go0mwxpUHM+avxa7OODeAQcYTeOeOe7/3A6ZuKAGYY7qx4uyZphLbcAoWv5
k6aUJYM0U6QIdwIsFCH0V2b00xsGY6sRe72fiGhgToWwlhf5MtgUU5MIhtDnT7QNjozJPTVD+DpF
/4+0K1uOG0mSv7LW75jFfaztzEPiqINVIkWKlMQXGC8lzkQicePr18E+xEKhC9vdY202pmaLgbwi
IyM83JVtqNHXuJHWIt3zbfkrcx38zcTFOz8lXSSj8YRNEoVV7k8L1xTJccwgXl2u5fwW7qWpex1s
hwhDZWBCZicypqBlLljTHemDODSfMq9wbU8nxp4/oMGAxN4a8mDBByBhCpuTE4Afm3eIil4CwCuD
RemqhzttNqG3oZvw1QJ4fCTOE3jwwa2m34TM7TrCn0vP2WQ+yAkdpI8tgo4HRdrV0cPlXayeL/IU
SQIOBooI5NHmi9xx1th1KgHjE1uvrG0OiWX7YVTg0RRlT70sNSRR8xCJGHYsBGjzezO5LXJ7b1bh
ZyNjjSf6agMHe5XzSiVWal1bIuWAvWfbxmTXzMpuI9TmvotWFNdUy6GnZGmPHXJjm8tDWfAw6GmC
vClCOeT95ymOnCXhaFYRPExPTVdu8yJAmqMK/pmVaT4/XFMtz7syNkN6hN72q+5Evh03K37svE6D
hlPA1nTsEhTTzmhdSmqZtWixJvwbvdXd9gYEzdpXfgWGmSclI8qTgJoJid7WGlDOUyozw7NIxsga
FsZAkhwt6Lj7+r7bJJ6AvOB37RFAY4+6WEFPW2tpPotHJ6u4GmQ8OeFn5ugvHlUGctJmfpTZAO0A
cIbY3DW5s3LZn+8PqD8irkBxEq/2M/cS88bA7gjz46BaD61l7NMwXHmdLZlAIAGRZvT9g3dldiV0
fc8Sp6XsqOcvTMtdNNv4f3X7TdrxwACizQ3s8vP8RocGiai17PxYZbprdXwfNuGKiXM3DBPIniDm
QwsdnkWnO1yxK2WURis/mkUq+1HH4aUM6zY39WRDS2CLLo/o7AmG1Qd9EZQfkYmCQrF6ai4tZYSy
up4fBY/qXUzNwmsVdQd+iJsWbQwkZyIiaFtifoTekBXjS2P9aHyeJdArWnSJlh+Vpq7copcfeQ5F
SFSCmN870dvloS5tD4TUgNCBmQW9ejNrGVpVs8zs82Nkyl9Cp1bdJpTWakxLRrC7kfYABTfyBLPl
Q9OSAliBkiMzxfsd1CR7V4LO4srELVqZQrkp94pe6GlVP7hBweW6c6oK14Y8/GADbUiPuPavT9ck
A/WbjTnBDB9BbQAl0PxIS2CXutYVPN3+VRPTlYedZ5nTJTjf66bBLTktk/wYVzVak6UC+oIM1Ei3
l81Mz7KTuh/wOB/NTNvww2x1XBZWGcU4tagrRk6LN0ZJ0AxOTKDWw1je5vXXyxbPTxUeo8gagrYL
BPBnZZRELoYO5yU9Ds5XDS1NnQOp827i5ZahYMJ2iaEeoNqyUuc/DyYgkg1XDpOTo51HqdA2SDUQ
7CXHuqHjwX5grdW5jOrfKaWhW4BBcOXOP09SvfNVT29UAPmgfDHN/IeZdXhZGzSVo2OpQqwLXMLg
XYtsPWhHRWxGfKtXg25zw/VI8Tk4mdxxiPSVTXQ+ajRbIN5Azh6PqbMu4CZObIQ+TnSU5MITef6q
K4/wJ0SKWhyLYWXI5y4L1EUoIeOeQdXjLDhQWBKDPAUjZpLudlzFAEE6yyBfEa7s2vMzDqUPPI7f
yyug6Jm5qybpKJgSwb4uVA3V6gR85La5ho1dmLwTI9NHfFhAe4A0oKPAiBqCxgmi3tB/bpv7zB48
pg8WeAPwby6fjfPTiOXC7Yb4HxwxqLydmuwpoNMZjaNjq5tEd1pSQvvNDn+k2qGUgwpt8JftnZ/F
9+2BtVJxrYLn8tQeVfQWGkU8OnZo6g/6rLZaEk/662Zkm35pZYZXKpAgxkPum26sVcgnf3/qeybr
UFubmEcg3TobbdlTQziQiT1aEt1GGiRboyelWQl8Foyghoks2FSLR9J9tlWguNEZcm/j6Z02fI/0
m+VJal54kF8oVqAvC7sSppC9gM4iqlZzZqUBhVs9043oCHDYthplkirDSnFnzYR6umBWpDnolYGJ
REJtsQmtfSaGNSrXhY0PfnYDLG0KgsUzHtJQypLICLXoCK0H0CsXX/gY7axYQP4lFcBvP13ehIsr
BJAELmu4ZuSPT8fUDXENCYMRryM193GZbhxjgGbiGvhjceoQEaC+AyYicw6m0Z2RRSoEL479CKEl
AcBAkNb1mnDAwgnW4f3+sDK7T2NHzyWNY4GUqtxx2l5XANVsqCwHPDSOsoPW5G5NVWUh32Po2G5A
PuG6QX13NoNSXA1W1qkRnsGhN8iGW8XyTo0ruI5rMJx/BgHcOAANot63BZQrspXK5uJ++WB+5kWK
BMHz4GC/yMl+UNHVy9KdOt4YZUiceE2PfcFlnYx1FkQOZa8mhoGxRkX/LKg0gqGHfUK3zERJkAdD
EY2kbaxAE/VaiX1xB020idD+RPepMXtDQRsBbAAGNqpTWzdp0X7O5bUXztJZAPcPoFggfgJ1x2wq
QYXUSmhUxFmg1r1i8c+KXTwk9hpD/9JIPpqZTWIuLGHGaRMd1cFxbi1IxewlM2rrletlbTSzwxCC
QS+uZBEdK5N+SYviiUvKFV092UtnDvyUQFaC4gxh5WxdJH1oOs1pMRqoT3hoqvC4DimLgMuxn5hZ
7Xal5F/2WUtbfmomRZgGKOdZt44aUbWJyg4XJ38RItvn8R1lxk7lLTHZt8u2FmfxPTmNSjv6WGen
O1ULBVqhZXQcCgDZw8FtINfB5L/caDClwUHnCPgtmH7g+0/dcIIYYSihcnNEhuex78uHOhZryiML
EeKJjdn1JedNHkOqHREihIEdtQyStvbVlN2b2v3lSVvc4T+T+sYstpC0LgwlsAMfa65+0srxu0P7
NXqBhYVBvAvHh65mxKPzl2ZjtVVd9jisw6Qj3o6bpmZX6MrdXB7KwqQZEy5TR1i4QA+pDVUi4c0Q
HbWudO1mBIVpTrJRInW+hsVaOEkwhRoens5oRZvnuctShF0L6Y2jMzCXD5RUbCQsrVCsgMwGfaTW
msXFOUTWaOLjnZL5s3UyaJFzvBqw6yIziIYc7yHdM6R8e3kOFxKXeJugYDBhP1HvmseaRVUbyCDi
2gCdMZ9YTwgtfOeq3JjeEDjq3vrhAEjnph5z17qdFicV5FJTdx+eu3OtRVMaw6YucbDC/lrSgXAT
/JnbOclz/VGpqh3ablb87sLmN5CvBEYL7ulc9Ls0csjPRNj80vjDMB8F5KgvT+fSkMDZBiwkOn4B
pZ2d48SMzShq8U5hyBg4o3PVhVoWdGYXuzD2FS3BB6Q0lJVFXNorkKACOd7Ej3eW/rPMVK+qyKHH
zrqrBJQCX81uJZRZOmtACKOahcwR4rjZwMpWt4VWY+ZSISrwzFLAHxSLhLS9MVVRuJenceEWwTNv
SlNN+xKAllOXK6PP15Sm516ojE+VNHjIBkF9yK6+IPsTu02ZronjLVmcEJAQGMAE4iCcWsw6o7Rs
ZtAjaJAMpF70ivBW/1THQ+G2pfhWN3lweYwLeZBfc4pI3SK8PweSqDJtig5lCamzb50yDxwA0eCN
j7Wt+X0qNiqkfgbIoA9MW9mm54JT0Iua8pm/255NcGnptNF6Oi3nxNf1NDhtUCnsQYsd912DKDN8
uzaDzs5vwSa0cgwXho7YAOk73BIoIZwxouZlIssDXvkHrsegWmNeachB3RbbrFSJLQuf49/RWN0M
VHy5PO3nYTKQk0AmaSbe9bidZgst5YNJS50Xx1yxvhhxZm1SJqDQTtGMEbkikz3bKhqSKdVfJqPW
4MvhewA+BEIUWJDZFqs6IadViJqcciw0SB5mI+HgJWuatVLpuT+wAT5E67KGmiVKDrMxcgma98yS
c6C/qPIlHMMqhKJ6rt3rQw6mrssTeu4ZbGQQEFzinOIFMAcHOiU3q2Eo8qPmyM025rYI1LDsN8M4
ym4H6tm7y/bOBwcIBO6LyTEAATuvGUKSt2hQzsOtr7TfhS1LBG3BoO9SlTVO1PORnVqafMaHPFdl
cUsgixkdhXbI8s969CDFeyl8+2fjmR3ForNTuy6Rh+n7O1bjEh5qEK+u3bWLY7Gnnk9kYkBFNNsS
Y28ORiUQwGDboNOJWl9YJ+8AOzddgHRWkjELxiaoI7Y6StRI182M2cnQIncO4EjYOCbC2YyRQgyP
rGYU/GsY3+UZnGboJF02oeTxNIRQIGIJDO90nXiLluZCcPtgplz5AWU84xvUqJovyGorXwfEdFdx
YSUPWt6bK8nz6TfPLQMvbwOHCIcKdudTyyI1lLKoQuvA0QyYEwpG9DcdhMArZs62PAYIKAmevYgp
wMg524h53ydwJzCTcjuA8BuxeR04SfQrMPa/X/r/oW/Fza8fXv3nf/Hnl4IPAjw79eyP/7nmb+yu
Fm9v9fGJ/+/0V//4T/9z+kf8zd9+s/dUP538wWd1XA+fmzcx3L5VTVa/28Q3TP/l//eH//X2/lu+
DPzt37+8FA32Pn4bjQv2y28/2r3++xcI1nzYLNPv/+2Hn55y/L2bp+ypqM7+wttTVePvavq/UPCF
nO6Um4cgFu6K7u3Xnyj/wpWM2gBCEPgtE+EOK0Qd/fsX+1+Q+0TtG4mlSVN7Al9URTP9RP0X6gl4
9ICkFe9t04Z44u/jPpn7n2vxX6zJb4qY1dW/f/m17fvn5sIFhdWGkgBKQvh1+LzZtlZZLCqNqtUh
p6EvHIOT1BSBZSYkL6NNJptAFGQHxsOrQjLcWrPdVEv2dbTJQdrcywCDy8Rsjb0GLbHBMF11CLc1
mtXiBti1qiBWywiygR4KaBtZfWQRuB0H47MiQH7C1UBFFw3AvIENBmBXHWN3HCHcUEETh0UuNCKv
QrsktmCe7iSuNtzWxivQlq7l3MvNI4/2TZpvbPtKl+RABhbQaBvPqSMfPUJQr7R8Q6k8qh5BOJ0Y
4ruIIUyb+WV0b8oHNJ64EhqJ6p6TARRpSdUFNepAaOnxIlTgnLAm2kDdOv7cA1iFBmM/tqdr4FMO
OIsRjaBJivymLSixJHtbD4UH6ZZrTXuQQ4U41qaxO8wheB6h6E3zDYPon2V3W6gd+52iuqNgLlPp
IZb1jZFGbpF878abOvxWS3WQ19dp/DmFWKNd2RtF/RaPnFSDTSodnYil8NsKuAs85cHeNUB7MCdQ
TEQIh9bSElL2eDlidCaMpwWauiE+BsjwNtWNWxZVmxhhQcSvdZm7lZSA+b90CNcFATB20s59bKv2
OFGsVs1VVcduV4PUsk69sYVESY27qbjvtR+m1rq0/VZ0+67sd23MroDXp/SbnERQp219RGaky29q
s94WzjM8j6fxN6vKoVo8ElQa4vJRON2dBt1tbh/lOA1ABUpMC9qycb2hrNnRwjzURrofLZPY9kH0
iZ9ULUnLHmQC9SZU7G9RgTCdt9dx5gT2GO7ARfegISdpp8yNufCd4pgm4HNLTT/We38sQNQ5MiIj
G+twacNN2eMQME4rcQMNYahTkVq+apBqdzq/R+euHR1K55qyB0u6dszuKCKBVkkrKOLMMwrgUarC
tzsQ7As0YIzKVgzHCkehH9wuMolqcH+o2C6SnF0VJsHQZoFRXKngxR9pEvDyxR4GN5Q1krW3aByG
QpxBJHPDy8ZFWTqwih7gyzIoqeyCTYFU6efRMG5T+xNlhVfaKoLJopvKxG5cOkGLNEjEN7HT+7p0
bWOj2ypu+jxiDMxk8lRU2ppj6aLiQKh9nyjmJtED1cgfbM6uNB4SOSo2idBIQq/RQ0do+r1W2bZP
e5SlcBpGcV87txJ1DTkMSu2Z8mul8JVS8UCq5Xb2o0MNf2qo6I4cDxp9uIP43h6gcr8y+70Ogt4C
Z2vU0H2c2m42XpeaAp2+3RjlbtLfDDBZyvvBftLSl1R5YL2+EyxQm8KHQHhegO5XBshIjF7WRAR4
JNesbNLqOFKoOBDFgWqtI0FiL7wWPA4aKuBIVC/OsivuJDrpbEiZRsSquDfmDgJ/4ebKgxaNXse/
ZroVhECHlmJvIM8jm08hBprYiU9bZJfYsC8Hlaj6sQxpYDh031qVl+gvtBk82hxwbAjtyy8ZTmtM
w5vc7o7WCISyrBwVdqtLX+MCkm7QapGGAoGX6mrOw5DZbpKjYVHXthbUCI2KeUOioBJteFaeJzjs
bIvdH4iIHxtV8pL6dhjzrZqsVstP3yvnt8AUG3wIQnVzMMEuh1vAumvhGeGviHyMfftG+er4mDqv
elXu0+v8JseK+WuZ/VkF5dz8LMJhPEvAwKZUh0Jm8OGdS6FYYUcJYT0j1vBmmn7eCh9dJlH4pBnx
7sNt/dut+PEWnCHaz+3PQh8dsnRo9sbwO7dDL0LkKlfonHdLz9owX/66Fia/Q20uXbqzaNzkGZUa
HfaqH4Mfufw68cLduLGes2txBfLqT8B6QjjXcRtPD1IPWM/uWbWBrq9kqKWsBLZ/MvsASaAYDKrw
syRgiDjLGXV8DfSarG3mdZ370njsVmzATr4GWD6No3+f6z+svb/aP2y1DsrW1UCt6tDjTAKI6wn2
pUGLslC+S/p3dchv/tbi/jQ4y6zjUm5Qd8Tw7KPzgsO+if30vvkeXmt+e8/e1jD0MwTx+QAR1X08
SyWYfBRIVVQHea/mIJoNGIZIwh38lRQYe2zqcVO/rfEAamvzOqtThMBciT7EvGZp6GbOYwxtsWRU
/VKLXTQkftJrCbktmYC4lcRxs6tb7VZjipenj4kJyqnsJdO6naZJG6uo/cyqyQCOxDEptn1Md2PK
3SgBP1WElYoVt9HFJjYUty5LX7WvVfpmKCjI5bgtjICV3DNHxQ+BCr68mKdvlPO5nUWrITQqoNdt
VIdBHTa5hpInRAq0tf6yWeLq3MzMHbaIugujMrFHU81Fx5CrWM3GVKSt0J9t6aWxn+OaI+x6CaPV
7uXp2XruG35u15kvTLIc1GA1tk/vXOPlTErg3Lv3NoycCJQfQBtAchMJrHjN9PIl8NPyzAtqkdyl
zQDLRRGTTuIuMiRBz5irSHcyiAxspdmn1Uqi5Z2g8tJ4Z75QFSbg9irmOqOM1KPuR013RSvHVaUf
Mu4hUPORNtMJ2H2I1t+VEvOaWt4rkvYJglkEzUBZ/t1BUMiK+3b8amCT4rFIIgt6pgX1Ip27fbPW
zH6aezjfINNUfnBiaEiKJa3HR1vWRlNvmA7wdbJjiKwu7/c1Z/JOcf3BUFLLlqhMrTrom3Agpls+
hp783UqJSaTNeOSg4dwAl3rZ6sopm6OV+wxooLTHKdMSnPbuG4prBGikFStrKz+nhnIyjSoZztkh
zRS/Lr71DqS/ui9p9HVQvhdaQwwVsmDQRNSiiLTWvYZnZIrnYKm1AQiTA8olMkqHzkRWld42ToIH
h0Mg6Yid6uc6SM3DteyqsuJl1ZmX5bYmoPyOb07Q+2YE6bZyR2NTf7X8jPS+5rZH9migR8u0iPTl
n63KzPchCyYiOmIraH3gOJ91fmzpymFc8QBziHCcVTXVpquyDepdtUk3wo+2YpNs/tlIZi5urEbW
D3xycUz2JScQQ+Hr+tNlIytH9L2/5cPJyZ3KLLMc96GeO66TXXfOQ8te+4J7l+0sHxak5cCFjgBq
TjQTARQs5RKtD1F4zbRn8JBtQ2dNeHt5YX4amTnJRq3KMCnj+lBp30PeBH2D1zWY4TiyK0xhUGAA
j78lVk7otKPOXfNPqzMvNwLlNpS5VB0YEjtOc6/B2j+avHnDYWYJPmoUFrL00dY7oob7UF/L3P5J
eP/HOObIQCY7zDSGsDoYRHan8N54lvCqMdGUx/fJfo3u/08C6p/21NPbASn9yCmNqD7U4dEc6wDq
067a0I3TWq7Ff9AUgtS4MbLyhaZPCp6Mlyf1Ty6Nn/ZnTipSOpDtJbDPDp3fOa64M55Dj26QGxPE
MAl3a50gSbRidhrWhe0yh7PGYZLVTMY0V37nm27q91vH70EglwfUW/OGKydizgFQdTqI4noYi+Qe
OQ7b5/3r0JQeBzATWSrXUoFIQ/7s8hhXDrs981wxdNQMpuCwtyUKqjccAQg1ViCzs7rl78HFz+Wb
xWGF2k4lWyxfYneugh7ABlQi9fhWlg0pnRTpmZgkAw+k3FpZwuk3X1rBmZupDS3qNNCJHGTkIOP2
sy6Ak0ifcxx/YMlW5nLR2MTfMOGdJkHA01PSQG1aCpO0PowVkif0Wo+onzspUl0c1/waJ9bifvlg
bbZythFW/dDCWlSrgT6mnzL7ezoKUqS3TWL6JrKFZrxmdNGBfjA6W0mQxIDxsk3qQ47Kb9ochU7d
v7EhP1iYrRjoouWxjDGsoj4MBtKHDCzZa4jk5ffQByuzi8CuO1kSA3bkRP4ul+AoBpcSMtt+dCVv
WbKyMZZnDYUJC9ziU9FrtjHCeKiUHjc3b/eqcgfvvbLNly8E8Pr+bmH6gg+xQW84EGkubIRS172n
u2jy3dDjuFdcCggSwuwVLpi1Ac12ekbBmCMxmAODuCtrNcjDHi5vg9URzba3VhVJmnC4Q1aXpJNz
1wG3XWtcp86doW8dpChl9Hs57JXl1d4qxK7tO3/lGyYbZ97jw6zOdrsWQ0e90/ENquUamhtVnvmW
XNte73ae9pCCjKLzrH0RAHy1mnSZkjiXbM/OgTB1KZwgCIca/AntTtnqO2MTEpXI22p7eZxrqzk/
DDnNjMF0kINAnceoUuRJ1l7iM+Wi366An1M5f/aBprmLmhA2skPrsdZFDegOottdRlSXeewaVSC+
1Y61j9xHNQbh1bo6zazn9/wbZnkzCzptqalOy7nJ64MSKJ72jG6ivCO9Kx70wEJ1Yr/OTv7OinJh
KefPwjGnA2cSjr8hQ029+yyavSa9CDz8qi4mPHyBe3C77DU0v7X1NYr2hKOgpZTwsFwQdaxuSkv1
kw4tQrrYquIo5bkfdnd8aFf8yFSgvbTr5q/BxoEwX1JiikbkLSRU4FTxKvWp20OdT4QGtOBM0ljc
LQAnQ5d/kBrtdoSEqyZar7DVe1Gnd3UIyD7lPu3otqvkwEDqowVvUg+tYX08jNbg5bTeqPaTfph+
p7BBn4xN0d3lxde0lNx0oFcGKoGYNqIPe+7UKHS9qMg51lVM6sS8QaeUq6E/PBZskyCdkmdJMLLn
Lr7txyZgSuGm4larVdKUI6kAGCrqBqz08nU1/qjxyOYU8LCmXrm6lm/kP5zwnB1H1EqCVCkmT99A
TTGwd9oG5ajt2mNzdR/PvG8XVaoGglG8Nr/1XiHc5l76ZO6yq7QlykP/CTVcFHpv1ui1/8Qjo4IP
OWzwOM4fHW1TmJ3UIJbi8Ej1gW7zvf39Ba0ZQfxNWtWSWoz5p/5K6G9PjKdzasBOAbinmRJFJYLv
unVzRN/9Z+TA3PS7SrLPzdUqKcDS7v9ocuZzaV7lVavAZB9k0rHflS5FbfC2daF2WjV+Gqwu5XTz
z13DR4sz19vHfZwmLSwKzGl5i3v7vt7a1yFBmf4+O66VKhbjHkwm+C9A5Yb/m7lAs9FtlrVI89Ue
SJUoMa7STRO0T+KRuWtX2NLt+dHWNNsfYhI1DXUABmHLae+64lkHQJoWj1R2Vo7dmp1ZdBUmogBj
6ZS6lBVPVRvCqxvwA/t2v6YZtGZpFmXpNBn0LsLBc+TUtXITMgCchAZyy+Xm8pX8npg62xhTCgag
a7AszNkPMlroLJdRUKsta5dJ3xVkYWqz3EclGIYbAp4RAl6GnV6Cv6KFU+bAHRC9FICFPoT0ABp8
F3BdV5O1bSHxTzIIXsFeglz7k9NdKTkwbFASu/zNC5sLKB6AchV0GlkAxM38Ul+nXHPypMXxCTf5
Pgq06lPr9n4RsE0Wr1TBztcCxkAtjU52kHOfdbG0VRb2bOTtQao6YjV3cugAv3IY6evlUZ0HR6d2
Zmtu8aSmiQQ7xnA3thGJ8tVszqIJW4E0C9TD7F8RTR8OiiRy3YiHsT14fQDhNR7025Y03ojYiMiQ
lHhd6StdSOdgTB8MTnP7waAaam3Ssr6F13Guxa5y8fx504lN+G19XIsuF+6NU2uzKNpKKQQDHVgb
wnZvMjQiW4ei4UEJPv5cy/aV8txloatqNZHBBzTakNrho3d5Gd+vi9MDdfoVM98eR9TurRJfUfmD
Lyh0dt0k0CCXqQZyeju6IQGBt9e8rjPp/sl0A44P7K0N1tGZg7KNVI3UFOvbua0nds2m3XJfDiaL
qfc3p/untdmGnVraBmD/24O8QZCtu9Pqhl+En9xC+yf3JK9c207TAp5P7U+Ls3M/MsgT1jHGV6Or
nSSbNtAHEu5ZIPl24wPEFCigP3QKXGn/eLSzrdwUaR53xfvcym75KXJLN/IcaLIUO/0g7cqVp9I0
lPlQQZ8BelowuKDBaDZUiuwHxfu+ORjaQyXdSsibFbeXd+qSYwMKGO4AlKPnor1jQps4t43mMMhf
1PJKqSKXsdcktv/OifhoaLZRmjyM0prDUOfqkTsgwdlYNw74t1Db92oSf0Hna+FBBs+mB0CE1voD
FwI89Gd/GOh8LttOTpgO++zAdqM3PMa+5AKU5Ra78kt/ZJtVVM40ovPV+zm1s81S2I2m1DEsVr7Y
5U8RKBBcwALCXfHSQFE+D/JA6tzo/vKCLsTrpwOdOUC7z4u+EOZklrdk9N6NJp6ukWm07JPmV8if
A+y1tsJL40Wjn2kAcQvy9TkAOu0MSByWtDvU30ZEB37+OQoY4Dg2SV/BcHUHANZKLLbwzp/axoG6
BvmjM6n2nV4t9th1QpWy7mClAcL2XfnjHX0E7ZUDtpYD+RoN0rPDVf/UvSJ/AzjO34lCPnzBGRwn
EVZTNnl3yHbxtruPsJV7jLi6kbdrBA2LEQ8EGSZap+l/c6Y7tWB8BN6yw0U6grfTj/ep2+7Lg3Jc
T18suZ6JpxQtm6D7RgPF6cymcQjxzbTtDtw4oJ/RiY9Vvru8U5f2y9R4gKcBlOzPXngRQK1ASyjt
gWl+LHKXrrbYLFnQERoiysEYjPlVWJZSK5Wo9x2U/qbO7nr96+URLF1FIHEEN+3kO9GodDpJdsvL
UonB7VeiAg9WIC93dJSmeq/KR68tVho2FkOb9/59DQrEQLzPbvbBTkyn68oGNx81CTROyr0Cf+Lh
xRh00UZFYWqtFneeZEB/8CQ4MLHlYTvMtkFtZnajahHYC3d0+2tFu9qtV7QXvTOw+urUo4T+RWs2
tNJmYkho3xz66z5A9HtI9+2z/H3cyIHmixRxxNrJXVy7DxanvfMhKuWxElcSG3Hx6S34d5AZQ/ar
de5qXOvZGhPf8tJ9sDbbKWOZ6EKTh+aAZDzObvdJIeyu/Qo+I9ttdnmQoCiw4hxX53R2//AMjzpD
xQjHl85XPJB59ITi0lMwqRaIJ7axBwr/yyfiPWU3v/QmpmFU86dX/5zNII6l36558S35Ah62z2Pq
KkgccY0U+/YKcHiv0F3Jgo8MER/aiqtexS+Sp6082BbD4I8fop6uL/opwCWY4fZNDuYeEhbH2NU2
zvshocHqXE+/7dKwZ/tXtUq1yWVYCx+n0KY8OrfwzYgt+g1g+97lSZ7pZE2p5alr/+ckz/au1SdS
GqewZqeE7RQvC4ZPyjbfVEF8jDdmA2wTegA855Uh0bI61untMhsr/AHk6ydmMA39oaczq1CgjI3C
Gg4iU0Hmp4H8rOY7pqZI8AByTYoGlKrak1PG20qLArUF5Kg2kcEY30w+Xqu5OORKt4us7sDSv6aX
9z41aP1BdzY6fOBJ5imnKu9tOtYDPk75MUiyK9PBb9Za5xZ8x4mR2d5S+0jWhDkOh7FWfT2RNoPy
aIjhoWY4zTxdO8gLmwvUrdC3Resznu3za8apilGuEm046C2SoQU7Kh30WHJ+RTuGmkZGkix1K1ag
ug2oc9ZXoBldQQMtrDlMg+QIDB5oBZ4TEAijCgdLKN1BVtGPlMZXGsR8s4wCi390RtBuN2vFgaUD
/NHkXElWMhIwiCtqd3AiowcmsfYiaPsW6DtGA6Vr5+obQ8cDBbZORw9ynYFouFjLsS9EQWB3AFMi
qE01ZKFn8WWPWhUoYKThYDqNDwVqIqV3MqUr53nhDYYst4ZfjzzWRJZxeqBaPRprKxHiYMe6Z0ng
TTO2OhS+VHALXvYci5bQmjjVhdGvNt9Jcme3SSJqMDMPI/oTLT8CNMJSOOmUlQ2zdPvoCFH+MDW/
fcZqkFvwEBz0z8mrdqjAeFtvW7h/syDJNgETdPn18uDe52nmmKCihb5Z410RQZ2tVlaFTpK0nThU
9XObGMRiNukN+1tYPefSg5XXftIUNRFqTSopvDFkpAuwhayR+oltBNwu/dTuvThs3FBtAcWWNhmP
/0YUh68EaQI4UcADMQ+psljRwjIb8JX+9BAFX/VO2Sj7wYMen0c90788KwuQS0i1oEsRTZJAiiCB
ebq7dLsXds/ZZK/36h0PTBftNHvHrzxcE65ANCDInoEhZS1Ts3B6YBn/aDqo6UGve2oZRfWBZjIX
B+BQGS599CiQiRC8n/rr/N7PETB7cZBXq8WAhSLoZPen6dkNqRhCi+wBg04qcYi70bec9lYOzS0g
DS5P0JwrjTcZxHE6brptckwjQKFFDMH3PiVc7rY6K3wgQ8BYg+4w+hBl3GvMW1rVx1hKXy2ary3T
OW799Itny5RbUR+rvBSHXku22VgGKdef+1HsY6sPKnvcOJqEevnUG4mUyeU9shDlT8+YSe8OOCJw
KJ0uFNgHpbbtG5xVlBIrJAy7QNqslxIXLpETM9PPP4TcTV4lsVBacejGYYN2cDKO+1G7tdOBoHLz
GK8K+S3lQk4szjyCbPSSQWtYFNSPvth75oE2z21BpwECUYSgZlBvnJt+LfZc3Pg/53NO7VBHlhNR
ivlEi2wDUKbPcewKV3I5RFoJcKbjUwFM39qTZmV+57F3G2dhTGOYBaPGTatAh24q6rftRGnnSV19
P9orR3xl4+izQCg0LRE2De6TChJdUgK+f6k+ii79P9K+q0dyXGn2FwmQN6/yZdvbF6HNNCVRhvKi
fv0NNXB2qtX1lfac+7BYYAc7WaSSyWRmZIRbU/Wdx5HTq7tWWJOgOm/1m+MRVRCIGf70o1SdmowR
RFDdAulMcZdPDYZtiZNX94zc5OhRVfUKqPCsSQW5FzgM9LlN/NMkKDoVI7KwtYLyXtXtvZmQ1zol
zpQITlnI12ohvHNc2ZfP5Rylfl1oJ1YX2ztUYqugI1RDpQ6QoJJ46vR+2cK5LAuKZH8XtojR6HkR
AYIUcNU6cUiubfUpfSc6VDZBSZvbGC/wxa5+tAbm8gSDdoWy4dGqmtG8fZcWugjXqWWkKHwgVLPC
RJAT2k1ObqigPRix+oDB79Y8mrXu8aQJCqqvqY6ePTcz74uGJBu0AMsooXJGJ8NE6BUiLwWZTYdX
TKJjTB4EN0OiHnr2sLLt5xIx5Hz/MbksG1ot0ZuSCvW+GOSgKdSwjtJbeYqctvxSMJmkYMo3zj8p
6NjEAVIVwhPucOADDFzUqPT0X//L75nFAiSw7M/FrJ/+nVYFhY/j9wAIj5F36wqDfgXkdConCYQH
3bLJp4YZfwyvrg3enfXxE8uLS2GMlKRUcgKo1jy29BlbbOUQnSubqsgE/lnb4vOi0GNVOsSc9mLK
N4ksu1NzJeQ3lR75hH51seXl5mMiNm/Qll25WM8fLw1cyCjYgVBoCSsRuFEakxEhD9moX+OntDOI
nTijA9I03Se4Adegb+evvBOLi/0EzxevTQsWB2dChhnNQ08OVe3eBmK/hpLOsEm9RlwtN52981D2
0UAALc7/+ulBhAhq39YTPMi6wxg6FIlszsIVN10zsogTUdaZJLIQ+Tv0NvPGTkAl6OcOWAzccu79
y/aMlV+teMy//Vd4Olnb4sIxCPgBWIK1jX71Jr5lfuTOJgGTT+2Zc2/V4NlDcWJw8XgSEtLIkQ6D
jRcF8lt7lXi5Ez/NfWNh7tMXoA9ZcdU1k4sI0GC43pQqmGTT0UyJLTXTykE8awEvXGQfoJyEAutP
D8HIaQl2BCRjlVXZNbiYZe1w2T/O3tJ/LVhzjn2SYMqZKmc6h4UsLex4Gl0ecbcj/L2caJgJ4Hoo
IGM7i8tctnvWLU/sLrKDnmoVj2U8PJPybjAkG+K8CNlrac95K7qM2hY0SlB7+7k6HmcZRFHh/BNY
wNGbcTpr0+Ete3kt5wMIaGH/Y2YRQFq8XCPch8gib6S7RLe5p+xnUSXDszJXctLQfG5XR9rOB8oT
qwvnENpSGXsDVo07bGNYBYLT+MXbXCNer/3/H2tEVx199blSvTjQSZnkFeZP632coBxga37m0tGW
BURJgkFdG4OIN3UAjYW10u25jiV6o38tL042mYisVq2Bk82dZgAMT7ARxnC6Eyd6STQXmJ/5oUD2
AFmhYj1tWbCmmHXej/7+hIUfkX6sh5wi3THYS6ZeicmtYT2uONH5s/7XxsKJjHZERqfBBsh5nsH3
6yY3AEq8ZTa9J86MMsrXRM7WVrVwoAzqYFNewGIPxpkxLJOHSl8JL+e6OKcfT1nEl7i16lwrYWP6
AIL4mh9mvUGRAT3VP2oP8XZ6+f/bRmUZWCoDlUkMJmKgFJyvU2Q3ACI7KE05ZXWYPEAOUy/ylCFY
sTt/nl8X3l8vVeSfoUaeiiqrGix0lGzAbGRX1OzOE70JINUewPnOBf4vo1vZN3ext4pTnf/6S+YX
uURTtW0KicA5hwEmHAOHc6c7cTh6gdDlXFnsiqsq85+fXBodVdgoxkiYCmL4WWZ6PZ6TK/t59n1z
sp+LeEMpz8FvhgUlvPZbbgBtJ3tGjySwSHYsv2Oj4alN5bMRaHxG/MvmV47GkgCvzDMTRDoW3BaD
70LGndHIHbVdU1efQ9elr7aIK2aVdJmewkwyWZsUMH0KJg2FgmxrWOMPUOe/65KtRXxRG5VHgDTh
ksoVXwGOL1Nyt4sUR8GZIGLlxeB6LvmbZNJtoR9N8a0TaZi026ntbIlCTmaQ3Spptl0+2qP6UnY3
IPEJ5GjfGUMYzX8IBrCJjIE+Cq4cjXaUJU4FVqq+OGRC6TE+Ol0eh6TUwq7/FLjpiOXRqm7BLXol
yjVqnY1TjPm+G3pHNz/qPrz8UdfcdhHv2JRIelQiNNAmthXtVY1q97KFlSCwrGINQqoVI0aM92q6
TaswTjNPRZlnwkQllL08Vo6bywbX4uuyysJzEE21PTxIBAMYWtaZCxkSrtjcL+8Vj7pALa3GmpXD
sSxhKU2NqXSO4y+E3CFoJjmTGhKvtUHe4khvOsAVoXm7luGvfL2lBFCfChKTU1g1zNhRtPSqNtfU
Ds+3Q/4GnSU1IZvkUR9U7Ga2GSYEUbV0JmjjPEKcJ3NRS/psgEat/B6Kh/YIZFgezvqc/xPg+PTW
XA6qqlMM3vw5FyhrGyR7Yoh47kWpZ9be5CDJaR0Fk9UueOAuu9Pal12kWtIk9j2UpfBYzLaaiqF/
sMxJdK14tPYlF1GvH3iXgras3luYhoXsRad4l5fxf6TG/+RS6iLWWaYAZBSHhXkSZnR1p7hjOy2Q
PHW3DqlbW84irGggLILEFw59ld91loUe71qHfkFm/92iP/WHZWN3qlstLyf4pQyFX9Hjx9TXX6LB
i/3I71zyOeDG9whz19RJ1nJvbZlNxfJcjcFGpptZJ7ZDS1I0d9Ur8Xp78KvNEO8yL3FbZ9sfBHdt
QOV8dIP6IzBvM2XpEr5VaxRFBBPm1UDxE+YYlVcGM0dZdtR9rgcxtdeWfP6hg9kIvLYhS425pp/J
TaL1LZEibc6kBo/dG2H+p3jvneyoOGENxsRgNWU9e+pOLC5SR45ued8YsBgxR2udYqN6qS90fjXY
/ZPqTo7oQusM8rZraz2bfpwYXiSNdYeUoJRhuGfEMeu3rmH2TFWarCXlZ5O5E0PzETpJGEG5o2hN
r+I87ufcdApN90MLkJoeVonuzibCJ6bmzT4xhWI1KBPI9+eTfAxao2DpxVqgyQ/C+NGChRpXI4Zw
dnWAyWhZdCJlI7Y7qQSZqy/ersShtXUv4mmi1hPwlN8/pnenPYa5MPPdbYqb9QLY2fQOlXhAeCSo
3iw7+ZC9wQhHgdDdq+9RFRZg2s5M0dPpXQbC1ZV1zY7xK5f8a2z5qmvaRjDVDsaig+jMBHeSaKsv
M1Rh8kAZy8NprT94NsieWFycSlnQO1GjCLIzY2Ck2zO/yUtrG0FzX70krgWZ6sPa8Tgffk6MLg6m
RYCWasECtjcfpOaZhNo+c0Hjcs/kl8kbriC4vHJxnY0EJwYXB7KdtXzLFKucULM0UNsAp52jaVqw
8v3W7CzO49SRMY9rfL/aTe+jwABT7ACY4/BidkjhRDd5bky7NLZrqeM5uyCYhpQvOucQK5j//ORw
JmIF4c9pQH7RRXsJrV1aM1DMSTf/w/pO7SzOHXRtUzNJYKd1JT9V7MIFcWAMGJYbPw4uKDgghACl
w/WS/lnoyKnlRW5DxEnN4xSW5UOxn9z2M3MV0W5NO3YxpO0k92lu0xe2he8QW1l7Dazt7yLvqTUz
bQS9B1owD7hTYZLrkXoRLPfIZZ9BhoBZPxQH10p0Zw/K6aoXKRDFFDnHTAEOymHw+FuBGg+2+mg+
z+wW6137c8EA6j4m5H3QDgSu+6cbpQKIHwpjxDHRJRekLqD9XqVdO2tDh/AMpjBBhL+sd+pd2uZV
idAtY0pLsK2dtktdwYl88yoN9Sdyt7aJawYXPjuNmoRSGe5IRQWJczfYWvF0+Vicu+51KFV+09/I
v1hOFDGrxbjgzV5g9xhBs2WlsnXztgc79GVDZ3OoU0uL+AKlHXDrprDUd0eB3ovF4PXReK2z9z4C
CxX/EEAkYL1K+Z+Gt0eMUx3QCQPMzbv8O75ROMt76vR3LOLNZPLJiK1pnnB+kuS3Au84infbBGLD
KP0a9RwKyBg0kmWPqI8iKGHbKnKzMj8amO0kVYXGfSCW1GHAemn1zixjd8iDjL5InGJUN3MjcbL1
cbLx6PdGfp+Mshv1sk1Aq51PGxMs6Yb+ALJ2e9Dy/+USPl3cwmGMShNo02KT88GNbtrNgOS8x/BQ
UQQiMvJ/kY7P992l7VwEtxwMnfWUi+BPuBG/DL8KcgC2DbzGccrX52nOvuJOF7iIZkUWGePEYK71
43uyS7YowdlglidO/S9Wdy526hAMnNkTRAjZLGKYhVw4t+QRvlLikTNuaIuulPV62SPPdtZPrCxf
coD8qWYrwgq4adzJZX56V4fK1gzp1ero5cqKlo+3gtVaJc+21KDdZx/dw7gTwDBd7mfWof4wVjbx
V6+gc6nh6QIXORPpUH2nZD76fvypOlqYuvqL8Wrh8Y1p2tiW1t4Wa6tcXAbTTFdazlFNzgPJlx8L
vyQbwQOD7hb0736NTA2464e1t+n3BfD7MPzjL9oixqWtLlkkwe5KDL2vfK8XV6DDCiCvbDf5bVeJ
bmm5vX5FgBtOzNqFQmuRzRPUeypXgVmAwocZxE/al0rR3FyEqkNb7goqbpiZbGi8punyy/WA8QYW
HQ9bjJno8q/hMSC2o0Lq+mkXdeRJhtbA0EzoUSpvvGS2QnSnldoHmQGWnir6Y1lGazn8Mnxg3hD6
2gB2ABeDdvbySq0saSg0cHDvDEy4gAohYEyGFkc2eEaibKVI8VqZ+pVF7qySbwRxgiC9irGt//II
zj8DmGeMaFkY+/yFJm70UgTkj6k7vaWemKFjKccPJoXlSdlaheWIbeOqCXEKToJI+O9E7VDLEb+1
2NCGsuax+iUUTzflOGrzrtplLHLSOn+DnoBXN2tshb85/SD8gucgZk4wzzcnSz+TJJUIJoVCQbEb
6JOUF42rdKIXx+ArVNXriUaHIao2hhgzZMP/9R5DDwwzfjKGXfASxQzc4qbg/US7RGunnYwswDbU
1i0i1L935TM4rZ2sHo6ZAtb3Egz70xoE8HdAgDAsHkrzBkOyZtn0Z0RjmaqnwDpKotvLEr6rgfPF
V/xozczidko6MYs7BjOt9Z6MwJpAZXI0VqDva0aWlxIEEobRpChGabsafMgTmFen8b9v0mLHTA2x
TAOGAeW2n67SKmM5tkbEUPLqQU7X2PTGBFwHxXzHDHm4SlT0HRt/xk4YhILvnMBjNGaJ8SpEgDVo
JFb7KiEPUxc7ORC+eY0MxhR8zGw6Ta45Svwn13q7zfqbsXjuhcaBaDg0EjVUAnMvE4UrrsTHcsrA
gYVSUheheQTZGWGj5ehuDXyobZVJgYaRBi3PJwcamQixUw0Gs3GnJNmVBrWTSFF9yCLYOnC/cRUU
XYVuohBaamqnieVXVNtOg+ELdRQkbHhtTMjByAww7NuS69tM4qHByV7uJHtWRzEncTvRT5Mwu4cM
x5CFZSO4NbR+OtaGMrgYE/ELHNM7K6724LdyY/GtFqUga6SvikxfUcpuIom9jbV0ELXJJnX0jITL
oUMKEWDDRrTCad0o8Y2SvY2gmZliEihEdEG3Z/MUtUMNrAcvlYq5TPwvSafY0GDxsy71hBw6E1EJ
AuTPuZvKu3FjYA6tkGOX0HSTKsoOgQkEXmmQT9VB7NNwSqenWGeOJT3UBtta8VDaiTKgITrSxwJ1
4ExRajupxpA2FeRhRHolZoInGOwJvKgOuNLRW6yfeUqvshJXH4bM7Jh2V431DiG1e9PMQen4gBTW
reWXZPwoE9Mppa8JbcS+Mx001J2qexaJte1H0ZZazaYi+Lq7hwgiwnqa+qXwSmnnFOID1OY2hc49
Jmaby9fFd19p6asKAgmYeDB9glPy83CImQR0c6WwfdaQGDz4nepRiWxJ96haXmsJfpcfSzl+Hrry
pZInW+y6jSqERPszaJYtSPSjaZ+1ogLESbQBGvWNBB16WjoVYBAcoz0skh0Nc0txMQQUSlJ4jNZO
M0pODsLcqrsrCKrtZMJHNmW34be5Mm0QTR2oUh2JnO50PlLXmLo7GYQXlxd/ZiRJ1MCUCrZU2dBx
Yhdlt7HGYRh0jaGQggMAfhJo0YAFwqs92Y8iO4mFb7TRuFZh/P0YFoExQo6CLddmzO/PTWdpJfXm
gDHxtA1jAHwmENGuLO13ovrTxOL5NIhRicEimGhdM5hZWCCI+tSjh1luSje90Ve2cr4OFm5kYYDs
+0pCxFu2MvJMG4geUZgrXtM0pPWDqj8LE3X7unWtqAkuL2/2ykvmFtmpTltTBXgQs9qwUkItC5iC
ukHZFFPT6eNlW79TjVm/72Rti69lDHpT9WqOof7U9DoruhfloyECtJsi9c1eCsDPBYhmcpAprlg+
cz/CMobDQMKFKc+lf0qmMuSRjvn+Ell2Y/SBpXVOnVZuq2tOAdW0tqyONE0c1QCxIzAPmvSQ1C+i
gnmLrvlc+TXnvPb018g/vXYQzaTP5LrD2wftquaPtp9nZ9TvrnjSvIyHf1EKmwFUvz/03x1Y3N0s
YlUmpy1oAIC9S5v5voRsXfyajNeyYLo1EUIwO+OLDK4KVa0GxYoY9DgcU6IaWkp1O7nAk/ttsW2T
P31PbJ1XLmcPhJvQItERhKApVyhXEK+GMIYJaTUjEHGfVJSGeoGpsDJ1pKEDDwCGFBuQSKI5no8g
q+O7qhPfV3b4rFtD1dCAgCBGe5eTgBxNpCHvig5PWutDdhhQcYHmSRgCsGuPu9Dz9oWNiAs/dVe5
ROZc69dOn9heJHwRrTQydfDy8qsgXpV75ePkQjIQrJdAl40eBBJqD9Sb+ofoUt9yNffy4s/6+on9
X7lgzQZKS1BzYPIOAoV2w5/ENnYuW/ldJJy1OP+zw4q4AOzpUtG06YAdtgZcWeU7lSBP99aoa9Dm
MzXCn4YWV0stCJrOJGwnSGY9KKy5Eu54SJPZBfcKm7ttkAVp6q1KjZwpVsMwWHfA9KVaODgLw1TO
JwteCyqAA3+03lPIbqloCvZvBSoUlrvW0znTQ/9pbxEVWGMN1tTPTFR+ioJZBOiRV9+hmHxETjRn
2dU9dyPVKRMXFZKryAnXuDS+C+K/XPdkyYsgEUMTUOrA1rlv1cHJBdGTkLgx5U8hyJ5c7PT0k5Ln
IupCJWH7VJHDXrVsqbipcT+1gNqCa0OSo7CMCkxai+pz29MgBmxMGTUbstK+Jb3NKfBUWw7vdQRd
1Fi7HKVQCcP2ACZVT3RMvMZgNrNA0wxIlJkqrj7Evpa0tgpGY6qJD8N4ZOQpFY9NfiDCVcq2BIqV
ud46FfJehmSW52tPn7Mh+2Rn5j8/6UhRolaSNMIZahfdi+0MoCI36mbEZ+mP7CYL1vKONYOLu1Is
qmrI1aTbo+IDuRlwP2Qr3a+zceJkSYvEBpCNUYKWX7ePG6huTvtBbZ2UrhCMnw0TJ0YWWTGS5aZP
YyyjAV+glCuAZz4lWerRtQGFtdUsoq41REmTKzDEs9RuwQUjghaY/Q/v7B8xYRFbhYkJvYL3PLQd
8lAaYmcc3uRoCC/H1rM54N9NW46wmay3WKfOkaB4AQGTIwI+r2d9iAEzW2YvKbRILhuUzDm4/D75
qIfIoJRFDr9YWGpwYxQqHWzApNonNSgNk8GxZOBYoszvIFbZQ9F8RBwSIuRNQTQJbi/96ekHI60t
GO9j0rhV8ViRKx5fR+S5Njf10NuF/sjNu074GmPzMxrvde0x1456ZHhRsmfNy0SfRO04a6XFDb8R
WzwckaCpyWOnfXECETdLPPLqONTWQa9ujbz3B3k6ECZ5eBm7jVbYY8yRxrRIxzvNJZLgNe29gWud
SJUvVw8Rbv66C43ii1cQn5skvyxAkGKhnYynVTdEQTM8xclVN6gQh913U3mtEMjQsQNgYa5JSnsc
FPyzzQCW7LXrMiJ4MhvQ5yQHvEkcYqh4aY73Js3tJh48pb4DNA6qsJMtY1JGpo8Jnek83q3oOGrX
SppszAmKWfQAPUFbj6SA661naJEDtGs/q2e1uzS5jTkNMexjS+ZHVIoQLd0MxXVu9E+g8vbrFqVX
cQyKotpUVe1GCZLHIrGr/DgOHdI44nJlWxYV1ifYYPvYsCQHLx2kgkF3Kw43RrzrIEbSN7nTKIXf
tH9y6QjqeKwksnlGXU24UYxxp5kgcOet2w3NF83BvkOLQ26WrkhTNwPzdgf+T6mzjZh50HMNoF9h
c9QuavpVCfJOGQ07j54SwOqt7CYDlhZKAyCvjRwo3qIi0dqmSjdVkTj5oLkAULhtKYL5pnPyrPGJ
MoRSfSM2X11k2CaYdy67/Pl48Y/DG4v8pRcKNRomrd3ruHEG6RNkFmr0ctnG+RhuohqA6rGEOeaf
l8ZEBqUd0cfZ91CCyYDNYuz2soVvgPnvc/vXxCLsMU0vW2k+t6aGZl6NNLN8TasbVXxuhGcJl2Mk
2EP72GSaV0Y8QFEI5DpOBXYjcHQ5QisEUgXgv/EsgYJFEzE+qaduUX7oPTwGeb/a38exAgCU5csE
B0F+jovbXIB4j6o8TKOCLigOQyk+XV7X+axP/ruuRTxSYwxLo6IDWSlP6RydXTdHujU/hw9gE8Sw
Ar4WlGz/Yh5x5ZMtkdlsMCMo9hktsk15O2PQMPweuRC7ddpHHn/b5CvfcM3kIs8c1YYBioZoL+Lm
kpUnBuHey7t53tf/2cwlEHsYVLWJpQiqTwNUnccXlNFiMF5cNvJ/5Mt/rSySxzJJeCXpWEd0YGDO
Ev/kBwtQFkxiHcc//2LSTD57Zf21N+/rSUqmqjTVpgSnaxbWmAsz0WbWurOCzCuC/54vdk7O/xqb
t/jE2CDRNC6gPbS3MohcJpCrRvhbzTLnLbpwmtVFSsamuCCgyZ69b/IJ8fPMA0LmWgmo5qkYxvDm
ULjykFtzjkWQEmgnDwzK7vuoeayA9Bjra52vNUHO9Oh/7t8iThl6ySrawEoTgStHdvItYPIbqGaX
G9n9F1zVc3y4tJOL+CEno2DpDC6vXZFbRKm7BOKck2MkmPPCkziBeinUX+apFkcjPmTr4+0anfL5
1Pcfl1m28DupSUoyziEsao6V/Cz18i0FfWuxxiB2fnNBF2epOgrQ2rJVKCt1a0FBaualbR5n1nFx
03uz9EDs/Qt0x9l4dWJt4aSqkvKyb2FNu5t8vPqK1knQBzJBVvcMEXUUDy2P+Nr9Sng5e9xPzC78
NKs6qcukbK4DTP489wjpTQNjDrJfeNBBX7m6z1W054H7f/Z04bCETANwZTCnBt1jcjT8CVzuqt1+
zWP+4JPy13BdZ93lxODCY5Eo8HaAtM0+NQQfsNlQlz/T/qWt5JUDf74M+9fS8nlR6FKCiWp8wLmN
R3bNQYfACagy71aRJWeLjieWFldbFrEeDL6zq9i9K4F5lAZ0Ux+RKq69z1e84/uInMRniPtpbUJR
Jer9GmEFKtB2jmKfEchuCcqlVUKgXygJNIVP/WPZCxXLjha4BFDL9rgjOpKr7YxbuuH7/GoNDXs+
GTrZxsVNp4ACiCg5FjeLnDUOfcULhXrEE68HX/WBUIcww2HNH9eiyvevOtnStpDTLJ3dRIYOPAYb
Pshr7rAaZF42aFRmVJC7dsuunbrvAZcTm5pSJr3FYbPY1/cVIFyYaJJ2iNa9g0oU/eyh7ORo15dD
y9m74mR7F5ElUUwrZum375BQCWkw+HH4LzRiVgLnNyb4ZHFN0YJKCULW36chvZa9DrpntzoGN2Rf
8mjrRLdrHxG17nMX4cniFmHFqKYyVmKElcEy7RwU4jIkmxTzPc7epeSNsNJhqMhn6W2hSAehB7fI
gD4Q9NL3stCEA9rDtsbwnK4ZhpVVfwIQW6SfKno36TaJ2bGXPzQgGadGR525hrDVXV0TKCXGYd4l
0LjeldLLxD/RZPJSelsUht3yZ96V70MBDVCAm8aBu0qyMy0888XPdgp5WWwS2gUKHTalPqEyaPpR
InmpoeJlD5I2OjqNLjq5uVM5Hj3StRUl7iQBM6XWO30Q75RYDsqmf5VziB7LzRUxhBdiRX4rZ840
yrYCboIkvhJ15alosjtpaB1jqLes0twMJQ9ZJ24EcSlTbHZ5nuzKyNr0BGPE6C5n5aep3csgfxnA
5MHQB0nb+7h5noAPyOL3EkNwfHxLqg3LKzzrWYA5uSCn064Z6UM5HqQ+c8ex8JRpN4od2rSvCUAA
VQNZcMoPQoWaVfosC4+si+2u+2zSl6q+zQQAU8x0i/qHk+d40meVr3VIo/DwN8Gm12rFvtS5q6Nz
Z1ExlHjhmFwKq4FAZmusPXUgm0GbPufPqtG8sjtu2L36YRm3pf4Mua+OQgkKhZGoBXmkyK55XToW
XoRmIW2TuYpgVC2YLHuH5yV4BvPC5VIC8ZrcoZhkI610ZbJpT0aKV+L0Zywtm6a6n+mTqynvoGSy
S1W8ZnXqGnESjPrDCDnsSOOeMFUuUTrfqphTK1AoEB7UUfITDsLb3DogbXwF1PaLcpAqT8TVSulA
dXOXz/Lp+fDEKlAMjg1YphkgtCRlrg4JJqmPNgkrvaKS/TYt9wCHuT1KFoQM/jigYC02VzTSDqTU
QzmubDkevbGHRJk6uHHVO7LRBjUfg1Ro7FF/nTL0QgdQeFk8yHqVoyoUeZah+iPJXDRMd2WZbwvI
noKmDTOfc6dYqbdd+9ppqHhHxassjY8iuSkUgINzKbJLPb7twJnfAO5Psg2tNUfIU2ipao4JAr1Y
071cY07S1y7YyWyLhb31p6pQhssQBcenNB5cYP/A2RUKUSgBnTzp921+w/B2TKpdUd9KOnKV8rWK
40PGmKMY+Nsxolljay0l8jge94LKr/pOC/igBDPia5SGMEf+mL8LFryMvnNwNNq5mXlWY7qMNTsQ
sh8EAFkk40ms7mXxw4A2U09qpxpRysclGOHjo8MmIEIYm1HUttAKigCMKYnmQuHUrvssyCEekJka
+l9C0HUcNMZvZvmkZ1dm8TKpxyILUSFL020F/DerP61J9FXUMxpD3fSDGZj1EMaohNZRdsW76VGQ
VDeN2cMAifWyupnGkDexUypA5YB1JAOwa2RfpsIhrTR4IhxfygIxvYGQi6dmT4IGfIh0U1CPymk4
Drdtcj2hTo3uxhFT4B6AEj7pi6u+6TB9Yjmp1dsyj12l0q5V60EAH40mePot2xcf1bRP1TKI0hde
HtP2g6f9sc2mrSFmh1ron9UuTcBcA7WYju8VocptYB/vsoZtchb7KchiMzXC+wQ5GX0uytimtYlu
OLp3cQa3AEmDMFwxC2zQVvHSN+NxrMlOzeoHS7pNpNoWC0wcVp+RUW2rsn43OtUtG9PhHKU2XQiq
8iHO6U3RfA34ryPIjI0o90vAmCpmIv4Q1FhEqHZbOyGX7qzM2HRxEWYjEkTUVTO9fexjKDRPN6Mh
QjBw8mQcZKktrxnAj6mBIZU+6nZyicnEJn8dieUQqFeVbenGUhkgEDokPjYMqCiUYVuDPk28cGsg
wwm7B7lqYKEVNHSBBu6ilN/THt02CyPpRXrFdI5TGu+KqnOyvA0zAwWq/CmXbjPAm4iOmIXh54bY
EyrlYEhHWRO8ovCCKbmjGNozb0B/ZiIEdVJQdV+qftCAJh3kxjWtLTEsu1Fum/K2FDbZ9FX22Sbt
olDjVwryHMLJNR3uW83vtGM6lI4qp65SU09oo40ivkUmTnOPuZ0CyclY24D2WAaKb8D/5KLXqe8F
2bTGm5YlEEkybblQ/YFVTiV/JM19l9+kwh63gK0Ci9bfRmpuc37QML8d17lLMVplGpGdVrXfMcED
l7CjZM2mE32uvmV95ABq4WT9iyi/S+mHEUPBO4WydXngjYmAujFw+lrPVN5K2cL334ChCYTEsk0n
y1H5a8XHTRe9sGKf6BtwAwRpvZlw6/eJSzVMOEifjYrgk+W2WKEszR67SAhKXH9duqv4IxEJBKYf
hUT26pLsCsNVisgrTIj31LHHmxSA/8FREoRQ7GliNq+aAn3QfPAnUXtWWuYSWXKaGMyAqZcbRijn
1KHifVLgIdmUfpNVr0qkYqIV4ou9uM1iHV91Vw/Ek+KNQFt34sxt6giOi7kC8mdGqTbYtnbcSAU5
Zo12L8yYUutDgXcb8l4WpZANCPdgU5ek6zyqceQOhfKm1KUrQZU1x4NyQFitwgQ8lNPc0+yYK+nM
zeimZwaOZINh29EW63vAjlwrLvZ6pzjleDSEXSlG28xyK1Ch8t5DgApa+qeGW8uQrRQK0JmBRjzO
j4Ti1qjfVJY6ZYruf1G4o4G+BlRkRtCw5G9KihRkGF2g87wJEUwjBJM41CY45WkShYJpoXg7unFy
PXaFK3X4yQ13gYqzTYUcrMJ0daJvJyQDaG6DeqkOeoysxOww1h/xUPgcIN+BNB5NxLBm2lYQzI3Z
3OHqESx55qJ0VROSnEkSKCnybT4h83mpFeYw3AjgqgBDDiS2uuNY8nDMWj8b6G1rPKhR547x/yPt
unYkx5HtFwmQp/Qql7ayvOsXobqMvPf6+ntYi53UsDTJvT0vg8YUkCGSEcFgmHOAAZKme2kaYOmh
M4fZPWkSr0QfWgUOdEX0HYNMtz168LTQ3BV5sI3L+FEj5KAYws6MIrce5aMkdU4IJIy6Ac6J+tQX
spuO4btB9GOsG2gieSmaZDOF8zVa8lD9kEIn68imD9XaBk7ZlYRqzWiQ+17xbZDnWNOcblsZD8F6
vImw7KAXdrLso6d5yN0QeJR6rzgF2QwIdeT4NUCVKx80L2+jozKh2KEDj5QO/k6FLZLmFozdWOYz
gacx5q8IXRBp9OxrKK5A53NjP6Fma6JiPee/jCZHEfu+m1V4xMQy8xxUqIMlpwUyJptkRJk/ie16
EHmv/NVc4jnw/243WLw2JsNPdFAtg155D8opDN9sR7CVZSjRICErWvUj95nKeWp8o2YsJGpthzbz
ERLpRHz62myyDe1pym6q64iPHLguDSeu63Tujk1qVwhy51hCKTbedW9godjMJyCqOUD6sYcDb4pj
NUmKgZ//CqObvVhamDSTmiQQpqNqZ6iNA/Iw2wy5qRn61PyRtlzIYV76tS8jjqeL8q9g4LaYHBTf
mbuTASYaiu+VOOVjJN5hJiL9RXaXn8H/8Pg+L5LJcbepRv7DSNN7Y+hEW1BVx47hCBP6uyHaIzu8
Cnhaw9tZJpvYYwoj6VLU7dUWnVLifmhBpjJ6/3JpzBN/SrspQ8kW3W/v3Zu2na3kExHVMTypnr5N
7pGG/n/DNyM9hMkGNBtiRgwtsX9XmASNAopforki3s3HxO230U7YqAduhm3VCs5y2FweoNjVcUgg
R7P0Dc2Kwsgx2ze6Obi5uENba5kSAnYDzGsYBtJfzDaa2SirkxGCy10PfsN3ocJ+GgF+U8c+cMYl
JwZYG5qd2zekx6xGqq+6BKMz9AUytd6oJO4w5/i3gt7vjpMBXNMjIgL0HyjSaPljc+Ch2cuClmIs
NhjL5yS4BlvJZ89r/1gZ26aduWcpjLaqsz6LcYdpX3UzAq8Jt7eV0WxcW9rA8rWQjIPzaa+AptRX
lunk75f1WP5uq2MdBAFwg0Jk0Cn/QBPW5V5Pgr5sjrj/LHN8kRLNjg2Mj2YI+0y3RpyMbnB6MTXw
HEXsO1L1gUEXcN4/AWnb1qIc51NbUiB6MzBfLcyWYZoVqFBRj6eI7NsSxUlEoGD4OC2cFJiTS9NA
XIVbvPbR/Nxgez+qSbaERjy1yMILybPWTdcpETe+Mu6VXNwl0RuSE9spSXbS2G765JRHeGoE95W/
E6WvAC+8OQXUJr5RLvB+raWbZJ43eETfkKJ4leOnoSUI0nUHXbsW5SJPg2OMTO7Y4y0vZXdKP+19
vTuSCrOCIYjm0fS+CetbvTYeE0CSTZ1XmwgM5uRODZ5rvE+C4KWscUOLuHhTZZvTptdOcLvg3Uwf
xWGyBrBHibj4oxaj92KJ5xOAY5r4Bqirtox4QgA9TCuiBNB8tqW0bSTihJjWrfu7OhygAYiqG+B4
zYE1YIjIKF8FmVyN6P4Iww885GxjeM/x0PalFuhnia2rJyU19jICEA0dv/5eiVRXQtJqCDFPql4R
obCm6BPmhX5asokb+tgkTloCqjYCZqBZuzlSA2jQtdFQ7ACkBk+QQ9oiYRYdKr+2AyWyE2F2QOLm
SMqLmci2OB5GXQFWKxKO0uBIQWKNypemRp6OrSnAD69F2SHATJsqpLcD2nWxIU4CeNeiQ8RDUlfG
WyCDvim9aRF09nWissvFl3gS0L3xpsaDRwT5pWuelLA5lMnLnD742sOgJF5WAHEU8HCdWpwo+3wS
KPs+yBwpfWoC1TaMyDabYBNAH7sYpIrGgFwFRqSl3hXQfghcGE5r2mrBemlLTImnKYBrUxewJbwl
vPyGHDA/Yb13TvJRXPM7sFev16U45kow0jnS0WzRIDyS9/6+AbxNf0iOFBI1wyABH+plNYMPxiYD
M4SKhIwUc6GbsjAYCVI3AGCjEJOlF/xSTiodXPDiXxonfFh1wAthrGusMTIqTlVzFP1TBRIPCa1g
Cm9mby2FvlwRcwENCiAdgjYHdX0WO42v277J6YpcLbYsRTBa0SdJ2wYiNk3dZG+tI9rEi/byDUwZ
DJ8NCOUG7qAbb1WMZqSxObdFUzRHvTz45LoPPi9fGyusZri2zmfDlqL9Sm3DgeBsKCpOBxiCY3sD
Nx+53SPlAsx2zUPhjJv6l5Ic+HrI0Qx2vnxUBaGYcuyoODx28iEzRlfzK06IR9Xrx8W4WCINlBYR
eiy0lQCXidBkPnVTbGcj2t+0nSLovIfV+nIIzAmsYbpqMEVNXDax33dgdKewhj3wzTbwzK2V4LHT
A8jZqi3lk49ysK4jZ6nM+shcJK3aAqIiFOItUXpLwIXMUZP1PTzLYF45fmgI/kikBk0TzdMMwGZE
BYD7Kd345FuAc7ufKzwE+ByVvLXRvy/OTk4ntVAMjOYrfmwJSIjVAa/BdS1OJiAT/e+h0UNdiIgx
PCbXEQ6tcYlV3E1X1NfjBj0N9/wWidX1KJJEqQmA08BCRKAXk8xa1TYgwNyLQYweVZ4fXL+7ziJY
iy6n1PSFrKGXCZ1Kyz28R7F5Pbh3TDAU5smGxyaxqhwLiYzaG3HZT52CReXJMSK9HbcFErknM+Jd
yzxBjKb3YoKeYg2CWi9B0tUCxp0tXgebbCfZkttuIi+8Cq55sKGrXRHgXPzvoX3PRiw0RJ81PycN
dlSRMO6LoqSJbGJWZ0jjlZYvS7Yuh65SCA9dx7G7b8y1H75rIZrR/1AvwN2U9lQ5QecZgVd6+Iy9
ehvs9djKPdp7Ytq6ZB17N9wikblNr6a7/AotIocaXcjOn7SELbeCMRZTCqI6MXFd6NlGFJ7i/gu9
nzw3Sp3JpUVTNVjsN7iYIy3vsOjBFm3NQ6dlB9wk0IKBvTTf5yiPbTnubS25slwWEzyImU46Egx0
m7UX4GPailNeR78EOz9kx/QU2O0tGqZeeX1gK4xpuH0Xx8tEFCj5xX0+QqEBpKZFb5qWOIowOpmc
Ok3aeU35obe/wHJgi2Z/FKonkssozwlu2+dWgKmWXsLbAGR6wk0SA9oeD6Ouhook4gaoRZxN4rgu
jQlFsqIae8AR0m/96MwnIePNGHEE6GzfdSyW6dxjM0DogDpoqPHcB08A46dC4kugvqbuA7GbjLZQ
GYCY3ygFGEU+iM/CK7fJ4rIm64zDqiMpFBLqi9UgtBtTssLhVzm+pdFtIacWR4lXo4+zMunMHS2W
mBnQDSwv3M1edtfegDnqOrrSj+lbeaqBF0cwK8LZU55Mxj91kUmi3IepGtohSzCUpd312dPlhfGO
jfE5dYQXJSoekNHdacmtbHAQlXhrYNxN0KqjUAfU3YSgowjug+La5K2BdyvrjIcxUcwpQh2HE++E
l/qVBk+qJe0RCDjVdfnIUzzenjGORUgSdPckHa4s4S0pHqeRh/PME8B4gykeATVJD2XyAaiASq9S
+bzLj+OV2UGMLiZykDRYROsMrlZY3R0QPEDO4xqoIkxuY0+q1X0W6BdGzuS6fUIAuleA1HwSHwTV
KjdcNE/qIC5cTIRxIEHWBqTDyAsegPp+OP3nEIFx8tRyY6r1F/rZmgnjOqQ4USs/h+sAB6ZLm93m
rX4DchIAfdEw57KJcUyAZYJvRak1AgXCULTEZM5TDigpOX+5LITq3M/dUymvPbB1ftByJc0sKtGI
d4qi1wDf+JD9DzRF3Q5d4+i+fDAn070skBruJYGMEcQ4q7g2ga/VJc9G/SUhX9lKyHhlPNe7vn3n
lTHGoNetAT5CCJqKLwHlPBPkmkAFvryafwhD/5LClu1Ssa9ysPXgsbyPtjnA5Ovt5OmevP0DDlka
lpwlMXpe65oJWFXoebpr3lAMN/ZoHdmEYCPSNnljZQDM5SPX0k26cFoyo/CaNsSpOH0bF1pZN7TX
knaw8qpK38hAl+Qw12SFTCvafnBY4IoKnscCufp5NxtW7JhYXomU8x7N/+Ehc8Jf8t3lM1z3mueN
pX9fRLZKlPmCGVGkuWJA3v19In8WRJ0lUFVdSIiVAm1dNS6zjshOjiQqiJV5gcZ6fH6WwV6YdS/n
OsWta1xwvbupZwhWsAHimUdHrzAGqXK2jWPIMnN5anI3juOEbYtH/9AFFaZ3UapuykNjPFw+oNVR
e5SwgFkDZDc0QTD7lxl1H5pjRteGsSs3ASaITef7lRM4OV8Q4cDdu+Kheq62vsuLptbV4yyc3VgA
rnZg2kSWBTO0mGuMo86+vL71HOZifcxWKoU2t+jDgqva17v+ZrQegDv21GNYXbHRXXSb2oLHEbl+
jZ9XxbjhtgBMThGmWNX9ZKN9pAE3IsCxejt4AFrUCVxjOxuNbLyVrl/WZ7GMU56ySvLDHisFG5Z3
RR0K2oW872L15QV+e6afHuUvSSbzcAniKjAapFyO+hWwBkEwhNqNDQg0kKmAwB7cEbGHcZS92tmA
v4JPOzU3/B5yzi6bjM/O86FoVA0fQYrrWTi02ouJjvys3Pm9ytna1etORROiKQL/AsXev/sYUA3L
JBWhpqGPspt8rcyTK5WcqHzV5hdCGFep10JRA4YHNm8AeLsfrM44Cqm5EaXEuXx+qwMbZCGKsfkw
A8yTQBWUtPtw7F0tTnZmrNiBcJeVmDsfR8eQr1uAttW1xEs/rp7bQjhj82oRq1UjIwUeHpV3UOGU
H+ah+sw+9V355SOoLW6kR6Q8wFHPcaq8U2Q8QUD6XgsIBEviaWxRw4PU4YuztfLapb5YHWv7vY8u
1xlbO+cxOLgAWBATO/Z/m/IjHsd2PAJ0Lj3mUmWhSW6nK1zeE6qLP2xz8QGMF6h1InVCiFXGu+BO
OkbuaFEUdXRh/QdYnPfwWiFaQex0FshmMdpOTc0Ob34gHNeoMTj5dWFHnyJKsMf2CQTvVvsYlkff
NreXt5pjLzpj/70pxpo4YacV43Ecv6bsLUOzqahwOLnXU1aL9dETXwQYYjdJlapifdM+vFHe0bgm
vQd3ql16yW32WG7R13zVvqFTeiMDA6XZ1Xu0uQUO72Cp4lw4VzbZEfsRAEhphVbOQdGhpk/+sNEL
oBZkOZJlsxvFnIWvF2kXC2ccUhGNxGioJo0v3ZvkZLfjs+FM1wivaJiKwrfwyiuc8hbJOCZdScw+
ppe1ob8MZe5Fw6tZPPnxW2aGoM3iQeatJykWS2R8ERh0mkan8ce0b95yEA+EHsEtHX2AixCUHDxb
WfdAlJsI4CL6D25aSYyNjrQQZ5aSXaBhVQD9dZLzSCpXcJapSf4lh72f0UE/1Sh305guvKkfyAFw
9caX9k5pnaZPOkbte2QDZM2XzkR8Z+7RhqGihwHE27wlr8dfi29hzNSXQkmWUhwpnUbUjv1OssBP
fZcfgI2Gcv/4WAjcRrp1NTqvnzHZIYlmQ85CpBLokBzYJSP/qTZF0PEddf8hGt4ve6J/cIFneUx8
MBuRbMRxhPv0HvxHN5IVuEZ+7GIgIxqW6MRujTEj0cJcDheaazWCXmwvY6Q1poDRdIejLtAglPc3
JdqIOKvjiWCMclbQ4htQRytvZhRgEFh2DjmNe8kW9vmv/FE9ZZyOwX9wPecNZezSL6ouIBWUhhbp
ZReOAACaGK44AbTW7rb/g5quX5tniUxwMCdmmgg0mmzE9jjlxzIO7VpDWU8DFqRuD2kOsjDBloB3
Q+aNmb2mmFq6vNGr+/xdSDcBOf4DhFnUhDkVA2T/hOhOjj8MdM5dFrDe+7CQQO1mcZWlgZE3uQqP
bqJcb2zaXSpZMEja/eA7tSt65m16J3zVe3A3CI7KSZ2v53MW4pnQJIyTQKwLRLi0HEGHrSOkPHSv
uOa1764/as+S2JikmRPMPyPMxFPIRPIZo0PI7xW9E2MICvVDZD0iOwzAqo5BizmxlDdJcyKP94pf
v14Wn8H4PlNMATj+3VXlgTHIG35Fbvs8n5KHylNbK/7kFm45KsSWX8Qmakelom8IkL4iHDMPwW0X
g/4t2o1udVPdo2uZx8XGk8k4PyCqhJlGe7kkM7GQrrNSkccav+5gFxtJv2GhuIBjE+N8hozeM19y
gP69Jm72+Z/5ZCzsQ1dttAoOv3m31+qFvZDLuD4BQ3ygZEKPlVDtGuRCxBiwX5XiXLZLnhTG29Vt
KjZtgdJCINNuwk8TeKA5JF2WwjM/tiIz4VUQhsH3JsY3QNjaKrfA8LMjR+AgsPM0gnEznS6SIPSh
hUoXO+E8WUKneZzFrPrrxckwvsSvR4VMI2TMGGLFMJGdOm1rKadoNzjmPnoRuf3lnFWxxZlKSqpG
rFAymAOUlw7AfLq8JI4WsLUWjHcOSBxBC1oCPjH5HkwMVoWm2stS1q/W88axZZZYlsc+i7EMBVzb
/gYE0c8hEHcjMERmNwAmGywemidv4xgHgVbroR0QaB8l/XcSVnar8wpnPEdL6Ccs/IMymwkQ4aAN
1VdxMp7kx8qmdW6ySQOkaCOH907hCmQcAyIiMG2XEEhxQ+jMDSW6avfRjezI24gLiMpzgIRxEUTU
tK6kJhXv6gfzuZit6tf4O/5dvWu3FTBYiuv2M6o36HfnqAv94R/PzoW6MHFRLRlgn2tRxh1KG23z
Lvrg8nshQ1+yZV6BO8C3+luiWuIhcBQOFoXCswjGj2h57MexCdmAMHLVadOWT428iWXAARS53SZv
ZqxZRSzYoaxbcqu9BTVuVZBjSEAnaIz7pCqfKApgOMxOFn6F6aFUwpcQWFzaZ4seccVo3Ll8T33M
L2BPXCVKnARTsHquuxWd2lOeejndXN5R3qIYxxX5SRYYArywMW+TQHcK3cUEICeUpD9y4dQMJkGL
JoxKEGgcMGWYnMoF21A0a2xjp5wFa9KeImMCRIDpXF4aT0vZdlAtSTuS0gxbg2q1ltn1a30f7QWb
oFod3Uhv81V6GwIRg7OlPGv8RvRcmP8gtLWa0z3F7OgT2nZRKqTdBnQ6AP1T/P719TPUgA5KJ2DU
7/f3Ql5kSrJWRvBoeF9u67a1MZPvzQkv5fMP+3mWw1i9BlzypCUwAHUDiAkAPnsYI8U8TbEV7MYB
JOipHIG04AKQ4g9DybNs1vDrrjVyH9eRhjetYKk5YH7Rh4VNxYSJbNVXw4Erk7evjMGbeh2SJKTO
xp69BIh5DxFA31qrdXuM7zvDvWhheuXPynvaeamMSc5R3heAp0Si6x3zGODf6hIXOUxkTQFw4Vsy
OC95Grt+J/4lkmWDBRRHZIwaNGj05GQ7v+Mp5gkuHiUowgIc2B4eSn4heD1mMmjiSQWBDMun0KBK
2gsBotl41zso2big+b3Wd/r1dBwf+W2k62s8i2Mu5bqNALDrow1djKet30iOWj5zHA5vRVShFoaY
Zr1vjrQQNey71Kp0i5ae6gP4xAYnP8WH9PYPT+68KsYmgYMRFZGCVakbdLTJ9rAhkt3/JnZxHJzs
dboHnkTLS1SuG8ZZKGOMCpKinVLg5IJZ39RlZfUKRqFE2b28n9S+fl4bZzGM/VVT0mrTADG+r+8G
3LOalHszrvoiKgHzotkhAo/LInlKwtieDwY2HzQwzTERTCuWfunDx2UBawGMIeoEQ4KEQPEZFRGL
hgRqVgHTUQK4bfGmpPc1gG5MwABcFrSa6VxKYjTD7GRTkOoc6aM9AopstuqbzB23AOivv0B04E33
NbKRG16WgbdARjeCSTV7sYXYqI6tmoAHp3vpY1S4nv7l+hjtKAAt1QsJBNHW7OHUB0fApeiCBVhd
KcAAwejiIgR2evbC69ZafbQst5bRkiYplDrUIJpe8Pr3/L4U22iCs2QPA1ygtMfYp8NZr7xiDQYy
9aD5QgD8g+JLJCXQQwZojgIIplA6igBkkVDsluSnJARUw1MLGLFxuI3xXI8iXvWF5oZYW1xKZ7yn
pMZyrQ9NC+CY+DUdFNsoui1Q6KwZCOG1hBsZkNVpC4wtYDpI/idn8WuedSmeMRs0PlegJMDiuxAj
B2MMIq3yFWSJm3IenKbY++KRaC9VfpXON0E+WHXD2QAq4NL6GWvqFQ2cG34BlNngrtdQKb0LCeeB
sZoRweSwTkncNE1n49XGNMcxLSMscgQ6GGnK+wGEYBoYpxPxqEemG4dkm2iq1+q8m4tG4D+XdxZN
lW9xc0VZK9ZETVtcI8NTtxm3NLJK79Qtb1ZlfR/PguhBLwQVGGw2ciMBmr0Mn14AXyl4CSZOxmfd
QBc7yWirX+VznwGJ5qjNoS34b5HxIKK5WAo0Lxg1V1DLgxJ8JmCTM/y7tm5OAbD0o5LXW7CutUQE
W6VpqvjP3xerVkkl5hH8hLqZXOF36hV2sumR2lBs/3d0H27+yEr+kseOHmkkSyfwC7aUVfsYqM1W
rR9Trd0a/mPS9q40J9umx4tZBrQgeRGAITHwILPXz/f8CUyOmUT9oHZiBjtpd003OKS+IWnA8YU8
IYy2SqRsQeUGYxQiEVTQrwVGnkEXxblB6en8tInzUhhVBVBSroGJsj1KY37AEK8jRWBe8tFpl93X
qDfHE5jZx9m7fIirxQJDOotldLcC6KMgGjBFWmwCaU95o0RAp7Np1eAR0NZefgJs05TZkzc5qTsc
uq3uXv4G3v7Svy+MdEyNieQdPkHsQZgwx7bvC7ZZ8KyUhgKXNpjxqZM/mkpo0msU2E+pNNglsqe9
eKzM2qIMM1UCmFEp24oa4M+knZKmVo5Ytmq+Kh/pH1MBFxbvmzgmy3IFaiqG4H2Cb8r9N0E8ZhKo
Tp0eqFa06Fa4pvRQZhiHJ51lmi+NkXB2nrclTFAjBxjmiwSYD9q3bZK1V+FoWGn7NObQNwi+fM6r
nVdLXWMcVJGBY1ceIG7QNdesB+CdDU+KtNWzQ2VQOMBnpQOLhvE+CtzTp3p84fTZohgx/XEcJMie
cKUXI1DJlM9Rl7y01+wy9Z0SHTRDaoEvy26m4hnclVuQM276odhd3oXVD5GhRLqKtvgfVKb9mJh6
E6ntsa4KC6SUIEzjDoXyZDDnqkSxKUeFDI+1rY/9AwgoXR/IFFv6uK4+BqBNcnGQeSKZs1VaQSqS
EMsKq2u9vxfD18vbtn7JnveN7YevI6BlCrnUHtHPnwHH0RHdZmP0rvoKjpCbAaCWdnyb8CKVb734
oTcLsewN05lJkJQoiwNF5D6arvQEeCdlYseaYOsh2i8fTQ34av2eABBT+yx6jAQQWwRIB8H4Sg6A
zWYGMga6z0W8WvNKdQfA4bbKvSIL9qg8dcAy1sgGFEzWYEjWWE6WmgLSJDGcrC+dMKmATvIoxvA+
YuOYeuqUdWVLKWBv1d7L9W6b4rdLgMD4+l5AkN6Y6EYdAzfIzF0YyshdaV6sjrsIcKyDAtBM1TIJ
GnAryR6F6JCFuSvDEWZda7cp/h8ClwqYguqcOoC5Q/MIOFgzpBSH4wzeUZKj/t8lgB9FTblB7G9I
9wYe/cCV1eR9kb63+qcvB7Y43WA1fhOgkwlpyOEUz+puUEH70iR25uMHGtWehfy20J9S4RnM01Ye
oRezGdBRC8xLcjsa8fNceaKigE/oVCRbo7suJifpQVqr3A4Vcn+S6KUYEs+Al1g0lT02gG8FEI+I
PgnA95kDNqUti0eZZG6FSQOjEoCi1VipMjsNIrUaWW6hcCsBOJgFKIrA1hr1D3E8WWJRbnLtt4B2
N9JUlqbdF6C+1arnUvoFIr3Wkpp7WXktI8UC4hwgXrKrPKgtuQfAUVF6gxi6DW0MTlW7M28HI/gt
qjsf8KnDKG8k6bccAQYzLpzLJrLa+WQooiGriqkSjW2cH6uo67MBulpN6UMS7cP2WsljO1aA3pXq
Vq3Um9x4zwaMiSXgbP/IwEAtwZbCefaGMAY4HhiQU2hSMd/4RntF/E8F2Ns9QGQxDwoMmLngXQmr
F+DikxlPFQCxVEwqeCr/qkn3yVY7CMCatAGhOchW9iE9It3DzWLRm/6HTS+EMr7K7AxpSMpvoZMb
2g/VxvRSJ7sq3cmrHvrNYw7AQ054t+6/zkLZpOcQSlNd5hA6Ib2rP6l0GFVzO0dEs112PXxMW15u
hCuS8V26Gie5OUFk2dnlbriqOyvaJ4A7thIwCGoAe7aBR7q9rIVcqUy4XCmiPmHmpkXnpDM7SI9s
pUNmEzfbGd74yEfgXw0fFxtLVWwRPub5XOvFiFUSYE5G0ouvyRagOXjnx9FUhV6ACzGpStrYpGKU
++kLZXfw8lrFps4AtCDZE2a2t7zSMXcnmcBY6w2jiiLsZOUq74oHiM+DcJJO0JnvxqHgmpv1Wc27
qGCoAk6QLgM/7e+LnAWxLAKAxHzPYCpHOgoDYOl95YFYg5d/WI0YFrJY008nUxtyyJLxRgwdcIwr
HmBrD6ojzNt6Ajsr+ES47BqrA2HGQixj/HoVSZ1ag+9Leu+PsHsUeHQ72RdXqCcfFTdxTAfPD8H5
t3vLOgCgCbW9HmO9wWTp+8ylRfMQd43X0ikVzl2wno9dxC2MFZZ6UOIoES7VDvjUHkrq4OwI0DTx
Kdy2GwxunbgVrNXnxEImY4n1LCuA88b9MwAB2c3ujM8AxvFMCicBBQedOdLDTW23VwFShyXHQFfV
aSGcsc9Inxtw8mHBchViHFOz8lLmbOqqp1mIYOwxbZKk8TXYow/821purbSerLlROSvhnh3zUo3r
AtNqKTSlcfsCniZxq8IGVjVpUAzMT6AGsEMQjqrcIH59gQoIrlSViIQdhxOTRJDaASRypN0RIrmB
igAP9IGXb4h1NTlLYZbXC5XotwW1QCD26uEuzWEQTWmT9H3kIqnylsR4NEOL03BSsaRCzC0yAT3D
IK6ZcJwZTwrjy5AiykKtgRRTfkKsHeefJLi/vGv0J34ELfJ51xi/NYFJcvYbENLFzTbQFFuY0JAr
o2MVwN8A21b9yL0scN2g/hLI9tFHUhmQoYJAtbzp6+fM5Ix8rc68G+cVsTNs05SWKcYvqZpPLq08
B3tghoKqJ3fF37xM8GqbxFIa4xAToB9qbYwjqlyKgUe7qtvnYFPsAhvggtANjrPgbR/jDIN2llvZ
oNtXAdcQDQwIFf7dAdEvWEQkUygaRkElNAbg9LtrHW+byxI4am3Svy8koFaKR1GJPZuKTyV5EPIn
ISEcGf/g7c56xriDuQQ/aC9CSCQKVmzkbmXmjq4ru5nEh0Z9H9sJ6VbiJYBjivy7ArlQEPVs9cD3
spKH77wecy2UkvEXaa8AKFFCmNc6kjfuANGeXrVWA+RvqzyBXmkDfpAp9P7dPjPuI9LUgPgyPGI2
/FbUFC1cjwSkMJeF8BSScSD1TGqz0iBERYJCV0I755GQco7SEGndZ6EvnSTmXdvhKMW6daI0tCbw
VxRNZ3VIEXQYtm9UfzOItZWDwDgZMjuftxhQ9kz09cjDv9Neg+Vtb8pa19scCwZHwkFF36qMxkhE
mn+yrRQHWQX5KXDe/r7mSsIgXi0PKKPNrxkoOmaj/yPtOEtg7LztAxlNepBQ1o2TiEhdildSFnHW
8R3b/7xgzmIYY5/HDgB2Uw/N9yZbBejEGFpxaPUAPIstBTNLFH8N9PN71YvddFMc+qvmod6YzrQh
jo8Yj9ezve59zh/EOIamKWOt0Eecn/E5RMDO7hKrHnktif9g8WcxjMUXSuun6CJA5nIn7kcnOtBG
Mzo1WgH4EKEWH7J+vehyfrKyAPkgly5kQh92NYC/LMm0RDu+GXcUCdZ4JW71Tm6Ll/A0uyNAdq8D
L/ijmYJlqoi5DX1CyBy3+IIif05VT5g/5l6zRAxxCkCaA+bvFDz3aHKoyDW4ymDHoG0og23kv5u9
/nTZgtbdxmI7GBOSS2HU4gAf0wC32olENwPPiOQln5TWcXKQLRxMUNSAa5FXelptMlzuA2NbRREC
3WKG6N5TMGsl5ZYJXr0rcde6SJXftLaBKL+y/DveY2lVuRdrZqytiss6rWmKXq3eZ8xXpW0L1PTd
5Z3lCWEsCC3A8lCYEBKAzi0k12VGWVg4vQrqajX//KJWmDRT0TahbNBnUS7PThwre7M1rkY5uvXT
8HkAHHZVozG8C04miJNrrbNJ8pYGrR1Exz7E6CUoG5/kungG+CfgfMuHUP4S49CNhnyb+K++th2k
Lz+Q3UEENYd2Q9rf4txaVZvih3BvIGMuNeXJEB/lqtuA/WML/i80SX/kVf5HscpiqazZqCLaCDNc
cI0b3E2ujBIESIh+p5ZwC/4OJA/yjfZ6+QxVTk5GYayjROdNA/YsvKptYvl77dBvp6tigwf2AV+x
1TegRXOzDdnOW8FK0f1LX/mgQKGEy3eaXVz3LtzYLYzHkmxjW24ALvCc27xG0m+n9eP+WOwNY0ph
nhttLUMNjEd1Lz3MVnaV2IBReY+vgbAOjnuIz938KgcRORI7zTPvC6iAnx+AqEOVdcXEnPHfb+Ic
NAw9cIXwegW7b59/pVxIwXVNP0tgjr8VS5B0D7iR4h1wuzf9NkVWo9v9D7BFq6899SyJOXQd9WlS
dZAkHMAW9A1b1D9ohxrjwvcg33T19yS2SGUbXroX+JwqvK1kzpI0pI/GEuIxQ/1g7Pvr8jr0VEz4
V0ftzfgd8LNjq65qsWDGH4pCKTb6CInkPohs/xY83khWF5vEfh86tH/hKlYP3EkW3joZB6nmTVLP
PVQGZEbpbnY6jE9sgRkGcHSCfKTdw2x4D8P1626xVCbgMAdB6ZPoe3OzGYinzUYAt54lq2j2Hm0d
DW5IJvuS2/EejHQ1lwyEeWYMUTfJfgXBsfahS1/pFFlJ+TAKmnPZZa2yYxiLFTJPjakXy67F4BOt
dbyAshG3935X3o/b8ZZo4OZx44PR2O1G2PE2l+7dhSWyc2ptmyqhL7Z45aMwmAudPRXXnf8QmI8x
nh+Xl6lRc/8hTJNUVURiEz22zDL1WtPzWUbKcZBypzJxxdauOU9oLfgwRrArgstPjB4aPUUoifeO
ODk5sGaINn0kwaEuw+c+nSSU5fo9EtbHBHTkohZvTXB4tSHyfvXgzONbYnhJmqCAVzqGWLiSIFuk
AOpyJu3b8qEeEaQqV9+caRP4BKrJKqvJEcLHsiYueFpL4SGWjuYM/g/hKx81q0ofuvxQS3cEE7JS
tbm8J+sB1XlP2Cx35w+9kdDnUDMhB6zaGdiDkOf+yg/UVwa4AWIXyXVe9nc9vbOQyzh/cFxkQT1A
brqTv+A8buN7wf6+AxurAYsDN1FAPfCFw1eYu4AYguT3BQ5/2hubcVfZmNXYFwD4lAEkgSvWvbyx
q7a7WB9zIYA5MlcEaPYRfSuAeLDztHb96CgNPFSydfe0kMT4/kkf/4+061qOHMeyvzLR75ylNxu7
8wCCNo1SSqXcC0NSpei959fvoaZ3K0XliB07D90R1eoSQJgL4N5jsHQUvIdad9TxHrIV1A4i2tg4
y82CKA+QP1n5uOtvsIs2F9F/0lBqV4o5Dm/xhWbvA8eNFiH4iSCMxK236eDj/fjzkM6/9KcZXAR/
bsjZtmowg1HLEbkfjULYJUi4/9zKddSTJMJOi+c4GEAtwj0X+LKclOV8f+uxIWpdg2Qe1azcZJy1
ybv+Sb/bWkT4SpPVyGsLXMXF97p98bW7lg1XPujqmXnxPYuol0cCl3E1vmeKoaLQcUbQrt2zf26C
W+aRJCEdQ6b4bEICR/BVAsTl51m5OlDQJoVrA3y51G+XajUTe7HA3Evark3ec+2UxyvvouuVxos2
FhtJVpJgKLxpvkRhQp6lbej6Z+i347EQ2cmt8pxBz2PdZWMe/2/L+qLZxV7yA8gmZgyaZV3BbHFJ
rQzFbaw1mYnrEVeWOJxNgsDBNBP9uEj2iWFRekGPx+Ws287rgR66HoUysFsRQKScNV791ZP9orlF
vPVSbeqVDs8LYQgMdngWikbn5CfJ90hZNfrPy+P63CmSqKHcJ8rC0kUsKqQ8zuHvN6ckHLCcHuu9
YifHgA63kgWHBahtGqHZ2kAP/twyf/VcuWh5EZXqPE7EAMUkGLn1RnnnqfDF3jXyTfJLfSh3Kq0p
Y00o6dZEOmmxAYsRKKnhyWv+hWfA1UPnoi+L0KWAIVAjpkAy5TjwJOn04tcs79MrRk0BxYItuI0M
FRzKQ3MtP3L9SLhoexHKomzODQz8TIfsDTi1qhIOIe2T+Ylyh//eAEqy1ujVqHDR5iK0+QNXRaGK
sZcBHeO85xAm93J//nmGr2+c3618EjMuNg7gFZ2WS8I8wx3l9QyG6yS1QgQGcOnuitMagehqNL1o
b7FRvXGSKmGaV1T/qHVYOlyxsmjXWljszaIPVOAKFYgcgIrk87MP6+vKoM2/4ltUu/iIedtcDFrB
M02djdiQ83LgQRphjE7nXMYCZ9T9/xULL1pbhO40a1ORYzFk/O1ARb10IworeWtATkU6zQaY/+bX
LWJ2m/Mt3yQYwMjJ9+EGwiF4C84GZHBpJautrSzzzzv8xVjCBT5TigLbuqEdDTOkvMFUB2kcrxdL
DUl/722K3Zqc+tX4DQ4iD2amKspL0XFuLAd/mlSQfrtHr+SsMRcpX7R2k6cGO3kr5/u/CKO/m1vM
YMTkXOWPaG7m60HnY6O60X13P55zX89fkCRDIQPvX0kXbcXijMRQ4g1D1yw//kUU+92NxcRWAwjy
qubNep+ypUpzitn27usIkyuNZHhA4jfX1x7B1+sLKHbLIjw6BfYzpXgxwUM7cEoeIMIMZnRgYXIK
M27E6f14ikyAUE0NsBU3sBOIL+jwpyxYvVi/019dZRedWASFUVHiLKwQwOOHymn38nmms9fmNNdV
xm1Kq1O7WUsBrrW5iBKsx7UyZh6hTht2ZQHD7pzdSsWf6pv/8T78p3/OD/+MO/U//gt/fs+LsQp9
8O6//vEfN8U5OzbV+dzsXov/mv/q//2v//j6R/zNP38zfW1ev/zBgHF0M96252q8O9dt0nw2gj7M
/+df/eHfzp+/5X4szv/9xzuUE5v5t/lhnv3x54+cX//9B6fhNPuPy9//5w/3ryn+nlMnr/Xfdq9V
Hbwmybe/eH6tG/wOhf87uEKwRuIVkOhFFheG/vz5E5n9u6Ips/aDpsigcWBmsrxqAvwl8e8yHLdk
2OBC2E1FCPjjb7BUnH8k/l1SgIG4+Ht//G8Hv0zC70n5GyLvIQeJrZ5/8eIcYhVFknEZFTWVEyXo
yC3O79L3WrnMWf8I4NRWTpw+3gS02ASo6sAUl9H92VlIBD2+qIm8zc/Rswjfyfx5Bh6mvg5mCMpc
oPO2Iu0yW0RyPTqI8YGVHhmgDvrxOUte22qvPDYqCeOHpKpIzps8v4E4Xj+6XVYZo3yQJBCJJpfF
kxWct0qjbK/nOwhvj0bTmzGUaC24i/bqNvSPU+5I6i2Xu3JP5I4l7ehGEPPy8DRUDEWw8ZN0xK9y
YAUkscTjzBSe8gCcnvlXaBGC8e/RAfD3HQ9PeI9IppQ7QmfCqzM3Z0NXZN3njEQZ69BymBIDWOP6
OMY97NtFGsXWTKUdt5UXGSBKklxtdVsTjn1/lrrnoa2cUHVhStpoYFdM8mOJVFaGRyxKY+lu6O0+
t4sutpNWhFHWAzdZbeUCAt9D7TG6SYpt3e6b3lFQFmGfxArFGfYNgsveGo1+iST657xrnIbHNcvx
/Ccw/iLewfohbdOI849gSOOJDfNjFhL1Iikd0Q6gcLd2XC/u6N/aW9zRA6Edwxw20sdeB2kO6lvT
m/o8l4wZKzE8bzWgC4u49q3BxUW8KAZ1ZBI0iOwWXlpJC4bgrQACic2CGAJGDHDCRBx2k0BDcs95
8JQym+yJ7wy5gPR6T0V2z8nmyFL/fagYEk/bUnSk0dUwV0F/W2gPirie1F+c+X92G9Z3kqxA03Gp
uYFMZqeyDUx2mn4zmVFN1dhOC72E3b3bkG40gC1kYVtnliWNKQN4Tb9yMxXmLX9xb/zWhcU9AFD/
UoEVk38czISngPtL+tDpTGlwLNhX2BgblTdnSxnwXWC2MUJdApbrI0zBQLlhGB3kVTx4ROhpxdpN
DDCtkfmmENqxKXTGWOugwFQyOp9r8A6Y7nLRuojCfwa5L0FtbQznpXGxtrVJk+JqlPyjeJs/jEZ3
H0BQH2bLmoEMNwu8iT49zDp2OQY0Wxm9pWbmt9FbLHSNxWIRI9E/lkYHML9i8mehIR5N3jw73QZ2
ampUKAiYizQqVyF0nLr28fPPLz4+ZjqmBljdP/IAblZ0SsyouIHbtudw43HkLYFGJs+QXDQUzir9
DYvnKUzVRDuVaC0QxdtyKqk0ZwqN3GI7WwvNkN8M4muhwnc3g2jWYOC/schLl/eBI7WkcEQw/gko
QlDMGB+qmzmxexhhYJAS7Y6XSU0mct94lH2AKxvq0BX4qk496JCDYHdBrrM+iEkEJNrCnB6TlsgQ
m0JsNoGCBiw6g3MfVtRj887d5LAIdWbNllEgkE3BemztHsXa2+g9DHXp2EQU/KNjvek5XTkEZ5gd
aRFh3zw93cxOA9ET/JkZGAaVhANxi2RvBwGL8D2HNTXWB0THb8Zb5Rc+ala6kzaiC5DDe8KTPoUM
O53e+egewMe+tHjEgufsBFttrSThjWcMJmcGmcnJltQBbUf83lDEHZb4xJ0qGEMLOmI9zg8nVN7S
cjdDu5nQTSDHJjutdxulB14l3OBI3FM8HCLekVPTF98C5FHGh8zSwg2cWeupJkpwnuSD3B8m6VEZ
n1b2ztX7ABwL/jf+LHIIKZPl6sgK8+aX3aKmwdP8zAm3ABUaowNrgb9Q3Zt/508BZ3EHSYo2rOCr
7R8r2ERxFt/RxAGvGoTeAd7W2xBHOQJ47NaQXRNwNOOEjaCgtxI25J93jrxMoQYjtDsHDjtXtELe
AiVQdCVRx0oMS1Pr4MrhG/xgSbCN2zB3HGLHRnS4W+2WcZWSVCeN5sbwlDi5wRwkeI8TWH+DE5W9
j7iEKEQ5yJteMoK7yWC3YNYJhnDX3AtQ2PbAMKAdUXYxbvlgcOQ3vK2a+T1Lc+of1TvoSUGyXXCg
qfPzZC/NMxexSl7mI5MqZnO1wBdPN10CZ+0yo21qdzC5lh/nDwSnRIeFOJS/Y/i1UxlGQD5YmyS/
Z9z+BpYI00sF6zyexKZ693PfljWVb31bvIUavo5rPkXf+NvaYG6K+9QnACM6se4FpIagGOmP0cvq
Ivh5Lcrs4jkk1I0npiKalV9aI8Zus9MSe3/mWeplhiMNi7MENIdWzQZHSgCSxr0ClioiF3TSBVqr
BvL7hWj2tEeoD+EZ44twmr/BfRL+JqPn4vZL8IKMLPY2nJyRd8PXrCRDZkWgrXN2TH3KZXpFywde
tmLa2lmm+0+Iu5rdT2YFEeIIzgKc2cBFXtKjClSY9VfhMuP2bfgXl4C0iio/mjdDQ8FnDO3SYnTJ
mEPYbLkeI+D9PN+fF85lEEDmWJYg1ILX0LLmE3Vlx6ic7B8jpzXAmjULh7czuN40tMIBAzG5faeD
vQpOjoIHyTSbRXvIP6xVKa9efy47soiAYTqkeTZ/uboLZZIdYlfA9RTCEmDg3sUW7sljc8M+N+5h
bKFxQGKn5GnlJi+QDt2HnlFsodzxXFiJLrIGb5U2arfP8TE6xZyurakhLNLNn9N02dlF6MzBCW5E
FVed8kPCDh4JALswsRTJgHAV4T7PAS6MGnIsnnxzVaB73oP/es6UZcRMlUKuxnnOsi1S/jvPEQmu
gVijs4bqWqGOWyao/vmxKD7J0EpVwdBYZGWhacaEUqFiZqA4xoCGWqOMpjIf6mAFzQFQt17aJ+x2
CqwxM4Lorp2MrN4pnQWUKMHTDi9HGTeck0w0y0t15oWHPdyNDDQAvAzAENEhtF1RATDdlCYwscqh
c4t3wlYAHRzpRbDXfVoVdh4beLw2LM0Ke8RrNae4Q3UfJUMg6wZu9QjTrxKZaY9wSPS7mkalGCiV
ZIKqJmSvJmPydBZKqJYY22EKVJqGaxrCmqRn41aGWCkKBTyBSFW/ZR2xoRpeZoaSkveW5h6w4VTK
4JIyDEgbG91O9LcZ6HFKi4p9zuGleCc0Jn6YF7QDeTwtXM53AOuTBVuewM/+YHy36e/bZu8F9yy7
so2vxg2VFWDExc6agUuAB+OHYsjV3nz9RS1mnwOPpFIU3fWKVPFfEFG4et++aHCJnmi8PPbzRMM5
0dH+Y6LQKDwWj0ghZDlVcuNxq1g5bU63cqRzjV5FKx98dVFetr9YlFwH2E7Wf34wtl850LEmQkYi
nPywY75XPIqb8HgTvQYTAaZTBH6Hf+E53a93EXZJ+fZzHF0CiT43yWV/FudmXfhqgAqff8w/GoHI
E+lMRsTVt9ZTN6AB6iV6A4tVGTWxBLCStcrJ1TsFFEt4hPCZoLLcpKxYTOGUZsGRddv2LgP83sgy
EsICAlZ4R7y+2ONk5T0ZOKOL9GIzmjlkDVCZghZxjGpovfHhKm0VPhydgHkBd2RlgKQrQeuyg4sB
0riiCPI0D461i4MmIYoZDqR4G2+4kWyh3gknAzDoxzXo07WForCaxkJbUEP9V1k8zHLMHKP2ILkF
0wFIVKTYZTKh+EsL1LL0CNRBzgTrAjqtQOfivlvqQkLYDiQQB+RF1WAgE62tvVbn68wign/p1OKw
41oOSOoOIXWufGdmvsNi9bY4NmDiB3/YfbtWL7yWePrS4uLE4rookqcQLTY0g9NvYc5SZqFTOh0c
xNfS+stiwrwbLltTF/SavvWSCZl9/zi6c5pr3Elv2h0KGSCg90f5TXP+3e9TF/EgkfI0HEe0yIHD
M+l5havLpwpvQ7SeDhktrNWT8crL5ctXLpZ0VjY8EzVoE3dC9qPcA2e7EV5KH29olapH6Bo/lYfI
iObb5M+7SVhrenFfHmfnDHb+XAkJXD3dc1SBoR80Zg7Vc+p2NnuUn4OnEoJMZMocTrJG5I5Kkj7B
se25PwaGJ+1GvLt9m4sNtcIRSyoXJwUccHoYSw76ainvyg3/y2AtbrYovP65D9MPaJMhLuJVcd8+
QCmRsxt7zvyNjSE9pBir4fnn0VpC/b4txzk2XSRn+FiGDYyA0RpMCZyZ58xMYh0X65d5z0H/7SGx
K73j16ulCxj2Z8OQphRFVBVQPFiqmvZR1LQCHwZHb4eb2knFTQ3CzIfUrFcWxBIG8q2lRf5LGauW
U7o4OFaJXkMAk6MRjzxYBrEQaOTUid5XuJEmA1Q8kL+k9aoC/ZUMhnL5qYs4y8pSGqsJPrWXCDTK
YIMNixGKQoEn0HirWTMIHOfi+la4crB8aXgRS6F7L8tBmwTHzjeaVi9VZLoHj3gVihMyhH3eveIj
U/B4Fcw5Q9YzVjbSqdBTZJQErDqqCSYQdkQaoRMMeWfBrKlHXjOoCtGw2SBPlIp2ZMX82pTNIWl5
CFyO2CIkN2MdKw2kqFADAtQBytI4DZ9mzzaNToefd8DVU/CiraUCotClWdEPQYD39ahXos43pjrd
cyjotGbwAWoxNGmhLaT33bxWcEIas7CaRAcwqfqDB/2nlfvAao8WAVsWlKFPYvSIGcyawdPTC1FA
slKde8k+WEHnzUr3WKJRkLpqUFbcOZjytvK87vd2NZoCJIGKHxwSVYiKfI0PE9hPrTYHcvYlfgBk
NShIc0xugmM2G0aAhE9KYIELYyqtqoaNwQnYuBsfWGhE+upR2rW0Bjl7goWjmWR3sDEAC4wfqeC7
cXdIdHzBz9P5SVT6vnR+d3gRTDlm8GM1nwOaBm1r/qGCwHWIE688iZxZKgbcxeISqle3qgRiS0uH
BxluXFLnFG5ogh2nTiRC5DvL0NWhI0zu4MmympK/8kjGxvzdyUXUVcF5hpknOllRLzVgsOt9INNs
c8jYDD5qPTG0nBypN0Z7zdp3yfD5MxpqAicqnCQDOvl1Qpuk4MdBxgtZVXTpXoKKSXHIaNZCELkk
/otHeWdyVdJ3BHJsdYHkTii+erlbRHRlpq5Hp989WdwROHBwQnnuiQgfr3FXI/ndEk68qXJn7G+T
FiqgIB+pHcyu2m1iDIGb6Si56uJoYO8Fmt7fCCIKrmYxj5U+9ARw+v6tPAYvAOuvGbrNvfm+rn73
drERCk4UojLAlImWb4+w2ShRmEWuHRDgkv8LWPHViVos5DxGYkFRMTzd+2T6Ge0t1EM64D+eoTFO
cCWf3Z8zlCmHdznDNOGQDnhz1ZN5DrU/ffdiqUZN7DF+gu9OwGYwOQqjNd/uBRSfUeIWOhRK9IYg
Tzy/U6KXtuCgabLPylMor0jjLimK31bu4hyvpUnLAZVHKEqNWgVatTi01qTcVkiFsdHe8z4EbN5e
5kCI8Wk6Idk5bhl9DK1QRYaFhwySbyGlgqLSKY5R8QfXcTcgOT66Aj6pC0jTPYP2CHblvQYLnrrX
0/Kx65EkudHWhDn4qyEAEAyJnc0MwMr+ug97afLLrJoffUYSvIaxK+LAhby71TMGGzscTfi7RLaS
ypp4W4RhWPSYy3dpaMyG7ahZCqqRAZ8AjklsrqY+r95YfndueSYqiRqzYYvOdY2FMYWc6Xs3bPAe
E6BwT5BrBrlapDlMLu6Ys3psQfQMDA1pJgqJeKtCZVH/OVhcvadyFz1ahK2qTmBjAqbvkb0d9Riz
CTlMZi87EB2QIYfUHpKXbLfW6hKD9c8ld9HqIkQFSs+1WYlWZzp9z+3C4lDLGw8KezqKUAAvapMT
8kR9wnaM5A2nFw0uKWslgGspLOXy4xexJ6s7sReYeTpMpnKmbQgRBpQcYQSKVwxNGrNZb/PaM+qy
zUX46ap89npFmxyyHrHZDJsSeUJcnXWYTus5f/Q91+fhSmQh/5cYmeUnTytzPl9Pv4UeTuYgUSIL
AuRrv26RKEkYlk+K4Dghh1mb3DPn4FBXIa4J6+LBDhm7fPcbAxLVxR1Kk6Zyv9KBqzH/ogOL+7My
aFldyBgDSJwnRET5WaaSld4LCCLr/sjX71oXzS1CgqT5fVv0NVYbHRQ78E6yd4whhg32h5rslXrX
vkq100ESVM9Dt9cMEdBx9Ae3dn0sd2n7pHBOxdl5SQPbF6jnVQYn3gaJ47UWAHseSWmmi/sx2zPC
ijXmlc4rkM6YSyWgLWggE3ydLK7Joy6fmgTxLITWZNiY8vyOhQKAXjIvCVRJm3TjoUCudGeh2orw
/IEEXmLAsI2h0DSt1ecg0sHYB7dMHrc+LWhR3POtRzIcdBB6hgyuts2spFiTMJp3z9dlpvAcK2is
KEFyU1zSSCq1l8Ms6BI8gT0rVMBYZfS2R6UCJXNwrVmbWxusK0mgr00uNlfg8VPdxGiyM3076vHO
/4S0wcwLlZHKZe1I94OVEHp1hi6/c3GSy17Yy62KRsHcrkzejXDPzGgX7GEdQerxOa32ffIAVxGJ
uxvSnYwwh7uy8qCxJ67EDeR5MJL6V1Z8VPoYQ9Ci7D2DTZ5E/tTzJ1F8ZYptxxriBC08DfBj4+fN
KF3N03G8poHIIX06vHxdYYEG5YO2QmWJ37Gud5scPGQjG5MFzCKEfYWe+7vMUV12F7vI7STHccd5
TvQetSRHagcVJ0hA/PLuow9OIlKg49BwhIHUBx747O2MJAD5v9qHqY79lql00MOT7+TRCcIAeBxD
tyS+7R7lQysQaa9GpAd/P9aVXQEfyuaYA/vfP703b6jniBDFxuMC/6aC1ZSzWeumsZH5ykH8xkZQ
GUcQnAZSv4XFQmMnOqTKnHru8dTMw0MfEZRlAHNUc3NUjVIHNAl84k1+5rpD39sBSNwTAAGkqghg
gxqrI9lP1MhoOEPLbA6cGhUIIwgKgzxpe+Eev43vIQCzx/MsF5FJjjYRyB6loYKSJchulBbWKD4W
rKbH+euQPKVwAvI+yhZLoXxEpTlh0TzeeSAVEmF4b7xNDH1z0YpVA/CrmiEtfj0AaVaKyJXTSrCL
0hoUIgNtX+k9AwVfnSusAF616O0IyIIRws9gy0eGVhgqhZX2DYunxuDG0WYoLShCZbWuwpnQzryN
fOg8qj5nG0XRAXoUf8GDQYI7Q3hoI6MfnzpUgl/lX+iA70Sl7jtA+QBg6Zn1O6PpCB8oWSV4xezF
AHlWtLdt8BkdjSOjDg+YjDzCmM/s7VAjYbETErBeE1/nRJWy3nvdHYPEJzL0DifWUsKGtu8RPPdE
8L5qXH+K1BF21bRT1ZuueIcDEdCnD/1TB8gQDCLEu6oyG0A2lKi3Zs8jv9wJ0hMUm8nA51CjR0Kq
upPk51E9I4xLGChFB+pJzcxCIaN8ioKbukFgFG6q6S1rYXD5a759s1NBpPbAFMhtRoBID/CYHy1J
u8fYQPSvh7jcoEJ0Zrit2xuv22nBcyDmUKavyKS1yOhEKAu6ZfzgDRYWJcAApLSSWm9lPTOVTodN
kveBnD+K3CGYWiR1x3N9ggaEAePh8F4p9MKuSmtkbKkzFQMADVoMxINAReFGgcuHBWzdYsJq9/kk
6opvA1uaDzVUpHeRC9AOa0vhr0HF25cjUn6nlKca/IEKxgG1+Mq/Kfxmive9ditBsrivj3GBCr8Q
HPkNP26jeB8rIfXVW194zaOAClDiFh8b5i7ljLo1O4z0AEAW/A4gr9G8ZsM+6wvii7twvGPqhGr3
rKAADYPZNEYF0iZmVxt8PgKa+yx0Cm0BmOIixlCqwaqLXAdEH6nyTAfKnFTie+LjBt63ZECaLMw2
kE6hZYGyuiaQEmZ6FrvH3TyyhF9gCBHo4suar7eQrw70dLjheEA4ZCdPqMw7hXaOoLok3sn7ItoI
h0LSwxFxCEKKFZw2gOaFnEwOFeoY1+6wwUMZHUKRItvm8W0RGVOv1x6dADsOYivRzqIcbVvsMr77
FdSQP0CV1ce7pn4LbqfRhTZ2zZIEUKHB1bxzHd+2/KmVVbMLW+wsrH8850ppV+WvbTlZhXSIQkQz
ID1Lw7sbIjp5Z3FAVronPPfKqYGZdTsIuCB/ydx14qPE4JFFauml7R4AJok0lITdvDo2QCmLyCuS
/E2BNHg3p9eFcF+FD4F3lotjl75WPcjQoFiuKf5+PqO+Hu5Y7jjXwWFQYJAnLw49iBhX7BgNc3Yv
AsqFgkYAVXfoAfFQ6iHedBM0hqgC50ZjmfYA3YWEBcSIDpjTyeCELc8YKqBxqVmACf9aKrqvGYAB
JiXk3u+S1hx0oElTBG4aCodUMPLyhhlDvahNAble7sPvrTDZIlgD5keZlRsqf/WGKs2pOQDmBdyS
v56JWdJ1fSdOwTFV4YCA6GqiPua91h+INFoInKMKXBCnx5LOA5kDzBcWH+dmSKrqU2Brq46n17MW
Fx1a3GzGtIs1IecCVF86qqHMVOy6Fjh5PXxlgZ+DrmauiwwJSpB3khRIpA8mt3jEkvMqH/3q82G2
TYMEMigLn/ehi9IG43dh2RXS/MLmzLzb5vP7xfN1raBV6fpGB+gDcwsIjHSvtscUMAf75yvL9dnB
y03mZy1WJPy+zo6U17E4qdo8GH2DJB/ekJVZwht5oJJK1HifwiLFSLkzIz/P183I7uFrgfo8UBeQ
WfJN6dfPPbqaHRU4FSB7jgO1YgmGSMUph842M49J4YzoBm47QAGkFjeaExxxzMnskPZLDNl3kG6C
WUnZUrivZpyOw1rg4T4xM61kXFeB8uCdlLuLEeTiVewjf232Lnq6RFH0bS2Viewh5EubVqYBEK/K
XG5uE6rKoLwBzyKjjPiA8JZWehaZWXyDhZUjw1uTknE1GZgX3At/NfjCbQ0ptvVa7veXg6QIn6KX
GtYYKuhf5zculIEPpDQ8hg+iC5sAC4a4uvKSOqCGG0BfruQghXnzLIPZZXuL9yg3lVLfdGhvZmt7
FlB+qOcigYzN32ubBkoLnt61RE0t5p2j6qA3oNfSgn1TGziemWOGxJErAlCkDzjeCzy7KJM8IjZZ
s9rF2gYUrk6hPLM5FMB32WWquQXmI4Vbz5y2yDPL66lvZ8B6t8/eMzTaUAxG4pudUVP9yaM4enLG
h/3Cc9Wbfr8LSgv4qcLfcbrYGLVAU1PAZzNPTKeXgt0Fv4reZrUU2bDkpNCf98lSR/Ez8SNcdH2R
+JHYJGv7wg+PDzsYjSa4lgPENuK10NLwpWn3Qu6G/LGbdixOzvik5HtsEAqwsJ2GzqTtkhjnwmAx
h3+7Z4uIr3ByIKYeBhVCMW41mUpt1OA6wzWj1T2FMo0xAg0M0S5LjTYyMEcPqaNwO0lwucziVCr5
OtLlmaHC73qNuXcNMglOGS+DrQirSvzzdUMESecPVcLP4aVyqqN4ChMjAGrY6oGtwO0ldDA0Cs0D
CPNlqKtbo2CngC9GsKoyObzz4TpZ62Nr/jydwrVk62W/FhvHk2GkM+U4ChReV5NzrlFkhC3PbU8B
9UKaaVQbd2F2ahsgfB59EGpjWvZGDVkYQNhoS7niwEKjAJjrOYmSojwagZBJYEanlpug3fGZXQYm
1648eq9GwcuOL1JCbKuBC6l9nmETTnRs3dQE3c0TbkWwjGWS+yYn2YGAYZsBXqkRmDJNiPxUPmep
y0FFvYO2GLfjgeJDj+lacf1qUv6ig+oCzpLkOQxIYsx4adQPDZ6p2k6onEI9ddDejQylNZra9Tyj
fYBfzWi0t3LwNOBBgBslSghAdMM/nDGFyM4r2id6B6eShw5Up8BIUPIIDEbbSxN+6Gi34JtykOVZ
DVPXourlJywyV5UkZVkjYYwHU5U3NfsyghKRHYucRaIR6F6gHyGSEJsd0tsVZFKZzYyEvOGRAwh/
MbkGojzwlqaY3XlbCIFie8lg6Mk77blRtuManvHzSrc8BEQR3jAyeJqitqzIipEGCNGIG+0E8G+x
Hw1VvMWVVlaIihOgx3tJg9gl6mh51BCVjqUDYFsZ46JaO5HL4p4qOnLmVIXpa7cxsIEo48M9DUIQ
LVzWcUVkSn2qX5hwJUN49Wp42fF5Hi7uY16OPENToePV+8xDCpDSozU4nFjOuTXrp81Ex1wyAEuF
lmbc6WKMPCswN5W4Et6vppJALlVUOCwCJLzMLHfQzIJiGjKts2q5DLm4mWjzSf0TN+AarhuPXA1A
Fw0uAlDlJ2opJW1wFFoiVgAmGVJgQJkaltk1LSUjbdw+JK0zc7G4FYTDVQDM/JkgV0IfnfucmIuB
V6QmyyoZA5+X76oFMxcwmPYw6+jJey0a6ayQW6OallEk9ux+DX92Fc5w2fziLM1bOQCLe24e+OiU
zJrcYYUHoMHjgjuZBcgLYFOpmH4+0b0W4ss0Z81sPIVICJDcxAOcXzsRrl7NLzu1OEZxtrNiHmJC
cOSEr4FHQuQmOh0GSlpkNsdZQBavFfhFP7BmZIuyFT4he1E2O37TIzv78/l0PcwrAtyeNJEXxJld
fbk1RlTqi5HvkflHUWXCatxxZs/ZCl4qUUGS0JQUIAS1zApFsLRw3f0kWqJXbHYzKzrGtcPfaMBg
w5YjILgLrvTv2jMTUoCCpuHpwH7j5mZyyQaTjykMEyLciK6a2H5iJYw+Pfq8iWRgrzgjxOn2ikxQ
iZkzEn1ke2dQVBHTe/Jzdz5l2b6FwIvuzLvtYkFPXOuHrNzNiF4chrwxixIkheHHDyFylpl0I09P
wLBWDcG/ge3L4zkni3/jv7RnxshsyZoMZDFpxgPV44t46EvIB91HunD/c1+vpPrxGr7o6+JKpAJ/
y/gQV0FRJ96rZyRTPqXoQcb51ViZnuirCI+r59lFi4tYk3gdH2YVWkwcpN3kvSzcI0nYvni+M8Yx
mD6WVBjdCBT4VgSZqDGgVomSkdDeNN6DAgPNUHEVkIbi/dqDeF7Gi3lTRUECkU3mZFlavj6bepjC
YsxmRk3lZGZntyZjzZfmn8dcvjICl+0s347IGYZaraYzonemdqNU2+wH/sS9jbnePYanFAkIFGwf
GY3Gp2miBeTY91B06yaaWrVixKcA+cazV5ByfnKQCg+Y0eKfkZmHb1wmWR7FegpqYEPt0K2OM/W4
pm1HAhscDEBG7cyNzcBoJ5qIe7UDRqtHgh7PMVtKoKmbPHVIjXTK57JbDSbzivphlL9V4iYtrdgQ
ozx//VyEGx6R7fR9Z2oPZfomsSTM9aCywpMokOaxAqRLpqPJGbGZJrdsKFGFOfPSbog2YK/+PDXX
Tt4vU7M4DIIyS1M5QedmGE2t13j5Yby3kz6j+4C1+Lm5a2EeOjVQkQABRIIR+jKw/g9n57nbOJZ1
7SsiwBz+UiSV5SDH+kPYrirmnHn138Ma4G1b5a81GGCAHnRXN0WJPGefvdd6VtgKrTlowr2i3kvd
WgTesE52GGQy9QOhI06b+likHoo6tN6iQXnvivWCam815zozXvpuK16YqrJuInvVlD+f99PKVc2G
GGh9GnB6+w9HkCKy19YCSzoqmkfgFbJCru3KfDASmyUta280RjyZ7afvwWP8nmkrOvgNHXedteMZ
D2+lb6QTqYtV+yoZtkb3T1nqao3HTOVZ3A+dq5TrUlzneyYhjeQF66UP6IqYFrO2t4XxvgOgY93r
3cMwrAS0jYsAWFI9H1XRQVsrq8JLj2LoWa/pXVS7OJzao/hctTZPR46mrt5L5/Fjlmy8OwLuCPW+
wiP9QfUvWk6v4Fo2klVQOFD07FFbYXAXMCxnrn5EattiSUXEdJhvDKImH1svezbvOipQr9lZTugW
Z5y/5bRuC2+cBHe2fv/7E/KdtuLLL3JZCMyNWIg+v0j01LkajoNkPd8vrkISEnbDJruylX7/Anx6
Apa169MTwHSzFZWYtQnFGlUwbX02L39DwQOL7n9RrX25u4sOpDTEpuTP3F3tmGt9hcK7WS1Ca8lF
S8t7f+W8an1TKJiaSGaNSn9RAxbz9e7ayejmnujn+0g4JExNemPdlR8FjyXBosVazdZmdmvlHPgc
aM3RgO99hbAsV1EkODrT6HZdCG6hPEQzMJaVqqyt5sb8Idee9gI8npFr8NjqdzqDy6VeT6unedoU
5toQ3TTZMEDThTW6XWAtCaXb4IQZfkOOM4dIoIY6VUbvCNHGrLal8Vqr68ayOXfGIR1ZL5AOiFWR
/zPiak+trcJ/tdPGrht8vUlud8Zy4meAov0kUtS/szwSZHOSttdT6SI+zOtNGK+ZdTDjuCZE+q6K
+PK9XlQRupmRiBjxvYZ4URcWFtwYhnJrA8UEapSP7HzNwvEdh4dLLjQe/EGUfBdLZ9MqYs+pUrgv
AFY4c31Uo9UIylxfy7qNAmt4CvbJnXE/3crzLT9BIjvmS/i7lujsi3xTg1M9LLogwYtOfe+a79Zr
tRGJJGH60p8XEAQdNYzMo+ur25xh1ZWtRlve3Mt98NMN6BetiVwRsaFoJmv/OX2QDtIZfJBjbGIW
t9YWf+l37MjZe7dS1yJjT1TxtuJAi5JI2JPPuuDF5rnYSsfedJtb6xg/08C/0T3WafO1drkhG8vj
UXyndwTPLkfyghTeaFc0swZ4PteK3u9akp9/j0syvpFqgqmNFo9AYU+rVDlMbkAOLvgT2pJ3xotF
tkvoGP6KY3R0CJiKpnZ71+MkWwa2CqRuUoFFiOTXCo7v/MmmpmqaRsPPUv/ibM5CXVhdLAv3vBct
UrSRkehGciyGBMWKKarlzpxMQoxloYd4wk7eBIthyMI6Su5ld95kvMpJsE4yTyeTb8ltxFedBe++
/rNdFDH/TX7Lt1vx5099sVSpjTpJoy8K92K0DVNPU8E+7SeXTEfPIBnaM+bjZEHF8ImKskv6Pv++
8Xxz5jOkpS/OqQ/nsGldlOlCF0yFqAUZe2f0lIfuPO4tW32DJW7apeVFqaOqNgM0w65yqsupBnjl
Gbk7Cc4SJ0NcHIctA5rhZh9cS+355stBzYVX1mQBoMd02TJoxVarU2tIz5G2z/1j32xkV4YJEBzi
ZXRWZDcYupWHwdxwJF6ShBrtitz3m9f360e4qBTnylKCQEWuJBur1N8plTPpjpntc3Ntpq4MSEdE
Awpyq3iEyqFylqsccpyHY8neUO7G1oaljs9ZrejpLrZ4/xyS/xUxwN2MWBnxNK71g+8N1j3ylD5g
Uo6gc9ka453Qg+6yu/hGbfYJyTXv1fPAuOJKdfrH4/R1hfqimbs8DwWAHfhft2jmzEVTKv9Ky43A
+9sf42jdYxMnXQgJkz8iNz+I82OvbbryPhmP6nhXhLjpfNpJxSHDFK7cLXK1zJtmpxIh6OghnYJB
wm7UPuf6mfjr0I17zJvFhhNKnu7xw9NyEqcrz/U3BdWXm/rr8NX3o1pJ/G5ogTpqnBC8DYo6lTQe
YpLllYrI5MqBT1a/rTvom5jsV4qsX4Ipy6D0hXquhfsqQ7xVlJBzWuLelmjz5W2yVpNQsWm9SL66
Gvq3VvmlfBBio4i3kkooeGrairpS0dJDTwiOibgZlQPiOBN6P56fR5+jgrqckn8SeGsb5V0cvUXS
8Y+HOUEeRttX2lnhKpCfmtkbLXeZW9HFhnSE5OYj1HhbumhVF7+b6qGYPEIEZrtdos2lOzer7kRj
GzeAO/4AWWp5zX8n8I9ptE0nFxSeXfYxfn1O66Z5rGPqjI3pbwL5QDI40i679Pdi+DFotwIaE1XY
tA0N9rMer3t9N0ehk5kHfdGRlKsWu2O8DkrPQFsSBYGd6pmdcuobd2Z+n+rHVHkTCK6qfhjVszC9
C8hIzdCguHnuxXdJ3YrSXg5/CuOHMh2S4Hc+/CpJlG/nicylfchLIgA77kXEcrAqTZRD0LWGp7GT
bcV6GKY1OMchgT4VcUO9V1uvWn8bjh4GJ2zgRXFTtY6cvUXarZ4RlZxYdhk/pNqxojE34bsKG6BD
T0O8TzS8dMqPpZbVvXLdGR0m8ttE/2FiMJf8+1raq/6rab2a5mspn8X5PWHwmXPokehwICI0W9nW
u1u6nhkRhI5u3vXKOcnuhOKtaM4jrXRFlRDXYb/MN32yLs2DEvyKsZUK97H4YvqCnY2/k3JXIUPC
O9Sc4/IgAXRmy4v33fDT8n+acrTq2t9j9KHHDwX6wyG6CfQf9cDP9yCIL9hYDPUUSO+m9aCqNy0U
lex9Tt9T2UvRbSQnPT3muFNvpPhjoe/NoJO720Fb5z6sBekx9q+8SMZyHvi6IiGtZBtn7VdEUbzU
k0yqFffGUAj3w272MOlvVOt3aXpydDK0XRU7ReG1xp382lMMt0vfpBlWgXIW85XVPSnS2yilPFI7
5EiLkpG9a3itFBZSO2G6JyhHId8JUEm6rdb8oUpk0Jus5B39r5jZYG0KLHgKg2AkiLsG01FzI0D9
ipce4sQTXYcrg9PiQ9o9yOJjrpz0bMujEq+Y1WjRiQOp1W2YOYGriddl7+I0s/JHST9oD8YV0Im6
jIX++qooekSZni1b+OXYaC41P+mWDrKxFVcjwxWCrIJNDXrM1TYGJXrwzISjNHYaCi9tFeiHSfmZ
hK4cPlrSA+QO1cLDI9v5Y9DdSgLMXlqr/r7DflytsTdpxLuvF/CGljxVyO6JN5Wu+nu+m8ogpkUd
hcrJMpnZfj2x6WGhdRrJt+xBCeejvcQYm4kAopBF7n7LeX96nhky8VHZNuDM3qcci69JG77ZNRZN
7z8f46IakvxO6GJifs/BW70FDPKqaweoKMelP2hsCV5proyjvsM5fbnixfnG0MdiNgVufCBFU3aI
mRENpzkpG4t+1GIrsE6SK/2KnGtK5u9cJZ+v/Oeff2oBADSeBiGP/6ORWlCQvnYaUf8YN5DqsBhA
rHHacDv4uC6IjVoB+P0vZg7L8eev5/efb/yyxBvGOurzmW9c3CV0OjmMoQkxnEinY1pCD8LjE6Hy
4RBcQVCfmSHbavLKE+C//Xsl/B0g5Mv3cVHpta1vBVPD96HfNW8UCI/Gs/+q/xSOTDv63X/gp9MG
kXrW2tde42uPwZ/p1acfIxplc5BGLr4cTbX50N7OG52Jf/tUnvx9CkVJj/4nTzpZxYjZRUORLfGP
kOLTVdNa1BJdDsNzp9mwMxkzh15DbP295U4egT+jXfEXBsxXk6u+U0R+ufTFuafKY9If/Yj5MdM2
aS2luLqeZv+oFa+q/uLjSYjuBZNe7F4LT+Gw7xfn916Kf0jNBvVcwMsPQKfM9uQKuLTRSZ6U1XtT
fhrzXym6oqTe8Lfi8UdVbw11QUXXx6Qh7HQ3qQc5cpqbCOGJYvtHyjPtTPvw3x8n7bta8PN3e7Gi
KUIq95bJd9t/aOOzOG/yh/ZcPc6WV99YyDfuYrR36MNLWzllL2y76MrO8rkuoeM6k/FYBW4O8+/G
IH7J7l4oNDI8d9UqA777pjD6Jw4XcR4C7oESxDYrL3rOX+hIzdJT+ZIvnVAFudK7lR/E+3+/t++X
DtZpnQ6yqCEB+LpaW91YyL5iBeesOShAjgW8M/SDogk7mOmEIMr7t660yf6hnFoyA4X/nJ6NxrT/
/aN8p6kxIepwRtQ1wEqXh5fWGv1IWkbai7yy6w+ifCcmu77aLoFDiiNtMpYt84AYfQl8iKWjlHBY
3A7yIdI3CbjbKfpoqkcmJwH7nOKmlisUB03ch+ozFNnQPMT9JpGvLDby0l/9a9n752NfHk+CRoh8
s2B2WNT2ZJIl7P6JxOgRbet2LThKD6vqF8hmUeFVTPp1p9TEblLTbnXvT0JHU7p+qKFtXv/7N/r9
UvTpo138uLKWFI1q8I22jq/ZkrntZXTJCwOE8W+H6OcwbP+bJeHP6ejyO/kjgxB1ZiT8nl+fKj9J
R1Urasa79MDHVLWj+ifes8w/KTIhbNuCKDtaTgiQtuazJh+jwGmAycZurbp1VtiRuDHlOyk5mNLR
0lyJTGj9d1T+zqQtjMRiCV5gL8GbAZcuNjlSbeLWW4xCaAAzOojme9gdZsOpNS9Fx5zZIO3Yc7py
X+WuZq7Znq1mO1X7Zjq2TObWwmgb+V5o77XgaOH0mZ4V5cGkeSSM8iruangvtgSTn87EtQnWd8Zd
8/OXdbF++mOGlSzFFAhOJCLl3i2atwpARm6xZzIYpHOFUp76GBrCLg7upm6HlAkpVGy3spdjTwl3
agFv2wnDzbWu0rfPEJMlVSPaAoS6drH4+eI0pX3G+YZJfc6ODZjNTUnhGj4mmoOQQx9md+mwXVNR
fdMxAmfw6cIXBZwgmamhYDk5J/GWZjpMaLe/yUZg7PLWWoVMIatVi38EvWZwNfPl2/Lx89Uvirkm
6ythrPCG68vqg4IZ9aMtvy7i/PlHevdfJKV+d1L6dMXL7vKkzU3a1dyv/gio3hmJ1omcVri5gbTL
M9qaHkQzKaOpuRpkB7xysM5KNHjpDwsl/ir6PeOKKLwrS8h3e9/nT3WxhKhSak4om6BfeCRwLr1V
w9XuBqf+DxL1yrjn+3fhnx9dXz7OpzKmKoRiqEa+9kXtrzYe30KjeaAEkfWH4LRX8mPkWvHqI/w9
rmZxE4quz2Rl77+0FA40RBZW6LVHUbn201yM9CrB9DtNA1nQuP7aV+0mh6FCHJ1f0eEvWs+HwUxD
anBTdh1eWV8/RKssvI+g4YVu7hbadljU7euQQE8Hp5O+wteSCkjj8d95kXP1rV0ez78WYI7cKGcX
j8olYz2aFa3rdQDnUuDW1mMk3PJE9WtaeNrNMNiRiorSm6x11K9kAk6srXpYUEVXT2HfbY4YJv7v
cyz//NPvmcedqBcy3OMGYmSJ1gj5eParJkzBscyVwoSSVexa/a8uS8O/3f3F9jNKhaxPyhScrWo7
LPKEvKFrK61VHQpd/Bhh/xb091I8LXUyIB7aEFhYTbcA9wupDQHSKlY98kInnsEHuVnnS9N4Lcjb
3sdRK5Bsb2xb1YtaN2gfmFMp4c2o3mTD3oq32lLLraIKGPxQ7orsrkqP1yYkf1bdv+4QtwU+HUuj
crt4Iq1ijoJJbv9AaRqzXMnEIZr1u58z7qi2rSOuej5bzqtyGBLZnlU3zlZLzndpjyjSdDccXN9V
2hWLqxXu0W6abv0y8Kd+tByYYMACV+0curvdFv0WmqeXaIaIgSNip+rv6QRNeQmkuJuL0+hWzV2m
Pc0l3T+3q9eDgjUNCOgi3LqmCP9+P/p05xdPVJQ2iSIoDdCOneYNv3pxobEJbse5gOnPiwgEUnSi
87Uz9rcDUwO5mqQgN1G0v6wZQ1FUZVeiHZCc1glv5ZXwHnr9ilK+D8mjxxVyffNdNte/f+Z/Lnqx
B6bEHWZmUUGfhZmVeNJCuczyHeeBZxOIAuXlLUl32godc4zT7uYqSe7b5f/TXV9sg6qR5yrZOawj
H+QyOKDcoBj9EdfMR8Fh4P/v2823M8lP3/Ifdfin9aK0ctUYdb5lELNxsI5CLxuW2rXjBMBrxdiY
PBJU57AiV/PJeEzF7egOP+c30aJNyHtXkgcNo/ThOjTjO7MMqTT/92P86d99+mx9V+njGNaAFjMC
5e+jzCEddJJ2SsY7hufwps9v9AV2O3E0cUJc4gNKjGrcjckLcgJTxT18TpWHxNzKlj0zMfohxJtE
OJqyo8bsArwt1+hV33bjPn/oiw11mgNRClXkURLcxGQzviT+uWWO4+Khvm1YBApP3hYHfzoLmUtl
Geb0BxNe3GtLFlrybx5mkhOXKSBaJQwdX/cCs8jNfhxiTLXxborPle8Who2qXz6m1jGpvZCwkt7x
Qfvqjxnk8GwraNSXY2JnwwGvx1badMGv3C89n3JdwnQ8E/Fo9lT+48OCMA+Ufa5tWaNnvnrVrlPp
pPBulssor1QcbaT/l1ZelmNA1ptNMuR2StN0uFGMmyq6MwizXbebJc4tH1O7qW4UaasHp5oBuetn
P8L6Nk+3YXE2mH9jWgu8FjexzcqLkFfRvVSzrdzNGhTmThS56N+11oszhjA2Vo8IKMPMrNAMbZ02
tw9FqASiG6mcPMZHIzsH6WGavZyEZA61sv9e9TtNujHkY6ysdc4rmsdhx9C8IlyTvBOKazN5s0iW
QBjhY3nYtwQTYfB+HglrCG3zfs5X4bAK9Q3R0rYJfTE+StTws/EUMxD+9/f222IdRgf0clPmAH+p
N9YylViXucG1C39CO2i41iy2dq9YWygbJkex3KF0RP42Z8Gr5Y75XZnx6fLWhTJDCKc8kgwur64V
IirgMq3ovI2kOkgvYrgpF5POXq9nhmbnpnda46Z8DSMnfc3umZOOh0Z043o3kd0x9uFTG/5o8JYS
7KS4GkVRSiyM0x3nZwFbUe+hz/FIzUlY8M2Mu0mjXYLUbPBq4xSlUCOeWnFXa3fCvLbGjTG/dVHs
SHB81J0lnGRrCw5CgIVfuCrnKWsNxe5mhg6Q3pbYiclVKu9bEM+aUxZv8O2QZvelp2Ntsjxh2ETa
RuG8ehUK/+2J5/N3eFHpS2KeGUBEhHvNlnfWS9khJLPYV9WXRQ8U3/0vECLz8wUvl6agyQQ1Z8S6
ZJouGMCf6GpXDC3Bpvo9i9C1Ov7qLV5UTXUrASdteEwWIWt/G1eYB3W4HBNKMdviybzaHP3/XBJW
NEp83o3L4/MQTRFBw8PyZOrmaiH+IF3cdg5stU28v64CuXrBi5KBmJFKK5tRuB9JaxGod+Ekeham
EIEcLpelS0ZVdOXt/3ZlV/65yYsqITBGfGU+N0mUjOc/NXfKhhbviYkTbbj2kVnTfxEF+43eReP5
+b+rXh6Ym6qRxlThThflb1e+zwLiUCf96G84R9uK9MHSOj/Euis+kmwxN6ilMfveUkGAORLJ8eug
zY9I+M+wXNTezVmdjF3c7SdCIMNtaCB65VVtc1AeempnmY/E8DVqfrf5g6yfwcB08a8qDu1EeSmX
PzySCUcyQbQR/LsJCwzZcfqaNQUAQ11tMrabbIJvfxAqYkg+uiMTbZaT4bFI10W6F+ddnN6wVxnP
ENWXLMqFXZTftWCZUJjVj4ny3rfjitB3z/QbWyhTO8kfhJzOkNF5FpGRI2bCOmFPbLfFsnWSIPRG
k1k8jCdrBjxhqxik+JaoFZvhRRqYhQa2kd4GzdoId0W1y5uc5Y5JMvOZ8iAM23A8Csk+j3btPDgN
W1okPLSIICq3ndfGvNPSEwJH98rz9J2m1Vo0n0j7SenB4/W1VBDyrrPMiMH44kteBlpy6bWxN0DJ
UvbVY5AQWAOQJ+Ovd+Zt8Su448eroQzLiCciT9ZXOF1aRJuBxThkJInJNRUvMzwTR7dsuSJoCtE1
Zk8QbizpthvfYpl9QL/PhWNW3pYm8fbzPkVevJEQKmUnIV0lhMdkroLVQL8D9qCghCchyvASLHFv
xUlfl5gVtyqRSs0vaKa+g/g5n50R1Aztyp+idA6fNNXLlJV6Y6yzaW+IKMUb1CMAdNqdOe7L6qS3
wNGfwlyHJ3Mw5fs6mbAIn4X6McNcnyOVzuHwDJWraU6lPprivRD97Mu3FutyQjGJ0aK/bktfOpAX
x5DF4G/iBZZAC15WbuIkR93oh4vGng5yN9nAywKq7Y2y97eTthJv6D1ShmVoAq8ZQs1lUf63i18s
aGkcl+YsRksLoQ8Bqpt3+lE0Vqi7M/Qx403/kUa2MeyhrTS7WrCtjSWvGP4bB/84cXgADuKGW2mr
KfyjOnos0eXFG+ksniIOjp5556+DPc4x9VFiAQBnYi62jeQXUKCYiK7fef3OAEc5afcBLgdsXON6
hkHExGm8ia2Tem53kH7Ge/mmLG5hvfiN20HWfWpPKjWXxzDnZ5uvi4fpkLvS42MKHPbaAvzdsYkf
CKIuLwx0kj/St09Hk2jwpbi1kHKOS1G8bZYaf7Q7eUeqnfkmSCtdc6DBYhixpwAUAy1mUrjWVbtj
llbOK22lV26JCI53zUWidq0f9R0m4ssHvDi1T51a5gSq/ulXGKobmCW5eNtYRVDhVozLGhuoR34r
9LZleZhyRcYj95K/CgwXEhLhYuNq6cwnW866nRvKG2RXnegQeZ7eXRN/wQL865FjHKZJmipqxImC
0/66/PiBlshy4idnv/Ia8vWKp7I6Bsk273ayvK6lU27gZ3nVK+AnHLrVlf4LlSDvZuxlR4HhFGwO
vDsO6LP4xtxihdoZLNa6C7dnelCe6LeJvZ3zTa+qM6yY7KY8qht/H817XTxVs2eaW0m4tfxnAYxS
Lr1a6ktSPAziU5CiP9dfY50mo/HE5M5JRc4AU7/Sa1gz7UnO30LgWZb0iPLG9S3ELfrgjRnt834L
tEsaftYCm3J3W6CyMQ4iaB5d9kBzrXPt2Nckn9IgGs2HKWREBKKmNbXbSfgVdWiGBjsF81T5IbVs
ugqxkyio//rmLAe/m+Rj8llD6+e03Ufw0cKdoG7NYVtqN2lzFkGmWemRrBdZ2AbFoxLfJcqzoi1T
MTSV+e8Z1EVhh7+VfJcNttU7BKOGkBwUW+Q3h8wobArribnSygCWK2g/IvGlh/UkacHBrPXNjFSs
JRBlzF70eC8GGwDSskp0zQailf9Tjdb6ohvaW8qW/1qJdkruH7px1+Rv3JP1lqiuyJ/CobQa72rz
LJ6t+KV4UQWPoW09OczXF9kR8iSkN81gN6/DB5poy1j4WgUMpgpb+nRbTnxrdhS7sr7RH7Sj/DF9
IBilO91Cv9Mf+f+owOjM2oH5WI1n4DnWjCZrp4/PvnUjq4tbWTNXJIYopOkgxmciBE+usMVSWZkW
w2JXMpxycBRxPVUvQfba9ftY2w3YYJK4sJWEzd3a5fnPYbrVq62m7Yf4UBibCr2UeY6iR63P0Fox
4O3fMnnhkDnWYy9vWMZ+4JcVjNUUOK28KSSaSvkphTtm+h+B6oTjIXtJplMF7555w7DqBNSQHA7a
m6H6IYVerB0FHh6930jjsCkxg+lwI3xOWCKawqB8LKLJG8UZ0aCBG+KXL/zOkO6VHWlbI9C51Fjy
EqUR/eRYbEhtZkjXrrr4Jxlpq7rFVsdpvk5uUg74EM1XVoYwLMXeJAIsltmBztb0M69200QwoZFu
yhQtr4B1CMtrya8/052hv1voyDSXkcoE/rikqtnn+rorODRuBNpboJBXLNq8zQEf1NELvKi7JrmR
+TehHzyW1T6qnFlz5HrdCQQf7SHt+/UzmidezZWKe5Shr7xv69xR5w/2akP2sm5f5++h/twmpyB/
sUKfc92+UZdIiDBiVYG195KhC2/IAT9PD2W5Mt+XJoOBGeIQzaYbkZFi3E7GD91/SJKbyOvFFw3v
cHaU8RpM/W0e/jb7eZ0YR1Du0vQgVjs+RZkWbpM+VMWWDBQUj1sV8rDaZBSBJ5UnO51fIm0NeUtW
j0X8MBh3FdRy2bPAjfmhi8HQVNdoBPvhzh8PkvWkGIfAG3oPx/9QPVfGnSXuR8QAbXSrsiznOyt4
yrrHsd8XzW/JGNcpEZLV+1AbUBMJnezeyuBNglbXJzGh349Wu/bNcxj/qANaNvDRp96RZ0B1jhyx
UDzNGMhm85gpWNbU3ZDtJ+t2sp7FfC/S/FR2uf8eh+shuKubbYvadkLh7L8p1Z1lvZm0w6P+Uai2
c+BOcE6D/LYm0jmfblV1XwyHMrtplY9I2ZaDXZmnJNrq+qtPEa/kj5iKpO5Y9xtAoVW5mzvG0vFN
x1E/nBkl72eCqTSitzZ5cirDXQT+Q4P2+UMlQL7rTxm9ASUASbXhVyUeeexUO/9B+0OpT34F+ZBV
6xyNTwr5toUn+cDeOBsAbZJLQiHvReVomaBNto15KpKzGO8MiAbpfdCe8oAFWsPLlNxZbBMbQYD4
6RoDfYHWlmQPrXG4JAm042vS7S048OMmVRD+0bYIHFaEld/uZ6pXgZzoAy2kFiUz+GNhX6AHnTGK
k19KVwqXPNHTDM6h6MCHjnF+Krxs/q9C/SHJz0L7CjrCrmUNvIEjw+pnA0LmC39SgCLszsVj3j/M
IDyKRHIaSqoctwhWPbit9Ni0HwHtmWEx45sYiLEl0giIT3MvIknVbcE4NMI+o/bW+NVsxs/samD5
JEDuiHXLZ3hvzfjRGXc+MctGZ1cFQxvM2nL1bPRbHFShtK+Fn5PpofNC7UwQk7BF5pkZr2LboJWm
Wo9u5YGx3DnlLq1obSi3MTxy82xy991dqq2s8IdR3NVkoimLq1AWV1dOOn+fnJdKQyUdHbWkzGDh
a6XRyCpNpz5Mz9K5Y0KGsRewLkuRAzngzZhXMdNtlqJr9dg3U5Sv172ox+RObUXEkelZPcpssm76
E/nsaOPJJDOO/YXzDW1E71oT+JtJ6tfrXlRWsxhiDVMjrrueXAut0anBywXkZS28UKtS/wFZTF8V
0dGR2Ge36L7zs2+41VHbm1tlHbwKqR3jVOkPMoEKsIesXzocHQZ6LKS7q9/T0oP6evj4+nkvtBkh
Gehmu/w+OJE6N9iUN3RUeCUmulRMxjZ4+K48EX+ftb5e8aJLLsbTIFtawOF2QgLNFFxeIQO2JHQP
vF/SOsBUKOL1xwf3cOXSf49Nv1764qSlznqU5go3K+uOipgJkJahbX3TnSOa22tcjXgVSHxD8Y5a
7SWGtRx5/4Mz8eunuDj7B4qhJ6nIp2ipyLBxE7HNNsR5D9nX4InNJp5IixGnw7W6/5ucPa4MRcCk
5rewfVzcv9KJQ+jr8R+e8Ync54fGzbeap22Sx+Iom66/XaINK9Grbv+L8dIfffdfz9qny1/ceJsO
pJKXCWvBR/RMdbIL7uOfJQuB7tbyLRxEOynQb4nnWnqOSkp5f1G4U2+xodS3XfcRyIqrciYZ61dN
e4roSjQ4TEIMpyi/Yn8HtZaUtY06b3zNU8LBaYkKGsCl9lR6Ez1rALmFfy6F3cTAvPBPfjKDPwVg
PTyK1mnqjVVeOwENEGDHJB4pK0V+8jVQkMERZ44YHPF3teN5au9NwL2D/DqNNMi7e2U+meuwwzqC
0+HUcuSsjw2yoXhwzAC4s6HsfGMvV6dWPWhLI6a5C3V9lUyPTfWrKfcgWVcowaan2GDayj7S+/W9
3FHP43hJ1V9d+bNlrJ+QI/1DLZFFhf5Kkg/aQLLDWm/uY+O9jg+ieVamW0XfiFJhy9Gz1p+j/FSE
lm1phyq8GQDjIn2kul1MzYO051hfavsKp4DBfk1JyYZOS3BVP4OaIlEv+lUhNKRHl9nCetzJW2Dk
aO326Xv3Ot+BWped4kCu88SDTE/SE2/meSufG9pylP+/at8pN/lTDDuTJoMdv3MoqN/D9+EDh037
u5u8lvmi4CUGueYrRe1tWX6KkTOYE+NFDae9/+zziazJzn5WryEA+86mNuC3g8GBTMiqPdVcW8lO
NLeGZpe/l5XDGh3OojX21OJGjR+biY28XlX+Y4pOu9thzylux7VK+Q5NLd0MB2JoY5/OQbrrxU0/
uyPSllfp0cS2uk9eDcFllDbObseB5S0EPvwEDJR4sSRyeotQWez/1koMHRklT4Ob4tCFcJs3AjWr
b1v82+pvq7xldisHa/5MCLxZt/s3maBomciKNVnMSbjOW0/LHHM+FdF9lBwkLFX4e94IH65PabG3
iluDwhJtoF9vymIf5DFp2pteuhNVF6kYbb8VBGGith8j870u9nl4bKxHsWJGh9GI6JN4y4kWj1kh
7HRjg0lUjhBp7nsMfpS7Mo+ITbUcP8uvwPnAKdyO9/Vv7H9z5tSYjsXCph2LHC75KbbL4X5oNnm6
m8ZzKML+6jnE/hT8UyuclfoJy2CZbH2CNtptSUxOs5UaDw2F1ni0BesON1PtSMpuzl0kTnO6QzkU
LDkdIV2t0ZbpKD+o81kDPm06iXzbUKkExm+BFC6FAHHf2ih0pWOWhkp8yhg4dmUGL/ig++uaP8Ng
U4MkK/v24oT49z3kj0j36yJGkxCDt65YtE7Isf1a0Fhj0Glh1WZnDEVy5ogu47ZaIxF+pUWe2d/1
+S6fN53mFv1aRCmue0DvbqBKrppwFY0OzSBSIBVYhKGXpqusxlt21TDxTfjH1095MXqapUKUOrHJ
zs1EOp+teIlGP2rNPBwHfL2aM7fUkVXQZNL/H2fntds4lrbrKyLAHE7FpGg5pxPBriozRzFf/X7o
wT9tq7StxgCNQjfQKC6t+IU3ZDsNBr7z8zRdHMBJ3KcUWT32cZfdtaM9IZXiVQgTEMB6VIxnUfAR
PUPJdMgvIedS778Qd8rzMvy0TCfxXz8eK7Ev2uyOEvlk1yszXB2hm2NU9jzHGfBzxNppNO9gLDsT
REBJu5tMcF2T/T39PBcXx3ISE0ZiperjwJZRqNvGS3i5rZvy5unIJtiKhFWaIyKVDGvE4QSODixl
wdjw7qGcA/Dx59Gc6WTDokacQEUD2UCK9WRl4qwqcznMszthmW+FXxFHbiltcLH6Le5lJLHGVeFN
1cK6zt5//vIZfMn3L5+sSRGOkCiOGV/eBI9YXZu7UPCgc2iD1z1Hb8Ft+LtZBZsGSg+mk6uUUh0F
8NSjniQPV+JdaXA1bIMV7tRX8lK4JpvSbxHF+HmYZ1KH78M8Wa5pjNSu0ZigGabf/R7/YN1jW7v8
zcILaSbWI7h5CfWFLtiZDft1WU4C8elQpFOQFtnMH5/Ex9DaqVbrBP8xIUwJi+QtCjB14E+UFUpz
1Ys+gYSotm6BXUCvPhP/COIWYVtzXIVklMXRi5BV7A5vVngr9nTX5pKECqbt2kRJVDocaBxlaDOB
qFO2aYcaup8mR1zBnqDrVhmmMWo7lwKW6Sj64gCqIPo1wbealkLwoInw3Hh4pXWbX7VuAss+pHMC
eQJIYoECVHVEfm30Umv5WCH+DsbY8CQuu2l/aG7b5E5BO66lydBqmAvDXC1grupWvjg0d8MoehAb
0ETPuoDe3z1EftBEx5ndD+VApTnTmctGk2yt2Bc8huUsEE9n3VwN+CSQ6BVwaDIVGcTfvXAtjqAC
wbLmv2e/C8lRGWSnfBgSQg/CnrVeZEriDgbi3ynStdOrnHRO0N7G7VpJtnF0e2C65O6tC9/k4iok
2DGUP3X2GpdHO8JRPgrvQWRo6Ifi7lj6R7sY7pvuKgpwUaBPkrV+0akQkulENvJCRE8KR0l91omH
OTEhVhQVWxijh4MH8DbA0K28NqynoliYAUVQu/19hJxeLjNEjw6PQrdDi74H8ik69CYjL3wwtgqO
nAB3xbcKp9pZdH8TiPtYvM4kXzy4OmoAwioyPZ3qp9Hv8sE282WCZGPR/zni5wlOqXTbCA1hQmnd
bmXXaoALpI+mdWOFH2HnKLi31Zhsmf4xRdcl2WbKHOYUwKlkP07XjbiajE1IOt/eTtMr7SBjWtaD
U39E4tVoLq1pOYwAS/nRXLXlNtBvAyJhu0YGQWqXaop2BfgeZFqIWZRHTdxlbMtMR+pJftF79GJR
aA3cg7mKi2hRtL5pQOz2q+0EBpTaoy8fdg1KqD2h87F5DuLbDhUN4grJL9Q/BKVh7k/o+tJXHeW7
hJKUiKYyvWlB4EAkc+HpT3B8TjA/JE7SqIIHPvIRirw2SCnMo5MNFej0GaeOQ4OC6KZFpdRVMqeo
3TES2blsERjh0qYR6Ca/CP2j3u/E5LpL71G5zZcoweBBBKJdu+2ttWQViyz5LejrBhlc6c7iIIwq
qBlAuRiHVjsVcXE31hZxtYmlZUlHWmz82rqLp32vfEQoHggxpe5baGPjDK+Lj+jCCRr1WCeAxhTO
6gzNfwRXMJLMbLoBCPlhRarB60cu2FZDRzHv4IMcyp3UEK/hxRXsssPOQBE389V838j3c6n9kN+L
pv+SpfbA4FrZnjAB16Em9F5mpYsByaJx1G2z5i8c3zkOiGQSt2HOjEr2AzW1AYlx1N3GOynxZbxE
DO/CfT0/G6dP/deb86SgIASg5Gqo7tzX3AzmY+4FwGxIFaMtdrxz0YRmv+H+/NVPxNVfX1VkU8JE
4NOR7nsc2CHRJUVhhBhJ9dxzBR7TRUs1VotMQljFqYrf7bSiYy71dwHWAo3gyTFh4TN3aXh0VS5E
bNRRLJl2vITih4ogwhYBz3W5OYDFckC9kqhiqxI40s34zL+p1lp4UIrrFpdOfmCyCGnkrInji8Xw
ofZ3cfxE2jSvTGkgXrhIP+AjAXXM7PJx8vN3TH/Ww5Ww7reY51GzTL34cTLsCNlpHUgp4k9D9R4p
kKorJw+9UaCf5KDwbOEQiNzbrLMqtMujvAwO8qVo8e/CDE+uoss0dhX0MrWTJTSFybKyhsdvYJfP
z67GW1Lb0YRyCl48RuEidjO4okqz5VNojqfsz8XQfv7K30v6zyhOyiOlERdHSaoy6g+O1voQuJLS
pXbcAkhY4vaCEUyB1bxKzyRcdyX61Uso/Tl6CuhSBgjfjOOmh28wAwA7V8yXP2+585Hbl1k6qZ/0
TW0J2RwiHF2oKgOFup79YQf0y+gr0jojpNYX9gNFwwIsYn0hMDojS/ttlfQTEGJ75O2TdL6ft3YL
ULufMNWTKUvS4QRp6pjCoqttKGlkPxo2sHg3IAKUAVXSbBwbVpeSjDOA2+8DOsnFBCtqJ0Ous08y
DeZcY+MF4UoO13SmJZT1vIYu0og/tUtBIHdLcxOnG8FwA4r95LM1HCRv7l3xjl+q8p0Bb30f20kG
VkRV1UoVm2neznikpeFWq1BK6mjshr+OOQTQpzr3VQI64Xpy1RL1xNTWsi1aDMhuwPSkA27X1i0w
Yq12w+5SIjsP4Ifd/okR+AKp0IpBtsKCFDFAELZwQSiovSMhJuwQQlQ0diDt9m6hOiVsf9XLAfel
Ht5y1DtmpVPhctJ4NrcG4oH7gQylEk+873eqUoxGLgskCAgM6LzYVImoERV7BSxj6oBxU1W0UNhp
RewDmSjLuyGFOOjgQCYhQEX5yJXCP1nhgLQO8hXnds67L5zCs4H6l0GeZDEUpFoddsqcWSaz6uIg
XRF2zVbAeDPN3hHo7KFkI9HlQULUabk8ZVdD6OzCpXk2rfw6Wyd5SjolWqwqYQaZk/i6uuIFRklj
ZxyRD3IrhEwx2MQqi1sB1oBPz6+DAkNv8HJK+XdJn73+ZUpOcpdeVEKwigkjgay4KpFGKHkAsYAD
YBaCyEZXKXuRP7uEZnGx1nCG4v398yevx9TrWQaxIsM1g8KnJs/kbkTBEjoK+u+CHW3TU6FNnr2I
y+pdKUjiDlj+/Lwvzi/HF3Wyk1FYwpQdZFFI77QAhnmhc63QX0WpQNxJCyp0QPo7w0N/tFgdoKMh
FfprbDbo5BiGeymdPEMQwy6R/B7qkibRejvZG6M8RtphmtK76ZfkNb/pMkmbzDbblXVAVO4wUrgD
OLufZFfQ/Vrb15rfvSfVKiPxtxvdOTq6YmuzB7lB47iEquuKlVukrylxTlKvtPXsjWARV28riLLy
Uk92enO1PLZXseEecidR6NleOHpnmOjff9XJPjMLIVWbaKB/s1Og/f0K44cCilsOVQlW9WL8Rb0y
oIr4gUdQQiy2HlfkU1iC/8YDcH0Jba2euUG/TfLJio9SPrWWOKZ3MYVt4jzM6AaQKttjtGumjdo8
imFtW/JSkqOdJIBcmcgZzMA/1m7zOm5MwEWLdKVHK8ncmmAmhl2AGGxl7Nt2zTUrSas4dyik5hrJ
ANEQVTLD8HuCwtqL227x8wY+g0lldk0dExesjv42/ioNoZ9ktJ4g09PNv+/nLu2cNExu91pXi4uY
vnPThwyQMXNlUElXT/aoUR+rKJ73aEMEwzPoWCrOUu7RTrkyiSq8vl9M0Yo+tujR0LamNWQBQaKk
YIuLcndpPGdEVRDt/DKek92lVVNqZqk4d8cyqgY8hGEPQV3BTmG26PaJkbsEa4gV7QT2viOtRmX/
8xqcEYb8PoaTLVUJeppVyrylVtGSSahQgux8Q11OWriAkDUOWxSo8f1YRtWGd5pAdNJ2Zm6THkqZ
QycCgg7ye+OWToUq7BSjp0VDygBmy9jFVyCsNtRehOUxvm8GEgjtwhk1z7wFzKKhWRbmDTA3T2Ky
PJOk2DA/f8Fg+TCyato6tPgd/bF9Pb6GDQo5trZRHC6RPS9XY+5LVJ26O2HwlPyF3OiIxEHr5aj9
Ys+iLYp4aeyjK/QCFCJr0dZCZ6juZa4hOkMktKALFU/qrqzoxSqc/On43Lc2jYpJcAcdGAR3l218
pFfmfs4GuxuTBkLtHEKnN5GGaNfxZB/xX6FxpdyChz162uAKD1lLNE/1fiF8WIEnJA7IEZkuyboE
H0kqhbQTOkcXJu9chC/LCpazkK0lnDZOInxdpRPP4UTeMN9QEbalbk05ya7bK8EGfqf85yLQeMe1
q9S/VKg+0x9m9ykGEjuaxB/mye6r80kxzUCeTXZFm6eUGuB8DGaak4zvho8CHiU4mIp21tgHAVGE
6HhpCs5k89/GcJKEKYZRdUOozKewgM6XebRiPVnyRu1d81ETdAHIHGz1kknMuSACzzkJdVEV8i0G
iN9jzxAJHCFv1PSO8nxtUqdcURXNtcdqWlfzBdBTOQncFlTiKu3ecxGMro9DrvMvpIvPZMPfhnIS
YXbtQbKOop4izbA7ukrNY7qW2+2RbMsCbjv4g7bu0Hs1KVCmdORm6buLt+HZc/xlPk5u5wpkiKWV
DALDF5rpkydmy17xLGNd+OmwPZj7YqUjVbE4AFSMyqWRez/fhedaSN+m4eQ+zjvjkOgHLb1D/Bzs
ULjL1HUOb0RUFrNsNWElqG5t2UA88y+97Wcfw9mCEHleXTe0z1z4S3bUZ2WYFjNWQd8BEV5RIbQ1
V9iNTkbD6uK5P7vpEcbDcxGUFBWI75svnmSrLvVsfnpBp6EE+DotZzExSgoOOHfqufv/7Rd++ebJ
9EpddkxEhW+yxahQLmCd+IaPIgwBlGtdWxfU/87fbV++d3K5FEYp5XkF+CRdlSthATfkj4or70q+
RoEZ1UdnelSf1Iyq+BL44c976Qx/gJvty8dPbxVNwwDKAnNjNXa6KnAPPxbb4kitsPhj2TrZgrw2
hV8IgsoU2ztXiFYEYRFJsbyQEeA01t2wEomOuX2y3gN0fiGbOzs9c+3LonxsmJZxMj2GeZz0PDAB
YqVI8GyBRfF+HfzcaYDLYkp9dFA2jcyVgMiDn6X3crG8WAA70zSVv47hZJaSTJ5GIzLIGvaTlwE9
yLwY9KJ9dK1fpHajW6PShTIttrpKsgYdk8106stN9rOh2NeBnLyDXSCFh/jIQEClWTq6revBOWZr
MOh25g+h90tfRNpvXf1UcgcldGk1zmYaXwZwatLWKFFiVhnSbgXlVR1dWp1O2EbIbxK8IdaZelUC
mEecJrHNVQKPrXmEKQXBUpOW6raAXI6ZpdX+DyWbr+tzGlvFaaXTVrfmt7GVfI2YuVvngZOl/qAu
IQJY2jrhIAE7aJOHDI4cJWN0wj0qSAc0XNaZdWnXnru4vs7THON/uSabRpwUOWTXpivgKS8pmiKA
iFEjb53svl70ILJLd/r982k+I8hnfJuHk7c6T1SpCEu+Cna4ngFCn2l2sFeWfbeMwmVDIQBzo8Zp
cBG/MjbTFsZUaLgYxca2hG1CaEtefZ0AjaAF5c04QOo3U7Y7OIr62hPtODKYhXwDKOX4mwqOoXjR
ETX4pQh6IfDgEoGGvnwJyOceXcWCS6src3P+NCU6prS9ugO1JR0oz6yuL92H1z1A0YLce2Md0Dy0
aqTfddwiA2Kxis4OnSpQTUQiMiah/eIGlHIyXLq8tbML/WVkJ69FqMtGrYVUN8pfCfxB+mx6sgy6
7dHclO2mhQ4z2CDRJy8JbwpxwhPsbcQHogNiJitrMZ8zgaK6Oigv8XQ3IpCWPaXtMybinVNU1x0d
RZ3uJyYJE0derB5bxKNTbD7yayzfq8dDvolglDfPKktHNUcHCZU0t1W4EyM7SdeG7kLdS1+xJQuW
s+RNKC6U9Kb51PaH2eqpMaAiwny4HgtEbzpbSZaWtO6LvREv4SXm5lW3ltPXxHB7Yk2ITDc4v+rW
7mUqr8x6JQNbzmBb+lDNAD9ZfjZsROygkN59IBCGlRkvkX0sNAcZtlkJVJgLle1HpG9NY9tY9+aw
1oVVh4Ak8tCUWP0wWUmuuCxj39QeYCKAZkqotaI+46f1FhKGhWUYwuugpUQnkGgg73EhBrSuqqtI
uhuC+zyhuFc/qoAgjA0Itf4O4RDsJtidw3V4eNbKj9ytpm3+EEPXqe5+PoXnX6wvW+LkxTKHiOgz
YrM2z9jkYF9Ku4is3bjNsDG3Za+BxI8nELfPhQ/Px/ukci1/PSUnz5SZ9EFbphQ+ZV+mKm1zjq+t
N/UXus8cA/RWQ//CFy/t/pP3aKqjRJJ6fmoFLvr5gC9M7I2FJ7zNmjwNyr8Llla4ELScYbpzzf0z
wdpJvyVte6VCMGyO0GbUZuoIIFV9+LMUdJuH+OGS9805gA4f1LBmVuBYGp/54ZfbXE4HPcIILbtj
Y7WU1Qunrp009GNr2QpXARbCm5BXBTxAt8boGiVkSkQCfAb6jmxSIJqYOCfYugOJdEOM4WPzGT4f
IEYl9S1xTzHuXxTkzy/Of0f9mdl9GfU49IEuiXPzUJqVYVEgQGtbgcAVUW6TXMwys0ULQ+XS8lz6
7kml4wi8LS2DuR0Hf05eDPfjQ+FHfk1rl92vuN2/McQ6m6d+WaNTP6ygORzFTCnnvhLAFvqkmFCC
mlmhKR/TbBNo2C8+w3h1aQLC/ah/SVBRn0BA/09nwlIsU6Z495eat5LUeXvsQLXRewCQc0/F7i6z
i9l5g7oPqo4Ly4FO8/NXz7X82KL/fFX+HnAQI1dqH/7fVw9ooj5CptJYaJiSXkFHkmo/ifJhNfki
+nNo0ZV+h6hheQvVDun0l4ux4vlH+58hnUQjXVjKqWLSSIP9JRxdFOyPr4PmW0SBmjvB9sALFzK/
AzZCSmHPdjbOvOkWMb/kuUC4BVI54KjSE6Cz2j9P19kcWhUR4MBiWiGfPbm46ibokyykM6PNVbZy
NXu16NfTFQTX5SxzNT1W3riJ3i98ds5XT2/oL589vbm0VBPzIuGz6WogoXShsg+0gzCDdixYoliU
gtrXXi715j7Nsv7+LrGISBmLLXnyJFE/y7Lg8Hk4kPjF7V0q9vLkysMS1mSd7mN8tGoHw3ecNpz8
N8bZAJ3Uwa4o52RI0kfCQoM05ljdYzPHV0CbgIyHin8cUfGObnX5Wmu3g+xn9ToLfRAtWsUth5Xc
JgLoM95EyV5P7wFUX6TNGH9dN6YKysXEmE+m3aVbJ78taY+WeYiq5L+vQRT9LqiPJb07afsC4jWb
TLaRjChlt+1XigFq/2C3fxrdB1NvUFWNXTWmJwm+AVOApS55crCuuw9MjkCVQYYqHan/wI/Mz7N4
KUAurao3smY/OVKHVPUrPMHtpkGkeHxJ0xc52LcTvYiroDSWfbaGjJEp6wSFWpmw403bB4/WXUd4
/ZEeFv1kh91zpd5D5LiRWwd2AVd0+jSWtG0OiE+g3od/cfwGrD5TH7EzlipucEdXoSO5k+5N5UbX
4Onpv/MBQZDQT/kiuuvTInqGFWdX6hL2arsH9Q2gd+R/HYaHWH3poDLlw5vBMWs13dWOlFMj+3C8
R8RvgE1qGfBL/IT3XLzFxlMu1zXlgJwOcoWgQhLva/VqCpZWvOnGtdS9tMdNaj2qMMunol303Z8D
8c5L0j/GqrbI03cnqFyz/5OamIQ6KKpkwoaiRvY+a3aBnXnXr9r3Mrk6avumd1Et79ibcMBAUBWO
8DIhW095PPZxxwhfB5p0r0A5Cet10bZ+h38wAr1wRWh/Jf3zvkIXWxX5Bzjwyb6SOv2YJIEKBXMN
XNFK90bIgbCeFeFNC95ruHL1xE1eLw8d7ogrPN5FKLpXwoAtFRUKR7D1dhWUN70iLYbmKj5stON1
ov2qD0+E3M4hfRCNI2pwHtjE8nakHwy1Sj7EmJ3cokqUDV6DqAX4ukh5mNLHNn4RixXSB8iihReV
Pi7+2pPYMYeoaIWJmJBCd3gXGMF1bkWLNEcYiyFlHR58N1OzjALvCEuDcF+/hXAkZ2su8uNbeD9w
qwOY3QbL3INTjCL6Lh8XxrRKGrdn04mkLwd6NcH0VKlcKDZciKpdi5rLrqzNzSAtJw4NXZASxojb
wgUPFa7+eY1/voTl8wtrzZrnkkpR/6So2BVm3x8O3XxhGM9i6saHVWWJC8jEn27yZrzBhkf1kWcV
cKrDZhqAFajE0S7uLqvjfRZMv13Nn9vsn9GcJJAR0ngtxgHJHW5U3LROeYB5osyjeg8KV5lz9rxc
q5BeHSXYHRC0BmR0eDc1dIfKN+mwBbpAanvxhTx3rSqSYimaqRH1nnbK8wpvl7QXmCXQllSzfcFc
oCdSv3d2RL9p8kB7pm6/1KcL6/P328yMfP3yyYwoikQLtDETHkluRxNSUY7swyqt3Dpfzs7ubUh9
q5xuROkdgO/FF2Xe6qcr8vX7Jwe/GtJUUgQjuSvcydM8+a29ocZxl0CP6B0DgKcT2LEb3bVLzfl5
a/6daJz89JNTqMelVeUHfjrOfFOzDgy4dDcCmXNOtbtLQZdJXBgiauDwZq2HarasBny0GrsbWFso
uiZLER2R5lmKINPJN3X7nsFEknZJdJtNT5o9YYsyG779PO4zR0qjOiuqCNHgCq+cbhZxEKxuOI7g
jiCuoudi+UA7WwiJdCgGbpFF9KDfK6+Agek53ozdIrOW2WElL3M/ubRz/3bqZcN+HczJ/oktM5la
eSpn4fID4WVmC78ALm6UJ2oEL+Lv8KOgXg2zA00cAATHdA94GQT4hcX8u1h7Mo6TfSQZiTqk8VDe
ae0CzIe8nutpyTq6AVHiUw5cYduEFigd03+R/P29iedJIEsmwsW68rRtd6wyI21qreT1qlezcTXK
LNJhA9FpZm2gGvNL+KjtcVPiMJXuLjZR5vj5+xn6/vn5dvmSex5yccAzTSnvgHIgGCXmboCZ9ejS
pJ74OCg69DZeIntEJ3Ot0F6uGpeU7Ua89Iz/nRd+rsI/E3Fy2zfygI25KpX0buP7CW5ft6jewtCp
t9MW3bM7sg/dyVbieFdfGahj+JyyCzfa5/b/aTZOdmTY9WGc0DW8E6xdL9rIsEqeqKwNSmVoYYue
CsnKD9WtiLAxjNfCBDs+2ek9VQZtuhIRHxN2ye1YbMzgZqavQABi5+q3UuPmkV+lm6B+yAm1EXWr
uyuhvRZqW74LTVhVWwP86f2oXGH4sQ3al4oixEj81tqduKdyp6WOFew1ahJWeG9JmJCIeA6IbxFO
9rYgoI752dHP42uMUOj3wHxRn6Z4o1HNozWFvqXwER1eIuLZVh5g3kJbTBZDv+8K7Dqfp+lNmO4F
wFzXOGn9fOsofz/kbDJTpSijqDov1MkBIx7D+tLUy7l5NXj1Kn8ptT9itu6vxj/Dezvj7aGAjikq
SK5uLYTXTvKVK+oAlGSvFbfAPub41ODgjrscZk2xkzxdGOG5UwjkA2lUjNBAfijfj4F6SKMwLhmh
jDrw8a2Lb+mWqDRsbhV8mRatbuMZnw6/485Tr5VbALkA1CE74OcFPTXEI/ZNlJzuA+MQ8kPuTUAa
3P9Lq3WNAyXSq+mIrki3kmK/ujT2c0f469hPjnBCA0EWO8YeovTmSQomKjb4YOLaWalTr1EVqfiP
1sfvcLyCLr0zX7Sro1fXCygoYE2UG5STJL930ExdQhafXgLJLjDFNUHOOXRuL+wHcr6/bh0a01RB
LIiopiWfprlsX0trmzS+G2+URW9rhj8Et3oYPlsHKt87dFd+o+ET4iOEpUUtLZIPYtZy9MxX2Cxo
wJDcjMdt9yuXtigTazqqrMe1Kd4M/UaUXnJrT5VdlGqvru5brB8rSK1HKsvXWbOFYUFgLOqLrLZD
4cYolxQCh+5a7HfIlOfkjHq/StJrsDWNsaiJqWLGN0ta8/9hJzAzmCs8p4ETIofWX7WpW0LPcJRn
2Sax3AlI+2ySh6bHO3CBYMpTtiQ+xyKOP/G4e5s9uakyO+k7ejsTkkxPxhVIZbQqLXlRyb4iz2GU
jlU8m72FxOIqJIalN5CgWR4Q4hRRNZPxgMZzguFem32MhY+qxYViwlUbVSbEf1w4Lq1Cj9EG4I8o
lo6TVrUoCIyCJW7xkeaMiSvJbjDdNPxlgW1GmGeM6wMinCH6TBriXh9duRKhWoGoRAoNB6ebfVyu
Oqxp5RAdeZ2OCPpI6M+jc35vdF5V3FbBnzb22xhRL0dDoLHe1DEiUCtGAM5DQTHonknFDpC9dxhg
G2+a2SvULiv78EsP5xQDEr0EG+5DWMPtNTfVvtijFmzrOxOj3kc4J4S5CuHVNYJTQIEP9mwvLLde
8KHo21Lftmh5HkZn6JZYwYQ6XDI/lDeDvEEEyFLuhGCZ3AG3uIVoJEt2N3suzg3yhl4URpG4FI+r
8oraJw0RR79tjbXOQeAhrha6ujqKv46yW5PVWluDMqkLXgv+gmPaQovSlp3a1YZGiIMUaOnEw5K/
njwspkQGlegIikxaNA/WtYY5yQb6PlhAVPj/pK8jskCxC1yseYm0FZxaYClSuByX7ZOwraiT2soq
34FhhKlmUzVB/WtDSDlDHbga8SL3zHEWZDKvgsc6WOd25gCwQxxmvBE80vgwQYxuwRcrc6GKv8Zk
f9zXfrus3H6DxF0JGAvtinz3KSljrO4UFx1PnAG655hwa1yqT+YG14Bm0ewUDFb+JJgCEy6+DsqG
DmlJJVBtqCKpm+7G+oDgNlLL9DGpva+u5eVxOXjCL+1O2PbL6q708W4s/cLrV+LkdaSmXrJCrpF+
F0rGsHTS5dB4dEFYWhBUkB62ghf+Sf+Ua9krP0YYxuFauT7cJnuMrodXlFK1ZGV2jKbwDumWWGkG
ns6yBuK4ETHQUO0Cdn+8pcGFOgtyi0BwivXhEZdJW7w+IDF8dVzlboKvLiOnGsaBAj+1QmrshmMO
fW5r8ZdV9O4jn05AaIdL6IuOfJv6pT/4xxVvVpwsJ1xhpRuUvl9LfDRnuCwfomqV77FjBSDC25C/
NW8SdNJF7YevzQ1H3ZGfwzd0xK+GZUXmsJHAAjwgEHYHGyZZ6U7lH5xfRIQ2604Lbd25tRusAr97
ZyzBzHRLoM1SMtMWc8HvWq2W+Bi61mAr+WNy2KbIJ5s8UV31Pqt8T4iibg/O8QHK+Cr+ODb+kPnQ
/TEPI7YLQBZKs/4k9CodGQKSeoToqoV5b/CFcSHXS1DJIrr5Bcbo2TXeHZ6VO9WvMN/QzkXTow+c
8rG9RwCh1p3gV+mnvnDB7O1vaAO5l2FKsoyZHvoFp/WeAcpjUUhNTKCIHkm3Fh8UrF3oaO1JW1TK
5sKON1gN3fq2/Q1c8l08ODTxOYU7PGAvvGVnYpvvoznJBOspHfIpOMZ3vEwT1l3Y8KB7d4+BqfkA
0pmG8NC4FCfUP2qFNMmCi1IJCXSgt+FbHCJ0UX3WDlMvuk9xUAscINer1rowa59P6vfQ9vs4Twrp
5OqokhXMmhLAjnNwxNXXubKoJr+XvVkiGfu7wU1JOtk/ii8+XQLkffb+fxjBqXMEmi5tIA/MVI2z
jI86zh0C5g52i2yR5K38lTaO8mLcN15vOJPT/VaHFW35jEOO+KuNAjQoYX2LpmPsFs/oHNWVLaGM
kLuwP2UqQqieOOM7zzEXsuZAEr+w1P+fKTQlOAlzN0I/mcK4Ohzkti5i6lFou31gbIQs202HH0F4
Rdve7l65Yex4fWnm/ib0f+74/37YOOmjCmkU9JmWxRRaUEA0F+1O2giu6ig39IqQgKntw+SM2YVs
6ExePG+Zfz570h/MOqUqD8d8jtKSt1naQNsWa2lZ+Sh5XxVb5WPcEjU0O+FFvv05Hj9Tp/j+afl7
PB6p0pDLMlOdb4u3/FrbcngSxCf3h5dyqd3Et+299Sd226f4Rt1Ev/6FrtjZEPXLjz/NCMJJSsuJ
OUd/A0e1Gw7yRPtnAdAwQF77errltiQ8RXwHTwmrWhCN7IQLsBV9/p1/n5l/luAktscQUiwU3CjY
cpNX5URlG/pRfbpWQAz1ToYqqbQWx+XhLfhUAuSqs67bdwr2EDGGa201/MISjnRVUWYZEXSYk3pT
fFj7YZWbr0STyYBe6XL+Rf2CS8l40F4JbCRoUFD3Uzro6CvjpV6S1DR+Q8WcsLcano4mN9WGgxfl
Hjc9Qm/pa7u5VCE6W2b7ugNPagJiMBZTnbMDZ7+k8veMpA7QjBjv+9fxof1T7WSq8PECS9Lj0S2U
rQCbGGGj524XvmorfddjObIfXpgOhBnk0s+3hiNe1E5W51X4aZVOygatYYbjhAr9J41TfDRau7yG
tUSD+0Ye7eBR7BxrG1fYPsc75TrfmvjOzsvy2XVOXbVAgGp2T694ITC+hqAIKLpYdNShqN1GeDDb
Mpfmh964le4iAKUu/4Vv07m9ZpKfS5JhGdiNnkz2EIxGMGpl9PkrZp976WkuQKFL6ua744X36G/u
EXfazNWxECOiIKmffC07SiaupqSA8Yo259SwPan3HD4Kw1aPObbp0aId6U4iz79MhS36yuTaQu2J
DmoSWLjPwb+JndvsEy4BJzw4WuxQL8F4ft77jWajCqRO24LCK0rCpYsySF7YBPmXruezl9XXn3Ky
/Hr5fz9l+iyqQo1HduW+2R8eLYqrt8Z7SEv2adwPH0TsWuFP7TYm8BaDxYVb8+wKfpnTkzpL0Ztd
Eh2ZU6oUKETSJ3RVuEaJE6ORpPm6sByjR+Bi3dE7dD66olrhadF1f9xkaOjOSoHdy89D+hsCdLLM
J+FRXlahqeQMKX8GFtbZvR97dG02E/U0W9qF7qWK5tk+zdfVOHmlD4HcK0LLFwdvAH9HEItIEc5/
JMVInaDRUrvUzOaw3sG+wcasB40BnFxspQOLtxf6iz4qf5Oivk/C6fsNwftoyCNDmnt2codSqUPI
GrgxYQ7asyZKvvFeD1YFKerwW+9eVPWqGP2oIGwkQjoiDv0+YZQ6o+kzFJ+g8d9LwqoenyNhExUr
JVgb/b1WCouSzLwd/kwaas4Xnd3OlGi/nVnjJCBQsqquRonfMVko+DlMbwKtDY9Y9D0pOCF0oN6j
k5cUezwtsOVbzFk3lmTupXrd+SNniBqbndagfNoajIscKd3ic0Z7nBbcbOQ9W6NnEPUrE4XxjSD6
FfBiV0rd2geer/pZvqqEDY4Zheld2OTzAT+9/zGI/e9oTi4ASsFHK0kZTbqq4f+9TQ6+E0rhoCcM
E2zNY7o+PM0Z9XixB3YuTIF0QSlNM01NO41JtUiUB01K5q3VuxJCNY0bSzhy4nE5jI6UrPvAh4E5
25TMPVFCmbDdl6rz8wzI883y9wz8dxinO9wI88Fsgs/1EFG9IB32EtyTJhopuYl2sWeUrozuMK1k
e1brIG637OS3BgcNcfPeb6gaSag++yh1X7yfzz3PX+bodNuicXLUW5k5OrrNlnKZaj6DR+61q460
Gpj1sGhfQvnFnI2e5rsgRXh9ZcQO5ebicE+1539q+3CU/lk3Y77Kv/RdmihRalFgTCF6CTHcCDjX
wcqS3CBYJ4IHaCFBXiqnCFUUa3CMKDAXqC/4P6+bcn7n/rNuJ1FuewyyvEbnm6kx4m1gbkyEbxZZ
eRvmz1V+2/b3Iyqb6uthuE7H27JD9tv7f6Sdx27kWrZEv4gAvZkmTXplypsJIUvvPb++F/Ue0CqV
UBo00GhcXNwqMmkO99k7YoUonEJQWNFxcRLFNGn0BPnypq4ckxyfaJ/61JOXcURxWIGFcEPKSO+3
od3fOrplTcXbRAYEU2/ju92kkfuuTDQhgsusvGpedtkLO0l24HbZAARI9SMAwKGBDYZm8oJ1xz+T
Qb1qC3tmqvA7VeHHK/nlfL596DKwIlqThsuVRPjOhh+KwdKFr8WVT068jd3Zz2y4dJ/efeu3vemP
z/iXw3/76gVxnrd4waKFYEAllZOGZl0tM3jAnmg86Oc197+Ny/62W3IPLFQ3PMgGMt/Pj/+XhziV
Sr+zciO6BkZCw5q9OvOZfT54lfCOxe5VSB2D/u5HuiOQwm/2HWrzNNj+FkDzd/Lnt/NYLs6X88jr
kceBLHCY1c1zTneN98YWtyp94c/IUXqOCFsu/v3u/Pg1/Prrv1WwUT/Ni6w0YnOSPeuNF47eoptv
2hNwK9WDk4+iJqIbDK9sSaOu6P8NNk36X87jp0/A1/P49vXp9SBopJbzWKoLEnxDGwngMLjtAFu/
PYnydWHeBejUKnPda17OfsLVOUXegURcNz1t7+qpTdZxvMea3a4bbZcKm/C3FPUf7hLaLESchIar
qql8ftO/3CU97bQ2NdXy8zx7lLawm1yKMDZ09EptkNVQSGCN/rLT+KEE5biGKCmizkP6F5tpMMio
kBRG3AG0XQ2Rbf2m3fN5ZI9M+FDq9euAJf/fN+WHXtGfB/22HMhSXU5Nw4+Fl5lv0RMmlhO+fta+
q5rAe8GN2Khaa/WwtKsM0fvl+MvD9+cH+c/jf1sP4lwIw0aSP4UeBZRQ8svWAWOE3oNcb+ADuQ0Q
e9FtXycoqOTt/3Z4/VvHiuyPWpwKfj5ueM0TILmhJHAUhP+dU8oEvmyH8lF28nWgnqTs+Zej//1G
/PHj9W91qgk8dTJz7vjodRWdQw/ysYnfx4WjBKadL0MH0tqJrI3yAWyFEkQTtvqvXLcf7wE2dDa3
+OFJEfhzWWqDwJr0Bn1LMq18wwEFOq+LdVmxre7YfswX4/P4ROtKWPvN+d+XQPnp2JYi6fA9dNTT
3wfaVQ/GYJyagq3g4E53heHlxnqa12O5qbkAIiH2SAJo2J+nB9h7o7xruVJITPEG9esqcrR3+FeM
tNrk7Cubiu31ufYMhg/3KDllf1F71r3777O2fjhrHNtYSLEaIhn4SyI8N82olG15bR4BMOjF2Rr2
UXDstBLUOA3AVbMHdO/ma9Nmd+fUN8iowk2VOIwyjb2aOxGBn043rQRkF8iyGIQ8KGCtV+0pPWXI
oYlzMtzoVlFTWzIjp82OjEV94oDYC6tbFbSlAmknexhfzEelvZgLx7+BOgxJgK44CU2HwtFfWgwJ
JLgo7+rBfEGzK0eeMu3axFHv68u5Wemb9laNPKZhBA1md0uubM80+CTdgulMd82p6VyZVOyRWdx9
9ho8MIIki+nX/ZqyVG/fFoE/Lue3RSgx/KIy075cGMZivdJe1Y8RFSh2A+ReTxWFrenFcA4fi9fu
oQEkDH2wvmxZm1AKeOhjP8FHn35xGUbHRU0FH3kZnrTHf9946e/qSVc0UTRFExGGIn/+ki/fhsKf
9caPajLajktA+gEgzkrZj/v2BS7kkYeSCsYb9r+Jjv52yZu6qsqmJsNLQH9lfascRLGweIE4LuhF
t+9t9k6LcII8Lncs2Dn+VnD/fEBeR0shpc9SPgliX35o7ne6z5B9JPwT5V2oHXK4FJUzulFyBYTP
/u0X/rAz4xf+94DKt5VY7wZZ6w0OCBRGfwjbhwER3UD28b7Ut1Gx7ng0s5sesY1cHAzGjeFhMBhp
qDwwKqHmur/VknvErCtC6qdLSqnuw5KqX4qYHzq9f57mtyW7r8W+rixuhEhvdDiOLzUJbJzB0sZq
VqZuF+ulBzzAM6GQZ3dbYdJBO487a9mGQE51NDr0DIdnNy/WUFFLii7jNynTD0MszhPVq2mRsyhR
V/y5pkdjOZuBwOUsNDqzK+s0uQKe0ep5YiGfDirNcx3XTAzLJbnsulMSoALp5FWKLB9Edb8JBtxG
GKziAi+Av2Y3UOLB9nF08Cn2INwTovNGh0hxRuWiDt4FjCfyghUmAw1FV9y7TbHV1FWq/bpR/qGe
58dZyjJVUAgp/K4OHTI/VvKmHK8q1Ztqr0WQ0a8bGoguFp8VUNbZRg+aWIRJLmpImMS/P7DSz6/I
l7P4Vs+qY1ckXdou7yQ8XXI2jeMUXBtErUjjHTr3oEaqKD30E8t6tcv0C3iJBfog0wcgGWEjwewR
QPmfMlvEJwsDAcW75QXptIkRlHb5iz4Wq6A6ZLlhy/2pF1GnFKCqCNS4SqxjD8G2TDZExWk9XHP6
lKmLPIRY9N66a9LK7svbTHoZKrep2GwSfja9T72X0npro83Mx6Gub4lXM+9z3Rnyh3HcLqQdMJIk
Uy0ekYMB/wYJoBDsmsIhdJD5vOLOn627D6G8SrD6ZTBMxy1RYap+ioLe1vR7NVVds78YUNwPN/5L
5Gmxyy2gP6EgHwDkYq5CrDS83cU2RS3gRsPiFMoq4NbblvEOAwg8Kt6vzbi/2846amLWUQJhRYYH
35oIpCcJip8RiVXNx7jdQVqR11PqVrZm3aghGQfDTSDtcwNOOpn20rHpHjRSLC0ntd4z9QhuCeHN
LxWovCwYf377/jypbyu7kTdxKug8RctqxxpiV9MazVJ+M6wZuKO9Ic0OZGznqNBXCLoSFt3SSfml
DpP+T8v254mo7M6wcpmmQTn2fZM8R7kQj2PKWKXf18ZWGb1wC8TbuibhofkoJSfQ9h16UOSNBxPY
NcyinACjCv+hiDAspZ/ARMiMtnXgjmfjXIeb8Bh9+NFWkd8xLuYU10hRxeOkrUggM4/Fc9vyfKFX
8rriIjLtjEU0XpJXalq1m0JcqU9avVENZGthacfIA8knkS6H9KPggKHw5E/g/c4z0zQTekRiXWvG
NiYQboYXHWTh1ZC+J91tMkPbw15rbMTiLg47R5rNJ0u6E4obTToEJQoZ8VGqtml4G6TvBm8uVCxc
ACn80vZdD+/V5KOW3svUbuU3yOLr2t+Z2VrOQrAAbvqgnAM4HqTIxjfBczaduDjFh1/aEhM9YZ8e
4trpPrCuUhnO1y2ZlUCjzdME5LnaLt1OtOLwnUFLut2lqYMJV82V5u+iVsHg8pBIBDOvMDVlLA1O
Z4fzmaP6l5SLARC+6cQ9CgRtJVQPfgWs1tiK8X2HpSBrWPjVVaGoZNUD9mcg2eaPGtzhrjmYDehB
AVc96egfSnEMTeiIt+J87MmFNC866UYzTyNjoPks13smk8jMOqLM7IpWNesd5mNC9UQr8xSJrpGx
NXclObYMW+36OinZQy1fvvSCtMquPFqoj7pt4/ibbD3diuPKD+yK3hdKabQu2/kjgO2BKKbcCxhS
UBtVLh6UCwbXqeV0uW1Zru4wGaNTom9hbtI5xzTRnZF4XwtP07kgOm8DR4LaK7iWV8+DRyQRu8eE
CBcJ+9yVQv+fbuVcX1VOUG9ybVUdJN0RvZg42IJxhAvAeXrgy4FEKY/JEFrr/AIY22Tugik4yTeN
uO93JFgyGiJ3DpEzz6anX5OJQhAn+PWb6Gx99BcsjtpHeZfeVQ9MdNKCewMU3wYMpxR3+kE+wwsB
ErKaN+pWI8t3rC4y3BiX6gsjLsra1EuabS3cI3edXpvXccTe/cwoiCePNnltN48mMUf5RQC1PgKR
QRnYrZcrycwbjWIckxE7X6n6BtFObjl6a2ewENBBpf6ZYmnYW92tecpujMt+Na4svpYbrlX50buy
Q+TCNUrwdPVIR6YgkZSXDqpd/lg3V6NPn8YhE0bK1v28YQfGZAwFHYN3+XF80c/0bai9rPZZaw6D
tQqlS6usNpaAKmsoyUmOyQokGoC5/oZzT8OT1T8t89Jbsdom40Oj2fmLdDHTg01ip5jOTYVLly6v
ga6eoUl0nxCihwHk0pcOlUFw1KpF7Paomd4c22xR5XGrdbfpc9G6GdJM62Kot2D4o/hJiO7RwGON
4+imtBoAgzYuo3ieKu52qnkN7P/6IUELd4fWVSocBRVWs8y3ywlZ6XaQHBGVmwzewibbiEH3OK0I
IM3iJ6K/Vo0k3uhcybB8DecNwAkDoq7g0tMT6SoQH9k9pxhHkDPVeFm84qH8oJEk8rk2nPYuaZzw
imqsyR9TzXATkyj3S/2ALNA8iKf6QwKINe51x1gTVOUFN7ShrMyduMIkUlSoJUDUj/m+RHVaP4Du
l8S10hx4dSYiHxoAe82rYdnddOZZYQOpXC3SJF5L5vbcr9EAj47n0OskwpxIp38kKbcYPb099uXa
DF4D5QKoJBBzwxVHcRPyBRgRNAghwQp3eXJZ5ltRuY6IcbsMjsJzhqWXVZutpJhdoXhAbUfCbRU7
OUg7gVzi3p1hK4Do0HBJj689V1Jo0PiDtAZMDokf2SWEDjdFe8b/2gstbo+Bj6IKPTvVMuyoSLm3
lJM4roWcoMpjbz4GEYmq+BBqtkWmn9iVkLqaRT67cq/TUhwuzQECI6VNv63itcWXKCFONmfp7u/k
7ErRLwWR0ulo6Jc8YuKwI8Q2Iq6TvIPK789Gz0I0vyBNI0kSb3nhTLGjgdvhZ5o+HduOz8e1muNX
htO6IbPInpFVmtGFHp0b9ULC5BBREpf3JBKwf7RlZbnfJMuvu3HNFVT6t6HfRqEM3KVz9IYg6GOI
zFKaX2BHrhqiuErg0GXpio9W927mFJY4jjqPP2t2qM/WMleY7yXptLEtYojpMaRUPRnY2q4YdzmC
WP6eCVgSor3Q67jY1j42Pa5Jq54QpxjZlg122eznjqb4Jk0u03txq1wKPcWPU1gf3LjGcOPurL/5
vV2hWqjtYgC0u4KJTslfRPuudYx6z+pYRifSmWnmSiqZFUd+2qBc1yScpkt65wOXy5we/GhvCtsq
emVe4/ubeDyQYD9yLdBn9ncEK+sWhVd3rvojL3gMHxVANqzxcp0hmXZT0ITlaogd2JqB5GWqw38u
dJ4Snbp+UwkrIacmd035otMPmnFTJS9zsau5qBmDc/OyzXM70C746bwX6bQoRccA5wO2WCT1KNof
fUZdxNhVwKYHG/P2FN/J8bmNT1r2IIlXY7uXZsd8S+/9N1N1QBpxB33+OGpWbVupF0Z84xfPw4Je
y/udUbd2w4dgaEjj064tvSYjTD6rqGksrOD9WekvYFysIngezXqYd6F4IGErCUniyh8CdgDFvJ6J
skwZBpotHUHjpNdnQz304TpTH81y3xBPIfTrXrpo241CIkISeNVqDNej4goUjpaXdM6EbwA+dMr+
02YfYgq7RuBrhD6PpoqeN3bGIqeFx6AhutpETh/aZGbYApIRSafnprPJVe4S6dwHD7J4kZQ4Wdvt
JNyGIiRgB5UZ6yv/PzNCxQ8hOEbntOPGCDdzuBmHbaAfYW9CLXJU34kQn+t2oAN6im/U8VDhEGI8
n60KVgvJv6qSSwYyFYE1gfUokRvdEelmt9PaNL1WuJqFK51HL00uRGE/T7sOeTxRsxLLHWSc8kkN
Lvj8LGgs1NJ9SOew2y7huUNyk7MrxeJET47g73FICWfe1MCaAf0L/pUEZIOTDIN3s/vAkqSVt8vp
0jkjGrYhHkZYZPI5/4E9zg9lT9stPsmcZgP/uWKQlsz0ktEe928WdXFQ7qxxbcT7Ynot8m0zXSma
rVaIKVYNzoM2polhlzJxPL0995dpSwm5r7vMK4fLSnwpTbd5kfpLZO1GfjUzmqmpJ/CS0pLJ0TUf
dBYWmXRznLNJkLuI0CmPEFrqO/5jqXV0PpRL/296WeQW2pEtV04FUw8rFVO/eBsLiOaovuB2QQqQ
75N8o2bbKdBY2d5bbbIFScHtMrB3y+N9GC8puHAFDozny2AzFbupfxuNiRB4bIkbjjEPq1Zv1jzj
0dQ6VQ4hpH/ryUb0y3VY0dNjdewKB7ETf0RhuVXPRnaVFLs4XqfGIe4oH+GiUnFhQ00uM2Wj6Yeq
/RAOKZ6xoNlPxmVtFXSkV+QJZjR/o3Ma4D5x5f6uSklzf8lmx2I9BUTmly7yIYU1QpHc2ryre2KT
XhBXmOrgtaqjGytG+uOwkkVX626EA/6MjNUytO7Mq2K+0tUT4HC1v5u70m4iUpUuInlhDpTo+BHL
tZKntI7Wb3vVkQ02HwNZiyxURJqzOMZuwrlSHFmMFAFvEflDiFSUHY3yloAEZVzXhUezRLyIm5Nl
3JX9Jis2iCR5MiZyRJqTEvNOlYiC+NL6+6JaR9VaRDBOqNzkDNGpKl0fhZ5oPHbKdh7XsemiIyw6
D/dsqlyAKEs5fGaajiaifNQEnGIz9XeFzl45qTw0IrbfNr6AQMhJ+9lK0+yhf2szFlGSdDPo/nLy
EKSkgaPL2DAYHPm9LL6IFuu93HzI8fHfbVbl7506e1GDGkBkaK7+pWBu25a1UPwclBK9Q4r1lvmk
XfsEXR2UnG1Dd6Q76+IAqGaPYHf4B9Cp6K8pzAh5SF1yDTqDToLTqGtZObXmXVjeYk0VGfj/MkJT
/+4Jc7KAX4A5LUDv7xofqaqbqDal6Lpnpp2VZ306cWngpkvNjr0wMqoNCeCLssd3TctVW8JJnSK0
x+TJorvqv47eTJyMrc2LaNQiaYppn4g1Cd+bcjbFOy301jHVi3qlW7t23hrWRWYQKkagTMfm1cFf
Epcea2LTv/37RvwkUlt+kqWJkm6Zf3GSczVDy8NRrpVT5wL8FySIcK5AYhPwPlsgg2QlD5jJSULd
U16ozpxsIFXqHjVS9BjMUOB+udw/jbMt4OFoKVQFbJf2bVoViILYjHIeXZMMBSSizEk/oXWSIfmA
Spa4NEwqEpIwPdWmk9z4TGuL0++T0x8aN/CLsWEaZBMB//8+vBOkSFbiIouuE4OxHEFZRFSk6aFo
PT+i9eak8Slq14lwFEo8ScY5Vzy8MnRx7OlXz8IPc4k/T2Z5ob6062mL023UOZnl67CE+vBRJ265
R9xhtxY56jsI92pIsznALzND6vqlj/WpnPrePlIMxociRDMc+98azllU9sAKuS2cQb7vre1cssMM
zoHygK3WNoYA/WC7UqjAEFj1Jf+qu0sosifCMdGCrSlwcR4B8lDrk6Hf8AmLb3kL1jlh1cFm7k5U
tk8ButrYBX21J23iodnIl5pxCPMrUHw+K7rd6xuzv4MOo5Cw/enCBeiHQc5C6bZS9UuJMFFVWyeV
IzJOr48BwheXADIEQzXfY/Z5jhY5/36JfmhXL81qaFqyJEK8/nySvtycrBCGPrW4OcRvikf8uQAI
3bzkIXWi2mFcRyTs5AQDp0DtwweNmouS/JfTkH9ap76exrdnZOQM82Z5YGNgF90i8KAjBbJomTvy
qQwDB0ZT7IDqnJCBvCoaBEeZLhMUaEY/RHxglkJiZrwh8/r3FfqBsIBBavFw0MuXzb86s2MtSmjf
guhaoHtBcqmXmXsDS32wH5ir0aolacQR9XORX5XSTh3vk+l6QrD5QaYhFrLAf6RB/e9z0peh4/cH
+us5qX++UkXbDBbJY2A5JrdNvD63a6e4o1YnudOHp/Go+c/SW21sSLkuwmMxnwQMti2hz8QG2FVw
1POPQMQjbIujm6sofM9Z7XHtBhYKCqBeBJxFUDJSnF7ZJGyS4rOee/qwiwCGmSwrG1m4VOkc6dXW
EM65uV8YTcOt0rBlPiQ1Bdm+fkaqoLnQNak4NGesz4Q0K7QosdWyw8Wb+O+r8sOdYgDJ0qsZoqEo
f+k4Yy20ZtOyiuscw+ZaCHDmElCFYuGJCBpMfWZq+28jic6OoO6zbfam4u8kTIEdevrbGP6HVe+P
k/mu5gznvChqjZNp/DP2YZgQujOT2rwQGBKGsqNDjij43o2Fmlb7NRjIXAYGfz4ifx7/2zBQi+as
CkOjuKbooLedGldDcPIbwtR5v4KyOCrFeC2bgovUbMZ4WvGy3fbGpYCf9SJxGfKA5vJxZrKXYO/a
0EsIGZc8GVea2x397eoVxyU2zjvlAoMjuTbhs0XfM7ktl0jndfY2IJFdNgXVfuqdxHeMYCf2HxSZ
ZQWK0fKG6+gRuM0AUFUF4l4+dTd66OQfS3w3qNbsqLAdUtnK54KMNvk9z1gHJtQWGSHljK8qrLbj
duEmOcIiDfv3w/Sj0kpdnPWKqALB/O6QFIOZDCo2A9dGUALzwJ0urcRigfd1C37TIimeYu74+3j7
h7WQO/flyN8UB1mJ4D8ZlyfHtWK2ueN9bJ0SYt2qFRrQG4ZPys3kjs3Rsi7rhrgZd0p7jFUfo34U
ANdW9WWa8ikZluSe34bv+rK0/PVcfTm7RTf05YMxpxDxxSAsrwGhdTR6/CNlZfVMir3Urydpo4eX
Q/QALkujiXc3pNuQ+KCNSZUc7bpqZmxwkT35W8z7e9rCybBSRLvnrqKkucJIj6c9XPmK27LArIJ1
7ZZ32JUJa7LO+VOd7APYSGTAIH5WNNrlOzm/TGm2+NjBo5yoPhz99hQ6qB26bcHnOMDA/e8n4ydF
iEJWjc4sSluAj9+KvLgVMk2O4/IaZS4l5rzt8LZ9AESIH9mWBoZn3OMFgwrodpUzIUyzCKEENE+H
gjTM5pNPS5rIgZ0w7JPYoPm8Gu4t0mPf/n2mPz9JX8702xS4zNsoLeXPMyVCuG93jbzDnR++JRtY
W3uLwcmTMrlxhiRlNUireSftjJ32XnnWjn3KJjxE4i/v1Q/OY57uL+f0rRaro2YMzZFz6h9ERP3A
tsBz1w4wiGXZAUuyntchjeV4J77OH/4DG40NFyh8onchnY1fzIF/J/RBzPl6Ot9eNoaOCDRKTofd
sVAvTQb9lpq9SjaZ4PLat9th3dzqj8YVqjO6Kqd2rx/6elUQzzrumYcQKSY7NB/W6i/a2E9J/fc3
TRPZw4h8z0hI+vacNc3sD8lypRYZgWcdJjgCN5fadUnHt+c52zfPme7pxMEcpmMee/V1tVPw0Bqr
4dbqPQS8DADor5XYqm+a0ebfFbwhntXTFiZtWD3lL/leto6yeNeLO6W5iAY7OQyqq15Pb6N6XKTP
ZE4BtGDr5HYYxCW7ih5VUqDH4VKWnyuiizGVNkQGtwMtDjAvG2ra5BXa5rJW/VL2aH9XiYgAWZJB
npgI3D6RKF/WnsLqDCHrMwShCJyIVZvrG5WxDx3HvD36EXer3GoVKjIczRDo9xpfIXMdP8f4fqht
bhV4lvYEfaQHZ+jli04JNmN+kKEMkJ2sXfdvYMNBlzDKIjWPRJMVBWhw0KZdNt/NPJh0pnYanUJ6
yA3V09S3sOP3Fj0K238ZIGr+8pN/8A//8ZOtb9KjzB8M2Ur4yezO2baPTkK6Ex8/Gg6Of5jeqsBt
sLF6/p6pZ2Mzov1tvfv1FL5VEqMaW22TpIvmOBFA0BPDwIw0dcYXKUbSEvlQUMEiyHRibJyCBZ3n
35bcv4UIf16Fb9sDozGNMuoSnmTm7E9429m/FRFKJg/KvD6tk/KQmAfEuJBRiIWRCpfsOvYtDO7I
hj5m15mxC9prfy+5k+xIgN1tef+bhF75uyrnLCkVcGLibucf/vw0IlsQ5r4qyoWlJzkTM3NEljx6
bxO2zF15ao4NCWrqbZ6cKK3nezaY92buzVfak0mzgN7FsteigUpV+mIlF4W2ZeWrjwUN8uFo6TZK
A8GpNv/+Smg/fdFR7X1CZfWF4/zttDVVT42pLGEKoJvg+9DKjjF5ZeppqpsAXQ3X5vN0m56GdXAl
vZL81DjC9BEyNaepTDth08kEl18F2jm8LtZm67CJbsVVchS3k9cdaESTy2cE9+Cx07U2P48D4atr
gc4YHz8omKbHBIM3qKQKFra/bQt+/F4vikhFFkVRJ1L0z99nVUNqFTEKzgdozDRmJnHxcM98EJkJ
OUN/FbENyqGYwq+Wm5VykFZkjtxY46p4YIjZ1fQkaWpvo4xWHkHKq+JG9rTbxer57zuh/PSYY8bB
PWzS0VK/S3dROw513Q1L5QcbEyoNWJ33WnHVW+tFwXqr3BodmcjCR0sKBNOSZYEW1pDVidWUS6ZS
3gTwO72sh21W3xfMpSaQNsqm0Hequv73yRIIyHX78/uEcxAcGQFvovr/op0vq3FY1oU+BFN/VQPV
yQP3ITS3pXSu2piHiPWfEWsiPakZ/hkpuRvIGxeZ2EzSUc+cDE6wSttfnMD0lh+Feml2Ce+G5bTd
fem/itR0BXkmeabZgfw0Wq+GX7v1Wan9GyV/EpGUpSpa4nIfTUQdv1hYdCKLFDiOpsGBSk3JKfp2
o/GnGgLcdPBLmZDZoSkT2964uk4atzryqJ877VFmUxhWym6ES5sbDFeSK0kevaah7JdBNTU05zXJ
Zg5LD8ZgoZ8I/wOjFFn7rH2TC6bv+qM+P0f6zRzcEjxa6DcieIN5P9XnFCvfGL4I/YOgv2cIpizE
vzP99t7aAL3dSEK3pkfrTVF6KdWXEwPvFn6IzmRLhiuttTsDe3Y4hxi1z1O6N/zHXHRS7blswi2u
QF9hjuXRgzVKW5tcNAaCebFgO2ubiZMwPkIhs6adjGvBRb5VHjLRKUfboM/LaGG0m4O/mgiNYCDn
whQR/cfYoBvoNSKduMs2dUNgzlW4Dou1Pu4j4bk29hMvCfiOs3zqCc7zV2ia4rvqaHhkv2y0dXYu
1LsRT4oXPSwdMR2AD0pNrAtV+sTHtkJ4cRbR5FxkWyCva/VlBMtg3k+tyWTuHDEulpLcUxtXI2Co
dQ1aaVBILadyW3PbEvaJhOAjPCL4hl8y3jYVIqBbJYfrI9LdLU791fgsk7lsI7A/+i9khaBq0J5n
ZUfnSENhs+150dOLeVwFb8v5B7alr3KZvshqbrySDsGE0B0hQQOYud0Bp6vH25Jcn37VA9eWSLRP
Ke9dWFAGcb+3NKKC2LPeAU8brSelgKkZtriavG8vhScZcdSi9tyJq3xd3GfXgJ/Ky/FDdCYfCPpF
J4boujZDixYRlatdkgNvG+a+kx138FfqpoNVYN63z6OLGqMI3Vq4mHRX7NHoIzaC9VScc8MZ7wBo
t8waqhdmdM/j5KY0nq/xEWfvEoc+9af0bQlP61f6STFgQ6aHNtukOGrxWLH57rDcpYSRbnBw8o9d
fBX4r7N62YHpLbrNYkPeh8keEDSSsNHR7ek2tzztYNUuY7Wc/Sb3tNzzU4TqI06Ja6MKI/zHMZ7z
u3bhLvVXaY9C2o5Tp0dzjM8OaaMP/+yTA9beSkLJlrJc5sD6yuBpeKtODB1uUfdHIV4AG2tA/yyu
+luulEa+o0trUjeB8K0MHDogC4RVMe9D1Cyw3YmKKo4cja2xm/geG0zM3yYWUJ25hCNJRxHZMGKa
meYFtjtY7ulGbBwxs5XWI+OPoTIyipagWZh35L/1a8bK6NVEf0UFkcGDY9IBQlPGepU8jOSCPgVn
aAq33XWYAaqKGqoi9nicSHDDw08PDeozYoV1XNuKuZeijS/YfnwlsjgY9/TGZs3hhuvWpup3LX/K
38YkKyDkylrMoV4deMSq1+ka240pUPA5kEtIo0PniEAL95cGVs/ccfYZbxlSfJp7Kx4TUYWA6da0
YqoT3E/CSmZjn7SbpENsZAuEJcF8+EQr6wQELzP3XcxjCKw68JDTIS9SX/nrDNB9yQHDceUQc5Oh
a9be0vBBZyNXqXfMGcpHITzOJdsB4aIwl7+eIxOkU+BUOzPohuWeZF4+8rYIRwntY+BOr5bqDcOe
CdJctmhEHsruPUgIqiYBfYSNnmY6aP5o2/PPAmmnimKsevW0qGRGC5wNU3b/HDJH7qyF7hdrpzw9
yqh40Bv7uNMm1M94lwAmyIToBNu+92Rpq4+ryE1w0AmFw/oW43XsHmtmjCHb4JYtzWUvvojx3QAf
I2bqpV0Fl9rCOV/y+LhAls13j2kJky100TITbVDekOiBnU175BTatgf3Hj6OwjsD1RTsjEgHHWZ9
5SrqfYqi3WdtClFaVLch0AGBjN8IneF7OGzj4HpBdCKkVp5D8aErNpN1k067PI4RJ1xEPG/LvFfw
34feMyoyQiXG79GdWV2buMW6u7KDSJjYjOgh9KGxBF03JZcNw3CNv2Tdlbs03hv6oWWE+u+q4Ie2
GTAxOuUUWgpdou8mlLHqQz2O9B6rxOwNJCqt4utojZZtWQDBtdyzPfg1VXAp/79XIl8PulS4XyqR
sq41vze1/moJLdbtlPghf9O7urekno2/yZH/rpf5iUuSoAgrXFW+z1QjdczrWoqGK419ZA9Zt1uP
m+Wx4DWXPy0Tv27Blp3DXz/wyyG/NXKqUu0iOU+Gq3Db3SmHRZ9q2Ma6fUa5C+Xv1+MtJfG/jvet
ZE7NMTPVjJ+4EBEodNSdqbPnpK01XrNYIp/t3VA6If2yf8sflJYd7b+O/a0jY2ozqpOA3yru8rOy
bzeLL0U+/N5o/WH29eeN/LbxKcSk7WM5HK6mJVlwlewSVgx9hbCTblTY70qv31CmfSL9WTtDt2Nr
6/77hfkcCf/1c3FsWWj/Gel8N8PkzWzWRtf3VznSEOpCPu8wkbnsXYSdF4XDKY9PqbrptRMQ0zr2
Fv9rGXpFsOtLJu6O6jTKatEcp6wxxKS5KE+0s6EBdnugzqsJy43sAugTHQuIA+tmKRWQM2LaRNPn
zefio3ewu6skGDwmZ5b5BTf571/5A31NxxKj6wwZcST+1TMNs0LPKsSU+FHSG9zlYwvmtVqbZMxT
09wlrwJBOL82q9Wf3hsT1hz6B5Qafzk4m2pKtV6WlsNO7txuu3QDUnogT7rYIBo7MXgNScOmiEI0
LTmCYqNdiHrHxwaO+gcbYgCNf9XnC+sGOfFsj3chUkA+GOpWZOrmkh3NhjbZZq/tO2CC6mUiQwEM
7vbfF/CnvdbXH/JthWviUikifxqu1HVxkQPBV9blxUIf/fdhlJ+MQ8rXA31rOkZalokR6UpXhe+S
eSueezq086lhK5qKuFEoyVOwjNpD0T2b89HH51P4141wL8nY9dX3kTayX56D8j1SHhHkK8QDFgNJ
2pELFmvdMjKUU8Sd9WUg0D3iQo94avqIFJVk63dXRYtc13zoLJDbdb4WMOdkmBJQZq3bitpwvLf8
3UR9pyHkHvRlHgz8Z3GDNe026bLT0KSo7vrVJBCx1Bhs+DsgtTlvB0ObggB0OAvBf0g7r93WuSzr
PhEB5nArJiXLtpx9Q9g+NrOYxPj0/+D5gSpbR7Aa3ReFRvVXVaIZ9l57rTnHHEZfIgWnpRUoKJ95
+ak1CN2lG+tZlA+LjmBDEIV2L/tB+FwVqMq5zpEDS40Ucz6USXRCzeYRrBq8f2R5YYozFkuydoUQ
fTq4eOhkMopJR6aSdkR1VZd7U/wQ6glxrLmoh5XJUdMK70kYjOsXsoqEbH2InjExFSntSApbiqjD
+JAniOo4lOZri+PX8ZmTpuJG/A84mXI7IppoZmsBVFyzYs7gwCI1fKSWxZaXk0EKuvQ09dsH+Uu5
w2lA6T9zozrCSqbj1hC2gmkbLAYQpMab8pF1pHtXNpgzAIGWjuWS4zXN6u7wBRzvp4peWlyUCOf4
geM6wdcrOqn53suPVerlcDsNRyrQtLI7xbPmv4ocvUVbOOvOs4q9Q7wV41er2c8568aqgodfex3/
oDqC/kMOyf9fEKAJFygMgqdBwGJZvBzR8Be7nGGFhA3nhbo/pT91cFsTs4udgR+IH7Dit1iVj8+h
yXjotYrewvHpQHpkSpEnLVB7MmnMgp3SeJLkj+neHDZJTOE760xlgLfCnUBHQJad2cQ9uibyg00m
ukm50xUeRPOeJiQFI0o0V2a4P2D7MYrPTrrtCD3l9efc1WguAwF0TxKnlGhAv3l14AclX4Z2n6/V
0A+SbUpIZ8ORV4DRHO35LYbjYrCuIdUIXnncR90DkYkcTbsHMG38j48mqa5eGd/XyE0Pe0m9bo0t
9rf4oVC+oqWu+zG3PtyGdOQXYskxkfpOppjFcLGOhnVQXNivpLNLqkw4vSqBuWPW/rPWiuSgTrLE
7PcSgunGU2sPZtSrzIKpUeMdeJ8ByF1cyc/WlSa9sVmFQXvMmC/rW4kXHSQp07W226eP9X2+BPBj
c0Bcz2HcNA5t3CQX/tC/A97Tjfn7L54suYpZxYckZ2NmLKTX3ogjie7oorGnpWXc1wqYLORk9Gc2
I7Lp7j5KmKe0IEuiDWSQcl3dJb50h94vQVoJebhlXXT/4N1CRm/IXsVl96vq/fcFXD1XuZm6JsqS
SYFKF/rnfaqFITyoHfcpQNJVAYzZpvjh1vXLyNQ99RuiCXE2Zrfw0hpmOqi+q2jdqnd6ujEZWSZ8
tZyESTyzU4C2GYP7xxLSOe/rglWKs+UwXMkoBrKbVHgZGLmU40uhvkX9S9g8jdpVl/iahtzhOUs/
JPXp4jxk3n/+fSr//ftOJgEowY3RSnkqM6jlSN5giPIAhag9c8ImQDGoDS1nuP79tp6vX77d1pPX
bxqTri3n1w916YesbcrVwUN6z2sP3gDBljeCb2PURgf791/Wz5XDpoFXej5zUDudfG+GNrZ1lPHL
ib60hp162PQEcwPCIAUbcHy6q6Cxazt2omjalrWbEXt2E0zP6fBC3FPeeKgmbA0FxV8NDIZDJODx
ZzvdRoIPhnT0SQ8mKcdGvGy2dOzKbNUcl0PoqZC/SXCk7928qISf0Uk84vk9EG8R/0mgv6Db8BvD
C/Z1dHXk83cMR70EQTmj6aFw/Pbnn5wGxjw+6lnH884nCOerzlFtdIOxd0ApfB2zneXCSlCv0NbY
tHnlcIPkChR9zE7kmZcWvzPT4p9Xc3JimLImiY4HriZlQWg8rMsgSBWPHcamK8FhN0h9JdzMTvtR
JXIHREa1olVUWrb0IKH/x10gruhOko96EZ91DlPw/V6ZJ7NCUc/6Qx9zdeZrSqfLPd4UpPohwP0z
Z+LMEUCTHf45iMsElcU1dMHrdgME5ANixyO7undpsnR+0SYPZBbozs7mk8VIqoLDMQy4IBgIBLvU
JE+GgAxx7gPH6LsFA4K/iPzfP5kzY2Ke0refPVkjlCQIrXhgsMOwJx5dXL5YYuNH6U/r9o/V0Svz
ba27vYQG9o+Y70q4GJuSlpThyaZjALTEI8X8Ylp0N81t8dq9l0/B0rgt36JmkdBRpQiDYsy0jFkC
gVQf2lem0NhbWeoLSlYdj6i6bQ+lfaR59kivzCq9AnMhk6eEOdKFBUKbv4B/VkQTbqIxT8VhD/xc
8ZVBmYw8G7q9Qeu32LFl4Wp8GI2NRGAvcXsOBZk+rGWZTrr6mtqRPPtQ0M7Tms0IsxnpBh9skQiB
ck/sWJDuDt2NMX0o8BT6UvBJG7dDWoikqW8ynFeOUmSEXzyQzWWFqyyn74g/Pei+yqzF7LDEYOuD
IZeCx2js4eYD1jaIcyRHcZKe2QhhSpiuc7gYlHzuiGSJIHeZwUriP2O+OKutSZsYR+FqkTJbtCeH
NE+VIFYblqJ5azq9p2meIfsaAzPQnqwQlxonZ8wBusJJHjE695ME0pPjU9a2Wp8107w9WdeKp2yP
sq2+Ce/m7bwMN37NiEq3m941V4SD+cWfcPCMYiPTyyFxALdtQZoFZm7UTBLuWqe4OGM81yuz4P2R
7AyEAxnFz9clwX1XS9jw2MngqHJzinLbJP5B2ATF1lLeBmHT9leZmi1UvMdL5tSuGGMJcKPBYUpT
+1PnFkxPYgT24Zq4RpEZzezKczTJk/78/inz4P59u1UWDhWKuKEbqnxyQwFimmFqTsM+eCB1CZEV
G1+8bPP1cLzHIC6pWx0D7Qi+iHOrK1LEi2rhi+VXTyKw2hGCZnIK4F+j9FoesU16qi2qC8yyR6YV
13q6C4kB6W+VYj3RiYivTRhN5m1hblOci1h2MWtpzKel/I663vicVS1UVDj8MP7pyGmWGUUQeAxd
XCBPi0MnEhBDZC5hICTA2vgsaMEH5FWVKylnIqW4nHcFJBIKKTzjordui9olPyKw09X/D9sj28O0
JWsx0srsl+mT1WPtCfHIIS7LtxWm7Si8V6ovTiva8aMZJLyV5VLVv5ixBfVLpN1adD6JTiF7+She
IMGd61epogWhQheJetJO4TutORRBICgzC2fO9n4h8bl06qfw1SClR9rO8pR7+DNPBUYTu72OXOEm
sIPXadhMnFF2SOzN0ScdQ+GwQlBDlj2XHFHH+jo1V0Xo5wDIv6Ckd8txBToF4zkrrmE+0unOBr8f
P8Tu05K8uN1Z3W0tfB2INaCxfqH4P4Oe01V6VZKoihJpoKdtbKkch8aK5r/SsHV/qO9LxcH6iLG6
EVZNcT3RrMDf5WmEn1OM4YXrHst+feHtP1PM/7iKkyNI3veTfDzKM8XFmCUBSCkzBDBrzGJRvKIx
hQh+gS6ktAflrm93/+fbcPL1yW2AvajjAsT1mK1zPn+dlE7xMDE8vx7h02YeXnwVRarLssXjDPPb
6unCXTizsP+4C6fNb1nVrIPCRahz0GJNLTMwPLQlbZloy9hNqrsuXQvy2gx8zXSi9RB81RpCmUuS
4HP1FToHgpeRL8qGeXq2kg4lSYuCNL/6pH/06XLo/INCxc0jCfBQh6p70NaoKZkPMTB9iV86HVsC
YveCmjXZBbSHSmpsFacpPGW9Wfx+p84Vyz8u8KTwUbvDcRrmCxy8o8xM14ZcHnJ5tkUh2iS7rB4W
h9ZDbBR2NoYkh3QyrXhTI4PR74vl1Ik73V24pnML+PebdnJyakul0YoDT4+kGZIF6K3baD8jJtdb
/FtIFO+roy9LkJpugdKli65bKtNzcdwpyaMZeb9fzV8W2Umx9OMOnXxRtZS1ZNdxh6ZrohzCGEO6
DUUoBxIe2mIF/IVKWUiuJxB2JCcsTMqbYs7z0inoyaibg17q7ibiGRo4ZxE+9mJG3zJdxukNjia9
Jz8WcAWhKnp/L7eA/zUfRCAud6gJdE75bJ71Z6bPmYUB1BfIJritP7E3WvjGoz/5EQEKRnKc30vG
dGREJ+xE/aec3OPqJAX64KM6qD9R43edW23EnbaybsYnHmRIHlJ6k5PClvBJBgRliXtF3phczfx3
vR4bfdkSzWbOh5LmThGfheCxQCEa3gUt76YPKebm99t9xg/HMqoohJXzuZA0dLJ+BGEBiSb+++l2
qBawe09e1C7HGbGS9/dxse+yZ0N5lQHHRH6srwBCZcC6so4mbXcTXFrW58d7+vi/o+pOXsaha0NB
SCCPNW6AROOha3xGpxZqQdVjEN7eZPX+fzBoOlNzqd/hTie3YRStvupMOErzfFK1pUV8W29oT/uZ
i+XtUsvg7DKAPVUknFZUQZqflHjlqDRql7fUTMmaJkluHzSQ2IsS1krmygRCsBPDJeFkYPry8+Qi
nGfsLyMhc8LgFuCFcmFhOmOGAST13ys6VbES8GTo0QySSlbxkqYSa4+6E5J768DgtHNnOA5EftpH
Ax64S+v2uWPoj18/OYbm9aQrgsavm695dCUidIIpLbCHoaVR7Bi1h4sKJKMPdmGcckY6+/PvPlmQ
AzWvGjXmSaivOowM1Dn0LCJH/nMYndabk9GLl+kxcwVgY5hFL3x9/8oJ519XAAXPu5V82qoNS8UQ
85Ffp1FVL3TDOWouf31jQa3Zygj8Z/KSq5i27mkVOevgSFMBuBLVa7sUL6Jcz3VPflzPSS+n1pS+
raJu2Bt31nOc3+Gf08joAy0XOjECJQvucuAVKNU/oEX1xCKkNpYb0bA5CFU3k6ktow4bs9Isgzr1
4vhTUpdy+TZaFMtzvBX/N2dZs/Pn+J6BiAlrZFYogwLCiWbLGBgBm0j8qKfRQOasi78+s/N3BpBO
ml6ju43WKIDuE7YAd5Ihxg33feKxgSPAELrrptspD+09dpRPlmjzfcBlg7KGQhtXm80BX0lZaT0k
OzOZTSXcCqnRQrybA98+ZtofQwXGILtkD+Qm26uclbHDB3sNPwbfXww6zcDc/4qWR2Yu4cWitEAU
1CM8JRPL2lpAlN6iZRmvDyjoCJcBZJEjeEMj5RiXPtq/lfzpYmmokmRpM9jzn+5NdQy71BBGHpfg
kX5Umn4v+Wgnu5bucEbApX5jak+l/NCKZJ8srNcMQBN/BkWGUHpluEK24nU4S+pywwBu9mfGF2rD
sxvM92s8+cAKoajrg8U1Yv7GFHFgGRNcignR6fBzHFaC25GcycQQudI9fThb7W7a4wZIQHzp7H/x
Wk42F1FNTDOqOKpyi2qH/QXdy2yYL9oXVAQjZ7+Atz2fhYB2XXqhVyJqbJ1WvrDq/D2c/PbgToqc
Se2krC64KYDxNAB9yJLuVdz7d/WqaB60SuLLoJgRcM3aqEfzxu2JI8Rt5qPWMsCyMdJANFys9PTa
xDSiUJfNm3MS8q71S3hFlBG/r1V/a+d/r1lFTyzJBhX9Se+y6YwsCYP5wLXmWKmYqylyhOdS2vWW
HfX02YgiIWvWVg8kEMFHWdQ0AqCYqC69qWqrehmmFsdYl3tm9UvhPt/0ixKHu5N+0OdKFWe6qq45
iuYL+InR4P9++ee69CpE9v9c/skWk1ldBsafQqfSFrW1IIydJln1qJu2hlIDdLLsyiRU05UdnEq0
WfCk5TAHVc7CDYSyCyTUtT25UNaYnTZOtTUeNF9xxQ0rMawvH43uR/Vh+UeMC/k7TjevIy9Porv5
waR1ltkfs2W/ytZz+yi69OfNBco/T4dlQFQgcVuM3342jeoqG3OrFYd9mN7RmeiBk21pl4K+TbNV
rr2Ee6LdMmS+GaNV6/mgbRvCSbyUziNCD1pIxjp3Sv/4qbyJHkPwjMzPw9OgvtTgZRY9urz7+i3d
VjRbUKH4ww6dfXFNcarfoYVVbAUtzG2012zzSftMt7CkqXdnLaiquTJtgj3rNzKA/025aGgY5GF9
YPY7BYAXWnoMhEAdmHUuNEw3j3OiV3JtwJRd0GWpF5KrLi9JPc7NmlRDh3ZJiLZOtXpSvknxMS8z
iU9B9bVhY4l3eJJIPwjssd+M5iq8wZwt29W8Iy0v1Y5nGx/ffvy0UpOzaRDNhD+5J5AEhjFsAm+W
DI+JP4hrPfOi2NYh8DkAjYIdZJlLV3Bugvn9z7dOPqVA1sopbbiClpfCusaoBeKu2raEyULmqUlU
GyRbB6hWOBDiauixjzhMC09Ch/2JzzyjSY+so7yZMYUKMWeA7VCKLuI3GdLdF/nywMhe8BewZ7E7
g7oDQZR5B9mf9wc6hqTIRP+L+eGPP+pknxoiPivkScO+dmjrEZ+t3qal36d+2IFa3knTa8oqBTB4
wHYN3ufC8nrpnTq1JgGKPxpjw+/To6fol1Zj5s9CvhacToU4/TC5KGBILw5hU176jObV4Z/Vw5zz
Ps25OX5qa5FZGKem5IlmuO9gM/qxsckz+mmm0/ZrU4E8rdMIXR2pofC3XRQPyOcKYQPlABR/SYHh
cPJKlXE41XqnzV9UIS5b3myoXUu6taCSvI9mRklbo4sKg1O/voFDclhQ2l0mFJxTHNJz/++FnLwG
hWC0uWJwJ1TdgcUcdb4BoExBwbEKYIxippOdNvMAbhAQnRNSOm7N8ZHNIrnwTM6ywr9fyUmxUuaF
2ucqt0RYQrQIEcEsOCImOR8AU59HXKWSU9HShUUpR59Ml0uYHAAADOz47mg+TKofbFUGikyVEAws
0EKYW9W8FYQvM65o3V7yAJ5Tpv24dydVTXeQDb1SuHfBVXnP5u8HKwjeqM7RVuB4+H1DP3uG/n5/
5h3xm96klqa4BDbB0n8gEpluAWSxg/rQpBtRfRrDdaVv4aOU0zVLR7kX6ehHyaaEdiC+T+EqIazL
+f2KLr47J23QtijCtiy4oll2jGeor3ba9Gjm72kPH7C6Mxha3kqk0kAcajdDdy04NXzHBIjbhUs5
X+l+e41PyoG4HwCJafPNMVZSvYyEKzqhYPxid+yWOqBuinFmbK3P5h2+GL1D+U+rLALMvKguxbdp
80dzurzAh9FnPgub9V/F0rdH1WXpAbycPncY6ckG2Vq3hWPrj/j81BzFffOgFu+JUxVb4VNmkQN8
Ou7K+u8l4q2JBqIcbDiwuvheZx8CySYH6hDW4/D4lMi+7IQDBrKSnPE5mkicibzVioZJTi1cLcEO
N5645PgFkfjIGSfgzHrhaz17w7//iSfvfkhqctHpJkcxaXEMroiHU/wp8TB9a3B7VAf+JGhwBU8u
mGovQL6GQGVc9+OfObDu9xfx7Lnw+8WcfBptryIPlw1yJpot7GzFWnNHQxJQwC5juIudeGIfzW+L
9lrR1m2yTUiLJ7RmQ44g7AZM1QwUtRCUxk2vODJ9v+ZJFF7mO/f7lZ7JR9UJSVKwizPqpB928p5m
eo1+6xgM+/HWfDWuyRCyBxSGdsBVY8NhQftQnuDD1s0mghT+54DQ1HCyx7hb1K5K/vgiuEfr5Gbr
BKGC6AxXnPVBM16Z+wxIJCC1Hh2qjdY6f7/UOz0TePnz4k+6JWpoZKNWcfGDN7qWp76NhW88c8PD
pYexiTqoxTeSTNsoBSC8IZ5U7W3+jJCKRvIPxaaSneqmQOPRQiM03KG7Eoik0lnhPTh/9BTS64KH
URcXNfxnT6Dfb/xJCdtMtZJFusXuAgCPPIlmOcFoYi4rwro1roJoDWGo1DmpGGuDWLOOlBwiNNwe
O65P0MPtuDx0yyRcy6Yn0IJXoD9lNEtrX4huVeJ3Jo5El1bY81/Zf1+Xv//820KiNlNV6SlXTccp
JDcYv5K8FlEYux2WQ49wAzjXMbreVW+8IwA2l7O6N5Qv5q+ercK/3b+/Bc33K4mjPDzCA6NgMRD5
wl9YgeSkPWeP9bNC7cCa5VPlzj2VQ/06tRcWnHMPkFQXwgENVdT+dSKPEXwlaxZTNMDr7GKpzi0f
JwBp294k/SNhSQtmuKMPjfrI1MOJHvGB3h/3urx4UCw7D3wDREDKnLyIrtkNmepYLWJwNMKPv3/k
fxUAJ8u/iatbRB5ncED9q+P8dq9KqzmMhwH9S0z7CTwhveWBlNI9qkytgja/6uo7tV+nvU1xd616
OUkjbhFj0nSD8DUOt0J3bxyvJtHTDxc6Mca8FP52bSffcIPltRY6lEhxQ++fsSVWTND3EO8m5IMO
WFqX1VsUPnuANbFyF8w05fj6YN63sWErEDq6m6N23YrPClpsoa4XLWqDmqUURBdOkLSiWePgSr9u
xK8aJTwG2qTYTNomNLcHZQUZWVDfyv5RAlziysW1Nm9f5Ky8a+R/kwMvb1LxPSn2UnLTphzqYg66
U+e1/R+Kvn7d55sDhY78JlBmJZuE3sO4bZP7LrmBFNuz1efCJtcvzb3PTHxJmQPsSLeBOAzxpF5P
GCTlShnObocWXZ9wSxeYqC3YuaFLNcG6gbHgc0D+yB4IeMU8zKzeixXnvKuePL0fl3FSrUdCajR5
JKCs4hP0RLf1iXYI/iDz97P9PD6NXi/hlc7Jq3/85kldngRj0Re8M/sKjR6B8Qd3nkjSfrPzaTfz
BSNs8v6FT+jM+ejHj56UF4rZoOQ9Wh0VVEv7lHjvA1/sjDYdaJI7KTnsrqR5Yk7f3BaXEp5YaqzW
aZiHLi+6+c7e9pnoaRJqrvzDLK1KURrN2ZZF4lYJ2Iqya1iyI6NyIDCACpf216VS4ex9Z1om6Sad
bp3K/2e9X5THKsq1dnYKzcqxxm5mhOhxEd6gDkTcdzk2a36Sp2/X9188qeeTRi/E5tjNvxjv6Una
iWeu1BWdw9WwY3l6+f0hn5uCzWiS//yFJ8VQEk6pUQx//0LtGXm322FavcFBbDe4VEqbOuCSfOtc
qWiBnocryS8DIj35zao1poNV4yYCto7h12ley5daWCPjaIwFpTWmF3Q1pHhrkgu0PPKYzM+OMMbi
ms4VbfEfJ1WymDVcoVMd6Yb+flf+RnedPgUVttLcd0Y/eVoiNnKoxkGVzZNJXvB4bYZYet0e8rlI
e+RDvza++nsTdn1Uzlx7iF6t6nYVjJY53EwByeZMypPa3AzhWuj9aLiaM0F/v0h5fhX+uUhupKpb
KMDF0y1OYLbcV3Uzz4+TZkkW5BMOUIHkeYeDOUsjiorIQ53mk87rHq6AmWe0vDm/oDpGgPWnTBa/
X9G5w7hFx+o/V3SysVVFHSVFwRXNBlHmCzjSYl9dWD4Dgouif/XS339STppapEvqHPiGDOlxPDyR
pUVEFXhsSCPHXU3YyqLV3snHoMqE1+qZDuTWIwQaVgzDn+ctGQ0V4gkL++BzkIPmerSnA82oUF+0
pKmMBD95o7j4gschJBhpnC7zg27uu1+orM61N7/fOfVk0BHkppwpWj3sMR4CwqTxNTcyiOSAfZbJ
7qSve1DutvmHPBf1HlJGd4+fub0hZiLH+z3YzDwNY6G9t/6cskfljJYBGZgOwgRgPzB+oZj/1l67
yrorVCXCX6EPUTDqNZg98dK7eW7v+PYmnIqiRm3IrHTg2XReuNTIhme6HkZQM25VxqFrkJCrWfPb
vreMjTIexBKLakwp7fz+Sp7BQeuWRu7l3GaUIHSf7JxTZ8atFh5psVqLrlzMjk/1sd9xZveGfDES
NyIvM2GDZTCL+VhGb0aKJEhATS/8Ky78/XrOtVx/XM/JpsqRlJNyxo1RfXOt4+1PvHiJ9jpEAC9+
sJrYEjMP7+LQ4kzNye8aaGZ1mUD7U4Gv2hzqY69xiukJkbelObOUKTJRCD5h9tPMnsYUlx8JjPIk
5cJDOCf0+P7jf+W834rxvCUIPa85uIhrsfHSwZ2gb3O3I+05P/ozU03eissy2QnxDjvo77f87GIO
PUmbO0EosE/9BsFBbo+iTvbenGtwI2P2NR2CBCf2VQ50djP68hGR25JEldD8mrt4xhZ5QObpqafe
j/BDEhymNnr9ttupiNSS9EavNyWt2d+v9FxH2vp+pSelZagdjLovqvk+ReKu0/dpCk0LIJFc7ySO
VsCnaZxozRuEC8NXp6e6wMtDtqUov+Xx/e9Xo86r9en+8v1qTj6dLEnroQhZk9Dovc3Fj9R5qrSB
gw1DdEjtWHeOvU8PjZCOPPO747C4LxjJ6HcGObhS4CnJX+K6qbsTk9hpeTi4mriEYhRG2wRRX8zY
E+NqpaYkqi1D79it0mQd4t0EXlpvWH+x7bDYQjx5//1vOwNlY1mgLTgPHgiPO7VHyGYTHYoG0ckh
2VqAhSo4U/rwZsxuVvVWWkaQeEcyWaICWVb4REstIG3NQ9D9zC46I1n6dwELLmp6Z5hjs5qbxK0q
N+IF3zTVnXAP3rnR1wjvDHHZAGZktbs4E5wLpX+fkAltgmJFR5PMP//2XWmmJYSGxZvdr7U7PfeJ
Zym9SbvGmmwTaoLmtI33ozNYKKlEyoKLweNnL4AMZiyFMnK+01HoYWAArCeIG+buM9tVqdrWxGfi
aOkspsIJL3tJssbyUitr9SJA4Jz21tK+/f7JalqGwVCBDp1fUQiEHai/KiFsDAYxrsxa9LgMVGUd
c1nK98Oyccq34XCnsZXWvtZeT8MqPDyE/bOCLL44ALoPcQJ7v79rf8vZn0+JiHSZE6sssfT+c3Jp
B6xqRtnXe7Eizph9OLTuRthGBpDc47bNXZONUN/UpJqR1YvH+SqfXieDVFmK7xLuzxenLnDDgmRP
jFr6R13ZBb2Pqz06bPLphnCz2oTosFbrlVbstrFFcQOjPbQgHxnhLcEwwCBAJ5EoGF41KlVB6BuB
G+mLUvIJRQsVB7IXnQRqH3MW1E/Ju6leOL6f0XnRMeJZKQQhsBf/PRV8e1nlqovTjLPdfnimIWN+
FW+0ZppHrVkNHKX0g4tbavajKVeRMz7ga3eKlaF7PUKO+tZo9+FxFeszCutyj+8M7PDHtf3dQr5d
W2KESByOgbjXrs0J0S5kc7IHDbzYN13sVvsG/0K25fOKyZqvyFnHGAlFfV4Rm08Zzh14IBZEgC8F
5xNHvhufo310fAzFuxn8NfkJwiMDh9V2fB7A18bP9RXKVwq6p15xQfUJX1CvAuL8VvRY5Fd9c1mo
jrL2n+WCv5INkF1QpSl2WgsFUn4MKjUS92GytMj1yv1wB89xKq6HdGulD3q71Y8fMgucmoHftZLF
AYi9USWI5FAMI61bJoIzFnY356xDeiKmyAOph1yQPKpw9KxkhRnuuAue0tLJ1RWOCCyOOLLF64o+
pSY8deKV1DBwzzp70O87zArauEqmlfWKMk/JN5q6CQ23EuIFa4pf3Awk90a+ipbFjzhDVV6z1eW5
4TNClcxvRxLHnjiA9cLchD2kVxogsHElNIuWUAfJy8TFJNKYgVfrM0n2wVZ+oQwyXvt51M8BTrxh
xkrWWUzuraMo1/0LVK3DV1TZk7ZQY0e5Vdbi1vIr57hRnXRVRa6K059VxK1pnxHrghxxMVjOoQ0X
LX+DFJAU4chQqEsbnha2WqhoiduB+wLX5Vs0DxQf3tK+5U+kB84yxZmXHXwlf0iEG4DZDd2CLqod
EoMULHtCi/fVs3LLeVd46+NdH6GLgfURPaq1sW5Bq+lOlbx2yEF0JENADulOIBWs30iC3FYwAqU3
FkD5riKJkzRSgUMRxFY/jHfiNU1c7v4iIfDN1gy70pdoWAbD+0sPn0EI/XOgu9LoJJyiiGV+Q0ZR
Po7XC4Wsn5LcEM+4DQQIiXO+ZBnYtUmGzE6BPFt49Wd1HW3M53kgqi2S5LaAq9KR3wOEqWRgArTL
DP8gxYyKtTUuu2RVGhC2WBZtU1gGEiGHT4G0yZSHMaHjIkLdFfYNU9SKXSV1denZzB4H7UGeNJwU
b0V+E1puRyon701oN+qCU1L8eVhKt4dH83nwo1uovDL5pT20C/TkC+FrilYWx6JwNeISf+1Cb/Cl
z57zMaFlIpC0NZKjO3GrCeTH4I0td7zOFRZdLFzJnvc6xjqKdSzc9ffBk1JuO7IdksecFOn2WkaO
QgY8MtIeZ/IHvujsylJv0iMryk05rFXzflCd8LjLjzdTcZWAv0nFF73BTsrgNt4FoitZ+wRgV56A
gbvueT49hNIo3qbJksRT4FmHnSIS8kSTxGmja3IYB7i/xWNpXanifdXcSNL2KH0J0YNMZIlB4X9l
Hh8S6VGryJhix/BkbZHz0iixI6bPxELBkzcT+/AwPFTtAlRfSleT3vPh7QBXSCC8elUfr61+LQPM
Q0dHI1Z3QuO+aHbtuJTzDf/2KPh5sqyabRfzaK764lHOPvWafDVrfRC/BG2b9x9qfD/Q254Tx7qU
KooGd1PfjZaMZw/xg3MkUIz4qmAp7w15Zx6JxGkuMsf/7R8AJEPCqgElA1xxqqiqOzOolL4R9yKZ
mb6uL9TPFjwgMVJ2yxFFW8n9lUgyX+gKTH4QQDgaw13kdVQztma6As7IDk7ifeASoPB70fC3w/Sz
aOC0MjuKoCOZs6XuZ2mnqNmx1mB/7cPc0Z5FdzRutKd6c3SLe3XyhsoW1rNbXJnRNQSw/P7r2r+n
xZ+/Pt+6b/uhpk5FMOWTvG+0+Z3SQZogXGY7lhcH/AJ4KxFlPx/5t9N0J2OyQs2oNl52YEbgjngc
obyaygZbX+ETrxi/0pZyBxtVRFq9xNpnhNZpKztTgSs430CIturdBHCvyOhcVS8QLlHGIkGvKX+Y
/VlkieQL6dMSXGCaxHNcbBOY516G7/f7pCc5BUUcp5UiU0kiyQzhDVXpShdXoYAu848OnFP7HAkv
SBSsCHM33Iny19okPpjaZMKjeKuXNykU5Na0m8fpWXtuYAYhO2iVWysV7QO6nbD+I4uvo/gqaNGi
MzCMS6u0wf7EQG0nqrdH2XJk+dXIiEsjFkEUFybq8mktgq/rrw6Y6D6RBMXp4xS9hKizkA7/EfUt
q2MbfCVkORNUV8WPVgC+VfIEhHGCDFFy3Gsk5I7pe4/IQSMbmdEqW0VHWlevLArj0ZKv5faejUm7
FdsVUzHR+oxJOwVt49Q8zYHIP/47sUOf08KOxY7VjTZPqCaSlkxi2hWoltixAr8YN6a54tNOyVyA
zfNp9cukv1ZkT0EW9Fr0PjBQU3a77rqcULrZIozCbcVW6kbWKhWXlURHN102xZ+A7LGaWB0bcdoU
bwf2Z87ARBHX6y50cvMuQdHNvtwuKwCaLEdDQFz2k45iwxUgWIbL4+DjGMuHbdA+0tdr602mOgT2
hQS4Sw9h5bPixdmVcZ8zf04WqrIiIG8gHI9Bahd89dRGHd2rbtXElDabjMF6o67m8ESz8kdGXNOH
yKj8KG9admIyr3tglkn82SQvpn4Nuai/h0gkvYnmfgR0ZQedX8C8FI+K3UQuJMzE3KiWL9wWW801
b9LZUB845fu01ImLDj4Oe8xd6DoJoF/Ku3I9I3fBAAmv0m6gYTN38F7I/b0WXI7UN91u/s/RqSQn
JQ9WgQDMdQOi1szFhXFFCVA8QO78wmvMf49Fo/SL6SnsfPRBk6TD4NqrBZSlwKDGvo0OfMairUyv
5fBAtjKnhERa9gGwyg+4ZiQcTG57g6T6DyGBq3EfrS+tQefOCxoxB4qs6toZj7cQmK0mMXqcMREA
+geZV8xNYQaztMD+nG6F/mYYH5vULy3P2vH63srGssXqHbmwWo/htYQYWKeGYDmPoHpdtZhJLjRJ
zrS2TK4SM7Cow3z8JwfKiKouVLJKorkkgwBStjpLM8E5nu6YjGOVe4XQ+T0HHVxUl72n/7Zofv76
yflXLtjZAqWW9h1K1sfjtGtqdKJHvqIrSQXR4+DzxJGYPAPWRU3+TtnuSKTkZndTtob02r1Z2VOb
7uHI0keC7lJf2EmkMzosLhEFPHIbMBSSfjK1jbh1VoBlBW8l+ndMiGG5kz7ix6jjQl2BtCGMOAMa
XsnHHyHhSvx/pJ3XcutMlqWfCBHw5pYA6CmKotzRDeI4wXuPp58PmokpiWIc1vREV3d1dPUfTAGJ
zL3XXkZqtnM0UfxGpPwwYpKxwmgpMX4FsLc00HfydhsTmSP2X1hlRZQk2sLgARgLjOlibiJPxIAp
fqubWV7JvY0DTSAtGTsReor0dkZCApeHlVpYDqI1ksWDggxOGglw/mkK+LDuMH9vTQfHI5nUAMFf
RSRXb0tirbMX9SgqtuodR3/ViIgWV7DBKnmFtpPuDtaq+qO1+Ki2PRSNvnkVo6e2XQmwgQp5O9nY
BhTy40zIam3wMCF10/yHRyuVTezXQ6/9Rs5T15sZvw8eVP5Oq+KI1PjHeU5GcS8RL8aFiIn0ScH/
GDuqRR7tPRwKA3lb5j9kc1V4LnonqGylnSDjsg6JvA6iU/9bf+1V2yRnVyIAoVuFTAjIWCkPeAhI
p2JnYDbARP+OuRrnEw5mMTx6sse9g3mWXBKuVxVV9Q3rgCsMxq8b5AL07KxcjrN4kmYW2/TKK5Ty
BdxnZ5bENSQkMmg9Enlu0byNa0JS8ZS+5ep1BepkDWzE2aKDDflBfPlc7+iRNHV9LD80v0UqfKhg
SDINf9YxGOHPUjwa1iYvYsdErhv42Gf2r/LgRJ3kWLUz1SXDeDNaKCTy4vUlrMofEz5beBbE6wZq
hXXymEn5406tDlP7gIGyhWZG35TS71YhPd5aKhM31SHVn2rj0OtudLqF/1/hw/AXmgwJ4e9gwXtJ
nsjjWLCssJQ/RnOeuLaCVZzuguRh0nCbPqfFSjTuqXShw3jCEjPCRVQ9eOW2y/BiLHde6Wr4qt/f
Krw+jKou61w0oAzYFbCxb+AYJzzx4l7Fk3cIjUiXCe0y6qeHRHfJx0gt20IQ44h/UffrP5VpOVou
eAvktGGfPlVH+hraRVt5JMmI4kt7VzEuBK3puGdVucU78IwfMcJ2vpQUgjfNRbHQ/Puoxu9lqZqu
Ppu5jtYiEjc5cEWKd6Ksu4a4IsUMF/smXyXWzp/ek2qfhCfFeDH9fe/v498tJ9p48q3thz5ZWoDx
QsQItwK7hHA1yXKb9FmHjHN7lvN9uMa7tFCsi4puAuVc1KpxbDS9UQ4yqKt1xN5gFxyJYbb9H7cR
1isMiK+/dTHSbSUtpczntwAPkS8SfAMjARTDHeu1iMnefzHX/g4qf/3JC1S7SqVW9IpRfpgrYhxl
3I7Er70PIsiHabqEvBG0OL4RdtHt7jtbXBrJQpslKb88bP3TZfOsLkUm8Mot3fo88Ljcq7MCx8BG
j2/pcmgQatNkqianRPab3TqLuDC84ZPRMrpehyQc7GaYzELY7yjOmLCaa7VYw2rF7f5W2OMV4gbu
TrLE7pU0BEEfDeSnIytpx9pKm3T+oL2VzgHUlSufqb8zLufRdkNwOo4x042+VL7WJ33+2Yv90IWl
2PFxyQ+xtGpdAaTCySDimHsZWDR30tgZTHK9bXF4TFeYSjD40FQ8cNyid5vBxqLVwusrtvv8Fr48
3xPf3g7uhhQZigJJ8aJjNoO8SIfKkx4avPfdVtxo9bovMb2DK6X8IjKvWZSO+lusHAujUWSrDlWi
XK/EZne7MvsY2H9fDdtBlABakcp+7aChpipybybyg9dxHqywGKaAJe+xBmA1z/qqtOx6QR4VeGHE
RiZgjCNEWSDJb+10OMOm1GH48iqHlbgmGeQ8FU9yv6+9TdwjCiTWAV+7BU9UcCZ00CIJCzdetXLt
mEEb83//hIvicgoFYZKMjx02ODKGJpZxiiFbZS/5ALV7IW/zdB1lBz5E3GT1tYSaXJhR4VYlzxaA
DxVV80BwN8rqTL/X040/PBOsadzkpV47MT6v9OLVJ5rQxV0dcUj9nhMooh9Vv6zfkIaKB39nbo3X
igSViXmYza3dES1p3s9m6bF2nyY2/rSkfPQmA6BF+zuB4wVHJsQa1pFxfCthhN6N2WsvPlTd+t8w
y5XJNN+wJSpoVPCh/uby3cpRVjJZkx4sLBWJ18Y5jgIjLN7jCZuq6Thgcy4t0i0EFZDzbd+vkIC3
5FwFAK7TW1DeVRNk22XYuInbPFEkguwPrQvzsR2dG4u9uh0sbG6gDwCafdwUnw6cqhzKLOg6Fkvq
CLw0PIZ8chtcgMXAOvRzonV+N5y7jbZTflnKeoK8BZgiIE2wQ81Guj4RSUG13eF6+ipD4TuEzOr+
i9jga10RFFFDsSSLA/KymhMqvzf8SJQfJoGYKkePt1AVCYMhgkhVmd4zG53fMCFwOCtzeRQZpxMA
N8yAZbjEa32NqzrGuWvyQ2YrwuaWK5127VlSbhIFDgCJC/n8n396lv4oGEOBb9ADiGfj+MqpqdcJ
xh9AuJPyXAr3/bvExC4l4Ub5k2Y7ptTE1yNA4TF3jv6OCwLkVmYDSXvXoFHxlpp1ryJQw/d5m9zp
1q9I3VrT1lSfU/1haB6QwxqucSIPySruEUlPNl1yiHjp50zz44q6cVd+tHUX598slFLxRZJ5EZen
scGOt3wxVB/i95Q/iHgLYnewRqyKo55sGVFRIUULeXya1H31J1Og/hFV5ISJi/MzXi8N3kjKcYxm
iEpubP8gKRt84YUFGSBGNydTarPD0pJebACVTREW2w05cEux2HSngRwX09GIVmF6CKkGAkeJ0ggC
1GiCwnMQL/TJQfgQC7ZfzilIWYsCe9FBXLsF5Srfr0yYjtjcawZlLj7FF1eBELe6lBcJfPOYMHEn
JZekPHW4T4BovFoK4xz8JYy35kXc8GZqhJgtn8puIsNG5IsfF8Fdet+sxjV1BEHBsuzqOPBJix4/
8r+y5HrKMZB2fnOv3CLuGPMR//Utfl36xRUwNkEd6UJWnScy0sxjhRl+hdU7KUSrMiHTif3acxYJ
+m+gUhMDFcT3I4fPSUOkLSEBkPAsql+s4TlTfyagMP5JkIC6lAc8vvF5GhVb2krcxNZCoOQ+YcOt
bZOHwF8s5Fds1ebZ2kPxMqNdJNV41qmenr0CK5qVwPtMu22ru5m0yYYnuTrI1obO1Wr2hXQoMQNR
XYaFS9Kcz151lnEyxFwL/rSMDPj/vYednxMOeDAxIJqZF9+zFEeTFBhlddbrfV2Suo3u/bGd+Ei5
G+3sV+mEzauUvhvSj8lO/+TLZAUa8e8D+kqL93URc4H06VApPLmcyraqzuKWFtb4HU8bSbwvyW8v
SfAeQFjt+k1wgeahD02Masvfo74OSfGBF+cAEcO20aEUujfW9b1sntdlMM7A8XWmYH1d15imalSk
YXUuLTKvoa8jm3F63LFTNAsLKgrMsDrPyTrGrrDgiNmZZy1C96uyjXhVIbipu+d/r+lK9YwiEH6v
DHHGJCvzooVSGDU1KYKkM9MNv15aNA7FUoG/46j6vl/iXdcQmwZflqiYf//0Fazh609fVtCWp+ml
IVZn8A7Bd9TopQoXZrUQYECTwT0tLM315NVAcMFO/5u/ZWcC4/62bzUtRbgkHiHP95GEnGUbG24U
2cqbh4AG0cjeOGU/2025HP6a6kalYDkwpZIKBqm/ouy3Hy/lXcYYXb4RSftRy16eEgikON24ylDc
XDzMKGmytMj5yIZlov0pZiMY33Jo2IpgZYBsQcsxhnMqrxJSy/xjmZ/78k+tbD3i3TwGfUQzaM/N
uIsyO6k3DTLemTtkuMDR6jNzbZtaObEj6rShJbruKS9qIpXuamsjFj90cx2a4ULYFtjpg/xGqMWY
wUju3JvegiuuaAetD3YzOfJMi74RnppIxKtIxChN5WB+SbOVNS4nskORskEUhCXoDbLdkzVA02OU
Hcl265wks6Y8Ulcmd8ABTPoZeNqlT06EGyul7YFvV+qjGo9uoZy88iD1T2F1Ijagrtdhs1a9Q6s/
KAhLb/faVxxK+HsMyC1zncRVfXFwqVZiRBjf1eeZwBWQY6GjdCccTl6Z9bKOIMH49+Xg8FfWOaO4
eINlFyXTfhLvQvGI+Qm5KKCs5ZFB3cQng3o/tAd0IcFqLP626UtXMMWiEA9OvOyldMdsfAhtkxw5
j7GfEWNF7d+N9WMBiS6rn3FSdAKJb8C7qzRc31hBGD0EmJhMy6J6Tr1fUbETgSURud0WscLuv3Lh
qcasG9MM4/tMuElFYqp6pT6322wDcDRQnZA6VzGwGwdKRFxaNfUZm+phPQEVdXs8pNvZymXYdcWx
wIlltpKdtJ+9cOcVdwLthAzTyntIyNkLHkbvrmwJ7mi2cbopajfD+08nnXYwgOzxheSCzwgcBUvs
sV2bxJoAQByLuvs8/p00qYP7bIvBSI+zKKNz4wlr2B/wMqp4TmWe7hNCoCvx2CvPaf2qVq8GRJIA
ti82VznEkPERWFIjJOVDpCw/lInmhOovmGOzc+hZM+8H7cSMp99kQGi5v9N63m32UskngwTNRMJo
UF6N3go6A95aNHp/SpSGDMenHWU0eThwSfxumyWbavjpd6+FDttbWnen/1H0AzvXhEg2szhFDM0u
bpXcl8oijOed22ORvMOkeyZ1W1x0kFpMfyfh/Q80+O/T+8q85+vPXlREFbcJ+4OfnZMGyuI9AZJk
FLbC88bmjzUcI+bFLnV/J69vKrKu7U5UHQodIxpM6Nxf/+ZGVBEvR1Z9jt+nJabVLyJqmWoxONq+
OUazDP082NNIduKxlYEHcM6w6Gfoe/79FK74IFhMeiSJSx1jCgr8rwuRpSanLGQhOKjMwiioewr9
yKK4hx0moiS25TOaafy1iPJ1ZoHaiBBgOSFV8G70pVf0ufNaVJ2PmX+BhH1di+HV0iB4rIVgC4bW
3atfL+iPsLB+sx6Uh9hf5QgMnqVt/Qgzbx2buFLcGlZerSc+L+Ki9kqDoKf+YREG9uiubKdrREMO
AXdkBBONGLnmwy0Dwysc5q9/+MVL6MvaUCeV36TeNApsuzguOWs3fWws4H2N5boaf2fdXRs7FSbw
8oZHYps/YG79Ae2u5b2BuskmLSy3U8lmuhFPDsNuJd+nHYbx8wkLr9FLTvSVmrC+dZd+9D2XZQMW
cnOTDgJiXNqAxrI5ConA+pG6JVvA1JWA5WYEcZXoVSK6b1/fVyAtHtmnn5xbtU8l8hSFcV+l3nx9
CwamEE4/2aiDJlybTddDOgSOiW9CCxfAhfGjjY7a4rgn7uceuczXXecQgCnvODh9xPfEcP/Nj8Ah
N2rEK0KAr+u8+NBrkJZcq1hn41iqG/60JILtbagi/RsqJ9AgyBYdYADD1HnwAP6D9RkX4i0BpDnv
oW/viAE3z4wbERHH1weWa5asKnxiZ+T2+JQV7cqiFhl2zfSiNVss48qFlTtNuRUJWKlIuYmPiPcL
bSUbrqrdF4S5GTzYO13fZ7Afpw3UIRMvDVRXJCdDqovWrbYTZ5qz9AjzdgVDWS/uUjc5ppR9tJP8
v4l3KWw8rvul5cJZfo5kW3BLR9sa6VYS1wm11gfcLpaHvDwl79A/fWz9cnGpaE62wjNA80iFpvfz
GSFI0aoRQC/lJ/UFo/oaC5IR5zpyU2/qOa6e15+e3sVlYViGOXgWT68gAwFfdnzMlvnPYY/vHFlF
xcxwwtqn4aN12Wd0whiHBajjvb83zuvvzF/206eFaF9fozbVQlWqLETig54Ok78ijM0gBYQZ9ELt
Fw2UqofgCA/rJ115U87pzdozdtDR++zlk7jWpoZkoTrpMXpS/txY3dXHhFHL7GpGLapd7Pa+SNHY
ivMJTiAHacu2oq/m6PXKmQhWJlMn/Qs3NVxQ88PwqCZwubVmG63D7Jvb7X/gTMXT+rSeiw6tlVWf
9GPWg7DysdUXHYEIB2M9T0cLRm7AFjiXqIw5YH//unWVXFGs4aMPSmRSfqJOueTJi1rUNKHh4V9e
rQ0oAJCfnIBIQddUzkxR0fvvoGFRmUPj6dv7Xm4WBErHxqrLd4pdole5SY/Tru0folSR6qoKMyf9
Yv+YZd3Vo2mWM+eKvVwEjlI54vN41/+VzFNBiTuFP7QKcFKRoCYDqnfyYlTPDYER9UrB46AdF+Fd
tfdWw2N+yp/0+yB31MYeRnI/5nxcfAoRz+LlOgqO4mO8A4DnEp1QBTRQ2z55NIqfcYq3/3OHOSJO
XCWugk4LJ667NyE3lbBc+lPSuU3w2781bLtaY1hQMcms0QAxLuECMRE0v+MQoeqbb/eaEU2znIbe
1gK6WlBKJT6QfuwdGDYhXQ6wlaUI7M2Th47IUpTbyvRr3wyBHQyXIC1gynFZ9YjGKNSZUp2Tvb4y
luWqWk/bOSliNv+4uSfng+riGpBFHdTfkpg5fxs29l6U+IIBhEPoBFY407LMd1X9Wo1nbdkry/It
cmBcgVfvp2w7zBc4bYCcLgdxoybz5bn0a/vfp8a1kksWsWWfvQCk7xO20OujwZthpSn9kW2MpTL8
DZySvEVjM59ZVrBRcS9H0HHjcr75wxenelNWHVeiX3E8ZIRRg1gkR9p4J5f8xaxlTHU3XZbQzZTN
/+RPRidsynPjA2z19RiPRj2uS5ltCM8ayx94W8iDteKDtZFASrUJFrr58evXXr4kMvJWabZM2Hhf
fzWphbwOC35VXflrjmYViwefHMltrY5uiE9+0+6y+Ic4ajS+66jJHX3YpPA08LcVbPmvRcYJkBr/
t8QNiAkXuYJ/ImmCzWGsFeT99Gw2POZ3Rpp0nx5MYVAT1KjpHmqaV0RMkB9L0i9H1UakRbRhL+4H
Zeelpyn82zeNm/VwtELX0vpF8qYQJFI4eIqRlaPdJ4dbdfe1A5oIkP88j4siMuoEoxgFi8OQM5A5
GKcb0DegFQ5Ev/rOFSuo4SjQEI0k+kL4SxaGYvd/UtHxUFeRsIf64d8b41orIMvcnvPEhfSeS/zZ
rzVFqARjrmuNV0FzE3LXA3QKUGfoQ5SFRRoJ0L2tvU2TUwik2roiY3EPKHi+0sL8CJcYhke0keGj
VssJGSTZaf0jxtSiuczyZV+gDY5g9N4YFMnXdtfnpc8H3aeSXJYLIahSkwqz3pNZnqBQId9zFUNH
813rN8Y4NbEA0J2R+WD1QnQUXE6odTI3IdaMtFYFrtc3vvFrBThR3gALlo5LhXKJLnRNp8rVwAOd
D/xMtQkzPUXkHZKRykTpKYYmNQe+4znsquFyeLrNIDDmz+ryzP28hItjZkyFYWglljBDc81GJeZ0
nR0hW5DQNIBsvHloBj9cMwZvYT7jU0QSNXP5ZT+RJLro3wTETzLTGvhy/SbtXXwEIv3gx3dNw+zo
J59riOJjzkCa/6w0eEDPJFLSkxpqvUA2nN5xtACa31aRPUd7F3feDncd/3f21quwutllC1rGPDnk
yauqKIsS0CEat0Xr4KWkYHzYr0ueFK7funObBnWtmfvyji7OpcJo/887Kl2UOpv8xCZ/FNoFRg4x
qNx7cB/8MH+iQSgPxh2cC2sRP9IsEVolvprNyic7Y1EucXXfQJ9Qb4Di10oGQmEMEYIWxyZ76Ou+
boohyXNLZ1+/wzvw0vPkHeuQDmoWOUZIHxwsTnsB1dEhxSMPxuVCi+67+B7PiZv395U27stiLvdS
OFR9GLCX6neEAYsKo2AsVOL9AQCJFcm5HSx1cUf+ANIB76gOy/AeD9h8U4QJKarWrcHiFbkFUWim
OFsz0lwiXf76dLS6mRXYLCjYh3fWK6nmBZk96dJC+/RHMrdCuSV7b0aJ89m4S/H32RmbJbPY68RC
gTpTI8LEsgv9DYaBdMeUdHpIox0iXwVlnXjU8vvQWCOCHt7RrI2PagHDggYUvfwjWLJYb/TXcSlv
sHqtfumbh5aIFiK887XBRAVQtmBItjAgl4kOHtWHWllreFRUL8FfX8Rgym7QF8K6fpYBbwVM5t1G
eUmY4hjja9E/Ktr9mFgLC9I18QEWujXP0W/tsCtz5S/P8OLk9Io2idqUZ9gtITOjxgidQtwToULQ
2QKibn6cGccv0Z9iKUCP1xfNs4ImDVOfLr6bA3WQAt64iK5ITCmTRUUTdVyqEaRf7Hqpi4OB6LP6
jKiASBzbFImodwOyifFmfUfHMs0yZt9lqm9oC3Cen5g9lgy8fuvlxsNygeyvuXprCDGXyo15y3tN
nnvJy1P18wIvvgTFN6VwEFlgFi4S2ZEp3IgATF+yZf7UrRmbosVuV3N+Qnkcn3y3WcjS3sDTm5Dp
wPUdhUxDpx6d+Ja92dWygtJaQUcvElP5raKvQ8sME0YxcuLQ/2LaQ+UsbxXgncGFr0oemucMA/pQ
nJl72Un9+9YIOe0eoFcRtEXEc2D9/XdhcUWEwfv8tKiLPSb5hSQpBouqXR3nGbtr7Cx+ShpqOS7k
ZdsehZ7GvN6N4TO8KSs+w7AXHX2HtY4YtAshPWs2EafMOUNcMbEpq9ofXXhj/n71sP28zIttF4+j
3MsBb7VbMl9OSVKYXtAQ9w/pFkzxB6raFLSKLrOCHZpgp0OTJA3bm2kmV+w55+dFbU6ZjP3C5ShU
HORSHMyuPvvgZXh6qyTDEbK7EN+KjeoGgFrTg3mWlUV6mAeb3p5MdWYwCzXaiR369nvm4g1E/BZ1
XPZGHoQa/BiLdaosWkjHr6Fj3aRgX2GhfV3zBdwhmbWnTvOa5/gjqTlZIFXJESfu+LlB2NUTvlOr
L2W+7EDPvW1hnQXpEc6GA7XCCTkS5WWi76H7EB7xN9eMRQSiBN+ifbl5j83XwuXXazByQEsClx1i
5ddrg6wXuUuzal4qXr7zCIZpK54N5taPHQFJLyEJoea2452fcnLjxSWuNcNN26Vyy+74SoqPRSbF
f9ZycZJMRTeKKEjn+iw3qRIR/gQk1rhhsJ6IbZznHpXTV+jg3JlEVjXgA/t/f57StdPs8xouSqCh
niRRHJt53yvc58tIWw/ERKz4k/e9E4eOXB2Y00Uf4LBanv/981c/OwA7cnU5tLDmu+hHrToIoyD5
eAStmzQuoB2Mfdoy3DXqXYq7Z3bvj+ce5uue1HEJny0xwSdBsG8V7NefxH+WcmkxVMpDWfDfc8Eu
LafGVTkSbVXZwQxwcTga8Pbax7Xja4Tw+PkmuAUaXv2KDNTEWKPSG0qXX74niZ2aJkV9/ojXosAK
0CQQ0qARTpk/hQQOJPhyppyAgbpSm5WR7QrMLNr4aWzx60CPZ3t3RbvBdNQKdqU6zTOXUn5qol9B
8j+gcbN5NQkGDL73LPgCcg0Gz1DiMeIabMk8XWnFabTTO2Mp/fL2Bjy42SUtVZHsUjBFC+3dIjSH
nsdHNzVn9kCuh3Zu39hO8xfz7ev+tKiLg0iLcbnMchbl/a2JuWUmTY/aButG/jV7bGPywFQhtov5
hHewPDGPZmuT6YO7HnkjBATo2a3O+voW/7Smiy0ey1NqWmJCoYriF9tb3GSRJy2Y8LmCtuq7A8oL
OLCLlG+NOTwdoV7/F83OVdAJQgJ6D0BhE3D468kn+4mZtx7rqOEBMvGV3UIkbNING3ISUKuHGJT8
FxOzq43w59+9BDusJK+rLOWEKYqFBxv6CPh3p7r5SiMd8YcHjQvLwy11G1K2yTVxx7RckdpvdXP6
PT/q79vDZNOaEmacl7MoZQSEGtOgPs9xcfUKU9/7eJstgZRKEGlIo4vul0rXku3JHDhSlsTVo3mc
U3f7tSr+bIg2NlwJKiiwrfPvrXuF7sr3pDM1wNZSZrtc9DOF1RdeM/nz2jBipL9eYZZamIdCws/n
MYzxqiThhoSlg6ZvDTzEElSpHFXEvRmyrWlbDKSRuqXhosSsp+VSc3vr2BiOpu1i2CI01ky+xDfY
9XimZPl7wtBfPJI5xmdIo2Sd5eK3Gp816T2CVoLTxii6YbXDXlkSNkqEQoY4P2Nh1cdixLdSveuj
I+E4N1/SlRv64wSkCkImY10+iFIOS71uYULOwIkJjQjbSX1Vl0959yOUd3hCp8zw5gFK2u40Yn8t
zOpd0SNKonv0mxv9yDW6xpflXNSvRk6TyJapzm219PFTXc4z8D5aKdm6cKlhGqBaBoDGRrulKfxo
8C+2KxlkoqqgbCNS74Ou+QnYwpc/zQuxwtbCDpOzHB4Lh+gcZembL3r/y/OXSuFosFbdZKmh51cQ
p69NhynCslFWzELyZmNVy8HN5XvTv/dEhOBZuhPhz98jbP/3/r32mTOAx5xKFklK/3aTVyMqRJn+
9Zz5bofYGnbJfOSSZ2o5Bmp+d54T/hlshl6EZFNWMQ8n7O5W/3jtmPu8jstr3FeyIm0GvTrnidNY
i4/Rhp3/DVdzIcpJA6vvNsJ9rfX68qsXX28JmlDA6gXRt44lMEO2gZuKr/PwDD1cdcw5yPfDVZMv
c7Ir4c6SNmG7NRMbsxPH2oT1jd7++r79z/v44Kl92jxhZ0gV1moVhZ2/7vDIY9uSLcE3DO7o22QJ
zuN+pV9Mf/7/dsIlW70tEtkIZQ22Ol/t85A8xGgsg6NY4JHyv0W5ikgujqOBMg4LX6C2I8nL81a3
T3xJnG/8b98Qvo0fBSZjp4syBcP7KZSjoTrX7EbsapoHKd4L2DIgDeYyDmzvEN+Zk+ckoZO0LsRE
a9ylxeT2PUqZIIVCd0eGDVi4ij1cvcmEgwhRXbivkBTiYVEEblrCL82OafSSvwdc7cZCPglneSTg
3SW4Yp2eCphd8arH2ataVemB+DJJqXCCXhKXKvhLHDFKY8MBFjf4t8Gfg5CwbfBpsCwXRyt8m+Ts
qQgfKfs8D4X57MyX4YIJ42Fyg+pvlWzoU2rm/9zhzZKQduisou7jHhFG3cqvD6NA5HCPSU1VO6Pw
s51eEmk9NmtTtZVh0+srCUBA+lWaILC75olpiPZDxahMAtODkUGgBXxa5VZ61Afb7NvL0QlCnyve
Gcj7WpKkSRPJUqrC61ZE/Nue0avNIVZ5aIfrlHl1fDDyrbgpfxvTor8Pno2TtapxsvsT3bVLHgt3
3zP683aJDRKCyQ2OJncMGtb6k3krKuU7VmyJ4FJQlAEdTSYkF2Vc03UR/vFGSeOYIuOXMdknNvRs
3nMJ5z+Vx+J1NuKXOmhslQnVc+UBjoX3BjF1UGysbGXgLT+d5ts2EQhydqSbse7fqt+vS7w8+ox6
1FqrYIlmx1ip2hTLHAYjCnh6a7CCTfuY4sC2rG798EeI4pf3ePHDF6efwPwlKDOFHyZxIxjOdagC
Dx+CuFsMRQ8BjNoKjD/dgQHx2mYFdZziEWMuQn2JwQROn1GzxhvFtsJl5MjDyhL5FDFygEPmmnAC
Tkny0mQuAlpHYMSk7EPhYMrvTfbeQ7pJxfvQ/JWkqt1C4KlfyZwcHeUnCL1TqDcKte+ks4s/9qIg
GLOkz4j6Ls/6IXzo5rntxnvkD3gGNVbcERNa998HKt3U5SE2/6SE7oGNx/9yeYhhii2ofTWUZxDh
JEfTfofnI40EAUllshWFlzBV1wo+Enm3MMd0gf+U9x4+vAayo74biFg1bzmr4Fu70tzGXOvSAZ8q
aa/ty84h+i5DXYl0jMDqfklVuVGRTyCMau1cdrxXOEa4J/hIH8ezJa0Gw8nlRWmkjo88ACb6ATIF
aeDYE40bSLwj6AkmJs12DJyfeL+M5loy7bhyoHNK4SZvN13+kou7iHRmvOSkfFslHFBA5a2jL7O3
5hSMTiNv2nSPdZnonfSMryZ4o1hocK7zvV3nzVHS+UtJxPajcQMR+T5OnB82/4UMxzDQRV986Emu
VEVfwwownyzEG+pSU+xijoBdtqsMfYe6zs4x+Ro4/rLzMA0wbSNZqzSboyNDMNvE7xiC3dKAfZdN
f13Wxzf46T4fxpHDshfKs1S9Dvq69Ghs1eXgTIiQHXLmA7xiBKcDDh+2FX6F/oLLIHWih4zxurSW
axjY2wDm/OyarT/8e4t+B8UvVndxAkQypAIFLOtsoe4CfK83oPW28KA47MViGZgLVdzFpsvN3xGf
tbBWaNMkXIQMJ3sggGdmdzTC2kcueYvm8X2icLG2iw/WqrsC42rYFjnXNXZxxkYk9kZwxTxYSJi2
eMcopBc+l0iqwACzTaaswVeJ9AKPDveq5PQE+A1c5z+89nVsXzvIyQtmlLdaH2m+776do//Zepf9
aVxrRjNKvGNMLb2tOFMCKGJfmkXc7+LEVn/PunxMvQxv/e/39x2K/HhGFgEVuiahOL8ok4q8yifP
jGeZ3oPU7Vq3gA8TbuvoLqhWIqKC39279m48N6FdiYTE3kTfPj6r73/7f1ZwAd1U05BmtYjGMfRw
VIdR2f0eJw4W/9AM0kL3zj3GRL78Q0nePF7cFKLSbzlTSOVM3zo+UNPYlWhEOtiaK2E8K8JxROHj
n8Tmt0dymVq+++jlMe5oDkO7lZqNqP2QtLWvLwVGuobtxW755J+G2TKyRMxdohnMDpL/VuSvjXXK
D/hE1cMWruU5+lXj83gClWzkI5WsxT9r4hs15wLg8+xIb4NdkslMuYbd9jPhh7b/iCEWjiDYfsr9
i+a9cFMSM/iTb8UOThqe8ii3Hn3C16KXduW7U3z6bbzNgyx9F7glxcQQ/gniZkG1lImvQ3vUXyC9
iU61MpzSxYE1iB1PfpqKvSa+kj6UZb/G/DU6qXetgOEkY3cV6UWNUjl3LOreCY1Mi+8kip3KdEik
WeT6A9ZA5rS0DJxNOVDePMrGsDjODsE4qmIgyT8bbG8zFb43bfP2UyzcCjVDUeBLfC0Ek0od6kKi
05UPjVOkdmw642HOW9BmZyGiz/HDvu199Q0OuvjVuZ76dKRmjSAWVcSvFr8/wocNDHVn4+f3QYUj
eaCWqz5YEwEMys206xZ42tbewdpa/ikkrLYczgzToN8Oa/zjKun1v+DNfRvRXqzxokTOAt834ok1
zqMK4J/V3FYPay92yi37FsqSqy4aMqHxJLC5opDbuIyb6Ui2/Bt748ZBMR8E3z7TT2/qAs2rURTV
6vymmJ/s0a0V4c+6vEc2MPeXuOZsMXbTMN2rN7X58BHp8+8FfJ+PXTyQi5OqFhRVjkcWoK4GYYuo
SATnmucGMe6R5rpM19pLZ56k9j6RfuUERvTs7KlbicOqgudW2UNIJq9r2VW4wb8TeLqeTQEPAfeS
HD8a3UZMTqK6EaTdnN0YePey54QAPLee5Lyn//UkLw68LtY8XUDqy5PEDIE0DgcffFs7ZCUf/ZwB
dfOM/dYLz48OAHiOMaC4vmRJh5pYxnoG7QwZuXFUMeTRV+DATxQtGeYBDhJe2yptjPSxwqFyX/z7
1X0HSebfhwOqENcrfufA6kLfpBYcX+TFfeZCIW+SJQq5YlrWg1OjVEM8G3WkOvRcuUi3PdcQ3Ki4
b6FaZAuM8SU36x7/vajvINvFoi5eQ1FXZVDzP8FdKVVydWsIW9A2jziwZk+PN08QEBtYZKY1O4Gk
l7Qnkgae4bCLRNBZkHzhjYLV9jGXTqVFMZxU/UD4pxehK8PNhyDHm1PMqyfXpyd5UaOK+NfIGrFt
fATyOxfcONoEIGt/JseP4BYHegW3ZeVv4aTMsBeizGFJ6qREFHwEG/qRSFEy4AEOEeoN+FxBfCUT
Sbn1wq8eXv93mcZHX/PpgG0HNcgClWV+RIbE4ibWORmWNCHMtEPMue6ExQdtAj4MjV5br3HCE6J1
TWI1nuc25u0xjcl/IT+7+vF9WtlFvdoMk9d3EW8dxMVYNwSSC9vJqRQnRZ/j7yfAk0hfpavIg533
MOi7JnWz4rnc5CjhTbpSQo0T++b0/3qV/2ldF7VqOkREWsynG37McBMhmqHjNp9E7wxLOLANsjJm
mnRXLQ3/UFobK9pW7ROlKOnTdhJsspJR8sK7mbilXnmVbCnYuxaGKJSoF/eQ3puV0HY8sNkw1dGU
5wQwjXImWf4vzs5rt3FtS9dPRIA53IoUlS1bcqwbwuWqYs6ZT98fqw9627JOqdHAwsIKey9NknOO
OcIffHkVMoYE3cnQ1lr6gmuIh7LaYCrQVo73MdUuKMD0dxrSBNv0GboFTlGvx9qlaqH2f0F+E8OO
4rHyH1TkVgBF6vF+ZiPVZDGrRr9XPcdCz/tGWf13yRcB+MsjXVxlyhwjdWZT55SzYy1qfae1K5l8
U4fts4VwMDiJxUsPtHXiORWK5O1K104pQQqRN09lMLxCVLiy+7n/f+t6UL9fD19Wd3HPeZnfjVY9
v3BX3foQnp/nGxZnRJyaoLcsUid0u1uyMt+7+LOW0AzRZj7G0OFSazMRtUCsZH41k+b+aFEBjyAy
g4SBSBMvo7P/ZNmoBQzpsgTXh0wkuil2NCM25ZtR7kqu8WUxF4cBFeKuHTUWM0+C4I4B/ZLA7PoO
Vwfnwpwwm0PoRdC3dIySXTPaMVS3Hsq8O5r03p1mlcluLc2iKU8JpgNv/747vo92L97WZdoa5V5n
iiwQI4RBW1b35BpB6NQL5SVwV/Ivum/xmpuMfgra8uCjEUjNuhv7+HsX9WIV8076FGXBDPgyBLuK
RMIwfjb1Aw1qfHFwMAi2XsS8oXBQs9LFYhHhqKNuwIAF7phx1Z9Rze9jV8ddwJsR9MLSl4GZ7FU3
4v85exA/IFAvQ3OMN77SoOuIIPVS7G+0XK6l/wp9LdBO5qxhdclKGNUuraq4+e8PDZuSuEfv8glV
aviUGx3jXgawtxx8rsXaz7/6F4/x6b2NxmRloc+vWs1fGBBTqrx5wg3ZSlyrXVWPNDHt4IzD1g9Q
AgrcdUHfKfid6ADb0SJym2DbqI7c3AK0X421/3kdf1vRnxamRrqvFiofNKGnLFUPhnHK25NaATw+
aKhFIHZjaz+xLF3G6LvJb1V8Zhwq3dUoP2BQsDLQ80Ic6fkWdf1arvTljV0cSDOwYkkKeGPaojSR
SdPGXRfTIDm04SGDFTAt8u6gYhYkMi7ubK8pF4wpmEtrp2CNiU90N2kOaUfALVXPxpCBuddy0QlG
W+o3IxMQ/vGtMPJdHnY+H59e58UpNUs1zWOB19kgrohG766UD4G/U5fxQ+CEHA/k6PcKcHVMxIjm
Q/lUjdubvZ0r142E3AAjfgvVTZHR9tdjOnGvd+qki2dxPDTWwVA/pOKxabYi/FLqlmLXNJvG+4j6
uzjFPKwkPaLsEMbnPgoXcjQuhOl3BxJRe/Sjg/ouZ2dgdqWMuZVrVE5Z2vxZVh5q8PsFxamkf6D/
hlxEEp1G4cwgfZLu5GDTtefK3E7Sh09lzd83yBrOelAZVKQXIkGTLsQSI5R17r3PgsEJDfsRsW8t
hPwKTcDbytw+uASVwg+j3tMZDtAw1pZAooWJFOSloDcbD3DbDkKxr8x9Fzk9aiugOWNsOexGfxnb
XSisBkwQoGpWByheCA+jx5WMsDTm4VYHGi5fJGBpJ+L5quxXXbLLDJoVPwZzV2UvQvKSKVsZvFiw
EuP3FBqKLjxB2KpK1/I3KHPl6WtbnSvlHOpbpS5s4Bu4VWbDVgmRUH/590XwfdhqSaZhoOaCLxHi
H5ftsyoqlUwY1ezczElRw/eiAY/WevFrfEq5MeNNCseo26fuTQev78Hi609f1C9tP8pjPCkZ/TFY
HnJ7EoKlRiOCBg5olUW4Ef2VpTzg80afn5Hljdvn6qObqDLBoMNE9Buxs0l8q6xGKzurWLRAtq3X
sm25c6IqGYtqhP5hohxH29DGIate//vFXykpJbSy/vPrFzmcnqSyOI1GdvaxXPAf5PpDKo+atpFC
V05WU3wEjLDoaY0vhVVk2AMDJYZwQbpmv5upPfxgbTcyt+9UKjYDviCWJEkKZlWXU009bCwcZSro
Bhrw9ApawHRXsvkQEjRcTVxAnoEGnPHPLLdr/mChXYf3LTJnNBYzAe6Abuv1McHe0WvsqLkv53Jz
+oNFPAos8QqOh+WMKCdmGCqrMd4Yzf0ovCqd4ca0rf/9gtXvaej8MOxtReSPb7wwVYG7p1t5dhZX
0mu8nnYilOaXCrIk4y5dOvvhcxh+6N5JlnsGt/FCdazVHEbNHIFRWykXSuZYVMGAWcU5vE9vU5U4
4oOJjtsialb9eFDTdfyzFNkdEO96JxB3+P0JC8H997MY8/X0NeH/+iwX15cmdlajaFlGoiS5yJq4
VUgbIjlI8ru5aZjyY3xbeTiZyctYjRyl2KJTexCCN0/4PZAOmYKGXwSJ9/9TJNGjY2guDOa/9E3e
VMQdpnIF73h6Gs85qN2n8tgWDv5AKIYkD9IT+PXiIfvBKCFrNayLmC+steYo/OpR1DhVr/Uf6yjG
a9SMVnE28bn/BP5WQ3dH7n6vLX8dIL7BWCdUHOHxFv7sylhTnjXW6MvQHqK+u6g3eikJcjXJ8rMH
NI5+FIk/WX8Ggd7tkRzkWHv/C9+0K5czPwtnX1ZRTJK+FRwRrd9RyeucnpBAkiXeqXYarjN1rQtr
LENwIRS22ngEea8safvjwTHsi/wdB6F/b47vomogzWhLibO1KbfzJUG76dteisuqPIeqm1GGGqig
oIYPZQEtaNTuQFco9vgcvYq4cqjQEhZesVjI99Odn7gCbYIP6yDTSaycbptnNtMjs3RGaRG0rgSG
glwWoi2oD+GdDoIrMkENnf4Xd+KYb4RuOUXPVbTKVKRCV/9+sitViizNNG9J0lHa0MSL0j1JCz8C
msWT/ZG3+AAdKLlJzJS7NlrKv5LZlchmirzuX6beljNevjPeWMPVz/x5DRdx2hTz1kq1tDz7wr5Q
fmfGGqaTSqvKfzAdxdv33csoPFjiqlvCS2FEuYoQHDSf/0+vAh0CBR66ivDIRQ6WGLnSxxEgDqGH
lnDfYZYGeZWK54+6xKAqpQLAU8aNe8KxjK57WT5M8kFci6jR3hq6/eXjfI1H84f5z2ouCreKnLMd
iqA8VyEOYW5qIX69zWnht4j7D8xknFLfeRDgUco1Dbr/frpuV4bpkkXNLSD8IphzIcYh8hHH10xc
oR5HsMCe5j5p0wW6CBqKoATjUv4ZUwaX1SplbHBzknIFHMOTwKNnd9EiwqDx63vVYmkctMYozuFz
8pjcT/79SCOVbGfcidLBTBYGFs75UxutSoAxs86AtQrxsUnAT9nCAfjm3lR+Gjn669Tt+Msxc7TD
l39/ff170+/rKi9SJdNKdOgoWnHOXkVtIfQv4rTOxcOYLmM82k276RbWq+JoL3Xr5DpMpYVgzdQa
LV9LiENomw4yOp351xxTgR2drx/pIYSjjQAmIrK9927ldyZ2JImLyEa4saYFBKHXdp/pbvgL4Vwl
WSyDnbojq7/vonsh2qnJweQY2il6EMKu/mn9Cn/eqnP/Jp/fttmnj3PRLC7bbIqNjI/DtUd6/T5L
zjNPlCILr1OHATibRqJxYXDqcCuSm+BGEnE9Av1nBX+lzj8VtFmhBJE+sYIezBryFyiz4II4N6rd
slvOeLfhiKQu5i1UYKF+lGAa2lh63izC5i/8j1dxyZDD7X32+raKMwZ4gLlhdPGbgSM5M6j3rzZL
Ih5EfT380d0B5Z+bDIW/1+j3FWDJRnORYfdlMFZ7JRqFpi/O2LRbDWI1W0xpogCg86MnU7yB825+
JhouUP4qrD7U4GCktiTjvLeKoP8DGax3IDw6wH0tMYD6EKqyHU9wtt3qzhiwAKSrs8AzqAfp7Yv3
sqDaY7WJEmg18gLVPS04NMau30vLhCpXOmofPvYWeIyiVnXWT2EA9bO5qyJnPP37/F0BiciIn4gi
L1mH4HnJvQoCtCKHVi7OqrrLe6fYNKHTdKsaty31vWjuCBPM/i27V++q8VkRx0UdPpvGkTiWyW/T
UvU2unGIMczy+p7sAFebaBnf2KxXj4sG+5R2FBn8N6BfIgqpVU1tcc7/AJjEmGWRQPVDYR/5/0jf
0cuex3MY3RKDcdO+Jfl0paCa39L//P4lii/tqqTx1Go+riNFzXoa7omd9vgGcd56wvFnnvn3OPl2
0Odv1C5XOnH8OHxMS2RKiF7HRa6ghTP5to4L6qk7X7j3EZFf+ktzY/Fz6cLQSe6BALBJb5WR3yda
8w9jR6ibNGvQc/t6g1RmGwSlNrI3HryH8q7GjgJyhl3txE24UeGnzIagybZf12v/xr1wpYhEkUgC
ZU+GAg71snrvCuiLQdxTwq5iLOVtoFRV9VLq9/7wYEb3UvyY56ewOyCVS+bmlDg5ISgUvknRszp9
zAemEXdtcKNcuYIGYlkoQuMVwuf45nuVae2UMzybU2P9j1zuYILJ75wOVAhQx2EPjhPBa6sIXGI3
DsHV1ARlnJkRC08GQP/Xz9G3hdEoZpOdc28Z0+qrl3W8Tk/SIxyZWvhtRiuxfNK8twxOaXfUg+3o
o09mF8pS+AlX7QlrLBnLbKaLfwmMgQTo7w9OdaO3CF/Nn+bkdOYSlILQrYfiaZSfCn8dZ+t8uHWc
r949CATKCkXs7HNycfslmhi1YdajGGyLNhYOpYVt9UGMG1ATh3R8BTAB2AMiOY5K1WrKyeu9XSXv
UJrEBvBGBLySgeByTmhBuZ9c/PJ4ZUpHrxtfznOwAQuPfL3nH4ZwmTFE28XhrkV3cWZoH71mhepq
9TyLMWW2Ibmy5ZYjeHrQPpsba5K/34k0JNEEUjHNMfF3/vqpRTkXLCVkTcUADPTDUv906r7OttO0
n6G4W8DYJnkBrstIqYODyXb5Rk9dgEbYl2bq2bPVW2Dra+XC5zVpMyD2U8IwGZXVZhlrivDFfNXR
zc1L+ownYTmN63DYkUzJ2dtspRwuLFDf47bv/gigwhfdLdTCtaPwZS0XfVvZGLKom8cE6mrMdz2d
R38XK9sBZiYkR7m32frgvzR8He8zJ11V0JcB6jCTnSWoZx/pXeuBGls0+K04cO/wO4SqY7MDzcoO
8FmL7gpryf2swcB7vq1Zee1G+/IE8w749Da7slHEMOIJ6mU17MZlz0gDvw8fkcQI2dUTF1nxbOS/
6dioXK3PN9Mu8XsXSZa59hVdN5F20MyL+kDOFSkwu+KvYrkqQXvhl2bJThFqu/GKRV/MX/dPZXGP
1QZ190hoUJpVoi5xKKZJVEEnkl6GfqtXu2l8tdBDHVdF/QOIeOSfffFU2Mlaep4OBWJNymJycUYo
K3uGtnQ/pZ24lLcDtcZ+YM58B17WM15rLlLKpnhjij+SN4ZmFHuxo5iucWfcwaXzftENSpCGQz2+
HKFjm8sxWqlvUuBm0wlCyVQsxfqY0eT0/rI0rIXKEJksnzYFtB/ShGxZosNcxvswPJk6KF3MCMoI
7osHFxRDx/gJk7+gJYJu+1/I7gmF6x9v4ZmvnyXyLVXXDRmp3YtQXkDlw0bIBDyOiG217gDQQ0Kg
v8ZEdeQSKZ5077euL2ftueFdbbd189gYNsoB6OjduFf+P4vR0R8DiPTd7LLROiWtalCe6YjlLKOQ
YxackO40fwN/MraJvm3zvVHfZ81edg3mNFBSUZDqcUm8sZTvCsTox4j6f5ZyUX0LeTTFsQzkFY9a
8Y+pulO5qXAUno3BIKfB0WEKEy8TLMUddKIiYZko2zxYtb/oKjv5rTHVlfmQTOoxy6TSnQCgdZEB
ZbkUpr1YzCJptce85jHRTm2BKgvej9ajX2BuDZNvEzl6b6f+tqzWDeaAxf20HKRjIK8zk8FW5yQ/
bh3fK6AAxETosTPdmHtIl9pguk9zbCrpmkzSc9FYhN560RRHdFjLeciw0M8GBjn5XZBKq0ZbiBt9
UW7axm61jcd1av/7wrrSX2c5Bvh8EhMLMcmLYNJkhZ8hKTcnyHUK56bpgWWchRfP2qvVneyf05l8
jp8BlP3ywwOsjJle74TKfuJCJRRnK9rNtEVau/R2kZcxmSoXTX5CBizSzglzekyFVgqVPpDaZZbd
eIBrGf6XB7joQ5CqDLln8gDxs4cRp6PoR+MF6q5tiIA5NUZv/l0OvCMN3rRbTldX0PDz29OAd2gg
ben1fr0MWs1KgZV4xUxfYbyNc6rkqA/YG903yF2c5d80N/H5vfdX4HbGBYCsjNx3TpESoDsoUc/u
2d6yox2e3ag+vusEciRVkk5McOch2qX2z6TJYzJ09AlKRFKlxVjveyDgdQzkZDgaOsIHxYHa0cP5
VCV4R8N2R/2V7MP3GFfWlCIZ7afgIxNpKTqp7OoEOX8tEovViM7XU5OvrWFfeti5YhdEQrjJ0U34
074VazXbQ0bpXWMb7KrwMKBHbuGTyvAzHV8QFELSboR7azh19QCOGpfqTnkcN+FRivBDscOfwU0s
zpWSCDM6jOURt4au/w0VIYulEotqcRZoGEl78UE8GXuUH7beNjRc+ak/tE8G5m/u9FNFS2pPnfRB
dTrxVdMtMAAkDg81TZTDzUL+2nX+aWWXyImkD41JjVgZ2we5cn9cWly7ra3/8f4Y0HMQcncRSK7W
2kFJUTMEGGkLfzS+0TZk6LPNVreELa+wdlByo2b928H5DlyKul6RmqIrGPJr5kpMSZXddhmW9wps
49oJYFBDKMQjJrKB3ee7qXuXUbuvoc5Qz2cKtl23BoFX867Pa7rIu8pSLSPPYE3gl3ouFgvHssjN
8HFeltESl4v8ro73PnoihuoE3Sa/pVWlz231i27Tl7dycadIhtT5pUwvQ1ibK9XW1vlkhzkyl0+0
MGXNKZH18/803XPdIsIfK07HPVulDw0uUSKCI7MgqZLdQSDsqx9hg0mo32yH+KVZRohnJICn/cQe
5T2VXanwv3mg5EP5SifIkhUxytPdWVMisoO9eQrTZU7Tuiqdqi4XXozlJt4cE7bbxrOClnQdPTKs
z4JfQvfYCL+FCI4XwTcKMV0zHm7et/Pbv3w3eG7jhQA52MJF72sgTBNqPerc+esIWAQrhY3KUrHR
7VFzivHZyxhhF9YbdPriUdt2A1JM+0R3PO8JkpDT3rrWrt4KOsBdUcaUQmdVX9dTRGJc92JenAek
mmuYsCGeXVj8rkJmqAe0G7w7yCL9SUFO8vetvfq3Q//tbXz69YsBjZIkUSRFKdeCAYjDKYcn1YCo
lWB1lRVMSN6NcD9GG0SK0PvrdmFxoiNm4MyzihScRxw6Y3q1zeq7MIKbuTX7na6A/nBSY8Uk3ATN
PaXYktBsbmxv5v7fBCfNddi/nuAiLQhCQekzK5ojQF78KkD1boIPOMQraaC/b6s+qhHkuNpwpG2K
MBy0YWCni1knTkEmwANnHHLr0jgdiRLL/IbC2N8s6WJ9s/CuhdoymdQ3jyMt8GYrEo0uE2Lo1nsc
PBjDTu5+GtpR7ddSauMQDgVpeHBr7a7gptJWufYyIQlrkZrSIj0agWtKbm4sUQCZxr3frWuZUdVG
yYDC4CO9ECPHx1paW6VA1h+jciUrS6NyUS2qUkwa7ip954cntZyFI7PyJTEe2FudBhbpiMIREM5X
0x3AlzL2MJeyAKFJ0B1BHe0BMkBa7eKI6M3cUPuRec90n3LLbcYHi8SzPtS/xgzXDJTnvYagIfy2
/Ju7lAT9+0e2DCSkIakxbfom9K63taF74gAcoWDEatcpgsno8Cnmqh2X2OMIKbCzAyuuQI0L7oxS
M1e02g3f0cInMz6b0Trx3+V674kra8CgaI0arGCsVAm7pe4FuKRF2DMg/C8YUjL+tfjXOoELFrOD
SpcHlKg+xajEVPmjxL5XlyB+2vfsLX5Q+0WF+6O4wGJruovx5PJcmUQDV4hw18NRB4KKdCFNHRyN
MjubBZ/BcS/UfP6zTNxzEv8tQyhQXaSFa9BYlOIHE/fBjkJ9nX+ILVnLGX19XO+sFRlZ58S9WyJe
MGxxok+9uTU7Iw2aUx46ufA0Tbb6qpLRSou8cor4RdLm2ZQENQjNH+Zeij0FcE48LAR6l4TpCBXM
Brw3VC7zheGUwVZnSGMtzGO4SV+nLVoFHB9YN0hkA2uFCTxth+ewOugmMHS1JjEk+cIRbdbMytOT
iYX9a/3WjU4kLkYUXWnaKxstPPLQkbpOg20Z77RxLw2o7YAXSx/CwSb/wvDrCaYlVdkptRb5ftbt
kNfJE5aaa5Dwp+JO3nsvUryURSBqCJ8u+E+++K+oPmvvkQ77GztH+Mixs63vtSclubf6g4q4X+6U
mJQgn8fIzYMugVzHQZWWRXMcc4AZGjYnt0BKVxI5pM0AA1lIDs2t5q+RPSUJyOWom3EnbNJfZm7X
v43kEB+KlwZpavi5AF2JRCS1YGDMA9YgTnpWfsM+vpPue9yqVsbbrfvvCuUT/7FPq7rITqa4C5Kg
ZlW9Dcd6qz+Ph3Fc5T/MN3BSvQOZGcqNDMzPkSHdP/67iLsGN/ny6xeZSeYFoT5EdXbmoEIikG3V
nqkEHMjl6M5qFd0CyKB2q5t3rXj88rsXVb9XjkZstm12Ns7kQg3txUVApYoCSeg2P0FtKNOiydbh
E9eg2806imiTNCtr026bGBX6xJZXfB+3ZOvaguud8P3D9CK3WyTpmA/calNcSwu+LPgiLcA8fYID
yILj51mzy8LGd2GcxI1Hl8n2PmZnoIjZKY3j9xufaP4vX15YnzfIRUqQGX1cVRq/7D9H992RVqH3
C6cxbpvgGafZNfoDW+NNV37c+N0rSeuXJ764yNtSseLM5HcBiSVMCYGCM5vtaBB5trZUj9rqvxW5
pPbGQcWJ4MYjX1TmRqsYfiwy9rDm3WH+aHyIaLY8LeTKlpCnxkgn2pPPbsu1jLJSuAjX+NM4VMyb
4F3cYMKtHNpXyEx0CYOfTWFnrdu61kOrLo0n5W4+6uICpuZe2hpb+aickAhGx4toR2hPeqfGdMlY
tgKJr4BU8WIUNvKbqdmA7mR/rd8XTOdBVM7BkFkFI1pAHv62B+aJmALjyYNl7pmbTzlGWQ6mXZp5
zF6Ndh6anbW34MFyxFXyiPzsUkATaJF9WI/Jk3rykiUSxNMvWpy7W5O9a3022n2IvNCt0cEGX+TZ
eh/qSTXDITsX4+FnaaGhSFI8TQFGuwtLXbV4Nv4xQLzZJnAgRxNWlAZIPITZxoIFdaPtd0URCEMU
7A/A6WroapFKfI3G2WRIgqqnmGKO96Zhz1i3/ix696b22pmrytsy94x1cYHtaSsevGlNbLRlrETO
WgzhZO7qU7rZKUcAhyltJtg1qluNS/nVo5J8Fp7UXx12sz6xZIvmBRpHxJR431KBQV2xgeoz9znq
R6ieu+YnpsNL83X8AOCtOpBXevW+yp1WOQeYoUQdQgP9H3pak+Wa48qg9bi1IrRB6ciszF2/iaiw
ijtD32V37aMS42LZMqi+q9tlg2bOvngv9zMhGCS5uiumh5h7kulmd4wLxwOsqKylcIfMj+B/pOJ7
PjKBO904zlfqrC/v+yKM+CFsUNnjfZNGunTBK8RfWOcy3AsrP/zfiD5dDSCfvvBFAJlMMQi1+Rdp
lGarUlzX5mwzVePczcCGIz2biLe020zHMpd0s240+JRrC7BEVaWunMfZl9rkghZALRGtlC73EYip
+qAD28S62FHB2JAWjsvxvQOi/8F0deRvlooD68QOKjdBF9dcDcmifWQKYY+vEu0K+SNXl1qKdhmz
9+Wt0s+cg9plnP+82otEwEpUOYhV9OXp4+R/LBO4OCYAaFsvJLqD++LV+51526k/T9OwGPJHMmdz
xDfcFlrMOR+MbiePhzR84eHUZAXGjEK+93ZScxhBwqcakh57JjlICC8M6xBGG7+NlyOGAQYHMFr3
3p0GBAzBVTsp6fPzr9GoWjXkp+CShJcEu0tECqAipPE+y++VCicQFwkDOpePsnIa/MM+UF+D8NEQ
301mF+lO6ilism1db/XYDavXLvtVG/FCRlbCszD82krZLy/YCwC3rFVHAViqbvfXGtu8qZN67Uqx
RLgBDFiBOFyGP6sq0iASjfRs+CclOxbN1hmbUx+/RNZGcsof3U5ZIV8eJWtT+WXl99W4SOgyDi9z
kL/dlLoajj+tx7gYrcYT2myUL6hqzxwe2LiyHa9RzBfsvHATRoG4Fi9Dc21J294p770XYdO8iYEL
JyXrbwRj7VqKgYe9omMAKX83Nu9Ua0IatU3P4PH6eS5pmjZAvBmLKdh617nF+FNO37N+nyNC5vWv
Q3PXBW5FsGvpBN9rw17QH2pOtI4OI5YI6MpaWYt+tKNC2EXqMnREM1vI7W/Up8JslxLOBy67TR0e
ob8HdnYgmpJuqisd7hdwExweLaeUtkO3NPXbNKC/unvfTtunR75IQJNIHJXR5JEt9WewbyDat4we
C+PJSo9J+So372Lz1Ol7YMhNcqqUUyad44LNi9Zmp0YUO9B2xG1SH+v2lxLeRwPKNONdxv4WqnUt
vMiktHk5Mm4GoF/+iuHmjvjh0ZfVfukohrQnS/0tFr8NFAqH4q0Wj0G/lWQn3M3cYvEM2Vmt17Wy
N8rnBC9iLeAekh8ETNO0pd7Z1p8w/ZFMR8aXPuNN7F4C5c1UkKoBvIoMy0eWr7CD0Zh1+qep/2FM
T6H0PBorqzql4ZM0HkKiWf2eKx+6CadQ39TSWSkwXx1Oab1tlYWoLNOR6pYZYZRuDHldQGguVrAW
9fBOOqG5VIKTBreBcu9KnPAKcRR5h8lE9vTvu+vKTE4BA8bkWjNgdHzLXdpgkMQyqVIqt6R8FIU9
6H/FherW/0nGfdPel9azL7lU6RGqKgX49TUKWKiad65OmuY9N83RHH7pNEBvjge+N+G/rO3yIKdj
mzZxXqbccpLbqbYOeuCx7Jf0FzxEYpNDFT+K6UkO7pplB/Cbonenq6hOwqe2q+jewOq00myt3fz7
pRnfD/XcxMRSDF1xEyD9xfU7jBK8sVRsz5Z5QEmhM3+myBrLjMV7VV28Vv2LufJ37Wr42SMRtRCf
BjTT7NK407FLz3xoGK+DE7ULEoXo0V8nDkMO+lTiO+hVBXMWWhY007HaWGvAc5sjUjla8OiFz3q0
irq7bk3DIMWWA65J8TuoP8jRQuVZkbZWvY/7l5ZNlxrLBq1hZKhdS3nREJ7vx32FA0y5bmfIPsOf
57Z/9dtdLqoohuywy/n3W7rCPv3b6p2deIGcfWMJRQZmDVWgt+eGDmTG0GTrjz8ac5X2TwhoEQoZ
WAy00+ibKCCpHjFjrTFJC1f0W4JDUv4J23U8c2qCrRkf/r24K2P6r4u7yNnAyE9iVSrteaQBnMh7
Sf2DNnO5NLuNUe900aUMETGdMUCQ1AsShcEelWW1is23NHr492L+TpO+Rsyvi7nYT0x783YotfY8
hXu9dGnrMazPUIKcllnNCAe7bMJUAlnfbbs1kGZrplltNQmW41aydXwQZsVx7HF64ci68XRZJ7cZ
nldghF/XeVE8Zr7mK0XFS/PrU5n+9rMlM0xZ2NOyPaHZyclcBu192C0Ru1P95149gSeABCI4Q+eM
1QqVphubTLkSI+Z5wv9ssovaq22S0cfclE3mzKddXqgTWgbbYXihy6mVzl9HDjb8UczsYSZJ7lDr
bQcXvU2alROdSBtrQnTuKE+xz5RIGFhwt4KTxIIj2Z1QdbsFPrx+NJTZj5mBhI6D5dcKLTQnpVAk
qz132ZtQr9Nmn4x4ta2gjDTSXVWujZ9cmZFr2bW1HdBJhfAPLjYK7VLYoliISKB06vDgDd0QuvuN
l/rd0QS7RfE/y9MuMijBN/tcbY32DNwhmg3X2/fJRbYUPfdsg7qsagflGpc0k4bFchp+TvUJRSQJ
QYlqiRJfobkj21F/gaPdOH1y8Ivlv0/M9eP7aYUXDcfei3O9VoktU78rmWvFdNmQCgzqw4ALzJIB
QVTv8uFOIqz2bgWoSUdfq4YBV/U33tYVzvjXt3VRXYh6UQyRYrZnSZYXck3tj1LTswI3xL9X6SND
bs7oUUhPgbdTqyWVzgQErHGC48dgQ5OqCNKKo1YP0IJP3CP95EDvLY1VOekL5E6m/gHtmn+/wCuI
l6+LVr7uwMDsU1kS+MT1sqcZDs/aYG77wEQAljMypSl3rL+Gqzksve7sBScdHMwqKPa+9fB/AGjO
izFFFZ8FA/TNRfzzzSwexEBouehHvI2lx4LyFQGd4i1xvM3IgKI29pJ1bz3NOv5x/Rj7dz5cDlM9
TtzvN673K5P2r8u5CHMQQgPBGj2cKTaBNMsg8zW4JJgAgNmWI1zs+/EepSG5Wemji/BevZFlO9gS
J+Du4SVXSjc5/tdjL5FCshiuMUW7+GBiNYhNrvCOxOxeJG+EzKDXbmvaeg+RMVMWqKMHThqtBOlp
YKBtHvGp89GcLU8aIkNOoRLl1reaTTeXdZHs96HvZ60UdGdBdOL61BAtFO99cNQlVKISwbbV2G7M
dm2ER2qfs1oekJOLMVdnRspIZEYGODe29hw8v92mn97UnL19AoM2hl6Mxuh3Z8J/UzxO7OtF/Q5v
fApWU/UgqbbVuZgMWVA0FpihDabLF3UHrLv7WRbgLzcnb3ZDdOh8Yhi81FuAs+vx69MaL9IPL9Xb
XB15bcOHVa3BaeEobTGbn7kI3WL8pYaOzmXKkNwZNzE9+fjnjbd0NYc1ZUOCzW98d5cz0nZIei3s
uDj7ZcnoOoGOMzh/J+CzhjkeiIjdoTat3Hno6OKnsRT1JTZVBno0lC14sZTdfV683FjXfNa/fb1P
67qIpgMasHElx91ZOiLPk49LSXoGG+TVe3NcIBkh1qQWtjeuOiQXACJjnUZQpQI2zwPYPTd8pf3n
SdRqTprMbalbcNMr+nyEh08rvDiJgqAI8tgk3Zm2i/MKIqt9npTnFNlJotOHPm4iTKn1dfsMOV5n
znkgvcUesoBdYtianP8tCEFiRSsvWhl36rF6bx5aDf8NukKOj2dU5xpvyj1ilTcimzK/vH+93MvT
Wk1FbNa83Aw+KM39QOP1ApC1M85r+RBiMw2CZ4NEyTl5sWgdI85ZboLgmMezKnv2nFYHsdl6rY0a
ITM85V6M1opsy637722g3toGF4c4zqUYPZ6oOyuL4FEKlkrihkjlAbQafnQzxHvowPougUXi++1N
K1O468jWZaen84Q65Fo1oP52hc1TFNoOGaC6elXPwEyOsMbGAM9PBEQWaPT2Z/2nhwsy6l7W3i+K
JYz2irwvXga/8/W/H+sKQezr3rk491FG32SM2TvRHtJJWH5MnQU1cZu/x/ViOAcf5ROglBCkdez6
o9tayFi7ZkXzDGm7RWutetUWH8G8BQUE7mV64/RdYUfN68OkhXtYkr5xSdrRSwx0XokKyokydL73
SrvTVnJ9pB2h72b6YgO/8SYVaH7w7zvzf374staPhXI0rSDtGMWBtCv+i7Pz2o0b29b1ExFgDrdF
slhZWbJ0Q8iyzJxzPf3+6HOwWirXbm4s9I0b7QZnzTjCH7YZBTIe2WyupLcbDITAsPXJCkjG0l38
v2y1fz59EUvKWR2GQ8an4/KxyD/989Y838xtr4FEJvmZlNAF9Q2+n5Tj6PKfUe59in8YwbMJxdDa
GQghZOGxeT47vMKaZEsjNaPyPRiPsWNGe107JKHTRfdUegusm9s7aUT5ZVdIq46qOOGqM6lbpT82
4yETnxY23N9wkm8L+kcx4stjKA9yJ+gaPw5mBDGV5Gnjg1JvA32V3MuunOwHac2Wj5/8zouSA56f
IfvPsZxFXO7S3rokR6qJJjRZyN4CraKklHTUZ6wjEBEDmJamK/1HvSs9KV79+wxcf2qB3AIIpgj7
FyczUzvB8Ie6f6imbb9G8k4dOXEbZcI1pPEEV84ORXHA9gxafo/v2s/SCyHCuQvDmHfRXxv8yzAu
rt7WEkYjaqr+QceRG++jcT/c6j80u7hZ1tRVlj52cXvGrVlYXGU9SPtgA5GjcsvIUcWNAiErBOuD
mLpCk2ZFA1W9M3eUxW/CG1pH5C4SNgrkHV21iaSTf36wkq0YOVNCoxfI1MKkXA3VvkzKxXU4hFV7
FvS2fzDNhzN+OuK4RWVOcuiEq5sy/UE7svlhdfegVwjOjm3sIlyV/HdFBLSZLRUCj6aqFzdAJlhG
0ibneYusfE9xlJ8d4jmSV+BBgLwXdxEmz1gQdbbBGaJGJb+WZCbFW2GhefMiPOVAtbt71DMyIu2i
dJR+i9ft5FOaXy0v7/X8/Mt4L2IkhfZbb00DeVl9nwiIIXmSdFCwnRzXlNl1L9qcQXlj+ys9GPmu
zjc0BuEga7Ir9euRVc62BbaoEKkTqraZk3vZ4pz+3XPj4vkyxosoaVCjLE2lvn+IAETJ/ROkb5y6
bYbR2JCO+ppq974bfsJLp6aJg7n43LEjG7JjW6BBgiMj+mCYy8Lfkgg13eGVEg2NM0dS1oP0ocsx
gpbvfbu2QuDWOeLkUfv57/vzfzlH/2yMi0ObpoEv+/rIj9DWMl68UPRQfNPhgDzPpqQqZu9y/emL
x+EM7Wh4BzBD7ERA9dZ2n0F8aoFpzYXpxDdWSXHUlHUmPjTnX8NGe/z3oV5NxCiy4jED69L6y13t
fFailEo+VYgb5SMCheUY5U1MDZiLDTFtD8/mRlprxkqlraDYmdOGG924RyBd7z0KtAuRzhW1exR6
wfXPNo9XWBi9WQVKda7mAoPvdYiyqDleBLu8vkmsfSifBGuTqLsBMvRz/wAuDVmiUt+J0b55LSJc
O15Mtoe/gRhpJXe1Tyi6GrVV07gxvLPBwQmFQJDijv+qN/uaEgkGRjVpypD9UIJphSCRpDqgNfth
2xXbnOYexiv2wqRfi1LhmkAi1iQMzPWLezaUy7gVJamHwJyd3bKnZGMHkqcem9gGh7IVbowOoNf/
g/gcE1AIn4XpRfqm/E1YrXhCsjV+q5ulyb9awfg6rot7tevTslLOXGh14Mg4kiS7c71Rz0cUFimS
2ZUn2JO4jsO1UnmANIWcsHqt1diHeU2EmXcL5XCxVnut14QK0j+zNc/ml1ik1JXxfI7l/mFCYrM9
aHqzGmgDiPWzH8K8+ilX+aqXxZXfOEAyfWwJY2M9kPDJ2gYYg1EeDARhVh1Pg/oQT7ulysEVVAN7
9ssALwo/ejQJxRQo83KeuehzF5z4NN0YxV0vn1TRCylojPIqU+5oKUPu3vrmczseMLEKaeGnzX1q
nfCvyn3+265yqtqx7sb3zCluZNn1rce6u4lRMLazpYLyFRGz7yOfH9ovU6vqatOklTiHedEpVw+y
vsdDJ683OKgA8UXmAZwvsZ0pr8Z+1ysucB/FWA0cKhhZkYdq/PQqP6pUlGucplZws9E9VG/iE1rV
/jqLkQaeNQ/l9EYvt021KXBb3jaHWalhKSC/gtucxb0pBVILpHP+p+D65cekQxbqyaj2WHVgyvAC
wmWIX8xdC6zG7Tel5ZxHGuDyLsnWih0SPN5FTvi0cLSvvV9fB3Fx9behVomBziBap8WxRY+2xrTO
zlviACBLU3Ub5ySMdyNg4rmpfCt8BrOUqZ2Ez1L2SbEe3hWyH9VBFF7L8ueyocjVZP7rCC8un3aM
gkhV2K3ICLs8/RaOWx8hKNtiBaowhTqePZS+R9GeblB7op8wvXGulHrf5juVHNgp73l4GSqA6eIX
CgbEevJKSPY1j5v37/N5tWf6dbQXV9IQmkp+rvS54hXdW5zi3JG6neGvVNDQyG5qRODiTFieNIpy
Tx23Vk5ycucXt+W4xzg5bzcFtOhKefTLW0H/pdSPSU6agg2iG42bFnQqzmjSHnihIW9za28hqRG/
oeA8Ui0Vt1BxVAmP0SM+rOVzdCs9W5TfdVeJ7PIE/IbXJX7mDsTXKehtud91aBNGGCCVPyravJGn
gh0HpRluY+AUMXrpG9H3hMJD8mv5rpzDo8t04et0XdyVXWx1mSFo/cNwBzIy5eFbi1C84pe83fXg
8Wh0oS5EJ9BWq03VbbPwHs4XQqWzbEYlu0vrd7XL8XVAF3djdM79fuzYbfG2fKQsANWrnPaSuYlS
BC5u9OyhRfmospFpjfEhdpsTXTcnOg4fSD2cU0evNwN6qh5/KXgeq7VuIrj6oHN8FiEoV9tr6OFC
KVRF3TSUi8kLuroUitHi+ftonSZ7EMA0o/MyA+VEfR2irU1pQ2Lng1QFnwEFDFG00oQTu1XXyUee
eqq1Xl7UP32Mvxb1y7gu5nA0O9k6h4xLW2E1aJa/ehxXEGbczk69yFRpK7gFXX4jCjdB939IHK7m
wl8n5uKZkDBk17N5YvJp9occeLUmN6dcYSIKk+JGM8v+/e6F2zHeKvZ4apB1pDK2lJJfK/Z8GYZ6
2V/U6zaLzXke1HuM/Ny6vsG7cl3497NBx9ButHFDbFe+Bc5ib/NaCfTrty9yvTEIkrSd6GkFzyoV
uAAgs0fsVj2TmHjldPCpCKJkejcb8Jb3g3ioyq30mbwuO82o16dBBTpM74vW18UFnsf4EJSZMD/a
heBaIgU+LqvhYQDrrpibDP1fbpdqH5isBRI94117Rnn9/EsfH33TPbd2rh+TcIuXkk/ONHPQwN/6
022gfFryXVjRJIvd7Ez8KW9nddo76xzbcXVfPDT6jZ4f/RIa26nUg/8LDO9a5QnEG+mILCukABcJ
4JT4pZRIwfCQgLZDBYPeioUizKpuQAWiLLIRPtvppqzv1RawsYQ2SFJuK3Wx16JdK4Z8HcjFS16X
sTYJIwNB7V92LOuo92+j9FwJDyMsT+UQ4ojabiruqDh+7cbXAsM0e6b9iXfx9JMGsjnu5Oo9mIib
+xc41BnGbqmThO9G9jmhJP1sgRWrN3QmHxUKFcJrV3k1JLL0OAh7vQ3tQHkK0Xjw0f+09FOr7IdN
vwS3ucKEVQib5n/AG/7ND47yLsaBip+pKK5iHYP2vmPKO7v7PYItPdtgbnqsXMtblfa8vEsVzAc3
qEEhhmpLm+DTROUV9dfHAS8qBPSAzmEel96VKgFQuw8z3MFOJZq2UOqGx0ra1/2vXtkKDd2qTnJm
Pk2I7dZDrKiOqLmJ9bPU0VtL9ZVf3wnFfgaLP+V3odsg+GiLaOvW0G+rfDtpb516o6I+K41eGTv/
Hndcq5WQFIsW9T8DHek/jfCvwaQxnccxVpGgVKg7eGr969wczWBtSPep6EBBzPTbFiKiekrgJ+uH
Md5kFN4DLgUYnW6pOyhz9+mpEO875UlAGapAP+SkLtoZz9vw4nHQoRDQjMMHU/1LmCyQC6vr+07k
cegwfUBJ+bxRZxbbDP7U7PMnEnoL+au59M2LoCw0o6YO5m/6R/ZGDhZBXinRSgPkqK+EH7EPJ3DF
u27Q1rLDR2wolB0s+PMHZ7ovKBZ6xXuFVvpcS0ITWz3vUlq9m+GpeyqO4FsPAH3RjIFAEHXaKvQf
ph8xlFTFbXFvLV9ki2JUvunxPoJAt/MDV8pPEr2dZ5hZrulCvhce5Rc8EzXEivutrHpowhU98Kht
N/ukOl2zb40D2Nbs7BjYObx2DfLSK+MVu44iX037Mw4VT0s6y9ce8m9rdRFgdMHYifrAvCGx6EQY
DYub2Q0SscyZWpgFHjwJMGOfNGoQt1o66tdqPcgAoKQCCBGz3ssEyepFCF5azOfXKXt2Na5FL9+e
uVWrY/aUiyu1XPV0bqxdsO1dLlZnQIoJJPEvcVo6X1cIq8q3wcx77MsBy9tUGVUlFQFv1BECfjYY
R4QNYw4/AXToIEukSKtCg+ax6rvjeVgRUMRYnfBvuB66UmpnZKKoDCFx/6RIh8o8ofTewBkIZoZP
eKhexldBcMwUO1W3xFC82krVNqF1gLertqdryeYy36bQFrFZaI+4YA6onxLd8aJCO/VmVEuzg6rQ
weBVdJe/draA6r9X8VagtB0oxSyCXPkw0nGcsGt6ooa9t6KDOLpKvTOzjdLaVbyhPozMucHvQj5J
f9TCvQ5BFQpuDUSXhb45V8ezdVPSkZamFx2ccq8ceMd9wVUx3AbOdadQSW8hAr1l006aPgRlG4KB
PAif4k05rdAjwYZWK37zh2FcU5jph48Iu0akAdNjJdxLqJhR2GWrizZA4rD66VOwGWz9diAPRSwy
QtfNhqerP/JNSn0hPX0sm02nKVdGcKc9067q70PkWAxPe473cX3yqXUoMHhXqKBwTcMbOb+TDdbG
3se5rdlE2brPKQytAlwSavnR8m+l5jBKu5gZ9Y8NvNh6C1yB0lYKh8Mk3nao46poIKgGNa5VBbj4
vIUxy0MhaftawhmZG2ZTQS/MSSOcsjZWo+7oSFBPbnUwkbNXRKiqq4kweLxJz0cU7nl5DcxBaVkg
6ExNdS0oqyl5xJUnKJZ29ZXQDKo6dAYIDcCSLjkN56Ro1eBM+yOcTmDoR0e3jZdJd8b2CEZPg0Bt
65QXOf52/C7XEFd8wmnceDBS/0zhDW7UFyFexLboV6oS6CSqmoyCt4RZ8kVQ1WRC5Se1cn6Q37oa
Ybg/Jy2z2ZfSejz0uIbOgtOganXzoETrQcXw4hYiMnzrNOcwhKuWRwySJ4+7jMNXVFL2ewi706hs
rPss3gcSHHgnRKOhtON6xUqUoIwkgB4UhdKt1K4bfbZTh4NnxfsqO+bo+hEV+PdDvlXQ/KjYBiuM
T8pjULkKpp6vhVsGTtOc8tSGkZd0zQpMpanuxmBJCvFPYnfxhpoIbKLoqIuA2q2Le7lNymFs0m7i
XkZ3lvM7O0pq0v3Yn7TQxTJIp9r4ZBjwk6VtIt4MCj1av37jYBU1G91GcTTd+Ksk8sK6dGQFz5Z2
2/f3rT3slV8yoivKW0fGGjvG1C+8xtIc7/81ehTk4BHKssYv+H6T9qpUl0U5oXgNgoXzUnizO242
3CmiN9OnKd7hFz0JCCaOS0SVK6pJQNm/fPyip1TockRy2vNx/LDcAC3a81tZvk10bLbRRqkUBzeB
7jYBV55v9GCnazadbRAUCsx1MX8svQRAyaQ9hbTIhy11kdr7b/qFpqxSUUeLG/euy2MZjH6u1ZE0
PZQIHnzwcrQYfm/rW3ryGcIdsWv++kAsMTwqkDq20Vob8LD794DyjzDoX6tkqGAVZWWuFV/k0EGS
jWPQxmfSCRobtU1NMBkRWI7Xgqs38ikBso8mR0i/xVHXpugIz7OZUkbVCbFl/Yk/ILplo5GTPojV
Ok+4JVpM91Rls1TQvvo204FBiVNi3qiHfN9RcSjqY5VG54cg3hrQE2kGv+pPPZJis4siIhp02WAW
AVZiqErqoT3gLkzXlTQQ2pNJDI7xFb2giyNpRlJVtlUwPURgDiz5IEu7AKAz3TIEyyjtu3mxnfC+
Cnaj+Hom2/KFD8t8hFwz3gOehU9pZzoWL4fyzdLxSrARM+nu4KLnS6nCtSI6IlTIUM1mDX9ztc5C
KFa9JIzweBHKqddw81F88oy1tBdO5HMUnV+E7ra2Xs3u1SCjiC0uwbvEfC5qdSUWT5UjrjUgjdg2
Rwip+44WkDm+tLxcMo++hh1gqN5Gz8Nv8+g/IQAfA6eLod4vNqau5LxIRSmGaJqz2cPlQQnPiiJY
A1fJWOA3PEC/LI1j5lnogqxSYGuTa/QErDhsWX+S70kjEveWzGuuUMEUUxfVuaki0w2+XPzAb0ap
ksfpQTKPOsa+E0bpxBK7uY1bljC8l8qU13oH3754UWILzDJQJo1rjH1G7BdWUNoRy3SaO1U78Qoa
buM0B4RK+wq/utJewjJfvcS//uSL60Fo9NykYzw9VG76qL4L8Xp6Qq8M2ZHaVXYBbRNt0z6FS3yW
K5nc199tXpTUKpY7UObfLeyho2L64mgHCfy2iOMOrYiWxHvpdrmWBX375sV7RT8061OF11b1UBcz
VkT5NnrD3gcCKTbLG9OhUwGWJpSlFkqI11p137598Vw1DYvss8MfNJ8cSHQNfzvioMl1Mruposvi
oO1kcxfHDhKXk/EyV6MxeMSVCywZfD802iYHk1sHhfm5Zm5t9ScT9szyIZhjsssH48uOMC9itv6s
/v+gxMT3ASp0ztXn+tvhdjYCjSdw7Isrcy2S+PrJi5wsFNupAJc9PVjA+VHCjUBknx9ne031MV0l
msuzlCzKwV19bnQeZ0yyAFphdvP9uTkPRqFKQjM9QHJ0lXWylzb662TegpWZLYWmE+Z9K1/bxK4P
YnfXfi4e/2tx+9cRXPzwMdAsIWoZQb9W1jzOiSu4obkO8X9zcm0/1xl7TLub9EemLhzBP5Wkv9b5
y6+/eGwzDSU8pW7n44CpevIrREeBOgfO5Vs5PdBY+526KEHw8rdQLP3nWrhfWvirlYGvv/+ioNPp
ZajrIr8fySg1Q02FqMRWQeZjr2JjoczmQ7lw3Ay3LbdCnTvTDxRpDG95D15rGAEk/WczXDz8bZcq
GJsxHSTzicQNkaUERjTQMCBE22kgOnLE7Hm+r0wwV1p/AqRioUYjgbI6+jQoUrqR87WVPAfQ4Zb7
/ddXDBYnb6RFjCJe3NVJJZa6WhTsFmGNWoFsB9Qdklu/eLbUZ9WugW45NXJONHV5Kby8PvT9Db46
kY9y8GJn4lqkZCIbPD+Zigkd9/vpCbnDcznWc/xw02yW4aJyUiHY99idQnsOQXTgpb4tbzVPq2yx
3Sa/2v9GLB3JEIOYEZFWxaR//H0UWonzhKCrs7QEYYL5Q0jXQ3Hrx1tt3XiRp1BjgoLIM+YgmCrG
b4hk9UDIqAIhebcUx1wLIL6N5uI8W2Ug00TQ5jlRAfXsgx0qYQfJ7rY5Lj9Lhsl/wqKLI/ztcxdL
MA6Nqg0hn6t/NKgUyPjI4o9O3WMVGfZwj11Y/EtPNjEGcMV+Jut+lMUqeC9Dt3uOMSPZSOgqldw9
2eoTFTvE3H9SKJj9sraUV3J9hbcqjZjffrdCg0CB4XQv+x5qKaCA4POoLlIPuIMDwyD+7QsHWoZ4
IxyFOxTVUI4x7fhOrHYIbTQ/I3NtRHucalNh++8h+zWczrdZuLhEwA21edQwC+hd0EDADg/USGfH
mV0+muh5qxAA5waO4pWyZw1kL7euVSGskK7M9bSB8I+aePv676PSrlzt30Z1eZ9EymjlChsz+U3b
UlIPlXJH66YAvnC+QRUcqz0XVKuCeE3iaGiRYhrDbScjWrWCe9E1bhJ4s3QdgvUlRNnV+GLcJ7jY
K6t+pR2lU6ytR71fidZNk68xn4rTHdLYI4pqhG7Tj8ERqpkTKoNFM+8G83Xobpv0zh9/VSxnPq4s
R1hg6f1phP61HylEzRorBsryFxEWRgqN1PusBOSgzhVdEgh1cKfCbTSaV4+dvpa6fVOtR/9pBLWT
Cc+dssfTA6f09nMsUWAtUbQkGjunbqU8lYlHxQaHWjjPKhXh0sllqoLTDgVMxxqPkgniaRuPi+iP
6+cYRSIq1ijEaZcIW9Ogxi/UJrJTsN63zVvy2VLqs2HczpIvwtZQnH/fLtda3bNL5X++eBEg5nEb
RamJbyaseWQvfs4a6K6xiR8iT/7Qb4Jbuu2N8RSeAATslsR6zSv517evX9yiZpyrYa7y9YFN6Clg
H7jCURJEiteH508xjfEMbnIaHfpwJI/h7yLd64kzIufxWd3r7+2DEIDncMTiPjXv6tJtgRTSqY/x
ol9nmtNAghJWHXJK3SZOqVMiWI4vMsyoU4zpV2oH+JN6OrB6co4aoZN+VaebmCsoc+kS5/Wq3E/r
eAPvGOWvfG1arlbfnAVPyw81niXxfkges+7W0m6t4nCW10JySpqX+C1PP8Tkhvrfktm4efWEU9SE
AYqqEKDK709P1AR9U/k8gJhdED5294iAHKJT/einm7P+2SPdpe9LiECEMRO6nGuUrSiV0S2XcptS
oyXMKokoSO5CKDJe+kt9L+4mpK2Ke0qNZ3/vx67iA6I5VSNCrntNckUksnO7F+2C/1d6NyYHYnj1
IWofar2N79HuEZ08WxEoITHa9HYukjMil32nbgIn9GgxVdoWZKt1toErx6OT0+kubkaaLiWY2qnB
2bs/ThjaCdsgxIbZRrViuS52Jd6HGPrPzF1s9qBNxrzv2G4T0tliAlJvlaeILypeuGkhmKjIfRZr
TV18oK8hpLHvod2s4rDyt7dK0IdNnoes2WDDv7dqCr2ABFea7BS/g2aFsHmHnuYsBHQG8a0f/fi2
7J9DQmTqTtbT0Gzbeh2Ebim+db/ETWeuUYbRUKxHr3e1FB7/Icle3qdfRntJbA+loU79kfs0hUgm
ezOESpJ+jmCkXZTT/X5TZz/kaYc+Ez5QsMY86YgqlSzc8SKE8jsNFzk/IFVXW47fQTvHrnQb46cq
rT/Semboo3mHAYqYHNv0Z9sfB3OtrOJmp/ibAeQ9daCuX5/l05A/a8VTahxSpJ8T/3UpD5Lnx/Cv
Hypjv8ZJkhTrjyzRl6ac6vea6kdyPiurkwGGrvjevUcb6i8FYI/uxh92kPeBKMcE4369SXrPimyp
+tN2ladtbj7beX6PosligWQO2f5taBfRRVi2vWwmDA20k6P/Vu3i7AXkBZrn/8iDNe6UL0uxg3Tt
ZpG/TMdF7KAagzClA9/s19YHlQqMps5O1xMRuBqQ8blcQZDvREBv1mLpLTxFS4txUZPiFQ+s2Ofr
6pHnb5bY9WDcJHYrzSjsVnytZrHbeE/h0DYVr83eFwawNOUXeY4YnvNGrOcBeAmQT4SQ6FU/JRSo
tV0Nf3WW4VrCFlzL/zA7+M8W1C8qUo2IMegYEq/N9cfBdDrMDcZblBEEYxtOe9C8ZyIWGCFeCQJd
2UbVm48mUmJuzPhJwUj9Kep+6NUdesKUVC3wNnYsbFBAarrP1nDFbCHsVeZL8nJjKiJVK4VCOWIE
F7MkWHLXN4Y4z5LwYcTrrroNI5c7TFmP0bqmyWVnmm3h7EcWr9wk8fOYQgOEHeigDSU60Q9xk5RQ
GG7U7rYX4JQLJQnEJu2wUPCW0sVrojHWl+Fe3mXZxJKq5nlOjXwvio83yT5yYb0GiTvI69R6xTLe
gr7ryIK3SukEy8nBbFF6TcCi28ovaYvfvYqxA1ak/ae4iGe50qrEAszCFFNU5wD2IgSaNNk3agsh
6xCgiH2G9R/wTqO77IWcQmJWWzY2wa85xU+wBMOvOt4vJXTXJ+nLIC7yR6WGV6qw/VnTRic32OW/
8nWNNEgPld0Nn7P41FduMG4EthkYtbnhHIrbBEca2rwzlPZnR+bX2Hl2jyh4VCb0cKzNf3E+v07V
RdppBG2bxDJTNR+V7r4OkX5JjpadTiv9g77fJtzB8fr3j14rfnxbn4t72MzQW5POU/4geybIWDut
d2HjUZqMktOZ5DLfTPk6g2pd34lO80DRDKVugzhRALhxs9QquPpi0a/AxImWhcHl8D34yyutkDNz
yMEX944Cbwl/gBHBARRpMRqTXA0PWap5CBmvqh8qQLoQb4YRO6z8EwmcMy4mZ2fkbyan6uW/mSlT
BMtoSiIGuxfLY6rClEcSQwu3gMiIBtmzr9UuxD9c3aJdj5Pu1KJTvhrN2aTrKRgIYm7rcFcel17P
a21aC7Tof8ZysWqweoSxmBiL/oSCTI+QYDO8Gs1LwMteHhAz6rbhMwpMUrdWZ8q4CJsnoOiG2w+Z
wwMxiVW8G/1RL908AZy0VLG5UoFUuUPRnp0RCqzn/Bh+iTzGc1KrQ9rO6ouzwzrhefhgZta2nuD4
jXcZGiqxZyLeKr1Csp/55Y03lY4kT66ZwoWPnyUkgTF76t1/X0bj75yMkcEB1pG6uyKLm6VBniQN
U9e4IV4EW9EDdEQT905qtrEC5x+9/bVU7bj6s3CLR3B6E90ZyMMLNkXAsj9Vn/jCrCbrOekcxcjI
KB7XZhhyYfBLyxG1+Hsx+qU0dlu5+Lu3eLGgZB2ujSP1IvQyOskWf2q9a1FVlFHuR7UQmgZNKgWX
hJMf4aZOERRKzTFAA7A/FfmPzHg7z8ynbKUkmE4/dB1JRPOS9jfsrYWU+coDOE+QZYiSgXsD+LLv
S6eI5yEdfK6hmI4/VnFqf6wRcUlWFuCynyHAqGQAIE4Mg3Fc1zowx4D4WKdujRYwWqmQdtHt3yQE
Fup2UpDThLypIxiujXdl8qEvW5xcCTIYssGK/rk65MsKbsgDcxYTLrF4Oz3naKwPW6Pdx4Thw8Yv
D8OwLei1wBJZ40wH4Sm8YXn827npyRvp5pRE9qJJcdnLxPszVo/Kpg93g/wzcBaZ6H/m73uAAR0B
nzEIkew/Rb+44qIeOEGjo2coTtvU9KbfxgfIARy+zF3mVoCz0a3Yit2NXpEnCM9DkvCYQ11IT5Jx
jGCz5Fh6IiCLWlmH1vGvkex437xFO5yIeCyIY6X3CQ2sdVye8mat+KcUCnIpPCBnqZKwZ9QM9Oj9
XP0K4vt8fA8LF82Rs26Hxu0g3kfWWhI2Qf5HyHdYN/mxpKhFfoKkW7sS7+WCPhqeE2+DYfto+Yp7
cFeSerto6nOldsNEMVMG8Q3ghctVDRo9ibRmyEAsTPyoNemlLm2V6nWAIURuNkBhpnUnr2T1uTPu
zepVGY+pVyzFWFd4lPNANEu0RLgvf4EX/FweLMtXUKCMd7pnIf6p0dj1ezDNz5V1SFs72H00H3l5
qs8bIdmZHNNta7fpvpUAN573xfQZLNJOr6QzDMvQMVqAsc57ebGRqBQaSimZ2UMVv1TG3mzXNXIm
Mw+t3YEGBY0u3OQ0v3wcNjbL/PMrFgOqiD0dus9znCxehnaZH2tNEMzxSrImZMldTEpKMHvW2iqd
AeGUdVogXyrAgxReUHdo9TsufSAVyQZAMKBGVXFM6J3FOrzzEYJyUfwIHFLVSCUN9XDKLeHtFDsf
E7Al59UrL+j3wV+EhKHkT7qcc2Vg4OGMW5pSw2tkHRQQcVXw0Jdu1d/5wgbx7GxbgbS6S9+pE220
6FkKNkV/2yEsOAb4Eq5lcx0PW1F+WrqJrz6iQIzmsgogI/kyGGrCxBS62RKh+C2tp9wxqh3G6DDb
SJ4dXQKIdlMpv2pIbbkro32fga0BqhoKJCAPmgWMf8AJyF5S+1L/TpGYuy/juqgzpVMjRFOPp8Xc
8ZdpSjwM1WodhdsuAfG5sgrHuFcfQXlOv6r2VZG3wDZFuljo9La76UeApQpYBHAfwq12K55SyTEi
bFpd07ItxYlK10D+dvRgThgIJC0aK16JeRn/3OkDGjP7018cnIiTXtd+MdcBpmzf085qEOVuSENv
xeRkOsITQ1XeMZDncrF2eUTuOescLU3kFZjK94FcTKQol/IYSXUOW39gBKK66kUU0sfKOwN3jV8G
xxLc6sEAteUbJ7TVlvOzv4sC34dw8donVSFaeVbNSYfvqTPWUJ41DQoOtINcd4dgiGTj1asvxGFX
Iv3vH744gEMX6IXfswh6vBNaDxlr+CBuukahAEXRmUHfrGKgV3fWz1F2C9si+OnWka0aW5wjQ1Sy
IZEUx7giTFstVs7+7sJ+H91FsK9bolJPRjmXp5BlQy3GViPafg46OUb0yB6fVcMDhfbSDt1GB2fE
OrwNY09f8oq8ukeQGVMs/KA0BJkuFqjI1cK0jJwE7Y5ydyFudGUdaEiUrs4vtOJceR2DYKFNTTHH
2g6/lmX+rwA61Fnp7D9DuFgq0+q6YZLxGeCuLFYhRULFbhqak3aHo5L01nyIHyGrxQoBLTmoEKE3
w37pGb6iHPR9GBdrUhdCj68sM4FYpRuiR5qt/iAJbIgxFN73s13dIqJqnt7LaO3rb7/ItJSsqwUq
B3NlGz+6V8tcVR4Afmd0o9wu35ZTpyvQse8/8yJ1stA0DQOfL9YANMtbiDgWTWNShFVPVMqPrSEj
b5dpQFcD068/9aJAmQwTgU7Oh5Gmpreak1baIjZr0n0j75sCyqA7ZwGt2/d2+AN3Djn+2ZYuLJPw
BZ72Vs7WLVWSzm6e1GolW7i8AZA20Lei2+SZuHXgYt7dCvPRdtDAEsvZVi+XMQRwUs1Tt/1uFmBz
Zdkx4wMGV+XzbOlB42wVH1osY2TRE/w1xn26fwjOR3+4kXwMTTcwgOpiPRL/asNGbmxqE0tv8dVg
y+QRJpudYbTSxZsxVVYpdWPM5Bho8B/MM+WgVfEWuJabHRCNIulvNPgNK9ytYGQvlGmuPrlfP3/x
UlgCEN6u4vMGBicTpWOpcXz6uqrNHcmdXdCTesBl/Jy8+e09WtFa73GPx2vJ5M6c7c+wsVzHCozE
u3L2NesrOyXrGPe+eZwlw88bHHBFa6OAzXTHmGLYwW9PceJGSyoVV7qibPAvU3lxo/Vj6WdyF3KO
d8ZDfTD4XgQeDGE5dPGBvNtnjpeCbbojQiqTV5EJe+iNpIntwlUP19w/Cf5RL/aCsCuDE2JCfmEP
T6w/aordcBdbjzGrQ1bBLlRulYr2vn8/KS+ytJZ96Zib2AbZCf3MWc+VYN7uQldXDkL2kAoPMwMG
6m9gt+ddEAV2T/KhMsuF/LPK7sK3AY0Bo7tJbiQyy3bfiPem9NMUkBEl/9Ju8Qocddq9q+Ela/aq
epPn9BI1D/3Q7udSnUVa3BgXd3MhinI+NNGc+mayN53fAgnsyAFd2LA+Fu3BF26r9qBKd5KQourB
+ZWoLsq5C5VF97D68/TmTYgf88qdqnX3GfWvFQQPJPAcP/fOwrG0Np2XBVvBHszfiieJGyH9VQWn
Ec6ZselAJHCM90Lhjsad5s/nPf6hKDPfFErcVkL7JrPN7r5tNutWAYgmC8BfLLIob/J5S+7zZNuD
3Mjc+v3Mhk532K3Sxh5/GsReH2ZwbIw9qy0+C/D/GkcpX88O18uc5vwPaee1I7eWbdkvIkBvXoMm
vM1II70QaZT0nkH39T2oiwZ0IgVl4zZQqNKRSieYDHLvvdaac0wDcScdbaaHebapwJGSw2kNTm+8
C8G+1x97Y21Fqw4LZeFoydlCCUHIjLBg0Yr4Wxsw4PH0lt68hPMHt8VcQ76xKjx7GdygeTuR46vI
66LCzDWYRCbK66RVi1p8UQbsUfhoIovSRbdcy19Nw6YTX24L/7sjwBfzKvgTYqyxrbLu4Au9l4T5
YR2nkFrFB8NYkyE3geMkyeMTxxt2s5Y4aHKartRbFP12IhBctoXYKtNFqwB0kuaWfSQ/oCaa7ZzY
8P2I574cuL+8uy2yy9VEUU0uT12K+RISquQvhnwh4qCekYe6yUaxFMnRvsaf+rFap6viWD+SygQg
WaoeC+ktCXa9+hgd+1WzlX7Ej91AhtC354f5Ov7cyn9fp4am30D8SO/lbt2Jx3YM1WEUZ+xBBPlQ
WWr1Hm2QJ9iBuJ1nI5q0l3IntIjy/Var/EVPRbNW1ImWR5E7u7Z+u5b+aImKMalhmSqbDxJI3x24
jmfTxWvYQK6h0dYw/azbg87Iu3SRfRmsdk9IxXQvelffRpITt9/5V7/YyP7nimhrIDYkI+6ePBBY
eTBGUWc+KMd8Jx2NnIjx6tA/5SRnfZTamiNHMMwxZtjJqOoZjowDsIE1itoyu9b9qa5BzqFlsevG
vlX48p6NyJs0CEkuUqKctEtS4zScjgviqLNmnrKmh3CrQcdrydT+LIJdBRluMTzGP/Vnn/Xg5411
hh7VAwkePfG5DzdxoakPVreG+SkJi5Gr8zGkTZcOY/B32t37Yuj3DaGjwn+0v7T4g5KO+1gl1kP+
Mo62NR4itAg8FrjUj8F5xG55SLdWif3YSZAxszC8VP5CzoDcE0iK6sSKtt136Erju6u6e7/6rvSr
oQstZB3pOqHjBaZjnbKMHqse0cGSM7lKJEvKAZWAqURe+iHZsNFnQFNlAodn54R/kbN7A02MfZaT
pFNiyGUOSLb18FhBUvNSovwWJVFTLYusbWrOJNghCPONtiUz2k630nm4kOfQGrOKrq8cODkR8cm3
ZYFyZkIV6jNSOI3+q1j8kMNLm6xa1KnO7aEqZ/BVYhcPyQNL5Tdl5O9Bwn9f6v9pgv3fr+zutNzo
dTIWcmA93IRdpJwNGgvmCt3JwGr4AetSlpblOtnqtKUJTMDLBzPXFX7JghdjAFlVJhr8cqvBplmo
/j6sbMAQDP/8E7G2Uu9wTNIEN/mRebeWpLyF8CHsyAzTyoV+aN6CB5JDt5CmhXX2fGOSaRNnOHH6
HJbKN8LHL9XPLAcWNZoVeGigzP0WtfyxfCR+IpllJwIAcYmVwV5PW2hZr8Zjs4tXcLtIfLv8e1QC
buB+xbz7zPvDRdnLihAZ5OssjYekQdtZkLnIdGaH4hM60uBa5I5Zh5QFfXgwh5/6GXK4mDlNZAvv
ySt8ADh4EYFVw7Zh9Iy6tb4tySi+YULj/0XP24Jkv+QFAwQV5rM4ToTq9zkctX4hInNMFiWpuPE6
nA5Bu+tqh2o8ImPeAvm9mExCkz7JXgPkSgaWUV7z/Ij/O0tWWfco1avutlT6bQPIQLYelOk0mUst
oNZoFqG5RrNbEtAE6cq7Fae2Xisp4tviFCSrMdlI/sZI7ULeQBo1FtknzGk0Z7189vFnC+ElbBEO
ftYv8TpGiCYXp4Jzg2nn4/NtOkIB1+O1RPCUrm+nYBmeBGvWzgbBS3Tb6coVKgqIQkeD6FKvy2Yl
Bcs+3EN7iSPHD/fDuM2EjFX1bMBB7bBxY8KubP0zVO0yWKqGAwh74KcH1mOiWzto1hqkkeSv02Zp
cmbH6337VT+kA+0UT2v2feU1r+nHbcmkptjA3dK2JJ2RwygslhQHQblX2o9OZENcwAdZZsfwMaFx
uEKktkJRGtyW/zMOVwws1/WG5BGAiinHXMFJhLOUritrZXSXGHWHb75Z8qYM93X9LuHJB66SL2f1
RuF1j1nvtbyJm+bYd3Yn70GEBNZS50avw5X1VDFtS2DJiY5UPXGAkRsM9DO1q0LX+xo/GY/jS7Me
9lRY3dJ8YcZBSqqrdivt0vxQ8InvujOiVryn3bTAMhj5S61hhr3sRO6MF8Ebe4eG4o5O5WiHOY34
Fi0mF0VmRZQKk354AqEbraF8/QjUhX/lYMV82c+8lHLCWnRP8arg8tOVQE0QEmuNjR/VO3ktvZNO
/BTTSHF+Fb3qI7miZ9POxnJ4sohQDW0TkEpJZAqJGk5jLYQ9U0Ti1y40k5ZEgnjFGpGZGLhogUiy
Gjb+KjagqtA4ja7T0/Qqg9fQyDTxgIGwfMkSNAVb9MQdkNfXEIRTt21e6s/omourNGWKzxfslmwF
twXv3c3Hr7BI+OYjIlzV+LEpFsrPHoHobZn2jzlQOM3LeL3HlXJW32vI7sHSII8gc3WOAYQS0oR4
nV6D08hC9x4ACXmi5yME5/QwCl75lF2bU3LKqN3lHbeK/SHTV8m6fLL20s9kPXL1P8zhWa2opKqz
nDIHdbQ9X7JQE8jN5ckvsAWkTyI+eeKs+Nma1jHvmmwdgfxZ43HXfRrJczFsBSAbu9Fpz9OjQZW2
1L3YhQMyWwHCX98tgta9gOV+3b3rOqmyoE8VX/SV4eBTmux4Z9saqsjSGFg96jWncbPZzZ13dPnR
awQoGULtFEKpRVkT8r/UZYB32JwaS7R1uKDSsk1+xowiteYFh3d8W7Kr0+cpP6qNtGqTsxxtectx
DOmr+bkQ36GdooEqqdmfsKt7zdqE2i8v09eU1x+pSLpRRw/j36LVvBqrTOiGrzyVxIq3n/kr3v3u
qcp+lrA1QiZSBRL5ySW05CaAbXij+CVd9Ya6/1N/77tFETpJcfQJfDfX9L5l0vA845MnnlENpmW9
3BTMUj/+vdnIX6oI9hqJkzmDJFXSmbexF/2xvylmoZhp3aXX1querBleuAjf6WbEC9MJ9uGnOj+K
8SehJoiXmR4QPPE8JnvjO5XgF2zc/IVLpqKR02NacFXuOj2dJgR+KN7Sq5581h6Lv/oz3dU7f5Ns
ywdcBIk9XERpMRk2xWXCkpQdk/Xkpq617lg1lka/nL65OV+q/N/XhOID0AtATLJf/ntzxsCQ2tjg
mji+QG7XyefbVtpC3efWEd9DUcBQGxZF817q6xgPAyHn0UMu/IAJhv1VUX5a4BYyFAzBfibB5J3T
waio0pIt8Jw0e81yS2vXpzsNTSQWB3DX3bKvXTyb1o9M2H7XtzDv26r3P9Ddt11meZSBZEqvvbgZ
rOPUPUuiJ2yRD4unpofGF+q2JQuOomhOGblmHzlB/5ZUv4KC1waoS8jzahnnjLVfd1K0CYfOeq79
55woeRFqndDITtOeAaDF1oO58EmdLmxx8cDWMaZ7od/k1kV+Y3CWBZdR3v3uqjod1ACTWANXmyNp
yKy9fQj4d7St3GxYL4UlCBR5q1L2x4vYTWm6lY/Daw742cFFjLSDzlA6t9as+qmpz6CmXAwWOS/9
67/fli+m2/+5fwZ8CEz1c6rofx8IRUsNre4l7p89xDsaAEiSbhA2tpHixQSG6XN8dtEtEw4PsxaZ
M+u/r+CL5uL+Cu7OhpJmRdrNmtLrmB96lz5Pai0hQalMY+rJM3EeRm1kZ/KGQ1uZ2cU8QwGOY6Ie
w4WZzT2MQzHhSEezQUmCxOaZL6sV90x3NAik8v+DI/aLEPD+ou/eIyyhRhnU4u/bxjVskmIZhNeA
hqjmRWgl+GoF65GpsKLs5Mqm9lO5n04ckQ1U0a6Ur2KwLHVPaT5EYhvTjlAHrM3NrzjZVsY3t/hr
bcNKxDpkGhoqKpmW6X+/5EYYyiTJMWBAGvXzg8ppAf+V+queDpaxqsWTqb+MZMnsQql0JRA8jIhq
Z2p7oMVLc6PsxorsYLteCRlsbCe63lAuLI19D2DnE2CNv0krooxtyzqw2UYgPFCPFER4j2yyZkmf
a8VbNJSHcrIrNol8OWDuytj60Upv8gugm8fvPDO/3cH/Keiwdxmqzn+L6t8ypSVh0hRFii76Pl8X
h5luShYkwUO2RPBi4HwX5KN/WYrmD9TAEwITscwvXZAoVsMybI3okq6tl0h0u+vtNXvC8cb5X5oO
CEahUwvyopBWaFcN6b0dTo2/i1iIJkE4Wmq9CPLNxNCEMJoQpz1rbTyTdhIaw2tZWim+V4Coegx+
1s/lVn5Qj+aRw+NAZa6GS40O9JBCB4S9QEc07S9icEr893HaltGLBkXIqE/qxPmfvwJsVj5FeNf0
ximl43Cov0W2f5mOm3f3425pDnW/U6aS+6EczTOWIFBXKj4/DiSfqhsho9JzD4puDYSLXMAn0idd
c/t9gPOXicv9ddxV9v2Ul6IWch0ytl8eQ1SNHZ7pet0dsZ7mO0ip4t5cgP5PvO/mLV/X1/kmzKcQ
kIEzDudufSVPcgqlOIxBZK2sdpNACLohPXJzy8twQ3oySUhE4i0SgGA3tyvfSGsCcvDvNfbL7Pf3
LfjjKu4WgEHLpiRoo/jSVWsRGKWr8eEOojYkFtIBpNaoktfLSBCUGFVTwqBe+Q4z92UeeX8Rd2tm
cEuLWtC5FfDQOOxiWtOffjebaQcy/sK3veA02oIYs7+buqElYon7shoYdChNU/+L9CoprWwqmzS6
cNqJkoeWhkeyqSacKq8ZYPXBnFatNDmhLNiTnu1jiewFfc2IEOpTPHp+/KxLGzxics6EGP9AHTL6
2TVl6TXFh4amGChcxWNM6plAzM+GJL2wWQGBauQNkXpZFbPykoBGkyvzD8XtIkzEObxrueiaVFUv
N7ximbgOU3ORRxdzKB3dfzYLTgx+64GfqLkG1VPZDeH81NTNPpWCIi3agCRUu36PEQBO67Y4ijQK
qmsk7aeuWhRQ0EYfzRu/1tRfppnZg8UhXjoF3Zs8PKbhEopVGzmFaKP3HzHpoK1nVsV8lhCFXDuW
z8NZK069sJEaJMELEuEzaRHpfJqDAHUqvBJ0bLIUetdK15QFlMTTViu3irIJ8Y1FcMKC6aFTfnRQ
6MK9KZ56ioPqmvqHm3aZ6PmkD3HxQcTgeto3V2GEsr3LKlipC1LrzGv0COrByQ/KkmZhB+n4HIv7
8lVNdpShQvnk+xuV2xEwlYqLraiDHaVPUn4k/MYt9VR5F0FFzpchvYT8k8Oez7fNH7Wb+KB9Dha+
EWRkQzb3CAA2y8PzzVjxLyam6sXQXhBtUTyFZ3pWprgoN1W4VJiA0MVzo8jBSU3U5YDmcykQD0+f
JuxfMxNNJUqOR+pL/524b+pzpGoUozPOjcG2w9luTD1cHvVICNciooFEfYrrl9jylkUKHYLv0j3E
dom30kid4bM8dD9JayfrSaAdSoknuL45LpTss9Hes3UQPxbyzsdYXKFYfSyzJVOUj3YrZLSaIxtG
uejN2qPoobZNDxPiwT/SSgDha9kcoZCADpvRIx9YdyoiKDvsvTb/TC/zRT8OqaPq69+xNJW/V861
Nquw4k9j3AvKCx2DhDjZT9oSxr58SugPXOt6Ea0JRmNaWLjJDlh3QiF2jIAvyRwLtNT1V8a5QHEZ
uIzFMhwwhaMKy7z7MAVsp8+34nEoHEyVyb4vPBozHU1ipVoyhe4qGtWbGpVtuldA1KXpWWJIO/hO
Qkc56VdKup+TVCqknQY6klB57LXOE5n5QWu2Ea36iZv9lNBgP8iuURBDS6q2DegrPfQ75SmFJWrZ
xQ/WosEF+8k8D1ia9FhXu6R263Ct994MlEY5R+cQ67h1gF1oSo75AvlQVe2xOmblQojsUN0O1a5p
SdBeqLRVfadSXjvGfz0/V/0gmE9ivpIMN1QXyYNSAaxdzJnLz8JHz1RZWY9zU6n9MfoDi+VVh7NX
kz/u5ziabPYI8kHHG2lu26510vGFjnHPETI6/Hvv+Ho+n3cwU2KWYRB59UUdGkahpdxqVs6sfIqZ
ZgmD6s1S/JrtqtoEaLXVDt8s+LaTQfOEpv+pdHkrB5e7Ua4KVlGFd3XZ022GvM9oVjlb6lX0zySV
pXuL3r/3/3nJ82bwRwug6KMpidQsutROWF3Lddsvk+A5190+X0KajZxUcDCMDddU2Nc8r7SMIWLb
NPBj25ccH5XybxRFxsIFcj5yFSDXCiwg60pJSc337+v9+/ZsmfiamOt9hQp3dQ1oWI3jC1hSlexB
F/NAWYLCPyTxsmVFRqS/7lOPMAYbg3CL4dL25W8Ma1+UrL/35z+u4u6ujcM0GKrGVXREmQWIY7K3
YnLb1BPMJTbcMWGOt2wMm4ayXnpDgQN5ZTphtsZXxPFe06699hHmG7FyBfGlsc5mvhaJY/9GwvLX
u2ViAdMhnaO6NO7Oc1k0aoEKhu7Cgq3YkXS0QqcVD6VnCVtuXcB8mj6xQbNM28X1roR0kX6X0qzN
h9f788SfF3GncTJjX4WmkLBVW67OqdYpqlPBWpc9i1SBNS1dylHzMCYr3gknP6lk/WI4MiF88oTd
hkN/26ddsJCLndqfMzilqvoQ0twkbrKtNvj2GzRBmS08zotndGkFt7nZ7DOp8JxWh7G5spMlx8I6
jzBPTT0jfC2mgMQhIb8W3Ag4muk+/Pbnnk+K//q571yNdafqWpjxapUv9HRlh6x7hhiUib16VbE3
W+tGWnHiCOgdw8AaHFn2suytb4/W6GB75lHWXMXuKe4HCO1OYew7mMqFHQhO1q4nBH/FD8V6BkkA
cCM65dpeK9eUbjdnImbBzg9szRb6gKs1rOvfXP+mw8I/IrRZqd/mSM5n0i8/LrZnA9uzrIv3Ct9J
TY1c1nnWYOUwRkBU0jsFzqM5KsOdQM6VB4VzWLIQv6Ut/rVuwYNP9SqacJl/lxZ/rGJBl+ujGXGr
lSM/nvHerSWMfAob5WnONbittaf2Z3z+7v362ttgwf/zc+8e7Wk0pdYw+Jl5gj91/Mz5tlXdeDd5
k0NizjPwgwBDT7X4lb/pKO8/9B+qE2qezhyFov4EBHgmZRsu6PbvuugY5P72jfxxV+4ewNAPBT9P
uCvZ540EXybP+1yz1Q3Zl79C35nSfYcLv/M6/0eWnLCuDnjX5HJHuA4axDw9dtq6GvbV7WdiMKyJ
Vto2JWNJeYM2rpibgZ8LCt1qkG3lDUzjRdmbdN6HZ5oWnOdqfUHXJuc1NrZFRjm+mOaq/cjMSLXm
KsrYTK+CvNQyh8MOYw/mOGi/O30enfQ0sLDAiyRD0q4Ch1S5ZvOQHG9kfOc6R6NHhdkWR5exWI1m
7Zgd6ahgnfXCq+pluh96m3ELeXfqQyEQBsiIvd9zMB1+1C9yaCdP0jF5gwzhQ8wBM3X6Lm5WmTvW
X96GOUYJlxR5rvf6IeEmxmZ8KyN2iPAEXWgVqE4msXmKOF7B9IrPfbjK/cglYA2LFFZBEL1eXy9z
8JqHodgRBpTWj7ywAH2wawgn01WVb/aHr313nl9L5Bo5tYD9uKf29mUiz7KM6NLbjHS7zBtQDYxi
4YrM3sKNUD/Ip77bFvVq6p3Q2Ep8S3YEP4wJYHAK9YMUPGiUHDgz7fSx2P57s/9ttri/iX9e3t3r
lXVjnEJ0nF+vAah7IEIyI3CJFluWPQ/Wm+Yf03qd3V5v4rKdlbuNM1UbxEXqT/J7u3FnDOQK7yVG
y3ZabrNxGxBaj4YRr3FR7339l9A8xRD5/PgSVFBiA1oN03unHbTYHb9rLShf9QSWjKpsxoypmjT3
OXho/limrLhUultoJpcKIGgFf2MdyBuQVpOwQT/Cqln22+7GWm4PkxdrGpjuQ8gQ1n/TjXEVWL73
MzQk2xT7gzgoi4zJqlKtbvRt1YDfnm52KIVOrM8ZQT2mOxwVQM87n8MvC5EVvwnioW6uVnyR0p3o
tlf5E2FLtxuu1rPSkpNoR0vzQ/xQztMnNV5y1T5lWv6AGxuv0bDer/ofan3UjIPcbePbY97oTkPO
WYSGIDLWIw1LipcecgC7GlYtnEVUg64xLljuykt7zjgLYxeLlGPVUNMu0AOY7WV655cZiloRm/8i
Z+b7juQ2xxKO0zMmGJ1p30J6MG5AoBb6zx7eh78vzWX9rkKU4hxqOQIDFnPHYZSfXc4ATC+0bp2N
O4EcB80RLRL3mNwfSszvzAcY84tHXXbYj34PQfHKQBYY7IqZLe3aVy3akNvS4IEmsw+svuzI1mMU
LsPalhvHUjYtzm1emulZZ25HHDbzb0D6lDzKHsQ1P5ZrZe9Vv0QZOXQX/rgwllXuRdHyNm1vxkes
njWmfAw1qpXI3+92KScfegAa6mvQ5ysDd1GOjRh5Zo3cydc+SxHKDdVW0y1regNg38OLQqT5VLxP
7WPPTtNHtENHBwsypkv/gzHNID120XGMl8PtlEt2NL3oxk5DMkiOauElul2xlFYLhODkcAQ3DRV5
c8ZR1icL6Y04HhZ4H0jhI8B15GVZv9eeldhDZ6gQFdjtAT+3JWP5U1LaU38wbvUiN/eSRmb9alSY
mR978yQgBHmVG09Aw0Lc5QMXKrMJCnsqNmJKunJb42UQDw1wDPOCAj2uf0nCYZJ+GvT6xnUUvYlQ
3LSd5ZuopSYHvXsj2xPTImUblbP23FAdHpNquqi+4olArQggJ9RAWJQi//Kj2P7SzMpOCF8l6ya3
x5KUlk8le1XRjYnxS/A2du9hye49on+zdcOzbuvgu0rLuB9qW/i34GdrhoScaM6Q+O/LP/ptagaT
kFzql+qToUKNBrtlldn42UadHsViqQJU4xYKXsvci7eAsQBpDsIiDS7MOC0Zd6N92ySlW74bD5W8
Ed7FV8JbiF4f1uFLKtuYbslfjzkC1bcelh0OGeCK1QRweApXUfJWDORrfar+CkY2PSIT/Ai87vPo
IexYjQ/pOU2WnW4L/dqX3zITLQ3W/mSZAVuKDIw4MJO3Urf3JTclHbwO2LHxJJvhaCvtMYg4QPB0
2MHzv/cB5b6CuL91dz1ZSwpSOZaj9KI8aO8Nkjm1mvOjbueoc+ocqP0CJeTERdqhV2KAIEJsU7r0
kiqnsItN6Lwna5MonlOl7dr2SQtsjT7C8fZcvGXf7VlfTl1sWJrFEBv+pioRgna3yGupFIaiJk4X
qdu2gme0y5Sej/pB6hexPz3nclRclPYtYh6XZqKMUl4nYd2ufkUby8Cv57S+PX7ULhOfuQ/lGA4y
UdiXAAXi1etkzzqPnZZsAkqnal+sbxhfKYJW1jF5MnYwrc+k5TKrWpkEs76ihhntIvVG0kB+KkQC
NCd8oML4NhWbUdAcH9m9xoLsf6bVc8ez08eu0BzgnhU0WhRlbTpa+2lIrw0+SMA96oJBS/vMz0cS
UzRnFgzGQgRN8TarGNfTUi3PfGIfOMUNQJc3oVibcOoz77PlH+LaSt3wTX4Yam88AbSPJG+i0ZYv
hPgBDS4KFUQaalei7fhltB9WhfjTJ41kc7M2izBa+4wLz8Jnm+JYtMUOXRhgGMAihJcsk5bkgXVO
VRmF7pS5Kc9lvpHUfRlfhWE3CVtZ3rbJMa42SbIsxiXoKYN6MAg3RumiA25YEDDGFJi7TqW+SQtE
VPG74OPlzl6wpqYEoBakEjCSpi+ZB04nP7Yindx3+mxSdB07lvO9JCEy/iWEHpXYmBzayNPnkflm
qsCszkQNlfEOa1ZYLmIR5ll0s6VsIUhuUnp6cananzd1EQQPes93QZtuBifyKVEP/bOzJzNyop8l
CiSIiANfLt4Ymz4oXLk2WMA9uHU/GCTK1wrxW+Yh0Y8P5kPjiV7h5QB9igs9zoVPL7FJ94Fueka5
CN6q2lMejKvq2wWXpbFO5OswwWQ+t7HZxvTO5rWRwy3C0skp1GMjLlLKUoF2JDWEW3c0eb2YLQWJ
l7oPaHnrm4ElmDwIAHwl8dJrAfcWOw9idbRKMKE9ntDE1pFIIDxoHVVeoeU1k3MIB0zfT6oT5OuU
ZKpuPdO84kVnuCZmn4EoiBVtP5BubW+bNDHkR7NYRbidphdFWPFJBmGldBKD7rOHKicIi+J4O7WM
w0O3lfeWSatyodOjNt0iscXsLCWuTiuH+HDV0bGuAC/vJZdPascX7bYX9F2OcA+Ucrv1WRQP0bOJ
qyN8ZFIVYP0Ra+/GqcLV4Ruo7ymgL0aZHfZ+DilJ9stqaFhKu1b+QHMhDKdKXrXiU+Bv09hFbXnL
Pm4UIVL2qgikXQgvXdswWTggNeCh0BbWVS5qtC9uVz7SyzQvEptd/mLCw4+3xe2z6Z5EWiF9TNWt
7ovZj0CLYMbyVT5vtmOKj9+SSr9U3KxyuiiTLqdBGtHFL4qdW2+OjalOlxEpfbuWb04tzjIdhCyb
0H0wXQUyKCvXv3cC6b6k/f2xiqiLkCcAc94L+tNciKqi4WPpLc917BIC1FLCPYJM+FvE3pf22f2n
3dUfljkamIX5NIVk7wEIbLojeGKJ48ado8Eie+RBdnN3Tsz65gf9uuVxf2c9FHQiXYaR/N/TQiLp
qZlV03QB9nFbThJQ9dFtSE21iTzO1r3HbGoOPOin77uG942r+ceWVKynqmFCFrzv5CSKQmHYcp6a
czYMk1PIRsvWaOk4rTPP8Rtmnrq6vGnfNHcRVd9VzfeffNdXVftAQC1QTtSj2O3AL1eMBpCwmOvh
opCZUy0g/mjqOqf712V7Gix79ToiVzuRoZdO78UNGZ0NUTKnKAGK2JxYXa9kTB7DYcGgApkQ7QfW
S/CyrPK1G21kKgdtD5FODz6KmAHByeo+RP7eBALjOP64QduNr4F6YO/jEjpr3u6C9by4AmWG9DqC
IWsd/RpQ+bzkr4Jp9x4NHZr18YFsO6Bg/PqmMEzbTOVS1HdTexqSvUaPD2+z4cbglPKTr8AJdWe0
4SS5TW+Hz3QuCPLaiyd4N1DQjIt4YqZnnZVP4RwTGM7Bj2X8RwE6RbNrlkN73DOkd6bPmhgwNJ6P
+Rs3Q4ntyVgkj4K2jJjGkYchLILlBH3O5vuMwWe4PUjnnv0ZpUW0tD4sRpi2OhPyGEq4EXUhI5ZP
lNiFm++r1p4e2S5Pwad+YQ+oVgRhYhl8HzfyPnmzlEWqouoHKvDQPEv5Tr15sQUbd31LGDWdq2HH
7sC6J3hJsUm7VW7skuR8a095dCgHL2Il1WHSOeX4wrA26W4L8ATCbQUbUBRd+CcCxW5p6z85EuFO
ZD8ptDnZjK2LRBdQok6QnHPyDcPCk5cz1+827KTbPmFJLXZBPTgCp6s6PrQNzv/vBvfKfRP0/gG+
O+QnZi5F8sSrg1yOTvfkKObiKgk2lCMVFYFtBUvzFy6t0HtfRySGC5sMqqp20H90s9oGyXbwQgsG
RbpvV8RW9HsSTdhJVdH+Xywwf77kd2fqRhdyveu40pnXP6yFNw70kBGRmhAgcKanc8GSx+7M+SD/
buj03V2a//yPPojWdWpQsLoh/4nQ3trjr/DF34SYFjcKL4+4yGDQqvPDahx8D2G2Wx766whQs1o0
x+oUnayfxbz0zqzXOYuMiXPk3cS3b/eb75bCeZn+40ozRctry+JKexsYDoOJYMQA0tn6IjvhyLKt
dVF905T7Iv64f4buhjZCO0lyYs7fzPvk5ddoNcMhTCd7IT3jVVimOOWab6qWL0rg359J3xyZK8mG
lnL33A6WNUhhlkwXKFcybuvqMI9VziC9KxW4mjfRiTmoxyiAYYgmuTvUP+VxlxOnpB2Dh2r1zcM5
f9yfjb/7y7l7OAVByv20TOeHk/labEuLwG2iA2s3xcRTSQzXLXn592d+cXzef+bdQ1lUciEjMJsu
4pkWONiPxdB7IgfBQ/8KQ1HR3LazrTcgGD/iZ/PBVN1Rovo8mZWjIDonuPV9Fvj6mHGFVRg9fXN5
f3sSVQNJInlO0H/uR3m9NWZ5pcfzkxhCdByc+qP5SSnc8caSUUqs40drOeoDT+Y1sBUX23HIPAl+
4g3r2cpYS+t/X9Ffz2IMXAwE0rJmEvP633ejlf2xxyY70Z3VPIP0ORt/7mFWANQoN7b5+78/7wv7
aP6C/vy8u3dxarRKvmV83ozAIUQpRRbm07DUTrX+qk5MD4cP8zFdqzZmyWbJowtP2/VjhMYIddnr
QyJ3mYvpXkU0WOFNxnPiWRyPXwUay7Ss2kV/++Zr+zIhur/ou5e5hhUlhjEX3Y2HyRPdIGNCB55O
3Y/9GROT6USv9VrbVVzveET3GPJ6ybGHQ9UOV7cHTnjYz8QdUtBv1hn5b4etP+/n3elWFBlQjhWX
piWevuSJT905Wm3Epj4HlCU2bWAbulkOrVxy+94b/3fr65/XcNcsySsr84uUa5ihitKwVSlZD8Mq
v/3q8Nlo5IO+EXP4HZwUsOxfFhhMyZol4+5mQH53vG5lTbsVEZ/bvszlS7O0LkADteliNdvOuiYE
NI4NRoie+MVdKV4aJsZZuKqWeXIUkyfGJI46MgHblCpF8rTL0m0zrFTj5PekpQCwUwR6Hn1Ld2ev
iY5Zen7ylDWPCVa+1tyIwVoO1n7plfVGLWzmE5aX4GaYdup4LmWiSDtH6pGx0cW84i/zo09R5Gio
u3r2ro7FIopWwdxbbbywWllwXpXbtizXxrSbpMsEkozma6DT4POGj7JfMnHin1I8ldXO0tYG0rU2
u0rj50Q52xYq/RLj0jQWwArwi6hjIlru5FPuW3+JmrbsbLraPZnMyFe82lrLsNZzVxu9vvxFDESq
kf8wECN7ibsl/9DSFc+QjnkSicYo8tcylr8jUTih7gJBJgmNPA/6dcXezJFK++Sh8mfSlf6FLG5z
7GeZ61v7ol77lZN+dmh1FvQflsikaBnXkV1AAQJqRrwrCjVEXsij+U2kwPIy+Ijz+fcQH5pEtdPP
z05Rxx8uDN8Vzu0ryJTHm/GuZITiicdpAB8Kcvb/cHZeO45jWRb9IgL05lUUSXkXPl6IMJmk6ETv
vn4WozEzmYpAajDdQKG6K1GiKPLec8/Ze22a0T7WR84Oc0QZAxP2dKPKB5Pw9EQFMNDthOEoxI56
ee4qr3hRn4BONIUjGQdYkhfd66PPJibt4XFU1vX5d0gHQMSRdYfHTeno0dDWy9kkunH0uqDYBsme
VSgFAJ1H8e8q3ARMfwANIsvbp0hKf8n1gqHrWXsbIlckjzUyIAtCg0HQVsU0joInSWc4RNWPdVzF
8lCIH7Hw0hdvGYOMYCOXnhZ7Y/Z+rjxJf9Irm2Bm8gS6tciB6WysWv8xREGPr7qSYjAVniKc9Mtc
pr+s8if66DFVl5enW0O9b+auaUUkUEOEo8fkEb/P39uGbMVJXCSteFK3zCPSOVEh5xTX87TVegZ/
m+5wxrtl6NFjg1LSANRASSAu1RD/2kvGw48ZfYs7yIOXsgo/092Zxq+PNXUhZx6JMBgLptScCO/q
srVmwY5cZBAJ5aHZmvJaY5LhSHP8G/V9e68tLp6yEx7T2kNdnaonq9wk+Z2iPhvNQ6p8puLBL+7F
1C3TRSs6TCmQMyJioJPWYDPpVwzeklept9Nwk73S+6O1iitV2JsETSwZxZApLs31D57DijRvTkoP
/QN1NZ1F8daI4dt88erWWlfgb2Ioq0uTQ0chLhXNMLRpsCPQS8HzIDfonyZYaNIDLXEa4/jv3fmb
JOo/nw3/ENGwjhbhqhooBrmRRyNh9ZFQS8/J6jVixG+TpGccPlEW9im/EgMYbTUBREYfMtFcw0jY
iAxeDY0m4jErZqLunYnFamay5tE1/PdFfhVJ13XlxBGT8O/Ax77GUeTn0c9zGi8ngqRDuq6Ci/P4
/DvDjvumfKjiMtNPJTaUbk4IdvwmglMKnDOYCPUxv08YXW7OT/K2+Z3di6OD5zo7dKeqn5lvgfUM
6j98Ud8AbcPpslImUwVtXQSouNnn1RZnrD2ROASe+NrR4LGY7cKsnqsqJTxvM4QGqKB7NH/nYS0p
9xLF/k7aNnfJotxVB3OdvIrvY/kKa7mg52DNh5snQnHa8L/fHQXrCyYYpPhXm2JYZ1J5voTSqVvR
2PRfmbYaEmZjArfXBnrEamngVo3FpdR4CLULCbXY8KSdEVVddp38UvdryViEgVcE20FaDakXhie2
LRK8I49Q7qdmzcA276ApTfCogFhksBMf9GbX0YbBA3HeVgL4TTvPyO+OtIcW8hdLbvQh6assBpYw
bOSAJvidH7/HOGMZIVoXR7+zjgKtZPKgJpXpnP54qCyD87o07gJyrtt1mHm6sUhkD85QhBr0IyVG
bPAkHjd/aYTHc70ldzi2PvRg3Wdzehwm7Q8Ow+teuxcRfgfrEgMSvIdZ7fj3vivvhWO+418lLoob
R7FvhJDpRTIQ6yki0Z3WtyxiUxrrsKkk8UQOWbdiLN4/i7/V3yMhwBWH5U0fMACeiyEtYXNZoJVh
tZ066vVHtkFC4KN/cotV1u7Qd9MkKj7qcYuDM6UVHc67gTmQy2KksH3/tjJkHvi9LZR4dBzc8BHB
HXOU4VmsV8Kr9qp4xJgv4meVDZamhDlQo61KTqMEIqHuJOe32J/3NPspI4r3WycM+ZoI+J9bYSDp
UmWRcICr4jluTbHRy0HkhFHey+mjAYQcqLBAo7m1m+fLsltKD9lrTsuvWQel0z6cb59Ffzp4oWr7
n4u4KpNNKQjyTOQiaBx6Cce9md/fh65hM1jzfHRJXMb6VuNBm77a9btIGvUEn1CwoV3rh1LJT1Ix
q/lUwxOTeY7rI30592zrtuyNrv4bxBOjIiymiBu9pFmpjzInPhDtuRvB+Yxc+Fz5XfEgnmmPdhcU
93b8q3mRUFySmWxygnQ1fYZyh7ZKuh/eoxUCjxOqjyheGLCouqfkLVwoD9l5pZrM92ze1UCcAyBA
W9W//Hth/vEsgtOWXrPORIHFh9vxR59lOBtBKsiQoIPJr7gUI9iYbOky3V+4+MDeGwGDHRKNSNpi
WkiIWXXKnk4I6+Eto+w3VdT02AHlm+KyMACSeP33xQSMHhqfSGK6DyZHNIzedtMiaAFn0mpefHFB
MYwAVonR8eLmOfLRvivMIOiYSIQU1LDzYIQ3R1Cw/75NP/XHMebIU0Ig8nJwsH9fWa+oohgGzJbL
KcS5wUAZbmF5NHgS0dMinfEgX5D8w3x5AoC3jsjAlpEfsvstKjojcMEZsDJ+hVKottm5SnCMHELj
m8W/L/WnX/TPS9WuapFS9S1chcM0RADoFU4m/Brgqw4WZsMQnJ4WmGwb3EIC+memCyudQ2e9TF20
ejfZ/T8sJFNo+MS15j/fdjb1ooymdoFgpOxJN8jXIkaaeFP6y0mdyqA2uLgVqYoupp+xwKYzVyq3
0QB33QJi/XBbrEkDgkxVxytgXFcgvukTjtbybA1H7aPoaTO5lTlPmGPDcEtXgaMzVJ+BBxj1GfSJ
prxXnAnVfKsM/6HL+PeFXD3khZGWYyUG4glJNqiEpF4MmkuUpLSQ6abbirgdZQ+vtgV3fn7zNnz/
Qf7+9KtqMebUr7W5MPVyusvvsNoq1VLxH7R8T1ZpNGc6rgK04Rx4J5sscNUyLe+ji5dhLIAOcONR
/fFipmkbvHFJ579/v1VdHqmlpJ1FWmsQbjjPAsmBhqDaTFUDh72SVqDNGhh646M2zPq3qfMrfN64
iulT/l7xuSV/XMXV7KvQqhR9OlcxyYczJE87LNwgGpu3/jPZc6Km6RzqM063LNN4BpZUAOHrrY3n
h5nn35dx1QlO+ygdgzzieOadg+cqXp4hRNeOxfnFDufqJzAXK142FLc0323x6dYF/NAx+/sCrh5M
oU8bq9aT6dcA+iG59TmZxJLdZc34JNlUjAP9eXeQwxUCC3tUCUkFaF75HsG14dToqB2Azu2aLjEw
VMuZ9DP//qm+ZLH/+qmunl5FjZtIaDOR4ax/jJY4fcrMRn2XA9UhvJS8P6xT1aNEfwSixugShS57
vOwZw/lzTvfD+OBkAF2c1nZnOYO+6xKCb99STjy18jDAdEkJMBo3xMJozTo2D0FxMslLSIlD1e7i
Zh9ls/gXoYSAFEtQSZjCZgh01/7+jN/NtIXV+YMO4uC1w6rslxHHQGK+kp3OkXU7TfTCWTw+Kv0S
Xn5lrrDrFbLTkrkj3A8U4zQeBm1ZnlfpiKp9cc7ux8QrwnWmeFZ2JwY7IqKgVBs4qxv+jKtRuK8C
+h23Z/Dy9HP/615fdX1TMU6TQoynex1Brlj4wXMCEoKveR9KOxL3zitkB2g0Ebna428p3Nbm3FQf
U98zyfXynVtV6Q+n7OkBNchQ1hR0Xtei6aEI4iwq6BVGS9aKvHay8xTuPBcY87qW/jzqU5Qa6vIb
j93XEfr7rfjfD76qRNOsHS5SpNAs3col8iNv6N5aepd4enAMAv3aqEvMgsiY7/3LPnrjWRDdacnU
7k3VuzWkUaYF6V+Xc1WMdHU6lNFZH0++TteI8V1lq/qaQ3Q7AYmOAdQtOiq0kDHxzZSFr5AdUchE
CIssJ9wmeEn1Jv6MPy1shc2qhxqncZpxMfYF7nj49zsr/zDi4mdj45XRXiuSrF+9tEM9sSqThvlO
9tjroHcJxSLAy3LqzCVGRuVLTOoypCR4VQiufcaB3wCjse4umeQI6MlJ0xKe6C/xRnNEhYadIh3L
7eqUvAjPPRY+pIe8Zq/M7YPsRdQXur+S4ju4XKCqlGOwyRcW5TUOSmI89AVmCSwPDfXIzLyb7Ez3
NE8duYZ6YMd3vaf91jiADzYOUUmH2bHCPpovwr2xgM7S9fN0VS/ww5qXe30fLvqt+JR0ixRQUf3b
vENTJisOEj2wOQPqAmJKig8okQvRLR0UdsJbdJlXCgN0VIHoCsS71pihGx7OnoHRYIZsAO4O6sJV
t6vQFSRPw6FzEdrF82jNxWpgL0CyOOkzAqsM0SWGF+LPUG6pJEq8iCR4heSet0sD8QRDU63fxPWe
/zu5LELqvcMlmgyQLbXXNn1QSAXA7Cle3mBnoLAbSXcqHO2yEDuqE0S5Vkos9KoznZIF/jj1Ulon
SnF7kWFw3x5RAzd3KW3ND4JzCshg+J2W5ji3Ik9VFsjLgAdnhJwHWC56lIUu2iTzi3aZti5dJz2y
hwtwZxBDkWOe0WJ0nzIUHxi0g54v8Z4KZ3CqHwoQtX5jhvus9zq61aP5mGs2APpPdZzl1R75+o3H
dlrevr1kZChDMDV1oKFX2zHp6X5lQkY4WeHM3xrP+UHcXo7otocL2yB9ed9pUyc7FcQosR+zas/z
pbTBoz5LMLIziLjVRNN+fO//uKSrDdoSNGQ6KpckEZIh3NWXF00hiokG0YibFTu8gGvPOePTzs8z
k9P57Jwf9HFZKr/PGSBz9OCET+HUjVfWSd/AOfOzPUBovfbaKuEo4KYYevZEVSLgUWbGZSeaD60a
uynPrVzC5pj1xnzClAeuPjJp4bjl+idjeWvN+HmlpxFm6SqGtm8iN6WrRLB+HBusRbIUpmJIRjFk
zisCmHaB3e3/DwiOadX8/oP/72delYE8fFFbna3pqEL9ADkaBOPSWFfTRlcuqmfSW/o7pP82DhW6
qYfwxljwKx3y2wUAZeG8JEK/+oLF/HEUj7tLPg5CQSjTvn3WPgwC3xhlYOZ6IS25YaTMs0cHF+IR
u46OJslL41nEmj14ylp8KLYsb6fAEx7och4Z16+MxwJptnXMVsaq2BDbsoCUs7OW6qJZwrahJe1E
q25dKjOTsEnxqSFnXaLNOG/yOdrkeK8zjLvFUvpBwGhJMnlb6nTSJ8bqquMgdmMUDBENFpXe4JSk
k835WkiqkCajc52fVZuR1hRBMvX/brzWNz/9ais35EzRBKOkxfABRdMEHvDQPIToCsPH/rdkR2jd
ns/z7GbS2DdLFeThv7721aZdncPmXCWMCCqUsBM1ukMsoO3NeN6wN+Hu849+/QoYr4OCLE4Rwtrk
9Y6cuOgnm3MXKcyf1nhH5GiiuH/5rQthTw9SNmdN/1hronPWt4Hx6mMTKPUdBo0WMnHbvzTjZ7cQ
T/9eIX88sPzxQ5rT6e6P57W/+GIW9dxKfSsgcWf/RvEL2mzmz5WdOpXFCxZzf8b2UNwFN7tFX0So
6/eFaoPAIG4sxv+ruqL1m4uV+dxRxoa/GX76mhubzPsmn8zFqxewIzRU/cGvgncHJ9Uv45Q8jbvs
N8r1Fya1xND562rPIaayS+TWxipiael+1ebm1sj/W7zX16+vyDqaDVUmo/3q1/e7qiqDc0NvmaHF
YDNkNhf1ob4rbFyJdgNdCzlvCPEQcSu3S4dVMnF3//2LqT+V9DRj/vsqrsdUoxLWZlDx6lVOvsw+
Ta93rQVBd9pvo52Fzzn+502NJz5ctdJJD5ZS6VE1jb6dIar8aD6QAclAIGliOWi47QbYQzFTU4Z7
LCQi6nRjq8Nb8R+DYBPrnsaY/eH2q/RjK+fPr3HVNqBxK43h9MOHy2CnDjONrjzDnnVwhOMw1/cQ
Iem2ktHh6i4eV0yfWxgOm3/fzB/PR7THSaqhOtAZav39+OtZkPadzzg1LOc6Qb22/sBcxv+lgmZl
0Fk8gBmsTjousJn46bvSsXw0HonRdCAC33I4/tCwZ3X542KuSoO8CRXxXPB8XcZFWy3U5GmLaG6W
rtC8fPJsqzQfZwBbWuwKFkBJ5uYW3aYbB6Uf9+0/L+Pqlew6s4p7hcuQX3tq8SlhiUuYTsqWYbPl
wNM9mkQo3uh5/qCI+vvrX51VFUGSMmnkc5PNIDiMYbypVtA0Rkclmulbjeofe3h/fs+rPaxLArlI
FH77Ptt3xlxxUwLgKOB7J5SY3BT3GkObM2L8fz9zNz/3avcq4rNYlCWfW6BLKJeM7qQ5H71nykw/
IaFvAzq4uW8fiqcbn/xTOaxgB5OJNZ6a9FeLfafkVjhMEyHOnFZPOMMJg2unYQRoI5JZXE2+x20a
2Ka5krol7umb4do/ten+vIKrtz6ImRpoYz/VDYxBZXUVlAfJ+FBzEge3hrgZ9b1kHRsERBo2tG57
5tFXT2a1EoalDEqLpEgFSE1v+7mTavuy3UfgHYI+nYuUGZhYby36xk/tTfItiV+duJWUPH+vEILM
vpUXFTovcmGLHYbM7kEmD/aYKI71FB/91jGh/kipNdPeCc5uqLnSwVXqde42O3x21bH17wUOSroH
F0DbVKdUWgizdxqCYC9laS68Ckc6QfHoxsNd+gkI+hLw81A1epV0MtUHqSEMBNX7QVWXolHS4nYL
kgowVMluLruDtgX3U3K6o5HzpO9wsgTvmVfjo2Ge8u9H6AczoSVNZykmO/Tgpa9l/Y96IZXNGnRL
PZ6CiADv6H6cp9a6Dh1xKn8ItzLuJfVh5B8pLmMwZ0D4y6REvQMnZSuXaEa+J03HFimFYG2oD5Ga
t4vKYpVD1VfMbj1w6vQyXdcXKpqFKdYXS8b1Ap+bUnYuup52E3F+8IU/NGa0Tk+8L3r9u/6ZDst5
Zx6BkQY74xnXsxPdle9htSbUQg1+jcnRwiIFwofjqkcvIf/dNKijFtVmYBbUYjV3unsLlAOeM6xe
kitAoexm1iH/Zb3EknNzx/rpC2GLRCaikTRqfmno//gB2jjw1WHgHSaOPimPZeuJqCA7dHW7Jjr0
5xczpE2pvdbWocqQRKKHJEzHVgyoEYk0K/rPON0G6uQdK1cx3ki7wQN8aw+Z3orr2/7nVV6t5c0l
NvLI5CpVj4cDNVJMss48ccUIgRrIv3U3Tpgw1whWElI+e1RulEk/tvv+vIKr91aRiyq7RCOru9sK
KziYsohGdZOMax5UrCPtguzPcc7EQl9oqhsYi2LZZrQBlGaOcaMA8X7+CFz1/1Nw/3ldV6s/uIgi
G89cl5/gzEDN5oLEX3a7YNWWmHM4zgD+YA2mU/SLeEkDL+FNrcq0g1//OgbmWqpuBZKCcVX1VBcr
F/SOawgmwpb6G4O/m9ZkXuwEB4ukDSEwmAfJ/a1JovbTBmRYOM84MRoAqK4+WMyrsa9SUqLj1MsS
2zTswrTPsoc+sqH4C3aXdCYRYsSkunNT/JzCQlEWuDL1fDa8dLRoP3ERkW0twfWJO0fhBwROEtni
i/TafaBg0ffaK37NTQdYHyYyLfsWirK6TGhhwVp/t5YYNgGkmSbdD0ykKy38nXQO5sXEvhVX87U3
XN9nMpAMopD4toxO/9475IsRZb7Bbme0tBRPstM9hC6lZK4u5XYZk0njqePODzygVmilXDHc/3u5
/ukKsBnqJk1bGeLWdQOsrZELKkMh8R4KgB0p903MkTOaru7U98Z5O4nNlog3SRZf3do8fyol//r4
q4o28XNzkCzy+MLzNNgRmhluJ9aBeep1ByXFe4isL1ndGp//dKqFFQLLiCRmBbnkVZkxKpeywSQj
cUYiLAaR7tx4lu10Ia3bGcP9Wf1b0YATll51M6Popx7BX58t//2jX+S8j8xJylfBRAAjac2k7qkc
dii7AsQQVLYymEy7eSWgkJsOZQewD6INGnlASVH50fPPMebOTSITnhUP1mC/yrHeURaaU3GoKygm
sOuyfJq+jYRDDF2tuVGlyj+s4H99jatX9dwXTZt1kXTyIXT+Jiim/WiBxLBUzIXT5Fm3TuLLuEhf
2wWe9qXwijsQiBtd1GAeSzaN3psHJOkHlwnyDd4olOc80dr1C6XphiBH0SCdaIsCgRCNeSoSE2TD
1rO0SRxtwj/C4kkOSMmSUrjt+JiSFCSGy0jwmBfmiNOQayRrg2eSsaNav+ax6ljVXQMxaPhUgDiE
xfwsI3J4b/EIN4eQeTYpfRKxkKho/AVmwfwyH/TNNHkQHwfloMu2me6j9Ne5XGYGGcZzuQGVMeE4
VUJXrJW+SPcEQy1MG+ZyhJxPmcmr4o1ImcdesRFJG6ihDiOEUGtWOEbjlJIrLS+DXUDVVHYWtqVo
ZxSv2GsyMgPPwyZOjh0plIs8fW/jD8XcEOcngifTtyExIQi74LyB92i1u6jYiJdnqqtiowTLZviU
4rVlOkKwrPuFpT/1dPTBxdCtV7yEQ9fZQdKUhUtl9KCdJv3MeDk/3ViVfth/4CKBdgLmY0DKvXo9
5bSQQ+GconZl0a1X5MejnMCkBD0G5Bng5DtxToNWpKX5709Wf6jmOf1QOGHTQh14PX005FDR8kad
5GjtPHyB+gF8yyY7GM5ozc4LFqhwL/1M/xW+ILIpJkSLj0taqWdRcWfA2U5sY3DG87YY3Uu8SQIX
l0L+hZkoNKLT9aOvwyLdSJBEm4WcI9C4UVt9tZmudhWDLRRl1aRx/FYBkqwgMmsh+F4/ign03NLu
/XfLf4jIsI7KmeVystC3FizyjpnyQNAuU7FastVMc4NJzxaRr9ltm+o1DENGjFhcOWspriLY4ohc
zbkggSfjJXkOCYvJZqBPsTETmR3+usTkBzPioysw86WZhFpypbyF50VH15mWJk8Mo/BLvQ4it+jc
olkXbT9T2r1Oq07U6Do96qJPH/y9zTel9gQ/gLn51Pr87N+6xiMOx+uetHtfWole8RTJ7tgScfVg
qU8pxffQ6K6qr1j1zta9dIHNex+93ipSjB+KFAuSNvYWafKQX486FbG+dF3S9icC07XAYZ0RPphY
UmYjNo6sVYyxxO/qhVi7MlPEQwN5DOBbhrhkxmEhqPfmZ27Q53WtN00nbdjAnvEbEiOdBVW2K7gU
+JbNFxIoY8kFh4JqgQyMh+HTVxyxmSzNBU8jgYnP4gZej3AmMYoonuTQxkykko9A35sNJ1F+41Mj
OZn/yzzrsM3XSgzzYNmiAfftkKNwgW1XWGgsJhe3DFZKdlKUWXDzbf52JGEpRrduAeYx6eVeg7my
8CJVgn+RoTMqjhY8luZbq5wUaytzYvYPubU6j9sAMlIJaMYkk+3cKHDI3339mS6E6mGOLoGPiRCX
/Slji6Ti6mD4R03s1iN8pPSgseJaID4CicEqVWqBybd9VUUoWUzocM+ZvVeymKSEDBCKYBtTWTES
S742aKkQOp3OJaffpkvYImyifhfa1YSPkFUbDrSxhSZGhykb70MwFKRmKL8m7cOIBH94UYLnuF8j
fbd1xQ4HhzCjqVu/GEli0OyWbrP6SDNaLJdduT2jXmG7CN/G01cdP2QveTfO1PK5VGGQKAROsSnI
8BX5dwSMe+dt6vX+mjcNZDC6bQaToSsFM46Twip4JcLOpDh1236Tq4uoC1d9tBeKp9BfW/7GHAg1
ZUZpC0cmMA9Iwe909S2vGcbITn05qbCmzgssLJqM1uRQC7+65oAsfrzTgIMfBeqQpSo7cLZDh7F5
qWMNURkBzxVyout9JHGd7fLfS/D34c3X02KRqCuBvtCMqy76RVdjMTBrnhann9fVfQsHFy/fFGvJ
y5IdDLAhD9PkqNVuNC/kqWb5a+WcPtqwDIRiHD++7zv+pc7JvJRPRvgQVG5yDxTqPJ9mOEAZdvk7
4E+WKSSXgMfIW73zQQg8yovIax869u0bN+LbLnh1NVeFYunLjSZEo3zqcQKQ6LVB0eQI2QI9AEax
lSjPdI4IdrRlgv/vj5a/hgTf7gRTyskMyz5yDci4WGUu+pkiT9rwfI+tLt3hMyNc2FY+rOdJXjq2
NEtMrEOUdWgIEU+APgvQNjFIJgQOAne4SdT36X8EEdxx9oUYMxSjBJ3R+piyMRHT4SZL0a4PWP0i
3rJkp9WzEEqTRidLnRaz4Vff1k6sPEsN+XLBU2NuLlhspNxViNRKXqPgfUw3zNd0y/YJ4D3f6Zkj
gE17zw/qeTuAo1NWJZhx/dHnqWnrRRK/BepRyadaYhsZXtzt2dUVkHgiqrEUOFtegjl9M5tNY4mg
LpS52GzauUwJFKYuiadOP0gzFqKSv6rzUvdCPPIGXYrmXSLJL4AGeFHvRTCzuPNkWYWv7dEWxO8n
46+jJs0/rcl6gaVPnjdvwbohNi5wG89ioNY6TbA2xtduQIhm5yNRZww2dF73Yq/5OzyTIOhItftU
YD2FW7npF2WKaRm0dVYe8jzfxQEUinxf1M6bFuM3t95L/mFTk5KmNLM6Ru+iMP1k3jOth79EwtAK
MOFty7y/9bIS0XsBV+tDIiME1luCG5gYt274VSJ50Uv6mx1bdnaHYkCjhF0OAt63bJ531tulfJ4a
Slb51ukncb6Ki3lmF62LVa6BxZksxPM8drt36As8DaV7QfY5qx9oQc2mIBSZ/qgbjh7+EZEC7yR5
JMdRALBn0YoAPDkcddmxLrZaOFW2jUPv/Cne17uexOTAIW3Oxs1n9U7rSE4rP+eeNpcJ1YpXQzIf
njpjhbrfFT/QuNjZK3LydEbFW6D+mwvL0N9Y4gLfEk7gwRbuCJn+ChhoT4I38b+6WftS7UnMwM82
6dEpmL1emBwqiIuYbduRhWRzWLedTanv/ft9/D76mJaCP17Hq6VAuPRSqTS8jhMogbL0pXtoFyXk
hpE5j3dr0vJ96CrR+SFAlxLSskQW4r+PqELf6I2lFQpdgXN6V6K4UkBCaiRbPyTDujaXcXOKCVKw
HnrxQDppxcYkMaVGfmnXhQPbqyuWUMpkwCWhU/l7xcxtuTx2ZHmIwltCmqn/H7NQ7t1qLZo/VBuw
Vk3J4kvw1+sOdHUJByvNRIV71Tmi+FqyTjITgCAuIowJB8xGv7pih59DZRFvgqNSr7JmhbeWwCGz
eyh0t8AsnD37FEhALbOtCl461o7Yc7X62A1vsYaddnaJvUhfjtYrZZ0B7C3CzDys6nw1SC68GUhq
sguMDdgjwZ8niCNdFy5Hsr66U1K4dUz5gAh1NbYZJMVVRmpY9SvI3DAgUHxefDa4pgt7KFeMOzSC
JzDZh5sweu6Ni1dMlk51c66POZ0xg5mjskppo0s73tbJbkqzajzfeAi/173cUJ19WSW/CX/E9dmo
EXO9OQeRysYcHqLQK312PoVz0jjX34R3qPZ1zcn0oFFbNU8K5X4E3xaSR7gOTl9nuFDswGSuLHWf
48imj4q6q3SwIuI6wgTilbb6Tm81GkF7kjCBN3ilY+t/Nsn54I/FW7x5ZGkD+Zt67tGiPg4oHi7G
XD5e8sWkhwloiNrmfmISBWh40G1dOFfXp/pRs4Xe7oebL8sXiOFqq8Rri/ADOQ/g/OsWWpc2Fc91
p56S86TNql8qIrDXEwqaxfe1YDbdz5lXtaGjUn3PcMpBG1KO9TvnyfKFgPnc2BcPRc/51nA0zOvr
UrsH7DzFFrRbHNX3aYqSD731EnGzyNNSsVreWmK+O0z5dQmoAohl0Aj8psbSuosqJUqmogSO6TAJ
KyV9NXAAnbfsroX+BPeRNduOAJeGETz1p8vgGuPikr7KMNbnHMWQCVT7ErQ8Nh3AyxyVW7yms38v
hd8HTNN1apYi092xjG8iC0mtaVozfuI6RbtdniWIFIL64DOKDrUluvUcxsCZyVnjBgcmw69ie+iH
FTVsFe9xk0ko2yab1QPRVKPtzy5z8nTxP86L/e0Zsv7trCgxWaIVNa3dk/3hqphVOqmqzmMmn4QC
yuKsIczA01xWjzBfdtHjBSwQ8C9B2avN1r9s6B2pyp3wzjQ9ulfM+9a8F54uXmzLd8CmiKmixvKb
1B3je9N85GuSdTFy/iYriICgy2oSbuquWc/U1iYVxgA9ME+iwyi7LZDZ/jjUB1G62In47KuUje9h
9JGa96P6ZCG/rTj8qagHyUMp7x4bFSCA64s3OizWD1UttbVm0OG3ZAamV3fEFIZMvwixfMqNJdsD
dT0tQvOIljWdwC4kAzdOppqu3DghsTUGinriOXBaqncB08KF4Qxue/E61DTvA++N6aRwxTSP05Jl
nwW3Vd4MyMQ2pRTqN2WtqIxszi8j7YFxhGDcLZp8kwg0ZeBVkXjj4fgIp/lBAROWypOXixrOn2XN
1ObaTxInrBhH5GL22bhPJtPDBigW7RVffSutwc4TTw7TKZU80DyxXvDCzxV4jciScu1Ab647g8Q9
y/OWvsrI8E3DFhh2xwsKV0uz5mFDDTT1ltSdER767IaERfvhUIMEj8wt2LgKZ5vpn/8xEBRyX7nk
PjdcNHeq+owFcGKQFAzFgZCQ9XNBQYPUWmS0AvBSF58t5aGoQVuYxxxEXLy+FHDnxcpOPaO09W5L
n+NFn/kf4aPYTGjS86+aN0my2x1TdtIQWzcJ7iTotQkNxAvwDkjUBCwohsSRdtNeTlHx0LWPY/+s
34oO+ZpuXi3Gf33Zq4FC2xdylcrRfw6PprhnmxrUlVYt0ph1QstmNRl4OOY10AdRtiR6J0WCl8wz
2VP9mfZL6hy9cBowFVBI+fXUg1rvSr6EAR11q6Bz4SiceM2NVe2rZ/Ttuqe0vokKCCRqemv++JE0
KSmjoUz4kVaaWyhuNa6AkLC4Da/DG7ceDQaWLRSixkFWPBNGSWUcwjv4MY9F5YjJSYD7JsCkzCvH
TN+bYiNXFOK5Q8CMyUNaZoBPYo45sHu2RfVgnV0IPlAWgRsVHKR2HT1KBj/iuGEqMsaOpM2nvkDW
HVvtyQczHkc5u7CX0WswN0Z28kEWt9FjjFpdIewjYovLQgqCfy/33zv6LKCIUWQSVsC6q1/TlD9u
TBqVeXmRi6nyRU+3yZu7i+IFQLsllSzo7GjCT+HApDmJsYfAR1eVWCvs14b1nGgvSm3ZoXXQeMwT
3DXmvLs8C3PrRsfVmsrv61/PJON3esO42Os1TcjUamiCbnrqBkdTEW0sUzqRNqOGNIshXaFuuDzX
wWMdrIvLe2KtknRTyFsZMDTNpmWtbmSL2ysL2OIAjiCvjD2UPgotHWmHRz0nHgDTuYubUOR4gsQr
p3Oz1lOkb6a+rQr44mvi0gBGg1/aIIwjQW9EM4Hqo2ZGOiPaHXiWJ+cnASJcQacK8YxZbC7gf+YE
+wQEFM1zyZGqA8eK0WkVzpjnWT++6YXqhtFvFG2MlKJtKu58cMP3ec9gWhlZwdDyLnzhRQx3dbxm
KnVjw/ipKcMrIaFoEPFrU2b9/WpIbVTJgyJPNxd0D8ksPtnlHljvOlz3LZldK/iVGAjr4tCHy7Pg
XdKNcLHLXxfACNlqWHBnbzyUPy2pf17S1SojhE1QtYk0XVIik9/IxoSCnNocRvtkUsExNk2BnvSN
CN/PocUN0IQl9Vyyp62MyOEH+/clKd8GF9N7YoAJk1k+NPPL8f7He2KmGAv7OFZPxP/l6Bnq96B7
Uy8HeP+Pxh4m0jaZ4wyZgcGkbDC1jWwsK4LZykc838U06zb9mSnRuiTbybMO8S18ivrDTUPkDxxk
ysRgBnG1xBlxlIxRFiqnXHCnnrnhGfKjUK0wVMwJ6ptWqvGdLJsjmC7roeEJdc4LNmdMAeGSHjoY
p/vEXJ0N0PRgYtxofET8lYH09RpOmwwXtdqV2KCNN5HA7zJ3YWXe0gt9F+fxhgPXYVpvmrL2jTMf
6Jf4Irc0aifzJM16O012xXECFvwXY+e14za2bdEvIsAcXplESRVVuV4I22VTzDl+/R30eWiXSihd
4KBhtHFaEsPea68155hsieBnWEAj/3j9/d09t4czpEYWIpki3bhTOb00RlGa69l6ID+asMfJbmQX
SPd5tqETZ/pEz+W6ZodCY2vGu7T4fe6STwyLlDZduYGWhQiOerfy+mm70P7PAWyP27T24apEi5P+
yNkYHE1yLG2D+WDIHlF32fFGi6HsKMZraKfAQzox2yzASdkKMkTnFI37dhy8Vic1iUzGC2++tj4R
J8uqyYu9ismoGBEofH7zw8rSxkJLlQPuHbvn+P5R5zviW2VP+lkQP6K+k2JtCS9jv52MBxBQxRwo
6m/OYFqgovdW472GUYuI1zWriMy73yoMFTJ3Z4OJvz57x4Te3k3oYYMxtiMlgWj80q9AgoZUgztD
35UED7syhkOmppGvSGIQgU2yqnfOvt/f4nMVAHobQ0E0p6yZNifLXNVZVaWIicLkcfQWJBCK/t7Q
81f1u2RhluwTP6BCS2OhM3Y0Jpd9t6YH4Ci9TdLbpuRtfoBWKCd7Dt6t4dXDg/Vk3uqvMhbrxaE9
gLm6G5/C1/qtfcCTSuxAanGguMk0yZ4YGx9VMkFAj78A3Uz7u5qGP1EwNCBfxJ+YDVY+uNNc1S3K
ZwYq+TYnRjCp+JffX4mvyoJ1E/3nSpysrrXUjnIhcyXmXUlAx1XrGXxkQYyMLQNHQTlvXnEidiaP
PnMKEZsxY4QEOIL5xb2xTSbgjCQvbPJfpTInX+tk/YokmBWzztfCPnUf7pYtpzi4yJaH2NRGKkd3
CFFWtsGvLFyo4fUzBQYLDuddnSOvqpz2tEwMGFmT8tnHiPiUq1Hbl2DbLMLbvGP9Juvr8JELRGgI
5x5mjdJ12O2430S2CfCKjfdCW5gW/DRj8lbv1eQjia5wEzb5/SD/rDOSoeO3rum8oZ/AJ6JlBI5r
uIK0iQbTUYUdfvhUJOFxY+bXC5kQpdf/Sdt9DUHEm4c/c3yrVU/a1Lu1+FOJAtKj5oloY+5TuK/i
Cwyfc60KU7FMYJ2mhWbztFgWpmM0GEm0viqh9CatTajeW2EmbMKRZ4YB48N49tVHM6G5wnSN5cmr
DfKVOfCXNiiRCoB9SGYJjd1lCC5ObtYn9MvC9c8XPFE3DqER600YrkUrCRQsrOoYrMq50U0/Ci+5
Nw1bPXz/1qxr4XcfaXxeKzNs/c0SCevAJgqw/nl/7aQX20RfyTnrW/DPTzuRJ85T28Vazi6eSiAB
bGl1YdwPyCFQ9Gyz7LF5OPrErb6TC0xmrJ/7VoKREI8oXHMmq83siQog7mu2pDoiq9iWuptcdaeQ
WJ0W4R1VKAZET/lRADzcLjiEyR/qE7d5WNtj2D04zvigByTlpTGukoR4Xwz5CVInEnrphAzKaJeX
0OlfdWr8avZ6+p6KrCra6ftnhTkDHmG9oTtkIfABJfux/51uxjWp1puxWtxe0qjJZ1pHPOA0W5ky
Mz4/fcqLThhEKzXlQ8PG61YmJknC7jarvoecsEdEKIq6SQV7Cb3xCpjJESZD5Co2UxEOBfMzRu//
h4Hy3Er077c6ebSVsTFaKbRoaAXps8lubCjb+bZ3dV8OgGlfQhd9VeqtV/6fq3DyXFetIStdzpXH
sImwwYagKdvtj1UrHLphoKQBMiuc3IuXUSfal86f5+/8P59/8ryXRVPMwpH3iuFm0NKCZgYsvdNJ
9igKVv656IQ/vn+Vz+406iou0SULEdspMcWsyzxXY+784Mt/yCbwjo7xQpNqBXOgHHLiwoHMbaHM
vnCwOVuj//vJ693/9xQRt4us5Ib8t7m6LlzUFVLzEI6PavmDgTDi55uOogSVLrswjHCSZSDZxi+F
rEJDoN2qu6rlq8Z1JN8ZYwCDsN824y6sH0oZT1TZ3aQEWVNkQC0iSgrB3PCM/kOXgzK+jRHgX1qL
z9ZV2kqUkFF6atppB7YYUJnrtcYUHQVZ9Qt24whOD/OWhtfWDnf1jrELvwjEPwQseUvU9RF7FfIi
QFMdM513tXtLp52l3CYg+x9r18LnH981z6TVI8IhFtQLRT+m1r5anMouPFyY8LzvkmQj3xyv2j8M
P8AxoB4mFOipJhfqZebkvsL1awAlCScYQAcSESWVfRQu3NGze+U/P984sfQsqhYPfauud3RFrBNU
NKAzwYrQIic0Da8frkuzsXtrN+1onHjIg94A0bVF0JKU0NkRtIIk2sbqNnEE0cVXErZ7Sb278Mif
K/VZVlefnQa86fSAU2dJVtfpqnW4bfBhU9vU2wI/ONp3V0RE2WzXkSuMvAvFprKOMk/3zX8/+OT9
ltJJAATHUT5l4wy99TNZY+PbAZ5mRxKawlQn7jc18eRydb3e4HXsd1/9Me3VJJ5tquKqzPGxwJ9x
FIhvbyKpGmZkXki//grYWOV86JV5ghHIf5kkCOGYKlElqpSfE0gpOwHoZV3h5TTHbUY9nqCOpPYD
2k8g2+isgvXkg8xszqSXt4EzjxWplhZDDWizKkPWk2K4mVJpaACmHcT32SnIMmiJdrR1lPT4JeCG
M4MkeCuxBQZahK+GwYSM312p/tzDYXA1GvploJUOCCzG8kAuL63cZy8Y4lHNWlWkSL1PTo+53BhC
VKjruNJQyC8MiMsFiDuSBkgz1R7fSDEhSZF4UyVE4Gv3roRnMhXWcHYbAuh84QChrFvV50dNBSiB
JUph7KGbp3g5kSum66mhHuTMleQrfd4u3UYxt1CqheiKEeJ6T4vy3ii3orxf8lduq6RtehVxC26G
6nGC5LpRkUQ0vxfTIyxuEV9Hxu0sRyiVZ6Sxoz/Ff5buo1L8yL/Ezvxb5XzzA7STtSTRBlPNG11l
L6xgUiPxoKlOb6uGFVXGmwY4RT1y/IA/inPISvZitYvqXTdxOeXD9yvG2SfQQiGsWswseYNPCoO5
i0tDHk31MFkcZT0IGKa+b3UOHrTgVCGQh2BGN0J3gkPsKqqMeiJZoMOgXN2Ubpr4ffsyVoH6s8m8
WQ14Zy7tPX9Hv18v2H/f8WRxScMIwmZprbPKqNgk1S0MdjHfSaBmcPvFWCgNLx0elGQnSATY22qx
Ub0SREzc7VDQyjC6YHObr4pTyk6MpDORHc28qlBGTYyvyGW8sF2cKbd4Rg0NUavMlO7L0Yrxdphm
At9YCHqUrTslc4ot4wgn2o1MBzsHcYPhrPbTEO0WCeHJhbfk/H01GRAqEtoT7e/f/1OClOUiFKGM
qVOfHXr4ypUykfp8tLNue8QhuB2tq34lhHbDx4Bdhft/5DzgyHdrAYLtGbH1DO9GhSnzOxnB69V2
Vfkw479//tSzb/N/3/NvQ/af79lHs6ZMlqD+HUyUh3R8QqslF39mD7Oigk0d7wYpQ/0ramgMSQVp
F5pLOg1hc4+qyamQ6WPaOOOBB3b6qeFBOd6iccvmW1Fyk5sZnCTnRRj9xbWZOBkcM4BkYfuyzqaS
W237/c8509fkxv/zc04kP6E5FG2R83NQXUbu5Je63bHXeYKnFbveb2kfOTilkt+XXpKLnyx/rjkr
pZQquYs0XpLRQ9jCOdGfGfpChjau1122f6CRcEnjBIrk3HJsIm8ipVn+KmcRY+GYD9NRO0B/HYkv
uo1RvoL/qZ9bJIOdJ8muyk4rbQuXtBy0G0kbpIu98CimTlbvcvm11x6a9HY8Mj8erkUhSHBYMFYR
An3YTiKinVFGfOwki6PA6mJSWrgqk9ejq2/XuXKXBUUaFMvW4piLtBAROQRoBfRo5I79mx4GXQkP
Z0ZSAWEK9AaoK9wPJqNLkMpee9wpHLMJT9wuvZ8Be3ZCtC4hE8zXSDggGVYfMaqy1xGtx4FJ3cya
w8gmiu8mDofZs/RuGgCanfFXvCDye10Eb+S/D4I3svN9cfxo3isHafiQegQ8qWWAsJy2zjBcGVkQ
jTuliuwp5PFOt0wBCcVa/qDdv0td+KzIDUpP7fdioEc2ovJkS8NfXGgN2S3sonoRyBXiQBNvTQCE
xRUpTCa+BGj1AKyxnop0lghc4W0ZXyrpaix2wl46AhF/ojSd+qBMXyHlElfVGj4BiYSxiNajwNAZ
kC7T94xMav0xzViqpt3k0Y/a10Xw/Ttz5oS+vjP/PUEny3tLeNGsN7HGEiCpXi3cCb0DQnrGgXir
+Ktal1H5odFWUMR1FyTPveaZ3U6vuWTlfrVwFpf3nK8F7ecvdVL2WMSKVkvOY831juWdudzWCIfu
Wgews9HZ7eHoHE1kEGBkXHnexSpju2ujuGGQLz/CTkc20jma5gpr6rPEzL6ZuJsPkS9divM6o/T+
n0lchxdPTXRaRJowiWslQ3IE2RH9iYQ41hN4giof2hGXjmkt86jB3Cv6akK+tPKc22owqVOMMVgE
Bn7q/e4aMTnmZqMejPK6O1bOMO0V7ZdqZa4x+6DBcV7QDt2tmI+q2Arytp4Jb5kwvcC6GMqdmPrk
vClOWDAkf6BwJH6To1N/d/Gbrk/SSSHBNzXXEywBx186AiObdVPG8lpI1Bk+M6/J/R7GOPpigkQW
/0hovKP2tMhd+UMe9wYhHU6SvSCRZYKwJ3snx4bU4l7u1Ad8tRdOUV8xKRJ30qQK01VVVOAFfV7D
awzLHL2RBhLMCenXVaaHRV0R/oJs4/mIo22SXS+c/Gf/7eqIsRoI4FN55Nl6y3XeCfvyi0DowJeL
pnFXZfRXVP8MRU8qRLkyhAVBNA20cGfOTp5sj+qHlZH6W95wHleT4FjCrXtXNSYkJFmIBhJznv9r
IbyWaSVXoNfqR7U7ZEnlTNO+mB5wJnB8AR7qFtF+7H4OCSldeHCCYtzHz6MHzYuhwIyOqSBp2p6w
CgBvk0DcxhhoX3PD7fLBSbZGHaSki08GmYHvJkXfOjW2Op+48dx4SgSvgvMQb8nMJRqRlooRaO0V
rXip+GMZRLJLV8J8a/L/7hs3iVQnRJIL3JG77DEPm3OAewJJsZG3FHQBFWfsdkP5B0S/Nvzow2s9
PuTJExp/vxd2ibQ5ov4o661CAU+wy5C7hoC4lGSrfEUCQnrS1tRdUNfPx1JwBjRiGIn64sdQEw8M
YGneoPbr/fLRgHfdMlHekGRZ2plHTsMc+90Y0MJUmDKtaSTArRLhUHNiNp8bnNX+0tCM2fSkKNtx
uG8msiMdmg86KuJLjdwzh8LPz8TJkq31xjAYIlakXiVUdnEb9LXYPAaC5f2IcFsiHgm9RSbkhRwW
Yafp+XU//kGPZoTwEH3SIb7fRPSvdSSlLtvIOsxAVmudrNdhG1awBLCbJpydFhn1Pdk7FuEQ6K0r
69YMI+cYHxY/Vt9KTInzjRQ/8cBZdnujO+tZQZgdzobWcYQG8jzKv7XrLPuTRj9mhdj1hwrgZeL2
44qfUvNDLmyF38N0O/e21PjC4OoolQu/Y+JHiPJNHe3UxF1uyu10M1wLrvY2ISgEB2uMCJWv42Y/
hMGHrO2IBtZYbnDIR4GZ3H9/TbSvpdla/issJKuX94vDTh31MpeSeJ2fJEdettzcT+OWcGc0vHQX
kheFOCG93ncGAP5tUdwKTYJ7BIbD0nple5ULd0yfVCeTb7BnKO1+6fYmP6sPd8ZKUCz26/mCaMOl
/lVCERXv1XE/mj9m6blPB8pyElhnX2jJ7Rp7gt4eZb90Y8EdgwpRuRPJ97V5f3HA+LUH9vlXn7TW
l6M6JdORZ7P16KiIdLY9gV8JNATDjMGebCvTEwbqjXERhvF1f/n80SdLZVlW+VQU+So/i5cFOt0e
zx2FFtkPEf03R90sDTLvbNxE6QdKYI/ZjWoDSGS1oJpLidxWBNqfqubJVdAqPy5mf55pxPMV2VnW
7HdL/qJPJrxuUnMxXC37cB0wg9GKn91aYlwPjoJyRfsopIfvH8QzYuPPH3pyNjHTYeyPBh9a55tG
cybJnTVozsKLSErSXN9hSZyEax40ny0Zcu17Av0lbIKU3mAGsxk37cjEtnxup5vuD9lUzEnmIFzs
WLRprjaMah14qYl64RR95lD1+YsrnzfkvCdcvVui9VkCKlCQGv1xJF9z1fzFxCqwoHgNFfalQuCM
b4zPtTSG1MzJ9C/+aYH4KUEWVFaz7eJCk4FB5kxcsfJKRT8r2FiVMmgd2ABq2xBRNF/JFaodtLYZ
AtLKK48fHQnuI2k1XsrhfXzWp9bpjoYb97eZSLudhJ6Vj3k7tu+rnldDezqSMwRUH6MEnjRoEdVt
d7xe59fIn2o8VM7cBvCQzaPbggkx7RYNxbwLs2ucryW7zHQ1hH/GkkbVruS+WG9jtesxl9OWR1DR
/VETjC0uhyK82kYHpxi6KhKSYdgub9NdjPin2fGS1L1fc4phDmb9NnXAReZzxwt8+P6ZPP8i/HOJ
T7awQTPnuO70FdkRkfcDHuboHo8+KoRfhSfuYXy+V+OFbsdXtCGpChgfYQrhq8FTfvI8yfHc9WOq
8aH0XEhif5jzh0HfMlI5BqzQIXIMVER3FiUKGz9l52hS012iS2nrZvi5Dv78NdaN45+mizKkR6sb
ZOkwoV1Fl2gEC6K2ZbkLqYo01dNnu/gAczi+U64FqvynIEipeCLcNK3fZ4CVxO+kfea2xhWxzSZZ
xaLwIRFK3ThmvDdouFAdutnvQfLHyCahvuluLWkvIoV5Ah3Zjn+stzp7raKAhO7Ir6673/Ft1bzD
ddKiIOlvadWMANv6Ht3fpXuwLjZffjxcx5WVazINOKkU+koP+xWCxzsdbta9f+xYhP+3pCSb9tKh
4+wurP73edJJu3c+RuWRvCrpMFOrNaAhXEmy/zcgsW7G43M93svCocVu3Tz0qMXqsXJU8youD6NO
Ktpkz5prwbaJ38YFDrh2K2NEF+5bN2l+JfL1EXiReo+pyeweFt3J4X9hfTCfJ7KpmYbpUMuYxHCz
8uWQmnghS1/jjPqzmzdl5UJpQAJ80wv7S4JTbX2Wv1xnBQQRsyiNC30y2zCURE6smKRHuu5G8yqD
c2jcQvMWBeSl3dOSeMCFnV83L8o1pqTOM2efqgGDQYpLEP/2JNDFUTcWB8bhYSZos0OXwMHwTeNk
oO3XjfxP6ReO8RZK/INBIO2VtAhiMAzFIf1Z9x8yfRreYoUZ3U0q7OufbBhW//j9UnJGaYWUEPMv
kUCrqPD0AJx2Rz026wnUSbdTaVzmb9WWrdXFED//7IpA7K9HugaIvn6p23jwIPhunrChY3gT7JIx
ReWt4eHhvugubGBneiucyRnbKiK7iC6dtoHVyoo5TzbKISNFjpc7q++VBPB2FOC/hWKOyPY3gxHa
g/GroPkL3dQho3i+6QIoL3a/JQHNvVgoSWeejX+/1mnXN0nko9korcJBXLidf/Sbac9zu6khJKW/
hItZGBc/7/RgTYsiU6cO0eyv+CYOpipgrqbdSLS3hs4nvrZ1Lj3/fyX1J8//p9+4rkP/LLJqqgmZ
Ho+ITYubkN+WbxQEt3/K8g8wvIidtXslbmiIf2j8/DaQlfvjsOmRVoGOeszfBU+6AY7WYgmfZoCG
q33nY7IQZ3JADXv6Jcu7INEI3Ej1fmo+MGFOWMFpbjvfP97ndkrkcqICSsbUFc5Xn39IW3VLEeMs
WKvaoN+UnKRc9RF2/6pUWPlpTC8usWv+Nq1Or54prcsGPjpUqyfbc6jltRmPq0AYGXV0GNyxduh1
3siYkY9banmyxkhXG6ob0dVbFwFn8SZ0/sDUrIDJQL19nF+/vxBfsyQAIqFWBk5p0GaDDfP5Qpji
OIXkoMkrmNhSPckfyP/FWzkzsPabajeyFuX7JEfe19vrodC+eRvxFpDtvAorOXFUWHhsJd1gNhiI
vCSJ8/hsdjeX6sezrz19JLo16F7w7p4cRPLQUpKmQK2RKOt+LoW7RNepFO8E8Y4kJ18pbDYE0xOn
3UA4fe3PQGReJ8JUn0vlSmzvG5Rvlo+UnEPvhQ34KxwILgTYFwSY6FM5n558uVqRaP6Vg8QIfvYo
+l0dbduuAqmYbBLtNi4dOfxjRW+j6s5sdSLqY18izl3cWDwGEj19h36h7HYAl11NdUFBUlGG7Bai
uuFQnUFZRVcLsCrgfF0ahHzcpZecAme6rp9/xckDKhlj0knjyKKvBz2S4CtUITgIvR4SWYuyGVf5
CjAWYHC6RVNdeCnPOLQ+f/zJS1lZ6pJbBhdxrWLMH7EX3sX5zya5nYdrEig5SSKzQW2xYIjOQRzw
Zqw0UNGefx7Z+QfGtnu9CMheOF5Xgk2llv3OtPVyKtik9fvyEk/pjAFFF2UKbnUNrzJp0Xx+e0Tc
J3FRQgVZBXjacGOO92J3S66ZwgGGh3ETZj+EzB282h8DaZvU77n1Nr1J1gHkTjLvLi3Qylrlfl5i
SBClQFmN2MgwTp9DJesl+Rh3qyat27IlDLAV2k3mkuZZmb4q+mP/GDFuKlOs5ITYeTOcCeXqKL1l
4BJy2MWkRtN4K1AEcX3py2GPUu/i/o9avowa1iKGVqJ1YUs3vtavxGwoioRzRtLI0ju5jmAqjmM+
cpjGJUO+HtwM7XBU/jBijkRuvR91gDx2Ci8JwaMZSd6NWwuenGxF6wbwmWo+SK9puhVFWEEPks8f
LXK7Aizzt0fRbl4ETJi1zbhVfGBhSKSdaRF2l/+e8iMgEcdUEBCBgzJvJDpmgGUBFOTNNoZqkqoQ
+a0fxrKde9qSDoBN2a0fspQzvje+sE2kc4oe1Z0UO6zos5FichvKgQpiQvfiS0/cuRsMRBfRCk4Z
BaDdSQU6COnczbMuHrry3qpfJ5WWh+Wb6V3xUB93YuXj3SiwqK5dEKd1QwXwBV2JDehku5poPYtP
Ef4ZfKarxW/FY8/5dStScCP1Wo+48o+FtebCLrOeB04eS3gRwHQlkYbmF/RvueSrXDsF3rlQymY0
GHFPMM6mMqOjtQoJ6HOTSsuopx8fs+WqXU8te5r/jY9ylJEdNI3mTTS3kJx3k3BDz83tj28XG23r
dvf1i668TRFCGnpH/v6fAge+W58eJ2PNQKv1Pak1nKChybwv0mbCHX65LXJGCKJLf7dfSPLmV3fW
EBVaw0O2ntkr4bprgsncSuZTXj0fW0+RfsuZx9bcYSXTiFlP34r0sVJv0UWLZF1N/nR8rEjRcNMu
qCmUrClwJAlYWhCiRcRMDLPkwr08d4k4EYAB4dTPOWj9+38u0TFpu76phZUhV7n5S+PX43sVATdI
+2e19pcaNTKBhi46jPnAALFTbjkvzB/9LxTeyo73qb5Kr0JessYm7HvXgXe5uB+v9+n0Pv77Jdd1
8p8vOdHBLRDmwYaZb1PpLWx+HR1TH3EENiIxQrzXWbDIuKAyYGduJzLlcQ3NJ8xen/eGAlfjgO16
OED5IsGitp5q5mnMb+HMMSn7C0nbwj8ZTM8atxMzAhdgWXqpTD37cLAyruMzC2TJKVdj1SaU4jCL
B2ZHzECFXwR5EmSR5M64BD2dr9rhonvp9HZ0R+1uThhPzqxMQcEgaTfqnpB8RD5ToXyPJyNVg6N6
X39wNngRL9EXvuKy1wTHf77rSfFQN1Ez4e0jWcWvf2ToV7UYccLe0q/N8DlpX+rpUedJnmM4Axp6
RKk7yJ0zOWpG6eZq+aYeMd1b5JrgxyJsmL72MOMehyFRc3U5szGVYKkwDeaoN2p2i/agQE75Ziy8
GEieJdqwQ+LRquvgKwZjfIGIe8bLu27zSEJUZpqUeSdP/tQuiik0k3gogF4RKO8PD2YPc+mW5F+g
x2z5k93S2Dj6yBtZRMvxQZM8nLoSXkDwGJ5RephPdMNrhY8o2rbsGtoGowN8tmPoFuaClI/hbH/T
NMA1vXF6sKi/zG7TlXuz8/LVtshpP9mr9b2Rb1bXFrysjnOmiMtRckpADkGUX7Ntqrk96IElv7Ql
g8QJFvyPtvGQ3rlCAafsblS2ffJKH7I93kaDP+pu9xungPIk4nmZrX25uEJizy8TGUgINwEewDv7
1YOb211adNUzu/+n63rysuplFfWNwHVtvTTbKQKbuC1dtbg2/4aS+zIPC4Z8jG3q5he5W6sobg5G
WDpELdgKwCzn+LBmEQJ5UWyyoUNii57KHM5pRXih4gvb8KmtHZo2eu9jcXW+XxLlc9sbh6d1vK2v
4OCT6r9des2cLFDJBc8y/0PWveoDkM8su1XTo0g//nIQctA/G9JM69xXg//HXHstk05XvX+/x+kr
KPaZkQ09BfTMLCqjjOZwCxERsCfFtAuvTFmuk+ecdAoZPTAq+y0g2+8vxt9z2JcvQXNwNfNqQAtO
KpQx1oiJyAoasf5MgD2kHy4FEgQct8km3ujoNpCMteDVAPUpF+dV67U+/XggMCpLDS0ijtqfV34y
tLIoGnmY1DWtffb6/teY71RY/aWXy2+LtRnMQEgOWFoByvk1/pnOBpWc7RrzdRR2jXI9aFQav8Z2
Uz1dXNHPPCpw81SCzQBv4Ao9uTpNLhflWJJUkgtXZr7J5juMaWWQ0gHZULMeUbVnv4WH6ZEymxHR
1PJgG9o9AJQUJseiiXZEPFuJsxHDi2emjxKpYBdT0M80l/RPX/Nk4KhBhOgtiaCR9SgmweDfrzKE
1ViZx17/wSJxoaw4t7h++sST+5bNWictFtlEMkJ10hXS2lFvRJumCCDD2BV88b58Juuxe4z3uRff
Hx+ql+neuD9CxhPWd+yn8HPpHAmoRXbXKvt02WUaNdMam1ZPTH/y65wLClpqVG9ScgpxEBDq2Dl5
SYl8l1Su0TpW7Vn76VEK1BDeKRkhpJ0OH8J0GMOg7GZqexBGrR023rJco/0nEb2aXG1ykzmo202T
3UnaTXYMGnk/J7esxFqyZ0hgGvfU1XAgbFWJ/LhQrxKsFgn3u1AlGwpDqQRH4yobHb290Jkwzjxw
K7iSxQk5k/7liCoZyhL1MVQ2WvDRD/77ykMCpqF1rV/qbnoVrprr4p0X0SaSE2XBVt4Uj9QQXeEg
Wm1nuy1d8o2aFePIelbbnCF0dE/r48CwzRFdGZjZdCP7MQclShQU9BBCn9q3kVQT3S2RusDW62CQ
O61lW4e6pqFQg7Ay/e5JDlpSZB41Z4RdlW7wXb5cWI3OUEJw5P/3+08zr9oibbWizfn9STCCVtMZ
28v9kzA8hPEW7DJZPvYwPmTjXuNMPN2m2j7vF1uer+tqkyCzFmyp9xTotExxIajwXwEdvnhGaCeJ
n2M3NP1WCKqg1O501UXPNOTdXqyfxvX1tZsguipKd/jJa4xuKKcj4Ij9RqM+m3mxV8gMUewRafHR
DgtzykwfL8JbfG9S/9S0fxhgkyc5PlocPAvmk6UzNp7Q8FmOgriy3YrTXpegZwLO3A+8JOZmHPdy
uKtmL5N28uTDBT5OCauMX0r7lFYKPvcVB8LJ1zObYIzcynKt2m/DHfYmvE30/BAdaz8l0ZbvgO47
JbR4l4HEGFOBkBG+qU1/mV9rRou4K5c3Kb9S+mDpYdjyulHvQbTA3uV9fy+VM9sbqEOdPhvru/JF
gT4vYWaUYdQfNDu+Ae51qF5DzZYsW3/PNniRYEbcLm5R2aSJBit1ITksRwduMjNJEPmSLd72v1b2
HBkOH8tmWA0x1zMDmAOTy/2lfLxzzaFPX/dkDZ3zxjhKlDaH8Pp/ks/uIaJjektn+XdGHjUN1xfc
MNNLGFgbOBuxH5FfJtojEWoXd+V16z/ZFj99mZPl1ZrFOg2PCa+BQ1hZPboyXWaPEh39mdepW6F7
nvT9cQ+M03qGCiwctEscgzMWQl5FE5+LtAJ0v86U4lXp1Nf9ofllETvpF1dS6wnKGnPZ5Y68ONhn
gU0UH+oTdTVQg5huLnU9tsrF7jMGAUF0rb8ZTpT/LXarjbn4421ROmUFKH98ATkvkUsDBbSw47dV
9POiXjBbnZkcfP4RJ8VqZEbHEUdaj+uUdZSsNYTfawh1dC0/0k8L6Q4R43ORJfjXQfP1Bv538U4K
B6IO81Q21osH3K5YfOKQDVCzG5CbirUhFaKChwrsDekIaGJkxJgdUhJCvePgM8PuXqo3zuSucsB3
pUgesq6SsxJ0mgyBOWMW14w2Wc1iLMJ5KbY1rMgah+fkEAZFtJ9CDEcAvq/6DcSAVEr50vnxXGfr
09Nx8rocx6VPo5ofWL1atwLAxNJONG+M7sEj9geweD663z4g98SrnSFIuw2joQ0drJ0q2zWRmoTU
2/kv+aX/yXOQcBrAzkM+0PeLkLy+KN/dh5MXKVum+YjKYn2RmivhFdF6MqCEt/PYqdBH37ZPoSvl
9nhHEkdCjfZMytO2mLw59uRgHQO2u8umuzOins9P5Unlryay3h3TrP/r8a93KDxFD1k0m3T9ujJv
tRHvaXmBtqCd6bJ8umUnbdslyyu1FiuIr5DIVe/4OMOEpmvVrmHDpKfUYhAvNrYmzbTT9/o9eudh
rEw7V/Zh6lmhm/7mmKwcTPnFaNd+EK3B/hduAXTWBX/Ezv1BZYC1BZOTBck5tNvYq5lBg9iGTrNK
mBNo653mNJE7J4+x6X9/uy+87sgrPh8nOjVPy6bidndubzo5xwY4I+6y6bzqR3aQ7dS/VAmf0Z5z
Ly2ZIwwuKw4xJz3IeCaATxr4yDXxY5PaR1jj8w0OECvzM5LHmQa2G7qlkGvI5QTM1BhuCNoJ4o7M
0JtR4VOKAmLcRrwS7HbJJrxUVZ7xxn7+juuR/p/+mjTEsbqs35HGFE0Z4wFI9nxE4c1aPk/MWzyF
RYWv2bO9oANWYaz+gFqtR57aejmMNpi7gMX2DYnrKKI108tAOj1d6i2cmRp+/qInPRuVTnds6XzR
SuHbVapjAcOdHWX2xdY/rinmrgicmAoLJwqeAgnooU2yXqx5QrbToEEvv9MIk4w9yX60XBh8/D0M
f1lNrBVJzAz6a4NPLNvjsOQFj5e1CycvVH0juWpnL1E9RDV0L46QP1fpCPI4t4fMhO3zaoFT19nA
/noinGWPqhNgOrwZAyaz5FvxfSpsjENPD8rRsCro+8TYJ4WrmG4zeVmK6vyH+coe2j4mDPJgj37/
zpyb4/EA//ejThaj0VpG4NEsC6Mj77I77aoYnKayy8E1R489iudhfDNpUr4Y6P0NewLWgrkxd4h9
eMgfxy0lr+nBRaMSUtZOmo19YknIk7WRGcUv8iWo/bnj7qdvfLKQ5ROnJCXlG3PBH7ttcxvtcmf+
yGxth08VKl7w/SU6IyTCfUw3EckWkzrau5/fn6E1AGaNYXdQxceEgVbZ+GLmvnavgxuC97NXheQS
yHf8iYmY3442SNC2c+mAgdAGgz/hJ0OSb+zm9KbMoMyzXlrTc1JuBzsjliUJelbhilACgdYCg9KM
OcudCB/K9LTUHVNkirvjrjd2OuYoPMLW2zI8XmS6yuLX/dIA2CTipRNlhASnTdMqk6BDR1X0YMZB
LuJgZv74p12ulVS0h3DXIotTCRJuy48ob2FK9XSKTHtOyY3WXqvxQenITgxE3S3Gl8K6Vo5P+YKg
2+10Du+K28XvdXsTYUqAPjxnf7TQj1TR1mIge+TRtO1NK8D8q8ETBCk9BZIi6TX/KKS9hTULlV9a
Bsf6vRI2g7FJKEdTPyz2SrMG7IXoTxT9I04Gj8ghmx6SqOx0HIDCrUAZr5PryL8ejP8j7bx2W+ey
rPtEBJjDrZgUrOh4fEPYJzBnkRT59P+g66KOZeOo0H+jgC50V33eIrnTWnOOecIPSOxs1R45HcLK
fAuyDYHEcm3LOjYMu4qI5pM3yniHKK6iTX3G6zFHzyWCjTdPd2bMtQbsW4Kwr96pTGs5PaXRQeUu
mP60+ndJm7Uf/CONCXlbjBlg3ZJRjzldJyZl7qc1ZH0jL8uSH0W8uiTLLLmPOaEAxxqd8JHukr68
5JvJQn5GHGp+F8g7wNHAL0Uo4cn6LMMU3rUSEQq70TpdRD/rnqb4waQIrEaboF3zl1QCR3M3y/2q
85Rnwf6Z94tJ3E7FZoI6ZTwCy898o8GYTFz0xPUGR1kOlYaiP3yEoF5kfNn52VeFV0M6Ei7QOaKn
35cCXWk7JdykehD1u1T4pfcPJgX9kS5lIODldWWorG6TvJzHpaS+kOmaz4zWGDWp01BgBRSsLAg+
m5xoWAbaqxjvJ8zI6XuIhegy01BwKXcH9Lf/nsbfrHR83KrCBAa/hyDt6lA+BF0ddhcjvFf2uj+6
/YqAB0jy1tmF9DACGd4kP8+iI1neTGIGn8hl83580m0Qbc8W6jDRS3/mv5INRnOwVQuyDTjmVDpR
CDePFV+r7J/HenW+HoN8aqMhCO/J5vUnmeE8Tg/io54t9LdCZMNzOiIGKZQhdaV0oQIc0I6RvLw9
lG+s5J+HcnWG1vTKGArZCu+TFVa1C0alHxaEREDAmFbpo6NYBi1on2sP8q6S+cDFbtQSvhHsMARN
RUII0fyrYla8pBdrEMLoHusr5qLoOCP+1uEA8ZlWKwYR809H5F59UPi3piNMnpB7BYg0J47XIOpj
2TPanfpAfYXgLPgwgyf48U+BbnVMmAEFtHE7n/qJpjAPkkXg3q0X+s2F6dNPuBbhVnSjSkFJIp7i
WNvaC/rHfNEds581nSjuSlyb71ryuF77ffEjxa21GLaFsqgzP7sPa6SCH8sOt6Tc3IaYEKg31Q4P
/H8Y6teLwjxU+unc+wFNG1cnAjUzAl5GFt3T4dEpqfolxYfkpaBYW99ZFY5oT7VspGc5VssU/ebw
o5ojOBYfXm9aZl6YPzAzjPK9JeY5aheCyRy59VVo386Rv8Z5dQ4ououitHkRMUeI1eFWR++EZpT8
W3lvVSDGC+JmUiqcVN6H7bjbEzhTtE7/SxHsWA+ROboxyG84yBuakIt0q5BlMGPcSY4cPdkxKk9N
vKB2VTQXut8o3jl/At63sFNCcS7LiJ6McAzrZVwvSSn9H+6J4nze/XzgNAy8FxyKZdQj8vVHo4yK
Mo6lictO9IGNFGjkZZzcwwY3lYAhscw4jrvx8JaFUDseSuGgs7xLDgWbbNppzarJPFIVQn1RnN2y
uwsElwfEF1ec7RpXy9E6Zc+TP01LDiQZigl9ER8odUbVof+TE1+J35idlWsAbNxpl1PNQKJC/ZKy
vNthukTMQPuyY7MY8W55EJ1DF49HZW1kzuAAFEWC4mZ1iMPmKN9T5eT/CAWOEmrXM/MWavwU1lgs
2k0s/L6kx+hZORJgaGdrSJ1mTSRNdRfpB8Vwh2J5TnacsPPLXayvk/Juigm7+j0lmwtRL8WSYmdz
s0E17wnXb4Cquzz3gEz5y54xRnFeZZYu0KCirC7/MV/Dt+YOiID5pGx4+uoCb2fy/FFDKNHErnUP
kosaOC2XeczWtyoaHx2xLwMiCxDwPgzJL+KrvJ+aWa4qnHpyi5Hohn6bO339kFX74HheWZsBSMbk
xI/iaiaPHPS7XvVSjeq0dznpP2cN0bBEf/febMdVCOZql5G2fsD7gjcCTNTj5MNSoe2nuAAEpm3j
p6iwySOnI/m+JERy2F9AJK+p9B3+vT9/o7g1DOm/P+36a6+mRO/rmp/WrklH8MkqwhyRbuLRVwdb
2c0aWzh9u5iYLna9BkKXpS4AKJB71NoXgPzZLerWN81uhmRxhacJKMnkP3w++Rs5ZznrzJDI18y8
fKQ5SqWr5uhLw7R6IXDPiV2MTYaSLdQQ7EPIckh2XWagVbETw5GaBZPKwO+UrsFHzHg/Ohiv5634
DmUvKJYbNd1Kv8r3qThpxFcVN0oi3z/Uv37BVQU0jTphKEM+4Ba5MK5drvoLjZC92lcxipK09xsY
Pbyw7LXdjEvhAR/o+CwJi8CYnypIzod/v2Wih76ZUoi1AeLNDsAvPd+2tdK860W+4LM/JgQMuBfT
BxLDSV4y4P66BoTIbqFJYA7sMqJ+7EAvUMibYum7N1/LBN4xqfKLgbACa2WR9zNtWqKwDC+QVmT6
DJPfXpb5ZakisEdyoSxZ0xFuTGvBJyykDHfDtMmBYsSik1GWHCghuAh48WmE+3IPc1xBkm8RA3g3
YUhsvJ7WCzc8+g5OtLz8RlaxrO+m0S1Vu+QYvy4bx5pWifyQIScGVfEkSevxRW3IIATSAeXVblWH
iergLhk87TWMHHk/HIzLXaMtUNTTGc04SkKSQxYhoaGJXCIcS5IpjAX3liRcwmTWp8V4cYXy9cb7
mHfz6wXl79dxtdvXJnX+qJ0EbtNEUiGGbncK/zuh/EzjaZaYXl7FJbZapCY3/vStL+FqAz8rRkhr
lT+NoMX0Z2BbFsO1c8278GEWL3ep3bEknW+UPLT58Hz1ky3cKCyi+LW/Iqc0PRpCQ5Wn2ZMi4drP
7qFr5ONjpJ+5DayUnjo9VmmUFxkiUt1AlkMVO55zNlIcinX9SpcjKpZDDxrhLiItI+Q/qoor/LeL
sTHuzeTVXFgTNWQFkSRZjJ2CyWI/Fi+Sep8rjyocIVQ/y4Z80PM+l5eXGHaKF5a7MdrH4mQb0wsn
jBJJTSe+nwmNef/3o/+mlAWEGAaFCKoPX4V6VdKQhmSQ9NiYTsaMxvOGwCX/LyY5zg5SvyEBqpZo
CBM/eicaG8taVok35xHjE7Gj4aCd7zG4m+1jilAlCJb1uONTv1QU+VntZC/QVhfrThyxNYIVi4Ft
n4gDXXbdZgzvQE6SD6X5GWz9G2/2G0385581Hxn/qnTmnXIZhVabTh1hC6Gv6k4jcKd1igfDw+Ej
L6X4WRqwPiVAaSL/3w/1m/LlTHaeN2X6ZtxTri6YXZaM1Bmsia5PLK7UahfRKAMJ9DZLU2n+LNJg
3ZN9wzQu8BwsMMfBmuckKruVPQSOAEjG7295Pr9hJXwe1tVdEg5o3ulpMDHDMd5GwbxwUoTqAy8d
lhYcodKm+lBLTr3qj/0jBRklcQrUcQBAZbcVbxt6vpuAfz+oqytlIkTnsTJ5UDMqSpAdOV2jPFjF
4I6TjG6+N8ionQPkM8Qb/vslfZSwrie/wf9IhknQBwe7z5+IXstnrTA/nsaA+WPctrvoUIkH2bTb
3fQgdRvuXlI7H4ban5QsOA4LfMTPPCV0+eaqp4+FKh0BBVzUjs+ZQ0rj39aHfbdzz5BwSp3GjGa8
Fo9fYqLZ9bM4sXPPWvpVi2yONGdpE1ZvufBHDX6PlMIMokbwjioxWE1dfxX1dQG3+7zvtV1sAbs4
WflJwETz76f4/aduUSCEZAO97+OY+tdEy5pO6KIqnKXXaHER3rTOFCGXWBBzD9x2+AGsgbAbcjVN
h9x7jMUzb7X0Erlz2umOo+VFc6bgiavMjRcMr+ab5Z2UBRjrqD65Nl1Nw0QpYDFnEap7vq7zIeUi
Wz8ST0z3PJs1GxAFQ9h3uptP/UJMfncUUmuAaPK7nrpZt2nHH2JFeaM4SoHfr0zZHwqi5l2+kIBj
ih8VtkxEKVE+xk7ufhIMtihk6BZSWdlzIiIFcoxWjpkTBSevDMh34ZMUnyogFuJOCdZpd0cv48zJ
wSHIaO7z9qWDvg3Tc42GFjq+r2qeIi8sOucLIdkHjiba4FZMbMIXlzw9bXodB2S5Chmg+XPfHPLi
NUO5I8CxNeIXLvBv4lQvetFV5hpnvZLTatGNT4V+P9VvcWXB+xbW3XBQzeOkPJcwkOt8m1rHkXji
m1PuuwqSZYIABIQskh19bU+95FOURRJfctY41XwHF1pbTHdxuORgD7B3lvQhS/JBC08EioIXfr6p
qfimUYePb75GE/ahAze6+irU9mIKcodkrXVbbGYsOh0+L3GJqsHE1VURQmTP3XJb2zf/QcUJp+xy
p1JOBl5ig+5pGyqec47tQpG6RUBB82ZNA9Hjdx+vMmdlUHohJOdqaRzG1BC6AkVkHLidK/w0J1da
9OSkhh4hvdSmRZvLuSfaqPb32t1lf/GElxLR1pb4KAUioZORktv+MI3ebgn7JbyXomFZyHanUPl9
bEldTJp9GVpEQB/HUaWSx1UdWXKxMoEGg7Hw6/SuEZcyb8jH7DknyZScg85I6bBUZB7SE0X1QvgP
efKaaJ7KsTboSGpygEP106nItz0SntbcyNGxaR9GcY8Ey6odWISQesB8R46arRSuliRDzG5kkgd4
+OiH3Sr0wof8UYDMx7xAASr9kNqdJboorCuyEwdHTV+R3DQ7I1+LoZ+KBwmcx548A2AlJzgmBXOo
zdEiWvdcb9NfROHCySJUJbIWHfeKmOAPhU6tsoQMS7NAvtwVwSnZRtNLDGXC0O9ik3jd8k7uDlG3
D5VHBcqyQNCK0L6mwcOZnC7+XYQRXFBhv6VeTeLgxSY761wvCJsVgN2Edsf9/zDjTJRDYEHgXIq3
+mDfbhAw/DUdExYG9y9u0KZt8mrkmgDqcYaMvomyf7mLIr/hzOnWJ2SDA7EykIVe+wkUqYu/WvWs
bF12L3jcMeXcWnu/sRXMoZM0kCSFqx3S+8+bKxTmzCz0SuS4Z0/tEjz3rORGMSQvtBcilozOLnpf
r38H4THQQMVNO2DU9IvmT50v2lMQ4pfuWLiy4EJRtSxQQHhaWQdxS7jJnw7zrZt264u8LgaK4cmj
XIiIFkzu1Ue9I1s1J+zq1bRWc5z3jU3v241FUzBFyZzxCLP5/OssNbpEcoAc2KKObK0G1KHSciyZ
oB5ETck2ZZupoODp7hS3OYKycUZbhcSEYocL6AZDyke+yc0V9htN+2xS/u/Iri5xMYFraW8wstbV
XnhiIxa5aUHcbUtK4ay4dzSD8oXXuwZFCDKo1y2BksdbME5lPl9fH67+HsfV4SoapT6quNOdmrlz
6OO0U9OFvD4/kFQfLcdk04YrdVgllwOvs6JyCQLNKRHYYz8nXVhcK+gp9eW58ap0rZGU5swmiAQh
KhVLQFH/fqHfqN95bDpNXUmapYrX+cip2GETubAnDFx4ER36Fcd0Gt2incC4U05siM5ssKwSt6No
epPb8PWDogKCQ5CrKJPmy4VBUi9NamYXAWM7i3jIT7ezxOPsYRhAQA37sh73HNDLZJFtzu48FvNZ
+315TIW5296VznSf+FyR85s0s68vkpHJbNng+KAyX5+SY9TXhll3M98NG/Mi01yps8OdjuZD+p0d
0W1tlFX/gidwcCVH28SvwFPLlErkWuiBKAUennRSgg1ti4powMMq4wc6qt1eUB614iU0DkTXjNUb
fVZuQvPJZi41EKCcNi4BfMP5IVTfs3zXT2stWtP+LgbXLJ1wOnFBGt6jejEy04d1ad042n5zWvn0
0z+0fX8fbau6SOqAn57doShP24UhL8ZtcDmGkGz1fXRKuNZiHnGJnWl+Z9tbk+ibpAMGYBq4s0BZ
fl3XL0NgJlIbBqdaOirNqm/A2b6ahcu/xldwLLRd3lX0LZjM8R+d7W5ca7GXhnY9rjO68dKGmlIX
09oAo2FtKT+uzSWRPi86Ta+z02sLy/BqOrbGKqrt5k0m054AysqfLrjiFmdbXGT+BffwGaWSp/1A
7lOQNka7xMRhTMX/GJhAkP3aWPPtla2tEKVOwfNW9fUbFeXnBzHXj/56E0Z6noKiFqyT2DvIq2j9
kaqIejPdRu/5FoancnniWib1nhQgqSFKeqFss6f0oRkX5ENu27vYTrd554S/9dgJJQcfekOLEuvq
LF5LCv8jE97rFiPx5cUReXsv8HCeQjIsmk0ULCv5+d9Lzjckss+/6eoYmqbzhE8C60R9s7qbbUfl
GmUBjtpf1O/vVHvwR9MNK48ibQNXlziKsz8f/6nWtouk8eQXOXJIP5oNwE6kLTqSTTkyGyM6hHwV
AtW9VUP+pgrOmC0FW4KlSjKVs6v3MKqi2YymdWouHiRQO3+64BGis7aF6VDdB2eEqr1BNwqJwkMe
rgnDvaCzt55I9DXopaENukcdML0hUyUgXHxObLJwhE3zu1qnngpui4zifCUrK5E17haC5pvW66fh
f+krXOqkmAbdOg3wQ8Qf0sHc0lN31Md4rZ3Kx5519xeYqfv2pG2Cg/5wbqD1OUoO0B9OTmj3fnxQ
SM+yW7ROjT/gXLm15sxP8PO++XmI1+emtmyCvmWI0/2cgKW64TF1CRBfKct+WVUIGLGp+LAR5Gcq
3g///ia/X/HmOqBu4W6m4/v5/cqdVshNngaoWGwFIGBwN8dgxDwSKA70jkJkgqGLv3P2VWPm9owb
v/8DvfD19/93BFfnFzE2k0tPjYo2mwJVGyGV4lSK0wd+eNL20gsNt2wuMC5RHmT0cDlasqwhMH2V
2Ad/t0e1cGvR1VO/PKYx9Q9OhotqUyKX6Z3WWifBRidmtV9VzxBUsRIE/A2xWtWJVzzWz/Bc9vFb
/Ad2BzLqjIwr2OCORiUaeXC6mJ7ilbziEgiP+pQthxdsIfUL+BA3fFC9y2uI3hk8b2ITWqef6ZBZ
ZDOvkBL9PquLCM5PacOpy45zsMiNVzcvgf96cFdTsxNErR7GJDiJhh2/4adwykeaDfIvVnkMPnOS
HREd6S2ywfdL838/GfNKaXvp84JDdxycEDteMMngNno7Yz6zVhk6+57gQnsYCFV1zcu6gTle0QhZ
cLVkASPnqd0G6+KBUpGDy7tTFgKDh/ikQXzQfP77O9hz6ovqkfr6DlJr0LatspQjr0VWx0WdvMyB
rACnfcbv8+8H+s2lypTRv+FBovHBGf9qfe61IZqqhhvhQJimmnJvgbxY+GKyQtmO0gRwjVhS/Od8
VmzO8QoxlFUfpngrazOyV/kze4D+hxrK/HevXvSncV0VcTn7N5Pc5cHJ3FadnVDPnt6nwNbJO3dm
189lp+m2sLp1RP7mRP/5eVytDWM/VL0c8TxqXGWiTzNOfdV30aPuDhzJcOYvrP2MnmkhaLGSJk/9
WlqeNxADRONxAICz1og6Qc9oF785tBk3EhU/tJdfnotKfoioQdr4whcb6iiVLxiNPpwWIbKU1mlf
60fyEw+A3JA19BlNCEfG0u3OviNaiTj7uvdbV1/za+GG6hIOWg7MtIrl64po1+v1NMHeOVnZjxLF
G/sY/cseI7y5b5SfXIii6kEhMTr1zsEyLH7BihC5It1RYrfxZqlb600kQ6fzomif/BFF4CDI/yj9
PUbnXUITU1khmGhjn22pCZ6HH0wqyNC67mbBbFdrgeg0pwtzSqY+Ypv9samkOSqFVA3uE/zT9Afl
OO6bfJHCnFhwhgh/ZIUDwzuonClzZW2ZGDZ8KJHCO4XAwOGIHRCEOS00gVAlhNfvSbO0MLap2/OP
f0+8b0wRs75ijvmhSsj1+upDK0apMYToYp3GY/gWn9odVpfU4QpBI5bvu49tcBVU7MIbM16Sv1lD
EbsqMLVU8EDWdcmtE82xBXpinTqDwu7T1K7b7s0SYBvkf6TqQZoOaG+UMxwWXw7cSLGFbkG3rCI7
lCJtf5YW+YhWfiH90NOF9BPNVAlq8AeluZ+TRwp8usiXVbOtPzjPxXsbLvvzJv2dvdc/WyCkYPoF
p5Wwti6hk1KzwuSGN36FMFipfX3Vec0f663hnTyeRYopj1rmJgmdyHU9ADsx9x9eGvEly11BuBsh
xVizwwZvZ8BRfpamQ/czd6g+UcojRBWbFajfgZZ6tB+kTWMcq2IZ9Ha2aXJXVtyi2WTxflB2Juf/
B0SnGqeBGlcXDFi3lBbtHmVUzUih6DyPnadzJhgXOVG8WHiAJwUA0B9wf7xE5eO/v5GPOXQ92RWZ
EjIfiMKN+WpxvrSxoXV5b52i8QDrvzM8tr3zS7UyPPkJARjipuIeTt1M8HoskeeuZZ/DGljebk1Z
UMb8BbvmsmwTV+VfvZsgcUAAVSHKYx8D0kCTHZk965Q7/JSI60PlDyY1dmZCpGRHy4xcE1jo8FDe
LtupczQgi7UvVv6/f+k3dkRmw1+/9Gq518dM0odzh7j3w0xAfS9Ya8usoTM9N6dAh0feHI2qL4mF
xZT3ZICd2c7BfDRWbJyw/a0cS+mbksCnIV1N0LYaz5fzebBOZ+8/8FAsADA0qQ9Hy8ofblnMPo4Q
X142eCkeBCbELy3q2pjmm3BtnVRAduauE330N9NLEbrg1NPgwLsGHhbOxZG5zwrQdkwoB+w0Y4We
ICoXk8f5+U5bhks6OPmieUHQPN2BVXhXVScjKF1YJLXbYeI9VfB49gVli/CEdmNK1jKfermwHpvG
i9u1yM2GgBWvR0C+Hsk81zbmxeu5LoRML8+snR7dRGGnyn30bgSH7JRsuDMA5E+eOStSyFoT0Yx4
XZG8ltPQc7gPxRvr2DctOXMuS6LfJ/EJqdLV+6lLUx41lVpZcgd1HnzGbI4oqJcupcrBHQxfgWRt
rmkvIHPPa3xIs/2omnypc1JYU707/Yrf5fzGuL5puDIuWq00CWWgYddl6nPRTEIwxXMN7wkLN1f5
ZYj8+4ne2h1X8nUJ9t5jrRkHvzOeLjkiC+W5atCh4xHYN3+gkRMKu0gyjNAhgTOnuvvNcVtDBqYe
8uHnv2fexwHv+rP7e7jzbvFX0SEXs0pLLoJ5KkkRNPd9fKfortUVdpPv++jQC77ZbGrL4aIEQhor
yOSJbkZGDGvpmRTtX/XFy5XnrvQUrPfJIaPv2K262qHF0QnLIXliVw4GH9SzpDtcqqhaB6FfRr4a
sfoQl/u7Byr7f1ABfH4NV2tnj5lXNvrIOgkb3KHlZjjiTlmdf1nvqQbT8y58ZEsoIeCS7ScujItv
DTbpQuJS+PXvJ2x8d5RFho9XTtMBV1xXXbMukNpyMMyTwSlao926DLUXrV5GwmosCZ140kTE9ZzY
8PRbgUexnW2XuRsUvj65vehl9axHIeE+kl3xkN9Nfyppxfn7LK5wyV9yVzT8ptipWEzTapuhbeQG
PRIM7/VgfdpDHJIr3eeckp4T6zipyzP+PCD4wqav1tiYzWg28owZxrO571eIxGb+gTSq4FhN3Lh2
62wbyd6o+Wa5xNDMvdzoH4wzy5QnAf/VaTPdgmTpX9EQwCqpFtNw14kdvJ5GsqaGrXRRzJM+brX+
XtBXJKDU6TI6zHWC5CFdDJtqneSLbC2sTHeO0lY8CoSzhZ2NjOXnVcsXSenkw6KAyYFJy1i08AOs
RWD6GeHipJBUHJfJVzCoImlboSSFnooa+z//ofFlXuh7BNKgyn9z3GkwhJjEtwH3hD/pFMKNPfAb
Mc/nX3w1Ewe9DgQ5lc1T8DgT1Vqfffm80VcirfzZJisuA9BDt67U2jf7nAKXh9VKU4COfelhhfJw
PleSeZL2teR3OZea6QAn4SPdBTFhiaQrr96m4Y8eAnZZS8qqFk4XOONwAvpF8oev5kyeyjgnZRpr
I1vXyZ3wmK6Cn73sZ5ZNkl0ec0tMB3zha4s4DuuBVpewDDovBJ3Ps6QpaiG/c9TSbTEN8U5uTMLv
7k0K3xGcMqr8aCiuCgdtkgqK1ZvmXHHxemvZUj2ha3mxBS6VtDsktNWulDnyzzO+aDpdHQuTOPH6
h+NY+4Ct/r0qfHcK/3tA1+iPesqmvO8YkCmywi6iF5R2wujgnlOqNeqIiordL+HxMl3srlnOzQJz
ybYV/YasGvQ/u2RN1Wa81WT92o9n7wIfDgpN0fkirmtj0ZiMatrFzclq3MpYlfnZyQresvpHywQK
TiupfUApYgHRjmAdbuTLWqt81fCNEXntWqavrdyjER9+miHURP9Hka3HZlllzkVeasHmosd2IUD6
cIOh91WKIyF5PaVj3lHb3ylzLf4YIQ1FJ2W607A8X3Bpj3ZJDBmic+myRTQWFsep2yMZnYI/Ej3X
qjwh1y7lxyl/U6T7f7+or9NSVuW5CCxCqWE3vyZ6T7irIj3Q6rkiQL6WPC3p4l4cnZujDcNAwlDv
yuSk6V58hgV066L9tdf58fdVlD0ikmxE8J83aNz8pjqMXUOFJt5leNE0z2rd0dVLn+pXusttrfvV
gxyDeWzUd3ntwKEtaPF5/34QHz2wTyeFj4EgJVNoImJOutpRxbwvanUYGiqUjfJEntf00yw2JfMd
m9R/vMs1YYM+1UgjO1qmFxguLpmmXLelZ9R+YnmN9UDfQjpp2wIb7dN5XYyn4FfrWb54h1iKYgHA
V2qfaPo5+8S6L8ibiF6MAUntd7MVDtYFqdFCc/79075eP+afRrKthlwGfsv1RWsopdJMCrE5pYE7
14K1M/pjN4p2o0KTXksfNKoAsd85prmKhfWFMCovUFdp4DXZQd3Qjoif/j2krxVHhkTnnYw35iGu
0qsS+RCLsdVncgOxcHQNlE9Z92z1O0NfN8rS6F7GZncO3vF/pbsMQUtw1NV7zViLouCWSJz6h4wC
ba7+CrEq5707I97mqzdCFdEZTPoQmBzKbhcgDymSdzFAn7tvVHLY0MXIj2F7Dzsyo77M0q7VjxSG
45COSw3t78Z39VWvKcPLIXRFpBYPf/Va+CeWlqwHZyZYnjx37hgeJXTqnla5uUl01/ReB9FCFfm4
2QXN/oX6TTUR5PQAmkpNtpN+N15OQIv//fy/9sqvRnV1I03GoVQvpVqfUsmfcruDALkslH04rmeT
uAuiyudpaqtGWOYgEGJvStwbQ5g3/KsJ9+nBXM38iykFYZgyBIp40aHzISCfZLgoC50qCuA63bac
8P3GH/3So+dj45gKAs7QmOPXgAcimxWxl5nlgngXkR8xejPHE/wNj6D0U3U3nhFlNfuWQxg9Wu98
sUPPGnv73+P4WpiWkYIyFLDvUNUlba4//nUvEUeEoknaNCfC52Kde5Abln7fOF26QhhGYDJ+QmlJ
yujg/0y1UwCCIgpAJC9HT3uCZVj7dfgjUhG4/Xtg+vzir94KXBFguCofLemAVycJ3Tj3hOK1zan8
wyH94gxvWk68wJGNTXqAJrKcauYrXZR0X3evsr4r0GNDTD9FhCCfF/GFloEHBicEvd25SbQpj9Lz
xBw26AWM7Z2M9CoP7zMVBOdGrl/Jr0gpdQJsKTY6OKnIqXVXxIZavqsivNpqpab7UQR+1z7roIZG
igSasRiSfa1vLf0gYhqNJsKIKKpgPUvC50vlsb9C37hpabrxbIyrNskkSuJo4vdmrwK8QecUytHH
/pAJW9TxZNAmXjKdpOh5zvizg0UjYtBCey2Ub6PuS5jIMRYqw8239jUIiAsDVGpqaR8BzdfVAtka
gxibJxLskOI43MDIlqiChKyfLN5ecd50w0MIYhzLUtPcYYCULxA5K/eWIPubvYaRyGwyAGnhtV6f
sFTy0pQhy2e5LjmneryS+DiOKHJgLEQHWlq4gLhsXdbELXBXYQclKa+I7fhBdpJ1fjtx3vz61uYR
ocDEIfGNjv+il6MlTQiIZd/Yl61Xivs6PEbirhrv22kvCs94CxR0aMIO211Z/5Kc830+wXhZcHJl
AwnWYeXHLpUqDnLxwQrsVj80sSf2SzQKDTRBwdYI/M0ewhTqNzZJWwOFj6Dl2dhwuz1XyxDWrmA4
8zo/JDOYr6PoLDnBffirQtnVHAoIgSSH418KZzkkEwzjUq/vmuj+gtqzBSNFhoKgkZX10pHEXDmx
ClNvMeKdHNcNmv/wrt6Pm+gRwaLMjX9Yxs4tj+43uwaPkkImrV3aM18MdOcu7HQzTUVQR8Ea4m5q
4V1fTAhJUNgvZwhsfSCktsFVg1L19ebf/1rO0SWMs0CZiSFEVHO9mQqJEvdGUI/HHoJ+7pfSOkH5
iowibOhQYXW4bExql6jQMkLLlrSJilUVkzd/1PsjSZJo0jogL9UPY3gk87dtsafNN2JRcUTUIy7p
n/VPSoO0JxAL9Sso6E/jnlc2eDntlgLCF3gnacHdBY61PRzih+oP1cWufAy5UjdEyc8xaRqWGDSO
kT3Sd0xcxbDVeNfQa5fvp3LmBY7DOsq26gdEgcp+7FPWQEB9poaikN4pRfQClH1WrnvxEdsitdDd
lG4r00MWTi9Ybfe6gtms2I1AnMh941zzqGOqJG4BiknwK0/8+uwXGxLRkJkJTkL/uLuPsg1aH/V8
gBioj+8jXJO+X+oS2w7BaLWhoMWMkAEzL1t5oTKYyIj9IbGNAd8vh1Rq0SG7sk6aktwMS5mKEpHE
Y+ml2facnYzoMKjbRo08tXqOjQdgNPzTsBOTUHTjTPu1wfTxJZgz8pfi6JcNtBklK43O3XicS6PN
Ugq2EM4dTArnZWPuKP7DByVh9X5cKvGtUsaXk8vV357//39t3oOeh2KHZPh4MfdCsBYBua2U/Jh4
TeTlgJait6R0E9SOMoCsf+/PX+9rV3/76poixMIQWDV/u3WR0/bNSvJkgAM2HEHapRFSnLXylmXI
OthnbpWtvu4z819n8utYe2mPXmv/0VnUaR80I9XGac6F7l5BbmCzj9AMVaRTkk3ril5hOvCNufcS
f34neP9+Al9LC1djuHr6iZ5azWSc5ydQyj/ay2tC/hhgvXYdaBukVWjOp2N+2SqB04uzbd1MvbKj
LQb0ZDTogpKykZ7vk983974vtSZGhlp6PlmaHzlDn78Llc3vrKbpPDKVHhTuE7ClPqYjZWUgo1SX
F8szqZf3qNi2NfGAWyFfh91GxiUSDE+B9JY2t0Sxt8Y0745/favakBiRWjCm4HX8c15JS8EulsBN
J5diw03p8tcd4uoRXB3q21KQjLz6eATxiXzwrRHYZfKLtYsAm9JJtRXGA1rltQ8X5uaiMB9OPx1e
579Od0lD/gv46LoMlunF+SwNfJ69pwIzMJ3IWkEDahS3Q7ozw38ach38tvfzzqWeTBlMp6k+/R/K
Gp9Hcl3/UuJWzQuFjYpGJcIB/M0ScChEtBPH+moj7lEsFn+Sd5zAC9ETA1+rF+Ddf/17rnx1Z18N
4+qanROYfanOPJCzk7+JdCYISrer559nV4xcXE4l1cH/79dgzd/kX99crOVmVGX8VW525jHSKLLb
cbsoDvGSu/ersQuW+j0IZwttDaVTBJvLW0eFr6zIq19+fcHq4mGMBF5ANe5E23gh8vOC5twedW+G
Ae3TI6jSH7SfcFdwJsb1S2warYEOy3Z+KL3hPZUWARGjlxsal6/6vKuRXa1fSlmLZzNhZMSQ99yw
zr8M9J+/cPH4ukO7I8MIj9vE0rl5lkv9dOOTuDFHrKsN5FJ1ej7Mfx4HDVpwNhH9T8fPd8PRHt/S
dfhITD1NErFdQuHLvdAT/Zv9q+/Xif/OVOtqWSr/H2nn1ds4lGXdX0SAObwyKVu25fxCuIKZxJz5
67/Fmg/TVVJNCYN56EYntCmGe889Z++1u0kXjJarUFfDeTuSGqDaKuhQt/3WjTbqWOC84CJIofSw
FgbGw83ggOXVv14rIOGKGkXtla+wOIt1mpnl9CCT343AotlUgM7QWJR76nnLC6WvJF2T1+OkIjYn
H7AAeew5MB9Of8Rv1zdO3v/De/GfC7q4JbnSmEpvcEEM9PJNErstp2gsquHPTPBpisCCRit5hy8Q
N4hL4MaNF2P5/7+6IZAcdHy0aK8u9/awIK4u1Pn7CQLRCXkfrAa7P1YP/0WRdBNCefoVGkQfQuDN
pXt57f711y++ikjvuqGZlq8C1WrjzRrfAeACvXDmNcA08Gg0pwlXqvZmvkHX/e8ff823Xj5Kdcnu
4p91zKZ/Lll51VV9FmILwGUqrc79qsbG4sCsKzYQ7kWatsNLk3+OgRuCyxT24vA0tMczLm/rKXLx
bKALmDwMa/Bwcbs9wK3ULf+MTlR3jOh7rZzi/kVPljjW781OSDzC0v79E/6+1v/nJ1x2JyQjlzIx
FMYHvC/ql+SKP5ViPdrMqpeDWf2IllXXt+oNKPO1E5M7Rx4RQY6iDjf18khGKcRUQTDHB/MMHVl2
yspFh9Ew+iA4JKbU4bQbC5vGWIfCoSsOxCIBwHID+kOu5ucMolD3oYXvXLJmS/riGgDiMt616g0i
zV+LV11DzYehbQmwv9gMJYuHbPX6+FACYoDbmq5r4JikpqoHtFfwdWj6aR//HVz+PpMtI/v5Tbf1
8ipfvupLAY0bhB4JSa9/vmvTZOaZ2knjQ1zcIbYfd/IX3Yhz8yDXtkloifJtwDWcPwr9Vzl/T1cA
JZXmm1Ryk4a9NBxEoCLTvuGoduMNumqO6hzt6VOzLhuGhFvozwsTjUxFus6+jSZ18IzyqD6f3fob
y6HgoD6TVmHk4dZMN/Uqxi2Cau31xhVc35qluYBBCQMXjv5f5//fKgcxqyRFDn6VjziUFIlmiy2D
pdhIi/MgmE+NgoeMbvTN1e96/fnzL1+svtJZT3JF5C9LJx3lyo5SIdTd5mf5ivO2c+LuTbZLnI+7
Wz7Ev2yFMmmoy8GBCTWHqouSOQgtcgzbaKkHzr2dSYRAzO506FC9ypuljZB7XeZgEKG9c+vIcr1o
AJ5iMMQ3rGKcu0qMKTu1HVpJPp/kFYuclj5rMkh1EGFuj2RqkZwv+82tc+R1MsTFn72422YY5npR
KOeT/qB+hC9gNdlu6MpJZx/UZ/+D7BpA46iOD/2pjr0c97DuwqIT7/KG3lKGi2vbhLv0XV3fNGxd
7YO/ro0pGaoWbeku/PkVqJlkCW0DjA1qqgbst6MPXmjcCItNwCm657OwUuLnpn0kIFHlNMGcIN0y
TKhDb5rX5241FHcSg9PxVImHSNn3GiRt4nh2nW6PNJpehO9LXP2XUbsL1zRF8Wab94EvvmnSamrf
pOF5qA5RDrrZ+KYjkR18M4KJy7+qlB9IJu1wvq9pxpTAPeLxlSCJaXyNIKF2T80Rz/L0rfimlPjp
bjU+rmpHbg0L6GK9BzZztdZP46xG1QhhR9xCiSB/G1Xm8DJNHgv/S/Q2/Qw9zcs/s9nPhVMEX/om
efH6a/l1CbpMBoUKxetycBIUlTQNSpqdBker17HpFMAVuJFeR/K34YgI/wyXBKHMaR/i28nPf78D
//nzF2VKX2hBL4jC+dRsf4nlszuJQKWP+TV8pme454tBoT6/SIfiJL4Gd7fGM8atv39RvXdV11uV
SvwdlNxga2IAr2BmoVPwenPVYZRDgZatpeiZFCwSCpSWqlU8NPLD7CvttmSQ3yOycWaOPPf43fXS
Hx7rU7yIibJnRbRLlIUAW9WFcN4Njin6xtlTAfOSwwlViCCI0TYeY53EN5wwtBXpg/a7mZyD0J7u
6T9q474ZHqzOnx8ZbAbH8+P8GaH6qPZJdmcSgHY+vwiwGMd7CS8WA/FjiT+3/AanU28OSmXnRNH8
e1e5duldvDMXq810rvR+as7ZKfsaMm/apumWGOjM1tvns+HNzKYoCF7Gp/IovY70ZwVmbRxYt4S1
NrhZEfHVC/C3JEDziQ6xke+sFbwfJ/IQlW1My7vl0/j7Wy6jspThVBPodbETF+HQxIXEW16+qSvR
ET1TBW5LjhZbgvYAkgmQ/ztP5VHbiLcKuqudcLlbv/3ti9P7bLELTmfuVsvR8Dl9lQ+dJ35ZMXxT
XN8F0zX5WcJ0gVABbOkARsIu9pCOF8KPZO5VFrRUtG+VBuqy7P5RNV1c1sWy3JWNkFUit0RdQVDL
8FDYgH7JPje/SOdcfPuqowsn8UusITsGX5WxwK8qLlc9mup9i/eVbBVpK0K3AqhpuX3/oweWp/qZ
z3kqbuB8HbVz4aF6z8n0SIvNYD2MP2+7f67FD8tPISVNI9PAYgh88REzDW0SeYhYw3ATJPGz2jxO
0zGsfUy3NdIhGsr4D76PbgWy2kkSm1vafcCVDRRg8vzg5L36qMhkCEEWrQXsv8HaULfCoi3zhcgp
bZOUSpjWMD7QUZY7Kcf2cRfeSwTPIC8fAFfbJUZJpCyqG/2UNv/+4P66vcO05JdxvKa6WFax38q4
SUvKMU2D86nTbJnROoPkff4uh45QrI0Wko2dMgXj0xKo5JDM2iFGFMOZnW5/xhkZVl7BCTikK5Qb
Xme5wee/L/BaFcj4n4AHi/k70bhYw/68wEFRhn6UkvMp3w8vAnKY5Gc0+mP7VCGtLg08xeFxKlaN
BbLwrQMtk4KnmMo7KfrUW4bfIE+/NfV9UJza83sXvLEbpl6/7rC/Op251hGb6+ImrZ8q8Q6KXD5t
YuMrFR54LzydhMqGRyS6Xc3kTuExvNb5tpJeJeQ42YtautFHdPj3L77umhsGh41FAWRwIiPH/c9f
nBSpPE91lJxyansNEvEy3EyjNyt19Jf5Td8W25Qe6ewKoid96HYLgIq2VP0Tto72nJ2abyQi3Lim
ZSX585NerslkogefTyNX/s9rmiPDnIIyT9jMFgtv7kq76JSbtH/CFX05oLPZvtsvAMXuVdlMD9qT
8YNEghtXcV3v/XkVF+td1sxny6qBtuOHhrxLpMyA9uyJO1S9cBxVfzI4gBZoeJOfrIsnvh4rOjBF
MN/Et4wy4xMKyOrWqUBZfvu/7s3F8wpFTtvzUCanig3KJeP80zhRiEp+vO5PuR9sRNIZgO3fRRiL
HgZzhfb8XOzmrfU807NKvG100CsfIw92UZxfN27adR1i6BIPTdJZwxB/X3xA4jnLdVgtyUmEmexk
X7G6EmISVr0wXc8YNSYfJQuNVmK2mBgyx8ThiBJU/mrTrUpCSm3bNWxB1al1V/5mvVc3uiHqcmq6
vH80rKCG6Tq630ubuBV3qqHlEElNTHDGOggPAbbi1hXGnTGdoNN6Kt2d+USmAFNsuuKkxzKbGSlV
EG1Mm8hE1Lej+JGx/c2bHqhy45fZVhjRtey1cgmFlatjVx3n8KHOTga4//YxvQ8dmKNuL/yI840w
sv943Bo01f++/79ky//6eRefTpRlVlwFA/c/3pAolmGORCxjOmq65gXWP4Hhd6knQlNWNzWeTa/4
jHfGK+Q0t/SmyZ++4x2ZRt80ntWTAoXV67ddYetvcJdY3wpHFGAnkEgVLBCFCN/eLQmUciWBZ0WC
mMWBXuekhc3lz6+/ToLSMiYJZuypNTaZ5tN1oIc0vvHl5aT7fBmhax2pVJEaADClCfECghcVbkty
fI0Y90e/nR1rO96h+zHvdO/ft/hamXpxfUu35LdNTEsGbapGOTktRa5XDK4ITTHZCG/DIbiX7+/v
ydTp4BpaiMUgz7pknt320itXPZmLq7j80CwhVBKTu3TeRPcK0VxHeFDaeKJknb/LDxZ9Rzv0cZJi
AgCnRaF6rO60dfoMwrOKnofQI1vQEGnYrDV4bDiarMMMIS5cqNelR1yXCUP8xtTxr7vNb8/20lB+
Frqw1jPuXSu5I8AZPM7VYfgKlW2IsMZlr9zJG9nYtNmq59VlY9Vd8no3w77c1qvzAXLEjaf5t/X0
9yu6+GCSbloSYbiiZFO9BAc8HVL1IJkbChM/O4SrDEo5J0m6L5nbvkgviDJ/RYb9Hy/jYrMx9MEy
ACknp+AAC+aJjODYUb+mF8sPtzFEYshsYbcFy+5i5jroj8Lm1vz8Ly0fvjtDUVW0t7CALqW3Oq0o
Pde4E4xeND+dPTBF5LupdmmSMmkLtd08qWtj8+9fjsXvekWm6cl+z1yWDMlLFbJSCwlwJCk+jbU3
Snu5fizNT4y4ceFKi8rVA+4azHaAeIiGy6P+0gOiezkf2x0uaHQvZeBE1WvcP7BA57w06F/I4ilX
vOgoyXSSsFASf0wSc1Wr9RHijBmJ5ysEMoQfn5Em7vHnUm7yHyiPlWDDfABR8IP/YYNo+4PFMLbs
GvJ8e2eaBLDANtqE46ovtrqBYsd6STgbfyuCLdqtbJ98SsRbwk9ZqaKrpC6KrCh1BbI3hxUJnOW4
LQ0vE5+MzmusXZvvO23bla+mwYbt4ioi5DXgQDwAz3Qp+636qOfuKKwsrlhYzcqN1exv9cQfd//i
DKzIfZs2jRafWp8FBNVvrZHkMN81ypYDRiSRYESui7ENXjgcSw7Zj8iXAFCiztMyNyE0Dpgeolxi
4WrRiyqfEz2n0ADG8v2tLse1OnYhuv72qlxsDZMptkXSGfGpMYlhd0YyfF5aklvjRzqj3X6MVmAR
AzJ2clSktvAB27up3rvZl8W7YPJnwxVWVD1rMbixsGl/KRb/uLKLTSHIx8mIZSU+DSUvIcALOKG2
KnhoqEPcPe33THRCBFpwtF5piUjNqSseo2JjSThCnPCnfD+8p4fiQDJ89VMlHvlZ3uRfIMT7LzBG
dQxuHM5R7ouzr/erKdpFJOGWTnYsGZpwVkvtFg5p6KYwEm0RmMbwIpZYKdcW2ob//VRseQ6YpoBn
LLSgS1SQ1afSnDVmfCKAt9MXmE9NspVLirdlPVvi3SDc9SaHTCbWaF+Zlw/rlGETAVefZxfHX0cI
M45/FYkDzELFfMOGjyD2I5mctDmE6bJhPSWWk+yQqb7f6vv85ZxtGLJI2LepUwFeYc/MSe3FpKnj
U49iTwdf65vT+nz2E2Vfnv263ZJfa+quZR0Cjs6GW8FrJsavx7fpSk9gTXqPxMT4p8r2SnsxvyPH
VqoRE60I/JPrzZkwjicJQKWyjAgSGDZ4jnldNX+mzRQ+Gr+mpcnBUk7Cj2jcYlv+96J6bVrhAf32
C3/dgd9qlLxM2ioRuviECq5UcKTuA3WnovjT1/y2QvUH7W1i0tbvaHiNEpIYh+TUMHdT1sZi6fO1
idNb5Dd6+r4MvKE8lMlaO6+m8LuWbwX5IzaPYX4cO1/zFjEhPjfc8qodvJIFUiP+E9b8u6nYGIK9
CC9v0ar+VoWhamYihWxfIbbtYimYAy1V6yGPidRC2HgPNYymnDOuTbbtcdWIOzoJ3zt39jK/T72k
9AU0h6JtzjdutXTdf+JW/3Yhl19+Y+jFOS9Zk3AnqQ6HHXDbTuMuthNQoXx/tyQKN//kRe1XKnoo
mcufJFwQSp1frOABbOOnhTJO3O3N7vK16Xx5nf7zG389jN9ep5bA7qjUivjEU2Xash0ATr6GH6Yr
fM7r2YURxiQw/woUL1mi8RSHiEvKFJJcjAQnlKPf6EUqN276ZYdAnQNxLpIsPiX0IpgNsW6oIHM7
Zyl/a1SvHpoq65tGdhXsYUI527usPSqgYMdH2OxE3IDJpEFZfRchEvOmKs+W7MsAM/VVmCAIu51H
cK1MvbiJFyWeaOU4n2Ke2uDkm/o++g7izumd8Uv1WftW+Lxuys3+/qbQ2wFlijjzytZybufITM0C
sbiv+ErsTs/zenHx4Lj8aSwD01t6jWt91fIrf/uLF7+yzjRRiZIyoncTrFQHxXzon3un/QGMu2Yn
EI+Mbi3T1l+mg/QK1RXjBu0xvz8QEJ1qNaZZtNbH8OZsEbXfXwpN7GUilrfF9XY5X48FIYdm3i3h
XKnuR62Hx4bUGZQFEcVKtdaOoPpo/UoxmR+53S191Ycy9jTxdYTLiT+Ouo4hh+VUlJ0VMEW4aTIB
PF4M6D9zh4gEKTtlTDo/l9a6UFZG5g+IuDodYf4uXP47j7S/Wd2fg2/Vo/mTCUsKPXw3o9tR18G0
Dd7VTbihxyVyhtS8WvzQIJG1T3PsnEVvMh7HbFvrPvvJeN7O6TpHUk+Ri8qk7Z4VEhjR57xVm/ll
PFTp0SCFJkHbrUFBrPxJ+q4S6mDck3eVGasq97t5V0+fAxcZ3p/bl9bcFdVRN9dmszYjEmFXt+m6
16Sp5f2AeYnTdjnmX/a4xTbI2zI3otPZXCnsKpxDvxKZW+ZUSPVrJ9mL2xzSi4Zcm9/locOYX6Hu
tqKtPjVvwsOwKIA8a+44fR9ISlyyjgBWO//eQX+Bwi8aKRiBZcj3BGdwsRd9tnLqYI3MIu/x2xh6
LVrE7fyGu6ds1on6wtO2Ii8XnuNdfZy/FeIbiDP5XvkwHjQiiQmMTPeYFyOiyt5nluh5oVOVJbJ4
uof+sBb2aef/+4r/WhzLdNf5/PgAVfHiy9OzehJk8sJO+oFK3gBgRDTG7FXb85H5EIU7ZG35e/Io
y3b9Yh51xlsP2rZwWf2S0cmwNFCIfvv3Rf1lxMb1mLTa4O6a6PEvbqM1yVKV6nF8Uk50SnSaNDST
pFUmP0xf8Qt0fA5zRQts3KM6BGvagwA5GnfTkcIJWgGGAu28BbRHBl7cO4W16Ru7oRALV5Hplp8L
+c4CwPzvq742K/GS8nqKCimE0MYuj8JmrzVyYKkxHH2IE7by3fpe4Qy0s9StiYGFl7WOPpWvqvXm
z2KT8blCvywdcR2eYunGCe2ay8nFqDRUseoqwAoug/rELB6NyBDj07Q1t/V7jiYckTbNPMuZMHh0
3zpxLWIPfFGfu0P2XDNtKLEZ4zv7zO+UyJmlbU1j+m2a7hLEKz/aLxmw4QZL8bipsdk3JFJ7JlL0
ewnD7GJMufUt/aXnSs6gjHdQw+eKkvHPjpmpjXrTplN80j+Kl+yuIlTmJ+tqHq8mZM/4u8IdX5P4
HD60O/kpJ4HSsqNkw7E8YASE3pRIKMZBZ0d9s7amr7/m6YoQ1BEPavZ2/lnh78md8YYs7Fr6t9x3
i7aLvjhDiRP986qlvs90NRkoekYCGEI3IbAMTQZxxAh0LTtmOmK8FY/9sfk4HzEo55Y/pNTTu5hs
nXKrmH7U3bXJUb83n8QfCeEnn50f1wdirCcSEnRblViNX8dzavfqa5Y8/Psl/luH0CBbgHCRxVNt
Xh7SBFnKBFUVohNQXeskE13VLUoAhXByeB/HPIKlucnvKQmIOmjtCGM04T25D1a4iu9lzZEe7+cV
TwD2VJp9iL0t6HZIffWcli7AGCiY8vpcgAaw/33lv+7s5dprWBqCPMbcDIEuavsed3bX1m18YrTR
cGVsu9R4Omcye7pLt+nzdI/XCh7TskiQ6Hv2DcPt8Cq/mfuFoUpCkbSjhvuljPLqGwvt30YIaNCg
MIkirzRKvYsXo9TGUpCs6PQraUcwNgnIdYkocDfi5UjcPt9nO3mV79M7eiezi8A8LzcImWdAuCNv
th8PXkA2UYQYIv+KAk+kc8RB8dOaKI2c2nS7H91JfiUsSPtpVE4R2DNtPxKVaIIO61s12zU6lzfd
IjQDCQ9tv6vvc6iKQQykKjqJq9RwSdnUTsDvaEDB2mi28cuh+8o+u2I1tL6gH7vBU9SjoG3bbfRC
QM45XVfNJm43VezJcBmZzoHMRrPtLQevw60Jzl9r/9+vdukn/nYYCUYxNbSKqw15mbtljjwNbg6m
jCixjxKPPzkDSA0+JuVU010hzteyBdVHtM3yx4tCNIIZcyJdlsjxM9mJOz1krPmoib5MKAGJUbeU
nfrfukPUm9xiKCNkkV0sJTi6m1I0yDAl7iPLvJoEnTRdD3B5zsl+aB5HRDkfKvKRYFuYDgkKogcY
mDGNXRxq/Lhk/yh+VjuLUKw5iKPbmC5cXE0AxexG6jrSVgMUdn7PQ/HGeLTkcyDoiVJT383k8gB3
AA7EQEB2B9plJMDTAw3RUVPicmAkzQYBd3WHHgd3aaitFWTtZKs+Wqy6fuIJm+JGXXBtV/v1yv33
Hfk1BPrtITbzPJllly3ps8GqDnfGejlCnnfWodin99qL8ZPwyZV2q9m87DR/rizgsdCIIeQmI/qK
UpZOdRz2mgD1faMTkvXDWFMuuebRyHCm1SvrtjBMvPqT5iKEZgchG4cItkvxbJaWwljNtf6YLaIO
5UtGiYWEL5KJ3mr8RLo/d9tCOEn6oxyccF2oOk0+T2x80oFkgJiuXj4K9ZLqbaGO2ITAauuNRTFU
pqo35zxs4X3GzSbhNB9AXBX8Q0QJFG4i4V0o3cokfY5PkljCQ/zMrtTbBl8IR0AZMYuLpiKGs4ap
JW1WwWsq7iHauEDHIXVjKt4Y2iniNVDit3HcpPEqGY4taECTnvSdqu1rmtMKOpNlTmKtqONFesIk
HJ5fl0PmUBzOcGKttyg+zMOzIq9Q09pyjP90pEfWv4XSfW3ujHgrDvdVsDnDnM3uk/hHfkvkfS0T
Wh6DwXScwtg0r4T84VhVvSnO+iNM8u58ilYs3iSLONIu9TiOxjuA09Nd9iAP8IorZ9yb0qq3Vud3
WsgPoeLHH+03SV4bDyTrhHyukFMHO8rW06nym2BV9U7/EHwbohXesdv6wuv+8nL5yIFpu3KAvnpx
szgqjSHgJRkcEaEP02lAOGRxRb0THM6qZ8X7GXsGkW/Q8UV37IlwJbum0l+l7DDTEx7nfRBttGqL
/TFNXoC3n3FFvuV34L92lOfP7UGdWQf8MV0BeOlLP84Pjbnth2MyP9XyG+E3sIm0/mjMKz1YndVt
oK+ychOx7cGavRmSpF4d13/9ZAoX9iY4NZeELiMzQkMKdH7y1kCbwgdROXQSyo3+IMcbM3IyTuQs
grld5rZaONnZRZpTEmMEK5MeQmhz3gJhwoh4Jg/IZ4WsPWGl7sTuVe5J6YMLAf/FKT+mU/84uQEV
pl8/ikASVzdDA6+GXBc/5uJwFp/jbMAcqj82HtMdKGEkCOvUYu5cHJne5rlv6PjMsAKuO+J87qyv
on2YMJDX2yHxIwOtgY1DYvXvSgsTz+WCaHKuwKJBdw8OzVUrfDIRMZ2LQvv1WXiNAFzWlwRfo7ZC
B3bXvYKATQ6haLcG5EI/ZBsJ3ab/TLRHE56E6isERpd3iG3PwSHJe6eL6ZRD7KTTPB+1jfFuPQXP
6D/E4D5hK8rAqweHbPpQ6VyI+i6PwF+4Zuf2smekS87FDDfhBLq1VznG2NHne5muxXrNYT8SXlvw
tPcBIjYc/BC1JrvUbPMIqAirfseAD6lC9R1+53xXbUS3fSBAavKs2t+zeILqYkJHNMYMX9xPN+p3
YcCk7jFkEUNcnwQjUhHAGklewJSb5iIYHiWyQMRTWth5uobcTMwkCTtvpu7NDxrjnO/dRhttHKN0
+9lfIe5G5gnd2rTYV2wJQIQNrKRfcc/W8q5IHQsl7Lt8ox2qXYkB/nyKl+3+Oo+TfhbO2iPa4yne
jG9M09kOAI80sUNvv+wINncq0MGRrTwB/F0p7rwvPpd4B9Rp76L8Kmafk3KHqIUuATjhkQkfDM/W
/V5GfgmXbQckzy3v1B34hkXk6WmKi/wjVxcY7QS2+Hv3I0W9tkYn17lFtKD1U8kpb8myjL/sp4DJ
TF1BvqNcBwtLU2A0oNq0RzDMiyyER/pJxpTAUJi3rH9Gda4Yz0ylJhysSAlhXvImFD4EFPrDQbJl
EyXdIkjgM69GgwnwqpV/dIzteFC0jk1HbH01P+EBGj6SEwFfA8/VnVH/fM2IlPBwh65S+aQXKcF+
FIl5XQsv0VenOdORNzzijqNSCVcxAcdLvtCpiGDT4EUH2GzinXydtafS3BFeBcAM21PweOvoKl1b
mpYXAjUfI3Uop1eePauZRaMWdPUx/KLtEkpIliuChz+a5LVXgTRI7xYvbYCcKYJGsAUXUKTbCmzm
qa4OKvyakilwI78r0WevOnPraN/YyncW/a1iAyum2NNsBBcpn7p3ak6iZVE8s+hydpeyVUdUgOQS
DZSC0UPmyS1Dm/IgLAUKkAj4u5BqHVMj+wgNro3oNJ+deXaaZh3TB4jvQ3JElPE71TSsqd6fd6Z6
Jxv7tvMnTlj1KdQdWSFWjAkb+YrxKyhfCaWktQ1gUvEuTDbLJelchc5+8GIk923EArI1tNeypQtV
k4ADy1uz23fZsI3mGEVr/N6CaiNt5DTZvZ1f6EPRvHOk5/xnS9JCuUq/EUnE0V/obh3Ur9ojPCye
EvoKUzdpk1xIUHKzL9KOaesjtlt4s+lL+BjukifeR63e6g8DUSGyh+1HdzTtwJ1o0vs0PNXTHnwj
KGtd8UIgVdjI03Wv+T3Jb9GKVWlGw2z6FvQ89S6VMLXr2/IWb/ZaMHtx7Rf7mm7laVGTDv7IjsFu
RkMvZF2e/UzdGg0BNoRs71Apw8fL2xPBHdUIRzBBlOY3RC5+Ri/t1/mRp219SaY7f42D22z0V5Kv
isrjiamATE8YwQfY3MYuJXHzZa5s6TlFoSbbzabc0nNzhX1Dkhb7RrVpbo1Sr3uByy+U6WByMBY5
Myxlym8nFSuoR13H4AK4KLJWqbRO8D6AAHqZXzMHlUGsulO87yHH1s4C13DielXArX3J+fdH9cZS
L/0abf1xhFmuh0bqgtCnQXmpsKxyXcfpYumP5IcBoD1zGsjyHZGlVnUw5ruJrKCJiv+NYi7b9qBP
4BzkIEhXWrNW5L1QHA1icB0rfaQG4ayuuTJ5o2tIeVssKnkDXtJttFMt7nuR4X35Fskste5ZSmwa
4kiza1uF1TUzqxc5gatj5meV4ZG6opVL/h2uCMjHoh/Nm5bE9TF9CwePO6XeS9JnaGXrLN7jZq8q
Za3kiOtPkqPAvMPOJtglZfUypAX6vTId437YTUxpiEtOHPr9GkPdPlpCG6vqVUvuxGkv5I8V8jFx
Av6V2W35DDvOzmRy+qpnDb90Ynp94oGpawWQdT8aTlaqgiJIIDoLEyxlxEi0lDm+FP2ZNxLR2/lJ
DZ40ittwN+iqJ72wXN6W8V4P5panSDSxTp8ZZMqvXe73t8psS2sWzKUeDFbIGH1ZRWGNIgLhiMdi
0/vKLeStvHyLV2/Ob3/zonEihHqoyBVvzrRaqMGY56AK5ZtJGgg6sAkB0jzxu/WYUiaPHlm4Xgo9
3XiSKCpQLt2oPP+26DGskEk+Q23PZv7nZ5Ute3slcgMGR/IlNwGpjNJpKfnGBZBGePj5MHJJituO
2+yGXEe/0JhKUE01ktEt7v0CfP01/fnt9ptxdyZTRDg/iuqbriLFohXTATSdD1l4SOV3uBu9HTHM
hyEfr4KAsMfalndi40UQbBhZgmgk3b1YS8apZR4uoHNIVpbuCrXfw5xSWZxogq3CU4AQ1Ekpwc6+
lB2z2jdqrxfWbUp94HKQHLvHZBGNeB3Jbj9jstVnR+eIv8Ignvdrg3ZifOPXX3bQll9PkApcbiS2
Ejrbi3s/KGrRCUl9fkQD3RX3ncbfd4ziaUheFfjQKeDBlA0ZelDi6+7wpo9+ozmVsIZfq5y9dl5X
1QF6Tju5YPrORGdr4M42UfnVhui/yCm72bi5liDwwTA05IjEOmxdLXtnpWorLRV1Oje0vzjj2qbm
cuRTpO/iaEu/GiA/tJjKtTlJyTHp7s7YdnL0IAQrkovpUNrO0ic5i0ngdtEPM/xhFs+Z9VJo9yJA
r/6rGTY0ZVPVTQ3vnDzB0grF3YD8k1TVHrM+aPiV2bzP0LEyzhlkachPdbJhUksmqN8+F5E3KT+m
4kntT1F+J8p3avmho9krV6a5kui4ldjt0hPRmbaEtVOtEy+jc4L3qCJG6pdpzD7TCFM03xTfZ5Lv
KkQ5E9lLefkgV9+qJHVbTkZB8xnzX+QWEGGfzBYdmn8Sc+it3oL5ISEJw/DEAZlvTFjeoDrC9GYQ
uC4prwLjynGr67N9nkvbIhZk2uILbe4bZGqKHfVuMSMisXxd8vLObYytGrjG8D6D/Q3XQ+Xlw1q7
MWe55lssT5bZlkoUsri8j3+uBFLSdIluZDTIMs6Ce+Ppv3IniG5Af8l6ALyKSZD5FhCBspykbpmO
/7oW/34BF+uiIRV6akpcgPzQu/G6WhHUB9jNZLSckGh0S372q7d5uQ5jP5CQLQHLojz/8wdH49yL
hUBHsD07qXA/a9/PQnaI9dKJcHg3Dq0Mp653AgfTVDUd8ykEve7H96YW2iEtYeNovcyfEDHLkLhU
YVvdkwniSzeey3UyB2csRHLQaU0VOvAlO1Jo0nM8prr2qOhMhvYJK0Mr+LQkvBnUvLSWk5Uwu9Xg
UQJQzBNXvm9F4tTopTtGvT4/dek6TupFVZZXblXtu9Kf+kMeuNAREeacdHMVIHb+JNWe9ZIfEsmr
SeX05vDRcpznGFoY6wokO4L/Z+uhvKNvz3E6DLAwuw3HKWFFblLgKw8jovWYSt43AKYiUaW0f5R3
KQ7EyDYgah9GWqrM3G2Apc3dKJ+C7odh1HZLSPX/fmNbGAkM4Zcllhv459Pt2PfzuZtU0l7x1Fqc
gzzxE1knUbgwLV9CNKvLiYfcd/Lift70cy0vz8XLRXG4IAPIbWM2dTGcsoZKU4RgVB/Hah3TvdB3
pnBHNd5AOHI6cBbMVhH09U6leoSDjJ9z7saii2SUiGzX6m503C/3GhFoNtdjqJxR2XWsy68bbYWS
SzPXI66mbfg50vV9rO9buqSNtKFFQdDNugT55bUeKlfsEkStqZjk0Um896NT/2x+pE+Y+xXgthJm
0u4eZVllF7eycP92ZP7jQi9WgX4Shuosc6HyB6AU5l/dS+QQYTKFm1h75bC6UBE1jmTs424g49Oj
0PTU9s5qjv9+ha7ncdwzgyYvrDKMvlekAdmYGiAEncaRgyy9tyn1jG6bmW+muAlU1e6EeylCf+KW
vF+nzul/jYuqn/0rz5fO15sBNBRcN21MPjlIWkXsSbNX1J4m70xSxG688pcKhaWe4ESCiVAhRti4
mjTLQdFbfduTmhh6tbwHpheZ67P2Uz6/RhxARK8RnV5fFZAhe2+kCwIm5xAhhRlkP3JhUiKnQst/
xmHB98qTNtp9aH0Tvs7qw9BsevGoRiSZgy/Vuy9FdTOD/AvTC2on+Oyq1+SWvlm/6Kf9/x+k4hLj
wEfBcfER6WFbtXN+PgM7xn9kNOv8/zF3Xr2RI+ma/iuDvmcfenNwZi4yybRSSkrZqhtCUqnoveev
34dZPV0qSls5u8ACC8wUmkrDSDIY8ZnXABGTpcux3o3Ik0UXcfElUHYjhe9aezOr11x/k+nPNtWD
NBZ2RO1Z0LGvuRYCapHtAtGQKC4XLRzGolxWyUGuFjIMxt5m3TRGWwxfg+ZKx68o3SiQD4AHKMjH
L7AAiCFfkBI3XKDbFPAcBZalSkdfRoZfftXao1Gvxq+G/zRyEQ18vBrAP2lS7FQWxET3F23S8axH
8NjeELHaBOcsHebb2V8XC8ARKkkTzHCWIAuFbvVFV8XH6DuVpC3KGP1LDV2utRM2T2lVdFvR21bx
YcQLFoOSdbdyF+FGwuajoQlx4Ja75s5L7sL7UUFRY6Eql/lZHZfPQn4VHA1ujzgaTG7cv67LdSEP
Yuh2ESH/qicFtXay+jTi/sXqtBCza3281LxnNXGU/nHEVzShusmTpkwlPWGqkAnI8ZQ3fnEXuQeF
bUo7Io+ikX0ntxolbQJmnkgZwF2GdD1NaRJrx9xZ2ZeC8mRH+Jc2IuZsyJc1R6CCeMXF1ktGt72N
Qfl9ldSHbHRo3/RonFc2/Q6cOhKStAo9vKVB146KiDMeG0Qtqu0hHheeYuu+06kXhvGkwVY+est+
nT+UR1iU4tXkf1rfKMuAiGEbf4fBk+Z7je5h4k8hvUzSKW4MADhp86LgH6jT8Zswy3H5WpevqXTZ
+c9o38lCvPCwXwWP4137R+rows0oU85DLKlFVUIcr71ub2IyPaDhYNhGeVSLrVfv6r16hYkWMDP6
7xHgEdeByk1nGrDi8MVUnIqQZxmshexABIyUGQj5egfIY6EthZs2tS0k/WvUogJaWYETqncpgU71
gA5NfB2gUDl0ZxT45jnGj5lML4QGvSqBuJpNERNJJsMSTKbIDRYPbEXPir+QCkejKvG13WMUzbWw
CFo2jLg0lw2/6jvY3SUQJdom+BHg04l1zJl8bc6aO41rwvDS/yNG1k977LtslXDCHY1cio/KRPKj
2FG/5tvQ3dL6MmQnW6t32Stge9vfh6atLZGMTOIL+QLy0V7bZmfwaPPW/Y/RoAh1Ys3hXzALX6li
pnkd6vFRos8RbmAYVN/HVX5tvfQvU+1ASb5bN/SPV+eoYupnyzLJwt9nnhUbFSjZ3pho8bFwzDU0
Ex0zCNgY5r4wVnCz5WSnACYjcUe+Gedp5QL9wgSxTxGFKNTFbNhMiX6dY4OJxXx6gfczAvFJj5yb
9oIoLJUHGTT4cBuZO1m7CtDtjb5F6ktkVYuI4C0xvkvy16H9D2Cx8+jjx0UlYJvQCZMP3mwRNSTB
r4zCjKkH+dcT1Xw6JZAWp5D3krgQljRZVooj6UsTP5FiFWmb8+BtbYpx3gWPH0Yxj11drxWr3opx
35CeInRax43YQXTxbqr77Kv10iB/WE6tlvAbBsAT9i0u7JHnHptaMLrmtfwFwYZnrEnRLQKniLsN
fhHrtFhUjx5Xc0EKWaUL4UvgLzoTyZdDixR9bjcWTvWL6CqFd6Iv/wMd/Fnp68MPm23oQdzklpoY
8TH47j3n28QJr4hNUO876JtodU4qal5p++t04AaJjOjAzKt7bS2GjVy7MbZL5i7BQGPCawL4YC1B
uBA1+ASdnGV00VLsUZYgT3oyJrZubTvsz0Vn8/T2x2BMRVFkKj46fK1fNz651svaCql1hdvkSGQC
DMXrF/oXY2mskRAbAXycS3HPnXPOsi/1Wss8nQsg7vxk1RzEYtG6Nnwp4T7bpk6p3aaX56RdeUo+
mb6oRSBERSMF5c7ZXdaKXqi1yk9wCcY7ibq3tYmkK0S4J62caANNhd7BMbpA66Ra4bgOPOCyyxfu
twKETNp/65NLSXpB+cKqN4KyJBAYEhtofo6IR6UCj9p5sdPmeECuceWoryMnugyW3Lvm2Lxa2k6V
9sfSvNG9SVHaJR6ADVndqtShZWa754OgeyOHzyJlYco0EWwtecrBnmTc/WVJzoo2Mf2vq76+9uqr
pL00Uw3/Oc7QfxfW4a7EuFdHmjYmdHIt21SvsAwaScDTp0JptxLgzKp6VHN92YpQhmN5Gaj3kpgv
ku77WH/FOtpzGe+w6weEwTMMOnjevO+pvxnkaCGbi/MMlLnkyzT7NP4PX5D7BcJgNvu8sEsF2YqT
40lrWLq0VBxuMmRRNCq+cLaGQ3eJtSrI4yFiZ7/MnoYnRV8gNlCq5FgXTXUTaW84ZLnbIN+iCnw2
fv1kbXg/wlN8+253DTvJ9GM5S44CZNfXlph+6J5lEQa4hhG43dab+NXHh09fY+KkmHdV80UPsFnZ
uDTRESUFsLmINebPxjelRdzDIbelukEkeGWiIF1McNvfJ4hzaMzpolIoQ6oGh1x64bPdohElfN18
Lzpi1J0nyEBZLzQF0TRKT+j0VsRNYm1IaBXR31gUxGwGGeFC0vAy3mKrgs2pAdsR6zInfgS+Xj90
7aIA93kz6TUFK8gAzDE9o4ND/ggd6hoydqBcNdI91miYx20q60wSeULNzvYe3BuIu0Do6VPq++sy
VRpJjH+IGR4tmNp3kk2iC1qdDKFY44lNUrFkD3fczB6jPQarZzmTc/7Ej4v6bgCzAoBY6Z5QI8Jz
FEmfUZACd5s4+TZf+StwpKV6FaKE7N6ROgzOEAP4RwHxC5M06FYRQau2lPFtppd81hBpupu/uzKz
u62FRmgaIQMDum2BToIdg9OHt1GAaz4X24Jq8QKmoWefQy3NCxEfLsksHkjdTK0rhXtCO4p+UUhv
A9Q3dAEEbgshWorBq1hdxQamnQg1T70RV1ikj9FFeDToIaB1O9ojjrM05dziVgVU4g0vU98dN93B
cWm35SXQ5md6dL9/QuZkuw8jn20FkllECDlzzbob2lfJod9Wb662xFaGld+BP/G1uM0vz8FaP8uF
NUmVRCpvU+lgvtfSCO3CSNOZxEiRXMhLY5XdxNlWsb743UOdAb7b1/Wh4WlTjokKksQxwObGC/HO
dW0Xl8nmkuZQHu5V80sIZkW7li0Wk6Uob39/gT4LUSaAvYj3DUZjHxqQStf0uoLz2XGSiNkymUwc
yXcuUJWI7SuCxRSqa5U+Ma6Uk5aRthz7jdFtm3yX0HdmVZD8qWd2blwzeM/pxr0f1+wpNLU2SnO8
eY/j1fgEnGCi9ucr40UQ9pTheh2k6MRlkhDrXZTPaKsMCFURetKT09MtUI1zHpqfLky4Q07CGAZJ
4Rzu70W1UQYVD4H7tXOKg7JhYWgdcKLKoXbAle8AGtG/Hh5JOVa/v0tzFtrpasCcUkA8YQsLd+bX
RVGvppAuLJJj8AB1gx5PdCi/wULXUzQXNwI4IzDfFMWhzwO+txwp3+CM55dr1y7ljZAeiv62jHbj
uI3E61xeh3xUWML4SpsrPztFEkgGtx3Wr2fW8zlu4sPQZ7zosrfaUdIYuvu1tQW0sBPsvwDfg/Fz
/C/aBepZWOvRppooBM+dcAW2r0bnIF/qiGfdW/a5iyl9usK/v5qzWKRUq7RJ3Dwhv5d3wMQuNFw4
ukWEhgiCz98CfFAR6/S3lrUiW2zI7OsNDwQaBoGT3AMbpAUygZ7uNP/KAyxHwk8D53KEh0hh6Fm9
E9y936KD6ABTAIWbIz3BZAXrsExdWqoL0Vv5ijN6F+ab1290zR6Kldfa+FCE3UJ9AMxEaRyxyYwz
I46zAkaYyPTq8IUCeCSQsTrAHoEweXD6u/UgrH13X9FBj5DTvvcblIY6x6d9B23/umgd3uZRX3KC
O3x09wmtJRgo6qb0N0R+mQjjD8vRZS5spHZblbdpesTzAuvyUmE4zTWNwPAGE0pStnSJImA+iXoK
bxJyFdXeAzIulF8t5bGBT9YLxw740tjd1O02y85Mpk+fQbrV9BFUTQGFMwsOakUfmsYlRtPgiwJc
W5fX7S2VlqW+rcvFpLDwXafAtZuaqOcEnz7LzadW+d8nny1Jnam4YVdx8nBbbru1su9fjHDp7dJb
AWX3BT7SkwIcjgg4DjV2Ga6hzZxZBz6LUd8PYRYCuIk1en6fJkfgjr511eHYUlG0wJpYaVdity38
nezvPO2xMy8GZPLco+A+Vf2K3Zu4DrG6VwUVZ+RCYDuH+nUYXqsQp/CS1etDmxybzlr+fsTqJ7kY
Fw1EMYD7T4Tg1KqXAylJkiMYITs4jLZia/TsswtZufXHVy8/liRSptNAnW0dH/kxHKkQszam2hru
uUAloXoGgU2bIPsyAoyh/NnB+VsMVNDDZQZ5Nf/aukcjcGpt6bcbysa//w3ytLrOA693v8GYfuO7
zGDwO8t1rTA5mjz3oPD8ZbTLBYD/20jeN+pB1JBD23qow5VLDfxwtjjUD94yveGPtzm20c2XAZzi
0Ky64f/uifj7+hqzKlzs1/VJ9vSYv5JfGoh7gY7Gs5yMbm/dB6UN87PD+g2eJOJDbFFnrs0ntbj3
99eYZuy7a1NbheZHEXmdesn5k+fuEDaLkIwzskN1KxPxxd6XrkD0bxm7S/FWuRFu9JX66FOcZLVy
92JwlbeXONuOxDnhOnk8M8BpMZ/fPDZtA8bN5Ls037aFyq80vw4SmmitbX6nbiX7m77Yter9KDta
cmnkjoQDeggewsmHJfDcRp14MKW3jL2tgSyLsBe+hNpjBlIsW/X9uqzt/lyv77Mne0LygcFHYuOD
1qWOhElTpwyzx+ZvJTsDTTLNZvOQvRXEQbWB+3iD/6iaTgh3SlbUCVQB/JFJGd3Wq42BDcgSQeAU
BZTuxszszFwJ3wr8c2G1nWOySafq7ofLqk3NXEJcMs9ZRGIJkuoGDeNFenJjGLvUvRH9rVteZ/Il
q8jo72FzjdqD+V0CSSLu3PhQqHtqmYZI6HE7ydT29P6IQZY4hHbtVUfrZD1aNxZEdXP6aZMLYr8G
WGS5F3QyE2JlaC3xTpbhpS6gSJbayhtWGPCxVVHzLt0Dwk66sErym7hQFkHldNJiALgD16+H2vod
7HaH1zq7tb7Kbo232Fgm2sbTtlaPre0G0exdeINj6ROaRVa37LtNMdrMSVlbB8yBdtMiJBOCv/gK
mlyPES86FDokcNxLQ1z9wv5G6b600NayFc9aX9uSsP79bP50A3wPWJttgJIZpX06UFBDp8zG93Hq
5mvqhtUfgZO4XhQ2oHPM+tD0wGIzvD5XRfw0X3g/gNkmGJlWEYXdNIBmYU5RE0APoOHNWs2SBYrg
tXEjC2+W09gyjEG/c7hIHb6E3m0hfKmzJfDR31+SzwJMUGwwtC0IfbRqZzMRTpwSFNEYTxmMlt+F
/W0oEgvIdkCNaxvb4S2ObkA8vhvD1zp969Ir1Jf0ylGW+oaKdLxEtf/MkD5ZFH8Z0izmda3ONLtK
pMxM3VC5gCSjDl+jmtp9Q448kmalNLyxDpBwJFy67muBp4lFqwvtAPCnmJLpjh+v0ft1a5pfG40A
+VG4+/0oP5tLv4zyQxjsKS7BxlSd9oD02fJ4PwpL3PpcrAIbHJ6TwMl1lA52wrD7D6zdP1ny3p0f
Tt6vW0cRNn5R15wfJC6CngPpr1N8HZBomnxpcM9cTQJCQPZ7KEIAKZ+oZT6r+JaenUNz9bspSdHB
nJlUJ81JbnT2WJllXzTu0FAbT78oxEmhe2V291VzEcVQITdNthfrC/G5ufRt7VAgQKA66F6NB2TC
ZfnQ1Gt9vE7Ce0TR0+ASSnFU7jD0DWygnS+/v2ufPYDIZqsqSAuy9Q89BTWiEoiydngstEWVP6T9
Hs9aKBfwVMIn4ITQgMUQTvMenIoHSAr1mB6rRWRctvGABwX9sMVfdf7/eu3/23vLrn+s+9W//ofj
1yyfyLF+PTv812XwWmZV9r3+n+ljf7/t1w/96yp/S2/r8u2tvnzO5+/85YN8/1/nt5/r518OUMoN
8G9s3srh+FY1cX06CSOd3vmfvviPt9O33A352z//eM2aFJu745sXZOkff720/fbPP+givLs/0/f/
9eLhOeFzwBWe/3H7nPJnJ35Lnz989O25qv/5h6D+aUonGzE2eAgeQI3/+Ef3dnpJUv8E/gwRVdLB
8VuizktpVtY+HzP+JGrGfwURBI3cH/bBH/+osub0mir+iT8QMvGY3WroUvzx74vwy+36efv+QU57
nQVpXf3zjxN54edujswnZHTWTma/xWaOJvuvj+LYJ32QZCQP8rTxinAt9LyBCim78qU5/dM3Mj1U
pP/t0+HpBSMKjYEOBi+XcnBXdQGqckZdl+tca70L7LJ+vAjEn/elovjXd+kRcKSoTscFXgKvmRHg
I+F19bVBsc4ZW7IbZUBaIqj14E7LNJRIxhiVDTc0MWJIo6dWzIuFoBD2l8X44hfd8FJ4wnVX6u63
VKaLVWiQFrMoB6xasbDCxJJjmQpDmn2PNRVfpC4RHFn2hDdRDC+HzOxf26Z5NIo6fdY7APAxfjtf
8jIWybcpiEWp/txHAZmGnALoyBtE6DUNZbw4kI6G0ecXkcq+F0z/jLWtNnl1c3p/pRnhpTp0l6ej
05uU2NM3U38OBJlm/HhbUkmNg7evYP/4WlFCW7ObTnP6SAyr8d0k/ev+v7/f9F5+iYoxbmce4utj
IbaK8iG4219vuKwUSirowQ5ganbQ3exBzSLvwXPNjkZTlO/qOAqvIXHkyyCpom/uTVSr5muoDaCn
20S9yktspaOoKNCgUqoHowjvTm8sIvE2HZL2oUP8axVbyrhTyli+ErK6QQHT0l6H71JjRN80Jc6W
VmKC4RBwOVWGcljFYm7d94n2cHpH7AY36MEKD0kY+CvT7dxd1fn5lWyZIxqSXfpqjjimmuE3PS1D
wILycK2YkbUVokpfWabX0KRQvpyGVffaIde79jHRcI5T3BYZrkAzDn1HW63E5OelLP79AwZ3YYS1
dyMO8OKYS2Dx+8i9iyPj5XQ2t8WyJ++FRzUsB6doApGlVm4PeUxOOCZx9BJa0eL0E0aDInfou/VN
VEKRthK3WBfm2N6pNeWT6TK0krJLa6V9UgNweboYCvs4aAiZ2iImLfa6e3CT+brG3AFC+3jhVeF4
UXr1eAHo9/3h6YXTWxLrTVeihvj732/4+cmwj+hInY4Vub+Oc6nY/PU3TZleOf17+mQ1Su1iogo7
P7/659lnf4v61rdTKVeXP194/72nv5qdFbG3F/lfp/nxhtnvGAZBQ33Gwifk48/9+ZNO/2XklXfR
uJuff/Z99YsvAXUy1UzfKVF3oUWFezCmf8xBsA6nQ8lPrlwtRN8zjzV6sNMLpYDHd21pqT17MxFS
utdSmIWnN//4d3TpuRmpt/v5paeP4U+HyZNAx+N0otOrpxdUuUZhQMKy4u9R/DxPXvX3GNCM259/
On089cXMESNXXZ5e+PmVdaiEF0YdrWYfOH15KgVfRg15+Q622plCNEvDrwuHLqEfKGvTdoS6P7I8
swoULYSBHGAqS/oGQZpMExrtKRgJ8HFxOgpa8rQwUrQLSTSwKzv9Z1bXHLslPHGh2mU8Mdkh1Oj8
9r5Lj8Hw9ItKHmUTbRY+eHq3GxC+xKZgrn6c4vTHJHQRPhG5F4mH/IRSD1d9J8b3WBDQQu4E8yLQ
0/g+kGsk6ZW4251ejUM5snu2gs04vVkQAogcYtbRMedQjiZehldb9umwNGNgIToeq6fDQTG7veeB
DDx9s8s6fsgG8cvpiEfJANlJN3o6qy5WFnrE9/GY0hMozIl7aiW3p9fkKLtAKTe5Ph2ZXfetiGjr
n47aPkf/1mu9/elQbVzIOHmlb06HnRdNsoJkUHrY+Zi8C9lFiembnEbWnTHShm4pmJlV5h9Pf7Jc
9atlpDIUQF4TvSai9x9DeZ0OFT8OkawCOXR6b9gWMhTFqkMnk28D42/tcpedSZwOBV/UDk1jHE8f
LVM1v22hjbfpKMKCkQjV4encnF7UE/G1b8fy8vQ9SLVm7IwCzeXTGIwWjwNsDsHkT8MdY6q2gghe
yOisO6spkbvJYepSKVTPdf9mmuLsopO8I2IfaF9NZYo5JhWaYWwZLepAkpHrAJaKzC5C1t/WbJPL
Wojh0nBkekp0R1/ldJBNf8kU5XGoc4wfT+82MmHZem26Ob3oV6a2tv7+rspLkss+KV+0MWnvLLGI
7ny0D1IDS8S/v8cN01tZql5cNWm3yMROhjtCd5cl+fexa9NvYy9tVVkwnsTChGzSG9VFI4/dpZGC
nw3rsv3qeQRH01t1k6w1QXv5Ni3iYCMWcr/p+7486mYC23d6i5ailCeN1TN7aEwU1wGwyj19X+l0
YbtOq3ZF5IUQpVE8GobMepWMYa8Cun6qPbAAgloW+2QIgqt0AEPQlm33Ct3TKjXzNWt9sKGZPl71
rWrsxFim+B1q5WOsVodu+q4qKV+Je6Q7U1Xoqwzw7CXPdW+0bETWavqOkGRzMOXmq9KhRCRL8H5r
XbgOPH41fD1ECysonHnqlgeCyqfTkT/U3XWAr4Yc6fm92Y0Q/6GKi9ORZI3Z/U2DLPjiFCf9P8hr
uFP8b57Q/JII/W8TpP8f056po/1f/84oPqQ9d1n0Fj83v2Q70yf+ynZwT/1TMqFUmqwlwK9Mcqh/
ZzuG/KdGOKphbmpOlBAyjX9nO+af7CowQHXkSajXwjj6me1Yf2Iha4iwj6ZSLmxo6f8k35mRp8m1
gJbANjNEGrocabN8X4N/H4Va098O2r5F32iBeI26SWV8RBS49bbyVbtBydufHKfqZaofMteuUfl+
kdJzofivtaKPQ5kV1IzGGtQh6XrkgDUAxdUu1N6m0GSF55jTTShJ4KojdFLHT+3M2sROQHsSzxHs
0n3sjpAOhjkNCKUo12r8JJ5DQ894eR8HONvxw9HKjCbqTwNE3Y5iqm9L6D5rMa4KwpE2MkvEUkBG
cjEJzXosCtmmOwslnE7zLkX9cMtmGBTRFKJBVBhGiNHJiEUIJAo/vLKWHfLexZ2M8D0gp00nnrtB
U+77uxPP6ouWJKSpG59+f2PdIoqDNhe0txPpPw1s5Nq6k0XGmG596AziS7/X7ZoEDgh2n6/abCV6
10p7dV4NatZc+3hr5nVGMTblQWVoVWwb+U2igzTboPmCHJKMH824hF5zwjNX8SpHkl3YKdjZabZa
LDLo9BbaEGsoD2h+ICvnRHj6Onl0G+WXJ3H6BigBljUFGEHYkFgznjd6lcTptv3u6s4qD4LWVV0e
8iRSrXei4mB5zghxBZgsvgCIzom3RU+u/lWKjsgXjPqzii0UmiTBRkWnMHvJQkpe44iiJa4VN1q1
Dwwe4uRSBWOq70yFNg6N/U3sYqq9dC/07FKIdhk0V20JrayVV+bRSw/gIGGdZPflPW3u+n4wviJb
k+uPjTYph1+jUrEHR3+XXWNPogGmywgHlimI8St3n7S7mPZEiFgMGCZbhMC2A5+ty46715ClWOb9
1ptwav1lXSxDww6P9VKJHAB06r6+d/fBnVhf5gPELFtChypZ+TdGcO1Hazi9He1dVDq371brT/L/
mabph4lzIsm869qlsaK7sjr2eDheiuGjX95J3l5Lgl1LJ6W+lbXrtIWYx/qzx8UZQX+A9jC4xl0u
RQvd3wnoLkEGR9wRztLaWpbhJhYvS0+51BKnA2HvX/bZ2vCu2mJv9dvUe1T7h8A8U8GWpwrxbyaP
Pmt+Vro6xKbC2ok7jEZrFk8xchBUv7Yh1ewnwk0AvfibOzQDoisB/xXsSxCyOtOVOTuOWTWlN4XM
EonBUAINsj2mZQpmdUL3vaEjjWOqhis2QA1/QeQ8+BfCF1PYN913qt7GuYh32rg+XBEFXhOUT2BK
p2bJuxtrhGPVSVHb31q3IECUhfKCtDoK5c+01BBIW5vh8lwLeAZO+msyvTvnbAcDAJKYZcs5AaCE
F2W5oUy0CEKKVytBoBSOcddaUZzabsyVAga73kroWU7mdONCRZkt3Q8toemwcDKFLP3aoi6TPYxL
2Wf9Effn6CP6uWs029B60fRKU8n7W0Q3E3cZJVBzfcgfVDAeu3QVBTBnNhpWeoJs193akpbFCOBg
0mBM9W0Bl4HKKNxQSz4OxZ7KjAIWwImWrkLjFn/NG5jHfnFhbV0FvRU7zi9xwdHMQxZexPoCBA7K
rUF0S+dQLC/TbM+3xVdi8iQny37cTtuGiRJvtzEzFGy7/vX3z/4MzfDxds020rosPEuqAYQ12MnT
CRso8b1xf05aIP6+iPfaI9xsGzyLgi8YxGWUEuEdRkj8bWGdwUc0IGkeYiddR8GZPrg0qy/82Obf
TabZbusLod8ISdnf+heVg1HgRjhIhwSdVmdSXzHOUL2Uc6eb7aBCP5btqDN3B3FdBmuF/qkALn0d
V5vCOlQpNRvYs2vv6CIxRpyI57uPFgZ5PhxbdeF6z0Ua2r53E0NrQzDZZtu102CTImr/Ixn5pcfy
S9H2063y3aWZbZViGYWiq7LaTUgGT9qWwVEMNynlilUkOimOFY61BMGQVWgrbbGgyeHB8+wvJmUd
lxY9nfYNktnN5syMOvNAndCw7xedwq9idRoYTn3IlBwBuRnKEhvpLvmeb5t1sAOGCDj+yrXD7/2y
631bkNYQhyaL4jMr4Kwd/GF6n1p97wbjez5ObgODMconP/4a3mFiplWgdrTayUW7mBxKYNo4+UP8
bGVvRrQtw8dxCYAT6bfGPjceaVr9frMin2bgu/HoQ+1ZhVQRt4IeKsqHyFsoG9PGCiPaRBFloa+T
yM1/wLj4dHP8OV3mPU3EANPKN7gQRbSTdeT4qi1EY0D1t9HarMFhLKN+R7kSQL2+R1xR9dYI5MWv
6bqJziGoPk1y3o1ltkXoRoxJz/RUE0XibOehPbzUbwYHpEiX7yeBnXZTJc/BRaJfIEhgtnv0GVF2
GJ50ZFWQo2KtSdOLoXMBHi5kY/X7GTwTTvw4aWZbQq0kRY/+D+NTHB23UukOJ18kRLE/h1Yf5ftQ
+2aUN3irdtcNLZ10rUtbdoz0iVo9tdAHPKGdIfwyKiixvuTCbSQ8D+5VTj8W1+URJaMKBUjW/SpH
catd5OqRvKFScJKGBoWpiP7aS7txuGykVZxeh4ODzfNJRDFddsW6OedTNqPjfPzBs00gNRozjmU2
gVDfYFKmrCiJDwlo/rVwkHXuC5a2SOG+mMhF8jQXi6LeD6I9VLZowjxnqxqo3GJmtwhR1IHcfuvV
59a7c0/ObCvIKkqbsVVPqQFuG+iYeStDedC1pxBMW8m64toBEiFXUchivK6hJF4iHqKAYFjp44Fr
u1bPATCn7u9vn+bZfiFlUkDFiYeqX/nX1t5zQL8g21Pdnn+AT8vm71aO2XrfWAqNqpJzTVifNr+y
mqXgH9PXYTk48oOCMaWJYJG6ZdogAV0jWyVfyKvotT/kwEWQTsYnrvgGv/AWlL779vtH5vMZNFVk
KOTIHz28tdrHfalJe8ynlBX9UQ8anL+qmeg3bb40wYtEiD4vJ5MMCV8MfZLZnRR1ISGhZa2u3YyE
ZxFhfms45/1lZhjvvyb4z+HNMZtqqCEbXHHxSvZtsBENAdeAPA3g+Z2vYkBHd9KekmM6EFp9jV2Y
RCAkXCrpmkgnWUnqrXUWvDHjTH8c1SxhkUtvFMKQcAP1d+T5osQxSrv+FjnCAZV91dHLTWCu42e0
vzfJy+/v2Oeh1btLMsVC73aiPlYCJXOT6Xly1wCQViWgcRuOPfPFs+Nz8mLzVtGPUO7d+aaw4d35
9CDyE6Nnhgib4NkoNgTCau90mGisphVfcFprn0SrpNuBYVRvsaZe18dybVyX5+QpPw8K3g1ltv/0
cmVkicVPnx6ltOXX9zhFate6eq113zLwz6BpyvwbABnklfH4WCZNbuvDpY/Dd60+FsNFrtpn7sen
69u7Qc02HcGLWi0IT1PUR4oxxrcuJu4mMjDsUVpPZnrTlvH7s56Ilh9WlXdnna38/qh3vm+wFU+C
exMZNsiO4vjkysUCZWzJuAndO39lhDdjhwYpTmqQg4MVnLYs2GYy3MYHPbzr6QRF6TYGN5bXYDht
60xg/nnY9G6Ys8V/jKo46S2StNquzS19dpFimt3Dx11Z8O5gIdoSFOpVpZ5L5j+NZt+debbEa56c
VMZUkAU27z9n/mXr0xFxakQeuEPBV9eO96REtQO4GhuJLiLlXZWCI0FLTM2Lc8WFGYXt45ox2wZE
Qx0DI2Y8wPTGRQuJ2Bk3AgILSGpgVWHLj/QK7XPGV9qnO93Py3CSBXv39BaNUmtFzjxRbvNtZi01
qoHeyox2bbLCuN00L1pjF4wh8XQnrIvmTqqv1fEJ/7Jo7QlbtbhEAzEZricdYLQsdRqRNpxfCRIX
rhJ2Lq2Udp9COsVnU0GQHQO+5tLo7lJpn0YHdA3qNfGRGl8EpODdxkPj4syjMCN0fLiyU5vi/QKl
DlUiWx0BBqWsdF2hT9TaSnJZoP4WLSxHQ+SbvAXxt9x00snpfZtT9TtbQDk7jtnCnIVR0KtYx562
0spy4oaAEDEFUC8mcn7Ie5jqK166i/Zm2PjuMaQYF70EbnYm4jr30JmzFbuq+0Dx66kyom/i7WjT
0bemUoDU2rRCCGIDG0BQujg3x88FE+a0VL6bbL1qZVyBaLoC8nccGCYlVDU55uVtg/yltjYaEMRU
sFZwwReHKWFyMRPVwBusQswlhW9QQvJ+IbvLbh8vz6yY01LzmxVzrvxbirnbjzW3J/qeTk8CWjnu
V4jQ8mWLKkB1rNaCE8E3IsihdANTPIfEvgxTx0Cl3i6xroUKtGyNdSmdyVs+bwC8e0hni7mRteYY
QOFkS8/Gpa8/tMGzieG1p9yMaGWFom9X41fV7+Gj33pYGgjBPTGkKO4yTALVgxKsJ39GMOTVo2+/
BohQIEZJ+yDQUJ3WYDMGLsE+LKckX7b5uAyA1PdlsKirB3VDXejcDJwWs99d69myX4tjrwQSeYmM
QTA/aQCq4SgbpBF4LBIH4fW+vOgaRwdPuCUx6W25XI/B3jjH9vq8Rfju0s62Ad8QBK+asg+A7pHg
4NVQxJuxXdfWugk3+lp0YhviIgrVryxxUn7Q8y+ufkRyEBfCc0WNKRT43WWZ7QHaqNL8mqLZ2jZw
G1lh8EG91Du26MLhinWlEjwsTGIXrNoxA9ric9QoF0b0CFB5dNqvlnB29fy86P3zAllT/eHdM1t3
4yAp2WlfGjEuEqILdSnisOH0L1A1YifZdq8oUJGKGcoNfgLLwNhhMHhu7fi8P/luHLNVXDPTUW10
1g6LTi2Gqg3kjUeYlhmbpBFg71Bs/b10j83ZI/qRZ6Pc6RH7za2ZIyn1Th/1uM2mTcRdZzesWzh6
4dtEfTtqbqQeYbbrPrzq8vsAsZdJNDBbAZwYQ/A+O9pT+aUZbLz+ohmOnWGe2eLUc6Obr+itp6VG
yyyu7ewhSHZZBR7WOObDrYSg9ZAhFnFdRivkld3+4n+Rdh3bkSNX9otwDrzZwpv0STJJbnBo4b3H
188NTktMorKIGWmlVrVUgQQiXjxzTdV4fbeNGq/u7FQyRuiXsR+B63eOn70kjOdXz9S0ydnXJrV8
CCJr3SO5FcZ+M0JSzD9TCDAZulxt/TDN54bZwU+0YjBCXB0G3+wnXX3zxX3hF2KRyRNiWriZTcHM
juFGtFgDA3INqr7AMXIQbuU0SFQMGADav18IC/2pP/IGZZG4d3lSJf6MIEUKqQ4iukgfTi39SnNe
3+8Y+sLUdwG0Tbj6MQF3geqPVW7X8F9vQZnJBVYNSiBhEJ8Fk9wdqMEANfB3IWTUitadatDmXvzQ
G7ITIz315bmF/UuJv+ZeCB6T9i4QDUo6+LVFOYq46SBvHLz//gvXck5lca8IcUBHioh6CSNJExaN
4BubUoq8zhyBNiDduJn2gCVajf8k1fntNC3if1b7s9CwX4FuMOpD5PIO0Y4iWujd6s3+RY78bbVF
jB9ocUyF9iuEtc5oUpCXo8xG1kZ9VpzpE5IqUaAOHz2E7DlI1YLTBPGUBtYocJiLAo3DnZloPBxl
nrsNWsiM2liRBzcxs543vT0dYt5ULNyTW/5UatJD5bTQLYYdCfyPjdHKd3C5AN0Qlg3dnf9aY5yQ
IUzP++kVTRtOZW0QXZKHegtVgYKB59HarXL7ZQNXA0UBUYLW3c8IzhQdMxQKCFPiFjdqitujsuBr
mp+hKAIPxbsEtQ6kvqE0qnOYWvEMDCYOE6hmKw/yl+32/SDkQa+uEiVJ2aCpgn86XRsyjAOBXUQI
OgL2YqfPeWLwsTY+/Ufb/HvdRXTsO7rspRhXB6Z5cFBgH2AYyA7Y66iEW6LxqjJaBEcT2YA/yBCs
JDt/aZB8L7+IYkUh0lQ642cPGvSBaY1SaSAbrLb/oBRWq33Ig0FTZYArdmwIKD5xt6SwRX0Aa3bI
nbU5rnQ79/p+nEVYy4SkkKQJzSn4mrZur5d3SWbTBfGo20ntUQo2Vb2RulH1CwssT9QGwEWwJp94
g2JUvqyOyX0ponpxBMXho+1U7hjoJUE7Ei1k8VOGjmO4pSOQFmMTU/FWhY1nYM0gU0hgAatVD0UR
2KZZteJJghVgiDajGdIbNOzkYFx4njqPFjbQclGYfUzt4Bw3i48s+kdQN97PgxPBJvOpmiDJO31w
wL/4/WOeXQR/B4M6A9Z2+nrp9pcq+fudLQJlHM6gg1C4CiCdYcAdnIV7Ca3PMK2+gwxT8aV4EUIQ
Hsrsz7ALUkn/iTaoSwzrVB4MArDChy0EaaYDzFktsVcj6qlitYHD2PiQwf6lgm+ASuu8R+kQ2mQg
mguvJSPHlQ23glkfBCcZPznIAaLPulL4CGsbYhGMk1DIwyHC6Kr69K22srlHKtCrUJOPvjU9z4BA
QUMqLtwI9kWyyQI7h4KhgdKsOWebXD7VrTZ1eg6PBGCNdBBwgFZj7+qHGJAcRqVptXiFBj7wRUro
yr3bZjYjmm0GB1VTImpaMCS3/cxp3BrixgV4PCqvICCZYm+m0RmisiRcroSEtZi4uBLiUmq7siJ9
JzIzpEkZPuJBKRUz6EnPaQ02vcLKdbtwkv1XQvG9ixbp/RTTPM9IIUo0kLdlq2MtgrFrHa470/KB
znaM/CbWb3HjNMquwOWLnnFj1XhxqEZ9Ox8eaNZLx3e/eZ5Fh2UcZkZmkVgwkwXaKax2LDTS9ao5
izzq1LGB45oVincSbGs4oYBS54Ftj+6cuay9poHI3a6e//3blp5kciEIQRoRVq4jmMWLCDNCg4jd
3uV6ANlsneKcNNbgEkM4BRB1xR8CAG90FIY+6AMMH7HZUA4lSlqK9AhlacCjqp7sCionM7+TczsL
zT4/TaG5shVI9P8zO/h+8sX1OAdSyzMtbgfY3BCnnw8Ghc1IG9NbhQIHQioxD9fBlVVX39fiLswg
lRNWLOoJElHqQ6mYBSBsNPMsw5ZHSp8H9lhWd5ORw2yyMmO9QgSE6gTGuGO74RI7h05uC+ZYcqJK
j1ZspvQyxWkTV2YAhAo9HLVaU7idL98F89rpWYkYS1xtz+ayXAPYjmIIcoQj/AEgd59h86ktZ88h
2jezRgAwoMr2hkTZNINH+S+v1S9106tsgpsEP4pbvEFo5bAbufAEahu3ts9aQmzSUI2DBnKwhXWR
Fr0n445jHHn+pDD00XsoI+prOe1fOu7f+2hxr7ZUUIj8jCyzQ73XfXaQs5tx28HV/jMvYAaCJotG
XUbYSJU2PAMbSDP3GjwQanSQMiN8mWsVPiP5qXbhPHNRVoLPX+r478dbXGHyCDZcWSALaYw2hLi+
Be8w1HGWBE/2OVGhM/Q5GlBzBr/YyKZNlW7XMo8FE/2P+LcUk4jzUKnBmkIiOmHTc0BQdhhmmkpl
zTI4ThB+sOneAn6PBi0UovIALenymlTNWjr2BRK42jeRT4m5H0WkVo52BOyT6owAxVAi+IJZf30u
ux0hxhN17JYwVQEVeJQkY+3e/Us/+PuLLK6DrvVncGTxOki2kNjc+Dmxj1l/AtWCR3JKaUzkCLQh
WQUAabse3YbIVP4zuBHckf+pDpYYUWpuWC4qvwI3cWaqLMDeuo9QH8c3hbNrIAVoQ3YgUQzAGnKr
wUmLDV97XLfFvYyIbnQwk1w727cL/++HWsRkoscfKBMeCuA1jjIljO1Ea8qhv34nz88c/z7qEXxK
J4e4t6BiizfQD1FolZMaOH49CMXbCLmUsNYGVi3MYTVnWjtNhM19XcqkcsGHSYfKWR7V0ZwDq+yt
mLKyajOL1sw78EuPYqOpHH40R7i/n8TmkiZeVp9HGCZTK62Kvwycv9/XHxUOS9e5gPc17/lmo8hO
mpk8hq+ZBV/oec/hj998NdPX4Qt/6el/L83/fBN+GopFxaFHU8x2yRu9Dtxn5zX5mc8/fMjgZ8yW
1YiqptxBz/o5HEIVH4c35WFXSudKeGgzCPDzKqsCmLXqvvOXtuH34y2iMsP3oiLMyLn+5bxWE+yP
Lnz1GqB6msDUK30FWlg0WKRQ6tq1sNBG/iPoiYu4G6BPXyU5Pk1jTEZ7B1Q60BwotWc43WHaBczG
apwlm++XjEZcJPQtpPhSn8WSBCydHjJjtOMLj8KjtxRwZtfKevKFf1tukUsnbdDRHRknIawzpqgV
kIWRDZh2SpAIBewVTOCARdvEqNZUB//Sovv+uosQGoSzP7OkgUXgxnBvKeqXUtgH8S5hzzWFZI67
pNmeo+5j+kIJGC0NrJYoCPTo4FiCcukNOYfZYI7J0yvFHdPk02AFA7gswDPGBr4NJ9YszBLbEkps
cOnKxr0S6T63ZbizwF76DuJ5/JkPNrm1pl/4FzDDv3/bEtpSpx0s62h/OFPnXod7ToaS8K7aTdsI
8QTOjVodarAv7imjagF0nA0WI4kKEOTeiBNvtf++kuB/Ndmurk0ulkvA0XFtkn0cPjF2WMFR6Dik
GQCyUOckHoKDnUH8jEbJz1tw8/s9UefISfllnxFxjeuYK/IR7VMVjjI0m3RMDeF9ug2hZowPBKRs
84KmnQqlXNBCPuE5WuPPiHNVDM9gxolkIy50tJrI0euc2ppKV0Cx2YWT1jEk4Vk9FhIJLb897yIo
JyVF84mID1jJJDhC/xa9JvEt7dyR20wFMbSM74l2edwA53DsuhOvQCzvwms92KBJ9EFTFcx8XCk9
ptJzFcOkBFJWebBpYWuX97uxuYzMK8Xv6fE4qxA3EPttB2m9fvjkq3tgUaH9V2vssC3AlK/nN6mw
+ewVdBm8oh6yV/AaUftXcMyE0EppoKSS2AplVURDY3CgnhbDFNwuAI8As1PWqsAKOTdEZWxM8rGs
Jx1cjx7Wm+mBlwIzwERsEDKvmVC+y2Yzb2A5D5kzeDqysIcg8LR+tBIKk2XwA6gQSkOwp1NmKwFK
QC6toD2JGCOxOvDfyDy73CvfMiAmQ4sfDiXGSdIGML8GqB0kZV/K5WivwtZXQWmJaZMBcu5EnyYB
0MoD2Bga1HXF0ojxumAFofrtowSNZ7Q0CwzWgHVnDFAkQsbuAM1FoRJNG2yEYd6kzUT+x30XaQMw
C2opaTJO2mng4JG8p2BS+cqGbyEyxdGrAPrnjhBl1RMsPnwC61B3/cqu/8uA8jsMLO7XrqbFpiWo
a/qYPDCBpfhb4bF+b47DR3YfbRFjH5TinXSPehgBqSPC7qHx6BUj2tXNvLhHQdxNKx4M+XNM2lKA
Q7aAsbUvIafxJWK7O8kQd3W4fek/j5wqbvvHSDDZCfY2kOGHGrkxR8Qaib+HEGx133ojNLBaCwN0
NjfFwWVhnAjLHM6GnCUbuE0C9xg12sa+Bugy3aljqJX5B7B7PfbII2xt4FteekDlTgf2qSe65pRi
QFdrhpGYb2GXhuExThwBHeYnWbG4FxaWwtBZHbUKrr0IEY3WAdMCrMoqdnSlOJYWF37Ui1zaUiiO
Z0zWEKk4HCOtBhwdMw7OaUzotL+T9CPRlQNMR2gIHq/xg9buxaWjFaOUPB/KyACAxAto4Kpi0WiA
wTb7+hLMbpc9TMy2ns6F5EU459lg8509M27cbmC1d1fovHKUYYtSuzmcxGI1brSw2/nxIYZhm04A
uS3zBMFZ8FHRKEsnt62ffUjWvpfjXd/vQwO+P+EKZ2StwJYWeUY+RjMEE7766DC4a74MW9vI5Ed3
xuC7HjfZcORi4D3n16xS44tg+ZEqvpU7OtFysA4LCI7YHb/t+Z0AY0WOOq21FVfv7EU+wlRcSPEN
vj34jVFhdUAhUpqfb/xIV6Bqz0PCHZMmBs3+/sFXFfQhxG1NneTphFdHfdRoHq+WmTf7WzKY0Iok
yVDTXdRSBUv/M0TlIWidHiBozauUURvMJ+jER2pVO/B2yn214OKepmspF7MMdW1jjLoPvIqWZSyo
UyyUaqcjVQBpBLF/p+gMSdwF7KmA7Q0Q/79nC7er66unWNy+M+Rh0pxRhq/qWoKuHPeUlQdoLkPY
Xhedt5SxYtqZ5UfmJf4qPdbS8NuonasnWERuKquCusqwGSYokqY6OmWaYAPaCDz56NCRDS5mHr3E
4wV+r8hV0BQ1Y3TRJOQ0kRGCZKRYESAN/cmvtglAaYyTFPtCcQTqPE1ezt0FGUwSYB1sxYDvj6dC
cH9/h7fvnqtfsAz6FRTuU3Qaz2KzyaW3HmzReT4rjc5UbmWNvpdoMwhVxSEAMiSGh126SWWvVcBd
50ao39vF/1MI959y6uqRFtEV+X5TRKR700xQf5Ea6APjQpF2NQwHMa1GY/1hADYhhUhE3nMqU+/Y
4UDiEVXJK1ts9fUs6qy4TPp8qBFlezM+pDTGdheqdIbUilhbyszULMhJIybfY7ehGJTmW7Y7B7D/
tdayzS+azx/J5tV7WQRHzHjbNsm+giN4+g10su8K6oCygVEBVkjpU5LuSvqD8XhnqG0ZOobNMZ7s
uvAuXGbFmRUCVGM0jhLaLCQSerjDUGpQOJFidiUsrK3ft9btXqAsw0YS9FUUDotIyfd+0AQw6DsD
b5yxLqtxcBDrgYyuJost7mlAXhlY0oNvjOQObTiIBzfx3X/3EF8OQ1c1Tc7UUwljzgGkLWficONp
PFqARWij/YWBlM76W1GxAq1B1aiXw7rS+e3Z2/dr+CKiXD1BBFxRn/h4gsaAqyAUIohoPNjlCYaD
4EqxJlOfBQX6O5DcKnO9hzIfX2zC9Jh3UAF8KPhdhKusZIwuPIzgbwpA7N5T5QcQazNS7BGQxHgr
KRjzQpueEkCdtvnCKBXVh9hmcRHRrkcnNj74kdnHoP4YGMSVNCDOFVRcZElS2flUMo/B+JGCHvva
AQoXW1Wp/QcfQhZwORF5Qu4PNxiI0kVxyYb0uTU7I+6tDggzqBcEx9kDMgFKnNxneIK6PXOB4U50
XkUmkNOxPD3X6y9CdaNINVP2ELUDcW3SIOAPf8cIbllUqXLwQeFQzqb6tBcsngIxnkI5rv4fOI23
qHzXT7EIt8o4hYqU4SkIZr8C8wzu5aKhNPaEvrQmeKPNKfpIJsUAM6hKg9ZEPaAvnQkrke3m5Xn9
JIsoGzJFko5ZhO+hC2+srEWYT1uczaLR4MMtu9F5M3eBLEt3gha70qCtGhvf/CLwouZkeKoJUIL5
WexjXAEFqkmcMU1pN0jWtwCu9K0mMGoLGltRa4zTblDrKCYxkwqe+uwdc8QaegBn/LvBVnQh2qXV
M8eYqy09ksD8sVuuno38+6tDC32plEpHaUZqQZwQh4/CijTpKAIf9n+w5bnZYZWvlltkMsPQDykd
FfRZip5pjc906JKoRBHzwgEEKUH/QwSZvcWFfCRtRd7LMfmTPJkFdQBMLUJ6pQa48kDaSR/4rRRx
K8H8JtX++gkXxyeSuUQcWzwheFe7xk43GFFuhllTalsAgSG+4zDhIPMVPjn0aDjAF6Ct3NBMwDbZ
FGD/FypzweyVNaQvrBUdAIuvETo4hDLAJ+tmaCariFHtc2j0xKwVJmyEaEbLFm0Od8Drd4DwvBaM
m7rtp7yRjozW3QHPpLUWYFmrNd6tnPr6By9Oak93fDDmyozzQWsRoIG60GhN/wTfXZ2yoNCDAmSN
f30zr75edHEoo4nukzKhZoQHuFWFGB5qLMIxKgt7GpySSGAokybBtFRraD3mvFiEYoexEqrJt/xt
8y+SHjqoC7ansflJH5CBeFFv+09ChgHiCPULiKo+o5/2+5oy+WW/rblIbsq+ZpqSEsiaUbidiVcL
rrMugb7ZFo9R7qLmbU5ztc6eSxFo/CQwhH5X1MWOK0rImHTVoeGCAw+P2SYaNsUMiwJBMuHhfGyU
Tco1jyL+L+hw6D0FWR0J3SprzA+JZIf9PW1y9YFK3kuh3MezRbXPUrobuA5uG3CnCJ7D4OILvjH0
rTEE4MMHjgxoRh6c2xhqUixA9SHQTHtxfpCg1ZEauPJV2X8CBTsygfxL0wNVaGUGxfDsKEmHjLrL
QhmKFbUuwqZPGZ5CAdpPSKLgLBcZdUL6a6Lql+A0QsQPxhAqb6azlVtyIq7dy2Qf//biF1laV2dT
MhT+jEF/KAAoA9kVBe4dT7LePUrgK6u1AuVKLRXghqH//tHXtvtSboDq8njOYwQVPlEboISgAveQ
GUT8QNlumg3xcHicDRmIqbXK7ebM5uqkLcUFArCihLb6Ot49DBZ0oSfKYYT1Ci2swEqNBB5Ba86E
N2k516sur5XMF4GpwPU/7stILe84HC6Ui5inqIkzG6IXPv9HDYvrNRd3S5AoiQCfbFyaeu6Q4c0I
pOtHeSbiVpMZ2oIrgIRtsI+CC5SXrbyPT/jha93F1Z++uEDaYo7lKsO3bvUcufcbBjBeY/mlqoxA
vASlCm6DE11WdtjK7v5SvLm6x0OWabkqkRFQU+gbObQBxSnqNWSNBo5tiTbhltXC1BZaMx6e6DVy
/uqPXsTzoeWmWYao4ZkHLnd6IOiDWIDDaIfsqrZyDNKQ96xkdgtz6f+tn68/+CJ8j3QPg9gyw6ma
nNRpZVsSjCYwRzRIdqA9Qt8m2uQgyc6Q3DKYTGVA68NlAqxW/FJAFMaBePbKZ1i5UbhFdJdayZ/E
Bp9B3JYO/0L45Yk2YuIPKhysj00o6PzXJ3wR2JhWyQOmwbuXS40z2z3HaAUxmsNkT8sOyONYuDis
rrqy4b46RlcbTkoSIYkmnHAZHHWrrw3S52nV1pAjNca9BXk7tCqI2MLKKyY/55c4vuwBiiPNcnWW
IoXsvV5XOkvpoAmCQrPGcacsMDv5M/nOXK43odV1BuiQgr4GElyLq/wiwnEzm/KRhLeeR0gIJZPz
0HWgfA3ZK7SzWBVU36FdmVysLroIcTRU2KeQQiVBYDYwsenNEUwzZCtkAl8nnqKLa2KCq2su4lkO
n4lgIik7s2cKdXoAFloXTuknkfuYzrH7H75ZnoVopkz8URYsrYBTFGauIKOXOtRbZjcWRnyqtC3u
Jic2UK/aKxvqdkb2vd6iPPNhRlVKEK4+D7ENahpnJpla7yuSN0kaxkOYLkLvCrta5S/M08ri5C//
czd/L77YRkkeDXHF4hjxVrEr3N5mrB4+L7kb6Gt9tb8E6e+1FrunFvA7sW1JTR7tqheOSKcgyS82
wQGzSgj6rF7JJAL/9uuWewe3cTkpOX2m83d+mzujU1gC0NfJWyFcRP4MJcQCQ5dRhmEuwLQBpuHz
FgloKgJrgXmMdJBQJfvwVgYCmMNIoVhpC6++k8XFRQ9MB3xWgGhSIWtAh79P0N4vYmuAzJABZz6Q
KTCBzVToUK98+tsR9PtzLK6vvpkCpqvx6QW1SlX5MwUSAnpT4wl9GW4CdHt+htm8b6yaMN+U1YC5
+79P2OKW8ocmakMfn4U/poLRAnnmY4wxdBpfqJy2Lm1yE9N1veDiivLpNEuyAgu26NYdZRduZUas
R9v0wlwi6OAwn9IL9gFsbH5/xzfF0r4XFpaGPUmUS4pIUgTsLPTcUldE97CygtrMp0MZWJCJBJcw
TU1am3UZkzad0mRIr5THSXL48FRCUWVE47savKx1uxL322wQFfl1RtHvYQi+3jhLVxcqNO66ioYu
OSIBVTvNCwjlmC61KiKQ5ENwiYg1pJAaWSWL32zV/Xs3wNHl58KBPw35nKEK5q0YxmcgPJSmzGEe
2kBW66EX3Ta6K3Mvbze8yfrmWJySFu8kOkC4fUiOq2U5t/YmFlFDDCkhlAPcOJDTq3WBA3tNB81A
PKGj+pA+JUZ1L2PmGYAnqXJHHr2RCZoWJjZvA2q4Soi7KfBh6X2KtrFs+FvKFm3IxaxkIqvPSQ74
1RcDR4gJJFLVAW0v7sCIgq+dkT41idPZnQZNWPpEqxHWBYYa5xloDAusREKj0UU9CPUhsKhRDTHA
9Hg1zohgQWgHj6GhoNG3dhRWDj2MBX8+7Ry3aaBwOIPscTahjmvBfd3hLNEkirlrkV+5nQj/K8QI
9CK4iROD3JxE/ijGFClQ2UkjR2y4Fx+yALU3qUEVDVyVnQ/406zXuRqaMwND+FSHn1eI/7oHP1Z7
brRqSw+qPECLwBgSFXCwEAqcwIYJarfFP8sAjCXQoH0ZanWCrHHi5iX+CiOyePTceD1uPDCZR9nM
YHhXDTSIEW42uTDN0esO6svhB/xJulGDEwhcZoGbE9RE2RSjVgSa78SwzKEg3lJXjZq9hQYUCKY+
09vqXpof2Ro4KOojp/A3F2W2a2eUHRWBeq/WOr/fpAK9CNk1OwoslZC9RlujWSMrOTegXWKwIWtC
b4FlpYHbpDFu6PmKBVPzQrYy2aEZOBSD3fXcf2COuQ4eXt1Vi8iesrnA8yTApo8AMWFm2Z6zLYUW
JoSBc7wyczVdu53//3tnLQddIc0WaR3iTQCEBmJC9yoaM4eDR0zeFa2AoS/eQwdSBJpLqD3T7RoK
4SZgWqF5Ab0vmpPhbPbzJEl1OneciAQVbRv4vr7Eh2kXuUBQvcJ0uVV7jTbRyzxST+UO1PkcseH3
W+3mS79+gEXg4etEEvwCmQOijAkdTT37qD3oT2OIkpy5w8pqt8Lx9WqLwCHIJS9OFH5uvBFdv1Jx
SoN7xiI8elaNDaxKGA6FJp9+X/irWF5mj9cLL2JI7NNhF85YmGB/WdaSFJzfCOFTMIodW71HohmG
HiFlTfkJyJ6R6MJChdtqhPdxOPU7Hog7jPoVtHKnEpYjWlJD7RRCIOGphXfGHVwnaXuUjHSbeSvP
fiu5u372xXkN/GpuegnxTzqLLhSxL73HbJqHoILfOwYLtEE0RhMtnlSiifQOwFgQGlBi3VROaggv
pLiCt7cmwHR0cugN7pHVGP0F7P/t/S7ObsRyvZDz5Bn39aO0B4VcL16wnczWBgz2Ia9VZ4CVktqb
EKHjQSuBANkW5ZgJWqyFID3xKua6OnSaYbsUGsl9nyFJV7lnuYPME2+CRnAMzE5WGw9Y7cZlLZ/0
CprPEvqS4Ag/kg0EdUmdPoJfZf3+BW4ytL+/gLhM/cJOEKSMQysGFQTv9lBeQWbvokOk+51FuYgN
Gi5lZBW/r8t+QdL//lpFelFPllT9z0XLQ6lsR4Fij1/eAsBtBTuSJgS7Uqfu4Cy3DV5FS4JkRaj5
stHc1+d4L5nSJbPrPePFiZm44sOszw4HnhUsip9a0aCN2alOOUZ1PAq4bis/DPeMOSka1G6aExaE
T2dkt/v2TrmgoGDUUJ92CWSJATLrD/i4kBsHSfSlsXqIJgODqEcAWuIZFHPachsgzzGPOPZ30gXk
QftLrhI1eKW1uDe1yYycGMmw7u/TRk1wo7hgfpmtJiPXuUNx7sReAuZzrrbu6GJ4BAEtiG1AbZJW
xQvPaNMTpOKMkRDZ4JwLWgusso1gU0O4ChQlCzbkJHmLC43DifU1f5e8Nq/RuZXU3hMdgN5n6EtA
5yqDamSml9t7eAMAc8sdBFwCAwaWTIVWlzq+lq8cCtrnyZwtImSubEtD2s74p9wlm46+SFZqx24B
l3jWpqFvMun0I0ofdfwQPellBBNmJ74WZnNGezy/lwN13ANOK1rjXtwxWml8ocR7G7Zpk0lQt8WF
U4uHErL5hRGY9dY/IbjAnhekoslhIfSPLvg+Nv3NaJeGjNb7Y20oJKvXoEMvaWKLSBqZUNbVWhG/
mzIHyPivJKw3gSoYvtIMHJth37gUn4dfmNiwCXpW9SNBc1YnFN4lS/p2HPBYQJMjhU6Ar8ZMzkDJ
Ea3dW7dvku/1FyVOQAmNNPA8mX1xHbbh3GvFiBiSoE0oIafCjZJ1iAi4vH0o0qu/n8ybqu/XP39R
6MQCkABxwiAitFo9QvQ+xDbrm1IdHTkwBf59op0SnPHQKyK7EMEBhzsGPN1lyqWYDq4mWpVpdWVm
6Kr7+jwChA3bNJ4+z43JU9hYPaG1wTFp5bt9wWz/jCjf722ZcCTDOPpiN5/BZB8agAdS3PuzTkPV
D9Pi+2lbuEy4q7TZDjt1sGTRpGIzmi0IfiAbxpNjd+2p02x327Y2ACAUMg2CeDCPUVq1OELYchds
AcHotDZ35+MIV2IXMJx9IVrNvjtApOmUHZh77EwIOmTY1yZMFYk4SGyDbglTSwiKVKrEq6GgKvBV
67yh1YbugqaN76Vuspd3gv77x7wJC77+mIscqOSqpp3yAQMP2uoMAZJSitOoVaIG7XtXKw5071Oz
780BVIrn7jF7HoH6qdE2bR5YzCe6e3zBZtdBkG3ajZkumjC3CGE5q0Nfn/LqSi0xp3scNVqnemhw
N5U2+GbBoidllsElMhNAcle+81/yuu/vvMi0Otb3hzHABEuxJ4BUMsN/AjAcgiypoTz916st0quZ
gjF3WiMaJA9Ir6DQKN+NmgzlhszMV3+bTM72b3t4kRAVZVHI/IQua2MwgG6XdhBDOa+AagnQolGe
qFJ2nMZWDQug6aMjlT1LuJmE6QGuXwxa+1G9EWcrjno4ALiY7Qx2E7hDmkLRGkgNA14HuJ7EO7R3
XtpDeg628nHATJ/zZJe2wIBqMRDydckrrNyTdskGNcJn6Mxm4pXY0LiZ0I3y2D1hyGozktxZTfZK
cx939KEowGsBQLNwOBxCNYJKlH/sYziX+bizmLeR9coJbyy5/L7Hb46Nr/f4IkErRinJ2n5EZyZ/
b/CbbDpQ9vUeM6Xejme7chAt08Rq4QDZvLWgrvK5pIcuJvErD/JnNivRrADjXoJgYjl6cdgotkIt
n7Xz2X9mTN5gvEyDXlXcmfORiDwWZmoNpQUBrt/XvTHh+7nu4kA0VErztURaU1vRijeQorqTzO6e
sPQZW9Rph0KBL+AZeJPfUFbxRPyrVye6a79+cVDaeIISfIRfz0GNwgSc7dRZIkyH0UAAbOWNJBhI
GCr8p/P777+BXfv5+xeHJpFR5M1pjQszRPtkhJjHGR6riV5Qnw0AwRDFt6CVt+twG6D8NdLBnprd
KiX3xsX58zEW+xBgwkRoOYyduDN0PM3RyU7ILeEPZZAGJVKpM48iTAHVfIKdCL8hUCWS11OOrMVO
Ywta4YCHYfbbdYDDDfWJHw+37Aew0JIMOQmAGigifeHSk30Qsao0H0hBU6dPaOxEjJMK7xW07Oo9
MHfIVo0E6hx6A8ls4TludrwIS1agAwCzlqv9dEbXP4tPMeOgsdQBoOLCL1JZ7ercqFF+PvuiVEjp
tKiFpPpfAFL8GCMowSf6VF841oYGOSZBRvysjFbVP6zsrD/7cz9XXqRifVZkUllNWBmCX5QpAyoc
qFSDJhJEb6ClD2X6qtHLRF1XIGL/nHn9XHuRh9VBFhcDjV0t30MMsnVI50YkamXUtgEIDaaryB5g
kJbD1f6Ya0HkUJ0R7dfmYezKuf6aDV31b6EoLZWpXJK3j6jGuTMr6XdgWfGQt9hVo5k5kP2hgR+w
RMj7jHrKbkmOIADxN4LfDZhQ/sGtuevdCPo/384i1vZV2ZRB0syASAJo/2X0UxyZ13bW49cG/rk1
ahW5Rw5GORIgvcOquO+N/tbPJ1hEXaVSujJi8QQEEShnepxtAGDR5c7uBdKmiJARVmeIAeYPiHkP
rA2psY5do0j9OZb4+RSLqEvlfNyLNZ6iN4Fq8BtQSjClKlWAxyCXKKGy+pRAfnYKyYpTS4QSuUYH
YGhq/JrXBvtn7vLzURZhOAqyaaQmXABT5ETFDnqqA3iWIlz04kiHuB7uQL3E/V9D/8tW4DIUO74M
txgeFn+SxgwOLa3dyF9TmZ/51M9nWsTkVAzrJppxNRKNKZe4CwZGh9IX9h88bEqgD/0it+YMTIQB
0c5NqsNGbjCLY8uozCs7YtSomPE+P0seaZ3Or4wZePyLZIOwiE5AYYnvvokA8JIbEO7SkOqjgu+t
4SK5hY5OlUe6VbDLCdXgzD+/A/4HeRooiVmwi9L6HesBYrWJPdYmLUlFL3AXJDpU7C3azqGPl6Bp
2DnVHozZj+wwbkOP9YKz4qb4m9fO+Y3p449X9bXfr855PMI1NubwqtgjeHMGraE5nauRy+3G42Di
Z7ykkEbiTyshdiW8fIXBq2XFWIllvkdwJ3YTuYkuZbct8hcJ4pApbLIgrQyq7iCCjLG2Och+/GVv
fO3nq5XrmqY6PsF+BbiYFPoiVLfM2eZgekJrwHWGg1445akyRx7+FsklWuM33gCN/HzlixCfpUI5
0wIO71Bq9QYSMBAGREcmBX8OmQAkwberU+21sPWVTF79ahAf/JanQOoqKRTzJ7rdyN0mp2ETWRZO
Q70LE5zd7IY+DNV2EE9QroX6PZBB82mCpQe3UqB+0V3+/AgyyxIYy/9Q911NkiJptn9lrN/pRbkD
13bmAQ0hMyNSvmApItFa8+vvIbt6K5OKLWb3Pl2zsZnuycoCHMc/dQRLpcUSyJ4X9UmVo7xKPudS
oZtqaJDO5gTVZbXbef2I+nm1RYugqvpSLmLEMp7ganNEBeJwulFgkATl8XWlvU/I6u8ebxGmwPaZ
5EHJZigSm6ItmbvA3WEQCiyY01oT+o68I7wGZopQ2mu1ZHRQJ9Clj9L0Jh2AjkYNEfBtmNnjHRRr
QqH/zQb8uR6LGJZ3bFOzClZ/1nCrNe5B7LXK7s25+4dd7+sNs/bVXU+pfl5yEbAkuaniisMla1hP
itCJ8XoUljXK99z0DymGJGSlPrjCZJ8/s5+XXASmIex6nh/xErjKHnSFBxyOAYAJBz9h92OMwy7k
XaJAnaVHO5R5FdpNmrz58R4CTEh5OfDd+eoxC2E0nm1SYdv6rQqUaAYBtggN53Izhjr6InhDWDDJ
oC30fA0pP8fyvoHMroQy8K6SVRTqaQ3b+wwSNFZHtE9f4KB24tfpOYaoEaMq96TErL4Jofiuek5h
QFqhSTzIvcOaCXkVM97Etd5DXAzSzLjimDuer7ZrYkyr22IRNYteymIZhvAweGkN354NCzBK/eSa
NJaicysv6AqVUeIEIkmwHGJh5v758y9n0ihzvSdiM54a8lo9EgQ4mIOZQF5pzK2P9CrT6pcueh7h
8AP/JzM2hvo0PICC4IE9LRpsdoD4E35LTaFoz2l9BTRjAd4cNMZWzqtrSc63W12cIFkiN0LY9sD5
zbykKLAytDRZA4idQYf8TGvVmK1bCUzx8qOSubUuWRRuRIkBrxH00a3fR88rTKHvK7c4X0gncjWv
1J/gCiR19Qd1p+3kcAUYZCDTdZvKLgWI4KgNetWoQnMnsQFaAQ+dB5O3hOMuilC6WVfyvlZwfluo
xdEiK0HaEK/A9NUdU6Pj1HzDWvG+eMpvMYQZArUH8ABUefTxObsC7v1dYDTcdH7HA0KIoq65bWU3
sstt550kSKKog5V7JlFgJmxD2MHXg5XFvIJy+76Yi6OpJllL4gqLOQ98GBUalYM6sw9maWxvU6Fp
us7VvxKRvi3T4mxi06wtCrGcG35AxUA2/jBLT/em4nro5q3u3894ughI3663+LSbiRm6UgYuIDcS
dIogCo3mH8Ac7GVwwMfy3OpJRg33hsFlvZPsqFBTm8gqd6Zu5MIaLpBUdH3rV2qPaC9CeRcSym4O
WPGTiCbAoIpgtgBtQtUBbiKAiQHzozIfnEuBpsRCiiYbqMpH76TYlTZkD8GwAIWOaOkBSTKGTT6q
Sr13yB0sog0BKoWrS0BWlnyJyfZqQsuIr+YlT/fFdgLm6ZHEpr/PoVmiN0ec6Zi3BIcx33Lwa401
wmJcAFPH/SxSitxkAxiOMOnDRoLiHOaSsgalb94EyAG+TqClDZYCb86X4RmPxm4IFmUTPlYAXDzi
8UozBIRUXN1JV8Qyvu3eJeKbqQOP+PNRMDsbhjbZyL0dmOzRd2MXWXysMZwmw03lAb7J95kPZl3k
Kkd+Qy64Nf9UQr4ckE55ncV2JeJ/3XJLDPhUhJXfpc0M2fNtQeexQ2ChDSglFKCBSNOCm1nCZiWm
0Ct1xberLhJLpszZiQmxHBH8bmoV0CWmM7PMrHdxYvg3AFNlcE0BIqXbiEfg9VzJklyGqDWkmnsV
hTJ03DEMvgW9kGotLAgwugGcTh1deKzpjOiMRE/txuzQe4DnW28mAxr0arKbp2VwjEiNprJIo3Ks
mrqKWW0ZE0G+2tUMvIcNmEOgU7FygF3LNr898yI4dchxIljHII6aNfYl5IE6ta/MZjvDFdA264tt
gGlWaObPgX7ptAl2firmzFKKt6LmgHqqyCpKD1TfYtdv1uBZ3BV78u97dBGuej4ELklE9PRF0+fP
AC16O1YGk3UH6u5oSpwOha7RrdAgrXGrmEN5Fu/Oo/8RYLPEqvdRr3Zb4ImGLQPUMazkodgECQO9
m+ksAaALzUYCwCh2wDCF2hXooftymyUqtJ34QMf3J0AvCEQ6Ts/2FWg+UJjadi+R3W+BYp4F+4cN
gMVJidwKJXpUaajkt/UbU82Tk1ZrIRCM/6MDQdppNtMmO/gDsClmcGh3iGlB7xbb5HHEIBxGtGCi
2pCB+BjPM2ycONG2gUHqpzXEZKV7+WNyYleMVP5CGJ2zEQ3R18SsEVath3zXbDwz3vq9oteMW5SX
zhKKl9SEx2Ku2/COh1FSnAE0IjgQMSyZzSoh+xPr+JtY8elB8iUta+pm6hCg8LbGDKLr4D6mEZKe
LnjBG2FNj5wT4RVUYM0DFqEHi6WSJqNGF6fPHtgChCYsdK3g5pKNhMkqCyQj6i4+F05ZNpmKR1y/
qzYzt7C05A4m2QgBmFgVHId6iOoyOEgB8uLkhtGQiXeaxD9ljZlBA1nA0wvQBOMGq5UntYuNrjMS
eDQ54rhlYguZTaZRuCBCdZK3e7oTUmAi+32AP1TDsoPzAWTcR1qD/QXfss7MRytTTBlylPBYuulv
k2MEmS/GGLyDX92j4wla/H1d31DATiW9BDQ0NtsStnAGaXWIRUB8RImsItdC2P1xuSn0N/FwCYab
ZrSofPZY2NaYGVKf0CyhqM6e8/uqdtIX5QTXerd/H16qF2y6yZig4wCGwaxUC/673L7QXX5ot7lo
iL4huOy2PgRITvQJ9JLAxhQuP8GRU6v0sNiLsyKy2YNXs2dd/r4KDC60Eg6G9SrAEyBPE/8jSOH0
p0KWS80rXWGOGaQnMOmGxVZgVBVku+4ai0cXM37sEjshuaqEu07YjPJ7Vl56dsv5JxbnKOqUfLzn
YAZU2r5w10pv8DuEfC0GsnqXOiJ3USTodwGflULMv1Q7FEmeybV6YjHMGml1LSkXF4mbzw40GwQk
NbwlIseEu8Axd3Hig3ieupPd30YmKJ1WDb8gcofpdC8Y1S5a8UK+Mmv/frgtUrmobfJR6nEXlOoe
3HZUYJszQYUMi3/TQOW/N1kBs3ateYf7+r7bhjaUVnYTMqDLbO2ECDIZPk6V1qwdwcDrUo6Bm7m9
o7jKPd+BRtQin8An8tg7FdXF3kxLF1j3FYfGax2ib1FkkSLWZdeTFjZHiNdlbcIcaxbEYBu9gFM6
8MnOeJzkPU7AUQcu7Tk0abxjoGeYrkTwK8DGb+u5FJgfc1bh85kiKu9QW2FUtcVqBm/sjK18wDqS
h9z1BbRnuw3iR6zX5V+IZ0swGPKAteqep8vwjBn1LJjiq1RWkcN3mHdjP94GiVVYa+XhtVHV17X7
tJX4cmT2ZVLmxEdu2QEs1gm6YMPYbDOXECCq4KB68bXAXVVGv9a7/XbZOeX9clkv+jul/UyxYq16
qnfKhkcJiPKlMUSzri1agha2Co+40kT9duVFmtXWsVi1JZK7HqNXf8NCjwKNrX62a5rzC1bvbkdU
Ai7wMNDeXVvvazPXb5dfZDw5K8UewyLLa6C21R0BbJnV6njTc2E1CeMXd9gSW/FV0KYwC6GtkTTq
AD0+vBDehJApDDYUwNo2kZtZUK5vN6VieggHMKFYo2R+JuC/CadkkfyMfOC16B1gOK2o2TY49qDf
TjaB4CHw8SzMWDSxd0Roce7Yp3LHFfpYbHNtklSoMRnTS78ttygwNpAzDFwiG0g2+Q3PQzhTHW3/
EKNDNFkd1bDMyWqvfK7Wf3fvi2qeRDUzflLzi8fBxDinlx4aFnpXCsSuBti6A4cIrssjCsT1PbbW
5CCL4x0JbVdBHYE9Bc4ICDsAZhYcRaFzgiW6GzazorsMWVJTMoA9Mfw3QFLAdSlN0QbSyntNGW0V
W75S0ywl5Qmps6iLse8qDP9QX2idCBjoLOCWm8Cyo62SrTK5Pwul372ExcEcRnyKSgotFenEuw3s
BUYtg/CKYqZuVehepCOWKNgu6Q3zWmIqXKhzwbpp5F3wOMJuY9YqwTFUqxEEkTc+YyHBkm1w7RUX
OUlp5JxKoNPH32Y7cvReft+qWtv+dEFYzfioDXMR278zOWAQ3BHq3y0oljn8Eog5vY1Qy4MtGJ5i
g8qpL1UoaIIGVEdWh1cNhzVRb/DfTqjNwzNoqk9Q/bS4SxoiDoXcrDidgZ6Hc8b18lWS5tpJs0SF
cmmbjZyCgy6CZw2sfgQ9pvrQIckxS+C/ZUhHQZaOUSEC34SHJtLKmVsBkvkTE1BgIGH7DSXaHFaX
/q1iN0QTGLAWm6fpie6Ty9phw698sJ+o9i8RoSmj1itm1DoBRO9TiVBpT03lKtmuoodQcEVJ56qn
cdjBhRX4FKPKLAB0mvcQiBneYoRNizooFwHDz5141YLlCrjh67n9qS/05fZGjKCkJppX0wEOG4WT
PqNiqDlc1g/etbKYLoIESUQyhTV6bByE+ytjbmn3kDQz2cJMFUPw7wXPQbsK+w4l1+QOtYlasH+v
0IaHPITbiBuIuJSzNwS+HH2mzTFrOdfaeixig0xHcegA9ziFzBYuME1wizlR12oK+Aa8EfEaOpEw
P1RbuNr3DQYBgLUV0W4KAEdZVUNZ/VQXp30Q1U0xCX8FdTdTVIiB4XZiO3U9gM+Hdt9HVlhoI9VK
V0AE0/FPTKRRx7NTR3Jbh9qiXUCk2RUu9NU/QBO63TC9BtF9HI4V+OK1JVwa32Ge1sbYa7XAJ+/g
y86iPDfxU4Z7R5KNKh3FAGxDoQ4uoaODWguTeFDHeX3qDn5vFneiLdvhUTaL3VqMIHPq85vjmi7q
gbjjY9mbW7vyXeJ48LrGOT2BmIPROrtBqRt2G1hibeidYg8Ab0DoD34W0eO07S0o2qrljiI5MT87
sBxWPZvb5RlUGlEJw0JF1vstgOgNTs+thIYqtVE6ouE4PJNLi6cs9fSw2hJYaZ3SRQSShNiveowM
T8kWvRtR62/RsUeTdASerTC5zYRergHlEGAe0ERLTUCe4TzlP8NZ1P59OLmCAv5WHUiLcJI2KTxM
MtzKj3bnp4zYfISUp3/D6mdOMX7zLpda+K3HprE04jgVrcoJWgf23dW2yNV0z+IE8fBmgRhhL7Gr
eBr4hNBAN3pOb4FsuVUCJ25OCQwnFfHfsEzl125tkfsLTBIC+ftZcsgEUyjeGBR49+n1bn4bG1Bf
duUOkZO8evrbTAIOeDtx0XKlNk+clvk3nJHEla2/nOqHbMwMIoPSTbRwvJ+g7ShRhHENzNQZUcN/
wHbNgJjXDjt+lI30Zu7b+bvB9dGLcMftkOkcioft9AytqVBva020h9wQoV3pUEjUHOtZXZwxQ3nV
3OIa7o4TqMxCgF1AjPocbH05QGJJDkPWx8aCCD6YCyqSdFat72IUmRATe4v2sj0TUj61II7lpoWJ
uf77vX1FVBp7+8stLE6OwYtkYWrxSmcBE+gAV0bwJjygi3D0PpQCPCPor+3hq2dEt4EdvvXJwcd/
TLTwV27k6vf+5UYW3/vkV15CBRxhyCLQKYYOYRI/MTycd276cjNM95j1jOSoaNkHaw5QOStdqAuY
MdDkdLf+GX7KcP3yGf68n+XoJqqVSiE1DvemuAlKtAU6JzO7B1DWtsC8QWIt0vJLsQ2lz4xHYkGI
t/LkGBM9tjL0At8mo6WWIphj/1gEp7nT9vsVu94A+HKHc6D/sntCqW75SsKrg64ooLYAAkPTS35H
tHHTR6pKLgZomLYaK5e9Wo98ueziEOB8mrWRjMuC2n8zc11jUZXPs4fTrKiEj+x11WP1+rhU4kTI
jLOEU5aCvgnNOoaf1csYqPW3PfKS2zR2ellD3gIWmBToooHWKvq3Azk0BaSW0srm2UKtIUzJ9WgY
oB+KiIVPUG3IbhKfoanJPUHLlhfeM+8k+LuOeRiHh6E4dkAjpxM4ZVmJ6WK2C3UOug8ajgH6lk37
rrphRwcNZWRIRgDUUmOVooVCA8r/tyN3CL19NljRPNYtbzzxsYUDmFO2CE7dXn5F2SA+9BjVwIwW
fMf45J/qw4zOY3RmCxFp6djdljhWdx2071S03nMjSsCJ8x5HHrhFu6S7ftQJENCjhulPxWASiK6D
qHeijmQyJQY1k+a54DdpetODHAMle8gyWGvzH/lqM+bnG1mCvFmJV8aJzgVidpjMgdt7YFij9Rl5
N2W8yXkcVr3KF9sRjTQP7dFyCx9gLc0xieNhgaxVkl49KAAGBNtEcVtY3AwgbMBvo48MTwGoAlzG
Xs3wquGs0r/Da6PY+ZAsg9R5eIgDbQAfc7ghdBuLVgDlRmnDjWj4i07BA+pkwMoUSucUygHVfaw8
wjGWiVHLk1qTee/M0ALkNnipRy7JjmH4zHBPw3jg/F1a275/zPgDA/7UgMFMlOy5+N4XEzWHMcoo
2qO/TfxTG5nB4HgGqjT1f/N9fVnZxWfNjn0lBjwCWu+CBaSxu36Xa6nmbWuQdNMn+qqcf3/F63ns
lysuvuiWsrWYS5AhgryH8DEaHiyMu8apShuiELrEQ38TqvHABoGIiLcKK+OM6dDh10L4FgEz9jcM
/z/ehv/jX/LjX8ds/a//xL+/5cVYhX7QLP71X4fikqFKvFya3Uvxn/Ov/tcf/df3f8Vv/vib9Zfm
5du/GFkTNuNNe6nG20vdJs3nNXEP85/8d3/4j8vn33Iei8s//3jL26yZ/zY/zLM/fvzIef/nH0B9
fVn2+e//8cP9S4rfc+rk5R8PL/Hll9+5vNTNP//gKP2TEkmggqxwoCgTFEL95e+fEPjLiTj9FOQK
cyac5VUT4JeUPwVOFqHIxc+6B9Lcxqnz9sePeKoocOQGr5SXJaAh/372b+v/8338I2tTyHpnTf3P
P8hnx/BnOJQ5dqYbiZRQRaS8IsuL8BxwdZRLPWHP5NCZ9XDAxDS+nT0HIj2BokNQAWiAifcErmj7
TGp86rTbRwk+6n5OsODXy6oJmTSMqSXaOQVcWxtUuD2V0MTCEVFNOCagVheirZE/TMJrHr+3w1kq
DBKYAXou1dx3Kkew03ZKOqoKs6U9GktuSAySQkzQ4BmojNssaLMC0ikwmp8BPcLMX7gDRKKgUPoz
oxGutq5UmImwgTXK1O3KjXCAXpwSoNxGZFHlnQglok6NGBf+QrUeeFZ0zBzMt+N78BUT0Uhjd2q1
gdlB6iO8p8/MBr8ZkVtqlMCpHFIG+GHAjS5h60R4NoBaMD6AYFmCEcpOyY9cvklYG6NhD/bwsIhh
t4lLnB6YOxUdZfQQc12GpTs+NeDtGBhmWoFKtO6+sRA2qvaQWLIGXcH0QzaSC7hm5ak0wfaGbjdE
iTBatkVyAPlJBPRPl5wBmLBnKAVYksNdZFtxe13ODnDxc8GGjtAPm+5a1sQ/y4WO5crpDn/bI0Df
9syfYxwSG4TbBCC7yxjM+Biy+RqA4egDBJXN7VrPFYp9y5xHSDlASEaPDxlIxPZ4M7u1TfCyHtVa
2rCu+NzChslEKToG+57CXzu8DZ9j8AFZ9pmBVorn1JKTvHQVlBdOA+8eMS2HTLqMkKigy59b6KYD
EbmFIE0HehtCM27ErPsNbbXyiOWy4AUNpuS5h4hBA0nbPYi/dgHrFj1xugRYE+OdOXrqJw0gLdS4
OCi8EzQbWE77FpCOAIncwu1hsCWoe2e6sqshoLCFgWknOLQEQJW5TSDfGFk5+mlIlUcni+xKOLRe
70zNRxee0+5mpFuJe0GgEKFh4W08yVCqUzxCCMY30S43w0txCCKwIz1cdDQFTTYj8Bq39dPgolpK
AZqDjxB42DYHkcQPCXxLzPbc9k0+gAIkfNTvT+ACI3Yizgv7FgT/HMo6UKWa6/QavGJXucN8/C62
AKPn1eQeBIRSBFrQZdFGIXo43hQDTGKKSWVgaBmCpJBbDVC4AEthVeVHeG4/4K6ZW6S3PCj+YC/3
Jxl+yqfogeLoBzrtmJFKK7td6l/S+hmErVHaQhx4BNIkMvPhU3Zybv9GAT4Rs/rASMGOjX7PbZCH
QRREAvOhRm7g7YbMqgDaOsnbFuY/AGGKHwP8qyn6NxtsHO+jhq7PtjhmlRGBnP+aX2p8EzWan30o
Qjp3K5K9AsuoNt7DtACKHWB6gNbPVYAgag3Ar0HxIbL7DDMxwRrxkQHjWtNnYQBDpL8pk0e/vxe9
0KhzwJXks5g5UnSUUmJmmkjdHp4VgIhk+YvQgeMa7+RMzz3DV040/aAAqpWlpryVe8WUNiXEiSKg
dFsk3DhY+LrROkhutloCTVN0kJXz6LveOd62CcbcWIRavhvJG2N92p7uyDuV9vDDKJXz4Lui8pQE
dsfY4bQtmI8Q3kgwK5OUizjihJheFdHfCdK2Bwcu47QKQhYZWnWx/zSywJB9wh6gZS+CViITR5CM
mhHMEIqvhIeZXcti0g8PZ0jk5K4HX3Wl3SWRRaExF1ljrgstZCv6d3Ev7utVxasFKOdHFKGzG6zA
QgBEWYxXZMXzh0SS2HNtlPdwFUMhGYIPA+W5HGrtNts74YC0N9imzL1EDz1zL4xv4XDmukssytqE
1N2X9K49kugchIA7q+lsXDGrLg1uhMHWKzdC7oR69pA5hXKe0sfUYuGfAnMk+Ak2LDQuCFQj4C7A
6pIPbKjN6D0w8bHNQuwhNz0IXkeayKpwz4y0kdXi8Q1pOZ/jxIs/OChSajVaY4NVjZZEMFXQCwug
rbw5SQh9Q/AhT7f8pEvQiivMEF8L6o3iNg8LtUKtyL1GMYDEaodJFgianiqUD9DCgUFzqisEEBLo
M3VOEMIdZDYIBgBkcOX2Y4rNKpsvKo52mrsSlMQ56Hep0kE4g2McVU4TGd0bymaJcXNlX9dHKJ00
rRqnRgKod66hhdfBzUflKPJqGp5b5nHKnthp6+vSD9Pf/1HytgvfqrzOP5rvmdr3jO//wxQPWc9/
/J1G/ZLinV7S/OV7eoc//1d6x3AS96egyILCSTySPF5GWv9Xfocf8X8ir2PRApJ4VsL//leCx3DC
n6KgSJzCsywnQGMLX8yPDI/hxD9ZieLHc+Yn88r/KMP7LNh+JnhUYSWFyDIlBDcpKriX790ENg7z
kaEUFmsioFdDnRttBVJ7ye08Ebu+Gpqnmt73PaRScl+++7JQP/LNr/nlLwX+8upz0+FLL2MQOq6c
ODKcYUgSSU9sRAyxgjhQdCfFjTbkzZYRJ7XH55mxYHmL7WMVogETx9bKjczV1e+WYTEdwSSL58Ne
HM7CYdZgQO3Nqp07q2az9rhKGlw2L2FBIogcDjyeJSLS6vluvjx2WLFZGXXTeI4c2QUJTo1Ojc3s
Zt2bFHOC1U72snezvN6i0quLoOV5HtcjeDpOVzacmlvjk/gGIUngh719uSK7NS/Xt+VcPOBiVwlB
lFEi9tN58ic0U0BhYU4EM6aVt7a2jovtw7N+n8ReN5576LAwKlwkA1V0RHVWMaoP/cMajeQX2spy
IRfbBMVhkYYTLggzym13mtl0MKZVyQeEbNDlXuuO/oK6WV5vMSYrWaUVFSWYN0rjzPh9KL9YnkN1
1BEHcH7Rr+43a4ibvz76372+Rbwe5SHNJRGfZTrIb1UFcKISCwXUDgGR9dHOF4MN20HipmOZBunf
cBI47oXzCMJTRYyEVY5cPWxYvtqXFVoyZQO7gTDIjl0F99U4u4wZQT4v3wRSZrM8D7hUHWq5iO4C
4wNu6ksH4gO+X0bJrUwzK2rbh5Sp70YKUGDVyvAoxlxe6JXEysYKFnLVPZuKDmWJJrfyc1ZWwF9O
L6EyUWRrxWvh1dtcyh9zvpn1+KlBfFDP0rp+99II/Lg4uk1p8RgwcBqGMlJhsyMT79JBAY1lGPce
F7xJEuemQrmrW/EuFzw3y+iRT4u9UhK4vPJ6k0y7nFEekyZ8FJQ0UOsUrLM6YB2x5h5kKX1XfO9N
GgDhHpj6Jaq9D8p5qUmpDzpeRJ0Amst0JLzaxxExaTCwhhzU+77gM00SIY0i54kTMoKHCVwBV9Mw
cFqKZlU1yHrm1xDC4pCV9lVgVb5AwCnIbVpVslbJPPDjZYJGcR/32tg1EAJLy7uIBtCI5Nktnw13
7QjxgbSFPlfR2wkApXwhOdHkYwASARFTlM98xtxETVHYFVOe5b66mRigC8q6ugkDsiVtCLtUBZJG
DKg1rRA8Dcpk9pHy3qbFKeqaXSL1b3h42N/mpQs+LqRDa9REpbANfRZSkSIw4mEDH8kcGES+2xYC
fKq8/DKGz5O3wYtoAv8SNsyhambJFckulNEVKaOlCQh9TAJlwokxhRGUtkE8+f24C0KUx2TiAVvq
cbCGyNkSr9gHWYfB5zRcYi5A2V3CeqNsyUefygCtMKibpCBg75QR4B9plLoHphIA9yJJqGWY26jJ
BJguLKsdyc8hhCYBCdxzPaTshhb7tWgZs2LzViWQEFanGg6NcoTsOvIz9KTZITHLlEJKemABulRg
kafEN0I22h5bPqEDCgOekj/klbKhQn4vc9I2wVBLDlj4q4KdpLDobfYoayaPcbISfdKp6x+mGsd5
lo1qwqYdtkPoeKK0q8tWgnk5L4P7jjmWRBrYzQnMtiNppeVS0BlDBeVZQT4RCotdcP58Ji/sDFhj
EnvwdVdc1gsnLQr5V1hOH7xAAWGlZw6RV9db+KPfEbxa1BMKROh8/1DKKDp9H/VgSt9pDtEqTC2L
oX9VKORb/bGC+l4bODIglgwpDYGN7FoCQ7HA4I7ClVzlMlFEp4i78EhPg6q3BXR0td6XjILB0JH3
fcakYgE0NKlzuKVP2NVM+VKMwjGRhPdSYLctJRC9q/JUS2XAj/L0cWT7S6f4hZozyaMSlWR+HfdR
00GkH1xBIyXNfc3ygP20woU0UE3NlCLWZM479P50H0JwWeloaFddiiawNMIwSmHj55ppX5hyeqg9
JgHmmzAbbuj2ZR3feUMwmZL/MTB+apYE4DBasx6kNMJsP/FBbob90B8SFgWNAHIhRr7NaSUmrsX6
xWQvVxI5kfk5ZGxnipnyAIqjhlHNCRaRcBxUnDVS29VYz3OcILNIb5FEfk9moIwUTm3fD+dCrAPA
Hfldn8jbOm5XECy/pqpzUiFwogilV4WKZJFUhKMkMVNUoSxs/M3Qb9j+VcDmGjpflfzUouzWoykK
/kpfWdI5PfolHH658CLNaOM4wmkXsufR5czewiQZZruKNWtmrvP1fmFZfcb8L1db5Bh0GOWoybm5
WK4+JVm6I3Uzh774+9nubBaQSNB2A+i2dEYHPbXqtto3gP2CYKa3bvpQPqw8/1IBZHlHiywEMBN2
4BrcUQTXZzBebFiwwWya3azONn9JwxeveJl4jBmtWEWZzqwrmAEmraElWYoLhVBbXBFBvLptJaiG
SlQgFBXQ921b11woVSm2LU0eWnqskc5w3u3Kyl1NUGUq8hwRoFH8CYP6kuh7LEnZehiHs2jNQx1Q
0WGI2s2zfbRp16fXv0BW5jdFBYnO0ALUh58Qwy/Xa6Kg8vqSHc7zWH8GjfpGbIkzZhRaD4Kz8nTz
l738Lr5ebbEvWC6eBAQ6XO3Q6WBvPon3EmZH8M64LaGsCeeE3Owf5iY+/ITX9sovJILlsy72CmWi
fJQTZTgnkEOu0VyV9slTdZ4VuAOdnqWbCe1ltT8ACQXOmcqvkTGuPbzIzQU8EeCBtKjhaiVMGraL
uHNcg0LfhRhIr+2ea18D/XKJRdkWCIUPa7aYwxN22xIo/8JIz7w+a9mvrea1qPH1UouzVeiKtoKz
9HjmajByIE2KFht8WX+/Ya7uly/PszhHvZaX/SkLuXMK/By04tkaLmiYUNRdbQXAmSs9Onv5gAF3
w/Ct+fuLX62lKEGAknnYA7OfKKcv38YUckjtaDPiXE33c1ceShT+pTCYGwG6seh77xKL3QR3K5e9
+hK/XHYRj+UiZPt2KljUqLMqGjCCG89WID6C2ffaI147br4+4iIUc/JYSyGXztcSkMyb4U2nvoGa
iHYxBEALjJB+/3BLNMDnJ/jz2T5hsV+WtOu90ZPKhDuLZV1oAGA4gp8+cHzrJB3g1X7THUZa3Py/
XXTx4fW+nDEpg/colYLGsgCFjseS7EmVaE1zVwEq8Pvr/SIgs3zKxWcoBEXusdM4njG6QEbFAUbW
w8auAHl+FWVzLSp9eYNLnYrCD0CxjXCqDECWiAaKJz3eQbPFENBgCNzEZpzVpsbVb//LW1x8loEi
FlLP4ZrNG2rRe6phJqtPUFw7UOg5TjvfXAMj/6Kt9teSQsdyNmfGEbq4pFjkAEwnAvooic7AYckS
4Uo4a6872UbGSG5WnZNu5ulUqOevK+9zDgy/hK1ZRPPHxReRv2r6ppFwHCBIlvdI7JFdAUE125gg
o8o+MGrUcTqd0D46/v7K/C+Y+eVzLyJm143yNAgTdw6U8YMNOEBdpsbXxloVFR2nIrC3AseotY/J
QTvQHZV6CtZQ2IKmSk5k4kDaG1LgoIpIjXlm1KZekt99RtgOQ/jcknQ3BoEbyHBjJ4zdl4LDBgk0
v2m7GXnvRRaKc1r04HIkCNNdDEpq0Ipq5UWnofCJGShebwxdRWA3mrIaxOcUPWnSwCo4SBJ2Exyh
wA4p4QrCvAm8VDlKw8k6G/hQ6hOprKecL2BwxQqQe6z2dZ5v4kSEznmc1YPeNqFvZV6mYGrH3WRp
viUJva955pFC267Jkn3Se4gGrSIaMTfWJp/k7KELm2zHdSBS+Uk38wQQngRU6C3GO0MF2xaGRtQk
NL7xBMyQxhzwcU+WXtlxggJPh3ZEPEqxjobKRRoBr08HcD1gQk5Ae6obPQiHx7EdMc1pSxjujlys
x0otOn5EBqMCytTC9n1nPEyO2gFIspF4nDFKTPp/2fuy3rh1Ld2/0uh3bUiURIov/VBzucqzEzt5
ITJSAyVRA0lJv76/8t4726njcvUx7gX6AhcI8uDExeK0SK71DTNqg8e6Vp+Cut3LapLLPOLpinVw
LnNVH88qCcJ7PnYXxRiiSgikrK7AH1bltVLs0gnazpwCobCnYOVCVdpd2M6ANNGDjl1UU7joM1Us
8riFipEMSoixwyqBGP7Qd4QsRh+g0LpFWWvCfyhC5Ot7QT/qUv/ko/cxaEASHuLAfK8MciNIGOSL
sdfgJcRIZrmYVptsQK3Xs7xb2KG/Hph79KLhuxBlCjEu8d3a4KIbQ8B6AwCrAMEaqyybjUX6qNtq
E5tg3yP5By5cAfZ1UHjQI5z6K5tlG0/WYqYICWBrCv8TJAP1AGlhKmGl04TQ+cI5jHoXshLQySgW
6dBcp9BFWSdkhOANqZDdE+Cv9aYD367B2982gl5NBap95QAOWpP62RKP9RhQviFYVlFhZkBp6xly
Ae0mTXV1pdsBuZ3aq1bUN8up6cECCnN5r4U5VKyNRSkfRX8PwOZ50CAnpx0cZGyIzKTw+gWF4jpT
h0obcowzZkS+JiFutBMGBxw0POB7e9tK961Imh6Q+goEaFPwuQprAEH9fdaKmwLXNjJmlx2bPjU0
K+AjXMPZOLEPVQo+OZk0uhT6s6LIoOIDXfumhurJ2/Hm1XQ181F2AkoIpWl+FOnIBCi9N4w+LpAH
saNpA4QLmx3EZg7vgWZzjoH1WnxDPQOoZsCacYwlR3fyVAm/1SkahIDUgWYDTUS+1QsKIcRoDr85
6NQesGUpCq1bu2yv4vUEs+1odSh6nrvSvvYYinDRo0gWoLwVHKNHE6qdX7EhRO9x84KuNlRd8WyX
c/9/wmj510PlZWPHzwFoqcbc8oY8tITOMhDQXXDu3DrcM47OLSQ9UPgLY5jXx8nRbCbBJEhN4+mh
XYwQE4zg7TptKFjddBXt/lI3+f/l3P8kATkA5k4XdA+Yve4/LrPv7sv4W133z1/8Vdllf2BjERRh
AY2D/S3O8l+VXfwTFl0IPB9Q9ijj/qrskuQPgiUZc3KouB5yWb8Ku/ingMdxCOheFCXsIO79d835
5s9l8CdW8nXo3hGlNeIBbCWw94OYkQQ8g+MaYxBlPGUBlZ8kCsvzvJDf0I/tBKWFUKHcEN65hm4D
6mBewuorOkQXCQyFEgkc8nifwG+91hqlD6DEvHgLp/RNm9jPA5u+BRrJLwuViapcTdqsqkB8iXs4
leOmdy7ld7gP/bPk/+xEQg8mGQHCGD/On7gppl0aWHRCQZbA9+uPNvc2PnATUnZXBWQ/TJBce8iM
w5EImhbcXrhShDOC04zgQQdwWsvbP70q/y9sjZN4iENbv3Ct/zuArDFWC0PSKAToFIMdQSzv3Cb5
j7nKtP4BqNFvkNhXP+nvXeNzrHIszcP9OwbcFTvx712DfyJhRA8RDjMdHTbU34BXH4BXcAA4YywJ
AXrFm+9vwKv/B2CuJAJQNcEix+v+39k1gGf8tuL+5asfn2BcdpnJTJRvTblLoZzDQP+1B0H/Eb4j
IMjBxIctCICd0O+ZPjRy5VcA++GehnLdPBYXAHqhShOxeR8t62LDvhV4RPlbTu+a5oaKq4mvNQSJ
1YZNj5BFzdn3zAL7h6tP1n9rotsg2gv5YAUKggsJzWJYycVfsvQ+Ka48c8X0RUN2Hb05oODyG9vt
Cvy988Ruyq67YZ1AXwYAxAAwQpJdtZALZCMsfvorBtkGAOj84itKrkLcOQhBZte196OA0piJrtoJ
iE3eQs5ppeHCld9EdgvRISt2cb2k1cMASD2qaM3CyzcE/DT3hVgUH+sUSVMYEZu7crxPw4cJTgDF
YwCbu2LL0kvRbcp+S8eddOsWn4OjSm8gEh3zPaqfs0l95DHKr3PYWNbF9QAhm2wFHGvK9wEkndWu
05shvQjd5WhvRlCkxAKvm8l+gs6hwmUcMjEhkHtgOYewYN6009MilhtvuDj8qVdT9Ah5HFM84B6A
QiaoEWAiX7XRfdPdw8o2BwgsRmCEutpB6QDqWwW02YCGoxettwE+ihSXOlgRvW7+kuX9tyLIQ13i
zzFQ6n9hYDhwQE4flusfdSuzLy/PycMv/LndI/oHFDc55XEUIqA879s/d3vk/+H7QKdDMjXGtgbA
/Ndmj8I/cLfhALiTQyaEMoSIvzZ7FPzhxzFy9mEI+BNy3P/WEcmftVL+OV5wOvosxq0tDIFDAizx
OH+VOFcw0cGKR0SQctuQLBNPgaBGzTwVQbiLT7CwrAJqL6cJ3iPa8+UdCYt23fCQzYcuDFYe1DoX
Jh7dzPDGbAs6hnjodVjcWsQAGAY/SRTSLZ2Gbh1nPF80BID5PA37i8SF3Wxo4mlnVcxnJC/lWna2
bJAMkADyVbr4MBUdrI4moMvxPrXbbpLdkrgM7ErhQ5uiTZsLi+TtPJlGti7FBNFxLenKdcI9VCyy
P90IuyRRiGaOkW7wpB29VWMzUOusyxeD45DLGzJYvyFYw5GzZz+57RAHEg8syCxDim1oR7pivv2G
lAkiYB6zBuY7aQGDHo6QkkwVX2QOpe54qGFPR1i/wutTgZJqcRCPHOWpkOs58xxDvVhxVJ1hqWYq
Dvkanjbrxgciso0QVutsKFfQ5II8eki8JaUlihhe/wQGAjyDiBM36CZfwClgWNFugjIeifQyzFK9
1jmGLe6j+DL3wSmIZDNeG2rwDK89FD9byO6VSlVrm9DhprYUkzRBZiuT0TeeK7GMfGWvAuQWZ9Kv
4N7mwaeQIY8wA1Hzm7ZA7Hdt/qjq8joKvGwbNalB1gYpR2HhVow6uvpmYeSwsmEPEwMBvEYWQ3It
Szu9IhMNN4bgrZqLaJg34K6A36RcNJfFmC7qWsBc1zSQF4twOlCSAduSDMCyxI2FPa2bPgGpDOx6
lDXRA3LlwyUMl5KbGOydbib14IO+REdYuAqQGEovYzeo/9ZgY6k0WAI+h8R3e9GgFZwTpvgUM+42
hQzYBXdJ9GnIK3kJyIW/7nRcfxpIAxGALi8tpCTSPFsHVT/eeQUUhbp2EE9mbBEpsahwyllcfTGH
Kl91YRx8rttO3dZFFl+3xBQLRRunZ2NgywAQsDq6cMIBNJ0ph4hOoIWpYWYCRhxPLv3BKzejMaAY
6NS/c2WTXvoor2wbYfXN2FT5ytWl/DmFFjZwWS/aqwIeYg++8KsHUoItkOeu/tSIRO7zMXQ7r2LT
mouxTBd4W8srv56GaxBhwBLxYmKAHukhRT4F0UL5YZ7MI1Xq66ICWzkOm/EyQRYGtDwaXlA6inuj
8m7d5wFAG57L7m1IvXUwtYCVwyC5HhdcVDXYKQ29LnqfDXOl0haC59Z1s96F7kdY+Mj4wOERxBXV
3GibVOtRhySbtXlvnpgoIEAHPM6jmOrcm1WArlwOo4RJe5BBT0I01uDsY9nPpJPDrQeky03Sx7Ds
oM+QfGB+mFTmhy5TMGq8ML31pxzgCQCFDBLGQ0cuDLMQeXZd7l1qbuS3wCvzD4l1/SqxXQ43LlJC
MSWILXQFGUYZbA6lIWhVxLH5rFkqbzlN3XpkceUDe8SqPc/L4Y4MSDPOStJCdGAoCggO5TW9KbDR
YGtGw1umOm8FHRt2m+dp+cOPewHzwrRHi0Dtuae85Hzdu2h8UrSm0YzmSdBcRNJ1372I9t+sywCH
T4vgcyEHLKawyWC6Q4vEgZVW0nI5hAayiy3CNNJELYQoaeZbPZNRZr/oUAHrxKak/ZJRaPgB+QXs
fFr6sAganf5MSqKWiYqa7wWSBDBayWooVOqu3HKeB3dStfa7ypMYtzYuVs6GgMM22CiQE63r0t+q
VIhlPdXGLgKaJm5hJNHLjAMorgCbAlTcry9p4cHP3trhimPn7JombraNF+pLpIJbOWc9GUBOwYhe
lzJlYHTaDOyQpCw/ZGOc3ppgmm7HaXgm4kXDvppQY2HlOCbbQtYNtobu4WvbxxlKvb3aBmOAFHYp
LVgjDLwxRHSP3qMpEBkBydThoqxd+nFoQVcxsQhXUD7yNlxHuAANGbg9pVV48VlWXug6CdI5a9yw
xXzWF2kUxJcjYFJLNSnoLBcJOFusOKCGPdP7c8+PxSExTOWy7SD+mvEEHm99hJCahbaD7mHC+wpX
PaQqm9qKVQNv6n0ftv7dVMIgz+oWF9KhEh+GIISKWgD4zFMXRXY32Y7+1Goat1DxHx+JS2p4T9MR
J4cX3KTKIvfXJNXwFRVhey94MSGhp0y9rLsGLoqu95F8VV6UX0yI+Z+xhyBe1hTqe6cnbCw58ptG
AinFgwYkmSIDbSZPbHDTQAYddmi1gDNF1qkIJn2cwao0otlWBTKuwEcZvMc8zuNN4el0bwIjNtFQ
Z/dBSSPwWcPoW+9JBnwBadUSVDq+50WSX2aNYk9NHxZAbgmkkIGSfCrzqW+hg8JywCHDZpWWaXfX
yET96Ek8rbEn4k2V9KCmCG0M4FR9V10kBLILRjV2rkAx2WSwWV1nEa+XcBnv5ybOxUI4GSRzrfMs
Aj06pxuvVGxWRV185+Oy8lHHGVllHcVQRHEDJjcME2BdRSs31x2JoEoK9BOyplJCb4MUcQRm2Bis
/H7KrwD5g/BdFwTy2h/i/GNWY8+kPdUEXti1hJCqI8OqKo33s4fc+03fJmwv8zLNF671g0uXZAWW
gA/zgTyCXg9OnNFHVNVI20FAtfEv+whkkUjBNVx3lN+gMC0HoORGDSBsG+BeH8MPbT/ibbiP+hZZ
c04knhyFj+N9bYIS0k3YKIVdFLAY2iLCN/DZwPJsgVIc+dcpaDM7a2Kqr01Tpxd1L0D6QXUkiDZB
TsJy0fQastMh4aZZ9SggOFCzxIH92ngmu4YoJLLivjL0Oy5M8jP2Lw7TThb5gndFUe4mjBXqzWbC
OAVjPV55ce0eXZ4C9gl06ARJgZYCEIdYASSc16ZwKEkgjj8Pkr6AuTLou9B4MpCvX4tQciTWQZcM
l0KpPFpMvkogKuTF8n7SXyvxE3sEkhzAkPbdjMTyy4SnZZQr6A0DADjPiuabGaJV3AKzFys8LNXM
n+qrjuVws7xv9cc8+WDlPcN7t812qPvMKywqDY4a+9GldwGBTobkc1HDGj5MgT68tDm9ytrbTt/X
nG44bb+lxED8MkT+3m090CYBq1T4EOgOjRYwEDPOIq+5wZ7aApT6GJrmQxmbHesDgP71Q6PjD7D1
Xo/VgQcJqdcJNJx1gcd34JC59r3qc+13T23U4MbUP7SFa9dRPvKtV0bDpwROZxNH7SEAsk7c+1kR
7qjWIBlBUV/se2LuARff5C2s4T2QtoJ8QOEtcD/I4KBqUI3sQ9E3zY9eZSuFuJ0IMnzB4hmXLmXX
JIXgAtddcdF3I7BmDYw9XZogZMgwtas87umsrPJwWGSkqJexVg8ZzdXXLDLlymVxgBoTfJumEgSr
UonPiUCpWmfse1i6G40DcG5YDgGTXq+6eHhMQnPTlz0cRkfF70xBgfoVfTnNWQt+3dQkC57J+FLV
DKodvgwWvZtglTqBgxvXii+VRdFl1AzKjEx/lBCrhjizRTzz4mLOMpNuxBjBbaz37J3sRH9jKUx0
Cx9HDUvUkvYdxlv3Eq+ZBsJtVVjOTTR+7RPQ6CradWiPYy34HRSP67T5ABmPy6GObut0gJpoWN3p
yNG5rTnc8hyHPLazT7isfu4nHiyKWq69HKoK3ON4vU9z6kMQPUORHXUQEBZNi9O+yKKvnsW1QYXp
Y68RA1qOEz3LAGY2HvVnUQpnsmpgiPSheZwkdnVce90qM202a3ieLsUA7kEbAQDshaj70SEMFpMr
1KLlUHcAgvXJBAV8E4G3fWAJLLXCHmxkyfBw0CX7OuEgnhV6aDdM5BCa5JB901VM1r4LvXnG/S/Q
hEVdpQGty/QFn8VKmHnhKb1tyqKD5qKAbnDTx088hULFMDTM4DE2dD8Tz7DbOB3TnZfY8JISET9m
dQh0sYfr1h74c343AP3z1a98OpeTi750Ual3sQpQkbIKSFuPtuU+l1p9KLwouOJtCqSHqVDigkOE
D/Vm6iU5tgzukXHC4HYw+cF12Ht4GJgUeGSBguEHV0MsHTg4ugE57jBqBDVeYwVOeR4ImP+ajB84
8fmdhqrywoWi2JY1T76ahopL3dL+ARQMuUpKrR6LKhuRpDVk748h6NVOje0Cqz/HfTPo8Ntk1CXu
PMwgxdMkj7aGMRG8iMkKRe2WbcNoArqeE/7QBcpHvibpSjwycg7iJvb3Stq67q64Ct1TO5EeXtmV
R4JFOVT5tCY4NA/fn3CI/4mpWHiuhOEXkcD8p55PgFvs4jaAenTu9BaXMfKUUYgcLIhwMG2MprJa
Dv1BogKo7s+WCfbD72u7SosST52W+tM20T2u9IzV1f3k8TJc+OxZhzqAS29tocBVwKFt1F62Qfma
QqTdNF03GzlEFmBvDAGSIZmwzQnJoVHmorpZMS9xq9yLsjnI/HYT+lOypCMKkkam0EhPoToRQG0M
Ir8Z4FFT6C3zpIZ276g/dD6MuaFZaX4mdTCtRQAfZK/ppx8+STUeixMpd6pr/X0b+wzC46nUO5AF
4ssgghpemSBhzw7PntnoYOsdkKS4JmURfsrp1C1KM6qfeE1lewxavE4R7K6DQ8ldl4bvyrFCzdU5
M35LhnzcR25EoTfF4broSKl2U83ddWdAKG5AqbrPig7GaAyi0BEjzcU0xpCO7MRoP0bRGP/oUKDf
xS1Y+CFGZ08TA2MzzSHInoNM2XiNv5J+pN1WsDyG4OTIumvZuQIqME0JxxuZGO8DWGzwnC3whlxk
IUANM1xM7U9ruH+lk677IEpwzZaAgkpIioiGrVAVCbcyKjAHrmurBWkml86zsRC3wGwOYMMOQ7nO
UF3fkAbaC+CMyE4C/tByLFc2JrhjGZM+BMVQlIu6yUEYkwwyALBuFvVdXyOAgdoCBr5rYBMNXUog
eZT9oMsEYnVEzg8AGFDxQRTOR4InQIAnSDzAAJl4A6xltDcfqA+QgCCtXKA8gp3ge/qqrtLmMbUm
vPFrbKpdGKaovMR1e6kc8OW1AcL+8M76ZGqV1/hKTfLwnN/7P5C8fFnU+C8kBg8SGN3/AxlOFBTe
SnHeme73BOfz//+7oEE5BDygjYF6Cf2r1vdnihMqHTRKYqhRhSiGcwBzf6U4k+APFOR9gEdD5gco
QqBA+E+KM0DFCzZFURThF3n0b9Uzfq8ZI/qhmIhSy7Nh1QtknknaLse2y7E3EyPxTs1a0h0o875E
mkEOBJqONGVfgtI2ACfUjLcQneimqIv6W1VVofoqh9jRfadx+/72Yvj+qlW+pH3+Djj750sdob4G
PMhpzXS1V7RFHspvyQdQgs6ArA5V8H9yuv98+AEb+aLHtCXpABvrcq8604LOIgc+D9OgDRZ5F4nV
+3pwGO4XjdQeroTdSMp9WgYlMBtpj2ti55pzQAosjVc7cYRtLJkBk6cq4POZGNDDlcRzjk+3TaTG
W4IC0tu9ONXKAe//ohe2ZXk+ubLcS0mKO1WTW1/G5iIYKril2frPeIHN/nol+sSEHCs5VrXDfYbG
ZJ/nmYF7O9FhthEutBL29B07x9I40ZljDcwWt7CpcanaA7BTBfcsqPxyLQgjwExlCKHVjOkDVnz2
9tgdoUt+rTN6BHHpYq+tZFqLve0kxfMYieipXOMuZUCOShsc5nj6BUkNJkrYlekW/5uqCCe9gBKu
F09RPy58akcoWRiDu8YZWPqpYTj8/MWcBi1Htn+oi31ddleV33LIhmkf7zUI6ieVny7e7v6JLXzM
mlCT32XISSQ7b0wfXQB/Z0nR1vs+/Cg+CAb0HhI+xZ6kEURLXFFccvXevUuPAoRCHrQJRJrsYIcJ
PaE4qXJkhYLo89tf/tRyPwoNPhOprVke7jvAz5tvOJbHGv5SeVBky5zDqKR/5ygdxYhe88wvxybf
p4Ut7KwXaYkiVaj9c/CxU3N8FB6Q1B0UQB75njGl9CJhGt4Sfjico2+fWKrxEUq9qkQkgkCzHe8Q
F8rDew/PkidJuLhMmfv0rvk41k8vSVaYyjm2Q9oTnudjg6QH0AyLTOFl8nYTvwOKf4WC+CgUaIFE
dhYGas9VC8ptYx94b/VTIQ18XXW9IvUAHO/bbZ2YlEO99OX+9lNdhFU8KEjDVN2a14V8qqSVf0Jb
TsbqU1NyWNQvoocmobbS+Ar+F9JfomSQzX1U8uYguUK2RI7l6u1enNgk8dEOt4GcalFbtiNRCklE
CIatYbNjlkyZ7Ax26NRAHW3znsZMeX6ACkXl8nsXeTBOssX929//1IcfbfIB1eI8LJNhJ1GZ+RiV
E6s3QSLiZPv25x+JfP6zpI42N4khfewPPN33WnsJmxOBwsjKSyfuHkBZzZH7q0njAUDuQtn/LGyX
+J+6qUbViarekPu2AUQGKsCeT5NPmfI4IRsztFNwA8BaBcHFt7/oqYk8ihGxgAtRgqcZ0hfdz8HX
8t7roycIrk/va+CYVcqLwgqP0GA3FF6wt0S5dV4EwV2hPPm+lfLstvNi0fOxSvGkbMluLMNuixJx
8zkpSHumAyeWSnQUHCYH1HsAJPg+9HuYyjSj9xRPDd6rb0/A7xScXwslOooHyL40SR8xtfc8G8Dh
A8DtBDIpYypCPUv9StgvfFTF8J0ApnjQUMlVAx3ktxs/ES4OIMaX4YK31Os8oswetRWQq00CHpXm
t2HHAB+kab55XzNH0SLEEz2kojR7nbdiDsB9CdvHqd82BejybX9O9+LUTB1FDDxKZOqDPL9zU57D
DJ35GjoTwKEQyFS83ZNTTRzFDW9qm4GqVuzwUhzndULbu1IwQNDf9/FHUSOqAV9PPI9DGzWzdOk8
Q+2qdEKdkXU5Nd9Hu30kvUR6M8da7hPZf2yCSKVg7FmasGXsqqT6UrueuODMvJ8ILs9yYi82pqNG
1IOzEK/PO/2A+sa4b0QW3Gaq5GcC+YkePTtDvWgi8fqBNn4z7SJu/PkQE5hmgQO5qDJ9O8ao3r49
Mad6chQE0hh38KqNskvdlB/gBf+QCJiiWem/8/VzyDG83IlTVo6lX8v8EsyLx0TRRQjDd5iy4CXn
2i5Zvd2NE8v3mFYsUCRIDQrU+3yg3T5oCdTIoGF07m5zGI1Xnu7h0T4H5w2ohdbz71C5/ZBUZQVt
NvHdhA3Meyt4XoeTW7zdkSMtgV9h85hf50iTClnV+aXK/I9RwWamvcqg5TGLAISYhSX7GMD6jw68
njUG6fO3mz212o62P0q7VUGkSmEwKeKZySHGIXgHNRY9bIaMTO+cpqMw0GhvanKqyJ1fDuqmK3X6
yHjun9mVpxbBURBQDvWV0IXpHuU4Ty0IKTLYmw2kPzdKJxp4FkZ4sSdlKJsQSIZwByGd6jOxFUao
lR458yA4MQnPgPkXH5+mLJ2aKUWZPi2B3ymATuNjn6EqF8qlq+v3RZZjmrHgLaCESEFflraNFuOg
r+NMlguWQNDMNlDBfHtJnRqsQy9f9CbnaQ9V4RrylGmnAE4Ks8cRN+szcevUWB0d8Gk8sFYmQl7i
QOTzrFK7OuAwfgSdoDSMnTkVT7Vy6NuLPrRp4lU8C+u9soZBDTwtw2k9jAoNr6KwRAFvNuH9HP0F
4D/5yjk1ZuHv7ZFh6qImgty3dZzMQ5cEO4UM7ep9M3K0yaHFnKMQTPw7I9vhC1QsoAOZFgzZ1bc/
/9RoHe1uwGVLQQONOcGtaI7K4iOEq+gOalBPfU6DM3Ny4sR6Vl14MSdpogEPnHKgGFAOXRtQXJYy
7aJ5DvTC8u2OkMN4vxLvD9nvl/M+KBTmJzVEO1RKeIgEqilINy2Vi6G7tOn6oa7HGaDBhfk8yK7q
NpHIkQG9qDqUsiXgsLkHRylaKBT8oJ3dOighpWWSNYs8UWO4NJNr2BffdW68ZgB3hBe8VIV6VLnz
zQVDBo+zmQBaNECFPCFV9h2ATZOcERg5MU/HtLNA4bk1+oiTzjrYXgX60of66aINoSLrZQl/33Lz
Dw+DFxPVmao1Mi70XWcA3qoFG+7B4pYf356jE1vFP7q4NEEneKZgn0AiW++THDa0JaAoZ1bA4Tu+
sgCebYFffHdRDZ21XpTsUg70aQUlJ95BszasXPGzdCyGflisJKvXUx6j1rYA6dc6d6bxwyp7pfFn
bvqLxosoTCyhVl02tv4IXNZd4Yv56Bl7Ean+SYUo2RkQEioBNaO3B/PEngqOBtOFOaPemMnL2kel
shvlgoQpm/NG6zN9OtXCYS2+7BPtKqocxNGNAN/DGdB9hdfl67ydzJkj4dSwHZp+0URkumgo9agu
uz74CXQY9AEgs21c44C2jkOQX31I4rpxVnnxOfvdE6vwWT70RZsOpDubaeHto7ZXdxHQG3Zmmanf
96x5ps+++PgDmA0kOSkvRyrrtfDYDWB8SBOWdTJXhx6+b/qPDgaXTu0EDcEM0s11WwIKEhYWAtbA
b8LPopHC+mcaOrGtjjmoCeYdBRdZXh7u0UYG10JaKBkE5rYb+MfBIvnADz95u1uH1fvaPjq6DzYa
+Ao1xd6+1iADUKBc5mWM+ffzBPZjSDvMWz1+ebutEwsB1MjfFl+RT6A45pO+S+IuBSq2E0hyCH84
c7U9sX2O5SgKjwV1qBt9B/CM3RLUbSqAH/NyNkBO6Z3L4FBzfrmBChfGdYpc+o6NIcCkpY2Keu2X
qYJYZCHycPG+oTpebaKbYq4ohqo46E/XFgLjXRVn9+/7+KNbCCGANRZKt3egsCZbCqR8MdeGALj1
9uefWFX+0aqScVQHowqGHeBryWKCnuccMlfQJTHAQZYm+lTh4D8T0l6fdthm/D4jUY4kmgQa5a4E
kGh12PvQrxtkvh0iy7693Z9TbRwd02UDaAbEnLP9BBmD7CHgIikONQiS4NJS9Vhub7fz+g6hxxLr
AnpgGRZue5d5ZFz6nh82c5BiunMaTqf6cXTCjEguGkWKCXc2GO40Ke/nRWW7OV7uxZmVe6qJw89f
huM4dbg5cXM3jgJGRkyIz0U/hhdtiiB9ZnmdGqbDz1+0kZkhjQF+7+5KUIkWNbPeThflOSGm1xcv
MB+/f7of1dAlkh29GECtgUEDlrCD/GIL+bAKgG0Ziy3LygPAqgGgrP7x9tQ/J3v+NRJDWPn3Zoc0
yiBH5sNhmlb98EMDWTqtk1qQ6X6AcAt0Wq0PqNvMY7LlgDuLNIdeWT9ooArLqCeAp+Wi8aJbUHWc
/TilNk+wHXx+MLuuxgFeTPnUBLTYFqgF+fB/rqWCLH+SJiPYCWEaXbety+C8UJrOA5oYGhyloksB
1Ly8CmwVkK8uLiw8pmk7eNUn441Gx9/qUaTN3IgOhY5KI5kIKWyJW+YTyampnyajZe7mWUBbewGe
KrXvSvyDZPj7eNGC1E1XBvSWADpdrkDId2tkNgBfe3tCDnvitfk4imFejCNw7Mt2J7IWHmazChXh
COK0UBEoIIY8BrKdh5CVK2/ebu/1qxl8f37vD+RvU8j/TDFEeYfUQDnKjQoUM5UzBkYQ9GAEVFqJ
hwPUbLohS+JsrqdpYNcxLnS0fN+oQpf+t61VApEnJglXIKBhU6S3DdskLJbvG1N+NKY1HaZ+pLDj
yLDJViNhYC6lI8wfxNxa9+HtgTyxf4/djjLaCk8MNbpQWjKXJZhVoPfA+88ffw5osmJedObKcWLO
no3WXgSiiFW9rjVeIbWf0Lko9YWpcdWoC1yeDk2RUX2aBvAtrZh+vt27Qzh4ZVkeU9vrsAHUa3Le
TiQos4NcZhPyGDYwcDpzBp0I4MnRGVHBzKCPxjHeW89ZqPQDy7EqxAgssjZQ+j8Twk9N0tEx0dmx
B6QySvexKDJuZn6bYDdfJD2PIe9i89j/4aYxSYcViGShd+7keL5FvzZ8R1EWd9tYFu3Y7SWvatYD
w97EMKnyQLoBgbwsIN6UAlkVmGUAXXqY00xtnUNQ2rRNpp4g09HFiwAaUpKfWUKvfyPIwhzdLUTq
2VZVYfGFRLhKrATNZHfdpBmqwmsfiTUICuWD8wR8sNqcduGqZ4GJviRR6QaIG6HSDDBMyUJYhry9
wl5dAPhChyl7saiJdoPvYQQe6y6BbRDun+putKH4rKfmnJ7jq6sYbRwtsiQBMbRwgX9dtBPuaz44
FgbeSRCgf7sPpz7/aHm5QbWNZdY+/jdn57bkKK5t7SciQgghxC22yXNm5dGZdUNUdVYJIQSIMzz9
P1z7v8imC3tvR9+szlgNRtLUYWrMb7C5bL5x1C/4VyMcyJoT6aG/Dl/8/sUwmrDGprUl6ntHM4WK
o7xHMdO170gfWvGUmobegqRP2RQnmVFutT3vsxZbk65PW8pQirJvagGfG5LUbCc93rIzu36xBnFe
4EebGt1i5h96KJrYSchvDE4Zn/cBi+VFoWSVkZDZH9J0+VNbO8VrAiDXmT9/sbyosBKkDcd2D0mv
EvHkoigX3AuHvFVNQE7Mjytdv7zgYN3U9l2dgNDsjMWul2gkVGJscE2v4rJOUChZduXmeHOthOLy
tgPpOxEKHQbXyETqrR2Uh2rFrABpDjv3469YiZTlTQflo0GFfFI+qLrp/V2TlnV2XTV1c0ootvaC
ZaiHXdtiOjd70oTN9aSS/L51jT0xoA5P+c987gHI9O/JanJENbY8xbWpSYV3qXGfpe9ZYVAiwZWj
P3GzxU9doK71xiLoS4V6epKrdp+MY34FHCOKxgCGPtg0hCckXGuvWAZ46bYW9azN3iZBEInmsHep
E2SYOn1KvbU2fhcxDmoidRxN6j1QjrO5oxYppRcddEMZA/tmmjcsdTp1gfHX/ZyciMy1QbCIe9H3
6ZxxYGUzniVXeeUBPG7F2/EhvDYGFmHfYFlC4Uhu9o2cvStLuufhEJUA2qPOLhVnbV7hBXXYBH5Z
F5XfohRVpWYvW4riZGgpbbABBOyyzYoPfwLE4/jnrIyBZWobMmgoWcCd3FuGKJ90J69QWDNvUkjj
T2w61l6xWOJtk7du7rnFXhaJh4pFrCXlCCGLD0bCiR5fe8Whs760FoGgaYT1QrHX2E+AnlRz+So8
3EdEDUudU9vIla7/o8D78pbB0QVHarTeqwlAJoiNY61B9rCyGqJQte7FeV2yiHws4CjkTdpiz1Qp
44akwbbrD4WkjX8q7bsSIcs0NrNToEoQXvYT9acPWY7iDvPXqWlyrTcWQU/Aacg7v4A/5Ij6QFYA
B1qyVMa+rJ3zFpJl3prQ1g8Adqj2ep7gTUqKqeojj5FTVxdrDbSIcthVu6CckBJO36hoIWUSXoIt
c2IKWWmf5XUfTqJhZZA72E8NzoyOckU0UxQFe43OzwuI5VVfMk4eqmtVvU/qMN9gghpiXWuyHQ/k
mOPDdKWJlvd9aoQl09jV1Z45gj5qFs43JdP/N2b+/1fdeH9QiV8jOvHhmtXOTbEnhuMgYBPc3/LB
1OPuvF9/6JsvscyUx90CW6s9dQZ+zY3n/qx1n+7Pe/qhzb48XULBT1uXlfuB58jjJe0BE9SGtT61
V1uZiv5zM4AyzdSEU7Y3SQLICgC6B5hUcEkHewfhb3JmHy8iWRidDuEg7QMrYVjsglqHleqUIHht
AC2W6S5tyqDRM0QJrdNcDmlbw5azPK0RW2ujRQyTNuWYsbV9sGF5MzhZGzVi+FFn5bexyU9JLP6+
wRHLCwHK2RDC39LsdZoll2ZMLbK2uKRNNK6+wTN8qnOt4+Oj6u8fhM34v0eVxpXMGKB8dg/0FFgQ
Mvwk3SGh1aqHPyeD42/5++wkltcCqjNlmratfRDASuCe3YHHFk1tDzNi0bNTV4Frbzl845cI4WTM
WmcaMID9RmwgvkD9A5Zw2G8P81lrxH9QxkJjF+Ayne2VBOw6HhwBXhm3BW6FjrfU3wewQN3lv75B
tk2aj+5sHzQDvogY/7buq/7Er1/r7MXmnEDY5GrD9X4qbRJRLP53CqUWGyXzDhwNz38+/hF/zSrC
Un4R4tZ1ZqenlD8bNQJOZlCbtjFAjsDdC5uCChQDmM15zWWZpQ9pzV+Ov3UtbBaxL0akk3RIcPQA
JDxW2qE3Q8vDzZ9zDurhp8cele1n9tNiIqBAOel8VOZHN/fBJenhQga9UH7iU1ZGwTIDbLLSlmNJ
sv0Ai0B/o5oK17MJJcI/7+cv875ikoUBNjzfT562xYNMHJJchT3zmhNr4UpnLLO84Pg5QBgasxdY
AS80phPMj+DtUZXsgjH8zPOTJ+i1xlqEfQdkDXy4ZbaHAcH4XfCp2YABfGZORix51zhgYCR3tL5O
kvJNZRB7UTbQuEXW/ERCZu0DDn//Mm+psQtAL06b66Spbg76VtAFzl1MxDLmD64HWULhEjBRmL3L
rA5vCYTZ2Bn6u1kU4XVG+4Sf+JSVKVgsIn+C5K13NBhyJkmHwx1fz97N2Imb0XfSX8fjfK25FnHO
WAHCQZipfYkDPrz0ejpl4D824zkllMiaL0PbliZATrRHbIAtzW1/32TWXgYTrkHO+oJgcRDHSjvi
A3R9LR03/+BpyeoobbU5K7cLAcRiPPXYPUB2Mew72CpfTEBSlGQEdX7M6o3R0kZ9qdvzOvxAa/46
dqVuqrFPerNXeTLPP0hXB+ZKiAZKjzFr2vzneS22iHHu1bmYXG6vFXcfFG4Wt5mFuuz4w1cG7ZJS
YOCqMKh+InsL30spbHoBmeYTzBKb+PgLVkZssAjwZnbgtzgEck8mUcy4zYZTW3JDCEwczsqHANv+
724QrqHgK4T9XrVT8EFbIEtRagoFQG/Ou1URBx7u157mE5KsOGbOz6CT3QFNreKxwP1NkWEuOa+Z
FoFNC2+sZVJPh/NZl10ydIzZCqm7j+PPX1mTgkVgm6FqcpVL/QOcic908G8BKK0j47qfLu2fXbdV
JwbUSn8vmQPAx8kpqFu9Z2nVNU+l0XS40Fnemd/Hv2RlxC5pAx3pRDhDrPwMEugj7onyTeMWQ9wi
SXXONbonlnyBhJqJUYnDa4NLp2t40/J+U8Egvj+vr/kioBOV80AkY7+3mcrxCZ5+c1rn3EV7CQiA
1dkEtW47PQOH+t3SAtunENkX2OhAYHu8D9Y6eRHUFozAibt8epZi1nQDN97JvfaM2/MTMb32gkVM
224kJRj207Mq8yZKOlJu54mfJWpFBy/CGfWZjttCp7NPPHDTNqQGeyXCcV9sz2ueRTA3nhylGZnc
G+C3MD6TDqC6NO2D864SAav593xErEOykM/TM1fG3JtZsk/sc8yJTcZKhC3pABPLg9J09fRMZxxe
hDO2W6jYvMijJ9XSK/27RAOUZCppVadyX1KnAtSVw8WCju250+mSC4BECKlbO3T3oE7BtMhpFFCN
Up0Y/msNtAjgYZhdkvtpd9+kyR3Pg26nwLPCXnPaHB9Ah83Qfy/GQDD6d/8CQjP38BZv75UFw044
VFwVoQerqgq+8Lsy7B79ppviUocPbZtIdeK1h9//t9cuwhrIMdTlOdLd8wEJeQqp+daWVX1ThtkL
uHrkRPOtdf4iuDmqfjLEBbYEh0vFppRI6Xl04j+PN95a7yyjeygg87RT+o5itu4CDNRHoSCTFE3y
dvwFa79/Ed5JUiQVEqgcx4rDjkZUfRBczWLszqoihHHUIrytLH0ieifZA5nK2V3Xt5X8EQJRW56Y
XleaaFnaPw0gNUkP46tJYWM34T4/+rNv6tuTybW1Vyw24l0NVlpbTdNeWm7rm8HramdHwLakQJtC
88t+He+MlTG7LPI3OSx/iwpWHgBfg2SfVh9QWJXfILB5dQ4U7ONvWdk+LWv9uzFH9RUb0nfe+1Cm
S47KMtk57QerwfSypLVXGpuS8wJkWdwvsCUJcbmTYH1q9Xfl530awSvwFNhhZfyyRZh3czZAr8iw
/FUwDwTkL4SWKitmcQKEtNb1i/hOispxUlul70Z4e1y6IoUblvY5a41/IgLX3rAIcXcqAFVr/e5+
TmpYyrOq48nPIWmccENwyK8/j/f6WkMtAl0Q4rIDZeydkIrbZ0UDm33kQwXN2XkvWAQ6LdtxQBY4
faeBBDDNBeHU7ZrX4w9fiYxlDb+tgyLDkir3Ey8+bNX9BLgw2DLwnCA8Q27w+FtW2mipgAOeES6J
de28NRJgFhjuOKqHLeBkTx0oDhPGXxalpaIN9GkLMnaSPLPG/a0cpCWQErw9XN03XF5OcKKKXVaf
GLprX3Noyy/pqClLYLZJMm8POmwKBCj7NTony0/WHn4YzV8erl0L30W38Payd+dPQTw4UzrJKYHL
2tMPf//ydJLgKtK6ZXtvTCBeYWnUepsiS6pTmoC1flhEdWldcN1Knb6UTslABvavjVNH8iCQ7XCi
2RVOetnnvRMdH1crIe4tQpyD7h7i2p7umwbW4egSGAgaBZl8dVKvs9Zii/Bu8orqumzTF1VxfW2a
2rmqQQw78wMWsa0NFPq9dtU7FOjlJUVd07WXzATZOnUqLbES4Us1m9R+UPje5LzJrK9vSw+Y/CQc
xsupHpKLQDgncgcrXbEUsunOAd9etmyPwhYfABhpyDuAFJDVO54v3o/398oKu5SyJQqFD3ROoWYq
c7UjXIIzO1A/ntv+BiV6F26fnNpdrzXbIsh1x4A2ATnvnVvMum7WZxvFPXHh+CrbALt2Sq+81m6L
eGcN5MB5Uqp3exAeo6QGRqgcGQV4r30eb7S1Nyxi3iImSwIw/n0Jv2Kc1ILhoR9DN5pZPn877xWL
sDcomK0d4/l7muEGGLj1aYbvDjyQq02Wz6cu+Ne6ZBHtE8A8kGW56XttTb7zMBq2E+iRftdNmwA3
Nhfnfcwi4iGXg2o1bdS7V9ZqB302KIqD/4SznHci6v+ON/HEsnqf5mFl/bHEetj075QigV7J4U6E
uAmCtUYGpgnMHAvp/nYlNXdtcxJHtTKbLRVuSFqGPslR1wrAJ+wkEsN/wGtwPlGou/b0xXbeooxZ
AmSevdsBAh5UTPbbLGtPleu4K/2/rM82HR9UCK/Y6wQ8yO0QzGTHaqCw55p4D0ORq2vWZ6A1J8lk
r5LOh7wysc0P+HfnMFTOvVtQ4fIXd+AvzQyAEIpsnfN0OeLPT/6yrg6h63Zz6vI9cIYwi8AqUeio
xZnm1Cy+1rSLaUK18J8eJtHec29wL2R4KLF2A8jFTwzJtecf/v7lA4yfyrIPa/Vu8KIgamZvjmxQ
2eHEDnBlY7AUv/E8SaHh9egeDqEAhYP4u+F13W9tDsiOLdLPzg3aDY5Ip5BOax+0mCxcJVsABLLs
vTJwfolg01Bo4O/n7JQaaGUtWqrhNBE4vkqG9MsAwV3id88yK5pvuusf4VAht3OYkBONt/Yti10C
CWwO6203eycAu+4CmaKUQkEPe2o+Wnn+UhvXIS04iDFw3oQpLxjz+/sZtWiPx6fTvz7cFf8ptuTY
fANiTGKVtz+bEV6X7cGU7LyHL3oZSG0YOJjUjeeUaoDcbbULLDnVLn+dcPDTFytBNyIvLstwjmUg
qo2penhxlGD0Q5URuH18/BPWXrLoXObVLsqxGrRPA1EOdq8xMF4fvOinaASX/vhLVjphqZcQrlPU
yOCQmGDpPNSxwzKqKM+6q3DFf8QSCiVWHrxfY+pgD0NnWm7h8nXe+FkKJRIt4YgqKkwa8ESMRA6p
cTHBGuG8hjn0ypd5rwMlw7cZpiRaw7ZoDFxsKM9bbdEui0m7aeF83JbwbdKVQjW5KpuL1MOydPyn
rwwccejrLz998qbEl3ngxWx2bqScr3Fy/DbQ/hXWCyfG5tqwWezrAM4uDNOKxCWaKAKKq91lJLcn
BuVfN6ZonkXwap4VgHCVBK47s97AGkxs2kA/Bc1JPdfa718EMJ1MwccuceMSokDYJBab3uKMeLz9
1x6+CFwhGMPMRknMuvBz8iAWdzXSWGc9fKmA4JXuqpkTCnmFEDC1xF1+pWCSc97TFxs1OHuOWQoi
eyw87IMOE3PiAKZy3sMPC+aXcamhCM9zW7uxnF3kw4JcPvD+5N55pdWDRcDC8qPKAZ9Dl/b1dD1B
ZvqEnLo9R63hou75378deTZCCu3DcM9BVcnUlnCDcrFazdB1n7NJxisOH/aleSYixMCTmsRTMTyX
sG/cuR4K289r+0XAJrCUGlmNOWFwXO/BG/W08fzzavvw0xcB26ha+HDCdOOM5uNmDrq468F9PO+n
L2J1cLOGohCXxlYzfW1546IslhBU4Bx//spss9QcwJuBzY1i9H/GPHOmdgui4KHu3ivP+4Sl6qCp
2lbDZwSrLJTPLnLmh2t1TP2Mnxe3S9GBGIBBYa4gqIEhP4yGB6FvcbF4vIFWImupOOhqzQ64C/z6
FqpqnUAvMXfO2/GHr7X+IrCYB9iA784eCuanAnZzI3md0wHOlDPNT4z9w/zynxwwzFkWgUU5TIAc
bjDvZBnMNuf8KanrK3AIbnlb3DDsy49/ysq6uzQomKXmEAYrGLal9GmGFRDEwndJSnAqO6UNWGut
RaCBjc65rpkXi05d2pk8VF2xneHTd/wL1h6/CDWWpRQGoFhcQA0Jb5WBj94A4u2LP6DC9fgr1gbT
YnG0BiqxGVXVMXTA9HEakum3jwquE3dfK129FB+ouQJon7tezGVzp8DPLSUcA0z2NM115HXsxGtW
PmIpQEDlmUN7z8EOq0M9W0khjobB+Knc79rTDx/3ZSEQhVcUXcMZdoep8wO2CjUY/gwnmLN6YOlE
YKsGlnshfrwJ+YsolNqlCZTYxx++EgNL7cGsycR8XHzFgTs/sE6/2AQup5V/NfjeeTPGkpYDTtlc
Ai5KY1kxVu9gq9Bk1ywLymBbZ0ZX5+i4XOEvVszBR6knODwsRtn9JzQ4JipwCD6vlRZhLEjt+jAG
/59hSggwYqSPrce/nSYlr4TykpFTQpQHqjilMWtkdk895b5ZUdNdpvv8rBJMNNEilqkdQDgwiDYd
DI+6+KfhxcXhK1J1ZicspQZMcQuE2MBikZv5wpRj+JzmyXlaOlcsHQQUyp3DKkkxGWX2diiCT38u
zhulS2UBOEl1klFMpTQoP8oAUSbgzxyFqB/fHh9EKz28VBUwm0GNKbHcJFN1y2v3YtDspunFiUhe
mYWWMoJ5tk5f+ozFwHcBBeLjBJz0YXZi07UyUS9VBKAYNgbEKXSsAqU2rW7phPMvOG63h1m6b+tT
YreVCYktwrhDSmwIJoSxdJ1X+LzzHyYwCcyyK76rZd2eN6myRUR3MKzq2sTzYuVDtVCln052Zp6D
LRblxMt6hgpbLMqEaFSd4xogcIGMPT6K1jpiEcPgMSg9jJbFNlQf4agfhvlFh+KuSzKYMI7uifPT
Sjcs5QR8JDBcqWBerHNzMebBL4/I77A++mxN8/OsL1lqCSTHhpoevgT7oVsU8ccJTXFPzp4qw7ew
9TrR0ytht1QUmFwMfR9IPx5qnm6sHactuP1yW8Pl9sQrVkJvicgZ09EtFe9ZXLFp3iWd/DSBPqUa
Wfv9h79/2V1QuD9jCNUsVkVwrwfxiSKQOAybl+O9sPbbD3//8viB9C1oHJg2yuGPBqL2N/8LEcTK
aF3i/4mfunR2YMcGC/sPXzWH0fqHZctt+RAiFXX8I9baaBHNFTZFYRBidsrS/DmBQW5UYgsjUrI/
7/mLoDND2rnESzycqCBPgKOSuGg9OIAG+amq/5VuWF7uwxC7EMhi0JgUKF6aWhSaw8nixJX+2sMX
WaJOZa6bNzOPSTe9KpmayK1PKfLWnn3o+S/jZ9aFHIhb+bHnk5+JS38NQXMWG90V9DA5fXm21Lga
zrCmYds+XYi+3FOby8gvylOyk5VZbomk0QfVVMMQuMJ2P6Bf21CFG9W8u+/Ts8oL8A2L+LK064em
HLGvw+5lmzD/JXfPzRz/Ab5/aaBOUXg+pi2LW9LdWgKbcjcBtdXN4tN10yshTBexlTgtVpay9mNe
BRFnJhai0vBUtlchAM5QLr8fj7G1gbRYNgeq6r4psHVkkw62wvbtFujpEw93vT/z/V+yCt7i+VYr
A/+zRMoIh8HgHyj9uN7SZoAhNKTc+TdOjPMkiAnqTYIcwxTxcpqDaGjb8bvbEfLaBpbi3wX3sx31
RtiXoCXmNkaFCmBwsBsxMasPOOsKfNOGidRsBr/qfpMixB0vA8rwbSqa8hZUqB521CmYG1AW82sL
rcujnm0R7oDiDW+t5iDw56631T3FQwIhyncvr/xvXHgkqp0RVEtOuu62DDWB6kCVl4PJyyvKM2Yv
dOgPr3VY0XthWfVZ4IudreZBCkBlyTPvUVLAXWJseBNvy3zZ23+asOjkL4D5cZskjZJTxAYUq2wb
3QYNGCqOrnaS991F3XTB0+wV1YuhxNyBelNdq6IYbzol3J9cFy0K8HIdy0kbD+TNIoNCM0NmGgU2
DQC2QdniTr2qALEZqomlW2jjJNnSAJlZUk24lWBpm713eYdLWGrCuGMH32me+zmFCG2egaSBL4aM
BCo5t3rk/b3MWjnvbJ0DIc8NwHwPomZoX2cap2GjfT2+4AK5/SfV0FjDWz4p7Ub2mdpMqOdjb2x2
U1izm4H/QIXofMMdRpPvUzHV+g6umPkN0k5gbckBTbuBKsq7JqHrXSuS0q3xXfZO3InauEpV8zJ5
4dBv8wIiyWtD5vwKREC64aGWN6h/YN2Wt2ro4cTdgH4uTZPqncRVYf6E/1/iRHzgJrnhfpNdOlk/
1RGRpHyDXh6XhxMUzgpJpNGwjeuAHfJWe1bSyI6yRbvyvNhaZswUhUOosPrJ2j4nOZJzUVOKGSou
N2CvzKmoHw3uWN2VUyculAv/sAiiVIgPGuuHj6jGxpGH6Ba9VDDJso1O3GR6UlM5PE0dfthkAzVf
UjSjvRMlEjYbOqoUbt5115mIBHlDdygPkp8lRxWDDmjyAK0DRJt5jX82leo1BISMoJCcOrMXoVVh
R5GVHd2SdmzdKyCOab/TM8v+AUgXiRTaVPiRcENxfxCWsFeJ0Kwj1vnedc7DDH4+Aq7fz7rxPBhR
YPDxHempZldibpW3w4XL8KB4PpEo8US+T50iyC7DbmLvtvbHS1jUy08RZOB3U+RYnmiQwXK+yfOO
/FNa5jRbPjYzfN5mR/y2wsP/tDKQG1HZ+raBGfmLmZkDG023/DXBcvo7NMr5bZbW4mJALaeMakm9
C9qigaI6a8tH7FRS/yZkBuN1rtriuvUM+xQWq9xUw6FhKkS9hca9TDbStsMrypjzb1L2/GerwZu8
dlXvXnTQ8Hfbwba5t+nh+5tFyZRjJw0O/TQDdRSK37AmyrstG0DBesxJjd7x8B/dlGqg95gMVAyj
wv6KjKK4OoAX4f8yeluAStPkYkiwyaF1C8a4cnvzbJrBB75CgwHP0q7l11XZ5O43Vbe1niNZYRpQ
W1xO1Oq+YgDO3EgYuP82GXUwgLzRT7eGZiCwea3sH1wgptVWJnqarzqqGxlzQFLqC3heAsOSWGgz
FW/RWl6Zhf0WfFbsfOdMtU/WEni5Kb9o36TfBk9JJvRrL3RQ/KyExtgPQiPFRTAN9nIsZwF5Xzq5
dt4QzCl33gBFfUqzSaqoAx8YFhRTrn41rC5/0jAsv3XWCb8ZBPaTSH20onYOw2/Iev0bqr7yErbj
oDAlMsnxMzGWXvhE3Z9dM2UXI6bJS5jcl1sIFzz5hnXZyy7EkKJo2wTUSe4SzGsvs3cYM1VSF/An
HKZsvqrhgjdesKwmzR1uAop023AOLHJa15k1G+QpizenK8j4S6sB0qhpaP2YFnBtuZC96O+F9IcX
JLEtj8B+bh+8FCLEjRryrI8EDHdB3CYYHAdGQbgxVNNnkLH7PlItbeqo8JrwNixZf8Xnsv3eEWVi
pIhgmIZ6hIZGycDyfQHOcbUb4FhqN0hFOjDUCLOme/BatxBRibw2zAdMXd+CvN6GW96E7XCXSAA3
ckwBrxMQUx+oNGouAhXwDeMBJMqsgl3WgOKQO8ZZ8+T4PbCyGqbJL1oy7wLqMPvBs5o/YukatnRy
nTaCIm18ScbMVxEPDOm32vE8djmyctb3A2xOZ2iDuozMLzQvEm4xGR3U0Awy++Ifxh2snsE0Uhj5
wBIMP2QS3gNSa46JqFc6TxTCJnIFmPbQ6ihxCpvHYhidKi7hop1vy6Z30zsuYb5hckLJrsscICoG
FfR32vWQyqQwg24uqxDy3xgpeJSTQqlWdJcsrCf1gT2mK6McRhf+VSf6Kniqggq18FpCj0ISiFMi
mvoWUQOoz2vBLL3Xqcm/ZeHMXjuQEpxdoVJ3/Dn5IWAfNYDTsDMJqm6A96RtzYfE6HFf7UG7AD6c
5b+Qt69/OQkimzAuPgU9kL7g8FPtsHUxLJI4Hd0kIaBEHDNuumXU6e859aYgAo7DuPeNrdzwhpWd
TyMaaNFu4W7hPE1Z59ubWk/8O6y51Ttswzp/V3Vz98nh8Am3jcyGUQO4I7ScSLNM8ehyeoO6QucD
VEaEI0qe/fpGVDV+PKdwu2nBAfyspJnoxidVBvwzkodkkxBMhzn3zUNZOlZvSmeiWYT5oMUcjGXN
3aDdh2RjaeI9DfOIxYgDlOBjk93wH1Nfds9BgzEHuQxDJfoAnwEHa9vVULLmh+9DMbIZEpFts8SQ
FoBuX2x5ZbpwmwYhj6vQ5iTKPKDkcCoYytuyLrF6hmGKpVqGxLtqFTPPzK2LMWKq447cItfgwKDb
SP5rSDCJYAuZNHcG3Hog9ln5G8XS2YUHuegYc/ghNjcz5LUXk8JCFMFetpHRHBx0j6Kl/DtJUVVz
w/oc/TZ0YnI2ZBqTwEY1zTnhIJ8FNoVUimAFi8ZOodUxhejiDlOSaPKozwsCF3jlhDaLwhwT+V0D
FVS79YIGXYriBD3e9yGX+a7FT5xRMllw8Zy7yl7DF6B/1K03k+2Mi73mgoe8edNzz2BwgQm8Rj6O
TDvt967ehCFqOsuesNgtnOS7r2dzPzOV30KToDaD4WmL+1+HTZH0Mhgdc5SIOZeTmEQJ478OdnY9
st/pRqNVdZQ3o0e3sLhM8l1NQ0uvioCJq7Edp48gr6Z96Wcu38qss1uJxZEBF5PJGrWLaWFjtJxz
Y0JAhG84Zkhnw8cJW3CLC4gHmirMkxo7Tr3rcoiBWS8B7mnS8YZ23vSRhEX+WTke/dY0Q3GdV5bc
jiJ1r22ZVekGk2h2J+o8/xY6A+gxIZmtt+2x8/wG488UmJG8wQTew5Jl3BTeVH6XiofpBtwy7Hx6
GCGkwCZ7mDRJzdAYQZ5VJlLWkR9NRkrngohAskiYXr62qZs+Ab+pHwPMtt3GejNy6ARnmHmTVEyC
eeCKbDf4vKpQcCySH7Tquw/Ya+Q/BCmre5t0WEKlJZhYmnwYy7idaL7HZnz+YaHnDkD5d7BR7LCQ
X9OEQOivIP2eca44DCTh1AYIq9FoIDR8mz5SnapvmTwcZLRtsBQcYObFBmZumPoUzj7+JbSSKGqf
oLL3ogKbzO92zPgPVtTDq58AgaMB4QU42w8/jRI85l6pYitS7I3TuXwduonDL2Fqo3EQ4YdKA/2I
w7LcwA9veGkkjJoxTITctKj+IhvmzGhrPA0b9ClsESHajG/wK5UPZdGPP3Gg8TqczzSOFIahtlJy
AKthoDoCRehhB7xJUI6PXc0f3lCHtA4+JqPZP2mDn1pW7XSV6YFgI1plWFunvr+WfjnEnLN2L8bS
f4OfQrbTDejuDGe3S9dm5l74MnuWUIpNWzDS+w2SFwCcUghQOl6hz4peXkHEJKAga/27QEEuBXH9
2F83pixjr9TFVtXQoBIGBp0ai5lGaSXlTe0NybgdXc99S5G/jHByGO5SFFCoTe3hnqXErelLNbv9
laCY8A632lsuWvznjUfCLEJWkt5PTok9kigs/8Y6g1lmINV8kQyUDrsOTm/3sDMas1jWPgQVJAyq
TeeF9aMGrx7FGRX4sxDKotFR6EIudWHHt8Rk/MqGNaodKsmeZifs76xuy1tLS3uNXYveqD6fH2uR
tVE3Wv3drUlykXQUrZ0EyCCohJVb2xXdHvYp9S1Mm+hWchI8sarQ/3B4OoSbtHXtlQ/YwDVQUcV1
TcppT9Gnd4OF3h3ag+Sh4yzbtQ2mIaSGsq2simI7ohEAK5fdB8WuaYxUVzUj1rpkzneMAPYPYQrN
tvWIKWObNanalND4XdugKO6QMcZw6yYSOpEpMD+UPg61mpfjW5j4hwSyl6P9Rn2YoL2mc5F9N11s
YA944ZIBsusC/nYfXHESudjvf5MWsGncJCF5Agb81eTJXAFQA7iLhBey2SQUVaA4VtEhv5xa2r/b
wHaf5WAabMGlSXYaQPdLNmHZ2QoSVHew6u6/WcG/01ICeR/kibzsytLgGD0G3gOiMwsjSnFmMeAE
P0re5rdYkb1bPvn9VYvwee6ZxPR8AAh7W1X5EO6xELIpYEIc30OhTJA6nX+B4xJxYNoHrh2J8pQo
70Wnk2MvSZoRdVm4lhffYeyXqAvpOI2W2NwNKJDG8RenDd62bNyK/8fZlTTHybPbX0QVs8QWevAU
24ndHccbKsMbRolBCAl+/T3kbhJ9pqnqjRdeQKPhGc9zjs7stwpNiluRLmxVYeCWP1xbcLi0eXS+
DA6UpWKr0g+T3UcCFcoOJxVxlvYOUoE3+sWeMMmBZLmDL/QbNigWo5Thw0TMKRiYtKfr31I5FXRe
7Ab53ZIMlbEru7y58UH0Le487uKyRXav/V2ZRyLFuB/FRnU8zPy7tHGQq7i9cNL/UsyJBUdJWB4m
tA9Jf+PNvGx2ViM9fpdVWXpjgcsxw9VkxSGrxnaJJgPE2kKAUfClQiSKtLTmWVW8gHkiL8YYsInI
+i04uJX3he9UOKNgMGmgHg6e8HNgwQT43IZvRDoKvFEDKR4Gq5OX4TNzB4ReML0yuPNhugRMtBeo
XRVY7me/qUj43YPEC0besfyIudwGedH9XHAre0Z0EZEQDtRpTpgozvK4CjURd27oEudWNA4CGlpx
2ez45CrrUyiqHvUqhoN/7F0QZdxgeH8gdz7mPumpjgRQUDLPXGAB2ZLuhzVce5ZqrECqEREfUpyK
OobxVlg7hyH1BDe2IvupjSrQCxdp035a9CO/QC8dwbnNs9Y9LoauuxH5oKwDtaYq26mpAhfI7CHs
D10/bPbhDGUbPMuri6OPmKUHRoRG1o5HON4xxF8hezAgxPnm1mSmz6wP+Hc3KnEdGsTteVLksswP
LByIjTAD5vOR+ZDsvdXgkkG/YwjdTxi+r8evuE4s3zNhh+UN7hnC4ElwoL6KKByrI1dN+AyuXHBt
I9oYzikY3hGx2NAJ7cAlz6E3GQ6VRnjaqoGDaD5rM53GE0bbbnz0LsWOsWpU7w52ZUzcsG9+YgiO
Od+93FP+vc+8HFDu1HPRibZu5xEp3q1QPiAxU48MNaRObkMCrGJujLK1haB/oMcGmkc7xJna/iXZ
QJp9xijMRjqKsE5Kz0V4OvSoAsTNPFAexjKkdaKifkZwNNriUciyPfuDQH2KLtPumIZQzZepsOlr
Cpb+pECCfbTTwr4B6XF4W5WqXYTBMlSK0jTsx309AhjqpBgy35eaZ7+EBQ2uIi60ptFdN4/TTvK6
3yPLwA2kVYCEdJRTlYjRjh6CqMXNW85NfpsOgDjiLlaDs1czrCGc44yig5t2w2vWN/MvZbvZmfhq
2AGfLh88G4jIgUKpvLRVB0UX6Fw+yowEj2mImY5kArF1trOLiB0JolIPwyNQyfM5fFuqYXTitAog
p1YTjK7kZbaUBmjI+vJeIvSuj9QB70osNOqGyFOg8hdVOorl3MpiLwIEpQJWuzgwtEWfkesGj8Ak
01vIaP6E2UA24FALRO3gDOgT2ZQOsrHQSne9TcI0RrMBX5ZK3HzX12CntEuUGJyO7m1t63d7DMrv
qUY9NZpF+DDbjcwPJcEgCtTmkEmyugsfpGs3PyF2aD84mlvzjYda9U8KYQU4V8SuNZQuFq2lwjn0
EgLySeEGPtieLSSz9/4k82Mh3SwJnRIC3Eo7Rxo187Pf5ChApSDKA0lqTfs3mw3gPKgx9ROHBcrg
+YCiJSqmJDj5ApZ1oqMNNIA73jXWMoxF7U7eDxMKAGBdHG+sZolAVF+Jg0ZV4wZOvH0cujIK4mwc
rHuRgxou1qRGjpbBHrzyFnsMldpsD2s0fk5hysNjPoCNkNWZXFYSTtlqSY4u2dgkgqL6FKsZLKXH
ieXRLzedo2fac+hXKh8pbYjqY9+z8i2dQ+ddthwJPsr5yJPh/6Y71CuAr8kmqCjEXdAhJ/dT8D07
oyDfsgiw29QfECcgHzm3IZ85YoUU/ScEGuoJdzx7spq2fS1okT0pX6d5zG0vUz+cLFskjxGtnKCT
Iz65Pkm/UiAOklDVNvjPhY0GQuqn/JgO45x4zK3nWCz1dVDZeU0iBw/mV3qWH/sYxYw1IASfSTBV
PAFqKmjhy7KFpWfAIDjCeIyW77sQk0pxFzkYnHbq0n0X5ZB/lRTS0gmImlH30QJZm1+p/EiChrEd
nyXos0cXpe99NZU2i0d0UVtUvUQwHjSqmAmT4HyCLmCtmn1AqnJ6YGDXs5IevYF+B0lSpz6giaJf
Qrsi/S0FfXn1WuFuW7cdINKolSk7Oi9qZOxcgE+7+oapfoj/OZDIAbAAVIDQLAufLcCSdqoukPcP
3jQ8FRlg7FYfNMs2VdVPXfg4qtA93OdTUTe7PEIOASVeEG3KmQP6Hjj05A4qVIlEOQxFZhl5IfL3
Nv8MW9kM+1nP0t6ng9tMNyniuRluvB9hb70ZmXS1b92JBK+BcDKwe2RpIW/5UHR8qU7rFEZj9E8D
r/rpYFUTSg2l2+K3osGDSgx3CGw7j3zvKXNQsBGpj5i6I5Tte5rhTjQD/mR2xLM965F/4yYt5aNw
USLIoFZa/hb17GRJSxUyYRTmHPGdygEjj1Em7yev7L4Jt4WzhX4Y8uWgLeVXqQOBjGeQv0A+pX8W
KdQ6xIwiroZMyB4Bu13hCyw7aWYUkrSjmsSaaGQ/5aBq8R5Qliweu8ZdrJAFvrCMw2E5IBY+Vg0T
z/2kcBKJE76n1IGvLzGx+SsHQPbQoLb5SZVLSOH57GQJxJ0QvAPzJc6tSlKqcwtBqzv95jXqDQlq
rWjHwPM07zD4iGu6QNavFgbuxA7ZlvWl6Tlqd70S6DUFTScfRAj25mSSEpWWJgWuvqsspDpN1Sxa
32X7hStevnl+7z66bRFmSS0s5yWH8Whf81nxIR4QuMmbvBzItyEbbFT0UVsoxX6qvekzRjIWAgDA
425l0DhnkKM772j+zV+UjMSegZCn2g0IPrwbzlB0zDvwkKNMyBfCKj149nAb2bUogl03g4LQk0sa
53ZVy5DwuWOHONqjWCFkgDu3HgoE9k5P+ns/c+Wxsya0IjCSjkwKNOelupnAnv4fpDDhaiRvQQCV
Wf58b0U98aGMa1tT3Afg78jGtPztoStzBsHHiMy1WvRSOYKvb70Np5rkvts9ZARZ7M2Us/KG+Skk
KXQa3KIxBMkxyJSwJ1mOHjvkVl+Ue4twOh7REEF21LKlP3ddI9cAS4i5BDlqALAEIw36a5gBGmao
4Vx++AJZ+KCLa84925GwEYEI/1DPUxd7pD5UKOEh3zmwwCNxVY4HCCJeh+sx5T1UJMaJlR7UNhQy
U/SiPDV9qyVBMn75a1bwB+YgtM8tLrH1wQHTa7+RB++UJd58SW+22/crbXVzoBkJAFCkVeQdRKpP
iGvbZBw25wVXsAGmpkcPVrqs1CI4AEL0zmR1cGfwKTA5ZjEJp++KFFfuhIGiEDmvMVmfBwfWFLsq
FV/J4G+M8axgh8yB5smWXQEaBf/AUmA/2OJi4Esw7J4DCLJxatfeYWAoWBDWdTsCJINWmdyHCl6/
mMHaES1otOuOkgFvaCAXnjfM9g6Thg1hEfu2IHvRg7x3pHy5/I61s2TcbCiqp+XQ4mYXM8FouY0U
IGT201UPN2eXxyBwoZWAKjLyuyFpop7fQedq66at/HRT0oPZ6Ks7jg4O4AW8ARtnk2iOgv/ln76y
vaaYBxZZoHbkhYcUlYi4iTAJI6zhrU3DeQOOufbzDSSUjZFBIgY/PExRVMeVgkamx8vT5Z+/YoVM
sW8UPXptU/z8xnWQhPoIsgHyjCY/bof8Ks0ZTDYtX/YXVEm0Fa15g/ZlIdLvXYq6dFBDqPLyF6wt
jwEaFlbJwxYAAMwSTic5LrurwRR2+eFru2teXtlBCC/ExNMyfwHhcL5DzWSMA19uyTmsbYBxd6dI
EDdr+v//+RSWbUGGF7J5aPNmS9Zr7SuMu6sE89uJwQ9UbBmqirBGE8hjE6tGmfvyQn38GcRU8xBO
S4LSaoKl//k8TnrX99UvH2hVhExbY94fexxQmvx7jFIBLekUJLqHVNRfXO4m4Go+p5hdGefXFpb8
qgNFTBmPyqe0LDAAe0j90fovqCL+0+VZfXN5oT7eC3QT//0IkY850C/LQkUTulX8YRk648H4fPnx
H98GkAf++3gXYX4/2R1cflSjFmXDJaOM+eO6hxv3OPUmZOEMt6GA6n1Soba/cxanf93TzYvMMlmH
JZ5uC/05azHDQHowHF1++Nqyu/+uSxEN+QzdHO/QAZ8So1YwJB3wmLrbVGhcO53GRVZgrbGzegoO
fajuZw9lHvhhO4oSglGk2roOLEwi4y57IWhOaW5hcJEBQIQ2BDgXidh6+soymRQTRd8GQFVO0R9j
ugDOGXG+DotY8uVtWDmeJslEURNILIczPSAbfMMYSY0mBNnSFV2xQXTZmb/czIRyYp5BEww4avYw
Fd1DuERCLRJ7Zn++/PvX1se4vQXLookCSnlAjbTeAQir4ir1ogQtmS1c8toSGTfYH21JUNbF9HeF
Hs3UF1Cq3WQ9XFsi4wajMl1icr0ErMqjqCnbGGbLb5qCP2/DbT/O0ogpxYEGKPqDPgOusM2s55S2
D7bFn3PP/9VGfGdnJSpy6VXpJjHJJ2DZUGYVPTxM5hT5DRpM4jCH1evlzV7bCeNGZ8PEHa8mFInH
tIAR63TPUYc8XPd04yKXQ2k5na/x2x3op+3bLiJ7ktvvl5++Yo1M6glXADQhOcVYB2P0QAr54ml5
antvj+LZe+2RDX/zsS62Q/5HhsNt8qoPFg7N0UJVrpqOamCHtnP++/+XtQ/KUzs6l08eLuLMrhpr
IKYiBys71AvrgMKNiuhOjugJO1O1xZq8svMmP0URpu2syhyD7hHauGgLkV2byS2e07WnGzccJHdj
agnc8MIefkDbIN1hXvM6QhliMlOkZRm0eRB6h7Ibq9ihsk5o4H/Jcs+Dx1PXHV5TiSPgbdjM/kAO
XsVPYQczCNzRVfJjOFKGr6aZPajICjB1YA8B+kPIF0Z13YQeIcalDuehnAeRhQcowr0WGJxMZgUg
zeVbt7azxp1uVICKeyr9AzpSflwAVH+97Ta5L0q0jdgMdm30YQEtL3p2HDpeAGTg3hH0zTY89IqH
MOkvUA4nALynPuD33tduiaqXWkJvqx10bb9etUwmA4aNFmkaSQYgEABiewSU6uhVm1+wsgkmBUbp
sbHzu1lgnfjwrL1ZP7h9U17DG+wQU3MjHToKPJ/E0zvH++pOfX8/WsAFXLcyyzf9FcLYk61B4dfg
6VQ2wy1ac8VOBql9vvz4Fa8QGiG2DzrwGe1kFDXnKGOxhljdFHRBwrvmR+QLFTtuu5U6r22DcYsV
Op1A0Pl4V1a73o5nNNojt329/CVrx9S4xjX0vaGCmeLpTk3/I4ChJbrygGgO30PL23CiK6GMKb4x
2Nk8R6G1vGSsqr0L6hl0K9NHgNsgJxgMTeKi8O/X1XVOzWTEAOalqfG+FqETYFRgB5yBmBL1Fvfm
yo6YTBi689wKYigdUJMZQT/DGkQPhLzO29PlTVl7gRGA07EjYUVDrNfgIjdElxOoeD5vFAk/Jlx1
iEmGkWZgSwN9LB5fBHKPblHCFD0Ix78nOXuOEGmO0yfahvcYTbqq9kYCw1W7ThbxyQZOFOCA5ojO
CWZCvGDaX16vlfNlsmOkY4+Ei3I8PXMBKnOsH7gwO0u3904O6UqZuUeAbd4uv2xtc4y7X5BmJBbk
2H7ZTOoYmiYYI0eD/TrDFRi33e8wQFCPY/+LRyNNRqf5gVlWb3fdTzcuO9BFORMQcvwlRvXmU+Dp
yghYo8sPX7byf7tKJDB8NkpjwLp6jvWzGMrmWEpm3RNSpTd560ZbQfKyCh+8w6TGqPupszqbZpgp
Uc5vi3RBvHBEdsFSnml6FbslCtKTP+whdpBEufc1mlsNa9xcRYID0PS/fmUsq0hNGBD5vbiXBPg5
YE3KaktNZsWtmPwZjcYwgh24xU8MVO5qVFRwFB7Rsnld+CG2P2LtNYsv+Ms5VlJFkQd81m9ZiNvJ
ki/2IrQ6yZvFCs8WeMQvn4iVm2KyaUj4LPSE+umHtqcMXfwIsU8fXhmgm2wadePPxTRU/k8xpwcn
9PeoJGBEocqfwiC6jlKVmEwaLUS7ClCvBD9qGzB01fOfIFu4SknQx+Dpv/tgO/VcOKlsH3LIWKi4
HPPhyPpQB3GpW3q8vAl/mpT/c2fwFsOijCJTTcNVdN9jTmoWN4RCzvwF5Iyt/wZdpBDeN8wX+vN9
7Q/AWMdDXQLZhJqnxLjqrTvpMH0BYE8HN2ya7a4/TsATVG8aytYtwIXg9aH7eWroYB8u/+QPLYkP
fq9/1yWnvtaT8Jx7VfuOc+8CfgQIGUUl6gWTZOQqrlm8xrgGQ+QAggwZxHu/i8YEs8QnYKxfZ8wd
Ymisern8LR/GV3iJ4fgCx4Vs0zwP94B4+eHZVR4rijhTbObfyhwSVXtM5wKbklx+3YdXG5ttWPhC
TJB17BAq6FxWjX83AP7l8aSpga+r7jLfonW+68YwyPwEOjxUbBEKRtibj06ZYf0BQAsw98gyDCIB
e8cPeUkDeUgxX+XsLAA97d8+KWlfHFoXTN2YqXMHlh5r8HlOW65z7aSbtRrez9UQ8EjeFx4wGm8B
m+DnAPRxcQMOXoop21u/bIdZPKg6c7WFGYCiLO+EHPv2FIUYi/MWPFwhmhhiOfJ3IaTSv7zQY20B
aBcBlXLBtDNu1dI/tI+Y2jOciZo8DKd6Xv6lEhOGJSeYS0zzIPS+hs0LzzfuEQSOZdcCLfYi3Dl6
qBzV1nve5CLdCCf+8C98sOn/U96pCKY6Zye4x7BFx9XOw4AYKK3HrOPZ3QTIXYrxXpq5qOPXaii7
uIpC3QMm5tXWgCGvNBuo2kPdlM9WPE48sh3E6cqxgeaHQsqcCLDiynpHB9VFp15GoQSwGQJcQOJa
KkLuu+Dzy+AotIyC4WYMU8JZUteClVZSVVBZvCajwDU2jOgylO3Tqgg/F5OdwVcCEHrkUgK3d/ne
rh0Fw0x0wH7o2p3DB98rJhdUA0Hq78dxUBuR04pJNatZstNeVORF/ZIVWdDGtofp92zMpIoBfJIb
KJAV42MWsxSm9kFbXBUPCGKKXTP1NAY2mGPEUE8Hl3aPIGXQG4buD1jpo7Nn7Ejg5uCBaCLvYWbc
94JDICEL8Jy6wDcCVCz6cbL21K3RNj0Ck9iyY1pM3P81DB1zPw1at+SHAh6vDuOaWBj83I0lXDzF
HC7NnLMulcJAYQia5EDeAdSsrOqR1573H2CIMg82wskV7+AZ226TgBZtYZUPXJZvusVMLLh1G4xU
ohQb6KuAD7ADhlNoChbJefDKFwmwfbqT3YjZUQKGomgj0Fv5DGIY/4mUjghFUTwEWePvISX5lWuc
gFn6L83cb2kMrNwRs25nOxyDdpgtvbeoXx37tmy9hJTCyTfM2cpXmBU7EJY2GKuP8och1VaCsstn
OvvObUarW8/ptzy0s/YZplX2+hmqwjPimpb5SoOxq+P2cWgsEr1zfyx4uFNaSwHEOWtnforEVBAI
fhb5PGIUiqioPrG0yzj4RApt2QMGXl0QA7PBLrc0FlbMhbf89r8yhBDvj2RZpV86hgY1QF3Fzp4Z
hVbZPG+cmcXJfXB/TVYriJRZbtaL4T7POlk5O8xwOvQnC9BSDuCzo2i8kSE4ROCLQ8rP0sew8hb/
29oWLCfgr88Dj4IQmMiYHkoH7NY2TYEHos6kzpeN+YodNEubVU4QZzsolwKnGj0NbfsyeuN/vdPP
BzanTUI8e6NasHZkjX0qWuaibcNzUCFOM1BTmsn6CFw2B1Ueyrfau5lBg5HrjT1bORZm2VPnjXQK
i/X3veV6QeJBIaDCLFBF+4Q0c7cVF62tn2Ha7QxM3SmU9+4zJ9czhoIZ0otfUyGIjnkUlc10S51s
Vp8hCodxqg2PsnYoDCsZdhh5T9sp/1JgAqD/Ctxcn3/BgJm+Lhozi6BM0gEhL9INnuf9C7C9+oTU
4PXykVvZGbPiyTpMLYvORpJHrOkYIq8HBKp5keCi2VielftqFj2nKRQDm1p2b4W8ST95jSTt9xxz
SiiClZHTOndwM1E+xvmYUf8rz6PIURvn7uNjHpgprOw40DhlFz4qAjCOWw4uyISKIfZCdYrazZaf
sxywD2ySSX9bZRycPkHV3Vt2SgcW+27bgNG3z7x5H6C7lU9xA9E1/b0aQorqcg5Fb/+xnwBkv3Gh
V9eeJlpY03taBjlqUFdtrVnzAk9HBu4Gf3iQpejSJK264A0EKh3qnGO+VYpYOfxmXWtqndktMggX
07xDDx1B+k8bSO2N6NNbAoEPFtYsbMl01pHKaP8wc5BLgG9D0qJ4DCmbMBGW92QqMOIQoe8AEV8C
6gKQA9g1xlkt2sovQlLG3zBChrHgNx3W0vcTi9spRzDe2JAGDDEU4u9dGknMW4MEaIcIxPNuS1lp
JmIEUkx/wsCrhepQXdj6hY3EnvMD6CWa+hPIa/pBJ5jYqaDRmGsMsMfcEr0q9nMxcILBXbf36Lyx
m2sLbdi2cEQbRM2VeJiiznkBRwUGVilEFn5ePixrjzeMWElb36Od6h+CHnijlovHGSIF11kw3wjz
OIa0/SCf6V1BrPlrmteNG89jGfob13zFiJl8qU5OJrv10uxesynjz2C06SgD0qUqSaLcLq+/X7VI
JmkqlNR1qtOyuVezqjB43FZ9+DxHNN/SRF37ECPEU17Qt6zh2UPYLkwOjAxAIDHLKdJkjBxyFak5
5paNMAb4SnD8pzL9glANgzko6NX8xqMoFG9syIenyXEi47CWXTqkmDrDJJ7uw2MHHrMjaQv1eHkb
PrTqeLpxVr0BXAgVXPuP2octB7NFeSR94IGkkg37TnfXse87JtIvmoPKTYtQ/whdgFA8N/KSyccw
0uWvWFkjE+mX1o6wClFWX13U8eKQ1H3CR4wAX376hyfJAfPQv5FqX+qIjWNpvXtT2R2mEH0OJK3+
DXVQMbn8irUPMA6rXaYRFJRr9cMGy9rOD4DNHiFYePnhH7tUfIBxRgstBjhUy/kqe18lbsYPgW87
cQ9GQs26E2p29+kim5Jxew8G3Z0lp19huKXwu4KqAvzn3/Wjki4sdKjfpxY50LJ9XhoFeTQ9MWU/
gepqT6ApAebKBHRATxpYk8ufvbZty1r/lWA0pW+rCdLC5w58dUOS51aI2J+53VvXRDk/XH7L2s55
/74Fk6qKe5iLOY15HpSQkOa9TgIL5CGXn/9hTRd7Z1x/OduEgVw6Oll+eP9HcCwo4A4FOWAo46n3
wy+iym+qK+dLHLN43ZQZaIVQjD91lNjgdWiCnZVBpfXy13wYwOJrDO/l+ZlXu3lGT2rmgvwnSjqN
31QqSQnK6TR1MBstwG9XH+pmmKc36I+q6Jo0zXHMwjSGoYNwaq3ip3S6/QKmZcGwR2nqOHriePnr
VoypWUvOKxHZcDYg3xnJLsRh9qvqtYicBFrEWx3elfNm1pORf6UgKtb+yRagHggddh48mLvLH7D2
cMNQpDTItQ0+01NbY1HcDj0CcERcBTYC5OHfm9Kjrd4OelYnMA59zxuQNjHXu67N6Zi1VaZFq6C4
qE4db+9HjQwFRJJXuhezphrIqhbZPKpTnqJdP4LNNCmzTmzYqbVFN254pwkwAYGtTtqRI1hx/CdU
HcONHV25cP9Tdmwz1Hw9CSJdMbwMbX+mIK2Nte0e0XN+5BVGaLIg35KoXvsU83qDRy9jEAo686ga
RJJb1iySyCqaa4JGxzGrj17rQLxdh9Hpj1xrHqYinorxdPnwr/gLs/Q49sEwkFmw3eCS+XUAucqO
wCcDmPj78gtWVsdEClpz60zhCI1o5oOkCKC1uo/RdyE/r3u8cXmHUbgOr0GGMFjktm3H5qns3a20
Y+UcmeU0KSA93YLKEwQKzg3TWZs0KQNHRorm6VSXOw/Mc586Bp7Q6z5mWcO/nPfsQD9jtvC+1vEH
aN+5yIox+XjdlTNraJQBeAWxO7bD/OF+ipob3W9FHWubbNxmjuSPKkTPu8IB2NrufnoT3Tj9awfU
iNUdy63LAF3Ek2qJd6cblcfQzvYS4Yut4uIKLM0xC2Q0a0s0Yhn50UyesvjRtwHw4YlChZ8+B35T
VmCyG4TNVQxmX94BOsizkoHZj5LWKw8aANgw2NimlQ82C2ozJ3XY2ljLsYt2GM44WNnBDrYm8Nee
vhz1v44YmMRHDL44NRhDxzTbR6NfgnBp1s9lL23runNswigaH3QKTjTXgIyS6qDLKvgKwOVWU2nt
E4wr7wjVNUXK613W+dgkP/Ljek6/gKN7I6JZe4H37xqxOvTSegRvLCNF8AhK03HnT0OQx7ZUG3HZ
2pEz27qlwx1fQ9zy3Psz1Bz3IIMCV20Myq+oSXqnLjp2TyyrbTEwn/f13CYZCO2dBNTXFuhjKsbB
j3nldhlXzB6yXOqsBMW4mFqXAboKTUkw1Ih6C7W8Yh9MhB6wNE5eKkZPcwt5cc1Y9MKzlG6k8ytP
N+uUQNWPLnLV7NwIlITDoJJQe7xOIcMx65NqBpWsGMv+nKYdI3vlqPQTfI4nD5dt/nJq/6dA6Thm
gRIV3EYLMPT+BE+/FR3CSjV2Bg4QG5rv3hjUfn3DA9TANyC4S279wetMQYtBgy/Zc2RwDtv6S+aP
Oh45e57Lto2tcHploMC//F1rJ9wUzBpQJs9AON59R/XuUbfgqkPC24KvFrQ89xkaKgRJcR49t6Co
u/zKFXdtov5AJO/ZJcgrv7MQ5OcIWI9aMTDJ0lsQUDwvGaPX+RuIg7VtW87iX3Y0neyQ6qLsvtvT
dB+2M+iy0Nl2iheQAm28Yu1YG2YoGjTxA1ycM/jeWTw0GOAYKgCFLi/W2tMNl21TzNxVHBhvr0jH
HOYFOX1CMg4ekI0ofOUNZrHTxQkDfKYdzpULCR5Q1nqjiGtXblV4VooEpjQUJTT3cjJYJ1SPyCNx
QfXKwNO8Y1PwO9R5mrgY0t5hqslNIrEJ/vyjOPLBDTJrnxkoKCKfD80unSC9kJ6Z76dPuc4qmB0L
FH5RHxdt01vFbrKDsmc74uZSfVcgVgLpkFcoZ3Du5dDO/TvL+eT8UCMPh5ik1H8TlZtDH6MBt3tQ
gvLPQmcCRSI20kftRm7FdjXUTjAVpsaes28RzUq721suLxp9Q0fqFy+k6iYgq9MeEw7vAL55uGR6
jpohsSpoy3WxhfJJxI/5hOmOaksRd82sGGc1tGywdIGS4wQcDvQTwCWzXL1cF13s9yA0y1W1YS9X
TpUpaENdOtZVD256GBeQpIKgMA6szUbciut3DVeIVtSQ9ZNHT9CYeAQjwi2M1KfQczcs1IrVcI1U
sQ0hIDiAwe2s7Ok4Q+3iXnUWiK1cEJP5ZAvbs7JEJssSiDIh1RD19tll0gKBGCgFhyZ4v8pumKxK
IzrjNX6qOiM4jg792E8xkIRqw+atrL+pvidyFqpOB+lpVLV+ryertF7EOERTHpcgx5quq8qY/SQG
KlKJFnh2th3791RbLXKKNttfXqGVbzCbSU3oT2FV5taJjl7bPNvzUNHXnrc++d1OvS02QsiVXTYR
XKFXRhbtJbnpf9rP48ZvX7nHJvwm6/uGW+hVvjc6vLXlT454oLWa45+CNc03gpA1y21YC3DH9ehz
R+FJFApTnOMLFQ6oTXOe5LjOAv0Z4HfLQ5hu5adrn2U4u6nETC2AwuWZ4rNAY/vAqXqZSQ2myfIg
GXDvl7d+7T2G+VCdB/7kfJJnYMh/C8BpQR11HALnKVP8uc7G6wLeP83uv4IPtBVCcPV3xRmYyq/T
DM5zEOlt0SGtnCtTyw6prAbifrDBGIw5LdcHR+7k09fLC7RyN1wj/WzKIFSg943egWy4B7jxv+XR
7Shfrnv8si9/LUw4g/pIFCl9t7vm6Bafl4p3j+myy09fs97L//9+ukaYjFn56D1tKQThCpCNgl8j
YPR5BmvFdVGTKWqn6mCAV1fB2WYBcf9DBjAFN8QpGd/wQStRssla14yAyUPWBT6Ih180GMaWO147
6jAU1uMYTMcM3F2XF2xlt032uq6ZwJNDpD67swtSzzIdKgYBGCCy05do8tLgePk9a5+0vP+vjYkm
lVNI3KhzbUFzaCAPIPh4Li39xMfoZklpQCq68Ukrt+MPtvKvV4ETnlIJ0oez3c32HlgQ1Gk2mwVr
32HYxZRF6EXXlj5TOs6/iNXoH9DgVN49RYMoTTSI5k+hFy1LOaWiu84Z/mmg/v1J0YQqv1LkndhV
FROLtHHJIat2eW9WLs2f/uhfT++gEzcWY+u/R1QeONE7u4o+UcxE9p39+/IrVqzunwz0r1f40JTg
wPDrs+6GW79Ob+ae/WkQOrbc53V/e/k1K17LpLhLaQimWN5774vXWgx8VaLjAnJTeeT9MnfovEMu
CzKyYqv2sPJhJu0d4DR+OEhlvy/khm4Q7jodvnoTu1s+LJPzxvVZOdMmAV4RQf2lHW11zjCCB/2d
xkq00NN1B8A2rKYP9nzIPPXReba8mHhW0snmXnP1WOTuxgesNdtNDrzUSydohtTR2dEAauKQqUa9
OVH2NBbenZth4crmbghKUFkzdgAj+UafeuVwm7R4wNvSomrxXjH2hwqCPcL2F6mRd3+8zh3YhklQ
uRhqKIKN57GIzk3ZVZiOg4Dd5RO9Yp9tIywSWpGcWFSebWqHUCaqnvKmiiBCob9ffsHayTLiIacX
hFiyGc8DZEfQAXLFTSGcLeK9tZ9vZFOqskBCGBbj2ak5iwObvaKJ/2Xxx5d//ce7C6Kvf92KapGy
A0s1nLv/4+zKmuPEufYvokoIIcQtdLvttp3EbidxckNlGyFAbEJsv/57OvVeeBjTfNV3GdcUau1H
5zzLmN+gcvLhXGY12oeLlmw2dsf7I0SWinisMhXLWWC+EAbh9TQnxTNy/9cBnWD78u8ejC1uDCCl
xRe39R9mBwunmOiz9upvuPRvLo/SWg8W+9uXArZdsw2+eE4BJe8zFVZOzc/LH3//BCRLMTyXmays
fNd8GVnzhTL/z3kzCx98e3i0/z+ylWudOP/9zRUCVFZRglxtvqsRriwc1i4eGbfYau+vUxIu9rCA
ogKd+sb/UhU+DG7ysGtfoawlv8KzcouV9G4bjC+zrcyU4UBr2z2URao+w1sMjkh9Aq8H37b1NTON
Ns5tvxmkkOeuO/koSgLgPTq/Kwpi1w9ed83vKyYb319MQo/s7dimznSf4NITj46FvfMnDivehEc1
DIHIvuIOuHyZ7l1H7y43ev74f9J5aHQxOR2uDYDmfP2Ao2+SKK3DC8E8pHBBbU6XW1iZGm9xyjbO
kMk0LMQzTDPhmyGd8JY1cLJwqrzZuADXmlicswmMrXLuiPC5Seb+SPwgPf4lzKQuhEKv68XisJXa
KUGaYQFICsaPIamZIZCv/Dg7/+tyEytTsXx5cijh5zPKNw/gK9tP2WgLJC3tgIr75e+vjNLy8alg
sWOyUcB7tGizWM7w4yBs5FFHNkfp3QiewYjn31tEI38hPQz6fVCZ8NT1NlS/SCVacuN0nSP/OXtM
zL9mOCPIx6oMrysao93FITx4fdvYntBj2DrBcYIt2FONpNldV8Li7PLovXsUo4nF7tdctmTsoVjp
Bt4Yww1tVzS02AXwfovhmXEDO8GrNOjR1OIgyMmcOBJr7YmyzvlTFTChoz3OsssdWVsGix3Pxxy4
Vr/TD60fZtkpQy3V+6p0gszcNHdpsbWc/76o3zlalqlqgMe11zRzft+1XJV/egs5znuJ0yy5wUvY
mz/5zpBS96YERoZCoajkTv8FLt6s+ugnpYKfXz7wJvskOiX53Zh1+fAPkvuyZnFWF5V9zCAENSc7
UEkJnMgvj87KJlzGhKjY5aopWHafO1kxH6aQpy8GbPpyd9X3lxl2VJgBiOsC9kxYT5O73IA8G8mK
BFsNrE3v4qAivPM6DUriM9zHp/EFUrpleJBJOYp9lsP676puLHPsTWplXuAYf1Ij3EUnWIo9lUVt
rrtpl0l2LmYKe7xaPghoQuivdsoCCH1S1V6l/sf4MglEXIBPm3ZALAhqMdAHHKpVN6OEWdHl4Vkj
SS9TP8IBOR6I7uC+m7OePXWphQg3HBehRXLWXwKSAX47qInFjcvh5QlXlt4cKkI6QPMqzznz7ZJe
QohGtDP/ocrJK2Gw4ic4g740OWthK1nDaM2Bel7REcAqU6JJ8KlPKwb5jsudWFlJZHGrklb7dQPr
lSNq2aMH/0+k9UMvkhZKDZ/BrKD+NRkYxslyyYYOrJgg8A20l+JmH5CyhJt30Nrr7u6l0cNkCtvr
IJEnnYfOIxOh+iCFaV8Llk6/Lo/Vyu2wzIvVoxfAcFum932gDYznU3kgfByOXlP1+3C0bTwgsLqy
P4sTnMF4Fzkr5R4ZpN1hLju7XjRW+XiE1HuyxQVdmf1lWgxaNWTQrZOfmrLJDQxkehgOGt9Lhyjw
5+uYLtiJi0U2ThT+5rASOcLDEFZWMG+2dg9INVCel2fmHAK8cwsts2Owgy6ETTLnWLTejC3k/hEN
jIvaEG5Xqa62mPhr7PJleoyTvj6bj5J72YVw+Y1hN+SwW1TFA/eBwr4xvM3h5UZAI6nyPHWjpOYC
u9dWNeWwZ3SyoEX5p4ZCfzSGdBRxXbl8ync+eHJecbpmMPzlk172bQIfSLc+WQV3Wp5TeqsFBLuI
yHrYfwNncbmd9xePv3zWd1AocuY26Y8hhZzdTZbKMHwtB8g37tmcFdWVJ9Q5DH3zIuM+KvpSdcUp
0alSOw0O4y0pKljAQiYu3Xhc/KX8vLOClvnBGtYbEn5T9TFIa/iAQrYCuJRnw+HyoaNB+lz9rDqw
NG6CKtVNtifQuuGRi2xPBdFl5CmzV9hRosIwz5Xq5U5SYPh2qZO7QkMyTyXzfmwmO3UPGo8LGDAS
oob601wLZYtbxlKTJccsQZb3H79BdWfXF6gf/gA5H+X//SRYmfIbqUStb0B6G+Tnglntfi4g9Fkk
ByeAQszTyAInhet63/nwmc57mGgfOiRaht/VyCigaK4YdAlH0p727R5Wmq76Azsz4tJdnXStfmWO
l3Z8P9YmTX9m1EvJk/KcJvvtBfCqvANxk2lYuVbQffw09F3glLt6AiEOTH+I0hxE14Z9HTNdSedD
Dfml5iu0DYQXY+3AvwyGxhVLb0vwJvw2KlTl0+M82yT8AHZgzaYYXnJ29A5eY1Xv31dGNfX3nPqJ
ODTwb2Vfg9FLym43mKl17zIMAAK2guEe+QpASdIdCcyjE7ILHShs3QNqyMQHMPe95KZrSGe+Qpsv
q5p9m9musig0jCiaGC93gAYcYMNrmjgYO8fdubJw5kdYWGYp32nd190T3rMKLpUZhI28MIK7Hgf8
hJRZmW2sv/cjUn+ZxKpQ26wKPdTPTenlkCgpIYoEizLl/Ly8V//mYf67vv2loUNijPGrQOtnCB8G
vbjTYD7k9HvFcymBYRXA/SI8HwiMB+CaKS1s8ZQkfkGjMDdNfph12iIumHIxZv/YPhHi2MEwpfo0
gB7s7gwOXxdS6nBqfMTDFlaQOglZ8lqDkPvEYFM03wcTat73DWQT6E4ovx/h0TpJ+pm4kxwfk9I9
e7cqmtcAoTLmIdEMEB3q1nHl95J+nyxpLYQqeriqD23Au6N0dFa3Bzsj1/SFnTt0Yhp85NeEpkxD
OaGDQk0sEGJ57R0iKJ7dwy66kGw/VdMABjmQGJMbTVXbl/NuwCHewdGRO+c9ZKaug+0cvOf1AYJf
FvbQBSWwXGpwiJ8rI7BROCohYeFZIY5tP0vI5UhYg9fwt3vWlSXyUOcZzBhFWMLUcicF8as9Xq4K
cZyEf+10ZEEdeuVdImC5OkYEalrVTVPUEK27a0XnOh9o0QLvt2cAu2izT5E5qB2IQblwqGMC9pV1
BAWnIH8e+qEs/iAWLcNPMDHk4tcAY8Ogw2iGbmhjjryrcSKZw5YhNjV4bdUBHuq6/hwgonCnXSry
IPf3SYHKgblFphY+1bANhK2tTUVvTQS3tCoXD33X5xVYfl2bJUWESy/oN+6Sv15W763PxXOYyonX
Ixv8I0rblf9xAG2GtzHX3kgOeeK00Kg2oVVgihOm8QNh11dP9BaCfIMoIt9vxno/Kbd0Xv20cxjc
VFnA+ueN3fN+ePGf8g4W4wyjSnLs+hIRWQaVSv6K1Z/qOwt76AxKnxNhXMVDN+HVHZUCT9ti75Vd
UW7k6d8/IPiy+uOCcl9TKCkBh5k0sBSFVgMWW0WuytEjPF+Mv5PyHGYXw3zvY3MHsPuGCOtucpOr
gJL4/iKcVR6jDO68zhOzfBhQaYBzOobQ6PL2mjnyl1l0CvVVn+LsfFYZoh4SiDDOafiYz1DFJ541
cElFzc9t3Y8hTD531zW66NUIOSlpvCJ9SMPefIDRhgZULHdg8IstqmDAe+s4lCVq1w41IF4wVJ7p
yEFWD7VMr0pm+EsaeYjaE4U3RvagPThUP2Rajck+y0Dx21/u5PvPHn/JJA8zBZo0jvn7rBUT/1N0
rq++1dIk5ZcW1MsMZvOqD0AY4VDDKX9cbvT99e6Hi+di5/SDlBVySXMLfW54pZaOD1PcJNl4vK98
f0ksN8VoBrjtmhNeB2Jn3VTy2HHhexdf/v1/E7rvHGhLbjmuGL+kKTTtqg4cA//RAsbrgjzq00lW
+wmhlA8rEMiZOx6cM+tK0HgYp+CZ6GbQfpR7foM/cQVpDXWwbp17064MEgNgrOPJejogf9IHP4ve
H2s4cuOag4lxVrbkdcT1mOb7EmgwKLfhpkrgxk1hxGNiOJKHg41mNsK+NE8C496xkmZqn7IxI8eK
FIX7oZjMHGy5JLyfLPaXbjfU2jooy4w+oUCEYMImFZzcIFMNXd88EnS26ghbXofRO8cgw3Tv4uFe
Dhsr9/1nob+kxydBUYL3NJgTD5wuhvdRdzcFWu5djmR4TTfd0dYW0/mF9PaJMjWdX/eiPYGtjfs6
rcMHJ6zpBhJurRfnVt98XUjcJpmj+Acua+eGtvwl6XAd5mfMcU3LL5cX7Fori6MMipBjplrCPzTe
WMXJWfM5p4bsSeffIRO7Jbmwth4WqYChhhNhPZvmZLq8kDvqFkFzL2hDjI6MS7z2leVk0vvGKChe
R7MfwIT3cg/XZmlxpEBTCwKacIw+gU0Z/gOxxCnYlfDyKja2/Mr3lzx0g06kfUbFk4Qbz11e2eTj
3OL1c9WvX1LQhwDRmzJlc0LoLO8GkzaHgsNM/vLXV97yS/L50HYDksgifSaO732k6pwHggu2D8to
kf26ro3zynu7jsuih5a/yp45TCO+T+HMZhCZ3OmfjjApNgLJtY4stiLNaReUAJU9Dbyqg52ykK29
abNK1rtChXVwc7kva3N9/vubvoAMQ2qA/lIY/DH/Q1LnsEyGb0H9cvnzf7OW79weS2K6sKMOU2hG
fUw60nmQnkvcidw1tIHQJO6JIqsfmoybl2qqk1GBbFxBJwIq/CV0nSzJzkxNUc6kOBStmqsm8s8W
USSeZ6GrR6hndUgkXv6pKxv6PzY4vgMzH8fIZ1sFAZzQ5Vc+9uWehQPHQxmHfFv5+47CvuNyeyvR
yJL3PvCQOUDyyWdU6c0Hk+BkUiXL9ol7NroooF3bF3yLZL82zYsjg1tocI8ZtoWC+I/YycKikMNx
2G9lFFdGb8l7B9AmrfHkJ0+Tpwo23kwQlUrDPVABfFIQe6sGGHshM98oitQ89FfPsEWaX5dk9pfM
eGszAcKBdZ8Smxbjh2mQc7DzHM9jt2Xhq2IDVbhytyz58VPYBe1QNvWJTMr5ppU/oeimBhEcwfds
SVRCwnbrFF5ZH3xxytBcBoZWPnvigNfvE+aQu6k2P6tsoE9i6D93HW62y0txJR3s/4c7n80117oM
nnSlZfVKRmOqmHis4Ca2tqA9VB+0JNMTtRXrijhNYETFDhjlLtsxYC3zV+34vbmBfLDXOjGIPyY4
+nRM5UbVZeU45MtzqhJpbarSPeUBosQmm6f9ELbwbECSZn95FNaa8P59FCpgXzWy7tUJ6QPnbtL5
+bziYXjbIqK4shv0321gWFF3TLL6BAcdsyM1Dtp6xCsuc53rBCp9vghMRNt3oNiG9ASR/vnJQqjp
NXPKrWLn2iAtDxLIX3YAvE8n0RZqr8aK7xOOSBTlc7ExD2t3xpJUX1HpzqKv82e4kOgoGXoaaw9V
/+RcVkWi6vwfwulvkrOxh8C9vtOp9+fvP2yCqz4jSTzjLN3YHSubfilpWRUEmSyIQZ0Sa4ZIDPZV
+8aPmpQFYCJdu/z+w8NXRSaahtMT0R00e1GYeSCNw6EsYIqNt+LK5C2tDBIft+zgB/okyobscogA
sluPlBJmgskECv3lfbQ2XufW34QU8FQK4FLrJidYd3kw8JlCh0bGpMgn5UFq7L4vm9R/utzYWpcW
5wKb5qbyeZmceDd84FXe7hMoW8VdybeoWyvn8FLtU4cQ/musTU7QFlY3ugiA5i47socMzvPctGw/
B9MWM3OtN4vjAdrFI59zmZyEM/1oGPyoIC9VxVC8L/aXx2slEPAXp4OuQ2SpO5OckslhLhK4EAWL
wzzMutvLDax1YXFAgA3DOQSgkhNAImWsfTzwJtQZ4rmVW7HGShNLCQERzkSHtAxRSGucG5MC+ykA
6r/vlDtu9GJlDS+FBCzkUWQqjP8EnFv5CqqFaELIgloVyrgjYU2+oZDCympjy6z16Lz23mwZ3kIK
skcK+6VKQPKHigxSREHWxo7cdAx/n+LP/CXolGqn6KfMUy+yaeuXpGrG9qAgI5LFxusrB/LJOGds
UZAHkY4B4pr+jNToa/cqK278gHPn33Qy6WekK1BUfAEJu7iXYFsKUze3ALO8XF56K2t7CUnV0NSd
Q5eqF9HmbVRZkR4zr+w3lsTa1xfhAYOFKK5VNj6zjNe/G8u6rzhP06tcSjE6i61vkZycEl9Nz5WZ
xu9CVfW+ZSa9cmgW2x7l0tlSyIW8JEEOjmA3V4AsVFWX7y8P/doCXux6K71uCkmYv0B2Pi9iOcy4
TrieWzdKWxeAksvNrMzBkq0rZjgDF0UTPpNcBbsGJanbs9nHdcHZUgOBuwliMW29Z5tY5yd0lM1h
AH29gs+SrDZeEPTvEfLOi/g/SgheoZxBCf48ua7JHio2lOVBKVR+i30vsQy+Z8Rt8o8qYWNxl/Mu
ULFNEie0exiKeHSfoP6VHYjDWLhDttOfIqEYMIdqTAmXwPP79aPMGt/5iAdtGMo9JASyQUVinnR3
5zYoffII1TOzD/Ws0htcmigRTgF1kocEAh/fercdu1sBxd7Pk5cb+jD4GUtukA1CVrlpTFO/NFma
i3szZGSCgoIFQjKqvKJv7iY2kPoXEmBlueeFgyKzdGvoOQjk3r2bSebjPUL57teUBDq5k/5cfBOe
8tw9OYPGbzipVAC86ly5D4KnyRNNqRgPVV0TcY8gOfjjQKhk+GlnVedfrQck/YEU8EMAB3ls+MfB
Bm36U4cdm5po4BqXm8k62+y1Cw3MeBrPbzWTJzzm3ZgjOIFP3y/d6rE+Ng7Fg0oEbfvAdeM/Goz4
eDKlHtpmT5MavZaqKDLogSazs+OgyU3feEGr4lBBNIP2e8g1Jt0UG1R7xU0OX7P6Nkmns/sMsOo0
phAlm75XQdn7n7jXzE+8qubwRmqofx6kp+gIoS/fn2/yHA/LKM+LTN6SNNDujoXU0EiMc+scc5G0
kAqOSDpB+3YOoToUcShSF3ddNk6PA95G7EbD1DSsIxs2c6Mjm1ESzDsaFAXf28zz9UFIT/Y3uYbo
NXwdu9FvUBM3Vc8eRmbbcd/MVfUjGMee3zZnPEhU+gSaHZQhUjikUOXTHycxic+5m4ElMXqq/keQ
bsaawHx/ddrZc+4T3c/zj8rCDvuuKrwhfzEoNMN36WzIjBXRTV/71M6/LQyZWJQ4o012fTqXIhoE
c75JiFHUHyubN3XMIYuZQXoBB9mD7VwJonvXFSRS8FStd7zxaRhXcKPwDmmgxntGQteLW2qg4joF
Y/iAurICTSRRBlAUOjVQcIAeY37EpdSQeATLbfhVA1vRxdK0WK5yGrL84M3Q7P0F8fDmd+hZGjva
Vxr2dzKYPkIZxIco9NwGePxA9SO/G6bBSXatLdFFXZ/HrA25buEVJXUYwyKgjzNIDzb9bvKAFL3x
zxjj2Dc9UiKTw+tvxgPGGapSXfFpBiSjfJW125FbH3qtDH2c4XlP7PmqLlMIkEaSn61ZHINXwr6q
gV6Ghklb/+PiaP8iCjKkxzBVs9ohBc5+53LAHxIzw0YqUGUb1ShL0/s6cXMSsy6AvniZT2heNkBS
xGWK/3+nBKs9HXng8BzbQaX5h0YLfSIjWIj4QeDK3LcFPO73vc5tfgcQxERuRqR1IbDjzOqWWc/T
2GO6mB/q3CkZjXILM57XNvTdPso1gAAPczE1J2d2Dd1jyZfpzgudKYsKTYqvjZajjHpdifkQpraD
auBgkVNIAOcEGknWdAJMtceP9+zswmHTCc2XQrUoTSYNteFOEk4M6mEDs69IDLvdF9fS4uugXPnF
UTO8zKdBDU2cVkBlv0zuGV87hOV0HDNDvwYuvPcQSIDocO/AOJxvXAIrt+VSlSbxrYbbRiOemZ+b
Yc+pE3q7PBtqexMGrr5KHID5S9EJnZM2Yyzzno1yIbpIoUcUxrzc4u+vXcbnv7+J51gATR+WdiEY
Gv4QgzYlPviO2185RotwC7q73IRtmZ742VbGJIAnCgvQ1tgF2UbQstaBRchlPAuVI/jOn5J2cA/k
/OKuJ+/KmP6vJNGb4SGBhYUPq7znkbLi5FnrHLrQ68vYpp287kG/1JbgqaE1yUvvufdpXR+wp9wg
158cPc9XuRgznKP/nmWQSFAlL2bx7NFuOFqnUw9QBLAbuZXzV94JhpYsn5wDPJjXo3ie5rrfQQTC
GJxyoiQzVJNQFhxIti8951sfii2o8FqTi7cW1EsoMIZWgNMwPHFM/GQ9GVvDSIQjbopxtOw6H3XV
dACz8HLcurLhl4wfBcNvYC7d4Fn7ubJALA5lF1VC4i7o69JuZapWFvSS9QNFNd6XGThTBnRtE5FA
Bd6tAwOpLcvNtQbOf3+zpicBbf9OVMGz1DWAU8Z4TrXriZl/Xx6nte8vNj3zk4znUwHSF7jadSwI
xA5u0oDAY+1yAyvJHLrY8gkRQcCktC8DtDr2CtjI7+CdVE+wPrQH2Og6za73A3UV4tdf0me47yVV
kli05gPpbtO+xwaCEXwgN8mEK3WXpUiVnfImDHrPvgiZ/Da9z8DqHVpzYJ2Gx848TrtxqMlHl8vx
uk4tyTRkGtusVMq+QHndgoGJTWI72Fek52Yvz9JK9mXJqIHtJji+foVOaVbsbdc+atEEt7BAeyzA
E9pdbmVlUy5pNXTQivu96F6AtrOR8D1zdMf+w4ztstHCylGz5NWAqMP8oLDuM8UNA1SAqGPSTJE6
ozYGUvaRYPZJTOWhlOHGG3atyXNn3+zQqihLWzfqf00Sb/4xuTqWHU7Vvy3CpaiNtNtGI9b5xqZa
2bVLOon0izJpwxFFXK7odJxypcxe9ygLbDSwNlOLY2GiRoxDkfUvsocYTiwzf5THeVSUHBxUra5j
zcJz999jp91cyUyU3QtJofXaBH79bZqFcyznMtwoMq8N1SIP4+KdxB0gqp7CwZvlBzojeI+BOEbG
//KiXjkPlgSSoaxHPob9/EI6xN+w1D1wGDrv8iH84pX8oawDCFPWhXNzubn3xTyYvySSkMG0s7F+
82KmoR2eBahFCAZbR5DpTsvZQM0jhQjGaYBLqfghhEf9j/lUAqETyaB0RRQww5wNqbKV030pwWI1
YDcqsSihpLN3p3vzyPC0BcbYVfeFCD4hYt3YZivDvGRZNMgGuFmnKdLoRsCvpHmQFUaW+vSPLJMY
Ga/HlvTX1TiWqN1qzNqxQBnsRZA8ebJdE3xLwnB6dAbqny7P48oOW6JyxThSNwjs8GKsyj4QawAP
IG4+3SFQqrZ4Nmsp6CU2V/UIVQMxkZc5aL7MYk4iwJ6dR1o2A57/7IWFSdSNWK5hNvsfumzLaGnl
PlliduFk6jSVRjYfWpTwP1R9mM87yDK4KF5D6bSB2mbF+KfLQ7m2NBanSAPodgK1OnKqRl0CkElj
EBFdjKYDYBhFsdIZ/OeRhFdCd5fERyjFI2uDRNyJgJAS5XA05g4+/rdGCfx7GcOjbp/SYYog7zVs
3GxrMPclC9LQpDdtGY4vqPvnJYmRaQMQOlKlDyRoFHYW73P4NhMv3KHS4M4PClrG8huyYtS5L6qw
SvtdljTZFOwn7gn1BEtgxHobU/D+hLMlc0w0etY5aFzPtpfKvAiPO8XjYMI0eJyNj0wDsh/a/Q5j
9yaAxH6tIAv2I+9b/JBjnyWImnMAPjnIFFkpyyhwSYhh9XX1o/aUGr6qOgRuOC6HJle/DG9LyMn6
NpRAMAHri6THEYD/c6m6aPzcuVPQwLBkx9taIduW5ASJE9lBr8aPYHDaMwi8t8XUfx5nMAQwbMnc
vMA3rTC7itiqgJVhDkWCqHGhOPY7dwrmAJLk4+UALgTPaHiSvi9QxQUuDJpQthStqlBr1ZV3h1ct
bX4MMC+tseu6qYZD60xZG1FBAnKiE2Zqb+HQPQW3cJ1L6U0OZopr9nlGODitSZLCd26nM06HJxoE
I1UR8RkznzUsu1FBTCpgsV44g+HxC9C6nvMVXA6Z5bEu5QjxM9sUtLNRBnel+gn4z8EPY+F0vXc/
BnnBX5UBI1hEuslTfusE0Dnmt3xyUJHcKTh8EfzSxAEJEumpEPnQtmmydoI3/aDlRyR1JWW7QUgN
M2zDOl/fwDDAaw64y6mRsQetjfKuyroRasZQDxmDjzQJYdgA5IIYWr5P+5Ekfy6vurVFdz4Q3oRe
nNRsCAgvT5OAAhHBMUbKzgFCxZ5qr9qSIH8/gmBLghWBXHZGXRWciE+Qtme06PQBtcI83Njaa904
//1NNxq4jKiRTEhZAAM330LWtf5UwYHxoYLr4XibiWoL6LHWlfNl9KalfJrKfCgBR2AjMtpQ1Q8a
59jXXs83gqF3G6AQ6Ph3A7TxCOCE1IBqzF9w2sNzjUBH5PJ0r338/Pe3v56WGvE9Hg1DimCGCARY
LYKNyx8//8L/5EXwyxcRbzUkWe85gt7nhRUHCUjAreWViop8lHeXm1j7/ct7qunAQGsmc5RFHuyq
ZDCxbNLb6z6+iHOVgQCNExbgtsGtIGJl8s1BJWN3+eNrg7MoNoqwUZyBhn+0o3tovCLZyy57ATFz
S6FnZWiWACQIVP5v9OE/+huRAY9TT2+lvNY+vjgmpN/DhrdMu6MIx+JhmJ1vJodV31VDswQRQcm4
tsUc0vvEy35PKbAjjWx/FsOwhYBcGfslhKgBqKNOJixMORcvBk5cd0mtv8DMzGxE1mvDs9izpD7z
jUVhjmRu+tjyoN3V5ym+PD5rXz///c2mTZzSmZsk747Gyu+c+3D0G9UWeX/t44tN2/IwyBxeqD9l
25C9TslHUyXNlb98sV0pgLTgh1p6X1VY/LuhU8BToTzDXi6PzNrELnYsEXU/Mz559zqt2li7yA5M
kwN6/5T+vq6FxbZlDPbzbdl492Q2LIt1lqPwkvsu3hcdaplXOXwBkHHOjLyZ4qkALWnmA723OZPx
wJNv1xox4OOLzQs4e07KOWtBlU9IcdfD7YHEOQnqLZrR+w9qtLBIT7dcNGCn0j6Fy3D6PNYQkcxy
F+DH9m42KbiSibotdCFiw8tmV3olOQdDG8fHygpeYoT8HIJbOZ2MhGe16Yb7WWSZunGaYSr+XF4E
7z7R0b3z8nszO6J3WsekAQbQd4PiDhp7v1uv/uIr+MmBjvuKsHkj1fJuHIOWzn1801Jf9JmtoFck
o9BCVD/tyiLqZCPuoNX8QKDxtjFmKxtnqUknSZtz67pWRrCU+5g3ZXEshPuZdeV0c3nM1mZlsfUh
Ddi7Iy3QAm4KeFcLWu38qUo2Yo21zy92fhmWHVLgLgaqlXyGHwbE9VG9Jld+frHtedFZwMQZfr1s
x8/QYpp2XWa3xmZl9JeIoD7Tg5uNPr4eavuYpjl+ezV9GN1Nh4CV4VmigrIkhZ1uCM8Q8GIAbt83
wkm7Z0Yp0+XGEK11YrHntVPxWmUFx55n/M53MwlQqVfsR4rsyFVraFlyBrIB2qJNhyZgXYIoHonH
U1OAXXn582s9OP/9zWYrmTtKQoQHJHHTMxV1ztl4yfH/zC7dygKvTcT572/aKIQzA/6RBWnUud0r
0DvOYyrxCrzcg7WvLy5v6N62oNuDcBo1ifp99rs8eLLceuqsjc9iC1eplwXUCnxdzWAXlciJ7o3O
K0go4BGxVdpc68NiJyfwfG7cdITuhD8W44Njuf8JhIYt7P/a5xc72UhtNQTHwWJWbvHsQuozi3Tq
sy0NvpXvL0vNcGFuxVB5kO/oDd6A6SSaqGsTsnEhrH1+cXdPpZc2UNJlaSRScBcI8EiETlcBq0Gv
WOzh0DTKRyCAH++V9IcjoDVf9+mWrMTK+lkWkHM/40j01fjtrKEz7LKkOirZ3p0vtOves8vi8ShK
VnfMYPHU7Qz8sVuKOAHleuOMWxv989/f7N5ktIBReecDKJgRVkIZyN0Rbq8igGH4l9uXtBWQgW7y
O811FSH+nqLCOhDgTsEWv3xCrM3Bcg9bA9cqz09+F9PY7QI3yW6CqcoOrLL0upt+WTD2ms5R1hLs
MGqKT7Xn+YdmGrONSGVtChb7t1GT0XAvwiLyiHjQhS13DK5VG8OzEtkt68Je4AEcElh8/RyvIv38
CFXQe+sgawEr7YPm7uHyPKx0Y1kdlh18F2H8dD6pp1LdhP2IIpexw8ZCXZnmZVm4AcaTgLmNq4w2
MLiHIlt1g4O7uvHNVj1irYlFik1QqDPlpR0APsNlYBP2nYCIEc2mSzc6sTZG55bf7Da4L/VCmASd
4BUWaoTCKehmSV0/XzcHi90sh2ByPej3/dYqeBlA6r9zRa43ONxrP36xl8u8n32FigzuAZR3IyLN
CAxtUYBgefnXrzwNloVeBlBTX8Hj6Qi5qtsqnSLwjb+Qyv8/0r5tOXKU6faJFKEDOt3W0S63227b
Xbb7RtEz4w+hE0IIIenp91JfeRhT+qP2zcSEI1oUJJlA5sq1bkGS+3rdEMZRnNBYT2kAfNwm6aXY
KZo+pmXe//abzt9DRyxcQWPY1srwaSIH1NMIdDs2bgA5aGRPFt4GPHUuT8Py+f+UdzMB6CSanPKN
hLjyBjBVtYcqKNtd93njSBYokXGApocTOA2QAMj8On8nyFatkZfYfr5xKPtTmXmyBXPmpgIP+aZp
dbUvFb2Ko9pPzcJs3UGqEGpwBLmqLnqslVf+rNFoHeyBXprYdeHOLM2yDHfccqz0SU9E/i5JUMlt
J5tpZaNaYpFZky3zWUSJBDKJ9WP0TUv15mvmHFDVe7nOxoY3l0Uv0nCu/RMf4nQL1tFp6wjkDS9/
3fbz/X8HOleWUV4hVXGKKJTJeN6gMKa+B+O4xvdkG8B05LQFCwBe4CekRYDhmdHZAno4CK4UUT49
X56EbZsaTgxjosU7d4dTrSXd+2VcAcwermBEv/54YtZCOdqYUaCchhPNoie/Clzkdur3yz/868VB
h+2/Vz9ROWofxZgdZBuoIzwtOTK3eAqLfk2k7etQnZjlrslvvRw1dIwAHR+dR98E0s1+iFxFHq6c
ZcuP/W+tJTEZBTma0pxAUsE2y3GwCKuAn+ZbUw97H21woosP3XxdXSQxyb2gvQHAj88wlseLfdcn
LzF0hC8bw2bo5e+fz/w68nuhHagv0jHTIBpvkKwox5VD2WZqw41BdoxUKhNzjp541mwW5aYIt5ZN
CE7Cy79/Ccpf2cF0ZdXLuecefn/nTT9qMtw4bnUQZfkUobGokOH+8ji2mRgeDbrBwu+5xkyc0aPb
sJiAXhck2jb1vNbIa7OF4dENFL9RDebOP1PSgUW2VeLUO6J5u2oGJueXqFufk27GSvEawmZZo+Ux
H6QDAsXoqntFYrJ+kcgJ6hFtFzBGCy2PELRwW5rXa1RQFp8z2bTqSja564/4vPDUvvbBVsrYD+rm
N7Fswo3ThncaTL+Xl8tiDJM9S4muAoemj8Goj562ekD7TzTXa1Vmy75Nln32ye9wXEJ/BNDhf8g4
OpvULdTBE50AO4b+6ead/whC0MfLM7ENZbg4xNIBwZsXgdWhUu5POZVLTjsfd4nM/e0wCH6gQq9h
CW2jGS4foI97mqoMo81TcUMm+gvkivslwEOYfO+67VW5ySQxHD+nQ681FyXduNz94PCdLeinrksb
Jonh7uDgQl8k+rPopleTs03nrN16ZO0pZzmfEsPRoyojcR86+Uc9RmhH69HStEFTTP6CQoDYYeOV
bCVsWXaxycqlBvTyePVMP6hyg1vIgdczWjodVAEv7y3b942znI0yAXU68U5lXjwIn2sAZnBOXf64
JeaatFxQOwlkB2WdD2ThsmO7NPKUeRIdUqHj67w8Xiz0yQ2ZO0Cfi+CipnUiT1mSz99bjQrgdRMw
nBzoRCeIxZh/JBNgXUwIiJW3CylUWP99eQRLSIwN3ybCRbfchEiFEl/42hTBNuNAowfD71TEL33Y
nL16TavQZmvDs+fYXxI1Ef3IJyluEXHZMw+a/OnyTGxfN/x5yqs2KyvQuGxEy1xBN+DRnsE0BaGY
NLoqXY/axb+tjR78yKPR4J4yyLzpPgegXa5eOm0TMJwa17NBtnSaTqKa5y2peuSCIiQtr1oekypL
DFALAQ8aWCpzXJp1nLJnh5buzeWvWzzNZMJKqtgZcRh4aGVWwJdEjEzThscgZtp4kRRrFxzbMMuZ
8cnbVAHm55w0xQeIb0FcBsX4DNynp2b0rkuoJyb/lQtyYsqbvvlQ4NvdqKb398NYrgnPWExsQsNc
2SIxNqniQ3SgF5rkgGI+upN3l41g+/ry90+rk3huWEZg1vmY1FztxjiYfkQgYVq56NvW3vBemUPF
zy+4d6pd6u+W3FVWea+jVmtpGcuhFhkO7JcBeBRpUn70c5ZsOiRp7rqI3EWZNzymFQe9+eVlsk3E
cOIobllLROmdqMQm4iNje5xoSN9r57oHamR4MvGERnbMcU/Kn5p9wpz5hgbBKUzRj3/VHEysmMOH
vujRWP/Bi+y+T8Es0E3e/9KR1vvLA1j2kkk/NUVoC3fSkn/g0cJ/1/0EeGsMVvSrhDn9xISMiQF/
o+jF+IBuLdsxDj+LBc+O4Iiqr7vgmaAxVs4tp6OsPgjnxxlCl/v/Q1UjWLb9F+/GcNldn5yt9MAu
P0dkPHGBH34IOAr06B8PiEbejy7yJae6GfX8BJ4F8DegsXSsJmjdxH3X7pnHFPX3HjiRyvCood9Q
4x8xRqtuOygg1H+jS7+dv0Poe+EidgsPgM+odt9owdEtD62DMGh3Xgp6nXc2ow3OV5XzVEDHqnzz
gHvw+MnFdTA/+hBNmoGrEeEYJnuHeWnobmpfe+1LVcygLtjUXZ8WB0hPxN7Ki9riX6Hhx2jlkPXQ
8+aDVSrcQq7CfxQFGgF6LtfUkGxDGC6s4hZ8IE7jnSamov0UhDnoCTzS3mN9r6wdJqHhxWGvU/Dq
u8PHnITZTgfZuZnYVRrufvIfvFjTDBEkcLyTUvo7lGaqbTOusgRblsfEi0GNQKDPr/b+VBpEADIs
8AzcFjFkGC5Hh6+1u/DzjYM4iLkDMS1R0U2RTuUPwdJHNx/dA+Su7wVlgFBiv+0CkQ97IPDHTShm
CiLJYd46Uf7Q1JivOzhb0Fgne6+KdsEQPkkwRZ08sL6vHIe2VTCv5s0IulbUXD7GRmWbdhyTo58P
IHZwc7ZS3LcNsfz9UxDIoqADM4aqPyAdc4Z6C/hFXdZCwhoZ4csrbRvBONNHD42vYP5QH1VQ0++s
hvs6cx6dBhmvDWEL9cYQUNUZqxScSScwZjxFYy42stE/L/9827eNSwOrxJjySZYf4LWZ8EaFbCc7
FFCGyVfyzJZLg4mDS+qKek7F+YcaqvEupM1d6PjJXVwVwHpmgENcNQ+TJysB1i7mFLdnpAwes+WZ
mrZQnrvu40Y08wMfPTVsGD5kDGUrEdbFtvev05mCqxphjHQ9GYbUVR9kQCcw6dkDKdCfRaO1rkTL
FjXBcDGQ5Q46fdRHG+gACIXxe6WFBJ2SuvIdb4LhsppQqYWPi62Ik59OE/uvaZ1jPzmkApjpshUs
eaf/MGSVcpq9fuQfZYbSaZSBcTGf6uiEmna7ZVH/nI6u+ufyWBa3MHFxBILqLvVE/TGSLrmD4Frh
bnHF0vH+uu8vpvoclwa0ZvlOrT66icXtDvpY499z0QbX3W+DZVqfPu9CyqjIEtl8jF5wl+dZdWia
9J8/3X6Xf79tSxlhg/i8AQS4aj5Klv1DUvByRAOa3a5ORZiCy2xwSYse4PqjSMLmGIaue0sHrzpe
/vk28xoO7Ylcliqb6g/eu/HGT0HoPdJsTSs8xSp/cfM06VdkFusOVEjTKXE1Tt4W2HngK+vuNiqK
J96Gt+jDDqYra0cmPG4CPXGOZ3D3wZIWpyhjvxoZvFy1TiYPi3TjMo0GmDlsmqc4KP9Jovify5+2
7CATGAfZtHoa5Vh/xI4c/gBDo1p6x2oo6+vewyY4DlkNlAg71n3UZcR3rkAJe+jYLu6m35enYDna
TGgc5aKbcJvtPtyBPeSKPIW6/+4D5eSEZOX+YtmopopyAlKVpmO++AjiGPI6KYVgBRSYrjvX/oOO
g7RdrcdZffie779GZTr9mCloty4vj83CxjNjDP2epDQUH2zQbBfl0TmNid5GGV2DoVgczcTFASsF
RR6cBh9O7tzgjHtDb+wNLl73SqqbOeT/jEH/f8BnfWkM9PYaE/I8JMMH3YVnCEJH22FiaPHP9Mpq
2T5uhCQXXXcpgT732S0naMa1wzbIxqswivjlxhXDR+vUVEO86awHt9y6LXgroan2d5Nlxe4KY3to
a/z3iQPKd1dnudud4w5PB+gNodNYg7yc4HZ5zW7FEEYlItHoFa+qsDsHo6IHECDLH6Hrl9d4Gr5u
PJjA30/9BDCsc172IcTf5krM24lT/XF5gb7cq/i+8diRpRtMI+u6c+jJjTeOv5PQ2TAOAb2gQaNu
/M1z1V5VazRjtuEWp/x0A5Ah3sUQOu7PA2OvbUYfPIlhBnpTO8Wh5sWTo8K7tlyLJF/ezTC7ZVd/
Gi6L0DUO4bruLMbyECTtcaqGfRYmt3MdvEC54pryM4YJ/j2MRioWbKJRcAYTJgfLIu4dIAJdk1aw
uKBZcOTU5TzM4+BcSjn5p6GWwtsij9PWKzv4y4iIn2/4uIA4MHWE155B5XyvPJDkD2AM2QdkjRLE
NgPDz6FenknKMYAjBn5LwYS4YUU2r9QQLEY2S40S6tOjwPY9L/tJDrTcVFBlWTYU2njaDURZbi/7
ypcHqwctu3+bGewLEDdlYXtOE3Xw4+E5DdlTL0qk0TJxzbsUYxj+TuhUB+Dz9s5R0t1WU9Zsmog9
9HlzfUw3a49Q3iRd10jvnOipeJCQ+d03CZErEcu2SoaLK5KoNCKZe2YZKiFEgWemFvdqbu762L2m
noZVMvzaC+YZhYTcO1cZ0kQgYJ2rGx1JZ+UGZYlSpgwQo2B4Bd+oewZX0B2rvQc+8mHD9XDo/Wbn
teGvoOi/Q1p7rZfE4oGmmg9LysT1Veie1RAGTylgDPMNB5/ncEDvB5RhL+9fm6MYfh4XYxTk4M55
B+39YSjjAxf6h9fGt2Prn1RSP10eZnGH/7wzYBzD2xNdor1KYfVApvE0AW2yqYP4EKDnunDGB5zG
xzhae2VYFs6sTjINHcY6k/6777YnX0cvxRzdErd+uTwVy142y5PtBJliFQj/HcqjtzlhT8qLHgG7
3kKGeQWpZjGKKdKTgsI6T7KyOcu6/lZz/b3k1d1M0nsQvd7z9iqElOea9UkxpdHct858lpCtvAPC
JDkWPVsD89kmYfh8C3HbmjaVe6Zdc0go1PgKMf5YzIxHfrlB8/ePywax2dtw/KzrBllzMp/TRRK7
17V3zAaF7LBu1hiRLIfVf8gs6lJHoejnMwHPzmPWS+e2dYK1DI5tAsZlPQ2dso3jZj53IU13sysz
UFwP4qAmf9pdXiPbBAw3F6kGCmqaYOohg9QfWvwPdRjq4+Wv21zC8O6eOri2V+589kqCGhW8WxH3
KKB2Hsz1r8tjWBbJrFK2XVHgBaXmc5ZSb99kkcbVfXloZvqqVAsK3MZZnoxLiZ47/DxOYX9fMPHm
trpcuZFYLGAWKXWtB/DQeON5CoHC5qBNXLrfLq+NxdXM6mTZpR5xwcj/3vfNUxlNR7yRf+lUHVw+
Q8N+WAlLNhMsf/90c3bTKU4cVSbvLPIevHR6AFHej/9Dy49lG4XL0n36PqhcMpC6O/F7jN7J5c3R
EnDV981xpnxlp9pWyriVkz5H9yRz6XkO+meQ9bayOVUD288KRFRqXhnFNhHDoSHhRGo9D/RMXBCa
LTOR4fAjwVW0GdKV/WSbieHRtOYCLPcYI5jI/5YhEDduwSt5uzzO1g9T27Y1XBtc3m4C6l9+HDcx
h4z24fKOtdwHzJKlAoxH0jQM3nXMHvT8giTtbtmwHNZGyrFN+MrN0/L7zfIltEvDYkGyvGc62pG0
eVx3B4uVzbplguoiqMgxBwgs7hod3zhSbvwxBP37mtS4bYjl7588AtztUbwoBb3PJT9hu05hh8R1
uvWCt8t2sLi0SWYxxrxiQVZlP0G5edviZuElE/jj0usCk8lgAc63JMMq+X+WCL9/eYSFQ3Rf4AVQ
RWt3WJuNDadWFZQOGk2Dd1b6DxMHzM0JAae7vEKWe79ZrfPdoK3rUozvhR89pmm1DUh9JHg/LrfK
PH0UPTSiuvganInnEsOrdVuMQy5I/e6j9Zqc/Cbom+ciLby1ZiDbjjL8GXqsQ56meffuNC3z2bbw
i3E+1gJSHxBu4J7moHCAuHfxcdXymQU9VCqorMTUves021aI652Dl2U9bUY27HKEqkHh76tbwRJX
zOpeVLRd6HZR+54ikCyWKrHT+DRudDMcGtw9izRZCcC2oZbA/Mk3qaeATByT9h3UcptldtjfaM7f
pUgrjWAsBrhzd3kNLaHerPBlQauHLInbdx3pH5MfHyLkMYK02tXkrxzSG9eNYpzu0nUoaYXbvoNp
47bDrp5bdiBtch/3LgAW04o/2ZZtceJPy5b2IJIQZAIxsQDyH0Mt7M7lkG37FMkNpg4ZFAOvm5ER
FyBv3ukSibL3dOa7nP70q+6WsmxbNH8XqzUtS3wwq39l7bh9BkjhO5RZNtrnx2wi6G3guz7Tm2U+
CWJGgfldnpNt+cwAIUbihV3N3+XCVRo0u3p5ecKHXAhN/n/dlczaIDJOfuzhxnRuXP+GxuwQj8Nt
B9bTMff20mlXrLQY/ovUgFkUrKT0SOUH6Zuowv53DlWkaCM4acTKilki3n8Kg16Xy46XxXuJY1q6
5ESd5rH3hu8pypyXjWI5Rc0CodKxw9jg5e+Z30GlKudH6adnoNVWpvCHh/yrNTLuAdAMZcxzpPPm
k3kmzWbwKanYti8ipviua3xkO7dIgPEIDVRZ29zVflOk9db3PeWk6KAXoahuuKKqQsJFZvqNAI/Q
30L8dFiThPnSEdzUrBpkPokrSEDR1wY6OZtW+X88IYUmmAIdx2bu9SFo/s7VWob6S7tiPCNe1XMf
RUDdVgfupTe68kD4EUJlGBnwgaZrrCW2SRnRCl2tNTi9NH2FqteNIA04l0+ibXY5CMZ4kL4U7ssU
XkULgRkZ8aou05xGfeG8RNRFAGk01/Wuagf3qoCIAYx3SUL8TqRV6pxBVQtChWmzXLunud/7ut8q
PzlcdgebRxuWaVIVSCdu/LcobUl703HorxzIDIDHir9ZDkSz1MzTThReHrpvirEM/ArEGcHdvkH3
WhEcVdiBtBcsbOja3o4xxMlWMhC2aRnmQe6Btt2Ujm9lRYPwGxo4vPplABnxVcSRnmtKe4iQzrTJ
h/bNz1v+W+Fo/0WHkfy8zirGyRENXTWiJinfeNtUdDfnwpNH1Rdhcrw8gM0qxtVSIy0Wp6ns3xzA
ZmfP23oR2S9YkrD275poWNldlmBrsrTMJMjnuBu6tyBrmPrt6zHOfiQBmOV/9WMc0eerZmNytPhQ
I0lTv2zfWMDvlgsEYw3q3ORuuUFAkGYltH8ZYDzX5Gqpc+i0zn7C3xaXXM7zxS2ZHL7XCd1krrdt
cZ3ssisvraaeR9l4kPqFCtXZz/q/lhT8cj+Wguwh5fhK6U/iT9eVY/5IY3++50loWGc6YG9pJdMX
qesc4hozf7psnS+DP5bNiMstpXOEOJO/OVi3XTm28wG6wDd+SeadnNs1plvbXjNcXgxJytB4mb81
KpLzBgsF+cKhdmSJHok+XyM4sA1jxOURauHE9brktYzTe1VUEAyK33UuVsKlJXD9Ier8ZArKXeQc
c5G8QhFulFBeqNH/0meN5zxeZw3D8xUnpFQ+i1+nFpxJsYPHHr0ZZwKGiTXwr+Xea9K4xDMvdNM2
0asXgchIVGhVzUSXAQUMb8TRtUNr7NKtVwe7y3OyLJqpxJFQ8HkqB32MkP3Q33Ooqr5WEYg0Vp5B
FpOb8hs8QS/s0OVQ6AMctTsS4Ne8u9Qb5LzPo7Fc0xGwzWLxn8+m9x1Suxx6c7ocf/gSKhVpgv9c
XiKLE5q8LrSTAC4VSQHyan1YDME79TaQ+NRl6UrK2TbEMq9Pv1/5o5MSt+xfM2gjvwIERrPgMPJi
CufNgGeQqx/L1HXWlutLq+CCZJyRYgYvdCmTfE96lW80cEd87NCqjv+5vGRfhnsMYHiKVzXKVU3k
nIuqucu1t63w2yGotlWl2kPi8Jg196Lur8kmuamJgkCfGy3a1K8OeCAqNNZzCk3bIdRjunJI2sxj
xEcu/TAiAxTuym5IHrPMh1ZHxryT6AGNpA0J/nd52WzjGAGSRynQFBB6h1QmOLsFCu/M56dsFPfz
uIo8s/mKYXyfQa3Wz3W+z0a84gTULbfrhrd93DB8BNY6t5iiYp8M00+mkCuAqMRa6ubL5XFTkyAH
jR1CdCO8vBokhCaTG5fQh6Wk4aZrMO0vfz+GWOLyJ0cMmBcFHDKKrzhwo98QY85fe5LLq3g/8fnl
Tvnp8zicQI06qfI1VmgmODRVMqttkwV07SS3LdHy908DKMdrUyaL8hUyhq/ogv8nKlyo45LTOrrZ
EjxMZhxRcF6QICpeS1rqezK3IDkvm5BMm4F5Yo0kwDYRIyJCqhAKzWNUHRjPoS3tPsYk2ANdcUoG
uhbYbcY23Lqex8bjSVgdWvTRot8q0Zs5cK8CtsDWhjOPjChSNAD6j7QL/wpxoVd7DZK2Fyi9VsXh
csSwTcFwZknHAgI2aXWYUbzaepyNx1mPa+C1L586mILhzS3tJ/RoYgqZj3dno1MGRWlS3UYjBWq7
kRMSpjrcXjUVE68aCwrhGMTyw9QVzyGC6p57kqw82izrZCJVXZCxiTBssU4FecinNtqOzXXNSDjt
DK+GajllfCxhaXTc3KoJZ1Ck0HN6eV0s/mZC75pQiTGccFsW8TxuvYHUB5CpBccppGukxxZnM5F3
oYyiNpji6kDzLgZBJNS5ZbUIWgP1t0nq9kqnNtF3aQkhosKB6E6Szio4eSCYTW5IqKItJVn+Ltuc
kr8ur5ptSstqfgqEQGsHehKwiVSJ/jWMc/+9SUPtbJNq9oGpd9I17UiLk5iAvBiau2r2ZXHoOl3c
d379xKJqnwmSH522CDZxvAbC/FqWDRcdI2ChEtPxdKjjs48XNLTKth4CycLFFM7OEbHsqDx1WEQG
hoTsL6+jbXZGFOvqqgabTQcG3bm4cSk94BAGV2kmH3DjPs5FvJb8tQ1kRLIWtICQe2+LBczxXKl+
3E7oCd0GQtxEsmOHrI/WkPG2oYywFion6p2AYhuW6gNHfgkQa3GXxdmNkzbeJs77l6sWz4ToRaP2
grEvy0OY0edEZx+F57zJwT8Gk9dsgq743+Vxvnw1uqmJ1UMrYcxTpMIPJJ7LTRPM6CqobttwuEn4
8BPQ6R8QIbnuxDFBe9BHreKui8tDH6SZj97FopD7qvKbYWXHWUK1CdfjPvrwYJzoXIPvo+/Kd1Wy
K+1hBIUqTqFD5vDigNLcfVw5bKPS+ntfB3sHmusbcNk+XjaIbQ7L3z9FHwaqCXdMHNSSdEkciMsl
xT33Cq1WzkrLDjaBerEr+lZLF+VR8D/MoQSpiz/s+Tjfzkkptj2LVjDZtokY7j/gQFNs1BioC9h7
FAzzu0zC9CrKL2xcw+nzTENgzvFBphBJ5W2gl1GMGxAUjPmVu9VwdSdocAODox0cXUzoUJ3EAcfz
lT/fBOs54DXKJtrDF2juvgc9D06OO0Ps7/IuWrblf8phbmoC9VTB+ozlA4oKvfM9rMCPHub6kPjZ
GkrCYl0TrOdMUG3KUWQ49En3V1j2wa8YHBhrq2OJSiZczwlK15Gg8jiEODrG0v+OBNqjD66d2qE3
PVgih4mvqfFYHMKkFvFDR0MSKS8OiZt9G3Mk/oZ8PkPE90ACCKToay+SJnjPZ72HJWPFIc9jtavL
YD5Efe9d000DixsHfBpGyex6COSzqpvsZs6p873uByBBL+8oy63I5BmZGsrIXCMuTWUeH2gV3YRu
c9MlZbub+3IlmWWzheHUvadpGIdFcYjqGSmSFA1/rDwOoCXc0HZ8Q+PHmiCObTqGdwuwWflTWMLq
jnc3zvGvEFykoJA5oFS9EgAtQ5gIPg3seElAtHfIRfcNKaVNNjl0O5J0P07x82WrWPz8P+A9KK8I
JE7YgTVVt09qz8OVh3ff+lSoK6ex2OrTgdSjaZ5DaLo4pF2zTyNMIy3fokmdwpldk3530RlpDNGA
V15RHK4S2IZ9U0DMlmTz6+UlskQqE8AHbUgvGdwsP8xMxQ8g9JlvBJv9NfSb7fPL3z8tT97VEEGd
sDxtCWy91APduquoept5DafOAoabvMYWKpt8S1v5swAebGzalQqUbYeaR7RTFTnTSX6QTvAXC6Kz
7yq/2rSexzeCaLFGYGMbx3DrqJ8DFRNMg8TDfd7MD7XbYxreWy+nlfBkiRwmyCiaqpgmBWMH1c/3
Q95DJbn27oFq2WdRDQdfa52xmDswphKEfliBqys/sFAD5OBE+tat6njl2P7y64SkxmZKoE1P45Dx
ZxnE3m/KII/9BPYlNaz48pf7Cd839pOfpz2oGELxg1Su423E0A7F97Sq6mwDvkiyxpn/pb0xjLGv
6ihVo0y7/EU3ctgC3ZrcltDY2uZgJgOX7aq0wJfXBIxjGEPQsSwSgA5eMuH0SCiFd6rv7ku3aHbQ
W+23ZQwF4hoUpJcjyZelCQxnnBkqGLQWbj0+J9miBsvlQi0Wy794wf9GdmIRbwZqLxsC99av4usG
NXNbdc+yIWeefp5AHrBdZIcjqNyrgH+D06aINdl2wYLn5RrbrWWWZr6LwlVdFK70s1Yg7FsG5BV/
VHSsdrqi3SbCuz2m6X3I0aN0eWEt29LMgnEULrqmiNlLxmh8qBfmHyUJGGHmzrnmiCFAVP87TGes
xhigYnuuk7640VM4fIc+11r0sa3ZMrFPh4DOpiqRELZ6dhn/O1H6j42iUYBzq6/+FgQXWRgtDlc7
9C0eZrZoS5ai+UYn9UsyF8UtyYMEGq0dhdYiapdFvDqOxcNMwBUUlwod6LZ/RmHX+Ys2U7nNBEoz
tY/2sagZfCgjuzdNAI+7vBW+jOOwkxE6/MnJmwwAvheu/WA3RRiLLP7sCpJuAVsiUHoUa3lj274z
4gcvRBrLWaG9Eq2wuz+Uai7J3qukWiuq2KZjhAyInUDbWbfTQy1o3vxF3SEgx1SEGej18QpPm2an
JPged1ImCbmKmpQQs6pZF8MoCzDIvGgvibaadvzHPGGLXDaR5ZAys8qu8CDYAJqaF5337Xfkv9ih
khEEAS9/3rJkZkYZpJd9kyS5eJ68GUTPM0wuZtAGSQnW0DFSz+AJFCtj2aZiRIVSlE5QlG73nIV9
eq5nLwUjZJona7vZ4qaxERemIQfH81DylywaY/empokELHLy6w7PTD1p0jabvBsVX7nQWTa0mVDW
rMmg992ol3LikqPrgju415Hyn8bV8dNl+9jWzLhDZCxkaVNJ8ayDAURaKpY0/CtPu3F8uTyAbQMY
IUCBXGZSqq1eAMspt3UDHdGyhur6oqK4CTjogb189QphWzEjBCRSQa1WVenT5PbOFkeaOFIZ6l0O
6YLD5fnYFsyIASUaq+egCaoXNqvoR13HajjGTIT58arvm6liF5ovqN1m4qUcSXVMaJ9W+4Y2+irI
ByFminiaqa7qvileZAVE1I53EB3bCDcJk8PYRGmwvTwNi9nN7DBlgEbFUUh/JGKuvtWJr7eZS8EK
DbTqqa34uWkIWTGJxS/NRLHrsAlsUhrlYZnrcKNzJrMTWEhiejeVYers8gGvxpvLE7PY36Shzphf
6pRH8WNNdHgP/KB78KdErniLZQNHy6ifrx49kxGSPcWLill0hMS3u+NjlN6wiq+pRtpWy/B41PSm
qAWV5MvkxMnuj0APFG62JAyDbUCdtdqKbZ1Mv2dR6gYqy1HlhmbnzYSyTnkfJChWrVjdNoDh66RM
OVhtNHtRzSCPciz627CHytNlM9sMYbi5ioT0a1xgITgKWsiNP4COtw50mO+7tk9XHnCWKZhp4zLK
hCb96DzjnjIIEBsVWbsBiw7dX56ExdRm3hh8GkJVoNB+doeowpFLvNukaTdgP9gKXf51eRCLp5u5
40R4cyJD2r3IsC/AcS1nZKsOkRyaSICJH9XXh6B0kuFDAfOi1/CEtqVbpvzJUaamAQASOOEnKrgC
I6cPxv8SEjHdSvyy2N/MI2uVezWIl/MXIYfJhfQFD8g265s0Os3NWKyc8LZZLH//NIto1gQSXSJ5
gsINapyJqPMekn14wF+2je37hq8D0NdNeTzHT7xOgoeyGyl6teoOhdvL3/8Dqf1PZYIQM49cDkPm
uJEXPCpZFd6xTbN4YhvkHoQjN1Mj0vSbr4ge3lAtntQr+sOHoN+wqO0VKDHKiWYvReoQeqVDGTEB
iitRW1ZV8Azcb7JN3BykyHhz7y7P1raaRkwoqVfUTU+CZwItha2YS/dbG177pjUTzFntlWBKoMEz
HuppuEnKsbj32/IqBSqCt9i/txojoSaTJ/znZHDQwRE5eL5ua9aUM6SI1hRRLAHHbBHnFQCyQaiD
56yDjosaW/eb8MV9F3fNyQvaK48wM8McUeRK2hQITHAku9VekpJ7r36R9sFNXM5efg+tJSqu6ajH
wi0R4pOP6sCRLa9hl7Kg6VvCpVcdBpfN7kqksewqs2e8j7I+mSdF/5eBMCh7iMGu9RYOgFudr9q1
xIgBE7QoHVlU7IkRnPc1C38hR7z2JLKESbNbnPZdnfttkD9DYLm4mcCLGIHvtwjkvvfStUydbYUM
r04oLWNdD+olUvnQHLK863+RzmuLlWKbbRKGX6N2C54r5aXPap7ZN5Zl3q9oks0+5HP58yojmG3h
HNC8kCWp802C+3THcDPae16zYuE/fWBfRGGzC3zy+AwQQ+E9ll4gi5PSI44sGVasfIcUaVzc03zo
+CbHjSncZVGfbF2aNOmeD/Pg3s4ltFCPcYU3paqDsr3NAIopHiLetc6Oqg7PwgSsnVO9UUy0YERm
Q1weWSb+H2dX1hynzm1/EVWMErzSk9ttO3HHzvRC5Zw4AoQQSICAX39Xf08+imludZ5SqRQ0kvbW
1tYaAvSqmBqbgxfEXbsdOxL5P6mCgdrKBeLCxNuy0ryBZGFeZuyso3586Pu8vW+i+sf1KVmoW2yW
eRurXnOHMdTwOPX4ENIvMCPTgGpPV/Vnr7vNSisMAyuDaNmIJNdJ/4Jbz9k8wTUKvsgteM3i0Mmp
2l7/noXcawtL91Dm8HyoHT0a3O7uLyxzkeVBqj24ms3+TfYs+BYrm4TSK7ymGqPPWdyrUwjLyg3r
AvNpJM1a1boQjn9d/nRw5RAVjT4b5peP7kybDWlhbd9KXAjdNlZWRgnjbG4a1rDH/4UjG/rvIcPx
p40DmuZBolamZGn9WokFEobtVEJM/HmKiZiOPW8FHFEHUqyUOwtL2KaStwQuvZzq9iUM9HQsoM7B
sohsuGb9STfD/vbmqs0qn8rGN24QdS8kL2h/N3U1bPP8MDBIk1FbrmFcF0bMZpZrGjp+W9UxDC0K
90TiIX7Jo4GunN3/R+X/IFHautN8qMcANyLJRVVCzHzv1P3Y3aG7CtK4C4p5/OT7HPIWhAe4Z+TI
jNEdG5y8YRvYvkSguIc5RVyFMtv0dSD1HZkAvw03sqkyUW5FReJ4F+IKuWP7Gu5I96yKJ/LCwWvF
dRbUpNQ9S0YJ4fcc/LoIAt4J6uQuKoNH5ocwaNwa2Rm5L2im88MkEhE9sRguMysF+0Js2TzCuFKs
DQrKz6Cu1KB0TwF0ZomBP0ZaOzNsVa/H18I0elaWyGo14EqyKc44oTf8Toe5Zw6O49xYM9l28JNT
4fKzkA2kFasQl8MQaCZ7uM1Ha12+hWRq64drXMRE0ZjrcwvM9aPMqhcyxe5XGZYvc32bQUkY2rxu
8KrzUTpT9uwKWtXw1OLsJyO8SZ5Uo8eVJLEwF7aSuIYXEjDcuTpnkvJ7QZ3oV+30a7K/CwvK5nBn
wDe6Iw/4mcVztmU4faVuNFZ3irGb7H4wSlayzhx4jbZhP5wZKZInYrR+gtxRtL2+VJdyqJWjWV0E
BXD77GzyviE0BYp7CL7B/lBCYGFWARSWwHyNf4whaVu5EoYLc2Jzug0KDACKFMdL67lKs7ridQrn
D2dNBGTpBdZpz/ijS6Y8SmBiV7EIBqF9h7Zr13tv10dtIT5sGrcPyQtDDUueQU99xcWh8wClVvbk
gV5RQzgtB6r5+osuP/iDjG0TuOMsdqgzOzDXiaPh2Db6OIXwZDJVzvbQHP8RdsO+VLhPuP66pe+6
LPN3hz23g5rI1EpxFvpC6ytKAXuwDoab4O6gMkBteP09S/Njrel2cOhcGb8+w2vKzx+nDg3y54ZP
5CZFdgDzrWUtQ+2ooJ+S5zCuGOwkiZrHFPoBNw6UzU+eIrhxi3aUZ6mL/A7GyXtI3CV32se1Xkn1
WoNpYZz+YiXnI/EhRCzOfQJRnp50xYOj1mzklx5+SQnvJjvr+EgGB7sIA+pr2/eh3MJ0y18pNpae
flli755+aXYyB6bZ5xAU0ZOLSv8IuNrLTevHpiJPNKo8P6fqD4+k+N278ZgfQGFD8XHb8y8f9e7H
GxrHQYGbqJee4Uy8vViNhKekqFH3XH/Bwr7hWhUC7PqmOikVe9Uw6dvGFHLxAMrXR9rXen/9FUsT
4P/3G8jUdeUQjd4ziWFfkmKMGp0mIvh22+OtEHYduJVFjpO/tp4hD5LhrrHvgxsThGvFL0ddM1Xg
KLzEvsoPsVSwJpgJ1EVWxv/jRBfYFFrZQEQpqOb2nOkp9jZTWDb5RgZ+WXyFYqTq0w79QnW+PlQf
T3Zgk2mnXNW509P4uVWx+IJ96SePguLL7K7ZvSy9wIpkPuOAiOXvP/fUa49traINUKLhHj2ReSVj
f7wRBYkVzqTI84RWrXM2fZzA34DvsJ7GBxk38aGluU5VzJJ9Y8wakv1jFBL6Q/9dvlxEDc7YZfDC
+fjaVoCFpdnFnICb4H5uoH8ajnwTJHNJUgW8+Mq6WPpMK/CBPuZeHDXDS0wAasngkGTc+HePe8kU
jcQ+LfvwvvOwA19fGR/GKEw8rGU+4xhOpiwSbxzK7J/mBlD4FGhurMWbnm8XWkRJMsqpb99kAnyf
hu/ZhntOfNuvtzVzQB5r5lgxCX8np9yF8Bfim0TOkGq+7ddbyzoea3dmWVm/SViE+SG8Sv8fML2F
obcrq9ZNVAboxXRfVFynvIBKlsrFysh8GJB+bKvhNC4OUAxGAW8A/MDVpsDJj5vqX5ilhytvWPr5
1kLtdC15NYft28g7eZfN/KxyUt2yd+PnB/+NPebFVMt2gA3rOELcO0nqg4O7nxun1f/v0+FaOrqz
W7VvaJHX/4xlnVRp0K8quC6NjLUxmRJU/xLmFm95Xbz2eYVekFfehLzEyFgBO42BpoE/dm8U2ncp
7bk8JJ1ybhsZu6oEQqRjuLBs3yYvejMdtOcKcUu714/tShJHq4miHm7fBJM/+rC5v9BltTs8g9r8
mTvFysq5hOZf5xW8xgpZt4YgGPzT2jeg3NiG5OE3XnXfXQJVlZAPzwMk+27KDa61H7VzH42Dqfwi
LZLit+HwsE6bwZRrSoALq8iuMOMcDtNOweI9D5Tex1Hn7sGQXdtNl55uRS8gc31CJ9q8wULcPSld
iUeZh972trGxwncsWtdEfVS9wf0QNd9AevS63LLjL7c93w5gTl2ANEr1Fms3F4/Che/KKR8T/nzb
860IRnM6HhqZ0X2R4yaNyLw/OJX75/rDl1aoFcGGzMCTepN/IjV9EQU0HYrhruDqnwsUvDHu4fpr
Pp5hCOH9N8mVXiWZbBz9VqHdWFwEg4NyIycxrSF0ll5wqWDeHVHiEKcdWbfT/TSFb7yjv+EIHq1s
Lh8T7H1q67NIOgwzuIT6DTexPzs/cv/hJTU70skM+vbRfCo7IGqI8wteZ3DVKtktmot4rxXVXjVm
lKGh/pZQx99noRMde9W/Xp+Sy0P+zk3UrihhoDXTRBD+VkjNdqOnAMCMW/80MRf2BuVt5o7Upr34
Kg5hrFNge4NLyc4X4VsL2YqtBkt8ZXo+ri6oTXxxfAC9Oj4gl8dalhuqnPE+mT2nS2nZ9CvYnI+x
LZgLK8rLCTjlgIWA+A4utrhDUysdv459LMn3pBkbvh96GHzO3xrIsyHBwE058yvUOY2qJBiOFM7k
59FxxnKtpbD03VZe8EdchANDz9/YDCR4XCWPLm5mN86wltiWVoiVG5I2kB7Jav7GAyDdX6nmtMo2
FCphxXcGLskh41Ntbsqi1Bax0MQLE9F34SnWYC8hR3/NFP18fakvJAfbTIqYUVx2xGw/uZ5/l0lT
HgY2/7r+8IVpsEk8rWNCf5zldJ9BjyJlefKblWh75WTtQn/h19uknRh6RwH4A7AWdStvUxYD23nN
2r33whzb9BxR59B6qwv9pkXg6Q1x8tHbBhGu2re8lZ677RLm/3N9pJY+xEpnMXyB62REjm5dCBi2
ZY64kGsSiUsPv0zPuw2gJsbVSTB0b47qtIZ5F2FiHwdcO7vbfv3lxe9e0Iq29KHPgXlutElNZl5J
Aqnn6w//eBumNhfHBzBzhMBieLrYal1u6yWczoqcvLQ5/TzGq6SIpcVqZbHCEC9qQp3AkqpK9kUI
Ip0bjiRtoAl2/UuW3mBlJRdAkIzJKIF3pXlqPbBttC5fAJJc85JdmmgrK00Q5RqSdvBOLZNf9SyG
24/B1GbXyFEge1P8etZ08UF4l9slsWogv/DTbXYNJ0M7yTGeTroc1QOOA/LcSa1XaqyFULbJNdwh
penGOdnzpm5wU1EEOHKEudq1o+j3Xr+WMhbWqi3XJGSCU1nUTacs6DJn20M++5PBVfg3TRLSplMw
sRFun+X07/UVtfRdVmSTLJ7aDK28ExBx8iRIHom0KZ3spyuG4NM8kGZl6S5Nz+Xf30c4lGLB4g+8
k48zFCy25k3d8TWe9EJcUCsuOCvcIhekuQ+H+gJRDmbnBECuW22Dioq360O19AV2bIAJOSYXCUHg
HklqirLe0Js/wSajTNr0XiPHbA+LFp6izXOaUNjtnfymKxif2myUzHOlyXSTQYCHo8iCg3Y5lN9g
ZdprvZJoFxaTzUQRRQFe1tC7J9EaHzZbZbHTtB5SklRZGlxINjfNhM1CianIgqqDqHyskgbo4Krf
R3mydqRdWEw27YQYx6OByqaTLP0/BeunrQu1cSicr10ILL3ACgU3zLuMtuV036NjugmH6Gwy1JY3
FzW2VFHhBA0KSRGeMuWYgz/E3papNeDx0q+3drmmc5wGvfK4gMramKdtPcUn3LHLDcCdYnvbBFvx
DBsJv6uaBO/w/erzYHiZstpf8wFfWqZWIGeD1mqOWnYQJv58EUW/1ANxWO78+CaNSB972n+znYi0
mqTonH0M8Rdn47dqlpsk6NdkWRdykU03CXHWYXpS/UM7jNO2jqNzTlbrmIU9yKaZZMwpGvRN+weW
0OaRSODLfYgJH/xQPbJM43qsonjrTVNtKxa5fpEleQ5kV5pXKDdGXRuQpNU/tz39sojf7TpuBLXg
zm/wdJ7H8RF+tBCSgVfJShN1IRZsZaK4C3sJUmp7D8GuaW8E1A2E30VPEFnUu9u+wGqw+RX0DDsV
Bifia6TuUfmbel6r65d+vxXLpMj6rhRuBnwHdJUfSQjjv11s6sp7ckczmJU5XnqNFc5hNkUudVyc
TfL2U0YB6jIxgwXjmhzLh/d3iDYroEmWQcQyZ5hl0zYhcLhgKIXd9Ksv1T/GhOfLgDV9vXVW1Uz+
B7r6oMFjU0iMkUEmGzaf/Az6UbA8KdXQHSYkdmfjZAU0O+A3yWJ0MvLpX6FnqLsD1w2rPRlFXriX
OCK4XwCEd4O3IKMRhLkqMOo+uYk3y9+oM5oWULtLpSmbbuxTMSfQqxgYMHLbqjJ59TgoMtzkDuNT
m7AinBa9F55nOLhgBZPionnvN+VKn35h9v9mqqgq8GdaHHq3lehPQtGm6MZt60qvgtdBUPt/bgoV
m6uSFQUZC+Y4+17SF83IsfW7L9cfvZASbWaKiKrIiyHFeYjbPtwBMZujj0vl1kBsHWxxnDUCMBhW
sspCcrdpKixAFU54luzbriIHM2XyJalac77+KUtPtxJK4WVxNLLE2U+y5qlIsG041fh6/eFLc20l
lDDpCr83EfY9KOSkPpU/TIGs3uq1u6WlX2+lEqPmpo4l5lgUXbRtSxzDQhausFOWZtnKI0KqLu9m
6uxbr9+h//fATHgvTPUjc8R2LIfbAsJmqLS5UcHooThwx2rahBCOJBdJmHXT3oVBskkqhTPGnfHy
+oSyY9pyQcgmQ6vjpin+iymitIvcapy97rLfpk68VDjBzyY2N9422GyRmLh17w+0PPjQ9thkBtVr
WRYrreaFBWoTRAwcpBuPCWefAbq/48P4zIAe26EQvwUD7FObG2Iat/Z5kIhTNtVQkQRqaSN6vnZ0
WJpZK3jB/h2KqmrFKZYFZKIZMMBsWkO6LdTFNhuk4I5TBUHp7E0wvl46TC6konsSbd1x/HV98Sz9
fit8C8r8NmDgNPUB5HFBI46S4rWJuAlvHH4rhMG3M0NojDi52gfOTUMERZG1/LDw620SCKe+C5DL
IE5TDyM+t+jcXW74/qahsWkfPS75Y3hkFiyFxkL5DwTsHxrAGm+77bLZHnGuPOjheeIUwu38KXPB
pY1g27697bdfVtS7MruNIM8i4OC9bxOpNqGo1IM3DWzFa2QhZm2GQF+Kco6DQJzIgITQe2htAyeu
dp67egu59IrLjL/7gBC+hVM0BhDL8bBsBIV8hvGnP11TBOn1IVqoUW1ugIl0U+QMQyQK+dWYjN0B
3RFDgWpw0kyENPVyqu+CnsCCWaloZegWdjSbMyAA3u/0MEocdb2Di91MmgG6xd0X6OgeHUAyrn/c
UmBYYQ0ycmZKOcuDMbgtE+487ZAHf9z2cCukM8ncmnpSHnw6fOlBjoKc1W3OLDAdtQ7qMTre0hsh
446/dWi70d/OcCM8iNqgNZchvU3+LE5CTnIzjYLtAi/+fX1YFpbsX7wAyQrHMYjoIisg9kKw/2I7
oin4m2s8x6VXWGGtjdc6Po3lob1wzBlvmh1cQb9QxYoVxvfC+rTBa6TOq4pMiTzA6wfWMgiFof8C
BuxdyCElZG685bO5WH2rmsgVcr4XHQqiLEfecLPpz/WJWFj8NoJNQAvNbX0+3+uQnGVddKmTsTVF
yKWHWwU15KjEjINtc4DP0iN8QWQadDNZyUlLD7fCVvh5lHcoJA4kb8qNGydf83m1y7n0cCtsda+6
we+c4mgg1rbpwcvcV5zE2+uDflmCH5y/bfgaEV0FV7ukOGZx89DibN8P9VfexHcebc3K8CwsfxvH
Ftf1yD3PNAcXvqZwtvJSORdVSos1fNDCENkINh7VnitgjX0wVfnJvVxsq5tXjo1am2AMDVho0p78
Rvd77gI8XbXDynl4afgvQ/ZuvxTDSIuppOre9K5kBxhUo5rLci1MfVQ167U6OhFIULew033qXgbw
3etIMsBrB3CM+56Pk3+HXBejDcZ5sCbSvTQTVl0NICGK35E26ODUfeqSurxo571cX6tLD7diePJr
lUE4GetoHp2Uw+s1daJwJYMuPdyKYfAz45a0Qp3MWEHQxuUQuOFrKoxLD7diOEygvDk5bnuSSRzu
GfPYV+UP1crG/vEiIjZujRg/rhpnVidpUKBMLg58QLsnrtgkl3P9LYNPbEJEyFhDRtWpE0fRfhAj
nNEERNl215/+8f5FbPAajzkEUqumOF5SBA/JUZOXAl7wEwvelLvWP/14GnDR+9/lD0tgXwql1ElP
WEC9V7FPTQet1+vf8HGaI39h1eB/GcEvUuFUM4B/1BWfBPpdG3RRv9/2gstnvYvecOiwSnF9doKn
go/anTPoramc/c7zsTre9g4rgMMuwPZV18UxnDO2lXH+Kau8by0pz9efvzTRVgzHIewVk2JEBTHo
RwNQXAqO/r2q+G4QyWPH1npDS1Nth3NIfYYrKXXKwpbsIFmWfeqqiwDA9c9YmmsroH1FddwmkJNw
Q/kZllZdqsfk65Cjj3D9BQu/3wZsFdSHxnNSq1Mbo1ivtXdQEI4/3PZwC4cqe6npmAXIdQOgoDwD
DDhVY7nKgF368ZfJf7dQcRUeqSEo9YmXDgRGiZ8X+26GRPaNg2PFsdtMveFZP9/Dumzat7Q6x1Mx
rYTxQjb9y7SeZgYhiyhzx+icGQpPgOhIq39xC792hl1YPbZ4cltkvJg6T538WX6VuKJ9KCKcXAOz
etu1EGY2VCuGgj5L/EideiAVUkzIl8vVyX0b+BtUS8kDGiS3VXfEFkzmuhgBDBsQ0TD1Ab5YpdzB
Lfyt5wJiO76StvKIGXR7gLxP2R3qgoV/xtbt13qBSxNuxTLXdd1DSmi+nyIgRtxg+N4r/5uck6+u
XLM/W4gIG7IFtL2LC6ggP2YKzlBT5w/Hi6jd9qZ4tiFbos06AO7n/Ah/q+rAwtBsg24N372wlGzE
luGwN0+Mnx/FFHwTc5ulKInvoBn9HfRjms48uanHQmzIFuskpOYhnvSIG62vjIanaXQPMIR8zRLI
l+s1efmlqbgE5bvkJHnXxnPctAf/QiITxP20vlSXxuryznfPzmgg1RQpfc+JTwx8LPLY2RjofO58
RQr2JJ2iP1F/9uRt2/VfgGSHG409tTjKwinmzWSgcLXrZ08/yQlWGs+3rS9r084cruIo6PS9H0z1
DkBl/blxXbEy70sTYm3VoFl0mjbGO0pQBv9XdDcDuJu3/XQruHXdcBW5yju6pEJLGPzwZtrkcKf6
ufL8/52U/zpBwzvGekOEblQnXK94hX9zGB9pkcwFRLJq/y2JvOiLxK2O/0pUMautHDzpKDgkAx99
9pJCmZOa3IKB9Fvyn6TGn00PYk78pSJRAQ8CuFtmP8EBy7NtJwAmBNGCQ/cmlLIg2yRjwZ7QJn5k
PZ2arZpNO2yHifTxRvBwpCkgFLA4zZXjsoPyYxjFpXEHTZCD6ET9vSa10+zjbKAF+AhdxLdDj3P6
PvIAeN42A2XBtqvr+ffM6viHP5WeSKE7p7/PITzcN60bjHdVbMgzZ/5UbWI5N0+VM3jVdkx6A8ax
O1eu2kY1evzREM9diuPm5ByZw+b8i8+jEBLk7AKkr9rehewXhIWeZ96G8h8/G7iz90pf4rQ0Bd2/
NYf+8/7C+yYoSi8Gq7gThfsEAUDLT1mghPfU5jg4f58GETtnaCLM0Ul5Hh82YRlnJJVV2U8nQCfr
T3MEZt2+MCEJxydC1RT2m6i6LIyYzEG2n5tx4AcHKIH4LuuUushGuUXFPtNGheObP4Fw/KzngEXt
BnMebEq36h9CRsJ+myi331deU+xNgS1kiylI6HPUtNAvbGB9GT4GLQnCu3JiZSZSksMN4oeYHe49
xbTJqnSenExswAKOzcmPobaTeoJPXqrkwNxtBefzMQ3g6o5Ry+MycoAhKgp6mCWt710vk0OYRh2r
5B8QO4xzYdrBMUl4pYyeSOFE9C6u2SAOsc/Crk7LoMUsRwEHrD4yNE9gV6ObBqej0m1IM6c+awJX
7B2IspJPzkDir4DaExiH0VJ3mynwnSmFIcP0L3qc0xczOfpYjkx/RrPNtDAHKQOZ+gqyBilEUfi5
Rr8coIg8VPkdS7Ik2KPYUrjZjiMnKH7lEKsn36bOZO2feqhY8jZDLlNuxsqdxhQ6rYE+hAD0kpTC
zHFIp8nM+sAAFh+OBaqnrw4cZ+tzDbqTt5GkMWG1HRJHA981egFJYxliAXWB7/9LAjJEG7ek0BcR
0LSBmhTkmf5xkrZ4CONpGh/aZAjLlLMKjuySQ3N8i4UOlzwg9X42AZDDNQmi6tTCZsNsYNla9kfX
i1R5qGZau2d39KGMK1qJ4OMYNJYmAyuajWryuH8Nel7HkEdw5nMlxjHfSpf6u9DM8Rd4XOjxDnZU
5JfwA4Cghm5w77zRoe6GxCZ+ZdqNvs5TE2UvxiTVnHLadJ+6iarinjKNO/far73hDlikzDsZILa8
hw6ubPz7SHVdbR0+tvxR0Czvd4Bey+kF5tedeoJomMe2Idziv6vGDfWuEXkD6KCBnPBz3eupTx2A
IIND5I7o7rSegxGc4jBUKVq2CWidXUXzU5hnzWPptvqzzmTyO6OlGqHSH6ppj4szBe/2sjln8wQF
bw4FhFfW4f5p02snjHYUch3qszdFsTNu6FDR/twXs+E8xbVSopoU0VgHBwICb4zZL0WR5nOhnU3X
aPyM0R+QSBztRY+X25rnQgPOenC8jrDLJe/8W2Mwu7TMw8Ld5rJLSEpaP6GHFtiqz54H+NZW55nQ
W6hpOuUG6tmRnzpAk7+Mqu9+DQl2WJ2SMItGJDxW5Bs+QjfNx7n5D8ah07uB1UGyj9hYRFsp2nne
hJ7E2sk1YUkP3YOq4r+RvFS1IdqNwWYZIKuYRmHDZ6Azkzxo74bElcMnE0Yk4GmljTvvBi8iOCSj
gaHJJ5f16EDGVU5/YCPAusOFTDE+jL3QbKMS4JM/Gy6Uc4+aEBTwrhVTsksqAQnPgroSP5pqP7z4
FfHs1Pmjzw6NN7r1vcRbvjlwdtHIzD3Ve4f06FylKuy1v5dUFOM2r0zzouYEzsqi8APnUHrNECND
SpRTYSCyg85ZrrsU7ZzK9VMNZmi/E56M4PSZ5ci1YdkXet6gEo408CBJ3v1BwGq9dauM/HAogS2O
73TVS4/d5Bts8mT1lIR6dp8NDKqjoxlH2WyFl5X+tqlDgjaRCFsYeznK7w9orvXRDo67vbNP/K6Z
znRw2u6UtOD3b3EBWj9ElT9luwFGWvEdRFBo84z+QOt9C7PRbPwuw2V3FaOASuEuMPqpMWz86mdg
siFV5JL6+2Hoiu4MwIwhqVMEo38IVSPbo6PU7NyD48whJ6SrADtP6jU0Lo6VDBHRMLxiQKGZC+g9
nXKAurcQzK+r8+xGBghsSCvhRmUEsGgD3jf9tx6ghfUaiqxpw7RsYGG2G+YZ/zND8pd3jY+G8a7W
kc83QzlCa7SAHPufPLnA5HijWv4alaI5ex0Tb8rrkORlEJD4Rz8m3bcRmaE9TiMS6bGqZASnLNSu
RD6OBn6d8Sap4YESlsCcf4Pr+1zvoLThTibtNOfs3OVDRu4H3VOxgwwwdmdVFVO8AzRUmXvMv9CP
cZ449wG8gdguMp7+N5cFbJJTrVSRbKTxSp36ycUbtCwI3CgC1vYUavJ56BT/esyVYneB8b2YsE2a
A5xMSnYfupy1++u124fHcDex8UNzE/pdS+A+R1nen2D6lGyyjJNno9tg5RUf1rZ4hdVpiVg3yt6D
919UyQnuxpK/BlUjVurypQ+w+ixT2YIqOAm+13Ouc/jskM7suip3OLaEQaz5aC99xOXg/P5UU0Zd
VRKaA9bYf/NrprZxjubybZNgHccKnwy8hIPx3pFudZcE/h8BRa4d5MrZyhwsjZJ1KBMeEXWtg3zv
tn151wZcbAwsgY8BK9aQhpeR+OAMYEvM5lCe8vkIU76Ohu4R6h6wmguNfyCqqzf5WE+H64N1WTYf
vcc6ayQMin5dV+f7SSEUMpIcp1o91oG7VUCm7AOOYoa7wcrBbOGr/oLp4EQp5qGF1SDoZtvJrZ7c
bGy3Ud4cy3mt+7KwuGy4Tj7SqhkTme9JX+YpHXi9J3N/k6CWm9hwHYg3cZXPU7GXMuvugkqIpk9x
ITk0a73IpUG6/Pu74Bj7Nmsa9Gpfo3h88uLuSD19xDA9YopWsHZLQ2SFSFhyjwWNLvazdLJDGYTV
XV5GN+nVYYis8IihX5SFIMvh3Cf5rzyHQ0WKVB51KwG+9OutGwUcFju0HS/hZ0IgjkSbQ7JSRbA8
2F4PiqUXWN0JPoKWDQRHvs+CIH9iWEdPTpGvISuWnm51J+Z8MEFfYfA9ksxOCrGuBteOcyK8WzoU
GH8rpqtkwmkumPO9hKsEigZGtiOFxO71wVlIfjYuJ2MjG2WE4+jowI8rCbrmV0NJl8IXA7Xl9Xd8
2PUCst7a5FAYBYMuMMNjk3+ac7h4To68A+PrvqTxJ9DK7q6/Z2EqbKSOCNSAg7Sb72tUqPBm6mTK
NS6wrz99IZBtcamhyKe8wUa6hzLvp3wsziM1QK8N+b6MVm3Rlz7BCuVpSjihUAKGpjYBt6IMp9Qh
a83ApXm4vPRdKjKyjCmdXbbPtNEnkWUHEMAeSzl1aZc1fJuFzf76WC3sQzZUJ3f7vqUCOWMM+TGs
2odw3smY/yyL5tg1Pc649b+3vckK7sbNnSa+BLfQyTFJfuqMnhTONLjA2gWwBi3K/rZi6n+aGu9G
D/1a3HGPl2+iNNqQCzoyUFzsSgn63G0fY4X6kLW8gY8pXiHDs2j9DVSXNmPj3UGwcl9Nj1SvGUte
YHcfFAo2rIfmWQtLsR45sZ5R1AabseCfuizedzp84hAMHZzkXEX5l+sftrCsbYQPK4M8UxKVggvg
v79xID6QpWAXkGgl9BeWto3w8QtsGGVROjvgwH9BfWznDeGlIaTKTdno+zK8CXbuJjbaZ2xRIdRK
OFCviOjOKN4dweObztfHaSEb2wpVPpTiXQAvL5lSy+roOTgrbeII1yu7yh/Rdb3+mqXpsBJByRQL
i97NdqBzUaiI+s02Ktm48vSFRGnroEIjyXj1iCJUQsX4MOAm4BMrTPk6kS6HuzxA6bd9hRX6gQS+
Vnsm2zVeVX8BB0ltWFmoFY7K0hhZ+3qf03BsUezsYA2yCceuT4NsWNMSXBoiK9AL152HqgnZPmxz
eY/S3BmHtBvGqkgn0LlFlwaF4GtXEB/GemzDf3jf5JQQbL8CvrXN1zaGAt1THnBQA2+ZCLh7/Xdf
mUkIKr2PQ1nFZPUc6czbK82jmyYitqE/pexcZ8wwESxz/Id5mrKN6U39ev23fyyLBezKZYrepXWe
DfAKDZX7Fb3gim0z2leO3sMD3GnaXe552hN7PeDckad+XWUDO5BGFAhIgt5fGG08EZN85VM/zmKx
jRDqaBZ3opLZDjwu8eBEefgE58R4x0KVbWqfjBt/EGug44/XYGxrWpEuUCz/P86uZElOnN0+ERFC
IIZtkuRQ5XI5yy5PG8Ld7V+AACFATE9/T/aqWi4lN3KXkQsJDd+n6QwtcVLghOb9yqrs2JVqetJ+
V+xxuZylt3v4/UCCF+N/OxjGq7weS5WlTS7kAbaV+Q5Apa3E/37GjGIjCbgMjOBhxuyIusk5T7jm
TXCd5O9915V3bfwi08Q9VFXkeqTP0nmqT+Pgq90649p5cMXOWbxf9/WSkRH6scDOf6mzdF3d5kAi
d31umC821l/LWJtoIZeNwYrXcifVRRTsWK6yC+S2uoTiuvLYLWO58dxsGWtT5SlznGykTeCkYFRm
iSO9BjfWDb+z9GvYvAnVgrVePOPRKhVQDb6A6gxaRxZtXTRYZpJpwO62sKoovQbztIO/KrwRhieo
U4uPcw87jrsG2YQOMdx3B36PQWaNX33K4tA9FzLbkluwdf71/zfdE5Vwi2PXNEwcWaaz57iJyqB2
ed+3G2Ecx13I4BKbpRWy8TfNiuHMBSDtt0u3db4Rxuvqd8ATllkKTl9zkv6Yn+hYTqdyqO5cR0yY
kN/BzYOC7nuNARwV8lE8BHzFy9HtFthCzAjgnE0T1DiLLHWH2dv7fXWqe3keCvJ7cOct35D3t+2R
CRMKSjzvlvMcAymgkzbQkK3xHkQnTkKOB5y60hDxHEP88nabLDPqD9xQPUHDoUGb1NjS/ez65T5y
3C1dbstqZwKHmiUkUV2jdE7is4r0lwgEtLQOlt2Mh/mE0HnL2cHWjuuYvYkM6P03HQ94lhLKoVoE
/0O8upRyo5ds7bjO6TelIx5qMfE8S31P/GpVK3YZ73+MnncEAf+vtgDb5vZwWKbYH+bpcpAlDDay
FNMg/gYbJvGh7aP+THDQTd3c5fddCkUmakiWWRdPjROnWdEVSdR38EGEcGSS14Tc2WlGwFcO1lmX
LQ4M+/JPFMANHNbEDzz1nYIA5BvF1ZbwqW14jI2867OaOczN0onjUe5n3Cw5f6hLvBOfqzHDAzU8
anAMjiagX26Pk226GamgCeCV1dezk4a9O/9dh257yaLZebmrdFPAqiXK77whjlOnnOKEo/Q9Lctu
g9d73bP/eTEQmepVHphiK/EkSqfiM3AGRdpONUAk43QaHEAaYOp0DJtlY0W3zGhTyArrlAckkIqx
4YUqxgK1qYNLph7mK7ANUvDT2BgRWz1GAsBVO+sqQO72eCpFdJ4zZ01odui9jRt4y/JlSllRiEhA
lAnlc/rkTB9KbKrYp9vDbSvaWNUrvHmXbo6ic+jbAtbk5DvWbKHIbYUbi/qga1l0AyAvYflK5uOs
/vaKO7/bDHCAAAEUQ9GB/4XMH7U6kTs3C4ER0TTsqjaLWZyGZTAcmoDGSanpFaYz3XeVDCmE/+Z0
tWKy0CqMU11P4R6y0muiVxVu7HYsCcJUrcIZbp6D2I3TKVbYgAzDEgNdtHZfb08Zy2w3RasA6qki
qEgDyMQGKC5URznlSbc2h6ITG4FrmTimdBXcP8e4oTNmpdek2m0S6tNDDdTy7RbYOsiIV2eCcZHj
TcG+q1ky8O8jrl9ul2xZDUwT9CZSdYun2GCfRQQ4SexqyIgrHnkAjWU3ki0bDVv/GFHLc9I6Aqju
vZcfAb5K4q7cBe7WUeV9HWcCbO1/p6ePrROgMNfiR8DBHnvO06yKPvv8f6F/CFmdQnlj3/BsD3PT
jY6zTSojngUNvHDsRsBKuxG4vfWh86qk6eljCbe322NjG3UzrrVf13BTRzaqIzyhXeZQbZRs+3gz
nHXst6RHf8n+KxvzJAS8xHnGznZ/+8st5ZsqVWD6VBClxZdHuBHSLATMLkraGUiy9S5XQgIp+P8O
uVj9Air3qEItywP3sj0i7ljm3gbz0xIXpnhUTljD6xI9BOnQhwZyOWwNk9DtnrqlgUzPnYFtSkdJ
QYB+vw7xnK37YAaL4i4BdfTPNRLf7MK9POiaPtPoH/dJwZbF5ztP3nc54xvRLJWqATlE2VfLqhaX
GrnY6HbbxDECGbu3ZqCERPtg4GdE2L/OBZLxZ6bL/92em5ZUZPqZR1EzQtkKH9+Lz7X+OcqPUXO5
r2gjYGUwjAVEBLAKsGCn469h/Hmcf9wu25IMTNh877ugKSzXz55fex3t5mpLTNAy1U1YF4Sy+iva
A8lA/TOu3wG4PEt5CP3lEMVbJk2WcTVxXWtUjlQQzPO1kw+5f4ro7zBo9tx9ud07lkE1xaGkdkJB
QrTBneZd4Fxm+TGXd0khksgUhhrjyIvHrkfhQZ4s3Xd1l4IDCjZiNHJhPpxF2PcUnsgf8qWiRy/v
+O/7+sSI0lKxamIN+nysf1SQu55Zm/jRBuvP1uFGoJZBx8OmQYdHC1xU4aV27sLloZJb091WvrG8
coI1HRjyYN+Gr2300JBhD/mvjeXJVrgRp5R0DbY2iKWMNMDn/lhlKjRN7+t2Y21dWxhaAnGOzWyl
/8ItxD8F66/Ai+LLXeWbKLOwEOVQxB1CCVJorpeGAErCjSK5XbolzZjwsrp1IxqP6HeqHp3wQOff
95V7TT5vliOQPWgdFihXLf1laN1PfniXhgIeZ685503RHoxCZlGh6JrET7mKk95T981yUwFqgKr3
CNoR9pX+1w4PKKw/6HgLQGOZhSaQLNbj4kfldSC9r7oKd3V1iNSWAZmtcCM+PR1r4JhUgF3vI2/A
SwE7ptm6qbRNEiM4CxZBVmpB8Mdu/bVoSLHr82ljb2H7cCM2tcdKnBPw4eH8OY6L01w8ZfQ+aOsf
XoRd6EDQqUThXiCO1fK1Eg9rFqa3p7jly03oWF8OHfhmErui6xlwhGFdvJ+CjZlo6XITM5aPAwzk
YUuzr5vqNI/FgbKtkLeszSZMbBjiEA94KLr0vpYNA6Oq3PXhS6S2hM0td2gmUgyyvrmOKCqAFu9T
xXBJhyNTO3fgn9RQAmCt+Cskd0kL413wOjpvsgEv8AojXRGnAamzJGumchcV4XiMxbL1sBSjqHfu
BE1Vp3Ft2ilva4xFdwgjgHAbvWfxD5H/Wlqyy4c5uUs1Eo0xonguI1/Uq8B8ndR5YiHkfsErmEKX
Hm/PWcvezzUiuYfevNezMtiz8LmO5jObPk39d9n8mly9cbNtCwsjoAO/DsvYRxV9eWbr18mDVtXW
Idw2s4y1NpiBH48dlC0X5yFyvraOAo3mr6oY92RIhLgL2A2E73/nVAXOYTXVqGbMf4Uy2l2Du8SR
vN5aCiwhaOLB8MiH7WUOxct6BC+VxB/XZTzna/CipHq9PdKWBGIiwhSQFIPr5HFa82p+nrNq+KTn
dQOoYRljEwUG53EViBwPSmBBtXqvYOAtUrW40byH69iW8pytl4zQxiNo69Alj8CfWfpjMQfliS2c
7kjtrAd8gfx0u6sss8pUfQqnioRh40VpoYKfYo3nY0nHMRnB3HE1GHQ+yabH3nM3LvcsMWjiw8p1
lKHP5iidZX3iJfs7mtbvvOmPqz99jIW7deljGyQj1kUZFGBWyTCFiKVMighcY5hkQBdnxGb1ds/Z
JpkR67qdxhn0rDCF9kr34MM47ly3VXnf3tQ0zC4UpMLBfghSEi7kI8uqWZ9UFcf3YWf+8DPsvGKq
QO8N9k43JKUTANlMj6Cm3bWEhyYsLCBd78JfGn55QacPkAWMH9rVyX/f0/V/2BlC/EnEtIxYGlVQ
XH0g7bziytMr5nxjmr4/tn/4FkoyB8DeTyyVdB32HL8ew44E325//vsx94dxIe2hyeTXI0uXyj0u
2fdCyscihATw6j16UKq+01WV/OFdCD61dHTQs5RrB+xdHvdg0d6lrIfCjQUbPlxz39PYT/2smGHI
BVeg+Qkn4yrYyLTv58A/HAs1bsjgCOtBC74ModFQ/03D9ejW7rPnrP+7PRS2KswgjiBwWOaOn0Y0
i7ITGXX3YXEr52Wl1HsOeNf6G1uDd6eU75m95bN1zouqH7/AwEzuOZuHfRXn/9xuhq1wI93R2iFQ
M6i9iy/gz3gIFhnUxypi4ut95Rvd1C3zCmKnLl/HFon1STtNpr7z1gGRcCPfvRsT6B5jd4PDvS4g
2Dt+IYo9cpafBGAtu0DAoC7SEG10Ggisz6NPdne1yETFLbzLghYvTBfYKMkPE1f0oxt0WxB7y3iY
WDj4VWQeHFGaFxHNXst3Ev6nOk4biC3B0eq+FlyX2Deb/6J3CQDvTv4EE2t6CJjUh7WSx9uFvw+N
9T0TEcdBgJ3HmBVPWrcPi9+CxTHtAe/+xJ3oqb5K6UN095nF9Y942NQRfHfVRqXX/980qZ4Dtqzl
6l901dQHfxDN/uo4dwjhxbbRa+9uQFDFdcTeVDH1EnbW8eS8EAUfaIDNHAg/wCxFzFGfTk72A/Ir
3sYqYmuOkSBlEAl/DIfuhThu9ty3pfjfBJLSZ4c4dAsXZB0oI/QhXFBncAvQX+jkPvdKsNNCBifh
bPm14In/Q8R5s8ua1kn82H9wsmZj42ib4kZKCFa/J5DFdy9X+qFMlLu64wssPNpy4yBiq8DICKDB
zz2uRoMLXYuiO8A2eo1TgsP1j9tT3FK+iaebHDA5OFwQLmS+kmH4GqzxcXW43lhaLKNvAuiU70OH
hJbx5WpUPOPNEWIhD5FwwfrtIKoSbbwi2ZphpAEJ+3rR9Ll/ifRIPyrfjb7kePff3+6kd9dH3zN1
t5RssYmDBdlL7Zf1Tpd9kMLl4iemWP7SVDCyuV2NrRFG4PsLaWXXAplMhlCvBy5IUHzoOrBnN7YS
tsG4Vvwm7HHLBpNYRuSLirLp2HNIj/isOa7TXZshdJQR65lWLhy2NLnAfXqJTxEhEPIZoE6wbiQu
WwuMOF8qVXJKsaTwLnd++RRZSgwdpD5DVZPv9w2DEdNFI6YZ0uzytcBWct3BNAyKwyPDynu7fEvy
DY2QXuCJKCSUVv8G/WzsoBwUNoVT7YRQOnqI2RJm390ePtD5WRVxjDez29VaJrGJmuv9wh+Gtgkv
EZ5WZn/XqNyt/g5dn3g/Jp/2GfTcaU43jj6WgTJRdKSBvhtOJPJ1iddqX8CQ4JEXzEvWaI42UqOt
CiPmA5fPJWnm+YIsXD/5dCGHPluyX3Bbn463+8wSkab9Y+F2MoBskXvR80Tlt9pnY3zhsfQ2sIa2
Jlz/fxOQNCDhyOoSsi00X4ZT4cd9/pVEq9el7QrD1I24tw29Effwqg0YVPDEa5FF9NFvnK/Swc67
YLD9DOWwxZO3VWNEP7y2II8GB66LgrVFGEHFGVag8S7qokHuC1hqjN4OBOVl61HPNjpGMqAjZBxF
6FavU1Z1YaJ1xeRjhTHa4tfFGIY/rn19z4TZaRBPG5rV7WsEsbV6N4X98hk3RLp8ytYaz7eTLl9K
iJ82/VU3q3NO09BvbWlsU8PIEhDFYkEINP1FlvUXLRQ/5537vMaQALk9ty2jZULw6ERpD1UG9xJF
V30UTrL9pDEXOJiRn0eqN7Kp5UhjQvEK8LiU207Ny+KNAFHPMzwxoX/qY9+cl2WAxU4Ufv5xyWtd
7EpnbtldYCrfMxF6aFCxhpx3r8GofbZf+Kr/AYuNbyF5LCNk+klmRUkZpLaCS4333w9+PzRQS4vD
+JR7I+Aat0fJMsdNtB4JYgjVFoN3CWqETqpqXaq0gxfkRp62DY+RGuoVNEwpcpyfqut+uR3nq9Ac
BIgEP9RcjPvrq0eFRWKjPbZOM3JE1q1lD5wnf4H45hru/IKX50j0WMFbumnZYOs0IzFotkoc28R6
ocT1wFMkzPPXBK8GIXxRbo/Lv+8l7+QGZuwSgiGgLHL7DEfnbFQv0UDqGBZZBfYk1W4BN65+4Bmj
8e8Oigk5NLOAutuDTQClq96poYPIoFmVfyucOB4Ot7/J1mwjZURQn2c6w4TXvtNdfOgqTbuKRoLt
7yrfxPhxTxG4IHfxRfWdcvYKvpNXdTeOh5f7KrhO0jfLoeYqLp1Cda8UMLYHDZ3OdFVy/ut26Zap
ZwL8eh/KNk1JcZSCByXF2XDo5I4MSgwJiwK+RbWxVXPNt28aMXWTli4sQqF/yZvwA7w7nd9T7brZ
I5v9fuusYKvl+v+bWjgEjcUCSbJLT/MZ7HKHQA8tZMdBuRuIfstsMiF/tFk7v4eA20VBDXJJeZvV
AFrlnrsxHJb1xzcygc6u7mxu2b0S0o+nPofLHOwc84RMjO+7fKw29li2dhjJIOuavMlzF+1wVEEP
RbGMARQ4m03QrmU/7xuZQHVesAovHF7p1HePVxk+mXDEO8Uyt8brJceGcTq2gS/WjUC01WgEOqFL
WGas5y/acf3vuHhudyJbxJ4Tt9kXWVt8gJ7tXZRN3zPBglhDMzK5xL9MlRvC0iiCjxVI4nD1uiss
TaAgDjpx7MHw9CWAK2aCLltOcq54MmL93qjCMgVMrGCg6zjwkWdfa8i4PgT14jx5g+fdt4SaYEEB
Cs+U+3PzAXdq5ARwvTrX1VXHyW9hTR8G14Tfzbuh27wh9K4D/c7iY8IIA6eo6zCMWmxtOmc49WW5
5K9az3g5DBS0tvgugFU0HXXxcehH8bQOxZnmJFagTK0wGWDU4WkE1YjEDxqR0mGUXyhM0KtdMBG5
r6dOBTuVD7F6CiBpux70ug4lFGrLItwXLh3znTOFoXeaQsgqfJyhbDM8kREiIz9aHSwKFttlTvpj
O8F0+3R7ntgG8fr/m4wnQgUxClqMr5PjxBdQ1qYcapLOTDeOk5Z8ZCrUyWYMq7Kh7CJoRV6WCSot
Iu+jp+XKkP1/WLXZ6jHyUeFVPIv7ZnwlfvWlWIL+pKVeE2/FvaRXrZ9u95ZlffCMpCSCIoaEtXIv
FKf98VCIXi2J5ti07tzVYRvnY1tbjESkG2dlMewHXmAQVz9PVeAdBfxLkp4KrK2umLYQS5bmmBBI
UkA4vloKepF9x5xnEvp9CB2/em6P/hxNw31zzMRCwmfWZxmkQT9MLQgANQ91OvRb/AXLBDaV9nSh
wHmqtHeR2tfHol2GLp2JHLz09pDbyr8O0psAodDCXnt3hBsA8EPnJXN4t3MEY1v3VrYxuP7/tvyu
HvhUIOlMcvWWAw3ibjprvO3Ir1D6Vv3lvmYYca5H1cqSR/GlDUn92HlT8a3yu35jxlqWTtMcM/Ar
KiBgJF78AkcduU4HDtWDA9cj4MYwPve8Yovga+svI9A196iOl2F8lfPgp0Uef5ocnN5z7n27r6eM
GMf7iQ9JJJZDZjcMftIIdKgknldoVt8u39YAI7qXjDd+EeXiRUCLEALWEC/J5rzfDdCLvK8KE0FJ
W2zv+xrPD0so64/LyiCDTqCJ/aEbqPx5uxmWJGUCKZd2aMJOauzPAve5KNz6qXeKJqm8edm50nPu
Wz9MUCWJIdY89xhuP58k3moj6rTfegLx8KNUdbEkEDghLNvdbpTlaooYk6uePbdiQ6ZfKKSCd5r5
U6IY+y0r+SmIIEmuZNjtwdg5ga789+0qLf1IjOmmlnCJ26KZXyaV0x734kM97YMecJl9XwTLnDg8
d9aN9lnmnokgpZELx7a2XC880lmV+mHe7shCIfDPg5hsnDdtlVz/f5PRllZHDoSocKCFaEuKm96P
S9VV53ZVW3p2lj4zgaO8pMtUzFn5WQaSPsGSCRrwbelWjwWACk+rm9VbjEhbW4zjFGoaujjHhSQc
BoME9pEnmFgtZ2eN+P72+NtqMKZcz4pSYkmMLn3Z5XMahEP8FapzrnNci3Xd4ibZajFmGQ62FUQD
mHchjLHHiQTsUcxAhvM+v8v/2vf+fUR+M+xBAb8eH9sw5E04Ox5xdvb4nMQ1LBS2RsOyzJj40aCC
Ra/k1P1VLE7nJpGug+JQaki8J6MKAIbuGcnyXalhjbIxPJbl30SUCi9SgFcQ77HGBf/PaVLr8DV3
Sy42dpS28q9NfdNrAhYMWdxGHvziZreadoTGmfeBkngONzKoZehNTOk0BULk7bReSFhKf8+7iX6c
YCEQ7IXw73wpNgUGI6DaoPjv969Qy2fDTmYqA5OpgFNvejtMbP10/f9NP8FzIAb3WfMPURmCUQ2x
OVkn88q2sKqWlGKCR/XormMRdtmjon71KABIWebI3QvcOR0cVm8ke1srjLWfQvNiiHrc/si5Lb8T
grU/gg3OxoH8/ZGmpiAfFO0y4sNE5jI6VZ/UsC1NdV+Q58LRG99vq8G4SlRd58CjsdAX4Of7BBTQ
JhEdzOLHKPt6zzjDAuO/40zynCm/KdvXHuGg96Jag2/Sz4ctP+b3V3j6hywfvFYyMkpygRlE9wHM
2KlMJqln53c0Ulg6wFbBhyuhwMYDynwwSuDFtyGWqm/vmsjU1OKjvtYdcJPDRa/IZ7soG8Jvoh+j
jUfJfykNf15iACL53w5U3dyMs5c5F0I9OHQsfkX6//k5gyc3n1bBftYLLung1cUWbHG8FlSeT3ik
cKI9LGRyF5s3X9EpzXAND4GhcGzzcaPlFjgR/QOm6EApmNBxepmC2EtqcO9SiICnksdPKvZ+w+sm
f4hKP0haoj9XmTttbEjej21qavkFIoSxDnhWl7pwBljZxFUCtz2SKhCbdrO3BZS0VWOssXUjHAVW
Hp61ZavVhbbwRztyHnQknUTUxE+rgy3Qxji/m0ko84xtQwRmZL4yLs6czOoUVLgFU1l9F0IcpRtN
CXBRvA6TM54hrdrva8Chj2MTb7FNbN9uZEHZQR9jjEINkTrGEx9H05RmEIy9I4NQvAX9NwBkDF+k
ji2wpsucr7UHNGG8KZZg+XLzJkPHAFwOw4RrP+ZMxwIo2KM3spfbH/7u/MGHG6kvatsr7B93iguQ
F9njxMAgz06imjM5JUgaQpKEr9Wmgea7uynUd/2ON0tqETb9EED891jX7lHy4ANxolMf1p+6UXwZ
Bv35drNsfXZdS95WU/gZJOxDfaJO2QwH6a2qPMYT0fz77Qps/Xat+E0FWBzcNhIEAx6E/iveWIdd
4OFJcpkZOa/wI71zYnn/rUcHEbzJagz+wp0yFWOjYIU33SV2i9EwAlq4pPfJmumTnrXjJ5mAV9Oh
c/JlYxjeXbpRvhHSU9H0Ewy4xrMq2xmGhM64pLBom094hNjy6rbVYQT2UrRZToNyORfYJRyEAu5B
Nfk/vYQr0e2xtkwm82Yj4GGue28ej345OHVSz/AHAueObJJ7bBUYO5x+BL8ayr3jaRHBTxVNV074
/Hr74y3dY95lyBYYdBKFA24WSvocgbOSKKqeSpptHb1tX2+ENESlXN6BCHWWQ1vupiGIk2bmWyqR
ttKv7XoTaDLvIgVpYnw/ZAl/9h2gzddUcbtzbIVf/39TeBGGJYQd2HyGDgLZLW0TJaHahEvbSjdi
t6ag9MCOTp8CmK19C6QCBNHpKf9638cbwUuytZl8eJ6dIn/9pZt4SHKdb/HNbN9uRu4qWg8WlfNZ
iOk7DeS0Y7F/zy0eZeahna9N3Ve0xUuxU3a7xS0zB7S8pUq9Fg8ObMCxeiNyLZPfPLsrmB0zUQj1
wMOseOQ8Lj5GeQ9PSTVv8YktHWWe1YNpBgakW+W5mCXAl210hAIavecRgzKT97nocI6U185nNcMr
DZDfLi2dZtzoHcsaZh7SdSx4P8C8/Kyr6kVRONUAF5Ifr34+TKq7tOfRBiOAMxAEYqBi13NAwwiK
TKQCwbDdQARYthMm2xP3F7nPqno8qTEgO0F1AkLkMzyPj3g5fZ7hqXxXrP1xUs+LGOSwaj77bSH2
hPvIcWrrGsA2hYxA5lVbhWvB3Ue8jT3xcAl2HQdX6L4vNwJZAf3lermjT7WzLLu+j0jCxv6v+wo3
1l548Um42frjGSoVojtCOw8enIzntN54kH+/a/CwbyToKs/zcGLTOWqBb0s4KTWDcy/pNrZxtvKN
lVc3/uCO1TIhegu14/X8qts7DwW+ea1AcTfJxkxjdeFXHEkr+gNz6nF/u+/fj17fvFTAC9fVeZJO
Z5JLdZRQnX2CM3qQTrCKhJJhW96Vg/w/7g5wVdQrMk7noBdgTFDNd2GwBSl9P0GDsPPf8ZW6Cb1m
QP8DnkQeryiHD3rAibLbvuu2DbGxClOVa5c6pD+LMm6TKSzJvpmWX7cHwVa4EbpicDMPMA88MmiY
K6xt2je0p+SJAWfT0v/drsQ20mYIr/oqyTpM54mXzzBR/hSt0yutm68OueuOkPomW3FSiydiX2Cq
ji49ZVD925EQGP/bDbhG0x/XQ9Q3uYlkyquyFdNw9sHcrWvAyWGbtMzhIXKKLyvNEngI35WofZOo
CNjW1C5q0kCiztUHIXF/ME2Ld2fp12XozX4Rc0nW/ZTPZ90uMokIF4e8KryNVG0JBpOiSLyi7xxv
Hs4ygqG4GIrnxQmAaCzCL7fHwVaBsRT3Q0ciuAlDZHuZqk+8Et0ugJQwZFWHauM62DJX/6AjAh4l
l4nwJ9DDfnI4wx5xAolPrQaRYyiUPtxuia0aI6j7waHaRRicSV+jv0o3+NoHOtoXpQJUSYp62RiT
d69uMXWNAK99L2M5wwIkWE3CR5hqrh8JoNXxDvcYZZXIHkzEXR3BB0GGsS4vTjYDz3K7lbbxMgLf
D0RXSK6mM6756h0XLihMbf21UfAEu68GYwHnHiQlgkHilZkDwhTNGeBYTd2mo8jau/SqKXQjjKDx
Wkrhqo30Jetmn2X6s1ya6dCr6CnH2W6jJZZM/Ac7EYYIzUDkeKbdrD8AJDWOuxWuwPddAvimwL8/
VeHiT1hGsiser4aV/NkhW+dQy3Q2WYmBzkJf5lN/rrt5Och1zI//7gNr0fGndd667LPMp9CMf9hu
eZTAIBEclzhIqBJdKpyo3DNBso0UaavjOj5vUqSEsSBA+2t/LuJRfqCAyizuwD7m09aTr60CI/RF
EXgNrHPwjtBr/hO2sM2RjVGVjEFN9rejwjYcRtD7OW5aJfwRz1C/KlL4GOlD3WbdnsxYEicKvtXt
emxNMeJblUTGc9H3Zz2DsdHXfQTpsb46d2215dhqWXpNhqJwmApVq4dzjaemRA1g8AEYF+6CGUDF
sA/Ouep4Gl//ut0mSxya3EQJmbbGj6v+7HurSGhIvwHoucUZtQyMSUXUeIEYBGmmM+/pupNTDZSr
j4HhhTulbFRblBBbI4x1XvvDlNH2eqUFr9V9QViZMg4D79tdZGvF9f83IUKrsXWahepTgWuzJ9pG
/alWwCcCUhB/8nAc/HK7HsvYm0L+EZzjCxHr5XHql51u5KN0xwMHqrBROoH/7csa3EWex5PltSPf
NGkRDs1HNmApHvg33AYuiceccn+7HbbRMCIeLxPrzMHMO/NOwIOJ1OMOgu3+xmjYSjeCvZDCqzIJ
yS7V8PAAaBQ7Quf2vuO3b/IOSUm8alRwHtmRBsg7db27L/xxa3ti+3hj/Z6KrMwKXB6fF3gxfcyY
Kx7GudjSVLKUbvIK67Z1uxmySlgvFgyrQsc3XGyR+izZz6QT1mEG+6i8RMdzNiV1iReBDAC/FLak
/9w1cUzaYJEp4pQwzHnMovGzWMm6A8byLvob9U3O4CLHOhzzBZ2D/me7AniztK6E3lW5CtL7GnDt
ujdhFTCauTpz539fy0AGqXeO6/y4r+zroL8pe5HlWhKVj2fRYlsWTdAyFVP4932FGyEbTV7htAIW
CvA1i5MunFc485GtBGqbl0bI8gysw2VR6PoghorD1OLNp46Hz/d9u7EqI/H7BJ7Ly3nKNcC+A5bG
RXm/bxduyf3MCFhcU+IGTurrrJlUmdDCLY9L0zuJIsHwLYzuTWsmwy8oqMujaEJFCxhx4Av04cmb
27sQJdQ3FfxlJ3kDHyJsJUmjoGuk6LeWNBtT05IZ/qD3LWDEhEODby8GxFI0ekFSRzlmf9jE990s
muL9tawVH93rQEjpDnsadsg8oJVurCq2JhiRS9u6b7BvWM5KhV9qObAruieHx0RRpLdnkuVkapL6
ZDu7eNjDxW4f85/U5/IX+HFuvwfGNuI7Dge6U1ZBYCzR/bwOiRN79e/bNdvaZgQ38Vlfgpu6HDVe
8kHyi7xkccpxf68eAKaXEeF+M2ROJ2iBV78x/1lQDgX0GZ14uwGW/GHS/KBl0sCLbwWam7uwFcGb
6AB/7YGuG0NjCXJT7l86PezMGnc51tp9BoT7pDyaBKNELGbl4XYbLHWYXL4lgtG9BxpkAfR2LXZF
2/yIsG+BYNp4GeFPfbldzXXH+87VnUnpU5SB+trHC0guITjeLfm1jMDZS79uHtoSx64WEbpRl2W/
anL7RAc9v3jNliMfi2fhB+frew6U6o+Q2EwX7v0ehm4Dn2qr6tqrbxY/3bvu4njBcoTAFGyo3GdF
atxIkqMu2BcIVR6GbrxHz4hCvOC/Vfng2eR0YcsRtmkyWaD/vu/KaaPLLKHoGYs4Vb1Y8moF/pg3
MD7vM2+AdREHYWB2eXuXdgqaYAQ8h4NCPwOv98GPKn5QDv2N3fgWjccSjH+AysoVhpkuClewcr2u
5d+xpt8F3saXm2t5w9YMYjxeviMxhB3Yl0Lrz4tW55FPBwgYbhCsbcForOqUibFvtUeOVOKRLarZ
oxz8x0LjJQNKacntULRUYmLMaCeWzukdzFGw9KJiBnlr2ouWfdgOC8tYmFCzBYTnmTHpHpUX/AwK
HFNCD4CL299vmasm1Ez6EFDVsnOPUd2A5kzgg0B2Bd6fWcKcON9SW7G1wQjtgGHbw6XG6TocP9M6
+LK2W9FmSYamo4AP8flmVt6VpTv/H2df0iQprnT7izBDAwK2EEPOmRVZ8waryuoWSIAECDH8+nfi
fpu+3I6MZ7mpbqtuC0CSS+6uM+y41p/Pl808/V1DNTCm/kpMX/qA89//c2+Ke9tC9KK/aTzuJKHm
iEV0laJ9IWvYkuamFAjXIYb4sm6mA0VTboBQNcD6h0qhCKj8pyZp74PVH96f80uP25zjsoAknRws
BSZrAQDsDPorDM1B1foBCc7n825rsfPGH72Q2yLONLzt+6Qw6oaS1kOko/wDrcVrFeulmdmEuYiX
CeqXBFuVTdmpKGT8HCSdvxLfF359CzMbx27mfGmaR6AvP1ESe7j5eP79/Yn4d4g2hWref68q6YtB
275sHjtNjjQCQhWAFbGHaEuXJZgOXqrPydCqDK2ofjclLp/H4fe8zBSOBVcvky/sAVs0mqZ0DWIk
R49ax/ILrUYKlX8CPK5tPyTEhQ/dxD/VCeSCZBE86Mb5vJvOPe5EsNyBirJ/fzAv7MRbm4JliK1I
jagfx7keshKYrm/U9kW2YLOXO6gsyGvNqUtP2uwFEjrXvYhL+ViZ8Tcd1uUH+obLrm3kz3laliv1
1oV9betU0A1REYhANfiedtdpvx9BaToms7C5i9Aw8UKa2/eH7tIC2GwIPIqqsUxT/SDJWn6uioHu
p3Viu9JWf95/woXU7j82g//YPjUwQSqBjfHjFFH1mIRR8EOatWaHFrZ2P6XvzKfesQgGObC0urIg
Ln3VZmOAcD76ZBwWxk3ph6MOlLptgibagavywWW9hbJJJ2wMezX5iA5lCBwPNAxBRVNZSj96dbOF
sskAzbgyqPRjo9HQKmpQ/ocSgDY0W65poF5Yz1tAG3VcT2ET4Xq4dslR6vgWPSd02Hu4pdtWfH5/
CVyYjv8BtkW2CG1YYPYHnR46tg6/ZcnvIgV4yftPuBAxW1DbOIfQOiG2fgwpuh9VGox7wJCr815A
coChGNuDTzR+yK+e8i3MbVH9TEIxYWbYf4RBDAhQuSe9SI7vf8+ledlk+GKQCd5a6EcJliOqVFzL
NiKlcFqtoXTPQgKvwPefdGnkthvA3KfrgFB5VKvDUwA1l/PnAbdt2ciZYo8kpAH9EF+Fb2nOiVFp
J8GsLrMKAnlYzLi+q4k+vf8ll1bZJui7Rs/EQV25zHSEfLYzoMMkZv5le3qNRPTvKQHbwt9mVQvS
CN3c6Fjd+sHMSAfjazfa//7+bGtp0MxJvEggZMtsIuaFagsdGc9Pll897S+9/nkN/GMrrmQE8qyJ
JlSnnPwNJIPPoatzDdz772sWLnX//esa3OISDM36Rvflz2KKD6b0Bw2FlFr7m/en+NIHnIfuHx8w
9FJCLTK2mOKyIL/GxQcwtXOx/tjVFtvi37q5j4slYfWN8OIn4QbqT6r88v7LXxqfTUxX85xyokl9
Q8NxT4W/0ap6TtrkxtDkyvj8O7uOsi3LTeM8N+B9qAfNp91U4dq6quxDESkN8UkArXsXZOXYPyq3
/AJ+9pop/aWluynrKUycmHTRObBX4z6HevpkrI1PKeV/vT94l2Z+E9yJsoDAqK6+WerpXK9A9cnW
5uuHfnyLh9MLJEHbOsXrI+GGaCL8s29WfMPHfn2T6QOgGftA/WdwirV6WDhuNNswuPLuF4Y+2cS0
rCBKMvsE7w4+KfyBeT0CRNbTvJy76coZcWHwt0C4LvGoPxYkI9nQEQGxd1QIBKvoY+Nz/rJ/BLWu
SakGeJqWmXBnFJ+GVtZ1tt6l8Tl/0z9+PWmGck5Cii1DAiaWAdCz5qbyQ26n7pp644XITjaRHRJI
vbcEEJWso/UJ/uL3lYo+K4ArVX0NK3RpDjbndCgLN+mgxHc0el0yZIQ4O/014PilUdoE8KB76FNj
v8MX2GHKwLS3oIDggsRR8Fjen+dLz9iEcFOTagVhC88QQpsb8Nz+JGoudmMaicP7j7gwSFtoWwf1
maqWHR6h1zi6BxdW3ILcfA3MemGet5g2UBg8JF3T4Mhb6ItRmidx8dXo6NYCRPf+F1wYpC2sbVCm
7pOpxhcMDfAJVSv9vhjaaKeS5Zqh+KVnnD/vHyHBh5RFzvIWEyGL+K0pOeuOczNE0841Zuo+Nt9b
dBsdYJodixKfUgjse0M6focNon+KgNq9sjFd+pJNcNcEqv5BXYUHUkY3kAbO+67dkfIaWOtf5xsG
RJsVOyoxq36FAZEh1bOw+vAf/PK4Qpr6DGR+f8YvPGR7+Cw42CxvFr7vRoAZQXpH6vSiTPVcsqvS
wP8aF7ji3xxB0PWf2SQo3zdz5F8q3pkH6LJAQuP9T7j085szyABc75IYP0/rYvitC9BBon5Kv77/
65cG6Pz3/1iuDQmoj3XI92LULJOET3va20DlAneEeZlo/PmxJ52X2T+e5NLVr43sm1d0LB5Bxbor
IsCDmtY8hJz8ev8Z/1pvYSo2Sxa64MWZRta8JhpZcmPviB9e/SBOBFkhOfcB33/OpVFj//0tiYRv
ct105ev5oiUcwIfGfB+JG1507z5ylYZvof/9jBDnUTpCfQna2UzfQa01zAKJ+vT9L/jX4Mavb84k
J52sKUBspzPe7PMKH0qQ7ermEaak9ZVG26WFuwnwxsw9yKyJO+keOf8SUJnX4ir08sJUb0+jqQdV
R7kWSqVLlWLhhr8mABfH0de7UPD9dTbchZHankvOhY6YirhTCjFRCGqCtYk0Wd6ycaCH9yfjwkht
zyXOHDya4no+lSkssr1PSO5TdU0O79Kvb0K8CLtpUNOED4hmkUGNxGZpQr+9/+oXImF7DhmeogO9
lhTePgsUkcubSflP6dTflvVH338T1LTpo56DaH0Ccv9mSdsiq6/DUy8NziaSnVznwpLCnyykh/Nm
1H2+yKtn3KW1s4nhYkpQ8JJuOJV0BGei9W0e8349sOWqJ/KlD9gEchULMofTOJx48DAWf8X6Y9vP
FkvtWg4+d4syU6bk71CIdq/muN2/v2ouvPQWNz2rWM+lLjAuROzT1j0qfq25d+mnN6cxFXyBLm2I
n8Yl64gLHVl+cM8Um5N4gDdiV+i5P0Gl7p756WsF966MJtck5C69+iZQsV0mZTQm/SkFRqB+JGlH
xxNrJ3utVXwhWLcY6a5rWTO7tj8JK05BO3yfQE3Dncd3QLS/vD+zF1b8Fhst3UjCQofdqYqmp8nh
ii2oxa0rr2allwZpE7BDX6u6QV/4NEMmGGJu6FUMRH/syBKbeA0hDNxMi+lPg019Vg/TT/Rpr6kM
XBr9TaTaQqVG9RN+HJrGxyBMzc1Ch/GuTwWgMlz1V4Lr0hRszt0kEB5OAQm8HWxX+3yNWqgETi0N
33jV0WH3/kRfOH+3cOmSQUfPcDOeTKCfZsLggUq/NV13O0t6z+i1yvzSYzbhLGH5XRHL+Mn30U50
5kc99XcWd7lwEpW7iMWH9z/nwqBt0dM1bF2HYVLzCWo2O+l81jVmV0bXlG0u/fwmtIcIbCSHPtsJ
eWOdIUmlOcedPa5Q6urKF1xYXlvHlQjidONQ2O5k4+7+7Ld6Tq1j4Q9YY18+NkjnmPxHCi9qmCRx
Vc7Q738Roc3Uucp111rcFyI72kT2lETgXIthPv2Hu9xFEkrc8YeAaWDzbiI7GllL2hbbBiEBZObp
wP2XganhysZxaX43sQ03Unf2qOtOnTRfpanfEtceS+Kv6YhfGptNTDcNbsLdUNCTJgVITTUvASW4
+uvnYPof3CM0yNP/nte2tr7SfcJOcqw/17go9uBcsqjaa5vcBOhqj6w5vb+Ezj/5b4/axHO0LAuk
GSg9qfD/EDKgzuSq5z8HAehjOn4qqvarQXx/7HGbI3uCSIDtPGcn1AWnpfb7mHUPsRueoD6R/+fL
yHgYKnt8/3EXpmmLswZYMHWrLywyBIvvK+PKfFqHyF7rBVxYZvz89/8IQIfbQiChqT05Hf+ZTPoH
3sFtViX62hl16QGbCIfPC+vanmCfWkF9KSAt4so2x2GisvdH6MJ+vnVPcSQqrQ1Vd3LEfQ8Jv1Nr
c0R5JbPWDncxhAo/9pxNvAfAlTHfYaQMkM9wbNk3aOfGdXQXRfH/x2MuTfgm7mUbFDGlnT3VPXZz
N4Y2V8t6bUe8NBubqK8KjzKwnQziEt31eSjabNbQ/VpJX35sxW6R1XDQZXyeJntSuv/tW+d2pTfX
xL4vHElbPPUiIuaNbscTTPRuKPbydJpe0Y/7Xrcfut8I4y2MuqgXR6bImFOQrvpOkqa/D5vqQ9h5
/Prm2C7qqHCAN0CtfIz+igZXaYiKmuWaNPGFYNiipQsQ0gGYH9uT8enNOWEeO30QNcYpgWUzm69Z
O12ah01UC/gxLwq6yqcQkPM5q6uV/NQrOrC46VXJ5wGenZ/fD7sL8bAFTw8ERSMvzXrySx9lZKmT
vF/KD2ZRW/T0AuRWsdStOYmATXkl1hBmJA3P+qoyv9//gAsht8VQA4w9RGmr2hOBtmvezeDIFGi8
AuYsr4FCLs3GJqqjtfE9i/r21E/rs0BPt4qjXZxGh3Ol9KGv2KKnywXZGQ7a5jQhH1SmuwMM6WGM
ow+eQ1votIrXCRLCRXNia1PlcQvDNtjE2T3cND7Efg7jLYBa+sDCygajZGXw4roBUHxpHip+Vu1v
6q/vj9OFqfgfgc5RhANNbHsKKSTT5lRaIHRlsdcgae7oSKsPNoy3YGrgtGHX0cT1qQjNV5aMN+e7
iHMe0jtz7Wi9EHt0E+UdlVa0AnekQrspIyxpdnyEQe/HhmqTnfO6mVYA2qoTNtxnJdHgi9Zv506r
VTR//xEXYm8r0Cnsmg5Dz6sTsRX7hvZ9lafpErylCZy7PvaIzXldJgFMsGNanqKY3U9k1jmy6ixI
8C/vP+DSJGyCe4JN52TMWp7mkN21qf+l9DVxy+T/VET+JXveoqajshcAkgV+P+tlrdQuYGSJXru0
j8m4m6IkVtGOtYBpN3kbsbSnmTRnjy/cITQ2phk6A2Gvsq4zXJZZCrEH1+UScNhy2c9dYeSSmUHp
4ginxykmOzMKCoOzqO4xF82wCPJ7WXCW/AlZpAL53MrJBjDktcMsvgs7NN3PxVQTbiUXu9bFG9UQ
4Lnr3DTLKSsZGlp3IZuTCpfgPrLS5tXUD3OYRdFC9s5QfTd1Imrwol04VF9oMLZdn7GARSBm6JHP
ZznpEQYvPItJnBZIimC4gSaTwj2rf3GVDFqWQVSxTR6KRCzuKxsJfBI16SFCHoTVH9WsZppzHSc1
iwHRtwE5qrAogvC2EayXzwqv1K8AOJpWv/VTTandJVHi1/6pXTvBgpykQx3ofVI7W60ZGYGOfkF1
Vsx91uAKO6I53NpGrjLdRBHeI250+31uOjjEHUWwVvH3aeWTjz7VjrUCpDKxsJrsRJGQxWdELjX5
xZyr+ic7121gcw2pHrBa6UzW+GvrmeY+V6v28euQQnz0ZxiZuGv3NWsABc7Luje4z/OVTJthxyOr
uyYj6ejPxLkJMvxFlvZkBfpqolMpjqXWNRreqlSdFsdOp1TTLGrXSPw2EhyGJjt3I5sO+yFX9XrH
IA7U48wVvGT3pVuDxzSZU5VRQPqLrIcMTXrqIOoS3aTQ2+V/j0NSqrd0SJa+PljFzKDhMRN5CVNt
aDOsbwpK4dUXKKFVhbv3CYNdcQYDsxI0yFH4aejutGecu8MS1HDTyBZdJgu8Suf0Le6dX5Y9ndw0
qYOJlpL2WcoZivCF+9XLTGE1hT9bXQepyWueRPJPHPJqknsZpVo8BQS2afV9GMFw6lcQSEfUIRgt
K37adi1jGD+TYSlfixWv8sVSiPI/r6AjmsdBcIjuHnrfg6uXiqj1VU6TlRtocAXN0u89um/kGejS
stL7FvhJ0QA7a/rO7eJBF/41ht1rWWbERn75vZSd76sHbERj+rBEsSjmXQ8GsCOZ8XGMLqeECTo8
hmNTBeW6Z9CdmNeH1FRt/XvUAiyXvE1Msj5YmyTRTxt1cr1rwnVIg4OyE+PfUxLoJDlMYyDWv6el
FeMtDzsXzzs4rpbjZ/DYWfIjGH3p+b0VoShj0EX7lh/GZLHFI+VFbJ8ZlhW5XaGT55/EYAN/7Kao
dPew8gv8eAjChbUP6wT7mC/dRJfga1EwkCyyHv26LAK+DDdcaoIA/p2VUdyoXUKigX81SzIO32OY
pBWQR6BDW7zCUp71v+cgljrNYPrMzI0pUorSEf7swmU86snEgSqzZffSp0lagVpRM4sYgFxg2S1Z
WlPX7JtxUfqPAs+naTPTmda9tnQcSVYHBLAD2BGN9tdcumG5DyKBf+y4HJb5rtGasB9Q7EurE7qB
Q7CrS6iqygO8ylbx4slU8S8pWZv5TmEfhPsnsPBh+MtrPVct1vjkhxbhD4AXGk4zWLigXxduRoMr
IKR7BQ9s1SpfGJmQaWrjHctmDoXYNl/hqy6O3EAndnqTStYN2ctylkmYyWkeu/uoWjors7n3YfAW
1QXsm3rNCvHV+RRGA/1UhBVeV1evcQ+p+cNa2tW8TAMnd72LupQDusidbCDpBcnML3OtJ/oyQorH
6MyD4Be8gehOXLdTvE69QMepY9VPUmsTPBdLKqFBULuZ+i6vajWzYBcGWEMvgQAsNYB5L1Xp36xR
NfskyzgcZAZH0cncQZK+M3/R2tXmW+zwen/HIuiWn9ThdKJ7GLXpdR/DHTTZLxH24yW3EIRz3zxT
lTt0JGr5nBfDMLjTrMEGhFtVGTjRZQTu7OYF202nn9DpK+HFkgysKcFIXNr5b1m5CjU6b8AAOvq+
N1CdxsQOAXwnnWrcL5F4vzyDjovNHYYFkEHAUllkXe1IWxJ71w9pkRZZuXor/rQklN2UR2U5TM+w
H+D1EfQ7mj51qwyab6yaSfnkhrYbYChYz4nPK1gQudcAUNr1npmmKX9AGiV130kVROlNtE5yIplf
CzFwKJKvjXihNkxInc2+0Lq4R5JSVc8rJJtDvtOs6hER0KURIXgrqLeaLK1wOJnMKwPL9wz9mjNX
OmagzZijxOnc2RtUgGAcfykUJKX0I1wrmFQPQ9mYZL6HIGsw+Zxa2wLakKcyqoY7F3QpbQ/ANduh
y+bKj/2PdOnD4Am7Jb4lD+vOBG9N01KQz2LTRjormOqb4wp9WgsAF7xxyR/EL7MiUzTwNFuRt/wg
ZRObOwx/Gtlc9rQTyWEZk3T9qmNgjpYM5zzHuVNGZQV3rqLl2Dk5ifiug6u9OiarTapd68A2ju/g
UYueW65iF1Zh1qcAB96pmMfBtxEwrPM9XR3xT8uC3PUw96Ng5qhIOMWfzv5t+OE+RCK7ZmAErvNx
jrSLDtjry+Vn2piS5amopsrf1UpWKDQ5PKoiyLpFZxXVVE00ORXQSp+6zEHKaIYcSl8CfpI1kFFH
tC9Ax+HKfeh4artsYAGwQXcj6svaIBuarXuYASSN1szKZJrYAZO5jC9liVbJ71JAKSbJGAyFOaYC
NM9drCOAtPdFDPulYxQXrf09z7Tjdt+34dqAZBpA5P4gq3D9kRTU/6L4UFJm5UJm3+0aFgtKDx3+
sxJ5G4clPwGhTkxzLINJiWNRka55KGwty2eJXcCEuNycl0Vl41gZ+6CqQs59DrdPaXdrwrChJ8so
PW7hgkCZXRuaxXznls1A2adjH96EUSnuCK4z0zRrYTzikXuOtp3qzCN1bNa8mAuoEuSz8j6Wt16B
clgCetSN5AlqZFQccaxE6Q5J51ywHVDKY/FClJn5s06RqOpdOlvN31JV9NUnCUeTcslKnkzDuu/C
+Ns000q8tq4r1x9spUgt8tSqeOY7JwtVVjDYGZcVZuBOtAa2ZoS3v2IYtk5xZnjQJWMWS7+g8veT
Je4RluHDna9mhzBtWBj5IK9pgK0FiIQBB+m+kJGiLbAQcSj/8n0adZ+bUit+M9Ur6Ou3VMUkWQ6t
q6HlfHAqVsFv6dNmgZMj10sxZWnaqeIxQPLQ/jUsltoh63TFjN9BbXoBOjutApPgylMEYBUPIyM+
w0hPAshhOjbRY4uMzP2JfYuMGOYykA8Ob1YfNeXfzVq2Q4ssFkYIc0ZUk6zzQx3Pku1twuzAd0DU
mHk6RlxGIbiRxZBgM3cC3rrR7TxVtH0CTmgITrQtq/rbomaih6xdKyLEbl702Ca3Ahvu3D3Ana4s
PwVdvd7DTzexNit7zOfJj2vSPEinQI/YgbRkmb6l8EFlzTEsoYRg7+A6be3vnlOUgzs1pQTqlmnS
xmN/1+MP7fO+xcyYm1pRxlekBMJRvwd6o7TiWFftONo90pnBelQFY9TrY4QDpfanZBE9TfcpG7kG
jmThrr3DFa8t17yVBB50B6DHfgUQCsoBR2zBekZ6HflPSesUdxl1MMGrIbkNtZ9xR1iFQgZdD8eX
Kl/PiVC1U2sRDvCZTNIIpm+rTiYpD3qskB1krp3WokYG5GHpnCFL6ss/a9TbAYtwbJb0G0UK2Hyl
ZxU+uDFrzSa/L33lO525qeYwqsPeAjGg26SHQ0p3q6GdbclhjAYWW9BBAtf5T1DggiEveoh1O5gM
3+MrnrUsYrPKoiAaknt46BBfYlYUX17idhqibyuxFtMZxt30V6kkrReUb6mNDgu6eQJJoEaovg1u
iqtfpRhlmWRCVT1DMJPJJl0OjZ8qebO0x3mflCtSuF0Ccl30lchJ1S9qLIf62ZahZN9Ha3Vz0sNY
0PCQ6ilBYVatfZRoAK5xuSiyGqLpAdKLZAJKKRsJbq7jnSsqXUMMu+2HSe7awie4eYy8cU3m5sAP
T7WAmxWkWWojGphyhhzWD3b23JsdnXHytXsObWQUU0uFk4juaohXJUeYkcdQ+6+LMF7TfGzHRXz3
2BnWH3Xn7PjNQ3h6kbthbtrwiyp1CroomxHrFRRuJokzffHLqO9lXK/8bxaOvDLZiug3XT43pBPl
3scQYIERs6OF5S+MYRVN0G5vykVnRtAhxGDOJtU2F5U08x8u4OtX3qwxzsAmM2kUhnAMrqO2wHVo
qSJFcFaB9vDWuQJOSMQVMgBiHXvyjtdQKskaRWURZWur4dKzS8c4nVt4evMlknukb9X6Nq3VhH1c
oBQx99CrrIr+jaZ9WRFcKrbtEsLSoppRdy2VrnibOfQOuvSpxOXWcGc5VhoIc6OoyOeQLM0Q4lPj
s9MWtrqq+RNAa4iKvOj9Ukd5DyUglSAvMH3yWeHoUDa3JRbJuQsxDcmxhf1f9UuVpop+hFNv6MtK
alQHDFjzcc7i1NfuqeVtT5/GHrwRB1W2PlaPZbksIZxCQRhuMxRGkb2Hox+MoaAGVKEfjDyKMfXW
xQNWYiZwDbE8q26skdiNIGjBaZBxk9yDFdaP9RESiHz9pn0iYT7c2E61UOeYlBu+UQ5FyTHjk0xQ
hNWdqCFMZkKigp9JE4jxZ5F2gaFPQAjq4CngrILNAwQrwq6tMtidMhllPpy+jNVI4lfQq9TkYaW5
2vUTVueE/V1BFoLbLFEJegn3lrZpyA+taJogyKZ+En8VgYYN3IrKxi15D7InRCQoOkEM5dYUDG2a
s2Wd5/oQzmTRE9K3xibjrinrxN3Xsau7Yd+O3Qhz16Kn1RTliylNoh6axifQKfNd4aTZw1KQTmLH
Iriu+3xCC4bBfAk+DSHPCIKM/BFBECuX2yXugqNQ3ixfdLiOSHGQOIIasyyyem2SqGFIqADbR8Y8
TVPK/kgJ3tf3Coul+quA1+syI3Hvhv5ZDdhuvqQToJWfId1feJ2Xw0ri+4ZyN6CQCYgRp7Bb2xB8
06Esa5T0ZJSoqCQz3fItmREHj8K1IcJqxsrqTxBIhUFmPttOuAcnAyuPcVA0rMkGNRbVTSRxwflc
r10wL7syTBC8OTMAzpMMBUijnxyHzM+QF5AJXx5a4iiFADnaAEfWm6JX0F1WVLzyslyLZ0A3bVru
5rqCjUFWhxS/k61EONt9MxIqt2tOFownOyZ9LyyOznCGTJU0xpvThNqi6O+cmz16tXUR9zUscefV
3K1imJYIsFb4wAyZILpAjhoDzSGQc61DMhwogRofeKQ2XDqYQTAah99NBFXtFQLNLSvKrE15WfC8
KVCaMnT/kd29DnHT1i6HnYppfpPQpqDpKIJB6rM54BD+y897TD9m8N/E6sdLoTVncn7uGPFMpkNH
vyIGe80zUbgAssNdbJZO5D1yV9xmzJBwfjbIFyronACYGEvUWVUAPH+HVFO/LdjH1zvTdlo9l4IT
UPx9Df41Jm7kyA2LPu0OyQgflZfknGQv+zAZ2/J7JXRhkucwLRbh9jaw1Rwce9Kk1XIHZeJS0b3r
Ixc1B1qVMF068pGNCxpIKD4bAz3Qwov2tiFQq8nxv5dfkErjcMrh2V12yX6ajWLkGKPsiNTNChoq
EEBNMkKqdjfPI0GdW0piHTRe2TS6zy2iPGy/hnZOUhxVEVqo3a2y6NDJmwCUtLl/dSgMX9wMksaz
QNyUJmdQ3lIczsOhL3+ZHg1DceKpgZtgXsVVAq+os2cwblNKuAoOHgDJ/cQWXYN3YQCwBYRFiSWD
NKsbmqw1ncW9GldD8AOCD/SQiOF1ouFc5Irpmv0BtX0ah6zqS+SPWWxBaWpvfdmjQsYu70z9Ankj
Uf3qWl/bO4FFVHR5AbMPBBr0pDvX47tatBkPhoBY+WPqkdPg8aBno0uZUEmC18nL0gtce7uhthng
FYodcPa1hb0ZQxSUxWeQI2fzGWRIp99wywgJLzTcO+f+1k5TvEgNVdvPXR2Fw30c4eRL97i3AkZx
3xhN5yeKkxfRlabO8TELcabVy75g4czkwaCUU2uempHIX/UURAmGw6yi6m/xwthF8ymSC71THJYF
+4irlr5OSwpESD4PEfpdrKAlgg8EvPh3CFHgdMzAM2v5F6S1E8RoDBtYf0jQ2RO4P+tWc7Q6WBl6
bxC9jBYYcROJ0ok65C4Nqoru2dUVpDMzS2IuD2g14MItx+Tw+nskwjk9hSicqzfaYOM8dYFrFpfF
qAjKRx4sTHy1bZHKP50GhQHYmHqcPITg0B5JP6HhEvhvWKzt8ooMmiWPczCs5mEe1fxLexzkRdYp
v6b7ZUR7D0I6RKXho0SGEt5IFi/+V60jnD8UHOtilyqd2h04/J3qdsVSckjjoz7xMp/RRqlfcCtW
JfM3GaHCgc5WbefiycwLhXkyb+IQZVvS1hLkMiOW/u+xrwQax2lViV/h2kOriWITGZc8DbFfTXcF
jVWFW0KvXHKHk5+8Nq2T8Q5uyZDq7XrkwNlagr+2Z9B3DQ7gaoRxHrQoJh/gMz13d1iz44GtpMKw
yHMrvOSLOHdE4SF+L1FyQLwajfwhI5SYJccHN+iQt35Q+zQN1u9F0eqf0HvAROmx48G97sCwxkFP
gyHMassSndVpP6AbJnwNR88+fp5QO94zDoEI0LlQS/BibO9kw2Oe0ah3P8U0J1+KtaHfUJuLtyhc
l2WXht7f9DWIAXRkAY4qQ9qjqG0BJ11s9e4ItfD/x9GZLMepZGH4iYgAknEL1KDSUJIl68reEJYt
MSVTJsn09P1VLzv6hixVQeY5/xjafKJl+Q6Ov722rT9uaT4q9zeNigQS+cY8kOYQabjn1WsSla9C
pXBK5ugwiBxL0Q5Pez404rDU/vJV774Xv0qG7eCHyJkC7yh7dGog8V7Ph64Yap0Nfj78mUgRv4vF
Jph984aMxKXYYz/hEu8+wXT86S+K/Rv1SXfqfAQ+HIas4WUBgoiXsT91uxWr076Vzn6JJqsUWbH1
wju7k8PzFpu8tC+8doZx1he1m+XT2H1If7OLU783BHh0Qe8ltYoJ3HG3YvurVnu7CI8C9mSfpRgp
KjHjNXYI1b4ZXfz3vtLBZ2dNOKmAsb06LbhDwoNpvOrDl3bUg68U2O0nZ4zap9E2sZUJTW90s2k9
p6vnN+IxVoP/ao/Ftie2bGR3ZkYRj7kq3M/aiTjyyrkl80HzAicVJhyQLt/a/fDcLrLrzgrIaDzw
IgZOFm+7/2RguYInf8YCmfqt9FdoGdW9Dt1W0/U6uXWXCKSpF6uealBryejH2LH2P83a8nUCtLa0
KVVr7d+Ba+d1KkkSpU6RTMsR268prEPoFubb23ujrguhtUNaKjJ32EM2L1PUrMosIs7xP2cIpz3b
WwfOb2KZaVIT0gDwEDjxKk6TYPA+xX6jV3CZcLcyjzS41UtYiEvEg/a+wlTMW+nfA1caGKLIdl4Z
b7nPBj4vJsyy2t2zd0M7Dh0r/JP2fcvORgR6MDdEGJlkted6P68W0F+auwvfPboAJLkA+/pPM21g
KkU1u/IIwejru9m42zd4XFxf5tpW+qyKkU2qC+t6fSys20cFaqEa8kk77+ytKm/SMJzDq/D8+kez
Fq05um3NUxvSjRRw4gW0hc1Mpl4iF2/GutFt1ppxCPDfxH0j+y8dbuVb5AV6zAp3UeI4BuSEp7Go
Kv9YL/66paMVF94lIp7gwdM8KOeSCWd80Z7ynySddsFx2cP4pTWqhB0JWsb7uDK/nBp5e+qPS3U/
3JrpTnLh5r/sqwlul7hPn/HEjR2nnu2aLs13Mm8T2Uyh8xR12w7aOrEdcEPjPnlf4r602R76xQdz
k+MIdjHs9YvX4uBOVF+7TyWU2d22ik1lY9yUN57Lcn6D5aryHASRdg5eM64VHx63XEIcgnhz5ly8
FUPZzw9LOXkrPTGOGk8OnOsbcufuGgWlHzwXYuHVpht1qg8TWyD/+EhoyWmQRmZdsQf7NZeSv5uZ
Sb+5yyrLRA1R7vxn2tj5KgmI+lyrgNAIoIzSra9TVKn8AOJR2WnFnO+kHiY2L+1GVy33TtNN1QUk
c8l/GUUqWrIPDP5v2hPNtzRzOGRduPuGJBblcTVNgT+QajbrEoFU7Upe+WW3vTffK2FPiXm3p/fF
ChcuzQFlXHOph3CD1PfKwUnR5U1lNk1FKRM3hOrM+Cvt7WsI8nG/ZxRxx2c67QgyrJW2/HQBwCby
zhTtn3zlcD4BliiH5hUY8WRo1LY9BKsIp7Tlzg5JgR2Ai+JizPPXjWlvO8cC1CxRooT0aGfPf2oF
5zkL+O3g53b027NsvdVQK9xsQ5bfDq+DxqL/e9ij5lfFlKf+NQMZNGcCh+3rvo78Wm6/5nuyj5G4
OtPcmMRFx/DgecyYrsbgeGQErT/WvjTX3lvnDyyjHTt0bPWM5rRVe6cgssuvVjehSY2apzohJQqF
QoFQOVWkH16carMoetFsF5T9CH3xfGis40Th1r/JcT3M8b4b7N1pVI6/Mgjms3OZ2kL+kwiYXhym
Ii+xx9hxjjqC2L13USHdFWzj3d9+hFpnr/bde6xo+semgTGPQb/HAdl8VWx/emZ21YdHt4E8IrqL
GFJGKR6JuJvKY8cFZGXUzo7yAMHKNWhPDTc3QxsKHfiD9W9A863Oeo589qRJWe2/plui9l/bVkIf
mrbbUieP/ZdGt62ggrztux+L06jg1CxLUD/mIwz5yYKqKM+rUXlwHgM219Td7S1MJSbAq22rZjy7
JXoDWkv45B63mgrZcyvM7t2pXPMjVRi7dUZQjms/CGuuQ56WArGANqFsM1O4zf6QN4wtJNlaTUXJ
LS3F84l5JKjSwvXpobHokX2OmqX567C/RZdtzbVIqx7lClP/Vq6PhNkAoiJyCDgqcyeOr5oxXL7N
bVThLgjjsm7pTt52E6vUc/1wPxlUc+On64TxcAJHdvbf/Vrz8OgtHrZkUJF+qLiHyHNTKv9NQftw
tUEa1H20G66LmSTL8eAIFi32yTHGeVNXsHRT6hRlvkHSdGPXcC5Hedd/T5XbT/HJLNKojygqGz18
bMYjmvC6+lgIlodJ2vZQo7yOWYbElyqjnNEGZoDgKkl92bYclrBvQyKA8FMLI5ESWtV6XXrZOU+V
7+CQNCNSoX/SxE74yKLdMNBHEcB2sFkU0EUNS8yQ+HZrlVfkI1aMEQb0LK2bjkU9YqoOMyYa6WbT
epO8s/UW74ObqzVbZAx+F8S5x5VeOCVAsOuI7j4QJYoCu2wsL3PHSKtzvKv4mayCPTzl866fXJ75
8uCvwwZyWdi0DBu4EQBGU3cmge6vNmAW1tSUGlz64h0ZNv1zh959SiIR9++s++s13J3xH3eB92HH
JDe/tEPAfi6naUCd221iuM7EChpULY4/8byQ1Jj0dVNaB9VOIRM9HdfvDZMsORA0YgT0nHWRRdeo
kB6vduEWWUE13KW/TdT35Q53lcrQH16ZuPL80LoqbD/MFE1cpVEevKJ+cZ91b0lxkH0YujRSDFU8
lkcHYo/7V9fdQw1dvHKaldq+ms5t2le9V/0dUgnZXlsdquoSjznIx+K3+XJGxul0qcZvMIsU1YKZ
D06kXJ0QT4xyhtnG3TPEIrwVbQsknjGiSkarMBD1oQ6CQj5OVYRQZJ5trsKhqIiH1YVw++SGKDV3
A7Z8iGi+svrgTWT6ZsojDetQdLXTnQOBPuV+r2v1Cn4ZfW+1jB+a2Zb0rKyVbT/XTRj8F4zN0LxH
EFRfNTlRj/NQOh0gReHaj5ZD1KZOBv4QAIDc1W87bEOErmkT+0PXKo7VMF8HfWoJaTAgDNUSfchB
efvvLsypjUx5zIsuTBdXF/vBVVNxbem4rfrDUlltdyXCvC6yOBys8M61JyO/2CTn+LrZYmKoWCbO
OPhjj4Yp8AH5PoUhUo8OxQ6Bzlvluwm9xPF7Z7fx8Ajzu/4ulTXvR20Fxfpz2Jyl+WziVtqA02No
IQsjnS5ydGq3bvR+ywAgdi1yHedPsNTdlelvmU4gVlTyucGKjThr93ycYXBjr9qvK5xvQDKSMZCb
61Iu4rwQ6dXfsdLQc7F7YVkddSNGlxwGsYjTSvkPfmrYmPI0yojhz110IJKhj6oagAGW/eAttioy
CZT90xROEd5BwooiI6xt/gjGOfzLieQy4KrImg5a8cultjVMd2gNWlqY/O6g2VfzA1vIEN9ZK42d
pxIxjO7T2UQ1GjhkH3J80kNo9owAeWUeopEgoSpRTGHVQ2eKsT4MyirUwafpbXpegK2LPy2Lo3W1
8uqGGvbAUK/jOq73lrsMTxWirD+Yvewo7ZcFvfWsvWkClt5ncdlEvk93Upo9fOS24v8NTMiDtDMR
Pnrr1l6bIdzzg2lz9WJ7TXxx16iNMlHbjki9Lq+3Z0/l/c+dT6VKl6Eos0Fo8GOLOe9TMDSfnR0x
/5+Kp7I/r2zU8kCcufrTRov3hjBEPSCrjb9jp5jeCJANXga0M6+tbDsLqZeyP4Ka2Rfkttn/sd3B
LrDVlc+LHIJnj1X8O5d1V4CBt8P7VlVx9FWzdYvT2Pmhk0IrsogDNxf/lm4DhjQD+SRDp8LlBqJ3
Tzv88z9UtgxtNJUsWd/YbBgzep27iJHiWIwoGc7DqnYIi1UHvS2Oi7v245X+aj0LYOA4DM9RRVSF
A0m7phA7Y8/BskNc2UxebFybbI4kKen3KfK2/4qY9+2m5y2ySc5QBEM96RPlXXVD/Pq4LFnsrc1L
tI35C0eqdT8Hef1XYlG686YVlHVaCjtHHwyrt8H33w02U1kmbV2Ly9RrNV8KE5r6vO4NWpKKfh0z
9MtPAGvvMDmi98CZjbH/MxUHZomR+u80e8o5UmLA1tLsguGaMdHfz7YnOjt1ABHjzLMHJBoFcnp4
kLlgCoBn8d5Zt25gsEfD4SGPRRGkPHER6pdyHQ6CtESoYDCRJ7+q1HwoGP7IYwpl7x+V6Ex9aeep
eig1CaHHwpIUhILAgvCXat+yfXCL7dAEVVNA3ge7fwaz6t/REArQ7cW0NlGZzbKfHNOph2G5zYBg
jsjxZMS6RJoIXtZIBnbDYK4C/zDlYfms47mYU36x0k5sGwW0NyzFv4ZxyjoxWcvxoQ86d8k2b5Ui
Q55WvcJl11d3iLryCRKZnkNVjSI/IowiuXUNB9OfTcMgWOxODrA/MstE8VS+qZAHz83j7aldbpGO
wOnh2R1sZONFXYoX6c/zhchk583VjrscSm3BJaBWsdm4tGpTIbyySYQ28iFuiV5LjC6K+gz6Wdh3
XhgsbSpp8/vJyRjCw+81cyigVAd4vNZ/+JpBs0Ob8FV7NQwaQx/y0HVWR/f3Db/MxLisSwpNEDtp
W3X+42S7YYIffj3zlYJ+UcRyrRcghNkqQjYJgAAvafdKWTeiNFxYclkhyV0QzO2Q1yeDLoR7a7Q6
Jyt2sTRv7irlvy5U5UtjjwTHdADf6bjG/L19Qwbb2loqm1S9/GRZ6FSaVzuUqNXUzTfTsY7uJpRu
KhuUW5/WuA2/KjuK5JnWXX3gFc5ZP8j+1FneUq92iKWjh8TlxmT+dwkidVqYt8yWbXGnc4+D1Y44
hS5NvojoAljoP2q3bf5aQTxqGCmbEwa005qSvKn2x7YMZ51sOijnDBiRb0cQE/QQ+UKc2njdDn5Z
MyaXSxGUiRfr4akpQvi1sDL/GaFYHDrf+rHmof22LUFzqcoufic5mSm1cL3tEOa5WtJlU+JH1TSM
ikOHoA+1VxA9mbZxP9tchu7vps43qzi2tdPE56IQs/ViChSqaduQUs7WDtp69PWCADJoq4qKV+7c
+QT4wsqlxUBZTAChPGYcYY55QBiGnMavIvXH0Q2oIFutSMd+hMurTBTI+7mLQxjaLux/L7kQdz70
YMn9iEopcXveAI2oRGQLOov7tvYHFDWtXz0Avg9/zS3GPre68NdeQ7eAvA5le9wcHxoriGQeUSMN
UHSiBqL5IOfRj9LGHpqfCkyhTCIPIjrRNCN5rwDR/v3gh1WYehbvSQInzx/RtVB0x4qojOnOLlga
2fxCsX9zuA31j83v7CDz8qheHiCYWnWaUVYmKiBv84TQ2lR3+ab0/KitshDogh1clx5ZQ1+iK6CZ
x3X6HTV6+68cV1w3POtufvTiufnuKrMEiaUq86o3tw+P5VwT97Jpq3iRTTjOZ5Y67WYkGxhxNlou
GqRWmj4bAMMManO6X4lAW+NjBCqJwpDm4iQ0nBQ5YPFnzGfUZHLbFzIQWrRSjqzbp2jW7avJvfBD
zMToJgUjtkxRhPvqaIaFj5aWmbhLAZrEdzSDhYMzBNvfeCvMf5W91n9dWbgjsqmOpWAo8vnS5vXc
HYdJOytVIvKmGaoQWT8hsBCpE/pjeC6wV794ixVo5lYXcHkw9sIn6Zj7OYq7/5TQYdwnYrOn+W/J
i7Edw94KwvNNGnFPOMec9jm/uEVWKJpeWSD/Dm+x1ku9NBcj8hi9eOi+5H3o3g893VpCW9bB82Dh
lw7FqvFuvzRksz2l3szKUVWri6IXBSjbeE1NZ1xzbVpVeYLtCBnN17L2yP5FoRCMo7885/HefU5T
A3xnxcaboV286bdA2+adBjpt2IdkGxxmK/QP0b5/7/7iwHLSoRje3ZAtmeGdtu5Yj5HxG7VwOULf
uU+o9oPf6JeH8KggBF5na3V/8wx4V98ey3ft+vmMrECDSTLRohjiFJ7+046tPtzJ3rpMQvZnUyhB
YgSyQ2o6m/wwxw7qG2Xjl0kDXUqE0kvj/O7LWpmnIWdrBLahrD6N3X05RAP/NOBuID6bfdhe95Cj
leOUb3LznfnDQlJ5AjtfYS7d7YEqmeG+9v3betB6/Z9+ncqvhqiH32oCb0ycAKI72apemVSOlkN0
KAzssUSA85MMeqOOru0O2xmRqvcLh0hDsB/ylYkRMWOG27cjUHfVZe1YO7SDNsZ3+Nw2nyuvLaZP
d/UQgm72lqvUuO3+woKk7jVA8L2/3Y58/LHZDGeKzCvqs0JOYOHzSFRNsznVPUoeFaWWHmV/wK3N
OBjEGCxmF56z8weST5GNleliCFAeB10c+JSrIe3UpHhC+977tsXgBxm7TQw67fjD2elcoQ6uwT6Z
LN7qf/hrGXwthHm8aXc1v3BdVE83CceStKIbjwuQ2QoV6Tp/pIPCk+zY+LmX4ZDmzs7RNTb+uR0Q
M6xS5cwVhpFP1pu4+HWs3zmYd0FMcZifCkCJOwj8BZ4XtdSGSLNy3heBUCXLLVNzVYUbYRIRZ+2X
RjI2JXoa0WrNgw2G3nk3mgDV1tAmXtn1n95sB+YxnHL5hJMl55y3AvVFakjVfSJD0SrZUe/Xac6/
9rjlOj9YsraOpomcbIwCgucR3cYnvBegDFWvvbe4agE1c/wEKtGIYg7KaXu4GcaGPM0bfvq6jXg0
hq1hahjEYB5mkhi7xN9LNadOS5B12nDbQbOH1fQGwFv/CRxk8tBaYPNTbHcXM4xACZx/T01E7K7V
7Rz9U7EBCNZwRodByuln5Tb9fVl1+XOMJOLNQvTGg2cP7dGgXbxanYSisab6vAyuJsIiCD7H+AZX
58GKCqmb14dKuBx3W9lM5yjCzUBC+BqipsENc+aVXcR9YZTzZXfsGoni3OkOpXABJCd05zSPKnBS
J2goE9uW6I7hVbeHgNdOJ43lz/88a0cDEYzkwkeWMr+WsXDcdDPcoA7rNffPLA92H3kkI0/r2ad+
zgIXLBonJY7BPczM4H/9cLK+Yi4sQVdc3URpB8y3pFiWYOrssWFam5sRRQu+Kv2zll7lH6zFlVVi
Aqv4gkopvr1K2j/KnIX7ia2EVyoaZ06FMmAhJY5z+eQ+dU6zGL0P7nevvhv5y34iBaw/xnxrXgiF
H6yTlmvwKSP2WBp+bSDNuI3+ri02muPqm/pzWjZ5MBBdj05vV+WxslZw7nUn5ygr/FXcVQvnThJz
LKX7tvRnZVz7Sjy3UWnYruNZI02TOGT7ws5kxAx9p4m9vPSrjO5tNCw/Sx87nBnbSuGwXMsSrlva
H7NG4jGIxT3opTX3wt76n+hm5K+y8ednqQfgRnxWZ/Qatw4p+BkEm6bHpNUQMaPMFD/kjojyUw9z
PaLobm1kU5HNZ1oiDm1Zd5q8S5EJa5f3fYK28TrWZXKVPScrmzLOVrOAG+Rzz7O3cIxOkakfofas
z0ot+iYvn9xHDvYoG30x3unW2p10Wafmu3fL4t/URvLgBozj7GMgxgs3BRBDqM8x6sUjQK11AZZC
6wI/brmkKHTjL7UX4IJtYXvxYY9jjRh5y0G+ezcOojsXCxSHF0jnG2P2pBGFxIgr9ryOokvRMC1B
nxmTFcG0/1sLBB7w6r2X0nAc/Dc7AdswH9zyKO0yvNp5hwgOMgSYRTA9NIlvwr4+WSM6w/sphCJF
Mg9b6FqUnGJkmiYSGYQfvIxtOwrcHXhy7Eks3ll6o26ZGirVrcep553Flekv/mWc+/1lF8J9EeAg
RzKp/fKwdejRk40x7eal6GvQUyHsBxaMQn2M4yRoEaLF1flPM1Dm/IYh7ItF92p9jGN3emNmXR+i
jY0c+x6olWC9kscqFBZIScfn6+3z8tMHkUZ4g91rSmVuOZ/eFlOOWQbWr/H/VhcRVjyYxmbrgHtx
ZPGTeyp+r6oNlw3kWG+FZeo39U14xLkrpkf0VGCPaNhNhbtKR9Eh1EUVvSFbLvXzvkCbrwQprShh
qnEZmP7CphpUOrYjX1s4L/OzW+btawns+BK2dp+1bdz/kKPtprguiv7M3j8Tyh/5n3YzzM69H3pT
+XPFaPETeDwMDu0+slMbK/bdOyLHHTx/gGb9ygxQ5KVz8appCu44lmdcjctAE7ydYJh11j1ptj78
gTtQiqu/c/m0B7U0a+agrKIqtxzNS1AgtiXapb6uah0eMTxw4eWIorncyqg/AIEJ9YJ+ISSqk6T8
PH5w9sXKD8TL9k59Zcxlgqr3hUU5zgE20w64LU56Pn+ZarRZTpYb6ZpT23h7hW3TLM3JmlkEzwZm
woVXrVFXjL2ji9RioqvTvdjb6YjIrMfiM3bxIXDr0eaNd+y7ygu6F359EOZpR76dlJ3NL5C79FuE
2os+/N1hge61hP6fVVhGnMl2/jvuLVbMdt2fdGfpizXFy2etKhQ+ys83YoXQYlTkaPCfIDR2w+ol
GgS3ub0O5oqZbDMAIeSwnYYYJ1HihAK3NvKC4KsobRgKvy/VfTBH/9eSYIhK/c7ww9FIzHGmBBkC
ibJ5kg8xnrURSUiTR1Bzbof4kGV7SITcKjR6SCt+YjaUINHMlz3kL5/efeB04V+yV+SZIXW8OtZs
wR7d3uKOYdc+exbN6QcrEOagBzwax6YQGF5DrsL8Upb2ckSwALtmRe6LXlxxrSAVj9XW8Kg4zrA/
ISdT95ywxV3XwJpksrcn4H+FODa1B0seZ+rMT0BG7nEDLn8KIlBmYThyZIhq8zqWYrGgxWZo51dp
+MEXvUbyDTM4OTH7XvvlueTrecM2Gj3p0YdVa5HyPKx+3L+FS62fzGBqxHO5x7chOj4GS8IZJ1Ce
U5Yj42L+416rOc1W0vztKKDrgOn6oYIZ/K8HDnqO0MSi0WQgvNP009yiZcFzyT8u/wvJKX50Ct/9
JWqneI8n1DbMv3zZpfTLXytP/AOQwvp75glwMneeJ+Si0F/YUXjSKU6uKvcz8svt4qoYzA95Hard
0fRwA8B1zrvOI+z7jdeTxmui+0Xm1WuFi+kU7yOcjnEHLJnw6RC1g8HemcLf+9+l7lt0q3MdPwxF
YZ1uCcX/oc5gNJvd6Ndms3ElZT/A6vA8OJ8WIbYrJ/I8/dbTEF+WUgTX0FTtuS/W/ArMHD+gEfOf
WxO3jCzYlWqQaGUdh9arXicVtVdlDfmpwc/1PZE8HqIMqdQhrAHdW7ySHXoBGy2RFjTlYiZe/0au
4llqOhxUh2UiDRaOhNhKWJojvuGm+UW76KR/aHsCOsItJM9OQPJkFSDDTXQZCZN5U+ujOmhkER16
/DlfPlw7ck6MV8cO1wHvebM/t8hvnyTbcMrKyqvdC5fe6ir25ReuLhQHSsm7MLK7UxRUaIc0JU2j
jSzuPBD0+sud5I26Ebfha4HHZykoCYFFH1nc24XWf6wq6lukQrZ99TFOnawGc0PmzFtT//GCerpr
CioeQVoYUrmMEAOmvsAmcJTAXO9zu2IVj5rATUTl4G9UeHnjC2jB7vxwIgKZOWkG5kvAJHZGt98J
4W49Wc8JXspyPmjbODHU1yjkr7oWC0x2EGBpC4Mt7kmiptD52G+YXFPSR5s/aFCpyYwIDddZEJXm
PwtCNHy6ATIczvEYhRnb/CQO4TSvERW4CF2cedWwfdyC8fe4WGo9B2UAjB7gOEtqS2FB3puqCs+x
VVZ4XuOolE+69Rn8vSAi1mlXNwloEZpoviM9vrbPE+z0pcFO8dIHoz/Dgqudw9mJon91wGpGonnD
qNCMdZGfDasx2HgeIN/2axvZUIeN9xH5uvfPaoq4etrDNo8PjvEFl1SM3jZB6z2yCI3E+j9Wvu23
uF6C5TNcICyyVssC1wCqCHWcb0MB2suFz5iwBkCsmRFPJLgWnCzc2wgX9TwvX9yM8/wAA+C8h5vP
BlWjBLFYIfOa0k4dv61RZ7ORsqBgM9i896DDtAt/hLvz1HWEZIzaW/Dubw2bhTcP+SFqaox2e7N6
LSBHbCNGFZGVv7Yl2T/LTkMR2jUfUByV9pxuYanfGA/L9YTqVZyKbcCptgFRXDl9KEPoijCnELC3
edyWYgVWKxDJl5AzdU2UsK6Vwtvcl/T2FQbTUhTL+h7iGEanQwEdJlQCB+d5H29gp3NbW0YUDWlv
L2JMBYkBX1akmuhabvEus3ENp+uG+PgpGEZ3O40aQHMeUepzNq55e3AHXHSpWRTa9IJgWlRO/OhH
oEF2w93FVd+S8mdhT6voGXRnFfC8j1uRVkxFzgHYzbNTBB/d1zKAPA/M8b/pcRnPS+xN31E0Dxwv
iHf/jFiighe3H9qvNjfbLywA7XDyNtHTuDbKwTyposO9VMowi91QPy7TgjeyzNm9ra32wiItamlz
wAhehSMH3QrSBKh5x4jae58dtYH/cJ3A8XFJx3zQjRqeTERLKPnGtAOvXDcct8ASXqrJ0PY/UOn4
Isj6oBp7CdwxlTfX5DYSMNkJuY6/pr7UE74R4XinAhtS9Y5lAZq9uvScKZ3ziKhMquIBtQVQIN+B
WW89Ba1o0wj/8/eE9iQ/96Ru/gjjMRhvKhbV2nyTvcFSGeZGfM/u3PwcRxe0Tu97f5/vo81kRDtB
yN1XTtadU7phhGVuan6TkQdrZeKmPu742E3HWN3AzG91kP+3dq2O/MyVkXuMW297DNQs7XcEv4H3
D1Orq/MMAemyvll1s/hfRMPMXEBshDhtkza0RMjoSXFh0m4YKVG7NMF4JMchti/oCKvqCKZYwAGu
9k3Dsw/9NxttuFxxrDtj1pe5vti+y72aR674ITdiDxIMHyOPCXGIp1qCqkZuU3/w9IOAu9j1f+F8
vb3STsQ9qSs5/rspon+0JG5SPwNRjaa49RCKO0R+Iv5QMfGocWeo7Yz00jtn5W1rmDkWatwUuxma
s77lDPfY3rbgwCU3d2462l7tHxwISPnS3dTcTYpz3tj3G1m3f9CByz5r0EpHTzgxI5n1+B/pG2sb
U/6IETaPnLk5MHAZeSjrOomIjUAEzOEZflr+rRjtygNXxvAYz5vbHvsKd2Ki1MwXFGN4f19IaMGN
VPFND2DlD8vCKAQHi33o3NaWU/2o5jiq3+KpdsanBtwXiQv/4ymkG+fBCyxAFVGUTQ90wrCcInGZ
n3ISDIK/i5GMAnOHAmSsojaG264DoAXEABf+/Z1FJI7QrtKn1V9CfJlbRkCI/vLXnnCGwVd6PJXc
s5CJ6Ez0fV/zskFIsVf3CXApi+NYT81hbnF7vk3WQL8RfnX0T8nedoF3u0QXZy0Olpj08Mm8CZia
UNCH/41LXgA39k7R6NcaQ5F+AC8C893CKKgfRnQ1My4ToedX1LN7kM0hu10mkWyolPtpnZ+LfYjZ
E2ACh3eD7OKH4/QyOBhdV+vJ+MN89T037w9EEgyuTANIIXXv2CEKG6i3il3fQSd6GDF7QvoOWvyP
ozNbjhtHougXMQLcQPC19tK+WJKlF4Zlq0FwJ8H96+dwnjpm2nbLVSSQefPek08QKJYrju0Gdyup
9RuvLvBRdEvTnoVa3TcO4q78FOBTRvjxSF3XKMDndIUEUWZUPdES3S706g3vb667rxgjzqXngk0u
1cA2SfKY7EV54GSwWOgsO+yy58UJaKRaf7xGsu7ru5QldsMPAl0gv+qwq1Nki6L+rhiny8Nq7ZA9
V+QzGfXUctXnIqxF/ZCWYkTsgxAn50/e6iEK9jB+iWr0AEL6nxTo0/RdmB6X7M6rWlP9TisU9ic0
zEWcUg8KOF7lsHGo1IJOnZllRYxNgmiyJK+EO6rixZVusbqHUBKJvpYxg4znLDcuy0qngIlHwHVe
3XgMo6I/dENz0KPB1piVuDzyQYfQXaoqWPBFb53Hfkpgjy1706J+QCvwm+DCThIfhAz+0e6/AKkn
TJhkcaxu3UsW+RdBPqX5Vrwl9jYDXRAwF2Io8wnOykOd95QF41Ox4bQsd0UwTQBadDUUT40kbXtF
WQzLh36ZQ+WyYAAvrsEw81mnWKABrYdrfk1ixaicKVn8X0EUT95NOKsArzhtP/lfDbO5rYcc1yCA
oN628WnWrUxuxsDtAXYwKEnvnL636c+KP8Bb+LYp4T814ekS8wHmufKth1eWvUed76mPDHqEn+xM
wvH47ulKwtnPc2/tGXVa1k5OV2AM3mIvmW+GLkPby1XoHNtJFm7yYtJscknYuUXV3AOdIeexPTv9
dNawd9MoY32omNKjiuNMX5YWZpY6zA155Z2iu8K13dVtcMrdcl33bKgNGu67MlRCkOGfl/i9G730
c1l1lN3GPWU8NA5q5uZcjC1P+IjoY69ZZWcHBm81J2+bN8s9gn9I9UuQucwXDkkXVKgPQgR9dONF
A3HuXYcNoH/rsCj1FybyqObJVDvBh5gGLBh6cfHHd70Xl8eZEWX/iuM6qp6btuv9WxxjrEVlzL7k
p9TxlHnmM1mfiLAF5pgQXlxOGbO8l3CJQrM3ZU7EEqSDD+aks5TEbsGYjtl/rC8Nku50SsIoR2kO
5/hSzk6PKQXOkkuGrenLj2jiB6cYrIQbX5lq6PRsVTwleOERxh5kgSr10PnAn+49my/FReA/Wh8n
k9Z1d3DDqNZHU0C+uBhpEv7q4xyPzROut6zhMXe36fW4rGuyC1BU+R+4lG3AYe104ZKfqyggPw++
oGRAhLbCOJLzOnTNWfahtYpLUNIQH22FNYl/9LV0O/Jlndf0l2lo4vw+jJtJYnIquy7aj1aa9W6s
knl10JQFs9REbtoUo2nMp9Hio7NV7M06a3b5/jQruVESxGMS3XdNyZyoMvjweKpaHE9L7FI2E+B/
JTHSRTvPqTHqM5Wbn6Zq26cHpGa9j1r86DsbRVN9SoZZPArGnesxJnBCvdT5j1WX+8tVlBGZ8nnw
DLMtf2Sy6Dqx+ONVSYebwPiV2i1obdnRlC2pTQnmZFeHvX7LeOkgVMruxQF29sel1uLUyQQm2mjI
22PVjVyPS8FFu+/swogta/v07Nde4B5hCaDeATsw+UMywA8/uXVAG+f2qT4FUZG9MuLBFx3G7NQh
yjYWH9lSDVhfJmSTXTp0dEYsSmNkx13o/aUrH+5sEoFBWGYXMTcqmvhdV7hF93E64xxd15lVP0Oq
m5c2jHEdxnC0KC/LCVGslV3pcrkm6dGkpCyAleK4IklP/C8bmb9vgLV1X+Sd86d1CoxZU1A7f9S8
DubGZaKywj83RDeInYFzH8GIYWuD5rBsTfMUV4Ik/MIQJIjNZjJgYpLsMriib4CmyPdWInPHi3Ya
cSnQnl63c/F2sSxT3WmBXfOFkVB9lYWmQ6RiIKIWh2Hg7hIm+2/MwsuHGpdCfsyHqelQ0JsCNFPn
8bvhZB7wZoUPkREIVJhrOfqqNNwV46Cvpq/XhznH0bibMPTEWDrLRJOsnIWt/0gn70XDmyH6+d6G
fcRKxWGw8ZEhW2rPU8YtWJwnMsFxQ3rdRbnKwZl08TUMV2Ua6svKJM9i8VrT74cFS/tppRUpZuas
/dKfkTVycVJdaKfPpJXav7EMYMdTGs9TTOEzjOamj0vybzl6NCPJsvoBMuVjIyBUdpekc/TJFjvn
m6KMz2TkDikOS0skkln6VjGbyaNoSpKZxmNZQdLxgFmnOwcSK/hN4TvKvDVzGzNHUxVBrdYZ0ulK
GJhnIoVFdU0nilosbfghdoHI7G/0RIrqYKXKvZjIhTnXcMe4B3oRbpUJWkX9sNa19soXTCnk0kbR
Cl3sy1W4ip2maTV7wIcxnDAnw0WU/mZJ/JDeJ3Kbwh5zW8cMmZSLzExYBJd0mtPTBaSdaIyRIqaL
75Pk9Z9RkYb1fY3YDYR7JkwqeSD8Ui4X7FldfgqjVrmozUNNhjaajNu9jDmZjGLxqNAmxhgPDVah
/DDWOjLQwEZ8Ze0isEXghKVbCyfNPA/rHtUSeYFp/sDkFJJcDjCP7aIGZN7O6FUOtwbX5jum8dQ+
1MM8zae4UOX0OtH63lWZXu0+ajOSGAasUbzLvbG1t6B9CNOViVD9OZK9Yz900PIR4KENfAzGvh/a
m9QfCEiMfblSPvMWYwHKnWb+mmZMIrdJa7zlmPI8Vr9UQY12NPhyCDQETvCbFAcfXLRWBZ456eLg
K+Ne1J/9nMk7Kz0znitnsubcD+jxjxw9Vsz7tS8WgrPYF0ocxUEsT67xtu3mYtD/lj6R5sqvnoKD
M8DiuOPBqRvGrmntnQMIff2nxZrxn6NQZpn2L2TkE8rvz7UDXIW9Jqrci2mXfH0TWb2s+7F3ZEgc
JnWSmPspqNlvrpvxhhjOIm5WnJbvQd+ZdG9jRIhLQVhYQT1yuk9fD8Nv1E56jq50wop4atYUp9Wr
x/m8FG1DUmeMX7vKZZw3oKFlULOY0EJLStsPBqzBf6vCRLq3clwJIrbjluL0GH0siVw+y2mC+ILS
h78t3aS3KA8qdfBWHVRkUY0yf9DxvGc5p1F/t2lQFlW+7vCSgxher4Qz/TOZXueHmJ17bSGdTvfA
Iwh72xpzqPVWpEZ8QuiZWY6lOvOHsj4FTOVvbKZxV4eFnqqHpK/rirqpINkVR1XEpTrMVEy4pKlP
h86ilKDhSshXdNMbpodD8B6dldwkyiNfTkyefLrybnvhZ1Ljl9hFiY9BDXWJK62je/xt6YhIZqAu
6t3aV1S27VzyL7lvs3Gvm7p5IIlcv7tOuLxWjnS/Mif0/kYhWtuPI008XjP6d3J/xMXz6TuZCsqR
ugfydd7AK+ZAnjDGU1u4tG5Lh0vnkjvo3juDFfc8p+h6aGzTbbg65aNxIgKks1C5f/aAjuFnYTUR
VtNQBAmKcc+9F0BZug5loMUxyz35QfoaSCeDRdbpJqaMTymjAm9Ho8pBmFHz/0KbHC9htpqfRZn6
OQI7dA+idPnPyaiLWFGI+LgftwDcLtUBFAKvzxPIkCBf7tUari9u2zo/fuqw2HOuw/hZ42p8k0PB
kc98XB87Lb2/KdPldcdPvU1HoT/crYyt6UC4BSl7TXZpvNSCPmj1UeQ+F2Ozavsce4n/2JFFuTWk
A9EOs4Ipr2l6rzxIqJpPm0aLccULBJJWz5w8nvFG+hr5xqlwDIKF0sW75P3ur8hfjIB72D/4KjL1
UEtJd5vbUF3zusbcn1XiZSBWtRwBI26lDKlds6/KBIaDC8QSAMr0e7IsWsA1AuUMm2UqZ56mIn3z
fTebCb4YNLgiFQTaKx2+BQ20h13QaPHbb+vBO2HdW4Yd7GDcvIDqwkPbDq3Z9S7jw6ZrkkfD7zgm
c4V7mj/X4+ELWax+w88/fwWdzd9TTKMM69dwpijplABvM3eQIy+1yaLgQFVYd7fJoPnxJFQfdZLl
MDlbqYBQWOHLfq1jhvIosfkLnybhliZ2/DcgQuNBByU2DJvK3PtX19tQfgUreAKemGHkibZcow90
4AVeAz0IpMLFd0DkFvFJoMpDl1n5dN49oslsbNBNqfDOhsUDth+C/PCzvP6Rxsrk537J8wyFnS7k
gVDIHHIc182L6EFC7S0o2LspW2LvuEYsRTma3heCMxkfADr9du4XXlc2p2Bqu+op6wGm3oBO1AOq
CFcKRh5F7S78xRSH0eC+usHsgioq1wg0q6K5TGLImicS5uoXHizhY7qpJ32xK8YgmKwwJqhjscft
W1/YhxKXJTQ1dBR/z8+aTP8QX6P5XLUsGYrozJ3EHc/TGDAR32lZNv/3AzJ9U7uAMa77xxkoKY5h
Hk39ZWH8S55l9Ep5wrAcvuLdDtPTZCD7nZBzdEsnaXFdvnfkh+bxXKq2o1WTnv/fwCqH51DKpD5g
bFPpzTgp3b84mc6ucgoZsTGonr49Xtl41+LwfV6Vl913IJL/8a+r5dC5m5+txXjAwzCSCNwRHM6L
J9yEJvnFfIyYL3+kUzxPUECiM/7UKTrS42Q4EzNfgjycCxwESWHtOekhFh2g3zjfkICJT7mVmr5C
wJpiZZa1VPpRpCWp7JGIw1cV0GzwhRlC41M/R6T9FZ4KThfsc3j0qX1ljjsc/bHHnAkLpNaHUflh
jiWzwp0UsK++ug4AFDC+4ZkIDxB13ehNVSHDIZwtbxKy8EkT9NRHwtpEu+uEyMIZtCPJgCLhzqXu
ip8i8hNgaFEpKWDdybuwx7caznEOvGmrSviWctTdBy9v8UYssnBeqDOT6KbEFulfpdL001VtTX1T
DhHZTJ0kXCm73HgSDtBQtAWfcSeWT7B68QWOywIsjleW1HovAFfV5ApIe9RFet+hziDEWiXdO7O2
CKuixz3CbIqQG+bNkPFBGzVoTA5EgGUXLSWyeoKV7NeM3HBWva4ENl6yf8dE6v5XBFRob7ukbeAA
F3yFcRmH76lns+9yZWA31apQ55xV3qDJZFC+toMpftWBnYa/ulz89g8uL7qwjvCd3XE9bVmdxM79
eSXcXT8qpM/6Dm7ncNcxrzuSniqj89RGm3+h9xoPsm8lnxG5C0ZGZUYUHqfCGB4Hfkm9z8ch+ZjU
qq7tulkRWpBFJ2ZWvrrkegqZdHrd2r1C19XqRIK7zWCcllinWEe5ml0wLPbJ4pXjFuDDoXDgCTuH
80RAvmoYyTP09hjZDKno/rTrRAgE9xRmABg9/h7XJXrH0GXL33kl2H5tsUczDANGeUbvbZ6UNVN1
t2ns814ZEtp74sWheswUbN9ThAbSn5Kxcd+lu2TnzPNr9w6/kEL2L0vK41kYm58wr7CxxA1RkP9i
faAkJrkin+iHiy19IbLqRjVqQq6uHKLJT6lYhrP0BaJC7Ze5OSJxVc7tjGX81kVvflpsFVb/7FRN
8UGKUFefTjqRQ1FDHl4hyvKMV2NfVeeQSKS5g9vGhAauUP3Vpom44lTCvsLAMvf3jVO77WmxLvYg
hV8xPzBoxva4ekNzr+3mfUyNbbunYMqZzpPwi8n/1Sr9pUMkfHILuMeOC/7A4MoJH/ynWk/igSUO
AnWZlZrY4emc8PCzJhFLxpyfUYtBVux06ut3jKHZeI6J82w50qiylzLUTQv7z5ed/OdRcMEBLTv3
FxmC4BcWCSov2jjtP4QOBK49ExHCunFDVO92tIMdT5lZsbvVkRXZtTGBw+jOzwgGaJ72kTjNEjjk
sjQt02w9t3iQE+uQT0WTZfLQTVtt1rl1djFhWvxD9EVxGiDMYzhi9TC+TD/2Pqo1xuk4Utk/Tnm4
TWKHQLx5oifHkYwJGN06S/R9ECOxfA/Aq+IzE3JK1SHHa3BTwyO4BSLDxCqSVTdcan9VsA1DkRHr
WmZK+FO7sj4CVqYHECFoYgbfXUbNsyNix+YlPAU2rU7Y7tpiD8kBIMYs0v5PQ5hePYIvk/0jvjlx
ZNpBxybBoaMnt3N1nEiakkFsi+g2lrnhIoGQSfApp7PZ9q54z0seJe6tnlj7foWUuEVlaAYlYbRe
bv7oEgaPXFKDjbiPSETbevqBhB38aqVH8iLXAbntlCP6twkDju+iadbqkA8JVx4xOqyyWBX1eFgy
Ais10v26m8a26K+ZgQC4z7MG7SXxQsN4pBGqOzlMaPiiy7m4an/FEAcqdYEtmEfRcUkqIJ9JDwt5
n/jcKACnSkosr9b5V0TUMttpTPJPAskTNyjxrj0gALIgraUA39eFO5yTIPeeRgZm5Z5bg4OYgMtm
lE1wJPDxWFzrVTyPzw3pClwQA2iHnQTVrPH/AS48qgU21o523ikhCPTRC/oMJQTr7IsjNz0GGo+F
FB8u8RBnlzeJ+rddkWIXBKN8gp4j74gAE/+KKrA1uBQ3Wyg+URzY2TmPaszN1E+Bf7RS0BRIUWFJ
4CIq6pOY+zE9CpFAZWb+mXanUrf6cUI3eNZNMv0y0UpxGoxD8zB5nbo3LqcD7kANMMH3NiAGKirL
GPB8mwdvBKh3Am7p/VF6BA5uWke/lg0mE4prjz9owZEk78OV0e7C5PWItzcpLpyfefMgvVW96bz0
P4MOJxkwwWXT0Gj0Lm3GAAj07xyREOk0H8g0kZrZT8XYPySukyFUgdi+IhWFzTFxGRhhJJpiUs4B
KQXqP5/YGafQPV9a8Wmsh5+G/J5SvOajd8+RQbwM0jqumrDmWwhw4JR7Qllb0CqtkiMx322Q02xg
mAnc5YxaOacfyxiFBFYtB8TezA0OYypnKiXGs5aBbGWyfU5q6lr7BedgqAfcDSURsR8Jeig+DpnP
ET2Ea/xq6j59KQHqfcQAo/2d6aLNFrBG5vewbjAHr+/4tapT1bcYoSjwe+N3lUekDUQn7xRToq9k
DWL/sAlC3b6OQOruwpYpbIsX6JUqXzZHU8HzP9DKps/JkMYYwRpbe6+g1h1zgXeDcQ1cMZ2ylk5w
McJAFmBKX/yDALGCjGE09CVsjO3Dlsq81sTev0oWsLQXhRkbURoRyR7yMMOqUEu0qp2Mhh4nVslc
37BFLEbMVp1mSBfiUXZKjG7kunjL7TIUBIeMjwlDA6Bu6eK4HvJ14ZQrAZpzQbdhWJ7lYtOXuivm
R5SqkSMRUBPaNObgYZbMIBQlUkasC/gaLsQtFZh0tZ2PAbq3f5Sagelh2wf3SXHB2c4wgxhwzbH8
PHm4RTE88tO0GtNQyZ1T7xHpeU5arEJfTrzQThhnwoZG3sRg+Fvqv7rrKg0EK/AugIYRAhMmyqyO
CPu8OS5NvfxtbYxF0MDOxLQu2EltUApo0uK2uzWdoj9UhdN/Ap7lAc9DB2BcmG72dCzd5MhofkhL
YFn8561SrpxwQfMxWDQvfk7EyQNzFQYibd+JtyQPsm+PtHW9m1yTuWwsmuSNJjK7nhVPG4FYp4Ew
P+c4kgSNSIuMapzqPPsTjka8xPBN2JU2pjdTPdtoN2R9kJ5Si//taN0qznfMesfiHvc7Jsluxd91
8WAYTzewx3N70raciA6vUizXwBPEenDTIJHwlws6zKEgm2wPRvwrMSN/F9HXHI99PCKgE55qr7A3
sRDWvVxvW02Vc6LpmpK3pl+AVql1UwLdUHSom3YMp+s8cT7QcPIzUkSrq8qwCRzamg4G4cNpgHfo
bd1NxCafq0gVJV8PuBImD9ZM3IVqluaujgZ/OY0NldJCzZjdYuLoFl7PzMD/pzUIsY5gv8nvvNnk
1bvhWzCPAZO47rmROdIlhFXl7bWmXKNTCRvZ3sowjsYBORNK5zUIYL/ecM5U6ROvwdxxulMb7uEi
dfEjOy5wNmD1tOLCst/GdHuwfhLITzLxbdIUTsAlGHf/sPdNsm2MlJxBP24G/gPATdJ0uqjerQZx
GETZr/0lADEacdakG4kkSaKRVrBj6cRDzdqVBe0xnvKD8pnqD8cSI1HX3rFxKk9epoWH9XFwLexj
k8bIwLhAufyvfcZY5UHDfJe3E7K0cwSqRHtDLZJ358GFnVcDL56mSt/kAa9ggCqCF/ok3KElFEsY
kdH7DcUSHqi9J8n/EkXKmMZ2Fz3hLv9d4s/TRE064V3A9bRdeRCsOqj/iVWgH3gck/nv1quYQR8x
xSn+7gDQO+8hLHtSpnLFmbUvw3JYuVhnEDon2ifPwbM4tOQFBz45Qp8xViv8PDCUeFYDDMsUD+PI
1w/1KKb9wOsBFB+/5oZ5kdotxZ1nPcP8oJurNNr1gKOS71xt/zx4fq4q0hszEVT8PnlThl/CgTnD
hgj4+YdRGsYAJh95juFOef5924zAf3U+OO7Oy1CfcUFKWJW3yZyH6i7ClQ6Lvu4DoCSTDCI2xfRF
Fn7B5oo3QyZeNwLE/oKNjTBjU127ii9gM3jUXsKXRCzpOpqwae5tuXXmqhnocZdcVID/3CiV4zug
2bF8mphu5/9pdBZElWXO18egBT18WRoP8zWDO0/dE6jnHBEVEK1n3cOKewJkVWJzFV0V3FsI5851
xHwArRhefvAqg9ZdnrQXILcJSDg5huq2b3YB/rT2ksCDQlImSj6f9Jj56a+61LL6UqJZgvSYty5F
KjxC3CL4nuI7L61hEowC+FREU9DteViX5jpHbIHYLU40pofJZVMhnIeg+Tfwmu5xv0zjb+5OYElx
qvoSeMNMp7qDbkhoycCBTq5DhSKHhq785R92cpEOBySgVkCx2kzd/VrL8tyRwdWMtavpZfBx9O+N
L/I3RHwKDPaBESBJpIdTGeRCgSjdS3VgNuTU/8gJh+MvlAwfyQT7E3OmPAkXtvqGfOniu5elHP7Y
0a/BIbMrtC/P3uquPZgtz1ePjNNcykpvysf3Mqua/AN5xCF7nznYUY4SRwfZhUFpWd94c9ivJKJR
VBDDB8LgNw2qc36aIkI6KYS16RBkAPp+sxCiTy4jiEna0FLRywIR69r21EYaMD3BXU0fjmWcKR/y
cUpNsVAkkqGiYKnyerhVdPVLwgtuQfFQlcUVe3gVIB8LwXDCgDAe2mXwvXMyj6hPi/H09LEQ3gUL
qE2r/5L5yvQNiVGiVipIGMiAQaUWgRpPZAVgg75nXLQ5EGmW+0MNAaXkJs1Z+LEj3eXPV5iOofPu
VQaXu6GP9/u90gmjDeZ4TCzSQXBXYczsKEawXYD99FQXgzmL3OXZkgpnYujUXE4eG+TqH5E5Q3jD
odY+OluiTZiN2tHlWwEPNpYwXelWImAiLfJcv8AKaKofNt/gWFyYZIpnul3slkE0z9kJ08EY3CyM
8CtyYds0Gw2ANoJDUZ2BiPW5pi9bVMipXctryftLeDrw3W9TCiEe9Dg4u8jEZf97gaDAgiwyD5nP
Iwkb/QffnU1uqKmW+sGrJ6w+p6XDecKDW/OJvsAI80K2ghTpqQbbOF4QDfjG9/iAsQ0Mrq7Vs+XT
VtHOpyjtGd36uBuCedUzXMLRoJK0MT3trvWpsW+bPJ6HQ1MIuVRHdOh+ObDRCKUKxWVunsxQrqW9
Y7OCHJ7NVI5xsWfKDVljNzea8YkIhxle7EpqIn0dUIKaf6VNcMWBlxBJ98RKh43hh+cS4qmjGH0R
AeLaheGGTKEN+EmoP4a5vqdc2z2swcpZ4oHUXC5D1pDeFjLsnwKgheLW0vx3JLtV197XJO6/hx4u
zFXTqnTfdu189VF7rOw8KBC59nYZ8XA+u4OjKpAawfqLaLrvHifVLu5NmQIT+O25TTI/pgNIklNH
8EBYDE4eh+lSL313GYAGuWA3enIcSTLY/F4t1A63LDIlBNMOtjFfk9M4+YdUi+P8N5mVapjBJUeB
B6Eo3MkuC1SPb5MB8HENscVfue+2LEtm8x/QTEAUslUcPdYc1a+tt47rA7BrU+KdqFTs4zEiG1Zc
QEnxp0Fbsl8t+G8GPkWG3moj2k36D1EE9ohKngAlTpG/7wO9tMNp6sPwlaoa8pvw+An3ilfD28sV
JWbvaazqhwkUjnmWFZLabwrFYgNr+U17Egg8PqDOlP4JcEqznAE74ZGjwQ7w4o/0z/MuznzcU3ne
xfQ8wrYOAshcE6uG3ueHvPzZ8lqKrHQeA2es1V3gIoxx/LPNINtRzlXDG96uHHF6g8RiYcDqQdRo
iZ5NlkTTLdEF754EFzAQyCseaRV0JM4pLbIRL5oUegh+YaWJ+vPiKnC5AXvrqDRH08aPUgWkjVBU
oulXxrxMbq+QL3eQ/5NtABAv30GsR3reOuJozmHEdsdp9KCSBAygYpoCxN1TR/Z4JYu+3QybT985
gcljRcuBt7dYXiW/jYAVJ8d643gDUQTLInDnj3a8nJHwxKz4smLjRFMhvj8cknox6lNqJnUnF+RL
eJoTpm0HJeNumyPFjbm1gE+i7zrIIEjQg7Kn6Yb0X4B5b4Jr7hyJD7sHpwn79tRYYs/QeYCVX8s2
QT0LoDUNuwnD3UcbtzVLzNhac5SYmyvubt80f5KJNS8LrkP89zxGBCfnAHHSTAVGnB5S1IEWq/TA
IAIRPiPDzM2ZNQCcaGxIc/w7nlcOYV21MriXY8NULSHZLm7qiGHdMDsJu5RGV80kZrVxHjxVYkuC
0hT3ZyJMEKcDG7X2WRksTLfD0LspBUPsftMV5O6PcvPa/ZjIw7IoThSgPssFC9CxLHOEJFHh97oz
0wQILfGpZu5lmaGZcbnPghyPDz8PBraLd7NesujQSr/tb3Ag139tCQWJMaKuF0xqHodNs+YpqSFP
hCFYMkjmLERaTfAQAqxbr+QDlLln8JK3B4XfAc+vXAkhECwX5uKCFSvONBwkNemQZ9f5YGzRF18C
OKW8ToyKGEcJ9NS3xnGxiOvZdvMj/IHw1TbVJI8Ia3P5K4ESzMygbLhC7DhSN8pAx1gpitqStKkQ
A9/VmnohEZ9IV/UVIalYbiRF73TlnM3aJ/oOGnbd4/JLSHNFr2xOogXHlgWRIkEbPbQiYxSjcr34
f4awL6uLquaMJjbaML6LoN5RNNOCwaKaaExtTDTrwAS98C4QnfP0nkx8Yp+HsWeB9xHxjVt0KRpm
FcPKmJLv0sEhUGJilRemtcXwKR1Gaf+8RfGcM0ys2cJTYQaEom+moTpxsxPzIY5Qx/zXCAqdh5L/
50fCb4kuy6B4URMZgxNmhE0nx+1KPCoo2eFz8ZQPiaFtozX42w8uwQDddIC/6iXuWdjWrjwyEXvZ
73FJLeK5B2n+hdfR2qPtFioQtjxhENot/jC5hwL/lMIys854Yus1e6zdkQ5t8SeivQPDuZK3Qbnf
GIs3414Nx5KCupRus7eOnzwyKhRMWqEBd2e1TP78wBBBisuAX2Y45DPZyPugakVxxs4uHpkb6fA2
zRpKXUND+W+aN9Mrp7U//M5Xm6lHmLDI7Kg5ROcFHquKyt5y6ZTDkJlvk7TD3SRrIihdZtfoNnc3
Jx74FUpAqUoAe7lbbxth6h49HDeLSUCpbVE7dh8ilxgWZtlj/f/2OkgZmO8nJwh+DVLySyCV2jed
Zdp5bUOPW48YuUQUxqXW3M1uPzc3ZuzYQAefS9QO895iu3/MjCYO9KXwQYOh2FkrjgK7C6d5pmK1
p/ZNekyak/3jY4+JaMQyLtnCL7zfMZc/SW12U31Q3IPzGZIRSqLSDSmnSEwxoKSeqNGQsV1jx1nG
zmQfG3z/RMVDVop6ypdHbwygQrPwkma3o0Qa7tn2wFxM1/ikgP4k0/jl+Um/vSKz7X+xz6cQr5kk
BvKRN33Us6qRGThLfRKHUQFCYpw/klvYQNSzLu5XMOznuE5SeRt7MdX76DOHea0aGfpU7z1jW15b
HhxkOZRXGJYu+z0RV5NbS8W73tQykz+EayB0yi7M1C2m0/QnIe6XnoI8cgVbeyqekjbrRHAlI+uG
z0sJbewj58ceH4px9uqbOfHW9kOQaVPsN4ImuzegdEN2RkjmhLYv2FzG3HhxuAoJa5iDFWQvYVkh
riFsYeF6ZTijeOnCqlgfPAr98GwHD2ORh8UcoxjCHX5+CY2hLItYvYt2ddrxWNtEVo+sz+rcf6M/
Vev92KehD2WpGdjbRNPX/7jrDPluwBLsP6CWVnTV+RSU2LiZeAN6GNqBor8O23l5tGbZAhkw/1nX
M4u2fACxj4K0RDX0es7NcPkK5gDZXsEgLU4tGz7VTlZjJC50uP62AiA0GLT6AIZ4ZHTwH5M+GbAB
GWAkEFTIZTRALpza33hiBKEMMYfzRUdy+lVWBA0hP3qepTAszcmnFsnPJGA3yQl59Q9jr7B/zOlc
nT2FIMcQnFLPO7cLo5hN6EHbVmzm+D9amzSECrzut3ZwMqR7LBCJuDW2GsdrhQdxeCpHJyxu2XaF
lCNc3aIxGemF8f1Wrep7DhMSt7oDLHUxGUsALnU55kBnm8R9DQAp9mzfbfC7HqAkzfUDjsm1wIW8
xsGr8capuBItxa2K3u9blkcJ4UpSnGOaRX/zACf/DVchgxsSUvJHqGb6MdD2i4eGHQLBkeUR2avE
u5n+QgWv85MugiR9VGzcqKmDqZmCdyvZUPSaM7/5HlzXtzljxtJ1jgkdO1CESmjz6MqO88JYsa0J
yISM/0fSeW3XjWNB9Iu4Fgjm15uTcrCkFy7LlpkDCILp62ez57Vn2m7p8hIHdap23Qk2/Xxa/GX9
04jBavr2NUIW346YStjnJmZi24b00tiHkCqR9pmLEJlc7EFZH2JndmygEA7CxL/BYWOFsmzT49IC
jprY0EV5+Dwj6YMud3jfFhqbUtLRtZxt8BKyAGIxDtxJRnYKwSPg9vRMwDBtTgRpiML2kze0nzNq
Z4jDimTYstNj3our8DVMdnwuiAygPtdXub0OxFmQDmbHpzCzRcBHGzxXlr2eqsZxhguhUl4Vo1O4
6cnJodq+iLn1Qbg2gBuhOUNb+ytGRgk2BgtkPZekerkfk2q0X6LZRwB08VZ5D07l8u4aMRsHh7yc
0GCFoxCWytiEgtBkMaNnahl7F7Yl5Cdc/AiUVs6dSR463+eVDMBrDo5o7pXNIenpKt2PfsL8rtwA
UaZ3iEHv4BUJsat8vR7nISBNtbNnel027MEB8G3SdiA2wyGdLw+wdN3J2hqbIoP7yseD0x75s2fv
hpN5Xp5XOZLnqgroCDBDCykcwSmc0w3xBM4ev0im8TSz/NS3zvIq+0l6s5+DGEgCVkt+I8DeU7/X
Pxp4MOVNDmHBzo3Avo9LhhcL0TSdB9OFvyuILmFUxOrSE2t5diDxW0cnK+IDyixgQZffXvQjZrut
dwJ1bcTTMvg3qkrIr2ixTmRTZaFQtj0+6HJyBnUxacPLhP15foeOsFLUpDJo+uCmC3/vY0FZjfcK
uzpWTHSKpl1xvpKSLEwTQc7Co8kyyOZjb+v8kSGSPGxWDWPOSUtEzD1krWuqHUiEFAeS37b9lwkj
t7X3KjP1fh5iZls8nJDFYconTbEr0mpKfjWd7K2nHFKecyIdh5IrRkL/uwzXL8nMArosyzqH41ua
vBzO49QafIkZdIMvQ2Ze8feztEf0XBYncg4FDC6cyLz6SD3O0VA1+5FuJeJmVlSIFzMGkfkSTeE/
mhAwwAtzpJveB9iLJ/tUV+yDH5hrjP7oFLrpqQjxJuKmYzTaTqCFpNqVXb6CFcQ453cLF40ZHAZ3
gVM6hNw2R2eARK2psaJPMi9JBrtkM5FAfODoSQXV/ht4qW6ORvDEHyt2lvMzpwp+HMxtnXeXlRVJ
sKECIKfmZpwphklK1quZIUuGxzNawmvsEig7jvzY2ZnNI6naMRxRB1iIp84n31ovfmIR5RKCJ3+n
X1QTQSTObJf9uVVMjsc9tQ3ne7HETvaSrC/vPSyGsLiLXVCTl5USjWsiDICBQ3jOvaPsIaxRFbCE
7iMllvIryuKmfW16QBwHY2QQPcYTSdYNt/y05zNnoXhIKsgDT50hTr2P6gKhNiwG+zdLZOynJJ+w
041wKcpzOGknu8MNS+C5cN3Rfx2meHQfSolt1u4GazlGauIIF0qba21PuNZQbZGdJzdnRCfTWfVA
up2BqotAQkZ2aMrFuU5/Y4j1QjZgVqi6+q/TZepQkIaBVl08Qi171UJptJSWUcgnQzCRAnUkxu8d
4+/Q4ESs8OlsFb/5bpvwScHl6UmtwPvFhCShM3lQ50jvx/LPYFuN+8jrAtSsgFea7VWgPbXHMaHl
HhRf213D3CdLylzGwUu9Hs1TGw2jhQ7hlAb6o55WsHPReCUdHWPOx8By0oQUMlWqPEjlxdmfqkNl
GwMYKRefF/UDsB0eH7N2Fb16HmWmALfZHI5nQbcC0wSF6O2Hj5w3/tAvw6ao63BR7TtheBIYGqzE
UGSpWYG5dMVmz5gz/Owdba/hwRoNnKocT1X6IVqgHJAYGegCja14jaHM7BMNsKGXmlPXQ9ORQIkJ
bnrtk+klLyoOgoYjtCP1Oid8Ii3c8b2PVbXJjiPCGOaHZQq65s42tonuFd0Z8R10QLhoGQFbTDHB
0Il9ADm/giZe5P4jVJnZO7LJhqlfQdpg9+81AsBTrgIYZkjq/917LElMO2wkAx2QXUcgcFujqap3
17B/cH6pwoJh3TpsJaVdoaLt4wKHPHSoIOQgnLHKSdo5bGVeKsz32asugN9D0UFtfQC0wHpls2bm
MQCzVJa7wfUn4GjYUH45hi8ww08RPNDVkNtHlhjwCka75Q7jkfwhF2gxWL2C4sEeK7uhcu/E6I0U
LXlt2dobVAe+WbS/cYkx1MeCRlBMZSfk3ugmmD3HXzh1eHWj7xDhB5riPIREjBaFOdCjAA632wA4
i1cWPKy+cmhH530SCFq7EcsS0ceELptSgMdYhMX8PpAqD37pdF2FpxShvPsucfLdMqYWa62ANrod
Gjk+AU+6XX9pG2cSLcaJhecyURhIdjhwHPkQ2J70hg1QZ0opudJ13alwoRjclqjUENAgUO4nt0MI
w1sXUO8HfQBb/DKL2tuDFECUnVgrJxgN1u//KRm0sM5G2NkNiQaxKesWW93CvOr/cHqV9qPDYoZG
3jJzyv9S23SIYwumPY57nk0ImjViZEjxQ+Nj7ZhD+PD2EtFn/gb14+dXzdTOkBWuUqgOpB3/ZTOA
uAZuHNmjo98yS9OeLPWk/Kc4s8B/noTv8mHz3Sl5bOLBLS8B1gF7yw2JbB4X16Q7BUHuo2UTFkkS
dXJT7XT94wpK8+7icM3tAXdt6h8fy4i4WtaoTg2MuPRfMlfSwOAmxNGusRF7+Ooj8J5bG4uzOSMn
9XDww8lLgIsMduk/Jzn872wThlbPbJpOq6rsz0j7dP74Ot5oINmrX7ly+bVX3cR/2J2/dE3SHkiu
oiyo1uOdlaVh+EasxQ3rfTT5qIK1ZEz8xuMi5ZvjBtwelsEUFqqq2+FMg7IbVJQIxCktP1RXJf57
GbPLHrZUSyFwq7hyx4cBu2l1nijqtd5tU2K3acxC4EgHnDlPhIlYiAh/qH78dj3p6hm1d+8PiE7H
vgFnxuatdoon/Ms86azwicMP1BIs35SAUtsyT/n4QQNlXNzKZuTr5I5pHLxGkZc5r7qsgXuAq7Bf
cWlY0Ydq2v61IPXKUteqWOVFlcOmrF/y5pSIFsk0nNyivlAWi6+K+xLualQp9muoS5O9yzIag3jj
lB6340YtxByYM6xEv2JW6+qGDgGXNRxbVFIfx2YYOvMIUCng7yiUKz+9nM6yTU8lKKoF3v/mntah
kkC7DImvQE2DDEoltCAAizMkDv322ldcA9g9y7Whl10W+1fDdAJI1sKaErNWb7dNtCR4pdgrN5ei
bwYHF84MBW9f+W0UPfL0MOfrYFDyGKDZjAefEwI6aKQMHgCKccVblo+y+dbYArBU+WTnX5u8okA5
dnFI76jNReKdLSMe8PIug43OxrZnT5M38LZaCs5bZVv4VX0ulex9owK3TsUCdUkPAox0xOoj9+u3
Jk/zj1SjsBHItKBeMo33ELy/idjbxdfcsrX7FYUjENpdXdIpLOFVUhNEXp4OuvGA3O1M1zDTUXvm
7YjR/jKNtn6DoTdXNIS51kJBgmo8p2y2CeIQhhDc3oug+TsZwQalprCB44Gxb6GMR26TEAGdUu52
8JI4BGNWPvNTQkZp+ay8gqScYN29MBWg7BCiSr3/kJAGXOkn78iSyQOgxSLuawQmbPlMJyU3MRBq
2IcoZ+Krg7CTOx88xkPyk7D2bLfFSBzoF0KlPZ/BwC7W1o9rneKqXjMQvCi78TdzC4gUWnBkPlEg
WDPL/UT8CJQCse5immdBDhzUxy376EG1GXA2aFLADD7EMuoN5ULZ+M+GgFPve2+keHmDS2dF5zIR
13vMcewY4PwuyTb33erHJDWmtBx9NDjVuKb/4vwEcEYnjn70mN/loyUJtz6sq8phQ6co1kGBOfze
yRoKeZJRZtk7X9UqB+fjSaytmIxnQgO0IzRYlIZaU6aFGI3+GhOCpxltsq4B5mu+9JMrnzJOX76W
HVPpfuhAgV75VU/mb0Ikr7m4Ll8JKICSmwRdiCgxc7zKSpyIqQP+hZ2ucDWfcIokNm6H2Mj+jnWr
ak8p5DsqjKVCBiZYEfuXmBcFK3ANkpu8Lx3exIXncDnS/sKqPzMZzXgdaVd9M9FooetPnhve2OKQ
vMpqqjM2gzfk3TMeSoxxUZbIL+FgMuIf18an220VNBdKWCE6k6y+Wn2CjS5Jc/4mOxoM26bSZYHh
hTUsLs67VcogxBtAqCy88YGVD+NU1QFL2nKdLsJdkhDUgYvc9+1faZGcOGdWFkFUrkLAMtj+WHyd
C3JlEAVN08hv3+lQVY6SgpfkzlIdViZdSb6m6Ou8SHGqZPLS9FPofavK70UBYbyISNVw92J/vNFT
E+cnWrrIT9HDx/sA2QRdmaOZq9nYDzgHk5Y446lpKTpdDlxpsGHEGpTzozUEvqY+DOvUEF3cwhoF
2XRdBhn3aXLGs7txqiqISNUwIfibYA0MondQ4JBiO4LGGV7G0FvLLbAgyb6GcbNg+sLoBkTrxW87
pN1dFHOLvdDV5sy4vtACJihkbPjTfxQM135yGlGwICPhRPHtPUHDhanHGZs4e5tAVYXc2vl1Snbz
bbLQzpgJVdavJuEcZasI2iZRD14BdeHHZ+BlS5UjB673z6gNI27qdQzIl1ub+UgH0r53ZT+3ZbTP
hnh9awRZR3WumgClUT7Wmukkau0NlBO5ztSfWqqNfGuXkGeqwDfnSi2PjGCO9dv3upramQReU4n0
gSceR04b2BPoykZTHrUUjcMDPXJNSH+zVAFyuplTOYpfcQ+XB1JoYzAqFUM3v+SQiJtb5imCcX4Y
rHfXSrPA97jTxOtoWhfC+vb4stDZQwAXGxZY7he/o6qe5ZJx+j33UH3kUwg/g96u1G8/nPgT2Xf+
8GW2wiMt7NmfxSnWO4sSyBpiqoqD7WJ/7foety71i0F7xzEagM0AhP3slatll9w9a6xsLeYTngqP
KEbOTecq/wCjhYlOxQMONfT8RT9QRBU02xQvyQX+7QIUhZ5LivSwU4TscEqEbC7qZtWBghpe75a1
L2UZQ9p6/MsMTPrJLny4bjtD5XhrtjjFRgGScwok2+TI6SLy/8HSs0yy1ziYCxMFXoKyiThwURlt
bhyMZS8Bweplx8IJ5HkeBHZ8HtmwpHuJLkgNXidYRzRpSrsZO+3Efo1ZCLJqXJoluE86XOLQu8dg
wNxn5fJPgbpJtw7j+VMsiqg5WS7NpXuPbLF9mNHf5KsY4/mdcDnLo3TuyPQ0s7DXJeBk5wYI2KBY
JEXha6IznV0NTpDwqdLOXN9UOXvdTQ156m8L3K3lrnLTKLv44eJl7NOW4A8HtIXIZsVufRZltxKj
yhV8EDuqfE0WSzPe8H+fCEOtDI9sB6s0arkQsFCNSYB5SOr0GiDmLtz5/gKJQipyc0y0Se9h+YYz
hKQpCgWl1SSIpDcSEIAD4qj2fyeBUkdoI2P73U22d+UZtzr0sd7RO70QQjhw5A7gIsiyLdUdyQee
pbadQCt25CmgheY55V+xmKw7t2un9IxBqg1v+KD5KPAM938IhOpvWrp5b1WLxbZNLlGQncMUkPy9
W6MKbSF8hEcWvPzUIQ/VQ1P70t02fYijB3Ff6hOYS6N/fKYYA3s7wBf8MWB6fYcUy1xYDT0nEtXn
QDYYXYMHr80yKs6AifCfOI8DiyXJ8Ahf2Zr89qdx7L56L1wpP8HANSeSBEX7NBu7c74THE09gYdK
xKhYuLAL1E167fNur0o5Zzt/zPqvpODoOQqnDZ5HzsknE/uERVYs8cgMu5SfTezpHLG28pynAtg5
L/N2CsJPmQHa+IS6qdhMWMjSkk6p1sGEneS8GSs7JtSsAoN7e9QRBO3EBU3GzRyX739XURQjDLfK
1XX1t409VBXQs+Oz7Yr0GXsv04IKQZDvV/+gupQerko8pOumvinWtgDC3fgpShWkxN//g3UuXYf2
uGOnjKuii8jBfQvaS7E9NOzixffKHRupJoioPxIub5GoW+lLeZEwRfEdVw9QGJLhMUfTpAuTUlej
z1AQVHrFzjORwVwql7kS5gxNGgWumL7fpkluO48Zv7wBF7XErbGbO5gYf0i/D9NLopc2s3k1lGH+
W8/xhPTAtrJySUl5xRR8rb4GzlxwBGF1rq0poWYx8gPrCpGDLyf5foIR31LC1PpgJ99YZ4nG7LDb
Fjo0VPslqcX3vZcnGy/0Xc0m03v0iNR3x77KoXcmITKqFzqJOIPRr9MduSx8gSHsYWIDReij/0Ss
orsOjeqk+5yLDIhNsOqSZo3dXFIfgLicFOMhsCupDjjWzCdn8spFnFO+dUabz1B2POnTCmS9obIk
JIQX9o/VcQlSNzrbMd/EW867rPlsW4/sZIhJy7tPcGxcgjQTz7R4uXLvO6X9M9OeET71uc8nKyDQ
rnNCxjZujh1Ux4Ck3Kq/0C/Iuc9XRxIVyg5pyWYz7IKsvmP2kHdTAFJwPclY9OPm53ypIwIwWNd5
CbtuxWoHH7FRWXcM2jr6OwWE4HaN7ZO8Xpal5yIy+Pp30CJ5Ywtn2bzLMZTcZW0MrnaM1hhBgK/j
AFaJ2RdzG3sMf7YVRcdl2xQ8pexvNpJpoYZqsu6fxrRQASdRw5jXNOs7IXHweuPOGh/4/+q3MM7T
E8hC3b4EKTk1UP7U3PBbaYpRYRUf6e5dFBf0TTOA3ffiiZWCsJVL0MSygkdsm3hbvYGv7C1xPS4a
kZ8mXAG7oFfMR9CxXw2Gxe7CgmGIsOFbHpI/C7YYuTDGxKnobEspZ9vjosaJGgItcbknm4VrG36w
nJr7oafjd5uyqKovVZ/I7w68QnfA1mbcPScWd0rMo5BPed8FNbNJGsk+3EbFELrPeRUBj9QxGZM7
muOjYO+mNlERY/BqCagawAhgcRVnj2xtjz8ns/qD164JY8ParTkBb+sj77HX0nVt2mA9kIw71sUG
krJLQHDLyyHpzkxWdDFqJeNv1jZMrRu8xZW+OlhNqpXb3Jn43q5X6WhOJ/qv8OuOEOxBxXgRsS0X
sNVVLyn3GdgI0Cbxow0rGDBaGK0knl114EZUvNnYnoKL0CIbT66q5peC32nE5m3qpJ9vOq17+8wS
EqPZicBkSz9MNfIve8xP5BiZ6OY9zX1xdwd+pizfrDrhhG3DILV305KN1EezsilvJGzxb3GqjJP9
LMxAOIjysUYnfGIt0tADeUUn+okYotNo63tzGd1nrleD5KRsWmcbG8Obk5xil43NPtZMb3eIgW73
vAgDLZW1fMs7h4wgbysFGyG8+pGVU7Xs9OukXjHbc1MRSYG0sDME52KQeU0q1U/FFFz2xxBmPt3k
pNyWneqdkNsGNdvkQGHyTNUdjz1jpp/ZmKrCSnPWw/uodH1DlxmGJ1qN6ZDkjOM/mm4LLivpBnME
xfTgjZX9LymzXP9hhmTBy9K2cNglhpn4DqompiF6wHl6TfqAzHymBy5ZSSDBZSISW275VQGacPdz
iEcg2CWOSIZnmZHjv1PYP+cvDt32PoQ7wVI3rP2X0TLhnUaoO6HVYBgoqHYSN0wvXnadPJg0j/CC
/PyUtuMaPXa8PttXAf9A+HkyINSwg7tUWD/h++Uw/LApVFPwrXpWyw2dUasrw3cwa6DmE5/YFB1E
CmoSKQehm71hWGLnRUNtDelyC2fF/5k8AdeZ8ozss3YHT2+xhcr+ugQBsWUvYH3JgdsyaTY26SdO
O/aoVUG2BWYj2b/G9JkD6YH2z8yV+A/VMCIiGeHgsqK0uSDzSOSdqoVwUau9kjru1fTH0EWZzspm
WmbaI3yHQMjWDZ01/qvQX6qsRyuvBnf+jMLV1ZaXxVrpqBKKIwfqHsRp5izTZKolyc8w8NiOOGK9
7KOvjB91k5P6r3sMUfDhUB02Ihzs6VlgsKwfM8Bi41/yWthhCvi23SepxLUphQUN9tR5NV9gspZ3
Wd4Wmk6gBVIx6QvglVpXAO+MYVs663i8Il2zdGD2pNuiSpfOZtPXUOWb0LJw75G3qI7tfyKl8KLE
Mgfu5gnd5XONyizIiZsdyPao/+0WrH8Is2fcawHajmaNHdS2byHyQ47tnPGRNlNxCtj8xofUK/zg
OMTW7B+zJST2MvNN/b0GBJOrUOtYFtlV/0U6kg0IsCz3r1NZQV1sKCfq5I3jV9R3BCznCbfPkto/
WHjHtwzPSrHlF8UdPvR9ziFhmSi/sVfRP4x7/L5Dn3RqU/FC3yZOWWkK7a3meZY2m8OusLsPP8vZ
6LuzAMDrVe0r0aZR401KWWX5bF5A8NlcVKBWRd5L7o2s4xDFwg8cUmX4UGWWfCRSrQzmGwFyMYOg
2A+HOQ0Czmovqj+g7TRPIyo1EzvQmNdkHHHXIrWMB7dqsEdWOnLcA1Gd+qSqLjcvStANJnobHsAS
piM7jP/KQwsbDwpVZlK9I7HQAEn2Oa6y2+At+jnkISXOxjEQHmqBEATVxVmGHcXbXBWajEbCGfeF
ibdc9YF2XX3uSDRsIL+HrK68Xj7QaFrnt8Je0+wBzi0W1j3mWj53MLozMSk092M9EYED8zfiMXcr
y2VcpOdy2NheFjyYucLLBCQ3f6GEB210tFPYaWOHWe6Y1dB4/kAmxVpP8JGUboYTn6U4BF6slSLS
7xnyAewe2uxjkqdUbLicxA0707h2zo0/kcB18FJtk7IPrPs105sf+TkSmGKwFcgBAJfmm46QGvxj
EdVZJ6F9Ye1FIDjJt1KxLXijpSjtPkWH4v/mWwI+4YbvS1OChC/DJomfUK4wsMIDqj3OzXKyDVSt
Qif/Zh6HINyl9FM4yQ1hxB3vydSh6mDxryFpksDzryLP4PjgQaMw4Jk1bZ7WZ7bEZXsfY2QYXlBV
+o7G4nYd6sDMTs7VDdnEYqBTbF7PhO6ZJ3AU29Y9dRWWWWPudunyR8Jhm3dhOojhcVQAE388aaB4
87HbGB+1PXNaEmD3rdk884YVndr4fSczjJAhb79Hj1IJzVCGZ+yPrdpYza86nEnpb4ZWKp9JiaH/
zUrSNHtOiHEzW6Nc4/KAD+KlN4Kg1XTpYdRB3MWGkI0Y590ynrf15MkF/XCoxY3JmHUqYLOgOy0s
mOdnFu70syoHtth2pCoE7DLcxmLEBClnsQUsh6tExB65S8xmk39Y/1DoeH40es+2yDCuGkge3m2e
LFd+ObKdf2Vlbxcnhr+c6gEugl5zXfyuS699CzuCEoaqra8EmGDC2dJM47+CJvR6B+EGWcRdEGQq
TIur7W3NZZilxGYMt4gJW0Qhvr7EGTFfGdX5FxVF3I0Cr5rVHXmWvOMAYUDBQ9iBwWPF3K5dgXHU
PaWYukkhFVVyaAjp4oujxHoNQvVOGX1IWnecmlfUwlzQ2Wl8CudafGShW9bULcNYfHeXcrxNQKjk
KhB43Y8H3Yifjxw3+x1PkC0H5imTA/E7ABabYOJ7TWw//8MhHZTBGpAIBrI0qPGsVVxJjzt2SyfM
A2ywvLvipzqdg35vW4VbFFTYdGsfnRJ28Iv3rX2op7Y193XUcFNxHAvbK+QkEuBUxLOLRHVaGVei
JMIBAZspRiMYohpRLqv2SNWovCmgjq8qXSO2ZU2MGpzplFLdVlO2DrIoqrzb2K24n4Q7KnvlGGHp
CBzCjl74dUIzaeeQwl9duWG3czLWfXuzhPjHKxDZ1qYi76GhFyGVHKyKSwfYYvECMxb3f9FNYj4k
hGRRxIPCM9eomEk6D/GonkinLeaOFJf8cATH1MbFZXe1k7whNBXaZIPDQbi/OAdtyZxCIbPNjEwo
iL9TiVixpJom1T36hDB/FlYCDpx0VmB3iYegeJ8N8B93sccibZNj+o1AXbm2OpXtkK9oI5oeN1I6
+ocn1sueQdAu6qMYuMCeoCpgdSJmxZcbERnRn3SMco+jl7cMGY3jtfBocbYDc4EkkTkwAMI6etS6
s8sjdgdZPYx0cXrvglYPxUFfsIMG/mGFrJdZFiTqXemsw9nYuwHF2+xSCFwXEvudyQJZXpYet/Sh
tJlinmU0YjxK4Y6qmx58IIXSguhxcTAAq+uSClvuU5eD4Qe5uRceeM128f7OLBLSJ2Q/l1ebV2VA
VIo2Gw5ASoKOgOPQrYWmzUxvLlmQ9EIpCwPM7Gn4/Gh/vDeMiGqO3LTL0Xd9fqpDsVRoCLz7VHyP
F4ejmL3TrG84mohbAgObMkIBHbMZzp052MaQuQTtDMCj0QxKPI+ZFxlwtJE2nDNLmuAQUo4Ifhum
8XblygEpCdiyb+hip2aN6yvII/I5HN644larMyg7dcky2ttuwsshkxhS3RnVoCP/K+8U9gIq4j69
K7oycLZJ5/TyILRDUyYQ7wVPaiWRPsh8ruYEKDACreab7mW+WnDhvXdpSe9+Xkp+Y1RlIEnBfxH9
OzMw12+VhGB+iKAN/XFlLHzGrp3+8HwxW4aY639LJx+fw67hEVFmZUshFFPePiKAcDLj1LQ2Brxt
sS3UxJUWGxpmE7jq/90xV4BOlQlsRg3Gfn5Y6fFgCMqDeHOtePFNCr3vD+BHFi4FaLePEn3AwuSZ
FygRHgLX1m2b7ivUKr+wgUutHXg3n2ZYR7Np5qU4K7aG8IDQZ2eSNjugb2hovlgwP6LgJ+GvJPT1
xZBtna8JwOA/WOfJVGexU3DgKdrKVq8f6QotqVDbYbJHcB0hVj7FNkCMPW61tt0lheTGVSGQU6FS
5cFrhvk23OG7IrsXS2198QOGbzKCXYARmHMMX1Om6ivhPox9eFPhXmCD4r+w6C0UV9vT79Xo4dPD
LQMVGXit/y1EpV1CVUjk7jkqHT4aDF5VdelokQXnYLfwfYiQUq1B7cl6UQZEvdEjzFSkIRzxFy7N
jPZNTBXqAdI1pmARz0lwXzjgJLZASynuguJbXiUUAn0G7I8MQOPNMIDjxShJ7DO6MIly2MaWRXxQ
hC6TrRqxN25YEmj63bpCsIzgT6exPldodLzonloxMTdp2UY36Iryl2VaooIBI5T7KCQL952Qbeo9
+QO4EghxK9BkzognEPRci5JATE83qBYlQZUeb4/vzIQBGdSKx3jMgI5ge3CxZJMr3YOU4cfQM9r6
jrvKPN2SHvzAumudWW6tFj8lS25OqD/unsK/ETw7FVn9OcQCTd+8GWA/EeFh6lbEpOWLmxeMzPGk
qJ6LMYt9J7W0rnxPiObjYfaffHvigtioDD93BjUN9a4ea/eRc4gp0sf6G8C6bMl56Nr2+g3Pv07P
XepZyXWONPU7xcgi45ZiOYKGge8s2aLp218zGYqdRj5EKu5yonPhtAZ+eM8TyZvZPrhvJrPa8a3I
IuhqeYT9t6IR8UwMdB1D6LdgrsQBxXuUrtMGwCKMpD8F1sFquwyN+6aTPJKfQU144hqynHtBLigO
dZRzDochDMJN4eSVe1aRgFUgcfXy6SYRNuZ4acbn3JVI/EKn9n6ep27itx9DNAPiQWoGv+Q0/erV
Cj+MW5ZVGJgW7R9dGnKY9ojYk/iYRu1tEZlLPmVdrkkiYFdPdYKx7qDGDnCNS8OEwxerjKndgHND
VviQIyuEvxCJaDkAowBEWVsEVXasE70TPooWW3PqqhcCUpzskl9U8WKod1tbnqYVvDOq5V9MGIEi
NmMKKqkh3B1Ns2CRzyM83BcKJfWpKP/L3rnUEuDSbjHYkRbye94g1F2eKe0jkWix5aDX2Kej9j4B
Oae4Ueb9ZcR+wJWgsMPHkmVED1jDdz6V7ST3cWDSV1sHGiOcA61izTqaiX19k38rV9G1601WFW6I
eHS8wic7amoWzIX/EPaL3W46xXLgHGsresTqQfNMyUjzMiagbrZmCKyQ6hZODyaoODqSTCVZTuUO
27OCbBl2j3rGgBv4kT0+L8iPsFF6A/s+6Hp7AgjkhthVT35cYrMKCtXdIhxn5kHOE78cCBHZPpA4
lA4Gjde9J084WAep7WxilZUPmJBcmNx0bfXyi1DNGKNTl0G+bZtp/f4AOKAwmAaxEW83wvzBcxg0
23xmcwuchkdF+e3026MzhEqdMsM/EZXk4qm1HkprQ18um4//d5sDzCKPE9OEl29ARNnvumvUw1BV
mFSIJDpijwZRaxBHQ0tvHiUXf5PQWObcDD6vXTJt7EemxmO8bgDgwM5qBp6NnCQOL+UsqnjlWPAb
Zk69q1PXXC4x/Vj9LkKcX84hy/ufbjIYf9ue3fhhyjPb3zrkm34F8wA1Bd693fyN2rxGdqWaNvgV
kC3hT+RDQtGD6xen8ABhmp6r3BWUABqriQ5y9pTB5ZXhPtzGZNr1xUr7lmMJAFSPb5TILymNKvZc
TJuODiiLkVkHKrjgCoo4yZbObt/mGAQfNhYcf49WQb7ie7LnqPyd0eeHAItiS2unn+pUnSvs7vJS
htbA9lRTtVE86NZZw+lTCuLiMiVBL4sdrm8fCcZZnPKYgZemk1QTzNe4A3lwkPjZ8RVcb4sLWUsA
AVU7Zvwq6R6nGCmhinU56S7vWrhHNBGNjxAasGp4Yk3MzbwgxyOkx/IVqh2mkFBbWJrceXD5LmOl
SC8Zi4CJ9qIOYUEwrk63xjCd7hu8YfLZLXpsXeiZrOFdXk7vFTlWIlC557N29z1TvtSo8NWrRWPB
9OUTP/3VkBZdeOC6EVQDDRrYLXOj/qhaTA5nZtYlNjIVhce8zBYoBv8qNfYj4OK5xDJ29lt3oEiU
j6brfpl4EX64WduRW7ENCNCLLQS4kGm7MwMrZZwPEG7BECRvcT9oGyHHUUtx4VlwHqqkHvvujvAp
z5fv8XphtlFjiCmdVXZCSx4zCTD1usGvuqvApR4EBsh3PHeUMXVaqnPuIjaVREuT0nktQD7XX00U
UdwLLjO/NalvsYFVpI2ko/yLCeVkVyfX0dQCUP6DerRP6mBJzk47WaAum9ypfitXqODAHTjKvnFV
IUbTBu+0z7XXu8lbydtq/Cy7AKGE7XnvQzTtseV5b2kJ3Qci4Dqshkbw98eK++0/VLLI1cwUfYvi
oRa2pP/MwFUCuILGrghKw3EXCIzZUCj/xXSE4DipBzDL6MlROgP5DmVPxUPQVx8mh4Zy5SmadIZn
qqGSaxuWjK4XNuOr/Jh4NuUdqoxsmmyihA1AZlOm/GAmEwLkMUaNb1glSmsmAsDzY21xpeRrDAeW
U2hOBbrLzMLDa3yquZYu5PU0iJmw10i6Ur+zbWist6AKg+rZgBFwiPHIPilY9+DwQFtN4LdIolIx
NumcnPSj8V0/ogaJm0EznVmwjZnABKez9hOwHOI/TqSmEM9WW9mdt/kfZ+exIzmyZdtfuajxMzxq
0Xi3B65De6jMjJwQHimotTCSX/8WqydRvEn3RswKCZQzSJoZzc7Ze+3cSSvxNvqVamnr0Rp8LBpk
7mAJYMLkmb4jlczMqo1Wa072KAi7yCETqGR7YcFJhMdkTUDG06zzbEql2xGvRjnsyMxBD3M7ag7/
1+CAnDc2iZeZKSosVNG9uWrwUCjhJgjM6C1KlRHWD4f4Zz8KwgE9VJO/lXQxNP2WCFZHvU4LlYCg
jLF6GwfobVcKZzMV3aqNlRRcCkDbVV26cbnnfNfl7jYIR1qYa7XUMAdsCx0F3WNTIe6/p+TekKOE
V0l2P8BT6sOPzCJU9Zady+j+1hw4sOuGWIbqpuDYqeDAYd29DnEZgYO12VYwbPA93qboWYv7mpiW
aidLU9L3q4vyyTU6krdrCGM2Rp4MMuEa5OOApShExv6qelX1Gwd4YDz2WjQi6KyVIXnw0pG8eMO3
RIRth3zIQ0A5l0j0Uaa3IhPpT6KZ6mRPbq6i46MzbbJrJZWqY4fE3j/0JV+RbB1psFrvzZryX0kp
OQ20YtMYljgRLK0SpVPxCJ8JRWeztkbriJ7ewSoMERgxtrNDymRH7zTazOSOOpGCkY8iOTuC1I9I
JqfIDQKUmC66KlXt9b+IzEtw3idsmUZtFemEpCCb7DRSnQ2fyuGaJlP1qoS9ZAx2fCIoWdGavI+d
CvaKjd9Cv8IAOvDKJXFQbKRqt/rdpVH/GOu0iW36zqrTbunwui6RFgQyeQ/4iCr7O1a6EtSd5yQn
goa8mpq2L1z5HDGuTAaTIga5avqqs6Bd87pWboci/tawR6+8lwNdvNuuTXUYk2Ds7V8hfTj9pejZ
p6BL9WB0uBFmGHftCrtEseib1oNbdbkNyqwXxGi4TQFSTTWVfVO7OTFdfUA5pwpJmJ7ai4XGppy8
nqm9E/uxQBWiEfqzsqFzIjmKAuO6kJnz7uEyjdZqpXRo1moV8XIUCmOjqLH7LRs1xFGInjxz5VAC
lXvEfOS5KqYwXoAYOc+YChpK7XysC8WQpwIMcLAZiZ6ABNJasXHdIRcrKcmxVvO9zxGGYpvVXlgV
hjvdkbAII0C7RByn8HAw+0TtHQ2g9I3qtPBBOpSYGQB4pr+RDww3eel0u5Bzz9fWD/MjSd/mrmMv
cKci3L0XVuJ+8UzZv7UclnRCAWApUFyKw9ueIvHJYXkD3e8pvnMQmpHj3SZbkaKZ8BWb3S8kjfUo
q+bdzgpnYms6VJY48hQ75hzhbwmd4l+Qx6rvWlLq1toOg/hpUjE8E9yrPaMD67GJhb5yDcyJDxpy
Ag5VeePfJ1lN1rBeI23nPAn8J5SoFiQ5C7+1wtZvILAk+OEqHxZ5PVS/MZH2N2zvyXkZa8Ia2P1k
/S+htr61NVIqnjAl8Py8kPXtDtiJEI7wy8wR/D1ZlDLs9YDKyqT65SSeEVbAs+S2XzsELuBjdLP8
rgZm+Zr6ED3Y15j+XeNhFD/0GfmBWzaJMWlvrQ9/Vbi0pLtYkw/4pulHOqWVr1ORmMr9WIVgM1YZ
GpbxdWBjpoXrrhwrgOE16Kh1GVjuT7PAnLAJWOFukqSk/phXKMzWSQHaNHVMJJW5ZXIwpWcno7fM
04KTr5nxbaoTtLGuXLsoDnRgUlx0dhrsS3tqdlIVLayDGynS2pHaE9tfA61ND2g4+byDPbN/+0Sk
cRqNYbhv6Mr4He2obpRHSxMJnnu/M67AB/k9REwzU1YZ5Xa+prDobCxtao8pMNUkuZ+eVVskdGhB
uAVUkWIB85z8tkiVQV9TPUiNjZtkZnlFVwDLCs4wisfZUIIOxNaZqLRFPWfcuJTnknUXxeodmfX9
xoZGyZpnJU59NaLT+95BejE3ZL2zyuSV7dUYtWTwIrFHJZuWTmz+alsdEqe25po/gJvHmLzq2HaO
iCONbkMavW0crCRyxFbEdUMDPcLgPOmMyBMhGscAqk2GtY7DMPXr3NP3pWN36Q1bB9VAqSQSh2OH
PcT81t9tDENNk2/06GE3yCwFca3UGAV0YdSv0kwsd+U0lvJThzh0EpEqIIr4unkCG9uCqRnRIdIn
TdI321HRI2MixPTYIUGFqw4JAWsoDB6is9uifDTNhppVnrW0i13Nue6roTGuvRjF59Y1DTY1kYYG
awuHoaHzq6Jfox9WCuMhLqT2XkuryW4x39Tha1424k0VapFfW2af3nOmolGPX5i8I9gdBjIuDmWE
0OUDiTRVo5OITRiBeEVfU/0YNPbiRNcKxb/VKodlrxdlH7KnQrmKtkekJ6WM3Zj9K8c5mJd0U8tt
mHIo39KYTV8dNSiZg4Qj3dp90fucJAIW50aGlk24cwKW2cIp+li3bXCdx5zaNqJxo1cEDdWryXHt
WuEIJA8uAU1YjVBCeHASCyV4cTNM0j8wfWT9XebTPKOea8beptfGBHlR4GuMGb8pkP0ESM7V28jV
o+K1KdS0v8MJm9cvcZTr2JSLoHCSFY3dMkepCF59z/6c/Fu+xqZ5Y9kCS6ZPdTc7IaGKxYsT6rAx
ZEGiEbZvXJpr8ACkEzpu1rBAQhVPqeL1meJGYN0jZdywIvP8QeXl8jZUgjTZqkGSC/o/poJwQPTC
uyObQBj7EAkoGM5wgKFFtiZVu4wWjn01HTqrtwibimvgTjW89CqGrQx8TMHUuZZQJBg7vKfujhig
UHuTOCDrfg3cJzTJqUWl8VVRKaRtihR28YsYOah8cbGr04yNpWe/8WBKgwoR0SAH3e394ZXWlyt3
NW00MFoIx7U9huUIi67PXvoOg0tmH0bJFmMt885k3WVLgnXDzu3I29VGExn7tneF84qTG7Xwigq7
jMiP9cyvpESpROTwPbI3kaRGiZGZGEtgT74bB6sESRZhmTamfraNrgYSgqTyzaD0fnjrUm/KthoG
ivxAYmidHG3bcvgFmZe2/kiVekCwpsVwB94KzS5LDv9D3q/Zk+TZa1K3SXvNapemp8DLhbGL0kir
zA2CnQj7mafk1UOCzU879rY6tHddHuTpAy4Ee6TTEw00DjkBuGgplNK9bhI6TF8HMj61Ld0D8q6Z
7f6wIzRYy14QK2oD0E8+068astlgWKeGQdA9O6yEJq4VIiXjY5UZeEUxsb4mWJHMX2oTZPZx4pYN
22EseEybDJq2gexoQIG6MbugtLe0QdIErZtPt3Pbg+iamClV+Rgwe/VdyjLE1hC5+W+L0J5mK2RQ
8PFXTPt739vps0lPJ9olttN2mzaMkepZVkAF0ZRQYykBDug6+twtv42pZVOBMuwaf1UsW9I4KLqC
n8a+Em9caVfefRm4xn0ZcbbYpqUY3knx0NlBRG2Dg8nqMclvSC2Ncc3Q4VtJ1mkkppqrfakwnGJK
T9kD4rOgYk+5CfvWWiHT4qFgPzgJYIL6q0LCDdVeWjI3BR+ijuq8Wv/UpVTlla9HDUT40K27g6LR
5oY24JORbRdEA8K1o4cAHTNnqWH60DlVetdCmzW4VFol05gMIr+K6Z+RVkKhmV5YfihcEifhiFBL
xEACAWnbpKFbbYeEYNwr6MDsuwOjVrx1JajybInZKNFE6jTZboicK9FAUq4nwjydGpLsn+01Xe7O
WdV6Evo7YHcY+020VkSCTcfbFe/UcHa1aVdkJxd8IlbwVrWvtkcxZhs5mYBjSHMJrVJDbWxdOyUf
YC0yEv2aMZZ/7cJk2FPCttptgTM12o51ohgH1i0FtRRHpwc198A1j0OkjdD2vOqLbVT18KVE8tiR
0i7k8COUETv8Mbfg0vBUZX8gxCS4hxSjFk+cnwCLO0M56Fd8Mnyd9o0DmoTGbJ232gqNdynvEW5q
+cEyYeaAyiPdZedJl71hWaUaDpuqFuFdKHBQrOm1Z+4hENWQ41QrCJhcOWHnBDdw5iMkDm2bB2gX
DP8dCIChAZeVwU0kIVrejyRzjneubBvrAU7i2ILThOmzMYWwTja4Wn9lViE7HDUvk/gQDzSwyF6s
o+lfwuo+Qi59zcRqv/suRj9Gexd/K/zYCR5AAbjxFfl31bhLS9N+Aucj+y1ZS7iCWCFl/jpSHUVE
hNc4xmnO6sER0OoRuRGwyoswI/HVgspX3GAc9rIbKw2jnieCWgAldtNQ7XMzz4KiVbbbkZ8hYgOg
r9i0AmDNq6XhDofohEp/xxurxldO8a62IaYiKxhE5XBCQEW0pZUHKuB58PvpsWsrs7iNpCWj28qJ
iVccMWTmW3fMWjCabGV/QJRCdp+lbXUazUJ2W48Y6I4bC1Mm2qhnmNO7cdhZTWDY22pwoNkkpIvq
L7oJOOWnWigIYemnRvI4ElkybERn6MW+rKha7Z2EL9aKtbIlemXQHWeTa6m0qUJ3GSHoOavJjqyO
4jketOY39m8ogVj/rAevRJGEAq5FWC8tMP1XEaIeeRCOCINNRzW1/ZlSXYc1H9AEB1oiK2+vU+NW
N6jq4bMng+2++K1Au6mB5Eiuu1Q02RU990rZ0EIW3Q5NFnVB0wzy4jbFlHEwSSR02MQDkEGBiWVI
arRhgYH/UguOviVIsXudnvd+cNK8PZlpmyA56ZzvTkGGaZVp5d6sM/Ha6aWDZAXk+lMSDsWDSR4G
8x0S3pYpQXCOa+e/GuJ3Jx6aiiQv8TzBVt/WHgtqBKeaNXA3Ija/NpWuyI/sH9R7wxO2sdftmMOa
DjzzV1oFLgK8sb7GrG0BR9T6TUUL9pnlTNuHgVDTLS59aws0N93DXBgei07RsZFloPr02nqnWtc9
FwEh71dYs8wfA6vxjav24qpsvPE7tFVor7ljl2tMTdQnayIwD1EFF2mntL1h8vVQbH1TZEH9nAe9
dV3X2K3XcdEhRQ1pMz8KQC06fNPI2qOMCreZStwoKG5rR1gEApvU7a5RtbYKR/TCCu8BQbfhVaYZ
NqOBwMZ1K6D6FVHoXQX1OJCkiehvhbM2/FZFEWhXWegcmUWI2nsF2BzVvFnrARoMJk9HUiuNXiqt
jfwKvTgoSaUNsKMLS9XkIS/N6snzdVoK8AyhZFARIPSvxAV115N+URYr7K/tT1LIbIDSNcR+6AtK
fSeoJNQbk44E7uEoHggOLbORzV09mNiJ4Jq0O+yqA9BxXX2gwO/eBjEOaMyD45stB/2VBFeEDhwv
DQCTeFZueMZBeEWqXoQRj3Yiy6rgt5RSU956vJzKAYTitDei7tfQZ+ty4ABNDNyIgejXB+g7o7wd
Mj3K14Bp8G1AdKW9dKX0EcURNotpsm+sVD/CLYFr2iXlXpV1dQORTt9jQtIfHNhcX+KSqA6iQaod
O/76yU+yqt47oQvnouLgxirsGE11o8WIcqmioLJY6aEjaI3kIAE2WRcPVB78ytQ2JO1B0ipUw5Jo
nHE1fPETeNllKdPnfKi1O+p6FT5xiDZf5FjmRJeVDo1BBzGzSp/E6rL84ODQcrcJ0cOwNgGdEOje
1SXbwkwWfLg9Fy494cC8QkQw9INJ//C2fjFGd+1U7eErQEWp5KnB14Ip8QgJuD9UhSq/0WaFCzh6
yikkSuLKMwbzgLMpu8I8FA1b28eZtpHJKOIrg01z+l2UkBp3ehZLlJcEhhprpXAryK2c+jgVZJ0a
bf2I1tkBiTy5TpGTgsWnqJiqjgXdMqvw33ahLkhdLWXO22441ZFjOfb7sIq7Gil2OHo3uAxG99V1
iFp6KVlv2RaYNbmaQ+R4yS3U+pbcFjrxVPMEWTGK7Zgb1SnC94ixeWP7jXGDuhrGdaWbRzRcPRsz
/q3IuwShZ6liaC7KiJpk2/6UKhPVzapyOOjW1FauYEMQlYrHkRN/740EViN63nfViH22IFHLe8gL
cFwQciL/NyTW+pgZVLxIaA6r667pn0HPRMa9kkRYQnrWd7IZ9DEE+AS1aBMZJE3tGti8MBGogEho
d6KrrxHaqXWywiGB4TgsspGpqtPLCUHq0udtXwdBG4oPggo6MNxH8ExUQgFdQoCDnQPkV/MeUIaP
ot8IJJbtftRFzMlQmIWbvqD9VMNmk9aK6dQ7wIQkrmLcQ5gim/xo1xhUZCZKWJIkLUIJ26YNZ+Bm
E6qjMA3wYbVR1BvBMb3Nb4k4HpNXgpFF8XWQdcdfVTSa0V+bak039KoqbVo9GwcySHVC8tjh0ctJ
PaajIH1cZExy/N/+xqR6PQ05y25oVsF4HNbCNdwnh0AN9gWwI8RwbfHNjn/RAB1sKNHSwCTHGSKx
hyevNHXt6q9//d///n8/+v/yf1HlA8OWZ//K2vSIhLep//2X8de/iv/516uf//5LEHtAyZXTm8K/
/zg9hZyP//2X+n8crRAmf5tzQu7EadqBj2xjcl2f/3X7z7/uuP/8dVA5ga5rwj6lue7t/cSi0ECE
IJ9G2wyebLRYX0uhWqfzVzMXrubMrtbguaTwpzwiXFV2qDvznYymrTWfqt35S2jawjWmO/3wvCBb
eSoUaefREVEwfPEsUoanhGTSETjFmANeg8LOWvPN4jHGuxCYSHgF0q9s770kLD34nl4KqgmdBt5L
3BhhlhYrNpdOv6dUm6koiyoKhyutrUL9CydtfKHs/YfgXROqTuCLY/el1e/EAIjv+vxdLQwCx/rn
TdWRRZMuzaaRNfkRFHID+00BjtQ6fO4C0xv78NSE6cqac6bxMxjKTH8EFVeEdEExIDT56vwlloba
dG8fLhHHXQ+hx+6fSrN9rqm9ralNV1ty1DcqO7515inJhbtZGmf6Py8Fh8JHkVTbpwrD8D5yVeqY
RHbQbbg9fy/q0iib/v3jzbgG6BtnHJ5qXf0tofUSCKxcDQMN39pFVll2GLYw1GGTeBmNsr8lwIPY
1sS4MCCmF/+HVcFR/3l9itKOLkhgvNG6XoeW6HPqqAHtpYDxX73WE/1p1Fr9wu0uXW22BrWiTGth
V8Yp7hIwcVi4aVpito+qYyld+8IAWRjk9mwtisMobxrdbV79hBoeiXDjoWu78ef5V7YwJuzZ2iNl
xTGAHe5J4TtGTYDDlFZo2y4LH85fYOnPny08Cgqt0dAz8yS70vcma1BTPNt5Yyifewv2bBGospEm
BCK1E36SBqIM7ZIgwc0VIJDfJvBFPvkeZmtB7njUVsfGffQivO10y9h6IPYL788/p6UXMVsHWrqm
hBubxqn00JT1o/iJuFHfooVKLnzUlt7EbPqjw9W7IEzDR5rC0ftA++6uhvd2c/7vX/r12dSH5qkC
xqqHJ0PVQId4bNWo+44qzOzPXWA2tw18xOQ1Js4pLqrqtuGQfiiRf3w5/+sLc9mez+UWCI/dJPWN
bH2zWGm2X2/CIUzxKpIZsdKzoLgwjqZ5+4c1yprN51IZTOr3jjh6KZsW9lDgtQGNacS+rAYYYTgC
fOqVBcQeI+suXHTh7Vizae6CknEjr7FPPTkc/UvFjhfZKor+cX/++S18xqzZNAe3gqXT6uOTayR4
8At5b3txtMo6B3lhbh2ByDydv9LS85vNd0jdeYKxyDuWKXVdUgy2aUIMoTYS4KRXYHMQvfRpdTfy
7b4wcxbmpjWb+qWfdCiMYi7pm8orWvsA3cmQH9EYXJr+Sy9o+vcPX04kxtROpB895lVVvAA6DF5G
jiIXbmDp12dTX3FaKbFA+o+EjuPhLDtIgDcNIRXx5vxLWZg+1mz2Jxi5InzABvyqxtxETtVxlq6d
dV2IO8Be2ifvY7YGWABdmJ+hc3LiHo1MWlu3ILe9C5Nk6TXP1gCjdZD7Bn1zo1EGaK6dvCXAuPKY
+Z7akj9x/lEtvAtzNv9zGxUtfcYWnboSIPas5UC0BLJfY7w7f4WFl2HOJjumdVvaDQKG0s/QXg/W
d2iRCKo9KoNZKR/PX2XpPmYzvgaVjUPNC558rx6uNLeK3vF6hRe+6gvvwpzN8tzoLXKibe8RwafR
oU9XFQR+9OWcxFGvAiPCjHf+Pqan8of12JxNbt/XJrSdlzzy9skrcydH+7FWKNv/vSTj+y+IqY9f
zl9t6alN//5hnsMwSUXftsmjFuVIOkAV84HUSebJLrz8pQc3m+r4e3oAfK284U4w0ucu8tGipLtJ
vvfnbmE212NVtXtL85NHy6VEmhqddiTF8ZMfEnM2xbXEbQnA0eJHCBOT4AtYuy8fpVUzUzT3C/6E
4+duYzbbpVGijFea9tFQR6zwQZxtbAWC6vlfXxhVxnyWR+Tx9D7R79MdWOTirNpexedcv4MswVY4
0ObLqgvvfGFQGbMJ79GcKSinta+yUwi8sXq+UzeNgsDmwt5r6W5mc90xsGs2idc85ojEV0bPTsXx
wVnrkLTpkdc7UZlPVM+KCzekTi/hD5PSmE3/0giBuoVkSYVVZW0HvJ2blmbYAXvwenA5Hw/lVDTN
hgQWZgOGC07AhTe3eO3ZghDCDrMsmCE4Y5zjoKZrT+TR2gATuiHzplq3xvjQA3teVyn/JECCfG4l
MmZrA/0sI/UGJ3g0NOs2rgIVC4HzkiuUtVCpwJYevGZtstk5P0QXb3S2VNAcUOD4G9DIokH5Bncx
ybw9UpAiPpWg+rubdOxD9K0mxOKVlipWDbyvhYa48QNbQeX/yb9jtqAM+KYQAfU1QzYc9j1RU8hJ
1N+eaGlEwqMxhE9sUjTAZlFwdSTuhVG2sGc15ksN6WOuQpr0Yy4r91qOL0ihj5aD3eXvT6Un0s35
O1z4IBuzpaa03QbxddO9NsBgjoFVlXs0+OmKz2f2s/eDcnv+Ogtrvz5bdDxCIxSK5d2pNFG2pQpi
aV+at11Gs/38FRZWGn2+0jQRLh6/LB5qE2jHppGO95UWjXj/3M/P1hmriCzihKPyJsYcasZbzNHY
dlJ6CZG/O3+JhaVMn60sRBUoPTYa75gXBXV+ija13ys77OTlRuTtGpLhsVMRrJ6/3NIrmf79w/c+
xKKiWaaGncYMzPBO0QU4BscdzOYrfYtOv3D6XjgU6bOlo/QrBbqhTB8tvboiKJ5w6u4HW4ybNpoy
0KfVQ1XabTVta87f2MKY1meLRwjjJkV1SzpBaqoC6zBCmnhY5VkhAmIk4jS0byrflPHwyVucrRJ4
3dtu4CT2ihXtq+bo9ptT6JSsWsJdmEfXqBqee9OkDpyBYrpwl0vjfbZEKC7tD+z4+WPZgnnaK8VE
DMeFYXw7/xQXliB9tjKA53UaFdDPaz3pl2uVyjou44NnsjdsaKVnjnVh3C/ciTZbGzA4hgQHhMnj
YLXJiwfj7zEDWHb+NpZ+fLYsgB2k84lU5wGbDFh5jDqavRs1CNub8xdYmEbabGGoydYiQUBLHj3h
BeYNpIEELmJFuRdqAq1SnKKfu9BseYhBWqGU4jG1iNdj5JB+ogCbT6obU6jd1fmLLNXJtdmqoIFd
UmmK5zeItvA0owPEnoamP1TkvV8zf9j8YHpNFbklACPa581Lk1d3okt/nP8Lll7Y9O8fliUxEPkC
jcP+riNxXo1hHOwLmyDW87++9LZma0NtVs5A7mD6iiiXrLJy1DctDLo7hBT56fwlFha8v/tcH27A
ykzMe1B8jxPxBntq814TFk0U1Z3mV1eIMdVJSE4Byr+0W1h6ZLOlII2cYDA12/puecjlriwjF/4m
RuAjv5y/paWnNlsLNKnrJog+75iqMG8oQRbjI1EbbLfIbLu0bC88N3W2DLRjTuzGmHpH5LKQRsPi
OEUxrdqa7Yg0x98Evj5gAvuZjMavT92WOlsbXNWqsMb68XupNkSx6hZkuBqGKe4qsT5/iaWbmq0O
vhKEZq8Z4pg2IQI8ifowIB2S+JHJXmEd20LZE4DzhKIvuDDEl6awOlsoaGvHuaFWw8/UK/2HcDD9
daoE+d4XSYZ3tAFM60HPxynq7YVMtXVdo/jwavfNRvVxYVlcGJPqbB3xQHvpYZQOJ6Ux81dPYgJF
hpTtzz/WhQGpzhYJH1Vb1Fpp8D6QubCj4A5UKg6htuE2unADS5eYrRS4bmzC1WXwDv75NlQ7b9/Y
wNdRZBUXxsbSFbR/rnRI+SV6oj47OmFe7pU2Ha7THnNi0yC9Pv+cFraU6mxlIDDAhurs28e8o9ri
AcXCWLfz7OmEnIsMtJWx/fQ69Pdp7sPKJ9GKKejPg3dc682WyNHiPtLwJp6/l4URpczWB2mGHCCM
ujoaXgOyj8BZMHsVOY6fLIwos+WgLb3CpbptH2vdupWjd+doYOH+fk5AoK9gFD78L6bpwttXZisD
wNQ8weZbHHEMGFtANd2VVfP2hRVlF4bw0hObLQQtnPUOuBZIqzIBtkVhTEGD5w2/z7+QpTuY/v3D
6x6CTAgz9utjXFOIpsbe3Wm5+QK/vPt2/goLw1eZbuzDFYBVB/5I5u5R6xGeha39Yin1exq4pEIi
1vj7RNRP5Z7zl1t6XrMpbyfApsm7H0+NgKx2oxCwScfIh9oaXNgbLD2y2ZTXUkqIjVek/7M3YOdO
hgnGApI3Xj53C/MJb+cAkszcJUdFqCB6dedqVKWyPf/rS3/+bB8gIaGmhJSkxxSiZAhVgDhgwDmE
4z2ZYBiHT70H1Z3NdD6FmW3p2XAcbP2rh6EFl9AnG06qO5vljkK+iG/Vw7GMop+tJYcVcoxLS8g0
s/6zOKi6s0ntjMKKKzEMR29IymvFzia2fmId0eHma729eMT980hV3fnMrmXTmjEUfryzgpjY3tV/
x3WmXai/Lf38bGYjWjRjIbv4vTf6E7E+1abo2TacH0TTs/jTM5ou+mFSw6EJrJC93rGeII3gjTAG
E2pGLq+jrDO+U1jgugt1tD8PWLIt/nktD2c8kU1Gc2z1EdzFqKG10fv4Gu+tfD1/O0uXmE3puGEs
YTyXXCKrx1VM2F8KlE9tEW8S71q8fO4ys4ntYSfwUxdbOdng6CFDWqYr2CHhjvpk9n7+GkuvfTa9
vWIK7AIMcNQwX9wSdlWfmtKRn/p+q3PlooZNm3S7vD3m4C9XpWMd+5Cpff5PX5h4zmxWwyqKQOAk
3RGrIo1FfPoAWPmaBrjDVhHG1QtL08LbdmYTfDqkGFrstMfSM3/hpx9XRtd8o7hzSVO1dCOzmR0g
Hi26fvDfAeoD0ay6GouV/kQkQniT6/aFHubCm3am2/swB1MFyB4S1fKYjti5VN+FjmV+P/8qln57
+vcPv21gZJYQb/jtRGpUx2l/xLj8LryAP28JVGc2o2OQ5ZHZaumP6S83QvMa998e7OXt3xcane4b
lJn8wqhaupXZ3PakmqgSSjFbzrrcaNOhzXOTt889p9mMJkdW0e2ROmupCrmHnWc+u5V76YS09KfP
5jJJsaKt3LQ85pUK5L3O+4mEmCefE1VBOvjnW8Y3F1Rt6xTfHdbSG1KWxycgvv7m/LOZfuUP34i5
9o/8HAk7QRbfc8yQlboCemGp1dZV+6GwdtDZ7ebGwYjTYGCwElNSLfdGzyFj0m68z70fc/byjSCo
mqIptVPoFN7Kx022aSKYp+fvcOH9zJvJuMv03nJC82GwQiKLahP/0qaoCfj45AVmAyBwDCJRoHed
IvIGlKMSSf12xP1pXvjuLb2i2UqoSy8mfLiKf2DlROTUZ+mutl7Svn2OZNDjkS/zTaiEL0Nffm7R
msspoUrnsRo58Q/0dgTsioiUdoU+56deiD1bEuPWjAKsCfaDRj6VsaboCYbQwNl8OP/7C9seexoI
H5bFfCB0JRCFDQsLUUrrJ09/72wpb02AhOb50zII1Z6tkVagd00jrZGQIPdQ2sjPXNLPP/mcZtPC
skzBKQlTIRYSL74j/B1M/UC1x/rcwLXn66JGOmkYtcmR8Idm6yEOfeeDAkDi/HtY+MD+h5wyVCJf
a8b2h+pwuCthgK/jaX8QEd0IaaAKPrfdmYsplYB0B9yrQLFqJQ7ucii2MPC9Loy2n7qRuXASCJJs
kwpUJ5IwiZeHj3ir40webEQAuq1cnb/MwkI1l0/mkIh7UScJZz5rtO986l/tTiNrL/zcR9aa7XjS
2if+pQvDB89XmXhta7rKZlSVIb3woJbuYDaz07o1ACYpyTH0c+uqNlT/ixlE9iUV+TQu//CtsmYT
W6ETpuoNxWlF2iGJUUR1tL/Cqi/qQ2AmU/Tc2NreYdQNKeBgROJ7Dxe73RFfp331JWQo8BNG2QHD
LVWoxzL01ZFc8bHkv4lhC0mEbzTq09SSsT2Ndt7eYfNIir0XpMSZatqgu2uQpEl2Z4Id5wtSxE4d
EM6uWQCbjbxT71KTHNtvBnZb2lIwNEhSW1E4Kd0HdIXkI44xwN2DgbMxJugh8upHpgNIf21UjfgX
nEqDvU/tQpihONL53ruIMOJdErb88Q1p+nzBSviYtB7Ui11p1QetVtI1kGt784kBzI/PFiwH7Jev
6kS5TBQkaDsh9fcoJFvucz8/W65KRQtUEEQKPDoivmRDVbWS4yX16tKTmX3FjcYq4yweBhzU3aqv
mn0exBcm9jT8/2PcYlyePuwfPkheQvJU3fs8FwrzQMg15XeLXWRj+xdbOgt//XyJEmoS6KTCjruM
GJ/RAN/oyQt//dJPz7YfLZL7otAb+AF6vOv7+moomwvrxR+/EDyY+YKkN55DMNu40/N+L8bbuiYv
nVJFdqnJuvS3zxYkWPcknae8VNOqd6Fqg5f6lCqAv3265IeXaqCehrdTjjuOw7tUe3Ot/ILI4e+e
wZ/Gy2xX0YHA8Z2Sl0mygrs1VtZKX9vXIEo2Apv2hV3S0qCcTVbTy4TqKu24w5j+ZEpBXdHc6aJ6
Oz9Zl17tbLK6RI7UE2F7p/T5vlfkvozb66CmYFOlF57T0h3MZmzREOcHq2PcWZZubESaa+uiN0ip
B4V7YQvzx62kBuvqny+5TFLXAAbDJXJ8Bgbewi1iXW9b6069DVrzu6ol/qXP259XibliW2uqIEhN
xmoXDlvgI1cyv9TwXXgZ5mwKG50DekMU466cuPF4NxM6/YEgwVJ4K1yh+YX5vDDd5oLtcugV0J1Q
N9rxFQjJ1s3jC6N1euB/mBJzgbZBGhXHTyOb0HB+dAN3vX0DU5Wz3859sr+H33lLR9UKlAeCh+IL
kteFEWbO5ngO1cvhKMFVIcORhlCpD5ZXZUBIld/np8nSAJtN9QYEP3DobthB64lWrq9uIAitMsXe
Uv9/4pj0uW/n/IjtBZ0fkAWq7kBNs/3xfbzxURzvzt/F0nufTXbSyBKfnCy+Pn33NgCtsOrn87+8
NHJnc1wlUjUKhMkbMPP8Wynsndp334jWfiFY6UINfuEac5l22TZOJyJj2EXkMWQi2ikkw7jG8BVm
8P78bSw8oLk4G9+VJKI4GEHg+Hto0Y9NYF6Ycwtj1JjNbSWFW6X5FiMInLHSbCLl2g4vrLBLf/b0
xD5847RiiCBYBGxc8ozGuZXSQVPlpVHzxwKjphvTHX389cyM025ItD0QiIMf2U9e2B20qnmOmvBB
b43rqJCb889/6RVPN/jhUrbro9pReUg6kV+rMpVXciR6W4Lo0Mzf56+x9LBmU5k2WlDxi8MubvLw
B5CXSiMytyg+tw0zZt9r0qEJTwOossuN8QTZaySYGunj+b99YRmaq6BdXPswOu1h1/x/zs6sOU6c
bcO/iCpJgBCnvdrGTidOnExyQmWZgACxCxC//rvJe+JRTPNVn0ymfIBay6PlWe4rz+kBWLLs2WTd
1z7He1citr1jdVvcuKgsk4ZSXew0YUpOcQ+xMQCJQF98mIEka0/XO7NiEXYGNEonUwCWQKqWIqEP
1ZJaANKKPFLfVRvb0spc2ynQua/cDCmhSBnugVYlUy3OQzVuXQDXvm6ZtEw6g0pjsJkg+x8f2Syn
7y6S3T5fH561ry828soW8hIIIJ8QKCkjScp5EvGE+okJcq7XP782+pZVy7lUoR9jaBTykfaApJXn
JERQYog3V+taE0vPXvXApM5Ug+9KTmC0vRiXf2q6/uONRW3MtbOauQfIb+N2eGc2gr3nuIoB0Aay
zFbgaW0CLEtGNpVx8R7BmYZiirF56OKcxfd6psFNZU3ogXUeczMFU4dn5il2UTRjuqG4hxZtuTHD
y0J54y5m5yvDyQItND3g603wqcPRf/qfjaHScEeHjN+24dnJymNW1UDVQv0kz8l3+E5+AZgrN+71
K1PAliPp1QoamQjxxMcizR04KkAkgMyS1NPG11fW51+JymIcwWxV+HoRA2lF808JsmvOKLjeitqs
/X7LhufGSRVSKulprunCRy2cY8vc9HiTCduZycjbB9MYPsgTgQbpmQmkhXpsefAA17axhtY6sPz9
1QTITqGyq0rISULW597LEAD3WwZB9+s9WPu8+9/PQ83Xb0ffERELTfi5qlqQt2nnhu9v+7xlwTGF
MBsScsKo01BHZp5Opv/P59fWj2W+xJFNs/hNI4+OXD9AfVSXp0wzMp16injjLVEe5jLrIIZ+u8xD
fwwiTWoGT3MAOt6+Qwr/1+ujtNKNv9KMc9SVga8motzw53gATwDwwebUeshWvK0Fy4xJP4SxQf4r
PIK4qIgyAUO5l/zeVeAm3NaEdRY3DoOiop+KKCFJeqcnpB/4LogBs6fI4XoTK/upnUUMBvGMAOzC
06PBJ5XVDzJvfwyzF03Z1lV7xR7sHOERUqBFPOVjpPIMODAeQNi5qCe28Tpf+/zy91fWDBRiADC1
FKjULIHMLfxnv0j4+frwrC0jy5YZuGEJkK7uKS6qz0ZBS4hp/W4qwcu93sDar7eseZxQ6KlKb4xi
lHcAEgunLFgkycZmuja7ljHnkHicwBJ1T9qrH7iDvbShEDKsxRNkEG9SLWCunQ9MkOjTlInAiYOc
1h2Jlf+5HVr2rsxAlb5plOyk4K4Ziz6U2j15pH7/5ziGGODGdr3i3bHzgWXvVWDWjUNkMq0//slz
0FDyBjByPoOdKO/HoRNPYzZ8aDvx63p/VubFzgoeC1NXuGKwk6gkRMyUZkevRhEg9KLTM2I4wVY1
0cryItZZzXt4PyG+757GvPqZe01zaPt0y0G59vHFaF5ZHnjLwAn66RSRdM7b5w68wwQyqzmY8Bvm
t9bC8vdXLcjAg6BhmoNXMeik2pm45vMemF6+cQqtmDexzLvzC1QT5+N87lRVnRYPj2BpdarxP9cn
eq0By7xJCHk1YHeDKJ8qgH9R9Hbvmao5hA7Cq7c1Ydk4sJggDQQVYEapbu5YiMI9yPjicoZCg+st
rM2CfVaHYE7HORmBunYwtfB8hiQCTrItf19v4O1RYnYmsCEDtPhRi3rSC7y1i/FaWAgCUdo2WyJd
a01YpzVEMilgBY2L0zpDhc6Qq5Nx6JcUp9Hxtk5YhzVLAxdp63iZJMKDNxiiY7iYOQCJ8x1w0cFW
qdHbk8HsnOCqDkCTyHGx8aDw/DVW8NVDjHv6flsnluF7ZXAmbiaQMjHVjQDzC2IHHwz48ru5QDT9
thYsk64CeHRUK4Iozvg3KJICuVbl+W52g9v8bczOBkbmMQcjE7spqEEfpMKloEqHU1CMHwAS+HK9
F2uzYNk1xN3B4skKEYk4ie8ABHaiYBbjxqVgWTJ/P3JZaJk0IHZ5iEcPesBrMBZrqL1DI4Ydys5F
GA74aHAJwWq9rSuWdXucQJA4VVMEqe0pg0Zt3wwHH9fmaeOAXRkrOyM4HvKyRV7GGOUSyup7geB5
lIF6v6UttWLadlKwl8/ADoPI9ueqX+HsfqKz/w0gjOymGyazs4GhL0IDopYHr8e+J2KmF7BP443n
3Nqv5/+1OAQ+8fgP4C4RRj2CAmMApnanoyPq4sYWLJtOwh7y0EFATm4LFVQPvLIDPIcf4wSwzJuW
kLBsOuHQNAax0Dtp439TPvB62VDeJGDAUFf/3wGCun1vUAwaRODlhWLvkaSC6PEMoXMIL8+9f2Mf
LItuZvBwBjEvnklsgXsuOT20BR51tw2RZdKm0RyOvWCMAB4MfbCc+kaC3NSjvdsasMwYgS8lPdX6
Z+jNoyxPlU6lfoY1Eva2kg6WFfnGrmTnAntDkwojDXbuAhJrEDN/NDN/30Gyfudk4W22ZqcEx27I
wbOCevsOoe9i34XwjqWIex6uj9KKtQXWIZ1PDpxhQFbi8zV0D003GRCrgKXyq97fmIm1NiyLRsn5
H3jkGP1JuIkbUxy6wBR3ToPcvevdWJsKy6Sr3oCQG4NSYnp6kW3xDGoICNouJPHbrQW11g3LqMFn
6xfoxhB1eR4ckt5ZGPMovh2czRrmlZPBTggb6wop/ZA7iBJUmn2FHhYF2ch3vHRjtte+b9l0NQBl
gntqEDUg6/lAuveTvMyaNFsxypWD2k5iJYmGjGxbk0h3RbdoagkQWAEwB+pDHzOXFXc1Qa3C9Ulf
rqpv2Z9l4VUG5WwopJOoQXrfM+gZwx6ZoPRAYqQNJnoC/c7Jyr1L+9t8yczOHaviEfgI0+L1kvfd
e6JbgXaaYY/KvXZLfnpljuzkMY2wLs08x490Kop9UukYZKQh2NhOVibITmsFzyWo+izkoIp71QsI
jx95ho8ny7vehBBu+X/odq0YjJ1Q5tX+BMIcQVuT0+YvvMTl/S7uKBKFsEGKjmz0aW3ELOOX8Kbm
pB54lHQ1+Ipj2Z39JNDH66ts7evL31+/AIZ8HHvh8Mjk/BsjIEC1ChHG6x9fGyLrLAcXOp1GUfFo
dFENjbd2u8tZT06Dizjp9SbWfr9l86Os6wLoGBKxYInwal8hBxZ4pq0urH3fOsi9aaYL0pVHEu+v
HTDnzn3rJjfepLhl48yZVTpTYBqqEhzh56nxVfFOQOy92QiAr8yAnVQGCh54fa32TzEwuFGSVcPd
GEr25BdsK3FpZYTsXDIOnyYwqAWPmMMaDiUmYuQho0Lc5BVndkJZl+rEGJUTMKGG7E5NE9yMntTZ
05CCbnzbMrKzyTSvAmyzkoPYDfXlHJid+2Co69uMzM4oM5nTO2nX8agb2fgv60eUSoZxSG5y2DA7
dSz2B5eD3z5E4LghaRO42x0zm07ltSVkGfE8jGYM68Q9lRVIgV3gpHvkpn8DjmvauIuvtWDZsABS
imd1ySNvTAG1ZI5/huaWProKhe43bRN2YVZTQk4wUKBPAKzUPXW1GpDkJd2N1bPWAcuMNUMZbwkZ
9UhOwHfFQ9u9GJWa4wiXwUYTK1ZmJ44ZXw8A8eR+FOf0XHUQRPHz1r/ttWKnjHlN26sCFOmo433e
7CrAwfU+a4Ziw++69uOtazjuRIUG2RSj31X+Q+OAGwgyy1aV8NrXrQs4CSdXlLXnR43rdMA0Mu8I
AthNAiWM2ZljSAqkcT0IP2Jw6j0ZEEIfhe8937QsbQVOWbTEhdQFBmbJSSOodn0cgnH4cP3rK8vS
syw3mVEmz6pyWfTaVPuGJEkUIs6+p1N548Zpp4oJqIeBHM1xJa7kL5Z33XnmJrul0B9jbx2+TRuC
gUAKdoLwFt0lpqhOcesSuMjaG/2rtlSmx3yIE0ADKEKCSf4C9ccx28+Dgajc9TlYuZHaCWKd9AC6
byEhB/lHApY15IVTXXw1bv8R4ojBAdEftbGNrtiBnShWgSSfDJJ4EcMRAZTeODP3PpA1ao2u92Wt
AcuMVasGHSs2R8obcctigFo7D+CfODeVNzMUOvz3MtoIz+2nuPUiYPyCDmcN9fm+6LJ5wyDWOrAY
yqvLbo7i2SJLCIHvU4afOOSEf+ESocONbXTF3mxRTIoKRx+ZJSSau47u4kQ9AyEdg8M2bdjD2u+3
DLrJHQjd1T2NNJiA/6Agl4PrHMjbCrbwrvjv8DRlgfIwn864aZW6OSQ1kmUPdTr4asMY1n6/bc9A
c/aZqv3IQ5aGCSB8C0rgbcmAzE4Vky73i6qLsXhgUrsOcuc7aMYPH2hYOLdt13aaWJUmYdszgOKa
P8Bx5BBRcx5QmUtvs7C/csXi3s0DZ6ARmELZvoIDele6tz7H7FwxQAlTPzWFF4GM5+/iySkeqQt8
zf/jObliAsy24ET4JRSX0AQI0e/jeY7PEA+rTmVwm1gHw17231VaCcbzWuXsZKTDHSjAFmZihxyc
R/lPKlkpb52MZRW/2i14WnKv8YcpEoXXJ+8URybrDqddGW54eJZBecPDwyxzBsEGWLlUwh8WJ9+k
X/OjJ8bpW1+38HWXef77+rb9ZjMe5VYzXtGLcK7C/D1TKf3UtAvFpM4/eUjbfBmD4eV6Kyvq3tRG
crTCKxA5kc7Pvi7okXQsPrRT/9FvwMtLofu0BxWk20+OCfdhWB5YH275lN5cdOigta2MZsjB20IH
cdfx/yd8opCGB8DcpojY2hhaN3yVij53VJD+SHz+TPtCoPyrio8kQ1BF1mLrlr/SjP1cDzvk0JQj
xjBw2gxSkhCfp7Lb/YlOVInauvSsNbO4HF+v7Em3Q8qqKWoHne3DtHoMcg/Kr1NyBGR94zR88+YD
vqV1WygElBArhMJ/zmF8FzpOs+tHd1+0/TvAB6EeE5Ybz9+V6bff7iMAQ8aDqNyFofJZHEdQJ/OL
aOSYf6ibUiIgf32Fv3l6oUPWxtOhUnJU7YDA5iymfR0n00ET8uW2j1ubzQQq8+A7Mv8xm8pVezZk
6p2Ph9iv2z5v7wEoVlQBWKEvJkVm7YMIR0aPAG5m3276vv089YEWF6yY3e+0q+JLzXutHntXq3LD
CbqyYu0XKq7+2WjiWH3PqzBcePDlvlxyqSAF9tBgd9tYsytLyS5wigl0v1qn9y/5hFJyiSnZVX3S
nKHadL4+UGsdWf7+yvSSYEJEMyzL70Fb8OPkLSo+HJX+WU2/5bVzk1vUo/arNQH4nCP1y7/Aoxvm
OwK+EOrjSepvzMfaQFnLVcwsHbtAlt+TmD/3feydkIx/qnVHN8ZprQFrwWpDy76ihXdZrooLQRvZ
tl52pEGtN5wSy2b31+mLIbJuu2kYmqQVXfm9TLPxOSP5LxfwOARZEo4yktZ4xy5ozSGp1HRLngda
tM4pNS1pEeOsfoiWP3cJ+W1cqLjkuXiSUPGE5GKQ3LiO7eNKzY6Zsp5dRgHH+5jiLpwjX2nv1tPL
9XW87OJvjJ79rm0NPLBAJqgfZejPO1JCfmFq8BIpBTS1ugEL2Z2mrZSPlZ3XftkimlfK0Q38h84B
2gAU0cA4+9mb55tqNDzqLr18ZZXjFCatnnT6g4bl84RK3EOAMoGNyVj79ZbJM+rQUSNl9gdQX85u
mjP34tSJ3Dj91r6+GNCrn+4VpWoJiBIQYq674Yhah7R7yfq4HG4zdftVmygjmzTQznfEDBjODPjt
qMABDi/2LR5+jL5l6yzWFSoBWHCpCLTADgTT4aIKPsHlfirTbjpcX7JrI2UZvC7UUKZaTxdAHUr1
AD5SS2HtzrylvbHWgGXffHJNMA3aXHg/vgP0HjKOQTuerv/6lQ3Rft5200Ag1qDY/44mpYc7iVIN
iGPTbWfVShv2+7ZD/S3iaca7QFknOVRF/LUh9Isfj9nGrr4yQvb7FqWk0K9rc3LhqtDtHeRxKrX3
VIrknptGyX7i5jRxHOCavEs+graCcrpx10AVdD+j1npjGf2plXhj67PfuJJQv/bEgOVaqiC5dFMx
jZ914Jfj+0m4EwALpk0HyOl2naiflCpV+WWsU+6LPUdprdqbTtDgn7ADIPsH4ZOeysMAXIv8ogSb
Z7KjojOs3BiRtSG39gc5cQefXg5SAmhwxQACHGTrHa+P99rXl7+/2n3gDmm6eCDqO/X04x8JZ0iY
9jf+dGtfUChCKqAUZi6EUagmqaGT+9InqK+67cez//54IgfmTzn1Lgs+FEAehEUhBnmLr86jzNoM
HNP1FZIp1PdUSrWvDVKzEPPrya0r3TriR+W4kIIKySUxU8geERFlxQkSqYv8bu10estn92a9hEft
yiqJVIOsmxR7gBw4UG+ke0KN0mMOOT2UU5dRNfmPAf6wXSyxsgnZ/AYxhy6Kks14idsB79+AnJVs
nXuKGMbGVrqyaKl12lejQAJpTcaL56Isk88+PUyCf7q+qNZ+vnXaLzVhwhsb3LzHCigABHZc2uld
V3ZjBWXDqqm3QvvLTL+xD9mFVmVGsLcYY37mk8hBVaGu1KncKRlnWRilPJT58+iCzlgfWicP9cVU
1dR5cCs2nL6vYpyH4yHULGN3czt38SeddmQInwJk5ZgJFSqerM+hFAH9MGSu431scQaxC8DdcRPu
5FwbgcxM6LxdjANxIuegc7wJxl3tp2VhdjoX2Y+ydPzvSd9OF9SQMnmqUgz5boY8gnwOhjhQ3yae
TBpVHrPbzdOu1GEVnn13MMHHAQGr7qmeS5dkez+E4/iDI3pF38lYNgXkFWLW/BYh1dl34TJVHpHj
4He/xkZCk4872SzDr4nvTL044ZVSeu45zJXHw3uSuw3rN54Ra/Zh7YAVEv/nOknnn6gpyvdpEH5S
AEOh4JeeA8BudrTMfiXgxex4j+LB62ts5elCrY2xQ+IDd4U/w+PBiHefMyhb3XvIEfrWTP3sI70x
4FXYHgWnpITvhUN07nrLa6ZjbZkjIucJbxL+IE05P43j4N6z0d9KRlqzHWvPhLJdOhKFflWFL+7V
kM7vvL5zAWlwwDK53oMVkAq169dM3ZmA+ZI9kEze/Snm/ANwiYcPHvfvOyCPkOB8B0mhF8PpfgFN
Fkm65apE2ORtq7Vr26qFEAHYnPNNklnED6mBP/ZTMMWpUxyF54z+uYE0WXWCAApvolgUibcr/LwU
cjdMsXnvl43XPoYI/vO9M8Qd4kscu8CBJ6rv9uPkquSFdcFsHpIW4Yr3XJfQaFEkRLdfxkxJk51N
W/H8UPWdmF+kUdl0Vj2IyuCCyyn/GSYTKx/atCtHJEeP0ITYxUB7OieiEWBMdnC+YLnFI8pt99CD
we+Yp9If3WOWJ4P6TUAuy+QCs53CO4g9hOWHOAf49Hnskbr/lPMBz4imnUbzI6c4D9/NPVQRX0Su
2/mfBtKE5kkUXV3+2yH1DdKRSS9G398hiFoC8JyldelcTCuY8zFlPiLxbsMTYKv6LHc/VBB29vZt
2bOPanCWUK7p82TPiWL0UzpOUn5Onbyjj+FYpOFLPTotQJ+kRTFyrFsZn31u5lbvKO97cc/x3+YM
iL3LDzUYeuJYtuAjIf3OAX0nxJWn3Ze60Nm7AEkHS/JZ44AJ1VHnPukck//LazbXO17Fnb6wtg7d
RwglDOLECqi5nUvp+cnjAFFHv97lLsLfdwjXh84OPfG7HxB39ep8N8E91B0H7G3iPmuAvHtKhmAo
H0uUBakdd8c+Puuuyqvfcx0MQh69bBzac0HhD2/LMMwfNbgX1S7pcOMm+z7oGNywHldl/KNsDPE/
kH6cIcQaFzITJxclcsGuV0jx7451PHnVvBvLYMg/BR6KFz740BtIBDQqMjO8H1I/gJ/My6TAOPJZ
xuXPZlB4lcRV4Mld0Idh8K8BKyn5MPqZ7z6YJMx+YB1pgHd0EoC9Eks+9yeszsHtviI2XnpfslSh
GFPSJBj3Ju56cHnrKkTBJKgdzAOZLKTxwQWLoTgARxPnx0FLRs5iBDfhXhK4muGBCCGgCr9E3z7O
YH1SuiuKAooz+5KmTvPQGhZfJl12wz5Ok6F5yHjrTKdY0yretyQ3H13fDOIfF6g3SH1NiXBOKSgr
/A5OTdgclGTm6ksScNYcSidRyQFZHB07lm7fu3djVxbdibtVW1W7Cq+FY9IhPeiEBJWE73Me1Nn9
iGCleAh7qB0euiwsdVRLqKyfeVV77OhTI5qoaGX9iSch2GwlTfKfHQ7r8QMchylKe2feLAuqHzR/
mJI80A+BUGAP7RCmwhLWbIbseKBqXj9VkPhMULQeNCyVBzY5foMQJtJD9lh1NXuOjVuNHyBa5JIQ
m0Co4aeQ0LvT+zT1yItoOxTx7ECxHOIJnLAhdDAkNYtPtHT49yIehuIp8Flcv+R+7YeHrNGhflep
oi8+OszDia6gZ6cuRT1U7B3u9XP4sSFTmZ0zONXbb11lagj/DCZV4+8CedTpJ1WNZn6A+Cr1dzIQ
hX/2myRxjgkGmB1SSFBm56IyCT8gabVCXAaaT/4RJsXlA4mzxoH4tpuIcwKJ0/gupyUv7/0ZOPc9
qmJp+zvM6955ALgxAD2plk6Q7tqiHtOHOQYz870OvKy/K6usrOUJvuC0/cqdDlRuRwxIii9aJl7i
wh3+mVUbxHI3VrqLD4MpdXfAkZNO/+BrWmNL7SUcfCfoweIVdgjjudhywa4cxXYh8xjEk8uStL2o
eUSsDeDPvAKFM90KG65937olN5CELlVPnE+5Nm0fKdQE8j2bmiC+zXNlFysjKTvrxknQi99xg+iQ
KjP24ECmNtx4nP65D71xQybLPePV6xSYkCLATUJFBOxB5ERi105k8kUSrJqweux0egfYL6rks1zv
qjH4JV19l4Ji6vjiNu+ZDTvyUEgLdU0xXTwKhwS8OM7OZIAc9Xq60aliVzU3msnO4el80TIJX7Cv
i+KA02ez4G55ubw1itadD4d+WLQ6Gy58gmMUOZTdoSvEeFBEN/dTPny8fjFbuUgT6/JHIIiQeYlU
kaBFv/PC6UUU1fumS38t9zFwUeHh1O/KJYn8eoMrt01ivaCrRIc8g2dzUbUXRx5gz0BqrjmCb7fF
y3t76Ihd6SzZXLIpk8NlnsH9CJR/kH2hT5mrDyFxtrz9i0X+PUHEhh+phoJImlbTJ6+EFtlOxwUH
uIuI85i3yYekCH5NwFpfH7S3dwVis5A8odIphb7qRQzIUuc77ntsMV5B3C0+99sLgdglzwq9cN2x
JQ+EyEsCYLKovMjLFyX0tHogZQzjAX6k3YSTvr0QSGhtE1U/h0OnyXBp2jg7oqzHA+AXdfXZtMXy
XEmOIOEynK92IsAbVVz3QRFxBfUYnUFrzSTNA4BbzSlJ/Ufma3NoDCpUilS8L3CB3V+fr7XBtJ6K
uascU4R8eIfrW6gguovZErvYQcLsXVdVHkKdeOzPeEMmXng/xQyZg7XntFRs/IC1BWPtHiOSspw4
h6IfI5BzPMeuidN7Nw2KrfDK6thaGwcKPmSZBxN98DowC+T4TgfivaZsPwr/8c97bimWmqjaB4s+
323jam0e8BoOs1MR1FRgkQJKhGwtKNHt/+gxcOV/8mbxlIVoLoSa2PUmV8zcLqyWdZjp3iwjGVC8
4QaKN7HCieLveObTb241yxlPQtDSb5s6u9K6SmKHNomgCJXkRO6TlPTVgZYSCUTXe7SyNuxKa4lU
twIeCv1Jw4vs7OCpQgpUTZlz4/ctX1zOqgS+aTPDsPGb41YskrebbPoV07JxSw33vD6PubkgsyIN
xK5h8K7fDTrgIUR8i8Gb7sEJz1D+S8ax9f+RZV0McpdpiF3cdLsgdiW2yAoD4nkwXFC5R44GNWkH
AVmkPQ1Zdbg+Ryubo12PPRIXiAIxj/AzF22B53iGtBE4D/y5HX4FYRDXv683tLa8rY1CCUo9TZW+
xCiieCFOXzwKhXLgPp2qPXwURUSDYdi4e641Zu0ZbB6GKVFURbpG2bGex3cS176mUdl+NOX7ofI2
GlobPmufSJrCLUmNs0VkNfLTeLiPx76CoAOYCNfHbW3/swu189wNKPi/5MFbXsoJClAN9jrOyQX+
hbtkSO+asZWHOQ+faFxueJ9XTNcu3PZi1Le0ydRcYiRoGMBWnNzdp2YO540G3vZxErt0G3wP5I0K
mkd/gILEw4sUM2TwnkKcCQGzlD/WbrWlqrPWHWunUPU8EFS8ywjRMp7s8yqX08Ef2uDr9UlauQja
HKKxWepQG9lfADua8UYPdRyATMO0D8fCyBjkiE+lmJNyK0r55vAhS9ayJgF59Mb1oIoi3BgR1vE0
mgzT5A0f/qij4Am+m0v/+Xrv3lzkaMuyJl5QFeZ+4EUdFfUeAurJ53zw3f1ckOTlehNvThCasOyI
p8j+gd8H8nv9ZE4qBV8py+RGYs7K77djXAgQ89itHRMlDuBEeA5AsSmDT5XeLBdkR7XUBP1YBOpw
kVULriREbgwPsNtMI7QKbxoiO6ylvQSOSR3MUeKO1QeDkp+ffn+j7hT7Ew1/dYMF7bwoIMw5R/AG
inshfJALh/hrKzazfNZmYfn76xZEImkjJ3pKDMoADSCV+z+CbAX8VefbhmhZXa+aiMHQCsYxm6NG
VV7wWAnB9Ye+ggPvdFsD1nWbzH2t4H2jJ1xKL57jIi9u9rqNs+TNTQRWZtm09A1lDC/vs/EGeZCG
LE8G1e7hWmsjV8VbNMYVW7P54qqAhgwedBRIcYPnAKpADG4Upv33+hitzbNlyqzClYznIeYZuYNk
0bYcMPV7Z1Nub+X32yEW7qiUzBSz7LnOeMhNMF4Wda7PN/182+/W9J0X1gWWKVSDu1MMD/RpSObv
UAf1N/Kh1n7/cml5tUplWczcCT16wgybXRMYEQ1NPm/YwMrJYLvdDFR82yEZ48jr6G/D/X/HYv4O
3PO7OKnHXcfch14iveu2wbJsWvmJJl46m6imc0MP4Tinpdl5gW4C3IF0ACbI9YZWbMP2syEKrUJV
0mVRJd/iXDknXlT8WCTDx4ltCgiujZ1l3p0HkVlkpcRR5Q3/kPxnUkICBEX2Bx7zE+1gi5MCUut6
l968o+LEs8y96ZO4VaYbz3mzeC+d8vOiPT5SF0Wcah8CYHC9nRV7tB1vJlaurgseJzvilCzyMp8d
w9kd70OGQNL1NtaWtGXzcKmkuOSU7ISanfvY5fF9Ovps46r49sf/IosjrS9eYvBuRAwTTwrAYKTA
FCJ9f/23v/nOY3+xxZNi1jHze4xPw+sHDX2DI0GC106VoDUjnHlAyBop6eEQOWTTOfn2eqa2n41j
l+zkELOTalCvLiDuKH2gMce5PJcUBaTXu/b21P9FHEdNahbowWMnCHKY8tAH87/am0EZCFgd3HQt
obZ3DeC7lozzZCB5S7uXKsjNPU39fssRszb5y99fbZZmmLsJcUcTVQlyRFAzqmh+dCSUNTbMcK0B
y+ZlvBzohWci7Wt4xbSQY7MXKsh+Xp+Dte9bZo4aM7UEdN3IgKy8N5XPoANYVh+uf31tHVlXc0RH
/bJKKzdCVntyQs5rgUgl3GEIlFFA4ejv682sLSTLvkHm1gWhqNROprLcV0n5E27U5uCSGzWB/wKN
J43OGdRe3CjW+gfCoOY4kLI7Xf/5K3Nge7p0qcamTR0aqVjN70ZP5r8LOErvb/u6dZ4bPPJKKNjh
py+q0hBMPqAkKrlp96ZimfjX67+cPYCdUjeqsvhJcRRgNLxh+8xt3I0Mp5W5/cvP1YYVVajFPi0t
JMsvrwf/2ySQNHHb+FgmDLFCxwuYxP7dDO6jUbjuN4jF3ma/tgMrT6YZ5YcZdlIgHvZMItTnJpty
hWsrx7LexgtFHoYhiwDZaI+5DOQ/lG3WqKx93bJehsykSdKJnXQews/LAhWQvdPk05ay3MrZJiy7
TXAka1HUIRb+8E657hdTmgTCYpCf79snD8zEnSo6f0fjrQDSymqyvVWqgWsCFTchXDmcZciWcYf7
asYDfDdkwdZLaa2R5f72yih0Jvm4RJITiG2DKi37MbiTilZw6SDgcn3VrrVhWzVx3dBtBT83iCTu
K4ElhcQ4qNbM5Rbt++0bIP2LjT17pZkUZSeOa6wnqYsnJcfBVi2yfxQB67sBmZJb/oO11paOvhq0
kZWIraHk/MTxdWRpfUHaIALmufcM0e9578Zi64G5suoCy+BFwWd4qXWIwmffj0iIHKKmw/pGQulz
DkV/3ffdD64BXc0Gb+OSuOyHfwVJ2V/47Cbsa9oWZQgHjObvweau8kMcgx8IgdQmPiG2cZv2NLXR
tFnDjcaaABMqY+68SyiST3a8nJvHaU6qz9dX31p3rJ1hSX4aFNLaTs1QTt8DZGO+q0XgttGIsLZ8
Gj3lb9wgVvYgG63Nq1bIaXLJKfNS8Zi08fDoBc4/17ux8nFbcrCRLQTYJ7gakDocPgC26+xjVBBs
HCwrK9oWG8y1QBo+wTqTEnGzfcwK+V4gr4nswPclz4o0oMBoB5rSh+vdWdkTbP1BhqraamwwK3qs
vhpojyMG6fRR4Jrq5XoLawO2rIdXRgrKSdtmKZwnuQ8xDVBOXPpx6sNgK2Nh7fvWJgAK2FANVRNG
wk/rz6ILst+gwbjn679+bXyWVl//+ilnJsa+iSRSgK/OiaN+8qBHFkk7mY0pWOuAdV3XSiALUgR4
aRIkqoydV+97vD5uu0zYIgdx5Qw5QLagm9aBfhogYw/avBvfaGu2koEeoVBDIVt+gikTcqikYc6X
GYHmbuMutzY61nlfMY70qkKIKO5y5wvPFwB4Kwq9scn+8Qa/scvaAgZchLWPfN2lDEHTC4v7HyIB
gCIOvG+A8Y2HWLCPpu8/Io5zDFR1RvrdORQ03BVzYnbOPJzStHhe/r2+4Fb6a4sTmoCTKaln/J4q
YXyHUslqkWG+8eZqaxyAHjLoAic/4Eyq2LE07XaoZduqRv8/zr6tt07ce/sTIZmTgVv2KU3S7rST
ttPeoLbTgjFgDBgDn/596PxeKePGm7+4GWlSyWwflr28/Bwsx6QpbBAnI+jOzIseaNDUZwrK3wqK
BKOkLtM6HE5qEI/j8gzluS21KsupYkocBBlUNABI9s59EZTfaFD8k8XI/jStpkcHAL2Nffl1YJ7n
moqFNEt0AcWG+IEi7cwU64+ArJNUht1bMEP8lCbB17kKn2kCqBxlY3kZUaQEOfERCPUtFoWts8ZO
Ucey6KEd6p+hCqUeZMkQyvUifiyTbE+QMil3CUegt8YdoW9JD60VuVxmz/+swlEc4B61hWKzrXAj
EUDhFlIrVQa7ut+pewat96PDN93fLDt2aG4Y/TL2ZTsjgKDI2F9gufhFcigXgEL49XaIWqbBlI6Q
0EBwWbkyl+K8gwVP/GUekQaUCTBehdz1Du+5poCEg2MfUsZLx2BuQVgaQL+ZT80PP/blcV8/1iTk
xdlGAYEPICqPfgQxF8e680fgz7O3OhwzYKv5xnBZJiRYh/HFZ+KoDZq2W4dLzRxl4IDdTR15LCOg
j253xLKiTO2IuiVdQrt1ytf9m2VQa8QtYxeXHxOxfvXF7xfJgqcZNazTPWQAkfoA5awGDvt+uxHT
XjxBKwBwHJYyRuu3fILasLd6Ce1r3ohk1UYT4HLQecMVeZJ3yLUz2Gtt6TXaIsEIZa/qoe09tsEZ
SrdhilrdRUZCQ6ypecI77ul2Fyw5sSl4KOcmI01VB+dV8Hmue5bmwAEAvfmeV84XMDo2vmPpjCkQ
IXywLqJh/U7bv5V8PAVUf5STfDtAjmLfdJi6ELQqBMm1Ds4e8JqnTIJH2A3Op9sDZeuAEc+qJ7nb
VnPw2wRZF82P9SY8NrCL3mkV7Zp6h3UdjzMbFowRSEEZtIEPqPs/gsfTHibef7/dD0s4++tG8iLg
aCk9BTxTcMbqyo/9+l4PmbyNQbI1bkQzyEB6KWsVnPNuaE8iif+J+2rLrNDWuBHMtd85oJx0wZkt
hUxZUX8pd9dWTLFDTYdaOY4TnCWsj7psOMCy6wkvhc9y7L7vtn91TX9cvQCsXMdYRgoiKWlezd9a
vNfvDADjdA5ibKUQ9cECgslBSlTwwR1xbO5aOKYaBB4kw6YLCTDJ2Uo1CxaUhcJm505tSkEEoI5y
sXAHpSaG1pWHEhOK5FvaAZZtzhSCUAV4HayniN5Qv4dJ8ZySGt648NX0oMAQDZvnmeU8NtUgwPhx
MiWxaStBSRoQhxzA+4EC+qz21UhMwcOcJo6CJC0c35LqmQtIVzuVGHdOshHACmL2lQaSFddlSARn
AVyUfDAT9j1OmAqHeJbLM/DMsPc4UHCYQbKH8wc9dcMWsN42+t5/NzfNJZzRx8U/y6Z1sZLCr/NS
i0dQPZ3L7SiwLSTjUJ618hlrqI8Qi580tn+4U8J2dPrGoVwK9PIGBM2y1/2Bb4MV1LiANHnG09+n
fkYyV3UAMdzug6VxE98mynAWk/SwS688KIULN1IubKm3W7fMgQlt0yEdwj7EKdxndd3jCCtj+OHx
pZrfdKNTDKfbn7F1wjiPoa0bBKQPYOnXhvogS7jIL0Xyz+3GbX1Yk4CXh6QD4t4UTME5Lubk0XPY
8l5L4OuncqfIumvKNTAue7dVE5SNQKY8zAlss3oS71Eb8YCU/u/v58VUlShMwbg2BLVEyVqBctj8
uD04tpE3z+HQL+C/tbrigjsNcRs4BEJ16Nu+xo0IhlXSzPp+xMhTAaWP3E+nYKc6uWsi2Si0MBI1
Yf+ZIXh44gows9lh3caKtGwNfygJ0KqXGAz/zHsnP6p5zt9AWyQ/EnBe3sMF4Ps4+nrjW5Y5+APT
1vFAjXBROWdAOr0j8dJ/kK3cMgCwLH8T05ZUsuXhahzcgN28EpRxMfOQTeuwcI+75tn0wCV4AYcQ
LfbResALIx3xtNSR2D/sa92IXzY2naym3j//Jg9yyKsdSON82df4OmovNoeeBFA+Ayl8LbHov3SR
N+nQI9/a17oRujPt/CbzyvAMM1Q3hd27lxYQ19to3TazRuzmpQOIj4YjcBah9pHnYr6HDtS3NiiX
XWhF14SpeWUGfMOSYV8bxZcYHlKHsN8ssFpCzMSmgY1GtQvD8jMX9ANzqw9ZAWdrQp/yoXxOWrFR
t7aNkpFHsyjpIUSA5aNAucfNO4zg8F7/KKtN1bDX4/cPJmhfEq9BquWfc02+9QuMu6ISmol7ltAf
BNBcrYodAhYtgum/NVsolBc2E1zbLzfO3TwJijybKFBJAxjMOW9+xLLecvp+feD/4HrG0Nbwu2b2
cKjjEkAoVMJlj3dfR++TX/T+YHeSqZ+6HM7MoMYAxneICTy3m3H+uW/ojeiFZxqUT9qmytPenwCc
E+AOY2/b8pFc968/31OIaW6rAL2ummpcHxTHv7ymfcxa/iFDFaWJt3a31wVxMEDGCUyEIks9jEuR
6kl4+XPusIj+UGrk7a8gz/zyEIVZ+WMGlW15mhu/GCdomlRxVF65cKE3eRgSyWd5gP3knKgNsLtt
2Rl5N4lA7+idDj0fQK6sQyj5+XonxJ0kRsDnEYxX4hAQa0m6t7zS/nFC4XxXuk3+IGpGpCQ0ARgO
qKlnPP9Xp8LH7XbXgjOhapk3ERrMHsDhuE3hsQEoPrWoy+3GLeFoEjI7Bph/HSCNHISGcqKGSSa4
rWHKYfl+vP0Jy7yaeLWAxrhwJp17joPlm5+H4YGCZrBvIzShagLMMAF7XbyON3hgodA2gYYNXG/2
/XQj1uHAVGgVCmDMy7GAmSjvTm5RsY1Vs2KTXgl1E6cGqirDRII6opL5DLe8aHyvyu5thOeioU+j
BL5bt7thm2Qj3uMk0SOMy/+FygsYrhy1D02TToKcePsLtjk2Yne99rdCwtDay5HrzRpk1HKBy/u+
1o3Y7f1GutmKr9EKiEc36Y5TUmWnXY3/AU+DIZ9HmhorqBdPuT+SU+lk7M3txi27uUmaVMNUOmEG
Z+mcQ5F5lvxDD4/S1O+Tt1VLvI2FZBl9kzmZ0crBO5fEVzwafAxKyh5iODEcb/fB1vratxfJ8Kzc
cewFBohAPvD8e/jbevi+r/F1yb5ovB5wSZgqDJAu3P5AOhGclpnSfQvHhJ3lkDwq+35woS0sHzmF
G4Vbb1oN28bF/+9P76fCmccamwOJgICOtWzfLRHINLcH5vU8GPD7/7YuFjeAL9KUnD24//KAvqFQ
pJ8972dMgg/VHO1cOkbg1kjFWiiZYemApgE98go2FwPbWDm21W/EbQ7OlFckY4JKuHtdKcrQon0H
Eay7bSqLZRJMOBlE4Sa4z7cYpkUvyOGHAebCVdLqD7enwdIFE1BGWZ1DuA6Hr+iR4tXV+M6Llsta
Ua6qnZasxASRcRdGB0424yBwSP+uh+PTyszAE8XGJFv2f7p27kWQMT8aoLmwhkEM7rvE7RNiX97P
KYOE3e1hsn3BCGNG8xzkFR8EQqfpAO1E2dcFYB82HRvPvLZ5WOf/RRcEqLSoczX4QKDCNE/oo3DH
s8dQE4QC80YvbIvJiGjSdqscIqqmuM3BfmBk/8gI1gC3h8hy2ptAMl3xsI4HpEFBE96TsLjLJ9x4
hAAcSomHoQy/NnOxUVu2TYcR1RBkHpSETOIZQmqtC86SJ7kPl9PQY80Zz1Ot3CgFWKUIjHnhfeyM
rGn4gxi68S5jwU+VRE95KC58fbkTqwsMNIm61Mmnj920z90EZhD/XQ6UOG2RRAqSwUG+eICqZFyG
4rh0UGv7eXu+Xl0MwR8bcL1OFwkUBAJAAL3kUcHPU0myjdVga92YoSAaMojSNVBTqBY8g42QPwxz
sAn3/XZj42Ut8lY55fSqyVw8c5hxfokKaGztat3cc2EsBan7YUTrsQSw1o+601J03R7AYkDMHTdv
QI6C8F/1UCctjcCCdLz2AaqJJN839OZuq1W/tEG3lA9MIUTSGByUO5Cm4GF8e3heDT50wNhtOeER
p24/XtUcx895waR8mCEHcXLAI6YbW/qr6QE+Ymy4askrVk1B8ZFDAonL4IG4kB6ao+VaQQZkYfuK
KfiQEeAq7h0foplQ5ciI8wAMcvtWz5sP/rZuGHFMVoxmArTmx5rGTzn0JGSLShxJ8mvBmy+4k25R
a22T4v13w9A8C2mXJFClrp3y5IWAOIkJz9tNslmwt33CCGmqOumWMpyuXt8+Miq/91XzhKWwK5nF
TJhBreGmxUM+XgPYcMqUQPAjf+N7UFk93V64r56xATGhvMRhQZ4rb7gy1jpnnmSfsgklEg3EStps
98MyTiZCly2jHCHZra7MAwBzXvrvHoRTn/A85n+43RHbF9bV9iJZWKV4ISwdlA9Bx3R4X85V/j0U
k798aRfHLzfudrazz0TrCn/W7eh1WLzr+55XyCztoZkBVKPzCWSkIq0hkvNWe9E/TZ68Tcpd+B7M
09rtF92TRQmtib5lD1JDuCRlKoT4egQ14S2VrldTFXzAiPk4g1wvUVn+sQ5geccdOI9CHkmHyy/p
ej+lLup01cy8PVmWkzA0toAMxcch4rx55mHwEGOuTlGCS/jtxm0rwQh7BQAUK2cNJcu8/dRDUDr1
SPnh/4Cftv16I+gF0NKFWwf5R6Vqef+7rsgclLP3/Xwj5FWXt4nby/HaJzi9ZYayylwN5QXyxuG+
4TfBuAF0lqBgEC4fexWBTc1yEr6bxyn+eLsHlvExUbh0BI20aabhGou4/UxyFJ5TqIWrrecEW/tG
qCP3L1U+jvlHBsT6w8xEBnRjnGygWSw7ogm9DUBVHJuqVLDHkb33yZv01Dy6Xpx99jR8hM/4p01k
l+1bRlTnydz7pT8vH2OoDB69shSp5+IqDpuP+Dj4m+AN24itf3+xeyhniDDpgUb2Rn4JDmaBD4uE
jcTTEm+mATlYOGFN61hfJ1FMdw6ew1MG5sfnJMCxfntF2T5hhLQusEdMgGt8lHSZoa4aeA84pv5y
551OdMR0beurpCAVDafnWGn4FHHuufNdHbTRlyHzCm+jwPP6KwyG3AjuHGLepG/V/HEOfCiQKbig
zCc69SpL+ey1eEyACje/tM7EpkvQ1Qu5F1PF82PgtELfQXsfGu5hltPidHtkLSvDBPDGblC40JJX
VyRh+YFVUBN3YF24MW+WQ8WE7mZJASU3qKI/e76Q5zgP7/mqFaCz5ZduMwpzgudCgglyuy+WVWL6
u/VhxNymdtCXeYnu5EDCCTK5Q/yxnRRcE25/xNalNZRfhFKmptEPfXSJSdRVeNU+Mfb+dwbbc7z3
zhzMczhXRsfbn7P1af37y891bQPQGOmumTM1JzYDjsaV07/x9eZzkGUTMq3fIAwjKBTR8gcehfrE
3eIr6fAFqAK7adnuK+gH4E3/tyfUdxSwV9AU9uqQpH0Puft2Pdxuj5NtHRs7RM/VAvn3YrrHph0e
RMmrpxD1tT2VKPx248Sfo0aOMkb62isQGnuHJaCBAU0swNp/X2T7wLj4jrE9zEDOO7oW45WPgPAJ
uapm+ZszYJloE+pLUCKAtglx7qE8kv/W5Yolnsnz2RHp/0Fx2xIhJuZXoqopYjlO9xoshxSs/zPk
E+5ibKaHddOGe893h28ByyzxYSKAKZQNiiSccVr3KMjjukROAcq3qdMCH3F7aVnuqyb2FzIJHqqc
hbrqpIyOJMj+SURUnfCC4eNVk/M0IXBvvv0t2xQZ4T7PwzyAtYQFEDDduWmt3apIvXoMOjhWwH6u
bcBq5j59uv09S9h4699fbC+zUg4VqFxc4YnrX1Srqs8Di/RlX+tGyDPgkkYI/EGidNUs7Us8h4l2
+XW7cdtQmRG/dC7M0TKUXBKUn7Mar9hyxH6yJvsRvNFOtz9jW2BG6GfLkNTL3LkwYBidN7Kmx1hA
80a7kNe5/QVbR4ygz93Y8ao5c2EesGTHmRMg8tabZNxM4UMyQSDx9ndsyYcJEJ4l7JyioZnvoQf3
lWGw4DveK6hNPTP4JGQduUgyeHcrhOnAnQBcUCeFWeQWgtiy1kwEseRNxQECIpD+rT7UgslzlwM1
cbtzr7Jo8XZl3AkgjNyVS+zCD0mKCwX3+agjcQHYK0rnJK9T7WZfUL88b9/IbaUAUytzjmSGT8YY
zty95EnylgbulQ39G56Ej7SH7Gc8+g8AdL6HY8gW0s+yWEx8sYKh8NjCReF+LsEeq0eUj2F05zwM
Ua3gCcPoRqHDsuxNqDHUFIMZJHhyVSKKwArR4O5iLGFlfLw9YbaOGHsDpxMwfwIfyLxGoYiJ4hwH
0f4cQVVqyeotzSfL5m2qacYJjpw8X/7/FjTQR86C4JlUKzYPAjjO5G9BrGzr29gp+Og1nt8pcv0t
cETpXHxoe6Q6t8frN0fgD+QIVrixTeg8Hlo/66JnuEC5iziqgY/tsYS6fwrIZCO/SoXz/U6JNhd/
q24I5IcsJHqGddEM2a7qjU+GhMYnOJj6zl9xNJHgXUxnr9ZpPnJFfo24xIG81JQx7bpD0nv56KVd
wURBYNvi194uaIcP3STj0MGTSlW0JLuflZh/MLjZ8VQvY7mBkn916aL5NS95eablUwgkYNldPZ+1
H3TbPtUhJKR5MVd3t+fi1ZnGF4zNhvk8wHnJ4P7ojNN3WSQO0Lw1Ch63m7d1YA2ZFx3IFnh7icpv
r3PM8wfS4abOZMseowUG6bc/8WoPAmICzWEoBC1AKsmVLs2Et0KYgzFosOtmYzu2tW/MAYHi1DQ1
rXet27AD0AlYpPy5ioXIN16MXh0jdMCYAgWAYulC2efqAS6cr76/uhzfT8NUHW+PkO0DxiTkLSWL
X3bZPcwFyBluZ96hpipPo3jY0mGwDdL66RfzjEpDjGI1Wa5AUsMWMNbOlyaMi63nD1vz699fNC8T
QJqU24RXnRUTbH1I/MvVk7cRA5YD1/QjikvYEHiUh9eehw+rFwdOdB/SG/Asgx+bk+Jq72NTGRRo
SPtmxEj4IIc2/WvkW4fwCvAW9ZciUfGUOJvCr68Lm2BVGVt4FjsSBH94fQhkxvWFlt5SoRYOf6xj
7GUFf0fakt23sIubD5osTXxXwk3NeQcfHvo1GHKnfRbOXPO/Zaal+tQ3SaP/Znh+km99cGj9nZUO
09RoXrKR6SHI3kF6sSg/Lx2klgc8vMMh70e7eEPcbpw6r0YBdjpjiVIdLV3gtfLfNEACtNDHUXD3
f9iJbF8wVmk8jazthCevpJ0/ZqhNnjmb/UsLZ4PnHesGfTAyDRaPreOB5X2lGdYNjKzfc0b0CZa0
Wwx1Wx/MlekNgY/KqriiWOyd6gELMsBF+1Dmm9CwV9MldMJYmWLpatARI/eaj0l7ENAYua8ZDdPA
pX+BH88/3h6rddT/SDLwGSPJIHGWw7mid69ZBp5TrCYcCxVnw8ZUWHphYqZh30dhxjV71yDqYoBf
YVYQQDv6HMUNOTZ4/j3e7sarWZ+fmPBpNroOjXofVyp/4bBLRcMKD3Ywe6qXb+PQzm+GcXMntMy+
CaeWwViDu5Jg9pulekNc5b9hMU6KMWt28XfRH+MwgvkHUTyruquGeaEPW0YnwktB1Pcb074ey69M
u4moBlsu62Yo/195A3pDzVX0BaagX0H5pOdEik9Tqel94ezTAkV/1uX34miaszz0mTsjw1lm9kgH
hbtMhNeVz7en37KKTZB1PSvdRXPWXgVlV1x763TCi/Pttm1L2Ih1xoc+m0fc9HJe8TPhBAJC8Rh8
wMU6htgV3ywL2JaVEfF6KpO86XP3KuOxEpCf9qro1AO8H6dTpuC+uq8/RsQHiVPhHGfedSYA2a2A
Uxl1/aUfSHAOx2WX2r2fmIjrAKz2Cf5r7lVktfql8wmEk4UwspGNWAbLxFz34Ygipp+Q61ziCqOS
mn4bIsx7y2m/ca2w7Ckm4DpQERG6xd4Vh8huOpQX2RoQ6404Wv+vXanit+fE1hsj3LNId84AU0Gs
XdzqQcQixxATsyybesKWCDGdaoIA+FmCR64rfH0+xIXKrv6M/9z++bbGjeiGBFyppnrwrjnzO8io
F3X+T5nIot4YHlv7xoEeuG5UyQ6TDYzu+J5MiQdFG2TQt3+9bfCNAA9Acuwbp/av0ERyL9noMv9T
6ZVJdHRan42X21+x9cGIbujVevMcJsk9K0j5nVfdDO/iWHYbL/y2xWpENdED1k8R4v4FlsYb6bqi
huh4HkF/Zim9o48Lx105On133tUdEx5YN83SUWQ7MMBqyN8Z8NP0EJLS26IsWYbLBAjShAe19D3k
JcUAYrTupvJcCB5s4Xosu7qJD/Skrknltf6/zwhw5H6O40l/XG8wCwzKN55/bV8x4lpACgsG3YV/
hREkMAS8aybvPgtL92eSz95dyMtKP++bkHV1vzhh9RwLbwmG8nPeZIA1OxApzSIIF95u3RIjJkDQ
c2YdMSGwm7Og/9Y7Xv1zrgJ1KiqwpW5/wrKCqRnk0L8uk6xvrhLu0+0DrOt9dcqgsZr9ZPCybGBv
yQrfO07QrvO3ipK2ZWbEfuyPC/ynQFzgohXnuvXKPg2dOP51u0+2YTOCHrpDOpe69P+tefIY16kx
Z3fw+d6Sq7Z1wIj7rBlmwXOXfc7iIgJAGy/i/kEVpSM39l5LF0y8oBqbIYOgFU7BgbWp5hCR8Qan
TQcpy42z3BIlJlZQwxinCisXpx+eKbROYGwu5jdBlH1pXcATbk+FZaBMTc8eznLFCMeKa4wXRNj1
+Y6PhzzRzN3x9gcs69cECnrKi5qJYyZ+ZyS67P3HNaUOajy2uiEeqwa96XNom5T17y+CXQg6VA6B
Aybx/ifA87u+DT+LPe/ffmKCA+veLWQDr/lr7Hfj79LL7Grv3OI1DDYsW+4+tjkxQr4u+FIW3MHa
itT8JivokqWVyJMt6IatfSO6ZQaWqODhchVJkbxjs1B/DZLGGxNua90IbuG4cdYpXn6ekwxuPgye
medKZm62s30jtCFiXVSaTNibYEWkPioIgQPUUtEh3yVB5ScmLNADQ0tEyBw+5ygo3UMltWmR1RLx
43ZEWOLahAWqJqoiUMOWq+9P9LTI6Zsm4EUGuDVfQthNb5xNlnkI1oB8EQx9idejrqtAPqvlTKHr
R8fu7eT0gFvd7oftA8Yp3jduWbtOO3xGsEHblnrde4im7wL8YBKMWGZut6DOHPaf+7qePgWgab/x
JhEeqqHdyEIsu4Wpzckk6JwB0s4rm9ssVT0Er5ZcXqKIblkK275gBLI3VkHuKRnfi7ZvT1I2X7y6
6E5+vLVSbR8wIhmErTjmUdZ9zirHPWbCO+QT/LnwGLbveDDhgLrosiyOW/UZ5euKHQQbE5XCrSl5
ur2GbB0wgnlWLCpHn3SfFQwA71A0eIwbUT2CO/fz9gcsFR0T16fjUmpv7PEBFIveBMILi3d6rMLi
2YNYvTzW4Uyij5CJdJpL0ZGtQtKr/fL+4Ct4cS08h4Afy6f5IwsVvU/ghtMwZ4tc/WrweX/wFWLV
ikVG4ATyliV/x6EoPsN4ahcuHa2vo/li78DCLRM840J2YWIi5UkLk+VN1VrL2JgpB+e60XghgGNE
Ds16BjGvY+2G1aHCU+uerQm/39iaAE5bSFZzkD6TQB9iBy7YHlR995xAaH3t2IvRAcQGWMFRg4/Z
lexJ9GVyHwJfufHbXz0e0Po64y9ar0mAyloPCCwh4UMM4ZOYATkBKb7dFEmTdhB3i4Me5NChgRJc
ms+anPtxfF9NmzDE35pjf1RS0QtzZyoW3StdhGe42x504nxRS3SmLUTdV+pq4h7KMPxQLsH9UEAg
t92seNviwsg+snlweCtA99Wzg0lvQaIqWvbP7c3E1rixW2UycJyqDsFVXlVamG7CI9wddr0xecRM
O0blwQ1mWaV7YgppxDGunYexkWXqrLIJt3tgiT0z92BJ27u4c3tA75PnPunKNGubN523r0KPThhZ
hy6dHkAxWB8GRVXD/btSqetV9caV6NXLBFo34lr0UDmF7nhw1q465PPopP242vd4Tw4BPHSbcm2Z
aTP7yHCbFqyRLZi8nNyRAk6H0bQvt0E31q++CHHIT+sudCSCgy+yvwjHK55J31H2WKmiXzbm2tYH
I/tQ8YTyb7aE5wwOyY8zTbolbUid73q2Ry+MEBdFPAooVGIbXObmNIPuztmmoq3txxtxLOAFSpwC
2gxep6Af6UVIzjYdmSxbrMk+mGEZBzJD1V5U4H/OxDJcJXS/jt0AbhdJdr3Te8RMPVgb+PVAGOxN
kuKDYqiKexB1dkKSn24Hs2WMTFZBT1XUdFkPFdU+/Nk3499eP24JL1mGyOQQMFn2XT/m4VmhnAUQ
yKPyxSPirOD7JJGJKQfuQP9nqpC2nsMsHA/aR3QFFRM7x8Y4o6kjFgDP4FscA/yUzhTI5IqFP28P
vGUbMpkCrOl6nG8Vki8oeP7A9LqH2MXTBwWK5ep5un7bwbh9I4xfzWCxjIwwznK/9dxV/YEu/JzF
41+/c7IYcHLl0qc+LJpjV+2CO+JjRkwDcj+XPkNmUA8tPdUTwJt6St5VsIzcAFTaxs4IbLqQoahD
3V7isPnBFT9BVPRNzKsfq0mOz7bYa7bYMI7qHtaRfQJa6LkPcJauVpS12+UbfbA0bhII4qXx8YwD
odUAlip3ea29H1G1ablta91MvgunRRVrzY815Bl1AERLPQdbFDJb68YBTfPAE35YwLs0nKdTDvrV
oVTLX7cDw9a4cT7neUhkkEDgUJb0pw7hWJqEfX+53fgauq+klKYyuBhBPPEnZF/E4eGdqICiZwXX
H5JiKjc+Ydn1TBqAKHhHqwHy9b2SXvJAVog7TXvZwkEvnRh1A3ZoYfCz9Vxk65IR27QB3YTW0EXB
qSwugCe6eEOHZUELtOnG9mGbEiOiNWS2x77hUGwPFvYYV07yfgDwfGckGNHcMuENbaFQAh3ImM4M
pg7ZGG/R5mzDYwQxzd0B5qsQIKqHhd5jqIDAdv3gXEL75rhrUf3BBYDl4lQTyA9B6Hn1S/UBKJ6a
/FQFeuu6aOmFifePlpLLao7d85jM77lgV4rXLeEHX273wDLBJuI/Z8qROljvi1W/PEEvOb9WAhy5
fa0bER00Q07a1aNN4J38kMVSpyre6VZLTBS/CGH74mQ4pbnoR9wW6hxwtE0SkW1k1r+/SLOlu/pu
ihKqQ0U9pGrB4mw9rKHbI2ObViN2A6Eqp+8hPAcKjJNK5F/HAO/Nx5ZviiXbPmHELmdx4bACBmVY
nF974HCPeNxYUgcvE4fbnbANkRG/NXR6FczQ24so2zLlAnrekb8J7LX9fiN+RbZEstZQz6MLyjBB
0X8BPaRM11LY7Z9vSSZM+LbswlB1IbRHZdfC0mcK/Tn1oDbVpFEQ1D9jSuP7hS758fbnLP0xhcMp
jyAU4GJBZXIIQQSBDiPrQXwDNGKLv2n7hHE8Q/PVo16MHrVB1j+GUfQzmHJ+5uvKut0Jy5QTI6L5
wEPgJJEA8BkxV3PwqsJp3gUX91Ci+m/McdrM0N9B5U3OONFyX4eoYbBrshYC9v3+tV8vohqo4mkK
RqRHtVzyNzkFdQqOM1tykpYMwIRzqykbvIwi22ZFzk9xQsUnoN1lWhSDe2khKXXa1wsjtNvVKKdH
QnGudJic+0h/dOso2Nm4GdUdzWTnrvW9Un0XRTMepmLTp9G2foygBqZQTGWLEfJ8MOXB9R4PIWv2
HGbuH5SYfAIYqC5QWsVEVAdPEX0YUTy8PeavxhYaNxLrfOxCOMmtv3yBEZgXlauVsPbfODmAsLc/
8erg4BNG+NbBHDkDw7VDsxKac3AaOHW8azfm9dXtDq0boQs9s4jMJe6d2k3uVm141gMx0XXDI4/w
9rPM8T/7urGO4IsY44M/8Lku20teohh9lBRPJm9b0SzOzg+s4/fiA4H26raLcDLIqvIh1J+zU0sg
wLnv5xtHs0fgcuV2sbgEUvzQYcnPPt0kwtqm2IhcMnXugusAPAa4rw+rT9fv2uO+X25ELht4HuWt
wuZWq++9i7e8aQx3vcxj+RiRq4cO7kSthilFVVYHmNB/qSa2lQ5Z1qYJadcNnE1YiG2ZZ1Ayw40j
rVHt/805ReLyMLGtZ1vL+JuYdprP89Q5uBRQ6biX3ivHu4j633aNv4lhF607zT6U5y96cMlJxzS5
c7QzbkBnbT/diF+e1Fk1KI5UvZ0CvDjD+LNx5C4Es5uY4PVMjpUD35rsFwv1u2Cpf/SyeYId+6cu
a572DY8Rtlr2Qxj0Q/aLNuwf3Q5/DwoInn1tG0HLqfBjryz+d64oQVBFmwq28dhvG3ojamkcM5Cs
HXLGs1SRBgmkXVAY+nD7p7+aNGDkjaiNE28OMgc/nTrxkyegfq9FfFeJTqcDyqa3P2I5vWIjej0q
iqX2pvYiMzCRqdfmp7zT/NBJuWXqahkkE5yedVleebBzvQC9GmWruiWuHFEn/X1dMNHpQVYI6hKR
/II43AzYJ0IXnqWoccX5FqfWsg2Z6PR6CeHHPXYtiin51z6kbwDZulJRftBsPE8TudyeDNtIGZGM
54OJYsGKi3IAjYwr/d5rx126/m5igtIhS9W4UZ2Qcxy2Y6q9+Zt24cKz75ebIVyBz9yV0ASAd8hJ
tHF59Kd2K0GxrFFTmraOwsbvgg6N08r/0tNuUqkIO9+5NiwM241we7UijvExYpmxIIEwz9Be+kaf
iauPjJCL9sNHiHicJzW+m/BctG+0jMgOqs4vvND53zwLHWd4IqpyZwNPaFtGRkxD4lPgHjAk0CIr
mxQ8MAgoLuFGLmqZDBOLTrOhCsZ4faWAK9gjG8RD0IDMIsd9fD8XpPn/ZnFgl4uuaREFOoJEH6CQ
eboSAN9WRNL3tyfAEs8mID2AO0GAh6L2Uo99fEAa2hxzMGe+KBf6UkGcibSsmmyXvTg6ZIQ1hURX
mxfr7dXH12oKy7FO5RuTbZuP9e8vcl5Cp86fKzf+JRnUMiFsw06zD8f30dkbfyYenaM+3pOubi9Q
29BnKCs3kFaDKlMYbOov2HphHNO60FU96RIRMYQjfcv73HdgLg5rlsd27hXb2KYSDMofxX7MhBHj
eV7zQi2yuWQQEj4WMdTaxdj2ZwC4+g+wB4IUvRzvlQrLU13lciNLsHXOCHcZLuLfpxfaAtKYjYW4
yz2o3JQzXvduL2hLyJtKtrmfAC+ECthlDh0CluTkXwrNz7cbt/x+E5UucWhwXuTthYGFcsiSRHxo
ItjOLawQG7uKJSBNaBhuUxEo5xnuVpByF1r9jSxBH9fTFRio7uiuiJvbnbGMlIkTy0It/CVGVjW3
eX/0KLiRAnrnG8wgyyFiQsQyVas67LsGijXuL5DVv/UV/3+cfdmSnDqw7RcRIQQIeKWmHj27uuwX
xba9zSgEiEl8/Vn43BvRW24VJ+q1OwKVpMxUKrVyrS+D2953zH/MMvd9t4w37orh+DyNKvTYwyvR
REWP+czJw1jO7WfnRtiN+zcwvZ9lHI59fZpEG2R7PEl7/WHpQ7r1jGSzLMPtydj9vxQ3db3qBBJj
enTn8d2YQprx+nbbDMvw+MhHz63XSnJM/elj5KUvois/Mc6OEfS7Ryie3zaM4eJqWeB8LAZHPzjG
HtLJf1AMNA1Tg1JNBpqYY+aVWyJHtkUzjncGnclFagSxld1bUDYcwElzDhs4zPXJWFzEhIxxKErP
DR0JymXuiXLnp0dA83vbt43DHXWmuszkVJ+GVqbv00r5X6E7UN3U5ACg9WoGr05DybMxGoIGqkkc
wepnnspqeUpVX4Wn67/fsvgmVizSXaqaERvdOriHsSwCQWXY7TPUGDdWaM0K3jijTJAYEABpVYdI
pVcYA8sroGXJyXernzXC4vVJ2IZYN/7VKjFnCKYZQjUI6NUnyslJyOEgK//Taki3DWF4th+PUbks
ITlKCa5F1ZdVwmGzlyXVfB+3pNoIuDZbNfw77xa/9VscfGmcBneOFPXOcTYhXbbdNtyaef0CQDSe
HIBBK/fpiPN6COb5LgO5z8bt1TYBw5tb7vWxBCTgpPEowCmawwtZpbedESZYDATqUFXMRX0qVSN/
6ChkxyGa+MmTabm/aaNNuBhUY3OX8qA++WgP4KACi6BG1I3+Q+bfWKMwUWOsa6AQhOLBKe+1TnQP
Oel05MvF61X25fosLLtgwsZwT8q8mmIGYP1Kj0S2/D1UX2+sgHireb3yN+nGktMxR3Yr5Deeohmn
k86Go9l++fr3V98WID0GjWWKbzO8PBQeMM+N7LaW3vZ10407PvQxHj1PIhjUdK+hv13vShGmZH/b
whv+S0Y5Q/ckdn4zt5ll0tYtkv1ihvLg9e9bzn+TW9YPXCR7MySHBA0PsuPV/9a4yFrjYiFnSdku
G6HIElX/opfVClypAnWuJXuq8mIfeSBj9jT5Xufhy/XZWLbDhIhRh441ydBUUoL4+T6lKbg5nZbJ
LbC4ZQp/kcs2iqliDAF+pujUwHoVZ5mpM1V6RxyyxTBvSZJNVtmyq+o8h7T6KWqycj+prEJN3HkU
YdXtaDro/VCGHxhLf11fNNuk1r+/8pB0yJdgchxxCsBVspsbviszSJSgnAMYIsxtIzOwDWM4eQlg
a8hLIk6Tz3c8mz6DxOsRSOnTkuYb1A+2IVazeDWToRwgQeTWoODU0Xyahhls1QHZVx3ap1p03B5u
WzDD6RXiqoJ+BM7UAWi4NMR1mbbPuMK+dzZr/rapGH6vp1hpEMySox+l38E9sGNlCUQNuIVDVX65
Pg+btxint0a5hcgZjKVSpy9cAZLg9tVWB73t48a5rcICwG6qkODEi9rplMh9k2/WQyxfNwFkIlxo
F4HQ7yT98RLNKOrUqCvtbloXEzomXBr0YkA9lVFGQEqDUo7MNxtOLBHXRI5BfyhbFm8t9wfTR93J
cb/e59erfKy4u98G41qSM5MhdhmXOQM5FD0uKX2RvfOtnccUTfP9Fg+cbRMMj/abdgDDPuyH8v4H
CFrTXVe4W30Utl+/DvrKlzmggJEEGzlq/c24p72qL2B0zo8xvzU3dg0/Rld8ODsVVMd1mQmOkqZT
sKTthiI63mZIhhOX4OUKoS2Km6jwgMQhOkz9pCMku/Hx8U8f2KtFIjx0UNH08GaB2+KRzYCbSKD5
IR3Jz0G1RTpl2wrDlZmcI79oYgBb0uFf1aIrJ1Ljx2Dw+IbDWQYwAWXrI2HJgh7TSFfdb6KeSyQ6
+8q9DdPnxiaGTPp0KMu0B6liB+EkQvzqW4Qn/yQPUr/cSKUs7mCSgtaOz9NJ4Ko1pzMN7rt4aUBf
FxfTTQAjTGI9K17tNoOCX5iBwAMwF51DNweMl3PIyo1NsP18w5shtUvSyAVdMW7tc74X0K9H4xLu
pTf5AjH82akzNkW9cCFqnfovLlCzO+q4Wyowth9vuLLsYu2pziUZRKxFl2Ssk0fw5E6H23684cha
FT1N1brybtG1yGDEeLeMYjOjsJwJJvOnXze5R8fFOU4znnWQwKy9mpoUxxkStsFt0rswIMORp2l0
684FVmEAAWHiT+m4W1aV6FsWCRLf/zVPp5wH5nphdQKGcl9zUGl6y8YLwdvbG5kYskEKj7gdPo3D
IKFlfZo3y8S2T69b8sqpwJrIRR3hlEx79wPTLd2FKr7t8g/c4n8/Hukq5GEFmKQa5Kkr6d08CpJw
R+yDYhPC8Xb0jEyWVB/iIOXkB8uRQYwqmTq4LEuBj/VUtnXvsQ1hOG8EZh/iTWo5ZuHYflkEn76m
cXYOx9q5zXhCwzQJXsfBjbKsKJGOFf+sVWgRztXLDabpRWb4VwqEV3HeDO98x/VOYzhcapzF+9s+
bliQXxRKp9FMXzgYwkQDxGqt5BaD/JvmiV9uWFBZyckRussvZHTyRxGFH8BB4Gy8Ktk+boT8MhUS
SmwefVFrPEgnKKoWc7rFavam0eCnG0aTO3MPkts4eE7nqpa/0zgoIxdJbu6W+jiXHWE3vVlhJCP6
91GZiybm3j8E3E13QZaxGrqIHcSqbtthI/zzAPcuqSr6UkLU6XtbIEdM0H4gtn7/upl/lbTx+42L
2FpyzGRcey/oBCD5nUin3jswd1n6+94Jy2KfAauz1dlo23TD03JQSYPboHa+ioZR8CNWzbzcxbQp
6f76ar0tTeGF5kEwFCqgC5v1s2Ju/zOfZOuJRIF4Vx/pvMRy3LV53IIhoseDU5G0Dc4SZ1+WYVMA
eFwDJrOR0rxtgaF5bPBYtxLk7y4etaCpt0f5YXiYqz6YdjFn9JayFmZruP+AZKDPsabgUHFZkuZT
5h4mSOVCtcAPsqTR6DG/yQ5D8zhRRMws1rH7ksfCD5/8YgDBpZ7HJd9YsLdtI/zrKIm8KhO4B51p
X6t5z50xvCvahpPjddOwbYgREtK0ycHy75cXCEw4j4p29UPfhQ5Ieuht7D+hybftM9KBcxcyyBFz
o2fi1Sx9P/IekKhu0UOwYeO2hTIiQjWMQ0eDsLzwwVfHVTXx4HjZVgee7etGPCCQYyRadiByp4Lg
YhouuD2GbXzTIyNM1ggBNI89EPJL2JHrR9MjGyuvOKUTWtruru+zZQImLDmikvrc9+SD707eUy59
+en/AFF4sz7qhSYWmY68YSqPigvxa3kMGl8fQ9HXB74KMMm2mp9Kv/ITNCL/e306FrM18clpEcQl
G2f+lYCCJH8cGhHkCVBEJPjo6JxvoW9swxhnveRVzjNPyQclQ/kdBBbRM66s3lOauvyf22ayDv0q
2y0WnWIz5uLipD7UAgak1OkfhdSiK24pwmJ3Vpt4NUTUgjCzdfPqks91ftQCrzlQR2v3LeJwlQGl
e9tMjDNfkzbvfLxsXtTSt+jFF/U+jyoQ3ri3jmD4+ARR9Ui0TXFBb7Kzw6v/J49GbLdMW/VX234b
bh75QdSn4Vhc3DzyB7TMlb3cMRBY8QOD3Oi8EXTfzi5CE8IMqfa4cnsmH6jQ02PaiPnAIBT/yF00
fras3jgHLbMxYcw43hu0VsXFBf1p9b0YCnIYl268QzvxVjJsmYmJZHYK7Za+65Rg3vKcHXAefFeM
I9jJR+933HVbYDHbTIwTndIFrDPjUl2iIqcjwi/C464hQfXYkMr5dN1+LSEyNJy9XdqczJQXiPFQ
dtNs+KxolN1yX/ZCE8tMfZoV3OnCp1Q3Xd8kaTEE+WdIhS/uVrCy/X7DzcXo8SF1epxRsUJFucKr
c5OAsV1tldMsUd5ENUfxyCHuu4h3f1QUBgBJIAAupwwcBPzbHyJTz3WyjWhim43h66XvpO7cKPGO
Vn20y1WavvdaX21sh82gDEefe8f1p7kSl3ip+ru8GvInOrgvkdv8uG5MtgGMA712lgX9MrO4oAL2
AtoEKOetaZUkE91oollt/+8rSmjCmukYFRWvfXHJtXvqBgCyo6a/B53VhES0yzabl23jrNbw6vTo
J1HHTS3FBXeD+Z9WAxAMNdVxV80ajxgplFNKlXW37boJc8ZFDPinSohLV43tmHiF6/ybl4WzEXgt
u2LimhXVoefHWDPfmb6igbbaz6T81MXzVlOxbbHWgV8tFtFAHsd+5/0TdSiccK95AhWO3KFurnZx
+gVkz1tP0rY7nYlxbsOCksH3+bn15jQheB1De3QlPH2cwJGbVNDI+tkVRaCTABUESJ20I5jgmnwr
BbM4qEnIrZ1gqPmSDu80jYbD1I/eezdYtoRnbDtluL9kQSHS1BGXxRfoYq/QHQPVYw0w02aF2jaE
EQMU97oqBFzkHRvQla8DCPWh6fCujjbBWLYlMoKAWMAdhdpZfZGyzz5KN3ic/DE9X48wlo+bGGe/
ih2wPKflO6pJinuuGCbXg0iwy+IbTxQT4xzmBWCUWSQuAzQb/s0KwR6cqlLvrk/gDwbkjQj2F7A5
akAeFbbkH6oWEAc4FA80KgEOb4l0EuGJS156EMAob1fLspY0AR3MwA6FCNJxjw4/1WVH1kFaK7wH
GzJKrk+o8vnBbxF3flAklTt12UtO0Z8NQW7C8o+h09F2lfyE8H2hap1AoatIg9OI5K5aTrDjhVRJ
TohXliCyXqa23VFex22I7h3PpfWnqu7FnP1MWdSCKO36Otg20sg7hFbOPGWxuOge1Z+AKX0Qg7eR
1KwfeWuNjYCUO2PAxmypzxL0tTvw1wMNpZEnJBUEF0+NijdLZhZ3Mvk6OQghgQv0y7P22BckI2GS
tuPRSTe78iyxNTDvFxGEl2Whqm9oitA7lgk8zrigfUVBZ4EiosvUz0YOW9xWtoUzApCvGzBakkKe
2zH4V2fBdz5WKt31XvcM/Tc8S9+2+UYQkoEKa/DwlWdBo+IAPRmWzA3e7W/7uhGAyBIGsRpEdf7D
AlrGcv7udFp+vf51y4aYqGtSgcxuYJM8+39Uooj6wfPY/QHhbf+weuw+bHz68/pYFicxCTvZSLXT
x4u4pPM0hKgZjkJ/BkWOvrFKZeKwKSJNzF2vOPsRMLPEQyLLu0wksd40KYuHmEhskEK6eeHV8dMf
QrOhG99FOVjrHOjObuy3bYT176/SD7+KaOvPRFyCUA/HsAjonS9BTDHKTc5O20asf381xBD24RKP
efxUpvyOjriwVmDU3F/fZZtFGS7u4+hFoSVtznSlIi/b4BOhjpgTXqJFfGGQh1tApruF1bBNxXDx
tqRhBj0o8swCwsknMHil+hA5zrhFvmiJISZruBYN6Pi7oTnnjvuexkElk3xC50DdTh+rMbjxASE0
eTxT8KdEDveiJ0Aflw+TimSehIRvtetbrMrEZOd9QPuSlvJMcaM/TFAzhMoZijtiS07CshEmIpu5
UnuaduU5JQ6EXKaBUfSatXyrxmb7/mpur2yWtt3Cpzkvz+1Q5h90W+XhrugU2YIE2xbIOMH56HtV
48f1mfXQVWYTKE6FwqWlQki87hi2GZiO3aATqydZ/DQpPDqSGtKwXj16N7064gr03/VRaemIzlsz
kNDjTRL2Pe8TGsw3gTW80KTulDInwQiS8HPkx7g+trM7dDsNvrmNAqdtdQxHDiuq5OK44uLp9icD
A20SOdVGlmrxYROOzatUOzqD5qFq5vYuDZz7yJnlwV28dyzKTte312ZAxjkd+U45BUTU53aKxGew
tpcffR+Y5nG8icnGC00ctj8yCAFlaY13njY6+EXVvBunst34/ZbKkInCBgs/KrNu5T/nQZY7CU37
KH7A35Z6zwHlc9TRdcsOzUHB1E3fKFh1yLhx5Fn2x4Rm+zFEk1MA8S+pQMG5p/FRZvO4hxz3uHMi
TjaGsewQNVycKdUJiEH5zySm1TdocN9H7dL86qbNOovFiE1aT85krCFil519VFdi4KTVPD95PqhS
7q4bmW0Aw8sHEfe5F4z+GUpmg39Ag2wc7WTUbT0x2ZbIOLx1yjIa9aG85A7u05PGad16tXO/8E1Z
R9tmG46el6nDF7Q3nVW5kAO6L1OEKYATw1Z+qH3wG922UkZSrvD6PxDpZeeUqfqh9QLyENfIbK9/
3bZOhrPrtsidemLes1+FEMgbp+kYkVhXSV3VP68PYcmjTDC2gkhFLudRXqYAUt9tSNt7gs7OO8mV
/O6Q8kvQoZH8+lgW3zex2REtWx0VY/xEI/m4JoVtIx8H3To7wFeyZHaGz6Fbytu2xsRqT8Vc8lq6
+bkFKEHftahNTv9AGC4uN7rbVmzcGxdmE6ONBpVAKMbccxnHv2j+UYbBE9gdxrsBN8+uBAITfwjZ
pklbvNKk/vRBa9z1wLyeRdQXd3/Sw7UPcWNzLA7jGj6vwbkq8NosLzJs3Dphvv+vO7XLKXYj+kT9
YeOQtJi0idtmLZS0HcLriwo8Oh8aoHMOzqpXxNs62oLD2gYxnB+qggPMqgjOSkihVhpNd94jlo3Z
wascf0tbwbYhhvOXYchlH7jBGWeZ2rdV454KtAfsr3uLzTMN56dxK7BYWp7lNNYPA8TIP6A9+jzh
teBbHrnq2V02eV8tm2+CuFMWei0vxuyB5Gw6RF3cPAODtXygMy++C/ATf70+J8uKmVg+9D85AKko
ecaDI0SPU5DeqB2DuuUWns/ikyaOG8TizMuG2D1zJzz6EIhPBORvWd09S/RYRhRhZtXDLRp/43nI
NqN1RV9dGFp3bGsVLN5ZLj7K6n6EYvfHBZiV/raz2KQH1W5b5jMdgnOEXukLjsliTOIIjOEbfm/x
FRPpl5bR7KMIGpz1xMW0l4sG36zu43Y+FHrS+rasyIT5UVF5VceL5syJ0++0W7XHVfvaGyCUdN22
bDZsOH0ZEC1kCX/RUCZ+YHWJZ64xnD9zAkr+eY62RCps4xheD63ofG66qvlfjMTA5LdycJa7WmYD
GnTKb7fNxvB+sI53Aa2iANXYsvwpCgSYqQiL30PeUdDPb8EY3vYXZsL98MlpqSvqnkXKvq+a59EY
P5fwDgHEpCTeY59Wn6pwq+X2bWNjJqgPzLNL1gQxqvV8DnaFT3SiyvAXFD5+X1+2t92RmYA+Wc5x
AGFZ96ygzfnE6kl8zoLW2aoD2X6/4e1iUGBg62VzUSC7faa5P9/XTSfe54g6GwHFNsT691cBRQUO
76Qu2Vk7qvzOxpSdhFNB83euiy3NirdNGIpe/x0jj/1BQ+qjvqSasZe4IP4XtA9HCZvK6YeHELpx
2bNZl5Hnc2gppk43kLN00+85aR6E0yUaAe2Yd9mvNU2K6ui5B2HRBo7Ftv1GDGhzL/Q9sOCcaRDE
1Z6C+VU8OAVqFhtBxjaA4fxTKBXJY11fGKog+lG2wL0CEYvW6JfbDNjweyCHdNPGFTszHVc7njrB
qRjYTa02HjOxfZBvlJ2K0vxBBThy87nVxyrf1M+0mJWJ7SNCRkMK1p6LzCf6Lo+IeF+tXZik0F1S
z/XH60vkrrv5d+LNTEgfqz0W4vm6uZC4/gmt9Q8g/Lifypnvo0p+IC3Y/6qS7IUkpxZgEFD7fAdz
8Zaaqm2WRgzQ4HAepgU3Jk1mfczz5okFK7FWEx4Bd3Q3jmWLoZnUpNPY4ZUWOmwPaEH8xgd1n0JW
8sZvG+4fROGSyzxqLoXn/x6HvD84dPNhwfbDDZ/3Ve1AtziS5yFVYZpEQsP53Ln2f13ffdv3DRdX
owDFVdAF50mW8TFaHH0K3S3yGNvHDffWIUWfvh9VZz8j/D0IWMTzHLEvt/1yw7UF9UCDwpzm8gcZ
E6MVKvH8aAsXbDk3TAgfW0Kq5jarL23v4bRwstpL0Kk/siSn8Ranlc31TBSfwFOEH0aiPE9uV7Pg
wBo8hTxNI+nCu6kKWLMkgAIEqkiUEl0TJryoHX4AVk4VT2mnavJprLLM+TzpsdxK+t++KTGTwRSv
1oAtOk19ibySeyfW1kF3BC9hr/bzQOMnB4Kyzp4wZGnXd9KCqGEmADBdwKgoKsQAldElIVnIXhww
blRJyH39R632TxGl9fviJFjNnnivtlh/bRttJAgZnyLAOLLmEqp0OVUaYk11CepZvGxfn53FCcL1
768ykLYKZncWVF6ijGp3xTN8IQ2aPzc+b/v9RoAIlqCrUZ6rL53PmndyrKtvkqfv2y4ujtcnYInQ
JtsprYNeB94gziwE0Qd1q08QPtCHskcEnUuwz14f5u1yFguNYCEyHSGbzdoLW4Ly4Q8fKXVDPM07
6jLkEIFTgu8gJbBRObFZuRE+0CpYxumsmjPcL9yzClCuP1IUZAQUaWniu3q4jbHdY38hBlv0E4SB
FOehrR00/mj5cwE5x40HkMmCim7iQQIBLi9eEHp7lmnn2Y/K6DYDM5GBZbMgz5mj+sInr/d2OiMx
+7gA3kJQDBjdLT+0uImJEOQojvp1NNAzuDXzfQ4qlqexvY3HAjtgeLkfQNq0lEN9ngpkahOm4jyi
YUaIjWuG7dcbTl4CCZ9WwMhfpij+1bqyAPKw/HTdMSz+Z+L96Ny1dJk99zzgmv+gvUgNn2C9mffA
fTdSZ3BrxhuubpuGkQ1A/lAFLa/IeQjL+ZGsr5O7ho/9FpDZNhXDx0kxB1XmEmA9OhY8clDRwx1y
b2y+zRXl6uMsgZbaiCe2uRgODv5n8OhDKASBkfP3AGjWZ2TPw4ZX0DW+vpE1myjAYSrzuoYey5Mo
af9eOKi737mFE3vvM1ZG/u+hZnOwnGahNMTLp5R5wR2lvvrBsAJOvBt6oavfnIczWtaiNi79r+h0
x0nLiizTB8ehk/zI8CAFJa2hHfngYj/Q1fxZzMPUfAFvr+ePSb54TfdA54yHGxOzLJsJPYzA9uLr
ARXL1pvoQTVuenah2XrTgzEzkYd5qQpd9a17BoLJOw2qrdgFt/HFvVz3FcsV2SRVnUJdjhKdtk/Q
X2x2k4+K5RRn76OaLEkry3FfLtGdx4L7noiN0pJtwYzQolC1yJhTtBcZt+173qrgWY/TTXJG+GHr
qK+yh5Sr0vN5QM868gr/HWN8Su/I2LrertN1u7EtliTCRPgtzqRwC0/DM6pJzjF1J3KAYY73aVFN
G6HFNoQRWlIwvQOUw5rnkeGaPNbZv2LK0QsrNp9BLSd6YAaXGKBfX2iUeoLCA435QC4q4umR+tNw
zwOneejD26RMsC9GdAkyon1JkCS7M16i74K6DtnnAkKN8+G6JVvM6i+MH1R6y8nzmueoXbk8StFn
X8BZ2db769+3eIqJ63PrSk0yHBAeOet35eg/5iQcDz7z+zuaS5wzzWOja54sPa1O18e0zWnduVfG
PEQCMrJz6J7b+hH93S+6nn9c/7LFukyEX+AJvQgPN4gWQsrfIieadytHY7K0k/fr+hC2H78O/erH
qwrNF6pGHkSJGxW/IRbCho9tr7qtI8U2wPr3VwPwuilCiEZQ9BVoyvdUKJwMjsiKjYzX9v31JHv1
/ZxF3tjPdXNBLj/SfeiGgfjsePzGBzxm6nEzXgLsJcflf7MHnUXsOFWbL6q2LTbcmxVTHYomQB4q
pynbzyGuH3G5ZN0hw/G6kTTYrqImoq9sPY9REPQ9a4FSWxvg2QOaovRQet5w+qOH5PNuTtQs5Eft
ui+13uQ7tnikifZbGMS6eyiHXKbWLb/wOhbPa5EXp8uHeu54MvEg3mlnGFUyQQhrY8YWqzAhgFMp
uN8Okp1lj9e+Azi03PLQzV204fOWlM9kZB2KmIZsysNz23kv6UR+yxgCqqKWTyGKphsVBIttmJys
fOWd73NE4wn3uB2aMuId7ePmoUn9rXn8IRJ7I+EzmVlTQtRcZq0+l0ShhVewPaQSp51cDaDMQzfR
lP47Ee/By51zX4FCsOYqu3GXjNiQA0xM0l6hQgKOxWCXe5XrHLIWT9k3DmAEB7/rlnjy8ZQE5TI/
TmD8BUIEEVtNczbHMoW99QwgVzHBuj09gIdSODIRkC06xE7wOIfDkoxE6s+Ty78hK3z4P5R+bbZh
xA06teM4opnkorUj3hMJQdakGSLoWYOqPrsxbTYZXXH1c4e4QBF9KBX6cVmb3hdxM29gYyxOaoII
wbktGj9V6pmlKPMkgyAgdKm7PNjwH0vtxYQRtiwFZrAe1LPEYyVUA5sPqUv4fijqbxKa1McJtKj7
Zti60dqmY+QBBPp4vBcwtrhu6/ddlDU/C+BVDtcPattk1kj06pwD4lIVZKDqWeXT0ffz7G6iw2V9
gc2Rd2jV5fu52SojWazLBA+uArlc+jiVdCTJ+0EB3RU1gjwKT221NtpWy/D9Yq49ZH+AElGo21XJ
Qob7LOPL7+urZfu64fg9KnjpUjTyQpw82qmBO3eeq7d+uyX6U/rfvUDFRZborVHPYIuAujWeKdtC
PqS0v8Qrt/X1Kdj2wPBwXaoFcLuxfR7qQO6BfQMxWoEKulOiFeb6ELZVMtJ9zVlcQ2gLEMtGDceh
QgPrGqpu+rgJGgRpWVf6PRXvBi//5a9KL+2whdC2OIMJEsRlvgXtfaifVNiDT7Jj6g7MjD9lCj0v
rwKGNq5nejeuqcX1ydgGNHyb+hFGajSKkVP0aRnLFur16IqNdJztmpl9QSvRuA+Wrdu3bTjD2QfA
LDMXKiMXRvNfWqpERpBbw+dxeXpY2eW6eQvJvc7gjQTABAwKGWRtGLvi3ZqV8RgIa/BgrOCOIaMv
2xAoSxpoIgddXTERegiOfuFWu0qXSMeknzhx9K1tAshm0jg60kaA/zragpJazNuEEUonzmve993z
n3A5TLih41nzeN0ibOtmxABgOfqGVrV6RndMnORzJhOtwiNPoeLu9vW+QDnm+kg2YzACQeplbitQ
yXjSHVBREqJ4rcp+EVn95HP/uYZlVP5W64xtLCMitL3sxjxARCgW+RTwedp1Ijr7jIKHuXg/LT0e
a/FSfn1iliU0AYXEQym81Vw9i4YP0Jti/6oAlK1kaNu7PiZ4tgIx8/WhLKZgYgqHoZt1LgQiHQGF
oh8K/dCMSp2uf92yaiagkJdjqNCtqp9afwhgC6DFWUsPq8NK7rEdafxPq21fH802FyM45BoqvHOK
tObPwdAO9R4k7lvABdvH19PoVZohi74G4AOkHLqk/IR+3hEa3Xjeuf7T15/4RrAxcYQhiGcDHzrg
F52H7cFlabvrQTWAcNYrkYhics+3DWSc/9LvnHSKJ/VMVBTvgA45/v9TOifFp+tjWA5oYkQAsCJE
pWrXpao1OHXLetxDx6FOGtrn+9uGMFyfu3zq+tHpnoVsWLWDMOla80fPf6vTZYP44084fGtTDJ/X
XQuFwYV0z7wa6QDtj6wWD2JaXNzzZgWuia9oqC9W4YjcmThoJFXqFz9Jm5L+7FQNb/megECnOwgJ
me5dwWdU9W+Zf2AiD5lTBjrzJ/Fu0n1zaEE2kXp1c7iVdSIwsYZANOPJxomBNMdFFI2tYP/6t56D
6ev13/+2vQd/IQ1JjRp05dYXJ/NIgsegn0NGyJdxwe0a8qDDxkXq7fgTmLSBnJRq6sFAcCHReJlR
v93Fy1zmu7JhvDmub3YgHovUrsqapdlw5bcDRWAyCYLdCFteIsMGrbd6iDTnS4KUrN2qDViu1oGJ
PyxDHdZOiQvCCuCqW33JCvYIojH6PEwTZG7Xu3aog0+B6853IYipbgqvgckvWMZV64A+WbyLUHtJ
fBcJJvgZNpzNtmpGzJhYlcZV49UXvBfGH3ufR04SeKCU3AgYtu8bASNom7SH0lp9gaJnsM+hNHYX
ldUWPeXbSVxg0gp2jl+SuqeAhNZy2DnNkqJkGP1az7m1TJR18e5PiiChy3fTwR2YYESWujTuvK6+
lDTLd3QC2KoKgQu/7p+WCZlgxLanQbGINH6KwviXqsjvYU71T+h05Xu/XqpTAdXmo1ZL+pwhUGx4
q2WPTGQiWm+DmfSsvIw5777LsOv7RGaBd3d9Tm8fS0G0xqJXJ7iKo8kHXjt7N2XVlzVblMDQPjkp
DTaCsu33GylCVHV1NPIcNqbQYOI5lfsD2Jatjizbz19HffXzKQHvDHeG7B3eVL+Cj6GBmnLR33sq
iC63LZCRG4QT6yFwCwYqx3O9/KX10ff3AySu6fzEB8X9D7cNY7i6zqe6BmMPLlZjqRIAwcAp3AYy
2Lt12fy+PoZtKwx3FyF3oowM5WXxePkwRS6/ZwtBu/5tnzcyA9GLNArDGudKSfz4fm7qvPrKIhnc
xrIamHhE4ShRuWGEzQ7QRizcnB9i3Kav/3qLc5swRFUHXOKFoX1YK2Zpzp8nlsZHH5XaE4r3H3r0
muzWf9XtjRX7wAQZArQ+xTIPxQWtGEWSO02VAMuCcjCrtlJoi3/8hSoMNO/x88uLUtCOcp2i+xel
5WDH0Dt8m1WZ5IKh9HFCIfO7jN0UpF8jMoKLcyeqIA0/Xt8a2yQMJ1dQ3Jl7EM5d+HphokP3jKxF
PKMnZ+vSvEa7v5NaIMT+G0akKEgLpvbygpq12ueLlHyHPrLiRxRm6kLahdS35QsmkLAEQ9v/cPZt
zXHyTLd/aFPFUcAtM2N7bI9jO3EyyQ0VOwkIkMRZiF//LfLeOHqsYRe3dpU0SOpuqXv1WqKfJnYG
BYe3k86Mnc/qiHzftlSaiYOzMHSjkVRne2qiDNoaaO2qw8raQUGP/b48h8GN6Nz8IcmGtuJqYcPJ
ngFHna89WP5KuDDshA4TpE0/9Dm4xc5lT57LEq2PChXhI0dkqkNPrHhbwyfoaEHRQJsiY+BGm4rx
V+mnSbjaSmA4rDpUsMZtMKskeE8nAhYcwHrF0U4VEL24F2w7QzpMkFNB+i7M4TdqB4SkTdCRcVcq
tsY+ZfqE5e/vgqpdiqqc/bACljLoDoHbet/rGR02Uw1F0k1nSOcP9EuWM2pXOKdsemnLMdgNeCau
JFgMZcpARwvSGfTFvM1QKYTDjgi0tQBuTvoZWi0TYe5hXt4Ivr8fh6nb9QHOVw7S9v3lTzOtnhbJ
Z597joMy6Xn0gn6fO2mI3qSOhdAgcACOvDyJ6QBrdg6V4ajmfVqey1A2n8scLeE7KAWvMrNHHztE
XSDdmltwHbZcnJ3OeusWjiiA4s5LZmp5H4qZlknu1dvgteij+vfAuWAQ4kVuV2fpO95+loMkiVBo
7AKyu17xjIYV0zF9nQPUW1D5gK54SIwmrttX38K6FmrbtuuoPmH7Q+gRsTw92h4Jf9HWNyIKnBvi
p3LtmWs4Wzq0T4WSdzPz8wd7gEJH6oJFL7VtuQt9vkaqbJpCM34R2TM6guGA3RHdYlUQ3ve9r66d
uc4Om86uDucraEGoh2ruuUIm4prjUd7Rbg0raNpmLZJnxPL9fkAOhQ78eyRD+Sku2/jrtl+umbYA
k1PseRyO0SpurCAU+6AJh5VlMS28ZtJ2GbIi9fDQWBSTw9Kt9kVdHgqQRK6cUMMNV4frsWiIkGdG
l0Q0kaNPp71cEktiSr+mfXNUwXCTQYABblmtPAgMsVyH70EDt4iRUUWU5dFvObdlUtd2tkejSwUq
1XbFFZpSPzqKL3XKsgSnCSwPV4ZhAqAyEpCSpcAwfW0ycT+XuDugBgJIb3sf9uUmtWgv0En7BPbL
6TDJueubcScLx/5a2UUR7UYfLfwra/hx1SPQQX0QZelpU3ns3AFr99ccvWrsbh0vgipy7j82xVTc
XD7dhgOoK6lnlvKgGO3Rhy6ey103hXIv45q8FiWUc1c+x7hZi92+u1sIdA7/zz6XJoGwL56npUqU
zlZ1suKO/QysEIhFMVpJ3uT2V+ielpvaEwJf8wyBlVfOiPzqOfSdFB2kQ0TaPR6R/vPl5TN4Hh35
Z/dWAAMGG31ZUHGc0Wb93Q+84Ofl0Q3Gq7P5dVY2C5khmbbUx5s6TzIV/epbqYDipm9F96Zo+atq
6Fo/t+lrtMe8HDzgISzcVxiI7sOkLkmdXoFu05pWToJhAh3pJwC088ENw85R3073kCJAWTdv+rDe
X14w0/jLzebdQfPEiNKkj2xEbTfkOshocxO61UpSzmCVOqAP4h8iIHONYk46OdA77TrnALCLB8os
aAEnjHV0D0mjNasx3MZ0aF9cQ44pSieO7Hn1y12QnlTN6fUIE7LVt7GIG+gRkLVAZPq4xT+8Wznf
cwjvOlU+ZCi3WgOAfcotfzCOlkdx5UrpOOlpwkPWrneomTn9Jj1LL9DJj0TXxdUgZHxM80k+R0DF
3ztN/7rpOOjABVWCBVPGXnxkzkSeytL1/kwjSgGXRzct2XII3y1ZaTd5M5CmAqdqEI9HVdbWlR9O
0EyvlHDuwej15IGIbuWmYDramifjM0UjKkqgZ84cyB3PJfMSJeJq2xNcRynSIW6rCsWUBzX76juA
pJA7ITRn8a7O5u7BCfuuX/kSUzjQCQ5Z6NM+9sLs1AmENxmjcXzhQldREySimH6qeaj2kCe7c/ry
2QF06vJ+mVZQ925dDq2sJkDOqgqD5pDNQ1zdNBZvwi+XJzBYrA5WLMGmY1uOnZ1soAYPcv6yfJVL
mlfZQ4qIjc3R4dvoOQMduFhlZG5BP8jObgHxKda45HFMN/YrBDrFoUKBYBwV7rxtq+rvTRTa/rVt
20W3v7xShluHzm0YjZyp0eshhqGQZeVh9YheVPtoQzpmZQbTIdPxibYFuvY2zvmZgSlsl6PVo+DT
H6T82BXlMT1VUXvsKrmPUzr9DPHOvfxlpjSEu5y+d17BGZRPgsFFiGucPy0wf37wJV36IrMWaDAA
Wsrdgs5yQnHLivJXLSHrdXnqZYYP8pl/G/bezUzrFCc6yKpzDu6MQzqF+SMg7eL68uiGe70OaIwc
ItPYKsDMj3w/9HCyCvRRTXMNvsWvdV4PV5enMX2E9iBKeQpSGWd5r7C4RnvgUmEbqo2JWFdzAWme
NhYuHexMBl4i7x6H10I6ZOW3G+xfhzOCsKD0ccPBtT1PT3+zT8t9jeXZLyh0JAOpWFIF+ZryuumE
6whHK6j43IqKnzlmEL14kxFkuVMgIMaxqw/A5eytbHqZJ+u79OxtV1KdDZFTygvwiEGbJQvum1Lc
FZ6wvoVTXe1nO79pRSuv8h50xH7s2CsBw3Am/gMMhBae8PoJc1IbNHyu2wz196F0oL23zXR0GGCd
qrSGSCRMx3OhZQGNQC4T2qxqO5u+wP3XKZAULNndCNOseR64SZfydnzqHG+sjpfNxuBQ/3qjd7aP
F0jTdpQylC1q5zO0q9SLYjYuPorXK08pgwP4ewzfTdGlYQtOaLc6AwBD6a7qXPaMzsbhJae1b+0D
342+bPoYHfRHWG27IXeyk8pVlSeQP7RvJZkhwAUtkGwtrWawVh3vxzK812uOjBSYa9zEQs6g8kGl
AkWZbyRuXn2nODjOGmjScAB0+B+pIjQu1FB/ArKt3TXBMN561SqVkGn0ZcvebU0J4PcwjWFwIpw6
t00H/j1asbVgbRp9OXPvRrfBHx9Sy8tO1OqCfTdCXqNxIIJxebNN27DM+m70KBijqG+C7FTS9Fc0
DcBqB+Rq6PAy9OvxaYTMdLjeTmQ4xDp9YCdV3ssAioF/q4q4hvY7qHqwT0D0VEk50W2qyoEO/Buq
msxFzKENulQvbeRw9+u8CAZj16WClWu1TjMU5Vlx+eBFIQH1Rdt/guZu/e3yppi2XIuTNmiC8yju
CtCzh+NjEyKpVvirsiof/35fh+w1DmJ8zOfi/JfgvCqdLOEAFd8w5v3e8vt9HbNX9EgCU4VyjIOb
80PRkR7ZVYcwcrg8vukLlifhu0PbAD0T9IPIT0Xhe94VyMBJ8TT2tVVfoZloXquBf7wNvg7a6zwx
9SUqi+eoLUF4F4HSLamdztt2Y/R1gF7HszEDHSA/+77MnzBwBWqTWaq3y6tk+vmaaQuHpXHlifTo
ovSX0LHjh2J5H28bXXsQl5yVDGerOLM8ssi+iB0nesw4WMBXrnMf+wo/1oJ2SlU2RRQwCoBWoV5k
9+6V47L5YSlL4yayTZce16J/z5LdtLJue9iaZIEPQe44rH/XykGZ7/I6mT5Ds2WK7ETe8JKeSY/a
DsWh2k8gS4KoQCWPpVtDsnHTRDoOr7FrXDtySc/p1BS7lLbBrmnz5nau0M7hcua/XJ7HcKx0RJ6q
hhlw6iI9dvUYXWflnP4MU54/XR7dsFw69M63QJ8y+R4FptT5w0YrthLR+M8FgtHOwY1tjfXJ9BXL
/O9cSOtz6UGHCce343mzE0HPy6s4lcBuXP6Qj5PHvs78B2IeUTCQ85ydeawkOmfH4RG8Lc2nAgKm
P+qwc7+FDq/tfajA1WzDxWwze138V5Uzq1Tc5WcxVd73zrKzr2GblfvLn2VaN83sUcknueAlgoc7
VffQX06dhPRiDedi8OyRZvR1KqsCe1GdAz6JByRE2a2bh1AtABnQiuMyTaEZfDeQumbDHB//Sg4x
HvygE7TLALt4vbxEpiOsWbwz0lG5fUrPISDRbpRabrIIL4/KosfGFdvkAH0dmUeYFY/eaOVnW0no
QNbR9RgItelBAy7Af81DVHU/W2FRnAU0mPccTvGqHcjzNAbhin0YtkEH4tlZkEkSjDno6fzqQHrl
7tORlPvZB6B000boQLxIdpnjDR39mxBQsR292O1SVgPyYW/3aGPeZhM6Gm8BNSm098ZHe05/dXUO
0applZ3BYHA6jZ+fMZtac5qfG+Q2nrpJEmePLv+KrpiDaXzNoNHcD6ZMD2lZx8/jvRicNgPjQxl/
vrwHpuE1gx6g8whGmSA/k3rqP1V5GZ0lUgdrsCxDvs//D3sfbjjDpNrxBGU4er8U6jIbQqxDznc2
ussT6YEr3ha8uvcZKyApin5y1KW3fZxu6Xx2sr6q6DmIM/KY2rVguyZ3rRVHYlg7HZfn+oSlfYY0
cFD2dXzN56Ht72tIZclte69D8ogd2DGtsPeqC6abLG4Fur1mR62BET4u0fg6Lk9lIPSigHSemQzK
F473xn2v+DNRBfqFwLz5Esfb+GR9HZ83sNwvvDmHLrngMYc4ZJTJQzyItb0wpPuQRP7XIzLipVbd
I1/hDuJrDabLhR9lcspgHy7ojYWlGJmYewdNjMnmE6Zj9jyU7LyqCRBLiqA6Wk5Tf2nHYKhWnLAh
VOmgPRYHIVHBhBhit/GtypdeeTKKnYi4vLIhT7Eyj8HZE90LiFh6PiRaUS5pbmm2PKFINH+KVVCt
CSCYzpoW1qcRirDWKDGFkn4iOLvLFfNI4vYWvABxul0Ixr9tGUtfx+p5KZ3DMe3zM5g1fXZVWcKZ
jlHLgm3pMf8/8Lx8RucbwPH3YpYsycZKJSIMISf8OcvQqO8XdLjjfbNWBzasno7Uo5HMsyxGqOyt
yQL5U4+2zIUDrPXrnXD5Y4GK0Uoi0+SyddTe3Ftl3IDS/xyi8pzMpfszjoen3GVfApG6CamhitYt
XZqiegSV862srW3+WofyZdzvywjd2me39rsHkY8kRcJRDSvDmxZRcxG+8uzGr/BhQNvkCYI2S4jr
Qud4mn+CM7pMBidl+02hRwf0IXfQBlB2Ax4ZbeBTJegeOYq102AIPDotH2rQvoyKEXWaRnzvOgCD
ah6s9Yt9nHEEA+q/jrRhcyCsQMWQcklPaMw+UNHQRIzeXTyLuzAj91W/RgFgPGuaV0CpETTvPm9u
pQL+bpRTosjweWCNhDgKzhjogHdzmH9yFoBHEamfS2Fw2w5plwOb+VkKcQGg6t24mhNRpWxKitJf
01g0PDB1pJ9i8VQVdYrsFCqdCzUEtKtc5v+WfDgPIQSfG7A3TMNGaWFfh/yFIK4PO8v733zONEd7
SLWu9S2awqsO7HORhSwUG6pz1bf3HMHU5mWfoJvxT22BUhj6TJ9qH3j4OhK3rVesKYEYAqAO9Rvo
3Nlj5kbHtMath6ZQGyqRaHUteKa/7UeXz4Ih/ukwvy7oOJto0T6ACq977Nq2dD8VlFtzYpHWt24u
z2IwW3/5+7ucRlrnY1E2Ij5JButalEC4B9nWy4ObVkp7JzTg6fAsS0RHQCPHaE/kmN2A5aw70BG3
Obe348fLE5m+QvMPacdb5jZoBmuGyDoB/iafi5jSw7bRNYfArNAf8x7AjbbKrOcWYkPTVe8F0zZI
uq/z+EFZxLElnaKjbPIf/gggsasg9YMb/Npr03CWdBBfOkPkOxyr9IQWl2LcNUWEWw4dp/ERMnnb
pCN9nZ2PxA7xuGtVSPOkzryrQsJOzXLnWXl5mD5iCaHvjqqoy3oY3SY6CpF9ozZUnbp4fAEiYE1Y
2jTBcozfTeCXgzNUKg2PZdqOO9+NTz4P45v/j4e5wSD+w8uXTqOHzG54KvsQ/gNNkWoC+1oUpN8L
oX5ePq6mSTSTFmjtTHNwlqDONBUJKkxZAhbmcxMT7+DEaI+8PI3B5nS9XqWCKJo7Z3hgqn9lacSv
w82eQ8e22Xnt+DIIwqM98uJMmVN9A+df87lhDDSCsypXuWVNUUSHttkpzYoaaPSzZamntmy6py5d
CDlq0DCHC1lAidry53ZUxSll5S9K1gDxpgXUgr0PXMYwCbC7iS6Nn+welZcktGq1DVmL4/rvcUaq
bOpstyUnP0aJlvGO4mGTs6tN26+j2cQc0W4e0+4Vjxlwrtvo0/lOq43IKF+Hs4Fp2e0yKIU8KAKp
Q3Bv415CVhkCDEuvg9mGzmukXZHxAa1e9Q5c9UWRgOdjXKnfGC71OpANvcFsnkkmH+QAnhpc5dqd
GID062hwxDsJQoSbXbsOXqNe7is+8u7B5cWvSKFrgrZjBmj+aqeRabG0KK5iMqRA/skHYKRuuhIS
UvMgrU0gVl/HqGV4kzBOJ/ukZkgp2FHu7Khtq0M6Dt3Den7d9A16CM9TCKu5c/vgNnH6DVz7OQWp
8BSvyZ0ZQoeOUpOka/x88J1T2kTdq83R1wL8N/s85qVa8bemd4mOVSMVKRbCeOfURTYdR1AGKS+9
c2iNuJU4czxGfUIH1BFuJKjFe+8K6KJBgNrLtsaI3vpx2VUE3GwB9CQu+wDDV+twtnSeot5SrXNy
o+gx6oD5G8AW8rklsluJZYZ907FrwlEtKNcq52Rzp9+zGJ3FeQC5jcu/3zS6FvCrDHL2XYsEIETL
mmMmU3STU772PjGNvqzau+vEMMmoFSNTD7KerLsKGgm7AOx/+22/fZn13eh+OSmZtbQ8+xaQg13U
eEdreXVvG12z+aa10YcODvzXqWTTrpi98CZnjb/y200x96/G1Lsf77C4StORAVyHpKjtBs9QDIu/
Bj2JIAsPtltexScGNdIrWwX17Syn122fpbmBjqiUMkJxYHlroW3d9j4p6Xy7PLjJGrR4LuqWQvUC
PoaCBvVcltNLlobz3UAg5bBpBh1lJ30b9j8RchzI+NmOy+aa1ixNOHXX/JghQaAj7CofPaVVEVs/
c0DtrgoA+unk3LUlOIEchLQdkoq/rLC6s+1625boMDvXD5DZD2v3BOy3ig5pIEh2l7sNeFUuL5rh
OmxrRk5nh8ZO69qnv7d6KskXv5tbtBdnv+ZRrXGCGTZf1+qVKFWhflDAOVe1+pwNqfwCfvygT1qG
EslKCDBNotm8Syxcup3ePoGnp0zc5QlES88+VqkzbntJ62g70fEuziLPPvmWfBlGpDSqaWNHsa9D
7Oy26IEMj/pT1BFgaqMY2aAkdK14JZlhOr2aeY9UjmnmyfKctZGbTF4lkqGgv1LRvao885LMshg4
iYM7ixRrvI2mPdGsvomtsg8ojpdYtLn+7onfcv/geJ1zffkEL9v73y4BTwffiTTgmXIG+wRl9vy5
Ia4F7mu+Bjr5+AM8HXiHzqem8Ia0P8FP+b9oFMSPTU5ANj7ldfVl2xdoT3fS52HLe3xBE/IBsHqQ
dxPRrHhF0/JoBs6kmsQA+OOJxsz9QToZjnccFNdqZfk/diCeDrmjYRnHYPojRzekTaJiZEdtq7Hu
eDwP15azmi0zfcfy93dBUXRomiB9baOMMlb3aLMTT2E0dGvFLtPwWkiPmM9qT9rkmDaBBCEvILu8
B6/Gth12//3xdlbxMYg5Rh9T66QazzohLR983jb6v4Z9eQzTOdcM1VVW4IVgFIRQ0MIb7zvVYUid
bFct0j6XpzDcazwdT4f+wUJN6URfpQV52oU9WFpl/cVdclS8QeecZ8VtUjdIHY6pE9yBBHiNv81w
SnWIXTQO4LzzrODI+kW7Ynr5m0jEU+rPFLA1mirDGdKRdllXNUMY5uTY+Vn2g6hZvMW5mz9fXj7T
6JohN9xmPJ9n939+DmU8aAPi1rGyOR8HB08H10HJsLIGqfzjQqtQWvMf22FvdiTtq4XmvY/EfeH0
zY2H/2z7HM2eVR07KB7bwTElhbhBddl9AJaFrSjkGI5zpJvzJJhdzDZ9BXMskP1cpGBLKUC//2Ue
2SrU37QlmlnT2aXorsjpK6Gke0Ehyn2rgENcidemb/jXrP8fBOVAYwC1yaOIUrlHRtFO/Monu7hL
tyH3vEiz+iiWNQRoneCI+wy/FaIHLeOACt4+AN3hSron+ig+O6HOKCDyYe7iARAeVffBLhicnTWy
5zgQKOj6C0VDPu460ClscbWYTlu1bAJEl7HMfktL1Cgt+TMIkSLbcGYxtrZcgvGKlKL23gjyPXi3
gnZJ9e62H65XIezIj1wKvOGb7QHDSpZfTeZyUz7aCfXyA20ax3IBb3zL8VJNugj1vqgij5vWRScS
4MWk1Kjw02dbZuFe5HMcH1iEnOqWVAR+veb7BkKs0OWz/RYpxzvORZHelKD7XDG0D80Yoy8G+O5q
4Qe2l0Etj/2JcrRo+hUo7TYqZ2Nwzc+xIga9qt/ab7wT/c+KODUyhSRa8XMfp70wvObopjH3UYFJ
yz8xHg5LUYYUzbjvJuQ6KovRZKzTUzC1p6HJmmTKgx/NuIk0GFNr3o8o7ttSReQ169Dwzgrq/U2w
bbM1vfDgg5wvy8bRf7VE4e/sho+7tNokXomfrhmyS+c5UqL2X9GpNSYzOkoTu6U/NlmDXllwAwoZ
rlZkf1RJkPtnCno1i0DHyoXbcFr10gJEApRK5zb+bfWMJ+MUOEmV07dtv117ing51FFKRchrbiPF
kDq92LFm2nTJgJaHZsZzMUfxHM7uazcDzsOj8DcB7GGnPPbdHVhxM7e4Ic/IpuQSUibbvkgz7hqS
Pt1I3Omt9oOSJiybm2PbNuL18vCG6KYXGOpQemB+tsjv0bdOqFmhQ6Q9cilPBZhMqr6+BUXgipdd
9uA/D12snmbqkPMaggKk52+izH+0Pd9VvD/YILOLAflRzXi4/EUfXjswjWbWYetls5Ssf4ubMr5t
rXK6Bj4ORRNrRDf2tjm0IG0FNm1ZKKcDm3nSDm6SsR+u2hYs9GoDGXKa1QPkO50ayEiQ5AlrW4jW
awxQspeAWU0YufzktFd98fXychhMWq8UuBW4FrMI47ZBKoFr6n/KigQrP3oxrg+OjV4kUFCZGcB9
MR0scqPkYRpp0rZfhdzmMXS+m4HRdnKdZjoMWX2c5vo1a8IV4vi/Lu2jn67ZLoscNVLfng7Ied8D
fJz0++7Q7tVOJPk+2teHB7LP91/e/MTZgeZrPx2yXZvI5KtYcR6mtdOCd6vUHLvIoBzAC5A5dTKE
X3PyhQ5rF0qDrelt+m0ezW6cYvFaIT5VA7+1wITk8vzb5XNl+vmaKaO3vBmLuZ0A2+Y0qdL8iDj0
wD2+nznbJHbqhH9vJu9uT3nHUFWzsUmTzaukEG6dtKBsuPwFJsvQAnUzNTGNyIyNzZykD/sr4sqV
OGpYe71cYFnI5RJgDOCD6mEPmcLqScgB5UHSeyuARcP66/WCvE3LPu+xNEXwBnJ6UZ+CGPIKfOV0
GhZHLw7EcZmFtO5gHpNiKA1Nv12VrYnimJZn+aZ328qHIepAXgVfNxGooIyJhzmCJj5s2li9IuAC
2wHyYgxvNV/E+M13Xy6P+7dI9oHP0OV2/GKwqQphUvIr/2IfnDu3SKpvPkS29tWJ77KVuG9aey0Y
WyNXfhcggoVFvRsHfhWPa0tjWnnNase2FGTm+IKJvbR2leTitY2+Xl4e08/WAq8vSE3DYJwOft2M
f6Ku9/kuKLhsVoKN6bdr9uoNbmlPUkyHOR2gCvonKMskLdZoJD/+9URP9QcBQSNjgEPDw2M2iKS0
ny8vi+EZRfQ0f9uyfq4jjFzgNv0anB6nXX/9ubwS+2GTrih0a7WrdWdDBC6csDQ8All6LPYi3mar
RG+rnzPV2IPiMKbpqpFHKutENfnKlpoWfdnqd46ABHEXAzWHwYsrZf0g2y4OYMz8d1zQ7EPSPYP3
ylE9V8/xGmb34zQzFlozzS4d41rksB8v7Hd0YM+lM30Zu+AYue6bUw5X8+B9drp511l+cvn8fOzo
id5Zz30vg8YWvsUvvo1Os8tAeUtJwtZ6pUx7oJntjHekl0ER+RDmh57dtWtC4h8/KYgubiNGwC1B
RjQdiKK/0a7/LBU/VJZ68Mv0OETuChLG8PP1xL+qSRD4E3bE7e/pdFvRTfGV6Fl9FTdCBCGbDrYf
Htw63AGl3yagZfgcUfAdXd5b04/X7DYGBk5B7RiuQcUvmdWAcgAtSivGZTqsunINR1sz8ihwPKRL
kx7KVWCEShwUYj2/Plp+dNuHFUS8Q3RBrrWOGTZdT/VbHgep8IgPAuXZnhEHGnRXNI+SlHySa0Qf
H8cBorfMO2Ne9+MEg5gkauROdwwAXskoW3kZmPZEM/E4cuqCIbl7gBI0GgXF3WRvkhJySKRF30Yq
D5SK+OVRf+/LJ9Ie63Ql+Bq8RKRZMWk7J606DO1RsPf37W4M2l1Py33u8pUpTAujxd98jCxIC+M4
RRyx948sv2wyAr013ubo6h8lgkAWlleNl34Oq3LTLZbojfFT1Eon8OAcwirdTda48+Qa+sCwGnpH
vPIliYYQx6Sufjjt8xSsZF1N4y4b/C4kZhxUDf1y/GzQbjbBtLfKbVUAone+DwxMaizFBjoDvY7H
EixLa+1NhuOn971PvurkLLHQXORXPiRbRffTt/Od6tZqLwar1wVoGp8y14sLzOD9roMfZQVWjk1J
HaIrzrRjwR3RLEtupbuua/ZTtkbYZbr86R3vXIJ3B63ISGEMao9eydnhVzUnOw49e/tUWdVtF9X7
ubkDkfh+mz1pdjplENEANnQ6BFaVWJ6XjP0aostwOPUe99TxJjFGMNWuOtL2qQ0Pm36y3tou/Tkf
ohnjxpaXhFCDRs5u28hahK1EMEyzC79YdzfVdO9tvHboHezBXIcMmoBL9ubBHfaUrLwWTCus3YjL
QUG3hIby0Ng3dMRhv7q8Doa3K9F70yXOl1tkGFjdQkL8mp5+O0/B7tZ6zPZrtxmDE9D7090Byhh+
hJskmX5MvD2UXpOgC3oKg+vLH2FaHC1+ekVeu74HAh7HcxOu4l2Yr5Ef/E1B//dtT4gWQKs4S7tq
Rr+n2pFrcODuiytxyq/AvP9Ffbr3rr3dLk8+A6SQ+M932bdtH6SZatAOYxiGWLGqO4byfoq2eTS9
H30A52gTl/BoQeMe4Qpu02ijC9B7z5dUcgWdTXnwqnC/KCCEZO11ZTg/eqt5C1Pt0EMqD1HTnSIW
fuNFerDptENNbc0hG8KI3lSOLv3AH0BJdwDp0g4CYKe4Rp9IvZbUNZzQQDNf2ZY5JyXCqgq8hQat
Kw8yE5uQ5w7R28gJuCVbz8MCifghs9BqsgnlhYG1Oy+TIESV7oxNjXkShTcMLvjyCTc8CALNZIeZ
RkMNVoTD1Le33QygjFO9THgJIkv3FsyQBbk8z9+awAf2G2j2u6jAllWFtSFP9VV5m/0IH8bk2nrx
bsVVcRs9i7ub4MvluUybrFntWIZe3XJM1TBIJ39y19yb4WzqPeI8j3lktRnSi6CrL4J0V+Tn3nZX
IoBp9KXK+O5iSYHBK8CngPRZ8EzLt4Y+22taW6ahtSA7E/TFOBWGhiBS0jQ/fS/fDXTj7168xbvf
bfE2rnkMX2b5/DDK9rpQwy7KNz739Gbv3vFK1rSIi/UQPYQeO3jjGp+B4ZzoHd5MsqkuUvgad2IJ
EAFJW6zyWS+79sFx/49WSzHRAKBqeWjPcpf+KG/6G2sXHuLd/PDI7tl9sHsKj7/Y6+UT/7cK+dF0
mhlPo1twe3nt2Cf5O310ZUIebTC1XPFEvv5JH/ipPlnH4hTu059rrC2GcKCjrYbMYriUw5fG8B3g
YrBjMILXn8i4PAIGtqZMYVpJzZpr0Aj2E3qEDlX0kjX3LAKvVvOUOi9UXgfNWhbP5J90CJYVCzvs
lCcPGZW7IJiPQ5xeu/OQRMOwjyP3Uw2Db+IRMhjTPY/SOzeNdjMXO87dAynnT5OyDpd307CwOl4L
Pe/o1U/xU9zhpcj2Xf6Y2Y8N/XR5dMOp1wFb6cQKXA0aeWA2g1CrvMJTeeU5b/rhmivoi4oOQyZx
QaBVvG8sbw9a0ydZ305gCVwJJAZfpgO2hi7srTaFc88sck/yvElEyu7sItuWr9QxW0HWhuASha+M
IoDZIbuzLV+pg7WCzsUTlsFaxnzv0huR/Syiw9Cs3LxNq6LZv4f+KkGqXh5SP4U4Q/1JCvdq4tXK
8AYb1AFZgoouSpslgCy8oahe3AcKdC/dnaUSIlcuxYariA7MGmeXOXOxrHzRP7p1/2Vu/OtWeKeB
ASTcOPvL59+wVDpEq646iqYqTJOrOxbe0/mKFiumZRp6Wb53obBUWTdM5QSnD6HGhKEAdhUqcHFH
pKyuLv96g/Xq3d+4BCp7BNHxQU4/0NgxTRtXRTPduuCV1y13m8l/VvFX2ZzQx3H5J5tWZfn7u1Xx
Kr+HGA9iU9fdWx5ash6rjZkhHYE1iKAr0akwHdS0j637blt1nehwKzoVtPKXVXY9PyHpW0i2ZQ91
gFUFLfHGmjFwQKEy0PZ4gmy8zbjaBZulOZfjhKF9dai8T3a1Ld+uQ6pkVheOCnBLqjN25UTO7QxC
i8snw2DxOqYKXjb1rThHksZ9KuYjut2s6HsoX5xhLQtsOHs6uqoX4VRZEpcHbouzT+eHTqR/hnLa
tp06vsoP0sUa8QEuGqRzku5kuwaTM62NZpCsLFNAzms8zECDmVpom+8bF8w0w4Msmj10edbKUMuA
H1wddV0xcHsWjMclJircK1qpa0JeHDqD+yG5vMsGl6Urngg/zEpKcDBJ3n0FjJDz6cvlkU27qz2L
U/Sp/B9nV9Icqc5sfxERIECILTV4aLvbPXd5Q7Td92OQGIQQ069/h34bX12riGBbC4lKKaVU5slz
IsgHIN/URH968EMf3AJtJBPIar5fn8FmHONepYMTpOiFGlGyoe7JqYS+dQDMP1LQM5zyqdpS27HZ
yHBeMpeqlhyBs0cOMb+Pt5TwLBf339Ljm7MX6ux1HnAsLqluBJI0RQbyr/GmITLxp+xpKF+u28my
W01AVc9bkErlsFOErv7QSR+zqD0AL/nU5Py2qIaNaSxmMkFVAVgJOgl2uZMv42cgzyvoCLBd3L0e
NSFVjSSgZAvhzIOXH8ClALntjXPOsk/NRmu0vU1ZNNHh1PqJX3rHeLh0ILG7bnqbTdZJ3yxxC0Lv
lEz47CafwGrJEyRz9o28zvhm5EGH40iC9XSrPyh9200bIfy7/WYwtOG2TUXaQbTFOq5KxPKQIxVX
AmSstTwK8lV4n8W0xY9ocWCzsdrren9kkGM8hdF4QMUrqfi3OPwQbMFv/h6T7xyfpn6JQBd7nPer
+X+8qAN7+jI/3USPD+5xTr46QINvrLJtCxmv4Cmo3cnHCp8idU/Uj5HkCd0lZe+FJrSqFWAK9QuM
zd27bLrPt17u7+/M0ARWeRMId8WCcVX3GrtlMnTphjVsI6/H0JudGSu6tqxWeMOChRp3fNKHzfn6
pn8fleH7ZrlbAusLYrC1sc8F745HyJysgPtV0WeuuzHR6Iccef8L5AnjAx/Ej+vzvrvAmNZ4O2Qa
nffQx6V3VLQ//urVU6/60Q10q2XHNoFhM8hYT56YKFoKU7TbElr/SN2qPPguWJeu/4V3VwV/YfXB
N6sCWupGjK7KX0AoVL5Ax2QWSQuMzp7XFYZf/9ib4UkaDGC4X0JwfCj29w+4sqwPpcq3RD9sf2D9
/c0MgZANtPR8mKhSU5zQitd9MuEc3DDQu7ck/oFx8PWRdFnlaf5CFSHu0QkQricDyeJfiILVDZt4
FB2cZv5+fT1sK07+/Xc44yP1c9J8RPu8TlyIiLu+K07eKhS1bwYjbJn7ksYpX5qPAdO/5Dguh7ia
ZtQQNjkYbEtinHvurN1czhU4tQn4yEDblN31bJMqyGIhs14e+2XDPVBe/RrSlaI0T9ukFB79DMbM
6ud1E1n+gFk6r6DcNC5pxl8qEuZf+rZ9jbo03EiZ2AY3fJq5pSBNODYfXdLiIGRgXHDSxT/u+3TD
n0kIGt9ikvkv3jXubYSufXmgnnC3SFtsX284NIRYkROLUERhdJK3TBcR4oAqbb5c//z1M/9zM/u+
WVFvejK4GsxsP5t6+u5y8M5IWn9wHGh7tI4ip+uz2P6E4dNOQcq58Sn7Gc1B8cBF7yQ6zOPv+0Y3
XHgWtbsMQxz/zAjK6s7IydNIquxu3+iG+zKaZwCZB/HPlX1/BpHYgdJhS/zU5luG5zLux2JqsvQn
IBP9AcimJ9GFoO+O+i0BdssCm1X0Qs4uCYYh+lnw6NtY+AtobLD5gwozTHVOb3ZZyayo07EjPklr
+Vh1JPfvi74VzYm1YGfauBYsW8isq2uRUvTmuPHPSurwGDa99yIrOW/VaWzDG248tDHo7UUb/2yy
UNzGKuhfx9zZ6nN5N5hHQGc4cTX01eyrqrov6nY4Btn0efQfOcIMpsfvjVO6x1x3j86y1bBt2VZm
jV3HbhVlVRH9ChRT940ChJKBEfVHF8dbCQvbFIZLz1HYu7nbRL+8mgW37RKLs4fc/YG36KS6vqfe
h/vAbIZjU+h352PPxD2R9Fjo8B9Wtk+aPREwpo/D+N0tQyg6109NzW5JCKjCUl2uT237d4bTD6OW
KG3V+Us4IBA45umqr1yCWrkIe8c5Xp/EtucM53cbV2kPPVa/soqS1wYZuE8IeXfSfflmJV6msugo
94FA4d1rTrL8COrgl2gR+b7vN+nZIfFH/XIp2c+0zPRP3booRICuZpdxTHZ23dcN2hEYfy4Z8++8
SbdVMjR5urW5LMY3adiLRbs0mrV4nitIkGR66I8CsmwbW9c2uuHwng5BelfP4rkeRHAiXq4SPnZb
jN/vAzJ96Jj8O2gFGJ1F2on5s6uESJBnO3TDeOuXMk/8ZfoO/pCbtIvOQ04fwH9518st+LTt4WeW
7HvNKq0nKZ4hpvWslLplbvAp7+p7vGb6ZMjG8+iPx86tXjP8eH0r2M4BkyGFKgzuOYI/V8FwO/uI
08O/ykokTRYaumBImX7nA1do8cvRHIDTQaR67YTcepNYzm+zil/SdApkS/iz7rtH9E4ftKDQb8vE
DyB6k3Dt0V/tPNdbbWiWW9skUtHe1Grhy+AxC5wfjWieaN6TU0r6r12ARP11u1o2qVnNd7M2K9BN
Ud9LSV1UcKBQMYZOs88FzAK946V+gMc0fy7ipkuyzmFPOagtf1//9vdTSj7eif92AS5R4yO85c9z
C677dTvU7XRGdef81yfq0j90LfyhVHQ8iGW4jfrqYQqiC83r49jgkgrRr3X9Yyy3hcm+4kUxaR23
AtEHNiA/tPWIY0p5vfd7bJrodt8kxpGi2FwTNkr/UfVraqLI9KFYwN4YVc2+GM6s6qcQEwqCJiaP
rM2fpezDj6IC196+zzfihcZLCXKwY/yC9Rjz+5ll0Tl38oCccvRE7srzYlcYEYMrwkFGSxrcEU98
cTtwsEO1fitNavMXIyhw48ADOQYGxy0XoF49/+YpXjL77GMEA+B0I5OTMQzO8IZXpfMDvRnqVIOX
e98MZk1/LNEn3paYgfhtmqRO9OSut15XQfXk+n94t5AC4xvpOcm5Fl5FgzvpdHc0uCdgS22i4NSA
pldQ99PQBhvl8tXL33m2mhV+3dBAtyi43rk4H1WFdz1ahw6QlP6eUvKPZt5G7sZyDpuELNovIX0W
VeQ39amIoBlftYlXZsEhyPvgeyrmrTSwbSLDu/NO+r0uJv48dbo660XwZGCNTiRB6LDM7M/1FbKc
VCYWoFeQuVraGdOE2XxLC3EGzX/7mM7pVuRj+yOGn7tDBRYCStwXkYMzKumEHhNVM/dAOyiWo91o
Kwiy/RXD1Ud/mmUGodtnPkBJXPo6uiUFuqkjlcUb+9ni8CZaII5YLEOOa79thuyHyzvnQzgOO88q
EzNQNHxEv1HvviAl3N9RbN771Ul2LbSJGgBPWuOmQS2e46oQX6ZuLu5oF4rD/hkMZ88KsLKqzimf
qymKQGzVPc5QI7lr403iWouTm8CBIZb5WIIV/0VO/DzNwfKXHC+WETiQoLAHHtKNYMKyziZFCwl7
rntPxy9FMXg3UjpufailXLZocSznookegAJckXLfj1/6zCHn0ssk6vsOu2d+N0G0bU6PMx+WAzbD
Lpy075twAs4DyaZoCn6zmNKf6M+d71iK64QJUW84h8X/TGqWdJpjL4dLvDgTrW8mUJOeOr+uT/gX
2cYUtnUxXLzKZyX14rGfg5OBUAjCsS64yJbNPgrb+MaFPouxd3rw9r9gsb0bRevoCwWsZg/uBWtg
3OizK4fGc3jwwFBS+sak21ToZNuUvrDY30QTOHzMfKdYymd3CT+5ASSM83Fw7kjYBd+unyEW85hA
AqLGsYBOgPeil/5lGdh46HGxb8TMFuc2gQSBCxG0iJXBA4lXim1ycNWqXMXBsz2o7Dl25Zb32f7G
elO9KViNbE4xWZdeBFpG63MVQATtuPgs2PgntoVYf38zfgM0R9p3mfOiYiiaphECW+l7VZYMeb51
E9nmWP/bmzniAWr0pRydl1Z09acSjemJ5zsKyhnhVkLPZibj4qZzULNiVOkLGwbxhU0h++PkUJ64
vpcsYYEJMRiLOvKcZXFe5KD0OW/BMdfjYTY6iEB7yCdtnBi2aQyPLgcqClUq5yVH3eQAYbcQKl+8
Phbq/89XvpGSsBnL8O0GrHK9UN500aXq3INOy1R9dia/3OKif3/BiQk3GIdOQz2KOy8hH1CRnMrH
KXfA7AXU+0Zo+/5fICbwQEKCDk1NY3A3zov63TKXfdgthkZMMpfSW0A7sbD0pVCtcw69Uf3QE1Tp
VEvcXWtATFIXVmsSA1wYlAkFK9yNq6vxnxxG21U2JCZvu54hqzVPefaKhpfil+eU9KYHM/+f6/5g
W991Vd449DjxxUNVMiyTQMaef5AOR3Zp7uUdYBv56foktiU2XXoIFOQw0PaSzIjWkBN0xrZ8dCCC
u2w9Kt8PbYhJ7AKCLdI0HY8wRbuQn4MEr2qjwodspaAdxzr709RlfB8W9UZm/v1UHIkND5/R+DjT
NpovyCXRh7b1SgJBwkU/aK274qGqkQo6Z0tc923Sz2lHj4KX/VbLkm3ZDL8v5KRatuj5Ints61ql
T04m2Id8ALfrrjUzqWBUwbJcCh9rltVgjf3LMI4c1samtiyXSQije4gGjkUPn9GRCJYj91AG5P4k
bkeBXpowLYbDlA51eAbv9bDVq2NZM5P3fW7iWrt9sVyycjw7bLkJu4sAfUuMuD4Fe7offpOk3XXT
EJMwRhZuqMZ2yF4zVsZnNw5P7hgPj1XdPIh2Esfry2TZCCZHTDylheThkr4MYPw7xqh3zsepj/iX
eayraGMv2CYxDolYc0UrOs2XuuhCkIEjnVmvqSdC+n1lEGLywM/uwusl8BykLp1BJgTyJz+A+tzq
I7GcQCZZDB0o8ziP0xeZAhJ8XnL8hd7Pw11crEg4GadBtWRZ6ZHMLxNSj+Q0hoDuaMDCk2GuXvet
tOHyWeW4XVc2zktJe/Z9Wl83QYScSZYH+y6y/4DpeKpAddCjVF5AYqPqD6nue3UY/NDxt1ROLC5o
Iuf4xN2StyF5qCh7agj/lvYooxcZzq1grdw0Hfiji0jeLdW0xa5p2b4mu4xCLrafGxa/sNJxLrMX
fVMibb5JCdGp62vzfrhH/gOmKzM6zm3H7vRUH7kKT3KAqLafj+dVYfv6HLZ/sf7+5qZmrCo9v3fT
nxHy78cMZEqHzu2DUy2LaOMwsXiJSTzTyCbqGz8ld9yFYCiu0/oYRdkWZNtmJCMKACbMQwNQKF7n
IhqeBh35x3IMnqsMvTtJDEjIxmLYDEX+bSi/6RsNYRv20tVjc24D9AkHWZQdczDCXl8Km50Mb3fL
fgrn2ScPEHrkx5n4+tSTzbeDbXTD0RmXDvKJmgIjxl1+GF1cjYxtFaws1jFRdLKPFI0Xkr6sfsBr
PNezKnzoC5T1rhvHNoGRj9N48bj5GJO7LCPA90B/i0gkW+OFf7k+gcU+dH3Jv3EEUk1KlOATeylG
lEOPaROW7V0J8Ypy4x/YJlg38JsJ9OyX/5+G4zVEJn+zCSxjHzLExFsNoLYJVtO9maBxB+5zVD8u
3eSPNwsX5NYpm6fr5nk/oUFMJB2FTkhN64E8FLV65AOKKmODUiNN+9Oqq9OpyN/3cvsPRQ3C7Thv
nOIXKUqdn5tsiVQSp3oMNqJEm50MT+ZlMSvlqfbCp6h5RmfS0h9XwsCtGoFtqxp+XBWph1Z8B/LM
ES9OqV+n0NqIQCy6mf62LYbhy3xuCjdGsesOfQ3ZEdl7kjSQdT/zEfXtsXEgX07cfdYyEXacEZ3V
JM5ekS9z4nOgnDB/WBwJpfTrO8sCuiAmuK5AX6iH1yKD9tR4Jm57j26rT0XRPlQr5aiWd1XQfx26
KulSdnt9TstDwYTbyRFau32sstc5BzCxD5mf1GPxUdWL+gL6tfq0lMXtUDvxzkDU5LSB2h8bVFGx
u2DxaEJaqLu0vNoH7yMmAE86gS68RZLLWhfOU4jpFIHYWh+Lu5hoOyndwo8GilyHYNVXRNM1uJ38
7PP1lbA4i0lrM9dFBfaQPC4T7i2/AXVJj4Fmj0u2CeWzfb/h7nRW/lQUjneRRJbgPBnovbN0wcap
bvt+w9mbBWDKMgh8dM1AzRo9KRFUFZHlXfL4zz4LGc4+T2jPDOEgFwKIa6C4SMKFChDbePN51wwm
lA5p6oIisYsUbxF9cZ1Z3Kzb3wFx8831CSxL8B8oHfRKvQ4SfmWSdm73TzaJIogPsQBV91bzuiUM
NAF1MohdT9ORXJq+Gw4IY9NkDlz23e+W36X02104D2Li6jIvoDwt5uI1qFzwos8BZAjQPAumM2iL
XzeWZUeZbDexGzQ95DHIRfhLflPNvDtFXcNOVTtu4bJt67H+/iZSqJoILG1c5a8Ak8uv0Npp0JkF
EfC7ff/ACMlHzcfKRT/Z3bpjlev+Lwjj/BCHm0JctsU2XHqcAlXBRuTSaf8ZypnZIQgB6QfpWXMU
3WZri20aw7eLqS586QfFL5nWl6oey1vdkZ8smMVtqMUWeZJtMQz/5j5tmJIxWMFdFir2XPGw4j/T
fLM9wXLZmUC4mdXRKOsOuBU3+iZD5t4xNCweeIlD0BkgxAzSzoNTFFuaOJY/ZELjAJOeuxjq268x
b+Ux9IPuKEqI/F3fXJZFMZFxYyBmGlVVcBfghXQs2pT9Ly2cOvFiaLvnWoUbnm6JsUzU2xIWY47i
XXNp+XQbCfmSFQPCHz6dh5TSA7Ra99WBiUlnI106gLOTNBfdTUB5ewqQkqXbUrC1/Q/D1/OY0BL6
DcWrbFsIILk8BI2DH+aHSJbxR6+InJPqs3TfdWhS3PDKARVYI3A+ch7ekozpU7ZwdW59yH1e3wCW
89EEwfFBq4XgXX8BmG8qz6oKxU1UTiX9MBMSbUU9tlkM3x9zr0z5WEZ3BH2lCLGF/pC6a/W2EFsH
vc1PDMeXoROGnqz8y8xZhL4VWtyFvC+O181kGd3EwzHErsQv0uASAvWhf/suGcL70AEf8lZ6ymIi
Ew/n+iyv8yhFcSTToBhI3BYcBmuST93mi9hSLrSgwbGE/76sONOh7jiv0S/v/QwG1p/LJY2/9qnH
D1EGZNfo+R98gRep5zf6a0Pr+Zzm/M8+M67H0JurEo909EmMfXWZQZt8LJm8D2Myb3iLbY1Wy74Z
vOLjjL70iN5VWftDdmQ8DPGm6LBtedZJ3wwunUmWYVvSO4C8IA8zVOlpRQ8KdITuy+yaFDk6R7Go
9Qt6keiQOKBe7N/HVbszSDF5clTXTIEo6vqSun33gTtaft3dwkBM8JuoBlnXqLVdAEydAUEclhHM
GFW2RSZnW1rDuRlj9RwubvmaejUSwlSKoU5UVMwbr2bL6poIuFEWfoXkV3QJRHqLjD0/hH5357lN
uTGB5Q+YtDlTWzRAy+fVhWkPxUbHd2iejJIF+94EJvwN9NfTPIJ68YKqjV+dCRDU5U3kuMHyc5fn
mrC30K/x7It5iU43Od3mXtR/Rcjbb+x9y7Vqgt50BHKeAernr74zumlSQPmzBC1rMyRqgK8dnKhr
Pw6E7ttQYGgwDiIfrLL/z6Qwz5+W+m7Zat57dyNhXOMMwiNpKNwIhCHp/Dlq+kQ2d5FiG3f1u5sI
gxtnELqpSyeuBZj6onxAI9v81e83mZdsX248M6Jp9EUDXhW8jJ64c8vzL6L+smPv4LuNBwbgVK4v
JYZug4cm/IJ2m33jGlGFU7K0ThcGBlxVHGudnqD9d7w+9LslMHyyceB0WkM/u/3LD1zqc+85wWHy
qMiTcEzrs8hANuCD1f4JTSX+sYb89p7HnheaFX2vdEIepFji1K++ohymoF1MgyOZgg2g4buehgnW
Z82be8yZBJtY3mAC1fmHuVGXtAj10Qvy5R4QCIWilQw3/oxlv5ql/JRxPOuXGHOxj6r/xPaJtoZm
1d5V0q+IBv8dNJFvnLK98TefjxYvMEv13FdO54Dg7OQF/6PRCfnSRItf1/eUzRyG+2o0iYK6C9tV
BPX/5DRNfyrXW16uD275cGocPGHs8W5sIEnJwg9MPYfzM2Pfrg9t+W6zWNEIhRZh6YGbv7+tnC/u
/Of6uLZPNk6cFr0kVQdOmJMu73r9Twkq3+Hz9aFtn2ycOCgQTCkVoNgrl3PjnNP2dH1cyyebCAjI
WgToKId7Tu5DRX6q+Lt2xZ4QAZ5pfHPhDjKdCZjFurz4X6RjtCPFfAPnYrGHCX3IdVk3qgSP5pSK
xM2fhLeRP7AdJ8Y5Cb7InLCV5TIT4JuoDkHxGlYfmvpXnTUbNn83ReGFJuJBKMGLacS3N448BuO9
N1/wkNREJLvW1EQ7LF2EvmSC8dOSnf1yTICgPMpZbQxvMb0JbGg4YstwBN02aCEOVTvdMLBl7fty
I4ih4B+qGB7pp4n94fkfQqEAvdWeZVlYkxto5goB5YR7onceQRIE/fP2WMxPMR6GvFr2XeAmlmFy
8lzHggwnV0WnpsWSduOy059MbqAWShOpFPgHQcuDJ9Kr8abvkbvbWFfLUWBq6ADsSbCSOBVb9JpQ
X90MOTtCBGFj19vsb8Q2IqeRJh6Yn2XzYUi/LZ44KBBmsPt5UzbHNoXhuy06/OJQr+d6+5mLmwlK
CHGwJHPvHPx6o95psZKJZAigPVQ3Ic74KPsIqOehym9ouRWk2QY3YhlvWEo+o7PnpFn+iC64Gy7W
Iu4ucKAXmhiGcqQEiFjszriU54kM936EejAEQLI63xchmaI6ed1m0eBjlQv3nsdZ4hVbQsKWU9NU
dwk6bJ58guGX6HdcPtTzS17/M0w3u04eamydmCwuWHNwZi7jdGzBUuUi5waKr43NbzkzzSq5M4Vi
LikwpnPq0Cff75HQE970uuvjzQp5kHfjBNH04TSgPx9893n8kDY/9429+tqb8Lrz27zxWgQeQT2e
mRbHQbMj6+nGoWMzjHHix85U9KDoR3gKmU/2sc02rnGLJ5kl75nR1g1qjBuJ/LsnUB4b6ocmKDdO
Adtnr7+/sQoReZPSdTN6NHuI5HAE9uD3dYPbhjaCyLkFifoYLxgaARMJ0ySb6o3byWYU8u+vblXc
+11bYC2z6QjylRe6LIAhB3uwgh6S0/8evtFxNGQUDK8kuKD7vwr+0eVWC9Df3r3/9DxjcMNBgypz
3aVPnT9zBboGdDH9KFtGEhH5H/SMXzhQRoVqLnXEUEscF3rveWCpoJX7qZbN0zTty3x5oVkOjwoS
yXiCvEDbdoCxIaPjbEl8WRbILISvDW2g8sLal5E6EyohjtCcAVzcd8iZRfBpoXUN4Ado1kn5PZoF
S2JkCBvl7eIIgGkMb04pC4MhwP0VuX/Qi3IY+q1Mkc0y6+9vHE4Sp4rD9TU4oGlkSY9ZVidh+XTd
5SxXi0koEy9ZRGsCb479+N4dUS+K6U2RDw9iTDfygRavNpljpMdzR449XrNjgLCT/Ax7tu9paPLD
INafiwZCqmBt9I5tTI8haJuvG8ZmdcOjA5+NEwRPhtPs30+5l/jyQU8v18e2WcRw6DmI6Ozo9X3P
hkcVVr+XON14RliGNivakN1MQaKJy3ym56H9yof/7fpks3K9xARNbgPG9eIbUHTO4y5aVMiZGpds
CD0kh/kY2O3OXfFJNxvRmGVjm0XqYALQkM048CM0OSQdQMnHSdFn1nniNiiJ+HbdLpZtYlaop6ge
UrS/42lFfqT8A1km9HXtiz9MWhYvrJHL7OE43QCtmCo8jbH3mG6mgmyfbty2BR05tCV19RoMZZfw
oHotOLRPIbq38/uNOzfWmdD++tiP5SNt62SJIXO94Z7rs+CdO9HUXImk4g6nuIl8bzp7GkzSjIAH
JFI6SavhPOjiMpRsC6Bs20yGw4ZDpBoyIYPsQTizSaawlFMixwaM0KGYzoDg7o3GzeI0H13PHwF0
OOWhSkIS34CR8NDH4nR9v1rOB7MyPXd+6MML4Ra+OLOpAik60G37xjZceZZOrsS63gt7rNVPwr9f
H9eyUU0uFpmVqASvDyumnft5gtgDG7LDkNd/9o2/zvvmgp2qRSkyw88GViTNUv+grDtEzT5Vk9Ck
XmkAp+0bCrOMdXPCWyVRrne+/uW21TRcuKOLA34tDM11lOQRyFXVlsKGbWjDeXu8kcNBIaL12JzI
bjyqYBezrReaBWY+MpFVPmKxBnIFp3GYCeovOdmICSy+arKrgEdxDPQAPtgxGx9Gym9YDtWOwTsO
brZVAY7fP33MErPTD6C8nLEja/bok+ys/Ncuv++iHx5EY9vxg7t1BbyPAPdCs9Y8FgyAXD5l/+Q5
egriGJmjDA1CY5vXSU2i5bbkjpe0oFEYUiJuUPAoj7v2llmF7tIqIJCJRNKqO9P6i9iZJjGLzykF
Q2wEKrBTQMtD4LW3U002PtlyUJiV5xl9ME2QYmP53e0YP3TjKxrbk33mWP3kzSGBhL6gWQxxDRah
VWsoWglYtvp6ffD3iQ6xzIYjl0IucsxwnXXaeSWND/FMnSjd/+7pdAxTDemcJtELPfR41wddD7S2
phtvV4vD/P2mN/9sBmo3rCXmDtPslkX+E0fevE/5bbVsUdhZDpO/AKY3U8RalqmkWBhZjTeCuEmo
553rYlzNfeQuk8hxeBf+PUUCyC+22ucsH23yrPQDIxOfEaU76nOqfqXNxnvIYm+TXYWXweCrBTup
H5bvTuo+1eIIkYaSqX1xl8mwogIgs9IK0UqxgB33yY1uuy2dPouHmVotUcuilS2keo2bmN43q+iu
HLviWA1057njGrfxKMEl56zbMXLyG1aCorWONyxv+3rDh6EczP28gAcNWZUs+iNzuyQONyJS27Ia
LpynYGsPGyyrV37v4/tx/JZDBTAd/7l+RNh2o3Ef1zEpK3eVvUybD8p5joKNz7bZxHjnytgFLnWV
Ay6AdFdZd0jBpCq2cpE2oxje6XqpK9GMiCcAfYmd76GPbqJBHPzm9x6rBCZbSgYK+2zu4P2j9xgg
515D1nXfyEY9IlSTM/MAI+MwbGW1QBBxX2eMF8RGoJx3CjFtD6twoZKhva2Ln3O+KwEQmGCoIatd
Pa83SdvdBdUD9U7X7fH+PglMMBSAGy0A0fD32D855adZfs63DpX3t3ZgQqGqcc51lqNdElQB6Lbo
818BdFc21vH9HRjEhlvGVZYDrwS3hI4SCGMmYJRTjy4Jz0Ke6KDbxYqGNTX8syTKTRtW6FOs2tvI
a+8GdKW3s7uR1LfZyHDTWk7UnYqoPzWhvltKenDUFozYNrThoygGo7l3gIWIE33w8nRVf9/oFLAM
bSKgeB5Q9E9l+pSOVcLQfQJc4Ma62oY2/HNS6A5x11R0qoHhLdx2ODhdqw7Xd7slIAtMuFPfhK0m
CyKWwnP6ZBFF+JCzoXmq4/kRhFnegeTj9771wmMz0vDQDIGblCAmTlS8qH1rbgI94oxDbCmFy2kP
skSP/rBzXGPB3Slova5g/SnvOERj2kMaseN1u1lWxcR3qDAQfqRrfQpZ+tPDuzpBUv/XrrFNpFjM
p4qTCI9dMAG0H9p+8n61TuDtKmsFJlisS+twGmmDL1+6JIqng9BbgGfL0clWY72JfsexczrZr0/p
MbwINd+WBdI6874IODBxTKwLw2aIMHyUfsJ9cMgmvm81TRQTH4bWnRv4WNwuy6mGJx9jtSldbjGL
idVR0JMC07GjT8ucJW7xsfZuY72raOITkwczViiD8qrhr4NQq7batCS+IAviMT/bsM67NwumMG6W
rIeK4zzT8OJSp30UXRYFjzru5uAYDHrID6LyBrkncsVcxu0CGtEh4h7+zso2kAwj/TMXAT9QUn3Z
4VyYwLhf3JBF+QRVh1eJZnZ5AGVbOh39osl29iaZpJht6yCJlBN68fFnUCbVX8c4kzds6Ha5mU/M
91qASj0iFJ+/QlbnT9Wg24I6/jPKsnTjUnj3cMMExpVDUi6WmvLiNat12Nw0Igzy26jlame7m/lw
85nkC3Uz8epCOffeAVHwZ7Y05QZa2LJfzbdbJtvIl9ksXhtszM9zKYHNr8r6V0uz/EaqcgtXaTPT
6u9vjjtUoOrZCUVwqVooKB1Vpr3mbpJZwzfet7YJ1t/fTEC8LIPQXV6+EtllpzpoWuBYZ4Ahr7vC
u+cSltnw67Cpu4kBzHpJfcW+yF6QOsknNj7rYYZm3/VJ3s0gYhLDoakn/WjF4t6Nufg2zvRupTGH
TP2THKMn3eNtqh7rbPx8fTabxQzvduouwt05569hF7o1dJIFUIAFG8Pj9fFtW8uIKCon7sPBC8Qr
mYn6iGMdNKLlfFgT6y+lM7in69O8/zc887VXjn7Acar6l790Sd0cT/e6z3aFRb73H15MNU6+oCV/
RYZvWQ5qUijmZYXYlX3A+MarL3MjkOoK7l/8Ab0xDaTERF7pJBKgBLpun3Wk/xTFMMO6PG8co9LI
4Ikq9++aZfmdTeGXjNQ3KWj3Vl58P96iCHl/tT3zKai7atCoDuRo4ALtRcgWJ5kz+sOZwGYO/ZI9
ARn+jOHlwdI1VZOr8JIpBXmpFGK79GbqVbzF5GfbTYafS4G+uRRCJZcOzPF3a5/xa5zmkOC+vhjv
HyOe+SBk8xzOAp6H3iesRtPW6qmGYgeoUYuNEvd677y33IZXQ9g4F5Fwylc6DKl/VLTPPzse7r8c
DCGMNd5dCKLRGQw+W4R1tg1m+LkLyNE4Zh79S1+QFXl5N8/a18lI08sQ4EuWaJNPwrI85tvRa6ho
nACXoZxzVx0iFragEKw127gObeMbt3nMOkj5SF69QtZBfvo/zq5kOW4cyH4RIwAQBMEra5FUstuy
LC/qC6NbsrmC4AaC5NfPK88cZLRYnKibQgeAlUAmEomX7yXliHdFYXT7fHn514Z3vF0QgLWyqq1e
aFPRcV9F4PQ91l7ZblTt18Z3fH305qw0BU7ZMiuwDJkofzWsbTcu7iub170NoX4sR8Xz8iWozrBo
ENmPeBJNe84f2ThtLcFKIHEvRgK9mSEzInz2rZYp3UXzom0ZY6EhXbsvs4VyL1ZLQ9Jow2XWrOb4
fE19cAFZnb8USTKHsY7OHGMilHLYX7fszrmu+0FLgfeZl9a2SxOTYLBHk4IwZiMHXVsYx+e7MKrD
hWv1POXcuwvaqml3PK2bbyCssxtzvJ+bUOl4uckVKOWqqXzmA3jNz9GLM7Nr8Yh90BAz+K26lY8Q
C7Xedc7ilg14M049BdfD3dzpb30l0RoaRaMsN37QitHcm2bZod/4THj64g/BU3fOdJOoOP4/bgYr
G9ntCwkpDYZi0oDSACe16+rgexh1zfeq7IJd3RhxvLy51n6H4/M4yafazlw9o+H1O4I8u1eDFbvc
LvPN5RlWArzbKQJwZxl2HQ7dCJ269WEI5v5WDAk0n2stQL7BQI041gW77sZD3aYRldERohhT+sL8
OvdiKoe70W9NvbHwK+7uto0wHE610b14hiBZ8SnVQ/bk6che5+tu1wgXtl90ADKfXDL5te/xTjUk
1XJVhdMHm/Cf2Zys2kmDNf1/KRBY76cIwFfqCtDQ8XHu18gWG5Ag4A6Y0VMiwzArITrlD2gCqJGo
XvVu7lO3aSRdjIHaJTTybOL1J1GRqdlVIKrZqjiu+ISrIB1BCRbpG/jqSE/0bQWdkwcNAuhf1YCq
0mWnWJvCOcrHrpbjTJfspSBt3342EIQyt0kqoTgWozXf33K+tXkc9+6HmRRRm9cvIIb6J0/a6BsY
ap5AarvFy7sSpty+0o54mTEa9ENZoeQN8Bd4nyRi2Bmh+5seDNMbBltxO7fJ1OIOYrtskM+ioeIk
EhIgaqA0uUWvsvY7/D89o9M1RB6yRDyz0HT3szqzp6Vzulemq0Fx2w231y28c5j3XlXxSkfB86JY
dtOP5dNIWAFsG70KjgfvcHw8ARe7hLQKzWMzQjHwKU2audkPWRO0Ww9T77cPYA7H1ROdeM3g6ep5
blFzBv0b9JogVZIs+p6fuWFwuxp/n+kQ7nw4iwoaXjzWY4QytfeN4xXrsjFXNoXbB0SCNExybYI7
QWf9AciBegBt5bCkG7H+d6nyneuQ2wqUN2PtS4VSSm718pE3Q2VinVl0qNjCK/1dllvaxinSsjH2
O1adu+POWoThAJa6Qiq21fG0sj1dCs2SDVLi99GPNl/KnbTFcgOCv3q3qOjVa0xy3Q3AJc7s/Wzp
aFGK50nVZoqpMN6/XUeKjSvA2nqdo9SbYoIHcoQ24kP9Yg07y0ZEUy7M3/0CpuqtstFKwHP5M41X
hgv4dOuXugnva2Aw93UtYbZQXElzD2Trn7+iH0gTkiYpn1vaBvt0KJ6A3d36/jUTOfGhFTNWOp+D
u4TUHbjCQECJV3J1vOwwa9vIiQ1s7lVmNKwjOP2E7LW9aW3ftkcZ1icWGCM3cr61VXDiw5iVHios
fv0yzV6zU4KOd6Ymep/OOb0K5Q9VsvNV481mSkEBsxQ8CJ6b2ox2T8sia2KOhPbxsq1WVsLtHur9
psjSopPPNmkIJM+z3Nt5eoa+yuXxV65EbvuQUGbSfFxQ+Ch4/1XZeur+AeYbQkbBPCm7lyHefndQ
+vLAmLTguelTU9ShuQbTAeudd8gb6xHte97MkYUbPyy/AkeXTzfFSFW0sdNWsn6XV9MgMua2JsFd
yttxZ3g6PLWVeuyRIOyLSPdHL/Gircr3yrZ2O47slFMCPaizKXsQS4HMOE9B5Dkr/cGr2i3Zg7UN
4fp9boqxjs5pZzj/o3C/39F0KjY8Zu0nOH5fqQJ6T9BFe/aLgBx+K31niMGxLe2w71tqNo7MtXVx
IoBMxkpxr9Iv/bT8kyjQlBHG+9MwqnA/e4n66A9pftULI3WFpyVqCr0nOE6TvsluKtL6/0cayjaf
AFfWxO1NanAXUKOtg+e58lHYqbIuP+F6UG8BWVYCmduj1Hu8RIt6KJ7RQ/ol5RQa7Gw3LOTKC5nb
qtR2UCPMQT/1jLb9cW+IxoU4kNcdt26/Um9VF0A4iz/3YOg9orNljs0wXoUR8Ol/2pQ8TSQv8KYF
RRzlH8HMnKiHpE3K8u5ygFypRbu9StlZSVPPgXimhXoVcgxv7VgckkGfejMehJewmAPyFl+ebW0n
Od5dT72pJ4/qlzqioBizDfe9B0VB8/963QSOh5ekLmdWNf9b6Na6xgNEg8vAVa3fWA7Xsb0AjOfC
iOegqcSAgmfq6X1nPX6tgZwz3dRB2hXS1y8gwx/jWtvqVbEgvK5c5/YoqSpd6lKhMvFbsnpOom4f
bVO2r0RXt0VpHIhidWIQ9RQAG2M08JijEfNzos+31D5RP65aY3aOum9OVXCtFAaMmOKuHPMoBocT
u50gyba/PPrarzj//83o7ZikgPuEwd2Ztr+su3YP+bDPqZAfo3ZgG2nJ2iTnSPhmEm6UN/VRH961
HMrepMCrbtJnrwng0zvaBH9f/ikrcdVtYCKiSzSdaHjXF/NXgj7qOJnaj1E2BNe5s8uWmYDqtVTN
GN6hTPdrjjI/zkT97fLHr4QKlytT50k31apPvpsFj5V5m0ESrgMi+evl4dds43gy3ulMFjCbfAcR
W/bZyokcoSo8VDFKE8vny3Os/QTHmVXGIbXnWahANLqe4iQTU3qgPS83TLTyG9xuJr7kWdIw0KHm
Bf/+e32VSl8Lk+eHyz9gZZu6TUx5A8naUOLZUKXn0pka0yq69xUshM4iVgfgWiZRuXEtXvs1jlu3
AlI4eIpmH0WbQ9dsEn8LsSQ3WbTpdSvr4XYw8d5neZ5KeQddhn7HEKxiGo7XPUu6PUzGB6IMxZr0
R8aCCpTts893FZRBtkLGmnnOP+ptyOBd0RANYrneEHIULStPshXpHi/JW3nYmn2c05llPG81Wio/
GnFWlhugCz6G3hYz8NoPcI7mXgYLH0Cu9hE/AOyrJKmXB2M7W+ymicqvl3fs2iSOW2uIy6VztIR3
ujnHVBXVNwu1eTzIcNlfnmLNSo5X62UIiii33ndb0ORTk2fkQyO79njV6C4YrjeyTKI88b4j4fbu
Fh2Co7veIoBfsY4LhEtLwNPmRYR34PJtdrlu8xh02k8dHa6sF7hION155ah65F95Rz8lDLrpeBa6
8m7oAuEEYyxTJY7mHs2TItZjPdvd9cgFt4OpLgtVV4Xxvndjrm5MDsYpSFN+ubywvwPBO2VO4jhw
bvBeo3Luf8DJhgMz+qjR8XGTiPDBFkofE6ae2VTLnUjEcQrJzWDBL58VSGyWFM0PEx3rQ6O6jbx/
bSs4vk4gMGf6MVOvUemxGGfGdBPas3pCvgm7XJviPw7v82ZqovJ1LgrK43YY/xIhb6tdRSEpc9mq
KycUcfw9D4ZQ5l2qXgFuKsrY+sk3nExyn/DFf6SbOnZr0zg+r4bAlrLNxN1cio+q86HyCtnctEme
Fw8vq9f8FuKi5BIVdkEHNrKXPkxoXAqhv82lITb2PEgIZd2wXNXI7ZP/IOaiqpiGZeT3jCAXVABv
xFCRJBsh7DeQ+r87nbiAuYThGOwb4t/xJAyLj3lEApZCXkIOOQJOZDPxjZG0zfV9l85td59GdTJn
EPELgR/ZV5Kr8V/RRqqaY9LZgUSHpAxGseGI78dv4oLtsrAKjPRV8loUZdLE1lTmOVyKdMOx1oY/
e8Obc9qEPW90afi9mv2525ts6iiUEFh/Vb2HuPC6VgNBRGjF72XoybqOy84s+qk3lS3DeCnn6Dpi
J+5iI/okwI5nGYgtSf43yMF/BKna+zwLdpe3+7tFMgrqnD8NFXlVRzsP7Q+giP2J958FwkAMOVMY
BgdZLk9zH7QbU727JpjKXROI1/V9JIZDg2Y1G5obwGE2nHZt6PP/3yx36bWLvwT4FYyDX6QpUS3Z
yIffjTn4aCdCL6KFwEgZDIe8/DItH8g8xWFzLIONfbT24U50RnVyqAOJ4SeQju+8qJ+OkOXaEjJf
+3gnLle5jZo6ZehmnPR+yBGKv4Oyah9c12zMXRhEM4i0QWPFuTsw+ZK1wSdPfL+8LVfs4uIewkIz
07B0BMdTGO0bkFzHxqPDRmxc2fQu6qHENrSlxnf3vbgBfe6N76U3QzXFrFj2Plg1rvsRzl2qs6kq
lgzTUO9TT9JYoRn28sjvHup40XC8FggiCPKJAu2SEF1Jx5bEST0dq6Z/vTz+mvkdVwXQGh2Tv7+c
7vviHgqQ1417nu+Nn4YK+JVpWcwhIyOIhXEBQaVnC6e2tqqOq1qIepYyAzVGqe+nVsbF9JA13c6A
CSibNvx1bQ7HXymU7MlUKHMYm49SHrogPQ643CRdzLm6cnEdrwWkwY86iS5AswSP1pd3IoFOaWm3
npDWFtdJo6pcK1AEeMMh1DQeoGG/SP/h8vqu7EsXpaC4trYv8ely+irJvUr/qsdrKvyUu/iEYGGG
ocxvDpP3NPvfGP16+ZMjbL3/pEkY13HSaenzlqUlXGn6qzWPrXzIUjyu9m1M+V+1+o4E/bp1dREH
YKFqZx/9YQey3M38O+9+VPmWUOea4R2HBUiymKOzddTyd1RRnIGvzWYH5ruvEzCR47WNxf2nSrCq
Xf2ppT+S4KELn3v/V2DILlQbDQsrZ5ULNci8BrQSDTpIx5TceECT+CA2ao06tt20UbJeM5LjvEZ1
jc9TEAeM7WeZ/JT9bX5lmuAymKZDzlNcDeGzIvlaDc0jrUDUG9g9aaKNZ4O1r3fcNgOmvFzwTnoY
hi5O1WMz382bLKkr1ncRBmgAD/oAlMuHlBvQzL1qP/vCIUvnVVtkkyuf72IMln4MB79E5geZg4/9
bH7Iwftc+1sPsCuB2YUY6GrReVbBAaw33s48Owb9q5Le7TKATn1WN5eDxdqPcM5d2/mjphyzMNZ9
DCu6G2xzrAv6eHn4lcjsIglmv0xHKdGyHtBsz+V4sGzrsrm2wK4Pt6EJPFKZQ0k/jz2IEFLk96Br
H1R5vPzxa7Zxjt8iajwyjfCubmyPwFSDsC3dicHbGH4lTrtkpWYIxZJ2sE2lpvsuk7ssaMBiV+0y
cG2bpIyHYo7D7qr2Jsq5cwgXFGLbAMKaAwnqaCch6H1cbGE3gt1KRHXhAtZ4SnloZ3lBLtHGYLWz
u7KPPtpy+NEE/t0U2nzfoCZ1eWVWfMNFDiwZBA1rlHsPQfQJ6m0xB69GNRxr7u/C6Co0FwXB65+p
nRytBWUlyCo60jIojvJ8J8NyC5644hkueCC3Yz5HcsG+ZRCcXPwHQG72l62zNrTj0wF06wB7xIeD
KxSslGaf+st1N14XNxAaKkrdNRg6Iwc/mO+k2WKqXfE2FzGQ4y1Isx4sFF03/DKV/o4mikNjt95R
1oZ3nDlQSZSGAYzS629hO+3D5SbhGw+iawZ3jmHZhg0Zl8wcChPEAWgXp2mLt2BtaMdrE4uiUnmm
NfHD5aDJdOQ6u3ItneOXz2Hudf75hFTeX36yfCy7YSO1XYnNLiAgxLnVkArGztiHOr8BABbA8oc6
3GoiWFlMFxIwzZCcbRsk/JC2VPtwWNCORG2/65Ziq7d4bQoniwbMYJ77DrWdLmBDXIkqrixgAZLl
GzZaiWEuiykZ4ZWsPxME6c8WEt+oXfv9Y8Y/e8nWq8naMpx/25vLaT63qSUCYTKl6Y7R6IdU2Sua
BM9sgVfJfFPuggEMdJ6CAj39hyYAeZrq4ny4zer+cDmUra2C47URANxdb+BZ2aL35VzskuW+3YzB
a6M7fmtD37RoghhAaclvqyR6IFKcGDPfLn/8iu+6vKZFEsx1I1AKU6baNZHZG+jsXDe047vjjHKt
bJCaoAARka8eIfNTqydv69F85Th3IQBhm+CmWeJ0opOpYt3cjMb/JfV8ROW23M8dO+QiGjYWeYXU
lLt4AN6D67AKkEkPOju0zUuZsINs0/hM/xWhR6EGf37D9EHWW/C0Fc9wyUwHRosQfAHI3e3fKpl3
S1ftEnEz6K9XrY8LCWiGrhmKkOU/edmY+zQFJryn7dbdeCV0uJgArMxEoOuAfZvwkwf2YLCPHtMm
3VUguxTlxuVybQ+ct/Wb6MGyoNSpAMVYbf3xPkjyRxJV057N+mHMOQU9GN6QqinYYmZbcReXP8dC
IcMn+rwLuPiHjdmxb8n365bDcfSO9WxkeI4+pLK7F0P67yD9reajtc92TuhhGoLOnOvpAehYy3re
Q383vvzZKzcElyMHjcOjiOagfiVDfkvMS91Bl2EebgFAvAE0FOqFes8s20CVr8zmQgSqMgxFD+aO
Q9BFR9//hMcBv8kRYVIwzx4EkEbRFg3kytb6D2DAa/I6LzDVrO4z/stWDyL9Ztonn3/2xcaNZGVd
XMiADMIKGFShXjXP6M6auTosivy6vDJrP+AcV974RhDUQ1ZIPhwIn0/MlDH0nWPIlYKNmSDUB7ts
UBtp2kqoctEDuWrNRCSKbEon/wCz6X2aTE/3NEA9ZglEsRGx1qZxvN0vxojnI7C5NOpug4XeQQbq
U8DUsSqTjTR5bQrnMK+gM+lH0Vy/DkHdx2lXPjXR+Iv40bFjW7Kkv1PAd6qfLpFONXEifA2+fMlA
1MlfIYYTZ5bEo/w5pkE8AYGEJ7tdjUoxFLkftflcp58kWhFRJL3xJd1b72ddGAiTAMnffWOdPPA2
O6hg2Evmx7b4Ho48DjLyOVfhRiq4ZhgnhESsSys2zMg1E3XfB8GHuf4qjNpHMvh1eb+uzeDkC8qv
gJidcGJMKa2ORY4nitkPkztbc7GL0Bjx7Zp5sJp/+oX0KV6KowaOPbG9qYYYyGAPhq5in5MtQMP7
ng2emj8nacCqCxIITNIEZbkHhPPfJB+3oNjv54S+CzLIrKgtyWbIFlryyw+feLM8ZkO0keqsjX5e
nzdxY2iJzFpIqB80haBmTiw9pcBfxIXfif3lJVib4vz/N1NwQ0uSpdMI9lRyY5vqRiXF7ZgmG3jE
teGdOLH0U+0HHDo4fS5iOg+nlJQ7YuqN56i14Z0YQWuBwnwFA/UhSGt8WXhg241e+TJs0fS9f8z5
Lg/P7FVovhxBYsI69HrqnT8ln8zwHBR3SZgeA3Irgq0a+tpUjl+nemwHVXHE1Mbby26+6dr6IfLH
JwOxsTlpX6o2/BBlwfG6lXecvCGUg6BcjKiIlgcQiec7xaJj65stVNSK47kUPKCwWKguIJq4mKj9
OkotosdB2HYLgf9+lPJd/erFi4JgyFLwS3IQLGumj8MU3aJ9bmc8v7i7ykoukytYZJZ2irDDxv6k
/Xvp/T2bh8tD/652/vfw8V1KUtAo4qmQY+zlQ7XPD3l89zR9aJ7S+/YmO6pd+vXR/4t8oqcD2DN3
v0j85Ut3Ux6z+Av+LPe3yV+31cd0b2M/3ioyv39V8F3inoUtNDPDb6nIk6mm3RDc1/6xjc66PhvH
+tqucCLC1Ms8TQV+dFtRdPZUp7k3+8sGXYkGLpVpT+uqDBS+nqBk3Y7zIcqzHXiIrhzeuRbwaPTB
FoycJxN/N9Wvqn6c+ufrvtxxfdJMrLZsgFwYCdHydMvrCA/q6Yanr5nc8XQRKD0P1Zy/mBlkxywv
DfpiriLfob5LviNkk3g5G88BMsmHGLzHGb09U6+RDTdZWVUXAQbpvSbDbQ9SAbv8Tu62IFNrwzpn
a+otS1+NOXSwvWM+jjGt92O+8cnv5/u+i/TSRTflTPbZi+0Fcsb8ViTBvkfWymT1rIenpeYbt7C1
X+F4kzRdXmVZAlFdlTMTD57vlb/arG39g2rsdqhCNvBOpPpP121Q+HYIUPoaIeejIa84p9e9bPgu
u1IrkyaSOZQb/ZBgbIWbS1m+XHardzc+EKZOetCTMFA+g7FbFUy3toJgb56pDZ9dG9wJB+A4Q17M
C34vluox79h4h+LgFjnf2uBOQIAQkxhUHzUvrfVCuuNAo9Y3mZI0f7xsmne3KEzjxAS+SE6nZZzB
4IO21Iczr0efk+TTPJaPGmqO2U4veQWsHxDGl2dc+UluOmAEa5duLunPgCYMd7giuK3qbEuDe210
J8v36VL7XSTYTxwnqf0L7OcoRCym6crb6z7/fGS+SZR1UUf1rBh7MRlvRcwk1OLimurr+IdROv5z
fNP0oPtvGvoSIOWISeV5e+BS/X1gbXVNLuMT93RHjz6IGQZJXwZFNJoum5AFu8br+hPz8q2U/Per
zX9iBWY5r9AbQ4U6GH207pAinsqxS5/Qi9kkB6x+q5u4jATVz/2oiop+n3022eAA/itNihtWj2OH
biI8GJJb9PPrZMfrzv5UE9flPi2HcPnK6Oj59yktBoquFAgPPjI+d+D3Q2lTY3g8ZKJ3dQeOtkrZ
Xdr1WbKAUaHr0nuT8kKAildbCvblgCXdPB57yStxtH1jvSP1oDO9sVneTU194p5ZOSD0C7IFdp9Q
6OnOOfDtJZXZCTrKB6/dJAldm8bZM0Poc5yO3vAzaNo6OiydZ6N4Xkp/LHZDoWX0wJlqvl3lAO6h
VmYSbAsh8e9ZEtD5pozKHnV2POObjbrG+6oJsJqzc4iYDeLNAsZ1HVpdtrhUFy2C0KxaX/p7318i
8QMnnvXy2zKqzMSOZNRZyu/wbNIJcy/R+C7yvQ9Jp6LcIQnJ5fG6H++cJAyg5CSpNOryi3hMBrCp
BarZYmVciV0uE1yYQ1GxVar8wfv5XxMgrlQEM1z35c5J0jPDtdBEndqqK3b9WEHlfOk2lmzty51T
BBwGpcebLrqzC2TNEsrlHo3Q9rpPd0HQc0W6Sgoh7nUP7QC0YCyxtXzjAHw3c/LJfzDQ3KB4wEV7
kkXzkEyEHatlvO1aEV359c6B4SnKk8pS9rNPx5GhSJcH7C4S4YgCzuWlXXF/975jE2x0WVpxT+CZ
gPx7u7wxX/KSfq9pthHJVszkijgIiTgC2jpxP2tud8BmHXsL4n167tq7/CtW9pCrU5KjwJVPAWKl
qiLD/+kH3rODytKw3ljptQmcTSqCHCsrhuEFfcmhPuSqrudbiBFP19xoEbaiPw+8Uo0jzCTYPWTZ
wItu7bz/f/SWrXy9mx8XoTE2kbP+seTj13GgIu5ksfWItrK6Lo6eLzoaA3R73rF2+DdVaNmWCX8M
VJlvxM21Cc7/f5MMMF9Rj/NOgGJAlbHO7Y9SIQsPgv7fy7tnbYKz2d5MoFUdTXXFqpPI+vRAaPlk
lA5ASLd1w1qxv3Aif0rzbBigqnCarUf3pINSkIIi8eWvXxuc/fn1LCmYmqdcnWQixa6FJNHtgM6g
w+XR12zjhP586LnRZcF+6rkDR18RPMgg8r51lm6xvK3N4LqWSUe9tGF26ieQo6JjEPeJjoyRgWS2
vXISF1SP97JItdWYoOF2nGKJjAo9jxP8AF1o18UgF1wvmiQyTcjLk436dt/PCcEbv9hIu1cW2UXY
Jwqd5dRO+qSR4x+4QmsrxAL+uWqNXVD9TOzi9WpOT4aBw0OmIJHjIBCLp3q6jg2GBOfFf+ticqhb
AemEkwAkM9Z0/tU0wXUErMTF1jMf4qG5p5Ean5vBmbFpbFQIqa9i6/F1ZY+6wHridx5qSAUSoFGj
bUI8MQH5UOrnV/Wr+Ogi/dM+c9t6RT2Y9jQXdQkpohnKOmXWx4XGTr28ymtbyPFk1fOwyKuiObUK
pFQlIB07k3hbHJ9roztenIsWtKHA950Iax5+W3/iYKW46tNdZL1qJZ9GElQnMtuj4AuoZbJWbuRY
K2vrgupNtjSGzLU6GZ5D4bbEPSspyjKm3rgFHF8xjgusl7aFjDX1q1PfgZ9AyeVTM+ZbLTFrg58z
uzeupRalDLQ8mhOLQrAB+6baL0K9XLb8mnEcv+0TaNxXKYyD6mmHsxene6qCD/45AF03w/lnvfn8
PipsmOLRCuF//JFazo/no3EiACdeN4Fz+PazWgK/mrKTzHDtAp0x4TbZD0lYHC5PsLYAju+mmjVN
anVzMjTt93kIctKumr5eHnxtARyvlbgTATM4wTwzwrKUKZBjPShz8c531eO2T1wgvcjbTmmvVKdS
gnk3rYN9lV6bP7i4+RQdN9aTWF5WmH8FKIZ3Nhy/dufT8bKBVqzvYubRcW+WAcXqk6i1Qdwn8mun
hPxxefQV87uY+TbvM2CUvexkJnlk56ADYrabYnv7r32+471SGnC8JOf1rcGTsGvhYYg/vRLXbU4X
Po+GzqXDJRXjW/0yTy3bNfNmXWDNOo7v5irqas8b6lM6jz94SX6V/jTsa7TgbKT+a9ZxfJdVtA+8
osK5W7YQWgI/UEeycH95bdcGd/zWMEs7qGYWJ+6zxY9TXrfjd7+oPbaFmlybwXHeZCzr3hiEZt82
3i4UYfp5GnC9vvz9a9Z3jty0BKOVLEJ1UsFS7YWVx9/+hQvB41UTuJh6EumUgYWhOQmKvFBjI514
Iz9SBhmOyzOcd/k7dV4XVW8jOk0tBYMohLTSeLYgyJJgODieWecr0/U3l6dZsZTLswdZIoK+Klwx
IPJi9+cOIT6MR39bFuzdN2+fuMh6dAPrAaFH4SG6/WAsGK3I+SSbCXgJi3KJiphqNV63b9n5V745
MXUhB5SAJJYlHb+01C64Z2xSnqyZ6ryV3w6em8EvPIZfcr6qmqH7KM6kKomoN14bV3zCZdrrjT+w
FpCnk/WgOvb7MIjArnB5odcGd1y6ndoqkFFUnjiKwDEoZ1C5x3X+usEdbzZhUOAW1lYnCbzfiYR1
9GGUdRFfHn3N8I43J3iCCGqT1KfWH/Pfhk+5L3a+2VLOWrGNC7A3ScRtNpf6ZGbkidoM7e1QJd3+
8uevjS7/3DcKqpR4OpPlKSHQEJhDkN3raasHbMU2Lna+XZKgz6a0PplkXna61Q8JASdwmm3ZZm0C
5xRuLU+iMotwgyxBtqYaiOaAkFzHlKnr6NCIi6Anc7ZEJXIUmN8bdr8jdYgfcp31z6vyxmvnMc/L
2RQpnolmfW5MWnY4x75dN7hzCKdNs4x1UtWnuRoPv5eWis3kec3yjscSP6xtkbH2xCAIHat8mvez
P3wZynwLpLFyxri6smpUKH2yCTszDbJHBnnCIytTD/qQwYehHbaQPWsO4PovJJBLO57TlAJM/Em3
lF/DevMtnwa/sabvnJUuWF7abESqhWsGmaT+GxiEtvlicG5+Mwun3oFBrOoVKjRFfWQT72/7AQTk
SbyIRVZ1rGxHKiAv6DCJA5uaKouBBmgOuYFt4iKvUa1lNirZvs+znB5QrGTqE1301Jw0Gt/KW5ma
Uio8nrCZp4ccXyzVdzV39VTu+nCeTFzW+MSjhaIG22t/yrIdIzzPjjxMi790ToZiD2LSpTnqVrGP
LePqI+t0e+ohP2LvLfLsO9CX59NOZV5xiMKgecb1c/xBdJYthzRZ6D+kNdnnEIKpn9opofs5Yv7j
nOnlM/GT/Es61uTW+EphNmainR2NeDB14ZEY8P/iB+dVcMukp8qDSgZztKpcCMq8IA6ksw1vZT3a
46gD9VOoUtwRJDvjDRRSC/Dq95H8VXYVaPpEUA5Y4Gjq/zIlO1ssS8C8r5Kav/aag113QUkB6mGA
Xt7pYJn+Fmjp/Y6LkPhsoJh5nAPwA+AhG2sghALR/WxTP5Z1N7BDKs4XYLwyfwYJbXqPLuOm2fVU
oS0JFKLDropq4cd9kdinNKvTI2P+MuC5llb3WYI3j0T23rRvQ2xrWwJSFac+1p37VX5YWpHfA1zO
q5j4dchBH96ZI2nbPoy5Z/XntEFrQUyWqDmC9nj+uwNFtwCrWJkjAQSPJgoMA6Jj3/S0R5WwnT6Q
aIHCiUmm4ZNuZpCsMFzB1BD5bF+GZWtu+knyr1CpqtARLEpzT3gVctCjoSPwto00/6HrGSoo6ThR
fkw8Zb5HsAK9xeUcPHsjmft/yFA1QSy9jMp71Yv+a2mAO8O9MgW+NWn0fS2mbm99mz2rfqA/U0qn
9NTm5VLvK93yYO9ryNN9AE4Eb+akh+BDEXgROaZVHdxOwitfy7Y1z2ZR6afEoI85Ns1UHypdeUcI
R6V3GXh7v2qQrRcxoRR5hbVBdesNI7aqKRYp40WWMz31qS/BykC4/5kseJJ6yMtRdHegPKTzbZsm
yU/t0fO7VDRAK5O1stf/w9m3Ncepa93+IqqEEAJegb7Y7bvjXPxCxSuOxEWAEAjErz+j935Zh52O
v/JbViqLBklT8zbmGBD+w2VRLgkQMrGu5tsoQZ0oG7oivtNkxLt40FgDWNuBhA5DcJF2Ga3Rcsnc
msgHo5hvUzPSEQzexEb/tOt/RGW0NCyHatOZ02h0dX9FSqBAwEo7Fre8WVkNpjyx0hSTdSNGunq0
zHPmZuCbjF830a4Ki7i99djcV3shStg2gGi+u54kJy9gxCrNjta4DrKxdvhz2SxoGfrxhLHVUMN4
n4jRUj1WTqgCdOxTG2SYeixYhiJhZ46KG94+sQUnKJy76Vl5ILBLE1ugcFsiNGQpqau4fZs9mG0W
I2sd6mwsHVuPftQX8hawNH9C6DsOJge7WyCeSMih0AkVByHTafDDOlfIc1Wm+nHEthUGamIQjJ2j
XZQsUYsJWHBEHjgdsRZxOEBNrigiIg4xuKaaw1zjYgIFHQOrVaUNTUEnT48rZKX7vafDaACipu3J
AS87apOuQihms4Lxgt6VSpVRRkYQAqZRENTti2t6hdmcaarCNeXNGLLdFKx+C7oC7WNGk5BybO/m
UJVIc2nBr1mCYdnnMkBhLJ3VvIzHhsy9f7O4pQ9l6tmwAhFsNLpw+BFPgi75pKhH/xFaVAv6q26a
hpTXok2+86RrkYMQD5qQ38EcMtkb4VYMV3llxeOrRQKT5HZhZENu05X6i/eKYit8Mcycz/NN5/sj
3YtyXdipTGqMg+9mC80mm1Isv917oG0iP2v0D+yvWjRSX6O+D+KxdPaquTGpA/nrBK8xCf5MgrHE
ZKojgzyWq2sSlLiHer1i/urUjqrKTJmMkt7fW983caaMMzwPh3DmPzBtYe7qeU3Wx9pqMC0i4apN
WvcRBrGV9fSyC3HBzpmhZaNzwKuEfeAyUm1mSlfwK99GbL0ltuBZJxgVe+b360FGOAY/Xb9O9mpO
nJ72yHgKSGITWYEacwRR+km1S2DysRmDqE+h5zCQB38tEve1GsCVckhYUpfLLlFFbx4iAeIp3Ijg
OIFv9fqCnABFGpLfMvRU8FAUIuG/gSPw/J+llVLt5yKBW4zWpLQHyDfy+cqTym9X2FG9Du9OJJF4
QbWpnvcABAkH+Y2qnNPYiWr6YhiVX9DacuRlTJSt/DSZKmpa5NDAE2Ius5ySMC3Dmtcn5BI6ykIn
mnHOVO2r+Uvhz6o9lgZc1Us+N+C6BIfkoiHCNyqeyJ8iUXAg0VyUJAOJJY1e6mUump2zK4y+cMLr
D8SGA0lLXIt97rqx+QLEUhyC+LqW/FgNUyvzKamW4CBwsbjbWVfdcBP5oUVw4NHmCgxyuu9R14yn
6giVNqSZhOHmywDa0W1OY2dEhlOi6VVfMqZ3bvLtfMsnoqo9RNg89wREY9VfmXjxf1JuQr6mwdg0
w8taVbM5UWgirblnLd4krIN1UGkHjv2bpo6B+udDjIgpI6UtWthaYxgh6SKq8xUW9IbFqTDzWC+4
QUD6sW8mm6ynMHbVmxxJER4UUBMGE8sWk3FskVbveAk2rB989KPkdh1sk7yxpE/8OVdVZPlpqqYo
2A+BKZqjZa0i+5hDIPmn5v6a7KZxNRHLXNz2btjVHEjW62YOkvl3R8bgxkbt5N8WONTiCsNa8geW
cCmDQ1kEY7DsNQPML0iRx4RLfABpxho9lpBR1d9oBFT7Y01A3PS1qDzkIWDGEd50H89N2+ZQaKA9
8qrR08l9Xc9VdwMWy6F+0kCzJTvaxuFUwFjbajkQ5RfdlPF27FdoCah6wPv2GGZ+Z5Rq8Jx2snfl
D4bSjn5wsmEDSAf5OL/GjiO64GGifIF3ZJE9uJIH9bNAOq3vOG8FO5mFcuqnsKtev4FXe/wnFECZ
PiihJIBaPveCGYNMI4RBtWyAKE4hTETcseD9lORmPV+kupwYvVrsACEkHQiMczQMXYa9XsYuuZsA
qsboXb20xF3xGuStV2Bci5BRNsvsvhd+NMwYnAbpq4Jq9mKjt7FZRzgJ2XdihFRlEo4mI6Cvi/ed
LMITi1vmHVnVLHHums74oA+D8lpOC1/CD/Cyq8GXD7nArKTg1m7gYSAuYG0tdjFhLXsmZ6D7nQ66
ZU5yMXTdG3CNibwKFGueTGFld6PQD+dXsQrm8DTNS+OuHVARcYeKWYmuPOqAxfCrAXRPY/7GeMO9
7wVB8dobgtNpuBxAnxjXUCCiSd98WUIb3gpPdrbDnD1in9MoHZzu4lU0ufOMCE9z0DN1nABBoXua
oDIt82JWVaJShwYZLpq6bmqMACyuZvEIYbZgCfYlmRyzaTfHrZO56CvFfjA9t/7LaqUHVAu4rqsH
JiBEftJYtPCr4XaoujRY20JmdU8RJ80tBU8KbmJH0qirMQJMKpPg7WjkCX4UZeN7P2dPm/gaw+7l
9eI0mndpM2h4XTaVNVzTRBddxJluC15egYKcsHQlwxK+INMMiv1YrZTswOXUvap46MXPGCJn0EgH
x4DIXezadkjjsl2+TLIt9YNSg7TvqgyG+Pfcc1U++o0NVeq5Ja5uEiN5k3XhKJZdCXVLuUdsa9QP
XrIQM5ywc/JOGQA4OXzgKm5pExjUmk0RyDtRYYfSeGmH4coZCswebdUaPVM/iIe3WAbVsMO4SMOu
GOvduI+bzi0ZwyCGvqWh5PN7rbHYeTToSe+adrH2oLtZlS8mjgKBOSxCTU70Ysw3jFgU4uj5EoEQ
D+2A5APKh2zY67hEJHpgbFxehwE++E3YJhA8tTLm5R5h/ii+zFPC+qcgUuN6SprBgMQbBG3+DT6p
YM8hAn6Cy2vxEJYQV0zFYfaj8hnTyUbel5TDpFgTlN33SYwxWCUl74Jy17oyfhezD7wp1aASz5xt
3DCllCF/2ofg552+lBrOJhPV2Mc3CdZ9FWmFAdIZtb1ZHgIne3MT1Ktud9IGJPO9EP4x1YkbVgzR
esua0sLOwWFOEqGyemyRm5JwmKdsWIws4XNXq3JuKoRaE4IVUHWGVItT2FVQ0e1kPZOrELC1X8qP
sT9QI/Qw6DYPzk9n1yLEGxDRr7s1TPpvarW0OkxIjE+knxEkAna/wuZwCZGrGtTR/k1BpvjFVT1u
RegHNWMWg7ZGnTiS8L1omVUZkiLzBh05xo61b5KhTuEB2VcLXWJ7t4y8+ZaQqJffpAyDp8jGQ4cc
pJtuKrnQ4uT7A1/3Y8RsfVBC4IaYVZRkTJ5BNQrThsOe2f5cOrNJh24TnpppdxbEdegRAR0zEGQb
YLJOSE6mOXqKYy7qXYGpQfaAoAEWTZiEY2aLiQCVair8GXLGAGhlMePx+ug6H4SMDaSk8kQU0Zgn
i0zaL5AWDb92wYhEpWsZHAHzqfX2IqL2Ll4D7nK8Y/lcR9r8dD7rHiZLen6Pql/d3HWAO3+D/5zM
9zmeME4d1ed/22rWHRAfi+FReTxC1r/2EdQebAmJQtlCWeoMgh1wI7dFgDwJ7dn1dq1NNR+JLyI/
t46vXq4NDFizZkbNryj9rMAxBPPLsrbtri7h+r6PPe/a+67gKGlMSK3iuzaayY54tRtSBY0dmQbS
AcnMoph/owPQHG8wusRkM+uDm7oPqlsvoUu8m2pEWztYGaxzbYET+o83Bweqt8zvhTp7iWLU0Krl
8M8aM4iLLPMOYmJePjEDlT9AEKdfRbniLKJOLABlEoMfp0qQfsC7dE2ndsKGa7GLfWRQUxdM6wEN
ic5XKSh5OH8yyN7iDFTPTbBfIHH+ndhzeSdgDlZFPdNckfa8DMQJ405jQvTVRGxlwY5bI7QtgsCa
PZkhW78DYFz+qKFM9Q43W+scqh5oSiM5QeLVtLh+X20ZjfUuiuwMQw+TOg0QXF11SEbKDNUXNuww
VTLGe+ONOE6mX+CpWFOYcF8D9X6+J335ZQ2dN6F8UXsNQg2C8cK0i1cc/LJcZLx3MEdY42Jgk0Cw
F++QEF/AzNT2BkdODvisMDqrIs6eQlY34Kziz1GPMLrth+CmQBB0SkrgU9N6ds0RDGwap8j31D1I
7Ncoq91Y3fMmjIrrwqOjzpkKYU6Ii/06ExijfutCUk0o1au1SYcmwrWZqNW3xzkYZ/+gz+Q1pl19
5ChWaQ9xboNDyUCqgBcJIN6TugQVOwFpOpWNPjED2J/gaQ5F79vvswxwTujQL+pLt0A/NBcxE/Ig
OAFtE9fg1budHco0XzQf+A00n4bqGjyOYISfStBd5m6u4K7KEeUlRR3KfW0M7A+NHL+uTVHlau5Q
f7IxpBti5FxXXtGA9tSzBoUhYBv8Nj2f5a8OoWROFUFiAZU+cz3Zih8SoJR+nK3kBJVbegc6FZSX
gHYJkqyJZzAJdh5dvQzsy/yNAM+37EAIVbanDgKMAjQAztwxMkCPE+rW0N+pC4EzgbCQmism+0Bn
gsPSpm6y5xomVmMxar1FUE+LvK1n+U1QK77WlW4eEB2ePUli6pc6Nvo48dk+rBwlWO0xGyIqkB45
1ch7+x1HsnTNlzIaTi3cLNxWEdgGAnFei6C5G+CZbzCmENxC9nL6otXa9ql0ZfOridzwDlOJqhtM
7EO11zipz7uAoE4sC5FISR2IRcDF86YLOz3XQs8Q0xu9+aducWemo4zVvQHZusXYDBNZ7GP8BO0Y
sGFmUazWB5rMEVDYEt1P6C6pZ25QiVVySL4S1D6ubSKxIy1iz6NAlQ51k9p3u5ZAPz1nLFheG+NV
CH66JlqzUhQzR+SOInjOp4rccxtJL21LYp44ejY3My+WHt4xKO9AFxyV+VqfTyWHMswugYhXex0g
BUMZJZ5/yqWH1DVm7a47649djgPD38e+WG0uWGx2FQPDI7Qogz4rpMFdASwbyisYr6+OPcFVEZsA
z14k739Q4I9NlhROrxmhNWpeK7h3a3gBT2ZzQlAUrIFR/mcuY3tH0OfedxY27bcTzXB7hjxblOgO
sR+GJ9jn/NL0oi4xIMNXBaqMwnwlwIA/BZKb6zKxCODbhoy5A1Xnazwu6t25cv09LHP1k6Bkh0AN
F1UGFiiYVAFw1s1//vnqluU1TurlTc0lKvuOzYd+nQWYSlx0tJGe5pQPlfc2gb3qqaNJlc8zbqXc
8RI1A+YQquVdqeJ2Ny21ujNxIAUGU0x7DSYXVFFNm8zvfS+9VwgWnVmbvL4F+g/DZ2wh7GWWPt4H
tm1NOstp+M7lokmG2ZUKk0lKR0+htvYaiQn/hlJBfT15EfmKjwgPZRUt/9B+UHcEU2wyJaRZvjjU
KekRLJnFT4a0uEnLZmi+1KztHllBhu/F3OHWQIxzdoMBrTtwksRBnWqxRMmNaJpqXTJUy2CMq+y9
Ku98pIypxg09pgUErSEcQKBKcVztinolGGrXX7ifisMQRBBEQIdiOpURRm56nBd5T1Q8xrfK1h2C
GNLEFp031LjbpGueGtrz4aQnPrxPhIus60PIkvOiqaqUotPyHaUWHH4/KpDGn+WDHwj3dP0CVUb+
iGvaPgQRAzec8ilCyglusIM0gIZmTcLiUxKR6RfK7uPXvi8DiepkGB2adSYognU+FtOi6pcVFoEV
JmClOkAnScQHsIFVV5D7MEWuOAhB0riX5OQNZclzEmPyEdVkSBJ2kcRyROc5iqJekYWC87Y6uDGJ
vX2jABRIKaoxbh+gyvQceWXgpXaBk8nHYUH3bk3gz/DX5MlroXiSYRgGCz6zOrmrAKUyObTLlmec
6XoPbzBeOSpVatu4QJ2tdTgwi+mQPcWh52zGiOiRyBTVa4QuQYCzE4sXDnL6q7aGfms2tLWGgFKE
TUJOpm7hgfsR6Dg/edDxWSRN2RHcQrh6EQF40K+ldJ6fLOnssRxwRcFPs71fJhix0jyGoDpdces1
XI5foPEFLOsS9N4TAX72iOIiCry4UYPfqK2PP4idEA4usY+6q7FiPfTQt+qBD5txFQ69drgDFq4C
iKTX8YzagJpvUYHVex80phB7Wc714ohO+rhYD1G/aFj53HYgaswA96juDWqf2Rgj4y0tFF7PEcIV
r7gNURjzwp8wrt+xNrAC2sex2oEOrvQPsfPkbkBE7B3aKcGSKi+KX4qiwm4LCISLNJHgC8H/04t7
IiJAOzAwQI59Zaq3sklQ96skQXkvSuIvGJ8TCI/ZdJDgaXgB9I4leUd084RvXn9DH8sTmP8UqFb7
EwwJXbPgfho0AgAGR4OzwKn73YWzeQLqo70KFfxBIWn8e+Ki+cXbZn46RyRH7AJwV5GXHHkjvScv
6uv+RjCFgFV4ST88RZR3A3Bli9ut8WqeUGdGHN0CJZGFS+ftmS5w83BCep32lAOqOngCi0YgrPHs
KFojg0bXbXId6Jnmlv9sm5A+4iyj/NB4JdpbePWnRCsUT0swoJxU5SE6dcaCsQ38+GcW79kWed8s
cMVBqLHFnUjEVy45ekoxWjD3cRmUJzkp9qsAT+grVSNokqhB/SQicee/LKQK7DE0Y1Iiq0MNuIAs
/AN60fIdJoShyACxJfjL/OJKdKgKPSofpRvQgNKCpKFRI31gXjedFAqzY+7554Ni9FoNBxW2iLa6
WSa/dBdVuD0prSs0jkJcMU4bcp8MEtXuzh/Mvh1Ccx01bW1QGjFjdIVcFxUN4vn9t670rNwBvRQh
DrT6ebRLdGxojYTCXwy5SQbux8degWHQeTiYpCcVT8mkpuQ8+lbXr4Nl8RWG2ZFQ1ZoQcRVUnH2Z
Jtf/WKqBYwY2wfy2PyC5zWrV6+c2Bho00RCbWNKqwixOXnBOrlsPs0kO6pxvNZAqbyJk45ovhsqn
FWXk/lBDBmrHEnT4nlck7PfofhQHeF9cCbG3aHOC0nA0XsMzz/fSzO2uQD2/w1xA7BW5mKG4mjLg
YXja0BZMhuXI/CrrZlA57Aj33S87J8MjBpJBq2h499qZDvo7CpHVjiDDfQI2PL7jCHduWVd2V8jd
pzAHkYnpkI9RpPalTdT9aksZ5JX21lO01vBi/VCgU6bDEa5BoNaZ+KNesoEG9JH25bCjcpqezdIb
EMipc2IOy+8wDhYiUaOerF/tcnZ7TWlQLkTRi/+sO1bereiOBzm8WC1y7pPuH1EhXvWWEsEoyHLq
r+i+ILsQtkLsu0SCpSVywXkHxE6957Lz3ppuAiF4QgK2pr0IgWLoZhvcrDGKp2kogoXvfSE55Hqa
9ddAcN6PHqSiqlT70NTuscd+6kV8lPsYzv1OQzy33lE3IkiCT0EpQrWqOsZ1VX2nHu/+AUeDGrJ4
gJxaMQSa5K7oouk0LWv/o57w34iZyrv/dEkRaMkvHQYf4USBlfUQ+du7qOT9NyigVFClBId/K+bS
IVvlzRFHDcneuU6PIaW6pW9DYtG+XSIbmX2zlHW5A4cRw8w/0hqMR7P4uxcXATtaG3T1UYUhMgCP
hQjRdFRAhrRvJS2fvIJR9GXQb8Jkbg89qVQ7X+JaU+SJKQUjB1S1ebIrXi7wUHlMx5Cj/WD9ev3V
4YjN93QtyBOpfPWNIFd9DqPIfO29Pp5SGcXSA+608tYUNBCIukvagC4qKJucmGU6oGljXmbS6sMQ
9uguCCHxRw/RdtMv7gez1Je3nUDLKzXl6K4UwByvFJv8FDQOHV8mgu5kF3j7vFxqb4+IEs19VNCx
jTq0dz0CYA2Q338aAfXSrcGrqHBj5zG6n78RPGnxs1tKCJ1wQr1DXa2QV/FK98+86pHtutq3RZUa
HrPjaHW0Il5LvPbNRPK18Kc2OQiLF+475T0h1V+RkjqFAoSem/rsiYodcrH+m1hVCQebTGhM68iq
Z1eG5uibSv5AeVo/4zoRrz330RFFn02+Q8UPeYGJqibISrQL7yGkRPIJiTb7gZa9u0arvfPSyA9s
fEDdMnS51wCm00B9l9cvsSD6qAqDYh2fvXk+msoH64BE1pIai4H7Y+coXB9oCHQuFqP7o+khN5cv
ExSJUdROSpCtGg7wSiLIcm8r2de3ijJeffEklKgOaIQ2T0wKHT9LsGglmZr85ltdNTiQCIohLziP
3khOFPquYY42Eb1tSsmqq2i1xfQdj/DHY+AisaIvQwDVIGHRxF+jsV1+tVHdZl7PK7EruhldpkSS
IrlDJYa2WTJO9Fu7rgRUKygddcekr9Yy99yK3jFMupsPyJtQj0GFvBR3CWtwnyDrROs/kY714LBZ
cRofALSYfoQTbwATRJGWTR/A0i+AjbZslpS03PXTJP478dShGHNcvTXIPwX4+h8ey3rouB8U3XWN
Qvler+dbSEa4aj94/gXMF9mg7WjR9MWZXuG/qN8y0GGm6fjsO0Y+AFNeWp/zL/8LDzepcLYaxRzQ
bQFkd3IAPRCUMQAnaj+5A+df/tcvdPCkMRKw7tp5mAg7fwIEAt3nZhrIBnFXMr14imGBWFXew7GZ
9P+A1DwjMv+EI9sg7hD9lQnyHeDIQsjvUi3bET5s8Q9UBp3C0NwiEc1FyEGgLML45xCKW3lLUi4I
+ZdYATeLGb25430WNfPj3w/spQO1xd75BuCwqhPXcAw8AwLtB+6chzGIP5Ld++MP0GRLMsmR4lGK
iblrjIvyR8iful1H4uC3VyTxZ1gO8RMbAC36AzZAKxFjvEGPWj1DC4kO4f9lUPuPRoFf2JAJ1Ety
brdFMAqGRPeFe7Zij763dh/MqP4RaInnb81aKwn54Mg/kQCFjiNB11X5AHs55EitE5H7B6WWFWDE
T2w6fm5j46iTI4GNALVH7HTvzvNi01o9/R8G6y5t+sbEyexNIeOed8UcZvJnJlvEkPotqdVHbMuX
fmFj59ARFQ0PGyD50ejoUgMGncyKKblZqq758vdlurTrG3OHmhg6OJ1ormmy8GuwniOMXvgUTR/c
VZd2fYOKFzX6fXxkqGiFXsqwvRmZIf7VahTE4UU+M8GBzd5YeIeAWLsF4HXt90CzBBzwygc3oxYX
5atBZvIRjv3ClmwpPQQbk8QbtbthBNoLtAJBi5tABhBVCI3+viMXVoxv7JCAbtfoFjKqOgHPUBwp
VDkVAFVsuovU58Z9abKlZeCV13hFFeFXuupXjPZxDq5O98EnXFilLQ+XmJQm3aK6awJnggi0/QFm
GFxWH449Xji1W17ObgzCRfoCIUixwkmdJ46UCt7/vgGX3n6zAejGS197LW5zzCog9y9Ssiw/q+HD
ico/ywvQZEvEpVkdaFa0Fj5WvIqwvGfhFwEqcIAtnoGG/SG0PLaz+7nS9nMGEp+/9V/xCLfC74WH
4ZQy6Wx+npNWQG8eLe7kD+7bS1ty/vt//UI9+YDRjspiUrFAoEajGsV9KQg9/n1XLj1/cxmSouFo
0/pnKWdIwHnmraPtB8HHpQ3f3IHoQxW+Hqrg5ExMH2KQedkTQSsMpfQxRN3t7x9wwa63JDQxla1c
qoCeaumTPaBhIkR/kM7D8jjqvpuBByVd/9H04qVv2tyIekHxgUKN+eQCDE7UopOPBYLoYSw+pRaJ
4fENJ40uSlxU44BDTIsgc7DGVDbj298X6/yQ/4lC8fBNuMOR/Ht9WI7XUzKAlGMBtWX8S3jB0wzK
f1Z6KQph1w3Fb/799y6cri2bGlA9zjjWjddz0jToFrM+85qP6CEuPXwT+QBrWqyJceO1iTGkrVGC
zJv6Q4KCS7fJljUNYjTVzKNyukZrDt0E3OdoiD+fFwtqrRa1Y/UV+NFjFLeHdvhUiokN2pg7G6YA
eD6KEmAMUnUVg1YGYAy1//t2nK/aP23/xthReUtar1jwSet8V0wgghIt4isd6Vvk7l7qfzgl+8d0
B9+xsX219FMjIKj0H46uCZPioHiAxKfVV4SP2YLsMHKf4rHFb21iIY6eP/F6f7xmpXvRmMDJQbFP
Pwi0Lh2yjcGjhV5GQdlO1/ECzho6DW9NgOmLv+/HhdtkS5MmCC/Ad62n6zryvqIXCTS7gYLTUnw4
tfrHX/CDrQj4VDpunObzbs3pjv2jPzNOisdutnfBNYJ6bwUI1hzFWTOq+7LrP6IVu/TOm/3soN4R
dZAD2gFpjU5Qv3jpDPeNYhnaTZ9YeLz/Zld9EDwkHQCI6DmhUR98Ew6wH/v77w//o0fyERT//y7b
c25tTQjBrxGQV6jOtt23Sj+U6oO0+9LjN3d4L3Qh2YDH0wkCdN61Yw8dxwTRp048Xn8Tp83QKpbo
RU+7tjWHpUZB2X3kq/9oTHj0+ZP+FcyM53IEK7DsmJ3ZYUgi7+wHB/LCmeHnv//Xk0PqedGCZv0O
WkaYH81iYbLVe//7hl567c2lbD3UzdADmHYNw0A+AyR6+eCoXHry5kKuZAQOFowMggO/v2km+lqO
Hylf/dHVY603Jmo7IAkGiUdrdSLaAY2FTiMgjfE+GPY4LAv7IMy79A0bc0Wv0luUxtKfGaZ7X+xt
/FHJ8tJR35jpgJYz6CKMwZyH2zVlKFI7YWaqjfZUBZ+KsP1gS1LGgVvu2vPuAg2XF5EGiOdzlrrl
Jgs9O6qeni0J9jmxU4XJMp9CCOSDQ39hebb0ZBztIkDuBoyFAT7ag3g+dg+jeOzNR8WeP3pxLM3G
XhO/BzFKhw/w3AMg3BJjOcUv3GUBf/jw+Fyw3C1H2TABQT8oLP+4fjMQHBXRr7rg+d8t99LDN5aL
2XhgmoBu3S1sSSN2TQcB1aYProVLD98YL28SWhX9fy0ML78QbIL//XMvvrFeNZOhoh2MyoT2Opkb
XDld3oLD8++Pv2Cz/yP6PbcLZjWJ29HQvhZ9cCzm4INDeWlVNjbbrGGkSwbC+XlaU9ahNeh4FkIc
6FNvviUla90gI8w1QLzM+nmAcWPzUa7yx+DYD7aMZF3iBRhLQtNK1kEEmHxkTgCvZCO4qK/nlYt9
2X3kBy/91MbFqnkNXNLg5JAQWqZuL+rT+fRAcjcNg2+fW6iN7U48qlGbZw5qHRhV5uoYteKDG//S
65+3/l/OVmi8uj1L7J7vtVJ9m5L3uHzp/QPuhc+9/Ma0fFSi/AGCJjt/CK9686Cj6nMnn20Ma0bL
2PoS4oP+Uh3X0d+P7HMHf6u7XYAEt0okLjLAcVIJWl8aF5hB+qSb2vKFeaARrDC/AXBFG5504j+H
mB/5+2qfj8T/pIV+sGULA8oSeoDgCgbi99QUbcrkCdAsKDp8bmW2ZGEzpsiAXD3vJgVQfXyPg3er
1s9dCFuusMIKKpYGy16OUWYsxpGjX59blo0FtaEHeKTGMcdCRMF7pR5tGOLxn1PA2nKEtWvRLTWq
3rtaP5yDM/hVrNIHq3LhFt6KbAMYiElKTKKeH36O4RF2tBD/+PvCXPAewcY6ixXIdAy1Q8ATCU4S
8TzBTNvfH33pKG7MUxYYsPTI2e/F3xBxILcp3KdTp2ATqs4Mbw1w9rhb/Xe//Y4ZIKzLZy+tYOP5
ehB8gsD1fC0icYp4n394Ei9cuFtKMB8T78Jn/10VZHzny+W/7y7557zFlhKsq0ftYYYRGrBVmK0T
BsA/67H/hwYsCDAPc3Z2s36fe50vyUfF2AvncMv/RWztUFHEdrL1USE1O+vV//0YXjAfuvFwS1Sq
MpnxZIsTTrx3A03DD8P2Sw8/f86/3GcTtoFbF+wmbBNqIeeg8bPR9JbnC6PpFS9V4HaVGOaXAsQM
Om0wXvHY2QSjN39fnUvrvjHSCT1BXvue20XCfW8xxN9F/Qeu6NKjNxa6BpZjSBeCsQwYO78Nn8t+
/sALXXr0xjxlOIDZg8M8KR4N7SXAyT66tS48ekvy1Yqx6wdNseqm+z7O8nH9UCngwmHZSmaXbSsw
BwbrQYYRjO9wEgy+4lP7uCX4koEIMTeRILVW6xVGV18wg3v190dfeu2N76zjmIEyMuhBPIGeSRo3
/4+0b1uuG0e2/JUT9c4+JAiQxMSpfuC+S9qyZEmW5ReG7ZJ5JwjeQPKf5ivmx2ZR3WdaRoubJzgR
FRW2bIMkgEwkMleuRcCB4VrCyDclqLiW7nczx4VO7zWA08AaCritpruGNVWThrh4Xczkza3r9PN3
lhpOBay4hxvoiXzzisthy9yba2doHyeDMSqsKw66rH/27OcO96XFs2hueM1EUR82B1pgeBwXIGD3
B5AsIx/Gkd64vMBzU6MZapGnbeFQGOoUdkUc+FtWbNcNrRmqIRW63gPMOg6MIkRjmlUteJeZfIZO
5uWgXu8O0mt2XnyEKKR4NZPGNxJ0gAf7xWzhzGGtowSjBg1JTouZGXClK6y7qrlzizuWPFvWftUE
6UhBdIsHVh+D1aUER7G9sUBBcQS0wa4W/MLM5tGRgqGNbpzGUzWQ49m1k8mdXf4qPNTQl8oHc+ug
Ha8klinaK7A7kZtU4noswAyKuRKv/x9HoakZb1Pl6DSe8pIFa04Brz51oDVqg3LhijqTX9XRgoBG
tx3wzyByyn6NaDnxYcJFcFfldFNK45awEmqTC9HZjDfVta7h4NysH3B0JQVaaeHkEFm6S4mCudXW
LFnaRBmBjcFbuwCJyyulf8EN0eZ13WbVrLmXDS9ykG+BwKY0t9QBSVIAVe2FrfqxGwJE6XcPXXB3
yOspBzcVcgaP/Q/kDT+eF8BJfh8aTaCgGmswL7x99pKJE2r0wTLorxVQROXy9ydYaWMWXT29PCos
k4deP/T0Ue9OLvC7pV78lnpOS/+tPFQ0u8sL+rF/IzoC0DKg05agLr7Dnbjrfk2nC5wbylsxLxdO
gLlHaKbboqvyH6kU3LzBy+Tj6m1kr7irmauAxBbR9SXBywLKmxJZA7O0+yenTscf1SjZEnXqxw6O
cO34jSf6frAwvqUOIthsNHhH3GUxTzx2jzz6dXkpPvYL6EH6fZUnkq+uRfP4TlovEHL1Mw86fXRJ
HWPOtjTLbfJAEhyZ7c+yQKsqGAf6Z1HY2c3ld58ZXQeztVGIsqxd1Luyjbx+J12Qme09S4JWZt0D
NPvNzJZ7lOEB1VRsjAcQxrnHy0PPuAZPM9wULxkWaNXYjSJ+bm3zE3RcD04cHatIrLqtgB3p96UF
OWvVmARv3/buxg7kIYedXX77mV2jg9b6EFIYfSfRvi7sDe/TLSurbaroqsiQ6CqSZcHUmEVi2Nkc
+CKv2LSxvTD03JtrQTNYKDIOVqd6B6XKqxTkZ33Y36NBaeXEaFZrJyAkM1I0ayoVya+ySaruAY24
Dkeri4iaBec2s/FdbWWbNoh5g4bYt/hwKpCYyIquWlkdsgSsfGyQwR53oMKT+6qn3sYxi3AnErHU
JDHj2XSAkieMOKQ9KMKQUDgGkbxBKf8WSS/lWyN7zS1QBVk5fV33Pdp6d5LEfQU1AsTr9FiBNRuc
+2B6WqVBYxEdxZJ6ZtKXjY0OwgBAjfguN+UG1KALizG3zppzbkAwBvqlvt6FpnUFuZhfTjNWC4Yw
N7bmmrsu7EZbIUIHccNN3Itkkxb50qV6xsp0/MpYtaAHbTF40rBtSEy/cLKnrCofLy/qzLvrgM3W
TNFCXg9iF0pEU56LJq3QWNKGnPPM2sTIPKFVzrJhl1osBA2h5JuGsqu8KcsnAoHRy58wE5/oGM0B
4TLvKlB4uo3l07jyh+FQZeOGBKmPvvvLD5mZJx2r2VcNRccsgA9KsuvBHLdt6S1szY+xjdj52gFm
yKIf2z4GB2kHwhx0qW5BjHHwerVveusE6oqNANnMJ8W+EGbvLn/PzKTpGH8H5JjCbGEPcYpUrbhH
PBTZxRbtW4vZz5kp06FLoDcVPbe6egeWBfD7VnCxw8KUzQ2teW3wg4rBzmAUU80T4K47I7UXcmVz
Q092+C5Wjyp3sLsG7NRV1T+AC/PMg4UtNGMNzvTEdyOTzrVwA8aUIw0RRuDPbV6DvtvV8vnyks69
ueaf0ZtI6qTCpLgFe3br2i8Bml2Y8Ll3J7+/e5glKVTZMTayY9gtkHryOWJDhLkL+3HuAZp/dgyO
Xorp5QFuKbtrx7mT/Kqsl4AKc8Nrngjt/axsagwf4K3BY7IB/EQZVz2aTy5P/ow96bilKhyjnE1Z
mpjtQa0ACqBgQhdBPw10zsHCJM2ssA5hqvLUtdDeDwBNk9ymEoDDKru7/P5zQ2s+CNwktYgrDD2I
wE/wxmAIPFweerKcfy9oEx23FFmtw8DaXO9SIK6kuwcCM8oX9vzMuup4JbjFLuIKmLSSX+GWukVu
Dy4M3FgLyzr37prNsgTo/6EAqAv0sp/B9XSiKv0UZWrdtUvXVHQUkknwZfVOoZbtUQ6mmK+XJ31u
YjSDBd0c6xSoXXatinfo3jcQObCR7VSylHOe2/GaxY7gGCgMC+9uRMaU2CbWHhVAvwLeYrEqP/cV
mtlODEQgbcEVIzbvWXuY3A5u7T17WDVJOnxJSUhJAG745nQy0K8qC3xEdBsCdXH5ATPbR0cx2aqq
DcvMsT2tGsRyD9DIO4TNupNKV1Qs3dg1KAQydz2gnsx0j3bF9pffe+ZeQaf1eHdUmaCzNMGdCeLc
7BcTxQHLC1SUIn+loDFlS7iiudmZfv7uKYBcsBp0Am9PyQfh5+h+WMzGzDg0qlkuyBkpWNy9akdL
ulXE2Rgx3V6enbmhtYOWxvlQJKZb7UqaHA017NEvuXLDaGZrMsMO4BTqHeubq9wMPwHwtgGR78u6
N9dsVsZOboJxCVd2TPeAJlLweC/Y0txiaqYKDq1OQMUE0YeIsyOZ2p5H6IOAWsMc1mVhdGRUh72e
sSao3zBdioTnMluZ4NFBUWygcZ8nDspbZqZAK5p+E1GycEbNbBcdEzXEoAcpmF3tuq4uwcnjcPA8
85UJHlsz1doZwrGza/riCfTMx1Do2LBx6co/9+qahRosaKyo7OhLxkF8VNo5eEQr58uqzaijomoP
nCBd1NKXpI7kpmHqK3hTfq4bWzPRFMxdJUQQ6IsLdgK/BvcQSNmybrNudM1K07KKHFRSjG8GA0+2
G+NeU5YQTrg8+owl6bgoIcpmADrC+OYVUKkHkc246YVEr0OfLp1Lc+uqGaszykhABnb4CXCRPDpg
rHqs87D5fPkDZkbXAVIcPClxXSj6YphQIvDQjkfAkrzgIecGn46sd4dGHkJPEuCR4ceEw/ILVoPC
tg6X/O/c6FOw8250qNWABpCDcki1FQjMBm5xQIKgzb5wZk9W+UEsrIOkAsB/UwpRiZ/gzf5adKCP
54N704R1uumtfGF7zmwgHS9l91nHe5aW3xgQNicPQh1HpN7B2evRVRQBFiHT/L2bJ0/KMqtys/wG
VoVHaUN2hxF01gNIHT9c3kQz4aWOnaprGaYlysY/u8ypblTC6b4fPTCEdXEC0q80B2NeskqDE5+j
GfQArvEYHLz5T8iPPFdNsREuu4EIwI0rV0KGCdHO3tGQXdKGffLdLofu1ILWZm+l7dPl2Zrbt5pB
FyrjeZbW4fcmREfnAKA2eAftcLtqdB1RpcBA6NgV/B2YjR+HmCiQYS6qJs7EmjqmynTajEMnoPqK
bfTQV/nGBn8e8m1IEyafkyHb5MZS0mvG+nSIFTxcD5J0V36lYEj2u8G6SQwk2UyZbBDPLTgo/rGJ
W9PD35kG+NQtZDttlCyU/VzlT9JBHxyaucMU+lZJ89WmzkklyfHy0syYiY65KqI2NkbEoF9J52wt
tznyOP7GGntXq+AIJs6vlx8zs78szd5LSNbFpp2Tr04Toq/bSH0KxZmFGZv7Bu2whlZLAGYcSb7a
YDfHYXSnIgZxLetZwhINsOFe/oa5jaYZOfImFnhCnfIrj7zXGC1+cSOuW1GdwTD6mibRsRZLVfkZ
D6zrLToV6CxFXRffGx4oduiV9J7AwQdyZ4fkbbwwb3NP0YzezWk7MBxRL8wW4LqwWXovTVy/lQvO
6stzNrPuOkarggouFJCz4nvVWGoDuRAFcrvQXViRmYXXwVmdDeZ40oTFd5PzM+OW6bce2A542f5I
0wSCMsU6kCzRQVoclPM4oNrmG4d0zzaswPkalkuH+lwCX4doIYkAYuMsyb6njfPZM4enELzc086a
dlU4JI8ui/dxEKMpk63LHJnTnnjnZVAxZlmiSP596utH61Xe3YGB0lhY9pmdpaO1wO9YmmZQlt8s
mlOf5Rk035EfhORNuxRDv9nCB6GQDtkyIfwEoAfl33ov2zv0qqzsX4Hj3kXEOUZwZqTMIQXPnuOg
ua+Yt+Av5za05gSkG9cun54K4bLSz5Ky2BbDOloji+gMb2FqASsTkPElZmVIXj0XPHLUjYQEOSzI
06kjTGOBK23mLDM145dpjbXpRfCCjGTu7jzX6gU49EkG1uOmE56A2BLKhp8u+4GPLdXSkV0UqotG
N9jBD2DYsxbCwNHnKBHxNoEw6VMlMxVBoXMxLzf3tMmDv9vcIfhPCqNqq5+RoY5TOBYa3b2EAkRi
PkJb7+7yN328FSwd8JWC1drIrYb/eKP3pkYUo18dQf+60bUwQPVM5pMU6rOt0q/gBTMh4oQS3+XB
5yZIs34FsDxkE7n3I6TQLzDUfau621i0x1p290azrmpice3U7xoOlRlv9J4hivpcB7iNSjAa27ER
bmUWLCzDWwzx747A0tFfuReEbUkD40dvCStLNpUE8aK5kWD6bSGSM/R5Ye1rSBtmDxQSdIPtx8B7
gh3HqyDa8ATh3QJ86G3Tpcq30Q0h7OvYNlMwZKcei63Hy1P+sb1BU+H3PYk27iiEUEm2LZ3uCzXc
R6gx3lc1tAzCId1efsbMjmTafKfNIFCUzbNtbjQJZDSYAcgIVFSXZKA/dOvE0bEE1PKAbXRa6ySG
Wm4JUnO+E5lQsRC4WF3+hA93Jh6hmS4Izs0KyhrWKWiSv0C9mxwo6OVHv4rKGo3H0NqDXgE0vS4/
be6Dprd45ygctAknEGkhJ9W3EaRCuLVtFVQFEhrHC4/4cE3wQZod57mX1alqrBPgxTT8DO1SUBHH
ae2t6oHFA6Zve/cNOSESgmAuHgCdlusAxaYDtIuWgt6519e2lHRA3xiBEPjkIOUL3TRwPnFjyYN+
aBN4dS1wd/LAQodq4FzHDLJu4EQrN7jhTtsXsioN4HcLm2ruI7RD22xEBs7rLDrVjlWZZyBonVdQ
atbD0+VtNDe+djXHrWxMcrAkXamKnwPAVkCELNl23eDaQW2kSdGb/UhPFRha0y06cEAODoln9/vl
8a1pFv7NfxKoR2obyCstIDmwxLSEhzbtyIIQd1hvU1w0xaieYrdA+AYZyw3gYo+UVVDMMu3rznSX
kIAz+0CvS9ftSJKx4sOVAq2gn5rBRkE7x4nsV0gSL0QgM2v0b/QaCekzLqR98hrW3YdxB6VmAxrF
SyHv3Ddodj44oBErbNZck6qImV9X1K6MzRAYkM/2Da+3226XQIUsb9Ztav1AgQceExOI+asYtRPf
sSXZuCT4cnlTzM3W9PN3TsWRfaVoXUMqM7Q+pZGBuqlA2mbd4JrZDyIihXIEu7Y78tp5beqnIntY
N7Zm6i0UVnk1gGcAbWkQ1eXIZtkcoLTLo88tsmboZmAanYRU9antWaWuhsDjO/TBledEgVwelc21
u1Uz+qEu7ZRHhJ2cOhfHoY9Ieiwa0+SHyx8ys7565doyUgl28mwIfVZY3W2UQ3UmHpNszS2JQGjv
9+2Tm1UY9NAaPWXKLKsnuxlzcd8ZtmWIdXtIL147pUwhPAvtWGlYkGgkjJveBsBY6PKtmyHNngPQ
5CdtbhvHPEkkJFtxe+0S/te6wbUzu26TAQofHL2Ub542APf93k7XUSk6eukaoIemzEICKYtS3aYi
Tr5Gtpk9r3t1zXhzE4pBCbfw6tC7SLetG9YACxdrCszYOJr5Kjuw69zm7BS2uCQEKcs2mQmVjnXv
rpmv6qFpl0Pm/WgOFoOqDbocv5MGEhzrhteMFgqqzHKgPxVC9r7i+9RFP+IozHTd8Hr52iyh2JtZ
MYavhEl3/RioAwM2f8G3zbgEvYQtoBORBlIYR4j3jrdhDb1gcLYvNVnMja5F2tDzwMwriAL6eVef
6Qh66whdcAvvPtnNByGMXsQGVa/XVQHe3eSFoFuvssFLG0DScB+tg68TR2f4iL0etcIgUxC5LRP1
dYxdtam8wjhzKdadunpFm/AUqswjSFB8MdYoYqAI6mcw3e3l/Tk3S5rpigACvEEEyVMItCDICyCg
4rWeueH4xeUnTKv50Tpo5itt5bqIhZ3rPLcOKkb8I5gJsT7vPIaI7JJmiVl17kGaJad2YzAvk+xo
Ak49BYzeFKh2xbXVQMt5MQyaOe91EhBIdaUBhfLMVciRJyHdHlDE7eCOnxK6MtLSi92DDUrPoez5
SRQ9cte4p0Shbxj1KnIwtMFpR3E7WhIsqqm69gYQjagWZp1E48LdYWYZdDYQkfSdolCmv5YpBGid
xzpxbpzUeaSld66gKLdg3jPOQ696DyyCtHJj1wchO+j6ttCOWx1q6dXuwVUC2JFJvjtHlRidmzXk
qZsxHX5etom5l59+/i6UBmEyD1lYs2OaJegtEHEJSFzUPq8bXbPp0KrCXniuvBJocPJrRaEcgWj9
8uBzy6uZcyonufW4aEKfEn4kQ/o5hHikbwp2cmt61fB1LLHYpZo9QwLPHHIjUdfULO8g4eShhQ0a
SVE6LBVZ5pZBO5zJ0NU2REObg2zKmyFDYDFWchWHEkHk9vsa5xDPJMZouSdZ8zvSNvI0GtDpvLwK
M25bL3AHXjRaDmSzTl6AmMjk1qS1W4AZWdzYjJbluphdL24HCQS7oB6FCWLsNU1ZuI3wg3Wxi17U
9mJBO6glBkeaQnVpSwIPYpYEeLDg6fIkzSyvXscGNDzo3Kxhxxjygd4GCdZ7UJlCNGvd8JoRi9Lk
SUYoQzUOGsvojCD5Ga1s1mHd8JoVD1B8CysnrK7ImEJknCDFwggijcujz20gzYyDNgPiFHWP2JfZ
OG5yDpcBzV1Krstm0q2//JSZs1KvWceNROKDdM3BZGO6oYxeQ0QR3ZyJBwFPawyGX5efM7fSmiFL
kwsoviXQrIG2jA/Km09DWqzcp3q9GoRlxaRv1l+nqYSQuFmVDn+yu9wg6cJizLy+XrP2PAnJexF6
MUSdoX3tdeoe6nhLrepzo0+e/N1ho2rosJXA8BydHgrOhyKoo0MfmM4S0GlmK+mV6jjD1jTs2DmG
DPFcS+EgnCr/4o7QjFq1vHphOs6LrhxRjTmYdvc1bSHIBr33paLxzIGm16WlE7Uh8F/OW9g4uOC9
9CG8I4cNpFd+cDop1Rtozluql7w1YX8QD+s1atTZWO9xyzlCVLjKfdm6yN32fefYEFlXUbGFJvl4
n5QQzwVdhITAKCQcqdoZJTb4wYbIvLp30fn7q5AM0o94y6hCGwbkFqVVmOltEOOXIQIie0P4KBEg
DQQsWznaVXdpmfDgmIBo8itUGL3iM8gRnB9CjE6xp4QZL0icxLeBhOCGb8UWtMYppArQCqc4eXFU
43abUUzymm3k2GAj5oVZn7sxEuFOCToGnu84hcMc/01EYyudJo1xZSwhuk6gZ2ug1wI3AFeCzSZJ
afQJEIc2hcJ7odqJvLoHx7fceQmqc490hHLvowP5Z2+joAgXb3I6evWGJCREE29V8XrT1jHyPPhB
AMlta+zunCrCj/PUtD+PadckdxmKeumukCj7PUoLSmC3kJABl7LltEH/aRi9rnxxCwMC7UAGQkmV
FH1jQy++6H+ImOWvqojlcxR5YXSlcgdYG6QHIMtKAnDA+50toxxQsq5tt6MXxTEEsQMIOGZuI4JN
63kR2WVmZHnoDMtps4DS+NinMp2dg2RRUqRg5T8qB/3ZzbRTQeEBndMocPeszqSx6vBneqU26JKi
HTh6QNLUsHzPcMfrwknGheNtzmvoB1A6JpAZc5xjYEbxXdBHfwVNn16VrDpfdhpzD9DCRyHTFoKw
tXOMsWSbGqGYs/VKdmr6REXby8+Yc63auQMpIlVZlXKOMuZ3nuwaVHLVOr/NdHyEsNzBpSJrDymD
ZqxykDlSzioSZ2RCtStgQO02TXrmHNM2fVSuA+1dl+XmFgKF1dJV4ePZYToYYmiMjkvPdY4QS3+O
YwCTmbEoRfnx8jJdFS+lIkIzcNgeYsPJQE5DjTMZEveFcWkuWNrcI7QITGSi6z2wXR895jmbukqR
DxdxMGkbkN3lDTRN978fBkynkTE7ylUV4xGU9k+eQRQwlkNjfjMrHHICu7VXnrMHX3Vi/rj8xLlF
0czCk0HmOoi//mHVtBm+00g9rRtbMwfkgbmywTkY+8KE8DOh3eBHwCkuhAEz66ETyghIeLM6CCFH
qVQqferU1dchQFs1Z2628hmaXUhSWiKsI3yC4+SpL0RwfrvfSrNdAFnNLIBOLSOhTJzIrgJdUI2c
qoOqDvlkhKCsXvB7c+NP58a7cC80J12jpufHuhI/zcGINq7iS1CMucGnpXk3OERZHQbBdVz8uQVd
dz+W7E0huO+b+1V7SCeXafMQ8tKuS+O3MFhF9LPhID+1bnDNos0A1KlNPnrH2DCzeCMdK3I3SVov
QVvndqh2qBFW0QqwLLy8CIwvZEpmi5F/sdZmtZnOrRE2pOYUvOmHt8xRGyKVCnBM469O+jNPs+K2
NXkWRYO6hv5gtQvcUAICiEesWgKdWcNrE8RRFlHXQ1mfW46sDqKMJeadmfnXGTUCKUVQF5a6zjPn
m+iByB3AZPZiV5PI/eX3nwm/dGINz/PMEpULfoqn2TFTda+4CD4NIYguoJm0u/yUGTvTKYTAocdd
10z4Kcd1wXek22yMqln6hrnRNStGAq0grSXaQ+uCrMAJMbqbibvLrz63BtND37mIGld+AxLi3gm5
O9t/0yDLi0m5ba2qFtM1r0SYyBSauFbsQ5VcAkPuoMSWHBKvJTTZVwbtzHUxsE4gZLZChmimJ3hS
H6Pk29fipkCRYVUQzHRhs9jOemQcB3HlmADXkDqX+5Aiikzcsly5kzRrVqNVSoCTvdPgVc4Ot5xy
x4nzeHmtZzaSDv7zuGig4WtE52AY2DlFV9g9NMOaVfAcpuP+CGBmNOIZvGnbGNaWRICBuUa0bml1
KhkCAWWBOys9haHdHoTthMcuchZCx7mJ0Q7hgYx5wHtux+iIZq80tbJdVhbddt20a/Ybdzn3oApE
Ty1CiHMtPEf6YCJZO+/TR72zYK8npifit5cn9nNgVnJT5KpecKAz/kEH+Jm8HFQQ8RJ5cQhsDhlU
n6HEQnZodh326+ZHO4brZLrX22kJ74lHyDLOfaTrvlwefO79tQAa8TP0wy2vPIEA9qrtEutL6g3t
oQP70ZLixdwjNJsNRUxAXRaWpxBJ5i2SD9x3VFJt+gwh6eWvmDnGdICfCk3GZEPLU21lw6Y1J+o1
aQTfGlaxDfhDVnFcEabD+HLiDjU38/KUyvJOQbrXT+zFaHRmnnT8XioMAXGQpDwJVNB8IXHnSAUk
nyuerqKqxvtrhqyaTKZun4RX6IQv/HaqbjXAxV9ehBkvocP1hGUPLkLQ8CoFg//GYeKIBOfKQ14H
fju8dSuXENhZ15qfvLTlLUA58boSJtNpZszUGsImhY1RAiqYwWkfhqpc1VqFWdcMOA8i16hEg93J
TeeZQovkV5erJlnnP3VxLDNOxihOLRO+AXkb9JEXm4YsZibmVlWzXrO2M+LWLUYXILPxg8xgh7Lr
it2qTaPD9ByRM4DS7SH2TWr9CoEK+dxZ+RJ/yoxf0FF6FHxiXmwY2WlCa6RCHAJsnrDyzrbl/bXu
A7R6RJiHSKsUsjrlPVMAaeCGGqXGUhf5TEZFp5mRmYgHAcGjM4QV4r3samcXI170KXfKDbACzXbS
nT933iIAdGa96eSd3h2XtYuG33ik2SnNxE8CxO+Od4vqtHPrMT303eCBPbYKGoPYTLlswOfUwj+E
RTxcgXD7wW5xw1m3KNrNOIVysDGOsLiWFqHt1yRgrt9WY78QbX1cZWE6iM9jiedmxIzPdZexE63d
yV3fBTR6aEVofO5iFATXfYl2PoO5BCyESsJ3JGNyFkEvnkbLIOtwJ0xX6QoMp2ziwM5Oktge0JRl
fFMp9vnyu88caDqcD3o0JXpjq+wk+tE+qbxy7mLO6kfIPy5Jgc3sVh3SZ1aWoui7zk6eEX+SAjeO
MrPI/vL7zw2umbYwxtZ2Cis7DWAYvWkVEvpduA61xHRA35A5I1Klqj0qEwkD2bJHIOeXQuoZt6Ej
+XLGk9g0JUieB/s5TupT2tHr1GrvQRl7mrrfsrRbMIW5RdZNOrFRcMza9jiMLXkGXxjqfwgsopcm
K5YEbeeeoZlzIEHLjCRjC2yC2gdl1Dw2hXfnZv99Tvznz/5/ha/i7h856vrv/4Xf/xTlUMVh1Gi/
/fujyPHff03/5v/9nd//xd8Pr+L2e/5a63/pt3+Dcf/53O335vtvv9kVTdwM9+1rNXx+rduseRsf
bzj9zf/pH/7H69soj0P5+ucfP0VbNNNoYSyKP/75R6e//vyDTGv/n+/H/+cfTh/w5x+PbSXb//O/
v//bP3n9Xjd//kHp3zzLdZhLXRPs5tYEHVOv058Q9jfHBeM59xxuexSlrT/+oxBI2uAfkb9ZiLdt
l1qUgVVtyurVAqLpf/5hM4znmMTkDmMIBpGB+O9X+21x/rVY/wFO+DsBBFb95x9v4eq/6gwuobbL
TSTVTJMy4kEJ8PfjpKyarnVtpwVKlSP9I23fHRr3KgvQRTyRDkHtpUzL79AkTRI/46W7bTpqAOaO
CisNzHCP/pLugdph+YkQ85R5TyK+jehY3cRl0l95DAxJfmX1IPJPE9O3zPQH6Snd53nbXvEJFGhE
f1Velle+VStwouRdsun6oHww80kpZ4hA8VURH7Cd/q6C+tQZZBTxxsytaG+DgeYQNez+7Q+DGrpX
+QjCNCF/Kc7FfWxAagtqy0cL8PbrISXdceDM23WZu+Mherx4XJC9kQT2PjTNH4VKFzLuxHzz/r/P
r4fOBm5ajoWAwtRTFmkLnD3q8t0GkAXgaXoW+HlaB7cVIcEtSEgk9C6reGe06gfEjrNbq3PIU9Sp
H43VbEAkkT2QxrK2lYqju9KriwORuXcdJaCvRl4zjvw6zfKbkdy8/cOiHemjDM9oL7KfevLFK/Pm
GnJGBagrY/uZRv1dgfzSfTkgfdv3qBRjssjp7d++/TbnRX0S9b6mXg9JKxCJZ6KffmViGQKTXWdp
fAVom3xMyy/KydUmztrkaNEwfqBlmp/Cmm9sUO59YoDB5pu6L8pnCLWl5ygMQOsQ5MW2JpY48REp
OQ5M5Zb0Rf/FHqJ4P3iZvadD6zyJfNenaXQTsWzf2rZ767Dau41Y3dl+QR0U97vU2ZvdpPpdJV+b
JEdxjE3DNjz+GkvvirQeoGlOfALAG9gFgcUFMLQS+V7RYNiibdofS9U9M3swNsom8dXbbxEdfAIZ
dn9vR9T1qd0XW2iYGGfoREz9evn4reP1nnkyxV6ro2NEeXoabYTFYXF4+1hgs8ht4qSnwmuuw9aN
sK5V5jN0s18VHcU+R7GHQ2E93inAnV/AXi2P8G8O+sLDCGxW7bGI0MS9ZQMkJfakM+2zonvFhvo6
zst9DgEstXX64liPTN2ivBDcmTLalC2l57zlL1C36G5sK7d3oGcnB9KMrN6bLrc2UAeptgXSyFdv
SzkClLt10ZkL8g3jVQ3pU4KjzZV9f4zdxj3bhu2ee6t/IJ5LDk7A2PXb/0azKzc5Wj1BBdPf0ihJ
T00lxZlH4DJS7Z7Jkt7meaNumjrb2iUUdXFrbnbIxBtnJI+CEaEeFccWTEK9MdwUke2dopi758aI
2CFu+imvmtDPlHr7Xrny09vvDPC4nXqgPv0oqgHEDRq5NVXS+YAiphMNYPnCWtVuXJlH5yqzb0OD
v4yeqG7Rw1R/6lv3oRuM7BYtiZbfxUIlm/6nHZH6kwCPd1Xa5bmW/U2iKnlurTo/8pznG0BvAF5R
3IGWdEtvwoj9heZj+1qgxjyq3DzbOLdJkJQ3kkI6ANQMD9MduMuqv0jJmwOUrJxNVo0MBQH52fPS
77IHuYABKgW/d4buW+h6Dyz1/I4JeS6laD4Ti3un0Yn8Ynh1x/orkzx6oGNjbhAyOzddx586l1df
ktqN9wwCsdeVImhMTviDknb0QKryySrV56Dy0L3SibM3/S+EAPE1Ba2VS3JxW3IDyKyhS081Wt5P
tgcgTlUK987pR/cOMABjX7cgPKtpfySRO145VLhnMtWjIYxcboqmD27LpLJuo8Yvp9/E0twjnu/O
lRO4d601kK3Vl8XubcCkStNtEhruvoID2UzVpJNZWOFjyTDRBYsdwIjM9qYX/TfkufgdwiHXH4ve
OxiV5d3hoOF3jSCg9y77cfuvn4VgITvWJK79t79iF3Ho98qh110g8y2xC/vAVVE8oiNPnoKRFJs0
dfNH1CrdO5qm+7c/zIYhOgiwhG4gfA5qepVm38ao/+ev/vGz3jA342ibt8ws9i2L61+NHZ+z1HVf
DNFYm6qQ9vEfHpnXtUBxhvS7XpH2Jc/ETjmeOvCKDHsZJ/YTS3PrlMSjuzVAc+QnfVV+BphWbKqx
zQ8NC8lGhFa6RTMGaCkc7zlyynFnuKF5ZFkHF9LThGydgBt3b/9rVfHiBQ276mPH3rUGOdi18bkJ
vdvBzXaK0ycDkkxb4smnrr7mjhv5tBy/Ik98jyb2MzLTG1zyfWk1V0MWXdc22UV0OETyCxBkn63O
OHCabEYXP6qdwxjV+wEiFllhHjtgQ2IvxaYyDsAsXsnsW9ON5/7/EnYly5HjSvKLYAaS4IIr99wz
tUsXmlSSQBJcwJ3E149n2Rzm1WGeWZu6VdaVCwEEIjw83DFJ1vKm8xvuxaAnhbXTp9NqxtDcCDzL
iTbZ7wloVzX/NMs+HjMjvr+UaZRhwxBYFjeaqYBW/RqVFvM95USSGgE1c1TrUBUgxo4IN3FsMzYr
CzcWLEwrRPgW48G4BuhS73r4E2XOEM0OSuUiC9umUf5I+K0v5C6zeYgRl3GxLwinsdW7yURxNqZs
R212Qp7zUAkWV9lyyuc2VSzWiwjrFcVR4eK+3E5I9HwTowCryDCZSqIyD+aBhVbmRn2eJ2Mr0gxK
19IbIgsIgBQymPLlOFf8cH+I9wehXXK1ZBtMU51OmThMLqAJ3YbwN2/dyBzfJ46vt77Z4OM6xQs4
+7uGEB+ZQ1AUdeR2bZIbKpTEDFgOfhkCV1V7cSWNuO9inVnBaCxHaI4k1mpEY8mSgsLUSs9hBS7g
aK0Ha/Hg4tfB10ns1GbFE1nDmrOTXtklI6iY1yGinXyBF20ILf/ToFesw3occx0Au92JDN21mYVG
txyBC+HeWA9kq1761jvPEIEmGpUMzOALGP2IronKbQq51cboCfru1YRLjFjziKy+NmdMJ8OEem13
U/Zdtdluxnapm+KIZmpQKQdM2D5lFjynIHIK4yzEvJCtdbzNUIohnl8tOmlNMzaMLhornXTCvaGH
Fo2C+mpDt9fl3keOd6PYW9QF7tyxKnaXCvryTtChH5PTNai9nT0W54FjTzY6tAheHDmAcHm4UuDt
+XKwxHwxvQbtGxF5VglWgvcA7Co3l7jCF/uEtFBQVt7J8erY41vAufqqBRJrtA2D+3vycfMnCyy6
Dc642ZBaiiVZEWKD/Y7V8FF42W4b8qNqgcBPPMpC4eQpdckfaL2FHqylPLMPZ7vfU6USYt9tD/Io
N724JuRaCPulFMPp/irFU6/LZM4gDaceDIxgauycyr1HPXGbBtBauX1e+jWFOlY8lCxsyZZMkgR8
nkNZmnEmyOOsvlE7Qiypj7tuCbOahf1QJPf9XAzbqRnHlwGD/lmhr5VZ7vHJwUAF4xImKGO9hx4V
wPc6gP1HMrdOcv9z3rsn6bXHrjR3NUavp5aect7vMUkbA/mNMZDqM1qHlrNdWOX5JlSK7/8eqAfj
E4bFuxcqp7rxdhZDp7Ff97CXg7WRDGbWBT2W8r7Gg32mqvZhiR1V3rY3huN9kbOi2s21wgUI5uiS
H61qTKVjXSAC9ffDLSYL13ndK734i6pf7rGw5tu5RWExvOWGGVrIVD1v8Ce3vsl6SieTvm+L4Ztx
I1qsw3ZeXOSlRrRtU7wZf+7xrDrgdruxxYl6zXezWR9tr0QUmwKsq0+k/YSkDbYlC06IvBpyDiFq
Gq+WihfTutp2HbSSv1m23ltredAKqeZbz0XUaXm6rwIG3W6GwCs6dqK7NsyM7cR5EVZ98zbbFZIL
ZKAL/lrLriQ3pL8q8gcXbbI06/sgsnOjmmConGfMdka1QVPPXPyxmC4IEgGGYZM+B99A4+CIYb96
VmxsfWy688VGwIS0muUKPH/nYbW9Imys7JyjfbTM2WkqyVMrkwwmZcDFGmtJWtx6lGS7qmRBvwnw
O/Gkpu1UrsuDcr1QrFaYtej+9S2ucqZfbDrvpGEcYFqYmtpKRWO/27Nzqs0xgCqZOSyhV5vCR1qT
+1ZDX0tJhF91xYeeWLhpWiHMe9Gybc93IR8pb1k2H6A1jFIXD3Nxx8SFm7xvMS91LPPsFW5gjxOe
lfNW9lkTrnI6FmJ9H7F/Haremi3dCkicKEX27uA9DlNxXBrXb8SHNdwywV/H3A5B9r04TXfqO+dQ
Ge0eYr7xxptDZkKaL6/FO/RLnikhYQEJP1B25sQmCn+bfbaGeGMzO4HXXvuOhFY849Rn7ImYOSLi
nFaZTGFsttlS+84GzX3tuc8qr6JmYwmmoWq/F64bmsLDJjVvMyS0upzWPpKoH+T6R8ynfnNn/rAn
iMXBo/E+RhINJk4h0R9FCXl6PGWLOHj88vZjdvzYUefLaUAJtTL1B5XRkTArVtuYDLW+scLKfRhO
H5qO7TzInFXVzZTQvpSWGgNQSb+WNXsc1jOcu6GpQZ7YNFyz3niYlrTAPKDw8meeM3DRZdz0rPNn
Or9B3bDx10499Flg1CsMAV19FFvzoxrzo9VvmzZeqBqZP/f9xziJY5/Tz6IFXMeWF8v1Or/M2hOR
7tPoeLHOy1gWKkWZnfSDjgybpltrfbau+LSwfM3aJpaA4XcxJLoh+1JHLjbVXRX0MEPKk2IT+tLt
cBzPedc/rgV/d+782440++K7a/NDr+y4USvqsJD3KLNb60U2OO+MP5hLeSbteTC9B2urTlDxC928
/J6l3k999kuhuMwJLte2vNpVgfxV7QvEwxbp2cDtY8knJCnGfqVPNh1upbF9NWt96QR/sBH/Flfv
TOXfT2eh6TNy3JBRI+TG+G0VKKVq44Uruflk9KbAOg/KfB24b49IHipfrwbWurXf2yoQbrMzyxVg
p3rrvPkBe+YFLtfvBkE+Dmpf11bfelVnBnJiMI1D6uDgN7jh5wbVNJPrBWVEWqiAkvJgZh/G5nxM
3Nn3uv1eBqKAGekzuoR20Hmb33dFqpf87DR+odgFAsIl1pt8j8gffPY9omcWTLAch8UnCfuK/mn7
qfKzscJ8astDhpWqLP1EXLAFVH4cMwQzQ5wmYSVIHFdjD58IE9BRcylKfmJTA24iJ2mxJS1ZKNj9
1lfhVvtCK/BGe2zW2Y0FOBPIxuShMslem4z57dReVM0QaVGAJcpVEApZwnFkNFDuCh6KZ5BIj7AU
RkrgU0iWDixVeYHjz191yVOKEFPUdqpGkD00Xb9q6sSjQurZ6miU3vtmWaFtWrhc27003E9OhmvL
bBj3QP8M6VbvemjJR5zOsZ6nA+ZEo9nYIgMzeGW5hugsPQtmHOe1e3UEdNmaZKusq1GPuHs/XAEz
rKxCLn3CfEyTOhAM9acWvQ/an4rVO3XCM8PJ6LwQ8F86ET4n66oOc4PQqWkHex9awamxxpiZWzSw
bcIfud2GQFACm0DsjB3RPeJmb4IOmgzBsjp/JPdyPyub2pdITBbTTAixkmYtggx9K5T2Dg5aPoPq
IUBTwYdOtLROpnJvfYPZlPKq+/W2rgJpu5w+1uaRzXbCPePSUi+16qHwoS4Bb+vpj5b60ObtDhDH
bXSbG4j8fdKUReDOxvNsDF9ejYOQQd+1bBu/d6cDLFJxyzyYm9oLQc7aBhxzmlU7+y4Wq2NZZJDy
d7B562ey+cgkrhRU+3dOGasA/CBWjEQGJSYHzbpLsRMPdiMepmK+GDWAzqE/5MKMxYROIymQEdBd
bRZBO73Mkx3qTB754iaqdl87gbYgyePcWsCmfG7hLTPKLAR7NjKqL4JLiG7qhFmq+5hcduKoeLIF
WSnSYt8kNFZLsWPWcy9qMMTznVZf1dKHliwiXuIukm5U53OyIaE3MJ8yOOtj1Qz+aiL8AD19m4ot
ICPKKjocjCFrEleZayrbCWld3ewmDVY7zyOF2B5BZf0yA4zxZ228o4h99KAEehw5lrBrAAgQEW+b
+zBnMAK0IQlFyqOjSz/THXK3IVmOEsJpQZfbz95q+MPc47DVZ67NyqfKxFXzAGQN16zpt0RcjKyO
O895FKS9ANyNy2JM8pqf3LlKVqvDFfTLcO/X27c3osLo9B5Hdwy6pjlTA4oXcDTjzZKiQxqyzbkx
V8St6qMSCaDOyG+jsriX7Ql5J+0/W+K9rAaNhzrbd+3wsxhlRGcrcHgV8FrgHnP2DVgTsAzP4qLs
S7+5V1+UHEuvTdgkdytzwtaE+mq+xFNlB9w8kbUPrNw6ohX4hzjtThAjqp3ar/IiAIec+0UhLhy5
KbXGPbxQk6yiiV3c1VurF3Ubiq9FVeH64/bzPocN8Whbqc1VCktoTP2b3jsTA3peZjTZdjhTfdpY
tsNYACpDFRl12BOA83PPk5I7D4VJ941jar+wAfUtrvhy6rz2x8mK2mH87Y3sYasLx7e8V0jF43e1
syEia9nGFcaYCNqtStqVokqCwgq4awlU6WAbN6QrdIYwzfEr1cm530aQV3BVkg30BXMkKVfegWY4
KYuJGaj8wkYVSetBTU5iFttPYdhnS8+HXlPgwW3MchqWhn0tHXIAnyqe2/Fqu/IZenKQR1+vnjei
QMKBo/lRU0RGUyUohd7G+U8xFbt8hZu7yAOqRDBPJcAcL+hL+QXVvrBndTTrLu09N9JM7CtVnQaj
jxw3A4SBqG2oArbn5itkiAMmkUBzdcwrb04N3X7N93Jy9sKV9fGQVXFWLiH6PtsxdyAdVYqqDSvg
IbAMgdgvNZpQZjpgdfaeZWvcD/xQFh7xl0ldrJkFFY5MZX1MZvVn9RA7HZcB83ixGcbgBE0EYtlm
fw+9CHKxXaYuO+h2Dlu2IvY7v1hFPGR4nsy62jV987XYn+76rmgW9i779sh4GEbld/PiAxWOa7a9
zUv5OHAw/jsb04QVizcNyF4QH4C6n3mZv3UQHnPH13bgoZhQJq8wbrEgf8mdNSBCBxgFjKVVPxHm
7rtxiNfeAIhlZSE2WXR3EjSmR57DEFFZ9kk1U8B7GXJix4uwrgte1QW4jJPqVxVQ7xqVzGb7dlB3
5nXiKAeqp8z5bMw9/uk6F/auLBXaEBB3m1/ssgYPc43bhe+tJW222W/rfLdRlmpZJFsJNg1ha8iM
YV/a+ubQMcTAH8j8el+M2WGslpOusgh44Uc3ewweHc1vRjkm9bb5wDSHDaV+0WtZBTmgRlzR+2rN
VSBgUtlycPnuqfQKr5MKhS3025GKBFsngsE8gtrhE+S4mSMw0YLlc9QO8eFxHIeg8Oy9hzPUtgZC
UL4fqEgLrn0j6+FaZSTunO2pXd1Yayy+amQ8W2VoAX5qNjs2mixSpdXu5BDakI6JzZafC5gWVX28
9WXEx6rGHWpeJdAA1xjORm0CDGkQewd/M7/Wzo0kF+a5WZ/qe9rm8u2zm9ZQTpiB9PIDYOynRf90
KJVZmb8vcATesiwC4Ioif9jVHdDdqoS831ymJoOilZ0sGBqdzOPWrwl1+JMYiwS5/GezZEc7J2c0
R5J5+2K7AYVEUDnEn4h+6FkWc6XOdCujUv5MyxKITERuiXqcmNGqUOgC7WGz92xPbPMzK63nPLDm
JTaCtpQQSFL0pxysYzGbHu5nJ8gIvqqH3a5ZYMxe5M7kk82o/VjfhE5eH/uZf4Db6a3VzhiNtKnI
GVScwHLRvJwZUHbKu9PQXwbt7RbMAPh3P1LLe5SAAwt0iiJu1f5Qgx3a9kFOt6ShYldu+EK2FxRl
mzgexCd2GG8NODgSORABG4Cm6uPK8J3CDNa1OKCwCAQCkLWo2OF2qlUbuVMvfK9a42rkV4KjZZSY
3h+LoBHOnSu3R7WbsqEOpoVcSxNJaoPmma1OptsGbgthf9JGBKadnnrcliF02Biu5hS60wPtI1kc
h3L4w7M2GiYS5sUYwMbo6I4f1bYvMaI+ou3W6lNt2JH7R7bfzoTSg8Jg4YYCPtA1AF7I4yjIg4Kl
74mUNhj8faLlM5WfM766+52Z/Kp5HnJcBXNG71O7ETeKoDTqxNs5/bZHKNZ0BNTowo0FPSmIsFL3
c9HuY2m5kYPxbLS7AcXBEwp2Fw7TfpMo8VjmRrSsZYQi0CkOQ/ZSl5vfNO5pRr5lGjOwP40ebVof
cS/WQwkoadp7y57kXYgqycf0TmA1MsrdN7QrD6aBDGEUkZMDKB3Nq2g+RvLKuh3PDiVj537WoTv+
LHUBl6FmTI3NPVN3xw0D/bffohS9z4Y314ukfVi9LHBta8eoA0Drw56zUCtyBpprus7eHMe3ql6j
vABuT1swB+3p3qree25qFMPOQRSpdBvk5BUyj0fUYsgA6iJYKPnylL56+gjobepfmw1gVUYCatln
DMGi4U6TCh3Fsskgt2cE0nHipRkSj8oLeKG3vCp3oAj4bg30rw5s1YKsOD6UNYo8ieXfjC1YANlt
BnKXzadVfjcrnFFmeXfIjyWO2I4WFRvwbIBL7bg3RTxnQOqW2eaYQtMGrgWqYrEQ7G1pXVsL5rqd
ccxFbhytgadoRI9BOZnZLb//6IF7m/Z0c0qoatRa8bBRvD/2yBmQmPaiwlbc3Es9reMDqfr9pIp0
qjVBmgo4s0XD5bj2Mj+YXhlYDlRXuLE4J4nGym7OW1B71t5+pEYuo1aioh0YOfOG0yOGVUy0RTak
gVaz69Yl+xkW6wio85UTsaWkkOxMWW4kxB1+0bbcDsTYNtTqYjv8/bW36ODLGjpaf3/9+6Pj9kcx
2a8OJnlv5WLXV5e8iLn7QhfPPjSrGXaMe5e/P4oF82KW9PKwgR3KYWLC55UwXitDqtBGhX+Z5BHn
2wOaVhhHzkyWeJlE334T8AIsh4w+GF0B3E9JDLrPG31QvfPQbFsHkRIoVjSduX0MGiQKrbE3bHit
+yqDEG614dKwW4/FTMEAqVZ9deZjZj9OjTyIJRPv7vy8bsDniAs+ro0atw+cEWHKQGN9zUbU8sNw
gXOgCshaQNlAfjObLMAT1wrAoudA7r0W+7//1QDWTYRZI5ty0Qvwl3uPm6ijV5r1kxq5E8iNDQGI
0EvUUc98VuowmSBkeWIChtU3/aHQPG7oWrwRsf4XYp95J9D+S7LgDgin1LYg4fgvO7hr3NytZneC
j8e0BpNV4M61efUCbT0SMwY5hHFYf4XK6BdAoUb18mgpRxx14vZt0mY2Goxmda1njaRIZnVUjoMB
7DY3nwwU8v+FC/dX8Oo/Py63wN5B7DcN9Kv/5a1JokdL0AXq45ao8xDz4WJR+kxGivxgExElW3O1
lyI7y+ne2nZ6dZEWWuNVprODo0dU65uSiPPxVkp9a7ZKqMBh3XffzvgfvCo7gJwQLsyFUQd6zlHe
lPzy94cux5/aeP4/hKf/ZRX9XxbRX2Wef74RAyXJAcUJgvBgFf0ni0g0JsR7qpwGqNq94wA6wKUf
8DHblpxXA90EqyXI/90WWKujij2x3T7InOVZ1jWwCNexH7CwQQsd9qs1qv8mYGrcWUz/fj7Tdl3b
5Jw5xr/KQrPg9kzMngYSiw3sF47IjYWnbZULuExSA/8oDODmLiPeMZ+fNN26pMLTO//9Ieb/Zq77
V6vqPz7RXzYYY7Zh2Z5t/DupYOTEm/gdH7UHY4kmg8zh1LQYiDdnfWxUisbe9FRK7Axq7luHmDuR
UxnWopJIWha1a9i+t6qzcOQKV5Mm7CeAGPdZ9xe764BElIv7Xzio/8k4du+zGjZHHEeKx22IBv/D
5TTVMMDYEZJPTNzQVrd9Vwfe1/+/k0wOM+F/FstG5eTgWHncdcC9+3eQoG1X0gveZMGMvnKJHrIR
QOGkqS7zmPYWttfgw+hA2q9SBAaQJuOjmTB3jDS89Ee1t0monD+oykY/d7yoYdHUncdegYXWo6wV
vhx+BBhFYt4ZXson8GLapIIcd59hALiNHCNlxa9hXdxORaPd7aCSH4Pi9+rowQpWAogmsN0HhDm/
Eh9N8eVt1O/WqEIy75Z3aoSKvHYNinX0t2X2mxnvMLKbZci9bbJgNoHFio8iNw9TlsUre/P7Cflw
R+HdKMATAz+ifXfWsM1//cbbTx5wohDd/iwYxBMMAkCOf3bW1OBfFT2O8lg8wNSt4TcMAPvQ0A2X
Ec6ecn1tmmn2hVLPyHiUAPF53q+8+lMN5qOVjeDykAPv++fSrZ8NfYbGtZgeBmVEcszC0UWnmEsQ
9pr3BoIDo0FOTjEeHU8EUKlew5HUV7uTRtjc56a9PoCLcRkMdd+kAhygskMS0mGCguUQy7FCZt7k
NAVsvHcmrR1tZQiSKxquduEFBHOzi8xQW29xY+fJsu6nafsa2moJTKccfPO5sLp03V4Wigu2xtd1
0KWkkiVliynJXCKle0N8Oi54xX7Ygwvkt9if7rND38OKobmTN+81kOax2XfqkTjovNIhHNFxngeZ
5kWDKNvcWm1lj7itoXpZPtaluubG+FhnryTbrh0t95q5yZYHRnO5Fx01nlW1QtGgHXntWwrwoHyy
lys14Vm+OGHu4jbRTzVAToaTXYMGQcCBU2pBNz+V/Jyhq53nn/Z85qoMq+6i1pcSeuDESuOh4UGm
+mAy632Xz+FclyFHrakhgSNswNH7isLwRd4dG6fAy3cu+BU4MvdyFM8INIRdmwlgXO+rBUy7B0Ld
gTX+Mcjvadsiq4JkznRqXR53FtrW+Iyx2f9C3y2qy1PFk2q6wcIOfmI8sXI8EPm0AcPsn+oeODqF
6M7qW8tVdWiXTKMPqgcygJvXoyZGu1QENgPd4U6oKPNQOq9b/5ubPVJRQCDrVbht7Anhx8v2Wcsl
UM3bqno/znQyGCh1cF9DdCGEZLaPWRA8vB0atJK9ifZbiJsLaTVap1L85hJ21o+mfcD8mESLqLde
WHeVVuN3FAiWBY4COoFQ2Q9LuHY4VYUEF7galINQlexzyaK8w4MDd1AB9tTbi2mjKCiiddghKvsA
tYHULRB/6sMe36XFVs1akBno84rP4Lpwhhy6QMgfYmRYyINj7ND5wXXbDh8EwmnYmP4KK/iheycM
H8r9o7cooyFr1qDBPe1+wrnCUPu6LJDT7r3ue5VHV1+bYoCU/iP63mGuTu72avbnDYN+GwKNohLw
L+4sd7fhLYHo9F1i1KCjgGNzsPMQdI90le9bt4UuPgoDpEPYb06cGA54kHWrozCYkTnoofZx0yn0
7iw2hw7u4Xz74V0ekqEHb+xjAl2XkTZ11vOEA8mPYFP6jUZ3EOn2JmHFM0Xr1vsayFIO/lnVvBni
4FjUz8Bc6MwVRfxrXbDAQgNnU9/3PTKItDcCi4Qrh2VdXEBXjgOFYRYNM5v5ed8E0/zA6t8OtdQG
tpj5y5fzkjth02MTXWMw43DyOLt2KNTL7A/3Oexup/ZBTE8GwLW8e0WjAd7ypp+B4jqbl8kyQZgo
Yz49TxAWLjaKONMGcp4iql5stPe77CqB5dHloZ0+xgUnalE+hkWjonxxHbQf2xfg2AoHd0qY96Jw
agmGbiyNROJLgjCG05dvJJQmqCtHU78ZTRUw81XLSxdQp8VDuw7TT1s+tmhCORpQbMZ8XcULfQoL
c/SdEQRVI+qqR8d8t3G9VNOBL8edZ1/9qoDHASt2vNUpdpqYj4s4zT12pZmixA64dAPR/VlpHrbV
q+siXXTXcNUIcMM+Q8aQTT8oD3qox6A1DgWv1OwOI3biCHIfooeUe4yt+mR9k1/iYs+n0o1bBK73
XJWwtoEQGYL4NgNny3+aCTgXdD5HcMT6aTvOY3dw2PqgnV2zAX/y9jk9N1vMKWjC57FIS3oBUxMz
1A5aEAzusoWqcPfx0KuMfe7d+PBa5V/d+syHN4I9POBWrgFPap+izGECXI8h0DJ1URBvD/2iD2t9
g9thPI3g344LMKO9R14wmYEFOuUbihv17TYXmyTmBHBnGNGOtQPHjTe8iJ3aG5bN1AfbHkOwgIMR
Fxm0DcFrf3SASq53TgtucDV/e901h92Uh8XCnAcG61rgtsexHQK2MiRXdjiNno9pdx+QVrvYITKm
sChBtvrOO4muRBcooOwZ9MmUdqIKO8rz1kBz5MU7MBzKJW5AbghAI73NE86gathPZvDHgjTGHr3k
B9dSH3CEiJXXQYrNpY8M5nIpNdzIkBPe1XwpRvvA8MGQT0CILBpdXMYb4JUFPHwHwAAIkKKGkjY6
KwEIls78JJadI6PaUkgL0F190GilgbbGqxhtPSRk2Enb6FeYlz2CLqC6j740Huh4XY0fZy4xqBsz
8t4b096EjT2oqBsd/d6kFwOpTyNCN9MR9UARCi0NBWS73OVDqvodcyUgyQLnyX0ezQLSCeS4ODcx
iL3pLHFb/5hl5rOOX0qAWaaoBgRVkD88jRTCKUPibRZue1DYgBEYYkr7rsHNApC2qBN06+NQreUW
sM2I834EkRAsPZ29VOTB0h45TpYRhaA3DqZPO/7On4bUbu0HD7+Dd4iOCoXh4IyBbVOH9ac8m0bq
AsQFuqYpj83u2snomtcgMhnPOS2RWdy24laVPFpsjEPOIeYHOiiKtZv0RfVGhotlDCiUSbgsmz86
PS5MTArrE9XvmwdYEX1AL/Q3eY4L0GAHjOO8TM6hW0hSFRSyzmh8TtcF1McW8ok4NinKpwm9ht+5
+ppktwYrRXK4+bZV+XhnmIyOKJ0O5hgTNJ3AYOvSSn1YeoxIgaYdYIcRnZFkBo2gJ76FPmV56sXe
EPth+UHDS3+Pf2TlV6a/kdeCJoR9gxIACYpyt5nvG0xwS/KBkhSG9H5PdlU9e35n9ptf2TXafDCG
G7IsQUBEF11GXh3GK9z1+N23IBqQj+rJt15VkzYU+Okv7w9xyx6VmH0k0xaS7F7OF1aLtw3dPTa/
S8D8udcCs4KQE8g/fJHfiKWVwn2gc8RpYG3iZ0ydEkSB9hd0i84XOAfWZO8sFEFDhwOhcO2RmK4X
isgxi5eG70TNgjz71Pe0wnlG0w/7a6hE1INzm5mAgZx0ZG8gI/g+L29z3qdynPEq1tPCcd3xJrC6
R6fZwr554Zo8NcMDNfUNgxppgdXYnMe7SrS/yOJsglwEJzY0aoSfbU4o2v4NDDB/Wt2g8pYAhuF7
DJOE+PKAYac6hHNfsLppZR+r/+HovJYbN4Io+kWoQg6viMxRosILSmGFnDO+3oeu2rXXllYkgcFM
901tKbaiPUTtTYBnE+K9kshX+KPamSZguah3EKiQwlOEClxNiEI9jV+HHjEkqrl0H2V7ADPUxthb
9O5lbRycLpBGvlmdByuQq22tX7LqfUZVu6TJrxpp/8xU8TjRtuN9Bk+wk2G1jUlyamTBfTy4HBHM
APxOet6YVJq2cBa+i1EEZk33dV3dY226k+ziCjdRPZnCX66BXt/a8V//Xb1mn82/+M7gkNgMj2pW
7+b2bdYx8ex5UbdlM+8hbTHqbBiV6KioYvNOQpsKSa0V3krQU2kEWbE3x/Oggmr0GwOOfxifBm3i
ECzDBYZsnLzMv0d1iuDC9xEMg5DPjdPInLd1abxM8QKJM5cXle6VhBh2QRpvaYC2Y4NUBKdie9dC
p9V5o/gxPKvKvSoVD2aMsEWw3FDVnLBnF0sUGyayiLYFaMXsKlEwQH2Vxo8uB9JhuFWz/XzNBhMS
x7XbvNrWXn7If8VaBYKOHmWxEHUeYCQ3em2LCRUzuyBdgSawP3625+m0PAYRh8Qty4Gt+s4dOXT6
1S/SX7QtHkiXmxdHZlShGRJsLfYTCsDw0GR+yinZ/UWBvi2O2S7NmtN01EabyhCx64Bxq7lGleVY
4kmCk82p7d9Sy/QUyY1/5UbzpoJFu0A75Pvw0bSntv3os1vsFMHoyGc5T915x9q5KuLowS2dyBC1
LkvFOGUdkt5HAelYTJ9FPSrZRb4b5F0dBRxCuiadO8wHlkiGqGG9oB2HrSec51vuUB2tCEVbV8Pk
JPXvQvpqvC+PsawdufRCy/DgzDBODb1BkXmLdc4WVCCp1LdOtFBIDot6NyPkhELvrYbklJn5K+Xl
VYrXzwb6Tpi1g2kuHDJTADPltMYyOUohHaKy3lUo7wgta2xtiPY9lIrRjYYNy3kxysUjOHNrGgu6
LGtbjst9mNjcDdhEYGe7DP0up5nEzBrmDBTub4m4EdNNmwSJ6Y/pqVp+pNHjosnsevBDquc+r2BD
MGggW3eGEFtyjC3oPVFesuY3LKirXPxwoXFau3PR0tfsUJnmhZMniFIcpQuYRD7TfYHOklHGx8kP
a7cZey/Mtot0lukpm30ePztUwaCU25fmq9S9N6gx6zOE1xx5WbXT9INo+Fl1EpJXqd0Uw01dt3NO
++aZuYeeecru5vyZIyked6UxH9Nusy6XEJGpGXCWpOUtPS4gI/N7U3h1fijHQIULioJi2U7KXmi8
kRYqDNTV41SHTVzEY7vclRTQ+Yg+vKr36OPxmD2lSLNdm3ZdbVfZ6xMXfF4VLlFx57mKp91z5lOO
ppXlj9PHgWIjP6oTzzjn2uzVpD23tmu4m0Zkq35vfuV9oEm2JrljtysQxeUuGlOFJEWWI8Slrwi8
cVCLI28EsyNvXLO2GJNkfZ8V9z7az9G+HHaZ8gIYosS3pNprVmCunm45qolqJpAyH49EH3tZ53PB
hMiLQ3vA9thdgWNixZV0z7esQFL/mvFWh9+9+Ma4p6jYNL1PtZ6LrrX+lM1OQovOplv44EHRyQih
8726dpOnwvBYVV4z26giGHZPwlFcBvqC/8ANGsHu0EpUh9n0NYOGnQbMTVfXX5qvhokQc/cmwfj2
y08dfvAfTweGpB+rEWXnPqm+jGq3jF5HAfHLFhCXPh0h90iGs8Iswwk4Q1a6k0XBsB+L6zK/PJtl
qwl4a2G0wUTAi1mra8+/rtJSXboirrcS8GYTCR4cY/uhvHWvKK9DYaM0b3BNYxP4SK1XECrkFskN
bMp9bhwOfUspuBEx+9VBTve6sKmkvVUHaur6Q+3jO9Kac1azIDwWUNQfBPM1QhJcqn9G9qmu51l9
sARC+aMz9tzEIt1yT6fhkNWXuYUY3VXjoUGEstpp4oKRCOqN6FQWnShtRDlo+FmLYdK1IKPwaR0L
AuEzu/0AEuH1V/P516ClF2oYbSci8pnPsXzgwWpx/Tl9D+jyT9roGYYyyvmgKijEA/wN0CxStxnS
LUVyp/qz8aWEP/UADROM3ftEUYxp5Mnk2Okw2ckeHYiUOcXykls+t8b6lr+4VJJki5gmtQsKYckI
2Ddos6ux2Wh+YXkIxVvFEzFrrHBI3pRuFOuVeeZzSKWF3wIxCneDrXVZzisSVzPgUYmlkzwyecMF
w1ixvzSBhR1AdrjWLtcEbn1k6GR8tOyFn/pitRukZiAbzT9Zc6UXtUCPeMZbp+N9SFzfWPBB+W1o
i6uDTURA87jc5MoLQ8QRMKB0R7Z4LYwPuXL7f27NYHpa1dUbaTwZFXjK9jz9XEZdt03puUXi8NTM
81hSxG+acl/lrsa31s+bC6ePWidBZ1a4hYnvw407hNN+xbwDXCelVy1O27sDrGyMgsJnZ0KJUpQX
1o3WwkGepTGQgcNMAvrsYoXluVPOxJNDbUpwM+Wa9Q0myY0QwgAIco099u10BqJlvcYoEY8qrGrj
9L+iarMdIyiYGsRY4EX8AFQZgWw4knWcBT8VEHq7fGr0b1jogBZyR1F0hw6jdlneI0yICt6BDNaD
FHvCyYiLadYEL+/cVXY4SVHO0dNq1F6YjJBzk+VMfYiqkt3A4RfgaSrTsN6y7hsMipWPA4LdEWXB
LN0q8QyqIvx0tCgZm4oNaR+/LyftGy0GEswR7wNAaebQNuKhpZPFhYTvOl/sunCz1c9wa1Z2/C0h
82Fy6+gxxCuG9rtxRzglJikYev9ZP7Pqa2xWqksDjmzG9SlunoYrE52N9k5T1QieMOF42iImzAGg
x2DIn8t3zo/tHzVpHzta46emzx4/c8rBmStuF/mEfK+0AcVhag7Z5FXapZ0P8XBp652Yos0/wLi2
b+HHGJFW7tg9Le5eJu5fd1F9/cz6ZZK8OnIjpLkyldbI/by6OmItnrDkIg2bao9/Z9ox9zlnAvi5
i/2G8iqL9NSRDAM96Jh7ralf2i5Kt52IPyI10uLUIoH1JlHqnFalIUIRNsmb2jjMyQ8gsrhAas9m
Yd60Vue+9tm6uZZzaaLG4R9TspgnFZFz2CWnPA0FV10Ng0oWVVhzjNWOtgp5xPKZLvtKWjYVaRn9
ruUHZyJGrgFiOC2DjGsWqvNWDwe7n7f954JHZnR0tub0Eo+bKvTEciNMuzV5NOstV0HzPKnBmHUV
1UOepa6UOyJ2xvEeTS6SxigcAzORZyofpd6UY2zeUTtVTtjdzIpJLuFlrY9F8W8yT6n19RRcVa0e
uAhXayXQngLTk8jkmn5jCV6JUavCK/uhkCO5AXT8msKdJF7Dxi22WuCod83LZBtRFgQB2DmUcvNS
X9sIad/NELCEk3V4GMgOVDdufxSN+jSpwhdWHMGrpbh2RbP2lWfGuyteFbjDnk12tEPLK0KMi6TV
+KhkyyDxC77ytnY7Wgsz2SJJnzSs8IfM4NHyefIbJj+um8VwYAQNxZ3hdmpbuktbt/HlG/BR/o6s
tEP4fKnO4z/rF1lE9uh/+iA6h1/auafjvMs3ij/zEx3a+rPe09dYtcWb8ssq0EVH/QQ1RpK5MkZG
2CAJ1m/63jGOvJVNjUGBC37XfnlD6gnfY/qq/U7X8FPfrWcTgaYB+cQtgFigxbaj3q5iZEWOjlQh
dJXUQ1TjjhPiUlcYXP0dgTOq8uqCxeV3ALJDYWAhdPUquhkaXtODGUCy1NY+gAHeuCHuc3oP4XvS
i5dY0q6CWRwGNW9PI7KuaaZNIHOrYxwXTIqQ7MRo/lvRMYwRuE+4AgCxTbdTzgaB23ZqT1N/cvr8
kRUG6WV5YDBEwDHcJWuQa1tONT7MW1t03sBcGvJw3W7OYAZoW2R/LTH6e1pvbrqsCOKLoTxCtaZm
Ku+SOtvpKCFaxh4wJqI/ElWDbkl9rRClDAJiujQ8FUwQ0affyvg0hfyITBxvPSaLTrhIxCrHav+p
Kf9cdBJO1qBTOivKXsq8RPzROJVa1c6kWyOwEGpPGbpHYwo3aZB2uWI6efinzbPdZjJMFTBj1xv0
3yrYdg5ilkMA6ctVrhqUWDNIrqDoe4vO0xT0VzyOzlrHnoaFQEg6L6xnt0z3jbBX0bdJDg3P8uUK
9/VSoEyyF5yo/UeB7q5zKA/kdbP61Es5pYzuqbW3hHb4bvxFP3jUVVhRuXpbi3Mc37T6hRqlwhIg
+Lry2S/lazEvhLw98Ef4e01YvSaW3Ibrk71rMpEP+HVr669Rg7YeT0rZc6oWB1ycSReeGfj5koj1
VRdQanbxFcXgjpGF95gyQ1Rbl/E2nAfNPynSdJv58P9U4zkmed2lYs82O5u/HfG3MHuEyxVK87Kq
sY9GgSOz2IyWBZEa/nSmdK0tXGp08uJsNLuEo7yNx+gYd/NkS4SZ+aOpZQex59jpAKCZRQCAikLA
QmDlJIvsrNNC9gPq7n1s0BOtrwwUEyPgLWl8gvdftfjWM3cErYQj55mr6HWQ1KdUSv0efFylYCuV
doM06tQV2r5VEEBj5MeC8xFG8Wcaxkjgra0x114NPhDC4sjdbYYKYmwjjIMk/9NN4aVT+hsqPdR8
7asyhB9V196zFs3GsjZswvt8oSNLhW0xgfXMDBMuFbTC1hpgwdcmElZSI5vhXSoX1wn3fLvO4ofF
eSunKkp5gbQQBGifEA/tUO7Xp7+jH2jfV7daSLVQom9f45xqgJlV3uKQcYIs7C1bExw36f+QTDEJ
LeY9Y4JDLBcCx5Xp4DS1BOv69fySToiwhLwoF1d/ksC0cV9OCZI1z2BMNTDy2kCw9OYuldpDvuRe
pFJZtj9yieeC4gcpi91T0yG8AKPtbA3OYEGAEBkvlIR9XUKC4+zJx2r/LGhVN5fvavVG4uwcmoAY
atQ81ZWuUFLztb35W2TUJe3NNO5d/scwS+QZpR0b30ZSIIVjBEqTQvNoDBuGs4+y+dJNXyZwhsZg
kXBa7QEJX2Rg0pFqqEsldiOLwghNiN2WEJNkaZCHI/MUiMMtseZXjlaZqAzmVY+rbRmvJh8C+Q9r
bqfKjRIUZboNQWjC4h/mLFmiK1fsqaVgKkdjp/VPBH0UXCgMVl2/OFpLSgtDWZhGj02mj6n0Js8Y
iLaJeKFZ+26lv1pLbYnfRo+PNbIs+FK2zKj810gf2bqliiF5RZFsiU1v2FISg3elHJFdsPTMJV13
0fg+tXhSZgVd9YwfRXGH5Lga1UFUDM4lAPlB/FbUN4tTepge+o0TwygdeblxBqpSddLpWM8DpiY9
x+YpsACa9CXSUViTaDlS8k4wsyo8y9xd+3GXtQcJF5O5M6ruT1CpqrJfAy/WciqbYd+Xn6168EUJ
QxGP9mvTH4blc9DfQ+pA+Wq113nB9mk6VXhSl09VuprmCROFXuwrZAP5cqqjL7X6zSciEYzvocd9
/zUbrwZ4xNpB35QXntRiOScc/Yi91fk8LRs9D6TfbPD16TD0l0LqEdlhYkbuMF5F5RwXt2bZDsUe
0zYmCcJrCnxqGrSRrPmx+oiKnZjIZ6t1AS9cEACQmA7sQlRNVihHsonT7NeSDmwQqKS9MqR1ejYw
5hlPhQUHph/kdq8Vt7I/qwOSkbdBOafKibWtaN9ID0QOCXH5JB1Aa150gw0P3P6YgRjGz3eR3Zfu
Fq3bsnlvw42Ox8iKHhmMvflltZCpX+hYgIZIr7Mj8SyuZ7H6J2k/XfVbUoYtpwEAT/jqovfIfM+N
n1rntKYhaTcmFSCFm5q8lcpPCEavyb8TMH43r7gDEmfluXXT6pxwPSKibIToNRseqfnocNPFQLt6
9j4XX2n8wH8vzKe03Sp9yFwcczOzgWlz5dbTvSRMhIcDE8U5kj6M5QS71fWHFanNvLxFy6uWv+rt
KTIvhUEccXjN5VMPDzOHzEbjm1wR251lbLt1I5GLXLaUw6W06bVvk+GQ0w/VcgFAdsZTJVp70LJt
WAOvO4UxeZL4l0eZnRZfE/aKSqVAooU3lc+om8ieRg1vRA9TooxHx9LNg10i2RbB2BLhrYYqzzgd
kl0zkTREA7ucpfUylvOXOH61qCeYceuE4lHuD4sUAKHpGpucIP9LQ8JOpjdNhIn5SvuPMpb21bOL
lwvkDryJCjtJptf76Ul0K52raAse0tmRsUxnM9Rp2kVI5y0NQk6n+YyVwCiJq7Awb4aieOryJj5R
80nL0Nr7Sc3ZaZkk6ywnhSdBAE9pxvVrSnfKHH20DfAl+9mr1OSeqe7mCX/UpZFoE+PKJZnEQYRI
66K/i89r0xcvRVUexLaN/KFD6Ygs7RIKPXZrc8CgpBphIGdS6mSJzOlgkNAgWOgE1sm80vR3z8az
arCCy8u/Xso1kCWZUp5Mg+VHNQe2TxjXFlhklG0d/gxUeOyZjhbDZ1VmCPcwcu8WzdOLYKguTfim
Cgf2ALHY1zn6pVsZbkr1EiYvSvadjL4yB0p60iIedtZMdOdozspr1GxiMTA6MpZv+QheM90y9tHU
m6Zh2MqN+symOCV1bVzCWIxQjw9kJ1I7zYe5ZCwPPMXQtDY2Q5bF6KpV46RN6ZoN+2HOwkCvgvlx
27Gd1aGieksPciuHHGFjBiYeGfK+DAUCAEEU8/c1rpP3KOMODVB6DiQkfjnAGs7UAnAUp1QZtb6R
RYxuodNGy6a6/UDviNIft6qvi/SSr5O1L4WtgvTJnTBZ0ufxgKRoymBSBU1NnrYlenhGCyJZFxtX
GrqbgCIB8Mb6xNO7qp/o0yzCVOLPonwqMkIgDeI4FvTKRtFtEJNk1E2RoMFSCQ+1vUXZisyofQnz
7HVyUFrdZNnKQbUHXw7bvVASRijXToiVX/ych8qNZ3RdmBlRkOtu7VaYUO2M79TxgYt/yUi5g1dS
f52u3UgL3Cm70BA/rRnnRlhltql3HwkvrRXaiUmDGzkCmZ2RgiBarYvpV+mxJilHpT2j6wwEPxGK
bKupMrJ940fp2SjoHQ6thHWIUyyXqcypJJD4RVr9TRcDNoV8qRujr9gkfsJUpYusmL4OljGMvzpP
nhzT38RCmGyxMXyYWQa+EdK9pa+j2V5CsmFt7VdZ9Y8qZAeoB1WxheGlJvijXXt0I3W6L8erYjxG
4xF1p9Q8l/lwUmcM2KV+7PHZm5p4haQ8jwVAk/o+RTL0pB70czfAVUTUw9j3xBEjkD7N2GjR6tly
IK45A8ATeZuow1YpZO9J8atDhQqJwijpjnrD5tjL8r+kq77NLtqWQ7NvuhCWXmyupoQPqUmJUEj2
Kjc1EzrkEoLToTAg9/RM0XmK2sEZjfGnj1PHNTJXxttSANIA3iiiteOj5KHwgz22Q7ggB4XWoRAa
Orvsl9RtlGfuVHFpqxg90AQOMlrkDPX8XSt56RoezmrBXcK3dTUbbGvZBtUTLkGERNWn2NZvDHwq
e9VbZeE4tZyq+nMOBFUoe0oEgoQvZa13BoKUdpYOFckKkVX4Cb+JTgzQ1lg046KgpwRNWXBmncGh
hSQwV+96KlHHdzZG85pF1r/qje4mRhNM4nRpuvE+xOaONWsiF8Ewljfv/StC+bPVDBvt4DNInrKY
PgjLrgXjuRcX2vRtDdpB0xF3k+1Ww9dEazQb5JXj6uxmP+2JVkgYUmeibZLI5gDwkDZr0r4iGJ+d
AiRA5sAhYQ7TZLx8CKTauc2fnoVEDQAH5n9hTjOKkFJ4pvB06ftYkjiWSJ6I381eUQXpOhAvv7vm
u4xwN6RQGtp6I4DhpghXObaomELO5IRg2A4xQNjWDM+MybZ61htU3Ng+eirQjtgxKb7l2SeIj1Af
U/lP4Smv6WrIH7Jj1AEWzwGFIM670fiWnlVJMrpF2bvW1LA99cGKNFEbLfcpNyzSc99hO+WBjpbP
SG68FRVG3W8lRXwpEy2IGWEE1pB/h8XkZynVY6wjtV7AoNSVlTrM2r+ntE5O1J8OadVC8poUTz+4
2UE8GJo934Rew4pV7Rf0kvzo5//n1JVjsvthc0ipcTJclt0ivFZN+j3n4mvEGamziIzuqrZ0f7pK
pyMr/W/deamFMECAxLZYJQuXh+AFZ2FTinnShjW7xgsUlEV+Jj4FdImvQqdpnpVYpzoEMlk8Jn3s
ceNe4grBXgaq1vhheJGrSz2/TZRTivLXPYrpSyd5TlEeTf42Gj/Ad+yr8t/Q+fQfSemuy361KMPW
N1UOoOgEiXL1s8k3VrfxxepP6HfzelLrhyI/KP3gAd+UlIyjXtnJ7JZRp7sCu2z+t0yfK18w8Qtn
fj7E8GLCq1rGNyqNy1z27yG1bc4QwqxKv+s02wvVS2n1iD5M9JgKIVfZ29qSSpIiIkpQiLqyUQOK
F6z11opNP+r407Ce626TVsq7nsWYtHCmgkkNJCpmHUoSAH65xB1bvsxlu8MYq4ZQ8Iba+SWO0v6Z
z9UlYDnU5MZ4f6aWwT6yOeErjSFjUZupyLIhwyPREVkBcov4YaaZ6KXwHk93Q4kfIpum1C5OxM1W
dFBWcz6PjfWq0fumaffVPltyhG963ZIolKE0NfXwQVabbCt6+GaJ/afeJpscGfR8T4egIN3DpM6Q
2YMLbutzy1o77/ksUQ4UDQRRxWdVsf02BiF2k2XLoXwsEzS1/O7JHZpkayvz9bh+etwvaIQDQG1d
jdzFJGdqvS/jrQckRNOAhAKygGsBBBEvTNCVPZJiaLmloyq3PlE9V0lBtLPqx2isfgbarmdHoLN/
WmH7Ui4KvnAnNjblCiaVU11M/+MQSUYS0l/nmbd0V67rQd7nx2a/CvDc3ODyANVxsPaErR0pfadJ
ep6mP31TCdRXxZuUiY+OLMqu1N47vpgY1q/cKqfuGW3WWN8KUs8wac5RidFagz3N5K/ZRNIip4DD
vd8201sRoggrwYab3s4g5cMWuXQVtwGWrSd5sQ4kSSHMwMUoEXG4st2bKg5XjhIE0+EvQghPQyEy
QpRXdCsAHRyOqOV1QJVBOrQTYqwsQZiYWJws06eh/HTFP/xKdjGRKMFfBygInqgDY9jcuUW0BhIC
d1JNBTQFHE4nEGRleclUBSOs0XNsSZSgTDNerLEyWOYkZ24qxsM/lU05RwPBs3ZsxQ/U1L/LwMtS
Bl06dhVuutkxZ7SaIPst8q4SN9aBqtLomMihj7M1KJk9Ho/9No1ZVNkmzHuC5v6N7KqDSEREwaMc
nXpr3qmYJVfx8Wxhcoj/GqVm1fwM9QOnuZeVSCIo73J8vmb+l3WENx7yGZ4OVnZZtkQAcinM5aiM
bzoNcxGBZvCZOWxTtKAmih1sfhxEP0XskEmBbIgEvALN5IJuNZYdPb1aXPDBV/ojHXGbfA7VQynP
00pPT4+v3VKpcZA5nxLhlFnoJ3HMTwDKYplvJtN4Scx3JBBZvnv2VkgCLAkICtOww7+cltnNOobl
01pdCwomAW3Kdpb2Sb+3rIdUAVCI7MsTYHa0U9KgFbAaH004tfRK4QJmF+5UDKFqO3tMBMFCBuoT
P1XvqBszVKulHfKyAgiPWP7FiK8b+drjmIoRL4CHeEgboN8gAdgoJQXdnp+jSJx4bHdSGtTZXkEA
tHI2xaXMV9/x3xktzF9YvJdk5xLcyzmZlMzVJeo1UT8SCAdQpupDC3cVERQyODaORRd9a92+rLIL
aKBLx1l7LN0vy4Lz6VpMN1XaIt0yVr/FaEgeTec3xn4hW6M5PuUrbl1h4GQshm8AYQiHsDWIP9Eh
pzg5W414NogRjJ4qwwKEUdlZ8npW9cm1yEUyA43CH0alQUcAI6C8K8QbdUFGL8NHK1+l8lUw2du4
hCLC9VzFfH/Kyo0qohXbrEjpRqyo9vP7QU65tMtFLU9j7rTvkCRTEdSozp/FQ0t3PxDsAgTPijfs
Xv1puoNOEKN15BB6rsg2OVRiID5D4q4TwtCwnNmADtqLZDyeL14IcCOzQZof80+poJOxPuLR84hG
cVSE21b6vSQv1rRTb3OScW7pJ9IbE1tgBIAtR8VRrUZPx8+hxcM2xPm8kJ1QwEqvz8K/MYP9DLA5
F7dJPZrTYUUgmweL/mEhfcGaG6RjfE/6FB0mWtOlokNC7aEkKDzJpWWCJk7/1+eUiWVmcYM91/gY
svptXSu/0g0nA1mz1vhuAlvrK4LjwUu7fJtbf0SHuyPSBCq9q9iqQaVIF00ujytmEqzJ2PPJfMtY
DHWfb015K1v7jPU9J+NpSq9zGwUmtNRIt4rdmHMWOGO8pDUVGiKMzWq0uzIvt76JRCAkNkZAxSky
pZkgDVswac/ZkzRUj7NlfWqorJmjrhK2WZP5wKEsStdWvfV90Ddbcb6RpHawunMCFKGGe0E/qJb7
K+geXFc5+33mLyLpC+RBErla/+RAuA0AHBsQuJuuvkvNe6K+V9xdNCicL2Lx0w2odEFNjTi71EhZ
QqBGS6AsHP2xsU3s+ws/rSVZsT+VrdneFhkJTzWW74tBcsUk/gwLOX4mjaIqTKh9hhMai7J7ibJv
Mf2pJ183pX2xWN96OP7lcruJJM03uYEaGmwQ6ZagJ5Nq3FhB80fp3JjzQwhDHrpv5oI5cybYroGI
VJQIlaBfUCnZk5rHoC2wdRkfpMXCukfTviqKl16WjnmXYt/NTUK8NLRRrNnIpfOUkRrI1a7WTVJr
E+A3piEdG4KOHX0Z/0nwZNNwW6zoXdMAwsMqqKcRfqiNPWtp3xiOAqDsl+mtMvaCBcXNH9j+OLjz
v0L1mdbhVgVslcgJ0uEjV920RdWXfApibI/5LZt+QuUYK7fJujT0NZFC/EFD2g88ZzQFZMl6A2UR
5Nn/5XsOfcBsFoHZKcpSIpftP8MU4kRn3+9GhCtp/Q+j+Fc0z7SHwC+AfshQqDZDcVfouLARykKX
WQD9lIbrqOzjajhhMd0NswCCcWNkdVD3qV/xHls99eLFehUqkf3O8Cia9wrRrJZGR2dJZPjCQ7mc
7pphHqu4uMxZdKkkPnKn0lpKO7UO4pEFbyyjMw/eNA5ESxGIIEm/ikDxMsZwQFR07lLF+k6rdf1g
1Xj6ChlVkJm76CczQmd6W4qemhNBRtRnKgP0V4iXHF+BQYyUKgL553hfUnzpaDHSbS3umbTqjUUS
lNpwqEp+GnHaakKTAk2PWoc8wqfTDWtLQvpVVf6mc/ou4bPUl3krRRDrbG0TVO804XapJsQ1mJ3Y
MeX6ZwZLj9lA0zTfVfiLQKYkaCIN/apOm//E+y3Yh4JoO2Lr32qDPY6Ll4O7wwG4JtbxiZafU3aZ
dGBrKp2MvXMhpYipjzjMgMFiirBwXXeiCNPOGWCyFiZmgmVlMCp/02ykTg0pVxpA34CbE41crwq8
vSJYSAxcR4CsSLxH4XxTTbISQ8qaggTGhBKsRoVWaitVemdP4Zv2zDAVDVpFOtKurh/lREKDIZ0H
qfXXRdvIZPAsWrJ3E6F6FHz6bsRrpAjBNBrOSFCnaAxe2Cu+To3XMoFLj52BIzUq/wbp48m0ZNLH
tG6N+BZJaFbM7BAW7SezgdmMib7LhFMZAs3L3piuV0UfXxvSFxRUGqZ1Io37YLXDLurSj2RoNlQJ
OKYdY0YHhAZLHce90SFAJN5QpGQzZRHxymwX1ImqdZ8pHXXrVDWPfHlTqnPXPKgOUbHxa6RrG24Y
3hCwPIVtNHAdJlfYDDQ2P/IfAinQzVZ2zfCern5ooKWibdwPj3bbb5ev9iXBMIJLzeZXPTopvY5s
Y1htf6O95i9euw2Dciucxb8W94HM99jWT3gVzslJ3Um+YKvOcMIu6Smb6dgdpQ2moWN8nzfmh3kx
t/rFVOz2TfDmPciMA/DhRHv03eFfKNzJkv/oTuqju9GpLV9IXPeSSzGENdDYd07uF1cbSslmJgJS
XSycB+0dda327i9/Y/y1YrtoUDwODnJhAOPyJb5Up/qluJEmRaw21Zsqf4rCPfwzaqgDXMm+1b40
J6Kb3c6D2Xe04lD+R9J5LTluJUH0ixABb15JEKC33XQviDbT8N7j6/dAG6s10mo0TcLcqqzMUxmt
wa5hWYF9x7TFv5B1ilcUfmXaSgqv46rkt//uD/mwRvD//09DmhlKwp9SXkTxkHinwUnR+ful4MiI
T+jH7ZJk9CLkLfr/f6I0OzAXebLOq3uaokziyYluff7gWcpiCuneWIzEVZkl5uD9Ll7Y7usJn1EZ
nUKcHr0Qn6CG03HB5XODUH3oabvrJePqMdDw423unavsNTV8X3QeOWYOmiSQxKizNQFkY2GH4ymV
cDhfG2tbCFQfF5mqR0KSDNs/R0P57mvujdrfw1r908oUh2qMS7o4NMVHpP1oTAeL+uk334bQLLJU
2IB9x056mtvLLiFml/OGZ8rof8XSBRUvILME9Ko5y/Uui7ERxRjIwuWYWYtc/DEtSCGsFb5aSfKM
BYjkYrmFez8HgEReNFBSQ7VJ3crTGDdwR2odpjqpZ092zKnhCFr4bU35LopirNdDH2HjEhdE9lRB
ll0BbZNhpO6WekSD00PM8mAoLzsNmKZSBQUl3WzlzkhCWzWxbDAMIzt5uvTKpyZntWn0/SAfa8Il
SU8uL+eMHby/OOvbhb6q6hOa9lJswJciCrdluTaYHBBbQwPEnNkPB5ZQkXmEZCOeDfGoNBt9WtGq
1OU5nU2hvEd1EJbG4MS+g69kQYZRT1ZhtSvLm55XCxO/ugdM0HI4AbZ2BOhZQE3MMnEbBdNGxNfR
+Ve5I8KliragdHevuZpjumcP1mLAReBXCpsGmBt7mj349C/Nl6R9S5O4LURSi31yEBLgY7F2ZXNu
t+D0PGDq0Qu0srT7xUaYE3DsmfbThdN14vWcmaTNOWS6PXWPAXhijKs5xpUrNOld0c1DplUrFRdN
WiHgwOuywk/zYhibaTqXgI3Mb0y463Rcp2AEpLCgVOFhQEEg6kLHZIfzVyHqcEBohhn5LkAWMZNA
9RWhrnm8+dMaS3jT2SEzGEnEb9wcag0spyWYK8/NLXOB65RstqivW9Xbq7IJ/ydYxDiINEJ6o3dk
HeXXKLYPoeSq1lX85XOj8LXhAJOWANp+oGBjkGxgzagfhUqLqgKFVsa1WfCShf2FeSLGaBCrKMCz
7SVKcbFFK1YVHTJCuzEAbSzJqOrhSHJxIT3wrLJgnJ8iJT8KqJgRWbgZrKthXUE0dwLuUTsIVt1T
UVb1X3zlbvT08yg91f7qiyvoZkPjmsTLKuWaVo73xatiENbIgUVxlRNsxYSPKQ02SFeUnMyE0Oum
jp3pjsIfoSM8uo7ILIF9u6yPXXiOsZzSISg/bfsp50e/OPLdEFRi44alIJ5odtE8Om2jDxcZ/Ypd
JBw1XCZwBBzNMYa1YWVmNilrtWeM4UblyxeKpWmSmLLkhVNI58b7yv2DyN+HEFu/sZI15dtXDwwj
Te+BKZDDnMzsh59CiP8UAMqykYVa5TYpAyW5tA7lbRrfcMrMMzDlXZJlZ90FXFZ5S/Y/S98Y9v3c
jeNHDKu+wpJ4rScg9fikrVVbURkt5Aw5NXzpWFIN70MQXrhLsYJEwa4ecFb+G315p6mTzcoWUiQc
gBe0xhw9hHxi9aHttV33rZTeKa4Q653+Wry84Ysva6iejA/tAmpQVF6Seh1Ka0nDvf+T1beoWlWi
I08r8ivxdIi88FwI9aLTAYvyVOfrnhwIg163QYEMhAPhT8ma2BNw8serzgoJRm7BEyYuKtTsf9s2
FEgSClsOz6ukZkeT3cPch/d2w9WlNYvo6fCpKw4LrM1s5mFQDfbKp2aWL7JhV80qTmnAnKiAJFDv
pUd7qXO3DRhitAuxcmJvVRYuajIsRc53xU6Bf4NpPDsCugVhHiIr5KuajSHTWdEnw+rydiH5d96s
+LRwfbCitsB91Tg0Cil/0kJlxjvmuYpKB7wYSMrw+mPoCUEB1WQcVj7wPI/33F+d8zJ1peypQ5oq
JAY2q4FSgiyi+Jv1FFDfJV5TDy2P0sRLpctge2INBAFqTP/SNf+cpdJD09dSphD6L5GsaphjybKJ
3tP4rMxg1YbVWpaxB5crnzSaabCg5DDqo60q2nLwrB1RUVeXPMcs76mCgfUDSAcq+xQ5zpwJeeWm
jRF/9odlR0O66QYfhQmph5pupXgH9M+KCKpe/pYSSwl+61BxFX3LmiU7AWsX0Sv44ps+FHgxZ4J+
zurEcSb9RJijyz467MPjh0logGmpcUL/Rj+VfnSsGA2DGN+faPHM5KWUzDfqgLFU02AN+JNwEw2B
bbbfIx6TRoI2V957QinKyJAuClwxtUDVN7jqoYrPkqMoLEJCkEGM+C4vIl7WFg6M2njif0vJhqVO
hrc96lyForAjyEMNjJMr8dZYPo3iXYec3Nm6GY+leUS5sEXDLtS/XGdY0uQYlMBWNBqKzq5F8mOt
D4yayi21yk74uqjt4QZrC7oJpd4arzR1y2it5zKFXcHcmbonZ+pMljKZJZm27r7hCkwsWY7dsB/+
Eo8PO65JapYCSM1/hUbd9xqg9uLcop8TAVkyXfiB7n3tY2hQDJI/GUScVJImx3jgXcLaFay4YP7U
sITYG8fnQOnOE5NhSTybwUGJP1O6K/Y5ogYN7BD5NbDBoGEUPOfWJ2W01e/o+gZSB6+W7lYcNxpa
di+fWACG3uQvun7b4Q5OX/64wsRiVnvCtka/pc9j3CPyT5YULE8f6H7ILZrJkPQoDydOSFV0Q2kb
oopK0p/FLWhGa2Hgxb7rR5uyksuArDVkJ6G/qdozDRgcqKuusnGcMd7Jp00iOWkAk+NoKL+J+lcU
0LiKUzGDM+mWFVVfCtrdovKQ1BmV7uM8I/GhvJL62fBnkfZL1yXHm5BsljXCmFj3vmMU7Fk0KWyW
frErO6ISbldjTXRH44w8yrlsEtfzl4p/nft9hc/cv4fgUwjemDtQceTkoKl28Q8LKO+3JF+a8ppO
PYcem22yiMZ0H+lnbDWBdQrDR8gRR/5Gq5LfsvMNl5deKbAE7BiVB9FbjSlV9weYMou6igmWwPP6
TNQ71F98RaNyqaYj7gMUlYM3rOAQE7dmwsSwYR5fSCsK40HYRPVJkx9afpCZgHe3UL+kMFnpB9Qf
QaZ3OmMA1YyN+EaDQ31DbikGV+ICeCt+HsYcmLtwuGneOuouXON7lO3RoEf1UEY3drgswWB0jL2i
8q1wzDccQlDiW/g9X1LBXfAba9tqePrDySDPTdKsM8mIH/p4y2oUk2E9sWhqj8a/G9WG13qXLtFq
JlpBSrqFyg4nXup2oq1glHAH2MTJwCtEIu4GV8TdTPkjbcXxOmTXIfnWi4cfVqu0BSSxJgVT6WuV
02I895gO4eLy1bFfwofa42r91rRwL/HTdrfEdJX+lnafGHphslzKzvE0ty1XUQfNzfU9e2yKA9TY
GLgwkv9NaziQN3p+TLN/kf6dgVVGUpTXWXGwjJOloBe48URXsCrQK1h3Yu3ousvS7YJ1TTJfbw5J
EVQkPjCuFOQpWRL/DYvZie9IygB7FXkJM7B7Sk/MYC1m/D/IiYG/YohlAE1RlozOVbrLLx89/oum
BMRAj7vywS6ymfacxd/o+Gq2qeMnzpEuPkICDAPHyi9IAn5Ag3ypNbDBIM4sgXuezTfHJuYlWlN+
5OV35B287j1Qkurilsm7op4rNkm0LiW23eQOZtYmPbXeA/dxYX515YYHv1U2MnhRyTHrs6i9lf5i
EfZ/+5hWBYqsfZJ/Yg4h68Og5YTVmog16fxJNoARWHey3MxPmHfaqlxPdkDLVGlFhe4UHnLmIhEW
wqB4Gvq0zFqel0rliGM8N1iLnoOhN7p13+luXhCXC6nwrA6dI1yZRbkuuScYVw9Mn9N8LfG8tsUZ
ZhuEOWY0Vb+uiQaRaRxYHtoux5rZWCIz+Qll/0tm5c4q0/SGtWj1M4NXSFnv4c4U0DNH05J2vtVc
2ijNd3mowbRgYROROhlZH45Br7XDzIbwsQH3t0aF59r43DzmSx4mXnVX4rVLeVyp2sh2BvYQ9mBP
S/YqsTwCqtuyonWZTFKOKGJFSApjjNY1Q7iI4CeirtWKWy3AgR8QYa7TgJiltOwqiRkX7EljXHLx
SaavI9l/aRaCdTZBtGq9Fs0XS3GidLMdtIT+Q/vASg5O8NK0yzxcGcawVlvytMyIi703/Cskwyl1
nBp1y1EKjCTupU2jcUH2InnL/UhTAsNVxvAbpo0dj1j76qeEBE44zw+JVKC9phwGqHLUlNOC2X+j
XEXx4k9rAeuBkUDIb/DgeKyMwDbNYqtE+1Y4dgBW0L/lHNUYuSAZhbyme/ZvhWyTr9gQVCF2PRTG
bQoqKuRvCzwjr01ueaM5xTH6swVY4FscdFutf7IJvsh0hrGNt1Skom5fQfAbp2QQmmOOOa/L20XO
M9+bu0wVsAg2pz4iPRU7hqBgH3Mb9BHThOdIrKNNVxIOQC3bN7JTssAlmp4+9QMzkKE9hOpbb39D
bWvV0SoN6SLbSUUO5yIb/0D6azE2U9wMwB/wSB5G7W1xtmqswWQhI00IeIhYJ8SXcG2SZVdEV9Py
9nonG7vMChRq5EnDS/XsC7PnoXdF7vxPb7KYcYdnA3CycGAypjXct5+D/y1w45gH6lA/2OApP+gw
U2WJSCZNFJk546oLmNVynIDt2w8OU4uX0ETOwcXuWTcFp2aeIVQsSBwOrUs6FyJoxqprdSePawoB
poVjtNF8V2qfHcI7RTS1jFcswm6WfXSs4PNOlMOQXOmryFww8fOHiRUwh/nea7KX3qF6S/9YdWVn
4b3WL1CxlWhY0onJNdlB6V8/vZiJ4+A6CHzvKVK7cqtTqj0OjFT8NIR/ooo2mhvUlTwJd+1jxPQ3
W/8Lnn9BJDyZ9BvU0V3cSC67XtaDyQ6tALRwsyJbrEsu7UofHgSUSU4eCxGByxSUp4StMsksEZx4
J069vuyjhsU3lTPfjKbAsW/SM50C8xUzVebiB7+ixACbVRLAsgwgHAImb37ZbFsKW3y+tW304qop
+w8DaIlDLTuYa9KxWVGToTgRqDSFMxeegDPbkhaNsPWKM1qBnj6K5mZJ/loLXl7zbtVFy/XD8UVi
EEbhpNGAAPLXr1NwNUtHwUtGoS9YW5+yC2hRI+s007YpvjQmfcpvWvwUfJtGfpjGI99Aqzspb0c8
p2a5r4QPqbmQnE6zmwiWLqPzV9e5/8/STmb+ZQJvgs2FLpun7OFJzsBDQPm3Cpqguu+BvCOAL7gS
NBcthxA0DHk9/xw1SmGI4JwXj2F8itIXs4mqZW6J3TGFYqH/9NgvlPxDY7IpDc0SFtZxCs5qPcNX
uKGSvzy7D7FTMQ3yPRaqBOh68YNVB4zWXemDdbTZnpyODxfLOjBb05vPWSLqgk/+UhXY+EwIbAxf
2vgAtUO1OqUilQ7QmeaATRqbJ5CWc9t+a4ygpSeBVdlbsUd0mX/JEAQWyg/FWkABU/HvHJ61T4jk
P7DDKBBTXdNQoeO2x/ZiwPDFSXDX4SXDnCHx0ig0P8yveYQmp7yUl/bu39leUm/9Y/RBsSP9trgJ
SWolLG3YRLhyWH3xl67TLblyniV8gLo2y2nemwbUjrcFci9m/S0ScdCsir0doGfLfxU7yZSlKrn9
Xz33ORtj9sBBO9iUypYgOWZ6shm4qUlHL30K3HXxgapOrp5vyLuII3lr2nXIYAzTYemg7ywQKE+4
8/Z2Zefryi42yb6wxyX9L5pSvObCtnS56r1343Vybg8d3shlei+/yP8//D/WlcGdYjErqZ34Ojnq
oarWOYw9BfyJa0F9NBwBhfWQ3hBbO8lhMSwoWEDY8aqltyQpRhGBbBcKLk8pX76VrIViJ6t7ciOF
teyuAILfMXu8bJ5Vw3dzE63hzmbUjF0D/UX+JgHDkE53WBjlDCdOWqU4TM+5fDaAWMAjgTILyMHh
Mom8XaT0NFvvmO2goOWO/xPSXINEY6K6sv6W5K9SArTdnPQb8A/2SGGuONMWN2R+hP4JSJ6v+RWE
u7S9ByEQ2a3WffTEfRUfCkr0nWS9v2YzoK0VUrU4IDjxVcr/AExyxMU7p75LN1o15s+hYYcowF50
4wlWxU8sLDSl01f4U98yeIzGovbOWLaL7FNLT0wtLXVlcXt6ttrZvAIkkgTGqkCzM3RcPUuECsR5
qruA5aaNW1UbsnHsQMFeUTwn3u6Bw2orYqmosvza6aeM1xX9tPhnLE7ArFzQgefoY2QkYU+Ci/jT
/+G0QJnztt1+XIX85MTlg+waZ5tmcIVfput0KA0Z+3Dj4xugTBpnxQ1nzQu67zI9MvH7JUld37lz
rb25QhRiA0wZbWiRlOGm+xhUNtboEOInFYpzSmelHu8vFawRk/cFIGhHwUSmcaev+PxhfiYsLJQ2
fUTyUT1r3NRzselS8RX+JsSSKwF+3FAqxQWQpxWNXg0AWtpF/SGSdiNQGXlLrTvD+9pD0x1wwFft
y9Pear61/HWjHGlJxmv8KN7yNw2+/0ieyqm/qFcmjGiopHbZJpwubOvMELQxb3CilmVjFLwhyClU
goFJfyW/+T46J18xseygjigE6A7KhiWZA7vWQhrsZfLPpzFBcO0XBkXD0cfBRmh9me/s2WXyrf2O
F3RamfkCNk233uXf9bfw8naoKs3isxSAB7FMg1diIIwMKaRsFejtoTIwppVs7wBXTCE3njkLxhFP
IXO1fjEpO/+3O/KErv7ALQFPt1U0KEvnExmZTmiAs+e//yGUGfCDALPyROM+TbB2Qj38xEinAHfQ
v0zmGXuvSX9yzjEtHMTNoAcYPpC/8fWC3FO59aOI4ZmAFNwn5c3gQY39It/3o3bMZx2ErSpcZVGN
XVO5p1V1lqlDATO2fwIGJVxhGbcwVzqdt98lCqYdOWgvlj5zPoYmdoWeyhxk+LX8KFVFcnyFAbUE
jiUuffoABciJz/jFCmv1WErCL570DRtltgK6XiDd2+yeNx5GMdYXkQzIaiA+UwOzIsO79LZlRi71
d6WGXxrGHJO4vPLXlebSPEhYfKd67ZfTqkrfeXUutHsDh8k8ptYt41iR+ju6VmX8sNqFRT7KdKyz
f3Ebk3zYKx5qIYWp6mAmlRA3PBjIJmSZ+5ifO+9kVvfEWFfj/Eg0Is9Wj6hTo9yu1eCGdjHCKCk0
GrB9a5CKQGhMLYDlG4OdJgP4g+bKVEKLP8fmOsLicBIiovzjhYfOdNibBzfU8HHzUyCptWa6lBOU
tuTGOmkKtL0GKU/m8rE2k4tGH0I1NvlQUZh3ZPg0Bhw4enmvUKmKXd0xuzbIkx1aZcsrkiyUMPc+
5sOaHbF0X1qTrTLK/Lo4d8MZcDASOK4kkxUNHYtbdsThGSHtWT9NEmLekwJegnSQ/llMe/a0mjqn
Ac7yAbYn2XE1JLKE3GR9TK1OPYa4wB4TzN3LVpMWZTxvi8MNHNzi8TOM/3VIavx/LN9x6mVrCZ+R
BPUIbtVLkuaEv65dYLP0wHDyFzI5FIWeRSDDOzePGHx0HTDbDpGrNh+KsQ/ZmHPVWaOWXLTobE1P
XVr5g9At+wywzieK572jemmt20wdSllO6LKT5I+iuWI6k7tZm60GADlOMzzagGJCegnBJ7+V0vMI
fJLCYtNZtsA2hluwrRxekeM75ZXaWJ/oW0ryhj46MH/pl6LpjO3fqO741ZiSzeCBR4nbGj0Kw5no
HyIyt/xiyAyIJEiBWfSGrVKmGyE8asKGfmos2X7tlMm2AgZM9mhcFd7J7z+BFnreQ1IAQGcL7B7E
FO7pGO7aDgQtNrjWfJr4MkN2NWv+twcjSut3JjIaqzB9Zd20C0BNx6g5yd3dZ7+zJt0E3vmdDD8l
ofmzDaQ7tM8IC/Ns/OxFuoX4DYG/obepLr78IY8HagWV0WL3qZOgF8xNJ2yxIxazBxmeBaglcFES
JkptKcVvPilRRzW6dfXJSPexsMezmUlYUnbx9EE6lt1QqoCWj6dzixuQMCD72DZ1cMiVC3zGrr6w
l1fsNwjC7bGTeDVoG3ZBYUmpunMs3IcN+32bgKjrquejjI6NdJPyUuPTEpDMMHN5K43+uM7+kv4h
Wg9Pu3BQcZwRKd2V1b4FjCLA64VChHYFHIWNLEF0rZFYw1X2Ay2qLpad6SJOr8yBZD3X52a1yIek
sHmZ0EguYbRgeIywqLE5UbZJzUNwwsdQAxGdiAccvfQQTnu+oSVAAkoWS/2uiW1mmzEHV3ss5M1Q
ogsvosMsoG5lyYWvFGZA+1dpscVG42HWnzSYHu7sBZablpXbJ/6eeU+H8ktHNXRbM/ztyXQN67B7
tf5vJuxYU9Hpp0l/QzqBhgvmBss2yrETYs0CvRy/akgI21msBs8S7xn9pEBthhuPGCFA8AA+iXzr
1rDqjB6JKQVtjv/FzR6IZzywlrE2e7CbGBJX4oTe55TTh9qxfWYHrUYoXug1PBZUHah3srBiB7KB
lWxhISp+tclZUDdWconLPQFrhmmOJB6RbkmHq67gQ39hpfjfVF1q6WBoqwzmZ7HDo6RLW3uOFxEV
YLsonEOKNX06BdXBdH3xgC2l7myL1SBUOm2yG4Ahk8lTnUjfC7AhWVIm2fo4fyI/P8NpkeUXH2GS
zzxvlfCVJxujwV3TLiMgWKSoeEmkUHL65qyyQ5og75aMHe8SvBBl94l+W4+UDTTip6BdKybK+b7B
tUErVOYQ9Ddo7XX4skTWmGwhI8gZGbotclQS7ckfLCeWiliotTde9GF8aykqEB1S7wkHJpPRIwDk
LU0dTyGpGLJldMNrjlzuRS/a4mTjmfPEE0m+EKAjEAE4EvqClfAUcnaA6hixlUb97XGPFMbamo5i
vG6eCpF1xrvqH5SvdlyxOXupZittdEbi3bm+89AZFFzVMHx4ueJkT2ZVYqJDa0kwhOLBzI5z08fq
dBzh2moCBeg/Y2Pnh0t4dgM0Jc81pY0azqAd67v/osWhVSxxNbzgaaUsOjZX0NJEQinEcXEX+/Ea
65KGoU3kPc3vhPk2cSgnlV/qOqDHXe5QKWFqsMq1hFcwsK56fdb0lZe4lKKJRR3uYD/jHB5CinAX
k0SgrzDXsLSo1xdiALeKAcehpfgTbUk8eQmdGR4rKC96Sp+z9M338C/CxaKxBsz/MrFG4DFhDqgR
PcLTuLc5dnAzeAZbv3DCLMnFLevpdzIJRcjFzovT/FAkPsYBg5lfPn6pzbfDHA3xma0E1jbNz6A+
2cEJI6HB2CPpn754CT3PDoRhvQ0CFr4CH9lxINXFj85MMaRt0hqMQJy9/Pio32MhUOYyY0CaCCol
hKzXgVbQJBhSS7H+qnFb9ysNojV/NMhEjGRXFLWhefU6DyeRVnwYgInpn8RDc0s4tzy3Th4mmy+n
R0jQMHSNvUU7o09XEYKVJDCiGZAcJYsUd40bKgpI8O9r/SOmjVC7JWWCP1YIADgSdkpzy/Wjif2w
4NoP6KBtpGw0IhBkoQuEzZCSego3LHte9JaF/PLnNL+5cigkHPu/U/8bNEdF/orMlx8lYKbfA2Po
QsElnDDX+ZFEgslvX0pXIuNhUToZuIywCUayRyqihW9M20sziSmXn6E32EeVWes0xzlM3zHEUIUz
cAD0AllLcxcALBm/BPlqwSgLXhJ3e5K9id0tosiCMossJMORKIelNwPTaBwrZhcC6tGMuK8wDAUg
/mP4mKrk26Kq2pTESyzJC2oMCMpdZtS2WNx7CsC2+5pY0tcX8V3EKlhNs08HIQXBlSlXifOViVBT
BhyK+4xVbILBZjAMXWV5Z0WKEorLykKm+dCHr7q/wu/PxhlDZNc1oTgYpAxNtenmCedCPFbNs+aI
RhIjCJAtsSzzXuH7wKJCEo49zEQZUcvEMwUZ/ylZax0RsdQuFLBm+WVUj2mEJT7+M7HY5YO6G6i8
H5y56aBByXS5xrzna+jztfSUmls1/qXpj8ybcHbJyBZboZF0Xp06bRVlXQccuIGyTFj5ojELrwmH
mDqecTIZC+zPksLGn/vEQyH7xbbH6SE0/wY6Xg9WG7dOF51a6KwpKYYChUX2/vWJdZBa6Gycw78N
JqyCflq3WJt3yhtqUv0h+resgAtFgLKcAM5BzFLqq+rfA/Jy4Az84oD18wdT5eAAaPG8n1g5iuY/
gfY+YOkJWM9KPbFTRkmfIgnjMER5Nl9e/paGH/YFExB484guVP9vkKEjaI+kbpYWkzIoP6N3hTMv
AjJpiE9P5W0MfuZpFPcLKxwWhWothcja4pe3riWek5avc/gFIF1edYZLKiHRjFt+xEMeyT+9eutx
hHX1hwIRTWJeXmCrCAwXPItYUyX3xwFqbKOf0mSdCAdFPuvszkx+uiCwUygACXZLzwwWEEoKp9EO
LIVhcSe6i2muvVhYRJjgKZtEhXZ09OnlCP0S4SdJhhuAgBrcHa6CAYimImOtbqqYnbegXWDORvuJ
4njqvvx6Y2iOTMdD6R56/xolX6YeSxVNbqWS7L2EUSd0hWovw/xSeuCH+lHEUS373VqNYqcUwDE3
AksUy2XfKC6nHkPmDDRuhkvBCy5OjNsc2mS0T7PdaN0idhXkzyyBQO7DttpP4yZvDwZ8ahSSkeRN
TEPGBZmhytNwH3skvoRb4zzfEyFNdtAMdgUGGnrGWGZ2J39KvD24zwXxe6pZUqdhZcE2bw13UOse
BbGyGvNvqYrsRr6znCBpNiZ9u/7IRjzF0zOsNYY2ByMG7gJsbyxSbo9/o3LrwA8BnGmydQcSIfRo
7FGcI07AhNtBPGVEXWI6s75STkb8V+ufpXxTjQqjd3rQYVep1gxwGjGMxczmABPiGYSr5ngx+/LY
9JjHG1EfQWEzNm9sjYekTr9bAWNh5juEeTr1J0Lxbal8JY2HmEiZMK4l/a/iVWZYkOgwlLPYepVZ
hL6iv8n79niJBfGXDsDCi38D44udHRtxNNEDYbOJv3r6gwYszAMsEu9yugIhvJ13AmJ6Gtt58fiu
HLFYMurCOskhHeL58+0MHY+/mqwj/WecvXqddS2Cc8sK6PGqZC+8pyGyzvQyvG0EOSFmNfSlHnCz
vJLUydnDMr0jcm14Q1g0UnkHhRkY4ML23AbrUv2gJeD10/W3XncGHAfKpU6JvP2CNM54pQXDuTKu
YbaVvdtUHRTx6INxBjwl9TfsJSkuHeHy5r8IrGjtNjVQuTbDr2dy8eFwUhPuZJiEhr8rWOg5Zg8B
ZcuzgTudtGZVNQB1aacUIm6M+7xm76EZe4B/yCfsQavT3CA8Z/NCZO2qodrXBhtkPocOMWwNpxVM
lMgoWadThHmMkr3L9bVoYG2450TWSorJu5MKV1O+JbiSSw0rdO7TOK5RfyYI19IVkKjCSh7CGJYt
Mu7Gjqd4rggtqnMrJGb23MnmuZxXtsNAWBkDtFDHUmZDSim6XvMPL+MCRAVfEJWx1KJDrITgXmuu
r9IQH0Cjl8nGpyQY4T2r5b82XLPxw9SOYe6M+roSP9kROyVUtUdoZDF2cF2zAQXocNelFXn3Fusc
eVJpq5kH27J+81HEuLNIVQpO5jg6bz/uyokPJH2nPaw6i2zRKUQf09whxQ5x8SVbm7Ci7Xq+6Cpw
VJY3cHFbOkPjUvavkArbq82tp7UbUbrIZEJKUbYjsLFCh8aL5tziBjOl9Vj+82iC+k0FaJ+D1Ewf
86RObvcJP0PBHFEU31oPqaphtiXxN0TnvKR3bY5y8KuP3CXa28y+s/QpKeSBfBKXsUv8pOTlPwr+
IjhZaXkWspqNoGyCrrRFjunZDL8nf1wucHQlw71g30IHBTJMjKXhY640x6XiSZAJOREa2LIawPMW
S93wrzEOg6Vg5oczMBH4OPRkABsdciaMPC955dxaPsYQ+Raxn7ead3NuAgZjmlnRuv8U078eAHin
4Z6fviyDJ3eOQyCqp8VsSWbgb3Ih8NSwIYybRZlupoV51zxz1mQELsILylnhXXreW2V9jwYNgg0l
KT6SHICj3kC03basC/qpifdZTJ3NKaNjA/yO2ElkMGO7p1Z91NmZqMmyDVJ3DDe66ErBp9EGBEmZ
1pLyCXRIlhxvEzvsh4WufIxMqiLyC4X6KzEzbjEHF/UBS5SkkjJr+X1Ae/jiHsdiTlUmnJhGDAQ7
icpjpRrY6BguY3yKGt2eJiwlATwGmmCJuYc9vTN3E5OWiRGChC0/Imn2gPe8RVsbgOsbcrRJ9vmM
xRJYmiviFiR7j/fzisFtHtPieafm9zZA49xRrhkP/6vaG9zZNkC/KLmzEcQAy7Ggjk2XW2iOcQWB
e4aTsY8oZnUu1YvJ4GPeiNMKdJ2s7iiZgsXfaYMlkEDMtY2/Ne/VTpd2eNX1uwy3qbyTh0suXOOC
CCSjGw63CDah6FGr0rXWXwFtaacD9MAqmbJQQgQBVBkTmPeNURAL1sJlmKn0taDj0t/400Cqw4uP
JVl1G+ZcXeEOpNko+oo98p5ivRixxv6vAXuK+LR1t2jj/b2RfgyioxZObJCWnEORfl1UtoduIlT0
7olkuhHx1RSCEnYotj7vJmwnay1j9FDbgQVg1zGbLUyeBZtVDWanK9/cl2zdRfwtYAz1NZuTW7fE
HCaiX1CDUy0ShVQpxVLqsIGDtSY6pYts8iFonG18b61EPQgEJzbBOy76Yq+DhafAVG6+P7ehDwke
SHSS1E0OOF+Zfgq8v2OFFoGNHY+pbauYLQoaEDnycJP+1iJwwWhvwIXsTYVFHGxxSLDnArzzWe/L
SMNgtDnKbGw33hpXwOvp9/1lTK4kJ2qt19m1LJ9iAQC0LrdiMB+VhEY9iqMan5ywY5XjIq8o+rOr
1WE6Og/1ow5/hXauMvnAI9l8xgjDt2UZlPN2W8Gaeqr5Jxkz+hUObwYoZWDgKvKXzSPrfsOE0vF/
HJ3HbuPYFkW/iABzmEoklbMsWZ4Qll1mzplf34s9aKAfXnWVSyLvPWHvtZF6mNa1IuEHUwMrTYQ1
/UUnXEizZDaOuLfMrdStonbdWOuYW4EiT3wv8mmb1Qdh3NXTS8Gwg8yW3Jn5cKjQsPOvEzFABA4L
0Gd5nWh8Qja11w6QJdVMCwskostJ6D4kxs9a8qWn26J6pYTnEKYlWRum/B3hp8lm6o9FsTalOffq
NWo0plupR6y3N/1NHTKU5qqpvubjtUsPZkRALcLv6CdldWINP62v2h0HpBofx+akEGfQ7AJJZfc5
nwyKH94BJyxiBrgxEoW61pjte05rKjYjIo7lWvlJi4+ueBZTwmIVJQNg5Q5oM8F4SH1bZivZgnV6
fo7M4jGec9aqSv+Vj5+hr9viHKlaiSOA+eY9WSnqPtwzvrH2OnTWfPQq7OD4wvI+dhvA6Wo4nFSB
82v6asvXMsHupjEElJOlhmtYM2+xAC/ZJBwA1jXvoCyA8B1YThDMxYxyQlfk7xOqVgs/c0n72BNn
xhLMIyA3R1H7F5R4iKOfDixVPt4DoV30wJd7lVXfztC/jWSPo3FEzT5CzW1Qb3oDskymVvlvAJnO
x2BIF1Q8YZQwIkcBxihoaP+VWJBHeqkmPJnRY1GnW6sraYLnBIlfZbxlyKSk+KMCJR2q+kapwy1C
YgZEBZtIL71pPSUwJXjSP9qyJXWtZFT1kRbfosJIhOvdxBdBrcV3+v+TTxhrpyNKCFFFme1HFF5b
9TVlOLytLyFBGjtXpmdxOHDMSuUh4wVj/SdEqGkx90bimbk14RQUaeL4DY5SaHZm8tucKvL2MK4z
Oe7KQwH+ELoYBfCXFPEeGB+ZgGB7NZuJaZzhP/ORKi/Ti5Zi/jAZMfqXuQIUgxsAJnvQ6J+RsfA6
6JSG5bku/g0oelR9J4svKWRD/NUnP1OWwzXcZ+YVIQpzCD/Ha7wdPDeqD3RHNR2t/qGh+p7SOXr8
qUxvkmGy/Aup1E5pt6HF/qjbttIJ6vVM04rFS6D+83FwCEo+68kW+aNLOirSALn+IfCmhYapRIi/
UnwG+hsXlWTwCNl4Xe1ucAeERIRhi4e+/zZQ48wDq03PYazccg0OLq9bRtm6J2ltyRZmZkZkTCC9
gsH7ka391JHxtgTDPhraws2mnZjdEJ1mePCIyNOIP1350AOmM35hSrlgIVQbztI8uXXc19U40xvu
fotx5TCb3Pq7wu4BiLfgiP0VmUQf/qFSDwpnEfh7Bg5e/UhwbbVAiFFklpKO8ZPZDchec+vmJhjv
4JPsyEJClt9/w6EgmoYDqRMYG/h3Kzll6j4iMNI79u13CI0wHb/4rJc6E82W1Mc6exAD78oqbmty
sMyGLWfNYcv/XUJ1rlnZtFQPOcILhTXS6D0nTpMG8ymF9JQ5I37rlLFKNj4LHW4h8iJyeJrkq7I+
avPTEMqjiJ9yYhM96ykl5p5EWvqkAPqEAK6JNIiLC/wPpXVpAgCWBQFDaga1rbCvqSfweMCaSewc
zEe2r1PfDTk2cugXSnHpiM9hUJl23xLidz53ZLssnDzp0ikPkzR0a6tlLr4JXM86XoPY/8RZQJ6N
LO4QNeFucuc2wQIzV+1dqpi63YOu6W566MjdrueJQU1kpGex3/Y/OcZRP2U8dUw83pdtpW089cbX
nkuboLTV9D0JdtZcxslx5XovYCYNMADLWCmM4Rbwu6kl9OAIDHez/V/0gLCw567m/kOnTuy5RNA1
ljZVujNR503RnNo45uqFWUA6X7vFmrsq0/56EQCL+RlWZ3ZR89czGjsJ2LPS3I2cyjdlrJWRlJS+
xe6Lh3EnekfqNV/f9R4jkq1Y8kntdfXwv/4P1ojqtsmt4DUSBQhkAgy9doXLyDgZvbwCEXuLMIob
PRBL+U8HM+nN+JiaIp8YVhUUvG94hAuIS8IKrP6zCK6C+rDka+/zJEXyUmxtOIJEIAiHFn0m9nk3
zWNHUS2c8Z6TyifLo8l4JwUAdVM6m6bsFhXwx85DB54t+15xiulWmb9QZbYTmILwXmBwQRiRmB8k
BMEeuwbqeUKWocvfVkKttBUvrXc2ZaAHAKUm6yp7fCVb2CI6MyXi7NiXt2Aog/Ns4GyCHzl4WgVz
raDeycI+Ku+JF68qKJwCEaUl3AAHf4zF6thgGRlMDZaUb4GGnN9HlT4TxVH7k2LSXCWPDiURvYIu
ArMcb5yiOrTOsFwZ8xy1Q3H3J+tobN5N+ezlzyIjOvJkoW+X/VuJ+Ctztf6sN4R9SI4ZQlBMfFce
fdsC760S2ybqN7f1pY3c5jwTXCbtT1WiiOSATacLKR6oi1fJFC028wUDBsiOCJTEqWBQjkkYVKbm
kvSpLTHnEfFV59u2IrzmYrCPw9WI/3VuhI824ZcSdD7vFzKlKDgBIJ9FHoSHiKiJxrUaAAstIQBr
X8Y8LWhLrW2PRmwuBuloAAWa0HoFVeUwTlolVrBqE44brnpsvv8Kw1hIDYDGtHbTgr5Y3/ThP5Nd
eg95L60fIqOaoro3fN3FvY+fahbburGLRNORPGMBzJk4S8af6m+qp0sF/JWf0ZaiBps7/UWJMKaC
1B/S3SktWYjo2cCCVVzIfU10ErmgNVqxXhvvYhdt0HQSTCV4J73lYcqHj1R5KVRQRR7dZ6ng0Gnr
WTOBfEHxtWVhfSN8nCXuszKhGII9mra4euj+stxO454VZOLzFDGrqjOch9sCJ0TABP7bVzYxUoMA
0+3Ykh2ZXzCuSwiOL/j4xOGlR4T1QWwVHCCUIAl52A8oB+nheiJj+OKcnnm1EF1FtJzmQZ62GOti
HdcXpXN4kfWlQvWMYi5xMpEohK+qWPOzG/6bNLRpcutq2Uk/tXwQkH6HIAjwPWeOiavZ20rluhgB
mLK0wWJRth+mCACXcgvW9x5jO5l4YUDqFQ+FSz2ea0tfeUrpWhtOg7Qarc0SnVPJJpgjOZBW7NTY
cwiqstgUjGw069UUJN7aQbetfFg5mH2+h8/CO4QRZCPm/iJCXbwzNMEdspicn5/8GgugDW9R+1d6
D7m/6y34ELNeaemvpG2bAhjOWlN3LanPokZ0CTMaVGZ4TD509GVoL9Lo0anAE8qbIHxKONWC48DE
oDcfAaQiCMyMvDgke+UTs3ccrdw+yIkafk+Elsrs6idSdAqd+K9nHZi2nOKKKGi4FJTpVJkSfPmZ
jJwNf1Z3Tif0JWhYg4SZ2I44UVegKRy5vby4h4unECMCiUNB3R1Jh5GmHvROzpsurxoswRqgfh/s
nhGgW+ZqyLWfEFl29OVbh64EKBl+eEQPCvIrz19VfbUIIqq9bVPhimDgbt6U+E/QLoAsSIvbqJn3
qiRllQMDbHUoZ7OdkEg0hlzdn46/P5UfAXKZpHyn2Qe276fCt5T631rxTJE6W5TXPhtX5slNrC04
wsdE2eRk0ibkN6Js4cO3snMhrzWNKA+GxyOpq+N9sNbteE9JLpyucucE2kGzdolMbqFHJCuzQ+Y6
rdosS0RS47Mdd96EotV86Mm3BgPKEpN1w/y9D4mq2vcvpT4PwCmKh5yfUiqqYiWFm7S6VO1VqoxF
qSxajm7ppgRPYThFqjtSVqmd0wvDAntzxSLRRPg+Bo8pvM9Rg17+IabfHSCAprrJxj5jW0uW4NHH
mJkN/4yevUnLrAkEYLfNsVQO4rMaPGcRkU/qkaVN7kh5UVmfBh3SJWZ3AydtX1zzcFYzjYCe2ESH
KO60M7+o65hZsVnmpzjL0ZNSC2oGUnoSo1AOszI9UoJCH8BkGkXU5XdmUagQGNwNuAuGm8AbV+5m
YzMmeYFciQ9N+xf7REyzIXoY3sXLbjpkCu+7487TZRQEHXaylrCI/qnW124v1ZuenQByYeiiemKx
Pt2G/rNhb5rF16xj5JL+BNKbh15TPipkOIEBQXrbBs+AhfPYnTz/Ru6wwjjAjJ/4Y6GyFAb5bTCA
mnmDXjdvGd2+tWph4Omyq+nbKouR1PyJ8pO1ptuOzLNXKqMz3IyDdhjKJ3GeUnYGg040jqyf6SpM
cz9YL7/68oU/otjjaDeOyEvcWQ4m0+PrW1ZF82pDYqQn51eLxPSSbTwDsRH2W2SQZFMhZ9mz0sWI
mUPtboliM8+ZRhPk5vkNDMRiIJxDNFCpAtrN5MCW/EdZh6dG48VSN4awDIbfwE2HBcCckxcfc3GN
XIl+ZxY3FypmQzo6p0YGFeN5qWy6RMQ7W/b4ONswMNArVc2Wmw+MGBtBeEwhGAqnu7MiRORAAkT8
YFGAPA3IMN8vRuBk+Oz/BhgH55rVZIc2leem1o4AOtGOxNNHlh1Ca4cvOmPLR6CAjz99Rxeb5vuU
TX6OtEh5mtmTfkbOoUsfZBD2HDjpulZWLMrno/Xkw1kMuCSmL4MoHQkPRaQhrFMXFjxnop49dr1l
yutkOV1zaeIPkZlEop/06NxHO55+d5r5qMsCWKrGp6Nz930l4pVZ3RBd8gGk2DH3t36wJqJPUPez
3x3GJdbRxUEo1n3vJMmlNfeUVxDVl3N8R7DUYT0lu7rnw/2nceD6S+pzP3ECxMmYeDLsJykbQYcM
5JERtLyz1FNmXVIIsRRwHPhKcVLGXT9t+8QRRxIh7DgATWzDhCVVWsEEiGUEeReiioBBm/Upk8qd
W58a6Ek9xbVlEpWCZ2BDyBUKH1TKXvfNxMBFVsl0sM3xLK5aeVOzV6xLoJ2LtF+P1kOgVRmZ8Nfa
zTXKbR48Zfg/WsFVh6nypvh4cPmaajtNnzaKE6Bh2BgoR36l4mSpih2mz0A+K2iwgjJdtngRs8Yp
228JUTegHx+XpQ/ExpTug/JPTLD5EOt8AnQmMeWFookl4Taa+1Rl0Dffpf6ej10f7JjPW9GvSXXo
maEjdifkk4+HIGhWOgOo4e5ejfuOLZ85IPWOd8yjCu1kVLfS2tM4QhiMsKZR4xNxlRufKYnGyc/Q
HSWL/e1UA+cDs7jWGfepp4HdXh3ZEwcBhtZkO4ESE/Nz9QOZZZbshTGOtl09MnEiq8jRwwMhG02G
4+NDSu5avTIGCvbqXPUklzbuVL7CsXDb6jwEaJ6A1aHm5J9C3dD96T2hG9aLq4IpTzWvKHl4Fe4e
AmgN2XHRYcDpqHlqtZSmn07em/9bRn+KgJbMW6vNqW5fvncdZIKUsE3wrNUNTi6Gg8Gjii8SvkWh
fLbtIUUSL42w7hyl+x2QDVrGS/Cx1W7L9BQCepHhfEehYis4nCwOfKqckY/KKAgD9V5x+Q3WjNjG
H717iRou0Q3tei+eDDLBFA7euTREJTxwAwh0Vf4fnF+WlArM8i9/+lLZak4ffvCMpKM7skfTcI7E
8iatJ9Sh+FM6FfjeIceI01zS6tzwskjqvqrvJe0CGTp5dJC5keKfkk2MATGv24z6ed4p1Tg7zIFH
+lY3pyHEhkUatSzxIWo4oVfIiMTyjNneo7cYk62EzE16ZoRS9H5OBjy1uQbNpz+EXxlPuonIDjaE
9tGyXBGj1tW0Xz1gImWzOnLYbi8C9dSUt1jUQLlsKusocYPA/mTSlzD1ynmO+K8ryLQNF4/p3yUL
OfXKMq6TybaHkW+lASdB6sv8DHRzEM95XgYZlidgFWJ3zYvfmWAYQCnDKpU/JUzteTi5dDtIwyTM
VyEHf/qcpEfR3RpU1dJmtu2vrVMOdyRGhkCUZz5rToGYeRzvRfqK1GvrA6t8ZsGqxKqUd3ODqilI
flx7CneKvod9QzuoJsVGihixy69awdvCcM34FXDXykuqJDM859l3o2/TcQuTpJf146B9qwPoE3LB
WZHEv2REol0gtSiR/wIeSdrveUuTYz8dCH2dj9vrQBBcozCDGtH+UC4bbpIdAlY3rE1bcRdLB1Mf
12wWAWlgY0cSCgyKM8vyLmZwK4t3Gdtm9VUwzIyD9YBao88Mngr0DoeckFqaA721aWBHkelNj2BR
J82bVGJXby+xtKs88FHjlvJf0k8jC2yVIMnwmsurOa9WxnQg3WUdWwHTrsaSzzHLdvoKDVOf6UM7
oVVE/sbgRwL+1B61cmtFLar4U0M0WeuIyiWpLowzctrlVnt50gGDf8h6Dn8Rpj+ZuRWb8GqfI7xW
vc/MOvjFo5AeEkFf4hmRUcK9FrdothEArBCTKObW1+xmuhqdy0yfqRooQiocKdsk8SUG9autGh2S
CjII5SOaJR5RbovhaiEOaw/Fg8ZXs+MaCkVm0W5bQgTbjrpIhjjM4/4Pdqdh3PVaXBRYFaLul9Vz
oZ4qHIjTtf7HhJnmN0ALrOzF4aNR+TWMcw31n5GJTtF9yhPMn+eY9ks5hDgoYENlpDa+m8DVZv8U
tVPDAmfWoAsG4S/ZXm7vHbh4zBSsX+k16YTU8Jg15zH9RvlFtvtNxc3CE9Q11q7ACdqVoRs0wTEZ
TxoLyWreUUq3zMCZvgnI8wAaVPrf4zygVEGCjYCKcZJfgwbyHvZvoGdMp0Hoew/+WpxOroC9ThOX
Bb4ebg4EhuXSkyEScT5dsBNO/Zl1HIlGfs/qwo1b6Hxtz5vDULodllkfYDQJ3FraGEawBR+j+odE
5tDInoX/NSqfVbmOczqGdmdYRBCy+QUbweGFjI/gqSf6mCLDoo11CoFax8ZtwBVhcrwJhD8ywjBj
yHzUKipmTWG2ACyQHbTo32qDqZrPNkQEDmsy3seJw9pSqgDPyC6VUQerTuIdqxmkqSmmfGcSdxFb
I6BBhKv5KxZZ5FaGitso7zTAAI4aKUx2wvQ775SD9pZfaA7s0uKSlhFHG9WusshrC69KYSxaZD8T
Awf0g5iIaJwhlBEvYbh6/s65vhGBEbm9FwO0xN1WD4y9ilwzZLQ7wbVtVDojYrdyFVrwIRw3IuTd
NGBDg9OkolGKoxrlKbJR4zJZiO2CbJ2wxEp0pxT+9R3FisBQxPFr5VBF2aXS//Egt8K5Q5iUMGdl
X+UXfyqTl262ZuXsCjc+wR9p+Uj8llgXVjhy6zQVwLYTsctuIH/Xw93wXojJYno5gmAbY9aOuiHG
ElYh/BSCsulKmP2NrVen+SeN6ZOUSlgKDf9OcmHwf0rDRuEvIEvUb9UxilypJB+NHjovZ75QiztH
Gp+V8Zeql0r7M9hOy/5J1fpFebXR20qjC5M7yE7wwiToeKFT4AcBysJ8xGXKQOPjMcWvWlyl5FtG
cLhZo17imA+OQb5kYwxVRNcKATcTTTSwhEHtjjxmvEkeplDD+1axo0RgL6TE20V1gOh21odaG8Kz
fEjSaKU1puGGuW7MQ+HvZbLx6n8axVVR33rvQa4YiRMMLKKRs1KGD6Mvs7mGUtGi6QG1JjvexiRB
kW00wYHDhMC7BTzF9B7HzF4s/nn07vGAzwjzIrtyT1z2iueWuDR1HuJaZhAA1Yc7WRjRf48/WosN
PkY2VM5vDFouGu9xfIUJCEUO6/k0IxqMBRKqsFOqPYN5IyP+5BVs+M7mvujEvUxQL5eHBfOFQFah
eEh6cLGIetiXhJXZIEGZykL91Ai0HUa6tGQKQjK/UYSJ2qreigMHcugTgFeSwyy7bpKDcSKgonZZ
Pr/EiSd0GfTQz3oUaBDGMtBCmfCtAJhKz0H1mroSduhPpv9jweKPlpOBYJzEa2cQcElx3Gu4Hvb+
dkDoGPMZl90GdJZjBExvsnWQHkqJ+br2EZQIzmJ4iC1m+wHEoTRuTA6Igt+u7F5KKiE7eRUdBRQJ
BOmxHfh5i+OoJXsTPsiwysZrx+MMh6hrdoa2IRg6HjZYM7SWafSWK7IdQG+4g+RUZAFaIWDsVF53
1VMMDcRetVO1Z9NH94XogRmJEt+rik+fedVGNtvxYJbmSkAY7REEGmM4zRJWXmhD8ayJylkUMaut
O4PgXcIA3gqH4iytgfOvqDuhsyAIkB8DbpvOtTkL09tsD8W6wNYlC5s+mAUFM+D6qCSX1JDdmgpa
M4DtTPcgPs1xfTof3ug/o+DNmlDpz43FkBIeKVQT/2VQNhe8u37rLTMO3YpFSgVtUsScHy/5M1EV
JJC5ZsXm0DgYqUo+u/KoEvNL3B3v6bypnIxtaHBPVDYn9cj/PCXd5ywiTjrZSSUuP+/JAq0sf9tZ
N7zvW+ADwqFWX9X0GKYrFqtNkm+6YoODff4+MV/Sk0tfALLXhIlFLRMFh5q6TcjZWeIwLRhpJMF5
avG2KvcOhVUnYyN0Ou3E+DOYhrUuH2bEBCiUmCTNf0xUvVZ0aw5jtVtjEX4lgbUUvXVr4oFuvKUp
uiNO8BlQG63GGaa0F+OVUj1ba1gn1QpQHLBoM2KhbjmMOEyLRBR9iynE7C6z3AXFGmDwCOZocdR0
7SVhQ/C/e/netZz4sMnvtGpsknp6oWKjSABIkjPZQ4GFFI4A6OqQNJ/pFPJDoT25JRbuutA29E0x
B58XzTZTHpDDkf+33d4zYIUAyRjwZoC6tBgikf5BY8eqjgGHydy2OCBMktRDin+tJW5eO+GjgdZF
GHnQr/hFeQaZa7qiRhFThvs9CPcL4l4DfybalKj5a2o2voA7nxX4Tom1PW8ksAxo+Jw3HbyiQ4sh
2o92iAtkFiwR71oZ8eRABT/wZXj0DYrAwFNV3Ahf3DBz2MZfxKS01CR/DLgpzGTLNVYQG+TiA263
pE7r9U/fvwdlDw7Soj7BsYV4uyLSlHiiHlkotP19I73VWX03rGtpXYQUYhSfI5jBgrg+YlMUlBXH
qnB4rbV87Woy1cx31e7ooqIKgsXNEHb6sIoVl08z3mHu9HpmBNm6Gga77wkKGz/zlu6ZUAs10JwQ
GcGQk3XpKsQCtc+qQzv4TqDu+ANl3+co/xbxNsRJGe4L3mHS1vs6sw3jShHeEm6frCsstV6kuEoB
YpavJmWKucgQYhj0PoWJKPSzHI+pBImYJXiHMyfG8hOlkwv7YzHP6axM2erFNdFXs4Q54UYRqNsN
pi3E8qrJedaBlSP6d/NHAiqNWSQND21+hBuyUMIZtbW3hcBcFMJ26syl7emfyGZ4ekpUnUyZUPTE
eCJ8kwAPUhnMaNu9ymahmpeS2SEHsdf+Zfs099w84x9EYoG+mnAoDDpMPsY9dD8tiuR7P7AnHFgH
h2iN2FbmwS3v31KJhKkKWYVCRmiZj6nrVj5hJKNask3gWx1+MbHqjzrdnq5QejNfK2dyVBK7rfZV
er6jSaLT+pg2xeFZIJEa/VcDUmp2+nHPspjqEQkgo7X475h8T/k9whLVE0cyTTFjF/5YbpcKrVT6
7oKKNglYQc6omuOOa5u84GfazHi33tHx00rYD60cWYj/HfKJUN7hSsA8QFQ4uL3F/IeKMjzNwg8J
fWYMAeelQzXwm1SoSxVjRf4BemjIB3h56nFdWSelVk/TcBRyThqW81KQb/XIOMCdMr296bX3oVD5
ATGkEMfE5Mr8l7wKuXoQOECsWkuoikFCnwr5JVb1fVbiaSlt0Vj2yb85LAjIU6l+4sqswYuKsyQh
WNhSwS5142P8LqxtPS9QML2DxB2QFs65u+sRt1q9s1psLmSLr2eLPPgfijMWUVZJVgowCQzV2RaP
vtqxngw54tcTpGpuQ6j20U3vfvrgmGs4CTWDCRo6+CaxW6Q+UccT52+kgsl/vpT6dTeNUFWPxG4P
eFmdMHSbgq0nNCUeUKp55S7cYyzuCyBUbz4MdoFm6+Ys1/BYwjGOPjRcvkLDg+uSil2A1gF+HzGj
Pk5U1j2LKOFfhe++BbW4K3hDmHJyIb/tnn1s/LNsgm0s2N20KjgqIuynsSI5w8jREE4y6JgP0t3i
8qlXuFcQvRVgzX0KPsXQVrp+sSLkuRx8JY/h0D0bgCFohqmsRj+jF1XBQ0MaDL9FDLgDcs55qB6R
iQOGytbHko4TTZ28yqbhAEZeiMJtvpOB6UjQYxOpJuiquJjZDJcAlWEqpArlTCtHu2foPzUMiYJk
3cWiU3r1Oh6zNfv+zNNdo6qYSECLL9F5dKT2gAR0glwERzcPSKIFJDA9ulnZwTM/PZpSftsIcRdR
W4AN8yP1rpmdtZYKyi7Kr7jgT4tQrkdPnctHR3FtemyGInA1k9qwZqiZvomInr0ftf1Vwfm38JeK
dniK8Ob8SHcl6gr5Eoaf5IYWn6JzT+jmhjW/yZgs7AxJmMvFWZS2lrrCW6mX6N+Wab8pTkAxhXeb
YO+267V+SJDcLfxvkikUt/8KLWLZF3xQ6DmhiS2CvcIJuWUVdjPZD6DYYPOLRwpP4U+AVZpMVPHa
XtE3yvC4VhFjU1pkTpIl04/elnEXZluWQCYMGGpyZH6u8csrq+xMPsxj9cNNL1ASO+KD2SfreIoc
W2KysQQfZG7zR/OLLcTfmavmNZDetMCz61GmchkCQOMiXc4SdEitW91wwi8XtNu44eBodYZZS8Jn
BywMzvhhmW7qsELQMY/b4nfuyO8ZTL2qIAKx/V64Pft0N/kB2hJfAOHX/PeXNLfrL4anqhNzV5wh
S6MkYj7jMEtTfrpNcqrBbZOHhvhQc1R/6TZ7BZvoNpCQk7n54oDJQXbUeCFuMwBPbvfXravaxlFL
FLgtPMIPoiS5uPMrNtnpU3wM1abm9KQbpHWjCPlkdVBieHpb+Vr9IJ4hC5AF/BVr/rIX49gUS3Zz
VrcQaP94B+yF/4EmR2YGZKcCUUo2C21xWFGCSW8IOPxRKnIIdaunb9V0uOeoyibJATPD0xHqu7g6
wuyKdzKaGqSg3JRURPGv1LlhS7QhZyf2ZplckRWVeoctmDkA1pc6OpTlPsRbVGG4Qupq1/06UiB+
rbxh5fJDRPpBEq+Zvrkn0o3NT2KsOh1wHIkabs9YNdG3dLqIcdHlOFo5QMxIlj1xB3AsXJEM9NKf
v1oKDuBkHf4Hi02oEqtEPIJk60LuFnxcaNB1GDNa4GgVkBxyrzpNPqsp0JjWSQiyHgWYQfGHFn4L
QUNAVs27N56sGjoedKuS+tPncDubFfAyeQCwAsqK78oE7/eWVMyYOIBUMnnZy9X4o3Q+IVXZtenR
7TCwhHxA+J7AFB8j0oA9tG9Ix+Z/ZThfs1hQPWTPp0Sl3ceVHmX09LOjaojXUbCvsnv02fTHBGcR
KIJqujb5FuzMEJ6m6sWeLanQQ9BsT/Q6cnZmZZAmBtJe5j43cNSMejiHSfbEbWfGEAHYgDFALrUb
Zl9MLVaDZYXTtfvHx5akn6NmV/Fr6hkyUQqJvAdergD0ZCmCiC0nJEAJhFuPJxq3AD9NzggiRT0+
VG5DfMY48C1iu6nWQ2m5XSjfCKe054NL7b/GeFtTQY94J7yQTBqvYwXl/Wbod6xOu+ulMNpp07sE
n8gRFtRi7jM+58Eo3y2bTb1YTTr0oUoSbZJI3cjr74pRHpBGY4CfiWycbQxB0Wd2+h/uRZJfRp0s
2A0GJEVzxsyZbTysntgqcR4jDptFpmbzI5o7XuKG2QNyUO8lea+uvokyGhA0djfWKx0UXnmXJrzW
+vdA5ol5UPlwffEek8JhbktqyujamYe8P8VUgmP6SA0SdhiQtTsrPaTKqo//+ckv/TYT3I7cdZBb
5dFvmRCYZ9H/q4Txw81Zl/t8PYzGx/oDMyAKZ7jfy3QiB5Y9XeDCC5zWSDAWYolbEbV5fMnAF/Rg
5DGpzMKZOBSRZnKFOXFvLHVROVqFpZ98Y9jIgNyESdPBZZpUZUAZehjhGz9WSgYjGTS0EeZpV65A
hbLJZ3rXJTPpu+YbpBZL51jyQqgQellAKjQMlGGh7TBY2L2+s2iZhh1nC4P5fWYcGYm2wm5A2yFL
6krRbmbkfULwXBeJfleilmOLJUDDBMQehJzRKIYCRkYoDPSE+iMA28uMku8R4ZFZ9iX23wTDp+80
ZBAxYkP/Z/0BS+suKCpH/bScyIAUlyYxoI6IHHVn66abUyWjZSbv66f6lOjgiDmyqVnDd/qAzYSV
u/r0hSW9LhaaL/hrtWMPkqujRcP0jfPjF1d586Nfiy/yeYZDAaepdTIMu4xOyg0rV/nBrK6XgUZR
cy/5/jrvinQB43M9Z84TxbTCgugxAvjnP8v3UvlGkBMDwv7Rc3vQqc4W8k6Ze6YlFExBX5Zw3+kn
qT6wnLoUyngL01vp2cgcUdpjzNiBTipWfrnCtscxw8rNnShIHlBKknFrflG5GMGvhIcRdyBlW7TS
OzcwIdQjp1+E2gEHd4lqqD2NdDo6RCFL1A6VsswkV85+ebeBm9OQUZlOOq3UWxqWeup2ODl0tp9U
Gm6onUbgkpzRvfEi3oV6bsNcFenwGtAEGcHNuJXLVdQ7ucfQglujPVoJ0iw7MpZjh3pwbU7AFdx2
skvEQN7ME8krQpaQ8qR+Wb7gvrWRsRLlAGc5F4967oRfy6DWxfWoffgKBnIE0S1AiRoRauJREFTl
ncBAtlKgubRqlTTprpw1Qq2VwceFdULuUOWf3dajvqBkhCAo+B1UUYGIaIauqQWXwEfKOm85OSIy
jOO3SRzXpc4zxSJVQoM2IjsxDLLXC4CgrNcYy/HXF46gavwvpmQmyAyBX0ZQfRhF50lBxYUxp7SY
X8rM8Lm+TP1Z1AOrS4Enm14pfYzDQaInndl8Rd1+yDU3U2HXITHwpuOhgNN7NAVHpSMlmSHbxdR5
pthWdQyRS31a623H60T7wQMPWY8d71fRIqWiSCQCCMZCcs0oYGIBah6sW4EjfdxIIXAQEoHi/KPg
OZPnxS4aMTH4G8K3YsHLY/LbxARedD+4chqUF1p9U2k3s7DciVHupFiMFO8OfwNczD7C4xYbqDwK
U3EI1obl91Al1a14DruGGGeWMqKX7724IH1xBNAw0fTPe6R7pEwOgKZTJ6ZQlrB4Y/z0FWR51TEW
cYqIqXvNNL7DAcaXhyWzYQAstZgB5qOULWOy7YDKjtTeXI51h0iLSqygy+YVj1ji+5EPbEnnZfge
YY1bpHS11bvicuoRBEwk3ojAaFU47F1sLlndUGv8UynvtJFP8+7D4zdV4K7g7F4Z1IzRpgtZ5hFC
56YInqt2yjZtIEMvRgmGw1kEso4nW0p1x4euGKrGVqw03u/xlM/eHOpp35suAX+l/5g6r+XGkWyL
fhEikPB4Fb0TSUmUe0HIJkzCe3z9LKjiztwXRld3VRdFAshj9l676tWWqeCSGecltDFQVMCHQr68
mElAIU8GRgKPVIsC+JmwIf4zkyNPuLdeCu+h8L4iJm3LrMKIqJKDP3JboE1tJbaJolozKEYubZJW
nGHtRDPw6uNmKEDkSYRLOasGNVis37Cw9xibY+rLWO7LMFlxVx+cKFrZs5/XQEIcMgknpye398NA
UYcfwKVm8LT7Cb+yz4S8xWQJyAsdT7cSOXe70jZOUmA6zAW27421NIuv3PytdYT4g3gy6/uKjZwh
f72IaAO8wiaTqZEnYuT/TJELG3huTACXtI+R24H/eFP4Mh3eKJN1GvVVr/xXCYAjNj9Cxp2FZN5K
QHgZvZJHcqfJD66yoPpOTJ5V6RxoQGn1vAYVmXg822PWEHPbkj2y1k8JuY2ICuLO6xy51vACMsO4
82pDMqkjRMPtduVc2aES0EWwMCa11MqardmhwhyoKW/ti6cIFm2XvYastPLPMnMX2vBr8aPXnAQ8
fSLO8XCaFhYFOrFSdHRvWfuj2bjd2dRksSC7YMZEegQ5IfS0dya5FS6cmRyXq1YC/UDXjp4rd8KD
xcYynxiUaCwzXRgwqUvMI5dbn5zs4WhiG5/A4LLU2I0gset5qTf77fV1lS+xpJ6pJty6fJDRocv3
lgcsLWALjJRxxQB727Fqr2o+02GiVyYZ0v0asTDknn3ncvGG6KNG1thDh26pp543sKFPMlyaER1m
na9rDvKIUsLrkhPhf8RKzqbnDyI1VjDmcs4nVSEBEYlrHYxI36kytJ4NmsueR5mX0E7oHZYQ8SMp
3AldWYcgAPrGOLr21Yy0Ofs7YDBDPeGTvRnmLKfYetGjFR84S0vbPTSoLTAnRAQ8VS6ODQ9tbgMG
Vs/9B1vE9gJdAA5Ol+VZEdM4krTNF8Sey1rr9avO4MqJLjj/hvDcdrs2e4j1TUxQ78JtIuAwSLed
5BpY9lttgSlRlbNpG7zHbv9T2Sba4WzAaGG0l3FmJkD2X4ajfp/Hvn3nN9k6q2wBHWxaqxhFIMnG
MHJpDEe7/NbCdMfShGlcX9YLM0WeOgUiWfqaliwbQb7HYNHwlH2Li4irCLVr1o9MEXiKNap9SliA
bpwSty5RVHfAHPiwzu5D1+GdtV39I2pNRFiWQhp2HurE3aflaz0UHXOMgXWXVh9MAvRYNwK99aix
EgrjsImzfT4Gj8YQfmSyvBk2vpygEAA2tK1IfK6gcEV0MEP9zv8JNWcz5tlIL1hAlWGxrKv5XkbU
1FhqqSZmj0Qkrgky3jRJ9z2VrlqpEC+a4Q3fgyxYsCQs8tHPGANkbyIDREV5X/u9D85Q4sctXCQp
rOYdsfYBnQ8gT32gLATdOozTuYXi/r7Eaa9RTKIc6RpiKKmqFEYV5JlEc4JY8dnRsd5X7jtLqA1/
o2meg+5E5LosyGAgIsT7UBOFX4uXBpmaTK1FEKkt0KvepGH5QoA/VCcgtnX8SCwfmwEMhBunxxL3
jrSKfogQGMgGPBXQ1YXF2UbsZyoUY/FpGC++ATgwJBZH/Fr6pmF5bECbKNJgk+gFYm1ou1HqkqZD
PZH7V5SL99Wwhs5pJp/VrP7pi/WcH7nU44vG3KvZZqhBfM4TXWCCTeCG+af5RDFuc0vHGJvHcmh/
9Bk7cQ/h+cnWzFvJwZ+h9SJ1iCOh0N/1XKHRqpx12nnoTDrtkzEZLuKaBB7iHCq4OFu8W0gNI6/+
brb2PSulwmDOtpiDnPsdPrm83wmeEzkK2dJ6iZNXLX6Ei4G5pbxbg+KwSyjFyLIZHTnOa1g8kVU9
Ok+gNOMJqAMZrwWFx0DEJQH2u5oImImHrV4/xIyo3DjcVhj6VxJdueflQH+kedJxTAV5jm22hpR/
w0YYha9l9FPGl8HZ9/TEJR4P95VTYxurcDu7opIOrUxYLbViVw0vMdrCAZF4Zxx7hqdm80oswx0J
NZVznf2TMtoKPKbdYo27/jEdztl0SYovxsG1ycwIO7dOkKcB3fhUkcAof1jVOnZ/rpCasTZxDt4g
0Ow1725i/o599ebnOurlcevE32qCI8L/gXSZp7JjNCC3SPICTkOva5cTZ3jTP1v5wzAX5rNgOMYt
G9Je5YH/gCUXGIZzmuqIKNMWIo7Q2Ijqw5Q8ONqXzm+bbUOM3PnZk/3EZ2hMMYdYB36ecI9tiKYL
xDomC6I3EfgD3bMxzZPw7Rbtsh5OqHZDs1kOwEBK4LX2lbLuPibwXj0mMHybeQZoMVEMtVvDiLnE
ngfrz4elgc5d07+wsikBbccDkM8DsZ8neRY+LDQ3zQNm+AwI+DD+hsmTkVza9DGZImxk9tIwnip2
AOWvgz9CO1e4+olDT79i9db5NymeLKNaAtsMbDhY43Yq98pF4MIEWE4YcTrtvpw/I22r+m+nerds
DvuLNodZebDmzEW8Lku20vEXrBVKbHdfbqr6JW5xsGufDd72KdTvMJgHRBQZ3xZw3fYtg9epkveO
R4mO3NVC7FbTQ5o3orPXilwYs3ps2ed7TDfBATvJIWJZ73RdBmhNQBEgkYMoItS7WFXG9qnP1+Bh
Nnh+a8VUeIfNpdTdPRL/xnsK4nuNhpIFlR7zFQdMAvhCDVWuM11DWAhVDXAVSms0ShERtaxRMI1q
CCiijxzfkY7voXG2TIun/N3DSwnLsGQzuPeCXUpQCzmqFZvfpSFXGn4dfynQhKcnSCRrnNguyoaU
cTamTzntANGRYJDEW/5Bw4eB2Nod5crJ19AXS3M954KpNYtm2FyotZtg75e7Mv0VtE+IKdUrSVRD
enIJI0oOrP9GuS6TXcLpX21jsk0G9iym+znBRGiOsn6Q3fcyyLatEz0Gct/3bwzhnfJiUrXZ3HlA
g4c1ZiWG1/hNNT6r4SqmRwg1ITGSS8M6FHxT8xJGMGuPOMYKrtKp2nnw8TSoi/7NQrKV8TN2eBCJ
8s3NHc/vEcS5wGViEjvAOcJMWKGDbzlMQbbqAzh4fvIUhXxxnwhunUPIx20Uz67xU9cPxjxrXmXU
P8ZfGIB2NTV5vlsDfGMbwfIG+H2e7+cuE50W/ckU4EHfluNOuk/j8DAS5hHb9Wd7qLBJYPKLgF5K
TjqylcC0alDOZfvde/lVRMax7FFClfbFopHCbeYNuzYmCsBYdvqDRC2gx8+hw26YihJ4wQp55iQ/
eJemfwpKsdVHjOMDvuwbpp6n4lZ5K689ZLgDzPTexjHetstev+kAWhzU1IS9MB3V93Zz0ton24QW
tWt8smt5rKFvD39KANuKb99zcLlAgZIe2H0OwQltv8qja8TfpT3kPsLqaJHrdNUonYqNS7WOTjgY
dVACc/1Ip1buG+Y8DNuq9FaAaG7qjiuKA/HRh9OiJes+8QnaSanRIvIqW5bSm5owu7RS413mJDqo
35JFnGLVMCH1RjbRGSClIkmB2Ptutsxnq50bTOswFD1J4Va11pRNmSiajcIZ3hschcz7dTUhuYfN
52ufM3ULbhLD1hhhCQHsPMK3fUz23wRWLxdb9NNGPP3kSffISX0Le/ulMEc+lbB+2LCfx9SRXyWw
R0pyKACEat9b/l34m+6QeiPtetGPDuka1SLLt9oL/aH9wgRweJS3Ll1SEpsAw/nbh8WaSXIvNrgZ
gmqNZ4RPBDucLyjz1x2TMmPR/q0fmMo5/gp4EbeAWs7WbN7zHtgPBgITaBQr4mGJGRYNM2FjZEVk
McF/SxZAsDjD4m4uymBHoehDoLREdx7GSyWQeNzJF3M9ucxesG0cCn+HLqa4BTOAfoVJhIKv5r16
d9WaFDb9Z6lVK4JxMcP7G95cxlvkKTH3Ncv0t/yIIasWpJEukApWuwAG3rgakR0SU0SGw93wvWY/
LwlDvFnNuvE2aWUcSvAAC3RcbJ4QfYFTiY81s13rYnp35ot274AqdBbYwFmM8UAjABFgvq4IE7kz
bq2xnp7aK5uU8gdjNliJqkS9cBeziuAivWPK7DNXX3ZfxZNdEiC5AH/BXvKHNzS3HgG971zyqLNJ
Ynm9WA/sPfjQ2kWy1y/mO3Fs/HaW4/pbj/pGAB25U2CcoY1iF1wg8sSQQR67i5+i2wDnwehS7qtP
QXS7docNi4+K0obWPMallC4xsQwvPM2Q/AHEXaTJBgyJ6d+NoAMh56ELhqPGZTHO8wsaWLQBi6Zb
M+UtrVls5QH5kVt3epg5rd6qQPcNyaVY8sf8eal4h4ZrrtaYCqMuY9UHydN9QUhpT2vnme7VJljx
IzpZ2FO/WWU25QoLj0sznnBTsr9iOcRpB7YzuZYoMNs1Q9ty77xR2LBiSD8wxO+ikEUNQ9E5eDIZ
7uZdPegO4sbrB/c1fmWLApribb4tnsp3i4EwZnIa+hiEK34EcK+UGERToa9zKc34yhj3M6H9zt/5
BkT7izp/DlKMsMttKLUpnEvsL2g13hDFh6/Jj/kib2Anm8eUyMm7AlUcT4C5sp1DiKN97KxoVqD8
ws4qkbp3aAkWuU9Zw0hlZgrU9GHQx3HqBQtGwGShzF+AQ7Mbf3G4sE8IX0E4oD2GvQXjddHzl8Pu
Ry++EggZ+dagNDEHFbh/uY6QhNwl8JWZSHKNEm/xikSBrWFj/1Vr38OBWQFLpuKbvSs3/AMnws63
NjgP82JN0+2KFTv1PgYTfDfP3xb85KSB3AEQ5t+DXeP+9bmraALbJXkYpLl60OQR4JJAbZBBu9Ks
LVG5TrJCbqMXa1QMFcp382PNNEbmq5ny52xCa8e7I0R+BblXIszIja1J90LmnLsgwm3sVlN7Ya9Q
dyvMx5vZWjMs8FpznU3TfWAg4L6I9BUmAJpAi2wpvhjOgc7cNeZWZseE3qkZvvAY/K4rBeCZsTfH
8WR+9uk+bh6j6pb7I3wTVnrPE+4cL22edEJ1FxP8OkSWKGJGGe9ru7o3/3zfowDIiqRvtMLlWFh8
yA0XDeujSy3VukNg17Fqcn1YVOwNh+AThWILtUvgvllnWQBPao+1QCvPXvNpE2RoEuc6RVCHIAxV
WzGnadZMEJC3tHJnYn50mrdW4GcPn2QHFr9ALozxq9jF8uIW4Izxh6IbKakZm+mRbBtmOzOHapUE
x7D/jZCHDc0uESgCGeHZI2GTTcUMZNO6LiUY8n+VIzYdzJDxf8c4UcTlJWAPasoGCUGt6k2rUzbY
DRD5cd11LXdkj+0MbAGR3/sEv3ne9EvYAhEaxZZ2TBVMTcL7LDoLgi7g6hvMgSL/2XG4E5kGpIyN
Rh77unjEZubRBGKGLWr7s9iCY7RQJjDfrt1dzTSxGd918wtnJkNxDQkiywaveeornHJounoJHSx5
EG231K0ci6zqvpuMoM9gaF/DgdmENIpt2nVvqkaHa7QoZexokzJLTzRGDda0rbyCHp8SwOd+sIAb
875m9/+oxVezwmYX+eZHMiIUMQm5q7X0GHbh2Y1MJpgh4JmOmMNR5le9d+5LZJtOjii+VvpsO+T0
Mt+78dujBEnjamFOIMSqcFtgBEgKjpm8wa8TO2JZNTXMiR7FSR0eNTO9uuVQU9z1mIZAXFR9A4+h
ZMqQxVvPiXEHBTCP0xjybtjD1yni89QH5yr3W9JDQQTFo/+SpwXHrAEtJmX5klDDoJxkwBdgh296
wqyAHrsmwydVavvSt1hc2S00MZngifWpM8sk1s+Wk+KvEKVB8wbxzfayNxONCkXWTuk8zlMsSJ0a
0YSzsm5tNtM4N9NdHGMx6KtKvnkD1SSCgMEJEkitDiwAHakF9PHQpT3KdD3dDRJvVZVyNbRP0uH+
axtkYVgznssyAgNqNp+BLH6yKDnUpf3a6qrfNwnzqlikuwl/fWaMcC90b2sgca96QsiEc2otc2v6
6iMuX8wxYPKizbMrskG8ktWsRLnHUKC/i+eQgMzgwnaNsyOsdxYkzroyC7yFOJnjyuMjCun+aOPl
SjpAnMtIv5RBSBEUwPlQk3pEG93bYuuRFOJ7HHw+t27p1+Uq0fQz8bMBeDlQ1gXDZs3u8AGysDKy
fJG5vB+ptFcO9bLWTfbjlB1WEHMDDy/4B94lOXu+/qLm35jP/8ecqaQKRLzymWMhJBo/gzj7CvLg
PR6d+uikZKVFUDiwTI5VXyDzouKrYaUu3Gk4izH6BoMLQaktUWJJf+MbCE48R9TcHEizod/EffNm
C/8zGJxLnG+TOR+B6aFP5cVdVvTFd0siKcaSUpod6mL1Yoxzy1DTDgUs/JR19YRDMdf2F7+mzjBy
lBSjnA9n2LceB0feNPSNGF84I3mSIQ1rk3EOWXtqGlRz816miFDANri4dYnuorLn2LS+uHdqfSAw
GSOf57KKwkvxYOqEWzMXYGqRC0akltMScAlxRBgk9fqS4yoooP4E7JzCnW5DvG6U9j0YNj2PAxBE
wheUiv9bG2DsMn2W4VnxFdQ+8RUmOkZfA4HgN0+d0JnwVWy9LAYOZhY55OqEmxilaj+hFJXVvPDK
4Tr26qsZ3IUcm9duTF+NOniRhvV8K1P/R6m+utct9yxq/zVyM1azExVQn3Ts4oP1WHgnl3URUXgI
Fxn5beM8+CbN5D0rUeWSQ2q1NLYG4XcOQga9LDKWpzBLo+w1tQsS51hbZSLkzzrDXmbTNWr3+eBu
etZgFTN8vZflMpl/3NQhxMSKrEOTUPWPbGZjDbR/4T46VrUPusXgUEG2qT6s7XwvrYq2WlDqVPRg
ufK/A8Dirlfsw98gM4zVZEE/KKlQ08wG42IzWEdO4EbHFOvrHZr+YIAcEDWgCjKPvadn52u7yKkJ
AeoHkffV+ng+doL1FA8/FG2eX/9qeSApKIcJ5jIhFCYcDS8vIYJ45Ua1+Smj4dQjVGxgLSfjFlrl
cWjlR0yEW2fRl3pIj4AzI4N0ylezoiXkufbuj9myMLvfskO/LI96xvOjUD8AOlON3r0S+E4NE7NQ
nKq1JSi8pTNdB8mEq2/ouM32YzAMtstFRm4rQVMRgEIZ9fkC1YS9SxinI3kc7i5WtCStl9K2/WYg
vvWT6qPvt4EVP0eF0UJ/QFfkWDWaZ6lDqkdLEOoII5MUgTw+xY1itSQaDqfafu18KZc8nQjUYV2G
824EpDFj2MJHuwmAZ9gl5SAbTFvHnxNgTMoESaQ2lJu6ocTV65BZurYvRvEbUaI6osExGDv3Rcre
VLPAJEYWz6ieg5xcRRgZFonQtASeJhbUJhYBFx5yv/BFt0Ew5x0MBg0ApZkyJa9qwpwnS73y7UD0
DUYAUByben+L4+lNldOD1/e/glSstE+PbWgh5+ChZ1UcuVKoNz/Ni2sQoPGcLBeCxzQte2p+1xhu
caqtW4fVpbLoW1xp2ifH5hHucwNxwgUzRhWHh2UwEsTy5aXecCdsVEolj8qBBc1S11H9DTI9+BkO
m0Sf7Mf5V5bf0UYV+bCvM6uCGSqZ6KMGGCcOcNfEnF3UYMO0wPkO8XtpnZkuCj3oN9Jv59RPXuDR
5XFvnmVRb3K3FU99X6lzqzePXWQPglzhsD573ag/eAJ9l8IJuvBtf9s50fBm18lzK738N7K/q1Js
3JRLqsu94JrxpN00kaUvNFT7YyP8U6yl3tyROnDweGiwPvy/F6ezTkXCo9zwUxb6Vg5o0FafnT+z
lRtfftbeTBA/lzrNn2+L4CEN8cr1dhl/dFBoyyEcXwiSPomayadTsrB0dR0lYV4If29E0a30uzPl
S34oLd87ZxWBw9zLbDxch0tTTOZONrRTnSJBJBxMHFrUVEYRYftgZ9JkCcRM05BXqTsIKboCYGMh
x7mOvgypz2GcAruQfqWuTopfK5rI9rSz7tNgzFUXfnAraux0o104SBU0Jnp5PxHajQxKhLQa8xuY
NEcAYWU7sEpuse+Pr2gHEIeR8iamhyjhCLa9frhEoyDJrDWdA7Io6z5qDIaQo5JYbuyQvX1A0hI1
MTsV41YHnfugIvcnqNxo2ziwtrOuYRrRdPqncpzgQQsxUzPPRTRIBXb9++4IibpkRWAyHXV/xmaE
gmSlJuNuGrC4GYzNlHKWl5Htn+3oKa8z4HhDoqfXKRu0m/CAdKeOsWqSFIwEKpQDIVvn0JqqYzGM
NUolDGJ9I7TniQcUG9kqO7pmDlU98ojKINRUr8tx0VZyWGkFqT+9kzPqbeeMgULr1MYrC1KtFCbo
NgjIuUmy/TClTwz81XNeJcMco057Gmrp/Zg/cUe5p9ht3FOjJobUtE5VxzFYBJNEvMSLq8/7ziRR
a+FW+T11XLtApLVGpaB/eijsA+Qme7+IWGbrZMDytpO1M7KdrhFGjr1VERPORsrDq2VSEQ46ULJi
IduoejQD2uHCevj7ReORe57U7jdGR9KgR6SKXs/YJn7uVT++On28qD1hH7yw4yt2jKBe1xzw+5op
6t/XAyrKYPiZd8l2jD19WXCXHdX4bnSOcbPb5tmszVWqswnSfZLt27B8SDdaWVJthnHDgUHKtlE4
aIYiKQiwGYL7zOaSsqtsX2sYk5OWAsnrgsEnvRnadB7bh7Hm4yZC1NSc+GxUfXyWVd5gWZuvOXOo
85Xo00OKL9icWh/URPvg+PkvugSOyCBF9F0OY/iSJvqFTe94zSKXkYrme7fZjtcNjaC21u7/vtVI
dMjYteip01rSg9rOW2sTm+0a0dKxGtHxNNmO0uOjGLPpNjUEAyRIz2Q2+K+5/0n52t3abDj0th2v
wm4IDj2yva4K1cqCCM8s2WZ6NV8oIfMKMYo0X4TMcWSNwr8wxKlCrJHWhr8JJj6YuPRRELhQ1cOi
+2z6Mv1yQ/tF+ga6syHGkIrVk7hmqpu+Po8hdYk90At1hTttEe74G0uPM657qVfHwVIv/oD/os6M
fkEr46zx1+QPMUOwXjVPnmEVj6WBNdMKveGSdRZNsV6ysXfjlGwM5U88etBNm85wSRum9VhBmhMm
LmPpaq3aGopxkNmbLmo4QdKOZRyrobIfx/lvGKuBzYJlAKSpWUbMLw1F1ra2tRfhGjVZVg1b7vmf
AmO8rxOZMXGUSJdNQGq5QR7ENHhA6Xhdlh6j5L4Ky6OievJ45Gz7zIMA1qWUsEhilG9Ti4zDkzTL
cuUjT13HGsqFtuYRIi39OvMOVWZi7JtfGptkrs5kwx5hADw7Gn9b2fsE39B+m31Y3LQhKVa2WW1a
iNHHURfE9KKxc52MqPUkmnaVw5vrUX08liHcmd7MfvrgV+dJ+MDqVh08FB93iYkbujarD5zzCz+1
YYW3oXnvTWMNaKF6Kr0CbJZTa2/Kl6x63eHSjdVHPJoVKlBCw2NXMm2MbcbRoT1l6zpHbKDCIge1
EDQLe3KzrWZ0dFYuY6dKVPauigjimQJSJ8qqiC+cgvqV9/9stKNg9d5Gm4IW+Ep3QRJcn5m0qJGx
MQ2afM22xq0iBpyhnUItGkVEKKqGgishd8yJxXkCqXpNUqp20UTl1qvAxZgxqt42DSQZF3p3wt0S
HKoS8aIrnHjd+417CYq83miU8XfdVJK5M4YpAZFTivOqMmG3NkSXxhL/VOqmwf3fS9Ji7zJbBM1p
Rc7f372gCkbNE+Wp7QeHv9+lWTV8G8YwpQEKcxLMQYWp1Q9/L/haDHYiswuXMXuoG7e4nPUUuk2k
LDo2rc2f7YriTbphvoudkOVQlLC91KncDAsFvCVbAS8yRsQWA/AY7Zq2NST0wpmKte3x5jpjqPEQ
Do9x4Y1H28j2elb216RisFnmzUOQmflOhKh+ksbnOG/RiLbFCqJBTaZjFO6kqcSn7iCFktGz6bhb
afs2qruk3TpdPOyk017KhoCm1q8+xJSi52p3YJWDnTkAb5DRj+YZclfoBV5G1COX0FdYXyZ+ztT1
Xsfu5EWiAnplW/9evCG7mqqBOqZH1oaW8K13mZ475LK/1TibDKGNn9NI8qVt24vK7cwXcwbATXnR
H9PKr547CKaAkDq9Sfe2gYvGnV9kn97CyIPB21f+3gUasP/7J73RfXw3hdqOATRq2aJbZDb47yUb
KgypiQp/Pd+Y7j39gAlsK3z93RxaXKXgH7ljI+0wZ4wgbHTIBeGlGnvnyOSNsX8/jyXUBPDyvw8V
SmAyxJRDJ5x1M1FGgzE4CH3/7zDxoEsByNumwYTWyQuq+ODKhLWNZIgFboHGLDY682AElnmAsWke
/n4pVRxtKkMxG8mKoz2/6CpSzO4iBJVh2vZocNxTV+Q4nuaGL9BtD8s5Uxrb67xjjJ6QMHkdX5gD
UBhNoDZsegsbG+w0lU9EsujFcMQrMRBs4WOpcaWHfKZqMRkTf9DxuF5p0DJdx2ZSn2nu1YJRPv+C
+U7zEHZdvS1lFy8Ka9gVvtsc/4rPUp8c1Hnolrid53F8SlDkXArnHR9u0TxEwiUAi/GTG9SA3KYc
SMMAOqLNnfgl9xRqA+rkDZPzpkAv6OiQzwqJ7+zvlxrg7V1Xp+ei4U3CpKSmmL81esr///Lv3+G+
c5oS3fqow5/pwTTWg9pOE8Y6q2+mu7+yaaI/OPFwo3pl5dOCxIB2DaMmNaH/IRE1bibjL94Safd+
Vu9sjuVbPvSzi8E+5Fp7kWjSNk1aOM9uag4HRXLVUbo4LTqImbry+ZHVCJk5wfHWtdHeayVVcN4z
rY6jDOpgEH3zx4u7xENvmro6B0xS82AaQ2D/kGzvNAVUfzC7bVNW9TnxQD4rK7yPQ0L3SFDR97mN
ANBvHspphKwbGBVr7Kq6GKWywNMDOOYXAU8CiiLtvczyejvpLdcg8rW33E2OU1ms4yZIsf1k5i2y
iWB1DO+KAJZJfMgup7OhzoSNR/BSNtOmzMnfFpqHYdvApqqbanjUHRaErhMDFZPYyOy4t869wjUi
m7PjK84wT3HkmzD5msRpnyKn3WiZZ1z6FlmF6Kpi8+/JIzquOqw/TRieEqlrC7dsom2XCjZaGtMU
u6y0U9AL7aS5fbAbVfXV1HQpPnXEUzsygLeEp46GrRmYE22eQzr1RhLKvRWBHw72bjLG17+KMzdB
VzLZEbiEaJ8Hvrm/E9s1zXqtugFXfuHN4Hp+pLUhugcmQSxTgpTufLZQ2SMOBYM54GoqA+Tuei3l
Vtj2IUpyNIOVIqIR9WesXHHMJhPAoLJI5uvJVSvmX3LujSd/Mm9BRR5N28JTUjMz2nbSngwix1+G
SZfCKGhtZN06xI/GSlOgyiAbyElg2ymmBGuExfJOH3yVwxIdPp2aJWszzrCHueI3m0kHsay+jcyU
Z71CXv33xcd685Xp9tmwau2gRyE1toM8q5815FjXBJzRJCnx3zs5H8Ewzua9vx/YbkYcTvOjtfvv
89UIzNdOD9CWlJT4uQkUdZL17BXxgLCE4hAJed+WAJH+6gF3JvS4zMmXTRSJo6dGfOQ+u02n02PS
/qqqX2tRdNGLloAQZxuNdQ4wgl6kLLNf1Hxyq1F7MSNJrI2Uacq3F4r8mNXDasyBfWRT9fu/WrBN
TArCpn2OfaDOGZPBYyBoupRRmkurMbC+ti5b1ZxiIpisgKByPV35DtAeo+nISA2BJkWVpKWmw9rU
XM77wfK8pY2LwE1srLiWWnt2g1EjZucQWh2URxC5GJn0dhMl05kes70IhQkhT/kaQsQDJFPaRCwb
2j4cw3dYpchH06i6xqW69wfCqCIO4GU7wP9OZ3dmPdxbgptvyFTzbrJF77D2U2OLJ2zl6hpjVJmB
ooFfYSZvK4jxFbn007hKrcAheENIEoZsNptggltmLlfgbB8hzacXlBUI/wYjqPJ7iF3oUoUvzVsB
PpqaKvI3uSDEw2Yci2+bcBZmY3YkqDPywGGenRrcEbk1DheNgjtObW70iIrkzhQZ40/LJPrJoEr9
G1sIlkdeLk6pa6IWZd2zs7yZ8l6HxsFKLHFoGwPvUVEmxMpP+nz60zOEzW0KwrOd4Cv496eYSrwO
SZZd6pL/NvFI5VZrSyfblnhycTrxtoWHoFa2tnXPiHKRCASQPaPLxb/2rmjR9/3d8BPuhT1joF1U
8wS1rchZ/rvsa3NYmmNn7xMk3P8aangkNJ9xuvs7Uxo+mFU+swatOzng5SmMqL9UEWowI+pe47S2
ObBA3o2hgCptXGvlkWzCZJBWfEBbrJqB1BWg4c7c+Id6AnOLTRKNF6EhMhvdXcvx6FqWfe+HdXhx
kTq0WqDuh9HN74UmbWuL6rPYw+4fTo5G0tK/EreakpdIVrd/tzPgAlg1NTGyXWGRV2e4N5TcpChy
VP871gUo4iHWu41maESmKjcFV+Baa8HMjMjYqt4zNjmiVc+3dUuh+9eWD91tUjASh+7KiVZdI7qR
kxiDvVUTtjam1htJdSF42J57pKrtk7JRc6oOXIK0uMdlVO3cfmIvI/A5SigFxnwEeUZHoCmxCqrj
UvLyZN9zv7HsDsx7WkKdJ3Jt7GU0WS92xtDYH3dFplLAnZo4ijbCOwXrE8AKIj7kB8hx+MPMFBg6
0x13jWoOf82FlgbHf+eSE1DSY0ZcDWXXPowFwtO/31tbw8vYxQwsnN679iwi/87lvxe/Q3lsjuDS
feU+/68GMUaL/c9kYyRtLP0oA54egQf99t/TfcoRCndZOBLCx5ModMRrGLbdo/Mf7s6kN3I82+5f
ReiNV8TjPBjvNVBShGKWlKEhhw0RkiI5zzMNfxqvvPDOS+/6i/lHKlUvQ6qurKwi0LDRjURFpsQg
//wP95577jlhcPPy6uRmMUat/xm/9qpYzbVWS/KtRgW3VStxWw0XH//IG53cdbCm1PWg3cLhIqoz
IVj2bppdjn+HNI6ydL3wJmBfvgb5yOd+SaV2hCKUyqTxEdBhYEdxc5ZInVxtqREoXSavIoP4Q0gN
caF6Hl0CVXKdx170QU6cYO+UEHDJlc2wjh9EnfDSjcoS+diaYFqnUgxAhDym+DHOYJQbVUw3nqCY
5croKNggZYUKIooXXYTXaus4m5cg28+QK+2Ysrkm3AlJr6/FJAsf2PTNi6h18G7OZGoluSYvbYca
a9Grn+1apOM9zmwR0YkoWOlBReE1K3d+RoEh7HJlG6WwJyxKR/NAyvauUz2GVNuuG5kGj0KXoi9F
gRxOTrUt6nCZTsRs5WvWoKNjfYlptKAESi40AowEiTgpQqnbZEmxHTP7ChbPGORQVWnmmJg4C4lm
gGUPtnPBNGW/jAIBwMYh8ta1+ioDBF5oiYCV5/BRlJUbrfa7K0eranhtCsrLXqFgwKFFKycurEWb
0JxrKoq2KQX/WvBATjInsXaxKcl7XcxuU9lsqBQTvAP/hGDZYnNVoFXusbFtnSbeeyhk7V1Ek/Pe
VbaJWDvYQhcIrAyVgiKjBdYbKC2q6hrnXtbqaIgQ5Od9CQI0SzL8KkpXp2qCYBo2VOlhnOFEri2y
AhqCdiGkr2hoZhoWjlsfnVRQb4XUgdWseSZEXQt2ZUUJcDYe571eISTl036UpBZMkaE3WI1sfT7O
S1mzvlL6po04ye1lrtEDmmAhei3b+kZHCwvx5xzyuQn32FALCT24WNkKHUJ6amZR9VO1GlNDwqJY
653VuJ7VLoeKOViDumEYrjSkanrfidc+/edbt4Mjk5rEQQltMasK7qulpu7mBZWWjC6/TCR6m7Ww
pRSvul/8VAkfZAd2kpZD8pctuD4j6mpDvpM7Z/CSMQdXMdg/7DzWmmIFzmEK9XVCPjTJHLm6AINu
P2nEjxexTL9j6WhzpavUK8FJnuSsyzgKGBrE0677WMsWsIrzhUQ+vrkK1Nq6AowhWXBuFFHr9ir9
BpTCh64kStQXqUZzlzpuonHTB3OhQQ8eiLq90YonV1DiZdlJME4FKG45bZaY+UHzLbPuOgLxoq9O
JeGVRNXEGl4OsCyIvpDMR3tTED8HQStcapGRr3sk133DtXd6qa2cTInu4gJGl13dUlXdxwpWK6xU
tPxotd+LjgWZ0xXqnZvXzRXV4D0tHR12YcN3RbZYQmwWzUUa2DRfiy30sBC2bdTYBIa9H/kIrUGB
7gdApxrwnfG/TBmqli/rN04LOZtUme6aWqbjxcllZZ60kMV6E/8J0nCKDuDTnLtscYYSLcUgtmZN
S9NNMaRXpd/iLwBMAq03GwJCYQgI+5JHwtCmbdCGFgdcCqyiOR9/UAuN8Cb0NKyChC9GnbNmGqAh
h16zbwdYnrIgmgyUQ01c7KZtnUZLSPvphVdlqD9oYJZqSs0uxency9xrQFS4wJHX3aiigZ5RUnJq
gjPTFitiIGyqsKQtkSxfFue1kmm0pJF1yIlJF9zLS4sT81LuoEa5oiVvvS4fALs71ZWLa03D0VF2
wnqWCTuXUOZraCaPdklgQcBpLtoqwhNatWg9KnChKpp4ZYk6uszc3rlTJ1QcAUfnjWrl9EfVbNQi
3oyim23SJpAQlMrcq0Zl1fhsPXJJ+mrElzLOuLs+NGlI6KxghgibdmvTvkXF7bwzjWeT3h/iKxGN
IBbxQjTcck1FDIUfJ8P318J1egwwfLuLtkr8bWDF0haP6qAD4MbSpmZfIZOBMEulsVoJdfEgNFH/
KPhRvs8SBbbFkBBFpi+uC+syqbWhjKzBJRpoI4IaW8gH2EjK46mQdU17ZWXtqgY+QMkc9xMTeGZG
JJ6goVZpD2FAMJ9b5IGGmuIJDoo/123cVamw1AszBXAwcgR+ktrP9p1n39YtDnReS73CxLQ7Dusc
iJtmbyuLlvTUtzd02adXlR3Xt42mLPRWlpbScOpBYq5WhaGtfYOXDoCm3KRNRSFIJupXqmameaOi
/32dZ9YiRsQEDzik5GERnEdV4q3oDcwoz8oYbCBTnsSed23Qv54muUmuCaaTG9htc0DaK9M5sPWW
8/FSRQWJzPCwmexy0b/iQWgHTb7IfQ3aFfDFMSf22pMV86bw0hpfL+MTSG94n1NZETTfn1VuQ7aA
GiChK/x5EzrkWAppDZgsbuJWS8HHxkLMTaTOVQy36FISHEHbZKGcXHU6BhUxsrxKHZXn45AqTD0q
4vrXLJckcncKYhHWeWRnaM/hH1vsrBKRKapD9MlFfrpB8PGzJIB8m5nYbnGhYD9VyI1TbMTjVAcv
wz1NiSN6/dVwLbpQEKWYtj7Hr/r7qquwpWjUja2p+rWkW/sYchzuy4V8Fetoc473lMQlipQmGQCZ
h7IzQtpb+iFZVQYB/zYxkO9Qcmmr4DxsaWG/wUsBjmuBEqQQzAsPuqhGtPuxRK0Rr0ttHSqFuhRS
ncdK8hbXdrwnMxMxllkVqcWFZQglWp1yfK4EkbP00SJZus3QYTzUTJ1SCRalQ6IoF0Z2E/Yv6NiI
iRm21izF5jbQ631XuRXGoUCnm+GjRKdVnyi097UtbK1q0PvM0wp1TfQ09JRjRWuqhww4eyCQWCuY
Z5zLEjJdXYS2ScScXmcFzFlLFu1VJoCzDKlN0yCQVvd1Ar8f1zSWtHwfZyU1/1rbcJwp2DbIwkqV
6aWuZMp4Ikgm/QgOmwn5hKKIV6ng4bM4VClSgn1aY5MCgXw49Q1QPSwEe1fbEMaxcVRRYm4gu6Fn
pieKukyGk65FCFWksrSpFUfeaLpR0KGNXHRQdrBhq15acn5X1wXRxYNssLGVGqR0vXLdK51e2Zaw
eqaJaHoGYcI+A1dY8p/TTKOtB4+0BbFPgrV3ES4wnuLsKkzsTiCOLqS8ByBwoYerdhCt41xY174Z
3dQDTSUW1CehV0gpxf6jKQvhMqblk03BxpbLRAqmNYM9ve94y5r8kDRYYvpldNMF8rIJ0vBTVmmL
3NAdOgiFexo9oZebmPQ2fbll3wBJdx+RSQBQINYkfIDOZ2OD4yf0d2XSGrGsctMhRjxzVFibXans
jcQ2F3GEHHiPcG4Qp188U7i2QcgAzPzbWDLdRwOzC1VsZmrQY5JAwRCm+fNAT1nkmo09mtDe0usl
rg0l3VsRrHoxuddNDzVtSy+WBuL+szbW0qWHKSIelTDehxqCY8jiow0fg144OwMHIyYWsmYZuJC9
UfqiZDxsplnSukt9KGWUUbuOI0skzEAExc008hTNchaWmwg0xmPvpdSbWCXnLkHg8pb1Y++Lob5Z
JBJnqChjKM7L6YbX5PviV3eoy41/ZHK5VHEkyYI8++zBmkSCnV6XXlLBsuRW5e3LCi0YyMvqhGim
pnIaVBSYu1b6EpoCkIeTd5+0zkXs1zSyi3FapWksXsGWAA3lUbvMuBNY71dQrda9BiXIjDLULGid
3ShDcRRn52ZNUEzZzriqtWhW1lUDDlev69p0t2KdftZ7F7GrJjXmiggwWpaZPqeHrdiNwV2NJvRN
heWXitTwbYKM9LIl8rj0ukzdjUeKiqfopWPY8CZS+cAQzTNoAlXWSreSDkW7IYeF7SvgNE/P+Lzo
A0xvEHHf5nprQ8MIUDaHRE15q8BeQYFclId196W28J0qfLKPQjCWVRJL61LUb9BQc3dKA71sHICk
kIzbqONwN5320gZ/+wRnPtGKa8OgoWbM9FQoRlsrzEsqp8Q3cvOg2kq61COvXMutCexLXC1gKD6L
oA1clEJZrO2CRj4tmTeyVXxxNGqZbDLI64WKuXOiplposOY1wQbpGyO9zm0vVGCoWTxg9uDiuMEM
+EDo5chLDDV6KTw23FjOiqY1dxyUpmnYWvOka9aV7H4Qe3fRiLKILp6NjbSXbF5Aip5+GLMVUDQH
FRNVt/jcWM6D2D3luf9ZanVknobcga3cXkchFmqAU9BF+k5bKMJzI6Ke3uK325sEPzHYP8mxkS+U
EoWvNEw/NGGA8guEA6orLuzygUHgt72zQZgVBHcgBgpeEdypcf/RFWgehT+R09/fkPY3MvnNuLlW
O4tecZiWiHTZmfLR6oEkmKGDQmRBuXcjWYYI93MphHZ0gMQHKbQGTNeTQxp4c5BZ49zKsuu8jdOP
AztEMix1N76/HKVcQ8FeuNdbbaH2e9Eq2B05oEkP2UIqQbw0jd6+KQLJ2IMActmySRaJRms5rLB+
04CWLoIeOZfMSpGnyOlXKkIPsdMe8qzqQvQch1CUiN+BngE1QzsDC6V1CmIqAtpsGoIaoPFiwSZQ
jKilKoGfVtj1qIdWvXVjOBGloQR1lLqU0Y4zk3ln2OkqdAW0exGCXIxxdWA6iIp0dDkJih2v9f7J
EZTgJdELsmzWqbJw56qIhcq1ZC4yo95HWWJeu56O222Esoz/mMdms7Myms/7HM4YgA9RGrxoVGS7
6NJxPLrfK7PYuCkxWQKKc5NBJatFyb2TZSI6SEM7V0vUJQQuWPyhiDtbxv5iqtgb5LA292jWt9vC
qR9RG24uUFTtN37tCxtFXFWK3FxSzBLp7WBQBhRQaMvwBp84vpm2OLWaecMBW1ek44nbhAtv4Hw0
dCv1ld8+mvongiLzrjMcXoKtXXs2tSdRFPJl2tS8V3AEfEHRpYsTg7ajYb1DzsDUDFMYWwswGHLg
HWiVudB7VPWqRuwubTOSYIPeyVUIfBzIAX23yDcAApi6OUtIupFjJeAF/qHpYkxiHZPmZF1KrOvY
kDAGV8CtHGa3E1mULAbmuovI5KbJgcJAbSn0Sw72BZqTP3h+0i+FBsceGGubtsvsjedWC19N1jXU
IXU5UBgLmTle9711LbZJs62C5rIaChSaU+ZzR4IRb2VSuUyE4EYN6AkcV4ua1jeN1LQbGbfbS7ER
EchTaTZw/fayAIqOLj46Ee3PWhm2Hxw9LKHKIRgdZuI6bZJHqXHCaw9VycHUd5zRFYasGy2mxpuj
I53A4lgayTBqRYMi8hBVAYIMKj3lKnOd5q4qImeWF/UXgx1gFgftQ+yhItrJQjQLS38QZdXz9TiV
x4PMkcP0siaDGA+LABQwHMEpeiofQsH83PcNL0SBJfYQUgoeghaxhm1LPQHLneGsTEy/3ypyt5HS
3npI8biEOnaZd/QqDZXMESADXfw4go295WqzSItpJrd9mqRdKZ0DCLHj1hLsUmx4ljHdBvMgqPWL
1GWjHYtCcQC5yWwjedH6lo9/g8CFXSDrokKFSC/R2RfkhkQ6kpnGSffFAr6h1+5yTF2ELk0uyoy4
c9zSyViMa9Uw9qWBkZRgdhe+mF8Z8F9WSP3kW3xT0FmhYpChe6YhnXRPvgiRb0ioipJJaTVVuxlf
d6HI4Qz9O+1WePZDDcpujDa4pIM1oP9/aYiFvZR1eqdCHycVQl/yMwtF2FI2hVnoWdheaOUXCYe1
mdmG+syWK2sjKl+UXsc12qarKwSqWFsdDVWqTK+ZVog4tFHumNF7HUAZG/AIEa0fy4cZ32GwuQ2g
W2ehgaR95C2TgfYnWBbJteFh86EgctcBBFLSqOONkJT5eeXq5Mix9ZKmaqYh3wBn0IDjEHzT7Gxj
MWEIEBKXFH4FtA2gLIMftyIq3WYa3KRezt0YSbliXXYXqubccvxlQxDhbUqtPzQKgsR9IqQfutZ1
rpQE2vUL7BFXOXLBQpPddk0SX7pwrB4UcH9fSqkquq63VWt/91KgCVQ6RgW83HzRbNeuLdnoUZig
xpqSXTHlstsil4YSK/1ww5uSRK+5hkKEnaBTFtva7r4mDbYNHU34e6sV77WoFz/2ukAlHjJ6XQ1E
xtA+aAR2davXu7Q2tZ0X4FXQSDBgBE26CnEAaOq7Cnbnp77GAqWFrHU+kl94E3cWsnh8uQaO1KJf
JUvSvVkBOVByo3nPgt3ne1qENo2FO4uSXllo/QadCNI2nMBU+BZW6DfXTRF18GFb+w7wAAZ7g2Mz
2UY0In+aRC+8V1kvwQR1RWsXXIkQim4b1gOGhOmnRoXLRLcAwYYhD6Gwkpf7CBlhOaDBzY/hl1eF
oCFpYPl0LitI/4O2XwYqrcVhZ5TrJKUlfzwyYRgiMmu4CGSIIgp6mILYyHJ6ykcyqYrDIqBlXoPC
4Dlpv2zKFjF203rwhOYTROY5rAC8kNre3NjjT2VJpnLIEeBgmHDrms294yA6gKKHdut74QVyK5SP
qpC2XaNoV20sfFbqmno5AQjkEh6ohRW3jAs6UKmD0wmhQ17P8GJK+ixDLl4UV2brU90DXYHFHVyn
BQ3xYW/cpjTq5G3b7Tsp2zoBfplaBXsrLRvlcoyCYzzNU6ih2NyByvTJwXXcteyoyDx4EQKvlVmv
iWFCEtiVAGe6G2Z1iQYCIgrZQLgqfPlKdAp9lakgX7oB5WM81cpQvxIa58qjRIv+cARheoircsel
ztIo86GicR0XBNDQka2ZIHwNdYyTPKsvkERrUNDS7XUdwtdRRPUxybRwFZcwphVfdD6lUQVEgbSa
oFkPmer2axvJFwSesSIZiZPoFPszksrn0BzUuUCD72JF+NpQ5NULWUdVDw3oD4XcJx+TSgjWblHc
5xbtkUEvKx+r1IS335Z0GooKkjNDmDqGDeP+KFgUlPvEjeaaawoPQaGA5Mvu4mVxKwlqGqD/O3pK
6Ge1RUR+hspOphD8WQ4Kj5y3wdJUofiNqQ5GYzRnRaYEnZ7nC2UE4CBpWqZHu1mEtmxcGcGsszGh
HFM/SY4OOc+wimEIxSxPKQi6mdh62WcLvuz5DsAm2UMqh5Sk0er6EjYkoYBnqd/Ie18qV3lOOzjq
Z92aVXnZm626jYnMLsfJlucGlh01PLEeH61GQicKFaPrMgl8SDWcQ7LT9Jf9UB1PPP15HB09B14O
oczs1Waw5tQIAkd+LNBO+oIE6ZBt4dhjqTPu14WPw+sL4p1YHoULrVTuYbEX5z5ejUAu0lXhCMYK
Ol4NwEjfFD15Q84Cyy6im9oDgzIb61LMUC3Q5TDYtm2sLmV09K6hA3dz1Ky8TZDe5IKr7QOXKrpR
mleSXKL9aDzlsYyVU4sCc5QjT9LodAN7ljkzOx2Pyaj84FF2WI6VWAhrqzz7YAntDTJv3Zfcyx7Q
ndoScaWf5TSFmxlo0LaziEwNTZlcC+x7eg4p72MSD35IJ1ZjVOuii2NizCRHtJSyg4V3adRr0Seb
njHRCbelBQsnqw3aJOilvEyrtPtCo3xeQ6C2A+APn/7ARdPXwgfHB75E+KyoNGGeKrZJ1RP3kD5C
2LOScvWmyWv69dKMUhRRlPMhvbMwy94gF6me17rFmGZDR0x6qzhd9KRUtMZCbBlaozGTYiP11+NU
6NGx3+gKpXmpb8PrFrgAgwJvmxUoP73M96Z3hTWIJC4LdlRf6mBI345qmJ7RRc9rzdCBo6FvDB04
vyPoMAocoJSScq4TE0HeofKA0t6uRzhjLToVtGovtWmxQPp0LIoAPiYr1xdnpVvThivqn/Q+DPap
pfl7vDM+DBh61HkJ+ouZvSpNl3GIJTxolPqjg6JjF7k3tv9BcCLvuurp6AsDVNw9tVz2aapcmAp0
Gstw61s6RAoKUHSohRIx9zjLX7Y3CsAwmKHMcIjc0Yxd3whuu2oC1f9QePlcwSjwevzDg1FZGrhJ
FkDj80ho3csSPu5l25fV2jTSZNUkOKtYdB9Bmuy2Y56RZPYyToRsR7WMnEvsiNIjR12pOXXDuqjd
ewlvPQmCS63ICZgVEZsm42+fZCXIRRcnMw97+wX9joqcIyGciTTPdyoEglqoF7UA99wrEHkVjYwa
ZTM0nkRuEH104+TGqtwA38/i0pNgzaeer9wHKZI3dhvCLkTK1qFV9SNdBNEsU6ngRJb5wbMo8IyI
kmpZ1GwdGEcws0gM0BBTHFtcdZzMXBFJ2rim5ZMgUdgMwrSJ597FtXSvGjiexx6UmAvIpFF3n9eO
fOOY2g09IeJI3YeEdIX7xCyQCmXfQrlYUnr1l6ViA3/CEU+pfM1JAsqZWwjm3glLbDOsBooXTZXn
rokwR6eC4FSKG18glGI9FIi0VIMFW2Gk97plSjstURQEST3DWDdB+0FCxegqRyizFCQHvo+L/JQM
zGdZ6DHnVJNBaB47r6WFBl2JEeOmMwo9sxj19E4tEVdqQIpczzJ2rqeku29pm2HI664wHyyrcT4W
WtrOyCY5Vgtc47q+R/i3LEg16ahaRWzepBMQiHOL8hseGH6GA2uWbaRA2iWKiMeZTDMnrk/LpkdK
UsNKB+FrC63sCFHNoYrgk00FBr1cmox+gYGWFsB+fceOiaZbJWr1Vhz82aDRgLBbnTez4D6z6Igs
WzesZmokd9uXtTfSiJZlSEXAqlL3Q1hDyIzJBy+A53tUCwavilQU961vu+u4ij8Gce+u7Mx/5Gnc
W6hE5XntS2iX6Eb6YIA3z1uhhddeEwuIVYnjquzTamJ22q1e3IRDxJfiKrQWTIzsmtzbm/iTDGeN
VovqFrJB8cFwo3wuRN6zScfqnpOf6qAihgtECjlX48TelJ7ezZCtok6jYYgg1VFP9lAgYF9k/QZ6
IZo7vfvJ9fvoSbWSR8dTGQp9YHJ3Yo0RSxHlmyoL1K1fihupwSiBpr780aTUG7nhVyXIjI8qrBMt
9vWj0YkPQ8UBNzkzWEVe+iFETdw538G1r8mrGKgYpvlMyjkJ6LTGgh3JuQtpqAnSWhNg49UP3NA6
B5QtYaaKoWLd2RkmUEpK5bIvAn0DcStbtXlofqybAMKy6rhfxEqI1paEwHRdSUj719XAV1IlNB+9
ZAeO7s8ikQI+68DHJzS/MwdJxTqPpLnayjVq65J7qatY8uQob9sFql0VCghbnD7E2oOv4TbADC+T
2DQMZHmliN4gp75XqJ5vlJQ+COxa6QEus51X2/V1WHhod8VC/y30yAUoomPJjr4nUFKc5Rb0s6Iw
BdKEJZOXLCsZPmglyt4nuTGBosIo2Fm1139ERRWYk8iZ9HxWD90fjVNt9TLVKJvTGhIEVMsg7dyK
Bu0hCUTSO9MS43WugneVtaNCYEmMq9ihI2X4VEdRvI0DuhFITbWHBBbpTFepMnZJ4yEUAyfIprFc
NQ3h293rrrpNhlRd9iBzKhIvJiBhib1b0avMWxWDSM8lJ4pz9P60oN25eJB6Mj0dikul2VHA+ZWq
SpaRi+lXHtsCmpIsiDF98jE3pgkmQWgm8pzrVpTbXU3lC9PnKN++gBB2eAhGOmGpGXh0WOFGrSJl
mfh5tVHMhdhVzbwY0Ef2Z4VacfUCbyN9iAwFGjVFS3hbV0tPqcRrTbUeekqoD65hNhuJ3gN6mNvr
XKiquwC20XmTZP1HJ7CQYOBnUbskd2wdAcZnAfnGcmIom4VySTVf+hx4wLFVJG47p/zcDzzERpGg
ASKwuG6Nor6jg+VQQs+cG2FBM75WCQ9tg5g2Bfd9jY8CNHvaq/JS/sBJj/p6ElJdjwrvg4BYo00X
FvO8yhFrS+S5zUVrvWph7USrYKQPSJaHOG+OwoZsWP61FeX0vPjhp+IZvK3dhRAyXnAYpQ9pa4kS
bQc4gL9DmQgriYLcLGjoQXThG19aQ/efa2gJqio1J1KQyygtOs6eg+GRcIxG/iJrb3T6vsIgxJOK
4dMGFM6Xg69iQGdH4jXSrA27/Vio7EvPugrD5DOll2YrNAbFcoyLIw0xybpDUtOu9VUIWXdFHzqq
Wv0SkCB8UFOq53kd1YsRQu5xiKgrkUpgGCAiVbb1wgiN9iJJAoQo2zh5alBisXM3erCr4hNOAP25
VsvBjW8K3o7mN/3iIm419dFBTifmeENrHwsPM1OyHX4VGITnxY0rFvByh0+hiNOl0oZrtZOzOZti
yCGNjJyQiLd2m0j30IHKRUk9L7Sk6DLyUNR2sf3qKD/jFdve49Z0sORBHQqmSlHf12KXoaZOv/jg
vqT17oPPKdnmc50NsPbQo7+vVciQOcZ3MJk/wAcFTW3uImpdTrMO43uKfRmMmaEzRp01/R7OlWfC
s75CjLa1KTRfawIyMMtW+9oJt7CP5zpcbzDmsi8vihTicYDKGVJXYElthv1HuWvN40Vw7ef3GzEH
OGszbefER9mg44ybzbCiTWttrwIazUFlAC9qxB9yhN3KyEQkzaAzRm/cdcpjsL0SXCJPGREtocay
TCirolfiXvqasMxVWDZanuhXfSTXK6msbiUfZKJRTbgWufExs9AjyGOMp3rSeTqHOTWNWEG6vBEu
kDm5+NvZv/393//tqf2vzjG5SUKEXOLi7//O56ck7XIEbco3H/9+l0T8f/ydX3/m9Df+vvOeSP+S
r+Xv/tTimFwdomPx9oeGu/n1ynz7t7ubHcrDyYd5XHpl96E65t3+WFRh+fv/+vIcPCaRU/g8/rJ3
LL779R/+wPiUv3mBs+N4L6vn//ibbiqmKtP7pLL3SaYOY+xvJ79416XHl696+aXh89+f0KIuh+dw
vCQen/i7fxxex3cfT372ZfS++9fX4Rqf8tt3fRvB9w9+cmPz4RkYkte/XHrH/JA/uZS/hoH+9ozD
K/uPv/Hucsc7/O27BzfN10/Dt/7H305uc5xmL7Ps9y67r4ri9KqyqPz1y9794//kgdcdX680vCc4
Sa8f/9n9/taw/TrH3g/m6yR8ecyf//fvxpKbM6X/D6fNxSE+PJ/MGsX60Vv48axZ5MdjHB7i59dL
De/XmmDe7I6t95R8f1VJ118//rNZ8+P7vT3Q1352w/LKj2fc9tkOEsQR4svrpcf5KU7wTfexVx6f
z27LQ3ksTq6uqq8f//xzXLDt5Ifw7JfomHtPJ69VNuAg/c43cDOcOz8eqotD7j0+Hg8nQ4N6hWKZ
pvjD6//rFrCK/fdfX8Df3//wmtiav/+r1w17PMNeR/Nk33n9y9/bc88Pbs6EfB3MYe5JxuunvzA5
ujSvTuacNsVSP/QHpnPupa93ON6v+Htz7Q9OtVX+ZpZJEyxANNYPx/DkXqcYXO41O7moLL1+/PNv
bJ3kz2+GQJ5gCDZVc/DK19sbX5cywWW3x8dDfLplSlMcJtfRmzHQJ9gpPxC75idDYE2wxG4P1bN3
9kt+eHwbM/0wtPnxzntL9H+6pcsTLLJvB9Jwz2dz+jDfnUvyBKP98ViUZ+eHOPh+xGVtgkH5fIyO
JzulrE+w8PCPOMRny+OYbZ3dVo/PXsEW93SyaFRZnGIDvavix7NVMURLJ5uzJHJgGdYET/PLY3W2
q4qTufPt6hNMoP+2n9/O9w/z2X8/G17zMY/P3s1UQ9ZEOsd0STZlAHhVVX948vzWsfo7h+2Eob5i
iYb4h0J9srCYiOsH2WHyRLT0g585Sc3+RRnkL1/fxoyG+m5+fHvkP3iC/xKzyz6Vb0JRGgrevf6f
vO7bnBSCx+vW8nrc/twV51WepCfpqEQx5t3i+7mLYvVXur8ZjI/Z5Lf08s/d8C8VO9IhfHMiEOT/
xYG4TdC5/a17VjjM30UJPzce18NKOL1jXTFN2nNMVVNximeLeH8M/9x33HCwA5m9+RYV+UYDXodM
I7cBEvS7+88fTYWYM4c3E/G3sKa/9Jp3xyLBtfAQnT4QGyoSRqas6SLKMoqmA068+Z7qP+GrP/pA
u4Pj5sfH1ysNkSFdV8bwP9PgzViGJItTfNGvSeTZ1RE3jfzd4Weq5JOKrFqKLBmiLFma8npXr8vl
3fP9606Ml63iNbUb873hLv+fxxR/CYnoTyfeux3gu9fwhw+F5yTPT6KRCYDKcT88vVdpgsj1/Bg6
XhW9Tr5hSUyR2Z2jsOkdRqhpecz7o5NQdz0ZEnmC4JibP7xJ+d+fkz//AlGQcUCBTm73x9jtjxOc
2TGG5naSI0wRzK9yhuEUitQnmHDzonx7zBA2/vNN+A+ujov++OSejq0xwVS49N7hscYECe/lIU+O
v5W9/O559AeH4hL85+kkJjMnWNEL75G46U32b03w5hbUveLi2L3OgWGvsN4F0D+/3BbHHATk9LJT
jAMY/enoWhOsios8OZSn01cSJ7jusorZc04GQRLfhbo/P7irp3ebgyRNMBlW5SE8vVtpglFYH/M3
E0ySfy8w+oMLbQ3YsTt0p0CKNMUJtD2U9ZvZoE4wultM7qq3oYn0Pl37+flwGyb1IXh7yxOM8dZj
Xy+PMQjJG2hfnWB731btMXpM0Nf+fveR1Am2+F0SPjMmJ9fVJtjWdkl8eFPK0yZYIrthbz+5WX2C
t/dP0hTJmCAeBiVoDqd7xRRHM9yRN1GPNAWYeAOmgZXFaQVlitLuPuGUO114sjjBXjGsaFx6TuaE
LE0wgW/HXTP34pN6tDxF1nGbvqn/kQW/zunfyH//4DZ/Wx9I6PLn1yuNyYw8xRA3x+fTw0OeIkm6
bbyyfwEHTm95ggV9j+cJ4O3Jdac4P76VUzZe7Dwnp2njezD154+nB4KrJ+YdfMaTHYNe9tdH+fPz
gx2ZA+oI9fL1WuMMmSKruT3mb0tihvT6LX/+jimbHM+SrwQvJzUgSZOmqJO+wLe7w9Px+W2mJ1n6
FPHcBk5efTLaliXBL/9hYPuvw7p+C3n8q8jX90/zDTj7/q/mIMADDe4bq+Kf/tOENaCh8vFXnwrA
4zjceTc80imf8F9V4QkdeEEnJ+EEieQvsUOo8bqYx6z39cOfX9nnSVk0cNNerzRcVvrhsvgxxnRO
KHCyV8gTxJznVV7Fz97396pMcNkL93ByVk9xPu2PKeqf3tOwa4K8nyGL5pxsQOoEB8nsGCVPMAn4
mh9/3wQz8AIGbJ6cUk9+t8LzBwMmZDdpNSi+f6/aBOHSryy9seAa/zpGJ98zQVJ4cUiPZw/H/Pkk
zNEmiCRnvkeyWZ7MeH2CkBrx27T8fhj0CW52nlWHMmHfC88WFTHfyZ6iT7CnzBGiyU8vO0VwMy9x
hUpPt2tjgtV5x7JfHKI38Zg5QSa7ODyeLkJzgte3cN8cAz+Ojn58DLyfCFBYXyfenz+1Lv7xv8vj
2fN/WdWJl5+sOmmKw2tzjLuT2fsbtIefzym23uPbqAD7qb8+GFtK16V7crgQ205wXe/xzSioExy2
O2jwOHM+vWEFTnGMAK1iLXs6HSbJ1w7hoTnZgyVtgvEFQXtz0QlW8Y6D9Okt3DfB3rs7VOy+b4Ej
aYrDCFXNYZekEeB1zo5B6BS1wyuPQPzkqlNs7ONVT88LaYra4ctmKZx7RXGoTu76PSHo57efPWH+
aQeKLE4QE94euycXW+M3XRZT1KK+UaTe0eXkKQpStwMCcwqvylMUpG6H5pbD2faYvEG9pAlCiluw
27dUtCnI+rfVG/47TKDXCfjnT+m75DTlkZUJTrvbf/yP5Iw2zH/8z5HVcZP/43/FT94ppVBWJhhr
+MLeG9aZrEywYO4Ocf92H5Wn4O/fO+8W+BQ1QJLuAM7M2eWhOIkx5CnqafRUem8CZFmbYJDngBqQ
hk/OV1mfIPL88i6gl6eoe33xosfD4//l7mp22zaC8KvwmAA1EtKRZF8KSLId27INNZIdoLeVxUgb
0aIgig7kU5+g9z5CXiFXv0mfpN+QWplDrUlXmsh2gKJoCmXJ2Z/h7DfffPONfQE9ifqL1Ieunm+J
hFq9N/fZDNc8b8/dfb8PiQfgtnCn5VcIG8i4Hfp5Wqi3KfiYfX/ylD+nUM0P9B3fGwJnpBlGM+V8
ypHGRU5f4HRUcKvAPzRfEQrpagLu/yMwBh8fQXY9W6W5///w6Dgc94lnnH1hFG+YP67/FbzABE/V
IGZv7BbWiD4RNmvjwn7Dhy3nQWU37OEC8N/SgaNb9Kbn7QWC/V8GQE5Qt8RzYwIRSB1J2Z7SX/nA
lc23ZH2KYi5+gRG4eqLubBCovh8NzRvSoZfgTZ3PFTFW2bASLzyM84sm4FYbyFHwz+KuwLsCeu+F
fb5mEtFdZ6qdMxQMMjcigUqBnc+zShLhIpz0wGnRvzr1T9nt4EpcZU/GyD/7uZjfRTX7xmRjjMyX
zpW4DZ6qCXcNrkShams+Hczv8u4MYd3m05Am+lthDsR3dwWmOA10LWMLHOkWau9Hw9UpETjXZ4rn
vVyJhCaoFCpcOSIVgVkGdQVJ6NxelggZAYb29S0HkdyqwLcOA6t5/kxLpLsu/AmHj9yaADzeRqwI
qrSN6u9K6Ay1Qbpd2cgSrPw2tKX0ZIK8Hwuhi+vYnhjodsDyUmgnxq9ArsDu6A6VztM3PU/gXHfV
V70607gfb+5Fu0oDyjXjpDGWxBsD56GwML870H7NPGv9S9DlXc+3TIcEb/pK+zPcg8w7JvMh4epO
0KElniwOYnZ0t+K9F5jvVjxW0VBPbU+ofZAAlToTcEOCuc2XUEMJic+B7vfBDDxEn9bsDKUaQI9H
TfAQT9JA6gyp0z1omKlsQ/YRKG1HPa4ASJ18H5TTQnor+Pevf6KRmhMo0h8wZ4N67+quRFK1q0F1
2UHKlucpax4aakgIviGtMVKj2Kz5uwOtQojWK+38AeqUYgjufq1S8yQSYgfhqB8675yuGuH2pzkm
sV+rfkARtVm89X1IS8V6qlnZovseEA2aQm0+eFvtBHrnGhWBO1EUm/HImSyeIYAEgcg+sIws4EvO
1GQ2zEUj6dSU+u7nw4MSeYpfEA+yanFUyqHEZ1wJIyu36WpkTfhpaHh9GvcUO0fmD+v7FgioaEC0
SUqxoaY95EPNoElAYf6wyRMGsQ44bi0RwdLbAmhnQbcEZZ7YaxDIA8DMhpZAGJpqjhIk84kyU0vz
LBEPNnO7Q4KqcxDeIJnIhR4lIjQzrp2bKnH9hUJoXnhUojoNaZg+dDtjnneXoKkcQzKPJRVdibDo
FPs4t36uhODauZpSmjnPXZJgL1OVUERcEhZauxJibm1U0M9CSv2xeNCTEJNMJV5bejaLEm964d9q
7kEkLk/pU87iaw5FeSKeD6WGuq/6yet3wx5kjrI+ypOo1+7isp3OTxP7MoxszhB92c1z1//spBN1
pSHwAOVdEESSaoTUK6xgNRL8zgZogjoaOlcaMtlWJw+Nus3tuuwUPkEg09xA3XSOXOxJZLCbyDID
njVTkIQXEpewjuJRkVcTuBYBeZs5h5BAA5sm5sdYgvGY7k6EMLPh/ffAv5lnZ6UiQ8eDAecKT+CF
s2CpSIDAqQHpV8B5kwqpvM0asQtZLYGr4/3fgFn6vhMo50Ldqijycd1O/0stfIfz5kBHk5hUrxUS
LM5lp75zXD/pnrD3gSZkdR//VKBntu/ue2iubV73MSeTDeq3yxioWuTktntFsdmelEcK1kASEemX
JEbYlBMlBAGQRvwSBqPFvjfblxxpFQXJ0Effr1ZR3ru3B/XHUnDFtsLb4cOkQo+b7ucXSIiZDhBr
5LL/EmhzA5nHnMqNRPl5Y6ruNNPZkOApN5EPYxCyBHrcDIMwX1Amkes4vMZ9jpP1JNo9HOHyeT2k
asBcaZkE+/RIoVkUBbQWTeeaQOT8MQbriKFAQIKNs3nsW1leEddBogHpKrY1XAkVN8ocA8JiIZS7
V9n8jdv+lAPi5U61fBoup3H+ZT2JE3KFso47tBRhCwd907JpeL7PgE2Z9xf8KKSdUqBZrm5CtjgS
UX4D0n15yFbgktkhdxtaL7ESdKhGGN/6M0sYI9ElohkSrPCm5YM7Ph68tXlJiet+QukiLXrcgcjL
254joWJGbfmsY5cmuMp90amaAqOyrINEAcaR/qqN86EQVYIkdAQZKGogYfobJdI81Hluhb1Y2Cro
iVn4xVeceuStji8BtCBrbGNB7JXeTMuXdvHuCTmQdinFC0uxfCK+9hmoIfG5BDTOyCirQuvxg2L4
E5fg2Iec2GKDJjacXx8AngrM/2NGQCXbbLj1w5Tj8FsmuDLj0QZ2JfBbgxImxNixkwjWO12g3egf
mlMfldB5Ow2HEISEJ6+jDyoL9V0JshepkFFG65Pvf2FTJXGRaIH00AP8xgcWOBvN4RRkL+T3LJ7P
ldCZbqvgZo5a2NVJl+jBllak51BJV6LG78L/5jRVYFEjk5Bou9C5QncJDZMrNUZhFA/TJfDfC5T9
81Elvig0wX/6IOZytXBXwuO39ewauL01aENTUnOK1veMbTUBUYBMsIibyFCRgnz5v4BDR3wWgSJk
ZxZLFNClUPixHyDh/JtTj5BwitDSNc2ikaeBg+wrpxmPhyz+R6/YzRelG45w52M71ZMI0bvgu/O3
lahV6MZQCM29rMDO/IzlRRxLMc5RPAO91MxrkmOS4EF8Rqhm+Vp4EoLCKxdDT4I0eK77EP1dvDML
k6BNK1LnRKx3Sqcbj5Od9AqyP7UaOqxUoDf5HjzIcsHh5wMibC1oNgUistaQyy0uj87+2mSapLMt
to43L8zKkmlI292gGzcQPwDtlokq/4Wx2DLEgradhvqm3eySrp08jXfEbuLm3/PNtrd8WHHsln8/
80AzSuKd0kZd+NnC+MzvjCIpT7mt8wNmGhzu8q0sVuXrwS12ZQbIvA0zK20GvEWz8C0tsqqez82s
ZdaiRdkWzaJsRJFd5/ffsw2r17IqbT1Oj9nWHiQRgCKrVqQD1rNr65uQYJQiu3BaWKpiLbO2vwkp
71Folj+9/1HgBzN/+xF/sXWbHvZ8iqVZHGEdUkvUsBL0k8AhuHfF1VOy1x+DpricnMfMSzp+0s+2
dMKSlNLyrSzG5dJQr2MjLlrMF9m1XLQmFgZtmAp25Uv8Oj+cg6dtSyRV8xa+3E1JoGDR2oGPED3w
EV7Hlkx7+RaaxRdoAvDHT13GlnwBZZeLpp0RNl7HrBP1o9CkHF3klVgF3mqxVcCSiLy+xDfWsuvB
i25pA1I5R5FdkHC//0Ga8cpZ1oVsZiK0ltHelRBbPHdLVhKUWGQl0mNcwOunL16Z4QtM4jpAku33
/wAAAP//</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withinLinear" id="14">
  <a:schemeClr val="accent1"/>
</cs:colorStyle>
</file>

<file path=xl/charts/colors2.xml><?xml version="1.0" encoding="utf-8"?>
<cs:colorStyle xmlns:cs="http://schemas.microsoft.com/office/drawing/2012/chartStyle" xmlns:a="http://schemas.openxmlformats.org/drawingml/2006/main" meth="withinLinear" id="14">
  <a:schemeClr val="accent1"/>
</cs:colorStyle>
</file>

<file path=xl/charts/colors3.xml><?xml version="1.0" encoding="utf-8"?>
<cs:colorStyle xmlns:cs="http://schemas.microsoft.com/office/drawing/2012/chartStyle" xmlns:a="http://schemas.openxmlformats.org/drawingml/2006/main" meth="withinLinear" id="14">
  <a:schemeClr val="accent1"/>
</cs:colorStyle>
</file>

<file path=xl/charts/colors4.xml><?xml version="1.0" encoding="utf-8"?>
<cs:colorStyle xmlns:cs="http://schemas.microsoft.com/office/drawing/2012/chartStyle" xmlns:a="http://schemas.openxmlformats.org/drawingml/2006/main" meth="withinLinear" id="14">
  <a:schemeClr val="accent1"/>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withinLinear" id="17">
  <a:schemeClr val="accent4"/>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7.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1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 Type="http://schemas.openxmlformats.org/officeDocument/2006/relationships/chart" Target="../charts/chart2.xml"/></Relationships>
</file>

<file path=xl/drawings/_rels/drawing3.xml.rels><?xml version="1.0" encoding="UTF-8" standalone="yes"?>
<Relationships xmlns="http://schemas.openxmlformats.org/package/2006/relationships"><Relationship Id="rId1" Type="http://schemas.openxmlformats.org/officeDocument/2006/relationships/chart" Target="../charts/chart3.xml"/></Relationships>
</file>

<file path=xl/drawings/_rels/drawing4.xml.rels><?xml version="1.0" encoding="UTF-8" standalone="yes"?>
<Relationships xmlns="http://schemas.openxmlformats.org/package/2006/relationships"><Relationship Id="rId1" Type="http://schemas.openxmlformats.org/officeDocument/2006/relationships/chart" Target="../charts/chart4.xml"/></Relationships>
</file>

<file path=xl/drawings/_rels/drawing5.xml.rels><?xml version="1.0" encoding="UTF-8" standalone="yes"?>
<Relationships xmlns="http://schemas.openxmlformats.org/package/2006/relationships"><Relationship Id="rId1" Type="http://schemas.openxmlformats.org/officeDocument/2006/relationships/chart" Target="../charts/chart5.xml"/></Relationships>
</file>

<file path=xl/drawings/_rels/drawing6.xml.rels><?xml version="1.0" encoding="UTF-8" standalone="yes"?>
<Relationships xmlns="http://schemas.openxmlformats.org/package/2006/relationships"><Relationship Id="rId1" Type="http://schemas.openxmlformats.org/officeDocument/2006/relationships/chart" Target="../charts/chart6.xml"/></Relationships>
</file>

<file path=xl/drawings/_rels/drawing7.xml.rels><?xml version="1.0" encoding="UTF-8" standalone="yes"?>
<Relationships xmlns="http://schemas.openxmlformats.org/package/2006/relationships"><Relationship Id="rId1" Type="http://schemas.openxmlformats.org/officeDocument/2006/relationships/chart" Target="../charts/chart7.xml"/></Relationships>
</file>

<file path=xl/drawings/_rels/drawing8.xml.rels><?xml version="1.0" encoding="UTF-8" standalone="yes"?>
<Relationships xmlns="http://schemas.openxmlformats.org/package/2006/relationships"><Relationship Id="rId1" Type="http://schemas.openxmlformats.org/officeDocument/2006/relationships/chart" Target="../charts/chart8.xml"/></Relationships>
</file>

<file path=xl/drawings/_rels/drawing9.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12.xml.rels><?xml version="1.0" encoding="UTF-8" standalone="yes"?>
<Relationships xmlns="http://schemas.openxmlformats.org/package/2006/relationships"><Relationship Id="rId2" Type="http://schemas.openxmlformats.org/officeDocument/2006/relationships/chart" Target="../charts/chart12.xml"/><Relationship Id="rId1" Type="http://schemas.microsoft.com/office/2014/relationships/chartEx" Target="../charts/chartEx1.xml"/></Relationships>
</file>

<file path=xl/drawings/_rels/drawing13.xml.rels><?xml version="1.0" encoding="UTF-8" standalone="yes"?>
<Relationships xmlns="http://schemas.openxmlformats.org/package/2006/relationships"><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3.png"/></Relationships>
</file>

<file path=xl/drawings/_rels/drawing16.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18.xml.rels><?xml version="1.0" encoding="UTF-8" standalone="yes"?>
<Relationships xmlns="http://schemas.openxmlformats.org/package/2006/relationships"><Relationship Id="rId1" Type="http://schemas.openxmlformats.org/officeDocument/2006/relationships/image" Target="../media/image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6.png"/></Relationships>
</file>

<file path=xl/drawings/_rels/drawing21.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22.xml.rels><?xml version="1.0" encoding="UTF-8" standalone="yes"?>
<Relationships xmlns="http://schemas.openxmlformats.org/package/2006/relationships"><Relationship Id="rId1" Type="http://schemas.openxmlformats.org/officeDocument/2006/relationships/image" Target="../media/image7.png"/></Relationships>
</file>

<file path=xl/drawings/_rels/drawing23.xml.rels><?xml version="1.0" encoding="UTF-8" standalone="yes"?>
<Relationships xmlns="http://schemas.openxmlformats.org/package/2006/relationships"><Relationship Id="rId1" Type="http://schemas.openxmlformats.org/officeDocument/2006/relationships/image" Target="../media/image8.png"/></Relationships>
</file>

<file path=xl/drawings/_rels/drawing2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25.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26.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10.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dr:twoCellAnchor>
    <xdr:from>
      <xdr:col>0</xdr:col>
      <xdr:colOff>694267</xdr:colOff>
      <xdr:row>5</xdr:row>
      <xdr:rowOff>0</xdr:rowOff>
    </xdr:from>
    <xdr:to>
      <xdr:col>4</xdr:col>
      <xdr:colOff>414867</xdr:colOff>
      <xdr:row>17</xdr:row>
      <xdr:rowOff>118533</xdr:rowOff>
    </xdr:to>
    <xdr:graphicFrame macro="">
      <xdr:nvGraphicFramePr>
        <xdr:cNvPr id="2" name="Gráfico 1">
          <a:extLst>
            <a:ext uri="{FF2B5EF4-FFF2-40B4-BE49-F238E27FC236}">
              <a16:creationId xmlns:a16="http://schemas.microsoft.com/office/drawing/2014/main" id="{E9C0C780-E46D-4094-A2A2-6154E9432A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347133</xdr:colOff>
      <xdr:row>4</xdr:row>
      <xdr:rowOff>152399</xdr:rowOff>
    </xdr:from>
    <xdr:to>
      <xdr:col>7</xdr:col>
      <xdr:colOff>313267</xdr:colOff>
      <xdr:row>20</xdr:row>
      <xdr:rowOff>127000</xdr:rowOff>
    </xdr:to>
    <xdr:graphicFrame macro="">
      <xdr:nvGraphicFramePr>
        <xdr:cNvPr id="2" name="Gráfico 1">
          <a:extLst>
            <a:ext uri="{FF2B5EF4-FFF2-40B4-BE49-F238E27FC236}">
              <a16:creationId xmlns:a16="http://schemas.microsoft.com/office/drawing/2014/main" id="{2C3BD300-F576-46B2-B045-A9DD3611366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1</xdr:col>
      <xdr:colOff>16934</xdr:colOff>
      <xdr:row>4</xdr:row>
      <xdr:rowOff>67732</xdr:rowOff>
    </xdr:from>
    <xdr:to>
      <xdr:col>4</xdr:col>
      <xdr:colOff>626535</xdr:colOff>
      <xdr:row>17</xdr:row>
      <xdr:rowOff>169332</xdr:rowOff>
    </xdr:to>
    <xdr:graphicFrame macro="">
      <xdr:nvGraphicFramePr>
        <xdr:cNvPr id="2" name="Gráfico 1">
          <a:extLst>
            <a:ext uri="{FF2B5EF4-FFF2-40B4-BE49-F238E27FC236}">
              <a16:creationId xmlns:a16="http://schemas.microsoft.com/office/drawing/2014/main" id="{3DD8CDDE-A272-46FC-8CBD-4773A3DD678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734289</xdr:colOff>
      <xdr:row>4</xdr:row>
      <xdr:rowOff>70428</xdr:rowOff>
    </xdr:from>
    <xdr:to>
      <xdr:col>3</xdr:col>
      <xdr:colOff>2639291</xdr:colOff>
      <xdr:row>21</xdr:row>
      <xdr:rowOff>69273</xdr:rowOff>
    </xdr:to>
    <xdr:graphicFrame macro="">
      <xdr:nvGraphicFramePr>
        <xdr:cNvPr id="2" name="Gráfico 1">
          <a:extLst>
            <a:ext uri="{FF2B5EF4-FFF2-40B4-BE49-F238E27FC236}">
              <a16:creationId xmlns:a16="http://schemas.microsoft.com/office/drawing/2014/main" id="{74B9BD93-4E41-4E01-AE40-E12A7107247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1</xdr:col>
      <xdr:colOff>53975</xdr:colOff>
      <xdr:row>3</xdr:row>
      <xdr:rowOff>53975</xdr:rowOff>
    </xdr:from>
    <xdr:to>
      <xdr:col>4</xdr:col>
      <xdr:colOff>1603375</xdr:colOff>
      <xdr:row>18</xdr:row>
      <xdr:rowOff>149225</xdr:rowOff>
    </xdr:to>
    <xdr:graphicFrame macro="">
      <xdr:nvGraphicFramePr>
        <xdr:cNvPr id="2" name="Gráfico 1">
          <a:extLst>
            <a:ext uri="{FF2B5EF4-FFF2-40B4-BE49-F238E27FC236}">
              <a16:creationId xmlns:a16="http://schemas.microsoft.com/office/drawing/2014/main" id="{A1437B6C-9949-45B1-89E0-512D78B02CB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1</xdr:col>
      <xdr:colOff>45200</xdr:colOff>
      <xdr:row>4</xdr:row>
      <xdr:rowOff>34637</xdr:rowOff>
    </xdr:from>
    <xdr:to>
      <xdr:col>12</xdr:col>
      <xdr:colOff>22860</xdr:colOff>
      <xdr:row>21</xdr:row>
      <xdr:rowOff>99060</xdr:rowOff>
    </xdr:to>
    <xdr:graphicFrame macro="">
      <xdr:nvGraphicFramePr>
        <xdr:cNvPr id="2" name="Gráfico 1">
          <a:extLst>
            <a:ext uri="{FF2B5EF4-FFF2-40B4-BE49-F238E27FC236}">
              <a16:creationId xmlns:a16="http://schemas.microsoft.com/office/drawing/2014/main" id="{50FF30BC-7898-4B80-800A-BF75C3BDADE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335280</xdr:colOff>
      <xdr:row>4</xdr:row>
      <xdr:rowOff>45720</xdr:rowOff>
    </xdr:from>
    <xdr:to>
      <xdr:col>15</xdr:col>
      <xdr:colOff>114300</xdr:colOff>
      <xdr:row>21</xdr:row>
      <xdr:rowOff>121920</xdr:rowOff>
    </xdr:to>
    <xdr:graphicFrame macro="">
      <xdr:nvGraphicFramePr>
        <xdr:cNvPr id="2" name="Gráfico 1">
          <a:extLst>
            <a:ext uri="{FF2B5EF4-FFF2-40B4-BE49-F238E27FC236}">
              <a16:creationId xmlns:a16="http://schemas.microsoft.com/office/drawing/2014/main" id="{58FA7E7B-D4AF-4608-88CF-5C7F3389179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6</xdr:col>
      <xdr:colOff>453389</xdr:colOff>
      <xdr:row>7</xdr:row>
      <xdr:rowOff>128587</xdr:rowOff>
    </xdr:from>
    <xdr:to>
      <xdr:col>17</xdr:col>
      <xdr:colOff>62865</xdr:colOff>
      <xdr:row>22</xdr:row>
      <xdr:rowOff>14287</xdr:rowOff>
    </xdr:to>
    <xdr:graphicFrame macro="">
      <xdr:nvGraphicFramePr>
        <xdr:cNvPr id="2" name="Chart 1">
          <a:extLst>
            <a:ext uri="{FF2B5EF4-FFF2-40B4-BE49-F238E27FC236}">
              <a16:creationId xmlns:a16="http://schemas.microsoft.com/office/drawing/2014/main" id="{947CA5ED-B470-4754-90B3-769E7B413E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7</xdr:col>
      <xdr:colOff>315058</xdr:colOff>
      <xdr:row>8</xdr:row>
      <xdr:rowOff>89806</xdr:rowOff>
    </xdr:from>
    <xdr:to>
      <xdr:col>15</xdr:col>
      <xdr:colOff>194582</xdr:colOff>
      <xdr:row>23</xdr:row>
      <xdr:rowOff>171450</xdr:rowOff>
    </xdr:to>
    <xdr:graphicFrame macro="">
      <xdr:nvGraphicFramePr>
        <xdr:cNvPr id="2" name="Gráfico 1">
          <a:extLst>
            <a:ext uri="{FF2B5EF4-FFF2-40B4-BE49-F238E27FC236}">
              <a16:creationId xmlns:a16="http://schemas.microsoft.com/office/drawing/2014/main" id="{19B238CD-AA2E-43AB-90DD-222483479B9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oneCellAnchor>
    <xdr:from>
      <xdr:col>9</xdr:col>
      <xdr:colOff>209550</xdr:colOff>
      <xdr:row>23</xdr:row>
      <xdr:rowOff>190500</xdr:rowOff>
    </xdr:from>
    <xdr:ext cx="184731" cy="264560"/>
    <xdr:sp macro="" textlink="">
      <xdr:nvSpPr>
        <xdr:cNvPr id="2" name="CuadroTexto 1">
          <a:extLst>
            <a:ext uri="{FF2B5EF4-FFF2-40B4-BE49-F238E27FC236}">
              <a16:creationId xmlns:a16="http://schemas.microsoft.com/office/drawing/2014/main" id="{CEC40757-9EB2-4AF4-82B7-6B3056C8FBEA}"/>
            </a:ext>
          </a:extLst>
        </xdr:cNvPr>
        <xdr:cNvSpPr txBox="1"/>
      </xdr:nvSpPr>
      <xdr:spPr>
        <a:xfrm>
          <a:off x="10744200" y="5105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DO" sz="1100"/>
        </a:p>
      </xdr:txBody>
    </xdr:sp>
    <xdr:clientData/>
  </xdr:oneCellAnchor>
  <xdr:twoCellAnchor>
    <xdr:from>
      <xdr:col>6</xdr:col>
      <xdr:colOff>133347</xdr:colOff>
      <xdr:row>7</xdr:row>
      <xdr:rowOff>93346</xdr:rowOff>
    </xdr:from>
    <xdr:to>
      <xdr:col>28</xdr:col>
      <xdr:colOff>228600</xdr:colOff>
      <xdr:row>24</xdr:row>
      <xdr:rowOff>57150</xdr:rowOff>
    </xdr:to>
    <xdr:graphicFrame macro="">
      <xdr:nvGraphicFramePr>
        <xdr:cNvPr id="3" name="Gráfico 3">
          <a:extLst>
            <a:ext uri="{FF2B5EF4-FFF2-40B4-BE49-F238E27FC236}">
              <a16:creationId xmlns:a16="http://schemas.microsoft.com/office/drawing/2014/main" id="{A5364B55-49CF-4F9F-9FA3-39E2F82A8C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3</xdr:col>
      <xdr:colOff>2059728</xdr:colOff>
      <xdr:row>10</xdr:row>
      <xdr:rowOff>60537</xdr:rowOff>
    </xdr:from>
    <xdr:to>
      <xdr:col>13</xdr:col>
      <xdr:colOff>47624</xdr:colOff>
      <xdr:row>25</xdr:row>
      <xdr:rowOff>49107</xdr:rowOff>
    </xdr:to>
    <xdr:grpSp>
      <xdr:nvGrpSpPr>
        <xdr:cNvPr id="2" name="Grupo 1">
          <a:extLst>
            <a:ext uri="{FF2B5EF4-FFF2-40B4-BE49-F238E27FC236}">
              <a16:creationId xmlns:a16="http://schemas.microsoft.com/office/drawing/2014/main" id="{A95CC4D0-6B30-4366-83DB-EE8703735EFF}"/>
            </a:ext>
          </a:extLst>
        </xdr:cNvPr>
        <xdr:cNvGrpSpPr/>
      </xdr:nvGrpSpPr>
      <xdr:grpSpPr>
        <a:xfrm>
          <a:off x="4559088" y="1912197"/>
          <a:ext cx="7345256" cy="2731770"/>
          <a:chOff x="5400676" y="1003950"/>
          <a:chExt cx="7077075" cy="3286125"/>
        </a:xfrm>
      </xdr:grpSpPr>
      <xdr:graphicFrame macro="">
        <xdr:nvGraphicFramePr>
          <xdr:cNvPr id="3" name="Gráfico 2">
            <a:extLst>
              <a:ext uri="{FF2B5EF4-FFF2-40B4-BE49-F238E27FC236}">
                <a16:creationId xmlns:a16="http://schemas.microsoft.com/office/drawing/2014/main" id="{F84D7CBA-60EA-EDE1-2F10-95DFC8F98426}"/>
              </a:ext>
            </a:extLst>
          </xdr:cNvPr>
          <xdr:cNvGraphicFramePr/>
        </xdr:nvGraphicFramePr>
        <xdr:xfrm>
          <a:off x="5400676" y="1061100"/>
          <a:ext cx="7077075" cy="3228975"/>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4" name="Conector recto 3">
            <a:extLst>
              <a:ext uri="{FF2B5EF4-FFF2-40B4-BE49-F238E27FC236}">
                <a16:creationId xmlns:a16="http://schemas.microsoft.com/office/drawing/2014/main" id="{876D0AEC-786B-212E-5C1A-B05643BEE2E0}"/>
              </a:ext>
            </a:extLst>
          </xdr:cNvPr>
          <xdr:cNvCxnSpPr/>
        </xdr:nvCxnSpPr>
        <xdr:spPr>
          <a:xfrm>
            <a:off x="5781675" y="2804768"/>
            <a:ext cx="6572250" cy="0"/>
          </a:xfrm>
          <a:prstGeom prst="line">
            <a:avLst/>
          </a:prstGeom>
          <a:ln w="25400">
            <a:solidFill>
              <a:srgbClr val="FFC000"/>
            </a:solidFill>
            <a:prstDash val="dash"/>
          </a:ln>
        </xdr:spPr>
        <xdr:style>
          <a:lnRef idx="1">
            <a:schemeClr val="dk1"/>
          </a:lnRef>
          <a:fillRef idx="0">
            <a:schemeClr val="dk1"/>
          </a:fillRef>
          <a:effectRef idx="0">
            <a:schemeClr val="dk1"/>
          </a:effectRef>
          <a:fontRef idx="minor">
            <a:schemeClr val="tx1"/>
          </a:fontRef>
        </xdr:style>
      </xdr:cxnSp>
      <xdr:cxnSp macro="">
        <xdr:nvCxnSpPr>
          <xdr:cNvPr id="5" name="Conector recto 4">
            <a:extLst>
              <a:ext uri="{FF2B5EF4-FFF2-40B4-BE49-F238E27FC236}">
                <a16:creationId xmlns:a16="http://schemas.microsoft.com/office/drawing/2014/main" id="{0589B548-A84D-1DFC-948D-A4BDF9F0FF0A}"/>
              </a:ext>
            </a:extLst>
          </xdr:cNvPr>
          <xdr:cNvCxnSpPr/>
        </xdr:nvCxnSpPr>
        <xdr:spPr>
          <a:xfrm>
            <a:off x="5791204" y="3121847"/>
            <a:ext cx="6572250" cy="0"/>
          </a:xfrm>
          <a:prstGeom prst="line">
            <a:avLst/>
          </a:prstGeom>
          <a:ln w="25400">
            <a:solidFill>
              <a:srgbClr val="FFC000"/>
            </a:solidFill>
            <a:prstDash val="dash"/>
          </a:ln>
        </xdr:spPr>
        <xdr:style>
          <a:lnRef idx="1">
            <a:schemeClr val="dk1"/>
          </a:lnRef>
          <a:fillRef idx="0">
            <a:schemeClr val="dk1"/>
          </a:fillRef>
          <a:effectRef idx="0">
            <a:schemeClr val="dk1"/>
          </a:effectRef>
          <a:fontRef idx="minor">
            <a:schemeClr val="tx1"/>
          </a:fontRef>
        </xdr:style>
      </xdr:cxnSp>
      <xdr:sp macro="" textlink="">
        <xdr:nvSpPr>
          <xdr:cNvPr id="6" name="CuadroTexto 5">
            <a:extLst>
              <a:ext uri="{FF2B5EF4-FFF2-40B4-BE49-F238E27FC236}">
                <a16:creationId xmlns:a16="http://schemas.microsoft.com/office/drawing/2014/main" id="{36DBA6AD-3588-3F09-3F2D-75D7423E627A}"/>
              </a:ext>
            </a:extLst>
          </xdr:cNvPr>
          <xdr:cNvSpPr txBox="1"/>
        </xdr:nvSpPr>
        <xdr:spPr>
          <a:xfrm>
            <a:off x="10277494" y="1003950"/>
            <a:ext cx="1331968" cy="42038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DO" sz="1800" b="1">
                <a:solidFill>
                  <a:schemeClr val="accent2">
                    <a:lumMod val="60000"/>
                    <a:lumOff val="40000"/>
                  </a:schemeClr>
                </a:solidFill>
              </a:rPr>
              <a:t>-</a:t>
            </a:r>
            <a:r>
              <a:rPr lang="es-DO" sz="1100" b="1"/>
              <a:t> </a:t>
            </a:r>
            <a:r>
              <a:rPr lang="es-DO" sz="900" b="1" i="0" u="none" strike="noStrike" kern="1200" baseline="0">
                <a:solidFill>
                  <a:schemeClr val="tx1"/>
                </a:solidFill>
                <a:latin typeface="+mn-lt"/>
                <a:ea typeface="+mn-ea"/>
                <a:cs typeface="+mn-cs"/>
              </a:rPr>
              <a:t>Rango</a:t>
            </a:r>
            <a:r>
              <a:rPr lang="es-DO" sz="1100" b="1" baseline="0"/>
              <a:t> </a:t>
            </a:r>
            <a:r>
              <a:rPr lang="es-DO" sz="900" b="1" i="0" u="none" strike="noStrike" kern="1200" baseline="0">
                <a:solidFill>
                  <a:schemeClr val="tx1"/>
                </a:solidFill>
                <a:latin typeface="+mn-lt"/>
                <a:ea typeface="+mn-ea"/>
                <a:cs typeface="+mn-cs"/>
              </a:rPr>
              <a:t>Meta</a:t>
            </a:r>
            <a:r>
              <a:rPr lang="es-DO" sz="1100" b="1" baseline="0"/>
              <a:t> </a:t>
            </a:r>
            <a:r>
              <a:rPr lang="es-DO" sz="900" b="1" i="0" u="none" strike="noStrike" kern="1200" baseline="0">
                <a:solidFill>
                  <a:schemeClr val="tx1"/>
                </a:solidFill>
                <a:latin typeface="+mn-lt"/>
                <a:ea typeface="+mn-ea"/>
                <a:cs typeface="+mn-cs"/>
              </a:rPr>
              <a:t>4 ± 1</a:t>
            </a:r>
          </a:p>
        </xdr:txBody>
      </xdr:sp>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49</xdr:row>
      <xdr:rowOff>100011</xdr:rowOff>
    </xdr:from>
    <xdr:to>
      <xdr:col>6</xdr:col>
      <xdr:colOff>552450</xdr:colOff>
      <xdr:row>69</xdr:row>
      <xdr:rowOff>187641</xdr:rowOff>
    </xdr:to>
    <mc:AlternateContent xmlns:mc="http://schemas.openxmlformats.org/markup-compatibility/2006">
      <mc:Choice xmlns:cx6="http://schemas.microsoft.com/office/drawing/2016/5/12/chartex" Requires="cx6">
        <xdr:graphicFrame macro="">
          <xdr:nvGraphicFramePr>
            <xdr:cNvPr id="2" name="Gráfico 1">
              <a:extLst>
                <a:ext uri="{FF2B5EF4-FFF2-40B4-BE49-F238E27FC236}">
                  <a16:creationId xmlns:a16="http://schemas.microsoft.com/office/drawing/2014/main" id="{CF5A17C5-D33B-49BA-82E8-4751B329C87B}"/>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0" y="9061131"/>
              <a:ext cx="6717030" cy="3737610"/>
            </a:xfrm>
            <a:prstGeom prst="rect">
              <a:avLst/>
            </a:prstGeom>
            <a:solidFill>
              <a:prstClr val="white"/>
            </a:solidFill>
            <a:ln w="1">
              <a:solidFill>
                <a:prstClr val="green"/>
              </a:solidFill>
            </a:ln>
          </xdr:spPr>
          <xdr:txBody>
            <a:bodyPr vertOverflow="clip" horzOverflow="clip"/>
            <a:lstStyle/>
            <a:p>
              <a:r>
                <a:rPr lang="es-DO" sz="1100"/>
                <a:t>Este gráfico no está disponible en su versión de Excel.
Si edita esta forma o guarda el libro en un formato de archivo diferente, el gráfico no se podrá utilizar.</a:t>
              </a:r>
            </a:p>
          </xdr:txBody>
        </xdr:sp>
      </mc:Fallback>
    </mc:AlternateContent>
    <xdr:clientData/>
  </xdr:twoCellAnchor>
  <xdr:twoCellAnchor>
    <xdr:from>
      <xdr:col>3</xdr:col>
      <xdr:colOff>581024</xdr:colOff>
      <xdr:row>9</xdr:row>
      <xdr:rowOff>138111</xdr:rowOff>
    </xdr:from>
    <xdr:to>
      <xdr:col>12</xdr:col>
      <xdr:colOff>323849</xdr:colOff>
      <xdr:row>28</xdr:row>
      <xdr:rowOff>28574</xdr:rowOff>
    </xdr:to>
    <xdr:graphicFrame macro="">
      <xdr:nvGraphicFramePr>
        <xdr:cNvPr id="3" name="Chart 2">
          <a:extLst>
            <a:ext uri="{FF2B5EF4-FFF2-40B4-BE49-F238E27FC236}">
              <a16:creationId xmlns:a16="http://schemas.microsoft.com/office/drawing/2014/main" id="{78F00F8C-9632-45D9-B4B3-5A0396A5655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7</xdr:row>
      <xdr:rowOff>116205</xdr:rowOff>
    </xdr:from>
    <xdr:to>
      <xdr:col>15</xdr:col>
      <xdr:colOff>434341</xdr:colOff>
      <xdr:row>26</xdr:row>
      <xdr:rowOff>53340</xdr:rowOff>
    </xdr:to>
    <xdr:grpSp>
      <xdr:nvGrpSpPr>
        <xdr:cNvPr id="2" name="Group 27">
          <a:extLst>
            <a:ext uri="{FF2B5EF4-FFF2-40B4-BE49-F238E27FC236}">
              <a16:creationId xmlns:a16="http://schemas.microsoft.com/office/drawing/2014/main" id="{225269CC-3EFA-4A3C-BF1F-9F53A57737D4}"/>
            </a:ext>
          </a:extLst>
        </xdr:cNvPr>
        <xdr:cNvGrpSpPr/>
      </xdr:nvGrpSpPr>
      <xdr:grpSpPr>
        <a:xfrm>
          <a:off x="0" y="1434465"/>
          <a:ext cx="9578341" cy="3411855"/>
          <a:chOff x="0" y="1411605"/>
          <a:chExt cx="9578341" cy="3375660"/>
        </a:xfrm>
      </xdr:grpSpPr>
      <xdr:pic>
        <xdr:nvPicPr>
          <xdr:cNvPr id="3" name="Picture 2">
            <a:extLst>
              <a:ext uri="{FF2B5EF4-FFF2-40B4-BE49-F238E27FC236}">
                <a16:creationId xmlns:a16="http://schemas.microsoft.com/office/drawing/2014/main" id="{600F3E6E-5A39-0534-6534-4F55D92587FE}"/>
              </a:ext>
            </a:extLst>
          </xdr:cNvPr>
          <xdr:cNvPicPr>
            <a:picLocks noChangeAspect="1"/>
          </xdr:cNvPicPr>
        </xdr:nvPicPr>
        <xdr:blipFill>
          <a:blip xmlns:r="http://schemas.openxmlformats.org/officeDocument/2006/relationships" r:embed="rId1"/>
          <a:stretch>
            <a:fillRect/>
          </a:stretch>
        </xdr:blipFill>
        <xdr:spPr>
          <a:xfrm>
            <a:off x="800101" y="1463040"/>
            <a:ext cx="8778240" cy="3225165"/>
          </a:xfrm>
          <a:prstGeom prst="rect">
            <a:avLst/>
          </a:prstGeom>
        </xdr:spPr>
      </xdr:pic>
      <xdr:sp macro="" textlink="">
        <xdr:nvSpPr>
          <xdr:cNvPr id="4" name="TextBox 3">
            <a:extLst>
              <a:ext uri="{FF2B5EF4-FFF2-40B4-BE49-F238E27FC236}">
                <a16:creationId xmlns:a16="http://schemas.microsoft.com/office/drawing/2014/main" id="{6844DB39-165C-1333-6B76-E52D3141B433}"/>
              </a:ext>
            </a:extLst>
          </xdr:cNvPr>
          <xdr:cNvSpPr txBox="1"/>
        </xdr:nvSpPr>
        <xdr:spPr>
          <a:xfrm>
            <a:off x="5989320" y="1411605"/>
            <a:ext cx="3394710" cy="285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200" b="1">
                <a:solidFill>
                  <a:srgbClr val="002060"/>
                </a:solidFill>
                <a:latin typeface="Avenir Next LT Pro" panose="020B0504020202020204" pitchFamily="34" charset="0"/>
              </a:rPr>
              <a:t>Ocupación total</a:t>
            </a:r>
            <a:r>
              <a:rPr lang="es-DO" sz="1200" b="1" baseline="0">
                <a:solidFill>
                  <a:srgbClr val="002060"/>
                </a:solidFill>
                <a:latin typeface="Avenir Next LT Pro" panose="020B0504020202020204" pitchFamily="34" charset="0"/>
              </a:rPr>
              <a:t> por sexo</a:t>
            </a:r>
            <a:endParaRPr lang="es-DO" sz="1200" b="1">
              <a:solidFill>
                <a:srgbClr val="002060"/>
              </a:solidFill>
              <a:latin typeface="Avenir Next LT Pro" panose="020B0504020202020204" pitchFamily="34" charset="0"/>
            </a:endParaRPr>
          </a:p>
        </xdr:txBody>
      </xdr:sp>
      <xdr:sp macro="" textlink="">
        <xdr:nvSpPr>
          <xdr:cNvPr id="5" name="TextBox 4">
            <a:extLst>
              <a:ext uri="{FF2B5EF4-FFF2-40B4-BE49-F238E27FC236}">
                <a16:creationId xmlns:a16="http://schemas.microsoft.com/office/drawing/2014/main" id="{C8F8CE4C-A2AB-567C-A664-B5436EA01434}"/>
              </a:ext>
            </a:extLst>
          </xdr:cNvPr>
          <xdr:cNvSpPr txBox="1"/>
        </xdr:nvSpPr>
        <xdr:spPr>
          <a:xfrm>
            <a:off x="5981700" y="2569845"/>
            <a:ext cx="3398520" cy="2781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200" b="1">
                <a:solidFill>
                  <a:srgbClr val="002060"/>
                </a:solidFill>
                <a:latin typeface="Avenir Next LT Pro" panose="020B0504020202020204" pitchFamily="34" charset="0"/>
              </a:rPr>
              <a:t>Tasa de desocupación</a:t>
            </a:r>
            <a:r>
              <a:rPr lang="es-DO" sz="1200" b="1" baseline="0">
                <a:solidFill>
                  <a:srgbClr val="002060"/>
                </a:solidFill>
                <a:latin typeface="Avenir Next LT Pro" panose="020B0504020202020204" pitchFamily="34" charset="0"/>
              </a:rPr>
              <a:t> 2024</a:t>
            </a:r>
            <a:endParaRPr lang="es-DO" sz="1200" b="1">
              <a:solidFill>
                <a:srgbClr val="002060"/>
              </a:solidFill>
              <a:latin typeface="Avenir Next LT Pro" panose="020B0504020202020204" pitchFamily="34" charset="0"/>
            </a:endParaRPr>
          </a:p>
        </xdr:txBody>
      </xdr:sp>
      <xdr:sp macro="" textlink="">
        <xdr:nvSpPr>
          <xdr:cNvPr id="6" name="TextBox 5">
            <a:extLst>
              <a:ext uri="{FF2B5EF4-FFF2-40B4-BE49-F238E27FC236}">
                <a16:creationId xmlns:a16="http://schemas.microsoft.com/office/drawing/2014/main" id="{0996A4E8-4CCE-75CA-E1D8-A58EBB8DA0C9}"/>
              </a:ext>
            </a:extLst>
          </xdr:cNvPr>
          <xdr:cNvSpPr txBox="1"/>
        </xdr:nvSpPr>
        <xdr:spPr>
          <a:xfrm>
            <a:off x="6155056" y="2145030"/>
            <a:ext cx="1628775" cy="2743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200" b="0">
                <a:solidFill>
                  <a:srgbClr val="002060"/>
                </a:solidFill>
                <a:latin typeface="Avenir Next LT Pro" panose="020B0504020202020204" pitchFamily="34" charset="0"/>
              </a:rPr>
              <a:t>54.4%</a:t>
            </a:r>
          </a:p>
        </xdr:txBody>
      </xdr:sp>
      <xdr:sp macro="" textlink="">
        <xdr:nvSpPr>
          <xdr:cNvPr id="7" name="TextBox 6">
            <a:extLst>
              <a:ext uri="{FF2B5EF4-FFF2-40B4-BE49-F238E27FC236}">
                <a16:creationId xmlns:a16="http://schemas.microsoft.com/office/drawing/2014/main" id="{25DCF86A-035F-3175-099A-E1DFEF57AEB3}"/>
              </a:ext>
            </a:extLst>
          </xdr:cNvPr>
          <xdr:cNvSpPr txBox="1"/>
        </xdr:nvSpPr>
        <xdr:spPr>
          <a:xfrm>
            <a:off x="7837171" y="2124075"/>
            <a:ext cx="1636395" cy="2743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200" b="0">
                <a:solidFill>
                  <a:srgbClr val="002060"/>
                </a:solidFill>
                <a:latin typeface="Avenir Next LT Pro" panose="020B0504020202020204" pitchFamily="34" charset="0"/>
              </a:rPr>
              <a:t>45.6%</a:t>
            </a:r>
          </a:p>
        </xdr:txBody>
      </xdr:sp>
      <xdr:sp macro="" textlink="">
        <xdr:nvSpPr>
          <xdr:cNvPr id="8" name="TextBox 7">
            <a:extLst>
              <a:ext uri="{FF2B5EF4-FFF2-40B4-BE49-F238E27FC236}">
                <a16:creationId xmlns:a16="http://schemas.microsoft.com/office/drawing/2014/main" id="{5A8E411E-4352-9ABB-7EBD-A1B43B412ED2}"/>
              </a:ext>
            </a:extLst>
          </xdr:cNvPr>
          <xdr:cNvSpPr txBox="1"/>
        </xdr:nvSpPr>
        <xdr:spPr>
          <a:xfrm>
            <a:off x="8130540" y="2853690"/>
            <a:ext cx="681990" cy="2724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0">
                <a:solidFill>
                  <a:srgbClr val="002060"/>
                </a:solidFill>
                <a:latin typeface="Avenir Next LT Pro" panose="020B0504020202020204" pitchFamily="34" charset="0"/>
              </a:rPr>
              <a:t>13.2</a:t>
            </a:r>
          </a:p>
        </xdr:txBody>
      </xdr:sp>
      <xdr:sp macro="" textlink="">
        <xdr:nvSpPr>
          <xdr:cNvPr id="9" name="TextBox 8">
            <a:extLst>
              <a:ext uri="{FF2B5EF4-FFF2-40B4-BE49-F238E27FC236}">
                <a16:creationId xmlns:a16="http://schemas.microsoft.com/office/drawing/2014/main" id="{44A583EF-3DCE-AC3F-FD1F-0C2AEB77857D}"/>
              </a:ext>
            </a:extLst>
          </xdr:cNvPr>
          <xdr:cNvSpPr txBox="1"/>
        </xdr:nvSpPr>
        <xdr:spPr>
          <a:xfrm>
            <a:off x="7336155" y="3091815"/>
            <a:ext cx="676275" cy="2686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0">
                <a:solidFill>
                  <a:srgbClr val="002060"/>
                </a:solidFill>
                <a:latin typeface="Avenir Next LT Pro" panose="020B0504020202020204" pitchFamily="34" charset="0"/>
              </a:rPr>
              <a:t>10.9</a:t>
            </a:r>
          </a:p>
        </xdr:txBody>
      </xdr:sp>
      <xdr:sp macro="" textlink="">
        <xdr:nvSpPr>
          <xdr:cNvPr id="10" name="TextBox 9">
            <a:extLst>
              <a:ext uri="{FF2B5EF4-FFF2-40B4-BE49-F238E27FC236}">
                <a16:creationId xmlns:a16="http://schemas.microsoft.com/office/drawing/2014/main" id="{8B6B3F9B-C83D-12B0-800F-F7B54DDED445}"/>
              </a:ext>
            </a:extLst>
          </xdr:cNvPr>
          <xdr:cNvSpPr txBox="1"/>
        </xdr:nvSpPr>
        <xdr:spPr>
          <a:xfrm>
            <a:off x="6568440" y="3486150"/>
            <a:ext cx="670560"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0">
                <a:solidFill>
                  <a:srgbClr val="002060"/>
                </a:solidFill>
                <a:latin typeface="Avenir Next LT Pro" panose="020B0504020202020204" pitchFamily="34" charset="0"/>
              </a:rPr>
              <a:t>7.7</a:t>
            </a:r>
          </a:p>
        </xdr:txBody>
      </xdr:sp>
      <xdr:sp macro="" textlink="">
        <xdr:nvSpPr>
          <xdr:cNvPr id="11" name="TextBox 10">
            <a:extLst>
              <a:ext uri="{FF2B5EF4-FFF2-40B4-BE49-F238E27FC236}">
                <a16:creationId xmlns:a16="http://schemas.microsoft.com/office/drawing/2014/main" id="{945A401C-7A67-AA65-329B-5AA51ECD959C}"/>
              </a:ext>
            </a:extLst>
          </xdr:cNvPr>
          <xdr:cNvSpPr txBox="1"/>
        </xdr:nvSpPr>
        <xdr:spPr>
          <a:xfrm>
            <a:off x="5753100" y="3713249"/>
            <a:ext cx="661035" cy="2609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0">
                <a:solidFill>
                  <a:srgbClr val="002060"/>
                </a:solidFill>
                <a:latin typeface="Avenir Next LT Pro" panose="020B0504020202020204" pitchFamily="34" charset="0"/>
              </a:rPr>
              <a:t>5.1</a:t>
            </a:r>
          </a:p>
        </xdr:txBody>
      </xdr:sp>
      <xdr:sp macro="" textlink="">
        <xdr:nvSpPr>
          <xdr:cNvPr id="12" name="TextBox 11">
            <a:extLst>
              <a:ext uri="{FF2B5EF4-FFF2-40B4-BE49-F238E27FC236}">
                <a16:creationId xmlns:a16="http://schemas.microsoft.com/office/drawing/2014/main" id="{BAEB8B60-BE3F-99F8-7851-B735627301F5}"/>
              </a:ext>
            </a:extLst>
          </xdr:cNvPr>
          <xdr:cNvSpPr txBox="1"/>
        </xdr:nvSpPr>
        <xdr:spPr>
          <a:xfrm>
            <a:off x="5779770" y="4503420"/>
            <a:ext cx="65913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1">
                <a:solidFill>
                  <a:srgbClr val="002060"/>
                </a:solidFill>
                <a:latin typeface="Avenir Next LT Pro" panose="020B0504020202020204" pitchFamily="34" charset="0"/>
              </a:rPr>
              <a:t>SU1</a:t>
            </a:r>
          </a:p>
        </xdr:txBody>
      </xdr:sp>
      <xdr:sp macro="" textlink="">
        <xdr:nvSpPr>
          <xdr:cNvPr id="13" name="TextBox 12">
            <a:extLst>
              <a:ext uri="{FF2B5EF4-FFF2-40B4-BE49-F238E27FC236}">
                <a16:creationId xmlns:a16="http://schemas.microsoft.com/office/drawing/2014/main" id="{F2E10BB0-2C91-F6C7-F8F2-DEEB8B4A481D}"/>
              </a:ext>
            </a:extLst>
          </xdr:cNvPr>
          <xdr:cNvSpPr txBox="1"/>
        </xdr:nvSpPr>
        <xdr:spPr>
          <a:xfrm>
            <a:off x="6539865" y="4495800"/>
            <a:ext cx="668655"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1">
                <a:solidFill>
                  <a:srgbClr val="002060"/>
                </a:solidFill>
                <a:latin typeface="Avenir Next LT Pro" panose="020B0504020202020204" pitchFamily="34" charset="0"/>
              </a:rPr>
              <a:t>SU2</a:t>
            </a:r>
          </a:p>
        </xdr:txBody>
      </xdr:sp>
      <xdr:sp macro="" textlink="">
        <xdr:nvSpPr>
          <xdr:cNvPr id="14" name="TextBox 13">
            <a:extLst>
              <a:ext uri="{FF2B5EF4-FFF2-40B4-BE49-F238E27FC236}">
                <a16:creationId xmlns:a16="http://schemas.microsoft.com/office/drawing/2014/main" id="{7B7223F5-1096-F899-8346-C21891DAD3B2}"/>
              </a:ext>
            </a:extLst>
          </xdr:cNvPr>
          <xdr:cNvSpPr txBox="1"/>
        </xdr:nvSpPr>
        <xdr:spPr>
          <a:xfrm>
            <a:off x="7343775" y="4497947"/>
            <a:ext cx="674370" cy="2533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1">
                <a:solidFill>
                  <a:srgbClr val="002060"/>
                </a:solidFill>
                <a:latin typeface="Avenir Next LT Pro" panose="020B0504020202020204" pitchFamily="34" charset="0"/>
              </a:rPr>
              <a:t>SU3</a:t>
            </a:r>
          </a:p>
        </xdr:txBody>
      </xdr:sp>
      <xdr:sp macro="" textlink="">
        <xdr:nvSpPr>
          <xdr:cNvPr id="15" name="TextBox 14">
            <a:extLst>
              <a:ext uri="{FF2B5EF4-FFF2-40B4-BE49-F238E27FC236}">
                <a16:creationId xmlns:a16="http://schemas.microsoft.com/office/drawing/2014/main" id="{B63D77D6-9F65-4444-CC51-9984E76A2224}"/>
              </a:ext>
            </a:extLst>
          </xdr:cNvPr>
          <xdr:cNvSpPr txBox="1"/>
        </xdr:nvSpPr>
        <xdr:spPr>
          <a:xfrm>
            <a:off x="8161020" y="4493895"/>
            <a:ext cx="668655" cy="2552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000" b="1">
                <a:solidFill>
                  <a:srgbClr val="002060"/>
                </a:solidFill>
                <a:latin typeface="Avenir Next LT Pro" panose="020B0504020202020204" pitchFamily="34" charset="0"/>
              </a:rPr>
              <a:t>SU4</a:t>
            </a:r>
          </a:p>
        </xdr:txBody>
      </xdr:sp>
      <xdr:sp macro="" textlink="">
        <xdr:nvSpPr>
          <xdr:cNvPr id="16" name="TextBox 15">
            <a:extLst>
              <a:ext uri="{FF2B5EF4-FFF2-40B4-BE49-F238E27FC236}">
                <a16:creationId xmlns:a16="http://schemas.microsoft.com/office/drawing/2014/main" id="{E2EBE460-A2D2-5D59-8BAF-662A3585AF2A}"/>
              </a:ext>
            </a:extLst>
          </xdr:cNvPr>
          <xdr:cNvSpPr txBox="1"/>
        </xdr:nvSpPr>
        <xdr:spPr>
          <a:xfrm>
            <a:off x="1169670" y="1430655"/>
            <a:ext cx="3398520" cy="285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1200" b="1">
                <a:solidFill>
                  <a:srgbClr val="002060"/>
                </a:solidFill>
                <a:latin typeface="Avenir Next LT Pro" panose="020B0504020202020204" pitchFamily="34" charset="0"/>
              </a:rPr>
              <a:t>Ocupación por</a:t>
            </a:r>
            <a:r>
              <a:rPr lang="es-DO" sz="1200" b="1" baseline="0">
                <a:solidFill>
                  <a:srgbClr val="002060"/>
                </a:solidFill>
                <a:latin typeface="Avenir Next LT Pro" panose="020B0504020202020204" pitchFamily="34" charset="0"/>
              </a:rPr>
              <a:t> Sector</a:t>
            </a:r>
            <a:r>
              <a:rPr lang="es-DO" sz="1200" b="0" baseline="30000">
                <a:solidFill>
                  <a:srgbClr val="002060"/>
                </a:solidFill>
                <a:latin typeface="Avenir Next LT Pro" panose="020B0504020202020204" pitchFamily="34" charset="0"/>
              </a:rPr>
              <a:t>1</a:t>
            </a:r>
            <a:r>
              <a:rPr lang="es-DO" sz="1200" b="1" baseline="0">
                <a:solidFill>
                  <a:srgbClr val="002060"/>
                </a:solidFill>
                <a:latin typeface="Avenir Next LT Pro" panose="020B0504020202020204" pitchFamily="34" charset="0"/>
              </a:rPr>
              <a:t> 2024</a:t>
            </a:r>
            <a:endParaRPr lang="es-DO" sz="1200" b="1">
              <a:solidFill>
                <a:srgbClr val="002060"/>
              </a:solidFill>
              <a:latin typeface="Avenir Next LT Pro" panose="020B0504020202020204" pitchFamily="34" charset="0"/>
            </a:endParaRPr>
          </a:p>
        </xdr:txBody>
      </xdr:sp>
      <xdr:sp macro="" textlink="">
        <xdr:nvSpPr>
          <xdr:cNvPr id="17" name="TextBox 16">
            <a:extLst>
              <a:ext uri="{FF2B5EF4-FFF2-40B4-BE49-F238E27FC236}">
                <a16:creationId xmlns:a16="http://schemas.microsoft.com/office/drawing/2014/main" id="{4D15524A-C6B0-5029-FBD4-FC7056AA9547}"/>
              </a:ext>
            </a:extLst>
          </xdr:cNvPr>
          <xdr:cNvSpPr txBox="1"/>
        </xdr:nvSpPr>
        <xdr:spPr>
          <a:xfrm>
            <a:off x="91441" y="2005965"/>
            <a:ext cx="1106805" cy="220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DO" sz="1050" b="0">
                <a:solidFill>
                  <a:srgbClr val="002060"/>
                </a:solidFill>
                <a:latin typeface="Avenir Next LT Pro" panose="020B0504020202020204" pitchFamily="34" charset="0"/>
              </a:rPr>
              <a:t>Sector formal</a:t>
            </a:r>
          </a:p>
        </xdr:txBody>
      </xdr:sp>
      <xdr:sp macro="" textlink="">
        <xdr:nvSpPr>
          <xdr:cNvPr id="18" name="TextBox 17">
            <a:extLst>
              <a:ext uri="{FF2B5EF4-FFF2-40B4-BE49-F238E27FC236}">
                <a16:creationId xmlns:a16="http://schemas.microsoft.com/office/drawing/2014/main" id="{121F6E38-CFD4-6A04-E9F2-364AE90DD240}"/>
              </a:ext>
            </a:extLst>
          </xdr:cNvPr>
          <xdr:cNvSpPr txBox="1"/>
        </xdr:nvSpPr>
        <xdr:spPr>
          <a:xfrm>
            <a:off x="0" y="2790826"/>
            <a:ext cx="1240157" cy="2628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DO" sz="1050" b="0">
                <a:solidFill>
                  <a:srgbClr val="002060"/>
                </a:solidFill>
                <a:latin typeface="Avenir Next LT Pro" panose="020B0504020202020204" pitchFamily="34" charset="0"/>
              </a:rPr>
              <a:t>Sector informal</a:t>
            </a:r>
          </a:p>
        </xdr:txBody>
      </xdr:sp>
      <xdr:sp macro="" textlink="">
        <xdr:nvSpPr>
          <xdr:cNvPr id="19" name="TextBox 18">
            <a:extLst>
              <a:ext uri="{FF2B5EF4-FFF2-40B4-BE49-F238E27FC236}">
                <a16:creationId xmlns:a16="http://schemas.microsoft.com/office/drawing/2014/main" id="{D44E7252-6FF5-A9EA-FA5D-5DB6D1CC39E6}"/>
              </a:ext>
            </a:extLst>
          </xdr:cNvPr>
          <xdr:cNvSpPr txBox="1"/>
        </xdr:nvSpPr>
        <xdr:spPr>
          <a:xfrm>
            <a:off x="0" y="3478531"/>
            <a:ext cx="1240157" cy="4895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DO" sz="1050" b="0">
                <a:solidFill>
                  <a:srgbClr val="002060"/>
                </a:solidFill>
                <a:latin typeface="Avenir Next LT Pro" panose="020B0504020202020204" pitchFamily="34" charset="0"/>
              </a:rPr>
              <a:t>Servicio doméstico</a:t>
            </a:r>
          </a:p>
        </xdr:txBody>
      </xdr:sp>
      <xdr:sp macro="" textlink="">
        <xdr:nvSpPr>
          <xdr:cNvPr id="20" name="TextBox 19">
            <a:extLst>
              <a:ext uri="{FF2B5EF4-FFF2-40B4-BE49-F238E27FC236}">
                <a16:creationId xmlns:a16="http://schemas.microsoft.com/office/drawing/2014/main" id="{20ADB37A-CDA0-89DA-1873-CF3E499C1960}"/>
              </a:ext>
            </a:extLst>
          </xdr:cNvPr>
          <xdr:cNvSpPr txBox="1"/>
        </xdr:nvSpPr>
        <xdr:spPr>
          <a:xfrm>
            <a:off x="2110741" y="3274697"/>
            <a:ext cx="748665" cy="23050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900" b="0">
                <a:solidFill>
                  <a:srgbClr val="002060"/>
                </a:solidFill>
                <a:latin typeface="Avenir Next LT Pro" panose="020B0504020202020204" pitchFamily="34" charset="0"/>
              </a:rPr>
              <a:t>Con SS*</a:t>
            </a:r>
          </a:p>
        </xdr:txBody>
      </xdr:sp>
      <xdr:sp macro="" textlink="">
        <xdr:nvSpPr>
          <xdr:cNvPr id="21" name="TextBox 20">
            <a:extLst>
              <a:ext uri="{FF2B5EF4-FFF2-40B4-BE49-F238E27FC236}">
                <a16:creationId xmlns:a16="http://schemas.microsoft.com/office/drawing/2014/main" id="{F9690F0C-F55B-72E6-B604-E3ED86543E92}"/>
              </a:ext>
            </a:extLst>
          </xdr:cNvPr>
          <xdr:cNvSpPr txBox="1"/>
        </xdr:nvSpPr>
        <xdr:spPr>
          <a:xfrm>
            <a:off x="2550796" y="3288032"/>
            <a:ext cx="744855" cy="238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900" b="0">
                <a:solidFill>
                  <a:srgbClr val="002060"/>
                </a:solidFill>
                <a:latin typeface="Avenir Next LT Pro" panose="020B0504020202020204" pitchFamily="34" charset="0"/>
              </a:rPr>
              <a:t>Sin SS</a:t>
            </a:r>
          </a:p>
        </xdr:txBody>
      </xdr:sp>
      <xdr:sp macro="" textlink="">
        <xdr:nvSpPr>
          <xdr:cNvPr id="22" name="TextBox 21">
            <a:extLst>
              <a:ext uri="{FF2B5EF4-FFF2-40B4-BE49-F238E27FC236}">
                <a16:creationId xmlns:a16="http://schemas.microsoft.com/office/drawing/2014/main" id="{296346EC-BB6E-1F9A-B655-8C3DDB360671}"/>
              </a:ext>
            </a:extLst>
          </xdr:cNvPr>
          <xdr:cNvSpPr txBox="1"/>
        </xdr:nvSpPr>
        <xdr:spPr>
          <a:xfrm>
            <a:off x="636270" y="4288156"/>
            <a:ext cx="3743325" cy="4991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DO" sz="800" b="0">
                <a:solidFill>
                  <a:srgbClr val="002060"/>
                </a:solidFill>
                <a:latin typeface="Avenir Next LT Pro" panose="020B0504020202020204" pitchFamily="34" charset="0"/>
              </a:rPr>
              <a:t>1/</a:t>
            </a:r>
            <a:r>
              <a:rPr lang="es-DO" sz="800" b="0" baseline="0">
                <a:solidFill>
                  <a:srgbClr val="002060"/>
                </a:solidFill>
                <a:latin typeface="Avenir Next LT Pro" panose="020B0504020202020204" pitchFamily="34" charset="0"/>
              </a:rPr>
              <a:t> Se refiere a aquellos ocupados cuya unidad de producción se encuentra inscrita en el Registro Nacional del Contribuyente (RNC)</a:t>
            </a:r>
          </a:p>
          <a:p>
            <a:pPr algn="l"/>
            <a:r>
              <a:rPr lang="es-DO" sz="800" b="0" baseline="0">
                <a:solidFill>
                  <a:srgbClr val="002060"/>
                </a:solidFill>
                <a:latin typeface="Avenir Next LT Pro" panose="020B0504020202020204" pitchFamily="34" charset="0"/>
              </a:rPr>
              <a:t>* Seguridad Social</a:t>
            </a:r>
          </a:p>
        </xdr:txBody>
      </xdr:sp>
      <xdr:sp macro="" textlink="">
        <xdr:nvSpPr>
          <xdr:cNvPr id="23" name="TextBox 22">
            <a:extLst>
              <a:ext uri="{FF2B5EF4-FFF2-40B4-BE49-F238E27FC236}">
                <a16:creationId xmlns:a16="http://schemas.microsoft.com/office/drawing/2014/main" id="{C7ECABFE-9CF7-7BA4-C51D-62BAE6FA2289}"/>
              </a:ext>
            </a:extLst>
          </xdr:cNvPr>
          <xdr:cNvSpPr txBox="1"/>
        </xdr:nvSpPr>
        <xdr:spPr>
          <a:xfrm rot="2014408">
            <a:off x="2249806" y="3895727"/>
            <a:ext cx="851534" cy="2362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900" b="0" i="1">
                <a:solidFill>
                  <a:srgbClr val="002060"/>
                </a:solidFill>
                <a:latin typeface="Avenir Next LT Pro" panose="020B0504020202020204" pitchFamily="34" charset="0"/>
              </a:rPr>
              <a:t>233,041</a:t>
            </a:r>
          </a:p>
        </xdr:txBody>
      </xdr:sp>
      <xdr:sp macro="" textlink="">
        <xdr:nvSpPr>
          <xdr:cNvPr id="24" name="TextBox 23">
            <a:extLst>
              <a:ext uri="{FF2B5EF4-FFF2-40B4-BE49-F238E27FC236}">
                <a16:creationId xmlns:a16="http://schemas.microsoft.com/office/drawing/2014/main" id="{B493B9D4-A554-3C22-8238-5E3B81EF1136}"/>
              </a:ext>
            </a:extLst>
          </xdr:cNvPr>
          <xdr:cNvSpPr txBox="1"/>
        </xdr:nvSpPr>
        <xdr:spPr>
          <a:xfrm rot="2014408">
            <a:off x="2630806" y="3916683"/>
            <a:ext cx="851534" cy="2362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DO" sz="900" b="0" i="1">
                <a:solidFill>
                  <a:srgbClr val="002060"/>
                </a:solidFill>
                <a:latin typeface="Avenir Next LT Pro" panose="020B0504020202020204" pitchFamily="34" charset="0"/>
              </a:rPr>
              <a:t>15,473</a:t>
            </a:r>
          </a:p>
        </xdr:txBody>
      </xdr:sp>
      <xdr:sp macro="" textlink="">
        <xdr:nvSpPr>
          <xdr:cNvPr id="25" name="TextBox 24">
            <a:extLst>
              <a:ext uri="{FF2B5EF4-FFF2-40B4-BE49-F238E27FC236}">
                <a16:creationId xmlns:a16="http://schemas.microsoft.com/office/drawing/2014/main" id="{DF1DDE11-AC91-10DE-6AE3-B911B9A4C5F4}"/>
              </a:ext>
            </a:extLst>
          </xdr:cNvPr>
          <xdr:cNvSpPr txBox="1"/>
        </xdr:nvSpPr>
        <xdr:spPr>
          <a:xfrm>
            <a:off x="1583055" y="3558542"/>
            <a:ext cx="689611" cy="2247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DO" sz="900" b="0">
                <a:solidFill>
                  <a:srgbClr val="002060"/>
                </a:solidFill>
                <a:latin typeface="Avenir Next LT Pro" panose="020B0504020202020204" pitchFamily="34" charset="0"/>
              </a:rPr>
              <a:t>248,514</a:t>
            </a:r>
          </a:p>
        </xdr:txBody>
      </xdr:sp>
      <xdr:sp macro="" textlink="">
        <xdr:nvSpPr>
          <xdr:cNvPr id="26" name="TextBox 25">
            <a:extLst>
              <a:ext uri="{FF2B5EF4-FFF2-40B4-BE49-F238E27FC236}">
                <a16:creationId xmlns:a16="http://schemas.microsoft.com/office/drawing/2014/main" id="{57CAA929-0EC3-0B89-C84B-5F5F57E8082D}"/>
              </a:ext>
            </a:extLst>
          </xdr:cNvPr>
          <xdr:cNvSpPr txBox="1"/>
        </xdr:nvSpPr>
        <xdr:spPr>
          <a:xfrm>
            <a:off x="4293870" y="2815592"/>
            <a:ext cx="941070" cy="2724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DO" sz="900" b="0">
                <a:solidFill>
                  <a:srgbClr val="002060"/>
                </a:solidFill>
                <a:latin typeface="Avenir Next LT Pro" panose="020B0504020202020204" pitchFamily="34" charset="0"/>
              </a:rPr>
              <a:t>2,329,627</a:t>
            </a:r>
          </a:p>
        </xdr:txBody>
      </xdr:sp>
      <xdr:sp macro="" textlink="">
        <xdr:nvSpPr>
          <xdr:cNvPr id="27" name="TextBox 26">
            <a:extLst>
              <a:ext uri="{FF2B5EF4-FFF2-40B4-BE49-F238E27FC236}">
                <a16:creationId xmlns:a16="http://schemas.microsoft.com/office/drawing/2014/main" id="{BBC199A3-534D-1A5A-8AC3-A5BBA09681E7}"/>
              </a:ext>
            </a:extLst>
          </xdr:cNvPr>
          <xdr:cNvSpPr txBox="1"/>
        </xdr:nvSpPr>
        <xdr:spPr>
          <a:xfrm>
            <a:off x="4429125" y="2040257"/>
            <a:ext cx="944880" cy="2819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DO" sz="900" b="0">
                <a:solidFill>
                  <a:srgbClr val="002060"/>
                </a:solidFill>
                <a:latin typeface="Avenir Next LT Pro" panose="020B0504020202020204" pitchFamily="34" charset="0"/>
              </a:rPr>
              <a:t>2,363,042</a:t>
            </a:r>
          </a:p>
        </xdr:txBody>
      </xdr:sp>
    </xdr:grpSp>
    <xdr:clientData/>
  </xdr:twoCellAnchor>
</xdr:wsDr>
</file>

<file path=xl/drawings/drawing14.xml><?xml version="1.0" encoding="utf-8"?>
<xdr:wsDr xmlns:xdr="http://schemas.openxmlformats.org/drawingml/2006/spreadsheetDrawing" xmlns:a="http://schemas.openxmlformats.org/drawingml/2006/main">
  <xdr:twoCellAnchor editAs="oneCell">
    <xdr:from>
      <xdr:col>7</xdr:col>
      <xdr:colOff>1121171</xdr:colOff>
      <xdr:row>8</xdr:row>
      <xdr:rowOff>59530</xdr:rowOff>
    </xdr:from>
    <xdr:to>
      <xdr:col>9</xdr:col>
      <xdr:colOff>664894</xdr:colOff>
      <xdr:row>22</xdr:row>
      <xdr:rowOff>119062</xdr:rowOff>
    </xdr:to>
    <xdr:pic>
      <xdr:nvPicPr>
        <xdr:cNvPr id="2" name="Picture 928274227">
          <a:extLst>
            <a:ext uri="{FF2B5EF4-FFF2-40B4-BE49-F238E27FC236}">
              <a16:creationId xmlns:a16="http://schemas.microsoft.com/office/drawing/2014/main" id="{1B97B982-CD05-4E83-9387-F67F97BBFA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455171" y="1583530"/>
          <a:ext cx="2753648" cy="27265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5</xdr:col>
      <xdr:colOff>533399</xdr:colOff>
      <xdr:row>9</xdr:row>
      <xdr:rowOff>114300</xdr:rowOff>
    </xdr:from>
    <xdr:to>
      <xdr:col>9</xdr:col>
      <xdr:colOff>62213</xdr:colOff>
      <xdr:row>23</xdr:row>
      <xdr:rowOff>171450</xdr:rowOff>
    </xdr:to>
    <xdr:pic>
      <xdr:nvPicPr>
        <xdr:cNvPr id="2" name="Picture 1" descr="A blue circle with text&#10;&#10;Description automatically generated">
          <a:extLst>
            <a:ext uri="{FF2B5EF4-FFF2-40B4-BE49-F238E27FC236}">
              <a16:creationId xmlns:a16="http://schemas.microsoft.com/office/drawing/2014/main" id="{82BC8515-F06C-4780-BA18-50AD30F2B140}"/>
            </a:ext>
          </a:extLst>
        </xdr:cNvPr>
        <xdr:cNvPicPr>
          <a:picLocks noChangeAspect="1"/>
        </xdr:cNvPicPr>
      </xdr:nvPicPr>
      <xdr:blipFill>
        <a:blip xmlns:r="http://schemas.openxmlformats.org/officeDocument/2006/relationships" r:embed="rId1"/>
        <a:stretch>
          <a:fillRect/>
        </a:stretch>
      </xdr:blipFill>
      <xdr:spPr>
        <a:xfrm>
          <a:off x="2324099" y="1828800"/>
          <a:ext cx="8244189" cy="27241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685800</xdr:colOff>
      <xdr:row>8</xdr:row>
      <xdr:rowOff>42862</xdr:rowOff>
    </xdr:from>
    <xdr:to>
      <xdr:col>8</xdr:col>
      <xdr:colOff>190500</xdr:colOff>
      <xdr:row>25</xdr:row>
      <xdr:rowOff>0</xdr:rowOff>
    </xdr:to>
    <xdr:graphicFrame macro="">
      <xdr:nvGraphicFramePr>
        <xdr:cNvPr id="2" name="Gráfico 1">
          <a:extLst>
            <a:ext uri="{FF2B5EF4-FFF2-40B4-BE49-F238E27FC236}">
              <a16:creationId xmlns:a16="http://schemas.microsoft.com/office/drawing/2014/main" id="{A84EF7A1-3A67-4DBA-BC0F-EBFCEE0AC93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4</xdr:col>
      <xdr:colOff>733425</xdr:colOff>
      <xdr:row>8</xdr:row>
      <xdr:rowOff>138112</xdr:rowOff>
    </xdr:from>
    <xdr:to>
      <xdr:col>9</xdr:col>
      <xdr:colOff>600075</xdr:colOff>
      <xdr:row>23</xdr:row>
      <xdr:rowOff>23812</xdr:rowOff>
    </xdr:to>
    <xdr:graphicFrame macro="">
      <xdr:nvGraphicFramePr>
        <xdr:cNvPr id="2" name="Gráfico 1">
          <a:extLst>
            <a:ext uri="{FF2B5EF4-FFF2-40B4-BE49-F238E27FC236}">
              <a16:creationId xmlns:a16="http://schemas.microsoft.com/office/drawing/2014/main" id="{201FCE17-9426-4C30-8D60-CD3441BB673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editAs="oneCell">
    <xdr:from>
      <xdr:col>4</xdr:col>
      <xdr:colOff>260985</xdr:colOff>
      <xdr:row>8</xdr:row>
      <xdr:rowOff>97155</xdr:rowOff>
    </xdr:from>
    <xdr:to>
      <xdr:col>14</xdr:col>
      <xdr:colOff>170215</xdr:colOff>
      <xdr:row>36</xdr:row>
      <xdr:rowOff>97599</xdr:rowOff>
    </xdr:to>
    <xdr:pic>
      <xdr:nvPicPr>
        <xdr:cNvPr id="2" name="Picture 2">
          <a:extLst>
            <a:ext uri="{FF2B5EF4-FFF2-40B4-BE49-F238E27FC236}">
              <a16:creationId xmlns:a16="http://schemas.microsoft.com/office/drawing/2014/main" id="{2EF37C02-B833-4C16-BB31-1BC6303A9AF8}"/>
            </a:ext>
          </a:extLst>
        </xdr:cNvPr>
        <xdr:cNvPicPr>
          <a:picLocks noChangeAspect="1"/>
        </xdr:cNvPicPr>
      </xdr:nvPicPr>
      <xdr:blipFill>
        <a:blip xmlns:r="http://schemas.openxmlformats.org/officeDocument/2006/relationships" r:embed="rId1"/>
        <a:stretch>
          <a:fillRect/>
        </a:stretch>
      </xdr:blipFill>
      <xdr:spPr>
        <a:xfrm>
          <a:off x="3308985" y="1621155"/>
          <a:ext cx="7529230" cy="533444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oneCellAnchor>
    <xdr:from>
      <xdr:col>4</xdr:col>
      <xdr:colOff>438513</xdr:colOff>
      <xdr:row>8</xdr:row>
      <xdr:rowOff>95249</xdr:rowOff>
    </xdr:from>
    <xdr:ext cx="5737260" cy="4000501"/>
    <xdr:pic>
      <xdr:nvPicPr>
        <xdr:cNvPr id="2" name="Imagen 1">
          <a:extLst>
            <a:ext uri="{FF2B5EF4-FFF2-40B4-BE49-F238E27FC236}">
              <a16:creationId xmlns:a16="http://schemas.microsoft.com/office/drawing/2014/main" id="{1D2917D9-AC6F-4C26-8FD5-192EA6A1589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8163" r="9848" b="7478"/>
        <a:stretch/>
      </xdr:blipFill>
      <xdr:spPr bwMode="auto">
        <a:xfrm>
          <a:off x="5086713" y="1619249"/>
          <a:ext cx="5737260" cy="40005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0</xdr:row>
      <xdr:rowOff>0</xdr:rowOff>
    </xdr:from>
    <xdr:ext cx="321945" cy="733062"/>
    <xdr:pic>
      <xdr:nvPicPr>
        <xdr:cNvPr id="2" name="Imagen 2">
          <a:extLst>
            <a:ext uri="{FF2B5EF4-FFF2-40B4-BE49-F238E27FC236}">
              <a16:creationId xmlns:a16="http://schemas.microsoft.com/office/drawing/2014/main" id="{E3AA657B-B6FE-46A4-AFF3-D1E538D450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321945" cy="733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1.xml><?xml version="1.0" encoding="utf-8"?>
<xdr:wsDr xmlns:xdr="http://schemas.openxmlformats.org/drawingml/2006/spreadsheetDrawing" xmlns:a="http://schemas.openxmlformats.org/drawingml/2006/main">
  <xdr:twoCellAnchor>
    <xdr:from>
      <xdr:col>2</xdr:col>
      <xdr:colOff>733425</xdr:colOff>
      <xdr:row>9</xdr:row>
      <xdr:rowOff>107633</xdr:rowOff>
    </xdr:from>
    <xdr:to>
      <xdr:col>11</xdr:col>
      <xdr:colOff>5715</xdr:colOff>
      <xdr:row>26</xdr:row>
      <xdr:rowOff>78105</xdr:rowOff>
    </xdr:to>
    <xdr:graphicFrame macro="">
      <xdr:nvGraphicFramePr>
        <xdr:cNvPr id="2" name="Chart 2">
          <a:extLst>
            <a:ext uri="{FF2B5EF4-FFF2-40B4-BE49-F238E27FC236}">
              <a16:creationId xmlns:a16="http://schemas.microsoft.com/office/drawing/2014/main" id="{E0E035E1-5438-43D4-BE2A-BAE9055C1CF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213359</xdr:colOff>
      <xdr:row>9</xdr:row>
      <xdr:rowOff>91440</xdr:rowOff>
    </xdr:from>
    <xdr:to>
      <xdr:col>11</xdr:col>
      <xdr:colOff>64769</xdr:colOff>
      <xdr:row>27</xdr:row>
      <xdr:rowOff>35907</xdr:rowOff>
    </xdr:to>
    <xdr:pic>
      <xdr:nvPicPr>
        <xdr:cNvPr id="2" name="Picture 2">
          <a:extLst>
            <a:ext uri="{FF2B5EF4-FFF2-40B4-BE49-F238E27FC236}">
              <a16:creationId xmlns:a16="http://schemas.microsoft.com/office/drawing/2014/main" id="{0DD68D2A-01BB-4572-BD7E-D67E38CA49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32559" y="1805940"/>
          <a:ext cx="5337810" cy="3373467"/>
        </a:xfrm>
        <a:prstGeom prst="rect">
          <a:avLst/>
        </a:prstGeom>
        <a:noFill/>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91733</xdr:colOff>
      <xdr:row>8</xdr:row>
      <xdr:rowOff>41909</xdr:rowOff>
    </xdr:from>
    <xdr:to>
      <xdr:col>15</xdr:col>
      <xdr:colOff>1758</xdr:colOff>
      <xdr:row>47</xdr:row>
      <xdr:rowOff>171248</xdr:rowOff>
    </xdr:to>
    <xdr:grpSp>
      <xdr:nvGrpSpPr>
        <xdr:cNvPr id="2" name="Group 14">
          <a:extLst>
            <a:ext uri="{FF2B5EF4-FFF2-40B4-BE49-F238E27FC236}">
              <a16:creationId xmlns:a16="http://schemas.microsoft.com/office/drawing/2014/main" id="{E987113E-9CDA-4146-9F08-205184598D01}"/>
            </a:ext>
          </a:extLst>
        </xdr:cNvPr>
        <xdr:cNvGrpSpPr/>
      </xdr:nvGrpSpPr>
      <xdr:grpSpPr>
        <a:xfrm>
          <a:off x="91733" y="1557442"/>
          <a:ext cx="9308025" cy="7393739"/>
          <a:chOff x="634072" y="1446774"/>
          <a:chExt cx="9041569" cy="7282614"/>
        </a:xfrm>
      </xdr:grpSpPr>
      <xdr:pic>
        <xdr:nvPicPr>
          <xdr:cNvPr id="3" name="Picture 1">
            <a:extLst>
              <a:ext uri="{FF2B5EF4-FFF2-40B4-BE49-F238E27FC236}">
                <a16:creationId xmlns:a16="http://schemas.microsoft.com/office/drawing/2014/main" id="{E2C805DA-16C4-E389-458E-4525CF170724}"/>
              </a:ext>
            </a:extLst>
          </xdr:cNvPr>
          <xdr:cNvPicPr>
            <a:picLocks noChangeAspect="1"/>
          </xdr:cNvPicPr>
        </xdr:nvPicPr>
        <xdr:blipFill>
          <a:blip xmlns:r="http://schemas.openxmlformats.org/officeDocument/2006/relationships" r:embed="rId1"/>
          <a:stretch>
            <a:fillRect/>
          </a:stretch>
        </xdr:blipFill>
        <xdr:spPr>
          <a:xfrm>
            <a:off x="634072" y="1446774"/>
            <a:ext cx="9041569" cy="7282614"/>
          </a:xfrm>
          <a:prstGeom prst="rect">
            <a:avLst/>
          </a:prstGeom>
        </xdr:spPr>
      </xdr:pic>
      <xdr:sp macro="" textlink="">
        <xdr:nvSpPr>
          <xdr:cNvPr id="4" name="TextBox 2">
            <a:extLst>
              <a:ext uri="{FF2B5EF4-FFF2-40B4-BE49-F238E27FC236}">
                <a16:creationId xmlns:a16="http://schemas.microsoft.com/office/drawing/2014/main" id="{67366E76-6D6C-3982-03E8-190FBC3976CC}"/>
              </a:ext>
            </a:extLst>
          </xdr:cNvPr>
          <xdr:cNvSpPr txBox="1"/>
        </xdr:nvSpPr>
        <xdr:spPr>
          <a:xfrm>
            <a:off x="3721101" y="2422546"/>
            <a:ext cx="1632911" cy="5767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1400">
                <a:solidFill>
                  <a:srgbClr val="002060"/>
                </a:solidFill>
                <a:latin typeface="Avenir Next LT Pro" panose="020B0504020202020204" pitchFamily="34" charset="0"/>
              </a:rPr>
              <a:t>Sector</a:t>
            </a:r>
            <a:r>
              <a:rPr lang="es-DO" sz="1400" baseline="0">
                <a:solidFill>
                  <a:srgbClr val="002060"/>
                </a:solidFill>
                <a:latin typeface="Avenir Next LT Pro" panose="020B0504020202020204" pitchFamily="34" charset="0"/>
              </a:rPr>
              <a:t> eléctrico</a:t>
            </a:r>
          </a:p>
          <a:p>
            <a:pPr algn="ctr"/>
            <a:r>
              <a:rPr lang="es-DO" sz="1400" b="1" baseline="0">
                <a:solidFill>
                  <a:srgbClr val="002060"/>
                </a:solidFill>
                <a:latin typeface="Avenir Next LT Pro" panose="020B0504020202020204" pitchFamily="34" charset="0"/>
              </a:rPr>
              <a:t>RD$43,552.6</a:t>
            </a:r>
            <a:endParaRPr lang="es-DO" sz="1400" b="1">
              <a:solidFill>
                <a:srgbClr val="002060"/>
              </a:solidFill>
              <a:latin typeface="Avenir Next LT Pro" panose="020B0504020202020204" pitchFamily="34" charset="0"/>
            </a:endParaRPr>
          </a:p>
        </xdr:txBody>
      </xdr:sp>
      <xdr:sp macro="" textlink="">
        <xdr:nvSpPr>
          <xdr:cNvPr id="5" name="TextBox 3">
            <a:extLst>
              <a:ext uri="{FF2B5EF4-FFF2-40B4-BE49-F238E27FC236}">
                <a16:creationId xmlns:a16="http://schemas.microsoft.com/office/drawing/2014/main" id="{38B43B24-BBB9-46E5-71B8-FDBDDE4C807B}"/>
              </a:ext>
            </a:extLst>
          </xdr:cNvPr>
          <xdr:cNvSpPr txBox="1"/>
        </xdr:nvSpPr>
        <xdr:spPr>
          <a:xfrm>
            <a:off x="5932297" y="2961229"/>
            <a:ext cx="1339821" cy="5653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1400">
                <a:solidFill>
                  <a:schemeClr val="bg1"/>
                </a:solidFill>
                <a:latin typeface="Avenir Next LT Pro" panose="020B0504020202020204" pitchFamily="34" charset="0"/>
              </a:rPr>
              <a:t>Combustible</a:t>
            </a:r>
            <a:endParaRPr lang="es-DO" sz="1400" baseline="0">
              <a:solidFill>
                <a:schemeClr val="bg1"/>
              </a:solidFill>
              <a:latin typeface="Avenir Next LT Pro" panose="020B0504020202020204" pitchFamily="34" charset="0"/>
            </a:endParaRPr>
          </a:p>
          <a:p>
            <a:pPr algn="ctr"/>
            <a:r>
              <a:rPr lang="es-DO" sz="1400" b="1" baseline="0">
                <a:solidFill>
                  <a:schemeClr val="bg1"/>
                </a:solidFill>
                <a:latin typeface="Avenir Next LT Pro" panose="020B0504020202020204" pitchFamily="34" charset="0"/>
              </a:rPr>
              <a:t>RD$9,918.8</a:t>
            </a:r>
            <a:endParaRPr lang="es-DO" sz="1400" b="1">
              <a:solidFill>
                <a:schemeClr val="bg1"/>
              </a:solidFill>
              <a:latin typeface="Avenir Next LT Pro" panose="020B0504020202020204" pitchFamily="34" charset="0"/>
            </a:endParaRPr>
          </a:p>
        </xdr:txBody>
      </xdr:sp>
      <xdr:sp macro="" textlink="">
        <xdr:nvSpPr>
          <xdr:cNvPr id="6" name="TextBox 4">
            <a:extLst>
              <a:ext uri="{FF2B5EF4-FFF2-40B4-BE49-F238E27FC236}">
                <a16:creationId xmlns:a16="http://schemas.microsoft.com/office/drawing/2014/main" id="{2A7593EF-6F50-4AE8-ACFF-A92B5E77B900}"/>
              </a:ext>
            </a:extLst>
          </xdr:cNvPr>
          <xdr:cNvSpPr txBox="1"/>
        </xdr:nvSpPr>
        <xdr:spPr>
          <a:xfrm>
            <a:off x="2071007" y="3349240"/>
            <a:ext cx="1198308" cy="5710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1400">
                <a:solidFill>
                  <a:srgbClr val="002060"/>
                </a:solidFill>
                <a:latin typeface="Avenir Next LT Pro" panose="020B0504020202020204" pitchFamily="34" charset="0"/>
              </a:rPr>
              <a:t>Harina</a:t>
            </a:r>
            <a:endParaRPr lang="es-DO" sz="1400" baseline="0">
              <a:solidFill>
                <a:srgbClr val="002060"/>
              </a:solidFill>
              <a:latin typeface="Avenir Next LT Pro" panose="020B0504020202020204" pitchFamily="34" charset="0"/>
            </a:endParaRPr>
          </a:p>
          <a:p>
            <a:pPr algn="ctr"/>
            <a:r>
              <a:rPr lang="es-DO" sz="1400" b="1" baseline="0">
                <a:solidFill>
                  <a:srgbClr val="002060"/>
                </a:solidFill>
                <a:latin typeface="Avenir Next LT Pro" panose="020B0504020202020204" pitchFamily="34" charset="0"/>
              </a:rPr>
              <a:t>RD$847.2</a:t>
            </a:r>
            <a:endParaRPr lang="es-DO" sz="1400" b="1">
              <a:solidFill>
                <a:srgbClr val="002060"/>
              </a:solidFill>
              <a:latin typeface="Avenir Next LT Pro" panose="020B0504020202020204" pitchFamily="34" charset="0"/>
            </a:endParaRPr>
          </a:p>
        </xdr:txBody>
      </xdr:sp>
      <xdr:sp macro="" textlink="">
        <xdr:nvSpPr>
          <xdr:cNvPr id="7" name="TextBox 6">
            <a:extLst>
              <a:ext uri="{FF2B5EF4-FFF2-40B4-BE49-F238E27FC236}">
                <a16:creationId xmlns:a16="http://schemas.microsoft.com/office/drawing/2014/main" id="{7C19837C-90FB-BEB1-1C39-83CCF7DBF925}"/>
              </a:ext>
            </a:extLst>
          </xdr:cNvPr>
          <xdr:cNvSpPr txBox="1"/>
        </xdr:nvSpPr>
        <xdr:spPr>
          <a:xfrm>
            <a:off x="1888673" y="5384606"/>
            <a:ext cx="1298538" cy="5614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1400">
                <a:solidFill>
                  <a:srgbClr val="002060"/>
                </a:solidFill>
                <a:latin typeface="Avenir Next LT Pro" panose="020B0504020202020204" pitchFamily="34" charset="0"/>
              </a:rPr>
              <a:t>Transporte</a:t>
            </a:r>
            <a:endParaRPr lang="es-DO" sz="1400" baseline="0">
              <a:solidFill>
                <a:srgbClr val="002060"/>
              </a:solidFill>
              <a:latin typeface="Avenir Next LT Pro" panose="020B0504020202020204" pitchFamily="34" charset="0"/>
            </a:endParaRPr>
          </a:p>
          <a:p>
            <a:pPr algn="ctr"/>
            <a:r>
              <a:rPr lang="es-DO" sz="1400" b="1" baseline="0">
                <a:solidFill>
                  <a:srgbClr val="002060"/>
                </a:solidFill>
                <a:latin typeface="Avenir Next LT Pro" panose="020B0504020202020204" pitchFamily="34" charset="0"/>
              </a:rPr>
              <a:t>RD$1,158.5</a:t>
            </a:r>
            <a:endParaRPr lang="es-DO" sz="1400" b="1">
              <a:solidFill>
                <a:srgbClr val="002060"/>
              </a:solidFill>
              <a:latin typeface="Avenir Next LT Pro" panose="020B0504020202020204" pitchFamily="34" charset="0"/>
            </a:endParaRPr>
          </a:p>
        </xdr:txBody>
      </xdr:sp>
      <xdr:sp macro="" textlink="">
        <xdr:nvSpPr>
          <xdr:cNvPr id="8" name="TextBox 7">
            <a:extLst>
              <a:ext uri="{FF2B5EF4-FFF2-40B4-BE49-F238E27FC236}">
                <a16:creationId xmlns:a16="http://schemas.microsoft.com/office/drawing/2014/main" id="{0AACF077-ACB4-BFB5-5F36-BA1D5D33AB75}"/>
              </a:ext>
            </a:extLst>
          </xdr:cNvPr>
          <xdr:cNvSpPr txBox="1"/>
        </xdr:nvSpPr>
        <xdr:spPr>
          <a:xfrm>
            <a:off x="3692979" y="6823313"/>
            <a:ext cx="1207833" cy="5500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1400">
                <a:solidFill>
                  <a:srgbClr val="002060"/>
                </a:solidFill>
                <a:latin typeface="Avenir Next LT Pro" panose="020B0504020202020204" pitchFamily="34" charset="0"/>
              </a:rPr>
              <a:t>Fertilizantes</a:t>
            </a:r>
            <a:endParaRPr lang="es-DO" sz="1400" baseline="0">
              <a:solidFill>
                <a:srgbClr val="002060"/>
              </a:solidFill>
              <a:latin typeface="Avenir Next LT Pro" panose="020B0504020202020204" pitchFamily="34" charset="0"/>
            </a:endParaRPr>
          </a:p>
          <a:p>
            <a:pPr algn="ctr"/>
            <a:r>
              <a:rPr lang="es-DO" sz="1400" b="1" baseline="0">
                <a:solidFill>
                  <a:srgbClr val="002060"/>
                </a:solidFill>
                <a:latin typeface="Avenir Next LT Pro" panose="020B0504020202020204" pitchFamily="34" charset="0"/>
              </a:rPr>
              <a:t>RD$300.0</a:t>
            </a:r>
            <a:endParaRPr lang="es-DO" sz="1400" b="1">
              <a:solidFill>
                <a:srgbClr val="002060"/>
              </a:solidFill>
              <a:latin typeface="Avenir Next LT Pro" panose="020B0504020202020204" pitchFamily="34" charset="0"/>
            </a:endParaRPr>
          </a:p>
        </xdr:txBody>
      </xdr:sp>
      <xdr:sp macro="" textlink="">
        <xdr:nvSpPr>
          <xdr:cNvPr id="9" name="TextBox 8">
            <a:extLst>
              <a:ext uri="{FF2B5EF4-FFF2-40B4-BE49-F238E27FC236}">
                <a16:creationId xmlns:a16="http://schemas.microsoft.com/office/drawing/2014/main" id="{3352F764-1620-97A4-D743-23E54BCC1B05}"/>
              </a:ext>
            </a:extLst>
          </xdr:cNvPr>
          <xdr:cNvSpPr txBox="1"/>
        </xdr:nvSpPr>
        <xdr:spPr>
          <a:xfrm>
            <a:off x="5758061" y="6385217"/>
            <a:ext cx="1205927" cy="5500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1400">
                <a:solidFill>
                  <a:schemeClr val="bg1"/>
                </a:solidFill>
                <a:latin typeface="Avenir Next LT Pro" panose="020B0504020202020204" pitchFamily="34" charset="0"/>
              </a:rPr>
              <a:t>Pollo</a:t>
            </a:r>
            <a:endParaRPr lang="es-DO" sz="1400" baseline="0">
              <a:solidFill>
                <a:schemeClr val="bg1"/>
              </a:solidFill>
              <a:latin typeface="Avenir Next LT Pro" panose="020B0504020202020204" pitchFamily="34" charset="0"/>
            </a:endParaRPr>
          </a:p>
          <a:p>
            <a:pPr algn="ctr"/>
            <a:r>
              <a:rPr lang="es-DO" sz="1400" b="1" baseline="0">
                <a:solidFill>
                  <a:schemeClr val="bg1"/>
                </a:solidFill>
                <a:latin typeface="Avenir Next LT Pro" panose="020B0504020202020204" pitchFamily="34" charset="0"/>
              </a:rPr>
              <a:t>RD$150.0</a:t>
            </a:r>
            <a:endParaRPr lang="es-DO" sz="1400" b="1">
              <a:solidFill>
                <a:schemeClr val="bg1"/>
              </a:solidFill>
              <a:latin typeface="Avenir Next LT Pro" panose="020B0504020202020204" pitchFamily="34" charset="0"/>
            </a:endParaRPr>
          </a:p>
        </xdr:txBody>
      </xdr:sp>
      <xdr:sp macro="" textlink="">
        <xdr:nvSpPr>
          <xdr:cNvPr id="10" name="TextBox 9">
            <a:extLst>
              <a:ext uri="{FF2B5EF4-FFF2-40B4-BE49-F238E27FC236}">
                <a16:creationId xmlns:a16="http://schemas.microsoft.com/office/drawing/2014/main" id="{A372DF11-1CD0-E348-9BE0-E7F421379A34}"/>
              </a:ext>
            </a:extLst>
          </xdr:cNvPr>
          <xdr:cNvSpPr txBox="1"/>
        </xdr:nvSpPr>
        <xdr:spPr>
          <a:xfrm>
            <a:off x="6928758" y="4426321"/>
            <a:ext cx="1339821" cy="5729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1400" b="1">
                <a:solidFill>
                  <a:srgbClr val="002060"/>
                </a:solidFill>
                <a:latin typeface="Avenir Next LT Pro" panose="020B0504020202020204" pitchFamily="34" charset="0"/>
              </a:rPr>
              <a:t>Sociales</a:t>
            </a:r>
          </a:p>
        </xdr:txBody>
      </xdr:sp>
      <xdr:sp macro="" textlink="">
        <xdr:nvSpPr>
          <xdr:cNvPr id="11" name="TextBox 10">
            <a:extLst>
              <a:ext uri="{FF2B5EF4-FFF2-40B4-BE49-F238E27FC236}">
                <a16:creationId xmlns:a16="http://schemas.microsoft.com/office/drawing/2014/main" id="{9B303B93-B8AB-EECE-34A6-128DB83EAE93}"/>
              </a:ext>
            </a:extLst>
          </xdr:cNvPr>
          <xdr:cNvSpPr txBox="1"/>
        </xdr:nvSpPr>
        <xdr:spPr>
          <a:xfrm>
            <a:off x="6675047" y="5478174"/>
            <a:ext cx="2711548" cy="55196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s-DO" sz="1200">
                <a:solidFill>
                  <a:srgbClr val="002060"/>
                </a:solidFill>
                <a:latin typeface="Avenir Next LT Pro" panose="020B0504020202020204" pitchFamily="34" charset="0"/>
              </a:rPr>
              <a:t>Ayuda</a:t>
            </a:r>
            <a:r>
              <a:rPr lang="es-DO" sz="1200" baseline="0">
                <a:solidFill>
                  <a:srgbClr val="002060"/>
                </a:solidFill>
                <a:latin typeface="Avenir Next LT Pro" panose="020B0504020202020204" pitchFamily="34" charset="0"/>
              </a:rPr>
              <a:t> envejecientes        </a:t>
            </a:r>
            <a:r>
              <a:rPr lang="es-DO" sz="1200" b="1" baseline="0">
                <a:solidFill>
                  <a:srgbClr val="002060"/>
                </a:solidFill>
                <a:latin typeface="Avenir Next LT Pro" panose="020B0504020202020204" pitchFamily="34" charset="0"/>
              </a:rPr>
              <a:t>RD$195.8</a:t>
            </a:r>
            <a:endParaRPr lang="es-DO" sz="1200" b="1">
              <a:solidFill>
                <a:srgbClr val="002060"/>
              </a:solidFill>
              <a:latin typeface="Avenir Next LT Pro" panose="020B0504020202020204" pitchFamily="34" charset="0"/>
            </a:endParaRPr>
          </a:p>
        </xdr:txBody>
      </xdr:sp>
      <xdr:sp macro="" textlink="">
        <xdr:nvSpPr>
          <xdr:cNvPr id="12" name="TextBox 11">
            <a:extLst>
              <a:ext uri="{FF2B5EF4-FFF2-40B4-BE49-F238E27FC236}">
                <a16:creationId xmlns:a16="http://schemas.microsoft.com/office/drawing/2014/main" id="{5B569FCD-0BFC-D7CC-981C-A58B896279CF}"/>
              </a:ext>
            </a:extLst>
          </xdr:cNvPr>
          <xdr:cNvSpPr txBox="1"/>
        </xdr:nvSpPr>
        <xdr:spPr>
          <a:xfrm>
            <a:off x="6520962" y="5256755"/>
            <a:ext cx="2965353" cy="5386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s-DO" sz="1200">
                <a:solidFill>
                  <a:srgbClr val="002060"/>
                </a:solidFill>
                <a:latin typeface="Avenir Next LT Pro" panose="020B0504020202020204" pitchFamily="34" charset="0"/>
              </a:rPr>
              <a:t>Subsidio</a:t>
            </a:r>
            <a:r>
              <a:rPr lang="es-DO" sz="1200" baseline="0">
                <a:solidFill>
                  <a:srgbClr val="002060"/>
                </a:solidFill>
                <a:latin typeface="Avenir Next LT Pro" panose="020B0504020202020204" pitchFamily="34" charset="0"/>
              </a:rPr>
              <a:t> GLP Transporte     </a:t>
            </a:r>
            <a:r>
              <a:rPr lang="es-DO" sz="1200" b="1" baseline="0">
                <a:solidFill>
                  <a:srgbClr val="002060"/>
                </a:solidFill>
                <a:latin typeface="Avenir Next LT Pro" panose="020B0504020202020204" pitchFamily="34" charset="0"/>
              </a:rPr>
              <a:t>RD$277.6</a:t>
            </a:r>
            <a:endParaRPr lang="es-DO" sz="1200" b="1">
              <a:solidFill>
                <a:srgbClr val="002060"/>
              </a:solidFill>
              <a:latin typeface="Avenir Next LT Pro" panose="020B0504020202020204" pitchFamily="34" charset="0"/>
            </a:endParaRPr>
          </a:p>
        </xdr:txBody>
      </xdr:sp>
      <xdr:sp macro="" textlink="">
        <xdr:nvSpPr>
          <xdr:cNvPr id="13" name="TextBox 12">
            <a:extLst>
              <a:ext uri="{FF2B5EF4-FFF2-40B4-BE49-F238E27FC236}">
                <a16:creationId xmlns:a16="http://schemas.microsoft.com/office/drawing/2014/main" id="{896E7493-6470-612F-B2D4-DBE0F29F2BEC}"/>
              </a:ext>
            </a:extLst>
          </xdr:cNvPr>
          <xdr:cNvSpPr txBox="1"/>
        </xdr:nvSpPr>
        <xdr:spPr>
          <a:xfrm>
            <a:off x="6744579" y="5033724"/>
            <a:ext cx="2697774" cy="5157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s-DO" sz="1200">
                <a:solidFill>
                  <a:srgbClr val="002060"/>
                </a:solidFill>
                <a:latin typeface="Avenir Next LT Pro" panose="020B0504020202020204" pitchFamily="34" charset="0"/>
              </a:rPr>
              <a:t>Educación</a:t>
            </a:r>
            <a:r>
              <a:rPr lang="es-DO" sz="1200" baseline="0">
                <a:solidFill>
                  <a:srgbClr val="002060"/>
                </a:solidFill>
                <a:latin typeface="Avenir Next LT Pro" panose="020B0504020202020204" pitchFamily="34" charset="0"/>
              </a:rPr>
              <a:t>                         </a:t>
            </a:r>
            <a:r>
              <a:rPr lang="es-DO" sz="1200" b="1" baseline="0">
                <a:solidFill>
                  <a:srgbClr val="002060"/>
                </a:solidFill>
                <a:latin typeface="Avenir Next LT Pro" panose="020B0504020202020204" pitchFamily="34" charset="0"/>
              </a:rPr>
              <a:t>RD$336.1</a:t>
            </a:r>
            <a:endParaRPr lang="es-DO" sz="1200" b="1">
              <a:solidFill>
                <a:srgbClr val="002060"/>
              </a:solidFill>
              <a:latin typeface="Avenir Next LT Pro" panose="020B0504020202020204" pitchFamily="34" charset="0"/>
            </a:endParaRPr>
          </a:p>
        </xdr:txBody>
      </xdr:sp>
      <xdr:sp macro="" textlink="">
        <xdr:nvSpPr>
          <xdr:cNvPr id="14" name="TextBox 13">
            <a:extLst>
              <a:ext uri="{FF2B5EF4-FFF2-40B4-BE49-F238E27FC236}">
                <a16:creationId xmlns:a16="http://schemas.microsoft.com/office/drawing/2014/main" id="{01849DC0-85FB-DDBD-6866-6F43E2521212}"/>
              </a:ext>
            </a:extLst>
          </xdr:cNvPr>
          <xdr:cNvSpPr txBox="1"/>
        </xdr:nvSpPr>
        <xdr:spPr>
          <a:xfrm>
            <a:off x="6625591" y="4804390"/>
            <a:ext cx="2819986" cy="5176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s-DO" sz="1200" baseline="0">
                <a:solidFill>
                  <a:srgbClr val="002060"/>
                </a:solidFill>
                <a:latin typeface="Avenir Next LT Pro" panose="020B0504020202020204" pitchFamily="34" charset="0"/>
              </a:rPr>
              <a:t>Programa Supérate      </a:t>
            </a:r>
            <a:r>
              <a:rPr lang="es-DO" sz="1200" b="1" baseline="0">
                <a:solidFill>
                  <a:srgbClr val="002060"/>
                </a:solidFill>
                <a:latin typeface="Avenir Next LT Pro" panose="020B0504020202020204" pitchFamily="34" charset="0"/>
              </a:rPr>
              <a:t>RD$20,896.1</a:t>
            </a:r>
            <a:endParaRPr lang="es-DO" sz="1200" b="1">
              <a:solidFill>
                <a:srgbClr val="002060"/>
              </a:solidFill>
              <a:latin typeface="Avenir Next LT Pro" panose="020B0504020202020204" pitchFamily="34" charset="0"/>
            </a:endParaRPr>
          </a:p>
        </xdr:txBody>
      </xdr:sp>
    </xdr:grpSp>
    <xdr:clientData/>
  </xdr:twoCellAnchor>
</xdr:wsDr>
</file>

<file path=xl/drawings/drawing24.xml><?xml version="1.0" encoding="utf-8"?>
<xdr:wsDr xmlns:xdr="http://schemas.openxmlformats.org/drawingml/2006/spreadsheetDrawing" xmlns:a="http://schemas.openxmlformats.org/drawingml/2006/main">
  <xdr:oneCellAnchor>
    <xdr:from>
      <xdr:col>0</xdr:col>
      <xdr:colOff>0</xdr:colOff>
      <xdr:row>0</xdr:row>
      <xdr:rowOff>23404</xdr:rowOff>
    </xdr:from>
    <xdr:ext cx="746125" cy="1698911"/>
    <xdr:pic>
      <xdr:nvPicPr>
        <xdr:cNvPr id="2" name="Imagen 2">
          <a:extLst>
            <a:ext uri="{FF2B5EF4-FFF2-40B4-BE49-F238E27FC236}">
              <a16:creationId xmlns:a16="http://schemas.microsoft.com/office/drawing/2014/main" id="{851F15D1-D7C1-473D-8520-04E7E076D3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3404"/>
          <a:ext cx="746125" cy="1698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228802</xdr:colOff>
      <xdr:row>0</xdr:row>
      <xdr:rowOff>111125</xdr:rowOff>
    </xdr:from>
    <xdr:ext cx="2582882" cy="1222374"/>
    <xdr:pic>
      <xdr:nvPicPr>
        <xdr:cNvPr id="3" name="Imagen 2">
          <a:extLst>
            <a:ext uri="{FF2B5EF4-FFF2-40B4-BE49-F238E27FC236}">
              <a16:creationId xmlns:a16="http://schemas.microsoft.com/office/drawing/2014/main" id="{87440B8A-6732-4D3E-BAA9-ADABDB18C8C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90802" y="111125"/>
          <a:ext cx="2582882" cy="1222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1864179</xdr:colOff>
      <xdr:row>0</xdr:row>
      <xdr:rowOff>0</xdr:rowOff>
    </xdr:from>
    <xdr:ext cx="2684202" cy="1285875"/>
    <xdr:pic>
      <xdr:nvPicPr>
        <xdr:cNvPr id="4" name="Imagen 3">
          <a:extLst>
            <a:ext uri="{FF2B5EF4-FFF2-40B4-BE49-F238E27FC236}">
              <a16:creationId xmlns:a16="http://schemas.microsoft.com/office/drawing/2014/main" id="{5A445DE6-7B56-4729-BF13-3AD99494BDB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218604" y="0"/>
          <a:ext cx="2684202"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0</xdr:row>
      <xdr:rowOff>23404</xdr:rowOff>
    </xdr:from>
    <xdr:ext cx="746125" cy="1698911"/>
    <xdr:pic>
      <xdr:nvPicPr>
        <xdr:cNvPr id="2" name="Imagen 2">
          <a:extLst>
            <a:ext uri="{FF2B5EF4-FFF2-40B4-BE49-F238E27FC236}">
              <a16:creationId xmlns:a16="http://schemas.microsoft.com/office/drawing/2014/main" id="{6016E9CA-9AF2-43C5-ADA6-CA8A98104C7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3404"/>
          <a:ext cx="746125" cy="1698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212927</xdr:colOff>
      <xdr:row>0</xdr:row>
      <xdr:rowOff>111125</xdr:rowOff>
    </xdr:from>
    <xdr:ext cx="2582882" cy="1222374"/>
    <xdr:pic>
      <xdr:nvPicPr>
        <xdr:cNvPr id="3" name="Imagen 2">
          <a:extLst>
            <a:ext uri="{FF2B5EF4-FFF2-40B4-BE49-F238E27FC236}">
              <a16:creationId xmlns:a16="http://schemas.microsoft.com/office/drawing/2014/main" id="{06F1F41C-F73F-4FEA-AE2B-1DCE67FBE0A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4452" y="111125"/>
          <a:ext cx="2582882" cy="1222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9</xdr:col>
      <xdr:colOff>714375</xdr:colOff>
      <xdr:row>0</xdr:row>
      <xdr:rowOff>0</xdr:rowOff>
    </xdr:from>
    <xdr:ext cx="2684202" cy="1285875"/>
    <xdr:pic>
      <xdr:nvPicPr>
        <xdr:cNvPr id="4" name="Imagen 3">
          <a:extLst>
            <a:ext uri="{FF2B5EF4-FFF2-40B4-BE49-F238E27FC236}">
              <a16:creationId xmlns:a16="http://schemas.microsoft.com/office/drawing/2014/main" id="{D2B08711-98C9-4DE7-8265-562488E0618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9230975" y="0"/>
          <a:ext cx="2684202"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0</xdr:row>
      <xdr:rowOff>19594</xdr:rowOff>
    </xdr:from>
    <xdr:ext cx="584331" cy="1330509"/>
    <xdr:pic>
      <xdr:nvPicPr>
        <xdr:cNvPr id="2" name="Imagen 2">
          <a:extLst>
            <a:ext uri="{FF2B5EF4-FFF2-40B4-BE49-F238E27FC236}">
              <a16:creationId xmlns:a16="http://schemas.microsoft.com/office/drawing/2014/main" id="{80F17D7E-B8D1-4CB4-8BA7-AEF854E13F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94"/>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173557</xdr:colOff>
      <xdr:row>1</xdr:row>
      <xdr:rowOff>79375</xdr:rowOff>
    </xdr:from>
    <xdr:ext cx="2022796" cy="957308"/>
    <xdr:pic>
      <xdr:nvPicPr>
        <xdr:cNvPr id="3" name="Imagen 2">
          <a:extLst>
            <a:ext uri="{FF2B5EF4-FFF2-40B4-BE49-F238E27FC236}">
              <a16:creationId xmlns:a16="http://schemas.microsoft.com/office/drawing/2014/main" id="{DF7BA5B7-A825-4951-BF8F-1ACED8DDDC7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082" y="269875"/>
          <a:ext cx="2022796" cy="957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765810</xdr:colOff>
      <xdr:row>0</xdr:row>
      <xdr:rowOff>150383</xdr:rowOff>
    </xdr:from>
    <xdr:ext cx="2009980" cy="962887"/>
    <xdr:pic>
      <xdr:nvPicPr>
        <xdr:cNvPr id="4" name="Imagen 3">
          <a:extLst>
            <a:ext uri="{FF2B5EF4-FFF2-40B4-BE49-F238E27FC236}">
              <a16:creationId xmlns:a16="http://schemas.microsoft.com/office/drawing/2014/main" id="{259F0C2A-706F-47D3-A86F-D4BB4AF392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453485" y="150383"/>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0</xdr:row>
      <xdr:rowOff>19594</xdr:rowOff>
    </xdr:from>
    <xdr:ext cx="584331" cy="1330509"/>
    <xdr:pic>
      <xdr:nvPicPr>
        <xdr:cNvPr id="2" name="Imagen 2">
          <a:extLst>
            <a:ext uri="{FF2B5EF4-FFF2-40B4-BE49-F238E27FC236}">
              <a16:creationId xmlns:a16="http://schemas.microsoft.com/office/drawing/2014/main" id="{A5E8B8FB-025D-4850-B1B3-1D5D2B38C58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94"/>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173557</xdr:colOff>
      <xdr:row>1</xdr:row>
      <xdr:rowOff>79375</xdr:rowOff>
    </xdr:from>
    <xdr:ext cx="2022796" cy="957308"/>
    <xdr:pic>
      <xdr:nvPicPr>
        <xdr:cNvPr id="3" name="Imagen 2">
          <a:extLst>
            <a:ext uri="{FF2B5EF4-FFF2-40B4-BE49-F238E27FC236}">
              <a16:creationId xmlns:a16="http://schemas.microsoft.com/office/drawing/2014/main" id="{5FA3C1B7-D48C-4830-9D0F-60E2E95AF8F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082" y="269875"/>
          <a:ext cx="2022796" cy="957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765810</xdr:colOff>
      <xdr:row>0</xdr:row>
      <xdr:rowOff>150383</xdr:rowOff>
    </xdr:from>
    <xdr:ext cx="2009980" cy="962887"/>
    <xdr:pic>
      <xdr:nvPicPr>
        <xdr:cNvPr id="4" name="Imagen 3">
          <a:extLst>
            <a:ext uri="{FF2B5EF4-FFF2-40B4-BE49-F238E27FC236}">
              <a16:creationId xmlns:a16="http://schemas.microsoft.com/office/drawing/2014/main" id="{6187F730-1B2D-4D75-A4E1-D0FD54221DF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824835" y="150383"/>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0</xdr:row>
      <xdr:rowOff>19594</xdr:rowOff>
    </xdr:from>
    <xdr:ext cx="584331" cy="1330509"/>
    <xdr:pic>
      <xdr:nvPicPr>
        <xdr:cNvPr id="2" name="Imagen 2">
          <a:extLst>
            <a:ext uri="{FF2B5EF4-FFF2-40B4-BE49-F238E27FC236}">
              <a16:creationId xmlns:a16="http://schemas.microsoft.com/office/drawing/2014/main" id="{9F117E5B-664F-42D7-A7D2-E0B37C5C45F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94"/>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173557</xdr:colOff>
      <xdr:row>0</xdr:row>
      <xdr:rowOff>31750</xdr:rowOff>
    </xdr:from>
    <xdr:ext cx="1830503" cy="866303"/>
    <xdr:pic>
      <xdr:nvPicPr>
        <xdr:cNvPr id="3" name="Imagen 2">
          <a:extLst>
            <a:ext uri="{FF2B5EF4-FFF2-40B4-BE49-F238E27FC236}">
              <a16:creationId xmlns:a16="http://schemas.microsoft.com/office/drawing/2014/main" id="{02DA35EC-0D42-40EA-9544-9A6346E8989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082" y="31750"/>
          <a:ext cx="1830503" cy="866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158115</xdr:colOff>
      <xdr:row>0</xdr:row>
      <xdr:rowOff>0</xdr:rowOff>
    </xdr:from>
    <xdr:ext cx="2009980" cy="962887"/>
    <xdr:pic>
      <xdr:nvPicPr>
        <xdr:cNvPr id="4" name="Imagen 3">
          <a:extLst>
            <a:ext uri="{FF2B5EF4-FFF2-40B4-BE49-F238E27FC236}">
              <a16:creationId xmlns:a16="http://schemas.microsoft.com/office/drawing/2014/main" id="{45065AA7-7A28-450E-8B3C-CD61F2A2B00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778990" y="0"/>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0</xdr:row>
      <xdr:rowOff>19594</xdr:rowOff>
    </xdr:from>
    <xdr:ext cx="584331" cy="1330509"/>
    <xdr:pic>
      <xdr:nvPicPr>
        <xdr:cNvPr id="2" name="Imagen 2">
          <a:extLst>
            <a:ext uri="{FF2B5EF4-FFF2-40B4-BE49-F238E27FC236}">
              <a16:creationId xmlns:a16="http://schemas.microsoft.com/office/drawing/2014/main" id="{79E85462-FD4E-4062-9101-E1241F5D98F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94"/>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173557</xdr:colOff>
      <xdr:row>0</xdr:row>
      <xdr:rowOff>31750</xdr:rowOff>
    </xdr:from>
    <xdr:ext cx="1830503" cy="866303"/>
    <xdr:pic>
      <xdr:nvPicPr>
        <xdr:cNvPr id="3" name="Imagen 2">
          <a:extLst>
            <a:ext uri="{FF2B5EF4-FFF2-40B4-BE49-F238E27FC236}">
              <a16:creationId xmlns:a16="http://schemas.microsoft.com/office/drawing/2014/main" id="{D73E442A-DB4B-4E55-A50A-137E33D52A5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082" y="31750"/>
          <a:ext cx="1830503" cy="866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158115</xdr:colOff>
      <xdr:row>0</xdr:row>
      <xdr:rowOff>0</xdr:rowOff>
    </xdr:from>
    <xdr:ext cx="2009980" cy="962887"/>
    <xdr:pic>
      <xdr:nvPicPr>
        <xdr:cNvPr id="4" name="Imagen 3">
          <a:extLst>
            <a:ext uri="{FF2B5EF4-FFF2-40B4-BE49-F238E27FC236}">
              <a16:creationId xmlns:a16="http://schemas.microsoft.com/office/drawing/2014/main" id="{8AE73184-2AEA-405F-8770-81BA72E9F5A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188440" y="0"/>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571499</xdr:colOff>
      <xdr:row>0</xdr:row>
      <xdr:rowOff>0</xdr:rowOff>
    </xdr:from>
    <xdr:ext cx="2009980" cy="962887"/>
    <xdr:pic>
      <xdr:nvPicPr>
        <xdr:cNvPr id="2" name="Imagen 1">
          <a:extLst>
            <a:ext uri="{FF2B5EF4-FFF2-40B4-BE49-F238E27FC236}">
              <a16:creationId xmlns:a16="http://schemas.microsoft.com/office/drawing/2014/main" id="{00CF4D31-46D9-493A-AF13-74439A2671D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1499" y="0"/>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71437</xdr:colOff>
      <xdr:row>0</xdr:row>
      <xdr:rowOff>59532</xdr:rowOff>
    </xdr:from>
    <xdr:ext cx="2009980" cy="962887"/>
    <xdr:pic>
      <xdr:nvPicPr>
        <xdr:cNvPr id="3" name="Imagen 2">
          <a:extLst>
            <a:ext uri="{FF2B5EF4-FFF2-40B4-BE49-F238E27FC236}">
              <a16:creationId xmlns:a16="http://schemas.microsoft.com/office/drawing/2014/main" id="{7FC5284B-81D7-41AD-9F29-51EC01D0AFD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397162" y="59532"/>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0</xdr:row>
      <xdr:rowOff>0</xdr:rowOff>
    </xdr:from>
    <xdr:ext cx="584331" cy="1330509"/>
    <xdr:pic>
      <xdr:nvPicPr>
        <xdr:cNvPr id="4" name="Imagen 2">
          <a:extLst>
            <a:ext uri="{FF2B5EF4-FFF2-40B4-BE49-F238E27FC236}">
              <a16:creationId xmlns:a16="http://schemas.microsoft.com/office/drawing/2014/main" id="{1BB2767D-DC77-4BE2-B148-9E3E6731AF9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0</xdr:row>
      <xdr:rowOff>19594</xdr:rowOff>
    </xdr:from>
    <xdr:ext cx="584331" cy="1330509"/>
    <xdr:pic>
      <xdr:nvPicPr>
        <xdr:cNvPr id="2" name="Imagen 2">
          <a:extLst>
            <a:ext uri="{FF2B5EF4-FFF2-40B4-BE49-F238E27FC236}">
              <a16:creationId xmlns:a16="http://schemas.microsoft.com/office/drawing/2014/main" id="{1CD4D849-BDE3-4213-87E2-AC287D4AECE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94"/>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173557</xdr:colOff>
      <xdr:row>0</xdr:row>
      <xdr:rowOff>31750</xdr:rowOff>
    </xdr:from>
    <xdr:ext cx="1830503" cy="866303"/>
    <xdr:pic>
      <xdr:nvPicPr>
        <xdr:cNvPr id="3" name="Imagen 2">
          <a:extLst>
            <a:ext uri="{FF2B5EF4-FFF2-40B4-BE49-F238E27FC236}">
              <a16:creationId xmlns:a16="http://schemas.microsoft.com/office/drawing/2014/main" id="{88857FA9-C8B5-42BE-9DA4-A983EF7C453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082" y="31750"/>
          <a:ext cx="1830503" cy="866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158115</xdr:colOff>
      <xdr:row>0</xdr:row>
      <xdr:rowOff>0</xdr:rowOff>
    </xdr:from>
    <xdr:ext cx="2009980" cy="962887"/>
    <xdr:pic>
      <xdr:nvPicPr>
        <xdr:cNvPr id="4" name="Imagen 3">
          <a:extLst>
            <a:ext uri="{FF2B5EF4-FFF2-40B4-BE49-F238E27FC236}">
              <a16:creationId xmlns:a16="http://schemas.microsoft.com/office/drawing/2014/main" id="{9D443784-CFF4-4B90-A769-3A2181ACFDE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778990" y="0"/>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0</xdr:row>
      <xdr:rowOff>19594</xdr:rowOff>
    </xdr:from>
    <xdr:ext cx="584331" cy="1330509"/>
    <xdr:pic>
      <xdr:nvPicPr>
        <xdr:cNvPr id="2" name="Imagen 2">
          <a:extLst>
            <a:ext uri="{FF2B5EF4-FFF2-40B4-BE49-F238E27FC236}">
              <a16:creationId xmlns:a16="http://schemas.microsoft.com/office/drawing/2014/main" id="{5A47148E-6390-4AB9-91C9-77BA582D95C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94"/>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173557</xdr:colOff>
      <xdr:row>0</xdr:row>
      <xdr:rowOff>31750</xdr:rowOff>
    </xdr:from>
    <xdr:ext cx="1830503" cy="866303"/>
    <xdr:pic>
      <xdr:nvPicPr>
        <xdr:cNvPr id="3" name="Imagen 2">
          <a:extLst>
            <a:ext uri="{FF2B5EF4-FFF2-40B4-BE49-F238E27FC236}">
              <a16:creationId xmlns:a16="http://schemas.microsoft.com/office/drawing/2014/main" id="{98CADFA9-4660-4687-B1BF-3B9593388A6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082" y="31750"/>
          <a:ext cx="1830503" cy="866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158115</xdr:colOff>
      <xdr:row>0</xdr:row>
      <xdr:rowOff>0</xdr:rowOff>
    </xdr:from>
    <xdr:ext cx="2009980" cy="962887"/>
    <xdr:pic>
      <xdr:nvPicPr>
        <xdr:cNvPr id="4" name="Imagen 3">
          <a:extLst>
            <a:ext uri="{FF2B5EF4-FFF2-40B4-BE49-F238E27FC236}">
              <a16:creationId xmlns:a16="http://schemas.microsoft.com/office/drawing/2014/main" id="{4AE6B403-96D7-4519-B07B-0499A375EC6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778990" y="0"/>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0</xdr:row>
      <xdr:rowOff>19594</xdr:rowOff>
    </xdr:from>
    <xdr:ext cx="584331" cy="1330509"/>
    <xdr:pic>
      <xdr:nvPicPr>
        <xdr:cNvPr id="2" name="Imagen 2">
          <a:extLst>
            <a:ext uri="{FF2B5EF4-FFF2-40B4-BE49-F238E27FC236}">
              <a16:creationId xmlns:a16="http://schemas.microsoft.com/office/drawing/2014/main" id="{EE7377CE-4FDE-4CB7-96EF-C07C5D57A87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94"/>
          <a:ext cx="584331" cy="133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173557</xdr:colOff>
      <xdr:row>0</xdr:row>
      <xdr:rowOff>31750</xdr:rowOff>
    </xdr:from>
    <xdr:ext cx="1830503" cy="866303"/>
    <xdr:pic>
      <xdr:nvPicPr>
        <xdr:cNvPr id="3" name="Imagen 2">
          <a:extLst>
            <a:ext uri="{FF2B5EF4-FFF2-40B4-BE49-F238E27FC236}">
              <a16:creationId xmlns:a16="http://schemas.microsoft.com/office/drawing/2014/main" id="{72552523-CE03-470D-A7B3-E9D4573A30E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082" y="31750"/>
          <a:ext cx="1830503" cy="866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158115</xdr:colOff>
      <xdr:row>0</xdr:row>
      <xdr:rowOff>0</xdr:rowOff>
    </xdr:from>
    <xdr:ext cx="2009980" cy="962887"/>
    <xdr:pic>
      <xdr:nvPicPr>
        <xdr:cNvPr id="4" name="Imagen 3">
          <a:extLst>
            <a:ext uri="{FF2B5EF4-FFF2-40B4-BE49-F238E27FC236}">
              <a16:creationId xmlns:a16="http://schemas.microsoft.com/office/drawing/2014/main" id="{E76FAE93-706D-4645-814C-F0230070AEB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778990" y="0"/>
          <a:ext cx="2009980" cy="962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wrs213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ARG\Bop\fev01\ARGBOP%20final%20(2fev01)%20(WEO).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I:\DATA\KEN\current\External\KenBOP(current)base%20May%20mission%20rev.2%20.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O:\DNCFP\Recursos\Proyrena\Anual\2002\Alt4_Proy200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https://dgprd.sharepoint.com/Documents%20and%20Settings/enc100115/Desktop/3.1.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Documents%20and%20Settings/enc100115/Desktop/3.1.3.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v2kp-47212\Secto%20publico\DATA\ML\DOM\Macro\2002\DRSHARE.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el\data\DEMAND\BALANCES\GDP%20updated.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bcfs1\Departamento\Archivos%20Excel\Boletines\Excel\Otros\FAX.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D:\Documents%20and%20Settings\1986061\Local%20Settings\Temporary%20Internet%20Files\OLK7C\Secto%20publico\PBSECQKaren%2022.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https://dgprd.sharepoint.com/E/Secto%20publico/PBSECQKaren%202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2\whd\DATA\LC\DOM\Monetary\DRMONEY_current.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Fpsswn05d\WHD\DATA\S1\BLZ\Reports\BLZRedTables6_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J:\DATA\DD\GEO\BOP\GeoBop.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172.16.14.158\Dir.%20EESF\E\Secto%20publico\PBSECQKaren%2022.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Hv2kp-47212\FISCAL\Cuadros%20Comparativos\CUADROS%20FISC.COMPARA902001-1er%20trimestre.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bcfs1\DATA\PA\CHL\SECTORS\BOP\Bop0209.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Bancene\Internacional\04%20BOLIVAR%20-%20Y-O%20-%20HUASCAR%20J\BASE%20CUADROS%20PRESIDENTE%202004\EST.%20SERVICIO%20DEUDA%20SEPTIEMBRE%202004.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Bancene\deuda\PROYECCIONES%20DEL%20SERVICIO\PROY2004\PROY%20-%20PROY2004B%20CON%20TASAS%20CAMBIO%2004%20SEP01%20ORIGINALE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FPSFWN03P\STA\Documents%20and%20Settings\JMATZ\My%20Local%20Documents\EXCEL\Guyana\2003%20Mission\Final\Other%20Depository%20Corporations%20Balance.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K:\FPSFWN03P\STA\Documents%20and%20Settings\LABREGO\My%20Local%20Documents\Ecuador\ecubopLatest.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K:\Users\Juliana\AppData\Local\Temp\WIN\TEMP\MFLOW96.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Data2\whd\WINDOWS\TEMP\GeoBop0900_BseLine.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O:\DATOS\series\afiliado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PROFINAN/Programa/prog2003/prog2003mensualizaci&#243;nenero.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PROFINAN/Programa/prog2003/prog2003mensualizaci&#243;nenero.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J:\WIN\TEMP\MFLOW96.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Data2\whd\DATA\US\ARM\REP\97ARMRED\TABLES\EDSSARMRED97.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K:\Users\Juliana\AppData\Local\Temp\DATA\DD\GEO\BOP\GeoBop.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Q:\WIN\TEMP\MFLOW96.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172.16.14.158\Dir.%20EESF\Sector%20Files\DR%20Fiscal%20File%20Update%2006-26-2009.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https://dgprd.sharepoint.com/Sector%20Files/DR%20Fiscal%20File%20Update%2006-26-2009.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K:\Users\Juliana\AppData\Local\Temp\Documents%20and%20Settings\JMATZ\My%20Local%20Documents\EXCEL\Guyana\2003%20Mission\Final\Other%20Depository%20Corporations%20Balance.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K:\Fpsfwn03p\sta\DOC\AI\SIMS\Workfiles\Guyana\MB\IMD\2003%20Mission\Final\Other%20Depository%20Corporations%20Balance.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Q:\Documents%20and%20Settings\LABREGO\My%20Local%20Documents\Ecuador\ecubopLatest.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Kbcat\data\crude\NWE\Normprice\2003\1Q%202003%20New%20Normprice.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K:\srvadm\users\WIN\TEMP\MFLOW96.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DATA\S1\ECU\rev-jul-00\SR%20Ecubop7002.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dgp1.digepres.local\UAE\Departamento\Archivos%20Excel\Boletines\Excel\Otros\FAX.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DATA1\PDR\TEMP\My%20Documents\Moz\E-Final\BOP9703_stress.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DATA1\PDR\DATA\ST\Access%20Note\Tables%20and%20Note\2001\MACC0601.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bcfs1\My%20Documents\Excel\Otros\FAX.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wrs213.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DATA/CA/SLV/Fiscal%20Sector/Output/Output%202003/Working%20files%202003/SLV-Fiscal-March%2012%202003.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Fiscal%20Sector/Output/Output%202003/Working%20files%202003/SLV-Fiscal-March%2012%202003.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J:\DATA\S1\ECU\SECTORS\External\PERUMF97.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DATA1\PDR\AC\WesternHem\Paraguay\Temporary\Paraguay%20Monetary%20File%20-%20Oct%201.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https://dgprd.sharepoint.com/promieco/AC/WesternHem/Paraguay/Temporary/Paraguay%20Monetary%20File%20-%20Oct%201.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promieco/AC/WesternHem/Paraguay/Temporary/Paraguay%20Monetary%20File%20-%20Oct%201.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https://dgprd.sharepoint.com/promieco/DATA/RL/PRY/Monetary/SR%20and%20RED%20Monetary%20tables.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promieco/DATA/RL/PRY/Monetary/SR%20and%20RED%20Monetary%20tables.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IMF1S\VOL1\DATA\EU2\LVA\LVA_RED_2001_tab.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DATA1\PDR\My%20Documents\GHBopbaseline051501.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K:\SEGURIDAD\Secto%20publico\DATA\ML\DOM\Macro\2002\DRSHARE.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F:\Nidia%20Cierre%202009\MODELO%20ANEXOS%20CAP3%201AL%205%20Y%20DEL%201-17.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https://mepyd-my.sharepoint.com/personal/melissa_jimenez_economia_gob_do/Documents/Escritorio/Insumos%20taller%20MUCI%20Direcciones/MUCI%202020%20v3.xlsx"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file:///K:\Users\Juliana\AppData\Local\Temp\DATA\F1\SRF\Paraguay.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D:\My%20Documents\BCIE\Modelos\Mar\Fuentes\Julio-2001\MESES\Model\MESES\Model\MESES\Model\Deloitte\Joaquin\Banca\DATA%20MASTER\base\Mis%20documentos\RACG"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Data2\whd\DNCFP\Recursos\Proyrena\Anual\2002\Alt4_Proy2002.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DATA1\PDR\Cameroon\DSA\Cam_Relief.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https://dgprd.sharepoint.com/promieco/DATA/ML/DOM/archives/June%20%202003%20SBA%20Mission/Real/DRGDP_prog.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promieco/DATA/ML/DOM/archives/June%20%202003%20SBA%20Mission/Real/DRGDP_prog.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file:///D:\My%20Documents\BCIE\Modelos\Profis\Fuentes\VALOR-BHV1.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https://dgprd.sharepoint.com/Departamento/Financiero/Subd_Entidades_financieras/Division_Banca_Comercial/Martha%20Soto/My%20Documents/BCIE/Modelos/Profis/Fuentes/VALOR-BHV1.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Departamento/Financiero/Subd_Entidades_financieras/Division_Banca_Comercial/Martha%20Soto/My%20Documents/BCIE/Modelos/Profis/Fuentes/VALOR-BHV1.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dgp1\UAE\data\Andrew\GEP10\chap2\KO%20charts%20and%20tables.xlsx"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sept%202/IN/DR%20WEO%20Short.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sept%202/IN/DR%20WEO%20Short.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file:///\\Fpsgwn03p\whd\ARG\Bop\fev01\ARGBOP%20final%20(2fev01)%20(WEO).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K:\PROMIECO\Politica%20Fiscal\Sector%20publico\BKUP%20SPNF\2010\Blance%20Trimestral%20enviado%20a%20Rosa%20Yunes%202009_20enero2010.xlsx"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https://dgprd.sharepoint.com/Documents%20and%20Settings/1994738/Desktop/CORE%20INFLACION.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Documents%20and%20Settings/1994738/Desktop/CORE%20INFLACION.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O:\Documents%20and%20Settings\acebotari\My%20Local%20Documents\AC\Argentina\Missions\2004%20May%20(3rd%20review%20SBA)\Files\Working%20Files\AC%20Fiscal%20File.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D:\Documents%20and%20Settings\mangeli\Local%20Settings\Temporary%20Internet%20Files\OLK81\Corp%20Banca%20Sep-2002.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file:///\\Ppd\d\STATISTICS\DEPLOYMENT.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bcfs1\Archivos%20Excel\Boletines\Excel\Otros\FAX.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file:///\\DATA1\PDR\My%20Documents\Temp\ETHIOPIA\Mission\Temp.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dgp1\UAE\Documents%20and%20Settings\routtm\Local%20Settings\Temporary%20Internet%20Files\OLK13\chartsheets.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http://www-int.imf.org/depts/fad/info_guide/info_resources/databases/WEO%20OECD%20Proj%202000_NEW.Refreshed(2).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dgp1\UAE\Samuel\QIV%2007-08%20data\daily.xls" TargetMode="External"/></Relationships>
</file>

<file path=xl/externalLinks/_rels/externalLink81.xml.rels><?xml version="1.0" encoding="UTF-8" standalone="yes"?>
<Relationships xmlns="http://schemas.openxmlformats.org/package/2006/relationships"><Relationship Id="rId1" Type="http://schemas.openxmlformats.org/officeDocument/2006/relationships/externalLinkPath" Target="file:///O:\Documents%20and%20Settings\CHAINES\Local%20Settings\Temporary%20Internet%20Files\OLKC5\SECTORS\MONETARY\Col_Prog%20_Mon-Feb8.xls" TargetMode="External"/></Relationships>
</file>

<file path=xl/externalLinks/_rels/externalLink82.xml.rels><?xml version="1.0" encoding="UTF-8" standalone="yes"?>
<Relationships xmlns="http://schemas.openxmlformats.org/package/2006/relationships"><Relationship Id="rId1" Type="http://schemas.openxmlformats.org/officeDocument/2006/relationships/externalLinkPath" Target="file:///K:\PROMIECO\Politica%20Fiscal\FISCAL\Cr&#233;dito\2013\Credito%20Balance%20Fiscal%20Sin%20inversiones%202013%20(Ejercicio).xlsx" TargetMode="External"/></Relationships>
</file>

<file path=xl/externalLinks/_rels/externalLink83.xml.rels><?xml version="1.0" encoding="UTF-8" standalone="yes"?>
<Relationships xmlns="http://schemas.openxmlformats.org/package/2006/relationships"><Relationship Id="rId1" Type="http://schemas.openxmlformats.org/officeDocument/2006/relationships/externalLinkPath" Target="file:///\\DATA1\PDR\joe\Guinea%20Bissau\Guinea-Bissau\Guinea%20Bissau_mdb.xls" TargetMode="External"/></Relationships>
</file>

<file path=xl/externalLinks/_rels/externalLink84.xml.rels><?xml version="1.0" encoding="UTF-8" standalone="yes"?>
<Relationships xmlns="http://schemas.openxmlformats.org/package/2006/relationships"><Relationship Id="rId1" Type="http://schemas.openxmlformats.org/officeDocument/2006/relationships/externalLinkPath" Target="file:///\\Lba01\compartida\Documents%20and%20Settings\Toshiba\My%20Documents\Riesgos\Insumos%20Riesgo%20Importante\Risk\Risk-Managemnet.xls" TargetMode="External"/></Relationships>
</file>

<file path=xl/externalLinks/_rels/externalLink85.xml.rels><?xml version="1.0" encoding="UTF-8" standalone="yes"?>
<Relationships xmlns="http://schemas.openxmlformats.org/package/2006/relationships"><Relationship Id="rId1" Type="http://schemas.openxmlformats.org/officeDocument/2006/relationships/externalLinkPath" Target="file:///I:\data\wrs\xl97\system\WRS97TAB.XLS" TargetMode="External"/></Relationships>
</file>

<file path=xl/externalLinks/_rels/externalLink86.xml.rels><?xml version="1.0" encoding="UTF-8" standalone="yes"?>
<Relationships xmlns="http://schemas.openxmlformats.org/package/2006/relationships"><Relationship Id="rId1" Type="http://schemas.openxmlformats.org/officeDocument/2006/relationships/externalLinkPath" Target="file:///L:\Y\Mensual\Recimp2000.xls" TargetMode="External"/></Relationships>
</file>

<file path=xl/externalLinks/_rels/externalLink87.xml.rels><?xml version="1.0" encoding="UTF-8" standalone="yes"?>
<Relationships xmlns="http://schemas.openxmlformats.org/package/2006/relationships"><Relationship Id="rId1" Type="http://schemas.openxmlformats.org/officeDocument/2006/relationships/externalLinkPath" Target="file:///\\Data2\whd\DRAFTS\ST\RK\Requests\Christoph\debt%20restructuring%20comparison%20countries%2014.XLS" TargetMode="External"/></Relationships>
</file>

<file path=xl/externalLinks/_rels/externalLink88.xml.rels><?xml version="1.0" encoding="UTF-8" standalone="yes"?>
<Relationships xmlns="http://schemas.openxmlformats.org/package/2006/relationships"><Relationship Id="rId1" Type="http://schemas.openxmlformats.org/officeDocument/2006/relationships/externalLinkPath" Target="file:///K:\FPSFWN03P\STA\DATA\DH\GEO\BOP\GeoBop.xls" TargetMode="External"/></Relationships>
</file>

<file path=xl/externalLinks/_rels/externalLink89.xml.rels><?xml version="1.0" encoding="UTF-8" standalone="yes"?>
<Relationships xmlns="http://schemas.openxmlformats.org/package/2006/relationships"><Relationship Id="rId1" Type="http://schemas.openxmlformats.org/officeDocument/2006/relationships/externalLinkPath" Target="file:///O:\DATOS\financiero\comunicado%20estad&#237;stico\GENERA%20CUADRO%2016.xls" TargetMode="External"/></Relationships>
</file>

<file path=xl/externalLinks/_rels/externalLink90.xml.rels><?xml version="1.0" encoding="UTF-8" standalone="yes"?>
<Relationships xmlns="http://schemas.openxmlformats.org/package/2006/relationships"><Relationship Id="rId1" Type="http://schemas.openxmlformats.org/officeDocument/2006/relationships/externalLinkPath" Target="file:///A:\EXPED.xls" TargetMode="External"/></Relationships>
</file>

<file path=xl/externalLinks/_rels/externalLink91.xml.rels><?xml version="1.0" encoding="UTF-8" standalone="yes"?>
<Relationships xmlns="http://schemas.openxmlformats.org/package/2006/relationships"><Relationship Id="rId2" Type="http://schemas.openxmlformats.org/officeDocument/2006/relationships/externalLinkPath" Target="https://dgprd-my.sharepoint.com/personal/nrodriguez_digepres_gob_do/Documents/Desktop/tabla%205.xlsx" TargetMode="External"/><Relationship Id="rId1" Type="http://schemas.openxmlformats.org/officeDocument/2006/relationships/externalLinkPath" Target="https://dgprd.sharepoint.com/personal/nrodriguez_digepres_gob_do/Documents/Desktop/tabla%205.xlsx" TargetMode="External"/></Relationships>
</file>

<file path=xl/externalLinks/_rels/externalLink92.xml.rels><?xml version="1.0" encoding="UTF-8" standalone="yes"?>
<Relationships xmlns="http://schemas.openxmlformats.org/package/2006/relationships"><Relationship Id="rId1" Type="http://schemas.openxmlformats.org/officeDocument/2006/relationships/externalLinkPath" Target="file:///\\PEL\data\DEMAND\BALANCES\s&amp;d%20balances.xls" TargetMode="External"/></Relationships>
</file>

<file path=xl/externalLinks/_rels/externalLink93.xml.rels><?xml version="1.0" encoding="UTF-8" standalone="yes"?>
<Relationships xmlns="http://schemas.openxmlformats.org/package/2006/relationships"><Relationship Id="rId1" Type="http://schemas.openxmlformats.org/officeDocument/2006/relationships/externalLinkPath" Target="file:///O:\DATA\ML\DOM\Real\DR_Real%20August%202006.xls" TargetMode="External"/></Relationships>
</file>

<file path=xl/externalLinks/_rels/externalLink94.xml.rels><?xml version="1.0" encoding="UTF-8" standalone="yes"?>
<Relationships xmlns="http://schemas.openxmlformats.org/package/2006/relationships"><Relationship Id="rId1" Type="http://schemas.openxmlformats.org/officeDocument/2006/relationships/externalLinkPath" Target="https://dgprd.sharepoint.com/promieco/Personal/My%20Documents/Moz/E-Final/BOP9703_stress.xls" TargetMode="External"/></Relationships>
</file>

<file path=xl/externalLinks/_rels/externalLink95.xml.rels><?xml version="1.0" encoding="UTF-8" standalone="yes"?>
<Relationships xmlns="http://schemas.openxmlformats.org/package/2006/relationships"><Relationship Id="rId1" Type="http://schemas.openxmlformats.org/officeDocument/2006/relationships/externalLinkPath" Target="/promieco/Personal/My%20Documents/Moz/E-Final/BOP9703_stress.xls" TargetMode="External"/></Relationships>
</file>

<file path=xl/externalLinks/_rels/externalLink96.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DATA/CA/SLV/Staff%20Report%20Tables/2003%20SR/Tables-SR-03.xls" TargetMode="External"/></Relationships>
</file>

<file path=xl/externalLinks/_rels/externalLink97.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Staff%20Report%20Tables/2003%20SR/Tables-SR-03.xls" TargetMode="External"/></Relationships>
</file>

<file path=xl/externalLinks/_rels/externalLink98.xml.rels><?xml version="1.0" encoding="UTF-8" standalone="yes"?>
<Relationships xmlns="http://schemas.openxmlformats.org/package/2006/relationships"><Relationship Id="rId1" Type="http://schemas.openxmlformats.org/officeDocument/2006/relationships/externalLinkPath" Target="file:///\\FPSGWN03P\WHD\My%20Documents\LatinAmerica\Colombia\Reports%20Mission%20April%202000\Fiscal%20Tables\Fiscal%20Tables.xls" TargetMode="External"/></Relationships>
</file>

<file path=xl/externalLinks/_rels/externalLink99.xml.rels><?xml version="1.0" encoding="UTF-8" standalone="yes"?>
<Relationships xmlns="http://schemas.openxmlformats.org/package/2006/relationships"><Relationship Id="rId1" Type="http://schemas.openxmlformats.org/officeDocument/2006/relationships/externalLinkPath" Target="file:///D:\HTI_CPI%20&amp;%20Forex.xls" TargetMode="External"/></Relationships>
</file>

<file path=xl/externalLinks/_rels/externalLink100.xml.rels><?xml version="1.0" encoding="UTF-8" standalone="yes"?>
<Relationships xmlns="http://schemas.openxmlformats.org/package/2006/relationships"><Relationship Id="rId1" Type="http://schemas.openxmlformats.org/officeDocument/2006/relationships/externalLinkPath" Target="file:///\\Acunaam\c\modelo\MODELOMACRO-ESC-4.5.xls" TargetMode="External"/></Relationships>
</file>

<file path=xl/externalLinks/_rels/externalLink101.xml.rels><?xml version="1.0" encoding="UTF-8" standalone="yes"?>
<Relationships xmlns="http://schemas.openxmlformats.org/package/2006/relationships"><Relationship Id="rId1" Type="http://schemas.openxmlformats.org/officeDocument/2006/relationships/externalLinkPath" Target="file:///\\Mdebiase\c\COPIA\CAP10\CAP102\FDOAFL.XLS" TargetMode="External"/></Relationships>
</file>

<file path=xl/externalLinks/_rels/externalLink102.xml.rels><?xml version="1.0" encoding="UTF-8" standalone="yes"?>
<Relationships xmlns="http://schemas.openxmlformats.org/package/2006/relationships"><Relationship Id="rId1" Type="http://schemas.openxmlformats.org/officeDocument/2006/relationships/externalLinkPath" Target="file:///I:\dbsr\pachi\INFORMEC\Cua298.xls" TargetMode="External"/></Relationships>
</file>

<file path=xl/externalLinks/_rels/externalLink103.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Colombia/WEO/GEEColombiaOct2001.xls" TargetMode="External"/></Relationships>
</file>

<file path=xl/externalLinks/_rels/externalLink104.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Colombia/WEO/GEEColombiaOct2001.xls" TargetMode="External"/></Relationships>
</file>

<file path=xl/externalLinks/_rels/externalLink105.xml.rels><?xml version="1.0" encoding="UTF-8" standalone="yes"?>
<Relationships xmlns="http://schemas.openxmlformats.org/package/2006/relationships"><Relationship Id="rId1" Type="http://schemas.openxmlformats.org/officeDocument/2006/relationships/externalLinkPath" Target="file:///F:\USB\Occaisonal%20paper%20on%20access\Analysis\120507_first%20issue_GNI%20per%20capita.xls" TargetMode="External"/></Relationships>
</file>

<file path=xl/externalLinks/_rels/externalLink106.xml.rels><?xml version="1.0" encoding="UTF-8" standalone="yes"?>
<Relationships xmlns="http://schemas.openxmlformats.org/package/2006/relationships"><Relationship Id="rId1" Type="http://schemas.openxmlformats.org/officeDocument/2006/relationships/externalLinkPath" Target="https://dgprd.sharepoint.com/Users/fbaez/AppData/Local/Microsoft/Windows/INetCache/Content.Outlook/HTMLJ493/Marco%20Macro%20Commoditties%20-%20Fixed.xlsx" TargetMode="External"/></Relationships>
</file>

<file path=xl/externalLinks/_rels/externalLink107.xml.rels><?xml version="1.0" encoding="UTF-8" standalone="yes"?>
<Relationships xmlns="http://schemas.openxmlformats.org/package/2006/relationships"><Relationship Id="rId1" Type="http://schemas.openxmlformats.org/officeDocument/2006/relationships/externalLinkPath" Target="https://dgprd-my.sharepoint.com/Users/fbaez/AppData/Local/Microsoft/Windows/INetCache/Content.Outlook/HTMLJ493/Marco%20Macro%20Commoditties%20-%20Fixed.xlsx" TargetMode="External"/></Relationships>
</file>

<file path=xl/externalLinks/_rels/externalLink108.xml.rels><?xml version="1.0" encoding="UTF-8" standalone="yes"?>
<Relationships xmlns="http://schemas.openxmlformats.org/package/2006/relationships"><Relationship Id="rId1" Type="http://schemas.openxmlformats.org/officeDocument/2006/relationships/externalLinkPath" Target="file:///G:\Archivos%20Excel\Boletines\Archivos%20de%20trabajo%202004\Excel\Otros\FAX.XLS" TargetMode="External"/></Relationships>
</file>

<file path=xl/externalLinks/_rels/externalLink109.xml.rels><?xml version="1.0" encoding="UTF-8" standalone="yes"?>
<Relationships xmlns="http://schemas.openxmlformats.org/package/2006/relationships"><Relationship Id="rId1" Type="http://schemas.openxmlformats.org/officeDocument/2006/relationships/externalLinkPath" Target="file:///I:\DATA\WRS\SYSTEM\WRS97TAB.XLS" TargetMode="External"/></Relationships>
</file>

<file path=xl/externalLinks/_rels/externalLink110.xml.rels><?xml version="1.0" encoding="UTF-8" standalone="yes"?>
<Relationships xmlns="http://schemas.openxmlformats.org/package/2006/relationships"><Relationship Id="rId1" Type="http://schemas.openxmlformats.org/officeDocument/2006/relationships/externalLinkPath" Target="file:///F:\F\DGCP-STRUCTURE\Manual%20Operativo%20DGCP\Manuales%20de%20Soporte\Sistema%20de%20Informacion%20Financiera\Sistema%20de%20Informacion.xls" TargetMode="External"/></Relationships>
</file>

<file path=xl/externalLinks/_rels/externalLink111.xml.rels><?xml version="1.0" encoding="UTF-8" standalone="yes"?>
<Relationships xmlns="http://schemas.openxmlformats.org/package/2006/relationships"><Relationship Id="rId1" Type="http://schemas.openxmlformats.org/officeDocument/2006/relationships/externalLinkPath" Target="https://dgprd.sharepoint.com/F/DGCP-STRUCTURE/Manual%20Operativo%20DGCP/Manuales%20de%20Soporte/Sistema%20de%20Informacion%20Financiera/Sistema%20de%20Informacion.xls" TargetMode="External"/></Relationships>
</file>

<file path=xl/externalLinks/_rels/externalLink112.xml.rels><?xml version="1.0" encoding="UTF-8" standalone="yes"?>
<Relationships xmlns="http://schemas.openxmlformats.org/package/2006/relationships"><Relationship Id="rId1" Type="http://schemas.openxmlformats.org/officeDocument/2006/relationships/externalLinkPath" Target="file:///D:\Datos\Mis%20documentos\Siec\Modelo\Calificaci&#243;n%20Mayo%202003\SIECAR-052003%20sin%20ajustes%203.xls" TargetMode="External"/></Relationships>
</file>

<file path=xl/externalLinks/_rels/externalLink113.xml.rels><?xml version="1.0" encoding="UTF-8" standalone="yes"?>
<Relationships xmlns="http://schemas.openxmlformats.org/package/2006/relationships"><Relationship Id="rId1" Type="http://schemas.openxmlformats.org/officeDocument/2006/relationships/externalLinkPath" Target="https://dgprd.sharepoint.com/Departamento/Financiero/Subd_Entidades_financieras/Division_Banca_Comercial/Martha%20Soto/Datos/Mis%20documentos/Siec/Modelo/Calificaci&#243;n%20Mayo%202003/SIECAR-052003%20sin%20ajustes%203.xls" TargetMode="External"/></Relationships>
</file>

<file path=xl/externalLinks/_rels/externalLink114.xml.rels><?xml version="1.0" encoding="UTF-8" standalone="yes"?>
<Relationships xmlns="http://schemas.openxmlformats.org/package/2006/relationships"><Relationship Id="rId1" Type="http://schemas.openxmlformats.org/officeDocument/2006/relationships/externalLinkPath" Target="/Departamento/Financiero/Subd_Entidades_financieras/Division_Banca_Comercial/Martha%20Soto/Datos/Mis%20documentos/Siec/Modelo/Calificaci&#243;n%20Mayo%202003/SIECAR-052003%20sin%20ajustes%203.xls" TargetMode="External"/></Relationships>
</file>

<file path=xl/externalLinks/_rels/externalLink115.xml.rels><?xml version="1.0" encoding="UTF-8" standalone="yes"?>
<Relationships xmlns="http://schemas.openxmlformats.org/package/2006/relationships"><Relationship Id="rId1" Type="http://schemas.openxmlformats.org/officeDocument/2006/relationships/externalLinkPath" Target="file:///V:\Archivos%20Excel\Boletines\Cuadros%20M%20y%20X%20mensuales\Excel\Otros\FAX.XLS" TargetMode="External"/></Relationships>
</file>

<file path=xl/externalLinks/_rels/externalLink116.xml.rels><?xml version="1.0" encoding="UTF-8" standalone="yes"?>
<Relationships xmlns="http://schemas.openxmlformats.org/package/2006/relationships"><Relationship Id="rId1" Type="http://schemas.openxmlformats.org/officeDocument/2006/relationships/externalLinkPath" Target="file:///\\dgp1.digepres.local\UAE\Departamento\My%20Documents\Excel\Otros\FAX.XLS" TargetMode="External"/></Relationships>
</file>

<file path=xl/externalLinks/_rels/externalLink117.xml.rels><?xml version="1.0" encoding="UTF-8" standalone="yes"?>
<Relationships xmlns="http://schemas.openxmlformats.org/package/2006/relationships"><Relationship Id="rId1" Type="http://schemas.openxmlformats.org/officeDocument/2006/relationships/externalLinkPath" Target="file:///O:\Documents%20and%20Settings\acebotari\My%20Local%20Documents\AC\Argentina\Missions\2004%20May%20(3rd%20review%20SBA)\Files\Archives\Arg%20Public%20Debt%20(Jun%2026%2003).xls" TargetMode="External"/></Relationships>
</file>

<file path=xl/externalLinks/_rels/externalLink118.xml.rels><?xml version="1.0" encoding="UTF-8" standalone="yes"?>
<Relationships xmlns="http://schemas.openxmlformats.org/package/2006/relationships"><Relationship Id="rId1" Type="http://schemas.openxmlformats.org/officeDocument/2006/relationships/externalLinkPath" Target="file:///K:\FPSSWN06p\wrs2\mcd\system\WRSTAB.XLS" TargetMode="External"/></Relationships>
</file>

<file path=xl/externalLinks/_rels/externalLink119.xml.rels><?xml version="1.0" encoding="UTF-8" standalone="yes"?>
<Relationships xmlns="http://schemas.openxmlformats.org/package/2006/relationships"><Relationship Id="rId1" Type="http://schemas.openxmlformats.org/officeDocument/2006/relationships/externalLinkPath" Target="file:///\\Bancene\deuda\PROYECCIONES%20DEL%20SERVICIO\PROY2003\PROY%20-%20PROY2003C%20%20A%20JUN2003%20-%20PARA%20RENG%20CLUB%20DE%20PARIS.xls" TargetMode="External"/></Relationships>
</file>

<file path=xl/externalLinks/_rels/externalLink120.xml.rels><?xml version="1.0" encoding="UTF-8" standalone="yes"?>
<Relationships xmlns="http://schemas.openxmlformats.org/package/2006/relationships"><Relationship Id="rId1" Type="http://schemas.openxmlformats.org/officeDocument/2006/relationships/externalLinkPath" Target="file:///A:\Documents%20and%20Settings\1995063\Local%20Settings\Temporary%20Internet%20Files\OLKCE\PROY2003\EXCEL\PROY%20-%20PROYECCION%20SERVICIO%202000-2003.xls" TargetMode="External"/></Relationships>
</file>

<file path=xl/externalLinks/_rels/externalLink121.xml.rels><?xml version="1.0" encoding="UTF-8" standalone="yes"?>
<Relationships xmlns="http://schemas.openxmlformats.org/package/2006/relationships"><Relationship Id="rId1" Type="http://schemas.openxmlformats.org/officeDocument/2006/relationships/externalLinkPath" Target="file:///\\dgp1.digepres.local\UAE\Departamento\My%20Documents\Excel\Paises\My%20Documents\Excel\Otros\FAX.XLS" TargetMode="External"/></Relationships>
</file>

<file path=xl/externalLinks/_rels/externalLink122.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DATA/CA/SLV/Monetary%20Sector/Input/Info/PM99%20Jan%20FMI-2002.xls" TargetMode="External"/></Relationships>
</file>

<file path=xl/externalLinks/_rels/externalLink123.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CA/SLV/Monetary%20Sector/Input/Info/PM99%20Jan%20FMI-2002.xls" TargetMode="External"/></Relationships>
</file>

<file path=xl/externalLinks/_rels/externalLink124.xml.rels><?xml version="1.0" encoding="UTF-8" standalone="yes"?>
<Relationships xmlns="http://schemas.openxmlformats.org/package/2006/relationships"><Relationship Id="rId1" Type="http://schemas.openxmlformats.org/officeDocument/2006/relationships/externalLinkPath" Target="file:///\\192.168.0.1\Compartida\My%20Documents\BCIE\Modelos\Mar\Fuentes\Julio-2001\MESES\Model\MESES\Model\MESES\Model\Deloitte\Joaquin\Banca\DATA%20MASTER\base\Mis%20documentos\RACG1024.xls" TargetMode="External"/></Relationships>
</file>

<file path=xl/externalLinks/_rels/externalLink125.xml.rels><?xml version="1.0" encoding="UTF-8" standalone="yes"?>
<Relationships xmlns="http://schemas.openxmlformats.org/package/2006/relationships"><Relationship Id="rId1" Type="http://schemas.openxmlformats.org/officeDocument/2006/relationships/externalLinkPath" Target="file:///F:\Data\Equity%20prices\EM%20equity%20prices%20and%20exchange%20rate%20tables.xls" TargetMode="External"/></Relationships>
</file>

<file path=xl/externalLinks/_rels/externalLink126.xml.rels><?xml version="1.0" encoding="UTF-8" standalone="yes"?>
<Relationships xmlns="http://schemas.openxmlformats.org/package/2006/relationships"><Relationship Id="rId1" Type="http://schemas.openxmlformats.org/officeDocument/2006/relationships/externalLinkPath" Target="file:///K:\Bcfs1\promieco\Politica%20Fiscal\Sector%20publico\Sector%20Publico%202006%20%202010.xls" TargetMode="External"/></Relationships>
</file>

<file path=xl/externalLinks/_rels/externalLink127.xml.rels><?xml version="1.0" encoding="UTF-8" standalone="yes"?>
<Relationships xmlns="http://schemas.openxmlformats.org/package/2006/relationships"><Relationship Id="rId1" Type="http://schemas.openxmlformats.org/officeDocument/2006/relationships/externalLinkPath" Target="file:///D:\DATOS\MACROS\MIMPORTA.XLS" TargetMode="External"/></Relationships>
</file>

<file path=xl/externalLinks/_rels/externalLink128.xml.rels><?xml version="1.0" encoding="UTF-8" standalone="yes"?>
<Relationships xmlns="http://schemas.openxmlformats.org/package/2006/relationships"><Relationship Id="rId1" Type="http://schemas.openxmlformats.org/officeDocument/2006/relationships/externalLinkPath" Target="file:///\\DATA1\PDR\Docs\O-DRIVE\JM\BEN\HIPC\excelfiles\with%20libya\BN-DSA-Kad2.xls" TargetMode="External"/></Relationships>
</file>

<file path=xl/externalLinks/_rels/externalLink129.xml.rels><?xml version="1.0" encoding="UTF-8" standalone="yes"?>
<Relationships xmlns="http://schemas.openxmlformats.org/package/2006/relationships"><Relationship Id="rId1" Type="http://schemas.openxmlformats.org/officeDocument/2006/relationships/externalLinkPath" Target="file:///\\Hpxp-49253\Archivos%20de%20Trabajo\My%20Documents\Excel\Otros\FAX.XLS" TargetMode="External"/></Relationships>
</file>

<file path=xl/externalLinks/_rels/externalLink130.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TEMPLATE\IL_TEMPL.XLS" TargetMode="External"/></Relationships>
</file>

<file path=xl/externalLinks/_rels/externalLink131.xml.rels><?xml version="1.0" encoding="UTF-8" standalone="yes"?>
<Relationships xmlns="http://schemas.openxmlformats.org/package/2006/relationships"><Relationship Id="rId1" Type="http://schemas.openxmlformats.org/officeDocument/2006/relationships/externalLinkPath" Target="file:///F:\E\Secto%20publico\PBSECQKaren%2022.xls" TargetMode="External"/></Relationships>
</file>

<file path=xl/externalLinks/_rels/externalLink132.xml.rels><?xml version="1.0" encoding="UTF-8" standalone="yes"?>
<Relationships xmlns="http://schemas.openxmlformats.org/package/2006/relationships"><Relationship Id="rId1" Type="http://schemas.openxmlformats.org/officeDocument/2006/relationships/externalLinkPath" Target="file:///F:\Projects\Occaisonal%20paper%20on%20access\Analysis\Concentration%20of%20FDI%20and%20GDP.xls" TargetMode="External"/></Relationships>
</file>

<file path=xl/externalLinks/_rels/externalLink133.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HTI_real%2010-07.xls" TargetMode="External"/></Relationships>
</file>

<file path=xl/externalLinks/_rels/externalLink134.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HTI_real%2010-07.xls" TargetMode="External"/></Relationships>
</file>

<file path=xl/externalLinks/_rels/externalLink135.xml.rels><?xml version="1.0" encoding="UTF-8" standalone="yes"?>
<Relationships xmlns="http://schemas.openxmlformats.org/package/2006/relationships"><Relationship Id="rId1" Type="http://schemas.openxmlformats.org/officeDocument/2006/relationships/externalLinkPath" Target="file:///\\bcfs1\WINDOWS\TEMP\CRI-BOP-01.xls" TargetMode="External"/></Relationships>
</file>

<file path=xl/externalLinks/_rels/externalLink136.xml.rels><?xml version="1.0" encoding="UTF-8" standalone="yes"?>
<Relationships xmlns="http://schemas.openxmlformats.org/package/2006/relationships"><Relationship Id="rId1" Type="http://schemas.openxmlformats.org/officeDocument/2006/relationships/externalLinkPath" Target="file:///\\Pel\am\EXCEL\MARTY\ALEX\LONGTERM\LONGGDP.XLS" TargetMode="External"/></Relationships>
</file>

<file path=xl/externalLinks/_rels/externalLink137.xml.rels><?xml version="1.0" encoding="UTF-8" standalone="yes"?>
<Relationships xmlns="http://schemas.openxmlformats.org/package/2006/relationships"><Relationship Id="rId1" Type="http://schemas.openxmlformats.org/officeDocument/2006/relationships/externalLinkPath" Target="file:///\\bcfs1\DATA\CA\CRI\EXTERNAL\Output\CRI-BOP-01.xls" TargetMode="External"/></Relationships>
</file>

<file path=xl/externalLinks/_rels/externalLink138.xml.rels><?xml version="1.0" encoding="UTF-8" standalone="yes"?>
<Relationships xmlns="http://schemas.openxmlformats.org/package/2006/relationships"><Relationship Id="rId1" Type="http://schemas.openxmlformats.org/officeDocument/2006/relationships/externalLinkPath" Target="file:///M:\BOARD\BENIN\Decion%20Pt\HIPC%20tables.xls" TargetMode="External"/></Relationships>
</file>

<file path=xl/externalLinks/_rels/externalLink139.xml.rels><?xml version="1.0" encoding="UTF-8" standalone="yes"?>
<Relationships xmlns="http://schemas.openxmlformats.org/package/2006/relationships"><Relationship Id="rId1" Type="http://schemas.openxmlformats.org/officeDocument/2006/relationships/externalLinkPath" Target="https://d.docs.live.net/Users/jenny/Downloads/CONSOLIDACION_U_BD01_Registro%20de%20Demandas%20Territoriales%20V2.0.xlsm" TargetMode="External"/></Relationships>
</file>

<file path=xl/externalLinks/_rels/externalLink140.xml.rels><?xml version="1.0" encoding="UTF-8" standalone="yes"?>
<Relationships xmlns="http://schemas.openxmlformats.org/package/2006/relationships"><Relationship Id="rId1" Type="http://schemas.openxmlformats.org/officeDocument/2006/relationships/externalLinkPath" Target="file:///\\DATA1\PDR\TEMP\HIPC\Other%20HIPCs\Burkina%20Faso\BUR%201299.xls" TargetMode="External"/></Relationships>
</file>

<file path=xl/externalLinks/_rels/externalLink141.xml.rels><?xml version="1.0" encoding="UTF-8" standalone="yes"?>
<Relationships xmlns="http://schemas.openxmlformats.org/package/2006/relationships"><Relationship Id="rId1" Type="http://schemas.openxmlformats.org/officeDocument/2006/relationships/externalLinkPath" Target="file:///H:\Documents%20and%20Settings\jmatz\My%20Local%20Documents\Excel\BSA\Final%20versions%20(with%20IIP%20&amp;edits)\Versions%20with%20Summary%20matricies\RSA%20BSA%20rev2.xls" TargetMode="External"/></Relationships>
</file>

<file path=xl/externalLinks/_rels/externalLink142.xml.rels><?xml version="1.0" encoding="UTF-8" standalone="yes"?>
<Relationships xmlns="http://schemas.openxmlformats.org/package/2006/relationships"><Relationship Id="rId1" Type="http://schemas.openxmlformats.org/officeDocument/2006/relationships/externalLinkPath" Target="file:///\\bcfs1\DATA\CA\CRI\EXTERNAL\Output\Other-2002\CRI-INPUT-ABOP-4.xls" TargetMode="External"/></Relationships>
</file>

<file path=xl/externalLinks/_rels/externalLink143.xml.rels><?xml version="1.0" encoding="UTF-8" standalone="yes"?>
<Relationships xmlns="http://schemas.openxmlformats.org/package/2006/relationships"><Relationship Id="rId1" Type="http://schemas.openxmlformats.org/officeDocument/2006/relationships/externalLinkPath" Target="file:///D:\DATA\CA\CRI\EXTERNAL\Output\CRI-BOP-01.xls" TargetMode="External"/></Relationships>
</file>

<file path=xl/externalLinks/_rels/externalLink144.xml.rels><?xml version="1.0" encoding="UTF-8" standalone="yes"?>
<Relationships xmlns="http://schemas.openxmlformats.org/package/2006/relationships"><Relationship Id="rId1" Type="http://schemas.openxmlformats.org/officeDocument/2006/relationships/externalLinkPath" Target="file:///\\bcfs1\DATA\CA\CRI\Dbase\Dinput\CRI-INPUT-ABOP.xls" TargetMode="External"/></Relationships>
</file>

<file path=xl/externalLinks/_rels/externalLink145.xml.rels><?xml version="1.0" encoding="UTF-8" standalone="yes"?>
<Relationships xmlns="http://schemas.openxmlformats.org/package/2006/relationships"><Relationship Id="rId1" Type="http://schemas.openxmlformats.org/officeDocument/2006/relationships/externalLinkPath" Target="file:///\\bcfs1\Departamento\Internacional\BOP%20Y%20PII\Bienes\Nacionales\Tablas\Tablas%20Aperturadas.xlsx" TargetMode="External"/></Relationships>
</file>

<file path=xl/externalLinks/_rels/externalLink146.xml.rels><?xml version="1.0" encoding="UTF-8" standalone="yes"?>
<Relationships xmlns="http://schemas.openxmlformats.org/package/2006/relationships"><Relationship Id="rId1" Type="http://schemas.openxmlformats.org/officeDocument/2006/relationships/externalLinkPath" Target="file:///F:\Projects\Occaisonal%20paper%20on%20access\Report\Figures.xls" TargetMode="External"/></Relationships>
</file>

<file path=xl/externalLinks/_rels/externalLink147.xml.rels><?xml version="1.0" encoding="UTF-8" standalone="yes"?>
<Relationships xmlns="http://schemas.openxmlformats.org/package/2006/relationships"><Relationship Id="rId1" Type="http://schemas.openxmlformats.org/officeDocument/2006/relationships/externalLinkPath" Target="file:///F:\GDF%202009\Chapter%202%20Data\CHAPTER%20TABLES%20&amp;%20FIGURES\Net%20capital%20flows%20-%20projections.xls" TargetMode="External"/></Relationships>
</file>

<file path=xl/externalLinks/_rels/externalLink148.xml.rels><?xml version="1.0" encoding="UTF-8" standalone="yes"?>
<Relationships xmlns="http://schemas.openxmlformats.org/package/2006/relationships"><Relationship Id="rId1" Type="http://schemas.openxmlformats.org/officeDocument/2006/relationships/externalLinkPath" Target="file:///F:\GDF%202007\Data\DRS\External%20debt.xls" TargetMode="External"/></Relationships>
</file>

<file path=xl/externalLinks/_rels/externalLink149.xml.rels><?xml version="1.0" encoding="UTF-8" standalone="yes"?>
<Relationships xmlns="http://schemas.openxmlformats.org/package/2006/relationships"><Relationship Id="rId1" Type="http://schemas.openxmlformats.org/officeDocument/2006/relationships/externalLinkPath" Target="file:///F:\GDF%202008\Data\Net%20capital%20flows%20-%20table%202.1%20Nov%2020.xls" TargetMode="External"/></Relationships>
</file>

<file path=xl/externalLinks/_rels/externalLink150.xml.rels><?xml version="1.0" encoding="UTF-8" standalone="yes"?>
<Relationships xmlns="http://schemas.openxmlformats.org/package/2006/relationships"><Relationship Id="rId1" Type="http://schemas.openxmlformats.org/officeDocument/2006/relationships/externalLinkPath" Target="file:///K:\FPSFWN03P\STA\DATA\DH\GEO\BOP\Data\FLOW2004a.xls" TargetMode="External"/></Relationships>
</file>

<file path=xl/externalLinks/_rels/externalLink151.xml.rels><?xml version="1.0" encoding="UTF-8" standalone="yes"?>
<Relationships xmlns="http://schemas.openxmlformats.org/package/2006/relationships"><Relationship Id="rId1" Type="http://schemas.openxmlformats.org/officeDocument/2006/relationships/externalLinkPath" Target="file:///K:\Bcfs1\Consolidacion%20Estadisticas%20Monetarias\FUNCIONES%20SUBDIRECCION\Propuesta%20Reestructuraci&#243;n\FyU.xlsx" TargetMode="External"/></Relationships>
</file>

<file path=xl/externalLinks/_rels/externalLink152.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WINNT/Profiles/bpweil/Archivos%20temporales%20de%20Internet/OLK43/CONSA%20$$$1%20SPNF%209dic02.xls" TargetMode="External"/></Relationships>
</file>

<file path=xl/externalLinks/_rels/externalLink153.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WINNT/Profiles/bpweil/Archivos%20temporales%20de%20Internet/OLK43/CONSA%20$$$1%20SPNF%209dic02.xls" TargetMode="External"/></Relationships>
</file>

<file path=xl/externalLinks/_rels/externalLink154.xml.rels><?xml version="1.0" encoding="UTF-8" standalone="yes"?>
<Relationships xmlns="http://schemas.openxmlformats.org/package/2006/relationships"><Relationship Id="rId1" Type="http://schemas.openxmlformats.org/officeDocument/2006/relationships/externalLinkPath" Target="file:///K:\FPSFWN03P\STA\DATA\S1\ECU\SECTORS\External\PERUMF97.XLS" TargetMode="External"/></Relationships>
</file>

<file path=xl/externalLinks/_rels/externalLink155.xml.rels><?xml version="1.0" encoding="UTF-8" standalone="yes"?>
<Relationships xmlns="http://schemas.openxmlformats.org/package/2006/relationships"><Relationship Id="rId1" Type="http://schemas.openxmlformats.org/officeDocument/2006/relationships/externalLinkPath" Target="file:///\\DATA1\PDR\DATA\GHA\WORKING\Ghfis0500m.xls" TargetMode="External"/></Relationships>
</file>

<file path=xl/externalLinks/_rels/externalLink156.xml.rels><?xml version="1.0" encoding="UTF-8" standalone="yes"?>
<Relationships xmlns="http://schemas.openxmlformats.org/package/2006/relationships"><Relationship Id="rId1" Type="http://schemas.openxmlformats.org/officeDocument/2006/relationships/externalLinkPath" Target="file:///\\Mdebiase\c\MEMORIA\MEM5\CAPIT6\SUCP3009.XLS" TargetMode="External"/></Relationships>
</file>

<file path=xl/externalLinks/_rels/externalLink157.xml.rels><?xml version="1.0" encoding="UTF-8" standalone="yes"?>
<Relationships xmlns="http://schemas.openxmlformats.org/package/2006/relationships"><Relationship Id="rId1" Type="http://schemas.openxmlformats.org/officeDocument/2006/relationships/externalLinkPath" Target="file:///\\DATA1\PDR\BOARD\MALI\1ST-COMP\DSA\MLI-buyback.xls" TargetMode="External"/></Relationships>
</file>

<file path=xl/externalLinks/_rels/externalLink158.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ECMON98.XLS" TargetMode="External"/></Relationships>
</file>

<file path=xl/externalLinks/_rels/externalLink159.xml.rels><?xml version="1.0" encoding="UTF-8" standalone="yes"?>
<Relationships xmlns="http://schemas.openxmlformats.org/package/2006/relationships"><Relationship Id="rId1" Type="http://schemas.openxmlformats.org/officeDocument/2006/relationships/externalLinkPath" Target="file:///O:\Documents%20and%20Settings\lgiorgianni\Local%20Settings\Temporary%20Internet%20Files\OLK45\WIN\Temporary%20Internet%20Files\OLKE0E1\Ec-Mon-July.xls" TargetMode="External"/></Relationships>
</file>

<file path=xl/externalLinks/_rels/externalLink160.xml.rels><?xml version="1.0" encoding="UTF-8" standalone="yes"?>
<Relationships xmlns="http://schemas.openxmlformats.org/package/2006/relationships"><Relationship Id="rId1" Type="http://schemas.openxmlformats.org/officeDocument/2006/relationships/externalLinkPath" Target="file:///K:\FPSFWN03P\STA\DATA\S1\ECU\SECTORS\External\ecuredtab.xls" TargetMode="External"/></Relationships>
</file>

<file path=xl/externalLinks/_rels/externalLink161.xml.rels><?xml version="1.0" encoding="UTF-8" standalone="yes"?>
<Relationships xmlns="http://schemas.openxmlformats.org/package/2006/relationships"><Relationship Id="rId1" Type="http://schemas.openxmlformats.org/officeDocument/2006/relationships/externalLinkPath" Target="file:///\\dgp1\UAE\Users\SM\AppData\Local\Microsoft\Windows\Temporary%20Internet%20Files\Low\Content.IE5\XIZWT4B9\STARTSall.xls" TargetMode="External"/></Relationships>
</file>

<file path=xl/externalLinks/_rels/externalLink162.xml.rels><?xml version="1.0" encoding="UTF-8" standalone="yes"?>
<Relationships xmlns="http://schemas.openxmlformats.org/package/2006/relationships"><Relationship Id="rId1" Type="http://schemas.openxmlformats.org/officeDocument/2006/relationships/externalLinkPath" Target="http://www.bancentral.gov.do/Documents%20and%20Settings/1989644/Desktop/CUADROS%20PARA%20PUBLICAR%20EN%20LA%20WEBB%20-%2002%20JUN2004%20.xls" TargetMode="External"/></Relationships>
</file>

<file path=xl/externalLinks/_rels/externalLink163.xml.rels><?xml version="1.0" encoding="UTF-8" standalone="yes"?>
<Relationships xmlns="http://schemas.openxmlformats.org/package/2006/relationships"><Relationship Id="rId1" Type="http://schemas.openxmlformats.org/officeDocument/2006/relationships/externalLinkPath" Target="file:///\\DATA1\PDR\Users\BHouse\My%20Documents\DomRep\DomRep-BCRD-0401\DebtService\FMI%20%20OCTUBRE%20%20DE%20%202003%20con%20correcciones%20el%2029%20de%20diciembre%20de%202003%20-%20Res&#250;menes-TPCPMP-031604.xls" TargetMode="External"/></Relationships>
</file>

<file path=xl/externalLinks/_rels/externalLink164.xml.rels><?xml version="1.0" encoding="UTF-8" standalone="yes"?>
<Relationships xmlns="http://schemas.openxmlformats.org/package/2006/relationships"><Relationship Id="rId1" Type="http://schemas.openxmlformats.org/officeDocument/2006/relationships/externalLinkPath" Target="file:///D:\DATA\CA\SLV\External%20Sector\Output\Working%20files%202003\Data\REER04-03.xls" TargetMode="External"/></Relationships>
</file>

<file path=xl/externalLinks/_rels/externalLink165.xml.rels><?xml version="1.0" encoding="UTF-8" standalone="yes"?>
<Relationships xmlns="http://schemas.openxmlformats.org/package/2006/relationships"><Relationship Id="rId1" Type="http://schemas.openxmlformats.org/officeDocument/2006/relationships/externalLinkPath" Target="file:///\\172.16.14.158\Dir.%20EESF\Users\fperez\Desktop\2022\PRESUPUESTO%202023\SEPTIEMBRE\Copia%20de%20Proyeccion%20Ingresos%20CUT%202023%20-%202026%20Envio%20a%20Presupuesto%20AL%2012%20Agosto%202022.xlsx" TargetMode="External"/></Relationships>
</file>

<file path=xl/externalLinks/_rels/externalLink166.xml.rels><?xml version="1.0" encoding="UTF-8" standalone="yes"?>
<Relationships xmlns="http://schemas.openxmlformats.org/package/2006/relationships"><Relationship Id="rId1" Type="http://schemas.openxmlformats.org/officeDocument/2006/relationships/externalLinkPath" Target="https://dgprd.sharepoint.com/Users/fperez/Desktop/2022/PRESUPUESTO%202023/SEPTIEMBRE/Copia%20de%20Proyeccion%20Ingresos%20CUT%202023%20-%202026%20Envio%20a%20Presupuesto%20AL%2012%20Agosto%202022.xlsx" TargetMode="External"/></Relationships>
</file>

<file path=xl/externalLinks/_rels/externalLink167.xml.rels><?xml version="1.0" encoding="UTF-8" standalone="yes"?>
<Relationships xmlns="http://schemas.openxmlformats.org/package/2006/relationships"><Relationship Id="rId1" Type="http://schemas.openxmlformats.org/officeDocument/2006/relationships/externalLinkPath" Target="https://dgprd.sharepoint.com/promieco/DATA/RL/URY/EXTERNAL/XTNL.XLS" TargetMode="External"/></Relationships>
</file>

<file path=xl/externalLinks/_rels/externalLink168.xml.rels><?xml version="1.0" encoding="UTF-8" standalone="yes"?>
<Relationships xmlns="http://schemas.openxmlformats.org/package/2006/relationships"><Relationship Id="rId1" Type="http://schemas.openxmlformats.org/officeDocument/2006/relationships/externalLinkPath" Target="/promieco/DATA/RL/URY/EXTERNAL/XTNL.XLS" TargetMode="External"/></Relationships>
</file>

<file path=xl/externalLinks/_rels/externalLink169.xml.rels><?xml version="1.0" encoding="UTF-8" standalone="yes"?>
<Relationships xmlns="http://schemas.openxmlformats.org/package/2006/relationships"><Relationship Id="rId1" Type="http://schemas.openxmlformats.org/officeDocument/2006/relationships/externalLinkPath" Target="file:///A:\CPLAZO\IMAE\PR\INF1-ALEX.xls" TargetMode="External"/></Relationships>
</file>

<file path=xl/externalLinks/_rels/externalLink170.xml.rels><?xml version="1.0" encoding="UTF-8" standalone="yes"?>
<Relationships xmlns="http://schemas.openxmlformats.org/package/2006/relationships"><Relationship Id="rId1" Type="http://schemas.openxmlformats.org/officeDocument/2006/relationships/externalLinkPath" Target="file:///D:\Real2001\HTIreal.xls" TargetMode="External"/></Relationships>
</file>

<file path=xl/externalLinks/_rels/externalLink171.xml.rels><?xml version="1.0" encoding="UTF-8" standalone="yes"?>
<Relationships xmlns="http://schemas.openxmlformats.org/package/2006/relationships"><Relationship Id="rId1" Type="http://schemas.openxmlformats.org/officeDocument/2006/relationships/externalLinkPath" Target="file:///\\DATA1\PDR\My%20Documents\Missions\Uruguay\Mission_ASBA_Review1_July8_15\July17\DSA_URY_July13_PlanC.xls" TargetMode="External"/></Relationships>
</file>

<file path=xl/externalLinks/_rels/externalLink172.xml.rels><?xml version="1.0" encoding="UTF-8" standalone="yes"?>
<Relationships xmlns="http://schemas.openxmlformats.org/package/2006/relationships"><Relationship Id="rId1" Type="http://schemas.openxmlformats.org/officeDocument/2006/relationships/externalLinkPath" Target="file:///K:\El_mnt\c\1Edas\FMI\mision\BCHDIC97.xls" TargetMode="External"/></Relationships>
</file>

<file path=xl/externalLinks/_rels/externalLink173.xml.rels><?xml version="1.0" encoding="UTF-8" standalone="yes"?>
<Relationships xmlns="http://schemas.openxmlformats.org/package/2006/relationships"><Relationship Id="rId1" Type="http://schemas.openxmlformats.org/officeDocument/2006/relationships/externalLinkPath" Target="file:///\\DATA1\PDR\My%20Documents\Temp\Chad\mission\150dp.xls" TargetMode="External"/></Relationships>
</file>

<file path=xl/externalLinks/_rels/externalLink174.xml.rels><?xml version="1.0" encoding="UTF-8" standalone="yes"?>
<Relationships xmlns="http://schemas.openxmlformats.org/package/2006/relationships"><Relationship Id="rId1" Type="http://schemas.openxmlformats.org/officeDocument/2006/relationships/externalLinkPath" Target="file:///\\DATA1\PDR\My%20Documents\Temp\Cameroon\mission\DSARept.xls" TargetMode="External"/></Relationships>
</file>

<file path=xl/externalLinks/_rels/externalLink175.xml.rels><?xml version="1.0" encoding="UTF-8" standalone="yes"?>
<Relationships xmlns="http://schemas.openxmlformats.org/package/2006/relationships"><Relationship Id="rId1" Type="http://schemas.openxmlformats.org/officeDocument/2006/relationships/externalLinkPath" Target="file:///R:\DOC\B2\CHIEF\CRI\97RED\CGOVFEB.XLS" TargetMode="External"/></Relationships>
</file>

<file path=xl/externalLinks/_rels/externalLink176.xml.rels><?xml version="1.0" encoding="UTF-8" standalone="yes"?>
<Relationships xmlns="http://schemas.openxmlformats.org/package/2006/relationships"><Relationship Id="rId1" Type="http://schemas.openxmlformats.org/officeDocument/2006/relationships/externalLinkPath" Target="file:///K:\FPSFWN03P\STA\DOC\SI\IMSection\DP\MFS%20Workfiles\Generic%20Files\Graduated%20to%20DC\Chile%20EIS.xls" TargetMode="External"/></Relationships>
</file>

<file path=xl/externalLinks/_rels/externalLink177.xml.rels><?xml version="1.0" encoding="UTF-8" standalone="yes"?>
<Relationships xmlns="http://schemas.openxmlformats.org/package/2006/relationships"><Relationship Id="rId1" Type="http://schemas.openxmlformats.org/officeDocument/2006/relationships/externalLinkPath" Target="https://dgprd.sharepoint.com/promieco/Documents%20and%20Settings/MFIGUEROLA/Local%20Settings/Temporary%20Internet%20Files/OLK22/DomRep-DSA-DRSc-NoDRNBonly/DomRep-DSAExtSusTabs-NoDRNBonly.xls" TargetMode="External"/></Relationships>
</file>

<file path=xl/externalLinks/_rels/externalLink178.xml.rels><?xml version="1.0" encoding="UTF-8" standalone="yes"?>
<Relationships xmlns="http://schemas.openxmlformats.org/package/2006/relationships"><Relationship Id="rId1" Type="http://schemas.openxmlformats.org/officeDocument/2006/relationships/externalLinkPath" Target="/promieco/Documents%20and%20Settings/MFIGUEROLA/Local%20Settings/Temporary%20Internet%20Files/OLK22/DomRep-DSA-DRSc-NoDRNBonly/DomRep-DSAExtSusTabs-NoDRNBonly.xls" TargetMode="External"/></Relationships>
</file>

<file path=xl/externalLinks/_rels/externalLink179.xml.rels><?xml version="1.0" encoding="UTF-8" standalone="yes"?>
<Relationships xmlns="http://schemas.openxmlformats.org/package/2006/relationships"><Relationship Id="rId1" Type="http://schemas.openxmlformats.org/officeDocument/2006/relationships/externalLinkPath" Target="file:///K:\Users\fperez\Desktop\Copia%20de%20ESTIMACION%20%20MENSUAL%202018(CON%20NUEVAS%20MEDIDAS%20ajustado%20a%20590%209%20mills%20)22-09-17%20(6).xlsx" TargetMode="External"/></Relationships>
</file>

<file path=xl/externalLinks/_rels/externalLink180.xml.rels><?xml version="1.0" encoding="UTF-8" standalone="yes"?>
<Relationships xmlns="http://schemas.openxmlformats.org/package/2006/relationships"><Relationship Id="rId1" Type="http://schemas.openxmlformats.org/officeDocument/2006/relationships/externalLinkPath" Target="file:///\\DATA1\PDR\Documents%20and%20Settings\1991162\My%20Documents\My%20Documents\bp5enemar0001.xls" TargetMode="External"/></Relationships>
</file>

<file path=xl/externalLinks/_rels/externalLink181.xml.rels><?xml version="1.0" encoding="UTF-8" standalone="yes"?>
<Relationships xmlns="http://schemas.openxmlformats.org/package/2006/relationships"><Relationship Id="rId1" Type="http://schemas.openxmlformats.org/officeDocument/2006/relationships/externalLinkPath" Target="file:///\\DATA1\PDR\Documents%20and%20Settings\1991162\My%20Documents\My%20Documents\bp5trimestre9900rev.xls" TargetMode="External"/></Relationships>
</file>

<file path=xl/externalLinks/_rels/externalLink182.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DATA/ML/DOM/Vulnerability%20exercise/March%202005/DR%20SVI%20table%20Feb%202005.xls" TargetMode="External"/></Relationships>
</file>

<file path=xl/externalLinks/_rels/externalLink183.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DATA/ML/DOM/Vulnerability%20exercise/March%202005/DR%20SVI%20table%20Feb%202005.xls" TargetMode="External"/></Relationships>
</file>

<file path=xl/externalLinks/_rels/externalLink184.xml.rels><?xml version="1.0" encoding="UTF-8" standalone="yes"?>
<Relationships xmlns="http://schemas.openxmlformats.org/package/2006/relationships"><Relationship Id="rId1" Type="http://schemas.openxmlformats.org/officeDocument/2006/relationships/externalLinkPath" Target="file:///K:\DATA\S1\ECU\SECTORS\External\PERUMF97.XLS" TargetMode="External"/></Relationships>
</file>

<file path=xl/externalLinks/_rels/externalLink185.xml.rels><?xml version="1.0" encoding="UTF-8" standalone="yes"?>
<Relationships xmlns="http://schemas.openxmlformats.org/package/2006/relationships"><Relationship Id="rId1" Type="http://schemas.openxmlformats.org/officeDocument/2006/relationships/externalLinkPath" Target="file:///D:\DATA\CA\CRI\Dbase\Dinput\CRI-INPUT-ABOP.xls" TargetMode="External"/></Relationships>
</file>

<file path=xl/externalLinks/_rels/externalLink186.xml.rels><?xml version="1.0" encoding="UTF-8" standalone="yes"?>
<Relationships xmlns="http://schemas.openxmlformats.org/package/2006/relationships"><Relationship Id="rId1" Type="http://schemas.openxmlformats.org/officeDocument/2006/relationships/externalLinkPath" Target="https://dgprd.sharepoint.com/Documents%20and%20Settings/1994738/Local%20Settings/Temporary%20Internet%20Files/OLK1EAE/TRIMALEX/corrts99-2.xls" TargetMode="External"/></Relationships>
</file>

<file path=xl/externalLinks/_rels/externalLink187.xml.rels><?xml version="1.0" encoding="UTF-8" standalone="yes"?>
<Relationships xmlns="http://schemas.openxmlformats.org/package/2006/relationships"><Relationship Id="rId1" Type="http://schemas.openxmlformats.org/officeDocument/2006/relationships/externalLinkPath" Target="/Documents%20and%20Settings/1994738/Local%20Settings/Temporary%20Internet%20Files/OLK1EAE/TRIMALEX/corrts99-2.xls" TargetMode="External"/></Relationships>
</file>

<file path=xl/externalLinks/_rels/externalLink188.xml.rels><?xml version="1.0" encoding="UTF-8" standalone="yes"?>
<Relationships xmlns="http://schemas.openxmlformats.org/package/2006/relationships"><Relationship Id="rId1" Type="http://schemas.openxmlformats.org/officeDocument/2006/relationships/externalLinkPath" Target="file:///D:\TRIMALEX\corrts99-2.xls" TargetMode="External"/></Relationships>
</file>

<file path=xl/externalLinks/_rels/externalLink189.xml.rels><?xml version="1.0" encoding="UTF-8" standalone="yes"?>
<Relationships xmlns="http://schemas.openxmlformats.org/package/2006/relationships"><Relationship Id="rId2" Type="http://schemas.openxmlformats.org/officeDocument/2006/relationships/externalLinkPath" Target="https://dgprd.sharepoint.com/sites/Depto.deEstudiosEconmicos/Shared%20Documents/Formulaci&#243;n%20PGE/2024/Secciones/Mariangel%20Moner&#243;/Programas%20Prioritarios%20-%20PGE%202024.xlsx" TargetMode="External"/><Relationship Id="rId1" Type="http://schemas.openxmlformats.org/officeDocument/2006/relationships/externalLinkPath" Target="https://dgprd.sharepoint.com/sites/Depto.deEstudiosEconmicos/Shared%20Documents/Formulaci&#243;n%20PGE/2024/Secciones/Mariangel%20Moner&#243;/Programas%20Prioritarios%20-%20PGE%20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DA"/>
      <sheetName val="Micro"/>
      <sheetName val="Q1"/>
      <sheetName val="Q2"/>
      <sheetName val="Q3"/>
      <sheetName val="Q4"/>
      <sheetName val="Q5"/>
      <sheetName val="Q6"/>
      <sheetName val="Q7"/>
      <sheetName val="QQ"/>
      <sheetName val="QC"/>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2">
          <cell r="E32">
            <v>-493.67282104492199</v>
          </cell>
          <cell r="F32">
            <v>-472.80181884765602</v>
          </cell>
          <cell r="G32">
            <v>-706.7900390625</v>
          </cell>
          <cell r="H32">
            <v>-1172.18542480469</v>
          </cell>
          <cell r="I32">
            <v>-2174.98486328125</v>
          </cell>
          <cell r="J32">
            <v>-4539.14990234375</v>
          </cell>
          <cell r="K32">
            <v>-5438.3037109375</v>
          </cell>
          <cell r="L32">
            <v>-5422</v>
          </cell>
          <cell r="M32">
            <v>-5537</v>
          </cell>
          <cell r="N32">
            <v>-5132</v>
          </cell>
          <cell r="O32">
            <v>-4290.99951171875</v>
          </cell>
          <cell r="P32">
            <v>-4145</v>
          </cell>
          <cell r="Q32">
            <v>-4678</v>
          </cell>
          <cell r="R32">
            <v>-6023</v>
          </cell>
          <cell r="S32">
            <v>-5610</v>
          </cell>
          <cell r="T32">
            <v>-5183</v>
          </cell>
          <cell r="U32">
            <v>-4167</v>
          </cell>
          <cell r="V32">
            <v>-3591</v>
          </cell>
          <cell r="W32">
            <v>-4757</v>
          </cell>
          <cell r="X32">
            <v>-6338</v>
          </cell>
          <cell r="Y32">
            <v>-7284</v>
          </cell>
          <cell r="Z32">
            <v>-8756</v>
          </cell>
          <cell r="AA32">
            <v>-10284</v>
          </cell>
          <cell r="AB32">
            <v>-11203</v>
          </cell>
          <cell r="AC32">
            <v>-12593.8681640625</v>
          </cell>
          <cell r="AD32">
            <v>-13946.44921875</v>
          </cell>
          <cell r="AE32">
            <v>-15478.31640625</v>
          </cell>
          <cell r="AF32">
            <v>-16821.908203125</v>
          </cell>
          <cell r="AG32">
            <v>-17722.5078125</v>
          </cell>
          <cell r="AH32">
            <v>-18496.873046875</v>
          </cell>
        </row>
        <row r="132">
          <cell r="E132">
            <v>1.3998386894087399E-9</v>
          </cell>
          <cell r="F132">
            <v>4.0763494801865396E-9</v>
          </cell>
          <cell r="G132">
            <v>7.9575297462497507E-9</v>
          </cell>
          <cell r="H132">
            <v>1.31697177607748E-8</v>
          </cell>
          <cell r="I132">
            <v>1.83716544199797E-8</v>
          </cell>
          <cell r="J132">
            <v>4.40270859769498E-8</v>
          </cell>
          <cell r="K132">
            <v>2.5922636837094599E-7</v>
          </cell>
          <cell r="L132">
            <v>1.0529964811212301E-6</v>
          </cell>
          <cell r="M132">
            <v>6.7740002123173301E-6</v>
          </cell>
          <cell r="N132">
            <v>6.0155998653499403E-5</v>
          </cell>
          <cell r="O132">
            <v>9.4149996584747E-5</v>
          </cell>
          <cell r="P132">
            <v>2.1460000425577199E-4</v>
          </cell>
          <cell r="Q132">
            <v>8.72100004926324E-4</v>
          </cell>
          <cell r="R132">
            <v>3.9715748280286803E-2</v>
          </cell>
          <cell r="S132">
            <v>0.48764547705650302</v>
          </cell>
          <cell r="T132">
            <v>0.95413225889205899</v>
          </cell>
          <cell r="U132">
            <v>0.99064999818801902</v>
          </cell>
          <cell r="V132">
            <v>1</v>
          </cell>
          <cell r="W132">
            <v>1</v>
          </cell>
          <cell r="X132">
            <v>1</v>
          </cell>
          <cell r="Y132">
            <v>1</v>
          </cell>
          <cell r="Z132">
            <v>1</v>
          </cell>
          <cell r="AA132">
            <v>1</v>
          </cell>
          <cell r="AB132">
            <v>1</v>
          </cell>
          <cell r="AC132">
            <v>1</v>
          </cell>
          <cell r="AD132">
            <v>1</v>
          </cell>
          <cell r="AE132">
            <v>1</v>
          </cell>
          <cell r="AF132">
            <v>1</v>
          </cell>
          <cell r="AG132">
            <v>1</v>
          </cell>
          <cell r="AH132">
            <v>1</v>
          </cell>
        </row>
        <row r="141">
          <cell r="E141">
            <v>1.00000004749745E-3</v>
          </cell>
          <cell r="F141">
            <v>1.00000004749745E-3</v>
          </cell>
          <cell r="G141">
            <v>1.00000004749745E-3</v>
          </cell>
          <cell r="H141">
            <v>1.00000004749745E-3</v>
          </cell>
          <cell r="I141">
            <v>1.00000004749745E-3</v>
          </cell>
          <cell r="J141">
            <v>1.00000004749745E-3</v>
          </cell>
          <cell r="K141">
            <v>1.00000004749745E-3</v>
          </cell>
          <cell r="L141">
            <v>1.00000004749745E-3</v>
          </cell>
          <cell r="M141">
            <v>1.00000004749745E-3</v>
          </cell>
          <cell r="N141">
            <v>1.00000004749745E-3</v>
          </cell>
          <cell r="O141">
            <v>1.00000004749745E-3</v>
          </cell>
          <cell r="P141">
            <v>1.00000004749745E-3</v>
          </cell>
          <cell r="Q141">
            <v>1.00000004749745E-3</v>
          </cell>
          <cell r="R141">
            <v>1.00000004749745E-3</v>
          </cell>
          <cell r="S141">
            <v>1.00000004749745E-3</v>
          </cell>
          <cell r="T141">
            <v>1.00000004749745E-3</v>
          </cell>
          <cell r="U141">
            <v>1.00000004749745E-3</v>
          </cell>
          <cell r="V141">
            <v>1.00000004749745E-3</v>
          </cell>
          <cell r="W141">
            <v>1.00000004749745E-3</v>
          </cell>
          <cell r="X141">
            <v>1.00000004749745E-3</v>
          </cell>
          <cell r="Y141">
            <v>1.00000004749745E-3</v>
          </cell>
          <cell r="Z141">
            <v>1.00000004749745E-3</v>
          </cell>
          <cell r="AA141">
            <v>1.00000004749745E-3</v>
          </cell>
          <cell r="AB141">
            <v>1.00000004749745E-3</v>
          </cell>
          <cell r="AC141">
            <v>1.00000004749745E-3</v>
          </cell>
          <cell r="AD141">
            <v>1.00000004749745E-3</v>
          </cell>
          <cell r="AE141">
            <v>1.00000004749745E-3</v>
          </cell>
          <cell r="AF141">
            <v>1.00000004749745E-3</v>
          </cell>
          <cell r="AG141">
            <v>1.00000004749745E-3</v>
          </cell>
          <cell r="AH141">
            <v>1.00000004749745E-3</v>
          </cell>
        </row>
      </sheetData>
      <sheetData sheetId="9" refreshError="1"/>
      <sheetData sheetId="10" refreshError="1"/>
      <sheetData sheetId="11" refreshError="1"/>
      <sheetData sheetId="12" refreshError="1"/>
      <sheetData sheetId="1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iffDebtSvceProj"/>
      <sheetName val="NewBOP (bill Y) (condensed)"/>
      <sheetName val="FinReq"/>
      <sheetName val="NewBOP (bill Y)"/>
      <sheetName val="Output"/>
      <sheetName val="Reserves"/>
      <sheetName val="NewX&amp;M"/>
      <sheetName val="NewBOP (bill Q)"/>
      <sheetName val="Sheet6"/>
      <sheetName val="OldBOP"/>
      <sheetName val="FDI"/>
      <sheetName val="Bonds"/>
      <sheetName val="Sheet5"/>
      <sheetName val="Sheet1"/>
      <sheetName val="Sheet2"/>
      <sheetName val="Sheet4"/>
      <sheetName val="FinReq SR"/>
      <sheetName val="NRFGDebt"/>
      <sheetName val="OldIntPaym"/>
      <sheetName val="Sheet3"/>
      <sheetName val="Letes"/>
      <sheetName val="Cuadro 16 a"/>
      <sheetName val="Cuadro 16b"/>
      <sheetName val="DebtSustFed"/>
      <sheetName val="BOP Table"/>
      <sheetName val="BOP SR"/>
      <sheetName val="CA Sustainability"/>
      <sheetName val="DebtSustProv"/>
      <sheetName val="DebtSust"/>
      <sheetName val="PuDebt"/>
      <sheetName val="FoF"/>
      <sheetName val="Interest Payments"/>
      <sheetName val="OldX&amp;M"/>
      <sheetName val="OldKA"/>
      <sheetName val="FSAsLia"/>
      <sheetName val="NFPrSAsLia"/>
      <sheetName val="InputAmort"/>
      <sheetName val="MacroFlows"/>
      <sheetName val="BerneUnion"/>
      <sheetName val="MediumTerm"/>
      <sheetName val="Inputs"/>
      <sheetName val="ExtDebt (condensed)"/>
      <sheetName val="Ms"/>
      <sheetName val="Xs"/>
      <sheetName val="NewKA"/>
      <sheetName val="Debt"/>
      <sheetName val="NewBOP"/>
      <sheetName val="WEO_BOP"/>
      <sheetName val="WEO_DEBT"/>
      <sheetName val="TO FISC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KA (new)"/>
      <sheetName val="Leases"/>
      <sheetName val="Info"/>
      <sheetName val="Ext.Fin (FY)"/>
      <sheetName val="Table fy"/>
      <sheetName val="Table"/>
      <sheetName val="BOP"/>
      <sheetName val="Output"/>
      <sheetName val="weo"/>
      <sheetName val="Macro"/>
      <sheetName val="Exp"/>
      <sheetName val="Imp"/>
      <sheetName val="serv"/>
      <sheetName val="in-out"/>
      <sheetName val="KA"/>
      <sheetName val="Ind"/>
      <sheetName val="DSA output"/>
      <sheetName val="Sheet1"/>
      <sheetName val="WETA"/>
      <sheetName val="Imp:DSA output"/>
      <sheetName val="MONE(M)"/>
      <sheetName val="BURSAT(M)"/>
      <sheetName val="REAL(T)"/>
      <sheetName val="EXT(T)"/>
      <sheetName val="EXT(A)"/>
      <sheetName val="REAL(A)"/>
      <sheetName val="FISCAL(A)"/>
      <sheetName val="METAS"/>
      <sheetName val="EJECUTIVO"/>
      <sheetName val="EXT(M)"/>
      <sheetName val="FISCAL(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row r="87">
          <cell r="I87">
            <v>2948.3534720937819</v>
          </cell>
          <cell r="O87">
            <v>2968.3</v>
          </cell>
          <cell r="P87">
            <v>3280.75</v>
          </cell>
          <cell r="Q87">
            <v>3493.6381402405464</v>
          </cell>
          <cell r="R87">
            <v>3766.1175633561566</v>
          </cell>
          <cell r="S87">
            <v>3997.5525546669683</v>
          </cell>
          <cell r="T87">
            <v>4340.9711679215779</v>
          </cell>
          <cell r="U87">
            <v>4796.4756673634238</v>
          </cell>
          <cell r="V87">
            <v>5281.4601257114955</v>
          </cell>
          <cell r="W87">
            <v>5727.8593794674289</v>
          </cell>
          <cell r="X87">
            <v>6135.9693201964728</v>
          </cell>
          <cell r="Y87">
            <v>6574.2910509682461</v>
          </cell>
          <cell r="Z87">
            <v>7047.464502227821</v>
          </cell>
          <cell r="AA87">
            <v>7558.4039469664458</v>
          </cell>
          <cell r="AB87">
            <v>8115.2960305978322</v>
          </cell>
          <cell r="AC87">
            <v>8717.4088695618993</v>
          </cell>
          <cell r="AD87">
            <v>9368.5837619655049</v>
          </cell>
          <cell r="AE87">
            <v>10072.996048207535</v>
          </cell>
          <cell r="AF87">
            <v>10835.184579013356</v>
          </cell>
          <cell r="AG87">
            <v>11660.083809198853</v>
          </cell>
          <cell r="AH87">
            <v>12553.058752923744</v>
          </cell>
          <cell r="AI87">
            <v>13519.943057493711</v>
          </cell>
        </row>
        <row r="88">
          <cell r="I88">
            <v>-5.7008965887577849</v>
          </cell>
          <cell r="O88">
            <v>-4.2680477584313845</v>
          </cell>
          <cell r="P88">
            <v>0.39067187697440986</v>
          </cell>
          <cell r="Q88">
            <v>-2.5220995475796579</v>
          </cell>
          <cell r="R88">
            <v>-4.3170827584920195</v>
          </cell>
          <cell r="S88">
            <v>-6.2263885883577421</v>
          </cell>
          <cell r="T88">
            <v>-6.2255626662661223</v>
          </cell>
          <cell r="U88">
            <v>-5.9837800024204881</v>
          </cell>
          <cell r="V88">
            <v>-6.3148545225364892</v>
          </cell>
          <cell r="W88">
            <v>-5.6640620729483109</v>
          </cell>
          <cell r="X88">
            <v>-5.770379695348117</v>
          </cell>
          <cell r="Y88">
            <v>-5.8656788180317383</v>
          </cell>
          <cell r="Z88">
            <v>-5.9458120013883509</v>
          </cell>
          <cell r="AA88">
            <v>-6.0153445427542485</v>
          </cell>
          <cell r="AB88">
            <v>-6.0720663147381408</v>
          </cell>
          <cell r="AC88">
            <v>-6.1055027621634093</v>
          </cell>
          <cell r="AD88">
            <v>-6.0414700878857461</v>
          </cell>
          <cell r="AE88">
            <v>-5.9757445020741251</v>
          </cell>
          <cell r="AF88">
            <v>-5.9073314642238799</v>
          </cell>
          <cell r="AG88">
            <v>-5.8340944105542958</v>
          </cell>
          <cell r="AH88">
            <v>-5.7550306371400639</v>
          </cell>
          <cell r="AI88">
            <v>-5.670640930790757</v>
          </cell>
        </row>
        <row r="89">
          <cell r="I89">
            <v>-5.7494286526163032</v>
          </cell>
          <cell r="O89">
            <v>-3.4907537552819932</v>
          </cell>
          <cell r="P89">
            <v>0.39067187697440986</v>
          </cell>
          <cell r="Q89">
            <v>-2.5220995475796579</v>
          </cell>
          <cell r="R89">
            <v>-4.3170827584920195</v>
          </cell>
          <cell r="S89">
            <v>-6.2263885883577421</v>
          </cell>
          <cell r="T89">
            <v>-6.2255626662661223</v>
          </cell>
          <cell r="U89">
            <v>-5.9837800024204881</v>
          </cell>
          <cell r="V89">
            <v>-6.3148545225364892</v>
          </cell>
          <cell r="W89">
            <v>-5.6640620729483109</v>
          </cell>
          <cell r="X89">
            <v>-5.770379695348117</v>
          </cell>
          <cell r="Y89">
            <v>-5.8656788180317383</v>
          </cell>
          <cell r="Z89">
            <v>-5.9458120013883509</v>
          </cell>
          <cell r="AA89">
            <v>-6.0153445427542485</v>
          </cell>
          <cell r="AB89">
            <v>-6.0720663147381408</v>
          </cell>
          <cell r="AC89">
            <v>-6.1055027621634093</v>
          </cell>
          <cell r="AD89">
            <v>-6.0414700878857461</v>
          </cell>
          <cell r="AE89">
            <v>-5.9757445020741251</v>
          </cell>
          <cell r="AF89">
            <v>-5.9073314642238799</v>
          </cell>
          <cell r="AG89">
            <v>-5.8340944105542958</v>
          </cell>
          <cell r="AH89">
            <v>-5.7550306371400639</v>
          </cell>
          <cell r="AI89">
            <v>-5.670640930790757</v>
          </cell>
        </row>
        <row r="90">
          <cell r="I90">
            <v>8860.1218619826504</v>
          </cell>
          <cell r="O90">
            <v>11396.111481670061</v>
          </cell>
          <cell r="P90">
            <v>11761.719316283372</v>
          </cell>
          <cell r="Q90">
            <v>13951.734205270477</v>
          </cell>
          <cell r="R90">
            <v>14970.312261041583</v>
          </cell>
          <cell r="S90">
            <v>16623.883753290145</v>
          </cell>
          <cell r="T90">
            <v>18595.175933470895</v>
          </cell>
          <cell r="U90">
            <v>20520.743227875995</v>
          </cell>
          <cell r="V90">
            <v>23171.776851544284</v>
          </cell>
          <cell r="W90">
            <v>28613.268595985974</v>
          </cell>
          <cell r="X90">
            <v>31156.193591397565</v>
          </cell>
          <cell r="Y90">
            <v>33932.670319593228</v>
          </cell>
          <cell r="Z90">
            <v>36969.180243954092</v>
          </cell>
          <cell r="AA90">
            <v>40295.869642819904</v>
          </cell>
          <cell r="AB90">
            <v>43941.460541134453</v>
          </cell>
          <cell r="AC90">
            <v>47949.007501957436</v>
          </cell>
          <cell r="AD90">
            <v>52354.484654090331</v>
          </cell>
          <cell r="AE90">
            <v>57164.729911948285</v>
          </cell>
          <cell r="AF90">
            <v>62416.932713531918</v>
          </cell>
          <cell r="AG90">
            <v>68151.699402174127</v>
          </cell>
          <cell r="AH90">
            <v>74413.367166268086</v>
          </cell>
          <cell r="AI90">
            <v>81250.346823269065</v>
          </cell>
        </row>
        <row r="91">
          <cell r="I91">
            <v>1.5169463703024839</v>
          </cell>
          <cell r="O91">
            <v>1.2729651305092398</v>
          </cell>
          <cell r="P91">
            <v>1.2623931802690482</v>
          </cell>
          <cell r="Q91">
            <v>1.2644153200239485</v>
          </cell>
          <cell r="R91">
            <v>1.2662699333611811</v>
          </cell>
          <cell r="S91">
            <v>1.2686955202842984</v>
          </cell>
          <cell r="T91">
            <v>1.270951522213567</v>
          </cell>
          <cell r="U91">
            <v>1.2732543111406767</v>
          </cell>
          <cell r="V91">
            <v>1.2732543111406767</v>
          </cell>
          <cell r="W91">
            <v>1.2732543111406767</v>
          </cell>
          <cell r="X91">
            <v>1.2732543111406767</v>
          </cell>
          <cell r="Y91">
            <v>1.2732543111406767</v>
          </cell>
          <cell r="Z91">
            <v>1.2732543111406767</v>
          </cell>
          <cell r="AA91">
            <v>1.2732543111406767</v>
          </cell>
          <cell r="AB91">
            <v>1.2732543111406767</v>
          </cell>
          <cell r="AC91">
            <v>1.2732543111406767</v>
          </cell>
          <cell r="AD91">
            <v>1.2732543111406767</v>
          </cell>
          <cell r="AE91">
            <v>1.2732543111406767</v>
          </cell>
          <cell r="AF91">
            <v>1.2732543111406767</v>
          </cell>
          <cell r="AG91">
            <v>1.2732543111406767</v>
          </cell>
          <cell r="AH91">
            <v>1.2732543111406767</v>
          </cell>
          <cell r="AI91">
            <v>1.2732543111406767</v>
          </cell>
          <cell r="AJ91">
            <v>1.2732543111406767</v>
          </cell>
        </row>
        <row r="92">
          <cell r="I92">
            <v>2623.2951947879574</v>
          </cell>
          <cell r="O92">
            <v>2463.3948034137657</v>
          </cell>
          <cell r="P92">
            <v>2542.42495692906</v>
          </cell>
          <cell r="Q92">
            <v>3015.8207556281977</v>
          </cell>
          <cell r="R92">
            <v>3235.9976022213241</v>
          </cell>
          <cell r="S92">
            <v>3593.4352622187776</v>
          </cell>
          <cell r="T92">
            <v>4019.5517424303075</v>
          </cell>
          <cell r="U92">
            <v>4435.7842858106133</v>
          </cell>
          <cell r="V92">
            <v>5008.8343531711862</v>
          </cell>
          <cell r="W92">
            <v>6185.0726259923094</v>
          </cell>
          <cell r="X92">
            <v>6734.7538246400682</v>
          </cell>
          <cell r="Y92">
            <v>7334.9197983616714</v>
          </cell>
          <cell r="Z92">
            <v>7991.2948066455228</v>
          </cell>
          <cell r="AA92">
            <v>8710.3952990300331</v>
          </cell>
          <cell r="AB92">
            <v>9498.4298570216069</v>
          </cell>
          <cell r="AC92">
            <v>10364.705197834721</v>
          </cell>
          <cell r="AD92">
            <v>11316.997524965578</v>
          </cell>
          <cell r="AE92">
            <v>12356.784928801722</v>
          </cell>
          <cell r="AF92">
            <v>13492.106315285762</v>
          </cell>
          <cell r="AG92">
            <v>14731.739192018671</v>
          </cell>
          <cell r="AH92">
            <v>16085.267529783938</v>
          </cell>
          <cell r="AI92">
            <v>17563.155859078666</v>
          </cell>
        </row>
        <row r="93">
          <cell r="I93">
            <v>29.607890677487099</v>
          </cell>
          <cell r="O93">
            <v>21.616099556203743</v>
          </cell>
          <cell r="P93">
            <v>21.616099556203743</v>
          </cell>
          <cell r="Q93">
            <v>21.616099556203743</v>
          </cell>
          <cell r="R93">
            <v>21.616099556203743</v>
          </cell>
          <cell r="S93">
            <v>21.616099556203743</v>
          </cell>
          <cell r="T93">
            <v>21.616099556203743</v>
          </cell>
          <cell r="U93">
            <v>21.616099556203743</v>
          </cell>
          <cell r="V93">
            <v>21.616099556203743</v>
          </cell>
          <cell r="W93">
            <v>21.616099556203743</v>
          </cell>
          <cell r="X93">
            <v>21.616099556203743</v>
          </cell>
          <cell r="Y93">
            <v>21.616099556203743</v>
          </cell>
          <cell r="Z93">
            <v>21.616099556203743</v>
          </cell>
          <cell r="AA93">
            <v>21.616099556203743</v>
          </cell>
          <cell r="AB93">
            <v>21.616099556203743</v>
          </cell>
          <cell r="AC93">
            <v>21.616099556203743</v>
          </cell>
          <cell r="AD93">
            <v>21.616099556203743</v>
          </cell>
          <cell r="AE93">
            <v>21.616099556203743</v>
          </cell>
          <cell r="AF93">
            <v>21.616099556203743</v>
          </cell>
          <cell r="AG93">
            <v>21.616099556203743</v>
          </cell>
          <cell r="AH93">
            <v>21.616099556203743</v>
          </cell>
          <cell r="AI93">
            <v>21.616099556203743</v>
          </cell>
        </row>
        <row r="96">
          <cell r="I96">
            <v>4.8</v>
          </cell>
          <cell r="O96">
            <v>1.1997382459579597</v>
          </cell>
          <cell r="P96">
            <v>1.2140256033834618</v>
          </cell>
          <cell r="Q96">
            <v>1.8361849472174008</v>
          </cell>
          <cell r="R96">
            <v>2.7</v>
          </cell>
          <cell r="S96">
            <v>3.5</v>
          </cell>
          <cell r="T96">
            <v>4</v>
          </cell>
          <cell r="U96">
            <v>4</v>
          </cell>
          <cell r="V96">
            <v>4</v>
          </cell>
          <cell r="W96">
            <v>6.0370069569610996</v>
          </cell>
          <cell r="X96">
            <v>6.0592976880875726</v>
          </cell>
          <cell r="Y96">
            <v>6.0750564946457919</v>
          </cell>
          <cell r="Z96">
            <v>6.0975518054972921</v>
          </cell>
          <cell r="AA96">
            <v>6.1199045148971454</v>
          </cell>
          <cell r="AB96">
            <v>6.1199045148971454</v>
          </cell>
          <cell r="AC96">
            <v>6.1199045148971454</v>
          </cell>
          <cell r="AD96">
            <v>6.1199045148971454</v>
          </cell>
          <cell r="AE96">
            <v>6.1199045148971454</v>
          </cell>
          <cell r="AF96">
            <v>6.1199045148971454</v>
          </cell>
          <cell r="AG96">
            <v>6.1199045148971454</v>
          </cell>
          <cell r="AH96">
            <v>6.1199045148971454</v>
          </cell>
          <cell r="AI96">
            <v>6.1199045148971454</v>
          </cell>
        </row>
        <row r="97">
          <cell r="I97">
            <v>16.120635221711165</v>
          </cell>
          <cell r="O97">
            <v>12.476073432770907</v>
          </cell>
          <cell r="P97">
            <v>3.2607305629411831</v>
          </cell>
          <cell r="Q97">
            <v>8.6594076555257296</v>
          </cell>
          <cell r="R97">
            <v>5.8104393347695016</v>
          </cell>
          <cell r="S97">
            <v>9.4816478087076597</v>
          </cell>
          <cell r="T97">
            <v>10.260218580781522</v>
          </cell>
          <cell r="U97">
            <v>10.658653588716716</v>
          </cell>
          <cell r="V97">
            <v>10.73572963073255</v>
          </cell>
          <cell r="W97">
            <v>10.65968842028855</v>
          </cell>
          <cell r="X97">
            <v>10.673909086624045</v>
          </cell>
          <cell r="Y97">
            <v>10.701879402305892</v>
          </cell>
          <cell r="Z97">
            <v>10.738637362140269</v>
          </cell>
          <cell r="AA97">
            <v>10.729239119755519</v>
          </cell>
          <cell r="AB97">
            <v>10.755457517750845</v>
          </cell>
          <cell r="AC97">
            <v>10.792084446898432</v>
          </cell>
          <cell r="AD97">
            <v>10.792084446898432</v>
          </cell>
          <cell r="AE97">
            <v>10.7920844468984</v>
          </cell>
          <cell r="AF97">
            <v>10.7920844468984</v>
          </cell>
          <cell r="AG97">
            <v>10.7920844468984</v>
          </cell>
          <cell r="AH97">
            <v>10.7920844468984</v>
          </cell>
          <cell r="AI97">
            <v>10.7920844468984</v>
          </cell>
        </row>
        <row r="98">
          <cell r="I98">
            <v>1.5543281604567083</v>
          </cell>
          <cell r="O98">
            <v>5.7572027569828599</v>
          </cell>
          <cell r="P98">
            <v>1.9627922863293401</v>
          </cell>
          <cell r="Q98">
            <v>7.165086104010876</v>
          </cell>
          <cell r="R98">
            <v>1.3927673841600985</v>
          </cell>
          <cell r="S98">
            <v>3.5360460753407263</v>
          </cell>
          <cell r="T98">
            <v>3.499999999999992</v>
          </cell>
          <cell r="U98">
            <v>3.499999999999992</v>
          </cell>
          <cell r="V98">
            <v>3.499999999999992</v>
          </cell>
          <cell r="W98">
            <v>3.499999999999992</v>
          </cell>
          <cell r="X98">
            <v>3.499999999999992</v>
          </cell>
          <cell r="Y98">
            <v>3.499999999999992</v>
          </cell>
          <cell r="Z98">
            <v>3.499999999999992</v>
          </cell>
          <cell r="AA98">
            <v>3.499999999999992</v>
          </cell>
          <cell r="AB98">
            <v>3.499999999999992</v>
          </cell>
          <cell r="AC98">
            <v>3.499999999999992</v>
          </cell>
          <cell r="AD98">
            <v>3.499999999999992</v>
          </cell>
          <cell r="AE98">
            <v>3.499999999999992</v>
          </cell>
          <cell r="AF98">
            <v>3.499999999999992</v>
          </cell>
          <cell r="AG98">
            <v>3.499999999999992</v>
          </cell>
          <cell r="AH98">
            <v>3.499999999999992</v>
          </cell>
          <cell r="AI98">
            <v>3.499999999999992</v>
          </cell>
        </row>
        <row r="99">
          <cell r="I99">
            <v>-3.1990492332164706</v>
          </cell>
          <cell r="O99">
            <v>-2.6029107513684835</v>
          </cell>
          <cell r="P99">
            <v>-4.6413824098490153</v>
          </cell>
          <cell r="Q99">
            <v>1.2205857528014121</v>
          </cell>
          <cell r="R99">
            <v>1.9614716859489505</v>
          </cell>
          <cell r="S99">
            <v>2.1338908731291184</v>
          </cell>
          <cell r="T99">
            <v>1.2136926200879969</v>
          </cell>
          <cell r="U99">
            <v>0.22568345998415396</v>
          </cell>
          <cell r="V99">
            <v>7.5328154469929132E-3</v>
          </cell>
          <cell r="W99">
            <v>1.358536780145414E-2</v>
          </cell>
          <cell r="X99">
            <v>2.0123168909250921E-2</v>
          </cell>
          <cell r="Y99">
            <v>2.4417455743773075E-2</v>
          </cell>
          <cell r="Z99">
            <v>2.8491137064861505E-2</v>
          </cell>
          <cell r="AA99">
            <v>3.240251154335283E-2</v>
          </cell>
          <cell r="AB99">
            <v>3.6153952914190768E-2</v>
          </cell>
          <cell r="AC99">
            <v>3.973586671166629E-2</v>
          </cell>
          <cell r="AD99">
            <v>3.0556656955283756E-2</v>
          </cell>
          <cell r="AE99">
            <v>3.3773463366017609E-2</v>
          </cell>
          <cell r="AF99">
            <v>3.6832023217954202E-2</v>
          </cell>
          <cell r="AG99">
            <v>3.9736056448930412E-2</v>
          </cell>
          <cell r="AH99">
            <v>4.2489379532995031E-2</v>
          </cell>
          <cell r="AI99">
            <v>4.5095888252745908E-2</v>
          </cell>
        </row>
        <row r="100">
          <cell r="I100">
            <v>16.601125186066227</v>
          </cell>
          <cell r="O100">
            <v>11.64589967977399</v>
          </cell>
          <cell r="P100">
            <v>16.575713344621306</v>
          </cell>
          <cell r="Q100">
            <v>4.2293841087710717</v>
          </cell>
          <cell r="R100">
            <v>4.5218035037606512</v>
          </cell>
          <cell r="S100">
            <v>5.1784399072836607</v>
          </cell>
          <cell r="T100">
            <v>8.2687146656534196</v>
          </cell>
          <cell r="U100">
            <v>10.504640091559338</v>
          </cell>
          <cell r="V100">
            <v>10.294834287382585</v>
          </cell>
          <cell r="W100">
            <v>8.1890644091239437</v>
          </cell>
          <cell r="X100">
            <v>6.5983738095860787</v>
          </cell>
          <cell r="Y100">
            <v>6.5911086059011694</v>
          </cell>
          <cell r="Z100">
            <v>6.6258612284010923</v>
          </cell>
          <cell r="AA100">
            <v>6.659919428052703</v>
          </cell>
          <cell r="AB100">
            <v>6.6932838210606178</v>
          </cell>
          <cell r="AC100">
            <v>6.7259562075667532</v>
          </cell>
          <cell r="AD100">
            <v>6.757939500159523</v>
          </cell>
          <cell r="AE100">
            <v>6.7892376519652373</v>
          </cell>
          <cell r="AF100">
            <v>6.8198555848138795</v>
          </cell>
          <cell r="AG100">
            <v>6.8497991179326476</v>
          </cell>
          <cell r="AH100">
            <v>6.8790748975734175</v>
          </cell>
          <cell r="AI100">
            <v>6.9076903279373028</v>
          </cell>
        </row>
        <row r="101">
          <cell r="I101">
            <v>32.068983995641908</v>
          </cell>
          <cell r="O101">
            <v>7.3361019792383297</v>
          </cell>
          <cell r="P101">
            <v>-6.5329819605941637</v>
          </cell>
          <cell r="Q101">
            <v>7.8409233833933945</v>
          </cell>
          <cell r="R101">
            <v>15.634245917394306</v>
          </cell>
          <cell r="S101">
            <v>14.415003093989331</v>
          </cell>
          <cell r="T101">
            <v>8.4916428324804727</v>
          </cell>
          <cell r="U101">
            <v>8.2004150534380926</v>
          </cell>
          <cell r="V101">
            <v>10.567623519156966</v>
          </cell>
          <cell r="W101">
            <v>6.5913982216584399</v>
          </cell>
          <cell r="X101">
            <v>6.5669256104404994</v>
          </cell>
          <cell r="Y101">
            <v>6.583607324290619</v>
          </cell>
          <cell r="Z101">
            <v>6.6049376893587919</v>
          </cell>
          <cell r="AA101">
            <v>6.6257731151688315</v>
          </cell>
          <cell r="AB101">
            <v>6.6317866869618713</v>
          </cell>
          <cell r="AC101">
            <v>6.6378200628408157</v>
          </cell>
          <cell r="AD101">
            <v>6.64311832904938</v>
          </cell>
          <cell r="AE101">
            <v>6.6485225979563634</v>
          </cell>
          <cell r="AF101">
            <v>6.6538445967303961</v>
          </cell>
          <cell r="AG101">
            <v>6.6590895506643211</v>
          </cell>
          <cell r="AH101">
            <v>6.6642623871396856</v>
          </cell>
          <cell r="AI101">
            <v>6.6693677513723015</v>
          </cell>
        </row>
        <row r="102">
          <cell r="I102">
            <v>1.59076557657214</v>
          </cell>
          <cell r="O102">
            <v>3.4595119416282163</v>
          </cell>
          <cell r="P102">
            <v>2.9982496395354596</v>
          </cell>
          <cell r="Q102">
            <v>3.1457054486223379</v>
          </cell>
          <cell r="R102">
            <v>3.430370797006784</v>
          </cell>
          <cell r="S102">
            <v>4.0616178142886179</v>
          </cell>
          <cell r="T102">
            <v>4.8660922952152106</v>
          </cell>
          <cell r="U102">
            <v>4.9409759690189645</v>
          </cell>
          <cell r="V102">
            <v>5.1412786636166379</v>
          </cell>
          <cell r="W102">
            <v>5</v>
          </cell>
          <cell r="X102">
            <v>5</v>
          </cell>
          <cell r="Y102">
            <v>5</v>
          </cell>
          <cell r="Z102">
            <v>5</v>
          </cell>
          <cell r="AA102">
            <v>5</v>
          </cell>
          <cell r="AB102">
            <v>4.68</v>
          </cell>
          <cell r="AC102">
            <v>4.83</v>
          </cell>
          <cell r="AD102">
            <v>4.92</v>
          </cell>
          <cell r="AE102">
            <v>4.97</v>
          </cell>
          <cell r="AF102">
            <v>5</v>
          </cell>
          <cell r="AG102">
            <v>5.04</v>
          </cell>
          <cell r="AH102">
            <v>5.08</v>
          </cell>
          <cell r="AI102">
            <v>5.12</v>
          </cell>
        </row>
        <row r="103">
          <cell r="I103">
            <v>29.64405547389822</v>
          </cell>
          <cell r="O103">
            <v>6.0864073618801768</v>
          </cell>
          <cell r="P103">
            <v>15.278515998724345</v>
          </cell>
          <cell r="Q103">
            <v>13.366866919017156</v>
          </cell>
          <cell r="R103">
            <v>4.7686394893114823</v>
          </cell>
          <cell r="S103">
            <v>6.6837398188345247</v>
          </cell>
          <cell r="T103">
            <v>9.6385600841983461</v>
          </cell>
          <cell r="U103">
            <v>11.786366011832399</v>
          </cell>
          <cell r="V103">
            <v>11.233608462562074</v>
          </cell>
          <cell r="W103">
            <v>9.1203878688707078</v>
          </cell>
          <cell r="X103">
            <v>7.5243250397238199</v>
          </cell>
          <cell r="Y103">
            <v>7.5228885054384591</v>
          </cell>
          <cell r="Z103">
            <v>7.5635889132794176</v>
          </cell>
          <cell r="AA103">
            <v>7.6034015496454543</v>
          </cell>
          <cell r="AB103">
            <v>7.6423298166772042</v>
          </cell>
          <cell r="AC103">
            <v>7.6803785324307796</v>
          </cell>
          <cell r="AD103">
            <v>7.7175538368513372</v>
          </cell>
          <cell r="AE103">
            <v>7.753863097794266</v>
          </cell>
          <cell r="AF103">
            <v>7.7893148176966065</v>
          </cell>
          <cell r="AG103">
            <v>7.8239185414470001</v>
          </cell>
          <cell r="AH103">
            <v>7.857684765942679</v>
          </cell>
          <cell r="AI103">
            <v>7.8906248517637465</v>
          </cell>
        </row>
        <row r="104">
          <cell r="I104">
            <v>51.694935134223357</v>
          </cell>
          <cell r="O104">
            <v>4.716906938335967</v>
          </cell>
          <cell r="P104">
            <v>-3.0743468671524852</v>
          </cell>
          <cell r="Q104">
            <v>15.880597135221237</v>
          </cell>
          <cell r="R104">
            <v>13.677571383338943</v>
          </cell>
          <cell r="S104">
            <v>13.627802175446945</v>
          </cell>
          <cell r="T104">
            <v>8.546883287427832</v>
          </cell>
          <cell r="U104">
            <v>9.208948097640075</v>
          </cell>
          <cell r="V104">
            <v>11.500320425763277</v>
          </cell>
          <cell r="W104">
            <v>7.4943649935567294</v>
          </cell>
          <cell r="X104">
            <v>7.4709771041310091</v>
          </cell>
          <cell r="Y104">
            <v>7.4890755529563506</v>
          </cell>
          <cell r="Z104">
            <v>7.5118500123400054</v>
          </cell>
          <cell r="AA104">
            <v>7.5341094363473786</v>
          </cell>
          <cell r="AB104">
            <v>7.5414051912509734</v>
          </cell>
          <cell r="AC104">
            <v>7.5487187936541744</v>
          </cell>
          <cell r="AD104">
            <v>7.5688311347708321</v>
          </cell>
          <cell r="AE104">
            <v>7.5755449797180177</v>
          </cell>
          <cell r="AF104">
            <v>7.5821724818474507</v>
          </cell>
          <cell r="AG104">
            <v>7.588718814906187</v>
          </cell>
          <cell r="AH104">
            <v>7.5951888536477412</v>
          </cell>
          <cell r="AI104">
            <v>7.6015871896935465</v>
          </cell>
        </row>
        <row r="113">
          <cell r="I113">
            <v>-2.8024884925772118</v>
          </cell>
          <cell r="O113">
            <v>-3.2922029698043884</v>
          </cell>
          <cell r="P113">
            <v>1.0890064544705791</v>
          </cell>
          <cell r="Q113">
            <v>-1.9624350034872506</v>
          </cell>
          <cell r="R113">
            <v>-3.7818744831732212</v>
          </cell>
          <cell r="S113">
            <v>-5.7202836940435429</v>
          </cell>
          <cell r="T113">
            <v>-5.739474590522601</v>
          </cell>
          <cell r="U113">
            <v>-5.5217933720658152</v>
          </cell>
          <cell r="V113">
            <v>-5.8739761238790491</v>
          </cell>
          <cell r="W113">
            <v>-5.2869708052947795</v>
          </cell>
          <cell r="X113">
            <v>-5.4021143347747342</v>
          </cell>
          <cell r="Y113">
            <v>-5.5032287887593485</v>
          </cell>
          <cell r="Z113">
            <v>-5.5915140550030005</v>
          </cell>
          <cell r="AA113">
            <v>-5.6663557682287689</v>
          </cell>
          <cell r="AB113">
            <v>-5.7287029837309289</v>
          </cell>
          <cell r="AC113">
            <v>-5.7680793014527936</v>
          </cell>
          <cell r="AD113">
            <v>-5.7098742141723484</v>
          </cell>
          <cell r="AE113">
            <v>-5.6501115191091591</v>
          </cell>
          <cell r="AF113">
            <v>-5.5882565696864628</v>
          </cell>
          <cell r="AG113">
            <v>-5.5205102088610483</v>
          </cell>
          <cell r="AH113">
            <v>-5.4466831925432473</v>
          </cell>
          <cell r="AI113">
            <v>-5.3677100372222935</v>
          </cell>
        </row>
        <row r="114">
          <cell r="I114">
            <v>116.93383235292333</v>
          </cell>
          <cell r="O114">
            <v>-9.3763593156974583</v>
          </cell>
          <cell r="P114">
            <v>-16.323044732534143</v>
          </cell>
          <cell r="Q114">
            <v>-4.0000000000000036</v>
          </cell>
          <cell r="R114">
            <v>-2.0000000000000129</v>
          </cell>
          <cell r="S114">
            <v>0</v>
          </cell>
          <cell r="T114">
            <v>1.0000000000000009</v>
          </cell>
          <cell r="U114">
            <v>1.0000000000000009</v>
          </cell>
          <cell r="V114">
            <v>1.0000000000000009</v>
          </cell>
          <cell r="W114">
            <v>1.0000000000000009</v>
          </cell>
          <cell r="X114">
            <v>1.0000000000000009</v>
          </cell>
          <cell r="Y114">
            <v>1.0000000000000009</v>
          </cell>
          <cell r="Z114">
            <v>1.0000000000000009</v>
          </cell>
          <cell r="AA114">
            <v>1.0000000000000009</v>
          </cell>
          <cell r="AB114">
            <v>1.0000000000000009</v>
          </cell>
          <cell r="AC114">
            <v>1.0000000000000009</v>
          </cell>
          <cell r="AD114">
            <v>1.0000000000000009</v>
          </cell>
          <cell r="AE114">
            <v>1.0000000000000009</v>
          </cell>
          <cell r="AF114">
            <v>1.0000000000000009</v>
          </cell>
          <cell r="AG114">
            <v>1.0000000000000009</v>
          </cell>
          <cell r="AH114">
            <v>1.0000000000000009</v>
          </cell>
          <cell r="AI114">
            <v>1.0000000000000009</v>
          </cell>
        </row>
        <row r="115">
          <cell r="I115">
            <v>457.65</v>
          </cell>
          <cell r="O115">
            <v>1063.8</v>
          </cell>
          <cell r="P115">
            <v>1067.28</v>
          </cell>
          <cell r="Q115">
            <v>1264</v>
          </cell>
          <cell r="R115">
            <v>1557.2599999999998</v>
          </cell>
          <cell r="S115">
            <v>2003.73</v>
          </cell>
          <cell r="T115">
            <v>2621</v>
          </cell>
          <cell r="U115">
            <v>2962</v>
          </cell>
          <cell r="V115">
            <v>3344</v>
          </cell>
          <cell r="W115">
            <v>3497.4892188610124</v>
          </cell>
          <cell r="X115">
            <v>3762.167983656464</v>
          </cell>
          <cell r="Y115">
            <v>4047.9196314828018</v>
          </cell>
          <cell r="Z115">
            <v>4356.5231888279231</v>
          </cell>
          <cell r="AA115">
            <v>4689.2960711868873</v>
          </cell>
          <cell r="AB115">
            <v>4725.1974436954224</v>
          </cell>
          <cell r="AC115">
            <v>5236.5446318641852</v>
          </cell>
          <cell r="AD115">
            <v>5728.8984690744146</v>
          </cell>
          <cell r="AE115">
            <v>6216.5975601518739</v>
          </cell>
          <cell r="AF115">
            <v>6719.485912808891</v>
          </cell>
          <cell r="AG115">
            <v>7278.5193800928255</v>
          </cell>
          <cell r="AH115">
            <v>7884.915074417283</v>
          </cell>
          <cell r="AI115">
            <v>8542.7179307424431</v>
          </cell>
        </row>
        <row r="116">
          <cell r="I116">
            <v>55.938899999999997</v>
          </cell>
          <cell r="O116">
            <v>78.599999999999994</v>
          </cell>
          <cell r="P116">
            <v>77.069999999999993</v>
          </cell>
          <cell r="Q116">
            <v>71.5</v>
          </cell>
          <cell r="R116">
            <v>70.5</v>
          </cell>
          <cell r="S116">
            <v>69.5</v>
          </cell>
          <cell r="T116">
            <v>68.5</v>
          </cell>
          <cell r="U116">
            <v>67</v>
          </cell>
          <cell r="V116">
            <v>65</v>
          </cell>
          <cell r="W116">
            <v>64.470161199911132</v>
          </cell>
          <cell r="X116">
            <v>65.417391460792857</v>
          </cell>
          <cell r="Y116">
            <v>66.378538937801068</v>
          </cell>
          <cell r="Z116">
            <v>67.353808110155597</v>
          </cell>
          <cell r="AA116">
            <v>68.343406461394835</v>
          </cell>
          <cell r="AB116">
            <v>69.347544523516831</v>
          </cell>
          <cell r="AC116">
            <v>70.366435921768954</v>
          </cell>
          <cell r="AD116">
            <v>71.400297420095484</v>
          </cell>
          <cell r="AE116">
            <v>72.44934896725313</v>
          </cell>
          <cell r="AF116">
            <v>73.51381374360389</v>
          </cell>
          <cell r="AG116">
            <v>74.593918208595667</v>
          </cell>
          <cell r="AH116">
            <v>75.689892148940245</v>
          </cell>
          <cell r="AI116">
            <v>76.801968727499315</v>
          </cell>
        </row>
        <row r="117">
          <cell r="I117">
            <v>0</v>
          </cell>
          <cell r="O117">
            <v>0</v>
          </cell>
          <cell r="P117">
            <v>0</v>
          </cell>
          <cell r="Q117">
            <v>0</v>
          </cell>
          <cell r="R117">
            <v>0</v>
          </cell>
          <cell r="S117">
            <v>0</v>
          </cell>
          <cell r="T117">
            <v>222</v>
          </cell>
          <cell r="U117">
            <v>286</v>
          </cell>
          <cell r="V117">
            <v>400</v>
          </cell>
          <cell r="W117">
            <v>162</v>
          </cell>
          <cell r="X117">
            <v>175</v>
          </cell>
          <cell r="Y117">
            <v>184</v>
          </cell>
          <cell r="Z117">
            <v>200</v>
          </cell>
          <cell r="AA117">
            <v>200</v>
          </cell>
          <cell r="AB117">
            <v>200</v>
          </cell>
          <cell r="AC117">
            <v>200</v>
          </cell>
          <cell r="AD117">
            <v>200</v>
          </cell>
          <cell r="AE117">
            <v>200</v>
          </cell>
          <cell r="AF117">
            <v>200</v>
          </cell>
          <cell r="AG117">
            <v>200</v>
          </cell>
          <cell r="AH117">
            <v>200</v>
          </cell>
          <cell r="AI117">
            <v>200</v>
          </cell>
        </row>
        <row r="118">
          <cell r="I118">
            <v>92.241148413715621</v>
          </cell>
          <cell r="O118">
            <v>107.00114841371561</v>
          </cell>
          <cell r="P118">
            <v>54.40114841371561</v>
          </cell>
          <cell r="Q118">
            <v>0.40114841371561027</v>
          </cell>
          <cell r="R118">
            <v>0.40114841371561027</v>
          </cell>
          <cell r="S118">
            <v>0.40114841371561027</v>
          </cell>
          <cell r="T118">
            <v>0.40114841371561027</v>
          </cell>
          <cell r="U118">
            <v>0.40114841371561027</v>
          </cell>
          <cell r="V118">
            <v>0.40114841371561027</v>
          </cell>
          <cell r="W118">
            <v>0.40114841371561027</v>
          </cell>
          <cell r="X118">
            <v>0.40114841371561027</v>
          </cell>
          <cell r="Y118">
            <v>0.40114841371561027</v>
          </cell>
          <cell r="Z118">
            <v>0.40114841371561027</v>
          </cell>
          <cell r="AA118">
            <v>0.40114841371561027</v>
          </cell>
          <cell r="AB118">
            <v>0.40114841371561027</v>
          </cell>
          <cell r="AC118">
            <v>0.40114841371561027</v>
          </cell>
          <cell r="AD118">
            <v>0.40114841371561027</v>
          </cell>
          <cell r="AE118">
            <v>0.40114841371561027</v>
          </cell>
          <cell r="AF118">
            <v>0.40114841371561027</v>
          </cell>
          <cell r="AG118">
            <v>0.40114841371561027</v>
          </cell>
          <cell r="AH118">
            <v>0.40114841371561027</v>
          </cell>
          <cell r="AI118">
            <v>0.40114841371561027</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Codigos"/>
    </sheetNames>
    <sheetDataSet>
      <sheetData sheetId="0" refreshError="1"/>
      <sheetData sheetId="1"/>
      <sheetData sheetId="2" refreshError="1"/>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row r="13">
          <cell r="B13">
            <v>13083.3</v>
          </cell>
          <cell r="C13">
            <v>13083.3</v>
          </cell>
          <cell r="D13">
            <v>13083.3</v>
          </cell>
          <cell r="E13">
            <v>13083.3</v>
          </cell>
          <cell r="F13">
            <v>13083.3</v>
          </cell>
          <cell r="G13">
            <v>13083.3</v>
          </cell>
          <cell r="H13">
            <v>13083.3</v>
          </cell>
          <cell r="I13">
            <v>13083.3</v>
          </cell>
          <cell r="J13">
            <v>13083.3</v>
          </cell>
          <cell r="K13">
            <v>13083.3</v>
          </cell>
          <cell r="L13">
            <v>13083.3</v>
          </cell>
          <cell r="M13">
            <v>13083.699999999983</v>
          </cell>
          <cell r="N13">
            <v>157000</v>
          </cell>
        </row>
        <row r="14">
          <cell r="N14">
            <v>0</v>
          </cell>
        </row>
        <row r="15">
          <cell r="N15">
            <v>0</v>
          </cell>
        </row>
        <row r="16">
          <cell r="B16">
            <v>0</v>
          </cell>
          <cell r="C16">
            <v>0</v>
          </cell>
          <cell r="D16">
            <v>0</v>
          </cell>
          <cell r="E16">
            <v>0</v>
          </cell>
          <cell r="F16">
            <v>0</v>
          </cell>
          <cell r="G16">
            <v>0</v>
          </cell>
          <cell r="H16">
            <v>0</v>
          </cell>
          <cell r="I16">
            <v>0</v>
          </cell>
          <cell r="J16">
            <v>0</v>
          </cell>
          <cell r="K16">
            <v>0</v>
          </cell>
          <cell r="L16">
            <v>0</v>
          </cell>
          <cell r="M16">
            <v>0</v>
          </cell>
          <cell r="N16">
            <v>0</v>
          </cell>
        </row>
        <row r="17">
          <cell r="N17">
            <v>0</v>
          </cell>
        </row>
        <row r="18">
          <cell r="N18">
            <v>0</v>
          </cell>
        </row>
        <row r="19">
          <cell r="N19">
            <v>0</v>
          </cell>
        </row>
        <row r="21">
          <cell r="B21">
            <v>0</v>
          </cell>
          <cell r="C21">
            <v>0</v>
          </cell>
          <cell r="D21">
            <v>0</v>
          </cell>
          <cell r="E21">
            <v>0</v>
          </cell>
          <cell r="F21">
            <v>0</v>
          </cell>
          <cell r="G21">
            <v>0</v>
          </cell>
          <cell r="H21">
            <v>0</v>
          </cell>
          <cell r="I21">
            <v>0</v>
          </cell>
          <cell r="J21">
            <v>0</v>
          </cell>
          <cell r="K21">
            <v>0</v>
          </cell>
          <cell r="L21">
            <v>0</v>
          </cell>
          <cell r="M21">
            <v>0</v>
          </cell>
          <cell r="N21">
            <v>0</v>
          </cell>
        </row>
        <row r="22">
          <cell r="B22">
            <v>0</v>
          </cell>
          <cell r="C22">
            <v>0</v>
          </cell>
          <cell r="D22">
            <v>0</v>
          </cell>
          <cell r="E22">
            <v>0</v>
          </cell>
          <cell r="F22">
            <v>0</v>
          </cell>
          <cell r="G22">
            <v>0</v>
          </cell>
          <cell r="H22">
            <v>0</v>
          </cell>
          <cell r="I22">
            <v>0</v>
          </cell>
          <cell r="J22">
            <v>0</v>
          </cell>
          <cell r="K22">
            <v>0</v>
          </cell>
          <cell r="L22">
            <v>0</v>
          </cell>
          <cell r="M22">
            <v>0</v>
          </cell>
          <cell r="N22">
            <v>0</v>
          </cell>
        </row>
        <row r="23">
          <cell r="B23">
            <v>0</v>
          </cell>
          <cell r="C23">
            <v>0</v>
          </cell>
          <cell r="D23">
            <v>0</v>
          </cell>
          <cell r="E23">
            <v>0</v>
          </cell>
          <cell r="F23">
            <v>0</v>
          </cell>
          <cell r="G23">
            <v>0</v>
          </cell>
          <cell r="H23">
            <v>0</v>
          </cell>
          <cell r="I23">
            <v>0</v>
          </cell>
          <cell r="J23">
            <v>0</v>
          </cell>
          <cell r="K23">
            <v>0</v>
          </cell>
          <cell r="L23">
            <v>0</v>
          </cell>
          <cell r="M23">
            <v>0</v>
          </cell>
          <cell r="N23">
            <v>0</v>
          </cell>
        </row>
        <row r="24">
          <cell r="B24">
            <v>0</v>
          </cell>
          <cell r="C24">
            <v>0</v>
          </cell>
          <cell r="D24">
            <v>0</v>
          </cell>
          <cell r="E24">
            <v>0</v>
          </cell>
          <cell r="F24">
            <v>0</v>
          </cell>
          <cell r="G24">
            <v>0</v>
          </cell>
          <cell r="H24">
            <v>0</v>
          </cell>
          <cell r="I24">
            <v>0</v>
          </cell>
          <cell r="J24">
            <v>0</v>
          </cell>
          <cell r="K24">
            <v>0</v>
          </cell>
          <cell r="L24">
            <v>0</v>
          </cell>
          <cell r="M24">
            <v>0</v>
          </cell>
          <cell r="N24">
            <v>0</v>
          </cell>
        </row>
        <row r="25">
          <cell r="B25">
            <v>452.9</v>
          </cell>
          <cell r="C25">
            <v>582.29999999999995</v>
          </cell>
          <cell r="D25">
            <v>582.29999999999995</v>
          </cell>
          <cell r="E25">
            <v>582.29999999999995</v>
          </cell>
          <cell r="F25">
            <v>582.29999999999995</v>
          </cell>
          <cell r="G25">
            <v>582.29999999999995</v>
          </cell>
          <cell r="H25">
            <v>582.29999999999995</v>
          </cell>
          <cell r="I25">
            <v>625.4</v>
          </cell>
          <cell r="J25">
            <v>582.29999999999995</v>
          </cell>
          <cell r="K25">
            <v>582.29999999999995</v>
          </cell>
          <cell r="L25">
            <v>582.29999999999995</v>
          </cell>
          <cell r="M25">
            <v>668.6</v>
          </cell>
          <cell r="N25">
            <v>6987.6</v>
          </cell>
        </row>
        <row r="26">
          <cell r="B26">
            <v>0</v>
          </cell>
          <cell r="C26">
            <v>0</v>
          </cell>
          <cell r="D26">
            <v>0</v>
          </cell>
          <cell r="E26">
            <v>0</v>
          </cell>
          <cell r="F26">
            <v>0</v>
          </cell>
          <cell r="G26">
            <v>0</v>
          </cell>
          <cell r="H26">
            <v>0</v>
          </cell>
          <cell r="I26">
            <v>0</v>
          </cell>
          <cell r="J26">
            <v>0</v>
          </cell>
          <cell r="K26">
            <v>0</v>
          </cell>
          <cell r="L26">
            <v>0</v>
          </cell>
          <cell r="M26">
            <v>0</v>
          </cell>
          <cell r="N26">
            <v>0</v>
          </cell>
        </row>
        <row r="27">
          <cell r="B27">
            <v>0</v>
          </cell>
          <cell r="C27">
            <v>0</v>
          </cell>
          <cell r="D27">
            <v>0</v>
          </cell>
          <cell r="E27">
            <v>0</v>
          </cell>
          <cell r="F27">
            <v>0</v>
          </cell>
          <cell r="G27">
            <v>0</v>
          </cell>
          <cell r="H27">
            <v>0</v>
          </cell>
          <cell r="I27">
            <v>0</v>
          </cell>
          <cell r="J27">
            <v>0</v>
          </cell>
          <cell r="K27">
            <v>0</v>
          </cell>
          <cell r="L27">
            <v>0</v>
          </cell>
          <cell r="M27">
            <v>0</v>
          </cell>
          <cell r="N27">
            <v>0</v>
          </cell>
        </row>
        <row r="28">
          <cell r="B28">
            <v>0</v>
          </cell>
          <cell r="C28">
            <v>0</v>
          </cell>
          <cell r="D28">
            <v>0</v>
          </cell>
          <cell r="E28">
            <v>0</v>
          </cell>
          <cell r="F28">
            <v>0</v>
          </cell>
          <cell r="G28">
            <v>0</v>
          </cell>
          <cell r="H28">
            <v>0</v>
          </cell>
          <cell r="I28">
            <v>0</v>
          </cell>
          <cell r="J28">
            <v>0</v>
          </cell>
          <cell r="K28">
            <v>0</v>
          </cell>
          <cell r="L28">
            <v>0</v>
          </cell>
          <cell r="M28">
            <v>0</v>
          </cell>
          <cell r="N28">
            <v>0</v>
          </cell>
        </row>
      </sheetData>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UADRO 3.1.3"/>
      <sheetName val="3.1.3"/>
    </sheetNames>
    <definedNames>
      <definedName name="____________asd1" refersTo="#¡REF!"/>
      <definedName name="____________tnt1" refersTo="#¡REF!"/>
      <definedName name="__________asd1" refersTo="#¡REF!"/>
      <definedName name="__________tnt1" refersTo="#¡REF!"/>
      <definedName name="_________asd1" refersTo="#¡REF!"/>
      <definedName name="_________tnt1" refersTo="#¡REF!"/>
      <definedName name="________asd1" refersTo="#¡REF!"/>
      <definedName name="________tnt1" refersTo="#¡REF!"/>
      <definedName name="_______asd1" refersTo="#¡REF!"/>
      <definedName name="_______tnt1" refersTo="#¡REF!"/>
      <definedName name="______asd1" refersTo="#¡REF!"/>
      <definedName name="______tnt1" refersTo="#¡REF!"/>
      <definedName name="__asd1" refersTo="#¡REF!"/>
      <definedName name="__tnt1" refersTo="#¡REF!"/>
      <definedName name="adsftreagtrgtqergt" refersTo="#¡REF!"/>
      <definedName name="df" refersTo="#¡REF!"/>
      <definedName name="grafico" refersTo="#¡REF!"/>
      <definedName name="njkg" refersTo="#¡REF!"/>
      <definedName name="prueba" refersTo="#¡REF!"/>
      <definedName name="rjyktuk" refersTo="#¡REF!"/>
    </definedNames>
    <sheetDataSet>
      <sheetData sheetId="0" refreshError="1"/>
      <sheetData sheetId="1"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UADRO 3.1.3"/>
      <sheetName val="3.1.3"/>
    </sheetNames>
    <definedNames>
      <definedName name="____________asd1" refersTo="#¡REF!"/>
      <definedName name="____________tnt1" refersTo="#¡REF!"/>
      <definedName name="__________asd1" refersTo="#¡REF!"/>
      <definedName name="__________tnt1" refersTo="#¡REF!"/>
      <definedName name="_________asd1" refersTo="#¡REF!"/>
      <definedName name="_________tnt1" refersTo="#¡REF!"/>
      <definedName name="________asd1" refersTo="#¡REF!"/>
      <definedName name="________tnt1" refersTo="#¡REF!"/>
      <definedName name="_______asd1" refersTo="#¡REF!"/>
      <definedName name="_______tnt1" refersTo="#¡REF!"/>
      <definedName name="______asd1" refersTo="#¡REF!"/>
      <definedName name="______tnt1" refersTo="#¡REF!"/>
      <definedName name="__asd1" refersTo="#¡REF!"/>
      <definedName name="__tnt1" refersTo="#¡REF!"/>
      <definedName name="adsftreagtrgtqergt" refersTo="#¡REF!"/>
      <definedName name="df" refersTo="#¡REF!"/>
      <definedName name="grafico" refersTo="#¡REF!"/>
      <definedName name="njkg" refersTo="#¡REF!"/>
      <definedName name="prueba" refersTo="#¡REF!"/>
      <definedName name="rjyktuk" refersTo="#¡REF!"/>
    </definedNames>
    <sheetDataSet>
      <sheetData sheetId="0" refreshError="1"/>
      <sheetData sheetId="1"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 val="agrop PUB Proy"/>
      <sheetName val="gas112601"/>
      <sheetName val="GEE102301"/>
    </sheetNames>
    <sheetDataSet>
      <sheetData sheetId="0" refreshError="1">
        <row r="1">
          <cell r="A1">
            <v>1</v>
          </cell>
          <cell r="B1" t="str">
            <v>Shared data and projections</v>
          </cell>
        </row>
        <row r="2">
          <cell r="A2">
            <v>2</v>
          </cell>
        </row>
        <row r="3">
          <cell r="A3">
            <v>3</v>
          </cell>
        </row>
        <row r="4">
          <cell r="A4">
            <v>4</v>
          </cell>
          <cell r="B4">
            <v>36501.571532754628</v>
          </cell>
          <cell r="C4" t="str">
            <v>Formulas</v>
          </cell>
          <cell r="E4" t="str">
            <v>1980</v>
          </cell>
          <cell r="F4">
            <v>1981</v>
          </cell>
          <cell r="G4">
            <v>1982</v>
          </cell>
        </row>
        <row r="5">
          <cell r="A5">
            <v>5</v>
          </cell>
          <cell r="B5" t="str">
            <v>DO NOT CHANGE COLUMN OR ROW STRUCTURE OF THIS SHEET !!!!!!!</v>
          </cell>
        </row>
        <row r="6">
          <cell r="A6">
            <v>6</v>
          </cell>
        </row>
        <row r="7">
          <cell r="A7">
            <v>7</v>
          </cell>
          <cell r="B7" t="str">
            <v>Prices and exchange rates</v>
          </cell>
        </row>
        <row r="8">
          <cell r="A8">
            <v>8</v>
          </cell>
          <cell r="B8">
            <v>36249.197554976854</v>
          </cell>
        </row>
        <row r="9">
          <cell r="A9">
            <v>9</v>
          </cell>
          <cell r="B9" t="str">
            <v>CPI (period average)</v>
          </cell>
          <cell r="E9">
            <v>61.477199999999989</v>
          </cell>
          <cell r="F9">
            <v>66.10222083333332</v>
          </cell>
          <cell r="G9">
            <v>71.154166666666654</v>
          </cell>
        </row>
        <row r="10">
          <cell r="A10">
            <v>10</v>
          </cell>
          <cell r="B10" t="str">
            <v xml:space="preserve">  (percent change)</v>
          </cell>
          <cell r="E10">
            <v>0</v>
          </cell>
          <cell r="F10">
            <v>7.5231481481481399</v>
          </cell>
          <cell r="G10">
            <v>7.6426264800861121</v>
          </cell>
        </row>
        <row r="11">
          <cell r="A11">
            <v>11</v>
          </cell>
          <cell r="B11" t="str">
            <v>CPI (end of period)</v>
          </cell>
          <cell r="E11">
            <v>64.210409999999996</v>
          </cell>
          <cell r="F11">
            <v>68.939370000000011</v>
          </cell>
          <cell r="G11">
            <v>73.89</v>
          </cell>
        </row>
        <row r="12">
          <cell r="A12">
            <v>12</v>
          </cell>
          <cell r="B12" t="str">
            <v xml:space="preserve">  (percent change)</v>
          </cell>
          <cell r="E12">
            <v>0</v>
          </cell>
          <cell r="F12">
            <v>7.3647871116225838</v>
          </cell>
          <cell r="G12">
            <v>7.1811361200428525</v>
          </cell>
        </row>
        <row r="13">
          <cell r="A13">
            <v>13</v>
          </cell>
        </row>
        <row r="14">
          <cell r="A14">
            <v>14</v>
          </cell>
          <cell r="B14" t="str">
            <v>GDP deflator (percent change)</v>
          </cell>
          <cell r="F14">
            <v>7.2418446087912924</v>
          </cell>
          <cell r="G14">
            <v>7.5124008471695536</v>
          </cell>
        </row>
        <row r="15">
          <cell r="A15">
            <v>15</v>
          </cell>
        </row>
        <row r="16">
          <cell r="A16">
            <v>16</v>
          </cell>
          <cell r="B16" t="str">
            <v>Export price index</v>
          </cell>
        </row>
        <row r="17">
          <cell r="A17">
            <v>17</v>
          </cell>
          <cell r="B17" t="str">
            <v xml:space="preserve">   GEE</v>
          </cell>
          <cell r="E17">
            <v>100</v>
          </cell>
          <cell r="F17">
            <v>93.572859146794414</v>
          </cell>
          <cell r="G17">
            <v>89.998346977137643</v>
          </cell>
        </row>
        <row r="18">
          <cell r="A18">
            <v>18</v>
          </cell>
          <cell r="B18" t="str">
            <v>% change (GEE)</v>
          </cell>
          <cell r="E18" t="str">
            <v xml:space="preserve"> </v>
          </cell>
          <cell r="F18">
            <v>-6.4271408532055823</v>
          </cell>
          <cell r="G18">
            <v>-3.8200309387246278</v>
          </cell>
        </row>
        <row r="19">
          <cell r="A19">
            <v>19</v>
          </cell>
          <cell r="B19" t="str">
            <v xml:space="preserve">Import price index </v>
          </cell>
        </row>
        <row r="20">
          <cell r="A20">
            <v>20</v>
          </cell>
          <cell r="B20" t="str">
            <v>GEE</v>
          </cell>
          <cell r="E20">
            <v>100</v>
          </cell>
          <cell r="F20">
            <v>94.665896963711234</v>
          </cell>
          <cell r="G20">
            <v>90.898558033371728</v>
          </cell>
        </row>
        <row r="21">
          <cell r="A21">
            <v>21</v>
          </cell>
          <cell r="B21" t="str">
            <v>% change (GEE)</v>
          </cell>
          <cell r="F21">
            <v>-5.3341030362887736</v>
          </cell>
          <cell r="G21">
            <v>-3.9796157340416416</v>
          </cell>
        </row>
        <row r="22">
          <cell r="A22">
            <v>22</v>
          </cell>
          <cell r="B22" t="str">
            <v>Terms of trade</v>
          </cell>
        </row>
        <row r="23">
          <cell r="A23">
            <v>23</v>
          </cell>
          <cell r="B23" t="str">
            <v>GEE</v>
          </cell>
          <cell r="E23">
            <v>100</v>
          </cell>
          <cell r="F23">
            <v>98.845373199880186</v>
          </cell>
          <cell r="G23">
            <v>99.009653094932943</v>
          </cell>
        </row>
        <row r="24">
          <cell r="A24">
            <v>24</v>
          </cell>
          <cell r="B24" t="str">
            <v>% change</v>
          </cell>
          <cell r="E24" t="str">
            <v xml:space="preserve"> </v>
          </cell>
          <cell r="F24">
            <v>-1.1546268001198179</v>
          </cell>
          <cell r="G24">
            <v>0.16619887176767545</v>
          </cell>
        </row>
        <row r="25">
          <cell r="A25">
            <v>25</v>
          </cell>
        </row>
        <row r="26">
          <cell r="A26">
            <v>26</v>
          </cell>
          <cell r="B26" t="str">
            <v>Petroleum price from WEO     BOP</v>
          </cell>
          <cell r="E26">
            <v>36.676069577535003</v>
          </cell>
          <cell r="F26">
            <v>35.270429929097496</v>
          </cell>
          <cell r="G26">
            <v>32.445321718851723</v>
          </cell>
        </row>
        <row r="27">
          <cell r="A27">
            <v>27</v>
          </cell>
          <cell r="B27" t="str">
            <v>Non-Fuel Commodity Import Prices</v>
          </cell>
          <cell r="F27">
            <v>-4</v>
          </cell>
          <cell r="G27">
            <v>-10.3</v>
          </cell>
        </row>
        <row r="28">
          <cell r="A28">
            <v>28</v>
          </cell>
          <cell r="B28" t="str">
            <v>Non-Fuel Commodity Export Prices</v>
          </cell>
          <cell r="F28">
            <v>-19.899999999999999</v>
          </cell>
          <cell r="G28">
            <v>-4.2</v>
          </cell>
        </row>
        <row r="29">
          <cell r="A29">
            <v>29</v>
          </cell>
        </row>
        <row r="30">
          <cell r="A30">
            <v>30</v>
          </cell>
          <cell r="B30">
            <v>36279.619530902775</v>
          </cell>
        </row>
        <row r="31">
          <cell r="A31">
            <v>31</v>
          </cell>
          <cell r="B31" t="str">
            <v>Official exchange rate (end of period)</v>
          </cell>
          <cell r="E31">
            <v>0</v>
          </cell>
          <cell r="F31">
            <v>0</v>
          </cell>
          <cell r="G31">
            <v>0</v>
          </cell>
        </row>
        <row r="32">
          <cell r="A32">
            <v>32</v>
          </cell>
        </row>
        <row r="33">
          <cell r="A33">
            <v>33</v>
          </cell>
          <cell r="B33" t="str">
            <v>Official exchange rate (period average)</v>
          </cell>
          <cell r="C33" t="str">
            <v>BOP</v>
          </cell>
          <cell r="E33">
            <v>1</v>
          </cell>
          <cell r="F33">
            <v>1</v>
          </cell>
          <cell r="G33">
            <v>1</v>
          </cell>
        </row>
        <row r="34">
          <cell r="A34">
            <v>34</v>
          </cell>
          <cell r="B34" t="str">
            <v>Market rate (period average)</v>
          </cell>
          <cell r="C34" t="str">
            <v>BOP</v>
          </cell>
          <cell r="E34" t="str">
            <v>...</v>
          </cell>
          <cell r="F34" t="str">
            <v>...</v>
          </cell>
          <cell r="G34" t="str">
            <v>...</v>
          </cell>
        </row>
        <row r="35">
          <cell r="A35">
            <v>35</v>
          </cell>
          <cell r="B35" t="str">
            <v xml:space="preserve">Exchange rate-wtd average </v>
          </cell>
          <cell r="C35" t="str">
            <v>BOP</v>
          </cell>
          <cell r="E35">
            <v>1</v>
          </cell>
          <cell r="F35">
            <v>1</v>
          </cell>
          <cell r="G35">
            <v>1</v>
          </cell>
        </row>
        <row r="36">
          <cell r="A36">
            <v>36</v>
          </cell>
        </row>
        <row r="37">
          <cell r="A37">
            <v>37</v>
          </cell>
          <cell r="B37" t="str">
            <v>Nominal effective exchange rate</v>
          </cell>
        </row>
        <row r="38">
          <cell r="A38">
            <v>38</v>
          </cell>
          <cell r="B38" t="str">
            <v>End of period</v>
          </cell>
          <cell r="E38">
            <v>354.32835736980326</v>
          </cell>
          <cell r="F38">
            <v>384.72599867639241</v>
          </cell>
          <cell r="G38">
            <v>393.65057853266399</v>
          </cell>
        </row>
        <row r="39">
          <cell r="A39">
            <v>39</v>
          </cell>
          <cell r="B39" t="str">
            <v>Period average</v>
          </cell>
          <cell r="E39">
            <v>346.49409860917154</v>
          </cell>
          <cell r="F39">
            <v>375.53499091233658</v>
          </cell>
          <cell r="G39">
            <v>394.19969572503669</v>
          </cell>
        </row>
        <row r="40">
          <cell r="A40">
            <v>40</v>
          </cell>
          <cell r="B40" t="str">
            <v>Real effective exchange rate</v>
          </cell>
        </row>
        <row r="41">
          <cell r="A41">
            <v>41</v>
          </cell>
          <cell r="B41" t="str">
            <v>End of period</v>
          </cell>
          <cell r="E41">
            <v>168.59847026064799</v>
          </cell>
          <cell r="F41">
            <v>173.43368967423061</v>
          </cell>
          <cell r="G41">
            <v>155.43340893922718</v>
          </cell>
        </row>
        <row r="42">
          <cell r="A42">
            <v>42</v>
          </cell>
          <cell r="B42" t="str">
            <v>Period average</v>
          </cell>
          <cell r="E42">
            <v>169.81552942507381</v>
          </cell>
          <cell r="F42">
            <v>172.54556009525677</v>
          </cell>
          <cell r="G42">
            <v>157.5037089084415</v>
          </cell>
        </row>
        <row r="43">
          <cell r="A43">
            <v>43</v>
          </cell>
        </row>
        <row r="44">
          <cell r="A44">
            <v>44</v>
          </cell>
          <cell r="B44" t="str">
            <v>Interest rates</v>
          </cell>
        </row>
        <row r="45">
          <cell r="A45">
            <v>45</v>
          </cell>
          <cell r="B45">
            <v>36279.969782638887</v>
          </cell>
        </row>
        <row r="46">
          <cell r="A46">
            <v>46</v>
          </cell>
          <cell r="B46" t="str">
            <v>LIBOR (US$ deposits)</v>
          </cell>
          <cell r="E46">
            <v>14.0290825366974</v>
          </cell>
          <cell r="F46">
            <v>16.719245195388794</v>
          </cell>
          <cell r="G46">
            <v>13.60124945640564</v>
          </cell>
        </row>
        <row r="47">
          <cell r="A47">
            <v>47</v>
          </cell>
          <cell r="B47" t="str">
            <v>Commercial bank lending rate</v>
          </cell>
        </row>
        <row r="48">
          <cell r="A48">
            <v>48</v>
          </cell>
          <cell r="B48" t="str">
            <v>Commercial bank deposit rate rate</v>
          </cell>
        </row>
        <row r="49">
          <cell r="A49">
            <v>49</v>
          </cell>
        </row>
        <row r="50">
          <cell r="A50">
            <v>50</v>
          </cell>
          <cell r="B50" t="str">
            <v>From real sector</v>
          </cell>
        </row>
        <row r="51">
          <cell r="A51">
            <v>51</v>
          </cell>
          <cell r="B51">
            <v>36249.229484837961</v>
          </cell>
        </row>
        <row r="52">
          <cell r="A52">
            <v>52</v>
          </cell>
          <cell r="B52" t="str">
            <v>GDP in current pesos</v>
          </cell>
          <cell r="E52">
            <v>6761.3</v>
          </cell>
          <cell r="F52">
            <v>7561.2</v>
          </cell>
          <cell r="G52">
            <v>8267.4</v>
          </cell>
        </row>
        <row r="53">
          <cell r="A53">
            <v>53</v>
          </cell>
          <cell r="B53" t="str">
            <v>GDP in constant 1970 pesos</v>
          </cell>
          <cell r="E53">
            <v>2956.4</v>
          </cell>
          <cell r="F53">
            <v>3082.8999999999996</v>
          </cell>
          <cell r="G53">
            <v>3135.3</v>
          </cell>
        </row>
        <row r="54">
          <cell r="A54">
            <v>54</v>
          </cell>
          <cell r="B54" t="str">
            <v>of which</v>
          </cell>
        </row>
        <row r="55">
          <cell r="A55">
            <v>55</v>
          </cell>
          <cell r="B55" t="str">
            <v>Sugar manufacturing</v>
          </cell>
          <cell r="F55">
            <v>0</v>
          </cell>
          <cell r="G55">
            <v>0</v>
          </cell>
        </row>
        <row r="56">
          <cell r="A56">
            <v>56</v>
          </cell>
          <cell r="B56" t="str">
            <v>Free-trade-zone manufacturing</v>
          </cell>
          <cell r="F56">
            <v>0</v>
          </cell>
          <cell r="G56">
            <v>0</v>
          </cell>
        </row>
        <row r="57">
          <cell r="A57">
            <v>57</v>
          </cell>
        </row>
        <row r="58">
          <cell r="A58">
            <v>58</v>
          </cell>
          <cell r="B58" t="str">
            <v>Savings</v>
          </cell>
        </row>
        <row r="59">
          <cell r="A59">
            <v>59</v>
          </cell>
          <cell r="B59" t="str">
            <v>Public sector savings (from fiscal)</v>
          </cell>
          <cell r="E59">
            <v>46.4</v>
          </cell>
          <cell r="F59">
            <v>0</v>
          </cell>
          <cell r="G59">
            <v>0</v>
          </cell>
        </row>
        <row r="60">
          <cell r="A60">
            <v>60</v>
          </cell>
          <cell r="B60" t="str">
            <v>External current account deficit (in millions of RD$)</v>
          </cell>
          <cell r="E60">
            <v>-669.8</v>
          </cell>
          <cell r="F60">
            <v>0</v>
          </cell>
          <cell r="G60">
            <v>0</v>
          </cell>
        </row>
        <row r="61">
          <cell r="A61">
            <v>61</v>
          </cell>
          <cell r="B61" t="str">
            <v>External current account deficit (in millions of RD$)</v>
          </cell>
          <cell r="E61">
            <v>-719.9</v>
          </cell>
          <cell r="F61">
            <v>-389.4</v>
          </cell>
          <cell r="G61">
            <v>-442.6</v>
          </cell>
        </row>
        <row r="62">
          <cell r="A62">
            <v>62</v>
          </cell>
          <cell r="B62" t="str">
            <v>Employment &amp; demographic data</v>
          </cell>
        </row>
        <row r="63">
          <cell r="A63">
            <v>63</v>
          </cell>
          <cell r="B63" t="str">
            <v>Population (in millions)</v>
          </cell>
          <cell r="E63">
            <v>5.6969999999999992</v>
          </cell>
          <cell r="F63">
            <v>5.8296799999999998</v>
          </cell>
          <cell r="G63">
            <v>5.9630700000000001</v>
          </cell>
        </row>
        <row r="64">
          <cell r="A64">
            <v>64</v>
          </cell>
          <cell r="B64" t="str">
            <v xml:space="preserve">  (percent change)</v>
          </cell>
          <cell r="E64">
            <v>0</v>
          </cell>
          <cell r="F64">
            <v>2.3289450588028782</v>
          </cell>
          <cell r="G64">
            <v>2.2881187303591233</v>
          </cell>
        </row>
        <row r="65">
          <cell r="A65">
            <v>65</v>
          </cell>
          <cell r="B65" t="str">
            <v>Working age population</v>
          </cell>
          <cell r="E65">
            <v>3111222.75</v>
          </cell>
          <cell r="F65">
            <v>3218200.25</v>
          </cell>
          <cell r="G65">
            <v>3327145</v>
          </cell>
        </row>
        <row r="66">
          <cell r="A66">
            <v>66</v>
          </cell>
          <cell r="B66" t="str">
            <v xml:space="preserve">  (percent change)</v>
          </cell>
          <cell r="E66">
            <v>0</v>
          </cell>
          <cell r="F66">
            <v>3.4384391152963989</v>
          </cell>
          <cell r="G66">
            <v>3.3852694530118299</v>
          </cell>
        </row>
        <row r="67">
          <cell r="A67">
            <v>67</v>
          </cell>
          <cell r="B67" t="str">
            <v>Labor force</v>
          </cell>
          <cell r="E67">
            <v>0</v>
          </cell>
          <cell r="F67">
            <v>0</v>
          </cell>
          <cell r="G67">
            <v>0</v>
          </cell>
        </row>
        <row r="68">
          <cell r="A68">
            <v>68</v>
          </cell>
          <cell r="B68" t="str">
            <v xml:space="preserve">  (percent change)</v>
          </cell>
          <cell r="E68">
            <v>0</v>
          </cell>
          <cell r="F68">
            <v>0</v>
          </cell>
          <cell r="G68">
            <v>0</v>
          </cell>
        </row>
        <row r="69">
          <cell r="A69">
            <v>69</v>
          </cell>
          <cell r="B69" t="str">
            <v>Unemployment</v>
          </cell>
          <cell r="E69">
            <v>0</v>
          </cell>
          <cell r="F69">
            <v>0</v>
          </cell>
          <cell r="G69">
            <v>0</v>
          </cell>
        </row>
        <row r="70">
          <cell r="A70">
            <v>70</v>
          </cell>
          <cell r="B70" t="str">
            <v>Unemployment rate</v>
          </cell>
          <cell r="E70">
            <v>0</v>
          </cell>
          <cell r="F70">
            <v>0</v>
          </cell>
          <cell r="G70">
            <v>0</v>
          </cell>
        </row>
        <row r="71">
          <cell r="A71">
            <v>71</v>
          </cell>
          <cell r="B71" t="str">
            <v>Employment</v>
          </cell>
          <cell r="E71">
            <v>0</v>
          </cell>
          <cell r="F71">
            <v>0</v>
          </cell>
          <cell r="G71">
            <v>0</v>
          </cell>
        </row>
      </sheetData>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OWTH"/>
      <sheetName val="ACTUAL GDP"/>
      <sheetName val="POPULATION"/>
      <sheetName val="GDP PER CAPITA"/>
      <sheetName val="ASIA TABLE"/>
      <sheetName val="gdp comparison"/>
      <sheetName val="GDPCAP"/>
      <sheetName val="POPU"/>
      <sheetName val="LTTABLE"/>
      <sheetName val="OLD ASIA"/>
      <sheetName val="go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Assumptions"/>
      <sheetName val="Money Table"/>
      <sheetName val="Sheet2"/>
      <sheetName val="Program BCRD Table"/>
      <sheetName val="Program Money Table"/>
      <sheetName val="Balance sheets"/>
      <sheetName val="older year Balance sheets"/>
      <sheetName val="A-II.5"/>
      <sheetName val="Money Program"/>
      <sheetName val="IN-OUT"/>
      <sheetName val="vencimiento"/>
      <sheetName val="IN-EDSS"/>
      <sheetName val="IN_Cable"/>
      <sheetName val="Cuasi 2005 historical"/>
      <sheetName val="cuasifiscal historical"/>
      <sheetName val="cuasifiscal projections"/>
      <sheetName val="QF Summary"/>
      <sheetName val="OLD QF Summary (2)"/>
      <sheetName val="Summary Money Table"/>
      <sheetName val="Financing NFPS"/>
      <sheetName val="Staff Report Money Table"/>
      <sheetName val="Sheet3"/>
      <sheetName val="Sheet1"/>
      <sheetName val="Cable_old"/>
      <sheetName val="Graphs"/>
      <sheetName val="graph_aggregates"/>
      <sheetName val="Monetary aggregates"/>
      <sheetName val="Table Monetary Aggregates"/>
      <sheetName val="Small Money Table"/>
      <sheetName val="MONPROG"/>
      <sheetName val="QF small table"/>
      <sheetName val="Summary Weekly"/>
      <sheetName val="QF Summary wekly"/>
      <sheetName val="QF SBA Oct 05"/>
      <sheetName val="Sheet1 (2)"/>
      <sheetName val="RED Table 25"/>
      <sheetName val="IN_QuasiFiscal"/>
      <sheetName val="cuasifiscal"/>
      <sheetName val="Mon Table SBA Oct 05"/>
      <sheetName val="PPM BS"/>
      <sheetName val="PPM SMT"/>
      <sheetName val="Out-BOP"/>
      <sheetName val="OUT-Fiscal"/>
      <sheetName val="Small Table"/>
      <sheetName val="Summary Table"/>
      <sheetName val="QF long"/>
      <sheetName val="QF short"/>
      <sheetName val="Mon Table SBA 05 "/>
      <sheetName val="QF Table SBA 05"/>
      <sheetName val="short-annual-table"/>
      <sheetName val="short-monthly-table"/>
      <sheetName val="Real Monetary Aggregates Chart"/>
      <sheetName val="Money Aggregates Chart"/>
      <sheetName val="MT Quasi fiscal"/>
      <sheetName val="Comparativo"/>
      <sheetName val="Scenarios"/>
      <sheetName val="QuasiFiscal"/>
      <sheetName val="Cable"/>
      <sheetName val="Summary Table Reduced"/>
      <sheetName val="Summary QuasiFiscal Table"/>
      <sheetName val="Money_Table"/>
      <sheetName val="Program_BCRD_Table"/>
      <sheetName val="Program_Money_Table"/>
      <sheetName val="Balance_sheets"/>
      <sheetName val="Money_Program"/>
      <sheetName val="QF_Summary"/>
      <sheetName val="OLD_QF_Summary_(2)"/>
      <sheetName val="Summary_Money_Table"/>
      <sheetName val="Financing_NFPS"/>
      <sheetName val="Staff_Report_Money_Table"/>
      <sheetName val="Monetary_aggregates"/>
      <sheetName val="Table_Monetary_Aggregates"/>
      <sheetName val="Small_Money_Table"/>
      <sheetName val="QF_small_table"/>
      <sheetName val="Summary_Weekly"/>
      <sheetName val="QF_Summary_wekly"/>
      <sheetName val="QF_SBA_Oct_05"/>
      <sheetName val="Sheet1_(2)"/>
      <sheetName val="RED_Table_25"/>
      <sheetName val="Mon_Table_SBA_Oct_05"/>
      <sheetName val="PPM_BS"/>
      <sheetName val="PPM_SMT"/>
      <sheetName val="cuasifiscal_projections"/>
      <sheetName val="Cuasi_2005_historical"/>
      <sheetName val="cuasifiscal_historical"/>
      <sheetName val="older_year_Balance_sheets"/>
      <sheetName val="A-II_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Basic Data "/>
      <sheetName val="TAB1"/>
      <sheetName val="TAB2b"/>
      <sheetName val="TAB3b"/>
      <sheetName val="TAB4b"/>
      <sheetName val="TAB5b"/>
      <sheetName val="TAB6b"/>
      <sheetName val="TAB7b"/>
      <sheetName val="TAB8b"/>
      <sheetName val="TAB9b"/>
      <sheetName val="TAB10b"/>
      <sheetName val="TAB11b"/>
      <sheetName val="TAB12b"/>
      <sheetName val="TAB13b"/>
      <sheetName val="TAB14b"/>
      <sheetName val="TAB15A1"/>
      <sheetName val="TAB15B1"/>
      <sheetName val="TAB15C"/>
      <sheetName val="TAB16b"/>
      <sheetName val="TAB17b"/>
      <sheetName val="TAB18b"/>
      <sheetName val="TAB19b"/>
      <sheetName val="TAB20b"/>
      <sheetName val="TAB21b"/>
      <sheetName val="TAB22b"/>
      <sheetName val="TAB23b"/>
      <sheetName val="TAB24b"/>
      <sheetName val="TAB25b"/>
      <sheetName val="TAB26b"/>
      <sheetName val="TAB27b"/>
      <sheetName val="TAB28b"/>
      <sheetName val="TAB29b"/>
      <sheetName val="TAB30b"/>
      <sheetName val="TAB31b"/>
      <sheetName val="TAB32b"/>
      <sheetName val="TAB33b"/>
      <sheetName val="TAB34b"/>
      <sheetName val="TAB35b"/>
      <sheetName val="TAB36b"/>
      <sheetName val="RED37b"/>
      <sheetName val="TAB38b"/>
      <sheetName val="TAB27A2"/>
      <sheetName val="TAB27B2"/>
      <sheetName val="TAB39"/>
      <sheetName val="TAB40"/>
      <sheetName val="Basic_Data_"/>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
      <sheetName val="Input"/>
      <sheetName val="Main Output Table"/>
      <sheetName val="BoP"/>
      <sheetName val="End-94-update"/>
      <sheetName val="Projects"/>
      <sheetName val="Debt"/>
      <sheetName val="export"/>
      <sheetName val="import"/>
      <sheetName val="Gas"/>
      <sheetName val="IMF"/>
      <sheetName val="WB"/>
      <sheetName val="EBRD"/>
      <sheetName val="ER"/>
      <sheetName val="RED_TbleBOP"/>
      <sheetName val="Debt_Sum_Tbl"/>
      <sheetName val="RED_Tble36"/>
      <sheetName val="Tbl2-DSA"/>
      <sheetName val="BoP_Sum (comp)"/>
      <sheetName val="DS_after2001 (2)"/>
      <sheetName val="DS_after2001"/>
      <sheetName val="Chart1 DS"/>
      <sheetName val="Prog"/>
      <sheetName val="UFC_TBL"/>
      <sheetName val="CPFs"/>
      <sheetName val="ControlSheet"/>
      <sheetName val="DSA-2000"/>
      <sheetName val="NPV"/>
      <sheetName val="NPV-gap-Geo&amp;Napflow"/>
      <sheetName val="NPV-gap-Napstock"/>
      <sheetName val="DSA_Naple_F_S"/>
      <sheetName val="WEOQ5"/>
      <sheetName val="WEOQ6"/>
      <sheetName val="WEOQ7"/>
      <sheetName val="End-94-old"/>
      <sheetName val="GEO_Q"/>
      <sheetName val="FSUOUT"/>
      <sheetName val="WEO"/>
      <sheetName val="Out-A"/>
      <sheetName val="BoP-worksheet"/>
      <sheetName val="Inputs"/>
      <sheetName val="A-II.3"/>
      <sheetName val="Structure"/>
      <sheetName val="IR-6SR"/>
      <sheetName val="CB-1SR_Bridge"/>
      <sheetName val="CB-1SR"/>
      <sheetName val="STA-1SG"/>
      <sheetName val="AD-CB"/>
      <sheetName val="DMB"/>
      <sheetName val="Comb_Bridge"/>
      <sheetName val="ODC-2SR_Bridge_banks"/>
      <sheetName val="ODC-2SR_Bridge_CRU"/>
      <sheetName val="ODC-2SR"/>
      <sheetName val="STA-2SG"/>
      <sheetName val="AD-ODC"/>
      <sheetName val="STA-3SG"/>
      <sheetName val="AD-DC"/>
      <sheetName val="OFC-4SR"/>
      <sheetName val="STA-4SG"/>
      <sheetName val="AD-OFC"/>
      <sheetName val="STA-5SG"/>
      <sheetName val="AD-FC"/>
      <sheetName val="MA-5SR_Bridge"/>
      <sheetName val="MA-5SR"/>
      <sheetName val="ER-01R"/>
      <sheetName val="Out-F"/>
      <sheetName val="Out-M"/>
      <sheetName val="Out-BoP"/>
      <sheetName val="Trade"/>
      <sheetName val="Finance"/>
      <sheetName val="Pledge"/>
      <sheetName val="Finreq"/>
      <sheetName val="FundSR"/>
      <sheetName val="Input_external"/>
      <sheetName val="Inp_Outp_debt"/>
      <sheetName val="BoP-GDP"/>
      <sheetName val="NPC Debt"/>
      <sheetName val="Flow"/>
      <sheetName val="Oil shock"/>
      <sheetName val="Fiscal1"/>
      <sheetName val="Figs"/>
      <sheetName val="NRI"/>
      <sheetName val="Input-DS-04-Feb 05"/>
      <sheetName val="Input-DS-05-Feb 05"/>
      <sheetName val="Input-Grants-05-Feb 05-2"/>
      <sheetName val="Input-Grants-04-Feb 05"/>
      <sheetName val="Input-Credit-05-Feb 05"/>
      <sheetName val="Input-Credit 04 Feb 05"/>
      <sheetName val="Merchandise"/>
      <sheetName val="Debt stocks"/>
      <sheetName val="Storage"/>
      <sheetName val="Q5"/>
      <sheetName val="Q6"/>
      <sheetName val="Q7"/>
      <sheetName val="OUTREO"/>
      <sheetName val="OUTREO_History"/>
      <sheetName val="out_fiscal"/>
      <sheetName val="out_main"/>
      <sheetName val="Imp"/>
      <sheetName val="DSA output"/>
      <sheetName val="in-out"/>
      <sheetName val="CY BOT CASHFLOW"/>
      <sheetName val="A 11"/>
      <sheetName val="GeoBop"/>
      <sheetName val="Tasas"/>
      <sheetName val="data-diari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l"/>
      <sheetName val="TCYN"/>
      <sheetName val="TCG"/>
      <sheetName val="DIF"/>
      <sheetName val="Gcap"/>
      <sheetName val="GCK"/>
      <sheetName val="Pretrib"/>
      <sheetName val="Ytotal"/>
      <sheetName val="Gastot"/>
      <sheetName val="gastotri"/>
      <sheetName val="Chart2"/>
      <sheetName val="datos graf."/>
      <sheetName val="FINANCIAMIENTO"/>
      <sheetName val="OPE-FINA"/>
      <sheetName val="Gasto "/>
      <sheetName val="ING SIN DIF "/>
      <sheetName val="ING SIN DIF NI COMISION"/>
      <sheetName val="FLUJO"/>
      <sheetName val="ING "/>
      <sheetName val="FINANCIAMIENTO (2)"/>
      <sheetName val="Ingresos Tributarios"/>
      <sheetName val="Ponderación Impuestos"/>
      <sheetName val="ING COMBUS"/>
      <sheetName val="LIST GASTOS"/>
      <sheetName val="LIST INGRESOS"/>
      <sheetName val="CUADROS FISC.COMPARA902001-1er "/>
      <sheetName val="Año 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X-Ranges"/>
      <sheetName val="M-Ranges"/>
      <sheetName val="WEO Ass"/>
      <sheetName val="SR-Tab5-bop"/>
      <sheetName val="SR-Tabs7&amp;8-mt"/>
      <sheetName val="vul-ind SRversion"/>
      <sheetName val="vul-ind PDRversion"/>
      <sheetName val="Indicators"/>
      <sheetName val="BOP Stress "/>
      <sheetName val="BOPdetail"/>
      <sheetName val="Trade"/>
      <sheetName val="Debt"/>
      <sheetName val="G"/>
      <sheetName val="Profits"/>
      <sheetName val="Inv. Income"/>
      <sheetName val="NIR"/>
      <sheetName val="SA-Tab 27"/>
      <sheetName val="SA-Tab 28"/>
      <sheetName val="SA Tab 29"/>
      <sheetName val="SA Tab 30"/>
      <sheetName val="Oper.Budg."/>
      <sheetName val="OilShock"/>
      <sheetName val="K"/>
      <sheetName val="J"/>
      <sheetName val="cobra"/>
      <sheetName val="OldTab28"/>
      <sheetName val="OldTab35"/>
      <sheetName val="OldTab36"/>
      <sheetName val="Old Summ BoP"/>
      <sheetName val="Old Brf-Tbl"/>
      <sheetName val="OldSR-Tbl"/>
      <sheetName val="WEO"/>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e Original"/>
      <sheetName val="Anexo 1"/>
      <sheetName val="Anexo 2"/>
      <sheetName val="Anexo 3"/>
      <sheetName val="pa en se"/>
      <sheetName val="VENC SEPT 04-30 SIN VENC. RENEG"/>
      <sheetName val="ANEXO 4"/>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riginal"/>
      <sheetName val="Base"/>
      <sheetName val="Bilaterales para FMI"/>
      <sheetName val="Bilat para FMI (ODA Y NO ODA)"/>
      <sheetName val="Reestructurable"/>
      <sheetName val="Club x Agencia"/>
      <sheetName val="Club x mes"/>
      <sheetName val="Club x Mes 04-05"/>
      <sheetName val="Club xMes 04-05 tri"/>
      <sheetName val="Sheet1"/>
      <sheetName val="Por Tipo de Deuda"/>
      <sheetName val="EEUU"/>
      <sheetName val="SORTEADO"/>
      <sheetName val="Paises de Club"/>
      <sheetName val="Total Vcto."/>
      <sheetName val="ONAPRES"/>
      <sheetName val="ONAPRES1"/>
      <sheetName val="Bzas.P"/>
      <sheetName val="BOP CP"/>
      <sheetName val="BoP M&amp;L"/>
      <sheetName val="BOP+Resum"/>
      <sheetName val="CCR"/>
      <sheetName val="Cambiarias"/>
      <sheetName val="Compar1"/>
      <sheetName val="Compar2"/>
      <sheetName val="Compar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ther Depository Corporations B"/>
    </sheetNames>
    <definedNames>
      <definedName name="[Macros Import].qbop"/>
      <definedName name="atrade"/>
      <definedName name="mflowsa"/>
      <definedName name="mflowsq"/>
      <definedName name="mstocksa"/>
      <definedName name="mstocksq"/>
    </definedNames>
    <sheetDataSet>
      <sheetData sheetId="0"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1"/>
      <sheetName val="Index"/>
      <sheetName val="DebtM"/>
      <sheetName val="finreq-m02"/>
      <sheetName val="BoP-m02"/>
      <sheetName val="Input"/>
      <sheetName val="Trade"/>
      <sheetName val="SER"/>
      <sheetName val="Input2"/>
      <sheetName val="DebtSer"/>
      <sheetName val="CAP"/>
      <sheetName val="RES"/>
      <sheetName val="BoP"/>
      <sheetName val="BoP M-T"/>
      <sheetName val="FinReqM-T"/>
      <sheetName val="DEBT"/>
      <sheetName val="Vulnerability Indicators"/>
      <sheetName val="BOP Main"/>
      <sheetName val="BOP Alt"/>
      <sheetName val="month-01"/>
      <sheetName val="FINREQ"/>
      <sheetName val="monthCAP"/>
      <sheetName val="OUTPUT"/>
      <sheetName val="finproj"/>
      <sheetName val="PC+Bond"/>
      <sheetName val="arr"/>
      <sheetName val="PC"/>
      <sheetName val="M-Ttab"/>
      <sheetName val="BondFin"/>
      <sheetName val="PCscen"/>
      <sheetName val="BoP med-t"/>
      <sheetName val="gaps"/>
      <sheetName val="month2000"/>
      <sheetName val="WEO"/>
      <sheetName val="SR_99"/>
      <sheetName val="BoPmonth99"/>
      <sheetName val="Chart1"/>
      <sheetName val="WEOQ5"/>
      <sheetName val="WEOQ6"/>
      <sheetName val="WEOQ7"/>
      <sheetName val="xxweolinksxx"/>
      <sheetName val="correlations with EMBI"/>
      <sheetName val="BoP_M-T"/>
      <sheetName val="Vulnerability_Indicators"/>
      <sheetName val="BOP_Main"/>
      <sheetName val="BOP_Alt"/>
      <sheetName val="BoP_med-t"/>
      <sheetName val="ecubopLatest"/>
      <sheetName val="Finreq-M"/>
      <sheetName val="BoP-M"/>
      <sheetName val="BoP-Q"/>
      <sheetName val="Tab7SR"/>
      <sheetName val="Tab8S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BoP"/>
      <sheetName val="RES"/>
      <sheetName val="Input"/>
      <sheetName val="OUTPUT"/>
      <sheetName val="Trade"/>
      <sheetName val="F1data"/>
      <sheetName val="F2data"/>
      <sheetName val="#REF"/>
      <sheetName val="Execute_Macros"/>
      <sheetName val="Annual_Transfer"/>
      <sheetName val="Quarterly_Transfer"/>
      <sheetName val="Annual_Assumptions"/>
      <sheetName val="Quarterly_Assumptions"/>
      <sheetName val="Annual_MacroFlow"/>
      <sheetName val="Quarterly_MacroFlow"/>
      <sheetName val="Annual_Tables"/>
      <sheetName val="MFLOW96.XLS"/>
      <sheetName val="\\data3\users3\Users\dsimard\Ap"/>
      <sheetName val="Imp"/>
      <sheetName val="DSA output"/>
      <sheetName val="Programa"/>
      <sheetName val="minor"/>
      <sheetName val="FINANC-95"/>
      <sheetName val="omas"/>
      <sheetName val="PROYECCIONES-PM_2000mod"/>
      <sheetName val="assumptions"/>
      <sheetName val="Q6"/>
      <sheetName val="SUPUESTOS"/>
      <sheetName val="Current"/>
      <sheetName val="Sheet1"/>
      <sheetName val="RESULTADOS"/>
      <sheetName val="SMONET-FINANC"/>
      <sheetName val="Main"/>
      <sheetName val="fiscal"/>
      <sheetName val="FMI"/>
      <sheetName val="HACIENDA"/>
      <sheetName val="contents"/>
      <sheetName val="Q2"/>
      <sheetName val="Metas"/>
      <sheetName val="C_basef14_3p10_6"/>
      <sheetName val="Links"/>
      <sheetName val="riqueza"/>
      <sheetName val="ErrCheck"/>
      <sheetName val="sei"/>
      <sheetName val="Raw_Data_UN"/>
      <sheetName val="SFISCAL-MOD"/>
      <sheetName val="S&amp;I_DANE"/>
      <sheetName val="RED47"/>
      <sheetName val="Table"/>
      <sheetName val="Table_GEF"/>
      <sheetName val="PROYECCIONES-PM_2000mod_(2)"/>
      <sheetName val="SREAL"/>
      <sheetName val="Q5"/>
      <sheetName val="PIB_EN_CORR"/>
      <sheetName val="[MFLOW96.XLS]_WIN_TEMP_MFLOW9_2"/>
      <sheetName val="[MFLOW96.XLS]_WIN_TEMP_MFLOW9_3"/>
      <sheetName val="[MFLOW96.XLS]_WIN_TEMP_MFLOW9_4"/>
      <sheetName val="[MFLOW96.XLS]_WIN_TEMP_MFLOW9_5"/>
      <sheetName val="[MFLOW96.XLS]_WIN_TEMP_MFLOW_12"/>
      <sheetName val="[MFLOW96.XLS]_WIN_TEMP_MFLOW9_6"/>
      <sheetName val="[MFLOW96.XLS]_WIN_TEMP_MFLOW9_7"/>
      <sheetName val="[MFLOW96.XLS]_WIN_TEMP_MFLOW_11"/>
      <sheetName val="[MFLOW96.XLS]_WIN_TEMP_MFLOW9_9"/>
      <sheetName val="[MFLOW96.XLS]_WIN_TEMP_MFLOW9_8"/>
      <sheetName val="[MFLOW96.XLS]_WIN_TEMP_MFLOW_10"/>
      <sheetName val="[MFLOW96.XLS]_WIN_TEMP_MFLOW_13"/>
      <sheetName val="[MFLOW96.XLS]_WIN_TEMP_MFLOW_18"/>
      <sheetName val="[MFLOW96.XLS]_WIN_TEMP_MFLOW_14"/>
      <sheetName val="[MFLOW96.XLS]_WIN_TEMP_MFLOW_15"/>
      <sheetName val="[MFLOW96.XLS]_WIN_TEMP_MFLOW_16"/>
      <sheetName val="[MFLOW96.XLS]_WIN_TEMP_MFLOW_17"/>
      <sheetName val="[MFLOW96.XLS]_WIN_TEMP_MFLOW_21"/>
      <sheetName val="[MFLOW96.XLS]_WIN_TEMP_MFLOW_19"/>
      <sheetName val="[MFLOW96.XLS]_WIN_TEMP_MFLOW_20"/>
      <sheetName val="[MFLOW96.XLS]_WIN_TEMP_MFLOW_22"/>
      <sheetName val="[MFLOW96.XLS]_WIN_TEMP_MFLOW_24"/>
      <sheetName val="[MFLOW96.XLS]_WIN_TEMP_MFLOW_23"/>
      <sheetName val="[MFLOW96.XLS]_WIN_TEMP_MFLOW_25"/>
      <sheetName val="[MFLOW96.XLS]_WIN_TEMP_MFLOW_26"/>
      <sheetName val="[MFLOW96.XLS]_WIN_TEMP_MFLOW_28"/>
      <sheetName val="[MFLOW96.XLS]_WIN_TEMP_MFLOW_27"/>
      <sheetName val="[MFLOW96.XLS]_WIN_TEMP_MFLOW_29"/>
      <sheetName val="[MFLOW96.XLS]_WIN_TEMP_MFLOW_30"/>
      <sheetName val="[MFLOW96.XLS]_WIN_TEMP_MFLOW_31"/>
      <sheetName val="[MFLOW96.XLS]_WIN_TEMP_MFLOW_32"/>
      <sheetName val="[MFLOW96.XLS]_WIN_TEMP_MFLOW_33"/>
      <sheetName val="[MFLOW96.XLS]_WIN_TEMP_MFLOW_35"/>
      <sheetName val="[MFLOW96.XLS]_WIN_TEMP_MFLOW_34"/>
      <sheetName val="[MFLOW96.XLS]_WIN_TEMP_MFLOW_38"/>
      <sheetName val="[MFLOW96.XLS]_WIN_TEMP_MFLOW_36"/>
      <sheetName val="[MFLOW96.XLS]_WIN_TEMP_MFLOW_37"/>
      <sheetName val="[MFLOW96.XLS]_WIN_TEMP_MFLOW_40"/>
      <sheetName val="[MFLOW96.XLS]_WIN_TEMP_MFLOW_39"/>
      <sheetName val="[MFLOW96.XLS]_WIN_TEMP_MFLOW_50"/>
      <sheetName val="[MFLOW96.XLS]_WIN_TEMP_MFLOW_41"/>
      <sheetName val="[MFLOW96.XLS]_WIN_TEMP_MFLOW_42"/>
      <sheetName val="[MFLOW96.XLS]_WIN_TEMP_MFLOW_43"/>
      <sheetName val="[MFLOW96.XLS]_WIN_TEMP_MFLOW_44"/>
      <sheetName val="[MFLOW96.XLS]_WIN_TEMP_MFLOW_45"/>
      <sheetName val="[MFLOW96.XLS]_WIN_TEMP_MFLOW_46"/>
      <sheetName val="[MFLOW96.XLS]_WIN_TEMP_MFLOW_47"/>
      <sheetName val="[MFLOW96.XLS]_WIN_TEMP_MFLOW_48"/>
      <sheetName val="[MFLOW96.XLS]_WIN_TEMP_MFLOW_49"/>
      <sheetName val="[MFLOW96.XLS]_WIN_TEMP_MFLOW_51"/>
      <sheetName val="[MFLOW96.XLS]_WIN_TEMP_MFLOW_52"/>
      <sheetName val="[MFLOW96.XLS]_WIN_TEMP_MFLOW_55"/>
      <sheetName val="[MFLOW96.XLS]_WIN_TEMP_MFLOW_53"/>
      <sheetName val="[MFLOW96.XLS]_WIN_TEMP_MFLOW_54"/>
      <sheetName val="[MFLOW96.XLS]_WIN_TEMP_MFLOW_56"/>
      <sheetName val="[MFLOW96.XLS]_WIN_TEMP_MFLOW_58"/>
      <sheetName val="[MFLOW96.XLS]_WIN_TEMP_MFLOW_57"/>
      <sheetName val="[MFLOW96.XLS]_WIN_TEMP_MFLOW_59"/>
      <sheetName val="[MFLOW96.XLS]_WIN_TEMP_MFLOW_60"/>
      <sheetName val="[MFLOW96.XLS]_WIN_TEMP_MFLOW_62"/>
      <sheetName val="[MFLOW96.XLS]_WIN_TEMP_MFLOW_61"/>
      <sheetName val="[MFLOW96.XLS]_WIN_TEMP_MFLOW_65"/>
      <sheetName val="[MFLOW96.XLS]_WIN_TEMP_MFLOW_63"/>
      <sheetName val="[MFLOW96.XLS]_WIN_TEMP_MFLOW_6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Ext_debt"/>
      <sheetName val="FC-CDEEE-UERS-PC-RD$"/>
      <sheetName val="FC-CDEEE-UERS-PC-US$"/>
      <sheetName val="Inf_Var_Macro"/>
      <sheetName val="Inf_Pagos_GenCo's"/>
      <sheetName val="FMI_Tabla_8"/>
      <sheetName val="Evo_Res_Consolidado"/>
      <sheetName val="Evo_RF_EDE's"/>
      <sheetName val="Evo_RF-CdeeeHidroEted"/>
      <sheetName val="Evo_FC_EDE's"/>
      <sheetName val="Evo_FC_CdeeeHidroEted"/>
      <sheetName val="RF_Real_vs_Presupuesto"/>
      <sheetName val="BD-SFN"/>
      <sheetName val="Variables Relevantes"/>
      <sheetName val="INDICADORES PREL. PORTAL"/>
      <sheetName val="EDE's"/>
      <sheetName val="CDEEE"/>
      <sheetName val="EGEHID"/>
      <sheetName val="ETED"/>
      <sheetName val="Anexo Res Financieros"/>
      <sheetName val="Nuevos Cargos Tarifarios"/>
      <sheetName val="Cargos Tarifarios"/>
      <sheetName val="Eventos"/>
      <sheetName val="BD-Var.MacroEconomicasMensual"/>
      <sheetName val="BD-Var.MacroEconomicasTrimestre"/>
      <sheetName val="BD-Var.MacroEconomicasAnual"/>
      <sheetName val="BD-GeneraciónEnergía"/>
      <sheetName val="BD-Form.InfoEDES"/>
      <sheetName val="BD-Venta Energía"/>
      <sheetName val="BD-MEM"/>
      <sheetName val="BD-CompraEnergía(Comercial)"/>
      <sheetName val="BD-GenCo's(Financiero)"/>
      <sheetName val="BD-Transf. Gobierno &amp; Aportes"/>
      <sheetName val="BD-Financing"/>
      <sheetName val="BD-Préstamos"/>
      <sheetName val="BD-Factoring"/>
      <sheetName val="BD-CAPEX"/>
      <sheetName val="BD-Nóminas"/>
      <sheetName val="BD-Bancos"/>
      <sheetName val="FC-RD$"/>
      <sheetName val="FC-US$"/>
      <sheetName val="EDE's Presupuestos"/>
      <sheetName val="BD-IndicadoresFinancieros"/>
      <sheetName val="BD-IndicesCalculados"/>
      <sheetName val="Inf. Desempeño - Tabla Graficas"/>
      <sheetName val="Inf. Desempeño - Graf."/>
      <sheetName val="Inf. Desempeño - Tablas PPT"/>
      <sheetName val="Ley Presupuesto 2015"/>
      <sheetName val="Bono Ley 175-12"/>
      <sheetName val="Black Out SENI"/>
      <sheetName val="Toggle"/>
      <sheetName val="BD-InfVarEco"/>
      <sheetName val="BD-InfsGenCo's"/>
      <sheetName val="Resumen Compra"/>
      <sheetName val="BD-Inf.TCMensual"/>
      <sheetName val="BD-InfDesempeño"/>
      <sheetName val="BD_Real_vs_Pres."/>
      <sheetName val="Presup. EDE´s"/>
      <sheetName val="GrafResCons"/>
      <sheetName val="BD-Inf.Fact-Pagos"/>
      <sheetName val="Waterfall"/>
      <sheetName val="Graf CF"/>
      <sheetName val="Facturación"/>
      <sheetName val="Inf_Fact_vs_Pagos_GenCo's"/>
      <sheetName val="Análisis TC BCRD Diaria"/>
      <sheetName val="Deuda"/>
      <sheetName val="Aporte MH vs. PIB"/>
      <sheetName val="Glosario de Términos"/>
      <sheetName val="Comerciales"/>
      <sheetName val="Ext_debt1"/>
      <sheetName val="Ext_debt2"/>
      <sheetName val="Ext_debt3"/>
      <sheetName val="Ext_debt4"/>
      <sheetName val="Ext_debt5"/>
    </sheetNames>
    <sheetDataSet>
      <sheetData sheetId="0" refreshError="1"/>
      <sheetData sheetId="1" refreshError="1"/>
      <sheetData sheetId="2"/>
      <sheetData sheetId="3">
        <row r="174">
          <cell r="G174" t="str">
            <v>Table 2. Georgia: Balance of Payment, Summary</v>
          </cell>
        </row>
      </sheetData>
      <sheetData sheetId="4" refreshError="1"/>
      <sheetData sheetId="5"/>
      <sheetData sheetId="6" refreshError="1"/>
      <sheetData sheetId="7" refreshError="1"/>
      <sheetData sheetId="8"/>
      <sheetData sheetId="9">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 sheetId="23"/>
      <sheetData sheetId="24">
        <row r="62">
          <cell r="Q62">
            <v>0</v>
          </cell>
        </row>
      </sheetData>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filiados"/>
    </sheetNames>
    <sheetDataSet>
      <sheetData sheetId="0"/>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m0025"/>
      <sheetName val="bcosdef"/>
      <sheetName val="ca67"/>
      <sheetName val="bcospreli"/>
      <sheetName val="pm0028"/>
      <sheetName val="bccrdef"/>
      <sheetName val="Bancos"/>
      <sheetName val="Central"/>
      <sheetName val="Programa"/>
      <sheetName val="SEMANAL"/>
      <sheetName val="res2002"/>
      <sheetName val="paradoc "/>
      <sheetName val="PROGvrsOBS"/>
      <sheetName val="deficit"/>
      <sheetName val="Metas"/>
      <sheetName val="RFPROMEDIOPIB"/>
      <sheetName val="encaje"/>
      <sheetName val="emision"/>
      <sheetName val="BalanceBCom"/>
      <sheetName val="balanzaresumen"/>
      <sheetName val="base FMI"/>
      <sheetName val="FMI"/>
      <sheetName val="resctasmonet"/>
      <sheetName val="omas"/>
      <sheetName val="minor"/>
      <sheetName val="origen y aplicacion"/>
      <sheetName val="origen y aplicacion 2002"/>
      <sheetName val="origen y aplicacion 2003"/>
      <sheetName val="origen y aplicacion 2004"/>
      <sheetName val="basemonetaria"/>
      <sheetName val="riqueza"/>
      <sheetName val="Crédito"/>
      <sheetName val="comparativofmi"/>
      <sheetName val="evaluacionmetas"/>
      <sheetName val="depbcosme"/>
      <sheetName val="absorcion"/>
      <sheetName val="Módulo1"/>
      <sheetName val="flujos (2)"/>
      <sheetName val="Hoja1"/>
      <sheetName val="indice"/>
      <sheetName val="DB"/>
      <sheetName val="CB"/>
      <sheetName val="CSPPROMEDIOPI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m0025"/>
      <sheetName val="bcosdef"/>
      <sheetName val="ca67"/>
      <sheetName val="bcospreli"/>
      <sheetName val="pm0028"/>
      <sheetName val="bccrdef"/>
      <sheetName val="Bancos"/>
      <sheetName val="Central"/>
      <sheetName val="Programa"/>
      <sheetName val="SEMANAL"/>
      <sheetName val="res2002"/>
      <sheetName val="paradoc "/>
      <sheetName val="PROGvrsOBS"/>
      <sheetName val="deficit"/>
      <sheetName val="Metas"/>
      <sheetName val="RFPROMEDIOPIB"/>
      <sheetName val="encaje"/>
      <sheetName val="emision"/>
      <sheetName val="BalanceBCom"/>
      <sheetName val="balanzaresumen"/>
      <sheetName val="base FMI"/>
      <sheetName val="FMI"/>
      <sheetName val="resctasmonet"/>
      <sheetName val="omas"/>
      <sheetName val="minor"/>
      <sheetName val="origen y aplicacion"/>
      <sheetName val="origen y aplicacion 2002"/>
      <sheetName val="origen y aplicacion 2003"/>
      <sheetName val="origen y aplicacion 2004"/>
      <sheetName val="basemonetaria"/>
      <sheetName val="riqueza"/>
      <sheetName val="Crédito"/>
      <sheetName val="comparativofmi"/>
      <sheetName val="evaluacionmetas"/>
      <sheetName val="depbcosme"/>
      <sheetName val="absorcion"/>
      <sheetName val="Módulo1"/>
      <sheetName val="flujos (2)"/>
      <sheetName val="Hoja1"/>
      <sheetName val="indice"/>
      <sheetName val="DB"/>
      <sheetName val="CB"/>
      <sheetName val="CSPPROMEDIOPI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VATE"/>
      <sheetName val="Doc"/>
      <sheetName val="BASICIND"/>
      <sheetName val="CONS_GOVT"/>
      <sheetName val="CONS_GOVT_GDP"/>
      <sheetName val="CBANK"/>
      <sheetName val="MSURVEY"/>
      <sheetName val="BOPEF"/>
      <sheetName val="STATINDEX---&gt;"/>
      <sheetName val="NGDP_R"/>
      <sheetName val="NGDP"/>
      <sheetName val="AGRI"/>
      <sheetName val="INDCOM"/>
      <sheetName val="ELECTR"/>
      <sheetName val="PCPI"/>
      <sheetName val="MAINCOM"/>
      <sheetName val="WAGES"/>
      <sheetName val="EMPLOY"/>
      <sheetName val="LABORMKT"/>
      <sheetName val="EMPL_PUBL"/>
      <sheetName val="EMPL_BUDG"/>
      <sheetName val="STATE"/>
      <sheetName val="STATE_GDP"/>
      <sheetName val="TAXREV"/>
      <sheetName val="CURREXP"/>
      <sheetName val="EMPFUND"/>
      <sheetName val="EMPFUND_GDP"/>
      <sheetName val="PENSION"/>
      <sheetName val="BENEFIT_UNEMP"/>
      <sheetName val="BNKLOANS"/>
      <sheetName val="INTERST"/>
      <sheetName val="TRADE"/>
      <sheetName val="DOT"/>
      <sheetName val="EXTDEBT"/>
      <sheetName val="ARREARS"/>
      <sheetName val="ENERGY"/>
      <sheetName val="ANT_BS1"/>
      <sheetName val="Progr-Proj-Switch"/>
      <sheetName val="ĨĨ_x0018__x0018_COM"/>
      <sheetName val="FC-CDEEE-UERS-PC-RD$"/>
      <sheetName val="FC-CDEEE-UERS-PC-US$"/>
      <sheetName val="Inf_Var_Macro"/>
      <sheetName val="Inf_Pagos_GenCo's"/>
      <sheetName val="FMI_Tabla_8"/>
      <sheetName val="Evo_Res_Consolidado"/>
      <sheetName val="Evo_RF_EDE's"/>
      <sheetName val="Evo_RF-CdeeeHidroEted"/>
      <sheetName val="Evo_FC_EDE's"/>
      <sheetName val="Evo_FC_CdeeeHidroEted"/>
      <sheetName val="RF_Real_vs_Presupuesto"/>
      <sheetName val="BD-SFN"/>
      <sheetName val="Variables Relevantes"/>
      <sheetName val="INDICADORES PREL. PORTAL"/>
      <sheetName val="EDE's"/>
      <sheetName val="CDEEE"/>
      <sheetName val="EGEHID"/>
      <sheetName val="ETED"/>
      <sheetName val="Anexo Res Financieros"/>
      <sheetName val="Nuevos Cargos Tarifarios"/>
      <sheetName val="Cargos Tarifarios"/>
      <sheetName val="Eventos"/>
      <sheetName val="BD-Var.MacroEconomicasMensual"/>
      <sheetName val="BD-Var.MacroEconomicasTrimestre"/>
      <sheetName val="BD-Var.MacroEconomicasAnual"/>
      <sheetName val="BD-GeneraciónEnergía"/>
      <sheetName val="BD-Form.InfoEDES"/>
      <sheetName val="BD-Venta Energía"/>
      <sheetName val="BD-MEM"/>
      <sheetName val="BD-CompraEnergía(Comercial)"/>
      <sheetName val="BD-GenCo's(Financiero)"/>
      <sheetName val="BD-Transf. Gobierno &amp; Aportes"/>
      <sheetName val="BD-Financing"/>
      <sheetName val="BD-Préstamos"/>
      <sheetName val="BD-Factoring"/>
      <sheetName val="BD-CAPEX"/>
      <sheetName val="BD-Nóminas"/>
      <sheetName val="BD-Bancos"/>
      <sheetName val="FC-RD$"/>
      <sheetName val="FC-US$"/>
      <sheetName val="EDE's Presupuestos"/>
      <sheetName val="BD-IndicadoresFinancieros"/>
      <sheetName val="BD-IndicesCalculados"/>
      <sheetName val="Inf. Desempeño - Tabla Graficas"/>
      <sheetName val="Inf. Desempeño - Graf."/>
      <sheetName val="Inf. Desempeño - Tablas PPT"/>
      <sheetName val="Ley Presupuesto 2015"/>
      <sheetName val="Bono Ley 175-12"/>
      <sheetName val="Black Out SENI"/>
      <sheetName val="Toggle"/>
      <sheetName val="BD-InfVarEco"/>
      <sheetName val="BD-InfsGenCo's"/>
      <sheetName val="Resumen Compra"/>
      <sheetName val="BD-Inf.TCMensual"/>
      <sheetName val="BD-InfDesempeño"/>
      <sheetName val="BD_Real_vs_Pres."/>
      <sheetName val="Presup. EDE´s"/>
      <sheetName val="GrafResCons"/>
      <sheetName val="BD-Inf.Fact-Pagos"/>
      <sheetName val="Waterfall"/>
      <sheetName val="Graf CF"/>
      <sheetName val="Facturación"/>
      <sheetName val="Inf_Fact_vs_Pagos_GenCo's"/>
      <sheetName val="Análisis TC BCRD Diaria"/>
      <sheetName val="Deuda"/>
      <sheetName val="Aporte MH vs. PIB"/>
      <sheetName val="Glosario de Términos"/>
      <sheetName val="Comerciales"/>
      <sheetName val="EDSSARMRED97"/>
      <sheetName val="DMX_Units"/>
      <sheetName val="MonSurv-BC"/>
      <sheetName val="ER"/>
      <sheetName val="WB"/>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refreshError="1"/>
      <sheetData sheetId="108" refreshError="1"/>
      <sheetData sheetId="109" refreshError="1"/>
      <sheetData sheetId="110" refreshError="1"/>
      <sheetData sheetId="111"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
      <sheetName val="Input"/>
      <sheetName val="Main Output Table"/>
      <sheetName val="BoP"/>
      <sheetName val="End-94-update"/>
      <sheetName val="Projects"/>
      <sheetName val="Debt"/>
      <sheetName val="export"/>
      <sheetName val="import"/>
      <sheetName val="Gas"/>
      <sheetName val="IMF"/>
      <sheetName val="WB"/>
      <sheetName val="EBRD"/>
      <sheetName val="ER"/>
      <sheetName val="RED_TbleBOP"/>
      <sheetName val="Debt_Sum_Tbl"/>
      <sheetName val="RED_Tble36"/>
      <sheetName val="Tbl2-DSA"/>
      <sheetName val="BoP_Sum (comp)"/>
      <sheetName val="DS_after2001 (2)"/>
      <sheetName val="DS_after2001"/>
      <sheetName val="Chart1 DS"/>
      <sheetName val="Prog"/>
      <sheetName val="UFC_TBL"/>
      <sheetName val="CPFs"/>
      <sheetName val="ControlSheet"/>
      <sheetName val="DSA-2000"/>
      <sheetName val="NPV"/>
      <sheetName val="NPV-gap-Geo&amp;Napflow"/>
      <sheetName val="NPV-gap-Napstock"/>
      <sheetName val="DSA_Naple_F_S"/>
      <sheetName val="WEOQ5"/>
      <sheetName val="WEOQ6"/>
      <sheetName val="WEOQ7"/>
      <sheetName val="End-94-old"/>
      <sheetName val="GEO_Q"/>
      <sheetName val="FSUOUT"/>
      <sheetName val="WEO"/>
      <sheetName val="GeoBop"/>
      <sheetName val="RES"/>
      <sheetName val="OUTPUT"/>
      <sheetName val="Trade"/>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ER"/>
      <sheetName val="WB"/>
      <sheetName val="MFLOW96.XL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
      <sheetName val="Summary"/>
      <sheetName val="SR-financing"/>
      <sheetName val="Financing"/>
      <sheetName val="Tax calculations"/>
      <sheetName val="Proy to July"/>
      <sheetName val="Proy to Aug"/>
      <sheetName val="Proy to Sept"/>
      <sheetName val="Sheet1"/>
      <sheetName val="nickel correl July 07"/>
      <sheetName val="Proy to May"/>
      <sheetName val="Real"/>
      <sheetName val="New Proy 07"/>
      <sheetName val="Spending 2007"/>
      <sheetName val="Spending 06"/>
      <sheetName val="Rev Expost"/>
      <sheetName val="Revenues-hist"/>
      <sheetName val="Revenues-proj"/>
      <sheetName val="Tax Reform"/>
      <sheetName val="seasonality"/>
      <sheetName val="Arrears"/>
      <sheetName val="Measures"/>
      <sheetName val="SI"/>
      <sheetName val="S-I"/>
      <sheetName val="Chart Data"/>
      <sheetName val="Charts"/>
      <sheetName val="Real quarterly"/>
      <sheetName val="GASTOS (2)"/>
      <sheetName val="INGRESOS"/>
      <sheetName val="FINAN"/>
      <sheetName val="INFORMES especiales"/>
      <sheetName val="monthly2"/>
      <sheetName val="IN"/>
      <sheetName val="IN-OUT91"/>
      <sheetName val="GASTOS"/>
      <sheetName val="YNGRE"/>
      <sheetName val="monthly"/>
      <sheetName val="quarterly"/>
      <sheetName val="SR-nominal"/>
      <sheetName val="PSBR "/>
      <sheetName val="SR-ratios"/>
      <sheetName val="OUT IN-OUT"/>
      <sheetName val="Dom fin"/>
      <sheetName val="SR-Debt"/>
      <sheetName val="Dom bonds"/>
      <sheetName val="Dom loans"/>
      <sheetName val="fiscal financing gap "/>
      <sheetName val="Debt projections "/>
      <sheetName val="net disbursements 2009"/>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
      <sheetName val="Summary"/>
      <sheetName val="SR-financing"/>
      <sheetName val="Financing"/>
      <sheetName val="Tax calculations"/>
      <sheetName val="Proy to July"/>
      <sheetName val="Proy to Aug"/>
      <sheetName val="Proy to Sept"/>
      <sheetName val="Sheet1"/>
      <sheetName val="nickel correl July 07"/>
      <sheetName val="Proy to May"/>
      <sheetName val="Real"/>
      <sheetName val="New Proy 07"/>
      <sheetName val="Spending 2007"/>
      <sheetName val="Spending 06"/>
      <sheetName val="Rev Expost"/>
      <sheetName val="Revenues-hist"/>
      <sheetName val="Revenues-proj"/>
      <sheetName val="Tax Reform"/>
      <sheetName val="seasonality"/>
      <sheetName val="Arrears"/>
      <sheetName val="Measures"/>
      <sheetName val="SI"/>
      <sheetName val="S-I"/>
      <sheetName val="Chart Data"/>
      <sheetName val="Charts"/>
      <sheetName val="Real quarterly"/>
      <sheetName val="GASTOS (2)"/>
      <sheetName val="INGRESOS"/>
      <sheetName val="FINAN"/>
      <sheetName val="INFORMES especiales"/>
      <sheetName val="monthly2"/>
      <sheetName val="IN"/>
      <sheetName val="IN-OUT91"/>
      <sheetName val="GASTOS"/>
      <sheetName val="YNGRE"/>
      <sheetName val="monthly"/>
      <sheetName val="quarterly"/>
      <sheetName val="SR-nominal"/>
      <sheetName val="PSBR "/>
      <sheetName val="SR-ratios"/>
      <sheetName val="OUT IN-OUT"/>
      <sheetName val="Dom fin"/>
      <sheetName val="SR-Debt"/>
      <sheetName val="Dom bonds"/>
      <sheetName val="Dom loans"/>
      <sheetName val="fiscal financing gap "/>
      <sheetName val="Debt projections "/>
      <sheetName val="net disbursements 2009"/>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ow r="1">
          <cell r="M1" t="str">
            <v>Ajustes ad hoc</v>
          </cell>
        </row>
      </sheetData>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
      <sheetName val="A 2"/>
      <sheetName val="A 3_A 13"/>
      <sheetName val="A 4_A 14"/>
      <sheetName val="A 5_A 15"/>
      <sheetName val="A 6"/>
      <sheetName val="A 7"/>
      <sheetName val="A 8"/>
      <sheetName val="A 9"/>
      <sheetName val="A 11"/>
      <sheetName val="C 2"/>
      <sheetName val="A 16"/>
      <sheetName val="A 18"/>
      <sheetName val="Bridge to 2SR"/>
      <sheetName val="Comm. Banks"/>
      <sheetName val="NBS"/>
      <sheetName val="Tcoy."/>
      <sheetName val="Globe Trust"/>
      <sheetName val="NBS&amp;TC -Bridge to 2SR"/>
      <sheetName val="NBS&amp;TC"/>
      <sheetName val="ODC-2SR"/>
      <sheetName val="STA-2SF"/>
      <sheetName val="WHD-ODC"/>
      <sheetName val="Other Depository Corporations B"/>
      <sheetName val="ER"/>
      <sheetName val="WB"/>
    </sheetNames>
    <definedNames>
      <definedName name="[Macros Import].qbop"/>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11"/>
      <sheetName val="Other Depository Corporations B"/>
    </sheetNames>
    <sheetDataSet>
      <sheetData sheetId="0" refreshError="1"/>
      <sheetData sheetId="1"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ulnerability Indicators"/>
      <sheetName val="BOP Main"/>
      <sheetName val="BOP Alt"/>
      <sheetName val="Index"/>
      <sheetName val="DebtM"/>
      <sheetName val="Finreq-M"/>
      <sheetName val="BoP-M"/>
      <sheetName val="BoP-Q"/>
      <sheetName val="Trade"/>
      <sheetName val="Input"/>
      <sheetName val="SER"/>
      <sheetName val="Input2"/>
      <sheetName val="DebtSer"/>
      <sheetName val="CAP"/>
      <sheetName val="RES"/>
      <sheetName val="BoP"/>
      <sheetName val="BoP M-T"/>
      <sheetName val="FinReqM-T"/>
      <sheetName val="Tab7SR"/>
      <sheetName val="Tab8SR"/>
      <sheetName val="DEBT"/>
      <sheetName val="month-01"/>
      <sheetName val="FINREQ"/>
      <sheetName val="monthCAP"/>
      <sheetName val="OUTPUT"/>
      <sheetName val="PC+Bond"/>
      <sheetName val="arr"/>
      <sheetName val="PC"/>
      <sheetName val="BondFin"/>
      <sheetName val="PCscen"/>
      <sheetName val="month2000"/>
      <sheetName val="WEOQ5"/>
      <sheetName val="WEOQ6"/>
      <sheetName val="WEOQ7"/>
      <sheetName val="xxweolinksxx"/>
      <sheetName val="A 11"/>
      <sheetName val="finreq-m02"/>
      <sheetName val="BoP-m02"/>
      <sheetName val="finproj"/>
      <sheetName val="M-Ttab"/>
      <sheetName val="BoP med-t"/>
      <sheetName val="gaps"/>
      <sheetName val="WEO"/>
      <sheetName val="SR_99"/>
      <sheetName val="BoPmonth99"/>
      <sheetName val="Chart1"/>
      <sheetName val="correlations with EMBI"/>
      <sheetName val="BoP_M-T"/>
      <sheetName val="Vulnerability_Indicators"/>
      <sheetName val="BOP_Main"/>
      <sheetName val="BOP_Alt"/>
      <sheetName val="BoP_med-t"/>
      <sheetName val="ecubopLates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LATTS PRICES"/>
      <sheetName val="QNEWLOR"/>
      <sheetName val="MONTHLY AVERAGES"/>
      <sheetName val="Tables 1A 1B"/>
      <sheetName val="Table 5"/>
      <sheetName val="NORTH SEA PRICE TABLES"/>
      <sheetName val="NUMBDEAL"/>
      <sheetName val="Comparison of Deals"/>
      <sheetName val="NSEA PLATTS"/>
      <sheetName val="CHT DATA"/>
      <sheetName val="New Indicator-Ch"/>
      <sheetName val="CHT DATA (2)"/>
      <sheetName val="Forward Ch"/>
      <sheetName val="Forward Ch (2)"/>
      <sheetName val="T&amp;G 3"/>
    </sheetNames>
    <sheetDataSet>
      <sheetData sheetId="0" refreshError="1"/>
      <sheetData sheetId="1" refreshError="1">
        <row r="3">
          <cell r="B3" t="str">
            <v>BRENT PRICE AVERAGES</v>
          </cell>
        </row>
        <row r="4">
          <cell r="B4" t="str">
            <v>DATED</v>
          </cell>
          <cell r="C4" t="str">
            <v>FEB</v>
          </cell>
          <cell r="D4" t="str">
            <v>MAR</v>
          </cell>
          <cell r="E4" t="str">
            <v>APR</v>
          </cell>
          <cell r="F4" t="str">
            <v>AVERAGE</v>
          </cell>
          <cell r="L4" t="str">
            <v>BASIS FOR DATED</v>
          </cell>
          <cell r="X4" t="str">
            <v>FEB</v>
          </cell>
          <cell r="AB4" t="str">
            <v>FEB</v>
          </cell>
          <cell r="AC4" t="str">
            <v>/</v>
          </cell>
          <cell r="AD4" t="str">
            <v>MAR</v>
          </cell>
          <cell r="AF4" t="str">
            <v>MAR</v>
          </cell>
          <cell r="AJ4" t="str">
            <v>MAR</v>
          </cell>
          <cell r="AK4" t="str">
            <v>/</v>
          </cell>
          <cell r="AL4" t="str">
            <v>APR</v>
          </cell>
          <cell r="AN4" t="str">
            <v>APR</v>
          </cell>
          <cell r="AR4" t="str">
            <v>Basis for Dated</v>
          </cell>
        </row>
        <row r="5">
          <cell r="L5" t="str">
            <v>Dated</v>
          </cell>
          <cell r="P5" t="str">
            <v>FEB</v>
          </cell>
          <cell r="T5" t="str">
            <v>MAR</v>
          </cell>
          <cell r="AR5" t="str">
            <v>DTD</v>
          </cell>
          <cell r="AS5" t="str">
            <v>DTD</v>
          </cell>
          <cell r="AT5" t="str">
            <v>FEB</v>
          </cell>
          <cell r="AU5" t="str">
            <v>FEB</v>
          </cell>
        </row>
        <row r="6">
          <cell r="B6">
            <v>30.95</v>
          </cell>
          <cell r="C6">
            <v>29.8</v>
          </cell>
          <cell r="D6">
            <v>28.92</v>
          </cell>
          <cell r="E6">
            <v>28.195</v>
          </cell>
          <cell r="F6">
            <v>30.375</v>
          </cell>
          <cell r="J6">
            <v>0</v>
          </cell>
          <cell r="K6" t="str">
            <v>)</v>
          </cell>
          <cell r="L6">
            <v>0</v>
          </cell>
          <cell r="M6" t="str">
            <v>(</v>
          </cell>
          <cell r="N6">
            <v>0</v>
          </cell>
          <cell r="O6" t="str">
            <v>)</v>
          </cell>
          <cell r="P6">
            <v>1.1499999999999999</v>
          </cell>
          <cell r="Q6" t="str">
            <v>(</v>
          </cell>
          <cell r="R6">
            <v>1</v>
          </cell>
          <cell r="S6" t="str">
            <v>)</v>
          </cell>
          <cell r="T6">
            <v>0</v>
          </cell>
          <cell r="U6" t="str">
            <v>(</v>
          </cell>
          <cell r="V6">
            <v>0</v>
          </cell>
          <cell r="W6" t="str">
            <v>)</v>
          </cell>
          <cell r="X6">
            <v>0</v>
          </cell>
          <cell r="Y6" t="str">
            <v>(</v>
          </cell>
          <cell r="Z6">
            <v>0</v>
          </cell>
          <cell r="AA6" t="str">
            <v>)</v>
          </cell>
          <cell r="AB6">
            <v>0.88</v>
          </cell>
          <cell r="AC6" t="str">
            <v>(</v>
          </cell>
          <cell r="AD6">
            <v>1</v>
          </cell>
          <cell r="AE6" t="str">
            <v>)</v>
          </cell>
          <cell r="AF6">
            <v>0</v>
          </cell>
          <cell r="AG6" t="str">
            <v>(</v>
          </cell>
          <cell r="AH6">
            <v>0</v>
          </cell>
          <cell r="AI6" t="str">
            <v>)</v>
          </cell>
          <cell r="AJ6">
            <v>0</v>
          </cell>
          <cell r="AK6" t="str">
            <v>(</v>
          </cell>
          <cell r="AL6">
            <v>0</v>
          </cell>
          <cell r="AM6" t="str">
            <v>)</v>
          </cell>
          <cell r="AN6">
            <v>0</v>
          </cell>
          <cell r="AO6" t="str">
            <v>(</v>
          </cell>
          <cell r="AP6">
            <v>0</v>
          </cell>
          <cell r="AQ6" t="str">
            <v>)</v>
          </cell>
          <cell r="AT6">
            <v>1.1499999999999999</v>
          </cell>
        </row>
        <row r="7">
          <cell r="B7">
            <v>32.405000000000001</v>
          </cell>
          <cell r="C7">
            <v>31.045000000000002</v>
          </cell>
          <cell r="D7">
            <v>29.885000000000002</v>
          </cell>
          <cell r="E7">
            <v>28.905000000000001</v>
          </cell>
          <cell r="F7">
            <v>31.725000000000001</v>
          </cell>
          <cell r="J7">
            <v>0</v>
          </cell>
          <cell r="K7" t="str">
            <v>)</v>
          </cell>
          <cell r="L7">
            <v>0</v>
          </cell>
          <cell r="M7" t="str">
            <v>(</v>
          </cell>
          <cell r="N7">
            <v>0</v>
          </cell>
          <cell r="O7" t="str">
            <v>)</v>
          </cell>
          <cell r="P7">
            <v>0</v>
          </cell>
          <cell r="Q7" t="str">
            <v>(</v>
          </cell>
          <cell r="R7">
            <v>0</v>
          </cell>
          <cell r="S7" t="str">
            <v>)</v>
          </cell>
          <cell r="T7">
            <v>0</v>
          </cell>
          <cell r="U7" t="str">
            <v>(</v>
          </cell>
          <cell r="V7">
            <v>0</v>
          </cell>
          <cell r="W7" t="str">
            <v>)</v>
          </cell>
          <cell r="X7">
            <v>0</v>
          </cell>
          <cell r="Y7" t="str">
            <v>(</v>
          </cell>
          <cell r="Z7">
            <v>0</v>
          </cell>
          <cell r="AA7" t="str">
            <v>)</v>
          </cell>
          <cell r="AB7">
            <v>1.08</v>
          </cell>
          <cell r="AC7" t="str">
            <v>(</v>
          </cell>
          <cell r="AD7">
            <v>1</v>
          </cell>
          <cell r="AE7" t="str">
            <v>)</v>
          </cell>
          <cell r="AF7">
            <v>0</v>
          </cell>
          <cell r="AG7" t="str">
            <v>(</v>
          </cell>
          <cell r="AH7">
            <v>0</v>
          </cell>
          <cell r="AI7" t="str">
            <v>)</v>
          </cell>
          <cell r="AJ7">
            <v>0</v>
          </cell>
          <cell r="AK7" t="str">
            <v>(</v>
          </cell>
          <cell r="AL7">
            <v>0</v>
          </cell>
          <cell r="AM7" t="str">
            <v>)</v>
          </cell>
          <cell r="AN7">
            <v>0</v>
          </cell>
          <cell r="AO7" t="str">
            <v>(</v>
          </cell>
          <cell r="AP7">
            <v>0</v>
          </cell>
          <cell r="AQ7" t="str">
            <v>)</v>
          </cell>
        </row>
        <row r="8">
          <cell r="B8">
            <v>31.975000000000001</v>
          </cell>
          <cell r="C8">
            <v>30.58</v>
          </cell>
          <cell r="D8">
            <v>29.36</v>
          </cell>
          <cell r="E8">
            <v>28.384999999999998</v>
          </cell>
          <cell r="F8">
            <v>31.2775</v>
          </cell>
        </row>
        <row r="9">
          <cell r="B9">
            <v>30.869999999999997</v>
          </cell>
          <cell r="C9">
            <v>29.77</v>
          </cell>
          <cell r="D9">
            <v>28.57</v>
          </cell>
          <cell r="E9">
            <v>27.72</v>
          </cell>
          <cell r="F9">
            <v>30.32</v>
          </cell>
        </row>
        <row r="10">
          <cell r="B10">
            <v>29.495000000000001</v>
          </cell>
          <cell r="C10">
            <v>28.555</v>
          </cell>
          <cell r="D10">
            <v>27.815000000000001</v>
          </cell>
          <cell r="E10">
            <v>27.200000000000003</v>
          </cell>
          <cell r="F10">
            <v>29.024999999999999</v>
          </cell>
        </row>
        <row r="11">
          <cell r="B11">
            <v>30.23</v>
          </cell>
          <cell r="C11">
            <v>29.424999999999997</v>
          </cell>
          <cell r="D11">
            <v>28.675000000000001</v>
          </cell>
          <cell r="E11">
            <v>27.9</v>
          </cell>
          <cell r="F11">
            <v>29.827500000000001</v>
          </cell>
        </row>
        <row r="12">
          <cell r="B12">
            <v>30.74</v>
          </cell>
          <cell r="C12">
            <v>30</v>
          </cell>
          <cell r="D12">
            <v>29.3</v>
          </cell>
          <cell r="E12">
            <v>28.55</v>
          </cell>
          <cell r="F12">
            <v>30.369999999999997</v>
          </cell>
        </row>
        <row r="13">
          <cell r="B13">
            <v>30.939999999999998</v>
          </cell>
          <cell r="C13">
            <v>30.2</v>
          </cell>
          <cell r="D13">
            <v>29.349999999999998</v>
          </cell>
          <cell r="E13">
            <v>28.574999999999999</v>
          </cell>
          <cell r="F13">
            <v>30.57</v>
          </cell>
        </row>
        <row r="14">
          <cell r="B14">
            <v>31.759999999999998</v>
          </cell>
          <cell r="C14">
            <v>30.89</v>
          </cell>
          <cell r="D14">
            <v>29.950000000000003</v>
          </cell>
          <cell r="E14">
            <v>29.145000000000003</v>
          </cell>
          <cell r="F14">
            <v>31.324999999999999</v>
          </cell>
        </row>
        <row r="15">
          <cell r="B15">
            <v>32.03</v>
          </cell>
          <cell r="C15">
            <v>31.18</v>
          </cell>
          <cell r="D15">
            <v>30.25</v>
          </cell>
          <cell r="E15">
            <v>29.45</v>
          </cell>
          <cell r="F15">
            <v>31.605</v>
          </cell>
        </row>
        <row r="16">
          <cell r="B16">
            <v>32.102499999999999</v>
          </cell>
          <cell r="C16">
            <v>31.709166666666665</v>
          </cell>
          <cell r="D16">
            <v>30.722499999999997</v>
          </cell>
          <cell r="E16">
            <v>29.917499999999997</v>
          </cell>
          <cell r="F16">
            <v>31.905833333333334</v>
          </cell>
        </row>
        <row r="17">
          <cell r="B17">
            <v>31.984999999999999</v>
          </cell>
          <cell r="C17">
            <v>31.3</v>
          </cell>
          <cell r="D17">
            <v>30.450000000000003</v>
          </cell>
          <cell r="E17">
            <v>29.67</v>
          </cell>
          <cell r="F17">
            <v>31.642499999999998</v>
          </cell>
        </row>
        <row r="20">
          <cell r="B20">
            <v>31.905000000000001</v>
          </cell>
          <cell r="C20">
            <v>31.450000000000003</v>
          </cell>
          <cell r="D20">
            <v>30.65</v>
          </cell>
          <cell r="E20">
            <v>29.950000000000003</v>
          </cell>
          <cell r="F20">
            <v>31.677500000000002</v>
          </cell>
        </row>
        <row r="21">
          <cell r="B21">
            <v>30.740000000000002</v>
          </cell>
          <cell r="C21">
            <v>30.39</v>
          </cell>
          <cell r="D21">
            <v>29.79</v>
          </cell>
          <cell r="E21">
            <v>29.270000000000003</v>
          </cell>
          <cell r="F21">
            <v>30.565000000000001</v>
          </cell>
          <cell r="J21">
            <v>0</v>
          </cell>
          <cell r="K21" t="str">
            <v>)</v>
          </cell>
          <cell r="L21">
            <v>0</v>
          </cell>
          <cell r="M21" t="str">
            <v>(</v>
          </cell>
          <cell r="N21">
            <v>0</v>
          </cell>
          <cell r="O21" t="str">
            <v>)</v>
          </cell>
          <cell r="P21">
            <v>0</v>
          </cell>
          <cell r="Q21" t="str">
            <v>(</v>
          </cell>
          <cell r="R21">
            <v>0</v>
          </cell>
          <cell r="S21" t="str">
            <v>)</v>
          </cell>
          <cell r="T21">
            <v>0</v>
          </cell>
          <cell r="U21" t="str">
            <v>(</v>
          </cell>
          <cell r="V21">
            <v>0</v>
          </cell>
          <cell r="W21" t="str">
            <v>)</v>
          </cell>
          <cell r="X21">
            <v>0</v>
          </cell>
          <cell r="Y21" t="str">
            <v>(</v>
          </cell>
          <cell r="Z21">
            <v>0</v>
          </cell>
          <cell r="AA21" t="str">
            <v>)</v>
          </cell>
          <cell r="AB21">
            <v>0.6</v>
          </cell>
          <cell r="AC21" t="str">
            <v>(</v>
          </cell>
          <cell r="AD21">
            <v>1</v>
          </cell>
          <cell r="AE21" t="str">
            <v>)</v>
          </cell>
          <cell r="AF21">
            <v>0</v>
          </cell>
          <cell r="AG21" t="str">
            <v>(</v>
          </cell>
          <cell r="AH21">
            <v>0</v>
          </cell>
          <cell r="AI21" t="str">
            <v>)</v>
          </cell>
          <cell r="AJ21">
            <v>0.52</v>
          </cell>
          <cell r="AK21" t="str">
            <v>(</v>
          </cell>
          <cell r="AL21">
            <v>1</v>
          </cell>
          <cell r="AM21" t="str">
            <v>)</v>
          </cell>
          <cell r="AN21">
            <v>0</v>
          </cell>
          <cell r="AO21" t="str">
            <v>(</v>
          </cell>
          <cell r="AP21">
            <v>0</v>
          </cell>
          <cell r="AQ21" t="str">
            <v>)</v>
          </cell>
        </row>
        <row r="22">
          <cell r="B22">
            <v>30.5</v>
          </cell>
          <cell r="C22">
            <v>30.22</v>
          </cell>
          <cell r="D22">
            <v>29.77</v>
          </cell>
          <cell r="E22">
            <v>29.25</v>
          </cell>
          <cell r="F22">
            <v>30.36</v>
          </cell>
          <cell r="J22">
            <v>0</v>
          </cell>
          <cell r="K22" t="str">
            <v>)</v>
          </cell>
          <cell r="L22">
            <v>0</v>
          </cell>
          <cell r="M22" t="str">
            <v>(</v>
          </cell>
          <cell r="N22">
            <v>0</v>
          </cell>
          <cell r="O22" t="str">
            <v>)</v>
          </cell>
          <cell r="P22">
            <v>0</v>
          </cell>
          <cell r="Q22" t="str">
            <v>(</v>
          </cell>
          <cell r="R22">
            <v>0</v>
          </cell>
          <cell r="S22" t="str">
            <v>)</v>
          </cell>
          <cell r="T22">
            <v>0</v>
          </cell>
          <cell r="U22" t="str">
            <v>(</v>
          </cell>
          <cell r="V22">
            <v>0</v>
          </cell>
          <cell r="W22" t="str">
            <v>)</v>
          </cell>
          <cell r="X22">
            <v>30.22</v>
          </cell>
          <cell r="Y22" t="str">
            <v>(</v>
          </cell>
          <cell r="Z22">
            <v>1</v>
          </cell>
          <cell r="AA22" t="str">
            <v>)</v>
          </cell>
          <cell r="AB22">
            <v>0</v>
          </cell>
          <cell r="AC22" t="str">
            <v>(</v>
          </cell>
          <cell r="AD22">
            <v>0</v>
          </cell>
          <cell r="AE22" t="str">
            <v>)</v>
          </cell>
          <cell r="AF22">
            <v>0</v>
          </cell>
          <cell r="AG22" t="str">
            <v>(</v>
          </cell>
          <cell r="AH22">
            <v>0</v>
          </cell>
          <cell r="AI22" t="str">
            <v>)</v>
          </cell>
          <cell r="AJ22">
            <v>0</v>
          </cell>
          <cell r="AK22" t="str">
            <v>(</v>
          </cell>
          <cell r="AL22">
            <v>0</v>
          </cell>
          <cell r="AM22" t="str">
            <v>)</v>
          </cell>
          <cell r="AN22">
            <v>0</v>
          </cell>
          <cell r="AO22" t="str">
            <v>(</v>
          </cell>
          <cell r="AP22">
            <v>0</v>
          </cell>
          <cell r="AQ22" t="str">
            <v>)</v>
          </cell>
        </row>
        <row r="23">
          <cell r="B23">
            <v>30.774999999999999</v>
          </cell>
          <cell r="C23">
            <v>30.734999999999999</v>
          </cell>
          <cell r="D23">
            <v>30.285</v>
          </cell>
          <cell r="E23">
            <v>29.895</v>
          </cell>
          <cell r="F23">
            <v>30.754999999999999</v>
          </cell>
          <cell r="J23">
            <v>0</v>
          </cell>
          <cell r="K23" t="str">
            <v>)</v>
          </cell>
          <cell r="L23">
            <v>0</v>
          </cell>
          <cell r="M23" t="str">
            <v>(</v>
          </cell>
          <cell r="N23">
            <v>0</v>
          </cell>
          <cell r="O23" t="str">
            <v>)</v>
          </cell>
          <cell r="P23">
            <v>0</v>
          </cell>
          <cell r="Q23" t="str">
            <v>(</v>
          </cell>
          <cell r="R23">
            <v>0</v>
          </cell>
          <cell r="S23" t="str">
            <v>)</v>
          </cell>
          <cell r="T23">
            <v>0</v>
          </cell>
          <cell r="U23" t="str">
            <v>(</v>
          </cell>
          <cell r="V23">
            <v>0</v>
          </cell>
          <cell r="W23" t="str">
            <v>)</v>
          </cell>
          <cell r="X23">
            <v>0</v>
          </cell>
          <cell r="Y23" t="str">
            <v>(</v>
          </cell>
          <cell r="Z23">
            <v>0</v>
          </cell>
          <cell r="AA23" t="str">
            <v>)</v>
          </cell>
          <cell r="AB23">
            <v>0</v>
          </cell>
          <cell r="AC23" t="str">
            <v>(</v>
          </cell>
          <cell r="AD23">
            <v>0</v>
          </cell>
          <cell r="AE23" t="str">
            <v>)</v>
          </cell>
          <cell r="AF23">
            <v>0</v>
          </cell>
          <cell r="AG23" t="str">
            <v>(</v>
          </cell>
          <cell r="AH23">
            <v>0</v>
          </cell>
          <cell r="AI23" t="str">
            <v>)</v>
          </cell>
          <cell r="AJ23">
            <v>0.53500000000000003</v>
          </cell>
          <cell r="AK23" t="str">
            <v>(</v>
          </cell>
          <cell r="AL23">
            <v>2</v>
          </cell>
          <cell r="AM23" t="str">
            <v>)</v>
          </cell>
          <cell r="AN23">
            <v>0</v>
          </cell>
          <cell r="AO23" t="str">
            <v>(</v>
          </cell>
          <cell r="AP23">
            <v>0</v>
          </cell>
          <cell r="AQ23" t="str">
            <v>)</v>
          </cell>
        </row>
        <row r="24">
          <cell r="B24">
            <v>30.69</v>
          </cell>
          <cell r="C24">
            <v>30.6</v>
          </cell>
          <cell r="D24">
            <v>30.23</v>
          </cell>
          <cell r="E24">
            <v>29.84</v>
          </cell>
          <cell r="F24">
            <v>30.645000000000003</v>
          </cell>
          <cell r="J24">
            <v>0</v>
          </cell>
          <cell r="K24" t="str">
            <v>)</v>
          </cell>
          <cell r="L24">
            <v>0</v>
          </cell>
          <cell r="M24" t="str">
            <v>(</v>
          </cell>
          <cell r="N24">
            <v>0</v>
          </cell>
          <cell r="O24" t="str">
            <v>)</v>
          </cell>
          <cell r="P24">
            <v>0</v>
          </cell>
          <cell r="Q24" t="str">
            <v>(</v>
          </cell>
          <cell r="R24">
            <v>0</v>
          </cell>
          <cell r="S24" t="str">
            <v>)</v>
          </cell>
          <cell r="T24">
            <v>0</v>
          </cell>
          <cell r="U24" t="str">
            <v>(</v>
          </cell>
          <cell r="V24">
            <v>0</v>
          </cell>
          <cell r="W24" t="str">
            <v>)</v>
          </cell>
          <cell r="X24">
            <v>0</v>
          </cell>
          <cell r="Y24" t="str">
            <v>(</v>
          </cell>
          <cell r="Z24">
            <v>0</v>
          </cell>
          <cell r="AA24" t="str">
            <v>)</v>
          </cell>
          <cell r="AB24">
            <v>0.37</v>
          </cell>
          <cell r="AC24" t="str">
            <v>(</v>
          </cell>
          <cell r="AD24">
            <v>1</v>
          </cell>
          <cell r="AE24" t="str">
            <v>)</v>
          </cell>
          <cell r="AF24">
            <v>0</v>
          </cell>
          <cell r="AG24" t="str">
            <v>(</v>
          </cell>
          <cell r="AH24">
            <v>0</v>
          </cell>
          <cell r="AI24" t="str">
            <v>)</v>
          </cell>
          <cell r="AJ24">
            <v>0.39</v>
          </cell>
          <cell r="AK24" t="str">
            <v>(</v>
          </cell>
          <cell r="AL24">
            <v>1</v>
          </cell>
          <cell r="AM24" t="str">
            <v>)</v>
          </cell>
          <cell r="AN24">
            <v>0</v>
          </cell>
          <cell r="AO24" t="str">
            <v>(</v>
          </cell>
          <cell r="AP24">
            <v>0</v>
          </cell>
          <cell r="AQ24" t="str">
            <v>)</v>
          </cell>
        </row>
        <row r="25">
          <cell r="B25">
            <v>31.26</v>
          </cell>
          <cell r="C25">
            <v>31.200000000000003</v>
          </cell>
          <cell r="D25">
            <v>30.87</v>
          </cell>
          <cell r="E25">
            <v>30.51</v>
          </cell>
          <cell r="F25">
            <v>31.230000000000004</v>
          </cell>
          <cell r="J25">
            <v>0</v>
          </cell>
          <cell r="K25" t="str">
            <v>)</v>
          </cell>
          <cell r="L25">
            <v>0</v>
          </cell>
          <cell r="M25" t="str">
            <v>(</v>
          </cell>
          <cell r="N25">
            <v>0</v>
          </cell>
          <cell r="O25" t="str">
            <v>)</v>
          </cell>
          <cell r="P25">
            <v>0</v>
          </cell>
          <cell r="Q25" t="str">
            <v>(</v>
          </cell>
          <cell r="R25">
            <v>0</v>
          </cell>
          <cell r="S25" t="str">
            <v>)</v>
          </cell>
          <cell r="T25">
            <v>0</v>
          </cell>
          <cell r="U25" t="str">
            <v>(</v>
          </cell>
          <cell r="V25">
            <v>0</v>
          </cell>
          <cell r="W25" t="str">
            <v>)</v>
          </cell>
          <cell r="X25">
            <v>0</v>
          </cell>
          <cell r="Y25" t="str">
            <v>(</v>
          </cell>
          <cell r="Z25">
            <v>0</v>
          </cell>
          <cell r="AA25" t="str">
            <v>)</v>
          </cell>
          <cell r="AB25">
            <v>0</v>
          </cell>
          <cell r="AC25" t="str">
            <v>(</v>
          </cell>
          <cell r="AD25">
            <v>0</v>
          </cell>
          <cell r="AE25" t="str">
            <v>)</v>
          </cell>
          <cell r="AF25">
            <v>0</v>
          </cell>
          <cell r="AG25" t="str">
            <v>(</v>
          </cell>
          <cell r="AH25">
            <v>0</v>
          </cell>
          <cell r="AI25" t="str">
            <v>)</v>
          </cell>
          <cell r="AJ25">
            <v>0.36</v>
          </cell>
          <cell r="AK25" t="str">
            <v>(</v>
          </cell>
          <cell r="AL25">
            <v>1</v>
          </cell>
          <cell r="AM25" t="str">
            <v>)</v>
          </cell>
          <cell r="AN25">
            <v>0</v>
          </cell>
          <cell r="AO25" t="str">
            <v>(</v>
          </cell>
          <cell r="AP25">
            <v>0</v>
          </cell>
          <cell r="AQ25" t="str">
            <v>)</v>
          </cell>
        </row>
        <row r="26">
          <cell r="B26">
            <v>31.445</v>
          </cell>
          <cell r="C26">
            <v>31.395</v>
          </cell>
          <cell r="D26">
            <v>31.094999999999999</v>
          </cell>
          <cell r="E26">
            <v>30.754999999999999</v>
          </cell>
          <cell r="F26">
            <v>31.42</v>
          </cell>
          <cell r="J26">
            <v>0</v>
          </cell>
          <cell r="K26" t="str">
            <v>)</v>
          </cell>
          <cell r="L26">
            <v>0</v>
          </cell>
          <cell r="M26" t="str">
            <v>(</v>
          </cell>
          <cell r="N26">
            <v>0</v>
          </cell>
          <cell r="O26" t="str">
            <v>)</v>
          </cell>
          <cell r="P26">
            <v>0</v>
          </cell>
          <cell r="Q26" t="str">
            <v>(</v>
          </cell>
          <cell r="R26">
            <v>0</v>
          </cell>
          <cell r="S26" t="str">
            <v>)</v>
          </cell>
          <cell r="T26">
            <v>0</v>
          </cell>
          <cell r="U26" t="str">
            <v>(</v>
          </cell>
          <cell r="V26">
            <v>0</v>
          </cell>
          <cell r="W26" t="str">
            <v>)</v>
          </cell>
          <cell r="X26">
            <v>0</v>
          </cell>
          <cell r="Y26" t="str">
            <v>(</v>
          </cell>
          <cell r="Z26">
            <v>0</v>
          </cell>
          <cell r="AA26" t="str">
            <v>)</v>
          </cell>
          <cell r="AB26">
            <v>0</v>
          </cell>
          <cell r="AC26" t="str">
            <v>(</v>
          </cell>
          <cell r="AD26">
            <v>0</v>
          </cell>
          <cell r="AE26" t="str">
            <v>)</v>
          </cell>
          <cell r="AF26">
            <v>0</v>
          </cell>
          <cell r="AG26" t="str">
            <v>(</v>
          </cell>
          <cell r="AH26">
            <v>0</v>
          </cell>
          <cell r="AI26" t="str">
            <v>)</v>
          </cell>
          <cell r="AJ26">
            <v>0</v>
          </cell>
          <cell r="AK26" t="str">
            <v>(</v>
          </cell>
          <cell r="AL26">
            <v>0</v>
          </cell>
          <cell r="AM26" t="str">
            <v>)</v>
          </cell>
          <cell r="AN26">
            <v>0</v>
          </cell>
          <cell r="AO26" t="str">
            <v>(</v>
          </cell>
          <cell r="AP26">
            <v>0</v>
          </cell>
          <cell r="AQ26" t="str">
            <v>)</v>
          </cell>
        </row>
        <row r="27">
          <cell r="B27">
            <v>31.75</v>
          </cell>
          <cell r="C27">
            <v>31.774999999999999</v>
          </cell>
          <cell r="D27">
            <v>31.4</v>
          </cell>
          <cell r="E27">
            <v>30.97</v>
          </cell>
          <cell r="F27">
            <v>31.762499999999999</v>
          </cell>
          <cell r="J27">
            <v>0</v>
          </cell>
          <cell r="K27" t="str">
            <v>)</v>
          </cell>
          <cell r="L27">
            <v>0</v>
          </cell>
          <cell r="M27" t="str">
            <v>(</v>
          </cell>
          <cell r="N27">
            <v>0</v>
          </cell>
          <cell r="O27" t="str">
            <v>)</v>
          </cell>
          <cell r="P27">
            <v>0</v>
          </cell>
          <cell r="Q27" t="str">
            <v>(</v>
          </cell>
          <cell r="R27">
            <v>0</v>
          </cell>
          <cell r="S27" t="str">
            <v>)</v>
          </cell>
          <cell r="T27">
            <v>0</v>
          </cell>
          <cell r="U27" t="str">
            <v>(</v>
          </cell>
          <cell r="V27">
            <v>0</v>
          </cell>
          <cell r="W27" t="str">
            <v>)</v>
          </cell>
          <cell r="X27">
            <v>0</v>
          </cell>
          <cell r="Y27" t="str">
            <v>(</v>
          </cell>
          <cell r="Z27">
            <v>0</v>
          </cell>
          <cell r="AA27" t="str">
            <v>)</v>
          </cell>
          <cell r="AB27">
            <v>0</v>
          </cell>
          <cell r="AC27" t="str">
            <v>(</v>
          </cell>
          <cell r="AD27">
            <v>0</v>
          </cell>
          <cell r="AE27" t="str">
            <v>)</v>
          </cell>
          <cell r="AF27">
            <v>0</v>
          </cell>
          <cell r="AG27" t="str">
            <v>(</v>
          </cell>
          <cell r="AH27">
            <v>0</v>
          </cell>
          <cell r="AI27" t="str">
            <v>)</v>
          </cell>
          <cell r="AJ27">
            <v>0</v>
          </cell>
          <cell r="AK27" t="str">
            <v>(</v>
          </cell>
          <cell r="AL27">
            <v>0</v>
          </cell>
          <cell r="AM27" t="str">
            <v>)</v>
          </cell>
          <cell r="AN27">
            <v>0</v>
          </cell>
          <cell r="AO27" t="str">
            <v>(</v>
          </cell>
          <cell r="AP27">
            <v>0</v>
          </cell>
          <cell r="AQ27" t="str">
            <v>)</v>
          </cell>
        </row>
        <row r="28">
          <cell r="C28" t="str">
            <v xml:space="preserve">MAR </v>
          </cell>
          <cell r="D28" t="str">
            <v>APR</v>
          </cell>
          <cell r="E28" t="str">
            <v>MAY</v>
          </cell>
        </row>
        <row r="29">
          <cell r="B29">
            <v>30.984999999999999</v>
          </cell>
          <cell r="C29">
            <v>30.814999999999998</v>
          </cell>
          <cell r="D29">
            <v>30.484999999999999</v>
          </cell>
          <cell r="E29">
            <v>29.91</v>
          </cell>
          <cell r="F29">
            <v>30.9</v>
          </cell>
        </row>
        <row r="30">
          <cell r="B30">
            <v>30.92</v>
          </cell>
          <cell r="C30">
            <v>30.865000000000002</v>
          </cell>
          <cell r="D30">
            <v>30.61</v>
          </cell>
          <cell r="E30">
            <v>30.035</v>
          </cell>
          <cell r="F30">
            <v>30.892500000000002</v>
          </cell>
        </row>
        <row r="31">
          <cell r="B31">
            <v>31.364999999999998</v>
          </cell>
          <cell r="C31">
            <v>31.265000000000001</v>
          </cell>
          <cell r="D31">
            <v>31.035</v>
          </cell>
          <cell r="E31">
            <v>30.444999999999997</v>
          </cell>
          <cell r="F31">
            <v>31.314999999999998</v>
          </cell>
          <cell r="T31">
            <v>0.1</v>
          </cell>
          <cell r="U31" t="str">
            <v>(</v>
          </cell>
          <cell r="V31">
            <v>1</v>
          </cell>
          <cell r="W31" t="str">
            <v>)</v>
          </cell>
          <cell r="AJ31">
            <v>0.245</v>
          </cell>
          <cell r="AK31" t="str">
            <v>(</v>
          </cell>
          <cell r="AL31">
            <v>2</v>
          </cell>
          <cell r="AM31" t="str">
            <v>)</v>
          </cell>
        </row>
        <row r="32">
          <cell r="B32">
            <v>31.86</v>
          </cell>
          <cell r="C32">
            <v>31.64</v>
          </cell>
          <cell r="D32">
            <v>31.3</v>
          </cell>
          <cell r="E32">
            <v>30.68</v>
          </cell>
          <cell r="F32">
            <v>31.75</v>
          </cell>
          <cell r="T32">
            <v>0.22</v>
          </cell>
          <cell r="U32" t="str">
            <v>(</v>
          </cell>
          <cell r="V32">
            <v>1</v>
          </cell>
          <cell r="W32" t="str">
            <v>)</v>
          </cell>
          <cell r="AJ32">
            <v>0.29000000000000004</v>
          </cell>
          <cell r="AK32" t="str">
            <v>(</v>
          </cell>
          <cell r="AL32">
            <v>7</v>
          </cell>
          <cell r="AM32" t="str">
            <v>)</v>
          </cell>
        </row>
        <row r="33">
          <cell r="B33">
            <v>32.346666666666671</v>
          </cell>
          <cell r="C33">
            <v>32.196666666666673</v>
          </cell>
          <cell r="D33">
            <v>32.206666666666671</v>
          </cell>
          <cell r="E33">
            <v>31.13666666666667</v>
          </cell>
          <cell r="F33">
            <v>32.271666666666675</v>
          </cell>
          <cell r="T33">
            <v>0.15</v>
          </cell>
          <cell r="U33" t="str">
            <v>(</v>
          </cell>
          <cell r="V33">
            <v>1</v>
          </cell>
          <cell r="W33" t="str">
            <v>)</v>
          </cell>
          <cell r="AJ33">
            <v>0.42666666666666669</v>
          </cell>
          <cell r="AK33" t="str">
            <v>(</v>
          </cell>
          <cell r="AL33">
            <v>3</v>
          </cell>
          <cell r="AM33" t="str">
            <v>)</v>
          </cell>
        </row>
        <row r="34">
          <cell r="B34">
            <v>32.019999999999996</v>
          </cell>
          <cell r="C34">
            <v>31.87</v>
          </cell>
          <cell r="D34">
            <v>31.450000000000003</v>
          </cell>
          <cell r="E34">
            <v>30.734999999999999</v>
          </cell>
          <cell r="F34">
            <v>31.945</v>
          </cell>
        </row>
        <row r="35">
          <cell r="B35">
            <v>32.615000000000002</v>
          </cell>
          <cell r="C35">
            <v>32.445</v>
          </cell>
          <cell r="D35">
            <v>31.985000000000003</v>
          </cell>
          <cell r="E35">
            <v>31.295000000000002</v>
          </cell>
          <cell r="F35">
            <v>32.53</v>
          </cell>
          <cell r="AJ35">
            <v>0.5</v>
          </cell>
          <cell r="AK35" t="str">
            <v>(</v>
          </cell>
          <cell r="AL35">
            <v>1</v>
          </cell>
          <cell r="AM35" t="str">
            <v>)</v>
          </cell>
        </row>
        <row r="36">
          <cell r="B36">
            <v>32.380000000000003</v>
          </cell>
          <cell r="C36">
            <v>32.270000000000003</v>
          </cell>
          <cell r="D36">
            <v>31.750000000000004</v>
          </cell>
          <cell r="E36">
            <v>31.050000000000004</v>
          </cell>
          <cell r="F36">
            <v>32.133333333333333</v>
          </cell>
          <cell r="AJ36">
            <v>0.52</v>
          </cell>
          <cell r="AK36" t="str">
            <v>(</v>
          </cell>
          <cell r="AL36">
            <v>1</v>
          </cell>
          <cell r="AM36" t="str">
            <v>)</v>
          </cell>
        </row>
        <row r="37">
          <cell r="B37">
            <v>33.06</v>
          </cell>
          <cell r="C37">
            <v>32.825000000000003</v>
          </cell>
          <cell r="D37">
            <v>32.260000000000005</v>
          </cell>
          <cell r="E37">
            <v>31.454999999999998</v>
          </cell>
          <cell r="F37">
            <v>32.715000000000003</v>
          </cell>
        </row>
        <row r="38">
          <cell r="B38">
            <v>33.36333333333333</v>
          </cell>
          <cell r="C38">
            <v>33.223333333333329</v>
          </cell>
          <cell r="D38">
            <v>32.513333333333328</v>
          </cell>
          <cell r="E38">
            <v>31.633333333333329</v>
          </cell>
          <cell r="F38">
            <v>33.033333333333331</v>
          </cell>
          <cell r="AJ38">
            <v>0.67333333333333334</v>
          </cell>
          <cell r="AK38" t="str">
            <v>(</v>
          </cell>
          <cell r="AL38">
            <v>3</v>
          </cell>
          <cell r="AM38" t="str">
            <v>)</v>
          </cell>
        </row>
        <row r="39">
          <cell r="B39">
            <v>32.865000000000002</v>
          </cell>
          <cell r="C39">
            <v>32.585000000000001</v>
          </cell>
          <cell r="D39">
            <v>31.855</v>
          </cell>
          <cell r="E39">
            <v>30.975000000000001</v>
          </cell>
          <cell r="F39">
            <v>32.435000000000002</v>
          </cell>
        </row>
        <row r="40">
          <cell r="B40">
            <v>33.055</v>
          </cell>
          <cell r="C40">
            <v>33.024999999999999</v>
          </cell>
          <cell r="D40">
            <v>32.305</v>
          </cell>
          <cell r="E40">
            <v>31.384999999999998</v>
          </cell>
          <cell r="F40">
            <v>32.794999999999995</v>
          </cell>
        </row>
        <row r="41">
          <cell r="B41">
            <v>32.909999999999997</v>
          </cell>
          <cell r="C41">
            <v>32.959999999999994</v>
          </cell>
          <cell r="D41">
            <v>32.36</v>
          </cell>
          <cell r="E41">
            <v>31.56</v>
          </cell>
          <cell r="F41">
            <v>32.743333333333332</v>
          </cell>
        </row>
        <row r="42">
          <cell r="B42">
            <v>32.405000000000001</v>
          </cell>
          <cell r="C42">
            <v>32.445</v>
          </cell>
          <cell r="D42">
            <v>31.905000000000001</v>
          </cell>
          <cell r="E42">
            <v>31.17</v>
          </cell>
          <cell r="F42">
            <v>32.251666666666665</v>
          </cell>
        </row>
        <row r="43">
          <cell r="D43" t="str">
            <v>AGGREGATES</v>
          </cell>
          <cell r="F43" t="str">
            <v>AVERAGES</v>
          </cell>
        </row>
        <row r="44">
          <cell r="G44" t="str">
            <v>BRENT 2 (15 DAY)</v>
          </cell>
          <cell r="J44">
            <v>0</v>
          </cell>
          <cell r="N44">
            <v>0</v>
          </cell>
          <cell r="R44">
            <v>0</v>
          </cell>
          <cell r="V44">
            <v>4</v>
          </cell>
          <cell r="Z44">
            <v>4</v>
          </cell>
          <cell r="AD44">
            <v>8</v>
          </cell>
          <cell r="AH44">
            <v>6</v>
          </cell>
          <cell r="AL44">
            <v>20</v>
          </cell>
          <cell r="AP44">
            <v>0</v>
          </cell>
        </row>
        <row r="45">
          <cell r="B45" t="str">
            <v>FEB 1 - 28</v>
          </cell>
          <cell r="D45">
            <v>653.51499999999999</v>
          </cell>
          <cell r="F45">
            <v>32.675750000000001</v>
          </cell>
          <cell r="G45" t="str">
            <v>BRENT 4 (20 DAY)</v>
          </cell>
          <cell r="J45">
            <v>0</v>
          </cell>
          <cell r="N45">
            <v>0</v>
          </cell>
          <cell r="R45">
            <v>3</v>
          </cell>
          <cell r="V45">
            <v>1</v>
          </cell>
          <cell r="Z45">
            <v>2</v>
          </cell>
          <cell r="AD45">
            <v>2</v>
          </cell>
          <cell r="AH45">
            <v>23</v>
          </cell>
          <cell r="AL45">
            <v>0</v>
          </cell>
          <cell r="AP45">
            <v>0</v>
          </cell>
        </row>
        <row r="46">
          <cell r="G46" t="str">
            <v>BRENT 15-14</v>
          </cell>
          <cell r="J46">
            <v>0</v>
          </cell>
          <cell r="N46">
            <v>0</v>
          </cell>
          <cell r="R46">
            <v>4</v>
          </cell>
          <cell r="V46">
            <v>4</v>
          </cell>
          <cell r="Z46">
            <v>6</v>
          </cell>
          <cell r="AD46">
            <v>6</v>
          </cell>
          <cell r="AH46">
            <v>23</v>
          </cell>
          <cell r="AL46">
            <v>0</v>
          </cell>
          <cell r="AP46">
            <v>0</v>
          </cell>
        </row>
        <row r="47">
          <cell r="B47" t="str">
            <v>FEB 1 - 28</v>
          </cell>
          <cell r="D47">
            <v>652.09999999999991</v>
          </cell>
          <cell r="F47">
            <v>32.604999999999997</v>
          </cell>
          <cell r="G47" t="str">
            <v>BRENT 1 (CALENDAR)</v>
          </cell>
          <cell r="J47">
            <v>0</v>
          </cell>
          <cell r="N47">
            <v>0</v>
          </cell>
          <cell r="R47">
            <v>1</v>
          </cell>
          <cell r="V47">
            <v>4</v>
          </cell>
          <cell r="Z47">
            <v>0</v>
          </cell>
          <cell r="AD47">
            <v>0</v>
          </cell>
          <cell r="AH47">
            <v>0</v>
          </cell>
          <cell r="AL47">
            <v>17</v>
          </cell>
          <cell r="AP47">
            <v>0</v>
          </cell>
        </row>
        <row r="49">
          <cell r="B49" t="str">
            <v>FEB 1 - 28</v>
          </cell>
          <cell r="D49">
            <v>651.22833333333335</v>
          </cell>
          <cell r="F49">
            <v>32.561416666666666</v>
          </cell>
        </row>
        <row r="51">
          <cell r="B51" t="str">
            <v>MARCH ASSESSMENT PERIOD</v>
          </cell>
        </row>
        <row r="52">
          <cell r="B52" t="str">
            <v>BRENT PRICE AVERAGES</v>
          </cell>
        </row>
        <row r="53">
          <cell r="B53" t="str">
            <v>DATED</v>
          </cell>
          <cell r="C53" t="str">
            <v>MAR</v>
          </cell>
          <cell r="D53" t="str">
            <v>APR</v>
          </cell>
          <cell r="E53" t="str">
            <v>MAY</v>
          </cell>
          <cell r="F53" t="str">
            <v>AVERAGE</v>
          </cell>
        </row>
        <row r="55">
          <cell r="B55">
            <v>30.984999999999999</v>
          </cell>
          <cell r="C55">
            <v>30.814999999999998</v>
          </cell>
          <cell r="D55">
            <v>30.484999999999999</v>
          </cell>
          <cell r="E55">
            <v>29.91</v>
          </cell>
          <cell r="F55">
            <v>30.9</v>
          </cell>
        </row>
        <row r="56">
          <cell r="B56">
            <v>30.92</v>
          </cell>
          <cell r="C56">
            <v>30.865000000000002</v>
          </cell>
          <cell r="D56">
            <v>30.61</v>
          </cell>
          <cell r="E56">
            <v>30.035</v>
          </cell>
          <cell r="F56">
            <v>30.892500000000002</v>
          </cell>
        </row>
        <row r="57">
          <cell r="B57">
            <v>31.364999999999998</v>
          </cell>
          <cell r="C57">
            <v>31.265000000000001</v>
          </cell>
          <cell r="D57">
            <v>31.035</v>
          </cell>
          <cell r="E57">
            <v>30.444999999999997</v>
          </cell>
          <cell r="F57">
            <v>31.314999999999998</v>
          </cell>
        </row>
        <row r="58">
          <cell r="B58">
            <v>31.86</v>
          </cell>
          <cell r="C58">
            <v>31.64</v>
          </cell>
          <cell r="D58">
            <v>31.3</v>
          </cell>
          <cell r="E58">
            <v>30.68</v>
          </cell>
          <cell r="F58">
            <v>31.75</v>
          </cell>
        </row>
        <row r="59">
          <cell r="B59">
            <v>32.346666666666671</v>
          </cell>
          <cell r="C59">
            <v>32.196666666666673</v>
          </cell>
          <cell r="D59">
            <v>31.806666666666672</v>
          </cell>
          <cell r="E59">
            <v>31.13666666666667</v>
          </cell>
          <cell r="F59">
            <v>32.271666666666675</v>
          </cell>
          <cell r="L59" t="str">
            <v>BASIS FOR DATED</v>
          </cell>
          <cell r="X59" t="str">
            <v>MAR</v>
          </cell>
          <cell r="AB59" t="str">
            <v>MAR</v>
          </cell>
          <cell r="AC59" t="str">
            <v>/</v>
          </cell>
          <cell r="AD59" t="str">
            <v>APR</v>
          </cell>
          <cell r="AF59" t="str">
            <v>APR</v>
          </cell>
          <cell r="AJ59" t="str">
            <v>APR</v>
          </cell>
          <cell r="AK59" t="str">
            <v>/</v>
          </cell>
          <cell r="AL59" t="str">
            <v>MAY</v>
          </cell>
          <cell r="AN59" t="str">
            <v>MAY</v>
          </cell>
          <cell r="AR59" t="str">
            <v>Basis for Dated</v>
          </cell>
        </row>
        <row r="60">
          <cell r="B60">
            <v>32.019999999999996</v>
          </cell>
          <cell r="C60">
            <v>31.87</v>
          </cell>
          <cell r="D60">
            <v>31.450000000000003</v>
          </cell>
          <cell r="E60">
            <v>30.734999999999999</v>
          </cell>
          <cell r="F60">
            <v>31.945</v>
          </cell>
          <cell r="L60" t="str">
            <v>Dated</v>
          </cell>
          <cell r="P60" t="str">
            <v>MAR</v>
          </cell>
          <cell r="T60" t="str">
            <v>APR</v>
          </cell>
          <cell r="AR60" t="str">
            <v>DTD</v>
          </cell>
          <cell r="AS60" t="str">
            <v>DTD</v>
          </cell>
          <cell r="AT60" t="str">
            <v>MAR</v>
          </cell>
          <cell r="AU60" t="str">
            <v>MAR</v>
          </cell>
        </row>
        <row r="61">
          <cell r="B61">
            <v>32.615000000000002</v>
          </cell>
          <cell r="C61">
            <v>32.445</v>
          </cell>
          <cell r="D61">
            <v>31.985000000000003</v>
          </cell>
          <cell r="E61">
            <v>31.295000000000002</v>
          </cell>
          <cell r="F61">
            <v>32.53</v>
          </cell>
        </row>
        <row r="62">
          <cell r="B62">
            <v>32.380000000000003</v>
          </cell>
          <cell r="C62">
            <v>32.270000000000003</v>
          </cell>
          <cell r="D62">
            <v>31.750000000000004</v>
          </cell>
          <cell r="E62">
            <v>31.050000000000004</v>
          </cell>
          <cell r="F62">
            <v>32.325000000000003</v>
          </cell>
        </row>
        <row r="63">
          <cell r="B63">
            <v>33.06</v>
          </cell>
          <cell r="C63">
            <v>32.825000000000003</v>
          </cell>
          <cell r="D63">
            <v>32.260000000000005</v>
          </cell>
          <cell r="E63">
            <v>31.454999999999998</v>
          </cell>
          <cell r="F63">
            <v>32.942500000000003</v>
          </cell>
          <cell r="P63">
            <v>0.1</v>
          </cell>
          <cell r="Q63" t="str">
            <v>(</v>
          </cell>
          <cell r="R63">
            <v>1</v>
          </cell>
          <cell r="S63" t="str">
            <v>)</v>
          </cell>
          <cell r="AB63">
            <v>0.245</v>
          </cell>
          <cell r="AC63" t="str">
            <v>(</v>
          </cell>
          <cell r="AD63">
            <v>2</v>
          </cell>
          <cell r="AE63" t="str">
            <v>)</v>
          </cell>
          <cell r="AT63">
            <v>0.1</v>
          </cell>
        </row>
        <row r="64">
          <cell r="B64">
            <v>33.36333333333333</v>
          </cell>
          <cell r="C64">
            <v>33.223333333333329</v>
          </cell>
          <cell r="D64">
            <v>32.513333333333328</v>
          </cell>
          <cell r="E64">
            <v>31.633333333333329</v>
          </cell>
          <cell r="F64">
            <v>33.293333333333329</v>
          </cell>
          <cell r="P64">
            <v>0.22</v>
          </cell>
          <cell r="Q64" t="str">
            <v>(</v>
          </cell>
          <cell r="R64">
            <v>1</v>
          </cell>
          <cell r="S64" t="str">
            <v>)</v>
          </cell>
          <cell r="AB64">
            <v>0.29000000000000004</v>
          </cell>
          <cell r="AC64" t="str">
            <v>(</v>
          </cell>
          <cell r="AD64">
            <v>7</v>
          </cell>
          <cell r="AE64" t="str">
            <v>)</v>
          </cell>
          <cell r="AT64">
            <v>0.22</v>
          </cell>
        </row>
        <row r="65">
          <cell r="B65">
            <v>32.865000000000002</v>
          </cell>
          <cell r="C65">
            <v>32.585000000000001</v>
          </cell>
          <cell r="D65">
            <v>31.855</v>
          </cell>
          <cell r="E65">
            <v>30.975000000000001</v>
          </cell>
          <cell r="F65">
            <v>32.725000000000001</v>
          </cell>
          <cell r="P65">
            <v>0.15</v>
          </cell>
          <cell r="Q65" t="str">
            <v>(</v>
          </cell>
          <cell r="R65">
            <v>1</v>
          </cell>
          <cell r="S65" t="str">
            <v>)</v>
          </cell>
          <cell r="AB65">
            <v>0.42666666666666669</v>
          </cell>
          <cell r="AC65" t="str">
            <v>(</v>
          </cell>
          <cell r="AD65">
            <v>3</v>
          </cell>
          <cell r="AE65" t="str">
            <v>)</v>
          </cell>
          <cell r="AT65">
            <v>0.15</v>
          </cell>
        </row>
        <row r="66">
          <cell r="B66">
            <v>33.055</v>
          </cell>
          <cell r="C66">
            <v>33.024999999999999</v>
          </cell>
          <cell r="D66">
            <v>32.305</v>
          </cell>
          <cell r="E66">
            <v>31.384999999999998</v>
          </cell>
          <cell r="F66">
            <v>33.04</v>
          </cell>
        </row>
        <row r="67">
          <cell r="B67">
            <v>32.909999999999997</v>
          </cell>
          <cell r="C67">
            <v>32.959999999999994</v>
          </cell>
          <cell r="D67">
            <v>32.36</v>
          </cell>
          <cell r="E67">
            <v>31.56</v>
          </cell>
          <cell r="F67">
            <v>32.934999999999995</v>
          </cell>
          <cell r="AB67">
            <v>0.5</v>
          </cell>
          <cell r="AC67" t="str">
            <v>(</v>
          </cell>
          <cell r="AD67">
            <v>1</v>
          </cell>
          <cell r="AE67" t="str">
            <v>)</v>
          </cell>
          <cell r="AJ67">
            <v>0.68</v>
          </cell>
          <cell r="AK67" t="str">
            <v>(</v>
          </cell>
          <cell r="AL67">
            <v>1</v>
          </cell>
          <cell r="AM67" t="str">
            <v>)</v>
          </cell>
        </row>
        <row r="68">
          <cell r="B68">
            <v>32.405000000000001</v>
          </cell>
          <cell r="C68">
            <v>32.445</v>
          </cell>
          <cell r="D68">
            <v>31.905000000000001</v>
          </cell>
          <cell r="E68">
            <v>31.17</v>
          </cell>
          <cell r="F68">
            <v>32.424999999999997</v>
          </cell>
          <cell r="AB68">
            <v>0.52</v>
          </cell>
          <cell r="AC68" t="str">
            <v>(</v>
          </cell>
          <cell r="AD68">
            <v>1</v>
          </cell>
          <cell r="AE68" t="str">
            <v>)</v>
          </cell>
        </row>
        <row r="69">
          <cell r="B69">
            <v>32.704999999999998</v>
          </cell>
          <cell r="C69">
            <v>32.664999999999999</v>
          </cell>
          <cell r="D69">
            <v>32.204999999999998</v>
          </cell>
          <cell r="E69">
            <v>31.535</v>
          </cell>
          <cell r="F69">
            <v>32.685000000000002</v>
          </cell>
        </row>
        <row r="70">
          <cell r="B70">
            <v>33.325000000000003</v>
          </cell>
          <cell r="C70">
            <v>33.450000000000003</v>
          </cell>
          <cell r="D70">
            <v>32.92</v>
          </cell>
          <cell r="E70">
            <v>32.245000000000005</v>
          </cell>
          <cell r="F70">
            <v>33.387500000000003</v>
          </cell>
          <cell r="AB70">
            <v>0.67333333333333334</v>
          </cell>
          <cell r="AC70" t="str">
            <v>(</v>
          </cell>
          <cell r="AD70">
            <v>3</v>
          </cell>
          <cell r="AE70" t="str">
            <v>)</v>
          </cell>
        </row>
        <row r="71">
          <cell r="B71">
            <v>33.465000000000003</v>
          </cell>
          <cell r="C71">
            <v>33.695</v>
          </cell>
          <cell r="D71">
            <v>33.045000000000002</v>
          </cell>
          <cell r="E71">
            <v>32.239999999999995</v>
          </cell>
          <cell r="F71">
            <v>33.58</v>
          </cell>
        </row>
        <row r="72">
          <cell r="B72">
            <v>33.505000000000003</v>
          </cell>
          <cell r="C72">
            <v>33.555</v>
          </cell>
          <cell r="D72">
            <v>32.855000000000004</v>
          </cell>
          <cell r="E72">
            <v>31.945000000000004</v>
          </cell>
          <cell r="F72">
            <v>33.53</v>
          </cell>
        </row>
        <row r="73">
          <cell r="B73">
            <v>33.965000000000003</v>
          </cell>
          <cell r="C73">
            <v>34.015000000000001</v>
          </cell>
          <cell r="D73">
            <v>33.114999999999995</v>
          </cell>
          <cell r="E73">
            <v>32.064999999999998</v>
          </cell>
          <cell r="F73">
            <v>33.99</v>
          </cell>
        </row>
        <row r="74">
          <cell r="B74">
            <v>34.4</v>
          </cell>
          <cell r="C74">
            <v>34.29</v>
          </cell>
          <cell r="D74">
            <v>33.39</v>
          </cell>
          <cell r="E74">
            <v>32.409999999999997</v>
          </cell>
          <cell r="F74">
            <v>34.344999999999999</v>
          </cell>
        </row>
        <row r="75">
          <cell r="C75" t="str">
            <v>APR</v>
          </cell>
          <cell r="D75" t="str">
            <v>MAY</v>
          </cell>
          <cell r="E75" t="str">
            <v>JUN</v>
          </cell>
        </row>
        <row r="76">
          <cell r="B76">
            <v>33.394999999999996</v>
          </cell>
          <cell r="C76">
            <v>32.489999999999995</v>
          </cell>
          <cell r="D76">
            <v>31.664999999999999</v>
          </cell>
          <cell r="E76">
            <v>30.79</v>
          </cell>
          <cell r="F76">
            <v>32.942499999999995</v>
          </cell>
        </row>
        <row r="77">
          <cell r="B77">
            <v>34.314999999999998</v>
          </cell>
          <cell r="C77">
            <v>33.36</v>
          </cell>
          <cell r="D77">
            <v>32.299999999999997</v>
          </cell>
          <cell r="E77">
            <v>31.299999999999997</v>
          </cell>
          <cell r="F77">
            <v>33.837499999999999</v>
          </cell>
        </row>
        <row r="78">
          <cell r="B78">
            <v>34.06</v>
          </cell>
          <cell r="C78">
            <v>33.15</v>
          </cell>
          <cell r="D78">
            <v>32.03</v>
          </cell>
          <cell r="E78">
            <v>31.134999999999998</v>
          </cell>
          <cell r="F78">
            <v>33.605000000000004</v>
          </cell>
        </row>
        <row r="79">
          <cell r="B79">
            <v>34.664999999999999</v>
          </cell>
          <cell r="C79">
            <v>33.725000000000001</v>
          </cell>
          <cell r="D79">
            <v>32.704999999999998</v>
          </cell>
          <cell r="E79">
            <v>31.695</v>
          </cell>
          <cell r="F79">
            <v>34.195</v>
          </cell>
        </row>
        <row r="80">
          <cell r="B80">
            <v>34.564999999999998</v>
          </cell>
          <cell r="C80">
            <v>33.82</v>
          </cell>
          <cell r="D80">
            <v>32.93</v>
          </cell>
          <cell r="E80">
            <v>31.895</v>
          </cell>
          <cell r="F80">
            <v>34.192499999999995</v>
          </cell>
        </row>
        <row r="81">
          <cell r="B81">
            <v>34.725000000000001</v>
          </cell>
          <cell r="C81">
            <v>34.150000000000006</v>
          </cell>
          <cell r="D81">
            <v>33.28</v>
          </cell>
          <cell r="E81">
            <v>32.255000000000003</v>
          </cell>
          <cell r="F81">
            <v>34.4375</v>
          </cell>
        </row>
        <row r="82">
          <cell r="B82">
            <v>33.954999999999998</v>
          </cell>
          <cell r="C82">
            <v>33.67</v>
          </cell>
          <cell r="D82">
            <v>32.950000000000003</v>
          </cell>
          <cell r="E82">
            <v>32.075000000000003</v>
          </cell>
          <cell r="F82">
            <v>33.8125</v>
          </cell>
        </row>
        <row r="83">
          <cell r="B83">
            <v>34.39</v>
          </cell>
          <cell r="C83">
            <v>34.049999999999997</v>
          </cell>
          <cell r="D83">
            <v>33.314999999999998</v>
          </cell>
          <cell r="E83">
            <v>32.465000000000003</v>
          </cell>
          <cell r="F83">
            <v>33.918333333333329</v>
          </cell>
        </row>
        <row r="84">
          <cell r="B84">
            <v>34.04</v>
          </cell>
          <cell r="C84">
            <v>33.549999999999997</v>
          </cell>
          <cell r="D84">
            <v>32.65</v>
          </cell>
          <cell r="E84">
            <v>31.824999999999999</v>
          </cell>
          <cell r="F84">
            <v>33.413333333333334</v>
          </cell>
        </row>
        <row r="85">
          <cell r="B85">
            <v>31.240000000000002</v>
          </cell>
          <cell r="C85">
            <v>30.98</v>
          </cell>
          <cell r="D85">
            <v>30.240000000000002</v>
          </cell>
          <cell r="E85">
            <v>29.72</v>
          </cell>
          <cell r="F85">
            <v>30.820000000000004</v>
          </cell>
        </row>
        <row r="86">
          <cell r="B86">
            <v>29.854999999999997</v>
          </cell>
          <cell r="C86">
            <v>29.855</v>
          </cell>
          <cell r="D86">
            <v>29.255000000000003</v>
          </cell>
          <cell r="E86">
            <v>28.785</v>
          </cell>
          <cell r="F86">
            <v>29.655000000000001</v>
          </cell>
        </row>
        <row r="87">
          <cell r="B87">
            <v>28.42</v>
          </cell>
          <cell r="C87">
            <v>28.395</v>
          </cell>
          <cell r="D87">
            <v>27.6</v>
          </cell>
          <cell r="E87">
            <v>27.14</v>
          </cell>
          <cell r="F87">
            <v>28.138333333333332</v>
          </cell>
        </row>
        <row r="90">
          <cell r="B90">
            <v>24.96</v>
          </cell>
          <cell r="C90">
            <v>24.96</v>
          </cell>
          <cell r="D90">
            <v>24.535</v>
          </cell>
          <cell r="E90">
            <v>24.41</v>
          </cell>
          <cell r="F90">
            <v>24.818333333333332</v>
          </cell>
        </row>
        <row r="91">
          <cell r="B91">
            <v>26.365000000000002</v>
          </cell>
          <cell r="C91">
            <v>26.240000000000002</v>
          </cell>
          <cell r="D91">
            <v>25.765000000000001</v>
          </cell>
          <cell r="E91">
            <v>25.490000000000002</v>
          </cell>
          <cell r="F91">
            <v>26.123333333333335</v>
          </cell>
          <cell r="AJ91">
            <v>0.79</v>
          </cell>
          <cell r="AK91" t="str">
            <v>(</v>
          </cell>
          <cell r="AL91">
            <v>5</v>
          </cell>
          <cell r="AM91" t="str">
            <v>)</v>
          </cell>
        </row>
        <row r="92">
          <cell r="B92">
            <v>26.79</v>
          </cell>
          <cell r="C92">
            <v>26.824999999999999</v>
          </cell>
          <cell r="D92">
            <v>26.25</v>
          </cell>
          <cell r="E92">
            <v>25.855</v>
          </cell>
          <cell r="F92">
            <v>26.621666666666666</v>
          </cell>
          <cell r="T92">
            <v>0.05</v>
          </cell>
          <cell r="U92" t="str">
            <v>(</v>
          </cell>
          <cell r="V92">
            <v>4</v>
          </cell>
          <cell r="W92" t="str">
            <v>)</v>
          </cell>
          <cell r="AN92">
            <v>29.33</v>
          </cell>
          <cell r="AO92" t="str">
            <v>(</v>
          </cell>
          <cell r="AP92">
            <v>1</v>
          </cell>
          <cell r="AQ92" t="str">
            <v>)</v>
          </cell>
        </row>
        <row r="93">
          <cell r="B93">
            <v>26.16</v>
          </cell>
          <cell r="C93">
            <v>26.175000000000001</v>
          </cell>
          <cell r="D93">
            <v>25.5</v>
          </cell>
          <cell r="E93">
            <v>25.055</v>
          </cell>
          <cell r="F93">
            <v>25.945000000000004</v>
          </cell>
          <cell r="AJ93">
            <v>0.75</v>
          </cell>
          <cell r="AK93" t="str">
            <v>(</v>
          </cell>
          <cell r="AL93">
            <v>2</v>
          </cell>
          <cell r="AM93" t="str">
            <v>)</v>
          </cell>
        </row>
        <row r="94">
          <cell r="B94">
            <v>27.465</v>
          </cell>
          <cell r="C94">
            <v>0</v>
          </cell>
          <cell r="D94">
            <v>0</v>
          </cell>
          <cell r="E94">
            <v>0</v>
          </cell>
          <cell r="F94">
            <v>9.1549999999999994</v>
          </cell>
          <cell r="AJ94">
            <v>0.75</v>
          </cell>
          <cell r="AK94" t="str">
            <v>(</v>
          </cell>
          <cell r="AL94">
            <v>1</v>
          </cell>
          <cell r="AM94" t="str">
            <v>)</v>
          </cell>
        </row>
        <row r="95">
          <cell r="B95">
            <v>27.96</v>
          </cell>
          <cell r="C95">
            <v>0</v>
          </cell>
          <cell r="D95">
            <v>0</v>
          </cell>
          <cell r="E95">
            <v>0</v>
          </cell>
          <cell r="F95">
            <v>9.32</v>
          </cell>
          <cell r="J95">
            <v>0</v>
          </cell>
          <cell r="K95" t="str">
            <v>)</v>
          </cell>
          <cell r="L95" t="e">
            <v>#DIV/0!</v>
          </cell>
          <cell r="M95" t="str">
            <v>(</v>
          </cell>
          <cell r="N95">
            <v>0</v>
          </cell>
          <cell r="O95" t="str">
            <v>)</v>
          </cell>
          <cell r="P95" t="e">
            <v>#DIV/0!</v>
          </cell>
          <cell r="Q95" t="str">
            <v>(</v>
          </cell>
          <cell r="R95">
            <v>0</v>
          </cell>
          <cell r="S95" t="str">
            <v>)</v>
          </cell>
          <cell r="T95" t="e">
            <v>#DIV/0!</v>
          </cell>
          <cell r="U95" t="str">
            <v>(</v>
          </cell>
          <cell r="V95">
            <v>0</v>
          </cell>
          <cell r="W95" t="str">
            <v>)</v>
          </cell>
          <cell r="X95" t="e">
            <v>#DIV/0!</v>
          </cell>
          <cell r="Y95" t="str">
            <v>(</v>
          </cell>
          <cell r="Z95">
            <v>0</v>
          </cell>
          <cell r="AA95" t="str">
            <v>)</v>
          </cell>
          <cell r="AB95" t="e">
            <v>#DIV/0!</v>
          </cell>
          <cell r="AC95" t="str">
            <v>(</v>
          </cell>
          <cell r="AD95">
            <v>0</v>
          </cell>
          <cell r="AE95" t="str">
            <v>)</v>
          </cell>
          <cell r="AF95" t="e">
            <v>#DIV/0!</v>
          </cell>
          <cell r="AG95" t="str">
            <v>(</v>
          </cell>
          <cell r="AH95">
            <v>0</v>
          </cell>
          <cell r="AI95" t="str">
            <v>)</v>
          </cell>
          <cell r="AJ95" t="e">
            <v>#DIV/0!</v>
          </cell>
          <cell r="AK95" t="str">
            <v>(</v>
          </cell>
          <cell r="AL95">
            <v>0</v>
          </cell>
          <cell r="AM95" t="str">
            <v>)</v>
          </cell>
          <cell r="AN95" t="e">
            <v>#DIV/0!</v>
          </cell>
          <cell r="AO95" t="str">
            <v>(</v>
          </cell>
          <cell r="AP95">
            <v>0</v>
          </cell>
          <cell r="AQ95" t="str">
            <v>)</v>
          </cell>
        </row>
        <row r="96">
          <cell r="B96">
            <v>28.08</v>
          </cell>
          <cell r="C96">
            <v>0</v>
          </cell>
          <cell r="D96">
            <v>0</v>
          </cell>
          <cell r="E96">
            <v>0</v>
          </cell>
          <cell r="F96">
            <v>9.36</v>
          </cell>
          <cell r="J96">
            <v>0</v>
          </cell>
          <cell r="K96" t="str">
            <v>)</v>
          </cell>
          <cell r="L96" t="e">
            <v>#DIV/0!</v>
          </cell>
          <cell r="M96" t="str">
            <v>(</v>
          </cell>
          <cell r="N96">
            <v>0</v>
          </cell>
          <cell r="O96" t="str">
            <v>)</v>
          </cell>
          <cell r="P96" t="e">
            <v>#DIV/0!</v>
          </cell>
          <cell r="Q96" t="str">
            <v>(</v>
          </cell>
          <cell r="R96">
            <v>0</v>
          </cell>
          <cell r="S96" t="str">
            <v>)</v>
          </cell>
          <cell r="T96" t="e">
            <v>#DIV/0!</v>
          </cell>
          <cell r="U96" t="str">
            <v>(</v>
          </cell>
          <cell r="V96">
            <v>0</v>
          </cell>
          <cell r="W96" t="str">
            <v>)</v>
          </cell>
          <cell r="X96" t="e">
            <v>#DIV/0!</v>
          </cell>
          <cell r="Y96" t="str">
            <v>(</v>
          </cell>
          <cell r="Z96">
            <v>0</v>
          </cell>
          <cell r="AA96" t="str">
            <v>)</v>
          </cell>
          <cell r="AB96" t="e">
            <v>#DIV/0!</v>
          </cell>
          <cell r="AC96" t="str">
            <v>(</v>
          </cell>
          <cell r="AD96">
            <v>0</v>
          </cell>
          <cell r="AE96" t="str">
            <v>)</v>
          </cell>
          <cell r="AF96" t="e">
            <v>#DIV/0!</v>
          </cell>
          <cell r="AG96" t="str">
            <v>(</v>
          </cell>
          <cell r="AH96">
            <v>0</v>
          </cell>
          <cell r="AI96" t="str">
            <v>)</v>
          </cell>
          <cell r="AJ96" t="e">
            <v>#DIV/0!</v>
          </cell>
          <cell r="AK96" t="str">
            <v>(</v>
          </cell>
          <cell r="AL96">
            <v>0</v>
          </cell>
          <cell r="AM96" t="str">
            <v>)</v>
          </cell>
          <cell r="AN96" t="e">
            <v>#DIV/0!</v>
          </cell>
          <cell r="AO96" t="str">
            <v>(</v>
          </cell>
          <cell r="AP96">
            <v>0</v>
          </cell>
          <cell r="AQ96" t="str">
            <v>)</v>
          </cell>
        </row>
        <row r="97">
          <cell r="D97" t="str">
            <v>AGGREGATES</v>
          </cell>
          <cell r="F97" t="str">
            <v>AVERAGES</v>
          </cell>
          <cell r="J97">
            <v>0</v>
          </cell>
          <cell r="K97" t="str">
            <v>)</v>
          </cell>
          <cell r="L97" t="e">
            <v>#DIV/0!</v>
          </cell>
          <cell r="M97" t="str">
            <v>(</v>
          </cell>
          <cell r="N97">
            <v>0</v>
          </cell>
          <cell r="O97" t="str">
            <v>)</v>
          </cell>
          <cell r="P97" t="e">
            <v>#DIV/0!</v>
          </cell>
          <cell r="Q97" t="str">
            <v>(</v>
          </cell>
          <cell r="R97">
            <v>0</v>
          </cell>
          <cell r="S97" t="str">
            <v>)</v>
          </cell>
          <cell r="T97" t="e">
            <v>#DIV/0!</v>
          </cell>
          <cell r="U97" t="str">
            <v>(</v>
          </cell>
          <cell r="V97">
            <v>0</v>
          </cell>
          <cell r="W97" t="str">
            <v>)</v>
          </cell>
          <cell r="X97" t="e">
            <v>#DIV/0!</v>
          </cell>
          <cell r="Y97" t="str">
            <v>(</v>
          </cell>
          <cell r="Z97">
            <v>0</v>
          </cell>
          <cell r="AA97" t="str">
            <v>)</v>
          </cell>
          <cell r="AB97" t="e">
            <v>#DIV/0!</v>
          </cell>
          <cell r="AC97" t="str">
            <v>(</v>
          </cell>
          <cell r="AD97">
            <v>0</v>
          </cell>
          <cell r="AE97" t="str">
            <v>)</v>
          </cell>
          <cell r="AF97" t="e">
            <v>#DIV/0!</v>
          </cell>
          <cell r="AG97" t="str">
            <v>(</v>
          </cell>
          <cell r="AH97">
            <v>0</v>
          </cell>
          <cell r="AI97" t="str">
            <v>)</v>
          </cell>
          <cell r="AJ97" t="e">
            <v>#DIV/0!</v>
          </cell>
          <cell r="AK97" t="str">
            <v>(</v>
          </cell>
          <cell r="AL97">
            <v>0</v>
          </cell>
          <cell r="AM97" t="str">
            <v>)</v>
          </cell>
          <cell r="AN97" t="e">
            <v>#DIV/0!</v>
          </cell>
          <cell r="AO97" t="str">
            <v>(</v>
          </cell>
          <cell r="AP97">
            <v>0</v>
          </cell>
          <cell r="AQ97" t="str">
            <v>)</v>
          </cell>
        </row>
        <row r="98">
          <cell r="J98">
            <v>0</v>
          </cell>
          <cell r="K98" t="str">
            <v>)</v>
          </cell>
          <cell r="L98" t="e">
            <v>#DIV/0!</v>
          </cell>
          <cell r="M98" t="str">
            <v>(</v>
          </cell>
          <cell r="N98">
            <v>0</v>
          </cell>
          <cell r="O98" t="str">
            <v>)</v>
          </cell>
          <cell r="P98" t="e">
            <v>#DIV/0!</v>
          </cell>
          <cell r="Q98" t="str">
            <v>(</v>
          </cell>
          <cell r="R98">
            <v>0</v>
          </cell>
          <cell r="S98" t="str">
            <v>)</v>
          </cell>
          <cell r="T98" t="e">
            <v>#DIV/0!</v>
          </cell>
          <cell r="U98" t="str">
            <v>(</v>
          </cell>
          <cell r="V98">
            <v>0</v>
          </cell>
          <cell r="W98" t="str">
            <v>)</v>
          </cell>
          <cell r="X98" t="e">
            <v>#DIV/0!</v>
          </cell>
          <cell r="Y98" t="str">
            <v>(</v>
          </cell>
          <cell r="Z98">
            <v>0</v>
          </cell>
          <cell r="AA98" t="str">
            <v>)</v>
          </cell>
          <cell r="AB98" t="e">
            <v>#DIV/0!</v>
          </cell>
          <cell r="AC98" t="str">
            <v>(</v>
          </cell>
          <cell r="AD98">
            <v>0</v>
          </cell>
          <cell r="AE98" t="str">
            <v>)</v>
          </cell>
          <cell r="AF98" t="e">
            <v>#DIV/0!</v>
          </cell>
          <cell r="AG98" t="str">
            <v>(</v>
          </cell>
          <cell r="AH98">
            <v>0</v>
          </cell>
          <cell r="AI98" t="str">
            <v>)</v>
          </cell>
          <cell r="AJ98" t="e">
            <v>#DIV/0!</v>
          </cell>
          <cell r="AK98" t="str">
            <v>(</v>
          </cell>
          <cell r="AL98">
            <v>0</v>
          </cell>
          <cell r="AM98" t="str">
            <v>)</v>
          </cell>
          <cell r="AN98" t="e">
            <v>#DIV/0!</v>
          </cell>
          <cell r="AO98" t="str">
            <v>(</v>
          </cell>
          <cell r="AP98">
            <v>0</v>
          </cell>
          <cell r="AQ98" t="str">
            <v>)</v>
          </cell>
        </row>
        <row r="99">
          <cell r="B99" t="str">
            <v>March 1-31</v>
          </cell>
          <cell r="D99">
            <v>641.28000000000009</v>
          </cell>
          <cell r="F99">
            <v>30.537142857142861</v>
          </cell>
          <cell r="J99">
            <v>0</v>
          </cell>
          <cell r="K99" t="str">
            <v>)</v>
          </cell>
          <cell r="L99" t="e">
            <v>#DIV/0!</v>
          </cell>
          <cell r="M99" t="str">
            <v>(</v>
          </cell>
          <cell r="N99">
            <v>0</v>
          </cell>
          <cell r="O99" t="str">
            <v>)</v>
          </cell>
          <cell r="P99" t="e">
            <v>#DIV/0!</v>
          </cell>
          <cell r="Q99" t="str">
            <v>(</v>
          </cell>
          <cell r="R99">
            <v>0</v>
          </cell>
          <cell r="S99" t="str">
            <v>)</v>
          </cell>
          <cell r="T99" t="e">
            <v>#DIV/0!</v>
          </cell>
          <cell r="U99" t="str">
            <v>(</v>
          </cell>
          <cell r="V99">
            <v>0</v>
          </cell>
          <cell r="W99" t="str">
            <v>)</v>
          </cell>
          <cell r="X99" t="e">
            <v>#DIV/0!</v>
          </cell>
          <cell r="Y99" t="str">
            <v>(</v>
          </cell>
          <cell r="Z99">
            <v>0</v>
          </cell>
          <cell r="AA99" t="str">
            <v>)</v>
          </cell>
          <cell r="AB99" t="e">
            <v>#DIV/0!</v>
          </cell>
          <cell r="AC99" t="str">
            <v>(</v>
          </cell>
          <cell r="AD99">
            <v>0</v>
          </cell>
          <cell r="AE99" t="str">
            <v>)</v>
          </cell>
          <cell r="AF99" t="e">
            <v>#DIV/0!</v>
          </cell>
          <cell r="AG99" t="str">
            <v>(</v>
          </cell>
          <cell r="AH99">
            <v>0</v>
          </cell>
          <cell r="AI99" t="str">
            <v>)</v>
          </cell>
          <cell r="AJ99" t="e">
            <v>#DIV/0!</v>
          </cell>
          <cell r="AK99" t="str">
            <v>(</v>
          </cell>
          <cell r="AL99">
            <v>0</v>
          </cell>
          <cell r="AM99" t="str">
            <v>)</v>
          </cell>
          <cell r="AN99" t="e">
            <v>#DIV/0!</v>
          </cell>
          <cell r="AO99" t="str">
            <v>(</v>
          </cell>
          <cell r="AP99">
            <v>0</v>
          </cell>
          <cell r="AQ99" t="str">
            <v>)</v>
          </cell>
        </row>
        <row r="100">
          <cell r="J100">
            <v>0</v>
          </cell>
          <cell r="K100" t="str">
            <v>)</v>
          </cell>
          <cell r="L100" t="e">
            <v>#DIV/0!</v>
          </cell>
          <cell r="M100" t="str">
            <v>(</v>
          </cell>
          <cell r="N100">
            <v>0</v>
          </cell>
          <cell r="O100" t="str">
            <v>)</v>
          </cell>
          <cell r="P100" t="e">
            <v>#DIV/0!</v>
          </cell>
          <cell r="Q100" t="str">
            <v>(</v>
          </cell>
          <cell r="R100">
            <v>0</v>
          </cell>
          <cell r="S100" t="str">
            <v>)</v>
          </cell>
          <cell r="T100" t="e">
            <v>#DIV/0!</v>
          </cell>
          <cell r="U100" t="str">
            <v>(</v>
          </cell>
          <cell r="V100">
            <v>0</v>
          </cell>
          <cell r="W100" t="str">
            <v>)</v>
          </cell>
          <cell r="X100" t="e">
            <v>#DIV/0!</v>
          </cell>
          <cell r="Y100" t="str">
            <v>(</v>
          </cell>
          <cell r="Z100">
            <v>0</v>
          </cell>
          <cell r="AA100" t="str">
            <v>)</v>
          </cell>
          <cell r="AB100" t="e">
            <v>#DIV/0!</v>
          </cell>
          <cell r="AC100" t="str">
            <v>(</v>
          </cell>
          <cell r="AD100">
            <v>0</v>
          </cell>
          <cell r="AE100" t="str">
            <v>)</v>
          </cell>
          <cell r="AF100" t="e">
            <v>#DIV/0!</v>
          </cell>
          <cell r="AG100" t="str">
            <v>(</v>
          </cell>
          <cell r="AH100">
            <v>0</v>
          </cell>
          <cell r="AI100" t="str">
            <v>)</v>
          </cell>
          <cell r="AJ100" t="e">
            <v>#DIV/0!</v>
          </cell>
          <cell r="AK100" t="str">
            <v>(</v>
          </cell>
          <cell r="AL100">
            <v>0</v>
          </cell>
          <cell r="AM100" t="str">
            <v>)</v>
          </cell>
          <cell r="AN100" t="e">
            <v>#DIV/0!</v>
          </cell>
          <cell r="AO100" t="str">
            <v>(</v>
          </cell>
          <cell r="AP100">
            <v>0</v>
          </cell>
          <cell r="AQ100" t="str">
            <v>)</v>
          </cell>
        </row>
        <row r="101">
          <cell r="B101" t="str">
            <v>March 1-31</v>
          </cell>
          <cell r="D101">
            <v>551.16</v>
          </cell>
          <cell r="F101">
            <v>26.245714285714286</v>
          </cell>
          <cell r="J101">
            <v>0</v>
          </cell>
          <cell r="K101" t="str">
            <v>)</v>
          </cell>
          <cell r="L101" t="e">
            <v>#DIV/0!</v>
          </cell>
          <cell r="M101" t="str">
            <v>(</v>
          </cell>
          <cell r="N101">
            <v>0</v>
          </cell>
          <cell r="O101" t="str">
            <v>)</v>
          </cell>
          <cell r="P101" t="e">
            <v>#DIV/0!</v>
          </cell>
          <cell r="Q101" t="str">
            <v>(</v>
          </cell>
          <cell r="R101">
            <v>0</v>
          </cell>
          <cell r="S101" t="str">
            <v>)</v>
          </cell>
          <cell r="T101" t="e">
            <v>#DIV/0!</v>
          </cell>
          <cell r="U101" t="str">
            <v>(</v>
          </cell>
          <cell r="V101">
            <v>0</v>
          </cell>
          <cell r="W101" t="str">
            <v>)</v>
          </cell>
          <cell r="X101" t="e">
            <v>#DIV/0!</v>
          </cell>
          <cell r="Y101" t="str">
            <v>(</v>
          </cell>
          <cell r="Z101">
            <v>0</v>
          </cell>
          <cell r="AA101" t="str">
            <v>)</v>
          </cell>
          <cell r="AB101" t="e">
            <v>#DIV/0!</v>
          </cell>
          <cell r="AC101" t="str">
            <v>(</v>
          </cell>
          <cell r="AD101">
            <v>0</v>
          </cell>
          <cell r="AE101" t="str">
            <v>)</v>
          </cell>
          <cell r="AF101" t="e">
            <v>#DIV/0!</v>
          </cell>
          <cell r="AG101" t="str">
            <v>(</v>
          </cell>
          <cell r="AH101">
            <v>0</v>
          </cell>
          <cell r="AI101" t="str">
            <v>)</v>
          </cell>
          <cell r="AJ101" t="e">
            <v>#DIV/0!</v>
          </cell>
          <cell r="AK101" t="str">
            <v>(</v>
          </cell>
          <cell r="AL101">
            <v>0</v>
          </cell>
          <cell r="AM101" t="str">
            <v>)</v>
          </cell>
          <cell r="AN101" t="e">
            <v>#DIV/0!</v>
          </cell>
          <cell r="AO101" t="str">
            <v>(</v>
          </cell>
          <cell r="AP101">
            <v>0</v>
          </cell>
          <cell r="AQ101" t="str">
            <v>)</v>
          </cell>
        </row>
        <row r="102">
          <cell r="J102">
            <v>0</v>
          </cell>
          <cell r="K102" t="str">
            <v>)</v>
          </cell>
          <cell r="L102" t="e">
            <v>#DIV/0!</v>
          </cell>
          <cell r="M102" t="str">
            <v>(</v>
          </cell>
          <cell r="N102">
            <v>0</v>
          </cell>
          <cell r="O102" t="str">
            <v>)</v>
          </cell>
          <cell r="P102" t="e">
            <v>#DIV/0!</v>
          </cell>
          <cell r="Q102" t="str">
            <v>(</v>
          </cell>
          <cell r="R102">
            <v>0</v>
          </cell>
          <cell r="S102" t="str">
            <v>)</v>
          </cell>
          <cell r="T102" t="e">
            <v>#DIV/0!</v>
          </cell>
          <cell r="U102" t="str">
            <v>(</v>
          </cell>
          <cell r="V102">
            <v>0</v>
          </cell>
          <cell r="W102" t="str">
            <v>)</v>
          </cell>
          <cell r="X102" t="e">
            <v>#DIV/0!</v>
          </cell>
          <cell r="Y102" t="str">
            <v>(</v>
          </cell>
          <cell r="Z102">
            <v>0</v>
          </cell>
          <cell r="AA102" t="str">
            <v>)</v>
          </cell>
          <cell r="AB102" t="e">
            <v>#DIV/0!</v>
          </cell>
          <cell r="AC102" t="str">
            <v>(</v>
          </cell>
          <cell r="AD102">
            <v>0</v>
          </cell>
          <cell r="AE102" t="str">
            <v>)</v>
          </cell>
          <cell r="AF102" t="e">
            <v>#DIV/0!</v>
          </cell>
          <cell r="AG102" t="str">
            <v>(</v>
          </cell>
          <cell r="AH102">
            <v>0</v>
          </cell>
          <cell r="AI102" t="str">
            <v>)</v>
          </cell>
          <cell r="AJ102" t="e">
            <v>#DIV/0!</v>
          </cell>
          <cell r="AK102" t="str">
            <v>(</v>
          </cell>
          <cell r="AL102">
            <v>0</v>
          </cell>
          <cell r="AM102" t="str">
            <v>)</v>
          </cell>
          <cell r="AN102" t="e">
            <v>#DIV/0!</v>
          </cell>
          <cell r="AO102" t="str">
            <v>(</v>
          </cell>
          <cell r="AP102">
            <v>0</v>
          </cell>
          <cell r="AQ102" t="str">
            <v>)</v>
          </cell>
        </row>
        <row r="104">
          <cell r="B104" t="str">
            <v>March 1-31</v>
          </cell>
          <cell r="D104">
            <v>579.63750000000005</v>
          </cell>
          <cell r="F104">
            <v>27.601785714285718</v>
          </cell>
          <cell r="G104" t="str">
            <v>BRENT 2 (15 DAY)</v>
          </cell>
          <cell r="J104">
            <v>0</v>
          </cell>
          <cell r="N104">
            <v>0</v>
          </cell>
          <cell r="R104">
            <v>1</v>
          </cell>
          <cell r="V104">
            <v>1</v>
          </cell>
          <cell r="Z104">
            <v>0</v>
          </cell>
          <cell r="AD104">
            <v>4</v>
          </cell>
          <cell r="AH104">
            <v>0</v>
          </cell>
          <cell r="AL104">
            <v>1</v>
          </cell>
          <cell r="AP104">
            <v>2</v>
          </cell>
        </row>
        <row r="105">
          <cell r="G105" t="str">
            <v>BRENT 4 (20 DAY)</v>
          </cell>
          <cell r="J105">
            <v>0</v>
          </cell>
          <cell r="N105">
            <v>0</v>
          </cell>
          <cell r="R105">
            <v>1</v>
          </cell>
          <cell r="V105">
            <v>5</v>
          </cell>
          <cell r="Z105">
            <v>0</v>
          </cell>
          <cell r="AD105">
            <v>1</v>
          </cell>
          <cell r="AH105">
            <v>0</v>
          </cell>
          <cell r="AL105">
            <v>14</v>
          </cell>
          <cell r="AP105">
            <v>3</v>
          </cell>
        </row>
        <row r="106">
          <cell r="G106" t="str">
            <v>BRENT 15-14</v>
          </cell>
          <cell r="J106">
            <v>0</v>
          </cell>
          <cell r="N106">
            <v>0</v>
          </cell>
          <cell r="R106">
            <v>1</v>
          </cell>
          <cell r="V106">
            <v>1</v>
          </cell>
          <cell r="Z106">
            <v>0</v>
          </cell>
          <cell r="AD106">
            <v>1</v>
          </cell>
          <cell r="AH106">
            <v>0</v>
          </cell>
          <cell r="AL106">
            <v>11</v>
          </cell>
          <cell r="AP106">
            <v>2</v>
          </cell>
        </row>
        <row r="107">
          <cell r="G107" t="str">
            <v>BRENT 1 (CALENDAR)</v>
          </cell>
          <cell r="J107">
            <v>0</v>
          </cell>
          <cell r="N107">
            <v>0</v>
          </cell>
          <cell r="R107">
            <v>0</v>
          </cell>
          <cell r="V107">
            <v>4</v>
          </cell>
          <cell r="Z107">
            <v>0</v>
          </cell>
          <cell r="AD107">
            <v>1</v>
          </cell>
          <cell r="AH107">
            <v>0</v>
          </cell>
          <cell r="AL107">
            <v>14</v>
          </cell>
          <cell r="AP107">
            <v>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P"/>
      <sheetName val="RES"/>
      <sheetName val="A 11"/>
      <sheetName val="Index"/>
      <sheetName val="Execute Macros"/>
      <sheetName val="Annual Transfer"/>
      <sheetName val="Quarterly Transfer"/>
      <sheetName val="Annual Assumptions"/>
      <sheetName val="Quarterly Assumptions"/>
      <sheetName val="Annual MacroFlow"/>
      <sheetName val="Quarterly MacroFlow"/>
      <sheetName val="Annual Tables"/>
      <sheetName val="MFLOW96"/>
      <sheetName val="F1data"/>
      <sheetName val="F2data"/>
      <sheetName val="#REF"/>
      <sheetName val="Execute_Macros"/>
      <sheetName val="Annual_Transfer"/>
      <sheetName val="Quarterly_Transfer"/>
      <sheetName val="Annual_Assumptions"/>
      <sheetName val="Quarterly_Assumptions"/>
      <sheetName val="Annual_MacroFlow"/>
      <sheetName val="Quarterly_MacroFlow"/>
      <sheetName val="Annual_Tables"/>
      <sheetName val="MFLOW96.XLS"/>
      <sheetName val="\\data3\users3\Users\dsimard\Ap"/>
      <sheetName val="Imp"/>
      <sheetName val="DSA output"/>
      <sheetName val="Programa"/>
      <sheetName val="minor"/>
      <sheetName val="FINANC-95"/>
      <sheetName val="omas"/>
      <sheetName val="PROYECCIONES-PM_2000mod"/>
      <sheetName val="assumptions"/>
      <sheetName val="Q6"/>
      <sheetName val="SUPUESTOS"/>
      <sheetName val="Current"/>
      <sheetName val="Sheet1"/>
      <sheetName val="RESULTADOS"/>
      <sheetName val="SMONET-FINANC"/>
      <sheetName val="Main"/>
      <sheetName val="fiscal"/>
      <sheetName val="FMI"/>
      <sheetName val="HACIENDA"/>
      <sheetName val="contents"/>
      <sheetName val="Q2"/>
      <sheetName val="Metas"/>
      <sheetName val="C_basef14_3p10_6"/>
      <sheetName val="Links"/>
      <sheetName val="riqueza"/>
      <sheetName val="ErrCheck"/>
      <sheetName val="sei"/>
      <sheetName val="Raw_Data_UN"/>
      <sheetName val="SFISCAL-MOD"/>
      <sheetName val="S&amp;I_DANE"/>
      <sheetName val="RED47"/>
      <sheetName val="Table"/>
      <sheetName val="Table_GEF"/>
      <sheetName val="PROYECCIONES-PM_2000mod_(2)"/>
      <sheetName val="SREAL"/>
      <sheetName val="Q5"/>
      <sheetName val="PIB_EN_CORR"/>
      <sheetName val="[MFLOW96.XLS]_WIN_TEMP_MFLOW9_2"/>
      <sheetName val="[MFLOW96.XLS]_WIN_TEMP_MFLOW9_4"/>
      <sheetName val="[MFLOW96.XLS]_WIN_TEMP_MFLOW9_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INPUT"/>
      <sheetName val="BOP"/>
      <sheetName val="TRADE"/>
      <sheetName val="BOP M-T"/>
      <sheetName val="FINREQ"/>
      <sheetName val="BOPMonthly"/>
      <sheetName val="M-Ttab"/>
      <sheetName val="Chart1"/>
      <sheetName val="monthly"/>
      <sheetName val="monthlytab"/>
      <sheetName val="finproj"/>
      <sheetName val="recon"/>
      <sheetName val="arr"/>
      <sheetName val="PC"/>
      <sheetName val="SER"/>
      <sheetName val="CAP"/>
      <sheetName val="RES"/>
      <sheetName val="INPUT2"/>
      <sheetName val="DEBT"/>
      <sheetName val="PCscen"/>
      <sheetName val="DEBTSERV"/>
      <sheetName val="OUTPUT"/>
      <sheetName val="WEO"/>
      <sheetName val="SR_99"/>
      <sheetName val="xxweolinksx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 val="BOP9703_stress"/>
      <sheetName val="C_basef14.3p10.6"/>
      <sheetName val="Q1"/>
      <sheetName val="Stress_0322"/>
      <sheetName val="Stress_analysis"/>
      <sheetName val="BoP_OUT_Medium"/>
      <sheetName val="BoP_OUT_Long"/>
      <sheetName val="IMF_Assistance"/>
      <sheetName val="IMF_Assistance_Old"/>
      <sheetName val="large_projects"/>
      <sheetName val="Terms_of_Trade"/>
      <sheetName val="Key_Ratios"/>
      <sheetName val="Debt_Service__Long"/>
      <sheetName val="DebtService_to_budget"/>
      <sheetName val="Workspace_contents"/>
      <sheetName val="C_basef14_3p10_6"/>
      <sheetName val="B X DEVEN"/>
      <sheetName val="BoP"/>
      <sheetName val="RES"/>
      <sheetName val="Input"/>
      <sheetName val="Trade"/>
      <sheetName val="FAL y UNIVERSAL Dic97"/>
      <sheetName val="PRIVATE"/>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lly Sheet"/>
      <sheetName val="1987-2000"/>
      <sheetName val="2001"/>
      <sheetName val="2000"/>
      <sheetName val="1999"/>
      <sheetName val="1998"/>
      <sheetName val="1997"/>
      <sheetName val="1996"/>
      <sheetName val="1994-1995"/>
      <sheetName val="1990-1993"/>
      <sheetName val="Arrangements in place"/>
      <sheetName val="Proposed arrangements"/>
      <sheetName val="CCFF"/>
      <sheetName val="STATUS"/>
      <sheetName val="STF"/>
      <sheetName val="EA"/>
      <sheetName val="K"/>
      <sheetName val="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 val="PIB EN CORR"/>
      <sheetName val="C"/>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 sheetId="15"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DA"/>
      <sheetName val="Micro"/>
      <sheetName val="Q1"/>
      <sheetName val="Q2"/>
      <sheetName val="Q3"/>
      <sheetName val="Q4"/>
      <sheetName val="Q5"/>
      <sheetName val="Q6"/>
      <sheetName val="Q7"/>
      <sheetName val="QQ"/>
      <sheetName val="QC"/>
      <sheetName val="Sheet2"/>
      <sheetName val="Sheet3"/>
    </sheetNames>
    <sheetDataSet>
      <sheetData sheetId="0" refreshError="1"/>
      <sheetData sheetId="1" refreshError="1"/>
      <sheetData sheetId="2" refreshError="1"/>
      <sheetData sheetId="3" refreshError="1"/>
      <sheetData sheetId="4" refreshError="1">
        <row r="47">
          <cell r="E47">
            <v>9.7546879260335104E-5</v>
          </cell>
          <cell r="F47">
            <v>2.75882979622111E-4</v>
          </cell>
          <cell r="G47">
            <v>7.0284225512296005E-4</v>
          </cell>
          <cell r="H47">
            <v>1.8875706009566799E-3</v>
          </cell>
          <cell r="I47">
            <v>3.8400001358240799E-3</v>
          </cell>
          <cell r="J47">
            <v>7.4739996343851098E-3</v>
          </cell>
          <cell r="K47">
            <v>2.1851999685168301E-2</v>
          </cell>
          <cell r="L47">
            <v>0.10949999839067499</v>
          </cell>
          <cell r="M47">
            <v>0.79092001914978005</v>
          </cell>
          <cell r="N47">
            <v>5.3049998283386204</v>
          </cell>
          <cell r="O47">
            <v>9.9840993881225604</v>
          </cell>
          <cell r="P47">
            <v>23.332298278808601</v>
          </cell>
          <cell r="Q47">
            <v>111.06198883056599</v>
          </cell>
          <cell r="R47">
            <v>3245</v>
          </cell>
          <cell r="S47">
            <v>68922.265625</v>
          </cell>
          <cell r="T47">
            <v>180897.96875</v>
          </cell>
          <cell r="U47">
            <v>226637</v>
          </cell>
          <cell r="V47">
            <v>236504.109375</v>
          </cell>
          <cell r="W47">
            <v>257439.90625</v>
          </cell>
          <cell r="X47">
            <v>258030.609375</v>
          </cell>
          <cell r="Y47">
            <v>272150.0625</v>
          </cell>
          <cell r="Z47">
            <v>292855.8125</v>
          </cell>
          <cell r="AA47">
            <v>298118.5</v>
          </cell>
          <cell r="AB47">
            <v>282003.25</v>
          </cell>
          <cell r="AC47">
            <v>294101.46875</v>
          </cell>
          <cell r="AD47">
            <v>306989</v>
          </cell>
          <cell r="AE47">
            <v>321440.78125</v>
          </cell>
          <cell r="AF47">
            <v>336158.15625</v>
          </cell>
          <cell r="AG47">
            <v>351438.84375</v>
          </cell>
          <cell r="AH47">
            <v>367407.78125</v>
          </cell>
        </row>
        <row r="63">
          <cell r="E63">
            <v>1.00000004749745E-3</v>
          </cell>
          <cell r="F63">
            <v>1.00000004749745E-3</v>
          </cell>
          <cell r="G63">
            <v>1.00000004749745E-3</v>
          </cell>
          <cell r="H63">
            <v>1.00000004749745E-3</v>
          </cell>
          <cell r="I63">
            <v>1.00000004749745E-3</v>
          </cell>
          <cell r="J63">
            <v>1.00000004749745E-3</v>
          </cell>
          <cell r="K63">
            <v>1.00000004749745E-3</v>
          </cell>
          <cell r="L63">
            <v>1.00000004749745E-3</v>
          </cell>
          <cell r="M63">
            <v>1.00000004749745E-3</v>
          </cell>
          <cell r="N63">
            <v>1.00000004749745E-3</v>
          </cell>
          <cell r="O63">
            <v>1.00000004749745E-3</v>
          </cell>
          <cell r="P63">
            <v>1.00000004749745E-3</v>
          </cell>
          <cell r="Q63">
            <v>1.00000004749745E-3</v>
          </cell>
          <cell r="R63">
            <v>1.00000004749745E-3</v>
          </cell>
          <cell r="S63">
            <v>1.00000004749745E-3</v>
          </cell>
          <cell r="T63">
            <v>1.00000004749745E-3</v>
          </cell>
          <cell r="U63">
            <v>1.00000004749745E-3</v>
          </cell>
          <cell r="V63">
            <v>1.00000004749745E-3</v>
          </cell>
          <cell r="W63">
            <v>1.00000004749745E-3</v>
          </cell>
          <cell r="X63">
            <v>1.00000004749745E-3</v>
          </cell>
          <cell r="Y63">
            <v>1.00000004749745E-3</v>
          </cell>
          <cell r="Z63">
            <v>1.00000004749745E-3</v>
          </cell>
          <cell r="AA63">
            <v>1.00000004749745E-3</v>
          </cell>
          <cell r="AB63">
            <v>1.00000004749745E-3</v>
          </cell>
          <cell r="AC63">
            <v>1.00000004749745E-3</v>
          </cell>
          <cell r="AD63">
            <v>1.00000004749745E-3</v>
          </cell>
          <cell r="AE63">
            <v>1.00000004749745E-3</v>
          </cell>
          <cell r="AF63">
            <v>1.00000004749745E-3</v>
          </cell>
          <cell r="AG63">
            <v>1.00000004749745E-3</v>
          </cell>
          <cell r="AH63">
            <v>1.00000004749745E-3</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Input-Dom.Assum"/>
      <sheetName val="Input-SPNF"/>
      <sheetName val="Input-Consa-EPNF"/>
      <sheetName val="Input-Consa-RGG"/>
      <sheetName val="Input-Consa-GCC"/>
      <sheetName val="Input-Financing Hac"/>
      <sheetName val="IN OUT"/>
      <sheetName val="NFPEntps"/>
      <sheetName val="Rest of GG"/>
      <sheetName val="CGvt Rev"/>
      <sheetName val="CentGovCons"/>
      <sheetName val="Gen Gvt"/>
      <sheetName val="OPS"/>
      <sheetName val="SR-0PS"/>
      <sheetName val="SR-Financing"/>
      <sheetName val="SR-Deb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Input-Dom.Assum"/>
      <sheetName val="Input-SPNF"/>
      <sheetName val="Input-Consa-EPNF"/>
      <sheetName val="Input-Consa-RGG"/>
      <sheetName val="Input-Consa-GCC"/>
      <sheetName val="Input-Financing Hac"/>
      <sheetName val="IN OUT"/>
      <sheetName val="NFPEntps"/>
      <sheetName val="Rest of GG"/>
      <sheetName val="CGvt Rev"/>
      <sheetName val="CentGovCons"/>
      <sheetName val="Gen Gvt"/>
      <sheetName val="OPS"/>
      <sheetName val="SR-0PS"/>
      <sheetName val="SR-Financing"/>
      <sheetName val="SR-Deb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efreshError="1"/>
      <sheetData sheetId="18" refreshError="1"/>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sheetName val="input"/>
      <sheetName val="output"/>
      <sheetName val="SI"/>
      <sheetName val="BCP"/>
      <sheetName val="Banks"/>
      <sheetName val="MonSurvey"/>
      <sheetName val="SR-04"/>
      <sheetName val="Charts"/>
      <sheetName val="Program"/>
      <sheetName val="Rev. Prog. (Aug01)"/>
      <sheetName val="Fin.Inst."/>
      <sheetName val="FinSurvey"/>
      <sheetName val="Q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sheetName val="input"/>
      <sheetName val="output"/>
      <sheetName val="SI"/>
      <sheetName val="BCP"/>
      <sheetName val="Banks"/>
      <sheetName val="MonSurvey"/>
      <sheetName val="SR-04"/>
      <sheetName val="Charts"/>
      <sheetName val="Program"/>
      <sheetName val="Rev. Prog. (Aug01)"/>
      <sheetName val="Fin.Inst."/>
      <sheetName val="FinSurvey"/>
      <sheetName val="QF"/>
    </sheetNames>
    <sheetDataSet>
      <sheetData sheetId="0" refreshError="1">
        <row r="1">
          <cell r="A1" t="str">
            <v>DEPARTAMENTO DEL HEMISFERIO OCCIDENTAL Y BANCO CENTRAL DEL PARAGUAY</v>
          </cell>
        </row>
        <row r="2">
          <cell r="A2" t="str">
            <v>CUENTAS MONETARIAS DEL BANCO CENTRAL DEL PARAGUAY</v>
          </cell>
        </row>
        <row r="4">
          <cell r="A4" t="str">
            <v>en millones de guaraníes</v>
          </cell>
          <cell r="F4" t="str">
            <v>Dic 94</v>
          </cell>
          <cell r="G4" t="str">
            <v>Ene 95</v>
          </cell>
          <cell r="H4" t="str">
            <v>Feb 95</v>
          </cell>
          <cell r="I4" t="str">
            <v>Mar 95</v>
          </cell>
          <cell r="J4" t="str">
            <v>Abr 95</v>
          </cell>
          <cell r="K4" t="str">
            <v>May 95</v>
          </cell>
          <cell r="L4" t="str">
            <v>Jun 95</v>
          </cell>
          <cell r="M4" t="str">
            <v>Jul 95</v>
          </cell>
          <cell r="N4" t="str">
            <v>Ago 95</v>
          </cell>
        </row>
        <row r="6">
          <cell r="A6" t="str">
            <v>BASE CAJA</v>
          </cell>
        </row>
        <row r="8">
          <cell r="A8" t="str">
            <v>Tipo Cambio Especial</v>
          </cell>
          <cell r="F8">
            <v>1924</v>
          </cell>
          <cell r="G8">
            <v>1947</v>
          </cell>
          <cell r="H8">
            <v>1960</v>
          </cell>
          <cell r="I8">
            <v>1968</v>
          </cell>
          <cell r="J8">
            <v>1967</v>
          </cell>
          <cell r="K8">
            <v>1965</v>
          </cell>
          <cell r="L8">
            <v>1965.5</v>
          </cell>
          <cell r="M8">
            <v>1966</v>
          </cell>
          <cell r="N8">
            <v>1966.5</v>
          </cell>
        </row>
        <row r="9">
          <cell r="A9" t="str">
            <v>Tipo de Cambio Contable</v>
          </cell>
          <cell r="F9">
            <v>1924</v>
          </cell>
          <cell r="G9">
            <v>1947</v>
          </cell>
          <cell r="H9">
            <v>1960</v>
          </cell>
          <cell r="I9">
            <v>1968</v>
          </cell>
          <cell r="J9">
            <v>1967</v>
          </cell>
          <cell r="K9">
            <v>1965</v>
          </cell>
          <cell r="L9">
            <v>1965.5</v>
          </cell>
          <cell r="M9">
            <v>1966</v>
          </cell>
          <cell r="N9">
            <v>1966.5</v>
          </cell>
        </row>
        <row r="11">
          <cell r="A11" t="str">
            <v>ACTIVOS EXTERNOS</v>
          </cell>
          <cell r="F11">
            <v>2016584.6834254211</v>
          </cell>
          <cell r="G11">
            <v>2013418.517548264</v>
          </cell>
          <cell r="H11">
            <v>2039536.818358144</v>
          </cell>
          <cell r="I11">
            <v>2131595.0199753842</v>
          </cell>
          <cell r="J11">
            <v>2303668.2328766519</v>
          </cell>
          <cell r="K11">
            <v>2339926.5023862845</v>
          </cell>
          <cell r="L11">
            <v>2215771.1556243473</v>
          </cell>
          <cell r="M11">
            <v>2189572.7823580187</v>
          </cell>
          <cell r="N11">
            <v>2172438.7695636675</v>
          </cell>
        </row>
        <row r="12">
          <cell r="A12" t="str">
            <v>RESERVAS INTERNACIONALES BRUTAS</v>
          </cell>
          <cell r="F12">
            <v>2008925.2394254212</v>
          </cell>
          <cell r="G12">
            <v>2005667.510548264</v>
          </cell>
          <cell r="H12">
            <v>2031734.058358144</v>
          </cell>
          <cell r="I12">
            <v>2124821.1639753841</v>
          </cell>
          <cell r="J12">
            <v>2296897.818876652</v>
          </cell>
          <cell r="K12">
            <v>2333162.9723862847</v>
          </cell>
          <cell r="L12">
            <v>2208534.1846243474</v>
          </cell>
          <cell r="M12">
            <v>2168538.5483580185</v>
          </cell>
          <cell r="N12">
            <v>2165723.1720636673</v>
          </cell>
        </row>
        <row r="13">
          <cell r="A13" t="str">
            <v>OTROS ACTIVOS EXTERNOS</v>
          </cell>
          <cell r="F13">
            <v>7659.4440000000004</v>
          </cell>
          <cell r="G13">
            <v>7751.0070000000005</v>
          </cell>
          <cell r="H13">
            <v>7802.76</v>
          </cell>
          <cell r="I13">
            <v>6773.8560000000007</v>
          </cell>
          <cell r="J13">
            <v>6770.4140000000007</v>
          </cell>
          <cell r="K13">
            <v>6763.53</v>
          </cell>
          <cell r="L13">
            <v>7236.9710000000005</v>
          </cell>
          <cell r="M13">
            <v>21034.234</v>
          </cell>
          <cell r="N13">
            <v>6715.5974999999999</v>
          </cell>
        </row>
        <row r="15">
          <cell r="A15" t="str">
            <v>CREDITO BRUTO ADMINISTRACION CENTRAL</v>
          </cell>
          <cell r="F15">
            <v>1047096.248</v>
          </cell>
          <cell r="G15">
            <v>1057880.594</v>
          </cell>
          <cell r="H15">
            <v>1064298.92</v>
          </cell>
          <cell r="I15">
            <v>1068215.736</v>
          </cell>
          <cell r="J15">
            <v>1082486.061</v>
          </cell>
          <cell r="K15">
            <v>1081950.6399999999</v>
          </cell>
          <cell r="L15">
            <v>1083397.308</v>
          </cell>
          <cell r="M15">
            <v>1065537.0219999999</v>
          </cell>
          <cell r="N15">
            <v>1065123.7889999999</v>
          </cell>
        </row>
        <row r="16">
          <cell r="A16" t="str">
            <v>CREDITO BRUTO ADMINISTRACION CENTRAL EN MN</v>
          </cell>
          <cell r="F16">
            <v>86824</v>
          </cell>
          <cell r="G16">
            <v>86129</v>
          </cell>
          <cell r="H16">
            <v>86059</v>
          </cell>
          <cell r="I16">
            <v>85983</v>
          </cell>
          <cell r="J16">
            <v>103937</v>
          </cell>
          <cell r="K16">
            <v>104371</v>
          </cell>
          <cell r="L16">
            <v>104311</v>
          </cell>
          <cell r="M16">
            <v>86239</v>
          </cell>
          <cell r="N16">
            <v>85677</v>
          </cell>
        </row>
        <row r="17">
          <cell r="A17" t="str">
            <v>CREDITO BRUTO ADMINISTRACION CENTRAL EN ME</v>
          </cell>
          <cell r="F17">
            <v>960272.24800000002</v>
          </cell>
          <cell r="G17">
            <v>971751.59400000004</v>
          </cell>
          <cell r="H17">
            <v>978239.92</v>
          </cell>
          <cell r="I17">
            <v>982232.73600000003</v>
          </cell>
          <cell r="J17">
            <v>978549.06099999999</v>
          </cell>
          <cell r="K17">
            <v>977579.64</v>
          </cell>
          <cell r="L17">
            <v>979086.30799999996</v>
          </cell>
          <cell r="M17">
            <v>979298.022</v>
          </cell>
          <cell r="N17">
            <v>979446.78899999987</v>
          </cell>
        </row>
        <row r="19">
          <cell r="A19" t="str">
            <v>CREDITO BRUTO AL SEGURO SOCIAL</v>
          </cell>
          <cell r="F19">
            <v>0</v>
          </cell>
          <cell r="G19">
            <v>0</v>
          </cell>
          <cell r="H19">
            <v>0</v>
          </cell>
          <cell r="I19">
            <v>0</v>
          </cell>
          <cell r="J19">
            <v>0</v>
          </cell>
          <cell r="K19">
            <v>0</v>
          </cell>
          <cell r="L19">
            <v>0</v>
          </cell>
          <cell r="M19">
            <v>0</v>
          </cell>
          <cell r="N19">
            <v>0</v>
          </cell>
        </row>
        <row r="20">
          <cell r="A20" t="str">
            <v>CREDITO BRUTO AL SEGURO SOCIAL MN</v>
          </cell>
          <cell r="F20">
            <v>0</v>
          </cell>
          <cell r="G20">
            <v>0</v>
          </cell>
          <cell r="H20">
            <v>0</v>
          </cell>
          <cell r="I20">
            <v>0</v>
          </cell>
          <cell r="J20">
            <v>0</v>
          </cell>
          <cell r="K20">
            <v>0</v>
          </cell>
          <cell r="L20">
            <v>0</v>
          </cell>
          <cell r="M20">
            <v>0</v>
          </cell>
          <cell r="N20">
            <v>0</v>
          </cell>
        </row>
        <row r="21">
          <cell r="A21" t="str">
            <v>CREDITO BRUTO AL SEGURO SOCIAL ME</v>
          </cell>
          <cell r="F21">
            <v>0</v>
          </cell>
          <cell r="G21">
            <v>0</v>
          </cell>
          <cell r="H21">
            <v>0</v>
          </cell>
          <cell r="I21">
            <v>0</v>
          </cell>
          <cell r="J21">
            <v>0</v>
          </cell>
          <cell r="K21">
            <v>0</v>
          </cell>
          <cell r="L21">
            <v>0</v>
          </cell>
          <cell r="M21">
            <v>0</v>
          </cell>
          <cell r="N21">
            <v>0</v>
          </cell>
        </row>
        <row r="23">
          <cell r="A23" t="str">
            <v>CREDITO BRUTO A AGENCIAS DESCENTRALIZADAS</v>
          </cell>
          <cell r="F23">
            <v>50</v>
          </cell>
          <cell r="G23">
            <v>50</v>
          </cell>
          <cell r="H23">
            <v>50</v>
          </cell>
          <cell r="I23">
            <v>46</v>
          </cell>
          <cell r="J23">
            <v>46</v>
          </cell>
          <cell r="K23">
            <v>46</v>
          </cell>
          <cell r="L23">
            <v>46</v>
          </cell>
          <cell r="M23">
            <v>46</v>
          </cell>
          <cell r="N23">
            <v>46</v>
          </cell>
        </row>
        <row r="24">
          <cell r="A24" t="str">
            <v>CREDITO BRUTO A AGENCIAS DESCENTRALIZADAS MN</v>
          </cell>
          <cell r="F24">
            <v>50</v>
          </cell>
          <cell r="G24">
            <v>50</v>
          </cell>
          <cell r="H24">
            <v>50</v>
          </cell>
          <cell r="I24">
            <v>46</v>
          </cell>
          <cell r="J24">
            <v>46</v>
          </cell>
          <cell r="K24">
            <v>46</v>
          </cell>
          <cell r="L24">
            <v>46</v>
          </cell>
          <cell r="M24">
            <v>46</v>
          </cell>
          <cell r="N24">
            <v>46</v>
          </cell>
        </row>
        <row r="25">
          <cell r="A25" t="str">
            <v>CREDITO BRUTO A AGENCIAS DESCENTRALIZADAS ME</v>
          </cell>
          <cell r="F25">
            <v>0</v>
          </cell>
          <cell r="G25">
            <v>0</v>
          </cell>
          <cell r="H25">
            <v>0</v>
          </cell>
          <cell r="I25">
            <v>0</v>
          </cell>
          <cell r="J25">
            <v>0</v>
          </cell>
          <cell r="K25">
            <v>0</v>
          </cell>
          <cell r="L25">
            <v>0</v>
          </cell>
          <cell r="M25">
            <v>0</v>
          </cell>
          <cell r="N25">
            <v>0</v>
          </cell>
        </row>
        <row r="27">
          <cell r="A27" t="str">
            <v>CREDITO BRUTO A GOBIERNOS LOCALES</v>
          </cell>
          <cell r="F27">
            <v>822</v>
          </cell>
          <cell r="G27">
            <v>822</v>
          </cell>
          <cell r="H27">
            <v>822</v>
          </cell>
          <cell r="I27">
            <v>718</v>
          </cell>
          <cell r="J27">
            <v>718</v>
          </cell>
          <cell r="K27">
            <v>718</v>
          </cell>
          <cell r="L27">
            <v>718</v>
          </cell>
          <cell r="M27">
            <v>718</v>
          </cell>
          <cell r="N27">
            <v>718</v>
          </cell>
        </row>
        <row r="28">
          <cell r="A28" t="str">
            <v>CREDITO BRUTO A GOBIERNOS LOCALES MN</v>
          </cell>
          <cell r="F28">
            <v>822</v>
          </cell>
          <cell r="G28">
            <v>822</v>
          </cell>
          <cell r="H28">
            <v>822</v>
          </cell>
          <cell r="I28">
            <v>718</v>
          </cell>
          <cell r="J28">
            <v>718</v>
          </cell>
          <cell r="K28">
            <v>718</v>
          </cell>
          <cell r="L28">
            <v>718</v>
          </cell>
          <cell r="M28">
            <v>718</v>
          </cell>
          <cell r="N28">
            <v>718</v>
          </cell>
        </row>
        <row r="29">
          <cell r="A29" t="str">
            <v>CREDITO BRUTO A GOBIERNOS LOCALES ME</v>
          </cell>
          <cell r="F29">
            <v>0</v>
          </cell>
          <cell r="G29">
            <v>0</v>
          </cell>
          <cell r="H29">
            <v>0</v>
          </cell>
          <cell r="I29">
            <v>0</v>
          </cell>
          <cell r="J29">
            <v>0</v>
          </cell>
          <cell r="K29">
            <v>0</v>
          </cell>
          <cell r="L29">
            <v>0</v>
          </cell>
          <cell r="M29">
            <v>0</v>
          </cell>
          <cell r="N29">
            <v>0</v>
          </cell>
        </row>
        <row r="31">
          <cell r="A31" t="str">
            <v>CREDITO BRUTO A EMPRESAS PUBLICAS</v>
          </cell>
          <cell r="F31">
            <v>222353.74799999999</v>
          </cell>
          <cell r="G31">
            <v>221571.92</v>
          </cell>
          <cell r="H31">
            <v>218147.8</v>
          </cell>
          <cell r="I31">
            <v>219986.696</v>
          </cell>
          <cell r="J31">
            <v>219431.98499999999</v>
          </cell>
          <cell r="K31">
            <v>219068.75</v>
          </cell>
          <cell r="L31">
            <v>219532.473</v>
          </cell>
          <cell r="M31">
            <v>238335.26</v>
          </cell>
          <cell r="N31">
            <v>235305.67549999995</v>
          </cell>
        </row>
        <row r="32">
          <cell r="A32" t="str">
            <v>CREDITO BRUTO A EMPRESAS PUBLICAS MN</v>
          </cell>
          <cell r="F32">
            <v>65111</v>
          </cell>
          <cell r="G32">
            <v>65111</v>
          </cell>
          <cell r="H32">
            <v>65111</v>
          </cell>
          <cell r="I32">
            <v>65111</v>
          </cell>
          <cell r="J32">
            <v>65111</v>
          </cell>
          <cell r="K32">
            <v>65111</v>
          </cell>
          <cell r="L32">
            <v>65111</v>
          </cell>
          <cell r="M32">
            <v>65111</v>
          </cell>
          <cell r="N32">
            <v>65111</v>
          </cell>
        </row>
        <row r="33">
          <cell r="A33" t="str">
            <v>CREDITO BRUTO A EMPRESAS PUBLICAS ME</v>
          </cell>
          <cell r="F33">
            <v>157242.74799999999</v>
          </cell>
          <cell r="G33">
            <v>156460.92000000001</v>
          </cell>
          <cell r="H33">
            <v>153036.79999999999</v>
          </cell>
          <cell r="I33">
            <v>154875.696</v>
          </cell>
          <cell r="J33">
            <v>154320.98499999999</v>
          </cell>
          <cell r="K33">
            <v>153957.75</v>
          </cell>
          <cell r="L33">
            <v>154421.473</v>
          </cell>
          <cell r="M33">
            <v>173224.26</v>
          </cell>
          <cell r="N33">
            <v>170194.67549999995</v>
          </cell>
        </row>
        <row r="35">
          <cell r="A35" t="str">
            <v>CREDITO AL SECTOR PRIVADO</v>
          </cell>
          <cell r="F35">
            <v>6643</v>
          </cell>
          <cell r="G35">
            <v>6411</v>
          </cell>
          <cell r="H35">
            <v>6173</v>
          </cell>
          <cell r="I35">
            <v>5946</v>
          </cell>
          <cell r="J35">
            <v>5702</v>
          </cell>
          <cell r="K35">
            <v>5477</v>
          </cell>
          <cell r="L35">
            <v>5268</v>
          </cell>
          <cell r="M35">
            <v>5087</v>
          </cell>
          <cell r="N35">
            <v>4860</v>
          </cell>
        </row>
        <row r="36">
          <cell r="A36" t="str">
            <v>CREDITO AL SECTOR PRIVADO MN</v>
          </cell>
          <cell r="F36">
            <v>6643</v>
          </cell>
          <cell r="G36">
            <v>6411</v>
          </cell>
          <cell r="H36">
            <v>6173</v>
          </cell>
          <cell r="I36">
            <v>5946</v>
          </cell>
          <cell r="J36">
            <v>5702</v>
          </cell>
          <cell r="K36">
            <v>5477</v>
          </cell>
          <cell r="L36">
            <v>5268</v>
          </cell>
          <cell r="M36">
            <v>5087</v>
          </cell>
          <cell r="N36">
            <v>4860</v>
          </cell>
        </row>
        <row r="37">
          <cell r="A37" t="str">
            <v>CREDITO AL SECTOR PRIVADO ME</v>
          </cell>
          <cell r="F37">
            <v>0</v>
          </cell>
          <cell r="G37">
            <v>0</v>
          </cell>
          <cell r="H37">
            <v>0</v>
          </cell>
          <cell r="I37">
            <v>0</v>
          </cell>
          <cell r="J37">
            <v>0</v>
          </cell>
          <cell r="K37">
            <v>0</v>
          </cell>
          <cell r="L37">
            <v>0</v>
          </cell>
          <cell r="M37">
            <v>0</v>
          </cell>
          <cell r="N37">
            <v>0</v>
          </cell>
        </row>
        <row r="39">
          <cell r="A39" t="str">
            <v>CREDITO A BANCOS COMERCIALES</v>
          </cell>
          <cell r="F39">
            <v>96383.504000000001</v>
          </cell>
          <cell r="G39">
            <v>92484.062000000005</v>
          </cell>
          <cell r="H39">
            <v>107827.16</v>
          </cell>
          <cell r="I39">
            <v>130723.52800000001</v>
          </cell>
          <cell r="J39">
            <v>122654.982</v>
          </cell>
          <cell r="K39">
            <v>277621.89</v>
          </cell>
          <cell r="L39">
            <v>504757.163</v>
          </cell>
          <cell r="M39">
            <v>650952.43599999999</v>
          </cell>
          <cell r="N39">
            <v>689324.70900000003</v>
          </cell>
        </row>
        <row r="40">
          <cell r="A40" t="str">
            <v>PRESTAMOS Y REDESCUENTOS</v>
          </cell>
          <cell r="F40">
            <v>88144</v>
          </cell>
          <cell r="G40">
            <v>90201</v>
          </cell>
          <cell r="H40">
            <v>96182</v>
          </cell>
          <cell r="I40">
            <v>99673</v>
          </cell>
          <cell r="J40">
            <v>99671</v>
          </cell>
          <cell r="K40">
            <v>103164</v>
          </cell>
          <cell r="L40">
            <v>104914</v>
          </cell>
          <cell r="M40">
            <v>647422</v>
          </cell>
          <cell r="N40">
            <v>685754</v>
          </cell>
        </row>
        <row r="41">
          <cell r="A41" t="str">
            <v>REDESCUENTOS</v>
          </cell>
          <cell r="F41">
            <v>142</v>
          </cell>
          <cell r="G41">
            <v>135</v>
          </cell>
          <cell r="H41">
            <v>116</v>
          </cell>
          <cell r="I41">
            <v>107</v>
          </cell>
          <cell r="J41">
            <v>105</v>
          </cell>
          <cell r="K41">
            <v>98</v>
          </cell>
          <cell r="L41">
            <v>98</v>
          </cell>
          <cell r="M41">
            <v>91</v>
          </cell>
          <cell r="N41">
            <v>75</v>
          </cell>
        </row>
        <row r="42">
          <cell r="A42" t="str">
            <v>PRESTAMOS A BANCOS</v>
          </cell>
          <cell r="F42">
            <v>88002</v>
          </cell>
          <cell r="G42">
            <v>90066</v>
          </cell>
          <cell r="H42">
            <v>96066</v>
          </cell>
          <cell r="I42">
            <v>99566</v>
          </cell>
          <cell r="J42">
            <v>99566</v>
          </cell>
          <cell r="K42">
            <v>103066</v>
          </cell>
          <cell r="L42">
            <v>104816</v>
          </cell>
          <cell r="M42">
            <v>647331</v>
          </cell>
          <cell r="N42">
            <v>685679</v>
          </cell>
        </row>
        <row r="43">
          <cell r="A43" t="str">
            <v>OTROS PRESTAMOS A BANCOS</v>
          </cell>
          <cell r="F43">
            <v>1889.5040000000001</v>
          </cell>
          <cell r="G43">
            <v>2283.0619999999999</v>
          </cell>
          <cell r="H43">
            <v>2945.16</v>
          </cell>
          <cell r="I43">
            <v>3300.5280000000002</v>
          </cell>
          <cell r="J43">
            <v>3583.982</v>
          </cell>
          <cell r="K43">
            <v>3457.89</v>
          </cell>
          <cell r="L43">
            <v>3383.163</v>
          </cell>
          <cell r="M43">
            <v>3530.4360000000001</v>
          </cell>
          <cell r="N43">
            <v>3570.7089999999998</v>
          </cell>
        </row>
        <row r="44">
          <cell r="A44" t="str">
            <v>OTROS PRESTAMOS A BANCOS MN</v>
          </cell>
          <cell r="F44">
            <v>839</v>
          </cell>
          <cell r="G44">
            <v>1220</v>
          </cell>
          <cell r="H44">
            <v>1875</v>
          </cell>
          <cell r="I44">
            <v>2226</v>
          </cell>
          <cell r="J44">
            <v>2510</v>
          </cell>
          <cell r="K44">
            <v>2385</v>
          </cell>
          <cell r="L44">
            <v>2310</v>
          </cell>
          <cell r="M44">
            <v>2457</v>
          </cell>
          <cell r="N44">
            <v>2497</v>
          </cell>
        </row>
        <row r="45">
          <cell r="A45" t="str">
            <v>OTROS PRESTAMOS A BANCOS ME</v>
          </cell>
          <cell r="F45">
            <v>1050.5040000000001</v>
          </cell>
          <cell r="G45">
            <v>1063.0620000000001</v>
          </cell>
          <cell r="H45">
            <v>1070.1600000000001</v>
          </cell>
          <cell r="I45">
            <v>1074.528</v>
          </cell>
          <cell r="J45">
            <v>1073.982</v>
          </cell>
          <cell r="K45">
            <v>1072.8900000000001</v>
          </cell>
          <cell r="L45">
            <v>1073.163</v>
          </cell>
          <cell r="M45">
            <v>1073.4360000000001</v>
          </cell>
          <cell r="N45">
            <v>1073.7090000000001</v>
          </cell>
        </row>
        <row r="46">
          <cell r="A46" t="str">
            <v>OPERACIONES DE CALL MONEY (ACTIVAS)</v>
          </cell>
          <cell r="F46">
            <v>6350</v>
          </cell>
          <cell r="G46">
            <v>0</v>
          </cell>
          <cell r="H46">
            <v>8700</v>
          </cell>
          <cell r="I46">
            <v>27750</v>
          </cell>
          <cell r="J46">
            <v>19400</v>
          </cell>
          <cell r="K46">
            <v>171000</v>
          </cell>
          <cell r="L46">
            <v>396460</v>
          </cell>
          <cell r="M46">
            <v>0</v>
          </cell>
          <cell r="N46">
            <v>0</v>
          </cell>
        </row>
        <row r="48">
          <cell r="A48" t="str">
            <v>CRÉDITO A SOC. NO MONETARIAS DE DEPÓSITO</v>
          </cell>
          <cell r="F48">
            <v>854</v>
          </cell>
          <cell r="G48">
            <v>1069</v>
          </cell>
          <cell r="H48">
            <v>1461</v>
          </cell>
          <cell r="I48">
            <v>2078</v>
          </cell>
          <cell r="J48">
            <v>2212</v>
          </cell>
          <cell r="K48">
            <v>2352</v>
          </cell>
          <cell r="L48">
            <v>2710</v>
          </cell>
          <cell r="M48">
            <v>6918</v>
          </cell>
          <cell r="N48">
            <v>17065</v>
          </cell>
        </row>
        <row r="49">
          <cell r="A49" t="str">
            <v>CRÉDITO A SOC. NO MONETARIAS DE DEPÓSITO MN</v>
          </cell>
          <cell r="F49">
            <v>854</v>
          </cell>
          <cell r="G49">
            <v>1069</v>
          </cell>
          <cell r="H49">
            <v>1461</v>
          </cell>
          <cell r="I49">
            <v>2078</v>
          </cell>
          <cell r="J49">
            <v>2212</v>
          </cell>
          <cell r="K49">
            <v>2352</v>
          </cell>
          <cell r="L49">
            <v>2710</v>
          </cell>
          <cell r="M49">
            <v>6918</v>
          </cell>
          <cell r="N49">
            <v>17065</v>
          </cell>
        </row>
        <row r="50">
          <cell r="A50" t="str">
            <v>CRÉDITO A SOC. NO MONETARIAS DE DEPÓSITO ME</v>
          </cell>
          <cell r="F50">
            <v>0</v>
          </cell>
          <cell r="G50">
            <v>0</v>
          </cell>
          <cell r="H50">
            <v>0</v>
          </cell>
          <cell r="I50">
            <v>0</v>
          </cell>
          <cell r="J50">
            <v>0</v>
          </cell>
          <cell r="K50">
            <v>0</v>
          </cell>
          <cell r="L50">
            <v>0</v>
          </cell>
          <cell r="M50">
            <v>0</v>
          </cell>
          <cell r="N50">
            <v>0</v>
          </cell>
        </row>
        <row r="52">
          <cell r="A52" t="str">
            <v>CRÉDITO A SOCIEDADES NO DEPOSITARIAS</v>
          </cell>
          <cell r="F52">
            <v>14795.567999999999</v>
          </cell>
          <cell r="G52">
            <v>14796.304</v>
          </cell>
          <cell r="H52">
            <v>14796.72</v>
          </cell>
          <cell r="I52">
            <v>14796.976000000001</v>
          </cell>
          <cell r="J52">
            <v>14796.944</v>
          </cell>
          <cell r="K52">
            <v>14689.88</v>
          </cell>
          <cell r="L52">
            <v>22372.896000000001</v>
          </cell>
          <cell r="M52">
            <v>22372.912</v>
          </cell>
          <cell r="N52">
            <v>22372.928</v>
          </cell>
        </row>
        <row r="53">
          <cell r="A53" t="str">
            <v>CRÉDITO A SOCIEDADES NO DEPOSITARIAS MN</v>
          </cell>
          <cell r="F53">
            <v>14734</v>
          </cell>
          <cell r="G53">
            <v>14734</v>
          </cell>
          <cell r="H53">
            <v>14734</v>
          </cell>
          <cell r="I53">
            <v>14734</v>
          </cell>
          <cell r="J53">
            <v>14734</v>
          </cell>
          <cell r="K53">
            <v>14627</v>
          </cell>
          <cell r="L53">
            <v>22310</v>
          </cell>
          <cell r="M53">
            <v>22310</v>
          </cell>
          <cell r="N53">
            <v>22310</v>
          </cell>
        </row>
        <row r="54">
          <cell r="A54" t="str">
            <v>CRÉDITO A SOCIEDADES NO DEPOSITARIAS ME</v>
          </cell>
          <cell r="F54">
            <v>61.567999999999998</v>
          </cell>
          <cell r="G54">
            <v>62.304000000000002</v>
          </cell>
          <cell r="H54">
            <v>62.72</v>
          </cell>
          <cell r="I54">
            <v>62.976000000000006</v>
          </cell>
          <cell r="J54">
            <v>62.944000000000003</v>
          </cell>
          <cell r="K54">
            <v>62.88</v>
          </cell>
          <cell r="L54">
            <v>62.895999999999994</v>
          </cell>
          <cell r="M54">
            <v>62.911999999999999</v>
          </cell>
          <cell r="N54">
            <v>62.927999999999997</v>
          </cell>
        </row>
        <row r="56">
          <cell r="A56" t="str">
            <v>CRÉDITO A INST. FINANCIERAS EN LIQUIDACIÓN</v>
          </cell>
          <cell r="F56">
            <v>1687</v>
          </cell>
          <cell r="G56">
            <v>8469</v>
          </cell>
          <cell r="H56">
            <v>13262</v>
          </cell>
          <cell r="I56">
            <v>8652</v>
          </cell>
          <cell r="J56">
            <v>628</v>
          </cell>
          <cell r="K56">
            <v>3308</v>
          </cell>
          <cell r="L56">
            <v>1772</v>
          </cell>
          <cell r="M56">
            <v>3019</v>
          </cell>
          <cell r="N56">
            <v>164</v>
          </cell>
        </row>
        <row r="57">
          <cell r="A57" t="str">
            <v>CRÉDITO A INST. FINANCIERAS EN LIQUIDACIÓN MN</v>
          </cell>
          <cell r="F57">
            <v>1687</v>
          </cell>
          <cell r="G57">
            <v>8469</v>
          </cell>
          <cell r="H57">
            <v>13262</v>
          </cell>
          <cell r="I57">
            <v>8652</v>
          </cell>
          <cell r="J57">
            <v>628</v>
          </cell>
          <cell r="K57">
            <v>3308</v>
          </cell>
          <cell r="L57">
            <v>1772</v>
          </cell>
          <cell r="M57">
            <v>3019</v>
          </cell>
          <cell r="N57">
            <v>164</v>
          </cell>
        </row>
        <row r="58">
          <cell r="A58" t="str">
            <v>CRÉDITO A BANCOS COMERCIALES EN LIQ. MN</v>
          </cell>
          <cell r="F58">
            <v>1687</v>
          </cell>
          <cell r="G58">
            <v>8469</v>
          </cell>
          <cell r="H58">
            <v>13262</v>
          </cell>
          <cell r="I58">
            <v>8652</v>
          </cell>
          <cell r="J58">
            <v>628</v>
          </cell>
          <cell r="K58">
            <v>3308</v>
          </cell>
          <cell r="L58">
            <v>1772</v>
          </cell>
          <cell r="M58">
            <v>3019</v>
          </cell>
          <cell r="N58">
            <v>164</v>
          </cell>
        </row>
        <row r="59">
          <cell r="A59" t="str">
            <v>CREDITO A EMP. FINANCIERAS EN LIQ. MN</v>
          </cell>
          <cell r="F59">
            <v>0</v>
          </cell>
          <cell r="G59">
            <v>0</v>
          </cell>
          <cell r="H59">
            <v>0</v>
          </cell>
          <cell r="I59">
            <v>0</v>
          </cell>
          <cell r="J59">
            <v>0</v>
          </cell>
          <cell r="K59">
            <v>0</v>
          </cell>
          <cell r="L59">
            <v>0</v>
          </cell>
          <cell r="M59">
            <v>0</v>
          </cell>
          <cell r="N59">
            <v>0</v>
          </cell>
        </row>
        <row r="60">
          <cell r="A60" t="str">
            <v>CRÉDITO A INST. FINANCIERAS EN LIQUIDACIÓN ME</v>
          </cell>
          <cell r="F60">
            <v>0</v>
          </cell>
          <cell r="G60">
            <v>0</v>
          </cell>
          <cell r="H60">
            <v>0</v>
          </cell>
          <cell r="I60">
            <v>0</v>
          </cell>
          <cell r="J60">
            <v>0</v>
          </cell>
          <cell r="K60">
            <v>0</v>
          </cell>
          <cell r="L60">
            <v>0</v>
          </cell>
          <cell r="M60">
            <v>0</v>
          </cell>
          <cell r="N60">
            <v>0</v>
          </cell>
        </row>
        <row r="61">
          <cell r="A61" t="str">
            <v>CRÉDITO A BANCOS COMERCIALES EN LIQ. ME</v>
          </cell>
          <cell r="F61">
            <v>0</v>
          </cell>
          <cell r="G61">
            <v>0</v>
          </cell>
          <cell r="H61">
            <v>0</v>
          </cell>
          <cell r="I61">
            <v>0</v>
          </cell>
          <cell r="J61">
            <v>0</v>
          </cell>
          <cell r="K61">
            <v>0</v>
          </cell>
          <cell r="L61">
            <v>0</v>
          </cell>
          <cell r="M61">
            <v>0</v>
          </cell>
          <cell r="N61">
            <v>0</v>
          </cell>
        </row>
        <row r="62">
          <cell r="A62" t="str">
            <v>CREDITO A EMP. FINANCIERAS EN LIQ. ME</v>
          </cell>
          <cell r="F62">
            <v>0</v>
          </cell>
          <cell r="G62">
            <v>0</v>
          </cell>
          <cell r="H62">
            <v>0</v>
          </cell>
          <cell r="I62">
            <v>0</v>
          </cell>
          <cell r="J62">
            <v>0</v>
          </cell>
          <cell r="K62">
            <v>0</v>
          </cell>
          <cell r="L62">
            <v>0</v>
          </cell>
          <cell r="M62">
            <v>0</v>
          </cell>
          <cell r="N62">
            <v>0</v>
          </cell>
        </row>
        <row r="64">
          <cell r="A64" t="str">
            <v>ACTIVOS NO CLASIFICADOS</v>
          </cell>
          <cell r="F64">
            <v>388063.84457457793</v>
          </cell>
          <cell r="G64">
            <v>380702.3434517362</v>
          </cell>
          <cell r="H64">
            <v>390037.49764185597</v>
          </cell>
          <cell r="I64">
            <v>398603.2440246162</v>
          </cell>
          <cell r="J64">
            <v>435391.59012334922</v>
          </cell>
          <cell r="K64">
            <v>404658.78761371586</v>
          </cell>
          <cell r="L64">
            <v>430104.40487565263</v>
          </cell>
          <cell r="M64">
            <v>417689.9336419832</v>
          </cell>
          <cell r="N64">
            <v>407944.48843633238</v>
          </cell>
        </row>
        <row r="65">
          <cell r="A65" t="str">
            <v>TOTAL AJUSTES (ACTIVOS)</v>
          </cell>
          <cell r="F65">
            <v>3447.9285745788366</v>
          </cell>
          <cell r="G65">
            <v>4654.7704517358579</v>
          </cell>
          <cell r="H65">
            <v>5672.2216418560347</v>
          </cell>
          <cell r="I65">
            <v>5052.7400246160541</v>
          </cell>
          <cell r="J65">
            <v>6834.8781233480695</v>
          </cell>
          <cell r="K65">
            <v>5383.5276137155961</v>
          </cell>
          <cell r="L65">
            <v>4141.1988756526989</v>
          </cell>
          <cell r="M65">
            <v>4601.1776419811431</v>
          </cell>
          <cell r="N65">
            <v>3977.2394363331841</v>
          </cell>
        </row>
        <row r="66">
          <cell r="A66" t="str">
            <v>AJUSTE VALUACION ORO</v>
          </cell>
          <cell r="F66">
            <v>0</v>
          </cell>
          <cell r="G66">
            <v>0</v>
          </cell>
          <cell r="H66">
            <v>0</v>
          </cell>
          <cell r="I66">
            <v>0</v>
          </cell>
          <cell r="J66">
            <v>0</v>
          </cell>
          <cell r="K66">
            <v>0</v>
          </cell>
          <cell r="L66">
            <v>0</v>
          </cell>
          <cell r="M66">
            <v>0</v>
          </cell>
          <cell r="N66">
            <v>0</v>
          </cell>
        </row>
        <row r="67">
          <cell r="A67" t="str">
            <v>INCLUIDO EN EL BALANCE</v>
          </cell>
          <cell r="F67">
            <v>0</v>
          </cell>
          <cell r="G67">
            <v>0</v>
          </cell>
          <cell r="H67">
            <v>0</v>
          </cell>
          <cell r="I67">
            <v>0</v>
          </cell>
          <cell r="J67">
            <v>0</v>
          </cell>
          <cell r="K67">
            <v>0</v>
          </cell>
          <cell r="L67">
            <v>0</v>
          </cell>
          <cell r="M67">
            <v>0</v>
          </cell>
          <cell r="N67">
            <v>0</v>
          </cell>
        </row>
        <row r="68">
          <cell r="A68" t="str">
            <v>INCLUIDO EN CTAS MONETARIAS</v>
          </cell>
          <cell r="F68">
            <v>0</v>
          </cell>
          <cell r="G68">
            <v>0</v>
          </cell>
          <cell r="H68">
            <v>0</v>
          </cell>
          <cell r="I68">
            <v>0</v>
          </cell>
          <cell r="J68">
            <v>0</v>
          </cell>
          <cell r="K68">
            <v>0</v>
          </cell>
          <cell r="L68">
            <v>0</v>
          </cell>
          <cell r="M68">
            <v>0</v>
          </cell>
          <cell r="N68">
            <v>0</v>
          </cell>
        </row>
        <row r="69">
          <cell r="A69" t="str">
            <v>AJUS.VAL.POR USO T.C.DIF. AL CONTABLE (Activo)</v>
          </cell>
          <cell r="F69">
            <v>0</v>
          </cell>
          <cell r="G69">
            <v>0</v>
          </cell>
          <cell r="H69">
            <v>0</v>
          </cell>
          <cell r="I69">
            <v>0</v>
          </cell>
          <cell r="J69">
            <v>0</v>
          </cell>
          <cell r="K69">
            <v>0</v>
          </cell>
          <cell r="L69">
            <v>0</v>
          </cell>
          <cell r="M69">
            <v>0</v>
          </cell>
          <cell r="N69">
            <v>0</v>
          </cell>
        </row>
        <row r="70">
          <cell r="A70" t="str">
            <v>CTAS.EN ME VALORIZ.AL T.C.CONTABLE</v>
          </cell>
          <cell r="F70">
            <v>3157816.9480000008</v>
          </cell>
          <cell r="G70">
            <v>3164272.1879999992</v>
          </cell>
          <cell r="H70">
            <v>3202185.28</v>
          </cell>
          <cell r="I70">
            <v>3308333.952</v>
          </cell>
          <cell r="J70">
            <v>3505780.1659999993</v>
          </cell>
          <cell r="K70">
            <v>3509281.71</v>
          </cell>
          <cell r="L70">
            <v>3410859.9075000002</v>
          </cell>
          <cell r="M70">
            <v>3390868.33</v>
          </cell>
          <cell r="N70">
            <v>3360921.5519999997</v>
          </cell>
        </row>
        <row r="71">
          <cell r="A71" t="str">
            <v>CTAS.EN ME VALORIZ.AL T.C.ESPECIAL</v>
          </cell>
          <cell r="F71">
            <v>-3157816.9480000008</v>
          </cell>
          <cell r="G71">
            <v>-3164272.1879999992</v>
          </cell>
          <cell r="H71">
            <v>-3202185.28</v>
          </cell>
          <cell r="I71">
            <v>-3308333.952</v>
          </cell>
          <cell r="J71">
            <v>-3505780.1659999993</v>
          </cell>
          <cell r="K71">
            <v>-3509281.71</v>
          </cell>
          <cell r="L71">
            <v>-3410859.9075000002</v>
          </cell>
          <cell r="M71">
            <v>-3390868.33</v>
          </cell>
          <cell r="N71">
            <v>-3360921.5519999997</v>
          </cell>
        </row>
        <row r="72">
          <cell r="A72" t="str">
            <v>AJUSTE DIF.CIFRAS FMI/BCP: POS.RESERVA</v>
          </cell>
          <cell r="F72">
            <v>4872.0790383538115</v>
          </cell>
          <cell r="G72">
            <v>5207.279914323306</v>
          </cell>
          <cell r="H72">
            <v>5484.8974862079995</v>
          </cell>
          <cell r="I72">
            <v>5577.8942888880119</v>
          </cell>
          <cell r="J72">
            <v>5956.651366147169</v>
          </cell>
          <cell r="K72">
            <v>5738.7032939154087</v>
          </cell>
          <cell r="L72">
            <v>5480.4340605304897</v>
          </cell>
          <cell r="M72">
            <v>5542.6230691982564</v>
          </cell>
          <cell r="N72">
            <v>5172.2103780864563</v>
          </cell>
        </row>
        <row r="73">
          <cell r="A73" t="str">
            <v>POSICION RESERVA FMI (Calc.Balance)</v>
          </cell>
          <cell r="F73">
            <v>45669.987999999998</v>
          </cell>
          <cell r="G73">
            <v>46969.428</v>
          </cell>
          <cell r="H73">
            <v>48029.8</v>
          </cell>
          <cell r="I73">
            <v>50185.968000000001</v>
          </cell>
          <cell r="J73">
            <v>50900.059000000001</v>
          </cell>
          <cell r="K73">
            <v>50718.614999999998</v>
          </cell>
          <cell r="L73">
            <v>50267.662499999999</v>
          </cell>
          <cell r="M73">
            <v>50077.952000000005</v>
          </cell>
          <cell r="N73">
            <v>47803.648500000003</v>
          </cell>
        </row>
        <row r="74">
          <cell r="A74" t="str">
            <v>POSICION RESERVA FMI (Cifra FMI)</v>
          </cell>
          <cell r="F74">
            <v>-40797.908961646186</v>
          </cell>
          <cell r="G74">
            <v>-41762.148085676694</v>
          </cell>
          <cell r="H74">
            <v>-42544.902513791996</v>
          </cell>
          <cell r="I74">
            <v>-44608.073711111989</v>
          </cell>
          <cell r="J74">
            <v>-44943.407633852832</v>
          </cell>
          <cell r="K74">
            <v>-44979.911706084589</v>
          </cell>
          <cell r="L74">
            <v>-44787.228439469509</v>
          </cell>
          <cell r="M74">
            <v>-44535.328930801748</v>
          </cell>
          <cell r="N74">
            <v>-42631.438121913547</v>
          </cell>
        </row>
        <row r="75">
          <cell r="A75" t="str">
            <v>AJUSTE DIF.CIFRAS IMF/BCP: TEN.DEG</v>
          </cell>
          <cell r="F75">
            <v>-1424.1504637749749</v>
          </cell>
          <cell r="G75">
            <v>-552.50946258744807</v>
          </cell>
          <cell r="H75">
            <v>187.32415564803523</v>
          </cell>
          <cell r="I75">
            <v>-525.1542642719578</v>
          </cell>
          <cell r="J75">
            <v>878.22675720090047</v>
          </cell>
          <cell r="K75">
            <v>-355.17568019981263</v>
          </cell>
          <cell r="L75">
            <v>-1339.2351848777907</v>
          </cell>
          <cell r="M75">
            <v>-941.44542721711332</v>
          </cell>
          <cell r="N75">
            <v>-1194.9709417532722</v>
          </cell>
        </row>
        <row r="76">
          <cell r="A76" t="str">
            <v>TENENCIA DE DEG (Segun Balance)</v>
          </cell>
          <cell r="F76">
            <v>188532.76</v>
          </cell>
          <cell r="G76">
            <v>193893.94200000001</v>
          </cell>
          <cell r="H76">
            <v>200496.24</v>
          </cell>
          <cell r="I76">
            <v>209497.53599999999</v>
          </cell>
          <cell r="J76">
            <v>212471.40599999999</v>
          </cell>
          <cell r="K76">
            <v>213760.56</v>
          </cell>
          <cell r="L76">
            <v>211859.2795</v>
          </cell>
          <cell r="M76">
            <v>211057.96400000001</v>
          </cell>
          <cell r="N76">
            <v>203904.4185</v>
          </cell>
        </row>
        <row r="77">
          <cell r="A77" t="str">
            <v>TENENCIA DE DEG (Cifra del FMI)</v>
          </cell>
          <cell r="F77">
            <v>-189956.91046377496</v>
          </cell>
          <cell r="G77">
            <v>-194446.45146258746</v>
          </cell>
          <cell r="H77">
            <v>-200308.91584435196</v>
          </cell>
          <cell r="I77">
            <v>-210022.69026427195</v>
          </cell>
          <cell r="J77">
            <v>-211593.17924279909</v>
          </cell>
          <cell r="K77">
            <v>-214115.73568019981</v>
          </cell>
          <cell r="L77">
            <v>-213198.51468487779</v>
          </cell>
          <cell r="M77">
            <v>-211999.40942721712</v>
          </cell>
          <cell r="N77">
            <v>-205099.38944175327</v>
          </cell>
        </row>
        <row r="78">
          <cell r="A78" t="str">
            <v>CUENTAS CAMBIARIAS ACTIVAS DEL BALANCE</v>
          </cell>
          <cell r="F78">
            <v>0</v>
          </cell>
          <cell r="G78">
            <v>-146</v>
          </cell>
          <cell r="H78">
            <v>-233</v>
          </cell>
          <cell r="I78">
            <v>-293</v>
          </cell>
          <cell r="J78">
            <v>59</v>
          </cell>
          <cell r="K78">
            <v>697</v>
          </cell>
          <cell r="L78">
            <v>777</v>
          </cell>
          <cell r="M78">
            <v>1095</v>
          </cell>
          <cell r="N78">
            <v>1086</v>
          </cell>
        </row>
        <row r="79">
          <cell r="A79" t="str">
            <v>INTERESES DEVENGADOS A COBRAR</v>
          </cell>
          <cell r="F79">
            <v>0</v>
          </cell>
          <cell r="G79">
            <v>0</v>
          </cell>
          <cell r="H79">
            <v>0</v>
          </cell>
          <cell r="I79">
            <v>0</v>
          </cell>
          <cell r="J79">
            <v>23281.412</v>
          </cell>
          <cell r="K79">
            <v>17783.25</v>
          </cell>
          <cell r="L79">
            <v>23507.38</v>
          </cell>
          <cell r="M79">
            <v>25972.826000000001</v>
          </cell>
          <cell r="N79">
            <v>26038.426499999998</v>
          </cell>
        </row>
        <row r="80">
          <cell r="A80" t="str">
            <v>INTERESES DEVENGADOS A COBRAR MN</v>
          </cell>
          <cell r="F80">
            <v>0</v>
          </cell>
          <cell r="G80">
            <v>0</v>
          </cell>
          <cell r="H80">
            <v>0</v>
          </cell>
          <cell r="I80">
            <v>0</v>
          </cell>
          <cell r="J80">
            <v>0</v>
          </cell>
          <cell r="K80">
            <v>0</v>
          </cell>
          <cell r="L80">
            <v>0</v>
          </cell>
          <cell r="M80">
            <v>0</v>
          </cell>
          <cell r="N80">
            <v>0</v>
          </cell>
        </row>
        <row r="81">
          <cell r="A81" t="str">
            <v>INTERESES DEVENGADOS A COBRAR ME</v>
          </cell>
          <cell r="F81">
            <v>0</v>
          </cell>
          <cell r="G81">
            <v>0</v>
          </cell>
          <cell r="H81">
            <v>0</v>
          </cell>
          <cell r="I81">
            <v>0</v>
          </cell>
          <cell r="J81">
            <v>23281.412</v>
          </cell>
          <cell r="K81">
            <v>17783.25</v>
          </cell>
          <cell r="L81">
            <v>23507.38</v>
          </cell>
          <cell r="M81">
            <v>25972.826000000001</v>
          </cell>
          <cell r="N81">
            <v>26038.426499999998</v>
          </cell>
        </row>
        <row r="82">
          <cell r="A82" t="str">
            <v>OTROS ACTIVOS</v>
          </cell>
          <cell r="F82">
            <v>384615.9159999991</v>
          </cell>
          <cell r="G82">
            <v>376193.57300000032</v>
          </cell>
          <cell r="H82">
            <v>384598.27599999995</v>
          </cell>
          <cell r="I82">
            <v>393843.50400000013</v>
          </cell>
          <cell r="J82">
            <v>405216.30000000115</v>
          </cell>
          <cell r="K82">
            <v>380795.01</v>
          </cell>
          <cell r="L82">
            <v>401678.82599999994</v>
          </cell>
          <cell r="M82">
            <v>386020.93000000203</v>
          </cell>
          <cell r="N82">
            <v>376842.82249999919</v>
          </cell>
        </row>
        <row r="83">
          <cell r="A83" t="str">
            <v>OTROS ACTIVOS EN MN</v>
          </cell>
          <cell r="F83">
            <v>365459</v>
          </cell>
          <cell r="G83">
            <v>359332.83600000013</v>
          </cell>
          <cell r="H83">
            <v>360031.83600000013</v>
          </cell>
          <cell r="I83">
            <v>360404</v>
          </cell>
          <cell r="J83">
            <v>367228</v>
          </cell>
          <cell r="K83">
            <v>367280</v>
          </cell>
          <cell r="L83">
            <v>368882</v>
          </cell>
          <cell r="M83">
            <v>368958</v>
          </cell>
          <cell r="N83">
            <v>369155</v>
          </cell>
        </row>
        <row r="84">
          <cell r="A84" t="str">
            <v>OTROS ACTIVOS EN ME</v>
          </cell>
          <cell r="F84">
            <v>19156.915999999113</v>
          </cell>
          <cell r="G84">
            <v>16860.737000000179</v>
          </cell>
          <cell r="H84">
            <v>24566.439999999813</v>
          </cell>
          <cell r="I84">
            <v>33439.504000000139</v>
          </cell>
          <cell r="J84">
            <v>37988.300000001116</v>
          </cell>
          <cell r="K84">
            <v>13515.010000000222</v>
          </cell>
          <cell r="L84">
            <v>32796.825999999783</v>
          </cell>
          <cell r="M84">
            <v>17062.930000001692</v>
          </cell>
          <cell r="N84">
            <v>7687.8224999991808</v>
          </cell>
        </row>
        <row r="86">
          <cell r="A86" t="str">
            <v>TOTAL ACTIVOS</v>
          </cell>
          <cell r="F86">
            <v>3795333.5959999994</v>
          </cell>
          <cell r="G86">
            <v>3797674.7409999999</v>
          </cell>
          <cell r="H86">
            <v>3856412.9159999997</v>
          </cell>
          <cell r="I86">
            <v>3981361.2</v>
          </cell>
          <cell r="J86">
            <v>4187735.7950000009</v>
          </cell>
          <cell r="K86">
            <v>4349817.45</v>
          </cell>
          <cell r="L86">
            <v>4486449.4005000005</v>
          </cell>
          <cell r="M86">
            <v>4600248.3460000008</v>
          </cell>
          <cell r="N86">
            <v>4615363.3594999993</v>
          </cell>
        </row>
        <row r="88">
          <cell r="A88" t="str">
            <v>BASE MONETARIA AMPLIADA</v>
          </cell>
          <cell r="F88">
            <v>1757136.7760000001</v>
          </cell>
          <cell r="G88">
            <v>1563146.932</v>
          </cell>
          <cell r="H88">
            <v>1584775.3960000002</v>
          </cell>
          <cell r="I88">
            <v>1623639.0719999999</v>
          </cell>
          <cell r="J88">
            <v>1738535.149</v>
          </cell>
          <cell r="K88">
            <v>1831048.9750000001</v>
          </cell>
          <cell r="L88">
            <v>1809021.6214999999</v>
          </cell>
          <cell r="M88">
            <v>1813959.3020000001</v>
          </cell>
          <cell r="N88">
            <v>1801767.7849999999</v>
          </cell>
        </row>
        <row r="89">
          <cell r="A89" t="str">
            <v>BASE MONETARIA</v>
          </cell>
          <cell r="F89">
            <v>1332560</v>
          </cell>
          <cell r="G89">
            <v>1148108.8360000001</v>
          </cell>
          <cell r="H89">
            <v>1154337.8360000001</v>
          </cell>
          <cell r="I89">
            <v>1209564</v>
          </cell>
          <cell r="J89">
            <v>1327143</v>
          </cell>
          <cell r="K89">
            <v>1431535</v>
          </cell>
          <cell r="L89">
            <v>1419945</v>
          </cell>
          <cell r="M89">
            <v>1437083</v>
          </cell>
          <cell r="N89">
            <v>1421663</v>
          </cell>
        </row>
        <row r="90">
          <cell r="A90" t="str">
            <v>BILLETES Y MONEDAS EMITIDOS</v>
          </cell>
          <cell r="F90">
            <v>870031</v>
          </cell>
          <cell r="G90">
            <v>706516</v>
          </cell>
          <cell r="H90">
            <v>711993</v>
          </cell>
          <cell r="I90">
            <v>750958</v>
          </cell>
          <cell r="J90">
            <v>811746</v>
          </cell>
          <cell r="K90">
            <v>837230</v>
          </cell>
          <cell r="L90">
            <v>842195</v>
          </cell>
          <cell r="M90">
            <v>835466</v>
          </cell>
          <cell r="N90">
            <v>806549</v>
          </cell>
        </row>
        <row r="91">
          <cell r="A91" t="str">
            <v>DEPÓSITOS BANCARIOS EN MN</v>
          </cell>
          <cell r="F91">
            <v>438448</v>
          </cell>
          <cell r="G91">
            <v>416340.83600000001</v>
          </cell>
          <cell r="H91">
            <v>415652.83600000001</v>
          </cell>
          <cell r="I91">
            <v>429711</v>
          </cell>
          <cell r="J91">
            <v>484805</v>
          </cell>
          <cell r="K91">
            <v>561528</v>
          </cell>
          <cell r="L91">
            <v>536707</v>
          </cell>
          <cell r="M91">
            <v>556723</v>
          </cell>
          <cell r="N91">
            <v>568762</v>
          </cell>
        </row>
        <row r="92">
          <cell r="A92" t="str">
            <v>DEPÓSITOS ENCAJE LEGAL MN</v>
          </cell>
          <cell r="F92">
            <v>355403</v>
          </cell>
          <cell r="G92">
            <v>362191.83600000001</v>
          </cell>
          <cell r="H92">
            <v>362050.83600000001</v>
          </cell>
          <cell r="I92">
            <v>373171</v>
          </cell>
          <cell r="J92">
            <v>390332</v>
          </cell>
          <cell r="K92">
            <v>409543</v>
          </cell>
          <cell r="L92">
            <v>398768</v>
          </cell>
          <cell r="M92">
            <v>420331</v>
          </cell>
          <cell r="N92">
            <v>420944</v>
          </cell>
        </row>
        <row r="93">
          <cell r="A93" t="str">
            <v>OTROS DEPÓSITOS ENCAJE MN</v>
          </cell>
          <cell r="F93">
            <v>83045</v>
          </cell>
          <cell r="G93">
            <v>54149</v>
          </cell>
          <cell r="H93">
            <v>53602</v>
          </cell>
          <cell r="I93">
            <v>56540</v>
          </cell>
          <cell r="J93">
            <v>94473</v>
          </cell>
          <cell r="K93">
            <v>151985</v>
          </cell>
          <cell r="L93">
            <v>137939</v>
          </cell>
          <cell r="M93">
            <v>136392</v>
          </cell>
          <cell r="N93">
            <v>147818</v>
          </cell>
        </row>
        <row r="94">
          <cell r="A94" t="str">
            <v>DEPÓSITOS EN CUENTA CORRIENTE MN</v>
          </cell>
          <cell r="F94">
            <v>42616</v>
          </cell>
          <cell r="G94">
            <v>10185</v>
          </cell>
          <cell r="H94">
            <v>13706</v>
          </cell>
          <cell r="I94">
            <v>15037</v>
          </cell>
          <cell r="J94">
            <v>44555</v>
          </cell>
          <cell r="K94">
            <v>96672</v>
          </cell>
          <cell r="L94">
            <v>91629</v>
          </cell>
          <cell r="M94">
            <v>97091</v>
          </cell>
          <cell r="N94">
            <v>99100</v>
          </cell>
        </row>
        <row r="95">
          <cell r="A95" t="str">
            <v>ENCAJE ESPECIAL MN</v>
          </cell>
          <cell r="F95">
            <v>38075</v>
          </cell>
          <cell r="G95">
            <v>41610</v>
          </cell>
          <cell r="H95">
            <v>37542</v>
          </cell>
          <cell r="I95">
            <v>39149</v>
          </cell>
          <cell r="J95">
            <v>47564</v>
          </cell>
          <cell r="K95">
            <v>52959</v>
          </cell>
          <cell r="L95">
            <v>43956</v>
          </cell>
          <cell r="M95">
            <v>36947</v>
          </cell>
          <cell r="N95">
            <v>46364</v>
          </cell>
        </row>
        <row r="96">
          <cell r="A96" t="str">
            <v>OTROS DEPÓSITOS  MN</v>
          </cell>
          <cell r="F96">
            <v>2354</v>
          </cell>
          <cell r="G96">
            <v>2354</v>
          </cell>
          <cell r="H96">
            <v>2354</v>
          </cell>
          <cell r="I96">
            <v>2354</v>
          </cell>
          <cell r="J96">
            <v>2354</v>
          </cell>
          <cell r="K96">
            <v>2354</v>
          </cell>
          <cell r="L96">
            <v>2354</v>
          </cell>
          <cell r="M96">
            <v>2354</v>
          </cell>
          <cell r="N96">
            <v>2354</v>
          </cell>
        </row>
        <row r="97">
          <cell r="A97" t="str">
            <v>DEP. DE SOC. NO MONETARIAS DE DEPÓSITO EN MN</v>
          </cell>
          <cell r="F97">
            <v>24081</v>
          </cell>
          <cell r="G97">
            <v>25252</v>
          </cell>
          <cell r="H97">
            <v>26692</v>
          </cell>
          <cell r="I97">
            <v>28895</v>
          </cell>
          <cell r="J97">
            <v>30592</v>
          </cell>
          <cell r="K97">
            <v>32777</v>
          </cell>
          <cell r="L97">
            <v>41043</v>
          </cell>
          <cell r="M97">
            <v>44894</v>
          </cell>
          <cell r="N97">
            <v>46352</v>
          </cell>
        </row>
        <row r="98">
          <cell r="A98" t="str">
            <v>DEPÓSITOS BANCARIOS EN ME</v>
          </cell>
          <cell r="F98">
            <v>424576.77600000001</v>
          </cell>
          <cell r="G98">
            <v>415038.09600000002</v>
          </cell>
          <cell r="H98">
            <v>430437.56</v>
          </cell>
          <cell r="I98">
            <v>414075.07199999999</v>
          </cell>
          <cell r="J98">
            <v>411392.14899999998</v>
          </cell>
          <cell r="K98">
            <v>399513.97500000003</v>
          </cell>
          <cell r="L98">
            <v>389076.62150000001</v>
          </cell>
          <cell r="M98">
            <v>376876.30200000003</v>
          </cell>
          <cell r="N98">
            <v>379558.098</v>
          </cell>
        </row>
        <row r="99">
          <cell r="A99" t="str">
            <v>DEPÓSITOS EN CUENTA CORRIENTE ME</v>
          </cell>
          <cell r="F99">
            <v>18343.416000000001</v>
          </cell>
          <cell r="G99">
            <v>7542.6779999999999</v>
          </cell>
          <cell r="H99">
            <v>14496.16</v>
          </cell>
          <cell r="I99">
            <v>12475.151999999998</v>
          </cell>
          <cell r="J99">
            <v>12726.49</v>
          </cell>
          <cell r="K99">
            <v>12238.02</v>
          </cell>
          <cell r="L99">
            <v>21056.4015</v>
          </cell>
          <cell r="M99">
            <v>10783.51</v>
          </cell>
          <cell r="N99">
            <v>14135.201999999999</v>
          </cell>
        </row>
        <row r="100">
          <cell r="A100" t="str">
            <v>DEPÓSITOS ENCAJE LEGAL ME</v>
          </cell>
          <cell r="F100">
            <v>406233.36</v>
          </cell>
          <cell r="G100">
            <v>407495.41800000001</v>
          </cell>
          <cell r="H100">
            <v>415941.4</v>
          </cell>
          <cell r="I100">
            <v>401599.92</v>
          </cell>
          <cell r="J100">
            <v>398665.65899999999</v>
          </cell>
          <cell r="K100">
            <v>387275.95500000002</v>
          </cell>
          <cell r="L100">
            <v>368020.22</v>
          </cell>
          <cell r="M100">
            <v>366092.79200000002</v>
          </cell>
          <cell r="N100">
            <v>365422.89600000001</v>
          </cell>
        </row>
        <row r="101">
          <cell r="A101" t="str">
            <v>DEP. DE SOC. NO MONETARIAS DE DEPÓSITO EN ME</v>
          </cell>
          <cell r="F101">
            <v>0</v>
          </cell>
          <cell r="G101">
            <v>0</v>
          </cell>
          <cell r="H101">
            <v>0</v>
          </cell>
          <cell r="I101">
            <v>0</v>
          </cell>
          <cell r="J101">
            <v>0</v>
          </cell>
          <cell r="K101">
            <v>0</v>
          </cell>
          <cell r="L101">
            <v>0</v>
          </cell>
          <cell r="M101">
            <v>0</v>
          </cell>
          <cell r="N101">
            <v>546.68700000000001</v>
          </cell>
        </row>
        <row r="103">
          <cell r="A103" t="str">
            <v>OPERACIONES DE CALL MONEY (PASIVOS)</v>
          </cell>
          <cell r="F103">
            <v>0</v>
          </cell>
          <cell r="G103">
            <v>0</v>
          </cell>
          <cell r="H103">
            <v>0</v>
          </cell>
          <cell r="I103">
            <v>0</v>
          </cell>
          <cell r="J103">
            <v>0</v>
          </cell>
          <cell r="K103">
            <v>0</v>
          </cell>
          <cell r="L103">
            <v>29300</v>
          </cell>
          <cell r="M103">
            <v>0</v>
          </cell>
          <cell r="N103">
            <v>0</v>
          </cell>
        </row>
        <row r="105">
          <cell r="A105" t="str">
            <v>OBLIG./TITULOS,VALORES EMITIDOS Y LRM</v>
          </cell>
          <cell r="F105">
            <v>35416</v>
          </cell>
          <cell r="G105">
            <v>64309</v>
          </cell>
          <cell r="H105">
            <v>53887</v>
          </cell>
          <cell r="I105">
            <v>50087</v>
          </cell>
          <cell r="J105">
            <v>50960</v>
          </cell>
          <cell r="K105">
            <v>80648</v>
          </cell>
          <cell r="L105">
            <v>144960</v>
          </cell>
          <cell r="M105">
            <v>203676</v>
          </cell>
          <cell r="N105">
            <v>252265</v>
          </cell>
        </row>
        <row r="107">
          <cell r="A107" t="str">
            <v>OBLIGACIONES CON SOC. NO MONETARIAS DE DEPÓSITO</v>
          </cell>
          <cell r="F107">
            <v>0</v>
          </cell>
          <cell r="G107">
            <v>0</v>
          </cell>
          <cell r="H107">
            <v>0</v>
          </cell>
          <cell r="I107">
            <v>0</v>
          </cell>
          <cell r="J107">
            <v>0</v>
          </cell>
          <cell r="K107">
            <v>0</v>
          </cell>
          <cell r="L107">
            <v>0</v>
          </cell>
          <cell r="M107">
            <v>0</v>
          </cell>
          <cell r="N107">
            <v>0</v>
          </cell>
        </row>
        <row r="108">
          <cell r="A108" t="str">
            <v>OBLIGACIONES CON SOC. NO MONET. DE DEPÓSITO EN MN</v>
          </cell>
          <cell r="F108">
            <v>0</v>
          </cell>
          <cell r="G108">
            <v>0</v>
          </cell>
          <cell r="H108">
            <v>0</v>
          </cell>
          <cell r="I108">
            <v>0</v>
          </cell>
          <cell r="J108">
            <v>0</v>
          </cell>
          <cell r="K108">
            <v>0</v>
          </cell>
          <cell r="L108">
            <v>0</v>
          </cell>
          <cell r="M108">
            <v>0</v>
          </cell>
          <cell r="N108">
            <v>0</v>
          </cell>
        </row>
        <row r="109">
          <cell r="A109" t="str">
            <v>OBLIGACIONES CON SOC. NO MONET. DE DEPÓSITO EN ME</v>
          </cell>
          <cell r="F109">
            <v>0</v>
          </cell>
          <cell r="G109">
            <v>0</v>
          </cell>
          <cell r="H109">
            <v>0</v>
          </cell>
          <cell r="I109">
            <v>0</v>
          </cell>
          <cell r="J109">
            <v>0</v>
          </cell>
          <cell r="K109">
            <v>0</v>
          </cell>
          <cell r="L109">
            <v>0</v>
          </cell>
          <cell r="M109">
            <v>0</v>
          </cell>
          <cell r="N109">
            <v>0</v>
          </cell>
        </row>
        <row r="111">
          <cell r="A111" t="str">
            <v>OBLIGACIONES CON SOC. NO DEPOSITARIAS</v>
          </cell>
          <cell r="F111">
            <v>18618.268</v>
          </cell>
          <cell r="G111">
            <v>17303.529000000002</v>
          </cell>
          <cell r="H111">
            <v>15642.72</v>
          </cell>
          <cell r="I111">
            <v>17063.464</v>
          </cell>
          <cell r="J111">
            <v>15387.415999999999</v>
          </cell>
          <cell r="K111">
            <v>15608.32</v>
          </cell>
          <cell r="L111">
            <v>21462.894</v>
          </cell>
          <cell r="M111">
            <v>23730.067999999999</v>
          </cell>
          <cell r="N111">
            <v>19986.967000000001</v>
          </cell>
        </row>
        <row r="112">
          <cell r="A112" t="str">
            <v>OBLIGACIONES CON SOC. NO DEPOSITARIAS EN MN</v>
          </cell>
          <cell r="F112">
            <v>17258</v>
          </cell>
          <cell r="G112">
            <v>15927</v>
          </cell>
          <cell r="H112">
            <v>14257</v>
          </cell>
          <cell r="I112">
            <v>16969</v>
          </cell>
          <cell r="J112">
            <v>15293</v>
          </cell>
          <cell r="K112">
            <v>15514</v>
          </cell>
          <cell r="L112">
            <v>21172</v>
          </cell>
          <cell r="M112">
            <v>22751</v>
          </cell>
          <cell r="N112">
            <v>18811</v>
          </cell>
        </row>
        <row r="113">
          <cell r="A113" t="str">
            <v>OBLIGACIONES CON SOC. NO DEPOSITARIAS EN ME</v>
          </cell>
          <cell r="F113">
            <v>1360.268</v>
          </cell>
          <cell r="G113">
            <v>1376.529</v>
          </cell>
          <cell r="H113">
            <v>1385.72</v>
          </cell>
          <cell r="I113">
            <v>94.463999999999999</v>
          </cell>
          <cell r="J113">
            <v>94.415999999999997</v>
          </cell>
          <cell r="K113">
            <v>94.32</v>
          </cell>
          <cell r="L113">
            <v>290.89400000000001</v>
          </cell>
          <cell r="M113">
            <v>979.06799999999998</v>
          </cell>
          <cell r="N113">
            <v>1175.9669999999999</v>
          </cell>
        </row>
        <row r="115">
          <cell r="A115" t="str">
            <v>OBLIGACIONES CON INST. FIN. EN LIQUIDACIÓN</v>
          </cell>
          <cell r="F115">
            <v>0</v>
          </cell>
          <cell r="G115">
            <v>0</v>
          </cell>
          <cell r="H115">
            <v>0</v>
          </cell>
          <cell r="I115">
            <v>0</v>
          </cell>
          <cell r="J115">
            <v>0</v>
          </cell>
          <cell r="K115">
            <v>0</v>
          </cell>
          <cell r="L115">
            <v>0</v>
          </cell>
          <cell r="M115">
            <v>0</v>
          </cell>
          <cell r="N115">
            <v>0</v>
          </cell>
        </row>
        <row r="116">
          <cell r="A116" t="str">
            <v>OBLIGACIONES CON INST. FIN. EN LIQUIDACIÓN EN MN</v>
          </cell>
          <cell r="F116">
            <v>0</v>
          </cell>
          <cell r="G116">
            <v>0</v>
          </cell>
          <cell r="H116">
            <v>0</v>
          </cell>
          <cell r="I116">
            <v>0</v>
          </cell>
          <cell r="J116">
            <v>0</v>
          </cell>
          <cell r="K116">
            <v>0</v>
          </cell>
          <cell r="L116">
            <v>0</v>
          </cell>
          <cell r="M116">
            <v>0</v>
          </cell>
          <cell r="N116">
            <v>0</v>
          </cell>
        </row>
        <row r="117">
          <cell r="A117" t="str">
            <v>OBLIG. CON BANCOS COMERCIALES. EN LIQUIDACIÓN MN</v>
          </cell>
          <cell r="F117">
            <v>0</v>
          </cell>
          <cell r="G117">
            <v>0</v>
          </cell>
          <cell r="H117">
            <v>0</v>
          </cell>
          <cell r="I117">
            <v>0</v>
          </cell>
          <cell r="J117">
            <v>0</v>
          </cell>
          <cell r="K117">
            <v>0</v>
          </cell>
          <cell r="L117">
            <v>0</v>
          </cell>
          <cell r="M117">
            <v>0</v>
          </cell>
          <cell r="N117">
            <v>0</v>
          </cell>
        </row>
        <row r="118">
          <cell r="A118" t="str">
            <v>OBLIG. CON  EMPRESAS FIN.. EN LIQUIDACIÓN MN</v>
          </cell>
          <cell r="F118">
            <v>0</v>
          </cell>
          <cell r="G118">
            <v>0</v>
          </cell>
          <cell r="H118">
            <v>0</v>
          </cell>
          <cell r="I118">
            <v>0</v>
          </cell>
          <cell r="J118">
            <v>0</v>
          </cell>
          <cell r="K118">
            <v>0</v>
          </cell>
          <cell r="L118">
            <v>0</v>
          </cell>
          <cell r="M118">
            <v>0</v>
          </cell>
          <cell r="N118">
            <v>0</v>
          </cell>
        </row>
        <row r="119">
          <cell r="A119" t="str">
            <v>OBLIGACIONES CON INST. FIN. EN LIQUIDACIÓN EN ME</v>
          </cell>
          <cell r="F119">
            <v>0</v>
          </cell>
          <cell r="G119">
            <v>0</v>
          </cell>
          <cell r="H119">
            <v>0</v>
          </cell>
          <cell r="I119">
            <v>0</v>
          </cell>
          <cell r="J119">
            <v>0</v>
          </cell>
          <cell r="K119">
            <v>0</v>
          </cell>
          <cell r="L119">
            <v>0</v>
          </cell>
          <cell r="M119">
            <v>0</v>
          </cell>
          <cell r="N119">
            <v>0</v>
          </cell>
        </row>
        <row r="120">
          <cell r="A120" t="str">
            <v>OBLIG. CON BANCOS COMERCIALES. EN LIQUIDACIÓN ME</v>
          </cell>
          <cell r="F120">
            <v>0</v>
          </cell>
          <cell r="G120">
            <v>0</v>
          </cell>
          <cell r="H120">
            <v>0</v>
          </cell>
          <cell r="I120">
            <v>0</v>
          </cell>
          <cell r="J120">
            <v>0</v>
          </cell>
          <cell r="K120">
            <v>0</v>
          </cell>
          <cell r="L120">
            <v>0</v>
          </cell>
          <cell r="M120">
            <v>0</v>
          </cell>
          <cell r="N120">
            <v>0</v>
          </cell>
        </row>
        <row r="121">
          <cell r="A121" t="str">
            <v>OBLIG. CON  EMPRESAS FIN.. EN LIQUIDACIÓN ME</v>
          </cell>
          <cell r="F121">
            <v>0</v>
          </cell>
          <cell r="G121">
            <v>0</v>
          </cell>
          <cell r="H121">
            <v>0</v>
          </cell>
          <cell r="I121">
            <v>0</v>
          </cell>
          <cell r="J121">
            <v>0</v>
          </cell>
          <cell r="K121">
            <v>0</v>
          </cell>
          <cell r="L121">
            <v>0</v>
          </cell>
          <cell r="M121">
            <v>0</v>
          </cell>
          <cell r="N121">
            <v>0</v>
          </cell>
        </row>
        <row r="123">
          <cell r="A123" t="str">
            <v>DEPÓSITOS DE LA ADMINISTRACION CENTRAL</v>
          </cell>
          <cell r="F123">
            <v>392274.96</v>
          </cell>
          <cell r="G123">
            <v>453865.53</v>
          </cell>
          <cell r="H123">
            <v>470877.68</v>
          </cell>
          <cell r="I123">
            <v>476381.304</v>
          </cell>
          <cell r="J123">
            <v>505314.88600000006</v>
          </cell>
          <cell r="K123">
            <v>637217.51</v>
          </cell>
          <cell r="L123">
            <v>652644.59200000006</v>
          </cell>
          <cell r="M123">
            <v>722191.1</v>
          </cell>
          <cell r="N123">
            <v>732167.21850000008</v>
          </cell>
        </row>
        <row r="124">
          <cell r="A124" t="str">
            <v>DEPÓSITOS DE LA ADMINIST.CENTRAL EN MN</v>
          </cell>
          <cell r="F124">
            <v>209899</v>
          </cell>
          <cell r="G124">
            <v>278655</v>
          </cell>
          <cell r="H124">
            <v>293972</v>
          </cell>
          <cell r="I124">
            <v>286365</v>
          </cell>
          <cell r="J124">
            <v>329351</v>
          </cell>
          <cell r="K124">
            <v>420647</v>
          </cell>
          <cell r="L124">
            <v>472479</v>
          </cell>
          <cell r="M124">
            <v>530801</v>
          </cell>
          <cell r="N124">
            <v>518037</v>
          </cell>
        </row>
        <row r="125">
          <cell r="A125" t="str">
            <v>DEPÓSITOS DE LA ADMINIST.CENTRAL EN ME</v>
          </cell>
          <cell r="F125">
            <v>182375.96</v>
          </cell>
          <cell r="G125">
            <v>175210.53</v>
          </cell>
          <cell r="H125">
            <v>176905.68</v>
          </cell>
          <cell r="I125">
            <v>190016.30400000003</v>
          </cell>
          <cell r="J125">
            <v>175963.88600000003</v>
          </cell>
          <cell r="K125">
            <v>216570.51</v>
          </cell>
          <cell r="L125">
            <v>180165.59200000003</v>
          </cell>
          <cell r="M125">
            <v>191390.1</v>
          </cell>
          <cell r="N125">
            <v>214130.21850000002</v>
          </cell>
        </row>
        <row r="127">
          <cell r="A127" t="str">
            <v>DEPÓSITOS DEL SEGURO SOCIAL</v>
          </cell>
          <cell r="F127">
            <v>2643</v>
          </cell>
          <cell r="G127">
            <v>2543</v>
          </cell>
          <cell r="H127">
            <v>1935</v>
          </cell>
          <cell r="I127">
            <v>1460</v>
          </cell>
          <cell r="J127">
            <v>1151</v>
          </cell>
          <cell r="K127">
            <v>3173</v>
          </cell>
          <cell r="L127">
            <v>1921</v>
          </cell>
          <cell r="M127">
            <v>1954</v>
          </cell>
          <cell r="N127">
            <v>2385</v>
          </cell>
        </row>
        <row r="128">
          <cell r="A128" t="str">
            <v>DEPÓSITOS DEL SEGURO SOCIAL EN MN</v>
          </cell>
          <cell r="F128">
            <v>2643</v>
          </cell>
          <cell r="G128">
            <v>2543</v>
          </cell>
          <cell r="H128">
            <v>1935</v>
          </cell>
          <cell r="I128">
            <v>1460</v>
          </cell>
          <cell r="J128">
            <v>1151</v>
          </cell>
          <cell r="K128">
            <v>3173</v>
          </cell>
          <cell r="L128">
            <v>1921</v>
          </cell>
          <cell r="M128">
            <v>1954</v>
          </cell>
          <cell r="N128">
            <v>2385</v>
          </cell>
        </row>
        <row r="129">
          <cell r="A129" t="str">
            <v>DEPÓSITOS DEL SEGURO SOCIAL EN ME</v>
          </cell>
          <cell r="F129">
            <v>0</v>
          </cell>
          <cell r="G129">
            <v>0</v>
          </cell>
          <cell r="H129">
            <v>0</v>
          </cell>
          <cell r="I129">
            <v>0</v>
          </cell>
          <cell r="J129">
            <v>0</v>
          </cell>
          <cell r="K129">
            <v>0</v>
          </cell>
          <cell r="L129">
            <v>0</v>
          </cell>
          <cell r="M129">
            <v>0</v>
          </cell>
          <cell r="N129">
            <v>0</v>
          </cell>
        </row>
        <row r="131">
          <cell r="A131" t="str">
            <v>DEPÓSITOS DE AGENCIAS DESCENTRALIZADAS</v>
          </cell>
          <cell r="F131">
            <v>34619.96</v>
          </cell>
          <cell r="G131">
            <v>27504.965</v>
          </cell>
          <cell r="H131">
            <v>30036.959999999999</v>
          </cell>
          <cell r="I131">
            <v>31581.704000000002</v>
          </cell>
          <cell r="J131">
            <v>35588.436000000002</v>
          </cell>
          <cell r="K131">
            <v>38605.71</v>
          </cell>
          <cell r="L131">
            <v>43733.857000000004</v>
          </cell>
          <cell r="M131">
            <v>41582.97</v>
          </cell>
          <cell r="N131">
            <v>44775.1175</v>
          </cell>
        </row>
        <row r="132">
          <cell r="A132" t="str">
            <v>DEPÓSITOS DE AGENCIAS DESCENTRALIZ. EN MN</v>
          </cell>
          <cell r="F132">
            <v>34543</v>
          </cell>
          <cell r="G132">
            <v>27320</v>
          </cell>
          <cell r="H132">
            <v>29839</v>
          </cell>
          <cell r="I132">
            <v>31379</v>
          </cell>
          <cell r="J132">
            <v>35376</v>
          </cell>
          <cell r="K132">
            <v>38028</v>
          </cell>
          <cell r="L132">
            <v>43156</v>
          </cell>
          <cell r="M132">
            <v>41003</v>
          </cell>
          <cell r="N132">
            <v>44195</v>
          </cell>
        </row>
        <row r="133">
          <cell r="A133" t="str">
            <v>DEPÓSITOS DE AGENCIAS DESCENTRALIZ. EN ME</v>
          </cell>
          <cell r="F133">
            <v>76.959999999999994</v>
          </cell>
          <cell r="G133">
            <v>184.965</v>
          </cell>
          <cell r="H133">
            <v>197.96</v>
          </cell>
          <cell r="I133">
            <v>202.70400000000001</v>
          </cell>
          <cell r="J133">
            <v>212.43600000000004</v>
          </cell>
          <cell r="K133">
            <v>577.71</v>
          </cell>
          <cell r="L133">
            <v>577.85700000000008</v>
          </cell>
          <cell r="M133">
            <v>579.97</v>
          </cell>
          <cell r="N133">
            <v>580.11749999999995</v>
          </cell>
        </row>
        <row r="135">
          <cell r="A135" t="str">
            <v>DEPÓSITOS DE GOBIERNOS LOCALES</v>
          </cell>
          <cell r="F135">
            <v>47</v>
          </cell>
          <cell r="G135">
            <v>38</v>
          </cell>
          <cell r="H135">
            <v>78</v>
          </cell>
          <cell r="I135">
            <v>94</v>
          </cell>
          <cell r="J135">
            <v>82</v>
          </cell>
          <cell r="K135">
            <v>93</v>
          </cell>
          <cell r="L135">
            <v>130</v>
          </cell>
          <cell r="M135">
            <v>110</v>
          </cell>
          <cell r="N135">
            <v>116</v>
          </cell>
        </row>
        <row r="136">
          <cell r="A136" t="str">
            <v>DEPÓSITOS DE GOBIERNOS LOCALES EN MN</v>
          </cell>
          <cell r="F136">
            <v>47</v>
          </cell>
          <cell r="G136">
            <v>38</v>
          </cell>
          <cell r="H136">
            <v>78</v>
          </cell>
          <cell r="I136">
            <v>94</v>
          </cell>
          <cell r="J136">
            <v>82</v>
          </cell>
          <cell r="K136">
            <v>93</v>
          </cell>
          <cell r="L136">
            <v>130</v>
          </cell>
          <cell r="M136">
            <v>110</v>
          </cell>
          <cell r="N136">
            <v>116</v>
          </cell>
        </row>
        <row r="137">
          <cell r="A137" t="str">
            <v>DEPÓSITOS DE GOBIERNOS LOCALES EN ME</v>
          </cell>
          <cell r="F137">
            <v>0</v>
          </cell>
          <cell r="G137">
            <v>0</v>
          </cell>
          <cell r="H137">
            <v>0</v>
          </cell>
          <cell r="I137">
            <v>0</v>
          </cell>
          <cell r="J137">
            <v>0</v>
          </cell>
          <cell r="K137">
            <v>0</v>
          </cell>
          <cell r="L137">
            <v>0</v>
          </cell>
          <cell r="M137">
            <v>0</v>
          </cell>
          <cell r="N137">
            <v>0</v>
          </cell>
        </row>
        <row r="139">
          <cell r="A139" t="str">
            <v>DEPÓSITOS DE EMPRESAS PUBLICAS</v>
          </cell>
          <cell r="F139">
            <v>58612.88</v>
          </cell>
          <cell r="G139">
            <v>68135.61</v>
          </cell>
          <cell r="H139">
            <v>75443.039999999994</v>
          </cell>
          <cell r="I139">
            <v>63143.023999999998</v>
          </cell>
          <cell r="J139">
            <v>79123.75</v>
          </cell>
          <cell r="K139">
            <v>70247.175000000003</v>
          </cell>
          <cell r="L139">
            <v>89905.185499999992</v>
          </cell>
          <cell r="M139">
            <v>87761.671999999991</v>
          </cell>
          <cell r="N139">
            <v>105929.07949999999</v>
          </cell>
        </row>
        <row r="140">
          <cell r="A140" t="str">
            <v>DEPÓSITOS DE EMPRESAS PUBLICAS EN MN</v>
          </cell>
          <cell r="F140">
            <v>29041</v>
          </cell>
          <cell r="G140">
            <v>43545</v>
          </cell>
          <cell r="H140">
            <v>51484</v>
          </cell>
          <cell r="I140">
            <v>39344</v>
          </cell>
          <cell r="J140">
            <v>43226</v>
          </cell>
          <cell r="K140">
            <v>41961</v>
          </cell>
          <cell r="L140">
            <v>44225</v>
          </cell>
          <cell r="M140">
            <v>49637</v>
          </cell>
          <cell r="N140">
            <v>72650</v>
          </cell>
        </row>
        <row r="141">
          <cell r="A141" t="str">
            <v>DEPÓSITOS DE EMPRESAS PUBLICAS EN ME</v>
          </cell>
          <cell r="F141">
            <v>29571.88</v>
          </cell>
          <cell r="G141">
            <v>24590.61</v>
          </cell>
          <cell r="H141">
            <v>23959.040000000001</v>
          </cell>
          <cell r="I141">
            <v>23799.023999999998</v>
          </cell>
          <cell r="J141">
            <v>35897.75</v>
          </cell>
          <cell r="K141">
            <v>28286.175000000003</v>
          </cell>
          <cell r="L141">
            <v>45680.1855</v>
          </cell>
          <cell r="M141">
            <v>38124.671999999999</v>
          </cell>
          <cell r="N141">
            <v>33279.0795</v>
          </cell>
        </row>
        <row r="143">
          <cell r="A143" t="str">
            <v>DEPÓSITOS DEL SECTOR PRIVADO</v>
          </cell>
          <cell r="F143">
            <v>26767.556</v>
          </cell>
          <cell r="G143">
            <v>23393.432000000001</v>
          </cell>
          <cell r="H143">
            <v>23639.759999999998</v>
          </cell>
          <cell r="I143">
            <v>21452.552</v>
          </cell>
          <cell r="J143">
            <v>22266.288</v>
          </cell>
          <cell r="K143">
            <v>31753.119999999999</v>
          </cell>
          <cell r="L143">
            <v>24818.1005</v>
          </cell>
          <cell r="M143">
            <v>24136.083999999999</v>
          </cell>
          <cell r="N143">
            <v>24789.534500000002</v>
          </cell>
        </row>
        <row r="144">
          <cell r="A144" t="str">
            <v>DEPÓSITOS DEL SECTOR PRIVADO MN</v>
          </cell>
          <cell r="F144">
            <v>298</v>
          </cell>
          <cell r="G144">
            <v>232</v>
          </cell>
          <cell r="H144">
            <v>146</v>
          </cell>
          <cell r="I144">
            <v>133</v>
          </cell>
          <cell r="J144">
            <v>130</v>
          </cell>
          <cell r="K144">
            <v>136</v>
          </cell>
          <cell r="L144">
            <v>83</v>
          </cell>
          <cell r="M144">
            <v>78</v>
          </cell>
          <cell r="N144">
            <v>24</v>
          </cell>
        </row>
        <row r="145">
          <cell r="A145" t="str">
            <v>DEPÓSITOS DEL SECTOR PRIVADO ME</v>
          </cell>
          <cell r="F145">
            <v>0</v>
          </cell>
          <cell r="G145">
            <v>0</v>
          </cell>
          <cell r="H145">
            <v>0</v>
          </cell>
          <cell r="I145">
            <v>0</v>
          </cell>
          <cell r="J145">
            <v>0</v>
          </cell>
          <cell r="K145">
            <v>0</v>
          </cell>
          <cell r="L145">
            <v>0</v>
          </cell>
          <cell r="M145">
            <v>0</v>
          </cell>
          <cell r="N145">
            <v>0</v>
          </cell>
        </row>
        <row r="146">
          <cell r="A146" t="str">
            <v>DEP.RESTRING.,ESPEC.Y DE IMPORT. MN</v>
          </cell>
          <cell r="F146">
            <v>25952</v>
          </cell>
          <cell r="G146">
            <v>22663</v>
          </cell>
          <cell r="H146">
            <v>22992</v>
          </cell>
          <cell r="I146">
            <v>20800</v>
          </cell>
          <cell r="J146">
            <v>21617</v>
          </cell>
          <cell r="K146">
            <v>31287</v>
          </cell>
          <cell r="L146">
            <v>24399</v>
          </cell>
          <cell r="M146">
            <v>23716</v>
          </cell>
          <cell r="N146">
            <v>24386</v>
          </cell>
        </row>
        <row r="147">
          <cell r="A147" t="str">
            <v>DEP.RESTRING.,ESPEC.Y DE IMPORT. ME</v>
          </cell>
          <cell r="F147">
            <v>517.55600000000004</v>
          </cell>
          <cell r="G147">
            <v>498.43200000000002</v>
          </cell>
          <cell r="H147">
            <v>501.76</v>
          </cell>
          <cell r="I147">
            <v>519.55200000000002</v>
          </cell>
          <cell r="J147">
            <v>519.28800000000001</v>
          </cell>
          <cell r="K147">
            <v>330.12</v>
          </cell>
          <cell r="L147">
            <v>336.10050000000001</v>
          </cell>
          <cell r="M147">
            <v>342.084</v>
          </cell>
          <cell r="N147">
            <v>379.53450000000004</v>
          </cell>
        </row>
        <row r="149">
          <cell r="A149" t="str">
            <v>PASIVOS EXTERNOS TOTALES DE C/P</v>
          </cell>
          <cell r="F149">
            <v>902.35600000000011</v>
          </cell>
          <cell r="G149">
            <v>913.14300000000014</v>
          </cell>
          <cell r="H149">
            <v>6028.96</v>
          </cell>
          <cell r="I149">
            <v>936.76799999999992</v>
          </cell>
          <cell r="J149">
            <v>936.29200000000003</v>
          </cell>
          <cell r="K149">
            <v>899.97</v>
          </cell>
          <cell r="L149">
            <v>939.50900000000001</v>
          </cell>
          <cell r="M149">
            <v>939.74800000000005</v>
          </cell>
          <cell r="N149">
            <v>938.02049999999997</v>
          </cell>
        </row>
        <row r="150">
          <cell r="A150" t="str">
            <v>PASIVOS EXTERNOS EXIGIBLES ME</v>
          </cell>
          <cell r="F150">
            <v>21.163999999999998</v>
          </cell>
          <cell r="G150">
            <v>21.416999999999998</v>
          </cell>
          <cell r="H150">
            <v>5131.28</v>
          </cell>
          <cell r="I150">
            <v>35.423999999999999</v>
          </cell>
          <cell r="J150">
            <v>35.405999999999999</v>
          </cell>
          <cell r="K150">
            <v>0</v>
          </cell>
          <cell r="L150">
            <v>39.31</v>
          </cell>
          <cell r="M150">
            <v>39.32</v>
          </cell>
          <cell r="N150">
            <v>37.363500000000002</v>
          </cell>
        </row>
        <row r="151">
          <cell r="A151" t="str">
            <v>OTROS PASIVOS EXTERNOS DE C/P ME</v>
          </cell>
          <cell r="F151">
            <v>881.19200000000012</v>
          </cell>
          <cell r="G151">
            <v>891.72600000000011</v>
          </cell>
          <cell r="H151">
            <v>897.68</v>
          </cell>
          <cell r="I151">
            <v>901.34399999999994</v>
          </cell>
          <cell r="J151">
            <v>900.88600000000008</v>
          </cell>
          <cell r="K151">
            <v>899.97</v>
          </cell>
          <cell r="L151">
            <v>900.19900000000007</v>
          </cell>
          <cell r="M151">
            <v>900.428</v>
          </cell>
          <cell r="N151">
            <v>900.65699999999993</v>
          </cell>
        </row>
        <row r="153">
          <cell r="A153" t="str">
            <v>PASIVOS EXTERNOS DE MEDIANO Y LARGO PLAZO</v>
          </cell>
          <cell r="F153">
            <v>150413.764</v>
          </cell>
          <cell r="G153">
            <v>152402.85999999999</v>
          </cell>
          <cell r="H153">
            <v>156122.79999999999</v>
          </cell>
          <cell r="I153">
            <v>153717.84</v>
          </cell>
          <cell r="J153">
            <v>152489.821</v>
          </cell>
          <cell r="K153">
            <v>153703.29500000001</v>
          </cell>
          <cell r="L153">
            <v>154766.71100000001</v>
          </cell>
          <cell r="M153">
            <v>155717.18</v>
          </cell>
          <cell r="N153">
            <v>158504.54500000001</v>
          </cell>
        </row>
        <row r="154">
          <cell r="A154" t="str">
            <v>PASIVOS EXT. MED.Y LARGO PZO. MN</v>
          </cell>
          <cell r="F154">
            <v>0</v>
          </cell>
          <cell r="G154">
            <v>0</v>
          </cell>
          <cell r="H154">
            <v>0</v>
          </cell>
          <cell r="I154">
            <v>0</v>
          </cell>
          <cell r="J154">
            <v>0</v>
          </cell>
          <cell r="K154">
            <v>0</v>
          </cell>
          <cell r="L154">
            <v>0</v>
          </cell>
          <cell r="M154">
            <v>0</v>
          </cell>
          <cell r="N154">
            <v>0</v>
          </cell>
        </row>
        <row r="155">
          <cell r="A155" t="str">
            <v>PASIVOS EXT. MED.Y LARGO PZO. ME</v>
          </cell>
          <cell r="F155">
            <v>96990.763999999996</v>
          </cell>
          <cell r="G155">
            <v>98089.86</v>
          </cell>
          <cell r="H155">
            <v>98744.8</v>
          </cell>
          <cell r="I155">
            <v>99147.839999999997</v>
          </cell>
          <cell r="J155">
            <v>95916.820999999996</v>
          </cell>
          <cell r="K155">
            <v>95819.295000000013</v>
          </cell>
          <cell r="L155">
            <v>95841.71100000001</v>
          </cell>
          <cell r="M155">
            <v>95803.18</v>
          </cell>
          <cell r="N155">
            <v>95827.545000000013</v>
          </cell>
        </row>
        <row r="156">
          <cell r="A156" t="str">
            <v>DEPÓSITOS DE ORGANISMOS INTERNACIONALES MN</v>
          </cell>
          <cell r="F156">
            <v>53423</v>
          </cell>
          <cell r="G156">
            <v>54313</v>
          </cell>
          <cell r="H156">
            <v>57378</v>
          </cell>
          <cell r="I156">
            <v>54570</v>
          </cell>
          <cell r="J156">
            <v>56573</v>
          </cell>
          <cell r="K156">
            <v>57884</v>
          </cell>
          <cell r="L156">
            <v>58925</v>
          </cell>
          <cell r="M156">
            <v>59914</v>
          </cell>
          <cell r="N156">
            <v>62677</v>
          </cell>
        </row>
        <row r="158">
          <cell r="A158" t="str">
            <v>CAPITAL Y RESERVAS</v>
          </cell>
          <cell r="F158">
            <v>395464.70399999991</v>
          </cell>
          <cell r="G158">
            <v>396705.04300000001</v>
          </cell>
          <cell r="H158">
            <v>400536.48</v>
          </cell>
          <cell r="I158">
            <v>401425.72799999994</v>
          </cell>
          <cell r="J158">
            <v>421005.07799999992</v>
          </cell>
          <cell r="K158">
            <v>431341.7</v>
          </cell>
          <cell r="L158">
            <v>443535.321</v>
          </cell>
          <cell r="M158">
            <v>462815.93599999999</v>
          </cell>
          <cell r="N158">
            <v>467422.14600000001</v>
          </cell>
        </row>
        <row r="159">
          <cell r="A159" t="str">
            <v>CAPITAL Y RESERVAS MN</v>
          </cell>
          <cell r="F159">
            <v>357281</v>
          </cell>
          <cell r="G159">
            <v>357436</v>
          </cell>
          <cell r="H159">
            <v>360380</v>
          </cell>
          <cell r="I159">
            <v>359466</v>
          </cell>
          <cell r="J159">
            <v>378451</v>
          </cell>
          <cell r="K159">
            <v>388937</v>
          </cell>
          <cell r="L159">
            <v>401509</v>
          </cell>
          <cell r="M159">
            <v>420948</v>
          </cell>
          <cell r="N159">
            <v>427455</v>
          </cell>
        </row>
        <row r="160">
          <cell r="A160" t="str">
            <v>CAPITAL Y RESERVAS ME</v>
          </cell>
          <cell r="F160">
            <v>38183.703999999998</v>
          </cell>
          <cell r="G160">
            <v>39269.042999999998</v>
          </cell>
          <cell r="H160">
            <v>40156.480000000003</v>
          </cell>
          <cell r="I160">
            <v>41959.728000000003</v>
          </cell>
          <cell r="J160">
            <v>42554.078000000001</v>
          </cell>
          <cell r="K160">
            <v>42404.7</v>
          </cell>
          <cell r="L160">
            <v>42026.321000000004</v>
          </cell>
          <cell r="M160">
            <v>41867.936000000002</v>
          </cell>
          <cell r="N160">
            <v>39967.146000000001</v>
          </cell>
        </row>
        <row r="162">
          <cell r="A162" t="str">
            <v>PREVISIONES Y PROVISIONES</v>
          </cell>
          <cell r="F162">
            <v>1530</v>
          </cell>
          <cell r="G162">
            <v>1515</v>
          </cell>
          <cell r="H162">
            <v>1436</v>
          </cell>
          <cell r="I162">
            <v>1362</v>
          </cell>
          <cell r="J162">
            <v>1279</v>
          </cell>
          <cell r="K162">
            <v>1279</v>
          </cell>
          <cell r="L162">
            <v>1279</v>
          </cell>
          <cell r="M162">
            <v>1279</v>
          </cell>
          <cell r="N162">
            <v>1244</v>
          </cell>
        </row>
        <row r="163">
          <cell r="A163" t="str">
            <v>PREVISIONES Y PROVISIONES MN</v>
          </cell>
          <cell r="F163">
            <v>1530</v>
          </cell>
          <cell r="G163">
            <v>1515</v>
          </cell>
          <cell r="H163">
            <v>1436</v>
          </cell>
          <cell r="I163">
            <v>1362</v>
          </cell>
          <cell r="J163">
            <v>1279</v>
          </cell>
          <cell r="K163">
            <v>1279</v>
          </cell>
          <cell r="L163">
            <v>1279</v>
          </cell>
          <cell r="M163">
            <v>1279</v>
          </cell>
          <cell r="N163">
            <v>1244</v>
          </cell>
        </row>
        <row r="164">
          <cell r="A164" t="str">
            <v>PREVISIONES Y PROVISIONES ME</v>
          </cell>
          <cell r="F164">
            <v>0</v>
          </cell>
          <cell r="G164">
            <v>0</v>
          </cell>
          <cell r="H164">
            <v>0</v>
          </cell>
          <cell r="I164">
            <v>0</v>
          </cell>
          <cell r="J164">
            <v>0</v>
          </cell>
          <cell r="K164">
            <v>0</v>
          </cell>
          <cell r="L164">
            <v>0</v>
          </cell>
          <cell r="M164">
            <v>0</v>
          </cell>
          <cell r="N164">
            <v>0</v>
          </cell>
        </row>
        <row r="166">
          <cell r="A166" t="str">
            <v>PASIVOS NO CLASIFICADOS</v>
          </cell>
          <cell r="F166">
            <v>920886.37199999997</v>
          </cell>
          <cell r="G166">
            <v>1025898.6969999999</v>
          </cell>
          <cell r="H166">
            <v>1035973.12</v>
          </cell>
          <cell r="I166">
            <v>1139016.7439999999</v>
          </cell>
          <cell r="J166">
            <v>1163616.679</v>
          </cell>
          <cell r="K166">
            <v>1054198.675</v>
          </cell>
          <cell r="L166">
            <v>1068031.6089999999</v>
          </cell>
          <cell r="M166">
            <v>1060395.2860000001</v>
          </cell>
          <cell r="N166">
            <v>1003072.946</v>
          </cell>
        </row>
        <row r="167">
          <cell r="A167" t="str">
            <v>AJUSTES VALUACION (PASIVOS)</v>
          </cell>
          <cell r="F167">
            <v>0</v>
          </cell>
          <cell r="G167">
            <v>0</v>
          </cell>
          <cell r="H167">
            <v>0</v>
          </cell>
          <cell r="I167">
            <v>0</v>
          </cell>
          <cell r="J167">
            <v>0</v>
          </cell>
          <cell r="K167">
            <v>0</v>
          </cell>
          <cell r="L167">
            <v>0</v>
          </cell>
          <cell r="M167">
            <v>0</v>
          </cell>
          <cell r="N167">
            <v>0</v>
          </cell>
        </row>
        <row r="168">
          <cell r="A168" t="str">
            <v>CTAS.EN ME VALORIZ.AL T.C.CONTABLE</v>
          </cell>
          <cell r="F168">
            <v>789280.5959999999</v>
          </cell>
          <cell r="G168">
            <v>831592.90500000003</v>
          </cell>
          <cell r="H168">
            <v>835054.07999999996</v>
          </cell>
          <cell r="I168">
            <v>856129.2</v>
          </cell>
          <cell r="J168">
            <v>867220.79499999993</v>
          </cell>
          <cell r="K168">
            <v>800403.45</v>
          </cell>
          <cell r="L168">
            <v>775922.40050000011</v>
          </cell>
          <cell r="M168">
            <v>765621.34600000002</v>
          </cell>
          <cell r="N168">
            <v>785111.35950000002</v>
          </cell>
        </row>
        <row r="169">
          <cell r="A169" t="str">
            <v>CTAS.EN ME VALORIZ.AL T.C.ESPECIAL</v>
          </cell>
          <cell r="F169">
            <v>-789280.5959999999</v>
          </cell>
          <cell r="G169">
            <v>-831592.90500000003</v>
          </cell>
          <cell r="H169">
            <v>-835054.07999999996</v>
          </cell>
          <cell r="I169">
            <v>-856129.2</v>
          </cell>
          <cell r="J169">
            <v>-867220.79499999993</v>
          </cell>
          <cell r="K169">
            <v>-800403.45</v>
          </cell>
          <cell r="L169">
            <v>-775922.40050000011</v>
          </cell>
          <cell r="M169">
            <v>-765621.34600000002</v>
          </cell>
          <cell r="N169">
            <v>-785111.35950000002</v>
          </cell>
        </row>
        <row r="170">
          <cell r="A170" t="str">
            <v>CUENTAS CAMBIARIAS PASIVAS DEL BALANCE</v>
          </cell>
          <cell r="F170">
            <v>730617</v>
          </cell>
          <cell r="G170">
            <v>775401</v>
          </cell>
          <cell r="H170">
            <v>806853</v>
          </cell>
          <cell r="I170">
            <v>878363</v>
          </cell>
          <cell r="J170">
            <v>876981</v>
          </cell>
          <cell r="K170">
            <v>863714</v>
          </cell>
          <cell r="L170">
            <v>872338</v>
          </cell>
          <cell r="M170">
            <v>845279</v>
          </cell>
          <cell r="N170">
            <v>789072</v>
          </cell>
        </row>
        <row r="171">
          <cell r="A171" t="str">
            <v>INTERESES DEVENGADOS A PAGAR</v>
          </cell>
          <cell r="F171">
            <v>0</v>
          </cell>
          <cell r="G171">
            <v>0</v>
          </cell>
          <cell r="H171">
            <v>0</v>
          </cell>
          <cell r="I171">
            <v>0</v>
          </cell>
          <cell r="J171">
            <v>0</v>
          </cell>
          <cell r="K171">
            <v>0</v>
          </cell>
          <cell r="L171">
            <v>0</v>
          </cell>
          <cell r="M171">
            <v>0</v>
          </cell>
          <cell r="N171">
            <v>0</v>
          </cell>
        </row>
        <row r="172">
          <cell r="A172" t="str">
            <v>INTERESES DEVENGADOS A PAGAR MN</v>
          </cell>
          <cell r="F172">
            <v>0</v>
          </cell>
          <cell r="G172">
            <v>0</v>
          </cell>
          <cell r="H172">
            <v>0</v>
          </cell>
          <cell r="I172">
            <v>0</v>
          </cell>
          <cell r="J172">
            <v>0</v>
          </cell>
          <cell r="K172">
            <v>0</v>
          </cell>
          <cell r="L172">
            <v>0</v>
          </cell>
          <cell r="M172">
            <v>0</v>
          </cell>
          <cell r="N172">
            <v>0</v>
          </cell>
        </row>
        <row r="173">
          <cell r="A173" t="str">
            <v>INTERESES DEVENGADOS A PAGAR ME</v>
          </cell>
          <cell r="F173">
            <v>0</v>
          </cell>
          <cell r="G173">
            <v>0</v>
          </cell>
          <cell r="H173">
            <v>0</v>
          </cell>
          <cell r="I173">
            <v>0</v>
          </cell>
          <cell r="J173">
            <v>0</v>
          </cell>
          <cell r="K173">
            <v>0</v>
          </cell>
          <cell r="L173">
            <v>0</v>
          </cell>
          <cell r="M173">
            <v>0</v>
          </cell>
          <cell r="N173">
            <v>0</v>
          </cell>
        </row>
        <row r="174">
          <cell r="A174" t="str">
            <v>OTROS PASIVOS</v>
          </cell>
          <cell r="F174">
            <v>190269.372</v>
          </cell>
          <cell r="G174">
            <v>250497.69699999999</v>
          </cell>
          <cell r="H174">
            <v>229120.12</v>
          </cell>
          <cell r="I174">
            <v>260653.74399999998</v>
          </cell>
          <cell r="J174">
            <v>286635.679</v>
          </cell>
          <cell r="K174">
            <v>190484.67499999996</v>
          </cell>
          <cell r="L174">
            <v>195693.609</v>
          </cell>
          <cell r="M174">
            <v>215116.28599999999</v>
          </cell>
          <cell r="N174">
            <v>214000.946</v>
          </cell>
        </row>
        <row r="175">
          <cell r="A175" t="str">
            <v>OTROS PASIVOS EN MN</v>
          </cell>
          <cell r="F175">
            <v>175545</v>
          </cell>
          <cell r="G175">
            <v>174076</v>
          </cell>
          <cell r="H175">
            <v>172384</v>
          </cell>
          <cell r="I175">
            <v>175276</v>
          </cell>
          <cell r="J175">
            <v>182902</v>
          </cell>
          <cell r="K175">
            <v>174578</v>
          </cell>
          <cell r="L175">
            <v>174706</v>
          </cell>
          <cell r="M175">
            <v>196398</v>
          </cell>
          <cell r="N175">
            <v>195272</v>
          </cell>
        </row>
        <row r="176">
          <cell r="A176" t="str">
            <v>OTROS PASIVOS EN ME</v>
          </cell>
          <cell r="F176">
            <v>14724.372000000001</v>
          </cell>
          <cell r="G176">
            <v>76421.697</v>
          </cell>
          <cell r="H176">
            <v>56736.12</v>
          </cell>
          <cell r="I176">
            <v>85377.744000000006</v>
          </cell>
          <cell r="J176">
            <v>103733.67899999999</v>
          </cell>
          <cell r="K176">
            <v>15906.674999999999</v>
          </cell>
          <cell r="L176">
            <v>20987.609</v>
          </cell>
          <cell r="M176">
            <v>18718.286</v>
          </cell>
          <cell r="N176">
            <v>18728.946</v>
          </cell>
        </row>
        <row r="178">
          <cell r="A178" t="str">
            <v>TOTAL PASIVOS</v>
          </cell>
          <cell r="F178">
            <v>3795333.5959999999</v>
          </cell>
          <cell r="G178">
            <v>3797674.7409999995</v>
          </cell>
          <cell r="H178">
            <v>3856412.9159999997</v>
          </cell>
          <cell r="I178">
            <v>3981361.2</v>
          </cell>
          <cell r="J178">
            <v>4187735.7949999999</v>
          </cell>
          <cell r="K178">
            <v>4349817.45</v>
          </cell>
          <cell r="L178">
            <v>4486449.4005000005</v>
          </cell>
          <cell r="M178">
            <v>4600248.3460000008</v>
          </cell>
          <cell r="N178">
            <v>4615363.3595000003</v>
          </cell>
        </row>
        <row r="180">
          <cell r="A180" t="str">
            <v xml:space="preserve">PRUEBA DE CONSITENCIA VERTICAL </v>
          </cell>
          <cell r="F180">
            <v>0</v>
          </cell>
          <cell r="G180">
            <v>0</v>
          </cell>
          <cell r="H180">
            <v>0</v>
          </cell>
          <cell r="I180">
            <v>0</v>
          </cell>
          <cell r="J180">
            <v>0</v>
          </cell>
          <cell r="K180">
            <v>0</v>
          </cell>
          <cell r="L180">
            <v>0</v>
          </cell>
          <cell r="M180">
            <v>0</v>
          </cell>
          <cell r="N180">
            <v>0</v>
          </cell>
        </row>
        <row r="181">
          <cell r="A181" t="str">
            <v>*/A partir de dic/97 a Nov/98 se procediò a corregir con el FMI, los Bonos emitidos por el Tesoro Nacioanal (USD 425 millones) en virtud de la ley 1093/97 por su valor Actual para uniformar la registraciòn del mismo.</v>
          </cell>
        </row>
        <row r="186">
          <cell r="A186" t="str">
            <v>DEPARTAMENTO DEL HEMISFERIO OCCIDENTAL Y BANCO CENTRAL DEL PARAGUAY</v>
          </cell>
        </row>
        <row r="187">
          <cell r="A187" t="str">
            <v>CUENTAS MONETARIAS DE LOS BANCOS COMERCIALES</v>
          </cell>
        </row>
        <row r="189">
          <cell r="A189" t="str">
            <v>en millones de guaraníes</v>
          </cell>
          <cell r="F189" t="str">
            <v>Dic 94</v>
          </cell>
          <cell r="G189" t="str">
            <v>Ene 95</v>
          </cell>
          <cell r="H189" t="str">
            <v>Feb 95</v>
          </cell>
          <cell r="I189" t="str">
            <v>Mar 95</v>
          </cell>
          <cell r="J189" t="str">
            <v>Abr 95</v>
          </cell>
          <cell r="K189" t="str">
            <v>May 95</v>
          </cell>
          <cell r="L189" t="str">
            <v>Jun 95</v>
          </cell>
          <cell r="M189" t="str">
            <v>Jul 95</v>
          </cell>
          <cell r="N189" t="str">
            <v>Ago 95</v>
          </cell>
        </row>
        <row r="191">
          <cell r="A191" t="str">
            <v>BASE CAJA</v>
          </cell>
          <cell r="G191" t="str">
            <v xml:space="preserve"> </v>
          </cell>
        </row>
        <row r="193">
          <cell r="A193" t="str">
            <v>TIPO DE CAMBIO (Cuentas Monetarias)</v>
          </cell>
          <cell r="G193">
            <v>1947</v>
          </cell>
          <cell r="H193">
            <v>1960</v>
          </cell>
          <cell r="I193">
            <v>1968</v>
          </cell>
          <cell r="J193">
            <v>1967</v>
          </cell>
          <cell r="K193">
            <v>1965</v>
          </cell>
          <cell r="L193">
            <v>1965.5</v>
          </cell>
          <cell r="M193">
            <v>1966</v>
          </cell>
          <cell r="N193">
            <v>1966.5</v>
          </cell>
        </row>
        <row r="194">
          <cell r="A194" t="str">
            <v>TIPO DE CAMBIO CONTABLE BCP</v>
          </cell>
          <cell r="G194">
            <v>1947</v>
          </cell>
          <cell r="H194">
            <v>1960</v>
          </cell>
          <cell r="I194">
            <v>1968</v>
          </cell>
          <cell r="J194">
            <v>1967</v>
          </cell>
          <cell r="K194">
            <v>1965</v>
          </cell>
          <cell r="L194">
            <v>1965.5</v>
          </cell>
          <cell r="M194">
            <v>1966</v>
          </cell>
          <cell r="N194">
            <v>1966.5</v>
          </cell>
        </row>
        <row r="195">
          <cell r="A195" t="str">
            <v>TIPO DE CAMBIO (Balance de BCOM)</v>
          </cell>
          <cell r="G195">
            <v>1947</v>
          </cell>
          <cell r="H195">
            <v>1960</v>
          </cell>
          <cell r="I195">
            <v>1968</v>
          </cell>
          <cell r="J195">
            <v>1967</v>
          </cell>
          <cell r="K195">
            <v>1965</v>
          </cell>
          <cell r="L195">
            <v>1965.5</v>
          </cell>
          <cell r="M195">
            <v>1966</v>
          </cell>
          <cell r="N195">
            <v>1966.5</v>
          </cell>
        </row>
        <row r="197">
          <cell r="A197" t="str">
            <v>ACTIVO EXTERNO NETO</v>
          </cell>
          <cell r="G197">
            <v>274188.13100000005</v>
          </cell>
          <cell r="H197">
            <v>225749.59300000023</v>
          </cell>
          <cell r="I197">
            <v>148943.94200000016</v>
          </cell>
          <cell r="J197">
            <v>88096.527000000118</v>
          </cell>
          <cell r="K197">
            <v>92886.013999999734</v>
          </cell>
          <cell r="L197">
            <v>182976.54300000024</v>
          </cell>
          <cell r="M197">
            <v>201895.18099999998</v>
          </cell>
          <cell r="N197">
            <v>172071.66400000005</v>
          </cell>
        </row>
        <row r="198">
          <cell r="A198" t="str">
            <v xml:space="preserve">  ACTIVOS CON EL EXTERIOR</v>
          </cell>
          <cell r="G198">
            <v>584593.0780000001</v>
          </cell>
          <cell r="H198">
            <v>702061.65600000019</v>
          </cell>
          <cell r="I198">
            <v>725172.86699999997</v>
          </cell>
          <cell r="J198">
            <v>667126.12199999997</v>
          </cell>
          <cell r="K198">
            <v>637510.72299999988</v>
          </cell>
          <cell r="L198">
            <v>648944.63800000015</v>
          </cell>
          <cell r="M198">
            <v>680837.81799999997</v>
          </cell>
          <cell r="N198">
            <v>659045.14899999998</v>
          </cell>
        </row>
        <row r="199">
          <cell r="A199" t="str">
            <v xml:space="preserve">    ACTIVOS CON EL EXTERIOR MN</v>
          </cell>
          <cell r="G199">
            <v>5820.9960000000001</v>
          </cell>
          <cell r="H199">
            <v>5799.023000000001</v>
          </cell>
          <cell r="I199">
            <v>7279.08</v>
          </cell>
          <cell r="J199">
            <v>6996.4780000000001</v>
          </cell>
          <cell r="K199">
            <v>689.19500000000005</v>
          </cell>
          <cell r="L199">
            <v>924.35599999999999</v>
          </cell>
          <cell r="M199">
            <v>931.82100000000003</v>
          </cell>
          <cell r="N199">
            <v>653.46699999999998</v>
          </cell>
        </row>
        <row r="200">
          <cell r="A200" t="str">
            <v xml:space="preserve">    ACTIVOS CON EL EXTERIOR ME</v>
          </cell>
          <cell r="G200">
            <v>578772.08200000005</v>
          </cell>
          <cell r="H200">
            <v>696262.63300000015</v>
          </cell>
          <cell r="I200">
            <v>717893.78700000001</v>
          </cell>
          <cell r="J200">
            <v>660129.64399999997</v>
          </cell>
          <cell r="K200">
            <v>636821.52799999993</v>
          </cell>
          <cell r="L200">
            <v>648020.28200000012</v>
          </cell>
          <cell r="M200">
            <v>679905.99699999997</v>
          </cell>
          <cell r="N200">
            <v>658391.68200000003</v>
          </cell>
        </row>
        <row r="201">
          <cell r="A201" t="str">
            <v xml:space="preserve">  PASIVOS EXTERNOS DE CORTO PLAZO </v>
          </cell>
          <cell r="G201">
            <v>310404.94700000004</v>
          </cell>
          <cell r="H201">
            <v>476312.06299999997</v>
          </cell>
          <cell r="I201">
            <v>576228.92499999981</v>
          </cell>
          <cell r="J201">
            <v>579029.59499999986</v>
          </cell>
          <cell r="K201">
            <v>544624.70900000015</v>
          </cell>
          <cell r="L201">
            <v>465968.09499999991</v>
          </cell>
          <cell r="M201">
            <v>478942.63699999999</v>
          </cell>
          <cell r="N201">
            <v>486973.48499999993</v>
          </cell>
        </row>
        <row r="202">
          <cell r="A202" t="str">
            <v xml:space="preserve">    PASIVOS EXTERNOS CORTO PLAZO MN</v>
          </cell>
          <cell r="G202">
            <v>262.04000000000002</v>
          </cell>
          <cell r="H202">
            <v>210.553</v>
          </cell>
          <cell r="I202">
            <v>378.42599999999999</v>
          </cell>
          <cell r="J202">
            <v>2276.6999999999998</v>
          </cell>
          <cell r="K202">
            <v>657.85899999999992</v>
          </cell>
          <cell r="L202">
            <v>2438.4629999999997</v>
          </cell>
          <cell r="M202">
            <v>2179.1320000000001</v>
          </cell>
          <cell r="N202">
            <v>2233.64</v>
          </cell>
        </row>
        <row r="203">
          <cell r="A203" t="str">
            <v xml:space="preserve">    PASIVOS EXTERNOS CORTO PLAZO ME</v>
          </cell>
          <cell r="G203">
            <v>310142.90700000006</v>
          </cell>
          <cell r="H203">
            <v>476101.51</v>
          </cell>
          <cell r="I203">
            <v>575850.49899999984</v>
          </cell>
          <cell r="J203">
            <v>576752.8949999999</v>
          </cell>
          <cell r="K203">
            <v>543966.85</v>
          </cell>
          <cell r="L203">
            <v>463529.63199999993</v>
          </cell>
          <cell r="M203">
            <v>476763.505</v>
          </cell>
          <cell r="N203">
            <v>484739.84499999991</v>
          </cell>
        </row>
        <row r="205">
          <cell r="A205" t="str">
            <v>DISPONIBILIDADES EN EL BCP</v>
          </cell>
          <cell r="G205">
            <v>924041.40099999995</v>
          </cell>
          <cell r="H205">
            <v>924506.875</v>
          </cell>
          <cell r="I205">
            <v>909511.60200000007</v>
          </cell>
          <cell r="J205">
            <v>964042.81499999994</v>
          </cell>
          <cell r="K205">
            <v>1103886.9329999997</v>
          </cell>
          <cell r="L205">
            <v>1099860.8600000001</v>
          </cell>
          <cell r="M205">
            <v>1178892.166</v>
          </cell>
          <cell r="N205">
            <v>1196143.1669999999</v>
          </cell>
        </row>
        <row r="206">
          <cell r="A206" t="str">
            <v xml:space="preserve">  DISPONIBILIDADES EN EL BCP EN MN</v>
          </cell>
          <cell r="G206">
            <v>449947.64199999993</v>
          </cell>
          <cell r="H206">
            <v>449657.549</v>
          </cell>
          <cell r="I206">
            <v>448540.39299999998</v>
          </cell>
          <cell r="J206">
            <v>505930.5469999999</v>
          </cell>
          <cell r="K206">
            <v>632787.35099999991</v>
          </cell>
          <cell r="L206">
            <v>606378.14800000016</v>
          </cell>
          <cell r="M206">
            <v>638185.54700000002</v>
          </cell>
          <cell r="N206">
            <v>627006.23499999999</v>
          </cell>
        </row>
        <row r="207">
          <cell r="A207" t="str">
            <v xml:space="preserve">  DISPONIBILIDADES EN EL BCP EN ME</v>
          </cell>
          <cell r="G207">
            <v>409296.49599999998</v>
          </cell>
          <cell r="H207">
            <v>420686.89199999999</v>
          </cell>
          <cell r="I207">
            <v>409549.12699999998</v>
          </cell>
          <cell r="J207">
            <v>405262.84200000006</v>
          </cell>
          <cell r="K207">
            <v>395775.22899999999</v>
          </cell>
          <cell r="L207">
            <v>378925.41800000001</v>
          </cell>
          <cell r="M207">
            <v>375431.29099999997</v>
          </cell>
          <cell r="N207">
            <v>365886.12400000001</v>
          </cell>
        </row>
        <row r="208">
          <cell r="A208" t="str">
            <v xml:space="preserve">  OPERACIONES DE CALL MONEY C/BCP (ACTIVOS)</v>
          </cell>
          <cell r="G208">
            <v>0</v>
          </cell>
          <cell r="H208">
            <v>0</v>
          </cell>
          <cell r="I208">
            <v>0</v>
          </cell>
          <cell r="J208">
            <v>0</v>
          </cell>
          <cell r="K208">
            <v>0</v>
          </cell>
          <cell r="L208">
            <v>0</v>
          </cell>
          <cell r="M208">
            <v>0</v>
          </cell>
          <cell r="N208">
            <v>0</v>
          </cell>
        </row>
        <row r="209">
          <cell r="A209" t="str">
            <v xml:space="preserve">  TENENCIA DE LETRAS DE REG.MONET.</v>
          </cell>
          <cell r="G209">
            <v>64797.262999999999</v>
          </cell>
          <cell r="H209">
            <v>54162.434000000001</v>
          </cell>
          <cell r="I209">
            <v>51422.082000000002</v>
          </cell>
          <cell r="J209">
            <v>52849.426000000007</v>
          </cell>
          <cell r="K209">
            <v>75324.353000000003</v>
          </cell>
          <cell r="L209">
            <v>114557.29399999999</v>
          </cell>
          <cell r="M209">
            <v>165275.32800000001</v>
          </cell>
          <cell r="N209">
            <v>203250.80799999999</v>
          </cell>
        </row>
        <row r="211">
          <cell r="A211" t="str">
            <v>ACTIVO INTERNO NETO</v>
          </cell>
          <cell r="G211">
            <v>3767390.997</v>
          </cell>
          <cell r="H211">
            <v>3979121.0629999978</v>
          </cell>
          <cell r="I211">
            <v>4045511.5859999992</v>
          </cell>
          <cell r="J211">
            <v>4238166.7830000017</v>
          </cell>
          <cell r="K211">
            <v>4306332.0840000026</v>
          </cell>
          <cell r="L211">
            <v>4170618.7689999985</v>
          </cell>
          <cell r="M211">
            <v>4081308.438000001</v>
          </cell>
          <cell r="N211">
            <v>4010935.7310000001</v>
          </cell>
        </row>
        <row r="212">
          <cell r="A212" t="str">
            <v xml:space="preserve">  CRÉDITO NETO AL SECTOR PÚBLICO</v>
          </cell>
          <cell r="G212">
            <v>-34060.392999999996</v>
          </cell>
          <cell r="H212">
            <v>-22404.91</v>
          </cell>
          <cell r="I212">
            <v>-58468.062000000013</v>
          </cell>
          <cell r="J212">
            <v>-52502.673999999992</v>
          </cell>
          <cell r="K212">
            <v>-87391.920999999973</v>
          </cell>
          <cell r="L212">
            <v>-230409.70300000004</v>
          </cell>
          <cell r="M212">
            <v>-246729.04</v>
          </cell>
          <cell r="N212">
            <v>-194425.628</v>
          </cell>
        </row>
        <row r="213">
          <cell r="A213" t="str">
            <v xml:space="preserve">    CRÉDITO NETO AL GOBIERNO CENTRAL</v>
          </cell>
          <cell r="G213">
            <v>-75639.398000000001</v>
          </cell>
          <cell r="H213">
            <v>-61768.157999999996</v>
          </cell>
          <cell r="I213">
            <v>-80977.719000000012</v>
          </cell>
          <cell r="J213">
            <v>-94701.777000000002</v>
          </cell>
          <cell r="K213">
            <v>-129899.55799999999</v>
          </cell>
          <cell r="L213">
            <v>-177082.99400000004</v>
          </cell>
          <cell r="M213">
            <v>-199173.54600000003</v>
          </cell>
          <cell r="N213">
            <v>-147748</v>
          </cell>
        </row>
        <row r="214">
          <cell r="A214" t="str">
            <v xml:space="preserve">      CRÉDITO BRUTO AL GOBIERNO CENTRAL</v>
          </cell>
          <cell r="G214">
            <v>56301.745999999999</v>
          </cell>
          <cell r="H214">
            <v>66258.311000000002</v>
          </cell>
          <cell r="I214">
            <v>60013.451999999997</v>
          </cell>
          <cell r="J214">
            <v>48824.716999999997</v>
          </cell>
          <cell r="K214">
            <v>25774.315000000002</v>
          </cell>
          <cell r="L214">
            <v>25337.840999999997</v>
          </cell>
          <cell r="M214">
            <v>34212.506999999998</v>
          </cell>
          <cell r="N214">
            <v>46406.659</v>
          </cell>
        </row>
        <row r="215">
          <cell r="A215" t="str">
            <v xml:space="preserve">        CRÉDITO A ADMINISTRACIÓN CENTRAL MN</v>
          </cell>
          <cell r="G215">
            <v>57554.815999999999</v>
          </cell>
          <cell r="H215">
            <v>67399.023000000001</v>
          </cell>
          <cell r="I215">
            <v>60984.210999999996</v>
          </cell>
          <cell r="J215">
            <v>48824.716999999997</v>
          </cell>
          <cell r="K215">
            <v>25692.898000000001</v>
          </cell>
          <cell r="L215">
            <v>25256.402999999998</v>
          </cell>
          <cell r="M215">
            <v>34131.047999999995</v>
          </cell>
          <cell r="N215">
            <v>46325.18</v>
          </cell>
        </row>
        <row r="216">
          <cell r="A216" t="str">
            <v xml:space="preserve">        CRÉDITO A ADMINISTRACIÓN CENTRAL ME</v>
          </cell>
          <cell r="G216">
            <v>0</v>
          </cell>
          <cell r="H216">
            <v>0</v>
          </cell>
          <cell r="I216">
            <v>0</v>
          </cell>
          <cell r="J216">
            <v>0</v>
          </cell>
          <cell r="K216">
            <v>81.417000000000002</v>
          </cell>
          <cell r="L216">
            <v>81.438000000000002</v>
          </cell>
          <cell r="M216">
            <v>81.459000000000003</v>
          </cell>
          <cell r="N216">
            <v>81.478999999999999</v>
          </cell>
        </row>
        <row r="217">
          <cell r="A217" t="str">
            <v xml:space="preserve">        CRÉDITO AL SEGURO SOCIAL  MN</v>
          </cell>
          <cell r="G217">
            <v>0</v>
          </cell>
          <cell r="H217">
            <v>0</v>
          </cell>
          <cell r="I217">
            <v>0</v>
          </cell>
          <cell r="J217">
            <v>0</v>
          </cell>
          <cell r="K217">
            <v>0</v>
          </cell>
          <cell r="L217">
            <v>0</v>
          </cell>
          <cell r="M217">
            <v>0</v>
          </cell>
          <cell r="N217">
            <v>0</v>
          </cell>
        </row>
        <row r="218">
          <cell r="A218" t="str">
            <v xml:space="preserve">        CRÉDITO AL SEGURO SOCIAL  ME</v>
          </cell>
          <cell r="G218">
            <v>-1253.07</v>
          </cell>
          <cell r="H218">
            <v>-1140.712</v>
          </cell>
          <cell r="I218">
            <v>-970.75900000000001</v>
          </cell>
          <cell r="J218">
            <v>0</v>
          </cell>
          <cell r="K218">
            <v>0</v>
          </cell>
          <cell r="L218">
            <v>0</v>
          </cell>
          <cell r="M218">
            <v>0</v>
          </cell>
          <cell r="N218">
            <v>0</v>
          </cell>
        </row>
        <row r="219">
          <cell r="A219" t="str">
            <v xml:space="preserve">        CRÉDITO A AGENCIAS DESCENTRALIZADAS  MN</v>
          </cell>
          <cell r="G219">
            <v>0</v>
          </cell>
          <cell r="H219">
            <v>0</v>
          </cell>
          <cell r="I219">
            <v>0</v>
          </cell>
          <cell r="J219">
            <v>0</v>
          </cell>
          <cell r="K219">
            <v>0</v>
          </cell>
          <cell r="L219">
            <v>0</v>
          </cell>
          <cell r="M219">
            <v>0</v>
          </cell>
          <cell r="N219">
            <v>0</v>
          </cell>
        </row>
        <row r="220">
          <cell r="A220" t="str">
            <v xml:space="preserve">        CRÉDITO A AGENCIAS DESCENTRALIZADAS  ME</v>
          </cell>
          <cell r="G220">
            <v>0</v>
          </cell>
          <cell r="H220">
            <v>0</v>
          </cell>
          <cell r="I220">
            <v>0</v>
          </cell>
          <cell r="J220">
            <v>0</v>
          </cell>
          <cell r="K220">
            <v>0</v>
          </cell>
          <cell r="L220">
            <v>0</v>
          </cell>
          <cell r="M220">
            <v>0</v>
          </cell>
          <cell r="N220">
            <v>0</v>
          </cell>
        </row>
        <row r="221">
          <cell r="A221" t="str">
            <v xml:space="preserve">      DEPÓSITOS DEL GOBIERNO CENTRAL</v>
          </cell>
          <cell r="G221">
            <v>131941.144</v>
          </cell>
          <cell r="H221">
            <v>128026.469</v>
          </cell>
          <cell r="I221">
            <v>140991.171</v>
          </cell>
          <cell r="J221">
            <v>143526.49400000001</v>
          </cell>
          <cell r="K221">
            <v>155673.87299999999</v>
          </cell>
          <cell r="L221">
            <v>202420.83500000002</v>
          </cell>
          <cell r="M221">
            <v>233386.05300000001</v>
          </cell>
          <cell r="N221">
            <v>194154.65900000001</v>
          </cell>
        </row>
        <row r="222">
          <cell r="A222" t="str">
            <v xml:space="preserve">        DEPOS. DE LA ADMINISTRACIÓN CENTRAL MN</v>
          </cell>
          <cell r="G222">
            <v>12176.776999999998</v>
          </cell>
          <cell r="H222">
            <v>12113.954</v>
          </cell>
          <cell r="I222">
            <v>14645.869000000001</v>
          </cell>
          <cell r="J222">
            <v>15233.266</v>
          </cell>
          <cell r="K222">
            <v>15857.878000000001</v>
          </cell>
          <cell r="L222">
            <v>16468.841999999997</v>
          </cell>
          <cell r="M222">
            <v>18724.688000000002</v>
          </cell>
          <cell r="N222">
            <v>14315.789000000001</v>
          </cell>
        </row>
        <row r="223">
          <cell r="A223" t="str">
            <v xml:space="preserve">        DEPOS. DE LA ADMINISTRACIÓN CENTRAL ME</v>
          </cell>
          <cell r="G223">
            <v>0</v>
          </cell>
          <cell r="H223">
            <v>0</v>
          </cell>
          <cell r="I223">
            <v>0</v>
          </cell>
          <cell r="J223">
            <v>0</v>
          </cell>
          <cell r="K223">
            <v>0</v>
          </cell>
          <cell r="L223">
            <v>0</v>
          </cell>
          <cell r="M223">
            <v>0</v>
          </cell>
          <cell r="N223">
            <v>0</v>
          </cell>
        </row>
        <row r="224">
          <cell r="A224" t="str">
            <v xml:space="preserve">        DEPOS. DEL SEGURO SOCIAL MN</v>
          </cell>
          <cell r="G224">
            <v>115769.073</v>
          </cell>
          <cell r="H224">
            <v>113598.821</v>
          </cell>
          <cell r="I224">
            <v>121581.727</v>
          </cell>
          <cell r="J224">
            <v>120315.329</v>
          </cell>
          <cell r="K224">
            <v>127499.807</v>
          </cell>
          <cell r="L224">
            <v>172937.71</v>
          </cell>
          <cell r="M224">
            <v>203790.53599999999</v>
          </cell>
          <cell r="N224">
            <v>165380.49300000002</v>
          </cell>
        </row>
        <row r="225">
          <cell r="A225" t="str">
            <v xml:space="preserve">        DEPOS. DEL SEGURO SOCIAL ME</v>
          </cell>
          <cell r="G225">
            <v>0</v>
          </cell>
          <cell r="H225">
            <v>0</v>
          </cell>
          <cell r="I225">
            <v>0</v>
          </cell>
          <cell r="J225">
            <v>0</v>
          </cell>
          <cell r="K225">
            <v>0</v>
          </cell>
          <cell r="L225">
            <v>793.21</v>
          </cell>
          <cell r="M225">
            <v>932.38199999999995</v>
          </cell>
          <cell r="N225">
            <v>928.20600000000002</v>
          </cell>
        </row>
        <row r="226">
          <cell r="A226" t="str">
            <v xml:space="preserve">        DEPÓSITOS DE AGENCIAS DESCENTRALIZADAS MN</v>
          </cell>
          <cell r="G226">
            <v>3995.2940000000003</v>
          </cell>
          <cell r="H226">
            <v>2313.694</v>
          </cell>
          <cell r="I226">
            <v>4763.5749999999998</v>
          </cell>
          <cell r="J226">
            <v>7977.8990000000003</v>
          </cell>
          <cell r="K226">
            <v>12316.188</v>
          </cell>
          <cell r="L226">
            <v>12221.073</v>
          </cell>
          <cell r="M226">
            <v>9938.4470000000001</v>
          </cell>
          <cell r="N226">
            <v>13530.171</v>
          </cell>
        </row>
        <row r="227">
          <cell r="A227" t="str">
            <v xml:space="preserve">        DEPÓSITOS DE AGENCIAS DESCENTRALIZADAS ME</v>
          </cell>
          <cell r="G227">
            <v>0</v>
          </cell>
          <cell r="H227">
            <v>0</v>
          </cell>
          <cell r="I227">
            <v>0</v>
          </cell>
          <cell r="J227">
            <v>0</v>
          </cell>
          <cell r="K227">
            <v>0</v>
          </cell>
          <cell r="L227">
            <v>0</v>
          </cell>
          <cell r="M227">
            <v>0</v>
          </cell>
          <cell r="N227">
            <v>0</v>
          </cell>
        </row>
        <row r="228">
          <cell r="A228" t="str">
            <v xml:space="preserve">    CRÉDITO NETO AL RESTO DEL SECTOR PÚBLICO</v>
          </cell>
          <cell r="G228">
            <v>41579.005000000005</v>
          </cell>
          <cell r="H228">
            <v>39363.248</v>
          </cell>
          <cell r="I228">
            <v>22509.656999999999</v>
          </cell>
          <cell r="J228">
            <v>42199.10300000001</v>
          </cell>
          <cell r="K228">
            <v>42507.63700000001</v>
          </cell>
          <cell r="L228">
            <v>-53326.709000000003</v>
          </cell>
          <cell r="M228">
            <v>-47555.493999999984</v>
          </cell>
          <cell r="N228">
            <v>-46677.627999999997</v>
          </cell>
        </row>
        <row r="229">
          <cell r="A229" t="str">
            <v xml:space="preserve">      CRÉDITO BRUTO AL RESTO DEL SECTOR PÚBLICO</v>
          </cell>
          <cell r="G229">
            <v>67847.785000000003</v>
          </cell>
          <cell r="H229">
            <v>67296.131999999998</v>
          </cell>
          <cell r="I229">
            <v>53047.273000000001</v>
          </cell>
          <cell r="J229">
            <v>74766.009999999995</v>
          </cell>
          <cell r="K229">
            <v>85830.994000000006</v>
          </cell>
          <cell r="L229">
            <v>25970.587</v>
          </cell>
          <cell r="M229">
            <v>29136.972000000002</v>
          </cell>
          <cell r="N229">
            <v>26142.210999999999</v>
          </cell>
        </row>
        <row r="230">
          <cell r="A230" t="str">
            <v xml:space="preserve">        CRÉDITO A GOBIERNOS LOCALES MN</v>
          </cell>
          <cell r="G230">
            <v>45198.772000000004</v>
          </cell>
          <cell r="H230">
            <v>36811.483999999997</v>
          </cell>
          <cell r="I230">
            <v>23857.261999999999</v>
          </cell>
          <cell r="J230">
            <v>22261.277999999998</v>
          </cell>
          <cell r="K230">
            <v>27208.03</v>
          </cell>
          <cell r="L230">
            <v>25403.998</v>
          </cell>
          <cell r="M230">
            <v>28701.402000000002</v>
          </cell>
          <cell r="N230">
            <v>25966.305</v>
          </cell>
        </row>
        <row r="231">
          <cell r="A231" t="str">
            <v xml:space="preserve">        CRÉDITO A GOBIERNOS LOCALES ME</v>
          </cell>
          <cell r="G231">
            <v>22649.012999999999</v>
          </cell>
          <cell r="H231">
            <v>30484.648000000001</v>
          </cell>
          <cell r="I231">
            <v>29190.010999999999</v>
          </cell>
          <cell r="J231">
            <v>52504.732000000004</v>
          </cell>
          <cell r="K231">
            <v>58622.964</v>
          </cell>
          <cell r="L231">
            <v>566.58900000000006</v>
          </cell>
          <cell r="M231">
            <v>435.57</v>
          </cell>
          <cell r="N231">
            <v>175.90600000000001</v>
          </cell>
        </row>
        <row r="232">
          <cell r="A232" t="str">
            <v xml:space="preserve">        CRÉDITO A EMPRESAS PÚBLICAS MN</v>
          </cell>
          <cell r="G232">
            <v>0</v>
          </cell>
          <cell r="H232">
            <v>0</v>
          </cell>
          <cell r="I232">
            <v>0</v>
          </cell>
          <cell r="J232">
            <v>0</v>
          </cell>
          <cell r="K232">
            <v>0</v>
          </cell>
          <cell r="L232">
            <v>0</v>
          </cell>
          <cell r="M232">
            <v>0</v>
          </cell>
          <cell r="N232">
            <v>0</v>
          </cell>
        </row>
        <row r="513">
          <cell r="A513" t="str">
            <v xml:space="preserve">    PASIVOS NO CLASIFICADOS MN</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sheetName val="input"/>
      <sheetName val="output"/>
      <sheetName val="SI"/>
      <sheetName val="BCP"/>
      <sheetName val="Banks"/>
      <sheetName val="MonSurvey"/>
      <sheetName val="SR-04"/>
      <sheetName val="Charts"/>
      <sheetName val="Program"/>
      <sheetName val="Rev. Prog. (Aug01)"/>
      <sheetName val="Fin.Inst."/>
      <sheetName val="FinSurvey"/>
      <sheetName val="Q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R tables"/>
      <sheetName val="RED table 40"/>
      <sheetName val="RED Table 41"/>
      <sheetName val="RED tables"/>
      <sheetName val="#REF"/>
    </sheetNames>
    <sheetDataSet>
      <sheetData sheetId="0" refreshError="1"/>
      <sheetData sheetId="1" refreshError="1"/>
      <sheetData sheetId="2" refreshError="1">
        <row r="8">
          <cell r="A8" t="str">
            <v>(Situation as of December 31, 1995)</v>
          </cell>
        </row>
        <row r="9">
          <cell r="A9" t="str">
            <v>Local currency deposits 2/</v>
          </cell>
        </row>
        <row r="10">
          <cell r="A10" t="str">
            <v>Sight deposits and time deposits</v>
          </cell>
        </row>
        <row r="11">
          <cell r="A11" t="str">
            <v xml:space="preserve">  of less than 30 days</v>
          </cell>
          <cell r="B11">
            <v>10</v>
          </cell>
          <cell r="C11">
            <v>10</v>
          </cell>
          <cell r="D11" t="str">
            <v>--</v>
          </cell>
          <cell r="F11" t="str">
            <v>--</v>
          </cell>
          <cell r="G11" t="str">
            <v>--</v>
          </cell>
          <cell r="H11" t="str">
            <v>--</v>
          </cell>
          <cell r="I11">
            <v>20</v>
          </cell>
        </row>
        <row r="12">
          <cell r="A12" t="str">
            <v>Time deposits of more than 30 days</v>
          </cell>
        </row>
        <row r="13">
          <cell r="A13" t="str">
            <v xml:space="preserve">  but less than 180 days</v>
          </cell>
          <cell r="B13">
            <v>4</v>
          </cell>
          <cell r="C13">
            <v>10</v>
          </cell>
          <cell r="D13" t="str">
            <v>--</v>
          </cell>
          <cell r="F13" t="str">
            <v>--</v>
          </cell>
          <cell r="G13" t="str">
            <v>--</v>
          </cell>
          <cell r="H13" t="str">
            <v>--</v>
          </cell>
          <cell r="I13">
            <v>14</v>
          </cell>
        </row>
        <row r="14">
          <cell r="A14" t="str">
            <v>Time deposits of more than 180 days</v>
          </cell>
          <cell r="B14">
            <v>2</v>
          </cell>
          <cell r="C14">
            <v>10</v>
          </cell>
          <cell r="D14" t="str">
            <v>--</v>
          </cell>
          <cell r="F14" t="str">
            <v>--</v>
          </cell>
          <cell r="G14" t="str">
            <v>--</v>
          </cell>
          <cell r="H14" t="str">
            <v>--</v>
          </cell>
          <cell r="I14">
            <v>12</v>
          </cell>
        </row>
        <row r="16">
          <cell r="A16" t="str">
            <v>Foreign currency deposits 3/</v>
          </cell>
        </row>
        <row r="17">
          <cell r="A17" t="str">
            <v>Sight deposits and time deposits</v>
          </cell>
        </row>
        <row r="18">
          <cell r="A18" t="str">
            <v xml:space="preserve">  of less than 30 days</v>
          </cell>
          <cell r="B18" t="str">
            <v>--</v>
          </cell>
          <cell r="C18" t="str">
            <v>--</v>
          </cell>
          <cell r="D18">
            <v>10</v>
          </cell>
          <cell r="F18">
            <v>11.5</v>
          </cell>
          <cell r="G18" t="str">
            <v>--</v>
          </cell>
          <cell r="H18" t="str">
            <v>--</v>
          </cell>
          <cell r="I18">
            <v>21.5</v>
          </cell>
        </row>
        <row r="19">
          <cell r="A19" t="str">
            <v>Time deposits of more than 30 days</v>
          </cell>
        </row>
        <row r="20">
          <cell r="A20" t="str">
            <v xml:space="preserve">  but less than 180 days</v>
          </cell>
          <cell r="B20" t="str">
            <v>--</v>
          </cell>
          <cell r="C20" t="str">
            <v>--</v>
          </cell>
          <cell r="D20">
            <v>10</v>
          </cell>
          <cell r="F20">
            <v>11.5</v>
          </cell>
          <cell r="G20" t="str">
            <v>--</v>
          </cell>
          <cell r="H20" t="str">
            <v>--</v>
          </cell>
          <cell r="I20">
            <v>21.5</v>
          </cell>
        </row>
        <row r="21">
          <cell r="A21" t="str">
            <v>Time deposits of more than 180 days</v>
          </cell>
          <cell r="B21" t="str">
            <v>--</v>
          </cell>
          <cell r="C21" t="str">
            <v>--</v>
          </cell>
          <cell r="D21">
            <v>4</v>
          </cell>
          <cell r="F21">
            <v>11.5</v>
          </cell>
          <cell r="G21" t="str">
            <v>--</v>
          </cell>
          <cell r="H21" t="str">
            <v>--</v>
          </cell>
          <cell r="I21">
            <v>15.5</v>
          </cell>
        </row>
        <row r="22">
          <cell r="A22" t="str">
            <v>Credits from correspondents</v>
          </cell>
        </row>
        <row r="23">
          <cell r="A23" t="str">
            <v xml:space="preserve">  subject to confirmation</v>
          </cell>
          <cell r="B23" t="str">
            <v>--</v>
          </cell>
          <cell r="C23" t="str">
            <v>--</v>
          </cell>
          <cell r="D23">
            <v>10</v>
          </cell>
          <cell r="F23">
            <v>11.5</v>
          </cell>
          <cell r="G23" t="str">
            <v>--</v>
          </cell>
          <cell r="H23" t="str">
            <v>--</v>
          </cell>
          <cell r="I23">
            <v>21.5</v>
          </cell>
        </row>
        <row r="25">
          <cell r="A25" t="str">
            <v>(Situation as of December 31, 1996)</v>
          </cell>
        </row>
        <row r="26">
          <cell r="A26" t="str">
            <v>Local currency deposits 2/</v>
          </cell>
        </row>
        <row r="27">
          <cell r="A27" t="str">
            <v>Sight deposits and time deposits</v>
          </cell>
        </row>
        <row r="28">
          <cell r="A28" t="str">
            <v xml:space="preserve">  of less than 30 days</v>
          </cell>
          <cell r="B28">
            <v>10</v>
          </cell>
          <cell r="C28">
            <v>10</v>
          </cell>
          <cell r="D28" t="str">
            <v>--</v>
          </cell>
          <cell r="F28" t="str">
            <v>--</v>
          </cell>
          <cell r="G28" t="str">
            <v>--</v>
          </cell>
          <cell r="H28" t="str">
            <v>--</v>
          </cell>
          <cell r="I28">
            <v>20</v>
          </cell>
        </row>
        <row r="29">
          <cell r="A29" t="str">
            <v>Time deposits of more than 30 days</v>
          </cell>
        </row>
        <row r="30">
          <cell r="A30" t="str">
            <v xml:space="preserve">  but less than 180 days</v>
          </cell>
          <cell r="B30">
            <v>4</v>
          </cell>
          <cell r="C30">
            <v>10</v>
          </cell>
          <cell r="D30" t="str">
            <v>--</v>
          </cell>
          <cell r="F30" t="str">
            <v>--</v>
          </cell>
          <cell r="G30" t="str">
            <v>--</v>
          </cell>
          <cell r="H30" t="str">
            <v>--</v>
          </cell>
          <cell r="I30">
            <v>14</v>
          </cell>
        </row>
        <row r="31">
          <cell r="A31" t="str">
            <v>Time deposits of more than 180 days</v>
          </cell>
          <cell r="B31">
            <v>2</v>
          </cell>
          <cell r="C31">
            <v>10</v>
          </cell>
          <cell r="D31" t="str">
            <v>--</v>
          </cell>
          <cell r="F31" t="str">
            <v>--</v>
          </cell>
          <cell r="G31" t="str">
            <v>--</v>
          </cell>
          <cell r="H31" t="str">
            <v>--</v>
          </cell>
          <cell r="I31">
            <v>12</v>
          </cell>
        </row>
        <row r="33">
          <cell r="A33" t="str">
            <v>Foreign currency deposits 3/</v>
          </cell>
        </row>
        <row r="34">
          <cell r="A34" t="str">
            <v>Sight deposits and time deposits</v>
          </cell>
        </row>
        <row r="35">
          <cell r="A35" t="str">
            <v xml:space="preserve">  of less than 30 days</v>
          </cell>
          <cell r="B35" t="str">
            <v>--</v>
          </cell>
          <cell r="C35" t="str">
            <v>--</v>
          </cell>
          <cell r="D35">
            <v>10</v>
          </cell>
          <cell r="F35">
            <v>11.5</v>
          </cell>
          <cell r="G35" t="str">
            <v>--</v>
          </cell>
          <cell r="H35" t="str">
            <v>--</v>
          </cell>
          <cell r="I35">
            <v>21.5</v>
          </cell>
        </row>
        <row r="36">
          <cell r="A36" t="str">
            <v>Time deposits of more than 30 days</v>
          </cell>
        </row>
        <row r="37">
          <cell r="A37" t="str">
            <v xml:space="preserve">  but less than 180 days</v>
          </cell>
          <cell r="B37" t="str">
            <v>--</v>
          </cell>
          <cell r="C37" t="str">
            <v>--</v>
          </cell>
          <cell r="D37">
            <v>10</v>
          </cell>
          <cell r="F37">
            <v>11.5</v>
          </cell>
          <cell r="G37" t="str">
            <v>--</v>
          </cell>
          <cell r="H37" t="str">
            <v>--</v>
          </cell>
          <cell r="I37">
            <v>21.5</v>
          </cell>
        </row>
        <row r="38">
          <cell r="A38" t="str">
            <v>Time deposits of more than 180 days</v>
          </cell>
          <cell r="B38" t="str">
            <v>--</v>
          </cell>
          <cell r="C38" t="str">
            <v>--</v>
          </cell>
          <cell r="D38">
            <v>4</v>
          </cell>
          <cell r="F38">
            <v>11.5</v>
          </cell>
          <cell r="G38" t="str">
            <v>--</v>
          </cell>
          <cell r="H38" t="str">
            <v>--</v>
          </cell>
          <cell r="I38">
            <v>15.5</v>
          </cell>
        </row>
        <row r="39">
          <cell r="A39" t="str">
            <v>Credits from correspondents</v>
          </cell>
        </row>
        <row r="40">
          <cell r="A40" t="str">
            <v xml:space="preserve">  subject to confirmation</v>
          </cell>
          <cell r="B40" t="str">
            <v>--</v>
          </cell>
          <cell r="C40" t="str">
            <v>--</v>
          </cell>
          <cell r="D40">
            <v>10</v>
          </cell>
          <cell r="F40">
            <v>11.5</v>
          </cell>
          <cell r="G40" t="str">
            <v>--</v>
          </cell>
          <cell r="H40" t="str">
            <v>--</v>
          </cell>
          <cell r="I40">
            <v>21.5</v>
          </cell>
        </row>
        <row r="42">
          <cell r="A42" t="str">
            <v>(Situation as of December 31, 1997)</v>
          </cell>
        </row>
        <row r="43">
          <cell r="A43" t="str">
            <v>Local currency deposits 2/</v>
          </cell>
        </row>
        <row r="44">
          <cell r="A44" t="str">
            <v>Sight deposits and time deposits</v>
          </cell>
        </row>
        <row r="45">
          <cell r="A45" t="str">
            <v xml:space="preserve">  of less than 30 days</v>
          </cell>
          <cell r="B45">
            <v>10</v>
          </cell>
          <cell r="C45">
            <v>10</v>
          </cell>
          <cell r="D45" t="str">
            <v>--</v>
          </cell>
          <cell r="F45" t="str">
            <v>--</v>
          </cell>
          <cell r="G45" t="str">
            <v>--</v>
          </cell>
          <cell r="H45" t="str">
            <v>--</v>
          </cell>
          <cell r="I45">
            <v>20</v>
          </cell>
        </row>
        <row r="46">
          <cell r="A46" t="str">
            <v>Time deposits of more than 30 days</v>
          </cell>
        </row>
        <row r="47">
          <cell r="A47" t="str">
            <v xml:space="preserve">  but less than 180 days</v>
          </cell>
          <cell r="B47">
            <v>4</v>
          </cell>
          <cell r="C47">
            <v>10</v>
          </cell>
          <cell r="D47" t="str">
            <v>--</v>
          </cell>
          <cell r="F47" t="str">
            <v>--</v>
          </cell>
          <cell r="G47" t="str">
            <v>--</v>
          </cell>
          <cell r="H47" t="str">
            <v>--</v>
          </cell>
          <cell r="I47">
            <v>14</v>
          </cell>
        </row>
        <row r="48">
          <cell r="A48" t="str">
            <v>Time deposits of more than 180 days</v>
          </cell>
          <cell r="B48">
            <v>2</v>
          </cell>
          <cell r="C48">
            <v>10</v>
          </cell>
          <cell r="D48" t="str">
            <v>--</v>
          </cell>
          <cell r="F48" t="str">
            <v>--</v>
          </cell>
          <cell r="G48" t="str">
            <v>--</v>
          </cell>
          <cell r="H48" t="str">
            <v>--</v>
          </cell>
          <cell r="I48">
            <v>12</v>
          </cell>
        </row>
        <row r="50">
          <cell r="A50" t="str">
            <v>Foreign currency deposits 3/</v>
          </cell>
        </row>
        <row r="51">
          <cell r="A51" t="str">
            <v>Sight deposits and time deposits</v>
          </cell>
        </row>
        <row r="52">
          <cell r="A52" t="str">
            <v xml:space="preserve">  of less than 30 days</v>
          </cell>
          <cell r="B52" t="str">
            <v>--</v>
          </cell>
          <cell r="C52" t="str">
            <v>--</v>
          </cell>
          <cell r="D52">
            <v>10</v>
          </cell>
          <cell r="F52">
            <v>11.5</v>
          </cell>
          <cell r="G52" t="str">
            <v>--</v>
          </cell>
          <cell r="H52" t="str">
            <v>--</v>
          </cell>
          <cell r="I52">
            <v>21.5</v>
          </cell>
        </row>
        <row r="53">
          <cell r="A53" t="str">
            <v>Time deposits of more than 30 days</v>
          </cell>
        </row>
        <row r="54">
          <cell r="A54" t="str">
            <v xml:space="preserve">  but less than 180 days</v>
          </cell>
          <cell r="B54" t="str">
            <v>--</v>
          </cell>
          <cell r="C54" t="str">
            <v>--</v>
          </cell>
          <cell r="D54">
            <v>10</v>
          </cell>
          <cell r="F54">
            <v>11.5</v>
          </cell>
          <cell r="G54" t="str">
            <v>--</v>
          </cell>
          <cell r="H54" t="str">
            <v>--</v>
          </cell>
          <cell r="I54">
            <v>21.5</v>
          </cell>
        </row>
        <row r="55">
          <cell r="A55" t="str">
            <v>Time deposits of more than 180 days</v>
          </cell>
          <cell r="B55" t="str">
            <v>--</v>
          </cell>
          <cell r="C55" t="str">
            <v>--</v>
          </cell>
          <cell r="D55">
            <v>4</v>
          </cell>
          <cell r="F55">
            <v>11.5</v>
          </cell>
          <cell r="G55" t="str">
            <v>--</v>
          </cell>
          <cell r="H55" t="str">
            <v>--</v>
          </cell>
          <cell r="I55">
            <v>15.5</v>
          </cell>
        </row>
        <row r="56">
          <cell r="A56" t="str">
            <v>Credits from correspondents</v>
          </cell>
        </row>
        <row r="57">
          <cell r="A57" t="str">
            <v xml:space="preserve">  subject to confirmation</v>
          </cell>
          <cell r="B57" t="str">
            <v>--</v>
          </cell>
          <cell r="C57" t="str">
            <v>--</v>
          </cell>
          <cell r="D57">
            <v>10</v>
          </cell>
          <cell r="F57">
            <v>11.5</v>
          </cell>
          <cell r="G57" t="str">
            <v>--</v>
          </cell>
          <cell r="H57" t="str">
            <v>--</v>
          </cell>
          <cell r="I57">
            <v>21.5</v>
          </cell>
        </row>
        <row r="59">
          <cell r="A59" t="str">
            <v>(Situation as of December 31, 1998)</v>
          </cell>
        </row>
        <row r="60">
          <cell r="A60" t="str">
            <v>Local currency deposits 2/</v>
          </cell>
        </row>
        <row r="61">
          <cell r="A61" t="str">
            <v>Sight deposits and time deposits</v>
          </cell>
        </row>
        <row r="62">
          <cell r="A62" t="str">
            <v xml:space="preserve">  of less than 30 days</v>
          </cell>
          <cell r="B62">
            <v>10</v>
          </cell>
          <cell r="C62">
            <v>10</v>
          </cell>
          <cell r="D62" t="str">
            <v>--</v>
          </cell>
          <cell r="F62" t="str">
            <v>--</v>
          </cell>
          <cell r="G62" t="str">
            <v>--</v>
          </cell>
          <cell r="H62" t="str">
            <v>--</v>
          </cell>
          <cell r="I62">
            <v>20</v>
          </cell>
        </row>
        <row r="63">
          <cell r="A63" t="str">
            <v>Time deposits of more than 30 days</v>
          </cell>
        </row>
        <row r="64">
          <cell r="A64" t="str">
            <v xml:space="preserve">  but less than 180 days</v>
          </cell>
          <cell r="B64">
            <v>4</v>
          </cell>
          <cell r="C64">
            <v>10</v>
          </cell>
          <cell r="D64" t="str">
            <v>--</v>
          </cell>
          <cell r="F64" t="str">
            <v>--</v>
          </cell>
          <cell r="G64" t="str">
            <v>--</v>
          </cell>
          <cell r="H64" t="str">
            <v>--</v>
          </cell>
          <cell r="I64">
            <v>14</v>
          </cell>
        </row>
        <row r="65">
          <cell r="A65" t="str">
            <v>Time deposits of more than 180 days</v>
          </cell>
          <cell r="B65">
            <v>2</v>
          </cell>
          <cell r="C65">
            <v>10</v>
          </cell>
          <cell r="D65" t="str">
            <v>--</v>
          </cell>
          <cell r="F65" t="str">
            <v>--</v>
          </cell>
          <cell r="G65" t="str">
            <v>--</v>
          </cell>
          <cell r="H65" t="str">
            <v>--</v>
          </cell>
          <cell r="I65">
            <v>12</v>
          </cell>
        </row>
        <row r="67">
          <cell r="A67" t="str">
            <v>Foreign currency deposits 3/</v>
          </cell>
        </row>
        <row r="68">
          <cell r="A68" t="str">
            <v>Sight deposits and time deposits</v>
          </cell>
        </row>
        <row r="69">
          <cell r="A69" t="str">
            <v xml:space="preserve">  of less than 30 days</v>
          </cell>
          <cell r="B69" t="str">
            <v>--</v>
          </cell>
          <cell r="C69" t="str">
            <v>--</v>
          </cell>
          <cell r="D69">
            <v>10</v>
          </cell>
          <cell r="F69">
            <v>11.5</v>
          </cell>
          <cell r="G69" t="str">
            <v>--</v>
          </cell>
          <cell r="H69" t="str">
            <v>--</v>
          </cell>
          <cell r="I69">
            <v>21.5</v>
          </cell>
        </row>
        <row r="70">
          <cell r="A70" t="str">
            <v>Time deposits of more than 30 days</v>
          </cell>
        </row>
        <row r="71">
          <cell r="A71" t="str">
            <v xml:space="preserve">  but less than 180 days</v>
          </cell>
          <cell r="B71" t="str">
            <v>--</v>
          </cell>
          <cell r="C71" t="str">
            <v>--</v>
          </cell>
          <cell r="D71">
            <v>10</v>
          </cell>
          <cell r="F71">
            <v>11.5</v>
          </cell>
          <cell r="G71" t="str">
            <v>--</v>
          </cell>
          <cell r="H71" t="str">
            <v>--</v>
          </cell>
          <cell r="I71">
            <v>21.5</v>
          </cell>
        </row>
        <row r="72">
          <cell r="A72" t="str">
            <v>Time deposits of more than 180 days</v>
          </cell>
          <cell r="B72" t="str">
            <v>--</v>
          </cell>
          <cell r="C72" t="str">
            <v>--</v>
          </cell>
          <cell r="D72">
            <v>4</v>
          </cell>
          <cell r="F72">
            <v>11.5</v>
          </cell>
          <cell r="G72" t="str">
            <v>--</v>
          </cell>
          <cell r="H72" t="str">
            <v>--</v>
          </cell>
          <cell r="I72">
            <v>15.5</v>
          </cell>
        </row>
        <row r="73">
          <cell r="A73" t="str">
            <v>Credits from correspondents</v>
          </cell>
        </row>
        <row r="74">
          <cell r="A74" t="str">
            <v xml:space="preserve">  subject to confirmation</v>
          </cell>
          <cell r="B74" t="str">
            <v>--</v>
          </cell>
          <cell r="C74" t="str">
            <v>--</v>
          </cell>
          <cell r="D74">
            <v>10</v>
          </cell>
          <cell r="F74">
            <v>11.5</v>
          </cell>
          <cell r="G74" t="str">
            <v>--</v>
          </cell>
          <cell r="H74" t="str">
            <v>--</v>
          </cell>
          <cell r="I74">
            <v>21.5</v>
          </cell>
        </row>
        <row r="76">
          <cell r="A76" t="str">
            <v>(Situation as of December 31, 1999)</v>
          </cell>
        </row>
        <row r="77">
          <cell r="A77" t="str">
            <v>Local currency deposits 2/</v>
          </cell>
        </row>
        <row r="78">
          <cell r="A78" t="str">
            <v>Sight deposits and time deposits</v>
          </cell>
        </row>
        <row r="79">
          <cell r="A79" t="str">
            <v xml:space="preserve">  of less than 30 days</v>
          </cell>
          <cell r="B79">
            <v>10</v>
          </cell>
          <cell r="C79">
            <v>10</v>
          </cell>
          <cell r="D79" t="str">
            <v>--</v>
          </cell>
          <cell r="F79" t="str">
            <v>--</v>
          </cell>
          <cell r="G79" t="str">
            <v>--</v>
          </cell>
          <cell r="H79" t="str">
            <v>--</v>
          </cell>
          <cell r="I79">
            <v>20</v>
          </cell>
        </row>
        <row r="80">
          <cell r="A80" t="str">
            <v>Time deposits of more than 30 days</v>
          </cell>
        </row>
        <row r="81">
          <cell r="A81" t="str">
            <v xml:space="preserve">  but less than 180 days</v>
          </cell>
          <cell r="B81">
            <v>4</v>
          </cell>
          <cell r="C81">
            <v>10</v>
          </cell>
          <cell r="D81" t="str">
            <v>--</v>
          </cell>
          <cell r="F81" t="str">
            <v>--</v>
          </cell>
          <cell r="G81" t="str">
            <v>--</v>
          </cell>
          <cell r="H81" t="str">
            <v>--</v>
          </cell>
          <cell r="I81">
            <v>14</v>
          </cell>
        </row>
        <row r="82">
          <cell r="A82" t="str">
            <v>Time deposits of more than 180 days</v>
          </cell>
          <cell r="B82">
            <v>2</v>
          </cell>
          <cell r="C82">
            <v>10</v>
          </cell>
          <cell r="D82" t="str">
            <v>--</v>
          </cell>
          <cell r="F82" t="str">
            <v>--</v>
          </cell>
          <cell r="G82" t="str">
            <v>--</v>
          </cell>
          <cell r="H82" t="str">
            <v>--</v>
          </cell>
          <cell r="I82">
            <v>12</v>
          </cell>
        </row>
        <row r="84">
          <cell r="A84" t="str">
            <v>Foreign currency deposits 3/</v>
          </cell>
        </row>
        <row r="85">
          <cell r="A85" t="str">
            <v>Sight deposits and time deposits</v>
          </cell>
        </row>
        <row r="86">
          <cell r="A86" t="str">
            <v xml:space="preserve">  of less than 30 days</v>
          </cell>
          <cell r="B86" t="str">
            <v>--</v>
          </cell>
          <cell r="C86" t="str">
            <v>--</v>
          </cell>
          <cell r="D86">
            <v>10</v>
          </cell>
          <cell r="F86">
            <v>11.5</v>
          </cell>
          <cell r="G86" t="str">
            <v>--</v>
          </cell>
          <cell r="H86" t="str">
            <v>--</v>
          </cell>
          <cell r="I86">
            <v>21.5</v>
          </cell>
        </row>
        <row r="87">
          <cell r="A87" t="str">
            <v>Time deposits of more than 30 days</v>
          </cell>
        </row>
        <row r="88">
          <cell r="A88" t="str">
            <v xml:space="preserve">  but less than 180 days</v>
          </cell>
          <cell r="B88" t="str">
            <v>--</v>
          </cell>
          <cell r="C88" t="str">
            <v>--</v>
          </cell>
          <cell r="D88">
            <v>10</v>
          </cell>
          <cell r="F88">
            <v>11.5</v>
          </cell>
          <cell r="G88" t="str">
            <v>--</v>
          </cell>
          <cell r="H88" t="str">
            <v>--</v>
          </cell>
          <cell r="I88">
            <v>21.5</v>
          </cell>
        </row>
        <row r="89">
          <cell r="A89" t="str">
            <v>Time deposits of more than 180 days</v>
          </cell>
          <cell r="B89" t="str">
            <v>--</v>
          </cell>
          <cell r="C89" t="str">
            <v>--</v>
          </cell>
          <cell r="D89">
            <v>4</v>
          </cell>
          <cell r="F89">
            <v>11.5</v>
          </cell>
          <cell r="G89" t="str">
            <v>--</v>
          </cell>
          <cell r="H89" t="str">
            <v>--</v>
          </cell>
          <cell r="I89">
            <v>15.5</v>
          </cell>
        </row>
        <row r="90">
          <cell r="A90" t="str">
            <v>Credits from correspondents</v>
          </cell>
        </row>
        <row r="91">
          <cell r="A91" t="str">
            <v xml:space="preserve">  subject to confirmation</v>
          </cell>
          <cell r="B91" t="str">
            <v>--</v>
          </cell>
          <cell r="C91" t="str">
            <v>--</v>
          </cell>
          <cell r="D91">
            <v>10</v>
          </cell>
          <cell r="F91">
            <v>11.5</v>
          </cell>
          <cell r="G91" t="str">
            <v>--</v>
          </cell>
          <cell r="H91" t="str">
            <v>--</v>
          </cell>
          <cell r="I91">
            <v>21.5</v>
          </cell>
        </row>
        <row r="93">
          <cell r="A93" t="str">
            <v>(Situation as of June 30, 2000)</v>
          </cell>
        </row>
        <row r="94">
          <cell r="A94" t="str">
            <v>Local currency deposits 2/</v>
          </cell>
        </row>
        <row r="95">
          <cell r="A95" t="str">
            <v>Sight deposits and time deposits</v>
          </cell>
          <cell r="B95">
            <v>10</v>
          </cell>
          <cell r="C95">
            <v>10</v>
          </cell>
          <cell r="D95" t="str">
            <v>--</v>
          </cell>
          <cell r="F95" t="str">
            <v>--</v>
          </cell>
          <cell r="G95" t="str">
            <v>--</v>
          </cell>
          <cell r="H95" t="str">
            <v>--</v>
          </cell>
          <cell r="I95">
            <v>20</v>
          </cell>
        </row>
        <row r="96">
          <cell r="A96" t="str">
            <v xml:space="preserve">  of less than 30 days</v>
          </cell>
        </row>
        <row r="97">
          <cell r="A97" t="str">
            <v>Time deposits of more than 30 days</v>
          </cell>
          <cell r="B97">
            <v>4</v>
          </cell>
          <cell r="C97">
            <v>10</v>
          </cell>
          <cell r="D97" t="str">
            <v>--</v>
          </cell>
          <cell r="F97" t="str">
            <v>--</v>
          </cell>
          <cell r="G97" t="str">
            <v>--</v>
          </cell>
          <cell r="H97" t="str">
            <v>--</v>
          </cell>
          <cell r="I97">
            <v>14</v>
          </cell>
        </row>
        <row r="98">
          <cell r="A98" t="str">
            <v xml:space="preserve">  but less than 180 days</v>
          </cell>
          <cell r="B98">
            <v>2</v>
          </cell>
          <cell r="C98">
            <v>10</v>
          </cell>
          <cell r="D98" t="str">
            <v>--</v>
          </cell>
          <cell r="F98" t="str">
            <v>--</v>
          </cell>
          <cell r="G98" t="str">
            <v>--</v>
          </cell>
          <cell r="H98" t="str">
            <v>--</v>
          </cell>
          <cell r="I98">
            <v>12</v>
          </cell>
        </row>
        <row r="99">
          <cell r="A99" t="str">
            <v>Time deposits of more than 180 days</v>
          </cell>
        </row>
        <row r="101">
          <cell r="A101" t="str">
            <v>Foreign currency deposits 3/</v>
          </cell>
        </row>
        <row r="102">
          <cell r="A102" t="str">
            <v>Sight deposits and time deposits</v>
          </cell>
          <cell r="B102" t="str">
            <v>--</v>
          </cell>
          <cell r="C102" t="str">
            <v>--</v>
          </cell>
          <cell r="D102">
            <v>10</v>
          </cell>
          <cell r="F102">
            <v>11.5</v>
          </cell>
          <cell r="G102" t="str">
            <v>--</v>
          </cell>
          <cell r="H102" t="str">
            <v>--</v>
          </cell>
          <cell r="I102">
            <v>21.5</v>
          </cell>
        </row>
        <row r="103">
          <cell r="A103" t="str">
            <v xml:space="preserve">  of less than 30 days</v>
          </cell>
        </row>
        <row r="104">
          <cell r="A104" t="str">
            <v>Time deposits of more than 30 days</v>
          </cell>
          <cell r="B104" t="str">
            <v>--</v>
          </cell>
          <cell r="C104" t="str">
            <v>--</v>
          </cell>
          <cell r="D104">
            <v>10</v>
          </cell>
          <cell r="F104">
            <v>11.5</v>
          </cell>
          <cell r="G104" t="str">
            <v>--</v>
          </cell>
          <cell r="H104" t="str">
            <v>--</v>
          </cell>
          <cell r="I104">
            <v>21.5</v>
          </cell>
        </row>
        <row r="105">
          <cell r="A105" t="str">
            <v xml:space="preserve">  but less than 180 days</v>
          </cell>
          <cell r="B105" t="str">
            <v>--</v>
          </cell>
          <cell r="C105" t="str">
            <v>--</v>
          </cell>
          <cell r="D105">
            <v>4</v>
          </cell>
          <cell r="F105">
            <v>11.5</v>
          </cell>
          <cell r="G105" t="str">
            <v>--</v>
          </cell>
          <cell r="H105" t="str">
            <v>--</v>
          </cell>
          <cell r="I105">
            <v>15.5</v>
          </cell>
        </row>
        <row r="106">
          <cell r="A106" t="str">
            <v>Time deposits of more than 180 days</v>
          </cell>
        </row>
        <row r="107">
          <cell r="A107" t="str">
            <v>Credits from correspondents</v>
          </cell>
          <cell r="B107" t="str">
            <v>--</v>
          </cell>
          <cell r="C107" t="str">
            <v>--</v>
          </cell>
          <cell r="D107">
            <v>10</v>
          </cell>
          <cell r="F107">
            <v>11.5</v>
          </cell>
          <cell r="G107" t="str">
            <v>--</v>
          </cell>
          <cell r="H107" t="str">
            <v>--</v>
          </cell>
          <cell r="I107">
            <v>21.5</v>
          </cell>
        </row>
        <row r="108">
          <cell r="A108" t="str">
            <v xml:space="preserve">  subject to confirmation</v>
          </cell>
        </row>
        <row r="110">
          <cell r="A110" t="str">
            <v>Source:  Central Bank of Uruguay.</v>
          </cell>
        </row>
        <row r="112">
          <cell r="A112" t="str">
            <v xml:space="preserve">  1/  Excluding financial houses, which are subject to reserve requirements very similar to those of commercial banks. </v>
          </cell>
        </row>
        <row r="113">
          <cell r="A113" t="str">
            <v xml:space="preserve">  2/  Applies to all liabilities in local currency to the private sector.</v>
          </cell>
        </row>
        <row r="114">
          <cell r="A114" t="str">
            <v xml:space="preserve">  3/  Excludes foreign currency deposits of nonresidents that are used to provide credit to nonresidents (offshore operations).  It also excludes public securities after December 1997</v>
          </cell>
        </row>
      </sheetData>
      <sheetData sheetId="3" refreshError="1"/>
      <sheetData sheetId="4" refreshError="1"/>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R tables"/>
      <sheetName val="RED table 40"/>
      <sheetName val="RED Table 41"/>
      <sheetName val="RED tables"/>
      <sheetName val="#REF"/>
    </sheetNames>
    <sheetDataSet>
      <sheetData sheetId="0" refreshError="1"/>
      <sheetData sheetId="1" refreshError="1"/>
      <sheetData sheetId="2" refreshError="1"/>
      <sheetData sheetId="3" refreshError="1"/>
      <sheetData sheetId="4" refreshError="1"/>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ic data"/>
      <sheetName val="Contents"/>
      <sheetName val="R1"/>
      <sheetName val="R2"/>
      <sheetName val="R3"/>
      <sheetName val="R4"/>
      <sheetName val="R5"/>
      <sheetName val="R6"/>
      <sheetName val="R7"/>
      <sheetName val="E1"/>
      <sheetName val="E2"/>
      <sheetName val="L1"/>
      <sheetName val="L2"/>
      <sheetName val="L3"/>
      <sheetName val="L4"/>
      <sheetName val="L5"/>
      <sheetName val="L6"/>
      <sheetName val="L7"/>
      <sheetName val="R8"/>
      <sheetName val="Gov1"/>
      <sheetName val="Gov2"/>
      <sheetName val="Gov3"/>
      <sheetName val="Gov4"/>
      <sheetName val="Gov5"/>
      <sheetName val="Gov6"/>
      <sheetName val="Gov7"/>
      <sheetName val="Gov8"/>
      <sheetName val="Gov9"/>
      <sheetName val="M1"/>
      <sheetName val="M2"/>
      <sheetName val="M3"/>
      <sheetName val="M4"/>
      <sheetName val="M5"/>
      <sheetName val="B1"/>
      <sheetName val="B2"/>
      <sheetName val="B3"/>
      <sheetName val="D"/>
      <sheetName val="BoP"/>
      <sheetName val="T1"/>
      <sheetName val="T2"/>
      <sheetName val="T3"/>
      <sheetName val="40"/>
      <sheetName val="41"/>
      <sheetName val="42"/>
      <sheetName val="43"/>
      <sheetName val="44"/>
      <sheetName val="45"/>
    </sheetNames>
    <sheetDataSet>
      <sheetData sheetId="0"/>
      <sheetData sheetId="1"/>
      <sheetData sheetId="2"/>
      <sheetData sheetId="3"/>
      <sheetData sheetId="4"/>
      <sheetData sheetId="5"/>
      <sheetData sheetId="6"/>
      <sheetData sheetId="7"/>
      <sheetData sheetId="8" refreshError="1">
        <row r="1">
          <cell r="A1" t="str">
            <v>Table 7. Latvia: Gross Domestic Product by Expenditure at Constant Prices, 1996-2000</v>
          </cell>
        </row>
        <row r="4">
          <cell r="B4">
            <v>1995</v>
          </cell>
          <cell r="C4">
            <v>1996</v>
          </cell>
          <cell r="D4">
            <v>1997</v>
          </cell>
          <cell r="E4">
            <v>1998</v>
          </cell>
          <cell r="F4">
            <v>1999</v>
          </cell>
          <cell r="G4">
            <v>2000</v>
          </cell>
        </row>
        <row r="6">
          <cell r="C6" t="str">
            <v>(In thousands of 1995 lats)</v>
          </cell>
        </row>
        <row r="7">
          <cell r="A7" t="str">
            <v>Final consumption</v>
          </cell>
          <cell r="B7">
            <v>1992317</v>
          </cell>
          <cell r="C7">
            <v>2153374.6165267015</v>
          </cell>
          <cell r="D7">
            <v>2236061</v>
          </cell>
          <cell r="E7">
            <v>2374749</v>
          </cell>
          <cell r="F7">
            <v>2466123</v>
          </cell>
          <cell r="G7">
            <v>2559601</v>
          </cell>
        </row>
        <row r="8">
          <cell r="A8" t="str">
            <v xml:space="preserve">Households and of non-profit </v>
          </cell>
        </row>
        <row r="9">
          <cell r="A9" t="str">
            <v xml:space="preserve">institutions serving households (NPISH)  </v>
          </cell>
          <cell r="B9">
            <v>1470541</v>
          </cell>
          <cell r="C9">
            <v>1622275.6261519773</v>
          </cell>
          <cell r="D9">
            <v>1703541</v>
          </cell>
          <cell r="E9">
            <v>1809935</v>
          </cell>
          <cell r="F9">
            <v>1901359</v>
          </cell>
          <cell r="G9">
            <v>2007234</v>
          </cell>
        </row>
        <row r="10">
          <cell r="A10" t="str">
            <v>General government</v>
          </cell>
          <cell r="B10">
            <v>521776</v>
          </cell>
          <cell r="C10">
            <v>531098.99037472392</v>
          </cell>
          <cell r="D10">
            <v>532520</v>
          </cell>
          <cell r="E10">
            <v>564814</v>
          </cell>
          <cell r="F10">
            <v>564764</v>
          </cell>
          <cell r="G10">
            <v>552367</v>
          </cell>
        </row>
        <row r="11">
          <cell r="A11" t="str">
            <v>Gross capital formation</v>
          </cell>
          <cell r="B11">
            <v>413625.12625088287</v>
          </cell>
          <cell r="C11">
            <v>438258.3834732984</v>
          </cell>
          <cell r="D11">
            <v>491880</v>
          </cell>
          <cell r="E11">
            <v>684786</v>
          </cell>
          <cell r="F11">
            <v>624870</v>
          </cell>
          <cell r="G11">
            <v>617163</v>
          </cell>
        </row>
        <row r="12">
          <cell r="A12" t="str">
            <v>Gross fixed capital formation</v>
          </cell>
          <cell r="B12">
            <v>354876</v>
          </cell>
          <cell r="C12">
            <v>434026.3834732984</v>
          </cell>
          <cell r="D12">
            <v>523996</v>
          </cell>
          <cell r="E12">
            <v>754489</v>
          </cell>
          <cell r="F12">
            <v>724215</v>
          </cell>
          <cell r="G12">
            <v>802305</v>
          </cell>
        </row>
        <row r="13">
          <cell r="A13" t="str">
            <v xml:space="preserve">Changes in inventories </v>
          </cell>
          <cell r="B13">
            <v>58749</v>
          </cell>
          <cell r="C13">
            <v>4232</v>
          </cell>
          <cell r="D13">
            <v>-32116</v>
          </cell>
          <cell r="E13">
            <v>-69703</v>
          </cell>
          <cell r="F13">
            <v>-99345</v>
          </cell>
          <cell r="G13">
            <v>-185142</v>
          </cell>
        </row>
        <row r="14">
          <cell r="A14" t="str">
            <v>Exports of goods and services</v>
          </cell>
          <cell r="B14">
            <v>1101039.8737491171</v>
          </cell>
          <cell r="C14">
            <v>1323911</v>
          </cell>
          <cell r="D14">
            <v>1497675</v>
          </cell>
          <cell r="E14">
            <v>1570381</v>
          </cell>
          <cell r="F14">
            <v>1470475</v>
          </cell>
          <cell r="G14">
            <v>1658408</v>
          </cell>
        </row>
        <row r="15">
          <cell r="A15" t="str">
            <v>Imports of goods and services</v>
          </cell>
          <cell r="B15">
            <v>1157759</v>
          </cell>
          <cell r="C15">
            <v>1487839</v>
          </cell>
          <cell r="D15">
            <v>1588862</v>
          </cell>
          <cell r="E15">
            <v>1890795</v>
          </cell>
          <cell r="F15">
            <v>1792902</v>
          </cell>
          <cell r="G15">
            <v>1884456</v>
          </cell>
        </row>
        <row r="16">
          <cell r="A16" t="str">
            <v>GDP at purchasers'  prices</v>
          </cell>
          <cell r="B16">
            <v>2349223</v>
          </cell>
          <cell r="C16">
            <v>2427705</v>
          </cell>
          <cell r="D16">
            <v>2636754</v>
          </cell>
          <cell r="E16">
            <v>2739121</v>
          </cell>
          <cell r="F16">
            <v>2768566</v>
          </cell>
          <cell r="G16">
            <v>2950716</v>
          </cell>
        </row>
        <row r="18">
          <cell r="C18" t="str">
            <v>(Percentage growth)</v>
          </cell>
        </row>
        <row r="19">
          <cell r="A19" t="str">
            <v>Final consumption</v>
          </cell>
          <cell r="C19" t="str">
            <v>...</v>
          </cell>
          <cell r="D19">
            <v>3.8398513123865108</v>
          </cell>
          <cell r="E19">
            <v>6.2023352672400334</v>
          </cell>
          <cell r="F19">
            <v>3.8477329604096999</v>
          </cell>
          <cell r="G19">
            <v>3.7904840918315807</v>
          </cell>
        </row>
        <row r="20">
          <cell r="A20" t="str">
            <v xml:space="preserve">Households and of non-profit </v>
          </cell>
        </row>
        <row r="21">
          <cell r="A21" t="str">
            <v xml:space="preserve">institutions serving households (NPISH)  </v>
          </cell>
          <cell r="C21" t="str">
            <v>...</v>
          </cell>
          <cell r="D21">
            <v>5.0093444380215013</v>
          </cell>
          <cell r="E21">
            <v>6.2454616589797451</v>
          </cell>
          <cell r="F21">
            <v>5.0512311215596073</v>
          </cell>
          <cell r="G21">
            <v>5.5683855600126009</v>
          </cell>
        </row>
        <row r="22">
          <cell r="A22" t="str">
            <v>General government</v>
          </cell>
          <cell r="C22" t="str">
            <v>...</v>
          </cell>
          <cell r="D22">
            <v>0.26756021966327648</v>
          </cell>
          <cell r="E22">
            <v>6.0643731690828595</v>
          </cell>
          <cell r="F22">
            <v>-8.8524717871685255E-3</v>
          </cell>
          <cell r="G22">
            <v>-2.1950761734104818</v>
          </cell>
        </row>
        <row r="23">
          <cell r="A23" t="str">
            <v>Gross capital formation</v>
          </cell>
          <cell r="C23" t="str">
            <v>...</v>
          </cell>
          <cell r="D23">
            <v>12.235160478103801</v>
          </cell>
          <cell r="E23">
            <v>39.218101976091724</v>
          </cell>
          <cell r="F23">
            <v>-8.7495947639116505</v>
          </cell>
          <cell r="G23">
            <v>-1.2333765423208076</v>
          </cell>
        </row>
        <row r="24">
          <cell r="A24" t="str">
            <v>Gross fixed capital formation</v>
          </cell>
          <cell r="C24" t="str">
            <v>...</v>
          </cell>
          <cell r="D24">
            <v>20.729066239411374</v>
          </cell>
          <cell r="E24">
            <v>43.987549523278815</v>
          </cell>
          <cell r="F24">
            <v>-4.0125170810972772</v>
          </cell>
          <cell r="G24">
            <v>10.782709554483127</v>
          </cell>
        </row>
        <row r="25">
          <cell r="A25" t="str">
            <v xml:space="preserve">Changes in inventories </v>
          </cell>
          <cell r="C25" t="str">
            <v>...</v>
          </cell>
          <cell r="D25">
            <v>-858.8846880907372</v>
          </cell>
          <cell r="E25">
            <v>117.03512268028398</v>
          </cell>
          <cell r="F25">
            <v>42.526146650789777</v>
          </cell>
          <cell r="G25">
            <v>86.362675524686708</v>
          </cell>
        </row>
        <row r="26">
          <cell r="A26" t="str">
            <v>Exports of goods and services</v>
          </cell>
          <cell r="C26" t="str">
            <v>...</v>
          </cell>
          <cell r="D26">
            <v>13.125051457386494</v>
          </cell>
          <cell r="E26">
            <v>4.8545912831555516</v>
          </cell>
          <cell r="F26">
            <v>-6.3618956164141043</v>
          </cell>
          <cell r="G26">
            <v>12.78042809296316</v>
          </cell>
        </row>
        <row r="27">
          <cell r="A27" t="str">
            <v>Imports of goods and services</v>
          </cell>
          <cell r="C27" t="str">
            <v>...</v>
          </cell>
          <cell r="D27">
            <v>6.7899147690039019</v>
          </cell>
          <cell r="E27">
            <v>19.003097814662318</v>
          </cell>
          <cell r="F27">
            <v>-5.1773460369844422</v>
          </cell>
          <cell r="G27">
            <v>5.1064698460930869</v>
          </cell>
        </row>
        <row r="28">
          <cell r="A28" t="str">
            <v>GDP at purchasers'  prices</v>
          </cell>
          <cell r="C28" t="str">
            <v>...</v>
          </cell>
          <cell r="D28">
            <v>8.6109720909253831</v>
          </cell>
          <cell r="E28">
            <v>3.8823113570700896</v>
          </cell>
          <cell r="F28">
            <v>1.0749798931847021</v>
          </cell>
          <cell r="G28">
            <v>6.5792182667850474</v>
          </cell>
        </row>
        <row r="30">
          <cell r="A30" t="str">
            <v xml:space="preserve">   Source:  Central Statistical Bureau of Latvia.</v>
          </cell>
        </row>
      </sheetData>
      <sheetData sheetId="9" refreshError="1"/>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Me"/>
      <sheetName val="TC"/>
      <sheetName val="Asp"/>
      <sheetName val="Out"/>
      <sheetName val="Weta"/>
      <sheetName val="New WETA"/>
      <sheetName val="T-BOP"/>
      <sheetName val="T-Rq"/>
      <sheetName val="T-IMF"/>
      <sheetName val="T-DSvc"/>
      <sheetName val="T-DSA"/>
      <sheetName val="CAPACITY"/>
      <sheetName val="Main"/>
      <sheetName val="Ind"/>
      <sheetName val="X"/>
      <sheetName val="X-Id"/>
      <sheetName val="M"/>
      <sheetName val="M-Id"/>
      <sheetName val="Dbt"/>
      <sheetName val="Svc"/>
      <sheetName val="Tr"/>
      <sheetName val="IMF"/>
      <sheetName val="Amt"/>
      <sheetName val="NEW-BIL"/>
      <sheetName val="Dsb"/>
      <sheetName val="Int"/>
      <sheetName val="Req"/>
      <sheetName val="BOG"/>
      <sheetName val="hipc2"/>
      <sheetName val="hipc1"/>
      <sheetName val="NEWDSA"/>
      <sheetName val="Null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ed data"/>
      <sheetName val="gas013003"/>
      <sheetName val="GEE0013003"/>
      <sheetName val="gas102802"/>
      <sheetName val="GEE0102802"/>
      <sheetName val="gas112601"/>
      <sheetName val="GEE102301"/>
      <sheetName val="agrop PUB Proy"/>
      <sheetName val="BoP"/>
      <sheetName val="RES"/>
    </sheetNames>
    <sheetDataSet>
      <sheetData sheetId="0" refreshError="1">
        <row r="1">
          <cell r="A1">
            <v>1</v>
          </cell>
          <cell r="B1" t="str">
            <v>Shared data and projections</v>
          </cell>
        </row>
        <row r="2">
          <cell r="A2">
            <v>2</v>
          </cell>
        </row>
        <row r="3">
          <cell r="A3">
            <v>3</v>
          </cell>
        </row>
        <row r="4">
          <cell r="A4">
            <v>4</v>
          </cell>
          <cell r="B4">
            <v>36501.571532754628</v>
          </cell>
          <cell r="C4" t="str">
            <v>Formulas</v>
          </cell>
          <cell r="E4" t="str">
            <v>1980</v>
          </cell>
          <cell r="F4">
            <v>1981</v>
          </cell>
          <cell r="G4">
            <v>1982</v>
          </cell>
        </row>
        <row r="5">
          <cell r="A5">
            <v>5</v>
          </cell>
          <cell r="B5" t="str">
            <v>DO NOT CHANGE COLUMN OR ROW STRUCTURE OF THIS SHEET !!!!!!!</v>
          </cell>
        </row>
        <row r="6">
          <cell r="A6">
            <v>6</v>
          </cell>
        </row>
        <row r="7">
          <cell r="A7">
            <v>7</v>
          </cell>
          <cell r="B7" t="str">
            <v>Prices and exchange rates</v>
          </cell>
        </row>
        <row r="8">
          <cell r="A8">
            <v>8</v>
          </cell>
          <cell r="B8">
            <v>36249.197554976854</v>
          </cell>
        </row>
        <row r="9">
          <cell r="A9">
            <v>9</v>
          </cell>
          <cell r="B9" t="str">
            <v>CPI (period average)</v>
          </cell>
          <cell r="E9">
            <v>61.477199999999989</v>
          </cell>
          <cell r="F9">
            <v>66.10222083333332</v>
          </cell>
          <cell r="G9">
            <v>71.154166666666654</v>
          </cell>
          <cell r="S9">
            <v>853.39166666666677</v>
          </cell>
        </row>
        <row r="10">
          <cell r="A10">
            <v>10</v>
          </cell>
          <cell r="B10" t="str">
            <v xml:space="preserve">  (percent change)</v>
          </cell>
          <cell r="E10">
            <v>0</v>
          </cell>
          <cell r="F10">
            <v>7.5231481481481399</v>
          </cell>
          <cell r="G10">
            <v>7.6426264800861121</v>
          </cell>
          <cell r="S10">
            <v>8.2607679857579228</v>
          </cell>
        </row>
        <row r="11">
          <cell r="A11">
            <v>11</v>
          </cell>
          <cell r="B11" t="str">
            <v>CPI (end of period)</v>
          </cell>
          <cell r="E11">
            <v>64.210409999999996</v>
          </cell>
          <cell r="F11">
            <v>68.939370000000011</v>
          </cell>
          <cell r="G11">
            <v>73.89</v>
          </cell>
          <cell r="S11">
            <v>915.35</v>
          </cell>
        </row>
        <row r="12">
          <cell r="A12">
            <v>12</v>
          </cell>
          <cell r="B12" t="str">
            <v xml:space="preserve">  (percent change)</v>
          </cell>
          <cell r="E12">
            <v>0</v>
          </cell>
          <cell r="F12">
            <v>7.3647871116225838</v>
          </cell>
          <cell r="G12">
            <v>7.1811361200428525</v>
          </cell>
          <cell r="S12">
            <v>14.314438075256319</v>
          </cell>
        </row>
        <row r="13">
          <cell r="A13">
            <v>13</v>
          </cell>
        </row>
        <row r="14">
          <cell r="A14">
            <v>14</v>
          </cell>
          <cell r="B14" t="str">
            <v>GDP deflator (percent change)</v>
          </cell>
          <cell r="F14">
            <v>7.2418446087912924</v>
          </cell>
          <cell r="G14">
            <v>7.5124008471695536</v>
          </cell>
          <cell r="S14">
            <v>7.8835926501797271</v>
          </cell>
        </row>
        <row r="15">
          <cell r="A15">
            <v>15</v>
          </cell>
        </row>
        <row r="16">
          <cell r="A16">
            <v>16</v>
          </cell>
          <cell r="B16" t="str">
            <v>Export price index</v>
          </cell>
        </row>
        <row r="17">
          <cell r="A17">
            <v>17</v>
          </cell>
          <cell r="B17" t="str">
            <v xml:space="preserve">   GEE</v>
          </cell>
          <cell r="E17">
            <v>100</v>
          </cell>
          <cell r="F17">
            <v>93.572859146794414</v>
          </cell>
          <cell r="G17">
            <v>89.998346977137643</v>
          </cell>
          <cell r="S17">
            <v>131.54779881487329</v>
          </cell>
        </row>
        <row r="18">
          <cell r="A18">
            <v>18</v>
          </cell>
          <cell r="B18" t="str">
            <v>% change (GEE)</v>
          </cell>
          <cell r="E18" t="str">
            <v xml:space="preserve"> </v>
          </cell>
          <cell r="F18">
            <v>-6.4271408532055823</v>
          </cell>
          <cell r="G18">
            <v>-3.8200309387246278</v>
          </cell>
          <cell r="S18">
            <v>4.9408769562917509</v>
          </cell>
        </row>
        <row r="19">
          <cell r="A19">
            <v>19</v>
          </cell>
          <cell r="B19" t="str">
            <v xml:space="preserve">Import price index </v>
          </cell>
        </row>
        <row r="20">
          <cell r="A20">
            <v>20</v>
          </cell>
          <cell r="B20" t="str">
            <v>GEE</v>
          </cell>
          <cell r="E20">
            <v>100</v>
          </cell>
          <cell r="F20">
            <v>94.665896963711234</v>
          </cell>
          <cell r="G20">
            <v>90.898558033371728</v>
          </cell>
          <cell r="S20">
            <v>118.47655629709996</v>
          </cell>
        </row>
        <row r="21">
          <cell r="A21">
            <v>21</v>
          </cell>
          <cell r="B21" t="str">
            <v>% change (GEE)</v>
          </cell>
          <cell r="F21">
            <v>-5.3341030362887736</v>
          </cell>
          <cell r="G21">
            <v>-3.9796157340416416</v>
          </cell>
          <cell r="S21">
            <v>1.6656036175849431</v>
          </cell>
        </row>
        <row r="22">
          <cell r="A22">
            <v>22</v>
          </cell>
          <cell r="B22" t="str">
            <v>Terms of trade</v>
          </cell>
        </row>
        <row r="23">
          <cell r="A23">
            <v>23</v>
          </cell>
          <cell r="B23" t="str">
            <v>GEE</v>
          </cell>
          <cell r="E23">
            <v>100</v>
          </cell>
          <cell r="F23">
            <v>98.845373199880186</v>
          </cell>
          <cell r="G23">
            <v>99.009653094932943</v>
          </cell>
          <cell r="S23">
            <v>111.03276709444101</v>
          </cell>
        </row>
        <row r="24">
          <cell r="A24">
            <v>24</v>
          </cell>
          <cell r="B24" t="str">
            <v>% change</v>
          </cell>
          <cell r="E24" t="str">
            <v xml:space="preserve"> </v>
          </cell>
          <cell r="F24">
            <v>-1.1546268001198179</v>
          </cell>
          <cell r="G24">
            <v>0.16619887176767545</v>
          </cell>
          <cell r="S24">
            <v>3.2216140190607145</v>
          </cell>
        </row>
        <row r="25">
          <cell r="A25">
            <v>25</v>
          </cell>
        </row>
        <row r="26">
          <cell r="A26">
            <v>26</v>
          </cell>
          <cell r="B26" t="str">
            <v>Petroleum price from WEO     BOP</v>
          </cell>
          <cell r="E26">
            <v>36.676069577535003</v>
          </cell>
          <cell r="F26">
            <v>35.270429929097496</v>
          </cell>
          <cell r="G26">
            <v>32.445321718851723</v>
          </cell>
          <cell r="S26">
            <v>15.946896711985271</v>
          </cell>
        </row>
        <row r="27">
          <cell r="A27">
            <v>27</v>
          </cell>
          <cell r="B27" t="str">
            <v>Non-Fuel Commodity Import Prices</v>
          </cell>
          <cell r="F27">
            <v>-4</v>
          </cell>
          <cell r="G27">
            <v>-10.3</v>
          </cell>
          <cell r="S27">
            <v>7.1</v>
          </cell>
        </row>
        <row r="28">
          <cell r="A28">
            <v>28</v>
          </cell>
          <cell r="B28" t="str">
            <v>Non-Fuel Commodity Export Prices</v>
          </cell>
          <cell r="F28">
            <v>-19.899999999999999</v>
          </cell>
          <cell r="G28">
            <v>-4.2</v>
          </cell>
          <cell r="S28">
            <v>26.5</v>
          </cell>
        </row>
        <row r="29">
          <cell r="A29">
            <v>29</v>
          </cell>
        </row>
        <row r="30">
          <cell r="A30">
            <v>30</v>
          </cell>
          <cell r="B30">
            <v>36279.619530902775</v>
          </cell>
        </row>
        <row r="31">
          <cell r="A31">
            <v>31</v>
          </cell>
          <cell r="B31" t="str">
            <v>Official exchange rate (end of period)</v>
          </cell>
          <cell r="E31">
            <v>0</v>
          </cell>
          <cell r="F31">
            <v>0</v>
          </cell>
          <cell r="G31">
            <v>0</v>
          </cell>
          <cell r="S31">
            <v>12.87</v>
          </cell>
        </row>
        <row r="32">
          <cell r="A32">
            <v>32</v>
          </cell>
        </row>
        <row r="33">
          <cell r="A33">
            <v>33</v>
          </cell>
          <cell r="B33" t="str">
            <v>Official exchange rate (period average)</v>
          </cell>
          <cell r="C33" t="str">
            <v>BOP</v>
          </cell>
          <cell r="E33">
            <v>1</v>
          </cell>
          <cell r="F33">
            <v>1</v>
          </cell>
          <cell r="G33">
            <v>1</v>
          </cell>
          <cell r="S33">
            <v>12.616666666666667</v>
          </cell>
        </row>
        <row r="34">
          <cell r="A34">
            <v>34</v>
          </cell>
          <cell r="B34" t="str">
            <v>Market rate (period average)</v>
          </cell>
          <cell r="C34" t="str">
            <v>BOP</v>
          </cell>
          <cell r="E34" t="str">
            <v>...</v>
          </cell>
          <cell r="F34" t="str">
            <v>...</v>
          </cell>
          <cell r="G34" t="str">
            <v>...</v>
          </cell>
          <cell r="S34">
            <v>12.858333333333334</v>
          </cell>
        </row>
        <row r="35">
          <cell r="A35">
            <v>35</v>
          </cell>
          <cell r="B35" t="str">
            <v xml:space="preserve">Exchange rate-wtd average </v>
          </cell>
          <cell r="C35" t="str">
            <v>BOP</v>
          </cell>
          <cell r="E35">
            <v>1</v>
          </cell>
          <cell r="F35">
            <v>1</v>
          </cell>
          <cell r="G35">
            <v>1</v>
          </cell>
          <cell r="S35">
            <v>12.810000000000002</v>
          </cell>
        </row>
        <row r="36">
          <cell r="A36">
            <v>36</v>
          </cell>
        </row>
        <row r="37">
          <cell r="A37">
            <v>37</v>
          </cell>
          <cell r="B37" t="str">
            <v>Nominal effective exchange rate</v>
          </cell>
        </row>
        <row r="38">
          <cell r="A38">
            <v>38</v>
          </cell>
          <cell r="B38" t="str">
            <v>End of period</v>
          </cell>
          <cell r="E38">
            <v>354.32835736980326</v>
          </cell>
          <cell r="F38">
            <v>384.72599867639241</v>
          </cell>
          <cell r="G38">
            <v>393.65057853266399</v>
          </cell>
          <cell r="S38">
            <v>88.800912009611906</v>
          </cell>
        </row>
        <row r="39">
          <cell r="A39">
            <v>39</v>
          </cell>
          <cell r="B39" t="str">
            <v>Period average</v>
          </cell>
          <cell r="E39">
            <v>346.49409860917154</v>
          </cell>
          <cell r="F39">
            <v>375.53499091233658</v>
          </cell>
          <cell r="G39">
            <v>394.19969572503669</v>
          </cell>
          <cell r="S39">
            <v>89.7983574300372</v>
          </cell>
        </row>
        <row r="40">
          <cell r="A40">
            <v>40</v>
          </cell>
          <cell r="B40" t="str">
            <v>Real effective exchange rate</v>
          </cell>
        </row>
        <row r="41">
          <cell r="A41">
            <v>41</v>
          </cell>
          <cell r="B41" t="str">
            <v>End of period</v>
          </cell>
          <cell r="E41">
            <v>168.59847026064799</v>
          </cell>
          <cell r="F41">
            <v>173.43368967423061</v>
          </cell>
          <cell r="G41">
            <v>155.43340893922718</v>
          </cell>
          <cell r="S41">
            <v>113.39592399220169</v>
          </cell>
        </row>
        <row r="42">
          <cell r="A42">
            <v>42</v>
          </cell>
          <cell r="B42" t="str">
            <v>Period average</v>
          </cell>
          <cell r="E42">
            <v>169.81552942507381</v>
          </cell>
          <cell r="F42">
            <v>172.54556009525677</v>
          </cell>
          <cell r="G42">
            <v>157.5037089084415</v>
          </cell>
          <cell r="S42">
            <v>110.54701398741891</v>
          </cell>
        </row>
        <row r="43">
          <cell r="A43">
            <v>43</v>
          </cell>
        </row>
        <row r="44">
          <cell r="A44">
            <v>44</v>
          </cell>
          <cell r="B44" t="str">
            <v>Interest rates</v>
          </cell>
        </row>
        <row r="45">
          <cell r="A45">
            <v>45</v>
          </cell>
          <cell r="B45">
            <v>36279.969782638887</v>
          </cell>
        </row>
        <row r="46">
          <cell r="A46">
            <v>46</v>
          </cell>
          <cell r="B46" t="str">
            <v>LIBOR (US$ deposits)</v>
          </cell>
          <cell r="E46">
            <v>14.0290825366974</v>
          </cell>
          <cell r="F46">
            <v>16.719245195388794</v>
          </cell>
          <cell r="G46">
            <v>13.60124945640564</v>
          </cell>
          <cell r="S46">
            <v>5.0732499999999998</v>
          </cell>
        </row>
        <row r="47">
          <cell r="A47">
            <v>47</v>
          </cell>
          <cell r="B47" t="str">
            <v>Commercial bank lending rate</v>
          </cell>
          <cell r="S47">
            <v>27.993749999999999</v>
          </cell>
        </row>
        <row r="48">
          <cell r="A48">
            <v>48</v>
          </cell>
          <cell r="B48" t="str">
            <v>Commercial bank deposit rate rate</v>
          </cell>
          <cell r="S48">
            <v>13.59</v>
          </cell>
        </row>
        <row r="49">
          <cell r="A49">
            <v>49</v>
          </cell>
        </row>
        <row r="50">
          <cell r="A50">
            <v>50</v>
          </cell>
          <cell r="B50" t="str">
            <v>From real sector</v>
          </cell>
        </row>
        <row r="51">
          <cell r="A51">
            <v>51</v>
          </cell>
          <cell r="B51">
            <v>36249.229484837961</v>
          </cell>
        </row>
        <row r="52">
          <cell r="A52">
            <v>52</v>
          </cell>
          <cell r="B52" t="str">
            <v>GDP in current pesos</v>
          </cell>
          <cell r="E52">
            <v>6761.3</v>
          </cell>
          <cell r="F52">
            <v>7561.2</v>
          </cell>
          <cell r="G52">
            <v>8267.4</v>
          </cell>
          <cell r="S52">
            <v>137566.39999999999</v>
          </cell>
        </row>
        <row r="53">
          <cell r="A53">
            <v>53</v>
          </cell>
          <cell r="B53" t="str">
            <v>GDP in constant 1970 pesos</v>
          </cell>
          <cell r="E53">
            <v>2956.4</v>
          </cell>
          <cell r="F53">
            <v>3082.8999999999996</v>
          </cell>
          <cell r="G53">
            <v>3135.3</v>
          </cell>
          <cell r="S53">
            <v>4390.0629464718004</v>
          </cell>
        </row>
        <row r="54">
          <cell r="A54">
            <v>54</v>
          </cell>
          <cell r="B54" t="str">
            <v>of which</v>
          </cell>
        </row>
        <row r="55">
          <cell r="A55">
            <v>55</v>
          </cell>
          <cell r="B55" t="str">
            <v>Sugar manufacturing</v>
          </cell>
          <cell r="F55">
            <v>0</v>
          </cell>
          <cell r="G55">
            <v>0</v>
          </cell>
          <cell r="S55">
            <v>1493.5013004609864</v>
          </cell>
        </row>
        <row r="56">
          <cell r="A56">
            <v>56</v>
          </cell>
          <cell r="B56" t="str">
            <v>Free-trade-zone manufacturing</v>
          </cell>
          <cell r="F56">
            <v>0</v>
          </cell>
          <cell r="G56">
            <v>0</v>
          </cell>
          <cell r="S56">
            <v>5132.4250946541915</v>
          </cell>
        </row>
        <row r="57">
          <cell r="A57">
            <v>57</v>
          </cell>
        </row>
        <row r="58">
          <cell r="A58">
            <v>58</v>
          </cell>
          <cell r="B58" t="str">
            <v>Savings</v>
          </cell>
        </row>
        <row r="59">
          <cell r="A59">
            <v>59</v>
          </cell>
          <cell r="B59" t="str">
            <v>Public sector savings (from fiscal)</v>
          </cell>
          <cell r="E59">
            <v>46.4</v>
          </cell>
          <cell r="F59">
            <v>0</v>
          </cell>
          <cell r="G59">
            <v>0</v>
          </cell>
          <cell r="S59">
            <v>8600.9861474592726</v>
          </cell>
        </row>
        <row r="60">
          <cell r="A60">
            <v>60</v>
          </cell>
          <cell r="B60" t="str">
            <v>External current account deficit (in millions of RD$)</v>
          </cell>
          <cell r="E60">
            <v>-669.8</v>
          </cell>
          <cell r="F60">
            <v>0</v>
          </cell>
          <cell r="G60">
            <v>0</v>
          </cell>
          <cell r="S60">
            <v>-3625.2299999999991</v>
          </cell>
        </row>
        <row r="61">
          <cell r="A61">
            <v>61</v>
          </cell>
          <cell r="B61" t="str">
            <v>External current account deficit (in millions of RD$)</v>
          </cell>
          <cell r="E61">
            <v>-719.9</v>
          </cell>
          <cell r="F61">
            <v>-389.4</v>
          </cell>
          <cell r="G61">
            <v>-442.6</v>
          </cell>
          <cell r="S61">
            <v>-3625.2299999999891</v>
          </cell>
        </row>
        <row r="62">
          <cell r="A62">
            <v>62</v>
          </cell>
          <cell r="B62" t="str">
            <v>Employment &amp; demographic data</v>
          </cell>
        </row>
        <row r="63">
          <cell r="A63">
            <v>63</v>
          </cell>
          <cell r="B63" t="str">
            <v>Population (in millions)</v>
          </cell>
          <cell r="E63">
            <v>5.6969999999999992</v>
          </cell>
          <cell r="F63">
            <v>5.8296799999999998</v>
          </cell>
          <cell r="G63">
            <v>5.9630700000000001</v>
          </cell>
          <cell r="S63">
            <v>7.6854799999999992</v>
          </cell>
        </row>
        <row r="64">
          <cell r="A64">
            <v>64</v>
          </cell>
          <cell r="B64" t="str">
            <v xml:space="preserve">  (percent change)</v>
          </cell>
          <cell r="E64">
            <v>0</v>
          </cell>
          <cell r="F64">
            <v>2.3289450588028782</v>
          </cell>
          <cell r="G64">
            <v>2.2881187303591233</v>
          </cell>
          <cell r="S64">
            <v>1.8594652480126372</v>
          </cell>
        </row>
        <row r="65">
          <cell r="A65">
            <v>65</v>
          </cell>
          <cell r="B65" t="str">
            <v>Working age population</v>
          </cell>
          <cell r="E65">
            <v>3111222.75</v>
          </cell>
          <cell r="F65">
            <v>3218200.25</v>
          </cell>
          <cell r="G65">
            <v>3327145</v>
          </cell>
          <cell r="S65">
            <v>4658771.5</v>
          </cell>
        </row>
        <row r="66">
          <cell r="A66">
            <v>66</v>
          </cell>
          <cell r="B66" t="str">
            <v xml:space="preserve">  (percent change)</v>
          </cell>
          <cell r="E66">
            <v>0</v>
          </cell>
          <cell r="F66">
            <v>3.4384391152963989</v>
          </cell>
          <cell r="G66">
            <v>3.3852694530118299</v>
          </cell>
          <cell r="S66">
            <v>2.3473715822396768</v>
          </cell>
        </row>
        <row r="67">
          <cell r="A67">
            <v>67</v>
          </cell>
          <cell r="B67" t="str">
            <v>Labor force</v>
          </cell>
          <cell r="E67">
            <v>0</v>
          </cell>
          <cell r="F67">
            <v>0</v>
          </cell>
          <cell r="G67">
            <v>0</v>
          </cell>
          <cell r="S67">
            <v>2857209</v>
          </cell>
        </row>
        <row r="68">
          <cell r="A68">
            <v>68</v>
          </cell>
          <cell r="B68" t="str">
            <v xml:space="preserve">  (percent change)</v>
          </cell>
          <cell r="E68">
            <v>0</v>
          </cell>
          <cell r="F68">
            <v>0</v>
          </cell>
          <cell r="G68">
            <v>0</v>
          </cell>
          <cell r="S68">
            <v>-5.2632573660138515</v>
          </cell>
        </row>
        <row r="69">
          <cell r="A69">
            <v>69</v>
          </cell>
          <cell r="B69" t="str">
            <v>Unemployment</v>
          </cell>
          <cell r="E69">
            <v>0</v>
          </cell>
          <cell r="F69">
            <v>0</v>
          </cell>
          <cell r="G69">
            <v>0</v>
          </cell>
          <cell r="S69">
            <v>456622.99999999994</v>
          </cell>
        </row>
        <row r="70">
          <cell r="A70">
            <v>70</v>
          </cell>
          <cell r="B70" t="str">
            <v>Unemployment rate</v>
          </cell>
          <cell r="E70">
            <v>0</v>
          </cell>
          <cell r="F70">
            <v>0</v>
          </cell>
          <cell r="G70">
            <v>0</v>
          </cell>
          <cell r="S70">
            <v>15.98143502977906</v>
          </cell>
        </row>
        <row r="71">
          <cell r="A71">
            <v>71</v>
          </cell>
          <cell r="B71" t="str">
            <v>Employment</v>
          </cell>
          <cell r="E71">
            <v>0</v>
          </cell>
          <cell r="F71">
            <v>0</v>
          </cell>
          <cell r="G71">
            <v>0</v>
          </cell>
          <cell r="S71">
            <v>2400586</v>
          </cell>
        </row>
        <row r="72">
          <cell r="A72">
            <v>72</v>
          </cell>
          <cell r="B72" t="str">
            <v xml:space="preserve">  (percent change)</v>
          </cell>
          <cell r="S72">
            <v>-0.66472182566775784</v>
          </cell>
        </row>
        <row r="73">
          <cell r="A73">
            <v>73</v>
          </cell>
        </row>
        <row r="74">
          <cell r="A74">
            <v>74</v>
          </cell>
          <cell r="B74" t="str">
            <v>From the external sector</v>
          </cell>
        </row>
        <row r="75">
          <cell r="A75">
            <v>75</v>
          </cell>
          <cell r="B75">
            <v>36279.540543055555</v>
          </cell>
        </row>
        <row r="76">
          <cell r="A76">
            <v>76</v>
          </cell>
          <cell r="B76" t="str">
            <v>External CA (mill US$)</v>
          </cell>
          <cell r="S76">
            <v>-282.99999999999989</v>
          </cell>
        </row>
        <row r="77">
          <cell r="A77">
            <v>77</v>
          </cell>
          <cell r="B77" t="str">
            <v>External CA (mill US$)</v>
          </cell>
          <cell r="S77">
            <v>-282.99999999999909</v>
          </cell>
        </row>
        <row r="78">
          <cell r="B78" t="str">
            <v>Exports of goods and services</v>
          </cell>
          <cell r="S78">
            <v>5315.9</v>
          </cell>
        </row>
        <row r="79">
          <cell r="B79" t="str">
            <v xml:space="preserve">   Goods</v>
          </cell>
          <cell r="S79">
            <v>3452.5</v>
          </cell>
        </row>
        <row r="80">
          <cell r="B80" t="str">
            <v>Domestic</v>
          </cell>
          <cell r="S80">
            <v>736.39999999999986</v>
          </cell>
        </row>
        <row r="81">
          <cell r="B81" t="str">
            <v>Free trade zones</v>
          </cell>
          <cell r="S81">
            <v>2716.1000000000004</v>
          </cell>
        </row>
        <row r="82">
          <cell r="B82" t="str">
            <v xml:space="preserve">   Services</v>
          </cell>
          <cell r="S82">
            <v>1863.4</v>
          </cell>
        </row>
        <row r="83">
          <cell r="B83" t="str">
            <v xml:space="preserve">      Tourism receipts</v>
          </cell>
          <cell r="S83">
            <v>1428.8</v>
          </cell>
        </row>
        <row r="84">
          <cell r="B84" t="str">
            <v>Total exports of goods</v>
          </cell>
          <cell r="S84">
            <v>0</v>
          </cell>
        </row>
        <row r="85">
          <cell r="B85" t="str">
            <v>Imports of goods and services</v>
          </cell>
          <cell r="S85">
            <v>5899.8</v>
          </cell>
        </row>
        <row r="86">
          <cell r="B86" t="str">
            <v xml:space="preserve">   Goods (including free trade zones)</v>
          </cell>
          <cell r="S86">
            <v>4903.2</v>
          </cell>
        </row>
        <row r="87">
          <cell r="B87" t="str">
            <v xml:space="preserve">      Consumer Goods</v>
          </cell>
          <cell r="S87">
            <v>1092.5999999999999</v>
          </cell>
        </row>
        <row r="88">
          <cell r="B88" t="str">
            <v xml:space="preserve">         Durable</v>
          </cell>
          <cell r="S88">
            <v>517.9</v>
          </cell>
        </row>
        <row r="89">
          <cell r="B89" t="str">
            <v xml:space="preserve">         Non durable</v>
          </cell>
          <cell r="S89">
            <v>574.69999999999993</v>
          </cell>
        </row>
        <row r="90">
          <cell r="B90" t="str">
            <v xml:space="preserve">      Primary/Intermediate goods</v>
          </cell>
          <cell r="S90">
            <v>1284.8999999999999</v>
          </cell>
        </row>
        <row r="91">
          <cell r="B91" t="str">
            <v xml:space="preserve">         of which: Petroleum products</v>
          </cell>
          <cell r="S91">
            <v>521.6</v>
          </cell>
        </row>
        <row r="92">
          <cell r="B92" t="str">
            <v xml:space="preserve">      Capital goods</v>
          </cell>
          <cell r="S92">
            <v>614.19999999999993</v>
          </cell>
        </row>
        <row r="93">
          <cell r="B93" t="str">
            <v xml:space="preserve">         of which: Related to privatization</v>
          </cell>
          <cell r="S93">
            <v>0</v>
          </cell>
        </row>
        <row r="94">
          <cell r="B94" t="str">
            <v xml:space="preserve">   Services</v>
          </cell>
          <cell r="S94">
            <v>996.60000000000014</v>
          </cell>
        </row>
        <row r="95">
          <cell r="B95" t="str">
            <v>Total imports of goods</v>
          </cell>
          <cell r="S95">
            <v>0</v>
          </cell>
        </row>
        <row r="96">
          <cell r="B96" t="str">
            <v>Foreign direct investment (net)</v>
          </cell>
          <cell r="S96">
            <v>206.8</v>
          </cell>
        </row>
        <row r="97">
          <cell r="B97" t="str">
            <v xml:space="preserve">   of which: Related to privatization</v>
          </cell>
          <cell r="S97">
            <v>0</v>
          </cell>
        </row>
        <row r="98">
          <cell r="B98" t="str">
            <v>Imports net of FTZ imports</v>
          </cell>
        </row>
        <row r="99">
          <cell r="B99" t="str">
            <v>Commercial banks (net capital flow)</v>
          </cell>
          <cell r="S99">
            <v>18</v>
          </cell>
        </row>
        <row r="101">
          <cell r="B101" t="str">
            <v>Net official international reserves (increase +)</v>
          </cell>
          <cell r="S101">
            <v>-469.60264180264187</v>
          </cell>
        </row>
        <row r="102">
          <cell r="B102" t="str">
            <v xml:space="preserve">   Gross reserves (increase +)</v>
          </cell>
          <cell r="S102">
            <v>-386.6</v>
          </cell>
        </row>
        <row r="103">
          <cell r="B103" t="str">
            <v xml:space="preserve">   Liabilities (increase -)</v>
          </cell>
          <cell r="S103">
            <v>-83.002641802641847</v>
          </cell>
        </row>
        <row r="104">
          <cell r="B104" t="str">
            <v xml:space="preserve">      of which: Use of Fund credits (increase -)</v>
          </cell>
          <cell r="S104">
            <v>8.1999999999999993</v>
          </cell>
        </row>
        <row r="106">
          <cell r="B106" t="str">
            <v>Valuation adjustment</v>
          </cell>
          <cell r="S106">
            <v>0</v>
          </cell>
        </row>
        <row r="107">
          <cell r="B107" t="str">
            <v>Domestic imports</v>
          </cell>
          <cell r="S107">
            <v>2991.7</v>
          </cell>
        </row>
        <row r="108">
          <cell r="B108" t="str">
            <v>External public sector debt</v>
          </cell>
          <cell r="S108">
            <v>3946.42</v>
          </cell>
        </row>
        <row r="110">
          <cell r="B110" t="str">
            <v>Interest due</v>
          </cell>
        </row>
        <row r="111">
          <cell r="B111" t="str">
            <v xml:space="preserve">   Nonfinancial public sector</v>
          </cell>
        </row>
        <row r="112">
          <cell r="B112" t="str">
            <v xml:space="preserve">      Government</v>
          </cell>
        </row>
        <row r="113">
          <cell r="B113" t="str">
            <v xml:space="preserve">      Public enterprises</v>
          </cell>
        </row>
        <row r="114">
          <cell r="B114" t="str">
            <v xml:space="preserve">   Financial public sector</v>
          </cell>
        </row>
        <row r="115">
          <cell r="B115" t="str">
            <v xml:space="preserve">      BCRD (on nonreserve liabilities)</v>
          </cell>
        </row>
        <row r="116">
          <cell r="B116" t="str">
            <v xml:space="preserve">      BCRD (on reserve liabilities)</v>
          </cell>
        </row>
        <row r="117">
          <cell r="B117" t="str">
            <v xml:space="preserve">      Other (eg, Banco de Reservas)</v>
          </cell>
        </row>
        <row r="118">
          <cell r="B118" t="str">
            <v xml:space="preserve">   Interest on arrears</v>
          </cell>
        </row>
        <row r="119">
          <cell r="B119" t="str">
            <v xml:space="preserve">      Of which: on reserve liabilities</v>
          </cell>
        </row>
        <row r="121">
          <cell r="B121" t="str">
            <v>Reprogramed or forgiven interest</v>
          </cell>
        </row>
        <row r="122">
          <cell r="B122" t="str">
            <v>New arrears on interest due</v>
          </cell>
        </row>
        <row r="124">
          <cell r="B124" t="str">
            <v>Net use of Fund credit</v>
          </cell>
        </row>
        <row r="125">
          <cell r="B125" t="str">
            <v xml:space="preserve">   Purchase</v>
          </cell>
        </row>
        <row r="126">
          <cell r="B126" t="str">
            <v xml:space="preserve">   Repurchase</v>
          </cell>
        </row>
        <row r="128">
          <cell r="B128" t="str">
            <v>Disbursements (medium/long-term debt)</v>
          </cell>
        </row>
        <row r="129">
          <cell r="B129" t="str">
            <v xml:space="preserve">   Nonfinancial public sector</v>
          </cell>
        </row>
        <row r="130">
          <cell r="B130" t="str">
            <v xml:space="preserve">      Government</v>
          </cell>
        </row>
        <row r="131">
          <cell r="B131" t="str">
            <v xml:space="preserve">      Public enterprises</v>
          </cell>
        </row>
        <row r="132">
          <cell r="B132" t="str">
            <v xml:space="preserve">   Financial public sector</v>
          </cell>
        </row>
        <row r="133">
          <cell r="B133" t="str">
            <v xml:space="preserve">      BCRD</v>
          </cell>
        </row>
        <row r="134">
          <cell r="B134" t="str">
            <v xml:space="preserve">      Other (eg, Banco de Reservas)</v>
          </cell>
        </row>
        <row r="136">
          <cell r="B136" t="str">
            <v>Amortization due (medium/long-term debt)</v>
          </cell>
        </row>
        <row r="137">
          <cell r="B137" t="str">
            <v xml:space="preserve">   Nonfinancial public sector</v>
          </cell>
        </row>
        <row r="138">
          <cell r="B138" t="str">
            <v xml:space="preserve">      Government</v>
          </cell>
        </row>
        <row r="139">
          <cell r="B139" t="str">
            <v xml:space="preserve">      Public enterprises</v>
          </cell>
        </row>
        <row r="140">
          <cell r="B140" t="str">
            <v xml:space="preserve">   Financial public sector</v>
          </cell>
        </row>
        <row r="141">
          <cell r="B141" t="str">
            <v xml:space="preserve">      BCRD</v>
          </cell>
        </row>
        <row r="142">
          <cell r="B142" t="str">
            <v xml:space="preserve">      Other (eg, Banco de Reservas)</v>
          </cell>
        </row>
        <row r="144">
          <cell r="B144" t="str">
            <v>Debt rescheduled (medium/long-term debt)</v>
          </cell>
        </row>
        <row r="145">
          <cell r="B145" t="str">
            <v>Debt forgiven (medium/long-term debt)</v>
          </cell>
        </row>
        <row r="146">
          <cell r="B146" t="str">
            <v>New arrears (amortization on med/long-term debt)</v>
          </cell>
        </row>
        <row r="147">
          <cell r="B147" t="str">
            <v>Reduction in outstanding arrears</v>
          </cell>
        </row>
        <row r="149">
          <cell r="B149" t="str">
            <v>From fiscal sector</v>
          </cell>
        </row>
        <row r="150">
          <cell r="B150">
            <v>36262.378366666664</v>
          </cell>
        </row>
        <row r="152">
          <cell r="B152" t="str">
            <v>Public sector consumption (from 1995: GG)</v>
          </cell>
          <cell r="S152">
            <v>6692.02</v>
          </cell>
        </row>
        <row r="153">
          <cell r="B153" t="str">
            <v xml:space="preserve">Public sector investment </v>
          </cell>
          <cell r="S153">
            <v>13490</v>
          </cell>
        </row>
        <row r="154">
          <cell r="B154" t="str">
            <v>Public saving</v>
          </cell>
          <cell r="S154">
            <v>8600.9861474592726</v>
          </cell>
        </row>
        <row r="155">
          <cell r="B155" t="str">
            <v>PS current account balance</v>
          </cell>
          <cell r="S155">
            <v>8934.586147459273</v>
          </cell>
        </row>
        <row r="156">
          <cell r="B156" t="str">
            <v>Quasi-fiscal operations</v>
          </cell>
        </row>
        <row r="157">
          <cell r="B157" t="str">
            <v>Grants</v>
          </cell>
        </row>
        <row r="159">
          <cell r="B159" t="str">
            <v>Overall balance of the consolidated public sector</v>
          </cell>
        </row>
        <row r="160">
          <cell r="B160" t="str">
            <v>Residual</v>
          </cell>
        </row>
        <row r="165">
          <cell r="B165" t="str">
            <v>From monetary sector (stocks)</v>
          </cell>
        </row>
        <row r="166">
          <cell r="B166">
            <v>36283.028455092594</v>
          </cell>
        </row>
        <row r="167">
          <cell r="B167" t="str">
            <v>Net international assets/liabilities</v>
          </cell>
        </row>
        <row r="169">
          <cell r="B169" t="str">
            <v>BCRD</v>
          </cell>
        </row>
        <row r="170">
          <cell r="B170" t="str">
            <v>Official net international reserves</v>
          </cell>
        </row>
        <row r="171">
          <cell r="B171" t="str">
            <v xml:space="preserve">   Assets</v>
          </cell>
        </row>
        <row r="172">
          <cell r="B172" t="str">
            <v xml:space="preserve">   Liabilities</v>
          </cell>
        </row>
        <row r="174">
          <cell r="B174" t="str">
            <v>Medium&amp;long-term liabilities</v>
          </cell>
        </row>
        <row r="175">
          <cell r="B175" t="str">
            <v>Restructured commercial bank debt</v>
          </cell>
        </row>
        <row r="176">
          <cell r="B176" t="str">
            <v xml:space="preserve">   less collateral bonds</v>
          </cell>
        </row>
        <row r="177">
          <cell r="B177" t="str">
            <v>Other</v>
          </cell>
        </row>
        <row r="179">
          <cell r="B179" t="str">
            <v>Commercial banks</v>
          </cell>
        </row>
        <row r="180">
          <cell r="B180" t="str">
            <v>Net foreign assets</v>
          </cell>
        </row>
        <row r="181">
          <cell r="B181" t="str">
            <v xml:space="preserve">   Assets</v>
          </cell>
        </row>
        <row r="182">
          <cell r="B182" t="str">
            <v xml:space="preserve">   Liabilities</v>
          </cell>
        </row>
        <row r="184">
          <cell r="B184" t="str">
            <v>Banco de Reservas</v>
          </cell>
        </row>
        <row r="185">
          <cell r="B185" t="str">
            <v>Net foreign assets</v>
          </cell>
        </row>
        <row r="186">
          <cell r="B186" t="str">
            <v xml:space="preserve">   Assets</v>
          </cell>
        </row>
        <row r="187">
          <cell r="B187" t="str">
            <v xml:space="preserve">   Liabilities</v>
          </cell>
        </row>
        <row r="189">
          <cell r="B189" t="str">
            <v>Private commercial banks</v>
          </cell>
        </row>
        <row r="190">
          <cell r="B190" t="str">
            <v>Net foreign assets</v>
          </cell>
        </row>
        <row r="191">
          <cell r="B191" t="str">
            <v xml:space="preserve">   Assets</v>
          </cell>
        </row>
        <row r="192">
          <cell r="B192" t="str">
            <v xml:space="preserve">   Liabilities</v>
          </cell>
        </row>
        <row r="194">
          <cell r="B194" t="str">
            <v>Net credit to the nonfinancial public sector</v>
          </cell>
        </row>
        <row r="195">
          <cell r="B195" t="str">
            <v xml:space="preserve">   Central government (direct)</v>
          </cell>
        </row>
        <row r="196">
          <cell r="B196" t="str">
            <v xml:space="preserve">   Rest of NFPS</v>
          </cell>
        </row>
        <row r="198">
          <cell r="B198" t="str">
            <v>BCRD</v>
          </cell>
        </row>
        <row r="199">
          <cell r="B199" t="str">
            <v>Central government (direct)</v>
          </cell>
        </row>
        <row r="200">
          <cell r="B200" t="str">
            <v>Losses, interest less forex commision</v>
          </cell>
        </row>
        <row r="201">
          <cell r="B201" t="str">
            <v>Rest of Public sector</v>
          </cell>
        </row>
        <row r="202">
          <cell r="B202" t="str">
            <v>Credit to public enterprises</v>
          </cell>
        </row>
        <row r="203">
          <cell r="B203" t="str">
            <v>Banco de Reservas</v>
          </cell>
        </row>
        <row r="204">
          <cell r="B204" t="str">
            <v>Central government</v>
          </cell>
        </row>
        <row r="205">
          <cell r="B205" t="str">
            <v>Municipalities &amp; other government</v>
          </cell>
        </row>
        <row r="206">
          <cell r="B206" t="str">
            <v>Rest of NFPS</v>
          </cell>
        </row>
        <row r="207">
          <cell r="B207" t="str">
            <v>Credit to public enterprises</v>
          </cell>
        </row>
        <row r="208">
          <cell r="B208" t="str">
            <v>Private commercial banks</v>
          </cell>
        </row>
        <row r="209">
          <cell r="B209" t="str">
            <v>Central government</v>
          </cell>
        </row>
        <row r="210">
          <cell r="B210" t="str">
            <v>Municipalities &amp; other government</v>
          </cell>
        </row>
        <row r="211">
          <cell r="B211" t="str">
            <v>Rest of NFPS</v>
          </cell>
        </row>
        <row r="212">
          <cell r="B212" t="str">
            <v>Credit to public enterprises</v>
          </cell>
        </row>
        <row r="213">
          <cell r="B213" t="str">
            <v>Monetary aggregates (Banking system)</v>
          </cell>
        </row>
        <row r="214">
          <cell r="B214" t="str">
            <v>Currency in circulation</v>
          </cell>
        </row>
        <row r="215">
          <cell r="B215" t="str">
            <v>Base money (M0)</v>
          </cell>
        </row>
        <row r="216">
          <cell r="B216" t="str">
            <v>M1</v>
          </cell>
        </row>
        <row r="217">
          <cell r="B217" t="str">
            <v>M2</v>
          </cell>
        </row>
        <row r="218">
          <cell r="B218" t="str">
            <v>Liabilities to the private sector</v>
          </cell>
        </row>
        <row r="220">
          <cell r="B220" t="str">
            <v>Monetary aggregates (Financial system)</v>
          </cell>
        </row>
        <row r="221">
          <cell r="B221" t="str">
            <v>Currency in circulation</v>
          </cell>
        </row>
        <row r="222">
          <cell r="B222" t="str">
            <v>M1</v>
          </cell>
        </row>
        <row r="223">
          <cell r="B223" t="str">
            <v>M2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5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exo1 del Cap3"/>
      <sheetName val="Anexo 2 cap3"/>
      <sheetName val="Anex4 cap3"/>
      <sheetName val="Anex 5 Cap3"/>
      <sheetName val="Anexo No.3"/>
      <sheetName val="Anexo No. 4"/>
      <sheetName val="Anexo#5"/>
      <sheetName val="Anexos 6"/>
      <sheetName val="anex7"/>
      <sheetName val="anex8"/>
      <sheetName val="Anexo No. 9"/>
      <sheetName val="Anexo No. 10"/>
      <sheetName val="Anexo 11"/>
      <sheetName val="Anexo 12"/>
      <sheetName val="anexo#13"/>
      <sheetName val="ANEXO14"/>
      <sheetName val="Anexo No.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5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uía de llenado "/>
      <sheetName val="UE"/>
      <sheetName val="data"/>
      <sheetName val="CyB"/>
      <sheetName val="Oferta"/>
      <sheetName val="TasaCambio"/>
      <sheetName val="Pendiente integrar 2021"/>
      <sheetName val="Valoración nivel de riesgo"/>
      <sheetName val="Lista de opciones"/>
      <sheetName val="TCF problem"/>
      <sheetName val="Probando 1 22"/>
      <sheetName val="Temáticas"/>
      <sheetName val="MUCI 2020 v3"/>
      <sheetName val="[MUCI 2020 v3.xlsx]__mepyd_my_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externalLinks/externalLink5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tructura"/>
      <sheetName val="Tasas de Interés"/>
      <sheetName val="BCP"/>
      <sheetName val="Soc. Mon. de Dep."/>
      <sheetName val="Panorama Monetario"/>
      <sheetName val="Soc. no Mon. de Dep."/>
      <sheetName val="Panorama Soc. de Dep."/>
      <sheetName val="ControlSheet"/>
      <sheetName val="Cuentas FMI"/>
      <sheetName val="ponder a y p "/>
      <sheetName val="Paragua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5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esentación"/>
      <sheetName val="Hoja1"/>
      <sheetName val="Metodología"/>
      <sheetName val="menu"/>
      <sheetName val="submenú (1)"/>
      <sheetName val="submenú (2)"/>
      <sheetName val="Clasif. de Riesgo Bancario"/>
      <sheetName val="base de datos MODULO I"/>
      <sheetName val="Market Share"/>
      <sheetName val="Análisis de Resultados"/>
      <sheetName val="Análisis de Situación"/>
      <sheetName val="Balance General BC"/>
      <sheetName val="Ganancias o Pérdidas BC"/>
      <sheetName val="Cuota de Mercado"/>
      <sheetName val="Dinámica Couta Mercado"/>
      <sheetName val="POLITICA"/>
      <sheetName val="mezcla"/>
      <sheetName val="Solvencia"/>
      <sheetName val="Calidad del Activo"/>
      <sheetName val="casca1"/>
      <sheetName val="casca2"/>
      <sheetName val="descomp"/>
      <sheetName val="descomp1"/>
      <sheetName val="Rentabilidad y Benef 1"/>
      <sheetName val="Rentabilidad y Benef 2"/>
      <sheetName val="Rentabilidad y Benef. 3"/>
      <sheetName val="Arbol Rentabilidad"/>
      <sheetName val="HISTÓRICO"/>
      <sheetName val="gráf. ar-caribe"/>
      <sheetName val="Gráf.AR-COM"/>
      <sheetName val="brecha1"/>
      <sheetName val="brecha2"/>
      <sheetName val="Esquema Brecha"/>
      <sheetName val="gestion Adm"/>
      <sheetName val="intermed"/>
      <sheetName val="liquidez"/>
      <sheetName val="Fondos2"/>
      <sheetName val="Flujo de Caja"/>
      <sheetName val="IBCA"/>
      <sheetName val="Moody´s"/>
      <sheetName val="Ranking Bancario"/>
      <sheetName val="Base de Datos Market Share"/>
      <sheetName val="Base Datos Mod.V"/>
      <sheetName val="Serie Preci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5">
          <cell r="F5" t="str">
            <v>BANCOS</v>
          </cell>
          <cell r="G5" t="str">
            <v xml:space="preserve"> DE</v>
          </cell>
          <cell r="J5" t="str">
            <v xml:space="preserve"> DE</v>
          </cell>
          <cell r="M5" t="str">
            <v>DE</v>
          </cell>
          <cell r="P5" t="str">
            <v>FINANCIERO</v>
          </cell>
          <cell r="S5" t="str">
            <v>PATRIMONIAL</v>
          </cell>
          <cell r="V5" t="str">
            <v>DE ACTIVOS INMOVILIZADOS</v>
          </cell>
          <cell r="Y5" t="str">
            <v>DE LOS ACREEDORES</v>
          </cell>
          <cell r="AB5" t="str">
            <v>ENDOGENA DE FONDOS</v>
          </cell>
          <cell r="AE5" t="str">
            <v>VULNERABILIDAD</v>
          </cell>
          <cell r="AH5" t="str">
            <v>EXPANSION</v>
          </cell>
        </row>
        <row r="6">
          <cell r="G6" t="str">
            <v>CAPITALIZACION</v>
          </cell>
          <cell r="J6" t="str">
            <v>INMOVILIZACION</v>
          </cell>
          <cell r="M6" t="str">
            <v>CAPITAL</v>
          </cell>
          <cell r="S6" t="str">
            <v>ACT. INMOV</v>
          </cell>
          <cell r="V6" t="str">
            <v>AJUSTADA</v>
          </cell>
          <cell r="Y6" t="str">
            <v>FINANCIEROS AJUSTADA</v>
          </cell>
          <cell r="AE6" t="str">
            <v>PATRIMONIAL</v>
          </cell>
        </row>
        <row r="7">
          <cell r="E7" t="str">
            <v>NIVEL</v>
          </cell>
          <cell r="G7" t="str">
            <v>INDICE</v>
          </cell>
          <cell r="H7" t="str">
            <v>RK</v>
          </cell>
          <cell r="I7" t="str">
            <v>VALORACION</v>
          </cell>
          <cell r="J7" t="str">
            <v>INDICE</v>
          </cell>
          <cell r="K7" t="str">
            <v>RK</v>
          </cell>
          <cell r="L7" t="str">
            <v>VALORACION</v>
          </cell>
          <cell r="M7" t="str">
            <v>INDICE</v>
          </cell>
          <cell r="N7" t="str">
            <v>RK</v>
          </cell>
          <cell r="O7" t="str">
            <v>VALORACION</v>
          </cell>
          <cell r="P7" t="str">
            <v>INDICE</v>
          </cell>
          <cell r="Q7" t="str">
            <v>RK</v>
          </cell>
          <cell r="R7" t="str">
            <v>VALORACION</v>
          </cell>
          <cell r="S7" t="str">
            <v>INDICE</v>
          </cell>
          <cell r="T7" t="str">
            <v>RK</v>
          </cell>
          <cell r="U7" t="str">
            <v>VALORACION</v>
          </cell>
          <cell r="V7" t="str">
            <v>INDICE</v>
          </cell>
          <cell r="W7" t="str">
            <v>RK</v>
          </cell>
          <cell r="X7" t="str">
            <v>VALORACION</v>
          </cell>
          <cell r="Y7" t="str">
            <v>INDICE</v>
          </cell>
          <cell r="Z7" t="str">
            <v>RK</v>
          </cell>
          <cell r="AA7" t="str">
            <v>VALORACION</v>
          </cell>
          <cell r="AB7" t="str">
            <v>INDICE</v>
          </cell>
          <cell r="AC7" t="str">
            <v>RK</v>
          </cell>
          <cell r="AD7" t="str">
            <v>VALORACION</v>
          </cell>
          <cell r="AE7" t="str">
            <v>INDICE</v>
          </cell>
          <cell r="AF7" t="str">
            <v>RK</v>
          </cell>
          <cell r="AG7" t="str">
            <v>VALORACION</v>
          </cell>
          <cell r="AH7" t="str">
            <v>INDICE</v>
          </cell>
          <cell r="AI7" t="str">
            <v>RK</v>
          </cell>
          <cell r="AJ7" t="str">
            <v>VALORACION</v>
          </cell>
          <cell r="AK7" t="str">
            <v>INDICE</v>
          </cell>
          <cell r="AL7" t="str">
            <v>RK</v>
          </cell>
          <cell r="AM7" t="str">
            <v>VALORACION</v>
          </cell>
        </row>
        <row r="8">
          <cell r="B8" t="str">
            <v>BANCOS</v>
          </cell>
          <cell r="C8" t="str">
            <v>INDICE</v>
          </cell>
          <cell r="D8" t="str">
            <v>Rk</v>
          </cell>
          <cell r="E8" t="str">
            <v>DE RIESGO</v>
          </cell>
          <cell r="I8" t="str">
            <v>DE RIESGO</v>
          </cell>
          <cell r="L8" t="str">
            <v>DE RIESGO</v>
          </cell>
          <cell r="O8" t="str">
            <v>DE RIESGO</v>
          </cell>
          <cell r="R8" t="str">
            <v>DE RIESGO</v>
          </cell>
          <cell r="U8" t="str">
            <v>DE RIESGO</v>
          </cell>
          <cell r="X8" t="str">
            <v>DE RIESGO</v>
          </cell>
          <cell r="AA8" t="str">
            <v>DE RIESGO</v>
          </cell>
          <cell r="AD8" t="str">
            <v>DE RIESGO</v>
          </cell>
          <cell r="AG8" t="str">
            <v>DE RIESGO</v>
          </cell>
          <cell r="AJ8" t="str">
            <v>DE RIESGO</v>
          </cell>
          <cell r="AM8" t="str">
            <v>DE RIESGO</v>
          </cell>
        </row>
        <row r="10">
          <cell r="B10" t="str">
            <v>ABN AMRO BANK</v>
          </cell>
          <cell r="C10">
            <v>4.32</v>
          </cell>
          <cell r="D10">
            <v>35</v>
          </cell>
          <cell r="E10" t="str">
            <v>MEDIO-ALTO</v>
          </cell>
          <cell r="F10" t="str">
            <v>ABN AMRO BANK</v>
          </cell>
          <cell r="G10">
            <v>3.1350266117182217E-2</v>
          </cell>
          <cell r="H10">
            <v>39</v>
          </cell>
          <cell r="I10" t="str">
            <v>Muy Alto</v>
          </cell>
          <cell r="J10">
            <v>1.0643818488817034</v>
          </cell>
          <cell r="K10">
            <v>8</v>
          </cell>
          <cell r="L10" t="str">
            <v>Bajo</v>
          </cell>
          <cell r="M10">
            <v>2.94539653697782E-2</v>
          </cell>
          <cell r="N10">
            <v>39</v>
          </cell>
          <cell r="O10" t="str">
            <v>Muy Alto</v>
          </cell>
          <cell r="P10">
            <v>33.951285928585627</v>
          </cell>
          <cell r="Q10">
            <v>39</v>
          </cell>
          <cell r="R10" t="str">
            <v>Muy Alto</v>
          </cell>
          <cell r="S10">
            <v>1.0378855192322383</v>
          </cell>
          <cell r="T10">
            <v>30</v>
          </cell>
          <cell r="U10" t="str">
            <v>Bajo</v>
          </cell>
          <cell r="V10">
            <v>0.48694261910349684</v>
          </cell>
          <cell r="W10">
            <v>37</v>
          </cell>
          <cell r="X10" t="str">
            <v>Muy Alto</v>
          </cell>
          <cell r="Y10">
            <v>3.474098162923922E-2</v>
          </cell>
          <cell r="Z10">
            <v>28</v>
          </cell>
          <cell r="AA10" t="str">
            <v>Alto</v>
          </cell>
          <cell r="AB10">
            <v>3.9078891392144793E-2</v>
          </cell>
          <cell r="AC10">
            <v>13</v>
          </cell>
          <cell r="AD10" t="str">
            <v xml:space="preserve">Muy bajo </v>
          </cell>
          <cell r="AE10">
            <v>-7.2517102724814639E-2</v>
          </cell>
          <cell r="AF10">
            <v>11</v>
          </cell>
          <cell r="AG10" t="str">
            <v xml:space="preserve">Muy bajo </v>
          </cell>
          <cell r="AH10">
            <v>19.510335236649027</v>
          </cell>
          <cell r="AI10">
            <v>41</v>
          </cell>
          <cell r="AJ10" t="str">
            <v>Alto</v>
          </cell>
          <cell r="AK10">
            <v>19.50113889039536</v>
          </cell>
          <cell r="AL10">
            <v>41</v>
          </cell>
          <cell r="AM10" t="str">
            <v>Alto</v>
          </cell>
        </row>
        <row r="11">
          <cell r="B11" t="str">
            <v xml:space="preserve">BANCOEX </v>
          </cell>
          <cell r="C11">
            <v>10</v>
          </cell>
          <cell r="D11">
            <v>1</v>
          </cell>
          <cell r="E11" t="str">
            <v>MUY BAJO</v>
          </cell>
          <cell r="F11" t="str">
            <v xml:space="preserve">BANCOEX </v>
          </cell>
          <cell r="G11">
            <v>0.97204244574407994</v>
          </cell>
          <cell r="H11">
            <v>1</v>
          </cell>
          <cell r="I11" t="str">
            <v xml:space="preserve">Muy bajo </v>
          </cell>
          <cell r="J11">
            <v>1.0115037622627572</v>
          </cell>
          <cell r="K11">
            <v>1</v>
          </cell>
          <cell r="L11" t="str">
            <v xml:space="preserve">Muy bajo </v>
          </cell>
          <cell r="M11">
            <v>0.96098747430221976</v>
          </cell>
          <cell r="N11">
            <v>1</v>
          </cell>
          <cell r="O11" t="str">
            <v xml:space="preserve">Muy bajo </v>
          </cell>
          <cell r="P11">
            <v>1.04059628948453</v>
          </cell>
          <cell r="Q11">
            <v>1</v>
          </cell>
          <cell r="R11" t="str">
            <v xml:space="preserve">Muy bajo </v>
          </cell>
          <cell r="S11">
            <v>22.875772569254117</v>
          </cell>
          <cell r="T11">
            <v>2</v>
          </cell>
          <cell r="U11" t="str">
            <v xml:space="preserve">Muy bajo </v>
          </cell>
          <cell r="V11">
            <v>84.49778633647685</v>
          </cell>
          <cell r="W11">
            <v>1</v>
          </cell>
          <cell r="X11" t="str">
            <v xml:space="preserve">Muy bajo </v>
          </cell>
          <cell r="Y11">
            <v>-35.086239558951981</v>
          </cell>
          <cell r="Z11">
            <v>1</v>
          </cell>
          <cell r="AA11" t="str">
            <v xml:space="preserve">Muy bajo </v>
          </cell>
          <cell r="AB11">
            <v>0</v>
          </cell>
          <cell r="AC11">
            <v>41</v>
          </cell>
          <cell r="AD11" t="str">
            <v xml:space="preserve">Muy bajo </v>
          </cell>
          <cell r="AE11">
            <v>-3.8552428256658365E-3</v>
          </cell>
          <cell r="AF11">
            <v>33</v>
          </cell>
          <cell r="AG11" t="str">
            <v xml:space="preserve">Muy bajo </v>
          </cell>
          <cell r="AH11">
            <v>2.8761553428249206E-2</v>
          </cell>
          <cell r="AI11">
            <v>1</v>
          </cell>
          <cell r="AJ11" t="str">
            <v xml:space="preserve">Muy bajo </v>
          </cell>
          <cell r="AK11">
            <v>2.8163900801591469E-2</v>
          </cell>
          <cell r="AL11">
            <v>1</v>
          </cell>
          <cell r="AM11" t="str">
            <v xml:space="preserve">Muy bajo </v>
          </cell>
        </row>
        <row r="12">
          <cell r="B12" t="str">
            <v xml:space="preserve">BANESCO               </v>
          </cell>
          <cell r="C12">
            <v>4.42</v>
          </cell>
          <cell r="D12">
            <v>34</v>
          </cell>
          <cell r="E12" t="str">
            <v>MEDIO-ALTO</v>
          </cell>
          <cell r="F12" t="str">
            <v xml:space="preserve">BANESCO               </v>
          </cell>
          <cell r="G12">
            <v>0.11202063485123646</v>
          </cell>
          <cell r="H12">
            <v>20</v>
          </cell>
          <cell r="I12" t="str">
            <v xml:space="preserve">Muy bajo </v>
          </cell>
          <cell r="J12">
            <v>1.2056339982479751</v>
          </cell>
          <cell r="K12">
            <v>34</v>
          </cell>
          <cell r="L12" t="str">
            <v>Muy Alto</v>
          </cell>
          <cell r="M12">
            <v>9.2914296556023318E-2</v>
          </cell>
          <cell r="N12">
            <v>22</v>
          </cell>
          <cell r="O12" t="str">
            <v xml:space="preserve">Muy bajo </v>
          </cell>
          <cell r="P12">
            <v>10.762606370237577</v>
          </cell>
          <cell r="Q12">
            <v>22</v>
          </cell>
          <cell r="R12" t="str">
            <v>Mediano</v>
          </cell>
          <cell r="S12">
            <v>0.61458332684913797</v>
          </cell>
          <cell r="T12">
            <v>38</v>
          </cell>
          <cell r="U12" t="str">
            <v>Alto</v>
          </cell>
          <cell r="V12">
            <v>0.54475736408213116</v>
          </cell>
          <cell r="W12">
            <v>34</v>
          </cell>
          <cell r="X12" t="str">
            <v>Alto</v>
          </cell>
          <cell r="Y12">
            <v>0.10735971786604907</v>
          </cell>
          <cell r="Z12">
            <v>36</v>
          </cell>
          <cell r="AA12" t="str">
            <v>Muy Alto</v>
          </cell>
          <cell r="AB12">
            <v>0.39778098017190766</v>
          </cell>
          <cell r="AC12">
            <v>37</v>
          </cell>
          <cell r="AD12" t="str">
            <v>Muy Alto</v>
          </cell>
          <cell r="AE12">
            <v>5.022962397415686E-2</v>
          </cell>
          <cell r="AF12">
            <v>38</v>
          </cell>
          <cell r="AG12" t="str">
            <v>Mediano</v>
          </cell>
          <cell r="AH12">
            <v>7.2703617446114679</v>
          </cell>
          <cell r="AI12">
            <v>25</v>
          </cell>
          <cell r="AJ12" t="str">
            <v xml:space="preserve">Muy bajo </v>
          </cell>
          <cell r="AK12">
            <v>7.2114232027272482</v>
          </cell>
          <cell r="AL12">
            <v>25</v>
          </cell>
          <cell r="AM12" t="str">
            <v xml:space="preserve">Muy bajo </v>
          </cell>
        </row>
        <row r="13">
          <cell r="B13" t="str">
            <v xml:space="preserve">BANFOANDES            </v>
          </cell>
          <cell r="C13">
            <v>5.76</v>
          </cell>
          <cell r="D13">
            <v>28</v>
          </cell>
          <cell r="E13" t="str">
            <v>MEDIO</v>
          </cell>
          <cell r="F13" t="str">
            <v xml:space="preserve">BANFOANDES            </v>
          </cell>
          <cell r="G13">
            <v>6.0738654412564465E-2</v>
          </cell>
          <cell r="H13">
            <v>34</v>
          </cell>
          <cell r="I13" t="str">
            <v>Mediano</v>
          </cell>
          <cell r="J13">
            <v>1.0716035290620671</v>
          </cell>
          <cell r="K13">
            <v>12</v>
          </cell>
          <cell r="L13" t="str">
            <v>Bajo</v>
          </cell>
          <cell r="M13">
            <v>5.668015526761716E-2</v>
          </cell>
          <cell r="N13">
            <v>35</v>
          </cell>
          <cell r="O13" t="str">
            <v>Alto</v>
          </cell>
          <cell r="P13">
            <v>17.642859220806084</v>
          </cell>
          <cell r="Q13">
            <v>35</v>
          </cell>
          <cell r="R13" t="str">
            <v>Muy Alto</v>
          </cell>
          <cell r="S13">
            <v>1.729242666558698</v>
          </cell>
          <cell r="T13">
            <v>17</v>
          </cell>
          <cell r="U13" t="str">
            <v xml:space="preserve">Muy bajo </v>
          </cell>
          <cell r="V13">
            <v>0.84826341952943574</v>
          </cell>
          <cell r="W13">
            <v>27</v>
          </cell>
          <cell r="X13" t="str">
            <v>Mediano</v>
          </cell>
          <cell r="Y13">
            <v>1.2355596477918215E-2</v>
          </cell>
          <cell r="Z13">
            <v>26</v>
          </cell>
          <cell r="AA13" t="str">
            <v>Alto</v>
          </cell>
          <cell r="AB13">
            <v>5.615141847738557E-2</v>
          </cell>
          <cell r="AC13">
            <v>17</v>
          </cell>
          <cell r="AD13" t="str">
            <v xml:space="preserve">Muy bajo </v>
          </cell>
          <cell r="AE13">
            <v>6.1042339328068337E-2</v>
          </cell>
          <cell r="AF13">
            <v>39</v>
          </cell>
          <cell r="AG13" t="str">
            <v>Mediano</v>
          </cell>
          <cell r="AH13">
            <v>10.925810764299444</v>
          </cell>
          <cell r="AI13">
            <v>33</v>
          </cell>
          <cell r="AJ13" t="str">
            <v>Bajo</v>
          </cell>
          <cell r="AK13">
            <v>10.486943247084385</v>
          </cell>
          <cell r="AL13">
            <v>33</v>
          </cell>
          <cell r="AM13" t="str">
            <v>Bajo</v>
          </cell>
        </row>
        <row r="14">
          <cell r="B14" t="str">
            <v xml:space="preserve">BANFOCORO             </v>
          </cell>
          <cell r="C14">
            <v>5.44</v>
          </cell>
          <cell r="D14">
            <v>32</v>
          </cell>
          <cell r="E14" t="str">
            <v>MEDIO</v>
          </cell>
          <cell r="F14" t="str">
            <v xml:space="preserve">BANFOCORO             </v>
          </cell>
          <cell r="G14">
            <v>8.4539297144908515E-2</v>
          </cell>
          <cell r="H14">
            <v>28</v>
          </cell>
          <cell r="I14" t="str">
            <v>Bajo</v>
          </cell>
          <cell r="J14">
            <v>1.1407577365272143</v>
          </cell>
          <cell r="K14">
            <v>28</v>
          </cell>
          <cell r="L14" t="str">
            <v>Muy Alto</v>
          </cell>
          <cell r="M14">
            <v>7.4108019992281435E-2</v>
          </cell>
          <cell r="N14">
            <v>30</v>
          </cell>
          <cell r="O14" t="str">
            <v>Bajo</v>
          </cell>
          <cell r="P14">
            <v>13.493816190260553</v>
          </cell>
          <cell r="Q14">
            <v>30</v>
          </cell>
          <cell r="R14" t="str">
            <v>Alto</v>
          </cell>
          <cell r="S14">
            <v>1.0058327411632684</v>
          </cell>
          <cell r="T14">
            <v>31</v>
          </cell>
          <cell r="U14" t="str">
            <v>Bajo</v>
          </cell>
          <cell r="V14">
            <v>0.60060142504894276</v>
          </cell>
          <cell r="W14">
            <v>32</v>
          </cell>
          <cell r="X14" t="str">
            <v>Alto</v>
          </cell>
          <cell r="Y14">
            <v>6.4697154209666624E-2</v>
          </cell>
          <cell r="Z14">
            <v>33</v>
          </cell>
          <cell r="AA14" t="str">
            <v>Alto</v>
          </cell>
          <cell r="AB14">
            <v>0.22570876079332056</v>
          </cell>
          <cell r="AC14">
            <v>34</v>
          </cell>
          <cell r="AD14" t="str">
            <v>Muy Alto</v>
          </cell>
          <cell r="AE14">
            <v>-7.9110150663167289E-2</v>
          </cell>
          <cell r="AF14">
            <v>10</v>
          </cell>
          <cell r="AG14" t="str">
            <v xml:space="preserve">Muy bajo </v>
          </cell>
          <cell r="AH14">
            <v>7.8514275119318953</v>
          </cell>
          <cell r="AI14">
            <v>28</v>
          </cell>
          <cell r="AJ14" t="str">
            <v xml:space="preserve">Muy bajo </v>
          </cell>
          <cell r="AK14">
            <v>7.6914298135970869</v>
          </cell>
          <cell r="AL14">
            <v>28</v>
          </cell>
          <cell r="AM14" t="str">
            <v xml:space="preserve">Muy bajo </v>
          </cell>
        </row>
        <row r="15">
          <cell r="B15" t="str">
            <v xml:space="preserve">BRASIL                </v>
          </cell>
          <cell r="C15">
            <v>9</v>
          </cell>
          <cell r="D15">
            <v>9</v>
          </cell>
          <cell r="E15" t="str">
            <v>MUY BAJO</v>
          </cell>
          <cell r="F15" t="str">
            <v xml:space="preserve">BRASIL                </v>
          </cell>
          <cell r="G15">
            <v>0.32149615871464204</v>
          </cell>
          <cell r="H15">
            <v>4</v>
          </cell>
          <cell r="I15" t="str">
            <v xml:space="preserve">Muy bajo </v>
          </cell>
          <cell r="J15">
            <v>1.2290797207705129</v>
          </cell>
          <cell r="K15">
            <v>37</v>
          </cell>
          <cell r="L15" t="str">
            <v>Muy Alto</v>
          </cell>
          <cell r="M15">
            <v>0.26157469957530127</v>
          </cell>
          <cell r="N15">
            <v>4</v>
          </cell>
          <cell r="O15" t="str">
            <v xml:space="preserve">Muy bajo </v>
          </cell>
          <cell r="P15">
            <v>3.8229997076308342</v>
          </cell>
          <cell r="Q15">
            <v>4</v>
          </cell>
          <cell r="R15" t="str">
            <v xml:space="preserve">Muy bajo </v>
          </cell>
          <cell r="S15">
            <v>17.239983392152794</v>
          </cell>
          <cell r="T15">
            <v>3</v>
          </cell>
          <cell r="U15" t="str">
            <v xml:space="preserve">Muy bajo </v>
          </cell>
          <cell r="V15">
            <v>1.4034247886861617</v>
          </cell>
          <cell r="W15">
            <v>13</v>
          </cell>
          <cell r="X15" t="str">
            <v xml:space="preserve">Muy bajo </v>
          </cell>
          <cell r="Y15">
            <v>-0.19577987375463815</v>
          </cell>
          <cell r="Z15">
            <v>5</v>
          </cell>
          <cell r="AA15" t="str">
            <v>Bajo</v>
          </cell>
          <cell r="AB15">
            <v>-0.2744229470422313</v>
          </cell>
          <cell r="AC15">
            <v>2</v>
          </cell>
          <cell r="AD15" t="str">
            <v xml:space="preserve">Muy bajo </v>
          </cell>
          <cell r="AE15">
            <v>2.1072912276476479E-4</v>
          </cell>
          <cell r="AF15">
            <v>35</v>
          </cell>
          <cell r="AG15" t="str">
            <v xml:space="preserve">Muy bajo </v>
          </cell>
          <cell r="AH15">
            <v>0.92162682882774394</v>
          </cell>
          <cell r="AI15">
            <v>3</v>
          </cell>
          <cell r="AJ15" t="str">
            <v xml:space="preserve">Muy bajo </v>
          </cell>
          <cell r="AK15">
            <v>0.90709254018905405</v>
          </cell>
          <cell r="AL15">
            <v>3</v>
          </cell>
          <cell r="AM15" t="str">
            <v xml:space="preserve">Muy bajo </v>
          </cell>
        </row>
        <row r="16">
          <cell r="B16" t="str">
            <v xml:space="preserve">CANARIAS DE VENEZUELA </v>
          </cell>
          <cell r="C16">
            <v>3.84</v>
          </cell>
          <cell r="D16">
            <v>38</v>
          </cell>
          <cell r="E16" t="str">
            <v>ALTO</v>
          </cell>
          <cell r="F16" t="str">
            <v xml:space="preserve">CANARIAS DE VENEZUELA </v>
          </cell>
          <cell r="G16">
            <v>7.0415770885390597E-2</v>
          </cell>
          <cell r="H16">
            <v>33</v>
          </cell>
          <cell r="I16" t="str">
            <v>Mediano</v>
          </cell>
          <cell r="J16">
            <v>1.1344249593925073</v>
          </cell>
          <cell r="K16">
            <v>27</v>
          </cell>
          <cell r="L16" t="str">
            <v>Muy Alto</v>
          </cell>
          <cell r="M16">
            <v>6.2071775045480969E-2</v>
          </cell>
          <cell r="N16">
            <v>33</v>
          </cell>
          <cell r="O16" t="str">
            <v>Mediano</v>
          </cell>
          <cell r="P16">
            <v>16.110381880770838</v>
          </cell>
          <cell r="Q16">
            <v>33</v>
          </cell>
          <cell r="R16" t="str">
            <v>Alto</v>
          </cell>
          <cell r="S16">
            <v>0.68852356972567863</v>
          </cell>
          <cell r="T16">
            <v>36</v>
          </cell>
          <cell r="U16" t="str">
            <v>Alto</v>
          </cell>
          <cell r="V16">
            <v>0.52382958643702182</v>
          </cell>
          <cell r="W16">
            <v>36</v>
          </cell>
          <cell r="X16" t="str">
            <v>Alto</v>
          </cell>
          <cell r="Y16">
            <v>7.074095865202859E-2</v>
          </cell>
          <cell r="Z16">
            <v>34</v>
          </cell>
          <cell r="AA16" t="str">
            <v>Alto</v>
          </cell>
          <cell r="AB16">
            <v>8.9435736391494908E-2</v>
          </cell>
          <cell r="AC16">
            <v>25</v>
          </cell>
          <cell r="AD16" t="str">
            <v xml:space="preserve">Muy bajo </v>
          </cell>
          <cell r="AE16">
            <v>0.10483642522209764</v>
          </cell>
          <cell r="AF16">
            <v>40</v>
          </cell>
          <cell r="AG16" t="str">
            <v>Alto</v>
          </cell>
          <cell r="AH16">
            <v>10.972145879289769</v>
          </cell>
          <cell r="AI16">
            <v>34</v>
          </cell>
          <cell r="AJ16" t="str">
            <v>Bajo</v>
          </cell>
          <cell r="AK16">
            <v>10.832866235128195</v>
          </cell>
          <cell r="AL16">
            <v>34</v>
          </cell>
          <cell r="AM16" t="str">
            <v>Bajo</v>
          </cell>
        </row>
        <row r="17">
          <cell r="B17" t="str">
            <v>CAPITAL</v>
          </cell>
          <cell r="C17">
            <v>5.52</v>
          </cell>
          <cell r="D17">
            <v>30</v>
          </cell>
          <cell r="E17" t="str">
            <v>MEDIO</v>
          </cell>
          <cell r="F17" t="str">
            <v>CAPITAL</v>
          </cell>
          <cell r="G17">
            <v>5.2465556161453999E-2</v>
          </cell>
          <cell r="H17">
            <v>38</v>
          </cell>
          <cell r="I17" t="str">
            <v>Alto</v>
          </cell>
          <cell r="J17">
            <v>1.0708226670822816</v>
          </cell>
          <cell r="K17">
            <v>11</v>
          </cell>
          <cell r="L17" t="str">
            <v>Bajo</v>
          </cell>
          <cell r="M17">
            <v>4.8995559931887929E-2</v>
          </cell>
          <cell r="N17">
            <v>37</v>
          </cell>
          <cell r="O17" t="str">
            <v>Muy Alto</v>
          </cell>
          <cell r="P17">
            <v>20.410012690745209</v>
          </cell>
          <cell r="Q17">
            <v>37</v>
          </cell>
          <cell r="R17" t="str">
            <v>Muy Alto</v>
          </cell>
          <cell r="S17">
            <v>1.2666200124006131</v>
          </cell>
          <cell r="T17">
            <v>25</v>
          </cell>
          <cell r="U17" t="str">
            <v>Bajo</v>
          </cell>
          <cell r="V17">
            <v>0.74080175631482026</v>
          </cell>
          <cell r="W17">
            <v>28</v>
          </cell>
          <cell r="X17" t="str">
            <v>Alto</v>
          </cell>
          <cell r="Y17">
            <v>1.9852391309857151E-2</v>
          </cell>
          <cell r="Z17">
            <v>27</v>
          </cell>
          <cell r="AA17" t="str">
            <v>Alto</v>
          </cell>
          <cell r="AB17">
            <v>7.6578344338919052E-2</v>
          </cell>
          <cell r="AC17">
            <v>20</v>
          </cell>
          <cell r="AD17" t="str">
            <v xml:space="preserve">Muy bajo </v>
          </cell>
          <cell r="AE17">
            <v>-8.6845879877836971E-2</v>
          </cell>
          <cell r="AF17">
            <v>8</v>
          </cell>
          <cell r="AG17" t="str">
            <v xml:space="preserve">Muy bajo </v>
          </cell>
          <cell r="AH17">
            <v>13.514790758947614</v>
          </cell>
          <cell r="AI17">
            <v>38</v>
          </cell>
          <cell r="AJ17" t="str">
            <v>Bajo</v>
          </cell>
          <cell r="AK17">
            <v>13.421537979775074</v>
          </cell>
          <cell r="AL17">
            <v>39</v>
          </cell>
          <cell r="AM17" t="str">
            <v>Bajo</v>
          </cell>
        </row>
        <row r="18">
          <cell r="B18" t="str">
            <v>CARACAS</v>
          </cell>
          <cell r="C18">
            <v>8.84</v>
          </cell>
          <cell r="D18">
            <v>11</v>
          </cell>
          <cell r="E18" t="str">
            <v>MUY BAJO</v>
          </cell>
          <cell r="F18" t="str">
            <v>CARACAS</v>
          </cell>
          <cell r="G18">
            <v>0.10727135916160617</v>
          </cell>
          <cell r="H18">
            <v>22</v>
          </cell>
          <cell r="I18" t="str">
            <v xml:space="preserve">Muy bajo </v>
          </cell>
          <cell r="J18">
            <v>1.0783062264904708</v>
          </cell>
          <cell r="K18">
            <v>14</v>
          </cell>
          <cell r="L18" t="str">
            <v>Bajo</v>
          </cell>
          <cell r="M18">
            <v>9.9481350034246643E-2</v>
          </cell>
          <cell r="N18">
            <v>19</v>
          </cell>
          <cell r="O18" t="str">
            <v xml:space="preserve">Muy bajo </v>
          </cell>
          <cell r="P18">
            <v>10.052135396792949</v>
          </cell>
          <cell r="Q18">
            <v>19</v>
          </cell>
          <cell r="R18" t="str">
            <v>Mediano</v>
          </cell>
          <cell r="S18">
            <v>1.9944180566836054</v>
          </cell>
          <cell r="T18">
            <v>14</v>
          </cell>
          <cell r="U18" t="str">
            <v xml:space="preserve">Muy bajo </v>
          </cell>
          <cell r="V18">
            <v>1.3698956515885783</v>
          </cell>
          <cell r="W18">
            <v>14</v>
          </cell>
          <cell r="X18" t="str">
            <v xml:space="preserve">Muy bajo </v>
          </cell>
          <cell r="Y18">
            <v>-3.3575086345974163E-2</v>
          </cell>
          <cell r="Z18">
            <v>15</v>
          </cell>
          <cell r="AA18" t="str">
            <v>Mediano</v>
          </cell>
          <cell r="AB18">
            <v>7.0346034812561645E-2</v>
          </cell>
          <cell r="AC18">
            <v>19</v>
          </cell>
          <cell r="AD18" t="str">
            <v xml:space="preserve">Muy bajo </v>
          </cell>
          <cell r="AE18">
            <v>-5.3878678338441087E-2</v>
          </cell>
          <cell r="AF18">
            <v>18</v>
          </cell>
          <cell r="AG18" t="str">
            <v xml:space="preserve">Muy bajo </v>
          </cell>
          <cell r="AH18">
            <v>7.0904134312100098</v>
          </cell>
          <cell r="AI18">
            <v>23</v>
          </cell>
          <cell r="AJ18" t="str">
            <v xml:space="preserve">Muy bajo </v>
          </cell>
          <cell r="AK18">
            <v>6.9795769394181413</v>
          </cell>
          <cell r="AL18">
            <v>23</v>
          </cell>
          <cell r="AM18" t="str">
            <v xml:space="preserve">Muy bajo </v>
          </cell>
        </row>
        <row r="19">
          <cell r="B19" t="str">
            <v xml:space="preserve">CARIBE                </v>
          </cell>
          <cell r="C19">
            <v>8.36</v>
          </cell>
          <cell r="D19">
            <v>15</v>
          </cell>
          <cell r="E19" t="str">
            <v>MUY BAJO</v>
          </cell>
          <cell r="F19" t="str">
            <v xml:space="preserve">CARIBE                </v>
          </cell>
          <cell r="G19">
            <v>0.12656015225894776</v>
          </cell>
          <cell r="H19">
            <v>13</v>
          </cell>
          <cell r="I19" t="str">
            <v xml:space="preserve">Muy bajo </v>
          </cell>
          <cell r="J19">
            <v>1.0957234690949662</v>
          </cell>
          <cell r="K19">
            <v>20</v>
          </cell>
          <cell r="L19" t="str">
            <v>Mediano</v>
          </cell>
          <cell r="M19">
            <v>0.11550373413419952</v>
          </cell>
          <cell r="N19">
            <v>13</v>
          </cell>
          <cell r="O19" t="str">
            <v xml:space="preserve">Muy bajo </v>
          </cell>
          <cell r="P19">
            <v>8.6577287521989277</v>
          </cell>
          <cell r="Q19">
            <v>13</v>
          </cell>
          <cell r="R19" t="str">
            <v xml:space="preserve">Muy bajo </v>
          </cell>
          <cell r="S19">
            <v>1.3924102211719516</v>
          </cell>
          <cell r="T19">
            <v>20</v>
          </cell>
          <cell r="U19" t="str">
            <v xml:space="preserve">Muy bajo </v>
          </cell>
          <cell r="V19">
            <v>1.3221433934178561</v>
          </cell>
          <cell r="W19">
            <v>15</v>
          </cell>
          <cell r="X19" t="str">
            <v xml:space="preserve">Muy bajo </v>
          </cell>
          <cell r="Y19">
            <v>-3.6135035551093951E-2</v>
          </cell>
          <cell r="Z19">
            <v>14</v>
          </cell>
          <cell r="AA19" t="str">
            <v>Mediano</v>
          </cell>
          <cell r="AB19">
            <v>0.15625086996196902</v>
          </cell>
          <cell r="AC19">
            <v>31</v>
          </cell>
          <cell r="AD19" t="str">
            <v>Alto</v>
          </cell>
          <cell r="AE19">
            <v>-2.7618406285072936E-2</v>
          </cell>
          <cell r="AF19">
            <v>26</v>
          </cell>
          <cell r="AG19" t="str">
            <v xml:space="preserve">Muy bajo </v>
          </cell>
          <cell r="AH19">
            <v>6.7296705324853479</v>
          </cell>
          <cell r="AI19">
            <v>19</v>
          </cell>
          <cell r="AJ19" t="str">
            <v xml:space="preserve">Muy bajo </v>
          </cell>
          <cell r="AK19">
            <v>6.5962962962962965</v>
          </cell>
          <cell r="AL19">
            <v>18</v>
          </cell>
          <cell r="AM19" t="str">
            <v xml:space="preserve">Muy bajo </v>
          </cell>
        </row>
        <row r="20">
          <cell r="B20" t="str">
            <v xml:space="preserve">CARONI                </v>
          </cell>
          <cell r="C20">
            <v>9</v>
          </cell>
          <cell r="D20">
            <v>10</v>
          </cell>
          <cell r="E20" t="str">
            <v>MUY BAJO</v>
          </cell>
          <cell r="F20" t="str">
            <v xml:space="preserve">CARONI                </v>
          </cell>
          <cell r="G20">
            <v>0.11619219782415349</v>
          </cell>
          <cell r="H20">
            <v>18</v>
          </cell>
          <cell r="I20" t="str">
            <v xml:space="preserve">Muy bajo </v>
          </cell>
          <cell r="J20">
            <v>1.0926656792780878</v>
          </cell>
          <cell r="K20">
            <v>19</v>
          </cell>
          <cell r="L20" t="str">
            <v>Mediano</v>
          </cell>
          <cell r="M20">
            <v>0.10633828812205431</v>
          </cell>
          <cell r="N20">
            <v>17</v>
          </cell>
          <cell r="O20" t="str">
            <v xml:space="preserve">Muy bajo </v>
          </cell>
          <cell r="P20">
            <v>9.4039505211162258</v>
          </cell>
          <cell r="Q20">
            <v>17</v>
          </cell>
          <cell r="R20" t="str">
            <v xml:space="preserve">Muy bajo </v>
          </cell>
          <cell r="S20">
            <v>1.6141882723006684</v>
          </cell>
          <cell r="T20">
            <v>18</v>
          </cell>
          <cell r="U20" t="str">
            <v xml:space="preserve">Muy bajo </v>
          </cell>
          <cell r="V20">
            <v>1.2538859988870648</v>
          </cell>
          <cell r="W20">
            <v>17</v>
          </cell>
          <cell r="X20" t="str">
            <v xml:space="preserve">Muy bajo </v>
          </cell>
          <cell r="Y20">
            <v>-2.7413157421174623E-2</v>
          </cell>
          <cell r="Z20">
            <v>16</v>
          </cell>
          <cell r="AA20" t="str">
            <v>Mediano</v>
          </cell>
          <cell r="AB20">
            <v>9.5146821923945663E-2</v>
          </cell>
          <cell r="AC20">
            <v>27</v>
          </cell>
          <cell r="AD20" t="str">
            <v xml:space="preserve">Muy bajo </v>
          </cell>
          <cell r="AE20">
            <v>-8.7410283750019899E-2</v>
          </cell>
          <cell r="AF20">
            <v>7</v>
          </cell>
          <cell r="AG20" t="str">
            <v xml:space="preserve">Muy bajo </v>
          </cell>
          <cell r="AH20">
            <v>6.7541074526154983</v>
          </cell>
          <cell r="AI20">
            <v>20</v>
          </cell>
          <cell r="AJ20" t="str">
            <v xml:space="preserve">Muy bajo </v>
          </cell>
          <cell r="AK20">
            <v>6.654729697471236</v>
          </cell>
          <cell r="AL20">
            <v>20</v>
          </cell>
          <cell r="AM20" t="str">
            <v xml:space="preserve">Muy bajo </v>
          </cell>
        </row>
        <row r="21">
          <cell r="B21" t="str">
            <v xml:space="preserve">CITIBANK              </v>
          </cell>
          <cell r="C21">
            <v>9.24</v>
          </cell>
          <cell r="D21">
            <v>6</v>
          </cell>
          <cell r="E21" t="str">
            <v>MUY BAJO</v>
          </cell>
          <cell r="F21" t="str">
            <v xml:space="preserve">CITIBANK              </v>
          </cell>
          <cell r="G21">
            <v>0.12879694924240878</v>
          </cell>
          <cell r="H21">
            <v>12</v>
          </cell>
          <cell r="I21" t="str">
            <v xml:space="preserve">Muy bajo </v>
          </cell>
          <cell r="J21">
            <v>1.0678251605930216</v>
          </cell>
          <cell r="K21">
            <v>10</v>
          </cell>
          <cell r="L21" t="str">
            <v>Bajo</v>
          </cell>
          <cell r="M21">
            <v>0.12061614016556868</v>
          </cell>
          <cell r="N21">
            <v>12</v>
          </cell>
          <cell r="O21" t="str">
            <v xml:space="preserve">Muy bajo </v>
          </cell>
          <cell r="P21">
            <v>8.2907643921228882</v>
          </cell>
          <cell r="Q21">
            <v>12</v>
          </cell>
          <cell r="R21" t="str">
            <v xml:space="preserve">Muy bajo </v>
          </cell>
          <cell r="S21">
            <v>2.5696107079453627</v>
          </cell>
          <cell r="T21">
            <v>11</v>
          </cell>
          <cell r="U21" t="str">
            <v xml:space="preserve">Muy bajo </v>
          </cell>
          <cell r="V21">
            <v>1.8989553156422672</v>
          </cell>
          <cell r="W21">
            <v>10</v>
          </cell>
          <cell r="X21" t="str">
            <v xml:space="preserve">Muy bajo </v>
          </cell>
          <cell r="Y21">
            <v>-7.1316107340288093E-2</v>
          </cell>
          <cell r="Z21">
            <v>10</v>
          </cell>
          <cell r="AA21" t="str">
            <v>Mediano</v>
          </cell>
          <cell r="AB21">
            <v>6.2252414401760006E-2</v>
          </cell>
          <cell r="AC21">
            <v>18</v>
          </cell>
          <cell r="AD21" t="str">
            <v xml:space="preserve">Muy bajo </v>
          </cell>
          <cell r="AE21">
            <v>-2.210500302909299E-3</v>
          </cell>
          <cell r="AF21">
            <v>34</v>
          </cell>
          <cell r="AG21" t="str">
            <v xml:space="preserve">Muy bajo </v>
          </cell>
          <cell r="AH21">
            <v>6.065146479935601</v>
          </cell>
          <cell r="AI21">
            <v>15</v>
          </cell>
          <cell r="AJ21" t="str">
            <v xml:space="preserve">Muy bajo </v>
          </cell>
          <cell r="AK21">
            <v>6.0403551738478152</v>
          </cell>
          <cell r="AL21">
            <v>15</v>
          </cell>
          <cell r="AM21" t="str">
            <v xml:space="preserve">Muy bajo </v>
          </cell>
        </row>
        <row r="22">
          <cell r="B22" t="str">
            <v xml:space="preserve">CONFEDERADO           </v>
          </cell>
          <cell r="C22">
            <v>5.66</v>
          </cell>
          <cell r="D22">
            <v>29</v>
          </cell>
          <cell r="E22" t="str">
            <v>MEDIO</v>
          </cell>
          <cell r="F22" t="str">
            <v xml:space="preserve">CONFEDERADO           </v>
          </cell>
          <cell r="G22">
            <v>8.1420611132344958E-2</v>
          </cell>
          <cell r="H22">
            <v>30</v>
          </cell>
          <cell r="I22" t="str">
            <v>Bajo</v>
          </cell>
          <cell r="J22">
            <v>1.1515819929760052</v>
          </cell>
          <cell r="K22">
            <v>30</v>
          </cell>
          <cell r="L22" t="str">
            <v>Muy Alto</v>
          </cell>
          <cell r="M22">
            <v>7.070326874592027E-2</v>
          </cell>
          <cell r="N22">
            <v>31</v>
          </cell>
          <cell r="O22" t="str">
            <v>Bajo</v>
          </cell>
          <cell r="P22">
            <v>14.143617653571386</v>
          </cell>
          <cell r="Q22">
            <v>31</v>
          </cell>
          <cell r="R22" t="str">
            <v>Alto</v>
          </cell>
          <cell r="S22">
            <v>0.96846672075059093</v>
          </cell>
          <cell r="T22">
            <v>32</v>
          </cell>
          <cell r="U22" t="str">
            <v>Mediano</v>
          </cell>
          <cell r="V22">
            <v>0.53713907261552873</v>
          </cell>
          <cell r="W22">
            <v>35</v>
          </cell>
          <cell r="X22" t="str">
            <v>Alto</v>
          </cell>
          <cell r="Y22">
            <v>8.2765342905332037E-2</v>
          </cell>
          <cell r="Z22">
            <v>35</v>
          </cell>
          <cell r="AA22" t="str">
            <v>Muy Alto</v>
          </cell>
          <cell r="AB22">
            <v>2.8422460125202966E-2</v>
          </cell>
          <cell r="AC22">
            <v>10</v>
          </cell>
          <cell r="AD22" t="str">
            <v xml:space="preserve">Muy bajo </v>
          </cell>
          <cell r="AE22">
            <v>-1.2214139795448766E-2</v>
          </cell>
          <cell r="AF22">
            <v>28</v>
          </cell>
          <cell r="AG22" t="str">
            <v xml:space="preserve">Muy bajo </v>
          </cell>
          <cell r="AH22">
            <v>7.7233359931396866</v>
          </cell>
          <cell r="AI22">
            <v>27</v>
          </cell>
          <cell r="AJ22" t="str">
            <v xml:space="preserve">Muy bajo </v>
          </cell>
          <cell r="AK22">
            <v>7.3948984693421451</v>
          </cell>
          <cell r="AL22">
            <v>26</v>
          </cell>
          <cell r="AM22" t="str">
            <v xml:space="preserve">Muy bajo </v>
          </cell>
        </row>
        <row r="23">
          <cell r="B23" t="str">
            <v>CORP BANCA</v>
          </cell>
          <cell r="C23">
            <v>5.44</v>
          </cell>
          <cell r="D23">
            <v>33</v>
          </cell>
          <cell r="E23" t="str">
            <v>MEDIO</v>
          </cell>
          <cell r="F23" t="str">
            <v>CORP BANCA</v>
          </cell>
          <cell r="G23">
            <v>0.1088696892878345</v>
          </cell>
          <cell r="H23">
            <v>21</v>
          </cell>
          <cell r="I23" t="str">
            <v xml:space="preserve">Muy bajo </v>
          </cell>
          <cell r="J23">
            <v>1.2502264334494031</v>
          </cell>
          <cell r="K23">
            <v>38</v>
          </cell>
          <cell r="L23" t="str">
            <v>Muy Alto</v>
          </cell>
          <cell r="M23">
            <v>8.7079977174583129E-2</v>
          </cell>
          <cell r="N23">
            <v>23</v>
          </cell>
          <cell r="O23" t="str">
            <v>Bajo</v>
          </cell>
          <cell r="P23">
            <v>11.483696165826277</v>
          </cell>
          <cell r="Q23">
            <v>23</v>
          </cell>
          <cell r="R23" t="str">
            <v>Mediano</v>
          </cell>
          <cell r="S23">
            <v>0.89834344139364009</v>
          </cell>
          <cell r="T23">
            <v>35</v>
          </cell>
          <cell r="U23" t="str">
            <v>Alto</v>
          </cell>
          <cell r="V23">
            <v>0.4350846862461813</v>
          </cell>
          <cell r="W23">
            <v>38</v>
          </cell>
          <cell r="X23" t="str">
            <v>Muy Alto</v>
          </cell>
          <cell r="Y23">
            <v>0.17198162217364307</v>
          </cell>
          <cell r="Z23">
            <v>39</v>
          </cell>
          <cell r="AA23" t="str">
            <v>Muy Alto</v>
          </cell>
          <cell r="AB23">
            <v>-1.4637990397548468</v>
          </cell>
          <cell r="AC23">
            <v>1</v>
          </cell>
          <cell r="AD23" t="str">
            <v xml:space="preserve">Muy bajo </v>
          </cell>
          <cell r="AE23">
            <v>-1.5393782642051594E-2</v>
          </cell>
          <cell r="AF23">
            <v>27</v>
          </cell>
          <cell r="AG23" t="str">
            <v xml:space="preserve">Muy bajo </v>
          </cell>
          <cell r="AH23">
            <v>4.8846638919905505</v>
          </cell>
          <cell r="AI23">
            <v>11</v>
          </cell>
          <cell r="AJ23" t="str">
            <v xml:space="preserve">Muy bajo </v>
          </cell>
          <cell r="AK23">
            <v>4.8367780769118083</v>
          </cell>
          <cell r="AL23">
            <v>11</v>
          </cell>
          <cell r="AM23" t="str">
            <v xml:space="preserve">Muy bajo </v>
          </cell>
        </row>
        <row r="24">
          <cell r="B24" t="str">
            <v>EUROBANK</v>
          </cell>
          <cell r="C24">
            <v>9.24</v>
          </cell>
          <cell r="D24">
            <v>7</v>
          </cell>
          <cell r="E24" t="str">
            <v>MUY BAJO</v>
          </cell>
          <cell r="F24" t="str">
            <v>EUROBANK</v>
          </cell>
          <cell r="G24">
            <v>0.40193537393612727</v>
          </cell>
          <cell r="H24">
            <v>3</v>
          </cell>
          <cell r="I24" t="str">
            <v xml:space="preserve">Muy bajo </v>
          </cell>
          <cell r="J24">
            <v>1.2136325181086309</v>
          </cell>
          <cell r="K24">
            <v>35</v>
          </cell>
          <cell r="L24" t="str">
            <v>Muy Alto</v>
          </cell>
          <cell r="M24">
            <v>0.33118375450463206</v>
          </cell>
          <cell r="N24">
            <v>3</v>
          </cell>
          <cell r="O24" t="str">
            <v xml:space="preserve">Muy bajo </v>
          </cell>
          <cell r="P24">
            <v>3.0194717778224041</v>
          </cell>
          <cell r="Q24">
            <v>3</v>
          </cell>
          <cell r="R24" t="str">
            <v xml:space="preserve">Muy bajo </v>
          </cell>
          <cell r="S24">
            <v>1.8814334891270885</v>
          </cell>
          <cell r="T24">
            <v>16</v>
          </cell>
          <cell r="U24" t="str">
            <v xml:space="preserve">Muy bajo </v>
          </cell>
          <cell r="V24">
            <v>1.8814334891270885</v>
          </cell>
          <cell r="W24">
            <v>11</v>
          </cell>
          <cell r="X24" t="str">
            <v xml:space="preserve">Muy bajo </v>
          </cell>
          <cell r="Y24">
            <v>-0.37100692961711879</v>
          </cell>
          <cell r="Z24">
            <v>3</v>
          </cell>
          <cell r="AA24" t="str">
            <v xml:space="preserve">Muy bajo </v>
          </cell>
          <cell r="AB24">
            <v>8.1160839288818884E-2</v>
          </cell>
          <cell r="AC24">
            <v>21</v>
          </cell>
          <cell r="AD24" t="str">
            <v xml:space="preserve">Muy bajo </v>
          </cell>
          <cell r="AE24">
            <v>-1.0133803393057694E-2</v>
          </cell>
          <cell r="AF24">
            <v>29</v>
          </cell>
          <cell r="AG24" t="str">
            <v xml:space="preserve">Muy bajo </v>
          </cell>
          <cell r="AH24">
            <v>1.4879621572171273</v>
          </cell>
          <cell r="AI24">
            <v>4</v>
          </cell>
          <cell r="AJ24" t="str">
            <v xml:space="preserve">Muy bajo </v>
          </cell>
          <cell r="AK24">
            <v>1.2627537169675196</v>
          </cell>
          <cell r="AL24">
            <v>4</v>
          </cell>
          <cell r="AM24" t="str">
            <v xml:space="preserve">Muy bajo </v>
          </cell>
        </row>
        <row r="25">
          <cell r="B25" t="str">
            <v xml:space="preserve">EXTERIOR              </v>
          </cell>
          <cell r="C25">
            <v>8.52</v>
          </cell>
          <cell r="D25">
            <v>14</v>
          </cell>
          <cell r="E25" t="str">
            <v>MUY BAJO</v>
          </cell>
          <cell r="F25" t="str">
            <v xml:space="preserve">EXTERIOR              </v>
          </cell>
          <cell r="G25">
            <v>0.11910744504773767</v>
          </cell>
          <cell r="H25">
            <v>17</v>
          </cell>
          <cell r="I25" t="str">
            <v xml:space="preserve">Muy bajo </v>
          </cell>
          <cell r="J25">
            <v>1.1013158244617345</v>
          </cell>
          <cell r="K25">
            <v>21</v>
          </cell>
          <cell r="L25" t="str">
            <v>Alto</v>
          </cell>
          <cell r="M25">
            <v>0.1081501258786971</v>
          </cell>
          <cell r="N25">
            <v>14</v>
          </cell>
          <cell r="O25" t="str">
            <v xml:space="preserve">Muy bajo </v>
          </cell>
          <cell r="P25">
            <v>9.2464062512660963</v>
          </cell>
          <cell r="Q25">
            <v>14</v>
          </cell>
          <cell r="R25" t="str">
            <v xml:space="preserve">Muy bajo </v>
          </cell>
          <cell r="S25">
            <v>1.4947684505437964</v>
          </cell>
          <cell r="T25">
            <v>19</v>
          </cell>
          <cell r="U25" t="str">
            <v xml:space="preserve">Muy bajo </v>
          </cell>
          <cell r="V25">
            <v>1.1756055451409066</v>
          </cell>
          <cell r="W25">
            <v>18</v>
          </cell>
          <cell r="X25" t="str">
            <v>Bajo</v>
          </cell>
          <cell r="Y25">
            <v>-2.0816198226277682E-2</v>
          </cell>
          <cell r="Z25">
            <v>18</v>
          </cell>
          <cell r="AA25" t="str">
            <v>Mediano</v>
          </cell>
          <cell r="AB25">
            <v>8.2790663773408768E-2</v>
          </cell>
          <cell r="AC25">
            <v>22</v>
          </cell>
          <cell r="AD25" t="str">
            <v xml:space="preserve">Muy bajo </v>
          </cell>
          <cell r="AE25">
            <v>-6.6205657102423349E-2</v>
          </cell>
          <cell r="AF25">
            <v>13</v>
          </cell>
          <cell r="AG25" t="str">
            <v xml:space="preserve">Muy bajo </v>
          </cell>
          <cell r="AH25">
            <v>6.5717953266713574</v>
          </cell>
          <cell r="AI25">
            <v>16</v>
          </cell>
          <cell r="AJ25" t="str">
            <v xml:space="preserve">Muy bajo </v>
          </cell>
          <cell r="AK25">
            <v>6.4716194871877581</v>
          </cell>
          <cell r="AL25">
            <v>16</v>
          </cell>
          <cell r="AM25" t="str">
            <v xml:space="preserve">Muy bajo </v>
          </cell>
        </row>
        <row r="26">
          <cell r="B26" t="str">
            <v xml:space="preserve">FEDERAL               </v>
          </cell>
          <cell r="C26">
            <v>4.2</v>
          </cell>
          <cell r="D26">
            <v>37</v>
          </cell>
          <cell r="E26" t="str">
            <v>MEDIO-ALTO</v>
          </cell>
          <cell r="F26" t="str">
            <v xml:space="preserve">FEDERAL               </v>
          </cell>
          <cell r="G26">
            <v>5.7763133820107462E-2</v>
          </cell>
          <cell r="H26">
            <v>36</v>
          </cell>
          <cell r="I26" t="str">
            <v>Alto</v>
          </cell>
          <cell r="J26">
            <v>1.0911570901124976</v>
          </cell>
          <cell r="K26">
            <v>16</v>
          </cell>
          <cell r="L26" t="str">
            <v>Mediano</v>
          </cell>
          <cell r="M26">
            <v>5.2937504914303511E-2</v>
          </cell>
          <cell r="N26">
            <v>36</v>
          </cell>
          <cell r="O26" t="str">
            <v>Alto</v>
          </cell>
          <cell r="P26">
            <v>18.890198954764184</v>
          </cell>
          <cell r="Q26">
            <v>36</v>
          </cell>
          <cell r="R26" t="str">
            <v>Muy Alto</v>
          </cell>
          <cell r="S26">
            <v>0.68788453741479361</v>
          </cell>
          <cell r="T26">
            <v>37</v>
          </cell>
          <cell r="U26" t="str">
            <v>Alto</v>
          </cell>
          <cell r="V26">
            <v>0.63366583716989633</v>
          </cell>
          <cell r="W26">
            <v>31</v>
          </cell>
          <cell r="X26" t="str">
            <v>Alto</v>
          </cell>
          <cell r="Y26">
            <v>3.5572022587787071E-2</v>
          </cell>
          <cell r="Z26">
            <v>29</v>
          </cell>
          <cell r="AA26" t="str">
            <v>Alto</v>
          </cell>
          <cell r="AB26">
            <v>8.6620003573712703E-2</v>
          </cell>
          <cell r="AC26">
            <v>24</v>
          </cell>
          <cell r="AD26" t="str">
            <v xml:space="preserve">Muy bajo </v>
          </cell>
          <cell r="AE26">
            <v>-8.0186804771791784E-2</v>
          </cell>
          <cell r="AF26">
            <v>9</v>
          </cell>
          <cell r="AG26" t="str">
            <v xml:space="preserve">Muy bajo </v>
          </cell>
          <cell r="AH26">
            <v>15.476824153109183</v>
          </cell>
          <cell r="AI26">
            <v>40</v>
          </cell>
          <cell r="AJ26" t="str">
            <v>Mediano</v>
          </cell>
          <cell r="AK26">
            <v>15.467952215774062</v>
          </cell>
          <cell r="AL26">
            <v>40</v>
          </cell>
          <cell r="AM26" t="str">
            <v>Mediano</v>
          </cell>
        </row>
        <row r="27">
          <cell r="B27" t="str">
            <v>FIVENEZ</v>
          </cell>
          <cell r="C27">
            <v>6.72</v>
          </cell>
          <cell r="D27">
            <v>26</v>
          </cell>
          <cell r="E27" t="str">
            <v>MEDIO-BAJO</v>
          </cell>
          <cell r="F27" t="str">
            <v>FIVENEZ</v>
          </cell>
          <cell r="G27">
            <v>0.22189703274376232</v>
          </cell>
          <cell r="H27">
            <v>5</v>
          </cell>
          <cell r="I27" t="str">
            <v xml:space="preserve">Muy bajo </v>
          </cell>
          <cell r="J27">
            <v>1.2606054957093935</v>
          </cell>
          <cell r="K27">
            <v>39</v>
          </cell>
          <cell r="L27" t="str">
            <v>Muy Alto</v>
          </cell>
          <cell r="M27">
            <v>0.17602416735371434</v>
          </cell>
          <cell r="N27">
            <v>7</v>
          </cell>
          <cell r="O27" t="str">
            <v xml:space="preserve">Muy bajo </v>
          </cell>
          <cell r="P27">
            <v>5.6810380928576434</v>
          </cell>
          <cell r="Q27">
            <v>7</v>
          </cell>
          <cell r="R27" t="str">
            <v xml:space="preserve">Muy bajo </v>
          </cell>
          <cell r="S27">
            <v>0.89935116596218712</v>
          </cell>
          <cell r="T27">
            <v>34</v>
          </cell>
          <cell r="U27" t="str">
            <v>Alto</v>
          </cell>
          <cell r="V27">
            <v>0.85146720386589292</v>
          </cell>
          <cell r="W27">
            <v>26</v>
          </cell>
          <cell r="X27" t="str">
            <v>Mediano</v>
          </cell>
          <cell r="Y27">
            <v>5.0799707446296236E-2</v>
          </cell>
          <cell r="Z27">
            <v>31</v>
          </cell>
          <cell r="AA27" t="str">
            <v>Alto</v>
          </cell>
          <cell r="AB27">
            <v>0.2356</v>
          </cell>
          <cell r="AC27">
            <v>35</v>
          </cell>
          <cell r="AD27" t="str">
            <v xml:space="preserve">Muy bajo </v>
          </cell>
          <cell r="AE27">
            <v>-6.920814224294275E-2</v>
          </cell>
          <cell r="AF27">
            <v>12</v>
          </cell>
          <cell r="AG27" t="str">
            <v xml:space="preserve">Muy bajo </v>
          </cell>
          <cell r="AH27">
            <v>3.3769982417672897</v>
          </cell>
          <cell r="AI27">
            <v>8</v>
          </cell>
          <cell r="AJ27" t="str">
            <v xml:space="preserve">Muy bajo </v>
          </cell>
          <cell r="AK27">
            <v>3.335193898925398</v>
          </cell>
          <cell r="AL27">
            <v>8</v>
          </cell>
          <cell r="AM27" t="str">
            <v xml:space="preserve">Muy bajo </v>
          </cell>
        </row>
        <row r="28">
          <cell r="B28" t="str">
            <v xml:space="preserve">GANADERO              </v>
          </cell>
          <cell r="C28">
            <v>9.24</v>
          </cell>
          <cell r="D28">
            <v>8</v>
          </cell>
          <cell r="E28" t="str">
            <v>MUY BAJO</v>
          </cell>
          <cell r="F28" t="str">
            <v xml:space="preserve">GANADERO              </v>
          </cell>
          <cell r="G28">
            <v>0.4587992399797397</v>
          </cell>
          <cell r="H28">
            <v>2</v>
          </cell>
          <cell r="I28" t="str">
            <v xml:space="preserve">Muy bajo </v>
          </cell>
          <cell r="J28">
            <v>1.1829859334545183</v>
          </cell>
          <cell r="K28">
            <v>32</v>
          </cell>
          <cell r="L28" t="str">
            <v>Muy Alto</v>
          </cell>
          <cell r="M28">
            <v>0.38783152614500543</v>
          </cell>
          <cell r="N28">
            <v>2</v>
          </cell>
          <cell r="O28" t="str">
            <v xml:space="preserve">Muy bajo </v>
          </cell>
          <cell r="P28">
            <v>2.5784391741947053</v>
          </cell>
          <cell r="Q28">
            <v>2</v>
          </cell>
          <cell r="R28" t="str">
            <v xml:space="preserve">Muy bajo </v>
          </cell>
          <cell r="S28">
            <v>25.047584263800477</v>
          </cell>
          <cell r="T28">
            <v>1</v>
          </cell>
          <cell r="U28" t="str">
            <v xml:space="preserve">Muy bajo </v>
          </cell>
          <cell r="V28">
            <v>2.5072923984825066</v>
          </cell>
          <cell r="W28">
            <v>7</v>
          </cell>
          <cell r="X28" t="str">
            <v xml:space="preserve">Muy bajo </v>
          </cell>
          <cell r="Y28">
            <v>-0.73602382193923754</v>
          </cell>
          <cell r="Z28">
            <v>2</v>
          </cell>
          <cell r="AA28" t="str">
            <v xml:space="preserve">Muy bajo </v>
          </cell>
          <cell r="AB28">
            <v>-2.1545239630346588E-2</v>
          </cell>
          <cell r="AC28">
            <v>7</v>
          </cell>
          <cell r="AD28" t="str">
            <v xml:space="preserve">Muy bajo </v>
          </cell>
          <cell r="AE28">
            <v>-9.2321408484737372E-3</v>
          </cell>
          <cell r="AF28">
            <v>32</v>
          </cell>
          <cell r="AG28" t="str">
            <v xml:space="preserve">Muy bajo </v>
          </cell>
          <cell r="AH28">
            <v>0.62036153663485127</v>
          </cell>
          <cell r="AI28">
            <v>2</v>
          </cell>
          <cell r="AJ28" t="str">
            <v xml:space="preserve">Muy bajo </v>
          </cell>
          <cell r="AK28">
            <v>0.60720490270006788</v>
          </cell>
          <cell r="AL28">
            <v>2</v>
          </cell>
          <cell r="AM28" t="str">
            <v xml:space="preserve">Muy bajo </v>
          </cell>
        </row>
        <row r="29">
          <cell r="B29" t="str">
            <v xml:space="preserve">GUAYANA               </v>
          </cell>
          <cell r="C29">
            <v>2.84</v>
          </cell>
          <cell r="D29">
            <v>41</v>
          </cell>
          <cell r="E29" t="str">
            <v>ALTO</v>
          </cell>
          <cell r="F29" t="str">
            <v xml:space="preserve">GUAYANA               </v>
          </cell>
          <cell r="G29">
            <v>5.3632577988571659E-3</v>
          </cell>
          <cell r="H29">
            <v>40</v>
          </cell>
          <cell r="I29" t="str">
            <v>Muy Alto</v>
          </cell>
          <cell r="J29">
            <v>1.2616555586554656</v>
          </cell>
          <cell r="K29">
            <v>40</v>
          </cell>
          <cell r="L29" t="str">
            <v>Muy Alto</v>
          </cell>
          <cell r="M29">
            <v>4.2509683106954632E-3</v>
          </cell>
          <cell r="N29">
            <v>40</v>
          </cell>
          <cell r="O29" t="str">
            <v>Muy Alto</v>
          </cell>
          <cell r="P29">
            <v>235.24052096177562</v>
          </cell>
          <cell r="Q29">
            <v>40</v>
          </cell>
          <cell r="R29" t="str">
            <v>Muy Alto</v>
          </cell>
          <cell r="S29">
            <v>0.41997538245120447</v>
          </cell>
          <cell r="T29">
            <v>40</v>
          </cell>
          <cell r="U29" t="str">
            <v>Muy Alto</v>
          </cell>
          <cell r="V29">
            <v>2.0497396754789465E-2</v>
          </cell>
          <cell r="W29">
            <v>40</v>
          </cell>
          <cell r="X29" t="str">
            <v>Muy Alto</v>
          </cell>
          <cell r="Y29">
            <v>0.28282128001167628</v>
          </cell>
          <cell r="Z29">
            <v>40</v>
          </cell>
          <cell r="AA29" t="str">
            <v>Muy Alto</v>
          </cell>
          <cell r="AB29">
            <v>1.3377384182341048</v>
          </cell>
          <cell r="AC29">
            <v>40</v>
          </cell>
          <cell r="AD29" t="str">
            <v>Muy Alto</v>
          </cell>
          <cell r="AE29">
            <v>-3.5054848434098153E-2</v>
          </cell>
          <cell r="AF29">
            <v>22</v>
          </cell>
          <cell r="AG29" t="str">
            <v xml:space="preserve">Muy bajo </v>
          </cell>
          <cell r="AH29">
            <v>11.662368112543962</v>
          </cell>
          <cell r="AI29">
            <v>37</v>
          </cell>
          <cell r="AJ29" t="str">
            <v>Bajo</v>
          </cell>
          <cell r="AK29">
            <v>11.474627365600401</v>
          </cell>
          <cell r="AL29">
            <v>36</v>
          </cell>
          <cell r="AM29" t="str">
            <v>Bajo</v>
          </cell>
        </row>
        <row r="30">
          <cell r="B30" t="str">
            <v xml:space="preserve">I.M.C.P.              </v>
          </cell>
          <cell r="C30">
            <v>3.72</v>
          </cell>
          <cell r="D30">
            <v>39</v>
          </cell>
          <cell r="E30" t="str">
            <v>ALTO</v>
          </cell>
          <cell r="F30" t="str">
            <v xml:space="preserve">I.M.C.P.              </v>
          </cell>
          <cell r="G30">
            <v>0.10014792084254609</v>
          </cell>
          <cell r="H30">
            <v>24</v>
          </cell>
          <cell r="I30" t="str">
            <v xml:space="preserve">Muy bajo </v>
          </cell>
          <cell r="J30">
            <v>1.1522000427059009</v>
          </cell>
          <cell r="K30">
            <v>31</v>
          </cell>
          <cell r="L30" t="str">
            <v>Muy Alto</v>
          </cell>
          <cell r="M30">
            <v>8.6918865761671252E-2</v>
          </cell>
          <cell r="N30">
            <v>24</v>
          </cell>
          <cell r="O30" t="str">
            <v>Bajo</v>
          </cell>
          <cell r="P30">
            <v>11.504982160512402</v>
          </cell>
          <cell r="Q30">
            <v>24</v>
          </cell>
          <cell r="R30" t="str">
            <v>Mediano</v>
          </cell>
          <cell r="S30">
            <v>-1.0359628770301623</v>
          </cell>
          <cell r="T30">
            <v>41</v>
          </cell>
          <cell r="U30" t="str">
            <v>Muy Alto</v>
          </cell>
          <cell r="V30">
            <v>0.65800192340329233</v>
          </cell>
          <cell r="W30">
            <v>30</v>
          </cell>
          <cell r="X30" t="str">
            <v>Alto</v>
          </cell>
          <cell r="Y30">
            <v>5.9942016225145223E-2</v>
          </cell>
          <cell r="Z30">
            <v>32</v>
          </cell>
          <cell r="AA30" t="str">
            <v>Alto</v>
          </cell>
          <cell r="AB30">
            <v>0.83393823504840803</v>
          </cell>
          <cell r="AC30">
            <v>39</v>
          </cell>
          <cell r="AD30" t="str">
            <v>Muy Alto</v>
          </cell>
          <cell r="AE30">
            <v>0.38069884866325582</v>
          </cell>
          <cell r="AF30">
            <v>41</v>
          </cell>
          <cell r="AG30" t="str">
            <v>Muy Alto</v>
          </cell>
          <cell r="AH30">
            <v>6.7879984711428207</v>
          </cell>
          <cell r="AI30">
            <v>21</v>
          </cell>
          <cell r="AJ30" t="str">
            <v xml:space="preserve">Muy bajo </v>
          </cell>
          <cell r="AK30">
            <v>6.762899732449994</v>
          </cell>
          <cell r="AL30">
            <v>21</v>
          </cell>
          <cell r="AM30" t="str">
            <v xml:space="preserve">Muy bajo </v>
          </cell>
        </row>
        <row r="31">
          <cell r="B31" t="str">
            <v xml:space="preserve">INDUSTRIAL DE VZLA.   </v>
          </cell>
          <cell r="C31">
            <v>4.3</v>
          </cell>
          <cell r="D31">
            <v>36</v>
          </cell>
          <cell r="E31" t="str">
            <v>MEDIO-ALTO</v>
          </cell>
          <cell r="F31" t="str">
            <v xml:space="preserve">INDUSTRIAL DE VZLA.   </v>
          </cell>
          <cell r="G31">
            <v>-0.15148050095112583</v>
          </cell>
          <cell r="H31">
            <v>41</v>
          </cell>
          <cell r="I31" t="str">
            <v>Muy Alto</v>
          </cell>
          <cell r="J31">
            <v>1.576733447213325</v>
          </cell>
          <cell r="K31">
            <v>41</v>
          </cell>
          <cell r="L31" t="str">
            <v>Muy Alto</v>
          </cell>
          <cell r="M31">
            <v>-9.6072358469244293E-2</v>
          </cell>
          <cell r="N31">
            <v>41</v>
          </cell>
          <cell r="O31" t="str">
            <v>Muy Alto</v>
          </cell>
          <cell r="P31">
            <v>1000</v>
          </cell>
          <cell r="Q31">
            <v>41</v>
          </cell>
          <cell r="R31" t="str">
            <v>Muy Alto</v>
          </cell>
          <cell r="S31">
            <v>2.0838955327362139</v>
          </cell>
          <cell r="T31">
            <v>12</v>
          </cell>
          <cell r="U31" t="str">
            <v xml:space="preserve">Muy bajo </v>
          </cell>
          <cell r="V31">
            <v>-0.26265253330295496</v>
          </cell>
          <cell r="W31">
            <v>41</v>
          </cell>
          <cell r="X31" t="str">
            <v>Muy Alto</v>
          </cell>
          <cell r="Y31">
            <v>1.0333593774291965</v>
          </cell>
          <cell r="Z31">
            <v>41</v>
          </cell>
          <cell r="AA31" t="str">
            <v>Muy Alto</v>
          </cell>
          <cell r="AB31">
            <v>0.75575683195419263</v>
          </cell>
          <cell r="AC31">
            <v>38</v>
          </cell>
          <cell r="AD31" t="str">
            <v>Muy Alto</v>
          </cell>
          <cell r="AE31">
            <v>-4.7814438159168554E-2</v>
          </cell>
          <cell r="AF31">
            <v>19</v>
          </cell>
          <cell r="AG31" t="str">
            <v xml:space="preserve">Muy bajo </v>
          </cell>
          <cell r="AH31">
            <v>2.4799770143129822</v>
          </cell>
          <cell r="AI31">
            <v>5</v>
          </cell>
          <cell r="AJ31" t="str">
            <v xml:space="preserve">Muy bajo </v>
          </cell>
          <cell r="AK31">
            <v>2.4523586865217126</v>
          </cell>
          <cell r="AL31">
            <v>5</v>
          </cell>
          <cell r="AM31" t="str">
            <v xml:space="preserve">Muy bajo </v>
          </cell>
        </row>
        <row r="32">
          <cell r="B32" t="str">
            <v xml:space="preserve">ING BANK              </v>
          </cell>
          <cell r="C32">
            <v>7.24</v>
          </cell>
          <cell r="D32">
            <v>24</v>
          </cell>
          <cell r="E32" t="str">
            <v>BAJO</v>
          </cell>
          <cell r="F32" t="str">
            <v xml:space="preserve">ING BANK              </v>
          </cell>
          <cell r="G32">
            <v>6.0125698157838997E-2</v>
          </cell>
          <cell r="H32">
            <v>35</v>
          </cell>
          <cell r="I32" t="str">
            <v>Mediano</v>
          </cell>
          <cell r="J32">
            <v>1.0181396101500906</v>
          </cell>
          <cell r="K32">
            <v>2</v>
          </cell>
          <cell r="L32" t="str">
            <v xml:space="preserve">Muy bajo </v>
          </cell>
          <cell r="M32">
            <v>5.9054473039287292E-2</v>
          </cell>
          <cell r="N32">
            <v>34</v>
          </cell>
          <cell r="O32" t="str">
            <v>Alto</v>
          </cell>
          <cell r="P32">
            <v>16.933518301564185</v>
          </cell>
          <cell r="Q32">
            <v>34</v>
          </cell>
          <cell r="R32" t="str">
            <v>Muy Alto</v>
          </cell>
          <cell r="S32">
            <v>3.9628182106263861</v>
          </cell>
          <cell r="T32">
            <v>8</v>
          </cell>
          <cell r="U32" t="str">
            <v xml:space="preserve">Muy bajo </v>
          </cell>
          <cell r="V32">
            <v>3.3146080682190879</v>
          </cell>
          <cell r="W32">
            <v>6</v>
          </cell>
          <cell r="X32" t="str">
            <v xml:space="preserve">Muy bajo </v>
          </cell>
          <cell r="Y32">
            <v>-5.3904667220080291E-2</v>
          </cell>
          <cell r="Z32">
            <v>12</v>
          </cell>
          <cell r="AA32" t="str">
            <v>Mediano</v>
          </cell>
          <cell r="AB32">
            <v>-0.27088089272040283</v>
          </cell>
          <cell r="AC32">
            <v>3</v>
          </cell>
          <cell r="AD32" t="str">
            <v xml:space="preserve">Muy bajo </v>
          </cell>
          <cell r="AE32">
            <v>-8.9862611000258941E-2</v>
          </cell>
          <cell r="AF32">
            <v>6</v>
          </cell>
          <cell r="AG32" t="str">
            <v xml:space="preserve">Muy bajo </v>
          </cell>
          <cell r="AH32">
            <v>15.001287069897797</v>
          </cell>
          <cell r="AI32">
            <v>39</v>
          </cell>
          <cell r="AJ32" t="str">
            <v>Mediano</v>
          </cell>
          <cell r="AK32">
            <v>12.463326123711028</v>
          </cell>
          <cell r="AL32">
            <v>38</v>
          </cell>
          <cell r="AM32" t="str">
            <v>Bajo</v>
          </cell>
        </row>
        <row r="33">
          <cell r="B33" t="str">
            <v>INTERBANK</v>
          </cell>
          <cell r="C33">
            <v>7.28</v>
          </cell>
          <cell r="D33">
            <v>23</v>
          </cell>
          <cell r="E33" t="str">
            <v>BAJO</v>
          </cell>
          <cell r="F33" t="str">
            <v>INTERBANK</v>
          </cell>
          <cell r="G33">
            <v>0.12152337479048413</v>
          </cell>
          <cell r="H33">
            <v>14</v>
          </cell>
          <cell r="I33" t="str">
            <v xml:space="preserve">Muy bajo </v>
          </cell>
          <cell r="J33">
            <v>1.1282966207765641</v>
          </cell>
          <cell r="K33">
            <v>25</v>
          </cell>
          <cell r="L33" t="str">
            <v>Muy Alto</v>
          </cell>
          <cell r="M33">
            <v>0.10770516595790579</v>
          </cell>
          <cell r="N33">
            <v>16</v>
          </cell>
          <cell r="O33" t="str">
            <v xml:space="preserve">Muy bajo </v>
          </cell>
          <cell r="P33">
            <v>9.2846057206840769</v>
          </cell>
          <cell r="Q33">
            <v>16</v>
          </cell>
          <cell r="R33" t="str">
            <v xml:space="preserve">Muy bajo </v>
          </cell>
          <cell r="S33">
            <v>1.1062843324498128</v>
          </cell>
          <cell r="T33">
            <v>26</v>
          </cell>
          <cell r="U33" t="str">
            <v>Bajo</v>
          </cell>
          <cell r="V33">
            <v>0.9472063570725211</v>
          </cell>
          <cell r="W33">
            <v>25</v>
          </cell>
          <cell r="X33" t="str">
            <v>Mediano</v>
          </cell>
          <cell r="Y33">
            <v>7.871425587695895E-3</v>
          </cell>
          <cell r="Z33">
            <v>25</v>
          </cell>
          <cell r="AA33" t="str">
            <v>Alto</v>
          </cell>
          <cell r="AB33">
            <v>0.115595781483358</v>
          </cell>
          <cell r="AC33">
            <v>28</v>
          </cell>
          <cell r="AD33" t="str">
            <v>Bajo</v>
          </cell>
          <cell r="AE33">
            <v>-0.10590781093527073</v>
          </cell>
          <cell r="AF33">
            <v>5</v>
          </cell>
          <cell r="AG33" t="str">
            <v xml:space="preserve">Muy bajo </v>
          </cell>
          <cell r="AH33">
            <v>6.6211944132083866</v>
          </cell>
          <cell r="AI33">
            <v>17</v>
          </cell>
          <cell r="AJ33" t="str">
            <v xml:space="preserve">Muy bajo </v>
          </cell>
          <cell r="AK33">
            <v>6.5579257201977113</v>
          </cell>
          <cell r="AL33">
            <v>17</v>
          </cell>
          <cell r="AM33" t="str">
            <v xml:space="preserve">Muy bajo </v>
          </cell>
        </row>
        <row r="34">
          <cell r="B34" t="str">
            <v>LARA</v>
          </cell>
          <cell r="C34">
            <v>8.08</v>
          </cell>
          <cell r="D34">
            <v>19</v>
          </cell>
          <cell r="E34" t="str">
            <v>MUY BAJO</v>
          </cell>
          <cell r="F34" t="str">
            <v>LARA</v>
          </cell>
          <cell r="G34">
            <v>7.770887385062028E-2</v>
          </cell>
          <cell r="H34">
            <v>31</v>
          </cell>
          <cell r="I34" t="str">
            <v>Mediano</v>
          </cell>
          <cell r="J34">
            <v>1.0196202159238241</v>
          </cell>
          <cell r="K34">
            <v>3</v>
          </cell>
          <cell r="L34" t="str">
            <v xml:space="preserve">Muy bajo </v>
          </cell>
          <cell r="M34">
            <v>7.6213547590572597E-2</v>
          </cell>
          <cell r="N34">
            <v>29</v>
          </cell>
          <cell r="O34" t="str">
            <v>Bajo</v>
          </cell>
          <cell r="P34">
            <v>13.12102679397773</v>
          </cell>
          <cell r="Q34">
            <v>29</v>
          </cell>
          <cell r="R34" t="str">
            <v>Alto</v>
          </cell>
          <cell r="S34">
            <v>2.0544011901810064</v>
          </cell>
          <cell r="T34">
            <v>13</v>
          </cell>
          <cell r="U34" t="str">
            <v xml:space="preserve">Muy bajo </v>
          </cell>
          <cell r="V34">
            <v>3.9606533461368003</v>
          </cell>
          <cell r="W34">
            <v>5</v>
          </cell>
          <cell r="X34" t="str">
            <v xml:space="preserve">Muy bajo </v>
          </cell>
          <cell r="Y34">
            <v>-6.4256723737645807E-2</v>
          </cell>
          <cell r="Z34">
            <v>11</v>
          </cell>
          <cell r="AA34" t="str">
            <v>Mediano</v>
          </cell>
          <cell r="AB34">
            <v>1.1057138662254992E-3</v>
          </cell>
          <cell r="AC34">
            <v>9</v>
          </cell>
          <cell r="AD34" t="str">
            <v xml:space="preserve">Muy bajo </v>
          </cell>
          <cell r="AE34">
            <v>-0.19462111583067185</v>
          </cell>
          <cell r="AF34">
            <v>1</v>
          </cell>
          <cell r="AG34" t="str">
            <v xml:space="preserve">Muy bajo </v>
          </cell>
          <cell r="AH34">
            <v>10.486804790811924</v>
          </cell>
          <cell r="AI34">
            <v>32</v>
          </cell>
          <cell r="AJ34" t="str">
            <v>Bajo</v>
          </cell>
          <cell r="AK34">
            <v>10.384175154800758</v>
          </cell>
          <cell r="AL34">
            <v>32</v>
          </cell>
          <cell r="AM34" t="str">
            <v>Bajo</v>
          </cell>
        </row>
        <row r="35">
          <cell r="B35" t="str">
            <v xml:space="preserve">MERCANTIL             </v>
          </cell>
          <cell r="C35">
            <v>8.2799999999999994</v>
          </cell>
          <cell r="D35">
            <v>16</v>
          </cell>
          <cell r="E35" t="str">
            <v>MUY BAJO</v>
          </cell>
          <cell r="F35" t="str">
            <v xml:space="preserve">MERCANTIL             </v>
          </cell>
          <cell r="G35">
            <v>0.11302416358822483</v>
          </cell>
          <cell r="H35">
            <v>19</v>
          </cell>
          <cell r="I35" t="str">
            <v xml:space="preserve">Muy bajo </v>
          </cell>
          <cell r="J35">
            <v>1.1111884157036527</v>
          </cell>
          <cell r="K35">
            <v>23</v>
          </cell>
          <cell r="L35" t="str">
            <v>Alto</v>
          </cell>
          <cell r="M35">
            <v>0.10171467051935834</v>
          </cell>
          <cell r="N35">
            <v>18</v>
          </cell>
          <cell r="O35" t="str">
            <v xml:space="preserve">Muy bajo </v>
          </cell>
          <cell r="P35">
            <v>9.8314234799559213</v>
          </cell>
          <cell r="Q35">
            <v>18</v>
          </cell>
          <cell r="R35" t="str">
            <v xml:space="preserve">Muy bajo </v>
          </cell>
          <cell r="S35">
            <v>1.2668365436130862</v>
          </cell>
          <cell r="T35">
            <v>24</v>
          </cell>
          <cell r="U35" t="str">
            <v>Bajo</v>
          </cell>
          <cell r="V35">
            <v>1.0165102441019116</v>
          </cell>
          <cell r="W35">
            <v>23</v>
          </cell>
          <cell r="X35" t="str">
            <v>Bajo</v>
          </cell>
          <cell r="Y35">
            <v>-2.1404954063273486E-3</v>
          </cell>
          <cell r="Z35">
            <v>23</v>
          </cell>
          <cell r="AA35" t="str">
            <v>Mediano</v>
          </cell>
          <cell r="AB35">
            <v>8.6590480031763575E-2</v>
          </cell>
          <cell r="AC35">
            <v>23</v>
          </cell>
          <cell r="AD35" t="str">
            <v xml:space="preserve">Muy bajo </v>
          </cell>
          <cell r="AE35">
            <v>-6.6085700275755152E-2</v>
          </cell>
          <cell r="AF35">
            <v>14</v>
          </cell>
          <cell r="AG35" t="str">
            <v xml:space="preserve">Muy bajo </v>
          </cell>
          <cell r="AH35">
            <v>6.980675415609956</v>
          </cell>
          <cell r="AI35">
            <v>22</v>
          </cell>
          <cell r="AJ35" t="str">
            <v xml:space="preserve">Muy bajo </v>
          </cell>
          <cell r="AK35">
            <v>6.844447303346497</v>
          </cell>
          <cell r="AL35">
            <v>22</v>
          </cell>
          <cell r="AM35" t="str">
            <v xml:space="preserve">Muy bajo </v>
          </cell>
        </row>
        <row r="36">
          <cell r="B36" t="str">
            <v xml:space="preserve">MONAGAS               </v>
          </cell>
          <cell r="C36">
            <v>8.76</v>
          </cell>
          <cell r="D36">
            <v>12</v>
          </cell>
          <cell r="E36" t="str">
            <v>MUY BAJO</v>
          </cell>
          <cell r="F36" t="str">
            <v xml:space="preserve">MONAGAS               </v>
          </cell>
          <cell r="G36">
            <v>0.17085794897607753</v>
          </cell>
          <cell r="H36">
            <v>9</v>
          </cell>
          <cell r="I36" t="str">
            <v xml:space="preserve">Muy bajo </v>
          </cell>
          <cell r="J36">
            <v>1.1035545871195063</v>
          </cell>
          <cell r="K36">
            <v>22</v>
          </cell>
          <cell r="L36" t="str">
            <v>Alto</v>
          </cell>
          <cell r="M36">
            <v>0.15482509970082248</v>
          </cell>
          <cell r="N36">
            <v>9</v>
          </cell>
          <cell r="O36" t="str">
            <v xml:space="preserve">Muy bajo </v>
          </cell>
          <cell r="P36">
            <v>6.4589010563039073</v>
          </cell>
          <cell r="Q36">
            <v>9</v>
          </cell>
          <cell r="R36" t="str">
            <v xml:space="preserve">Muy bajo </v>
          </cell>
          <cell r="S36">
            <v>2.9044148827566709</v>
          </cell>
          <cell r="T36">
            <v>10</v>
          </cell>
          <cell r="U36" t="str">
            <v xml:space="preserve">Muy bajo </v>
          </cell>
          <cell r="V36">
            <v>1.6499312462025517</v>
          </cell>
          <cell r="W36">
            <v>12</v>
          </cell>
          <cell r="X36" t="str">
            <v xml:space="preserve">Muy bajo </v>
          </cell>
          <cell r="Y36">
            <v>-8.5555284272207557E-2</v>
          </cell>
          <cell r="Z36">
            <v>9</v>
          </cell>
          <cell r="AA36" t="str">
            <v>Mediano</v>
          </cell>
          <cell r="AB36">
            <v>3.8558672671545627E-2</v>
          </cell>
          <cell r="AC36">
            <v>12</v>
          </cell>
          <cell r="AD36" t="str">
            <v xml:space="preserve">Muy bajo </v>
          </cell>
          <cell r="AE36">
            <v>-2.931967749436264E-2</v>
          </cell>
          <cell r="AF36">
            <v>25</v>
          </cell>
          <cell r="AG36" t="str">
            <v xml:space="preserve">Muy bajo </v>
          </cell>
          <cell r="AH36">
            <v>3.8988465718905299</v>
          </cell>
          <cell r="AI36">
            <v>9</v>
          </cell>
          <cell r="AJ36" t="str">
            <v xml:space="preserve">Muy bajo </v>
          </cell>
          <cell r="AK36">
            <v>3.8537476950364202</v>
          </cell>
          <cell r="AL36">
            <v>9</v>
          </cell>
          <cell r="AM36" t="str">
            <v xml:space="preserve">Muy bajo </v>
          </cell>
        </row>
        <row r="37">
          <cell r="B37" t="str">
            <v xml:space="preserve">NOROCO                </v>
          </cell>
          <cell r="C37">
            <v>7.72</v>
          </cell>
          <cell r="D37">
            <v>20</v>
          </cell>
          <cell r="E37" t="str">
            <v>BAJO</v>
          </cell>
          <cell r="F37" t="str">
            <v xml:space="preserve">NOROCO                </v>
          </cell>
          <cell r="G37">
            <v>0.10704945093002666</v>
          </cell>
          <cell r="H37">
            <v>23</v>
          </cell>
          <cell r="I37" t="str">
            <v xml:space="preserve">Muy bajo </v>
          </cell>
          <cell r="J37">
            <v>1.0913029636175946</v>
          </cell>
          <cell r="K37">
            <v>17</v>
          </cell>
          <cell r="L37" t="str">
            <v>Mediano</v>
          </cell>
          <cell r="M37">
            <v>9.8093246787459509E-2</v>
          </cell>
          <cell r="N37">
            <v>21</v>
          </cell>
          <cell r="O37" t="str">
            <v xml:space="preserve">Muy bajo </v>
          </cell>
          <cell r="P37">
            <v>10.194381700574342</v>
          </cell>
          <cell r="Q37">
            <v>21</v>
          </cell>
          <cell r="R37" t="str">
            <v>Mediano</v>
          </cell>
          <cell r="S37">
            <v>1.371838561442549</v>
          </cell>
          <cell r="T37">
            <v>21</v>
          </cell>
          <cell r="U37" t="str">
            <v xml:space="preserve">Muy bajo </v>
          </cell>
          <cell r="V37">
            <v>1.1724641423293034</v>
          </cell>
          <cell r="W37">
            <v>19</v>
          </cell>
          <cell r="X37" t="str">
            <v>Bajo</v>
          </cell>
          <cell r="Y37">
            <v>-1.8195037611820557E-2</v>
          </cell>
          <cell r="Z37">
            <v>19</v>
          </cell>
          <cell r="AA37" t="str">
            <v>Mediano</v>
          </cell>
          <cell r="AB37">
            <v>0.13152774353083335</v>
          </cell>
          <cell r="AC37">
            <v>29</v>
          </cell>
          <cell r="AD37" t="str">
            <v>Mediano</v>
          </cell>
          <cell r="AE37">
            <v>3.4068260180106787E-2</v>
          </cell>
          <cell r="AF37">
            <v>37</v>
          </cell>
          <cell r="AG37" t="str">
            <v>Bajo</v>
          </cell>
          <cell r="AH37">
            <v>7.7165464015013754</v>
          </cell>
          <cell r="AI37">
            <v>26</v>
          </cell>
          <cell r="AJ37" t="str">
            <v xml:space="preserve">Muy bajo </v>
          </cell>
          <cell r="AK37">
            <v>7.5435427789982121</v>
          </cell>
          <cell r="AL37">
            <v>27</v>
          </cell>
          <cell r="AM37" t="str">
            <v xml:space="preserve">Muy bajo </v>
          </cell>
        </row>
        <row r="38">
          <cell r="B38" t="str">
            <v xml:space="preserve">OCCIDENTAL DE DCTO.   </v>
          </cell>
          <cell r="C38">
            <v>7.44</v>
          </cell>
          <cell r="D38">
            <v>21</v>
          </cell>
          <cell r="E38" t="str">
            <v>BAJO</v>
          </cell>
          <cell r="F38" t="str">
            <v xml:space="preserve">OCCIDENTAL DE DCTO.   </v>
          </cell>
          <cell r="G38">
            <v>7.3515460973702429E-2</v>
          </cell>
          <cell r="H38">
            <v>32</v>
          </cell>
          <cell r="I38" t="str">
            <v>Mediano</v>
          </cell>
          <cell r="J38">
            <v>1.0648924106829005</v>
          </cell>
          <cell r="K38">
            <v>9</v>
          </cell>
          <cell r="L38" t="str">
            <v>Bajo</v>
          </cell>
          <cell r="M38">
            <v>6.9035576022706366E-2</v>
          </cell>
          <cell r="N38">
            <v>32</v>
          </cell>
          <cell r="O38" t="str">
            <v>Mediano</v>
          </cell>
          <cell r="P38">
            <v>14.485285089402192</v>
          </cell>
          <cell r="Q38">
            <v>32</v>
          </cell>
          <cell r="R38" t="str">
            <v>Alto</v>
          </cell>
          <cell r="S38">
            <v>1.3325952607328311</v>
          </cell>
          <cell r="T38">
            <v>23</v>
          </cell>
          <cell r="U38" t="str">
            <v xml:space="preserve">Muy bajo </v>
          </cell>
          <cell r="V38">
            <v>1.1328822615781493</v>
          </cell>
          <cell r="W38">
            <v>20</v>
          </cell>
          <cell r="X38" t="str">
            <v>Bajo</v>
          </cell>
          <cell r="Y38">
            <v>-9.4255327845426378E-3</v>
          </cell>
          <cell r="Z38">
            <v>20</v>
          </cell>
          <cell r="AA38" t="str">
            <v>Mediano</v>
          </cell>
          <cell r="AB38">
            <v>3.9625029126459987E-2</v>
          </cell>
          <cell r="AC38">
            <v>14</v>
          </cell>
          <cell r="AD38" t="str">
            <v xml:space="preserve">Muy bajo </v>
          </cell>
          <cell r="AE38">
            <v>-0.16777004384695143</v>
          </cell>
          <cell r="AF38">
            <v>3</v>
          </cell>
          <cell r="AG38" t="str">
            <v xml:space="preserve">Muy bajo </v>
          </cell>
          <cell r="AH38">
            <v>11.646791241952208</v>
          </cell>
          <cell r="AI38">
            <v>36</v>
          </cell>
          <cell r="AJ38" t="str">
            <v>Bajo</v>
          </cell>
          <cell r="AK38">
            <v>11.570052902648062</v>
          </cell>
          <cell r="AL38">
            <v>37</v>
          </cell>
          <cell r="AM38" t="str">
            <v>Bajo</v>
          </cell>
        </row>
        <row r="39">
          <cell r="B39" t="str">
            <v>OCCIDENTE</v>
          </cell>
          <cell r="C39">
            <v>8.76</v>
          </cell>
          <cell r="D39">
            <v>13</v>
          </cell>
          <cell r="E39" t="str">
            <v>MUY BAJO</v>
          </cell>
          <cell r="F39" t="str">
            <v>OCCIDENTE</v>
          </cell>
          <cell r="G39">
            <v>8.4188295884560435E-2</v>
          </cell>
          <cell r="H39">
            <v>29</v>
          </cell>
          <cell r="I39" t="str">
            <v>Bajo</v>
          </cell>
          <cell r="J39">
            <v>1.038848849320374</v>
          </cell>
          <cell r="K39">
            <v>7</v>
          </cell>
          <cell r="L39" t="str">
            <v xml:space="preserve">Muy bajo </v>
          </cell>
          <cell r="M39">
            <v>8.1039985691505861E-2</v>
          </cell>
          <cell r="N39">
            <v>27</v>
          </cell>
          <cell r="O39" t="str">
            <v>Bajo</v>
          </cell>
          <cell r="P39">
            <v>12.339587568619402</v>
          </cell>
          <cell r="Q39">
            <v>27</v>
          </cell>
          <cell r="R39" t="str">
            <v>Mediano</v>
          </cell>
          <cell r="S39">
            <v>5.2415633380240561</v>
          </cell>
          <cell r="T39">
            <v>7</v>
          </cell>
          <cell r="U39" t="str">
            <v xml:space="preserve">Muy bajo </v>
          </cell>
          <cell r="V39">
            <v>2.1670730885820149</v>
          </cell>
          <cell r="W39">
            <v>8</v>
          </cell>
          <cell r="X39" t="str">
            <v xml:space="preserve">Muy bajo </v>
          </cell>
          <cell r="Y39">
            <v>-5.1174010302619782E-2</v>
          </cell>
          <cell r="Z39">
            <v>13</v>
          </cell>
          <cell r="AA39" t="str">
            <v>Mediano</v>
          </cell>
          <cell r="AB39">
            <v>-8.0284362250653361E-3</v>
          </cell>
          <cell r="AC39">
            <v>8</v>
          </cell>
          <cell r="AD39" t="str">
            <v xml:space="preserve">Muy bajo </v>
          </cell>
          <cell r="AE39">
            <v>-0.18098098909392996</v>
          </cell>
          <cell r="AF39">
            <v>2</v>
          </cell>
          <cell r="AG39" t="str">
            <v xml:space="preserve">Muy bajo </v>
          </cell>
          <cell r="AH39">
            <v>8.678238008641781</v>
          </cell>
          <cell r="AI39">
            <v>30</v>
          </cell>
          <cell r="AJ39" t="str">
            <v xml:space="preserve">Muy bajo </v>
          </cell>
          <cell r="AK39">
            <v>8.5747814649153469</v>
          </cell>
          <cell r="AL39">
            <v>30</v>
          </cell>
          <cell r="AM39" t="str">
            <v xml:space="preserve">Muy bajo </v>
          </cell>
        </row>
        <row r="40">
          <cell r="B40" t="str">
            <v xml:space="preserve">ORINOCO               </v>
          </cell>
          <cell r="C40">
            <v>8.2799999999999994</v>
          </cell>
          <cell r="D40">
            <v>17</v>
          </cell>
          <cell r="E40" t="str">
            <v>MUY BAJO</v>
          </cell>
          <cell r="F40" t="str">
            <v xml:space="preserve">ORINOCO               </v>
          </cell>
          <cell r="G40">
            <v>0.12058511084170022</v>
          </cell>
          <cell r="H40">
            <v>15</v>
          </cell>
          <cell r="I40" t="str">
            <v xml:space="preserve">Muy bajo </v>
          </cell>
          <cell r="J40">
            <v>1.1170106221597293</v>
          </cell>
          <cell r="K40">
            <v>24</v>
          </cell>
          <cell r="L40" t="str">
            <v>Alto</v>
          </cell>
          <cell r="M40">
            <v>0.10795341463141153</v>
          </cell>
          <cell r="N40">
            <v>15</v>
          </cell>
          <cell r="O40" t="str">
            <v xml:space="preserve">Muy bajo </v>
          </cell>
          <cell r="P40">
            <v>9.2632549272695908</v>
          </cell>
          <cell r="Q40">
            <v>15</v>
          </cell>
          <cell r="R40" t="str">
            <v xml:space="preserve">Muy bajo </v>
          </cell>
          <cell r="S40">
            <v>1.0746473458018986</v>
          </cell>
          <cell r="T40">
            <v>28</v>
          </cell>
          <cell r="U40" t="str">
            <v>Bajo</v>
          </cell>
          <cell r="V40">
            <v>1.0305484118962416</v>
          </cell>
          <cell r="W40">
            <v>22</v>
          </cell>
          <cell r="X40" t="str">
            <v>Bajo</v>
          </cell>
          <cell r="Y40">
            <v>-4.1128989099496792E-3</v>
          </cell>
          <cell r="Z40">
            <v>22</v>
          </cell>
          <cell r="AA40" t="str">
            <v>Mediano</v>
          </cell>
          <cell r="AB40">
            <v>4.6716166625958094E-2</v>
          </cell>
          <cell r="AC40">
            <v>15</v>
          </cell>
          <cell r="AD40" t="str">
            <v xml:space="preserve">Muy bajo </v>
          </cell>
          <cell r="AE40">
            <v>-9.9657226208970627E-3</v>
          </cell>
          <cell r="AF40">
            <v>30</v>
          </cell>
          <cell r="AG40" t="str">
            <v xml:space="preserve">Muy bajo </v>
          </cell>
          <cell r="AH40">
            <v>7.1253051015362017</v>
          </cell>
          <cell r="AI40">
            <v>24</v>
          </cell>
          <cell r="AJ40" t="str">
            <v xml:space="preserve">Muy bajo </v>
          </cell>
          <cell r="AK40">
            <v>7.0616399184381775</v>
          </cell>
          <cell r="AL40">
            <v>24</v>
          </cell>
          <cell r="AM40" t="str">
            <v xml:space="preserve">Muy bajo </v>
          </cell>
        </row>
        <row r="41">
          <cell r="B41" t="str">
            <v xml:space="preserve">PLAZA                 </v>
          </cell>
          <cell r="C41">
            <v>9.76</v>
          </cell>
          <cell r="D41">
            <v>2</v>
          </cell>
          <cell r="E41" t="str">
            <v>MUY BAJO</v>
          </cell>
          <cell r="F41" t="str">
            <v xml:space="preserve">PLAZA                 </v>
          </cell>
          <cell r="G41">
            <v>0.15046314408221276</v>
          </cell>
          <cell r="H41">
            <v>11</v>
          </cell>
          <cell r="I41" t="str">
            <v xml:space="preserve">Muy bajo </v>
          </cell>
          <cell r="J41">
            <v>1.0207990250857917</v>
          </cell>
          <cell r="K41">
            <v>4</v>
          </cell>
          <cell r="L41" t="str">
            <v xml:space="preserve">Muy bajo </v>
          </cell>
          <cell r="M41">
            <v>0.14739742141658813</v>
          </cell>
          <cell r="N41">
            <v>10</v>
          </cell>
          <cell r="O41" t="str">
            <v xml:space="preserve">Muy bajo </v>
          </cell>
          <cell r="P41">
            <v>6.784379200052002</v>
          </cell>
          <cell r="Q41">
            <v>10</v>
          </cell>
          <cell r="R41" t="str">
            <v xml:space="preserve">Muy bajo </v>
          </cell>
          <cell r="S41">
            <v>8.2776164059091215</v>
          </cell>
          <cell r="T41">
            <v>5</v>
          </cell>
          <cell r="U41" t="str">
            <v xml:space="preserve">Muy bajo </v>
          </cell>
          <cell r="V41">
            <v>7.2341440746180732</v>
          </cell>
          <cell r="W41">
            <v>2</v>
          </cell>
          <cell r="X41" t="str">
            <v xml:space="preserve">Muy bajo </v>
          </cell>
          <cell r="Y41">
            <v>-0.15464368689952918</v>
          </cell>
          <cell r="Z41">
            <v>7</v>
          </cell>
          <cell r="AA41" t="str">
            <v>Bajo</v>
          </cell>
          <cell r="AB41">
            <v>3.5542607944610019E-2</v>
          </cell>
          <cell r="AC41">
            <v>11</v>
          </cell>
          <cell r="AD41" t="str">
            <v xml:space="preserve">Muy bajo </v>
          </cell>
          <cell r="AE41">
            <v>-5.5177871922577039E-2</v>
          </cell>
          <cell r="AF41">
            <v>16</v>
          </cell>
          <cell r="AG41" t="str">
            <v xml:space="preserve">Muy bajo </v>
          </cell>
          <cell r="AH41">
            <v>5.5443983258758802</v>
          </cell>
          <cell r="AI41">
            <v>14</v>
          </cell>
          <cell r="AJ41" t="str">
            <v xml:space="preserve">Muy bajo </v>
          </cell>
          <cell r="AK41">
            <v>5.4872821688311095</v>
          </cell>
          <cell r="AL41">
            <v>14</v>
          </cell>
          <cell r="AM41" t="str">
            <v xml:space="preserve">Muy bajo </v>
          </cell>
        </row>
        <row r="42">
          <cell r="B42" t="str">
            <v>POPULAR</v>
          </cell>
          <cell r="C42">
            <v>7.4</v>
          </cell>
          <cell r="D42">
            <v>22</v>
          </cell>
          <cell r="E42" t="str">
            <v>BAJO</v>
          </cell>
          <cell r="F42" t="str">
            <v>POPULAR</v>
          </cell>
          <cell r="G42">
            <v>0.15776646963181948</v>
          </cell>
          <cell r="H42">
            <v>10</v>
          </cell>
          <cell r="I42" t="str">
            <v xml:space="preserve">Muy bajo </v>
          </cell>
          <cell r="J42">
            <v>1.1500763189454246</v>
          </cell>
          <cell r="K42">
            <v>29</v>
          </cell>
          <cell r="L42" t="str">
            <v>Muy Alto</v>
          </cell>
          <cell r="M42">
            <v>0.13717913066541984</v>
          </cell>
          <cell r="N42">
            <v>11</v>
          </cell>
          <cell r="O42" t="str">
            <v xml:space="preserve">Muy bajo </v>
          </cell>
          <cell r="P42">
            <v>7.2897385713793588</v>
          </cell>
          <cell r="Q42">
            <v>11</v>
          </cell>
          <cell r="R42" t="str">
            <v xml:space="preserve">Muy bajo </v>
          </cell>
          <cell r="S42">
            <v>1.054138163948992</v>
          </cell>
          <cell r="T42">
            <v>29</v>
          </cell>
          <cell r="U42" t="str">
            <v>Bajo</v>
          </cell>
          <cell r="V42">
            <v>1.05124159987687</v>
          </cell>
          <cell r="W42">
            <v>21</v>
          </cell>
          <cell r="X42" t="str">
            <v>Bajo</v>
          </cell>
          <cell r="Y42">
            <v>-9.1785112802561814E-3</v>
          </cell>
          <cell r="Z42">
            <v>21</v>
          </cell>
          <cell r="AA42" t="str">
            <v>Mediano</v>
          </cell>
          <cell r="AB42">
            <v>0.23566217897150896</v>
          </cell>
          <cell r="AC42">
            <v>36</v>
          </cell>
          <cell r="AD42" t="str">
            <v>Muy Alto</v>
          </cell>
          <cell r="AE42">
            <v>-5.4591664498538951E-2</v>
          </cell>
          <cell r="AF42">
            <v>17</v>
          </cell>
          <cell r="AG42" t="str">
            <v xml:space="preserve">Muy bajo </v>
          </cell>
          <cell r="AH42">
            <v>5.3299915496773611</v>
          </cell>
          <cell r="AI42">
            <v>13</v>
          </cell>
          <cell r="AJ42" t="str">
            <v xml:space="preserve">Muy bajo </v>
          </cell>
          <cell r="AK42">
            <v>5.3035385994826587</v>
          </cell>
          <cell r="AL42">
            <v>13</v>
          </cell>
          <cell r="AM42" t="str">
            <v xml:space="preserve">Muy bajo </v>
          </cell>
        </row>
        <row r="43">
          <cell r="B43" t="str">
            <v xml:space="preserve">PROVINCIAL            </v>
          </cell>
          <cell r="C43">
            <v>8.1999999999999993</v>
          </cell>
          <cell r="D43">
            <v>18</v>
          </cell>
          <cell r="E43" t="str">
            <v>MUY BAJO</v>
          </cell>
          <cell r="F43" t="str">
            <v xml:space="preserve">PROVINCIAL            </v>
          </cell>
          <cell r="G43">
            <v>9.2498323827780851E-2</v>
          </cell>
          <cell r="H43">
            <v>26</v>
          </cell>
          <cell r="I43" t="str">
            <v>Bajo</v>
          </cell>
          <cell r="J43">
            <v>1.0719642657966606</v>
          </cell>
          <cell r="K43">
            <v>13</v>
          </cell>
          <cell r="L43" t="str">
            <v>Bajo</v>
          </cell>
          <cell r="M43">
            <v>8.6288626196917212E-2</v>
          </cell>
          <cell r="N43">
            <v>25</v>
          </cell>
          <cell r="O43" t="str">
            <v>Bajo</v>
          </cell>
          <cell r="P43">
            <v>11.589012875438808</v>
          </cell>
          <cell r="Q43">
            <v>25</v>
          </cell>
          <cell r="R43" t="str">
            <v>Mediano</v>
          </cell>
          <cell r="S43">
            <v>1.9745712560448743</v>
          </cell>
          <cell r="T43">
            <v>15</v>
          </cell>
          <cell r="U43" t="str">
            <v xml:space="preserve">Muy bajo </v>
          </cell>
          <cell r="V43">
            <v>1.2853368655096176</v>
          </cell>
          <cell r="W43">
            <v>16</v>
          </cell>
          <cell r="X43" t="str">
            <v xml:space="preserve">Muy bajo </v>
          </cell>
          <cell r="Y43">
            <v>-2.3624254420881639E-2</v>
          </cell>
          <cell r="Z43">
            <v>17</v>
          </cell>
          <cell r="AA43" t="str">
            <v>Mediano</v>
          </cell>
          <cell r="AB43">
            <v>0.13891159002635223</v>
          </cell>
          <cell r="AC43">
            <v>30</v>
          </cell>
          <cell r="AD43" t="str">
            <v>Mediano</v>
          </cell>
          <cell r="AE43">
            <v>-0.11233284558307914</v>
          </cell>
          <cell r="AF43">
            <v>4</v>
          </cell>
          <cell r="AG43" t="str">
            <v xml:space="preserve">Muy bajo </v>
          </cell>
          <cell r="AH43">
            <v>8.1597673243696391</v>
          </cell>
          <cell r="AI43">
            <v>29</v>
          </cell>
          <cell r="AJ43" t="str">
            <v xml:space="preserve">Muy bajo </v>
          </cell>
          <cell r="AK43">
            <v>7.9616139599272477</v>
          </cell>
          <cell r="AL43">
            <v>29</v>
          </cell>
          <cell r="AM43" t="str">
            <v xml:space="preserve">Muy bajo </v>
          </cell>
        </row>
        <row r="44">
          <cell r="B44" t="str">
            <v>REPUBLICA</v>
          </cell>
          <cell r="C44">
            <v>6.68</v>
          </cell>
          <cell r="D44">
            <v>27</v>
          </cell>
          <cell r="E44" t="str">
            <v>MEDIO-BAJO</v>
          </cell>
          <cell r="F44" t="str">
            <v>REPUBLICA</v>
          </cell>
          <cell r="G44">
            <v>9.4293791920818243E-2</v>
          </cell>
          <cell r="H44">
            <v>25</v>
          </cell>
          <cell r="I44" t="str">
            <v>Bajo</v>
          </cell>
          <cell r="J44">
            <v>1.1304975715412313</v>
          </cell>
          <cell r="K44">
            <v>26</v>
          </cell>
          <cell r="L44" t="str">
            <v>Muy Alto</v>
          </cell>
          <cell r="M44">
            <v>8.3409106126840687E-2</v>
          </cell>
          <cell r="N44">
            <v>26</v>
          </cell>
          <cell r="O44" t="str">
            <v>Bajo</v>
          </cell>
          <cell r="P44">
            <v>11.98909863006198</v>
          </cell>
          <cell r="Q44">
            <v>26</v>
          </cell>
          <cell r="R44" t="str">
            <v>Mediano</v>
          </cell>
          <cell r="S44">
            <v>1.3603479353397043</v>
          </cell>
          <cell r="T44">
            <v>22</v>
          </cell>
          <cell r="U44" t="str">
            <v xml:space="preserve">Muy bajo </v>
          </cell>
          <cell r="V44">
            <v>0.72257123873776918</v>
          </cell>
          <cell r="W44">
            <v>29</v>
          </cell>
          <cell r="X44" t="str">
            <v>Alto</v>
          </cell>
          <cell r="Y44">
            <v>4.2132998279669064E-2</v>
          </cell>
          <cell r="Z44">
            <v>30</v>
          </cell>
          <cell r="AA44" t="str">
            <v>Alto</v>
          </cell>
          <cell r="AB44">
            <v>-0.15152770539379629</v>
          </cell>
          <cell r="AC44">
            <v>4</v>
          </cell>
          <cell r="AD44" t="str">
            <v xml:space="preserve">Muy bajo </v>
          </cell>
          <cell r="AE44">
            <v>-9.8430538080299911E-3</v>
          </cell>
          <cell r="AF44">
            <v>31</v>
          </cell>
          <cell r="AG44" t="str">
            <v xml:space="preserve">Muy bajo </v>
          </cell>
          <cell r="AH44">
            <v>6.718739835945196</v>
          </cell>
          <cell r="AI44">
            <v>18</v>
          </cell>
          <cell r="AJ44" t="str">
            <v xml:space="preserve">Muy bajo </v>
          </cell>
          <cell r="AK44">
            <v>6.6325105588962838</v>
          </cell>
          <cell r="AL44">
            <v>19</v>
          </cell>
          <cell r="AM44" t="str">
            <v xml:space="preserve">Muy bajo </v>
          </cell>
        </row>
        <row r="45">
          <cell r="B45" t="str">
            <v xml:space="preserve">SOFITASA              </v>
          </cell>
          <cell r="C45">
            <v>6.92</v>
          </cell>
          <cell r="D45">
            <v>25</v>
          </cell>
          <cell r="E45" t="str">
            <v>MEDIO-BAJO</v>
          </cell>
          <cell r="F45" t="str">
            <v xml:space="preserve">SOFITASA              </v>
          </cell>
          <cell r="G45">
            <v>8.5470585889873107E-2</v>
          </cell>
          <cell r="H45">
            <v>27</v>
          </cell>
          <cell r="I45" t="str">
            <v>Bajo</v>
          </cell>
          <cell r="J45">
            <v>1.0894887899779584</v>
          </cell>
          <cell r="K45">
            <v>15</v>
          </cell>
          <cell r="L45" t="str">
            <v>Mediano</v>
          </cell>
          <cell r="M45">
            <v>7.8450174683855414E-2</v>
          </cell>
          <cell r="N45">
            <v>28</v>
          </cell>
          <cell r="O45" t="str">
            <v>Bajo</v>
          </cell>
          <cell r="P45">
            <v>12.746944210511671</v>
          </cell>
          <cell r="Q45">
            <v>28</v>
          </cell>
          <cell r="R45" t="str">
            <v>Alto</v>
          </cell>
          <cell r="S45">
            <v>1.0975801007208121</v>
          </cell>
          <cell r="T45">
            <v>27</v>
          </cell>
          <cell r="U45" t="str">
            <v>Bajo</v>
          </cell>
          <cell r="V45">
            <v>0.95509824091849937</v>
          </cell>
          <cell r="W45">
            <v>24</v>
          </cell>
          <cell r="X45" t="str">
            <v>Mediano</v>
          </cell>
          <cell r="Y45">
            <v>4.6338116676575428E-3</v>
          </cell>
          <cell r="Z45">
            <v>24</v>
          </cell>
          <cell r="AA45" t="str">
            <v>Alto</v>
          </cell>
          <cell r="AB45">
            <v>9.4929753076241033E-2</v>
          </cell>
          <cell r="AC45">
            <v>26</v>
          </cell>
          <cell r="AD45" t="str">
            <v xml:space="preserve">Muy bajo </v>
          </cell>
          <cell r="AE45">
            <v>-2.9594170563485039E-2</v>
          </cell>
          <cell r="AF45">
            <v>24</v>
          </cell>
          <cell r="AG45" t="str">
            <v xml:space="preserve">Muy bajo </v>
          </cell>
          <cell r="AH45">
            <v>9.9230798618539691</v>
          </cell>
          <cell r="AI45">
            <v>31</v>
          </cell>
          <cell r="AJ45" t="str">
            <v xml:space="preserve">Muy bajo </v>
          </cell>
          <cell r="AK45">
            <v>9.4719352669702612</v>
          </cell>
          <cell r="AL45">
            <v>31</v>
          </cell>
          <cell r="AM45" t="str">
            <v xml:space="preserve">Muy bajo </v>
          </cell>
        </row>
        <row r="46">
          <cell r="B46" t="str">
            <v>STANDARD CHARTERED</v>
          </cell>
          <cell r="C46">
            <v>9.52</v>
          </cell>
          <cell r="D46">
            <v>4</v>
          </cell>
          <cell r="E46" t="str">
            <v>MUY BAJO</v>
          </cell>
          <cell r="F46" t="str">
            <v>STANDARD CHARTERED</v>
          </cell>
          <cell r="G46">
            <v>0.17710556831293017</v>
          </cell>
          <cell r="H46">
            <v>8</v>
          </cell>
          <cell r="I46" t="str">
            <v xml:space="preserve">Muy bajo </v>
          </cell>
          <cell r="J46">
            <v>1.0355120092012691</v>
          </cell>
          <cell r="K46">
            <v>6</v>
          </cell>
          <cell r="L46" t="str">
            <v xml:space="preserve">Muy bajo </v>
          </cell>
          <cell r="M46">
            <v>0.1710318825269237</v>
          </cell>
          <cell r="N46">
            <v>8</v>
          </cell>
          <cell r="O46" t="str">
            <v xml:space="preserve">Muy bajo </v>
          </cell>
          <cell r="P46">
            <v>5.8468630832183051</v>
          </cell>
          <cell r="Q46">
            <v>8</v>
          </cell>
          <cell r="R46" t="str">
            <v xml:space="preserve">Muy bajo </v>
          </cell>
          <cell r="S46">
            <v>7.8180546362597028</v>
          </cell>
          <cell r="T46">
            <v>6</v>
          </cell>
          <cell r="U46" t="str">
            <v xml:space="preserve">Muy bajo </v>
          </cell>
          <cell r="V46">
            <v>4.9872021408070921</v>
          </cell>
          <cell r="W46">
            <v>4</v>
          </cell>
          <cell r="X46" t="str">
            <v xml:space="preserve">Muy bajo </v>
          </cell>
          <cell r="Y46">
            <v>-0.17613052902098722</v>
          </cell>
          <cell r="Z46">
            <v>6</v>
          </cell>
          <cell r="AA46" t="str">
            <v>Bajo</v>
          </cell>
          <cell r="AB46">
            <v>-0.10849451419522675</v>
          </cell>
          <cell r="AC46">
            <v>5</v>
          </cell>
          <cell r="AD46" t="str">
            <v xml:space="preserve">Muy bajo </v>
          </cell>
          <cell r="AE46">
            <v>1.3722958632937793E-2</v>
          </cell>
          <cell r="AF46">
            <v>36</v>
          </cell>
          <cell r="AG46" t="str">
            <v>Bajo</v>
          </cell>
          <cell r="AH46">
            <v>4.3048721121080291</v>
          </cell>
          <cell r="AI46">
            <v>10</v>
          </cell>
          <cell r="AJ46" t="str">
            <v xml:space="preserve">Muy bajo </v>
          </cell>
          <cell r="AK46">
            <v>4.264653760825686</v>
          </cell>
          <cell r="AL46">
            <v>10</v>
          </cell>
          <cell r="AM46" t="str">
            <v xml:space="preserve">Muy bajo </v>
          </cell>
        </row>
        <row r="47">
          <cell r="B47" t="str">
            <v xml:space="preserve">TEQUENDAMA            </v>
          </cell>
          <cell r="C47">
            <v>9.76</v>
          </cell>
          <cell r="D47">
            <v>3</v>
          </cell>
          <cell r="E47" t="str">
            <v>MUY BAJO</v>
          </cell>
          <cell r="F47" t="str">
            <v xml:space="preserve">TEQUENDAMA            </v>
          </cell>
          <cell r="G47">
            <v>0.22125210606843973</v>
          </cell>
          <cell r="H47">
            <v>6</v>
          </cell>
          <cell r="I47" t="str">
            <v xml:space="preserve">Muy bajo </v>
          </cell>
          <cell r="J47">
            <v>1.0321727936573772</v>
          </cell>
          <cell r="K47">
            <v>5</v>
          </cell>
          <cell r="L47" t="str">
            <v xml:space="preserve">Muy bajo </v>
          </cell>
          <cell r="M47">
            <v>0.21435568485046008</v>
          </cell>
          <cell r="N47">
            <v>5</v>
          </cell>
          <cell r="O47" t="str">
            <v xml:space="preserve">Muy bajo </v>
          </cell>
          <cell r="P47">
            <v>4.6651433606606938</v>
          </cell>
          <cell r="Q47">
            <v>5</v>
          </cell>
          <cell r="R47" t="str">
            <v xml:space="preserve">Muy bajo </v>
          </cell>
          <cell r="S47">
            <v>14.392326445321572</v>
          </cell>
          <cell r="T47">
            <v>4</v>
          </cell>
          <cell r="U47" t="str">
            <v xml:space="preserve">Muy bajo </v>
          </cell>
          <cell r="V47">
            <v>6.8769939105896354</v>
          </cell>
          <cell r="W47">
            <v>3</v>
          </cell>
          <cell r="X47" t="str">
            <v xml:space="preserve">Muy bajo </v>
          </cell>
          <cell r="Y47">
            <v>-0.24977591382971476</v>
          </cell>
          <cell r="Z47">
            <v>4</v>
          </cell>
          <cell r="AA47" t="str">
            <v>Bajo</v>
          </cell>
          <cell r="AB47">
            <v>-4.8481281880639299E-2</v>
          </cell>
          <cell r="AC47">
            <v>6</v>
          </cell>
          <cell r="AD47" t="str">
            <v xml:space="preserve">Muy bajo </v>
          </cell>
          <cell r="AE47">
            <v>-4.5371867828724217E-2</v>
          </cell>
          <cell r="AF47">
            <v>20</v>
          </cell>
          <cell r="AG47" t="str">
            <v xml:space="preserve">Muy bajo </v>
          </cell>
          <cell r="AH47">
            <v>3.2201080052107067</v>
          </cell>
          <cell r="AI47">
            <v>6</v>
          </cell>
          <cell r="AJ47" t="str">
            <v xml:space="preserve">Muy bajo </v>
          </cell>
          <cell r="AK47">
            <v>3.1946069989635046</v>
          </cell>
          <cell r="AL47">
            <v>6</v>
          </cell>
          <cell r="AM47" t="str">
            <v xml:space="preserve">Muy bajo </v>
          </cell>
        </row>
        <row r="48">
          <cell r="B48" t="str">
            <v xml:space="preserve">UNION                 </v>
          </cell>
          <cell r="C48">
            <v>3.02</v>
          </cell>
          <cell r="D48">
            <v>40</v>
          </cell>
          <cell r="E48" t="str">
            <v>ALTO</v>
          </cell>
          <cell r="F48" t="str">
            <v xml:space="preserve">UNION                 </v>
          </cell>
          <cell r="G48">
            <v>5.6012686580898897E-2</v>
          </cell>
          <cell r="H48">
            <v>37</v>
          </cell>
          <cell r="I48" t="str">
            <v>Alto</v>
          </cell>
          <cell r="J48">
            <v>1.1871883340813121</v>
          </cell>
          <cell r="K48">
            <v>33</v>
          </cell>
          <cell r="L48" t="str">
            <v>Muy Alto</v>
          </cell>
          <cell r="M48">
            <v>4.7180961076612564E-2</v>
          </cell>
          <cell r="N48">
            <v>38</v>
          </cell>
          <cell r="O48" t="str">
            <v>Muy Alto</v>
          </cell>
          <cell r="P48">
            <v>21.194990037956146</v>
          </cell>
          <cell r="Q48">
            <v>38</v>
          </cell>
          <cell r="R48" t="str">
            <v>Muy Alto</v>
          </cell>
          <cell r="S48">
            <v>0.507213953947105</v>
          </cell>
          <cell r="T48">
            <v>39</v>
          </cell>
          <cell r="U48" t="str">
            <v>Muy Alto</v>
          </cell>
          <cell r="V48">
            <v>0.29923171684709676</v>
          </cell>
          <cell r="W48">
            <v>39</v>
          </cell>
          <cell r="X48" t="str">
            <v>Muy Alto</v>
          </cell>
          <cell r="Y48">
            <v>0.14434688668713683</v>
          </cell>
          <cell r="Z48">
            <v>38</v>
          </cell>
          <cell r="AA48" t="str">
            <v>Muy Alto</v>
          </cell>
          <cell r="AB48">
            <v>0.1778011531051692</v>
          </cell>
          <cell r="AC48">
            <v>32</v>
          </cell>
          <cell r="AD48" t="str">
            <v>Alto</v>
          </cell>
          <cell r="AE48">
            <v>-3.564854063125563E-2</v>
          </cell>
          <cell r="AF48">
            <v>21</v>
          </cell>
          <cell r="AG48" t="str">
            <v xml:space="preserve">Muy bajo </v>
          </cell>
          <cell r="AH48">
            <v>11.21851185610168</v>
          </cell>
          <cell r="AI48">
            <v>35</v>
          </cell>
          <cell r="AJ48" t="str">
            <v>Bajo</v>
          </cell>
          <cell r="AK48">
            <v>11.103607852307208</v>
          </cell>
          <cell r="AL48">
            <v>35</v>
          </cell>
          <cell r="AM48" t="str">
            <v>Bajo</v>
          </cell>
        </row>
        <row r="49">
          <cell r="B49" t="str">
            <v xml:space="preserve">VENEZOLANO DE CREDITO </v>
          </cell>
          <cell r="C49">
            <v>9.36</v>
          </cell>
          <cell r="D49">
            <v>5</v>
          </cell>
          <cell r="E49" t="str">
            <v>MUY BAJO</v>
          </cell>
          <cell r="F49" t="str">
            <v xml:space="preserve">VENEZOLANO DE CREDITO </v>
          </cell>
          <cell r="G49">
            <v>0.19757067534177539</v>
          </cell>
          <cell r="H49">
            <v>7</v>
          </cell>
          <cell r="I49" t="str">
            <v xml:space="preserve">Muy bajo </v>
          </cell>
          <cell r="J49">
            <v>1.0926386940387187</v>
          </cell>
          <cell r="K49">
            <v>18</v>
          </cell>
          <cell r="L49" t="str">
            <v>Mediano</v>
          </cell>
          <cell r="M49">
            <v>0.18081976816279058</v>
          </cell>
          <cell r="N49">
            <v>6</v>
          </cell>
          <cell r="O49" t="str">
            <v xml:space="preserve">Muy bajo </v>
          </cell>
          <cell r="P49">
            <v>5.5303687763812865</v>
          </cell>
          <cell r="Q49">
            <v>6</v>
          </cell>
          <cell r="R49" t="str">
            <v xml:space="preserve">Muy bajo </v>
          </cell>
          <cell r="S49">
            <v>3.7923865185449825</v>
          </cell>
          <cell r="T49">
            <v>9</v>
          </cell>
          <cell r="U49" t="str">
            <v xml:space="preserve">Muy bajo </v>
          </cell>
          <cell r="V49">
            <v>2.1327014309938361</v>
          </cell>
          <cell r="W49">
            <v>9</v>
          </cell>
          <cell r="X49" t="str">
            <v xml:space="preserve">Muy bajo </v>
          </cell>
          <cell r="Y49">
            <v>-0.13727034738948371</v>
          </cell>
          <cell r="Z49">
            <v>8</v>
          </cell>
          <cell r="AA49" t="str">
            <v>Bajo</v>
          </cell>
          <cell r="AB49">
            <v>5.4796917018314829E-2</v>
          </cell>
          <cell r="AC49">
            <v>16</v>
          </cell>
          <cell r="AD49" t="str">
            <v xml:space="preserve">Muy bajo </v>
          </cell>
          <cell r="AE49">
            <v>-3.2059807709070104E-2</v>
          </cell>
          <cell r="AF49">
            <v>23</v>
          </cell>
          <cell r="AG49" t="str">
            <v xml:space="preserve">Muy bajo </v>
          </cell>
          <cell r="AH49">
            <v>3.3543949161006061</v>
          </cell>
          <cell r="AI49">
            <v>7</v>
          </cell>
          <cell r="AJ49" t="str">
            <v xml:space="preserve">Muy bajo </v>
          </cell>
          <cell r="AK49">
            <v>3.3285796576733833</v>
          </cell>
          <cell r="AL49">
            <v>7</v>
          </cell>
          <cell r="AM49" t="str">
            <v xml:space="preserve">Muy bajo </v>
          </cell>
        </row>
        <row r="50">
          <cell r="F50" t="str">
            <v>VENEZUELA</v>
          </cell>
          <cell r="G50">
            <v>0.11936075634094463</v>
          </cell>
          <cell r="H50">
            <v>16</v>
          </cell>
          <cell r="I50" t="str">
            <v xml:space="preserve">Muy bajo </v>
          </cell>
          <cell r="J50">
            <v>1.2143033449440794</v>
          </cell>
          <cell r="K50">
            <v>36</v>
          </cell>
          <cell r="L50" t="str">
            <v>Muy Alto</v>
          </cell>
          <cell r="M50">
            <v>9.8295666266522044E-2</v>
          </cell>
          <cell r="N50">
            <v>20</v>
          </cell>
          <cell r="O50" t="str">
            <v xml:space="preserve">Muy bajo </v>
          </cell>
          <cell r="P50">
            <v>10.173388491905307</v>
          </cell>
          <cell r="Q50">
            <v>20</v>
          </cell>
          <cell r="R50" t="str">
            <v>Mediano</v>
          </cell>
          <cell r="S50">
            <v>0.91987824032371746</v>
          </cell>
          <cell r="T50">
            <v>33</v>
          </cell>
          <cell r="U50" t="str">
            <v>Mediano</v>
          </cell>
          <cell r="V50">
            <v>0.55697103734937403</v>
          </cell>
          <cell r="W50">
            <v>33</v>
          </cell>
          <cell r="X50" t="str">
            <v>Alto</v>
          </cell>
          <cell r="Y50">
            <v>0.11403232285380879</v>
          </cell>
          <cell r="Z50">
            <v>37</v>
          </cell>
          <cell r="AA50" t="str">
            <v>Muy Alto</v>
          </cell>
          <cell r="AB50">
            <v>0.1783716150835552</v>
          </cell>
          <cell r="AC50">
            <v>33</v>
          </cell>
          <cell r="AD50" t="str">
            <v>Alto</v>
          </cell>
          <cell r="AE50">
            <v>-5.7736951164737774E-2</v>
          </cell>
          <cell r="AF50">
            <v>15</v>
          </cell>
          <cell r="AG50" t="str">
            <v xml:space="preserve">Muy bajo </v>
          </cell>
          <cell r="AH50">
            <v>5.2550942360682944</v>
          </cell>
          <cell r="AI50">
            <v>12</v>
          </cell>
          <cell r="AJ50" t="str">
            <v xml:space="preserve">Muy bajo </v>
          </cell>
          <cell r="AK50">
            <v>5.2079517795163071</v>
          </cell>
          <cell r="AL50">
            <v>12</v>
          </cell>
          <cell r="AM50" t="str">
            <v xml:space="preserve">Muy bajo </v>
          </cell>
        </row>
      </sheetData>
      <sheetData sheetId="8" refreshError="1"/>
      <sheetData sheetId="9" refreshError="1"/>
      <sheetData sheetId="10" refreshError="1"/>
      <sheetData sheetId="11" refreshError="1"/>
      <sheetData sheetId="12" refreshError="1">
        <row r="10">
          <cell r="H10" t="str">
            <v>Var. Relativa</v>
          </cell>
        </row>
        <row r="11">
          <cell r="C11" t="str">
            <v>ESTADO DE GANANCIAS Y PERDIDAS (*)</v>
          </cell>
          <cell r="E11">
            <v>35947</v>
          </cell>
          <cell r="F11" t="str">
            <v>jul-98(*)</v>
          </cell>
          <cell r="G11" t="str">
            <v>Ago-98 (*)</v>
          </cell>
          <cell r="H11" t="str">
            <v>Jun-98/Dic-97</v>
          </cell>
        </row>
        <row r="13">
          <cell r="C13" t="str">
            <v>Ingresos Financieros</v>
          </cell>
          <cell r="E13">
            <v>50719.49</v>
          </cell>
          <cell r="F13">
            <v>13477.452449</v>
          </cell>
          <cell r="G13">
            <v>15772.708390000002</v>
          </cell>
          <cell r="H13">
            <v>0.45819186473133433</v>
          </cell>
        </row>
        <row r="14">
          <cell r="C14" t="str">
            <v xml:space="preserve"> -  Gastos Financieros</v>
          </cell>
          <cell r="E14">
            <v>12195.75</v>
          </cell>
          <cell r="F14">
            <v>4944.2334519999995</v>
          </cell>
          <cell r="G14">
            <v>5921.4109149999995</v>
          </cell>
          <cell r="H14">
            <v>0.99442184947333812</v>
          </cell>
        </row>
        <row r="15">
          <cell r="C15" t="str">
            <v>Margen Financiero Bruto</v>
          </cell>
          <cell r="E15">
            <v>38523.74</v>
          </cell>
          <cell r="F15">
            <v>8533.2189969999999</v>
          </cell>
          <cell r="G15">
            <v>9851.297475000003</v>
          </cell>
          <cell r="H15">
            <v>0.34381125289408487</v>
          </cell>
        </row>
        <row r="16">
          <cell r="C16" t="str">
            <v xml:space="preserve"> + Ing. por Recuperaciones de Activos Financ.</v>
          </cell>
          <cell r="E16">
            <v>1.1100000000000001</v>
          </cell>
          <cell r="F16">
            <v>0.57562199999999997</v>
          </cell>
          <cell r="G16">
            <v>0.51815900000000004</v>
          </cell>
          <cell r="H16">
            <v>1.7959697732997482</v>
          </cell>
        </row>
        <row r="17">
          <cell r="C17" t="str">
            <v xml:space="preserve"> - Gastos por Incob.y Desv. de Inv.Financ.  </v>
          </cell>
          <cell r="E17">
            <v>2850.39</v>
          </cell>
          <cell r="F17">
            <v>625</v>
          </cell>
          <cell r="G17">
            <v>821.46533499999998</v>
          </cell>
          <cell r="H17">
            <v>0.69307200630092969</v>
          </cell>
        </row>
        <row r="18">
          <cell r="C18" t="str">
            <v>Margen Financiero Neto</v>
          </cell>
          <cell r="E18">
            <v>35674.46</v>
          </cell>
          <cell r="F18">
            <v>7908.7946190000002</v>
          </cell>
          <cell r="G18">
            <v>9030.3502990000015</v>
          </cell>
          <cell r="H18">
            <v>0.32204215041758077</v>
          </cell>
        </row>
        <row r="19">
          <cell r="C19" t="str">
            <v xml:space="preserve"> - Gastos de Transformación</v>
          </cell>
          <cell r="E19">
            <v>23515.599999999999</v>
          </cell>
          <cell r="F19">
            <v>4819.3530689999998</v>
          </cell>
          <cell r="G19">
            <v>4866.992564000001</v>
          </cell>
          <cell r="H19">
            <v>0.24818059032366513</v>
          </cell>
        </row>
        <row r="20">
          <cell r="C20" t="str">
            <v xml:space="preserve">       Gastos de Personal</v>
          </cell>
          <cell r="E20">
            <v>9992.01</v>
          </cell>
          <cell r="F20">
            <v>1977.20874</v>
          </cell>
          <cell r="G20">
            <v>2071.5884980000001</v>
          </cell>
          <cell r="H20">
            <v>0.21078494217392896</v>
          </cell>
        </row>
        <row r="21">
          <cell r="C21" t="str">
            <v xml:space="preserve">       Gastos Operativos</v>
          </cell>
          <cell r="E21">
            <v>10827.44</v>
          </cell>
          <cell r="F21">
            <v>2271.6853120000001</v>
          </cell>
          <cell r="G21">
            <v>2256.4018700000001</v>
          </cell>
          <cell r="H21">
            <v>0.19428719989472798</v>
          </cell>
        </row>
        <row r="22">
          <cell r="C22" t="str">
            <v xml:space="preserve">       Gastos por aporte a la SUDEBAN</v>
          </cell>
          <cell r="E22">
            <v>2646.51</v>
          </cell>
          <cell r="F22">
            <v>561.95478500000002</v>
          </cell>
          <cell r="G22">
            <v>530.49796400000002</v>
          </cell>
          <cell r="H22">
            <v>0.77542456738235743</v>
          </cell>
        </row>
        <row r="23">
          <cell r="C23" t="str">
            <v xml:space="preserve">       Gastos por aporte a FOGADE</v>
          </cell>
          <cell r="E23">
            <v>49.65</v>
          </cell>
          <cell r="F23">
            <v>8.504232</v>
          </cell>
          <cell r="G23">
            <v>8.504232</v>
          </cell>
          <cell r="H23">
            <v>0.61547471855274272</v>
          </cell>
        </row>
        <row r="24">
          <cell r="C24" t="str">
            <v>Margen de Intermediación</v>
          </cell>
          <cell r="E24">
            <v>12158.86</v>
          </cell>
          <cell r="F24">
            <v>3089.4415500000005</v>
          </cell>
          <cell r="G24">
            <v>4163.3577350000005</v>
          </cell>
          <cell r="H24">
            <v>0.49290001776668446</v>
          </cell>
        </row>
        <row r="25">
          <cell r="C25" t="str">
            <v xml:space="preserve"> + Otros ingresos operativos</v>
          </cell>
          <cell r="E25">
            <v>7281.74</v>
          </cell>
          <cell r="F25">
            <v>728.96160299999997</v>
          </cell>
          <cell r="G25">
            <v>864.10752200000002</v>
          </cell>
          <cell r="H25">
            <v>2.0134239130884599</v>
          </cell>
        </row>
        <row r="26">
          <cell r="C26" t="str">
            <v xml:space="preserve"> - Otros gastos operativos</v>
          </cell>
          <cell r="E26">
            <v>2572.96</v>
          </cell>
          <cell r="F26">
            <v>222.69689099999999</v>
          </cell>
          <cell r="G26">
            <v>1103.814922</v>
          </cell>
          <cell r="H26">
            <v>1.1762346073201448</v>
          </cell>
        </row>
        <row r="27">
          <cell r="C27" t="str">
            <v>Margen del Negocio</v>
          </cell>
          <cell r="E27">
            <v>16867.64</v>
          </cell>
          <cell r="F27">
            <v>3595.7062620000002</v>
          </cell>
          <cell r="G27">
            <v>3923.6503350000007</v>
          </cell>
          <cell r="H27">
            <v>0.79852583415506206</v>
          </cell>
        </row>
        <row r="28">
          <cell r="C28" t="str">
            <v xml:space="preserve">Ingresos extraordinarios </v>
          </cell>
          <cell r="E28">
            <v>65</v>
          </cell>
          <cell r="F28">
            <v>0</v>
          </cell>
          <cell r="G28">
            <v>0</v>
          </cell>
          <cell r="H28">
            <v>25.369168356997974</v>
          </cell>
        </row>
        <row r="29">
          <cell r="C29" t="str">
            <v xml:space="preserve"> -Gastos extraordinarios</v>
          </cell>
          <cell r="E29">
            <v>172.87</v>
          </cell>
          <cell r="F29">
            <v>85.33</v>
          </cell>
          <cell r="G29">
            <v>22.13</v>
          </cell>
          <cell r="H29">
            <v>0.14426609300016557</v>
          </cell>
        </row>
        <row r="30">
          <cell r="C30" t="str">
            <v>Resultado Neto</v>
          </cell>
          <cell r="E30">
            <v>14009.76</v>
          </cell>
          <cell r="F30">
            <v>3510.3762620000002</v>
          </cell>
          <cell r="G30">
            <v>3901.5343639999987</v>
          </cell>
          <cell r="H30">
            <v>0.51513784908384452</v>
          </cell>
        </row>
        <row r="31">
          <cell r="C31" t="str">
            <v xml:space="preserve">(*) Mensual </v>
          </cell>
        </row>
      </sheetData>
      <sheetData sheetId="13" refreshError="1"/>
      <sheetData sheetId="14" refreshError="1">
        <row r="12">
          <cell r="A12" t="str">
            <v>Dinámica de Cuota de Mercado</v>
          </cell>
        </row>
        <row r="14">
          <cell r="C14" t="str">
            <v>Var. Absoluta</v>
          </cell>
          <cell r="F14" t="str">
            <v>T%</v>
          </cell>
        </row>
        <row r="15">
          <cell r="C15" t="str">
            <v>Jun-98/Dic-97</v>
          </cell>
          <cell r="D15" t="str">
            <v>Jul-98/Jun-98</v>
          </cell>
          <cell r="E15" t="str">
            <v>Ago-98/Jul-98</v>
          </cell>
          <cell r="F15" t="str">
            <v>Jun-98/Dic-97</v>
          </cell>
          <cell r="G15" t="str">
            <v>Dic-97/Jun-97</v>
          </cell>
          <cell r="H15" t="str">
            <v>Jun-98/Dic-97</v>
          </cell>
        </row>
        <row r="16">
          <cell r="C16" t="str">
            <v>( Cifras en MM Bs. )</v>
          </cell>
          <cell r="F16" t="str">
            <v>( % )</v>
          </cell>
        </row>
        <row r="17">
          <cell r="B17" t="str">
            <v>Captaciones del Banco</v>
          </cell>
          <cell r="C17">
            <v>26170.718999999983</v>
          </cell>
          <cell r="D17">
            <v>-318.0559999999823</v>
          </cell>
          <cell r="E17">
            <v>12391.456000000006</v>
          </cell>
          <cell r="F17">
            <v>3.8400371739427501E-2</v>
          </cell>
          <cell r="G17" t="str">
            <v>N.A.</v>
          </cell>
          <cell r="H17" t="str">
            <v>N.A.</v>
          </cell>
        </row>
        <row r="18">
          <cell r="B18" t="str">
            <v>Captaciones del Sistema</v>
          </cell>
          <cell r="C18">
            <v>681522.54300000053</v>
          </cell>
          <cell r="D18">
            <v>-241250.07300000079</v>
          </cell>
          <cell r="E18">
            <v>-327420.22999999858</v>
          </cell>
          <cell r="F18">
            <v>1</v>
          </cell>
          <cell r="G18">
            <v>1</v>
          </cell>
          <cell r="H18">
            <v>1</v>
          </cell>
        </row>
        <row r="19">
          <cell r="A19" t="str">
            <v>|</v>
          </cell>
          <cell r="B19" t="str">
            <v>Captaciones a la Vista del Banco</v>
          </cell>
          <cell r="C19">
            <v>14946.603999999992</v>
          </cell>
          <cell r="D19">
            <v>-9438.44</v>
          </cell>
          <cell r="E19">
            <v>6587.19</v>
          </cell>
          <cell r="F19">
            <v>3.3840948864396474E-2</v>
          </cell>
          <cell r="G19" t="str">
            <v>N.A.</v>
          </cell>
          <cell r="H19" t="str">
            <v>N.A.</v>
          </cell>
        </row>
        <row r="20">
          <cell r="B20" t="str">
            <v>Captaciones a la Vista del Sistema</v>
          </cell>
          <cell r="C20">
            <v>441672.13099999912</v>
          </cell>
          <cell r="D20">
            <v>-398746.63100000005</v>
          </cell>
          <cell r="E20">
            <v>-317458.07999999914</v>
          </cell>
          <cell r="F20">
            <v>1</v>
          </cell>
          <cell r="G20">
            <v>1</v>
          </cell>
          <cell r="H20">
            <v>1</v>
          </cell>
        </row>
        <row r="21">
          <cell r="B21" t="str">
            <v>Captaciones de Ahorro del Banco</v>
          </cell>
          <cell r="C21">
            <v>-3347.3669999999984</v>
          </cell>
          <cell r="D21">
            <v>-4645.1389999999956</v>
          </cell>
          <cell r="E21">
            <v>348.44899999999325</v>
          </cell>
          <cell r="F21" t="str">
            <v>N.A.</v>
          </cell>
          <cell r="G21" t="str">
            <v>N.A.</v>
          </cell>
          <cell r="H21" t="str">
            <v>N.A.</v>
          </cell>
        </row>
        <row r="22">
          <cell r="B22" t="str">
            <v>Captaciones de Ahorro del Sistema</v>
          </cell>
          <cell r="C22">
            <v>-89402.654000000097</v>
          </cell>
          <cell r="D22">
            <v>-62668.63599999994</v>
          </cell>
          <cell r="E22">
            <v>-91793.589999999851</v>
          </cell>
          <cell r="F22">
            <v>1</v>
          </cell>
          <cell r="G22">
            <v>1</v>
          </cell>
          <cell r="H22">
            <v>1</v>
          </cell>
        </row>
        <row r="23">
          <cell r="B23" t="str">
            <v>Captaciones a Plazo del Banco</v>
          </cell>
          <cell r="C23">
            <v>14571.482000000004</v>
          </cell>
          <cell r="D23">
            <v>13765.523000000001</v>
          </cell>
          <cell r="E23">
            <v>5455.8169999999955</v>
          </cell>
          <cell r="F23">
            <v>4.4256177101172349E-2</v>
          </cell>
          <cell r="G23">
            <v>6.2523611248015989E-2</v>
          </cell>
          <cell r="H23">
            <v>6.6671404047148622E-2</v>
          </cell>
        </row>
        <row r="24">
          <cell r="B24" t="str">
            <v>Captaciones a Plazo del Sistema</v>
          </cell>
          <cell r="C24">
            <v>329253.06600000034</v>
          </cell>
          <cell r="D24">
            <v>220165.19399999967</v>
          </cell>
          <cell r="E24">
            <v>81831.439999999944</v>
          </cell>
          <cell r="F24">
            <v>1</v>
          </cell>
          <cell r="G24">
            <v>1</v>
          </cell>
          <cell r="H24">
            <v>1</v>
          </cell>
        </row>
        <row r="25">
          <cell r="B25" t="str">
            <v>Colocaciones del Banco</v>
          </cell>
          <cell r="C25">
            <v>33611.101000000024</v>
          </cell>
          <cell r="D25">
            <v>2721.4699999999721</v>
          </cell>
          <cell r="E25">
            <v>10661.14</v>
          </cell>
          <cell r="F25">
            <v>5.6894086774845483E-2</v>
          </cell>
          <cell r="G25" t="str">
            <v>N.A.</v>
          </cell>
          <cell r="H25" t="str">
            <v>N.A.</v>
          </cell>
        </row>
        <row r="26">
          <cell r="B26" t="str">
            <v>Colocaciones del Sistema</v>
          </cell>
          <cell r="C26">
            <v>590766.15700000059</v>
          </cell>
          <cell r="D26">
            <v>-114902.54700000118</v>
          </cell>
          <cell r="E26">
            <v>-20584.709999999031</v>
          </cell>
          <cell r="F26">
            <v>1</v>
          </cell>
          <cell r="G26">
            <v>1</v>
          </cell>
          <cell r="H26">
            <v>1</v>
          </cell>
        </row>
      </sheetData>
      <sheetData sheetId="15" refreshError="1"/>
      <sheetData sheetId="16" refreshError="1"/>
      <sheetData sheetId="17" refreshError="1"/>
      <sheetData sheetId="18" refreshError="1">
        <row r="5">
          <cell r="F5" t="str">
            <v>Comparación</v>
          </cell>
        </row>
        <row r="6">
          <cell r="F6" t="str">
            <v>Medianos</v>
          </cell>
          <cell r="G6" t="str">
            <v>Privada</v>
          </cell>
        </row>
        <row r="7">
          <cell r="B7" t="str">
            <v xml:space="preserve">C a l i d a d   d e l   A c t i v o </v>
          </cell>
          <cell r="C7">
            <v>35947</v>
          </cell>
          <cell r="D7">
            <v>35977</v>
          </cell>
          <cell r="E7">
            <v>36008</v>
          </cell>
          <cell r="F7">
            <v>36008</v>
          </cell>
        </row>
        <row r="8">
          <cell r="B8" t="str">
            <v>1.- Cartera de Crédito Neta</v>
          </cell>
          <cell r="C8">
            <v>299836</v>
          </cell>
          <cell r="D8">
            <v>302557.92</v>
          </cell>
          <cell r="E8">
            <v>313219.06</v>
          </cell>
          <cell r="F8">
            <v>1087133.52</v>
          </cell>
          <cell r="G8">
            <v>3282186.39</v>
          </cell>
        </row>
        <row r="9">
          <cell r="B9" t="str">
            <v>2.- Cartera de Crédito Bruta</v>
          </cell>
          <cell r="C9">
            <v>303630</v>
          </cell>
          <cell r="D9">
            <v>306055.40599999996</v>
          </cell>
          <cell r="E9">
            <v>316885.49</v>
          </cell>
          <cell r="F9">
            <v>1098872.8799999999</v>
          </cell>
          <cell r="G9">
            <v>3332640.48</v>
          </cell>
        </row>
        <row r="10">
          <cell r="B10" t="str">
            <v>3.- Cartera Inmovilizada Neta</v>
          </cell>
          <cell r="C10">
            <v>-1661</v>
          </cell>
          <cell r="D10">
            <v>-1106.8900000000001</v>
          </cell>
          <cell r="E10">
            <v>-448.51</v>
          </cell>
          <cell r="F10">
            <v>-3468.06</v>
          </cell>
          <cell r="G10">
            <v>-21810.49</v>
          </cell>
        </row>
        <row r="11">
          <cell r="B11" t="str">
            <v>4.- Indice de Morosidad</v>
          </cell>
          <cell r="C11">
            <v>-5.5385066957207999E-3</v>
          </cell>
          <cell r="D11">
            <v>-3.6584400104284149E-3</v>
          </cell>
          <cell r="E11">
            <v>-1.4319371241328679E-3</v>
          </cell>
          <cell r="F11">
            <v>-3.1900957299154983E-3</v>
          </cell>
          <cell r="G11">
            <v>-6.6451101212445171E-3</v>
          </cell>
        </row>
        <row r="12">
          <cell r="B12" t="str">
            <v>5.- Prop.Demanda Endóg. Fondos</v>
          </cell>
          <cell r="C12">
            <v>0.15629999999999999</v>
          </cell>
          <cell r="D12">
            <v>0.15011236510777468</v>
          </cell>
          <cell r="E12">
            <v>0.16287744915653626</v>
          </cell>
          <cell r="F12">
            <v>0.2394</v>
          </cell>
          <cell r="G12">
            <v>0.16550000000000001</v>
          </cell>
        </row>
        <row r="13">
          <cell r="B13" t="str">
            <v>6.- Prov.Ctra.Créd. s/Ctra Cred.B</v>
          </cell>
          <cell r="C13">
            <v>2.90122089435608E-2</v>
          </cell>
          <cell r="D13">
            <v>3.0809640395634774E-2</v>
          </cell>
          <cell r="E13">
            <v>3.1831119815552297E-2</v>
          </cell>
          <cell r="F13">
            <v>3.9667900439948986E-2</v>
          </cell>
          <cell r="G13">
            <v>4.1538816092157656E-2</v>
          </cell>
        </row>
        <row r="14">
          <cell r="B14" t="str">
            <v>7.- Prov.Ctra.Créd. s/Ctra.inmv.B</v>
          </cell>
          <cell r="C14">
            <v>1.23251030654031</v>
          </cell>
          <cell r="D14">
            <v>1.1329986289086047</v>
          </cell>
          <cell r="E14">
            <v>1.046534091557545</v>
          </cell>
          <cell r="F14">
            <v>1.0864380368636397</v>
          </cell>
          <cell r="G14">
            <v>1.1870163333360486</v>
          </cell>
        </row>
        <row r="15">
          <cell r="B15" t="str">
            <v>8.- Vulnerabilidad del Patrimonio</v>
          </cell>
          <cell r="C15">
            <v>-2.7642819958070001E-2</v>
          </cell>
          <cell r="D15">
            <v>-1.7389473220511296E-2</v>
          </cell>
          <cell r="E15">
            <v>-6.8557412992876331E-3</v>
          </cell>
          <cell r="F15">
            <v>-1.2045479442424838E-2</v>
          </cell>
          <cell r="G15">
            <v>-2.7897172692103157E-2</v>
          </cell>
        </row>
        <row r="16">
          <cell r="B16" t="str">
            <v>9.- % de Otros Activos en Tot.Activ.</v>
          </cell>
          <cell r="C16">
            <v>9.9425935833716006E-3</v>
          </cell>
          <cell r="D16">
            <v>1.1352537905957253E-2</v>
          </cell>
          <cell r="E16">
            <v>1.5148858426140303E-2</v>
          </cell>
          <cell r="F16">
            <v>2.2684911937073896E-2</v>
          </cell>
          <cell r="G16">
            <v>1.726791380109929E-2</v>
          </cell>
        </row>
        <row r="17">
          <cell r="B17" t="str">
            <v>10.-% de Acts.Inmov.en T.A. Neto</v>
          </cell>
          <cell r="C17">
            <v>9.2922532322957496E-2</v>
          </cell>
          <cell r="D17">
            <v>9.3814880069657075E-2</v>
          </cell>
          <cell r="E17">
            <v>0.10302481159078078</v>
          </cell>
          <cell r="F17">
            <v>0.15031540974692292</v>
          </cell>
          <cell r="G17">
            <v>0.12173410943846728</v>
          </cell>
        </row>
        <row r="18">
          <cell r="B18" t="str">
            <v>11.-% de Acts.Inmov.en T.A. Bruto</v>
          </cell>
          <cell r="C18">
            <v>0.11911304035224</v>
          </cell>
          <cell r="D18">
            <v>0.12148896913144704</v>
          </cell>
          <cell r="E18">
            <v>0.13325109126824847</v>
          </cell>
          <cell r="F18">
            <v>0.17906832897850458</v>
          </cell>
          <cell r="G18">
            <v>0.15047154065256987</v>
          </cell>
        </row>
        <row r="19">
          <cell r="B19" t="str">
            <v>12.-% de Acts Fijos en el Tot.Acts</v>
          </cell>
          <cell r="C19">
            <v>4.1540025367008702E-2</v>
          </cell>
          <cell r="D19">
            <v>4.2113645763469792E-2</v>
          </cell>
          <cell r="E19">
            <v>4.1296699916880973E-2</v>
          </cell>
          <cell r="F19">
            <v>5.5971674204437494E-2</v>
          </cell>
          <cell r="G19">
            <v>4.6619923104098598E-2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row r="6">
          <cell r="B6" t="str">
            <v xml:space="preserve">                                                                                      (%)</v>
          </cell>
        </row>
        <row r="8">
          <cell r="F8" t="str">
            <v>Estrato de Comp.</v>
          </cell>
        </row>
        <row r="9">
          <cell r="F9" t="str">
            <v>Medianos</v>
          </cell>
          <cell r="G9" t="str">
            <v>Privada</v>
          </cell>
        </row>
        <row r="10">
          <cell r="B10" t="str">
            <v>Tasa Activa Promedio Ponderada</v>
          </cell>
          <cell r="C10">
            <v>35947</v>
          </cell>
          <cell r="D10">
            <v>35977</v>
          </cell>
          <cell r="E10">
            <v>36008</v>
          </cell>
          <cell r="F10">
            <v>35976</v>
          </cell>
        </row>
        <row r="11">
          <cell r="B11" t="str">
            <v>Cartera de Crédito</v>
          </cell>
          <cell r="C11">
            <v>0.34807117034667751</v>
          </cell>
          <cell r="D11">
            <v>0.45006481417329208</v>
          </cell>
          <cell r="E11">
            <v>0.46089856811889068</v>
          </cell>
          <cell r="F11">
            <v>0.35566837657182138</v>
          </cell>
          <cell r="G11">
            <v>0.38457824796819884</v>
          </cell>
        </row>
        <row r="12">
          <cell r="B12" t="str">
            <v>Cartera de Inversiones</v>
          </cell>
          <cell r="C12">
            <v>0.25560206086921078</v>
          </cell>
          <cell r="D12">
            <v>0.27242007731153806</v>
          </cell>
          <cell r="E12">
            <v>0.36082035881723945</v>
          </cell>
          <cell r="F12">
            <v>0.32787462026112268</v>
          </cell>
          <cell r="G12">
            <v>0.29674160230209612</v>
          </cell>
        </row>
        <row r="13">
          <cell r="B13" t="str">
            <v>% de Activos Productivos</v>
          </cell>
        </row>
        <row r="14">
          <cell r="B14" t="str">
            <v>Cartera de Crédito</v>
          </cell>
          <cell r="C14">
            <v>0.95132630828957632</v>
          </cell>
          <cell r="D14">
            <v>0.95459058530801622</v>
          </cell>
          <cell r="E14">
            <v>0.95767363064540578</v>
          </cell>
          <cell r="F14">
            <v>0.88123364906752244</v>
          </cell>
          <cell r="G14">
            <v>0.88236111649712501</v>
          </cell>
        </row>
        <row r="15">
          <cell r="B15" t="str">
            <v>Cartera de Inversiones</v>
          </cell>
          <cell r="C15">
            <v>7.9624113996626722E-2</v>
          </cell>
          <cell r="D15">
            <v>7.7328062955459978E-2</v>
          </cell>
          <cell r="E15">
            <v>7.5173370900748299E-2</v>
          </cell>
          <cell r="F15">
            <v>0.23220421718609718</v>
          </cell>
          <cell r="G15">
            <v>0.21417465910999037</v>
          </cell>
        </row>
        <row r="16">
          <cell r="B16" t="str">
            <v>Ing. como % de los Activos Productivos</v>
          </cell>
        </row>
        <row r="17">
          <cell r="B17" t="str">
            <v>Cartera de Crédito</v>
          </cell>
          <cell r="C17">
            <v>0.33112926150793698</v>
          </cell>
          <cell r="D17">
            <v>0.42962763438822643</v>
          </cell>
          <cell r="E17">
            <v>0.44139040508968691</v>
          </cell>
          <cell r="F17">
            <v>0.31342694134430787</v>
          </cell>
          <cell r="G17">
            <v>0.33933689225772812</v>
          </cell>
        </row>
        <row r="18">
          <cell r="B18" t="str">
            <v>Cartera de Inversiones</v>
          </cell>
          <cell r="C18">
            <v>2.0352087632422761E-2</v>
          </cell>
          <cell r="D18">
            <v>2.106571688867789E-2</v>
          </cell>
          <cell r="E18">
            <v>2.7124082661909427E-2</v>
          </cell>
          <cell r="F18">
            <v>7.6133869532922865E-2</v>
          </cell>
          <cell r="G18">
            <v>6.3554531516803764E-2</v>
          </cell>
        </row>
        <row r="19">
          <cell r="B19" t="str">
            <v>Otros Ingresos</v>
          </cell>
          <cell r="C19">
            <v>9.1883521387288395E-3</v>
          </cell>
          <cell r="D19">
            <v>1.1212189762240636E-2</v>
          </cell>
          <cell r="E19">
            <v>1.1043320116242469E-2</v>
          </cell>
          <cell r="F19">
            <v>3.4189092963117819E-2</v>
          </cell>
          <cell r="G19">
            <v>1.7547978897398588E-2</v>
          </cell>
        </row>
        <row r="20">
          <cell r="B20" t="str">
            <v>Relación de Apartados como % del Activo Productivo</v>
          </cell>
        </row>
        <row r="21">
          <cell r="B21" t="str">
            <v>Cartera de Crédito</v>
          </cell>
          <cell r="C21">
            <v>1.7116267617867477E-2</v>
          </cell>
          <cell r="D21">
            <v>2.1613139690559561E-2</v>
          </cell>
          <cell r="E21">
            <v>2.335845039608174E-2</v>
          </cell>
          <cell r="F21">
            <v>1.7557869707598713E-2</v>
          </cell>
          <cell r="G21">
            <v>2.5612600317922257E-2</v>
          </cell>
        </row>
        <row r="22">
          <cell r="B22" t="str">
            <v>Cartera de Inversiones</v>
          </cell>
          <cell r="C22">
            <v>3.153118303124907E-3</v>
          </cell>
          <cell r="D22">
            <v>1.5565206814029283E-3</v>
          </cell>
          <cell r="E22">
            <v>1.5416976179683274E-3</v>
          </cell>
          <cell r="F22">
            <v>8.6278284507616283E-3</v>
          </cell>
          <cell r="G22">
            <v>9.2454430800373126E-3</v>
          </cell>
        </row>
        <row r="23">
          <cell r="B23" t="str">
            <v>Otros Ingresos</v>
          </cell>
          <cell r="C23">
            <v>1.8296491439544125E-2</v>
          </cell>
          <cell r="D23">
            <v>1.3722422479367358E-2</v>
          </cell>
          <cell r="E23">
            <v>2.2693009117229882E-2</v>
          </cell>
          <cell r="F23">
            <v>9.0568911556753503E-3</v>
          </cell>
          <cell r="G23">
            <v>8.611235723781618E-3</v>
          </cell>
        </row>
        <row r="24">
          <cell r="B24" t="str">
            <v>Ing. Financ. Neto como % de los Activos Productivos</v>
          </cell>
        </row>
        <row r="25">
          <cell r="B25" t="str">
            <v>Cartera de Crédito</v>
          </cell>
          <cell r="C25">
            <v>0.31401299389006948</v>
          </cell>
          <cell r="D25">
            <v>0.40801449469766687</v>
          </cell>
          <cell r="E25">
            <v>0.41803195469360516</v>
          </cell>
          <cell r="F25">
            <v>0.29586907163670917</v>
          </cell>
          <cell r="G25">
            <v>0.31372429193980589</v>
          </cell>
        </row>
        <row r="26">
          <cell r="B26" t="str">
            <v>Cartera de Inversiones</v>
          </cell>
          <cell r="C26">
            <v>1.7198969329297854E-2</v>
          </cell>
          <cell r="D26">
            <v>1.9509196207274961E-2</v>
          </cell>
          <cell r="E26">
            <v>2.55823850439411E-2</v>
          </cell>
          <cell r="F26">
            <v>6.7506041082161239E-2</v>
          </cell>
          <cell r="G26">
            <v>5.4309088436766448E-2</v>
          </cell>
        </row>
        <row r="27">
          <cell r="B27" t="str">
            <v>Otros Ingresos</v>
          </cell>
          <cell r="C27">
            <v>-9.1081393008152853E-3</v>
          </cell>
          <cell r="D27">
            <v>-2.510232717126722E-3</v>
          </cell>
          <cell r="E27">
            <v>-1.1649689000987413E-2</v>
          </cell>
          <cell r="F27">
            <v>2.5132201807442467E-2</v>
          </cell>
          <cell r="G27">
            <v>8.9367431736169702E-3</v>
          </cell>
        </row>
        <row r="28">
          <cell r="B28" t="str">
            <v>Ingr. Fciero Neto/Act. Produc</v>
          </cell>
          <cell r="C28">
            <v>0.32210382391855208</v>
          </cell>
          <cell r="D28">
            <v>0.42501345818781511</v>
          </cell>
          <cell r="E28">
            <v>0.43196465073655888</v>
          </cell>
          <cell r="F28">
            <v>0.38850731452631287</v>
          </cell>
          <cell r="G28">
            <v>0.37697012355018933</v>
          </cell>
        </row>
        <row r="29">
          <cell r="B29" t="str">
            <v>Tasa Pasiva Promedio Ponderada</v>
          </cell>
        </row>
        <row r="30">
          <cell r="B30" t="str">
            <v>Captaciones de Público (Vista remunerado, de ahorro y a plazo)</v>
          </cell>
          <cell r="C30">
            <v>0.12824418244135449</v>
          </cell>
          <cell r="D30">
            <v>0.20856302044520472</v>
          </cell>
          <cell r="E30">
            <v>0.21593932022450202</v>
          </cell>
          <cell r="F30">
            <v>0.1757237101271496</v>
          </cell>
          <cell r="G30">
            <v>0.17013547067656942</v>
          </cell>
        </row>
        <row r="31">
          <cell r="B31" t="str">
            <v>Otros Pasivos con Costo</v>
          </cell>
          <cell r="C31">
            <v>1.1234509999500564E-2</v>
          </cell>
          <cell r="D31">
            <v>5.5171299293213127E-2</v>
          </cell>
          <cell r="E31">
            <v>5.8134211679208063E-2</v>
          </cell>
          <cell r="F31">
            <v>7.6464649828819717E-2</v>
          </cell>
          <cell r="G31">
            <v>0.11192257838687279</v>
          </cell>
        </row>
        <row r="32">
          <cell r="B32" t="str">
            <v>Porcentaje de Pasivos con Costo</v>
          </cell>
        </row>
        <row r="33">
          <cell r="B33" t="str">
            <v>Captaciones de Público (Vista remunerado, de ahorro y a plazo)</v>
          </cell>
          <cell r="C33">
            <v>0.85728490675963021</v>
          </cell>
          <cell r="D33">
            <v>0.86021439337163896</v>
          </cell>
          <cell r="E33">
            <v>0.86416540011800502</v>
          </cell>
          <cell r="F33">
            <v>0.87491641533714148</v>
          </cell>
          <cell r="G33">
            <v>0.85265837602099592</v>
          </cell>
        </row>
        <row r="34">
          <cell r="B34" t="str">
            <v>Otros Pasivos con Costo</v>
          </cell>
          <cell r="C34">
            <v>0.14271509324036979</v>
          </cell>
          <cell r="D34">
            <v>0.13978560662836109</v>
          </cell>
          <cell r="E34">
            <v>0.1358345998819952</v>
          </cell>
          <cell r="F34">
            <v>0.12508358466285865</v>
          </cell>
          <cell r="G34">
            <v>0.14734162397900416</v>
          </cell>
        </row>
        <row r="35">
          <cell r="B35" t="str">
            <v>Tasa de Gasto Financiero Promedio</v>
          </cell>
        </row>
        <row r="36">
          <cell r="B36" t="str">
            <v>Captaciones de Público (Vista remunerado, de ahorro y a plazo)</v>
          </cell>
          <cell r="C36">
            <v>0.10994180198670159</v>
          </cell>
          <cell r="D36">
            <v>0.1794089121120285</v>
          </cell>
          <cell r="E36">
            <v>0.1866072890630168</v>
          </cell>
          <cell r="F36">
            <v>0.15374355855418867</v>
          </cell>
          <cell r="G36">
            <v>0.14506743413065146</v>
          </cell>
        </row>
        <row r="37">
          <cell r="B37" t="str">
            <v>Otros Pasivos con Costo</v>
          </cell>
          <cell r="C37">
            <v>1.6033341420885899E-3</v>
          </cell>
          <cell r="D37">
            <v>7.7121535401766667E-3</v>
          </cell>
          <cell r="E37">
            <v>7.8966373829004403E-3</v>
          </cell>
          <cell r="F37">
            <v>9.5644725005790115E-3</v>
          </cell>
          <cell r="G37">
            <v>1.6490854459439229E-2</v>
          </cell>
        </row>
        <row r="38">
          <cell r="B38" t="str">
            <v>Costo Promedio de los Fondos</v>
          </cell>
          <cell r="C38">
            <v>0.11154513612879018</v>
          </cell>
          <cell r="D38">
            <v>0.18712106565220515</v>
          </cell>
          <cell r="E38">
            <v>0.19450392644591724</v>
          </cell>
          <cell r="F38">
            <v>0.16330803105476768</v>
          </cell>
          <cell r="G38">
            <v>0.16155828859009069</v>
          </cell>
        </row>
        <row r="39">
          <cell r="B39" t="str">
            <v>Margen de Intermediacion</v>
          </cell>
          <cell r="C39">
            <v>0.21055868778976189</v>
          </cell>
          <cell r="D39">
            <v>0.23789239253560995</v>
          </cell>
          <cell r="E39">
            <v>0.23746072429064163</v>
          </cell>
          <cell r="F39">
            <v>0.22519928347154519</v>
          </cell>
          <cell r="G39">
            <v>0.21541183496009864</v>
          </cell>
        </row>
        <row r="40">
          <cell r="B40" t="str">
            <v>Porcentaje Total de Activos</v>
          </cell>
        </row>
        <row r="41">
          <cell r="B41" t="str">
            <v>Activos Productivos</v>
          </cell>
          <cell r="C41">
            <v>0.67833722667145779</v>
          </cell>
          <cell r="D41">
            <v>0.67744006910634202</v>
          </cell>
          <cell r="E41">
            <v>0.67708326127599416</v>
          </cell>
          <cell r="F41">
            <v>0.61567786624561316</v>
          </cell>
          <cell r="G41">
            <v>0.6322059952602922</v>
          </cell>
        </row>
        <row r="42">
          <cell r="B42" t="str">
            <v>Activos Improductivos</v>
          </cell>
          <cell r="C42">
            <v>0.32166277332854221</v>
          </cell>
          <cell r="D42">
            <v>0.32255993089365798</v>
          </cell>
          <cell r="E42">
            <v>0.32291673872400584</v>
          </cell>
          <cell r="F42">
            <v>0.38432213375438684</v>
          </cell>
          <cell r="G42">
            <v>0.3677940047397078</v>
          </cell>
        </row>
        <row r="43">
          <cell r="B43" t="str">
            <v>Aporte de los Activos Productivos</v>
          </cell>
          <cell r="C43">
            <v>0.14282979632688841</v>
          </cell>
          <cell r="D43">
            <v>0.16115783883919665</v>
          </cell>
          <cell r="E43">
            <v>0.16078068162766732</v>
          </cell>
          <cell r="F43">
            <v>0.13865021432780192</v>
          </cell>
          <cell r="G43">
            <v>0.13618465351179496</v>
          </cell>
        </row>
        <row r="44">
          <cell r="B44" t="str">
            <v>Activos Improductivos</v>
          </cell>
        </row>
        <row r="45">
          <cell r="B45" t="str">
            <v>Disponibilidades</v>
          </cell>
          <cell r="C45">
            <v>0.39723207101392</v>
          </cell>
          <cell r="D45">
            <v>0.37956610706666344</v>
          </cell>
          <cell r="E45">
            <v>0.36458837205901706</v>
          </cell>
          <cell r="F45">
            <v>0.38754251902021203</v>
          </cell>
          <cell r="G45">
            <v>0.43921279423765996</v>
          </cell>
        </row>
        <row r="46">
          <cell r="B46" t="str">
            <v>Otras Ctas por Cobrar</v>
          </cell>
          <cell r="C46">
            <v>2.9051696123119815E-2</v>
          </cell>
          <cell r="D46">
            <v>2.4318114343884246E-2</v>
          </cell>
          <cell r="E46">
            <v>3.3289464064038023E-2</v>
          </cell>
          <cell r="F46">
            <v>2.1825614402229934E-2</v>
          </cell>
          <cell r="G46">
            <v>2.1855743018562107E-2</v>
          </cell>
        </row>
        <row r="47">
          <cell r="B47" t="str">
            <v>Bienes Realizables</v>
          </cell>
          <cell r="C47">
            <v>2.8031115759879275E-3</v>
          </cell>
          <cell r="D47">
            <v>2.732959098583349E-3</v>
          </cell>
          <cell r="E47">
            <v>2.6935520986213907E-3</v>
          </cell>
          <cell r="F47">
            <v>1.382138233289792E-3</v>
          </cell>
          <cell r="G47">
            <v>6.158167710090031E-3</v>
          </cell>
        </row>
        <row r="48">
          <cell r="B48" t="str">
            <v>Bienes de Uso</v>
          </cell>
          <cell r="C48">
            <v>6.5728731816404706E-2</v>
          </cell>
          <cell r="D48">
            <v>6.5532132381402527E-2</v>
          </cell>
          <cell r="E48">
            <v>6.5096097827149355E-2</v>
          </cell>
          <cell r="F48">
            <v>8.5641326419368363E-2</v>
          </cell>
          <cell r="G48">
            <v>5.9977922531165372E-2</v>
          </cell>
        </row>
        <row r="49">
          <cell r="B49" t="str">
            <v xml:space="preserve">Otros Activos </v>
          </cell>
          <cell r="C49">
            <v>1.6319401428453218E-2</v>
          </cell>
          <cell r="D49">
            <v>1.840215979003209E-2</v>
          </cell>
          <cell r="E49">
            <v>2.486726085982793E-2</v>
          </cell>
          <cell r="F49">
            <v>3.5901223060011048E-2</v>
          </cell>
          <cell r="G49">
            <v>2.8035843013595862E-2</v>
          </cell>
        </row>
        <row r="50">
          <cell r="B50" t="str">
            <v>Peso de los Activos Improductivos</v>
          </cell>
          <cell r="C50">
            <v>-1.6836559539148796E-2</v>
          </cell>
          <cell r="D50">
            <v>-2.7215556094612365E-2</v>
          </cell>
          <cell r="E50">
            <v>-2.6660237834844266E-2</v>
          </cell>
          <cell r="F50">
            <v>-8.7548436919981012E-3</v>
          </cell>
          <cell r="G50">
            <v>-1.1838433163863026E-2</v>
          </cell>
        </row>
        <row r="51">
          <cell r="B51" t="str">
            <v>Margen en Activos</v>
          </cell>
          <cell r="C51">
            <v>0.15966635586603722</v>
          </cell>
          <cell r="D51">
            <v>0.18837339493380903</v>
          </cell>
          <cell r="E51">
            <v>0.18744091946251157</v>
          </cell>
          <cell r="F51">
            <v>0.14740505801980003</v>
          </cell>
          <cell r="G51">
            <v>0.14802308667565797</v>
          </cell>
        </row>
        <row r="52">
          <cell r="B52" t="str">
            <v>Otros Ingresos y Egresos (% ATP)</v>
          </cell>
        </row>
        <row r="53">
          <cell r="B53" t="str">
            <v>Otros Ingresos Operativos</v>
          </cell>
          <cell r="C53">
            <v>3.5124940866659474E-2</v>
          </cell>
          <cell r="D53">
            <v>2.7717340682964473E-2</v>
          </cell>
          <cell r="E53">
            <v>2.8281918094885786E-2</v>
          </cell>
          <cell r="F53">
            <v>3.2445951064022351E-2</v>
          </cell>
          <cell r="G53">
            <v>1.8146953672963151E-2</v>
          </cell>
        </row>
        <row r="54">
          <cell r="B54" t="str">
            <v>Ingresos Extraordinarios</v>
          </cell>
          <cell r="C54">
            <v>3.1889491257513423E-4</v>
          </cell>
          <cell r="D54">
            <v>1.6542577049095939E-4</v>
          </cell>
          <cell r="E54">
            <v>1.6271692581032644E-4</v>
          </cell>
          <cell r="F54">
            <v>5.6953968951355335E-3</v>
          </cell>
          <cell r="G54">
            <v>2.7376391711969052E-3</v>
          </cell>
        </row>
        <row r="55">
          <cell r="B55" t="str">
            <v>Gastos Extraordinarios</v>
          </cell>
          <cell r="C55">
            <v>8.3387329506675928E-4</v>
          </cell>
          <cell r="D55">
            <v>1.6286049592729374E-3</v>
          </cell>
          <cell r="E55">
            <v>1.1613200440228424E-3</v>
          </cell>
          <cell r="F55">
            <v>8.925154422420072E-4</v>
          </cell>
          <cell r="G55">
            <v>7.9391486155044996E-4</v>
          </cell>
        </row>
        <row r="56">
          <cell r="B56" t="str">
            <v>Gastos de Transformación</v>
          </cell>
          <cell r="C56">
            <v>0.11343228551052717</v>
          </cell>
          <cell r="D56">
            <v>0.12468507398451074</v>
          </cell>
          <cell r="E56">
            <v>0.12328317264256858</v>
          </cell>
          <cell r="F56">
            <v>0.12534194848974572</v>
          </cell>
          <cell r="G56">
            <v>0.10718353255735218</v>
          </cell>
        </row>
        <row r="57">
          <cell r="B57" t="str">
            <v>Gastos de personal</v>
          </cell>
          <cell r="C57">
            <v>4.8198474593856705E-2</v>
          </cell>
          <cell r="D57">
            <v>5.1972824408258095E-2</v>
          </cell>
          <cell r="E57">
            <v>5.1912710051686725E-2</v>
          </cell>
          <cell r="F57">
            <v>4.903887974340379E-2</v>
          </cell>
          <cell r="G57">
            <v>4.3276831951588088E-2</v>
          </cell>
        </row>
        <row r="58">
          <cell r="B58" t="str">
            <v xml:space="preserve">Gastos operativos  </v>
          </cell>
          <cell r="C58">
            <v>5.2228339619006373E-2</v>
          </cell>
          <cell r="D58">
            <v>5.8161188976293084E-2</v>
          </cell>
          <cell r="E58">
            <v>5.7243409013777315E-2</v>
          </cell>
          <cell r="F58">
            <v>6.3189237286334465E-2</v>
          </cell>
          <cell r="G58">
            <v>5.2391154281032672E-2</v>
          </cell>
        </row>
        <row r="59">
          <cell r="B59" t="str">
            <v>Gastos por aporte a Fogade</v>
          </cell>
          <cell r="C59">
            <v>1.2765974513374958E-2</v>
          </cell>
          <cell r="D59">
            <v>1.4311649863757561E-2</v>
          </cell>
          <cell r="E59">
            <v>1.3890978159296434E-2</v>
          </cell>
          <cell r="F59">
            <v>1.2868833535577018E-2</v>
          </cell>
          <cell r="G59">
            <v>1.1272667082141492E-2</v>
          </cell>
        </row>
        <row r="60">
          <cell r="B60" t="str">
            <v>Gastos por aporte a la Sudeban</v>
          </cell>
          <cell r="C60">
            <v>2.3949678428914558E-4</v>
          </cell>
          <cell r="D60">
            <v>2.3941073620201064E-4</v>
          </cell>
          <cell r="E60">
            <v>2.3607541780809067E-4</v>
          </cell>
          <cell r="F60">
            <v>2.4499792443045921E-4</v>
          </cell>
          <cell r="G60">
            <v>2.428792425899186E-4</v>
          </cell>
        </row>
        <row r="61">
          <cell r="B61" t="str">
            <v>Utilidad antes del ISRL</v>
          </cell>
          <cell r="C61">
            <v>8.0844032839677893E-2</v>
          </cell>
          <cell r="D61">
            <v>8.9942482443480756E-2</v>
          </cell>
          <cell r="E61">
            <v>9.1441061796616263E-2</v>
          </cell>
          <cell r="F61">
            <v>5.9311942046970184E-2</v>
          </cell>
          <cell r="G61">
            <v>6.0930232100915402E-2</v>
          </cell>
        </row>
        <row r="62">
          <cell r="B62" t="str">
            <v>Impuesto s/la Renta/Activo Total Promedio</v>
          </cell>
          <cell r="C62">
            <v>1.3265179391644519E-2</v>
          </cell>
          <cell r="D62">
            <v>6.5396271271089693E-3</v>
          </cell>
          <cell r="E62">
            <v>6.4485211934635373E-3</v>
          </cell>
          <cell r="F62">
            <v>2.9228546051727386E-3</v>
          </cell>
          <cell r="G62">
            <v>5.1600723309496816E-3</v>
          </cell>
        </row>
        <row r="63">
          <cell r="B63" t="str">
            <v>R.O.A.</v>
          </cell>
          <cell r="C63">
            <v>6.7578853448033369E-2</v>
          </cell>
          <cell r="D63">
            <v>8.3402855316371788E-2</v>
          </cell>
          <cell r="E63">
            <v>8.4992540603152728E-2</v>
          </cell>
          <cell r="F63">
            <v>5.6389087441797443E-2</v>
          </cell>
          <cell r="G63">
            <v>5.5770159769965723E-2</v>
          </cell>
        </row>
        <row r="64">
          <cell r="B64" t="str">
            <v>Apalancamiento Financiero ( Leverage Prom. )</v>
          </cell>
          <cell r="C64">
            <v>8.8197923505378331</v>
          </cell>
          <cell r="D64">
            <v>8.6433502063887957</v>
          </cell>
          <cell r="E64">
            <v>8.5820597443701345</v>
          </cell>
          <cell r="F64">
            <v>8.1260019006770676</v>
          </cell>
          <cell r="G64">
            <v>9.8871752179249839</v>
          </cell>
        </row>
        <row r="65">
          <cell r="B65" t="str">
            <v>R.O.E.</v>
          </cell>
          <cell r="C65">
            <v>0.59603145469908192</v>
          </cell>
          <cell r="D65">
            <v>0.72088008671217696</v>
          </cell>
          <cell r="E65">
            <v>0.72941106128206112</v>
          </cell>
          <cell r="F65">
            <v>0.45821783172949138</v>
          </cell>
          <cell r="G65">
            <v>0.55140934157732202</v>
          </cell>
        </row>
        <row r="66">
          <cell r="B66" t="str">
            <v>RENTABILIDAD RECURSOS PROPIOS</v>
          </cell>
          <cell r="C66">
            <v>0.59603188013954655</v>
          </cell>
          <cell r="D66">
            <v>0.72088029225504058</v>
          </cell>
          <cell r="E66">
            <v>0.72941210949210311</v>
          </cell>
          <cell r="F66">
            <v>0.45822356654587659</v>
          </cell>
          <cell r="G66">
            <v>0.551411697201039</v>
          </cell>
        </row>
      </sheetData>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row r="4">
          <cell r="B4" t="str">
            <v>INDICE DE SOLVENCIA</v>
          </cell>
          <cell r="J4" t="str">
            <v>INDICE DE CAPITALIZACION NETO</v>
          </cell>
          <cell r="Z4" t="str">
            <v>COBERTURA PATRIMONIAL AJUSTADA</v>
          </cell>
          <cell r="AH4" t="str">
            <v>PROPORCION DEMANDA ENDOGENA DE FONDOS</v>
          </cell>
          <cell r="AP4" t="str">
            <v>% DE ACTIVOS INMOVILIZADOS EN EL TOTAL ACTIVO</v>
          </cell>
          <cell r="AX4" t="str">
            <v>% DE ACTIVOS INMOVILIZADOS EN EL TOTAL ACTIVO</v>
          </cell>
        </row>
        <row r="5">
          <cell r="B5" t="str">
            <v>Agosto-98/Junio-97</v>
          </cell>
          <cell r="J5" t="str">
            <v>Agosto-98/Julio-97</v>
          </cell>
          <cell r="Z5" t="str">
            <v>Agosto-98/Junio-98</v>
          </cell>
          <cell r="AH5" t="str">
            <v>Agosto-98/Agosto-97</v>
          </cell>
          <cell r="AP5" t="str">
            <v>(Expresado en Términos Netos)</v>
          </cell>
          <cell r="AX5" t="str">
            <v>(Expresado en Términos Brutos)</v>
          </cell>
          <cell r="BF5" t="str">
            <v>INTERMEDIACION EN CREDITOS</v>
          </cell>
          <cell r="BN5" t="str">
            <v>INTERMEDIACION EN INVERSIONES</v>
          </cell>
          <cell r="BV5" t="str">
            <v>BANCA UNIVERSAL Y COMERCIAL</v>
          </cell>
        </row>
        <row r="6">
          <cell r="R6" t="str">
            <v>Agosto-98/Junio-98</v>
          </cell>
          <cell r="AB6" t="str">
            <v>COBERTURA</v>
          </cell>
          <cell r="AD6" t="str">
            <v>COBERTURA</v>
          </cell>
          <cell r="AJ6" t="str">
            <v>PROPORCION</v>
          </cell>
          <cell r="AL6" t="str">
            <v>PROPORCION</v>
          </cell>
          <cell r="AP6" t="str">
            <v>Agosto-98/Junio-98</v>
          </cell>
          <cell r="AX6" t="str">
            <v>Agosto-98/Junio-98</v>
          </cell>
          <cell r="BF6" t="str">
            <v>Agosto-98/Junio-98</v>
          </cell>
          <cell r="BN6" t="str">
            <v>Agosto-98/Junio-98</v>
          </cell>
          <cell r="BV6" t="str">
            <v>PRUEBA ACIDA DE LIQUIDEZ</v>
          </cell>
        </row>
        <row r="7">
          <cell r="L7" t="str">
            <v>INDICE DE</v>
          </cell>
          <cell r="N7" t="str">
            <v>INDICE DE</v>
          </cell>
          <cell r="AB7" t="str">
            <v>PATRIMONIAL</v>
          </cell>
          <cell r="AD7" t="str">
            <v>PATRIMONIAL</v>
          </cell>
          <cell r="AJ7" t="str">
            <v xml:space="preserve">DEMANDA </v>
          </cell>
          <cell r="AL7" t="str">
            <v xml:space="preserve">DEMANDA </v>
          </cell>
          <cell r="BV7" t="str">
            <v>Agosto-98/Junio-98</v>
          </cell>
        </row>
        <row r="8">
          <cell r="D8" t="str">
            <v xml:space="preserve">INDICE DE </v>
          </cell>
          <cell r="F8" t="str">
            <v xml:space="preserve">INDICE DE </v>
          </cell>
          <cell r="L8" t="str">
            <v>CAPITALIZACION</v>
          </cell>
          <cell r="N8" t="str">
            <v>CAPITALIZACION</v>
          </cell>
          <cell r="R8" t="str">
            <v>BANCOS</v>
          </cell>
          <cell r="T8" t="str">
            <v>APALANCAMIENTO</v>
          </cell>
          <cell r="V8" t="str">
            <v>APALANCAMIENTO</v>
          </cell>
          <cell r="Z8" t="str">
            <v>BANCOS</v>
          </cell>
          <cell r="AA8" t="str">
            <v>RK</v>
          </cell>
          <cell r="AB8" t="str">
            <v>ACT. INMOV.</v>
          </cell>
          <cell r="AC8" t="str">
            <v>RK</v>
          </cell>
          <cell r="AD8" t="str">
            <v>ACT. INMOV.</v>
          </cell>
          <cell r="AH8" t="str">
            <v>BANCOS</v>
          </cell>
          <cell r="AI8" t="str">
            <v>RK</v>
          </cell>
          <cell r="AJ8" t="str">
            <v>ENDOGENA</v>
          </cell>
          <cell r="AK8" t="str">
            <v>RK</v>
          </cell>
          <cell r="AL8" t="str">
            <v>ENDOGENA</v>
          </cell>
          <cell r="AP8" t="str">
            <v>BANCOS</v>
          </cell>
          <cell r="AR8" t="str">
            <v>% de Activos</v>
          </cell>
          <cell r="AT8" t="str">
            <v>% de Activos</v>
          </cell>
          <cell r="AX8" t="str">
            <v>BANCOS</v>
          </cell>
          <cell r="AZ8" t="str">
            <v>% de Activos</v>
          </cell>
          <cell r="BB8" t="str">
            <v>% de Activos</v>
          </cell>
          <cell r="BF8" t="str">
            <v>BANCOS</v>
          </cell>
          <cell r="BH8" t="str">
            <v>Intermediación</v>
          </cell>
          <cell r="BJ8" t="str">
            <v>Intermediación</v>
          </cell>
          <cell r="BN8" t="str">
            <v>BANCOS</v>
          </cell>
          <cell r="BP8" t="str">
            <v>Intermediación</v>
          </cell>
          <cell r="BR8" t="str">
            <v>Intermediación</v>
          </cell>
          <cell r="BV8" t="str">
            <v>BANCOS</v>
          </cell>
          <cell r="BX8" t="str">
            <v>Prueba Acida</v>
          </cell>
          <cell r="BZ8" t="str">
            <v>Prueba Acida</v>
          </cell>
        </row>
        <row r="9">
          <cell r="B9" t="str">
            <v>BANCOS</v>
          </cell>
          <cell r="C9" t="str">
            <v>RK</v>
          </cell>
          <cell r="D9" t="str">
            <v>SOLVENCIA</v>
          </cell>
          <cell r="E9" t="str">
            <v>RK</v>
          </cell>
          <cell r="F9" t="str">
            <v>SOLVENCIA</v>
          </cell>
          <cell r="J9" t="str">
            <v>BANCOS</v>
          </cell>
          <cell r="K9" t="str">
            <v>RK</v>
          </cell>
          <cell r="L9" t="str">
            <v>NETO</v>
          </cell>
          <cell r="M9" t="str">
            <v>RK</v>
          </cell>
          <cell r="N9" t="str">
            <v>NETO</v>
          </cell>
          <cell r="S9" t="str">
            <v>RK</v>
          </cell>
          <cell r="T9" t="str">
            <v>FINANCIERO</v>
          </cell>
          <cell r="U9" t="str">
            <v>RK</v>
          </cell>
          <cell r="V9" t="str">
            <v>FINANCIERO</v>
          </cell>
          <cell r="AB9" t="str">
            <v>AJUSTADA</v>
          </cell>
          <cell r="AD9" t="str">
            <v>AJUSTADA</v>
          </cell>
          <cell r="AJ9" t="str">
            <v>DE FONDOS</v>
          </cell>
          <cell r="AL9" t="str">
            <v>DE FONDOS</v>
          </cell>
          <cell r="AQ9" t="str">
            <v>RK</v>
          </cell>
          <cell r="AR9" t="str">
            <v>Inmovilizados</v>
          </cell>
          <cell r="AS9" t="str">
            <v>RK</v>
          </cell>
          <cell r="AT9" t="str">
            <v>Inmovilizados</v>
          </cell>
          <cell r="AY9" t="str">
            <v>RK</v>
          </cell>
          <cell r="AZ9" t="str">
            <v>Inmovilizados</v>
          </cell>
          <cell r="BA9" t="str">
            <v>RK</v>
          </cell>
          <cell r="BB9" t="str">
            <v>Inmovilizados</v>
          </cell>
          <cell r="BG9" t="str">
            <v>RK</v>
          </cell>
          <cell r="BH9" t="str">
            <v>en Créditos</v>
          </cell>
          <cell r="BI9" t="str">
            <v>RK</v>
          </cell>
          <cell r="BJ9" t="str">
            <v>en Créditos</v>
          </cell>
          <cell r="BO9" t="str">
            <v>RK</v>
          </cell>
          <cell r="BP9" t="str">
            <v>en Inversiones</v>
          </cell>
          <cell r="BQ9" t="str">
            <v>RK</v>
          </cell>
          <cell r="BR9" t="str">
            <v>en Inversiones</v>
          </cell>
          <cell r="BW9" t="str">
            <v>RK</v>
          </cell>
          <cell r="BX9" t="str">
            <v>de Liquidez</v>
          </cell>
          <cell r="BY9" t="str">
            <v>RK</v>
          </cell>
          <cell r="BZ9" t="str">
            <v>de Liquidez</v>
          </cell>
        </row>
        <row r="10">
          <cell r="C10">
            <v>35976</v>
          </cell>
          <cell r="E10">
            <v>36007</v>
          </cell>
          <cell r="L10">
            <v>35976</v>
          </cell>
          <cell r="N10">
            <v>36006</v>
          </cell>
          <cell r="S10">
            <v>35976</v>
          </cell>
          <cell r="U10">
            <v>35977</v>
          </cell>
          <cell r="AA10">
            <v>35947</v>
          </cell>
          <cell r="AC10">
            <v>36007</v>
          </cell>
          <cell r="AJ10" t="str">
            <v>jun-98/Jun-97</v>
          </cell>
          <cell r="AL10" t="str">
            <v>jul-98/Jul-97</v>
          </cell>
          <cell r="AQ10">
            <v>35947</v>
          </cell>
          <cell r="AS10">
            <v>36006</v>
          </cell>
          <cell r="AY10">
            <v>35947</v>
          </cell>
          <cell r="BA10">
            <v>35977</v>
          </cell>
          <cell r="BG10">
            <v>35947</v>
          </cell>
          <cell r="BI10">
            <v>35977</v>
          </cell>
          <cell r="BO10">
            <v>35947</v>
          </cell>
          <cell r="BQ10">
            <v>35977</v>
          </cell>
          <cell r="BW10">
            <v>35582</v>
          </cell>
          <cell r="BY10">
            <v>35612</v>
          </cell>
        </row>
        <row r="12">
          <cell r="B12" t="str">
            <v>ABN AMRO BANK</v>
          </cell>
          <cell r="C12">
            <v>41</v>
          </cell>
          <cell r="D12">
            <v>4.875591633834845E-2</v>
          </cell>
          <cell r="E12">
            <v>41</v>
          </cell>
          <cell r="F12">
            <v>4.302849107168287E-2</v>
          </cell>
          <cell r="J12" t="str">
            <v>ABN AMRO BANK</v>
          </cell>
          <cell r="K12">
            <v>39</v>
          </cell>
          <cell r="L12">
            <v>2.9453965369778231E-2</v>
          </cell>
          <cell r="M12">
            <v>39</v>
          </cell>
          <cell r="N12">
            <v>2.2455680055248308E-2</v>
          </cell>
          <cell r="R12" t="str">
            <v>ABN AMRO BANK</v>
          </cell>
          <cell r="S12">
            <v>39</v>
          </cell>
          <cell r="T12">
            <v>33.951285928585627</v>
          </cell>
          <cell r="U12">
            <v>39</v>
          </cell>
          <cell r="V12">
            <v>44.532162799775975</v>
          </cell>
          <cell r="Z12" t="str">
            <v>ABN AMRO BANK</v>
          </cell>
          <cell r="AA12">
            <v>37</v>
          </cell>
          <cell r="AB12">
            <v>0.48694261910349684</v>
          </cell>
          <cell r="AC12">
            <v>38</v>
          </cell>
          <cell r="AD12">
            <v>0.32090008687150906</v>
          </cell>
          <cell r="AH12" t="str">
            <v>ABN AMRO BANK</v>
          </cell>
          <cell r="AI12">
            <v>13</v>
          </cell>
          <cell r="AJ12">
            <v>3.9078891392144793E-2</v>
          </cell>
          <cell r="AK12">
            <v>17</v>
          </cell>
          <cell r="AL12">
            <v>5.3337988457149273E-2</v>
          </cell>
          <cell r="AP12" t="str">
            <v>ABN AMRO BANK</v>
          </cell>
          <cell r="AQ12">
            <v>10</v>
          </cell>
          <cell r="AR12">
            <v>4.6976198660537212E-2</v>
          </cell>
          <cell r="AS12">
            <v>14</v>
          </cell>
          <cell r="AT12">
            <v>5.6359034999593272E-2</v>
          </cell>
          <cell r="AX12" t="str">
            <v>ABN AMRO BANK</v>
          </cell>
          <cell r="AY12">
            <v>9</v>
          </cell>
          <cell r="AZ12">
            <v>6.6645828060725332E-2</v>
          </cell>
          <cell r="BA12">
            <v>11</v>
          </cell>
          <cell r="BB12">
            <v>7.7779127857287897E-2</v>
          </cell>
          <cell r="BF12" t="str">
            <v>ABN AMRO BANK</v>
          </cell>
          <cell r="BG12">
            <v>22</v>
          </cell>
          <cell r="BH12">
            <v>0.67644386588672567</v>
          </cell>
          <cell r="BI12">
            <v>8</v>
          </cell>
          <cell r="BJ12">
            <v>0.96760312736049625</v>
          </cell>
          <cell r="BN12" t="str">
            <v>ABN AMRO BANK</v>
          </cell>
          <cell r="BO12">
            <v>7</v>
          </cell>
          <cell r="BP12">
            <v>0.66482272241891249</v>
          </cell>
          <cell r="BQ12">
            <v>4</v>
          </cell>
          <cell r="BR12">
            <v>1.081522145623198</v>
          </cell>
          <cell r="BV12" t="str">
            <v>ABN AMRO BANK</v>
          </cell>
          <cell r="BW12">
            <v>35</v>
          </cell>
          <cell r="BX12">
            <v>0.1447809450034474</v>
          </cell>
          <cell r="BY12">
            <v>36</v>
          </cell>
          <cell r="BZ12">
            <v>0.14945004790100971</v>
          </cell>
        </row>
        <row r="13">
          <cell r="B13" t="str">
            <v>BANCOEX</v>
          </cell>
          <cell r="C13">
            <v>1</v>
          </cell>
          <cell r="D13">
            <v>0.97204244574407994</v>
          </cell>
          <cell r="E13">
            <v>1</v>
          </cell>
          <cell r="F13">
            <v>0.96988185748769562</v>
          </cell>
          <cell r="J13" t="str">
            <v>BANCOEX</v>
          </cell>
          <cell r="K13">
            <v>1</v>
          </cell>
          <cell r="L13">
            <v>0.96098747430221976</v>
          </cell>
          <cell r="M13">
            <v>1</v>
          </cell>
          <cell r="N13">
            <v>0.96527223963720665</v>
          </cell>
          <cell r="R13" t="str">
            <v>BANCOEX</v>
          </cell>
          <cell r="S13">
            <v>1</v>
          </cell>
          <cell r="T13">
            <v>1.04059628948453</v>
          </cell>
          <cell r="U13">
            <v>1</v>
          </cell>
          <cell r="V13">
            <v>1.0359771667895947</v>
          </cell>
          <cell r="Z13" t="str">
            <v>BANCOEX</v>
          </cell>
          <cell r="AA13">
            <v>1</v>
          </cell>
          <cell r="AB13">
            <v>84.49778633647685</v>
          </cell>
          <cell r="AC13">
            <v>1</v>
          </cell>
          <cell r="AD13">
            <v>203.09710330138444</v>
          </cell>
          <cell r="AH13" t="str">
            <v>BANCOEX</v>
          </cell>
          <cell r="AI13">
            <v>41</v>
          </cell>
          <cell r="AJ13" t="str">
            <v>NA</v>
          </cell>
          <cell r="AK13">
            <v>8</v>
          </cell>
          <cell r="AL13">
            <v>4.775458840732192E-3</v>
          </cell>
          <cell r="AP13" t="str">
            <v>BANCOEX</v>
          </cell>
          <cell r="AQ13">
            <v>2</v>
          </cell>
          <cell r="AR13">
            <v>1.1503762262757159E-2</v>
          </cell>
          <cell r="AS13">
            <v>1</v>
          </cell>
          <cell r="AT13">
            <v>4.775458840732192E-3</v>
          </cell>
          <cell r="AX13" t="str">
            <v>BANCOEX</v>
          </cell>
          <cell r="AY13">
            <v>7</v>
          </cell>
          <cell r="AZ13">
            <v>4.2492223718404193E-2</v>
          </cell>
          <cell r="BA13">
            <v>5</v>
          </cell>
          <cell r="BB13">
            <v>4.7649314714027821E-2</v>
          </cell>
          <cell r="BF13" t="str">
            <v>BANCOEX</v>
          </cell>
          <cell r="BG13">
            <v>41</v>
          </cell>
          <cell r="BH13" t="str">
            <v>NA</v>
          </cell>
          <cell r="BI13">
            <v>41</v>
          </cell>
          <cell r="BJ13" t="str">
            <v>NA</v>
          </cell>
          <cell r="BN13" t="str">
            <v>BANCOEX</v>
          </cell>
          <cell r="BO13">
            <v>41</v>
          </cell>
          <cell r="BP13" t="str">
            <v>NA</v>
          </cell>
          <cell r="BQ13">
            <v>41</v>
          </cell>
          <cell r="BR13" t="str">
            <v>NA</v>
          </cell>
          <cell r="BV13" t="str">
            <v>BANCOEX</v>
          </cell>
          <cell r="BW13">
            <v>41</v>
          </cell>
          <cell r="BX13" t="str">
            <v>NA</v>
          </cell>
          <cell r="BY13">
            <v>41</v>
          </cell>
          <cell r="BZ13" t="str">
            <v>NA</v>
          </cell>
        </row>
        <row r="14">
          <cell r="B14" t="str">
            <v xml:space="preserve">BANESCO               </v>
          </cell>
          <cell r="C14">
            <v>25</v>
          </cell>
          <cell r="D14">
            <v>0.12091369826055252</v>
          </cell>
          <cell r="E14">
            <v>26</v>
          </cell>
          <cell r="F14">
            <v>0.12295056590809381</v>
          </cell>
          <cell r="J14" t="str">
            <v xml:space="preserve">BANESCO               </v>
          </cell>
          <cell r="K14">
            <v>22</v>
          </cell>
          <cell r="L14">
            <v>9.2914296556023318E-2</v>
          </cell>
          <cell r="M14">
            <v>23</v>
          </cell>
          <cell r="N14">
            <v>9.3889150098147245E-2</v>
          </cell>
          <cell r="R14" t="str">
            <v xml:space="preserve">BANESCO               </v>
          </cell>
          <cell r="S14">
            <v>22</v>
          </cell>
          <cell r="T14">
            <v>10.762606370237577</v>
          </cell>
          <cell r="U14">
            <v>23</v>
          </cell>
          <cell r="V14">
            <v>10.650857942101378</v>
          </cell>
          <cell r="Z14" t="str">
            <v xml:space="preserve">BANESCO               </v>
          </cell>
          <cell r="AA14">
            <v>34</v>
          </cell>
          <cell r="AB14">
            <v>0.54475736408213116</v>
          </cell>
          <cell r="AC14">
            <v>34</v>
          </cell>
          <cell r="AD14">
            <v>0.53173122191876188</v>
          </cell>
          <cell r="AH14" t="str">
            <v xml:space="preserve">BANESCO               </v>
          </cell>
          <cell r="AI14">
            <v>37</v>
          </cell>
          <cell r="AJ14">
            <v>0.39778098017190766</v>
          </cell>
          <cell r="AK14">
            <v>38</v>
          </cell>
          <cell r="AL14">
            <v>0.55335025688386552</v>
          </cell>
          <cell r="AP14" t="str">
            <v xml:space="preserve">BANESCO               </v>
          </cell>
          <cell r="AQ14">
            <v>39</v>
          </cell>
          <cell r="AR14">
            <v>0.19674093483865904</v>
          </cell>
          <cell r="AS14">
            <v>39</v>
          </cell>
          <cell r="AT14">
            <v>0.20550791686573555</v>
          </cell>
          <cell r="AX14" t="str">
            <v xml:space="preserve">BANESCO               </v>
          </cell>
          <cell r="AY14">
            <v>38</v>
          </cell>
          <cell r="AZ14">
            <v>0.22360249192661383</v>
          </cell>
          <cell r="BA14">
            <v>38</v>
          </cell>
          <cell r="BB14">
            <v>0.2324755795378933</v>
          </cell>
          <cell r="BF14" t="str">
            <v xml:space="preserve">BANESCO               </v>
          </cell>
          <cell r="BG14">
            <v>30</v>
          </cell>
          <cell r="BH14">
            <v>0.51973410334080428</v>
          </cell>
          <cell r="BI14">
            <v>30</v>
          </cell>
          <cell r="BJ14">
            <v>0.52384528518003981</v>
          </cell>
          <cell r="BN14" t="str">
            <v xml:space="preserve">BANESCO               </v>
          </cell>
          <cell r="BO14">
            <v>22</v>
          </cell>
          <cell r="BP14">
            <v>0.22726865684288608</v>
          </cell>
          <cell r="BQ14">
            <v>25</v>
          </cell>
          <cell r="BR14">
            <v>0.2114783564479816</v>
          </cell>
          <cell r="BV14" t="str">
            <v xml:space="preserve">BANESCO               </v>
          </cell>
          <cell r="BW14">
            <v>23</v>
          </cell>
          <cell r="BX14">
            <v>0.19627219074120239</v>
          </cell>
          <cell r="BY14">
            <v>31</v>
          </cell>
          <cell r="BZ14">
            <v>0.18831024722097625</v>
          </cell>
        </row>
        <row r="15">
          <cell r="B15" t="str">
            <v xml:space="preserve">BANFOANDES            </v>
          </cell>
          <cell r="C15">
            <v>33</v>
          </cell>
          <cell r="D15">
            <v>8.3851741383785316E-2</v>
          </cell>
          <cell r="E15">
            <v>33</v>
          </cell>
          <cell r="F15">
            <v>9.3579920505208775E-2</v>
          </cell>
          <cell r="J15" t="str">
            <v xml:space="preserve">BANFOANDES            </v>
          </cell>
          <cell r="K15">
            <v>35</v>
          </cell>
          <cell r="L15">
            <v>5.668015526761716E-2</v>
          </cell>
          <cell r="M15">
            <v>34</v>
          </cell>
          <cell r="N15">
            <v>6.3862177219806526E-2</v>
          </cell>
          <cell r="R15" t="str">
            <v xml:space="preserve">BANFOANDES            </v>
          </cell>
          <cell r="S15">
            <v>35</v>
          </cell>
          <cell r="T15">
            <v>17.642859220806084</v>
          </cell>
          <cell r="U15">
            <v>34</v>
          </cell>
          <cell r="V15">
            <v>15.658720756702531</v>
          </cell>
          <cell r="Z15" t="str">
            <v xml:space="preserve">BANFOANDES            </v>
          </cell>
          <cell r="AA15">
            <v>27</v>
          </cell>
          <cell r="AB15">
            <v>0.84826341952943574</v>
          </cell>
          <cell r="AC15">
            <v>27</v>
          </cell>
          <cell r="AD15">
            <v>0.90769922577617912</v>
          </cell>
          <cell r="AH15" t="str">
            <v xml:space="preserve">BANFOANDES            </v>
          </cell>
          <cell r="AI15">
            <v>17</v>
          </cell>
          <cell r="AJ15">
            <v>5.615141847738557E-2</v>
          </cell>
          <cell r="AK15">
            <v>10</v>
          </cell>
          <cell r="AL15">
            <v>6.9696266837136886E-3</v>
          </cell>
          <cell r="AP15" t="str">
            <v xml:space="preserve">BANFOANDES            </v>
          </cell>
          <cell r="AQ15">
            <v>11</v>
          </cell>
          <cell r="AR15">
            <v>4.8490442090846374E-2</v>
          </cell>
          <cell r="AS15">
            <v>12</v>
          </cell>
          <cell r="AT15">
            <v>5.0796089350048486E-2</v>
          </cell>
          <cell r="AX15" t="str">
            <v xml:space="preserve">BANFOANDES            </v>
          </cell>
          <cell r="AY15">
            <v>13</v>
          </cell>
          <cell r="AZ15">
            <v>7.5657340622655098E-2</v>
          </cell>
          <cell r="BA15">
            <v>15</v>
          </cell>
          <cell r="BB15">
            <v>8.3272949872285798E-2</v>
          </cell>
          <cell r="BF15" t="str">
            <v xml:space="preserve">BANFOANDES            </v>
          </cell>
          <cell r="BG15">
            <v>27</v>
          </cell>
          <cell r="BH15">
            <v>0.59311352202688072</v>
          </cell>
          <cell r="BI15">
            <v>23</v>
          </cell>
          <cell r="BJ15">
            <v>0.6239462177704902</v>
          </cell>
          <cell r="BN15" t="str">
            <v xml:space="preserve">BANFOANDES            </v>
          </cell>
          <cell r="BO15">
            <v>25</v>
          </cell>
          <cell r="BP15">
            <v>0.1553269153917243</v>
          </cell>
          <cell r="BQ15">
            <v>26</v>
          </cell>
          <cell r="BR15">
            <v>0.18006019156754957</v>
          </cell>
          <cell r="BV15" t="str">
            <v xml:space="preserve">BANFOANDES            </v>
          </cell>
          <cell r="BW15">
            <v>12</v>
          </cell>
          <cell r="BX15">
            <v>0.22081869444839325</v>
          </cell>
          <cell r="BY15">
            <v>23</v>
          </cell>
          <cell r="BZ15">
            <v>0.20793847707413204</v>
          </cell>
        </row>
        <row r="16">
          <cell r="B16" t="str">
            <v xml:space="preserve">BANFOCORO             </v>
          </cell>
          <cell r="C16">
            <v>28</v>
          </cell>
          <cell r="D16">
            <v>0.11297608634255464</v>
          </cell>
          <cell r="E16">
            <v>29</v>
          </cell>
          <cell r="F16">
            <v>0.11975029885427504</v>
          </cell>
          <cell r="J16" t="str">
            <v xml:space="preserve">BANFOCORO             </v>
          </cell>
          <cell r="K16">
            <v>30</v>
          </cell>
          <cell r="L16">
            <v>7.4108019992281435E-2</v>
          </cell>
          <cell r="M16">
            <v>30</v>
          </cell>
          <cell r="N16">
            <v>8.0700771041332914E-2</v>
          </cell>
          <cell r="R16" t="str">
            <v xml:space="preserve">BANFOCORO             </v>
          </cell>
          <cell r="S16">
            <v>30</v>
          </cell>
          <cell r="T16">
            <v>13.493816190260553</v>
          </cell>
          <cell r="U16">
            <v>30</v>
          </cell>
          <cell r="V16">
            <v>12.39145533675044</v>
          </cell>
          <cell r="Z16" t="str">
            <v xml:space="preserve">BANFOCORO             </v>
          </cell>
          <cell r="AA16">
            <v>32</v>
          </cell>
          <cell r="AB16">
            <v>0.60060142504894276</v>
          </cell>
          <cell r="AC16">
            <v>30</v>
          </cell>
          <cell r="AD16">
            <v>0.73321930280180769</v>
          </cell>
          <cell r="AH16" t="str">
            <v xml:space="preserve">BANFOCORO             </v>
          </cell>
          <cell r="AI16">
            <v>34</v>
          </cell>
          <cell r="AJ16">
            <v>0.22570876079332056</v>
          </cell>
          <cell r="AK16">
            <v>28</v>
          </cell>
          <cell r="AL16">
            <v>0.13210799547485019</v>
          </cell>
          <cell r="AP16" t="str">
            <v xml:space="preserve">BANFOCORO             </v>
          </cell>
          <cell r="AQ16">
            <v>27</v>
          </cell>
          <cell r="AR16">
            <v>0.11232094732956814</v>
          </cell>
          <cell r="AS16">
            <v>23</v>
          </cell>
          <cell r="AT16">
            <v>9.4607037085988069E-2</v>
          </cell>
          <cell r="AX16" t="str">
            <v xml:space="preserve">BANFOCORO             </v>
          </cell>
          <cell r="AY16">
            <v>29</v>
          </cell>
          <cell r="AZ16">
            <v>0.13955797257950694</v>
          </cell>
          <cell r="BA16">
            <v>26</v>
          </cell>
          <cell r="BB16">
            <v>0.12542133099615385</v>
          </cell>
          <cell r="BF16" t="str">
            <v xml:space="preserve">BANFOCORO             </v>
          </cell>
          <cell r="BG16">
            <v>28</v>
          </cell>
          <cell r="BH16">
            <v>0.53821970084748494</v>
          </cell>
          <cell r="BI16">
            <v>27</v>
          </cell>
          <cell r="BJ16">
            <v>0.5722115888188507</v>
          </cell>
          <cell r="BN16" t="str">
            <v xml:space="preserve">BANFOCORO             </v>
          </cell>
          <cell r="BO16">
            <v>16</v>
          </cell>
          <cell r="BP16">
            <v>0.31248014018536274</v>
          </cell>
          <cell r="BQ16">
            <v>17</v>
          </cell>
          <cell r="BR16">
            <v>0.28349286578174981</v>
          </cell>
          <cell r="BV16" t="str">
            <v xml:space="preserve">BANFOCORO             </v>
          </cell>
          <cell r="BW16">
            <v>34</v>
          </cell>
          <cell r="BX16">
            <v>0.15326633050873434</v>
          </cell>
          <cell r="BY16">
            <v>25</v>
          </cell>
          <cell r="BZ16">
            <v>0.20254452702663125</v>
          </cell>
        </row>
        <row r="17">
          <cell r="B17" t="str">
            <v xml:space="preserve">BRASIL                </v>
          </cell>
          <cell r="C17">
            <v>3</v>
          </cell>
          <cell r="D17">
            <v>0.52039077088894747</v>
          </cell>
          <cell r="E17">
            <v>3</v>
          </cell>
          <cell r="F17">
            <v>0.60340286482908212</v>
          </cell>
          <cell r="J17" t="str">
            <v xml:space="preserve">BRASIL                </v>
          </cell>
          <cell r="K17">
            <v>4</v>
          </cell>
          <cell r="L17">
            <v>0.26157469957530127</v>
          </cell>
          <cell r="M17">
            <v>3</v>
          </cell>
          <cell r="N17">
            <v>0.2981406968517864</v>
          </cell>
          <cell r="R17" t="str">
            <v xml:space="preserve">BRASIL                </v>
          </cell>
          <cell r="S17">
            <v>4</v>
          </cell>
          <cell r="T17">
            <v>3.8229997076308342</v>
          </cell>
          <cell r="U17">
            <v>3</v>
          </cell>
          <cell r="V17">
            <v>3.3541210930258418</v>
          </cell>
          <cell r="Z17" t="str">
            <v xml:space="preserve">BRASIL                </v>
          </cell>
          <cell r="AA17">
            <v>13</v>
          </cell>
          <cell r="AB17">
            <v>1.4034247886861617</v>
          </cell>
          <cell r="AC17">
            <v>15</v>
          </cell>
          <cell r="AD17">
            <v>1.3856152067814029</v>
          </cell>
          <cell r="AH17" t="str">
            <v xml:space="preserve">BRASIL                </v>
          </cell>
          <cell r="AI17">
            <v>2</v>
          </cell>
          <cell r="AJ17">
            <v>-0.2744229470422313</v>
          </cell>
          <cell r="AK17">
            <v>39</v>
          </cell>
          <cell r="AL17">
            <v>1.435549952726128</v>
          </cell>
          <cell r="AP17" t="str">
            <v xml:space="preserve">BRASIL                </v>
          </cell>
          <cell r="AQ17">
            <v>9</v>
          </cell>
          <cell r="AR17">
            <v>3.0185108596207589E-2</v>
          </cell>
          <cell r="AS17">
            <v>11</v>
          </cell>
          <cell r="AT17">
            <v>5.06345159790983E-2</v>
          </cell>
          <cell r="AX17" t="str">
            <v xml:space="preserve">BRASIL                </v>
          </cell>
          <cell r="AY17">
            <v>5</v>
          </cell>
          <cell r="AZ17">
            <v>3.9666127758769786E-2</v>
          </cell>
          <cell r="BA17">
            <v>8</v>
          </cell>
          <cell r="BB17">
            <v>6.1201566219242526E-2</v>
          </cell>
          <cell r="BF17" t="str">
            <v xml:space="preserve">BRASIL                </v>
          </cell>
          <cell r="BG17">
            <v>1</v>
          </cell>
          <cell r="BH17">
            <v>2.781926240120344</v>
          </cell>
          <cell r="BI17">
            <v>1</v>
          </cell>
          <cell r="BJ17">
            <v>3.1148992154888173</v>
          </cell>
          <cell r="BN17" t="str">
            <v xml:space="preserve">BRASIL                </v>
          </cell>
          <cell r="BO17">
            <v>40</v>
          </cell>
          <cell r="BP17">
            <v>0</v>
          </cell>
          <cell r="BQ17">
            <v>40</v>
          </cell>
          <cell r="BR17">
            <v>0</v>
          </cell>
          <cell r="BV17" t="str">
            <v xml:space="preserve">BRASIL                </v>
          </cell>
          <cell r="BW17">
            <v>3</v>
          </cell>
          <cell r="BX17">
            <v>0.34566260243853691</v>
          </cell>
          <cell r="BY17">
            <v>5</v>
          </cell>
          <cell r="BZ17">
            <v>0.31858138829948468</v>
          </cell>
        </row>
        <row r="18">
          <cell r="B18" t="str">
            <v xml:space="preserve">CANARIAS DE VENEZUELA </v>
          </cell>
          <cell r="C18">
            <v>34</v>
          </cell>
          <cell r="D18">
            <v>8.3527214760210022E-2</v>
          </cell>
          <cell r="E18">
            <v>36</v>
          </cell>
          <cell r="F18">
            <v>8.4246947082767989E-2</v>
          </cell>
          <cell r="J18" t="str">
            <v xml:space="preserve">CANARIAS DE VENEZUELA </v>
          </cell>
          <cell r="K18">
            <v>33</v>
          </cell>
          <cell r="L18">
            <v>6.2071775045480969E-2</v>
          </cell>
          <cell r="M18">
            <v>35</v>
          </cell>
          <cell r="N18">
            <v>6.2360473449302602E-2</v>
          </cell>
          <cell r="R18" t="str">
            <v xml:space="preserve">CANARIAS DE VENEZUELA </v>
          </cell>
          <cell r="S18">
            <v>33</v>
          </cell>
          <cell r="T18">
            <v>16.110381880770838</v>
          </cell>
          <cell r="U18">
            <v>35</v>
          </cell>
          <cell r="V18">
            <v>16.035798714917924</v>
          </cell>
          <cell r="Z18" t="str">
            <v xml:space="preserve">CANARIAS DE VENEZUELA </v>
          </cell>
          <cell r="AA18">
            <v>36</v>
          </cell>
          <cell r="AB18">
            <v>0.52382958643702182</v>
          </cell>
          <cell r="AC18">
            <v>36</v>
          </cell>
          <cell r="AD18">
            <v>0.48728238624863507</v>
          </cell>
          <cell r="AH18" t="str">
            <v xml:space="preserve">CANARIAS DE VENEZUELA </v>
          </cell>
          <cell r="AI18">
            <v>25</v>
          </cell>
          <cell r="AJ18">
            <v>8.9435736391494908E-2</v>
          </cell>
          <cell r="AK18">
            <v>23</v>
          </cell>
          <cell r="AL18">
            <v>8.7477964733388411E-2</v>
          </cell>
          <cell r="AP18" t="str">
            <v xml:space="preserve">CANARIAS DE VENEZUELA </v>
          </cell>
          <cell r="AQ18">
            <v>31</v>
          </cell>
          <cell r="AR18">
            <v>0.12131351551768797</v>
          </cell>
          <cell r="AS18">
            <v>30</v>
          </cell>
          <cell r="AT18">
            <v>0.13402288312736077</v>
          </cell>
          <cell r="AX18" t="str">
            <v xml:space="preserve">CANARIAS DE VENEZUELA </v>
          </cell>
          <cell r="AY18">
            <v>27</v>
          </cell>
          <cell r="AZ18">
            <v>0.13054217075208374</v>
          </cell>
          <cell r="BA18">
            <v>28</v>
          </cell>
          <cell r="BB18">
            <v>0.14453873140440304</v>
          </cell>
          <cell r="BF18" t="str">
            <v xml:space="preserve">CANARIAS DE VENEZUELA </v>
          </cell>
          <cell r="BG18">
            <v>21</v>
          </cell>
          <cell r="BH18">
            <v>0.67904490389372818</v>
          </cell>
          <cell r="BI18">
            <v>20</v>
          </cell>
          <cell r="BJ18">
            <v>0.67812871037918854</v>
          </cell>
          <cell r="BN18" t="str">
            <v xml:space="preserve">CANARIAS DE VENEZUELA </v>
          </cell>
          <cell r="BO18">
            <v>39</v>
          </cell>
          <cell r="BP18">
            <v>3.1222154149445465E-2</v>
          </cell>
          <cell r="BQ18">
            <v>38</v>
          </cell>
          <cell r="BR18">
            <v>2.9197850448359996E-2</v>
          </cell>
          <cell r="BV18" t="str">
            <v xml:space="preserve">CANARIAS DE VENEZUELA </v>
          </cell>
          <cell r="BW18">
            <v>15</v>
          </cell>
          <cell r="BX18">
            <v>0.21599265492999964</v>
          </cell>
          <cell r="BY18">
            <v>10</v>
          </cell>
          <cell r="BZ18">
            <v>0.26158814906677369</v>
          </cell>
        </row>
        <row r="19">
          <cell r="B19" t="str">
            <v>CAPITAL</v>
          </cell>
          <cell r="C19">
            <v>38</v>
          </cell>
          <cell r="D19">
            <v>6.8895240490018925E-2</v>
          </cell>
          <cell r="E19">
            <v>39</v>
          </cell>
          <cell r="F19">
            <v>7.0925002352965116E-2</v>
          </cell>
          <cell r="J19" t="str">
            <v>CAPITAL</v>
          </cell>
          <cell r="K19">
            <v>37</v>
          </cell>
          <cell r="L19">
            <v>4.8995559931887929E-2</v>
          </cell>
          <cell r="M19">
            <v>37</v>
          </cell>
          <cell r="N19">
            <v>5.139917520752272E-2</v>
          </cell>
          <cell r="R19" t="str">
            <v>CAPITAL</v>
          </cell>
          <cell r="S19">
            <v>37</v>
          </cell>
          <cell r="T19">
            <v>20.410012690745209</v>
          </cell>
          <cell r="U19">
            <v>37</v>
          </cell>
          <cell r="V19">
            <v>19.455565112913355</v>
          </cell>
          <cell r="Z19" t="str">
            <v>CAPITAL</v>
          </cell>
          <cell r="AA19">
            <v>28</v>
          </cell>
          <cell r="AB19">
            <v>0.74080175631482026</v>
          </cell>
          <cell r="AC19">
            <v>28</v>
          </cell>
          <cell r="AD19">
            <v>0.90516463643217027</v>
          </cell>
          <cell r="AH19" t="str">
            <v>CAPITAL</v>
          </cell>
          <cell r="AI19">
            <v>20</v>
          </cell>
          <cell r="AJ19">
            <v>7.6578344338919052E-2</v>
          </cell>
          <cell r="AK19">
            <v>12</v>
          </cell>
          <cell r="AL19">
            <v>3.06770802605877E-2</v>
          </cell>
          <cell r="AP19" t="str">
            <v>CAPITAL</v>
          </cell>
          <cell r="AQ19">
            <v>12</v>
          </cell>
          <cell r="AR19">
            <v>5.4392982753716679E-2</v>
          </cell>
          <cell r="AS19">
            <v>9</v>
          </cell>
          <cell r="AT19">
            <v>4.3771475069172214E-2</v>
          </cell>
          <cell r="AX19" t="str">
            <v>CAPITAL</v>
          </cell>
          <cell r="AY19">
            <v>14</v>
          </cell>
          <cell r="AZ19">
            <v>8.34534177755724E-2</v>
          </cell>
          <cell r="BA19">
            <v>9</v>
          </cell>
          <cell r="BB19">
            <v>7.2834903196101641E-2</v>
          </cell>
          <cell r="BF19" t="str">
            <v>CAPITAL</v>
          </cell>
          <cell r="BG19">
            <v>38</v>
          </cell>
          <cell r="BH19">
            <v>0.19912345038796686</v>
          </cell>
          <cell r="BI19">
            <v>38</v>
          </cell>
          <cell r="BJ19">
            <v>0.19718325448012011</v>
          </cell>
          <cell r="BN19" t="str">
            <v>CAPITAL</v>
          </cell>
          <cell r="BO19">
            <v>10</v>
          </cell>
          <cell r="BP19">
            <v>0.47089432439635626</v>
          </cell>
          <cell r="BQ19">
            <v>11</v>
          </cell>
          <cell r="BR19">
            <v>0.43941279916524478</v>
          </cell>
          <cell r="BV19" t="str">
            <v>CAPITAL</v>
          </cell>
          <cell r="BW19">
            <v>19</v>
          </cell>
          <cell r="BX19">
            <v>0.20568461562880302</v>
          </cell>
          <cell r="BY19">
            <v>28</v>
          </cell>
          <cell r="BZ19">
            <v>0.19427052384471535</v>
          </cell>
        </row>
        <row r="20">
          <cell r="B20" t="str">
            <v>CARACAS</v>
          </cell>
          <cell r="C20">
            <v>23</v>
          </cell>
          <cell r="D20">
            <v>0.12360307770457647</v>
          </cell>
          <cell r="E20">
            <v>28</v>
          </cell>
          <cell r="F20">
            <v>0.11993894735495726</v>
          </cell>
          <cell r="J20" t="str">
            <v>CARACAS</v>
          </cell>
          <cell r="K20">
            <v>19</v>
          </cell>
          <cell r="L20">
            <v>9.9481350034246643E-2</v>
          </cell>
          <cell r="M20">
            <v>21</v>
          </cell>
          <cell r="N20">
            <v>9.7502274315651269E-2</v>
          </cell>
          <cell r="R20" t="str">
            <v>CARACAS</v>
          </cell>
          <cell r="S20">
            <v>19</v>
          </cell>
          <cell r="T20">
            <v>10.052135396792949</v>
          </cell>
          <cell r="U20">
            <v>21</v>
          </cell>
          <cell r="V20">
            <v>10.256171017740844</v>
          </cell>
          <cell r="Z20" t="str">
            <v>CARACAS</v>
          </cell>
          <cell r="AA20">
            <v>14</v>
          </cell>
          <cell r="AB20">
            <v>1.3698956515885783</v>
          </cell>
          <cell r="AC20">
            <v>17</v>
          </cell>
          <cell r="AD20">
            <v>1.3196006396617361</v>
          </cell>
          <cell r="AH20" t="str">
            <v>CARACAS</v>
          </cell>
          <cell r="AI20">
            <v>19</v>
          </cell>
          <cell r="AJ20">
            <v>7.0346034812561645E-2</v>
          </cell>
          <cell r="AK20">
            <v>20</v>
          </cell>
          <cell r="AL20">
            <v>6.7972851360737288E-2</v>
          </cell>
          <cell r="AP20" t="str">
            <v>CARACAS</v>
          </cell>
          <cell r="AQ20">
            <v>17</v>
          </cell>
          <cell r="AR20">
            <v>6.197450794750043E-2</v>
          </cell>
          <cell r="AS20">
            <v>16</v>
          </cell>
          <cell r="AT20">
            <v>6.5124992082528949E-2</v>
          </cell>
          <cell r="AX20" t="str">
            <v>CARACAS</v>
          </cell>
          <cell r="AY20">
            <v>15</v>
          </cell>
          <cell r="AZ20">
            <v>8.5479888698486939E-2</v>
          </cell>
          <cell r="BA20">
            <v>18</v>
          </cell>
          <cell r="BB20">
            <v>8.9178977305994653E-2</v>
          </cell>
          <cell r="BF20" t="str">
            <v>CARACAS</v>
          </cell>
          <cell r="BG20">
            <v>8</v>
          </cell>
          <cell r="BH20">
            <v>0.89448165982239136</v>
          </cell>
          <cell r="BI20">
            <v>11</v>
          </cell>
          <cell r="BJ20">
            <v>0.83921202784775539</v>
          </cell>
          <cell r="BN20" t="str">
            <v>CARACAS</v>
          </cell>
          <cell r="BO20">
            <v>33</v>
          </cell>
          <cell r="BP20">
            <v>6.7223043062833873E-2</v>
          </cell>
          <cell r="BQ20">
            <v>29</v>
          </cell>
          <cell r="BR20">
            <v>0.12274690060868716</v>
          </cell>
          <cell r="BV20" t="str">
            <v>CARACAS</v>
          </cell>
          <cell r="BW20">
            <v>30</v>
          </cell>
          <cell r="BX20">
            <v>0.17716656797017163</v>
          </cell>
          <cell r="BY20">
            <v>26</v>
          </cell>
          <cell r="BZ20">
            <v>0.2020589576844771</v>
          </cell>
        </row>
        <row r="21">
          <cell r="B21" t="str">
            <v xml:space="preserve">CARIBE                </v>
          </cell>
          <cell r="C21">
            <v>19</v>
          </cell>
          <cell r="D21">
            <v>0.12937162014827383</v>
          </cell>
          <cell r="E21">
            <v>20</v>
          </cell>
          <cell r="F21">
            <v>0.13784519400925255</v>
          </cell>
          <cell r="J21" t="str">
            <v xml:space="preserve">CARIBE                </v>
          </cell>
          <cell r="K21">
            <v>13</v>
          </cell>
          <cell r="L21">
            <v>0.11550373413419952</v>
          </cell>
          <cell r="M21">
            <v>14</v>
          </cell>
          <cell r="N21">
            <v>0.12311618554019677</v>
          </cell>
          <cell r="R21" t="str">
            <v xml:space="preserve">CARIBE                </v>
          </cell>
          <cell r="S21">
            <v>13</v>
          </cell>
          <cell r="T21">
            <v>8.6577287521989277</v>
          </cell>
          <cell r="U21">
            <v>14</v>
          </cell>
          <cell r="V21">
            <v>8.1224088905313376</v>
          </cell>
          <cell r="Z21" t="str">
            <v xml:space="preserve">CARIBE                </v>
          </cell>
          <cell r="AA21">
            <v>15</v>
          </cell>
          <cell r="AB21">
            <v>1.3221433934178561</v>
          </cell>
          <cell r="AC21">
            <v>14</v>
          </cell>
          <cell r="AD21">
            <v>1.3970629920642299</v>
          </cell>
          <cell r="AH21" t="str">
            <v xml:space="preserve">CARIBE                </v>
          </cell>
          <cell r="AI21">
            <v>31</v>
          </cell>
          <cell r="AJ21">
            <v>0.15625086996196902</v>
          </cell>
          <cell r="AK21">
            <v>31</v>
          </cell>
          <cell r="AL21">
            <v>0.15011500667839639</v>
          </cell>
          <cell r="AP21" t="str">
            <v xml:space="preserve">CARIBE                </v>
          </cell>
          <cell r="AQ21">
            <v>24</v>
          </cell>
          <cell r="AR21">
            <v>9.2912001205640027E-2</v>
          </cell>
          <cell r="AS21">
            <v>22</v>
          </cell>
          <cell r="AT21">
            <v>9.3814883384993886E-2</v>
          </cell>
          <cell r="AX21" t="str">
            <v xml:space="preserve">CARIBE                </v>
          </cell>
          <cell r="AY21">
            <v>25</v>
          </cell>
          <cell r="AZ21">
            <v>0.11905647998068153</v>
          </cell>
          <cell r="BA21">
            <v>22</v>
          </cell>
          <cell r="BB21">
            <v>0.12148898297501559</v>
          </cell>
          <cell r="BF21" t="str">
            <v xml:space="preserve">CARIBE                </v>
          </cell>
          <cell r="BG21">
            <v>12</v>
          </cell>
          <cell r="BH21">
            <v>0.82552533587147936</v>
          </cell>
          <cell r="BI21">
            <v>12</v>
          </cell>
          <cell r="BJ21">
            <v>0.82972945247825836</v>
          </cell>
          <cell r="BN21" t="str">
            <v xml:space="preserve">CARIBE                </v>
          </cell>
          <cell r="BO21">
            <v>36</v>
          </cell>
          <cell r="BP21">
            <v>5.9272456288928098E-2</v>
          </cell>
          <cell r="BQ21">
            <v>36</v>
          </cell>
          <cell r="BR21">
            <v>5.4254447139397539E-2</v>
          </cell>
          <cell r="BV21" t="str">
            <v xml:space="preserve">CARIBE                </v>
          </cell>
          <cell r="BW21">
            <v>13</v>
          </cell>
          <cell r="BX21">
            <v>0.22029919812898768</v>
          </cell>
          <cell r="BY21">
            <v>9</v>
          </cell>
          <cell r="BZ21">
            <v>0.26816381666952821</v>
          </cell>
        </row>
        <row r="22">
          <cell r="B22" t="str">
            <v xml:space="preserve">CARONI                </v>
          </cell>
          <cell r="C22">
            <v>20</v>
          </cell>
          <cell r="D22">
            <v>0.12896390798178781</v>
          </cell>
          <cell r="E22">
            <v>17</v>
          </cell>
          <cell r="F22">
            <v>0.14831046713587301</v>
          </cell>
          <cell r="J22" t="str">
            <v xml:space="preserve">CARONI                </v>
          </cell>
          <cell r="K22">
            <v>17</v>
          </cell>
          <cell r="L22">
            <v>0.10633828812205431</v>
          </cell>
          <cell r="M22">
            <v>15</v>
          </cell>
          <cell r="N22">
            <v>0.12217803649859903</v>
          </cell>
          <cell r="R22" t="str">
            <v xml:space="preserve">CARONI                </v>
          </cell>
          <cell r="S22">
            <v>17</v>
          </cell>
          <cell r="T22">
            <v>9.4039505211162258</v>
          </cell>
          <cell r="U22">
            <v>15</v>
          </cell>
          <cell r="V22">
            <v>8.1847771388228736</v>
          </cell>
          <cell r="Z22" t="str">
            <v xml:space="preserve">CARONI                </v>
          </cell>
          <cell r="AA22">
            <v>17</v>
          </cell>
          <cell r="AB22">
            <v>1.2538859988870648</v>
          </cell>
          <cell r="AC22">
            <v>16</v>
          </cell>
          <cell r="AD22">
            <v>1.3275626721594207</v>
          </cell>
          <cell r="AH22" t="str">
            <v xml:space="preserve">CARONI                </v>
          </cell>
          <cell r="AI22">
            <v>27</v>
          </cell>
          <cell r="AJ22">
            <v>9.5146821923945663E-2</v>
          </cell>
          <cell r="AK22">
            <v>22</v>
          </cell>
          <cell r="AL22">
            <v>8.0941455002484314E-2</v>
          </cell>
          <cell r="AP22" t="str">
            <v xml:space="preserve">CARONI                </v>
          </cell>
          <cell r="AQ22">
            <v>19</v>
          </cell>
          <cell r="AR22">
            <v>7.989396912045349E-2</v>
          </cell>
          <cell r="AS22">
            <v>20</v>
          </cell>
          <cell r="AT22">
            <v>8.761176772484254E-2</v>
          </cell>
          <cell r="AX22" t="str">
            <v xml:space="preserve">CARONI                </v>
          </cell>
          <cell r="AY22">
            <v>20</v>
          </cell>
          <cell r="AZ22">
            <v>0.10394845630487422</v>
          </cell>
          <cell r="BA22">
            <v>20</v>
          </cell>
          <cell r="BB22">
            <v>0.11461050212033216</v>
          </cell>
          <cell r="BF22" t="str">
            <v xml:space="preserve">CARONI                </v>
          </cell>
          <cell r="BG22">
            <v>34</v>
          </cell>
          <cell r="BH22">
            <v>0.38287969085156659</v>
          </cell>
          <cell r="BI22">
            <v>33</v>
          </cell>
          <cell r="BJ22">
            <v>0.424624550183472</v>
          </cell>
          <cell r="BN22" t="str">
            <v xml:space="preserve">CARONI                </v>
          </cell>
          <cell r="BO22">
            <v>8</v>
          </cell>
          <cell r="BP22">
            <v>0.62255866558535233</v>
          </cell>
          <cell r="BQ22">
            <v>9</v>
          </cell>
          <cell r="BR22">
            <v>0.61275126100470756</v>
          </cell>
          <cell r="BV22" t="str">
            <v xml:space="preserve">CARONI                </v>
          </cell>
          <cell r="BW22">
            <v>32</v>
          </cell>
          <cell r="BX22">
            <v>0.15518413057605143</v>
          </cell>
          <cell r="BY22">
            <v>35</v>
          </cell>
          <cell r="BZ22">
            <v>0.15577340601516423</v>
          </cell>
        </row>
        <row r="23">
          <cell r="B23" t="str">
            <v xml:space="preserve">CITIBANK              </v>
          </cell>
          <cell r="C23">
            <v>15</v>
          </cell>
          <cell r="D23">
            <v>0.14153988212982033</v>
          </cell>
          <cell r="E23">
            <v>16</v>
          </cell>
          <cell r="F23">
            <v>0.15038414334237174</v>
          </cell>
          <cell r="J23" t="str">
            <v xml:space="preserve">CITIBANK              </v>
          </cell>
          <cell r="K23">
            <v>12</v>
          </cell>
          <cell r="L23">
            <v>0.12061614016556868</v>
          </cell>
          <cell r="M23">
            <v>12</v>
          </cell>
          <cell r="N23">
            <v>0.12827618573195132</v>
          </cell>
          <cell r="R23" t="str">
            <v xml:space="preserve">CITIBANK              </v>
          </cell>
          <cell r="S23">
            <v>12</v>
          </cell>
          <cell r="T23">
            <v>8.2907643921228882</v>
          </cell>
          <cell r="U23">
            <v>12</v>
          </cell>
          <cell r="V23">
            <v>7.7956792548355116</v>
          </cell>
          <cell r="Z23" t="str">
            <v xml:space="preserve">CITIBANK              </v>
          </cell>
          <cell r="AA23">
            <v>10</v>
          </cell>
          <cell r="AB23">
            <v>1.8989553156422672</v>
          </cell>
          <cell r="AC23">
            <v>11</v>
          </cell>
          <cell r="AD23">
            <v>1.8699084547335068</v>
          </cell>
          <cell r="AH23" t="str">
            <v xml:space="preserve">CITIBANK              </v>
          </cell>
          <cell r="AI23">
            <v>18</v>
          </cell>
          <cell r="AJ23">
            <v>6.2252414401760006E-2</v>
          </cell>
          <cell r="AK23">
            <v>19</v>
          </cell>
          <cell r="AL23">
            <v>6.5513698753650165E-2</v>
          </cell>
          <cell r="AP23" t="str">
            <v xml:space="preserve">CITIBANK              </v>
          </cell>
          <cell r="AQ23">
            <v>13</v>
          </cell>
          <cell r="AR23">
            <v>5.5082227705610054E-2</v>
          </cell>
          <cell r="AS23">
            <v>15</v>
          </cell>
          <cell r="AT23">
            <v>6.0992802598197504E-2</v>
          </cell>
          <cell r="AX23" t="str">
            <v xml:space="preserve">CITIBANK              </v>
          </cell>
          <cell r="AY23">
            <v>12</v>
          </cell>
          <cell r="AZ23">
            <v>7.4965336378652853E-2</v>
          </cell>
          <cell r="BA23">
            <v>14</v>
          </cell>
          <cell r="BB23">
            <v>8.1311472667744203E-2</v>
          </cell>
          <cell r="BF23" t="str">
            <v xml:space="preserve">CITIBANK              </v>
          </cell>
          <cell r="BG23">
            <v>14</v>
          </cell>
          <cell r="BH23">
            <v>0.80758685459941593</v>
          </cell>
          <cell r="BI23">
            <v>10</v>
          </cell>
          <cell r="BJ23">
            <v>0.84064542957932697</v>
          </cell>
          <cell r="BN23" t="str">
            <v xml:space="preserve">CITIBANK              </v>
          </cell>
          <cell r="BO23">
            <v>27</v>
          </cell>
          <cell r="BP23">
            <v>0.14891641792624702</v>
          </cell>
          <cell r="BQ23">
            <v>31</v>
          </cell>
          <cell r="BR23">
            <v>0.11619206878178179</v>
          </cell>
          <cell r="BV23" t="str">
            <v xml:space="preserve">CITIBANK              </v>
          </cell>
          <cell r="BW23">
            <v>9</v>
          </cell>
          <cell r="BX23">
            <v>0.24988933892242712</v>
          </cell>
          <cell r="BY23">
            <v>8</v>
          </cell>
          <cell r="BZ23">
            <v>0.27079175034939396</v>
          </cell>
        </row>
        <row r="24">
          <cell r="B24" t="str">
            <v xml:space="preserve">CONFEDERADO           </v>
          </cell>
          <cell r="C24">
            <v>27</v>
          </cell>
          <cell r="D24">
            <v>0.11463504338093045</v>
          </cell>
          <cell r="E24">
            <v>25</v>
          </cell>
          <cell r="F24">
            <v>0.12724901518218143</v>
          </cell>
          <cell r="J24" t="str">
            <v xml:space="preserve">CONFEDERADO           </v>
          </cell>
          <cell r="K24">
            <v>31</v>
          </cell>
          <cell r="L24">
            <v>7.070326874592027E-2</v>
          </cell>
          <cell r="M24">
            <v>31</v>
          </cell>
          <cell r="N24">
            <v>7.8544055236639779E-2</v>
          </cell>
          <cell r="R24" t="str">
            <v xml:space="preserve">CONFEDERADO           </v>
          </cell>
          <cell r="S24">
            <v>31</v>
          </cell>
          <cell r="T24">
            <v>14.143617653571386</v>
          </cell>
          <cell r="U24">
            <v>31</v>
          </cell>
          <cell r="V24">
            <v>12.731708300356678</v>
          </cell>
          <cell r="Z24" t="str">
            <v xml:space="preserve">CONFEDERADO           </v>
          </cell>
          <cell r="AA24">
            <v>35</v>
          </cell>
          <cell r="AB24">
            <v>0.53713907261552873</v>
          </cell>
          <cell r="AC24">
            <v>35</v>
          </cell>
          <cell r="AD24">
            <v>0.51157825266240664</v>
          </cell>
          <cell r="AH24" t="str">
            <v xml:space="preserve">CONFEDERADO           </v>
          </cell>
          <cell r="AI24">
            <v>10</v>
          </cell>
          <cell r="AJ24">
            <v>2.8422460125202966E-2</v>
          </cell>
          <cell r="AK24">
            <v>21</v>
          </cell>
          <cell r="AL24">
            <v>7.8857236765930719E-2</v>
          </cell>
          <cell r="AP24" t="str">
            <v xml:space="preserve">CONFEDERADO           </v>
          </cell>
          <cell r="AQ24">
            <v>29</v>
          </cell>
          <cell r="AR24">
            <v>0.11836756072741958</v>
          </cell>
          <cell r="AS24">
            <v>31</v>
          </cell>
          <cell r="AT24">
            <v>0.14692213914558291</v>
          </cell>
          <cell r="AX24" t="str">
            <v xml:space="preserve">CONFEDERADO           </v>
          </cell>
          <cell r="AY24">
            <v>28</v>
          </cell>
          <cell r="AZ24">
            <v>0.13536656971635677</v>
          </cell>
          <cell r="BA24">
            <v>31</v>
          </cell>
          <cell r="BB24">
            <v>0.16573920795603639</v>
          </cell>
          <cell r="BF24" t="str">
            <v xml:space="preserve">CONFEDERADO           </v>
          </cell>
          <cell r="BG24">
            <v>19</v>
          </cell>
          <cell r="BH24">
            <v>0.68306801471430345</v>
          </cell>
          <cell r="BI24">
            <v>19</v>
          </cell>
          <cell r="BJ24">
            <v>0.68036072048830254</v>
          </cell>
          <cell r="BN24" t="str">
            <v xml:space="preserve">CONFEDERADO           </v>
          </cell>
          <cell r="BO24">
            <v>35</v>
          </cell>
          <cell r="BP24">
            <v>6.6198331584902723E-2</v>
          </cell>
          <cell r="BQ24">
            <v>35</v>
          </cell>
          <cell r="BR24">
            <v>7.241608609124521E-2</v>
          </cell>
          <cell r="BV24" t="str">
            <v xml:space="preserve">CONFEDERADO           </v>
          </cell>
          <cell r="BW24">
            <v>7</v>
          </cell>
          <cell r="BX24">
            <v>0.25178301910567624</v>
          </cell>
          <cell r="BY24">
            <v>7</v>
          </cell>
          <cell r="BZ24">
            <v>0.27232778023811133</v>
          </cell>
        </row>
        <row r="25">
          <cell r="B25" t="str">
            <v>CORP BANCA</v>
          </cell>
          <cell r="C25">
            <v>11</v>
          </cell>
          <cell r="D25">
            <v>0.16993323739884347</v>
          </cell>
          <cell r="E25">
            <v>12</v>
          </cell>
          <cell r="F25">
            <v>0.1667203920529006</v>
          </cell>
          <cell r="J25" t="str">
            <v>CORP BANCA</v>
          </cell>
          <cell r="K25">
            <v>23</v>
          </cell>
          <cell r="L25">
            <v>8.7079977174583129E-2</v>
          </cell>
          <cell r="M25">
            <v>27</v>
          </cell>
          <cell r="N25">
            <v>8.7620237311553523E-2</v>
          </cell>
          <cell r="R25" t="str">
            <v>CORP BANCA</v>
          </cell>
          <cell r="S25">
            <v>23</v>
          </cell>
          <cell r="T25">
            <v>11.483696165826277</v>
          </cell>
          <cell r="U25">
            <v>27</v>
          </cell>
          <cell r="V25">
            <v>11.412888513920299</v>
          </cell>
          <cell r="Z25" t="str">
            <v>CORP BANCA</v>
          </cell>
          <cell r="AA25">
            <v>38</v>
          </cell>
          <cell r="AB25">
            <v>0.4350846862461813</v>
          </cell>
          <cell r="AC25">
            <v>37</v>
          </cell>
          <cell r="AD25">
            <v>0.46636218221302944</v>
          </cell>
          <cell r="AH25" t="str">
            <v>CORP BANCA</v>
          </cell>
          <cell r="AI25">
            <v>1</v>
          </cell>
          <cell r="AJ25">
            <v>-1.4637990397548468</v>
          </cell>
          <cell r="AK25">
            <v>1</v>
          </cell>
          <cell r="AL25">
            <v>-2.3820352141717325</v>
          </cell>
          <cell r="AP25" t="str">
            <v>CORP BANCA</v>
          </cell>
          <cell r="AQ25">
            <v>38</v>
          </cell>
          <cell r="AR25">
            <v>0.18916288533839407</v>
          </cell>
          <cell r="AS25">
            <v>36</v>
          </cell>
          <cell r="AT25">
            <v>0.17251587189884129</v>
          </cell>
          <cell r="AX25" t="str">
            <v>CORP BANCA</v>
          </cell>
          <cell r="AY25">
            <v>37</v>
          </cell>
          <cell r="AZ25">
            <v>0.20970815504507445</v>
          </cell>
          <cell r="BA25">
            <v>33</v>
          </cell>
          <cell r="BB25">
            <v>0.19385892187317696</v>
          </cell>
          <cell r="BF25" t="str">
            <v>CORP BANCA</v>
          </cell>
          <cell r="BG25">
            <v>17</v>
          </cell>
          <cell r="BH25">
            <v>0.73658223242036291</v>
          </cell>
          <cell r="BI25">
            <v>17</v>
          </cell>
          <cell r="BJ25">
            <v>0.70778026951128359</v>
          </cell>
          <cell r="BN25" t="str">
            <v>CORP BANCA</v>
          </cell>
          <cell r="BO25">
            <v>21</v>
          </cell>
          <cell r="BP25">
            <v>0.22893423912291874</v>
          </cell>
          <cell r="BQ25">
            <v>20</v>
          </cell>
          <cell r="BR25">
            <v>0.23694003688945112</v>
          </cell>
          <cell r="BV25" t="str">
            <v>CORPBANCA</v>
          </cell>
          <cell r="BW25">
            <v>21</v>
          </cell>
          <cell r="BX25">
            <v>0.20132951852835049</v>
          </cell>
          <cell r="BY25">
            <v>17</v>
          </cell>
          <cell r="BZ25">
            <v>0.22505864983547633</v>
          </cell>
        </row>
        <row r="26">
          <cell r="B26" t="str">
            <v>EUROBANK</v>
          </cell>
          <cell r="C26">
            <v>4</v>
          </cell>
          <cell r="D26">
            <v>0.40193537393612727</v>
          </cell>
          <cell r="E26">
            <v>4</v>
          </cell>
          <cell r="F26">
            <v>0.34544867566293114</v>
          </cell>
          <cell r="J26" t="str">
            <v>EUROBANK</v>
          </cell>
          <cell r="K26">
            <v>3</v>
          </cell>
          <cell r="L26">
            <v>0.33118375450463206</v>
          </cell>
          <cell r="M26">
            <v>5</v>
          </cell>
          <cell r="N26">
            <v>0.26794453185691691</v>
          </cell>
          <cell r="R26" t="str">
            <v>EUROBANK</v>
          </cell>
          <cell r="S26">
            <v>3</v>
          </cell>
          <cell r="T26">
            <v>3.0194717778224041</v>
          </cell>
          <cell r="U26">
            <v>5</v>
          </cell>
          <cell r="V26">
            <v>3.7321157221226766</v>
          </cell>
          <cell r="Z26" t="str">
            <v>EUROBANK</v>
          </cell>
          <cell r="AA26">
            <v>11</v>
          </cell>
          <cell r="AB26">
            <v>1.8814334891270885</v>
          </cell>
          <cell r="AC26">
            <v>19</v>
          </cell>
          <cell r="AD26">
            <v>1.1942727076989326</v>
          </cell>
          <cell r="AH26" t="str">
            <v>EUROBANK</v>
          </cell>
          <cell r="AI26">
            <v>21</v>
          </cell>
          <cell r="AJ26">
            <v>8.1160839288818884E-2</v>
          </cell>
          <cell r="AK26">
            <v>37</v>
          </cell>
          <cell r="AL26">
            <v>0.37168126402698326</v>
          </cell>
          <cell r="AP26" t="str">
            <v>EUROBANK</v>
          </cell>
          <cell r="AQ26">
            <v>40</v>
          </cell>
          <cell r="AR26">
            <v>0.21363251810863085</v>
          </cell>
          <cell r="AS26">
            <v>41</v>
          </cell>
          <cell r="AT26">
            <v>0.2892544336280824</v>
          </cell>
          <cell r="AX26" t="str">
            <v>EUROBANK</v>
          </cell>
          <cell r="AY26">
            <v>39</v>
          </cell>
          <cell r="AZ26">
            <v>0.23051846138668913</v>
          </cell>
          <cell r="BA26">
            <v>41</v>
          </cell>
          <cell r="BB26">
            <v>0.30563149887324265</v>
          </cell>
          <cell r="BF26" t="str">
            <v>EUROBANK</v>
          </cell>
          <cell r="BG26">
            <v>7</v>
          </cell>
          <cell r="BH26">
            <v>0.89816535237231343</v>
          </cell>
          <cell r="BI26">
            <v>31</v>
          </cell>
          <cell r="BJ26">
            <v>0.48078076534197045</v>
          </cell>
          <cell r="BN26" t="str">
            <v>EUROBANK</v>
          </cell>
          <cell r="BO26">
            <v>3</v>
          </cell>
          <cell r="BP26">
            <v>1.068916328949101</v>
          </cell>
          <cell r="BQ26">
            <v>2</v>
          </cell>
          <cell r="BR26">
            <v>1.4135005912292424</v>
          </cell>
          <cell r="BV26" t="str">
            <v>EUROBANK</v>
          </cell>
          <cell r="BW26">
            <v>39</v>
          </cell>
          <cell r="BX26">
            <v>6.5954446011527307E-2</v>
          </cell>
          <cell r="BY26">
            <v>37</v>
          </cell>
          <cell r="BZ26">
            <v>0.13833468915024749</v>
          </cell>
        </row>
        <row r="27">
          <cell r="B27" t="str">
            <v xml:space="preserve">EXTERIOR              </v>
          </cell>
          <cell r="C27">
            <v>16</v>
          </cell>
          <cell r="D27">
            <v>0.13206906995984038</v>
          </cell>
          <cell r="E27">
            <v>15</v>
          </cell>
          <cell r="F27">
            <v>0.15224480372650911</v>
          </cell>
          <cell r="J27" t="str">
            <v xml:space="preserve">EXTERIOR              </v>
          </cell>
          <cell r="K27">
            <v>14</v>
          </cell>
          <cell r="L27">
            <v>0.1081501258786971</v>
          </cell>
          <cell r="M27">
            <v>13</v>
          </cell>
          <cell r="N27">
            <v>0.12477925269945131</v>
          </cell>
          <cell r="R27" t="str">
            <v xml:space="preserve">EXTERIOR              </v>
          </cell>
          <cell r="S27">
            <v>14</v>
          </cell>
          <cell r="T27">
            <v>9.2464062512660963</v>
          </cell>
          <cell r="U27">
            <v>13</v>
          </cell>
          <cell r="V27">
            <v>8.0141528208110291</v>
          </cell>
          <cell r="Z27" t="str">
            <v xml:space="preserve">EXTERIOR              </v>
          </cell>
          <cell r="AA27">
            <v>18</v>
          </cell>
          <cell r="AB27">
            <v>1.1756055451409066</v>
          </cell>
          <cell r="AC27">
            <v>18</v>
          </cell>
          <cell r="AD27">
            <v>1.2932073320276285</v>
          </cell>
          <cell r="AH27" t="str">
            <v xml:space="preserve">EXTERIOR              </v>
          </cell>
          <cell r="AI27">
            <v>22</v>
          </cell>
          <cell r="AJ27">
            <v>8.2790663773408768E-2</v>
          </cell>
          <cell r="AK27">
            <v>24</v>
          </cell>
          <cell r="AL27">
            <v>8.8365093909506587E-2</v>
          </cell>
          <cell r="AP27" t="str">
            <v xml:space="preserve">EXTERIOR              </v>
          </cell>
          <cell r="AQ27">
            <v>23</v>
          </cell>
          <cell r="AR27">
            <v>8.835419954963171E-2</v>
          </cell>
          <cell r="AS27">
            <v>21</v>
          </cell>
          <cell r="AT27">
            <v>9.2652338200991849E-2</v>
          </cell>
          <cell r="AX27" t="str">
            <v xml:space="preserve">EXTERIOR              </v>
          </cell>
          <cell r="AY27">
            <v>23</v>
          </cell>
          <cell r="AZ27">
            <v>0.1090810381693494</v>
          </cell>
          <cell r="BA27">
            <v>21</v>
          </cell>
          <cell r="BB27">
            <v>0.11533798028749513</v>
          </cell>
          <cell r="BF27" t="str">
            <v xml:space="preserve">EXTERIOR              </v>
          </cell>
          <cell r="BG27">
            <v>11</v>
          </cell>
          <cell r="BH27">
            <v>0.83400816361653829</v>
          </cell>
          <cell r="BI27">
            <v>9</v>
          </cell>
          <cell r="BJ27">
            <v>0.86187737359749006</v>
          </cell>
          <cell r="BN27" t="str">
            <v xml:space="preserve">EXTERIOR              </v>
          </cell>
          <cell r="BO27">
            <v>30</v>
          </cell>
          <cell r="BP27">
            <v>7.9407601262254462E-2</v>
          </cell>
          <cell r="BQ27">
            <v>34</v>
          </cell>
          <cell r="BR27">
            <v>7.3875491515389385E-2</v>
          </cell>
          <cell r="BV27" t="str">
            <v xml:space="preserve">EXTERIOR              </v>
          </cell>
          <cell r="BW27">
            <v>16</v>
          </cell>
          <cell r="BX27">
            <v>0.21391396993206996</v>
          </cell>
          <cell r="BY27">
            <v>11</v>
          </cell>
          <cell r="BZ27">
            <v>0.25913486397292296</v>
          </cell>
        </row>
        <row r="28">
          <cell r="B28" t="str">
            <v xml:space="preserve">FEDERAL               </v>
          </cell>
          <cell r="C28">
            <v>40</v>
          </cell>
          <cell r="D28">
            <v>6.0691307421114865E-2</v>
          </cell>
          <cell r="E28">
            <v>40</v>
          </cell>
          <cell r="F28">
            <v>7.0525624619763111E-2</v>
          </cell>
          <cell r="J28" t="str">
            <v xml:space="preserve">FEDERAL               </v>
          </cell>
          <cell r="K28">
            <v>36</v>
          </cell>
          <cell r="L28">
            <v>5.2937504914303511E-2</v>
          </cell>
          <cell r="M28">
            <v>36</v>
          </cell>
          <cell r="N28">
            <v>6.0565902865299781E-2</v>
          </cell>
          <cell r="R28" t="str">
            <v xml:space="preserve">FEDERAL               </v>
          </cell>
          <cell r="S28">
            <v>36</v>
          </cell>
          <cell r="T28">
            <v>18.890198954764184</v>
          </cell>
          <cell r="U28">
            <v>36</v>
          </cell>
          <cell r="V28">
            <v>16.510940193924416</v>
          </cell>
          <cell r="Z28" t="str">
            <v xml:space="preserve">FEDERAL               </v>
          </cell>
          <cell r="AA28">
            <v>31</v>
          </cell>
          <cell r="AB28">
            <v>0.63366583716989633</v>
          </cell>
          <cell r="AC28">
            <v>31</v>
          </cell>
          <cell r="AD28">
            <v>0.61601633301876235</v>
          </cell>
          <cell r="AH28" t="str">
            <v xml:space="preserve">FEDERAL               </v>
          </cell>
          <cell r="AI28">
            <v>24</v>
          </cell>
          <cell r="AJ28">
            <v>8.6620003573712703E-2</v>
          </cell>
          <cell r="AK28">
            <v>29</v>
          </cell>
          <cell r="AL28">
            <v>0.1377665360981348</v>
          </cell>
          <cell r="AP28" t="str">
            <v xml:space="preserve">FEDERAL               </v>
          </cell>
          <cell r="AQ28">
            <v>22</v>
          </cell>
          <cell r="AR28">
            <v>8.822891651149016E-2</v>
          </cell>
          <cell r="AS28">
            <v>26</v>
          </cell>
          <cell r="AT28">
            <v>0.10568359755567168</v>
          </cell>
          <cell r="AX28" t="str">
            <v xml:space="preserve">FEDERAL               </v>
          </cell>
          <cell r="AY28">
            <v>21</v>
          </cell>
          <cell r="AZ28">
            <v>0.10421782255749223</v>
          </cell>
          <cell r="BA28">
            <v>23</v>
          </cell>
          <cell r="BB28">
            <v>0.12267891358801555</v>
          </cell>
          <cell r="BF28" t="str">
            <v xml:space="preserve">FEDERAL               </v>
          </cell>
          <cell r="BG28">
            <v>37</v>
          </cell>
          <cell r="BH28">
            <v>0.26963495314922448</v>
          </cell>
          <cell r="BI28">
            <v>36</v>
          </cell>
          <cell r="BJ28">
            <v>0.32374702841785086</v>
          </cell>
          <cell r="BN28" t="str">
            <v xml:space="preserve">FEDERAL               </v>
          </cell>
          <cell r="BO28">
            <v>12</v>
          </cell>
          <cell r="BP28">
            <v>0.40308386918293237</v>
          </cell>
          <cell r="BQ28">
            <v>13</v>
          </cell>
          <cell r="BR28">
            <v>0.38164864226095835</v>
          </cell>
          <cell r="BV28" t="str">
            <v xml:space="preserve">FEDERAL               </v>
          </cell>
          <cell r="BW28">
            <v>11</v>
          </cell>
          <cell r="BX28">
            <v>0.22151700304810196</v>
          </cell>
          <cell r="BY28">
            <v>18</v>
          </cell>
          <cell r="BZ28">
            <v>0.224983213954561</v>
          </cell>
        </row>
        <row r="29">
          <cell r="B29" t="str">
            <v>FIVENEZ</v>
          </cell>
          <cell r="C29">
            <v>8</v>
          </cell>
          <cell r="D29">
            <v>0.22846707829524565</v>
          </cell>
          <cell r="E29">
            <v>7</v>
          </cell>
          <cell r="F29">
            <v>0.2543576439266968</v>
          </cell>
          <cell r="J29" t="str">
            <v>FIVENEZ</v>
          </cell>
          <cell r="K29">
            <v>7</v>
          </cell>
          <cell r="L29">
            <v>0.17602416735371434</v>
          </cell>
          <cell r="M29">
            <v>7</v>
          </cell>
          <cell r="N29">
            <v>0.19604538593499807</v>
          </cell>
          <cell r="R29" t="str">
            <v>FIVENEZ</v>
          </cell>
          <cell r="S29">
            <v>7</v>
          </cell>
          <cell r="T29">
            <v>5.6810380928576434</v>
          </cell>
          <cell r="U29">
            <v>7</v>
          </cell>
          <cell r="V29">
            <v>5.1008596567101341</v>
          </cell>
          <cell r="Z29" t="str">
            <v>FIVENEZ</v>
          </cell>
          <cell r="AA29">
            <v>26</v>
          </cell>
          <cell r="AB29">
            <v>0.85146720386589292</v>
          </cell>
          <cell r="AC29">
            <v>26</v>
          </cell>
          <cell r="AD29">
            <v>0.9475597150544256</v>
          </cell>
          <cell r="AH29" t="str">
            <v>FIVENEZ</v>
          </cell>
          <cell r="AI29">
            <v>35</v>
          </cell>
          <cell r="AJ29">
            <v>0.23564938613716438</v>
          </cell>
          <cell r="AK29">
            <v>36</v>
          </cell>
          <cell r="AL29">
            <v>0.33580910634660688</v>
          </cell>
          <cell r="AP29" t="str">
            <v>FIVENEZ</v>
          </cell>
          <cell r="AQ29">
            <v>41</v>
          </cell>
          <cell r="AR29">
            <v>0.25403545015791024</v>
          </cell>
          <cell r="AS29">
            <v>40</v>
          </cell>
          <cell r="AT29">
            <v>0.25369666877906144</v>
          </cell>
          <cell r="AX29" t="str">
            <v>FIVENEZ</v>
          </cell>
          <cell r="AY29">
            <v>41</v>
          </cell>
          <cell r="AZ29">
            <v>0.28708709465995075</v>
          </cell>
          <cell r="BA29">
            <v>40</v>
          </cell>
          <cell r="BB29">
            <v>0.28976879675177925</v>
          </cell>
          <cell r="BF29" t="str">
            <v>FIVENEZ</v>
          </cell>
          <cell r="BG29">
            <v>3</v>
          </cell>
          <cell r="BH29">
            <v>1.7847959594065439</v>
          </cell>
          <cell r="BI29">
            <v>4</v>
          </cell>
          <cell r="BJ29">
            <v>1.5220900378216782</v>
          </cell>
          <cell r="BN29" t="str">
            <v>FIVENEZ</v>
          </cell>
          <cell r="BO29">
            <v>5</v>
          </cell>
          <cell r="BP29">
            <v>0.75834865169620547</v>
          </cell>
          <cell r="BQ29">
            <v>8</v>
          </cell>
          <cell r="BR29">
            <v>0.64329644718717416</v>
          </cell>
          <cell r="BV29" t="str">
            <v>FIVENEZ</v>
          </cell>
          <cell r="BW29">
            <v>38</v>
          </cell>
          <cell r="BX29">
            <v>0.10362362442715999</v>
          </cell>
          <cell r="BY29">
            <v>39</v>
          </cell>
          <cell r="BZ29">
            <v>0.13615856609253105</v>
          </cell>
        </row>
        <row r="30">
          <cell r="B30" t="str">
            <v xml:space="preserve">GANADERO              </v>
          </cell>
          <cell r="C30">
            <v>2</v>
          </cell>
          <cell r="D30">
            <v>0.61714622162458188</v>
          </cell>
          <cell r="E30">
            <v>2</v>
          </cell>
          <cell r="F30">
            <v>0.64827720324579485</v>
          </cell>
          <cell r="J30" t="str">
            <v xml:space="preserve">GANADERO              </v>
          </cell>
          <cell r="K30">
            <v>2</v>
          </cell>
          <cell r="L30">
            <v>0.38783152614500543</v>
          </cell>
          <cell r="M30">
            <v>2</v>
          </cell>
          <cell r="N30">
            <v>0.40432077482098722</v>
          </cell>
          <cell r="R30" t="str">
            <v xml:space="preserve">GANADERO              </v>
          </cell>
          <cell r="S30">
            <v>2</v>
          </cell>
          <cell r="T30">
            <v>2.5784391741947053</v>
          </cell>
          <cell r="U30">
            <v>2</v>
          </cell>
          <cell r="V30">
            <v>2.4732837446771057</v>
          </cell>
          <cell r="Z30" t="str">
            <v xml:space="preserve">GANADERO              </v>
          </cell>
          <cell r="AA30">
            <v>7</v>
          </cell>
          <cell r="AB30">
            <v>2.5072923984825066</v>
          </cell>
          <cell r="AC30">
            <v>6</v>
          </cell>
          <cell r="AD30">
            <v>2.450580415526284</v>
          </cell>
          <cell r="AH30" t="str">
            <v xml:space="preserve">GANADERO              </v>
          </cell>
          <cell r="AI30">
            <v>7</v>
          </cell>
          <cell r="AJ30">
            <v>-2.1545239630346588E-2</v>
          </cell>
          <cell r="AK30">
            <v>7</v>
          </cell>
          <cell r="AL30">
            <v>-2.1608781440968068E-2</v>
          </cell>
          <cell r="AP30" t="str">
            <v xml:space="preserve">GANADERO              </v>
          </cell>
          <cell r="AQ30">
            <v>8</v>
          </cell>
          <cell r="AR30">
            <v>2.4638951809676117E-2</v>
          </cell>
          <cell r="AS30">
            <v>7</v>
          </cell>
          <cell r="AT30">
            <v>3.3523541603397114E-2</v>
          </cell>
          <cell r="AX30" t="str">
            <v xml:space="preserve">GANADERO              </v>
          </cell>
          <cell r="AY30">
            <v>8</v>
          </cell>
          <cell r="AZ30">
            <v>5.0244641162964697E-2</v>
          </cell>
          <cell r="BA30">
            <v>7</v>
          </cell>
          <cell r="BB30">
            <v>6.005413210150834E-2</v>
          </cell>
          <cell r="BF30" t="str">
            <v xml:space="preserve">GANADERO              </v>
          </cell>
          <cell r="BG30">
            <v>4</v>
          </cell>
          <cell r="BH30">
            <v>1.1684903142686236</v>
          </cell>
          <cell r="BI30">
            <v>5</v>
          </cell>
          <cell r="BJ30">
            <v>1.3228849539194365</v>
          </cell>
          <cell r="BN30" t="str">
            <v xml:space="preserve">GANADERO              </v>
          </cell>
          <cell r="BO30">
            <v>1</v>
          </cell>
          <cell r="BP30">
            <v>1.3129526526480466</v>
          </cell>
          <cell r="BQ30">
            <v>1</v>
          </cell>
          <cell r="BR30">
            <v>1.4851817334575954</v>
          </cell>
          <cell r="BV30" t="str">
            <v xml:space="preserve">GANADERO              </v>
          </cell>
          <cell r="BW30">
            <v>1</v>
          </cell>
          <cell r="BX30">
            <v>0.73515359792129409</v>
          </cell>
          <cell r="BY30">
            <v>29</v>
          </cell>
          <cell r="BZ30">
            <v>0.19262534412279972</v>
          </cell>
        </row>
        <row r="31">
          <cell r="B31" t="str">
            <v xml:space="preserve">GUAYANA               </v>
          </cell>
          <cell r="C31">
            <v>37</v>
          </cell>
          <cell r="D31">
            <v>7.8974136416710583E-2</v>
          </cell>
          <cell r="E31">
            <v>34</v>
          </cell>
          <cell r="F31">
            <v>9.0510069263347731E-2</v>
          </cell>
          <cell r="J31" t="str">
            <v xml:space="preserve">GUAYANA               </v>
          </cell>
          <cell r="K31">
            <v>40</v>
          </cell>
          <cell r="L31">
            <v>4.2509683106954632E-3</v>
          </cell>
          <cell r="M31">
            <v>40</v>
          </cell>
          <cell r="N31">
            <v>5.6083317892770164E-3</v>
          </cell>
          <cell r="R31" t="str">
            <v xml:space="preserve">GUAYANA               </v>
          </cell>
          <cell r="S31">
            <v>41</v>
          </cell>
          <cell r="T31">
            <v>235.24052096177562</v>
          </cell>
          <cell r="U31">
            <v>40</v>
          </cell>
          <cell r="V31">
            <v>178.30614121510675</v>
          </cell>
          <cell r="Z31" t="str">
            <v xml:space="preserve">GUAYANA               </v>
          </cell>
          <cell r="AA31">
            <v>40</v>
          </cell>
          <cell r="AB31">
            <v>2.0497396754789465E-2</v>
          </cell>
          <cell r="AC31">
            <v>40</v>
          </cell>
          <cell r="AD31">
            <v>2.6304195713582296E-2</v>
          </cell>
          <cell r="AH31" t="str">
            <v xml:space="preserve">GUAYANA               </v>
          </cell>
          <cell r="AI31">
            <v>40</v>
          </cell>
          <cell r="AJ31">
            <v>1.3377384182341048</v>
          </cell>
          <cell r="AK31">
            <v>40</v>
          </cell>
          <cell r="AL31">
            <v>1.4696878734970609</v>
          </cell>
          <cell r="AP31" t="str">
            <v xml:space="preserve">GUAYANA               </v>
          </cell>
          <cell r="AQ31">
            <v>37</v>
          </cell>
          <cell r="AR31">
            <v>0.18804468003761221</v>
          </cell>
          <cell r="AS31">
            <v>38</v>
          </cell>
          <cell r="AT31">
            <v>0.18760610251574741</v>
          </cell>
          <cell r="AX31" t="str">
            <v xml:space="preserve">GUAYANA               </v>
          </cell>
          <cell r="AY31">
            <v>36</v>
          </cell>
          <cell r="AZ31">
            <v>0.20676855037870567</v>
          </cell>
          <cell r="BA31">
            <v>37</v>
          </cell>
          <cell r="BB31">
            <v>0.20881536921568641</v>
          </cell>
          <cell r="BF31" t="str">
            <v xml:space="preserve">GUAYANA               </v>
          </cell>
          <cell r="BG31">
            <v>36</v>
          </cell>
          <cell r="BH31">
            <v>0.30538782951858479</v>
          </cell>
          <cell r="BI31">
            <v>35</v>
          </cell>
          <cell r="BJ31">
            <v>0.35712870380840078</v>
          </cell>
          <cell r="BN31" t="str">
            <v xml:space="preserve">GUAYANA               </v>
          </cell>
          <cell r="BO31">
            <v>15</v>
          </cell>
          <cell r="BP31">
            <v>0.34369154552974895</v>
          </cell>
          <cell r="BQ31">
            <v>21</v>
          </cell>
          <cell r="BR31">
            <v>0.23607400347833582</v>
          </cell>
          <cell r="BV31" t="str">
            <v xml:space="preserve">GUAYANA               </v>
          </cell>
          <cell r="BW31">
            <v>18</v>
          </cell>
          <cell r="BX31">
            <v>0.20716903874637288</v>
          </cell>
          <cell r="BY31">
            <v>12</v>
          </cell>
          <cell r="BZ31">
            <v>0.25504710939019642</v>
          </cell>
        </row>
        <row r="32">
          <cell r="B32" t="str">
            <v xml:space="preserve">I.M.C.P.              </v>
          </cell>
          <cell r="C32">
            <v>21</v>
          </cell>
          <cell r="D32">
            <v>0.12840269598220128</v>
          </cell>
          <cell r="E32">
            <v>21</v>
          </cell>
          <cell r="F32">
            <v>0.13493083603383732</v>
          </cell>
          <cell r="J32" t="str">
            <v xml:space="preserve">I.M.C.P.              </v>
          </cell>
          <cell r="K32">
            <v>24</v>
          </cell>
          <cell r="L32">
            <v>8.6918865761671252E-2</v>
          </cell>
          <cell r="M32">
            <v>25</v>
          </cell>
          <cell r="N32">
            <v>8.9561411842949079E-2</v>
          </cell>
          <cell r="R32" t="str">
            <v xml:space="preserve">I.M.C.P.              </v>
          </cell>
          <cell r="S32">
            <v>24</v>
          </cell>
          <cell r="T32">
            <v>11.504982160512402</v>
          </cell>
          <cell r="U32">
            <v>25</v>
          </cell>
          <cell r="V32">
            <v>11.165522957069454</v>
          </cell>
          <cell r="Z32" t="str">
            <v xml:space="preserve">I.M.C.P.              </v>
          </cell>
          <cell r="AA32">
            <v>30</v>
          </cell>
          <cell r="AB32">
            <v>0.65800192340329233</v>
          </cell>
          <cell r="AC32">
            <v>33</v>
          </cell>
          <cell r="AD32">
            <v>0.57514657514657508</v>
          </cell>
          <cell r="AH32" t="str">
            <v xml:space="preserve">I.M.C.P.              </v>
          </cell>
          <cell r="AI32">
            <v>39</v>
          </cell>
          <cell r="AJ32">
            <v>0.83393823504840803</v>
          </cell>
          <cell r="AK32">
            <v>2</v>
          </cell>
          <cell r="AL32">
            <v>-0.29572763846602873</v>
          </cell>
          <cell r="AP32" t="str">
            <v xml:space="preserve">I.M.C.P.              </v>
          </cell>
          <cell r="AQ32">
            <v>32</v>
          </cell>
          <cell r="AR32">
            <v>0.12394526756624583</v>
          </cell>
          <cell r="AS32">
            <v>34</v>
          </cell>
          <cell r="AT32">
            <v>0.1555894718148266</v>
          </cell>
          <cell r="AX32" t="str">
            <v xml:space="preserve">I.M.C.P.              </v>
          </cell>
          <cell r="AY32">
            <v>32</v>
          </cell>
          <cell r="AZ32">
            <v>0.16052338836884122</v>
          </cell>
          <cell r="BA32">
            <v>35</v>
          </cell>
          <cell r="BB32">
            <v>0.19738061369283005</v>
          </cell>
          <cell r="BF32" t="str">
            <v xml:space="preserve">I.M.C.P.              </v>
          </cell>
          <cell r="BG32">
            <v>35</v>
          </cell>
          <cell r="BH32">
            <v>0.35427147065488335</v>
          </cell>
          <cell r="BI32">
            <v>34</v>
          </cell>
          <cell r="BJ32">
            <v>0.37061060221041797</v>
          </cell>
          <cell r="BN32" t="str">
            <v xml:space="preserve">I.M.C.P.              </v>
          </cell>
          <cell r="BO32">
            <v>6</v>
          </cell>
          <cell r="BP32">
            <v>0.71192612735100835</v>
          </cell>
          <cell r="BQ32">
            <v>6</v>
          </cell>
          <cell r="BR32">
            <v>0.67648771210689851</v>
          </cell>
          <cell r="BV32" t="str">
            <v xml:space="preserve">I.M.C.P.              </v>
          </cell>
          <cell r="BW32">
            <v>40</v>
          </cell>
          <cell r="BX32">
            <v>7.8271888640886658E-3</v>
          </cell>
          <cell r="BY32">
            <v>40</v>
          </cell>
          <cell r="BZ32">
            <v>1.4567482675849168E-2</v>
          </cell>
        </row>
        <row r="33">
          <cell r="B33" t="str">
            <v xml:space="preserve">INDUSTRIAL DE VZLA.   </v>
          </cell>
          <cell r="C33">
            <v>5</v>
          </cell>
          <cell r="D33">
            <v>0.28735821482656909</v>
          </cell>
          <cell r="E33">
            <v>6</v>
          </cell>
          <cell r="F33">
            <v>0.30352528430030823</v>
          </cell>
          <cell r="J33" t="str">
            <v xml:space="preserve">INDUSTRIAL DE VZLA.   </v>
          </cell>
          <cell r="K33">
            <v>41</v>
          </cell>
          <cell r="L33">
            <v>-9.6072358469244293E-2</v>
          </cell>
          <cell r="M33">
            <v>41</v>
          </cell>
          <cell r="N33">
            <v>-9.6266260117448529E-2</v>
          </cell>
          <cell r="R33" t="str">
            <v xml:space="preserve">INDUSTRIAL DE VZLA.   </v>
          </cell>
          <cell r="S33">
            <v>40</v>
          </cell>
          <cell r="T33">
            <v>100</v>
          </cell>
          <cell r="U33">
            <v>41</v>
          </cell>
          <cell r="V33">
            <v>1000</v>
          </cell>
          <cell r="Z33" t="str">
            <v xml:space="preserve">INDUSTRIAL DE VZLA.   </v>
          </cell>
          <cell r="AA33">
            <v>41</v>
          </cell>
          <cell r="AB33">
            <v>-0.26265253330295496</v>
          </cell>
          <cell r="AC33">
            <v>41</v>
          </cell>
          <cell r="AD33">
            <v>-0.25531689965316173</v>
          </cell>
          <cell r="AH33" t="str">
            <v xml:space="preserve">INDUSTRIAL DE VZLA.   </v>
          </cell>
          <cell r="AI33">
            <v>38</v>
          </cell>
          <cell r="AJ33">
            <v>0.75575683195419263</v>
          </cell>
          <cell r="AK33">
            <v>41</v>
          </cell>
          <cell r="AL33">
            <v>3.1496975929138071</v>
          </cell>
          <cell r="AP33" t="str">
            <v xml:space="preserve">INDUSTRIAL DE VZLA.   </v>
          </cell>
          <cell r="AQ33">
            <v>33</v>
          </cell>
          <cell r="AR33">
            <v>0.13789473143562991</v>
          </cell>
          <cell r="AS33">
            <v>32</v>
          </cell>
          <cell r="AT33">
            <v>0.14719819126899317</v>
          </cell>
          <cell r="AX33" t="str">
            <v xml:space="preserve">INDUSTRIAL DE VZLA.   </v>
          </cell>
          <cell r="AY33">
            <v>40</v>
          </cell>
          <cell r="AZ33">
            <v>0.2453550301671775</v>
          </cell>
          <cell r="BA33">
            <v>39</v>
          </cell>
          <cell r="BB33">
            <v>0.26522789438349403</v>
          </cell>
          <cell r="BF33" t="str">
            <v xml:space="preserve">INDUSTRIAL DE VZLA.   </v>
          </cell>
          <cell r="BG33">
            <v>39</v>
          </cell>
          <cell r="BH33">
            <v>0.14574918312095914</v>
          </cell>
          <cell r="BI33">
            <v>39</v>
          </cell>
          <cell r="BJ33">
            <v>0.14351573506188234</v>
          </cell>
          <cell r="BN33" t="str">
            <v xml:space="preserve">INDUSTRIAL DE VZLA.   </v>
          </cell>
          <cell r="BO33">
            <v>2</v>
          </cell>
          <cell r="BP33">
            <v>1.0959038572518058</v>
          </cell>
          <cell r="BQ33">
            <v>3</v>
          </cell>
          <cell r="BR33">
            <v>1.1321785400831605</v>
          </cell>
          <cell r="BV33" t="str">
            <v xml:space="preserve">INDUSTRIAL DE VZLA.   </v>
          </cell>
          <cell r="BW33">
            <v>20</v>
          </cell>
          <cell r="BX33">
            <v>0.20300928107354779</v>
          </cell>
          <cell r="BY33">
            <v>22</v>
          </cell>
          <cell r="BZ33">
            <v>0.20807034078715728</v>
          </cell>
        </row>
        <row r="34">
          <cell r="B34" t="str">
            <v xml:space="preserve">ING BANK              </v>
          </cell>
          <cell r="C34">
            <v>39</v>
          </cell>
          <cell r="D34">
            <v>6.2494972787610084E-2</v>
          </cell>
          <cell r="E34">
            <v>38</v>
          </cell>
          <cell r="F34">
            <v>7.156469686647618E-2</v>
          </cell>
          <cell r="J34" t="str">
            <v xml:space="preserve">ING BANK              </v>
          </cell>
          <cell r="K34">
            <v>34</v>
          </cell>
          <cell r="L34">
            <v>5.9054473039287292E-2</v>
          </cell>
          <cell r="M34">
            <v>33</v>
          </cell>
          <cell r="N34">
            <v>6.6779413958529973E-2</v>
          </cell>
          <cell r="R34" t="str">
            <v xml:space="preserve">ING BANK              </v>
          </cell>
          <cell r="S34">
            <v>34</v>
          </cell>
          <cell r="T34">
            <v>16.933518301564185</v>
          </cell>
          <cell r="U34">
            <v>33</v>
          </cell>
          <cell r="V34">
            <v>14.974674689732979</v>
          </cell>
          <cell r="Z34" t="str">
            <v xml:space="preserve">ING BANK              </v>
          </cell>
          <cell r="AA34">
            <v>6</v>
          </cell>
          <cell r="AB34">
            <v>3.3146080682190879</v>
          </cell>
          <cell r="AC34">
            <v>8</v>
          </cell>
          <cell r="AD34">
            <v>2.0915927254420743</v>
          </cell>
          <cell r="AH34" t="str">
            <v xml:space="preserve">ING BANK              </v>
          </cell>
          <cell r="AI34">
            <v>3</v>
          </cell>
          <cell r="AJ34">
            <v>-0.27088089272040283</v>
          </cell>
          <cell r="AK34">
            <v>3</v>
          </cell>
          <cell r="AL34">
            <v>-0.15560436387634305</v>
          </cell>
          <cell r="AP34" t="str">
            <v xml:space="preserve">ING BANK              </v>
          </cell>
          <cell r="AQ34">
            <v>3</v>
          </cell>
          <cell r="AR34">
            <v>1.5770335520319458E-2</v>
          </cell>
          <cell r="AS34">
            <v>5</v>
          </cell>
          <cell r="AT34">
            <v>3.0397666395651165E-2</v>
          </cell>
          <cell r="AX34" t="str">
            <v xml:space="preserve">ING BANK              </v>
          </cell>
          <cell r="AY34">
            <v>1</v>
          </cell>
          <cell r="AZ34">
            <v>2.5946841244797285E-2</v>
          </cell>
          <cell r="BA34">
            <v>2</v>
          </cell>
          <cell r="BB34">
            <v>4.1491574565497458E-2</v>
          </cell>
          <cell r="BF34" t="str">
            <v xml:space="preserve">ING BANK              </v>
          </cell>
          <cell r="BG34">
            <v>2</v>
          </cell>
          <cell r="BH34">
            <v>1.9156862874271221</v>
          </cell>
          <cell r="BI34">
            <v>2</v>
          </cell>
          <cell r="BJ34">
            <v>2.2146587604258996</v>
          </cell>
          <cell r="BN34" t="str">
            <v xml:space="preserve">ING BANK              </v>
          </cell>
          <cell r="BO34">
            <v>4</v>
          </cell>
          <cell r="BP34">
            <v>0.92826377680424255</v>
          </cell>
          <cell r="BQ34">
            <v>5</v>
          </cell>
          <cell r="BR34">
            <v>0.78911548189622616</v>
          </cell>
          <cell r="BV34" t="str">
            <v xml:space="preserve">ING BANK              </v>
          </cell>
          <cell r="BW34">
            <v>2</v>
          </cell>
          <cell r="BX34">
            <v>0.35323183600841024</v>
          </cell>
          <cell r="BY34">
            <v>1</v>
          </cell>
          <cell r="BZ34">
            <v>5.2681448788006167</v>
          </cell>
        </row>
        <row r="35">
          <cell r="B35" t="str">
            <v xml:space="preserve">INTERBANK   </v>
          </cell>
          <cell r="C35">
            <v>17</v>
          </cell>
          <cell r="D35">
            <v>0.13121302892048764</v>
          </cell>
          <cell r="E35">
            <v>18</v>
          </cell>
          <cell r="F35">
            <v>0.14381242930292573</v>
          </cell>
          <cell r="J35" t="str">
            <v>INTERBANK</v>
          </cell>
          <cell r="K35">
            <v>16</v>
          </cell>
          <cell r="L35">
            <v>0.10770516595790579</v>
          </cell>
          <cell r="M35">
            <v>16</v>
          </cell>
          <cell r="N35">
            <v>0.11781472497014429</v>
          </cell>
          <cell r="R35" t="str">
            <v xml:space="preserve">INTERBANK         </v>
          </cell>
          <cell r="S35">
            <v>16</v>
          </cell>
          <cell r="T35">
            <v>9.2846057206840769</v>
          </cell>
          <cell r="U35">
            <v>16</v>
          </cell>
          <cell r="V35">
            <v>8.4879033605808818</v>
          </cell>
          <cell r="Z35" t="str">
            <v>INTERBANK</v>
          </cell>
          <cell r="AA35">
            <v>25</v>
          </cell>
          <cell r="AB35">
            <v>0.9472063570725211</v>
          </cell>
          <cell r="AC35">
            <v>24</v>
          </cell>
          <cell r="AD35">
            <v>0.98024639931763002</v>
          </cell>
          <cell r="AH35" t="str">
            <v>INTERBANK</v>
          </cell>
          <cell r="AI35">
            <v>28</v>
          </cell>
          <cell r="AJ35">
            <v>0.115595781483358</v>
          </cell>
          <cell r="AK35">
            <v>30</v>
          </cell>
          <cell r="AL35">
            <v>0.14305900939385058</v>
          </cell>
          <cell r="AP35" t="str">
            <v>INTERBANK</v>
          </cell>
          <cell r="AQ35">
            <v>30</v>
          </cell>
          <cell r="AR35">
            <v>0.11860696664656072</v>
          </cell>
          <cell r="AS35">
            <v>29</v>
          </cell>
          <cell r="AT35">
            <v>0.12670428738102621</v>
          </cell>
          <cell r="AX35" t="str">
            <v>INTERBANK</v>
          </cell>
          <cell r="AY35">
            <v>31</v>
          </cell>
          <cell r="AZ35">
            <v>0.15074084144590502</v>
          </cell>
          <cell r="BA35">
            <v>30</v>
          </cell>
          <cell r="BB35">
            <v>0.16308561590884224</v>
          </cell>
          <cell r="BF35" t="str">
            <v>INTERBANK</v>
          </cell>
          <cell r="BG35">
            <v>25</v>
          </cell>
          <cell r="BH35">
            <v>0.62144744609652436</v>
          </cell>
          <cell r="BI35">
            <v>24</v>
          </cell>
          <cell r="BJ35">
            <v>0.61711517620582657</v>
          </cell>
          <cell r="BN35" t="str">
            <v>INTERBANK</v>
          </cell>
          <cell r="BO35">
            <v>18</v>
          </cell>
          <cell r="BP35">
            <v>0.26015655071063187</v>
          </cell>
          <cell r="BQ35">
            <v>19</v>
          </cell>
          <cell r="BR35">
            <v>0.24026504953747183</v>
          </cell>
          <cell r="BV35" t="str">
            <v>INTERBANK</v>
          </cell>
          <cell r="BW35">
            <v>29</v>
          </cell>
          <cell r="BX35">
            <v>0.18026450932685109</v>
          </cell>
          <cell r="BY35">
            <v>30</v>
          </cell>
          <cell r="BZ35">
            <v>0.18998188851822478</v>
          </cell>
        </row>
        <row r="36">
          <cell r="B36" t="str">
            <v xml:space="preserve">LARA                  </v>
          </cell>
          <cell r="C36">
            <v>32</v>
          </cell>
          <cell r="D36">
            <v>8.7056411091784303E-2</v>
          </cell>
          <cell r="E36">
            <v>32</v>
          </cell>
          <cell r="F36">
            <v>9.7312452715669309E-2</v>
          </cell>
          <cell r="J36" t="str">
            <v xml:space="preserve">LARA                  </v>
          </cell>
          <cell r="K36">
            <v>29</v>
          </cell>
          <cell r="L36">
            <v>7.6213547590572597E-2</v>
          </cell>
          <cell r="M36">
            <v>28</v>
          </cell>
          <cell r="N36">
            <v>8.6076572592870992E-2</v>
          </cell>
          <cell r="R36" t="str">
            <v xml:space="preserve">LARA                  </v>
          </cell>
          <cell r="S36">
            <v>29</v>
          </cell>
          <cell r="T36">
            <v>13.12102679397773</v>
          </cell>
          <cell r="U36">
            <v>28</v>
          </cell>
          <cell r="V36">
            <v>11.617562942821236</v>
          </cell>
          <cell r="Z36" t="str">
            <v xml:space="preserve">LARA                  </v>
          </cell>
          <cell r="AA36">
            <v>5</v>
          </cell>
          <cell r="AB36">
            <v>3.9606533461368003</v>
          </cell>
          <cell r="AC36">
            <v>4</v>
          </cell>
          <cell r="AD36">
            <v>5.4938053012302905</v>
          </cell>
          <cell r="AH36" t="str">
            <v xml:space="preserve">LARA                  </v>
          </cell>
          <cell r="AI36">
            <v>9</v>
          </cell>
          <cell r="AJ36">
            <v>1.1057138662254992E-3</v>
          </cell>
          <cell r="AK36">
            <v>6</v>
          </cell>
          <cell r="AL36">
            <v>-2.3246788546233389E-2</v>
          </cell>
          <cell r="AP36" t="str">
            <v xml:space="preserve">LARA                  </v>
          </cell>
          <cell r="AQ36">
            <v>1</v>
          </cell>
          <cell r="AR36">
            <v>1.0272678682660037E-2</v>
          </cell>
          <cell r="AS36">
            <v>2</v>
          </cell>
          <cell r="AT36">
            <v>6.0515530369197879E-3</v>
          </cell>
          <cell r="AX36" t="str">
            <v xml:space="preserve">LARA                  </v>
          </cell>
          <cell r="AY36">
            <v>6</v>
          </cell>
          <cell r="AZ36">
            <v>4.237556496163928E-2</v>
          </cell>
          <cell r="BA36">
            <v>3</v>
          </cell>
          <cell r="BB36">
            <v>4.202722323160045E-2</v>
          </cell>
          <cell r="BF36" t="str">
            <v xml:space="preserve">LARA                  </v>
          </cell>
          <cell r="BG36">
            <v>32</v>
          </cell>
          <cell r="BH36">
            <v>0.46364026583322587</v>
          </cell>
          <cell r="BI36">
            <v>32</v>
          </cell>
          <cell r="BJ36">
            <v>0.47583183086425368</v>
          </cell>
          <cell r="BN36" t="str">
            <v xml:space="preserve">LARA                  </v>
          </cell>
          <cell r="BO36">
            <v>17</v>
          </cell>
          <cell r="BP36">
            <v>0.30481128445739247</v>
          </cell>
          <cell r="BQ36">
            <v>14</v>
          </cell>
          <cell r="BR36">
            <v>0.3572900824882122</v>
          </cell>
          <cell r="BV36" t="str">
            <v xml:space="preserve">LARA                  </v>
          </cell>
          <cell r="BW36">
            <v>5</v>
          </cell>
          <cell r="BX36">
            <v>0.27288582742377587</v>
          </cell>
          <cell r="BY36">
            <v>2</v>
          </cell>
          <cell r="BZ36">
            <v>0.36611283198972233</v>
          </cell>
        </row>
        <row r="37">
          <cell r="B37" t="str">
            <v xml:space="preserve">MERCANTIL             </v>
          </cell>
          <cell r="C37">
            <v>22</v>
          </cell>
          <cell r="D37">
            <v>0.12530267777136139</v>
          </cell>
          <cell r="E37">
            <v>24</v>
          </cell>
          <cell r="F37">
            <v>0.13092285279885402</v>
          </cell>
          <cell r="J37" t="str">
            <v xml:space="preserve">MERCANTIL             </v>
          </cell>
          <cell r="K37">
            <v>18</v>
          </cell>
          <cell r="L37">
            <v>0.10171467051935834</v>
          </cell>
          <cell r="M37">
            <v>19</v>
          </cell>
          <cell r="N37">
            <v>0.10587333222020918</v>
          </cell>
          <cell r="R37" t="str">
            <v xml:space="preserve">MERCANTIL             </v>
          </cell>
          <cell r="S37">
            <v>18</v>
          </cell>
          <cell r="T37">
            <v>9.8314234799559213</v>
          </cell>
          <cell r="U37">
            <v>19</v>
          </cell>
          <cell r="V37">
            <v>9.445249139037859</v>
          </cell>
          <cell r="Z37" t="str">
            <v xml:space="preserve">MERCANTIL             </v>
          </cell>
          <cell r="AA37">
            <v>23</v>
          </cell>
          <cell r="AB37">
            <v>1.0165102441019116</v>
          </cell>
          <cell r="AC37">
            <v>23</v>
          </cell>
          <cell r="AD37">
            <v>0.98833529705354461</v>
          </cell>
          <cell r="AH37" t="str">
            <v xml:space="preserve">MERCANTIL             </v>
          </cell>
          <cell r="AI37">
            <v>23</v>
          </cell>
          <cell r="AJ37">
            <v>8.6590480031763575E-2</v>
          </cell>
          <cell r="AK37">
            <v>26</v>
          </cell>
          <cell r="AL37">
            <v>0.11830020296511685</v>
          </cell>
          <cell r="AP37" t="str">
            <v xml:space="preserve">MERCANTIL             </v>
          </cell>
          <cell r="AQ37">
            <v>26</v>
          </cell>
          <cell r="AR37">
            <v>9.8909901520516139E-2</v>
          </cell>
          <cell r="AS37">
            <v>27</v>
          </cell>
          <cell r="AT37">
            <v>0.10762757980803594</v>
          </cell>
          <cell r="AX37" t="str">
            <v xml:space="preserve">MERCANTIL             </v>
          </cell>
          <cell r="AY37">
            <v>26</v>
          </cell>
          <cell r="AZ37">
            <v>0.12018765863264434</v>
          </cell>
          <cell r="BA37">
            <v>27</v>
          </cell>
          <cell r="BB37">
            <v>0.13137377508481102</v>
          </cell>
          <cell r="BF37" t="str">
            <v xml:space="preserve">MERCANTIL             </v>
          </cell>
          <cell r="BG37">
            <v>13</v>
          </cell>
          <cell r="BH37">
            <v>0.81718753246192921</v>
          </cell>
          <cell r="BI37">
            <v>15</v>
          </cell>
          <cell r="BJ37">
            <v>0.78659462176921635</v>
          </cell>
          <cell r="BN37" t="str">
            <v xml:space="preserve">MERCANTIL             </v>
          </cell>
          <cell r="BO37">
            <v>32</v>
          </cell>
          <cell r="BP37">
            <v>7.1590044205132403E-2</v>
          </cell>
          <cell r="BQ37">
            <v>30</v>
          </cell>
          <cell r="BR37">
            <v>0.11749396301314173</v>
          </cell>
          <cell r="BV37" t="str">
            <v xml:space="preserve">MERCANTIL             </v>
          </cell>
          <cell r="BW37">
            <v>27</v>
          </cell>
          <cell r="BX37">
            <v>0.18383643156721305</v>
          </cell>
          <cell r="BY37">
            <v>19</v>
          </cell>
          <cell r="BZ37">
            <v>0.22008904799400594</v>
          </cell>
        </row>
        <row r="38">
          <cell r="B38" t="str">
            <v xml:space="preserve">MONAGAS               </v>
          </cell>
          <cell r="C38">
            <v>9</v>
          </cell>
          <cell r="D38">
            <v>0.20412990877862255</v>
          </cell>
          <cell r="E38">
            <v>10</v>
          </cell>
          <cell r="F38">
            <v>0.19358777804138447</v>
          </cell>
          <cell r="J38" t="str">
            <v xml:space="preserve">MONAGAS               </v>
          </cell>
          <cell r="K38">
            <v>9</v>
          </cell>
          <cell r="L38">
            <v>0.15482509970082248</v>
          </cell>
          <cell r="M38">
            <v>10</v>
          </cell>
          <cell r="N38">
            <v>0.15072597182104819</v>
          </cell>
          <cell r="R38" t="str">
            <v xml:space="preserve">MONAGAS               </v>
          </cell>
          <cell r="S38">
            <v>9</v>
          </cell>
          <cell r="T38">
            <v>6.4589010563039073</v>
          </cell>
          <cell r="U38">
            <v>10</v>
          </cell>
          <cell r="V38">
            <v>6.6345566588037395</v>
          </cell>
          <cell r="Z38" t="str">
            <v xml:space="preserve">MONAGAS               </v>
          </cell>
          <cell r="AA38">
            <v>12</v>
          </cell>
          <cell r="AB38">
            <v>1.6499312462025517</v>
          </cell>
          <cell r="AC38">
            <v>10</v>
          </cell>
          <cell r="AD38">
            <v>1.9234764461744083</v>
          </cell>
          <cell r="AH38" t="str">
            <v xml:space="preserve">MONAGAS               </v>
          </cell>
          <cell r="AI38">
            <v>12</v>
          </cell>
          <cell r="AJ38">
            <v>3.8558672671545627E-2</v>
          </cell>
          <cell r="AK38">
            <v>14</v>
          </cell>
          <cell r="AL38">
            <v>4.1420681774900041E-2</v>
          </cell>
          <cell r="AP38" t="str">
            <v xml:space="preserve">MONAGAS               </v>
          </cell>
          <cell r="AQ38">
            <v>18</v>
          </cell>
          <cell r="AR38">
            <v>7.0282627316961166E-2</v>
          </cell>
          <cell r="AS38">
            <v>13</v>
          </cell>
          <cell r="AT38">
            <v>5.4977282197177367E-2</v>
          </cell>
          <cell r="AX38" t="str">
            <v xml:space="preserve">MONAGAS               </v>
          </cell>
          <cell r="AY38">
            <v>17</v>
          </cell>
          <cell r="AZ38">
            <v>9.1477468408085405E-2</v>
          </cell>
          <cell r="BA38">
            <v>13</v>
          </cell>
          <cell r="BB38">
            <v>7.9001931860547173E-2</v>
          </cell>
          <cell r="BF38" t="str">
            <v xml:space="preserve">MONAGAS               </v>
          </cell>
          <cell r="BG38">
            <v>33</v>
          </cell>
          <cell r="BH38">
            <v>0.38338578035597504</v>
          </cell>
          <cell r="BI38">
            <v>37</v>
          </cell>
          <cell r="BJ38">
            <v>0.30731560174436973</v>
          </cell>
          <cell r="BN38" t="str">
            <v xml:space="preserve">MONAGAS               </v>
          </cell>
          <cell r="BO38">
            <v>9</v>
          </cell>
          <cell r="BP38">
            <v>0.52588722472644944</v>
          </cell>
          <cell r="BQ38">
            <v>7</v>
          </cell>
          <cell r="BR38">
            <v>0.64410965861556446</v>
          </cell>
          <cell r="BV38" t="str">
            <v xml:space="preserve">MONAGAS               </v>
          </cell>
          <cell r="BW38">
            <v>17</v>
          </cell>
          <cell r="BX38">
            <v>0.21031599036546039</v>
          </cell>
          <cell r="BY38">
            <v>21</v>
          </cell>
          <cell r="BZ38">
            <v>0.21645933758357952</v>
          </cell>
        </row>
        <row r="39">
          <cell r="B39" t="str">
            <v xml:space="preserve">NOROCO                </v>
          </cell>
          <cell r="C39">
            <v>26</v>
          </cell>
          <cell r="D39">
            <v>0.11472428834539627</v>
          </cell>
          <cell r="E39">
            <v>22</v>
          </cell>
          <cell r="F39">
            <v>0.13383275012497323</v>
          </cell>
          <cell r="J39" t="str">
            <v xml:space="preserve">NOROCO                </v>
          </cell>
          <cell r="K39">
            <v>21</v>
          </cell>
          <cell r="L39">
            <v>9.8093246787459509E-2</v>
          </cell>
          <cell r="M39">
            <v>18</v>
          </cell>
          <cell r="N39">
            <v>0.11572470246256182</v>
          </cell>
          <cell r="R39" t="str">
            <v xml:space="preserve">NOROCO                </v>
          </cell>
          <cell r="S39">
            <v>21</v>
          </cell>
          <cell r="T39">
            <v>10.194381700574342</v>
          </cell>
          <cell r="U39">
            <v>18</v>
          </cell>
          <cell r="V39">
            <v>8.6411974169776826</v>
          </cell>
          <cell r="Z39" t="str">
            <v xml:space="preserve">NOROCO                </v>
          </cell>
          <cell r="AA39">
            <v>19</v>
          </cell>
          <cell r="AB39">
            <v>1.1724641423293034</v>
          </cell>
          <cell r="AC39">
            <v>13</v>
          </cell>
          <cell r="AD39">
            <v>1.5478755527274763</v>
          </cell>
          <cell r="AH39" t="str">
            <v xml:space="preserve">NOROCO                </v>
          </cell>
          <cell r="AI39">
            <v>29</v>
          </cell>
          <cell r="AJ39">
            <v>0.13152774353083335</v>
          </cell>
          <cell r="AK39">
            <v>25</v>
          </cell>
          <cell r="AL39">
            <v>0.10626858961056929</v>
          </cell>
          <cell r="AP39" t="str">
            <v xml:space="preserve">NOROCO                </v>
          </cell>
          <cell r="AQ39">
            <v>21</v>
          </cell>
          <cell r="AR39">
            <v>8.3628126202224984E-2</v>
          </cell>
          <cell r="AS39">
            <v>19</v>
          </cell>
          <cell r="AT39">
            <v>7.2047894498797879E-2</v>
          </cell>
          <cell r="AX39" t="str">
            <v xml:space="preserve">NOROCO                </v>
          </cell>
          <cell r="AY39">
            <v>19</v>
          </cell>
          <cell r="AZ39">
            <v>9.4310351590045555E-2</v>
          </cell>
          <cell r="BA39">
            <v>16</v>
          </cell>
          <cell r="BB39">
            <v>8.4236235092480183E-2</v>
          </cell>
          <cell r="BF39" t="str">
            <v xml:space="preserve">NOROCO                </v>
          </cell>
          <cell r="BG39">
            <v>29</v>
          </cell>
          <cell r="BH39">
            <v>0.5221991517763156</v>
          </cell>
          <cell r="BI39">
            <v>29</v>
          </cell>
          <cell r="BJ39">
            <v>0.52940067526114565</v>
          </cell>
          <cell r="BN39" t="str">
            <v xml:space="preserve">NOROCO                </v>
          </cell>
          <cell r="BO39">
            <v>11</v>
          </cell>
          <cell r="BP39">
            <v>0.45367914479517951</v>
          </cell>
          <cell r="BQ39">
            <v>16</v>
          </cell>
          <cell r="BR39">
            <v>0.29937877599775725</v>
          </cell>
          <cell r="BV39" t="str">
            <v xml:space="preserve">NOROCO                </v>
          </cell>
          <cell r="BW39">
            <v>33</v>
          </cell>
          <cell r="BX39">
            <v>0.15346732339515093</v>
          </cell>
          <cell r="BY39">
            <v>27</v>
          </cell>
          <cell r="BZ39">
            <v>0.19818323769306848</v>
          </cell>
        </row>
        <row r="40">
          <cell r="B40" t="str">
            <v xml:space="preserve">OCCIDENTAL DE DCTO.   </v>
          </cell>
          <cell r="C40">
            <v>36</v>
          </cell>
          <cell r="D40">
            <v>7.9071443264341124E-2</v>
          </cell>
          <cell r="E40">
            <v>37</v>
          </cell>
          <cell r="F40">
            <v>8.0043831833018581E-2</v>
          </cell>
          <cell r="J40" t="str">
            <v xml:space="preserve">OCCIDENTAL DE DCTO.   </v>
          </cell>
          <cell r="K40">
            <v>32</v>
          </cell>
          <cell r="L40">
            <v>6.9035576022706366E-2</v>
          </cell>
          <cell r="M40">
            <v>32</v>
          </cell>
          <cell r="N40">
            <v>6.9518124015783792E-2</v>
          </cell>
          <cell r="R40" t="str">
            <v xml:space="preserve">OCCIDENTAL DE DCTO.   </v>
          </cell>
          <cell r="S40">
            <v>32</v>
          </cell>
          <cell r="T40">
            <v>14.485285089402192</v>
          </cell>
          <cell r="U40">
            <v>32</v>
          </cell>
          <cell r="V40">
            <v>14.384737996856105</v>
          </cell>
          <cell r="Z40" t="str">
            <v xml:space="preserve">OCCIDENTAL DE DCTO.   </v>
          </cell>
          <cell r="AA40">
            <v>20</v>
          </cell>
          <cell r="AB40">
            <v>1.1328822615781493</v>
          </cell>
          <cell r="AC40">
            <v>22</v>
          </cell>
          <cell r="AD40">
            <v>1.0276169930905885</v>
          </cell>
          <cell r="AH40" t="str">
            <v xml:space="preserve">OCCIDENTAL DE DCTO.   </v>
          </cell>
          <cell r="AI40">
            <v>14</v>
          </cell>
          <cell r="AJ40">
            <v>3.9625029126459987E-2</v>
          </cell>
          <cell r="AK40">
            <v>18</v>
          </cell>
          <cell r="AL40">
            <v>6.5209870615388507E-2</v>
          </cell>
          <cell r="AP40" t="str">
            <v xml:space="preserve">OCCIDENTAL DE DCTO.   </v>
          </cell>
          <cell r="AQ40">
            <v>15</v>
          </cell>
          <cell r="AR40">
            <v>5.9336428392261831E-2</v>
          </cell>
          <cell r="AS40">
            <v>17</v>
          </cell>
          <cell r="AT40">
            <v>6.7076819419077643E-2</v>
          </cell>
          <cell r="AX40" t="str">
            <v xml:space="preserve">OCCIDENTAL DE DCTO.   </v>
          </cell>
          <cell r="AY40">
            <v>16</v>
          </cell>
          <cell r="AZ40">
            <v>8.5637087994510017E-2</v>
          </cell>
          <cell r="BA40">
            <v>19</v>
          </cell>
          <cell r="BB40">
            <v>9.3924423698347304E-2</v>
          </cell>
          <cell r="BF40" t="str">
            <v xml:space="preserve">OCCIDENTAL DE DCTO.   </v>
          </cell>
          <cell r="BG40">
            <v>10</v>
          </cell>
          <cell r="BH40">
            <v>0.84172082024175887</v>
          </cell>
          <cell r="BI40">
            <v>13</v>
          </cell>
          <cell r="BJ40">
            <v>0.79740864441889359</v>
          </cell>
          <cell r="BN40" t="str">
            <v xml:space="preserve">OCCIDENTAL DE DCTO.   </v>
          </cell>
          <cell r="BO40">
            <v>20</v>
          </cell>
          <cell r="BP40">
            <v>0.24094868051276686</v>
          </cell>
          <cell r="BQ40">
            <v>18</v>
          </cell>
          <cell r="BR40">
            <v>0.24783048496397389</v>
          </cell>
          <cell r="BV40" t="str">
            <v xml:space="preserve">OCCIDENTAL DE DCTO.   </v>
          </cell>
          <cell r="BW40">
            <v>24</v>
          </cell>
          <cell r="BX40">
            <v>0.19361347418778124</v>
          </cell>
          <cell r="BY40">
            <v>14</v>
          </cell>
          <cell r="BZ40">
            <v>0.25147991601084491</v>
          </cell>
        </row>
        <row r="41">
          <cell r="B41" t="str">
            <v>OCCIDENTE</v>
          </cell>
          <cell r="C41">
            <v>30</v>
          </cell>
          <cell r="D41">
            <v>0.10332459266935691</v>
          </cell>
          <cell r="E41">
            <v>30</v>
          </cell>
          <cell r="F41">
            <v>0.10795642097925576</v>
          </cell>
          <cell r="J41" t="str">
            <v>OCCIDENTE</v>
          </cell>
          <cell r="K41">
            <v>27</v>
          </cell>
          <cell r="L41">
            <v>8.1039985691505861E-2</v>
          </cell>
          <cell r="M41">
            <v>29</v>
          </cell>
          <cell r="N41">
            <v>8.5672352523448403E-2</v>
          </cell>
          <cell r="R41" t="str">
            <v>OCCIDENTE</v>
          </cell>
          <cell r="S41">
            <v>27</v>
          </cell>
          <cell r="T41">
            <v>12.339587568619402</v>
          </cell>
          <cell r="U41">
            <v>29</v>
          </cell>
          <cell r="V41">
            <v>11.672377033492822</v>
          </cell>
          <cell r="Z41" t="str">
            <v>OCCIDENTE</v>
          </cell>
          <cell r="AA41">
            <v>8</v>
          </cell>
          <cell r="AB41">
            <v>2.1670730885820149</v>
          </cell>
          <cell r="AC41">
            <v>7</v>
          </cell>
          <cell r="AD41">
            <v>2.1512681159420302</v>
          </cell>
          <cell r="AH41" t="str">
            <v>OCCIDENTE</v>
          </cell>
          <cell r="AI41">
            <v>8</v>
          </cell>
          <cell r="AJ41">
            <v>-8.0284362250653361E-3</v>
          </cell>
          <cell r="AK41">
            <v>9</v>
          </cell>
          <cell r="AL41">
            <v>6.5551691834552228E-3</v>
          </cell>
          <cell r="AP41" t="str">
            <v>OCCIDENTE</v>
          </cell>
          <cell r="AQ41">
            <v>6</v>
          </cell>
          <cell r="AR41">
            <v>1.9712552535577643E-2</v>
          </cell>
          <cell r="AS41">
            <v>4</v>
          </cell>
          <cell r="AT41">
            <v>2.2745121745674522E-2</v>
          </cell>
          <cell r="AX41" t="str">
            <v>OCCIDENTE</v>
          </cell>
          <cell r="AY41">
            <v>10</v>
          </cell>
          <cell r="AZ41">
            <v>7.1306197148205713E-2</v>
          </cell>
          <cell r="BA41">
            <v>10</v>
          </cell>
          <cell r="BB41">
            <v>7.7514495118373009E-2</v>
          </cell>
          <cell r="BF41" t="str">
            <v>OCCIDENTE</v>
          </cell>
          <cell r="BG41">
            <v>20</v>
          </cell>
          <cell r="BH41">
            <v>0.6814716743441962</v>
          </cell>
          <cell r="BI41">
            <v>22</v>
          </cell>
          <cell r="BJ41">
            <v>0.64506252745752157</v>
          </cell>
          <cell r="BN41" t="str">
            <v>OCCIDENTE</v>
          </cell>
          <cell r="BO41">
            <v>37</v>
          </cell>
          <cell r="BP41">
            <v>4.873251085049328E-2</v>
          </cell>
          <cell r="BQ41">
            <v>22</v>
          </cell>
          <cell r="BR41">
            <v>0.2315708410749899</v>
          </cell>
          <cell r="BV41" t="str">
            <v>OCCIDENTE</v>
          </cell>
          <cell r="BW41">
            <v>8</v>
          </cell>
          <cell r="BX41">
            <v>0.25137605412140518</v>
          </cell>
          <cell r="BY41">
            <v>13</v>
          </cell>
          <cell r="BZ41">
            <v>0.25160584027718763</v>
          </cell>
        </row>
        <row r="42">
          <cell r="B42" t="str">
            <v xml:space="preserve">ORINOCO               </v>
          </cell>
          <cell r="C42">
            <v>24</v>
          </cell>
          <cell r="D42">
            <v>0.12307230159405781</v>
          </cell>
          <cell r="E42">
            <v>23</v>
          </cell>
          <cell r="F42">
            <v>0.13319109990999289</v>
          </cell>
          <cell r="J42" t="str">
            <v xml:space="preserve">ORINOCO               </v>
          </cell>
          <cell r="K42">
            <v>15</v>
          </cell>
          <cell r="L42">
            <v>0.10795341463141153</v>
          </cell>
          <cell r="M42">
            <v>17</v>
          </cell>
          <cell r="N42">
            <v>0.11623340515024812</v>
          </cell>
          <cell r="R42" t="str">
            <v xml:space="preserve">ORINOCO               </v>
          </cell>
          <cell r="S42">
            <v>15</v>
          </cell>
          <cell r="T42">
            <v>9.2632549272695908</v>
          </cell>
          <cell r="U42">
            <v>17</v>
          </cell>
          <cell r="V42">
            <v>8.6033786819491223</v>
          </cell>
          <cell r="Z42" t="str">
            <v xml:space="preserve">ORINOCO               </v>
          </cell>
          <cell r="AA42">
            <v>22</v>
          </cell>
          <cell r="AB42">
            <v>1.0305484118962416</v>
          </cell>
          <cell r="AC42">
            <v>21</v>
          </cell>
          <cell r="AD42">
            <v>1.0527669770186838</v>
          </cell>
          <cell r="AH42" t="str">
            <v xml:space="preserve">ORINOCO               </v>
          </cell>
          <cell r="AI42">
            <v>15</v>
          </cell>
          <cell r="AJ42">
            <v>4.6716166625958094E-2</v>
          </cell>
          <cell r="AK42">
            <v>15</v>
          </cell>
          <cell r="AL42">
            <v>4.8382896849698806E-2</v>
          </cell>
          <cell r="AP42" t="str">
            <v xml:space="preserve">ORINOCO               </v>
          </cell>
          <cell r="AQ42">
            <v>28</v>
          </cell>
          <cell r="AR42">
            <v>0.11452343140737174</v>
          </cell>
          <cell r="AS42">
            <v>28</v>
          </cell>
          <cell r="AT42">
            <v>0.1215782995925177</v>
          </cell>
          <cell r="AX42" t="str">
            <v xml:space="preserve">ORINOCO               </v>
          </cell>
          <cell r="AY42">
            <v>30</v>
          </cell>
          <cell r="AZ42">
            <v>0.13990943750205892</v>
          </cell>
          <cell r="BA42">
            <v>29</v>
          </cell>
          <cell r="BB42">
            <v>0.14871762145411982</v>
          </cell>
          <cell r="BF42" t="str">
            <v xml:space="preserve">ORINOCO               </v>
          </cell>
          <cell r="BG42">
            <v>18</v>
          </cell>
          <cell r="BH42">
            <v>0.69989426796699961</v>
          </cell>
          <cell r="BI42">
            <v>18</v>
          </cell>
          <cell r="BJ42">
            <v>0.69737192739750586</v>
          </cell>
          <cell r="BN42" t="str">
            <v xml:space="preserve">ORINOCO               </v>
          </cell>
          <cell r="BO42">
            <v>28</v>
          </cell>
          <cell r="BP42">
            <v>0.13292146376816391</v>
          </cell>
          <cell r="BQ42">
            <v>28</v>
          </cell>
          <cell r="BR42">
            <v>0.14934920270892485</v>
          </cell>
          <cell r="BV42" t="str">
            <v xml:space="preserve">ORINOCO               </v>
          </cell>
          <cell r="BW42">
            <v>28</v>
          </cell>
          <cell r="BX42">
            <v>0.18335500548933861</v>
          </cell>
          <cell r="BY42">
            <v>32</v>
          </cell>
          <cell r="BZ42">
            <v>0.18420269150779131</v>
          </cell>
        </row>
        <row r="43">
          <cell r="B43" t="str">
            <v xml:space="preserve">PLAZA                 </v>
          </cell>
          <cell r="C43">
            <v>14</v>
          </cell>
          <cell r="D43">
            <v>0.15280245261204473</v>
          </cell>
          <cell r="E43">
            <v>11</v>
          </cell>
          <cell r="F43">
            <v>0.16927303063793511</v>
          </cell>
          <cell r="J43" t="str">
            <v xml:space="preserve">PLAZA                 </v>
          </cell>
          <cell r="K43">
            <v>10</v>
          </cell>
          <cell r="L43">
            <v>0.14739742141658813</v>
          </cell>
          <cell r="M43">
            <v>9</v>
          </cell>
          <cell r="N43">
            <v>0.16363627011301796</v>
          </cell>
          <cell r="R43" t="str">
            <v xml:space="preserve">PLAZA                 </v>
          </cell>
          <cell r="S43">
            <v>10</v>
          </cell>
          <cell r="T43">
            <v>6.784379200052002</v>
          </cell>
          <cell r="U43">
            <v>9</v>
          </cell>
          <cell r="V43">
            <v>6.1111146038059552</v>
          </cell>
          <cell r="Z43" t="str">
            <v xml:space="preserve">PLAZA                 </v>
          </cell>
          <cell r="AA43">
            <v>2</v>
          </cell>
          <cell r="AB43">
            <v>7.2341440746180732</v>
          </cell>
          <cell r="AC43">
            <v>2</v>
          </cell>
          <cell r="AD43">
            <v>8.6431254482098474</v>
          </cell>
          <cell r="AH43" t="str">
            <v xml:space="preserve">PLAZA                 </v>
          </cell>
          <cell r="AI43">
            <v>11</v>
          </cell>
          <cell r="AJ43">
            <v>3.5542607944610019E-2</v>
          </cell>
          <cell r="AK43">
            <v>13</v>
          </cell>
          <cell r="AL43">
            <v>3.5445606029976602E-2</v>
          </cell>
          <cell r="AP43" t="str">
            <v xml:space="preserve">PLAZA                 </v>
          </cell>
          <cell r="AQ43">
            <v>5</v>
          </cell>
          <cell r="AR43">
            <v>1.8459716555959758E-2</v>
          </cell>
          <cell r="AS43">
            <v>3</v>
          </cell>
          <cell r="AT43">
            <v>1.681896705609915E-2</v>
          </cell>
          <cell r="AX43" t="str">
            <v xml:space="preserve">PLAZA                 </v>
          </cell>
          <cell r="AY43">
            <v>3</v>
          </cell>
          <cell r="AZ43">
            <v>3.6715309586579675E-2</v>
          </cell>
          <cell r="BA43">
            <v>1</v>
          </cell>
          <cell r="BB43">
            <v>3.7066399913379969E-2</v>
          </cell>
          <cell r="BF43" t="str">
            <v xml:space="preserve">PLAZA                 </v>
          </cell>
          <cell r="BG43">
            <v>15</v>
          </cell>
          <cell r="BH43">
            <v>0.75365269627058418</v>
          </cell>
          <cell r="BI43">
            <v>16</v>
          </cell>
          <cell r="BJ43">
            <v>0.78453776179199242</v>
          </cell>
          <cell r="BN43" t="str">
            <v xml:space="preserve">PLAZA                 </v>
          </cell>
          <cell r="BO43">
            <v>31</v>
          </cell>
          <cell r="BP43">
            <v>7.6687940097767193E-2</v>
          </cell>
          <cell r="BQ43">
            <v>33</v>
          </cell>
          <cell r="BR43">
            <v>0.10134820698062637</v>
          </cell>
          <cell r="BV43" t="str">
            <v xml:space="preserve">PLAZA                 </v>
          </cell>
          <cell r="BW43">
            <v>4</v>
          </cell>
          <cell r="BX43">
            <v>0.3015140662845755</v>
          </cell>
          <cell r="BY43">
            <v>4</v>
          </cell>
          <cell r="BZ43">
            <v>0.33335967244849107</v>
          </cell>
        </row>
        <row r="44">
          <cell r="B44" t="str">
            <v>POPULAR</v>
          </cell>
          <cell r="C44">
            <v>13</v>
          </cell>
          <cell r="D44">
            <v>0.15797809399144772</v>
          </cell>
          <cell r="E44">
            <v>14</v>
          </cell>
          <cell r="F44">
            <v>0.16178785622829528</v>
          </cell>
          <cell r="J44" t="str">
            <v>POPULAR</v>
          </cell>
          <cell r="K44">
            <v>11</v>
          </cell>
          <cell r="L44">
            <v>0.13717913066541984</v>
          </cell>
          <cell r="M44">
            <v>11</v>
          </cell>
          <cell r="N44">
            <v>0.14026368059209166</v>
          </cell>
          <cell r="R44" t="str">
            <v>POPULAR</v>
          </cell>
          <cell r="S44">
            <v>11</v>
          </cell>
          <cell r="T44">
            <v>7.2897385713793588</v>
          </cell>
          <cell r="U44">
            <v>11</v>
          </cell>
          <cell r="V44">
            <v>7.1294293417848751</v>
          </cell>
          <cell r="Z44" t="str">
            <v>POPULAR</v>
          </cell>
          <cell r="AA44">
            <v>21</v>
          </cell>
          <cell r="AB44">
            <v>1.05124159987687</v>
          </cell>
          <cell r="AC44">
            <v>20</v>
          </cell>
          <cell r="AD44">
            <v>1.0633985163241322</v>
          </cell>
          <cell r="AH44" t="str">
            <v>POPULAR</v>
          </cell>
          <cell r="AI44">
            <v>36</v>
          </cell>
          <cell r="AJ44">
            <v>0.23566217897150896</v>
          </cell>
          <cell r="AK44">
            <v>35</v>
          </cell>
          <cell r="AL44">
            <v>0.26630763321285089</v>
          </cell>
          <cell r="AP44" t="str">
            <v>POPULAR</v>
          </cell>
          <cell r="AQ44">
            <v>34</v>
          </cell>
          <cell r="AR44">
            <v>0.14986469458579629</v>
          </cell>
          <cell r="AS44">
            <v>33</v>
          </cell>
          <cell r="AT44">
            <v>0.15173066698762872</v>
          </cell>
          <cell r="AX44" t="str">
            <v>POPULAR</v>
          </cell>
          <cell r="AY44">
            <v>34</v>
          </cell>
          <cell r="AZ44">
            <v>0.19020851793142793</v>
          </cell>
          <cell r="BA44">
            <v>32</v>
          </cell>
          <cell r="BB44">
            <v>0.19219691089915283</v>
          </cell>
          <cell r="BF44" t="str">
            <v>POPULAR</v>
          </cell>
          <cell r="BG44">
            <v>40</v>
          </cell>
          <cell r="BH44">
            <v>9.4290953065983063E-2</v>
          </cell>
          <cell r="BI44">
            <v>40</v>
          </cell>
          <cell r="BJ44">
            <v>8.958105273257766E-2</v>
          </cell>
          <cell r="BN44" t="str">
            <v>POPULAR</v>
          </cell>
          <cell r="BO44">
            <v>23</v>
          </cell>
          <cell r="BP44">
            <v>0.21146385862525058</v>
          </cell>
          <cell r="BQ44">
            <v>23</v>
          </cell>
          <cell r="BR44">
            <v>0.22441983697429879</v>
          </cell>
          <cell r="BV44" t="str">
            <v>POPULAR</v>
          </cell>
          <cell r="BW44">
            <v>26</v>
          </cell>
          <cell r="BX44">
            <v>0.19028813501360634</v>
          </cell>
          <cell r="BY44">
            <v>20</v>
          </cell>
          <cell r="BZ44">
            <v>0.21687949942319767</v>
          </cell>
        </row>
        <row r="45">
          <cell r="B45" t="str">
            <v xml:space="preserve">PROVINCIAL            </v>
          </cell>
          <cell r="C45">
            <v>29</v>
          </cell>
          <cell r="D45">
            <v>0.10917307881167369</v>
          </cell>
          <cell r="E45">
            <v>27</v>
          </cell>
          <cell r="F45">
            <v>0.12011936681955319</v>
          </cell>
          <cell r="J45" t="str">
            <v xml:space="preserve">PROVINCIAL            </v>
          </cell>
          <cell r="K45">
            <v>25</v>
          </cell>
          <cell r="L45">
            <v>8.6288626196917212E-2</v>
          </cell>
          <cell r="M45">
            <v>22</v>
          </cell>
          <cell r="N45">
            <v>9.6270221361931571E-2</v>
          </cell>
          <cell r="R45" t="str">
            <v xml:space="preserve">PROVINCIAL            </v>
          </cell>
          <cell r="S45">
            <v>25</v>
          </cell>
          <cell r="T45">
            <v>11.589012875438808</v>
          </cell>
          <cell r="U45">
            <v>22</v>
          </cell>
          <cell r="V45">
            <v>10.387428073323544</v>
          </cell>
          <cell r="Z45" t="str">
            <v xml:space="preserve">PROVINCIAL            </v>
          </cell>
          <cell r="AA45">
            <v>16</v>
          </cell>
          <cell r="AB45">
            <v>1.2853368655096176</v>
          </cell>
          <cell r="AC45">
            <v>12</v>
          </cell>
          <cell r="AD45">
            <v>1.581635973612453</v>
          </cell>
          <cell r="AH45" t="str">
            <v xml:space="preserve">PROVINCIAL            </v>
          </cell>
          <cell r="AI45">
            <v>30</v>
          </cell>
          <cell r="AJ45">
            <v>0.13891159002635223</v>
          </cell>
          <cell r="AK45">
            <v>32</v>
          </cell>
          <cell r="AL45">
            <v>0.15636360094720991</v>
          </cell>
          <cell r="AP45" t="str">
            <v xml:space="preserve">PROVINCIAL            </v>
          </cell>
          <cell r="AQ45">
            <v>14</v>
          </cell>
          <cell r="AR45">
            <v>5.5289510812767881E-2</v>
          </cell>
          <cell r="AS45">
            <v>10</v>
          </cell>
          <cell r="AT45">
            <v>4.7202833977815675E-2</v>
          </cell>
          <cell r="AX45" t="str">
            <v xml:space="preserve">PROVINCIAL            </v>
          </cell>
          <cell r="AY45">
            <v>18</v>
          </cell>
          <cell r="AZ45">
            <v>9.1685179778290687E-2</v>
          </cell>
          <cell r="BA45">
            <v>17</v>
          </cell>
          <cell r="BB45">
            <v>8.9095340391570771E-2</v>
          </cell>
          <cell r="BF45" t="str">
            <v xml:space="preserve">PROVINCIAL            </v>
          </cell>
          <cell r="BG45">
            <v>24</v>
          </cell>
          <cell r="BH45">
            <v>0.6340531101600444</v>
          </cell>
          <cell r="BI45">
            <v>26</v>
          </cell>
          <cell r="BJ45">
            <v>0.60425690344635585</v>
          </cell>
          <cell r="BN45" t="str">
            <v xml:space="preserve">PROVINCIAL            </v>
          </cell>
          <cell r="BO45">
            <v>24</v>
          </cell>
          <cell r="BP45">
            <v>0.20082809185041228</v>
          </cell>
          <cell r="BQ45">
            <v>24</v>
          </cell>
          <cell r="BR45">
            <v>0.21196394974514421</v>
          </cell>
          <cell r="BV45" t="str">
            <v xml:space="preserve">PROVINCIAL            </v>
          </cell>
          <cell r="BW45">
            <v>10</v>
          </cell>
          <cell r="BX45">
            <v>0.22294528510264683</v>
          </cell>
          <cell r="BY45">
            <v>6</v>
          </cell>
          <cell r="BZ45">
            <v>0.28475098028849954</v>
          </cell>
        </row>
        <row r="46">
          <cell r="B46" t="str">
            <v>REPUBLICA</v>
          </cell>
          <cell r="C46">
            <v>18</v>
          </cell>
          <cell r="D46">
            <v>0.12955482646832148</v>
          </cell>
          <cell r="E46">
            <v>19</v>
          </cell>
          <cell r="F46">
            <v>0.1380074734945643</v>
          </cell>
          <cell r="J46" t="str">
            <v>REPUBLICA</v>
          </cell>
          <cell r="K46">
            <v>26</v>
          </cell>
          <cell r="L46">
            <v>8.3409106126840687E-2</v>
          </cell>
          <cell r="M46">
            <v>24</v>
          </cell>
          <cell r="N46">
            <v>9.008310718618491E-2</v>
          </cell>
          <cell r="R46" t="str">
            <v>REPUBLICA</v>
          </cell>
          <cell r="S46">
            <v>26</v>
          </cell>
          <cell r="T46">
            <v>11.98909863006198</v>
          </cell>
          <cell r="U46">
            <v>24</v>
          </cell>
          <cell r="V46">
            <v>11.100860430282308</v>
          </cell>
          <cell r="Z46" t="str">
            <v>REPUBLICA</v>
          </cell>
          <cell r="AA46">
            <v>29</v>
          </cell>
          <cell r="AB46">
            <v>0.72257123873776918</v>
          </cell>
          <cell r="AC46">
            <v>29</v>
          </cell>
          <cell r="AD46">
            <v>0.74441154247872188</v>
          </cell>
          <cell r="AH46" t="str">
            <v>REPUBLICA</v>
          </cell>
          <cell r="AI46">
            <v>4</v>
          </cell>
          <cell r="AJ46">
            <v>-0.15152770539379629</v>
          </cell>
          <cell r="AK46">
            <v>4</v>
          </cell>
          <cell r="AL46">
            <v>-9.4631641431225294E-2</v>
          </cell>
          <cell r="AP46" t="str">
            <v>REPUBLICA</v>
          </cell>
          <cell r="AQ46">
            <v>25</v>
          </cell>
          <cell r="AR46">
            <v>9.5236536993728166E-2</v>
          </cell>
          <cell r="AS46">
            <v>25</v>
          </cell>
          <cell r="AT46">
            <v>0.10215022634263422</v>
          </cell>
          <cell r="AX46" t="str">
            <v>REPUBLICA</v>
          </cell>
          <cell r="AY46">
            <v>24</v>
          </cell>
          <cell r="AZ46">
            <v>0.11291826482974748</v>
          </cell>
          <cell r="BA46">
            <v>24</v>
          </cell>
          <cell r="BB46">
            <v>0.12280104220486064</v>
          </cell>
          <cell r="BF46" t="str">
            <v>REPUBLICA</v>
          </cell>
          <cell r="BG46">
            <v>31</v>
          </cell>
          <cell r="BH46">
            <v>0.49160357883578937</v>
          </cell>
          <cell r="BI46">
            <v>28</v>
          </cell>
          <cell r="BJ46">
            <v>0.53677222687314807</v>
          </cell>
          <cell r="BN46" t="str">
            <v>REPUBLICA</v>
          </cell>
          <cell r="BO46">
            <v>14</v>
          </cell>
          <cell r="BP46">
            <v>0.36750906930424704</v>
          </cell>
          <cell r="BQ46">
            <v>15</v>
          </cell>
          <cell r="BR46">
            <v>0.34316835686658226</v>
          </cell>
          <cell r="BV46" t="str">
            <v>REPUBLICA</v>
          </cell>
          <cell r="BW46">
            <v>14</v>
          </cell>
          <cell r="BX46">
            <v>0.21874900385890622</v>
          </cell>
          <cell r="BY46">
            <v>15</v>
          </cell>
          <cell r="BZ46">
            <v>0.22776080437534471</v>
          </cell>
        </row>
        <row r="47">
          <cell r="B47" t="str">
            <v xml:space="preserve">SOFITASA              </v>
          </cell>
          <cell r="C47">
            <v>31</v>
          </cell>
          <cell r="D47">
            <v>9.1549271143960179E-2</v>
          </cell>
          <cell r="E47">
            <v>31</v>
          </cell>
          <cell r="F47">
            <v>0.10536784626687858</v>
          </cell>
          <cell r="J47" t="str">
            <v xml:space="preserve">SOFITASA              </v>
          </cell>
          <cell r="K47">
            <v>28</v>
          </cell>
          <cell r="L47">
            <v>7.8450174683855414E-2</v>
          </cell>
          <cell r="M47">
            <v>26</v>
          </cell>
          <cell r="N47">
            <v>8.9504336544935892E-2</v>
          </cell>
          <cell r="R47" t="str">
            <v xml:space="preserve">SOFITASA              </v>
          </cell>
          <cell r="S47">
            <v>28</v>
          </cell>
          <cell r="T47">
            <v>12.746944210511671</v>
          </cell>
          <cell r="U47">
            <v>26</v>
          </cell>
          <cell r="V47">
            <v>11.172643009290923</v>
          </cell>
          <cell r="Z47" t="str">
            <v xml:space="preserve">SOFITASA              </v>
          </cell>
          <cell r="AA47">
            <v>24</v>
          </cell>
          <cell r="AB47">
            <v>0.95509824091849937</v>
          </cell>
          <cell r="AC47">
            <v>25</v>
          </cell>
          <cell r="AD47">
            <v>0.96547867897194184</v>
          </cell>
          <cell r="AH47" t="str">
            <v xml:space="preserve">SOFITASA              </v>
          </cell>
          <cell r="AI47">
            <v>26</v>
          </cell>
          <cell r="AJ47">
            <v>9.4929753076241033E-2</v>
          </cell>
          <cell r="AK47">
            <v>27</v>
          </cell>
          <cell r="AL47">
            <v>0.1251512451708536</v>
          </cell>
          <cell r="AP47" t="str">
            <v xml:space="preserve">SOFITASA              </v>
          </cell>
          <cell r="AQ47">
            <v>20</v>
          </cell>
          <cell r="AR47">
            <v>8.3410104723871323E-2</v>
          </cell>
          <cell r="AS47">
            <v>24</v>
          </cell>
          <cell r="AT47">
            <v>9.5458658156976572E-2</v>
          </cell>
          <cell r="AX47" t="str">
            <v xml:space="preserve">SOFITASA              </v>
          </cell>
          <cell r="AY47">
            <v>22</v>
          </cell>
          <cell r="AZ47">
            <v>0.10604011885167254</v>
          </cell>
          <cell r="BA47">
            <v>25</v>
          </cell>
          <cell r="BB47">
            <v>0.12304664498011694</v>
          </cell>
          <cell r="BF47" t="str">
            <v xml:space="preserve">SOFITASA              </v>
          </cell>
          <cell r="BG47">
            <v>16</v>
          </cell>
          <cell r="BH47">
            <v>0.73903028014061067</v>
          </cell>
          <cell r="BI47">
            <v>14</v>
          </cell>
          <cell r="BJ47">
            <v>0.79304516427864846</v>
          </cell>
          <cell r="BN47" t="str">
            <v xml:space="preserve">SOFITASA              </v>
          </cell>
          <cell r="BO47">
            <v>29</v>
          </cell>
          <cell r="BP47">
            <v>0.11934297908690306</v>
          </cell>
          <cell r="BQ47">
            <v>32</v>
          </cell>
          <cell r="BR47">
            <v>0.10199447838465071</v>
          </cell>
          <cell r="BV47" t="str">
            <v xml:space="preserve">SOFITASA              </v>
          </cell>
          <cell r="BW47">
            <v>22</v>
          </cell>
          <cell r="BX47">
            <v>0.201024343825149</v>
          </cell>
          <cell r="BY47">
            <v>16</v>
          </cell>
          <cell r="BZ47">
            <v>0.22661395991047065</v>
          </cell>
        </row>
        <row r="48">
          <cell r="B48" t="str">
            <v>STANDARD CHARTERED</v>
          </cell>
          <cell r="C48">
            <v>10</v>
          </cell>
          <cell r="D48">
            <v>0.18850595808286583</v>
          </cell>
          <cell r="E48">
            <v>9</v>
          </cell>
          <cell r="F48">
            <v>0.21866473432644476</v>
          </cell>
          <cell r="J48" t="str">
            <v>STANDARD CHARTERED</v>
          </cell>
          <cell r="K48">
            <v>8</v>
          </cell>
          <cell r="L48">
            <v>0.1710318825269237</v>
          </cell>
          <cell r="M48">
            <v>6</v>
          </cell>
          <cell r="N48">
            <v>0.1967363294326136</v>
          </cell>
          <cell r="R48" t="str">
            <v>STANDARD CHARTERED</v>
          </cell>
          <cell r="S48">
            <v>8</v>
          </cell>
          <cell r="T48">
            <v>5.8468630832183051</v>
          </cell>
          <cell r="U48">
            <v>6</v>
          </cell>
          <cell r="V48">
            <v>5.0829452947708944</v>
          </cell>
          <cell r="Z48" t="str">
            <v>STANDARD CHARTERED</v>
          </cell>
          <cell r="AA48">
            <v>4</v>
          </cell>
          <cell r="AB48">
            <v>4.9872021408070921</v>
          </cell>
          <cell r="AC48">
            <v>5</v>
          </cell>
          <cell r="AD48">
            <v>4.3080782447352881</v>
          </cell>
          <cell r="AH48" t="str">
            <v>STANDARD CHARTERED</v>
          </cell>
          <cell r="AI48">
            <v>5</v>
          </cell>
          <cell r="AJ48">
            <v>-0.10849451419522675</v>
          </cell>
          <cell r="AK48">
            <v>5</v>
          </cell>
          <cell r="AL48">
            <v>-2.5942666088787376E-2</v>
          </cell>
          <cell r="AP48" t="str">
            <v>STANDARD CHARTERED</v>
          </cell>
          <cell r="AQ48">
            <v>7</v>
          </cell>
          <cell r="AR48">
            <v>2.4111619431333425E-2</v>
          </cell>
          <cell r="AS48">
            <v>8</v>
          </cell>
          <cell r="AT48">
            <v>3.5337937240084646E-2</v>
          </cell>
          <cell r="AX48" t="str">
            <v>STANDARD CHARTERED</v>
          </cell>
          <cell r="AY48">
            <v>4</v>
          </cell>
          <cell r="AZ48">
            <v>3.7559879158987758E-2</v>
          </cell>
          <cell r="BA48">
            <v>6</v>
          </cell>
          <cell r="BB48">
            <v>4.9554174870154309E-2</v>
          </cell>
          <cell r="BF48" t="str">
            <v>STANDARD CHARTERED</v>
          </cell>
          <cell r="BG48">
            <v>6</v>
          </cell>
          <cell r="BH48">
            <v>0.94367496065412626</v>
          </cell>
          <cell r="BI48">
            <v>7</v>
          </cell>
          <cell r="BJ48">
            <v>1.1342467213654421</v>
          </cell>
          <cell r="BN48" t="str">
            <v>STANDARD CHARTERED</v>
          </cell>
          <cell r="BO48">
            <v>38</v>
          </cell>
          <cell r="BP48">
            <v>3.9892366553578973E-2</v>
          </cell>
          <cell r="BQ48">
            <v>39</v>
          </cell>
          <cell r="BR48">
            <v>1.6098620825874172E-2</v>
          </cell>
          <cell r="BV48" t="str">
            <v>STANDARD CHARTERED</v>
          </cell>
          <cell r="BW48">
            <v>6</v>
          </cell>
          <cell r="BX48">
            <v>0.25907287987015803</v>
          </cell>
          <cell r="BY48">
            <v>3</v>
          </cell>
          <cell r="BZ48">
            <v>0.35542742713465908</v>
          </cell>
        </row>
        <row r="49">
          <cell r="B49" t="str">
            <v xml:space="preserve">TEQUENDAMA            </v>
          </cell>
          <cell r="C49">
            <v>6</v>
          </cell>
          <cell r="D49">
            <v>0.23696053349592552</v>
          </cell>
          <cell r="E49">
            <v>5</v>
          </cell>
          <cell r="F49">
            <v>0.3288224109454968</v>
          </cell>
          <cell r="J49" t="str">
            <v xml:space="preserve">TEQUENDAMA            </v>
          </cell>
          <cell r="K49">
            <v>5</v>
          </cell>
          <cell r="L49">
            <v>0.21435568485046008</v>
          </cell>
          <cell r="M49">
            <v>4</v>
          </cell>
          <cell r="N49">
            <v>0.29272684312882064</v>
          </cell>
          <cell r="R49" t="str">
            <v xml:space="preserve">TEQUENDAMA            </v>
          </cell>
          <cell r="S49">
            <v>5</v>
          </cell>
          <cell r="T49">
            <v>4.6651433606606938</v>
          </cell>
          <cell r="U49">
            <v>4</v>
          </cell>
          <cell r="V49">
            <v>3.4161540817762615</v>
          </cell>
          <cell r="Z49" t="str">
            <v xml:space="preserve">TEQUENDAMA            </v>
          </cell>
          <cell r="AA49">
            <v>3</v>
          </cell>
          <cell r="AB49">
            <v>6.8769939105896354</v>
          </cell>
          <cell r="AC49">
            <v>3</v>
          </cell>
          <cell r="AD49">
            <v>5.9493683355086562</v>
          </cell>
          <cell r="AH49" t="str">
            <v xml:space="preserve">TEQUENDAMA            </v>
          </cell>
          <cell r="AI49">
            <v>6</v>
          </cell>
          <cell r="AJ49">
            <v>-4.8481281880639299E-2</v>
          </cell>
          <cell r="AK49">
            <v>11</v>
          </cell>
          <cell r="AL49">
            <v>1.1273696806835589E-2</v>
          </cell>
          <cell r="AP49" t="str">
            <v xml:space="preserve">TEQUENDAMA            </v>
          </cell>
          <cell r="AQ49">
            <v>4</v>
          </cell>
          <cell r="AR49">
            <v>1.6464366229891409E-2</v>
          </cell>
          <cell r="AS49">
            <v>6</v>
          </cell>
          <cell r="AT49">
            <v>3.0802051261138184E-2</v>
          </cell>
          <cell r="AX49" t="str">
            <v xml:space="preserve">TEQUENDAMA            </v>
          </cell>
          <cell r="AY49">
            <v>2</v>
          </cell>
          <cell r="AZ49">
            <v>3.021270455025464E-2</v>
          </cell>
          <cell r="BA49">
            <v>4</v>
          </cell>
          <cell r="BB49">
            <v>4.4165324307240586E-2</v>
          </cell>
          <cell r="BF49" t="str">
            <v xml:space="preserve">TEQUENDAMA            </v>
          </cell>
          <cell r="BG49">
            <v>9</v>
          </cell>
          <cell r="BH49">
            <v>0.85439766369962666</v>
          </cell>
          <cell r="BI49">
            <v>3</v>
          </cell>
          <cell r="BJ49">
            <v>1.6793460397886115</v>
          </cell>
          <cell r="BN49" t="str">
            <v xml:space="preserve">TEQUENDAMA            </v>
          </cell>
          <cell r="BO49">
            <v>19</v>
          </cell>
          <cell r="BP49">
            <v>0.25042396834369701</v>
          </cell>
          <cell r="BQ49">
            <v>10</v>
          </cell>
          <cell r="BR49">
            <v>0.59722063217138566</v>
          </cell>
          <cell r="BV49" t="str">
            <v xml:space="preserve">TEQUENDAMA            </v>
          </cell>
          <cell r="BW49">
            <v>37</v>
          </cell>
          <cell r="BX49">
            <v>0.1397548273213588</v>
          </cell>
          <cell r="BY49">
            <v>34</v>
          </cell>
          <cell r="BZ49">
            <v>0.17007131260404035</v>
          </cell>
        </row>
        <row r="50">
          <cell r="B50" t="str">
            <v xml:space="preserve">UNION                 </v>
          </cell>
          <cell r="C50">
            <v>35</v>
          </cell>
          <cell r="D50">
            <v>8.1843026314219386E-2</v>
          </cell>
          <cell r="E50">
            <v>35</v>
          </cell>
          <cell r="F50">
            <v>8.7094592017809905E-2</v>
          </cell>
          <cell r="J50" t="str">
            <v xml:space="preserve">UNION                 </v>
          </cell>
          <cell r="K50">
            <v>38</v>
          </cell>
          <cell r="L50">
            <v>4.7180961076612564E-2</v>
          </cell>
          <cell r="M50">
            <v>38</v>
          </cell>
          <cell r="N50">
            <v>5.0352766664484051E-2</v>
          </cell>
          <cell r="R50" t="str">
            <v xml:space="preserve">UNION                 </v>
          </cell>
          <cell r="S50">
            <v>38</v>
          </cell>
          <cell r="T50">
            <v>21.194990037956146</v>
          </cell>
          <cell r="U50">
            <v>38</v>
          </cell>
          <cell r="V50">
            <v>19.859881914003001</v>
          </cell>
          <cell r="Z50" t="str">
            <v xml:space="preserve">UNION                 </v>
          </cell>
          <cell r="AA50">
            <v>39</v>
          </cell>
          <cell r="AB50">
            <v>0.29923171684709676</v>
          </cell>
          <cell r="AC50">
            <v>39</v>
          </cell>
          <cell r="AD50">
            <v>0.30186242876420277</v>
          </cell>
          <cell r="AH50" t="str">
            <v xml:space="preserve">UNION                 </v>
          </cell>
          <cell r="AI50">
            <v>32</v>
          </cell>
          <cell r="AJ50">
            <v>0.1778011531051692</v>
          </cell>
          <cell r="AK50">
            <v>34</v>
          </cell>
          <cell r="AL50">
            <v>0.2471747089993844</v>
          </cell>
          <cell r="AP50" t="str">
            <v xml:space="preserve">UNION                 </v>
          </cell>
          <cell r="AQ50">
            <v>35</v>
          </cell>
          <cell r="AR50">
            <v>0.16135799434799147</v>
          </cell>
          <cell r="AS50">
            <v>37</v>
          </cell>
          <cell r="AT50">
            <v>0.17354102157079307</v>
          </cell>
          <cell r="AX50" t="str">
            <v xml:space="preserve">UNION                 </v>
          </cell>
          <cell r="AY50">
            <v>33</v>
          </cell>
          <cell r="AZ50">
            <v>0.18973278706958954</v>
          </cell>
          <cell r="BA50">
            <v>36</v>
          </cell>
          <cell r="BB50">
            <v>0.20402428012235541</v>
          </cell>
          <cell r="BF50" t="str">
            <v xml:space="preserve">UNION                 </v>
          </cell>
          <cell r="BG50">
            <v>23</v>
          </cell>
          <cell r="BH50">
            <v>0.656714793934154</v>
          </cell>
          <cell r="BI50">
            <v>21</v>
          </cell>
          <cell r="BJ50">
            <v>0.65573891831443964</v>
          </cell>
          <cell r="BN50" t="str">
            <v xml:space="preserve">UNION                 </v>
          </cell>
          <cell r="BO50">
            <v>26</v>
          </cell>
          <cell r="BP50">
            <v>0.15261632239092424</v>
          </cell>
          <cell r="BQ50">
            <v>27</v>
          </cell>
          <cell r="BR50">
            <v>0.16368745930262546</v>
          </cell>
          <cell r="BV50" t="str">
            <v xml:space="preserve">UNION                 </v>
          </cell>
          <cell r="BW50">
            <v>25</v>
          </cell>
          <cell r="BX50">
            <v>0.19085649836865903</v>
          </cell>
          <cell r="BY50">
            <v>24</v>
          </cell>
          <cell r="BZ50">
            <v>0.20741400850388544</v>
          </cell>
        </row>
        <row r="51">
          <cell r="B51" t="str">
            <v xml:space="preserve">VENEZOLANO DE CREDITO </v>
          </cell>
          <cell r="C51">
            <v>7</v>
          </cell>
          <cell r="D51">
            <v>0.22965303314645327</v>
          </cell>
          <cell r="E51">
            <v>8</v>
          </cell>
          <cell r="F51">
            <v>0.22974597926521076</v>
          </cell>
          <cell r="J51" t="str">
            <v xml:space="preserve">VENEZOLANO DE CREDITO </v>
          </cell>
          <cell r="K51">
            <v>6</v>
          </cell>
          <cell r="L51">
            <v>0.18081976816279058</v>
          </cell>
          <cell r="M51">
            <v>8</v>
          </cell>
          <cell r="N51">
            <v>0.18136689763570246</v>
          </cell>
          <cell r="R51" t="str">
            <v xml:space="preserve">VENEZOLANO DE CREDITO </v>
          </cell>
          <cell r="S51">
            <v>6</v>
          </cell>
          <cell r="T51">
            <v>5.5303687763812865</v>
          </cell>
          <cell r="U51">
            <v>8</v>
          </cell>
          <cell r="V51">
            <v>5.5136853143323981</v>
          </cell>
          <cell r="Z51" t="str">
            <v xml:space="preserve">VENEZOLANO DE CREDITO </v>
          </cell>
          <cell r="AA51">
            <v>9</v>
          </cell>
          <cell r="AB51">
            <v>2.1327014309938361</v>
          </cell>
          <cell r="AC51">
            <v>9</v>
          </cell>
          <cell r="AD51">
            <v>2.033433316544933</v>
          </cell>
          <cell r="AH51" t="str">
            <v xml:space="preserve">VENEZOLANO DE CREDITO </v>
          </cell>
          <cell r="AI51">
            <v>16</v>
          </cell>
          <cell r="AJ51">
            <v>5.4796917018314829E-2</v>
          </cell>
          <cell r="AK51">
            <v>16</v>
          </cell>
          <cell r="AL51">
            <v>5.1622991789241623E-2</v>
          </cell>
          <cell r="AP51" t="str">
            <v xml:space="preserve">VENEZOLANO DE CREDITO </v>
          </cell>
          <cell r="AQ51">
            <v>16</v>
          </cell>
          <cell r="AR51">
            <v>6.0556336234040775E-2</v>
          </cell>
          <cell r="AS51">
            <v>18</v>
          </cell>
          <cell r="AT51">
            <v>6.7308372668102787E-2</v>
          </cell>
          <cell r="AX51" t="str">
            <v xml:space="preserve">VENEZOLANO DE CREDITO </v>
          </cell>
          <cell r="AY51">
            <v>11</v>
          </cell>
          <cell r="AZ51">
            <v>7.2140993205839055E-2</v>
          </cell>
          <cell r="BA51">
            <v>12</v>
          </cell>
          <cell r="BB51">
            <v>7.8657900330179858E-2</v>
          </cell>
          <cell r="BF51" t="str">
            <v xml:space="preserve">VENEZOLANO DE CREDITO </v>
          </cell>
          <cell r="BG51">
            <v>5</v>
          </cell>
          <cell r="BH51">
            <v>1.0507216700106676</v>
          </cell>
          <cell r="BI51">
            <v>6</v>
          </cell>
          <cell r="BJ51">
            <v>1.2733878804798704</v>
          </cell>
          <cell r="BN51" t="str">
            <v xml:space="preserve">VENEZOLANO DE CREDITO </v>
          </cell>
          <cell r="BO51">
            <v>34</v>
          </cell>
          <cell r="BP51">
            <v>6.7033857142780859E-2</v>
          </cell>
          <cell r="BQ51">
            <v>37</v>
          </cell>
          <cell r="BR51">
            <v>3.0570333978171191E-2</v>
          </cell>
          <cell r="BV51" t="str">
            <v xml:space="preserve">VENEZOLANO DE CREDITO </v>
          </cell>
          <cell r="BW51">
            <v>36</v>
          </cell>
          <cell r="BX51">
            <v>0.14008664331200563</v>
          </cell>
          <cell r="BY51">
            <v>38</v>
          </cell>
          <cell r="BZ51">
            <v>0.13807884366132162</v>
          </cell>
        </row>
        <row r="52">
          <cell r="B52" t="str">
            <v>VENEZUELA</v>
          </cell>
          <cell r="C52">
            <v>12</v>
          </cell>
          <cell r="D52">
            <v>0.15986969376636609</v>
          </cell>
          <cell r="E52">
            <v>13</v>
          </cell>
          <cell r="F52">
            <v>0.16572913656353871</v>
          </cell>
          <cell r="J52" t="str">
            <v>VENEZUELA</v>
          </cell>
          <cell r="K52">
            <v>20</v>
          </cell>
          <cell r="L52">
            <v>9.8295666266522044E-2</v>
          </cell>
          <cell r="M52">
            <v>20</v>
          </cell>
          <cell r="N52">
            <v>0.10325728198260206</v>
          </cell>
          <cell r="R52" t="str">
            <v>VENEZUELA</v>
          </cell>
          <cell r="S52">
            <v>20</v>
          </cell>
          <cell r="T52">
            <v>10.173388491905307</v>
          </cell>
          <cell r="U52">
            <v>20</v>
          </cell>
          <cell r="V52">
            <v>9.6845469956151966</v>
          </cell>
          <cell r="Z52" t="str">
            <v>VENEZUELA</v>
          </cell>
          <cell r="AA52">
            <v>33</v>
          </cell>
          <cell r="AB52">
            <v>0.55697103734937403</v>
          </cell>
          <cell r="AC52">
            <v>32</v>
          </cell>
          <cell r="AD52">
            <v>0.59149526628855109</v>
          </cell>
          <cell r="AH52" t="str">
            <v>VENEZUELA</v>
          </cell>
          <cell r="AI52">
            <v>33</v>
          </cell>
          <cell r="AJ52">
            <v>0.1783716150835552</v>
          </cell>
          <cell r="AK52">
            <v>33</v>
          </cell>
          <cell r="AL52">
            <v>0.19350761016849943</v>
          </cell>
          <cell r="AP52" t="str">
            <v>VENEZUELA</v>
          </cell>
          <cell r="AQ52">
            <v>36</v>
          </cell>
          <cell r="AR52">
            <v>0.17379440751865788</v>
          </cell>
          <cell r="AS52">
            <v>35</v>
          </cell>
          <cell r="AT52">
            <v>0.17085564538197143</v>
          </cell>
          <cell r="AX52" t="str">
            <v>VENEZUELA</v>
          </cell>
          <cell r="AY52">
            <v>35</v>
          </cell>
          <cell r="AZ52">
            <v>0.19675227553892641</v>
          </cell>
          <cell r="BA52">
            <v>34</v>
          </cell>
          <cell r="BB52">
            <v>0.1968755270805784</v>
          </cell>
          <cell r="BF52" t="str">
            <v>VENEZUELA</v>
          </cell>
          <cell r="BG52">
            <v>26</v>
          </cell>
          <cell r="BH52">
            <v>0.59893956858745145</v>
          </cell>
          <cell r="BI52">
            <v>25</v>
          </cell>
          <cell r="BJ52">
            <v>0.61182538456850932</v>
          </cell>
          <cell r="BN52" t="str">
            <v>VENEZUELA</v>
          </cell>
          <cell r="BO52">
            <v>13</v>
          </cell>
          <cell r="BP52">
            <v>0.38717036145563921</v>
          </cell>
          <cell r="BQ52">
            <v>12</v>
          </cell>
          <cell r="BR52">
            <v>0.40388995280275342</v>
          </cell>
          <cell r="BV52" t="str">
            <v>VENEZUELA</v>
          </cell>
          <cell r="BW52">
            <v>31</v>
          </cell>
          <cell r="BX52">
            <v>0.17195493843145365</v>
          </cell>
          <cell r="BY52">
            <v>33</v>
          </cell>
          <cell r="BZ52">
            <v>0.18163618335957954</v>
          </cell>
        </row>
        <row r="54">
          <cell r="B54" t="str">
            <v>TOTAL</v>
          </cell>
          <cell r="D54">
            <v>0.1399</v>
          </cell>
          <cell r="F54">
            <v>0.14850486633960008</v>
          </cell>
          <cell r="J54" t="str">
            <v>TOTAL</v>
          </cell>
          <cell r="L54">
            <v>8.7900000000000006E-2</v>
          </cell>
          <cell r="N54">
            <v>9.4375935835344996E-2</v>
          </cell>
          <cell r="R54" t="str">
            <v>TOTAL</v>
          </cell>
          <cell r="T54">
            <v>11.37</v>
          </cell>
          <cell r="V54">
            <v>10.595921419467262</v>
          </cell>
          <cell r="Z54" t="str">
            <v>TOTAL</v>
          </cell>
          <cell r="AB54">
            <v>0.69810000000000005</v>
          </cell>
          <cell r="AD54">
            <v>0.73384077191693886</v>
          </cell>
          <cell r="AH54" t="str">
            <v>TOTAL</v>
          </cell>
          <cell r="AJ54">
            <v>0.1381</v>
          </cell>
          <cell r="AL54">
            <v>0.16528740809721829</v>
          </cell>
          <cell r="AP54" t="str">
            <v>TOTAL</v>
          </cell>
          <cell r="AR54">
            <v>0.10489999999999999</v>
          </cell>
          <cell r="AT54">
            <v>0.1073856692613715</v>
          </cell>
          <cell r="AX54" t="str">
            <v>TOTAL</v>
          </cell>
          <cell r="AZ54">
            <v>0.13519999999999999</v>
          </cell>
          <cell r="BB54">
            <v>0.14070778176777424</v>
          </cell>
          <cell r="BF54" t="str">
            <v>TOTAL</v>
          </cell>
          <cell r="BH54">
            <v>0.65690000000000004</v>
          </cell>
          <cell r="BJ54">
            <v>0.65742937334214424</v>
          </cell>
          <cell r="BN54" t="str">
            <v>TOTAL</v>
          </cell>
          <cell r="BP54">
            <v>0.25669999999999998</v>
          </cell>
          <cell r="BR54">
            <v>0.26758843489874901</v>
          </cell>
          <cell r="BV54" t="str">
            <v>TOTAL</v>
          </cell>
          <cell r="BX54">
            <v>0.19881776956423469</v>
          </cell>
          <cell r="BZ54">
            <v>0.22855209035007024</v>
          </cell>
        </row>
      </sheetData>
      <sheetData sheetId="41" refreshError="1"/>
      <sheetData sheetId="42" refreshError="1"/>
      <sheetData sheetId="43" refreshError="1"/>
    </sheetDataSet>
  </externalBook>
</externalLink>
</file>

<file path=xl/externalLinks/externalLink5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Fto__a_partir_del_impuesto"/>
      <sheetName val="COP_FED"/>
      <sheetName val="22_PCIAS"/>
      <sheetName val="Tesoro_Nacional"/>
      <sheetName val="Fondo_ATN"/>
      <sheetName val="Coop__Eléct_"/>
      <sheetName val="C_F_E_E_"/>
      <sheetName val="Codigos"/>
      <sheetName val="Annual Tables"/>
      <sheetName val="Index"/>
      <sheetName val="Annual Raw Data"/>
      <sheetName val="Quarterly Raw Data"/>
      <sheetName val="Quarterly MacroFlow"/>
      <sheetName val="M 2"/>
      <sheetName val="Soportes"/>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sheetData sheetId="46"/>
      <sheetData sheetId="47"/>
      <sheetData sheetId="48"/>
      <sheetData sheetId="49"/>
      <sheetData sheetId="50"/>
      <sheetData sheetId="5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Set>
  </externalBook>
</externalLink>
</file>

<file path=xl/externalLinks/externalLink6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PVAssistance"/>
      <sheetName val="Prp$"/>
      <sheetName val="int$"/>
      <sheetName val="debt Service"/>
      <sheetName val="Debt_Details"/>
      <sheetName val="CIRRs"/>
      <sheetName val="Modality"/>
      <sheetName val="IDA_Summary"/>
      <sheetName val="IMF detail"/>
      <sheetName val="T4"/>
      <sheetName val="Scenario"/>
      <sheetName val="WB-results"/>
      <sheetName val="T1"/>
      <sheetName val="Graph-mul"/>
      <sheetName val="Cam_Relief"/>
      <sheetName val="W-Tables"/>
      <sheetName val="COP FED"/>
      <sheetName val="Codigos"/>
    </sheetNames>
    <sheetDataSet>
      <sheetData sheetId="0" refreshError="1"/>
      <sheetData sheetId="1" refreshError="1"/>
      <sheetData sheetId="2" refreshError="1"/>
      <sheetData sheetId="3" refreshError="1"/>
      <sheetData sheetId="4" refreshError="1"/>
      <sheetData sheetId="5" refreshError="1">
        <row r="59">
          <cell r="C59">
            <v>4.6040363843444024E-2</v>
          </cell>
        </row>
        <row r="60">
          <cell r="C60">
            <v>5.4123279308905134E-2</v>
          </cell>
        </row>
        <row r="61">
          <cell r="C61">
            <v>5.0408734278118296E-2</v>
          </cell>
        </row>
        <row r="62">
          <cell r="C62">
            <v>4.6120000000000008E-2</v>
          </cell>
        </row>
        <row r="63">
          <cell r="C63">
            <v>5.9950000000000003E-2</v>
          </cell>
        </row>
        <row r="64">
          <cell r="C64">
            <v>5.1588915167871709E-2</v>
          </cell>
        </row>
        <row r="65">
          <cell r="C65">
            <v>4.8712733333333327E-2</v>
          </cell>
        </row>
        <row r="67">
          <cell r="C67">
            <v>5.9950000000000003E-2</v>
          </cell>
        </row>
        <row r="68">
          <cell r="C68">
            <v>4.8712733333333327E-2</v>
          </cell>
        </row>
        <row r="69">
          <cell r="C69">
            <v>4.6120000000000001E-2</v>
          </cell>
        </row>
        <row r="70">
          <cell r="C70">
            <v>4.6120000000000001E-2</v>
          </cell>
        </row>
        <row r="79">
          <cell r="C79">
            <v>4.6120000000000001E-2</v>
          </cell>
        </row>
        <row r="81">
          <cell r="C81">
            <v>4.6120000000000001E-2</v>
          </cell>
        </row>
        <row r="84">
          <cell r="C84">
            <v>4.6120000000000001E-2</v>
          </cell>
        </row>
        <row r="87">
          <cell r="C87">
            <v>4.6120000000000001E-2</v>
          </cell>
        </row>
        <row r="99">
          <cell r="C99">
            <v>4.6120000000000001E-2</v>
          </cell>
        </row>
        <row r="109">
          <cell r="C109">
            <v>1.3359000000000001</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6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Shared Data"/>
      <sheetName val="Output_q"/>
      <sheetName val="Output_a"/>
      <sheetName val="GDP defl."/>
      <sheetName val="NGDP_q"/>
      <sheetName val="RGDP_q"/>
      <sheetName val="NGDP_a"/>
      <sheetName val="RGDP_a"/>
      <sheetName val="Expenditure &amp; Saving"/>
      <sheetName val="REAL_MACRO"/>
      <sheetName val="Chart1"/>
      <sheetName val="Chart2"/>
      <sheetName val="Chart3"/>
      <sheetName val="Sheet1 (2)"/>
      <sheetName val="Panel1"/>
    </sheetNames>
    <sheetDataSet>
      <sheetData sheetId="0"/>
      <sheetData sheetId="1"/>
      <sheetData sheetId="2"/>
      <sheetData sheetId="3"/>
      <sheetData sheetId="4"/>
      <sheetData sheetId="5"/>
      <sheetData sheetId="6"/>
      <sheetData sheetId="7"/>
      <sheetData sheetId="8"/>
      <sheetData sheetId="9" refreshError="1">
        <row r="9">
          <cell r="AF9">
            <v>2007</v>
          </cell>
        </row>
        <row r="13">
          <cell r="AF13">
            <v>683933.17362196709</v>
          </cell>
        </row>
        <row r="14">
          <cell r="AF14">
            <v>7933.0886628489825</v>
          </cell>
        </row>
        <row r="15">
          <cell r="AF15">
            <v>86.212722772765346</v>
          </cell>
        </row>
        <row r="16">
          <cell r="AF16">
            <v>128021.67684491353</v>
          </cell>
        </row>
        <row r="18">
          <cell r="AF18">
            <v>-45737.561527682468</v>
          </cell>
        </row>
        <row r="19">
          <cell r="AF19">
            <v>368282.16169571079</v>
          </cell>
        </row>
        <row r="20">
          <cell r="AF20">
            <v>414019.72322339326</v>
          </cell>
        </row>
        <row r="22">
          <cell r="AF22">
            <v>729670.73514964955</v>
          </cell>
        </row>
        <row r="23">
          <cell r="AF23">
            <v>729670.73514964955</v>
          </cell>
        </row>
        <row r="24">
          <cell r="AF24">
            <v>582681.39654189209</v>
          </cell>
        </row>
        <row r="25">
          <cell r="AF25">
            <v>533200.99116939015</v>
          </cell>
        </row>
        <row r="26">
          <cell r="AF26">
            <v>49480.40537250194</v>
          </cell>
        </row>
        <row r="27">
          <cell r="AF27">
            <v>158499.18383578243</v>
          </cell>
        </row>
        <row r="28">
          <cell r="AF28">
            <v>115641.39657325322</v>
          </cell>
        </row>
        <row r="29">
          <cell r="AF29">
            <v>42857.787262529208</v>
          </cell>
        </row>
        <row r="30">
          <cell r="AF30">
            <v>-11509.845228024991</v>
          </cell>
        </row>
        <row r="32">
          <cell r="AF32">
            <v>0</v>
          </cell>
        </row>
        <row r="35">
          <cell r="AF35">
            <v>146989.33860775744</v>
          </cell>
        </row>
        <row r="36">
          <cell r="AF36">
            <v>146989.33860775744</v>
          </cell>
        </row>
        <row r="37">
          <cell r="AF37">
            <v>42857.787262529208</v>
          </cell>
        </row>
        <row r="38">
          <cell r="AF38">
            <v>104131.55134522823</v>
          </cell>
        </row>
        <row r="39">
          <cell r="AF39">
            <v>104131.55134522823</v>
          </cell>
        </row>
        <row r="40">
          <cell r="AF40">
            <v>104131.55134522823</v>
          </cell>
        </row>
        <row r="41">
          <cell r="AF41">
            <v>135904.06141996395</v>
          </cell>
        </row>
        <row r="42">
          <cell r="AF42">
            <v>58095.69413738836</v>
          </cell>
        </row>
        <row r="43">
          <cell r="AF43">
            <v>77808.367282575593</v>
          </cell>
        </row>
        <row r="45">
          <cell r="AF45">
            <v>11085.277187793474</v>
          </cell>
        </row>
        <row r="49">
          <cell r="AF49">
            <v>21.491769119683525</v>
          </cell>
        </row>
        <row r="50">
          <cell r="AF50">
            <v>21.491769119683525</v>
          </cell>
        </row>
        <row r="51">
          <cell r="AF51">
            <v>6.2663705922558668</v>
          </cell>
        </row>
        <row r="52">
          <cell r="AF52">
            <v>15.225398527427657</v>
          </cell>
        </row>
        <row r="53">
          <cell r="AF53">
            <v>15.225398527427657</v>
          </cell>
        </row>
        <row r="55">
          <cell r="AF55">
            <v>19.870956207642987</v>
          </cell>
        </row>
        <row r="56">
          <cell r="AF56">
            <v>8.4943524276978284</v>
          </cell>
        </row>
        <row r="57">
          <cell r="AF57">
            <v>11.376603779945158</v>
          </cell>
        </row>
        <row r="58">
          <cell r="AF58">
            <v>19.870956207642987</v>
          </cell>
        </row>
        <row r="60">
          <cell r="AF60">
            <v>1.6208129120405381</v>
          </cell>
        </row>
        <row r="63">
          <cell r="AF63">
            <v>0.75</v>
          </cell>
        </row>
        <row r="64">
          <cell r="AF64">
            <v>0.80237454101357886</v>
          </cell>
        </row>
        <row r="65">
          <cell r="AF65">
            <v>14.804337760642138</v>
          </cell>
        </row>
      </sheetData>
      <sheetData sheetId="10"/>
      <sheetData sheetId="11" refreshError="1"/>
      <sheetData sheetId="12" refreshError="1"/>
      <sheetData sheetId="13" refreshError="1"/>
      <sheetData sheetId="14"/>
      <sheetData sheetId="15"/>
    </sheetDataSet>
  </externalBook>
</externalLink>
</file>

<file path=xl/externalLinks/externalLink6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Shared Data"/>
      <sheetName val="Output_q"/>
      <sheetName val="Output_a"/>
      <sheetName val="GDP defl."/>
      <sheetName val="NGDP_q"/>
      <sheetName val="RGDP_q"/>
      <sheetName val="NGDP_a"/>
      <sheetName val="RGDP_a"/>
      <sheetName val="Expenditure &amp; Saving"/>
      <sheetName val="REAL_MACRO"/>
      <sheetName val="Chart1"/>
      <sheetName val="Chart2"/>
      <sheetName val="Chart3"/>
      <sheetName val="Sheet1 (2)"/>
      <sheetName val="Panel1"/>
    </sheetNames>
    <sheetDataSet>
      <sheetData sheetId="0"/>
      <sheetData sheetId="1"/>
      <sheetData sheetId="2"/>
      <sheetData sheetId="3"/>
      <sheetData sheetId="4"/>
      <sheetData sheetId="5"/>
      <sheetData sheetId="6"/>
      <sheetData sheetId="7"/>
      <sheetData sheetId="8"/>
      <sheetData sheetId="9" refreshError="1"/>
      <sheetData sheetId="10"/>
      <sheetData sheetId="11" refreshError="1"/>
      <sheetData sheetId="12" refreshError="1"/>
      <sheetData sheetId="13" refreshError="1"/>
      <sheetData sheetId="14"/>
      <sheetData sheetId="15"/>
    </sheetDataSet>
  </externalBook>
</externalLink>
</file>

<file path=xl/externalLinks/externalLink6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LUJO DE FONDOS"/>
      <sheetName val="FLUJO DE CAJA"/>
      <sheetName val="INGR.OPERT"/>
      <sheetName val="Gastos de Personal"/>
      <sheetName val="PROMEDIOS"/>
      <sheetName val="BANK RISK "/>
      <sheetName val="Personal"/>
      <sheetName val="Forma F"/>
      <sheetName val="FOGADE"/>
      <sheetName val="GASTO TOTAL"/>
      <sheetName val="Forma E"/>
      <sheetName val="Cuota de mercado"/>
      <sheetName val="data"/>
      <sheetName val="HISTORICOS"/>
      <sheetName val="PEERGROUP"/>
      <sheetName val="BIENES DE USO"/>
      <sheetName val="Subcuentas"/>
      <sheetName val="CREDITOS E INVERSIONES"/>
      <sheetName val="GYP"/>
      <sheetName val="Balance"/>
      <sheetName val="DISPONIBIL.  Y RECURSOS AJE"/>
      <sheetName val="GASTOS"/>
      <sheetName val="AV"/>
      <sheetName val="PANEL DE CONTROL"/>
      <sheetName val="VALOR"/>
      <sheetName val="Expenditure &amp; Saving"/>
      <sheetName val="CIRRs"/>
    </sheetNames>
    <sheetDataSet>
      <sheetData sheetId="0">
        <row r="2">
          <cell r="A2" t="str">
            <v>FACTORES DE CALCULOS EN BASE A PLAZOS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efreshError="1">
        <row r="2">
          <cell r="A2" t="str">
            <v>FACTORES DE CALCULOS EN BASE A PLAZOS</v>
          </cell>
        </row>
      </sheetData>
      <sheetData sheetId="19"/>
      <sheetData sheetId="20"/>
      <sheetData sheetId="21"/>
      <sheetData sheetId="22"/>
      <sheetData sheetId="23"/>
      <sheetData sheetId="24"/>
      <sheetData sheetId="25" refreshError="1"/>
      <sheetData sheetId="26" refreshError="1"/>
    </sheetDataSet>
  </externalBook>
</externalLink>
</file>

<file path=xl/externalLinks/externalLink6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LUJO DE FONDOS"/>
      <sheetName val="FLUJO DE CAJA"/>
      <sheetName val="INGR.OPERT"/>
      <sheetName val="Gastos de Personal"/>
      <sheetName val="PROMEDIOS"/>
      <sheetName val="BANK RISK "/>
      <sheetName val="Personal"/>
      <sheetName val="Forma F"/>
      <sheetName val="FOGADE"/>
      <sheetName val="GASTO TOTAL"/>
      <sheetName val="Forma E"/>
      <sheetName val="Cuota de mercado"/>
      <sheetName val="data"/>
      <sheetName val="HISTORICOS"/>
      <sheetName val="PEERGROUP"/>
      <sheetName val="BIENES DE USO"/>
      <sheetName val="Subcuentas"/>
      <sheetName val="CREDITOS E INVERSIONES"/>
      <sheetName val="GYP"/>
      <sheetName val="Balance"/>
      <sheetName val="DISPONIBIL.  Y RECURSOS AJE"/>
      <sheetName val="GASTOS"/>
      <sheetName val="AV"/>
      <sheetName val="PANEL DE CONTROL"/>
      <sheetName val="VALO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2">
          <cell r="A2" t="str">
            <v>FACTORES DE CALCULOS EN BASE A PLAZOS</v>
          </cell>
        </row>
      </sheetData>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6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LUJO DE FONDOS"/>
      <sheetName val="FLUJO DE CAJA"/>
      <sheetName val="INGR.OPERT"/>
      <sheetName val="Gastos de Personal"/>
      <sheetName val="PROMEDIOS"/>
      <sheetName val="BANK RISK "/>
      <sheetName val="Personal"/>
      <sheetName val="Forma F"/>
      <sheetName val="FOGADE"/>
      <sheetName val="GASTO TOTAL"/>
      <sheetName val="Forma E"/>
      <sheetName val="Cuota de mercado"/>
      <sheetName val="data"/>
      <sheetName val="HISTORICOS"/>
      <sheetName val="PEERGROUP"/>
      <sheetName val="BIENES DE USO"/>
      <sheetName val="Subcuentas"/>
      <sheetName val="CREDITOS E INVERSIONES"/>
      <sheetName val="GYP"/>
      <sheetName val="Balance"/>
      <sheetName val="DISPONIBIL.  Y RECURSOS AJE"/>
      <sheetName val="GASTOS"/>
      <sheetName val="AV"/>
      <sheetName val="PANEL DE CONTROL"/>
      <sheetName val="VALO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6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hapter2 - bivariate charts"/>
      <sheetName val="Counterfactual"/>
      <sheetName val="100 BP hit"/>
      <sheetName val="Imp of IR on potential"/>
      <sheetName val="Pre-post shock KO ratio"/>
      <sheetName val="Interest rate graph"/>
      <sheetName val="Change in fin cond and ITV"/>
      <sheetName val="DC Int rates"/>
      <sheetName val="Resp of risk to synthetic"/>
      <sheetName val="IntRate Margins"/>
      <sheetName val="Synth risk data"/>
      <sheetName val="Updated Price of risk"/>
      <sheetName val="Data for delta spreads calc"/>
      <sheetName val="ITV rate chart"/>
      <sheetName val="DSAFO32ADVVERINF32"/>
      <sheetName val="Real policyrates"/>
      <sheetName val="Calc of range for spreads"/>
      <sheetName val="Int rate table spreads"/>
      <sheetName val="Sheet7"/>
      <sheetName val="Shock-ctrol Table"/>
      <sheetName val="BRIC intrates"/>
      <sheetName val="US G yields"/>
      <sheetName val="Reserve import cover"/>
      <sheetName val="yields"/>
      <sheetName val="Sheet1"/>
      <sheetName val="FDI_ITV by region"/>
      <sheetName val="FDI_ITV by income"/>
      <sheetName val="Sheet5"/>
      <sheetName val="Impl Cok"/>
      <sheetName val="K-O ratios"/>
      <sheetName val="GDP Shock - control"/>
      <sheetName val="K-O ratio shock-ctrl"/>
      <sheetName val="Scatter plots"/>
      <sheetName val="ITV Counterfactual graph"/>
      <sheetName val="ITV CF sensitivity analysis"/>
      <sheetName val="Cont to risk table"/>
      <sheetName val="Nominal GDP and credi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7">
          <cell r="C7">
            <v>0.26533333333333331</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Set>
  </externalBook>
</externalLink>
</file>

<file path=xl/externalLinks/externalLink6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icro"/>
      <sheetName val="Q1"/>
      <sheetName val="Q2"/>
      <sheetName val="Q3"/>
      <sheetName val="Q4"/>
      <sheetName val="Q5"/>
      <sheetName val="Q6"/>
      <sheetName val="Q7"/>
      <sheetName val="Q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6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icro"/>
      <sheetName val="Q1"/>
      <sheetName val="Q2"/>
      <sheetName val="Q3"/>
      <sheetName val="Q4"/>
      <sheetName val="Q5"/>
      <sheetName val="Q6"/>
      <sheetName val="Q7"/>
      <sheetName val="Q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6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iffDebtSvceProj"/>
      <sheetName val="NewBOP (bill Y) (condensed)"/>
      <sheetName val="FinReq"/>
      <sheetName val="NewBOP (bill Y)"/>
      <sheetName val="Output"/>
      <sheetName val="Reserves"/>
      <sheetName val="NewX&amp;M"/>
      <sheetName val="NewBOP (bill Q)"/>
      <sheetName val="Sheet6"/>
      <sheetName val="OldBOP"/>
      <sheetName val="FDI"/>
      <sheetName val="Bonds"/>
      <sheetName val="Sheet5"/>
      <sheetName val="Sheet1"/>
      <sheetName val="Sheet2"/>
      <sheetName val="Sheet4"/>
      <sheetName val="FinReq SR"/>
      <sheetName val="NRFGDebt"/>
      <sheetName val="OldIntPaym"/>
      <sheetName val="Sheet3"/>
      <sheetName val="Letes"/>
      <sheetName val="Cuadro 16 a"/>
      <sheetName val="Cuadro 16b"/>
      <sheetName val="DebtSustFed"/>
      <sheetName val="BOP Table"/>
      <sheetName val="BOP SR"/>
      <sheetName val="CA Sustainability"/>
      <sheetName val="DebtSustProv"/>
      <sheetName val="DebtSust"/>
      <sheetName val="PuDebt"/>
      <sheetName val="FoF"/>
      <sheetName val="Interest Payments"/>
      <sheetName val="OldX&amp;M"/>
      <sheetName val="OldKA"/>
      <sheetName val="FSAsLia"/>
      <sheetName val="NFPrSAsLia"/>
      <sheetName val="InputAmort"/>
      <sheetName val="MacroFlows"/>
      <sheetName val="BerneUnion"/>
      <sheetName val="MediumTerm"/>
      <sheetName val="Inputs"/>
      <sheetName val="ExtDebt (condensed)"/>
      <sheetName val="Ms"/>
      <sheetName val="Xs"/>
      <sheetName val="NewKA"/>
      <sheetName val="Debt"/>
      <sheetName val="NewBOP"/>
      <sheetName val="WEO_BOP"/>
      <sheetName val="WEO_DEBT"/>
      <sheetName val="TO FISC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7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Acuerdo Incl. Int."/>
      <sheetName val="Blance Trimestral enviado a Ros"/>
      <sheetName val="Blance%20Trimestral%20enviado%2"/>
      <sheetName val="BCP"/>
      <sheetName val="ponder a y p "/>
    </sheetNames>
    <sheetDataSet>
      <sheetData sheetId="0" refreshError="1"/>
      <sheetData sheetId="1" refreshError="1"/>
      <sheetData sheetId="2" refreshError="1"/>
      <sheetData sheetId="3" refreshError="1"/>
      <sheetData sheetId="4" refreshError="1"/>
    </sheetDataSet>
  </externalBook>
</externalLink>
</file>

<file path=xl/externalLinks/externalLink7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table"/>
      <sheetName val="text charts"/>
      <sheetName val="Chart Main Panel"/>
      <sheetName val="Chart Fuel panel"/>
      <sheetName val="Chart Variability panel"/>
      <sheetName val="Contribution"/>
      <sheetName val="Sheet1"/>
      <sheetName val="Inflation and trimmed 5 percent"/>
      <sheetName val="Inflation trimmed 10 percent"/>
      <sheetName val="Data"/>
      <sheetName val="Input for regression"/>
      <sheetName val="Relative prices"/>
      <sheetName val="Canasta"/>
    </sheetNames>
    <sheetDataSet>
      <sheetData sheetId="0" refreshError="1"/>
      <sheetData sheetId="1" refreshError="1"/>
      <sheetData sheetId="2" refreshError="1"/>
      <sheetData sheetId="3" refreshError="1"/>
      <sheetData sheetId="4" refreshError="1"/>
      <sheetData sheetId="5">
        <row r="51">
          <cell r="K51">
            <v>36161</v>
          </cell>
          <cell r="L51">
            <v>36192</v>
          </cell>
          <cell r="M51">
            <v>36220</v>
          </cell>
          <cell r="N51">
            <v>36251</v>
          </cell>
          <cell r="O51">
            <v>36281</v>
          </cell>
          <cell r="P51">
            <v>36312</v>
          </cell>
          <cell r="Q51">
            <v>36342</v>
          </cell>
          <cell r="R51">
            <v>36373</v>
          </cell>
          <cell r="S51">
            <v>36404</v>
          </cell>
          <cell r="T51">
            <v>36434</v>
          </cell>
          <cell r="U51">
            <v>36465</v>
          </cell>
          <cell r="V51">
            <v>36495</v>
          </cell>
          <cell r="W51">
            <v>36526</v>
          </cell>
          <cell r="X51">
            <v>36557</v>
          </cell>
          <cell r="Y51">
            <v>36586</v>
          </cell>
          <cell r="Z51">
            <v>36617</v>
          </cell>
          <cell r="AA51">
            <v>36647</v>
          </cell>
          <cell r="AB51">
            <v>36678</v>
          </cell>
          <cell r="AC51">
            <v>36708</v>
          </cell>
          <cell r="AD51">
            <v>36739</v>
          </cell>
          <cell r="AE51">
            <v>36770</v>
          </cell>
          <cell r="AF51">
            <v>36800</v>
          </cell>
          <cell r="AG51">
            <v>36831</v>
          </cell>
          <cell r="AH51">
            <v>36861</v>
          </cell>
          <cell r="AI51">
            <v>36892</v>
          </cell>
          <cell r="AJ51">
            <v>36923</v>
          </cell>
          <cell r="AK51">
            <v>36951</v>
          </cell>
          <cell r="AL51">
            <v>36982</v>
          </cell>
          <cell r="AM51">
            <v>37012</v>
          </cell>
          <cell r="AN51">
            <v>37043</v>
          </cell>
          <cell r="AO51">
            <v>37073</v>
          </cell>
          <cell r="AP51">
            <v>37104</v>
          </cell>
          <cell r="AQ51">
            <v>37135</v>
          </cell>
          <cell r="AR51">
            <v>37165</v>
          </cell>
          <cell r="AS51">
            <v>37196</v>
          </cell>
          <cell r="AT51">
            <v>37226</v>
          </cell>
          <cell r="AU51">
            <v>37257</v>
          </cell>
          <cell r="AV51">
            <v>37288</v>
          </cell>
          <cell r="AW51">
            <v>37316</v>
          </cell>
          <cell r="AX51">
            <v>37347</v>
          </cell>
          <cell r="AY51">
            <v>37377</v>
          </cell>
          <cell r="AZ51">
            <v>37408</v>
          </cell>
          <cell r="BA51">
            <v>37438</v>
          </cell>
          <cell r="BB51">
            <v>37469</v>
          </cell>
          <cell r="BC51">
            <v>37500</v>
          </cell>
          <cell r="BD51">
            <v>37530</v>
          </cell>
          <cell r="BE51">
            <v>37561</v>
          </cell>
          <cell r="BF51">
            <v>37591</v>
          </cell>
          <cell r="BG51">
            <v>37622</v>
          </cell>
          <cell r="BH51">
            <v>37653</v>
          </cell>
          <cell r="BI51">
            <v>37681</v>
          </cell>
          <cell r="BJ51">
            <v>37712</v>
          </cell>
          <cell r="BK51">
            <v>37742</v>
          </cell>
          <cell r="BL51">
            <v>37773</v>
          </cell>
          <cell r="BM51">
            <v>37803</v>
          </cell>
          <cell r="BN51">
            <v>37834</v>
          </cell>
          <cell r="BO51">
            <v>37865</v>
          </cell>
          <cell r="BP51">
            <v>37895</v>
          </cell>
          <cell r="BQ51">
            <v>37926</v>
          </cell>
          <cell r="BR51">
            <v>37956</v>
          </cell>
          <cell r="BS51">
            <v>37987</v>
          </cell>
          <cell r="BT51">
            <v>38018</v>
          </cell>
          <cell r="BU51">
            <v>38047</v>
          </cell>
          <cell r="BV51">
            <v>38078</v>
          </cell>
          <cell r="BW51">
            <v>38108</v>
          </cell>
          <cell r="BX51">
            <v>38139</v>
          </cell>
          <cell r="BY51">
            <v>38169</v>
          </cell>
          <cell r="BZ51">
            <v>38200</v>
          </cell>
          <cell r="CA51">
            <v>38231</v>
          </cell>
          <cell r="CB51">
            <v>38261</v>
          </cell>
          <cell r="CC51">
            <v>38292</v>
          </cell>
          <cell r="CD51">
            <v>38322</v>
          </cell>
          <cell r="CE51">
            <v>38353</v>
          </cell>
          <cell r="CF51">
            <v>38384</v>
          </cell>
          <cell r="CG51">
            <v>38412</v>
          </cell>
          <cell r="CH51">
            <v>38443</v>
          </cell>
          <cell r="CI51">
            <v>38473</v>
          </cell>
          <cell r="CJ51">
            <v>38504</v>
          </cell>
          <cell r="CK51">
            <v>38534</v>
          </cell>
          <cell r="CL51">
            <v>38565</v>
          </cell>
          <cell r="CM51">
            <v>38596</v>
          </cell>
          <cell r="CN51">
            <v>38626</v>
          </cell>
          <cell r="CO51">
            <v>38657</v>
          </cell>
          <cell r="CP51">
            <v>38687</v>
          </cell>
          <cell r="CQ51">
            <v>38718</v>
          </cell>
          <cell r="CR51">
            <v>38749</v>
          </cell>
          <cell r="CS51">
            <v>38777</v>
          </cell>
          <cell r="CT51">
            <v>38808</v>
          </cell>
          <cell r="CU51">
            <v>38838</v>
          </cell>
          <cell r="CV51">
            <v>38869</v>
          </cell>
          <cell r="CW51">
            <v>38899</v>
          </cell>
          <cell r="CX51">
            <v>38930</v>
          </cell>
          <cell r="CY51">
            <v>38961</v>
          </cell>
          <cell r="CZ51">
            <v>38991</v>
          </cell>
          <cell r="DA51">
            <v>39022</v>
          </cell>
          <cell r="DB51">
            <v>39052</v>
          </cell>
        </row>
        <row r="52">
          <cell r="K52">
            <v>9</v>
          </cell>
          <cell r="L52">
            <v>10</v>
          </cell>
          <cell r="M52">
            <v>11</v>
          </cell>
          <cell r="N52">
            <v>12</v>
          </cell>
          <cell r="O52">
            <v>13</v>
          </cell>
          <cell r="P52">
            <v>14</v>
          </cell>
          <cell r="Q52">
            <v>15</v>
          </cell>
          <cell r="R52">
            <v>16</v>
          </cell>
          <cell r="S52">
            <v>17</v>
          </cell>
          <cell r="T52">
            <v>18</v>
          </cell>
          <cell r="U52">
            <v>19</v>
          </cell>
          <cell r="V52">
            <v>20</v>
          </cell>
          <cell r="W52">
            <v>21</v>
          </cell>
          <cell r="X52">
            <v>22</v>
          </cell>
          <cell r="Y52">
            <v>23</v>
          </cell>
          <cell r="Z52">
            <v>24</v>
          </cell>
          <cell r="AA52">
            <v>25</v>
          </cell>
          <cell r="AB52">
            <v>26</v>
          </cell>
          <cell r="AC52">
            <v>27</v>
          </cell>
          <cell r="AD52">
            <v>28</v>
          </cell>
          <cell r="AE52">
            <v>29</v>
          </cell>
          <cell r="AF52">
            <v>30</v>
          </cell>
          <cell r="AG52">
            <v>31</v>
          </cell>
          <cell r="AH52">
            <v>32</v>
          </cell>
          <cell r="AI52">
            <v>33</v>
          </cell>
          <cell r="AJ52">
            <v>34</v>
          </cell>
          <cell r="AK52">
            <v>35</v>
          </cell>
          <cell r="AL52">
            <v>36</v>
          </cell>
          <cell r="AM52">
            <v>37</v>
          </cell>
          <cell r="AN52">
            <v>38</v>
          </cell>
          <cell r="AO52">
            <v>39</v>
          </cell>
          <cell r="AP52">
            <v>40</v>
          </cell>
          <cell r="AQ52">
            <v>41</v>
          </cell>
          <cell r="AR52">
            <v>42</v>
          </cell>
          <cell r="AS52">
            <v>43</v>
          </cell>
          <cell r="AT52">
            <v>44</v>
          </cell>
          <cell r="AU52">
            <v>45</v>
          </cell>
          <cell r="AV52">
            <v>46</v>
          </cell>
          <cell r="AW52">
            <v>47</v>
          </cell>
          <cell r="AX52">
            <v>48</v>
          </cell>
          <cell r="AY52">
            <v>49</v>
          </cell>
          <cell r="AZ52">
            <v>50</v>
          </cell>
          <cell r="BA52">
            <v>51</v>
          </cell>
          <cell r="BB52">
            <v>52</v>
          </cell>
          <cell r="BC52">
            <v>53</v>
          </cell>
          <cell r="BD52">
            <v>54</v>
          </cell>
          <cell r="BE52">
            <v>55</v>
          </cell>
          <cell r="BF52">
            <v>56</v>
          </cell>
          <cell r="BG52">
            <v>57</v>
          </cell>
          <cell r="BH52">
            <v>58</v>
          </cell>
          <cell r="BI52">
            <v>59</v>
          </cell>
          <cell r="BJ52">
            <v>60</v>
          </cell>
          <cell r="BK52">
            <v>61</v>
          </cell>
          <cell r="BL52">
            <v>62</v>
          </cell>
          <cell r="BM52">
            <v>63</v>
          </cell>
          <cell r="BN52">
            <v>64</v>
          </cell>
          <cell r="BO52">
            <v>65</v>
          </cell>
          <cell r="BP52">
            <v>66</v>
          </cell>
          <cell r="BQ52">
            <v>67</v>
          </cell>
          <cell r="BR52">
            <v>68</v>
          </cell>
          <cell r="BS52">
            <v>69</v>
          </cell>
          <cell r="BT52">
            <v>70</v>
          </cell>
          <cell r="BU52">
            <v>71</v>
          </cell>
          <cell r="BV52">
            <v>72</v>
          </cell>
          <cell r="BW52">
            <v>73</v>
          </cell>
          <cell r="BX52">
            <v>74</v>
          </cell>
          <cell r="BY52">
            <v>75</v>
          </cell>
          <cell r="BZ52">
            <v>76</v>
          </cell>
          <cell r="CA52">
            <v>77</v>
          </cell>
          <cell r="CB52">
            <v>78</v>
          </cell>
          <cell r="CC52">
            <v>79</v>
          </cell>
          <cell r="CD52">
            <v>80</v>
          </cell>
          <cell r="CE52">
            <v>81</v>
          </cell>
          <cell r="CF52">
            <v>82</v>
          </cell>
          <cell r="CG52">
            <v>83</v>
          </cell>
          <cell r="CH52">
            <v>84</v>
          </cell>
          <cell r="CI52">
            <v>85</v>
          </cell>
          <cell r="CJ52">
            <v>86</v>
          </cell>
          <cell r="CK52">
            <v>87</v>
          </cell>
          <cell r="CL52">
            <v>88</v>
          </cell>
          <cell r="CM52">
            <v>89</v>
          </cell>
          <cell r="CN52">
            <v>90</v>
          </cell>
          <cell r="CO52">
            <v>91</v>
          </cell>
          <cell r="CP52">
            <v>92</v>
          </cell>
          <cell r="CQ52">
            <v>93</v>
          </cell>
          <cell r="CR52">
            <v>94</v>
          </cell>
          <cell r="CS52">
            <v>95</v>
          </cell>
          <cell r="CT52">
            <v>96</v>
          </cell>
          <cell r="CU52">
            <v>97</v>
          </cell>
          <cell r="CV52">
            <v>98</v>
          </cell>
          <cell r="CW52">
            <v>99</v>
          </cell>
          <cell r="CX52">
            <v>100</v>
          </cell>
          <cell r="CY52">
            <v>101</v>
          </cell>
          <cell r="CZ52">
            <v>102</v>
          </cell>
          <cell r="DA52">
            <v>103</v>
          </cell>
          <cell r="DB52">
            <v>104</v>
          </cell>
        </row>
        <row r="326">
          <cell r="C326" t="str">
            <v>Headline Inflation</v>
          </cell>
          <cell r="W326">
            <v>5.9847334690191758</v>
          </cell>
          <cell r="X326">
            <v>6.3221456085898069</v>
          </cell>
          <cell r="Y326">
            <v>5.7293101625914176</v>
          </cell>
          <cell r="Z326">
            <v>5.5187104454408598</v>
          </cell>
          <cell r="AA326">
            <v>5.6510754357038877</v>
          </cell>
          <cell r="AB326">
            <v>7.2822029891440536</v>
          </cell>
          <cell r="AC326">
            <v>8.0317280966578863</v>
          </cell>
          <cell r="AD326">
            <v>8.9705510452627664</v>
          </cell>
          <cell r="AE326">
            <v>12.70059068289298</v>
          </cell>
          <cell r="AF326">
            <v>9.1820158894827273</v>
          </cell>
          <cell r="AG326">
            <v>8.1444259126810579</v>
          </cell>
          <cell r="AH326">
            <v>9.0164071945341107</v>
          </cell>
          <cell r="AI326">
            <v>11.398369316447017</v>
          </cell>
          <cell r="AJ326">
            <v>11.498377921279172</v>
          </cell>
          <cell r="AK326">
            <v>11.072630822052545</v>
          </cell>
          <cell r="AL326">
            <v>11.69732783949209</v>
          </cell>
          <cell r="AM326">
            <v>11.896542371052576</v>
          </cell>
          <cell r="AN326">
            <v>10.183782190274741</v>
          </cell>
          <cell r="AO326">
            <v>9.4281766831975915</v>
          </cell>
          <cell r="AP326">
            <v>8.9927772083855757</v>
          </cell>
          <cell r="AQ326">
            <v>5.9148069757111585</v>
          </cell>
          <cell r="AR326">
            <v>5.8890471801772009</v>
          </cell>
          <cell r="AS326">
            <v>5.2833604066292423</v>
          </cell>
          <cell r="AT326">
            <v>4.3894599876600324</v>
          </cell>
          <cell r="AU326">
            <v>2.4212027717948956</v>
          </cell>
          <cell r="AV326">
            <v>2.3121435021657817</v>
          </cell>
          <cell r="AW326">
            <v>3.9269237949840203</v>
          </cell>
          <cell r="AX326">
            <v>3.9835477042284566</v>
          </cell>
          <cell r="AY326">
            <v>3.3432874838055682</v>
          </cell>
          <cell r="AZ326">
            <v>4.0473032990087461</v>
          </cell>
          <cell r="BA326">
            <v>4.7142750933000457</v>
          </cell>
          <cell r="BB326">
            <v>4.8627812129568468</v>
          </cell>
          <cell r="BC326">
            <v>5.3845648011493665</v>
          </cell>
          <cell r="BD326">
            <v>8.1811810853196647</v>
          </cell>
          <cell r="BE326">
            <v>8.8018420698261934</v>
          </cell>
          <cell r="BF326">
            <v>10.505637793986523</v>
          </cell>
          <cell r="BG326">
            <v>13.497191645740742</v>
          </cell>
          <cell r="BH326">
            <v>17.9723411976763</v>
          </cell>
          <cell r="BI326">
            <v>18.711119605019718</v>
          </cell>
          <cell r="BJ326">
            <v>18.253193121622331</v>
          </cell>
          <cell r="BK326">
            <v>20.092941194651658</v>
          </cell>
          <cell r="BL326">
            <v>26.116106823903735</v>
          </cell>
          <cell r="BM326">
            <v>30.20784461972778</v>
          </cell>
          <cell r="BN326">
            <v>33.014727005119369</v>
          </cell>
          <cell r="BO326">
            <v>33.137357119133299</v>
          </cell>
          <cell r="BP326">
            <v>32.729554147258455</v>
          </cell>
          <cell r="BQ326">
            <v>40.052450927929584</v>
          </cell>
          <cell r="BR326">
            <v>42.660748738357086</v>
          </cell>
          <cell r="BS326">
            <v>50.868757356826933</v>
          </cell>
          <cell r="BT326">
            <v>61.424000269054972</v>
          </cell>
          <cell r="BU326">
            <v>62.325799806638742</v>
          </cell>
          <cell r="BV326">
            <v>62.975876902513278</v>
          </cell>
          <cell r="BW326">
            <v>65.29561940558068</v>
          </cell>
          <cell r="BX326">
            <v>60.348690528189309</v>
          </cell>
          <cell r="BY326">
            <v>55.642615635442354</v>
          </cell>
          <cell r="BZ326">
            <v>51.836466474876062</v>
          </cell>
          <cell r="CA326">
            <v>47.890540268112431</v>
          </cell>
          <cell r="CB326">
            <v>46.092680637629911</v>
          </cell>
          <cell r="CC326">
            <v>35.532169037028694</v>
          </cell>
          <cell r="CD326">
            <v>28.736313463604745</v>
          </cell>
          <cell r="CE326">
            <v>18.785907439830993</v>
          </cell>
          <cell r="CF326">
            <v>6.8144010167423801</v>
          </cell>
          <cell r="CG326">
            <v>4.2889038207544132</v>
          </cell>
          <cell r="CH326">
            <v>3.8993744044762764</v>
          </cell>
          <cell r="CI326">
            <v>0.9295894438980099</v>
          </cell>
          <cell r="CJ326">
            <v>-0.97988430383337288</v>
          </cell>
          <cell r="CK326">
            <v>-1.002106427312853</v>
          </cell>
          <cell r="CL326">
            <v>-0.21807830486369539</v>
          </cell>
          <cell r="CM326">
            <v>4.2173260742071221</v>
          </cell>
          <cell r="CN326">
            <v>3.9758901013446319</v>
          </cell>
          <cell r="CO326">
            <v>4.8295155547593822</v>
          </cell>
          <cell r="CP326">
            <v>7.4389911996843239</v>
          </cell>
          <cell r="CQ326">
            <v>8.2492396845458273</v>
          </cell>
          <cell r="CR326">
            <v>8.0738436026886404</v>
          </cell>
          <cell r="CS326">
            <v>8.2572906682183174</v>
          </cell>
          <cell r="CT326">
            <v>8.5566382287578904</v>
          </cell>
          <cell r="CU326">
            <v>9.5096863256136004</v>
          </cell>
          <cell r="CV326">
            <v>10.272387117199841</v>
          </cell>
          <cell r="CW326">
            <v>10.6030033005555</v>
          </cell>
          <cell r="CX326">
            <v>9.3477299494585395</v>
          </cell>
          <cell r="CY326">
            <v>4.7274641339037515</v>
          </cell>
        </row>
        <row r="327">
          <cell r="C327" t="str">
            <v>Core Inflation Measures</v>
          </cell>
        </row>
        <row r="328">
          <cell r="C328" t="str">
            <v>Exclusion method</v>
          </cell>
        </row>
        <row r="329">
          <cell r="C329" t="str">
            <v>Excluding fuel and electricity 1/</v>
          </cell>
          <cell r="W329">
            <v>4.7495216000213105</v>
          </cell>
          <cell r="X329">
            <v>5.1172105920418431</v>
          </cell>
          <cell r="Y329">
            <v>4.4711234526710939</v>
          </cell>
          <cell r="Z329">
            <v>4.2481969740443759</v>
          </cell>
          <cell r="AA329">
            <v>4.3922088766355643</v>
          </cell>
          <cell r="AB329">
            <v>6.1808149387968143</v>
          </cell>
          <cell r="AC329">
            <v>7.0037438319029661</v>
          </cell>
          <cell r="AD329">
            <v>7.9365024671020308</v>
          </cell>
          <cell r="AE329">
            <v>10.117960338672987</v>
          </cell>
          <cell r="AF329">
            <v>7.5611912551097475</v>
          </cell>
          <cell r="AG329">
            <v>6.7707083219770823</v>
          </cell>
          <cell r="AH329">
            <v>7.6398724420642594</v>
          </cell>
          <cell r="AI329">
            <v>9.9143116531412545</v>
          </cell>
          <cell r="AJ329">
            <v>10.297335350545239</v>
          </cell>
          <cell r="AK329">
            <v>10.464266264395249</v>
          </cell>
          <cell r="AL329">
            <v>10.40447932724102</v>
          </cell>
          <cell r="AM329">
            <v>10.568699466488312</v>
          </cell>
          <cell r="AN329">
            <v>9.4409052496434924</v>
          </cell>
          <cell r="AO329">
            <v>9.1187344161417485</v>
          </cell>
          <cell r="AP329">
            <v>8.3548354145006556</v>
          </cell>
          <cell r="AQ329">
            <v>6.4486465349947224</v>
          </cell>
          <cell r="AR329">
            <v>7.3849915158067319</v>
          </cell>
          <cell r="AS329">
            <v>6.8413220260240166</v>
          </cell>
          <cell r="AT329">
            <v>5.967122029238908</v>
          </cell>
          <cell r="AU329">
            <v>3.8894658497704739</v>
          </cell>
          <cell r="AV329">
            <v>3.5560196916742939</v>
          </cell>
          <cell r="AW329">
            <v>4.1176491447712635</v>
          </cell>
          <cell r="AX329">
            <v>4.4087204110630154</v>
          </cell>
          <cell r="AY329">
            <v>3.8696322503118239</v>
          </cell>
          <cell r="AZ329">
            <v>4.0082854714073903</v>
          </cell>
          <cell r="BA329">
            <v>4.0926192876561345</v>
          </cell>
          <cell r="BB329">
            <v>4.811983413147189</v>
          </cell>
          <cell r="BC329">
            <v>5.5320867490145247</v>
          </cell>
          <cell r="BD329">
            <v>4.9050352119762266</v>
          </cell>
          <cell r="BE329">
            <v>5.342472100961885</v>
          </cell>
          <cell r="BF329">
            <v>6.8386277291014892</v>
          </cell>
          <cell r="BG329">
            <v>9.9195247212438886</v>
          </cell>
          <cell r="BH329">
            <v>12.942746583529967</v>
          </cell>
          <cell r="BI329">
            <v>14.343890561363608</v>
          </cell>
          <cell r="BJ329">
            <v>14.973959974876095</v>
          </cell>
          <cell r="BK329">
            <v>16.905215301902587</v>
          </cell>
          <cell r="BL329">
            <v>22.503357535366831</v>
          </cell>
          <cell r="BM329">
            <v>25.719686544629468</v>
          </cell>
          <cell r="BN329">
            <v>28.127947561555175</v>
          </cell>
          <cell r="BO329">
            <v>29.415436332463798</v>
          </cell>
          <cell r="BP329">
            <v>32.147997022569484</v>
          </cell>
          <cell r="BQ329">
            <v>39.263112888863134</v>
          </cell>
          <cell r="BR329">
            <v>42.256431408200882</v>
          </cell>
          <cell r="BS329">
            <v>49.614877681638973</v>
          </cell>
          <cell r="BT329">
            <v>61.861072362163611</v>
          </cell>
          <cell r="BU329">
            <v>62.96553573142171</v>
          </cell>
          <cell r="BV329">
            <v>62.83718081169161</v>
          </cell>
          <cell r="BW329">
            <v>64.590928600571289</v>
          </cell>
          <cell r="BX329">
            <v>58.996857469165946</v>
          </cell>
          <cell r="BY329">
            <v>56.212093237462625</v>
          </cell>
          <cell r="BZ329">
            <v>53.26335137271812</v>
          </cell>
          <cell r="CA329">
            <v>48.59485841312511</v>
          </cell>
          <cell r="CB329">
            <v>46.45493149240113</v>
          </cell>
          <cell r="CC329">
            <v>36.568558870744027</v>
          </cell>
          <cell r="CD329">
            <v>30.085108076913428</v>
          </cell>
          <cell r="CE329">
            <v>20.210627710305815</v>
          </cell>
          <cell r="CF329">
            <v>7.9722978699404194</v>
          </cell>
          <cell r="CG329">
            <v>4.6595439281313276</v>
          </cell>
          <cell r="CH329">
            <v>3.7255579832170298</v>
          </cell>
          <cell r="CI329">
            <v>1.1101440199153814</v>
          </cell>
          <cell r="CJ329">
            <v>-0.45161790123326284</v>
          </cell>
          <cell r="CK329">
            <v>-1.2921731261325249</v>
          </cell>
          <cell r="CL329">
            <v>-1.4460258572440665</v>
          </cell>
          <cell r="CM329">
            <v>1.2054379248054374</v>
          </cell>
          <cell r="CN329">
            <v>0.75878122630537348</v>
          </cell>
          <cell r="CO329">
            <v>2.4855871611724893</v>
          </cell>
          <cell r="CP329">
            <v>4.2692183332139706</v>
          </cell>
          <cell r="CQ329">
            <v>4.9494912231689625</v>
          </cell>
          <cell r="CR329">
            <v>5.0724405077528587</v>
          </cell>
          <cell r="CS329">
            <v>5.4745615525630029</v>
          </cell>
          <cell r="CT329">
            <v>5.5027566588655645</v>
          </cell>
          <cell r="CU329">
            <v>5.9178566296778996</v>
          </cell>
          <cell r="CV329">
            <v>6.582973494942209</v>
          </cell>
          <cell r="CW329">
            <v>6.77909587636438</v>
          </cell>
          <cell r="CX329">
            <v>6.4964904315092156</v>
          </cell>
          <cell r="CY329">
            <v>5.1564346072478457</v>
          </cell>
        </row>
        <row r="330">
          <cell r="C330" t="str">
            <v>Excluding administered and volatile prices 2/</v>
          </cell>
          <cell r="W330">
            <v>5.7445527023055547</v>
          </cell>
          <cell r="X330">
            <v>5.5982663317613657</v>
          </cell>
          <cell r="Y330">
            <v>5.4883082090365178</v>
          </cell>
          <cell r="Z330">
            <v>5.3364847140602762</v>
          </cell>
          <cell r="AA330">
            <v>5.2277849856885439</v>
          </cell>
          <cell r="AB330">
            <v>5.3344600982192532</v>
          </cell>
          <cell r="AC330">
            <v>5.4435697211831098</v>
          </cell>
          <cell r="AD330">
            <v>5.4422156510316171</v>
          </cell>
          <cell r="AE330">
            <v>6.0103103004228302</v>
          </cell>
          <cell r="AF330">
            <v>5.7014159755782003</v>
          </cell>
          <cell r="AG330">
            <v>5.0119295061343365</v>
          </cell>
          <cell r="AH330">
            <v>5.2212034431454128</v>
          </cell>
          <cell r="AI330">
            <v>7.3362085650345392</v>
          </cell>
          <cell r="AJ330">
            <v>7.547085520857749</v>
          </cell>
          <cell r="AK330">
            <v>7.5796049465322426</v>
          </cell>
          <cell r="AL330">
            <v>7.6054633192720331</v>
          </cell>
          <cell r="AM330">
            <v>7.689138189865119</v>
          </cell>
          <cell r="AN330">
            <v>7.5193569318252145</v>
          </cell>
          <cell r="AO330">
            <v>7.2621817778256315</v>
          </cell>
          <cell r="AP330">
            <v>6.9088142877247236</v>
          </cell>
          <cell r="AQ330">
            <v>6.2315267639400957</v>
          </cell>
          <cell r="AR330">
            <v>6.0865664599581066</v>
          </cell>
          <cell r="AS330">
            <v>5.7420816242433688</v>
          </cell>
          <cell r="AT330">
            <v>5.2406643212832051</v>
          </cell>
          <cell r="AU330">
            <v>3.1006134143571416</v>
          </cell>
          <cell r="AV330">
            <v>2.6840000649797702</v>
          </cell>
          <cell r="AW330">
            <v>2.8718805199248578</v>
          </cell>
          <cell r="AX330">
            <v>3.1171753240189162</v>
          </cell>
          <cell r="AY330">
            <v>3.0255467655146049</v>
          </cell>
          <cell r="AZ330">
            <v>3.1025642247934684</v>
          </cell>
          <cell r="BA330">
            <v>3.1657994923044157</v>
          </cell>
          <cell r="BB330">
            <v>3.9031987855530019</v>
          </cell>
          <cell r="BC330">
            <v>4.0440310470174268</v>
          </cell>
          <cell r="BD330">
            <v>4.3095644866608041</v>
          </cell>
          <cell r="BE330">
            <v>4.6467180165004294</v>
          </cell>
          <cell r="BF330">
            <v>5.8463922803150297</v>
          </cell>
          <cell r="BG330">
            <v>7.5410559500389098</v>
          </cell>
          <cell r="BH330">
            <v>8.881521743133618</v>
          </cell>
          <cell r="BI330">
            <v>9.5464763882136481</v>
          </cell>
          <cell r="BJ330">
            <v>10.179653503145531</v>
          </cell>
          <cell r="BK330">
            <v>11.377510922555345</v>
          </cell>
          <cell r="BL330">
            <v>15.847464449757155</v>
          </cell>
          <cell r="BM330">
            <v>20.538644397564426</v>
          </cell>
          <cell r="BN330">
            <v>23.419312971033477</v>
          </cell>
          <cell r="BO330">
            <v>25.350879416999007</v>
          </cell>
          <cell r="BP330">
            <v>27.933950559558028</v>
          </cell>
          <cell r="BQ330">
            <v>33.547746746207025</v>
          </cell>
          <cell r="BR330">
            <v>38.678495931759926</v>
          </cell>
          <cell r="BS330">
            <v>46.528947863439157</v>
          </cell>
          <cell r="BT330">
            <v>62.986187512455814</v>
          </cell>
          <cell r="BU330">
            <v>68.31351500522905</v>
          </cell>
          <cell r="BV330">
            <v>69.568753760264002</v>
          </cell>
          <cell r="BW330">
            <v>71.677471422115502</v>
          </cell>
          <cell r="BX330">
            <v>66.394875834054858</v>
          </cell>
          <cell r="BY330">
            <v>61.907065521910198</v>
          </cell>
          <cell r="BZ330">
            <v>59.44710440346455</v>
          </cell>
          <cell r="CA330">
            <v>55.195079148144288</v>
          </cell>
          <cell r="CB330">
            <v>52.773286940069028</v>
          </cell>
          <cell r="CC330">
            <v>43.995577956625453</v>
          </cell>
          <cell r="CD330">
            <v>34.943169220150054</v>
          </cell>
          <cell r="CE330">
            <v>25.192100640530171</v>
          </cell>
          <cell r="CF330">
            <v>11.193040293896502</v>
          </cell>
          <cell r="CG330">
            <v>6.6494461764215202</v>
          </cell>
          <cell r="CH330">
            <v>4.6485398001003091</v>
          </cell>
          <cell r="CI330">
            <v>1.9507463369557598</v>
          </cell>
          <cell r="CJ330">
            <v>0.83975149642523661</v>
          </cell>
          <cell r="CK330">
            <v>-0.35899228886717083</v>
          </cell>
          <cell r="CL330">
            <v>-1.6910585771786657</v>
          </cell>
          <cell r="CM330">
            <v>-0.26118496138070668</v>
          </cell>
          <cell r="CN330">
            <v>-0.67210599314235253</v>
          </cell>
          <cell r="CO330">
            <v>0.90488026698918134</v>
          </cell>
          <cell r="CP330">
            <v>3.0294732311805461</v>
          </cell>
          <cell r="CQ330">
            <v>4.1179232768420349</v>
          </cell>
          <cell r="CR330">
            <v>4.44160924314059</v>
          </cell>
          <cell r="CS330">
            <v>4.7601295367115171</v>
          </cell>
          <cell r="CT330">
            <v>5.2193830615003804</v>
          </cell>
          <cell r="CU330">
            <v>5.6441205223737683</v>
          </cell>
          <cell r="CV330">
            <v>5.8983135065082735</v>
          </cell>
          <cell r="CW330">
            <v>6.1663663500255694</v>
          </cell>
          <cell r="CX330">
            <v>6.2592330204251994</v>
          </cell>
          <cell r="CY330">
            <v>6.1287953931590096</v>
          </cell>
        </row>
        <row r="331">
          <cell r="C331" t="str">
            <v>Trimming method</v>
          </cell>
        </row>
        <row r="332">
          <cell r="C332" t="str">
            <v>Five-percent window 3/</v>
          </cell>
          <cell r="W332">
            <v>4.4567986340134667</v>
          </cell>
          <cell r="X332">
            <v>4.2799172477982381</v>
          </cell>
          <cell r="Y332">
            <v>4.0039720726944523</v>
          </cell>
          <cell r="Z332">
            <v>3.8562863281683519</v>
          </cell>
          <cell r="AA332">
            <v>3.8369824462305928</v>
          </cell>
          <cell r="AB332">
            <v>3.9783898254454897</v>
          </cell>
          <cell r="AC332">
            <v>4.1167434367853701</v>
          </cell>
          <cell r="AD332">
            <v>4.3548058288967297</v>
          </cell>
          <cell r="AE332">
            <v>5.6122683070339434</v>
          </cell>
          <cell r="AF332">
            <v>4.8029280004790849</v>
          </cell>
          <cell r="AG332">
            <v>4.0490299211785441</v>
          </cell>
          <cell r="AH332">
            <v>4.5220438645252585</v>
          </cell>
          <cell r="AI332">
            <v>5.9756009856532017</v>
          </cell>
          <cell r="AJ332">
            <v>6.0946639501152902</v>
          </cell>
          <cell r="AK332">
            <v>6.1225368164198812</v>
          </cell>
          <cell r="AL332">
            <v>6.1925693066255008</v>
          </cell>
          <cell r="AM332">
            <v>6.264937493485931</v>
          </cell>
          <cell r="AN332">
            <v>6.2100082431238945</v>
          </cell>
          <cell r="AO332">
            <v>6.0641882885440452</v>
          </cell>
          <cell r="AP332">
            <v>5.6765469580187329</v>
          </cell>
          <cell r="AQ332">
            <v>4.6057075368536999</v>
          </cell>
          <cell r="AR332">
            <v>4.562054339574459</v>
          </cell>
          <cell r="AS332">
            <v>4.1730954196168852</v>
          </cell>
          <cell r="AT332">
            <v>3.5704135632356611</v>
          </cell>
          <cell r="AU332">
            <v>2.2069724568240616</v>
          </cell>
          <cell r="AV332">
            <v>2.0034123136054518</v>
          </cell>
          <cell r="AW332">
            <v>2.4408694147589642</v>
          </cell>
          <cell r="AX332">
            <v>2.5402264370871563</v>
          </cell>
          <cell r="AY332">
            <v>2.2867464130386281</v>
          </cell>
          <cell r="AZ332">
            <v>2.3104666446970015</v>
          </cell>
          <cell r="BA332">
            <v>2.4001446869176277</v>
          </cell>
          <cell r="BB332">
            <v>2.8546055027533157</v>
          </cell>
          <cell r="BC332">
            <v>2.9333870671457873</v>
          </cell>
          <cell r="BD332">
            <v>3.1065873207417383</v>
          </cell>
          <cell r="BE332">
            <v>3.3061893183363225</v>
          </cell>
          <cell r="BF332">
            <v>4.5785249010544362</v>
          </cell>
          <cell r="BG332">
            <v>6.5833474337323707</v>
          </cell>
          <cell r="BH332">
            <v>7.879928675197263</v>
          </cell>
          <cell r="BI332">
            <v>8.2819712832084917</v>
          </cell>
          <cell r="BJ332">
            <v>8.5674398527897182</v>
          </cell>
          <cell r="BK332">
            <v>9.5574866749780369</v>
          </cell>
          <cell r="BL332">
            <v>14.156351826647935</v>
          </cell>
          <cell r="BM332">
            <v>17.31348064107992</v>
          </cell>
          <cell r="BN332">
            <v>19.47927631073685</v>
          </cell>
          <cell r="BO332">
            <v>20.602669223928416</v>
          </cell>
          <cell r="BP332">
            <v>22.553748652056143</v>
          </cell>
          <cell r="BQ332">
            <v>28.785129574698573</v>
          </cell>
          <cell r="BR332">
            <v>32.10180048381477</v>
          </cell>
          <cell r="BS332">
            <v>39.592783508419672</v>
          </cell>
          <cell r="BT332">
            <v>51.310425818437665</v>
          </cell>
          <cell r="BU332">
            <v>54.223078983052773</v>
          </cell>
          <cell r="BV332">
            <v>54.827028498412091</v>
          </cell>
          <cell r="BW332">
            <v>56.352782601153876</v>
          </cell>
          <cell r="BX332">
            <v>52.325567394843034</v>
          </cell>
          <cell r="BY332">
            <v>49.997175497157627</v>
          </cell>
          <cell r="BZ332">
            <v>47.748174313498595</v>
          </cell>
          <cell r="CA332">
            <v>44.780147658970122</v>
          </cell>
          <cell r="CB332">
            <v>43.49393707265267</v>
          </cell>
          <cell r="CC332">
            <v>34.818575394941718</v>
          </cell>
          <cell r="CD332">
            <v>28.937355077835065</v>
          </cell>
          <cell r="CE332">
            <v>19.729851347028628</v>
          </cell>
          <cell r="CF332">
            <v>9.3691373940680194</v>
          </cell>
          <cell r="CG332">
            <v>6.3628524414872913</v>
          </cell>
          <cell r="CH332">
            <v>5.2959849766810692</v>
          </cell>
          <cell r="CI332">
            <v>3.3053008352440685</v>
          </cell>
          <cell r="CJ332">
            <v>1.6968617072657963</v>
          </cell>
          <cell r="CK332">
            <v>0.65401698389439389</v>
          </cell>
          <cell r="CL332">
            <v>0.29743388816282845</v>
          </cell>
          <cell r="CM332">
            <v>2.0612194821035104</v>
          </cell>
          <cell r="CN332">
            <v>1.6246412340979504</v>
          </cell>
          <cell r="CO332">
            <v>3.0745638796296788</v>
          </cell>
          <cell r="CP332">
            <v>4.2570582967867523</v>
          </cell>
          <cell r="CQ332">
            <v>5.0410806389256351</v>
          </cell>
          <cell r="CR332">
            <v>4.9419134861159648</v>
          </cell>
          <cell r="CS332">
            <v>5.1522931146650279</v>
          </cell>
          <cell r="CT332">
            <v>5.3828131153026817</v>
          </cell>
          <cell r="CU332">
            <v>5.9236081746437748</v>
          </cell>
          <cell r="CV332">
            <v>6.2061722817406491</v>
          </cell>
          <cell r="CW332">
            <v>6.3658001564365492</v>
          </cell>
          <cell r="CX332">
            <v>6.0583538933770598</v>
          </cell>
          <cell r="CY332">
            <v>5.1972000555719404</v>
          </cell>
        </row>
        <row r="333">
          <cell r="C333" t="str">
            <v>Ten-percent window 4/</v>
          </cell>
          <cell r="W333">
            <v>4.0881563403950736</v>
          </cell>
          <cell r="X333">
            <v>3.9346098698479892</v>
          </cell>
          <cell r="Y333">
            <v>3.7683606711186144</v>
          </cell>
          <cell r="Z333">
            <v>3.5985633844144189</v>
          </cell>
          <cell r="AA333">
            <v>3.4668347555728332</v>
          </cell>
          <cell r="AB333">
            <v>3.5260179650692862</v>
          </cell>
          <cell r="AC333">
            <v>3.5783827073537537</v>
          </cell>
          <cell r="AD333">
            <v>3.658172634414143</v>
          </cell>
          <cell r="AE333">
            <v>4.3943564305719747</v>
          </cell>
          <cell r="AF333">
            <v>3.7868561002190972</v>
          </cell>
          <cell r="AG333">
            <v>3.1683757013090741</v>
          </cell>
          <cell r="AH333">
            <v>3.4957230338076357</v>
          </cell>
          <cell r="AI333">
            <v>4.4683794913369326</v>
          </cell>
          <cell r="AJ333">
            <v>4.6449877431869311</v>
          </cell>
          <cell r="AK333">
            <v>4.6860958020193806</v>
          </cell>
          <cell r="AL333">
            <v>4.7304343756184579</v>
          </cell>
          <cell r="AM333">
            <v>4.7306277681165056</v>
          </cell>
          <cell r="AN333">
            <v>4.7044232376485695</v>
          </cell>
          <cell r="AO333">
            <v>4.6137749795002776</v>
          </cell>
          <cell r="AP333">
            <v>4.38704247795188</v>
          </cell>
          <cell r="AQ333">
            <v>3.6828118630160276</v>
          </cell>
          <cell r="AR333">
            <v>3.6199907332214991</v>
          </cell>
          <cell r="AS333">
            <v>3.4208863836975922</v>
          </cell>
          <cell r="AT333">
            <v>2.9505176140985014</v>
          </cell>
          <cell r="AU333">
            <v>1.9420897673304296</v>
          </cell>
          <cell r="AV333">
            <v>1.6482010195577175</v>
          </cell>
          <cell r="AW333">
            <v>1.834718024711961</v>
          </cell>
          <cell r="AX333">
            <v>1.923953017805303</v>
          </cell>
          <cell r="AY333">
            <v>1.8586993363375086</v>
          </cell>
          <cell r="AZ333">
            <v>1.8259971402439845</v>
          </cell>
          <cell r="BA333">
            <v>1.7926380710380698</v>
          </cell>
          <cell r="BB333">
            <v>1.8888866010054102</v>
          </cell>
          <cell r="BC333">
            <v>2.070226139159459</v>
          </cell>
          <cell r="BD333">
            <v>2.1084907207048929</v>
          </cell>
          <cell r="BE333">
            <v>2.2559244948481734</v>
          </cell>
          <cell r="BF333">
            <v>3.191060985669921</v>
          </cell>
          <cell r="BG333">
            <v>4.1856505565618107</v>
          </cell>
          <cell r="BH333">
            <v>5.3276148193813953</v>
          </cell>
          <cell r="BI333">
            <v>5.7099701390970239</v>
          </cell>
          <cell r="BJ333">
            <v>5.9123367496456609</v>
          </cell>
          <cell r="BK333">
            <v>6.5015199703607323</v>
          </cell>
          <cell r="BL333">
            <v>10.595484930680101</v>
          </cell>
          <cell r="BM333">
            <v>13.190309227585999</v>
          </cell>
          <cell r="BN333">
            <v>15.401646768988371</v>
          </cell>
          <cell r="BO333">
            <v>16.280838870633289</v>
          </cell>
          <cell r="BP333">
            <v>18.077480212344071</v>
          </cell>
          <cell r="BQ333">
            <v>22.779741381968478</v>
          </cell>
          <cell r="BR333">
            <v>25.980240214275724</v>
          </cell>
          <cell r="BS333">
            <v>32.662694848895001</v>
          </cell>
          <cell r="BT333">
            <v>44.066890046280548</v>
          </cell>
          <cell r="BU333">
            <v>47.18921483251458</v>
          </cell>
          <cell r="BV333">
            <v>48.63868078950631</v>
          </cell>
          <cell r="BW333">
            <v>50.196670645778369</v>
          </cell>
          <cell r="BX333">
            <v>46.329637641829237</v>
          </cell>
          <cell r="BY333">
            <v>44.489191913683413</v>
          </cell>
          <cell r="BZ333">
            <v>42.926912472244396</v>
          </cell>
          <cell r="CA333">
            <v>40.552459733417493</v>
          </cell>
          <cell r="CB333">
            <v>39.30481574135257</v>
          </cell>
          <cell r="CC333">
            <v>32.496233458337713</v>
          </cell>
          <cell r="CD333">
            <v>26.992345744684783</v>
          </cell>
          <cell r="CE333">
            <v>19.315685529818708</v>
          </cell>
          <cell r="CF333">
            <v>8.9450701988276933</v>
          </cell>
          <cell r="CG333">
            <v>6.0343445902981614</v>
          </cell>
          <cell r="CH333">
            <v>4.4789152564530497</v>
          </cell>
          <cell r="CI333">
            <v>2.7498953686157819</v>
          </cell>
          <cell r="CJ333">
            <v>1.6200849906193184</v>
          </cell>
          <cell r="CK333">
            <v>0.67106196753492497</v>
          </cell>
          <cell r="CL333">
            <v>7.4042244500276411E-3</v>
          </cell>
          <cell r="CM333">
            <v>1.2963309331162804</v>
          </cell>
          <cell r="CN333">
            <v>0.93711108468761495</v>
          </cell>
          <cell r="CO333">
            <v>2.2197116737896891</v>
          </cell>
          <cell r="CP333">
            <v>3.3454691493923718</v>
          </cell>
          <cell r="CQ333">
            <v>4.1999736819184506</v>
          </cell>
          <cell r="CR333">
            <v>4.130885277503495</v>
          </cell>
          <cell r="CS333">
            <v>4.141599139532687</v>
          </cell>
          <cell r="CT333">
            <v>4.4289478337158954</v>
          </cell>
          <cell r="CU333">
            <v>4.7574600450258657</v>
          </cell>
          <cell r="CV333">
            <v>4.8231314946060735</v>
          </cell>
          <cell r="CW333">
            <v>4.8760446942542615</v>
          </cell>
          <cell r="CX333">
            <v>4.7405086724601375</v>
          </cell>
          <cell r="CY333">
            <v>4.2872091182901926</v>
          </cell>
        </row>
        <row r="334">
          <cell r="C334" t="str">
            <v>Noncore inflation measures</v>
          </cell>
        </row>
        <row r="335">
          <cell r="C335" t="str">
            <v>Fuel and electricity</v>
          </cell>
          <cell r="W335">
            <v>18.158599758972471</v>
          </cell>
          <cell r="X335">
            <v>18.16229507402771</v>
          </cell>
          <cell r="Y335">
            <v>18.162663345546861</v>
          </cell>
          <cell r="Z335">
            <v>18.102959556970717</v>
          </cell>
          <cell r="AA335">
            <v>18.113324366899519</v>
          </cell>
          <cell r="AB335">
            <v>18.118575681389231</v>
          </cell>
          <cell r="AC335">
            <v>18.118713704930528</v>
          </cell>
          <cell r="AD335">
            <v>18.927950493223534</v>
          </cell>
          <cell r="AE335">
            <v>37.681266248043102</v>
          </cell>
          <cell r="AF335">
            <v>23.638417193560485</v>
          </cell>
          <cell r="AG335">
            <v>20.197158109433616</v>
          </cell>
          <cell r="AH335">
            <v>21.132968732623397</v>
          </cell>
          <cell r="AI335">
            <v>24.364922917109453</v>
          </cell>
          <cell r="AJ335">
            <v>21.9973521702737</v>
          </cell>
          <cell r="AK335">
            <v>16.387873226343856</v>
          </cell>
          <cell r="AL335">
            <v>23.000580724332892</v>
          </cell>
          <cell r="AM335">
            <v>23.514575650904021</v>
          </cell>
          <cell r="AN335">
            <v>16.754129144100148</v>
          </cell>
          <cell r="AO335">
            <v>12.178823511950384</v>
          </cell>
          <cell r="AP335">
            <v>14.568105558781809</v>
          </cell>
          <cell r="AQ335">
            <v>1.7849406953351519</v>
          </cell>
          <cell r="AR335">
            <v>-5.718535004574079</v>
          </cell>
          <cell r="AS335">
            <v>-6.8589890123599417</v>
          </cell>
          <cell r="AT335">
            <v>-7.9505923619691288</v>
          </cell>
          <cell r="AU335">
            <v>-8.9167332254254035</v>
          </cell>
          <cell r="AV335">
            <v>-7.5184613480379738</v>
          </cell>
          <cell r="AW335">
            <v>2.3453783684074097</v>
          </cell>
          <cell r="AX335">
            <v>0.64697406626932263</v>
          </cell>
          <cell r="AY335">
            <v>-0.77930321148608073</v>
          </cell>
          <cell r="AZ335">
            <v>4.3707792058753228</v>
          </cell>
          <cell r="BA335">
            <v>10.089462758049919</v>
          </cell>
          <cell r="BB335">
            <v>5.2826550959041043</v>
          </cell>
          <cell r="BC335">
            <v>4.1910206448848299</v>
          </cell>
          <cell r="BD335">
            <v>37.135065040387815</v>
          </cell>
          <cell r="BE335">
            <v>39.729090886012017</v>
          </cell>
          <cell r="BF335">
            <v>43.524740633820841</v>
          </cell>
          <cell r="BG335">
            <v>45.008246662228487</v>
          </cell>
          <cell r="BH335">
            <v>62.482215732092072</v>
          </cell>
          <cell r="BI335">
            <v>55.552452802815367</v>
          </cell>
          <cell r="BJ335">
            <v>44.94903874171419</v>
          </cell>
          <cell r="BK335">
            <v>46.230631094251038</v>
          </cell>
          <cell r="BL335">
            <v>55.963450704794525</v>
          </cell>
          <cell r="BM335">
            <v>66.901076605116174</v>
          </cell>
          <cell r="BN335">
            <v>73.226276488814335</v>
          </cell>
          <cell r="BO335">
            <v>63.637593971068242</v>
          </cell>
          <cell r="BP335">
            <v>36.661285143058421</v>
          </cell>
          <cell r="BQ335">
            <v>45.372602214128307</v>
          </cell>
          <cell r="BR335">
            <v>45.370797181715915</v>
          </cell>
          <cell r="BS335">
            <v>59.240214171956637</v>
          </cell>
          <cell r="BT335">
            <v>58.735383037795657</v>
          </cell>
          <cell r="BU335">
            <v>58.358763188694525</v>
          </cell>
          <cell r="BV335">
            <v>63.871488600937624</v>
          </cell>
          <cell r="BW335">
            <v>69.914964069923769</v>
          </cell>
          <cell r="BX335">
            <v>69.121043225845625</v>
          </cell>
          <cell r="BY335">
            <v>52.135592579178649</v>
          </cell>
          <cell r="BZ335">
            <v>43.151920664327946</v>
          </cell>
          <cell r="CA335">
            <v>43.325885268434234</v>
          </cell>
          <cell r="CB335">
            <v>43.724494040008523</v>
          </cell>
          <cell r="CC335">
            <v>28.840451079142667</v>
          </cell>
          <cell r="CD335">
            <v>19.889329131714277</v>
          </cell>
          <cell r="CE335">
            <v>9.8488034624873819</v>
          </cell>
          <cell r="CF335">
            <v>-0.44857219857964026</v>
          </cell>
          <cell r="CG335">
            <v>1.9236837792917498</v>
          </cell>
          <cell r="CH335">
            <v>5.0146867693931796</v>
          </cell>
          <cell r="CI335">
            <v>-0.21688540066189432</v>
          </cell>
          <cell r="CJ335">
            <v>-4.2027106405918886</v>
          </cell>
          <cell r="CK335">
            <v>0.83208081066518957</v>
          </cell>
          <cell r="CL335">
            <v>7.7835638537142131</v>
          </cell>
          <cell r="CM335">
            <v>24.454835824608296</v>
          </cell>
          <cell r="CN335">
            <v>25.407039823913394</v>
          </cell>
          <cell r="CO335">
            <v>20.871471293720973</v>
          </cell>
          <cell r="CP335">
            <v>29.99823983829296</v>
          </cell>
          <cell r="CQ335">
            <v>30.90066718629393</v>
          </cell>
          <cell r="CR335">
            <v>28.492809596845206</v>
          </cell>
          <cell r="CS335">
            <v>26.49178799132406</v>
          </cell>
          <cell r="CT335">
            <v>27.911659038392656</v>
          </cell>
          <cell r="CU335">
            <v>32.620191575145896</v>
          </cell>
          <cell r="CV335">
            <v>33.661957548631676</v>
          </cell>
          <cell r="CW335">
            <v>34.273426664839974</v>
          </cell>
          <cell r="CX335">
            <v>26.336213405129882</v>
          </cell>
          <cell r="CY335">
            <v>2.3835715571470644</v>
          </cell>
        </row>
        <row r="336">
          <cell r="C336" t="str">
            <v>Administered and volatile prices</v>
          </cell>
          <cell r="W336">
            <v>6.311991483415639</v>
          </cell>
          <cell r="X336">
            <v>7.3277351510438109</v>
          </cell>
          <cell r="Y336">
            <v>6.0632275801156084</v>
          </cell>
          <cell r="Z336">
            <v>5.7719009842943194</v>
          </cell>
          <cell r="AA336">
            <v>6.245096601567667</v>
          </cell>
          <cell r="AB336">
            <v>10.067490289400368</v>
          </cell>
          <cell r="AC336">
            <v>11.778679066083612</v>
          </cell>
          <cell r="AD336">
            <v>14.100367749694215</v>
          </cell>
          <cell r="AE336">
            <v>22.407086517391988</v>
          </cell>
          <cell r="AF336">
            <v>13.908732929910443</v>
          </cell>
          <cell r="AG336">
            <v>12.370336962952592</v>
          </cell>
          <cell r="AH336">
            <v>14.156564188107197</v>
          </cell>
          <cell r="AI336">
            <v>16.903719144942841</v>
          </cell>
          <cell r="AJ336">
            <v>16.898935452733468</v>
          </cell>
          <cell r="AK336">
            <v>15.886117799595809</v>
          </cell>
          <cell r="AL336">
            <v>17.359297374925788</v>
          </cell>
          <cell r="AM336">
            <v>17.744432664859104</v>
          </cell>
          <cell r="AN336">
            <v>13.830089958836396</v>
          </cell>
          <cell r="AO336">
            <v>12.386228108266636</v>
          </cell>
          <cell r="AP336">
            <v>11.792721899311104</v>
          </cell>
          <cell r="AQ336">
            <v>5.516851122786278</v>
          </cell>
          <cell r="AR336">
            <v>5.6401392250467524</v>
          </cell>
          <cell r="AS336">
            <v>4.7050439462938272</v>
          </cell>
          <cell r="AT336">
            <v>3.3268412041352065</v>
          </cell>
          <cell r="AU336">
            <v>1.5757719373604289</v>
          </cell>
          <cell r="AV336">
            <v>1.8445559212364486</v>
          </cell>
          <cell r="AW336">
            <v>5.2765913346290176</v>
          </cell>
          <cell r="AX336">
            <v>5.0827248805140925</v>
          </cell>
          <cell r="AY336">
            <v>3.7472019199882709</v>
          </cell>
          <cell r="AZ336">
            <v>5.2685157902931081</v>
          </cell>
          <cell r="BA336">
            <v>6.7325772603842609</v>
          </cell>
          <cell r="BB336">
            <v>6.0957206205323473</v>
          </cell>
          <cell r="BC336">
            <v>7.08034302028328</v>
          </cell>
          <cell r="BD336">
            <v>13.080695675862415</v>
          </cell>
          <cell r="BE336">
            <v>14.092150247113125</v>
          </cell>
          <cell r="BF336">
            <v>16.429837445274558</v>
          </cell>
          <cell r="BG336">
            <v>21.020024957461359</v>
          </cell>
          <cell r="BH336">
            <v>29.497727992200822</v>
          </cell>
          <cell r="BI336">
            <v>30.167223822303015</v>
          </cell>
          <cell r="BJ336">
            <v>28.304597980159144</v>
          </cell>
          <cell r="BK336">
            <v>31.094997687350485</v>
          </cell>
          <cell r="BL336">
            <v>39.116705608850481</v>
          </cell>
          <cell r="BM336">
            <v>42.389635080510516</v>
          </cell>
          <cell r="BN336">
            <v>45.088811691450417</v>
          </cell>
          <cell r="BO336">
            <v>42.707970211541465</v>
          </cell>
          <cell r="BP336">
            <v>38.327641219157812</v>
          </cell>
          <cell r="BQ336">
            <v>47.648615675233231</v>
          </cell>
          <cell r="BR336">
            <v>47.263894065535993</v>
          </cell>
          <cell r="BS336">
            <v>55.739605381229097</v>
          </cell>
          <cell r="BT336">
            <v>59.758757345289041</v>
          </cell>
          <cell r="BU336">
            <v>56.02668825889964</v>
          </cell>
          <cell r="BV336">
            <v>55.92737321181832</v>
          </cell>
          <cell r="BW336">
            <v>58.451096910165887</v>
          </cell>
          <cell r="BX336">
            <v>53.974294698395425</v>
          </cell>
          <cell r="BY336">
            <v>48.96146233361037</v>
          </cell>
          <cell r="BZ336">
            <v>43.690159703106588</v>
          </cell>
          <cell r="CA336">
            <v>40.004287798399332</v>
          </cell>
          <cell r="CB336">
            <v>38.880126412957082</v>
          </cell>
          <cell r="CC336">
            <v>26.592543348339333</v>
          </cell>
          <cell r="CD336">
            <v>21.979991227723943</v>
          </cell>
          <cell r="CE336">
            <v>12.021055320816075</v>
          </cell>
          <cell r="CF336">
            <v>2.0526157660453919</v>
          </cell>
          <cell r="CG336">
            <v>1.6100435550539629</v>
          </cell>
          <cell r="CH336">
            <v>3.0283644029020138</v>
          </cell>
          <cell r="CI336">
            <v>-0.25701769567108101</v>
          </cell>
          <cell r="CJ336">
            <v>-3.0530488445938033</v>
          </cell>
          <cell r="CK336">
            <v>-1.7476077689529177</v>
          </cell>
          <cell r="CL336">
            <v>1.5314712138329298</v>
          </cell>
          <cell r="CM336">
            <v>9.5771204683965152</v>
          </cell>
          <cell r="CN336">
            <v>9.4959817247703739</v>
          </cell>
          <cell r="CO336">
            <v>9.5448700102554085</v>
          </cell>
          <cell r="CP336">
            <v>12.74896191981702</v>
          </cell>
          <cell r="CQ336">
            <v>13.124794009937602</v>
          </cell>
          <cell r="CR336">
            <v>12.377701897290663</v>
          </cell>
          <cell r="CS336">
            <v>12.42287444235582</v>
          </cell>
          <cell r="CT336">
            <v>12.49768160375065</v>
          </cell>
          <cell r="CU336">
            <v>14.100985727995806</v>
          </cell>
          <cell r="CV336">
            <v>15.456005219971189</v>
          </cell>
          <cell r="CW336">
            <v>15.81866292784089</v>
          </cell>
          <cell r="CX336">
            <v>12.899696138175699</v>
          </cell>
          <cell r="CY336">
            <v>3.200954280697843</v>
          </cell>
        </row>
        <row r="337">
          <cell r="C337" t="str">
            <v>Tradable (WHD)</v>
          </cell>
          <cell r="W337">
            <v>7.1836639714655064</v>
          </cell>
          <cell r="X337">
            <v>7.2156136904827406</v>
          </cell>
          <cell r="Y337">
            <v>6.4140932747390593</v>
          </cell>
          <cell r="Z337">
            <v>6.2177042450205704</v>
          </cell>
          <cell r="AA337">
            <v>6.1887856862014701</v>
          </cell>
          <cell r="AB337">
            <v>6.4601184443048254</v>
          </cell>
          <cell r="AC337">
            <v>6.9479141859513476</v>
          </cell>
          <cell r="AD337">
            <v>7.6788096147203788</v>
          </cell>
          <cell r="AE337">
            <v>11.536735223178866</v>
          </cell>
          <cell r="AF337">
            <v>8.5249543638125829</v>
          </cell>
          <cell r="AG337">
            <v>6.8319415377027042</v>
          </cell>
          <cell r="AH337">
            <v>7.8171115377847258</v>
          </cell>
          <cell r="AI337">
            <v>10.803220034384807</v>
          </cell>
          <cell r="AJ337">
            <v>10.761565797434798</v>
          </cell>
          <cell r="AK337">
            <v>9.959332067007054</v>
          </cell>
          <cell r="AL337">
            <v>10.993683985735686</v>
          </cell>
          <cell r="AM337">
            <v>11.154462404284772</v>
          </cell>
          <cell r="AN337">
            <v>10.402562648387502</v>
          </cell>
          <cell r="AO337">
            <v>9.1316055716199855</v>
          </cell>
          <cell r="AP337">
            <v>8.8166270634571191</v>
          </cell>
          <cell r="AQ337">
            <v>5.5597327378988268</v>
          </cell>
          <cell r="AR337">
            <v>4.4012077116488229</v>
          </cell>
          <cell r="AS337">
            <v>3.9120178945293986</v>
          </cell>
          <cell r="AT337">
            <v>3.0078797481906321</v>
          </cell>
          <cell r="AU337">
            <v>0.96900900347836227</v>
          </cell>
          <cell r="AV337">
            <v>1.119937389684452</v>
          </cell>
          <cell r="AW337">
            <v>3.3004374308707582</v>
          </cell>
          <cell r="AX337">
            <v>3.116826218141739</v>
          </cell>
          <cell r="AY337">
            <v>2.2084379089049264</v>
          </cell>
          <cell r="AZ337">
            <v>3.1895474555176122</v>
          </cell>
          <cell r="BA337">
            <v>4.4253371109378605</v>
          </cell>
          <cell r="BB337">
            <v>4.4289452340507722</v>
          </cell>
          <cell r="BC337">
            <v>5.2638198222118859</v>
          </cell>
          <cell r="BD337">
            <v>7.7504953293950649</v>
          </cell>
          <cell r="BE337">
            <v>8.3788659525495746</v>
          </cell>
          <cell r="BF337">
            <v>11.20405871024775</v>
          </cell>
          <cell r="BG337">
            <v>14.508978135702336</v>
          </cell>
          <cell r="BH337">
            <v>19.861945072154768</v>
          </cell>
          <cell r="BI337">
            <v>19.401064435441384</v>
          </cell>
          <cell r="BJ337">
            <v>18.299182792591239</v>
          </cell>
          <cell r="BK337">
            <v>20.643283978958067</v>
          </cell>
          <cell r="BL337">
            <v>28.742715424089766</v>
          </cell>
          <cell r="BM337">
            <v>33.073332147659983</v>
          </cell>
          <cell r="BN337">
            <v>36.869236451357438</v>
          </cell>
          <cell r="BO337">
            <v>35.909811127896432</v>
          </cell>
          <cell r="BP337">
            <v>37.903453856946129</v>
          </cell>
          <cell r="BQ337">
            <v>48.743703558386841</v>
          </cell>
          <cell r="BR337">
            <v>49.098185581042827</v>
          </cell>
          <cell r="BS337">
            <v>57.523665592187342</v>
          </cell>
          <cell r="BT337">
            <v>69.37609482271094</v>
          </cell>
          <cell r="BU337">
            <v>71.62535971182291</v>
          </cell>
          <cell r="BV337">
            <v>73.70957642251085</v>
          </cell>
          <cell r="BW337">
            <v>78.283359792535379</v>
          </cell>
          <cell r="BX337">
            <v>71.322918530577311</v>
          </cell>
          <cell r="BY337">
            <v>64.955565945091763</v>
          </cell>
          <cell r="BZ337">
            <v>59.617628092997393</v>
          </cell>
          <cell r="CA337">
            <v>54.100017996977357</v>
          </cell>
          <cell r="CB337">
            <v>51.154329859288481</v>
          </cell>
          <cell r="CC337">
            <v>36.227933638070738</v>
          </cell>
          <cell r="CD337">
            <v>28.635743915663625</v>
          </cell>
          <cell r="CE337">
            <v>18.695414445745584</v>
          </cell>
          <cell r="CF337">
            <v>4.8161663448886998</v>
          </cell>
          <cell r="CG337">
            <v>2.1537538866341066</v>
          </cell>
          <cell r="CH337">
            <v>1.7969366056221077</v>
          </cell>
          <cell r="CI337">
            <v>-2.7698500688247236</v>
          </cell>
          <cell r="CJ337">
            <v>-5.3474622873586242</v>
          </cell>
          <cell r="CK337">
            <v>-4.9378065496325405</v>
          </cell>
          <cell r="CL337">
            <v>-4.1087878317196243</v>
          </cell>
          <cell r="CM337">
            <v>2.3406387346434343</v>
          </cell>
          <cell r="CN337">
            <v>3.0181511859470334</v>
          </cell>
          <cell r="CO337">
            <v>3.8635245881315683</v>
          </cell>
          <cell r="CP337">
            <v>8.0556756602317705</v>
          </cell>
          <cell r="CQ337">
            <v>8.3689224001159772</v>
          </cell>
          <cell r="CR337">
            <v>8.5714826293082922</v>
          </cell>
          <cell r="CS337">
            <v>8.7644819350339844</v>
          </cell>
          <cell r="CT337">
            <v>8.8506956860733226</v>
          </cell>
          <cell r="CU337">
            <v>10.415874425719579</v>
          </cell>
          <cell r="CV337">
            <v>11.478008010628329</v>
          </cell>
          <cell r="CW337">
            <v>12.108298984893693</v>
          </cell>
          <cell r="CX337">
            <v>10.105102601616352</v>
          </cell>
          <cell r="CY337">
            <v>3.521353538640156</v>
          </cell>
        </row>
        <row r="338">
          <cell r="C338" t="str">
            <v>Nontradable (WHD)</v>
          </cell>
          <cell r="W338">
            <v>4.1924223549599589</v>
          </cell>
          <cell r="X338">
            <v>4.9720357987956163</v>
          </cell>
          <cell r="Y338">
            <v>4.6858755148136595</v>
          </cell>
          <cell r="Z338">
            <v>4.450877383042311</v>
          </cell>
          <cell r="AA338">
            <v>4.8230802530120798</v>
          </cell>
          <cell r="AB338">
            <v>8.5548973184294397</v>
          </cell>
          <cell r="AC338">
            <v>9.7287077028656057</v>
          </cell>
          <cell r="AD338">
            <v>11.018992120477861</v>
          </cell>
          <cell r="AE338">
            <v>14.534299786657769</v>
          </cell>
          <cell r="AF338">
            <v>10.197618814204219</v>
          </cell>
          <cell r="AG338">
            <v>10.184375160977098</v>
          </cell>
          <cell r="AH338">
            <v>10.868780860805003</v>
          </cell>
          <cell r="AI338">
            <v>12.313615162364485</v>
          </cell>
          <cell r="AJ338">
            <v>12.63556320172701</v>
          </cell>
          <cell r="AK338">
            <v>12.797018834110048</v>
          </cell>
          <cell r="AL338">
            <v>12.790447628898249</v>
          </cell>
          <cell r="AM338">
            <v>13.054124834810366</v>
          </cell>
          <cell r="AN338">
            <v>9.8516173372888289</v>
          </cell>
          <cell r="AO338">
            <v>9.8807644402470771</v>
          </cell>
          <cell r="AP338">
            <v>9.2637114255304169</v>
          </cell>
          <cell r="AQ338">
            <v>6.4596017328381521</v>
          </cell>
          <cell r="AR338">
            <v>8.1538551362319964</v>
          </cell>
          <cell r="AS338">
            <v>7.3499406274915486</v>
          </cell>
          <cell r="AT338">
            <v>6.4646452344261149</v>
          </cell>
          <cell r="AU338">
            <v>4.6244153183635888</v>
          </cell>
          <cell r="AV338">
            <v>4.1215634008402873</v>
          </cell>
          <cell r="AW338">
            <v>4.8728763744209971</v>
          </cell>
          <cell r="AX338">
            <v>5.3085613993516461</v>
          </cell>
          <cell r="AY338">
            <v>5.0838115032080253</v>
          </cell>
          <cell r="AZ338">
            <v>5.3561281543195634</v>
          </cell>
          <cell r="BA338">
            <v>5.1522078843958781</v>
          </cell>
          <cell r="BB338">
            <v>5.5273282561144015</v>
          </cell>
          <cell r="BC338">
            <v>5.5682593551298822</v>
          </cell>
          <cell r="BD338">
            <v>8.8140289710250954</v>
          </cell>
          <cell r="BE338">
            <v>9.4188434638209628</v>
          </cell>
          <cell r="BF338">
            <v>9.4906448290507512</v>
          </cell>
          <cell r="BG338">
            <v>12.015780004256811</v>
          </cell>
          <cell r="BH338">
            <v>15.187150729385962</v>
          </cell>
          <cell r="BI338">
            <v>17.684969039348132</v>
          </cell>
          <cell r="BJ338">
            <v>18.184348983973493</v>
          </cell>
          <cell r="BK338">
            <v>19.271973755860699</v>
          </cell>
          <cell r="BL338">
            <v>22.190659838999565</v>
          </cell>
          <cell r="BM338">
            <v>25.894751429840568</v>
          </cell>
          <cell r="BN338">
            <v>27.171870414659921</v>
          </cell>
          <cell r="BO338">
            <v>28.931666553816427</v>
          </cell>
          <cell r="BP338">
            <v>25.201352984021995</v>
          </cell>
          <cell r="BQ338">
            <v>27.494894015677616</v>
          </cell>
          <cell r="BR338">
            <v>33.159024958724586</v>
          </cell>
          <cell r="BS338">
            <v>40.908070657471058</v>
          </cell>
          <cell r="BT338">
            <v>49.227283182109375</v>
          </cell>
          <cell r="BU338">
            <v>48.292935641634529</v>
          </cell>
          <cell r="BV338">
            <v>46.892476552917259</v>
          </cell>
          <cell r="BW338">
            <v>45.698555947930913</v>
          </cell>
          <cell r="BX338">
            <v>43.068346345849136</v>
          </cell>
          <cell r="BY338">
            <v>40.825590692400112</v>
          </cell>
          <cell r="BZ338">
            <v>39.141974244177248</v>
          </cell>
          <cell r="CA338">
            <v>37.961226103239852</v>
          </cell>
          <cell r="CB338">
            <v>37.980616505985211</v>
          </cell>
          <cell r="CC338">
            <v>34.35935026454041</v>
          </cell>
          <cell r="CD338">
            <v>28.902523662747228</v>
          </cell>
          <cell r="CE338">
            <v>18.937323557735226</v>
          </cell>
          <cell r="CF338">
            <v>10.293059452443899</v>
          </cell>
          <cell r="CG338">
            <v>8.0177399697879395</v>
          </cell>
          <cell r="CH338">
            <v>7.6247992226755343</v>
          </cell>
          <cell r="CI338">
            <v>7.7600327873558683</v>
          </cell>
          <cell r="CJ338">
            <v>7.2556348993797002</v>
          </cell>
          <cell r="CK338">
            <v>6.3325726954603709</v>
          </cell>
          <cell r="CL338">
            <v>7.0634475920002586</v>
          </cell>
          <cell r="CM338">
            <v>7.5693086042063555</v>
          </cell>
          <cell r="CN338">
            <v>5.6573595315220047</v>
          </cell>
          <cell r="CO338">
            <v>6.4804883577040329</v>
          </cell>
          <cell r="CP338">
            <v>6.4219128275951221</v>
          </cell>
          <cell r="CQ338">
            <v>8.049389587211536</v>
          </cell>
          <cell r="CR338">
            <v>7.2505403765677556</v>
          </cell>
          <cell r="CS338">
            <v>7.4196149362515342</v>
          </cell>
          <cell r="CT338">
            <v>8.0637968093151642</v>
          </cell>
          <cell r="CU338">
            <v>8.0000422816740979</v>
          </cell>
          <cell r="CV338">
            <v>8.2661917368659346</v>
          </cell>
          <cell r="CW338">
            <v>8.0950326805633068</v>
          </cell>
          <cell r="CX338">
            <v>8.0782063055546303</v>
          </cell>
          <cell r="CY338">
            <v>6.7770055600273338</v>
          </cell>
        </row>
        <row r="339">
          <cell r="C339" t="str">
            <v>Tradable (authorities)</v>
          </cell>
          <cell r="W339">
            <v>3.8461972022915631</v>
          </cell>
          <cell r="X339">
            <v>4.2499249019160743</v>
          </cell>
          <cell r="Y339">
            <v>3.7442060981878029</v>
          </cell>
          <cell r="Z339">
            <v>3.5330167485791719</v>
          </cell>
          <cell r="AA339">
            <v>3.7487618456127478</v>
          </cell>
          <cell r="AB339">
            <v>4.2947005540866883</v>
          </cell>
          <cell r="AC339">
            <v>5.2696761335299698</v>
          </cell>
          <cell r="AD339">
            <v>6.8920228426967611</v>
          </cell>
          <cell r="AE339">
            <v>11.535362369036093</v>
          </cell>
          <cell r="AF339">
            <v>8.1729430696070722</v>
          </cell>
          <cell r="AG339">
            <v>6.5914134683224148</v>
          </cell>
          <cell r="AH339">
            <v>6.3347803868574033</v>
          </cell>
          <cell r="AI339">
            <v>9.556289624746924</v>
          </cell>
          <cell r="AJ339">
            <v>10.191433536720496</v>
          </cell>
          <cell r="AK339">
            <v>9.974604375248731</v>
          </cell>
          <cell r="AL339">
            <v>11.338835964556225</v>
          </cell>
          <cell r="AM339">
            <v>11.132843358834336</v>
          </cell>
          <cell r="AN339">
            <v>9.6394397621995438</v>
          </cell>
          <cell r="AO339">
            <v>8.2825470256556315</v>
          </cell>
          <cell r="AP339">
            <v>8.2716730086044237</v>
          </cell>
          <cell r="AQ339">
            <v>4.9699688270242035</v>
          </cell>
          <cell r="AR339">
            <v>3.1677868363148178</v>
          </cell>
          <cell r="AS339">
            <v>2.602029989355799</v>
          </cell>
          <cell r="AT339">
            <v>2.7153045380456291</v>
          </cell>
          <cell r="AU339">
            <v>0.50070500312126853</v>
          </cell>
          <cell r="AV339">
            <v>-0.18668256804335215</v>
          </cell>
          <cell r="AW339">
            <v>2.0419500481540638</v>
          </cell>
          <cell r="AX339">
            <v>1.8170940516862402</v>
          </cell>
          <cell r="AY339">
            <v>1.5939485054033042</v>
          </cell>
          <cell r="AZ339">
            <v>3.0558419088367401</v>
          </cell>
          <cell r="BA339">
            <v>4.4300952563421419</v>
          </cell>
          <cell r="BB339">
            <v>3.9649929250121545</v>
          </cell>
          <cell r="BC339">
            <v>4.0267378860261402</v>
          </cell>
          <cell r="BD339">
            <v>6.7922193737420571</v>
          </cell>
          <cell r="BE339">
            <v>6.6488874298273402</v>
          </cell>
          <cell r="BF339">
            <v>8.3063221126391369</v>
          </cell>
          <cell r="BG339">
            <v>9.931487091764609</v>
          </cell>
          <cell r="BH339">
            <v>15.969258900736975</v>
          </cell>
          <cell r="BI339">
            <v>15.178425878312126</v>
          </cell>
          <cell r="BJ339">
            <v>13.826457137771214</v>
          </cell>
          <cell r="BK339">
            <v>16.489204817923863</v>
          </cell>
          <cell r="BL339">
            <v>25.155773420562809</v>
          </cell>
          <cell r="BM339">
            <v>30.765199764948335</v>
          </cell>
          <cell r="BN339">
            <v>34.701828748484729</v>
          </cell>
          <cell r="BO339">
            <v>33.420944044018484</v>
          </cell>
          <cell r="BP339">
            <v>35.791834950344281</v>
          </cell>
          <cell r="BQ339">
            <v>47.176161731350675</v>
          </cell>
          <cell r="BR339">
            <v>50.271927267466026</v>
          </cell>
          <cell r="BS339">
            <v>65.095718020199655</v>
          </cell>
          <cell r="BT339">
            <v>76.578625470179077</v>
          </cell>
          <cell r="BU339">
            <v>78.203312486417843</v>
          </cell>
          <cell r="BV339">
            <v>80.332140373695069</v>
          </cell>
          <cell r="BW339">
            <v>82.261271807169436</v>
          </cell>
          <cell r="BX339">
            <v>74.315624677429071</v>
          </cell>
          <cell r="BY339">
            <v>65.920162776183957</v>
          </cell>
          <cell r="BZ339">
            <v>59.777947883614075</v>
          </cell>
          <cell r="CA339">
            <v>55.338229313699628</v>
          </cell>
          <cell r="CB339">
            <v>52.639915774699716</v>
          </cell>
          <cell r="CC339">
            <v>37.848783567603846</v>
          </cell>
          <cell r="CD339">
            <v>28.464766146588886</v>
          </cell>
          <cell r="CE339">
            <v>15.718065673411317</v>
          </cell>
          <cell r="CF339">
            <v>3.1224754579814089</v>
          </cell>
          <cell r="CG339">
            <v>1.5773310163087189</v>
          </cell>
          <cell r="CH339">
            <v>0.89898175868935937</v>
          </cell>
          <cell r="CI339">
            <v>-2.4721415378959932</v>
          </cell>
          <cell r="CJ339">
            <v>-4.7216640939541321</v>
          </cell>
          <cell r="CK339">
            <v>-3.9378579523689439</v>
          </cell>
          <cell r="CL339">
            <v>-2.1583024828639452</v>
          </cell>
          <cell r="CM339">
            <v>4.6901716278225081</v>
          </cell>
          <cell r="CN339">
            <v>5.0722433107958267</v>
          </cell>
          <cell r="CO339">
            <v>5.5779017969094866</v>
          </cell>
          <cell r="CP339">
            <v>10.219784379105306</v>
          </cell>
          <cell r="CQ339">
            <v>11.186505776462582</v>
          </cell>
          <cell r="CR339">
            <v>10.664754271156852</v>
          </cell>
          <cell r="CS339">
            <v>10.150064983187647</v>
          </cell>
          <cell r="CT339">
            <v>11.195609031216279</v>
          </cell>
          <cell r="CU339">
            <v>12.217079363680924</v>
          </cell>
          <cell r="CV339">
            <v>12.760613421514805</v>
          </cell>
          <cell r="CW339">
            <v>13.358053196760139</v>
          </cell>
          <cell r="CX339">
            <v>11.421016703763073</v>
          </cell>
          <cell r="CY339">
            <v>4.117432388964076</v>
          </cell>
        </row>
        <row r="340">
          <cell r="C340" t="str">
            <v>Nontradable (authorities)</v>
          </cell>
          <cell r="W340">
            <v>8.0702639860060259</v>
          </cell>
          <cell r="X340">
            <v>8.3377995254528798</v>
          </cell>
          <cell r="Y340">
            <v>7.6543613821480108</v>
          </cell>
          <cell r="Z340">
            <v>7.4441133620879469</v>
          </cell>
          <cell r="AA340">
            <v>7.4915437373526288</v>
          </cell>
          <cell r="AB340">
            <v>10.166203648258332</v>
          </cell>
          <cell r="AC340">
            <v>10.685989377925836</v>
          </cell>
          <cell r="AD340">
            <v>10.932140464500776</v>
          </cell>
          <cell r="AE340">
            <v>13.783572214864876</v>
          </cell>
          <cell r="AF340">
            <v>10.119097745252986</v>
          </cell>
          <cell r="AG340">
            <v>9.6007845863181842</v>
          </cell>
          <cell r="AH340">
            <v>11.539155694817055</v>
          </cell>
          <cell r="AI340">
            <v>13.124575743432302</v>
          </cell>
          <cell r="AJ340">
            <v>12.721677441325085</v>
          </cell>
          <cell r="AK340">
            <v>12.098764718085576</v>
          </cell>
          <cell r="AL340">
            <v>12.032281653579929</v>
          </cell>
          <cell r="AM340">
            <v>12.609686125005751</v>
          </cell>
          <cell r="AN340">
            <v>10.681259332950304</v>
          </cell>
          <cell r="AO340">
            <v>10.475224969748822</v>
          </cell>
          <cell r="AP340">
            <v>9.6485269324448382</v>
          </cell>
          <cell r="AQ340">
            <v>6.7756034114048873</v>
          </cell>
          <cell r="AR340">
            <v>8.3715006380489854</v>
          </cell>
          <cell r="AS340">
            <v>7.7287738985191368</v>
          </cell>
          <cell r="AT340">
            <v>5.890939410495875</v>
          </cell>
          <cell r="AU340">
            <v>4.1641268655006485</v>
          </cell>
          <cell r="AV340">
            <v>4.5985430027748464</v>
          </cell>
          <cell r="AW340">
            <v>5.6551003958084749</v>
          </cell>
          <cell r="AX340">
            <v>5.9952258990062575</v>
          </cell>
          <cell r="AY340">
            <v>4.9554005764214253</v>
          </cell>
          <cell r="AZ340">
            <v>4.9448756526456066</v>
          </cell>
          <cell r="BA340">
            <v>4.9688463059542016</v>
          </cell>
          <cell r="BB340">
            <v>5.6689501741227843</v>
          </cell>
          <cell r="BC340">
            <v>6.6006961593236895</v>
          </cell>
          <cell r="BD340">
            <v>9.3874116338493536</v>
          </cell>
          <cell r="BE340">
            <v>10.671925944379907</v>
          </cell>
          <cell r="BF340">
            <v>12.418957443283276</v>
          </cell>
          <cell r="BG340">
            <v>16.619393323518224</v>
          </cell>
          <cell r="BH340">
            <v>19.721292576247421</v>
          </cell>
          <cell r="BI340">
            <v>21.83919407867856</v>
          </cell>
          <cell r="BJ340">
            <v>22.201647458317169</v>
          </cell>
          <cell r="BK340">
            <v>23.307620058743723</v>
          </cell>
          <cell r="BL340">
            <v>26.96984966377866</v>
          </cell>
          <cell r="BM340">
            <v>29.711122734170146</v>
          </cell>
          <cell r="BN340">
            <v>31.524222999887286</v>
          </cell>
          <cell r="BO340">
            <v>32.889496679182685</v>
          </cell>
          <cell r="BP340">
            <v>30.133239478625939</v>
          </cell>
          <cell r="BQ340">
            <v>34.089635762404157</v>
          </cell>
          <cell r="BR340">
            <v>36.281550114939932</v>
          </cell>
          <cell r="BS340">
            <v>39.125757573077976</v>
          </cell>
          <cell r="BT340">
            <v>48.606727459484233</v>
          </cell>
          <cell r="BU340">
            <v>49.035410992066005</v>
          </cell>
          <cell r="BV340">
            <v>48.555855969298705</v>
          </cell>
          <cell r="BW340">
            <v>50.998422084767071</v>
          </cell>
          <cell r="BX340">
            <v>48.109395383600003</v>
          </cell>
          <cell r="BY340">
            <v>46.408703848161593</v>
          </cell>
          <cell r="BZ340">
            <v>44.65089781091126</v>
          </cell>
          <cell r="CA340">
            <v>41.355084173045014</v>
          </cell>
          <cell r="CB340">
            <v>40.300318987448719</v>
          </cell>
          <cell r="CC340">
            <v>33.403828560134059</v>
          </cell>
          <cell r="CD340">
            <v>28.987271162442056</v>
          </cell>
          <cell r="CE340">
            <v>21.790794441938473</v>
          </cell>
          <cell r="CF340">
            <v>10.524649747335687</v>
          </cell>
          <cell r="CG340">
            <v>7.0028597485443385</v>
          </cell>
          <cell r="CH340">
            <v>6.925389639909568</v>
          </cell>
          <cell r="CI340">
            <v>4.3897981871446206</v>
          </cell>
          <cell r="CJ340">
            <v>2.8792265561944532</v>
          </cell>
          <cell r="CK340">
            <v>1.9870442553574463</v>
          </cell>
          <cell r="CL340">
            <v>1.721053090761643</v>
          </cell>
          <cell r="CM340">
            <v>3.7613515361882861</v>
          </cell>
          <cell r="CN340">
            <v>2.9206344597498202</v>
          </cell>
          <cell r="CO340">
            <v>4.1190422440328405</v>
          </cell>
          <cell r="CP340">
            <v>4.8794573791271887</v>
          </cell>
          <cell r="CQ340">
            <v>5.5157012588517205</v>
          </cell>
          <cell r="CR340">
            <v>5.6444565577314023</v>
          </cell>
          <cell r="CS340">
            <v>6.4589094102668128</v>
          </cell>
          <cell r="CT340">
            <v>6.0451361313676273</v>
          </cell>
          <cell r="CU340">
            <v>6.9367782413711581</v>
          </cell>
          <cell r="CV340">
            <v>7.8957362975739613</v>
          </cell>
          <cell r="CW340">
            <v>7.9608060094657844</v>
          </cell>
          <cell r="CX340">
            <v>7.3546357278000585</v>
          </cell>
          <cell r="CY340">
            <v>5.3209959576803385</v>
          </cell>
        </row>
        <row r="378">
          <cell r="C378" t="str">
            <v>Headline Inflation</v>
          </cell>
          <cell r="W378">
            <v>3.7424589154811656</v>
          </cell>
          <cell r="X378">
            <v>2.1706123778203619</v>
          </cell>
          <cell r="Y378">
            <v>1.2510943003263719</v>
          </cell>
          <cell r="Z378">
            <v>1.1227416316875036</v>
          </cell>
          <cell r="AA378">
            <v>1.0907122526906221</v>
          </cell>
          <cell r="AB378">
            <v>2.8981382122045716</v>
          </cell>
          <cell r="AC378">
            <v>3.2761587842430373</v>
          </cell>
          <cell r="AD378">
            <v>4.634521557905245</v>
          </cell>
          <cell r="AE378">
            <v>9.4761958552951739</v>
          </cell>
          <cell r="AF378">
            <v>8.8445886056597089</v>
          </cell>
          <cell r="AG378">
            <v>8.5671839442944986</v>
          </cell>
          <cell r="AH378">
            <v>9.0164071945341107</v>
          </cell>
          <cell r="AI378">
            <v>34.462183423631501</v>
          </cell>
          <cell r="AJ378">
            <v>16.946196562140187</v>
          </cell>
          <cell r="AK378">
            <v>9.1089809087880838</v>
          </cell>
          <cell r="AL378">
            <v>8.7681122171072872</v>
          </cell>
          <cell r="AM378">
            <v>7.6194531487908677</v>
          </cell>
          <cell r="AN378">
            <v>5.1136552726250386</v>
          </cell>
          <cell r="AO378">
            <v>3.9457825031219897</v>
          </cell>
          <cell r="AP378">
            <v>4.6005031238354377</v>
          </cell>
          <cell r="AQ378">
            <v>5.3431053505908892</v>
          </cell>
          <cell r="AR378">
            <v>5.1085034615061744</v>
          </cell>
          <cell r="AS378">
            <v>4.517929627185751</v>
          </cell>
          <cell r="AT378">
            <v>4.3894599876600324</v>
          </cell>
          <cell r="AU378">
            <v>7.0037029316003725</v>
          </cell>
          <cell r="AV378">
            <v>3.6595447150831149</v>
          </cell>
          <cell r="AW378">
            <v>7.1880044355630019</v>
          </cell>
          <cell r="AX378">
            <v>7.5042242895604545</v>
          </cell>
          <cell r="AY378">
            <v>5.0490849045297921</v>
          </cell>
          <cell r="AZ378">
            <v>4.4257237795885231</v>
          </cell>
          <cell r="BA378">
            <v>4.5008577439072042</v>
          </cell>
          <cell r="BB378">
            <v>5.3127261411171105</v>
          </cell>
          <cell r="BC378">
            <v>6.684155509497586</v>
          </cell>
          <cell r="BD378">
            <v>9.7063923790059192</v>
          </cell>
          <cell r="BE378">
            <v>9.3465045006612542</v>
          </cell>
          <cell r="BF378">
            <v>10.505637793986523</v>
          </cell>
          <cell r="BG378">
            <v>47.437163755667285</v>
          </cell>
          <cell r="BH378">
            <v>53.455999897730123</v>
          </cell>
          <cell r="BI378">
            <v>42.749319805679733</v>
          </cell>
          <cell r="BJ378">
            <v>31.737935452944185</v>
          </cell>
          <cell r="BK378">
            <v>28.26600945382711</v>
          </cell>
          <cell r="BL378">
            <v>36.012785367707153</v>
          </cell>
          <cell r="BM378">
            <v>38.44184090235666</v>
          </cell>
          <cell r="BN378">
            <v>39.0765129318346</v>
          </cell>
          <cell r="BO378">
            <v>36.768867857311648</v>
          </cell>
          <cell r="BP378">
            <v>36.688435868322301</v>
          </cell>
          <cell r="BQ378">
            <v>41.600992868120528</v>
          </cell>
          <cell r="BR378">
            <v>42.660748738357086</v>
          </cell>
          <cell r="BS378">
            <v>188.49928316018031</v>
          </cell>
          <cell r="BT378">
            <v>222.08130086436051</v>
          </cell>
          <cell r="BU378">
            <v>139.27992117685889</v>
          </cell>
          <cell r="BV378">
            <v>96.411691298638971</v>
          </cell>
          <cell r="BW378">
            <v>82.645094291380218</v>
          </cell>
          <cell r="BX378">
            <v>71.831021439987325</v>
          </cell>
          <cell r="BY378">
            <v>60.734293473692645</v>
          </cell>
          <cell r="BZ378">
            <v>52.707784717181738</v>
          </cell>
          <cell r="CA378">
            <v>43.494453269785254</v>
          </cell>
          <cell r="CB378">
            <v>40.643778202161201</v>
          </cell>
          <cell r="CC378">
            <v>33.899933106642834</v>
          </cell>
          <cell r="CD378">
            <v>28.736313463604745</v>
          </cell>
          <cell r="CE378">
            <v>9.8780528786600428</v>
          </cell>
          <cell r="CF378">
            <v>5.0843296295906839</v>
          </cell>
          <cell r="CG378">
            <v>3.0515181008449161</v>
          </cell>
          <cell r="CH378">
            <v>3.253059247683197</v>
          </cell>
          <cell r="CI378">
            <v>1.852070920838301</v>
          </cell>
          <cell r="CJ378">
            <v>1.6591078048147097</v>
          </cell>
          <cell r="CK378">
            <v>2.4592580509197148</v>
          </cell>
          <cell r="CL378">
            <v>4.2047149877673604</v>
          </cell>
          <cell r="CM378">
            <v>8.2647118427827735</v>
          </cell>
          <cell r="CN378">
            <v>8.8424775263036537</v>
          </cell>
          <cell r="CO378">
            <v>7.0168564282476922</v>
          </cell>
          <cell r="CP378">
            <v>7.4389911996843239</v>
          </cell>
          <cell r="CQ378">
            <v>20.244756812326756</v>
          </cell>
          <cell r="CR378">
            <v>8.8654345309195008</v>
          </cell>
          <cell r="CS378">
            <v>6.2270991911222069</v>
          </cell>
          <cell r="CT378">
            <v>6.5090030237316796</v>
          </cell>
          <cell r="CU378">
            <v>6.6270355946881523</v>
          </cell>
          <cell r="CV378">
            <v>7.0917467325492822</v>
          </cell>
          <cell r="CW378">
            <v>7.6861312549767717</v>
          </cell>
          <cell r="CX378">
            <v>6.9939311584488451</v>
          </cell>
          <cell r="CY378">
            <v>4.6369676413528822</v>
          </cell>
        </row>
        <row r="379">
          <cell r="C379" t="str">
            <v>Core Inflation Measures</v>
          </cell>
        </row>
        <row r="380">
          <cell r="C380" t="str">
            <v>Exclusion method</v>
          </cell>
        </row>
        <row r="381">
          <cell r="C381" t="str">
            <v>Excluding fuel and electricity 1/</v>
          </cell>
          <cell r="W381">
            <v>2.8024255447384121</v>
          </cell>
          <cell r="X381">
            <v>1.7376417525832011</v>
          </cell>
          <cell r="Y381">
            <v>0.94295110038858354</v>
          </cell>
          <cell r="Z381">
            <v>0.91306699597856777</v>
          </cell>
          <cell r="AA381">
            <v>0.94188323338792657</v>
          </cell>
          <cell r="AB381">
            <v>2.9984856251898719</v>
          </cell>
          <cell r="AC381">
            <v>3.452822093430413</v>
          </cell>
          <cell r="AD381">
            <v>4.5198200363873724</v>
          </cell>
          <cell r="AE381">
            <v>7.4572662747357725</v>
          </cell>
          <cell r="AF381">
            <v>7.0803557208436274</v>
          </cell>
          <cell r="AG381">
            <v>7.0250228732547271</v>
          </cell>
          <cell r="AH381">
            <v>7.6398724420642594</v>
          </cell>
          <cell r="AI381">
            <v>32.122323255126133</v>
          </cell>
          <cell r="AJ381">
            <v>17.769476139787741</v>
          </cell>
          <cell r="AK381">
            <v>11.961974376154842</v>
          </cell>
          <cell r="AL381">
            <v>8.8899915607744759</v>
          </cell>
          <cell r="AM381">
            <v>7.659675768500378</v>
          </cell>
          <cell r="AN381">
            <v>6.4740671763379822</v>
          </cell>
          <cell r="AO381">
            <v>5.9013385601234916</v>
          </cell>
          <cell r="AP381">
            <v>5.5629059015836759</v>
          </cell>
          <cell r="AQ381">
            <v>5.8745913634276121</v>
          </cell>
          <cell r="AR381">
            <v>6.7761605609723432</v>
          </cell>
          <cell r="AS381">
            <v>6.1591457803684193</v>
          </cell>
          <cell r="AT381">
            <v>5.967122029238908</v>
          </cell>
          <cell r="AU381">
            <v>4.1791209087336512</v>
          </cell>
          <cell r="AV381">
            <v>2.578891831929468</v>
          </cell>
          <cell r="AW381">
            <v>4.3478259899098788</v>
          </cell>
          <cell r="AX381">
            <v>4.1561373405832853</v>
          </cell>
          <cell r="AY381">
            <v>2.6159708775826545</v>
          </cell>
          <cell r="AZ381">
            <v>2.5740349250907428</v>
          </cell>
          <cell r="BA381">
            <v>2.7102233437699113</v>
          </cell>
          <cell r="BB381">
            <v>3.8415200607261397</v>
          </cell>
          <cell r="BC381">
            <v>5.2954477225505769</v>
          </cell>
          <cell r="BD381">
            <v>5.4932164048775149</v>
          </cell>
          <cell r="BE381">
            <v>5.476657904399147</v>
          </cell>
          <cell r="BF381">
            <v>6.8386277291014892</v>
          </cell>
          <cell r="BG381">
            <v>46.534260537181183</v>
          </cell>
          <cell r="BH381">
            <v>43.165464028482774</v>
          </cell>
          <cell r="BI381">
            <v>36.905867282238603</v>
          </cell>
          <cell r="BJ381">
            <v>29.807095164512191</v>
          </cell>
          <cell r="BK381">
            <v>27.370355877616376</v>
          </cell>
          <cell r="BL381">
            <v>34.858033032209079</v>
          </cell>
          <cell r="BM381">
            <v>35.759677146501701</v>
          </cell>
          <cell r="BN381">
            <v>36.378022605003736</v>
          </cell>
          <cell r="BO381">
            <v>35.962758921218523</v>
          </cell>
          <cell r="BP381">
            <v>36.151764565100422</v>
          </cell>
          <cell r="BQ381">
            <v>40.840806411046515</v>
          </cell>
          <cell r="BR381">
            <v>42.256431408200882</v>
          </cell>
          <cell r="BS381">
            <v>168.39451731399089</v>
          </cell>
          <cell r="BT381">
            <v>210.64279540529009</v>
          </cell>
          <cell r="BU381">
            <v>135.78571810745612</v>
          </cell>
          <cell r="BV381">
            <v>94.68990181054798</v>
          </cell>
          <cell r="BW381">
            <v>80.746512983247754</v>
          </cell>
          <cell r="BX381">
            <v>68.465153679590372</v>
          </cell>
          <cell r="BY381">
            <v>59.383760200256631</v>
          </cell>
          <cell r="BZ381">
            <v>52.508482988028845</v>
          </cell>
          <cell r="CA381">
            <v>44.099497157021062</v>
          </cell>
          <cell r="CB381">
            <v>40.98788070109228</v>
          </cell>
          <cell r="CC381">
            <v>34.708904090688776</v>
          </cell>
          <cell r="CD381">
            <v>30.085108076913428</v>
          </cell>
          <cell r="CE381">
            <v>4.0775436622488144</v>
          </cell>
          <cell r="CF381">
            <v>1.5710303132555623</v>
          </cell>
          <cell r="CG381">
            <v>-1.2078313904657847</v>
          </cell>
          <cell r="CH381">
            <v>-1.299803104845509</v>
          </cell>
          <cell r="CI381">
            <v>-1.2741048864108251</v>
          </cell>
          <cell r="CJ381">
            <v>-1.3440392107359997</v>
          </cell>
          <cell r="CK381">
            <v>-0.7015729676931528</v>
          </cell>
          <cell r="CL381">
            <v>0.56893255216921546</v>
          </cell>
          <cell r="CM381">
            <v>3.109216577027496</v>
          </cell>
          <cell r="CN381">
            <v>3.7643501678996643</v>
          </cell>
          <cell r="CO381">
            <v>3.8523991210061723</v>
          </cell>
          <cell r="CP381">
            <v>4.2692183332139706</v>
          </cell>
          <cell r="CQ381">
            <v>12.524649957323604</v>
          </cell>
          <cell r="CR381">
            <v>6.3569976492748026</v>
          </cell>
          <cell r="CS381">
            <v>3.4401073392124886</v>
          </cell>
          <cell r="CT381">
            <v>2.2447665598188706</v>
          </cell>
          <cell r="CU381">
            <v>2.5138250003928562</v>
          </cell>
          <cell r="CV381">
            <v>3.0829311604369423</v>
          </cell>
          <cell r="CW381">
            <v>3.4311012221337194</v>
          </cell>
          <cell r="CX381">
            <v>3.8084263842304011</v>
          </cell>
          <cell r="CY381">
            <v>4.2806669765723058</v>
          </cell>
        </row>
        <row r="382">
          <cell r="C382" t="str">
            <v>Excluding administered and volatile prices 2/</v>
          </cell>
          <cell r="W382">
            <v>4.0918335565984734</v>
          </cell>
          <cell r="X382">
            <v>4.5650733086978619</v>
          </cell>
          <cell r="Y382">
            <v>4.257376819889032</v>
          </cell>
          <cell r="Z382">
            <v>3.9040448475282261</v>
          </cell>
          <cell r="AA382">
            <v>3.773763879971554</v>
          </cell>
          <cell r="AB382">
            <v>3.8068376349833102</v>
          </cell>
          <cell r="AC382">
            <v>3.9011023092056831</v>
          </cell>
          <cell r="AD382">
            <v>4.1002021005806171</v>
          </cell>
          <cell r="AE382">
            <v>4.8258830227024987</v>
          </cell>
          <cell r="AF382">
            <v>4.8371981041419616</v>
          </cell>
          <cell r="AG382">
            <v>4.949080261904129</v>
          </cell>
          <cell r="AH382">
            <v>5.2212034431454128</v>
          </cell>
          <cell r="AI382">
            <v>32.169878503969841</v>
          </cell>
          <cell r="AJ382">
            <v>19.222694423774996</v>
          </cell>
          <cell r="AK382">
            <v>13.923551562491213</v>
          </cell>
          <cell r="AL382">
            <v>11.128544404588411</v>
          </cell>
          <cell r="AM382">
            <v>9.7115364605385679</v>
          </cell>
          <cell r="AN382">
            <v>8.390881464810704</v>
          </cell>
          <cell r="AO382">
            <v>7.3799163273680364</v>
          </cell>
          <cell r="AP382">
            <v>6.6146646017174646</v>
          </cell>
          <cell r="AQ382">
            <v>6.1700628005848586</v>
          </cell>
          <cell r="AR382">
            <v>5.8726930049151918</v>
          </cell>
          <cell r="AS382">
            <v>5.5159687845512764</v>
          </cell>
          <cell r="AT382">
            <v>5.2406643212832051</v>
          </cell>
          <cell r="AU382">
            <v>3.2914825205438518</v>
          </cell>
          <cell r="AV382">
            <v>2.8665364675384097</v>
          </cell>
          <cell r="AW382">
            <v>4.0077994284398955</v>
          </cell>
          <cell r="AX382">
            <v>4.5364883833407958</v>
          </cell>
          <cell r="AY382">
            <v>4.250832184721304</v>
          </cell>
          <cell r="AZ382">
            <v>4.0314183314156224</v>
          </cell>
          <cell r="BA382">
            <v>3.7763054083959133</v>
          </cell>
          <cell r="BB382">
            <v>4.5887447618919026</v>
          </cell>
          <cell r="BC382">
            <v>4.5635195929663297</v>
          </cell>
          <cell r="BD382">
            <v>4.7496598999441773</v>
          </cell>
          <cell r="BE382">
            <v>4.8664993159456031</v>
          </cell>
          <cell r="BF382">
            <v>5.8463922803150297</v>
          </cell>
          <cell r="BG382">
            <v>24.980814362977682</v>
          </cell>
          <cell r="BH382">
            <v>21.882919894732765</v>
          </cell>
          <cell r="BI382">
            <v>19.331560390068447</v>
          </cell>
          <cell r="BJ382">
            <v>17.908179555926779</v>
          </cell>
          <cell r="BK382">
            <v>17.806975368473616</v>
          </cell>
          <cell r="BL382">
            <v>24.619345332879178</v>
          </cell>
          <cell r="BM382">
            <v>29.679118704594487</v>
          </cell>
          <cell r="BN382">
            <v>31.687801634208796</v>
          </cell>
          <cell r="BO382">
            <v>31.013272107064438</v>
          </cell>
          <cell r="BP382">
            <v>31.499567020049511</v>
          </cell>
          <cell r="BQ382">
            <v>35.137382644422757</v>
          </cell>
          <cell r="BR382">
            <v>38.678495931759926</v>
          </cell>
          <cell r="BS382">
            <v>141.99982472206324</v>
          </cell>
          <cell r="BT382">
            <v>221.21285664999459</v>
          </cell>
          <cell r="BU382">
            <v>158.93740270027132</v>
          </cell>
          <cell r="BV382">
            <v>115.55298969595862</v>
          </cell>
          <cell r="BW382">
            <v>96.635103280635064</v>
          </cell>
          <cell r="BX382">
            <v>79.410194004586998</v>
          </cell>
          <cell r="BY382">
            <v>69.109191782034088</v>
          </cell>
          <cell r="BZ382">
            <v>62.35169184081488</v>
          </cell>
          <cell r="CA382">
            <v>52.220703732987744</v>
          </cell>
          <cell r="CB382">
            <v>47.696526812710715</v>
          </cell>
          <cell r="CC382">
            <v>40.79946131359327</v>
          </cell>
          <cell r="CD382">
            <v>34.943169220150054</v>
          </cell>
          <cell r="CE382">
            <v>-1.6153592369442151</v>
          </cell>
          <cell r="CF382">
            <v>0.54329565207275721</v>
          </cell>
          <cell r="CG382">
            <v>1.0242379538330226</v>
          </cell>
          <cell r="CH382">
            <v>0.53119675805936595</v>
          </cell>
          <cell r="CI382">
            <v>0.33116607490481442</v>
          </cell>
          <cell r="CJ382">
            <v>0.18641539985524958</v>
          </cell>
          <cell r="CK382">
            <v>0.54809618374082447</v>
          </cell>
          <cell r="CL382">
            <v>0.95317678945549744</v>
          </cell>
          <cell r="CM382">
            <v>1.7243187881355908</v>
          </cell>
          <cell r="CN382">
            <v>2.2526728020639126</v>
          </cell>
          <cell r="CO382">
            <v>2.5382758131533336</v>
          </cell>
          <cell r="CP382">
            <v>3.0294732311805461</v>
          </cell>
          <cell r="CQ382">
            <v>11.608049266610564</v>
          </cell>
          <cell r="CR382">
            <v>9.100205703155666</v>
          </cell>
          <cell r="CS382">
            <v>7.9850845634791057</v>
          </cell>
          <cell r="CT382">
            <v>7.0788424243830406</v>
          </cell>
          <cell r="CU382">
            <v>6.5508959919055911</v>
          </cell>
          <cell r="CV382">
            <v>5.8434450144136889</v>
          </cell>
          <cell r="CW382">
            <v>5.8530158652535818</v>
          </cell>
          <cell r="CX382">
            <v>5.7371951995523176</v>
          </cell>
          <cell r="CY382">
            <v>5.824720676465688</v>
          </cell>
        </row>
        <row r="383">
          <cell r="C383" t="str">
            <v>Trimming method</v>
          </cell>
        </row>
        <row r="384">
          <cell r="C384" t="str">
            <v>Five-percent window 3/</v>
          </cell>
          <cell r="W384">
            <v>2.070745721424359</v>
          </cell>
          <cell r="X384">
            <v>1.9526445245269741</v>
          </cell>
          <cell r="Y384">
            <v>1.4819292518770908</v>
          </cell>
          <cell r="Z384">
            <v>1.4532851533050746</v>
          </cell>
          <cell r="AA384">
            <v>1.4886532923201798</v>
          </cell>
          <cell r="AB384">
            <v>1.5705741900919463</v>
          </cell>
          <cell r="AC384">
            <v>1.7905344302690196</v>
          </cell>
          <cell r="AD384">
            <v>2.356916343716378</v>
          </cell>
          <cell r="AE384">
            <v>4.0196276372914639</v>
          </cell>
          <cell r="AF384">
            <v>3.9751026532863136</v>
          </cell>
          <cell r="AG384">
            <v>4.0987601486093865</v>
          </cell>
          <cell r="AH384">
            <v>4.5220438645252585</v>
          </cell>
          <cell r="AI384">
            <v>20.469531993387676</v>
          </cell>
          <cell r="AJ384">
            <v>11.509632240079398</v>
          </cell>
          <cell r="AK384">
            <v>7.841925416648877</v>
          </cell>
          <cell r="AL384">
            <v>6.3958821473784297</v>
          </cell>
          <cell r="AM384">
            <v>5.5977157716464063</v>
          </cell>
          <cell r="AN384">
            <v>4.8776640395167448</v>
          </cell>
          <cell r="AO384">
            <v>4.3786700122459905</v>
          </cell>
          <cell r="AP384">
            <v>4.0574728596341174</v>
          </cell>
          <cell r="AQ384">
            <v>4.130657802261851</v>
          </cell>
          <cell r="AR384">
            <v>4.0228658120593934</v>
          </cell>
          <cell r="AS384">
            <v>3.7196883156204166</v>
          </cell>
          <cell r="AT384">
            <v>3.5704135632356611</v>
          </cell>
          <cell r="AU384">
            <v>2.7578444475399237</v>
          </cell>
          <cell r="AV384">
            <v>1.7621616114272314</v>
          </cell>
          <cell r="AW384">
            <v>3.2138110536733535</v>
          </cell>
          <cell r="AX384">
            <v>3.2524831489290023</v>
          </cell>
          <cell r="AY384">
            <v>2.4838173741646301</v>
          </cell>
          <cell r="AZ384">
            <v>2.3414853450314297</v>
          </cell>
          <cell r="BA384">
            <v>2.3650065510715734</v>
          </cell>
          <cell r="BB384">
            <v>2.9805775048142209</v>
          </cell>
          <cell r="BC384">
            <v>3.2775712502386227</v>
          </cell>
          <cell r="BD384">
            <v>3.4640934753683723</v>
          </cell>
          <cell r="BE384">
            <v>3.4310617408091844</v>
          </cell>
          <cell r="BF384">
            <v>4.5785249010544362</v>
          </cell>
          <cell r="BG384">
            <v>29.055677571315897</v>
          </cell>
          <cell r="BH384">
            <v>22.623909180345919</v>
          </cell>
          <cell r="BI384">
            <v>18.629412991351884</v>
          </cell>
          <cell r="BJ384">
            <v>15.523878221100446</v>
          </cell>
          <cell r="BK384">
            <v>14.586699749828853</v>
          </cell>
          <cell r="BL384">
            <v>21.945802194186669</v>
          </cell>
          <cell r="BM384">
            <v>24.653261911742931</v>
          </cell>
          <cell r="BN384">
            <v>25.756496732665184</v>
          </cell>
          <cell r="BO384">
            <v>24.898884724521423</v>
          </cell>
          <cell r="BP384">
            <v>25.155679585107777</v>
          </cell>
          <cell r="BQ384">
            <v>29.805914727627226</v>
          </cell>
          <cell r="BR384">
            <v>32.10180048381477</v>
          </cell>
          <cell r="BS384">
            <v>150.16576691149277</v>
          </cell>
          <cell r="BT384">
            <v>176.90822551787141</v>
          </cell>
          <cell r="BU384">
            <v>120.37123789578362</v>
          </cell>
          <cell r="BV384">
            <v>85.98841166111589</v>
          </cell>
          <cell r="BW384">
            <v>71.714400616833416</v>
          </cell>
          <cell r="BX384">
            <v>62.141800076681335</v>
          </cell>
          <cell r="BY384">
            <v>54.984489750087448</v>
          </cell>
          <cell r="BZ384">
            <v>48.74778584535062</v>
          </cell>
          <cell r="CA384">
            <v>41.132033199226271</v>
          </cell>
          <cell r="CB384">
            <v>38.216642921791077</v>
          </cell>
          <cell r="CC384">
            <v>32.720865688206089</v>
          </cell>
          <cell r="CD384">
            <v>28.937355077835065</v>
          </cell>
          <cell r="CE384">
            <v>2.8281715083607679</v>
          </cell>
          <cell r="CF384">
            <v>3.1411654196391794</v>
          </cell>
          <cell r="CG384">
            <v>2.0468927818847078</v>
          </cell>
          <cell r="CH384">
            <v>1.2943095467072112</v>
          </cell>
          <cell r="CI384">
            <v>0.87695332016031102</v>
          </cell>
          <cell r="CJ384">
            <v>0.867806826552183</v>
          </cell>
          <cell r="CK384">
            <v>1.3726607505136599</v>
          </cell>
          <cell r="CL384">
            <v>2.0509628576051568</v>
          </cell>
          <cell r="CM384">
            <v>3.3399529677581938</v>
          </cell>
          <cell r="CN384">
            <v>3.8734753456222819</v>
          </cell>
          <cell r="CO384">
            <v>3.9616379860867994</v>
          </cell>
          <cell r="CP384">
            <v>4.2570582967867523</v>
          </cell>
          <cell r="CQ384">
            <v>12.501078108818064</v>
          </cell>
          <cell r="CR384">
            <v>7.2736619652120567</v>
          </cell>
          <cell r="CS384">
            <v>5.5973234763998789</v>
          </cell>
          <cell r="CT384">
            <v>4.6111583116007324</v>
          </cell>
          <cell r="CU384">
            <v>4.7903945849331961</v>
          </cell>
          <cell r="CV384">
            <v>4.67456347193189</v>
          </cell>
          <cell r="CW384">
            <v>4.9129763643516355</v>
          </cell>
          <cell r="CX384">
            <v>4.7071237457145969</v>
          </cell>
          <cell r="CY384">
            <v>4.5843122527073916</v>
          </cell>
        </row>
        <row r="385">
          <cell r="C385" t="str">
            <v>Ten-percent window 4/</v>
          </cell>
          <cell r="W385">
            <v>2.1668524628878316</v>
          </cell>
          <cell r="X385">
            <v>2.0613930450999334</v>
          </cell>
          <cell r="Y385">
            <v>1.9591688480697229</v>
          </cell>
          <cell r="Z385">
            <v>1.8220747447469137</v>
          </cell>
          <cell r="AA385">
            <v>1.7453206022705245</v>
          </cell>
          <cell r="AB385">
            <v>1.7726584193086978</v>
          </cell>
          <cell r="AC385">
            <v>1.9323884684151977</v>
          </cell>
          <cell r="AD385">
            <v>2.2268033324502454</v>
          </cell>
          <cell r="AE385">
            <v>3.1525888210253754</v>
          </cell>
          <cell r="AF385">
            <v>3.1641357564505626</v>
          </cell>
          <cell r="AG385">
            <v>3.1800482574840601</v>
          </cell>
          <cell r="AH385">
            <v>3.4957230338076357</v>
          </cell>
          <cell r="AI385">
            <v>14.303485811971186</v>
          </cell>
          <cell r="AJ385">
            <v>9.0530114591627466</v>
          </cell>
          <cell r="AK385">
            <v>6.731518517930084</v>
          </cell>
          <cell r="AL385">
            <v>5.5099573995808413</v>
          </cell>
          <cell r="AM385">
            <v>4.6833407521259289</v>
          </cell>
          <cell r="AN385">
            <v>4.1636934488411157</v>
          </cell>
          <cell r="AO385">
            <v>3.8273728407948227</v>
          </cell>
          <cell r="AP385">
            <v>3.5502295327626001</v>
          </cell>
          <cell r="AQ385">
            <v>3.4012884263322007</v>
          </cell>
          <cell r="AR385">
            <v>3.312797072020814</v>
          </cell>
          <cell r="AS385">
            <v>3.0986599633243515</v>
          </cell>
          <cell r="AT385">
            <v>2.9505176140985014</v>
          </cell>
          <cell r="AU385">
            <v>1.5685955156599789</v>
          </cell>
          <cell r="AV385">
            <v>1.033322961389743</v>
          </cell>
          <cell r="AW385">
            <v>2.1790854271434057</v>
          </cell>
          <cell r="AX385">
            <v>2.3850675492010254</v>
          </cell>
          <cell r="AY385">
            <v>2.0386241160010883</v>
          </cell>
          <cell r="AZ385">
            <v>1.9005774448056769</v>
          </cell>
          <cell r="BA385">
            <v>1.8335798660085771</v>
          </cell>
          <cell r="BB385">
            <v>1.9526430096957341</v>
          </cell>
          <cell r="BC385">
            <v>2.2241104996076473</v>
          </cell>
          <cell r="BD385">
            <v>2.2996402732338197</v>
          </cell>
          <cell r="BE385">
            <v>2.3400648469742436</v>
          </cell>
          <cell r="BF385">
            <v>3.191060985669921</v>
          </cell>
          <cell r="BG385">
            <v>13.959204352161649</v>
          </cell>
          <cell r="BH385">
            <v>14.252488375736732</v>
          </cell>
          <cell r="BI385">
            <v>12.52719690583595</v>
          </cell>
          <cell r="BJ385">
            <v>10.700616067438801</v>
          </cell>
          <cell r="BK385">
            <v>10.072173363287646</v>
          </cell>
          <cell r="BL385">
            <v>17.048885790171411</v>
          </cell>
          <cell r="BM385">
            <v>19.329827979553869</v>
          </cell>
          <cell r="BN385">
            <v>20.573920254314899</v>
          </cell>
          <cell r="BO385">
            <v>19.869339262627662</v>
          </cell>
          <cell r="BP385">
            <v>20.255266535999496</v>
          </cell>
          <cell r="BQ385">
            <v>23.706512619704739</v>
          </cell>
          <cell r="BR385">
            <v>25.980240214275724</v>
          </cell>
          <cell r="BS385">
            <v>111.88782566655993</v>
          </cell>
          <cell r="BT385">
            <v>155.52662700207773</v>
          </cell>
          <cell r="BU385">
            <v>109.6774501172674</v>
          </cell>
          <cell r="BV385">
            <v>81.818582681379525</v>
          </cell>
          <cell r="BW385">
            <v>67.855833470745694</v>
          </cell>
          <cell r="BX385">
            <v>57.916319683409597</v>
          </cell>
          <cell r="BY385">
            <v>50.940389426441811</v>
          </cell>
          <cell r="BZ385">
            <v>45.703757406966332</v>
          </cell>
          <cell r="CA385">
            <v>38.704154421030125</v>
          </cell>
          <cell r="CB385">
            <v>35.675222632122257</v>
          </cell>
          <cell r="CC385">
            <v>30.702734424164589</v>
          </cell>
          <cell r="CD385">
            <v>26.992345744684783</v>
          </cell>
          <cell r="CE385">
            <v>0.26421318393101956</v>
          </cell>
          <cell r="CF385">
            <v>1.8629826063050245</v>
          </cell>
          <cell r="CG385">
            <v>1.9125739141904603</v>
          </cell>
          <cell r="CH385">
            <v>1.2491991414322712</v>
          </cell>
          <cell r="CI385">
            <v>0.95914451503307419</v>
          </cell>
          <cell r="CJ385">
            <v>1.1185959874860316</v>
          </cell>
          <cell r="CK385">
            <v>1.3632443415249327</v>
          </cell>
          <cell r="CL385">
            <v>1.8245890201601327</v>
          </cell>
          <cell r="CM385">
            <v>2.6071666412441346</v>
          </cell>
          <cell r="CN385">
            <v>2.9979387018690176</v>
          </cell>
          <cell r="CO385">
            <v>3.1511903421241243</v>
          </cell>
          <cell r="CP385">
            <v>3.3454691493923718</v>
          </cell>
          <cell r="CQ385">
            <v>10.677659808550516</v>
          </cell>
          <cell r="CR385">
            <v>6.5970301568429193</v>
          </cell>
          <cell r="CS385">
            <v>5.0894150020205871</v>
          </cell>
          <cell r="CT385">
            <v>4.4672061801638705</v>
          </cell>
          <cell r="CU385">
            <v>4.3013926069371848</v>
          </cell>
          <cell r="CV385">
            <v>4.0309125353470421</v>
          </cell>
          <cell r="CW385">
            <v>3.9503545345815496</v>
          </cell>
          <cell r="CX385">
            <v>3.8932954854284958</v>
          </cell>
          <cell r="CY385">
            <v>3.8557391046429643</v>
          </cell>
        </row>
        <row r="386">
          <cell r="C386" t="str">
            <v>Noncore inflation measures</v>
          </cell>
        </row>
        <row r="387">
          <cell r="C387" t="str">
            <v>Fuel and electricity</v>
          </cell>
          <cell r="W387">
            <v>12.3633042164182</v>
          </cell>
          <cell r="X387">
            <v>6.0484006926497642</v>
          </cell>
          <cell r="Y387">
            <v>3.9939712537739211</v>
          </cell>
          <cell r="Z387">
            <v>2.9808874012922928</v>
          </cell>
          <cell r="AA387">
            <v>2.4062602714255377</v>
          </cell>
          <cell r="AB387">
            <v>2.0169680620224</v>
          </cell>
          <cell r="AC387">
            <v>1.7265617662260127</v>
          </cell>
          <cell r="AD387">
            <v>5.6459566410867552</v>
          </cell>
          <cell r="AE387">
            <v>27.641457650556347</v>
          </cell>
          <cell r="AF387">
            <v>24.5744158809391</v>
          </cell>
          <cell r="AG387">
            <v>22.21816907083732</v>
          </cell>
          <cell r="AH387">
            <v>21.132968732623397</v>
          </cell>
          <cell r="AI387">
            <v>54.117171310652509</v>
          </cell>
          <cell r="AJ387">
            <v>10.670630988812221</v>
          </cell>
          <cell r="AK387">
            <v>-11.368183921528896</v>
          </cell>
          <cell r="AL387">
            <v>7.8179406293817664</v>
          </cell>
          <cell r="AM387">
            <v>7.3051449677093814</v>
          </cell>
          <cell r="AN387">
            <v>-5.2253503359556106</v>
          </cell>
          <cell r="AO387">
            <v>-10.821451309615611</v>
          </cell>
          <cell r="AP387">
            <v>-2.8249134100147586</v>
          </cell>
          <cell r="AQ387">
            <v>1.2091966472799669</v>
          </cell>
          <cell r="AR387">
            <v>-7.7798948973873649</v>
          </cell>
          <cell r="AS387">
            <v>-8.2428985641760448</v>
          </cell>
          <cell r="AT387">
            <v>-7.9505923619691288</v>
          </cell>
          <cell r="AU387">
            <v>35.788263734081625</v>
          </cell>
          <cell r="AV387">
            <v>13.824742834467401</v>
          </cell>
          <cell r="AW387">
            <v>35.449872201528223</v>
          </cell>
          <cell r="AX387">
            <v>40.938681890506359</v>
          </cell>
          <cell r="AY387">
            <v>28.474106068035155</v>
          </cell>
          <cell r="AZ387">
            <v>21.845092853212321</v>
          </cell>
          <cell r="BA387">
            <v>21.200060387914661</v>
          </cell>
          <cell r="BB387">
            <v>18.866283006577532</v>
          </cell>
          <cell r="BC387">
            <v>19.389381789077007</v>
          </cell>
          <cell r="BD387">
            <v>48.791675884839293</v>
          </cell>
          <cell r="BE387">
            <v>44.671916147624955</v>
          </cell>
          <cell r="BF387">
            <v>43.524740633820841</v>
          </cell>
          <cell r="BG387">
            <v>53.621995911597168</v>
          </cell>
          <cell r="BH387">
            <v>139.61337169198282</v>
          </cell>
          <cell r="BI387">
            <v>86.886947735982147</v>
          </cell>
          <cell r="BJ387">
            <v>45.176362994379247</v>
          </cell>
          <cell r="BK387">
            <v>34.364148771400608</v>
          </cell>
          <cell r="BL387">
            <v>43.879915027378019</v>
          </cell>
          <cell r="BM387">
            <v>56.979896169492775</v>
          </cell>
          <cell r="BN387">
            <v>57.611964335229288</v>
          </cell>
          <cell r="BO387">
            <v>42.202573512244328</v>
          </cell>
          <cell r="BP387">
            <v>40.294650360669095</v>
          </cell>
          <cell r="BQ387">
            <v>46.705062111814499</v>
          </cell>
          <cell r="BR387">
            <v>45.370797181715915</v>
          </cell>
          <cell r="BS387">
            <v>358.52220827358457</v>
          </cell>
          <cell r="BT387">
            <v>306.15376554028188</v>
          </cell>
          <cell r="BU387">
            <v>163.17139814031469</v>
          </cell>
          <cell r="BV387">
            <v>107.95750226600808</v>
          </cell>
          <cell r="BW387">
            <v>95.386295796403772</v>
          </cell>
          <cell r="BX387">
            <v>94.733704847054668</v>
          </cell>
          <cell r="BY387">
            <v>69.710007216074587</v>
          </cell>
          <cell r="BZ387">
            <v>54.017188977421171</v>
          </cell>
          <cell r="CA387">
            <v>39.541719624985774</v>
          </cell>
          <cell r="CB387">
            <v>38.39023626824445</v>
          </cell>
          <cell r="CC387">
            <v>28.603936108663731</v>
          </cell>
          <cell r="CD387">
            <v>19.889329131714277</v>
          </cell>
          <cell r="CE387">
            <v>60.523264610468402</v>
          </cell>
          <cell r="CF387">
            <v>33.135006322647371</v>
          </cell>
          <cell r="CG387">
            <v>37.472874853491078</v>
          </cell>
          <cell r="CH387">
            <v>39.76007547961774</v>
          </cell>
          <cell r="CI387">
            <v>25.764411011275996</v>
          </cell>
          <cell r="CJ387">
            <v>24.333027185714812</v>
          </cell>
          <cell r="CK387">
            <v>26.131733762494918</v>
          </cell>
          <cell r="CL387">
            <v>31.288657292023942</v>
          </cell>
          <cell r="CM387">
            <v>46.671499591303558</v>
          </cell>
          <cell r="CN387">
            <v>46.068010732179687</v>
          </cell>
          <cell r="CO387">
            <v>29.753671589932679</v>
          </cell>
          <cell r="CP387">
            <v>29.99823983829296</v>
          </cell>
          <cell r="CQ387">
            <v>74.41773413052556</v>
          </cell>
          <cell r="CR387">
            <v>24.148187491273404</v>
          </cell>
          <cell r="CS387">
            <v>23.23000114009939</v>
          </cell>
          <cell r="CT387">
            <v>33.137717120827972</v>
          </cell>
          <cell r="CU387">
            <v>31.938332378881142</v>
          </cell>
          <cell r="CV387">
            <v>31.439893406166362</v>
          </cell>
          <cell r="CW387">
            <v>33.325904063415265</v>
          </cell>
          <cell r="CX387">
            <v>25.780345277424004</v>
          </cell>
          <cell r="CY387">
            <v>6.6766748609091309</v>
          </cell>
        </row>
        <row r="388">
          <cell r="C388" t="str">
            <v>Administered and volatile prices</v>
          </cell>
          <cell r="W388">
            <v>3.2709858014678304</v>
          </cell>
          <cell r="X388">
            <v>-0.99940560732669326</v>
          </cell>
          <cell r="Y388">
            <v>-2.7163294961141418</v>
          </cell>
          <cell r="Z388">
            <v>-2.5644438053801508</v>
          </cell>
          <cell r="AA388">
            <v>-2.4779774220380375</v>
          </cell>
          <cell r="AB388">
            <v>1.6737808759270933</v>
          </cell>
          <cell r="AC388">
            <v>2.4322525136377067</v>
          </cell>
          <cell r="AD388">
            <v>5.3596466737807447</v>
          </cell>
          <cell r="AE388">
            <v>15.853897325814685</v>
          </cell>
          <cell r="AF388">
            <v>14.311469973669617</v>
          </cell>
          <cell r="AG388">
            <v>13.48349549401749</v>
          </cell>
          <cell r="AH388">
            <v>14.156564188107197</v>
          </cell>
          <cell r="AI388">
            <v>37.374962695093558</v>
          </cell>
          <cell r="AJ388">
            <v>14.155227656171789</v>
          </cell>
          <cell r="AK388">
            <v>3.3146831535927106</v>
          </cell>
          <cell r="AL388">
            <v>5.8686324786884114</v>
          </cell>
          <cell r="AM388">
            <v>5.0406695278633435</v>
          </cell>
          <cell r="AN388">
            <v>1.0930625577049824</v>
          </cell>
          <cell r="AO388">
            <v>-0.2758127002644386</v>
          </cell>
          <cell r="AP388">
            <v>2.1041201579906783</v>
          </cell>
          <cell r="AQ388">
            <v>4.3130295902434028</v>
          </cell>
          <cell r="AR388">
            <v>4.1558099298127473</v>
          </cell>
          <cell r="AS388">
            <v>3.2731209408908057</v>
          </cell>
          <cell r="AT388">
            <v>3.3268412041352065</v>
          </cell>
          <cell r="AU388">
            <v>11.900320791579759</v>
          </cell>
          <cell r="AV388">
            <v>4.6752003079748192</v>
          </cell>
          <cell r="AW388">
            <v>11.336277373932418</v>
          </cell>
          <cell r="AX388">
            <v>11.358102581880814</v>
          </cell>
          <cell r="AY388">
            <v>6.0691910426160263</v>
          </cell>
          <cell r="AZ388">
            <v>4.9281576037966346</v>
          </cell>
          <cell r="BA388">
            <v>5.4251524291725417</v>
          </cell>
          <cell r="BB388">
            <v>6.2356644477793282</v>
          </cell>
          <cell r="BC388">
            <v>9.3958113078285237</v>
          </cell>
          <cell r="BD388">
            <v>16.06302430222388</v>
          </cell>
          <cell r="BE388">
            <v>15.064903833034649</v>
          </cell>
          <cell r="BF388">
            <v>16.429837445274558</v>
          </cell>
          <cell r="BG388">
            <v>77.969957231797792</v>
          </cell>
          <cell r="BH388">
            <v>98.166823191662928</v>
          </cell>
          <cell r="BI388">
            <v>73.934647501100272</v>
          </cell>
          <cell r="BJ388">
            <v>49.023791886649747</v>
          </cell>
          <cell r="BK388">
            <v>41.007316132821018</v>
          </cell>
          <cell r="BL388">
            <v>49.80352557309061</v>
          </cell>
          <cell r="BM388">
            <v>48.86649262533345</v>
          </cell>
          <cell r="BN388">
            <v>47.783105138947803</v>
          </cell>
          <cell r="BO388">
            <v>43.498031690388899</v>
          </cell>
          <cell r="BP388">
            <v>42.72744756648018</v>
          </cell>
          <cell r="BQ388">
            <v>49.103078926046919</v>
          </cell>
          <cell r="BR388">
            <v>47.263894065535993</v>
          </cell>
          <cell r="BS388">
            <v>248.3214120928763</v>
          </cell>
          <cell r="BT388">
            <v>223.02884797936662</v>
          </cell>
          <cell r="BU388">
            <v>119.17778938490659</v>
          </cell>
          <cell r="BV388">
            <v>76.902453879823582</v>
          </cell>
          <cell r="BW388">
            <v>68.096694718051054</v>
          </cell>
          <cell r="BX388">
            <v>63.766821795307578</v>
          </cell>
          <cell r="BY388">
            <v>51.820376855922547</v>
          </cell>
          <cell r="BZ388">
            <v>42.436373675256391</v>
          </cell>
          <cell r="CA388">
            <v>34.144442826653858</v>
          </cell>
          <cell r="CB388">
            <v>33.033214992550398</v>
          </cell>
          <cell r="CC388">
            <v>26.423207934377515</v>
          </cell>
          <cell r="CD388">
            <v>21.979991227723943</v>
          </cell>
          <cell r="CE388">
            <v>25.346703112769006</v>
          </cell>
          <cell r="CF388">
            <v>10.778267005543</v>
          </cell>
          <cell r="CG388">
            <v>5.5331013860901805</v>
          </cell>
          <cell r="CH388">
            <v>6.5954040036863404</v>
          </cell>
          <cell r="CI388">
            <v>3.7012945575247045</v>
          </cell>
          <cell r="CJ388">
            <v>3.4467942227609996</v>
          </cell>
          <cell r="CK388">
            <v>4.7805557084471815</v>
          </cell>
          <cell r="CL388">
            <v>8.1655668370989218</v>
          </cell>
          <cell r="CM388">
            <v>16.273586072427307</v>
          </cell>
          <cell r="CN388">
            <v>16.866917050680527</v>
          </cell>
          <cell r="CO388">
            <v>12.430750971000421</v>
          </cell>
          <cell r="CP388">
            <v>12.74896191981702</v>
          </cell>
          <cell r="CQ388">
            <v>30.453551877514542</v>
          </cell>
          <cell r="CR388">
            <v>8.6075793917656824</v>
          </cell>
          <cell r="CS388">
            <v>4.3175152491610476</v>
          </cell>
          <cell r="CT388">
            <v>5.884293009140265</v>
          </cell>
          <cell r="CU388">
            <v>6.7108561561803413</v>
          </cell>
          <cell r="CV388">
            <v>8.473832917852576</v>
          </cell>
          <cell r="CW388">
            <v>9.7184202195493867</v>
          </cell>
          <cell r="CX388">
            <v>8.3825493259747077</v>
          </cell>
          <cell r="CY388">
            <v>3.3338511044402708</v>
          </cell>
        </row>
        <row r="389">
          <cell r="C389" t="str">
            <v>Tradable (WHD)</v>
          </cell>
          <cell r="W389">
            <v>1.6317268219119541</v>
          </cell>
          <cell r="X389">
            <v>1.9888525612921768</v>
          </cell>
          <cell r="Y389">
            <v>1.6991633641880668</v>
          </cell>
          <cell r="Z389">
            <v>1.8136185212973146</v>
          </cell>
          <cell r="AA389">
            <v>2.0360800046303211</v>
          </cell>
          <cell r="AB389">
            <v>1.5115912318433686</v>
          </cell>
          <cell r="AC389">
            <v>2.4388728353598026</v>
          </cell>
          <cell r="AD389">
            <v>4.3758125192589574</v>
          </cell>
          <cell r="AE389">
            <v>9.0945455230292822</v>
          </cell>
          <cell r="AF389">
            <v>8.0960523007893102</v>
          </cell>
          <cell r="AG389">
            <v>7.4183819258737884</v>
          </cell>
          <cell r="AH389">
            <v>7.8171115377847258</v>
          </cell>
          <cell r="AI389">
            <v>41.060549207910213</v>
          </cell>
          <cell r="AJ389">
            <v>19.883956895728389</v>
          </cell>
          <cell r="AK389">
            <v>10.025913172089034</v>
          </cell>
          <cell r="AL389">
            <v>11.080440539852248</v>
          </cell>
          <cell r="AM389">
            <v>9.7811736009772972</v>
          </cell>
          <cell r="AN389">
            <v>6.4384541967292819</v>
          </cell>
          <cell r="AO389">
            <v>4.5891956645760104</v>
          </cell>
          <cell r="AP389">
            <v>5.8305907646969217</v>
          </cell>
          <cell r="AQ389">
            <v>6.0597232958690768</v>
          </cell>
          <cell r="AR389">
            <v>3.999494778350666</v>
          </cell>
          <cell r="AS389">
            <v>3.1811002063582237</v>
          </cell>
          <cell r="AT389">
            <v>3.0078797481906321</v>
          </cell>
          <cell r="AU389">
            <v>10.972998073723716</v>
          </cell>
          <cell r="AV389">
            <v>7.2899722649005554</v>
          </cell>
          <cell r="AW389">
            <v>11.281208130305174</v>
          </cell>
          <cell r="AX389">
            <v>11.433266729458524</v>
          </cell>
          <cell r="AY389">
            <v>7.7474488356407534</v>
          </cell>
          <cell r="AZ389">
            <v>6.8142211990043222</v>
          </cell>
          <cell r="BA389">
            <v>7.0685348104008767</v>
          </cell>
          <cell r="BB389">
            <v>8.028136793166297</v>
          </cell>
          <cell r="BC389">
            <v>9.1680098940413188</v>
          </cell>
          <cell r="BD389">
            <v>9.7715564916291271</v>
          </cell>
          <cell r="BE389">
            <v>9.0639066649478366</v>
          </cell>
          <cell r="BF389">
            <v>11.20405871024775</v>
          </cell>
          <cell r="BG389">
            <v>57.704515341080167</v>
          </cell>
          <cell r="BH389">
            <v>68.237663714720895</v>
          </cell>
          <cell r="BI389">
            <v>47.901327599371768</v>
          </cell>
          <cell r="BJ389">
            <v>34.152317899168764</v>
          </cell>
          <cell r="BK389">
            <v>31.016207858763011</v>
          </cell>
          <cell r="BL389">
            <v>43.16377171394484</v>
          </cell>
          <cell r="BM389">
            <v>45.654997823644749</v>
          </cell>
          <cell r="BN389">
            <v>47.507701192336356</v>
          </cell>
          <cell r="BO389">
            <v>42.649073105453112</v>
          </cell>
          <cell r="BP389">
            <v>42.11346494775384</v>
          </cell>
          <cell r="BQ389">
            <v>49.789873034407321</v>
          </cell>
          <cell r="BR389">
            <v>49.098185581042827</v>
          </cell>
          <cell r="BS389">
            <v>205.01804898093985</v>
          </cell>
          <cell r="BT389">
            <v>261.57781069601469</v>
          </cell>
          <cell r="BU389">
            <v>159.6620494699672</v>
          </cell>
          <cell r="BV389">
            <v>112.15456910287352</v>
          </cell>
          <cell r="BW389">
            <v>101.21358944454175</v>
          </cell>
          <cell r="BX389">
            <v>89.025041858700149</v>
          </cell>
          <cell r="BY389">
            <v>73.210136396673818</v>
          </cell>
          <cell r="BZ389">
            <v>63.390738843869201</v>
          </cell>
          <cell r="CA389">
            <v>49.065129627303634</v>
          </cell>
          <cell r="CB389">
            <v>44.468481795861635</v>
          </cell>
          <cell r="CC389">
            <v>35.741318808739749</v>
          </cell>
          <cell r="CD389">
            <v>28.635743915663625</v>
          </cell>
          <cell r="CE389">
            <v>16.196456481084525</v>
          </cell>
          <cell r="CF389">
            <v>5.8282035973885655</v>
          </cell>
          <cell r="CG389">
            <v>3.2711831648111627</v>
          </cell>
          <cell r="CH389">
            <v>5.140860926604617</v>
          </cell>
          <cell r="CI389">
            <v>2.7807095977326242</v>
          </cell>
          <cell r="CJ389">
            <v>2.3435653719006808</v>
          </cell>
          <cell r="CK389">
            <v>3.1324433258317583</v>
          </cell>
          <cell r="CL389">
            <v>5.1606243520214861</v>
          </cell>
          <cell r="CM389">
            <v>9.8899585989120453</v>
          </cell>
          <cell r="CN389">
            <v>10.671454015913099</v>
          </cell>
          <cell r="CO389">
            <v>7.490016671371194</v>
          </cell>
          <cell r="CP389">
            <v>8.0556756602317705</v>
          </cell>
          <cell r="CQ389">
            <v>20.303688466935156</v>
          </cell>
          <cell r="CR389">
            <v>8.8956509886902779</v>
          </cell>
          <cell r="CS389">
            <v>6.0076487206216029</v>
          </cell>
          <cell r="CT389">
            <v>7.4787003263777621</v>
          </cell>
          <cell r="CU389">
            <v>8.2512825681335613</v>
          </cell>
          <cell r="CV389">
            <v>8.9290649044625638</v>
          </cell>
          <cell r="CW389">
            <v>9.851766124554743</v>
          </cell>
          <cell r="CX389">
            <v>8.1665430051339314</v>
          </cell>
          <cell r="CY389">
            <v>3.7849756397812797</v>
          </cell>
        </row>
        <row r="390">
          <cell r="C390" t="str">
            <v>Nontradable (WHD)</v>
          </cell>
          <cell r="W390">
            <v>7.0816676015257372</v>
          </cell>
          <cell r="X390">
            <v>2.4518801467088451</v>
          </cell>
          <cell r="Y390">
            <v>0.56194018058286588</v>
          </cell>
          <cell r="Z390">
            <v>6.1799916499680307E-2</v>
          </cell>
          <cell r="AA390">
            <v>-0.35938029754549916</v>
          </cell>
          <cell r="AB390">
            <v>5.0582134601963702</v>
          </cell>
          <cell r="AC390">
            <v>4.5749654022695836</v>
          </cell>
          <cell r="AD390">
            <v>5.0345302197441129</v>
          </cell>
          <cell r="AE390">
            <v>10.066328371401696</v>
          </cell>
          <cell r="AF390">
            <v>10.002427848956174</v>
          </cell>
          <cell r="AG390">
            <v>10.343556863862588</v>
          </cell>
          <cell r="AH390">
            <v>10.868780860805003</v>
          </cell>
          <cell r="AI390">
            <v>25.081402306368943</v>
          </cell>
          <cell r="AJ390">
            <v>12.646450285081158</v>
          </cell>
          <cell r="AK390">
            <v>7.742498511241763</v>
          </cell>
          <cell r="AL390">
            <v>5.3555589607788221</v>
          </cell>
          <cell r="AM390">
            <v>4.4194874293652902</v>
          </cell>
          <cell r="AN390">
            <v>3.139347159159243</v>
          </cell>
          <cell r="AO390">
            <v>2.9824625866319536</v>
          </cell>
          <cell r="AP390">
            <v>2.7618968011078522</v>
          </cell>
          <cell r="AQ390">
            <v>4.2690058907372901</v>
          </cell>
          <cell r="AR390">
            <v>6.7779428233285159</v>
          </cell>
          <cell r="AS390">
            <v>6.52857311564658</v>
          </cell>
          <cell r="AT390">
            <v>6.4646452344261149</v>
          </cell>
          <cell r="AU390">
            <v>1.4668865335310812</v>
          </cell>
          <cell r="AV390">
            <v>-1.433547510307335</v>
          </cell>
          <cell r="AW390">
            <v>1.442073124793481</v>
          </cell>
          <cell r="AX390">
            <v>1.9605716652718854</v>
          </cell>
          <cell r="AY390">
            <v>1.1986059930703732</v>
          </cell>
          <cell r="AZ390">
            <v>1.0027409108027427</v>
          </cell>
          <cell r="BA390">
            <v>0.81575096531005897</v>
          </cell>
          <cell r="BB390">
            <v>1.4078112770675517</v>
          </cell>
          <cell r="BC390">
            <v>3.1001187991744956</v>
          </cell>
          <cell r="BD390">
            <v>9.6117029404855288</v>
          </cell>
          <cell r="BE390">
            <v>9.7573034556810825</v>
          </cell>
          <cell r="BF390">
            <v>9.4906448290507512</v>
          </cell>
          <cell r="BG390">
            <v>33.398412395382053</v>
          </cell>
          <cell r="BH390">
            <v>33.626089555297597</v>
          </cell>
          <cell r="BI390">
            <v>35.392326772844285</v>
          </cell>
          <cell r="BJ390">
            <v>28.227484629059916</v>
          </cell>
          <cell r="BK390">
            <v>24.268733617005566</v>
          </cell>
          <cell r="BL390">
            <v>25.792617048200725</v>
          </cell>
          <cell r="BM390">
            <v>28.075653376643913</v>
          </cell>
          <cell r="BN390">
            <v>26.938241396293634</v>
          </cell>
          <cell r="BO390">
            <v>28.20430523764955</v>
          </cell>
          <cell r="BP390">
            <v>28.746471505775105</v>
          </cell>
          <cell r="BQ390">
            <v>29.586491819039651</v>
          </cell>
          <cell r="BR390">
            <v>33.159024958724586</v>
          </cell>
          <cell r="BS390">
            <v>162.98671227432811</v>
          </cell>
          <cell r="BT390">
            <v>164.7018732930822</v>
          </cell>
          <cell r="BU390">
            <v>108.25405993177407</v>
          </cell>
          <cell r="BV390">
            <v>72.134515924520372</v>
          </cell>
          <cell r="BW390">
            <v>54.228633598576863</v>
          </cell>
          <cell r="BX390">
            <v>45.21151431530771</v>
          </cell>
          <cell r="BY390">
            <v>40.975140948000842</v>
          </cell>
          <cell r="BZ390">
            <v>35.588797581235298</v>
          </cell>
          <cell r="CA390">
            <v>34.405753981208164</v>
          </cell>
          <cell r="CB390">
            <v>34.360714588890403</v>
          </cell>
          <cell r="CC390">
            <v>30.861327105438818</v>
          </cell>
          <cell r="CD390">
            <v>28.902523662747228</v>
          </cell>
          <cell r="CE390">
            <v>0.14164037190123224</v>
          </cell>
          <cell r="CF390">
            <v>3.8670023333423842</v>
          </cell>
          <cell r="CG390">
            <v>2.6899972012334246</v>
          </cell>
          <cell r="CH390">
            <v>0.18916684836509035</v>
          </cell>
          <cell r="CI390">
            <v>0.33122582248263654</v>
          </cell>
          <cell r="CJ390">
            <v>0.53527039029894752</v>
          </cell>
          <cell r="CK390">
            <v>1.3530108175098405</v>
          </cell>
          <cell r="CL390">
            <v>2.6345341631822237</v>
          </cell>
          <cell r="CM390">
            <v>5.5975408168987997</v>
          </cell>
          <cell r="CN390">
            <v>5.8371909338576415</v>
          </cell>
          <cell r="CO390">
            <v>6.2368690839524277</v>
          </cell>
          <cell r="CP390">
            <v>6.4219128275951221</v>
          </cell>
          <cell r="CQ390">
            <v>20.146129836701917</v>
          </cell>
          <cell r="CR390">
            <v>8.8148500647935037</v>
          </cell>
          <cell r="CS390">
            <v>6.5953510791660932</v>
          </cell>
          <cell r="CT390">
            <v>4.8982517392106075</v>
          </cell>
          <cell r="CU390">
            <v>3.9391100575339095</v>
          </cell>
          <cell r="CV390">
            <v>4.0499918291861547</v>
          </cell>
          <cell r="CW390">
            <v>4.0999175682942877</v>
          </cell>
          <cell r="CX390">
            <v>5.0398558521005157</v>
          </cell>
          <cell r="CY390">
            <v>6.0675913321546631</v>
          </cell>
        </row>
        <row r="391">
          <cell r="C391" t="str">
            <v>Tradable (authorities)</v>
          </cell>
          <cell r="W391">
            <v>1.271922614754601</v>
          </cell>
          <cell r="X391">
            <v>0.58110691358253064</v>
          </cell>
          <cell r="Y391">
            <v>-0.12764768539298643</v>
          </cell>
          <cell r="Z391">
            <v>5.7630323783214976E-2</v>
          </cell>
          <cell r="AA391">
            <v>0.16619888513618264</v>
          </cell>
          <cell r="AB391">
            <v>-0.14770329640384716</v>
          </cell>
          <cell r="AC391">
            <v>0.65470943084527278</v>
          </cell>
          <cell r="AD391">
            <v>1.9042610919440364</v>
          </cell>
          <cell r="AE391">
            <v>7.0713701097677983</v>
          </cell>
          <cell r="AF391">
            <v>6.7779743946165638</v>
          </cell>
          <cell r="AG391">
            <v>6.6763198728116606</v>
          </cell>
          <cell r="AH391">
            <v>6.3347803868574033</v>
          </cell>
          <cell r="AI391">
            <v>44.888120543388453</v>
          </cell>
          <cell r="AJ391">
            <v>24.552192944638904</v>
          </cell>
          <cell r="AK391">
            <v>14.265087999531218</v>
          </cell>
          <cell r="AL391">
            <v>14.858787488260617</v>
          </cell>
          <cell r="AM391">
            <v>11.358200309040882</v>
          </cell>
          <cell r="AN391">
            <v>6.1551325705948159</v>
          </cell>
          <cell r="AO391">
            <v>3.8360184055395052</v>
          </cell>
          <cell r="AP391">
            <v>4.7011876145099478</v>
          </cell>
          <cell r="AQ391">
            <v>5.2429467796446687</v>
          </cell>
          <cell r="AR391">
            <v>2.9731999072359656</v>
          </cell>
          <cell r="AS391">
            <v>2.5977381998296494</v>
          </cell>
          <cell r="AT391">
            <v>2.7153045380456291</v>
          </cell>
          <cell r="AU391">
            <v>11.542450433676393</v>
          </cell>
          <cell r="AV391">
            <v>4.8748543985424106</v>
          </cell>
          <cell r="AW391">
            <v>11.298144467053262</v>
          </cell>
          <cell r="AX391">
            <v>11.871856750483545</v>
          </cell>
          <cell r="AY391">
            <v>8.4627569933521301</v>
          </cell>
          <cell r="AZ391">
            <v>6.8601826026196733</v>
          </cell>
          <cell r="BA391">
            <v>6.8254240996509452</v>
          </cell>
          <cell r="BB391">
            <v>6.6177622812477779</v>
          </cell>
          <cell r="BC391">
            <v>7.0383556651909345</v>
          </cell>
          <cell r="BD391">
            <v>7.8970457130418765</v>
          </cell>
          <cell r="BE391">
            <v>6.8913841008887431</v>
          </cell>
          <cell r="BF391">
            <v>8.3063221126391369</v>
          </cell>
          <cell r="BG391">
            <v>33.37048092513956</v>
          </cell>
          <cell r="BH391">
            <v>58.054116857390312</v>
          </cell>
          <cell r="BI391">
            <v>42.349926191414653</v>
          </cell>
          <cell r="BJ391">
            <v>29.864090193886113</v>
          </cell>
          <cell r="BK391">
            <v>29.180551222517835</v>
          </cell>
          <cell r="BL391">
            <v>42.695432536039334</v>
          </cell>
          <cell r="BM391">
            <v>47.560113294095856</v>
          </cell>
          <cell r="BN391">
            <v>47.879879720001952</v>
          </cell>
          <cell r="BO391">
            <v>41.351264135830434</v>
          </cell>
          <cell r="BP391">
            <v>41.538103493952377</v>
          </cell>
          <cell r="BQ391">
            <v>49.359885103404935</v>
          </cell>
          <cell r="BR391">
            <v>50.271927267465998</v>
          </cell>
          <cell r="BS391">
            <v>312.4346585563834</v>
          </cell>
          <cell r="BT391">
            <v>316.07101791129696</v>
          </cell>
          <cell r="BU391">
            <v>181.51977780771335</v>
          </cell>
          <cell r="BV391">
            <v>124.42690503818201</v>
          </cell>
          <cell r="BW391">
            <v>105.28481685185068</v>
          </cell>
          <cell r="BX391">
            <v>92.011390497102042</v>
          </cell>
          <cell r="BY391">
            <v>74.871805893372198</v>
          </cell>
          <cell r="BZ391">
            <v>62.131560434375785</v>
          </cell>
          <cell r="CA391">
            <v>47.740769097925039</v>
          </cell>
          <cell r="CB391">
            <v>44.218736277091494</v>
          </cell>
          <cell r="CC391">
            <v>35.94155763556509</v>
          </cell>
          <cell r="CD391">
            <v>28.464766146588886</v>
          </cell>
          <cell r="CE391">
            <v>17.695747369495834</v>
          </cell>
          <cell r="CF391">
            <v>11.32257919169723</v>
          </cell>
          <cell r="CG391">
            <v>10.042380820343851</v>
          </cell>
          <cell r="CH391">
            <v>8.7384602090979229</v>
          </cell>
          <cell r="CI391">
            <v>5.9702617707458501</v>
          </cell>
          <cell r="CJ391">
            <v>5.6202662714468232</v>
          </cell>
          <cell r="CK391">
            <v>6.24842113930724</v>
          </cell>
          <cell r="CL391">
            <v>7.7649384037366218</v>
          </cell>
          <cell r="CM391">
            <v>12.459512618453346</v>
          </cell>
          <cell r="CN391">
            <v>13.309534265701501</v>
          </cell>
          <cell r="CO391">
            <v>9.747537166215551</v>
          </cell>
          <cell r="CP391">
            <v>10.219784379105306</v>
          </cell>
          <cell r="CQ391">
            <v>30.698640470234551</v>
          </cell>
          <cell r="CR391">
            <v>14.046473659533063</v>
          </cell>
          <cell r="CS391">
            <v>9.7642161705830119</v>
          </cell>
          <cell r="CT391">
            <v>11.652235057482415</v>
          </cell>
          <cell r="CU391">
            <v>10.637556922255726</v>
          </cell>
          <cell r="CV391">
            <v>10.545992551280818</v>
          </cell>
          <cell r="CW391">
            <v>11.48706056408966</v>
          </cell>
          <cell r="CX391">
            <v>9.5314469588044375</v>
          </cell>
          <cell r="CY391">
            <v>4.2352759079148825</v>
          </cell>
        </row>
        <row r="392">
          <cell r="C392" t="str">
            <v>Nontradable (authorities)</v>
          </cell>
          <cell r="W392">
            <v>6.1169349517445681</v>
          </cell>
          <cell r="X392">
            <v>3.6849995647032898</v>
          </cell>
          <cell r="Y392">
            <v>2.5611350688898682</v>
          </cell>
          <cell r="Z392">
            <v>2.1316237001312714</v>
          </cell>
          <cell r="AA392">
            <v>1.964977458747768</v>
          </cell>
          <cell r="AB392">
            <v>5.8052955531138934</v>
          </cell>
          <cell r="AC392">
            <v>5.7678788708001036</v>
          </cell>
          <cell r="AD392">
            <v>7.2248961094891939</v>
          </cell>
          <cell r="AE392">
            <v>11.750668767642239</v>
          </cell>
          <cell r="AF392">
            <v>10.794752902123932</v>
          </cell>
          <cell r="AG392">
            <v>10.348529767764433</v>
          </cell>
          <cell r="AH392">
            <v>11.539155694817055</v>
          </cell>
          <cell r="AI392">
            <v>25.701374373026113</v>
          </cell>
          <cell r="AJ392">
            <v>10.457821027619602</v>
          </cell>
          <cell r="AK392">
            <v>4.6349365261773272</v>
          </cell>
          <cell r="AL392">
            <v>3.4922242704014081</v>
          </cell>
          <cell r="AM392">
            <v>4.3295120349319092</v>
          </cell>
          <cell r="AN392">
            <v>4.1839653254472182</v>
          </cell>
          <cell r="AO392">
            <v>4.0442663918187804</v>
          </cell>
          <cell r="AP392">
            <v>4.5102309197951911</v>
          </cell>
          <cell r="AQ392">
            <v>5.4329536049153972</v>
          </cell>
          <cell r="AR392">
            <v>7.0297410161880691</v>
          </cell>
          <cell r="AS392">
            <v>6.2425742181315229</v>
          </cell>
          <cell r="AT392">
            <v>5.890939410495875</v>
          </cell>
          <cell r="AU392">
            <v>3.1935483453847411</v>
          </cell>
          <cell r="AV392">
            <v>2.6118400249277585</v>
          </cell>
          <cell r="AW392">
            <v>3.7058794289562655</v>
          </cell>
          <cell r="AX392">
            <v>3.7982978640987568</v>
          </cell>
          <cell r="AY392">
            <v>2.1309920785819827</v>
          </cell>
          <cell r="AZ392">
            <v>2.3306553063006135</v>
          </cell>
          <cell r="BA392">
            <v>2.4959366651221302</v>
          </cell>
          <cell r="BB392">
            <v>4.1817611319454215</v>
          </cell>
          <cell r="BC392">
            <v>6.3762539803892366</v>
          </cell>
          <cell r="BD392">
            <v>11.28451268711504</v>
          </cell>
          <cell r="BE392">
            <v>11.486111139176899</v>
          </cell>
          <cell r="BF392">
            <v>12.418957443283276</v>
          </cell>
          <cell r="BG392">
            <v>60.260775165203114</v>
          </cell>
          <cell r="BH392">
            <v>49.688534831702469</v>
          </cell>
          <cell r="BI392">
            <v>43.084712647035929</v>
          </cell>
          <cell r="BJ392">
            <v>33.32228679648631</v>
          </cell>
          <cell r="BK392">
            <v>27.502417668291045</v>
          </cell>
          <cell r="BL392">
            <v>30.535266221979271</v>
          </cell>
          <cell r="BM392">
            <v>30.987049632153287</v>
          </cell>
          <cell r="BN392">
            <v>31.83811404655853</v>
          </cell>
          <cell r="BO392">
            <v>32.957496844813448</v>
          </cell>
          <cell r="BP392">
            <v>32.64569316531626</v>
          </cell>
          <cell r="BQ392">
            <v>35.125100377727989</v>
          </cell>
          <cell r="BR392">
            <v>36.281550114939932</v>
          </cell>
          <cell r="BS392">
            <v>105.33972135855771</v>
          </cell>
          <cell r="BT392">
            <v>151.65002152505548</v>
          </cell>
          <cell r="BU392">
            <v>104.64580895380777</v>
          </cell>
          <cell r="BV392">
            <v>72.687494412122078</v>
          </cell>
          <cell r="BW392">
            <v>63.080955005097024</v>
          </cell>
          <cell r="BX392">
            <v>54.176771733069273</v>
          </cell>
          <cell r="BY392">
            <v>48.113206784827184</v>
          </cell>
          <cell r="BZ392">
            <v>44.167406235630409</v>
          </cell>
          <cell r="CA392">
            <v>39.5978260964051</v>
          </cell>
          <cell r="CB392">
            <v>37.353289854899174</v>
          </cell>
          <cell r="CC392">
            <v>32.015414263223505</v>
          </cell>
          <cell r="CD392">
            <v>28.987271162442056</v>
          </cell>
          <cell r="CE392">
            <v>3.1060784774978032</v>
          </cell>
          <cell r="CF392">
            <v>-0.39738840734374037</v>
          </cell>
          <cell r="CG392">
            <v>-3.0836668736508415</v>
          </cell>
          <cell r="CH392">
            <v>-1.6299600357596802</v>
          </cell>
          <cell r="CI392">
            <v>-1.8545584466703389</v>
          </cell>
          <cell r="CJ392">
            <v>-1.9199634420687346</v>
          </cell>
          <cell r="CK392">
            <v>-0.97759468510997749</v>
          </cell>
          <cell r="CL392">
            <v>0.96319234144716859</v>
          </cell>
          <cell r="CM392">
            <v>4.4392333699741755</v>
          </cell>
          <cell r="CN392">
            <v>4.7576592419782457</v>
          </cell>
          <cell r="CO392">
            <v>4.5085662351026485</v>
          </cell>
          <cell r="CP392">
            <v>4.8794573791271887</v>
          </cell>
          <cell r="CQ392">
            <v>10.867476777837723</v>
          </cell>
          <cell r="CR392">
            <v>4.0419338169512002</v>
          </cell>
          <cell r="CS392">
            <v>2.8876619785322788</v>
          </cell>
          <cell r="CT392">
            <v>1.6866205894333461</v>
          </cell>
          <cell r="CU392">
            <v>2.8295953124715112</v>
          </cell>
          <cell r="CV392">
            <v>3.8026215132035901</v>
          </cell>
          <cell r="CW392">
            <v>4.0619095715425573</v>
          </cell>
          <cell r="CX392">
            <v>4.5583281324232274</v>
          </cell>
          <cell r="CY392">
            <v>5.0258913347928313</v>
          </cell>
        </row>
      </sheetData>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7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table"/>
      <sheetName val="text charts"/>
      <sheetName val="Chart Main Panel"/>
      <sheetName val="Chart Fuel panel"/>
      <sheetName val="Chart Variability panel"/>
      <sheetName val="Contribution"/>
      <sheetName val="Sheet1"/>
      <sheetName val="Inflation and trimmed 5 percent"/>
      <sheetName val="Inflation trimmed 10 percent"/>
      <sheetName val="Data"/>
      <sheetName val="Input for regression"/>
      <sheetName val="Relative prices"/>
      <sheetName val="Canasta"/>
    </sheetNames>
    <sheetDataSet>
      <sheetData sheetId="0" refreshError="1"/>
      <sheetData sheetId="1" refreshError="1"/>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7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ons."/>
      <sheetName val="Consolidated"/>
      <sheetName val="Federal"/>
      <sheetName val="Adm Nac"/>
      <sheetName val="Tes Nac"/>
      <sheetName val="Rec Afctd"/>
      <sheetName val="Org Dec"/>
      <sheetName val="ISS"/>
      <sheetName val="Cajas"/>
      <sheetName val="Empresas"/>
      <sheetName val="Cons-AC"/>
      <sheetName val="Federal-AC"/>
      <sheetName val="Prov."/>
      <sheetName val="Taxes"/>
      <sheetName val="Taxes (2)"/>
      <sheetName val="Taxes-AC"/>
      <sheetName val="Inputs(q)"/>
      <sheetName val="Federal-r"/>
      <sheetName val="Revenues Prg"/>
      <sheetName val="Revenues MoE"/>
      <sheetName val="Financing"/>
      <sheetName val="Financing Prg"/>
      <sheetName val="FinPrg-sum"/>
      <sheetName val="Federal-w"/>
      <sheetName val="Data"/>
      <sheetName val="Federal-ER"/>
      <sheetName val="SI"/>
      <sheetName val="Arrears"/>
      <sheetName val="Charts"/>
      <sheetName val="Revenue proj"/>
      <sheetName val="Med. Term Rev"/>
      <sheetName val="Debt Cons"/>
      <sheetName val="Debt Fed."/>
      <sheetName val="Debt Prov."/>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externalLinks/externalLink7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ABANCARIA"/>
      <sheetName val="Ingresos Ext."/>
      <sheetName val="Segmento"/>
      <sheetName val="Promedio"/>
      <sheetName val="Verificacion"/>
      <sheetName val="BALANCE"/>
      <sheetName val="ANALISIS-H"/>
      <sheetName val="ANALISIS V"/>
      <sheetName val="FLUJO DE CAJA"/>
      <sheetName val="FONDOS 1"/>
      <sheetName val="Market"/>
      <sheetName val="SHARE"/>
      <sheetName val="RESUMEN"/>
      <sheetName val="CASCADA"/>
      <sheetName val="ROE"/>
      <sheetName val="GT%"/>
      <sheetName val="DESC.MARGEN"/>
      <sheetName val="ARBOL"/>
      <sheetName val="SOLVENCIA"/>
      <sheetName val="roif + rofl"/>
      <sheetName val="IBCA-MOODY´S"/>
      <sheetName val="BRECHA"/>
      <sheetName val="Ajustes"/>
      <sheetName val="BD US$"/>
      <sheetName val="Base Datos"/>
      <sheetName val="Codigos"/>
      <sheetName val="M Agricola"/>
      <sheetName val="Corp Banca Sep-2002"/>
    </sheetNames>
    <sheetDataSet>
      <sheetData sheetId="0" refreshError="1"/>
      <sheetData sheetId="1"/>
      <sheetData sheetId="2"/>
      <sheetData sheetId="3">
        <row r="5">
          <cell r="C5" t="str">
            <v>MDBC-2002</v>
          </cell>
        </row>
      </sheetData>
      <sheetData sheetId="4">
        <row r="4">
          <cell r="C4" t="str">
            <v>Sistema de Análisis y Calificación de Riesgo Bancario</v>
          </cell>
        </row>
      </sheetData>
      <sheetData sheetId="5">
        <row r="4">
          <cell r="C4" t="str">
            <v>Sistema de Análisis y Calificación de Riesgo Bancario</v>
          </cell>
        </row>
      </sheetData>
      <sheetData sheetId="6"/>
      <sheetData sheetId="7">
        <row r="3">
          <cell r="C3" t="str">
            <v>Sistema de Análisis y Calificación de Riesgo Bancario</v>
          </cell>
        </row>
      </sheetData>
      <sheetData sheetId="8">
        <row r="5">
          <cell r="D5" t="str">
            <v>Sistema de Análisis y Calificación de Riesgo Bancario</v>
          </cell>
        </row>
      </sheetData>
      <sheetData sheetId="9" refreshError="1"/>
      <sheetData sheetId="10">
        <row r="3">
          <cell r="E3" t="str">
            <v>Sistema de Análisis y Calificación de Riesgo Bancario</v>
          </cell>
        </row>
      </sheetData>
      <sheetData sheetId="11"/>
      <sheetData sheetId="12" refreshError="1">
        <row r="5">
          <cell r="C5" t="str">
            <v>MDBC-2002</v>
          </cell>
        </row>
      </sheetData>
      <sheetData sheetId="13" refreshError="1">
        <row r="4">
          <cell r="C4" t="str">
            <v>Sistema de Análisis y Calificación de Riesgo Bancario</v>
          </cell>
        </row>
      </sheetData>
      <sheetData sheetId="14" refreshError="1">
        <row r="4">
          <cell r="C4" t="str">
            <v>Sistema de Análisis y Calificación de Riesgo Bancario</v>
          </cell>
        </row>
      </sheetData>
      <sheetData sheetId="15"/>
      <sheetData sheetId="16"/>
      <sheetData sheetId="17" refreshError="1">
        <row r="3">
          <cell r="C3" t="str">
            <v>Sistema de Análisis y Calificación de Riesgo Bancario</v>
          </cell>
        </row>
        <row r="10">
          <cell r="E10">
            <v>35765</v>
          </cell>
          <cell r="F10">
            <v>35947</v>
          </cell>
          <cell r="G10">
            <v>36130</v>
          </cell>
          <cell r="H10">
            <v>36312</v>
          </cell>
          <cell r="I10">
            <v>36342</v>
          </cell>
          <cell r="J10">
            <v>36373</v>
          </cell>
          <cell r="K10">
            <v>36404</v>
          </cell>
          <cell r="L10">
            <v>36434</v>
          </cell>
          <cell r="M10">
            <v>36465</v>
          </cell>
          <cell r="N10">
            <v>36495</v>
          </cell>
          <cell r="O10">
            <v>36526</v>
          </cell>
          <cell r="P10">
            <v>36557</v>
          </cell>
          <cell r="Q10">
            <v>36586</v>
          </cell>
          <cell r="R10">
            <v>36617</v>
          </cell>
          <cell r="S10">
            <v>36647</v>
          </cell>
          <cell r="T10">
            <v>36678</v>
          </cell>
          <cell r="U10">
            <v>36708</v>
          </cell>
          <cell r="V10">
            <v>36739</v>
          </cell>
          <cell r="W10">
            <v>36770</v>
          </cell>
          <cell r="X10">
            <v>36800</v>
          </cell>
          <cell r="Y10">
            <v>36831</v>
          </cell>
          <cell r="Z10">
            <v>36861</v>
          </cell>
          <cell r="AA10">
            <v>36892</v>
          </cell>
          <cell r="AB10">
            <v>36923</v>
          </cell>
          <cell r="AC10">
            <v>36951</v>
          </cell>
          <cell r="AD10">
            <v>36982</v>
          </cell>
          <cell r="AE10">
            <v>37012</v>
          </cell>
          <cell r="AF10">
            <v>37043</v>
          </cell>
          <cell r="AG10">
            <v>37073</v>
          </cell>
          <cell r="AH10">
            <v>37104</v>
          </cell>
          <cell r="AI10">
            <v>37135</v>
          </cell>
          <cell r="AJ10">
            <v>37165</v>
          </cell>
          <cell r="AK10">
            <v>37196</v>
          </cell>
          <cell r="AL10">
            <v>37226</v>
          </cell>
          <cell r="AM10">
            <v>37258</v>
          </cell>
          <cell r="AN10">
            <v>37289</v>
          </cell>
          <cell r="AO10">
            <v>37317</v>
          </cell>
          <cell r="AP10">
            <v>37348</v>
          </cell>
          <cell r="AQ10">
            <v>37378</v>
          </cell>
          <cell r="AR10">
            <v>37409</v>
          </cell>
          <cell r="AS10">
            <v>37439</v>
          </cell>
          <cell r="AT10">
            <v>37470</v>
          </cell>
          <cell r="AU10">
            <v>37501</v>
          </cell>
          <cell r="AV10">
            <v>37531</v>
          </cell>
          <cell r="AW10">
            <v>37562</v>
          </cell>
          <cell r="AX10">
            <v>37592</v>
          </cell>
          <cell r="AY10">
            <v>37623</v>
          </cell>
          <cell r="AZ10">
            <v>37654</v>
          </cell>
          <cell r="BA10">
            <v>37682</v>
          </cell>
          <cell r="BB10">
            <v>37713</v>
          </cell>
          <cell r="BC10">
            <v>37743</v>
          </cell>
          <cell r="BD10">
            <v>37774</v>
          </cell>
          <cell r="BE10">
            <v>37804</v>
          </cell>
          <cell r="BF10">
            <v>37835</v>
          </cell>
          <cell r="BG10">
            <v>37866</v>
          </cell>
          <cell r="BH10">
            <v>37896</v>
          </cell>
          <cell r="BI10">
            <v>37927</v>
          </cell>
          <cell r="BJ10">
            <v>37957</v>
          </cell>
        </row>
      </sheetData>
      <sheetData sheetId="18" refreshError="1">
        <row r="5">
          <cell r="D5" t="str">
            <v>Sistema de Análisis y Calificación de Riesgo Bancario</v>
          </cell>
        </row>
      </sheetData>
      <sheetData sheetId="19"/>
      <sheetData sheetId="20">
        <row r="4">
          <cell r="C4" t="str">
            <v>MDBC-2002</v>
          </cell>
        </row>
      </sheetData>
      <sheetData sheetId="21" refreshError="1">
        <row r="3">
          <cell r="E3" t="str">
            <v>Sistema de Análisis y Calificación de Riesgo Bancario</v>
          </cell>
        </row>
      </sheetData>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7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NTHLY"/>
      <sheetName val="ANNUAL"/>
      <sheetName val="SUMMARY STATS"/>
    </sheetNames>
    <sheetDataSet>
      <sheetData sheetId="0">
        <row r="2">
          <cell r="A2" t="str">
            <v>PHILIPPINE OVERSEAS EMPLOYMENT ADMINISTRATION</v>
          </cell>
        </row>
        <row r="3">
          <cell r="A3" t="str">
            <v>Deployed Landbased Overseas Filipino Workers by Destination</v>
          </cell>
        </row>
        <row r="7">
          <cell r="B7" t="str">
            <v xml:space="preserve">   1998</v>
          </cell>
          <cell r="C7" t="str">
            <v xml:space="preserve">   1999</v>
          </cell>
          <cell r="D7" t="str">
            <v xml:space="preserve">   2000</v>
          </cell>
          <cell r="F7">
            <v>36892</v>
          </cell>
          <cell r="G7">
            <v>36923</v>
          </cell>
          <cell r="H7">
            <v>36951</v>
          </cell>
          <cell r="I7">
            <v>36982</v>
          </cell>
          <cell r="J7">
            <v>37012</v>
          </cell>
          <cell r="K7">
            <v>37043</v>
          </cell>
          <cell r="L7">
            <v>37073</v>
          </cell>
          <cell r="M7">
            <v>37104</v>
          </cell>
          <cell r="N7">
            <v>37135</v>
          </cell>
          <cell r="O7">
            <v>37165</v>
          </cell>
          <cell r="P7">
            <v>37196</v>
          </cell>
          <cell r="Q7">
            <v>37226</v>
          </cell>
          <cell r="S7">
            <v>2000</v>
          </cell>
          <cell r="T7" t="str">
            <v>2001</v>
          </cell>
          <cell r="U7" t="str">
            <v>% Change</v>
          </cell>
        </row>
        <row r="9">
          <cell r="A9" t="str">
            <v>MIDDLE EAST</v>
          </cell>
          <cell r="B9">
            <v>279767</v>
          </cell>
          <cell r="C9">
            <v>287076</v>
          </cell>
          <cell r="D9">
            <v>283291</v>
          </cell>
          <cell r="F9">
            <v>34691</v>
          </cell>
          <cell r="G9">
            <v>23046</v>
          </cell>
          <cell r="H9">
            <v>21094</v>
          </cell>
          <cell r="I9">
            <v>23967</v>
          </cell>
          <cell r="J9">
            <v>31906</v>
          </cell>
          <cell r="K9">
            <v>30134</v>
          </cell>
          <cell r="L9">
            <v>25085</v>
          </cell>
          <cell r="M9">
            <v>23905</v>
          </cell>
          <cell r="N9">
            <v>26311</v>
          </cell>
          <cell r="O9">
            <v>21012</v>
          </cell>
          <cell r="P9">
            <v>20370</v>
          </cell>
          <cell r="Q9">
            <v>16012</v>
          </cell>
          <cell r="S9">
            <v>283291</v>
          </cell>
          <cell r="T9">
            <v>297533</v>
          </cell>
          <cell r="U9">
            <v>5.027339378942508E-2</v>
          </cell>
        </row>
        <row r="10">
          <cell r="A10" t="str">
            <v xml:space="preserve">    Bahrain</v>
          </cell>
          <cell r="B10">
            <v>5180</v>
          </cell>
          <cell r="C10">
            <v>5592</v>
          </cell>
          <cell r="D10">
            <v>5498</v>
          </cell>
          <cell r="F10">
            <v>554</v>
          </cell>
          <cell r="G10">
            <v>456</v>
          </cell>
          <cell r="H10">
            <v>354</v>
          </cell>
          <cell r="I10">
            <v>444</v>
          </cell>
          <cell r="J10">
            <v>667</v>
          </cell>
          <cell r="K10">
            <v>622</v>
          </cell>
          <cell r="L10">
            <v>496</v>
          </cell>
          <cell r="M10">
            <v>492</v>
          </cell>
          <cell r="N10">
            <v>543</v>
          </cell>
          <cell r="O10">
            <v>469</v>
          </cell>
          <cell r="P10">
            <v>358</v>
          </cell>
          <cell r="Q10">
            <v>406</v>
          </cell>
          <cell r="S10">
            <v>5498</v>
          </cell>
          <cell r="T10">
            <v>5861</v>
          </cell>
          <cell r="U10">
            <v>6.6024008730447337E-2</v>
          </cell>
        </row>
        <row r="11">
          <cell r="A11" t="str">
            <v xml:space="preserve">    Egypt</v>
          </cell>
          <cell r="B11">
            <v>358</v>
          </cell>
          <cell r="C11">
            <v>334</v>
          </cell>
          <cell r="D11">
            <v>487</v>
          </cell>
          <cell r="F11">
            <v>69</v>
          </cell>
          <cell r="G11">
            <v>55</v>
          </cell>
          <cell r="H11">
            <v>62</v>
          </cell>
          <cell r="I11">
            <v>40</v>
          </cell>
          <cell r="J11">
            <v>42</v>
          </cell>
          <cell r="K11">
            <v>68</v>
          </cell>
          <cell r="L11">
            <v>63</v>
          </cell>
          <cell r="M11">
            <v>58</v>
          </cell>
          <cell r="N11">
            <v>29</v>
          </cell>
          <cell r="O11">
            <v>15</v>
          </cell>
          <cell r="P11">
            <v>23</v>
          </cell>
          <cell r="Q11">
            <v>15</v>
          </cell>
          <cell r="S11">
            <v>487</v>
          </cell>
          <cell r="T11">
            <v>539</v>
          </cell>
          <cell r="U11">
            <v>0.10677618069815198</v>
          </cell>
        </row>
        <row r="12">
          <cell r="A12" t="str">
            <v xml:space="preserve">    Iran</v>
          </cell>
          <cell r="B12">
            <v>18</v>
          </cell>
          <cell r="C12">
            <v>24</v>
          </cell>
          <cell r="D12">
            <v>132</v>
          </cell>
          <cell r="F12">
            <v>61</v>
          </cell>
          <cell r="G12">
            <v>33</v>
          </cell>
          <cell r="H12">
            <v>68</v>
          </cell>
          <cell r="I12">
            <v>30</v>
          </cell>
          <cell r="J12">
            <v>44</v>
          </cell>
          <cell r="K12">
            <v>172</v>
          </cell>
          <cell r="L12">
            <v>86</v>
          </cell>
          <cell r="M12">
            <v>22</v>
          </cell>
          <cell r="N12">
            <v>10</v>
          </cell>
          <cell r="O12">
            <v>1</v>
          </cell>
          <cell r="P12">
            <v>101</v>
          </cell>
          <cell r="Q12">
            <v>13</v>
          </cell>
          <cell r="S12">
            <v>132</v>
          </cell>
          <cell r="T12">
            <v>641</v>
          </cell>
          <cell r="U12">
            <v>3.8560606060606064</v>
          </cell>
        </row>
        <row r="13">
          <cell r="A13" t="str">
            <v xml:space="preserve">    Iraq</v>
          </cell>
          <cell r="B13">
            <v>10</v>
          </cell>
          <cell r="C13">
            <v>23</v>
          </cell>
          <cell r="D13">
            <v>42</v>
          </cell>
          <cell r="F13">
            <v>5</v>
          </cell>
          <cell r="G13">
            <v>2</v>
          </cell>
          <cell r="H13">
            <v>0</v>
          </cell>
          <cell r="I13">
            <v>53</v>
          </cell>
          <cell r="J13">
            <v>3</v>
          </cell>
          <cell r="K13">
            <v>2</v>
          </cell>
          <cell r="L13">
            <v>3</v>
          </cell>
          <cell r="M13">
            <v>2</v>
          </cell>
          <cell r="N13">
            <v>6</v>
          </cell>
          <cell r="O13">
            <v>1</v>
          </cell>
          <cell r="P13">
            <v>5</v>
          </cell>
          <cell r="Q13">
            <v>4</v>
          </cell>
          <cell r="S13">
            <v>42</v>
          </cell>
          <cell r="T13">
            <v>86</v>
          </cell>
          <cell r="U13">
            <v>1.0476190476190474</v>
          </cell>
        </row>
        <row r="14">
          <cell r="A14" t="str">
            <v xml:space="preserve">    Israel</v>
          </cell>
          <cell r="B14">
            <v>2022</v>
          </cell>
          <cell r="C14">
            <v>3488</v>
          </cell>
          <cell r="D14">
            <v>4429</v>
          </cell>
          <cell r="F14">
            <v>468</v>
          </cell>
          <cell r="G14">
            <v>423</v>
          </cell>
          <cell r="H14">
            <v>399</v>
          </cell>
          <cell r="I14">
            <v>300</v>
          </cell>
          <cell r="J14">
            <v>512</v>
          </cell>
          <cell r="K14">
            <v>530</v>
          </cell>
          <cell r="L14">
            <v>338</v>
          </cell>
          <cell r="M14">
            <v>467</v>
          </cell>
          <cell r="N14">
            <v>509</v>
          </cell>
          <cell r="O14">
            <v>525</v>
          </cell>
          <cell r="P14">
            <v>505</v>
          </cell>
          <cell r="Q14">
            <v>586</v>
          </cell>
          <cell r="S14">
            <v>4429</v>
          </cell>
          <cell r="T14">
            <v>5562</v>
          </cell>
          <cell r="U14">
            <v>0.2558139534883721</v>
          </cell>
        </row>
        <row r="15">
          <cell r="A15" t="str">
            <v xml:space="preserve">    Jordan</v>
          </cell>
          <cell r="B15">
            <v>551</v>
          </cell>
          <cell r="C15">
            <v>456</v>
          </cell>
          <cell r="D15">
            <v>541</v>
          </cell>
          <cell r="F15">
            <v>74</v>
          </cell>
          <cell r="G15">
            <v>37</v>
          </cell>
          <cell r="H15">
            <v>35</v>
          </cell>
          <cell r="I15">
            <v>36</v>
          </cell>
          <cell r="J15">
            <v>66</v>
          </cell>
          <cell r="K15">
            <v>52</v>
          </cell>
          <cell r="L15">
            <v>80</v>
          </cell>
          <cell r="M15">
            <v>46</v>
          </cell>
          <cell r="N15">
            <v>35</v>
          </cell>
          <cell r="O15">
            <v>34</v>
          </cell>
          <cell r="P15">
            <v>37</v>
          </cell>
          <cell r="Q15">
            <v>28</v>
          </cell>
          <cell r="S15">
            <v>541</v>
          </cell>
          <cell r="T15">
            <v>560</v>
          </cell>
          <cell r="U15">
            <v>3.512014787430684E-2</v>
          </cell>
        </row>
        <row r="16">
          <cell r="A16" t="str">
            <v xml:space="preserve">    Kuwait</v>
          </cell>
          <cell r="B16">
            <v>17372</v>
          </cell>
          <cell r="C16">
            <v>17628</v>
          </cell>
          <cell r="D16">
            <v>21490</v>
          </cell>
          <cell r="F16">
            <v>1821</v>
          </cell>
          <cell r="G16">
            <v>1650</v>
          </cell>
          <cell r="H16">
            <v>1459</v>
          </cell>
          <cell r="I16">
            <v>890</v>
          </cell>
          <cell r="J16">
            <v>2352</v>
          </cell>
          <cell r="K16">
            <v>2180</v>
          </cell>
          <cell r="L16">
            <v>2344</v>
          </cell>
          <cell r="M16">
            <v>1824</v>
          </cell>
          <cell r="N16">
            <v>2461</v>
          </cell>
          <cell r="O16">
            <v>1925</v>
          </cell>
          <cell r="P16">
            <v>1765</v>
          </cell>
          <cell r="Q16">
            <v>1285</v>
          </cell>
          <cell r="S16">
            <v>21490</v>
          </cell>
          <cell r="T16">
            <v>21956</v>
          </cell>
          <cell r="U16">
            <v>2.1684504420660833E-2</v>
          </cell>
        </row>
        <row r="17">
          <cell r="A17" t="str">
            <v xml:space="preserve">    Lebanon</v>
          </cell>
          <cell r="B17">
            <v>1342</v>
          </cell>
          <cell r="C17">
            <v>1674</v>
          </cell>
          <cell r="D17">
            <v>2783</v>
          </cell>
          <cell r="F17">
            <v>267</v>
          </cell>
          <cell r="G17">
            <v>206</v>
          </cell>
          <cell r="H17">
            <v>224</v>
          </cell>
          <cell r="I17">
            <v>233</v>
          </cell>
          <cell r="J17">
            <v>392</v>
          </cell>
          <cell r="K17">
            <v>338</v>
          </cell>
          <cell r="L17">
            <v>260</v>
          </cell>
          <cell r="M17">
            <v>286</v>
          </cell>
          <cell r="N17">
            <v>385</v>
          </cell>
          <cell r="O17">
            <v>283</v>
          </cell>
          <cell r="P17">
            <v>240</v>
          </cell>
          <cell r="Q17">
            <v>236</v>
          </cell>
          <cell r="S17">
            <v>2783</v>
          </cell>
          <cell r="T17">
            <v>3350</v>
          </cell>
          <cell r="U17">
            <v>0.20373697448796269</v>
          </cell>
        </row>
        <row r="18">
          <cell r="A18" t="str">
            <v xml:space="preserve">    Libya</v>
          </cell>
          <cell r="B18">
            <v>7084</v>
          </cell>
          <cell r="C18">
            <v>5937</v>
          </cell>
          <cell r="D18">
            <v>5962</v>
          </cell>
          <cell r="F18">
            <v>681</v>
          </cell>
          <cell r="G18">
            <v>332</v>
          </cell>
          <cell r="H18">
            <v>269</v>
          </cell>
          <cell r="I18">
            <v>299</v>
          </cell>
          <cell r="J18">
            <v>643</v>
          </cell>
          <cell r="K18">
            <v>578</v>
          </cell>
          <cell r="L18">
            <v>386</v>
          </cell>
          <cell r="M18">
            <v>508</v>
          </cell>
          <cell r="N18">
            <v>799</v>
          </cell>
          <cell r="O18">
            <v>402</v>
          </cell>
          <cell r="P18">
            <v>277</v>
          </cell>
          <cell r="Q18">
            <v>315</v>
          </cell>
          <cell r="S18">
            <v>5962</v>
          </cell>
          <cell r="T18">
            <v>5489</v>
          </cell>
          <cell r="U18">
            <v>-7.9335793357933615E-2</v>
          </cell>
        </row>
        <row r="19">
          <cell r="A19" t="str">
            <v xml:space="preserve">    Oman</v>
          </cell>
          <cell r="B19">
            <v>5199</v>
          </cell>
          <cell r="C19">
            <v>5089</v>
          </cell>
          <cell r="D19">
            <v>4739</v>
          </cell>
          <cell r="F19">
            <v>599</v>
          </cell>
          <cell r="G19">
            <v>355</v>
          </cell>
          <cell r="H19">
            <v>310</v>
          </cell>
          <cell r="I19">
            <v>359</v>
          </cell>
          <cell r="J19">
            <v>496</v>
          </cell>
          <cell r="K19">
            <v>459</v>
          </cell>
          <cell r="L19">
            <v>397</v>
          </cell>
          <cell r="M19">
            <v>435</v>
          </cell>
          <cell r="N19">
            <v>436</v>
          </cell>
          <cell r="O19">
            <v>311</v>
          </cell>
          <cell r="P19">
            <v>163</v>
          </cell>
          <cell r="Q19">
            <v>192</v>
          </cell>
          <cell r="S19">
            <v>4739</v>
          </cell>
          <cell r="T19">
            <v>4512</v>
          </cell>
          <cell r="U19">
            <v>-4.7900400928465925E-2</v>
          </cell>
        </row>
        <row r="20">
          <cell r="A20" t="str">
            <v xml:space="preserve">    Qatar</v>
          </cell>
          <cell r="B20">
            <v>10734</v>
          </cell>
          <cell r="C20">
            <v>7950</v>
          </cell>
          <cell r="D20">
            <v>8679</v>
          </cell>
          <cell r="F20">
            <v>832</v>
          </cell>
          <cell r="G20">
            <v>731</v>
          </cell>
          <cell r="H20">
            <v>777</v>
          </cell>
          <cell r="I20">
            <v>747</v>
          </cell>
          <cell r="J20">
            <v>1180</v>
          </cell>
          <cell r="K20">
            <v>1370</v>
          </cell>
          <cell r="L20">
            <v>893</v>
          </cell>
          <cell r="M20">
            <v>1077</v>
          </cell>
          <cell r="N20">
            <v>1075</v>
          </cell>
          <cell r="O20">
            <v>856</v>
          </cell>
          <cell r="P20">
            <v>680</v>
          </cell>
          <cell r="Q20">
            <v>551</v>
          </cell>
          <cell r="S20">
            <v>8679</v>
          </cell>
          <cell r="T20">
            <v>10769</v>
          </cell>
          <cell r="U20">
            <v>0.24081115335868186</v>
          </cell>
        </row>
        <row r="21">
          <cell r="A21" t="str">
            <v xml:space="preserve">    Saudi Arabia</v>
          </cell>
          <cell r="B21">
            <v>193698</v>
          </cell>
          <cell r="C21">
            <v>198556</v>
          </cell>
          <cell r="D21">
            <v>184724</v>
          </cell>
          <cell r="F21">
            <v>23798</v>
          </cell>
          <cell r="G21">
            <v>15245</v>
          </cell>
          <cell r="H21">
            <v>14001</v>
          </cell>
          <cell r="I21">
            <v>16245</v>
          </cell>
          <cell r="J21">
            <v>20775</v>
          </cell>
          <cell r="K21">
            <v>19647</v>
          </cell>
          <cell r="L21">
            <v>15754</v>
          </cell>
          <cell r="M21">
            <v>14734</v>
          </cell>
          <cell r="N21">
            <v>15394</v>
          </cell>
          <cell r="O21">
            <v>12849</v>
          </cell>
          <cell r="P21">
            <v>12777</v>
          </cell>
          <cell r="Q21">
            <v>9513</v>
          </cell>
          <cell r="S21">
            <v>184724</v>
          </cell>
          <cell r="T21">
            <v>190732</v>
          </cell>
          <cell r="U21">
            <v>3.2524198263355064E-2</v>
          </cell>
        </row>
        <row r="22">
          <cell r="A22" t="str">
            <v xml:space="preserve">    Syria</v>
          </cell>
          <cell r="B22">
            <v>99</v>
          </cell>
          <cell r="C22">
            <v>109</v>
          </cell>
          <cell r="D22">
            <v>151</v>
          </cell>
          <cell r="F22">
            <v>14</v>
          </cell>
          <cell r="G22">
            <v>112</v>
          </cell>
          <cell r="H22">
            <v>51</v>
          </cell>
          <cell r="I22">
            <v>1115</v>
          </cell>
          <cell r="J22">
            <v>4</v>
          </cell>
          <cell r="K22">
            <v>8</v>
          </cell>
          <cell r="L22">
            <v>76</v>
          </cell>
          <cell r="M22">
            <v>5</v>
          </cell>
          <cell r="N22">
            <v>168</v>
          </cell>
          <cell r="O22">
            <v>44</v>
          </cell>
          <cell r="P22">
            <v>105</v>
          </cell>
          <cell r="Q22">
            <v>3</v>
          </cell>
          <cell r="S22">
            <v>151</v>
          </cell>
          <cell r="T22">
            <v>1705</v>
          </cell>
          <cell r="U22">
            <v>10.291390728476822</v>
          </cell>
        </row>
        <row r="23">
          <cell r="A23" t="str">
            <v xml:space="preserve">    United Arab Emirates</v>
          </cell>
          <cell r="B23">
            <v>35485</v>
          </cell>
          <cell r="C23">
            <v>39633</v>
          </cell>
          <cell r="D23">
            <v>43045</v>
          </cell>
          <cell r="F23">
            <v>5387</v>
          </cell>
          <cell r="G23">
            <v>3370</v>
          </cell>
          <cell r="H23">
            <v>3024</v>
          </cell>
          <cell r="I23">
            <v>2540</v>
          </cell>
          <cell r="J23">
            <v>4668</v>
          </cell>
          <cell r="K23">
            <v>4062</v>
          </cell>
          <cell r="L23">
            <v>3863</v>
          </cell>
          <cell r="M23">
            <v>3914</v>
          </cell>
          <cell r="N23">
            <v>4414</v>
          </cell>
          <cell r="O23">
            <v>3260</v>
          </cell>
          <cell r="P23">
            <v>3302</v>
          </cell>
          <cell r="Q23">
            <v>2827</v>
          </cell>
          <cell r="S23">
            <v>43045</v>
          </cell>
          <cell r="T23">
            <v>44631</v>
          </cell>
          <cell r="U23">
            <v>3.6845162039725876E-2</v>
          </cell>
        </row>
        <row r="24">
          <cell r="A24" t="str">
            <v xml:space="preserve">    Yemen</v>
          </cell>
          <cell r="B24">
            <v>591</v>
          </cell>
          <cell r="C24">
            <v>582</v>
          </cell>
          <cell r="D24">
            <v>589</v>
          </cell>
          <cell r="F24">
            <v>61</v>
          </cell>
          <cell r="G24">
            <v>39</v>
          </cell>
          <cell r="H24">
            <v>61</v>
          </cell>
          <cell r="I24">
            <v>636</v>
          </cell>
          <cell r="J24">
            <v>62</v>
          </cell>
          <cell r="K24">
            <v>46</v>
          </cell>
          <cell r="L24">
            <v>46</v>
          </cell>
          <cell r="M24">
            <v>35</v>
          </cell>
          <cell r="N24">
            <v>47</v>
          </cell>
          <cell r="O24">
            <v>37</v>
          </cell>
          <cell r="P24">
            <v>32</v>
          </cell>
          <cell r="Q24">
            <v>38</v>
          </cell>
          <cell r="S24">
            <v>589</v>
          </cell>
          <cell r="T24">
            <v>1140</v>
          </cell>
          <cell r="U24">
            <v>0.93548387096774199</v>
          </cell>
        </row>
        <row r="25">
          <cell r="A25" t="str">
            <v xml:space="preserve">    Middle East ( unsp. )</v>
          </cell>
          <cell r="B25">
            <v>24</v>
          </cell>
          <cell r="C25">
            <v>1</v>
          </cell>
          <cell r="D25">
            <v>0</v>
          </cell>
          <cell r="F25">
            <v>0</v>
          </cell>
          <cell r="G25">
            <v>0</v>
          </cell>
          <cell r="H25">
            <v>0</v>
          </cell>
          <cell r="I25">
            <v>0</v>
          </cell>
          <cell r="J25">
            <v>0</v>
          </cell>
          <cell r="K25">
            <v>0</v>
          </cell>
          <cell r="L25">
            <v>0</v>
          </cell>
          <cell r="M25">
            <v>0</v>
          </cell>
          <cell r="N25">
            <v>0</v>
          </cell>
          <cell r="O25">
            <v>0</v>
          </cell>
          <cell r="P25">
            <v>0</v>
          </cell>
          <cell r="Q25">
            <v>0</v>
          </cell>
          <cell r="S25">
            <v>0</v>
          </cell>
          <cell r="T25">
            <v>0</v>
          </cell>
          <cell r="U25">
            <v>0</v>
          </cell>
        </row>
        <row r="29">
          <cell r="A29" t="str">
            <v>PHILIPPINE OVERSEAS EMPLOYMENT ADMINISTRATION</v>
          </cell>
        </row>
        <row r="30">
          <cell r="A30" t="str">
            <v>Deployed Landbased Overseas Filipino Workers by Destination</v>
          </cell>
        </row>
        <row r="34">
          <cell r="B34" t="str">
            <v xml:space="preserve">   1998</v>
          </cell>
          <cell r="C34" t="str">
            <v xml:space="preserve">   1999</v>
          </cell>
          <cell r="D34" t="str">
            <v xml:space="preserve">   2000</v>
          </cell>
          <cell r="F34">
            <v>36892</v>
          </cell>
          <cell r="G34">
            <v>36923</v>
          </cell>
          <cell r="H34">
            <v>36951</v>
          </cell>
          <cell r="I34">
            <v>36982</v>
          </cell>
          <cell r="J34">
            <v>37012</v>
          </cell>
          <cell r="K34">
            <v>37043</v>
          </cell>
          <cell r="L34">
            <v>37073</v>
          </cell>
          <cell r="M34">
            <v>37104</v>
          </cell>
          <cell r="N34">
            <v>37135</v>
          </cell>
          <cell r="O34">
            <v>37165</v>
          </cell>
          <cell r="P34">
            <v>37196</v>
          </cell>
          <cell r="Q34">
            <v>37226</v>
          </cell>
          <cell r="S34">
            <v>2000</v>
          </cell>
          <cell r="T34" t="str">
            <v>2001</v>
          </cell>
          <cell r="U34" t="str">
            <v>% Change</v>
          </cell>
        </row>
        <row r="36">
          <cell r="A36" t="str">
            <v>ASIA</v>
          </cell>
          <cell r="B36">
            <v>307261</v>
          </cell>
          <cell r="C36">
            <v>299521</v>
          </cell>
          <cell r="D36">
            <v>292067</v>
          </cell>
          <cell r="F36">
            <v>41205</v>
          </cell>
          <cell r="G36">
            <v>19997</v>
          </cell>
          <cell r="H36">
            <v>20387</v>
          </cell>
          <cell r="I36">
            <v>28636</v>
          </cell>
          <cell r="J36">
            <v>25306</v>
          </cell>
          <cell r="K36">
            <v>22238</v>
          </cell>
          <cell r="L36">
            <v>22532</v>
          </cell>
          <cell r="M36">
            <v>28847</v>
          </cell>
          <cell r="N36">
            <v>19615</v>
          </cell>
          <cell r="O36">
            <v>19685</v>
          </cell>
          <cell r="P36">
            <v>18472</v>
          </cell>
          <cell r="Q36">
            <v>18131</v>
          </cell>
          <cell r="S36">
            <v>292067</v>
          </cell>
          <cell r="T36">
            <v>285051</v>
          </cell>
          <cell r="U36">
            <v>-2.4021885389311382E-2</v>
          </cell>
        </row>
        <row r="37">
          <cell r="A37" t="str">
            <v xml:space="preserve">    Afghanistan</v>
          </cell>
          <cell r="B37">
            <v>0</v>
          </cell>
          <cell r="C37">
            <v>16</v>
          </cell>
          <cell r="D37">
            <v>1</v>
          </cell>
          <cell r="F37">
            <v>0</v>
          </cell>
          <cell r="G37">
            <v>0</v>
          </cell>
          <cell r="H37">
            <v>0</v>
          </cell>
          <cell r="I37">
            <v>0</v>
          </cell>
          <cell r="J37">
            <v>0</v>
          </cell>
          <cell r="K37">
            <v>0</v>
          </cell>
          <cell r="L37">
            <v>0</v>
          </cell>
          <cell r="M37">
            <v>0</v>
          </cell>
          <cell r="N37">
            <v>0</v>
          </cell>
          <cell r="O37">
            <v>0</v>
          </cell>
          <cell r="P37">
            <v>0</v>
          </cell>
          <cell r="Q37">
            <v>0</v>
          </cell>
          <cell r="S37">
            <v>1</v>
          </cell>
          <cell r="T37">
            <v>0</v>
          </cell>
          <cell r="U37">
            <v>-1</v>
          </cell>
        </row>
        <row r="38">
          <cell r="A38" t="str">
            <v xml:space="preserve">    Bangladesh</v>
          </cell>
          <cell r="B38">
            <v>501</v>
          </cell>
          <cell r="C38">
            <v>220</v>
          </cell>
          <cell r="D38">
            <v>190</v>
          </cell>
          <cell r="F38">
            <v>55</v>
          </cell>
          <cell r="G38">
            <v>7</v>
          </cell>
          <cell r="H38">
            <v>16</v>
          </cell>
          <cell r="I38">
            <v>16</v>
          </cell>
          <cell r="J38">
            <v>13</v>
          </cell>
          <cell r="K38">
            <v>17</v>
          </cell>
          <cell r="L38">
            <v>20</v>
          </cell>
          <cell r="M38">
            <v>25</v>
          </cell>
          <cell r="N38">
            <v>17</v>
          </cell>
          <cell r="O38">
            <v>16</v>
          </cell>
          <cell r="P38">
            <v>7</v>
          </cell>
          <cell r="Q38">
            <v>21</v>
          </cell>
          <cell r="S38">
            <v>190</v>
          </cell>
          <cell r="T38">
            <v>230</v>
          </cell>
          <cell r="U38">
            <v>0.21052631578947367</v>
          </cell>
        </row>
        <row r="39">
          <cell r="A39" t="str">
            <v xml:space="preserve">    Bhutan</v>
          </cell>
          <cell r="B39">
            <v>0</v>
          </cell>
          <cell r="C39">
            <v>5</v>
          </cell>
          <cell r="D39">
            <v>1</v>
          </cell>
          <cell r="F39">
            <v>0</v>
          </cell>
          <cell r="G39">
            <v>0</v>
          </cell>
          <cell r="H39">
            <v>0</v>
          </cell>
          <cell r="I39">
            <v>0</v>
          </cell>
          <cell r="J39">
            <v>0</v>
          </cell>
          <cell r="K39">
            <v>0</v>
          </cell>
          <cell r="L39">
            <v>0</v>
          </cell>
          <cell r="M39">
            <v>0</v>
          </cell>
          <cell r="N39">
            <v>0</v>
          </cell>
          <cell r="O39">
            <v>0</v>
          </cell>
          <cell r="P39">
            <v>0</v>
          </cell>
          <cell r="Q39">
            <v>0</v>
          </cell>
          <cell r="S39">
            <v>1</v>
          </cell>
          <cell r="T39">
            <v>0</v>
          </cell>
          <cell r="U39">
            <v>-1</v>
          </cell>
        </row>
        <row r="40">
          <cell r="A40" t="str">
            <v xml:space="preserve">    Brunei</v>
          </cell>
          <cell r="B40">
            <v>16264</v>
          </cell>
          <cell r="C40">
            <v>12978</v>
          </cell>
          <cell r="D40">
            <v>13649</v>
          </cell>
          <cell r="F40">
            <v>1793</v>
          </cell>
          <cell r="G40">
            <v>934</v>
          </cell>
          <cell r="H40">
            <v>1067</v>
          </cell>
          <cell r="I40">
            <v>1252</v>
          </cell>
          <cell r="J40">
            <v>1260</v>
          </cell>
          <cell r="K40">
            <v>1224</v>
          </cell>
          <cell r="L40">
            <v>1212</v>
          </cell>
          <cell r="M40">
            <v>919</v>
          </cell>
          <cell r="N40">
            <v>912</v>
          </cell>
          <cell r="O40">
            <v>854</v>
          </cell>
          <cell r="P40">
            <v>876</v>
          </cell>
          <cell r="Q40">
            <v>765</v>
          </cell>
          <cell r="S40">
            <v>13649</v>
          </cell>
          <cell r="T40">
            <v>13068</v>
          </cell>
          <cell r="U40">
            <v>-4.2567221041834524E-2</v>
          </cell>
        </row>
        <row r="41">
          <cell r="A41" t="str">
            <v xml:space="preserve">    Cambodia</v>
          </cell>
          <cell r="B41">
            <v>179</v>
          </cell>
          <cell r="C41">
            <v>224</v>
          </cell>
          <cell r="D41">
            <v>355</v>
          </cell>
          <cell r="F41">
            <v>79</v>
          </cell>
          <cell r="G41">
            <v>30</v>
          </cell>
          <cell r="H41">
            <v>35</v>
          </cell>
          <cell r="I41">
            <v>41</v>
          </cell>
          <cell r="J41">
            <v>53</v>
          </cell>
          <cell r="K41">
            <v>42</v>
          </cell>
          <cell r="L41">
            <v>39</v>
          </cell>
          <cell r="M41">
            <v>31</v>
          </cell>
          <cell r="N41">
            <v>50</v>
          </cell>
          <cell r="O41">
            <v>38</v>
          </cell>
          <cell r="P41">
            <v>36</v>
          </cell>
          <cell r="Q41">
            <v>50</v>
          </cell>
          <cell r="S41">
            <v>355</v>
          </cell>
          <cell r="T41">
            <v>524</v>
          </cell>
          <cell r="U41">
            <v>0.47605633802816905</v>
          </cell>
        </row>
        <row r="42">
          <cell r="A42" t="str">
            <v xml:space="preserve">    China</v>
          </cell>
          <cell r="B42">
            <v>1280</v>
          </cell>
          <cell r="C42">
            <v>1858</v>
          </cell>
          <cell r="D42">
            <v>2348</v>
          </cell>
          <cell r="F42">
            <v>435</v>
          </cell>
          <cell r="G42">
            <v>223</v>
          </cell>
          <cell r="H42">
            <v>89</v>
          </cell>
          <cell r="I42">
            <v>99</v>
          </cell>
          <cell r="J42">
            <v>182</v>
          </cell>
          <cell r="K42">
            <v>120</v>
          </cell>
          <cell r="L42">
            <v>136</v>
          </cell>
          <cell r="M42">
            <v>121</v>
          </cell>
          <cell r="N42">
            <v>221</v>
          </cell>
          <cell r="O42">
            <v>184</v>
          </cell>
          <cell r="P42">
            <v>78</v>
          </cell>
          <cell r="Q42">
            <v>91</v>
          </cell>
          <cell r="S42">
            <v>2348</v>
          </cell>
          <cell r="T42">
            <v>1979</v>
          </cell>
          <cell r="U42">
            <v>-0.15715502555366268</v>
          </cell>
        </row>
        <row r="43">
          <cell r="A43" t="str">
            <v xml:space="preserve">    East Timor</v>
          </cell>
          <cell r="B43">
            <v>0</v>
          </cell>
          <cell r="C43">
            <v>0</v>
          </cell>
          <cell r="D43">
            <v>0</v>
          </cell>
          <cell r="F43">
            <v>0</v>
          </cell>
          <cell r="G43">
            <v>0</v>
          </cell>
          <cell r="H43">
            <v>0</v>
          </cell>
          <cell r="I43">
            <v>0</v>
          </cell>
          <cell r="J43">
            <v>9</v>
          </cell>
          <cell r="K43">
            <v>8</v>
          </cell>
          <cell r="L43">
            <v>2</v>
          </cell>
          <cell r="M43">
            <v>1</v>
          </cell>
          <cell r="N43">
            <v>0</v>
          </cell>
          <cell r="O43">
            <v>0</v>
          </cell>
          <cell r="P43">
            <v>0</v>
          </cell>
          <cell r="Q43">
            <v>4</v>
          </cell>
          <cell r="S43">
            <v>0</v>
          </cell>
          <cell r="T43">
            <v>24</v>
          </cell>
          <cell r="U43">
            <v>0</v>
          </cell>
        </row>
        <row r="44">
          <cell r="A44" t="str">
            <v xml:space="preserve">    Hong Kong</v>
          </cell>
          <cell r="B44">
            <v>122337</v>
          </cell>
          <cell r="C44">
            <v>114779</v>
          </cell>
          <cell r="D44">
            <v>121762</v>
          </cell>
          <cell r="F44">
            <v>19984</v>
          </cell>
          <cell r="G44">
            <v>7394</v>
          </cell>
          <cell r="H44">
            <v>7149</v>
          </cell>
          <cell r="I44">
            <v>14019</v>
          </cell>
          <cell r="J44">
            <v>9280</v>
          </cell>
          <cell r="K44">
            <v>7771</v>
          </cell>
          <cell r="L44">
            <v>8454</v>
          </cell>
          <cell r="M44">
            <v>14918</v>
          </cell>
          <cell r="N44">
            <v>6847</v>
          </cell>
          <cell r="O44">
            <v>6157</v>
          </cell>
          <cell r="P44">
            <v>6009</v>
          </cell>
          <cell r="Q44">
            <v>5601</v>
          </cell>
          <cell r="S44">
            <v>121762</v>
          </cell>
          <cell r="T44">
            <v>113583</v>
          </cell>
          <cell r="U44">
            <v>-6.7172024112613138E-2</v>
          </cell>
        </row>
        <row r="45">
          <cell r="A45" t="str">
            <v xml:space="preserve">    India</v>
          </cell>
          <cell r="B45">
            <v>191</v>
          </cell>
          <cell r="C45">
            <v>165</v>
          </cell>
          <cell r="D45">
            <v>185</v>
          </cell>
          <cell r="F45">
            <v>52</v>
          </cell>
          <cell r="G45">
            <v>19</v>
          </cell>
          <cell r="H45">
            <v>16</v>
          </cell>
          <cell r="I45">
            <v>15</v>
          </cell>
          <cell r="J45">
            <v>29</v>
          </cell>
          <cell r="K45">
            <v>34</v>
          </cell>
          <cell r="L45">
            <v>15</v>
          </cell>
          <cell r="M45">
            <v>26</v>
          </cell>
          <cell r="N45">
            <v>23</v>
          </cell>
          <cell r="O45">
            <v>117</v>
          </cell>
          <cell r="P45">
            <v>24</v>
          </cell>
          <cell r="Q45">
            <v>84</v>
          </cell>
          <cell r="S45">
            <v>185</v>
          </cell>
          <cell r="T45">
            <v>454</v>
          </cell>
          <cell r="U45">
            <v>1.4540540540540539</v>
          </cell>
        </row>
        <row r="46">
          <cell r="A46" t="str">
            <v xml:space="preserve">    Indonesia</v>
          </cell>
          <cell r="B46">
            <v>2471</v>
          </cell>
          <cell r="C46">
            <v>1706</v>
          </cell>
          <cell r="D46">
            <v>1507</v>
          </cell>
          <cell r="F46">
            <v>465</v>
          </cell>
          <cell r="G46">
            <v>50</v>
          </cell>
          <cell r="H46">
            <v>71</v>
          </cell>
          <cell r="I46">
            <v>79</v>
          </cell>
          <cell r="J46">
            <v>104</v>
          </cell>
          <cell r="K46">
            <v>115</v>
          </cell>
          <cell r="L46">
            <v>118</v>
          </cell>
          <cell r="M46">
            <v>87</v>
          </cell>
          <cell r="N46">
            <v>90</v>
          </cell>
          <cell r="O46">
            <v>82</v>
          </cell>
          <cell r="P46">
            <v>62</v>
          </cell>
          <cell r="Q46">
            <v>88</v>
          </cell>
          <cell r="S46">
            <v>1507</v>
          </cell>
          <cell r="T46">
            <v>1411</v>
          </cell>
          <cell r="U46">
            <v>-6.3702720637027199E-2</v>
          </cell>
        </row>
        <row r="47">
          <cell r="A47" t="str">
            <v xml:space="preserve">    Japan</v>
          </cell>
          <cell r="B47">
            <v>38930</v>
          </cell>
          <cell r="C47">
            <v>46851</v>
          </cell>
          <cell r="D47">
            <v>63041</v>
          </cell>
          <cell r="F47">
            <v>4508</v>
          </cell>
          <cell r="G47">
            <v>5040</v>
          </cell>
          <cell r="H47">
            <v>5839</v>
          </cell>
          <cell r="I47">
            <v>6017</v>
          </cell>
          <cell r="J47">
            <v>6586</v>
          </cell>
          <cell r="K47">
            <v>5389</v>
          </cell>
          <cell r="L47">
            <v>7117</v>
          </cell>
          <cell r="M47">
            <v>6570</v>
          </cell>
          <cell r="N47">
            <v>5953</v>
          </cell>
          <cell r="O47">
            <v>6663</v>
          </cell>
          <cell r="P47">
            <v>7439</v>
          </cell>
          <cell r="Q47">
            <v>6972</v>
          </cell>
          <cell r="S47">
            <v>63041</v>
          </cell>
          <cell r="T47">
            <v>74093</v>
          </cell>
          <cell r="U47">
            <v>0.17531447787947529</v>
          </cell>
        </row>
        <row r="48">
          <cell r="A48" t="str">
            <v xml:space="preserve">    Kazakhstan</v>
          </cell>
          <cell r="B48">
            <v>3</v>
          </cell>
          <cell r="C48">
            <v>4</v>
          </cell>
          <cell r="D48">
            <v>32</v>
          </cell>
          <cell r="F48">
            <v>14</v>
          </cell>
          <cell r="G48">
            <v>2</v>
          </cell>
          <cell r="H48">
            <v>18</v>
          </cell>
          <cell r="I48">
            <v>9</v>
          </cell>
          <cell r="J48">
            <v>44</v>
          </cell>
          <cell r="K48">
            <v>35</v>
          </cell>
          <cell r="L48">
            <v>24</v>
          </cell>
          <cell r="M48">
            <v>82</v>
          </cell>
          <cell r="N48">
            <v>40</v>
          </cell>
          <cell r="O48">
            <v>19</v>
          </cell>
          <cell r="P48">
            <v>10</v>
          </cell>
          <cell r="Q48">
            <v>14</v>
          </cell>
          <cell r="S48">
            <v>32</v>
          </cell>
          <cell r="T48">
            <v>311</v>
          </cell>
          <cell r="U48">
            <v>8.71875</v>
          </cell>
        </row>
        <row r="49">
          <cell r="A49" t="str">
            <v xml:space="preserve">    Kirgiztan</v>
          </cell>
          <cell r="B49">
            <v>0</v>
          </cell>
          <cell r="C49">
            <v>2</v>
          </cell>
          <cell r="D49">
            <v>1</v>
          </cell>
          <cell r="F49">
            <v>1</v>
          </cell>
          <cell r="G49">
            <v>0</v>
          </cell>
          <cell r="H49">
            <v>0</v>
          </cell>
          <cell r="I49">
            <v>0</v>
          </cell>
          <cell r="J49">
            <v>0</v>
          </cell>
          <cell r="K49">
            <v>1</v>
          </cell>
          <cell r="L49">
            <v>0</v>
          </cell>
          <cell r="M49">
            <v>0</v>
          </cell>
          <cell r="N49">
            <v>0</v>
          </cell>
          <cell r="O49">
            <v>0</v>
          </cell>
          <cell r="P49">
            <v>0</v>
          </cell>
          <cell r="Q49">
            <v>0</v>
          </cell>
          <cell r="S49">
            <v>1</v>
          </cell>
          <cell r="T49">
            <v>2</v>
          </cell>
          <cell r="U49">
            <v>1</v>
          </cell>
        </row>
        <row r="50">
          <cell r="A50" t="str">
            <v xml:space="preserve">    Korea</v>
          </cell>
          <cell r="B50">
            <v>2337</v>
          </cell>
          <cell r="C50">
            <v>4302</v>
          </cell>
          <cell r="D50">
            <v>4743</v>
          </cell>
          <cell r="F50">
            <v>434</v>
          </cell>
          <cell r="G50">
            <v>125</v>
          </cell>
          <cell r="H50">
            <v>183</v>
          </cell>
          <cell r="I50">
            <v>207</v>
          </cell>
          <cell r="J50">
            <v>228</v>
          </cell>
          <cell r="K50">
            <v>175</v>
          </cell>
          <cell r="L50">
            <v>227</v>
          </cell>
          <cell r="M50">
            <v>314</v>
          </cell>
          <cell r="N50">
            <v>198</v>
          </cell>
          <cell r="O50">
            <v>230</v>
          </cell>
          <cell r="P50">
            <v>109</v>
          </cell>
          <cell r="Q50">
            <v>125</v>
          </cell>
          <cell r="S50">
            <v>4743</v>
          </cell>
          <cell r="T50">
            <v>2555</v>
          </cell>
          <cell r="U50">
            <v>-0.46131140628294331</v>
          </cell>
        </row>
        <row r="51">
          <cell r="A51" t="str">
            <v xml:space="preserve">    Laos</v>
          </cell>
          <cell r="B51">
            <v>63</v>
          </cell>
          <cell r="C51">
            <v>82</v>
          </cell>
          <cell r="D51">
            <v>118</v>
          </cell>
          <cell r="F51">
            <v>17</v>
          </cell>
          <cell r="G51">
            <v>3</v>
          </cell>
          <cell r="H51">
            <v>4</v>
          </cell>
          <cell r="I51">
            <v>36</v>
          </cell>
          <cell r="J51">
            <v>10</v>
          </cell>
          <cell r="K51">
            <v>23</v>
          </cell>
          <cell r="L51">
            <v>5</v>
          </cell>
          <cell r="M51">
            <v>7</v>
          </cell>
          <cell r="N51">
            <v>45</v>
          </cell>
          <cell r="O51">
            <v>6</v>
          </cell>
          <cell r="P51">
            <v>6</v>
          </cell>
          <cell r="Q51">
            <v>12</v>
          </cell>
          <cell r="S51">
            <v>118</v>
          </cell>
          <cell r="T51">
            <v>174</v>
          </cell>
          <cell r="U51">
            <v>0.47457627118644075</v>
          </cell>
        </row>
        <row r="52">
          <cell r="A52" t="str">
            <v xml:space="preserve">    Macau</v>
          </cell>
          <cell r="B52">
            <v>2021</v>
          </cell>
          <cell r="C52">
            <v>1983</v>
          </cell>
          <cell r="D52">
            <v>2208</v>
          </cell>
          <cell r="F52">
            <v>333</v>
          </cell>
          <cell r="G52">
            <v>130</v>
          </cell>
          <cell r="H52">
            <v>142</v>
          </cell>
          <cell r="I52">
            <v>60</v>
          </cell>
          <cell r="J52">
            <v>212</v>
          </cell>
          <cell r="K52">
            <v>174</v>
          </cell>
          <cell r="L52">
            <v>142</v>
          </cell>
          <cell r="M52">
            <v>202</v>
          </cell>
          <cell r="N52">
            <v>180</v>
          </cell>
          <cell r="O52">
            <v>121</v>
          </cell>
          <cell r="P52">
            <v>62</v>
          </cell>
          <cell r="Q52">
            <v>102</v>
          </cell>
          <cell r="S52">
            <v>2208</v>
          </cell>
          <cell r="T52">
            <v>1860</v>
          </cell>
          <cell r="U52">
            <v>-0.15760869565217395</v>
          </cell>
        </row>
        <row r="53">
          <cell r="A53" t="str">
            <v xml:space="preserve">    Malaysia</v>
          </cell>
          <cell r="B53">
            <v>7132</v>
          </cell>
          <cell r="C53">
            <v>5978</v>
          </cell>
          <cell r="D53">
            <v>5450</v>
          </cell>
          <cell r="F53">
            <v>1341</v>
          </cell>
          <cell r="G53">
            <v>362</v>
          </cell>
          <cell r="H53">
            <v>368</v>
          </cell>
          <cell r="I53">
            <v>438</v>
          </cell>
          <cell r="J53">
            <v>620</v>
          </cell>
          <cell r="K53">
            <v>621</v>
          </cell>
          <cell r="L53">
            <v>454</v>
          </cell>
          <cell r="M53">
            <v>483</v>
          </cell>
          <cell r="N53">
            <v>409</v>
          </cell>
          <cell r="O53">
            <v>452</v>
          </cell>
          <cell r="P53">
            <v>344</v>
          </cell>
          <cell r="Q53">
            <v>336</v>
          </cell>
          <cell r="S53">
            <v>5450</v>
          </cell>
          <cell r="T53">
            <v>6228</v>
          </cell>
          <cell r="U53">
            <v>0.14275229357798169</v>
          </cell>
        </row>
        <row r="54">
          <cell r="A54" t="str">
            <v xml:space="preserve">    Maldives</v>
          </cell>
          <cell r="B54">
            <v>82</v>
          </cell>
          <cell r="C54">
            <v>147</v>
          </cell>
          <cell r="D54">
            <v>117</v>
          </cell>
          <cell r="F54">
            <v>20</v>
          </cell>
          <cell r="G54">
            <v>10</v>
          </cell>
          <cell r="H54">
            <v>3</v>
          </cell>
          <cell r="I54">
            <v>6</v>
          </cell>
          <cell r="J54">
            <v>9</v>
          </cell>
          <cell r="K54">
            <v>11</v>
          </cell>
          <cell r="L54">
            <v>12</v>
          </cell>
          <cell r="M54">
            <v>12</v>
          </cell>
          <cell r="N54">
            <v>10</v>
          </cell>
          <cell r="O54">
            <v>14</v>
          </cell>
          <cell r="P54">
            <v>7</v>
          </cell>
          <cell r="Q54">
            <v>9</v>
          </cell>
          <cell r="S54">
            <v>117</v>
          </cell>
          <cell r="T54">
            <v>123</v>
          </cell>
          <cell r="U54">
            <v>5.1282051282051322E-2</v>
          </cell>
        </row>
        <row r="55">
          <cell r="A55" t="str">
            <v xml:space="preserve">    Mongolia</v>
          </cell>
          <cell r="B55">
            <v>72</v>
          </cell>
          <cell r="C55">
            <v>31</v>
          </cell>
          <cell r="D55">
            <v>47</v>
          </cell>
          <cell r="F55">
            <v>6</v>
          </cell>
          <cell r="G55">
            <v>5</v>
          </cell>
          <cell r="H55">
            <v>1</v>
          </cell>
          <cell r="I55">
            <v>8</v>
          </cell>
          <cell r="J55">
            <v>1</v>
          </cell>
          <cell r="K55">
            <v>5</v>
          </cell>
          <cell r="L55">
            <v>1</v>
          </cell>
          <cell r="M55">
            <v>1</v>
          </cell>
          <cell r="N55">
            <v>0</v>
          </cell>
          <cell r="O55">
            <v>0</v>
          </cell>
          <cell r="P55">
            <v>0</v>
          </cell>
          <cell r="Q55">
            <v>0</v>
          </cell>
          <cell r="S55">
            <v>47</v>
          </cell>
          <cell r="T55">
            <v>28</v>
          </cell>
          <cell r="U55">
            <v>-0.4042553191489362</v>
          </cell>
        </row>
        <row r="56">
          <cell r="A56" t="str">
            <v xml:space="preserve">    Myanmar</v>
          </cell>
          <cell r="B56">
            <v>153</v>
          </cell>
          <cell r="C56">
            <v>96</v>
          </cell>
          <cell r="D56">
            <v>153</v>
          </cell>
          <cell r="F56">
            <v>18</v>
          </cell>
          <cell r="G56">
            <v>7</v>
          </cell>
          <cell r="H56">
            <v>8</v>
          </cell>
          <cell r="I56">
            <v>57</v>
          </cell>
          <cell r="J56">
            <v>13</v>
          </cell>
          <cell r="K56">
            <v>8</v>
          </cell>
          <cell r="L56">
            <v>4</v>
          </cell>
          <cell r="M56">
            <v>15</v>
          </cell>
          <cell r="N56">
            <v>44</v>
          </cell>
          <cell r="O56">
            <v>12</v>
          </cell>
          <cell r="P56">
            <v>8</v>
          </cell>
          <cell r="Q56">
            <v>21</v>
          </cell>
          <cell r="S56">
            <v>153</v>
          </cell>
          <cell r="T56">
            <v>215</v>
          </cell>
          <cell r="U56">
            <v>0.40522875816993453</v>
          </cell>
        </row>
        <row r="57">
          <cell r="A57" t="str">
            <v xml:space="preserve">    Nepal</v>
          </cell>
          <cell r="B57">
            <v>3</v>
          </cell>
          <cell r="C57">
            <v>7</v>
          </cell>
          <cell r="D57">
            <v>7</v>
          </cell>
          <cell r="F57">
            <v>1</v>
          </cell>
          <cell r="G57">
            <v>0</v>
          </cell>
          <cell r="H57">
            <v>3</v>
          </cell>
          <cell r="I57">
            <v>1</v>
          </cell>
          <cell r="J57">
            <v>1</v>
          </cell>
          <cell r="K57">
            <v>0</v>
          </cell>
          <cell r="L57">
            <v>1</v>
          </cell>
          <cell r="M57">
            <v>1</v>
          </cell>
          <cell r="N57">
            <v>1</v>
          </cell>
          <cell r="O57">
            <v>1</v>
          </cell>
          <cell r="P57">
            <v>3</v>
          </cell>
          <cell r="Q57">
            <v>0</v>
          </cell>
          <cell r="S57">
            <v>7</v>
          </cell>
          <cell r="T57">
            <v>13</v>
          </cell>
          <cell r="U57">
            <v>0.85714285714285721</v>
          </cell>
        </row>
        <row r="58">
          <cell r="A58" t="str">
            <v xml:space="preserve">    Pakistan</v>
          </cell>
          <cell r="B58">
            <v>186</v>
          </cell>
          <cell r="C58">
            <v>136</v>
          </cell>
          <cell r="D58">
            <v>107</v>
          </cell>
          <cell r="F58">
            <v>27</v>
          </cell>
          <cell r="G58">
            <v>4</v>
          </cell>
          <cell r="H58">
            <v>3</v>
          </cell>
          <cell r="I58">
            <v>9</v>
          </cell>
          <cell r="J58">
            <v>2</v>
          </cell>
          <cell r="K58">
            <v>5</v>
          </cell>
          <cell r="L58">
            <v>59</v>
          </cell>
          <cell r="M58">
            <v>37</v>
          </cell>
          <cell r="N58">
            <v>14</v>
          </cell>
          <cell r="O58">
            <v>5</v>
          </cell>
          <cell r="P58">
            <v>9</v>
          </cell>
          <cell r="Q58">
            <v>6</v>
          </cell>
          <cell r="S58">
            <v>107</v>
          </cell>
          <cell r="T58">
            <v>180</v>
          </cell>
          <cell r="U58">
            <v>0.68224299065420557</v>
          </cell>
        </row>
        <row r="59">
          <cell r="A59" t="str">
            <v xml:space="preserve">    Singapore</v>
          </cell>
          <cell r="B59">
            <v>23175</v>
          </cell>
          <cell r="C59">
            <v>21812</v>
          </cell>
          <cell r="D59">
            <v>22873</v>
          </cell>
          <cell r="F59">
            <v>5400</v>
          </cell>
          <cell r="G59">
            <v>1348</v>
          </cell>
          <cell r="H59">
            <v>1629</v>
          </cell>
          <cell r="I59">
            <v>2469</v>
          </cell>
          <cell r="J59">
            <v>2468</v>
          </cell>
          <cell r="K59">
            <v>2761</v>
          </cell>
          <cell r="L59">
            <v>1743</v>
          </cell>
          <cell r="M59">
            <v>1729</v>
          </cell>
          <cell r="N59">
            <v>1580</v>
          </cell>
          <cell r="O59">
            <v>1557</v>
          </cell>
          <cell r="P59">
            <v>1548</v>
          </cell>
          <cell r="Q59">
            <v>2073</v>
          </cell>
          <cell r="S59">
            <v>22873</v>
          </cell>
          <cell r="T59">
            <v>26305</v>
          </cell>
          <cell r="U59">
            <v>0.15004590565295328</v>
          </cell>
        </row>
        <row r="60">
          <cell r="A60" t="str">
            <v xml:space="preserve">    Sri Lanka</v>
          </cell>
          <cell r="B60">
            <v>230</v>
          </cell>
          <cell r="C60">
            <v>290</v>
          </cell>
          <cell r="D60">
            <v>396</v>
          </cell>
          <cell r="F60">
            <v>90</v>
          </cell>
          <cell r="G60">
            <v>61</v>
          </cell>
          <cell r="H60">
            <v>93</v>
          </cell>
          <cell r="I60">
            <v>146</v>
          </cell>
          <cell r="J60">
            <v>24</v>
          </cell>
          <cell r="K60">
            <v>32</v>
          </cell>
          <cell r="L60">
            <v>16</v>
          </cell>
          <cell r="M60">
            <v>21</v>
          </cell>
          <cell r="N60">
            <v>64</v>
          </cell>
          <cell r="O60">
            <v>36</v>
          </cell>
          <cell r="P60">
            <v>31</v>
          </cell>
          <cell r="Q60">
            <v>15</v>
          </cell>
          <cell r="S60">
            <v>396</v>
          </cell>
          <cell r="T60">
            <v>629</v>
          </cell>
          <cell r="U60">
            <v>0.58838383838383845</v>
          </cell>
        </row>
        <row r="61">
          <cell r="A61" t="str">
            <v xml:space="preserve">    Tadzhikistan</v>
          </cell>
          <cell r="B61">
            <v>3</v>
          </cell>
          <cell r="C61">
            <v>3</v>
          </cell>
          <cell r="D61">
            <v>0</v>
          </cell>
          <cell r="F61">
            <v>0</v>
          </cell>
          <cell r="G61">
            <v>0</v>
          </cell>
          <cell r="H61">
            <v>0</v>
          </cell>
          <cell r="I61">
            <v>0</v>
          </cell>
          <cell r="J61">
            <v>0</v>
          </cell>
          <cell r="K61">
            <v>0</v>
          </cell>
          <cell r="L61">
            <v>0</v>
          </cell>
          <cell r="M61">
            <v>0</v>
          </cell>
          <cell r="N61">
            <v>3</v>
          </cell>
          <cell r="O61">
            <v>0</v>
          </cell>
          <cell r="P61">
            <v>0</v>
          </cell>
          <cell r="Q61">
            <v>0</v>
          </cell>
          <cell r="S61">
            <v>0</v>
          </cell>
          <cell r="T61">
            <v>3</v>
          </cell>
          <cell r="U61">
            <v>0</v>
          </cell>
        </row>
        <row r="62">
          <cell r="A62" t="str">
            <v xml:space="preserve">    Taiwan</v>
          </cell>
          <cell r="B62">
            <v>87360</v>
          </cell>
          <cell r="C62">
            <v>84186</v>
          </cell>
          <cell r="D62">
            <v>51145</v>
          </cell>
          <cell r="F62">
            <v>5542</v>
          </cell>
          <cell r="G62">
            <v>4166</v>
          </cell>
          <cell r="H62">
            <v>3574</v>
          </cell>
          <cell r="I62">
            <v>2751</v>
          </cell>
          <cell r="J62">
            <v>3994</v>
          </cell>
          <cell r="K62">
            <v>3573</v>
          </cell>
          <cell r="L62">
            <v>2618</v>
          </cell>
          <cell r="M62">
            <v>3065</v>
          </cell>
          <cell r="N62">
            <v>2704</v>
          </cell>
          <cell r="O62">
            <v>2941</v>
          </cell>
          <cell r="P62">
            <v>1704</v>
          </cell>
          <cell r="Q62">
            <v>1679</v>
          </cell>
          <cell r="S62">
            <v>51145</v>
          </cell>
          <cell r="T62">
            <v>38311</v>
          </cell>
          <cell r="U62">
            <v>-0.25093362009971654</v>
          </cell>
        </row>
        <row r="63">
          <cell r="A63" t="str">
            <v xml:space="preserve">    Thailand</v>
          </cell>
          <cell r="B63">
            <v>1384</v>
          </cell>
          <cell r="C63">
            <v>1014</v>
          </cell>
          <cell r="D63">
            <v>1015</v>
          </cell>
          <cell r="F63">
            <v>437</v>
          </cell>
          <cell r="G63">
            <v>30</v>
          </cell>
          <cell r="H63">
            <v>42</v>
          </cell>
          <cell r="I63">
            <v>852</v>
          </cell>
          <cell r="J63">
            <v>102</v>
          </cell>
          <cell r="K63">
            <v>59</v>
          </cell>
          <cell r="L63">
            <v>76</v>
          </cell>
          <cell r="M63">
            <v>90</v>
          </cell>
          <cell r="N63">
            <v>146</v>
          </cell>
          <cell r="O63">
            <v>118</v>
          </cell>
          <cell r="P63">
            <v>66</v>
          </cell>
          <cell r="Q63">
            <v>38</v>
          </cell>
          <cell r="S63">
            <v>1015</v>
          </cell>
          <cell r="T63">
            <v>2056</v>
          </cell>
          <cell r="U63">
            <v>1.025615763546798</v>
          </cell>
        </row>
        <row r="64">
          <cell r="A64" t="str">
            <v xml:space="preserve">    Turkmenistan</v>
          </cell>
          <cell r="B64">
            <v>98</v>
          </cell>
          <cell r="C64">
            <v>35</v>
          </cell>
          <cell r="D64">
            <v>94</v>
          </cell>
          <cell r="F64">
            <v>11</v>
          </cell>
          <cell r="G64">
            <v>6</v>
          </cell>
          <cell r="H64">
            <v>15</v>
          </cell>
          <cell r="I64">
            <v>15</v>
          </cell>
          <cell r="J64">
            <v>2</v>
          </cell>
          <cell r="K64">
            <v>0</v>
          </cell>
          <cell r="L64">
            <v>6</v>
          </cell>
          <cell r="M64">
            <v>46</v>
          </cell>
          <cell r="N64">
            <v>10</v>
          </cell>
          <cell r="O64">
            <v>10</v>
          </cell>
          <cell r="P64">
            <v>4</v>
          </cell>
          <cell r="Q64">
            <v>1</v>
          </cell>
          <cell r="S64">
            <v>94</v>
          </cell>
          <cell r="T64">
            <v>126</v>
          </cell>
          <cell r="U64">
            <v>0.34042553191489366</v>
          </cell>
        </row>
        <row r="65">
          <cell r="A65" t="str">
            <v xml:space="preserve">    Uzbekistan</v>
          </cell>
          <cell r="B65">
            <v>4</v>
          </cell>
          <cell r="C65">
            <v>80</v>
          </cell>
          <cell r="D65">
            <v>28</v>
          </cell>
          <cell r="F65">
            <v>2</v>
          </cell>
          <cell r="G65">
            <v>1</v>
          </cell>
          <cell r="H65">
            <v>2</v>
          </cell>
          <cell r="I65">
            <v>4</v>
          </cell>
          <cell r="J65">
            <v>0</v>
          </cell>
          <cell r="K65">
            <v>2</v>
          </cell>
          <cell r="L65">
            <v>1</v>
          </cell>
          <cell r="M65">
            <v>1</v>
          </cell>
          <cell r="N65">
            <v>1</v>
          </cell>
          <cell r="O65">
            <v>3</v>
          </cell>
          <cell r="P65">
            <v>0</v>
          </cell>
          <cell r="Q65">
            <v>0</v>
          </cell>
          <cell r="S65">
            <v>28</v>
          </cell>
          <cell r="T65">
            <v>17</v>
          </cell>
          <cell r="U65">
            <v>-0.3928571428571429</v>
          </cell>
        </row>
        <row r="66">
          <cell r="A66" t="str">
            <v xml:space="preserve">    Vietnam</v>
          </cell>
          <cell r="B66">
            <v>802</v>
          </cell>
          <cell r="C66">
            <v>531</v>
          </cell>
          <cell r="D66">
            <v>494</v>
          </cell>
          <cell r="F66">
            <v>140</v>
          </cell>
          <cell r="G66">
            <v>40</v>
          </cell>
          <cell r="H66">
            <v>17</v>
          </cell>
          <cell r="I66">
            <v>30</v>
          </cell>
          <cell r="J66">
            <v>60</v>
          </cell>
          <cell r="K66">
            <v>33</v>
          </cell>
          <cell r="L66">
            <v>30</v>
          </cell>
          <cell r="M66">
            <v>43</v>
          </cell>
          <cell r="N66">
            <v>53</v>
          </cell>
          <cell r="O66">
            <v>49</v>
          </cell>
          <cell r="P66">
            <v>30</v>
          </cell>
          <cell r="Q66">
            <v>24</v>
          </cell>
          <cell r="S66">
            <v>494</v>
          </cell>
          <cell r="T66">
            <v>549</v>
          </cell>
          <cell r="U66">
            <v>0.11133603238866407</v>
          </cell>
        </row>
        <row r="71">
          <cell r="A71" t="str">
            <v>PHILIPPINE OVERSEAS EMPLOYMENT ADMINISTRATION</v>
          </cell>
        </row>
        <row r="72">
          <cell r="A72" t="str">
            <v>Deployed Landbased Overseas Filipino Workers by Destination</v>
          </cell>
        </row>
        <row r="76">
          <cell r="B76" t="str">
            <v xml:space="preserve">      1998</v>
          </cell>
          <cell r="C76" t="str">
            <v xml:space="preserve">      1999</v>
          </cell>
          <cell r="D76" t="str">
            <v xml:space="preserve">      2000</v>
          </cell>
          <cell r="F76">
            <v>36892</v>
          </cell>
          <cell r="G76">
            <v>36923</v>
          </cell>
          <cell r="H76">
            <v>36951</v>
          </cell>
          <cell r="I76">
            <v>36982</v>
          </cell>
          <cell r="J76">
            <v>37012</v>
          </cell>
          <cell r="K76">
            <v>37043</v>
          </cell>
          <cell r="L76">
            <v>37073</v>
          </cell>
          <cell r="M76">
            <v>37104</v>
          </cell>
          <cell r="N76">
            <v>37135</v>
          </cell>
          <cell r="O76">
            <v>37165</v>
          </cell>
          <cell r="P76">
            <v>37196</v>
          </cell>
          <cell r="Q76">
            <v>37226</v>
          </cell>
          <cell r="S76" t="str">
            <v xml:space="preserve">   2000</v>
          </cell>
          <cell r="T76" t="str">
            <v xml:space="preserve">   2001</v>
          </cell>
          <cell r="U76" t="str">
            <v>% Change</v>
          </cell>
        </row>
        <row r="78">
          <cell r="A78" t="str">
            <v>EUROPE</v>
          </cell>
          <cell r="B78">
            <v>26422</v>
          </cell>
          <cell r="C78">
            <v>30707</v>
          </cell>
          <cell r="D78">
            <v>39296</v>
          </cell>
          <cell r="F78">
            <v>4861</v>
          </cell>
          <cell r="G78">
            <v>3656</v>
          </cell>
          <cell r="H78">
            <v>2886</v>
          </cell>
          <cell r="I78">
            <v>3312</v>
          </cell>
          <cell r="J78">
            <v>5083</v>
          </cell>
          <cell r="K78">
            <v>3970</v>
          </cell>
          <cell r="L78">
            <v>3081</v>
          </cell>
          <cell r="M78">
            <v>4111</v>
          </cell>
          <cell r="N78">
            <v>4763</v>
          </cell>
          <cell r="O78">
            <v>2348</v>
          </cell>
          <cell r="P78">
            <v>2773</v>
          </cell>
          <cell r="Q78">
            <v>2175</v>
          </cell>
          <cell r="S78">
            <v>39296</v>
          </cell>
          <cell r="T78">
            <v>43019</v>
          </cell>
          <cell r="U78">
            <v>9.4742467426710109E-2</v>
          </cell>
        </row>
        <row r="79">
          <cell r="A79" t="str">
            <v xml:space="preserve">    Albania</v>
          </cell>
          <cell r="B79">
            <v>0</v>
          </cell>
          <cell r="C79">
            <v>1</v>
          </cell>
          <cell r="D79">
            <v>0</v>
          </cell>
          <cell r="F79">
            <v>0</v>
          </cell>
          <cell r="G79">
            <v>0</v>
          </cell>
          <cell r="H79">
            <v>0</v>
          </cell>
          <cell r="I79">
            <v>0</v>
          </cell>
          <cell r="J79">
            <v>0</v>
          </cell>
          <cell r="K79">
            <v>0</v>
          </cell>
          <cell r="L79">
            <v>0</v>
          </cell>
          <cell r="M79">
            <v>0</v>
          </cell>
          <cell r="N79">
            <v>0</v>
          </cell>
          <cell r="O79">
            <v>0</v>
          </cell>
          <cell r="P79">
            <v>0</v>
          </cell>
          <cell r="Q79">
            <v>0</v>
          </cell>
          <cell r="S79">
            <v>0</v>
          </cell>
          <cell r="T79">
            <v>0</v>
          </cell>
          <cell r="U79">
            <v>0</v>
          </cell>
        </row>
        <row r="80">
          <cell r="A80" t="str">
            <v xml:space="preserve">    Andorra</v>
          </cell>
          <cell r="B80">
            <v>48</v>
          </cell>
          <cell r="C80">
            <v>64</v>
          </cell>
          <cell r="D80">
            <v>49</v>
          </cell>
          <cell r="F80">
            <v>12</v>
          </cell>
          <cell r="G80">
            <v>1</v>
          </cell>
          <cell r="H80">
            <v>0</v>
          </cell>
          <cell r="I80">
            <v>1</v>
          </cell>
          <cell r="J80">
            <v>24</v>
          </cell>
          <cell r="K80">
            <v>23</v>
          </cell>
          <cell r="L80">
            <v>10</v>
          </cell>
          <cell r="M80">
            <v>3</v>
          </cell>
          <cell r="N80">
            <v>2</v>
          </cell>
          <cell r="O80">
            <v>5</v>
          </cell>
          <cell r="P80">
            <v>5</v>
          </cell>
          <cell r="Q80">
            <v>6</v>
          </cell>
          <cell r="S80">
            <v>49</v>
          </cell>
          <cell r="T80">
            <v>92</v>
          </cell>
          <cell r="U80">
            <v>0.87755102040816335</v>
          </cell>
        </row>
        <row r="81">
          <cell r="A81" t="str">
            <v xml:space="preserve">    Austria</v>
          </cell>
          <cell r="B81">
            <v>468</v>
          </cell>
          <cell r="C81">
            <v>363</v>
          </cell>
          <cell r="D81">
            <v>334</v>
          </cell>
          <cell r="F81">
            <v>27</v>
          </cell>
          <cell r="G81">
            <v>19</v>
          </cell>
          <cell r="H81">
            <v>17</v>
          </cell>
          <cell r="I81">
            <v>12</v>
          </cell>
          <cell r="J81">
            <v>27</v>
          </cell>
          <cell r="K81">
            <v>29</v>
          </cell>
          <cell r="L81">
            <v>12</v>
          </cell>
          <cell r="M81">
            <v>24</v>
          </cell>
          <cell r="N81">
            <v>11</v>
          </cell>
          <cell r="O81">
            <v>11</v>
          </cell>
          <cell r="P81">
            <v>7</v>
          </cell>
          <cell r="Q81">
            <v>10</v>
          </cell>
          <cell r="S81">
            <v>334</v>
          </cell>
          <cell r="T81">
            <v>206</v>
          </cell>
          <cell r="U81">
            <v>-0.38323353293413176</v>
          </cell>
        </row>
        <row r="82">
          <cell r="A82" t="str">
            <v xml:space="preserve">    Azerbaijan</v>
          </cell>
          <cell r="B82">
            <v>53</v>
          </cell>
          <cell r="C82">
            <v>88</v>
          </cell>
          <cell r="D82">
            <v>76</v>
          </cell>
          <cell r="F82">
            <v>9</v>
          </cell>
          <cell r="G82">
            <v>7</v>
          </cell>
          <cell r="H82">
            <v>5</v>
          </cell>
          <cell r="I82">
            <v>9</v>
          </cell>
          <cell r="J82">
            <v>6</v>
          </cell>
          <cell r="K82">
            <v>8</v>
          </cell>
          <cell r="L82">
            <v>6</v>
          </cell>
          <cell r="M82">
            <v>6</v>
          </cell>
          <cell r="N82">
            <v>11</v>
          </cell>
          <cell r="O82">
            <v>6</v>
          </cell>
          <cell r="P82">
            <v>9</v>
          </cell>
          <cell r="Q82">
            <v>5</v>
          </cell>
          <cell r="S82">
            <v>76</v>
          </cell>
          <cell r="T82">
            <v>87</v>
          </cell>
          <cell r="U82">
            <v>0.14473684210526305</v>
          </cell>
        </row>
        <row r="83">
          <cell r="A83" t="str">
            <v xml:space="preserve">    Belgium</v>
          </cell>
          <cell r="B83">
            <v>183</v>
          </cell>
          <cell r="C83">
            <v>168</v>
          </cell>
          <cell r="D83">
            <v>160</v>
          </cell>
          <cell r="F83">
            <v>31</v>
          </cell>
          <cell r="G83">
            <v>6</v>
          </cell>
          <cell r="H83">
            <v>12</v>
          </cell>
          <cell r="I83">
            <v>13</v>
          </cell>
          <cell r="J83">
            <v>9</v>
          </cell>
          <cell r="K83">
            <v>9</v>
          </cell>
          <cell r="L83">
            <v>7</v>
          </cell>
          <cell r="M83">
            <v>19</v>
          </cell>
          <cell r="N83">
            <v>23</v>
          </cell>
          <cell r="O83">
            <v>6</v>
          </cell>
          <cell r="P83">
            <v>17</v>
          </cell>
          <cell r="Q83">
            <v>7</v>
          </cell>
          <cell r="S83">
            <v>160</v>
          </cell>
          <cell r="T83">
            <v>159</v>
          </cell>
          <cell r="U83">
            <v>-6.2499999999999778E-3</v>
          </cell>
        </row>
        <row r="84">
          <cell r="A84" t="str">
            <v xml:space="preserve">    Belorussia</v>
          </cell>
          <cell r="B84">
            <v>1</v>
          </cell>
          <cell r="C84">
            <v>2</v>
          </cell>
          <cell r="D84">
            <v>0</v>
          </cell>
          <cell r="F84">
            <v>0</v>
          </cell>
          <cell r="G84">
            <v>0</v>
          </cell>
          <cell r="H84">
            <v>0</v>
          </cell>
          <cell r="I84">
            <v>0</v>
          </cell>
          <cell r="J84">
            <v>0</v>
          </cell>
          <cell r="K84">
            <v>0</v>
          </cell>
          <cell r="L84">
            <v>0</v>
          </cell>
          <cell r="M84">
            <v>0</v>
          </cell>
          <cell r="N84">
            <v>0</v>
          </cell>
          <cell r="O84">
            <v>0</v>
          </cell>
          <cell r="P84">
            <v>0</v>
          </cell>
          <cell r="Q84">
            <v>0</v>
          </cell>
          <cell r="S84">
            <v>0</v>
          </cell>
          <cell r="T84">
            <v>0</v>
          </cell>
          <cell r="U84">
            <v>0</v>
          </cell>
        </row>
        <row r="85">
          <cell r="A85" t="str">
            <v xml:space="preserve">    Bosnia and Hercegovina</v>
          </cell>
          <cell r="B85">
            <v>2</v>
          </cell>
          <cell r="C85">
            <v>2</v>
          </cell>
          <cell r="D85">
            <v>0</v>
          </cell>
          <cell r="F85">
            <v>0</v>
          </cell>
          <cell r="G85">
            <v>0</v>
          </cell>
          <cell r="H85">
            <v>0</v>
          </cell>
          <cell r="I85">
            <v>0</v>
          </cell>
          <cell r="J85">
            <v>0</v>
          </cell>
          <cell r="K85">
            <v>0</v>
          </cell>
          <cell r="L85">
            <v>0</v>
          </cell>
          <cell r="M85">
            <v>0</v>
          </cell>
          <cell r="N85">
            <v>0</v>
          </cell>
          <cell r="O85">
            <v>0</v>
          </cell>
          <cell r="P85">
            <v>0</v>
          </cell>
          <cell r="Q85">
            <v>0</v>
          </cell>
          <cell r="S85">
            <v>0</v>
          </cell>
          <cell r="T85">
            <v>0</v>
          </cell>
          <cell r="U85">
            <v>0</v>
          </cell>
        </row>
        <row r="86">
          <cell r="A86" t="str">
            <v xml:space="preserve">    Bulgaria</v>
          </cell>
          <cell r="B86">
            <v>1</v>
          </cell>
          <cell r="C86">
            <v>1</v>
          </cell>
          <cell r="D86">
            <v>1</v>
          </cell>
          <cell r="F86">
            <v>0</v>
          </cell>
          <cell r="G86">
            <v>0</v>
          </cell>
          <cell r="H86">
            <v>0</v>
          </cell>
          <cell r="I86">
            <v>0</v>
          </cell>
          <cell r="J86">
            <v>0</v>
          </cell>
          <cell r="K86">
            <v>0</v>
          </cell>
          <cell r="L86">
            <v>0</v>
          </cell>
          <cell r="M86">
            <v>0</v>
          </cell>
          <cell r="N86">
            <v>0</v>
          </cell>
          <cell r="O86">
            <v>0</v>
          </cell>
          <cell r="P86">
            <v>0</v>
          </cell>
          <cell r="Q86">
            <v>1</v>
          </cell>
          <cell r="S86">
            <v>1</v>
          </cell>
          <cell r="T86">
            <v>1</v>
          </cell>
          <cell r="U86">
            <v>0</v>
          </cell>
        </row>
        <row r="87">
          <cell r="A87" t="str">
            <v xml:space="preserve">    Channel Islands</v>
          </cell>
          <cell r="B87">
            <v>0</v>
          </cell>
          <cell r="C87">
            <v>0</v>
          </cell>
          <cell r="D87">
            <v>1</v>
          </cell>
          <cell r="F87">
            <v>0</v>
          </cell>
          <cell r="G87">
            <v>0</v>
          </cell>
          <cell r="H87">
            <v>0</v>
          </cell>
          <cell r="I87">
            <v>0</v>
          </cell>
          <cell r="J87">
            <v>0</v>
          </cell>
          <cell r="K87">
            <v>0</v>
          </cell>
          <cell r="L87">
            <v>0</v>
          </cell>
          <cell r="M87">
            <v>0</v>
          </cell>
          <cell r="N87">
            <v>0</v>
          </cell>
          <cell r="O87">
            <v>0</v>
          </cell>
          <cell r="P87">
            <v>0</v>
          </cell>
          <cell r="Q87">
            <v>0</v>
          </cell>
          <cell r="S87">
            <v>1</v>
          </cell>
          <cell r="T87">
            <v>0</v>
          </cell>
          <cell r="U87">
            <v>0</v>
          </cell>
        </row>
        <row r="88">
          <cell r="A88" t="str">
            <v xml:space="preserve">    Croatia</v>
          </cell>
          <cell r="B88">
            <v>2</v>
          </cell>
          <cell r="C88">
            <v>1</v>
          </cell>
          <cell r="D88">
            <v>2</v>
          </cell>
          <cell r="F88">
            <v>0</v>
          </cell>
          <cell r="G88">
            <v>0</v>
          </cell>
          <cell r="H88">
            <v>0</v>
          </cell>
          <cell r="I88">
            <v>0</v>
          </cell>
          <cell r="J88">
            <v>0</v>
          </cell>
          <cell r="K88">
            <v>0</v>
          </cell>
          <cell r="L88">
            <v>0</v>
          </cell>
          <cell r="M88">
            <v>0</v>
          </cell>
          <cell r="N88">
            <v>0</v>
          </cell>
          <cell r="O88">
            <v>0</v>
          </cell>
          <cell r="P88">
            <v>0</v>
          </cell>
          <cell r="Q88">
            <v>0</v>
          </cell>
          <cell r="S88">
            <v>2</v>
          </cell>
          <cell r="T88">
            <v>0</v>
          </cell>
          <cell r="U88">
            <v>-1</v>
          </cell>
        </row>
        <row r="89">
          <cell r="A89" t="str">
            <v xml:space="preserve">    Cyprus</v>
          </cell>
          <cell r="B89">
            <v>941</v>
          </cell>
          <cell r="C89">
            <v>1168</v>
          </cell>
          <cell r="D89">
            <v>1500</v>
          </cell>
          <cell r="F89">
            <v>144</v>
          </cell>
          <cell r="G89">
            <v>106</v>
          </cell>
          <cell r="H89">
            <v>148</v>
          </cell>
          <cell r="I89">
            <v>111</v>
          </cell>
          <cell r="J89">
            <v>133</v>
          </cell>
          <cell r="K89">
            <v>139</v>
          </cell>
          <cell r="L89">
            <v>108</v>
          </cell>
          <cell r="M89">
            <v>105</v>
          </cell>
          <cell r="N89">
            <v>170</v>
          </cell>
          <cell r="O89">
            <v>135</v>
          </cell>
          <cell r="P89">
            <v>136</v>
          </cell>
          <cell r="Q89">
            <v>113</v>
          </cell>
          <cell r="S89">
            <v>1500</v>
          </cell>
          <cell r="T89">
            <v>1548</v>
          </cell>
          <cell r="U89">
            <v>3.2000000000000028E-2</v>
          </cell>
        </row>
        <row r="90">
          <cell r="A90" t="str">
            <v xml:space="preserve">    Czech Republic</v>
          </cell>
          <cell r="B90">
            <v>3</v>
          </cell>
          <cell r="C90">
            <v>10</v>
          </cell>
          <cell r="D90">
            <v>9</v>
          </cell>
          <cell r="F90">
            <v>0</v>
          </cell>
          <cell r="G90">
            <v>0</v>
          </cell>
          <cell r="H90">
            <v>0</v>
          </cell>
          <cell r="I90">
            <v>1</v>
          </cell>
          <cell r="J90">
            <v>0</v>
          </cell>
          <cell r="K90">
            <v>0</v>
          </cell>
          <cell r="L90">
            <v>1</v>
          </cell>
          <cell r="M90">
            <v>0</v>
          </cell>
          <cell r="N90">
            <v>0</v>
          </cell>
          <cell r="O90">
            <v>0</v>
          </cell>
          <cell r="P90">
            <v>1</v>
          </cell>
          <cell r="Q90">
            <v>0</v>
          </cell>
          <cell r="S90">
            <v>9</v>
          </cell>
          <cell r="T90">
            <v>3</v>
          </cell>
          <cell r="U90">
            <v>-0.66666666666666674</v>
          </cell>
        </row>
        <row r="91">
          <cell r="A91" t="str">
            <v xml:space="preserve">    Denmark</v>
          </cell>
          <cell r="B91">
            <v>78</v>
          </cell>
          <cell r="C91">
            <v>55</v>
          </cell>
          <cell r="D91">
            <v>28</v>
          </cell>
          <cell r="F91">
            <v>4</v>
          </cell>
          <cell r="G91">
            <v>0</v>
          </cell>
          <cell r="H91">
            <v>1</v>
          </cell>
          <cell r="I91">
            <v>7</v>
          </cell>
          <cell r="J91">
            <v>1</v>
          </cell>
          <cell r="K91">
            <v>1</v>
          </cell>
          <cell r="L91">
            <v>1</v>
          </cell>
          <cell r="M91">
            <v>1</v>
          </cell>
          <cell r="N91">
            <v>1</v>
          </cell>
          <cell r="O91">
            <v>4</v>
          </cell>
          <cell r="P91">
            <v>3</v>
          </cell>
          <cell r="Q91">
            <v>3</v>
          </cell>
          <cell r="S91">
            <v>28</v>
          </cell>
          <cell r="T91">
            <v>27</v>
          </cell>
          <cell r="U91">
            <v>-3.5714285714285698E-2</v>
          </cell>
        </row>
        <row r="92">
          <cell r="A92" t="str">
            <v xml:space="preserve">    Faeroe Island</v>
          </cell>
          <cell r="B92">
            <v>0</v>
          </cell>
          <cell r="C92">
            <v>0</v>
          </cell>
          <cell r="D92">
            <v>0</v>
          </cell>
          <cell r="F92">
            <v>0</v>
          </cell>
          <cell r="G92">
            <v>0</v>
          </cell>
          <cell r="H92">
            <v>0</v>
          </cell>
          <cell r="I92">
            <v>0</v>
          </cell>
          <cell r="J92">
            <v>0</v>
          </cell>
          <cell r="K92">
            <v>0</v>
          </cell>
          <cell r="L92">
            <v>0</v>
          </cell>
          <cell r="M92">
            <v>0</v>
          </cell>
          <cell r="N92">
            <v>0</v>
          </cell>
          <cell r="O92">
            <v>0</v>
          </cell>
          <cell r="P92">
            <v>0</v>
          </cell>
          <cell r="Q92">
            <v>0</v>
          </cell>
          <cell r="S92">
            <v>0</v>
          </cell>
          <cell r="T92">
            <v>0</v>
          </cell>
          <cell r="U92">
            <v>0</v>
          </cell>
        </row>
        <row r="93">
          <cell r="A93" t="str">
            <v xml:space="preserve">    Finland</v>
          </cell>
          <cell r="B93">
            <v>16</v>
          </cell>
          <cell r="C93">
            <v>16</v>
          </cell>
          <cell r="D93">
            <v>12</v>
          </cell>
          <cell r="F93">
            <v>0</v>
          </cell>
          <cell r="G93">
            <v>0</v>
          </cell>
          <cell r="H93">
            <v>0</v>
          </cell>
          <cell r="I93">
            <v>4</v>
          </cell>
          <cell r="J93">
            <v>1</v>
          </cell>
          <cell r="K93">
            <v>2</v>
          </cell>
          <cell r="L93">
            <v>1</v>
          </cell>
          <cell r="M93">
            <v>1</v>
          </cell>
          <cell r="N93">
            <v>3</v>
          </cell>
          <cell r="O93">
            <v>0</v>
          </cell>
          <cell r="P93">
            <v>0</v>
          </cell>
          <cell r="Q93">
            <v>1</v>
          </cell>
          <cell r="S93">
            <v>12</v>
          </cell>
          <cell r="T93">
            <v>13</v>
          </cell>
          <cell r="U93">
            <v>8.3333333333333259E-2</v>
          </cell>
        </row>
        <row r="94">
          <cell r="A94" t="str">
            <v xml:space="preserve">    France</v>
          </cell>
          <cell r="B94">
            <v>122</v>
          </cell>
          <cell r="C94">
            <v>130</v>
          </cell>
          <cell r="D94">
            <v>297</v>
          </cell>
          <cell r="F94">
            <v>23</v>
          </cell>
          <cell r="G94">
            <v>15</v>
          </cell>
          <cell r="H94">
            <v>10</v>
          </cell>
          <cell r="I94">
            <v>27</v>
          </cell>
          <cell r="J94">
            <v>12</v>
          </cell>
          <cell r="K94">
            <v>10</v>
          </cell>
          <cell r="L94">
            <v>7</v>
          </cell>
          <cell r="M94">
            <v>23</v>
          </cell>
          <cell r="N94">
            <v>8</v>
          </cell>
          <cell r="O94">
            <v>5</v>
          </cell>
          <cell r="P94">
            <v>6</v>
          </cell>
          <cell r="Q94">
            <v>3</v>
          </cell>
          <cell r="S94">
            <v>297</v>
          </cell>
          <cell r="T94">
            <v>149</v>
          </cell>
          <cell r="U94">
            <v>-0.49831649831649827</v>
          </cell>
        </row>
        <row r="95">
          <cell r="A95" t="str">
            <v xml:space="preserve">    Georgia</v>
          </cell>
          <cell r="B95">
            <v>0</v>
          </cell>
          <cell r="C95">
            <v>0</v>
          </cell>
          <cell r="D95">
            <v>0</v>
          </cell>
          <cell r="F95">
            <v>0</v>
          </cell>
          <cell r="G95">
            <v>0</v>
          </cell>
          <cell r="H95">
            <v>0</v>
          </cell>
          <cell r="I95">
            <v>0</v>
          </cell>
          <cell r="J95">
            <v>0</v>
          </cell>
          <cell r="K95">
            <v>0</v>
          </cell>
          <cell r="L95">
            <v>0</v>
          </cell>
          <cell r="M95">
            <v>0</v>
          </cell>
          <cell r="N95">
            <v>0</v>
          </cell>
          <cell r="O95">
            <v>0</v>
          </cell>
          <cell r="P95">
            <v>0</v>
          </cell>
          <cell r="Q95">
            <v>0</v>
          </cell>
          <cell r="S95">
            <v>0</v>
          </cell>
          <cell r="T95">
            <v>0</v>
          </cell>
          <cell r="U95">
            <v>0</v>
          </cell>
        </row>
        <row r="96">
          <cell r="A96" t="str">
            <v xml:space="preserve">    Germany</v>
          </cell>
          <cell r="B96">
            <v>156</v>
          </cell>
          <cell r="C96">
            <v>131</v>
          </cell>
          <cell r="D96">
            <v>120</v>
          </cell>
          <cell r="F96">
            <v>11</v>
          </cell>
          <cell r="G96">
            <v>8</v>
          </cell>
          <cell r="H96">
            <v>14</v>
          </cell>
          <cell r="I96">
            <v>8</v>
          </cell>
          <cell r="J96">
            <v>45</v>
          </cell>
          <cell r="K96">
            <v>12</v>
          </cell>
          <cell r="L96">
            <v>5</v>
          </cell>
          <cell r="M96">
            <v>9</v>
          </cell>
          <cell r="N96">
            <v>6</v>
          </cell>
          <cell r="O96">
            <v>4</v>
          </cell>
          <cell r="P96">
            <v>5</v>
          </cell>
          <cell r="Q96">
            <v>7</v>
          </cell>
          <cell r="S96">
            <v>120</v>
          </cell>
          <cell r="T96">
            <v>134</v>
          </cell>
          <cell r="U96">
            <v>0.1166666666666667</v>
          </cell>
        </row>
        <row r="97">
          <cell r="A97" t="str">
            <v xml:space="preserve">    Gibraltar</v>
          </cell>
          <cell r="B97">
            <v>1</v>
          </cell>
          <cell r="C97">
            <v>0</v>
          </cell>
          <cell r="D97">
            <v>2</v>
          </cell>
          <cell r="F97">
            <v>0</v>
          </cell>
          <cell r="G97">
            <v>0</v>
          </cell>
          <cell r="H97">
            <v>0</v>
          </cell>
          <cell r="I97">
            <v>1</v>
          </cell>
          <cell r="J97">
            <v>0</v>
          </cell>
          <cell r="K97">
            <v>0</v>
          </cell>
          <cell r="L97">
            <v>0</v>
          </cell>
          <cell r="M97">
            <v>41</v>
          </cell>
          <cell r="N97">
            <v>0</v>
          </cell>
          <cell r="O97">
            <v>0</v>
          </cell>
          <cell r="P97">
            <v>0</v>
          </cell>
          <cell r="Q97">
            <v>0</v>
          </cell>
          <cell r="S97">
            <v>2</v>
          </cell>
          <cell r="T97">
            <v>42</v>
          </cell>
          <cell r="U97">
            <v>20</v>
          </cell>
        </row>
        <row r="98">
          <cell r="A98" t="str">
            <v xml:space="preserve">    Greece</v>
          </cell>
          <cell r="B98">
            <v>593</v>
          </cell>
          <cell r="C98">
            <v>2145</v>
          </cell>
          <cell r="D98">
            <v>1618</v>
          </cell>
          <cell r="F98">
            <v>173</v>
          </cell>
          <cell r="G98">
            <v>237</v>
          </cell>
          <cell r="H98">
            <v>66</v>
          </cell>
          <cell r="I98">
            <v>95</v>
          </cell>
          <cell r="J98">
            <v>232</v>
          </cell>
          <cell r="K98">
            <v>142</v>
          </cell>
          <cell r="L98">
            <v>64</v>
          </cell>
          <cell r="M98">
            <v>103</v>
          </cell>
          <cell r="N98">
            <v>88</v>
          </cell>
          <cell r="O98">
            <v>49</v>
          </cell>
          <cell r="P98">
            <v>78</v>
          </cell>
          <cell r="Q98">
            <v>75</v>
          </cell>
          <cell r="S98">
            <v>1618</v>
          </cell>
          <cell r="T98">
            <v>1402</v>
          </cell>
          <cell r="U98">
            <v>-0.13349814585908526</v>
          </cell>
        </row>
        <row r="99">
          <cell r="A99" t="str">
            <v xml:space="preserve">    Hungary</v>
          </cell>
          <cell r="B99">
            <v>6</v>
          </cell>
          <cell r="C99">
            <v>5</v>
          </cell>
          <cell r="D99">
            <v>2</v>
          </cell>
          <cell r="F99">
            <v>0</v>
          </cell>
          <cell r="G99">
            <v>0</v>
          </cell>
          <cell r="H99">
            <v>0</v>
          </cell>
          <cell r="I99">
            <v>0</v>
          </cell>
          <cell r="J99">
            <v>1</v>
          </cell>
          <cell r="K99">
            <v>0</v>
          </cell>
          <cell r="L99">
            <v>0</v>
          </cell>
          <cell r="M99">
            <v>1</v>
          </cell>
          <cell r="N99">
            <v>0</v>
          </cell>
          <cell r="O99">
            <v>0</v>
          </cell>
          <cell r="P99">
            <v>0</v>
          </cell>
          <cell r="Q99">
            <v>2</v>
          </cell>
          <cell r="S99">
            <v>2</v>
          </cell>
          <cell r="T99">
            <v>4</v>
          </cell>
          <cell r="U99">
            <v>0</v>
          </cell>
        </row>
        <row r="100">
          <cell r="A100" t="str">
            <v xml:space="preserve">    Iceland</v>
          </cell>
          <cell r="B100">
            <v>1</v>
          </cell>
          <cell r="C100">
            <v>3</v>
          </cell>
          <cell r="D100">
            <v>4</v>
          </cell>
          <cell r="F100">
            <v>0</v>
          </cell>
          <cell r="G100">
            <v>2</v>
          </cell>
          <cell r="H100">
            <v>3</v>
          </cell>
          <cell r="I100">
            <v>0</v>
          </cell>
          <cell r="J100">
            <v>1</v>
          </cell>
          <cell r="K100">
            <v>4</v>
          </cell>
          <cell r="L100">
            <v>5</v>
          </cell>
          <cell r="M100">
            <v>0</v>
          </cell>
          <cell r="N100">
            <v>0</v>
          </cell>
          <cell r="O100">
            <v>0</v>
          </cell>
          <cell r="P100">
            <v>1</v>
          </cell>
          <cell r="Q100">
            <v>1</v>
          </cell>
          <cell r="S100">
            <v>4</v>
          </cell>
          <cell r="T100">
            <v>17</v>
          </cell>
          <cell r="U100">
            <v>3.25</v>
          </cell>
        </row>
        <row r="101">
          <cell r="A101" t="str">
            <v xml:space="preserve">    Ireland</v>
          </cell>
          <cell r="B101">
            <v>18</v>
          </cell>
          <cell r="C101">
            <v>126</v>
          </cell>
          <cell r="D101">
            <v>793</v>
          </cell>
          <cell r="F101">
            <v>351</v>
          </cell>
          <cell r="G101">
            <v>206</v>
          </cell>
          <cell r="H101">
            <v>304</v>
          </cell>
          <cell r="I101">
            <v>229</v>
          </cell>
          <cell r="J101">
            <v>423</v>
          </cell>
          <cell r="K101">
            <v>342</v>
          </cell>
          <cell r="L101">
            <v>271</v>
          </cell>
          <cell r="M101">
            <v>270</v>
          </cell>
          <cell r="N101">
            <v>351</v>
          </cell>
          <cell r="O101">
            <v>297</v>
          </cell>
          <cell r="P101">
            <v>425</v>
          </cell>
          <cell r="Q101">
            <v>265</v>
          </cell>
          <cell r="S101">
            <v>793</v>
          </cell>
          <cell r="T101">
            <v>3734</v>
          </cell>
          <cell r="U101">
            <v>3.7087011349306431</v>
          </cell>
        </row>
        <row r="102">
          <cell r="A102" t="str">
            <v xml:space="preserve">    Isle of Man</v>
          </cell>
          <cell r="B102">
            <v>0</v>
          </cell>
          <cell r="C102">
            <v>0</v>
          </cell>
          <cell r="D102">
            <v>10</v>
          </cell>
          <cell r="F102">
            <v>0</v>
          </cell>
          <cell r="G102">
            <v>12</v>
          </cell>
          <cell r="H102">
            <v>0</v>
          </cell>
          <cell r="I102">
            <v>0</v>
          </cell>
          <cell r="J102">
            <v>0</v>
          </cell>
          <cell r="K102">
            <v>0</v>
          </cell>
          <cell r="L102">
            <v>0</v>
          </cell>
          <cell r="M102">
            <v>0</v>
          </cell>
          <cell r="N102">
            <v>0</v>
          </cell>
          <cell r="O102">
            <v>0</v>
          </cell>
          <cell r="P102">
            <v>0</v>
          </cell>
          <cell r="Q102">
            <v>1</v>
          </cell>
          <cell r="S102">
            <v>10</v>
          </cell>
          <cell r="T102">
            <v>13</v>
          </cell>
          <cell r="U102">
            <v>0.3</v>
          </cell>
        </row>
        <row r="103">
          <cell r="A103" t="str">
            <v xml:space="preserve">    Italy</v>
          </cell>
          <cell r="B103">
            <v>20233</v>
          </cell>
          <cell r="C103">
            <v>21673</v>
          </cell>
          <cell r="D103">
            <v>26386</v>
          </cell>
          <cell r="F103">
            <v>2818</v>
          </cell>
          <cell r="G103">
            <v>1815</v>
          </cell>
          <cell r="H103">
            <v>1246</v>
          </cell>
          <cell r="I103">
            <v>1321</v>
          </cell>
          <cell r="J103">
            <v>2920</v>
          </cell>
          <cell r="K103">
            <v>2130</v>
          </cell>
          <cell r="L103">
            <v>1458</v>
          </cell>
          <cell r="M103">
            <v>2498</v>
          </cell>
          <cell r="N103">
            <v>2991</v>
          </cell>
          <cell r="O103">
            <v>906</v>
          </cell>
          <cell r="P103">
            <v>782</v>
          </cell>
          <cell r="Q103">
            <v>756</v>
          </cell>
          <cell r="S103">
            <v>26386</v>
          </cell>
          <cell r="T103">
            <v>21641</v>
          </cell>
          <cell r="U103">
            <v>-0.17983021299173807</v>
          </cell>
        </row>
        <row r="104">
          <cell r="A104" t="str">
            <v xml:space="preserve">    Luxembourg</v>
          </cell>
          <cell r="B104">
            <v>7</v>
          </cell>
          <cell r="C104">
            <v>6</v>
          </cell>
          <cell r="D104">
            <v>2</v>
          </cell>
          <cell r="F104">
            <v>0</v>
          </cell>
          <cell r="G104">
            <v>0</v>
          </cell>
          <cell r="H104">
            <v>0</v>
          </cell>
          <cell r="I104">
            <v>0</v>
          </cell>
          <cell r="J104">
            <v>0</v>
          </cell>
          <cell r="K104">
            <v>0</v>
          </cell>
          <cell r="L104">
            <v>0</v>
          </cell>
          <cell r="M104">
            <v>0</v>
          </cell>
          <cell r="N104">
            <v>0</v>
          </cell>
          <cell r="O104">
            <v>0</v>
          </cell>
          <cell r="P104">
            <v>0</v>
          </cell>
          <cell r="Q104">
            <v>0</v>
          </cell>
          <cell r="S104">
            <v>2</v>
          </cell>
          <cell r="T104">
            <v>0</v>
          </cell>
          <cell r="U104">
            <v>-1</v>
          </cell>
        </row>
        <row r="105">
          <cell r="A105" t="str">
            <v xml:space="preserve">    Macedonia</v>
          </cell>
          <cell r="B105">
            <v>0</v>
          </cell>
          <cell r="C105">
            <v>1</v>
          </cell>
          <cell r="D105">
            <v>1</v>
          </cell>
          <cell r="F105">
            <v>0</v>
          </cell>
          <cell r="G105">
            <v>0</v>
          </cell>
          <cell r="H105">
            <v>0</v>
          </cell>
          <cell r="I105">
            <v>0</v>
          </cell>
          <cell r="J105">
            <v>0</v>
          </cell>
          <cell r="K105">
            <v>0</v>
          </cell>
          <cell r="L105">
            <v>0</v>
          </cell>
          <cell r="M105">
            <v>0</v>
          </cell>
          <cell r="N105">
            <v>0</v>
          </cell>
          <cell r="O105">
            <v>0</v>
          </cell>
          <cell r="P105">
            <v>0</v>
          </cell>
          <cell r="Q105">
            <v>0</v>
          </cell>
          <cell r="S105">
            <v>1</v>
          </cell>
          <cell r="T105">
            <v>0</v>
          </cell>
          <cell r="U105">
            <v>-1</v>
          </cell>
        </row>
        <row r="106">
          <cell r="A106" t="str">
            <v xml:space="preserve">    Malta</v>
          </cell>
          <cell r="B106">
            <v>11</v>
          </cell>
          <cell r="C106">
            <v>9</v>
          </cell>
          <cell r="D106">
            <v>15</v>
          </cell>
          <cell r="F106">
            <v>2</v>
          </cell>
          <cell r="G106">
            <v>2</v>
          </cell>
          <cell r="H106">
            <v>4</v>
          </cell>
          <cell r="I106">
            <v>3</v>
          </cell>
          <cell r="J106">
            <v>1</v>
          </cell>
          <cell r="K106">
            <v>0</v>
          </cell>
          <cell r="L106">
            <v>12</v>
          </cell>
          <cell r="M106">
            <v>1</v>
          </cell>
          <cell r="N106">
            <v>0</v>
          </cell>
          <cell r="O106">
            <v>0</v>
          </cell>
          <cell r="P106">
            <v>4</v>
          </cell>
          <cell r="Q106">
            <v>1</v>
          </cell>
          <cell r="S106">
            <v>15</v>
          </cell>
          <cell r="T106">
            <v>30</v>
          </cell>
          <cell r="U106">
            <v>1</v>
          </cell>
        </row>
        <row r="107">
          <cell r="A107" t="str">
            <v xml:space="preserve">    Moldova</v>
          </cell>
          <cell r="B107">
            <v>1</v>
          </cell>
          <cell r="C107">
            <v>0</v>
          </cell>
          <cell r="D107">
            <v>0</v>
          </cell>
          <cell r="F107">
            <v>0</v>
          </cell>
          <cell r="G107">
            <v>0</v>
          </cell>
          <cell r="H107">
            <v>0</v>
          </cell>
          <cell r="I107">
            <v>0</v>
          </cell>
          <cell r="J107">
            <v>0</v>
          </cell>
          <cell r="K107">
            <v>0</v>
          </cell>
          <cell r="L107">
            <v>0</v>
          </cell>
          <cell r="M107">
            <v>0</v>
          </cell>
          <cell r="N107">
            <v>0</v>
          </cell>
          <cell r="O107">
            <v>0</v>
          </cell>
          <cell r="P107">
            <v>0</v>
          </cell>
          <cell r="Q107">
            <v>0</v>
          </cell>
          <cell r="S107">
            <v>0</v>
          </cell>
          <cell r="T107">
            <v>0</v>
          </cell>
          <cell r="U107">
            <v>0</v>
          </cell>
        </row>
        <row r="108">
          <cell r="A108" t="str">
            <v xml:space="preserve">    Monaco</v>
          </cell>
          <cell r="B108">
            <v>6</v>
          </cell>
          <cell r="C108">
            <v>14</v>
          </cell>
          <cell r="D108">
            <v>7</v>
          </cell>
          <cell r="F108">
            <v>0</v>
          </cell>
          <cell r="G108">
            <v>0</v>
          </cell>
          <cell r="H108">
            <v>0</v>
          </cell>
          <cell r="I108">
            <v>0</v>
          </cell>
          <cell r="J108">
            <v>0</v>
          </cell>
          <cell r="K108">
            <v>0</v>
          </cell>
          <cell r="L108">
            <v>0</v>
          </cell>
          <cell r="M108">
            <v>0</v>
          </cell>
          <cell r="N108">
            <v>0</v>
          </cell>
          <cell r="O108">
            <v>0</v>
          </cell>
          <cell r="P108">
            <v>0</v>
          </cell>
          <cell r="Q108">
            <v>0</v>
          </cell>
          <cell r="S108">
            <v>7</v>
          </cell>
          <cell r="T108">
            <v>0</v>
          </cell>
          <cell r="U108">
            <v>-1</v>
          </cell>
        </row>
        <row r="109">
          <cell r="A109" t="str">
            <v xml:space="preserve">    Netherlands</v>
          </cell>
          <cell r="B109">
            <v>473</v>
          </cell>
          <cell r="C109">
            <v>326</v>
          </cell>
          <cell r="D109">
            <v>292</v>
          </cell>
          <cell r="F109">
            <v>33</v>
          </cell>
          <cell r="G109">
            <v>20</v>
          </cell>
          <cell r="H109">
            <v>95</v>
          </cell>
          <cell r="I109">
            <v>9</v>
          </cell>
          <cell r="J109">
            <v>27</v>
          </cell>
          <cell r="K109">
            <v>13</v>
          </cell>
          <cell r="L109">
            <v>136</v>
          </cell>
          <cell r="M109">
            <v>16</v>
          </cell>
          <cell r="N109">
            <v>29</v>
          </cell>
          <cell r="O109">
            <v>17</v>
          </cell>
          <cell r="P109">
            <v>31</v>
          </cell>
          <cell r="Q109">
            <v>6</v>
          </cell>
          <cell r="S109">
            <v>292</v>
          </cell>
          <cell r="T109">
            <v>432</v>
          </cell>
          <cell r="U109">
            <v>0.47945205479452047</v>
          </cell>
        </row>
        <row r="110">
          <cell r="A110" t="str">
            <v xml:space="preserve">    Norway</v>
          </cell>
          <cell r="B110">
            <v>108</v>
          </cell>
          <cell r="C110">
            <v>252</v>
          </cell>
          <cell r="D110">
            <v>180</v>
          </cell>
          <cell r="F110">
            <v>15</v>
          </cell>
          <cell r="G110">
            <v>7</v>
          </cell>
          <cell r="H110">
            <v>5</v>
          </cell>
          <cell r="I110">
            <v>3</v>
          </cell>
          <cell r="J110">
            <v>9</v>
          </cell>
          <cell r="K110">
            <v>10</v>
          </cell>
          <cell r="L110">
            <v>7</v>
          </cell>
          <cell r="M110">
            <v>13</v>
          </cell>
          <cell r="N110">
            <v>22</v>
          </cell>
          <cell r="O110">
            <v>19</v>
          </cell>
          <cell r="P110">
            <v>12</v>
          </cell>
          <cell r="Q110">
            <v>17</v>
          </cell>
          <cell r="S110">
            <v>180</v>
          </cell>
          <cell r="T110">
            <v>139</v>
          </cell>
          <cell r="U110">
            <v>-0.22777777777777775</v>
          </cell>
        </row>
        <row r="111">
          <cell r="A111" t="str">
            <v xml:space="preserve">    Poland</v>
          </cell>
          <cell r="B111">
            <v>7</v>
          </cell>
          <cell r="C111">
            <v>10</v>
          </cell>
          <cell r="D111">
            <v>7</v>
          </cell>
          <cell r="F111">
            <v>3</v>
          </cell>
          <cell r="G111">
            <v>2</v>
          </cell>
          <cell r="H111">
            <v>1</v>
          </cell>
          <cell r="I111">
            <v>5</v>
          </cell>
          <cell r="J111">
            <v>2</v>
          </cell>
          <cell r="K111">
            <v>1</v>
          </cell>
          <cell r="L111">
            <v>1</v>
          </cell>
          <cell r="M111">
            <v>0</v>
          </cell>
          <cell r="N111">
            <v>4</v>
          </cell>
          <cell r="O111">
            <v>3</v>
          </cell>
          <cell r="P111">
            <v>1</v>
          </cell>
          <cell r="Q111">
            <v>0</v>
          </cell>
          <cell r="S111">
            <v>7</v>
          </cell>
          <cell r="T111">
            <v>23</v>
          </cell>
          <cell r="U111">
            <v>2.2857142857142856</v>
          </cell>
        </row>
        <row r="112">
          <cell r="A112" t="str">
            <v xml:space="preserve">    Portugal</v>
          </cell>
          <cell r="B112">
            <v>12</v>
          </cell>
          <cell r="C112">
            <v>26</v>
          </cell>
          <cell r="D112">
            <v>40</v>
          </cell>
          <cell r="F112">
            <v>5</v>
          </cell>
          <cell r="G112">
            <v>5</v>
          </cell>
          <cell r="H112">
            <v>5</v>
          </cell>
          <cell r="I112">
            <v>2</v>
          </cell>
          <cell r="J112">
            <v>4</v>
          </cell>
          <cell r="K112">
            <v>4</v>
          </cell>
          <cell r="L112">
            <v>1</v>
          </cell>
          <cell r="M112">
            <v>2</v>
          </cell>
          <cell r="N112">
            <v>5</v>
          </cell>
          <cell r="O112">
            <v>8</v>
          </cell>
          <cell r="P112">
            <v>1</v>
          </cell>
          <cell r="Q112">
            <v>2</v>
          </cell>
          <cell r="S112">
            <v>40</v>
          </cell>
          <cell r="T112">
            <v>44</v>
          </cell>
          <cell r="U112">
            <v>0.1</v>
          </cell>
        </row>
        <row r="113">
          <cell r="A113" t="str">
            <v xml:space="preserve">    Romania</v>
          </cell>
          <cell r="B113">
            <v>8</v>
          </cell>
          <cell r="C113">
            <v>2</v>
          </cell>
          <cell r="D113">
            <v>0</v>
          </cell>
          <cell r="F113">
            <v>0</v>
          </cell>
          <cell r="G113">
            <v>0</v>
          </cell>
          <cell r="H113">
            <v>0</v>
          </cell>
          <cell r="I113">
            <v>0</v>
          </cell>
          <cell r="J113">
            <v>0</v>
          </cell>
          <cell r="K113">
            <v>0</v>
          </cell>
          <cell r="L113">
            <v>0</v>
          </cell>
          <cell r="M113">
            <v>0</v>
          </cell>
          <cell r="N113">
            <v>0</v>
          </cell>
          <cell r="O113">
            <v>0</v>
          </cell>
          <cell r="P113">
            <v>0</v>
          </cell>
          <cell r="Q113">
            <v>0</v>
          </cell>
          <cell r="S113">
            <v>0</v>
          </cell>
          <cell r="T113">
            <v>0</v>
          </cell>
          <cell r="U113">
            <v>0</v>
          </cell>
        </row>
        <row r="114">
          <cell r="A114" t="str">
            <v xml:space="preserve">    Russia</v>
          </cell>
          <cell r="B114">
            <v>31</v>
          </cell>
          <cell r="C114">
            <v>56</v>
          </cell>
          <cell r="D114">
            <v>112</v>
          </cell>
          <cell r="F114">
            <v>12</v>
          </cell>
          <cell r="G114">
            <v>2</v>
          </cell>
          <cell r="H114">
            <v>4</v>
          </cell>
          <cell r="I114">
            <v>14</v>
          </cell>
          <cell r="J114">
            <v>11</v>
          </cell>
          <cell r="K114">
            <v>15</v>
          </cell>
          <cell r="L114">
            <v>3</v>
          </cell>
          <cell r="M114">
            <v>2</v>
          </cell>
          <cell r="N114">
            <v>6</v>
          </cell>
          <cell r="O114">
            <v>6</v>
          </cell>
          <cell r="P114">
            <v>1</v>
          </cell>
          <cell r="Q114">
            <v>1</v>
          </cell>
          <cell r="S114">
            <v>112</v>
          </cell>
          <cell r="T114">
            <v>77</v>
          </cell>
          <cell r="U114">
            <v>-0.3125</v>
          </cell>
        </row>
        <row r="115">
          <cell r="A115" t="str">
            <v xml:space="preserve">    Slovenia Republic</v>
          </cell>
          <cell r="B115">
            <v>0</v>
          </cell>
          <cell r="C115">
            <v>1</v>
          </cell>
          <cell r="D115">
            <v>0</v>
          </cell>
          <cell r="F115">
            <v>0</v>
          </cell>
          <cell r="G115">
            <v>0</v>
          </cell>
          <cell r="H115">
            <v>0</v>
          </cell>
          <cell r="I115">
            <v>0</v>
          </cell>
          <cell r="J115">
            <v>0</v>
          </cell>
          <cell r="K115">
            <v>0</v>
          </cell>
          <cell r="L115">
            <v>0</v>
          </cell>
          <cell r="M115">
            <v>0</v>
          </cell>
          <cell r="N115">
            <v>0</v>
          </cell>
          <cell r="O115">
            <v>0</v>
          </cell>
          <cell r="P115">
            <v>0</v>
          </cell>
          <cell r="Q115">
            <v>0</v>
          </cell>
          <cell r="S115">
            <v>0</v>
          </cell>
          <cell r="T115">
            <v>0</v>
          </cell>
          <cell r="U115">
            <v>0</v>
          </cell>
        </row>
        <row r="116">
          <cell r="A116" t="str">
            <v xml:space="preserve">    Spain</v>
          </cell>
          <cell r="B116">
            <v>1940</v>
          </cell>
          <cell r="C116">
            <v>1557</v>
          </cell>
          <cell r="D116">
            <v>1913</v>
          </cell>
          <cell r="F116">
            <v>167</v>
          </cell>
          <cell r="G116">
            <v>148</v>
          </cell>
          <cell r="H116">
            <v>119</v>
          </cell>
          <cell r="I116">
            <v>148</v>
          </cell>
          <cell r="J116">
            <v>196</v>
          </cell>
          <cell r="K116">
            <v>148</v>
          </cell>
          <cell r="L116">
            <v>165</v>
          </cell>
          <cell r="M116">
            <v>163</v>
          </cell>
          <cell r="N116">
            <v>171</v>
          </cell>
          <cell r="O116">
            <v>124</v>
          </cell>
          <cell r="P116">
            <v>117</v>
          </cell>
          <cell r="Q116">
            <v>117</v>
          </cell>
          <cell r="S116">
            <v>1913</v>
          </cell>
          <cell r="T116">
            <v>1783</v>
          </cell>
          <cell r="U116">
            <v>-6.7956089911134332E-2</v>
          </cell>
        </row>
        <row r="117">
          <cell r="A117" t="str">
            <v xml:space="preserve">    Sweden</v>
          </cell>
          <cell r="B117">
            <v>35</v>
          </cell>
          <cell r="C117">
            <v>26</v>
          </cell>
          <cell r="D117">
            <v>29</v>
          </cell>
          <cell r="F117">
            <v>20</v>
          </cell>
          <cell r="G117">
            <v>3</v>
          </cell>
          <cell r="H117">
            <v>6</v>
          </cell>
          <cell r="I117">
            <v>0</v>
          </cell>
          <cell r="J117">
            <v>2</v>
          </cell>
          <cell r="K117">
            <v>2</v>
          </cell>
          <cell r="L117">
            <v>4</v>
          </cell>
          <cell r="M117">
            <v>16</v>
          </cell>
          <cell r="N117">
            <v>3</v>
          </cell>
          <cell r="O117">
            <v>1</v>
          </cell>
          <cell r="P117">
            <v>1</v>
          </cell>
          <cell r="Q117">
            <v>1</v>
          </cell>
          <cell r="S117">
            <v>29</v>
          </cell>
          <cell r="T117">
            <v>59</v>
          </cell>
          <cell r="U117">
            <v>1.0344827586206895</v>
          </cell>
        </row>
        <row r="118">
          <cell r="A118" t="str">
            <v xml:space="preserve">    Switzerland</v>
          </cell>
          <cell r="B118">
            <v>312</v>
          </cell>
          <cell r="C118">
            <v>312</v>
          </cell>
          <cell r="D118">
            <v>306</v>
          </cell>
          <cell r="F118">
            <v>41</v>
          </cell>
          <cell r="G118">
            <v>20</v>
          </cell>
          <cell r="H118">
            <v>11</v>
          </cell>
          <cell r="I118">
            <v>5</v>
          </cell>
          <cell r="J118">
            <v>22</v>
          </cell>
          <cell r="K118">
            <v>28</v>
          </cell>
          <cell r="L118">
            <v>16</v>
          </cell>
          <cell r="M118">
            <v>38</v>
          </cell>
          <cell r="N118">
            <v>15</v>
          </cell>
          <cell r="O118">
            <v>20</v>
          </cell>
          <cell r="P118">
            <v>9</v>
          </cell>
          <cell r="Q118">
            <v>14</v>
          </cell>
          <cell r="S118">
            <v>298</v>
          </cell>
          <cell r="T118">
            <v>239</v>
          </cell>
          <cell r="U118">
            <v>-0.19798657718120805</v>
          </cell>
        </row>
        <row r="119">
          <cell r="A119" t="str">
            <v xml:space="preserve">    Turkey</v>
          </cell>
          <cell r="B119">
            <v>41</v>
          </cell>
          <cell r="C119">
            <v>39</v>
          </cell>
          <cell r="D119">
            <v>121</v>
          </cell>
          <cell r="F119">
            <v>11</v>
          </cell>
          <cell r="G119">
            <v>5</v>
          </cell>
          <cell r="H119">
            <v>1</v>
          </cell>
          <cell r="I119">
            <v>0</v>
          </cell>
          <cell r="J119">
            <v>3</v>
          </cell>
          <cell r="K119">
            <v>1</v>
          </cell>
          <cell r="L119">
            <v>41</v>
          </cell>
          <cell r="M119">
            <v>28</v>
          </cell>
          <cell r="N119">
            <v>20</v>
          </cell>
          <cell r="O119">
            <v>37</v>
          </cell>
          <cell r="P119">
            <v>38</v>
          </cell>
          <cell r="Q119">
            <v>16</v>
          </cell>
          <cell r="S119">
            <v>129</v>
          </cell>
          <cell r="T119">
            <v>201</v>
          </cell>
          <cell r="U119">
            <v>0.55813953488372103</v>
          </cell>
        </row>
        <row r="120">
          <cell r="A120" t="str">
            <v xml:space="preserve">    United Kingdom</v>
          </cell>
          <cell r="B120">
            <v>502</v>
          </cell>
          <cell r="C120">
            <v>1918</v>
          </cell>
          <cell r="D120">
            <v>4867</v>
          </cell>
          <cell r="F120">
            <v>949</v>
          </cell>
          <cell r="G120">
            <v>1008</v>
          </cell>
          <cell r="H120">
            <v>809</v>
          </cell>
          <cell r="I120">
            <v>1284</v>
          </cell>
          <cell r="J120">
            <v>971</v>
          </cell>
          <cell r="K120">
            <v>897</v>
          </cell>
          <cell r="L120">
            <v>739</v>
          </cell>
          <cell r="M120">
            <v>728</v>
          </cell>
          <cell r="N120">
            <v>823</v>
          </cell>
          <cell r="O120">
            <v>685</v>
          </cell>
          <cell r="P120">
            <v>1083</v>
          </cell>
          <cell r="Q120">
            <v>744</v>
          </cell>
          <cell r="S120">
            <v>4867</v>
          </cell>
          <cell r="T120">
            <v>10720</v>
          </cell>
          <cell r="U120">
            <v>1.2025888637764535</v>
          </cell>
        </row>
        <row r="121">
          <cell r="A121" t="str">
            <v xml:space="preserve">    - England</v>
          </cell>
          <cell r="B121">
            <v>491</v>
          </cell>
          <cell r="C121">
            <v>1896</v>
          </cell>
          <cell r="D121">
            <v>4834</v>
          </cell>
          <cell r="F121">
            <v>944</v>
          </cell>
          <cell r="G121">
            <v>1008</v>
          </cell>
          <cell r="H121">
            <v>809</v>
          </cell>
          <cell r="I121">
            <v>1277</v>
          </cell>
          <cell r="J121">
            <v>966</v>
          </cell>
          <cell r="K121">
            <v>895</v>
          </cell>
          <cell r="L121">
            <v>738</v>
          </cell>
          <cell r="M121">
            <v>727</v>
          </cell>
          <cell r="N121">
            <v>823</v>
          </cell>
          <cell r="O121">
            <v>685</v>
          </cell>
          <cell r="P121">
            <v>1080</v>
          </cell>
          <cell r="Q121">
            <v>743</v>
          </cell>
          <cell r="S121">
            <v>4834</v>
          </cell>
          <cell r="T121">
            <v>10695</v>
          </cell>
          <cell r="U121">
            <v>1.212453454695904</v>
          </cell>
        </row>
        <row r="122">
          <cell r="A122" t="str">
            <v xml:space="preserve">    - Northern Ireland</v>
          </cell>
          <cell r="B122">
            <v>7</v>
          </cell>
          <cell r="C122">
            <v>22</v>
          </cell>
          <cell r="D122">
            <v>21</v>
          </cell>
          <cell r="F122">
            <v>0</v>
          </cell>
          <cell r="G122">
            <v>0</v>
          </cell>
          <cell r="H122">
            <v>0</v>
          </cell>
          <cell r="I122">
            <v>0</v>
          </cell>
          <cell r="J122">
            <v>0</v>
          </cell>
          <cell r="K122">
            <v>0</v>
          </cell>
          <cell r="L122">
            <v>0</v>
          </cell>
          <cell r="M122">
            <v>0</v>
          </cell>
          <cell r="N122">
            <v>0</v>
          </cell>
          <cell r="O122">
            <v>0</v>
          </cell>
          <cell r="P122">
            <v>0</v>
          </cell>
          <cell r="Q122">
            <v>0</v>
          </cell>
          <cell r="S122">
            <v>21</v>
          </cell>
          <cell r="T122">
            <v>0</v>
          </cell>
          <cell r="U122">
            <v>-1</v>
          </cell>
        </row>
        <row r="123">
          <cell r="A123" t="str">
            <v xml:space="preserve">    - Scotland</v>
          </cell>
          <cell r="B123">
            <v>4</v>
          </cell>
          <cell r="C123">
            <v>0</v>
          </cell>
          <cell r="D123">
            <v>12</v>
          </cell>
          <cell r="F123">
            <v>5</v>
          </cell>
          <cell r="G123">
            <v>0</v>
          </cell>
          <cell r="H123">
            <v>0</v>
          </cell>
          <cell r="I123">
            <v>7</v>
          </cell>
          <cell r="J123">
            <v>5</v>
          </cell>
          <cell r="K123">
            <v>2</v>
          </cell>
          <cell r="L123">
            <v>1</v>
          </cell>
          <cell r="M123">
            <v>1</v>
          </cell>
          <cell r="N123">
            <v>0</v>
          </cell>
          <cell r="O123">
            <v>0</v>
          </cell>
          <cell r="P123">
            <v>3</v>
          </cell>
          <cell r="Q123">
            <v>1</v>
          </cell>
          <cell r="S123">
            <v>12</v>
          </cell>
          <cell r="T123">
            <v>25</v>
          </cell>
          <cell r="U123">
            <v>1.0833333333333335</v>
          </cell>
        </row>
        <row r="124">
          <cell r="A124" t="str">
            <v xml:space="preserve">    Yugoslavia</v>
          </cell>
          <cell r="B124">
            <v>2</v>
          </cell>
          <cell r="C124">
            <v>0</v>
          </cell>
          <cell r="D124">
            <v>0</v>
          </cell>
          <cell r="F124">
            <v>0</v>
          </cell>
          <cell r="G124">
            <v>0</v>
          </cell>
          <cell r="H124">
            <v>0</v>
          </cell>
          <cell r="I124">
            <v>0</v>
          </cell>
          <cell r="J124">
            <v>0</v>
          </cell>
          <cell r="K124">
            <v>0</v>
          </cell>
          <cell r="L124">
            <v>0</v>
          </cell>
          <cell r="M124">
            <v>0</v>
          </cell>
          <cell r="N124">
            <v>0</v>
          </cell>
          <cell r="O124">
            <v>0</v>
          </cell>
          <cell r="P124">
            <v>0</v>
          </cell>
          <cell r="Q124">
            <v>0</v>
          </cell>
          <cell r="S124">
            <v>0</v>
          </cell>
          <cell r="T124">
            <v>0</v>
          </cell>
          <cell r="U124">
            <v>0</v>
          </cell>
        </row>
        <row r="127">
          <cell r="A127" t="str">
            <v>PHILIPPINE OVERSEAS EMPLOYMENT ADMINISTRATION</v>
          </cell>
        </row>
        <row r="128">
          <cell r="A128" t="str">
            <v>Deployed Landbased Overseas Filipino Workers by Destination</v>
          </cell>
        </row>
        <row r="132">
          <cell r="B132">
            <v>1998</v>
          </cell>
          <cell r="C132">
            <v>1999</v>
          </cell>
          <cell r="D132">
            <v>2000</v>
          </cell>
          <cell r="F132">
            <v>36892</v>
          </cell>
          <cell r="G132">
            <v>36923</v>
          </cell>
          <cell r="H132">
            <v>36951</v>
          </cell>
          <cell r="I132">
            <v>36982</v>
          </cell>
          <cell r="J132">
            <v>37012</v>
          </cell>
          <cell r="K132">
            <v>37043</v>
          </cell>
          <cell r="L132">
            <v>37073</v>
          </cell>
          <cell r="M132">
            <v>37104</v>
          </cell>
          <cell r="N132">
            <v>37135</v>
          </cell>
          <cell r="O132">
            <v>37165</v>
          </cell>
          <cell r="P132">
            <v>37196</v>
          </cell>
          <cell r="Q132">
            <v>37226</v>
          </cell>
          <cell r="S132" t="str">
            <v xml:space="preserve">     2000</v>
          </cell>
          <cell r="T132" t="str">
            <v xml:space="preserve">     2001</v>
          </cell>
          <cell r="U132" t="str">
            <v>% Change</v>
          </cell>
        </row>
        <row r="134">
          <cell r="A134" t="str">
            <v>AMERICAS</v>
          </cell>
          <cell r="B134">
            <v>9152</v>
          </cell>
          <cell r="C134">
            <v>9045</v>
          </cell>
          <cell r="D134">
            <v>7624</v>
          </cell>
          <cell r="F134">
            <v>1274</v>
          </cell>
          <cell r="G134">
            <v>825</v>
          </cell>
          <cell r="H134">
            <v>793</v>
          </cell>
          <cell r="I134">
            <v>733</v>
          </cell>
          <cell r="J134">
            <v>851</v>
          </cell>
          <cell r="K134">
            <v>934</v>
          </cell>
          <cell r="L134">
            <v>965</v>
          </cell>
          <cell r="M134">
            <v>1114</v>
          </cell>
          <cell r="N134">
            <v>795</v>
          </cell>
          <cell r="O134">
            <v>983</v>
          </cell>
          <cell r="P134">
            <v>697</v>
          </cell>
          <cell r="Q134">
            <v>715</v>
          </cell>
          <cell r="S134">
            <v>7624</v>
          </cell>
          <cell r="T134">
            <v>10679</v>
          </cell>
          <cell r="U134">
            <v>0.40070828961175242</v>
          </cell>
        </row>
        <row r="135">
          <cell r="A135" t="str">
            <v xml:space="preserve">    Antigua</v>
          </cell>
          <cell r="B135">
            <v>9</v>
          </cell>
          <cell r="C135">
            <v>0</v>
          </cell>
          <cell r="D135">
            <v>0</v>
          </cell>
          <cell r="F135">
            <v>0</v>
          </cell>
          <cell r="G135">
            <v>0</v>
          </cell>
          <cell r="H135">
            <v>0</v>
          </cell>
          <cell r="I135">
            <v>0</v>
          </cell>
          <cell r="J135">
            <v>0</v>
          </cell>
          <cell r="K135">
            <v>0</v>
          </cell>
          <cell r="L135">
            <v>2</v>
          </cell>
          <cell r="M135">
            <v>0</v>
          </cell>
          <cell r="N135">
            <v>0</v>
          </cell>
          <cell r="O135">
            <v>0</v>
          </cell>
          <cell r="P135">
            <v>0</v>
          </cell>
          <cell r="Q135">
            <v>0</v>
          </cell>
          <cell r="S135">
            <v>0</v>
          </cell>
          <cell r="T135">
            <v>2</v>
          </cell>
          <cell r="U135">
            <v>0</v>
          </cell>
        </row>
        <row r="136">
          <cell r="A136" t="str">
            <v xml:space="preserve">    Argentina</v>
          </cell>
          <cell r="B136">
            <v>23</v>
          </cell>
          <cell r="C136">
            <v>41</v>
          </cell>
          <cell r="D136">
            <v>40</v>
          </cell>
          <cell r="F136">
            <v>1</v>
          </cell>
          <cell r="G136">
            <v>0</v>
          </cell>
          <cell r="H136">
            <v>0</v>
          </cell>
          <cell r="I136">
            <v>1</v>
          </cell>
          <cell r="J136">
            <v>0</v>
          </cell>
          <cell r="K136">
            <v>5</v>
          </cell>
          <cell r="L136">
            <v>13</v>
          </cell>
          <cell r="M136">
            <v>3</v>
          </cell>
          <cell r="N136">
            <v>1</v>
          </cell>
          <cell r="O136">
            <v>0</v>
          </cell>
          <cell r="P136">
            <v>0</v>
          </cell>
          <cell r="Q136">
            <v>10</v>
          </cell>
          <cell r="S136">
            <v>40</v>
          </cell>
          <cell r="T136">
            <v>34</v>
          </cell>
          <cell r="U136">
            <v>-0.15</v>
          </cell>
        </row>
        <row r="137">
          <cell r="A137" t="str">
            <v xml:space="preserve">    Armenia</v>
          </cell>
          <cell r="B137">
            <v>0</v>
          </cell>
          <cell r="C137">
            <v>1</v>
          </cell>
          <cell r="D137">
            <v>0</v>
          </cell>
          <cell r="F137">
            <v>0</v>
          </cell>
          <cell r="G137">
            <v>0</v>
          </cell>
          <cell r="H137">
            <v>0</v>
          </cell>
          <cell r="I137">
            <v>0</v>
          </cell>
          <cell r="J137">
            <v>0</v>
          </cell>
          <cell r="K137">
            <v>0</v>
          </cell>
          <cell r="L137">
            <v>0</v>
          </cell>
          <cell r="M137">
            <v>0</v>
          </cell>
          <cell r="N137">
            <v>0</v>
          </cell>
          <cell r="O137">
            <v>0</v>
          </cell>
          <cell r="P137">
            <v>0</v>
          </cell>
          <cell r="Q137">
            <v>0</v>
          </cell>
          <cell r="S137">
            <v>0</v>
          </cell>
          <cell r="T137">
            <v>0</v>
          </cell>
          <cell r="U137">
            <v>0</v>
          </cell>
        </row>
        <row r="138">
          <cell r="A138" t="str">
            <v xml:space="preserve">    Aruba</v>
          </cell>
          <cell r="B138">
            <v>792</v>
          </cell>
          <cell r="C138">
            <v>1428</v>
          </cell>
          <cell r="D138">
            <v>168</v>
          </cell>
          <cell r="F138">
            <v>5</v>
          </cell>
          <cell r="G138">
            <v>1</v>
          </cell>
          <cell r="H138">
            <v>2</v>
          </cell>
          <cell r="I138">
            <v>7</v>
          </cell>
          <cell r="J138">
            <v>22</v>
          </cell>
          <cell r="K138">
            <v>26</v>
          </cell>
          <cell r="L138">
            <v>15</v>
          </cell>
          <cell r="M138">
            <v>7</v>
          </cell>
          <cell r="N138">
            <v>7</v>
          </cell>
          <cell r="O138">
            <v>11</v>
          </cell>
          <cell r="P138">
            <v>11</v>
          </cell>
          <cell r="Q138">
            <v>5</v>
          </cell>
          <cell r="S138">
            <v>168</v>
          </cell>
          <cell r="T138">
            <v>119</v>
          </cell>
          <cell r="U138">
            <v>-0.29166666666666663</v>
          </cell>
        </row>
        <row r="139">
          <cell r="A139" t="str">
            <v xml:space="preserve">    Bahamas</v>
          </cell>
          <cell r="B139">
            <v>22</v>
          </cell>
          <cell r="C139">
            <v>32</v>
          </cell>
          <cell r="D139">
            <v>41</v>
          </cell>
          <cell r="F139">
            <v>4</v>
          </cell>
          <cell r="G139">
            <v>7</v>
          </cell>
          <cell r="H139">
            <v>6</v>
          </cell>
          <cell r="I139">
            <v>13</v>
          </cell>
          <cell r="J139">
            <v>10</v>
          </cell>
          <cell r="K139">
            <v>13</v>
          </cell>
          <cell r="L139">
            <v>3</v>
          </cell>
          <cell r="M139">
            <v>12</v>
          </cell>
          <cell r="N139">
            <v>17</v>
          </cell>
          <cell r="O139">
            <v>28</v>
          </cell>
          <cell r="P139">
            <v>6</v>
          </cell>
          <cell r="Q139">
            <v>9</v>
          </cell>
          <cell r="S139">
            <v>41</v>
          </cell>
          <cell r="T139">
            <v>128</v>
          </cell>
          <cell r="U139">
            <v>2.1219512195121952</v>
          </cell>
        </row>
        <row r="140">
          <cell r="A140" t="str">
            <v xml:space="preserve">    Barbados</v>
          </cell>
          <cell r="B140">
            <v>0</v>
          </cell>
          <cell r="C140">
            <v>0</v>
          </cell>
          <cell r="D140">
            <v>50</v>
          </cell>
          <cell r="F140">
            <v>36</v>
          </cell>
          <cell r="G140">
            <v>0</v>
          </cell>
          <cell r="H140">
            <v>0</v>
          </cell>
          <cell r="I140">
            <v>0</v>
          </cell>
          <cell r="J140">
            <v>0</v>
          </cell>
          <cell r="K140">
            <v>0</v>
          </cell>
          <cell r="L140">
            <v>0</v>
          </cell>
          <cell r="M140">
            <v>0</v>
          </cell>
          <cell r="N140">
            <v>0</v>
          </cell>
          <cell r="O140">
            <v>0</v>
          </cell>
          <cell r="P140">
            <v>0</v>
          </cell>
          <cell r="Q140">
            <v>0</v>
          </cell>
          <cell r="S140">
            <v>50</v>
          </cell>
          <cell r="T140">
            <v>36</v>
          </cell>
          <cell r="U140">
            <v>-0.28000000000000003</v>
          </cell>
        </row>
        <row r="141">
          <cell r="A141" t="str">
            <v xml:space="preserve">    Belize</v>
          </cell>
          <cell r="B141">
            <v>0</v>
          </cell>
          <cell r="C141">
            <v>56</v>
          </cell>
          <cell r="D141">
            <v>0</v>
          </cell>
          <cell r="F141">
            <v>0</v>
          </cell>
          <cell r="G141">
            <v>0</v>
          </cell>
          <cell r="H141">
            <v>0</v>
          </cell>
          <cell r="I141">
            <v>0</v>
          </cell>
          <cell r="J141">
            <v>0</v>
          </cell>
          <cell r="K141">
            <v>0</v>
          </cell>
          <cell r="L141">
            <v>0</v>
          </cell>
          <cell r="M141">
            <v>0</v>
          </cell>
          <cell r="N141">
            <v>0</v>
          </cell>
          <cell r="O141">
            <v>0</v>
          </cell>
          <cell r="P141">
            <v>0</v>
          </cell>
          <cell r="Q141">
            <v>0</v>
          </cell>
          <cell r="S141">
            <v>0</v>
          </cell>
          <cell r="T141">
            <v>0</v>
          </cell>
          <cell r="U141">
            <v>0</v>
          </cell>
        </row>
        <row r="142">
          <cell r="A142" t="str">
            <v xml:space="preserve">    Bermuda</v>
          </cell>
          <cell r="B142">
            <v>177</v>
          </cell>
          <cell r="C142">
            <v>128</v>
          </cell>
          <cell r="D142">
            <v>239</v>
          </cell>
          <cell r="F142">
            <v>3</v>
          </cell>
          <cell r="G142">
            <v>48</v>
          </cell>
          <cell r="H142">
            <v>48</v>
          </cell>
          <cell r="I142">
            <v>4</v>
          </cell>
          <cell r="J142">
            <v>23</v>
          </cell>
          <cell r="K142">
            <v>8</v>
          </cell>
          <cell r="L142">
            <v>11</v>
          </cell>
          <cell r="M142">
            <v>9</v>
          </cell>
          <cell r="N142">
            <v>15</v>
          </cell>
          <cell r="O142">
            <v>9</v>
          </cell>
          <cell r="P142">
            <v>16</v>
          </cell>
          <cell r="Q142">
            <v>2</v>
          </cell>
          <cell r="S142">
            <v>239</v>
          </cell>
          <cell r="T142">
            <v>196</v>
          </cell>
          <cell r="U142">
            <v>-0.17991631799163177</v>
          </cell>
        </row>
        <row r="143">
          <cell r="A143" t="str">
            <v xml:space="preserve">    Brazil</v>
          </cell>
          <cell r="B143">
            <v>19</v>
          </cell>
          <cell r="C143">
            <v>35</v>
          </cell>
          <cell r="D143">
            <v>61</v>
          </cell>
          <cell r="F143">
            <v>6</v>
          </cell>
          <cell r="G143">
            <v>3</v>
          </cell>
          <cell r="H143">
            <v>2</v>
          </cell>
          <cell r="I143">
            <v>12</v>
          </cell>
          <cell r="J143">
            <v>2</v>
          </cell>
          <cell r="K143">
            <v>3</v>
          </cell>
          <cell r="L143">
            <v>0</v>
          </cell>
          <cell r="M143">
            <v>3</v>
          </cell>
          <cell r="N143">
            <v>3</v>
          </cell>
          <cell r="O143">
            <v>3</v>
          </cell>
          <cell r="P143">
            <v>1</v>
          </cell>
          <cell r="Q143">
            <v>3</v>
          </cell>
          <cell r="S143">
            <v>61</v>
          </cell>
          <cell r="T143">
            <v>41</v>
          </cell>
          <cell r="U143">
            <v>-0.32786885245901642</v>
          </cell>
        </row>
        <row r="144">
          <cell r="A144" t="str">
            <v xml:space="preserve">    Canada</v>
          </cell>
          <cell r="B144">
            <v>1957</v>
          </cell>
          <cell r="C144">
            <v>2020</v>
          </cell>
          <cell r="D144">
            <v>1915</v>
          </cell>
          <cell r="F144">
            <v>305</v>
          </cell>
          <cell r="G144">
            <v>347</v>
          </cell>
          <cell r="H144">
            <v>278</v>
          </cell>
          <cell r="I144">
            <v>216</v>
          </cell>
          <cell r="J144">
            <v>293</v>
          </cell>
          <cell r="K144">
            <v>263</v>
          </cell>
          <cell r="L144">
            <v>283</v>
          </cell>
          <cell r="M144">
            <v>281</v>
          </cell>
          <cell r="N144">
            <v>273</v>
          </cell>
          <cell r="O144">
            <v>184</v>
          </cell>
          <cell r="P144">
            <v>217</v>
          </cell>
          <cell r="Q144">
            <v>192</v>
          </cell>
          <cell r="S144">
            <v>1915</v>
          </cell>
          <cell r="T144">
            <v>3132</v>
          </cell>
          <cell r="U144">
            <v>0.63550913838120104</v>
          </cell>
        </row>
        <row r="145">
          <cell r="A145" t="str">
            <v xml:space="preserve">    Caribbean (unsp.) </v>
          </cell>
          <cell r="B145">
            <v>0</v>
          </cell>
          <cell r="C145">
            <v>0</v>
          </cell>
          <cell r="D145">
            <v>2</v>
          </cell>
          <cell r="F145">
            <v>0</v>
          </cell>
          <cell r="G145">
            <v>0</v>
          </cell>
          <cell r="H145">
            <v>0</v>
          </cell>
          <cell r="I145">
            <v>0</v>
          </cell>
          <cell r="J145">
            <v>14</v>
          </cell>
          <cell r="K145">
            <v>0</v>
          </cell>
          <cell r="L145">
            <v>5</v>
          </cell>
          <cell r="M145">
            <v>0</v>
          </cell>
          <cell r="N145">
            <v>0</v>
          </cell>
          <cell r="O145">
            <v>0</v>
          </cell>
          <cell r="P145">
            <v>0</v>
          </cell>
          <cell r="Q145">
            <v>0</v>
          </cell>
          <cell r="S145">
            <v>2</v>
          </cell>
          <cell r="T145">
            <v>19</v>
          </cell>
          <cell r="U145">
            <v>8.5</v>
          </cell>
        </row>
        <row r="146">
          <cell r="A146" t="str">
            <v xml:space="preserve">    Cayman Is.</v>
          </cell>
          <cell r="B146">
            <v>200</v>
          </cell>
          <cell r="C146">
            <v>278</v>
          </cell>
          <cell r="D146">
            <v>352</v>
          </cell>
          <cell r="F146">
            <v>44</v>
          </cell>
          <cell r="G146">
            <v>20</v>
          </cell>
          <cell r="H146">
            <v>33</v>
          </cell>
          <cell r="I146">
            <v>44</v>
          </cell>
          <cell r="J146">
            <v>38</v>
          </cell>
          <cell r="K146">
            <v>54</v>
          </cell>
          <cell r="L146">
            <v>48</v>
          </cell>
          <cell r="M146">
            <v>73</v>
          </cell>
          <cell r="N146">
            <v>44</v>
          </cell>
          <cell r="O146">
            <v>61</v>
          </cell>
          <cell r="P146">
            <v>65</v>
          </cell>
          <cell r="Q146">
            <v>121</v>
          </cell>
          <cell r="S146">
            <v>352</v>
          </cell>
          <cell r="T146">
            <v>645</v>
          </cell>
          <cell r="U146">
            <v>0.83238636363636354</v>
          </cell>
        </row>
        <row r="147">
          <cell r="A147" t="str">
            <v xml:space="preserve">    Chile</v>
          </cell>
          <cell r="B147">
            <v>34</v>
          </cell>
          <cell r="C147">
            <v>5</v>
          </cell>
          <cell r="D147">
            <v>1</v>
          </cell>
          <cell r="F147">
            <v>0</v>
          </cell>
          <cell r="G147">
            <v>0</v>
          </cell>
          <cell r="H147">
            <v>0</v>
          </cell>
          <cell r="I147">
            <v>0</v>
          </cell>
          <cell r="J147">
            <v>0</v>
          </cell>
          <cell r="K147">
            <v>0</v>
          </cell>
          <cell r="L147">
            <v>0</v>
          </cell>
          <cell r="M147">
            <v>1</v>
          </cell>
          <cell r="N147">
            <v>0</v>
          </cell>
          <cell r="O147">
            <v>0</v>
          </cell>
          <cell r="P147">
            <v>0</v>
          </cell>
          <cell r="Q147">
            <v>0</v>
          </cell>
          <cell r="S147">
            <v>1</v>
          </cell>
          <cell r="T147">
            <v>1</v>
          </cell>
          <cell r="U147">
            <v>0</v>
          </cell>
        </row>
        <row r="148">
          <cell r="A148" t="str">
            <v xml:space="preserve">    Colombia</v>
          </cell>
          <cell r="B148">
            <v>3</v>
          </cell>
          <cell r="C148">
            <v>1</v>
          </cell>
          <cell r="D148">
            <v>7</v>
          </cell>
          <cell r="F148">
            <v>0</v>
          </cell>
          <cell r="G148">
            <v>0</v>
          </cell>
          <cell r="H148">
            <v>0</v>
          </cell>
          <cell r="I148">
            <v>0</v>
          </cell>
          <cell r="J148">
            <v>0</v>
          </cell>
          <cell r="K148">
            <v>1</v>
          </cell>
          <cell r="L148">
            <v>0</v>
          </cell>
          <cell r="M148">
            <v>0</v>
          </cell>
          <cell r="N148">
            <v>0</v>
          </cell>
          <cell r="O148">
            <v>0</v>
          </cell>
          <cell r="P148">
            <v>0</v>
          </cell>
          <cell r="Q148">
            <v>0</v>
          </cell>
          <cell r="S148">
            <v>7</v>
          </cell>
          <cell r="T148">
            <v>1</v>
          </cell>
          <cell r="U148">
            <v>-0.85714285714285721</v>
          </cell>
        </row>
        <row r="149">
          <cell r="A149" t="str">
            <v xml:space="preserve">    Costa Rica</v>
          </cell>
          <cell r="B149">
            <v>2</v>
          </cell>
          <cell r="C149">
            <v>11</v>
          </cell>
          <cell r="D149">
            <v>1</v>
          </cell>
          <cell r="F149">
            <v>0</v>
          </cell>
          <cell r="G149">
            <v>0</v>
          </cell>
          <cell r="H149">
            <v>1</v>
          </cell>
          <cell r="I149">
            <v>0</v>
          </cell>
          <cell r="J149">
            <v>0</v>
          </cell>
          <cell r="K149">
            <v>23</v>
          </cell>
          <cell r="L149">
            <v>0</v>
          </cell>
          <cell r="M149">
            <v>0</v>
          </cell>
          <cell r="N149">
            <v>2</v>
          </cell>
          <cell r="O149">
            <v>0</v>
          </cell>
          <cell r="P149">
            <v>0</v>
          </cell>
          <cell r="Q149">
            <v>0</v>
          </cell>
          <cell r="S149">
            <v>1</v>
          </cell>
          <cell r="T149">
            <v>26</v>
          </cell>
          <cell r="U149">
            <v>0</v>
          </cell>
        </row>
        <row r="150">
          <cell r="A150" t="str">
            <v xml:space="preserve">    Cuba</v>
          </cell>
          <cell r="B150">
            <v>314</v>
          </cell>
          <cell r="C150">
            <v>299</v>
          </cell>
          <cell r="D150">
            <v>319</v>
          </cell>
          <cell r="F150">
            <v>44</v>
          </cell>
          <cell r="G150">
            <v>31</v>
          </cell>
          <cell r="H150">
            <v>17</v>
          </cell>
          <cell r="I150">
            <v>10</v>
          </cell>
          <cell r="J150">
            <v>0</v>
          </cell>
          <cell r="K150">
            <v>1</v>
          </cell>
          <cell r="L150">
            <v>10</v>
          </cell>
          <cell r="M150">
            <v>30</v>
          </cell>
          <cell r="N150">
            <v>21</v>
          </cell>
          <cell r="O150">
            <v>27</v>
          </cell>
          <cell r="P150">
            <v>9</v>
          </cell>
          <cell r="Q150">
            <v>16</v>
          </cell>
          <cell r="S150">
            <v>319</v>
          </cell>
          <cell r="T150">
            <v>216</v>
          </cell>
          <cell r="U150">
            <v>-0.32288401253918497</v>
          </cell>
        </row>
        <row r="151">
          <cell r="A151" t="str">
            <v xml:space="preserve">    Diego Garcia</v>
          </cell>
          <cell r="B151">
            <v>1444</v>
          </cell>
          <cell r="C151">
            <v>673</v>
          </cell>
          <cell r="D151">
            <v>306</v>
          </cell>
          <cell r="F151">
            <v>13</v>
          </cell>
          <cell r="G151">
            <v>9</v>
          </cell>
          <cell r="H151">
            <v>5</v>
          </cell>
          <cell r="I151">
            <v>20</v>
          </cell>
          <cell r="J151">
            <v>2</v>
          </cell>
          <cell r="K151">
            <v>17</v>
          </cell>
          <cell r="L151">
            <v>32</v>
          </cell>
          <cell r="M151">
            <v>238</v>
          </cell>
          <cell r="N151">
            <v>9</v>
          </cell>
          <cell r="O151">
            <v>282</v>
          </cell>
          <cell r="P151">
            <v>82</v>
          </cell>
          <cell r="Q151">
            <v>17</v>
          </cell>
          <cell r="S151">
            <v>306</v>
          </cell>
          <cell r="T151">
            <v>726</v>
          </cell>
          <cell r="U151">
            <v>1.3725490196078431</v>
          </cell>
        </row>
        <row r="152">
          <cell r="A152" t="str">
            <v xml:space="preserve">    Dominica</v>
          </cell>
          <cell r="B152">
            <v>1</v>
          </cell>
          <cell r="C152">
            <v>0</v>
          </cell>
          <cell r="D152">
            <v>0</v>
          </cell>
          <cell r="F152">
            <v>0</v>
          </cell>
          <cell r="G152">
            <v>0</v>
          </cell>
          <cell r="H152">
            <v>0</v>
          </cell>
          <cell r="I152">
            <v>0</v>
          </cell>
          <cell r="J152">
            <v>0</v>
          </cell>
          <cell r="K152">
            <v>0</v>
          </cell>
          <cell r="L152">
            <v>0</v>
          </cell>
          <cell r="M152">
            <v>0</v>
          </cell>
          <cell r="N152">
            <v>0</v>
          </cell>
          <cell r="O152">
            <v>0</v>
          </cell>
          <cell r="P152">
            <v>0</v>
          </cell>
          <cell r="Q152">
            <v>0</v>
          </cell>
          <cell r="S152">
            <v>0</v>
          </cell>
          <cell r="T152">
            <v>0</v>
          </cell>
          <cell r="U152">
            <v>0</v>
          </cell>
        </row>
        <row r="153">
          <cell r="A153" t="str">
            <v xml:space="preserve">    Dominican Republic</v>
          </cell>
          <cell r="B153">
            <v>7</v>
          </cell>
          <cell r="C153">
            <v>4</v>
          </cell>
          <cell r="D153">
            <v>1</v>
          </cell>
          <cell r="F153">
            <v>3</v>
          </cell>
          <cell r="G153">
            <v>0</v>
          </cell>
          <cell r="H153">
            <v>0</v>
          </cell>
          <cell r="I153">
            <v>0</v>
          </cell>
          <cell r="J153">
            <v>0</v>
          </cell>
          <cell r="K153">
            <v>3</v>
          </cell>
          <cell r="L153">
            <v>0</v>
          </cell>
          <cell r="M153">
            <v>0</v>
          </cell>
          <cell r="N153">
            <v>0</v>
          </cell>
          <cell r="O153">
            <v>0</v>
          </cell>
          <cell r="P153">
            <v>0</v>
          </cell>
          <cell r="Q153">
            <v>1</v>
          </cell>
          <cell r="S153">
            <v>1</v>
          </cell>
          <cell r="T153">
            <v>7</v>
          </cell>
          <cell r="U153">
            <v>6</v>
          </cell>
        </row>
        <row r="154">
          <cell r="A154" t="str">
            <v xml:space="preserve">    Ecuador</v>
          </cell>
          <cell r="B154">
            <v>0</v>
          </cell>
          <cell r="C154">
            <v>4</v>
          </cell>
          <cell r="D154">
            <v>1</v>
          </cell>
          <cell r="F154">
            <v>0</v>
          </cell>
          <cell r="G154">
            <v>0</v>
          </cell>
          <cell r="H154">
            <v>0</v>
          </cell>
          <cell r="I154">
            <v>0</v>
          </cell>
          <cell r="J154">
            <v>0</v>
          </cell>
          <cell r="K154">
            <v>0</v>
          </cell>
          <cell r="L154">
            <v>0</v>
          </cell>
          <cell r="M154">
            <v>0</v>
          </cell>
          <cell r="N154">
            <v>0</v>
          </cell>
          <cell r="O154">
            <v>0</v>
          </cell>
          <cell r="P154">
            <v>0</v>
          </cell>
          <cell r="Q154">
            <v>0</v>
          </cell>
          <cell r="S154">
            <v>1</v>
          </cell>
          <cell r="T154">
            <v>0</v>
          </cell>
          <cell r="U154">
            <v>-1</v>
          </cell>
        </row>
        <row r="155">
          <cell r="A155" t="str">
            <v xml:space="preserve">    El Salvador</v>
          </cell>
          <cell r="B155">
            <v>1</v>
          </cell>
          <cell r="C155">
            <v>0</v>
          </cell>
          <cell r="D155">
            <v>4</v>
          </cell>
          <cell r="F155">
            <v>0</v>
          </cell>
          <cell r="G155">
            <v>1</v>
          </cell>
          <cell r="H155">
            <v>0</v>
          </cell>
          <cell r="I155">
            <v>1</v>
          </cell>
          <cell r="J155">
            <v>1</v>
          </cell>
          <cell r="K155">
            <v>0</v>
          </cell>
          <cell r="L155">
            <v>0</v>
          </cell>
          <cell r="M155">
            <v>0</v>
          </cell>
          <cell r="N155">
            <v>1</v>
          </cell>
          <cell r="O155">
            <v>0</v>
          </cell>
          <cell r="P155">
            <v>0</v>
          </cell>
          <cell r="Q155">
            <v>0</v>
          </cell>
          <cell r="S155">
            <v>4</v>
          </cell>
          <cell r="T155">
            <v>4</v>
          </cell>
          <cell r="U155">
            <v>0</v>
          </cell>
        </row>
        <row r="156">
          <cell r="A156" t="str">
            <v xml:space="preserve">    Grenada</v>
          </cell>
          <cell r="B156">
            <v>8</v>
          </cell>
          <cell r="C156">
            <v>9</v>
          </cell>
          <cell r="D156">
            <v>0</v>
          </cell>
          <cell r="F156">
            <v>0</v>
          </cell>
          <cell r="G156">
            <v>0</v>
          </cell>
          <cell r="H156">
            <v>0</v>
          </cell>
          <cell r="I156">
            <v>0</v>
          </cell>
          <cell r="J156">
            <v>0</v>
          </cell>
          <cell r="K156">
            <v>0</v>
          </cell>
          <cell r="L156">
            <v>0</v>
          </cell>
          <cell r="M156">
            <v>0</v>
          </cell>
          <cell r="N156">
            <v>0</v>
          </cell>
          <cell r="O156">
            <v>0</v>
          </cell>
          <cell r="P156">
            <v>0</v>
          </cell>
          <cell r="Q156">
            <v>0</v>
          </cell>
          <cell r="S156">
            <v>0</v>
          </cell>
          <cell r="T156">
            <v>0</v>
          </cell>
          <cell r="U156">
            <v>0</v>
          </cell>
        </row>
        <row r="157">
          <cell r="A157" t="str">
            <v xml:space="preserve">    Guam</v>
          </cell>
          <cell r="B157">
            <v>812</v>
          </cell>
          <cell r="C157">
            <v>370</v>
          </cell>
          <cell r="D157">
            <v>209</v>
          </cell>
          <cell r="F157">
            <v>17</v>
          </cell>
          <cell r="G157">
            <v>13</v>
          </cell>
          <cell r="H157">
            <v>39</v>
          </cell>
          <cell r="I157">
            <v>16</v>
          </cell>
          <cell r="J157">
            <v>13</v>
          </cell>
          <cell r="K157">
            <v>23</v>
          </cell>
          <cell r="L157">
            <v>30</v>
          </cell>
          <cell r="M157">
            <v>14</v>
          </cell>
          <cell r="N157">
            <v>5</v>
          </cell>
          <cell r="O157">
            <v>7</v>
          </cell>
          <cell r="P157">
            <v>7</v>
          </cell>
          <cell r="Q157">
            <v>11</v>
          </cell>
          <cell r="S157">
            <v>209</v>
          </cell>
          <cell r="T157">
            <v>195</v>
          </cell>
          <cell r="U157">
            <v>-6.6985645933014371E-2</v>
          </cell>
        </row>
        <row r="158">
          <cell r="A158" t="str">
            <v xml:space="preserve">    Guatemala</v>
          </cell>
          <cell r="B158">
            <v>1</v>
          </cell>
          <cell r="C158">
            <v>11</v>
          </cell>
          <cell r="D158">
            <v>1</v>
          </cell>
          <cell r="F158">
            <v>2</v>
          </cell>
          <cell r="G158">
            <v>0</v>
          </cell>
          <cell r="H158">
            <v>20</v>
          </cell>
          <cell r="I158">
            <v>6</v>
          </cell>
          <cell r="J158">
            <v>0</v>
          </cell>
          <cell r="K158">
            <v>0</v>
          </cell>
          <cell r="L158">
            <v>0</v>
          </cell>
          <cell r="M158">
            <v>0</v>
          </cell>
          <cell r="N158">
            <v>0</v>
          </cell>
          <cell r="O158">
            <v>0</v>
          </cell>
          <cell r="P158">
            <v>0</v>
          </cell>
          <cell r="Q158">
            <v>0</v>
          </cell>
          <cell r="S158">
            <v>1</v>
          </cell>
          <cell r="T158">
            <v>28</v>
          </cell>
          <cell r="U158">
            <v>0</v>
          </cell>
        </row>
        <row r="159">
          <cell r="A159" t="str">
            <v xml:space="preserve">    Guyana</v>
          </cell>
          <cell r="B159">
            <v>4</v>
          </cell>
          <cell r="C159">
            <v>5</v>
          </cell>
          <cell r="D159">
            <v>0</v>
          </cell>
          <cell r="F159">
            <v>0</v>
          </cell>
          <cell r="G159">
            <v>0</v>
          </cell>
          <cell r="H159">
            <v>0</v>
          </cell>
          <cell r="I159">
            <v>0</v>
          </cell>
          <cell r="J159">
            <v>0</v>
          </cell>
          <cell r="K159">
            <v>0</v>
          </cell>
          <cell r="L159">
            <v>0</v>
          </cell>
          <cell r="M159">
            <v>0</v>
          </cell>
          <cell r="N159">
            <v>0</v>
          </cell>
          <cell r="O159">
            <v>0</v>
          </cell>
          <cell r="P159">
            <v>0</v>
          </cell>
          <cell r="Q159">
            <v>0</v>
          </cell>
          <cell r="S159">
            <v>0</v>
          </cell>
          <cell r="T159">
            <v>0</v>
          </cell>
          <cell r="U159">
            <v>0</v>
          </cell>
        </row>
        <row r="160">
          <cell r="A160" t="str">
            <v xml:space="preserve">    Haiti</v>
          </cell>
          <cell r="B160">
            <v>11</v>
          </cell>
          <cell r="C160">
            <v>20</v>
          </cell>
          <cell r="D160">
            <v>24</v>
          </cell>
          <cell r="F160">
            <v>5</v>
          </cell>
          <cell r="G160">
            <v>3</v>
          </cell>
          <cell r="H160">
            <v>0</v>
          </cell>
          <cell r="I160">
            <v>2</v>
          </cell>
          <cell r="J160">
            <v>15</v>
          </cell>
          <cell r="K160">
            <v>3</v>
          </cell>
          <cell r="L160">
            <v>5</v>
          </cell>
          <cell r="M160">
            <v>2</v>
          </cell>
          <cell r="N160">
            <v>2</v>
          </cell>
          <cell r="O160">
            <v>0</v>
          </cell>
          <cell r="P160">
            <v>0</v>
          </cell>
          <cell r="Q160">
            <v>0</v>
          </cell>
          <cell r="S160">
            <v>24</v>
          </cell>
          <cell r="T160">
            <v>37</v>
          </cell>
          <cell r="U160">
            <v>0.54166666666666674</v>
          </cell>
        </row>
        <row r="161">
          <cell r="A161" t="str">
            <v xml:space="preserve">    Hawaii</v>
          </cell>
          <cell r="B161">
            <v>0</v>
          </cell>
          <cell r="C161">
            <v>0</v>
          </cell>
          <cell r="D161">
            <v>1</v>
          </cell>
          <cell r="F161">
            <v>0</v>
          </cell>
          <cell r="G161">
            <v>1</v>
          </cell>
          <cell r="H161">
            <v>0</v>
          </cell>
          <cell r="I161">
            <v>0</v>
          </cell>
          <cell r="J161">
            <v>0</v>
          </cell>
          <cell r="K161">
            <v>0</v>
          </cell>
          <cell r="L161">
            <v>0</v>
          </cell>
          <cell r="M161">
            <v>0</v>
          </cell>
          <cell r="N161">
            <v>0</v>
          </cell>
          <cell r="O161">
            <v>13</v>
          </cell>
          <cell r="P161">
            <v>0</v>
          </cell>
          <cell r="Q161">
            <v>27</v>
          </cell>
          <cell r="S161">
            <v>1</v>
          </cell>
          <cell r="T161">
            <v>41</v>
          </cell>
          <cell r="U161">
            <v>0</v>
          </cell>
        </row>
        <row r="162">
          <cell r="A162" t="str">
            <v xml:space="preserve">    Honduras</v>
          </cell>
          <cell r="B162">
            <v>11</v>
          </cell>
          <cell r="C162">
            <v>12</v>
          </cell>
          <cell r="D162">
            <v>4</v>
          </cell>
          <cell r="F162">
            <v>0</v>
          </cell>
          <cell r="G162">
            <v>0</v>
          </cell>
          <cell r="H162">
            <v>0</v>
          </cell>
          <cell r="I162">
            <v>3</v>
          </cell>
          <cell r="J162">
            <v>0</v>
          </cell>
          <cell r="K162">
            <v>0</v>
          </cell>
          <cell r="L162">
            <v>1</v>
          </cell>
          <cell r="M162">
            <v>0</v>
          </cell>
          <cell r="N162">
            <v>1</v>
          </cell>
          <cell r="O162">
            <v>0</v>
          </cell>
          <cell r="P162">
            <v>0</v>
          </cell>
          <cell r="Q162">
            <v>2</v>
          </cell>
          <cell r="S162">
            <v>4</v>
          </cell>
          <cell r="T162">
            <v>7</v>
          </cell>
          <cell r="U162">
            <v>0.75</v>
          </cell>
        </row>
        <row r="163">
          <cell r="A163" t="str">
            <v xml:space="preserve">    Jamaica</v>
          </cell>
          <cell r="B163">
            <v>27</v>
          </cell>
          <cell r="C163">
            <v>26</v>
          </cell>
          <cell r="D163">
            <v>13</v>
          </cell>
          <cell r="F163">
            <v>2</v>
          </cell>
          <cell r="G163">
            <v>0</v>
          </cell>
          <cell r="H163">
            <v>0</v>
          </cell>
          <cell r="I163">
            <v>0</v>
          </cell>
          <cell r="J163">
            <v>2</v>
          </cell>
          <cell r="K163">
            <v>1</v>
          </cell>
          <cell r="L163">
            <v>0</v>
          </cell>
          <cell r="M163">
            <v>0</v>
          </cell>
          <cell r="N163">
            <v>0</v>
          </cell>
          <cell r="O163">
            <v>1</v>
          </cell>
          <cell r="P163">
            <v>0</v>
          </cell>
          <cell r="Q163">
            <v>2</v>
          </cell>
          <cell r="S163">
            <v>13</v>
          </cell>
          <cell r="T163">
            <v>8</v>
          </cell>
          <cell r="U163">
            <v>-0.38461538461538458</v>
          </cell>
        </row>
        <row r="164">
          <cell r="A164" t="str">
            <v xml:space="preserve">    Mexico</v>
          </cell>
          <cell r="B164">
            <v>33</v>
          </cell>
          <cell r="C164">
            <v>90</v>
          </cell>
          <cell r="D164">
            <v>241</v>
          </cell>
          <cell r="F164">
            <v>51</v>
          </cell>
          <cell r="G164">
            <v>15</v>
          </cell>
          <cell r="H164">
            <v>54</v>
          </cell>
          <cell r="I164">
            <v>15</v>
          </cell>
          <cell r="J164">
            <v>16</v>
          </cell>
          <cell r="K164">
            <v>22</v>
          </cell>
          <cell r="L164">
            <v>17</v>
          </cell>
          <cell r="M164">
            <v>15</v>
          </cell>
          <cell r="N164">
            <v>16</v>
          </cell>
          <cell r="O164">
            <v>13</v>
          </cell>
          <cell r="P164">
            <v>6</v>
          </cell>
          <cell r="Q164">
            <v>2</v>
          </cell>
          <cell r="S164">
            <v>241</v>
          </cell>
          <cell r="T164">
            <v>242</v>
          </cell>
          <cell r="U164">
            <v>4.1493775933609811E-3</v>
          </cell>
        </row>
        <row r="165">
          <cell r="A165" t="str">
            <v xml:space="preserve">    Midway Is.</v>
          </cell>
          <cell r="B165">
            <v>23</v>
          </cell>
          <cell r="C165">
            <v>21</v>
          </cell>
          <cell r="D165">
            <v>25</v>
          </cell>
          <cell r="F165">
            <v>2</v>
          </cell>
          <cell r="G165">
            <v>4</v>
          </cell>
          <cell r="H165">
            <v>0</v>
          </cell>
          <cell r="I165">
            <v>0</v>
          </cell>
          <cell r="J165">
            <v>3</v>
          </cell>
          <cell r="K165">
            <v>5</v>
          </cell>
          <cell r="L165">
            <v>0</v>
          </cell>
          <cell r="M165">
            <v>3</v>
          </cell>
          <cell r="N165">
            <v>4</v>
          </cell>
          <cell r="O165">
            <v>2</v>
          </cell>
          <cell r="P165">
            <v>1</v>
          </cell>
          <cell r="Q165">
            <v>3</v>
          </cell>
          <cell r="S165">
            <v>25</v>
          </cell>
          <cell r="T165">
            <v>27</v>
          </cell>
          <cell r="U165">
            <v>8.0000000000000071E-2</v>
          </cell>
        </row>
        <row r="166">
          <cell r="A166" t="str">
            <v xml:space="preserve">    Netherlands Antilles</v>
          </cell>
          <cell r="B166">
            <v>0</v>
          </cell>
          <cell r="C166">
            <v>1</v>
          </cell>
          <cell r="D166">
            <v>15</v>
          </cell>
          <cell r="F166">
            <v>0</v>
          </cell>
          <cell r="G166">
            <v>2</v>
          </cell>
          <cell r="H166">
            <v>1</v>
          </cell>
          <cell r="I166">
            <v>7</v>
          </cell>
          <cell r="J166">
            <v>0</v>
          </cell>
          <cell r="K166">
            <v>0</v>
          </cell>
          <cell r="L166">
            <v>2</v>
          </cell>
          <cell r="M166">
            <v>2</v>
          </cell>
          <cell r="N166">
            <v>4</v>
          </cell>
          <cell r="O166">
            <v>1</v>
          </cell>
          <cell r="P166">
            <v>1</v>
          </cell>
          <cell r="Q166">
            <v>0</v>
          </cell>
          <cell r="S166">
            <v>15</v>
          </cell>
          <cell r="T166">
            <v>20</v>
          </cell>
          <cell r="U166">
            <v>0.33333333333333326</v>
          </cell>
        </row>
        <row r="167">
          <cell r="A167" t="str">
            <v xml:space="preserve">    Nicaragua</v>
          </cell>
          <cell r="B167">
            <v>0</v>
          </cell>
          <cell r="C167">
            <v>2</v>
          </cell>
          <cell r="D167">
            <v>4</v>
          </cell>
          <cell r="F167">
            <v>0</v>
          </cell>
          <cell r="G167">
            <v>0</v>
          </cell>
          <cell r="H167">
            <v>0</v>
          </cell>
          <cell r="I167">
            <v>0</v>
          </cell>
          <cell r="J167">
            <v>0</v>
          </cell>
          <cell r="K167">
            <v>0</v>
          </cell>
          <cell r="L167">
            <v>0</v>
          </cell>
          <cell r="M167">
            <v>0</v>
          </cell>
          <cell r="N167">
            <v>0</v>
          </cell>
          <cell r="O167">
            <v>0</v>
          </cell>
          <cell r="P167">
            <v>0</v>
          </cell>
          <cell r="Q167">
            <v>0</v>
          </cell>
          <cell r="S167">
            <v>4</v>
          </cell>
          <cell r="T167">
            <v>0</v>
          </cell>
          <cell r="U167">
            <v>-1</v>
          </cell>
        </row>
        <row r="168">
          <cell r="A168" t="str">
            <v xml:space="preserve">    Panama</v>
          </cell>
          <cell r="B168">
            <v>2</v>
          </cell>
          <cell r="C168">
            <v>3</v>
          </cell>
          <cell r="D168">
            <v>3</v>
          </cell>
          <cell r="F168">
            <v>0</v>
          </cell>
          <cell r="G168">
            <v>6</v>
          </cell>
          <cell r="H168">
            <v>0</v>
          </cell>
          <cell r="I168">
            <v>1</v>
          </cell>
          <cell r="J168">
            <v>0</v>
          </cell>
          <cell r="K168">
            <v>0</v>
          </cell>
          <cell r="L168">
            <v>0</v>
          </cell>
          <cell r="M168">
            <v>0</v>
          </cell>
          <cell r="N168">
            <v>2</v>
          </cell>
          <cell r="O168">
            <v>0</v>
          </cell>
          <cell r="P168">
            <v>4</v>
          </cell>
          <cell r="Q168">
            <v>0</v>
          </cell>
          <cell r="S168">
            <v>3</v>
          </cell>
          <cell r="T168">
            <v>13</v>
          </cell>
          <cell r="U168">
            <v>3.333333333333333</v>
          </cell>
        </row>
        <row r="169">
          <cell r="A169" t="str">
            <v xml:space="preserve">    Peru</v>
          </cell>
          <cell r="B169">
            <v>2</v>
          </cell>
          <cell r="C169">
            <v>3</v>
          </cell>
          <cell r="D169">
            <v>2</v>
          </cell>
          <cell r="F169">
            <v>0</v>
          </cell>
          <cell r="G169">
            <v>0</v>
          </cell>
          <cell r="H169">
            <v>1</v>
          </cell>
          <cell r="I169">
            <v>0</v>
          </cell>
          <cell r="J169">
            <v>0</v>
          </cell>
          <cell r="K169">
            <v>0</v>
          </cell>
          <cell r="L169">
            <v>0</v>
          </cell>
          <cell r="M169">
            <v>0</v>
          </cell>
          <cell r="N169">
            <v>0</v>
          </cell>
          <cell r="O169">
            <v>0</v>
          </cell>
          <cell r="P169">
            <v>0</v>
          </cell>
          <cell r="Q169">
            <v>0</v>
          </cell>
          <cell r="S169">
            <v>2</v>
          </cell>
          <cell r="T169">
            <v>1</v>
          </cell>
          <cell r="U169">
            <v>-0.5</v>
          </cell>
        </row>
        <row r="170">
          <cell r="A170" t="str">
            <v xml:space="preserve">    St. Nevis - Anguilla</v>
          </cell>
          <cell r="B170">
            <v>0</v>
          </cell>
          <cell r="C170">
            <v>1</v>
          </cell>
          <cell r="D170">
            <v>0</v>
          </cell>
          <cell r="F170">
            <v>0</v>
          </cell>
          <cell r="G170">
            <v>0</v>
          </cell>
          <cell r="H170">
            <v>0</v>
          </cell>
          <cell r="I170">
            <v>0</v>
          </cell>
          <cell r="J170">
            <v>0</v>
          </cell>
          <cell r="K170">
            <v>0</v>
          </cell>
          <cell r="L170">
            <v>0</v>
          </cell>
          <cell r="M170">
            <v>0</v>
          </cell>
          <cell r="N170">
            <v>0</v>
          </cell>
          <cell r="O170">
            <v>0</v>
          </cell>
          <cell r="P170">
            <v>0</v>
          </cell>
          <cell r="Q170">
            <v>0</v>
          </cell>
          <cell r="S170">
            <v>0</v>
          </cell>
          <cell r="T170">
            <v>0</v>
          </cell>
          <cell r="U170">
            <v>0</v>
          </cell>
        </row>
        <row r="171">
          <cell r="A171" t="str">
            <v xml:space="preserve">    St. Kitts Nevis</v>
          </cell>
          <cell r="B171">
            <v>1</v>
          </cell>
          <cell r="C171">
            <v>0</v>
          </cell>
          <cell r="D171">
            <v>0</v>
          </cell>
          <cell r="F171">
            <v>0</v>
          </cell>
          <cell r="G171">
            <v>0</v>
          </cell>
          <cell r="H171">
            <v>0</v>
          </cell>
          <cell r="I171">
            <v>0</v>
          </cell>
          <cell r="J171">
            <v>0</v>
          </cell>
          <cell r="K171">
            <v>0</v>
          </cell>
          <cell r="L171">
            <v>0</v>
          </cell>
          <cell r="M171">
            <v>1</v>
          </cell>
          <cell r="N171">
            <v>0</v>
          </cell>
          <cell r="O171">
            <v>0</v>
          </cell>
          <cell r="P171">
            <v>0</v>
          </cell>
          <cell r="Q171">
            <v>0</v>
          </cell>
          <cell r="S171">
            <v>0</v>
          </cell>
          <cell r="T171">
            <v>1</v>
          </cell>
          <cell r="U171">
            <v>0</v>
          </cell>
        </row>
        <row r="172">
          <cell r="A172" t="str">
            <v xml:space="preserve">    St. Vincent</v>
          </cell>
          <cell r="B172">
            <v>1</v>
          </cell>
          <cell r="C172">
            <v>2</v>
          </cell>
          <cell r="D172">
            <v>0</v>
          </cell>
          <cell r="F172">
            <v>0</v>
          </cell>
          <cell r="G172">
            <v>0</v>
          </cell>
          <cell r="H172">
            <v>0</v>
          </cell>
          <cell r="I172">
            <v>0</v>
          </cell>
          <cell r="J172">
            <v>0</v>
          </cell>
          <cell r="K172">
            <v>0</v>
          </cell>
          <cell r="L172">
            <v>0</v>
          </cell>
          <cell r="M172">
            <v>0</v>
          </cell>
          <cell r="N172">
            <v>0</v>
          </cell>
          <cell r="O172">
            <v>0</v>
          </cell>
          <cell r="P172">
            <v>0</v>
          </cell>
          <cell r="Q172">
            <v>0</v>
          </cell>
          <cell r="S172">
            <v>0</v>
          </cell>
          <cell r="T172">
            <v>0</v>
          </cell>
          <cell r="U172">
            <v>0</v>
          </cell>
        </row>
        <row r="173">
          <cell r="A173" t="str">
            <v xml:space="preserve">    South America (unsp.)</v>
          </cell>
          <cell r="B173">
            <v>3</v>
          </cell>
          <cell r="C173">
            <v>1</v>
          </cell>
          <cell r="D173">
            <v>0</v>
          </cell>
          <cell r="F173">
            <v>0</v>
          </cell>
          <cell r="G173">
            <v>0</v>
          </cell>
          <cell r="H173">
            <v>0</v>
          </cell>
          <cell r="I173">
            <v>0</v>
          </cell>
          <cell r="J173">
            <v>0</v>
          </cell>
          <cell r="K173">
            <v>0</v>
          </cell>
          <cell r="L173">
            <v>0</v>
          </cell>
          <cell r="M173">
            <v>0</v>
          </cell>
          <cell r="N173">
            <v>0</v>
          </cell>
          <cell r="O173">
            <v>0</v>
          </cell>
          <cell r="P173">
            <v>0</v>
          </cell>
          <cell r="Q173">
            <v>0</v>
          </cell>
          <cell r="S173">
            <v>0</v>
          </cell>
          <cell r="T173">
            <v>0</v>
          </cell>
          <cell r="U173">
            <v>0</v>
          </cell>
        </row>
        <row r="174">
          <cell r="A174" t="str">
            <v xml:space="preserve">    Surinam</v>
          </cell>
          <cell r="B174">
            <v>2</v>
          </cell>
          <cell r="C174">
            <v>8</v>
          </cell>
          <cell r="D174">
            <v>2</v>
          </cell>
          <cell r="F174">
            <v>0</v>
          </cell>
          <cell r="G174">
            <v>0</v>
          </cell>
          <cell r="H174">
            <v>0</v>
          </cell>
          <cell r="I174">
            <v>0</v>
          </cell>
          <cell r="J174">
            <v>0</v>
          </cell>
          <cell r="K174">
            <v>0</v>
          </cell>
          <cell r="L174">
            <v>0</v>
          </cell>
          <cell r="M174">
            <v>0</v>
          </cell>
          <cell r="N174">
            <v>0</v>
          </cell>
          <cell r="O174">
            <v>0</v>
          </cell>
          <cell r="P174">
            <v>0</v>
          </cell>
          <cell r="Q174">
            <v>0</v>
          </cell>
          <cell r="S174">
            <v>2</v>
          </cell>
          <cell r="T174">
            <v>0</v>
          </cell>
          <cell r="U174">
            <v>-1</v>
          </cell>
        </row>
        <row r="175">
          <cell r="A175" t="str">
            <v xml:space="preserve">    Trinidad and Tobago</v>
          </cell>
          <cell r="B175">
            <v>0</v>
          </cell>
          <cell r="C175">
            <v>11</v>
          </cell>
          <cell r="D175">
            <v>7</v>
          </cell>
          <cell r="F175">
            <v>0</v>
          </cell>
          <cell r="G175">
            <v>0</v>
          </cell>
          <cell r="H175">
            <v>1</v>
          </cell>
          <cell r="I175">
            <v>0</v>
          </cell>
          <cell r="J175">
            <v>0</v>
          </cell>
          <cell r="K175">
            <v>0</v>
          </cell>
          <cell r="L175">
            <v>0</v>
          </cell>
          <cell r="M175">
            <v>0</v>
          </cell>
          <cell r="N175">
            <v>0</v>
          </cell>
          <cell r="O175">
            <v>0</v>
          </cell>
          <cell r="P175">
            <v>0</v>
          </cell>
          <cell r="Q175">
            <v>0</v>
          </cell>
          <cell r="S175">
            <v>7</v>
          </cell>
          <cell r="T175">
            <v>1</v>
          </cell>
          <cell r="U175">
            <v>-0.85714285714285721</v>
          </cell>
        </row>
        <row r="176">
          <cell r="A176" t="str">
            <v xml:space="preserve">    United States of America</v>
          </cell>
          <cell r="B176">
            <v>3173</v>
          </cell>
          <cell r="C176">
            <v>3405</v>
          </cell>
          <cell r="D176">
            <v>3529</v>
          </cell>
          <cell r="F176">
            <v>724</v>
          </cell>
          <cell r="G176">
            <v>314</v>
          </cell>
          <cell r="H176">
            <v>281</v>
          </cell>
          <cell r="I176">
            <v>352</v>
          </cell>
          <cell r="J176">
            <v>396</v>
          </cell>
          <cell r="K176">
            <v>457</v>
          </cell>
          <cell r="L176">
            <v>486</v>
          </cell>
          <cell r="M176">
            <v>419</v>
          </cell>
          <cell r="N176">
            <v>367</v>
          </cell>
          <cell r="O176">
            <v>339</v>
          </cell>
          <cell r="P176">
            <v>264</v>
          </cell>
          <cell r="Q176">
            <v>290</v>
          </cell>
          <cell r="S176">
            <v>3529</v>
          </cell>
          <cell r="T176">
            <v>4689</v>
          </cell>
          <cell r="U176">
            <v>0.32870501558515164</v>
          </cell>
        </row>
        <row r="177">
          <cell r="A177" t="str">
            <v xml:space="preserve">    Uruguay</v>
          </cell>
          <cell r="B177">
            <v>17</v>
          </cell>
          <cell r="C177">
            <v>5</v>
          </cell>
          <cell r="D177">
            <v>3</v>
          </cell>
          <cell r="F177">
            <v>0</v>
          </cell>
          <cell r="G177">
            <v>0</v>
          </cell>
          <cell r="H177">
            <v>0</v>
          </cell>
          <cell r="I177">
            <v>0</v>
          </cell>
          <cell r="J177">
            <v>0</v>
          </cell>
          <cell r="K177">
            <v>0</v>
          </cell>
          <cell r="L177">
            <v>0</v>
          </cell>
          <cell r="M177">
            <v>0</v>
          </cell>
          <cell r="N177">
            <v>0</v>
          </cell>
          <cell r="O177">
            <v>0</v>
          </cell>
          <cell r="P177">
            <v>0</v>
          </cell>
          <cell r="Q177">
            <v>0</v>
          </cell>
          <cell r="S177">
            <v>3</v>
          </cell>
          <cell r="T177">
            <v>0</v>
          </cell>
          <cell r="U177">
            <v>-1</v>
          </cell>
        </row>
        <row r="178">
          <cell r="A178" t="str">
            <v xml:space="preserve">    Venezuela</v>
          </cell>
          <cell r="B178">
            <v>14</v>
          </cell>
          <cell r="C178">
            <v>15</v>
          </cell>
          <cell r="D178">
            <v>13</v>
          </cell>
          <cell r="F178">
            <v>6</v>
          </cell>
          <cell r="G178">
            <v>0</v>
          </cell>
          <cell r="H178">
            <v>2</v>
          </cell>
          <cell r="I178">
            <v>0</v>
          </cell>
          <cell r="J178">
            <v>0</v>
          </cell>
          <cell r="K178">
            <v>5</v>
          </cell>
          <cell r="L178">
            <v>0</v>
          </cell>
          <cell r="M178">
            <v>0</v>
          </cell>
          <cell r="N178">
            <v>1</v>
          </cell>
          <cell r="O178">
            <v>1</v>
          </cell>
          <cell r="P178">
            <v>5</v>
          </cell>
          <cell r="Q178">
            <v>1</v>
          </cell>
          <cell r="S178">
            <v>13</v>
          </cell>
          <cell r="T178">
            <v>21</v>
          </cell>
          <cell r="U178">
            <v>0.61538461538461542</v>
          </cell>
        </row>
        <row r="179">
          <cell r="A179" t="str">
            <v xml:space="preserve">    Virgin Is.</v>
          </cell>
          <cell r="B179">
            <v>2</v>
          </cell>
          <cell r="C179">
            <v>3</v>
          </cell>
          <cell r="D179">
            <v>14</v>
          </cell>
          <cell r="F179">
            <v>1</v>
          </cell>
          <cell r="G179">
            <v>0</v>
          </cell>
          <cell r="H179">
            <v>1</v>
          </cell>
          <cell r="I179">
            <v>3</v>
          </cell>
          <cell r="J179">
            <v>1</v>
          </cell>
          <cell r="K179">
            <v>1</v>
          </cell>
          <cell r="L179">
            <v>2</v>
          </cell>
          <cell r="M179">
            <v>1</v>
          </cell>
          <cell r="N179">
            <v>0</v>
          </cell>
          <cell r="O179">
            <v>1</v>
          </cell>
          <cell r="P179">
            <v>2</v>
          </cell>
          <cell r="Q179">
            <v>0</v>
          </cell>
          <cell r="S179">
            <v>14</v>
          </cell>
          <cell r="T179">
            <v>13</v>
          </cell>
          <cell r="U179">
            <v>-7.1428571428571397E-2</v>
          </cell>
        </row>
        <row r="180">
          <cell r="A180" t="str">
            <v xml:space="preserve">    West Indies (unsp.)</v>
          </cell>
          <cell r="B180">
            <v>0</v>
          </cell>
          <cell r="C180">
            <v>5</v>
          </cell>
          <cell r="D180">
            <v>6</v>
          </cell>
          <cell r="F180">
            <v>0</v>
          </cell>
          <cell r="G180">
            <v>0</v>
          </cell>
          <cell r="H180">
            <v>1</v>
          </cell>
          <cell r="I180">
            <v>0</v>
          </cell>
          <cell r="J180">
            <v>0</v>
          </cell>
          <cell r="K180">
            <v>0</v>
          </cell>
          <cell r="L180">
            <v>0</v>
          </cell>
          <cell r="M180">
            <v>0</v>
          </cell>
          <cell r="N180">
            <v>0</v>
          </cell>
          <cell r="O180">
            <v>0</v>
          </cell>
          <cell r="P180">
            <v>0</v>
          </cell>
          <cell r="Q180">
            <v>1</v>
          </cell>
          <cell r="S180">
            <v>6</v>
          </cell>
          <cell r="T180">
            <v>2</v>
          </cell>
          <cell r="U180">
            <v>-0.66666666666666674</v>
          </cell>
        </row>
        <row r="183">
          <cell r="A183" t="str">
            <v>PHILIPPINE OVERSEAS EMPLOYMENT ADMINISTRATION</v>
          </cell>
        </row>
        <row r="184">
          <cell r="A184" t="str">
            <v>Deployed Landbased Overseas Filipino Workers by Destination</v>
          </cell>
        </row>
        <row r="188">
          <cell r="B188">
            <v>1998</v>
          </cell>
          <cell r="C188">
            <v>1999</v>
          </cell>
          <cell r="D188">
            <v>2000</v>
          </cell>
          <cell r="F188">
            <v>36892</v>
          </cell>
          <cell r="G188">
            <v>36923</v>
          </cell>
          <cell r="H188">
            <v>36951</v>
          </cell>
          <cell r="I188">
            <v>36982</v>
          </cell>
          <cell r="J188">
            <v>37012</v>
          </cell>
          <cell r="K188">
            <v>37043</v>
          </cell>
          <cell r="L188">
            <v>37073</v>
          </cell>
          <cell r="M188">
            <v>37104</v>
          </cell>
          <cell r="N188">
            <v>37135</v>
          </cell>
          <cell r="O188">
            <v>37165</v>
          </cell>
          <cell r="P188">
            <v>37196</v>
          </cell>
          <cell r="Q188">
            <v>37226</v>
          </cell>
          <cell r="S188" t="str">
            <v xml:space="preserve">     2000</v>
          </cell>
          <cell r="T188" t="str">
            <v xml:space="preserve">     2001</v>
          </cell>
          <cell r="U188" t="str">
            <v>% Change</v>
          </cell>
        </row>
        <row r="190">
          <cell r="A190" t="str">
            <v>AFRICA</v>
          </cell>
          <cell r="B190">
            <v>5538</v>
          </cell>
          <cell r="C190">
            <v>4936</v>
          </cell>
          <cell r="D190">
            <v>4298</v>
          </cell>
          <cell r="F190">
            <v>700</v>
          </cell>
          <cell r="G190">
            <v>333</v>
          </cell>
          <cell r="H190">
            <v>464</v>
          </cell>
          <cell r="I190">
            <v>276</v>
          </cell>
          <cell r="J190">
            <v>457</v>
          </cell>
          <cell r="K190">
            <v>401</v>
          </cell>
          <cell r="L190">
            <v>515</v>
          </cell>
          <cell r="M190">
            <v>404</v>
          </cell>
          <cell r="N190">
            <v>364</v>
          </cell>
          <cell r="O190">
            <v>372</v>
          </cell>
          <cell r="P190">
            <v>319</v>
          </cell>
          <cell r="Q190">
            <v>338</v>
          </cell>
          <cell r="S190">
            <v>4298</v>
          </cell>
          <cell r="T190">
            <v>4943</v>
          </cell>
          <cell r="U190">
            <v>0.15006979990693337</v>
          </cell>
        </row>
        <row r="191">
          <cell r="A191" t="str">
            <v xml:space="preserve">    Afars and Issas</v>
          </cell>
          <cell r="B191">
            <v>0</v>
          </cell>
          <cell r="C191">
            <v>0</v>
          </cell>
          <cell r="D191">
            <v>0</v>
          </cell>
          <cell r="F191">
            <v>0</v>
          </cell>
          <cell r="G191">
            <v>0</v>
          </cell>
          <cell r="H191">
            <v>0</v>
          </cell>
          <cell r="I191">
            <v>0</v>
          </cell>
          <cell r="J191">
            <v>0</v>
          </cell>
          <cell r="K191">
            <v>0</v>
          </cell>
          <cell r="L191">
            <v>8</v>
          </cell>
          <cell r="M191">
            <v>0</v>
          </cell>
          <cell r="N191">
            <v>4</v>
          </cell>
          <cell r="O191">
            <v>0</v>
          </cell>
          <cell r="P191">
            <v>0</v>
          </cell>
          <cell r="Q191">
            <v>0</v>
          </cell>
          <cell r="S191">
            <v>0</v>
          </cell>
          <cell r="T191">
            <v>12</v>
          </cell>
          <cell r="U191">
            <v>0</v>
          </cell>
        </row>
        <row r="192">
          <cell r="A192" t="str">
            <v xml:space="preserve">    Algeria</v>
          </cell>
          <cell r="B192">
            <v>1258</v>
          </cell>
          <cell r="C192">
            <v>705</v>
          </cell>
          <cell r="D192">
            <v>280</v>
          </cell>
          <cell r="F192">
            <v>46</v>
          </cell>
          <cell r="G192">
            <v>18</v>
          </cell>
          <cell r="H192">
            <v>8</v>
          </cell>
          <cell r="I192">
            <v>27</v>
          </cell>
          <cell r="J192">
            <v>41</v>
          </cell>
          <cell r="K192">
            <v>46</v>
          </cell>
          <cell r="L192">
            <v>22</v>
          </cell>
          <cell r="M192">
            <v>36</v>
          </cell>
          <cell r="N192">
            <v>22</v>
          </cell>
          <cell r="O192">
            <v>34</v>
          </cell>
          <cell r="P192">
            <v>41</v>
          </cell>
          <cell r="Q192">
            <v>52</v>
          </cell>
          <cell r="S192">
            <v>280</v>
          </cell>
          <cell r="T192">
            <v>393</v>
          </cell>
          <cell r="U192">
            <v>0.40357142857142847</v>
          </cell>
        </row>
        <row r="193">
          <cell r="A193" t="str">
            <v xml:space="preserve">    Angola</v>
          </cell>
          <cell r="B193">
            <v>681</v>
          </cell>
          <cell r="C193">
            <v>772</v>
          </cell>
          <cell r="D193">
            <v>788</v>
          </cell>
          <cell r="F193">
            <v>108</v>
          </cell>
          <cell r="G193">
            <v>62</v>
          </cell>
          <cell r="H193">
            <v>199</v>
          </cell>
          <cell r="I193">
            <v>47</v>
          </cell>
          <cell r="J193">
            <v>83</v>
          </cell>
          <cell r="K193">
            <v>64</v>
          </cell>
          <cell r="L193">
            <v>112</v>
          </cell>
          <cell r="M193">
            <v>86</v>
          </cell>
          <cell r="N193">
            <v>84</v>
          </cell>
          <cell r="O193">
            <v>105</v>
          </cell>
          <cell r="P193">
            <v>102</v>
          </cell>
          <cell r="Q193">
            <v>67</v>
          </cell>
          <cell r="S193">
            <v>788</v>
          </cell>
          <cell r="T193">
            <v>1119</v>
          </cell>
          <cell r="U193">
            <v>0.42005076142131981</v>
          </cell>
        </row>
        <row r="194">
          <cell r="A194" t="str">
            <v xml:space="preserve">    Botswana</v>
          </cell>
          <cell r="B194">
            <v>26</v>
          </cell>
          <cell r="C194">
            <v>24</v>
          </cell>
          <cell r="D194">
            <v>27</v>
          </cell>
          <cell r="F194">
            <v>32</v>
          </cell>
          <cell r="G194">
            <v>2</v>
          </cell>
          <cell r="H194">
            <v>0</v>
          </cell>
          <cell r="I194">
            <v>1</v>
          </cell>
          <cell r="J194">
            <v>8</v>
          </cell>
          <cell r="K194">
            <v>1</v>
          </cell>
          <cell r="L194">
            <v>3</v>
          </cell>
          <cell r="M194">
            <v>1</v>
          </cell>
          <cell r="N194">
            <v>1</v>
          </cell>
          <cell r="O194">
            <v>1</v>
          </cell>
          <cell r="P194">
            <v>0</v>
          </cell>
          <cell r="Q194">
            <v>0</v>
          </cell>
          <cell r="S194">
            <v>27</v>
          </cell>
          <cell r="T194">
            <v>50</v>
          </cell>
          <cell r="U194">
            <v>0.85185185185185186</v>
          </cell>
        </row>
        <row r="195">
          <cell r="A195" t="str">
            <v xml:space="preserve">    Burundi</v>
          </cell>
          <cell r="B195">
            <v>0</v>
          </cell>
          <cell r="C195">
            <v>1</v>
          </cell>
          <cell r="D195">
            <v>0</v>
          </cell>
          <cell r="F195">
            <v>0</v>
          </cell>
          <cell r="G195">
            <v>0</v>
          </cell>
          <cell r="H195">
            <v>0</v>
          </cell>
          <cell r="I195">
            <v>0</v>
          </cell>
          <cell r="J195">
            <v>0</v>
          </cell>
          <cell r="K195">
            <v>0</v>
          </cell>
          <cell r="L195">
            <v>0</v>
          </cell>
          <cell r="M195">
            <v>0</v>
          </cell>
          <cell r="N195">
            <v>0</v>
          </cell>
          <cell r="O195">
            <v>0</v>
          </cell>
          <cell r="P195">
            <v>0</v>
          </cell>
          <cell r="Q195">
            <v>0</v>
          </cell>
          <cell r="S195">
            <v>0</v>
          </cell>
          <cell r="T195">
            <v>0</v>
          </cell>
          <cell r="U195">
            <v>0</v>
          </cell>
        </row>
        <row r="196">
          <cell r="A196" t="str">
            <v xml:space="preserve">    Cameroon</v>
          </cell>
          <cell r="B196">
            <v>12</v>
          </cell>
          <cell r="C196">
            <v>19</v>
          </cell>
          <cell r="D196">
            <v>4</v>
          </cell>
          <cell r="F196">
            <v>1</v>
          </cell>
          <cell r="G196">
            <v>0</v>
          </cell>
          <cell r="H196">
            <v>0</v>
          </cell>
          <cell r="I196">
            <v>0</v>
          </cell>
          <cell r="J196">
            <v>0</v>
          </cell>
          <cell r="K196">
            <v>0</v>
          </cell>
          <cell r="L196">
            <v>0</v>
          </cell>
          <cell r="M196">
            <v>0</v>
          </cell>
          <cell r="N196">
            <v>1</v>
          </cell>
          <cell r="O196">
            <v>0</v>
          </cell>
          <cell r="P196">
            <v>8</v>
          </cell>
          <cell r="Q196">
            <v>20</v>
          </cell>
          <cell r="S196">
            <v>4</v>
          </cell>
          <cell r="T196">
            <v>30</v>
          </cell>
          <cell r="U196">
            <v>6.5</v>
          </cell>
        </row>
        <row r="197">
          <cell r="A197" t="str">
            <v xml:space="preserve">    Cape Verde</v>
          </cell>
          <cell r="B197">
            <v>0</v>
          </cell>
          <cell r="C197">
            <v>15</v>
          </cell>
          <cell r="D197">
            <v>7</v>
          </cell>
          <cell r="F197">
            <v>0</v>
          </cell>
          <cell r="G197">
            <v>0</v>
          </cell>
          <cell r="H197">
            <v>0</v>
          </cell>
          <cell r="I197">
            <v>0</v>
          </cell>
          <cell r="J197">
            <v>0</v>
          </cell>
          <cell r="K197">
            <v>0</v>
          </cell>
          <cell r="L197">
            <v>0</v>
          </cell>
          <cell r="M197">
            <v>0</v>
          </cell>
          <cell r="N197">
            <v>0</v>
          </cell>
          <cell r="O197">
            <v>0</v>
          </cell>
          <cell r="P197">
            <v>0</v>
          </cell>
          <cell r="Q197">
            <v>0</v>
          </cell>
          <cell r="S197">
            <v>7</v>
          </cell>
          <cell r="T197">
            <v>0</v>
          </cell>
          <cell r="U197">
            <v>-1</v>
          </cell>
        </row>
        <row r="198">
          <cell r="A198" t="str">
            <v xml:space="preserve">    Central African Republic</v>
          </cell>
          <cell r="B198">
            <v>1</v>
          </cell>
          <cell r="C198">
            <v>1</v>
          </cell>
          <cell r="D198">
            <v>2</v>
          </cell>
          <cell r="F198">
            <v>0</v>
          </cell>
          <cell r="G198">
            <v>0</v>
          </cell>
          <cell r="H198">
            <v>0</v>
          </cell>
          <cell r="I198">
            <v>0</v>
          </cell>
          <cell r="J198">
            <v>0</v>
          </cell>
          <cell r="K198">
            <v>1</v>
          </cell>
          <cell r="L198">
            <v>0</v>
          </cell>
          <cell r="M198">
            <v>1</v>
          </cell>
          <cell r="N198">
            <v>0</v>
          </cell>
          <cell r="O198">
            <v>4</v>
          </cell>
          <cell r="P198">
            <v>0</v>
          </cell>
          <cell r="Q198">
            <v>0</v>
          </cell>
          <cell r="S198">
            <v>2</v>
          </cell>
          <cell r="T198">
            <v>6</v>
          </cell>
          <cell r="U198">
            <v>2</v>
          </cell>
        </row>
        <row r="199">
          <cell r="A199" t="str">
            <v xml:space="preserve">    Chad</v>
          </cell>
          <cell r="B199">
            <v>1</v>
          </cell>
          <cell r="C199">
            <v>0</v>
          </cell>
          <cell r="D199">
            <v>0</v>
          </cell>
          <cell r="F199">
            <v>0</v>
          </cell>
          <cell r="G199">
            <v>0</v>
          </cell>
          <cell r="H199">
            <v>0</v>
          </cell>
          <cell r="I199">
            <v>0</v>
          </cell>
          <cell r="J199">
            <v>0</v>
          </cell>
          <cell r="K199">
            <v>0</v>
          </cell>
          <cell r="L199">
            <v>0</v>
          </cell>
          <cell r="M199">
            <v>21</v>
          </cell>
          <cell r="N199">
            <v>24</v>
          </cell>
          <cell r="O199">
            <v>0</v>
          </cell>
          <cell r="P199">
            <v>2</v>
          </cell>
          <cell r="Q199">
            <v>30</v>
          </cell>
          <cell r="S199">
            <v>0</v>
          </cell>
          <cell r="T199">
            <v>77</v>
          </cell>
          <cell r="U199">
            <v>0</v>
          </cell>
        </row>
        <row r="200">
          <cell r="A200" t="str">
            <v xml:space="preserve">    Congo</v>
          </cell>
          <cell r="B200">
            <v>66</v>
          </cell>
          <cell r="C200">
            <v>35</v>
          </cell>
          <cell r="D200">
            <v>43</v>
          </cell>
          <cell r="F200">
            <v>4</v>
          </cell>
          <cell r="G200">
            <v>7</v>
          </cell>
          <cell r="H200">
            <v>8</v>
          </cell>
          <cell r="I200">
            <v>1</v>
          </cell>
          <cell r="J200">
            <v>10</v>
          </cell>
          <cell r="K200">
            <v>7</v>
          </cell>
          <cell r="L200">
            <v>7</v>
          </cell>
          <cell r="M200">
            <v>13</v>
          </cell>
          <cell r="N200">
            <v>5</v>
          </cell>
          <cell r="O200">
            <v>4</v>
          </cell>
          <cell r="P200">
            <v>1</v>
          </cell>
          <cell r="Q200">
            <v>2</v>
          </cell>
          <cell r="S200">
            <v>43</v>
          </cell>
          <cell r="T200">
            <v>69</v>
          </cell>
          <cell r="U200">
            <v>0.60465116279069764</v>
          </cell>
        </row>
        <row r="201">
          <cell r="A201" t="str">
            <v xml:space="preserve">    Djibouti</v>
          </cell>
          <cell r="B201">
            <v>11</v>
          </cell>
          <cell r="C201">
            <v>0</v>
          </cell>
          <cell r="D201">
            <v>2</v>
          </cell>
          <cell r="F201">
            <v>0</v>
          </cell>
          <cell r="G201">
            <v>0</v>
          </cell>
          <cell r="H201">
            <v>0</v>
          </cell>
          <cell r="I201">
            <v>1</v>
          </cell>
          <cell r="J201">
            <v>0</v>
          </cell>
          <cell r="K201">
            <v>0</v>
          </cell>
          <cell r="L201">
            <v>0</v>
          </cell>
          <cell r="M201">
            <v>0</v>
          </cell>
          <cell r="N201">
            <v>1</v>
          </cell>
          <cell r="O201">
            <v>0</v>
          </cell>
          <cell r="P201">
            <v>0</v>
          </cell>
          <cell r="Q201">
            <v>0</v>
          </cell>
          <cell r="S201">
            <v>2</v>
          </cell>
          <cell r="T201">
            <v>2</v>
          </cell>
          <cell r="U201">
            <v>0</v>
          </cell>
        </row>
        <row r="202">
          <cell r="A202" t="str">
            <v xml:space="preserve">    East Africa (unsp.)</v>
          </cell>
          <cell r="B202">
            <v>4</v>
          </cell>
          <cell r="C202">
            <v>0</v>
          </cell>
          <cell r="D202">
            <v>0</v>
          </cell>
          <cell r="F202">
            <v>0</v>
          </cell>
          <cell r="G202">
            <v>0</v>
          </cell>
          <cell r="H202">
            <v>0</v>
          </cell>
          <cell r="I202">
            <v>0</v>
          </cell>
          <cell r="J202">
            <v>0</v>
          </cell>
          <cell r="K202">
            <v>0</v>
          </cell>
          <cell r="L202">
            <v>0</v>
          </cell>
          <cell r="M202">
            <v>0</v>
          </cell>
          <cell r="N202">
            <v>0</v>
          </cell>
          <cell r="O202">
            <v>0</v>
          </cell>
          <cell r="P202">
            <v>0</v>
          </cell>
          <cell r="Q202">
            <v>0</v>
          </cell>
          <cell r="S202">
            <v>0</v>
          </cell>
          <cell r="T202">
            <v>0</v>
          </cell>
          <cell r="U202">
            <v>0</v>
          </cell>
        </row>
        <row r="203">
          <cell r="A203" t="str">
            <v xml:space="preserve">    Equatorial Guinea</v>
          </cell>
          <cell r="B203">
            <v>40</v>
          </cell>
          <cell r="C203">
            <v>732</v>
          </cell>
          <cell r="D203">
            <v>865</v>
          </cell>
          <cell r="F203">
            <v>91</v>
          </cell>
          <cell r="G203">
            <v>40</v>
          </cell>
          <cell r="H203">
            <v>71</v>
          </cell>
          <cell r="I203">
            <v>56</v>
          </cell>
          <cell r="J203">
            <v>83</v>
          </cell>
          <cell r="K203">
            <v>66</v>
          </cell>
          <cell r="L203">
            <v>75</v>
          </cell>
          <cell r="M203">
            <v>50</v>
          </cell>
          <cell r="N203">
            <v>49</v>
          </cell>
          <cell r="O203">
            <v>88</v>
          </cell>
          <cell r="P203">
            <v>37</v>
          </cell>
          <cell r="Q203">
            <v>67</v>
          </cell>
          <cell r="S203">
            <v>865</v>
          </cell>
          <cell r="T203">
            <v>773</v>
          </cell>
          <cell r="U203">
            <v>-0.10635838150289012</v>
          </cell>
        </row>
        <row r="204">
          <cell r="A204" t="str">
            <v xml:space="preserve">    Eritrea</v>
          </cell>
          <cell r="B204">
            <v>44</v>
          </cell>
          <cell r="C204">
            <v>8</v>
          </cell>
          <cell r="D204">
            <v>2</v>
          </cell>
          <cell r="F204">
            <v>0</v>
          </cell>
          <cell r="G204">
            <v>5</v>
          </cell>
          <cell r="H204">
            <v>0</v>
          </cell>
          <cell r="I204">
            <v>0</v>
          </cell>
          <cell r="J204">
            <v>0</v>
          </cell>
          <cell r="K204">
            <v>0</v>
          </cell>
          <cell r="L204">
            <v>3</v>
          </cell>
          <cell r="M204">
            <v>0</v>
          </cell>
          <cell r="N204">
            <v>0</v>
          </cell>
          <cell r="O204">
            <v>1</v>
          </cell>
          <cell r="P204">
            <v>0</v>
          </cell>
          <cell r="Q204">
            <v>0</v>
          </cell>
          <cell r="S204">
            <v>2</v>
          </cell>
          <cell r="T204">
            <v>9</v>
          </cell>
          <cell r="U204">
            <v>3.5</v>
          </cell>
        </row>
        <row r="205">
          <cell r="A205" t="str">
            <v xml:space="preserve">    Ethiopia</v>
          </cell>
          <cell r="B205">
            <v>15</v>
          </cell>
          <cell r="C205">
            <v>9</v>
          </cell>
          <cell r="D205">
            <v>19</v>
          </cell>
          <cell r="F205">
            <v>1</v>
          </cell>
          <cell r="G205">
            <v>0</v>
          </cell>
          <cell r="H205">
            <v>0</v>
          </cell>
          <cell r="I205">
            <v>0</v>
          </cell>
          <cell r="J205">
            <v>0</v>
          </cell>
          <cell r="K205">
            <v>2</v>
          </cell>
          <cell r="L205">
            <v>1</v>
          </cell>
          <cell r="M205">
            <v>0</v>
          </cell>
          <cell r="N205">
            <v>1</v>
          </cell>
          <cell r="O205">
            <v>3</v>
          </cell>
          <cell r="P205">
            <v>0</v>
          </cell>
          <cell r="Q205">
            <v>2</v>
          </cell>
          <cell r="S205">
            <v>19</v>
          </cell>
          <cell r="T205">
            <v>10</v>
          </cell>
          <cell r="U205">
            <v>-0.47368421052631582</v>
          </cell>
        </row>
        <row r="206">
          <cell r="A206" t="str">
            <v xml:space="preserve">    Gabon</v>
          </cell>
          <cell r="B206">
            <v>53</v>
          </cell>
          <cell r="C206">
            <v>66</v>
          </cell>
          <cell r="D206">
            <v>63</v>
          </cell>
          <cell r="F206">
            <v>14</v>
          </cell>
          <cell r="G206">
            <v>8</v>
          </cell>
          <cell r="H206">
            <v>0</v>
          </cell>
          <cell r="I206">
            <v>4</v>
          </cell>
          <cell r="J206">
            <v>3</v>
          </cell>
          <cell r="K206">
            <v>12</v>
          </cell>
          <cell r="L206">
            <v>4</v>
          </cell>
          <cell r="M206">
            <v>3</v>
          </cell>
          <cell r="N206">
            <v>8</v>
          </cell>
          <cell r="O206">
            <v>11</v>
          </cell>
          <cell r="P206">
            <v>3</v>
          </cell>
          <cell r="Q206">
            <v>11</v>
          </cell>
          <cell r="S206">
            <v>63</v>
          </cell>
          <cell r="T206">
            <v>81</v>
          </cell>
          <cell r="U206">
            <v>0.28571428571428581</v>
          </cell>
        </row>
        <row r="207">
          <cell r="A207" t="str">
            <v xml:space="preserve">    Ghana</v>
          </cell>
          <cell r="B207">
            <v>18</v>
          </cell>
          <cell r="C207">
            <v>42</v>
          </cell>
          <cell r="D207">
            <v>70</v>
          </cell>
          <cell r="F207">
            <v>16</v>
          </cell>
          <cell r="G207">
            <v>8</v>
          </cell>
          <cell r="H207">
            <v>1</v>
          </cell>
          <cell r="I207">
            <v>0</v>
          </cell>
          <cell r="J207">
            <v>0</v>
          </cell>
          <cell r="K207">
            <v>4</v>
          </cell>
          <cell r="L207">
            <v>1</v>
          </cell>
          <cell r="M207">
            <v>2</v>
          </cell>
          <cell r="N207">
            <v>3</v>
          </cell>
          <cell r="O207">
            <v>1</v>
          </cell>
          <cell r="P207">
            <v>1</v>
          </cell>
          <cell r="Q207">
            <v>0</v>
          </cell>
          <cell r="S207">
            <v>70</v>
          </cell>
          <cell r="T207">
            <v>37</v>
          </cell>
          <cell r="U207">
            <v>-0.47142857142857142</v>
          </cell>
        </row>
        <row r="208">
          <cell r="A208" t="str">
            <v xml:space="preserve">    Guinea</v>
          </cell>
          <cell r="B208">
            <v>125</v>
          </cell>
          <cell r="C208">
            <v>121</v>
          </cell>
          <cell r="D208">
            <v>0</v>
          </cell>
          <cell r="F208">
            <v>0</v>
          </cell>
          <cell r="G208">
            <v>0</v>
          </cell>
          <cell r="H208">
            <v>0</v>
          </cell>
          <cell r="I208">
            <v>0</v>
          </cell>
          <cell r="J208">
            <v>0</v>
          </cell>
          <cell r="K208">
            <v>0</v>
          </cell>
          <cell r="L208">
            <v>0</v>
          </cell>
          <cell r="M208">
            <v>0</v>
          </cell>
          <cell r="N208">
            <v>0</v>
          </cell>
          <cell r="O208">
            <v>0</v>
          </cell>
          <cell r="P208">
            <v>0</v>
          </cell>
          <cell r="Q208">
            <v>0</v>
          </cell>
          <cell r="S208">
            <v>0</v>
          </cell>
          <cell r="T208">
            <v>0</v>
          </cell>
          <cell r="U208">
            <v>0</v>
          </cell>
        </row>
        <row r="209">
          <cell r="A209" t="str">
            <v xml:space="preserve">    Ivory Coast</v>
          </cell>
          <cell r="B209">
            <v>7</v>
          </cell>
          <cell r="C209">
            <v>4</v>
          </cell>
          <cell r="D209">
            <v>22</v>
          </cell>
          <cell r="F209">
            <v>4</v>
          </cell>
          <cell r="G209">
            <v>8</v>
          </cell>
          <cell r="H209">
            <v>4</v>
          </cell>
          <cell r="I209">
            <v>0</v>
          </cell>
          <cell r="J209">
            <v>2</v>
          </cell>
          <cell r="K209">
            <v>3</v>
          </cell>
          <cell r="L209">
            <v>2</v>
          </cell>
          <cell r="M209">
            <v>1</v>
          </cell>
          <cell r="N209">
            <v>1</v>
          </cell>
          <cell r="O209">
            <v>0</v>
          </cell>
          <cell r="P209">
            <v>0</v>
          </cell>
          <cell r="Q209">
            <v>0</v>
          </cell>
          <cell r="S209">
            <v>22</v>
          </cell>
          <cell r="T209">
            <v>25</v>
          </cell>
          <cell r="U209">
            <v>0.13636363636363646</v>
          </cell>
        </row>
        <row r="210">
          <cell r="A210" t="str">
            <v xml:space="preserve">    Kenya</v>
          </cell>
          <cell r="B210">
            <v>37</v>
          </cell>
          <cell r="C210">
            <v>57</v>
          </cell>
          <cell r="D210">
            <v>47</v>
          </cell>
          <cell r="F210">
            <v>25</v>
          </cell>
          <cell r="G210">
            <v>1</v>
          </cell>
          <cell r="H210">
            <v>3</v>
          </cell>
          <cell r="I210">
            <v>0</v>
          </cell>
          <cell r="J210">
            <v>2</v>
          </cell>
          <cell r="K210">
            <v>2</v>
          </cell>
          <cell r="L210">
            <v>2</v>
          </cell>
          <cell r="M210">
            <v>5</v>
          </cell>
          <cell r="N210">
            <v>1</v>
          </cell>
          <cell r="O210">
            <v>1</v>
          </cell>
          <cell r="P210">
            <v>4</v>
          </cell>
          <cell r="Q210">
            <v>2</v>
          </cell>
          <cell r="S210">
            <v>47</v>
          </cell>
          <cell r="T210">
            <v>48</v>
          </cell>
          <cell r="U210">
            <v>2.1276595744680771E-2</v>
          </cell>
        </row>
        <row r="211">
          <cell r="A211" t="str">
            <v xml:space="preserve">    Lesotho</v>
          </cell>
          <cell r="B211">
            <v>0</v>
          </cell>
          <cell r="C211">
            <v>3</v>
          </cell>
          <cell r="D211">
            <v>6</v>
          </cell>
          <cell r="F211">
            <v>19</v>
          </cell>
          <cell r="G211">
            <v>3</v>
          </cell>
          <cell r="H211">
            <v>2</v>
          </cell>
          <cell r="I211">
            <v>0</v>
          </cell>
          <cell r="J211">
            <v>1</v>
          </cell>
          <cell r="K211">
            <v>0</v>
          </cell>
          <cell r="L211">
            <v>0</v>
          </cell>
          <cell r="M211">
            <v>0</v>
          </cell>
          <cell r="N211">
            <v>0</v>
          </cell>
          <cell r="O211">
            <v>0</v>
          </cell>
          <cell r="P211">
            <v>4</v>
          </cell>
          <cell r="Q211">
            <v>0</v>
          </cell>
          <cell r="S211">
            <v>6</v>
          </cell>
          <cell r="T211">
            <v>29</v>
          </cell>
          <cell r="U211">
            <v>3.833333333333333</v>
          </cell>
        </row>
        <row r="212">
          <cell r="A212" t="str">
            <v xml:space="preserve">    Liberia</v>
          </cell>
          <cell r="B212">
            <v>0</v>
          </cell>
          <cell r="C212">
            <v>5</v>
          </cell>
          <cell r="D212">
            <v>1</v>
          </cell>
          <cell r="F212">
            <v>0</v>
          </cell>
          <cell r="G212">
            <v>0</v>
          </cell>
          <cell r="H212">
            <v>1</v>
          </cell>
          <cell r="I212">
            <v>0</v>
          </cell>
          <cell r="J212">
            <v>0</v>
          </cell>
          <cell r="K212">
            <v>0</v>
          </cell>
          <cell r="L212">
            <v>0</v>
          </cell>
          <cell r="M212">
            <v>0</v>
          </cell>
          <cell r="N212">
            <v>0</v>
          </cell>
          <cell r="O212">
            <v>0</v>
          </cell>
          <cell r="P212">
            <v>0</v>
          </cell>
          <cell r="Q212">
            <v>0</v>
          </cell>
          <cell r="S212">
            <v>1</v>
          </cell>
          <cell r="T212">
            <v>1</v>
          </cell>
          <cell r="U212">
            <v>0</v>
          </cell>
        </row>
        <row r="213">
          <cell r="A213" t="str">
            <v xml:space="preserve">    Madagascar</v>
          </cell>
          <cell r="B213">
            <v>1</v>
          </cell>
          <cell r="C213">
            <v>1</v>
          </cell>
          <cell r="D213">
            <v>6</v>
          </cell>
          <cell r="F213">
            <v>0</v>
          </cell>
          <cell r="G213">
            <v>2</v>
          </cell>
          <cell r="H213">
            <v>0</v>
          </cell>
          <cell r="I213">
            <v>1</v>
          </cell>
          <cell r="J213">
            <v>0</v>
          </cell>
          <cell r="K213">
            <v>0</v>
          </cell>
          <cell r="L213">
            <v>2</v>
          </cell>
          <cell r="M213">
            <v>4</v>
          </cell>
          <cell r="N213">
            <v>0</v>
          </cell>
          <cell r="O213">
            <v>0</v>
          </cell>
          <cell r="P213">
            <v>0</v>
          </cell>
          <cell r="Q213">
            <v>0</v>
          </cell>
          <cell r="S213">
            <v>6</v>
          </cell>
          <cell r="T213">
            <v>9</v>
          </cell>
          <cell r="U213">
            <v>0.5</v>
          </cell>
        </row>
        <row r="214">
          <cell r="A214" t="str">
            <v xml:space="preserve">    Malawi</v>
          </cell>
          <cell r="B214">
            <v>4</v>
          </cell>
          <cell r="C214">
            <v>22</v>
          </cell>
          <cell r="D214">
            <v>17</v>
          </cell>
          <cell r="F214">
            <v>12</v>
          </cell>
          <cell r="G214">
            <v>0</v>
          </cell>
          <cell r="H214">
            <v>0</v>
          </cell>
          <cell r="I214">
            <v>0</v>
          </cell>
          <cell r="J214">
            <v>1</v>
          </cell>
          <cell r="K214">
            <v>0</v>
          </cell>
          <cell r="L214">
            <v>4</v>
          </cell>
          <cell r="M214">
            <v>1</v>
          </cell>
          <cell r="N214">
            <v>0</v>
          </cell>
          <cell r="O214">
            <v>1</v>
          </cell>
          <cell r="P214">
            <v>0</v>
          </cell>
          <cell r="Q214">
            <v>0</v>
          </cell>
          <cell r="S214">
            <v>17</v>
          </cell>
          <cell r="T214">
            <v>19</v>
          </cell>
          <cell r="U214">
            <v>0.11764705882352944</v>
          </cell>
        </row>
        <row r="215">
          <cell r="A215" t="str">
            <v xml:space="preserve">    Mali</v>
          </cell>
          <cell r="B215">
            <v>61</v>
          </cell>
          <cell r="C215">
            <v>50</v>
          </cell>
          <cell r="D215">
            <v>52</v>
          </cell>
          <cell r="F215">
            <v>9</v>
          </cell>
          <cell r="G215">
            <v>1</v>
          </cell>
          <cell r="H215">
            <v>6</v>
          </cell>
          <cell r="I215">
            <v>0</v>
          </cell>
          <cell r="J215">
            <v>4</v>
          </cell>
          <cell r="K215">
            <v>4</v>
          </cell>
          <cell r="L215">
            <v>1</v>
          </cell>
          <cell r="M215">
            <v>1</v>
          </cell>
          <cell r="N215">
            <v>0</v>
          </cell>
          <cell r="O215">
            <v>1</v>
          </cell>
          <cell r="P215">
            <v>0</v>
          </cell>
          <cell r="Q215">
            <v>0</v>
          </cell>
          <cell r="S215">
            <v>52</v>
          </cell>
          <cell r="T215">
            <v>27</v>
          </cell>
          <cell r="U215">
            <v>-0.48076923076923073</v>
          </cell>
        </row>
        <row r="216">
          <cell r="A216" t="str">
            <v xml:space="preserve">    Mauritania</v>
          </cell>
          <cell r="B216">
            <v>0</v>
          </cell>
          <cell r="C216">
            <v>3</v>
          </cell>
          <cell r="D216">
            <v>19</v>
          </cell>
          <cell r="F216">
            <v>0</v>
          </cell>
          <cell r="G216">
            <v>1</v>
          </cell>
          <cell r="H216">
            <v>0</v>
          </cell>
          <cell r="I216">
            <v>0</v>
          </cell>
          <cell r="J216">
            <v>0</v>
          </cell>
          <cell r="K216">
            <v>1</v>
          </cell>
          <cell r="L216">
            <v>0</v>
          </cell>
          <cell r="M216">
            <v>0</v>
          </cell>
          <cell r="N216">
            <v>0</v>
          </cell>
          <cell r="O216">
            <v>0</v>
          </cell>
          <cell r="P216">
            <v>0</v>
          </cell>
          <cell r="Q216">
            <v>0</v>
          </cell>
          <cell r="S216">
            <v>19</v>
          </cell>
          <cell r="T216">
            <v>2</v>
          </cell>
          <cell r="U216">
            <v>-0.89473684210526316</v>
          </cell>
        </row>
        <row r="217">
          <cell r="A217" t="str">
            <v xml:space="preserve">    Mauritius</v>
          </cell>
          <cell r="B217">
            <v>2</v>
          </cell>
          <cell r="C217">
            <v>1</v>
          </cell>
          <cell r="D217">
            <v>0</v>
          </cell>
          <cell r="F217">
            <v>0</v>
          </cell>
          <cell r="G217">
            <v>0</v>
          </cell>
          <cell r="H217">
            <v>0</v>
          </cell>
          <cell r="I217">
            <v>0</v>
          </cell>
          <cell r="J217">
            <v>0</v>
          </cell>
          <cell r="K217">
            <v>0</v>
          </cell>
          <cell r="L217">
            <v>0</v>
          </cell>
          <cell r="M217">
            <v>0</v>
          </cell>
          <cell r="N217">
            <v>0</v>
          </cell>
          <cell r="O217">
            <v>1</v>
          </cell>
          <cell r="P217">
            <v>0</v>
          </cell>
          <cell r="Q217">
            <v>0</v>
          </cell>
          <cell r="S217">
            <v>0</v>
          </cell>
          <cell r="T217">
            <v>1</v>
          </cell>
          <cell r="U217">
            <v>0.02</v>
          </cell>
        </row>
        <row r="218">
          <cell r="A218" t="str">
            <v xml:space="preserve">    Morocco</v>
          </cell>
          <cell r="B218">
            <v>42</v>
          </cell>
          <cell r="C218">
            <v>37</v>
          </cell>
          <cell r="D218">
            <v>38</v>
          </cell>
          <cell r="F218">
            <v>7</v>
          </cell>
          <cell r="G218">
            <v>3</v>
          </cell>
          <cell r="H218">
            <v>4</v>
          </cell>
          <cell r="I218">
            <v>2</v>
          </cell>
          <cell r="J218">
            <v>1</v>
          </cell>
          <cell r="K218">
            <v>1</v>
          </cell>
          <cell r="L218">
            <v>1</v>
          </cell>
          <cell r="M218">
            <v>6</v>
          </cell>
          <cell r="N218">
            <v>2</v>
          </cell>
          <cell r="O218">
            <v>2</v>
          </cell>
          <cell r="P218">
            <v>1</v>
          </cell>
          <cell r="Q218">
            <v>7</v>
          </cell>
          <cell r="S218">
            <v>38</v>
          </cell>
          <cell r="T218">
            <v>37</v>
          </cell>
          <cell r="U218">
            <v>-2.6315789473684181E-2</v>
          </cell>
        </row>
        <row r="219">
          <cell r="A219" t="str">
            <v xml:space="preserve">    Mozambique</v>
          </cell>
          <cell r="B219">
            <v>9</v>
          </cell>
          <cell r="C219">
            <v>3</v>
          </cell>
          <cell r="D219">
            <v>7</v>
          </cell>
          <cell r="F219">
            <v>3</v>
          </cell>
          <cell r="G219">
            <v>0</v>
          </cell>
          <cell r="H219">
            <v>1</v>
          </cell>
          <cell r="I219">
            <v>0</v>
          </cell>
          <cell r="J219">
            <v>0</v>
          </cell>
          <cell r="K219">
            <v>1</v>
          </cell>
          <cell r="L219">
            <v>0</v>
          </cell>
          <cell r="M219">
            <v>1</v>
          </cell>
          <cell r="N219">
            <v>0</v>
          </cell>
          <cell r="O219">
            <v>1</v>
          </cell>
          <cell r="P219">
            <v>0</v>
          </cell>
          <cell r="Q219">
            <v>0</v>
          </cell>
          <cell r="S219">
            <v>7</v>
          </cell>
          <cell r="T219">
            <v>7</v>
          </cell>
          <cell r="U219">
            <v>0</v>
          </cell>
        </row>
        <row r="220">
          <cell r="A220" t="str">
            <v xml:space="preserve">    Namibia</v>
          </cell>
          <cell r="B220">
            <v>14</v>
          </cell>
          <cell r="C220">
            <v>5</v>
          </cell>
          <cell r="D220">
            <v>4</v>
          </cell>
          <cell r="F220">
            <v>0</v>
          </cell>
          <cell r="G220">
            <v>0</v>
          </cell>
          <cell r="H220">
            <v>0</v>
          </cell>
          <cell r="I220">
            <v>14</v>
          </cell>
          <cell r="J220">
            <v>0</v>
          </cell>
          <cell r="K220">
            <v>0</v>
          </cell>
          <cell r="L220">
            <v>0</v>
          </cell>
          <cell r="M220">
            <v>0</v>
          </cell>
          <cell r="N220">
            <v>0</v>
          </cell>
          <cell r="O220">
            <v>0</v>
          </cell>
          <cell r="P220">
            <v>0</v>
          </cell>
          <cell r="Q220">
            <v>0</v>
          </cell>
          <cell r="S220">
            <v>4</v>
          </cell>
          <cell r="T220">
            <v>14</v>
          </cell>
          <cell r="U220">
            <v>2.5</v>
          </cell>
        </row>
        <row r="221">
          <cell r="A221" t="str">
            <v xml:space="preserve">    Nigeria</v>
          </cell>
          <cell r="B221">
            <v>1496</v>
          </cell>
          <cell r="C221">
            <v>1110</v>
          </cell>
          <cell r="D221">
            <v>833</v>
          </cell>
          <cell r="F221">
            <v>146</v>
          </cell>
          <cell r="G221">
            <v>72</v>
          </cell>
          <cell r="H221">
            <v>57</v>
          </cell>
          <cell r="I221">
            <v>88</v>
          </cell>
          <cell r="J221">
            <v>94</v>
          </cell>
          <cell r="K221">
            <v>110</v>
          </cell>
          <cell r="L221">
            <v>118</v>
          </cell>
          <cell r="M221">
            <v>98</v>
          </cell>
          <cell r="N221">
            <v>87</v>
          </cell>
          <cell r="O221">
            <v>56</v>
          </cell>
          <cell r="P221">
            <v>74</v>
          </cell>
          <cell r="Q221">
            <v>39</v>
          </cell>
          <cell r="S221">
            <v>833</v>
          </cell>
          <cell r="T221">
            <v>1039</v>
          </cell>
          <cell r="U221">
            <v>0.24729891956782724</v>
          </cell>
        </row>
        <row r="222">
          <cell r="A222" t="str">
            <v xml:space="preserve">    Rwanda</v>
          </cell>
          <cell r="B222">
            <v>2</v>
          </cell>
          <cell r="C222">
            <v>2</v>
          </cell>
          <cell r="D222">
            <v>0</v>
          </cell>
          <cell r="F222">
            <v>0</v>
          </cell>
          <cell r="G222">
            <v>0</v>
          </cell>
          <cell r="H222">
            <v>0</v>
          </cell>
          <cell r="I222">
            <v>0</v>
          </cell>
          <cell r="J222">
            <v>0</v>
          </cell>
          <cell r="K222">
            <v>0</v>
          </cell>
          <cell r="L222">
            <v>0</v>
          </cell>
          <cell r="M222">
            <v>0</v>
          </cell>
          <cell r="N222">
            <v>0</v>
          </cell>
          <cell r="O222">
            <v>0</v>
          </cell>
          <cell r="P222">
            <v>0</v>
          </cell>
          <cell r="Q222">
            <v>0</v>
          </cell>
          <cell r="S222">
            <v>0</v>
          </cell>
          <cell r="T222">
            <v>0</v>
          </cell>
          <cell r="U222">
            <v>0.02</v>
          </cell>
        </row>
        <row r="223">
          <cell r="A223" t="str">
            <v xml:space="preserve">    Sao Tome &amp; Principe</v>
          </cell>
          <cell r="B223">
            <v>14</v>
          </cell>
          <cell r="C223">
            <v>7</v>
          </cell>
          <cell r="D223">
            <v>1</v>
          </cell>
          <cell r="F223">
            <v>0</v>
          </cell>
          <cell r="G223">
            <v>0</v>
          </cell>
          <cell r="H223">
            <v>0</v>
          </cell>
          <cell r="I223">
            <v>0</v>
          </cell>
          <cell r="J223">
            <v>0</v>
          </cell>
          <cell r="K223">
            <v>0</v>
          </cell>
          <cell r="L223">
            <v>0</v>
          </cell>
          <cell r="M223">
            <v>0</v>
          </cell>
          <cell r="N223">
            <v>0</v>
          </cell>
          <cell r="O223">
            <v>0</v>
          </cell>
          <cell r="P223">
            <v>0</v>
          </cell>
          <cell r="Q223">
            <v>0</v>
          </cell>
          <cell r="S223">
            <v>1</v>
          </cell>
          <cell r="T223">
            <v>0</v>
          </cell>
          <cell r="U223">
            <v>-1</v>
          </cell>
        </row>
        <row r="224">
          <cell r="A224" t="str">
            <v xml:space="preserve">    Senegal</v>
          </cell>
          <cell r="B224">
            <v>0</v>
          </cell>
          <cell r="C224">
            <v>5</v>
          </cell>
          <cell r="D224">
            <v>0</v>
          </cell>
          <cell r="F224">
            <v>1</v>
          </cell>
          <cell r="G224">
            <v>0</v>
          </cell>
          <cell r="H224">
            <v>0</v>
          </cell>
          <cell r="I224">
            <v>0</v>
          </cell>
          <cell r="J224">
            <v>1</v>
          </cell>
          <cell r="K224">
            <v>1</v>
          </cell>
          <cell r="L224">
            <v>0</v>
          </cell>
          <cell r="M224">
            <v>0</v>
          </cell>
          <cell r="N224">
            <v>0</v>
          </cell>
          <cell r="O224">
            <v>0</v>
          </cell>
          <cell r="P224">
            <v>0</v>
          </cell>
          <cell r="Q224">
            <v>0</v>
          </cell>
          <cell r="S224">
            <v>0</v>
          </cell>
          <cell r="T224">
            <v>3</v>
          </cell>
          <cell r="U224">
            <v>0.02</v>
          </cell>
        </row>
        <row r="225">
          <cell r="A225" t="str">
            <v xml:space="preserve">    Seychelles</v>
          </cell>
          <cell r="B225">
            <v>547</v>
          </cell>
          <cell r="C225">
            <v>191</v>
          </cell>
          <cell r="D225">
            <v>125</v>
          </cell>
          <cell r="F225">
            <v>27</v>
          </cell>
          <cell r="G225">
            <v>20</v>
          </cell>
          <cell r="H225">
            <v>33</v>
          </cell>
          <cell r="I225">
            <v>21</v>
          </cell>
          <cell r="J225">
            <v>21</v>
          </cell>
          <cell r="K225">
            <v>31</v>
          </cell>
          <cell r="L225">
            <v>5</v>
          </cell>
          <cell r="M225">
            <v>19</v>
          </cell>
          <cell r="N225">
            <v>7</v>
          </cell>
          <cell r="O225">
            <v>22</v>
          </cell>
          <cell r="P225">
            <v>19</v>
          </cell>
          <cell r="Q225">
            <v>17</v>
          </cell>
          <cell r="S225">
            <v>125</v>
          </cell>
          <cell r="T225">
            <v>242</v>
          </cell>
          <cell r="U225">
            <v>0.93599999999999994</v>
          </cell>
        </row>
        <row r="226">
          <cell r="A226" t="str">
            <v xml:space="preserve">    South Africa</v>
          </cell>
          <cell r="B226">
            <v>123</v>
          </cell>
          <cell r="C226">
            <v>182</v>
          </cell>
          <cell r="D226">
            <v>106</v>
          </cell>
          <cell r="F226">
            <v>36</v>
          </cell>
          <cell r="G226">
            <v>17</v>
          </cell>
          <cell r="H226">
            <v>0</v>
          </cell>
          <cell r="I226">
            <v>0</v>
          </cell>
          <cell r="J226">
            <v>2</v>
          </cell>
          <cell r="K226">
            <v>8</v>
          </cell>
          <cell r="L226">
            <v>5</v>
          </cell>
          <cell r="M226">
            <v>15</v>
          </cell>
          <cell r="N226">
            <v>19</v>
          </cell>
          <cell r="O226">
            <v>4</v>
          </cell>
          <cell r="P226">
            <v>4</v>
          </cell>
          <cell r="Q226">
            <v>2</v>
          </cell>
          <cell r="S226">
            <v>106</v>
          </cell>
          <cell r="T226">
            <v>112</v>
          </cell>
          <cell r="U226">
            <v>5.6603773584905648E-2</v>
          </cell>
        </row>
        <row r="227">
          <cell r="A227" t="str">
            <v xml:space="preserve">    Sudan</v>
          </cell>
          <cell r="B227">
            <v>317</v>
          </cell>
          <cell r="C227">
            <v>420</v>
          </cell>
          <cell r="D227">
            <v>236</v>
          </cell>
          <cell r="F227">
            <v>17</v>
          </cell>
          <cell r="G227">
            <v>22</v>
          </cell>
          <cell r="H227">
            <v>7</v>
          </cell>
          <cell r="I227">
            <v>3</v>
          </cell>
          <cell r="J227">
            <v>69</v>
          </cell>
          <cell r="K227">
            <v>20</v>
          </cell>
          <cell r="L227">
            <v>120</v>
          </cell>
          <cell r="M227">
            <v>22</v>
          </cell>
          <cell r="N227">
            <v>11</v>
          </cell>
          <cell r="O227">
            <v>24</v>
          </cell>
          <cell r="P227">
            <v>11</v>
          </cell>
          <cell r="Q227">
            <v>3</v>
          </cell>
          <cell r="S227">
            <v>236</v>
          </cell>
          <cell r="T227">
            <v>329</v>
          </cell>
          <cell r="U227">
            <v>0.39406779661016955</v>
          </cell>
        </row>
        <row r="228">
          <cell r="A228" t="str">
            <v xml:space="preserve">    Swaziland</v>
          </cell>
          <cell r="B228">
            <v>3</v>
          </cell>
          <cell r="C228">
            <v>1</v>
          </cell>
          <cell r="D228">
            <v>8</v>
          </cell>
          <cell r="F228">
            <v>2</v>
          </cell>
          <cell r="G228">
            <v>0</v>
          </cell>
          <cell r="H228">
            <v>0</v>
          </cell>
          <cell r="I228">
            <v>0</v>
          </cell>
          <cell r="J228">
            <v>0</v>
          </cell>
          <cell r="K228">
            <v>0</v>
          </cell>
          <cell r="L228">
            <v>0</v>
          </cell>
          <cell r="M228">
            <v>1</v>
          </cell>
          <cell r="N228">
            <v>0</v>
          </cell>
          <cell r="O228">
            <v>0</v>
          </cell>
          <cell r="P228">
            <v>0</v>
          </cell>
          <cell r="Q228">
            <v>1</v>
          </cell>
          <cell r="S228">
            <v>8</v>
          </cell>
          <cell r="T228">
            <v>4</v>
          </cell>
          <cell r="U228">
            <v>-0.5</v>
          </cell>
        </row>
        <row r="229">
          <cell r="A229" t="str">
            <v xml:space="preserve">    Tanzania</v>
          </cell>
          <cell r="B229">
            <v>30</v>
          </cell>
          <cell r="C229">
            <v>30</v>
          </cell>
          <cell r="D229">
            <v>37</v>
          </cell>
          <cell r="F229">
            <v>17</v>
          </cell>
          <cell r="G229">
            <v>1</v>
          </cell>
          <cell r="H229">
            <v>1</v>
          </cell>
          <cell r="I229">
            <v>2</v>
          </cell>
          <cell r="J229">
            <v>7</v>
          </cell>
          <cell r="K229">
            <v>2</v>
          </cell>
          <cell r="L229">
            <v>4</v>
          </cell>
          <cell r="M229">
            <v>5</v>
          </cell>
          <cell r="N229">
            <v>7</v>
          </cell>
          <cell r="O229">
            <v>4</v>
          </cell>
          <cell r="P229">
            <v>2</v>
          </cell>
          <cell r="Q229">
            <v>7</v>
          </cell>
          <cell r="S229">
            <v>37</v>
          </cell>
          <cell r="T229">
            <v>59</v>
          </cell>
          <cell r="U229">
            <v>0.59459459459459452</v>
          </cell>
        </row>
        <row r="230">
          <cell r="A230" t="str">
            <v xml:space="preserve">    Togo</v>
          </cell>
          <cell r="B230">
            <v>0</v>
          </cell>
          <cell r="C230">
            <v>1</v>
          </cell>
          <cell r="D230">
            <v>2</v>
          </cell>
          <cell r="F230">
            <v>0</v>
          </cell>
          <cell r="G230">
            <v>0</v>
          </cell>
          <cell r="H230">
            <v>1</v>
          </cell>
          <cell r="I230">
            <v>0</v>
          </cell>
          <cell r="J230">
            <v>0</v>
          </cell>
          <cell r="K230">
            <v>0</v>
          </cell>
          <cell r="L230">
            <v>0</v>
          </cell>
          <cell r="M230">
            <v>0</v>
          </cell>
          <cell r="N230">
            <v>0</v>
          </cell>
          <cell r="O230">
            <v>0</v>
          </cell>
          <cell r="P230">
            <v>0</v>
          </cell>
          <cell r="Q230">
            <v>0</v>
          </cell>
          <cell r="S230">
            <v>2</v>
          </cell>
          <cell r="T230">
            <v>1</v>
          </cell>
          <cell r="U230">
            <v>-0.5</v>
          </cell>
        </row>
        <row r="231">
          <cell r="A231" t="str">
            <v xml:space="preserve">    Transkei</v>
          </cell>
          <cell r="B231">
            <v>1</v>
          </cell>
          <cell r="C231">
            <v>0</v>
          </cell>
          <cell r="D231">
            <v>0</v>
          </cell>
          <cell r="F231">
            <v>0</v>
          </cell>
          <cell r="G231">
            <v>0</v>
          </cell>
          <cell r="H231">
            <v>0</v>
          </cell>
          <cell r="I231">
            <v>0</v>
          </cell>
          <cell r="J231">
            <v>0</v>
          </cell>
          <cell r="K231">
            <v>0</v>
          </cell>
          <cell r="L231">
            <v>0</v>
          </cell>
          <cell r="M231">
            <v>0</v>
          </cell>
          <cell r="N231">
            <v>0</v>
          </cell>
          <cell r="O231">
            <v>0</v>
          </cell>
          <cell r="P231">
            <v>0</v>
          </cell>
          <cell r="Q231">
            <v>0</v>
          </cell>
          <cell r="S231">
            <v>0</v>
          </cell>
          <cell r="T231">
            <v>0</v>
          </cell>
          <cell r="U231">
            <v>0</v>
          </cell>
        </row>
        <row r="232">
          <cell r="A232" t="str">
            <v xml:space="preserve">    Tunisia</v>
          </cell>
          <cell r="B232">
            <v>14</v>
          </cell>
          <cell r="C232">
            <v>21</v>
          </cell>
          <cell r="D232">
            <v>13</v>
          </cell>
          <cell r="F232">
            <v>3</v>
          </cell>
          <cell r="G232">
            <v>2</v>
          </cell>
          <cell r="H232">
            <v>1</v>
          </cell>
          <cell r="I232">
            <v>0</v>
          </cell>
          <cell r="J232">
            <v>0</v>
          </cell>
          <cell r="K232">
            <v>0</v>
          </cell>
          <cell r="L232">
            <v>1</v>
          </cell>
          <cell r="M232">
            <v>0</v>
          </cell>
          <cell r="N232">
            <v>0</v>
          </cell>
          <cell r="O232">
            <v>0</v>
          </cell>
          <cell r="P232">
            <v>0</v>
          </cell>
          <cell r="Q232">
            <v>1</v>
          </cell>
          <cell r="S232">
            <v>13</v>
          </cell>
          <cell r="T232">
            <v>8</v>
          </cell>
          <cell r="U232">
            <v>-0.38461538461538458</v>
          </cell>
        </row>
        <row r="233">
          <cell r="A233" t="str">
            <v xml:space="preserve">    Upper Volta</v>
          </cell>
          <cell r="B233">
            <v>0</v>
          </cell>
          <cell r="C233">
            <v>1</v>
          </cell>
          <cell r="D233">
            <v>0</v>
          </cell>
          <cell r="F233">
            <v>0</v>
          </cell>
          <cell r="G233">
            <v>0</v>
          </cell>
          <cell r="H233">
            <v>0</v>
          </cell>
          <cell r="I233">
            <v>0</v>
          </cell>
          <cell r="J233">
            <v>0</v>
          </cell>
          <cell r="K233">
            <v>0</v>
          </cell>
          <cell r="L233">
            <v>0</v>
          </cell>
          <cell r="M233">
            <v>0</v>
          </cell>
          <cell r="N233">
            <v>1</v>
          </cell>
          <cell r="O233">
            <v>0</v>
          </cell>
          <cell r="P233">
            <v>0</v>
          </cell>
          <cell r="Q233">
            <v>0</v>
          </cell>
          <cell r="S233">
            <v>0</v>
          </cell>
          <cell r="T233">
            <v>1</v>
          </cell>
          <cell r="U233">
            <v>0</v>
          </cell>
        </row>
        <row r="234">
          <cell r="A234" t="str">
            <v xml:space="preserve">    Uganda</v>
          </cell>
          <cell r="B234">
            <v>34</v>
          </cell>
          <cell r="C234">
            <v>27</v>
          </cell>
          <cell r="D234">
            <v>26</v>
          </cell>
          <cell r="F234">
            <v>7</v>
          </cell>
          <cell r="G234">
            <v>3</v>
          </cell>
          <cell r="H234">
            <v>3</v>
          </cell>
          <cell r="I234">
            <v>0</v>
          </cell>
          <cell r="J234">
            <v>2</v>
          </cell>
          <cell r="K234">
            <v>2</v>
          </cell>
          <cell r="L234">
            <v>3</v>
          </cell>
          <cell r="M234">
            <v>1</v>
          </cell>
          <cell r="N234">
            <v>2</v>
          </cell>
          <cell r="O234">
            <v>1</v>
          </cell>
          <cell r="P234">
            <v>0</v>
          </cell>
          <cell r="Q234">
            <v>0</v>
          </cell>
          <cell r="S234">
            <v>26</v>
          </cell>
          <cell r="T234">
            <v>24</v>
          </cell>
          <cell r="U234">
            <v>-7.6923076923076872E-2</v>
          </cell>
        </row>
        <row r="235">
          <cell r="A235" t="str">
            <v xml:space="preserve">    West Africa ( unsp. )</v>
          </cell>
          <cell r="B235">
            <v>357</v>
          </cell>
          <cell r="C235">
            <v>149</v>
          </cell>
          <cell r="D235">
            <v>366</v>
          </cell>
          <cell r="F235">
            <v>19</v>
          </cell>
          <cell r="G235">
            <v>8</v>
          </cell>
          <cell r="H235">
            <v>40</v>
          </cell>
          <cell r="I235">
            <v>0</v>
          </cell>
          <cell r="J235">
            <v>2</v>
          </cell>
          <cell r="K235">
            <v>4</v>
          </cell>
          <cell r="L235">
            <v>8</v>
          </cell>
          <cell r="M235">
            <v>5</v>
          </cell>
          <cell r="N235">
            <v>5</v>
          </cell>
          <cell r="O235">
            <v>1</v>
          </cell>
          <cell r="P235">
            <v>0</v>
          </cell>
          <cell r="Q235">
            <v>6</v>
          </cell>
          <cell r="S235">
            <v>366</v>
          </cell>
          <cell r="T235">
            <v>98</v>
          </cell>
          <cell r="U235">
            <v>-0.73224043715846987</v>
          </cell>
        </row>
        <row r="236">
          <cell r="A236" t="str">
            <v xml:space="preserve">    Zambia</v>
          </cell>
          <cell r="B236">
            <v>16</v>
          </cell>
          <cell r="C236">
            <v>24</v>
          </cell>
          <cell r="D236">
            <v>33</v>
          </cell>
          <cell r="F236">
            <v>3</v>
          </cell>
          <cell r="G236">
            <v>0</v>
          </cell>
          <cell r="H236">
            <v>4</v>
          </cell>
          <cell r="I236">
            <v>0</v>
          </cell>
          <cell r="J236">
            <v>4</v>
          </cell>
          <cell r="K236">
            <v>1</v>
          </cell>
          <cell r="L236">
            <v>0</v>
          </cell>
          <cell r="M236">
            <v>2</v>
          </cell>
          <cell r="N236">
            <v>2</v>
          </cell>
          <cell r="O236">
            <v>1</v>
          </cell>
          <cell r="P236">
            <v>2</v>
          </cell>
          <cell r="Q236">
            <v>1</v>
          </cell>
          <cell r="S236">
            <v>33</v>
          </cell>
          <cell r="T236">
            <v>20</v>
          </cell>
          <cell r="U236">
            <v>-0.39393939393939392</v>
          </cell>
        </row>
        <row r="237">
          <cell r="A237" t="str">
            <v xml:space="preserve">    Zimbabwe</v>
          </cell>
          <cell r="B237">
            <v>4</v>
          </cell>
          <cell r="C237">
            <v>5</v>
          </cell>
          <cell r="D237">
            <v>14</v>
          </cell>
          <cell r="F237">
            <v>1</v>
          </cell>
          <cell r="G237">
            <v>0</v>
          </cell>
          <cell r="H237">
            <v>0</v>
          </cell>
          <cell r="I237">
            <v>1</v>
          </cell>
          <cell r="J237">
            <v>1</v>
          </cell>
          <cell r="K237">
            <v>1</v>
          </cell>
          <cell r="L237">
            <v>0</v>
          </cell>
          <cell r="M237">
            <v>0</v>
          </cell>
          <cell r="N237">
            <v>0</v>
          </cell>
          <cell r="O237">
            <v>0</v>
          </cell>
          <cell r="P237">
            <v>0</v>
          </cell>
          <cell r="Q237">
            <v>0</v>
          </cell>
          <cell r="S237">
            <v>14</v>
          </cell>
          <cell r="T237">
            <v>4</v>
          </cell>
          <cell r="U237">
            <v>-0.7142857142857143</v>
          </cell>
        </row>
        <row r="238">
          <cell r="A238" t="str">
            <v xml:space="preserve">    Africa (unsp.)</v>
          </cell>
          <cell r="B238">
            <v>48</v>
          </cell>
          <cell r="C238">
            <v>19</v>
          </cell>
          <cell r="D238">
            <v>107</v>
          </cell>
          <cell r="F238">
            <v>29</v>
          </cell>
          <cell r="G238">
            <v>19</v>
          </cell>
          <cell r="H238">
            <v>9</v>
          </cell>
          <cell r="I238">
            <v>7</v>
          </cell>
          <cell r="J238">
            <v>15</v>
          </cell>
          <cell r="K238">
            <v>6</v>
          </cell>
          <cell r="L238">
            <v>3</v>
          </cell>
          <cell r="M238">
            <v>4</v>
          </cell>
          <cell r="N238">
            <v>16</v>
          </cell>
          <cell r="O238">
            <v>0</v>
          </cell>
          <cell r="P238">
            <v>3</v>
          </cell>
          <cell r="Q238">
            <v>1</v>
          </cell>
          <cell r="S238">
            <v>107</v>
          </cell>
          <cell r="T238">
            <v>112</v>
          </cell>
          <cell r="U238">
            <v>4.6728971962616717E-2</v>
          </cell>
        </row>
        <row r="244">
          <cell r="A244" t="str">
            <v>PHILIPPINE OVERSEAS EMPLOYMENT ADMINISTRATION</v>
          </cell>
        </row>
        <row r="245">
          <cell r="A245" t="str">
            <v>Deployed Landbased Overseas Filipino Workers by Destination</v>
          </cell>
        </row>
        <row r="249">
          <cell r="B249" t="str">
            <v xml:space="preserve">      1998</v>
          </cell>
          <cell r="C249" t="str">
            <v xml:space="preserve">      1999</v>
          </cell>
          <cell r="D249" t="str">
            <v xml:space="preserve">      2000</v>
          </cell>
          <cell r="F249">
            <v>36892</v>
          </cell>
          <cell r="G249">
            <v>36923</v>
          </cell>
          <cell r="H249">
            <v>36951</v>
          </cell>
          <cell r="I249">
            <v>36982</v>
          </cell>
          <cell r="J249">
            <v>37012</v>
          </cell>
          <cell r="K249">
            <v>37043</v>
          </cell>
          <cell r="L249">
            <v>37073</v>
          </cell>
          <cell r="M249">
            <v>37104</v>
          </cell>
          <cell r="N249">
            <v>37135</v>
          </cell>
          <cell r="O249">
            <v>37165</v>
          </cell>
          <cell r="P249">
            <v>37196</v>
          </cell>
          <cell r="Q249">
            <v>37226</v>
          </cell>
          <cell r="S249" t="str">
            <v xml:space="preserve">     2000</v>
          </cell>
          <cell r="T249" t="str">
            <v xml:space="preserve">        2001</v>
          </cell>
          <cell r="U249" t="str">
            <v>% Change</v>
          </cell>
        </row>
        <row r="251">
          <cell r="A251" t="str">
            <v>TRUST TERRITORIES</v>
          </cell>
          <cell r="B251">
            <v>7677</v>
          </cell>
          <cell r="C251">
            <v>6622</v>
          </cell>
          <cell r="D251">
            <v>7421</v>
          </cell>
          <cell r="F251">
            <v>876</v>
          </cell>
          <cell r="G251">
            <v>607</v>
          </cell>
          <cell r="H251">
            <v>529</v>
          </cell>
          <cell r="I251">
            <v>553</v>
          </cell>
          <cell r="J251">
            <v>777</v>
          </cell>
          <cell r="K251">
            <v>673</v>
          </cell>
          <cell r="L251">
            <v>559</v>
          </cell>
          <cell r="M251">
            <v>579</v>
          </cell>
          <cell r="N251">
            <v>422</v>
          </cell>
          <cell r="O251">
            <v>435</v>
          </cell>
          <cell r="P251">
            <v>474</v>
          </cell>
          <cell r="Q251">
            <v>339</v>
          </cell>
          <cell r="S251">
            <v>7421</v>
          </cell>
          <cell r="T251">
            <v>6823</v>
          </cell>
          <cell r="U251">
            <v>-8.0582131788168754E-2</v>
          </cell>
        </row>
        <row r="252">
          <cell r="A252" t="str">
            <v xml:space="preserve">    Commonwealth of Northern</v>
          </cell>
        </row>
        <row r="253">
          <cell r="A253" t="str">
            <v xml:space="preserve">    Mariana Islands</v>
          </cell>
          <cell r="B253">
            <v>5982</v>
          </cell>
          <cell r="C253">
            <v>4837</v>
          </cell>
          <cell r="D253">
            <v>5215</v>
          </cell>
          <cell r="F253">
            <v>609</v>
          </cell>
          <cell r="G253">
            <v>393</v>
          </cell>
          <cell r="H253">
            <v>363</v>
          </cell>
          <cell r="I253">
            <v>360</v>
          </cell>
          <cell r="J253">
            <v>565</v>
          </cell>
          <cell r="K253">
            <v>495</v>
          </cell>
          <cell r="L253">
            <v>412</v>
          </cell>
          <cell r="M253">
            <v>376</v>
          </cell>
          <cell r="N253">
            <v>253</v>
          </cell>
          <cell r="O253">
            <v>319</v>
          </cell>
          <cell r="P253">
            <v>330</v>
          </cell>
          <cell r="Q253">
            <v>206</v>
          </cell>
          <cell r="S253">
            <v>5215</v>
          </cell>
          <cell r="T253">
            <v>4681</v>
          </cell>
          <cell r="U253">
            <v>-0.10239693192713328</v>
          </cell>
        </row>
        <row r="255">
          <cell r="A255" t="str">
            <v xml:space="preserve">    - Rota</v>
          </cell>
          <cell r="B255">
            <v>162</v>
          </cell>
          <cell r="C255">
            <v>106</v>
          </cell>
          <cell r="D255">
            <v>146</v>
          </cell>
          <cell r="F255">
            <v>37</v>
          </cell>
          <cell r="G255">
            <v>6</v>
          </cell>
          <cell r="H255">
            <v>8</v>
          </cell>
          <cell r="I255">
            <v>7</v>
          </cell>
          <cell r="J255">
            <v>18</v>
          </cell>
          <cell r="K255">
            <v>15</v>
          </cell>
          <cell r="L255">
            <v>15</v>
          </cell>
          <cell r="M255">
            <v>5</v>
          </cell>
          <cell r="N255">
            <v>3</v>
          </cell>
          <cell r="O255">
            <v>2</v>
          </cell>
          <cell r="P255">
            <v>5</v>
          </cell>
          <cell r="Q255">
            <v>6</v>
          </cell>
          <cell r="S255">
            <v>146</v>
          </cell>
          <cell r="T255">
            <v>127</v>
          </cell>
          <cell r="U255">
            <v>-0.13013698630136983</v>
          </cell>
        </row>
        <row r="256">
          <cell r="A256" t="str">
            <v xml:space="preserve">    - Saipan</v>
          </cell>
          <cell r="B256">
            <v>5139</v>
          </cell>
          <cell r="C256">
            <v>2270</v>
          </cell>
          <cell r="D256">
            <v>3760</v>
          </cell>
          <cell r="F256">
            <v>299</v>
          </cell>
          <cell r="G256">
            <v>233</v>
          </cell>
          <cell r="H256">
            <v>105</v>
          </cell>
          <cell r="I256">
            <v>64</v>
          </cell>
          <cell r="J256">
            <v>313</v>
          </cell>
          <cell r="K256">
            <v>339</v>
          </cell>
          <cell r="L256">
            <v>204</v>
          </cell>
          <cell r="M256">
            <v>159</v>
          </cell>
          <cell r="N256">
            <v>154</v>
          </cell>
          <cell r="O256">
            <v>144</v>
          </cell>
          <cell r="P256">
            <v>195</v>
          </cell>
          <cell r="Q256">
            <v>79</v>
          </cell>
          <cell r="S256">
            <v>3760</v>
          </cell>
          <cell r="T256">
            <v>2288</v>
          </cell>
          <cell r="U256">
            <v>-0.39148936170212767</v>
          </cell>
        </row>
        <row r="257">
          <cell r="A257" t="str">
            <v xml:space="preserve">    - Tinian</v>
          </cell>
          <cell r="B257">
            <v>94</v>
          </cell>
          <cell r="C257">
            <v>89</v>
          </cell>
          <cell r="D257">
            <v>95</v>
          </cell>
          <cell r="F257">
            <v>15</v>
          </cell>
          <cell r="G257">
            <v>3</v>
          </cell>
          <cell r="H257">
            <v>4</v>
          </cell>
          <cell r="I257">
            <v>81</v>
          </cell>
          <cell r="J257">
            <v>6</v>
          </cell>
          <cell r="K257">
            <v>8</v>
          </cell>
          <cell r="L257">
            <v>13</v>
          </cell>
          <cell r="M257">
            <v>5</v>
          </cell>
          <cell r="N257">
            <v>4</v>
          </cell>
          <cell r="O257">
            <v>11</v>
          </cell>
          <cell r="P257">
            <v>4</v>
          </cell>
          <cell r="Q257">
            <v>6</v>
          </cell>
          <cell r="S257">
            <v>95</v>
          </cell>
          <cell r="T257">
            <v>160</v>
          </cell>
          <cell r="U257">
            <v>0.68421052631578938</v>
          </cell>
        </row>
        <row r="258">
          <cell r="A258" t="str">
            <v xml:space="preserve">    - Marianas</v>
          </cell>
          <cell r="B258">
            <v>587</v>
          </cell>
          <cell r="C258">
            <v>2372</v>
          </cell>
          <cell r="D258">
            <v>1214</v>
          </cell>
          <cell r="F258">
            <v>258</v>
          </cell>
          <cell r="G258">
            <v>151</v>
          </cell>
          <cell r="H258">
            <v>246</v>
          </cell>
          <cell r="I258">
            <v>208</v>
          </cell>
          <cell r="J258">
            <v>228</v>
          </cell>
          <cell r="K258">
            <v>133</v>
          </cell>
          <cell r="L258">
            <v>180</v>
          </cell>
          <cell r="M258">
            <v>207</v>
          </cell>
          <cell r="N258">
            <v>92</v>
          </cell>
          <cell r="O258">
            <v>162</v>
          </cell>
          <cell r="P258">
            <v>126</v>
          </cell>
          <cell r="Q258">
            <v>115</v>
          </cell>
          <cell r="S258">
            <v>1214</v>
          </cell>
          <cell r="T258">
            <v>2106</v>
          </cell>
          <cell r="U258">
            <v>0.73476112026359153</v>
          </cell>
        </row>
        <row r="260">
          <cell r="A260" t="str">
            <v xml:space="preserve">    Federated States</v>
          </cell>
        </row>
        <row r="261">
          <cell r="A261" t="str">
            <v xml:space="preserve">    of Micronesia</v>
          </cell>
          <cell r="B261">
            <v>429</v>
          </cell>
          <cell r="C261">
            <v>554</v>
          </cell>
          <cell r="D261">
            <v>494</v>
          </cell>
          <cell r="F261">
            <v>55</v>
          </cell>
          <cell r="G261">
            <v>32</v>
          </cell>
          <cell r="H261">
            <v>27</v>
          </cell>
          <cell r="I261">
            <v>81</v>
          </cell>
          <cell r="J261">
            <v>28</v>
          </cell>
          <cell r="K261">
            <v>33</v>
          </cell>
          <cell r="L261">
            <v>32</v>
          </cell>
          <cell r="M261">
            <v>36</v>
          </cell>
          <cell r="N261">
            <v>45</v>
          </cell>
          <cell r="O261">
            <v>22</v>
          </cell>
          <cell r="P261">
            <v>24</v>
          </cell>
          <cell r="Q261">
            <v>16</v>
          </cell>
          <cell r="S261">
            <v>494</v>
          </cell>
          <cell r="T261">
            <v>431</v>
          </cell>
          <cell r="U261">
            <v>-0.12753036437246967</v>
          </cell>
        </row>
        <row r="262">
          <cell r="A262" t="str">
            <v xml:space="preserve"> </v>
          </cell>
        </row>
        <row r="263">
          <cell r="A263" t="str">
            <v xml:space="preserve">    - Chuuk ( Truk )</v>
          </cell>
          <cell r="B263">
            <v>9</v>
          </cell>
          <cell r="C263">
            <v>34</v>
          </cell>
          <cell r="D263">
            <v>2</v>
          </cell>
          <cell r="F263">
            <v>0</v>
          </cell>
          <cell r="G263">
            <v>0</v>
          </cell>
          <cell r="H263">
            <v>0</v>
          </cell>
          <cell r="I263">
            <v>0</v>
          </cell>
          <cell r="J263">
            <v>0</v>
          </cell>
          <cell r="K263">
            <v>0</v>
          </cell>
          <cell r="L263">
            <v>1</v>
          </cell>
          <cell r="M263">
            <v>0</v>
          </cell>
          <cell r="N263">
            <v>1</v>
          </cell>
          <cell r="O263">
            <v>3</v>
          </cell>
          <cell r="P263">
            <v>1</v>
          </cell>
          <cell r="Q263">
            <v>0</v>
          </cell>
          <cell r="S263">
            <v>2</v>
          </cell>
          <cell r="T263">
            <v>6</v>
          </cell>
          <cell r="U263">
            <v>2</v>
          </cell>
        </row>
        <row r="264">
          <cell r="A264" t="str">
            <v xml:space="preserve">    - Pohnpei ( Ponape )</v>
          </cell>
          <cell r="B264">
            <v>60</v>
          </cell>
          <cell r="C264">
            <v>61</v>
          </cell>
          <cell r="D264">
            <v>69</v>
          </cell>
          <cell r="F264">
            <v>6</v>
          </cell>
          <cell r="G264">
            <v>6</v>
          </cell>
          <cell r="H264">
            <v>3</v>
          </cell>
          <cell r="I264">
            <v>69</v>
          </cell>
          <cell r="J264">
            <v>6</v>
          </cell>
          <cell r="K264">
            <v>3</v>
          </cell>
          <cell r="L264">
            <v>6</v>
          </cell>
          <cell r="M264">
            <v>9</v>
          </cell>
          <cell r="N264">
            <v>22</v>
          </cell>
          <cell r="O264">
            <v>1</v>
          </cell>
          <cell r="P264">
            <v>2</v>
          </cell>
          <cell r="Q264">
            <v>5</v>
          </cell>
          <cell r="S264">
            <v>69</v>
          </cell>
          <cell r="T264">
            <v>138</v>
          </cell>
          <cell r="U264">
            <v>1</v>
          </cell>
        </row>
        <row r="265">
          <cell r="A265" t="str">
            <v xml:space="preserve">    - Yap</v>
          </cell>
          <cell r="B265">
            <v>9</v>
          </cell>
          <cell r="C265">
            <v>22</v>
          </cell>
          <cell r="D265">
            <v>11</v>
          </cell>
          <cell r="F265">
            <v>0</v>
          </cell>
          <cell r="G265">
            <v>0</v>
          </cell>
          <cell r="H265">
            <v>1</v>
          </cell>
          <cell r="I265">
            <v>2</v>
          </cell>
          <cell r="J265">
            <v>0</v>
          </cell>
          <cell r="K265">
            <v>0</v>
          </cell>
          <cell r="L265">
            <v>1</v>
          </cell>
          <cell r="M265">
            <v>0</v>
          </cell>
          <cell r="N265">
            <v>0</v>
          </cell>
          <cell r="O265">
            <v>0</v>
          </cell>
          <cell r="P265">
            <v>0</v>
          </cell>
          <cell r="Q265">
            <v>0</v>
          </cell>
          <cell r="S265">
            <v>11</v>
          </cell>
          <cell r="T265">
            <v>4</v>
          </cell>
          <cell r="U265">
            <v>-0.63636363636363635</v>
          </cell>
        </row>
        <row r="266">
          <cell r="A266" t="str">
            <v xml:space="preserve">    - Micronesia ( unsp. )</v>
          </cell>
          <cell r="B266">
            <v>351</v>
          </cell>
          <cell r="C266">
            <v>437</v>
          </cell>
          <cell r="D266">
            <v>412</v>
          </cell>
          <cell r="F266">
            <v>49</v>
          </cell>
          <cell r="G266">
            <v>26</v>
          </cell>
          <cell r="H266">
            <v>23</v>
          </cell>
          <cell r="I266">
            <v>10</v>
          </cell>
          <cell r="J266">
            <v>22</v>
          </cell>
          <cell r="K266">
            <v>30</v>
          </cell>
          <cell r="L266">
            <v>24</v>
          </cell>
          <cell r="M266">
            <v>27</v>
          </cell>
          <cell r="N266">
            <v>22</v>
          </cell>
          <cell r="O266">
            <v>18</v>
          </cell>
          <cell r="P266">
            <v>21</v>
          </cell>
          <cell r="Q266">
            <v>11</v>
          </cell>
          <cell r="S266">
            <v>412</v>
          </cell>
          <cell r="T266">
            <v>283</v>
          </cell>
          <cell r="U266">
            <v>-0.31310679611650483</v>
          </cell>
        </row>
        <row r="268">
          <cell r="A268" t="str">
            <v xml:space="preserve">    Republic of Marshall Is.</v>
          </cell>
          <cell r="B268">
            <v>65</v>
          </cell>
          <cell r="C268">
            <v>71</v>
          </cell>
          <cell r="D268">
            <v>109</v>
          </cell>
          <cell r="F268">
            <v>18</v>
          </cell>
          <cell r="G268">
            <v>7</v>
          </cell>
          <cell r="H268">
            <v>3</v>
          </cell>
          <cell r="I268">
            <v>5</v>
          </cell>
          <cell r="J268">
            <v>13</v>
          </cell>
          <cell r="K268">
            <v>11</v>
          </cell>
          <cell r="L268">
            <v>12</v>
          </cell>
          <cell r="M268">
            <v>5</v>
          </cell>
          <cell r="N268">
            <v>10</v>
          </cell>
          <cell r="O268">
            <v>13</v>
          </cell>
          <cell r="P268">
            <v>3</v>
          </cell>
          <cell r="Q268">
            <v>7</v>
          </cell>
          <cell r="R268">
            <v>0</v>
          </cell>
          <cell r="S268">
            <v>109</v>
          </cell>
          <cell r="T268">
            <v>107</v>
          </cell>
          <cell r="U268">
            <v>-1.834862385321101E-2</v>
          </cell>
        </row>
        <row r="270">
          <cell r="A270" t="str">
            <v xml:space="preserve">    - Majuro</v>
          </cell>
          <cell r="B270">
            <v>9</v>
          </cell>
          <cell r="C270">
            <v>11</v>
          </cell>
          <cell r="D270">
            <v>3</v>
          </cell>
          <cell r="F270">
            <v>0</v>
          </cell>
          <cell r="G270">
            <v>0</v>
          </cell>
          <cell r="H270">
            <v>0</v>
          </cell>
          <cell r="I270">
            <v>0</v>
          </cell>
          <cell r="J270">
            <v>0</v>
          </cell>
          <cell r="K270">
            <v>1</v>
          </cell>
          <cell r="L270">
            <v>0</v>
          </cell>
          <cell r="M270">
            <v>0</v>
          </cell>
          <cell r="N270">
            <v>0</v>
          </cell>
          <cell r="O270">
            <v>0</v>
          </cell>
          <cell r="P270">
            <v>0</v>
          </cell>
          <cell r="Q270">
            <v>0</v>
          </cell>
          <cell r="S270">
            <v>3</v>
          </cell>
          <cell r="T270">
            <v>1</v>
          </cell>
          <cell r="U270">
            <v>-0.66666666666666674</v>
          </cell>
        </row>
        <row r="271">
          <cell r="A271" t="str">
            <v xml:space="preserve">    - Marshall Is. ( unsp. )</v>
          </cell>
          <cell r="B271">
            <v>56</v>
          </cell>
          <cell r="C271">
            <v>60</v>
          </cell>
          <cell r="D271">
            <v>106</v>
          </cell>
          <cell r="F271">
            <v>18</v>
          </cell>
          <cell r="G271">
            <v>7</v>
          </cell>
          <cell r="H271">
            <v>3</v>
          </cell>
          <cell r="I271">
            <v>5</v>
          </cell>
          <cell r="J271">
            <v>13</v>
          </cell>
          <cell r="K271">
            <v>10</v>
          </cell>
          <cell r="L271">
            <v>12</v>
          </cell>
          <cell r="M271">
            <v>5</v>
          </cell>
          <cell r="N271">
            <v>10</v>
          </cell>
          <cell r="O271">
            <v>13</v>
          </cell>
          <cell r="P271">
            <v>3</v>
          </cell>
          <cell r="Q271">
            <v>7</v>
          </cell>
          <cell r="S271">
            <v>106</v>
          </cell>
          <cell r="T271">
            <v>106</v>
          </cell>
          <cell r="U271">
            <v>0</v>
          </cell>
        </row>
        <row r="273">
          <cell r="A273" t="str">
            <v xml:space="preserve">    Republic of Belau</v>
          </cell>
          <cell r="B273">
            <v>1084</v>
          </cell>
          <cell r="C273">
            <v>1010</v>
          </cell>
          <cell r="D273">
            <v>1480</v>
          </cell>
          <cell r="F273">
            <v>167</v>
          </cell>
          <cell r="G273">
            <v>125</v>
          </cell>
          <cell r="H273">
            <v>118</v>
          </cell>
          <cell r="I273">
            <v>81</v>
          </cell>
          <cell r="J273">
            <v>157</v>
          </cell>
          <cell r="K273">
            <v>129</v>
          </cell>
          <cell r="L273">
            <v>94</v>
          </cell>
          <cell r="M273">
            <v>154</v>
          </cell>
          <cell r="N273">
            <v>107</v>
          </cell>
          <cell r="O273">
            <v>76</v>
          </cell>
          <cell r="P273">
            <v>110</v>
          </cell>
          <cell r="Q273">
            <v>102</v>
          </cell>
          <cell r="S273">
            <v>1480</v>
          </cell>
          <cell r="T273">
            <v>1420</v>
          </cell>
          <cell r="U273">
            <v>-4.0540540540540571E-2</v>
          </cell>
        </row>
        <row r="275">
          <cell r="A275" t="str">
            <v xml:space="preserve">    Melanesia</v>
          </cell>
          <cell r="B275">
            <v>111</v>
          </cell>
          <cell r="C275">
            <v>127</v>
          </cell>
          <cell r="D275">
            <v>111</v>
          </cell>
          <cell r="F275">
            <v>27</v>
          </cell>
          <cell r="G275">
            <v>40</v>
          </cell>
          <cell r="H275">
            <v>12</v>
          </cell>
          <cell r="I275">
            <v>23</v>
          </cell>
          <cell r="J275">
            <v>14</v>
          </cell>
          <cell r="K275">
            <v>5</v>
          </cell>
          <cell r="L275">
            <v>9</v>
          </cell>
          <cell r="M275">
            <v>8</v>
          </cell>
          <cell r="N275">
            <v>6</v>
          </cell>
          <cell r="O275">
            <v>3</v>
          </cell>
          <cell r="P275">
            <v>7</v>
          </cell>
          <cell r="Q275">
            <v>8</v>
          </cell>
          <cell r="S275">
            <v>111</v>
          </cell>
          <cell r="T275">
            <v>162</v>
          </cell>
          <cell r="U275">
            <v>0.45945945945945943</v>
          </cell>
        </row>
        <row r="277">
          <cell r="A277" t="str">
            <v xml:space="preserve">    - Cook Is.</v>
          </cell>
          <cell r="B277">
            <v>0</v>
          </cell>
          <cell r="C277">
            <v>2</v>
          </cell>
          <cell r="D277">
            <v>0</v>
          </cell>
          <cell r="F277">
            <v>0</v>
          </cell>
          <cell r="G277">
            <v>0</v>
          </cell>
          <cell r="H277">
            <v>0</v>
          </cell>
          <cell r="I277">
            <v>0</v>
          </cell>
          <cell r="J277">
            <v>0</v>
          </cell>
          <cell r="K277">
            <v>0</v>
          </cell>
          <cell r="L277">
            <v>0</v>
          </cell>
          <cell r="M277">
            <v>0</v>
          </cell>
          <cell r="N277">
            <v>0</v>
          </cell>
          <cell r="O277">
            <v>0</v>
          </cell>
          <cell r="P277">
            <v>0</v>
          </cell>
          <cell r="Q277">
            <v>0</v>
          </cell>
          <cell r="S277">
            <v>0</v>
          </cell>
          <cell r="T277">
            <v>0</v>
          </cell>
          <cell r="U277">
            <v>0</v>
          </cell>
        </row>
        <row r="278">
          <cell r="A278" t="str">
            <v xml:space="preserve">    - Fiji Is.</v>
          </cell>
          <cell r="B278">
            <v>31</v>
          </cell>
          <cell r="C278">
            <v>58</v>
          </cell>
          <cell r="D278">
            <v>36</v>
          </cell>
          <cell r="F278">
            <v>16</v>
          </cell>
          <cell r="G278">
            <v>37</v>
          </cell>
          <cell r="H278">
            <v>7</v>
          </cell>
          <cell r="I278">
            <v>12</v>
          </cell>
          <cell r="J278">
            <v>8</v>
          </cell>
          <cell r="K278">
            <v>1</v>
          </cell>
          <cell r="L278">
            <v>5</v>
          </cell>
          <cell r="M278">
            <v>1</v>
          </cell>
          <cell r="N278">
            <v>3</v>
          </cell>
          <cell r="O278">
            <v>2</v>
          </cell>
          <cell r="P278">
            <v>5</v>
          </cell>
          <cell r="Q278">
            <v>4</v>
          </cell>
          <cell r="S278">
            <v>36</v>
          </cell>
          <cell r="T278">
            <v>101</v>
          </cell>
          <cell r="U278">
            <v>1.8055555555555554</v>
          </cell>
        </row>
        <row r="279">
          <cell r="A279" t="str">
            <v xml:space="preserve">    - Solomon Is.</v>
          </cell>
          <cell r="B279">
            <v>72</v>
          </cell>
          <cell r="C279">
            <v>58</v>
          </cell>
          <cell r="D279">
            <v>69</v>
          </cell>
          <cell r="F279">
            <v>10</v>
          </cell>
          <cell r="G279">
            <v>3</v>
          </cell>
          <cell r="H279">
            <v>5</v>
          </cell>
          <cell r="I279">
            <v>9</v>
          </cell>
          <cell r="J279">
            <v>6</v>
          </cell>
          <cell r="K279">
            <v>4</v>
          </cell>
          <cell r="L279">
            <v>4</v>
          </cell>
          <cell r="M279">
            <v>7</v>
          </cell>
          <cell r="N279">
            <v>3</v>
          </cell>
          <cell r="O279">
            <v>1</v>
          </cell>
          <cell r="P279">
            <v>2</v>
          </cell>
          <cell r="Q279">
            <v>3</v>
          </cell>
          <cell r="S279">
            <v>69</v>
          </cell>
          <cell r="T279">
            <v>57</v>
          </cell>
          <cell r="U279">
            <v>-0.17391304347826086</v>
          </cell>
        </row>
        <row r="280">
          <cell r="A280" t="str">
            <v xml:space="preserve">    - Vanuatu</v>
          </cell>
          <cell r="B280">
            <v>8</v>
          </cell>
          <cell r="C280">
            <v>9</v>
          </cell>
          <cell r="D280">
            <v>6</v>
          </cell>
          <cell r="F280">
            <v>1</v>
          </cell>
          <cell r="G280">
            <v>0</v>
          </cell>
          <cell r="H280">
            <v>0</v>
          </cell>
          <cell r="I280">
            <v>2</v>
          </cell>
          <cell r="J280">
            <v>0</v>
          </cell>
          <cell r="K280">
            <v>0</v>
          </cell>
          <cell r="L280">
            <v>0</v>
          </cell>
          <cell r="M280">
            <v>0</v>
          </cell>
          <cell r="N280">
            <v>0</v>
          </cell>
          <cell r="O280">
            <v>0</v>
          </cell>
          <cell r="P280">
            <v>0</v>
          </cell>
          <cell r="Q280">
            <v>1</v>
          </cell>
          <cell r="S280">
            <v>6</v>
          </cell>
          <cell r="T280">
            <v>4</v>
          </cell>
          <cell r="U280">
            <v>-0.33333333333333337</v>
          </cell>
        </row>
        <row r="281">
          <cell r="A281" t="str">
            <v xml:space="preserve">    - Melanesia</v>
          </cell>
          <cell r="B281">
            <v>0</v>
          </cell>
          <cell r="C281">
            <v>0</v>
          </cell>
          <cell r="D281">
            <v>0</v>
          </cell>
          <cell r="F281">
            <v>0</v>
          </cell>
          <cell r="G281">
            <v>0</v>
          </cell>
          <cell r="H281">
            <v>0</v>
          </cell>
          <cell r="I281">
            <v>0</v>
          </cell>
          <cell r="J281">
            <v>0</v>
          </cell>
          <cell r="K281">
            <v>0</v>
          </cell>
          <cell r="L281">
            <v>0</v>
          </cell>
          <cell r="M281">
            <v>0</v>
          </cell>
          <cell r="N281">
            <v>0</v>
          </cell>
          <cell r="O281">
            <v>0</v>
          </cell>
          <cell r="P281">
            <v>0</v>
          </cell>
          <cell r="Q281">
            <v>0</v>
          </cell>
          <cell r="S281">
            <v>0</v>
          </cell>
          <cell r="T281">
            <v>0</v>
          </cell>
          <cell r="U281">
            <v>0</v>
          </cell>
        </row>
        <row r="283">
          <cell r="A283" t="str">
            <v xml:space="preserve">    Polynesia</v>
          </cell>
          <cell r="B283">
            <v>6</v>
          </cell>
          <cell r="C283">
            <v>23</v>
          </cell>
          <cell r="D283">
            <v>11</v>
          </cell>
          <cell r="F283">
            <v>0</v>
          </cell>
          <cell r="G283">
            <v>1</v>
          </cell>
          <cell r="H283">
            <v>2</v>
          </cell>
          <cell r="I283">
            <v>1</v>
          </cell>
          <cell r="J283">
            <v>0</v>
          </cell>
          <cell r="K283">
            <v>0</v>
          </cell>
          <cell r="L283">
            <v>0</v>
          </cell>
          <cell r="M283">
            <v>0</v>
          </cell>
          <cell r="N283">
            <v>1</v>
          </cell>
          <cell r="O283">
            <v>2</v>
          </cell>
          <cell r="P283">
            <v>0</v>
          </cell>
          <cell r="Q283">
            <v>0</v>
          </cell>
          <cell r="S283">
            <v>11</v>
          </cell>
          <cell r="T283">
            <v>7</v>
          </cell>
          <cell r="U283">
            <v>-0.36363636363636365</v>
          </cell>
        </row>
        <row r="285">
          <cell r="A285" t="str">
            <v xml:space="preserve">    - Samoa</v>
          </cell>
          <cell r="B285">
            <v>6</v>
          </cell>
          <cell r="C285">
            <v>23</v>
          </cell>
          <cell r="D285">
            <v>11</v>
          </cell>
          <cell r="F285">
            <v>0</v>
          </cell>
          <cell r="G285">
            <v>1</v>
          </cell>
          <cell r="H285">
            <v>2</v>
          </cell>
          <cell r="I285">
            <v>1</v>
          </cell>
          <cell r="J285">
            <v>0</v>
          </cell>
          <cell r="K285">
            <v>0</v>
          </cell>
          <cell r="L285">
            <v>0</v>
          </cell>
          <cell r="M285">
            <v>0</v>
          </cell>
          <cell r="N285">
            <v>1</v>
          </cell>
          <cell r="O285">
            <v>2</v>
          </cell>
          <cell r="P285">
            <v>0</v>
          </cell>
          <cell r="Q285">
            <v>0</v>
          </cell>
          <cell r="S285">
            <v>11</v>
          </cell>
          <cell r="T285">
            <v>7</v>
          </cell>
          <cell r="U285">
            <v>-0.36363636363636365</v>
          </cell>
        </row>
        <row r="287">
          <cell r="A287" t="str">
            <v xml:space="preserve">    Trust Territories ( unsp. )</v>
          </cell>
          <cell r="B287">
            <v>0</v>
          </cell>
          <cell r="C287">
            <v>0</v>
          </cell>
          <cell r="D287">
            <v>1</v>
          </cell>
          <cell r="F287">
            <v>0</v>
          </cell>
          <cell r="G287">
            <v>9</v>
          </cell>
          <cell r="H287">
            <v>4</v>
          </cell>
          <cell r="I287">
            <v>2</v>
          </cell>
          <cell r="J287">
            <v>0</v>
          </cell>
          <cell r="K287">
            <v>0</v>
          </cell>
          <cell r="L287">
            <v>0</v>
          </cell>
          <cell r="M287">
            <v>0</v>
          </cell>
          <cell r="N287">
            <v>0</v>
          </cell>
          <cell r="O287">
            <v>0</v>
          </cell>
          <cell r="P287">
            <v>0</v>
          </cell>
          <cell r="Q287">
            <v>0</v>
          </cell>
          <cell r="S287">
            <v>1</v>
          </cell>
          <cell r="T287">
            <v>15</v>
          </cell>
          <cell r="U287">
            <v>0</v>
          </cell>
        </row>
        <row r="291">
          <cell r="A291" t="str">
            <v>PHILIPPINE OVERSEAS EMPLOYMENT ADMINISTRATION</v>
          </cell>
        </row>
        <row r="292">
          <cell r="A292" t="str">
            <v>Deployed Overseas Filipino Workers by Destination</v>
          </cell>
        </row>
        <row r="295">
          <cell r="B295" t="str">
            <v xml:space="preserve">      1998</v>
          </cell>
          <cell r="C295" t="str">
            <v xml:space="preserve">      1999</v>
          </cell>
          <cell r="D295" t="str">
            <v xml:space="preserve">      2000</v>
          </cell>
          <cell r="F295">
            <v>36892</v>
          </cell>
          <cell r="G295">
            <v>36923</v>
          </cell>
          <cell r="H295">
            <v>36951</v>
          </cell>
          <cell r="I295">
            <v>36982</v>
          </cell>
          <cell r="J295">
            <v>37012</v>
          </cell>
          <cell r="K295">
            <v>37043</v>
          </cell>
          <cell r="L295">
            <v>37073</v>
          </cell>
          <cell r="M295">
            <v>37104</v>
          </cell>
          <cell r="N295">
            <v>37135</v>
          </cell>
          <cell r="O295">
            <v>37165</v>
          </cell>
          <cell r="P295">
            <v>37196</v>
          </cell>
          <cell r="Q295">
            <v>37226</v>
          </cell>
          <cell r="S295" t="str">
            <v xml:space="preserve">     2000</v>
          </cell>
          <cell r="T295" t="str">
            <v xml:space="preserve">     2001</v>
          </cell>
          <cell r="U295" t="str">
            <v>% Change</v>
          </cell>
        </row>
        <row r="298">
          <cell r="A298" t="str">
            <v>OCEANIA</v>
          </cell>
          <cell r="B298">
            <v>2524</v>
          </cell>
          <cell r="C298">
            <v>2424</v>
          </cell>
          <cell r="D298">
            <v>2386</v>
          </cell>
          <cell r="F298">
            <v>401</v>
          </cell>
          <cell r="G298">
            <v>159</v>
          </cell>
          <cell r="H298">
            <v>149</v>
          </cell>
          <cell r="I298">
            <v>88</v>
          </cell>
          <cell r="J298">
            <v>241</v>
          </cell>
          <cell r="K298">
            <v>176</v>
          </cell>
          <cell r="L298">
            <v>203</v>
          </cell>
          <cell r="M298">
            <v>154</v>
          </cell>
          <cell r="N298">
            <v>138</v>
          </cell>
          <cell r="O298">
            <v>108</v>
          </cell>
          <cell r="P298">
            <v>173</v>
          </cell>
          <cell r="Q298">
            <v>71</v>
          </cell>
          <cell r="S298">
            <v>2386</v>
          </cell>
          <cell r="T298">
            <v>2061</v>
          </cell>
          <cell r="U298">
            <v>-0.13621123218776199</v>
          </cell>
        </row>
        <row r="299">
          <cell r="A299" t="str">
            <v xml:space="preserve">    Australia</v>
          </cell>
          <cell r="B299">
            <v>182</v>
          </cell>
          <cell r="C299">
            <v>184</v>
          </cell>
          <cell r="D299">
            <v>234</v>
          </cell>
          <cell r="F299">
            <v>53</v>
          </cell>
          <cell r="G299">
            <v>4</v>
          </cell>
          <cell r="H299">
            <v>5</v>
          </cell>
          <cell r="I299">
            <v>15</v>
          </cell>
          <cell r="J299">
            <v>13</v>
          </cell>
          <cell r="K299">
            <v>10</v>
          </cell>
          <cell r="L299">
            <v>12</v>
          </cell>
          <cell r="M299">
            <v>11</v>
          </cell>
          <cell r="N299">
            <v>9</v>
          </cell>
          <cell r="O299">
            <v>4</v>
          </cell>
          <cell r="P299">
            <v>7</v>
          </cell>
          <cell r="Q299">
            <v>5</v>
          </cell>
          <cell r="S299">
            <v>234</v>
          </cell>
          <cell r="T299">
            <v>148</v>
          </cell>
          <cell r="U299">
            <v>-0.36752136752136755</v>
          </cell>
        </row>
        <row r="300">
          <cell r="A300" t="str">
            <v xml:space="preserve">    Nauru</v>
          </cell>
          <cell r="B300">
            <v>38</v>
          </cell>
          <cell r="C300">
            <v>37</v>
          </cell>
          <cell r="D300">
            <v>47</v>
          </cell>
          <cell r="F300">
            <v>4</v>
          </cell>
          <cell r="G300">
            <v>5</v>
          </cell>
          <cell r="H300">
            <v>1</v>
          </cell>
          <cell r="I300">
            <v>0</v>
          </cell>
          <cell r="J300">
            <v>3</v>
          </cell>
          <cell r="K300">
            <v>0</v>
          </cell>
          <cell r="L300">
            <v>0</v>
          </cell>
          <cell r="M300">
            <v>5</v>
          </cell>
          <cell r="N300">
            <v>2</v>
          </cell>
          <cell r="O300">
            <v>0</v>
          </cell>
          <cell r="P300">
            <v>0</v>
          </cell>
          <cell r="Q300">
            <v>0</v>
          </cell>
          <cell r="S300">
            <v>47</v>
          </cell>
          <cell r="T300">
            <v>20</v>
          </cell>
          <cell r="U300">
            <v>-0.57446808510638303</v>
          </cell>
        </row>
        <row r="301">
          <cell r="A301" t="str">
            <v xml:space="preserve">    New Caledonia</v>
          </cell>
          <cell r="B301">
            <v>3</v>
          </cell>
          <cell r="C301">
            <v>4</v>
          </cell>
          <cell r="D301">
            <v>8</v>
          </cell>
          <cell r="F301">
            <v>0</v>
          </cell>
          <cell r="G301">
            <v>0</v>
          </cell>
          <cell r="H301">
            <v>0</v>
          </cell>
          <cell r="I301">
            <v>0</v>
          </cell>
          <cell r="J301">
            <v>0</v>
          </cell>
          <cell r="K301">
            <v>0</v>
          </cell>
          <cell r="L301">
            <v>0</v>
          </cell>
          <cell r="M301">
            <v>0</v>
          </cell>
          <cell r="N301">
            <v>0</v>
          </cell>
          <cell r="O301">
            <v>0</v>
          </cell>
          <cell r="P301">
            <v>0</v>
          </cell>
          <cell r="Q301">
            <v>0</v>
          </cell>
          <cell r="S301">
            <v>8</v>
          </cell>
          <cell r="T301">
            <v>0</v>
          </cell>
          <cell r="U301">
            <v>-1</v>
          </cell>
        </row>
        <row r="302">
          <cell r="A302" t="str">
            <v xml:space="preserve">    New Zealand</v>
          </cell>
          <cell r="B302">
            <v>75</v>
          </cell>
          <cell r="C302">
            <v>102</v>
          </cell>
          <cell r="D302">
            <v>110</v>
          </cell>
          <cell r="F302">
            <v>16</v>
          </cell>
          <cell r="G302">
            <v>42</v>
          </cell>
          <cell r="H302">
            <v>17</v>
          </cell>
          <cell r="I302">
            <v>1</v>
          </cell>
          <cell r="J302">
            <v>12</v>
          </cell>
          <cell r="K302">
            <v>10</v>
          </cell>
          <cell r="L302">
            <v>8</v>
          </cell>
          <cell r="M302">
            <v>11</v>
          </cell>
          <cell r="N302">
            <v>13</v>
          </cell>
          <cell r="O302">
            <v>3</v>
          </cell>
          <cell r="P302">
            <v>10</v>
          </cell>
          <cell r="Q302">
            <v>7</v>
          </cell>
          <cell r="S302">
            <v>110</v>
          </cell>
          <cell r="T302">
            <v>150</v>
          </cell>
          <cell r="U302">
            <v>0.36363636363636354</v>
          </cell>
        </row>
        <row r="303">
          <cell r="A303" t="str">
            <v xml:space="preserve">    Papua New Guinea</v>
          </cell>
          <cell r="B303">
            <v>2226</v>
          </cell>
          <cell r="C303">
            <v>2097</v>
          </cell>
          <cell r="D303">
            <v>1987</v>
          </cell>
          <cell r="F303">
            <v>328</v>
          </cell>
          <cell r="G303">
            <v>108</v>
          </cell>
          <cell r="H303">
            <v>126</v>
          </cell>
          <cell r="I303">
            <v>72</v>
          </cell>
          <cell r="J303">
            <v>213</v>
          </cell>
          <cell r="K303">
            <v>156</v>
          </cell>
          <cell r="L303">
            <v>183</v>
          </cell>
          <cell r="M303">
            <v>127</v>
          </cell>
          <cell r="N303">
            <v>114</v>
          </cell>
          <cell r="O303">
            <v>101</v>
          </cell>
          <cell r="P303">
            <v>156</v>
          </cell>
          <cell r="Q303">
            <v>59</v>
          </cell>
          <cell r="S303">
            <v>1987</v>
          </cell>
          <cell r="T303">
            <v>1743</v>
          </cell>
          <cell r="U303">
            <v>-0.12279818822345245</v>
          </cell>
        </row>
        <row r="306">
          <cell r="A306" t="str">
            <v xml:space="preserve">    UNSPECIFIED</v>
          </cell>
          <cell r="B306">
            <v>2</v>
          </cell>
          <cell r="C306">
            <v>0</v>
          </cell>
          <cell r="D306">
            <v>6921</v>
          </cell>
          <cell r="F306">
            <v>726</v>
          </cell>
          <cell r="G306">
            <v>424</v>
          </cell>
          <cell r="H306">
            <v>585</v>
          </cell>
          <cell r="I306">
            <v>551</v>
          </cell>
          <cell r="J306">
            <v>653</v>
          </cell>
          <cell r="K306">
            <v>660</v>
          </cell>
          <cell r="L306">
            <v>603</v>
          </cell>
          <cell r="M306">
            <v>1072</v>
          </cell>
          <cell r="N306">
            <v>1784</v>
          </cell>
          <cell r="O306">
            <v>2322</v>
          </cell>
          <cell r="P306">
            <v>1276</v>
          </cell>
          <cell r="Q306">
            <v>874</v>
          </cell>
          <cell r="S306">
            <v>6921</v>
          </cell>
          <cell r="T306">
            <v>11530</v>
          </cell>
          <cell r="U306">
            <v>0.6659442277127583</v>
          </cell>
        </row>
        <row r="309">
          <cell r="A309" t="str">
            <v>Deployed Landbased Total</v>
          </cell>
          <cell r="B309">
            <v>638343</v>
          </cell>
          <cell r="C309">
            <v>640331</v>
          </cell>
          <cell r="D309">
            <v>643304</v>
          </cell>
          <cell r="F309">
            <v>84734</v>
          </cell>
          <cell r="G309">
            <v>49047</v>
          </cell>
          <cell r="H309">
            <v>46887</v>
          </cell>
          <cell r="I309">
            <v>58116</v>
          </cell>
          <cell r="J309">
            <v>65274</v>
          </cell>
          <cell r="K309">
            <v>59186</v>
          </cell>
          <cell r="L309">
            <v>53543</v>
          </cell>
          <cell r="M309">
            <v>60186</v>
          </cell>
          <cell r="N309">
            <v>54192</v>
          </cell>
          <cell r="O309">
            <v>47265</v>
          </cell>
          <cell r="P309">
            <v>44554</v>
          </cell>
          <cell r="Q309">
            <v>38655</v>
          </cell>
          <cell r="S309">
            <v>643304</v>
          </cell>
          <cell r="T309">
            <v>661639</v>
          </cell>
          <cell r="U309">
            <v>2.8501299541118907E-2</v>
          </cell>
        </row>
        <row r="311">
          <cell r="A311" t="str">
            <v>Deployed Seabased Total</v>
          </cell>
          <cell r="B311">
            <v>193300</v>
          </cell>
          <cell r="C311">
            <v>196689</v>
          </cell>
          <cell r="D311">
            <v>198324</v>
          </cell>
          <cell r="F311">
            <v>16358</v>
          </cell>
          <cell r="G311">
            <v>15460</v>
          </cell>
          <cell r="H311">
            <v>18156</v>
          </cell>
          <cell r="I311">
            <v>16503</v>
          </cell>
          <cell r="J311">
            <v>18363</v>
          </cell>
          <cell r="K311">
            <v>16260</v>
          </cell>
          <cell r="L311">
            <v>17306</v>
          </cell>
          <cell r="M311">
            <v>16979</v>
          </cell>
          <cell r="N311">
            <v>16815</v>
          </cell>
          <cell r="O311">
            <v>18354</v>
          </cell>
          <cell r="P311">
            <v>18777</v>
          </cell>
          <cell r="Q311">
            <v>15620</v>
          </cell>
          <cell r="S311">
            <v>198324</v>
          </cell>
          <cell r="T311">
            <v>204951</v>
          </cell>
          <cell r="U311">
            <v>3.3415017849579565E-2</v>
          </cell>
        </row>
        <row r="313">
          <cell r="A313" t="str">
            <v xml:space="preserve">G R A N D    T O T A L  </v>
          </cell>
          <cell r="B313">
            <v>831643</v>
          </cell>
          <cell r="C313">
            <v>837020</v>
          </cell>
          <cell r="D313">
            <v>841628</v>
          </cell>
          <cell r="F313">
            <v>101092</v>
          </cell>
          <cell r="G313">
            <v>64507</v>
          </cell>
          <cell r="H313">
            <v>65043</v>
          </cell>
          <cell r="I313">
            <v>74619</v>
          </cell>
          <cell r="J313">
            <v>83637</v>
          </cell>
          <cell r="K313">
            <v>75446</v>
          </cell>
          <cell r="L313">
            <v>70849</v>
          </cell>
          <cell r="M313">
            <v>77165</v>
          </cell>
          <cell r="N313">
            <v>71007</v>
          </cell>
          <cell r="O313">
            <v>65619</v>
          </cell>
          <cell r="P313">
            <v>63331</v>
          </cell>
          <cell r="Q313">
            <v>54275</v>
          </cell>
          <cell r="S313">
            <v>841628</v>
          </cell>
          <cell r="T313">
            <v>866590</v>
          </cell>
          <cell r="U313">
            <v>2.9659184342726297E-2</v>
          </cell>
        </row>
        <row r="315">
          <cell r="A315" t="str">
            <v>Processed by : Policies and Programs Division</v>
          </cell>
        </row>
        <row r="316">
          <cell r="A316" t="str">
            <v xml:space="preserve">                       : PLANNING BRANCH</v>
          </cell>
        </row>
        <row r="318">
          <cell r="A318" t="str">
            <v>*Based on the report of POEA's Labor Assistance Center on the actual departures of OFWs at the international airports.</v>
          </cell>
        </row>
      </sheetData>
      <sheetData sheetId="1" refreshError="1"/>
      <sheetData sheetId="2" refreshError="1"/>
    </sheetDataSet>
  </externalBook>
</externalLink>
</file>

<file path=xl/externalLinks/externalLink7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ARBOL"/>
      <sheetName val="SOLVENCIA"/>
      <sheetName val="BRECHA"/>
      <sheetName val="CASCADA"/>
      <sheetName val="GT%"/>
      <sheetName val="IBCA-MOODY´S"/>
      <sheetName val="Promedio"/>
      <sheetName val="RESUMEN"/>
      <sheetName val="RO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7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Table 1"/>
      <sheetName val="STOCK"/>
      <sheetName val="SPNF Acuerdo Incl. Int."/>
      <sheetName val="Codigos"/>
      <sheetName val="ARBOL"/>
      <sheetName val="SOLVENCIA"/>
      <sheetName val="BRECHA"/>
      <sheetName val="CASCADA"/>
      <sheetName val="GT%"/>
      <sheetName val="IBCA-MOODY´S"/>
      <sheetName val="Promedio"/>
      <sheetName val="RESUMEN"/>
      <sheetName val="RO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7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EC Table"/>
      <sheetName val="specs"/>
      <sheetName val="prices"/>
      <sheetName val="Data"/>
      <sheetName val="refbal"/>
      <sheetName val="overview"/>
      <sheetName val="USrefining"/>
      <sheetName val="fcst prices"/>
      <sheetName val="fcst prices (2)"/>
      <sheetName val="asian prices"/>
      <sheetName val="Demand elas (2)"/>
      <sheetName val="India Prices"/>
      <sheetName val="Thailand"/>
      <sheetName val="Diffs"/>
      <sheetName val="crackadds"/>
      <sheetName val="refutil"/>
      <sheetName val="CDUcountry"/>
      <sheetName val="FCC Detail"/>
      <sheetName val="Hydrocrdetail"/>
      <sheetName val="cokedetail"/>
      <sheetName val="posscce"/>
      <sheetName val="Posscdu"/>
      <sheetName val="CCECountry"/>
      <sheetName val="CDUtotal"/>
      <sheetName val="china demand"/>
      <sheetName val="china"/>
      <sheetName val="regdemgro"/>
      <sheetName val="intenisty"/>
      <sheetName val="fcstdemand"/>
      <sheetName val="opechighoilgdp"/>
      <sheetName val="nonopec"/>
      <sheetName val="canadacosts"/>
      <sheetName val="refcapvddemand"/>
      <sheetName val="pricefcsts"/>
      <sheetName val="inflation oecd"/>
      <sheetName val="wage inflation"/>
      <sheetName val="wtimaya"/>
      <sheetName val="Europrodchange"/>
      <sheetName val="EU25 mogas diesel"/>
      <sheetName val="usmogas"/>
      <sheetName val="russiaexporteconomic"/>
      <sheetName val="russiaprodavail"/>
      <sheetName val="Sheet1"/>
      <sheetName val="stermoverview"/>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row r="1">
          <cell r="D1" t="str">
            <v>DETAILS: NON-OPEC PRODUCTION   000 b/d</v>
          </cell>
        </row>
        <row r="2">
          <cell r="D2">
            <v>39393.745037152781</v>
          </cell>
        </row>
        <row r="4">
          <cell r="E4">
            <v>1985</v>
          </cell>
          <cell r="F4">
            <v>1986</v>
          </cell>
          <cell r="G4">
            <v>1987</v>
          </cell>
          <cell r="H4">
            <v>1988</v>
          </cell>
          <cell r="I4">
            <v>1989</v>
          </cell>
          <cell r="J4">
            <v>1990</v>
          </cell>
          <cell r="K4">
            <v>1991</v>
          </cell>
          <cell r="L4">
            <v>1992</v>
          </cell>
          <cell r="M4">
            <v>1993</v>
          </cell>
          <cell r="N4">
            <v>1994</v>
          </cell>
          <cell r="O4">
            <v>1995</v>
          </cell>
          <cell r="P4">
            <v>1996</v>
          </cell>
          <cell r="Q4">
            <v>1997</v>
          </cell>
          <cell r="R4">
            <v>1998</v>
          </cell>
          <cell r="S4">
            <v>1999</v>
          </cell>
          <cell r="T4">
            <v>2000</v>
          </cell>
          <cell r="U4">
            <v>2001</v>
          </cell>
          <cell r="V4">
            <v>2002</v>
          </cell>
          <cell r="W4">
            <v>2003</v>
          </cell>
          <cell r="X4">
            <v>2004</v>
          </cell>
          <cell r="Y4">
            <v>2005</v>
          </cell>
          <cell r="Z4">
            <v>2006</v>
          </cell>
          <cell r="AA4">
            <v>2007</v>
          </cell>
          <cell r="AB4">
            <v>2008</v>
          </cell>
          <cell r="AC4">
            <v>2009</v>
          </cell>
          <cell r="AD4">
            <v>2010</v>
          </cell>
        </row>
        <row r="5">
          <cell r="D5" t="str">
            <v>N. AMERICA</v>
          </cell>
        </row>
        <row r="6">
          <cell r="D6" t="str">
            <v>USA</v>
          </cell>
          <cell r="E6">
            <v>10640</v>
          </cell>
          <cell r="F6">
            <v>10290</v>
          </cell>
          <cell r="G6">
            <v>10010</v>
          </cell>
          <cell r="H6">
            <v>9820</v>
          </cell>
          <cell r="I6">
            <v>9220</v>
          </cell>
          <cell r="J6">
            <v>8995</v>
          </cell>
          <cell r="K6">
            <v>9165</v>
          </cell>
          <cell r="L6">
            <v>8995</v>
          </cell>
          <cell r="M6">
            <v>8835</v>
          </cell>
          <cell r="N6">
            <v>8645</v>
          </cell>
          <cell r="O6">
            <v>8600</v>
          </cell>
          <cell r="P6">
            <v>8615</v>
          </cell>
          <cell r="Q6">
            <v>8610</v>
          </cell>
          <cell r="R6">
            <v>8395</v>
          </cell>
          <cell r="S6">
            <v>8105</v>
          </cell>
          <cell r="T6">
            <v>8130</v>
          </cell>
          <cell r="U6">
            <v>8100</v>
          </cell>
          <cell r="V6">
            <v>8115</v>
          </cell>
          <cell r="W6">
            <v>7825</v>
          </cell>
          <cell r="X6">
            <v>7650</v>
          </cell>
          <cell r="Y6">
            <v>7255</v>
          </cell>
          <cell r="Z6">
            <v>7330</v>
          </cell>
          <cell r="AA6">
            <v>7550</v>
          </cell>
          <cell r="AB6">
            <v>7625</v>
          </cell>
          <cell r="AC6">
            <v>7700</v>
          </cell>
          <cell r="AD6">
            <v>7750</v>
          </cell>
        </row>
        <row r="7">
          <cell r="D7" t="str">
            <v>Canada</v>
          </cell>
          <cell r="E7">
            <v>1840</v>
          </cell>
          <cell r="F7">
            <v>1815</v>
          </cell>
          <cell r="G7">
            <v>1900</v>
          </cell>
          <cell r="H7">
            <v>1990</v>
          </cell>
          <cell r="I7">
            <v>1945</v>
          </cell>
          <cell r="J7">
            <v>1970</v>
          </cell>
          <cell r="K7">
            <v>1975</v>
          </cell>
          <cell r="L7">
            <v>2025</v>
          </cell>
          <cell r="M7">
            <v>2160</v>
          </cell>
          <cell r="N7">
            <v>2270</v>
          </cell>
          <cell r="O7">
            <v>2390</v>
          </cell>
          <cell r="P7">
            <v>2395</v>
          </cell>
          <cell r="Q7">
            <v>2490</v>
          </cell>
          <cell r="R7">
            <v>2620</v>
          </cell>
          <cell r="S7">
            <v>2570</v>
          </cell>
          <cell r="T7">
            <v>2700</v>
          </cell>
          <cell r="U7">
            <v>2755</v>
          </cell>
          <cell r="V7">
            <v>2885</v>
          </cell>
          <cell r="W7">
            <v>3005</v>
          </cell>
          <cell r="X7">
            <v>3090</v>
          </cell>
          <cell r="Y7">
            <v>3020</v>
          </cell>
          <cell r="Z7">
            <v>3245</v>
          </cell>
          <cell r="AA7">
            <v>3400</v>
          </cell>
          <cell r="AB7">
            <v>3500</v>
          </cell>
          <cell r="AC7">
            <v>3600</v>
          </cell>
          <cell r="AD7">
            <v>3700</v>
          </cell>
        </row>
        <row r="8">
          <cell r="D8" t="str">
            <v>TOTAL</v>
          </cell>
          <cell r="E8">
            <v>12480</v>
          </cell>
          <cell r="F8">
            <v>12105</v>
          </cell>
          <cell r="G8">
            <v>11910</v>
          </cell>
          <cell r="H8">
            <v>11810</v>
          </cell>
          <cell r="I8">
            <v>11165</v>
          </cell>
          <cell r="J8">
            <v>10965</v>
          </cell>
          <cell r="K8">
            <v>11140</v>
          </cell>
          <cell r="L8">
            <v>11020</v>
          </cell>
          <cell r="M8">
            <v>10995</v>
          </cell>
          <cell r="N8">
            <v>10915</v>
          </cell>
          <cell r="O8">
            <v>10990</v>
          </cell>
          <cell r="P8">
            <v>11010</v>
          </cell>
          <cell r="Q8">
            <v>11100</v>
          </cell>
          <cell r="R8">
            <v>11015</v>
          </cell>
          <cell r="S8">
            <v>10675</v>
          </cell>
          <cell r="T8">
            <v>10830</v>
          </cell>
          <cell r="U8">
            <v>10855</v>
          </cell>
          <cell r="V8">
            <v>11000</v>
          </cell>
          <cell r="W8">
            <v>10830</v>
          </cell>
          <cell r="X8">
            <v>10740</v>
          </cell>
          <cell r="Y8">
            <v>10275</v>
          </cell>
          <cell r="Z8">
            <v>10575</v>
          </cell>
          <cell r="AA8">
            <v>10950</v>
          </cell>
          <cell r="AB8">
            <v>11125</v>
          </cell>
          <cell r="AC8">
            <v>11300</v>
          </cell>
          <cell r="AD8">
            <v>11450</v>
          </cell>
        </row>
        <row r="10">
          <cell r="D10" t="str">
            <v>W. EUROPE</v>
          </cell>
        </row>
        <row r="11">
          <cell r="D11" t="str">
            <v>Austria</v>
          </cell>
          <cell r="E11">
            <v>20</v>
          </cell>
          <cell r="F11">
            <v>20</v>
          </cell>
          <cell r="G11">
            <v>20</v>
          </cell>
          <cell r="H11">
            <v>25</v>
          </cell>
          <cell r="I11">
            <v>25</v>
          </cell>
          <cell r="J11">
            <v>25</v>
          </cell>
          <cell r="K11">
            <v>25</v>
          </cell>
          <cell r="L11">
            <v>25</v>
          </cell>
          <cell r="M11">
            <v>25</v>
          </cell>
          <cell r="N11">
            <v>25</v>
          </cell>
          <cell r="O11">
            <v>25</v>
          </cell>
          <cell r="P11">
            <v>20</v>
          </cell>
          <cell r="Q11">
            <v>20</v>
          </cell>
          <cell r="R11">
            <v>20</v>
          </cell>
          <cell r="S11">
            <v>20</v>
          </cell>
          <cell r="T11">
            <v>20</v>
          </cell>
          <cell r="U11">
            <v>20</v>
          </cell>
          <cell r="V11">
            <v>20</v>
          </cell>
          <cell r="W11">
            <v>20</v>
          </cell>
          <cell r="X11">
            <v>20</v>
          </cell>
          <cell r="Y11">
            <v>20</v>
          </cell>
          <cell r="Z11">
            <v>20</v>
          </cell>
          <cell r="AA11">
            <v>20</v>
          </cell>
          <cell r="AB11">
            <v>15</v>
          </cell>
          <cell r="AC11">
            <v>15</v>
          </cell>
          <cell r="AD11">
            <v>15</v>
          </cell>
        </row>
        <row r="12">
          <cell r="D12" t="str">
            <v>Denmark</v>
          </cell>
          <cell r="E12">
            <v>60</v>
          </cell>
          <cell r="F12">
            <v>75</v>
          </cell>
          <cell r="G12">
            <v>95</v>
          </cell>
          <cell r="H12">
            <v>95</v>
          </cell>
          <cell r="I12">
            <v>110</v>
          </cell>
          <cell r="J12">
            <v>120</v>
          </cell>
          <cell r="K12">
            <v>140</v>
          </cell>
          <cell r="L12">
            <v>160</v>
          </cell>
          <cell r="M12">
            <v>170</v>
          </cell>
          <cell r="N12">
            <v>185</v>
          </cell>
          <cell r="O12">
            <v>185</v>
          </cell>
          <cell r="P12">
            <v>210</v>
          </cell>
          <cell r="Q12">
            <v>230</v>
          </cell>
          <cell r="R12">
            <v>235</v>
          </cell>
          <cell r="S12">
            <v>300</v>
          </cell>
          <cell r="T12">
            <v>365</v>
          </cell>
          <cell r="U12">
            <v>345</v>
          </cell>
          <cell r="V12">
            <v>375</v>
          </cell>
          <cell r="W12">
            <v>375</v>
          </cell>
          <cell r="X12">
            <v>385</v>
          </cell>
          <cell r="Y12">
            <v>375</v>
          </cell>
          <cell r="Z12">
            <v>340</v>
          </cell>
          <cell r="AA12">
            <v>325</v>
          </cell>
          <cell r="AB12">
            <v>315</v>
          </cell>
          <cell r="AC12">
            <v>300</v>
          </cell>
          <cell r="AD12">
            <v>285</v>
          </cell>
        </row>
        <row r="13">
          <cell r="D13" t="str">
            <v>France</v>
          </cell>
          <cell r="E13">
            <v>70</v>
          </cell>
          <cell r="F13">
            <v>75</v>
          </cell>
          <cell r="G13">
            <v>80</v>
          </cell>
          <cell r="H13">
            <v>85</v>
          </cell>
          <cell r="I13">
            <v>80</v>
          </cell>
          <cell r="J13">
            <v>80</v>
          </cell>
          <cell r="K13">
            <v>70</v>
          </cell>
          <cell r="L13">
            <v>70</v>
          </cell>
          <cell r="M13">
            <v>70</v>
          </cell>
          <cell r="N13">
            <v>70</v>
          </cell>
          <cell r="O13">
            <v>65</v>
          </cell>
          <cell r="P13">
            <v>50</v>
          </cell>
          <cell r="Q13">
            <v>45</v>
          </cell>
          <cell r="R13">
            <v>40</v>
          </cell>
          <cell r="S13">
            <v>40</v>
          </cell>
          <cell r="T13">
            <v>40</v>
          </cell>
          <cell r="U13">
            <v>35</v>
          </cell>
          <cell r="V13">
            <v>35</v>
          </cell>
          <cell r="W13">
            <v>30</v>
          </cell>
          <cell r="X13">
            <v>30</v>
          </cell>
          <cell r="Y13">
            <v>25</v>
          </cell>
          <cell r="Z13">
            <v>25</v>
          </cell>
          <cell r="AA13">
            <v>25</v>
          </cell>
          <cell r="AB13">
            <v>20</v>
          </cell>
          <cell r="AC13">
            <v>20</v>
          </cell>
          <cell r="AD13">
            <v>20</v>
          </cell>
        </row>
        <row r="14">
          <cell r="D14" t="str">
            <v>Germany</v>
          </cell>
          <cell r="E14">
            <v>80</v>
          </cell>
          <cell r="F14">
            <v>80</v>
          </cell>
          <cell r="G14">
            <v>75</v>
          </cell>
          <cell r="H14">
            <v>75</v>
          </cell>
          <cell r="I14">
            <v>75</v>
          </cell>
          <cell r="J14">
            <v>70</v>
          </cell>
          <cell r="K14">
            <v>70</v>
          </cell>
          <cell r="L14">
            <v>70</v>
          </cell>
          <cell r="M14">
            <v>70</v>
          </cell>
          <cell r="N14">
            <v>70</v>
          </cell>
          <cell r="O14">
            <v>75</v>
          </cell>
          <cell r="P14">
            <v>75</v>
          </cell>
          <cell r="Q14">
            <v>75</v>
          </cell>
          <cell r="R14">
            <v>75</v>
          </cell>
          <cell r="S14">
            <v>75</v>
          </cell>
          <cell r="T14">
            <v>85</v>
          </cell>
          <cell r="U14">
            <v>85</v>
          </cell>
          <cell r="V14">
            <v>90</v>
          </cell>
          <cell r="W14">
            <v>95</v>
          </cell>
          <cell r="X14">
            <v>105</v>
          </cell>
          <cell r="Y14">
            <v>115</v>
          </cell>
          <cell r="Z14">
            <v>115</v>
          </cell>
          <cell r="AA14">
            <v>110</v>
          </cell>
          <cell r="AB14">
            <v>105</v>
          </cell>
          <cell r="AC14">
            <v>105</v>
          </cell>
          <cell r="AD14">
            <v>105</v>
          </cell>
        </row>
        <row r="15">
          <cell r="D15" t="str">
            <v>Greece</v>
          </cell>
          <cell r="E15">
            <v>25</v>
          </cell>
          <cell r="F15">
            <v>25</v>
          </cell>
          <cell r="G15">
            <v>25</v>
          </cell>
          <cell r="H15">
            <v>20</v>
          </cell>
          <cell r="I15">
            <v>20</v>
          </cell>
          <cell r="J15">
            <v>15</v>
          </cell>
          <cell r="K15">
            <v>15</v>
          </cell>
          <cell r="L15">
            <v>15</v>
          </cell>
          <cell r="M15">
            <v>15</v>
          </cell>
          <cell r="N15">
            <v>15</v>
          </cell>
          <cell r="O15">
            <v>10</v>
          </cell>
          <cell r="P15">
            <v>10</v>
          </cell>
          <cell r="Q15">
            <v>10</v>
          </cell>
          <cell r="R15">
            <v>5</v>
          </cell>
          <cell r="S15">
            <v>0</v>
          </cell>
          <cell r="T15">
            <v>5</v>
          </cell>
          <cell r="U15">
            <v>5</v>
          </cell>
          <cell r="V15">
            <v>5</v>
          </cell>
          <cell r="W15">
            <v>5</v>
          </cell>
          <cell r="X15">
            <v>5</v>
          </cell>
          <cell r="Y15">
            <v>5</v>
          </cell>
          <cell r="Z15">
            <v>5</v>
          </cell>
          <cell r="AA15">
            <v>5</v>
          </cell>
          <cell r="AB15">
            <v>5</v>
          </cell>
          <cell r="AC15">
            <v>5</v>
          </cell>
          <cell r="AD15">
            <v>5</v>
          </cell>
        </row>
        <row r="16">
          <cell r="D16" t="str">
            <v>Italy</v>
          </cell>
          <cell r="E16">
            <v>45</v>
          </cell>
          <cell r="F16">
            <v>50</v>
          </cell>
          <cell r="G16">
            <v>75</v>
          </cell>
          <cell r="H16">
            <v>90</v>
          </cell>
          <cell r="I16">
            <v>90</v>
          </cell>
          <cell r="J16">
            <v>90</v>
          </cell>
          <cell r="K16">
            <v>95</v>
          </cell>
          <cell r="L16">
            <v>90</v>
          </cell>
          <cell r="M16">
            <v>85</v>
          </cell>
          <cell r="N16">
            <v>90</v>
          </cell>
          <cell r="O16">
            <v>95</v>
          </cell>
          <cell r="P16">
            <v>105</v>
          </cell>
          <cell r="Q16">
            <v>115</v>
          </cell>
          <cell r="R16">
            <v>110</v>
          </cell>
          <cell r="S16">
            <v>85</v>
          </cell>
          <cell r="T16">
            <v>80</v>
          </cell>
          <cell r="U16">
            <v>65</v>
          </cell>
          <cell r="V16">
            <v>85</v>
          </cell>
          <cell r="W16">
            <v>90</v>
          </cell>
          <cell r="X16">
            <v>110</v>
          </cell>
          <cell r="Y16">
            <v>125</v>
          </cell>
          <cell r="Z16">
            <v>130</v>
          </cell>
          <cell r="AA16">
            <v>125</v>
          </cell>
          <cell r="AB16">
            <v>125</v>
          </cell>
          <cell r="AC16">
            <v>125</v>
          </cell>
          <cell r="AD16">
            <v>125</v>
          </cell>
        </row>
        <row r="17">
          <cell r="D17" t="str">
            <v>Netherlands</v>
          </cell>
          <cell r="E17">
            <v>80</v>
          </cell>
          <cell r="F17">
            <v>95</v>
          </cell>
          <cell r="G17">
            <v>90</v>
          </cell>
          <cell r="H17">
            <v>80</v>
          </cell>
          <cell r="I17">
            <v>75</v>
          </cell>
          <cell r="J17">
            <v>80</v>
          </cell>
          <cell r="K17">
            <v>75</v>
          </cell>
          <cell r="L17">
            <v>65</v>
          </cell>
          <cell r="M17">
            <v>60</v>
          </cell>
          <cell r="N17">
            <v>65</v>
          </cell>
          <cell r="O17">
            <v>70</v>
          </cell>
          <cell r="P17">
            <v>65</v>
          </cell>
          <cell r="Q17">
            <v>60</v>
          </cell>
          <cell r="R17">
            <v>55</v>
          </cell>
          <cell r="S17">
            <v>55</v>
          </cell>
          <cell r="T17">
            <v>50</v>
          </cell>
          <cell r="U17">
            <v>50</v>
          </cell>
          <cell r="V17">
            <v>65</v>
          </cell>
          <cell r="W17">
            <v>65</v>
          </cell>
          <cell r="X17">
            <v>60</v>
          </cell>
          <cell r="Y17">
            <v>55</v>
          </cell>
          <cell r="Z17">
            <v>50</v>
          </cell>
          <cell r="AA17">
            <v>50</v>
          </cell>
          <cell r="AB17">
            <v>50</v>
          </cell>
          <cell r="AC17">
            <v>45</v>
          </cell>
          <cell r="AD17">
            <v>45</v>
          </cell>
        </row>
        <row r="18">
          <cell r="D18" t="str">
            <v>Norway</v>
          </cell>
          <cell r="E18">
            <v>815</v>
          </cell>
          <cell r="F18">
            <v>885</v>
          </cell>
          <cell r="G18">
            <v>1020</v>
          </cell>
          <cell r="H18">
            <v>1165</v>
          </cell>
          <cell r="I18">
            <v>1510</v>
          </cell>
          <cell r="J18">
            <v>1685</v>
          </cell>
          <cell r="K18">
            <v>1950</v>
          </cell>
          <cell r="L18">
            <v>2230</v>
          </cell>
          <cell r="M18">
            <v>2395</v>
          </cell>
          <cell r="N18">
            <v>2675</v>
          </cell>
          <cell r="O18">
            <v>2920</v>
          </cell>
          <cell r="P18">
            <v>3240</v>
          </cell>
          <cell r="Q18">
            <v>3275</v>
          </cell>
          <cell r="R18">
            <v>3155</v>
          </cell>
          <cell r="S18">
            <v>3135</v>
          </cell>
          <cell r="T18">
            <v>3325</v>
          </cell>
          <cell r="U18">
            <v>3410</v>
          </cell>
          <cell r="V18">
            <v>3365</v>
          </cell>
          <cell r="W18">
            <v>3260</v>
          </cell>
          <cell r="X18">
            <v>3195</v>
          </cell>
          <cell r="Y18">
            <v>3015</v>
          </cell>
          <cell r="Z18">
            <v>2995</v>
          </cell>
          <cell r="AA18">
            <v>2950</v>
          </cell>
          <cell r="AB18">
            <v>2875</v>
          </cell>
          <cell r="AC18">
            <v>2800</v>
          </cell>
          <cell r="AD18">
            <v>2725</v>
          </cell>
        </row>
        <row r="19">
          <cell r="D19" t="str">
            <v>Spain</v>
          </cell>
          <cell r="E19">
            <v>45</v>
          </cell>
          <cell r="F19">
            <v>40</v>
          </cell>
          <cell r="G19">
            <v>35</v>
          </cell>
          <cell r="H19">
            <v>30</v>
          </cell>
          <cell r="I19">
            <v>25</v>
          </cell>
          <cell r="J19">
            <v>20</v>
          </cell>
          <cell r="K19">
            <v>20</v>
          </cell>
          <cell r="L19">
            <v>20</v>
          </cell>
          <cell r="M19">
            <v>20</v>
          </cell>
          <cell r="N19">
            <v>20</v>
          </cell>
          <cell r="O19">
            <v>15</v>
          </cell>
          <cell r="P19">
            <v>15</v>
          </cell>
          <cell r="Q19">
            <v>15</v>
          </cell>
          <cell r="R19">
            <v>15</v>
          </cell>
          <cell r="S19">
            <v>5</v>
          </cell>
          <cell r="T19">
            <v>5</v>
          </cell>
          <cell r="U19">
            <v>5</v>
          </cell>
          <cell r="V19">
            <v>5</v>
          </cell>
          <cell r="W19">
            <v>5</v>
          </cell>
          <cell r="X19">
            <v>5</v>
          </cell>
          <cell r="Y19">
            <v>5</v>
          </cell>
          <cell r="Z19">
            <v>5</v>
          </cell>
          <cell r="AA19">
            <v>5</v>
          </cell>
          <cell r="AB19">
            <v>5</v>
          </cell>
          <cell r="AC19">
            <v>5</v>
          </cell>
          <cell r="AD19">
            <v>5</v>
          </cell>
        </row>
        <row r="20">
          <cell r="D20" t="str">
            <v>Turkey</v>
          </cell>
          <cell r="E20">
            <v>40</v>
          </cell>
          <cell r="F20">
            <v>45</v>
          </cell>
          <cell r="G20">
            <v>50</v>
          </cell>
          <cell r="H20">
            <v>50</v>
          </cell>
          <cell r="I20">
            <v>55</v>
          </cell>
          <cell r="J20">
            <v>70</v>
          </cell>
          <cell r="K20">
            <v>85</v>
          </cell>
          <cell r="L20">
            <v>80</v>
          </cell>
          <cell r="M20">
            <v>75</v>
          </cell>
          <cell r="N20">
            <v>75</v>
          </cell>
          <cell r="O20">
            <v>65</v>
          </cell>
          <cell r="P20">
            <v>65</v>
          </cell>
          <cell r="Q20">
            <v>70</v>
          </cell>
          <cell r="R20">
            <v>70</v>
          </cell>
          <cell r="S20">
            <v>70</v>
          </cell>
          <cell r="T20">
            <v>70</v>
          </cell>
          <cell r="U20">
            <v>55</v>
          </cell>
          <cell r="V20">
            <v>50</v>
          </cell>
          <cell r="W20">
            <v>45</v>
          </cell>
          <cell r="X20">
            <v>45</v>
          </cell>
          <cell r="Y20">
            <v>45</v>
          </cell>
          <cell r="Z20">
            <v>45</v>
          </cell>
          <cell r="AA20">
            <v>45</v>
          </cell>
          <cell r="AB20">
            <v>45</v>
          </cell>
          <cell r="AC20">
            <v>45</v>
          </cell>
          <cell r="AD20">
            <v>45</v>
          </cell>
        </row>
        <row r="21">
          <cell r="D21" t="str">
            <v>UK</v>
          </cell>
          <cell r="E21">
            <v>2655</v>
          </cell>
          <cell r="F21">
            <v>2675</v>
          </cell>
          <cell r="G21">
            <v>2590</v>
          </cell>
          <cell r="H21">
            <v>2400</v>
          </cell>
          <cell r="I21">
            <v>1950</v>
          </cell>
          <cell r="J21">
            <v>1940</v>
          </cell>
          <cell r="K21">
            <v>1925</v>
          </cell>
          <cell r="L21">
            <v>1990</v>
          </cell>
          <cell r="M21">
            <v>2100</v>
          </cell>
          <cell r="N21">
            <v>2675</v>
          </cell>
          <cell r="O21">
            <v>2795</v>
          </cell>
          <cell r="P21">
            <v>2790</v>
          </cell>
          <cell r="Q21">
            <v>2775</v>
          </cell>
          <cell r="R21">
            <v>2830</v>
          </cell>
          <cell r="S21">
            <v>2885</v>
          </cell>
          <cell r="T21">
            <v>2685</v>
          </cell>
          <cell r="U21">
            <v>2510</v>
          </cell>
          <cell r="V21">
            <v>2490</v>
          </cell>
          <cell r="W21">
            <v>2295</v>
          </cell>
          <cell r="X21">
            <v>2055</v>
          </cell>
          <cell r="Y21">
            <v>1800</v>
          </cell>
          <cell r="Z21">
            <v>1690</v>
          </cell>
          <cell r="AA21">
            <v>1600</v>
          </cell>
          <cell r="AB21">
            <v>1500</v>
          </cell>
          <cell r="AC21">
            <v>1400</v>
          </cell>
          <cell r="AD21">
            <v>1300</v>
          </cell>
        </row>
        <row r="22">
          <cell r="O22">
            <v>25</v>
          </cell>
          <cell r="P22">
            <v>25</v>
          </cell>
          <cell r="Q22">
            <v>25</v>
          </cell>
          <cell r="R22">
            <v>25</v>
          </cell>
          <cell r="S22">
            <v>25</v>
          </cell>
          <cell r="T22">
            <v>25</v>
          </cell>
          <cell r="U22">
            <v>25</v>
          </cell>
          <cell r="V22">
            <v>25</v>
          </cell>
          <cell r="W22">
            <v>25</v>
          </cell>
          <cell r="X22">
            <v>25</v>
          </cell>
          <cell r="Y22">
            <v>25</v>
          </cell>
          <cell r="Z22">
            <v>25</v>
          </cell>
          <cell r="AA22">
            <v>25</v>
          </cell>
          <cell r="AB22">
            <v>25</v>
          </cell>
          <cell r="AC22">
            <v>25</v>
          </cell>
          <cell r="AD22">
            <v>25</v>
          </cell>
        </row>
        <row r="24">
          <cell r="D24" t="str">
            <v>UK + Norway</v>
          </cell>
          <cell r="E24">
            <v>3470</v>
          </cell>
          <cell r="F24">
            <v>3560</v>
          </cell>
          <cell r="G24">
            <v>3610</v>
          </cell>
          <cell r="H24">
            <v>3565</v>
          </cell>
          <cell r="I24">
            <v>3460</v>
          </cell>
          <cell r="J24">
            <v>3625</v>
          </cell>
          <cell r="K24">
            <v>3875</v>
          </cell>
          <cell r="L24">
            <v>4220</v>
          </cell>
          <cell r="M24">
            <v>4495</v>
          </cell>
          <cell r="N24">
            <v>5350</v>
          </cell>
          <cell r="O24">
            <v>5715</v>
          </cell>
          <cell r="P24">
            <v>6030</v>
          </cell>
          <cell r="Q24">
            <v>6050</v>
          </cell>
          <cell r="R24">
            <v>5985</v>
          </cell>
          <cell r="S24">
            <v>6020</v>
          </cell>
          <cell r="T24">
            <v>6010</v>
          </cell>
          <cell r="U24">
            <v>5920</v>
          </cell>
          <cell r="V24">
            <v>5855</v>
          </cell>
          <cell r="W24">
            <v>5555</v>
          </cell>
          <cell r="X24">
            <v>5250</v>
          </cell>
          <cell r="Y24">
            <v>4815</v>
          </cell>
          <cell r="Z24">
            <v>4685</v>
          </cell>
          <cell r="AA24">
            <v>4550</v>
          </cell>
          <cell r="AB24">
            <v>4375</v>
          </cell>
          <cell r="AC24">
            <v>4200</v>
          </cell>
          <cell r="AD24">
            <v>4025</v>
          </cell>
        </row>
        <row r="25">
          <cell r="D25" t="str">
            <v>Other W.Europe</v>
          </cell>
          <cell r="E25">
            <v>465</v>
          </cell>
          <cell r="F25">
            <v>505</v>
          </cell>
          <cell r="G25">
            <v>545</v>
          </cell>
          <cell r="H25">
            <v>550</v>
          </cell>
          <cell r="I25">
            <v>555</v>
          </cell>
          <cell r="J25">
            <v>570</v>
          </cell>
          <cell r="K25">
            <v>595</v>
          </cell>
          <cell r="L25">
            <v>595</v>
          </cell>
          <cell r="M25">
            <v>590</v>
          </cell>
          <cell r="N25">
            <v>615</v>
          </cell>
          <cell r="O25">
            <v>630</v>
          </cell>
          <cell r="P25">
            <v>640</v>
          </cell>
          <cell r="Q25">
            <v>665</v>
          </cell>
          <cell r="R25">
            <v>650</v>
          </cell>
          <cell r="S25">
            <v>675</v>
          </cell>
          <cell r="T25">
            <v>745</v>
          </cell>
          <cell r="U25">
            <v>690</v>
          </cell>
          <cell r="V25">
            <v>755</v>
          </cell>
          <cell r="W25">
            <v>755</v>
          </cell>
          <cell r="X25">
            <v>790</v>
          </cell>
          <cell r="Y25">
            <v>795</v>
          </cell>
          <cell r="Z25">
            <v>760</v>
          </cell>
          <cell r="AA25">
            <v>735</v>
          </cell>
          <cell r="AB25">
            <v>710</v>
          </cell>
          <cell r="AC25">
            <v>690</v>
          </cell>
          <cell r="AD25">
            <v>675</v>
          </cell>
        </row>
        <row r="26">
          <cell r="D26" t="str">
            <v>Total W.Europe</v>
          </cell>
          <cell r="E26">
            <v>3935</v>
          </cell>
          <cell r="F26">
            <v>4065</v>
          </cell>
          <cell r="G26">
            <v>4155</v>
          </cell>
          <cell r="H26">
            <v>4115</v>
          </cell>
          <cell r="I26">
            <v>4015</v>
          </cell>
          <cell r="J26">
            <v>4195</v>
          </cell>
          <cell r="K26">
            <v>4470</v>
          </cell>
          <cell r="L26">
            <v>4815</v>
          </cell>
          <cell r="M26">
            <v>5085</v>
          </cell>
          <cell r="N26">
            <v>5965</v>
          </cell>
          <cell r="O26">
            <v>6345</v>
          </cell>
          <cell r="P26">
            <v>6670</v>
          </cell>
          <cell r="Q26">
            <v>6715</v>
          </cell>
          <cell r="R26">
            <v>6635</v>
          </cell>
          <cell r="S26">
            <v>6695</v>
          </cell>
          <cell r="T26">
            <v>6755</v>
          </cell>
          <cell r="U26">
            <v>6610</v>
          </cell>
          <cell r="V26">
            <v>6610</v>
          </cell>
          <cell r="W26">
            <v>6310</v>
          </cell>
          <cell r="X26">
            <v>6040</v>
          </cell>
          <cell r="Y26">
            <v>5610</v>
          </cell>
          <cell r="Z26">
            <v>5445</v>
          </cell>
          <cell r="AA26">
            <v>5285</v>
          </cell>
          <cell r="AB26">
            <v>5085</v>
          </cell>
          <cell r="AC26">
            <v>4890</v>
          </cell>
          <cell r="AD26">
            <v>4700</v>
          </cell>
        </row>
        <row r="29">
          <cell r="D29" t="str">
            <v>DETAILS: NON-OPEC PRODUCTION   000 b/d</v>
          </cell>
        </row>
        <row r="30">
          <cell r="D30">
            <v>39393.745037152781</v>
          </cell>
        </row>
        <row r="32">
          <cell r="E32">
            <v>1985</v>
          </cell>
          <cell r="F32">
            <v>1986</v>
          </cell>
          <cell r="G32">
            <v>1987</v>
          </cell>
          <cell r="H32">
            <v>1988</v>
          </cell>
          <cell r="I32">
            <v>1989</v>
          </cell>
          <cell r="J32">
            <v>1990</v>
          </cell>
          <cell r="K32">
            <v>1991</v>
          </cell>
          <cell r="L32">
            <v>1992</v>
          </cell>
          <cell r="M32">
            <v>1993</v>
          </cell>
          <cell r="N32">
            <v>1994</v>
          </cell>
          <cell r="O32">
            <v>1995</v>
          </cell>
          <cell r="P32">
            <v>1996</v>
          </cell>
          <cell r="Q32">
            <v>1997</v>
          </cell>
          <cell r="R32">
            <v>1998</v>
          </cell>
          <cell r="S32">
            <v>1999</v>
          </cell>
          <cell r="T32">
            <v>2000</v>
          </cell>
          <cell r="U32">
            <v>2001</v>
          </cell>
          <cell r="V32">
            <v>2002</v>
          </cell>
          <cell r="W32">
            <v>2003</v>
          </cell>
          <cell r="X32">
            <v>2004</v>
          </cell>
          <cell r="Y32">
            <v>2005</v>
          </cell>
          <cell r="Z32">
            <v>2006</v>
          </cell>
          <cell r="AA32">
            <v>2007</v>
          </cell>
          <cell r="AB32">
            <v>2008</v>
          </cell>
          <cell r="AC32">
            <v>2009</v>
          </cell>
          <cell r="AD32">
            <v>2010</v>
          </cell>
        </row>
        <row r="33">
          <cell r="D33" t="str">
            <v>LATIN AMERICA</v>
          </cell>
        </row>
        <row r="34">
          <cell r="D34" t="str">
            <v>Argentina</v>
          </cell>
          <cell r="E34">
            <v>500</v>
          </cell>
          <cell r="F34">
            <v>475</v>
          </cell>
          <cell r="G34">
            <v>460</v>
          </cell>
          <cell r="H34">
            <v>480</v>
          </cell>
          <cell r="I34">
            <v>500</v>
          </cell>
          <cell r="J34">
            <v>515</v>
          </cell>
          <cell r="K34">
            <v>530</v>
          </cell>
          <cell r="L34">
            <v>585</v>
          </cell>
          <cell r="M34">
            <v>625</v>
          </cell>
          <cell r="N34">
            <v>685</v>
          </cell>
          <cell r="O34">
            <v>755</v>
          </cell>
          <cell r="P34">
            <v>805</v>
          </cell>
          <cell r="Q34">
            <v>880</v>
          </cell>
          <cell r="R34">
            <v>890</v>
          </cell>
          <cell r="S34">
            <v>845</v>
          </cell>
          <cell r="T34">
            <v>815</v>
          </cell>
          <cell r="U34">
            <v>860</v>
          </cell>
          <cell r="V34">
            <v>840</v>
          </cell>
          <cell r="W34">
            <v>825</v>
          </cell>
          <cell r="X34">
            <v>780</v>
          </cell>
          <cell r="Y34">
            <v>765</v>
          </cell>
          <cell r="Z34">
            <v>725</v>
          </cell>
          <cell r="AA34">
            <v>700</v>
          </cell>
          <cell r="AB34">
            <v>650</v>
          </cell>
          <cell r="AC34">
            <v>625</v>
          </cell>
          <cell r="AD34">
            <v>600</v>
          </cell>
        </row>
        <row r="35">
          <cell r="D35" t="str">
            <v>Bolivia</v>
          </cell>
          <cell r="E35">
            <v>25</v>
          </cell>
          <cell r="F35">
            <v>25</v>
          </cell>
          <cell r="G35">
            <v>25</v>
          </cell>
          <cell r="H35">
            <v>25</v>
          </cell>
          <cell r="I35">
            <v>25</v>
          </cell>
          <cell r="J35">
            <v>20</v>
          </cell>
          <cell r="K35">
            <v>20</v>
          </cell>
          <cell r="L35">
            <v>20</v>
          </cell>
          <cell r="M35">
            <v>20</v>
          </cell>
          <cell r="N35">
            <v>25</v>
          </cell>
          <cell r="O35">
            <v>35</v>
          </cell>
          <cell r="P35">
            <v>35</v>
          </cell>
          <cell r="Q35">
            <v>35</v>
          </cell>
          <cell r="R35">
            <v>45</v>
          </cell>
          <cell r="S35">
            <v>40</v>
          </cell>
          <cell r="T35">
            <v>30</v>
          </cell>
          <cell r="U35">
            <v>30</v>
          </cell>
          <cell r="V35">
            <v>30</v>
          </cell>
          <cell r="W35">
            <v>30</v>
          </cell>
          <cell r="X35">
            <v>35</v>
          </cell>
          <cell r="Y35">
            <v>35</v>
          </cell>
          <cell r="Z35">
            <v>35</v>
          </cell>
          <cell r="AA35">
            <v>30</v>
          </cell>
          <cell r="AB35">
            <v>25</v>
          </cell>
          <cell r="AC35">
            <v>25</v>
          </cell>
          <cell r="AD35">
            <v>25</v>
          </cell>
        </row>
        <row r="36">
          <cell r="D36" t="str">
            <v>Brazil</v>
          </cell>
          <cell r="E36">
            <v>710</v>
          </cell>
          <cell r="F36">
            <v>800</v>
          </cell>
          <cell r="G36">
            <v>785</v>
          </cell>
          <cell r="H36">
            <v>795</v>
          </cell>
          <cell r="I36">
            <v>860</v>
          </cell>
          <cell r="J36">
            <v>885</v>
          </cell>
          <cell r="K36">
            <v>880</v>
          </cell>
          <cell r="L36">
            <v>875</v>
          </cell>
          <cell r="M36">
            <v>900</v>
          </cell>
          <cell r="N36">
            <v>925</v>
          </cell>
          <cell r="O36">
            <v>940</v>
          </cell>
          <cell r="P36">
            <v>1025</v>
          </cell>
          <cell r="Q36">
            <v>1065</v>
          </cell>
          <cell r="R36">
            <v>1255</v>
          </cell>
          <cell r="S36">
            <v>1355</v>
          </cell>
          <cell r="T36">
            <v>1495</v>
          </cell>
          <cell r="U36">
            <v>1575</v>
          </cell>
          <cell r="V36">
            <v>1745</v>
          </cell>
          <cell r="W36">
            <v>1725</v>
          </cell>
          <cell r="X36">
            <v>1740</v>
          </cell>
          <cell r="Y36">
            <v>1955</v>
          </cell>
          <cell r="Z36">
            <v>2250</v>
          </cell>
          <cell r="AA36">
            <v>2350</v>
          </cell>
          <cell r="AB36">
            <v>2425</v>
          </cell>
          <cell r="AC36">
            <v>2500</v>
          </cell>
          <cell r="AD36">
            <v>2550</v>
          </cell>
        </row>
        <row r="37">
          <cell r="D37" t="str">
            <v>Chile</v>
          </cell>
          <cell r="E37">
            <v>40</v>
          </cell>
          <cell r="F37">
            <v>40</v>
          </cell>
          <cell r="G37">
            <v>40</v>
          </cell>
          <cell r="H37">
            <v>30</v>
          </cell>
          <cell r="I37">
            <v>30</v>
          </cell>
          <cell r="J37">
            <v>25</v>
          </cell>
          <cell r="K37">
            <v>20</v>
          </cell>
          <cell r="L37">
            <v>15</v>
          </cell>
          <cell r="M37">
            <v>15</v>
          </cell>
          <cell r="N37">
            <v>15</v>
          </cell>
          <cell r="O37">
            <v>20</v>
          </cell>
          <cell r="P37">
            <v>20</v>
          </cell>
          <cell r="Q37">
            <v>20</v>
          </cell>
          <cell r="R37">
            <v>20</v>
          </cell>
          <cell r="S37">
            <v>20</v>
          </cell>
          <cell r="T37">
            <v>20</v>
          </cell>
          <cell r="U37">
            <v>20</v>
          </cell>
          <cell r="V37">
            <v>15</v>
          </cell>
          <cell r="W37">
            <v>15</v>
          </cell>
          <cell r="X37">
            <v>15</v>
          </cell>
          <cell r="Y37">
            <v>15</v>
          </cell>
          <cell r="Z37">
            <v>20</v>
          </cell>
          <cell r="AA37">
            <v>20</v>
          </cell>
          <cell r="AB37">
            <v>20</v>
          </cell>
          <cell r="AC37">
            <v>20</v>
          </cell>
          <cell r="AD37">
            <v>20</v>
          </cell>
        </row>
        <row r="38">
          <cell r="D38" t="str">
            <v>Colombia</v>
          </cell>
          <cell r="E38">
            <v>180</v>
          </cell>
          <cell r="F38">
            <v>305</v>
          </cell>
          <cell r="G38">
            <v>390</v>
          </cell>
          <cell r="H38">
            <v>375</v>
          </cell>
          <cell r="I38">
            <v>410</v>
          </cell>
          <cell r="J38">
            <v>450</v>
          </cell>
          <cell r="K38">
            <v>450</v>
          </cell>
          <cell r="L38">
            <v>455</v>
          </cell>
          <cell r="M38">
            <v>465</v>
          </cell>
          <cell r="N38">
            <v>465</v>
          </cell>
          <cell r="O38">
            <v>595</v>
          </cell>
          <cell r="P38">
            <v>635</v>
          </cell>
          <cell r="Q38">
            <v>660</v>
          </cell>
          <cell r="R38">
            <v>765</v>
          </cell>
          <cell r="S38">
            <v>825</v>
          </cell>
          <cell r="T38">
            <v>700</v>
          </cell>
          <cell r="U38">
            <v>615</v>
          </cell>
          <cell r="V38">
            <v>590</v>
          </cell>
          <cell r="W38">
            <v>550</v>
          </cell>
          <cell r="X38">
            <v>530</v>
          </cell>
          <cell r="Y38">
            <v>520</v>
          </cell>
          <cell r="Z38">
            <v>500</v>
          </cell>
          <cell r="AA38">
            <v>475</v>
          </cell>
          <cell r="AB38">
            <v>450</v>
          </cell>
          <cell r="AC38">
            <v>425</v>
          </cell>
          <cell r="AD38">
            <v>400</v>
          </cell>
        </row>
        <row r="39">
          <cell r="D39" t="str">
            <v>Cuba</v>
          </cell>
          <cell r="E39">
            <v>15</v>
          </cell>
          <cell r="F39">
            <v>15</v>
          </cell>
          <cell r="G39">
            <v>15</v>
          </cell>
          <cell r="H39">
            <v>15</v>
          </cell>
          <cell r="I39">
            <v>15</v>
          </cell>
          <cell r="J39">
            <v>15</v>
          </cell>
          <cell r="K39">
            <v>15</v>
          </cell>
          <cell r="L39">
            <v>15</v>
          </cell>
          <cell r="M39">
            <v>25</v>
          </cell>
          <cell r="N39">
            <v>25</v>
          </cell>
          <cell r="O39">
            <v>25</v>
          </cell>
          <cell r="P39">
            <v>25</v>
          </cell>
          <cell r="Q39">
            <v>25</v>
          </cell>
          <cell r="R39">
            <v>30</v>
          </cell>
          <cell r="S39">
            <v>40</v>
          </cell>
          <cell r="T39">
            <v>45</v>
          </cell>
          <cell r="U39">
            <v>50</v>
          </cell>
          <cell r="V39">
            <v>65</v>
          </cell>
          <cell r="W39">
            <v>70</v>
          </cell>
          <cell r="X39">
            <v>80</v>
          </cell>
          <cell r="Y39">
            <v>85</v>
          </cell>
          <cell r="Z39">
            <v>85</v>
          </cell>
          <cell r="AA39">
            <v>85</v>
          </cell>
          <cell r="AB39">
            <v>85</v>
          </cell>
          <cell r="AC39">
            <v>85</v>
          </cell>
          <cell r="AD39">
            <v>85</v>
          </cell>
        </row>
        <row r="40">
          <cell r="D40" t="str">
            <v>Ecuador</v>
          </cell>
          <cell r="E40">
            <v>280</v>
          </cell>
          <cell r="F40">
            <v>255</v>
          </cell>
          <cell r="G40">
            <v>160</v>
          </cell>
          <cell r="H40">
            <v>310</v>
          </cell>
          <cell r="I40">
            <v>285</v>
          </cell>
          <cell r="J40">
            <v>300</v>
          </cell>
          <cell r="K40">
            <v>300</v>
          </cell>
          <cell r="L40">
            <v>320</v>
          </cell>
          <cell r="M40">
            <v>345</v>
          </cell>
          <cell r="N40">
            <v>380</v>
          </cell>
          <cell r="O40">
            <v>390</v>
          </cell>
          <cell r="P40">
            <v>385</v>
          </cell>
          <cell r="Q40">
            <v>395</v>
          </cell>
          <cell r="R40">
            <v>385</v>
          </cell>
          <cell r="S40">
            <v>380</v>
          </cell>
          <cell r="T40">
            <v>410</v>
          </cell>
          <cell r="U40">
            <v>440</v>
          </cell>
          <cell r="V40">
            <v>400</v>
          </cell>
          <cell r="W40">
            <v>430</v>
          </cell>
          <cell r="X40">
            <v>535</v>
          </cell>
          <cell r="Y40">
            <v>520</v>
          </cell>
          <cell r="Z40">
            <v>535</v>
          </cell>
          <cell r="AA40">
            <v>550</v>
          </cell>
          <cell r="AB40">
            <v>560</v>
          </cell>
          <cell r="AC40">
            <v>555</v>
          </cell>
          <cell r="AD40">
            <v>550</v>
          </cell>
        </row>
        <row r="41">
          <cell r="D41" t="str">
            <v>Guatemala</v>
          </cell>
          <cell r="E41">
            <v>5</v>
          </cell>
          <cell r="F41">
            <v>5</v>
          </cell>
          <cell r="G41">
            <v>5</v>
          </cell>
          <cell r="H41">
            <v>5</v>
          </cell>
          <cell r="I41">
            <v>5</v>
          </cell>
          <cell r="J41">
            <v>5</v>
          </cell>
          <cell r="K41">
            <v>5</v>
          </cell>
          <cell r="L41">
            <v>5</v>
          </cell>
          <cell r="M41">
            <v>5</v>
          </cell>
          <cell r="N41">
            <v>5</v>
          </cell>
          <cell r="O41">
            <v>10</v>
          </cell>
          <cell r="P41">
            <v>15</v>
          </cell>
          <cell r="Q41">
            <v>20</v>
          </cell>
          <cell r="R41">
            <v>20</v>
          </cell>
          <cell r="S41">
            <v>20</v>
          </cell>
          <cell r="T41">
            <v>20</v>
          </cell>
          <cell r="U41">
            <v>20</v>
          </cell>
          <cell r="V41">
            <v>20</v>
          </cell>
          <cell r="W41">
            <v>20</v>
          </cell>
          <cell r="X41">
            <v>25</v>
          </cell>
          <cell r="Y41">
            <v>25</v>
          </cell>
          <cell r="Z41">
            <v>25</v>
          </cell>
          <cell r="AA41">
            <v>25</v>
          </cell>
          <cell r="AB41">
            <v>25</v>
          </cell>
          <cell r="AC41">
            <v>25</v>
          </cell>
          <cell r="AD41">
            <v>25</v>
          </cell>
        </row>
        <row r="42">
          <cell r="D42" t="str">
            <v>Mexico</v>
          </cell>
          <cell r="E42">
            <v>2915</v>
          </cell>
          <cell r="F42">
            <v>2770</v>
          </cell>
          <cell r="G42">
            <v>2880</v>
          </cell>
          <cell r="H42">
            <v>2880</v>
          </cell>
          <cell r="I42">
            <v>2895</v>
          </cell>
          <cell r="J42">
            <v>2975</v>
          </cell>
          <cell r="K42">
            <v>3140</v>
          </cell>
          <cell r="L42">
            <v>3130</v>
          </cell>
          <cell r="M42">
            <v>3140</v>
          </cell>
          <cell r="N42">
            <v>3150</v>
          </cell>
          <cell r="O42">
            <v>3065</v>
          </cell>
          <cell r="P42">
            <v>3295</v>
          </cell>
          <cell r="Q42">
            <v>3415</v>
          </cell>
          <cell r="R42">
            <v>3500</v>
          </cell>
          <cell r="S42">
            <v>3345</v>
          </cell>
          <cell r="T42">
            <v>3450</v>
          </cell>
          <cell r="U42">
            <v>3560</v>
          </cell>
          <cell r="V42">
            <v>3585</v>
          </cell>
          <cell r="W42">
            <v>3790</v>
          </cell>
          <cell r="X42">
            <v>3825</v>
          </cell>
          <cell r="Y42">
            <v>3765</v>
          </cell>
          <cell r="Z42">
            <v>3775</v>
          </cell>
          <cell r="AA42">
            <v>3800</v>
          </cell>
          <cell r="AB42">
            <v>3825</v>
          </cell>
          <cell r="AC42">
            <v>3850</v>
          </cell>
          <cell r="AD42">
            <v>3875</v>
          </cell>
        </row>
        <row r="43">
          <cell r="D43" t="str">
            <v>Peru</v>
          </cell>
          <cell r="E43">
            <v>195</v>
          </cell>
          <cell r="F43">
            <v>180</v>
          </cell>
          <cell r="G43">
            <v>165</v>
          </cell>
          <cell r="H43">
            <v>145</v>
          </cell>
          <cell r="I43">
            <v>130</v>
          </cell>
          <cell r="J43">
            <v>130</v>
          </cell>
          <cell r="K43">
            <v>115</v>
          </cell>
          <cell r="L43">
            <v>115</v>
          </cell>
          <cell r="M43">
            <v>130</v>
          </cell>
          <cell r="N43">
            <v>130</v>
          </cell>
          <cell r="O43">
            <v>125</v>
          </cell>
          <cell r="P43">
            <v>120</v>
          </cell>
          <cell r="Q43">
            <v>120</v>
          </cell>
          <cell r="R43">
            <v>115</v>
          </cell>
          <cell r="S43">
            <v>105</v>
          </cell>
          <cell r="T43">
            <v>100</v>
          </cell>
          <cell r="U43">
            <v>95</v>
          </cell>
          <cell r="V43">
            <v>95</v>
          </cell>
          <cell r="W43">
            <v>90</v>
          </cell>
          <cell r="X43">
            <v>95</v>
          </cell>
          <cell r="Y43">
            <v>110</v>
          </cell>
          <cell r="Z43">
            <v>110</v>
          </cell>
          <cell r="AA43">
            <v>115</v>
          </cell>
          <cell r="AB43">
            <v>120</v>
          </cell>
          <cell r="AC43">
            <v>125</v>
          </cell>
          <cell r="AD43">
            <v>125</v>
          </cell>
        </row>
        <row r="44">
          <cell r="D44" t="str">
            <v>Suriname</v>
          </cell>
          <cell r="E44">
            <v>0</v>
          </cell>
          <cell r="F44">
            <v>0</v>
          </cell>
          <cell r="G44">
            <v>0</v>
          </cell>
          <cell r="H44">
            <v>0</v>
          </cell>
          <cell r="I44">
            <v>0</v>
          </cell>
          <cell r="J44">
            <v>0</v>
          </cell>
          <cell r="K44">
            <v>5</v>
          </cell>
          <cell r="L44">
            <v>5</v>
          </cell>
          <cell r="M44">
            <v>5</v>
          </cell>
          <cell r="N44">
            <v>5</v>
          </cell>
          <cell r="O44">
            <v>5</v>
          </cell>
          <cell r="P44">
            <v>5</v>
          </cell>
          <cell r="Q44">
            <v>5</v>
          </cell>
          <cell r="R44">
            <v>5</v>
          </cell>
          <cell r="S44">
            <v>5</v>
          </cell>
          <cell r="T44">
            <v>5</v>
          </cell>
          <cell r="U44">
            <v>5</v>
          </cell>
          <cell r="V44">
            <v>5</v>
          </cell>
          <cell r="W44">
            <v>5</v>
          </cell>
          <cell r="X44">
            <v>5</v>
          </cell>
          <cell r="Y44">
            <v>5</v>
          </cell>
          <cell r="Z44">
            <v>5</v>
          </cell>
          <cell r="AA44">
            <v>5</v>
          </cell>
          <cell r="AB44">
            <v>5</v>
          </cell>
          <cell r="AC44">
            <v>5</v>
          </cell>
          <cell r="AD44">
            <v>5</v>
          </cell>
        </row>
        <row r="45">
          <cell r="D45" t="str">
            <v>Trinidad</v>
          </cell>
          <cell r="E45">
            <v>175</v>
          </cell>
          <cell r="F45">
            <v>170</v>
          </cell>
          <cell r="G45">
            <v>155</v>
          </cell>
          <cell r="H45">
            <v>150</v>
          </cell>
          <cell r="I45">
            <v>150</v>
          </cell>
          <cell r="J45">
            <v>150</v>
          </cell>
          <cell r="K45">
            <v>145</v>
          </cell>
          <cell r="L45">
            <v>140</v>
          </cell>
          <cell r="M45">
            <v>120</v>
          </cell>
          <cell r="N45">
            <v>130</v>
          </cell>
          <cell r="O45">
            <v>140</v>
          </cell>
          <cell r="P45">
            <v>140</v>
          </cell>
          <cell r="Q45">
            <v>135</v>
          </cell>
          <cell r="R45">
            <v>135</v>
          </cell>
          <cell r="S45">
            <v>140</v>
          </cell>
          <cell r="T45">
            <v>140</v>
          </cell>
          <cell r="U45">
            <v>135</v>
          </cell>
          <cell r="V45">
            <v>150</v>
          </cell>
          <cell r="W45">
            <v>170</v>
          </cell>
          <cell r="X45">
            <v>160</v>
          </cell>
          <cell r="Y45">
            <v>195</v>
          </cell>
          <cell r="Z45">
            <v>190</v>
          </cell>
          <cell r="AA45">
            <v>200</v>
          </cell>
          <cell r="AB45">
            <v>210</v>
          </cell>
          <cell r="AC45">
            <v>220</v>
          </cell>
          <cell r="AD45">
            <v>220</v>
          </cell>
        </row>
        <row r="46">
          <cell r="D46" t="str">
            <v>TOTAL</v>
          </cell>
          <cell r="E46">
            <v>5040</v>
          </cell>
          <cell r="F46">
            <v>5040</v>
          </cell>
          <cell r="G46">
            <v>5080</v>
          </cell>
          <cell r="H46">
            <v>5210</v>
          </cell>
          <cell r="I46">
            <v>5305</v>
          </cell>
          <cell r="J46">
            <v>5470</v>
          </cell>
          <cell r="K46">
            <v>5625</v>
          </cell>
          <cell r="L46">
            <v>5680</v>
          </cell>
          <cell r="M46">
            <v>5795</v>
          </cell>
          <cell r="N46">
            <v>5940</v>
          </cell>
          <cell r="O46">
            <v>6105</v>
          </cell>
          <cell r="P46">
            <v>6505</v>
          </cell>
          <cell r="Q46">
            <v>6775</v>
          </cell>
          <cell r="R46">
            <v>7165</v>
          </cell>
          <cell r="S46">
            <v>7120</v>
          </cell>
          <cell r="T46">
            <v>7230</v>
          </cell>
          <cell r="U46">
            <v>7405</v>
          </cell>
          <cell r="V46">
            <v>7540</v>
          </cell>
          <cell r="W46">
            <v>7720</v>
          </cell>
          <cell r="X46">
            <v>7825</v>
          </cell>
          <cell r="Y46">
            <v>7995</v>
          </cell>
          <cell r="Z46">
            <v>8255</v>
          </cell>
          <cell r="AA46">
            <v>8355</v>
          </cell>
          <cell r="AB46">
            <v>8400</v>
          </cell>
          <cell r="AC46">
            <v>8460</v>
          </cell>
          <cell r="AD46">
            <v>8480</v>
          </cell>
        </row>
        <row r="47">
          <cell r="Y47">
            <v>2265</v>
          </cell>
          <cell r="Z47">
            <v>2205</v>
          </cell>
          <cell r="AA47">
            <v>2180</v>
          </cell>
          <cell r="AB47">
            <v>2125</v>
          </cell>
          <cell r="AC47">
            <v>2085</v>
          </cell>
          <cell r="AD47">
            <v>2010</v>
          </cell>
        </row>
        <row r="49">
          <cell r="D49" t="str">
            <v>AFRICA</v>
          </cell>
        </row>
        <row r="50">
          <cell r="D50" t="str">
            <v>Angola</v>
          </cell>
          <cell r="E50">
            <v>245</v>
          </cell>
          <cell r="F50">
            <v>280</v>
          </cell>
          <cell r="G50">
            <v>345</v>
          </cell>
          <cell r="H50">
            <v>450</v>
          </cell>
          <cell r="I50">
            <v>455</v>
          </cell>
          <cell r="J50">
            <v>480</v>
          </cell>
          <cell r="K50">
            <v>500</v>
          </cell>
          <cell r="L50">
            <v>550</v>
          </cell>
          <cell r="M50">
            <v>510</v>
          </cell>
          <cell r="N50">
            <v>545</v>
          </cell>
          <cell r="O50">
            <v>650</v>
          </cell>
          <cell r="P50">
            <v>715</v>
          </cell>
          <cell r="Q50">
            <v>720</v>
          </cell>
          <cell r="R50">
            <v>740</v>
          </cell>
          <cell r="S50">
            <v>775</v>
          </cell>
          <cell r="T50">
            <v>755</v>
          </cell>
          <cell r="U50">
            <v>705</v>
          </cell>
          <cell r="V50">
            <v>885</v>
          </cell>
          <cell r="W50">
            <v>880</v>
          </cell>
          <cell r="X50">
            <v>995</v>
          </cell>
          <cell r="Y50">
            <v>1255</v>
          </cell>
          <cell r="Z50">
            <v>1475</v>
          </cell>
          <cell r="AA50">
            <v>1550</v>
          </cell>
          <cell r="AB50">
            <v>1625</v>
          </cell>
          <cell r="AC50">
            <v>1700</v>
          </cell>
          <cell r="AD50">
            <v>1800</v>
          </cell>
        </row>
        <row r="51">
          <cell r="D51" t="str">
            <v>Benin</v>
          </cell>
          <cell r="E51">
            <v>5</v>
          </cell>
          <cell r="F51">
            <v>5</v>
          </cell>
          <cell r="G51">
            <v>5</v>
          </cell>
          <cell r="H51">
            <v>5</v>
          </cell>
          <cell r="I51">
            <v>5</v>
          </cell>
          <cell r="J51">
            <v>5</v>
          </cell>
          <cell r="K51">
            <v>5</v>
          </cell>
          <cell r="L51">
            <v>5</v>
          </cell>
          <cell r="M51">
            <v>5</v>
          </cell>
          <cell r="N51">
            <v>5</v>
          </cell>
          <cell r="O51">
            <v>5</v>
          </cell>
          <cell r="P51">
            <v>5</v>
          </cell>
          <cell r="Q51">
            <v>5</v>
          </cell>
          <cell r="R51">
            <v>5</v>
          </cell>
          <cell r="S51">
            <v>5</v>
          </cell>
          <cell r="T51">
            <v>5</v>
          </cell>
          <cell r="U51">
            <v>5</v>
          </cell>
          <cell r="V51">
            <v>5</v>
          </cell>
          <cell r="W51">
            <v>5</v>
          </cell>
          <cell r="X51">
            <v>5</v>
          </cell>
          <cell r="Y51">
            <v>5</v>
          </cell>
          <cell r="Z51">
            <v>5</v>
          </cell>
          <cell r="AA51">
            <v>5</v>
          </cell>
          <cell r="AB51">
            <v>5</v>
          </cell>
          <cell r="AC51">
            <v>5</v>
          </cell>
          <cell r="AD51">
            <v>5</v>
          </cell>
        </row>
        <row r="52">
          <cell r="D52" t="str">
            <v>Cameroon</v>
          </cell>
          <cell r="E52">
            <v>180</v>
          </cell>
          <cell r="F52">
            <v>175</v>
          </cell>
          <cell r="G52">
            <v>170</v>
          </cell>
          <cell r="H52">
            <v>170</v>
          </cell>
          <cell r="I52">
            <v>170</v>
          </cell>
          <cell r="J52">
            <v>170</v>
          </cell>
          <cell r="K52">
            <v>160</v>
          </cell>
          <cell r="L52">
            <v>140</v>
          </cell>
          <cell r="M52">
            <v>120</v>
          </cell>
          <cell r="N52">
            <v>110</v>
          </cell>
          <cell r="O52">
            <v>100</v>
          </cell>
          <cell r="P52">
            <v>95</v>
          </cell>
          <cell r="Q52">
            <v>100</v>
          </cell>
          <cell r="R52">
            <v>100</v>
          </cell>
          <cell r="S52">
            <v>100</v>
          </cell>
          <cell r="T52">
            <v>100</v>
          </cell>
          <cell r="U52">
            <v>80</v>
          </cell>
          <cell r="V52">
            <v>80</v>
          </cell>
          <cell r="W52">
            <v>65</v>
          </cell>
          <cell r="X52">
            <v>70</v>
          </cell>
          <cell r="Y52">
            <v>80</v>
          </cell>
          <cell r="Z52">
            <v>85</v>
          </cell>
          <cell r="AA52">
            <v>90</v>
          </cell>
          <cell r="AB52">
            <v>95</v>
          </cell>
          <cell r="AC52">
            <v>100</v>
          </cell>
          <cell r="AD52">
            <v>100</v>
          </cell>
        </row>
        <row r="53">
          <cell r="D53" t="str">
            <v>Chad</v>
          </cell>
          <cell r="E53">
            <v>0</v>
          </cell>
          <cell r="F53">
            <v>0</v>
          </cell>
          <cell r="G53">
            <v>0</v>
          </cell>
          <cell r="H53">
            <v>0</v>
          </cell>
          <cell r="I53">
            <v>0</v>
          </cell>
          <cell r="J53">
            <v>0</v>
          </cell>
          <cell r="K53">
            <v>0</v>
          </cell>
          <cell r="L53">
            <v>0</v>
          </cell>
          <cell r="M53">
            <v>0</v>
          </cell>
          <cell r="N53">
            <v>0</v>
          </cell>
          <cell r="O53">
            <v>0</v>
          </cell>
          <cell r="P53">
            <v>0</v>
          </cell>
          <cell r="Q53">
            <v>0</v>
          </cell>
          <cell r="R53">
            <v>0</v>
          </cell>
          <cell r="S53">
            <v>0</v>
          </cell>
          <cell r="T53">
            <v>0</v>
          </cell>
          <cell r="U53">
            <v>0</v>
          </cell>
          <cell r="V53">
            <v>10</v>
          </cell>
          <cell r="W53">
            <v>30</v>
          </cell>
          <cell r="X53">
            <v>180</v>
          </cell>
          <cell r="Y53">
            <v>180</v>
          </cell>
          <cell r="Z53">
            <v>215</v>
          </cell>
          <cell r="AA53">
            <v>225</v>
          </cell>
          <cell r="AB53">
            <v>225</v>
          </cell>
          <cell r="AC53">
            <v>225</v>
          </cell>
          <cell r="AD53">
            <v>225</v>
          </cell>
        </row>
        <row r="54">
          <cell r="D54" t="str">
            <v>Congo</v>
          </cell>
          <cell r="E54">
            <v>110</v>
          </cell>
          <cell r="F54">
            <v>115</v>
          </cell>
          <cell r="G54">
            <v>125</v>
          </cell>
          <cell r="H54">
            <v>135</v>
          </cell>
          <cell r="I54">
            <v>155</v>
          </cell>
          <cell r="J54">
            <v>155</v>
          </cell>
          <cell r="K54">
            <v>160</v>
          </cell>
          <cell r="L54">
            <v>180</v>
          </cell>
          <cell r="M54">
            <v>200</v>
          </cell>
          <cell r="N54">
            <v>195</v>
          </cell>
          <cell r="O54">
            <v>175</v>
          </cell>
          <cell r="P54">
            <v>210</v>
          </cell>
          <cell r="Q54">
            <v>265</v>
          </cell>
          <cell r="R54">
            <v>240</v>
          </cell>
          <cell r="S54">
            <v>245</v>
          </cell>
          <cell r="T54">
            <v>270</v>
          </cell>
          <cell r="U54">
            <v>270</v>
          </cell>
          <cell r="V54">
            <v>255</v>
          </cell>
          <cell r="W54">
            <v>250</v>
          </cell>
          <cell r="X54">
            <v>240</v>
          </cell>
          <cell r="Y54">
            <v>240</v>
          </cell>
          <cell r="Z54">
            <v>240</v>
          </cell>
          <cell r="AA54">
            <v>240</v>
          </cell>
          <cell r="AB54">
            <v>240</v>
          </cell>
          <cell r="AC54">
            <v>240</v>
          </cell>
          <cell r="AD54">
            <v>240</v>
          </cell>
        </row>
        <row r="55">
          <cell r="D55" t="str">
            <v>Equatorial Guinea</v>
          </cell>
          <cell r="E55">
            <v>0</v>
          </cell>
          <cell r="F55">
            <v>0</v>
          </cell>
          <cell r="G55">
            <v>0</v>
          </cell>
          <cell r="H55">
            <v>0</v>
          </cell>
          <cell r="I55">
            <v>0</v>
          </cell>
          <cell r="J55">
            <v>0</v>
          </cell>
          <cell r="K55">
            <v>0</v>
          </cell>
          <cell r="L55">
            <v>0</v>
          </cell>
          <cell r="M55">
            <v>0</v>
          </cell>
          <cell r="N55">
            <v>0</v>
          </cell>
          <cell r="O55">
            <v>0</v>
          </cell>
          <cell r="P55">
            <v>10</v>
          </cell>
          <cell r="Q55">
            <v>50</v>
          </cell>
          <cell r="R55">
            <v>85</v>
          </cell>
          <cell r="S55">
            <v>90</v>
          </cell>
          <cell r="T55">
            <v>110</v>
          </cell>
          <cell r="U55">
            <v>185</v>
          </cell>
          <cell r="V55">
            <v>200</v>
          </cell>
          <cell r="W55">
            <v>245</v>
          </cell>
          <cell r="X55">
            <v>340</v>
          </cell>
          <cell r="Y55">
            <v>360</v>
          </cell>
          <cell r="Z55">
            <v>370</v>
          </cell>
          <cell r="AA55">
            <v>385</v>
          </cell>
          <cell r="AB55">
            <v>400</v>
          </cell>
          <cell r="AC55">
            <v>425</v>
          </cell>
          <cell r="AD55">
            <v>450</v>
          </cell>
        </row>
        <row r="56">
          <cell r="D56" t="str">
            <v>Egypt</v>
          </cell>
          <cell r="E56">
            <v>905</v>
          </cell>
          <cell r="F56">
            <v>825</v>
          </cell>
          <cell r="G56">
            <v>935</v>
          </cell>
          <cell r="H56">
            <v>885</v>
          </cell>
          <cell r="I56">
            <v>885</v>
          </cell>
          <cell r="J56">
            <v>905</v>
          </cell>
          <cell r="K56">
            <v>905</v>
          </cell>
          <cell r="L56">
            <v>915</v>
          </cell>
          <cell r="M56">
            <v>945</v>
          </cell>
          <cell r="N56">
            <v>935</v>
          </cell>
          <cell r="O56">
            <v>955</v>
          </cell>
          <cell r="P56">
            <v>985</v>
          </cell>
          <cell r="Q56">
            <v>895</v>
          </cell>
          <cell r="R56">
            <v>870</v>
          </cell>
          <cell r="S56">
            <v>855</v>
          </cell>
          <cell r="T56">
            <v>815</v>
          </cell>
          <cell r="U56">
            <v>760</v>
          </cell>
          <cell r="V56">
            <v>750</v>
          </cell>
          <cell r="W56">
            <v>730</v>
          </cell>
          <cell r="X56">
            <v>710</v>
          </cell>
          <cell r="Y56">
            <v>690</v>
          </cell>
          <cell r="Z56">
            <v>665</v>
          </cell>
          <cell r="AA56">
            <v>650</v>
          </cell>
          <cell r="AB56">
            <v>625</v>
          </cell>
          <cell r="AC56">
            <v>600</v>
          </cell>
          <cell r="AD56">
            <v>575</v>
          </cell>
        </row>
        <row r="57">
          <cell r="D57" t="str">
            <v>Gabon</v>
          </cell>
          <cell r="E57">
            <v>175</v>
          </cell>
          <cell r="F57">
            <v>175</v>
          </cell>
          <cell r="G57">
            <v>180</v>
          </cell>
          <cell r="H57">
            <v>170</v>
          </cell>
          <cell r="I57">
            <v>185</v>
          </cell>
          <cell r="J57">
            <v>300</v>
          </cell>
          <cell r="K57">
            <v>300</v>
          </cell>
          <cell r="L57">
            <v>300</v>
          </cell>
          <cell r="M57">
            <v>295</v>
          </cell>
          <cell r="N57">
            <v>320</v>
          </cell>
          <cell r="O57">
            <v>345</v>
          </cell>
          <cell r="P57">
            <v>370</v>
          </cell>
          <cell r="Q57">
            <v>370</v>
          </cell>
          <cell r="R57">
            <v>365</v>
          </cell>
          <cell r="S57">
            <v>330</v>
          </cell>
          <cell r="T57">
            <v>300</v>
          </cell>
          <cell r="U57">
            <v>275</v>
          </cell>
          <cell r="V57">
            <v>250</v>
          </cell>
          <cell r="W57">
            <v>240</v>
          </cell>
          <cell r="X57">
            <v>235</v>
          </cell>
          <cell r="Y57">
            <v>230</v>
          </cell>
          <cell r="Z57">
            <v>240</v>
          </cell>
          <cell r="AA57">
            <v>245</v>
          </cell>
          <cell r="AB57">
            <v>250</v>
          </cell>
          <cell r="AC57">
            <v>250</v>
          </cell>
          <cell r="AD57">
            <v>250</v>
          </cell>
        </row>
        <row r="58">
          <cell r="D58" t="str">
            <v>Ivory Coast</v>
          </cell>
          <cell r="E58">
            <v>25</v>
          </cell>
          <cell r="F58">
            <v>25</v>
          </cell>
          <cell r="G58">
            <v>15</v>
          </cell>
          <cell r="H58">
            <v>15</v>
          </cell>
          <cell r="I58">
            <v>15</v>
          </cell>
          <cell r="J58">
            <v>5</v>
          </cell>
          <cell r="K58">
            <v>5</v>
          </cell>
          <cell r="L58">
            <v>5</v>
          </cell>
          <cell r="M58">
            <v>5</v>
          </cell>
          <cell r="N58">
            <v>5</v>
          </cell>
          <cell r="O58">
            <v>10</v>
          </cell>
          <cell r="P58">
            <v>10</v>
          </cell>
          <cell r="Q58">
            <v>10</v>
          </cell>
          <cell r="R58">
            <v>15</v>
          </cell>
          <cell r="S58">
            <v>20</v>
          </cell>
          <cell r="T58">
            <v>20</v>
          </cell>
          <cell r="U58">
            <v>20</v>
          </cell>
          <cell r="V58">
            <v>20</v>
          </cell>
          <cell r="W58">
            <v>20</v>
          </cell>
          <cell r="X58">
            <v>35</v>
          </cell>
          <cell r="Y58">
            <v>50</v>
          </cell>
          <cell r="Z58">
            <v>95</v>
          </cell>
          <cell r="AA58">
            <v>100</v>
          </cell>
          <cell r="AB58">
            <v>100</v>
          </cell>
          <cell r="AC58">
            <v>100</v>
          </cell>
          <cell r="AD58">
            <v>100</v>
          </cell>
        </row>
        <row r="59">
          <cell r="D59" t="str">
            <v>Madagascar</v>
          </cell>
          <cell r="E59">
            <v>0</v>
          </cell>
          <cell r="F59">
            <v>0</v>
          </cell>
          <cell r="G59">
            <v>0</v>
          </cell>
          <cell r="H59">
            <v>0</v>
          </cell>
          <cell r="I59">
            <v>0</v>
          </cell>
          <cell r="J59">
            <v>0</v>
          </cell>
          <cell r="K59">
            <v>0</v>
          </cell>
          <cell r="L59">
            <v>0</v>
          </cell>
          <cell r="M59">
            <v>0</v>
          </cell>
          <cell r="N59">
            <v>0</v>
          </cell>
          <cell r="O59">
            <v>0</v>
          </cell>
          <cell r="P59">
            <v>0</v>
          </cell>
          <cell r="Q59">
            <v>0</v>
          </cell>
          <cell r="R59">
            <v>0</v>
          </cell>
          <cell r="S59">
            <v>0</v>
          </cell>
          <cell r="T59">
            <v>0</v>
          </cell>
          <cell r="U59">
            <v>0</v>
          </cell>
          <cell r="V59">
            <v>0</v>
          </cell>
          <cell r="W59">
            <v>0</v>
          </cell>
          <cell r="X59">
            <v>0</v>
          </cell>
          <cell r="Y59">
            <v>0</v>
          </cell>
          <cell r="Z59">
            <v>0</v>
          </cell>
          <cell r="AA59">
            <v>0</v>
          </cell>
          <cell r="AB59">
            <v>5</v>
          </cell>
          <cell r="AC59">
            <v>30</v>
          </cell>
          <cell r="AD59">
            <v>50</v>
          </cell>
        </row>
        <row r="60">
          <cell r="D60" t="str">
            <v>Mauritania</v>
          </cell>
          <cell r="E60">
            <v>0</v>
          </cell>
          <cell r="F60">
            <v>0</v>
          </cell>
          <cell r="G60">
            <v>0</v>
          </cell>
          <cell r="H60">
            <v>0</v>
          </cell>
          <cell r="I60">
            <v>0</v>
          </cell>
          <cell r="J60">
            <v>0</v>
          </cell>
          <cell r="K60">
            <v>0</v>
          </cell>
          <cell r="L60">
            <v>0</v>
          </cell>
          <cell r="M60">
            <v>0</v>
          </cell>
          <cell r="N60">
            <v>0</v>
          </cell>
          <cell r="O60">
            <v>0</v>
          </cell>
          <cell r="P60">
            <v>0</v>
          </cell>
          <cell r="Q60">
            <v>0</v>
          </cell>
          <cell r="R60">
            <v>0</v>
          </cell>
          <cell r="S60">
            <v>0</v>
          </cell>
          <cell r="T60">
            <v>0</v>
          </cell>
          <cell r="U60">
            <v>0</v>
          </cell>
          <cell r="V60">
            <v>0</v>
          </cell>
          <cell r="W60">
            <v>0</v>
          </cell>
          <cell r="X60">
            <v>0</v>
          </cell>
          <cell r="Y60">
            <v>0</v>
          </cell>
          <cell r="Z60">
            <v>40</v>
          </cell>
          <cell r="AA60">
            <v>75</v>
          </cell>
          <cell r="AB60">
            <v>125</v>
          </cell>
          <cell r="AC60">
            <v>175</v>
          </cell>
          <cell r="AD60">
            <v>200</v>
          </cell>
        </row>
        <row r="61">
          <cell r="D61" t="str">
            <v>Morocco</v>
          </cell>
          <cell r="E61">
            <v>5</v>
          </cell>
          <cell r="F61">
            <v>5</v>
          </cell>
          <cell r="G61">
            <v>5</v>
          </cell>
          <cell r="H61">
            <v>5</v>
          </cell>
          <cell r="I61">
            <v>0</v>
          </cell>
          <cell r="J61">
            <v>0</v>
          </cell>
          <cell r="K61">
            <v>0</v>
          </cell>
          <cell r="L61">
            <v>0</v>
          </cell>
          <cell r="M61">
            <v>0</v>
          </cell>
          <cell r="N61">
            <v>0</v>
          </cell>
          <cell r="O61">
            <v>0</v>
          </cell>
          <cell r="P61">
            <v>0</v>
          </cell>
          <cell r="Q61">
            <v>0</v>
          </cell>
          <cell r="R61">
            <v>0</v>
          </cell>
          <cell r="S61">
            <v>0</v>
          </cell>
          <cell r="T61">
            <v>0</v>
          </cell>
          <cell r="U61">
            <v>0</v>
          </cell>
          <cell r="V61">
            <v>0</v>
          </cell>
          <cell r="W61">
            <v>5</v>
          </cell>
          <cell r="X61">
            <v>5</v>
          </cell>
          <cell r="Y61">
            <v>5</v>
          </cell>
          <cell r="Z61">
            <v>5</v>
          </cell>
          <cell r="AA61">
            <v>5</v>
          </cell>
          <cell r="AB61">
            <v>10</v>
          </cell>
          <cell r="AC61">
            <v>10</v>
          </cell>
          <cell r="AD61">
            <v>10</v>
          </cell>
        </row>
        <row r="62">
          <cell r="D62" t="str">
            <v>Sudan</v>
          </cell>
          <cell r="E62">
            <v>0</v>
          </cell>
          <cell r="F62">
            <v>0</v>
          </cell>
          <cell r="G62">
            <v>0</v>
          </cell>
          <cell r="H62">
            <v>0</v>
          </cell>
          <cell r="I62">
            <v>0</v>
          </cell>
          <cell r="J62">
            <v>5</v>
          </cell>
          <cell r="K62">
            <v>10</v>
          </cell>
          <cell r="L62">
            <v>10</v>
          </cell>
          <cell r="M62">
            <v>10</v>
          </cell>
          <cell r="N62">
            <v>15</v>
          </cell>
          <cell r="O62">
            <v>15</v>
          </cell>
          <cell r="P62">
            <v>15</v>
          </cell>
          <cell r="Q62">
            <v>15</v>
          </cell>
          <cell r="R62">
            <v>15</v>
          </cell>
          <cell r="S62">
            <v>65</v>
          </cell>
          <cell r="T62">
            <v>170</v>
          </cell>
          <cell r="U62">
            <v>210</v>
          </cell>
          <cell r="V62">
            <v>240</v>
          </cell>
          <cell r="W62">
            <v>265</v>
          </cell>
          <cell r="X62">
            <v>300</v>
          </cell>
          <cell r="Y62">
            <v>345</v>
          </cell>
          <cell r="Z62">
            <v>525</v>
          </cell>
          <cell r="AA62">
            <v>550</v>
          </cell>
          <cell r="AB62">
            <v>520</v>
          </cell>
          <cell r="AC62">
            <v>540</v>
          </cell>
          <cell r="AD62">
            <v>550</v>
          </cell>
        </row>
        <row r="63">
          <cell r="D63" t="str">
            <v>Tunisia</v>
          </cell>
          <cell r="E63">
            <v>115</v>
          </cell>
          <cell r="F63">
            <v>110</v>
          </cell>
          <cell r="G63">
            <v>105</v>
          </cell>
          <cell r="H63">
            <v>105</v>
          </cell>
          <cell r="I63">
            <v>105</v>
          </cell>
          <cell r="J63">
            <v>95</v>
          </cell>
          <cell r="K63">
            <v>105</v>
          </cell>
          <cell r="L63">
            <v>110</v>
          </cell>
          <cell r="M63">
            <v>100</v>
          </cell>
          <cell r="N63">
            <v>95</v>
          </cell>
          <cell r="O63">
            <v>95</v>
          </cell>
          <cell r="P63">
            <v>90</v>
          </cell>
          <cell r="Q63">
            <v>85</v>
          </cell>
          <cell r="R63">
            <v>85</v>
          </cell>
          <cell r="S63">
            <v>85</v>
          </cell>
          <cell r="T63">
            <v>80</v>
          </cell>
          <cell r="U63">
            <v>75</v>
          </cell>
          <cell r="V63">
            <v>80</v>
          </cell>
          <cell r="W63">
            <v>80</v>
          </cell>
          <cell r="X63">
            <v>85</v>
          </cell>
          <cell r="Y63">
            <v>70</v>
          </cell>
          <cell r="Z63">
            <v>65</v>
          </cell>
          <cell r="AA63">
            <v>65</v>
          </cell>
          <cell r="AB63">
            <v>60</v>
          </cell>
          <cell r="AC63">
            <v>60</v>
          </cell>
          <cell r="AD63">
            <v>60</v>
          </cell>
        </row>
        <row r="64">
          <cell r="D64" t="str">
            <v>Zaire</v>
          </cell>
          <cell r="E64">
            <v>35</v>
          </cell>
          <cell r="F64">
            <v>35</v>
          </cell>
          <cell r="G64">
            <v>30</v>
          </cell>
          <cell r="H64">
            <v>30</v>
          </cell>
          <cell r="I64">
            <v>30</v>
          </cell>
          <cell r="J64">
            <v>30</v>
          </cell>
          <cell r="K64">
            <v>25</v>
          </cell>
          <cell r="L64">
            <v>25</v>
          </cell>
          <cell r="M64">
            <v>25</v>
          </cell>
          <cell r="N64">
            <v>25</v>
          </cell>
          <cell r="O64">
            <v>30</v>
          </cell>
          <cell r="P64">
            <v>30</v>
          </cell>
          <cell r="Q64">
            <v>30</v>
          </cell>
          <cell r="R64">
            <v>25</v>
          </cell>
          <cell r="S64">
            <v>25</v>
          </cell>
          <cell r="T64">
            <v>25</v>
          </cell>
          <cell r="U64">
            <v>25</v>
          </cell>
          <cell r="V64">
            <v>25</v>
          </cell>
          <cell r="W64">
            <v>25</v>
          </cell>
          <cell r="X64">
            <v>20</v>
          </cell>
          <cell r="Y64">
            <v>20</v>
          </cell>
          <cell r="Z64">
            <v>20</v>
          </cell>
          <cell r="AA64">
            <v>20</v>
          </cell>
          <cell r="AB64">
            <v>20</v>
          </cell>
          <cell r="AC64">
            <v>20</v>
          </cell>
          <cell r="AD64">
            <v>20</v>
          </cell>
        </row>
        <row r="65">
          <cell r="D65" t="str">
            <v>South Africa *</v>
          </cell>
          <cell r="E65">
            <v>75</v>
          </cell>
          <cell r="F65">
            <v>75</v>
          </cell>
          <cell r="G65">
            <v>75</v>
          </cell>
          <cell r="H65">
            <v>80</v>
          </cell>
          <cell r="I65">
            <v>90</v>
          </cell>
          <cell r="J65">
            <v>100</v>
          </cell>
          <cell r="K65">
            <v>100</v>
          </cell>
          <cell r="L65">
            <v>105</v>
          </cell>
          <cell r="M65">
            <v>130</v>
          </cell>
          <cell r="N65">
            <v>160</v>
          </cell>
          <cell r="O65">
            <v>165</v>
          </cell>
          <cell r="P65">
            <v>160</v>
          </cell>
          <cell r="Q65">
            <v>160</v>
          </cell>
          <cell r="R65">
            <v>160</v>
          </cell>
          <cell r="S65">
            <v>160</v>
          </cell>
          <cell r="T65">
            <v>160</v>
          </cell>
          <cell r="U65">
            <v>160</v>
          </cell>
          <cell r="V65">
            <v>190</v>
          </cell>
          <cell r="W65">
            <v>195</v>
          </cell>
          <cell r="X65">
            <v>225</v>
          </cell>
          <cell r="Y65">
            <v>200</v>
          </cell>
          <cell r="Z65">
            <v>195</v>
          </cell>
          <cell r="AA65">
            <v>200</v>
          </cell>
          <cell r="AB65">
            <v>200</v>
          </cell>
          <cell r="AC65">
            <v>200</v>
          </cell>
          <cell r="AD65">
            <v>200</v>
          </cell>
        </row>
        <row r="66">
          <cell r="D66" t="str">
            <v>TOTAL</v>
          </cell>
          <cell r="E66">
            <v>1875</v>
          </cell>
          <cell r="F66">
            <v>1825</v>
          </cell>
          <cell r="G66">
            <v>1990</v>
          </cell>
          <cell r="H66">
            <v>2050</v>
          </cell>
          <cell r="I66">
            <v>2095</v>
          </cell>
          <cell r="J66">
            <v>2250</v>
          </cell>
          <cell r="K66">
            <v>2275</v>
          </cell>
          <cell r="L66">
            <v>2345</v>
          </cell>
          <cell r="M66">
            <v>2345</v>
          </cell>
          <cell r="N66">
            <v>2410</v>
          </cell>
          <cell r="O66">
            <v>2545</v>
          </cell>
          <cell r="P66">
            <v>2695</v>
          </cell>
          <cell r="Q66">
            <v>2705</v>
          </cell>
          <cell r="R66">
            <v>2705</v>
          </cell>
          <cell r="S66">
            <v>2755</v>
          </cell>
          <cell r="T66">
            <v>2810</v>
          </cell>
          <cell r="U66">
            <v>2770</v>
          </cell>
          <cell r="V66">
            <v>2990</v>
          </cell>
          <cell r="W66">
            <v>3035</v>
          </cell>
          <cell r="X66">
            <v>3445</v>
          </cell>
          <cell r="Y66">
            <v>3730</v>
          </cell>
          <cell r="Z66">
            <v>4240</v>
          </cell>
          <cell r="AA66">
            <v>4405</v>
          </cell>
          <cell r="AB66">
            <v>4505</v>
          </cell>
          <cell r="AC66">
            <v>4680</v>
          </cell>
          <cell r="AD66">
            <v>4835</v>
          </cell>
        </row>
        <row r="67">
          <cell r="Y67">
            <v>2420</v>
          </cell>
          <cell r="Z67">
            <v>2785</v>
          </cell>
          <cell r="AA67">
            <v>2935</v>
          </cell>
          <cell r="AB67">
            <v>3085</v>
          </cell>
          <cell r="AC67">
            <v>3240</v>
          </cell>
          <cell r="AD67">
            <v>3390</v>
          </cell>
        </row>
        <row r="68">
          <cell r="D68" t="str">
            <v>* Synthetic Liquids Production</v>
          </cell>
          <cell r="Y68">
            <v>1310</v>
          </cell>
          <cell r="Z68">
            <v>1455</v>
          </cell>
          <cell r="AA68">
            <v>1470</v>
          </cell>
          <cell r="AB68">
            <v>1420</v>
          </cell>
          <cell r="AC68">
            <v>1440</v>
          </cell>
          <cell r="AD68">
            <v>1445</v>
          </cell>
        </row>
        <row r="71">
          <cell r="D71" t="str">
            <v>DETAILS: NON-OPEC PRODUCTION   000 b/d</v>
          </cell>
        </row>
        <row r="72">
          <cell r="D72">
            <v>39393.745037384258</v>
          </cell>
        </row>
        <row r="74">
          <cell r="E74">
            <v>1985</v>
          </cell>
          <cell r="F74">
            <v>1986</v>
          </cell>
          <cell r="G74">
            <v>1987</v>
          </cell>
          <cell r="H74">
            <v>1988</v>
          </cell>
          <cell r="I74">
            <v>1989</v>
          </cell>
          <cell r="J74">
            <v>1990</v>
          </cell>
          <cell r="K74">
            <v>1991</v>
          </cell>
          <cell r="L74">
            <v>1992</v>
          </cell>
          <cell r="M74">
            <v>1993</v>
          </cell>
          <cell r="N74">
            <v>1994</v>
          </cell>
          <cell r="O74">
            <v>1995</v>
          </cell>
          <cell r="P74">
            <v>1996</v>
          </cell>
          <cell r="Q74">
            <v>1997</v>
          </cell>
          <cell r="R74">
            <v>1998</v>
          </cell>
          <cell r="S74">
            <v>1999</v>
          </cell>
          <cell r="T74">
            <v>2000</v>
          </cell>
          <cell r="U74">
            <v>2001</v>
          </cell>
          <cell r="V74">
            <v>2002</v>
          </cell>
          <cell r="W74">
            <v>2003</v>
          </cell>
          <cell r="X74">
            <v>2004</v>
          </cell>
          <cell r="Y74">
            <v>2005</v>
          </cell>
          <cell r="Z74">
            <v>2006</v>
          </cell>
          <cell r="AA74">
            <v>2007</v>
          </cell>
          <cell r="AB74">
            <v>2008</v>
          </cell>
          <cell r="AC74">
            <v>2009</v>
          </cell>
          <cell r="AD74">
            <v>2010</v>
          </cell>
        </row>
        <row r="75">
          <cell r="D75" t="str">
            <v>MIDDLE EAST</v>
          </cell>
        </row>
        <row r="76">
          <cell r="D76" t="str">
            <v>Bahrain</v>
          </cell>
          <cell r="E76">
            <v>45</v>
          </cell>
          <cell r="F76">
            <v>45</v>
          </cell>
          <cell r="G76">
            <v>45</v>
          </cell>
          <cell r="H76">
            <v>45</v>
          </cell>
          <cell r="I76">
            <v>45</v>
          </cell>
          <cell r="J76">
            <v>45</v>
          </cell>
          <cell r="K76">
            <v>40</v>
          </cell>
          <cell r="L76">
            <v>40</v>
          </cell>
          <cell r="M76">
            <v>40</v>
          </cell>
          <cell r="N76">
            <v>40</v>
          </cell>
          <cell r="O76">
            <v>145</v>
          </cell>
          <cell r="P76">
            <v>150</v>
          </cell>
          <cell r="Q76">
            <v>170</v>
          </cell>
          <cell r="R76">
            <v>170</v>
          </cell>
          <cell r="S76">
            <v>165</v>
          </cell>
          <cell r="T76">
            <v>165</v>
          </cell>
          <cell r="U76">
            <v>160</v>
          </cell>
          <cell r="V76">
            <v>195</v>
          </cell>
          <cell r="W76">
            <v>200</v>
          </cell>
          <cell r="X76">
            <v>200</v>
          </cell>
          <cell r="Y76">
            <v>200</v>
          </cell>
          <cell r="Z76">
            <v>200</v>
          </cell>
          <cell r="AA76">
            <v>225</v>
          </cell>
          <cell r="AB76">
            <v>250</v>
          </cell>
          <cell r="AC76">
            <v>250</v>
          </cell>
          <cell r="AD76">
            <v>250</v>
          </cell>
        </row>
        <row r="77">
          <cell r="D77" t="str">
            <v>Oman</v>
          </cell>
          <cell r="E77">
            <v>495</v>
          </cell>
          <cell r="F77">
            <v>555</v>
          </cell>
          <cell r="G77">
            <v>580</v>
          </cell>
          <cell r="H77">
            <v>620</v>
          </cell>
          <cell r="I77">
            <v>640</v>
          </cell>
          <cell r="J77">
            <v>685</v>
          </cell>
          <cell r="K77">
            <v>710</v>
          </cell>
          <cell r="L77">
            <v>740</v>
          </cell>
          <cell r="M77">
            <v>780</v>
          </cell>
          <cell r="N77">
            <v>810</v>
          </cell>
          <cell r="O77">
            <v>855</v>
          </cell>
          <cell r="P77">
            <v>890</v>
          </cell>
          <cell r="Q77">
            <v>905</v>
          </cell>
          <cell r="R77">
            <v>900</v>
          </cell>
          <cell r="S77">
            <v>905</v>
          </cell>
          <cell r="T77">
            <v>950</v>
          </cell>
          <cell r="U77">
            <v>965</v>
          </cell>
          <cell r="V77">
            <v>900</v>
          </cell>
          <cell r="W77">
            <v>820</v>
          </cell>
          <cell r="X77">
            <v>765</v>
          </cell>
          <cell r="Y77">
            <v>780</v>
          </cell>
          <cell r="Z77">
            <v>740</v>
          </cell>
          <cell r="AA77">
            <v>700</v>
          </cell>
          <cell r="AB77">
            <v>665</v>
          </cell>
          <cell r="AC77">
            <v>630</v>
          </cell>
          <cell r="AD77">
            <v>675</v>
          </cell>
        </row>
        <row r="78">
          <cell r="D78" t="str">
            <v>Syria</v>
          </cell>
          <cell r="E78">
            <v>175</v>
          </cell>
          <cell r="F78">
            <v>175</v>
          </cell>
          <cell r="G78">
            <v>235</v>
          </cell>
          <cell r="H78">
            <v>270</v>
          </cell>
          <cell r="I78">
            <v>325</v>
          </cell>
          <cell r="J78">
            <v>390</v>
          </cell>
          <cell r="K78">
            <v>470</v>
          </cell>
          <cell r="L78">
            <v>525</v>
          </cell>
          <cell r="M78">
            <v>575</v>
          </cell>
          <cell r="N78">
            <v>580</v>
          </cell>
          <cell r="O78">
            <v>610</v>
          </cell>
          <cell r="P78">
            <v>605</v>
          </cell>
          <cell r="Q78">
            <v>580</v>
          </cell>
          <cell r="R78">
            <v>555</v>
          </cell>
          <cell r="S78">
            <v>535</v>
          </cell>
          <cell r="T78">
            <v>525</v>
          </cell>
          <cell r="U78">
            <v>515</v>
          </cell>
          <cell r="V78">
            <v>510</v>
          </cell>
          <cell r="W78">
            <v>525</v>
          </cell>
          <cell r="X78">
            <v>505</v>
          </cell>
          <cell r="Y78">
            <v>475</v>
          </cell>
          <cell r="Z78">
            <v>450</v>
          </cell>
          <cell r="AA78">
            <v>425</v>
          </cell>
          <cell r="AB78">
            <v>410</v>
          </cell>
          <cell r="AC78">
            <v>390</v>
          </cell>
          <cell r="AD78">
            <v>375</v>
          </cell>
        </row>
        <row r="79">
          <cell r="D79" t="str">
            <v>Yemen</v>
          </cell>
          <cell r="E79">
            <v>0</v>
          </cell>
          <cell r="F79">
            <v>0</v>
          </cell>
          <cell r="G79">
            <v>10</v>
          </cell>
          <cell r="H79">
            <v>170</v>
          </cell>
          <cell r="I79">
            <v>190</v>
          </cell>
          <cell r="J79">
            <v>190</v>
          </cell>
          <cell r="K79">
            <v>200</v>
          </cell>
          <cell r="L79">
            <v>190</v>
          </cell>
          <cell r="M79">
            <v>225</v>
          </cell>
          <cell r="N79">
            <v>340</v>
          </cell>
          <cell r="O79">
            <v>350</v>
          </cell>
          <cell r="P79">
            <v>350</v>
          </cell>
          <cell r="Q79">
            <v>390</v>
          </cell>
          <cell r="R79">
            <v>395</v>
          </cell>
          <cell r="S79">
            <v>420</v>
          </cell>
          <cell r="T79">
            <v>450</v>
          </cell>
          <cell r="U79">
            <v>470</v>
          </cell>
          <cell r="V79">
            <v>455</v>
          </cell>
          <cell r="W79">
            <v>440</v>
          </cell>
          <cell r="X79">
            <v>415</v>
          </cell>
          <cell r="Y79">
            <v>395</v>
          </cell>
          <cell r="Z79">
            <v>390</v>
          </cell>
          <cell r="AA79">
            <v>375</v>
          </cell>
          <cell r="AB79">
            <v>360</v>
          </cell>
          <cell r="AC79">
            <v>345</v>
          </cell>
          <cell r="AD79">
            <v>325</v>
          </cell>
        </row>
        <row r="80">
          <cell r="D80" t="str">
            <v>TOTAL</v>
          </cell>
          <cell r="E80">
            <v>715</v>
          </cell>
          <cell r="F80">
            <v>775</v>
          </cell>
          <cell r="G80">
            <v>870</v>
          </cell>
          <cell r="H80">
            <v>1105</v>
          </cell>
          <cell r="I80">
            <v>1200</v>
          </cell>
          <cell r="J80">
            <v>1310</v>
          </cell>
          <cell r="K80">
            <v>1420</v>
          </cell>
          <cell r="L80">
            <v>1495</v>
          </cell>
          <cell r="M80">
            <v>1620</v>
          </cell>
          <cell r="N80">
            <v>1770</v>
          </cell>
          <cell r="O80">
            <v>1960</v>
          </cell>
          <cell r="P80">
            <v>1995</v>
          </cell>
          <cell r="Q80">
            <v>2045</v>
          </cell>
          <cell r="R80">
            <v>2020</v>
          </cell>
          <cell r="S80">
            <v>2025</v>
          </cell>
          <cell r="T80">
            <v>2090</v>
          </cell>
          <cell r="U80">
            <v>2110</v>
          </cell>
          <cell r="V80">
            <v>2060</v>
          </cell>
          <cell r="W80">
            <v>1985</v>
          </cell>
          <cell r="X80">
            <v>1885</v>
          </cell>
          <cell r="Y80">
            <v>1850</v>
          </cell>
          <cell r="Z80">
            <v>1780</v>
          </cell>
          <cell r="AA80">
            <v>1725</v>
          </cell>
          <cell r="AB80">
            <v>1685</v>
          </cell>
          <cell r="AC80">
            <v>1615</v>
          </cell>
          <cell r="AD80">
            <v>1625</v>
          </cell>
        </row>
        <row r="83">
          <cell r="D83" t="str">
            <v>ASIA-PACIFIC</v>
          </cell>
          <cell r="E83">
            <v>1985</v>
          </cell>
          <cell r="F83">
            <v>1986</v>
          </cell>
          <cell r="G83">
            <v>1987</v>
          </cell>
          <cell r="H83">
            <v>1988</v>
          </cell>
          <cell r="I83">
            <v>1989</v>
          </cell>
          <cell r="J83">
            <v>1990</v>
          </cell>
          <cell r="K83">
            <v>1991</v>
          </cell>
          <cell r="L83">
            <v>1992</v>
          </cell>
          <cell r="M83">
            <v>1993</v>
          </cell>
          <cell r="N83">
            <v>1994</v>
          </cell>
          <cell r="O83">
            <v>1995</v>
          </cell>
          <cell r="P83">
            <v>1996</v>
          </cell>
          <cell r="Q83">
            <v>1997</v>
          </cell>
          <cell r="R83">
            <v>1998</v>
          </cell>
          <cell r="S83">
            <v>1999</v>
          </cell>
          <cell r="T83">
            <v>2000</v>
          </cell>
          <cell r="U83">
            <v>2001</v>
          </cell>
          <cell r="V83">
            <v>2002</v>
          </cell>
          <cell r="W83">
            <v>2003</v>
          </cell>
          <cell r="X83">
            <v>2004</v>
          </cell>
          <cell r="Y83">
            <v>2005</v>
          </cell>
          <cell r="Z83">
            <v>2006</v>
          </cell>
          <cell r="AA83">
            <v>2007</v>
          </cell>
          <cell r="AB83">
            <v>2008</v>
          </cell>
          <cell r="AC83">
            <v>2009</v>
          </cell>
          <cell r="AD83">
            <v>2010</v>
          </cell>
        </row>
        <row r="84">
          <cell r="D84" t="str">
            <v>Australia</v>
          </cell>
          <cell r="E84">
            <v>645</v>
          </cell>
          <cell r="F84">
            <v>580</v>
          </cell>
          <cell r="G84">
            <v>615</v>
          </cell>
          <cell r="H84">
            <v>585</v>
          </cell>
          <cell r="I84">
            <v>545</v>
          </cell>
          <cell r="J84">
            <v>625</v>
          </cell>
          <cell r="K84">
            <v>590</v>
          </cell>
          <cell r="L84">
            <v>590</v>
          </cell>
          <cell r="M84">
            <v>555</v>
          </cell>
          <cell r="N84">
            <v>615</v>
          </cell>
          <cell r="O84">
            <v>585</v>
          </cell>
          <cell r="P84">
            <v>600</v>
          </cell>
          <cell r="Q84">
            <v>595</v>
          </cell>
          <cell r="R84">
            <v>595</v>
          </cell>
          <cell r="S84">
            <v>600</v>
          </cell>
          <cell r="T84">
            <v>795</v>
          </cell>
          <cell r="U84">
            <v>720</v>
          </cell>
          <cell r="V84">
            <v>700</v>
          </cell>
          <cell r="W84">
            <v>605</v>
          </cell>
          <cell r="X84">
            <v>535</v>
          </cell>
          <cell r="Y84">
            <v>545</v>
          </cell>
          <cell r="Z84">
            <v>530</v>
          </cell>
          <cell r="AA84">
            <v>525</v>
          </cell>
          <cell r="AB84">
            <v>550</v>
          </cell>
          <cell r="AC84">
            <v>550</v>
          </cell>
          <cell r="AD84">
            <v>550</v>
          </cell>
        </row>
        <row r="85">
          <cell r="D85" t="str">
            <v>Bangladesh</v>
          </cell>
          <cell r="E85">
            <v>0</v>
          </cell>
          <cell r="F85">
            <v>5</v>
          </cell>
          <cell r="G85">
            <v>5</v>
          </cell>
          <cell r="H85">
            <v>5</v>
          </cell>
          <cell r="I85">
            <v>0</v>
          </cell>
          <cell r="J85">
            <v>0</v>
          </cell>
          <cell r="K85">
            <v>0</v>
          </cell>
          <cell r="L85">
            <v>0</v>
          </cell>
          <cell r="M85">
            <v>0</v>
          </cell>
          <cell r="N85">
            <v>0</v>
          </cell>
          <cell r="O85">
            <v>0</v>
          </cell>
          <cell r="P85">
            <v>0</v>
          </cell>
          <cell r="Q85">
            <v>0</v>
          </cell>
          <cell r="R85">
            <v>0</v>
          </cell>
          <cell r="S85">
            <v>0</v>
          </cell>
          <cell r="T85">
            <v>0</v>
          </cell>
          <cell r="U85">
            <v>0</v>
          </cell>
          <cell r="V85">
            <v>0</v>
          </cell>
          <cell r="W85">
            <v>0</v>
          </cell>
          <cell r="X85">
            <v>0</v>
          </cell>
          <cell r="Y85">
            <v>0</v>
          </cell>
          <cell r="Z85">
            <v>0</v>
          </cell>
          <cell r="AA85">
            <v>0</v>
          </cell>
          <cell r="AB85">
            <v>0</v>
          </cell>
          <cell r="AC85">
            <v>0</v>
          </cell>
          <cell r="AD85">
            <v>0</v>
          </cell>
        </row>
        <row r="86">
          <cell r="D86" t="str">
            <v>Brunei</v>
          </cell>
          <cell r="E86">
            <v>170</v>
          </cell>
          <cell r="F86">
            <v>165</v>
          </cell>
          <cell r="G86">
            <v>165</v>
          </cell>
          <cell r="H86">
            <v>155</v>
          </cell>
          <cell r="I86">
            <v>150</v>
          </cell>
          <cell r="J86">
            <v>150</v>
          </cell>
          <cell r="K86">
            <v>160</v>
          </cell>
          <cell r="L86">
            <v>160</v>
          </cell>
          <cell r="M86">
            <v>160</v>
          </cell>
          <cell r="N86">
            <v>165</v>
          </cell>
          <cell r="O86">
            <v>165</v>
          </cell>
          <cell r="P86">
            <v>160</v>
          </cell>
          <cell r="Q86">
            <v>150</v>
          </cell>
          <cell r="R86">
            <v>140</v>
          </cell>
          <cell r="S86">
            <v>160</v>
          </cell>
          <cell r="T86">
            <v>175</v>
          </cell>
          <cell r="U86">
            <v>185</v>
          </cell>
          <cell r="V86">
            <v>195</v>
          </cell>
          <cell r="W86">
            <v>200</v>
          </cell>
          <cell r="X86">
            <v>195</v>
          </cell>
          <cell r="Y86">
            <v>190</v>
          </cell>
          <cell r="Z86">
            <v>190</v>
          </cell>
          <cell r="AA86">
            <v>190</v>
          </cell>
          <cell r="AB86">
            <v>190</v>
          </cell>
          <cell r="AC86">
            <v>190</v>
          </cell>
          <cell r="AD86">
            <v>190</v>
          </cell>
        </row>
        <row r="87">
          <cell r="D87" t="str">
            <v>Burma</v>
          </cell>
          <cell r="E87">
            <v>30</v>
          </cell>
          <cell r="F87">
            <v>25</v>
          </cell>
          <cell r="G87">
            <v>20</v>
          </cell>
          <cell r="H87">
            <v>15</v>
          </cell>
          <cell r="I87">
            <v>15</v>
          </cell>
          <cell r="J87">
            <v>15</v>
          </cell>
          <cell r="K87">
            <v>10</v>
          </cell>
          <cell r="L87">
            <v>15</v>
          </cell>
          <cell r="M87">
            <v>15</v>
          </cell>
          <cell r="N87">
            <v>15</v>
          </cell>
          <cell r="O87">
            <v>15</v>
          </cell>
          <cell r="P87">
            <v>15</v>
          </cell>
          <cell r="Q87">
            <v>15</v>
          </cell>
          <cell r="R87">
            <v>15</v>
          </cell>
          <cell r="S87">
            <v>15</v>
          </cell>
          <cell r="T87">
            <v>15</v>
          </cell>
          <cell r="U87">
            <v>15</v>
          </cell>
          <cell r="V87">
            <v>15</v>
          </cell>
          <cell r="W87">
            <v>15</v>
          </cell>
          <cell r="X87">
            <v>20</v>
          </cell>
          <cell r="Y87">
            <v>20</v>
          </cell>
          <cell r="Z87">
            <v>20</v>
          </cell>
          <cell r="AA87">
            <v>20</v>
          </cell>
          <cell r="AB87">
            <v>25</v>
          </cell>
          <cell r="AC87">
            <v>25</v>
          </cell>
          <cell r="AD87">
            <v>25</v>
          </cell>
        </row>
        <row r="88">
          <cell r="D88" t="str">
            <v>Cambodia</v>
          </cell>
          <cell r="E88">
            <v>0</v>
          </cell>
          <cell r="F88">
            <v>0</v>
          </cell>
          <cell r="G88">
            <v>0</v>
          </cell>
          <cell r="H88">
            <v>0</v>
          </cell>
          <cell r="I88">
            <v>0</v>
          </cell>
          <cell r="J88">
            <v>0</v>
          </cell>
          <cell r="K88">
            <v>0</v>
          </cell>
          <cell r="L88">
            <v>0</v>
          </cell>
          <cell r="M88">
            <v>0</v>
          </cell>
          <cell r="N88">
            <v>0</v>
          </cell>
          <cell r="O88">
            <v>0</v>
          </cell>
          <cell r="P88">
            <v>0</v>
          </cell>
          <cell r="Q88">
            <v>0</v>
          </cell>
          <cell r="R88">
            <v>0</v>
          </cell>
          <cell r="S88">
            <v>0</v>
          </cell>
          <cell r="T88">
            <v>0</v>
          </cell>
          <cell r="U88">
            <v>0</v>
          </cell>
          <cell r="V88">
            <v>0</v>
          </cell>
          <cell r="W88">
            <v>0</v>
          </cell>
          <cell r="X88">
            <v>0</v>
          </cell>
          <cell r="Y88">
            <v>0</v>
          </cell>
          <cell r="Z88">
            <v>5</v>
          </cell>
          <cell r="AA88">
            <v>5</v>
          </cell>
          <cell r="AB88">
            <v>10</v>
          </cell>
          <cell r="AC88">
            <v>10</v>
          </cell>
          <cell r="AD88">
            <v>15</v>
          </cell>
        </row>
        <row r="89">
          <cell r="D89" t="str">
            <v>China</v>
          </cell>
          <cell r="E89">
            <v>2505</v>
          </cell>
          <cell r="F89">
            <v>2620</v>
          </cell>
          <cell r="G89">
            <v>2690</v>
          </cell>
          <cell r="H89">
            <v>2740</v>
          </cell>
          <cell r="I89">
            <v>2760</v>
          </cell>
          <cell r="J89">
            <v>2770</v>
          </cell>
          <cell r="K89">
            <v>2775</v>
          </cell>
          <cell r="L89">
            <v>2820</v>
          </cell>
          <cell r="M89">
            <v>2900</v>
          </cell>
          <cell r="N89">
            <v>2960</v>
          </cell>
          <cell r="O89">
            <v>2990</v>
          </cell>
          <cell r="P89">
            <v>3115</v>
          </cell>
          <cell r="Q89">
            <v>3190</v>
          </cell>
          <cell r="R89">
            <v>3190</v>
          </cell>
          <cell r="S89">
            <v>3185</v>
          </cell>
          <cell r="T89">
            <v>3230</v>
          </cell>
          <cell r="U89">
            <v>3300</v>
          </cell>
          <cell r="V89">
            <v>3395</v>
          </cell>
          <cell r="W89">
            <v>3410</v>
          </cell>
          <cell r="X89">
            <v>3485</v>
          </cell>
          <cell r="Y89">
            <v>3630</v>
          </cell>
          <cell r="Z89">
            <v>3625</v>
          </cell>
          <cell r="AA89">
            <v>3625</v>
          </cell>
          <cell r="AB89">
            <v>3650</v>
          </cell>
          <cell r="AC89">
            <v>3650</v>
          </cell>
          <cell r="AD89">
            <v>3650</v>
          </cell>
        </row>
        <row r="90">
          <cell r="D90" t="str">
            <v>East Timor</v>
          </cell>
          <cell r="E90">
            <v>0</v>
          </cell>
          <cell r="F90">
            <v>0</v>
          </cell>
          <cell r="G90">
            <v>0</v>
          </cell>
          <cell r="H90">
            <v>0</v>
          </cell>
          <cell r="I90">
            <v>0</v>
          </cell>
          <cell r="J90">
            <v>0</v>
          </cell>
          <cell r="K90">
            <v>0</v>
          </cell>
          <cell r="L90">
            <v>0</v>
          </cell>
          <cell r="M90">
            <v>0</v>
          </cell>
          <cell r="N90">
            <v>0</v>
          </cell>
          <cell r="O90">
            <v>0</v>
          </cell>
          <cell r="P90">
            <v>0</v>
          </cell>
          <cell r="Q90">
            <v>0</v>
          </cell>
          <cell r="R90">
            <v>0</v>
          </cell>
          <cell r="S90">
            <v>0</v>
          </cell>
          <cell r="T90">
            <v>0</v>
          </cell>
          <cell r="U90">
            <v>0</v>
          </cell>
          <cell r="V90">
            <v>0</v>
          </cell>
          <cell r="W90">
            <v>0</v>
          </cell>
          <cell r="X90">
            <v>45</v>
          </cell>
          <cell r="Y90">
            <v>100</v>
          </cell>
          <cell r="Z90">
            <v>105</v>
          </cell>
          <cell r="AA90">
            <v>100</v>
          </cell>
          <cell r="AB90">
            <v>100</v>
          </cell>
          <cell r="AC90">
            <v>100</v>
          </cell>
          <cell r="AD90">
            <v>100</v>
          </cell>
        </row>
        <row r="91">
          <cell r="D91" t="str">
            <v>India</v>
          </cell>
          <cell r="E91">
            <v>620</v>
          </cell>
          <cell r="F91">
            <v>650</v>
          </cell>
          <cell r="G91">
            <v>630</v>
          </cell>
          <cell r="H91">
            <v>660</v>
          </cell>
          <cell r="I91">
            <v>705</v>
          </cell>
          <cell r="J91">
            <v>700</v>
          </cell>
          <cell r="K91">
            <v>655</v>
          </cell>
          <cell r="L91">
            <v>600</v>
          </cell>
          <cell r="M91">
            <v>575</v>
          </cell>
          <cell r="N91">
            <v>675</v>
          </cell>
          <cell r="O91">
            <v>770</v>
          </cell>
          <cell r="P91">
            <v>740</v>
          </cell>
          <cell r="Q91">
            <v>765</v>
          </cell>
          <cell r="R91">
            <v>750</v>
          </cell>
          <cell r="S91">
            <v>745</v>
          </cell>
          <cell r="T91">
            <v>735</v>
          </cell>
          <cell r="U91">
            <v>740</v>
          </cell>
          <cell r="V91">
            <v>780</v>
          </cell>
          <cell r="W91">
            <v>785</v>
          </cell>
          <cell r="X91">
            <v>800</v>
          </cell>
          <cell r="Y91">
            <v>770</v>
          </cell>
          <cell r="Z91">
            <v>785</v>
          </cell>
          <cell r="AA91">
            <v>800</v>
          </cell>
          <cell r="AB91">
            <v>850</v>
          </cell>
          <cell r="AC91">
            <v>950</v>
          </cell>
          <cell r="AD91">
            <v>950</v>
          </cell>
        </row>
        <row r="92">
          <cell r="D92" t="str">
            <v>Japan</v>
          </cell>
          <cell r="E92">
            <v>15</v>
          </cell>
          <cell r="F92">
            <v>15</v>
          </cell>
          <cell r="G92">
            <v>15</v>
          </cell>
          <cell r="H92">
            <v>15</v>
          </cell>
          <cell r="I92">
            <v>15</v>
          </cell>
          <cell r="J92">
            <v>15</v>
          </cell>
          <cell r="K92">
            <v>15</v>
          </cell>
          <cell r="L92">
            <v>15</v>
          </cell>
          <cell r="M92">
            <v>15</v>
          </cell>
          <cell r="N92">
            <v>15</v>
          </cell>
          <cell r="O92">
            <v>20</v>
          </cell>
          <cell r="P92">
            <v>20</v>
          </cell>
          <cell r="Q92">
            <v>20</v>
          </cell>
          <cell r="R92">
            <v>20</v>
          </cell>
          <cell r="S92">
            <v>20</v>
          </cell>
          <cell r="T92">
            <v>20</v>
          </cell>
          <cell r="U92">
            <v>20</v>
          </cell>
          <cell r="V92">
            <v>20</v>
          </cell>
          <cell r="W92">
            <v>15</v>
          </cell>
          <cell r="X92">
            <v>15</v>
          </cell>
          <cell r="Y92">
            <v>15</v>
          </cell>
          <cell r="Z92">
            <v>15</v>
          </cell>
          <cell r="AA92">
            <v>15</v>
          </cell>
          <cell r="AB92">
            <v>15</v>
          </cell>
          <cell r="AC92">
            <v>15</v>
          </cell>
          <cell r="AD92">
            <v>15</v>
          </cell>
        </row>
        <row r="93">
          <cell r="D93" t="str">
            <v>Malaysia</v>
          </cell>
          <cell r="E93">
            <v>440</v>
          </cell>
          <cell r="F93">
            <v>500</v>
          </cell>
          <cell r="G93">
            <v>470</v>
          </cell>
          <cell r="H93">
            <v>540</v>
          </cell>
          <cell r="I93">
            <v>600</v>
          </cell>
          <cell r="J93">
            <v>620</v>
          </cell>
          <cell r="K93">
            <v>650</v>
          </cell>
          <cell r="L93">
            <v>660</v>
          </cell>
          <cell r="M93">
            <v>640</v>
          </cell>
          <cell r="N93">
            <v>645</v>
          </cell>
          <cell r="O93">
            <v>775</v>
          </cell>
          <cell r="P93">
            <v>775</v>
          </cell>
          <cell r="Q93">
            <v>775</v>
          </cell>
          <cell r="R93">
            <v>780</v>
          </cell>
          <cell r="S93">
            <v>750</v>
          </cell>
          <cell r="T93">
            <v>750</v>
          </cell>
          <cell r="U93">
            <v>750</v>
          </cell>
          <cell r="V93">
            <v>760</v>
          </cell>
          <cell r="W93">
            <v>825</v>
          </cell>
          <cell r="X93">
            <v>860</v>
          </cell>
          <cell r="Y93">
            <v>830</v>
          </cell>
          <cell r="Z93">
            <v>845</v>
          </cell>
          <cell r="AA93">
            <v>850</v>
          </cell>
          <cell r="AB93">
            <v>850</v>
          </cell>
          <cell r="AC93">
            <v>850</v>
          </cell>
          <cell r="AD93">
            <v>850</v>
          </cell>
        </row>
        <row r="94">
          <cell r="D94" t="str">
            <v>New Zealand</v>
          </cell>
          <cell r="E94">
            <v>60</v>
          </cell>
          <cell r="F94">
            <v>65</v>
          </cell>
          <cell r="G94">
            <v>70</v>
          </cell>
          <cell r="H94">
            <v>70</v>
          </cell>
          <cell r="I94">
            <v>80</v>
          </cell>
          <cell r="J94">
            <v>80</v>
          </cell>
          <cell r="K94">
            <v>80</v>
          </cell>
          <cell r="L94">
            <v>80</v>
          </cell>
          <cell r="M94">
            <v>80</v>
          </cell>
          <cell r="N94">
            <v>80</v>
          </cell>
          <cell r="O94">
            <v>45</v>
          </cell>
          <cell r="P94">
            <v>55</v>
          </cell>
          <cell r="Q94">
            <v>65</v>
          </cell>
          <cell r="R94">
            <v>55</v>
          </cell>
          <cell r="S94">
            <v>50</v>
          </cell>
          <cell r="T94">
            <v>45</v>
          </cell>
          <cell r="U94">
            <v>40</v>
          </cell>
          <cell r="V94">
            <v>40</v>
          </cell>
          <cell r="W94">
            <v>30</v>
          </cell>
          <cell r="X94">
            <v>25</v>
          </cell>
          <cell r="Y94">
            <v>25</v>
          </cell>
          <cell r="Z94">
            <v>25</v>
          </cell>
          <cell r="AA94">
            <v>20</v>
          </cell>
          <cell r="AB94">
            <v>20</v>
          </cell>
          <cell r="AC94">
            <v>20</v>
          </cell>
          <cell r="AD94">
            <v>20</v>
          </cell>
        </row>
        <row r="95">
          <cell r="D95" t="str">
            <v>Pakistan</v>
          </cell>
          <cell r="E95">
            <v>35</v>
          </cell>
          <cell r="F95">
            <v>40</v>
          </cell>
          <cell r="G95">
            <v>40</v>
          </cell>
          <cell r="H95">
            <v>45</v>
          </cell>
          <cell r="I95">
            <v>45</v>
          </cell>
          <cell r="J95">
            <v>60</v>
          </cell>
          <cell r="K95">
            <v>70</v>
          </cell>
          <cell r="L95">
            <v>75</v>
          </cell>
          <cell r="M95">
            <v>65</v>
          </cell>
          <cell r="N95">
            <v>60</v>
          </cell>
          <cell r="O95">
            <v>55</v>
          </cell>
          <cell r="P95">
            <v>55</v>
          </cell>
          <cell r="Q95">
            <v>55</v>
          </cell>
          <cell r="R95">
            <v>55</v>
          </cell>
          <cell r="S95">
            <v>55</v>
          </cell>
          <cell r="T95">
            <v>55</v>
          </cell>
          <cell r="U95">
            <v>60</v>
          </cell>
          <cell r="V95">
            <v>65</v>
          </cell>
          <cell r="W95">
            <v>60</v>
          </cell>
          <cell r="X95">
            <v>60</v>
          </cell>
          <cell r="Y95">
            <v>65</v>
          </cell>
          <cell r="Z95">
            <v>65</v>
          </cell>
          <cell r="AA95">
            <v>75</v>
          </cell>
          <cell r="AB95">
            <v>75</v>
          </cell>
          <cell r="AC95">
            <v>80</v>
          </cell>
          <cell r="AD95">
            <v>80</v>
          </cell>
        </row>
        <row r="96">
          <cell r="D96" t="str">
            <v>Papua New Guinea</v>
          </cell>
          <cell r="E96">
            <v>0</v>
          </cell>
          <cell r="F96">
            <v>0</v>
          </cell>
          <cell r="G96">
            <v>0</v>
          </cell>
          <cell r="H96">
            <v>0</v>
          </cell>
          <cell r="I96">
            <v>0</v>
          </cell>
          <cell r="J96">
            <v>0</v>
          </cell>
          <cell r="K96">
            <v>5</v>
          </cell>
          <cell r="L96">
            <v>40</v>
          </cell>
          <cell r="M96">
            <v>125</v>
          </cell>
          <cell r="N96">
            <v>125</v>
          </cell>
          <cell r="O96">
            <v>100</v>
          </cell>
          <cell r="P96">
            <v>105</v>
          </cell>
          <cell r="Q96">
            <v>85</v>
          </cell>
          <cell r="R96">
            <v>80</v>
          </cell>
          <cell r="S96">
            <v>90</v>
          </cell>
          <cell r="T96">
            <v>70</v>
          </cell>
          <cell r="U96">
            <v>55</v>
          </cell>
          <cell r="V96">
            <v>45</v>
          </cell>
          <cell r="W96">
            <v>50</v>
          </cell>
          <cell r="X96">
            <v>45</v>
          </cell>
          <cell r="Y96">
            <v>45</v>
          </cell>
          <cell r="Z96">
            <v>45</v>
          </cell>
          <cell r="AA96">
            <v>40</v>
          </cell>
          <cell r="AB96">
            <v>40</v>
          </cell>
          <cell r="AC96">
            <v>40</v>
          </cell>
          <cell r="AD96">
            <v>40</v>
          </cell>
        </row>
        <row r="97">
          <cell r="D97" t="str">
            <v>Philippines</v>
          </cell>
          <cell r="E97">
            <v>10</v>
          </cell>
          <cell r="F97">
            <v>5</v>
          </cell>
          <cell r="G97">
            <v>5</v>
          </cell>
          <cell r="H97">
            <v>5</v>
          </cell>
          <cell r="I97">
            <v>5</v>
          </cell>
          <cell r="J97">
            <v>5</v>
          </cell>
          <cell r="K97">
            <v>5</v>
          </cell>
          <cell r="L97">
            <v>5</v>
          </cell>
          <cell r="M97">
            <v>5</v>
          </cell>
          <cell r="N97">
            <v>5</v>
          </cell>
          <cell r="O97">
            <v>5</v>
          </cell>
          <cell r="P97">
            <v>0</v>
          </cell>
          <cell r="Q97">
            <v>0</v>
          </cell>
          <cell r="R97">
            <v>0</v>
          </cell>
          <cell r="S97">
            <v>0</v>
          </cell>
          <cell r="T97">
            <v>0</v>
          </cell>
          <cell r="U97">
            <v>10</v>
          </cell>
          <cell r="V97">
            <v>25</v>
          </cell>
          <cell r="W97">
            <v>25</v>
          </cell>
          <cell r="X97">
            <v>25</v>
          </cell>
          <cell r="Y97">
            <v>25</v>
          </cell>
          <cell r="Z97">
            <v>25</v>
          </cell>
          <cell r="AA97">
            <v>25</v>
          </cell>
          <cell r="AB97">
            <v>25</v>
          </cell>
          <cell r="AC97">
            <v>25</v>
          </cell>
          <cell r="AD97">
            <v>25</v>
          </cell>
        </row>
        <row r="98">
          <cell r="D98" t="str">
            <v>Taiwan</v>
          </cell>
          <cell r="E98">
            <v>5</v>
          </cell>
          <cell r="F98">
            <v>0</v>
          </cell>
          <cell r="G98">
            <v>0</v>
          </cell>
          <cell r="H98">
            <v>0</v>
          </cell>
          <cell r="I98">
            <v>0</v>
          </cell>
          <cell r="J98">
            <v>0</v>
          </cell>
          <cell r="K98">
            <v>0</v>
          </cell>
          <cell r="L98">
            <v>0</v>
          </cell>
          <cell r="M98">
            <v>0</v>
          </cell>
          <cell r="N98">
            <v>0</v>
          </cell>
          <cell r="O98">
            <v>0</v>
          </cell>
          <cell r="P98">
            <v>0</v>
          </cell>
          <cell r="Q98">
            <v>0</v>
          </cell>
          <cell r="R98">
            <v>0</v>
          </cell>
          <cell r="S98">
            <v>0</v>
          </cell>
          <cell r="T98">
            <v>0</v>
          </cell>
          <cell r="U98">
            <v>0</v>
          </cell>
          <cell r="V98">
            <v>0</v>
          </cell>
          <cell r="W98">
            <v>0</v>
          </cell>
          <cell r="X98">
            <v>0</v>
          </cell>
          <cell r="Y98">
            <v>0</v>
          </cell>
          <cell r="Z98">
            <v>0</v>
          </cell>
          <cell r="AA98">
            <v>0</v>
          </cell>
          <cell r="AB98">
            <v>0</v>
          </cell>
          <cell r="AC98">
            <v>0</v>
          </cell>
          <cell r="AD98">
            <v>0</v>
          </cell>
        </row>
        <row r="99">
          <cell r="D99" t="str">
            <v>Thailand</v>
          </cell>
          <cell r="E99">
            <v>35</v>
          </cell>
          <cell r="F99">
            <v>35</v>
          </cell>
          <cell r="G99">
            <v>30</v>
          </cell>
          <cell r="H99">
            <v>40</v>
          </cell>
          <cell r="I99">
            <v>40</v>
          </cell>
          <cell r="J99">
            <v>40</v>
          </cell>
          <cell r="K99">
            <v>45</v>
          </cell>
          <cell r="L99">
            <v>50</v>
          </cell>
          <cell r="M99">
            <v>60</v>
          </cell>
          <cell r="N99">
            <v>65</v>
          </cell>
          <cell r="O99">
            <v>105</v>
          </cell>
          <cell r="P99">
            <v>140</v>
          </cell>
          <cell r="Q99">
            <v>145</v>
          </cell>
          <cell r="R99">
            <v>150</v>
          </cell>
          <cell r="S99">
            <v>160</v>
          </cell>
          <cell r="T99">
            <v>195</v>
          </cell>
          <cell r="U99">
            <v>210</v>
          </cell>
          <cell r="V99">
            <v>225</v>
          </cell>
          <cell r="W99">
            <v>260</v>
          </cell>
          <cell r="X99">
            <v>255</v>
          </cell>
          <cell r="Y99">
            <v>290</v>
          </cell>
          <cell r="Z99">
            <v>325</v>
          </cell>
          <cell r="AA99">
            <v>300</v>
          </cell>
          <cell r="AB99">
            <v>300</v>
          </cell>
          <cell r="AC99">
            <v>300</v>
          </cell>
          <cell r="AD99">
            <v>300</v>
          </cell>
        </row>
        <row r="100">
          <cell r="D100" t="str">
            <v>Vietnam</v>
          </cell>
          <cell r="E100">
            <v>0</v>
          </cell>
          <cell r="F100">
            <v>0</v>
          </cell>
          <cell r="G100">
            <v>5</v>
          </cell>
          <cell r="H100">
            <v>15</v>
          </cell>
          <cell r="I100">
            <v>40</v>
          </cell>
          <cell r="J100">
            <v>55</v>
          </cell>
          <cell r="K100">
            <v>80</v>
          </cell>
          <cell r="L100">
            <v>100</v>
          </cell>
          <cell r="M100">
            <v>125</v>
          </cell>
          <cell r="N100">
            <v>145</v>
          </cell>
          <cell r="O100">
            <v>170</v>
          </cell>
          <cell r="P100">
            <v>175</v>
          </cell>
          <cell r="Q100">
            <v>195</v>
          </cell>
          <cell r="R100">
            <v>245</v>
          </cell>
          <cell r="S100">
            <v>305</v>
          </cell>
          <cell r="T100">
            <v>325</v>
          </cell>
          <cell r="U100">
            <v>355</v>
          </cell>
          <cell r="V100">
            <v>355</v>
          </cell>
          <cell r="W100">
            <v>365</v>
          </cell>
          <cell r="X100">
            <v>420</v>
          </cell>
          <cell r="Y100">
            <v>400</v>
          </cell>
          <cell r="Z100">
            <v>440</v>
          </cell>
          <cell r="AA100">
            <v>450</v>
          </cell>
          <cell r="AB100">
            <v>450</v>
          </cell>
          <cell r="AC100">
            <v>450</v>
          </cell>
          <cell r="AD100">
            <v>450</v>
          </cell>
        </row>
        <row r="101">
          <cell r="D101" t="str">
            <v>TOTAL</v>
          </cell>
          <cell r="E101">
            <v>4570</v>
          </cell>
          <cell r="F101">
            <v>4705</v>
          </cell>
          <cell r="G101">
            <v>4760</v>
          </cell>
          <cell r="H101">
            <v>4890</v>
          </cell>
          <cell r="I101">
            <v>5000</v>
          </cell>
          <cell r="J101">
            <v>5135</v>
          </cell>
          <cell r="K101">
            <v>5140</v>
          </cell>
          <cell r="L101">
            <v>5210</v>
          </cell>
          <cell r="M101">
            <v>5320</v>
          </cell>
          <cell r="N101">
            <v>5570</v>
          </cell>
          <cell r="O101">
            <v>5800</v>
          </cell>
          <cell r="P101">
            <v>5955</v>
          </cell>
          <cell r="Q101">
            <v>6055</v>
          </cell>
          <cell r="R101">
            <v>6075</v>
          </cell>
          <cell r="S101">
            <v>6135</v>
          </cell>
          <cell r="T101">
            <v>6410</v>
          </cell>
          <cell r="U101">
            <v>6460</v>
          </cell>
          <cell r="V101">
            <v>6620</v>
          </cell>
          <cell r="W101">
            <v>6645</v>
          </cell>
          <cell r="X101">
            <v>6785</v>
          </cell>
          <cell r="Y101">
            <v>6950</v>
          </cell>
          <cell r="Z101">
            <v>7045</v>
          </cell>
          <cell r="AA101">
            <v>7040</v>
          </cell>
          <cell r="AB101">
            <v>7150</v>
          </cell>
          <cell r="AC101">
            <v>7255</v>
          </cell>
          <cell r="AD101">
            <v>7260</v>
          </cell>
        </row>
        <row r="103">
          <cell r="K103">
            <v>6640</v>
          </cell>
          <cell r="L103">
            <v>6610</v>
          </cell>
          <cell r="M103">
            <v>6620</v>
          </cell>
          <cell r="N103">
            <v>6870</v>
          </cell>
          <cell r="O103">
            <v>7100</v>
          </cell>
          <cell r="P103">
            <v>7355</v>
          </cell>
          <cell r="Q103">
            <v>7455</v>
          </cell>
          <cell r="R103">
            <v>7375</v>
          </cell>
          <cell r="S103">
            <v>7435</v>
          </cell>
          <cell r="T103">
            <v>7710</v>
          </cell>
          <cell r="U103">
            <v>7660</v>
          </cell>
          <cell r="V103">
            <v>7720</v>
          </cell>
          <cell r="W103">
            <v>7645</v>
          </cell>
          <cell r="X103">
            <v>7785</v>
          </cell>
          <cell r="Y103">
            <v>7850</v>
          </cell>
          <cell r="Z103">
            <v>8045</v>
          </cell>
          <cell r="AA103">
            <v>7940</v>
          </cell>
          <cell r="AB103">
            <v>8050</v>
          </cell>
          <cell r="AC103">
            <v>8155</v>
          </cell>
          <cell r="AD103">
            <v>8260</v>
          </cell>
        </row>
        <row r="104">
          <cell r="D104" t="str">
            <v>DETAILS: NON-OPEC PRODUCTION   000 b/d</v>
          </cell>
        </row>
        <row r="105">
          <cell r="D105">
            <v>39393.745037384258</v>
          </cell>
        </row>
        <row r="107">
          <cell r="E107">
            <v>1985</v>
          </cell>
          <cell r="F107">
            <v>1986</v>
          </cell>
          <cell r="G107">
            <v>1987</v>
          </cell>
          <cell r="H107">
            <v>1988</v>
          </cell>
          <cell r="I107">
            <v>1989</v>
          </cell>
          <cell r="J107">
            <v>1990</v>
          </cell>
          <cell r="K107">
            <v>1991</v>
          </cell>
          <cell r="L107">
            <v>1992</v>
          </cell>
          <cell r="M107">
            <v>1993</v>
          </cell>
          <cell r="N107">
            <v>1994</v>
          </cell>
          <cell r="O107">
            <v>1995</v>
          </cell>
          <cell r="P107">
            <v>1996</v>
          </cell>
          <cell r="Q107">
            <v>1997</v>
          </cell>
          <cell r="R107">
            <v>1998</v>
          </cell>
          <cell r="S107">
            <v>1999</v>
          </cell>
          <cell r="T107">
            <v>2000</v>
          </cell>
          <cell r="U107">
            <v>2001</v>
          </cell>
          <cell r="V107">
            <v>2002</v>
          </cell>
          <cell r="W107">
            <v>2003</v>
          </cell>
          <cell r="X107">
            <v>2004</v>
          </cell>
          <cell r="Y107">
            <v>2005</v>
          </cell>
          <cell r="Z107">
            <v>2006</v>
          </cell>
          <cell r="AA107">
            <v>2007</v>
          </cell>
          <cell r="AB107">
            <v>2008</v>
          </cell>
          <cell r="AC107">
            <v>2009</v>
          </cell>
          <cell r="AD107">
            <v>2010</v>
          </cell>
        </row>
        <row r="108">
          <cell r="D108" t="str">
            <v>FSU</v>
          </cell>
        </row>
        <row r="109">
          <cell r="D109" t="str">
            <v>Russia</v>
          </cell>
          <cell r="J109">
            <v>10500</v>
          </cell>
          <cell r="K109">
            <v>9500</v>
          </cell>
          <cell r="L109">
            <v>8100</v>
          </cell>
          <cell r="M109">
            <v>7000</v>
          </cell>
          <cell r="N109">
            <v>6350</v>
          </cell>
          <cell r="O109">
            <v>6220</v>
          </cell>
          <cell r="P109">
            <v>6130</v>
          </cell>
          <cell r="Q109">
            <v>6175</v>
          </cell>
          <cell r="R109">
            <v>6085</v>
          </cell>
          <cell r="S109">
            <v>6130</v>
          </cell>
          <cell r="T109">
            <v>6480</v>
          </cell>
          <cell r="U109">
            <v>6985</v>
          </cell>
          <cell r="V109">
            <v>7620</v>
          </cell>
          <cell r="W109">
            <v>8455</v>
          </cell>
          <cell r="X109">
            <v>9190</v>
          </cell>
          <cell r="Y109">
            <v>9445</v>
          </cell>
          <cell r="Z109">
            <v>9725</v>
          </cell>
          <cell r="AA109">
            <v>9850</v>
          </cell>
          <cell r="AB109">
            <v>9950</v>
          </cell>
          <cell r="AC109">
            <v>10150</v>
          </cell>
          <cell r="AD109">
            <v>10300</v>
          </cell>
        </row>
        <row r="110">
          <cell r="D110" t="str">
            <v>Azerbaijan</v>
          </cell>
          <cell r="O110">
            <v>190</v>
          </cell>
          <cell r="P110">
            <v>190</v>
          </cell>
          <cell r="Q110">
            <v>190</v>
          </cell>
          <cell r="R110">
            <v>235</v>
          </cell>
          <cell r="S110">
            <v>280</v>
          </cell>
          <cell r="T110">
            <v>285</v>
          </cell>
          <cell r="U110">
            <v>310</v>
          </cell>
          <cell r="V110">
            <v>315</v>
          </cell>
          <cell r="W110">
            <v>315</v>
          </cell>
          <cell r="X110">
            <v>315</v>
          </cell>
          <cell r="Y110">
            <v>445</v>
          </cell>
          <cell r="Z110">
            <v>550</v>
          </cell>
          <cell r="AA110">
            <v>700</v>
          </cell>
          <cell r="AB110">
            <v>850</v>
          </cell>
          <cell r="AC110">
            <v>1000</v>
          </cell>
          <cell r="AD110">
            <v>1250</v>
          </cell>
        </row>
        <row r="111">
          <cell r="D111" t="str">
            <v>Kazakhstan</v>
          </cell>
          <cell r="O111">
            <v>405</v>
          </cell>
          <cell r="P111">
            <v>460</v>
          </cell>
          <cell r="Q111">
            <v>520</v>
          </cell>
          <cell r="R111">
            <v>525</v>
          </cell>
          <cell r="S111">
            <v>610</v>
          </cell>
          <cell r="T111">
            <v>705</v>
          </cell>
          <cell r="U111">
            <v>800</v>
          </cell>
          <cell r="V111">
            <v>940</v>
          </cell>
          <cell r="W111">
            <v>1025</v>
          </cell>
          <cell r="X111">
            <v>1210</v>
          </cell>
          <cell r="Y111">
            <v>1225</v>
          </cell>
          <cell r="Z111">
            <v>1280</v>
          </cell>
          <cell r="AA111">
            <v>1375</v>
          </cell>
          <cell r="AB111">
            <v>1500</v>
          </cell>
          <cell r="AC111">
            <v>1775</v>
          </cell>
          <cell r="AD111">
            <v>2050</v>
          </cell>
        </row>
        <row r="112">
          <cell r="D112" t="str">
            <v>Turkmenistan</v>
          </cell>
          <cell r="O112">
            <v>85</v>
          </cell>
          <cell r="P112">
            <v>110</v>
          </cell>
          <cell r="Q112">
            <v>95</v>
          </cell>
          <cell r="R112">
            <v>115</v>
          </cell>
          <cell r="S112">
            <v>140</v>
          </cell>
          <cell r="T112">
            <v>145</v>
          </cell>
          <cell r="U112">
            <v>165</v>
          </cell>
          <cell r="V112">
            <v>185</v>
          </cell>
          <cell r="W112">
            <v>205</v>
          </cell>
          <cell r="X112">
            <v>200</v>
          </cell>
          <cell r="Y112">
            <v>205</v>
          </cell>
          <cell r="Z112">
            <v>210</v>
          </cell>
          <cell r="AA112">
            <v>250</v>
          </cell>
          <cell r="AB112">
            <v>320</v>
          </cell>
          <cell r="AC112">
            <v>355</v>
          </cell>
          <cell r="AD112">
            <v>355</v>
          </cell>
        </row>
        <row r="113">
          <cell r="D113" t="str">
            <v>Ukraine</v>
          </cell>
          <cell r="O113">
            <v>75</v>
          </cell>
          <cell r="P113">
            <v>105</v>
          </cell>
          <cell r="Q113">
            <v>90</v>
          </cell>
          <cell r="R113">
            <v>90</v>
          </cell>
          <cell r="S113">
            <v>85</v>
          </cell>
          <cell r="T113">
            <v>85</v>
          </cell>
          <cell r="U113">
            <v>85</v>
          </cell>
          <cell r="V113">
            <v>85</v>
          </cell>
          <cell r="W113">
            <v>85</v>
          </cell>
          <cell r="X113">
            <v>85</v>
          </cell>
          <cell r="Y113">
            <v>85</v>
          </cell>
          <cell r="Z113">
            <v>90</v>
          </cell>
          <cell r="AA113">
            <v>90</v>
          </cell>
          <cell r="AB113">
            <v>95</v>
          </cell>
          <cell r="AC113">
            <v>95</v>
          </cell>
          <cell r="AD113">
            <v>100</v>
          </cell>
        </row>
        <row r="114">
          <cell r="D114" t="str">
            <v>Uzbekistan</v>
          </cell>
          <cell r="O114">
            <v>155</v>
          </cell>
          <cell r="P114">
            <v>155</v>
          </cell>
          <cell r="Q114">
            <v>165</v>
          </cell>
          <cell r="R114">
            <v>155</v>
          </cell>
          <cell r="S114">
            <v>175</v>
          </cell>
          <cell r="T114">
            <v>155</v>
          </cell>
          <cell r="U114">
            <v>145</v>
          </cell>
          <cell r="V114">
            <v>155</v>
          </cell>
          <cell r="W114">
            <v>155</v>
          </cell>
          <cell r="X114">
            <v>140</v>
          </cell>
          <cell r="Y114">
            <v>120</v>
          </cell>
          <cell r="Z114">
            <v>120</v>
          </cell>
          <cell r="AA114">
            <v>130</v>
          </cell>
          <cell r="AB114">
            <v>140</v>
          </cell>
          <cell r="AC114">
            <v>150</v>
          </cell>
          <cell r="AD114">
            <v>150</v>
          </cell>
        </row>
        <row r="115">
          <cell r="D115" t="str">
            <v>Belarus</v>
          </cell>
          <cell r="O115">
            <v>35</v>
          </cell>
          <cell r="P115">
            <v>35</v>
          </cell>
          <cell r="Q115">
            <v>35</v>
          </cell>
          <cell r="R115">
            <v>35</v>
          </cell>
          <cell r="S115">
            <v>35</v>
          </cell>
          <cell r="T115">
            <v>35</v>
          </cell>
          <cell r="U115">
            <v>35</v>
          </cell>
          <cell r="V115">
            <v>35</v>
          </cell>
          <cell r="W115">
            <v>35</v>
          </cell>
          <cell r="X115">
            <v>35</v>
          </cell>
          <cell r="Y115">
            <v>35</v>
          </cell>
          <cell r="Z115">
            <v>35</v>
          </cell>
          <cell r="AA115">
            <v>35</v>
          </cell>
          <cell r="AB115">
            <v>35</v>
          </cell>
          <cell r="AC115">
            <v>35</v>
          </cell>
          <cell r="AD115">
            <v>35</v>
          </cell>
        </row>
        <row r="116">
          <cell r="D116" t="str">
            <v>TOTAL</v>
          </cell>
          <cell r="E116">
            <v>11945</v>
          </cell>
          <cell r="F116">
            <v>12345</v>
          </cell>
          <cell r="G116">
            <v>12540</v>
          </cell>
          <cell r="H116">
            <v>12510</v>
          </cell>
          <cell r="I116">
            <v>12205</v>
          </cell>
          <cell r="J116">
            <v>11535</v>
          </cell>
          <cell r="K116">
            <v>10440</v>
          </cell>
          <cell r="L116">
            <v>9040</v>
          </cell>
          <cell r="M116">
            <v>7870</v>
          </cell>
          <cell r="N116">
            <v>7200</v>
          </cell>
          <cell r="O116">
            <v>7165</v>
          </cell>
          <cell r="P116">
            <v>7185</v>
          </cell>
          <cell r="Q116">
            <v>7270</v>
          </cell>
          <cell r="R116">
            <v>7240</v>
          </cell>
          <cell r="S116">
            <v>7455</v>
          </cell>
          <cell r="T116">
            <v>7890</v>
          </cell>
          <cell r="U116">
            <v>8525</v>
          </cell>
          <cell r="V116">
            <v>9335</v>
          </cell>
          <cell r="W116">
            <v>10275</v>
          </cell>
          <cell r="X116">
            <v>11175</v>
          </cell>
          <cell r="Y116">
            <v>11560</v>
          </cell>
          <cell r="Z116">
            <v>12010</v>
          </cell>
          <cell r="AA116">
            <v>12430</v>
          </cell>
          <cell r="AB116">
            <v>12890</v>
          </cell>
          <cell r="AC116">
            <v>13560</v>
          </cell>
          <cell r="AD116">
            <v>14240</v>
          </cell>
        </row>
        <row r="117">
          <cell r="Y117">
            <v>445</v>
          </cell>
          <cell r="Z117">
            <v>455</v>
          </cell>
          <cell r="AA117">
            <v>505</v>
          </cell>
          <cell r="AB117">
            <v>590</v>
          </cell>
          <cell r="AC117">
            <v>635</v>
          </cell>
          <cell r="AD117">
            <v>640</v>
          </cell>
        </row>
        <row r="119">
          <cell r="D119" t="str">
            <v>EASTERN EUROPE</v>
          </cell>
        </row>
        <row r="120">
          <cell r="D120" t="str">
            <v>Albania</v>
          </cell>
          <cell r="E120">
            <v>55</v>
          </cell>
          <cell r="F120">
            <v>55</v>
          </cell>
          <cell r="G120">
            <v>55</v>
          </cell>
          <cell r="H120">
            <v>45</v>
          </cell>
          <cell r="I120">
            <v>45</v>
          </cell>
          <cell r="J120">
            <v>30</v>
          </cell>
          <cell r="K120">
            <v>20</v>
          </cell>
          <cell r="L120">
            <v>10</v>
          </cell>
          <cell r="M120">
            <v>10</v>
          </cell>
          <cell r="N120">
            <v>10</v>
          </cell>
          <cell r="O120">
            <v>10</v>
          </cell>
          <cell r="P120">
            <v>10</v>
          </cell>
          <cell r="Q120">
            <v>5</v>
          </cell>
          <cell r="R120">
            <v>5</v>
          </cell>
          <cell r="S120">
            <v>5</v>
          </cell>
          <cell r="T120">
            <v>5</v>
          </cell>
          <cell r="U120">
            <v>5</v>
          </cell>
          <cell r="V120">
            <v>5</v>
          </cell>
          <cell r="W120">
            <v>5</v>
          </cell>
          <cell r="X120">
            <v>5</v>
          </cell>
          <cell r="Y120">
            <v>5</v>
          </cell>
        </row>
        <row r="121">
          <cell r="D121" t="str">
            <v>Croatia</v>
          </cell>
          <cell r="O121">
            <v>40</v>
          </cell>
          <cell r="P121">
            <v>35</v>
          </cell>
          <cell r="Q121">
            <v>30</v>
          </cell>
          <cell r="R121">
            <v>30</v>
          </cell>
          <cell r="S121">
            <v>25</v>
          </cell>
          <cell r="T121">
            <v>25</v>
          </cell>
          <cell r="U121">
            <v>20</v>
          </cell>
          <cell r="V121">
            <v>20</v>
          </cell>
          <cell r="W121">
            <v>20</v>
          </cell>
          <cell r="X121">
            <v>20</v>
          </cell>
          <cell r="Y121">
            <v>20</v>
          </cell>
        </row>
        <row r="122">
          <cell r="D122" t="str">
            <v>Hungary</v>
          </cell>
          <cell r="E122">
            <v>35</v>
          </cell>
          <cell r="F122">
            <v>35</v>
          </cell>
          <cell r="G122">
            <v>35</v>
          </cell>
          <cell r="H122">
            <v>40</v>
          </cell>
          <cell r="I122">
            <v>35</v>
          </cell>
          <cell r="J122">
            <v>40</v>
          </cell>
          <cell r="K122">
            <v>35</v>
          </cell>
          <cell r="L122">
            <v>35</v>
          </cell>
          <cell r="M122">
            <v>35</v>
          </cell>
          <cell r="N122">
            <v>40</v>
          </cell>
          <cell r="O122">
            <v>45</v>
          </cell>
          <cell r="P122">
            <v>40</v>
          </cell>
          <cell r="Q122">
            <v>35</v>
          </cell>
          <cell r="R122">
            <v>35</v>
          </cell>
          <cell r="S122">
            <v>35</v>
          </cell>
          <cell r="T122">
            <v>35</v>
          </cell>
          <cell r="U122">
            <v>35</v>
          </cell>
          <cell r="V122">
            <v>30</v>
          </cell>
          <cell r="W122">
            <v>35</v>
          </cell>
          <cell r="X122">
            <v>35</v>
          </cell>
          <cell r="Y122">
            <v>30</v>
          </cell>
        </row>
        <row r="123">
          <cell r="D123" t="str">
            <v>Romania</v>
          </cell>
          <cell r="E123">
            <v>220</v>
          </cell>
          <cell r="F123">
            <v>220</v>
          </cell>
          <cell r="G123">
            <v>215</v>
          </cell>
          <cell r="H123">
            <v>195</v>
          </cell>
          <cell r="I123">
            <v>180</v>
          </cell>
          <cell r="J123">
            <v>165</v>
          </cell>
          <cell r="K123">
            <v>140</v>
          </cell>
          <cell r="L123">
            <v>135</v>
          </cell>
          <cell r="M123">
            <v>135</v>
          </cell>
          <cell r="N123">
            <v>140</v>
          </cell>
          <cell r="O123">
            <v>145</v>
          </cell>
          <cell r="P123">
            <v>145</v>
          </cell>
          <cell r="Q123">
            <v>140</v>
          </cell>
          <cell r="R123">
            <v>130</v>
          </cell>
          <cell r="S123">
            <v>135</v>
          </cell>
          <cell r="T123">
            <v>130</v>
          </cell>
          <cell r="U123">
            <v>130</v>
          </cell>
          <cell r="V123">
            <v>130</v>
          </cell>
          <cell r="W123">
            <v>125</v>
          </cell>
          <cell r="X123">
            <v>120</v>
          </cell>
          <cell r="Y123">
            <v>115</v>
          </cell>
        </row>
        <row r="124">
          <cell r="D124" t="str">
            <v>Serbia-1985-94 Incl Croatia</v>
          </cell>
          <cell r="E124">
            <v>85</v>
          </cell>
          <cell r="F124">
            <v>85</v>
          </cell>
          <cell r="G124">
            <v>80</v>
          </cell>
          <cell r="H124">
            <v>75</v>
          </cell>
          <cell r="I124">
            <v>70</v>
          </cell>
          <cell r="J124">
            <v>65</v>
          </cell>
          <cell r="K124">
            <v>60</v>
          </cell>
          <cell r="L124">
            <v>60</v>
          </cell>
          <cell r="M124">
            <v>60</v>
          </cell>
          <cell r="N124">
            <v>65</v>
          </cell>
          <cell r="O124">
            <v>25</v>
          </cell>
          <cell r="P124">
            <v>20</v>
          </cell>
          <cell r="Q124">
            <v>20</v>
          </cell>
          <cell r="R124">
            <v>20</v>
          </cell>
          <cell r="S124">
            <v>20</v>
          </cell>
          <cell r="T124">
            <v>20</v>
          </cell>
          <cell r="U124">
            <v>20</v>
          </cell>
          <cell r="V124">
            <v>15</v>
          </cell>
          <cell r="W124">
            <v>15</v>
          </cell>
          <cell r="X124">
            <v>15</v>
          </cell>
          <cell r="Y124">
            <v>15</v>
          </cell>
        </row>
        <row r="125">
          <cell r="D125" t="str">
            <v>Other</v>
          </cell>
          <cell r="E125">
            <v>10</v>
          </cell>
          <cell r="F125">
            <v>10</v>
          </cell>
          <cell r="G125">
            <v>10</v>
          </cell>
          <cell r="H125">
            <v>10</v>
          </cell>
          <cell r="I125">
            <v>10</v>
          </cell>
          <cell r="J125">
            <v>10</v>
          </cell>
          <cell r="K125">
            <v>10</v>
          </cell>
          <cell r="L125">
            <v>10</v>
          </cell>
          <cell r="M125">
            <v>10</v>
          </cell>
          <cell r="N125">
            <v>10</v>
          </cell>
          <cell r="O125">
            <v>15</v>
          </cell>
          <cell r="P125">
            <v>15</v>
          </cell>
          <cell r="Q125">
            <v>15</v>
          </cell>
          <cell r="R125">
            <v>15</v>
          </cell>
          <cell r="S125">
            <v>15</v>
          </cell>
          <cell r="T125">
            <v>20</v>
          </cell>
          <cell r="U125">
            <v>30</v>
          </cell>
          <cell r="V125">
            <v>25</v>
          </cell>
          <cell r="W125">
            <v>25</v>
          </cell>
          <cell r="X125">
            <v>35</v>
          </cell>
          <cell r="Y125">
            <v>35</v>
          </cell>
        </row>
        <row r="126">
          <cell r="D126" t="str">
            <v>TOTAL</v>
          </cell>
          <cell r="E126">
            <v>405</v>
          </cell>
          <cell r="F126">
            <v>405</v>
          </cell>
          <cell r="G126">
            <v>395</v>
          </cell>
          <cell r="H126">
            <v>365</v>
          </cell>
          <cell r="I126">
            <v>340</v>
          </cell>
          <cell r="J126">
            <v>310</v>
          </cell>
          <cell r="K126">
            <v>265</v>
          </cell>
          <cell r="L126">
            <v>250</v>
          </cell>
          <cell r="M126">
            <v>250</v>
          </cell>
          <cell r="N126">
            <v>265</v>
          </cell>
          <cell r="O126">
            <v>280</v>
          </cell>
          <cell r="P126">
            <v>265</v>
          </cell>
          <cell r="Q126">
            <v>245</v>
          </cell>
          <cell r="R126">
            <v>235</v>
          </cell>
          <cell r="S126">
            <v>235</v>
          </cell>
          <cell r="T126">
            <v>235</v>
          </cell>
          <cell r="U126">
            <v>240</v>
          </cell>
          <cell r="V126">
            <v>225</v>
          </cell>
          <cell r="W126">
            <v>225</v>
          </cell>
          <cell r="X126">
            <v>230</v>
          </cell>
          <cell r="Y126">
            <v>220</v>
          </cell>
          <cell r="Z126">
            <v>215</v>
          </cell>
          <cell r="AA126">
            <v>225</v>
          </cell>
          <cell r="AB126">
            <v>225</v>
          </cell>
          <cell r="AC126">
            <v>225</v>
          </cell>
          <cell r="AD126">
            <v>225</v>
          </cell>
        </row>
        <row r="130">
          <cell r="D130" t="str">
            <v>TOTAL NON OPEC</v>
          </cell>
          <cell r="E130">
            <v>40965</v>
          </cell>
          <cell r="F130">
            <v>41265</v>
          </cell>
          <cell r="G130">
            <v>41700</v>
          </cell>
          <cell r="H130">
            <v>42055</v>
          </cell>
          <cell r="I130">
            <v>41325</v>
          </cell>
          <cell r="J130">
            <v>41170</v>
          </cell>
          <cell r="K130">
            <v>40775</v>
          </cell>
          <cell r="L130">
            <v>39855</v>
          </cell>
          <cell r="M130">
            <v>39280</v>
          </cell>
          <cell r="N130">
            <v>40035</v>
          </cell>
          <cell r="O130">
            <v>41190</v>
          </cell>
          <cell r="P130">
            <v>42280</v>
          </cell>
          <cell r="Q130">
            <v>42910</v>
          </cell>
          <cell r="R130">
            <v>43090</v>
          </cell>
          <cell r="S130">
            <v>43095</v>
          </cell>
          <cell r="T130">
            <v>44250</v>
          </cell>
          <cell r="U130">
            <v>44975</v>
          </cell>
          <cell r="V130">
            <v>46380</v>
          </cell>
          <cell r="W130">
            <v>47025</v>
          </cell>
          <cell r="X130">
            <v>48125</v>
          </cell>
          <cell r="Y130">
            <v>48190</v>
          </cell>
          <cell r="Z130">
            <v>49565</v>
          </cell>
          <cell r="AA130">
            <v>50415</v>
          </cell>
          <cell r="AB130">
            <v>51065</v>
          </cell>
          <cell r="AC130">
            <v>51985</v>
          </cell>
          <cell r="AD130">
            <v>52815</v>
          </cell>
        </row>
        <row r="132">
          <cell r="F132">
            <v>0.3</v>
          </cell>
          <cell r="G132">
            <v>0.435</v>
          </cell>
          <cell r="H132">
            <v>0.35499999999999998</v>
          </cell>
          <cell r="I132">
            <v>-0.73</v>
          </cell>
          <cell r="J132">
            <v>-0.155</v>
          </cell>
          <cell r="K132">
            <v>-0.39500000000000002</v>
          </cell>
          <cell r="L132">
            <v>-0.92</v>
          </cell>
          <cell r="M132">
            <v>-0.57499999999999996</v>
          </cell>
          <cell r="N132">
            <v>0.755</v>
          </cell>
          <cell r="O132">
            <v>1.155</v>
          </cell>
          <cell r="P132">
            <v>1.0900000000000001</v>
          </cell>
          <cell r="Q132">
            <v>0.63</v>
          </cell>
          <cell r="R132">
            <v>0.18</v>
          </cell>
          <cell r="S132">
            <v>5.0000000000000001E-3</v>
          </cell>
          <cell r="T132">
            <v>1.155</v>
          </cell>
          <cell r="U132">
            <v>0.72499999999999998</v>
          </cell>
          <cell r="V132">
            <v>1.405</v>
          </cell>
          <cell r="W132">
            <v>0.64500000000000002</v>
          </cell>
          <cell r="X132">
            <v>1.1000000000000001</v>
          </cell>
          <cell r="Y132">
            <v>6.5000000000000002E-2</v>
          </cell>
          <cell r="Z132">
            <v>1.375</v>
          </cell>
          <cell r="AA132">
            <v>0.85</v>
          </cell>
          <cell r="AB132">
            <v>0.65</v>
          </cell>
          <cell r="AC132">
            <v>0.92</v>
          </cell>
          <cell r="AD132">
            <v>0.83</v>
          </cell>
        </row>
        <row r="133">
          <cell r="D133" t="str">
            <v>OLD</v>
          </cell>
          <cell r="E133">
            <v>40965</v>
          </cell>
          <cell r="F133">
            <v>41265</v>
          </cell>
          <cell r="G133">
            <v>41700</v>
          </cell>
          <cell r="H133">
            <v>42055</v>
          </cell>
          <cell r="I133">
            <v>41325</v>
          </cell>
          <cell r="J133">
            <v>41170</v>
          </cell>
          <cell r="K133">
            <v>40775</v>
          </cell>
          <cell r="L133">
            <v>39855</v>
          </cell>
          <cell r="M133">
            <v>39285</v>
          </cell>
          <cell r="N133">
            <v>40040</v>
          </cell>
          <cell r="O133">
            <v>41005</v>
          </cell>
          <cell r="P133">
            <v>42110</v>
          </cell>
          <cell r="Q133">
            <v>42875</v>
          </cell>
          <cell r="R133">
            <v>43035</v>
          </cell>
          <cell r="S133">
            <v>43090</v>
          </cell>
          <cell r="T133">
            <v>43990</v>
          </cell>
          <cell r="U133">
            <v>44645</v>
          </cell>
          <cell r="V133">
            <v>45940</v>
          </cell>
          <cell r="W133">
            <v>46785</v>
          </cell>
          <cell r="X133">
            <v>47640</v>
          </cell>
          <cell r="Y133">
            <v>48575</v>
          </cell>
          <cell r="Z133">
            <v>49930</v>
          </cell>
          <cell r="AA133">
            <v>51110</v>
          </cell>
          <cell r="AB133">
            <v>51905</v>
          </cell>
          <cell r="AC133">
            <v>52485</v>
          </cell>
          <cell r="AD133">
            <v>53035</v>
          </cell>
        </row>
        <row r="135">
          <cell r="F135">
            <v>0.3</v>
          </cell>
          <cell r="G135">
            <v>0.435</v>
          </cell>
          <cell r="H135">
            <v>0.35499999999999998</v>
          </cell>
          <cell r="I135">
            <v>-0.73</v>
          </cell>
          <cell r="J135">
            <v>-0.155</v>
          </cell>
          <cell r="K135">
            <v>-0.39500000000000002</v>
          </cell>
          <cell r="L135">
            <v>-0.92</v>
          </cell>
          <cell r="M135">
            <v>-0.56999999999999995</v>
          </cell>
          <cell r="N135">
            <v>0.755</v>
          </cell>
          <cell r="O135">
            <v>0.96499999999999997</v>
          </cell>
          <cell r="P135">
            <v>1.105</v>
          </cell>
          <cell r="Q135">
            <v>0.76500000000000001</v>
          </cell>
          <cell r="R135">
            <v>0.16</v>
          </cell>
          <cell r="S135">
            <v>5.5E-2</v>
          </cell>
          <cell r="T135">
            <v>0.9</v>
          </cell>
          <cell r="U135">
            <v>0.65500000000000003</v>
          </cell>
          <cell r="V135">
            <v>1.2949999999999999</v>
          </cell>
          <cell r="W135">
            <v>0.84499999999999997</v>
          </cell>
          <cell r="X135">
            <v>0.85499999999999998</v>
          </cell>
          <cell r="Y135">
            <v>0.93500000000000005</v>
          </cell>
          <cell r="Z135">
            <v>1.355</v>
          </cell>
          <cell r="AA135">
            <v>1.18</v>
          </cell>
          <cell r="AB135">
            <v>0.79500000000000004</v>
          </cell>
          <cell r="AC135">
            <v>0.57999999999999996</v>
          </cell>
          <cell r="AD135">
            <v>0.55000000000000004</v>
          </cell>
        </row>
        <row r="136">
          <cell r="D136" t="str">
            <v>SUMMARY: NON-OPEC PRODUCTION  000 b/d</v>
          </cell>
        </row>
        <row r="137">
          <cell r="D137">
            <v>39393.745037384258</v>
          </cell>
        </row>
        <row r="139">
          <cell r="E139">
            <v>1985</v>
          </cell>
          <cell r="F139">
            <v>1986</v>
          </cell>
          <cell r="G139">
            <v>1987</v>
          </cell>
          <cell r="H139">
            <v>1988</v>
          </cell>
          <cell r="I139">
            <v>1989</v>
          </cell>
          <cell r="J139">
            <v>1990</v>
          </cell>
          <cell r="K139">
            <v>1991</v>
          </cell>
          <cell r="L139">
            <v>1992</v>
          </cell>
          <cell r="M139">
            <v>1993</v>
          </cell>
          <cell r="N139">
            <v>1994</v>
          </cell>
          <cell r="O139">
            <v>1995</v>
          </cell>
          <cell r="P139">
            <v>1996</v>
          </cell>
          <cell r="Q139">
            <v>1997</v>
          </cell>
          <cell r="R139">
            <v>1998</v>
          </cell>
          <cell r="S139">
            <v>1999</v>
          </cell>
          <cell r="T139">
            <v>2000</v>
          </cell>
          <cell r="U139">
            <v>2001</v>
          </cell>
          <cell r="V139">
            <v>2002</v>
          </cell>
          <cell r="W139">
            <v>2003</v>
          </cell>
          <cell r="X139">
            <v>2004</v>
          </cell>
          <cell r="Y139">
            <v>2005</v>
          </cell>
          <cell r="Z139">
            <v>2006</v>
          </cell>
          <cell r="AA139">
            <v>2007</v>
          </cell>
          <cell r="AB139">
            <v>2008</v>
          </cell>
          <cell r="AC139">
            <v>2009</v>
          </cell>
          <cell r="AD139">
            <v>2010</v>
          </cell>
        </row>
        <row r="141">
          <cell r="D141" t="str">
            <v>USA</v>
          </cell>
          <cell r="E141">
            <v>10640</v>
          </cell>
          <cell r="F141">
            <v>10290</v>
          </cell>
          <cell r="G141">
            <v>10010</v>
          </cell>
          <cell r="H141">
            <v>9820</v>
          </cell>
          <cell r="I141">
            <v>9220</v>
          </cell>
          <cell r="J141">
            <v>8995</v>
          </cell>
          <cell r="K141">
            <v>9165</v>
          </cell>
          <cell r="L141">
            <v>8995</v>
          </cell>
          <cell r="M141">
            <v>8835</v>
          </cell>
          <cell r="N141">
            <v>8645</v>
          </cell>
          <cell r="O141">
            <v>8600</v>
          </cell>
          <cell r="P141">
            <v>8615</v>
          </cell>
          <cell r="Q141">
            <v>8610</v>
          </cell>
          <cell r="R141">
            <v>8395</v>
          </cell>
          <cell r="S141">
            <v>8105</v>
          </cell>
          <cell r="T141">
            <v>8130</v>
          </cell>
          <cell r="U141">
            <v>8100</v>
          </cell>
          <cell r="V141">
            <v>8115</v>
          </cell>
          <cell r="W141">
            <v>7825</v>
          </cell>
          <cell r="X141">
            <v>7650</v>
          </cell>
          <cell r="Y141">
            <v>7255</v>
          </cell>
          <cell r="Z141">
            <v>7330</v>
          </cell>
          <cell r="AA141">
            <v>7550</v>
          </cell>
          <cell r="AB141">
            <v>7625</v>
          </cell>
          <cell r="AC141">
            <v>7700</v>
          </cell>
          <cell r="AD141">
            <v>7750</v>
          </cell>
        </row>
        <row r="142">
          <cell r="D142" t="str">
            <v>Canada</v>
          </cell>
          <cell r="E142">
            <v>1840</v>
          </cell>
          <cell r="F142">
            <v>1815</v>
          </cell>
          <cell r="G142">
            <v>1900</v>
          </cell>
          <cell r="H142">
            <v>1990</v>
          </cell>
          <cell r="I142">
            <v>1945</v>
          </cell>
          <cell r="J142">
            <v>1970</v>
          </cell>
          <cell r="K142">
            <v>1975</v>
          </cell>
          <cell r="L142">
            <v>2025</v>
          </cell>
          <cell r="M142">
            <v>2160</v>
          </cell>
          <cell r="N142">
            <v>2270</v>
          </cell>
          <cell r="O142">
            <v>2390</v>
          </cell>
          <cell r="P142">
            <v>2395</v>
          </cell>
          <cell r="Q142">
            <v>2490</v>
          </cell>
          <cell r="R142">
            <v>2620</v>
          </cell>
          <cell r="S142">
            <v>2570</v>
          </cell>
          <cell r="T142">
            <v>2700</v>
          </cell>
          <cell r="U142">
            <v>2755</v>
          </cell>
          <cell r="V142">
            <v>2885</v>
          </cell>
          <cell r="W142">
            <v>3005</v>
          </cell>
          <cell r="X142">
            <v>3090</v>
          </cell>
          <cell r="Y142">
            <v>3020</v>
          </cell>
          <cell r="Z142">
            <v>3245</v>
          </cell>
          <cell r="AA142">
            <v>3400</v>
          </cell>
          <cell r="AB142">
            <v>3500</v>
          </cell>
          <cell r="AC142">
            <v>3600</v>
          </cell>
          <cell r="AD142">
            <v>3700</v>
          </cell>
        </row>
        <row r="143">
          <cell r="D143" t="str">
            <v>N. America</v>
          </cell>
          <cell r="E143">
            <v>12480</v>
          </cell>
          <cell r="F143">
            <v>12105</v>
          </cell>
          <cell r="G143">
            <v>11910</v>
          </cell>
          <cell r="H143">
            <v>11810</v>
          </cell>
          <cell r="I143">
            <v>11165</v>
          </cell>
          <cell r="J143">
            <v>10965</v>
          </cell>
          <cell r="K143">
            <v>11140</v>
          </cell>
          <cell r="L143">
            <v>11020</v>
          </cell>
          <cell r="M143">
            <v>10995</v>
          </cell>
          <cell r="N143">
            <v>10915</v>
          </cell>
          <cell r="O143">
            <v>10990</v>
          </cell>
          <cell r="P143">
            <v>11010</v>
          </cell>
          <cell r="Q143">
            <v>11100</v>
          </cell>
          <cell r="R143">
            <v>11015</v>
          </cell>
          <cell r="S143">
            <v>10675</v>
          </cell>
          <cell r="T143">
            <v>10830</v>
          </cell>
          <cell r="U143">
            <v>10855</v>
          </cell>
          <cell r="V143">
            <v>11000</v>
          </cell>
          <cell r="W143">
            <v>10830</v>
          </cell>
          <cell r="X143">
            <v>10740</v>
          </cell>
          <cell r="Y143">
            <v>10275</v>
          </cell>
          <cell r="Z143">
            <v>10575</v>
          </cell>
          <cell r="AA143">
            <v>10950</v>
          </cell>
          <cell r="AB143">
            <v>11125</v>
          </cell>
          <cell r="AC143">
            <v>11300</v>
          </cell>
          <cell r="AD143">
            <v>11450</v>
          </cell>
        </row>
        <row r="145">
          <cell r="D145" t="str">
            <v>Latin America</v>
          </cell>
          <cell r="E145">
            <v>5040</v>
          </cell>
          <cell r="F145">
            <v>5040</v>
          </cell>
          <cell r="G145">
            <v>5080</v>
          </cell>
          <cell r="H145">
            <v>5210</v>
          </cell>
          <cell r="I145">
            <v>5305</v>
          </cell>
          <cell r="J145">
            <v>5470</v>
          </cell>
          <cell r="K145">
            <v>5625</v>
          </cell>
          <cell r="L145">
            <v>5680</v>
          </cell>
          <cell r="M145">
            <v>5795</v>
          </cell>
          <cell r="N145">
            <v>5940</v>
          </cell>
          <cell r="O145">
            <v>6105</v>
          </cell>
          <cell r="P145">
            <v>6505</v>
          </cell>
          <cell r="Q145">
            <v>6775</v>
          </cell>
          <cell r="R145">
            <v>7165</v>
          </cell>
          <cell r="S145">
            <v>7120</v>
          </cell>
          <cell r="T145">
            <v>7230</v>
          </cell>
          <cell r="U145">
            <v>7405</v>
          </cell>
          <cell r="V145">
            <v>7540</v>
          </cell>
          <cell r="W145">
            <v>7720</v>
          </cell>
          <cell r="X145">
            <v>7825</v>
          </cell>
          <cell r="Y145">
            <v>7995</v>
          </cell>
          <cell r="Z145">
            <v>8255</v>
          </cell>
          <cell r="AA145">
            <v>8355</v>
          </cell>
          <cell r="AB145">
            <v>8400</v>
          </cell>
          <cell r="AC145">
            <v>8460</v>
          </cell>
          <cell r="AD145">
            <v>8480</v>
          </cell>
        </row>
        <row r="146">
          <cell r="D146" t="str">
            <v>Europe</v>
          </cell>
          <cell r="E146">
            <v>4340</v>
          </cell>
          <cell r="F146">
            <v>4470</v>
          </cell>
          <cell r="G146">
            <v>4550</v>
          </cell>
          <cell r="H146">
            <v>4480</v>
          </cell>
          <cell r="I146">
            <v>4355</v>
          </cell>
          <cell r="J146">
            <v>4505</v>
          </cell>
          <cell r="K146">
            <v>4735</v>
          </cell>
          <cell r="L146">
            <v>5065</v>
          </cell>
          <cell r="M146">
            <v>5335</v>
          </cell>
          <cell r="N146">
            <v>6230</v>
          </cell>
          <cell r="O146">
            <v>6625</v>
          </cell>
          <cell r="P146">
            <v>6935</v>
          </cell>
          <cell r="Q146">
            <v>6960</v>
          </cell>
          <cell r="R146">
            <v>6870</v>
          </cell>
          <cell r="S146">
            <v>6930</v>
          </cell>
          <cell r="T146">
            <v>6990</v>
          </cell>
          <cell r="U146">
            <v>6850</v>
          </cell>
          <cell r="V146">
            <v>6835</v>
          </cell>
          <cell r="W146">
            <v>6535</v>
          </cell>
          <cell r="X146">
            <v>6270</v>
          </cell>
          <cell r="Y146">
            <v>5830</v>
          </cell>
          <cell r="Z146">
            <v>5660</v>
          </cell>
          <cell r="AA146">
            <v>5510</v>
          </cell>
          <cell r="AB146">
            <v>5310</v>
          </cell>
          <cell r="AC146">
            <v>5115</v>
          </cell>
          <cell r="AD146">
            <v>4925</v>
          </cell>
        </row>
        <row r="147">
          <cell r="D147" t="str">
            <v>Africa</v>
          </cell>
          <cell r="E147">
            <v>1875</v>
          </cell>
          <cell r="F147">
            <v>1825</v>
          </cell>
          <cell r="G147">
            <v>1990</v>
          </cell>
          <cell r="H147">
            <v>2050</v>
          </cell>
          <cell r="I147">
            <v>2095</v>
          </cell>
          <cell r="J147">
            <v>2250</v>
          </cell>
          <cell r="K147">
            <v>2275</v>
          </cell>
          <cell r="L147">
            <v>2345</v>
          </cell>
          <cell r="M147">
            <v>2345</v>
          </cell>
          <cell r="N147">
            <v>2410</v>
          </cell>
          <cell r="O147">
            <v>2545</v>
          </cell>
          <cell r="P147">
            <v>2695</v>
          </cell>
          <cell r="Q147">
            <v>2705</v>
          </cell>
          <cell r="R147">
            <v>2705</v>
          </cell>
          <cell r="S147">
            <v>2755</v>
          </cell>
          <cell r="T147">
            <v>2810</v>
          </cell>
          <cell r="U147">
            <v>2770</v>
          </cell>
          <cell r="V147">
            <v>2990</v>
          </cell>
          <cell r="W147">
            <v>3035</v>
          </cell>
          <cell r="X147">
            <v>3445</v>
          </cell>
          <cell r="Y147">
            <v>3730</v>
          </cell>
          <cell r="Z147">
            <v>4240</v>
          </cell>
          <cell r="AA147">
            <v>4405</v>
          </cell>
          <cell r="AB147">
            <v>4505</v>
          </cell>
          <cell r="AC147">
            <v>4680</v>
          </cell>
          <cell r="AD147">
            <v>4835</v>
          </cell>
        </row>
        <row r="148">
          <cell r="D148" t="str">
            <v>FSU</v>
          </cell>
          <cell r="E148">
            <v>11945</v>
          </cell>
          <cell r="F148">
            <v>12345</v>
          </cell>
          <cell r="G148">
            <v>12540</v>
          </cell>
          <cell r="H148">
            <v>12510</v>
          </cell>
          <cell r="I148">
            <v>12205</v>
          </cell>
          <cell r="J148">
            <v>11535</v>
          </cell>
          <cell r="K148">
            <v>10440</v>
          </cell>
          <cell r="L148">
            <v>9040</v>
          </cell>
          <cell r="M148">
            <v>7870</v>
          </cell>
          <cell r="N148">
            <v>7200</v>
          </cell>
          <cell r="O148">
            <v>7165</v>
          </cell>
          <cell r="P148">
            <v>7185</v>
          </cell>
          <cell r="Q148">
            <v>7270</v>
          </cell>
          <cell r="R148">
            <v>7240</v>
          </cell>
          <cell r="S148">
            <v>7455</v>
          </cell>
          <cell r="T148">
            <v>7890</v>
          </cell>
          <cell r="U148">
            <v>8525</v>
          </cell>
          <cell r="V148">
            <v>9335</v>
          </cell>
          <cell r="W148">
            <v>10275</v>
          </cell>
          <cell r="X148">
            <v>11175</v>
          </cell>
          <cell r="Y148">
            <v>11560</v>
          </cell>
          <cell r="Z148">
            <v>12010</v>
          </cell>
          <cell r="AA148">
            <v>12430</v>
          </cell>
          <cell r="AB148">
            <v>12890</v>
          </cell>
          <cell r="AC148">
            <v>13560</v>
          </cell>
          <cell r="AD148">
            <v>14240</v>
          </cell>
        </row>
        <row r="150">
          <cell r="D150" t="str">
            <v>Middle East</v>
          </cell>
          <cell r="E150">
            <v>715</v>
          </cell>
          <cell r="F150">
            <v>775</v>
          </cell>
          <cell r="G150">
            <v>870</v>
          </cell>
          <cell r="H150">
            <v>1105</v>
          </cell>
          <cell r="I150">
            <v>1200</v>
          </cell>
          <cell r="J150">
            <v>1310</v>
          </cell>
          <cell r="K150">
            <v>1420</v>
          </cell>
          <cell r="L150">
            <v>1495</v>
          </cell>
          <cell r="M150">
            <v>1620</v>
          </cell>
          <cell r="N150">
            <v>1770</v>
          </cell>
          <cell r="O150">
            <v>1960</v>
          </cell>
          <cell r="P150">
            <v>1995</v>
          </cell>
          <cell r="Q150">
            <v>2045</v>
          </cell>
          <cell r="R150">
            <v>2020</v>
          </cell>
          <cell r="S150">
            <v>2025</v>
          </cell>
          <cell r="T150">
            <v>2090</v>
          </cell>
          <cell r="U150">
            <v>2110</v>
          </cell>
          <cell r="V150">
            <v>2060</v>
          </cell>
          <cell r="W150">
            <v>1985</v>
          </cell>
          <cell r="X150">
            <v>1885</v>
          </cell>
          <cell r="Y150">
            <v>1850</v>
          </cell>
          <cell r="Z150">
            <v>1780</v>
          </cell>
          <cell r="AA150">
            <v>1725</v>
          </cell>
          <cell r="AB150">
            <v>1685</v>
          </cell>
          <cell r="AC150">
            <v>1615</v>
          </cell>
          <cell r="AD150">
            <v>1625</v>
          </cell>
        </row>
        <row r="151">
          <cell r="D151" t="str">
            <v>Asia-Pacific</v>
          </cell>
          <cell r="E151">
            <v>4570</v>
          </cell>
          <cell r="F151">
            <v>4705</v>
          </cell>
          <cell r="G151">
            <v>4760</v>
          </cell>
          <cell r="H151">
            <v>4890</v>
          </cell>
          <cell r="I151">
            <v>5000</v>
          </cell>
          <cell r="J151">
            <v>5135</v>
          </cell>
          <cell r="K151">
            <v>5140</v>
          </cell>
          <cell r="L151">
            <v>5210</v>
          </cell>
          <cell r="M151">
            <v>5320</v>
          </cell>
          <cell r="N151">
            <v>5570</v>
          </cell>
          <cell r="O151">
            <v>5800</v>
          </cell>
          <cell r="P151">
            <v>5955</v>
          </cell>
          <cell r="Q151">
            <v>6055</v>
          </cell>
          <cell r="R151">
            <v>6075</v>
          </cell>
          <cell r="S151">
            <v>6135</v>
          </cell>
          <cell r="T151">
            <v>6410</v>
          </cell>
          <cell r="U151">
            <v>6460</v>
          </cell>
          <cell r="V151">
            <v>6620</v>
          </cell>
          <cell r="W151">
            <v>6645</v>
          </cell>
          <cell r="X151">
            <v>6785</v>
          </cell>
          <cell r="Y151">
            <v>6950</v>
          </cell>
          <cell r="Z151">
            <v>7045</v>
          </cell>
          <cell r="AA151">
            <v>7040</v>
          </cell>
          <cell r="AB151">
            <v>7150</v>
          </cell>
          <cell r="AC151">
            <v>7255</v>
          </cell>
          <cell r="AD151">
            <v>7260</v>
          </cell>
        </row>
        <row r="153">
          <cell r="D153" t="str">
            <v>TOTAL NON OPEC</v>
          </cell>
          <cell r="E153">
            <v>40965</v>
          </cell>
          <cell r="F153">
            <v>41265</v>
          </cell>
          <cell r="G153">
            <v>41700</v>
          </cell>
          <cell r="H153">
            <v>42055</v>
          </cell>
          <cell r="I153">
            <v>41325</v>
          </cell>
          <cell r="J153">
            <v>41170</v>
          </cell>
          <cell r="K153">
            <v>40775</v>
          </cell>
          <cell r="L153">
            <v>39855</v>
          </cell>
          <cell r="M153">
            <v>39280</v>
          </cell>
          <cell r="N153">
            <v>40035</v>
          </cell>
          <cell r="O153">
            <v>41190</v>
          </cell>
          <cell r="P153">
            <v>42280</v>
          </cell>
          <cell r="Q153">
            <v>42910</v>
          </cell>
          <cell r="R153">
            <v>43090</v>
          </cell>
          <cell r="S153">
            <v>43095</v>
          </cell>
          <cell r="T153">
            <v>44250</v>
          </cell>
          <cell r="U153">
            <v>44975</v>
          </cell>
          <cell r="V153">
            <v>46380</v>
          </cell>
          <cell r="W153">
            <v>47025</v>
          </cell>
          <cell r="X153">
            <v>48125</v>
          </cell>
          <cell r="Y153">
            <v>48190</v>
          </cell>
          <cell r="Z153">
            <v>49565</v>
          </cell>
          <cell r="AA153">
            <v>50415</v>
          </cell>
          <cell r="AB153">
            <v>51065</v>
          </cell>
          <cell r="AC153">
            <v>51985</v>
          </cell>
          <cell r="AD153">
            <v>52815</v>
          </cell>
        </row>
        <row r="157">
          <cell r="D157">
            <v>39393.745037384258</v>
          </cell>
          <cell r="T157" t="str">
            <v>Million b/d</v>
          </cell>
        </row>
        <row r="159">
          <cell r="E159">
            <v>1985</v>
          </cell>
          <cell r="F159">
            <v>1986</v>
          </cell>
          <cell r="G159">
            <v>1987</v>
          </cell>
          <cell r="H159">
            <v>1988</v>
          </cell>
          <cell r="I159">
            <v>1989</v>
          </cell>
          <cell r="J159">
            <v>1990</v>
          </cell>
          <cell r="K159">
            <v>1991</v>
          </cell>
          <cell r="L159">
            <v>1992</v>
          </cell>
          <cell r="M159">
            <v>1993</v>
          </cell>
          <cell r="N159">
            <v>1994</v>
          </cell>
          <cell r="O159">
            <v>1995</v>
          </cell>
          <cell r="P159">
            <v>1996</v>
          </cell>
          <cell r="Q159">
            <v>1997</v>
          </cell>
          <cell r="R159">
            <v>1998</v>
          </cell>
          <cell r="S159">
            <v>1999</v>
          </cell>
          <cell r="T159">
            <v>2000</v>
          </cell>
          <cell r="U159">
            <v>2001</v>
          </cell>
          <cell r="V159">
            <v>2002</v>
          </cell>
          <cell r="W159">
            <v>2003</v>
          </cell>
          <cell r="X159">
            <v>2004</v>
          </cell>
          <cell r="Y159">
            <v>2005</v>
          </cell>
          <cell r="Z159">
            <v>2006</v>
          </cell>
          <cell r="AA159">
            <v>2007</v>
          </cell>
          <cell r="AB159">
            <v>2008</v>
          </cell>
          <cell r="AC159">
            <v>2009</v>
          </cell>
          <cell r="AD159">
            <v>2010</v>
          </cell>
        </row>
        <row r="161">
          <cell r="D161" t="str">
            <v>USA</v>
          </cell>
          <cell r="E161">
            <v>10.7</v>
          </cell>
          <cell r="F161">
            <v>10.299999999999999</v>
          </cell>
          <cell r="G161">
            <v>10</v>
          </cell>
          <cell r="H161">
            <v>9.8000000000000007</v>
          </cell>
          <cell r="I161">
            <v>9.2999999999999989</v>
          </cell>
          <cell r="J161">
            <v>9</v>
          </cell>
          <cell r="K161">
            <v>9.1</v>
          </cell>
          <cell r="L161">
            <v>9</v>
          </cell>
          <cell r="M161">
            <v>8.8000000000000007</v>
          </cell>
          <cell r="N161">
            <v>8.6000000000000014</v>
          </cell>
          <cell r="O161">
            <v>8.6</v>
          </cell>
          <cell r="P161">
            <v>8.6</v>
          </cell>
          <cell r="Q161">
            <v>8.6</v>
          </cell>
          <cell r="R161">
            <v>8.4</v>
          </cell>
          <cell r="S161">
            <v>8.1</v>
          </cell>
          <cell r="T161">
            <v>8.1000000000000014</v>
          </cell>
          <cell r="U161">
            <v>8.1000000000000014</v>
          </cell>
          <cell r="V161">
            <v>8.1</v>
          </cell>
          <cell r="W161">
            <v>7.8000000000000007</v>
          </cell>
          <cell r="X161">
            <v>7.6</v>
          </cell>
          <cell r="Y161">
            <v>7.3000000000000007</v>
          </cell>
          <cell r="Z161">
            <v>7.3999999999999995</v>
          </cell>
          <cell r="AA161">
            <v>7.6</v>
          </cell>
          <cell r="AB161">
            <v>7.6</v>
          </cell>
          <cell r="AC161">
            <v>7.7000000000000011</v>
          </cell>
          <cell r="AD161">
            <v>7.8</v>
          </cell>
        </row>
        <row r="162">
          <cell r="D162" t="str">
            <v>Canada</v>
          </cell>
          <cell r="E162">
            <v>1.8</v>
          </cell>
          <cell r="F162">
            <v>1.8</v>
          </cell>
          <cell r="G162">
            <v>1.9</v>
          </cell>
          <cell r="H162">
            <v>2</v>
          </cell>
          <cell r="I162">
            <v>1.9</v>
          </cell>
          <cell r="J162">
            <v>2</v>
          </cell>
          <cell r="K162">
            <v>2</v>
          </cell>
          <cell r="L162">
            <v>2</v>
          </cell>
          <cell r="M162">
            <v>2.2000000000000002</v>
          </cell>
          <cell r="N162">
            <v>2.2999999999999998</v>
          </cell>
          <cell r="O162">
            <v>2.4</v>
          </cell>
          <cell r="P162">
            <v>2.4</v>
          </cell>
          <cell r="Q162">
            <v>2.5</v>
          </cell>
          <cell r="R162">
            <v>2.6</v>
          </cell>
          <cell r="S162">
            <v>2.6</v>
          </cell>
          <cell r="T162">
            <v>2.7</v>
          </cell>
          <cell r="U162">
            <v>2.8</v>
          </cell>
          <cell r="V162">
            <v>2.9</v>
          </cell>
          <cell r="W162">
            <v>3</v>
          </cell>
          <cell r="X162">
            <v>3.1</v>
          </cell>
          <cell r="Y162">
            <v>3</v>
          </cell>
          <cell r="Z162">
            <v>3.2</v>
          </cell>
          <cell r="AA162">
            <v>3.4</v>
          </cell>
          <cell r="AB162">
            <v>3.5</v>
          </cell>
          <cell r="AC162">
            <v>3.6</v>
          </cell>
          <cell r="AD162">
            <v>3.7</v>
          </cell>
        </row>
        <row r="163">
          <cell r="D163" t="str">
            <v>North America</v>
          </cell>
          <cell r="E163">
            <v>12.5</v>
          </cell>
          <cell r="F163">
            <v>12.1</v>
          </cell>
          <cell r="G163">
            <v>11.9</v>
          </cell>
          <cell r="H163">
            <v>11.8</v>
          </cell>
          <cell r="I163">
            <v>11.2</v>
          </cell>
          <cell r="J163">
            <v>11</v>
          </cell>
          <cell r="K163">
            <v>11.1</v>
          </cell>
          <cell r="L163">
            <v>11</v>
          </cell>
          <cell r="M163">
            <v>11</v>
          </cell>
          <cell r="N163">
            <v>10.9</v>
          </cell>
          <cell r="O163">
            <v>11</v>
          </cell>
          <cell r="P163">
            <v>11</v>
          </cell>
          <cell r="Q163">
            <v>11.1</v>
          </cell>
          <cell r="R163">
            <v>11</v>
          </cell>
          <cell r="S163">
            <v>10.7</v>
          </cell>
          <cell r="T163">
            <v>10.8</v>
          </cell>
          <cell r="U163">
            <v>10.9</v>
          </cell>
          <cell r="V163">
            <v>11</v>
          </cell>
          <cell r="W163">
            <v>10.8</v>
          </cell>
          <cell r="X163">
            <v>10.7</v>
          </cell>
          <cell r="Y163">
            <v>10.3</v>
          </cell>
          <cell r="Z163">
            <v>10.6</v>
          </cell>
          <cell r="AA163">
            <v>11</v>
          </cell>
          <cell r="AB163">
            <v>11.1</v>
          </cell>
          <cell r="AC163">
            <v>11.3</v>
          </cell>
          <cell r="AD163">
            <v>11.5</v>
          </cell>
        </row>
        <row r="165">
          <cell r="D165" t="str">
            <v>Latin America</v>
          </cell>
          <cell r="E165">
            <v>5.0999999999999996</v>
          </cell>
          <cell r="F165">
            <v>5.0999999999999934</v>
          </cell>
          <cell r="G165">
            <v>5.0000000000000027</v>
          </cell>
          <cell r="H165">
            <v>5.2000000000000011</v>
          </cell>
          <cell r="I165">
            <v>5.1999999999999975</v>
          </cell>
          <cell r="J165">
            <v>5.5000000000000018</v>
          </cell>
          <cell r="K165">
            <v>5.7999999999999972</v>
          </cell>
          <cell r="L165">
            <v>5.8</v>
          </cell>
          <cell r="M165">
            <v>5.8999999999999977</v>
          </cell>
          <cell r="N165">
            <v>5.9000000000000021</v>
          </cell>
          <cell r="O165">
            <v>6.1000000000000059</v>
          </cell>
          <cell r="P165">
            <v>6.5</v>
          </cell>
          <cell r="Q165">
            <v>6.6999999999999975</v>
          </cell>
          <cell r="R165">
            <v>7.2000000000000046</v>
          </cell>
          <cell r="S165">
            <v>7.1000000000000068</v>
          </cell>
          <cell r="T165">
            <v>7.3000000000000007</v>
          </cell>
          <cell r="U165">
            <v>7.3000000000000025</v>
          </cell>
          <cell r="V165">
            <v>7.6000000000000014</v>
          </cell>
          <cell r="W165">
            <v>7.8000000000000025</v>
          </cell>
          <cell r="X165">
            <v>7.8000000000000105</v>
          </cell>
          <cell r="Y165">
            <v>7.9000000000000075</v>
          </cell>
          <cell r="Z165">
            <v>8.2999999999999972</v>
          </cell>
          <cell r="AA165">
            <v>8.4000000000000021</v>
          </cell>
          <cell r="AB165">
            <v>8.4000000000000057</v>
          </cell>
          <cell r="AC165">
            <v>8.4000000000000021</v>
          </cell>
          <cell r="AD165">
            <v>8.5</v>
          </cell>
        </row>
        <row r="167">
          <cell r="D167" t="str">
            <v>UK</v>
          </cell>
          <cell r="E167">
            <v>2.7</v>
          </cell>
          <cell r="F167">
            <v>2.7</v>
          </cell>
          <cell r="G167">
            <v>2.6</v>
          </cell>
          <cell r="H167">
            <v>2.4</v>
          </cell>
          <cell r="I167">
            <v>2</v>
          </cell>
          <cell r="J167">
            <v>1.9</v>
          </cell>
          <cell r="K167">
            <v>1.9</v>
          </cell>
          <cell r="L167">
            <v>2</v>
          </cell>
          <cell r="M167">
            <v>2.1</v>
          </cell>
          <cell r="N167">
            <v>2.7</v>
          </cell>
          <cell r="O167">
            <v>2.8</v>
          </cell>
          <cell r="P167">
            <v>2.8</v>
          </cell>
          <cell r="Q167">
            <v>2.8</v>
          </cell>
          <cell r="R167">
            <v>2.8</v>
          </cell>
          <cell r="S167">
            <v>2.9</v>
          </cell>
          <cell r="T167">
            <v>2.7</v>
          </cell>
          <cell r="U167">
            <v>2.5</v>
          </cell>
          <cell r="V167">
            <v>2.5</v>
          </cell>
          <cell r="W167">
            <v>2.2999999999999998</v>
          </cell>
          <cell r="X167">
            <v>2.1</v>
          </cell>
          <cell r="Y167">
            <v>1.8</v>
          </cell>
          <cell r="Z167">
            <v>1.7</v>
          </cell>
          <cell r="AA167">
            <v>1.6</v>
          </cell>
          <cell r="AB167">
            <v>1.5</v>
          </cell>
          <cell r="AC167">
            <v>1.4</v>
          </cell>
          <cell r="AD167">
            <v>1.3</v>
          </cell>
        </row>
        <row r="168">
          <cell r="D168" t="str">
            <v>Norway</v>
          </cell>
          <cell r="E168">
            <v>0.79999999999999982</v>
          </cell>
          <cell r="F168">
            <v>0.89999999999999991</v>
          </cell>
          <cell r="G168">
            <v>1</v>
          </cell>
          <cell r="H168">
            <v>1.2000000000000002</v>
          </cell>
          <cell r="I168">
            <v>1.5</v>
          </cell>
          <cell r="J168">
            <v>1.7000000000000002</v>
          </cell>
          <cell r="K168">
            <v>2</v>
          </cell>
          <cell r="L168">
            <v>2.2000000000000002</v>
          </cell>
          <cell r="M168">
            <v>2.4</v>
          </cell>
          <cell r="N168">
            <v>2.7</v>
          </cell>
          <cell r="O168">
            <v>2.9000000000000004</v>
          </cell>
          <cell r="P168">
            <v>3.2</v>
          </cell>
          <cell r="Q168">
            <v>3.3</v>
          </cell>
          <cell r="R168">
            <v>3.2</v>
          </cell>
          <cell r="S168">
            <v>3.1</v>
          </cell>
          <cell r="T168">
            <v>3.3</v>
          </cell>
          <cell r="U168">
            <v>3.4000000000000004</v>
          </cell>
          <cell r="V168">
            <v>3.4000000000000004</v>
          </cell>
          <cell r="W168">
            <v>3.3</v>
          </cell>
          <cell r="X168">
            <v>3.1999999999999997</v>
          </cell>
          <cell r="Y168">
            <v>3</v>
          </cell>
          <cell r="Z168">
            <v>3</v>
          </cell>
          <cell r="AA168">
            <v>2.9999999999999996</v>
          </cell>
          <cell r="AB168">
            <v>2.9000000000000004</v>
          </cell>
          <cell r="AC168">
            <v>2.8000000000000003</v>
          </cell>
          <cell r="AD168">
            <v>2.7</v>
          </cell>
        </row>
        <row r="169">
          <cell r="D169" t="str">
            <v>UK+Norway</v>
          </cell>
          <cell r="E169">
            <v>3.5</v>
          </cell>
          <cell r="F169">
            <v>3.6</v>
          </cell>
          <cell r="G169">
            <v>3.6</v>
          </cell>
          <cell r="H169">
            <v>3.6</v>
          </cell>
          <cell r="I169">
            <v>3.5</v>
          </cell>
          <cell r="J169">
            <v>3.6</v>
          </cell>
          <cell r="K169">
            <v>3.9</v>
          </cell>
          <cell r="L169">
            <v>4.2</v>
          </cell>
          <cell r="M169">
            <v>4.5</v>
          </cell>
          <cell r="N169">
            <v>5.4</v>
          </cell>
          <cell r="O169">
            <v>5.7</v>
          </cell>
          <cell r="P169">
            <v>6</v>
          </cell>
          <cell r="Q169">
            <v>6.1</v>
          </cell>
          <cell r="R169">
            <v>6</v>
          </cell>
          <cell r="S169">
            <v>6</v>
          </cell>
          <cell r="T169">
            <v>6</v>
          </cell>
          <cell r="U169">
            <v>5.9</v>
          </cell>
          <cell r="V169">
            <v>5.9</v>
          </cell>
          <cell r="W169">
            <v>5.6</v>
          </cell>
          <cell r="X169">
            <v>5.3</v>
          </cell>
          <cell r="Y169">
            <v>4.8</v>
          </cell>
          <cell r="Z169">
            <v>4.7</v>
          </cell>
          <cell r="AA169">
            <v>4.5999999999999996</v>
          </cell>
          <cell r="AB169">
            <v>4.4000000000000004</v>
          </cell>
          <cell r="AC169">
            <v>4.2</v>
          </cell>
          <cell r="AD169">
            <v>4</v>
          </cell>
        </row>
        <row r="171">
          <cell r="D171" t="str">
            <v>Other Europe</v>
          </cell>
          <cell r="E171">
            <v>0.79999999999999982</v>
          </cell>
          <cell r="F171">
            <v>0.89999999999999991</v>
          </cell>
          <cell r="G171">
            <v>0.99999999999999956</v>
          </cell>
          <cell r="H171">
            <v>0.89999999999999991</v>
          </cell>
          <cell r="I171">
            <v>0.90000000000000036</v>
          </cell>
          <cell r="J171">
            <v>0.89999999999999991</v>
          </cell>
          <cell r="K171">
            <v>0.80000000000000027</v>
          </cell>
          <cell r="L171">
            <v>0.89999999999999947</v>
          </cell>
          <cell r="M171">
            <v>0.79999999999999982</v>
          </cell>
          <cell r="N171">
            <v>0.79999999999999982</v>
          </cell>
          <cell r="O171">
            <v>0.89999999999999947</v>
          </cell>
          <cell r="P171">
            <v>0.90000000000000036</v>
          </cell>
          <cell r="Q171">
            <v>0.90000000000000036</v>
          </cell>
          <cell r="R171">
            <v>0.90000000000000036</v>
          </cell>
          <cell r="S171">
            <v>0.90000000000000036</v>
          </cell>
          <cell r="T171">
            <v>1</v>
          </cell>
          <cell r="U171">
            <v>1</v>
          </cell>
          <cell r="V171">
            <v>0.89999999999999947</v>
          </cell>
          <cell r="W171">
            <v>0.90000000000000036</v>
          </cell>
          <cell r="X171">
            <v>1</v>
          </cell>
          <cell r="Y171">
            <v>1</v>
          </cell>
          <cell r="Z171">
            <v>1</v>
          </cell>
          <cell r="AA171">
            <v>0.90000000000000036</v>
          </cell>
          <cell r="AB171">
            <v>0.89999999999999947</v>
          </cell>
          <cell r="AC171">
            <v>0.89999999999999947</v>
          </cell>
          <cell r="AD171">
            <v>0.90000000000000036</v>
          </cell>
        </row>
        <row r="173">
          <cell r="D173" t="str">
            <v>Russia</v>
          </cell>
          <cell r="J173">
            <v>10.5</v>
          </cell>
          <cell r="K173">
            <v>9.5</v>
          </cell>
          <cell r="L173">
            <v>8.1</v>
          </cell>
          <cell r="M173">
            <v>7</v>
          </cell>
          <cell r="N173">
            <v>6.4</v>
          </cell>
          <cell r="O173">
            <v>6.2</v>
          </cell>
          <cell r="P173">
            <v>6.1</v>
          </cell>
          <cell r="Q173">
            <v>6.2</v>
          </cell>
          <cell r="R173">
            <v>6.1</v>
          </cell>
          <cell r="S173">
            <v>6.1</v>
          </cell>
          <cell r="T173">
            <v>6.5</v>
          </cell>
          <cell r="U173">
            <v>7</v>
          </cell>
          <cell r="V173">
            <v>7.6</v>
          </cell>
          <cell r="W173">
            <v>8.5</v>
          </cell>
          <cell r="X173">
            <v>9.1999999999999993</v>
          </cell>
          <cell r="Y173">
            <v>9.4</v>
          </cell>
          <cell r="Z173">
            <v>9.6999999999999993</v>
          </cell>
          <cell r="AA173">
            <v>9.9</v>
          </cell>
          <cell r="AB173">
            <v>10</v>
          </cell>
          <cell r="AC173">
            <v>10.199999999999999</v>
          </cell>
          <cell r="AD173">
            <v>10.3</v>
          </cell>
        </row>
        <row r="174">
          <cell r="D174" t="str">
            <v>Caspian</v>
          </cell>
          <cell r="O174">
            <v>0.6</v>
          </cell>
          <cell r="P174">
            <v>0.7</v>
          </cell>
          <cell r="Q174">
            <v>0.7</v>
          </cell>
          <cell r="R174">
            <v>0.8</v>
          </cell>
          <cell r="S174">
            <v>0.9</v>
          </cell>
          <cell r="T174">
            <v>1</v>
          </cell>
          <cell r="U174">
            <v>1.1000000000000001</v>
          </cell>
          <cell r="V174">
            <v>1.3</v>
          </cell>
          <cell r="W174">
            <v>1.3</v>
          </cell>
          <cell r="X174">
            <v>1.5</v>
          </cell>
          <cell r="Y174">
            <v>1.7</v>
          </cell>
          <cell r="Z174">
            <v>1.8</v>
          </cell>
          <cell r="AA174">
            <v>2.1</v>
          </cell>
          <cell r="AB174">
            <v>2.4</v>
          </cell>
          <cell r="AC174">
            <v>2.8</v>
          </cell>
          <cell r="AD174">
            <v>3.3</v>
          </cell>
        </row>
        <row r="175">
          <cell r="D175" t="str">
            <v>Other FSU</v>
          </cell>
          <cell r="O175">
            <v>0.4</v>
          </cell>
          <cell r="P175">
            <v>0.40000000000000058</v>
          </cell>
          <cell r="Q175">
            <v>0.39999999999999969</v>
          </cell>
          <cell r="R175">
            <v>0.30000000000000049</v>
          </cell>
          <cell r="S175">
            <v>0.50000000000000033</v>
          </cell>
          <cell r="T175">
            <v>0.40000000000000036</v>
          </cell>
          <cell r="U175">
            <v>0.39999999999999991</v>
          </cell>
          <cell r="V175">
            <v>0.40000000000000102</v>
          </cell>
          <cell r="W175">
            <v>0.50000000000000067</v>
          </cell>
          <cell r="X175">
            <v>0.5</v>
          </cell>
          <cell r="Y175">
            <v>0.49999999999999933</v>
          </cell>
          <cell r="Z175">
            <v>0.50000000000000067</v>
          </cell>
          <cell r="AA175">
            <v>0.39999999999999991</v>
          </cell>
          <cell r="AB175">
            <v>0.50000000000000044</v>
          </cell>
          <cell r="AC175">
            <v>0.60000000000000053</v>
          </cell>
          <cell r="AD175">
            <v>0.59999999999999876</v>
          </cell>
        </row>
        <row r="176">
          <cell r="D176" t="str">
            <v>Total FSU</v>
          </cell>
          <cell r="E176">
            <v>11.9</v>
          </cell>
          <cell r="F176">
            <v>12.3</v>
          </cell>
          <cell r="G176">
            <v>12.5</v>
          </cell>
          <cell r="H176">
            <v>12.5</v>
          </cell>
          <cell r="I176">
            <v>12.2</v>
          </cell>
          <cell r="J176">
            <v>11.5</v>
          </cell>
          <cell r="K176">
            <v>10.4</v>
          </cell>
          <cell r="L176">
            <v>9</v>
          </cell>
          <cell r="M176">
            <v>7.9</v>
          </cell>
          <cell r="N176">
            <v>7.2</v>
          </cell>
          <cell r="O176">
            <v>7.2</v>
          </cell>
          <cell r="P176">
            <v>7.2</v>
          </cell>
          <cell r="Q176">
            <v>7.3</v>
          </cell>
          <cell r="R176">
            <v>7.2</v>
          </cell>
          <cell r="S176">
            <v>7.5</v>
          </cell>
          <cell r="T176">
            <v>7.9</v>
          </cell>
          <cell r="U176">
            <v>8.5</v>
          </cell>
          <cell r="V176">
            <v>9.3000000000000007</v>
          </cell>
          <cell r="W176">
            <v>10.3</v>
          </cell>
          <cell r="X176">
            <v>11.2</v>
          </cell>
          <cell r="Y176">
            <v>11.6</v>
          </cell>
          <cell r="Z176">
            <v>12</v>
          </cell>
          <cell r="AA176">
            <v>12.4</v>
          </cell>
          <cell r="AB176">
            <v>12.9</v>
          </cell>
          <cell r="AC176">
            <v>13.6</v>
          </cell>
          <cell r="AD176">
            <v>14.2</v>
          </cell>
        </row>
        <row r="178">
          <cell r="D178" t="str">
            <v>Africa</v>
          </cell>
          <cell r="E178">
            <v>1.9</v>
          </cell>
          <cell r="F178">
            <v>1.8</v>
          </cell>
          <cell r="G178">
            <v>2</v>
          </cell>
          <cell r="H178">
            <v>2.1</v>
          </cell>
          <cell r="I178">
            <v>2.1</v>
          </cell>
          <cell r="J178">
            <v>2.2999999999999998</v>
          </cell>
          <cell r="K178">
            <v>2.2999999999999998</v>
          </cell>
          <cell r="L178">
            <v>2.2999999999999998</v>
          </cell>
          <cell r="M178">
            <v>2.2999999999999998</v>
          </cell>
          <cell r="N178">
            <v>2.4</v>
          </cell>
          <cell r="O178">
            <v>2.5</v>
          </cell>
          <cell r="P178">
            <v>2.7</v>
          </cell>
          <cell r="Q178">
            <v>2.7</v>
          </cell>
          <cell r="R178">
            <v>2.7</v>
          </cell>
          <cell r="S178">
            <v>2.8</v>
          </cell>
          <cell r="T178">
            <v>2.8</v>
          </cell>
          <cell r="U178">
            <v>2.8</v>
          </cell>
          <cell r="V178">
            <v>3</v>
          </cell>
          <cell r="W178">
            <v>3</v>
          </cell>
          <cell r="X178">
            <v>3.4</v>
          </cell>
          <cell r="Y178">
            <v>3.7</v>
          </cell>
          <cell r="Z178">
            <v>4.2</v>
          </cell>
          <cell r="AA178">
            <v>4.4000000000000004</v>
          </cell>
          <cell r="AB178">
            <v>4.5</v>
          </cell>
          <cell r="AC178">
            <v>4.7</v>
          </cell>
          <cell r="AD178">
            <v>4.8</v>
          </cell>
        </row>
        <row r="180">
          <cell r="D180" t="str">
            <v>Middle East</v>
          </cell>
          <cell r="E180">
            <v>0.7</v>
          </cell>
          <cell r="F180">
            <v>0.8</v>
          </cell>
          <cell r="G180">
            <v>0.9</v>
          </cell>
          <cell r="H180">
            <v>1.1000000000000001</v>
          </cell>
          <cell r="I180">
            <v>1.2</v>
          </cell>
          <cell r="J180">
            <v>1.3</v>
          </cell>
          <cell r="K180">
            <v>1.4</v>
          </cell>
          <cell r="L180">
            <v>1.5</v>
          </cell>
          <cell r="M180">
            <v>1.6</v>
          </cell>
          <cell r="N180">
            <v>1.8</v>
          </cell>
          <cell r="O180">
            <v>2</v>
          </cell>
          <cell r="P180">
            <v>2</v>
          </cell>
          <cell r="Q180">
            <v>2</v>
          </cell>
          <cell r="R180">
            <v>2</v>
          </cell>
          <cell r="S180">
            <v>2</v>
          </cell>
          <cell r="T180">
            <v>2.1</v>
          </cell>
          <cell r="U180">
            <v>2.1</v>
          </cell>
          <cell r="V180">
            <v>2.1</v>
          </cell>
          <cell r="W180">
            <v>2</v>
          </cell>
          <cell r="X180">
            <v>1.9</v>
          </cell>
          <cell r="Y180">
            <v>1.9</v>
          </cell>
          <cell r="Z180">
            <v>1.8</v>
          </cell>
          <cell r="AA180">
            <v>1.7</v>
          </cell>
          <cell r="AB180">
            <v>1.7</v>
          </cell>
          <cell r="AC180">
            <v>1.6</v>
          </cell>
          <cell r="AD180">
            <v>1.6</v>
          </cell>
        </row>
        <row r="181">
          <cell r="D181" t="str">
            <v>Asia-Pacific</v>
          </cell>
          <cell r="E181">
            <v>4.5999999999999996</v>
          </cell>
          <cell r="F181">
            <v>4.7</v>
          </cell>
          <cell r="G181">
            <v>4.8</v>
          </cell>
          <cell r="H181">
            <v>4.9000000000000004</v>
          </cell>
          <cell r="I181">
            <v>5</v>
          </cell>
          <cell r="J181">
            <v>5.0999999999999996</v>
          </cell>
          <cell r="K181">
            <v>5.0999999999999996</v>
          </cell>
          <cell r="L181">
            <v>5.2</v>
          </cell>
          <cell r="M181">
            <v>5.3</v>
          </cell>
          <cell r="N181">
            <v>5.6</v>
          </cell>
          <cell r="O181">
            <v>5.8</v>
          </cell>
          <cell r="P181">
            <v>6</v>
          </cell>
          <cell r="Q181">
            <v>6.1</v>
          </cell>
          <cell r="R181">
            <v>6.1</v>
          </cell>
          <cell r="S181">
            <v>6.1</v>
          </cell>
          <cell r="T181">
            <v>6.4</v>
          </cell>
          <cell r="U181">
            <v>6.5</v>
          </cell>
          <cell r="V181">
            <v>6.6</v>
          </cell>
          <cell r="W181">
            <v>6.6</v>
          </cell>
          <cell r="X181">
            <v>6.8</v>
          </cell>
          <cell r="Y181">
            <v>7</v>
          </cell>
          <cell r="Z181">
            <v>7</v>
          </cell>
          <cell r="AA181">
            <v>7</v>
          </cell>
          <cell r="AB181">
            <v>7.2</v>
          </cell>
          <cell r="AC181">
            <v>7.3</v>
          </cell>
          <cell r="AD181">
            <v>7.3</v>
          </cell>
        </row>
        <row r="183">
          <cell r="D183" t="str">
            <v>TOTAL NON-OPEC</v>
          </cell>
          <cell r="E183">
            <v>41</v>
          </cell>
          <cell r="F183">
            <v>41.3</v>
          </cell>
          <cell r="G183">
            <v>41.7</v>
          </cell>
          <cell r="H183">
            <v>42.1</v>
          </cell>
          <cell r="I183">
            <v>41.3</v>
          </cell>
          <cell r="J183">
            <v>41.2</v>
          </cell>
          <cell r="K183">
            <v>40.799999999999997</v>
          </cell>
          <cell r="L183">
            <v>39.9</v>
          </cell>
          <cell r="M183">
            <v>39.299999999999997</v>
          </cell>
          <cell r="N183">
            <v>40</v>
          </cell>
          <cell r="O183">
            <v>41.2</v>
          </cell>
          <cell r="P183">
            <v>42.3</v>
          </cell>
          <cell r="Q183">
            <v>42.9</v>
          </cell>
          <cell r="R183">
            <v>43.1</v>
          </cell>
          <cell r="S183">
            <v>43.1</v>
          </cell>
          <cell r="T183">
            <v>44.3</v>
          </cell>
          <cell r="U183">
            <v>45</v>
          </cell>
          <cell r="V183">
            <v>46.4</v>
          </cell>
          <cell r="W183">
            <v>47</v>
          </cell>
          <cell r="X183">
            <v>48.1</v>
          </cell>
          <cell r="Y183">
            <v>48.2</v>
          </cell>
          <cell r="Z183">
            <v>49.6</v>
          </cell>
          <cell r="AA183">
            <v>50.4</v>
          </cell>
          <cell r="AB183">
            <v>51.1</v>
          </cell>
          <cell r="AC183">
            <v>52</v>
          </cell>
          <cell r="AD183">
            <v>52.8</v>
          </cell>
        </row>
        <row r="185">
          <cell r="D185" t="str">
            <v>OPEC Crude</v>
          </cell>
          <cell r="E185">
            <v>15.5</v>
          </cell>
          <cell r="F185">
            <v>18</v>
          </cell>
          <cell r="G185">
            <v>17.399999999999999</v>
          </cell>
          <cell r="H185">
            <v>19.100000000000001</v>
          </cell>
          <cell r="I185">
            <v>21.1</v>
          </cell>
          <cell r="J185">
            <v>22.4</v>
          </cell>
          <cell r="K185">
            <v>22.7</v>
          </cell>
          <cell r="L185">
            <v>23.8</v>
          </cell>
          <cell r="M185">
            <v>24.3</v>
          </cell>
          <cell r="N185">
            <v>24.5</v>
          </cell>
          <cell r="O185">
            <v>24.9</v>
          </cell>
          <cell r="P185">
            <v>25.8</v>
          </cell>
          <cell r="Q185">
            <v>27.2</v>
          </cell>
          <cell r="R185">
            <v>27.8</v>
          </cell>
          <cell r="S185">
            <v>26.5</v>
          </cell>
          <cell r="T185">
            <v>28</v>
          </cell>
          <cell r="U185">
            <v>27.2</v>
          </cell>
          <cell r="V185">
            <v>25.4</v>
          </cell>
          <cell r="W185">
            <v>27.1</v>
          </cell>
          <cell r="X185">
            <v>29.1</v>
          </cell>
          <cell r="Y185">
            <v>29.9</v>
          </cell>
          <cell r="Z185">
            <v>30.2</v>
          </cell>
          <cell r="AA185">
            <v>30.7</v>
          </cell>
          <cell r="AB185">
            <v>31.3</v>
          </cell>
          <cell r="AC185">
            <v>31.7</v>
          </cell>
          <cell r="AD185">
            <v>32.200000000000003</v>
          </cell>
        </row>
        <row r="186">
          <cell r="D186" t="str">
            <v>OPEC  NGL/Condensate</v>
          </cell>
          <cell r="E186">
            <v>1.6</v>
          </cell>
          <cell r="F186">
            <v>1.7</v>
          </cell>
          <cell r="G186">
            <v>1.9</v>
          </cell>
          <cell r="H186">
            <v>1.9</v>
          </cell>
          <cell r="I186">
            <v>2</v>
          </cell>
          <cell r="J186">
            <v>2</v>
          </cell>
          <cell r="K186">
            <v>1.9</v>
          </cell>
          <cell r="L186">
            <v>2</v>
          </cell>
          <cell r="M186">
            <v>2.2000000000000002</v>
          </cell>
          <cell r="N186">
            <v>2.2999999999999998</v>
          </cell>
          <cell r="O186">
            <v>2.4</v>
          </cell>
          <cell r="P186">
            <v>2.6</v>
          </cell>
          <cell r="Q186">
            <v>2.8</v>
          </cell>
          <cell r="R186">
            <v>2.9</v>
          </cell>
          <cell r="S186">
            <v>2.9</v>
          </cell>
          <cell r="T186">
            <v>3</v>
          </cell>
          <cell r="U186">
            <v>3.1</v>
          </cell>
          <cell r="V186">
            <v>3.3</v>
          </cell>
          <cell r="W186">
            <v>3.5</v>
          </cell>
          <cell r="X186">
            <v>3.7</v>
          </cell>
          <cell r="Y186">
            <v>4.3</v>
          </cell>
          <cell r="Z186">
            <v>4.5999999999999996</v>
          </cell>
          <cell r="AA186">
            <v>4.7</v>
          </cell>
          <cell r="AB186">
            <v>4.8</v>
          </cell>
          <cell r="AC186">
            <v>4.9000000000000004</v>
          </cell>
          <cell r="AD186">
            <v>5</v>
          </cell>
        </row>
        <row r="187">
          <cell r="D187" t="str">
            <v>New GTL Projects</v>
          </cell>
          <cell r="Z187">
            <v>0</v>
          </cell>
          <cell r="AA187">
            <v>0.1</v>
          </cell>
          <cell r="AB187">
            <v>0.3</v>
          </cell>
          <cell r="AC187">
            <v>0.4</v>
          </cell>
          <cell r="AD187">
            <v>0.5</v>
          </cell>
        </row>
        <row r="188">
          <cell r="S188">
            <v>47.6</v>
          </cell>
          <cell r="T188">
            <v>49</v>
          </cell>
          <cell r="U188">
            <v>49.800000000000004</v>
          </cell>
          <cell r="V188">
            <v>51.499999999999993</v>
          </cell>
          <cell r="W188">
            <v>52.3</v>
          </cell>
          <cell r="X188">
            <v>53.7</v>
          </cell>
          <cell r="Y188">
            <v>54.4</v>
          </cell>
          <cell r="Z188">
            <v>56.1</v>
          </cell>
          <cell r="AA188">
            <v>57.2</v>
          </cell>
          <cell r="AB188">
            <v>58.3</v>
          </cell>
          <cell r="AC188">
            <v>59.5</v>
          </cell>
          <cell r="AD188">
            <v>60.599999999999994</v>
          </cell>
        </row>
        <row r="189">
          <cell r="D189" t="str">
            <v>Total Production</v>
          </cell>
          <cell r="E189">
            <v>58.1</v>
          </cell>
          <cell r="F189">
            <v>61</v>
          </cell>
          <cell r="G189">
            <v>61</v>
          </cell>
          <cell r="H189">
            <v>63.1</v>
          </cell>
          <cell r="I189">
            <v>64.400000000000006</v>
          </cell>
          <cell r="J189">
            <v>65.599999999999994</v>
          </cell>
          <cell r="K189">
            <v>65.400000000000006</v>
          </cell>
          <cell r="L189">
            <v>65.7</v>
          </cell>
          <cell r="M189">
            <v>65.8</v>
          </cell>
          <cell r="N189">
            <v>66.8</v>
          </cell>
          <cell r="O189">
            <v>68.5</v>
          </cell>
          <cell r="P189">
            <v>70.699999999999989</v>
          </cell>
          <cell r="Q189">
            <v>72.899999999999991</v>
          </cell>
          <cell r="R189">
            <v>73.800000000000011</v>
          </cell>
          <cell r="S189">
            <v>72.5</v>
          </cell>
          <cell r="T189">
            <v>75.3</v>
          </cell>
          <cell r="U189">
            <v>75.3</v>
          </cell>
          <cell r="V189">
            <v>75.099999999999994</v>
          </cell>
          <cell r="W189">
            <v>77.599999999999994</v>
          </cell>
          <cell r="X189">
            <v>80.900000000000006</v>
          </cell>
          <cell r="Y189">
            <v>82.399999999999991</v>
          </cell>
          <cell r="Z189">
            <v>84.399999999999991</v>
          </cell>
          <cell r="AA189">
            <v>85.899999999999991</v>
          </cell>
          <cell r="AB189">
            <v>87.5</v>
          </cell>
          <cell r="AC189">
            <v>89.000000000000014</v>
          </cell>
          <cell r="AD189">
            <v>90.5</v>
          </cell>
        </row>
        <row r="190">
          <cell r="O190">
            <v>68.5</v>
          </cell>
          <cell r="P190">
            <v>70.699999999999989</v>
          </cell>
          <cell r="Q190">
            <v>72.899999999999991</v>
          </cell>
          <cell r="R190">
            <v>73.800000000000011</v>
          </cell>
          <cell r="S190">
            <v>72.5</v>
          </cell>
          <cell r="T190">
            <v>75.3</v>
          </cell>
          <cell r="U190">
            <v>75.3</v>
          </cell>
          <cell r="V190">
            <v>75.099999999999994</v>
          </cell>
          <cell r="W190">
            <v>77.599999999999994</v>
          </cell>
          <cell r="X190">
            <v>80.900000000000006</v>
          </cell>
          <cell r="Y190">
            <v>82.399999999999991</v>
          </cell>
          <cell r="Z190">
            <v>84.399999999999991</v>
          </cell>
          <cell r="AA190">
            <v>85.8</v>
          </cell>
          <cell r="AB190">
            <v>87.2</v>
          </cell>
          <cell r="AC190">
            <v>88.600000000000009</v>
          </cell>
          <cell r="AD190">
            <v>90</v>
          </cell>
        </row>
        <row r="191">
          <cell r="D191" t="str">
            <v>Processing Gain</v>
          </cell>
          <cell r="E191">
            <v>0.7</v>
          </cell>
          <cell r="F191">
            <v>0.8</v>
          </cell>
          <cell r="G191">
            <v>1</v>
          </cell>
          <cell r="H191">
            <v>1.1000000000000001</v>
          </cell>
          <cell r="I191">
            <v>1.2</v>
          </cell>
          <cell r="J191">
            <v>1.2</v>
          </cell>
          <cell r="K191">
            <v>1.2</v>
          </cell>
          <cell r="L191">
            <v>1.2</v>
          </cell>
          <cell r="M191">
            <v>1.3</v>
          </cell>
          <cell r="N191">
            <v>1.4</v>
          </cell>
          <cell r="O191">
            <v>1.5</v>
          </cell>
          <cell r="P191">
            <v>1.5</v>
          </cell>
          <cell r="Q191">
            <v>1.6</v>
          </cell>
          <cell r="R191">
            <v>1.6</v>
          </cell>
          <cell r="S191">
            <v>1.6</v>
          </cell>
          <cell r="T191">
            <v>1.7</v>
          </cell>
          <cell r="U191">
            <v>1.7</v>
          </cell>
          <cell r="V191">
            <v>1.8</v>
          </cell>
          <cell r="W191">
            <v>1.8</v>
          </cell>
          <cell r="X191">
            <v>1.9</v>
          </cell>
          <cell r="Y191">
            <v>1.9</v>
          </cell>
          <cell r="Z191">
            <v>1.9</v>
          </cell>
          <cell r="AA191">
            <v>2</v>
          </cell>
          <cell r="AB191">
            <v>2.1</v>
          </cell>
          <cell r="AC191">
            <v>2.2000000000000002</v>
          </cell>
          <cell r="AD191">
            <v>2.2999999999999998</v>
          </cell>
        </row>
        <row r="192">
          <cell r="D192" t="str">
            <v>Oil Supply</v>
          </cell>
          <cell r="E192">
            <v>58.800000000000004</v>
          </cell>
          <cell r="F192">
            <v>61.8</v>
          </cell>
          <cell r="G192">
            <v>62</v>
          </cell>
          <cell r="H192">
            <v>64.2</v>
          </cell>
          <cell r="I192">
            <v>65.600000000000009</v>
          </cell>
          <cell r="J192">
            <v>66.8</v>
          </cell>
          <cell r="K192">
            <v>66.600000000000009</v>
          </cell>
          <cell r="L192">
            <v>66.900000000000006</v>
          </cell>
          <cell r="M192">
            <v>67.099999999999994</v>
          </cell>
          <cell r="N192">
            <v>68.2</v>
          </cell>
          <cell r="O192">
            <v>70</v>
          </cell>
          <cell r="P192">
            <v>72.199999999999989</v>
          </cell>
          <cell r="Q192">
            <v>74.499999999999986</v>
          </cell>
          <cell r="R192">
            <v>75.400000000000006</v>
          </cell>
          <cell r="S192">
            <v>74.099999999999994</v>
          </cell>
          <cell r="T192">
            <v>77</v>
          </cell>
          <cell r="U192">
            <v>77</v>
          </cell>
          <cell r="V192">
            <v>76.899999999999991</v>
          </cell>
          <cell r="W192">
            <v>79.399999999999991</v>
          </cell>
          <cell r="X192">
            <v>82.800000000000011</v>
          </cell>
          <cell r="Y192">
            <v>84.3</v>
          </cell>
          <cell r="Z192">
            <v>86.3</v>
          </cell>
          <cell r="AA192">
            <v>87.899999999999991</v>
          </cell>
          <cell r="AB192">
            <v>89.6</v>
          </cell>
          <cell r="AC192">
            <v>91.200000000000017</v>
          </cell>
          <cell r="AD192">
            <v>92.8</v>
          </cell>
        </row>
        <row r="193">
          <cell r="D193" t="str">
            <v>Stock Change (Draw)/Build</v>
          </cell>
          <cell r="E193">
            <v>-0.89999999999999858</v>
          </cell>
          <cell r="F193">
            <v>0.29999999999999716</v>
          </cell>
          <cell r="G193">
            <v>-0.89999999999999858</v>
          </cell>
          <cell r="H193">
            <v>-0.70000000000000284</v>
          </cell>
          <cell r="I193">
            <v>-0.29999999999999716</v>
          </cell>
          <cell r="J193">
            <v>0.70000000000000284</v>
          </cell>
          <cell r="K193">
            <v>-9.9999999999994316E-2</v>
          </cell>
          <cell r="L193">
            <v>-0.39999999999999147</v>
          </cell>
          <cell r="M193">
            <v>-0.5</v>
          </cell>
          <cell r="N193">
            <v>-0.89999999999999147</v>
          </cell>
          <cell r="O193">
            <v>-0.20000000000000284</v>
          </cell>
          <cell r="P193">
            <v>0</v>
          </cell>
          <cell r="Q193">
            <v>0.49999999999998579</v>
          </cell>
          <cell r="R193">
            <v>0.60000000000000853</v>
          </cell>
          <cell r="S193">
            <v>-2.6000000000000085</v>
          </cell>
          <cell r="T193">
            <v>0.29999999999999716</v>
          </cell>
          <cell r="U193">
            <v>-0.29999999999999716</v>
          </cell>
          <cell r="V193">
            <v>-1.3000000000000114</v>
          </cell>
          <cell r="W193">
            <v>-0.80000000000001137</v>
          </cell>
          <cell r="X193">
            <v>-9.9999999999994316E-2</v>
          </cell>
          <cell r="Y193">
            <v>-0.29999999999999716</v>
          </cell>
          <cell r="Z193">
            <v>9.9999999999994316E-2</v>
          </cell>
          <cell r="AA193">
            <v>9.9999999999994316E-2</v>
          </cell>
          <cell r="AB193">
            <v>9.9999999999994316E-2</v>
          </cell>
          <cell r="AC193">
            <v>0.10000000000002274</v>
          </cell>
          <cell r="AD193">
            <v>9.9999999999994316E-2</v>
          </cell>
        </row>
        <row r="195">
          <cell r="D195" t="str">
            <v>TOTAL WORLD DEMAND</v>
          </cell>
          <cell r="E195">
            <v>59.7</v>
          </cell>
          <cell r="F195">
            <v>61.5</v>
          </cell>
          <cell r="G195">
            <v>62.9</v>
          </cell>
          <cell r="H195">
            <v>64.900000000000006</v>
          </cell>
          <cell r="I195">
            <v>65.900000000000006</v>
          </cell>
          <cell r="J195">
            <v>66.099999999999994</v>
          </cell>
          <cell r="K195">
            <v>66.7</v>
          </cell>
          <cell r="L195">
            <v>67.3</v>
          </cell>
          <cell r="M195">
            <v>67.599999999999994</v>
          </cell>
          <cell r="N195">
            <v>69.099999999999994</v>
          </cell>
          <cell r="O195">
            <v>70.2</v>
          </cell>
          <cell r="P195">
            <v>72.2</v>
          </cell>
          <cell r="Q195">
            <v>74</v>
          </cell>
          <cell r="R195">
            <v>74.8</v>
          </cell>
          <cell r="S195">
            <v>76.7</v>
          </cell>
          <cell r="T195">
            <v>76.7</v>
          </cell>
          <cell r="U195">
            <v>77.3</v>
          </cell>
          <cell r="V195">
            <v>78.2</v>
          </cell>
          <cell r="W195">
            <v>80.2</v>
          </cell>
          <cell r="X195">
            <v>82.9</v>
          </cell>
          <cell r="Y195">
            <v>84.6</v>
          </cell>
          <cell r="Z195">
            <v>86.2</v>
          </cell>
          <cell r="AA195">
            <v>87.8</v>
          </cell>
          <cell r="AB195">
            <v>89.5</v>
          </cell>
          <cell r="AC195">
            <v>91.1</v>
          </cell>
          <cell r="AD195">
            <v>92.7</v>
          </cell>
        </row>
        <row r="196">
          <cell r="D196" t="str">
            <v>'2005 Long Term</v>
          </cell>
          <cell r="E196">
            <v>59.7</v>
          </cell>
          <cell r="F196">
            <v>61.5</v>
          </cell>
          <cell r="G196">
            <v>62.9</v>
          </cell>
          <cell r="H196">
            <v>64.900000000000006</v>
          </cell>
          <cell r="I196">
            <v>65.900000000000006</v>
          </cell>
          <cell r="J196">
            <v>66.099999999999994</v>
          </cell>
          <cell r="K196">
            <v>66.7</v>
          </cell>
          <cell r="L196">
            <v>67.3</v>
          </cell>
          <cell r="M196">
            <v>67.599999999999994</v>
          </cell>
          <cell r="N196">
            <v>69.099999999999994</v>
          </cell>
          <cell r="O196">
            <v>70.2</v>
          </cell>
          <cell r="P196">
            <v>72.2</v>
          </cell>
          <cell r="Q196">
            <v>74</v>
          </cell>
          <cell r="R196">
            <v>74.8</v>
          </cell>
          <cell r="S196">
            <v>76.7</v>
          </cell>
          <cell r="T196">
            <v>76.7</v>
          </cell>
          <cell r="U196">
            <v>77.3</v>
          </cell>
          <cell r="V196">
            <v>78.2</v>
          </cell>
          <cell r="W196">
            <v>80.099999999999994</v>
          </cell>
          <cell r="X196">
            <v>82.7</v>
          </cell>
          <cell r="Y196">
            <v>84.6</v>
          </cell>
          <cell r="Z196">
            <v>86.2</v>
          </cell>
          <cell r="AA196">
            <v>87.8</v>
          </cell>
          <cell r="AB196">
            <v>89.5</v>
          </cell>
          <cell r="AC196">
            <v>91.1</v>
          </cell>
          <cell r="AD196">
            <v>92.7</v>
          </cell>
        </row>
        <row r="197">
          <cell r="D197" t="str">
            <v>2004' Long Term report demand</v>
          </cell>
          <cell r="E197">
            <v>59.7</v>
          </cell>
          <cell r="F197">
            <v>61.5</v>
          </cell>
          <cell r="G197">
            <v>62.9</v>
          </cell>
          <cell r="H197">
            <v>64.900000000000006</v>
          </cell>
          <cell r="I197">
            <v>65.900000000000006</v>
          </cell>
          <cell r="J197">
            <v>66.099999999999994</v>
          </cell>
          <cell r="K197">
            <v>66.8</v>
          </cell>
          <cell r="L197">
            <v>67.5</v>
          </cell>
          <cell r="M197">
            <v>67.5</v>
          </cell>
          <cell r="N197">
            <v>68.599999999999994</v>
          </cell>
          <cell r="O197">
            <v>70</v>
          </cell>
          <cell r="P197">
            <v>71.900000000000006</v>
          </cell>
          <cell r="Q197">
            <v>73.7</v>
          </cell>
          <cell r="R197">
            <v>74.5</v>
          </cell>
          <cell r="S197">
            <v>75.900000000000006</v>
          </cell>
          <cell r="T197">
            <v>76.7</v>
          </cell>
          <cell r="U197">
            <v>77.3</v>
          </cell>
          <cell r="V197">
            <v>77.599999999999994</v>
          </cell>
          <cell r="W197">
            <v>79</v>
          </cell>
          <cell r="X197">
            <v>80.3</v>
          </cell>
          <cell r="Y197">
            <v>81.900000000000006</v>
          </cell>
          <cell r="Z197">
            <v>83.5</v>
          </cell>
          <cell r="AA197">
            <v>85.1</v>
          </cell>
          <cell r="AB197">
            <v>86.7</v>
          </cell>
          <cell r="AC197">
            <v>88.3</v>
          </cell>
          <cell r="AD197">
            <v>89.8</v>
          </cell>
        </row>
        <row r="198">
          <cell r="D198" t="str">
            <v>Dec 2003</v>
          </cell>
          <cell r="E198">
            <v>59.7</v>
          </cell>
          <cell r="F198">
            <v>61.5</v>
          </cell>
          <cell r="G198">
            <v>62.9</v>
          </cell>
          <cell r="H198">
            <v>64.900000000000006</v>
          </cell>
          <cell r="I198">
            <v>65.900000000000006</v>
          </cell>
          <cell r="J198">
            <v>66.099999999999994</v>
          </cell>
          <cell r="K198">
            <v>66.7</v>
          </cell>
          <cell r="L198">
            <v>67.3</v>
          </cell>
          <cell r="M198">
            <v>67.599999999999994</v>
          </cell>
          <cell r="N198">
            <v>68.400000000000006</v>
          </cell>
          <cell r="O198">
            <v>69.8</v>
          </cell>
          <cell r="P198">
            <v>71.7</v>
          </cell>
          <cell r="Q198">
            <v>73.5</v>
          </cell>
          <cell r="R198">
            <v>74.2</v>
          </cell>
          <cell r="S198">
            <v>75.5</v>
          </cell>
          <cell r="T198">
            <v>76.400000000000006</v>
          </cell>
          <cell r="U198">
            <v>76.599999999999994</v>
          </cell>
          <cell r="V198">
            <v>77.2</v>
          </cell>
          <cell r="W198">
            <v>78.099999999999994</v>
          </cell>
          <cell r="X198">
            <v>79.2</v>
          </cell>
          <cell r="Y198">
            <v>80.900000000000006</v>
          </cell>
          <cell r="Z198">
            <v>82.4</v>
          </cell>
          <cell r="AA198">
            <v>83.9</v>
          </cell>
          <cell r="AB198">
            <v>85.4</v>
          </cell>
          <cell r="AC198">
            <v>86.9</v>
          </cell>
          <cell r="AD198">
            <v>88.4</v>
          </cell>
        </row>
        <row r="199">
          <cell r="D199" t="str">
            <v>Prior to Feb 2002</v>
          </cell>
          <cell r="J199">
            <v>66.400000000000006</v>
          </cell>
          <cell r="K199">
            <v>66.849999999999994</v>
          </cell>
          <cell r="L199">
            <v>67.5</v>
          </cell>
          <cell r="M199">
            <v>68</v>
          </cell>
          <cell r="N199">
            <v>68.62</v>
          </cell>
          <cell r="O199">
            <v>69.83</v>
          </cell>
          <cell r="P199">
            <v>71.64</v>
          </cell>
          <cell r="Q199">
            <v>73.400000000000006</v>
          </cell>
          <cell r="R199">
            <v>73.8</v>
          </cell>
          <cell r="S199">
            <v>75.2</v>
          </cell>
          <cell r="T199">
            <v>76.5</v>
          </cell>
          <cell r="U199">
            <v>76.5</v>
          </cell>
          <cell r="V199">
            <v>76.5</v>
          </cell>
          <cell r="W199">
            <v>77.8</v>
          </cell>
          <cell r="X199">
            <v>79.3</v>
          </cell>
          <cell r="Y199">
            <v>81</v>
          </cell>
          <cell r="Z199">
            <v>82.7</v>
          </cell>
          <cell r="AA199">
            <v>84.4</v>
          </cell>
          <cell r="AB199">
            <v>86.100000000000009</v>
          </cell>
          <cell r="AC199">
            <v>87.800000000000011</v>
          </cell>
          <cell r="AD199">
            <v>89.5</v>
          </cell>
        </row>
        <row r="200">
          <cell r="D200" t="str">
            <v>Jun 2001 Long Term</v>
          </cell>
          <cell r="R200">
            <v>74</v>
          </cell>
          <cell r="S200">
            <v>75.3</v>
          </cell>
          <cell r="T200">
            <v>76</v>
          </cell>
          <cell r="U200">
            <v>77.400000000000006</v>
          </cell>
          <cell r="V200">
            <v>78.8</v>
          </cell>
          <cell r="W200">
            <v>80.5</v>
          </cell>
          <cell r="X200">
            <v>82.2</v>
          </cell>
          <cell r="Y200">
            <v>83.9</v>
          </cell>
          <cell r="Z200">
            <v>85.6</v>
          </cell>
          <cell r="AA200">
            <v>87.3</v>
          </cell>
          <cell r="AB200">
            <v>89.1</v>
          </cell>
          <cell r="AC200">
            <v>90.9</v>
          </cell>
          <cell r="AD200">
            <v>92.7</v>
          </cell>
        </row>
        <row r="202">
          <cell r="D202" t="str">
            <v>Non OPEC excl FSU</v>
          </cell>
          <cell r="E202">
            <v>29.1</v>
          </cell>
          <cell r="F202">
            <v>28.999999999999996</v>
          </cell>
          <cell r="G202">
            <v>29.200000000000003</v>
          </cell>
          <cell r="H202">
            <v>29.6</v>
          </cell>
          <cell r="I202">
            <v>29.099999999999998</v>
          </cell>
          <cell r="J202">
            <v>29.700000000000003</v>
          </cell>
          <cell r="K202">
            <v>30.4</v>
          </cell>
          <cell r="L202">
            <v>30.9</v>
          </cell>
          <cell r="M202">
            <v>31.4</v>
          </cell>
          <cell r="N202">
            <v>32.799999999999997</v>
          </cell>
          <cell r="O202">
            <v>34</v>
          </cell>
          <cell r="P202">
            <v>35.099999999999994</v>
          </cell>
          <cell r="Q202">
            <v>35.6</v>
          </cell>
          <cell r="R202">
            <v>35.9</v>
          </cell>
          <cell r="S202">
            <v>35.6</v>
          </cell>
          <cell r="T202">
            <v>36.4</v>
          </cell>
          <cell r="U202">
            <v>36.5</v>
          </cell>
          <cell r="V202">
            <v>37.099999999999994</v>
          </cell>
          <cell r="W202">
            <v>36.700000000000003</v>
          </cell>
          <cell r="X202">
            <v>36.900000000000006</v>
          </cell>
          <cell r="Y202">
            <v>36.6</v>
          </cell>
          <cell r="Z202">
            <v>37.6</v>
          </cell>
          <cell r="AA202">
            <v>38</v>
          </cell>
          <cell r="AB202">
            <v>38.200000000000003</v>
          </cell>
          <cell r="AC202">
            <v>38.4</v>
          </cell>
          <cell r="AD202">
            <v>38.599999999999994</v>
          </cell>
        </row>
        <row r="204">
          <cell r="D204">
            <v>39393.745037384258</v>
          </cell>
          <cell r="X204">
            <v>53.70000000000001</v>
          </cell>
          <cell r="Y204">
            <v>54.4</v>
          </cell>
          <cell r="Z204">
            <v>56.099999999999994</v>
          </cell>
          <cell r="AA204">
            <v>57.199999999999989</v>
          </cell>
          <cell r="AB204">
            <v>58.3</v>
          </cell>
          <cell r="AC204">
            <v>59.500000000000014</v>
          </cell>
        </row>
        <row r="207">
          <cell r="D207" t="str">
            <v>OPEC Crude Production</v>
          </cell>
        </row>
        <row r="208">
          <cell r="D208" t="str">
            <v>BASED ON CURRENT QUOTA ALLOCATIONS</v>
          </cell>
          <cell r="Z208" t="str">
            <v>Based On Current Quota Allocations - Before PEL 'Adjustments'</v>
          </cell>
        </row>
        <row r="209">
          <cell r="D209" t="str">
            <v>000 b/d</v>
          </cell>
        </row>
        <row r="210">
          <cell r="E210">
            <v>1985</v>
          </cell>
          <cell r="F210">
            <v>1986</v>
          </cell>
          <cell r="G210">
            <v>1987</v>
          </cell>
          <cell r="H210">
            <v>1988</v>
          </cell>
          <cell r="I210">
            <v>1989</v>
          </cell>
          <cell r="J210">
            <v>1990</v>
          </cell>
          <cell r="K210">
            <v>1991</v>
          </cell>
          <cell r="L210">
            <v>1992</v>
          </cell>
          <cell r="M210">
            <v>1993</v>
          </cell>
          <cell r="N210">
            <v>1994</v>
          </cell>
          <cell r="O210">
            <v>1995</v>
          </cell>
          <cell r="P210">
            <v>1996</v>
          </cell>
          <cell r="Q210">
            <v>1997</v>
          </cell>
          <cell r="R210">
            <v>1998</v>
          </cell>
          <cell r="S210">
            <v>1999</v>
          </cell>
          <cell r="T210">
            <v>2000</v>
          </cell>
          <cell r="U210">
            <v>2001</v>
          </cell>
          <cell r="V210">
            <v>2002</v>
          </cell>
          <cell r="W210">
            <v>2003</v>
          </cell>
          <cell r="X210">
            <v>2004</v>
          </cell>
          <cell r="Y210">
            <v>2005</v>
          </cell>
          <cell r="Z210">
            <v>2006</v>
          </cell>
          <cell r="AA210">
            <v>2007</v>
          </cell>
          <cell r="AB210">
            <v>2008</v>
          </cell>
          <cell r="AC210">
            <v>2009</v>
          </cell>
          <cell r="AD210">
            <v>2010</v>
          </cell>
        </row>
        <row r="212">
          <cell r="D212" t="str">
            <v>Saudi Arabia</v>
          </cell>
          <cell r="E212">
            <v>3450</v>
          </cell>
          <cell r="F212">
            <v>5050</v>
          </cell>
          <cell r="G212">
            <v>4240</v>
          </cell>
          <cell r="H212">
            <v>5090</v>
          </cell>
          <cell r="I212">
            <v>5160</v>
          </cell>
          <cell r="J212">
            <v>6385</v>
          </cell>
          <cell r="K212">
            <v>8225</v>
          </cell>
          <cell r="L212">
            <v>8330</v>
          </cell>
          <cell r="M212">
            <v>8100</v>
          </cell>
          <cell r="N212">
            <v>8030</v>
          </cell>
          <cell r="O212">
            <v>8045</v>
          </cell>
          <cell r="P212">
            <v>8150</v>
          </cell>
          <cell r="Q212">
            <v>8175</v>
          </cell>
          <cell r="R212">
            <v>8320</v>
          </cell>
          <cell r="S212">
            <v>7695</v>
          </cell>
          <cell r="T212">
            <v>8310</v>
          </cell>
          <cell r="U212">
            <v>8010</v>
          </cell>
          <cell r="V212">
            <v>7600</v>
          </cell>
          <cell r="W212">
            <v>8775</v>
          </cell>
          <cell r="X212">
            <v>9020</v>
          </cell>
          <cell r="Y212">
            <v>9425</v>
          </cell>
          <cell r="Z212">
            <v>9135</v>
          </cell>
          <cell r="AA212">
            <v>9230</v>
          </cell>
          <cell r="AB212">
            <v>9425</v>
          </cell>
          <cell r="AC212">
            <v>9555</v>
          </cell>
          <cell r="AD212">
            <v>9720</v>
          </cell>
        </row>
        <row r="213">
          <cell r="D213" t="str">
            <v>Iran</v>
          </cell>
          <cell r="E213">
            <v>2225</v>
          </cell>
          <cell r="F213">
            <v>1875</v>
          </cell>
          <cell r="G213">
            <v>2240</v>
          </cell>
          <cell r="H213">
            <v>2260</v>
          </cell>
          <cell r="I213">
            <v>2900</v>
          </cell>
          <cell r="J213">
            <v>3115</v>
          </cell>
          <cell r="K213">
            <v>3260</v>
          </cell>
          <cell r="L213">
            <v>3415</v>
          </cell>
          <cell r="M213">
            <v>3600</v>
          </cell>
          <cell r="N213">
            <v>3580</v>
          </cell>
          <cell r="O213">
            <v>3590</v>
          </cell>
          <cell r="P213">
            <v>3655</v>
          </cell>
          <cell r="Q213">
            <v>3640</v>
          </cell>
          <cell r="R213">
            <v>3585</v>
          </cell>
          <cell r="S213">
            <v>3500</v>
          </cell>
          <cell r="T213">
            <v>3680</v>
          </cell>
          <cell r="U213">
            <v>3660</v>
          </cell>
          <cell r="V213">
            <v>3405</v>
          </cell>
          <cell r="W213">
            <v>3750</v>
          </cell>
          <cell r="X213">
            <v>3955</v>
          </cell>
          <cell r="Y213">
            <v>3910</v>
          </cell>
          <cell r="Z213">
            <v>4125</v>
          </cell>
          <cell r="AA213">
            <v>4170</v>
          </cell>
          <cell r="AB213">
            <v>4255</v>
          </cell>
          <cell r="AC213">
            <v>4315</v>
          </cell>
          <cell r="AD213">
            <v>4390</v>
          </cell>
        </row>
        <row r="214">
          <cell r="D214" t="str">
            <v>Iraq</v>
          </cell>
          <cell r="E214">
            <v>1400</v>
          </cell>
          <cell r="F214">
            <v>1875</v>
          </cell>
          <cell r="G214">
            <v>2200</v>
          </cell>
          <cell r="H214">
            <v>2620</v>
          </cell>
          <cell r="I214">
            <v>2775</v>
          </cell>
          <cell r="J214">
            <v>2000</v>
          </cell>
          <cell r="K214">
            <v>285</v>
          </cell>
          <cell r="L214">
            <v>450</v>
          </cell>
          <cell r="M214">
            <v>485</v>
          </cell>
          <cell r="N214">
            <v>500</v>
          </cell>
          <cell r="O214">
            <v>640</v>
          </cell>
          <cell r="P214">
            <v>670</v>
          </cell>
          <cell r="Q214">
            <v>1220</v>
          </cell>
          <cell r="R214">
            <v>2110</v>
          </cell>
          <cell r="S214">
            <v>2515</v>
          </cell>
          <cell r="T214">
            <v>2515</v>
          </cell>
          <cell r="U214">
            <v>2350</v>
          </cell>
          <cell r="V214">
            <v>1990</v>
          </cell>
          <cell r="W214">
            <v>1335</v>
          </cell>
          <cell r="X214">
            <v>2040</v>
          </cell>
          <cell r="Y214">
            <v>1855</v>
          </cell>
          <cell r="Z214">
            <v>2100</v>
          </cell>
          <cell r="AA214">
            <v>2300</v>
          </cell>
          <cell r="AB214">
            <v>2300</v>
          </cell>
          <cell r="AC214">
            <v>2300</v>
          </cell>
          <cell r="AD214">
            <v>2300</v>
          </cell>
        </row>
        <row r="215">
          <cell r="D215" t="str">
            <v>Kuwait</v>
          </cell>
          <cell r="E215">
            <v>1050</v>
          </cell>
          <cell r="F215">
            <v>1500</v>
          </cell>
          <cell r="G215">
            <v>1250</v>
          </cell>
          <cell r="H215">
            <v>1390</v>
          </cell>
          <cell r="I215">
            <v>1685</v>
          </cell>
          <cell r="J215">
            <v>1110</v>
          </cell>
          <cell r="K215">
            <v>185</v>
          </cell>
          <cell r="L215">
            <v>1055</v>
          </cell>
          <cell r="M215">
            <v>1830</v>
          </cell>
          <cell r="N215">
            <v>2000</v>
          </cell>
          <cell r="O215">
            <v>2005</v>
          </cell>
          <cell r="P215">
            <v>2050</v>
          </cell>
          <cell r="Q215">
            <v>2085</v>
          </cell>
          <cell r="R215">
            <v>2075</v>
          </cell>
          <cell r="S215">
            <v>1895</v>
          </cell>
          <cell r="T215">
            <v>2095</v>
          </cell>
          <cell r="U215">
            <v>2020</v>
          </cell>
          <cell r="V215">
            <v>1895</v>
          </cell>
          <cell r="W215">
            <v>2200</v>
          </cell>
          <cell r="X215">
            <v>2330</v>
          </cell>
          <cell r="Y215">
            <v>2520</v>
          </cell>
          <cell r="Z215">
            <v>2255</v>
          </cell>
          <cell r="AA215">
            <v>2280</v>
          </cell>
          <cell r="AB215">
            <v>2325</v>
          </cell>
          <cell r="AC215">
            <v>2360</v>
          </cell>
          <cell r="AD215">
            <v>2400</v>
          </cell>
        </row>
        <row r="216">
          <cell r="D216" t="str">
            <v>UAE</v>
          </cell>
          <cell r="E216">
            <v>1125</v>
          </cell>
          <cell r="F216">
            <v>1325</v>
          </cell>
          <cell r="G216">
            <v>1410</v>
          </cell>
          <cell r="H216">
            <v>1460</v>
          </cell>
          <cell r="I216">
            <v>1810</v>
          </cell>
          <cell r="J216">
            <v>2070</v>
          </cell>
          <cell r="K216">
            <v>2380</v>
          </cell>
          <cell r="L216">
            <v>2295</v>
          </cell>
          <cell r="M216">
            <v>2190</v>
          </cell>
          <cell r="N216">
            <v>2185</v>
          </cell>
          <cell r="O216">
            <v>2165</v>
          </cell>
          <cell r="P216">
            <v>2195</v>
          </cell>
          <cell r="Q216">
            <v>2260</v>
          </cell>
          <cell r="R216">
            <v>2250</v>
          </cell>
          <cell r="S216">
            <v>2080</v>
          </cell>
          <cell r="T216">
            <v>2250</v>
          </cell>
          <cell r="U216">
            <v>2155</v>
          </cell>
          <cell r="V216">
            <v>1980</v>
          </cell>
          <cell r="W216">
            <v>2225</v>
          </cell>
          <cell r="X216">
            <v>2350</v>
          </cell>
          <cell r="Y216">
            <v>2435</v>
          </cell>
          <cell r="Z216">
            <v>2450</v>
          </cell>
          <cell r="AA216">
            <v>2480</v>
          </cell>
          <cell r="AB216">
            <v>2530</v>
          </cell>
          <cell r="AC216">
            <v>2565</v>
          </cell>
          <cell r="AD216">
            <v>2610</v>
          </cell>
        </row>
        <row r="217">
          <cell r="D217" t="str">
            <v>Qatar</v>
          </cell>
          <cell r="E217">
            <v>300</v>
          </cell>
          <cell r="F217">
            <v>325</v>
          </cell>
          <cell r="G217">
            <v>320</v>
          </cell>
          <cell r="H217">
            <v>320</v>
          </cell>
          <cell r="I217">
            <v>380</v>
          </cell>
          <cell r="J217">
            <v>400</v>
          </cell>
          <cell r="K217">
            <v>400</v>
          </cell>
          <cell r="L217">
            <v>395</v>
          </cell>
          <cell r="M217">
            <v>405</v>
          </cell>
          <cell r="N217">
            <v>400</v>
          </cell>
          <cell r="O217">
            <v>400</v>
          </cell>
          <cell r="P217">
            <v>480</v>
          </cell>
          <cell r="Q217">
            <v>610</v>
          </cell>
          <cell r="R217">
            <v>665</v>
          </cell>
          <cell r="S217">
            <v>655</v>
          </cell>
          <cell r="T217">
            <v>700</v>
          </cell>
          <cell r="U217">
            <v>675</v>
          </cell>
          <cell r="V217">
            <v>645</v>
          </cell>
          <cell r="W217">
            <v>745</v>
          </cell>
          <cell r="X217">
            <v>775</v>
          </cell>
          <cell r="Y217">
            <v>795</v>
          </cell>
          <cell r="Z217">
            <v>730</v>
          </cell>
          <cell r="AA217">
            <v>735</v>
          </cell>
          <cell r="AB217">
            <v>750</v>
          </cell>
          <cell r="AC217">
            <v>760</v>
          </cell>
          <cell r="AD217">
            <v>775</v>
          </cell>
        </row>
        <row r="218">
          <cell r="D218" t="str">
            <v>Total Middle East</v>
          </cell>
          <cell r="E218">
            <v>9550</v>
          </cell>
          <cell r="F218">
            <v>11950</v>
          </cell>
          <cell r="G218">
            <v>11660</v>
          </cell>
          <cell r="H218">
            <v>13140</v>
          </cell>
          <cell r="I218">
            <v>14710</v>
          </cell>
          <cell r="J218">
            <v>15080</v>
          </cell>
          <cell r="K218">
            <v>14735</v>
          </cell>
          <cell r="L218">
            <v>15940</v>
          </cell>
          <cell r="M218">
            <v>16610</v>
          </cell>
          <cell r="N218">
            <v>16695</v>
          </cell>
          <cell r="O218">
            <v>16845</v>
          </cell>
          <cell r="P218">
            <v>17200</v>
          </cell>
          <cell r="Q218">
            <v>17990</v>
          </cell>
          <cell r="R218">
            <v>19005</v>
          </cell>
          <cell r="S218">
            <v>18340</v>
          </cell>
          <cell r="T218">
            <v>19550</v>
          </cell>
          <cell r="U218">
            <v>18870</v>
          </cell>
          <cell r="V218">
            <v>17515</v>
          </cell>
          <cell r="W218">
            <v>19030</v>
          </cell>
          <cell r="X218">
            <v>20470</v>
          </cell>
          <cell r="Y218">
            <v>20940</v>
          </cell>
          <cell r="Z218">
            <v>20795</v>
          </cell>
          <cell r="AA218">
            <v>21195</v>
          </cell>
          <cell r="AB218">
            <v>21585</v>
          </cell>
          <cell r="AC218">
            <v>21855</v>
          </cell>
          <cell r="AD218">
            <v>22195</v>
          </cell>
        </row>
        <row r="220">
          <cell r="D220" t="str">
            <v>Algeria</v>
          </cell>
          <cell r="E220">
            <v>725</v>
          </cell>
          <cell r="F220">
            <v>675</v>
          </cell>
          <cell r="G220">
            <v>660</v>
          </cell>
          <cell r="H220">
            <v>670</v>
          </cell>
          <cell r="I220">
            <v>700</v>
          </cell>
          <cell r="J220">
            <v>800</v>
          </cell>
          <cell r="K220">
            <v>800</v>
          </cell>
          <cell r="L220">
            <v>775</v>
          </cell>
          <cell r="M220">
            <v>750</v>
          </cell>
          <cell r="N220">
            <v>750</v>
          </cell>
          <cell r="O220">
            <v>765</v>
          </cell>
          <cell r="P220">
            <v>820</v>
          </cell>
          <cell r="Q220">
            <v>850</v>
          </cell>
          <cell r="R220">
            <v>825</v>
          </cell>
          <cell r="S220">
            <v>765</v>
          </cell>
          <cell r="T220">
            <v>815</v>
          </cell>
          <cell r="U220">
            <v>820</v>
          </cell>
          <cell r="V220">
            <v>865</v>
          </cell>
          <cell r="W220">
            <v>1125</v>
          </cell>
          <cell r="X220">
            <v>1220</v>
          </cell>
          <cell r="Y220">
            <v>1345</v>
          </cell>
          <cell r="Z220">
            <v>895</v>
          </cell>
          <cell r="AA220">
            <v>905</v>
          </cell>
          <cell r="AB220">
            <v>925</v>
          </cell>
          <cell r="AC220">
            <v>940</v>
          </cell>
          <cell r="AD220">
            <v>955</v>
          </cell>
        </row>
        <row r="221">
          <cell r="D221" t="str">
            <v>Libya</v>
          </cell>
          <cell r="E221">
            <v>1025</v>
          </cell>
          <cell r="F221">
            <v>1025</v>
          </cell>
          <cell r="G221">
            <v>970</v>
          </cell>
          <cell r="H221">
            <v>1000</v>
          </cell>
          <cell r="I221">
            <v>1100</v>
          </cell>
          <cell r="J221">
            <v>1360</v>
          </cell>
          <cell r="K221">
            <v>1500</v>
          </cell>
          <cell r="L221">
            <v>1480</v>
          </cell>
          <cell r="M221">
            <v>1385</v>
          </cell>
          <cell r="N221">
            <v>1390</v>
          </cell>
          <cell r="O221">
            <v>1395</v>
          </cell>
          <cell r="P221">
            <v>1400</v>
          </cell>
          <cell r="Q221">
            <v>1435</v>
          </cell>
          <cell r="R221">
            <v>1385</v>
          </cell>
          <cell r="S221">
            <v>1330</v>
          </cell>
          <cell r="T221">
            <v>1415</v>
          </cell>
          <cell r="U221">
            <v>1365</v>
          </cell>
          <cell r="V221">
            <v>1320</v>
          </cell>
          <cell r="W221">
            <v>1425</v>
          </cell>
          <cell r="X221">
            <v>1545</v>
          </cell>
          <cell r="Y221">
            <v>1645</v>
          </cell>
          <cell r="Z221">
            <v>1505</v>
          </cell>
          <cell r="AA221">
            <v>1520</v>
          </cell>
          <cell r="AB221">
            <v>1550</v>
          </cell>
          <cell r="AC221">
            <v>1575</v>
          </cell>
          <cell r="AD221">
            <v>1600</v>
          </cell>
        </row>
        <row r="222">
          <cell r="D222" t="str">
            <v>Nigeria</v>
          </cell>
          <cell r="E222">
            <v>1475</v>
          </cell>
          <cell r="F222">
            <v>1475</v>
          </cell>
          <cell r="G222">
            <v>1300</v>
          </cell>
          <cell r="H222">
            <v>1420</v>
          </cell>
          <cell r="I222">
            <v>1665</v>
          </cell>
          <cell r="J222">
            <v>1760</v>
          </cell>
          <cell r="K222">
            <v>1890</v>
          </cell>
          <cell r="L222">
            <v>1890</v>
          </cell>
          <cell r="M222">
            <v>1915</v>
          </cell>
          <cell r="N222">
            <v>1870</v>
          </cell>
          <cell r="O222">
            <v>1855</v>
          </cell>
          <cell r="P222">
            <v>2050</v>
          </cell>
          <cell r="Q222">
            <v>2235</v>
          </cell>
          <cell r="R222">
            <v>2085</v>
          </cell>
          <cell r="S222">
            <v>1990</v>
          </cell>
          <cell r="T222">
            <v>2035</v>
          </cell>
          <cell r="U222">
            <v>2085</v>
          </cell>
          <cell r="V222">
            <v>1970</v>
          </cell>
          <cell r="W222">
            <v>2120</v>
          </cell>
          <cell r="X222">
            <v>2350</v>
          </cell>
          <cell r="Y222">
            <v>2420</v>
          </cell>
          <cell r="Z222">
            <v>2315</v>
          </cell>
          <cell r="AA222">
            <v>2340</v>
          </cell>
          <cell r="AB222">
            <v>2390</v>
          </cell>
          <cell r="AC222">
            <v>2420</v>
          </cell>
          <cell r="AD222">
            <v>2465</v>
          </cell>
        </row>
        <row r="223">
          <cell r="D223" t="str">
            <v>Indonesia</v>
          </cell>
          <cell r="E223">
            <v>1175</v>
          </cell>
          <cell r="F223">
            <v>1250</v>
          </cell>
          <cell r="G223">
            <v>1160</v>
          </cell>
          <cell r="H223">
            <v>1180</v>
          </cell>
          <cell r="I223">
            <v>1235</v>
          </cell>
          <cell r="J223">
            <v>1310</v>
          </cell>
          <cell r="K223">
            <v>1460</v>
          </cell>
          <cell r="L223">
            <v>1385</v>
          </cell>
          <cell r="M223">
            <v>1325</v>
          </cell>
          <cell r="N223">
            <v>1320</v>
          </cell>
          <cell r="O223">
            <v>1335</v>
          </cell>
          <cell r="P223">
            <v>1375</v>
          </cell>
          <cell r="Q223">
            <v>1390</v>
          </cell>
          <cell r="R223">
            <v>1345</v>
          </cell>
          <cell r="S223">
            <v>1305</v>
          </cell>
          <cell r="T223">
            <v>1300</v>
          </cell>
          <cell r="U223">
            <v>1215</v>
          </cell>
          <cell r="V223">
            <v>1130</v>
          </cell>
          <cell r="W223">
            <v>1025</v>
          </cell>
          <cell r="X223">
            <v>965</v>
          </cell>
          <cell r="Y223">
            <v>940</v>
          </cell>
          <cell r="Z223">
            <v>1455</v>
          </cell>
          <cell r="AA223">
            <v>1470</v>
          </cell>
          <cell r="AB223">
            <v>1505</v>
          </cell>
          <cell r="AC223">
            <v>1525</v>
          </cell>
          <cell r="AD223">
            <v>1550</v>
          </cell>
        </row>
        <row r="224">
          <cell r="D224" t="str">
            <v>Venezuela</v>
          </cell>
          <cell r="E224">
            <v>1550</v>
          </cell>
          <cell r="F224">
            <v>1650</v>
          </cell>
          <cell r="G224">
            <v>1650</v>
          </cell>
          <cell r="H224">
            <v>1660</v>
          </cell>
          <cell r="I224">
            <v>1695</v>
          </cell>
          <cell r="J224">
            <v>2085</v>
          </cell>
          <cell r="K224">
            <v>2325</v>
          </cell>
          <cell r="L224">
            <v>2285</v>
          </cell>
          <cell r="M224">
            <v>2310</v>
          </cell>
          <cell r="N224">
            <v>2455</v>
          </cell>
          <cell r="O224">
            <v>2665</v>
          </cell>
          <cell r="P224">
            <v>2990</v>
          </cell>
          <cell r="Q224">
            <v>3250</v>
          </cell>
          <cell r="R224">
            <v>3140</v>
          </cell>
          <cell r="S224">
            <v>2785</v>
          </cell>
          <cell r="T224">
            <v>2900</v>
          </cell>
          <cell r="U224">
            <v>2825</v>
          </cell>
          <cell r="V224">
            <v>2560</v>
          </cell>
          <cell r="W224">
            <v>2325</v>
          </cell>
          <cell r="X224">
            <v>2595</v>
          </cell>
          <cell r="Y224">
            <v>2645</v>
          </cell>
          <cell r="Z224">
            <v>3235</v>
          </cell>
          <cell r="AA224">
            <v>3270</v>
          </cell>
          <cell r="AB224">
            <v>3335</v>
          </cell>
          <cell r="AC224">
            <v>3385</v>
          </cell>
          <cell r="AD224">
            <v>3440</v>
          </cell>
        </row>
        <row r="226">
          <cell r="D226" t="str">
            <v>Total OPEC</v>
          </cell>
          <cell r="E226">
            <v>15500</v>
          </cell>
          <cell r="F226">
            <v>18025</v>
          </cell>
          <cell r="G226">
            <v>17400</v>
          </cell>
          <cell r="H226">
            <v>19070</v>
          </cell>
          <cell r="I226">
            <v>21105</v>
          </cell>
          <cell r="J226">
            <v>22395</v>
          </cell>
          <cell r="K226">
            <v>22710</v>
          </cell>
          <cell r="L226">
            <v>23755</v>
          </cell>
          <cell r="M226">
            <v>24295</v>
          </cell>
          <cell r="N226">
            <v>24480</v>
          </cell>
          <cell r="O226">
            <v>24860</v>
          </cell>
          <cell r="P226">
            <v>25835</v>
          </cell>
          <cell r="Q226">
            <v>27150</v>
          </cell>
          <cell r="R226">
            <v>27785</v>
          </cell>
          <cell r="S226">
            <v>26515</v>
          </cell>
          <cell r="T226">
            <v>28015</v>
          </cell>
          <cell r="U226">
            <v>27180</v>
          </cell>
          <cell r="V226">
            <v>25360</v>
          </cell>
          <cell r="W226">
            <v>27050</v>
          </cell>
          <cell r="X226">
            <v>29145</v>
          </cell>
          <cell r="Y226">
            <v>29935</v>
          </cell>
          <cell r="Z226">
            <v>30200</v>
          </cell>
          <cell r="AA226">
            <v>30700</v>
          </cell>
          <cell r="AB226">
            <v>31290</v>
          </cell>
          <cell r="AC226">
            <v>31700</v>
          </cell>
          <cell r="AD226">
            <v>32205</v>
          </cell>
        </row>
        <row r="231">
          <cell r="D231" t="str">
            <v>OPEC Crude Production</v>
          </cell>
        </row>
        <row r="232">
          <cell r="D232" t="str">
            <v>BASED ON CURRENT QUOTA ALLOCATIONS</v>
          </cell>
        </row>
        <row r="233">
          <cell r="D233" t="str">
            <v>million b/d</v>
          </cell>
          <cell r="E233">
            <v>1985</v>
          </cell>
          <cell r="F233">
            <v>1986</v>
          </cell>
          <cell r="G233">
            <v>1987</v>
          </cell>
          <cell r="H233">
            <v>1988</v>
          </cell>
          <cell r="I233">
            <v>1989</v>
          </cell>
          <cell r="J233">
            <v>1990</v>
          </cell>
          <cell r="K233">
            <v>1991</v>
          </cell>
          <cell r="L233">
            <v>1992</v>
          </cell>
          <cell r="M233">
            <v>1993</v>
          </cell>
          <cell r="N233">
            <v>1994</v>
          </cell>
          <cell r="O233">
            <v>1995</v>
          </cell>
          <cell r="P233">
            <v>1996</v>
          </cell>
          <cell r="Q233">
            <v>1997</v>
          </cell>
          <cell r="R233">
            <v>1998</v>
          </cell>
          <cell r="S233">
            <v>1999</v>
          </cell>
          <cell r="T233">
            <v>2000</v>
          </cell>
          <cell r="U233">
            <v>2001</v>
          </cell>
          <cell r="V233">
            <v>2002</v>
          </cell>
          <cell r="W233">
            <v>2003</v>
          </cell>
          <cell r="X233">
            <v>2004</v>
          </cell>
          <cell r="Y233">
            <v>2005</v>
          </cell>
          <cell r="Z233">
            <v>2006</v>
          </cell>
          <cell r="AA233">
            <v>2007</v>
          </cell>
          <cell r="AB233">
            <v>2008</v>
          </cell>
          <cell r="AC233">
            <v>2009</v>
          </cell>
          <cell r="AD233">
            <v>2010</v>
          </cell>
        </row>
        <row r="235">
          <cell r="D235" t="str">
            <v>Saudi Arabia</v>
          </cell>
          <cell r="E235">
            <v>3.3999999999999995</v>
          </cell>
          <cell r="F235">
            <v>4.9000000000000012</v>
          </cell>
          <cell r="G235">
            <v>4.0999999999999988</v>
          </cell>
          <cell r="H235">
            <v>5</v>
          </cell>
          <cell r="I235">
            <v>5.1000000000000014</v>
          </cell>
          <cell r="J235">
            <v>6.2999999999999989</v>
          </cell>
          <cell r="K235">
            <v>8.1</v>
          </cell>
          <cell r="L235">
            <v>8.2000000000000028</v>
          </cell>
          <cell r="M235">
            <v>8.1000000000000014</v>
          </cell>
          <cell r="N235">
            <v>7.9</v>
          </cell>
          <cell r="O235">
            <v>7.9999999999999964</v>
          </cell>
          <cell r="P235">
            <v>7.9000000000000021</v>
          </cell>
          <cell r="Q235">
            <v>8.2000000000000011</v>
          </cell>
          <cell r="R235">
            <v>8.3000000000000007</v>
          </cell>
          <cell r="S235">
            <v>7.6000000000000014</v>
          </cell>
          <cell r="T235">
            <v>8.3000000000000007</v>
          </cell>
          <cell r="U235">
            <v>7.8999999999999986</v>
          </cell>
          <cell r="V235">
            <v>7.6</v>
          </cell>
          <cell r="W235">
            <v>9.0000000000000036</v>
          </cell>
          <cell r="X235">
            <v>8.9</v>
          </cell>
          <cell r="Y235">
            <v>9.5999999999999961</v>
          </cell>
          <cell r="Z235">
            <v>9.1000000000000014</v>
          </cell>
          <cell r="AA235">
            <v>9.1999999999999993</v>
          </cell>
          <cell r="AB235">
            <v>9.4000000000000021</v>
          </cell>
          <cell r="AC235">
            <v>9.4999999999999982</v>
          </cell>
          <cell r="AD235">
            <v>9.6000000000000014</v>
          </cell>
        </row>
        <row r="236">
          <cell r="D236" t="str">
            <v>Iran</v>
          </cell>
          <cell r="E236">
            <v>2.2000000000000002</v>
          </cell>
          <cell r="F236">
            <v>1.9</v>
          </cell>
          <cell r="G236">
            <v>2.2000000000000002</v>
          </cell>
          <cell r="H236">
            <v>2.2999999999999998</v>
          </cell>
          <cell r="I236">
            <v>2.9</v>
          </cell>
          <cell r="J236">
            <v>3.1</v>
          </cell>
          <cell r="K236">
            <v>3.3</v>
          </cell>
          <cell r="L236">
            <v>3.4</v>
          </cell>
          <cell r="M236">
            <v>3.6</v>
          </cell>
          <cell r="N236">
            <v>3.6</v>
          </cell>
          <cell r="O236">
            <v>3.6</v>
          </cell>
          <cell r="P236">
            <v>3.7</v>
          </cell>
          <cell r="Q236">
            <v>3.6</v>
          </cell>
          <cell r="R236">
            <v>3.6</v>
          </cell>
          <cell r="S236">
            <v>3.5</v>
          </cell>
          <cell r="T236">
            <v>3.7</v>
          </cell>
          <cell r="U236">
            <v>3.7</v>
          </cell>
          <cell r="V236">
            <v>3.4</v>
          </cell>
          <cell r="W236">
            <v>3.8</v>
          </cell>
          <cell r="X236">
            <v>4</v>
          </cell>
          <cell r="Y236">
            <v>3.9</v>
          </cell>
          <cell r="Z236">
            <v>4.0999999999999996</v>
          </cell>
          <cell r="AA236">
            <v>4.2</v>
          </cell>
          <cell r="AB236">
            <v>4.3</v>
          </cell>
          <cell r="AC236">
            <v>4.3</v>
          </cell>
          <cell r="AD236">
            <v>4.4000000000000004</v>
          </cell>
        </row>
        <row r="237">
          <cell r="D237" t="str">
            <v>Iraq</v>
          </cell>
          <cell r="E237">
            <v>1.4</v>
          </cell>
          <cell r="F237">
            <v>1.9</v>
          </cell>
          <cell r="G237">
            <v>2.2000000000000002</v>
          </cell>
          <cell r="H237">
            <v>2.6</v>
          </cell>
          <cell r="I237">
            <v>2.8</v>
          </cell>
          <cell r="J237">
            <v>2</v>
          </cell>
          <cell r="K237">
            <v>0.3</v>
          </cell>
          <cell r="L237">
            <v>0.5</v>
          </cell>
          <cell r="M237">
            <v>0.5</v>
          </cell>
          <cell r="N237">
            <v>0.5</v>
          </cell>
          <cell r="O237">
            <v>0.6</v>
          </cell>
          <cell r="P237">
            <v>0.7</v>
          </cell>
          <cell r="Q237">
            <v>1.2</v>
          </cell>
          <cell r="R237">
            <v>2.1</v>
          </cell>
          <cell r="S237">
            <v>2.5</v>
          </cell>
          <cell r="T237">
            <v>2.5</v>
          </cell>
          <cell r="U237">
            <v>2.4</v>
          </cell>
          <cell r="V237">
            <v>2</v>
          </cell>
          <cell r="W237">
            <v>1.3</v>
          </cell>
          <cell r="X237">
            <v>2</v>
          </cell>
          <cell r="Y237">
            <v>1.9</v>
          </cell>
          <cell r="Z237">
            <v>2.1</v>
          </cell>
          <cell r="AA237">
            <v>2.2999999999999998</v>
          </cell>
          <cell r="AB237">
            <v>2.2999999999999998</v>
          </cell>
          <cell r="AC237">
            <v>2.2999999999999998</v>
          </cell>
          <cell r="AD237">
            <v>2.2999999999999998</v>
          </cell>
        </row>
        <row r="238">
          <cell r="D238" t="str">
            <v>Kuwait</v>
          </cell>
          <cell r="E238">
            <v>1.1000000000000001</v>
          </cell>
          <cell r="F238">
            <v>1.5</v>
          </cell>
          <cell r="G238">
            <v>1.3</v>
          </cell>
          <cell r="H238">
            <v>1.4</v>
          </cell>
          <cell r="I238">
            <v>1.7</v>
          </cell>
          <cell r="J238">
            <v>1.1000000000000001</v>
          </cell>
          <cell r="K238">
            <v>0.2</v>
          </cell>
          <cell r="L238">
            <v>1.1000000000000001</v>
          </cell>
          <cell r="M238">
            <v>1.8</v>
          </cell>
          <cell r="N238">
            <v>2</v>
          </cell>
          <cell r="O238">
            <v>2</v>
          </cell>
          <cell r="P238">
            <v>2.1</v>
          </cell>
          <cell r="Q238">
            <v>2.1</v>
          </cell>
          <cell r="R238">
            <v>2.1</v>
          </cell>
          <cell r="S238">
            <v>1.9</v>
          </cell>
          <cell r="T238">
            <v>2.1</v>
          </cell>
          <cell r="U238">
            <v>2</v>
          </cell>
          <cell r="V238">
            <v>1.9</v>
          </cell>
          <cell r="W238">
            <v>2.2000000000000002</v>
          </cell>
          <cell r="X238">
            <v>2.2999999999999998</v>
          </cell>
          <cell r="Y238">
            <v>2.5</v>
          </cell>
          <cell r="Z238">
            <v>2.2999999999999998</v>
          </cell>
          <cell r="AA238">
            <v>2.2999999999999998</v>
          </cell>
          <cell r="AB238">
            <v>2.2999999999999998</v>
          </cell>
          <cell r="AC238">
            <v>2.4</v>
          </cell>
          <cell r="AD238">
            <v>2.4</v>
          </cell>
        </row>
        <row r="239">
          <cell r="D239" t="str">
            <v>UAE</v>
          </cell>
          <cell r="E239">
            <v>1.1000000000000001</v>
          </cell>
          <cell r="F239">
            <v>1.3</v>
          </cell>
          <cell r="G239">
            <v>1.4</v>
          </cell>
          <cell r="H239">
            <v>1.5</v>
          </cell>
          <cell r="I239">
            <v>1.8</v>
          </cell>
          <cell r="J239">
            <v>2.1</v>
          </cell>
          <cell r="K239">
            <v>2.4</v>
          </cell>
          <cell r="L239">
            <v>2.2999999999999998</v>
          </cell>
          <cell r="M239">
            <v>2.2000000000000002</v>
          </cell>
          <cell r="N239">
            <v>2.2000000000000002</v>
          </cell>
          <cell r="O239">
            <v>2.2000000000000002</v>
          </cell>
          <cell r="P239">
            <v>2.2000000000000002</v>
          </cell>
          <cell r="Q239">
            <v>2.2999999999999998</v>
          </cell>
          <cell r="R239">
            <v>2.2999999999999998</v>
          </cell>
          <cell r="S239">
            <v>2.1</v>
          </cell>
          <cell r="T239">
            <v>2.2999999999999998</v>
          </cell>
          <cell r="U239">
            <v>2.2000000000000002</v>
          </cell>
          <cell r="V239">
            <v>2</v>
          </cell>
          <cell r="W239">
            <v>2.2000000000000002</v>
          </cell>
          <cell r="X239">
            <v>2.4</v>
          </cell>
          <cell r="Y239">
            <v>2.4</v>
          </cell>
          <cell r="Z239">
            <v>2.5</v>
          </cell>
          <cell r="AA239">
            <v>2.5</v>
          </cell>
          <cell r="AB239">
            <v>2.5</v>
          </cell>
          <cell r="AC239">
            <v>2.6</v>
          </cell>
          <cell r="AD239">
            <v>2.6</v>
          </cell>
        </row>
        <row r="240">
          <cell r="D240" t="str">
            <v>Qatar</v>
          </cell>
          <cell r="E240">
            <v>0.3</v>
          </cell>
          <cell r="F240">
            <v>0.3</v>
          </cell>
          <cell r="G240">
            <v>0.3</v>
          </cell>
          <cell r="H240">
            <v>0.3</v>
          </cell>
          <cell r="I240">
            <v>0.4</v>
          </cell>
          <cell r="J240">
            <v>0.4</v>
          </cell>
          <cell r="K240">
            <v>0.4</v>
          </cell>
          <cell r="L240">
            <v>0.4</v>
          </cell>
          <cell r="M240">
            <v>0.4</v>
          </cell>
          <cell r="N240">
            <v>0.4</v>
          </cell>
          <cell r="O240">
            <v>0.4</v>
          </cell>
          <cell r="P240">
            <v>0.5</v>
          </cell>
          <cell r="Q240">
            <v>0.6</v>
          </cell>
          <cell r="R240">
            <v>0.7</v>
          </cell>
          <cell r="S240">
            <v>0.7</v>
          </cell>
          <cell r="T240">
            <v>0.7</v>
          </cell>
          <cell r="U240">
            <v>0.7</v>
          </cell>
          <cell r="V240">
            <v>0.6</v>
          </cell>
          <cell r="W240">
            <v>0.7</v>
          </cell>
          <cell r="X240">
            <v>0.8</v>
          </cell>
          <cell r="Y240">
            <v>0.8</v>
          </cell>
          <cell r="Z240">
            <v>0.7</v>
          </cell>
          <cell r="AA240">
            <v>0.7</v>
          </cell>
          <cell r="AB240">
            <v>0.8</v>
          </cell>
          <cell r="AC240">
            <v>0.8</v>
          </cell>
          <cell r="AD240">
            <v>0.8</v>
          </cell>
        </row>
        <row r="241">
          <cell r="D241" t="str">
            <v>Total Middle East</v>
          </cell>
          <cell r="E241">
            <v>9.5</v>
          </cell>
          <cell r="F241">
            <v>11.8</v>
          </cell>
          <cell r="G241">
            <v>11.499999999999998</v>
          </cell>
          <cell r="H241">
            <v>13.100000000000001</v>
          </cell>
          <cell r="I241">
            <v>14.700000000000001</v>
          </cell>
          <cell r="J241">
            <v>14.999999999999998</v>
          </cell>
          <cell r="K241">
            <v>14.7</v>
          </cell>
          <cell r="L241">
            <v>15.900000000000002</v>
          </cell>
          <cell r="M241">
            <v>16.600000000000001</v>
          </cell>
          <cell r="N241">
            <v>16.600000000000001</v>
          </cell>
          <cell r="O241">
            <v>16.799999999999997</v>
          </cell>
          <cell r="P241">
            <v>17.100000000000001</v>
          </cell>
          <cell r="Q241">
            <v>18</v>
          </cell>
          <cell r="R241">
            <v>19.100000000000001</v>
          </cell>
          <cell r="S241">
            <v>18.3</v>
          </cell>
          <cell r="T241">
            <v>19.600000000000001</v>
          </cell>
          <cell r="U241">
            <v>18.899999999999999</v>
          </cell>
          <cell r="V241">
            <v>17.5</v>
          </cell>
          <cell r="W241">
            <v>19.200000000000003</v>
          </cell>
          <cell r="X241">
            <v>20.400000000000002</v>
          </cell>
          <cell r="Y241">
            <v>21.099999999999998</v>
          </cell>
          <cell r="Z241">
            <v>20.8</v>
          </cell>
          <cell r="AA241">
            <v>21.2</v>
          </cell>
          <cell r="AB241">
            <v>21.6</v>
          </cell>
          <cell r="AC241">
            <v>21.9</v>
          </cell>
          <cell r="AD241">
            <v>22.1</v>
          </cell>
        </row>
        <row r="243">
          <cell r="D243" t="str">
            <v>Algeria</v>
          </cell>
          <cell r="E243">
            <v>0.7</v>
          </cell>
          <cell r="F243">
            <v>0.7</v>
          </cell>
          <cell r="G243">
            <v>0.7</v>
          </cell>
          <cell r="H243">
            <v>0.7</v>
          </cell>
          <cell r="I243">
            <v>0.7</v>
          </cell>
          <cell r="J243">
            <v>0.8</v>
          </cell>
          <cell r="K243">
            <v>0.8</v>
          </cell>
          <cell r="L243">
            <v>0.8</v>
          </cell>
          <cell r="M243">
            <v>0.8</v>
          </cell>
          <cell r="N243">
            <v>0.8</v>
          </cell>
          <cell r="O243">
            <v>0.8</v>
          </cell>
          <cell r="P243">
            <v>0.8</v>
          </cell>
          <cell r="Q243">
            <v>0.9</v>
          </cell>
          <cell r="R243">
            <v>0.8</v>
          </cell>
          <cell r="S243">
            <v>0.8</v>
          </cell>
          <cell r="T243">
            <v>0.8</v>
          </cell>
          <cell r="U243">
            <v>0.8</v>
          </cell>
          <cell r="V243">
            <v>0.9</v>
          </cell>
          <cell r="W243">
            <v>1.1000000000000001</v>
          </cell>
          <cell r="X243">
            <v>1.2</v>
          </cell>
          <cell r="Y243">
            <v>1.3</v>
          </cell>
          <cell r="Z243">
            <v>0.9</v>
          </cell>
          <cell r="AA243">
            <v>0.9</v>
          </cell>
          <cell r="AB243">
            <v>0.9</v>
          </cell>
          <cell r="AC243">
            <v>0.9</v>
          </cell>
          <cell r="AD243">
            <v>1</v>
          </cell>
        </row>
        <row r="244">
          <cell r="D244" t="str">
            <v>Libya</v>
          </cell>
          <cell r="E244">
            <v>1</v>
          </cell>
          <cell r="F244">
            <v>1</v>
          </cell>
          <cell r="G244">
            <v>1</v>
          </cell>
          <cell r="H244">
            <v>1</v>
          </cell>
          <cell r="I244">
            <v>1.1000000000000001</v>
          </cell>
          <cell r="J244">
            <v>1.4</v>
          </cell>
          <cell r="K244">
            <v>1.5</v>
          </cell>
          <cell r="L244">
            <v>1.5</v>
          </cell>
          <cell r="M244">
            <v>1.4</v>
          </cell>
          <cell r="N244">
            <v>1.4</v>
          </cell>
          <cell r="O244">
            <v>1.4</v>
          </cell>
          <cell r="P244">
            <v>1.4</v>
          </cell>
          <cell r="Q244">
            <v>1.4</v>
          </cell>
          <cell r="R244">
            <v>1.4</v>
          </cell>
          <cell r="S244">
            <v>1.3</v>
          </cell>
          <cell r="T244">
            <v>1.4</v>
          </cell>
          <cell r="U244">
            <v>1.4</v>
          </cell>
          <cell r="V244">
            <v>1.3</v>
          </cell>
          <cell r="W244">
            <v>1.4</v>
          </cell>
          <cell r="X244">
            <v>1.5</v>
          </cell>
          <cell r="Y244">
            <v>1.6</v>
          </cell>
          <cell r="Z244">
            <v>1.5</v>
          </cell>
          <cell r="AA244">
            <v>1.5</v>
          </cell>
          <cell r="AB244">
            <v>1.6</v>
          </cell>
          <cell r="AC244">
            <v>1.6</v>
          </cell>
          <cell r="AD244">
            <v>1.6</v>
          </cell>
        </row>
        <row r="245">
          <cell r="D245" t="str">
            <v>Nigeria</v>
          </cell>
          <cell r="E245">
            <v>1.5</v>
          </cell>
          <cell r="F245">
            <v>1.5</v>
          </cell>
          <cell r="G245">
            <v>1.3</v>
          </cell>
          <cell r="H245">
            <v>1.4</v>
          </cell>
          <cell r="I245">
            <v>1.7</v>
          </cell>
          <cell r="J245">
            <v>1.8</v>
          </cell>
          <cell r="K245">
            <v>1.9</v>
          </cell>
          <cell r="L245">
            <v>1.9</v>
          </cell>
          <cell r="M245">
            <v>1.9</v>
          </cell>
          <cell r="N245">
            <v>1.9</v>
          </cell>
          <cell r="O245">
            <v>1.9</v>
          </cell>
          <cell r="P245">
            <v>2.1</v>
          </cell>
          <cell r="Q245">
            <v>2.2000000000000002</v>
          </cell>
          <cell r="R245">
            <v>2.1</v>
          </cell>
          <cell r="S245">
            <v>2</v>
          </cell>
          <cell r="T245">
            <v>2</v>
          </cell>
          <cell r="U245">
            <v>2.1</v>
          </cell>
          <cell r="V245">
            <v>2</v>
          </cell>
          <cell r="W245">
            <v>2.1</v>
          </cell>
          <cell r="X245">
            <v>2.4</v>
          </cell>
          <cell r="Y245">
            <v>2.4</v>
          </cell>
          <cell r="Z245">
            <v>2.2999999999999998</v>
          </cell>
          <cell r="AA245">
            <v>2.2999999999999998</v>
          </cell>
          <cell r="AB245">
            <v>2.4</v>
          </cell>
          <cell r="AC245">
            <v>2.4</v>
          </cell>
          <cell r="AD245">
            <v>2.5</v>
          </cell>
        </row>
        <row r="246">
          <cell r="D246" t="str">
            <v>Indonesia</v>
          </cell>
          <cell r="E246">
            <v>1.2</v>
          </cell>
          <cell r="F246">
            <v>1.3</v>
          </cell>
          <cell r="G246">
            <v>1.2</v>
          </cell>
          <cell r="H246">
            <v>1.2</v>
          </cell>
          <cell r="I246">
            <v>1.2</v>
          </cell>
          <cell r="J246">
            <v>1.3</v>
          </cell>
          <cell r="K246">
            <v>1.5</v>
          </cell>
          <cell r="L246">
            <v>1.4</v>
          </cell>
          <cell r="M246">
            <v>1.3</v>
          </cell>
          <cell r="N246">
            <v>1.3</v>
          </cell>
          <cell r="O246">
            <v>1.3</v>
          </cell>
          <cell r="P246">
            <v>1.4</v>
          </cell>
          <cell r="Q246">
            <v>1.4</v>
          </cell>
          <cell r="R246">
            <v>1.3</v>
          </cell>
          <cell r="S246">
            <v>1.3</v>
          </cell>
          <cell r="T246">
            <v>1.3</v>
          </cell>
          <cell r="U246">
            <v>1.2</v>
          </cell>
          <cell r="V246">
            <v>1.1000000000000001</v>
          </cell>
          <cell r="W246">
            <v>1</v>
          </cell>
          <cell r="X246">
            <v>1</v>
          </cell>
          <cell r="Y246">
            <v>0.9</v>
          </cell>
          <cell r="Z246">
            <v>1.5</v>
          </cell>
          <cell r="AA246">
            <v>1.5</v>
          </cell>
          <cell r="AB246">
            <v>1.5</v>
          </cell>
          <cell r="AC246">
            <v>1.5</v>
          </cell>
          <cell r="AD246">
            <v>1.6</v>
          </cell>
        </row>
        <row r="247">
          <cell r="D247" t="str">
            <v>Venezuela</v>
          </cell>
          <cell r="E247">
            <v>1.6</v>
          </cell>
          <cell r="F247">
            <v>1.7</v>
          </cell>
          <cell r="G247">
            <v>1.7</v>
          </cell>
          <cell r="H247">
            <v>1.7</v>
          </cell>
          <cell r="I247">
            <v>1.7</v>
          </cell>
          <cell r="J247">
            <v>2.1</v>
          </cell>
          <cell r="K247">
            <v>2.2999999999999998</v>
          </cell>
          <cell r="L247">
            <v>2.2999999999999998</v>
          </cell>
          <cell r="M247">
            <v>2.2999999999999998</v>
          </cell>
          <cell r="N247">
            <v>2.5</v>
          </cell>
          <cell r="O247">
            <v>2.7</v>
          </cell>
          <cell r="P247">
            <v>3</v>
          </cell>
          <cell r="Q247">
            <v>3.3</v>
          </cell>
          <cell r="R247">
            <v>3.1</v>
          </cell>
          <cell r="S247">
            <v>2.8</v>
          </cell>
          <cell r="T247">
            <v>2.9</v>
          </cell>
          <cell r="U247">
            <v>2.8</v>
          </cell>
          <cell r="V247">
            <v>2.6</v>
          </cell>
          <cell r="W247">
            <v>2.2999999999999998</v>
          </cell>
          <cell r="X247">
            <v>2.6</v>
          </cell>
          <cell r="Y247">
            <v>2.6</v>
          </cell>
          <cell r="Z247">
            <v>3.2</v>
          </cell>
          <cell r="AA247">
            <v>3.3</v>
          </cell>
          <cell r="AB247">
            <v>3.3</v>
          </cell>
          <cell r="AC247">
            <v>3.4</v>
          </cell>
          <cell r="AD247">
            <v>3.4</v>
          </cell>
        </row>
        <row r="249">
          <cell r="D249" t="str">
            <v>Total OPEC</v>
          </cell>
          <cell r="E249">
            <v>15.5</v>
          </cell>
          <cell r="F249">
            <v>18</v>
          </cell>
          <cell r="G249">
            <v>17.399999999999999</v>
          </cell>
          <cell r="H249">
            <v>19.100000000000001</v>
          </cell>
          <cell r="I249">
            <v>21.1</v>
          </cell>
          <cell r="J249">
            <v>22.4</v>
          </cell>
          <cell r="K249">
            <v>22.7</v>
          </cell>
          <cell r="L249">
            <v>23.8</v>
          </cell>
          <cell r="M249">
            <v>24.3</v>
          </cell>
          <cell r="N249">
            <v>24.5</v>
          </cell>
          <cell r="O249">
            <v>24.9</v>
          </cell>
          <cell r="P249">
            <v>25.8</v>
          </cell>
          <cell r="Q249">
            <v>27.2</v>
          </cell>
          <cell r="R249">
            <v>27.8</v>
          </cell>
          <cell r="S249">
            <v>26.5</v>
          </cell>
          <cell r="T249">
            <v>28</v>
          </cell>
          <cell r="U249">
            <v>27.2</v>
          </cell>
          <cell r="V249">
            <v>25.4</v>
          </cell>
          <cell r="W249">
            <v>27.1</v>
          </cell>
          <cell r="X249">
            <v>29.1</v>
          </cell>
          <cell r="Y249">
            <v>29.9</v>
          </cell>
          <cell r="Z249">
            <v>30.2</v>
          </cell>
          <cell r="AA249">
            <v>30.7</v>
          </cell>
          <cell r="AB249">
            <v>31.3</v>
          </cell>
          <cell r="AC249">
            <v>31.7</v>
          </cell>
          <cell r="AD249">
            <v>32.200000000000003</v>
          </cell>
        </row>
        <row r="250">
          <cell r="E250">
            <v>14.1</v>
          </cell>
          <cell r="F250">
            <v>16.100000000000001</v>
          </cell>
          <cell r="G250">
            <v>15.2</v>
          </cell>
          <cell r="H250">
            <v>16.5</v>
          </cell>
          <cell r="I250">
            <v>18.3</v>
          </cell>
          <cell r="J250">
            <v>20.399999999999999</v>
          </cell>
        </row>
        <row r="400">
          <cell r="D400" t="str">
            <v>Total World Excl FSU Production</v>
          </cell>
        </row>
        <row r="401">
          <cell r="E401">
            <v>1985</v>
          </cell>
          <cell r="F401">
            <v>1986</v>
          </cell>
          <cell r="G401">
            <v>1987</v>
          </cell>
          <cell r="H401">
            <v>1988</v>
          </cell>
          <cell r="I401">
            <v>1989</v>
          </cell>
          <cell r="J401">
            <v>1990</v>
          </cell>
          <cell r="K401">
            <v>1991</v>
          </cell>
          <cell r="L401">
            <v>1992</v>
          </cell>
          <cell r="M401">
            <v>1993</v>
          </cell>
          <cell r="N401">
            <v>1994</v>
          </cell>
          <cell r="O401">
            <v>1995</v>
          </cell>
          <cell r="P401">
            <v>1996</v>
          </cell>
          <cell r="Q401">
            <v>1997</v>
          </cell>
          <cell r="R401">
            <v>1998</v>
          </cell>
          <cell r="S401">
            <v>1999</v>
          </cell>
          <cell r="T401">
            <v>2000</v>
          </cell>
          <cell r="U401">
            <v>2001</v>
          </cell>
          <cell r="V401">
            <v>2002</v>
          </cell>
          <cell r="W401">
            <v>2003</v>
          </cell>
          <cell r="X401">
            <v>2004</v>
          </cell>
          <cell r="Y401">
            <v>2005</v>
          </cell>
          <cell r="Z401">
            <v>2006</v>
          </cell>
          <cell r="AA401">
            <v>2007</v>
          </cell>
          <cell r="AB401">
            <v>2008</v>
          </cell>
          <cell r="AC401">
            <v>2009</v>
          </cell>
          <cell r="AD401">
            <v>2010</v>
          </cell>
        </row>
        <row r="402">
          <cell r="D402" t="str">
            <v>Atlantic Basin</v>
          </cell>
          <cell r="E402">
            <v>26.200000000000003</v>
          </cell>
          <cell r="F402">
            <v>26.1</v>
          </cell>
          <cell r="G402">
            <v>25.9</v>
          </cell>
          <cell r="H402">
            <v>26</v>
          </cell>
          <cell r="I402">
            <v>26.000000000000004</v>
          </cell>
          <cell r="J402">
            <v>27.1</v>
          </cell>
          <cell r="K402">
            <v>28.100000000000009</v>
          </cell>
          <cell r="L402">
            <v>28.5</v>
          </cell>
          <cell r="M402">
            <v>28.9</v>
          </cell>
          <cell r="N402">
            <v>29.999999999999993</v>
          </cell>
          <cell r="O402">
            <v>31.300000000000004</v>
          </cell>
          <cell r="P402">
            <v>32.899999999999977</v>
          </cell>
          <cell r="Q402">
            <v>33.899999999999991</v>
          </cell>
          <cell r="R402">
            <v>34.000000000000007</v>
          </cell>
          <cell r="S402">
            <v>33.400000000000006</v>
          </cell>
          <cell r="T402">
            <v>34.099999999999987</v>
          </cell>
          <cell r="U402">
            <v>34.200000000000003</v>
          </cell>
          <cell r="V402">
            <v>34.5</v>
          </cell>
          <cell r="W402">
            <v>34.299999999999997</v>
          </cell>
          <cell r="X402">
            <v>35.200000000000003</v>
          </cell>
          <cell r="Y402">
            <v>35</v>
          </cell>
          <cell r="Z402">
            <v>36.599999999999987</v>
          </cell>
          <cell r="AA402">
            <v>37.299999999999997</v>
          </cell>
          <cell r="AB402">
            <v>37.700000000000003</v>
          </cell>
          <cell r="AC402">
            <v>38.200000000000017</v>
          </cell>
          <cell r="AD402">
            <v>38.799999999999997</v>
          </cell>
        </row>
        <row r="403">
          <cell r="D403" t="str">
            <v>Middle East</v>
          </cell>
          <cell r="E403">
            <v>10.899999999999999</v>
          </cell>
          <cell r="F403">
            <v>13.300000000000002</v>
          </cell>
          <cell r="G403">
            <v>13.200000000000003</v>
          </cell>
          <cell r="H403">
            <v>15.000000000000002</v>
          </cell>
          <cell r="I403">
            <v>16.7</v>
          </cell>
          <cell r="J403">
            <v>17.199999999999996</v>
          </cell>
          <cell r="K403">
            <v>16.899999999999999</v>
          </cell>
          <cell r="L403">
            <v>18.300000000000004</v>
          </cell>
          <cell r="M403">
            <v>19.200000000000003</v>
          </cell>
          <cell r="N403">
            <v>19.5</v>
          </cell>
          <cell r="O403">
            <v>19.999999999999993</v>
          </cell>
          <cell r="P403">
            <v>20.400000000000002</v>
          </cell>
          <cell r="Q403">
            <v>21.5</v>
          </cell>
          <cell r="R403">
            <v>22.6</v>
          </cell>
          <cell r="S403">
            <v>21.8</v>
          </cell>
          <cell r="T403">
            <v>23.300000000000004</v>
          </cell>
          <cell r="U403">
            <v>22.7</v>
          </cell>
          <cell r="V403">
            <v>21.400000000000002</v>
          </cell>
          <cell r="W403">
            <v>23.200000000000003</v>
          </cell>
          <cell r="X403">
            <v>24.499999999999996</v>
          </cell>
          <cell r="Y403">
            <v>25.799999999999997</v>
          </cell>
          <cell r="Z403">
            <v>25.700000000000003</v>
          </cell>
          <cell r="AA403">
            <v>26.2</v>
          </cell>
          <cell r="AB403">
            <v>26.500000000000004</v>
          </cell>
          <cell r="AC403">
            <v>26.799999999999997</v>
          </cell>
          <cell r="AD403">
            <v>27.000000000000004</v>
          </cell>
        </row>
        <row r="404">
          <cell r="D404" t="str">
            <v>Asia Pacific</v>
          </cell>
          <cell r="E404">
            <v>9.1</v>
          </cell>
          <cell r="F404">
            <v>9.3000000000000007</v>
          </cell>
          <cell r="G404">
            <v>9.4</v>
          </cell>
          <cell r="H404">
            <v>9.6000000000000014</v>
          </cell>
          <cell r="I404">
            <v>9.5</v>
          </cell>
          <cell r="J404">
            <v>9.7999999999999989</v>
          </cell>
          <cell r="K404">
            <v>10</v>
          </cell>
          <cell r="L404">
            <v>9.8999999999999986</v>
          </cell>
          <cell r="M404">
            <v>9.7999999999999989</v>
          </cell>
          <cell r="N404">
            <v>10.1</v>
          </cell>
          <cell r="O404">
            <v>10</v>
          </cell>
          <cell r="P404">
            <v>10.199999999999999</v>
          </cell>
          <cell r="Q404">
            <v>10.199999999999999</v>
          </cell>
          <cell r="R404">
            <v>10</v>
          </cell>
          <cell r="S404">
            <v>9.7999999999999989</v>
          </cell>
          <cell r="T404">
            <v>10</v>
          </cell>
          <cell r="U404">
            <v>9.9</v>
          </cell>
          <cell r="V404">
            <v>9.8999999999999986</v>
          </cell>
          <cell r="W404">
            <v>9.7999999999999989</v>
          </cell>
          <cell r="X404">
            <v>10</v>
          </cell>
          <cell r="Y404">
            <v>10.000000000000002</v>
          </cell>
          <cell r="Z404">
            <v>10.100000000000001</v>
          </cell>
          <cell r="AA404">
            <v>9.9</v>
          </cell>
          <cell r="AB404">
            <v>10.1</v>
          </cell>
          <cell r="AC404">
            <v>9.9999999999999982</v>
          </cell>
          <cell r="AD404">
            <v>10</v>
          </cell>
        </row>
        <row r="405">
          <cell r="D405" t="str">
            <v>FSU</v>
          </cell>
          <cell r="E405">
            <v>11.9</v>
          </cell>
          <cell r="F405">
            <v>12.3</v>
          </cell>
          <cell r="G405">
            <v>12.5</v>
          </cell>
          <cell r="H405">
            <v>12.5</v>
          </cell>
          <cell r="I405">
            <v>12.2</v>
          </cell>
          <cell r="J405">
            <v>11.5</v>
          </cell>
          <cell r="K405">
            <v>10.4</v>
          </cell>
          <cell r="L405">
            <v>9</v>
          </cell>
          <cell r="M405">
            <v>7.9</v>
          </cell>
          <cell r="N405">
            <v>7.2</v>
          </cell>
          <cell r="O405">
            <v>7.2</v>
          </cell>
          <cell r="P405">
            <v>7.2</v>
          </cell>
          <cell r="Q405">
            <v>7.3</v>
          </cell>
          <cell r="R405">
            <v>7.2</v>
          </cell>
          <cell r="S405">
            <v>7.5</v>
          </cell>
          <cell r="T405">
            <v>7.9</v>
          </cell>
          <cell r="U405">
            <v>8.5</v>
          </cell>
          <cell r="V405">
            <v>9.3000000000000007</v>
          </cell>
          <cell r="W405">
            <v>10.3</v>
          </cell>
          <cell r="X405">
            <v>11.2</v>
          </cell>
          <cell r="Y405">
            <v>11.6</v>
          </cell>
          <cell r="Z405">
            <v>12</v>
          </cell>
          <cell r="AA405">
            <v>12.4</v>
          </cell>
          <cell r="AB405">
            <v>12.9</v>
          </cell>
          <cell r="AC405">
            <v>13.6</v>
          </cell>
          <cell r="AD405">
            <v>14.2</v>
          </cell>
        </row>
        <row r="406">
          <cell r="D406" t="str">
            <v>Total</v>
          </cell>
          <cell r="E406">
            <v>46.2</v>
          </cell>
          <cell r="F406">
            <v>48.7</v>
          </cell>
          <cell r="G406">
            <v>48.5</v>
          </cell>
          <cell r="H406">
            <v>50.6</v>
          </cell>
          <cell r="I406">
            <v>52.2</v>
          </cell>
          <cell r="J406">
            <v>54.099999999999994</v>
          </cell>
          <cell r="K406">
            <v>55.000000000000007</v>
          </cell>
          <cell r="L406">
            <v>56.7</v>
          </cell>
          <cell r="M406">
            <v>57.9</v>
          </cell>
          <cell r="N406">
            <v>59.599999999999994</v>
          </cell>
          <cell r="O406">
            <v>61.3</v>
          </cell>
          <cell r="P406">
            <v>63.499999999999986</v>
          </cell>
          <cell r="Q406">
            <v>65.599999999999994</v>
          </cell>
          <cell r="R406">
            <v>66.600000000000009</v>
          </cell>
          <cell r="S406">
            <v>65</v>
          </cell>
          <cell r="T406">
            <v>67.399999999999991</v>
          </cell>
          <cell r="U406">
            <v>66.8</v>
          </cell>
          <cell r="V406">
            <v>65.8</v>
          </cell>
          <cell r="W406">
            <v>67.3</v>
          </cell>
          <cell r="X406">
            <v>69.7</v>
          </cell>
          <cell r="Y406">
            <v>70.8</v>
          </cell>
          <cell r="Z406">
            <v>72.399999999999991</v>
          </cell>
          <cell r="AA406">
            <v>73.399999999999991</v>
          </cell>
          <cell r="AB406">
            <v>74.3</v>
          </cell>
          <cell r="AC406">
            <v>75.000000000000014</v>
          </cell>
          <cell r="AD406">
            <v>75.8</v>
          </cell>
        </row>
        <row r="409">
          <cell r="D409" t="str">
            <v>Year on Year Changes</v>
          </cell>
          <cell r="F409">
            <v>1986</v>
          </cell>
          <cell r="G409">
            <v>1987</v>
          </cell>
          <cell r="H409">
            <v>1988</v>
          </cell>
          <cell r="I409">
            <v>1989</v>
          </cell>
          <cell r="J409">
            <v>1990</v>
          </cell>
          <cell r="K409">
            <v>1991</v>
          </cell>
          <cell r="L409">
            <v>1992</v>
          </cell>
          <cell r="M409">
            <v>1993</v>
          </cell>
          <cell r="N409">
            <v>1994</v>
          </cell>
          <cell r="O409">
            <v>1995</v>
          </cell>
          <cell r="P409">
            <v>1996</v>
          </cell>
          <cell r="Q409">
            <v>1997</v>
          </cell>
          <cell r="R409">
            <v>1998</v>
          </cell>
          <cell r="S409">
            <v>1999</v>
          </cell>
          <cell r="T409">
            <v>2000</v>
          </cell>
          <cell r="U409">
            <v>2001</v>
          </cell>
          <cell r="V409">
            <v>2002</v>
          </cell>
          <cell r="W409">
            <v>2003</v>
          </cell>
          <cell r="X409">
            <v>2004</v>
          </cell>
          <cell r="Y409">
            <v>2005</v>
          </cell>
          <cell r="Z409">
            <v>2006</v>
          </cell>
          <cell r="AA409">
            <v>2007</v>
          </cell>
          <cell r="AB409">
            <v>2008</v>
          </cell>
          <cell r="AC409">
            <v>2009</v>
          </cell>
          <cell r="AD409">
            <v>2010</v>
          </cell>
        </row>
        <row r="410">
          <cell r="D410" t="str">
            <v>Non OPEC Excl FSU</v>
          </cell>
          <cell r="F410">
            <v>-0.10000000000000497</v>
          </cell>
          <cell r="G410">
            <v>0.20000000000000639</v>
          </cell>
          <cell r="H410">
            <v>0.39999999999999858</v>
          </cell>
          <cell r="I410">
            <v>-0.50000000000000355</v>
          </cell>
          <cell r="J410">
            <v>0.60000000000000497</v>
          </cell>
          <cell r="K410">
            <v>0.69999999999999574</v>
          </cell>
          <cell r="L410">
            <v>0.5</v>
          </cell>
          <cell r="M410">
            <v>0.5</v>
          </cell>
          <cell r="N410">
            <v>1.3999999999999986</v>
          </cell>
          <cell r="O410">
            <v>1.2000000000000028</v>
          </cell>
          <cell r="P410">
            <v>1.0999999999999943</v>
          </cell>
          <cell r="Q410">
            <v>0.50000000000000711</v>
          </cell>
          <cell r="R410">
            <v>0.29999999999999716</v>
          </cell>
          <cell r="S410">
            <v>-0.29999999999999716</v>
          </cell>
          <cell r="T410">
            <v>0.79999999999999716</v>
          </cell>
          <cell r="U410">
            <v>0.10000000000000142</v>
          </cell>
          <cell r="V410">
            <v>0.59999999999999432</v>
          </cell>
          <cell r="W410">
            <v>-0.39999999999999147</v>
          </cell>
          <cell r="X410">
            <v>0.20000000000000284</v>
          </cell>
          <cell r="Y410">
            <v>-0.30000000000000426</v>
          </cell>
          <cell r="Z410">
            <v>1</v>
          </cell>
          <cell r="AA410">
            <v>0.39999999999999858</v>
          </cell>
          <cell r="AB410">
            <v>0.20000000000000284</v>
          </cell>
          <cell r="AC410">
            <v>0.19999999999999574</v>
          </cell>
          <cell r="AD410">
            <v>0.19999999999999574</v>
          </cell>
        </row>
        <row r="411">
          <cell r="D411" t="str">
            <v>FSU</v>
          </cell>
          <cell r="F411">
            <v>0.40000000000000036</v>
          </cell>
          <cell r="G411">
            <v>0.19999999999999929</v>
          </cell>
          <cell r="H411">
            <v>0</v>
          </cell>
          <cell r="I411">
            <v>-0.30000000000000071</v>
          </cell>
          <cell r="J411">
            <v>-0.69999999999999929</v>
          </cell>
          <cell r="K411">
            <v>-1.0999999999999996</v>
          </cell>
          <cell r="L411">
            <v>-1.4000000000000004</v>
          </cell>
          <cell r="M411">
            <v>-1.0999999999999996</v>
          </cell>
          <cell r="N411">
            <v>-0.70000000000000018</v>
          </cell>
          <cell r="O411">
            <v>0</v>
          </cell>
          <cell r="P411">
            <v>0</v>
          </cell>
          <cell r="Q411">
            <v>9.9999999999999645E-2</v>
          </cell>
          <cell r="R411">
            <v>-9.9999999999999645E-2</v>
          </cell>
          <cell r="S411">
            <v>0.29999999999999982</v>
          </cell>
          <cell r="T411">
            <v>0.40000000000000036</v>
          </cell>
          <cell r="U411">
            <v>0.59999999999999964</v>
          </cell>
          <cell r="V411">
            <v>0.80000000000000071</v>
          </cell>
          <cell r="W411">
            <v>1</v>
          </cell>
          <cell r="X411">
            <v>0.89999999999999858</v>
          </cell>
          <cell r="Y411">
            <v>0.40000000000000036</v>
          </cell>
          <cell r="Z411">
            <v>0.40000000000000036</v>
          </cell>
          <cell r="AA411">
            <v>0.40000000000000036</v>
          </cell>
          <cell r="AB411">
            <v>0.5</v>
          </cell>
          <cell r="AC411">
            <v>0.69999999999999929</v>
          </cell>
          <cell r="AD411">
            <v>0.59999999999999964</v>
          </cell>
        </row>
        <row r="412">
          <cell r="D412" t="str">
            <v>OPEC NGL/Condensate</v>
          </cell>
          <cell r="F412">
            <v>9.9999999999999867E-2</v>
          </cell>
          <cell r="G412">
            <v>0.19999999999999996</v>
          </cell>
          <cell r="H412">
            <v>0</v>
          </cell>
          <cell r="I412">
            <v>0.10000000000000009</v>
          </cell>
          <cell r="J412">
            <v>0</v>
          </cell>
          <cell r="K412">
            <v>-0.10000000000000009</v>
          </cell>
          <cell r="L412">
            <v>0.10000000000000009</v>
          </cell>
          <cell r="M412">
            <v>0.20000000000000018</v>
          </cell>
          <cell r="N412">
            <v>9.9999999999999645E-2</v>
          </cell>
          <cell r="O412">
            <v>0.10000000000000009</v>
          </cell>
          <cell r="P412">
            <v>0.20000000000000018</v>
          </cell>
          <cell r="Q412">
            <v>0.19999999999999973</v>
          </cell>
          <cell r="R412">
            <v>0.10000000000000009</v>
          </cell>
          <cell r="S412">
            <v>0</v>
          </cell>
          <cell r="T412">
            <v>0.10000000000000009</v>
          </cell>
          <cell r="U412">
            <v>0.10000000000000009</v>
          </cell>
          <cell r="V412">
            <v>0.19999999999999973</v>
          </cell>
          <cell r="W412">
            <v>0.20000000000000018</v>
          </cell>
          <cell r="X412">
            <v>0.20000000000000018</v>
          </cell>
          <cell r="Y412">
            <v>0.59999999999999964</v>
          </cell>
          <cell r="Z412">
            <v>0.29999999999999982</v>
          </cell>
          <cell r="AA412">
            <v>0.10000000000000053</v>
          </cell>
          <cell r="AB412">
            <v>9.9999999999999645E-2</v>
          </cell>
          <cell r="AC412">
            <v>0.10000000000000053</v>
          </cell>
          <cell r="AD412">
            <v>9.9999999999999645E-2</v>
          </cell>
        </row>
        <row r="413">
          <cell r="D413" t="str">
            <v>Processing Gain</v>
          </cell>
          <cell r="F413">
            <v>0.10000000000000009</v>
          </cell>
          <cell r="G413">
            <v>0.19999999999999996</v>
          </cell>
          <cell r="H413">
            <v>0.10000000000000009</v>
          </cell>
          <cell r="I413">
            <v>9.9999999999999867E-2</v>
          </cell>
          <cell r="J413">
            <v>0</v>
          </cell>
          <cell r="K413">
            <v>0</v>
          </cell>
          <cell r="L413">
            <v>0</v>
          </cell>
          <cell r="M413">
            <v>0.10000000000000009</v>
          </cell>
          <cell r="N413">
            <v>9.9999999999999867E-2</v>
          </cell>
          <cell r="O413">
            <v>0.10000000000000009</v>
          </cell>
          <cell r="P413">
            <v>0</v>
          </cell>
          <cell r="Q413">
            <v>0.10000000000000009</v>
          </cell>
          <cell r="R413">
            <v>0</v>
          </cell>
          <cell r="S413">
            <v>0</v>
          </cell>
          <cell r="T413">
            <v>9.9999999999999867E-2</v>
          </cell>
          <cell r="U413">
            <v>0</v>
          </cell>
          <cell r="V413">
            <v>0.10000000000000009</v>
          </cell>
          <cell r="W413">
            <v>0</v>
          </cell>
          <cell r="X413">
            <v>9.9999999999999867E-2</v>
          </cell>
          <cell r="Y413">
            <v>0</v>
          </cell>
          <cell r="Z413">
            <v>0</v>
          </cell>
          <cell r="AA413">
            <v>0.10000000000000009</v>
          </cell>
          <cell r="AB413">
            <v>0.10000000000000009</v>
          </cell>
          <cell r="AC413">
            <v>0.10000000000000009</v>
          </cell>
          <cell r="AD413">
            <v>9.9999999999999645E-2</v>
          </cell>
        </row>
        <row r="419">
          <cell r="D419" t="str">
            <v>Estimates Of Global Oil Production  2004 - 2025</v>
          </cell>
        </row>
        <row r="420">
          <cell r="R420" t="str">
            <v>Million b/d</v>
          </cell>
        </row>
        <row r="422">
          <cell r="E422">
            <v>2000</v>
          </cell>
          <cell r="F422">
            <v>2002</v>
          </cell>
          <cell r="G422">
            <v>2003</v>
          </cell>
          <cell r="H422">
            <v>2004</v>
          </cell>
          <cell r="I422">
            <v>2005</v>
          </cell>
          <cell r="J422">
            <v>2006</v>
          </cell>
          <cell r="K422">
            <v>2007</v>
          </cell>
          <cell r="L422">
            <v>2008</v>
          </cell>
          <cell r="M422">
            <v>2009</v>
          </cell>
          <cell r="N422">
            <v>2010</v>
          </cell>
          <cell r="O422">
            <v>2015</v>
          </cell>
          <cell r="Q422">
            <v>2020</v>
          </cell>
          <cell r="R422">
            <v>2025</v>
          </cell>
          <cell r="S422">
            <v>2030</v>
          </cell>
        </row>
        <row r="423">
          <cell r="D423" t="str">
            <v>USA</v>
          </cell>
          <cell r="E423">
            <v>8.1000000000000014</v>
          </cell>
          <cell r="F423">
            <v>8.1</v>
          </cell>
          <cell r="G423">
            <v>7.8000000000000007</v>
          </cell>
          <cell r="H423">
            <v>7.6</v>
          </cell>
          <cell r="I423">
            <v>7.3000000000000007</v>
          </cell>
          <cell r="J423">
            <v>7.6</v>
          </cell>
          <cell r="K423">
            <v>7.6</v>
          </cell>
          <cell r="L423">
            <v>7.6</v>
          </cell>
          <cell r="M423">
            <v>7.7000000000000011</v>
          </cell>
          <cell r="N423">
            <v>7.8</v>
          </cell>
          <cell r="O423">
            <v>7.3</v>
          </cell>
          <cell r="Q423">
            <v>6.9</v>
          </cell>
          <cell r="R423">
            <v>6.6</v>
          </cell>
          <cell r="S423">
            <v>5.5</v>
          </cell>
        </row>
        <row r="424">
          <cell r="D424" t="str">
            <v>Canada</v>
          </cell>
        </row>
        <row r="426">
          <cell r="D426" t="str">
            <v>North Sea</v>
          </cell>
        </row>
        <row r="427">
          <cell r="D427" t="str">
            <v>Other Europe</v>
          </cell>
        </row>
        <row r="429">
          <cell r="D429" t="str">
            <v>Latin America</v>
          </cell>
        </row>
        <row r="430">
          <cell r="D430" t="str">
            <v>Africa</v>
          </cell>
        </row>
        <row r="431">
          <cell r="D431" t="str">
            <v>Middle East</v>
          </cell>
        </row>
        <row r="432">
          <cell r="D432" t="str">
            <v>Asia-Pacific</v>
          </cell>
        </row>
        <row r="433">
          <cell r="D433" t="str">
            <v>FSU</v>
          </cell>
        </row>
      </sheetData>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7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INFO"/>
      <sheetName val="OECD wgt"/>
      <sheetName val="Anglo_Table"/>
      <sheetName val="ANGLO"/>
      <sheetName val="Anglo_Countries"/>
      <sheetName val="Euro_Table"/>
      <sheetName val="EURO"/>
      <sheetName val="Euro Area"/>
      <sheetName val="Small_Table"/>
      <sheetName val="SMALL"/>
      <sheetName val="Sml_Ind"/>
      <sheetName val="OLD_OECD"/>
      <sheetName val="Total_OECD"/>
      <sheetName val="Australia"/>
      <sheetName val="Austria"/>
      <sheetName val="Belgium"/>
      <sheetName val="Canada"/>
      <sheetName val="Denmark"/>
      <sheetName val="Finland"/>
      <sheetName val="France"/>
      <sheetName val="Germany"/>
      <sheetName val="Greece"/>
      <sheetName val="Iceland"/>
      <sheetName val="Ireland"/>
      <sheetName val="Italy"/>
      <sheetName val="Japan"/>
      <sheetName val="Netherlands"/>
      <sheetName val="NZ"/>
      <sheetName val="Norway"/>
      <sheetName val="Portugal"/>
      <sheetName val="Spain"/>
      <sheetName val="Sweden"/>
      <sheetName val="Switz"/>
      <sheetName val="UK"/>
      <sheetName val="USA"/>
      <sheetName val="Figure2_Data"/>
      <sheetName val="Figure4_Data"/>
      <sheetName val="Figure5_Data"/>
      <sheetName val="Figure_1"/>
      <sheetName val="Figure_2"/>
      <sheetName val="Figure_3"/>
      <sheetName val="Figure_4"/>
      <sheetName val="Figure_5"/>
      <sheetName val="Sheet1"/>
    </sheetNames>
    <sheetDataSet>
      <sheetData sheetId="0"/>
      <sheetData sheetId="1"/>
      <sheetData sheetId="2">
        <row r="4">
          <cell r="B4">
            <v>35.26</v>
          </cell>
        </row>
        <row r="6">
          <cell r="B6">
            <v>8.33</v>
          </cell>
        </row>
        <row r="7">
          <cell r="B7">
            <v>5.72</v>
          </cell>
        </row>
        <row r="8">
          <cell r="B8">
            <v>5.49</v>
          </cell>
        </row>
        <row r="9">
          <cell r="B9">
            <v>5.2</v>
          </cell>
        </row>
        <row r="10">
          <cell r="B10">
            <v>3.25</v>
          </cell>
        </row>
        <row r="13">
          <cell r="B13">
            <v>1.82</v>
          </cell>
        </row>
        <row r="14">
          <cell r="B14">
            <v>0.82</v>
          </cell>
        </row>
        <row r="15">
          <cell r="B15">
            <v>1.05</v>
          </cell>
        </row>
        <row r="17">
          <cell r="B17">
            <v>0.56999999999999995</v>
          </cell>
        </row>
        <row r="18">
          <cell r="B18">
            <v>0.46</v>
          </cell>
        </row>
        <row r="19">
          <cell r="B19">
            <v>0.64</v>
          </cell>
        </row>
        <row r="21">
          <cell r="B21">
            <v>0.03</v>
          </cell>
        </row>
        <row r="22">
          <cell r="B22">
            <v>0.31</v>
          </cell>
        </row>
        <row r="26">
          <cell r="B26">
            <v>1.57</v>
          </cell>
        </row>
        <row r="27">
          <cell r="B27">
            <v>0.28999999999999998</v>
          </cell>
        </row>
        <row r="28">
          <cell r="B28">
            <v>0.48</v>
          </cell>
        </row>
        <row r="30">
          <cell r="B30">
            <v>0.65</v>
          </cell>
        </row>
        <row r="31">
          <cell r="B31">
            <v>2.84</v>
          </cell>
        </row>
        <row r="32">
          <cell r="B32">
            <v>0.84</v>
          </cell>
        </row>
        <row r="33">
          <cell r="B33">
            <v>0.86</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8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ter-Bank"/>
    </sheetNames>
    <sheetDataSet>
      <sheetData sheetId="0">
        <row r="5">
          <cell r="E5" t="str">
            <v>(Eth. Cents)</v>
          </cell>
          <cell r="G5" t="str">
            <v>(Eth. Cents)</v>
          </cell>
          <cell r="I5" t="str">
            <v>(Eth. Cents)</v>
          </cell>
          <cell r="K5" t="str">
            <v>(Eth. Cents)</v>
          </cell>
          <cell r="N5" t="str">
            <v>(In %)</v>
          </cell>
        </row>
      </sheetData>
    </sheetDataSet>
  </externalBook>
</externalLink>
</file>

<file path=xl/externalLinks/externalLink8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Content"/>
      <sheetName val="B.  Assumptions"/>
      <sheetName val=" C.  Balance BR"/>
      <sheetName val="D. BR"/>
      <sheetName val="E. Intermediarios + EFE"/>
      <sheetName val="F. P Bancario"/>
      <sheetName val="H.  Program"/>
      <sheetName val="G. Fogafín"/>
      <sheetName val="I. Summary"/>
      <sheetName val="J.  IMF Currency"/>
      <sheetName val="K. IMF Base"/>
      <sheetName val="L. IMF Base acc. rate"/>
      <sheetName val="M.  Performance"/>
      <sheetName val="N. SR"/>
    </sheetNames>
    <sheetDataSet>
      <sheetData sheetId="0"/>
      <sheetData sheetId="1"/>
      <sheetData sheetId="2"/>
      <sheetData sheetId="3"/>
      <sheetData sheetId="4"/>
      <sheetData sheetId="5"/>
      <sheetData sheetId="6"/>
      <sheetData sheetId="7"/>
      <sheetData sheetId="8"/>
      <sheetData sheetId="9"/>
      <sheetData sheetId="10" refreshError="1">
        <row r="170">
          <cell r="A170" t="str">
            <v>Table 4. Colombia:  Summary Accounts of the Financial System</v>
          </cell>
        </row>
        <row r="171">
          <cell r="A171" t="str">
            <v>( End of period stocks)</v>
          </cell>
        </row>
        <row r="175">
          <cell r="A175">
            <v>36959.662973495368</v>
          </cell>
        </row>
        <row r="176">
          <cell r="A176">
            <v>36959.662973495368</v>
          </cell>
          <cell r="B176">
            <v>34394</v>
          </cell>
          <cell r="C176">
            <v>34486</v>
          </cell>
          <cell r="D176">
            <v>34578</v>
          </cell>
          <cell r="E176">
            <v>34669</v>
          </cell>
          <cell r="F176">
            <v>34759</v>
          </cell>
          <cell r="G176">
            <v>34851</v>
          </cell>
          <cell r="H176">
            <v>34943</v>
          </cell>
          <cell r="I176">
            <v>35034</v>
          </cell>
          <cell r="J176">
            <v>35125</v>
          </cell>
          <cell r="K176">
            <v>35217</v>
          </cell>
          <cell r="L176">
            <v>35309</v>
          </cell>
          <cell r="M176">
            <v>35400</v>
          </cell>
          <cell r="N176">
            <v>35431</v>
          </cell>
          <cell r="O176">
            <v>35462</v>
          </cell>
          <cell r="P176">
            <v>35490</v>
          </cell>
          <cell r="Q176">
            <v>35521</v>
          </cell>
          <cell r="R176">
            <v>35551</v>
          </cell>
          <cell r="S176">
            <v>35582</v>
          </cell>
          <cell r="T176">
            <v>35612</v>
          </cell>
          <cell r="U176">
            <v>35643</v>
          </cell>
          <cell r="V176">
            <v>35674</v>
          </cell>
          <cell r="W176">
            <v>35704</v>
          </cell>
          <cell r="X176">
            <v>35735</v>
          </cell>
          <cell r="Y176">
            <v>1997</v>
          </cell>
          <cell r="Z176">
            <v>35796</v>
          </cell>
          <cell r="AA176">
            <v>35827</v>
          </cell>
          <cell r="AB176">
            <v>35855</v>
          </cell>
          <cell r="AC176">
            <v>35886</v>
          </cell>
          <cell r="AD176">
            <v>35916</v>
          </cell>
          <cell r="AE176">
            <v>35947</v>
          </cell>
          <cell r="AF176">
            <v>35977</v>
          </cell>
          <cell r="AG176">
            <v>36008</v>
          </cell>
          <cell r="AH176">
            <v>36039</v>
          </cell>
          <cell r="AI176">
            <v>36069</v>
          </cell>
          <cell r="AJ176">
            <v>36100</v>
          </cell>
          <cell r="AK176">
            <v>36130</v>
          </cell>
          <cell r="AL176">
            <v>36161</v>
          </cell>
          <cell r="AM176">
            <v>36192</v>
          </cell>
          <cell r="AN176">
            <v>36220</v>
          </cell>
          <cell r="AO176">
            <v>36251</v>
          </cell>
          <cell r="AP176">
            <v>36281</v>
          </cell>
          <cell r="AQ176">
            <v>36312</v>
          </cell>
          <cell r="AR176">
            <v>36342</v>
          </cell>
          <cell r="AS176">
            <v>36373</v>
          </cell>
          <cell r="AT176">
            <v>36404</v>
          </cell>
          <cell r="AU176">
            <v>36434</v>
          </cell>
          <cell r="AV176">
            <v>36465</v>
          </cell>
          <cell r="AW176">
            <v>36495</v>
          </cell>
          <cell r="AX176">
            <v>36526</v>
          </cell>
          <cell r="AY176">
            <v>36557</v>
          </cell>
          <cell r="AZ176">
            <v>36586</v>
          </cell>
          <cell r="BA176">
            <v>36617</v>
          </cell>
          <cell r="BB176">
            <v>36647</v>
          </cell>
          <cell r="BC176">
            <v>36678</v>
          </cell>
          <cell r="BD176">
            <v>36708</v>
          </cell>
          <cell r="BE176">
            <v>36739</v>
          </cell>
          <cell r="BF176">
            <v>36770</v>
          </cell>
          <cell r="BG176">
            <v>36586</v>
          </cell>
          <cell r="BH176">
            <v>36678</v>
          </cell>
          <cell r="BI176">
            <v>36770</v>
          </cell>
          <cell r="BJ176">
            <v>36861</v>
          </cell>
          <cell r="BK176">
            <v>36951</v>
          </cell>
          <cell r="BL176">
            <v>37043</v>
          </cell>
          <cell r="BM176">
            <v>37135</v>
          </cell>
          <cell r="BN176">
            <v>37226</v>
          </cell>
          <cell r="BO176">
            <v>1998</v>
          </cell>
          <cell r="BP176">
            <v>1999</v>
          </cell>
          <cell r="BQ176">
            <v>2000</v>
          </cell>
          <cell r="BR176">
            <v>2001</v>
          </cell>
          <cell r="BS176">
            <v>2002</v>
          </cell>
          <cell r="BU176">
            <v>36220</v>
          </cell>
          <cell r="BV176">
            <v>36312</v>
          </cell>
          <cell r="BW176">
            <v>36404</v>
          </cell>
          <cell r="BX176">
            <v>36495</v>
          </cell>
          <cell r="BY176">
            <v>36586</v>
          </cell>
          <cell r="BZ176">
            <v>36678</v>
          </cell>
          <cell r="CA176">
            <v>36770</v>
          </cell>
          <cell r="CB176">
            <v>36861</v>
          </cell>
          <cell r="CD176">
            <v>1997</v>
          </cell>
          <cell r="CE176">
            <v>1998</v>
          </cell>
          <cell r="CF176">
            <v>1999</v>
          </cell>
          <cell r="CG176">
            <v>2000</v>
          </cell>
          <cell r="CH176">
            <v>2001</v>
          </cell>
          <cell r="CI176">
            <v>2002</v>
          </cell>
        </row>
        <row r="179">
          <cell r="A179" t="str">
            <v>(Billions of Colombian pesos)</v>
          </cell>
          <cell r="M179" t="str">
            <v>(Billions of Colombian pesos)</v>
          </cell>
          <cell r="BU179" t="str">
            <v>(12-month percentage change)</v>
          </cell>
          <cell r="CE179" t="str">
            <v>(Annual percentage change)</v>
          </cell>
        </row>
        <row r="181">
          <cell r="A181" t="str">
            <v>I. Banco de la Republica</v>
          </cell>
        </row>
        <row r="183">
          <cell r="A183" t="str">
            <v>Net international reserves</v>
          </cell>
          <cell r="B183">
            <v>6544.3035189399998</v>
          </cell>
          <cell r="C183">
            <v>6441.0281402800001</v>
          </cell>
          <cell r="D183">
            <v>6413.5856293899988</v>
          </cell>
          <cell r="E183">
            <v>6636.5974539199997</v>
          </cell>
          <cell r="F183">
            <v>6961.7037124100007</v>
          </cell>
          <cell r="G183">
            <v>7181.5718540699991</v>
          </cell>
          <cell r="H183">
            <v>7913.2583697799992</v>
          </cell>
          <cell r="I183">
            <v>8213.5231176300003</v>
          </cell>
          <cell r="J183">
            <v>8368.0298472315608</v>
          </cell>
          <cell r="K183">
            <v>8619.1178767048059</v>
          </cell>
          <cell r="L183">
            <v>8390.0496922125476</v>
          </cell>
          <cell r="M183">
            <v>9935.4755022856862</v>
          </cell>
          <cell r="N183">
            <v>10433.69936809</v>
          </cell>
          <cell r="O183">
            <v>10710.257665419998</v>
          </cell>
          <cell r="P183">
            <v>10653.513631930004</v>
          </cell>
          <cell r="Q183">
            <v>10772.016718909998</v>
          </cell>
          <cell r="R183">
            <v>11018.108038699998</v>
          </cell>
          <cell r="S183">
            <v>11212.43493691</v>
          </cell>
          <cell r="T183">
            <v>11477.646464760002</v>
          </cell>
          <cell r="U183">
            <v>11964.837298550001</v>
          </cell>
          <cell r="V183">
            <v>12748.136700039997</v>
          </cell>
          <cell r="W183">
            <v>12878.985236160001</v>
          </cell>
          <cell r="X183">
            <v>12971.512860099996</v>
          </cell>
          <cell r="Y183">
            <v>12742.82070769</v>
          </cell>
          <cell r="Z183">
            <v>12994.223051256091</v>
          </cell>
          <cell r="AA183">
            <v>12526.199617010436</v>
          </cell>
          <cell r="AB183">
            <v>12767.913285762055</v>
          </cell>
          <cell r="AC183">
            <v>12757.899825703136</v>
          </cell>
          <cell r="AD183">
            <v>12746.001397579648</v>
          </cell>
          <cell r="AE183">
            <v>12419.515664828066</v>
          </cell>
          <cell r="AF183">
            <v>12472.40182692499</v>
          </cell>
          <cell r="AG183">
            <v>12638.956599691901</v>
          </cell>
          <cell r="AH183">
            <v>13255.950795005363</v>
          </cell>
          <cell r="AI183">
            <v>13426.111940514707</v>
          </cell>
          <cell r="AJ183">
            <v>13269.910569000172</v>
          </cell>
          <cell r="AK183">
            <v>12932.446808668028</v>
          </cell>
          <cell r="AL183">
            <v>13668.17261500001</v>
          </cell>
          <cell r="AM183">
            <v>13483.589567999999</v>
          </cell>
          <cell r="AN183">
            <v>13396.056072000001</v>
          </cell>
          <cell r="AO183">
            <v>13917.177455999999</v>
          </cell>
          <cell r="AP183">
            <v>14612.849256000003</v>
          </cell>
          <cell r="AQ183">
            <v>14638.864387999996</v>
          </cell>
          <cell r="AR183">
            <v>15102.52766</v>
          </cell>
          <cell r="AS183">
            <v>15981.305801999999</v>
          </cell>
          <cell r="AT183">
            <v>15687.687268000001</v>
          </cell>
          <cell r="AU183">
            <v>15408.128399999998</v>
          </cell>
          <cell r="AV183">
            <v>15151.434912000002</v>
          </cell>
          <cell r="AW183">
            <v>15194.12592</v>
          </cell>
          <cell r="AX183">
            <v>15876.965550000003</v>
          </cell>
          <cell r="AY183">
            <v>15867.881045999999</v>
          </cell>
          <cell r="AZ183">
            <v>16129.427775999995</v>
          </cell>
          <cell r="BA183">
            <v>16497.494076000003</v>
          </cell>
          <cell r="BB183">
            <v>17467.788243999999</v>
          </cell>
          <cell r="BC183">
            <v>17777.481263999998</v>
          </cell>
          <cell r="BD183">
            <v>18247.132439999998</v>
          </cell>
          <cell r="BE183">
            <v>18702.7801</v>
          </cell>
          <cell r="BF183">
            <v>18880.588809000001</v>
          </cell>
          <cell r="BG183">
            <v>16129.427775999995</v>
          </cell>
          <cell r="BH183">
            <v>17777.481263999998</v>
          </cell>
          <cell r="BI183">
            <v>18880.588809000001</v>
          </cell>
          <cell r="BJ183">
            <v>19665.335296349374</v>
          </cell>
          <cell r="BK183">
            <v>19846.859480782015</v>
          </cell>
          <cell r="BL183">
            <v>20028.38366521466</v>
          </cell>
          <cell r="BM183">
            <v>20209.907849647305</v>
          </cell>
          <cell r="BN183">
            <v>20391.432034079968</v>
          </cell>
          <cell r="BO183">
            <v>12932.446808668028</v>
          </cell>
          <cell r="BP183">
            <v>15194.12592</v>
          </cell>
          <cell r="BQ183">
            <v>19665.335296349374</v>
          </cell>
          <cell r="BR183">
            <v>20391.432034079968</v>
          </cell>
          <cell r="BS183">
            <v>22380.820727011334</v>
          </cell>
          <cell r="BU183">
            <v>4.9196980914524957E-2</v>
          </cell>
          <cell r="BV183">
            <v>0.17869849220103662</v>
          </cell>
          <cell r="BW183">
            <v>0.18344489283340426</v>
          </cell>
          <cell r="BX183">
            <v>0.17488408379271836</v>
          </cell>
          <cell r="BY183">
            <v>0.2040430175350787</v>
          </cell>
          <cell r="BZ183">
            <v>0.21440302968943681</v>
          </cell>
          <cell r="CA183">
            <v>0.20352914272538647</v>
          </cell>
          <cell r="CB183">
            <v>0.29427223388111656</v>
          </cell>
          <cell r="CD183">
            <v>0.28255770997155349</v>
          </cell>
          <cell r="CE183">
            <v>1.4881014598564724E-2</v>
          </cell>
          <cell r="CF183">
            <v>0.17488408379271836</v>
          </cell>
          <cell r="CG183">
            <v>0.29427223388111656</v>
          </cell>
          <cell r="CH183">
            <v>3.6922672651576116E-2</v>
          </cell>
          <cell r="CI183">
            <v>9.7560028624106732E-2</v>
          </cell>
        </row>
        <row r="184">
          <cell r="A184" t="str">
            <v xml:space="preserve">   (In millions of US$)</v>
          </cell>
          <cell r="B184">
            <v>7969.0986701818038</v>
          </cell>
          <cell r="C184">
            <v>7850.4127393810868</v>
          </cell>
          <cell r="D184">
            <v>7627.0491489951237</v>
          </cell>
          <cell r="E184">
            <v>8002.4567765398142</v>
          </cell>
          <cell r="F184">
            <v>7968.3446981240068</v>
          </cell>
          <cell r="G184">
            <v>8189.8206777018777</v>
          </cell>
          <cell r="H184">
            <v>8095.0737256582852</v>
          </cell>
          <cell r="I184">
            <v>8323.8136484722581</v>
          </cell>
          <cell r="J184">
            <v>7980.0402884091109</v>
          </cell>
          <cell r="K184">
            <v>8054.7234075385777</v>
          </cell>
          <cell r="L184">
            <v>8127.6091914215467</v>
          </cell>
          <cell r="M184">
            <v>9896.0890677958578</v>
          </cell>
          <cell r="N184">
            <v>9920.7943026433386</v>
          </cell>
          <cell r="O184">
            <v>9922.0500124323698</v>
          </cell>
          <cell r="P184">
            <v>10049.726088531057</v>
          </cell>
          <cell r="Q184">
            <v>10117.989854702057</v>
          </cell>
          <cell r="R184">
            <v>10239.2112396963</v>
          </cell>
          <cell r="S184">
            <v>10306.873069062198</v>
          </cell>
          <cell r="T184">
            <v>10364.124886910353</v>
          </cell>
          <cell r="U184">
            <v>10344.746542525139</v>
          </cell>
          <cell r="V184">
            <v>10217.391098782547</v>
          </cell>
          <cell r="W184">
            <v>10061.785823451746</v>
          </cell>
          <cell r="X184">
            <v>9981.0043398070193</v>
          </cell>
          <cell r="Y184">
            <v>9900.2584900320107</v>
          </cell>
          <cell r="Z184">
            <v>9714.7258864935866</v>
          </cell>
          <cell r="AA184">
            <v>9335.9267336034609</v>
          </cell>
          <cell r="AB184">
            <v>9368.4014511744008</v>
          </cell>
          <cell r="AC184">
            <v>9353.0932792556887</v>
          </cell>
          <cell r="AD184">
            <v>9132.6632017910269</v>
          </cell>
          <cell r="AE184">
            <v>9028.8948004246104</v>
          </cell>
          <cell r="AF184">
            <v>9066.6175939380864</v>
          </cell>
          <cell r="AG184">
            <v>8841.0896980853686</v>
          </cell>
          <cell r="AH184">
            <v>8529.7188676366004</v>
          </cell>
          <cell r="AI184">
            <v>8475.9737506563724</v>
          </cell>
          <cell r="AJ184">
            <v>8570.521965097767</v>
          </cell>
          <cell r="AK184">
            <v>8558.9228311689876</v>
          </cell>
          <cell r="AL184">
            <v>8600.5000000000055</v>
          </cell>
          <cell r="AM184">
            <v>8645.0999999999985</v>
          </cell>
          <cell r="AN184">
            <v>8738.8000000000011</v>
          </cell>
          <cell r="AO184">
            <v>8749.2000000000007</v>
          </cell>
          <cell r="AP184">
            <v>8719.3000000000029</v>
          </cell>
          <cell r="AQ184">
            <v>8433.4</v>
          </cell>
          <cell r="AR184">
            <v>8285.7999999999993</v>
          </cell>
          <cell r="AS184">
            <v>8282.1</v>
          </cell>
          <cell r="AT184">
            <v>7824.4000000000005</v>
          </cell>
          <cell r="AU184">
            <v>7864.4999999999991</v>
          </cell>
          <cell r="AV184">
            <v>7889.4000000000015</v>
          </cell>
          <cell r="AW184">
            <v>8116.0000000000018</v>
          </cell>
          <cell r="AX184">
            <v>8105</v>
          </cell>
          <cell r="AY184">
            <v>8156.6999999999989</v>
          </cell>
          <cell r="AZ184">
            <v>8254.399999999996</v>
          </cell>
          <cell r="BA184">
            <v>8267.1</v>
          </cell>
          <cell r="BB184">
            <v>8306.8000000000011</v>
          </cell>
          <cell r="BC184">
            <v>8335.1999999999989</v>
          </cell>
          <cell r="BD184">
            <v>8437.1999999999989</v>
          </cell>
          <cell r="BE184">
            <v>8474.2999999999993</v>
          </cell>
          <cell r="BF184">
            <v>8495.7000000000007</v>
          </cell>
          <cell r="BG184">
            <v>8254.399999999996</v>
          </cell>
          <cell r="BH184">
            <v>8335.1999999999989</v>
          </cell>
          <cell r="BI184">
            <v>8495.7000000000007</v>
          </cell>
          <cell r="BJ184">
            <v>8821.7798905199998</v>
          </cell>
          <cell r="BK184">
            <v>8903.21081329548</v>
          </cell>
          <cell r="BL184">
            <v>8984.6417360709602</v>
          </cell>
          <cell r="BM184">
            <v>9066.0726588464404</v>
          </cell>
          <cell r="BN184">
            <v>9147.5035816219279</v>
          </cell>
          <cell r="BO184">
            <v>8558.9228311689876</v>
          </cell>
          <cell r="BP184">
            <v>8116.0000000000018</v>
          </cell>
          <cell r="BQ184">
            <v>8821.7798905199998</v>
          </cell>
          <cell r="BR184">
            <v>9147.5035816219279</v>
          </cell>
          <cell r="BS184">
            <v>9471.6393321051983</v>
          </cell>
          <cell r="BU184">
            <v>-6.7204789894595551E-2</v>
          </cell>
          <cell r="BV184">
            <v>-6.5954340324865246E-2</v>
          </cell>
          <cell r="BW184">
            <v>-8.268957964285506E-2</v>
          </cell>
          <cell r="BX184">
            <v>-5.1749833466893325E-2</v>
          </cell>
          <cell r="BY184">
            <v>-5.5430951618071655E-2</v>
          </cell>
          <cell r="BZ184">
            <v>-1.164417672587581E-2</v>
          </cell>
          <cell r="CA184">
            <v>8.5795715965441444E-2</v>
          </cell>
          <cell r="CB184">
            <v>8.6961543928043117E-2</v>
          </cell>
          <cell r="CD184">
            <v>4.2132020110052792E-4</v>
          </cell>
          <cell r="CE184">
            <v>-0.13548491286500608</v>
          </cell>
          <cell r="CF184">
            <v>-5.1749833466893325E-2</v>
          </cell>
          <cell r="CG184">
            <v>8.6961543928043117E-2</v>
          </cell>
          <cell r="CH184">
            <v>3.6922672651576338E-2</v>
          </cell>
          <cell r="CI184">
            <v>3.5434339827369321E-2</v>
          </cell>
        </row>
        <row r="186">
          <cell r="A186" t="str">
            <v xml:space="preserve">Net domestic assets </v>
          </cell>
          <cell r="B186">
            <v>-2626.9963591799997</v>
          </cell>
          <cell r="C186">
            <v>-2317.9872840100006</v>
          </cell>
          <cell r="D186">
            <v>-2231.1733502299985</v>
          </cell>
          <cell r="E186">
            <v>-1436.3577208299994</v>
          </cell>
          <cell r="F186">
            <v>-2352.5499242599999</v>
          </cell>
          <cell r="G186">
            <v>-1644.6308714999986</v>
          </cell>
          <cell r="H186">
            <v>-2392.5460098899994</v>
          </cell>
          <cell r="I186">
            <v>-1947.3860217700012</v>
          </cell>
          <cell r="J186">
            <v>-2210.3856175015608</v>
          </cell>
          <cell r="K186">
            <v>-2691.9794682148058</v>
          </cell>
          <cell r="L186">
            <v>-2655.870991712547</v>
          </cell>
          <cell r="M186">
            <v>-3309.3491018056866</v>
          </cell>
          <cell r="N186">
            <v>-4399.9790530699993</v>
          </cell>
          <cell r="O186">
            <v>-4783.0470593599985</v>
          </cell>
          <cell r="P186">
            <v>-4390.3625230000034</v>
          </cell>
          <cell r="Q186">
            <v>-4793.8405017499972</v>
          </cell>
          <cell r="R186">
            <v>-4713.0234427799987</v>
          </cell>
          <cell r="S186">
            <v>-4429.6865036700001</v>
          </cell>
          <cell r="T186">
            <v>-5033.518158390003</v>
          </cell>
          <cell r="U186">
            <v>-5336.722132840001</v>
          </cell>
          <cell r="V186">
            <v>-6177.4713772199975</v>
          </cell>
          <cell r="W186">
            <v>-6157.1209125900004</v>
          </cell>
          <cell r="X186">
            <v>-5816.8067669699958</v>
          </cell>
          <cell r="Y186">
            <v>-4461.2759227299994</v>
          </cell>
          <cell r="Z186">
            <v>-5594.3649046260907</v>
          </cell>
          <cell r="AA186">
            <v>-5151.973891960436</v>
          </cell>
          <cell r="AB186">
            <v>-5524.170485692056</v>
          </cell>
          <cell r="AC186">
            <v>-5340.6100644831367</v>
          </cell>
          <cell r="AD186">
            <v>-5610.6448948396483</v>
          </cell>
          <cell r="AE186">
            <v>-5235.027499278066</v>
          </cell>
          <cell r="AF186">
            <v>-5160.9651613549904</v>
          </cell>
          <cell r="AG186">
            <v>-5636.0236930919009</v>
          </cell>
          <cell r="AH186">
            <v>-6281.2093029353618</v>
          </cell>
          <cell r="AI186">
            <v>-6996.3527899547071</v>
          </cell>
          <cell r="AJ186">
            <v>-6473.2078207501727</v>
          </cell>
          <cell r="AK186">
            <v>-6022.9385751180289</v>
          </cell>
          <cell r="AL186">
            <v>-7059.8726150000102</v>
          </cell>
          <cell r="AM186">
            <v>-7240.8895679999996</v>
          </cell>
          <cell r="AN186">
            <v>-6508.3560720000014</v>
          </cell>
          <cell r="AO186">
            <v>-7087.9774559999987</v>
          </cell>
          <cell r="AP186">
            <v>-7828.4492560000035</v>
          </cell>
          <cell r="AQ186">
            <v>-7515.8643879999963</v>
          </cell>
          <cell r="AR186">
            <v>-8036.7276599999996</v>
          </cell>
          <cell r="AS186">
            <v>-8970.8058019999989</v>
          </cell>
          <cell r="AT186">
            <v>-8236.8872680000022</v>
          </cell>
          <cell r="AU186">
            <v>-7809.2283999999981</v>
          </cell>
          <cell r="AV186">
            <v>-8119.0349120000028</v>
          </cell>
          <cell r="AW186">
            <v>-5454.5645873300018</v>
          </cell>
          <cell r="AX186">
            <v>-8233.4655500000026</v>
          </cell>
          <cell r="AY186">
            <v>-8235.3810459999986</v>
          </cell>
          <cell r="AZ186">
            <v>-8997.3277759999946</v>
          </cell>
          <cell r="BA186">
            <v>-9061.794076000002</v>
          </cell>
          <cell r="BB186">
            <v>-9579.5882439999987</v>
          </cell>
          <cell r="BC186">
            <v>-9408.4812639999982</v>
          </cell>
          <cell r="BD186">
            <v>-9985.3324399999983</v>
          </cell>
          <cell r="BE186">
            <v>-10741.8801</v>
          </cell>
          <cell r="BF186">
            <v>-11007.188809000001</v>
          </cell>
          <cell r="BG186">
            <v>-8997.3277759999946</v>
          </cell>
          <cell r="BH186">
            <v>-9408.4812639999982</v>
          </cell>
          <cell r="BI186">
            <v>-11007.188809000001</v>
          </cell>
          <cell r="BJ186">
            <v>-8954.9049247108742</v>
          </cell>
          <cell r="BK186">
            <v>-11235.994480782016</v>
          </cell>
          <cell r="BL186">
            <v>-10670.433665214659</v>
          </cell>
          <cell r="BM186">
            <v>-11006.849849647304</v>
          </cell>
          <cell r="BN186">
            <v>-9225.0060340799682</v>
          </cell>
          <cell r="BO186">
            <v>-6022.9385751180289</v>
          </cell>
          <cell r="BP186">
            <v>-5454.5645873300018</v>
          </cell>
          <cell r="BQ186">
            <v>-8954.9049247108742</v>
          </cell>
          <cell r="BR186">
            <v>-9225.0060340799682</v>
          </cell>
          <cell r="BS186">
            <v>-9918.4193254513339</v>
          </cell>
          <cell r="BU186">
            <v>0.17815988642223246</v>
          </cell>
          <cell r="BV186">
            <v>0.43568766143758908</v>
          </cell>
          <cell r="BW186">
            <v>0.31135373313395309</v>
          </cell>
          <cell r="BX186">
            <v>9.4368219217126681E-2</v>
          </cell>
          <cell r="BY186">
            <v>0.38242709471719771</v>
          </cell>
          <cell r="BZ186">
            <v>0.25181626201529106</v>
          </cell>
          <cell r="CA186">
            <v>0.33632869442835722</v>
          </cell>
          <cell r="CB186">
            <v>0.64172681088267791</v>
          </cell>
          <cell r="CD186">
            <v>0.34808259433729272</v>
          </cell>
          <cell r="CE186">
            <v>0.35004843444706668</v>
          </cell>
          <cell r="CF186">
            <v>9.4368219217126681E-2</v>
          </cell>
          <cell r="CG186">
            <v>0.64172681088267791</v>
          </cell>
          <cell r="CH186">
            <v>3.0162364831340049E-2</v>
          </cell>
          <cell r="CI186">
            <v>7.5166703285579173E-2</v>
          </cell>
        </row>
        <row r="187">
          <cell r="A187" t="str">
            <v xml:space="preserve">  Net credit to the NFPS</v>
          </cell>
          <cell r="B187">
            <v>637.49769950999996</v>
          </cell>
          <cell r="C187">
            <v>452.26449900999995</v>
          </cell>
          <cell r="D187">
            <v>315.71856738999986</v>
          </cell>
          <cell r="E187">
            <v>642.38853878999987</v>
          </cell>
          <cell r="F187">
            <v>891.31262617000004</v>
          </cell>
          <cell r="G187">
            <v>639.22134563999987</v>
          </cell>
          <cell r="H187">
            <v>828.50223828000003</v>
          </cell>
          <cell r="I187">
            <v>877.27863043000002</v>
          </cell>
          <cell r="J187">
            <v>977.77015007999989</v>
          </cell>
          <cell r="K187">
            <v>971.90701041999978</v>
          </cell>
          <cell r="L187">
            <v>988.85974504000001</v>
          </cell>
          <cell r="M187">
            <v>918.83722407000005</v>
          </cell>
          <cell r="N187">
            <v>922.40349416000004</v>
          </cell>
          <cell r="O187">
            <v>650.44533534999994</v>
          </cell>
          <cell r="P187">
            <v>861.05071382999995</v>
          </cell>
          <cell r="Q187">
            <v>569.66881656999999</v>
          </cell>
          <cell r="R187">
            <v>648.96050682999976</v>
          </cell>
          <cell r="S187">
            <v>640.54461963999995</v>
          </cell>
          <cell r="T187">
            <v>405.87738061999977</v>
          </cell>
          <cell r="U187">
            <v>-59.257743459999766</v>
          </cell>
          <cell r="V187">
            <v>37.421288429999919</v>
          </cell>
          <cell r="W187">
            <v>-72.887802289999911</v>
          </cell>
          <cell r="X187">
            <v>262.59584715999995</v>
          </cell>
          <cell r="Y187">
            <v>699.60739718999992</v>
          </cell>
          <cell r="Z187">
            <v>535.79828959999998</v>
          </cell>
          <cell r="AA187">
            <v>833.03191372000015</v>
          </cell>
          <cell r="AB187">
            <v>853.33255292000001</v>
          </cell>
          <cell r="AC187">
            <v>912.45106665000003</v>
          </cell>
          <cell r="AD187">
            <v>1036.0076351600001</v>
          </cell>
          <cell r="AE187">
            <v>919.82293843000002</v>
          </cell>
          <cell r="AF187">
            <v>961.08844063000015</v>
          </cell>
          <cell r="AG187">
            <v>927.39982079000004</v>
          </cell>
          <cell r="AH187">
            <v>1135.0873369599999</v>
          </cell>
          <cell r="AI187">
            <v>1125.9789742899998</v>
          </cell>
          <cell r="AJ187">
            <v>1231.61956162</v>
          </cell>
          <cell r="AK187">
            <v>1214.7341781919715</v>
          </cell>
          <cell r="AL187">
            <v>1188.5323612799998</v>
          </cell>
          <cell r="AM187">
            <v>1129.6627539634399</v>
          </cell>
          <cell r="AN187">
            <v>683.09272013999998</v>
          </cell>
          <cell r="AO187">
            <v>995.7319805599999</v>
          </cell>
          <cell r="AP187">
            <v>643.20681668000009</v>
          </cell>
          <cell r="AQ187">
            <v>1085.9841637660002</v>
          </cell>
          <cell r="AR187">
            <v>1327.15437258</v>
          </cell>
          <cell r="AS187">
            <v>1483.3056771400002</v>
          </cell>
          <cell r="AT187">
            <v>1634.9632564899996</v>
          </cell>
          <cell r="AU187">
            <v>1894.4784055499999</v>
          </cell>
          <cell r="AV187">
            <v>2086.4972280800002</v>
          </cell>
          <cell r="AW187">
            <v>2646.6864870469603</v>
          </cell>
          <cell r="AX187">
            <v>2808.7315131652499</v>
          </cell>
          <cell r="AY187">
            <v>2080.2815974099999</v>
          </cell>
          <cell r="AZ187">
            <v>1825.9445350537196</v>
          </cell>
          <cell r="BA187">
            <v>1834.7852150199999</v>
          </cell>
          <cell r="BB187">
            <v>1669.5175530699998</v>
          </cell>
          <cell r="BC187">
            <v>1675.28977248</v>
          </cell>
          <cell r="BD187">
            <v>1746.7541266000001</v>
          </cell>
          <cell r="BE187">
            <v>1292.4449756599997</v>
          </cell>
          <cell r="BF187">
            <v>1582.2034765399999</v>
          </cell>
          <cell r="BG187">
            <v>1825.9445350537196</v>
          </cell>
          <cell r="BH187">
            <v>1675.28977248</v>
          </cell>
          <cell r="BI187">
            <v>1582.2034765399999</v>
          </cell>
          <cell r="BJ187">
            <v>2327.0423820904148</v>
          </cell>
          <cell r="BK187">
            <v>2277.2293461309791</v>
          </cell>
          <cell r="BL187">
            <v>2090.3192740007744</v>
          </cell>
          <cell r="BM187">
            <v>1765.0127061499379</v>
          </cell>
          <cell r="BN187">
            <v>1583.9226105312848</v>
          </cell>
          <cell r="BO187">
            <v>1214.7341781919715</v>
          </cell>
          <cell r="BP187">
            <v>2646.6864870469603</v>
          </cell>
          <cell r="BQ187">
            <v>2327.0423820904148</v>
          </cell>
          <cell r="BR187">
            <v>1583.9226105312848</v>
          </cell>
          <cell r="BS187">
            <v>688.28337320790649</v>
          </cell>
          <cell r="BU187">
            <v>-0.19949998649115175</v>
          </cell>
          <cell r="BV187">
            <v>0.18064479411615064</v>
          </cell>
          <cell r="BW187">
            <v>0.44038542520328994</v>
          </cell>
          <cell r="BX187">
            <v>1.178819477184982</v>
          </cell>
          <cell r="BY187">
            <v>1.6730551815564541</v>
          </cell>
          <cell r="BZ187">
            <v>0.54264659502067936</v>
          </cell>
          <cell r="CA187">
            <v>-3.2269703762802804E-2</v>
          </cell>
          <cell r="CB187">
            <v>-0.12077142741344793</v>
          </cell>
          <cell r="CD187">
            <v>-0.23859484698379885</v>
          </cell>
          <cell r="CE187">
            <v>0.73630836819478773</v>
          </cell>
          <cell r="CF187">
            <v>1.178819477184982</v>
          </cell>
          <cell r="CG187">
            <v>-0.12077142741344793</v>
          </cell>
          <cell r="CH187">
            <v>-0.31934088406742944</v>
          </cell>
          <cell r="CI187">
            <v>-0.5654564379398308</v>
          </cell>
        </row>
        <row r="188">
          <cell r="A188" t="str">
            <v xml:space="preserve">    Central Government</v>
          </cell>
          <cell r="B188">
            <v>1055.9307664</v>
          </cell>
          <cell r="C188">
            <v>902.30849347999992</v>
          </cell>
          <cell r="D188">
            <v>876.69192964000001</v>
          </cell>
          <cell r="E188">
            <v>1088.5994669699999</v>
          </cell>
          <cell r="F188">
            <v>1074.6120990300001</v>
          </cell>
          <cell r="G188">
            <v>692.35306429999991</v>
          </cell>
          <cell r="H188">
            <v>864.93913990999999</v>
          </cell>
          <cell r="I188">
            <v>897.99130353999999</v>
          </cell>
          <cell r="J188">
            <v>991.21626143999993</v>
          </cell>
          <cell r="K188">
            <v>997.25649381999983</v>
          </cell>
          <cell r="L188">
            <v>1002.00875447</v>
          </cell>
          <cell r="M188">
            <v>938.92774688000009</v>
          </cell>
          <cell r="N188">
            <v>934.50335514000005</v>
          </cell>
          <cell r="O188">
            <v>671.82055073999993</v>
          </cell>
          <cell r="P188">
            <v>890.75559225999996</v>
          </cell>
          <cell r="Q188">
            <v>588.91638677000003</v>
          </cell>
          <cell r="R188">
            <v>679.89857466999979</v>
          </cell>
          <cell r="S188">
            <v>655.29430552999997</v>
          </cell>
          <cell r="T188">
            <v>425.92587332999977</v>
          </cell>
          <cell r="U188">
            <v>-54.642445269999769</v>
          </cell>
          <cell r="V188">
            <v>41.665550479999922</v>
          </cell>
          <cell r="W188">
            <v>-68.243196669999918</v>
          </cell>
          <cell r="X188">
            <v>267.31509884999997</v>
          </cell>
          <cell r="Y188">
            <v>700.38041595999994</v>
          </cell>
          <cell r="Z188">
            <v>538.04334701999994</v>
          </cell>
          <cell r="AA188">
            <v>833.90643431000012</v>
          </cell>
          <cell r="AB188">
            <v>854.10743275000004</v>
          </cell>
          <cell r="AC188">
            <v>913.31632712999999</v>
          </cell>
          <cell r="AD188">
            <v>1036.8481489000001</v>
          </cell>
          <cell r="AE188">
            <v>922.87151074000008</v>
          </cell>
          <cell r="AF188">
            <v>967.4436772900001</v>
          </cell>
          <cell r="AG188">
            <v>935.10422511000002</v>
          </cell>
          <cell r="AH188">
            <v>1135.49606948</v>
          </cell>
          <cell r="AI188">
            <v>1126.4420966899997</v>
          </cell>
          <cell r="AJ188">
            <v>1232.0787783600001</v>
          </cell>
          <cell r="AK188">
            <v>1215.1598620219715</v>
          </cell>
          <cell r="AL188">
            <v>1189.1903835799999</v>
          </cell>
          <cell r="AM188">
            <v>1130.1374623434399</v>
          </cell>
          <cell r="AN188">
            <v>683.57075619</v>
          </cell>
          <cell r="AO188">
            <v>996.33439583999984</v>
          </cell>
          <cell r="AP188">
            <v>643.77116454000009</v>
          </cell>
          <cell r="AQ188">
            <v>1086.4154612360001</v>
          </cell>
          <cell r="AR188">
            <v>1327.7655950799999</v>
          </cell>
          <cell r="AS188">
            <v>1484.5222648100003</v>
          </cell>
          <cell r="AT188">
            <v>1635.4447348399997</v>
          </cell>
          <cell r="AU188">
            <v>1895.36574827</v>
          </cell>
          <cell r="AV188">
            <v>2087.2635532600002</v>
          </cell>
          <cell r="AW188">
            <v>2647.3160901269603</v>
          </cell>
          <cell r="AX188">
            <v>2810.1004690252498</v>
          </cell>
          <cell r="AY188">
            <v>2081.7587167699999</v>
          </cell>
          <cell r="AZ188">
            <v>1827.2387545137196</v>
          </cell>
          <cell r="BA188">
            <v>1835.73535178</v>
          </cell>
          <cell r="BB188">
            <v>1670.1657941599999</v>
          </cell>
          <cell r="BC188">
            <v>1676.1628866399999</v>
          </cell>
          <cell r="BD188">
            <v>1747.6836070100001</v>
          </cell>
          <cell r="BE188">
            <v>1299.3172979699998</v>
          </cell>
          <cell r="BF188">
            <v>1583.7161056</v>
          </cell>
          <cell r="BG188">
            <v>1827.2387545137196</v>
          </cell>
          <cell r="BH188">
            <v>1676.1628866399999</v>
          </cell>
          <cell r="BI188">
            <v>1583.7161056</v>
          </cell>
          <cell r="BJ188">
            <v>2328.5550111504149</v>
          </cell>
          <cell r="BK188">
            <v>2278.7419751909792</v>
          </cell>
          <cell r="BL188">
            <v>2091.8319030607745</v>
          </cell>
          <cell r="BM188">
            <v>1766.525335209938</v>
          </cell>
          <cell r="BN188">
            <v>1585.4352395912849</v>
          </cell>
          <cell r="BO188">
            <v>1215.1598620219715</v>
          </cell>
          <cell r="BP188">
            <v>2647.3160901269603</v>
          </cell>
          <cell r="BQ188">
            <v>2328.5550111504149</v>
          </cell>
          <cell r="BR188">
            <v>1585.4352395912849</v>
          </cell>
          <cell r="BS188">
            <v>689.79600226790649</v>
          </cell>
          <cell r="BU188">
            <v>-0.19966654078974244</v>
          </cell>
          <cell r="BV188">
            <v>0.17721204803999546</v>
          </cell>
          <cell r="BW188">
            <v>0.44029096955742975</v>
          </cell>
          <cell r="BX188">
            <v>1.1785743364843739</v>
          </cell>
          <cell r="BY188">
            <v>1.6730791771990821</v>
          </cell>
          <cell r="BZ188">
            <v>0.54283784283873526</v>
          </cell>
          <cell r="CA188">
            <v>-3.1629701779596009E-2</v>
          </cell>
          <cell r="CB188">
            <v>-0.12040914954030224</v>
          </cell>
          <cell r="CD188">
            <v>-0.25406356528782803</v>
          </cell>
          <cell r="CE188">
            <v>0.73499977202585232</v>
          </cell>
          <cell r="CF188">
            <v>1.1785743364843739</v>
          </cell>
          <cell r="CG188">
            <v>-0.12040914954030224</v>
          </cell>
          <cell r="CH188">
            <v>-0.31913344026688639</v>
          </cell>
          <cell r="CI188">
            <v>-0.56491694832913419</v>
          </cell>
        </row>
        <row r="189">
          <cell r="A189" t="str">
            <v xml:space="preserve">    Rest of public sector</v>
          </cell>
          <cell r="B189">
            <v>-418.43306689000008</v>
          </cell>
          <cell r="C189">
            <v>-450.04399446999997</v>
          </cell>
          <cell r="D189">
            <v>-560.97336225000015</v>
          </cell>
          <cell r="E189">
            <v>-446.21092818</v>
          </cell>
          <cell r="F189">
            <v>-183.29947286000001</v>
          </cell>
          <cell r="G189">
            <v>-53.131718660000004</v>
          </cell>
          <cell r="H189">
            <v>-36.436901629999994</v>
          </cell>
          <cell r="I189">
            <v>-20.712673110000001</v>
          </cell>
          <cell r="J189">
            <v>-13.44611136</v>
          </cell>
          <cell r="K189">
            <v>-25.3494834</v>
          </cell>
          <cell r="L189">
            <v>-13.14900943</v>
          </cell>
          <cell r="M189">
            <v>-20.09052281</v>
          </cell>
          <cell r="N189">
            <v>-12.099860979999999</v>
          </cell>
          <cell r="O189">
            <v>-21.375215390000001</v>
          </cell>
          <cell r="P189">
            <v>-29.704878430000001</v>
          </cell>
          <cell r="Q189">
            <v>-19.247570200000002</v>
          </cell>
          <cell r="R189">
            <v>-30.938067840000002</v>
          </cell>
          <cell r="S189">
            <v>-14.749685890000002</v>
          </cell>
          <cell r="T189">
            <v>-20.048492710000001</v>
          </cell>
          <cell r="U189">
            <v>-4.6152981899999999</v>
          </cell>
          <cell r="V189">
            <v>-4.2442620499999997</v>
          </cell>
          <cell r="W189">
            <v>-4.6446056200000001</v>
          </cell>
          <cell r="X189">
            <v>-4.7192516900000001</v>
          </cell>
          <cell r="Y189">
            <v>-0.77301876999999997</v>
          </cell>
          <cell r="Z189">
            <v>-2.2450574200000002</v>
          </cell>
          <cell r="AA189">
            <v>-0.87452058999999993</v>
          </cell>
          <cell r="AB189">
            <v>-0.77487983000000005</v>
          </cell>
          <cell r="AC189">
            <v>-0.86526047999999989</v>
          </cell>
          <cell r="AD189">
            <v>-0.84051374000000001</v>
          </cell>
          <cell r="AE189">
            <v>-3.04857231</v>
          </cell>
          <cell r="AF189">
            <v>-6.3552366600000001</v>
          </cell>
          <cell r="AG189">
            <v>-7.7044043200000001</v>
          </cell>
          <cell r="AH189">
            <v>-0.40873252000000004</v>
          </cell>
          <cell r="AI189">
            <v>-0.46312239999999999</v>
          </cell>
          <cell r="AJ189">
            <v>-0.45921674000000001</v>
          </cell>
          <cell r="AK189">
            <v>-0.42568382999999999</v>
          </cell>
          <cell r="AL189">
            <v>-0.65802230000000006</v>
          </cell>
          <cell r="AM189">
            <v>-0.47470838000000004</v>
          </cell>
          <cell r="AN189">
            <v>-0.47803605000000005</v>
          </cell>
          <cell r="AO189">
            <v>-0.60241528</v>
          </cell>
          <cell r="AP189">
            <v>-0.56434786000000003</v>
          </cell>
          <cell r="AQ189">
            <v>-0.43129746999999996</v>
          </cell>
          <cell r="AR189">
            <v>-0.6112225</v>
          </cell>
          <cell r="AS189">
            <v>-1.21658767</v>
          </cell>
          <cell r="AT189">
            <v>-0.48147835000000005</v>
          </cell>
          <cell r="AU189">
            <v>-0.88734272000000014</v>
          </cell>
          <cell r="AV189">
            <v>-0.76632518000000005</v>
          </cell>
          <cell r="AW189">
            <v>-0.62960307999999987</v>
          </cell>
          <cell r="AX189">
            <v>-1.36895586</v>
          </cell>
          <cell r="AY189">
            <v>-1.4771193600000001</v>
          </cell>
          <cell r="AZ189">
            <v>-1.2942194600000001</v>
          </cell>
          <cell r="BA189">
            <v>-0.95013675999999991</v>
          </cell>
          <cell r="BB189">
            <v>-0.64824108999999996</v>
          </cell>
          <cell r="BC189">
            <v>-0.87311415999999997</v>
          </cell>
          <cell r="BD189">
            <v>-0.92948041000000003</v>
          </cell>
          <cell r="BE189">
            <v>-6.8723223100000004</v>
          </cell>
          <cell r="BF189">
            <v>-1.5126290600000001</v>
          </cell>
          <cell r="BG189">
            <v>-1.2942194600000001</v>
          </cell>
          <cell r="BH189">
            <v>-0.87311415999999997</v>
          </cell>
          <cell r="BI189">
            <v>-1.5126290600000001</v>
          </cell>
          <cell r="BJ189">
            <v>-1.5126290600000001</v>
          </cell>
          <cell r="BK189">
            <v>-1.5126290600000001</v>
          </cell>
          <cell r="BL189">
            <v>-1.5126290600000001</v>
          </cell>
          <cell r="BM189">
            <v>-1.5126290600000001</v>
          </cell>
          <cell r="BN189">
            <v>-1.5126290600000001</v>
          </cell>
          <cell r="BO189">
            <v>-0.42568382999999999</v>
          </cell>
          <cell r="BP189">
            <v>-0.62960307999999987</v>
          </cell>
          <cell r="BQ189">
            <v>-1.5126290600000001</v>
          </cell>
          <cell r="BR189">
            <v>-1.5126290600000001</v>
          </cell>
          <cell r="BS189">
            <v>-1.5126290600000001</v>
          </cell>
          <cell r="BU189">
            <v>0.38308363246466226</v>
          </cell>
          <cell r="BV189">
            <v>0.85852476958304458</v>
          </cell>
          <cell r="BW189">
            <v>0.17797906073145353</v>
          </cell>
          <cell r="BX189">
            <v>0.47903922025884782</v>
          </cell>
          <cell r="BY189">
            <v>1.7073679066672902</v>
          </cell>
          <cell r="BZ189">
            <v>1.0243897094967891</v>
          </cell>
          <cell r="CA189">
            <v>2.141634634246794</v>
          </cell>
          <cell r="CB189">
            <v>1.4025121668718654</v>
          </cell>
          <cell r="CD189">
            <v>0.9615232128446537</v>
          </cell>
          <cell r="CE189">
            <v>0.44932277647022723</v>
          </cell>
          <cell r="CF189">
            <v>0.47903922025884782</v>
          </cell>
          <cell r="CG189">
            <v>1.4025121668718654</v>
          </cell>
          <cell r="CH189">
            <v>0</v>
          </cell>
          <cell r="CI189">
            <v>0</v>
          </cell>
        </row>
        <row r="190">
          <cell r="A190" t="str">
            <v xml:space="preserve">  Fogafín</v>
          </cell>
          <cell r="B190">
            <v>-108.10561139000001</v>
          </cell>
          <cell r="C190">
            <v>-131.99368806999999</v>
          </cell>
          <cell r="D190">
            <v>-170.62553541</v>
          </cell>
          <cell r="E190">
            <v>-177.03861583</v>
          </cell>
          <cell r="F190">
            <v>2.66980284</v>
          </cell>
          <cell r="G190">
            <v>2.02653164</v>
          </cell>
          <cell r="H190">
            <v>0.94977945000000008</v>
          </cell>
          <cell r="I190">
            <v>-6.0818110000000002E-2</v>
          </cell>
          <cell r="J190">
            <v>-5.5335479999999999E-2</v>
          </cell>
          <cell r="K190">
            <v>-0.1004642</v>
          </cell>
          <cell r="L190">
            <v>-5.8322079999999998E-2</v>
          </cell>
          <cell r="M190">
            <v>-0.20140901</v>
          </cell>
          <cell r="N190">
            <v>-7.2740475699999996</v>
          </cell>
          <cell r="O190">
            <v>-5.1332663500000004</v>
          </cell>
          <cell r="P190">
            <v>-4.3779970000000001E-2</v>
          </cell>
          <cell r="Q190">
            <v>-8.0864593599999992</v>
          </cell>
          <cell r="R190">
            <v>-0.12922985000000001</v>
          </cell>
          <cell r="S190">
            <v>-0.54218127000000005</v>
          </cell>
          <cell r="T190">
            <v>-6.2797185799999999</v>
          </cell>
          <cell r="U190">
            <v>-3.6349367300000002</v>
          </cell>
          <cell r="V190">
            <v>-0.45649308999999999</v>
          </cell>
          <cell r="W190">
            <v>-5.5287638100000001</v>
          </cell>
          <cell r="X190">
            <v>-0.17122357999999999</v>
          </cell>
          <cell r="Y190">
            <v>-0.25908066000000002</v>
          </cell>
          <cell r="Z190">
            <v>-3.3951129799999999</v>
          </cell>
          <cell r="AA190">
            <v>-0.10012095</v>
          </cell>
          <cell r="AB190">
            <v>-0.14532204000000001</v>
          </cell>
          <cell r="AC190">
            <v>-7.3494131600000001</v>
          </cell>
          <cell r="AD190">
            <v>-0.31561479999999997</v>
          </cell>
          <cell r="AE190">
            <v>-1.6325559999999999E-2</v>
          </cell>
          <cell r="AF190">
            <v>-10.73636568</v>
          </cell>
          <cell r="AG190">
            <v>-8.7611350000000005E-2</v>
          </cell>
          <cell r="AH190">
            <v>-35.390487479999997</v>
          </cell>
          <cell r="AI190">
            <v>-26.814661099999999</v>
          </cell>
          <cell r="AJ190">
            <v>-3.9108152399999998</v>
          </cell>
          <cell r="AK190">
            <v>-6.5442870400000004</v>
          </cell>
          <cell r="AL190">
            <v>-25.962898379999999</v>
          </cell>
          <cell r="AM190">
            <v>-0.36203488</v>
          </cell>
          <cell r="AN190">
            <v>-4.7234967699999997</v>
          </cell>
          <cell r="AO190">
            <v>-31.806979559999998</v>
          </cell>
          <cell r="AP190">
            <v>-0.34150647000000001</v>
          </cell>
          <cell r="AQ190">
            <v>-6.3858278999999998</v>
          </cell>
          <cell r="AR190">
            <v>-32.140327759999998</v>
          </cell>
          <cell r="AS190">
            <v>-2.4981203600000002</v>
          </cell>
          <cell r="AT190">
            <v>-11.525364590000001</v>
          </cell>
          <cell r="AU190">
            <v>-41.28484186</v>
          </cell>
          <cell r="AV190">
            <v>-0.60270044</v>
          </cell>
          <cell r="AW190">
            <v>-25.504968389999998</v>
          </cell>
          <cell r="AX190">
            <v>-29.865537740000001</v>
          </cell>
          <cell r="AY190">
            <v>-7.2368328000000002</v>
          </cell>
          <cell r="AZ190">
            <v>492.79206678843997</v>
          </cell>
          <cell r="BA190">
            <v>464.27049375534006</v>
          </cell>
          <cell r="BB190">
            <v>507.85630636396996</v>
          </cell>
          <cell r="BC190">
            <v>495.62703105030994</v>
          </cell>
          <cell r="BD190">
            <v>496.10167282133</v>
          </cell>
          <cell r="BE190">
            <v>524.47594446233995</v>
          </cell>
          <cell r="BF190">
            <v>521.08311800736999</v>
          </cell>
          <cell r="BG190">
            <v>492.79206678843997</v>
          </cell>
          <cell r="BH190">
            <v>495.62703105030994</v>
          </cell>
          <cell r="BI190">
            <v>521.08311800736999</v>
          </cell>
          <cell r="BJ190">
            <v>469.50822552159605</v>
          </cell>
          <cell r="BK190">
            <v>319.5082255215961</v>
          </cell>
          <cell r="BL190">
            <v>319.5082255215961</v>
          </cell>
          <cell r="BM190">
            <v>23.610365745996148</v>
          </cell>
          <cell r="BN190">
            <v>23.610365745996148</v>
          </cell>
          <cell r="BO190">
            <v>-6.5442870400000004</v>
          </cell>
          <cell r="BP190">
            <v>-25.504968389999998</v>
          </cell>
          <cell r="BQ190">
            <v>469.50822552159605</v>
          </cell>
          <cell r="BR190">
            <v>23.610365745996148</v>
          </cell>
          <cell r="BS190">
            <v>23.610365745996148</v>
          </cell>
          <cell r="BU190">
            <v>31.503650306588035</v>
          </cell>
          <cell r="BV190">
            <v>390.15521305241595</v>
          </cell>
          <cell r="BW190">
            <v>0.67433721853892925</v>
          </cell>
          <cell r="BX190">
            <v>2.8972875477662416</v>
          </cell>
          <cell r="BY190">
            <v>105.32780856721958</v>
          </cell>
          <cell r="BZ190">
            <v>78.613590408584287</v>
          </cell>
          <cell r="CA190">
            <v>46.211855463512933</v>
          </cell>
          <cell r="CB190">
            <v>19.408500584759835</v>
          </cell>
          <cell r="CD190">
            <v>0.28634096359442918</v>
          </cell>
          <cell r="CE190">
            <v>24.259650951946778</v>
          </cell>
          <cell r="CF190">
            <v>2.8972875477662416</v>
          </cell>
          <cell r="CG190">
            <v>19.408500584759835</v>
          </cell>
          <cell r="CH190">
            <v>-0.94971256207542176</v>
          </cell>
          <cell r="CI190">
            <v>0</v>
          </cell>
        </row>
        <row r="191">
          <cell r="A191" t="str">
            <v xml:space="preserve">  Quasi-fiscal deficit</v>
          </cell>
          <cell r="B191">
            <v>776.30099999999993</v>
          </cell>
          <cell r="C191">
            <v>772.45099999999991</v>
          </cell>
          <cell r="D191">
            <v>787.17599999999993</v>
          </cell>
          <cell r="E191">
            <v>868.4</v>
          </cell>
          <cell r="F191">
            <v>733.33649999999989</v>
          </cell>
          <cell r="G191">
            <v>696.36209999999994</v>
          </cell>
          <cell r="H191">
            <v>667.57099999999991</v>
          </cell>
          <cell r="I191">
            <v>580.65629999999987</v>
          </cell>
          <cell r="J191">
            <v>600.1312999999999</v>
          </cell>
          <cell r="K191">
            <v>566.54229999999984</v>
          </cell>
          <cell r="L191">
            <v>575.22129999999993</v>
          </cell>
          <cell r="M191">
            <v>566.88929999999982</v>
          </cell>
          <cell r="N191">
            <v>444.98929999999984</v>
          </cell>
          <cell r="O191">
            <v>462.81399999999985</v>
          </cell>
          <cell r="P191">
            <v>482.17889999999983</v>
          </cell>
          <cell r="Q191">
            <v>567.83539999999982</v>
          </cell>
          <cell r="R191">
            <v>613.63539999999989</v>
          </cell>
          <cell r="S191">
            <v>627.53539999999987</v>
          </cell>
          <cell r="T191">
            <v>619.63539999999989</v>
          </cell>
          <cell r="U191">
            <v>678.97121047170788</v>
          </cell>
          <cell r="V191">
            <v>834.52829999999983</v>
          </cell>
          <cell r="W191">
            <v>681.38929999999982</v>
          </cell>
          <cell r="X191">
            <v>679.48929999999984</v>
          </cell>
          <cell r="Y191">
            <v>638.48929999999984</v>
          </cell>
          <cell r="Z191">
            <v>536.48929999999984</v>
          </cell>
          <cell r="AA191">
            <v>484.98929999999984</v>
          </cell>
          <cell r="AB191">
            <v>417.68929999999983</v>
          </cell>
          <cell r="AC191">
            <v>316.78929999999986</v>
          </cell>
          <cell r="AD191">
            <v>250.58929999999987</v>
          </cell>
          <cell r="AE191">
            <v>188.68929999999983</v>
          </cell>
          <cell r="AF191">
            <v>82.589299999999866</v>
          </cell>
          <cell r="AG191">
            <v>-11.810700000000111</v>
          </cell>
          <cell r="AH191">
            <v>-144.61070000000018</v>
          </cell>
          <cell r="AI191">
            <v>-287.11070000000018</v>
          </cell>
          <cell r="AJ191">
            <v>-410.41070000000025</v>
          </cell>
          <cell r="AK191">
            <v>-469.41070000000025</v>
          </cell>
          <cell r="AL191">
            <v>-578.51070000000027</v>
          </cell>
          <cell r="AM191">
            <v>-638.11070000000018</v>
          </cell>
          <cell r="AN191">
            <v>-829.21070000000032</v>
          </cell>
          <cell r="AO191">
            <v>-723.01070000000027</v>
          </cell>
          <cell r="AP191">
            <v>-691.21070000000032</v>
          </cell>
          <cell r="AQ191">
            <v>-738.01070000000027</v>
          </cell>
          <cell r="AR191">
            <v>-744.71070000000032</v>
          </cell>
          <cell r="AS191">
            <v>-806.31070000000022</v>
          </cell>
          <cell r="AT191">
            <v>-876.51070000000027</v>
          </cell>
          <cell r="AU191">
            <v>-971.11070000000018</v>
          </cell>
          <cell r="AV191">
            <v>-1033.5107000000003</v>
          </cell>
          <cell r="AW191">
            <v>-1078.3107000000002</v>
          </cell>
          <cell r="AX191">
            <v>-1133.3107000000002</v>
          </cell>
          <cell r="AY191">
            <v>-1164.2107000000003</v>
          </cell>
          <cell r="AZ191">
            <v>-1190.6107000000002</v>
          </cell>
          <cell r="BA191">
            <v>-1206.9107000000001</v>
          </cell>
          <cell r="BB191">
            <v>-1321.7107000000003</v>
          </cell>
          <cell r="BC191">
            <v>-1390.7107000000001</v>
          </cell>
          <cell r="BD191">
            <v>-1433.5107000000003</v>
          </cell>
          <cell r="BE191">
            <v>-1493.5107000000003</v>
          </cell>
          <cell r="BF191">
            <v>-1471.1107000000002</v>
          </cell>
          <cell r="BG191">
            <v>-1190.6107000000002</v>
          </cell>
          <cell r="BH191">
            <v>-1390.7107000000001</v>
          </cell>
          <cell r="BI191">
            <v>-1471.1107000000002</v>
          </cell>
          <cell r="BJ191">
            <v>-1787.2138019522858</v>
          </cell>
          <cell r="BK191">
            <v>-2040.3514768160931</v>
          </cell>
          <cell r="BL191">
            <v>-2244.0835209297275</v>
          </cell>
          <cell r="BM191">
            <v>-2541.5779016889583</v>
          </cell>
          <cell r="BN191">
            <v>-2782.0284021304283</v>
          </cell>
          <cell r="BO191">
            <v>-469.41070000000025</v>
          </cell>
          <cell r="BP191">
            <v>-1078.3107000000002</v>
          </cell>
          <cell r="BQ191">
            <v>-1787.2138019522858</v>
          </cell>
          <cell r="BR191">
            <v>-2782.0284021304283</v>
          </cell>
          <cell r="BS191">
            <v>-3852.5050038102972</v>
          </cell>
          <cell r="BU191">
            <v>-2.9852332822507082</v>
          </cell>
          <cell r="BV191">
            <v>-4.9112482795791861</v>
          </cell>
          <cell r="BW191">
            <v>5.0611745880491501</v>
          </cell>
          <cell r="BX191">
            <v>1.2971583306473407</v>
          </cell>
          <cell r="BY191">
            <v>0.43583615117363994</v>
          </cell>
          <cell r="BZ191">
            <v>0.88440452150625948</v>
          </cell>
          <cell r="CA191">
            <v>0.67837163881741525</v>
          </cell>
          <cell r="CB191">
            <v>0.65742007563523708</v>
          </cell>
          <cell r="CD191">
            <v>0.12630331883138401</v>
          </cell>
          <cell r="CE191">
            <v>-1.7351896108517408</v>
          </cell>
          <cell r="CF191">
            <v>1.2971583306473407</v>
          </cell>
          <cell r="CG191">
            <v>0.65742007563523708</v>
          </cell>
          <cell r="CH191">
            <v>0.5566287587368921</v>
          </cell>
          <cell r="CI191">
            <v>0.38478277247641213</v>
          </cell>
        </row>
        <row r="192">
          <cell r="A192" t="str">
            <v xml:space="preserve">  Credit to financial system</v>
          </cell>
          <cell r="B192">
            <v>-159.54806497000015</v>
          </cell>
          <cell r="C192">
            <v>-11.064521819999584</v>
          </cell>
          <cell r="D192">
            <v>-224.04962353000013</v>
          </cell>
          <cell r="E192">
            <v>-88.782523780000247</v>
          </cell>
          <cell r="F192">
            <v>-554.09779475000005</v>
          </cell>
          <cell r="G192">
            <v>226.34244042000066</v>
          </cell>
          <cell r="H192">
            <v>162.18932440999959</v>
          </cell>
          <cell r="I192">
            <v>641.74383579999994</v>
          </cell>
          <cell r="J192">
            <v>526.30135757999983</v>
          </cell>
          <cell r="K192">
            <v>355.22104114000007</v>
          </cell>
          <cell r="L192">
            <v>87.767000210000248</v>
          </cell>
          <cell r="M192">
            <v>-219.35390432999984</v>
          </cell>
          <cell r="N192">
            <v>-650.53455105999933</v>
          </cell>
          <cell r="O192">
            <v>-139.38055096000031</v>
          </cell>
          <cell r="P192">
            <v>-293.01264814999973</v>
          </cell>
          <cell r="Q192">
            <v>-652.34501398999987</v>
          </cell>
          <cell r="R192">
            <v>-572.27267933999963</v>
          </cell>
          <cell r="S192">
            <v>-249.69136578999991</v>
          </cell>
          <cell r="T192">
            <v>-523.69947129000013</v>
          </cell>
          <cell r="U192">
            <v>-101.86886593999981</v>
          </cell>
          <cell r="V192">
            <v>-62.336857050000162</v>
          </cell>
          <cell r="W192">
            <v>154.88570322999988</v>
          </cell>
          <cell r="X192">
            <v>35.131264369999172</v>
          </cell>
          <cell r="Y192">
            <v>648.85539376000008</v>
          </cell>
          <cell r="Z192">
            <v>214.36018413000062</v>
          </cell>
          <cell r="AA192">
            <v>495.35411110999991</v>
          </cell>
          <cell r="AB192">
            <v>184.67517430999993</v>
          </cell>
          <cell r="AC192">
            <v>444.21220571000009</v>
          </cell>
          <cell r="AD192">
            <v>378.74450030999998</v>
          </cell>
          <cell r="AE192">
            <v>763.2377225800002</v>
          </cell>
          <cell r="AF192">
            <v>950.93517817000043</v>
          </cell>
          <cell r="AG192">
            <v>1097.1873990200002</v>
          </cell>
          <cell r="AH192">
            <v>1481.2572176499998</v>
          </cell>
          <cell r="AI192">
            <v>778.33209352999984</v>
          </cell>
          <cell r="AJ192">
            <v>945.01139496999986</v>
          </cell>
          <cell r="AK192">
            <v>1243.1516186800002</v>
          </cell>
          <cell r="AL192">
            <v>953.04600853123043</v>
          </cell>
          <cell r="AM192">
            <v>611.04922402999989</v>
          </cell>
          <cell r="AN192">
            <v>441.52262723999911</v>
          </cell>
          <cell r="AO192">
            <v>120.38014648999979</v>
          </cell>
          <cell r="AP192">
            <v>331.57472819999975</v>
          </cell>
          <cell r="AQ192">
            <v>805.36954887000036</v>
          </cell>
          <cell r="AR192">
            <v>802.42219235999971</v>
          </cell>
          <cell r="AS192">
            <v>680.61565541000016</v>
          </cell>
          <cell r="AT192">
            <v>1901.5944173299995</v>
          </cell>
          <cell r="AU192">
            <v>1865.8373191799997</v>
          </cell>
          <cell r="AV192">
            <v>1160.13962597</v>
          </cell>
          <cell r="AW192">
            <v>2935.1999047215595</v>
          </cell>
          <cell r="AX192">
            <v>793.18179152651032</v>
          </cell>
          <cell r="AY192">
            <v>1401.9119745089899</v>
          </cell>
          <cell r="AZ192">
            <v>13.88401379156079</v>
          </cell>
          <cell r="BA192">
            <v>311.91744075260067</v>
          </cell>
          <cell r="BB192">
            <v>831.23992633839998</v>
          </cell>
          <cell r="BC192">
            <v>1290.8002701900002</v>
          </cell>
          <cell r="BD192">
            <v>1011.0030842899978</v>
          </cell>
          <cell r="BE192">
            <v>1152.3952845500003</v>
          </cell>
          <cell r="BF192">
            <v>766.91169645365903</v>
          </cell>
          <cell r="BG192">
            <v>13.88401379156079</v>
          </cell>
          <cell r="BH192">
            <v>1290.8002701900002</v>
          </cell>
          <cell r="BI192">
            <v>766.91169645365903</v>
          </cell>
          <cell r="BJ192">
            <v>2484.310767375368</v>
          </cell>
          <cell r="BK192">
            <v>-743.37536606136484</v>
          </cell>
          <cell r="BL192">
            <v>194.15818324983036</v>
          </cell>
          <cell r="BM192">
            <v>757.77142470285276</v>
          </cell>
          <cell r="BN192">
            <v>2905.8554538303133</v>
          </cell>
          <cell r="BO192">
            <v>1243.1516186800002</v>
          </cell>
          <cell r="BP192">
            <v>2935.1999047215595</v>
          </cell>
          <cell r="BQ192">
            <v>2484.310767375368</v>
          </cell>
          <cell r="BR192">
            <v>2905.8554538303133</v>
          </cell>
          <cell r="BS192">
            <v>4432.9697102666814</v>
          </cell>
          <cell r="BU192">
            <v>1.390806608899414</v>
          </cell>
          <cell r="BV192">
            <v>5.5201446474081983E-2</v>
          </cell>
          <cell r="BW192">
            <v>0.28377056642928</v>
          </cell>
          <cell r="BX192">
            <v>1.3610956705652728</v>
          </cell>
          <cell r="BY192">
            <v>-0.96855424176479676</v>
          </cell>
          <cell r="BZ192">
            <v>0.60274283029585485</v>
          </cell>
          <cell r="CA192">
            <v>-0.59670070049402635</v>
          </cell>
          <cell r="CB192">
            <v>-0.15361445624909287</v>
          </cell>
          <cell r="CD192">
            <v>3.9580298364958697</v>
          </cell>
          <cell r="CE192">
            <v>0.91591474870257383</v>
          </cell>
          <cell r="CF192">
            <v>1.3610956705652728</v>
          </cell>
          <cell r="CG192">
            <v>-0.15361445624909287</v>
          </cell>
          <cell r="CH192">
            <v>0.16968275144590717</v>
          </cell>
          <cell r="CI192">
            <v>0.52553001369129482</v>
          </cell>
        </row>
        <row r="193">
          <cell r="A193" t="str">
            <v xml:space="preserve">  Net credit to private sector</v>
          </cell>
          <cell r="B193">
            <v>-1280.3008541600002</v>
          </cell>
          <cell r="C193">
            <v>-952.72309342000005</v>
          </cell>
          <cell r="D193">
            <v>-572.27004889000011</v>
          </cell>
          <cell r="E193">
            <v>-364.29491316999992</v>
          </cell>
          <cell r="F193">
            <v>-698.49749517999987</v>
          </cell>
          <cell r="G193">
            <v>-663.04719406999993</v>
          </cell>
          <cell r="H193">
            <v>-459.54977170000006</v>
          </cell>
          <cell r="I193">
            <v>-122.33758726999999</v>
          </cell>
          <cell r="J193">
            <v>-70.129062689999955</v>
          </cell>
          <cell r="K193">
            <v>-122.47658747000001</v>
          </cell>
          <cell r="L193">
            <v>-102.01596357000004</v>
          </cell>
          <cell r="M193">
            <v>-564.98388146999991</v>
          </cell>
          <cell r="N193">
            <v>-762.60508768</v>
          </cell>
          <cell r="O193">
            <v>-1108.9741293799998</v>
          </cell>
          <cell r="P193">
            <v>-1082.5404928599999</v>
          </cell>
          <cell r="Q193">
            <v>-829.44216073999996</v>
          </cell>
          <cell r="R193">
            <v>-817.34247579000021</v>
          </cell>
          <cell r="S193">
            <v>-680.43414998999992</v>
          </cell>
          <cell r="T193">
            <v>-587.80268650000016</v>
          </cell>
          <cell r="U193">
            <v>-401.24982315999983</v>
          </cell>
          <cell r="V193">
            <v>-419.61569461000005</v>
          </cell>
          <cell r="W193">
            <v>-140.57291313000019</v>
          </cell>
          <cell r="X193">
            <v>157.8483761399998</v>
          </cell>
          <cell r="Y193">
            <v>385.70827007000003</v>
          </cell>
          <cell r="Z193">
            <v>392.05204608999998</v>
          </cell>
          <cell r="AA193">
            <v>346.57201306999991</v>
          </cell>
          <cell r="AB193">
            <v>467.06358834999997</v>
          </cell>
          <cell r="AC193">
            <v>474.11112143000003</v>
          </cell>
          <cell r="AD193">
            <v>493.37907297999999</v>
          </cell>
          <cell r="AE193">
            <v>477.70530579999996</v>
          </cell>
          <cell r="AF193">
            <v>437.91480774000001</v>
          </cell>
          <cell r="AG193">
            <v>437.61339307000003</v>
          </cell>
          <cell r="AH193">
            <v>463.53137846000004</v>
          </cell>
          <cell r="AI193">
            <v>930.41119736999985</v>
          </cell>
          <cell r="AJ193">
            <v>993.93696270999988</v>
          </cell>
          <cell r="AK193">
            <v>982.30430716000012</v>
          </cell>
          <cell r="AL193">
            <v>1015.6913324600001</v>
          </cell>
          <cell r="AM193">
            <v>1060.0831635699999</v>
          </cell>
          <cell r="AN193">
            <v>1076.4295760500002</v>
          </cell>
          <cell r="AO193">
            <v>1111.7457386199999</v>
          </cell>
          <cell r="AP193">
            <v>1175.9449778799999</v>
          </cell>
          <cell r="AQ193">
            <v>1157.8918104500001</v>
          </cell>
          <cell r="AR193">
            <v>1169.3132136900001</v>
          </cell>
          <cell r="AS193">
            <v>1175.9402395700001</v>
          </cell>
          <cell r="AT193">
            <v>1208.2785565800002</v>
          </cell>
          <cell r="AU193">
            <v>1223.3924429900001</v>
          </cell>
          <cell r="AV193">
            <v>1191.8677366200002</v>
          </cell>
          <cell r="AW193">
            <v>1158.4083002499999</v>
          </cell>
          <cell r="AX193">
            <v>1200.2863651199998</v>
          </cell>
          <cell r="AY193">
            <v>1209.8013479000001</v>
          </cell>
          <cell r="AZ193">
            <v>1170.7750814200001</v>
          </cell>
          <cell r="BA193">
            <v>1188.76083217</v>
          </cell>
          <cell r="BB193">
            <v>1181.2242959800001</v>
          </cell>
          <cell r="BC193">
            <v>1196.8833407000002</v>
          </cell>
          <cell r="BD193">
            <v>1192.61808847</v>
          </cell>
          <cell r="BE193">
            <v>1181.0878944899998</v>
          </cell>
          <cell r="BF193">
            <v>1178.64902981</v>
          </cell>
          <cell r="BG193">
            <v>1170.7750814200001</v>
          </cell>
          <cell r="BH193">
            <v>1196.8833407000002</v>
          </cell>
          <cell r="BI193">
            <v>1178.64902981</v>
          </cell>
          <cell r="BJ193">
            <v>1185.69606155</v>
          </cell>
          <cell r="BK193">
            <v>1185.69606155</v>
          </cell>
          <cell r="BL193">
            <v>1185.69606155</v>
          </cell>
          <cell r="BM193">
            <v>1185.69606155</v>
          </cell>
          <cell r="BN193">
            <v>1185.69606155</v>
          </cell>
          <cell r="BO193">
            <v>982.30430716000012</v>
          </cell>
          <cell r="BP193">
            <v>1158.4083002499999</v>
          </cell>
          <cell r="BQ193">
            <v>1185.69606155</v>
          </cell>
          <cell r="BR193">
            <v>1185.69606155</v>
          </cell>
          <cell r="BS193">
            <v>1185.69606155</v>
          </cell>
          <cell r="BU193">
            <v>1.3046745730120244</v>
          </cell>
          <cell r="BV193">
            <v>1.4238621518153551</v>
          </cell>
          <cell r="BW193">
            <v>1.6066812576837606</v>
          </cell>
          <cell r="BX193">
            <v>0.17927641343561329</v>
          </cell>
          <cell r="BY193">
            <v>8.764670487427928E-2</v>
          </cell>
          <cell r="BZ193">
            <v>3.3674588504815972E-2</v>
          </cell>
          <cell r="CA193">
            <v>-2.4522099319436608E-2</v>
          </cell>
          <cell r="CB193">
            <v>2.3556254987219027E-2</v>
          </cell>
          <cell r="CD193">
            <v>1.6826889805536527</v>
          </cell>
          <cell r="CE193">
            <v>1.5467545898918043</v>
          </cell>
          <cell r="CF193">
            <v>0.17927641343561329</v>
          </cell>
          <cell r="CG193">
            <v>2.3556254987219027E-2</v>
          </cell>
          <cell r="CH193">
            <v>0</v>
          </cell>
          <cell r="CI193">
            <v>0</v>
          </cell>
        </row>
        <row r="194">
          <cell r="A194" t="str">
            <v xml:space="preserve">  MLT foreign liab. (-)</v>
          </cell>
          <cell r="B194">
            <v>-342.95888278000001</v>
          </cell>
          <cell r="C194">
            <v>-357.05059727000003</v>
          </cell>
          <cell r="D194">
            <v>-222.56630454</v>
          </cell>
          <cell r="E194">
            <v>-82.688097519999999</v>
          </cell>
          <cell r="F194">
            <v>-100.7830368</v>
          </cell>
          <cell r="G194">
            <v>-119.55300224</v>
          </cell>
          <cell r="H194">
            <v>-151.068229</v>
          </cell>
          <cell r="I194">
            <v>-162.85312736</v>
          </cell>
          <cell r="J194">
            <v>-186.39864220000001</v>
          </cell>
          <cell r="K194">
            <v>-189.14342099000001</v>
          </cell>
          <cell r="L194">
            <v>-190.01062428</v>
          </cell>
          <cell r="M194">
            <v>-167.77081645000001</v>
          </cell>
          <cell r="N194">
            <v>-179.37656064000001</v>
          </cell>
          <cell r="O194">
            <v>-185.06357026000001</v>
          </cell>
          <cell r="P194">
            <v>-184.04309451</v>
          </cell>
          <cell r="Q194">
            <v>-176.9201161</v>
          </cell>
          <cell r="R194">
            <v>-165.26883925000001</v>
          </cell>
          <cell r="S194">
            <v>-171.47820408000001</v>
          </cell>
          <cell r="T194">
            <v>-176.06727326000001</v>
          </cell>
          <cell r="U194">
            <v>-179.37439886000001</v>
          </cell>
          <cell r="V194">
            <v>-194.56010054000001</v>
          </cell>
          <cell r="W194">
            <v>-201.69667102</v>
          </cell>
          <cell r="X194">
            <v>-190.78383167999999</v>
          </cell>
          <cell r="Y194">
            <v>-184.02037883</v>
          </cell>
          <cell r="Z194">
            <v>-192.29227854999999</v>
          </cell>
          <cell r="AA194">
            <v>-194.76765863</v>
          </cell>
          <cell r="AB194">
            <v>-198.18107007</v>
          </cell>
          <cell r="AC194">
            <v>-198.14</v>
          </cell>
          <cell r="AD194">
            <v>-187.25605060000001</v>
          </cell>
          <cell r="AE194">
            <v>-184.17515986000001</v>
          </cell>
          <cell r="AF194">
            <v>-181.79620894999999</v>
          </cell>
          <cell r="AG194">
            <v>-191.59421093</v>
          </cell>
          <cell r="AH194">
            <v>-206.85738649999999</v>
          </cell>
          <cell r="AI194">
            <v>-218.66504047999999</v>
          </cell>
          <cell r="AJ194">
            <v>-204.47811644000001</v>
          </cell>
          <cell r="AK194">
            <v>-204.30109705999999</v>
          </cell>
          <cell r="AL194">
            <v>-216.33570886000001</v>
          </cell>
          <cell r="AM194">
            <v>-213.31444925</v>
          </cell>
          <cell r="AN194">
            <v>-203.11772349</v>
          </cell>
          <cell r="AO194">
            <v>-210.10018690000001</v>
          </cell>
          <cell r="AP194">
            <v>-204.84388501000001</v>
          </cell>
          <cell r="AQ194">
            <v>-209.95920512999999</v>
          </cell>
          <cell r="AR194">
            <v>-221.96429624999999</v>
          </cell>
          <cell r="AS194">
            <v>-241.11736378000001</v>
          </cell>
          <cell r="AT194">
            <v>-253.77007990999999</v>
          </cell>
          <cell r="AU194">
            <v>-251.36063179999999</v>
          </cell>
          <cell r="AV194">
            <v>-231.97728763000001</v>
          </cell>
          <cell r="AW194">
            <v>-224.87739016</v>
          </cell>
          <cell r="AX194">
            <v>-236.43322166999999</v>
          </cell>
          <cell r="AY194">
            <v>-232.47258676000001</v>
          </cell>
          <cell r="AZ194">
            <v>-229.30411771999999</v>
          </cell>
          <cell r="BA194">
            <v>-236.64719410000001</v>
          </cell>
          <cell r="BB194">
            <v>-225.86044905</v>
          </cell>
          <cell r="BC194">
            <v>-234.34278685999999</v>
          </cell>
          <cell r="BD194">
            <v>-240.28288032</v>
          </cell>
          <cell r="BE194">
            <v>-244.18552299000001</v>
          </cell>
          <cell r="BF194">
            <v>-245.69619655000002</v>
          </cell>
          <cell r="BG194">
            <v>-229.30411771999999</v>
          </cell>
          <cell r="BH194">
            <v>-234.34278685999999</v>
          </cell>
          <cell r="BI194">
            <v>-245.69619655000002</v>
          </cell>
          <cell r="BJ194">
            <v>-231.00074134859889</v>
          </cell>
          <cell r="BK194">
            <v>-223.70017684859889</v>
          </cell>
          <cell r="BL194">
            <v>-216.39961234859882</v>
          </cell>
          <cell r="BM194">
            <v>-209.09904784859881</v>
          </cell>
          <cell r="BN194">
            <v>-201.79848334859881</v>
          </cell>
          <cell r="BO194">
            <v>-204.30109705999999</v>
          </cell>
          <cell r="BP194">
            <v>-224.87739016</v>
          </cell>
          <cell r="BQ194">
            <v>-231.00074134859889</v>
          </cell>
          <cell r="BR194">
            <v>-201.79848334859881</v>
          </cell>
          <cell r="BS194">
            <v>-182.95193692881</v>
          </cell>
          <cell r="BU194">
            <v>2.4909813123202396E-2</v>
          </cell>
          <cell r="BV194">
            <v>0.13999740947476091</v>
          </cell>
          <cell r="BW194">
            <v>0.22678761538931069</v>
          </cell>
          <cell r="BX194">
            <v>0.10071552916799598</v>
          </cell>
          <cell r="BY194">
            <v>0.12892225149071845</v>
          </cell>
          <cell r="BZ194">
            <v>0.11613485445852434</v>
          </cell>
          <cell r="CA194">
            <v>3.1815741882823212E-2</v>
          </cell>
          <cell r="CB194">
            <v>2.722973254110661E-2</v>
          </cell>
          <cell r="CD194">
            <v>9.6855714979743102E-2</v>
          </cell>
          <cell r="CE194">
            <v>0.11020908857456235</v>
          </cell>
          <cell r="CF194">
            <v>0.10071552916799598</v>
          </cell>
          <cell r="CG194">
            <v>2.722973254110661E-2</v>
          </cell>
          <cell r="CH194">
            <v>0.12641629559072065</v>
          </cell>
          <cell r="CI194">
            <v>9.3392904183685843E-2</v>
          </cell>
        </row>
        <row r="195">
          <cell r="A195" t="str">
            <v xml:space="preserve">  Other (net)</v>
          </cell>
          <cell r="B195">
            <v>-2149.8816453899994</v>
          </cell>
          <cell r="C195">
            <v>-2089.8708824400001</v>
          </cell>
          <cell r="D195">
            <v>-2144.5564052499981</v>
          </cell>
          <cell r="E195">
            <v>-2234.3421093199991</v>
          </cell>
          <cell r="F195">
            <v>-2626.4905265399993</v>
          </cell>
          <cell r="G195">
            <v>-2425.9830928899992</v>
          </cell>
          <cell r="H195">
            <v>-3441.1403513299992</v>
          </cell>
          <cell r="I195">
            <v>-3761.8132552600009</v>
          </cell>
          <cell r="J195">
            <v>-4058.0053847915606</v>
          </cell>
          <cell r="K195">
            <v>-4273.9293471148067</v>
          </cell>
          <cell r="L195">
            <v>-4015.6341270325474</v>
          </cell>
          <cell r="M195">
            <v>-3842.7656146156869</v>
          </cell>
          <cell r="N195">
            <v>-4167.5816002800002</v>
          </cell>
          <cell r="O195">
            <v>-4457.7548777599977</v>
          </cell>
          <cell r="P195">
            <v>-4173.952121340003</v>
          </cell>
          <cell r="Q195">
            <v>-4264.5509681299973</v>
          </cell>
          <cell r="R195">
            <v>-4420.606125379998</v>
          </cell>
          <cell r="S195">
            <v>-4595.6206221800003</v>
          </cell>
          <cell r="T195">
            <v>-4765.1817893800026</v>
          </cell>
          <cell r="U195">
            <v>-5270.3075751617098</v>
          </cell>
          <cell r="V195">
            <v>-6372.4518203599964</v>
          </cell>
          <cell r="W195">
            <v>-6572.7097655699999</v>
          </cell>
          <cell r="X195">
            <v>-6760.9164993799959</v>
          </cell>
          <cell r="Y195">
            <v>-6649.6568242599997</v>
          </cell>
          <cell r="Z195">
            <v>-7077.3773329160922</v>
          </cell>
          <cell r="AA195">
            <v>-7117.0534502804367</v>
          </cell>
          <cell r="AB195">
            <v>-7248.6047091620567</v>
          </cell>
          <cell r="AC195">
            <v>-7282.6843451131363</v>
          </cell>
          <cell r="AD195">
            <v>-7581.7937378896486</v>
          </cell>
          <cell r="AE195">
            <v>-7400.2912806680661</v>
          </cell>
          <cell r="AF195">
            <v>-7400.9603132649918</v>
          </cell>
          <cell r="AG195">
            <v>-7894.731783691901</v>
          </cell>
          <cell r="AH195">
            <v>-8974.2266620253613</v>
          </cell>
          <cell r="AI195">
            <v>-9298.4846535647066</v>
          </cell>
          <cell r="AJ195">
            <v>-9024.9761083701742</v>
          </cell>
          <cell r="AK195">
            <v>-8782.8725950499993</v>
          </cell>
          <cell r="AL195">
            <v>-9396.3330100312396</v>
          </cell>
          <cell r="AM195">
            <v>-9189.89752543344</v>
          </cell>
          <cell r="AN195">
            <v>-7672.349075170001</v>
          </cell>
          <cell r="AO195">
            <v>-8350.9174552099976</v>
          </cell>
          <cell r="AP195">
            <v>-9082.7796872800027</v>
          </cell>
          <cell r="AQ195">
            <v>-9610.7541780559968</v>
          </cell>
          <cell r="AR195">
            <v>-10336.802114620001</v>
          </cell>
          <cell r="AS195">
            <v>-11260.741189979999</v>
          </cell>
          <cell r="AT195">
            <v>-11839.917353900002</v>
          </cell>
          <cell r="AU195">
            <v>-11529.180394059997</v>
          </cell>
          <cell r="AV195">
            <v>-11291.448814600002</v>
          </cell>
          <cell r="AW195">
            <v>-10866.166220798521</v>
          </cell>
          <cell r="AX195">
            <v>-11636.055760401765</v>
          </cell>
          <cell r="AY195">
            <v>-11523.455846258988</v>
          </cell>
          <cell r="AZ195">
            <v>-11080.808655333716</v>
          </cell>
          <cell r="BA195">
            <v>-11417.970163597942</v>
          </cell>
          <cell r="BB195">
            <v>-12221.855176702369</v>
          </cell>
          <cell r="BC195">
            <v>-12442.02819156031</v>
          </cell>
          <cell r="BD195">
            <v>-12758.015831861328</v>
          </cell>
          <cell r="BE195">
            <v>-13154.587976172339</v>
          </cell>
          <cell r="BF195">
            <v>-13339.229233261029</v>
          </cell>
          <cell r="BG195">
            <v>-11080.808655333716</v>
          </cell>
          <cell r="BH195">
            <v>-12442.02819156031</v>
          </cell>
          <cell r="BI195">
            <v>-13339.229233261029</v>
          </cell>
          <cell r="BJ195">
            <v>-13403.247817947367</v>
          </cell>
          <cell r="BK195">
            <v>-12011.001094258534</v>
          </cell>
          <cell r="BL195">
            <v>-11999.632276258533</v>
          </cell>
          <cell r="BM195">
            <v>-11988.263458258531</v>
          </cell>
          <cell r="BN195">
            <v>-11940.263640258532</v>
          </cell>
          <cell r="BO195">
            <v>-8782.8725950499993</v>
          </cell>
          <cell r="BP195">
            <v>-10866.166220798521</v>
          </cell>
          <cell r="BQ195">
            <v>-13403.247817947367</v>
          </cell>
          <cell r="BR195">
            <v>-11940.263640258532</v>
          </cell>
          <cell r="BS195">
            <v>-12213.521895482809</v>
          </cell>
          <cell r="BU195">
            <v>5.8458749374530328E-2</v>
          </cell>
          <cell r="BV195">
            <v>0.29869944486676747</v>
          </cell>
          <cell r="BW195">
            <v>0.31932452787278875</v>
          </cell>
          <cell r="BX195">
            <v>0.23719957260027424</v>
          </cell>
          <cell r="BY195">
            <v>0.44425241171501195</v>
          </cell>
          <cell r="BZ195">
            <v>0.29459436388133753</v>
          </cell>
          <cell r="CA195">
            <v>0.12663195481403955</v>
          </cell>
          <cell r="CB195">
            <v>0.2334845193415791</v>
          </cell>
          <cell r="CD195">
            <v>0.73043518422474185</v>
          </cell>
          <cell r="CE195">
            <v>0.32080088148419494</v>
          </cell>
          <cell r="CF195">
            <v>0.23719957260027424</v>
          </cell>
          <cell r="CG195">
            <v>0.2334845193415791</v>
          </cell>
          <cell r="CH195">
            <v>0.10915146817847043</v>
          </cell>
          <cell r="CI195">
            <v>2.2885445703471952E-2</v>
          </cell>
        </row>
        <row r="197">
          <cell r="A197" t="str">
            <v>Monetary Base</v>
          </cell>
          <cell r="B197">
            <v>3917.3071597600001</v>
          </cell>
          <cell r="C197">
            <v>4123.0408562699995</v>
          </cell>
          <cell r="D197">
            <v>4182.4122791600003</v>
          </cell>
          <cell r="E197">
            <v>5200.2397330900003</v>
          </cell>
          <cell r="F197">
            <v>4609.1537881500008</v>
          </cell>
          <cell r="G197">
            <v>5536.9409825700004</v>
          </cell>
          <cell r="H197">
            <v>5520.7123598899998</v>
          </cell>
          <cell r="I197">
            <v>6266.1370958599991</v>
          </cell>
          <cell r="J197">
            <v>6157.64422973</v>
          </cell>
          <cell r="K197">
            <v>5927.1384084900001</v>
          </cell>
          <cell r="L197">
            <v>5734.1787005000006</v>
          </cell>
          <cell r="M197">
            <v>6626.1264004799996</v>
          </cell>
          <cell r="N197">
            <v>6033.7203150200003</v>
          </cell>
          <cell r="O197">
            <v>5927.2106060599999</v>
          </cell>
          <cell r="P197">
            <v>6263.1511089300002</v>
          </cell>
          <cell r="Q197">
            <v>5978.1762171600003</v>
          </cell>
          <cell r="R197">
            <v>6305.0845959199996</v>
          </cell>
          <cell r="S197">
            <v>6782.7484332399999</v>
          </cell>
          <cell r="T197">
            <v>6444.1283063699993</v>
          </cell>
          <cell r="U197">
            <v>6628.1151657099999</v>
          </cell>
          <cell r="V197">
            <v>6570.6653228199993</v>
          </cell>
          <cell r="W197">
            <v>6721.8643235700001</v>
          </cell>
          <cell r="X197">
            <v>7154.7060931300002</v>
          </cell>
          <cell r="Y197">
            <v>8281.5447849600005</v>
          </cell>
          <cell r="Z197">
            <v>7399.8581466300002</v>
          </cell>
          <cell r="AA197">
            <v>7374.2257250499997</v>
          </cell>
          <cell r="AB197">
            <v>7243.7428000699992</v>
          </cell>
          <cell r="AC197">
            <v>7417.2897612199995</v>
          </cell>
          <cell r="AD197">
            <v>7135.35650274</v>
          </cell>
          <cell r="AE197">
            <v>7184.4881655500003</v>
          </cell>
          <cell r="AF197">
            <v>7311.4366655699996</v>
          </cell>
          <cell r="AG197">
            <v>7002.9329066</v>
          </cell>
          <cell r="AH197">
            <v>6974.7414920700012</v>
          </cell>
          <cell r="AI197">
            <v>6429.7591505600003</v>
          </cell>
          <cell r="AJ197">
            <v>6796.7027482499998</v>
          </cell>
          <cell r="AK197">
            <v>6909.5082335499992</v>
          </cell>
          <cell r="AL197">
            <v>6608.3</v>
          </cell>
          <cell r="AM197">
            <v>6242.7</v>
          </cell>
          <cell r="AN197">
            <v>6887.7</v>
          </cell>
          <cell r="AO197">
            <v>6829.2000000000007</v>
          </cell>
          <cell r="AP197">
            <v>6784.4</v>
          </cell>
          <cell r="AQ197">
            <v>7123</v>
          </cell>
          <cell r="AR197">
            <v>7065.8</v>
          </cell>
          <cell r="AS197">
            <v>7010.5</v>
          </cell>
          <cell r="AT197">
            <v>7450.8</v>
          </cell>
          <cell r="AU197">
            <v>7598.9</v>
          </cell>
          <cell r="AV197">
            <v>7032.4</v>
          </cell>
          <cell r="AW197">
            <v>9739.5613326699986</v>
          </cell>
          <cell r="AX197">
            <v>7643.5</v>
          </cell>
          <cell r="AY197">
            <v>7632.5</v>
          </cell>
          <cell r="AZ197">
            <v>7132.1</v>
          </cell>
          <cell r="BA197">
            <v>7435.7</v>
          </cell>
          <cell r="BB197">
            <v>7888.2</v>
          </cell>
          <cell r="BC197">
            <v>8369</v>
          </cell>
          <cell r="BD197">
            <v>8261.7999999999993</v>
          </cell>
          <cell r="BE197">
            <v>7960.9</v>
          </cell>
          <cell r="BF197">
            <v>7873.4</v>
          </cell>
          <cell r="BG197">
            <v>7132.1</v>
          </cell>
          <cell r="BH197">
            <v>8369</v>
          </cell>
          <cell r="BI197">
            <v>7873.4</v>
          </cell>
          <cell r="BJ197">
            <v>10710.4303716385</v>
          </cell>
          <cell r="BK197">
            <v>8610.8649999999998</v>
          </cell>
          <cell r="BL197">
            <v>9357.9500000000007</v>
          </cell>
          <cell r="BM197">
            <v>9203.0580000000009</v>
          </cell>
          <cell r="BN197">
            <v>11166.425999999999</v>
          </cell>
          <cell r="BO197">
            <v>6909.5082335499992</v>
          </cell>
          <cell r="BP197">
            <v>9739.5613326699986</v>
          </cell>
          <cell r="BQ197">
            <v>10710.4303716385</v>
          </cell>
          <cell r="BR197">
            <v>11166.425999999999</v>
          </cell>
          <cell r="BS197">
            <v>12462.401401560001</v>
          </cell>
          <cell r="BU197">
            <v>-4.9151772764013502E-2</v>
          </cell>
          <cell r="BV197">
            <v>-8.5584615261584673E-3</v>
          </cell>
          <cell r="BW197">
            <v>6.8254645490626098E-2</v>
          </cell>
          <cell r="BX197">
            <v>0.40958820851798339</v>
          </cell>
          <cell r="BY197">
            <v>3.5483543127604378E-2</v>
          </cell>
          <cell r="BZ197">
            <v>0.17492629510037916</v>
          </cell>
          <cell r="CA197">
            <v>5.6718741611639034E-2</v>
          </cell>
          <cell r="CB197">
            <v>9.9683035591331626E-2</v>
          </cell>
          <cell r="CD197">
            <v>0.24983199601505968</v>
          </cell>
          <cell r="CE197">
            <v>-0.16567398801027289</v>
          </cell>
          <cell r="CF197">
            <v>0.40958820851798339</v>
          </cell>
          <cell r="CG197">
            <v>9.9683035591331626E-2</v>
          </cell>
          <cell r="CH197">
            <v>4.2574911795233428E-2</v>
          </cell>
          <cell r="CI197">
            <v>0.11606000000000005</v>
          </cell>
        </row>
        <row r="199">
          <cell r="A199" t="str">
            <v>II. Rest of the Financial System</v>
          </cell>
        </row>
        <row r="201">
          <cell r="A201" t="str">
            <v>Net foreign assets</v>
          </cell>
          <cell r="B201">
            <v>-1772.3036500000003</v>
          </cell>
          <cell r="C201">
            <v>-1645.7807400000002</v>
          </cell>
          <cell r="D201">
            <v>-2126.1376300000002</v>
          </cell>
          <cell r="E201">
            <v>-2253.8190879999993</v>
          </cell>
          <cell r="F201">
            <v>-2423.1149909999999</v>
          </cell>
          <cell r="G201">
            <v>-2481.9804590000003</v>
          </cell>
          <cell r="H201">
            <v>-3106.660973999999</v>
          </cell>
          <cell r="I201">
            <v>-3048.3164999999995</v>
          </cell>
          <cell r="J201">
            <v>-3487.1597620000011</v>
          </cell>
          <cell r="K201">
            <v>-3689.0096569999987</v>
          </cell>
          <cell r="L201">
            <v>-3672.4890200000004</v>
          </cell>
          <cell r="M201">
            <v>-3704.9933000000005</v>
          </cell>
          <cell r="N201">
            <v>-3599.567476061276</v>
          </cell>
          <cell r="O201">
            <v>-4064.796159999999</v>
          </cell>
          <cell r="P201">
            <v>-4097.9995840000001</v>
          </cell>
          <cell r="Q201">
            <v>-4156.7105919999995</v>
          </cell>
          <cell r="R201">
            <v>-4241.8867919999993</v>
          </cell>
          <cell r="S201">
            <v>-4395.0431100000005</v>
          </cell>
          <cell r="T201">
            <v>-4580.7586399999982</v>
          </cell>
          <cell r="U201">
            <v>-5029.5723609999995</v>
          </cell>
          <cell r="V201">
            <v>-5310.0995899999998</v>
          </cell>
          <cell r="W201">
            <v>-5342.1769660000009</v>
          </cell>
          <cell r="X201">
            <v>-5047.1941199999992</v>
          </cell>
          <cell r="Y201">
            <v>-4928.3522559999992</v>
          </cell>
          <cell r="Z201">
            <v>-5193.6111039999996</v>
          </cell>
          <cell r="AA201">
            <v>-5056.1726700000008</v>
          </cell>
          <cell r="AB201">
            <v>-5040.0781349999997</v>
          </cell>
          <cell r="AC201">
            <v>-5147.3273590000008</v>
          </cell>
          <cell r="AD201">
            <v>-5474.3838749999995</v>
          </cell>
          <cell r="AE201">
            <v>-5028.3197749999999</v>
          </cell>
          <cell r="AF201">
            <v>-5465.4410199999993</v>
          </cell>
          <cell r="AG201">
            <v>-5014.3352240000013</v>
          </cell>
          <cell r="AH201">
            <v>-5641.2779879999998</v>
          </cell>
          <cell r="AI201">
            <v>-5382.2851840000021</v>
          </cell>
          <cell r="AJ201">
            <v>-5197.156383999999</v>
          </cell>
          <cell r="AK201">
            <v>-4591.5517527300035</v>
          </cell>
          <cell r="AL201">
            <v>-4941.4546352100006</v>
          </cell>
          <cell r="AM201">
            <v>-4700.0321273600011</v>
          </cell>
          <cell r="AN201">
            <v>-4397.9306173800005</v>
          </cell>
          <cell r="AO201">
            <v>-4312.0751643599988</v>
          </cell>
          <cell r="AP201">
            <v>-4173.5159538399985</v>
          </cell>
          <cell r="AQ201">
            <v>-3583.5897711399994</v>
          </cell>
          <cell r="AR201">
            <v>-3869.1111529000009</v>
          </cell>
          <cell r="AS201">
            <v>-3898.9147837400014</v>
          </cell>
          <cell r="AT201">
            <v>-3922.7279831899987</v>
          </cell>
          <cell r="AU201">
            <v>-4388.5702142437049</v>
          </cell>
          <cell r="AV201">
            <v>-4127.1610223762827</v>
          </cell>
          <cell r="AW201">
            <v>-3570.7630308430284</v>
          </cell>
          <cell r="AX201">
            <v>-3322.9450889915302</v>
          </cell>
          <cell r="AY201">
            <v>-3305.5535022627073</v>
          </cell>
          <cell r="AZ201">
            <v>-3366.5240043345193</v>
          </cell>
          <cell r="BA201">
            <v>-3426.9876729151852</v>
          </cell>
          <cell r="BB201">
            <v>-3759.2466238422926</v>
          </cell>
          <cell r="BC201">
            <v>-3295.5631723966117</v>
          </cell>
          <cell r="BD201">
            <v>-1540.9444933490013</v>
          </cell>
          <cell r="BE201">
            <v>-1712.2268636699991</v>
          </cell>
          <cell r="BF201">
            <v>-1667.9876265903999</v>
          </cell>
          <cell r="BG201">
            <v>-3366.5240043345193</v>
          </cell>
          <cell r="BH201">
            <v>-3295.5631723966117</v>
          </cell>
          <cell r="BI201">
            <v>-1667.9876265903999</v>
          </cell>
          <cell r="BJ201">
            <v>-3565.6973711560131</v>
          </cell>
          <cell r="BK201">
            <v>-3737.3163071048584</v>
          </cell>
          <cell r="BL201">
            <v>-3909.1831350013254</v>
          </cell>
          <cell r="BM201">
            <v>-4081.0742976006404</v>
          </cell>
          <cell r="BN201">
            <v>-4240.6258435778709</v>
          </cell>
          <cell r="BO201">
            <v>-4591.5517527300035</v>
          </cell>
          <cell r="BP201">
            <v>-3570.7630308430284</v>
          </cell>
          <cell r="BQ201">
            <v>-3565.6973711560131</v>
          </cell>
          <cell r="BR201">
            <v>-4240.6258435778691</v>
          </cell>
          <cell r="BS201">
            <v>-5299.5428074647316</v>
          </cell>
          <cell r="BU201">
            <v>0.12740824654298721</v>
          </cell>
          <cell r="BV201">
            <v>0.28731864091917281</v>
          </cell>
          <cell r="BW201">
            <v>0.30463841854020701</v>
          </cell>
          <cell r="BX201">
            <v>0.22231889715280762</v>
          </cell>
          <cell r="BY201">
            <v>0.23452089238732143</v>
          </cell>
          <cell r="BZ201">
            <v>8.0373764057196095E-2</v>
          </cell>
          <cell r="CA201">
            <v>0.57478886281735575</v>
          </cell>
          <cell r="CB201">
            <v>1.4186490795552453E-3</v>
          </cell>
          <cell r="CD201">
            <v>0.33019194825534459</v>
          </cell>
          <cell r="CE201">
            <v>6.8339373034863593E-2</v>
          </cell>
          <cell r="CF201">
            <v>0.22231889715280762</v>
          </cell>
          <cell r="CG201">
            <v>1.4186490795552453E-3</v>
          </cell>
          <cell r="CH201">
            <v>0.18928372269659044</v>
          </cell>
          <cell r="CI201">
            <v>0.24970770894360284</v>
          </cell>
        </row>
        <row r="203">
          <cell r="A203" t="str">
            <v>Net domestic assets</v>
          </cell>
          <cell r="B203">
            <v>16540.553650000002</v>
          </cell>
          <cell r="C203">
            <v>17884.68074</v>
          </cell>
          <cell r="D203">
            <v>20142.387630000001</v>
          </cell>
          <cell r="E203">
            <v>21996.949088000001</v>
          </cell>
          <cell r="F203">
            <v>23441.674990999996</v>
          </cell>
          <cell r="G203">
            <v>24899.960459000002</v>
          </cell>
          <cell r="H203">
            <v>26918.540974</v>
          </cell>
          <cell r="I203">
            <v>28250.756500000003</v>
          </cell>
          <cell r="J203">
            <v>30008.359762</v>
          </cell>
          <cell r="K203">
            <v>31950.949657000001</v>
          </cell>
          <cell r="L203">
            <v>33355.309020000001</v>
          </cell>
          <cell r="M203">
            <v>36964.3033</v>
          </cell>
          <cell r="N203">
            <v>36858.877476061272</v>
          </cell>
          <cell r="O203">
            <v>36746.996160000002</v>
          </cell>
          <cell r="P203">
            <v>37643.239584000003</v>
          </cell>
          <cell r="Q203">
            <v>38656.780591999996</v>
          </cell>
          <cell r="R203">
            <v>38845.386791999998</v>
          </cell>
          <cell r="S203">
            <v>39691.683109999998</v>
          </cell>
          <cell r="T203">
            <v>40835.57864</v>
          </cell>
          <cell r="U203">
            <v>41745.612361</v>
          </cell>
          <cell r="V203">
            <v>42745.339589999996</v>
          </cell>
          <cell r="W203">
            <v>43372.236966000004</v>
          </cell>
          <cell r="X203">
            <v>44314.534120000004</v>
          </cell>
          <cell r="Y203">
            <v>46221.49225599999</v>
          </cell>
          <cell r="Z203">
            <v>46515.951104000007</v>
          </cell>
          <cell r="AA203">
            <v>47014.412670000005</v>
          </cell>
          <cell r="AB203">
            <v>47125.098135000007</v>
          </cell>
          <cell r="AC203">
            <v>48374.867359000011</v>
          </cell>
          <cell r="AD203">
            <v>48918.903875000004</v>
          </cell>
          <cell r="AE203">
            <v>48802.819774999996</v>
          </cell>
          <cell r="AF203">
            <v>49657.301019999999</v>
          </cell>
          <cell r="AG203">
            <v>49660.635224000005</v>
          </cell>
          <cell r="AH203">
            <v>50468.577988000012</v>
          </cell>
          <cell r="AI203">
            <v>50051.205183999999</v>
          </cell>
          <cell r="AJ203">
            <v>49581.756384000008</v>
          </cell>
          <cell r="AK203">
            <v>50076.431752729994</v>
          </cell>
          <cell r="AL203">
            <v>51083.654635209998</v>
          </cell>
          <cell r="AM203">
            <v>51005.532127359998</v>
          </cell>
          <cell r="AN203">
            <v>50838.830617380001</v>
          </cell>
          <cell r="AO203">
            <v>50460.575164360002</v>
          </cell>
          <cell r="AP203">
            <v>50178.315953839992</v>
          </cell>
          <cell r="AQ203">
            <v>49635.829771139994</v>
          </cell>
          <cell r="AR203">
            <v>49363.911152900007</v>
          </cell>
          <cell r="AS203">
            <v>50063.614783739999</v>
          </cell>
          <cell r="AT203">
            <v>49503.627983190003</v>
          </cell>
          <cell r="AU203">
            <v>50531.170214243706</v>
          </cell>
          <cell r="AV203">
            <v>51235.161022376291</v>
          </cell>
          <cell r="AW203">
            <v>51984.927376568623</v>
          </cell>
          <cell r="AX203">
            <v>50957.899109994323</v>
          </cell>
          <cell r="AY203">
            <v>50182.358399812707</v>
          </cell>
          <cell r="AZ203">
            <v>49997.078885484523</v>
          </cell>
          <cell r="BA203">
            <v>49783.757738565197</v>
          </cell>
          <cell r="BB203">
            <v>50110.543527422291</v>
          </cell>
          <cell r="BC203">
            <v>50187.794968126625</v>
          </cell>
          <cell r="BD203">
            <v>47851.567716939004</v>
          </cell>
          <cell r="BE203">
            <v>47905.218107139997</v>
          </cell>
          <cell r="BF203">
            <v>47296.254765990401</v>
          </cell>
          <cell r="BG203">
            <v>49997.078885484523</v>
          </cell>
          <cell r="BH203">
            <v>50187.794968126625</v>
          </cell>
          <cell r="BI203">
            <v>47296.254765990401</v>
          </cell>
          <cell r="BJ203">
            <v>52258.954387861362</v>
          </cell>
          <cell r="BK203">
            <v>55122.849523080469</v>
          </cell>
          <cell r="BL203">
            <v>57201.244155411419</v>
          </cell>
          <cell r="BM203">
            <v>59337.972231434484</v>
          </cell>
          <cell r="BN203">
            <v>63358.551634483767</v>
          </cell>
          <cell r="BO203">
            <v>50076.431752729994</v>
          </cell>
          <cell r="BP203">
            <v>51984.927376568623</v>
          </cell>
          <cell r="BQ203">
            <v>52258.954387861362</v>
          </cell>
          <cell r="BR203">
            <v>63358.551634483782</v>
          </cell>
          <cell r="BS203">
            <v>71375.311283124393</v>
          </cell>
          <cell r="BU203">
            <v>7.8805830212622663E-2</v>
          </cell>
          <cell r="BV203">
            <v>1.7068890690753014E-2</v>
          </cell>
          <cell r="BW203">
            <v>-1.9119817583119647E-2</v>
          </cell>
          <cell r="BX203">
            <v>3.8111653666988543E-2</v>
          </cell>
          <cell r="BY203">
            <v>-1.6557259906912813E-2</v>
          </cell>
          <cell r="BZ203">
            <v>1.1120297565924142E-2</v>
          </cell>
          <cell r="CA203">
            <v>-4.4590130201147327E-2</v>
          </cell>
          <cell r="CB203">
            <v>5.2712781400605646E-3</v>
          </cell>
          <cell r="CD203">
            <v>0.25043591058295389</v>
          </cell>
          <cell r="CE203">
            <v>8.3401450463330695E-2</v>
          </cell>
          <cell r="CF203">
            <v>3.8111653666988543E-2</v>
          </cell>
          <cell r="CG203">
            <v>5.2712781400605646E-3</v>
          </cell>
          <cell r="CH203">
            <v>0.21239608363080098</v>
          </cell>
          <cell r="CI203">
            <v>0.1265300333077275</v>
          </cell>
        </row>
        <row r="204">
          <cell r="A204" t="str">
            <v xml:space="preserve">  Monetary authorities</v>
          </cell>
          <cell r="B204">
            <v>2660.65</v>
          </cell>
          <cell r="C204">
            <v>2587.6800000000003</v>
          </cell>
          <cell r="D204">
            <v>2843.45</v>
          </cell>
          <cell r="E204">
            <v>2964.9709000000003</v>
          </cell>
          <cell r="F204">
            <v>3076.7400000000002</v>
          </cell>
          <cell r="G204">
            <v>3310.9338000000002</v>
          </cell>
          <cell r="H204">
            <v>3473.1590000000001</v>
          </cell>
          <cell r="I204">
            <v>2946.2988999999998</v>
          </cell>
          <cell r="J204">
            <v>3492.326</v>
          </cell>
          <cell r="K204">
            <v>3210.2829999999999</v>
          </cell>
          <cell r="L204">
            <v>3461.8319999999999</v>
          </cell>
          <cell r="M204">
            <v>3719.386</v>
          </cell>
          <cell r="N204">
            <v>4163.2809999999999</v>
          </cell>
          <cell r="O204">
            <v>3582.4319999999998</v>
          </cell>
          <cell r="P204">
            <v>4016.4049999999997</v>
          </cell>
          <cell r="Q204">
            <v>4017.3809999999999</v>
          </cell>
          <cell r="R204">
            <v>4096.0470000000005</v>
          </cell>
          <cell r="S204">
            <v>4025.1460000000002</v>
          </cell>
          <cell r="T204">
            <v>4160.3470000000007</v>
          </cell>
          <cell r="U204">
            <v>3830.8629999999998</v>
          </cell>
          <cell r="V204">
            <v>3850.5529999999999</v>
          </cell>
          <cell r="W204">
            <v>3457.0909999999999</v>
          </cell>
          <cell r="X204">
            <v>3900.3109999999997</v>
          </cell>
          <cell r="Y204">
            <v>3588.1522415499999</v>
          </cell>
          <cell r="Z204">
            <v>3871.98</v>
          </cell>
          <cell r="AA204">
            <v>3645.3837479400004</v>
          </cell>
          <cell r="AB204">
            <v>3944.8290000000002</v>
          </cell>
          <cell r="AC204">
            <v>3682.3486356200006</v>
          </cell>
          <cell r="AD204">
            <v>3389.2555560000001</v>
          </cell>
          <cell r="AE204">
            <v>2943.4799999999996</v>
          </cell>
          <cell r="AF204">
            <v>3230.68</v>
          </cell>
          <cell r="AG204">
            <v>2857.9050009999996</v>
          </cell>
          <cell r="AH204">
            <v>2509.6899999999996</v>
          </cell>
          <cell r="AI204">
            <v>2368.39</v>
          </cell>
          <cell r="AJ204">
            <v>2468.2970000000005</v>
          </cell>
          <cell r="AK204">
            <v>1173.3400000000001</v>
          </cell>
          <cell r="AL204">
            <v>2007.3899999999996</v>
          </cell>
          <cell r="AM204">
            <v>1971.8</v>
          </cell>
          <cell r="AN204">
            <v>2586.4050448500002</v>
          </cell>
          <cell r="AO204">
            <v>3078.9580000000001</v>
          </cell>
          <cell r="AP204">
            <v>2490.48</v>
          </cell>
          <cell r="AQ204">
            <v>2181.3649999999993</v>
          </cell>
          <cell r="AR204">
            <v>2444.274081</v>
          </cell>
          <cell r="AS204">
            <v>2361.6799999999998</v>
          </cell>
          <cell r="AT204">
            <v>1630.0436780000005</v>
          </cell>
          <cell r="AU204">
            <v>1635.3733749999994</v>
          </cell>
          <cell r="AV204">
            <v>1587.4198029999998</v>
          </cell>
          <cell r="AW204">
            <v>853.54960987013112</v>
          </cell>
          <cell r="AX204">
            <v>1953.37259094</v>
          </cell>
          <cell r="AY204">
            <v>1287.4146063300007</v>
          </cell>
          <cell r="AZ204">
            <v>1818.3132429500001</v>
          </cell>
          <cell r="BA204">
            <v>2156.2525154800001</v>
          </cell>
          <cell r="BB204">
            <v>1947.1795130799999</v>
          </cell>
          <cell r="BC204">
            <v>1550.3762331999999</v>
          </cell>
          <cell r="BD204">
            <v>1798.3879912499995</v>
          </cell>
          <cell r="BE204">
            <v>1503.77622445</v>
          </cell>
          <cell r="BF204">
            <v>1452.4062540100006</v>
          </cell>
          <cell r="BG204">
            <v>1818.3132429500001</v>
          </cell>
          <cell r="BH204">
            <v>1550.3762331999999</v>
          </cell>
          <cell r="BI204">
            <v>1452.4062540100006</v>
          </cell>
          <cell r="BJ204">
            <v>826.24035745679248</v>
          </cell>
          <cell r="BK204">
            <v>3459.2807797150208</v>
          </cell>
          <cell r="BL204">
            <v>2717.580735313778</v>
          </cell>
          <cell r="BM204">
            <v>2205.5615261679372</v>
          </cell>
          <cell r="BN204">
            <v>517.51476695969245</v>
          </cell>
          <cell r="BO204">
            <v>1173.3400000000001</v>
          </cell>
          <cell r="BP204">
            <v>853.54960987013112</v>
          </cell>
          <cell r="BQ204">
            <v>826.24035745679248</v>
          </cell>
          <cell r="BR204">
            <v>517.51476695969131</v>
          </cell>
          <cell r="BS204">
            <v>-599.87873626744408</v>
          </cell>
          <cell r="BU204">
            <v>-0.34435559948225891</v>
          </cell>
          <cell r="BV204">
            <v>-0.25891631674072879</v>
          </cell>
          <cell r="BW204">
            <v>-0.35049999083552119</v>
          </cell>
          <cell r="BX204">
            <v>-0.27254707938864187</v>
          </cell>
          <cell r="BY204">
            <v>-0.29697274347241531</v>
          </cell>
          <cell r="BZ204">
            <v>-0.2892632671744525</v>
          </cell>
          <cell r="CA204">
            <v>-0.10897709453280047</v>
          </cell>
          <cell r="CB204">
            <v>-3.1994921088996597E-2</v>
          </cell>
          <cell r="CD204">
            <v>-3.5283715766527113E-2</v>
          </cell>
          <cell r="CE204">
            <v>-0.6729960377898726</v>
          </cell>
          <cell r="CF204">
            <v>-0.27254707938864187</v>
          </cell>
          <cell r="CG204">
            <v>-3.1994921088996597E-2</v>
          </cell>
          <cell r="CH204">
            <v>-0.37365106619503963</v>
          </cell>
          <cell r="CI204">
            <v>-2.1591528871564893</v>
          </cell>
        </row>
        <row r="205">
          <cell r="A205" t="str">
            <v xml:space="preserve">  Net credit to the NFPS</v>
          </cell>
          <cell r="B205">
            <v>584.74</v>
          </cell>
          <cell r="C205">
            <v>756.01999999999987</v>
          </cell>
          <cell r="D205">
            <v>642.82000000000005</v>
          </cell>
          <cell r="E205">
            <v>414.5300000000002</v>
          </cell>
          <cell r="F205">
            <v>238.40999999999974</v>
          </cell>
          <cell r="G205">
            <v>-42.483400000000017</v>
          </cell>
          <cell r="H205">
            <v>-71.281700000000001</v>
          </cell>
          <cell r="I205">
            <v>331.22599999999977</v>
          </cell>
          <cell r="J205">
            <v>113.37450000000013</v>
          </cell>
          <cell r="K205">
            <v>142.1880000000001</v>
          </cell>
          <cell r="L205">
            <v>-275.91180000000031</v>
          </cell>
          <cell r="M205">
            <v>292.4801999999998</v>
          </cell>
          <cell r="N205">
            <v>290.8556999999999</v>
          </cell>
          <cell r="O205">
            <v>637.8112000000001</v>
          </cell>
          <cell r="P205">
            <v>428.86740000000009</v>
          </cell>
          <cell r="Q205">
            <v>624.34950000000003</v>
          </cell>
          <cell r="R205">
            <v>527.42010000000016</v>
          </cell>
          <cell r="S205">
            <v>803.19109999999955</v>
          </cell>
          <cell r="T205">
            <v>609.0472000000002</v>
          </cell>
          <cell r="U205">
            <v>1102.4013000000002</v>
          </cell>
          <cell r="V205">
            <v>1177.0651000000003</v>
          </cell>
          <cell r="W205">
            <v>1549.5571999999997</v>
          </cell>
          <cell r="X205">
            <v>1049.8853999999999</v>
          </cell>
          <cell r="Y205">
            <v>1109.5490064410001</v>
          </cell>
          <cell r="Z205">
            <v>821.64110000000005</v>
          </cell>
          <cell r="AA205">
            <v>1265.2298599999999</v>
          </cell>
          <cell r="AB205">
            <v>825.06119999999942</v>
          </cell>
          <cell r="AC205">
            <v>744.54860000200063</v>
          </cell>
          <cell r="AD205">
            <v>684.85969999899919</v>
          </cell>
          <cell r="AE205">
            <v>1349.7499791229998</v>
          </cell>
          <cell r="AF205">
            <v>979.31541912999955</v>
          </cell>
          <cell r="AG205">
            <v>1721.4147563649997</v>
          </cell>
          <cell r="AH205">
            <v>2225.6355761350005</v>
          </cell>
          <cell r="AI205">
            <v>2737.1596304560007</v>
          </cell>
          <cell r="AJ205">
            <v>1749.2432470019999</v>
          </cell>
          <cell r="AK205">
            <v>4313.8926603909995</v>
          </cell>
          <cell r="AL205">
            <v>3530.2897727319996</v>
          </cell>
          <cell r="AM205">
            <v>3905.544670191</v>
          </cell>
          <cell r="AN205">
            <v>4155.405918593</v>
          </cell>
          <cell r="AO205">
            <v>3873.3329829390004</v>
          </cell>
          <cell r="AP205">
            <v>4143.4897335079986</v>
          </cell>
          <cell r="AQ205">
            <v>4667.2056153249996</v>
          </cell>
          <cell r="AR205">
            <v>4146.5735999999997</v>
          </cell>
          <cell r="AS205">
            <v>5116.9009000000005</v>
          </cell>
          <cell r="AT205">
            <v>4914.72</v>
          </cell>
          <cell r="AU205">
            <v>4796.5</v>
          </cell>
          <cell r="AV205">
            <v>4022.4</v>
          </cell>
          <cell r="AW205">
            <v>5513.6237591482604</v>
          </cell>
          <cell r="AX205">
            <v>3398.2904276900008</v>
          </cell>
          <cell r="AY205">
            <v>4814.6736127199993</v>
          </cell>
          <cell r="AZ205">
            <v>5008.2824124099989</v>
          </cell>
          <cell r="BA205">
            <v>4762.8941533500001</v>
          </cell>
          <cell r="BB205">
            <v>5145.0000651199998</v>
          </cell>
          <cell r="BC205">
            <v>5555.9361449999997</v>
          </cell>
          <cell r="BD205">
            <v>5183.4947735699998</v>
          </cell>
          <cell r="BE205">
            <v>5543.4838413400003</v>
          </cell>
          <cell r="BF205">
            <v>4862.6201191500022</v>
          </cell>
          <cell r="BG205">
            <v>5008.2824124099989</v>
          </cell>
          <cell r="BH205">
            <v>5555.9361449999997</v>
          </cell>
          <cell r="BI205">
            <v>4862.6201191500022</v>
          </cell>
          <cell r="BJ205">
            <v>6695.6278702151467</v>
          </cell>
          <cell r="BK205">
            <v>7196.858924047714</v>
          </cell>
          <cell r="BL205">
            <v>10138.367563562429</v>
          </cell>
          <cell r="BM205">
            <v>11389.049757415643</v>
          </cell>
          <cell r="BN205">
            <v>12624.499684059741</v>
          </cell>
          <cell r="BO205">
            <v>4313.8926603909995</v>
          </cell>
          <cell r="BP205">
            <v>5513.6237591482604</v>
          </cell>
          <cell r="BQ205">
            <v>6695.6278702151467</v>
          </cell>
          <cell r="BR205">
            <v>12623.008779292346</v>
          </cell>
          <cell r="BS205">
            <v>12198.837123669688</v>
          </cell>
          <cell r="BU205">
            <v>4.0364820435053828</v>
          </cell>
          <cell r="BV205">
            <v>2.4578297369987863</v>
          </cell>
          <cell r="BW205">
            <v>1.2082321349907681</v>
          </cell>
          <cell r="BX205">
            <v>0.27810870441280766</v>
          </cell>
          <cell r="BY205">
            <v>0.20524504958730438</v>
          </cell>
          <cell r="BZ205">
            <v>0.190420264913294</v>
          </cell>
          <cell r="CA205">
            <v>-1.0600783127013957E-2</v>
          </cell>
          <cell r="CB205">
            <v>0.21437881195750674</v>
          </cell>
          <cell r="CD205">
            <v>2.7935867331908311</v>
          </cell>
          <cell r="CE205">
            <v>2.8879694680889152</v>
          </cell>
          <cell r="CF205">
            <v>0.27810870441280766</v>
          </cell>
          <cell r="CG205">
            <v>0.21437881195750674</v>
          </cell>
          <cell r="CH205">
            <v>0.88526140101730855</v>
          </cell>
          <cell r="CI205">
            <v>-3.3603054789797748E-2</v>
          </cell>
        </row>
        <row r="206">
          <cell r="A206" t="str">
            <v xml:space="preserve">    Central Government</v>
          </cell>
          <cell r="B206">
            <v>-144.05000000000001</v>
          </cell>
          <cell r="C206">
            <v>-42.379999999999967</v>
          </cell>
          <cell r="D206">
            <v>-210.84000000000003</v>
          </cell>
          <cell r="E206">
            <v>-197.09999999999994</v>
          </cell>
          <cell r="F206">
            <v>-516.64</v>
          </cell>
          <cell r="G206">
            <v>-421.04339999999996</v>
          </cell>
          <cell r="H206">
            <v>-705.76170000000013</v>
          </cell>
          <cell r="I206">
            <v>-374.57400000000007</v>
          </cell>
          <cell r="J206">
            <v>-698.1255000000001</v>
          </cell>
          <cell r="K206">
            <v>-691.13199999999983</v>
          </cell>
          <cell r="L206">
            <v>-766.91180000000008</v>
          </cell>
          <cell r="M206">
            <v>-277.61980000000011</v>
          </cell>
          <cell r="N206">
            <v>-279.24430000000001</v>
          </cell>
          <cell r="O206">
            <v>-689.68880000000013</v>
          </cell>
          <cell r="P206">
            <v>-547.0326</v>
          </cell>
          <cell r="Q206">
            <v>-54.750500000000045</v>
          </cell>
          <cell r="R206">
            <v>-210.11990000000003</v>
          </cell>
          <cell r="S206">
            <v>-64.808900000000051</v>
          </cell>
          <cell r="T206">
            <v>-294.75279999999992</v>
          </cell>
          <cell r="U206">
            <v>-133.01869999999985</v>
          </cell>
          <cell r="V206">
            <v>-194.13489999999967</v>
          </cell>
          <cell r="W206">
            <v>-11.57280000000037</v>
          </cell>
          <cell r="X206">
            <v>-174.31459999999993</v>
          </cell>
          <cell r="Y206">
            <v>-320.72099355899991</v>
          </cell>
          <cell r="Z206">
            <v>-807.65890000000013</v>
          </cell>
          <cell r="AA206">
            <v>-785.7501400000001</v>
          </cell>
          <cell r="AB206">
            <v>-843.92879999999991</v>
          </cell>
          <cell r="AC206">
            <v>-683.01139999799977</v>
          </cell>
          <cell r="AD206">
            <v>-497.80030000100021</v>
          </cell>
          <cell r="AE206">
            <v>-467.19002087699971</v>
          </cell>
          <cell r="AF206">
            <v>-736.78458087000013</v>
          </cell>
          <cell r="AG206">
            <v>-399.14524363499982</v>
          </cell>
          <cell r="AH206">
            <v>-487.44442386499964</v>
          </cell>
          <cell r="AI206">
            <v>49.459630456000468</v>
          </cell>
          <cell r="AJ206">
            <v>-232.05675299799998</v>
          </cell>
          <cell r="AK206">
            <v>1380.072660391</v>
          </cell>
          <cell r="AL206">
            <v>800.78977273199962</v>
          </cell>
          <cell r="AM206">
            <v>630.42467019100013</v>
          </cell>
          <cell r="AN206">
            <v>775.30591859299943</v>
          </cell>
          <cell r="AO206">
            <v>1283.2329829390005</v>
          </cell>
          <cell r="AP206">
            <v>1380.4897335079995</v>
          </cell>
          <cell r="AQ206">
            <v>1391.0056153249998</v>
          </cell>
          <cell r="AR206">
            <v>1393.0736000000002</v>
          </cell>
          <cell r="AS206">
            <v>1818.9008999999999</v>
          </cell>
          <cell r="AT206">
            <v>1143.9199999999998</v>
          </cell>
          <cell r="AU206">
            <v>1412.6</v>
          </cell>
          <cell r="AV206">
            <v>769.20000000000016</v>
          </cell>
          <cell r="AW206">
            <v>2813.7850237114599</v>
          </cell>
          <cell r="AX206">
            <v>1988.8522210600004</v>
          </cell>
          <cell r="AY206">
            <v>2600.1623128699994</v>
          </cell>
          <cell r="AZ206">
            <v>2764.8760107199992</v>
          </cell>
          <cell r="BA206">
            <v>2398.84226691</v>
          </cell>
          <cell r="BB206">
            <v>3029.0898032300001</v>
          </cell>
          <cell r="BC206">
            <v>3222.8782851399997</v>
          </cell>
          <cell r="BD206">
            <v>3278.7549104999998</v>
          </cell>
          <cell r="BE206">
            <v>3346.9653598799996</v>
          </cell>
          <cell r="BF206">
            <v>2679.5076201800016</v>
          </cell>
          <cell r="BG206">
            <v>2764.8760107199992</v>
          </cell>
          <cell r="BH206">
            <v>3222.8782851399997</v>
          </cell>
          <cell r="BI206">
            <v>2679.5076201800016</v>
          </cell>
          <cell r="BJ206">
            <v>3639.9034452210749</v>
          </cell>
          <cell r="BK206">
            <v>3988.3276030315928</v>
          </cell>
          <cell r="BL206">
            <v>5997.3930519709838</v>
          </cell>
          <cell r="BM206">
            <v>6934.8317077613801</v>
          </cell>
          <cell r="BN206">
            <v>7813.376400918296</v>
          </cell>
          <cell r="BO206">
            <v>1380.072660391</v>
          </cell>
          <cell r="BP206">
            <v>2813.7850237114599</v>
          </cell>
          <cell r="BQ206">
            <v>3639.9034452210749</v>
          </cell>
          <cell r="BR206">
            <v>7812.3901736798198</v>
          </cell>
          <cell r="BS206">
            <v>7834.9800514965582</v>
          </cell>
          <cell r="BU206">
            <v>1.9186864088451532</v>
          </cell>
          <cell r="BV206">
            <v>3.9773872582163294</v>
          </cell>
          <cell r="BW206">
            <v>3.3467701013578823</v>
          </cell>
          <cell r="BX206">
            <v>1.0388673034898486</v>
          </cell>
          <cell r="BY206">
            <v>2.5661742602682671</v>
          </cell>
          <cell r="BZ206">
            <v>1.3169412471329198</v>
          </cell>
          <cell r="CA206">
            <v>1.3423907442653351</v>
          </cell>
          <cell r="CB206">
            <v>0.29359685070039299</v>
          </cell>
          <cell r="CD206">
            <v>0.15525259206655928</v>
          </cell>
          <cell r="CE206">
            <v>5.3030318816255519</v>
          </cell>
          <cell r="CF206">
            <v>1.0388673034898486</v>
          </cell>
          <cell r="CG206">
            <v>0.29359685070039299</v>
          </cell>
          <cell r="CH206">
            <v>1.1463179700376154</v>
          </cell>
          <cell r="CI206">
            <v>2.8915450092141803E-3</v>
          </cell>
        </row>
        <row r="207">
          <cell r="A207" t="str">
            <v xml:space="preserve">    Rest of public sector</v>
          </cell>
          <cell r="B207">
            <v>728.79</v>
          </cell>
          <cell r="C207">
            <v>798.39999999999986</v>
          </cell>
          <cell r="D207">
            <v>853.66000000000008</v>
          </cell>
          <cell r="E207">
            <v>611.63000000000011</v>
          </cell>
          <cell r="F207">
            <v>755.04999999999973</v>
          </cell>
          <cell r="G207">
            <v>378.55999999999995</v>
          </cell>
          <cell r="H207">
            <v>634.48000000000013</v>
          </cell>
          <cell r="I207">
            <v>705.79999999999984</v>
          </cell>
          <cell r="J207">
            <v>811.50000000000023</v>
          </cell>
          <cell r="K207">
            <v>833.31999999999994</v>
          </cell>
          <cell r="L207">
            <v>490.99999999999977</v>
          </cell>
          <cell r="M207">
            <v>570.09999999999991</v>
          </cell>
          <cell r="N207">
            <v>570.09999999999991</v>
          </cell>
          <cell r="O207">
            <v>1327.5000000000002</v>
          </cell>
          <cell r="P207">
            <v>975.90000000000009</v>
          </cell>
          <cell r="Q207">
            <v>679.10000000000014</v>
          </cell>
          <cell r="R207">
            <v>737.54000000000019</v>
          </cell>
          <cell r="S207">
            <v>867.99999999999955</v>
          </cell>
          <cell r="T207">
            <v>903.80000000000018</v>
          </cell>
          <cell r="U207">
            <v>1235.42</v>
          </cell>
          <cell r="V207">
            <v>1371.1999999999998</v>
          </cell>
          <cell r="W207">
            <v>1561.13</v>
          </cell>
          <cell r="X207">
            <v>1224.1999999999998</v>
          </cell>
          <cell r="Y207">
            <v>1430.27</v>
          </cell>
          <cell r="Z207">
            <v>1629.3000000000002</v>
          </cell>
          <cell r="AA207">
            <v>2050.98</v>
          </cell>
          <cell r="AB207">
            <v>1668.9899999999993</v>
          </cell>
          <cell r="AC207">
            <v>1427.5600000000004</v>
          </cell>
          <cell r="AD207">
            <v>1182.6599999999994</v>
          </cell>
          <cell r="AE207">
            <v>1816.9399999999996</v>
          </cell>
          <cell r="AF207">
            <v>1716.0999999999997</v>
          </cell>
          <cell r="AG207">
            <v>2120.5599999999995</v>
          </cell>
          <cell r="AH207">
            <v>2713.08</v>
          </cell>
          <cell r="AI207">
            <v>2687.7000000000003</v>
          </cell>
          <cell r="AJ207">
            <v>1981.3</v>
          </cell>
          <cell r="AK207">
            <v>2933.8199999999993</v>
          </cell>
          <cell r="AL207">
            <v>2729.5</v>
          </cell>
          <cell r="AM207">
            <v>3275.12</v>
          </cell>
          <cell r="AN207">
            <v>3380.1000000000008</v>
          </cell>
          <cell r="AO207">
            <v>2590.1</v>
          </cell>
          <cell r="AP207">
            <v>2762.9999999999995</v>
          </cell>
          <cell r="AQ207">
            <v>3276.1999999999994</v>
          </cell>
          <cell r="AR207">
            <v>2753.5</v>
          </cell>
          <cell r="AS207">
            <v>3298.0000000000005</v>
          </cell>
          <cell r="AT207">
            <v>3770.8</v>
          </cell>
          <cell r="AU207">
            <v>3383.8999999999996</v>
          </cell>
          <cell r="AV207">
            <v>3253.2</v>
          </cell>
          <cell r="AW207">
            <v>2699.8387354368001</v>
          </cell>
          <cell r="AX207">
            <v>1409.4382066300002</v>
          </cell>
          <cell r="AY207">
            <v>2214.5112998499999</v>
          </cell>
          <cell r="AZ207">
            <v>2243.4064016899997</v>
          </cell>
          <cell r="BA207">
            <v>2364.0518864399996</v>
          </cell>
          <cell r="BB207">
            <v>2115.9102618899997</v>
          </cell>
          <cell r="BC207">
            <v>2333.0578598600005</v>
          </cell>
          <cell r="BD207">
            <v>1904.7398630700002</v>
          </cell>
          <cell r="BE207">
            <v>2196.5184814600007</v>
          </cell>
          <cell r="BF207">
            <v>2183.1124989700002</v>
          </cell>
          <cell r="BG207">
            <v>2243.4064016899997</v>
          </cell>
          <cell r="BH207">
            <v>2333.0578598600005</v>
          </cell>
          <cell r="BI207">
            <v>2183.1124989700002</v>
          </cell>
          <cell r="BJ207">
            <v>3055.7244249940713</v>
          </cell>
          <cell r="BK207">
            <v>3208.5313210161212</v>
          </cell>
          <cell r="BL207">
            <v>4140.9745115914457</v>
          </cell>
          <cell r="BM207">
            <v>4454.2180496542642</v>
          </cell>
          <cell r="BN207">
            <v>4811.1232831414463</v>
          </cell>
          <cell r="BO207">
            <v>2933.8199999999993</v>
          </cell>
          <cell r="BP207">
            <v>2699.8387354368001</v>
          </cell>
          <cell r="BQ207">
            <v>3055.7244249940713</v>
          </cell>
          <cell r="BR207">
            <v>4810.6186056125262</v>
          </cell>
          <cell r="BS207">
            <v>4363.8570721731285</v>
          </cell>
          <cell r="BU207">
            <v>1.0252368198730983</v>
          </cell>
          <cell r="BV207">
            <v>0.80314154567569651</v>
          </cell>
          <cell r="BW207">
            <v>0.38985949548115073</v>
          </cell>
          <cell r="BX207">
            <v>-7.9753108426283581E-2</v>
          </cell>
          <cell r="BY207">
            <v>-0.33628993175054012</v>
          </cell>
          <cell r="BZ207">
            <v>-0.28787685127281581</v>
          </cell>
          <cell r="CA207">
            <v>-0.42104792113875034</v>
          </cell>
          <cell r="CB207">
            <v>0.13181738778916108</v>
          </cell>
          <cell r="CD207">
            <v>1.5088054727240841</v>
          </cell>
          <cell r="CE207">
            <v>1.0512350814881102</v>
          </cell>
          <cell r="CF207">
            <v>-7.9753108426283581E-2</v>
          </cell>
          <cell r="CG207">
            <v>0.13181738778916108</v>
          </cell>
          <cell r="CH207">
            <v>0.57429726524565772</v>
          </cell>
          <cell r="CI207">
            <v>-9.2869871853520691E-2</v>
          </cell>
        </row>
        <row r="208">
          <cell r="A208" t="str">
            <v xml:space="preserve">  Fogafín</v>
          </cell>
          <cell r="B208">
            <v>-21.2</v>
          </cell>
          <cell r="C208">
            <v>-21.2</v>
          </cell>
          <cell r="D208">
            <v>-21.2</v>
          </cell>
          <cell r="E208">
            <v>0</v>
          </cell>
          <cell r="F208">
            <v>0</v>
          </cell>
          <cell r="G208">
            <v>0</v>
          </cell>
          <cell r="H208">
            <v>0</v>
          </cell>
          <cell r="I208">
            <v>0</v>
          </cell>
          <cell r="J208">
            <v>0</v>
          </cell>
          <cell r="K208">
            <v>0</v>
          </cell>
          <cell r="L208">
            <v>0</v>
          </cell>
          <cell r="M208">
            <v>0</v>
          </cell>
          <cell r="N208">
            <v>0</v>
          </cell>
          <cell r="O208">
            <v>0</v>
          </cell>
          <cell r="P208">
            <v>0</v>
          </cell>
          <cell r="Q208">
            <v>0</v>
          </cell>
          <cell r="R208">
            <v>0</v>
          </cell>
          <cell r="S208">
            <v>0</v>
          </cell>
          <cell r="T208">
            <v>0</v>
          </cell>
          <cell r="U208">
            <v>0</v>
          </cell>
          <cell r="V208">
            <v>0</v>
          </cell>
          <cell r="W208">
            <v>0</v>
          </cell>
          <cell r="X208">
            <v>0</v>
          </cell>
          <cell r="Y208">
            <v>0</v>
          </cell>
          <cell r="Z208">
            <v>0</v>
          </cell>
          <cell r="AA208">
            <v>0</v>
          </cell>
          <cell r="AB208">
            <v>0</v>
          </cell>
          <cell r="AC208">
            <v>0</v>
          </cell>
          <cell r="AD208">
            <v>0</v>
          </cell>
          <cell r="AE208">
            <v>0</v>
          </cell>
          <cell r="AF208">
            <v>0</v>
          </cell>
          <cell r="AG208">
            <v>0</v>
          </cell>
          <cell r="AH208">
            <v>0</v>
          </cell>
          <cell r="AI208">
            <v>0</v>
          </cell>
          <cell r="AJ208">
            <v>20</v>
          </cell>
          <cell r="AK208">
            <v>25.3</v>
          </cell>
          <cell r="AL208">
            <v>-37.1</v>
          </cell>
          <cell r="AM208">
            <v>34.38009999999997</v>
          </cell>
          <cell r="AN208">
            <v>54.8</v>
          </cell>
          <cell r="AO208">
            <v>-198.89737659599996</v>
          </cell>
          <cell r="AP208">
            <v>-287.2</v>
          </cell>
          <cell r="AQ208">
            <v>-315.60000000000002</v>
          </cell>
          <cell r="AR208">
            <v>510.55299999999988</v>
          </cell>
          <cell r="AS208">
            <v>1491.4390000000003</v>
          </cell>
          <cell r="AT208">
            <v>2284.5</v>
          </cell>
          <cell r="AU208">
            <v>2494.1374545000008</v>
          </cell>
          <cell r="AV208">
            <v>2645.6723678030999</v>
          </cell>
          <cell r="AW208">
            <v>3048.1424060000004</v>
          </cell>
          <cell r="AX208">
            <v>3463.5370000000003</v>
          </cell>
          <cell r="AY208">
            <v>3895.6403464665495</v>
          </cell>
          <cell r="AZ208">
            <v>3649.3858542334001</v>
          </cell>
          <cell r="BA208">
            <v>3852.1325820409397</v>
          </cell>
          <cell r="BB208">
            <v>3952.4402667898298</v>
          </cell>
          <cell r="BC208">
            <v>3932.2763768531599</v>
          </cell>
          <cell r="BD208">
            <v>4035.7669999999994</v>
          </cell>
          <cell r="BE208">
            <v>4029.6545976972502</v>
          </cell>
          <cell r="BF208">
            <v>3945.4390000000003</v>
          </cell>
          <cell r="BG208">
            <v>3649.3858542334001</v>
          </cell>
          <cell r="BH208">
            <v>3932.2763768531599</v>
          </cell>
          <cell r="BI208">
            <v>3945.4390000000003</v>
          </cell>
          <cell r="BJ208">
            <v>4824.5221180073704</v>
          </cell>
          <cell r="BK208">
            <v>4652.0971180073702</v>
          </cell>
          <cell r="BL208">
            <v>4479.67211800737</v>
          </cell>
          <cell r="BM208">
            <v>4307.2471180073699</v>
          </cell>
          <cell r="BN208">
            <v>4134.8221180073697</v>
          </cell>
          <cell r="BO208">
            <v>25.3</v>
          </cell>
          <cell r="BP208">
            <v>3048.1424060000004</v>
          </cell>
          <cell r="BQ208">
            <v>4824.5221180073704</v>
          </cell>
          <cell r="BR208">
            <v>4134.8221180073706</v>
          </cell>
          <cell r="BS208">
            <v>3719.8117522613743</v>
          </cell>
          <cell r="BX208">
            <v>119.47993699604744</v>
          </cell>
          <cell r="BY208">
            <v>65.594632376521901</v>
          </cell>
          <cell r="BZ208">
            <v>13.459684337304054</v>
          </cell>
          <cell r="CA208">
            <v>0.7270470562486322</v>
          </cell>
          <cell r="CB208">
            <v>0.58277451490150933</v>
          </cell>
          <cell r="CF208">
            <v>119.47993699604744</v>
          </cell>
          <cell r="CG208">
            <v>0.58277451490150933</v>
          </cell>
          <cell r="CH208">
            <v>-0.1429571640734566</v>
          </cell>
          <cell r="CI208">
            <v>-0.10036958154465803</v>
          </cell>
        </row>
        <row r="209">
          <cell r="A209" t="str">
            <v xml:space="preserve">  Credit to the private sector</v>
          </cell>
          <cell r="B209">
            <v>16479.670000000002</v>
          </cell>
          <cell r="C209">
            <v>17919.04</v>
          </cell>
          <cell r="D209">
            <v>19985.300000000003</v>
          </cell>
          <cell r="E209">
            <v>21458.940000000002</v>
          </cell>
          <cell r="F209">
            <v>23213.279999999999</v>
          </cell>
          <cell r="G209">
            <v>25016.34</v>
          </cell>
          <cell r="H209">
            <v>27168.639999999999</v>
          </cell>
          <cell r="I209">
            <v>29140.3</v>
          </cell>
          <cell r="J209">
            <v>30937.1</v>
          </cell>
          <cell r="K209">
            <v>32719.5</v>
          </cell>
          <cell r="L209">
            <v>34154.9</v>
          </cell>
          <cell r="M209">
            <v>36502.14</v>
          </cell>
          <cell r="N209">
            <v>36502.14</v>
          </cell>
          <cell r="O209">
            <v>37315.56</v>
          </cell>
          <cell r="P209">
            <v>37821.919999999998</v>
          </cell>
          <cell r="Q209">
            <v>38237.85</v>
          </cell>
          <cell r="R209">
            <v>39069.599999999999</v>
          </cell>
          <cell r="S209">
            <v>39683.49</v>
          </cell>
          <cell r="T209">
            <v>40775.86</v>
          </cell>
          <cell r="U209">
            <v>41552.5</v>
          </cell>
          <cell r="V209">
            <v>42786.439999999995</v>
          </cell>
          <cell r="W209">
            <v>43692.100000000006</v>
          </cell>
          <cell r="X209">
            <v>44747.57</v>
          </cell>
          <cell r="Y209">
            <v>45625.3</v>
          </cell>
          <cell r="Z209">
            <v>46255.82</v>
          </cell>
          <cell r="AA209">
            <v>46854.38</v>
          </cell>
          <cell r="AB209">
            <v>47537.9</v>
          </cell>
          <cell r="AC209">
            <v>48602.899999999994</v>
          </cell>
          <cell r="AD209">
            <v>49734</v>
          </cell>
          <cell r="AE209">
            <v>49524.9</v>
          </cell>
          <cell r="AF209">
            <v>50276.200000000004</v>
          </cell>
          <cell r="AG209">
            <v>50798.98</v>
          </cell>
          <cell r="AH209">
            <v>51841.3</v>
          </cell>
          <cell r="AI209">
            <v>51351.64</v>
          </cell>
          <cell r="AJ209">
            <v>51320.46</v>
          </cell>
          <cell r="AK209">
            <v>50543.7</v>
          </cell>
          <cell r="AL209">
            <v>50959.68</v>
          </cell>
          <cell r="AM209">
            <v>50465.1</v>
          </cell>
          <cell r="AN209">
            <v>50317.1</v>
          </cell>
          <cell r="AO209">
            <v>49801.5</v>
          </cell>
          <cell r="AP209">
            <v>50061.380000000005</v>
          </cell>
          <cell r="AQ209">
            <v>50235.1</v>
          </cell>
          <cell r="AR209">
            <v>50038</v>
          </cell>
          <cell r="AS209">
            <v>49368.4</v>
          </cell>
          <cell r="AT209">
            <v>49876.600000000006</v>
          </cell>
          <cell r="AU209">
            <v>49268.200000000004</v>
          </cell>
          <cell r="AV209">
            <v>50143.5</v>
          </cell>
          <cell r="AW209">
            <v>49272.5786291021</v>
          </cell>
          <cell r="AX209">
            <v>48230.474367609997</v>
          </cell>
          <cell r="AY209">
            <v>47238.752306109986</v>
          </cell>
          <cell r="AZ209">
            <v>46662.501398780005</v>
          </cell>
          <cell r="BA209">
            <v>46740.505164339993</v>
          </cell>
          <cell r="BB209">
            <v>46237.087569490002</v>
          </cell>
          <cell r="BC209">
            <v>46287.313970659998</v>
          </cell>
          <cell r="BD209">
            <v>46269.744475289997</v>
          </cell>
          <cell r="BE209">
            <v>45804.790358969993</v>
          </cell>
          <cell r="BF209">
            <v>46151.345022299996</v>
          </cell>
          <cell r="BG209">
            <v>46662.501398780005</v>
          </cell>
          <cell r="BH209">
            <v>46287.313970659998</v>
          </cell>
          <cell r="BI209">
            <v>46151.345022299996</v>
          </cell>
          <cell r="BJ209">
            <v>45556.388770445461</v>
          </cell>
          <cell r="BK209">
            <v>45304.758209164807</v>
          </cell>
          <cell r="BL209">
            <v>45049.391195973236</v>
          </cell>
          <cell r="BM209">
            <v>46022.595246879922</v>
          </cell>
          <cell r="BN209">
            <v>51019.426532084355</v>
          </cell>
          <cell r="BO209">
            <v>50543.7</v>
          </cell>
          <cell r="BP209">
            <v>49272.5786291021</v>
          </cell>
          <cell r="BQ209">
            <v>45556.388770445461</v>
          </cell>
          <cell r="BR209">
            <v>51020.917436851749</v>
          </cell>
          <cell r="BS209">
            <v>60798.807904656212</v>
          </cell>
          <cell r="BU209">
            <v>5.8462826502643006E-2</v>
          </cell>
          <cell r="BV209">
            <v>1.4340261161557066E-2</v>
          </cell>
          <cell r="BW209">
            <v>-3.789835517242035E-2</v>
          </cell>
          <cell r="BX209">
            <v>-2.5148957652445292E-2</v>
          </cell>
          <cell r="BY209">
            <v>-7.2631344040495094E-2</v>
          </cell>
          <cell r="BZ209">
            <v>-7.8586208235675858E-2</v>
          </cell>
          <cell r="CA209">
            <v>-7.4689433074828893E-2</v>
          </cell>
          <cell r="CB209">
            <v>-7.5421054916369412E-2</v>
          </cell>
          <cell r="CD209">
            <v>0.24993493532160049</v>
          </cell>
          <cell r="CE209">
            <v>0.10779983912434532</v>
          </cell>
          <cell r="CF209">
            <v>-2.5148957652445292E-2</v>
          </cell>
          <cell r="CG209">
            <v>-7.5421054916369412E-2</v>
          </cell>
          <cell r="CH209">
            <v>0.1199508743755251</v>
          </cell>
          <cell r="CI209">
            <v>0.19164474021672562</v>
          </cell>
        </row>
        <row r="210">
          <cell r="A210" t="str">
            <v xml:space="preserve">  MLT foreign liab. (-)</v>
          </cell>
          <cell r="B210">
            <v>-1178.4363500000002</v>
          </cell>
          <cell r="C210">
            <v>-1360.33926</v>
          </cell>
          <cell r="D210">
            <v>-1336.44237</v>
          </cell>
          <cell r="E210">
            <v>-1618.5009120000002</v>
          </cell>
          <cell r="F210">
            <v>-1601.175009</v>
          </cell>
          <cell r="G210">
            <v>-1847.5195410000001</v>
          </cell>
          <cell r="H210">
            <v>-2059.5790259999999</v>
          </cell>
          <cell r="I210">
            <v>-2133.3534999999997</v>
          </cell>
          <cell r="J210">
            <v>-2207.2402379999999</v>
          </cell>
          <cell r="K210">
            <v>-2252.390343</v>
          </cell>
          <cell r="L210">
            <v>-2231.8109800000002</v>
          </cell>
          <cell r="M210">
            <v>-2675.6067000000003</v>
          </cell>
          <cell r="N210">
            <v>-2781.0325239387239</v>
          </cell>
          <cell r="O210">
            <v>-2845.4038399999999</v>
          </cell>
          <cell r="P210">
            <v>-2761.7204159999997</v>
          </cell>
          <cell r="Q210">
            <v>-2709.1894080000002</v>
          </cell>
          <cell r="R210">
            <v>-2748.7132080000001</v>
          </cell>
          <cell r="S210">
            <v>-2759.3568899999996</v>
          </cell>
          <cell r="T210">
            <v>-2789.6413600000001</v>
          </cell>
          <cell r="U210">
            <v>-2926.1076390000003</v>
          </cell>
          <cell r="V210">
            <v>-3105.5004100000001</v>
          </cell>
          <cell r="W210">
            <v>-3195.6230339999997</v>
          </cell>
          <cell r="X210">
            <v>-3243.4058799999998</v>
          </cell>
          <cell r="Y210">
            <v>-3360.9277439999996</v>
          </cell>
          <cell r="Z210">
            <v>-3492.6888959999997</v>
          </cell>
          <cell r="AA210">
            <v>-3465.3273300000001</v>
          </cell>
          <cell r="AB210">
            <v>-3529.1518649999998</v>
          </cell>
          <cell r="AC210">
            <v>-3266.4426410000001</v>
          </cell>
          <cell r="AD210">
            <v>-3325.1361250000004</v>
          </cell>
          <cell r="AE210">
            <v>-3277.200225</v>
          </cell>
          <cell r="AF210">
            <v>-3259.5789800000002</v>
          </cell>
          <cell r="AG210">
            <v>-3454.9847760000002</v>
          </cell>
          <cell r="AH210">
            <v>-3709.3020120000001</v>
          </cell>
          <cell r="AI210">
            <v>-3771.2348160000006</v>
          </cell>
          <cell r="AJ210">
            <v>-3683.1436160000003</v>
          </cell>
          <cell r="AK210">
            <v>-3408.14824727</v>
          </cell>
          <cell r="AL210">
            <v>-3565.8713647900004</v>
          </cell>
          <cell r="AM210">
            <v>-3499.5678726400001</v>
          </cell>
          <cell r="AN210">
            <v>-3439.5693826200004</v>
          </cell>
          <cell r="AO210">
            <v>-3569.1248356399997</v>
          </cell>
          <cell r="AP210">
            <v>-3760.3840461600003</v>
          </cell>
          <cell r="AQ210">
            <v>-3893.0502288600001</v>
          </cell>
          <cell r="AR210">
            <v>-4078.7888471000001</v>
          </cell>
          <cell r="AS210">
            <v>-4248.5852162599995</v>
          </cell>
          <cell r="AT210">
            <v>-4367.3720168099999</v>
          </cell>
          <cell r="AU210">
            <v>-4090.029785756296</v>
          </cell>
          <cell r="AV210">
            <v>-3731.9389776237167</v>
          </cell>
          <cell r="AW210">
            <v>-3609.3780196518705</v>
          </cell>
          <cell r="AX210">
            <v>-3712.0885675284699</v>
          </cell>
          <cell r="AY210">
            <v>-3556.5465614372929</v>
          </cell>
          <cell r="AZ210">
            <v>-3437.9692892154803</v>
          </cell>
          <cell r="BA210">
            <v>-3408.0118870348156</v>
          </cell>
          <cell r="BB210">
            <v>-3582.8458121577073</v>
          </cell>
          <cell r="BC210">
            <v>-3633.9434025033888</v>
          </cell>
          <cell r="BD210">
            <v>-5144.7595055309994</v>
          </cell>
          <cell r="BE210">
            <v>-5086.4447828199991</v>
          </cell>
          <cell r="BF210">
            <v>-5091.1276041396004</v>
          </cell>
          <cell r="BG210">
            <v>-3437.9692892154803</v>
          </cell>
          <cell r="BH210">
            <v>-3633.9434025033888</v>
          </cell>
          <cell r="BI210">
            <v>-5091.1276041396004</v>
          </cell>
          <cell r="BJ210">
            <v>-3520.8469967190103</v>
          </cell>
          <cell r="BK210">
            <v>-3382.8046358354636</v>
          </cell>
          <cell r="BL210">
            <v>-3092.0634449519162</v>
          </cell>
          <cell r="BM210">
            <v>-2510.414264068369</v>
          </cell>
          <cell r="BN210">
            <v>-2877.2811731848219</v>
          </cell>
          <cell r="BO210">
            <v>-3408.14824727</v>
          </cell>
          <cell r="BP210">
            <v>-3609.3780196518705</v>
          </cell>
          <cell r="BQ210">
            <v>-3520.8469967190103</v>
          </cell>
          <cell r="BR210">
            <v>-2877.2811731848233</v>
          </cell>
          <cell r="BS210">
            <v>-2744.6891478209973</v>
          </cell>
          <cell r="BU210">
            <v>2.5383572542860611E-2</v>
          </cell>
          <cell r="BV210">
            <v>0.18791955375872704</v>
          </cell>
          <cell r="BW210">
            <v>0.17741073729803358</v>
          </cell>
          <cell r="BX210">
            <v>5.9043726323542378E-2</v>
          </cell>
          <cell r="BY210">
            <v>4.6520166524488538E-4</v>
          </cell>
          <cell r="BZ210">
            <v>6.6556250529674066E-2</v>
          </cell>
          <cell r="CA210">
            <v>0.1657187857008442</v>
          </cell>
          <cell r="CB210">
            <v>2.4528055097259971E-2</v>
          </cell>
          <cell r="CD210">
            <v>0.25613669004491557</v>
          </cell>
          <cell r="CE210">
            <v>1.4049841849262945E-2</v>
          </cell>
          <cell r="CF210">
            <v>5.9043726323542378E-2</v>
          </cell>
          <cell r="CG210">
            <v>2.4528055097259971E-2</v>
          </cell>
          <cell r="CH210">
            <v>0.18278721686398469</v>
          </cell>
          <cell r="CI210">
            <v>4.6082401191629652E-2</v>
          </cell>
        </row>
        <row r="211">
          <cell r="A211" t="str">
            <v xml:space="preserve">  Other assets (net)</v>
          </cell>
          <cell r="B211">
            <v>-1984.869999999999</v>
          </cell>
          <cell r="C211">
            <v>-1996.5200000000013</v>
          </cell>
          <cell r="D211">
            <v>-1971.5400000000018</v>
          </cell>
          <cell r="E211">
            <v>-1222.9908999999998</v>
          </cell>
          <cell r="F211">
            <v>-1485.5800000000008</v>
          </cell>
          <cell r="G211">
            <v>-1537.3103999999967</v>
          </cell>
          <cell r="H211">
            <v>-1592.3973000000005</v>
          </cell>
          <cell r="I211">
            <v>-2033.7148999999972</v>
          </cell>
          <cell r="J211">
            <v>-2327.2005000000008</v>
          </cell>
          <cell r="K211">
            <v>-1868.6310000000003</v>
          </cell>
          <cell r="L211">
            <v>-1753.7001999999975</v>
          </cell>
          <cell r="M211">
            <v>-874.09619999999632</v>
          </cell>
          <cell r="N211">
            <v>-1316.3667000000023</v>
          </cell>
          <cell r="O211">
            <v>-1943.4031999999952</v>
          </cell>
          <cell r="P211">
            <v>-1862.2324000000044</v>
          </cell>
          <cell r="Q211">
            <v>-1513.6105000000007</v>
          </cell>
          <cell r="R211">
            <v>-2098.9671000000035</v>
          </cell>
          <cell r="S211">
            <v>-2060.7870999999977</v>
          </cell>
          <cell r="T211">
            <v>-1920.0342000000037</v>
          </cell>
          <cell r="U211">
            <v>-1814.0442999999959</v>
          </cell>
          <cell r="V211">
            <v>-1963.2180999999982</v>
          </cell>
          <cell r="W211">
            <v>-2130.8882000000121</v>
          </cell>
          <cell r="X211">
            <v>-2139.8264000000036</v>
          </cell>
          <cell r="Y211">
            <v>-740.58124799100187</v>
          </cell>
          <cell r="Z211">
            <v>-940.8011000000115</v>
          </cell>
          <cell r="AA211">
            <v>-1285.2536079400015</v>
          </cell>
          <cell r="AB211">
            <v>-1653.5402000000031</v>
          </cell>
          <cell r="AC211">
            <v>-1388.4872356219948</v>
          </cell>
          <cell r="AD211">
            <v>-1564.075255998996</v>
          </cell>
          <cell r="AE211">
            <v>-1738.1099791230008</v>
          </cell>
          <cell r="AF211">
            <v>-1569.3154191300036</v>
          </cell>
          <cell r="AG211">
            <v>-2262.6797573649947</v>
          </cell>
          <cell r="AH211">
            <v>-2398.7455761349993</v>
          </cell>
          <cell r="AI211">
            <v>-2634.7496304560009</v>
          </cell>
          <cell r="AJ211">
            <v>-2293.1002470019976</v>
          </cell>
          <cell r="AK211">
            <v>-2571.652660390997</v>
          </cell>
          <cell r="AL211">
            <v>-1810.7337727320046</v>
          </cell>
          <cell r="AM211">
            <v>-1871.7247701910019</v>
          </cell>
          <cell r="AN211">
            <v>-2835.3109634430002</v>
          </cell>
          <cell r="AO211">
            <v>-2525.193606342993</v>
          </cell>
          <cell r="AP211">
            <v>-2469.4497335080123</v>
          </cell>
          <cell r="AQ211">
            <v>-3239.1906153250056</v>
          </cell>
          <cell r="AR211">
            <v>-3696.7006809999912</v>
          </cell>
          <cell r="AS211">
            <v>-4026.2199000000028</v>
          </cell>
          <cell r="AT211">
            <v>-4834.8636780000061</v>
          </cell>
          <cell r="AU211">
            <v>-3573.0108295000045</v>
          </cell>
          <cell r="AV211">
            <v>-3431.8921708030957</v>
          </cell>
          <cell r="AW211">
            <v>-3093.5890078999946</v>
          </cell>
          <cell r="AX211">
            <v>-2375.6867087172031</v>
          </cell>
          <cell r="AY211">
            <v>-3497.5759103765322</v>
          </cell>
          <cell r="AZ211">
            <v>-3703.4347336734045</v>
          </cell>
          <cell r="BA211">
            <v>-4320.0147896109193</v>
          </cell>
          <cell r="BB211">
            <v>-3588.3180748998402</v>
          </cell>
          <cell r="BC211">
            <v>-3504.1643550831386</v>
          </cell>
          <cell r="BD211">
            <v>-4291.067017639989</v>
          </cell>
          <cell r="BE211">
            <v>-3890.0421324972413</v>
          </cell>
          <cell r="BF211">
            <v>-4024.4280253299921</v>
          </cell>
          <cell r="BG211">
            <v>-3703.4347336734045</v>
          </cell>
          <cell r="BH211">
            <v>-3504.1643550831386</v>
          </cell>
          <cell r="BI211">
            <v>-4024.4280253299921</v>
          </cell>
          <cell r="BJ211">
            <v>-2122.9777315444098</v>
          </cell>
          <cell r="BK211">
            <v>-2107.3408720189509</v>
          </cell>
          <cell r="BL211">
            <v>-2091.7040124934883</v>
          </cell>
          <cell r="BM211">
            <v>-2076.0671529680276</v>
          </cell>
          <cell r="BN211">
            <v>-2060.4302934425668</v>
          </cell>
          <cell r="BO211">
            <v>-2571.652660390997</v>
          </cell>
          <cell r="BP211">
            <v>-3093.5890078999946</v>
          </cell>
          <cell r="BQ211">
            <v>-2122.9777315444098</v>
          </cell>
          <cell r="BR211">
            <v>-2060.4302934425687</v>
          </cell>
          <cell r="BS211">
            <v>-1997.5776133744494</v>
          </cell>
          <cell r="BU211">
            <v>0.71469128083066558</v>
          </cell>
          <cell r="BV211">
            <v>0.86362810997691075</v>
          </cell>
          <cell r="BW211">
            <v>1.0155800290376042</v>
          </cell>
          <cell r="BX211">
            <v>0.20295755937337279</v>
          </cell>
          <cell r="BY211">
            <v>0.30618291306439849</v>
          </cell>
          <cell r="BZ211">
            <v>8.1802453521725438E-2</v>
          </cell>
          <cell r="CA211">
            <v>0.16762326854379062</v>
          </cell>
          <cell r="CB211">
            <v>0.31374926464923658</v>
          </cell>
          <cell r="CD211">
            <v>0.15274629040716003</v>
          </cell>
          <cell r="CE211">
            <v>2.4724787690306775</v>
          </cell>
          <cell r="CF211">
            <v>0.20295755937337279</v>
          </cell>
          <cell r="CG211">
            <v>0.31374926464923658</v>
          </cell>
          <cell r="CH211">
            <v>2.9462126320250914E-2</v>
          </cell>
          <cell r="CI211">
            <v>3.0504637923520761E-2</v>
          </cell>
        </row>
        <row r="213">
          <cell r="A213" t="str">
            <v>Liabilities to the private sector</v>
          </cell>
          <cell r="B213">
            <v>14768.250000000002</v>
          </cell>
          <cell r="C213">
            <v>16238.9</v>
          </cell>
          <cell r="D213">
            <v>18016.25</v>
          </cell>
          <cell r="E213">
            <v>19743.13</v>
          </cell>
          <cell r="F213">
            <v>21018.559999999998</v>
          </cell>
          <cell r="G213">
            <v>22417.98</v>
          </cell>
          <cell r="H213">
            <v>23811.88</v>
          </cell>
          <cell r="I213">
            <v>25202.440000000002</v>
          </cell>
          <cell r="J213">
            <v>26521.200000000001</v>
          </cell>
          <cell r="K213">
            <v>28261.940000000002</v>
          </cell>
          <cell r="L213">
            <v>29682.82</v>
          </cell>
          <cell r="M213">
            <v>33259.31</v>
          </cell>
          <cell r="N213">
            <v>33259.31</v>
          </cell>
          <cell r="O213">
            <v>32682.2</v>
          </cell>
          <cell r="P213">
            <v>33545.240000000005</v>
          </cell>
          <cell r="Q213">
            <v>34500.07</v>
          </cell>
          <cell r="R213">
            <v>34603.5</v>
          </cell>
          <cell r="S213">
            <v>35296.639999999999</v>
          </cell>
          <cell r="T213">
            <v>36254.82</v>
          </cell>
          <cell r="U213">
            <v>36716.04</v>
          </cell>
          <cell r="V213">
            <v>37435.24</v>
          </cell>
          <cell r="W213">
            <v>38030.060000000005</v>
          </cell>
          <cell r="X213">
            <v>39267.340000000004</v>
          </cell>
          <cell r="Y213">
            <v>41293.139999999992</v>
          </cell>
          <cell r="Z213">
            <v>41322.340000000004</v>
          </cell>
          <cell r="AA213">
            <v>41958.240000000005</v>
          </cell>
          <cell r="AB213">
            <v>42085.020000000004</v>
          </cell>
          <cell r="AC213">
            <v>43227.540000000008</v>
          </cell>
          <cell r="AD213">
            <v>43444.520000000004</v>
          </cell>
          <cell r="AE213">
            <v>43774.5</v>
          </cell>
          <cell r="AF213">
            <v>44191.86</v>
          </cell>
          <cell r="AG213">
            <v>44646.3</v>
          </cell>
          <cell r="AH213">
            <v>44827.30000000001</v>
          </cell>
          <cell r="AI213">
            <v>44668.92</v>
          </cell>
          <cell r="AJ213">
            <v>44384.600000000006</v>
          </cell>
          <cell r="AK213">
            <v>45484.87999999999</v>
          </cell>
          <cell r="AL213">
            <v>46142.2</v>
          </cell>
          <cell r="AM213">
            <v>46305.5</v>
          </cell>
          <cell r="AN213">
            <v>46440.9</v>
          </cell>
          <cell r="AO213">
            <v>46148.5</v>
          </cell>
          <cell r="AP213">
            <v>46004.799999999996</v>
          </cell>
          <cell r="AQ213">
            <v>46052.24</v>
          </cell>
          <cell r="AR213">
            <v>45494.8</v>
          </cell>
          <cell r="AS213">
            <v>46164.7</v>
          </cell>
          <cell r="AT213">
            <v>45580.9</v>
          </cell>
          <cell r="AU213">
            <v>46142.6</v>
          </cell>
          <cell r="AV213">
            <v>47108.000000000007</v>
          </cell>
          <cell r="AW213">
            <v>48414.164345725592</v>
          </cell>
          <cell r="AX213">
            <v>47634.954021002792</v>
          </cell>
          <cell r="AY213">
            <v>46876.804897549999</v>
          </cell>
          <cell r="AZ213">
            <v>46630.554881150005</v>
          </cell>
          <cell r="BA213">
            <v>46356.770065650009</v>
          </cell>
          <cell r="BB213">
            <v>46351.296903579998</v>
          </cell>
          <cell r="BC213">
            <v>46892.231795730011</v>
          </cell>
          <cell r="BD213">
            <v>46310.623223590002</v>
          </cell>
          <cell r="BE213">
            <v>46192.991243470002</v>
          </cell>
          <cell r="BF213">
            <v>45628.267139399999</v>
          </cell>
          <cell r="BG213">
            <v>46630.554881150005</v>
          </cell>
          <cell r="BH213">
            <v>46892.231795730011</v>
          </cell>
          <cell r="BI213">
            <v>45628.267139399999</v>
          </cell>
          <cell r="BJ213">
            <v>48693.257016705349</v>
          </cell>
          <cell r="BK213">
            <v>51385.533215975614</v>
          </cell>
          <cell r="BL213">
            <v>53292.061020410096</v>
          </cell>
          <cell r="BM213">
            <v>55256.897933833839</v>
          </cell>
          <cell r="BN213">
            <v>59117.925790905894</v>
          </cell>
          <cell r="BO213">
            <v>45484.87999999999</v>
          </cell>
          <cell r="BP213">
            <v>48414.164345725592</v>
          </cell>
          <cell r="BQ213">
            <v>48693.257016705349</v>
          </cell>
          <cell r="BR213">
            <v>59117.925790905909</v>
          </cell>
          <cell r="BS213">
            <v>66075.768475659657</v>
          </cell>
          <cell r="BU213">
            <v>0.10350191113132401</v>
          </cell>
          <cell r="BV213">
            <v>5.2033489817130851E-2</v>
          </cell>
          <cell r="BW213">
            <v>1.6811184256022349E-2</v>
          </cell>
          <cell r="BX213">
            <v>6.4401276769898042E-2</v>
          </cell>
          <cell r="BY213">
            <v>4.0837899599275307E-3</v>
          </cell>
          <cell r="BZ213">
            <v>1.8239976942055591E-2</v>
          </cell>
          <cell r="CA213">
            <v>1.0391883310771899E-3</v>
          </cell>
          <cell r="CB213">
            <v>5.7646904527104414E-3</v>
          </cell>
          <cell r="CD213">
            <v>0.2415513130007807</v>
          </cell>
          <cell r="CE213">
            <v>0.1015117765323732</v>
          </cell>
          <cell r="CF213">
            <v>6.4401276769898042E-2</v>
          </cell>
          <cell r="CG213">
            <v>5.7646904527104414E-3</v>
          </cell>
          <cell r="CH213">
            <v>0.21408854968613289</v>
          </cell>
          <cell r="CI213">
            <v>0.1176942964704637</v>
          </cell>
        </row>
        <row r="215">
          <cell r="A215" t="str">
            <v xml:space="preserve">   Demand deposits</v>
          </cell>
          <cell r="B215">
            <v>2204.15</v>
          </cell>
          <cell r="C215">
            <v>2546.4500000000003</v>
          </cell>
          <cell r="D215">
            <v>2661.6499999999996</v>
          </cell>
          <cell r="E215">
            <v>3027.48</v>
          </cell>
          <cell r="F215">
            <v>2613.3999999999996</v>
          </cell>
          <cell r="G215">
            <v>2790.5</v>
          </cell>
          <cell r="H215">
            <v>2895.6</v>
          </cell>
          <cell r="I215">
            <v>3452.54</v>
          </cell>
          <cell r="J215">
            <v>3066.4</v>
          </cell>
          <cell r="K215">
            <v>3161.56</v>
          </cell>
          <cell r="L215">
            <v>3199.14</v>
          </cell>
          <cell r="M215">
            <v>4103.18</v>
          </cell>
          <cell r="N215">
            <v>4103.18</v>
          </cell>
          <cell r="O215">
            <v>3228.3</v>
          </cell>
          <cell r="P215">
            <v>3536.34</v>
          </cell>
          <cell r="Q215">
            <v>3320.44</v>
          </cell>
          <cell r="R215">
            <v>3424.88</v>
          </cell>
          <cell r="S215">
            <v>3592.64</v>
          </cell>
          <cell r="T215">
            <v>3481.78</v>
          </cell>
          <cell r="U215">
            <v>3477.1400000000003</v>
          </cell>
          <cell r="V215">
            <v>3553.54</v>
          </cell>
          <cell r="W215">
            <v>3569.5800000000004</v>
          </cell>
          <cell r="X215">
            <v>3816.44</v>
          </cell>
          <cell r="Y215">
            <v>4730.2</v>
          </cell>
          <cell r="Z215">
            <v>4006.14</v>
          </cell>
          <cell r="AA215">
            <v>3833.3</v>
          </cell>
          <cell r="AB215">
            <v>3855.9</v>
          </cell>
          <cell r="AC215">
            <v>3679.4399999999996</v>
          </cell>
          <cell r="AD215">
            <v>3719.6000000000004</v>
          </cell>
          <cell r="AE215">
            <v>3772.3999999999996</v>
          </cell>
          <cell r="AF215">
            <v>3638.7</v>
          </cell>
          <cell r="AG215">
            <v>3883.2000000000003</v>
          </cell>
          <cell r="AH215">
            <v>3817.9</v>
          </cell>
          <cell r="AI215">
            <v>3569.6</v>
          </cell>
          <cell r="AJ215">
            <v>3939.1</v>
          </cell>
          <cell r="AK215">
            <v>4407</v>
          </cell>
          <cell r="AL215">
            <v>3944.1</v>
          </cell>
          <cell r="AM215">
            <v>3640.3</v>
          </cell>
          <cell r="AN215">
            <v>3360.3</v>
          </cell>
          <cell r="AO215">
            <v>3514.7</v>
          </cell>
          <cell r="AP215">
            <v>3641.2000000000003</v>
          </cell>
          <cell r="AQ215">
            <v>3794.7000000000003</v>
          </cell>
          <cell r="AR215">
            <v>3902.1</v>
          </cell>
          <cell r="AS215">
            <v>3757</v>
          </cell>
          <cell r="AT215">
            <v>3634</v>
          </cell>
          <cell r="AU215">
            <v>3771.6</v>
          </cell>
          <cell r="AV215">
            <v>3888.1000000000004</v>
          </cell>
          <cell r="AW215">
            <v>5468.1353233051896</v>
          </cell>
          <cell r="AX215">
            <v>5199.0897368800006</v>
          </cell>
          <cell r="AY215">
            <v>5387.5839065500004</v>
          </cell>
          <cell r="AZ215">
            <v>5266.1064461399992</v>
          </cell>
          <cell r="BA215">
            <v>5426.7967846600004</v>
          </cell>
          <cell r="BB215">
            <v>5462.8613092999994</v>
          </cell>
          <cell r="BC215">
            <v>5619.9095279499998</v>
          </cell>
          <cell r="BD215">
            <v>5785.2971582400005</v>
          </cell>
          <cell r="BE215">
            <v>5627.2836710700003</v>
          </cell>
          <cell r="BF215">
            <v>5347.9704853599997</v>
          </cell>
          <cell r="BG215">
            <v>5266.1064461399992</v>
          </cell>
          <cell r="BH215">
            <v>5619.9095279499998</v>
          </cell>
          <cell r="BI215">
            <v>5347.9704853599997</v>
          </cell>
          <cell r="BJ215">
            <v>5707.209975031572</v>
          </cell>
          <cell r="BK215">
            <v>6022.7646641488736</v>
          </cell>
          <cell r="BL215">
            <v>6246.2238281027348</v>
          </cell>
          <cell r="BM215">
            <v>6476.5172510248276</v>
          </cell>
          <cell r="BN215">
            <v>6929.0582813403107</v>
          </cell>
          <cell r="BO215">
            <v>4407</v>
          </cell>
          <cell r="BP215">
            <v>5468.1353233051896</v>
          </cell>
          <cell r="BQ215">
            <v>5707.209975031572</v>
          </cell>
          <cell r="BR215">
            <v>6929.0582813403116</v>
          </cell>
          <cell r="BS215">
            <v>7744.5689209654975</v>
          </cell>
          <cell r="BU215">
            <v>-0.12853030420913403</v>
          </cell>
          <cell r="BV215">
            <v>5.9113561658361569E-3</v>
          </cell>
          <cell r="BW215">
            <v>-4.8167840959689956E-2</v>
          </cell>
          <cell r="BX215">
            <v>0.24078405339350795</v>
          </cell>
          <cell r="BY215">
            <v>0.56715366072672047</v>
          </cell>
          <cell r="BZ215">
            <v>0.48098915011726873</v>
          </cell>
          <cell r="CA215">
            <v>0.47164845496973018</v>
          </cell>
          <cell r="CB215">
            <v>4.3721421945694505E-2</v>
          </cell>
          <cell r="CD215">
            <v>0.15281318392076382</v>
          </cell>
          <cell r="CE215">
            <v>-6.8326920637605149E-2</v>
          </cell>
          <cell r="CF215">
            <v>0.24078405339350795</v>
          </cell>
          <cell r="CG215">
            <v>4.3721421945694505E-2</v>
          </cell>
          <cell r="CH215">
            <v>0.21408854968613289</v>
          </cell>
          <cell r="CI215">
            <v>0.11769429647046326</v>
          </cell>
        </row>
        <row r="216">
          <cell r="A216" t="str">
            <v xml:space="preserve">   Other liabilities</v>
          </cell>
          <cell r="B216">
            <v>12564.100000000002</v>
          </cell>
          <cell r="C216">
            <v>13692.449999999999</v>
          </cell>
          <cell r="D216">
            <v>15354.6</v>
          </cell>
          <cell r="E216">
            <v>16715.650000000001</v>
          </cell>
          <cell r="F216">
            <v>18405.16</v>
          </cell>
          <cell r="G216">
            <v>19627.48</v>
          </cell>
          <cell r="H216">
            <v>20916.280000000002</v>
          </cell>
          <cell r="I216">
            <v>21749.9</v>
          </cell>
          <cell r="J216">
            <v>23454.799999999999</v>
          </cell>
          <cell r="K216">
            <v>25100.38</v>
          </cell>
          <cell r="L216">
            <v>26483.68</v>
          </cell>
          <cell r="M216">
            <v>29156.13</v>
          </cell>
          <cell r="N216">
            <v>29156.13</v>
          </cell>
          <cell r="O216">
            <v>29453.9</v>
          </cell>
          <cell r="P216">
            <v>30008.9</v>
          </cell>
          <cell r="Q216">
            <v>31179.63</v>
          </cell>
          <cell r="R216">
            <v>31178.620000000003</v>
          </cell>
          <cell r="S216">
            <v>31704</v>
          </cell>
          <cell r="T216">
            <v>32773.040000000001</v>
          </cell>
          <cell r="U216">
            <v>33238.9</v>
          </cell>
          <cell r="V216">
            <v>33881.699999999997</v>
          </cell>
          <cell r="W216">
            <v>34460.480000000003</v>
          </cell>
          <cell r="X216">
            <v>35450.9</v>
          </cell>
          <cell r="Y216">
            <v>36562.939999999995</v>
          </cell>
          <cell r="Z216">
            <v>37316.200000000004</v>
          </cell>
          <cell r="AA216">
            <v>38124.94</v>
          </cell>
          <cell r="AB216">
            <v>38229.120000000003</v>
          </cell>
          <cell r="AC216">
            <v>39548.100000000006</v>
          </cell>
          <cell r="AD216">
            <v>39724.920000000006</v>
          </cell>
          <cell r="AE216">
            <v>40002.1</v>
          </cell>
          <cell r="AF216">
            <v>40553.160000000003</v>
          </cell>
          <cell r="AG216">
            <v>40763.100000000006</v>
          </cell>
          <cell r="AH216">
            <v>41009.400000000009</v>
          </cell>
          <cell r="AI216">
            <v>41099.32</v>
          </cell>
          <cell r="AJ216">
            <v>40445.500000000007</v>
          </cell>
          <cell r="AK216">
            <v>41077.87999999999</v>
          </cell>
          <cell r="AL216">
            <v>42198.1</v>
          </cell>
          <cell r="AM216">
            <v>42665.2</v>
          </cell>
          <cell r="AN216">
            <v>43080.6</v>
          </cell>
          <cell r="AO216">
            <v>42633.8</v>
          </cell>
          <cell r="AP216">
            <v>42363.6</v>
          </cell>
          <cell r="AQ216">
            <v>42257.54</v>
          </cell>
          <cell r="AR216">
            <v>41592.700000000004</v>
          </cell>
          <cell r="AS216">
            <v>42407.7</v>
          </cell>
          <cell r="AT216">
            <v>41946.9</v>
          </cell>
          <cell r="AU216">
            <v>42371</v>
          </cell>
          <cell r="AV216">
            <v>43219.900000000009</v>
          </cell>
          <cell r="AW216">
            <v>42946.0290224204</v>
          </cell>
          <cell r="AX216">
            <v>42435.864284122792</v>
          </cell>
          <cell r="AY216">
            <v>41489.220990999995</v>
          </cell>
          <cell r="AZ216">
            <v>41364.448435010003</v>
          </cell>
          <cell r="BA216">
            <v>40929.973280990009</v>
          </cell>
          <cell r="BB216">
            <v>40888.435594279996</v>
          </cell>
          <cell r="BC216">
            <v>41272.322267780008</v>
          </cell>
          <cell r="BD216">
            <v>40525.326065350004</v>
          </cell>
          <cell r="BE216">
            <v>40565.707572400002</v>
          </cell>
          <cell r="BF216">
            <v>40280.296654040001</v>
          </cell>
          <cell r="BG216">
            <v>41364.448435010003</v>
          </cell>
          <cell r="BH216">
            <v>41272.322267780008</v>
          </cell>
          <cell r="BI216">
            <v>40280.296654040001</v>
          </cell>
          <cell r="BJ216">
            <v>42986.047041673773</v>
          </cell>
          <cell r="BK216">
            <v>45362.768551826739</v>
          </cell>
          <cell r="BL216">
            <v>47045.837192307357</v>
          </cell>
          <cell r="BM216">
            <v>48780.380682809009</v>
          </cell>
          <cell r="BN216">
            <v>52188.867509565585</v>
          </cell>
          <cell r="BO216">
            <v>41077.87999999999</v>
          </cell>
          <cell r="BP216">
            <v>42946.0290224204</v>
          </cell>
          <cell r="BQ216">
            <v>42986.047041673773</v>
          </cell>
          <cell r="BR216">
            <v>52188.8675095656</v>
          </cell>
          <cell r="BS216">
            <v>58331.199554694154</v>
          </cell>
          <cell r="BU216">
            <v>0.12690535382451906</v>
          </cell>
          <cell r="BV216">
            <v>5.6383039890405717E-2</v>
          </cell>
          <cell r="BW216">
            <v>2.2860612444951522E-2</v>
          </cell>
          <cell r="BX216">
            <v>4.5478223862098321E-2</v>
          </cell>
          <cell r="BY216">
            <v>-3.9835832485851985E-2</v>
          </cell>
          <cell r="BZ216">
            <v>-2.3314602133015616E-2</v>
          </cell>
          <cell r="CA216">
            <v>-3.9731263715793053E-2</v>
          </cell>
          <cell r="CB216">
            <v>9.3182117565482336E-4</v>
          </cell>
          <cell r="CD216">
            <v>0.25403954502878112</v>
          </cell>
          <cell r="CE216">
            <v>0.12348405243123217</v>
          </cell>
          <cell r="CF216">
            <v>4.5478223862098321E-2</v>
          </cell>
          <cell r="CG216">
            <v>9.3182117565482336E-4</v>
          </cell>
          <cell r="CH216">
            <v>0.21408854968613311</v>
          </cell>
          <cell r="CI216">
            <v>0.11769429647046348</v>
          </cell>
        </row>
        <row r="218">
          <cell r="A218" t="str">
            <v>III.  Financial system</v>
          </cell>
        </row>
        <row r="220">
          <cell r="A220" t="str">
            <v>Net foreign assets</v>
          </cell>
          <cell r="B220">
            <v>4771.9998689399999</v>
          </cell>
          <cell r="C220">
            <v>4795.24740028</v>
          </cell>
          <cell r="D220">
            <v>4287.4479993899986</v>
          </cell>
          <cell r="E220">
            <v>4382.7783659200004</v>
          </cell>
          <cell r="F220">
            <v>4538.5887214100003</v>
          </cell>
          <cell r="G220">
            <v>4699.5913950699987</v>
          </cell>
          <cell r="H220">
            <v>4806.5973957799997</v>
          </cell>
          <cell r="I220">
            <v>5165.2066176300013</v>
          </cell>
          <cell r="J220">
            <v>4880.8700852315596</v>
          </cell>
          <cell r="K220">
            <v>4930.1082197048072</v>
          </cell>
          <cell r="L220">
            <v>4717.5606722125467</v>
          </cell>
          <cell r="M220">
            <v>6230.4822022856861</v>
          </cell>
          <cell r="N220">
            <v>6834.1318920287231</v>
          </cell>
          <cell r="O220">
            <v>6645.4615054199994</v>
          </cell>
          <cell r="P220">
            <v>6555.5140479300035</v>
          </cell>
          <cell r="Q220">
            <v>6615.3061269099981</v>
          </cell>
          <cell r="R220">
            <v>6776.221246699999</v>
          </cell>
          <cell r="S220">
            <v>6817.3918269099995</v>
          </cell>
          <cell r="T220">
            <v>6896.8878247600042</v>
          </cell>
          <cell r="U220">
            <v>6935.2649375500014</v>
          </cell>
          <cell r="V220">
            <v>7438.0371100399971</v>
          </cell>
          <cell r="W220">
            <v>7536.8082701599997</v>
          </cell>
          <cell r="X220">
            <v>7924.3187400999968</v>
          </cell>
          <cell r="Y220">
            <v>7814.4684516900006</v>
          </cell>
          <cell r="Z220">
            <v>7800.6119472560913</v>
          </cell>
          <cell r="AA220">
            <v>7470.0269470104349</v>
          </cell>
          <cell r="AB220">
            <v>7727.8351507620555</v>
          </cell>
          <cell r="AC220">
            <v>7610.5724667031354</v>
          </cell>
          <cell r="AD220">
            <v>7271.6175225796487</v>
          </cell>
          <cell r="AE220">
            <v>7391.1958898280664</v>
          </cell>
          <cell r="AF220">
            <v>7006.9608069249907</v>
          </cell>
          <cell r="AG220">
            <v>7624.6213756918996</v>
          </cell>
          <cell r="AH220">
            <v>7614.6728070053632</v>
          </cell>
          <cell r="AI220">
            <v>8043.8267565147053</v>
          </cell>
          <cell r="AJ220">
            <v>8072.7541850001735</v>
          </cell>
          <cell r="AK220">
            <v>8340.8950559380246</v>
          </cell>
          <cell r="AL220">
            <v>8726.7179797900098</v>
          </cell>
          <cell r="AM220">
            <v>8783.5574406399974</v>
          </cell>
          <cell r="AN220">
            <v>8998.1254546199998</v>
          </cell>
          <cell r="AO220">
            <v>9605.1022916399997</v>
          </cell>
          <cell r="AP220">
            <v>10439.333302160005</v>
          </cell>
          <cell r="AQ220">
            <v>11055.274616859997</v>
          </cell>
          <cell r="AR220">
            <v>11233.416507099999</v>
          </cell>
          <cell r="AS220">
            <v>12082.391018259998</v>
          </cell>
          <cell r="AT220">
            <v>11764.959284810004</v>
          </cell>
          <cell r="AU220">
            <v>11019.558185756294</v>
          </cell>
          <cell r="AV220">
            <v>11024.273889623721</v>
          </cell>
          <cell r="AW220">
            <v>11623.362889156972</v>
          </cell>
          <cell r="AX220">
            <v>12554.020461008473</v>
          </cell>
          <cell r="AY220">
            <v>12562.32754373729</v>
          </cell>
          <cell r="AZ220">
            <v>12762.903771665475</v>
          </cell>
          <cell r="BA220">
            <v>13070.506403084817</v>
          </cell>
          <cell r="BB220">
            <v>13708.541620157706</v>
          </cell>
          <cell r="BC220">
            <v>14481.918091603387</v>
          </cell>
          <cell r="BD220">
            <v>16706.187946650996</v>
          </cell>
          <cell r="BE220">
            <v>16990.553236330001</v>
          </cell>
          <cell r="BF220">
            <v>17212.601182409602</v>
          </cell>
          <cell r="BG220">
            <v>12762.903771665475</v>
          </cell>
          <cell r="BH220">
            <v>14481.918091603387</v>
          </cell>
          <cell r="BI220">
            <v>17212.601182409602</v>
          </cell>
          <cell r="BJ220">
            <v>16099.637925193361</v>
          </cell>
          <cell r="BK220">
            <v>16109.543173677157</v>
          </cell>
          <cell r="BL220">
            <v>16119.200530213335</v>
          </cell>
          <cell r="BM220">
            <v>16128.833552046664</v>
          </cell>
          <cell r="BN220">
            <v>16150.806190502097</v>
          </cell>
          <cell r="BO220">
            <v>8340.8950559380246</v>
          </cell>
          <cell r="BP220">
            <v>11623.362889156972</v>
          </cell>
          <cell r="BQ220">
            <v>16099.637925193361</v>
          </cell>
          <cell r="BR220">
            <v>16150.806190502099</v>
          </cell>
          <cell r="BS220">
            <v>17081.277919546603</v>
          </cell>
          <cell r="BU220">
            <v>0.16437854574740496</v>
          </cell>
          <cell r="BV220">
            <v>0.49573557265266377</v>
          </cell>
          <cell r="BW220">
            <v>0.54503805783834225</v>
          </cell>
          <cell r="BX220">
            <v>0.39353904001970408</v>
          </cell>
          <cell r="BY220">
            <v>0.41839584656073958</v>
          </cell>
          <cell r="BZ220">
            <v>0.30995552742919119</v>
          </cell>
          <cell r="CA220">
            <v>0.46303958778957854</v>
          </cell>
          <cell r="CB220">
            <v>0.38511015088517553</v>
          </cell>
          <cell r="CD220">
            <v>0.25423172685144979</v>
          </cell>
          <cell r="CE220">
            <v>6.7365631776806989E-2</v>
          </cell>
          <cell r="CF220">
            <v>0.39353904001970408</v>
          </cell>
          <cell r="CG220">
            <v>0.38511015088517553</v>
          </cell>
          <cell r="CH220">
            <v>3.1782246002356462E-3</v>
          </cell>
          <cell r="CI220">
            <v>5.7611472645352713E-2</v>
          </cell>
        </row>
        <row r="222">
          <cell r="A222" t="str">
            <v>Net domestic assets</v>
          </cell>
          <cell r="B222">
            <v>12854.905828410001</v>
          </cell>
          <cell r="C222">
            <v>13983.801703660003</v>
          </cell>
          <cell r="D222">
            <v>15969.076118200002</v>
          </cell>
          <cell r="E222">
            <v>18072.05264251</v>
          </cell>
          <cell r="F222">
            <v>19094.389134959998</v>
          </cell>
          <cell r="G222">
            <v>20534.802178490001</v>
          </cell>
          <cell r="H222">
            <v>21576.183119360001</v>
          </cell>
          <cell r="I222">
            <v>23101.59172651</v>
          </cell>
          <cell r="J222">
            <v>24100.877611448439</v>
          </cell>
          <cell r="K222">
            <v>26081.596562645194</v>
          </cell>
          <cell r="L222">
            <v>27485.924448177451</v>
          </cell>
          <cell r="M222">
            <v>31041.893192544314</v>
          </cell>
          <cell r="N222">
            <v>29888.059997731274</v>
          </cell>
          <cell r="O222">
            <v>30101.927189260005</v>
          </cell>
          <cell r="P222">
            <v>31116.570175269997</v>
          </cell>
          <cell r="Q222">
            <v>31798.314239469997</v>
          </cell>
          <cell r="R222">
            <v>31939.394176299997</v>
          </cell>
          <cell r="S222">
            <v>32761.359760110001</v>
          </cell>
          <cell r="T222">
            <v>33331.461072849997</v>
          </cell>
          <cell r="U222">
            <v>33635.544453429997</v>
          </cell>
          <cell r="V222">
            <v>33806.575017270006</v>
          </cell>
          <cell r="W222">
            <v>34302.611352879998</v>
          </cell>
          <cell r="X222">
            <v>34993.298878730006</v>
          </cell>
          <cell r="Y222">
            <v>37718.22500993</v>
          </cell>
          <cell r="Z222">
            <v>37080.796749693916</v>
          </cell>
          <cell r="AA222">
            <v>38043.103692319572</v>
          </cell>
          <cell r="AB222">
            <v>37735.402628207943</v>
          </cell>
          <cell r="AC222">
            <v>39123.087165676872</v>
          </cell>
          <cell r="AD222">
            <v>39706.476628640354</v>
          </cell>
          <cell r="AE222">
            <v>40088.257814261931</v>
          </cell>
          <cell r="AF222">
            <v>40812.889910135011</v>
          </cell>
          <cell r="AG222">
            <v>40559.804890158099</v>
          </cell>
          <cell r="AH222">
            <v>40607.786623604639</v>
          </cell>
          <cell r="AI222">
            <v>40214.356664085302</v>
          </cell>
          <cell r="AJ222">
            <v>39949.299239789834</v>
          </cell>
          <cell r="AK222">
            <v>41845.865923961974</v>
          </cell>
          <cell r="AL222">
            <v>41368.647159198765</v>
          </cell>
          <cell r="AM222">
            <v>41375.420683780001</v>
          </cell>
          <cell r="AN222">
            <v>41440.429045689998</v>
          </cell>
          <cell r="AO222">
            <v>40393.081998890004</v>
          </cell>
          <cell r="AP222">
            <v>39544.487798519993</v>
          </cell>
          <cell r="AQ222">
            <v>39222.989284750001</v>
          </cell>
          <cell r="AR222">
            <v>38666.184565250005</v>
          </cell>
          <cell r="AS222">
            <v>38401.74976661001</v>
          </cell>
          <cell r="AT222">
            <v>38074.319700050008</v>
          </cell>
          <cell r="AU222">
            <v>39472.204616723713</v>
          </cell>
          <cell r="AV222">
            <v>40492.218083006286</v>
          </cell>
          <cell r="AW222">
            <v>42891.629950586677</v>
          </cell>
          <cell r="AX222">
            <v>40103.413451094326</v>
          </cell>
          <cell r="AY222">
            <v>39198.747904152697</v>
          </cell>
          <cell r="AZ222">
            <v>38888.017863604517</v>
          </cell>
          <cell r="BA222">
            <v>38355.888280405197</v>
          </cell>
          <cell r="BB222">
            <v>37778.135521122284</v>
          </cell>
          <cell r="BC222">
            <v>37952.246272476623</v>
          </cell>
          <cell r="BD222">
            <v>35118.458848089009</v>
          </cell>
          <cell r="BE222">
            <v>34561.522658790003</v>
          </cell>
          <cell r="BF222">
            <v>33969.9157914604</v>
          </cell>
          <cell r="BG222">
            <v>38888.017863604517</v>
          </cell>
          <cell r="BH222">
            <v>37952.246272476623</v>
          </cell>
          <cell r="BI222">
            <v>33969.9157914604</v>
          </cell>
          <cell r="BJ222">
            <v>39886.619091511981</v>
          </cell>
          <cell r="BK222">
            <v>41064.070381838465</v>
          </cell>
          <cell r="BL222">
            <v>43512.192324826814</v>
          </cell>
          <cell r="BM222">
            <v>45260.910184110042</v>
          </cell>
          <cell r="BN222">
            <v>50603.296132807467</v>
          </cell>
          <cell r="BO222">
            <v>41845.865923961974</v>
          </cell>
          <cell r="BP222">
            <v>42891.629950586677</v>
          </cell>
          <cell r="BQ222">
            <v>39886.619091511981</v>
          </cell>
          <cell r="BR222">
            <v>50603.296132807474</v>
          </cell>
          <cell r="BS222">
            <v>57516.921736867487</v>
          </cell>
          <cell r="BU222">
            <v>9.8184361618881333E-2</v>
          </cell>
          <cell r="BV222">
            <v>-2.1584089124573991E-2</v>
          </cell>
          <cell r="BW222">
            <v>-6.2388697690850425E-2</v>
          </cell>
          <cell r="BX222">
            <v>2.4990856409208062E-2</v>
          </cell>
          <cell r="BY222">
            <v>-6.1592296239774247E-2</v>
          </cell>
          <cell r="BZ222">
            <v>-3.2397913454481286E-2</v>
          </cell>
          <cell r="CA222">
            <v>-0.10779979631741698</v>
          </cell>
          <cell r="CB222">
            <v>-7.0060542407379245E-2</v>
          </cell>
          <cell r="CD222">
            <v>0.21507489172693939</v>
          </cell>
          <cell r="CE222">
            <v>0.10943359378510786</v>
          </cell>
          <cell r="CF222">
            <v>2.4990856409208062E-2</v>
          </cell>
          <cell r="CG222">
            <v>-7.0060542407379245E-2</v>
          </cell>
          <cell r="CH222">
            <v>0.26867850134673454</v>
          </cell>
          <cell r="CI222">
            <v>0.13662401725601669</v>
          </cell>
        </row>
        <row r="224">
          <cell r="A224" t="str">
            <v>Net credit to NFPS</v>
          </cell>
          <cell r="B224">
            <v>1222.2376995099999</v>
          </cell>
          <cell r="C224">
            <v>1208.2844990099998</v>
          </cell>
          <cell r="D224">
            <v>958.53856738999991</v>
          </cell>
          <cell r="E224">
            <v>1056.9185387900002</v>
          </cell>
          <cell r="F224">
            <v>1129.7226261699998</v>
          </cell>
          <cell r="G224">
            <v>596.73794563999991</v>
          </cell>
          <cell r="H224">
            <v>757.22053828000003</v>
          </cell>
          <cell r="I224">
            <v>1208.5046304299999</v>
          </cell>
          <cell r="J224">
            <v>1091.14465008</v>
          </cell>
          <cell r="K224">
            <v>1114.0950104199999</v>
          </cell>
          <cell r="L224">
            <v>712.94794503999969</v>
          </cell>
          <cell r="M224">
            <v>1211.3174240699998</v>
          </cell>
          <cell r="N224">
            <v>1213.2591941599999</v>
          </cell>
          <cell r="O224">
            <v>1288.2565353499999</v>
          </cell>
          <cell r="P224">
            <v>1289.91811383</v>
          </cell>
          <cell r="Q224">
            <v>1194.01831657</v>
          </cell>
          <cell r="R224">
            <v>1176.38060683</v>
          </cell>
          <cell r="S224">
            <v>1443.7357196399994</v>
          </cell>
          <cell r="T224">
            <v>1014.92458062</v>
          </cell>
          <cell r="U224">
            <v>1043.1435565400004</v>
          </cell>
          <cell r="V224">
            <v>1214.48638843</v>
          </cell>
          <cell r="W224">
            <v>1476.6693977099999</v>
          </cell>
          <cell r="X224">
            <v>1312.4812471599998</v>
          </cell>
          <cell r="Y224">
            <v>1809.1564036310001</v>
          </cell>
          <cell r="Z224">
            <v>1357.4393896000001</v>
          </cell>
          <cell r="AA224">
            <v>2098.2617737199998</v>
          </cell>
          <cell r="AB224">
            <v>1678.3937529199995</v>
          </cell>
          <cell r="AC224">
            <v>1656.9996666520005</v>
          </cell>
          <cell r="AD224">
            <v>1720.8673351589991</v>
          </cell>
          <cell r="AE224">
            <v>2269.572917553</v>
          </cell>
          <cell r="AF224">
            <v>1940.4038597599997</v>
          </cell>
          <cell r="AG224">
            <v>2648.8145771549998</v>
          </cell>
          <cell r="AH224">
            <v>3360.7229130950004</v>
          </cell>
          <cell r="AI224">
            <v>3863.1386047460005</v>
          </cell>
          <cell r="AJ224">
            <v>2980.8628086220001</v>
          </cell>
          <cell r="AK224">
            <v>5528.6268385829717</v>
          </cell>
          <cell r="AL224">
            <v>4718.8221340119999</v>
          </cell>
          <cell r="AM224">
            <v>5035.2074241544397</v>
          </cell>
          <cell r="AN224">
            <v>4838.4986387330009</v>
          </cell>
          <cell r="AO224">
            <v>4869.0649634990004</v>
          </cell>
          <cell r="AP224">
            <v>4786.6965501879986</v>
          </cell>
          <cell r="AQ224">
            <v>5753.1897790909989</v>
          </cell>
          <cell r="AR224">
            <v>5473.7279725799999</v>
          </cell>
          <cell r="AS224">
            <v>6600.2065771400012</v>
          </cell>
          <cell r="AT224">
            <v>6549.6832564899996</v>
          </cell>
          <cell r="AU224">
            <v>6690.9784055499995</v>
          </cell>
          <cell r="AV224">
            <v>6108.8972280800008</v>
          </cell>
          <cell r="AW224">
            <v>8160.3102461952203</v>
          </cell>
          <cell r="AX224">
            <v>6207.0219408552512</v>
          </cell>
          <cell r="AY224">
            <v>6894.9552101299996</v>
          </cell>
          <cell r="AZ224">
            <v>6834.2269474637178</v>
          </cell>
          <cell r="BA224">
            <v>6597.6793683699998</v>
          </cell>
          <cell r="BB224">
            <v>6814.5176181899997</v>
          </cell>
          <cell r="BC224">
            <v>7231.2259174800001</v>
          </cell>
          <cell r="BD224">
            <v>6930.2489001699996</v>
          </cell>
          <cell r="BE224">
            <v>6835.928817</v>
          </cell>
          <cell r="BF224">
            <v>6444.8235956900016</v>
          </cell>
          <cell r="BG224">
            <v>6834.2269474637178</v>
          </cell>
          <cell r="BH224">
            <v>7231.2259174800001</v>
          </cell>
          <cell r="BI224">
            <v>6444.8235956900016</v>
          </cell>
          <cell r="BJ224">
            <v>9022.670252305561</v>
          </cell>
          <cell r="BK224">
            <v>9474.0882701786941</v>
          </cell>
          <cell r="BL224">
            <v>12228.686837563204</v>
          </cell>
          <cell r="BM224">
            <v>13154.062463565582</v>
          </cell>
          <cell r="BN224">
            <v>14208.422294591026</v>
          </cell>
          <cell r="BO224">
            <v>5528.6268385829717</v>
          </cell>
          <cell r="BP224">
            <v>8160.3102461952203</v>
          </cell>
          <cell r="BQ224">
            <v>9022.670252305561</v>
          </cell>
          <cell r="BR224">
            <v>14206.931389823631</v>
          </cell>
          <cell r="BS224">
            <v>12887.120496877593</v>
          </cell>
          <cell r="BU224">
            <v>1.8828149713469693</v>
          </cell>
          <cell r="BV224">
            <v>1.5349217619735929</v>
          </cell>
          <cell r="BW224">
            <v>0.94889118378943671</v>
          </cell>
          <cell r="BX224">
            <v>0.47601031584305087</v>
          </cell>
          <cell r="BY224">
            <v>0.41246850681212832</v>
          </cell>
          <cell r="BZ224">
            <v>0.25690724539640164</v>
          </cell>
          <cell r="CA224">
            <v>-1.6009882721594759E-2</v>
          </cell>
          <cell r="CB224">
            <v>0.10567735540599332</v>
          </cell>
          <cell r="CD224">
            <v>0.4935444398647173</v>
          </cell>
          <cell r="CE224">
            <v>2.0559142523481921</v>
          </cell>
          <cell r="CF224">
            <v>0.47601031584305087</v>
          </cell>
          <cell r="CG224">
            <v>0.10567735540599332</v>
          </cell>
          <cell r="CH224">
            <v>0.57458169173292539</v>
          </cell>
          <cell r="CI224">
            <v>-9.2899082619024465E-2</v>
          </cell>
        </row>
        <row r="225">
          <cell r="A225" t="str">
            <v xml:space="preserve">  Central Government</v>
          </cell>
          <cell r="B225">
            <v>911.88076640000008</v>
          </cell>
          <cell r="C225">
            <v>859.92849347999993</v>
          </cell>
          <cell r="D225">
            <v>665.85192963999998</v>
          </cell>
          <cell r="E225">
            <v>891.49946696999996</v>
          </cell>
          <cell r="F225">
            <v>557.97209903000009</v>
          </cell>
          <cell r="G225">
            <v>271.30966429999995</v>
          </cell>
          <cell r="H225">
            <v>159.17743990999986</v>
          </cell>
          <cell r="I225">
            <v>523.41730353999992</v>
          </cell>
          <cell r="J225">
            <v>293.09076143999982</v>
          </cell>
          <cell r="K225">
            <v>306.12449382</v>
          </cell>
          <cell r="L225">
            <v>235.0969544699999</v>
          </cell>
          <cell r="M225">
            <v>661.30794687999992</v>
          </cell>
          <cell r="N225">
            <v>655.2590551400001</v>
          </cell>
          <cell r="O225">
            <v>-17.868249260000198</v>
          </cell>
          <cell r="P225">
            <v>343.72299225999996</v>
          </cell>
          <cell r="Q225">
            <v>534.16588677000004</v>
          </cell>
          <cell r="R225">
            <v>469.77867466999976</v>
          </cell>
          <cell r="S225">
            <v>590.48540552999998</v>
          </cell>
          <cell r="T225">
            <v>131.17307332999985</v>
          </cell>
          <cell r="U225">
            <v>-187.66114526999962</v>
          </cell>
          <cell r="V225">
            <v>-152.46934951999975</v>
          </cell>
          <cell r="W225">
            <v>-79.815996670000288</v>
          </cell>
          <cell r="X225">
            <v>93.000498850000042</v>
          </cell>
          <cell r="Y225">
            <v>379.65942240100003</v>
          </cell>
          <cell r="Z225">
            <v>-269.61555298000019</v>
          </cell>
          <cell r="AA225">
            <v>48.156294310000021</v>
          </cell>
          <cell r="AB225">
            <v>10.178632750000133</v>
          </cell>
          <cell r="AC225">
            <v>230.30492713200022</v>
          </cell>
          <cell r="AD225">
            <v>539.04784889899986</v>
          </cell>
          <cell r="AE225">
            <v>455.68148986300037</v>
          </cell>
          <cell r="AF225">
            <v>230.65909641999997</v>
          </cell>
          <cell r="AG225">
            <v>535.9589814750002</v>
          </cell>
          <cell r="AH225">
            <v>648.05164561500033</v>
          </cell>
          <cell r="AI225">
            <v>1175.9017271460002</v>
          </cell>
          <cell r="AJ225">
            <v>1000.0220253620001</v>
          </cell>
          <cell r="AK225">
            <v>2595.2325224129718</v>
          </cell>
          <cell r="AL225">
            <v>1989.9801563119995</v>
          </cell>
          <cell r="AM225">
            <v>1760.56213253444</v>
          </cell>
          <cell r="AN225">
            <v>1458.8766747829995</v>
          </cell>
          <cell r="AO225">
            <v>2279.5673787790001</v>
          </cell>
          <cell r="AP225">
            <v>2024.2608980479995</v>
          </cell>
          <cell r="AQ225">
            <v>2477.4210765609996</v>
          </cell>
          <cell r="AR225">
            <v>2720.8391950800001</v>
          </cell>
          <cell r="AS225">
            <v>3303.4231648100003</v>
          </cell>
          <cell r="AT225">
            <v>2779.3647348399995</v>
          </cell>
          <cell r="AU225">
            <v>3307.9657482699999</v>
          </cell>
          <cell r="AV225">
            <v>2856.4635532600005</v>
          </cell>
          <cell r="AW225">
            <v>5461.1011138384201</v>
          </cell>
          <cell r="AX225">
            <v>4798.9526900852507</v>
          </cell>
          <cell r="AY225">
            <v>4681.9210296399997</v>
          </cell>
          <cell r="AZ225">
            <v>4592.1147652337186</v>
          </cell>
          <cell r="BA225">
            <v>4234.5776186900002</v>
          </cell>
          <cell r="BB225">
            <v>4699.2555973899998</v>
          </cell>
          <cell r="BC225">
            <v>4899.0411717799998</v>
          </cell>
          <cell r="BD225">
            <v>5026.4385175099997</v>
          </cell>
          <cell r="BE225">
            <v>4646.2826578499989</v>
          </cell>
          <cell r="BF225">
            <v>4263.2237257800016</v>
          </cell>
          <cell r="BG225">
            <v>4592.1147652337186</v>
          </cell>
          <cell r="BH225">
            <v>4899.0411717799998</v>
          </cell>
          <cell r="BI225">
            <v>4263.2237257800016</v>
          </cell>
          <cell r="BJ225">
            <v>5968.4584563714898</v>
          </cell>
          <cell r="BK225">
            <v>6267.0695782225721</v>
          </cell>
          <cell r="BL225">
            <v>8089.2249550317583</v>
          </cell>
          <cell r="BM225">
            <v>8701.3570429713182</v>
          </cell>
          <cell r="BN225">
            <v>9398.8116405095807</v>
          </cell>
          <cell r="BO225">
            <v>2595.2325224129718</v>
          </cell>
          <cell r="BP225">
            <v>5461.1011138384201</v>
          </cell>
          <cell r="BQ225">
            <v>5968.4584563714898</v>
          </cell>
          <cell r="BR225">
            <v>9397.8254132711045</v>
          </cell>
          <cell r="BS225">
            <v>8524.7760537644645</v>
          </cell>
          <cell r="BU225">
            <v>142.32737123097209</v>
          </cell>
          <cell r="BV225">
            <v>4.4367384492748014</v>
          </cell>
          <cell r="BW225">
            <v>3.2888012917587535</v>
          </cell>
          <cell r="BX225">
            <v>1.1042820119874448</v>
          </cell>
          <cell r="BY225">
            <v>2.1477059333454434</v>
          </cell>
          <cell r="BZ225">
            <v>0.97747618203867925</v>
          </cell>
          <cell r="CA225">
            <v>0.53388422625482579</v>
          </cell>
          <cell r="CB225">
            <v>9.2903854361426674E-2</v>
          </cell>
          <cell r="CD225">
            <v>-0.42589617410133351</v>
          </cell>
          <cell r="CE225">
            <v>5.8356857996582567</v>
          </cell>
          <cell r="CF225">
            <v>1.1042820119874448</v>
          </cell>
          <cell r="CG225">
            <v>9.2903854361426674E-2</v>
          </cell>
          <cell r="CH225">
            <v>0.57458169173292539</v>
          </cell>
          <cell r="CI225">
            <v>-9.2899082619024465E-2</v>
          </cell>
        </row>
        <row r="226">
          <cell r="A226" t="str">
            <v xml:space="preserve">  Rest of public sector</v>
          </cell>
          <cell r="B226">
            <v>310.35693310999989</v>
          </cell>
          <cell r="C226">
            <v>348.35600552999989</v>
          </cell>
          <cell r="D226">
            <v>292.68663774999993</v>
          </cell>
          <cell r="E226">
            <v>165.41907182000011</v>
          </cell>
          <cell r="F226">
            <v>571.75052713999969</v>
          </cell>
          <cell r="G226">
            <v>325.42828133999996</v>
          </cell>
          <cell r="H226">
            <v>598.04309837000017</v>
          </cell>
          <cell r="I226">
            <v>685.08732688999987</v>
          </cell>
          <cell r="J226">
            <v>798.0538886400002</v>
          </cell>
          <cell r="K226">
            <v>807.97051659999988</v>
          </cell>
          <cell r="L226">
            <v>477.85099056999979</v>
          </cell>
          <cell r="M226">
            <v>550.00947718999987</v>
          </cell>
          <cell r="N226">
            <v>558.00013901999989</v>
          </cell>
          <cell r="O226">
            <v>1306.1247846100002</v>
          </cell>
          <cell r="P226">
            <v>946.19512157000008</v>
          </cell>
          <cell r="Q226">
            <v>659.8524298000001</v>
          </cell>
          <cell r="R226">
            <v>706.60193216000016</v>
          </cell>
          <cell r="S226">
            <v>853.25031410999952</v>
          </cell>
          <cell r="T226">
            <v>883.75150729000018</v>
          </cell>
          <cell r="U226">
            <v>1230.8047018100001</v>
          </cell>
          <cell r="V226">
            <v>1366.9557379499997</v>
          </cell>
          <cell r="W226">
            <v>1556.4853943800001</v>
          </cell>
          <cell r="X226">
            <v>1219.4807483099999</v>
          </cell>
          <cell r="Y226">
            <v>1429.4969812300001</v>
          </cell>
          <cell r="Z226">
            <v>1627.0549425800002</v>
          </cell>
          <cell r="AA226">
            <v>2050.10547941</v>
          </cell>
          <cell r="AB226">
            <v>1668.2151201699994</v>
          </cell>
          <cell r="AC226">
            <v>1426.6947395200004</v>
          </cell>
          <cell r="AD226">
            <v>1181.8194862599994</v>
          </cell>
          <cell r="AE226">
            <v>1813.8914276899995</v>
          </cell>
          <cell r="AF226">
            <v>1709.7447633399997</v>
          </cell>
          <cell r="AG226">
            <v>2112.8555956799996</v>
          </cell>
          <cell r="AH226">
            <v>2712.6712674800001</v>
          </cell>
          <cell r="AI226">
            <v>2687.2368776000003</v>
          </cell>
          <cell r="AJ226">
            <v>1980.8407832599999</v>
          </cell>
          <cell r="AK226">
            <v>2933.3943161699995</v>
          </cell>
          <cell r="AL226">
            <v>2728.8419776999999</v>
          </cell>
          <cell r="AM226">
            <v>3274.6452916200001</v>
          </cell>
          <cell r="AN226">
            <v>3379.6219639500009</v>
          </cell>
          <cell r="AO226">
            <v>2589.4975847199998</v>
          </cell>
          <cell r="AP226">
            <v>2762.4356521399995</v>
          </cell>
          <cell r="AQ226">
            <v>3275.7687025299992</v>
          </cell>
          <cell r="AR226">
            <v>2752.8887774999998</v>
          </cell>
          <cell r="AS226">
            <v>3296.7834123300004</v>
          </cell>
          <cell r="AT226">
            <v>3770.3185216500001</v>
          </cell>
          <cell r="AU226">
            <v>3383.0126572799995</v>
          </cell>
          <cell r="AV226">
            <v>3252.4336748199999</v>
          </cell>
          <cell r="AW226">
            <v>2699.2091323568002</v>
          </cell>
          <cell r="AX226">
            <v>1408.0692507700003</v>
          </cell>
          <cell r="AY226">
            <v>2213.0341804899999</v>
          </cell>
          <cell r="AZ226">
            <v>2242.1121822299997</v>
          </cell>
          <cell r="BA226">
            <v>2363.1017496799996</v>
          </cell>
          <cell r="BB226">
            <v>2115.2620207999998</v>
          </cell>
          <cell r="BC226">
            <v>2332.1847457000003</v>
          </cell>
          <cell r="BD226">
            <v>1903.8103826600002</v>
          </cell>
          <cell r="BE226">
            <v>2189.6461591500006</v>
          </cell>
          <cell r="BF226">
            <v>2181.5998699100001</v>
          </cell>
          <cell r="BG226">
            <v>2242.1121822299997</v>
          </cell>
          <cell r="BH226">
            <v>2332.1847457000003</v>
          </cell>
          <cell r="BI226">
            <v>2181.5998699100001</v>
          </cell>
          <cell r="BJ226">
            <v>3054.2117959340712</v>
          </cell>
          <cell r="BK226">
            <v>3207.0186919561211</v>
          </cell>
          <cell r="BL226">
            <v>4139.4618825314456</v>
          </cell>
          <cell r="BM226">
            <v>4452.7054205942641</v>
          </cell>
          <cell r="BN226">
            <v>4809.6106540814462</v>
          </cell>
          <cell r="BO226">
            <v>2933.3943161699995</v>
          </cell>
          <cell r="BP226">
            <v>2699.2091323568002</v>
          </cell>
          <cell r="BQ226">
            <v>3054.2117959340712</v>
          </cell>
          <cell r="BR226">
            <v>4809.105976552526</v>
          </cell>
          <cell r="BS226">
            <v>4362.3444431131284</v>
          </cell>
          <cell r="BU226">
            <v>1.0258909795791809</v>
          </cell>
          <cell r="BV226">
            <v>0.80593427617754831</v>
          </cell>
          <cell r="BW226">
            <v>0.38989142062632842</v>
          </cell>
          <cell r="BX226">
            <v>-7.9834198396812939E-2</v>
          </cell>
          <cell r="BY226">
            <v>-0.33657900021176157</v>
          </cell>
          <cell r="BZ226">
            <v>-0.28804962819909519</v>
          </cell>
          <cell r="CA226">
            <v>-0.4213751815973179</v>
          </cell>
          <cell r="CB226">
            <v>0.13152099232388936</v>
          </cell>
          <cell r="CD226">
            <v>1.5990406356874152</v>
          </cell>
          <cell r="CE226">
            <v>1.052046527335778</v>
          </cell>
          <cell r="CF226">
            <v>-7.9834198396812939E-2</v>
          </cell>
          <cell r="CG226">
            <v>0.13152099232388936</v>
          </cell>
          <cell r="CH226">
            <v>0.57458169173292539</v>
          </cell>
          <cell r="CI226">
            <v>-9.2899082619024465E-2</v>
          </cell>
        </row>
        <row r="227">
          <cell r="A227" t="str">
            <v>Fogafín</v>
          </cell>
          <cell r="Y227">
            <v>-0.25908066000000002</v>
          </cell>
          <cell r="Z227">
            <v>-3.3951129799999999</v>
          </cell>
          <cell r="AA227">
            <v>-0.10012095</v>
          </cell>
          <cell r="AB227">
            <v>-0.14532204000000001</v>
          </cell>
          <cell r="AC227">
            <v>-7.3494131600000001</v>
          </cell>
          <cell r="AD227">
            <v>-0.31561479999999997</v>
          </cell>
          <cell r="AE227">
            <v>-1.6325559999999999E-2</v>
          </cell>
          <cell r="AF227">
            <v>-10.73636568</v>
          </cell>
          <cell r="AG227">
            <v>-8.7611350000000005E-2</v>
          </cell>
          <cell r="AH227">
            <v>-35.390487479999997</v>
          </cell>
          <cell r="AI227">
            <v>-26.814661099999999</v>
          </cell>
          <cell r="AJ227">
            <v>16.089184760000002</v>
          </cell>
          <cell r="AK227">
            <v>18.75571296</v>
          </cell>
          <cell r="AL227">
            <v>-63.06289838</v>
          </cell>
          <cell r="AM227">
            <v>34.018065119999967</v>
          </cell>
          <cell r="AN227">
            <v>50.07650323</v>
          </cell>
          <cell r="AO227">
            <v>-230.70435615599996</v>
          </cell>
          <cell r="AP227">
            <v>-287.54150647</v>
          </cell>
          <cell r="AQ227">
            <v>-321.9858279</v>
          </cell>
          <cell r="AR227">
            <v>478.41267223999989</v>
          </cell>
          <cell r="AS227">
            <v>1488.9408796400003</v>
          </cell>
          <cell r="AT227">
            <v>2272.9746354099998</v>
          </cell>
          <cell r="AU227">
            <v>2452.8526126400006</v>
          </cell>
          <cell r="AV227">
            <v>2645.0696673631001</v>
          </cell>
          <cell r="AW227">
            <v>3022.6374376100002</v>
          </cell>
          <cell r="AX227">
            <v>3433.6714622600002</v>
          </cell>
          <cell r="AY227">
            <v>3888.4035136665498</v>
          </cell>
          <cell r="AZ227">
            <v>4142.1779210218401</v>
          </cell>
          <cell r="BA227">
            <v>4316.4030757962801</v>
          </cell>
          <cell r="BB227">
            <v>4460.2965731537997</v>
          </cell>
          <cell r="BC227">
            <v>4427.90340790347</v>
          </cell>
          <cell r="BD227">
            <v>4531.8686728213297</v>
          </cell>
          <cell r="BE227">
            <v>4554.1305421595898</v>
          </cell>
          <cell r="BF227">
            <v>4466.5221180073704</v>
          </cell>
          <cell r="BG227">
            <v>4142.1779210218401</v>
          </cell>
          <cell r="BH227">
            <v>4427.90340790347</v>
          </cell>
          <cell r="BI227">
            <v>4466.5221180073704</v>
          </cell>
          <cell r="BJ227">
            <v>5294.0303435289661</v>
          </cell>
          <cell r="BK227">
            <v>4971.6053435289659</v>
          </cell>
          <cell r="BL227">
            <v>4799.1803435289658</v>
          </cell>
          <cell r="BM227">
            <v>4330.8574837533661</v>
          </cell>
          <cell r="BN227">
            <v>4158.4324837533659</v>
          </cell>
          <cell r="BO227">
            <v>18.75571296</v>
          </cell>
          <cell r="BP227">
            <v>3022.6374376100002</v>
          </cell>
          <cell r="BQ227">
            <v>5294.0303435289661</v>
          </cell>
          <cell r="BR227">
            <v>4158.4324837533668</v>
          </cell>
          <cell r="BS227">
            <v>3743.4221180073705</v>
          </cell>
          <cell r="BU227">
            <v>345.58987246531905</v>
          </cell>
          <cell r="BV227">
            <v>19721.804479601313</v>
          </cell>
          <cell r="BW227">
            <v>65.225581427622657</v>
          </cell>
          <cell r="BX227">
            <v>160.15822651244073</v>
          </cell>
          <cell r="BY227">
            <v>81.716996072927273</v>
          </cell>
          <cell r="BZ227">
            <v>14.751858076432654</v>
          </cell>
          <cell r="CA227">
            <v>0.96505585606840616</v>
          </cell>
          <cell r="CB227">
            <v>0.75146058791455861</v>
          </cell>
          <cell r="CE227">
            <v>73.393334801601938</v>
          </cell>
          <cell r="CF227">
            <v>160.15822651244073</v>
          </cell>
          <cell r="CG227">
            <v>0.75146058791455861</v>
          </cell>
          <cell r="CH227">
            <v>-0.21450535529394366</v>
          </cell>
          <cell r="CI227">
            <v>-9.979971235974272E-2</v>
          </cell>
        </row>
        <row r="228">
          <cell r="A228" t="str">
            <v>Quasi-fiscal balance</v>
          </cell>
          <cell r="B228">
            <v>776.30099999999993</v>
          </cell>
          <cell r="C228">
            <v>772.45099999999991</v>
          </cell>
          <cell r="D228">
            <v>787.17599999999993</v>
          </cell>
          <cell r="E228">
            <v>868.4</v>
          </cell>
          <cell r="F228">
            <v>733.33649999999989</v>
          </cell>
          <cell r="G228">
            <v>696.36209999999994</v>
          </cell>
          <cell r="H228">
            <v>667.57099999999991</v>
          </cell>
          <cell r="I228">
            <v>580.65629999999987</v>
          </cell>
          <cell r="J228">
            <v>600.1312999999999</v>
          </cell>
          <cell r="K228">
            <v>566.54229999999984</v>
          </cell>
          <cell r="L228">
            <v>575.22129999999993</v>
          </cell>
          <cell r="M228">
            <v>566.88929999999982</v>
          </cell>
          <cell r="N228">
            <v>444.98929999999984</v>
          </cell>
          <cell r="O228">
            <v>462.81399999999985</v>
          </cell>
          <cell r="P228">
            <v>482.17889999999983</v>
          </cell>
          <cell r="Q228">
            <v>567.83539999999982</v>
          </cell>
          <cell r="R228">
            <v>613.63539999999989</v>
          </cell>
          <cell r="S228">
            <v>627.53539999999987</v>
          </cell>
          <cell r="T228">
            <v>619.63539999999989</v>
          </cell>
          <cell r="U228">
            <v>678.97121047170788</v>
          </cell>
          <cell r="V228">
            <v>834.52829999999983</v>
          </cell>
          <cell r="W228">
            <v>681.38929999999982</v>
          </cell>
          <cell r="X228">
            <v>679.48929999999984</v>
          </cell>
          <cell r="Y228">
            <v>638.48929999999984</v>
          </cell>
          <cell r="Z228">
            <v>536.48929999999984</v>
          </cell>
          <cell r="AA228">
            <v>484.98929999999984</v>
          </cell>
          <cell r="AB228">
            <v>417.68929999999983</v>
          </cell>
          <cell r="AC228">
            <v>316.78929999999986</v>
          </cell>
          <cell r="AD228">
            <v>250.58929999999987</v>
          </cell>
          <cell r="AE228">
            <v>188.68929999999983</v>
          </cell>
          <cell r="AF228">
            <v>82.589299999999866</v>
          </cell>
          <cell r="AG228">
            <v>-11.810700000000111</v>
          </cell>
          <cell r="AH228">
            <v>-144.61070000000018</v>
          </cell>
          <cell r="AI228">
            <v>-287.11070000000018</v>
          </cell>
          <cell r="AJ228">
            <v>-410.41070000000025</v>
          </cell>
          <cell r="AK228">
            <v>-469.41070000000025</v>
          </cell>
          <cell r="AL228">
            <v>-578.51070000000027</v>
          </cell>
          <cell r="AM228">
            <v>-638.11070000000018</v>
          </cell>
          <cell r="AN228">
            <v>-829.21070000000032</v>
          </cell>
          <cell r="AO228">
            <v>-723.01070000000027</v>
          </cell>
          <cell r="AP228">
            <v>-691.21070000000032</v>
          </cell>
          <cell r="AQ228">
            <v>-738.01070000000027</v>
          </cell>
          <cell r="AR228">
            <v>-744.71070000000032</v>
          </cell>
          <cell r="AS228">
            <v>-806.31070000000022</v>
          </cell>
          <cell r="AT228">
            <v>-876.51070000000027</v>
          </cell>
          <cell r="AU228">
            <v>-971.11070000000018</v>
          </cell>
          <cell r="AV228">
            <v>-1033.5107000000003</v>
          </cell>
          <cell r="AW228">
            <v>-1078.3107000000002</v>
          </cell>
          <cell r="AX228">
            <v>-1133.3107000000002</v>
          </cell>
          <cell r="AY228">
            <v>-1164.2107000000003</v>
          </cell>
          <cell r="AZ228">
            <v>-1190.6107000000002</v>
          </cell>
          <cell r="BA228">
            <v>-1206.9107000000001</v>
          </cell>
          <cell r="BB228">
            <v>-1321.7107000000003</v>
          </cell>
          <cell r="BC228">
            <v>-1390.7107000000001</v>
          </cell>
          <cell r="BD228">
            <v>-1433.5107000000003</v>
          </cell>
          <cell r="BE228">
            <v>-1493.5107000000003</v>
          </cell>
          <cell r="BF228">
            <v>-1471.1107000000002</v>
          </cell>
          <cell r="BG228">
            <v>-1190.6107000000002</v>
          </cell>
          <cell r="BH228">
            <v>-1390.7107000000001</v>
          </cell>
          <cell r="BI228">
            <v>-1471.1107000000002</v>
          </cell>
          <cell r="BJ228">
            <v>-1787.2138019522858</v>
          </cell>
          <cell r="BK228">
            <v>-2040.3514768160931</v>
          </cell>
          <cell r="BL228">
            <v>-2244.0835209297275</v>
          </cell>
          <cell r="BM228">
            <v>-2541.5779016889583</v>
          </cell>
          <cell r="BN228">
            <v>-2782.0284021304283</v>
          </cell>
          <cell r="BO228">
            <v>-469.41070000000025</v>
          </cell>
          <cell r="BP228">
            <v>-1078.3107000000002</v>
          </cell>
          <cell r="BQ228">
            <v>-1787.2138019522858</v>
          </cell>
          <cell r="BR228">
            <v>-2782.0284021304283</v>
          </cell>
          <cell r="BS228">
            <v>-3852.5050038102972</v>
          </cell>
          <cell r="BU228">
            <v>-2.9852332822507082</v>
          </cell>
          <cell r="BV228">
            <v>-4.9112482795791861</v>
          </cell>
          <cell r="BW228">
            <v>5.0611745880491501</v>
          </cell>
          <cell r="BX228">
            <v>1.2971583306473407</v>
          </cell>
          <cell r="BY228">
            <v>0.43583615117363994</v>
          </cell>
          <cell r="BZ228">
            <v>0.88440452150625948</v>
          </cell>
          <cell r="CA228">
            <v>0.67837163881741525</v>
          </cell>
          <cell r="CB228">
            <v>0.65742007563523708</v>
          </cell>
          <cell r="CD228">
            <v>0.12630331883138401</v>
          </cell>
          <cell r="CE228">
            <v>-1.7351896108517408</v>
          </cell>
          <cell r="CF228">
            <v>1.2971583306473407</v>
          </cell>
          <cell r="CG228">
            <v>0.65742007563523708</v>
          </cell>
          <cell r="CH228">
            <v>0.5566287587368921</v>
          </cell>
          <cell r="CI228">
            <v>0.38478277247641213</v>
          </cell>
        </row>
        <row r="229">
          <cell r="A229" t="str">
            <v>Credit to private sector</v>
          </cell>
          <cell r="B229">
            <v>16503.895463730001</v>
          </cell>
          <cell r="C229">
            <v>17925.739449889999</v>
          </cell>
          <cell r="D229">
            <v>20019.276084860005</v>
          </cell>
          <cell r="E229">
            <v>21511.131823290001</v>
          </cell>
          <cell r="F229">
            <v>23264.164552570001</v>
          </cell>
          <cell r="G229">
            <v>25062.104529169999</v>
          </cell>
          <cell r="H229">
            <v>27229.253379679998</v>
          </cell>
          <cell r="I229">
            <v>29221.973348740001</v>
          </cell>
          <cell r="J229">
            <v>31020.09741472</v>
          </cell>
          <cell r="K229">
            <v>32812.094747280004</v>
          </cell>
          <cell r="L229">
            <v>34256.06665157</v>
          </cell>
          <cell r="M229">
            <v>36741.065827999999</v>
          </cell>
          <cell r="N229">
            <v>36777.113216699996</v>
          </cell>
          <cell r="O229">
            <v>37634.558798009995</v>
          </cell>
          <cell r="P229">
            <v>38166.18111967</v>
          </cell>
          <cell r="Q229">
            <v>38613.59107196</v>
          </cell>
          <cell r="R229">
            <v>39451.675002409997</v>
          </cell>
          <cell r="S229">
            <v>40101.569238759999</v>
          </cell>
          <cell r="T229">
            <v>41234.085431990003</v>
          </cell>
          <cell r="U229">
            <v>42015.673978769999</v>
          </cell>
          <cell r="V229">
            <v>43265.638291009993</v>
          </cell>
          <cell r="W229">
            <v>44209.151831240008</v>
          </cell>
          <cell r="X229">
            <v>45274.643617549998</v>
          </cell>
          <cell r="Y229">
            <v>46162.333605690001</v>
          </cell>
          <cell r="Z229">
            <v>46808.036378700002</v>
          </cell>
          <cell r="AA229">
            <v>47428.517843239999</v>
          </cell>
          <cell r="AB229">
            <v>48120.52411785</v>
          </cell>
          <cell r="AC229">
            <v>49204.407258369996</v>
          </cell>
          <cell r="AD229">
            <v>50352.335626649998</v>
          </cell>
          <cell r="AE229">
            <v>50167.435596180003</v>
          </cell>
          <cell r="AF229">
            <v>50938.076526460005</v>
          </cell>
          <cell r="AG229">
            <v>51460.051771640006</v>
          </cell>
          <cell r="AH229">
            <v>52507.921350010001</v>
          </cell>
          <cell r="AI229">
            <v>52459.221527900001</v>
          </cell>
          <cell r="AJ229">
            <v>52441.205782869998</v>
          </cell>
          <cell r="AK229">
            <v>51661.813955869999</v>
          </cell>
          <cell r="AL229">
            <v>52089.4968611</v>
          </cell>
          <cell r="AM229">
            <v>51631.998484160002</v>
          </cell>
          <cell r="AN229">
            <v>51485.559507170001</v>
          </cell>
          <cell r="AO229">
            <v>50988.661904799999</v>
          </cell>
          <cell r="AP229">
            <v>51308.501809080008</v>
          </cell>
          <cell r="AQ229">
            <v>51477.500486370001</v>
          </cell>
          <cell r="AR229">
            <v>51286.251103969997</v>
          </cell>
          <cell r="AS229">
            <v>50614.96230051</v>
          </cell>
          <cell r="AT229">
            <v>51134.143959510009</v>
          </cell>
          <cell r="AU229">
            <v>50540.001778250007</v>
          </cell>
          <cell r="AV229">
            <v>51409.491793170004</v>
          </cell>
          <cell r="AW229">
            <v>50531.614934632096</v>
          </cell>
          <cell r="AX229">
            <v>49529.267209139995</v>
          </cell>
          <cell r="AY229">
            <v>48539.101387679984</v>
          </cell>
          <cell r="AZ229">
            <v>47926.356179860006</v>
          </cell>
          <cell r="BA229">
            <v>48003.287260989993</v>
          </cell>
          <cell r="BB229">
            <v>47466.178322480002</v>
          </cell>
          <cell r="BC229">
            <v>47501.956333639995</v>
          </cell>
          <cell r="BD229">
            <v>47474.934453939997</v>
          </cell>
          <cell r="BE229">
            <v>46993.746507819989</v>
          </cell>
          <cell r="BF229">
            <v>47337.041083849996</v>
          </cell>
          <cell r="BG229">
            <v>47926.356179860006</v>
          </cell>
          <cell r="BH229">
            <v>47501.956333639995</v>
          </cell>
          <cell r="BI229">
            <v>47337.041083849996</v>
          </cell>
          <cell r="BJ229">
            <v>46742.08483199546</v>
          </cell>
          <cell r="BK229">
            <v>46490.454270714807</v>
          </cell>
          <cell r="BL229">
            <v>46235.087257523235</v>
          </cell>
          <cell r="BM229">
            <v>47208.291308429922</v>
          </cell>
          <cell r="BN229">
            <v>52205.122593634354</v>
          </cell>
          <cell r="BO229">
            <v>51661.813955869999</v>
          </cell>
          <cell r="BP229">
            <v>50531.614934632096</v>
          </cell>
          <cell r="BQ229">
            <v>46742.08483199546</v>
          </cell>
          <cell r="BR229">
            <v>52206.613498401748</v>
          </cell>
          <cell r="BS229">
            <v>61984.503966206212</v>
          </cell>
          <cell r="BU229">
            <v>6.9929317084719056E-2</v>
          </cell>
          <cell r="BV229">
            <v>2.6113850042790654E-2</v>
          </cell>
          <cell r="BW229">
            <v>-2.616324080594612E-2</v>
          </cell>
          <cell r="BX229">
            <v>-2.1876874517091638E-2</v>
          </cell>
          <cell r="BY229">
            <v>-6.9130128163690907E-2</v>
          </cell>
          <cell r="BZ229">
            <v>-7.7228772088159814E-2</v>
          </cell>
          <cell r="CA229">
            <v>-7.4257679539266541E-2</v>
          </cell>
          <cell r="CB229">
            <v>-7.4993251403874361E-2</v>
          </cell>
          <cell r="CD229">
            <v>0.256423366208123</v>
          </cell>
          <cell r="CE229">
            <v>0.11913349955735608</v>
          </cell>
          <cell r="CF229">
            <v>-2.1876874517091638E-2</v>
          </cell>
          <cell r="CG229">
            <v>-7.4993251403874361E-2</v>
          </cell>
          <cell r="CH229">
            <v>0.1169081072452669</v>
          </cell>
          <cell r="CI229">
            <v>0.18729218029251804</v>
          </cell>
        </row>
        <row r="230">
          <cell r="A230" t="str">
            <v>Capital (-)</v>
          </cell>
          <cell r="B230">
            <v>-6075.4249032099997</v>
          </cell>
          <cell r="C230">
            <v>-6637.9876250899997</v>
          </cell>
          <cell r="D230">
            <v>-7111.3199648599993</v>
          </cell>
          <cell r="E230">
            <v>-7754.4690482799997</v>
          </cell>
          <cell r="F230">
            <v>-8593.9639633400002</v>
          </cell>
          <cell r="G230">
            <v>-9110.1659219600006</v>
          </cell>
          <cell r="H230">
            <v>-10335.18928187</v>
          </cell>
          <cell r="I230">
            <v>-11096.93398412</v>
          </cell>
          <cell r="J230">
            <v>-11701.92034635</v>
          </cell>
          <cell r="K230">
            <v>-12510.07481939</v>
          </cell>
          <cell r="L230">
            <v>-12986.683213610002</v>
          </cell>
          <cell r="M230">
            <v>-13636.41678533</v>
          </cell>
          <cell r="N230">
            <v>-13870.47248746</v>
          </cell>
          <cell r="O230">
            <v>-14438.137223310001</v>
          </cell>
          <cell r="P230">
            <v>-14244.270326689999</v>
          </cell>
          <cell r="Q230">
            <v>-14531.998594299999</v>
          </cell>
          <cell r="R230">
            <v>-15012.96253112</v>
          </cell>
          <cell r="S230">
            <v>-15331.906215269999</v>
          </cell>
          <cell r="T230">
            <v>-15745.540942099999</v>
          </cell>
          <cell r="U230">
            <v>-16450.094864461709</v>
          </cell>
          <cell r="V230">
            <v>-17812.565356610001</v>
          </cell>
          <cell r="W230">
            <v>-18303.501792909999</v>
          </cell>
          <cell r="X230">
            <v>-18551.73954482</v>
          </cell>
          <cell r="Y230">
            <v>-18697.78878237</v>
          </cell>
          <cell r="Z230">
            <v>-19458.027676910002</v>
          </cell>
          <cell r="AA230">
            <v>-19559.65219954</v>
          </cell>
          <cell r="AB230">
            <v>-19623.393560570003</v>
          </cell>
          <cell r="AC230">
            <v>-19410.070491750001</v>
          </cell>
          <cell r="AD230">
            <v>-19917.81339481</v>
          </cell>
          <cell r="AE230">
            <v>-20051.723310460002</v>
          </cell>
          <cell r="AF230">
            <v>-20007.371171500003</v>
          </cell>
          <cell r="AG230">
            <v>-20551.22573609</v>
          </cell>
          <cell r="AH230">
            <v>-21985.479313569998</v>
          </cell>
          <cell r="AI230">
            <v>-22099.294446369997</v>
          </cell>
          <cell r="AJ230">
            <v>-21404.367032909999</v>
          </cell>
          <cell r="AK230">
            <v>-19999.354519509998</v>
          </cell>
          <cell r="AL230">
            <v>-21322.83860332</v>
          </cell>
          <cell r="AM230">
            <v>-19538.248776789998</v>
          </cell>
          <cell r="AN230">
            <v>-18857.746631410002</v>
          </cell>
          <cell r="AO230">
            <v>-19310.297783189999</v>
          </cell>
          <cell r="AP230">
            <v>-19809.881144810002</v>
          </cell>
          <cell r="AQ230">
            <v>-20011.998091199999</v>
          </cell>
          <cell r="AR230">
            <v>-21473.333007430003</v>
          </cell>
          <cell r="AS230">
            <v>-23126.579853609997</v>
          </cell>
          <cell r="AT230">
            <v>-24495.536662220002</v>
          </cell>
          <cell r="AU230">
            <v>-23814.042051799999</v>
          </cell>
          <cell r="AV230">
            <v>-23354.72698046</v>
          </cell>
          <cell r="AW230">
            <v>-22703.659853402169</v>
          </cell>
          <cell r="AX230">
            <v>-23467.284362399994</v>
          </cell>
          <cell r="AY230">
            <v>-22982.37017496</v>
          </cell>
          <cell r="AZ230">
            <v>-22618.594322839999</v>
          </cell>
          <cell r="BA230">
            <v>-22556.556293220001</v>
          </cell>
          <cell r="BB230">
            <v>-23711.508167129999</v>
          </cell>
          <cell r="BC230">
            <v>-23995.860184479996</v>
          </cell>
          <cell r="BD230">
            <v>-24135.839726539998</v>
          </cell>
          <cell r="BE230">
            <v>-24138.190672190001</v>
          </cell>
          <cell r="BF230">
            <v>-25033.364811579999</v>
          </cell>
          <cell r="BG230">
            <v>-22618.594322839999</v>
          </cell>
          <cell r="BH230">
            <v>-23995.860184479996</v>
          </cell>
          <cell r="BI230">
            <v>-25033.364811579999</v>
          </cell>
          <cell r="BJ230">
            <v>-24885.136329799883</v>
          </cell>
          <cell r="BK230">
            <v>-23729.342272327347</v>
          </cell>
          <cell r="BL230">
            <v>-23963.922411310443</v>
          </cell>
          <cell r="BM230">
            <v>-24210.519322942091</v>
          </cell>
          <cell r="BN230">
            <v>-24456.416568463072</v>
          </cell>
          <cell r="BO230">
            <v>-19999.354519509998</v>
          </cell>
          <cell r="BP230">
            <v>-22703.659853402169</v>
          </cell>
          <cell r="BQ230">
            <v>-24885.136329799883</v>
          </cell>
          <cell r="BR230">
            <v>-24456.416568463072</v>
          </cell>
          <cell r="BS230">
            <v>-25887.112729488697</v>
          </cell>
          <cell r="BU230">
            <v>3.901705007325762E-2</v>
          </cell>
          <cell r="BV230">
            <v>1.9811374137244098E-3</v>
          </cell>
          <cell r="BW230">
            <v>0.1141688708647226</v>
          </cell>
          <cell r="BX230">
            <v>0.13521963077628518</v>
          </cell>
          <cell r="BY230">
            <v>0.19943250723105077</v>
          </cell>
          <cell r="BZ230">
            <v>0.19907367945591825</v>
          </cell>
          <cell r="CA230">
            <v>2.1956169271829085E-2</v>
          </cell>
          <cell r="CB230">
            <v>9.6084793838682181E-2</v>
          </cell>
          <cell r="CD230">
            <v>0.37116583313037199</v>
          </cell>
          <cell r="CE230">
            <v>6.9610677085369277E-2</v>
          </cell>
          <cell r="CF230">
            <v>0.13521963077628518</v>
          </cell>
          <cell r="CG230">
            <v>9.6084793838682181E-2</v>
          </cell>
          <cell r="CH230">
            <v>1.7227945053426175E-2</v>
          </cell>
          <cell r="CI230">
            <v>5.849982792943309E-2</v>
          </cell>
        </row>
        <row r="231">
          <cell r="A231" t="str">
            <v xml:space="preserve">   BR capital</v>
          </cell>
          <cell r="B231">
            <v>-1927.4749032099999</v>
          </cell>
          <cell r="C231">
            <v>-1939.7376250899997</v>
          </cell>
          <cell r="D231">
            <v>-2097.4199648599997</v>
          </cell>
          <cell r="E231">
            <v>-2101.5690482800001</v>
          </cell>
          <cell r="F231">
            <v>-2724.66396334</v>
          </cell>
          <cell r="G231">
            <v>-2542.9659219600003</v>
          </cell>
          <cell r="H231">
            <v>-3351.19928187</v>
          </cell>
          <cell r="I231">
            <v>-3503.5339841200002</v>
          </cell>
          <cell r="J231">
            <v>-3800.18034635</v>
          </cell>
          <cell r="K231">
            <v>-3932.9348193899996</v>
          </cell>
          <cell r="L231">
            <v>-3735.4632136099999</v>
          </cell>
          <cell r="M231">
            <v>-3613.2167853299998</v>
          </cell>
          <cell r="N231">
            <v>-3847.2724874599999</v>
          </cell>
          <cell r="O231">
            <v>-4111.8372233099999</v>
          </cell>
          <cell r="P231">
            <v>-3787.7703266899998</v>
          </cell>
          <cell r="Q231">
            <v>-3898.6285942999998</v>
          </cell>
          <cell r="R231">
            <v>-4175.0225311199993</v>
          </cell>
          <cell r="S231">
            <v>-4312.4062152699998</v>
          </cell>
          <cell r="T231">
            <v>-4461.1009420999999</v>
          </cell>
          <cell r="U231">
            <v>-5032.9948644617079</v>
          </cell>
          <cell r="V231">
            <v>-6214.8253566099993</v>
          </cell>
          <cell r="W231">
            <v>-6516.1617929100003</v>
          </cell>
          <cell r="X231">
            <v>-6638.8395448199999</v>
          </cell>
          <cell r="Y231">
            <v>-6534.2887823700003</v>
          </cell>
          <cell r="Z231">
            <v>-7031.9276769099997</v>
          </cell>
          <cell r="AA231">
            <v>-6968.6721995400003</v>
          </cell>
          <cell r="AB231">
            <v>-7102.0935605700006</v>
          </cell>
          <cell r="AC231">
            <v>-7167.5704917499997</v>
          </cell>
          <cell r="AD231">
            <v>-7463.4933948099988</v>
          </cell>
          <cell r="AE231">
            <v>-7278.1433104600001</v>
          </cell>
          <cell r="AF231">
            <v>-7138.5111715000003</v>
          </cell>
          <cell r="AG231">
            <v>-7871.1857360900012</v>
          </cell>
          <cell r="AH231">
            <v>-9167.6393135699982</v>
          </cell>
          <cell r="AI231">
            <v>-9507.5744463699994</v>
          </cell>
          <cell r="AJ231">
            <v>-8998.6470329099993</v>
          </cell>
          <cell r="AK231">
            <v>-8901.3145195099987</v>
          </cell>
          <cell r="AL231">
            <v>-9503.8386033199986</v>
          </cell>
          <cell r="AM231">
            <v>-7847.8087767899988</v>
          </cell>
          <cell r="AN231">
            <v>-7505.7466314100011</v>
          </cell>
          <cell r="AO231">
            <v>-8148.2777831899984</v>
          </cell>
          <cell r="AP231">
            <v>-8823.1611448100011</v>
          </cell>
          <cell r="AQ231">
            <v>-9281.1380912000004</v>
          </cell>
          <cell r="AR231">
            <v>-10129.03300743</v>
          </cell>
          <cell r="AS231">
            <v>-11016.279853609998</v>
          </cell>
          <cell r="AT231">
            <v>-11689.836662220001</v>
          </cell>
          <cell r="AU231">
            <v>-11331.042051799999</v>
          </cell>
          <cell r="AV231">
            <v>-10977.026980459999</v>
          </cell>
          <cell r="AW231">
            <v>-10678.641721649999</v>
          </cell>
          <cell r="AX231">
            <v>-11409.289245729999</v>
          </cell>
          <cell r="AY231">
            <v>-10770.374015669999</v>
          </cell>
          <cell r="AZ231">
            <v>-10928.686371119999</v>
          </cell>
          <cell r="BA231">
            <v>-11162.74080752</v>
          </cell>
          <cell r="BB231">
            <v>-11991.392107340002</v>
          </cell>
          <cell r="BC231">
            <v>-12474.585183430001</v>
          </cell>
          <cell r="BD231">
            <v>-12683.949873259999</v>
          </cell>
          <cell r="BE231">
            <v>-13066.09939347</v>
          </cell>
          <cell r="BF231">
            <v>-13353.052636699998</v>
          </cell>
          <cell r="BG231">
            <v>-10928.686371119999</v>
          </cell>
          <cell r="BH231">
            <v>-12474.585183430001</v>
          </cell>
          <cell r="BI231">
            <v>-13353.052636699998</v>
          </cell>
          <cell r="BJ231">
            <v>-13536.818198047713</v>
          </cell>
          <cell r="BK231">
            <v>-12094.19229273989</v>
          </cell>
          <cell r="BL231">
            <v>-12041.940583887703</v>
          </cell>
          <cell r="BM231">
            <v>-12001.705647684068</v>
          </cell>
          <cell r="BN231">
            <v>-11960.771045369762</v>
          </cell>
          <cell r="BO231">
            <v>-8901.3145195099987</v>
          </cell>
          <cell r="BP231">
            <v>-10678.641721649999</v>
          </cell>
          <cell r="BQ231">
            <v>-13536.818198047713</v>
          </cell>
          <cell r="BR231">
            <v>-11960.771045369762</v>
          </cell>
          <cell r="BS231">
            <v>-12238.54066536042</v>
          </cell>
          <cell r="BU231">
            <v>5.6835786151992584E-2</v>
          </cell>
          <cell r="BV231">
            <v>0.2752068343943348</v>
          </cell>
          <cell r="BW231">
            <v>0.27511960957240444</v>
          </cell>
          <cell r="BX231">
            <v>0.19967019458130997</v>
          </cell>
          <cell r="BY231">
            <v>0.45604253751195123</v>
          </cell>
          <cell r="BZ231">
            <v>0.34407925632071978</v>
          </cell>
          <cell r="CA231">
            <v>0.14227880359143863</v>
          </cell>
          <cell r="CB231">
            <v>0.26765356034026455</v>
          </cell>
          <cell r="CD231">
            <v>0.80844083557339474</v>
          </cell>
          <cell r="CE231">
            <v>0.36224688194473598</v>
          </cell>
          <cell r="CF231">
            <v>0.19967019458130997</v>
          </cell>
          <cell r="CG231">
            <v>0.26765356034026455</v>
          </cell>
          <cell r="CH231">
            <v>0.11642670601170146</v>
          </cell>
          <cell r="CI231">
            <v>2.3223387433554121E-2</v>
          </cell>
        </row>
        <row r="232">
          <cell r="A232" t="str">
            <v xml:space="preserve">   Other capital and surplus</v>
          </cell>
          <cell r="B232">
            <v>-4147.95</v>
          </cell>
          <cell r="C232">
            <v>-4698.25</v>
          </cell>
          <cell r="D232">
            <v>-5013.8999999999996</v>
          </cell>
          <cell r="E232">
            <v>-5652.9</v>
          </cell>
          <cell r="F232">
            <v>-5869.3</v>
          </cell>
          <cell r="G232">
            <v>-6567.2000000000007</v>
          </cell>
          <cell r="H232">
            <v>-6983.99</v>
          </cell>
          <cell r="I232">
            <v>-7593.4</v>
          </cell>
          <cell r="J232">
            <v>-7901.74</v>
          </cell>
          <cell r="K232">
            <v>-8577.14</v>
          </cell>
          <cell r="L232">
            <v>-9251.2200000000012</v>
          </cell>
          <cell r="M232">
            <v>-10023.200000000001</v>
          </cell>
          <cell r="N232">
            <v>-10023.200000000001</v>
          </cell>
          <cell r="O232">
            <v>-10326.300000000001</v>
          </cell>
          <cell r="P232">
            <v>-10456.5</v>
          </cell>
          <cell r="Q232">
            <v>-10633.369999999999</v>
          </cell>
          <cell r="R232">
            <v>-10837.94</v>
          </cell>
          <cell r="S232">
            <v>-11019.5</v>
          </cell>
          <cell r="T232">
            <v>-11284.439999999999</v>
          </cell>
          <cell r="U232">
            <v>-11417.1</v>
          </cell>
          <cell r="V232">
            <v>-11597.74</v>
          </cell>
          <cell r="W232">
            <v>-11787.34</v>
          </cell>
          <cell r="X232">
            <v>-11912.9</v>
          </cell>
          <cell r="Y232">
            <v>-12163.5</v>
          </cell>
          <cell r="Z232">
            <v>-12426.1</v>
          </cell>
          <cell r="AA232">
            <v>-12590.98</v>
          </cell>
          <cell r="AB232">
            <v>-12521.300000000001</v>
          </cell>
          <cell r="AC232">
            <v>-12242.5</v>
          </cell>
          <cell r="AD232">
            <v>-12454.32</v>
          </cell>
          <cell r="AE232">
            <v>-12773.58</v>
          </cell>
          <cell r="AF232">
            <v>-12868.86</v>
          </cell>
          <cell r="AG232">
            <v>-12680.039999999999</v>
          </cell>
          <cell r="AH232">
            <v>-12817.84</v>
          </cell>
          <cell r="AI232">
            <v>-12591.72</v>
          </cell>
          <cell r="AJ232">
            <v>-12405.72</v>
          </cell>
          <cell r="AK232">
            <v>-11098.039999999999</v>
          </cell>
          <cell r="AL232">
            <v>-11819</v>
          </cell>
          <cell r="AM232">
            <v>-11690.44</v>
          </cell>
          <cell r="AN232">
            <v>-11352</v>
          </cell>
          <cell r="AO232">
            <v>-11162.02</v>
          </cell>
          <cell r="AP232">
            <v>-10986.720000000001</v>
          </cell>
          <cell r="AQ232">
            <v>-10730.859999999999</v>
          </cell>
          <cell r="AR232">
            <v>-11344.300000000001</v>
          </cell>
          <cell r="AS232">
            <v>-12110.300000000001</v>
          </cell>
          <cell r="AT232">
            <v>-12805.7</v>
          </cell>
          <cell r="AU232">
            <v>-12483</v>
          </cell>
          <cell r="AV232">
            <v>-12377.7</v>
          </cell>
          <cell r="AW232">
            <v>-12025.018131752169</v>
          </cell>
          <cell r="AX232">
            <v>-12057.995116669998</v>
          </cell>
          <cell r="AY232">
            <v>-12211.996159290002</v>
          </cell>
          <cell r="AZ232">
            <v>-11689.907951719999</v>
          </cell>
          <cell r="BA232">
            <v>-11393.815485700001</v>
          </cell>
          <cell r="BB232">
            <v>-11720.116059789998</v>
          </cell>
          <cell r="BC232">
            <v>-11521.275001049995</v>
          </cell>
          <cell r="BD232">
            <v>-11451.889853280001</v>
          </cell>
          <cell r="BE232">
            <v>-11072.091278720001</v>
          </cell>
          <cell r="BF232">
            <v>-11680.31217488</v>
          </cell>
          <cell r="BG232">
            <v>-11689.907951719999</v>
          </cell>
          <cell r="BH232">
            <v>-11521.275001049995</v>
          </cell>
          <cell r="BI232">
            <v>-11680.31217488</v>
          </cell>
          <cell r="BJ232">
            <v>-11348.31813175217</v>
          </cell>
          <cell r="BK232">
            <v>-11635.149979587455</v>
          </cell>
          <cell r="BL232">
            <v>-11921.981827422738</v>
          </cell>
          <cell r="BM232">
            <v>-12208.813675258023</v>
          </cell>
          <cell r="BN232">
            <v>-12495.645523093308</v>
          </cell>
          <cell r="BO232">
            <v>-11098.039999999999</v>
          </cell>
          <cell r="BP232">
            <v>-12025.018131752169</v>
          </cell>
          <cell r="BQ232">
            <v>-11348.31813175217</v>
          </cell>
          <cell r="BR232">
            <v>-12495.645523093308</v>
          </cell>
          <cell r="BS232">
            <v>-13648.572064128277</v>
          </cell>
          <cell r="BU232">
            <v>9.3384872177809108E-2</v>
          </cell>
          <cell r="BV232">
            <v>0.15991757987972055</v>
          </cell>
          <cell r="BW232">
            <v>9.4711745504694189E-4</v>
          </cell>
          <cell r="BX232">
            <v>8.3526292187825035E-2</v>
          </cell>
          <cell r="BY232">
            <v>2.9766380525017455E-2</v>
          </cell>
          <cell r="BZ232">
            <v>7.3658122559608019E-2</v>
          </cell>
          <cell r="CA232">
            <v>8.7881788978345643E-2</v>
          </cell>
          <cell r="CB232">
            <v>5.6274343421833684E-2</v>
          </cell>
          <cell r="CD232">
            <v>0.21353459972862954</v>
          </cell>
          <cell r="CE232">
            <v>8.7594853455008947E-2</v>
          </cell>
          <cell r="CF232">
            <v>8.3526292187825035E-2</v>
          </cell>
          <cell r="CG232">
            <v>5.6274343421833684E-2</v>
          </cell>
          <cell r="CH232">
            <v>0.10110109515972754</v>
          </cell>
          <cell r="CI232">
            <v>9.2266264988410285E-2</v>
          </cell>
        </row>
        <row r="233">
          <cell r="A233" t="str">
            <v>MLT foreign liabilities (-)</v>
          </cell>
          <cell r="B233">
            <v>-1521.3952327800002</v>
          </cell>
          <cell r="C233">
            <v>-1717.38985727</v>
          </cell>
          <cell r="D233">
            <v>-1559.0086745399999</v>
          </cell>
          <cell r="E233">
            <v>-1701.1890095200001</v>
          </cell>
          <cell r="F233">
            <v>-1701.9580458</v>
          </cell>
          <cell r="G233">
            <v>-1967.0725432400002</v>
          </cell>
          <cell r="H233">
            <v>-2210.6472549999999</v>
          </cell>
          <cell r="I233">
            <v>-2296.2066273599999</v>
          </cell>
          <cell r="J233">
            <v>-2393.6388801999997</v>
          </cell>
          <cell r="K233">
            <v>-2441.5337639899999</v>
          </cell>
          <cell r="L233">
            <v>-2421.8216042800004</v>
          </cell>
          <cell r="M233">
            <v>-2843.3775164500003</v>
          </cell>
          <cell r="N233">
            <v>-2960.4090845787241</v>
          </cell>
          <cell r="O233">
            <v>-3030.4674102600002</v>
          </cell>
          <cell r="P233">
            <v>-2945.7635105099998</v>
          </cell>
          <cell r="Q233">
            <v>-2886.1095241000003</v>
          </cell>
          <cell r="R233">
            <v>-2913.9820472500001</v>
          </cell>
          <cell r="S233">
            <v>-2930.8350940799996</v>
          </cell>
          <cell r="T233">
            <v>-2965.7086332600002</v>
          </cell>
          <cell r="U233">
            <v>-3105.4820378600002</v>
          </cell>
          <cell r="V233">
            <v>-3300.06051054</v>
          </cell>
          <cell r="W233">
            <v>-3397.3197050199997</v>
          </cell>
          <cell r="X233">
            <v>-3434.1897116799996</v>
          </cell>
          <cell r="Y233">
            <v>-3544.9481228299996</v>
          </cell>
          <cell r="Z233">
            <v>-3684.9811745499997</v>
          </cell>
          <cell r="AA233">
            <v>-3660.09498863</v>
          </cell>
          <cell r="AB233">
            <v>-3727.3329350699996</v>
          </cell>
          <cell r="AC233">
            <v>-3464.582641</v>
          </cell>
          <cell r="AD233">
            <v>-3512.3921756000004</v>
          </cell>
          <cell r="AE233">
            <v>-3461.3753848599999</v>
          </cell>
          <cell r="AF233">
            <v>-3441.3751889500004</v>
          </cell>
          <cell r="AG233">
            <v>-3646.5789869300002</v>
          </cell>
          <cell r="AH233">
            <v>-3916.1593985</v>
          </cell>
          <cell r="AI233">
            <v>-3989.8998564800004</v>
          </cell>
          <cell r="AJ233">
            <v>-3887.6217324400004</v>
          </cell>
          <cell r="AK233">
            <v>-3612.4493443299998</v>
          </cell>
          <cell r="AL233">
            <v>-3782.2070736500004</v>
          </cell>
          <cell r="AM233">
            <v>-3712.8823218900002</v>
          </cell>
          <cell r="AN233">
            <v>-3642.6871061100005</v>
          </cell>
          <cell r="AO233">
            <v>-3779.2250225399998</v>
          </cell>
          <cell r="AP233">
            <v>-3965.2279311700004</v>
          </cell>
          <cell r="AQ233">
            <v>-4103.0094339899997</v>
          </cell>
          <cell r="AR233">
            <v>-4300.7531433499998</v>
          </cell>
          <cell r="AS233">
            <v>-4489.7025800399997</v>
          </cell>
          <cell r="AT233">
            <v>-4621.1420967200002</v>
          </cell>
          <cell r="AU233">
            <v>-4341.3904175562957</v>
          </cell>
          <cell r="AV233">
            <v>-3963.9162652537166</v>
          </cell>
          <cell r="AW233">
            <v>-3834.2554098118708</v>
          </cell>
          <cell r="AX233">
            <v>-3948.5217891984698</v>
          </cell>
          <cell r="AY233">
            <v>-3789.0191481972929</v>
          </cell>
          <cell r="AZ233">
            <v>-3667.2734069354801</v>
          </cell>
          <cell r="BA233">
            <v>-3644.6590811348156</v>
          </cell>
          <cell r="BB233">
            <v>-3808.7062612077075</v>
          </cell>
          <cell r="BC233">
            <v>-3868.286189363389</v>
          </cell>
          <cell r="BD233">
            <v>-5385.0423858509994</v>
          </cell>
          <cell r="BE233">
            <v>-5330.6303058099993</v>
          </cell>
          <cell r="BF233">
            <v>-5336.8238006896008</v>
          </cell>
          <cell r="BG233">
            <v>-3667.2734069354801</v>
          </cell>
          <cell r="BH233">
            <v>-3868.286189363389</v>
          </cell>
          <cell r="BI233">
            <v>-5336.8238006896008</v>
          </cell>
          <cell r="BJ233">
            <v>-3751.847738067609</v>
          </cell>
          <cell r="BK233">
            <v>-3606.5048126840625</v>
          </cell>
          <cell r="BL233">
            <v>-3308.4630573005152</v>
          </cell>
          <cell r="BM233">
            <v>-2719.5133119169677</v>
          </cell>
          <cell r="BN233">
            <v>-3079.0796565334208</v>
          </cell>
          <cell r="BO233">
            <v>-3612.4493443299998</v>
          </cell>
          <cell r="BP233">
            <v>-3834.2554098118708</v>
          </cell>
          <cell r="BQ233">
            <v>-3751.847738067609</v>
          </cell>
          <cell r="BR233">
            <v>-3079.0796565334222</v>
          </cell>
          <cell r="BS233">
            <v>-2927.6410847498073</v>
          </cell>
          <cell r="BU233">
            <v>2.2709489716783104E-2</v>
          </cell>
          <cell r="BV233">
            <v>0.18536968048495894</v>
          </cell>
          <cell r="BW233">
            <v>0.18001889772158619</v>
          </cell>
          <cell r="BX233">
            <v>6.1400463879171419E-2</v>
          </cell>
          <cell r="BY233">
            <v>6.7494956633085135E-3</v>
          </cell>
          <cell r="BZ233">
            <v>5.7207581021414433E-2</v>
          </cell>
          <cell r="CA233">
            <v>0.15487117448251109</v>
          </cell>
          <cell r="CB233">
            <v>2.1492483660159989E-2</v>
          </cell>
          <cell r="CD233">
            <v>0.24673846589879522</v>
          </cell>
          <cell r="CE233">
            <v>1.9041525901403844E-2</v>
          </cell>
          <cell r="CF233">
            <v>6.1400463879171419E-2</v>
          </cell>
          <cell r="CG233">
            <v>2.1492483660159989E-2</v>
          </cell>
          <cell r="CH233">
            <v>0.17931646711246774</v>
          </cell>
          <cell r="CI233">
            <v>4.9183063991956488E-2</v>
          </cell>
        </row>
        <row r="234">
          <cell r="A234" t="str">
            <v>Other assets (net)</v>
          </cell>
          <cell r="B234">
            <v>1949.29180116</v>
          </cell>
          <cell r="C234">
            <v>2432.7042371200041</v>
          </cell>
          <cell r="D234">
            <v>2874.4141053499975</v>
          </cell>
          <cell r="E234">
            <v>4091.260338229999</v>
          </cell>
          <cell r="F234">
            <v>4263.0874653599949</v>
          </cell>
          <cell r="G234">
            <v>5256.836068880003</v>
          </cell>
          <cell r="H234">
            <v>5467.9747382700043</v>
          </cell>
          <cell r="I234">
            <v>5483.5980588199982</v>
          </cell>
          <cell r="J234">
            <v>5485.0634731984374</v>
          </cell>
          <cell r="K234">
            <v>6540.4730883251914</v>
          </cell>
          <cell r="L234">
            <v>7350.1933694574536</v>
          </cell>
          <cell r="M234">
            <v>9002.4149422543178</v>
          </cell>
          <cell r="N234">
            <v>8283.5798589100013</v>
          </cell>
          <cell r="O234">
            <v>8184.9024894700124</v>
          </cell>
          <cell r="P234">
            <v>8368.3258789699958</v>
          </cell>
          <cell r="Q234">
            <v>8840.977569339997</v>
          </cell>
          <cell r="R234">
            <v>8624.6477454300002</v>
          </cell>
          <cell r="S234">
            <v>8851.2607110599984</v>
          </cell>
          <cell r="T234">
            <v>9174.0652355999919</v>
          </cell>
          <cell r="U234">
            <v>9453.3326099700007</v>
          </cell>
          <cell r="V234">
            <v>9604.547904980016</v>
          </cell>
          <cell r="W234">
            <v>9636.2223218599902</v>
          </cell>
          <cell r="X234">
            <v>9712.6139705200039</v>
          </cell>
          <cell r="Y234">
            <v>11351.241686468995</v>
          </cell>
          <cell r="Z234">
            <v>11525.235645833907</v>
          </cell>
          <cell r="AA234">
            <v>11251.182084479577</v>
          </cell>
          <cell r="AB234">
            <v>10869.66727511795</v>
          </cell>
          <cell r="AC234">
            <v>10826.893486564881</v>
          </cell>
          <cell r="AD234">
            <v>10813.205552041358</v>
          </cell>
          <cell r="AE234">
            <v>10975.67502140893</v>
          </cell>
          <cell r="AF234">
            <v>11311.302950045008</v>
          </cell>
          <cell r="AG234">
            <v>10660.641575733096</v>
          </cell>
          <cell r="AH234">
            <v>10820.782260049633</v>
          </cell>
          <cell r="AI234">
            <v>10295.11619538929</v>
          </cell>
          <cell r="AJ234">
            <v>10213.540928887838</v>
          </cell>
          <cell r="AK234">
            <v>8717.883980388995</v>
          </cell>
          <cell r="AL234">
            <v>10306.947439436763</v>
          </cell>
          <cell r="AM234">
            <v>8563.4385090255564</v>
          </cell>
          <cell r="AN234">
            <v>8395.9388340770074</v>
          </cell>
          <cell r="AO234">
            <v>8578.5929924770044</v>
          </cell>
          <cell r="AP234">
            <v>8203.1507217019935</v>
          </cell>
          <cell r="AQ234">
            <v>7167.3030723790007</v>
          </cell>
          <cell r="AR234">
            <v>7946.5896672400077</v>
          </cell>
          <cell r="AS234">
            <v>8120.2331429700052</v>
          </cell>
          <cell r="AT234">
            <v>8110.7073075800008</v>
          </cell>
          <cell r="AU234">
            <v>8914.9149896400013</v>
          </cell>
          <cell r="AV234">
            <v>8680.9133401068939</v>
          </cell>
          <cell r="AW234">
            <v>8793.2932953634008</v>
          </cell>
          <cell r="AX234">
            <v>9482.5696904375454</v>
          </cell>
          <cell r="AY234">
            <v>7811.887815833461</v>
          </cell>
          <cell r="AZ234">
            <v>7461.7352450344324</v>
          </cell>
          <cell r="BA234">
            <v>6846.6446496037406</v>
          </cell>
          <cell r="BB234">
            <v>7879.0681356361911</v>
          </cell>
          <cell r="BC234">
            <v>8046.0176872965421</v>
          </cell>
          <cell r="BD234">
            <v>7135.7996335486778</v>
          </cell>
          <cell r="BE234">
            <v>7140.0484698104237</v>
          </cell>
          <cell r="BF234">
            <v>7562.8283061826314</v>
          </cell>
          <cell r="BG234">
            <v>7461.7352450344324</v>
          </cell>
          <cell r="BH234">
            <v>8046.0176872965421</v>
          </cell>
          <cell r="BI234">
            <v>7562.8283061826314</v>
          </cell>
          <cell r="BJ234">
            <v>9252.0315335017694</v>
          </cell>
          <cell r="BK234">
            <v>9504.1210592435018</v>
          </cell>
          <cell r="BL234">
            <v>9765.7068757520974</v>
          </cell>
          <cell r="BM234">
            <v>10039.309464909185</v>
          </cell>
          <cell r="BN234">
            <v>10348.843387955643</v>
          </cell>
          <cell r="BO234">
            <v>8717.883980388995</v>
          </cell>
          <cell r="BP234">
            <v>8793.2932953634008</v>
          </cell>
          <cell r="BQ234">
            <v>9252.0315335017694</v>
          </cell>
          <cell r="BR234">
            <v>10348.843387955652</v>
          </cell>
          <cell r="BS234">
            <v>11569.133973825115</v>
          </cell>
          <cell r="BU234">
            <v>-0.22758087974814301</v>
          </cell>
          <cell r="BV234">
            <v>-0.34698293650289347</v>
          </cell>
          <cell r="BW234">
            <v>-0.25045092742280184</v>
          </cell>
          <cell r="BX234">
            <v>8.649956244432655E-3</v>
          </cell>
          <cell r="BY234">
            <v>-0.11126850820433298</v>
          </cell>
          <cell r="BZ234">
            <v>0.1226004545983117</v>
          </cell>
          <cell r="CA234">
            <v>-6.7550089113108558E-2</v>
          </cell>
          <cell r="CB234">
            <v>5.2169104649364417E-2</v>
          </cell>
          <cell r="CD234">
            <v>0.26091073998267644</v>
          </cell>
          <cell r="CE234">
            <v>-0.23198851533740472</v>
          </cell>
          <cell r="CF234">
            <v>8.649956244432655E-3</v>
          </cell>
          <cell r="CG234">
            <v>5.2169104649364417E-2</v>
          </cell>
          <cell r="CH234">
            <v>0.11854821835424012</v>
          </cell>
          <cell r="CI234">
            <v>0.11791564913328201</v>
          </cell>
        </row>
        <row r="236">
          <cell r="A236" t="str">
            <v>Liabilities to the private sector</v>
          </cell>
          <cell r="B236">
            <v>17626.905697350001</v>
          </cell>
          <cell r="C236">
            <v>18779.049103940004</v>
          </cell>
          <cell r="D236">
            <v>20256.524117590001</v>
          </cell>
          <cell r="E236">
            <v>22454.831008429999</v>
          </cell>
          <cell r="F236">
            <v>23632.977856369998</v>
          </cell>
          <cell r="G236">
            <v>25234.393573559999</v>
          </cell>
          <cell r="H236">
            <v>26382.780515139999</v>
          </cell>
          <cell r="I236">
            <v>28266.798344140003</v>
          </cell>
          <cell r="J236">
            <v>28981.747696679999</v>
          </cell>
          <cell r="K236">
            <v>31011.704782350003</v>
          </cell>
          <cell r="L236">
            <v>32203.485120389996</v>
          </cell>
          <cell r="M236">
            <v>37272.37539483</v>
          </cell>
          <cell r="N236">
            <v>36722.191889759997</v>
          </cell>
          <cell r="O236">
            <v>36747.388694680005</v>
          </cell>
          <cell r="P236">
            <v>37672.0842232</v>
          </cell>
          <cell r="Q236">
            <v>38413.620366379997</v>
          </cell>
          <cell r="R236">
            <v>38715.615422999996</v>
          </cell>
          <cell r="S236">
            <v>39578.75158702</v>
          </cell>
          <cell r="T236">
            <v>40228.348897610005</v>
          </cell>
          <cell r="U236">
            <v>40570.809390980001</v>
          </cell>
          <cell r="V236">
            <v>41244.61212731</v>
          </cell>
          <cell r="W236">
            <v>41839.419623039998</v>
          </cell>
          <cell r="X236">
            <v>42917.617618830001</v>
          </cell>
          <cell r="Y236">
            <v>45532.693461620001</v>
          </cell>
          <cell r="Z236">
            <v>44881.408696950006</v>
          </cell>
          <cell r="AA236">
            <v>45513.130639330004</v>
          </cell>
          <cell r="AB236">
            <v>45463.237778969997</v>
          </cell>
          <cell r="AC236">
            <v>46733.659632380004</v>
          </cell>
          <cell r="AD236">
            <v>46978.094151220001</v>
          </cell>
          <cell r="AE236">
            <v>47479.453704089996</v>
          </cell>
          <cell r="AF236">
            <v>47819.850717059999</v>
          </cell>
          <cell r="AG236">
            <v>48184.426265850001</v>
          </cell>
          <cell r="AH236">
            <v>48222.459430610004</v>
          </cell>
          <cell r="AI236">
            <v>48258.183420600006</v>
          </cell>
          <cell r="AJ236">
            <v>48022.053424790007</v>
          </cell>
          <cell r="AK236">
            <v>50186.760979899998</v>
          </cell>
          <cell r="AL236">
            <v>50095.365138988775</v>
          </cell>
          <cell r="AM236">
            <v>50158.978124419998</v>
          </cell>
          <cell r="AN236">
            <v>50438.554500309998</v>
          </cell>
          <cell r="AO236">
            <v>49998.18429053</v>
          </cell>
          <cell r="AP236">
            <v>49983.821100679997</v>
          </cell>
          <cell r="AQ236">
            <v>50278.26390161</v>
          </cell>
          <cell r="AR236">
            <v>49899.601072350008</v>
          </cell>
          <cell r="AS236">
            <v>50484.140784870004</v>
          </cell>
          <cell r="AT236">
            <v>49839.278984860008</v>
          </cell>
          <cell r="AU236">
            <v>50491.762802480007</v>
          </cell>
          <cell r="AV236">
            <v>51516.491972630007</v>
          </cell>
          <cell r="AW236">
            <v>54514.992839743652</v>
          </cell>
          <cell r="AX236">
            <v>52657.433912102795</v>
          </cell>
          <cell r="AY236">
            <v>51761.075447889991</v>
          </cell>
          <cell r="AZ236">
            <v>51650.921635269995</v>
          </cell>
          <cell r="BA236">
            <v>51426.394683490013</v>
          </cell>
          <cell r="BB236">
            <v>51486.677141279994</v>
          </cell>
          <cell r="BC236">
            <v>52434.16436408001</v>
          </cell>
          <cell r="BD236">
            <v>51824.646794740001</v>
          </cell>
          <cell r="BE236">
            <v>51552.075895120004</v>
          </cell>
          <cell r="BF236">
            <v>51182.516973870006</v>
          </cell>
          <cell r="BG236">
            <v>51650.921635269995</v>
          </cell>
          <cell r="BH236">
            <v>52434.16436408001</v>
          </cell>
          <cell r="BI236">
            <v>51182.516973870006</v>
          </cell>
          <cell r="BJ236">
            <v>55986.257016705342</v>
          </cell>
          <cell r="BK236">
            <v>57173.613555515622</v>
          </cell>
          <cell r="BL236">
            <v>59631.392855040147</v>
          </cell>
          <cell r="BM236">
            <v>61389.743736156706</v>
          </cell>
          <cell r="BN236">
            <v>66754.102323309562</v>
          </cell>
          <cell r="BO236">
            <v>50186.760979899998</v>
          </cell>
          <cell r="BP236">
            <v>54514.992839743652</v>
          </cell>
          <cell r="BQ236">
            <v>55986.257016705342</v>
          </cell>
          <cell r="BR236">
            <v>66754.102323309577</v>
          </cell>
          <cell r="BS236">
            <v>74598.199656414086</v>
          </cell>
          <cell r="BU236">
            <v>0.10943604029102927</v>
          </cell>
          <cell r="BV236">
            <v>5.8947818038582511E-2</v>
          </cell>
          <cell r="BW236">
            <v>3.3528351173720994E-2</v>
          </cell>
          <cell r="BX236">
            <v>8.6242502511312269E-2</v>
          </cell>
          <cell r="BY236">
            <v>2.4036516251720652E-2</v>
          </cell>
          <cell r="BZ236">
            <v>4.2879373613395E-2</v>
          </cell>
          <cell r="CA236">
            <v>2.6951392884677183E-2</v>
          </cell>
          <cell r="CB236">
            <v>2.6988248559194128E-2</v>
          </cell>
          <cell r="CD236">
            <v>0.22162038183205723</v>
          </cell>
          <cell r="CE236">
            <v>0.10221375377678821</v>
          </cell>
          <cell r="CF236">
            <v>8.6242502511312269E-2</v>
          </cell>
          <cell r="CG236">
            <v>2.6988248559194128E-2</v>
          </cell>
          <cell r="CH236">
            <v>0.19233015172618684</v>
          </cell>
          <cell r="CI236">
            <v>0.1175073450184867</v>
          </cell>
        </row>
        <row r="237">
          <cell r="A237" t="str">
            <v xml:space="preserve">Broad money (M3+bonds)  </v>
          </cell>
          <cell r="B237">
            <v>16310.679379460002</v>
          </cell>
          <cell r="C237">
            <v>17804.726560630002</v>
          </cell>
          <cell r="D237">
            <v>19640.377983840001</v>
          </cell>
          <cell r="E237">
            <v>22012.79427197</v>
          </cell>
          <cell r="F237">
            <v>22861.195808619999</v>
          </cell>
          <cell r="G237">
            <v>24499.741850319999</v>
          </cell>
          <cell r="H237">
            <v>25837.457363760001</v>
          </cell>
          <cell r="I237">
            <v>28034.587408130003</v>
          </cell>
          <cell r="J237">
            <v>28801.521219269998</v>
          </cell>
          <cell r="K237">
            <v>30766.033447600003</v>
          </cell>
          <cell r="L237">
            <v>31970.842505249995</v>
          </cell>
          <cell r="M237">
            <v>36436.965685360003</v>
          </cell>
          <cell r="N237">
            <v>35653.113585380001</v>
          </cell>
          <cell r="O237">
            <v>35286.015767290002</v>
          </cell>
          <cell r="P237">
            <v>36211.38261067</v>
          </cell>
          <cell r="Q237">
            <v>37177.797133679996</v>
          </cell>
          <cell r="R237">
            <v>37483.337944799998</v>
          </cell>
          <cell r="S237">
            <v>38441.93819827</v>
          </cell>
          <cell r="T237">
            <v>39149.940779120006</v>
          </cell>
          <cell r="U237">
            <v>39672.185589050001</v>
          </cell>
          <cell r="V237">
            <v>40314.498141689997</v>
          </cell>
          <cell r="W237">
            <v>41150.79487867</v>
          </cell>
          <cell r="X237">
            <v>42513.692377420004</v>
          </cell>
          <cell r="Y237">
            <v>45348.068125999998</v>
          </cell>
          <cell r="Z237">
            <v>44693.044364340007</v>
          </cell>
          <cell r="AA237">
            <v>45257.864809160004</v>
          </cell>
          <cell r="AB237">
            <v>45319.07724947</v>
          </cell>
          <cell r="AC237">
            <v>46571.863495440004</v>
          </cell>
          <cell r="AD237">
            <v>46818.877597550003</v>
          </cell>
          <cell r="AE237">
            <v>47286.623413709996</v>
          </cell>
          <cell r="AF237">
            <v>47547.988998339999</v>
          </cell>
          <cell r="AG237">
            <v>47919.167887280004</v>
          </cell>
          <cell r="AH237">
            <v>47975.969459060005</v>
          </cell>
          <cell r="AI237">
            <v>48032.953090070005</v>
          </cell>
          <cell r="AJ237">
            <v>47851.944604630007</v>
          </cell>
          <cell r="AK237">
            <v>50012.391331189996</v>
          </cell>
          <cell r="AL237">
            <v>49954.639610348771</v>
          </cell>
          <cell r="AM237">
            <v>50024.162803829997</v>
          </cell>
          <cell r="AN237">
            <v>50320.92456919</v>
          </cell>
          <cell r="AO237">
            <v>49897.868124350003</v>
          </cell>
          <cell r="AP237">
            <v>49888.844269479996</v>
          </cell>
          <cell r="AQ237">
            <v>50170.955225689999</v>
          </cell>
          <cell r="AR237">
            <v>49796.263182070004</v>
          </cell>
          <cell r="AS237">
            <v>50390.418723930001</v>
          </cell>
          <cell r="AT237">
            <v>49767.313581930008</v>
          </cell>
          <cell r="AU237">
            <v>50418.653467220007</v>
          </cell>
          <cell r="AV237">
            <v>51420.067916080006</v>
          </cell>
          <cell r="AW237">
            <v>54381.472759577555</v>
          </cell>
          <cell r="AX237">
            <v>52538.199859269997</v>
          </cell>
          <cell r="AY237">
            <v>51645.530352289992</v>
          </cell>
          <cell r="AZ237">
            <v>51531.468833719999</v>
          </cell>
          <cell r="BA237">
            <v>51326.740057460011</v>
          </cell>
          <cell r="BB237">
            <v>51414.147702209993</v>
          </cell>
          <cell r="BC237">
            <v>52387.214260210014</v>
          </cell>
          <cell r="BD237">
            <v>51788.85434328</v>
          </cell>
          <cell r="BE237">
            <v>51426.369996220004</v>
          </cell>
          <cell r="BF237">
            <v>51046.544821490003</v>
          </cell>
          <cell r="BG237">
            <v>51531.468833719999</v>
          </cell>
          <cell r="BH237">
            <v>52387.214260210014</v>
          </cell>
          <cell r="BI237">
            <v>51046.544821490003</v>
          </cell>
          <cell r="BJ237">
            <v>55848.671602469607</v>
          </cell>
          <cell r="BK237">
            <v>57028.420970209227</v>
          </cell>
          <cell r="BL237">
            <v>59480.813272974934</v>
          </cell>
          <cell r="BM237">
            <v>61233.612401811988</v>
          </cell>
          <cell r="BN237">
            <v>66587.061447282133</v>
          </cell>
          <cell r="BO237">
            <v>50012.391331189996</v>
          </cell>
          <cell r="BP237">
            <v>54381.472759577555</v>
          </cell>
          <cell r="BQ237">
            <v>55848.671602469607</v>
          </cell>
          <cell r="BR237">
            <v>66587.061447282147</v>
          </cell>
          <cell r="BS237">
            <v>74411.499022000789</v>
          </cell>
          <cell r="BU237">
            <v>0.11036957553628257</v>
          </cell>
          <cell r="BV237">
            <v>6.0996780986982913E-2</v>
          </cell>
          <cell r="BW237">
            <v>3.7338362164804906E-2</v>
          </cell>
          <cell r="BX237">
            <v>8.7359978439239372E-2</v>
          </cell>
          <cell r="BY237">
            <v>2.405647898749419E-2</v>
          </cell>
          <cell r="BZ237">
            <v>4.4174144672955773E-2</v>
          </cell>
          <cell r="CA237">
            <v>2.5704245366872103E-2</v>
          </cell>
          <cell r="CB237">
            <v>2.6979755575553988E-2</v>
          </cell>
          <cell r="CD237">
            <v>0.24456214377423824</v>
          </cell>
          <cell r="CE237">
            <v>0.10285605093981376</v>
          </cell>
          <cell r="CF237">
            <v>8.7359978439239372E-2</v>
          </cell>
          <cell r="CG237">
            <v>2.6979755575553988E-2</v>
          </cell>
          <cell r="CH237">
            <v>0.19227654905112712</v>
          </cell>
          <cell r="CI237">
            <v>0.11750687603046361</v>
          </cell>
        </row>
        <row r="238">
          <cell r="A238" t="str">
            <v xml:space="preserve">  M3    </v>
          </cell>
          <cell r="B238">
            <v>15287.979379460001</v>
          </cell>
          <cell r="C238">
            <v>16593.576560630001</v>
          </cell>
          <cell r="D238">
            <v>18359.17798384</v>
          </cell>
          <cell r="E238">
            <v>20763.494271970001</v>
          </cell>
          <cell r="F238">
            <v>21772.435808620001</v>
          </cell>
          <cell r="G238">
            <v>23288.44185032</v>
          </cell>
          <cell r="H238">
            <v>24370.897363759999</v>
          </cell>
          <cell r="I238">
            <v>26159.287408130003</v>
          </cell>
          <cell r="J238">
            <v>26138.521219269998</v>
          </cell>
          <cell r="K238">
            <v>27282.533447600003</v>
          </cell>
          <cell r="L238">
            <v>27687.742505249997</v>
          </cell>
          <cell r="M238">
            <v>31341.855685360002</v>
          </cell>
          <cell r="N238">
            <v>30558.00358538</v>
          </cell>
          <cell r="O238">
            <v>30276.515767290002</v>
          </cell>
          <cell r="P238">
            <v>31060.38261067</v>
          </cell>
          <cell r="Q238">
            <v>31616.95713368</v>
          </cell>
          <cell r="R238">
            <v>31881.137944800001</v>
          </cell>
          <cell r="S238">
            <v>32811.838198270001</v>
          </cell>
          <cell r="T238">
            <v>33368.000779120004</v>
          </cell>
          <cell r="U238">
            <v>33761.485589050004</v>
          </cell>
          <cell r="V238">
            <v>34269.698141689994</v>
          </cell>
          <cell r="W238">
            <v>34908.354878669998</v>
          </cell>
          <cell r="X238">
            <v>36135.292377420003</v>
          </cell>
          <cell r="Y238">
            <v>38998.368126000001</v>
          </cell>
          <cell r="Z238">
            <v>38322.744364340004</v>
          </cell>
          <cell r="AA238">
            <v>38709.364809160004</v>
          </cell>
          <cell r="AB238">
            <v>38889.177249469998</v>
          </cell>
          <cell r="AC238">
            <v>40111.963495440003</v>
          </cell>
          <cell r="AD238">
            <v>40355.57759755</v>
          </cell>
          <cell r="AE238">
            <v>40863.523413709998</v>
          </cell>
          <cell r="AF238">
            <v>40901.88899834</v>
          </cell>
          <cell r="AG238">
            <v>41364.267887280002</v>
          </cell>
          <cell r="AH238">
            <v>41493.569459060003</v>
          </cell>
          <cell r="AI238">
            <v>41724.453090070005</v>
          </cell>
          <cell r="AJ238">
            <v>41817.944604630007</v>
          </cell>
          <cell r="AK238">
            <v>44209.331331189998</v>
          </cell>
          <cell r="AL238">
            <v>44308.839610348768</v>
          </cell>
          <cell r="AM238">
            <v>44403.062803829998</v>
          </cell>
          <cell r="AN238">
            <v>44682.524569189998</v>
          </cell>
          <cell r="AO238">
            <v>44567.468124350002</v>
          </cell>
          <cell r="AP238">
            <v>44717.644269479999</v>
          </cell>
          <cell r="AQ238">
            <v>45240.655225689996</v>
          </cell>
          <cell r="AR238">
            <v>45001.963182070001</v>
          </cell>
          <cell r="AS238">
            <v>45657.818723930002</v>
          </cell>
          <cell r="AT238">
            <v>45247.513581930005</v>
          </cell>
          <cell r="AU238">
            <v>45955.153467220007</v>
          </cell>
          <cell r="AV238">
            <v>47022.767916080003</v>
          </cell>
          <cell r="AW238">
            <v>50162.503833606926</v>
          </cell>
          <cell r="AX238">
            <v>48377.852242349996</v>
          </cell>
          <cell r="AY238">
            <v>47720.187447389995</v>
          </cell>
          <cell r="AZ238">
            <v>47780.214152269997</v>
          </cell>
          <cell r="BA238">
            <v>47887.881024540009</v>
          </cell>
          <cell r="BB238">
            <v>48107.258754919996</v>
          </cell>
          <cell r="BC238">
            <v>49201.930480700015</v>
          </cell>
          <cell r="BD238">
            <v>48782.967843270002</v>
          </cell>
          <cell r="BE238">
            <v>48440.529020640002</v>
          </cell>
          <cell r="BF238">
            <v>48107.164737550003</v>
          </cell>
          <cell r="BG238">
            <v>47780.214152269997</v>
          </cell>
          <cell r="BH238">
            <v>49201.930480700015</v>
          </cell>
          <cell r="BI238">
            <v>48107.164737550003</v>
          </cell>
          <cell r="BJ238">
            <v>52711.844392709449</v>
          </cell>
          <cell r="BK238">
            <v>53718.156907885204</v>
          </cell>
          <cell r="BL238">
            <v>56047.730392204183</v>
          </cell>
          <cell r="BM238">
            <v>57673.95442070128</v>
          </cell>
          <cell r="BN238">
            <v>62778.675449568414</v>
          </cell>
          <cell r="BO238">
            <v>44209.331331189998</v>
          </cell>
          <cell r="BP238">
            <v>50162.503833606926</v>
          </cell>
          <cell r="BQ238">
            <v>52711.844392709449</v>
          </cell>
          <cell r="BR238">
            <v>62778.675449568429</v>
          </cell>
          <cell r="BS238">
            <v>70154.887713598189</v>
          </cell>
          <cell r="BU238">
            <v>0.14897068360578269</v>
          </cell>
          <cell r="BV238">
            <v>0.10711586878265722</v>
          </cell>
          <cell r="BW238">
            <v>9.0470503545708736E-2</v>
          </cell>
          <cell r="BX238">
            <v>0.13465873206313161</v>
          </cell>
          <cell r="BY238">
            <v>6.9326646445038831E-2</v>
          </cell>
          <cell r="BZ238">
            <v>8.7560076998190794E-2</v>
          </cell>
          <cell r="CA238">
            <v>6.3200183374540808E-2</v>
          </cell>
          <cell r="CB238">
            <v>5.0821636965309613E-2</v>
          </cell>
          <cell r="CD238">
            <v>0.24429033550225965</v>
          </cell>
          <cell r="CE238">
            <v>0.13362003221144714</v>
          </cell>
          <cell r="CF238">
            <v>0.13465873206313161</v>
          </cell>
          <cell r="CG238">
            <v>5.0821636965309613E-2</v>
          </cell>
          <cell r="CH238">
            <v>0.19097853950736199</v>
          </cell>
          <cell r="CI238">
            <v>0.11749550641531514</v>
          </cell>
        </row>
        <row r="239">
          <cell r="A239" t="str">
            <v xml:space="preserve">    Money (M1)</v>
          </cell>
          <cell r="B239">
            <v>3758.2793794600002</v>
          </cell>
          <cell r="C239">
            <v>4127.1765606300005</v>
          </cell>
          <cell r="D239">
            <v>4295.6779838399998</v>
          </cell>
          <cell r="E239">
            <v>5322.69427197</v>
          </cell>
          <cell r="F239">
            <v>4478.43580862</v>
          </cell>
          <cell r="G239">
            <v>4898.1018503200003</v>
          </cell>
          <cell r="H239">
            <v>4946.3373637599998</v>
          </cell>
          <cell r="I239">
            <v>6312.88740813</v>
          </cell>
          <cell r="J239">
            <v>5373.8212192699993</v>
          </cell>
          <cell r="K239">
            <v>5696.2534476000001</v>
          </cell>
          <cell r="L239">
            <v>5516.6225052499994</v>
          </cell>
          <cell r="M239">
            <v>7312.3356853599998</v>
          </cell>
          <cell r="N239">
            <v>6528.4835853800005</v>
          </cell>
          <cell r="O239">
            <v>5865.5157672900004</v>
          </cell>
          <cell r="P239">
            <v>6236.3826106699998</v>
          </cell>
          <cell r="Q239">
            <v>6028.8071336800003</v>
          </cell>
          <cell r="R239">
            <v>6337.5779447999994</v>
          </cell>
          <cell r="S239">
            <v>6776.2381982699999</v>
          </cell>
          <cell r="T239">
            <v>6409.2807791199994</v>
          </cell>
          <cell r="U239">
            <v>6467.4855890500003</v>
          </cell>
          <cell r="V239">
            <v>6464.0981416899995</v>
          </cell>
          <cell r="W239">
            <v>6721.3148786700003</v>
          </cell>
          <cell r="X239">
            <v>7097.4923774199997</v>
          </cell>
          <cell r="Y239">
            <v>8818.4281259999989</v>
          </cell>
          <cell r="Z239">
            <v>7405.0443643399994</v>
          </cell>
          <cell r="AA239">
            <v>7160.62480916</v>
          </cell>
          <cell r="AB239">
            <v>7118.5572494699991</v>
          </cell>
          <cell r="AC239">
            <v>7058.1634954399997</v>
          </cell>
          <cell r="AD239">
            <v>7128.2175975500004</v>
          </cell>
          <cell r="AE239">
            <v>7312.5234137099997</v>
          </cell>
          <cell r="AF239">
            <v>7042.7289983399996</v>
          </cell>
          <cell r="AG239">
            <v>7197.8678872800001</v>
          </cell>
          <cell r="AH239">
            <v>7009.9694590600011</v>
          </cell>
          <cell r="AI239">
            <v>6981.6930900700008</v>
          </cell>
          <cell r="AJ239">
            <v>7449.7446046300001</v>
          </cell>
          <cell r="AK239">
            <v>8973.0713311899999</v>
          </cell>
          <cell r="AL239">
            <v>7783.1396103487696</v>
          </cell>
          <cell r="AM239">
            <v>7386.9628038299998</v>
          </cell>
          <cell r="AN239">
            <v>7265.9245691900005</v>
          </cell>
          <cell r="AO239">
            <v>7288.9681243499999</v>
          </cell>
          <cell r="AP239">
            <v>7549.0442694800004</v>
          </cell>
          <cell r="AQ239">
            <v>7936.2152256900008</v>
          </cell>
          <cell r="AR239">
            <v>8227.9631820700015</v>
          </cell>
          <cell r="AS239">
            <v>8005.8187239300005</v>
          </cell>
          <cell r="AT239">
            <v>7843.1135819300007</v>
          </cell>
          <cell r="AU239">
            <v>8072.3534672200003</v>
          </cell>
          <cell r="AV239">
            <v>8222.4679160800006</v>
          </cell>
          <cell r="AW239">
            <v>11468.335812043249</v>
          </cell>
          <cell r="AX239">
            <v>10123.063151570001</v>
          </cell>
          <cell r="AY239">
            <v>10181.306723220001</v>
          </cell>
          <cell r="AZ239">
            <v>10193.393500599999</v>
          </cell>
          <cell r="BA239">
            <v>10422.400138019999</v>
          </cell>
          <cell r="BB239">
            <v>10550.375089990001</v>
          </cell>
          <cell r="BC239">
            <v>11144.08307402</v>
          </cell>
          <cell r="BD239">
            <v>11286.748839210002</v>
          </cell>
          <cell r="BE239">
            <v>10978.500068360001</v>
          </cell>
          <cell r="BF239">
            <v>10895.17328809</v>
          </cell>
          <cell r="BG239">
            <v>10193.393500599999</v>
          </cell>
          <cell r="BH239">
            <v>11144.08307402</v>
          </cell>
          <cell r="BI239">
            <v>10895.17328809</v>
          </cell>
          <cell r="BJ239">
            <v>13000.209975031572</v>
          </cell>
          <cell r="BK239">
            <v>11810.845003688879</v>
          </cell>
          <cell r="BL239">
            <v>12585.555662732788</v>
          </cell>
          <cell r="BM239">
            <v>12609.363053347699</v>
          </cell>
          <cell r="BN239">
            <v>14565.234813743966</v>
          </cell>
          <cell r="BO239">
            <v>8973.0713311899999</v>
          </cell>
          <cell r="BP239">
            <v>11468.335812043249</v>
          </cell>
          <cell r="BQ239">
            <v>13000.209975031572</v>
          </cell>
          <cell r="BR239">
            <v>14565.234813743966</v>
          </cell>
          <cell r="BS239">
            <v>16267.000101719921</v>
          </cell>
          <cell r="BU239">
            <v>2.0701852152832378E-2</v>
          </cell>
          <cell r="BV239">
            <v>8.5290914872240053E-2</v>
          </cell>
          <cell r="BW239">
            <v>0.11885131992882036</v>
          </cell>
          <cell r="BX239">
            <v>0.27808365594730322</v>
          </cell>
          <cell r="BY239">
            <v>0.4029038429360341</v>
          </cell>
          <cell r="BZ239">
            <v>0.40420625664812371</v>
          </cell>
          <cell r="CA239">
            <v>0.3891387870745282</v>
          </cell>
          <cell r="CB239">
            <v>0.13357423327102569</v>
          </cell>
          <cell r="CD239">
            <v>0.20596598753738027</v>
          </cell>
          <cell r="CE239">
            <v>1.7536368497924837E-2</v>
          </cell>
          <cell r="CF239">
            <v>0.27808365594730322</v>
          </cell>
          <cell r="CG239">
            <v>0.13357423327102569</v>
          </cell>
          <cell r="CH239">
            <v>0.12038458161200527</v>
          </cell>
          <cell r="CI239">
            <v>0.11683747702921643</v>
          </cell>
        </row>
        <row r="240">
          <cell r="A240" t="str">
            <v xml:space="preserve">      Currency in circulation</v>
          </cell>
          <cell r="B240">
            <v>1554.1293794600001</v>
          </cell>
          <cell r="C240">
            <v>1580.72656063</v>
          </cell>
          <cell r="D240">
            <v>1634.0279838399999</v>
          </cell>
          <cell r="E240">
            <v>2295.2142719700005</v>
          </cell>
          <cell r="F240">
            <v>1865.0358086200001</v>
          </cell>
          <cell r="G240">
            <v>2107.6018503200003</v>
          </cell>
          <cell r="H240">
            <v>2050.7373637599999</v>
          </cell>
          <cell r="I240">
            <v>2860.3474081299996</v>
          </cell>
          <cell r="J240">
            <v>2307.4212192699997</v>
          </cell>
          <cell r="K240">
            <v>2534.6934475999997</v>
          </cell>
          <cell r="L240">
            <v>2317.48250525</v>
          </cell>
          <cell r="M240">
            <v>3209.1556853599996</v>
          </cell>
          <cell r="N240">
            <v>2425.3035853800002</v>
          </cell>
          <cell r="O240">
            <v>2637.2157672900003</v>
          </cell>
          <cell r="P240">
            <v>2700.0426106700002</v>
          </cell>
          <cell r="Q240">
            <v>2708.3671336800003</v>
          </cell>
          <cell r="R240">
            <v>2912.6979447999997</v>
          </cell>
          <cell r="S240">
            <v>3183.59819827</v>
          </cell>
          <cell r="T240">
            <v>2927.5007791199996</v>
          </cell>
          <cell r="U240">
            <v>2990.3455890499999</v>
          </cell>
          <cell r="V240">
            <v>2910.55814169</v>
          </cell>
          <cell r="W240">
            <v>3151.7348786699995</v>
          </cell>
          <cell r="X240">
            <v>3281.0523774200001</v>
          </cell>
          <cell r="Y240">
            <v>4088.228126</v>
          </cell>
          <cell r="Z240">
            <v>3398.90436434</v>
          </cell>
          <cell r="AA240">
            <v>3327.3248091599999</v>
          </cell>
          <cell r="AB240">
            <v>3262.6572494699994</v>
          </cell>
          <cell r="AC240">
            <v>3378.7234954399996</v>
          </cell>
          <cell r="AD240">
            <v>3408.61759755</v>
          </cell>
          <cell r="AE240">
            <v>3540.12341371</v>
          </cell>
          <cell r="AF240">
            <v>3404.0289983399998</v>
          </cell>
          <cell r="AG240">
            <v>3314.6678872799998</v>
          </cell>
          <cell r="AH240">
            <v>3192.0694590600006</v>
          </cell>
          <cell r="AI240">
            <v>3412.0930900700005</v>
          </cell>
          <cell r="AJ240">
            <v>3510.6446046300002</v>
          </cell>
          <cell r="AK240">
            <v>4566.0713311899999</v>
          </cell>
          <cell r="AL240">
            <v>3839.0396103487697</v>
          </cell>
          <cell r="AM240">
            <v>3746.6628038299996</v>
          </cell>
          <cell r="AN240">
            <v>3905.6245691900003</v>
          </cell>
          <cell r="AO240">
            <v>3774.2681243500001</v>
          </cell>
          <cell r="AP240">
            <v>3907.8442694799996</v>
          </cell>
          <cell r="AQ240">
            <v>4141.5152256900001</v>
          </cell>
          <cell r="AR240">
            <v>4325.8631820700011</v>
          </cell>
          <cell r="AS240">
            <v>4248.8187239300005</v>
          </cell>
          <cell r="AT240">
            <v>4209.1135819300007</v>
          </cell>
          <cell r="AU240">
            <v>4300.7534672199999</v>
          </cell>
          <cell r="AV240">
            <v>4334.3679160800002</v>
          </cell>
          <cell r="AW240">
            <v>6000.200488738059</v>
          </cell>
          <cell r="AX240">
            <v>4923.97341469</v>
          </cell>
          <cell r="AY240">
            <v>4793.7228166699997</v>
          </cell>
          <cell r="AZ240">
            <v>4927.2870544599991</v>
          </cell>
          <cell r="BA240">
            <v>4995.6033533599993</v>
          </cell>
          <cell r="BB240">
            <v>5087.5137806900002</v>
          </cell>
          <cell r="BC240">
            <v>5524.1735460700002</v>
          </cell>
          <cell r="BD240">
            <v>5501.4516809700008</v>
          </cell>
          <cell r="BE240">
            <v>5351.2163972899998</v>
          </cell>
          <cell r="BF240">
            <v>5547.2028027300003</v>
          </cell>
          <cell r="BG240">
            <v>4927.2870544599991</v>
          </cell>
          <cell r="BH240">
            <v>5524.1735460700002</v>
          </cell>
          <cell r="BI240">
            <v>5547.2028027300003</v>
          </cell>
          <cell r="BJ240">
            <v>7293</v>
          </cell>
          <cell r="BK240">
            <v>5788.0803395400044</v>
          </cell>
          <cell r="BL240">
            <v>6339.331834630053</v>
          </cell>
          <cell r="BM240">
            <v>6132.8458023228714</v>
          </cell>
          <cell r="BN240">
            <v>7636.1765324036542</v>
          </cell>
          <cell r="BO240">
            <v>4566.0713311899999</v>
          </cell>
          <cell r="BP240">
            <v>6000.200488738059</v>
          </cell>
          <cell r="BQ240">
            <v>7293</v>
          </cell>
          <cell r="BR240">
            <v>7636.1765324036551</v>
          </cell>
          <cell r="BS240">
            <v>8522.4311807544236</v>
          </cell>
          <cell r="BU240">
            <v>0.19706860713746366</v>
          </cell>
          <cell r="BV240">
            <v>0.16987877022901587</v>
          </cell>
          <cell r="BW240">
            <v>0.31861591231460817</v>
          </cell>
          <cell r="BX240">
            <v>0.31408382688894609</v>
          </cell>
          <cell r="BY240">
            <v>0.26158747907556434</v>
          </cell>
          <cell r="BZ240">
            <v>0.3338532505695766</v>
          </cell>
          <cell r="CA240">
            <v>0.31790285406991714</v>
          </cell>
          <cell r="CB240">
            <v>0.21545938568026712</v>
          </cell>
          <cell r="CD240">
            <v>0.27392639274257813</v>
          </cell>
          <cell r="CE240">
            <v>0.11688271555861807</v>
          </cell>
          <cell r="CF240">
            <v>0.31408382688894609</v>
          </cell>
          <cell r="CG240">
            <v>0.21545938568026712</v>
          </cell>
          <cell r="CH240">
            <v>4.7055605704600989E-2</v>
          </cell>
          <cell r="CI240">
            <v>0.11606000000000005</v>
          </cell>
        </row>
        <row r="241">
          <cell r="A241" t="str">
            <v xml:space="preserve">      Demand deposits</v>
          </cell>
          <cell r="B241">
            <v>2204.15</v>
          </cell>
          <cell r="C241">
            <v>2546.4500000000003</v>
          </cell>
          <cell r="D241">
            <v>2661.6499999999996</v>
          </cell>
          <cell r="E241">
            <v>3027.48</v>
          </cell>
          <cell r="F241">
            <v>2613.3999999999996</v>
          </cell>
          <cell r="G241">
            <v>2790.5</v>
          </cell>
          <cell r="H241">
            <v>2895.6</v>
          </cell>
          <cell r="I241">
            <v>3452.54</v>
          </cell>
          <cell r="J241">
            <v>3066.4</v>
          </cell>
          <cell r="K241">
            <v>3161.56</v>
          </cell>
          <cell r="L241">
            <v>3199.14</v>
          </cell>
          <cell r="M241">
            <v>4103.18</v>
          </cell>
          <cell r="N241">
            <v>4103.18</v>
          </cell>
          <cell r="O241">
            <v>3228.3</v>
          </cell>
          <cell r="P241">
            <v>3536.34</v>
          </cell>
          <cell r="Q241">
            <v>3320.44</v>
          </cell>
          <cell r="R241">
            <v>3424.88</v>
          </cell>
          <cell r="S241">
            <v>3592.64</v>
          </cell>
          <cell r="T241">
            <v>3481.78</v>
          </cell>
          <cell r="U241">
            <v>3477.1400000000003</v>
          </cell>
          <cell r="V241">
            <v>3553.54</v>
          </cell>
          <cell r="W241">
            <v>3569.5800000000004</v>
          </cell>
          <cell r="X241">
            <v>3816.44</v>
          </cell>
          <cell r="Y241">
            <v>4730.2</v>
          </cell>
          <cell r="Z241">
            <v>4006.14</v>
          </cell>
          <cell r="AA241">
            <v>3833.3</v>
          </cell>
          <cell r="AB241">
            <v>3855.9</v>
          </cell>
          <cell r="AC241">
            <v>3679.4399999999996</v>
          </cell>
          <cell r="AD241">
            <v>3719.6000000000004</v>
          </cell>
          <cell r="AE241">
            <v>3772.3999999999996</v>
          </cell>
          <cell r="AF241">
            <v>3638.7</v>
          </cell>
          <cell r="AG241">
            <v>3883.2000000000003</v>
          </cell>
          <cell r="AH241">
            <v>3817.9</v>
          </cell>
          <cell r="AI241">
            <v>3569.6</v>
          </cell>
          <cell r="AJ241">
            <v>3939.1</v>
          </cell>
          <cell r="AK241">
            <v>4407</v>
          </cell>
          <cell r="AL241">
            <v>3944.1</v>
          </cell>
          <cell r="AM241">
            <v>3640.3</v>
          </cell>
          <cell r="AN241">
            <v>3360.3</v>
          </cell>
          <cell r="AO241">
            <v>3514.7</v>
          </cell>
          <cell r="AP241">
            <v>3641.2000000000003</v>
          </cell>
          <cell r="AQ241">
            <v>3794.7000000000003</v>
          </cell>
          <cell r="AR241">
            <v>3902.1</v>
          </cell>
          <cell r="AS241">
            <v>3757</v>
          </cell>
          <cell r="AT241">
            <v>3634</v>
          </cell>
          <cell r="AU241">
            <v>3771.6</v>
          </cell>
          <cell r="AV241">
            <v>3888.1000000000004</v>
          </cell>
          <cell r="AW241">
            <v>5468.1353233051896</v>
          </cell>
          <cell r="AX241">
            <v>5199.0897368800006</v>
          </cell>
          <cell r="AY241">
            <v>5387.5839065500004</v>
          </cell>
          <cell r="AZ241">
            <v>5266.1064461399992</v>
          </cell>
          <cell r="BA241">
            <v>5426.7967846600004</v>
          </cell>
          <cell r="BB241">
            <v>5462.8613092999994</v>
          </cell>
          <cell r="BC241">
            <v>5619.9095279499998</v>
          </cell>
          <cell r="BD241">
            <v>5785.2971582400005</v>
          </cell>
          <cell r="BE241">
            <v>5627.2836710700003</v>
          </cell>
          <cell r="BF241">
            <v>5347.9704853599997</v>
          </cell>
          <cell r="BG241">
            <v>5266.1064461399992</v>
          </cell>
          <cell r="BH241">
            <v>5619.9095279499998</v>
          </cell>
          <cell r="BI241">
            <v>5347.9704853599997</v>
          </cell>
          <cell r="BJ241">
            <v>5707.209975031572</v>
          </cell>
          <cell r="BK241">
            <v>6022.7646641488736</v>
          </cell>
          <cell r="BL241">
            <v>6246.2238281027348</v>
          </cell>
          <cell r="BM241">
            <v>6476.5172510248276</v>
          </cell>
          <cell r="BN241">
            <v>6929.0582813403107</v>
          </cell>
          <cell r="BO241">
            <v>4407</v>
          </cell>
          <cell r="BP241">
            <v>5468.1353233051896</v>
          </cell>
          <cell r="BQ241">
            <v>5707.209975031572</v>
          </cell>
          <cell r="BR241">
            <v>6929.0582813403116</v>
          </cell>
          <cell r="BS241">
            <v>7744.5689209654975</v>
          </cell>
          <cell r="BU241">
            <v>-0.12853030420913403</v>
          </cell>
          <cell r="BV241">
            <v>5.9113561658361569E-3</v>
          </cell>
          <cell r="BW241">
            <v>-4.8167840959689956E-2</v>
          </cell>
          <cell r="BX241">
            <v>0.24078405339350795</v>
          </cell>
          <cell r="BY241">
            <v>0.56715366072672047</v>
          </cell>
          <cell r="BZ241">
            <v>0.48098915011726873</v>
          </cell>
          <cell r="CA241">
            <v>0.47164845496973018</v>
          </cell>
          <cell r="CB241">
            <v>4.3721421945694505E-2</v>
          </cell>
          <cell r="CD241">
            <v>0.15281318392076382</v>
          </cell>
          <cell r="CE241">
            <v>-6.8326920637605149E-2</v>
          </cell>
          <cell r="CF241">
            <v>0.24078405339350795</v>
          </cell>
          <cell r="CG241">
            <v>4.3721421945694505E-2</v>
          </cell>
          <cell r="CH241">
            <v>0.21408854968613289</v>
          </cell>
          <cell r="CI241">
            <v>0.11769429647046326</v>
          </cell>
        </row>
        <row r="242">
          <cell r="A242" t="str">
            <v xml:space="preserve">    Quasi-money and other </v>
          </cell>
          <cell r="B242">
            <v>11529.7</v>
          </cell>
          <cell r="C242">
            <v>12466.4</v>
          </cell>
          <cell r="D242">
            <v>14063.5</v>
          </cell>
          <cell r="E242">
            <v>15440.800000000001</v>
          </cell>
          <cell r="F242">
            <v>17294</v>
          </cell>
          <cell r="G242">
            <v>18390.34</v>
          </cell>
          <cell r="H242">
            <v>19424.560000000001</v>
          </cell>
          <cell r="I242">
            <v>19846.400000000001</v>
          </cell>
          <cell r="J242">
            <v>20764.7</v>
          </cell>
          <cell r="K242">
            <v>21586.280000000002</v>
          </cell>
          <cell r="L242">
            <v>22171.119999999999</v>
          </cell>
          <cell r="M242">
            <v>24029.52</v>
          </cell>
          <cell r="N242">
            <v>24029.52</v>
          </cell>
          <cell r="O242">
            <v>24411</v>
          </cell>
          <cell r="P242">
            <v>24824</v>
          </cell>
          <cell r="Q242">
            <v>25588.15</v>
          </cell>
          <cell r="R242">
            <v>25543.56</v>
          </cell>
          <cell r="S242">
            <v>26035.599999999999</v>
          </cell>
          <cell r="T242">
            <v>26958.720000000001</v>
          </cell>
          <cell r="U242">
            <v>27294</v>
          </cell>
          <cell r="V242">
            <v>27805.599999999999</v>
          </cell>
          <cell r="W242">
            <v>28187.040000000001</v>
          </cell>
          <cell r="X242">
            <v>29037.8</v>
          </cell>
          <cell r="Y242">
            <v>30179.94</v>
          </cell>
          <cell r="Z242">
            <v>30917.7</v>
          </cell>
          <cell r="AA242">
            <v>31548.74</v>
          </cell>
          <cell r="AB242">
            <v>31770.620000000003</v>
          </cell>
          <cell r="AC242">
            <v>33053.800000000003</v>
          </cell>
          <cell r="AD242">
            <v>33227.360000000001</v>
          </cell>
          <cell r="AE242">
            <v>33551</v>
          </cell>
          <cell r="AF242">
            <v>33859.160000000003</v>
          </cell>
          <cell r="AG242">
            <v>34166.400000000001</v>
          </cell>
          <cell r="AH242">
            <v>34483.600000000006</v>
          </cell>
          <cell r="AI242">
            <v>34742.76</v>
          </cell>
          <cell r="AJ242">
            <v>34368.200000000004</v>
          </cell>
          <cell r="AK242">
            <v>35236.259999999995</v>
          </cell>
          <cell r="AL242">
            <v>36525.699999999997</v>
          </cell>
          <cell r="AM242">
            <v>37016.1</v>
          </cell>
          <cell r="AN242">
            <v>37416.6</v>
          </cell>
          <cell r="AO242">
            <v>37278.5</v>
          </cell>
          <cell r="AP242">
            <v>37168.6</v>
          </cell>
          <cell r="AQ242">
            <v>37304.439999999995</v>
          </cell>
          <cell r="AR242">
            <v>36774</v>
          </cell>
          <cell r="AS242">
            <v>37652</v>
          </cell>
          <cell r="AT242">
            <v>37404.400000000001</v>
          </cell>
          <cell r="AU242">
            <v>37882.800000000003</v>
          </cell>
          <cell r="AV242">
            <v>38800.300000000003</v>
          </cell>
          <cell r="AW242">
            <v>38694.168021563673</v>
          </cell>
          <cell r="AX242">
            <v>38254.789090779996</v>
          </cell>
          <cell r="AY242">
            <v>37538.880724169998</v>
          </cell>
          <cell r="AZ242">
            <v>37586.820651670001</v>
          </cell>
          <cell r="BA242">
            <v>37465.48088652001</v>
          </cell>
          <cell r="BB242">
            <v>37556.883664929999</v>
          </cell>
          <cell r="BC242">
            <v>38057.847406680012</v>
          </cell>
          <cell r="BD242">
            <v>37496.219004060003</v>
          </cell>
          <cell r="BE242">
            <v>37462.028952280001</v>
          </cell>
          <cell r="BF242">
            <v>37211.991449460002</v>
          </cell>
          <cell r="BG242">
            <v>37586.820651670001</v>
          </cell>
          <cell r="BH242">
            <v>38057.847406680012</v>
          </cell>
          <cell r="BI242">
            <v>37211.991449460002</v>
          </cell>
          <cell r="BJ242">
            <v>39711.63441767788</v>
          </cell>
          <cell r="BK242">
            <v>41907.311904196322</v>
          </cell>
          <cell r="BL242">
            <v>43462.174729471393</v>
          </cell>
          <cell r="BM242">
            <v>45064.591367353583</v>
          </cell>
          <cell r="BN242">
            <v>48213.440635824445</v>
          </cell>
          <cell r="BO242">
            <v>35236.259999999995</v>
          </cell>
          <cell r="BP242">
            <v>38694.168021563673</v>
          </cell>
          <cell r="BQ242">
            <v>39711.63441767788</v>
          </cell>
          <cell r="BR242">
            <v>48213.44063582446</v>
          </cell>
          <cell r="BS242">
            <v>53887.887611878272</v>
          </cell>
          <cell r="BU242">
            <v>0.17771072771006668</v>
          </cell>
          <cell r="BV242">
            <v>0.11187267145539614</v>
          </cell>
          <cell r="BW242">
            <v>8.4701133292347519E-2</v>
          </cell>
          <cell r="BX242">
            <v>9.8134933206977193E-2</v>
          </cell>
          <cell r="BY242">
            <v>4.5493350991272496E-3</v>
          </cell>
          <cell r="BZ242">
            <v>2.0196185941405709E-2</v>
          </cell>
          <cell r="CA242">
            <v>-5.144008473334738E-3</v>
          </cell>
          <cell r="CB242">
            <v>2.6295083939967157E-2</v>
          </cell>
          <cell r="CD242">
            <v>0.25595267820580681</v>
          </cell>
          <cell r="CE242">
            <v>0.16753910047534881</v>
          </cell>
          <cell r="CF242">
            <v>9.8134933206977193E-2</v>
          </cell>
          <cell r="CG242">
            <v>2.6295083939967157E-2</v>
          </cell>
          <cell r="CH242">
            <v>0.21408854968613289</v>
          </cell>
          <cell r="CI242">
            <v>0.11769429647046348</v>
          </cell>
        </row>
        <row r="243">
          <cell r="A243" t="str">
            <v xml:space="preserve">  Bonds</v>
          </cell>
          <cell r="B243">
            <v>1022.7</v>
          </cell>
          <cell r="C243">
            <v>1211.1500000000001</v>
          </cell>
          <cell r="D243">
            <v>1281.2</v>
          </cell>
          <cell r="E243">
            <v>1249.3</v>
          </cell>
          <cell r="F243">
            <v>1088.76</v>
          </cell>
          <cell r="G243">
            <v>1211.3</v>
          </cell>
          <cell r="H243">
            <v>1466.56</v>
          </cell>
          <cell r="I243">
            <v>1875.3</v>
          </cell>
          <cell r="J243">
            <v>2663</v>
          </cell>
          <cell r="K243">
            <v>3483.5</v>
          </cell>
          <cell r="L243">
            <v>4283.1000000000004</v>
          </cell>
          <cell r="M243">
            <v>5095.1099999999997</v>
          </cell>
          <cell r="N243">
            <v>5095.1099999999997</v>
          </cell>
          <cell r="O243">
            <v>5009.5</v>
          </cell>
          <cell r="P243">
            <v>5151</v>
          </cell>
          <cell r="Q243">
            <v>5560.84</v>
          </cell>
          <cell r="R243">
            <v>5602.2</v>
          </cell>
          <cell r="S243">
            <v>5630.1</v>
          </cell>
          <cell r="T243">
            <v>5781.94</v>
          </cell>
          <cell r="U243">
            <v>5910.7</v>
          </cell>
          <cell r="V243">
            <v>6044.8</v>
          </cell>
          <cell r="W243">
            <v>6242.44</v>
          </cell>
          <cell r="X243">
            <v>6378.4</v>
          </cell>
          <cell r="Y243">
            <v>6349.7</v>
          </cell>
          <cell r="Z243">
            <v>6370.3</v>
          </cell>
          <cell r="AA243">
            <v>6548.5</v>
          </cell>
          <cell r="AB243">
            <v>6429.9</v>
          </cell>
          <cell r="AC243">
            <v>6459.9</v>
          </cell>
          <cell r="AD243">
            <v>6463.3</v>
          </cell>
          <cell r="AE243">
            <v>6423.1</v>
          </cell>
          <cell r="AF243">
            <v>6646.1</v>
          </cell>
          <cell r="AG243">
            <v>6554.9</v>
          </cell>
          <cell r="AH243">
            <v>6482.4</v>
          </cell>
          <cell r="AI243">
            <v>6308.5</v>
          </cell>
          <cell r="AJ243">
            <v>6034</v>
          </cell>
          <cell r="AK243">
            <v>5803.06</v>
          </cell>
          <cell r="AL243">
            <v>5645.8</v>
          </cell>
          <cell r="AM243">
            <v>5621.1</v>
          </cell>
          <cell r="AN243">
            <v>5638.4</v>
          </cell>
          <cell r="AO243">
            <v>5330.4</v>
          </cell>
          <cell r="AP243">
            <v>5171.2</v>
          </cell>
          <cell r="AQ243">
            <v>4930.3</v>
          </cell>
          <cell r="AR243">
            <v>4794.3</v>
          </cell>
          <cell r="AS243">
            <v>4732.6000000000004</v>
          </cell>
          <cell r="AT243">
            <v>4519.8</v>
          </cell>
          <cell r="AU243">
            <v>4463.5</v>
          </cell>
          <cell r="AV243">
            <v>4397.3</v>
          </cell>
          <cell r="AW243">
            <v>4218.9689259706302</v>
          </cell>
          <cell r="AX243">
            <v>4160.3476169200003</v>
          </cell>
          <cell r="AY243">
            <v>3925.3429049000001</v>
          </cell>
          <cell r="AZ243">
            <v>3751.2546814499997</v>
          </cell>
          <cell r="BA243">
            <v>3438.8590329200001</v>
          </cell>
          <cell r="BB243">
            <v>3306.88894729</v>
          </cell>
          <cell r="BC243">
            <v>3185.2837795099999</v>
          </cell>
          <cell r="BD243">
            <v>3005.88650001</v>
          </cell>
          <cell r="BE243">
            <v>2985.8409755800003</v>
          </cell>
          <cell r="BF243">
            <v>2939.3800839400001</v>
          </cell>
          <cell r="BG243">
            <v>3751.2546814499997</v>
          </cell>
          <cell r="BH243">
            <v>3185.2837795099999</v>
          </cell>
          <cell r="BI243">
            <v>2939.3800839400001</v>
          </cell>
          <cell r="BJ243">
            <v>3136.8272097601616</v>
          </cell>
          <cell r="BK243">
            <v>3310.2640623240254</v>
          </cell>
          <cell r="BL243">
            <v>3433.082880770748</v>
          </cell>
          <cell r="BM243">
            <v>3559.6579811107049</v>
          </cell>
          <cell r="BN243">
            <v>3808.3859977137131</v>
          </cell>
          <cell r="BO243">
            <v>5803.06</v>
          </cell>
          <cell r="BP243">
            <v>4218.9689259706302</v>
          </cell>
          <cell r="BQ243">
            <v>3136.8272097601616</v>
          </cell>
          <cell r="BR243">
            <v>3808.3859977137136</v>
          </cell>
          <cell r="BS243">
            <v>4256.6113084025928</v>
          </cell>
          <cell r="BU243">
            <v>-0.12309678222056331</v>
          </cell>
          <cell r="BV243">
            <v>-0.23241114103781668</v>
          </cell>
          <cell r="BW243">
            <v>-0.30275823768974452</v>
          </cell>
          <cell r="BX243">
            <v>-0.27297513277983854</v>
          </cell>
          <cell r="BY243">
            <v>-0.33469518277348187</v>
          </cell>
          <cell r="BZ243">
            <v>-0.35393712765754626</v>
          </cell>
          <cell r="CA243">
            <v>-0.34966589584937391</v>
          </cell>
          <cell r="CB243">
            <v>-0.25649435565859435</v>
          </cell>
          <cell r="CD243">
            <v>0.24623413429739505</v>
          </cell>
          <cell r="CE243">
            <v>-8.6089106571963891E-2</v>
          </cell>
          <cell r="CF243">
            <v>-0.27297513277983854</v>
          </cell>
          <cell r="CG243">
            <v>-0.25649435565859435</v>
          </cell>
          <cell r="CH243">
            <v>0.21408854968613289</v>
          </cell>
          <cell r="CI243">
            <v>0.11769429647046348</v>
          </cell>
        </row>
        <row r="244">
          <cell r="A244" t="str">
            <v xml:space="preserve">Other  liabilities </v>
          </cell>
          <cell r="B244">
            <v>1316.2263178900002</v>
          </cell>
          <cell r="C244">
            <v>974.32254331000001</v>
          </cell>
          <cell r="D244">
            <v>616.1461337500001</v>
          </cell>
          <cell r="E244">
            <v>442.03673645999993</v>
          </cell>
          <cell r="F244">
            <v>771.78204774999983</v>
          </cell>
          <cell r="G244">
            <v>734.65172324000002</v>
          </cell>
          <cell r="H244">
            <v>545.32315138000001</v>
          </cell>
          <cell r="I244">
            <v>232.21093600999998</v>
          </cell>
          <cell r="J244">
            <v>180.22647740999994</v>
          </cell>
          <cell r="K244">
            <v>245.67133475</v>
          </cell>
          <cell r="L244">
            <v>232.64261514000003</v>
          </cell>
          <cell r="M244">
            <v>835.40970946999994</v>
          </cell>
          <cell r="N244">
            <v>1069.07830438</v>
          </cell>
          <cell r="O244">
            <v>1461.3729273899999</v>
          </cell>
          <cell r="P244">
            <v>1460.7016125299999</v>
          </cell>
          <cell r="Q244">
            <v>1235.8232327000001</v>
          </cell>
          <cell r="R244">
            <v>1232.2774782000001</v>
          </cell>
          <cell r="S244">
            <v>1136.8133887499998</v>
          </cell>
          <cell r="T244">
            <v>1078.4081184900003</v>
          </cell>
          <cell r="U244">
            <v>898.6238019299999</v>
          </cell>
          <cell r="V244">
            <v>930.11398561999999</v>
          </cell>
          <cell r="W244">
            <v>688.62474437000014</v>
          </cell>
          <cell r="X244">
            <v>403.92524141000018</v>
          </cell>
          <cell r="Y244">
            <v>184.62533561999999</v>
          </cell>
          <cell r="Z244">
            <v>188.36433260999993</v>
          </cell>
          <cell r="AA244">
            <v>255.26583017000002</v>
          </cell>
          <cell r="AB244">
            <v>144.16052949999997</v>
          </cell>
          <cell r="AC244">
            <v>161.79613694</v>
          </cell>
          <cell r="AD244">
            <v>159.21655367</v>
          </cell>
          <cell r="AE244">
            <v>192.83029038000001</v>
          </cell>
          <cell r="AF244">
            <v>271.86171872</v>
          </cell>
          <cell r="AG244">
            <v>265.25837856999999</v>
          </cell>
          <cell r="AH244">
            <v>246.48997155000001</v>
          </cell>
          <cell r="AI244">
            <v>225.23033053</v>
          </cell>
          <cell r="AJ244">
            <v>170.10882015999999</v>
          </cell>
          <cell r="AK244">
            <v>174.36964871000001</v>
          </cell>
          <cell r="AL244">
            <v>140.72552863999999</v>
          </cell>
          <cell r="AM244">
            <v>134.81532059</v>
          </cell>
          <cell r="AN244">
            <v>117.62993112000001</v>
          </cell>
          <cell r="AO244">
            <v>100.31616617999998</v>
          </cell>
          <cell r="AP244">
            <v>94.976831199999978</v>
          </cell>
          <cell r="AQ244">
            <v>107.30867591999998</v>
          </cell>
          <cell r="AR244">
            <v>103.33789027999998</v>
          </cell>
          <cell r="AS244">
            <v>93.722060940000006</v>
          </cell>
          <cell r="AT244">
            <v>71.965402929999996</v>
          </cell>
          <cell r="AU244">
            <v>73.109335259999995</v>
          </cell>
          <cell r="AV244">
            <v>96.424056549999989</v>
          </cell>
          <cell r="AW244">
            <v>133.5200801661</v>
          </cell>
          <cell r="AX244">
            <v>119.23405283279894</v>
          </cell>
          <cell r="AY244">
            <v>115.5450956</v>
          </cell>
          <cell r="AZ244">
            <v>119.45280154999999</v>
          </cell>
          <cell r="BA244">
            <v>99.654626030000003</v>
          </cell>
          <cell r="BB244">
            <v>72.529439069999995</v>
          </cell>
          <cell r="BC244">
            <v>46.95010387</v>
          </cell>
          <cell r="BD244">
            <v>35.792451459999995</v>
          </cell>
          <cell r="BE244">
            <v>125.70589890000001</v>
          </cell>
          <cell r="BF244">
            <v>135.97215237999995</v>
          </cell>
          <cell r="BG244">
            <v>119.45280154999999</v>
          </cell>
          <cell r="BH244">
            <v>46.95010387</v>
          </cell>
          <cell r="BI244">
            <v>135.97215237999995</v>
          </cell>
          <cell r="BJ244">
            <v>137.58541423573803</v>
          </cell>
          <cell r="BK244">
            <v>145.1925853063965</v>
          </cell>
          <cell r="BL244">
            <v>150.57958206521008</v>
          </cell>
          <cell r="BM244">
            <v>156.13133434471629</v>
          </cell>
          <cell r="BN244">
            <v>167.040876027433</v>
          </cell>
          <cell r="BO244">
            <v>174.36964871000001</v>
          </cell>
          <cell r="BP244">
            <v>133.5200801661</v>
          </cell>
          <cell r="BQ244">
            <v>137.58541423573803</v>
          </cell>
          <cell r="BR244">
            <v>167.040876027433</v>
          </cell>
          <cell r="BS244">
            <v>186.70063441329162</v>
          </cell>
          <cell r="BU244">
            <v>-0.1840351063638398</v>
          </cell>
          <cell r="BV244">
            <v>-0.44350716006010937</v>
          </cell>
          <cell r="BW244">
            <v>-0.70803922578488376</v>
          </cell>
          <cell r="BX244">
            <v>-0.23426994804490486</v>
          </cell>
          <cell r="BY244">
            <v>1.5496654742918947E-2</v>
          </cell>
          <cell r="BZ244">
            <v>-0.56247616078124096</v>
          </cell>
          <cell r="CA244">
            <v>0.88941000597549169</v>
          </cell>
          <cell r="CB244">
            <v>3.0447360910663912E-2</v>
          </cell>
          <cell r="CD244">
            <v>-0.77900025158059294</v>
          </cell>
          <cell r="CE244">
            <v>-5.5548643286468913E-2</v>
          </cell>
          <cell r="CF244">
            <v>-0.23426994804490486</v>
          </cell>
          <cell r="CG244">
            <v>3.0447360910663912E-2</v>
          </cell>
          <cell r="CH244">
            <v>0.21408854968613289</v>
          </cell>
          <cell r="CI244">
            <v>0.11769429647046348</v>
          </cell>
        </row>
        <row r="246">
          <cell r="A246" t="str">
            <v>Exchange rate</v>
          </cell>
          <cell r="B246">
            <v>821.21000000000015</v>
          </cell>
          <cell r="C246">
            <v>820.47</v>
          </cell>
          <cell r="D246">
            <v>840.89999999999986</v>
          </cell>
          <cell r="E246">
            <v>829.32000000000016</v>
          </cell>
          <cell r="F246">
            <v>873.67</v>
          </cell>
          <cell r="G246">
            <v>876.89</v>
          </cell>
          <cell r="H246">
            <v>977.53999999999985</v>
          </cell>
          <cell r="I246">
            <v>986.74999999999989</v>
          </cell>
          <cell r="J246">
            <v>1048.6199999999999</v>
          </cell>
          <cell r="K246">
            <v>1070.0700000000002</v>
          </cell>
          <cell r="L246">
            <v>1032.29</v>
          </cell>
          <cell r="M246">
            <v>1003.9800000000001</v>
          </cell>
          <cell r="N246">
            <v>1051.7</v>
          </cell>
          <cell r="O246">
            <v>1079.4400000000003</v>
          </cell>
          <cell r="P246">
            <v>1060.0800000000002</v>
          </cell>
          <cell r="Q246">
            <v>1064.6400000000001</v>
          </cell>
          <cell r="R246">
            <v>1076.0700000000002</v>
          </cell>
          <cell r="S246">
            <v>1087.8599999999999</v>
          </cell>
          <cell r="T246">
            <v>1107.4400000000003</v>
          </cell>
          <cell r="U246">
            <v>1156.6099999999999</v>
          </cell>
          <cell r="V246">
            <v>1247.69</v>
          </cell>
          <cell r="W246">
            <v>1279.99</v>
          </cell>
          <cell r="X246">
            <v>1299.6199999999997</v>
          </cell>
          <cell r="Y246">
            <v>1287.1199999999999</v>
          </cell>
          <cell r="Z246">
            <v>1337.58</v>
          </cell>
          <cell r="AA246">
            <v>1341.72</v>
          </cell>
          <cell r="AB246">
            <v>1362.8700000000001</v>
          </cell>
          <cell r="AC246">
            <v>1364.0299999999997</v>
          </cell>
          <cell r="AD246">
            <v>1395.65</v>
          </cell>
          <cell r="AE246">
            <v>1375.5300000000002</v>
          </cell>
          <cell r="AF246">
            <v>1375.64</v>
          </cell>
          <cell r="AG246">
            <v>1429.57</v>
          </cell>
          <cell r="AH246">
            <v>1554.0899999999997</v>
          </cell>
          <cell r="AI246">
            <v>1584.02</v>
          </cell>
          <cell r="AJ246">
            <v>1548.3199999999997</v>
          </cell>
          <cell r="AK246">
            <v>1510.9899999999998</v>
          </cell>
          <cell r="AL246">
            <v>1589.2300000000002</v>
          </cell>
          <cell r="AM246">
            <v>1559.6800000000003</v>
          </cell>
          <cell r="AN246">
            <v>1532.94</v>
          </cell>
          <cell r="AO246">
            <v>1590.6799999999998</v>
          </cell>
          <cell r="AP246">
            <v>1675.9199999999998</v>
          </cell>
          <cell r="AQ246">
            <v>1735.8199999999997</v>
          </cell>
          <cell r="AR246">
            <v>1822.7000000000003</v>
          </cell>
          <cell r="AS246">
            <v>1929.62</v>
          </cell>
          <cell r="AT246">
            <v>2004.9700000000003</v>
          </cell>
          <cell r="AU246">
            <v>1959.2</v>
          </cell>
          <cell r="AV246">
            <v>1920.48</v>
          </cell>
          <cell r="AW246">
            <v>1872.1199999999997</v>
          </cell>
          <cell r="AX246">
            <v>1958.9100000000003</v>
          </cell>
          <cell r="AY246">
            <v>1945.38</v>
          </cell>
          <cell r="AZ246">
            <v>1954.0400000000004</v>
          </cell>
          <cell r="BA246">
            <v>1995.5600000000002</v>
          </cell>
          <cell r="BB246">
            <v>2102.8299999999995</v>
          </cell>
          <cell r="BC246">
            <v>2132.8200000000002</v>
          </cell>
          <cell r="BD246">
            <v>2162.7000000000003</v>
          </cell>
          <cell r="BE246">
            <v>2207.0000000000005</v>
          </cell>
          <cell r="BF246">
            <v>2222.37</v>
          </cell>
          <cell r="BG246">
            <v>1954.0400000000004</v>
          </cell>
          <cell r="BH246">
            <v>2132.8200000000002</v>
          </cell>
          <cell r="BI246">
            <v>2222.37</v>
          </cell>
          <cell r="BJ246">
            <v>2229.1799999999998</v>
          </cell>
          <cell r="BK246">
            <v>2229.1799999999994</v>
          </cell>
          <cell r="BL246">
            <v>2229.1799999999994</v>
          </cell>
          <cell r="BM246">
            <v>2229.1799999999994</v>
          </cell>
          <cell r="BN246">
            <v>2229.1799999999998</v>
          </cell>
          <cell r="BO246">
            <v>1510.9899999999998</v>
          </cell>
          <cell r="BP246">
            <v>1872.1199999999997</v>
          </cell>
          <cell r="BQ246">
            <v>2229.1799999999998</v>
          </cell>
          <cell r="BR246">
            <v>2229.1799999999998</v>
          </cell>
          <cell r="BS246">
            <v>2362.9299999999998</v>
          </cell>
          <cell r="BU246">
            <v>0.12478813092958241</v>
          </cell>
          <cell r="BV246">
            <v>0.26192812952098432</v>
          </cell>
          <cell r="BW246">
            <v>0.29012476754885541</v>
          </cell>
          <cell r="BX246">
            <v>0.2390022435621677</v>
          </cell>
          <cell r="BY246">
            <v>0.27470090153561144</v>
          </cell>
          <cell r="BZ246">
            <v>0.22871035015151375</v>
          </cell>
          <cell r="CA246">
            <v>0.10843055008304336</v>
          </cell>
          <cell r="CB246">
            <v>0.19072495352862018</v>
          </cell>
          <cell r="CD246">
            <v>0.28201757007111672</v>
          </cell>
          <cell r="CE246">
            <v>0.17393094660948472</v>
          </cell>
          <cell r="CF246">
            <v>0.2390022435621677</v>
          </cell>
          <cell r="CG246">
            <v>0.19072495352862018</v>
          </cell>
          <cell r="CH246">
            <v>0</v>
          </cell>
          <cell r="CI246">
            <v>5.9999641123641867E-2</v>
          </cell>
        </row>
        <row r="248">
          <cell r="A248" t="str">
            <v>Memorandum item:</v>
          </cell>
        </row>
        <row r="250">
          <cell r="A250" t="str">
            <v>Underlying credit to the private sector</v>
          </cell>
          <cell r="AK250">
            <v>55831.313955869999</v>
          </cell>
          <cell r="AL250">
            <v>56663.196861099997</v>
          </cell>
          <cell r="AM250">
            <v>56366.398484160003</v>
          </cell>
          <cell r="AN250">
            <v>56509.959507170002</v>
          </cell>
          <cell r="AO250">
            <v>56016.761904799998</v>
          </cell>
          <cell r="AP250">
            <v>56551.801809080011</v>
          </cell>
          <cell r="AQ250">
            <v>56932.400486370003</v>
          </cell>
          <cell r="AR250">
            <v>57341.951103969994</v>
          </cell>
          <cell r="AS250">
            <v>56835.062300509999</v>
          </cell>
          <cell r="AT250">
            <v>57493.043959510011</v>
          </cell>
          <cell r="AU250">
            <v>56994.001778250007</v>
          </cell>
          <cell r="AV250">
            <v>57900.891793170005</v>
          </cell>
          <cell r="AW250">
            <v>57763.514934632098</v>
          </cell>
          <cell r="AX250">
            <v>57059.367209139993</v>
          </cell>
          <cell r="AY250">
            <v>56336.401387679987</v>
          </cell>
          <cell r="AZ250">
            <v>56778.256179860007</v>
          </cell>
          <cell r="BA250">
            <v>57162.98726098999</v>
          </cell>
          <cell r="BB250">
            <v>57554.078322479996</v>
          </cell>
          <cell r="BC250">
            <v>57658.446333639993</v>
          </cell>
          <cell r="BD250">
            <v>57721.434453939997</v>
          </cell>
          <cell r="BE250">
            <v>57280.846507819988</v>
          </cell>
          <cell r="BF250">
            <v>58003.141083849994</v>
          </cell>
          <cell r="BG250">
            <v>56778.256179860007</v>
          </cell>
          <cell r="BH250">
            <v>57658.446333639993</v>
          </cell>
          <cell r="BI250">
            <v>58003.141083849994</v>
          </cell>
          <cell r="BJ250">
            <v>58887.58483199546</v>
          </cell>
          <cell r="BK250">
            <v>58635.954270714807</v>
          </cell>
          <cell r="BL250">
            <v>59180.587257523235</v>
          </cell>
          <cell r="BM250">
            <v>60153.791308429922</v>
          </cell>
          <cell r="BN250">
            <v>65150.622593634354</v>
          </cell>
          <cell r="BO250">
            <v>55831.313955869999</v>
          </cell>
          <cell r="BP250">
            <v>57763.514934632098</v>
          </cell>
          <cell r="BQ250">
            <v>57827.369731995466</v>
          </cell>
          <cell r="BR250">
            <v>64091.898398401754</v>
          </cell>
          <cell r="BS250">
            <v>73869.788866206218</v>
          </cell>
          <cell r="BU250" t="str">
            <v>n.d</v>
          </cell>
          <cell r="BV250" t="str">
            <v>n.d</v>
          </cell>
          <cell r="BW250" t="str">
            <v>n.d</v>
          </cell>
          <cell r="BX250">
            <v>3.4607836388900637E-2</v>
          </cell>
          <cell r="BY250">
            <v>4.7477767641288526E-3</v>
          </cell>
          <cell r="BZ250">
            <v>1.2752770673068792E-2</v>
          </cell>
          <cell r="CA250">
            <v>8.8723276627904468E-3</v>
          </cell>
          <cell r="CB250">
            <v>1.9459859716560057E-2</v>
          </cell>
          <cell r="CD250" t="str">
            <v>n.d</v>
          </cell>
          <cell r="CE250" t="str">
            <v>n.d</v>
          </cell>
          <cell r="CF250">
            <v>3.4607836388900637E-2</v>
          </cell>
          <cell r="CG250">
            <v>1.1054520736077933E-3</v>
          </cell>
          <cell r="CH250">
            <v>0.10833155122634208</v>
          </cell>
          <cell r="CI250">
            <v>0.15256047507009551</v>
          </cell>
        </row>
        <row r="251">
          <cell r="A251" t="str">
            <v>1.  Credit to private sector (reported)</v>
          </cell>
          <cell r="AK251">
            <v>51661.813955869999</v>
          </cell>
          <cell r="AL251">
            <v>52089.4968611</v>
          </cell>
          <cell r="AM251">
            <v>51631.998484160002</v>
          </cell>
          <cell r="AN251">
            <v>51485.559507170001</v>
          </cell>
          <cell r="AO251">
            <v>50988.661904799999</v>
          </cell>
          <cell r="AP251">
            <v>51308.501809080008</v>
          </cell>
          <cell r="AQ251">
            <v>51477.500486370001</v>
          </cell>
          <cell r="AR251">
            <v>51286.251103969997</v>
          </cell>
          <cell r="AS251">
            <v>50614.96230051</v>
          </cell>
          <cell r="AT251">
            <v>51134.143959510009</v>
          </cell>
          <cell r="AU251">
            <v>50540.001778250007</v>
          </cell>
          <cell r="AV251">
            <v>51409.491793170004</v>
          </cell>
          <cell r="AW251">
            <v>50531.614934632096</v>
          </cell>
          <cell r="AX251">
            <v>49529.267209139995</v>
          </cell>
          <cell r="AY251">
            <v>48539.101387679984</v>
          </cell>
          <cell r="AZ251">
            <v>47926.356179860006</v>
          </cell>
          <cell r="BA251">
            <v>48003.287260989993</v>
          </cell>
          <cell r="BB251">
            <v>47466.178322480002</v>
          </cell>
          <cell r="BC251">
            <v>47501.956333639995</v>
          </cell>
          <cell r="BD251">
            <v>47474.934453939997</v>
          </cell>
          <cell r="BE251">
            <v>46993.746507819989</v>
          </cell>
          <cell r="BF251">
            <v>47337.041083849996</v>
          </cell>
          <cell r="BG251">
            <v>47926.356179860006</v>
          </cell>
          <cell r="BH251">
            <v>47501.956333639995</v>
          </cell>
          <cell r="BI251">
            <v>47337.041083849996</v>
          </cell>
          <cell r="BJ251">
            <v>46742.08483199546</v>
          </cell>
          <cell r="BK251">
            <v>46490.454270714807</v>
          </cell>
          <cell r="BL251">
            <v>46235.087257523235</v>
          </cell>
          <cell r="BM251">
            <v>47208.291308429922</v>
          </cell>
          <cell r="BN251">
            <v>52205.122593634354</v>
          </cell>
          <cell r="BO251">
            <v>51661.813955869999</v>
          </cell>
          <cell r="BP251">
            <v>50531.614934632096</v>
          </cell>
          <cell r="BQ251">
            <v>46742.08483199546</v>
          </cell>
          <cell r="BR251">
            <v>52206.613498401748</v>
          </cell>
          <cell r="BS251">
            <v>61984.503966206212</v>
          </cell>
          <cell r="BU251" t="str">
            <v>n.d</v>
          </cell>
          <cell r="BV251" t="str">
            <v>n.d</v>
          </cell>
          <cell r="BW251" t="str">
            <v>n.d</v>
          </cell>
          <cell r="BX251">
            <v>-2.1876874517091638E-2</v>
          </cell>
          <cell r="BY251">
            <v>-6.9130128163690907E-2</v>
          </cell>
          <cell r="BZ251">
            <v>-7.7228772088159814E-2</v>
          </cell>
          <cell r="CA251">
            <v>-7.4257679539266541E-2</v>
          </cell>
          <cell r="CB251">
            <v>-7.4993251403874361E-2</v>
          </cell>
          <cell r="CD251" t="str">
            <v>n.d</v>
          </cell>
          <cell r="CE251" t="str">
            <v>n.d</v>
          </cell>
          <cell r="CF251">
            <v>-2.1876874517091638E-2</v>
          </cell>
          <cell r="CG251">
            <v>-7.4993251403874361E-2</v>
          </cell>
          <cell r="CH251">
            <v>0.1169081072452669</v>
          </cell>
          <cell r="CI251">
            <v>0.18729218029251804</v>
          </cell>
        </row>
        <row r="252">
          <cell r="A252" t="str">
            <v>2.  Credit that was written off because of fin. Restructuring</v>
          </cell>
          <cell r="AK252">
            <v>4169.5</v>
          </cell>
          <cell r="AL252">
            <v>4573.7</v>
          </cell>
          <cell r="AM252">
            <v>4734.3999999999996</v>
          </cell>
          <cell r="AN252">
            <v>5024.3999999999996</v>
          </cell>
          <cell r="AO252">
            <v>5028.1000000000004</v>
          </cell>
          <cell r="AP252">
            <v>5243.3</v>
          </cell>
          <cell r="AQ252">
            <v>5454.9</v>
          </cell>
          <cell r="AR252">
            <v>6055.7</v>
          </cell>
          <cell r="AS252">
            <v>6220.1</v>
          </cell>
          <cell r="AT252">
            <v>6358.9</v>
          </cell>
          <cell r="AU252">
            <v>6454</v>
          </cell>
          <cell r="AV252">
            <v>6491.4</v>
          </cell>
          <cell r="AW252">
            <v>7231.9</v>
          </cell>
          <cell r="AX252">
            <v>7530.1</v>
          </cell>
          <cell r="AY252">
            <v>7608.3</v>
          </cell>
          <cell r="AZ252">
            <v>7842.1</v>
          </cell>
          <cell r="BA252">
            <v>7735.5</v>
          </cell>
          <cell r="BB252">
            <v>8533.2000000000007</v>
          </cell>
          <cell r="BC252">
            <v>8549.99</v>
          </cell>
          <cell r="BD252">
            <v>8358.1</v>
          </cell>
          <cell r="BE252">
            <v>8411.9</v>
          </cell>
          <cell r="BF252">
            <v>8801</v>
          </cell>
          <cell r="BG252">
            <v>7842.1</v>
          </cell>
          <cell r="BH252">
            <v>8549.99</v>
          </cell>
          <cell r="BI252">
            <v>8801</v>
          </cell>
          <cell r="BJ252">
            <v>10266.1</v>
          </cell>
          <cell r="BK252">
            <v>10266.1</v>
          </cell>
          <cell r="BL252">
            <v>10266.1</v>
          </cell>
          <cell r="BM252">
            <v>10266.1</v>
          </cell>
          <cell r="BN252">
            <v>10266.1</v>
          </cell>
          <cell r="BO252">
            <v>4169.5</v>
          </cell>
          <cell r="BP252">
            <v>7231.9</v>
          </cell>
          <cell r="BQ252">
            <v>8920.59</v>
          </cell>
          <cell r="BR252">
            <v>8920.59</v>
          </cell>
          <cell r="BS252">
            <v>8920.59</v>
          </cell>
          <cell r="BU252" t="str">
            <v>n.d</v>
          </cell>
          <cell r="BV252" t="str">
            <v>n.d</v>
          </cell>
          <cell r="BW252" t="str">
            <v>n.d</v>
          </cell>
          <cell r="BX252">
            <v>0.73447655594195949</v>
          </cell>
          <cell r="BY252">
            <v>0.56080327999363133</v>
          </cell>
          <cell r="BZ252">
            <v>0.56739628590808278</v>
          </cell>
          <cell r="CA252">
            <v>0.38404441019673219</v>
          </cell>
          <cell r="CB252">
            <v>0.41955779255797254</v>
          </cell>
          <cell r="CD252" t="str">
            <v>n.d</v>
          </cell>
          <cell r="CE252" t="str">
            <v>n.d</v>
          </cell>
          <cell r="CF252" t="str">
            <v>n.d</v>
          </cell>
          <cell r="CG252">
            <v>0.23350571772286677</v>
          </cell>
          <cell r="CH252">
            <v>0</v>
          </cell>
          <cell r="CI252">
            <v>0</v>
          </cell>
        </row>
        <row r="253">
          <cell r="A253" t="str">
            <v>3.  Credit that was written off because of mortgage relief prog.</v>
          </cell>
          <cell r="AK253">
            <v>0</v>
          </cell>
          <cell r="AL253">
            <v>0</v>
          </cell>
          <cell r="AM253">
            <v>0</v>
          </cell>
          <cell r="AN253">
            <v>0</v>
          </cell>
          <cell r="AO253">
            <v>0</v>
          </cell>
          <cell r="AP253">
            <v>0</v>
          </cell>
          <cell r="AQ253">
            <v>0</v>
          </cell>
          <cell r="AR253">
            <v>0</v>
          </cell>
          <cell r="AS253">
            <v>0</v>
          </cell>
          <cell r="AT253">
            <v>0</v>
          </cell>
          <cell r="AU253">
            <v>0</v>
          </cell>
          <cell r="AV253">
            <v>0</v>
          </cell>
          <cell r="AW253">
            <v>0</v>
          </cell>
          <cell r="AX253">
            <v>0</v>
          </cell>
          <cell r="AY253">
            <v>189</v>
          </cell>
          <cell r="AZ253">
            <v>1009.8</v>
          </cell>
          <cell r="BA253">
            <v>1424.2</v>
          </cell>
          <cell r="BB253">
            <v>1554.7</v>
          </cell>
          <cell r="BC253">
            <v>1606.5</v>
          </cell>
          <cell r="BD253">
            <v>1888.4</v>
          </cell>
          <cell r="BE253">
            <v>1875.2</v>
          </cell>
          <cell r="BF253">
            <v>1865.1</v>
          </cell>
          <cell r="BG253">
            <v>1009.8</v>
          </cell>
          <cell r="BH253">
            <v>1606.5</v>
          </cell>
          <cell r="BI253">
            <v>1865.1</v>
          </cell>
          <cell r="BJ253">
            <v>1879.4</v>
          </cell>
          <cell r="BK253">
            <v>1879.4</v>
          </cell>
          <cell r="BL253">
            <v>2679.4</v>
          </cell>
          <cell r="BM253">
            <v>2679.4</v>
          </cell>
          <cell r="BN253">
            <v>2679.4</v>
          </cell>
          <cell r="BO253">
            <v>0</v>
          </cell>
          <cell r="BP253">
            <v>0</v>
          </cell>
          <cell r="BQ253">
            <v>2164.6949</v>
          </cell>
          <cell r="BR253">
            <v>2964.6949</v>
          </cell>
          <cell r="BS253">
            <v>2964.6949</v>
          </cell>
          <cell r="BU253" t="str">
            <v>n.d</v>
          </cell>
          <cell r="BV253" t="str">
            <v>n.d</v>
          </cell>
          <cell r="BW253" t="str">
            <v>n.d</v>
          </cell>
          <cell r="BX253" t="str">
            <v>n.d</v>
          </cell>
          <cell r="BY253" t="str">
            <v>n.d</v>
          </cell>
          <cell r="BZ253" t="str">
            <v>n.d</v>
          </cell>
          <cell r="CA253" t="str">
            <v>n.d</v>
          </cell>
          <cell r="CB253" t="str">
            <v>n.d</v>
          </cell>
          <cell r="CD253" t="str">
            <v>n.d</v>
          </cell>
          <cell r="CE253" t="str">
            <v>n.d</v>
          </cell>
          <cell r="CF253" t="str">
            <v>n.d</v>
          </cell>
          <cell r="CG253" t="str">
            <v>n.d</v>
          </cell>
          <cell r="CH253">
            <v>0.3695670923417429</v>
          </cell>
          <cell r="CI253">
            <v>0</v>
          </cell>
        </row>
        <row r="255">
          <cell r="A255" t="str">
            <v>Source:  Banco de la Republica and Fund staff estimates.</v>
          </cell>
        </row>
      </sheetData>
      <sheetData sheetId="11"/>
      <sheetData sheetId="12"/>
      <sheetData sheetId="13"/>
    </sheetDataSet>
  </externalBook>
</externalLink>
</file>

<file path=xl/externalLinks/externalLink8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rédito SPNF Sin inversiones"/>
      <sheetName val="Sheet1"/>
      <sheetName val="Crédito SPNF (fiscal)"/>
    </sheetNames>
    <sheetDataSet>
      <sheetData sheetId="0"/>
      <sheetData sheetId="1"/>
      <sheetData sheetId="2"/>
    </sheetDataSet>
  </externalBook>
</externalLink>
</file>

<file path=xl/externalLinks/externalLink8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bt"/>
      <sheetName val="amort"/>
      <sheetName val="terms"/>
      <sheetName val="int"/>
      <sheetName val="dod"/>
      <sheetName val="arr"/>
      <sheetName val="ds"/>
      <sheetName val="npv"/>
      <sheetName val="int$"/>
      <sheetName val="amort$"/>
      <sheetName val="dod$"/>
      <sheetName val="arr$"/>
      <sheetName val="ds$"/>
      <sheetName val="npv$"/>
      <sheetName val="ir"/>
      <sheetName val="er"/>
      <sheetName val="cirr_all"/>
      <sheetName val="cirr"/>
      <sheetName val="info"/>
      <sheetName val="pvtReport"/>
      <sheetName val="pvtSource"/>
      <sheetName val="A"/>
      <sheetName val="Expenditure &amp; Saving"/>
      <sheetName val="Guinea Bissau_mdb"/>
      <sheetName val="Q6"/>
      <sheetName val="Q7"/>
      <sheetName val="Q5"/>
      <sheetName val="ASSUM"/>
      <sheetName val="Q1"/>
      <sheetName val="Q3"/>
      <sheetName val="Q2"/>
      <sheetName val="Q4"/>
      <sheetName val="BD"/>
      <sheetName val="Serie mensual"/>
      <sheetName val="Codig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8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aciado 1"/>
      <sheetName val="Detalles Op. Cred 3"/>
      <sheetName val="Hoja Cualitativa 2"/>
      <sheetName val="Proyecciones 4"/>
      <sheetName val="Check List"/>
      <sheetName val="Resumen Grafico del Rating"/>
      <sheetName val="MATRIZ"/>
      <sheetName val="Analisis de datos "/>
      <sheetName val="Riesgo Industria"/>
      <sheetName val="INFLACION"/>
      <sheetName val="Q6"/>
      <sheetName val="Q7"/>
      <sheetName val="Q2"/>
      <sheetName val="terms"/>
      <sheetName val="BD"/>
      <sheetName val="Serie mensual"/>
      <sheetName val="Codigos"/>
    </sheetNames>
    <sheetDataSet>
      <sheetData sheetId="0" refreshError="1">
        <row r="126">
          <cell r="E126">
            <v>-3591560</v>
          </cell>
          <cell r="F126">
            <v>-6000000</v>
          </cell>
        </row>
        <row r="153">
          <cell r="F153">
            <v>2489311</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8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A"/>
      <sheetName val="Micro"/>
      <sheetName val="Q1"/>
      <sheetName val="Q2"/>
      <sheetName val="Q3"/>
      <sheetName val="Q4"/>
      <sheetName val="Q5"/>
      <sheetName val="Q6"/>
      <sheetName val="Q7"/>
      <sheetName val="QC"/>
      <sheetName val="dshWhatToLoad"/>
      <sheetName val="SetUp Sheet"/>
      <sheetName val="SpinData"/>
      <sheetName val="dshNWCell"/>
      <sheetName val="dshNWCell_Qrt"/>
      <sheetName val="dshUserDelete"/>
      <sheetName val="dshUser"/>
      <sheetName val="dshRefreshLinks"/>
      <sheetName val="dshRefreshLinks_Qrt"/>
      <sheetName val="dshQuestionnairesPrint"/>
      <sheetName val="dshPickAUtility"/>
      <sheetName val="dshAremosSelect_Qrt"/>
      <sheetName val="dshAremosSelect"/>
      <sheetName val="dshWizard1"/>
      <sheetName val="dshWizard1_Qrt"/>
      <sheetName val="dshWizard2"/>
      <sheetName val="dshWizard3"/>
      <sheetName val="dshWizard3_qrt"/>
      <sheetName val="dshWizard4"/>
      <sheetName val="dshAlignButtons"/>
      <sheetName val="dshExit"/>
      <sheetName val="dshAbout"/>
      <sheetName val="dshSend"/>
      <sheetName val="Links"/>
      <sheetName val="xxweolinksxx"/>
      <sheetName val="HelpList"/>
      <sheetName val="Data check"/>
      <sheetName val="dshErrorCheck"/>
      <sheetName val="dshMacroMaker"/>
      <sheetName val="WRS97TAB"/>
      <sheetName val="graf 1"/>
      <sheetName val="Current"/>
      <sheetName val="StRp_Tbl1"/>
      <sheetName val="SetUp_Sheet"/>
      <sheetName val="Data_check"/>
      <sheetName val="embi_day"/>
      <sheetName val="GenericIR"/>
      <sheetName val="Stfrprtables"/>
      <sheetName val="SPNF Acuerdo Incl. Int."/>
    </sheetNames>
    <definedNames>
      <definedName name="BFLD_DF"/>
      <definedName name="NTDD_RG"/>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sheetData sheetId="41" refreshError="1"/>
      <sheetData sheetId="42" refreshError="1"/>
      <sheetData sheetId="43" refreshError="1"/>
      <sheetData sheetId="44" refreshError="1"/>
      <sheetData sheetId="45"/>
      <sheetData sheetId="46" refreshError="1"/>
      <sheetData sheetId="47" refreshError="1"/>
      <sheetData sheetId="48" refreshError="1"/>
      <sheetData sheetId="49" refreshError="1"/>
    </sheetDataSet>
  </externalBook>
</externalLink>
</file>

<file path=xl/externalLinks/externalLink8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CIMP2000"/>
      <sheetName val="RECIMP99"/>
      <sheetName val="RECIMP2000real"/>
      <sheetName val="MACROS"/>
      <sheetName val="RECIMP99real"/>
      <sheetName val="IPC"/>
      <sheetName val="Internet"/>
      <sheetName val="Control"/>
    </sheetNames>
    <sheetDataSet>
      <sheetData sheetId="0" refreshError="1">
        <row r="1">
          <cell r="B1" t="str">
            <v>(L:\Y\MENSUAL\RECIMP2000)</v>
          </cell>
          <cell r="D1" t="str">
            <v xml:space="preserve">                              *** Dirección Nacional de Investigaciones y Análisis Fiscal ***</v>
          </cell>
          <cell r="O1">
            <v>37075.568050925925</v>
          </cell>
          <cell r="W1" t="str">
            <v>(L:\Y\MENSUAL\RECIMP2000)                                                                    ***Dirección Nacional de Investigaciones y Análisis Fiscal***</v>
          </cell>
          <cell r="AI1">
            <v>37075.568050925925</v>
          </cell>
        </row>
        <row r="5">
          <cell r="B5" t="str">
            <v>RECURSOS TRIBUTARIOS AÑO 2000 (1)</v>
          </cell>
          <cell r="W5" t="str">
            <v>RECURSOS TRIBUTARIOS AÑO 2000 (1)</v>
          </cell>
        </row>
        <row r="6">
          <cell r="B6" t="str">
            <v>en millones de pesos</v>
          </cell>
          <cell r="W6" t="str">
            <v>en millones de pesos</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v>
          </cell>
          <cell r="O9" t="str">
            <v>Total</v>
          </cell>
          <cell r="Z9" t="str">
            <v>I TRIM</v>
          </cell>
          <cell r="AB9" t="str">
            <v>II TRIM</v>
          </cell>
          <cell r="AD9" t="str">
            <v>III TRIM</v>
          </cell>
          <cell r="AF9" t="str">
            <v>IV TRIM</v>
          </cell>
          <cell r="AI9" t="str">
            <v>TOTAL</v>
          </cell>
        </row>
        <row r="11">
          <cell r="B11" t="str">
            <v xml:space="preserve"> 1- DGI (Excl. Sist. Seg. Social)</v>
          </cell>
          <cell r="C11">
            <v>3004.35562046</v>
          </cell>
          <cell r="D11">
            <v>2814.9726569499999</v>
          </cell>
          <cell r="E11">
            <v>2915.9545127299998</v>
          </cell>
          <cell r="F11">
            <v>3106.5169631000003</v>
          </cell>
          <cell r="G11">
            <v>3484.9621809099999</v>
          </cell>
          <cell r="H11">
            <v>3922.3247189799995</v>
          </cell>
          <cell r="I11">
            <v>3062.8905909200002</v>
          </cell>
          <cell r="J11">
            <v>3343.8331704099996</v>
          </cell>
          <cell r="K11">
            <v>3070.4153010700002</v>
          </cell>
          <cell r="L11">
            <v>3162.6530284999999</v>
          </cell>
          <cell r="M11">
            <v>3075.7640632900002</v>
          </cell>
          <cell r="N11">
            <v>3131.0161508800002</v>
          </cell>
          <cell r="O11">
            <v>38095.658958199994</v>
          </cell>
          <cell r="W11" t="str">
            <v xml:space="preserve"> 1- DGI (Excl. Sist. Seg. Social)</v>
          </cell>
          <cell r="Z11">
            <v>8735.2827901399996</v>
          </cell>
          <cell r="AB11">
            <v>10513.80386299</v>
          </cell>
          <cell r="AD11">
            <v>9477.1390624000014</v>
          </cell>
          <cell r="AF11">
            <v>9369.4332426700003</v>
          </cell>
          <cell r="AI11">
            <v>38095.658958199994</v>
          </cell>
        </row>
        <row r="12">
          <cell r="B12">
            <v>38095.65625</v>
          </cell>
          <cell r="W12">
            <v>38095.65625</v>
          </cell>
        </row>
        <row r="13">
          <cell r="B13" t="str">
            <v xml:space="preserve"> Ganancias</v>
          </cell>
          <cell r="C13">
            <v>739.58327029999998</v>
          </cell>
          <cell r="D13">
            <v>706.74945939999998</v>
          </cell>
          <cell r="E13">
            <v>695.56865977999996</v>
          </cell>
          <cell r="F13">
            <v>774.00921158000006</v>
          </cell>
          <cell r="G13">
            <v>1189.20581367</v>
          </cell>
          <cell r="H13">
            <v>1361.56222252</v>
          </cell>
          <cell r="I13">
            <v>802.29480040999999</v>
          </cell>
          <cell r="J13">
            <v>900.35667937000005</v>
          </cell>
          <cell r="K13">
            <v>731.97161862999997</v>
          </cell>
          <cell r="L13">
            <v>860.50489604999996</v>
          </cell>
          <cell r="M13">
            <v>817.58624206000002</v>
          </cell>
          <cell r="N13">
            <v>875.75183126000002</v>
          </cell>
          <cell r="O13">
            <v>10455.144705030001</v>
          </cell>
          <cell r="W13" t="str">
            <v xml:space="preserve"> Ganancias</v>
          </cell>
          <cell r="Z13">
            <v>2141.90138948</v>
          </cell>
          <cell r="AB13">
            <v>3324.77724777</v>
          </cell>
          <cell r="AD13">
            <v>2434.6230984100002</v>
          </cell>
          <cell r="AF13">
            <v>2553.84296937</v>
          </cell>
          <cell r="AI13">
            <v>10455.144705030001</v>
          </cell>
        </row>
        <row r="14">
          <cell r="B14" t="str">
            <v xml:space="preserve"> IVA      </v>
          </cell>
          <cell r="C14">
            <v>1650.62823989</v>
          </cell>
          <cell r="D14">
            <v>1378.90537455</v>
          </cell>
          <cell r="E14">
            <v>1615.34146246</v>
          </cell>
          <cell r="F14">
            <v>1559.60285232</v>
          </cell>
          <cell r="G14">
            <v>1547.77815037</v>
          </cell>
          <cell r="H14">
            <v>1709.94685396</v>
          </cell>
          <cell r="I14">
            <v>1630.32382766</v>
          </cell>
          <cell r="J14">
            <v>1640.05486541</v>
          </cell>
          <cell r="K14">
            <v>1666.9294999399999</v>
          </cell>
          <cell r="L14">
            <v>1508.3728451699999</v>
          </cell>
          <cell r="M14">
            <v>1557.9095529000001</v>
          </cell>
          <cell r="N14">
            <v>1542.7499218400001</v>
          </cell>
          <cell r="O14">
            <v>19008.543446470001</v>
          </cell>
          <cell r="W14" t="str">
            <v xml:space="preserve"> IVA      </v>
          </cell>
          <cell r="Z14">
            <v>4644.8750768999998</v>
          </cell>
          <cell r="AB14">
            <v>4817.3278566500003</v>
          </cell>
          <cell r="AD14">
            <v>4937.3081930099997</v>
          </cell>
          <cell r="AF14">
            <v>4609.0323199100003</v>
          </cell>
          <cell r="AI14">
            <v>19008.543446470001</v>
          </cell>
        </row>
        <row r="15">
          <cell r="B15" t="str">
            <v xml:space="preserve"> Reintegros (-)         </v>
          </cell>
          <cell r="C15">
            <v>34.375483090000003</v>
          </cell>
          <cell r="D15">
            <v>42.390375830000004</v>
          </cell>
          <cell r="E15">
            <v>65.263212159999995</v>
          </cell>
          <cell r="F15">
            <v>43.302492770000001</v>
          </cell>
          <cell r="G15">
            <v>52.377686539999999</v>
          </cell>
          <cell r="H15">
            <v>50.365551660000001</v>
          </cell>
          <cell r="I15">
            <v>45.44892454</v>
          </cell>
          <cell r="J15">
            <v>52.965958430000001</v>
          </cell>
          <cell r="K15">
            <v>54.016320759999999</v>
          </cell>
          <cell r="L15">
            <v>49.451572609999999</v>
          </cell>
          <cell r="M15">
            <v>48.272943949999998</v>
          </cell>
          <cell r="N15">
            <v>44.427730930000003</v>
          </cell>
          <cell r="O15">
            <v>582.65825327000005</v>
          </cell>
          <cell r="W15" t="str">
            <v xml:space="preserve"> Reintegros (-)         </v>
          </cell>
          <cell r="Z15">
            <v>142.02907107999999</v>
          </cell>
          <cell r="AB15">
            <v>146.04573096999999</v>
          </cell>
          <cell r="AD15">
            <v>152.43120372999999</v>
          </cell>
          <cell r="AF15">
            <v>142.15224749000001</v>
          </cell>
          <cell r="AI15">
            <v>582.65825327000005</v>
          </cell>
        </row>
        <row r="16">
          <cell r="B16" t="str">
            <v xml:space="preserve"> Internos coparticipados</v>
          </cell>
          <cell r="C16">
            <v>179.07205904</v>
          </cell>
          <cell r="D16">
            <v>90.034120560000005</v>
          </cell>
          <cell r="E16">
            <v>119.19461062000001</v>
          </cell>
          <cell r="F16">
            <v>130.76697214000001</v>
          </cell>
          <cell r="G16">
            <v>111.36492575</v>
          </cell>
          <cell r="H16">
            <v>115.04021942999999</v>
          </cell>
          <cell r="I16">
            <v>125.51845983</v>
          </cell>
          <cell r="J16">
            <v>129.02651929000001</v>
          </cell>
          <cell r="K16">
            <v>124.53442699999999</v>
          </cell>
          <cell r="L16">
            <v>149.13235735999999</v>
          </cell>
          <cell r="M16">
            <v>116.3855875</v>
          </cell>
          <cell r="N16">
            <v>138.36836915999999</v>
          </cell>
          <cell r="O16">
            <v>1528.4386276799999</v>
          </cell>
          <cell r="W16" t="str">
            <v xml:space="preserve"> Internos coparticipados</v>
          </cell>
          <cell r="Z16">
            <v>388.30079022000001</v>
          </cell>
          <cell r="AB16">
            <v>357.17211731999998</v>
          </cell>
          <cell r="AD16">
            <v>379.07940611999999</v>
          </cell>
          <cell r="AF16">
            <v>403.88631401999999</v>
          </cell>
          <cell r="AI16">
            <v>1528.4386276799999</v>
          </cell>
        </row>
        <row r="17">
          <cell r="B17" t="str">
            <v xml:space="preserve"> Premios de juegos</v>
          </cell>
          <cell r="C17">
            <v>8.3074518800000003</v>
          </cell>
          <cell r="D17">
            <v>7.3790377500000002</v>
          </cell>
          <cell r="E17">
            <v>13.421217909999999</v>
          </cell>
          <cell r="F17">
            <v>3.96073114</v>
          </cell>
          <cell r="G17">
            <v>5.8679885699999996</v>
          </cell>
          <cell r="H17">
            <v>3.9706233399999999</v>
          </cell>
          <cell r="I17">
            <v>2.9380738100000001</v>
          </cell>
          <cell r="J17">
            <v>9.1042980300000007</v>
          </cell>
          <cell r="K17">
            <v>3.2397916699999998</v>
          </cell>
          <cell r="L17">
            <v>11.730542270000001</v>
          </cell>
          <cell r="M17">
            <v>7.3749810699999996</v>
          </cell>
          <cell r="N17">
            <v>5.0310916299999997</v>
          </cell>
          <cell r="O17">
            <v>82.325829070000026</v>
          </cell>
          <cell r="W17" t="str">
            <v xml:space="preserve"> Premios de juegos</v>
          </cell>
          <cell r="Z17">
            <v>29.10770754</v>
          </cell>
          <cell r="AB17">
            <v>13.799343049999999</v>
          </cell>
          <cell r="AD17">
            <v>15.28216351</v>
          </cell>
          <cell r="AF17">
            <v>24.13661497</v>
          </cell>
          <cell r="AI17">
            <v>82.325829070000026</v>
          </cell>
        </row>
        <row r="18">
          <cell r="B18" t="str">
            <v xml:space="preserve"> Transferencias de inmuebles</v>
          </cell>
          <cell r="C18">
            <v>5.8248477999999997</v>
          </cell>
          <cell r="D18">
            <v>2.7666681999999998</v>
          </cell>
          <cell r="E18">
            <v>3.9194865499999998</v>
          </cell>
          <cell r="F18">
            <v>4.5092357300000003</v>
          </cell>
          <cell r="G18">
            <v>3.92812553</v>
          </cell>
          <cell r="H18">
            <v>4.6492902899999997</v>
          </cell>
          <cell r="I18">
            <v>4.9037592999999999</v>
          </cell>
          <cell r="J18">
            <v>4.5580742299999999</v>
          </cell>
          <cell r="K18">
            <v>5.14943171</v>
          </cell>
          <cell r="L18">
            <v>4.73468497</v>
          </cell>
          <cell r="M18">
            <v>4.53949304</v>
          </cell>
          <cell r="N18">
            <v>4.9120901300000002</v>
          </cell>
          <cell r="O18">
            <v>54.395187479999997</v>
          </cell>
          <cell r="W18" t="str">
            <v xml:space="preserve"> Transferencias de inmuebles</v>
          </cell>
          <cell r="Z18">
            <v>12.511002549999999</v>
          </cell>
          <cell r="AB18">
            <v>13.086651549999999</v>
          </cell>
          <cell r="AD18">
            <v>14.61126524</v>
          </cell>
          <cell r="AF18">
            <v>14.186268139999999</v>
          </cell>
          <cell r="AI18">
            <v>54.395187479999997</v>
          </cell>
        </row>
        <row r="19">
          <cell r="B19" t="str">
            <v xml:space="preserve"> Ganancia mínima presunta</v>
          </cell>
          <cell r="C19">
            <v>48.328661369999999</v>
          </cell>
          <cell r="D19">
            <v>50.46043126</v>
          </cell>
          <cell r="E19">
            <v>46.924793680000001</v>
          </cell>
          <cell r="F19">
            <v>48.187196270000001</v>
          </cell>
          <cell r="G19">
            <v>55.27855581</v>
          </cell>
          <cell r="H19">
            <v>48.411299769999999</v>
          </cell>
          <cell r="I19">
            <v>44.940106540000002</v>
          </cell>
          <cell r="J19">
            <v>47.56057569</v>
          </cell>
          <cell r="K19">
            <v>45.678188509999998</v>
          </cell>
          <cell r="L19">
            <v>49.201580100000001</v>
          </cell>
          <cell r="M19">
            <v>51.195835879999997</v>
          </cell>
          <cell r="N19">
            <v>63.967491780000003</v>
          </cell>
          <cell r="O19">
            <v>600.13471665999998</v>
          </cell>
          <cell r="W19" t="str">
            <v xml:space="preserve"> Ganancia mínima presunta</v>
          </cell>
          <cell r="Z19">
            <v>145.71388630999999</v>
          </cell>
          <cell r="AB19">
            <v>151.87705184999999</v>
          </cell>
          <cell r="AD19">
            <v>138.17887073999998</v>
          </cell>
          <cell r="AF19">
            <v>164.36490775999999</v>
          </cell>
          <cell r="AI19">
            <v>600.13471665999998</v>
          </cell>
        </row>
        <row r="20">
          <cell r="B20" t="str">
            <v xml:space="preserve"> Intereses pagados</v>
          </cell>
          <cell r="C20">
            <v>61.670701989999998</v>
          </cell>
          <cell r="D20">
            <v>69.487651799999995</v>
          </cell>
          <cell r="E20">
            <v>90.255332280000005</v>
          </cell>
          <cell r="F20">
            <v>73.565844100000007</v>
          </cell>
          <cell r="G20">
            <v>74.616551110000003</v>
          </cell>
          <cell r="H20">
            <v>73.776994950000002</v>
          </cell>
          <cell r="I20">
            <v>66.131774809999996</v>
          </cell>
          <cell r="J20">
            <v>70.950321259999996</v>
          </cell>
          <cell r="K20">
            <v>72.34000159</v>
          </cell>
          <cell r="L20">
            <v>61.447339560000003</v>
          </cell>
          <cell r="M20">
            <v>79.264818820000002</v>
          </cell>
          <cell r="N20">
            <v>61.60634718</v>
          </cell>
          <cell r="O20">
            <v>855.11367945000006</v>
          </cell>
          <cell r="W20" t="str">
            <v xml:space="preserve"> Intereses pagados</v>
          </cell>
          <cell r="Z20">
            <v>221.41368606999998</v>
          </cell>
          <cell r="AB20">
            <v>221.95939016</v>
          </cell>
          <cell r="AD20">
            <v>209.42209765999996</v>
          </cell>
          <cell r="AF20">
            <v>202.31850556000001</v>
          </cell>
          <cell r="AI20">
            <v>855.11367945000006</v>
          </cell>
        </row>
        <row r="21">
          <cell r="B21" t="str">
            <v xml:space="preserve"> Otros coparticipados</v>
          </cell>
          <cell r="C21">
            <v>4.472611044999999</v>
          </cell>
          <cell r="D21">
            <v>5.4823581399999997</v>
          </cell>
          <cell r="E21">
            <v>7.4667636700000006</v>
          </cell>
          <cell r="F21">
            <v>43.482764330000002</v>
          </cell>
          <cell r="G21">
            <v>31.007893679999999</v>
          </cell>
          <cell r="H21">
            <v>29.58259164</v>
          </cell>
          <cell r="I21">
            <v>27.317464469999997</v>
          </cell>
          <cell r="J21">
            <v>25.703203070000001</v>
          </cell>
          <cell r="K21">
            <v>24.304069115000001</v>
          </cell>
          <cell r="L21">
            <v>15.244486774999999</v>
          </cell>
          <cell r="M21">
            <v>6.2438350049999984</v>
          </cell>
          <cell r="N21">
            <v>6.5602509500000004</v>
          </cell>
          <cell r="O21">
            <v>226.86829189000002</v>
          </cell>
          <cell r="W21" t="str">
            <v xml:space="preserve"> Otros coparticipados</v>
          </cell>
          <cell r="Z21">
            <v>17.421732855000002</v>
          </cell>
          <cell r="AB21">
            <v>104.07324965000001</v>
          </cell>
          <cell r="AD21">
            <v>77.324736654999995</v>
          </cell>
          <cell r="AF21">
            <v>28.048572729999997</v>
          </cell>
          <cell r="AI21">
            <v>226.86829189000002</v>
          </cell>
        </row>
        <row r="22">
          <cell r="B22" t="str">
            <v xml:space="preserve"> Sellos</v>
          </cell>
          <cell r="C22">
            <v>4.2385405599999997</v>
          </cell>
          <cell r="D22">
            <v>3.07973981</v>
          </cell>
          <cell r="E22">
            <v>3.2038001899999999</v>
          </cell>
          <cell r="F22">
            <v>5.0117201900000001</v>
          </cell>
          <cell r="G22">
            <v>3.0553590599999998</v>
          </cell>
          <cell r="H22">
            <v>3.7276558400000002</v>
          </cell>
          <cell r="I22">
            <v>3.757015</v>
          </cell>
          <cell r="J22">
            <v>3.6543839999999999</v>
          </cell>
          <cell r="K22">
            <v>3.6654490800000001</v>
          </cell>
          <cell r="L22">
            <v>4.0963803099999998</v>
          </cell>
          <cell r="M22">
            <v>3.75743464</v>
          </cell>
          <cell r="N22">
            <v>4.6633258499999997</v>
          </cell>
          <cell r="O22">
            <v>45.91080453</v>
          </cell>
          <cell r="W22" t="str">
            <v xml:space="preserve"> Sellos</v>
          </cell>
          <cell r="Z22">
            <v>10.522080559999999</v>
          </cell>
          <cell r="AB22">
            <v>11.79473509</v>
          </cell>
          <cell r="AD22">
            <v>11.07684808</v>
          </cell>
          <cell r="AF22">
            <v>12.5171408</v>
          </cell>
          <cell r="AI22">
            <v>45.91080453</v>
          </cell>
        </row>
        <row r="23">
          <cell r="B23" t="str">
            <v xml:space="preserve"> Bienes personales</v>
          </cell>
          <cell r="C23">
            <v>9.8937066799999993</v>
          </cell>
          <cell r="D23">
            <v>88.591603770000006</v>
          </cell>
          <cell r="E23">
            <v>10.61355041</v>
          </cell>
          <cell r="F23">
            <v>78.958612689999995</v>
          </cell>
          <cell r="G23">
            <v>89.637525940000003</v>
          </cell>
          <cell r="H23">
            <v>181.43691498999999</v>
          </cell>
          <cell r="I23">
            <v>42.796177059999998</v>
          </cell>
          <cell r="J23">
            <v>168.92251246999999</v>
          </cell>
          <cell r="K23">
            <v>36.550239189999999</v>
          </cell>
          <cell r="L23">
            <v>159.86869551000001</v>
          </cell>
          <cell r="M23">
            <v>12.39481149</v>
          </cell>
          <cell r="N23">
            <v>144.56633934999999</v>
          </cell>
          <cell r="O23">
            <v>1024.2306895500001</v>
          </cell>
          <cell r="W23" t="str">
            <v xml:space="preserve"> Bienes personales</v>
          </cell>
          <cell r="Z23">
            <v>109.09886086</v>
          </cell>
          <cell r="AB23">
            <v>350.03305361999998</v>
          </cell>
          <cell r="AD23">
            <v>248.26892871999996</v>
          </cell>
          <cell r="AF23">
            <v>316.82984635000003</v>
          </cell>
          <cell r="AI23">
            <v>1024.2306895500001</v>
          </cell>
        </row>
        <row r="24">
          <cell r="B24" t="str">
            <v xml:space="preserve"> Combustibles - Naftas</v>
          </cell>
          <cell r="C24">
            <v>161.08620055</v>
          </cell>
          <cell r="D24">
            <v>198.91721423000001</v>
          </cell>
          <cell r="E24">
            <v>181.19423008000001</v>
          </cell>
          <cell r="F24">
            <v>199.01151286000001</v>
          </cell>
          <cell r="G24">
            <v>162.26889066999999</v>
          </cell>
          <cell r="H24">
            <v>178.05847804999999</v>
          </cell>
          <cell r="I24">
            <v>171.1529386</v>
          </cell>
          <cell r="J24">
            <v>172.23299399999999</v>
          </cell>
          <cell r="K24">
            <v>198.70516501</v>
          </cell>
          <cell r="L24">
            <v>172.19112138</v>
          </cell>
          <cell r="M24">
            <v>161.89207263</v>
          </cell>
          <cell r="N24">
            <v>196.91746465</v>
          </cell>
          <cell r="O24">
            <v>2153.6282827099999</v>
          </cell>
          <cell r="W24" t="str">
            <v xml:space="preserve"> Combustibles - Naftas</v>
          </cell>
          <cell r="Z24">
            <v>541.19764486000008</v>
          </cell>
          <cell r="AB24">
            <v>539.33888158000002</v>
          </cell>
          <cell r="AD24">
            <v>542.09109761000002</v>
          </cell>
          <cell r="AF24">
            <v>531.00065866</v>
          </cell>
          <cell r="AI24">
            <v>2153.6282827099999</v>
          </cell>
        </row>
        <row r="25">
          <cell r="B25" t="str">
            <v xml:space="preserve"> Combustibles - Otros</v>
          </cell>
          <cell r="C25">
            <v>57.943985990000002</v>
          </cell>
          <cell r="D25">
            <v>108.13994775</v>
          </cell>
          <cell r="E25">
            <v>78.50298823</v>
          </cell>
          <cell r="F25">
            <v>114.94172248</v>
          </cell>
          <cell r="G25">
            <v>103.59138236</v>
          </cell>
          <cell r="H25">
            <v>120.51085275</v>
          </cell>
          <cell r="I25">
            <v>117.70394214</v>
          </cell>
          <cell r="J25">
            <v>125.66344869</v>
          </cell>
          <cell r="K25">
            <v>124.2856659</v>
          </cell>
          <cell r="L25">
            <v>105.76861823</v>
          </cell>
          <cell r="M25">
            <v>89.761765850000003</v>
          </cell>
          <cell r="N25">
            <v>177.77194155000001</v>
          </cell>
          <cell r="O25">
            <v>1324.5862619200002</v>
          </cell>
          <cell r="W25" t="str">
            <v xml:space="preserve"> Combustibles - Otros</v>
          </cell>
          <cell r="Z25">
            <v>244.58692197000002</v>
          </cell>
          <cell r="AB25">
            <v>339.04395758999999</v>
          </cell>
          <cell r="AD25">
            <v>367.65305673</v>
          </cell>
          <cell r="AF25">
            <v>373.30232563000004</v>
          </cell>
          <cell r="AI25">
            <v>1324.5862619200002</v>
          </cell>
        </row>
        <row r="26">
          <cell r="B26" t="str">
            <v xml:space="preserve"> Internos seguros</v>
          </cell>
          <cell r="C26">
            <v>20.21731638</v>
          </cell>
          <cell r="D26">
            <v>16.081749380000002</v>
          </cell>
          <cell r="E26">
            <v>19.348256450000001</v>
          </cell>
          <cell r="F26">
            <v>18.857126189999999</v>
          </cell>
          <cell r="G26">
            <v>17.747108350000001</v>
          </cell>
          <cell r="H26">
            <v>19.202763480000002</v>
          </cell>
          <cell r="I26">
            <v>19.98766221</v>
          </cell>
          <cell r="J26">
            <v>13.434946760000001</v>
          </cell>
          <cell r="K26">
            <v>13.54160345</v>
          </cell>
          <cell r="L26">
            <v>12.053553409999999</v>
          </cell>
          <cell r="M26">
            <v>12.21598339</v>
          </cell>
          <cell r="N26">
            <v>11.41717427</v>
          </cell>
          <cell r="O26">
            <v>194.10524372</v>
          </cell>
          <cell r="W26" t="str">
            <v xml:space="preserve"> Internos seguros</v>
          </cell>
          <cell r="Z26">
            <v>55.647322210000006</v>
          </cell>
          <cell r="AB26">
            <v>55.806998020000002</v>
          </cell>
          <cell r="AD26">
            <v>46.964212419999996</v>
          </cell>
          <cell r="AF26">
            <v>35.686711070000001</v>
          </cell>
          <cell r="AI26">
            <v>194.10524372</v>
          </cell>
        </row>
        <row r="27">
          <cell r="B27" t="str">
            <v xml:space="preserve"> Internos automotores gasoleros</v>
          </cell>
          <cell r="C27">
            <v>0.48647382</v>
          </cell>
          <cell r="D27">
            <v>1.5206390299999999</v>
          </cell>
          <cell r="E27">
            <v>1.77474599</v>
          </cell>
          <cell r="F27">
            <v>1.4370073699999999</v>
          </cell>
          <cell r="G27">
            <v>1.5874652600000001</v>
          </cell>
          <cell r="H27">
            <v>1.64610218</v>
          </cell>
          <cell r="I27">
            <v>1.76739522</v>
          </cell>
          <cell r="J27">
            <v>1.27711756</v>
          </cell>
          <cell r="K27">
            <v>1.0497299499999999</v>
          </cell>
          <cell r="L27">
            <v>1.05556206</v>
          </cell>
          <cell r="M27">
            <v>0.99150769000000005</v>
          </cell>
          <cell r="N27">
            <v>1.0104833499999999</v>
          </cell>
          <cell r="O27">
            <v>15.604229480000001</v>
          </cell>
          <cell r="W27" t="str">
            <v xml:space="preserve"> Internos automotores gasoleros</v>
          </cell>
          <cell r="Z27">
            <v>3.7818588399999999</v>
          </cell>
          <cell r="AB27">
            <v>4.6705748099999997</v>
          </cell>
          <cell r="AD27">
            <v>4.0942427299999995</v>
          </cell>
          <cell r="AF27">
            <v>3.0575530999999998</v>
          </cell>
          <cell r="AI27">
            <v>15.604229480000001</v>
          </cell>
        </row>
        <row r="28">
          <cell r="B28" t="str">
            <v xml:space="preserve"> Adicional s/cigarrillos</v>
          </cell>
          <cell r="C28">
            <v>31.0468391</v>
          </cell>
          <cell r="D28">
            <v>49.270084539999999</v>
          </cell>
          <cell r="E28">
            <v>40.197968080000003</v>
          </cell>
          <cell r="F28">
            <v>50.831705669999998</v>
          </cell>
          <cell r="G28">
            <v>57.176789579999998</v>
          </cell>
          <cell r="H28">
            <v>47.571928800000002</v>
          </cell>
          <cell r="I28">
            <v>41.448262579999998</v>
          </cell>
          <cell r="J28">
            <v>39.396092439999997</v>
          </cell>
          <cell r="K28">
            <v>28.85015701</v>
          </cell>
          <cell r="L28">
            <v>56.198981860000004</v>
          </cell>
          <cell r="M28">
            <v>18.664029419999999</v>
          </cell>
          <cell r="N28">
            <v>26.601916150000001</v>
          </cell>
          <cell r="O28">
            <v>487.25475523000006</v>
          </cell>
          <cell r="W28" t="str">
            <v xml:space="preserve"> Adicional s/cigarrillos</v>
          </cell>
          <cell r="Z28">
            <v>120.51489172000001</v>
          </cell>
          <cell r="AB28">
            <v>155.58042405</v>
          </cell>
          <cell r="AD28">
            <v>109.69451203</v>
          </cell>
          <cell r="AF28">
            <v>101.46492742999999</v>
          </cell>
          <cell r="AI28">
            <v>487.25475523000006</v>
          </cell>
        </row>
        <row r="29">
          <cell r="B29" t="str">
            <v xml:space="preserve"> Radiodifusión p/TV, AM y FM</v>
          </cell>
          <cell r="C29">
            <v>12.712900080000001</v>
          </cell>
          <cell r="D29">
            <v>11.167656600000001</v>
          </cell>
          <cell r="E29">
            <v>10.493060120000001</v>
          </cell>
          <cell r="F29">
            <v>9.8155588100000006</v>
          </cell>
          <cell r="G29">
            <v>11.3368614</v>
          </cell>
          <cell r="H29">
            <v>12.39062038</v>
          </cell>
          <cell r="I29">
            <v>10.71955571</v>
          </cell>
          <cell r="J29">
            <v>12.46459458</v>
          </cell>
          <cell r="K29">
            <v>13.997419600000001</v>
          </cell>
          <cell r="L29">
            <v>12.75518076</v>
          </cell>
          <cell r="M29">
            <v>11.01541746</v>
          </cell>
          <cell r="N29">
            <v>9.6467378799999999</v>
          </cell>
          <cell r="O29">
            <v>138.51556337999997</v>
          </cell>
          <cell r="W29" t="str">
            <v xml:space="preserve"> Radiodifusión p/TV, AM y FM</v>
          </cell>
          <cell r="Z29">
            <v>34.373616800000001</v>
          </cell>
          <cell r="AB29">
            <v>33.543040590000004</v>
          </cell>
          <cell r="AD29">
            <v>37.181569889999999</v>
          </cell>
          <cell r="AF29">
            <v>33.4173361</v>
          </cell>
          <cell r="AI29">
            <v>138.51556337999997</v>
          </cell>
        </row>
        <row r="30">
          <cell r="B30" t="str">
            <v xml:space="preserve"> Otros impuestos (2)</v>
          </cell>
          <cell r="C30">
            <v>43.217297075000005</v>
          </cell>
          <cell r="D30">
            <v>69.329296009999993</v>
          </cell>
          <cell r="E30">
            <v>43.796798389999992</v>
          </cell>
          <cell r="F30">
            <v>32.869682000000005</v>
          </cell>
          <cell r="G30">
            <v>71.890480339999996</v>
          </cell>
          <cell r="H30">
            <v>61.204858270000003</v>
          </cell>
          <cell r="I30">
            <v>-5.3616998900000041</v>
          </cell>
          <cell r="J30">
            <v>32.438501989999999</v>
          </cell>
          <cell r="K30">
            <v>29.639164474999994</v>
          </cell>
          <cell r="L30">
            <v>27.747775335</v>
          </cell>
          <cell r="M30">
            <v>172.84363839500003</v>
          </cell>
          <cell r="N30">
            <v>-96.098895170000006</v>
          </cell>
          <cell r="O30">
            <v>483.51689722000003</v>
          </cell>
          <cell r="W30" t="str">
            <v xml:space="preserve"> Otros impuestos (2)</v>
          </cell>
          <cell r="Z30">
            <v>156.34339147499998</v>
          </cell>
          <cell r="AB30">
            <v>165.96502061000001</v>
          </cell>
          <cell r="AD30">
            <v>56.715966574999989</v>
          </cell>
          <cell r="AF30">
            <v>104.49251856000002</v>
          </cell>
          <cell r="AI30">
            <v>483.51689722000003</v>
          </cell>
        </row>
        <row r="31">
          <cell r="B31">
            <v>483.516845703125</v>
          </cell>
          <cell r="W31">
            <v>483.516845703125</v>
          </cell>
        </row>
        <row r="32">
          <cell r="B32" t="str">
            <v xml:space="preserve"> 2-SISTEMA DE SEG. SOCIAL</v>
          </cell>
          <cell r="C32">
            <v>938.32449601000008</v>
          </cell>
          <cell r="D32">
            <v>767.28533749999997</v>
          </cell>
          <cell r="E32">
            <v>718.43319212999995</v>
          </cell>
          <cell r="F32">
            <v>633.06947424999998</v>
          </cell>
          <cell r="G32">
            <v>673.81614559000002</v>
          </cell>
          <cell r="H32">
            <v>729.17981451000014</v>
          </cell>
          <cell r="I32">
            <v>994.22189930000002</v>
          </cell>
          <cell r="J32">
            <v>690.44983873000001</v>
          </cell>
          <cell r="K32">
            <v>835.02717342000005</v>
          </cell>
          <cell r="L32">
            <v>687.24001499999986</v>
          </cell>
          <cell r="M32">
            <v>674.7644463900001</v>
          </cell>
          <cell r="N32">
            <v>656.63556430999984</v>
          </cell>
          <cell r="O32">
            <v>8998.4473971399984</v>
          </cell>
          <cell r="W32" t="str">
            <v xml:space="preserve"> 2-SISTEMA DE SEG. SOCIAL</v>
          </cell>
          <cell r="Z32">
            <v>2424.04302564</v>
          </cell>
          <cell r="AB32">
            <v>2036.06543435</v>
          </cell>
          <cell r="AD32">
            <v>2519.6989114500002</v>
          </cell>
          <cell r="AF32">
            <v>2018.6400256999998</v>
          </cell>
          <cell r="AI32">
            <v>8998.4473971399984</v>
          </cell>
        </row>
        <row r="33">
          <cell r="B33">
            <v>8998.4453125</v>
          </cell>
          <cell r="W33">
            <v>8998.4453125</v>
          </cell>
        </row>
        <row r="34">
          <cell r="B34" t="str">
            <v xml:space="preserve"> Aportes personales</v>
          </cell>
          <cell r="C34">
            <v>682.54027644999996</v>
          </cell>
          <cell r="D34">
            <v>498.53416283000001</v>
          </cell>
          <cell r="E34">
            <v>506.96449698999999</v>
          </cell>
          <cell r="F34">
            <v>488.30187100000001</v>
          </cell>
          <cell r="G34">
            <v>488.38504023000002</v>
          </cell>
          <cell r="H34">
            <v>498.5382343</v>
          </cell>
          <cell r="I34">
            <v>690.12477703000002</v>
          </cell>
          <cell r="J34">
            <v>495.47432319000001</v>
          </cell>
          <cell r="K34">
            <v>476.98377876000001</v>
          </cell>
          <cell r="L34">
            <v>482.39509704</v>
          </cell>
          <cell r="M34">
            <v>464.83513483000002</v>
          </cell>
          <cell r="N34">
            <v>487.21864364999999</v>
          </cell>
          <cell r="O34">
            <v>6260.2958362999998</v>
          </cell>
          <cell r="W34" t="str">
            <v xml:space="preserve"> Aportes personales</v>
          </cell>
          <cell r="Z34">
            <v>1688.03893627</v>
          </cell>
          <cell r="AB34">
            <v>1475.2251455300002</v>
          </cell>
          <cell r="AD34">
            <v>1662.58287898</v>
          </cell>
          <cell r="AF34">
            <v>1434.44887552</v>
          </cell>
          <cell r="AI34">
            <v>6260.2958362999998</v>
          </cell>
        </row>
        <row r="35">
          <cell r="B35" t="str">
            <v xml:space="preserve"> Contribuciones patronales</v>
          </cell>
          <cell r="C35">
            <v>719.66047518000005</v>
          </cell>
          <cell r="D35">
            <v>528.03720135000003</v>
          </cell>
          <cell r="E35">
            <v>495.46339302000001</v>
          </cell>
          <cell r="F35">
            <v>466.05584918</v>
          </cell>
          <cell r="G35">
            <v>498.62122970000001</v>
          </cell>
          <cell r="H35">
            <v>538.43755624999994</v>
          </cell>
          <cell r="I35">
            <v>757.93033082999989</v>
          </cell>
          <cell r="J35">
            <v>510.89589238000002</v>
          </cell>
          <cell r="K35">
            <v>518.11854061999998</v>
          </cell>
          <cell r="L35">
            <v>518.36408521999999</v>
          </cell>
          <cell r="M35">
            <v>472.73319951000002</v>
          </cell>
          <cell r="N35">
            <v>502.50508524999998</v>
          </cell>
          <cell r="O35">
            <v>6526.8228384900003</v>
          </cell>
          <cell r="W35" t="str">
            <v xml:space="preserve"> Contribuciones patronales</v>
          </cell>
          <cell r="Z35">
            <v>1743.1610695500001</v>
          </cell>
          <cell r="AB35">
            <v>1503.1146351299999</v>
          </cell>
          <cell r="AD35">
            <v>1786.9447638299998</v>
          </cell>
          <cell r="AF35">
            <v>1493.6023699799998</v>
          </cell>
          <cell r="AI35">
            <v>6526.8228384900003</v>
          </cell>
        </row>
        <row r="36">
          <cell r="B36" t="str">
            <v xml:space="preserve"> Facilidades de pago</v>
          </cell>
          <cell r="Z36">
            <v>6526.8203125</v>
          </cell>
          <cell r="AB36">
            <v>6526.8203125</v>
          </cell>
          <cell r="AD36">
            <v>6526.8203125</v>
          </cell>
          <cell r="AF36">
            <v>6526.8203125</v>
          </cell>
          <cell r="AI36">
            <v>6526.8203125</v>
          </cell>
        </row>
        <row r="37">
          <cell r="B37" t="str">
            <v xml:space="preserve"> Otros ingresos (3)</v>
          </cell>
          <cell r="C37">
            <v>27.794731609999999</v>
          </cell>
          <cell r="D37">
            <v>24.623360720000001</v>
          </cell>
          <cell r="E37">
            <v>41.954859660000004</v>
          </cell>
          <cell r="F37">
            <v>31.406495579999998</v>
          </cell>
          <cell r="G37">
            <v>35.067662089999999</v>
          </cell>
          <cell r="H37">
            <v>45.168593809999997</v>
          </cell>
          <cell r="I37">
            <v>40.701097050000001</v>
          </cell>
          <cell r="J37">
            <v>39.795273460000004</v>
          </cell>
          <cell r="K37">
            <v>36.416851569999999</v>
          </cell>
          <cell r="L37">
            <v>35.637714389999999</v>
          </cell>
          <cell r="M37">
            <v>31.630768570000004</v>
          </cell>
          <cell r="N37">
            <v>33.760975330000001</v>
          </cell>
          <cell r="O37">
            <v>423.95838383999995</v>
          </cell>
          <cell r="W37" t="str">
            <v xml:space="preserve"> Otros ingresos (3)</v>
          </cell>
          <cell r="Z37">
            <v>94.372951990000004</v>
          </cell>
          <cell r="AB37">
            <v>111.64275147999999</v>
          </cell>
          <cell r="AD37">
            <v>116.91322208</v>
          </cell>
          <cell r="AF37">
            <v>101.02945829000001</v>
          </cell>
          <cell r="AI37">
            <v>423.95838383999995</v>
          </cell>
        </row>
        <row r="38">
          <cell r="B38" t="str">
            <v xml:space="preserve"> Capitalización (-)</v>
          </cell>
          <cell r="C38">
            <v>477.46698837000002</v>
          </cell>
          <cell r="D38">
            <v>366.11329479</v>
          </cell>
          <cell r="E38">
            <v>341.31422599000001</v>
          </cell>
          <cell r="F38">
            <v>333.20469012000001</v>
          </cell>
          <cell r="G38">
            <v>332.44911029999997</v>
          </cell>
          <cell r="H38">
            <v>330.89071474999997</v>
          </cell>
          <cell r="I38">
            <v>461.60885715000001</v>
          </cell>
          <cell r="J38">
            <v>335.94667335000003</v>
          </cell>
          <cell r="K38">
            <v>322.88358319999998</v>
          </cell>
          <cell r="L38">
            <v>327.65705320000001</v>
          </cell>
          <cell r="M38">
            <v>364.48775853000001</v>
          </cell>
          <cell r="N38">
            <v>314.16430431999999</v>
          </cell>
          <cell r="O38">
            <v>4308.1872540699997</v>
          </cell>
          <cell r="W38" t="str">
            <v xml:space="preserve"> Capitalización (-)</v>
          </cell>
          <cell r="Z38">
            <v>1184.89450915</v>
          </cell>
          <cell r="AB38">
            <v>996.54451516999984</v>
          </cell>
          <cell r="AD38">
            <v>1120.4391137</v>
          </cell>
          <cell r="AF38">
            <v>1006.3091160500001</v>
          </cell>
          <cell r="AI38">
            <v>4308.1872540699997</v>
          </cell>
        </row>
        <row r="39">
          <cell r="B39" t="str">
            <v xml:space="preserve"> Rezagos, transitorios y otros (-)</v>
          </cell>
          <cell r="C39">
            <v>14.20399886</v>
          </cell>
          <cell r="D39">
            <v>-82.203907389999998</v>
          </cell>
          <cell r="E39">
            <v>-15.36466845</v>
          </cell>
          <cell r="F39">
            <v>19.490051390000001</v>
          </cell>
          <cell r="G39">
            <v>15.80867613</v>
          </cell>
          <cell r="H39">
            <v>22.073855099999999</v>
          </cell>
          <cell r="I39">
            <v>32.925448459999998</v>
          </cell>
          <cell r="J39">
            <v>19.768976949999999</v>
          </cell>
          <cell r="K39">
            <v>-126.39158567</v>
          </cell>
          <cell r="L39">
            <v>21.499828449999999</v>
          </cell>
          <cell r="M39">
            <v>-70.053102010000003</v>
          </cell>
          <cell r="N39">
            <v>52.6848356</v>
          </cell>
          <cell r="O39">
            <v>-95.557592579999991</v>
          </cell>
          <cell r="W39" t="str">
            <v xml:space="preserve"> Rezagos, transitorios y otros (-)</v>
          </cell>
          <cell r="Z39">
            <v>-83.364576979999995</v>
          </cell>
          <cell r="AB39">
            <v>57.372582620000003</v>
          </cell>
          <cell r="AD39">
            <v>-73.697160260000004</v>
          </cell>
          <cell r="AF39">
            <v>4.1315620399999915</v>
          </cell>
          <cell r="AI39">
            <v>-95.557592579999991</v>
          </cell>
        </row>
        <row r="40">
          <cell r="B40">
            <v>-95.55755615234375</v>
          </cell>
          <cell r="W40">
            <v>-95.55755615234375</v>
          </cell>
        </row>
        <row r="41">
          <cell r="B41" t="str">
            <v xml:space="preserve"> 3-COMERCIO EXTERIOR</v>
          </cell>
          <cell r="C41">
            <v>167.90002504000003</v>
          </cell>
          <cell r="D41">
            <v>157.08114383999998</v>
          </cell>
          <cell r="E41">
            <v>178.5092976</v>
          </cell>
          <cell r="F41">
            <v>152.98573995999999</v>
          </cell>
          <cell r="G41">
            <v>182.54417907000001</v>
          </cell>
          <cell r="H41">
            <v>172.77056703000002</v>
          </cell>
          <cell r="I41">
            <v>168.77128762999999</v>
          </cell>
          <cell r="J41">
            <v>174.42711451</v>
          </cell>
          <cell r="K41">
            <v>166.42289720000002</v>
          </cell>
          <cell r="L41">
            <v>172.99126876</v>
          </cell>
          <cell r="M41">
            <v>170.27139229000002</v>
          </cell>
          <cell r="N41">
            <v>143.64861069</v>
          </cell>
          <cell r="O41">
            <v>2008.3235236199998</v>
          </cell>
          <cell r="W41" t="str">
            <v xml:space="preserve"> 3-COMERCIO EXTERIOR</v>
          </cell>
          <cell r="Z41">
            <v>503.49046648000001</v>
          </cell>
          <cell r="AB41">
            <v>508.30048606000003</v>
          </cell>
          <cell r="AD41">
            <v>509.62129934000001</v>
          </cell>
          <cell r="AF41">
            <v>486.91127174000002</v>
          </cell>
          <cell r="AI41">
            <v>2008.3235236199998</v>
          </cell>
        </row>
        <row r="42">
          <cell r="B42">
            <v>2008.3232421875</v>
          </cell>
          <cell r="W42">
            <v>2008.3232421875</v>
          </cell>
        </row>
        <row r="43">
          <cell r="B43" t="str">
            <v xml:space="preserve"> Derechos de importación</v>
          </cell>
          <cell r="C43">
            <v>164.04822311000001</v>
          </cell>
          <cell r="D43">
            <v>153.88753858999999</v>
          </cell>
          <cell r="E43">
            <v>173.71322651</v>
          </cell>
          <cell r="F43">
            <v>145.65627751</v>
          </cell>
          <cell r="G43">
            <v>167.27808865</v>
          </cell>
          <cell r="H43">
            <v>164.00890289</v>
          </cell>
          <cell r="I43">
            <v>161.40122334</v>
          </cell>
          <cell r="J43">
            <v>169.35959456000001</v>
          </cell>
          <cell r="K43">
            <v>163.03259206000001</v>
          </cell>
          <cell r="L43">
            <v>169.16925681999999</v>
          </cell>
          <cell r="M43">
            <v>166.7072536</v>
          </cell>
          <cell r="N43">
            <v>139.57704742000001</v>
          </cell>
          <cell r="O43">
            <v>1937.8392250600002</v>
          </cell>
          <cell r="W43" t="str">
            <v xml:space="preserve"> Derechos de importación</v>
          </cell>
          <cell r="Z43">
            <v>491.64898820999997</v>
          </cell>
          <cell r="AB43">
            <v>476.94326904999997</v>
          </cell>
          <cell r="AD43">
            <v>493.79340996000002</v>
          </cell>
          <cell r="AF43">
            <v>475.45355784000003</v>
          </cell>
          <cell r="AI43">
            <v>1937.8392250600002</v>
          </cell>
        </row>
        <row r="44">
          <cell r="B44" t="str">
            <v xml:space="preserve"> Derechos de exportación</v>
          </cell>
          <cell r="C44">
            <v>0.58412629999999999</v>
          </cell>
          <cell r="D44">
            <v>0.17551207999999999</v>
          </cell>
          <cell r="E44">
            <v>1.3102489399999999</v>
          </cell>
          <cell r="F44">
            <v>4.4042125399999996</v>
          </cell>
          <cell r="G44">
            <v>11.96390373</v>
          </cell>
          <cell r="H44">
            <v>5.5603076299999996</v>
          </cell>
          <cell r="I44">
            <v>4.3200536400000003</v>
          </cell>
          <cell r="J44">
            <v>1.5947077000000001</v>
          </cell>
          <cell r="K44">
            <v>0.39302443999999997</v>
          </cell>
          <cell r="L44">
            <v>0.44535403000000001</v>
          </cell>
          <cell r="M44">
            <v>0.20640227</v>
          </cell>
          <cell r="N44">
            <v>1.1145900399999999</v>
          </cell>
          <cell r="O44">
            <v>32.072443340000007</v>
          </cell>
          <cell r="W44" t="str">
            <v xml:space="preserve"> Derechos de exportación</v>
          </cell>
          <cell r="Z44">
            <v>2.0698873199999999</v>
          </cell>
          <cell r="AB44">
            <v>21.928423900000002</v>
          </cell>
          <cell r="AD44">
            <v>6.3077857799999997</v>
          </cell>
          <cell r="AF44">
            <v>1.7663463399999999</v>
          </cell>
          <cell r="AI44">
            <v>32.072443340000007</v>
          </cell>
        </row>
        <row r="45">
          <cell r="B45" t="str">
            <v xml:space="preserve"> Tasa de estadística</v>
          </cell>
          <cell r="C45">
            <v>3.2676756299999998</v>
          </cell>
          <cell r="D45">
            <v>3.0180931700000002</v>
          </cell>
          <cell r="E45">
            <v>3.4858221500000002</v>
          </cell>
          <cell r="F45">
            <v>2.9252499099999998</v>
          </cell>
          <cell r="G45">
            <v>3.3021866900000001</v>
          </cell>
          <cell r="H45">
            <v>3.2013565100000001</v>
          </cell>
          <cell r="I45">
            <v>3.0500106499999999</v>
          </cell>
          <cell r="J45">
            <v>3.47281225</v>
          </cell>
          <cell r="K45">
            <v>2.9972807000000001</v>
          </cell>
          <cell r="L45">
            <v>3.37665791</v>
          </cell>
          <cell r="M45">
            <v>3.3577364200000002</v>
          </cell>
          <cell r="N45">
            <v>2.95697323</v>
          </cell>
          <cell r="O45">
            <v>38.411855220000007</v>
          </cell>
          <cell r="W45" t="str">
            <v xml:space="preserve"> Tasa de estadística</v>
          </cell>
          <cell r="Z45">
            <v>9.7715909500000002</v>
          </cell>
          <cell r="AB45">
            <v>9.4287931100000009</v>
          </cell>
          <cell r="AD45">
            <v>9.5201035999999988</v>
          </cell>
          <cell r="AF45">
            <v>9.6913675599999998</v>
          </cell>
          <cell r="AI45">
            <v>38.411855220000007</v>
          </cell>
        </row>
        <row r="46">
          <cell r="B46">
            <v>38.411834716796875</v>
          </cell>
          <cell r="W46">
            <v>38.411834716796875</v>
          </cell>
        </row>
        <row r="47">
          <cell r="B47">
            <v>38.411834716796875</v>
          </cell>
          <cell r="W47">
            <v>38.411834716796875</v>
          </cell>
        </row>
        <row r="48">
          <cell r="B48" t="str">
            <v xml:space="preserve"> TOTAL REC. TRIBUTARIOS</v>
          </cell>
          <cell r="C48">
            <v>4110.5801415099995</v>
          </cell>
          <cell r="D48">
            <v>3739.3391382899999</v>
          </cell>
          <cell r="E48">
            <v>3812.8970024599998</v>
          </cell>
          <cell r="F48">
            <v>3892.5721773100004</v>
          </cell>
          <cell r="G48">
            <v>4341.3225055700004</v>
          </cell>
          <cell r="H48">
            <v>4824.2751005199998</v>
          </cell>
          <cell r="I48">
            <v>4225.8837778500001</v>
          </cell>
          <cell r="J48">
            <v>4208.7101236499993</v>
          </cell>
          <cell r="K48">
            <v>4071.8653716900003</v>
          </cell>
          <cell r="L48">
            <v>4022.8843122599997</v>
          </cell>
          <cell r="M48">
            <v>3920.7999019700001</v>
          </cell>
          <cell r="N48">
            <v>3931.3003258799999</v>
          </cell>
          <cell r="O48">
            <v>49102.429878960007</v>
          </cell>
          <cell r="W48" t="str">
            <v xml:space="preserve"> TOTAL REC. TRIBUTARIOS</v>
          </cell>
          <cell r="Z48">
            <v>11662.816282259999</v>
          </cell>
          <cell r="AB48">
            <v>13058.169783400001</v>
          </cell>
          <cell r="AD48">
            <v>12506.459273190001</v>
          </cell>
          <cell r="AF48">
            <v>11874.984540109999</v>
          </cell>
          <cell r="AI48">
            <v>49102.429878960007</v>
          </cell>
        </row>
        <row r="49">
          <cell r="B49">
            <v>49102.40625</v>
          </cell>
          <cell r="W49">
            <v>49102.40625</v>
          </cell>
        </row>
        <row r="50">
          <cell r="B50">
            <v>49102.40625</v>
          </cell>
          <cell r="W50">
            <v>49102.40625</v>
          </cell>
        </row>
        <row r="51">
          <cell r="B51" t="str">
            <v xml:space="preserve"> TOTAL CON CAP.Y TRANSIT.</v>
          </cell>
          <cell r="C51">
            <v>4602.2511287399993</v>
          </cell>
          <cell r="D51">
            <v>4023.2485256899995</v>
          </cell>
          <cell r="E51">
            <v>4138.84656</v>
          </cell>
          <cell r="F51">
            <v>4245.2669188200007</v>
          </cell>
          <cell r="G51">
            <v>4689.5802920000006</v>
          </cell>
          <cell r="H51">
            <v>5177.2396703700006</v>
          </cell>
          <cell r="I51">
            <v>4720.4180834600002</v>
          </cell>
          <cell r="J51">
            <v>4564.4257739499999</v>
          </cell>
          <cell r="K51">
            <v>4268.3573692200007</v>
          </cell>
          <cell r="L51">
            <v>4372.0411939099995</v>
          </cell>
          <cell r="M51">
            <v>4215.2345584900004</v>
          </cell>
          <cell r="N51">
            <v>4298.1494658000001</v>
          </cell>
          <cell r="O51">
            <v>53315.059540450005</v>
          </cell>
          <cell r="W51" t="str">
            <v xml:space="preserve"> TOTAL CON CAP.Y TRANSIT.</v>
          </cell>
          <cell r="Z51">
            <v>12764.346214429999</v>
          </cell>
          <cell r="AB51">
            <v>14112.08688119</v>
          </cell>
          <cell r="AD51">
            <v>13553.201226630001</v>
          </cell>
          <cell r="AF51">
            <v>12885.425218200002</v>
          </cell>
          <cell r="AI51">
            <v>53315.059540450005</v>
          </cell>
        </row>
        <row r="52">
          <cell r="B52">
            <v>53315.03125</v>
          </cell>
          <cell r="W52">
            <v>53315.03125</v>
          </cell>
        </row>
        <row r="53">
          <cell r="B53">
            <v>53315.03125</v>
          </cell>
          <cell r="W53">
            <v>53315.03125</v>
          </cell>
        </row>
        <row r="54">
          <cell r="B54" t="str">
            <v xml:space="preserve"> COPARTICIPADO (Bruto)</v>
          </cell>
          <cell r="C54">
            <v>2186.9333390242928</v>
          </cell>
          <cell r="D54">
            <v>1835.0667244969541</v>
          </cell>
          <cell r="E54">
            <v>2072.3847796763857</v>
          </cell>
          <cell r="F54">
            <v>2117.6460262752198</v>
          </cell>
          <cell r="G54">
            <v>2341.9930914864435</v>
          </cell>
          <cell r="H54">
            <v>2592.1563533990097</v>
          </cell>
          <cell r="I54">
            <v>2164.2549772799412</v>
          </cell>
          <cell r="J54">
            <v>2242.9449233619603</v>
          </cell>
          <cell r="K54">
            <v>2147.6400799773378</v>
          </cell>
          <cell r="L54">
            <v>2107.450277295708</v>
          </cell>
          <cell r="M54">
            <v>2099.4755672794686</v>
          </cell>
          <cell r="N54">
            <v>2142.5264616279801</v>
          </cell>
          <cell r="O54">
            <v>26050.4726011807</v>
          </cell>
          <cell r="W54" t="str">
            <v xml:space="preserve"> COPARTICIPADO (Bruto)</v>
          </cell>
        </row>
        <row r="55">
          <cell r="B55" t="str">
            <v xml:space="preserve"> COPARTICIPADO (Neto) (4)</v>
          </cell>
          <cell r="C55">
            <v>1813.0933381706488</v>
          </cell>
          <cell r="D55">
            <v>1514.006715822411</v>
          </cell>
          <cell r="E55">
            <v>1715.7270627249279</v>
          </cell>
          <cell r="F55">
            <v>1754.1991223339369</v>
          </cell>
          <cell r="G55">
            <v>1944.8941277634769</v>
          </cell>
          <cell r="H55">
            <v>2157.5329003891579</v>
          </cell>
          <cell r="I55">
            <v>1793.81673068795</v>
          </cell>
          <cell r="J55">
            <v>1860.7031848576662</v>
          </cell>
          <cell r="K55">
            <v>1779.6940679807371</v>
          </cell>
          <cell r="L55">
            <v>1745.5327357013518</v>
          </cell>
          <cell r="M55">
            <v>1738.7542321875483</v>
          </cell>
          <cell r="N55">
            <v>1775.347492383783</v>
          </cell>
          <cell r="O55">
            <v>21593.301711003594</v>
          </cell>
          <cell r="W55" t="str">
            <v xml:space="preserve"> COPARTICIPADO (Neto) (4)</v>
          </cell>
        </row>
        <row r="56">
          <cell r="B56">
            <v>21593.296875</v>
          </cell>
          <cell r="W56">
            <v>21593.296875</v>
          </cell>
        </row>
        <row r="57">
          <cell r="B57">
            <v>21593.296875</v>
          </cell>
          <cell r="W57">
            <v>21593.296875</v>
          </cell>
        </row>
        <row r="58">
          <cell r="B58" t="str">
            <v xml:space="preserve"> CLASIF. PRESUPUEST.</v>
          </cell>
          <cell r="C58">
            <v>4110.5801415099995</v>
          </cell>
          <cell r="D58">
            <v>3739.3391382899995</v>
          </cell>
          <cell r="E58">
            <v>3812.8970024599998</v>
          </cell>
          <cell r="F58">
            <v>3892.5721773100004</v>
          </cell>
          <cell r="G58">
            <v>4341.3225055700013</v>
          </cell>
          <cell r="H58">
            <v>4824.2751005199989</v>
          </cell>
          <cell r="I58">
            <v>4225.8837778500001</v>
          </cell>
          <cell r="J58">
            <v>4208.7101236499993</v>
          </cell>
          <cell r="K58">
            <v>4071.8653716900003</v>
          </cell>
          <cell r="L58">
            <v>4022.8843122599997</v>
          </cell>
          <cell r="M58">
            <v>3920.7999019700005</v>
          </cell>
          <cell r="N58">
            <v>3931.3003258799999</v>
          </cell>
          <cell r="O58">
            <v>49102.429878960007</v>
          </cell>
          <cell r="W58" t="str">
            <v xml:space="preserve"> CLASIF. PRESUPUEST.</v>
          </cell>
          <cell r="Z58">
            <v>11662.816282259999</v>
          </cell>
          <cell r="AB58">
            <v>13058.169783400001</v>
          </cell>
          <cell r="AD58">
            <v>12506.459273190001</v>
          </cell>
          <cell r="AF58">
            <v>11874.984540109999</v>
          </cell>
          <cell r="AI58">
            <v>49102.429878960007</v>
          </cell>
        </row>
        <row r="59">
          <cell r="B59">
            <v>49102.40625</v>
          </cell>
          <cell r="W59">
            <v>49102.40625</v>
          </cell>
        </row>
        <row r="60">
          <cell r="B60" t="str">
            <v xml:space="preserve"> Administración Nacional</v>
          </cell>
          <cell r="C60">
            <v>2074.7556454999994</v>
          </cell>
          <cell r="D60">
            <v>1874.5538007899997</v>
          </cell>
          <cell r="E60">
            <v>1996.9638103299999</v>
          </cell>
          <cell r="F60">
            <v>2162.0027030600004</v>
          </cell>
          <cell r="G60">
            <v>2570.0063599800005</v>
          </cell>
          <cell r="H60">
            <v>2997.5952860099992</v>
          </cell>
          <cell r="I60">
            <v>2134.16187855</v>
          </cell>
          <cell r="J60">
            <v>2420.7602849199993</v>
          </cell>
          <cell r="K60">
            <v>2139.3381982700002</v>
          </cell>
          <cell r="L60">
            <v>2238.1442972599998</v>
          </cell>
          <cell r="M60">
            <v>2148.53545558</v>
          </cell>
          <cell r="N60">
            <v>2177.1647615700003</v>
          </cell>
          <cell r="O60">
            <v>26933.98248182</v>
          </cell>
          <cell r="W60" t="str">
            <v xml:space="preserve"> Administración Nacional</v>
          </cell>
          <cell r="Z60">
            <v>5946.2732566199993</v>
          </cell>
          <cell r="AB60">
            <v>7729.6043490499997</v>
          </cell>
          <cell r="AD60">
            <v>6694.2603617399991</v>
          </cell>
          <cell r="AF60">
            <v>6563.8445144100006</v>
          </cell>
          <cell r="AI60">
            <v>26933.98248182</v>
          </cell>
        </row>
        <row r="61">
          <cell r="B61" t="str">
            <v xml:space="preserve"> Contribuciones Seguridad Social (4)</v>
          </cell>
          <cell r="C61">
            <v>898.61449601000004</v>
          </cell>
          <cell r="D61">
            <v>747.74133749999999</v>
          </cell>
          <cell r="E61">
            <v>716.32819212999993</v>
          </cell>
          <cell r="F61">
            <v>603.92047424999998</v>
          </cell>
          <cell r="G61">
            <v>655.96214558999998</v>
          </cell>
          <cell r="H61">
            <v>707.39581451000015</v>
          </cell>
          <cell r="I61">
            <v>975.11889930000007</v>
          </cell>
          <cell r="J61">
            <v>662.96383873000002</v>
          </cell>
          <cell r="K61">
            <v>832.12717342000008</v>
          </cell>
          <cell r="L61">
            <v>666.09101499999986</v>
          </cell>
          <cell r="M61">
            <v>645.60044639000012</v>
          </cell>
          <cell r="N61">
            <v>643.94456430999981</v>
          </cell>
          <cell r="O61">
            <v>8755.808397140001</v>
          </cell>
          <cell r="W61" t="str">
            <v xml:space="preserve"> Contribuciones Seguridad Social (4)</v>
          </cell>
          <cell r="Z61">
            <v>2362.6840256400001</v>
          </cell>
          <cell r="AB61">
            <v>1967.2784343500002</v>
          </cell>
          <cell r="AD61">
            <v>2470.2099114500002</v>
          </cell>
          <cell r="AF61">
            <v>1955.6360256999997</v>
          </cell>
          <cell r="AI61">
            <v>8755.808397140001</v>
          </cell>
        </row>
        <row r="62">
          <cell r="B62" t="str">
            <v xml:space="preserve"> Provincias (5)</v>
          </cell>
          <cell r="C62">
            <v>1097.5</v>
          </cell>
          <cell r="D62">
            <v>1097.5</v>
          </cell>
          <cell r="E62">
            <v>1097.5</v>
          </cell>
          <cell r="F62">
            <v>1097.5</v>
          </cell>
          <cell r="G62">
            <v>1097.5</v>
          </cell>
          <cell r="H62">
            <v>1097.5</v>
          </cell>
          <cell r="I62">
            <v>1097.5</v>
          </cell>
          <cell r="J62">
            <v>1097.5</v>
          </cell>
          <cell r="K62">
            <v>1097.5</v>
          </cell>
          <cell r="L62">
            <v>1097.5</v>
          </cell>
          <cell r="M62">
            <v>1097.5</v>
          </cell>
          <cell r="N62">
            <v>1097.5</v>
          </cell>
          <cell r="O62">
            <v>13170</v>
          </cell>
          <cell r="W62" t="str">
            <v xml:space="preserve"> Provincias (5)</v>
          </cell>
          <cell r="Z62">
            <v>3292.5</v>
          </cell>
          <cell r="AB62">
            <v>3292.5</v>
          </cell>
          <cell r="AD62">
            <v>3292.5</v>
          </cell>
          <cell r="AF62">
            <v>3292.5</v>
          </cell>
          <cell r="AI62">
            <v>13170</v>
          </cell>
        </row>
        <row r="63">
          <cell r="B63" t="str">
            <v xml:space="preserve"> No presupuestarios (6)</v>
          </cell>
          <cell r="C63">
            <v>39.71</v>
          </cell>
          <cell r="D63">
            <v>19.544</v>
          </cell>
          <cell r="E63">
            <v>2.105</v>
          </cell>
          <cell r="F63">
            <v>29.149000000000001</v>
          </cell>
          <cell r="G63">
            <v>17.853999999999999</v>
          </cell>
          <cell r="H63">
            <v>21.783999999999999</v>
          </cell>
          <cell r="I63">
            <v>19.103000000000002</v>
          </cell>
          <cell r="J63">
            <v>27.486000000000001</v>
          </cell>
          <cell r="K63">
            <v>2.9</v>
          </cell>
          <cell r="L63">
            <v>21.149000000000001</v>
          </cell>
          <cell r="M63">
            <v>29.164000000000001</v>
          </cell>
          <cell r="N63">
            <v>12.691000000000001</v>
          </cell>
          <cell r="O63">
            <v>242.63900000000004</v>
          </cell>
          <cell r="W63" t="str">
            <v xml:space="preserve"> No presupuestarios (6)</v>
          </cell>
          <cell r="Z63">
            <v>61.359000000000002</v>
          </cell>
          <cell r="AB63">
            <v>68.787000000000006</v>
          </cell>
          <cell r="AD63">
            <v>49.488999999999997</v>
          </cell>
          <cell r="AF63">
            <v>63.004000000000005</v>
          </cell>
          <cell r="AI63">
            <v>242.63900000000004</v>
          </cell>
        </row>
        <row r="64">
          <cell r="B64">
            <v>242.638916015625</v>
          </cell>
          <cell r="W64">
            <v>242.638916015625</v>
          </cell>
        </row>
        <row r="65">
          <cell r="B65">
            <v>242.638916015625</v>
          </cell>
          <cell r="W65">
            <v>242.638916015625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Fac. Pago Dto. 93/2000 Pend. de Distribución y otros menores.</v>
          </cell>
          <cell r="W68" t="str">
            <v>(2)  : Entradas de Cine, Monotributo Impositivo, Emerg. s/Automotores, Motos, Embarcaciones y Aeronaves, Fac. Pago Dto. 93/2000 Pend. de Distribución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provisorios (a partir de abril de 1999), netos de Asignaciones Familiares Compensables.</v>
          </cell>
          <cell r="W71" t="str">
            <v>(4)  : Datos provisorios (a partir de abril de 1999), netos de Asignaciones Familiares Compensables.</v>
          </cell>
        </row>
        <row r="72">
          <cell r="B72" t="str">
            <v>(5)  : 56,66% de Coparticipados (neto), 56,66% del 93, 73% de Bienes Personales, 30% de Monotributo impositivo, y sumas fijas por Pacto Fiscal y Ganancias.</v>
          </cell>
          <cell r="W72" t="str">
            <v>(5)  : 56,66% de Coparticipados (neto), 56,66% del 93, 73% de Bienes Personales, 30% de Monotributo impositivo, y sumas fijas por Pacto Fiscal y Ganancias.</v>
          </cell>
        </row>
        <row r="73">
          <cell r="B73" t="str">
            <v xml:space="preserve">         Durante el año 2000, la distribución mensual por estos conceptos es de $ 1097,5 millones.</v>
          </cell>
          <cell r="W73" t="str">
            <v xml:space="preserve">         Durante el año 2000, la distribución mensual por estos conceptos es de $ 1097,5 millones.</v>
          </cell>
        </row>
        <row r="74">
          <cell r="B74" t="str">
            <v>(6)  : Fondo Solidario de Redistribución.</v>
          </cell>
          <cell r="W74" t="str">
            <v>(6)  : Fondo Solidario de Redistribución.</v>
          </cell>
        </row>
      </sheetData>
      <sheetData sheetId="1" refreshError="1">
        <row r="1">
          <cell r="B1" t="str">
            <v>(L:\Y\MENSUAL\RECIMP2000)</v>
          </cell>
          <cell r="D1" t="str">
            <v xml:space="preserve">              ***  Dirección Nacional de Investigaciones y Análisis Fiscal ***</v>
          </cell>
          <cell r="O1">
            <v>37075.568050925925</v>
          </cell>
          <cell r="W1" t="str">
            <v>(L:\Y\MENSUAL\RECIMP2000)</v>
          </cell>
          <cell r="Y1" t="str">
            <v xml:space="preserve">      *** Dirección Nacional de Investigaciones y Análisis Fiscal ***</v>
          </cell>
          <cell r="AI1">
            <v>37075.568050925925</v>
          </cell>
        </row>
        <row r="5">
          <cell r="B5" t="str">
            <v>RECURSOS TRIBUTARIOS AÑO 1999 (1)</v>
          </cell>
          <cell r="W5" t="str">
            <v>RECURSOS TRIBUTARIOS AÑO 1999 (1)</v>
          </cell>
        </row>
        <row r="6">
          <cell r="B6" t="str">
            <v>en millones de pesos</v>
          </cell>
          <cell r="W6" t="str">
            <v>en millones de pesos</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Diciembre</v>
          </cell>
          <cell r="O9" t="str">
            <v>Total</v>
          </cell>
          <cell r="Z9" t="str">
            <v>I TRIM</v>
          </cell>
          <cell r="AB9" t="str">
            <v>II TRIM</v>
          </cell>
          <cell r="AD9" t="str">
            <v>III TRIM</v>
          </cell>
          <cell r="AF9" t="str">
            <v>IV TRIM</v>
          </cell>
          <cell r="AI9" t="str">
            <v>TOTAL</v>
          </cell>
        </row>
        <row r="11">
          <cell r="B11" t="str">
            <v xml:space="preserve"> 1- DGI (Excl. Sist. Seg. Social)</v>
          </cell>
          <cell r="C11">
            <v>2844.83418282</v>
          </cell>
          <cell r="D11">
            <v>2807.7018626700001</v>
          </cell>
          <cell r="E11">
            <v>2961.0663284399998</v>
          </cell>
          <cell r="F11">
            <v>2914.3124999200004</v>
          </cell>
          <cell r="G11">
            <v>3303.7276434000005</v>
          </cell>
          <cell r="H11">
            <v>3323.7120419700004</v>
          </cell>
          <cell r="I11">
            <v>2850.8760287599998</v>
          </cell>
          <cell r="J11">
            <v>3102.5560018699998</v>
          </cell>
          <cell r="K11">
            <v>2974.1215195300001</v>
          </cell>
          <cell r="L11">
            <v>3000.4908136899999</v>
          </cell>
          <cell r="M11">
            <v>3084.1640444400005</v>
          </cell>
          <cell r="N11">
            <v>3031.2476342000004</v>
          </cell>
          <cell r="O11">
            <v>36198.810601710007</v>
          </cell>
          <cell r="W11" t="str">
            <v xml:space="preserve"> 1- DGI (Excl. Sist. Seg. Social)</v>
          </cell>
          <cell r="Z11">
            <v>8613.6023739299999</v>
          </cell>
          <cell r="AB11">
            <v>9541.7521852900009</v>
          </cell>
          <cell r="AD11">
            <v>8927.5535501599988</v>
          </cell>
          <cell r="AF11">
            <v>9115.9024923300003</v>
          </cell>
          <cell r="AI11">
            <v>36198.810601710007</v>
          </cell>
        </row>
        <row r="12">
          <cell r="B12">
            <v>36198.78125</v>
          </cell>
          <cell r="W12">
            <v>36198.78125</v>
          </cell>
        </row>
        <row r="13">
          <cell r="B13" t="str">
            <v xml:space="preserve"> Ganancias</v>
          </cell>
          <cell r="C13">
            <v>721.09741006000002</v>
          </cell>
          <cell r="D13">
            <v>650.44939910000005</v>
          </cell>
          <cell r="E13">
            <v>650.74920055999996</v>
          </cell>
          <cell r="F13">
            <v>681.88997438000001</v>
          </cell>
          <cell r="G13">
            <v>1138.4506885200001</v>
          </cell>
          <cell r="H13">
            <v>801.35496326999998</v>
          </cell>
          <cell r="I13">
            <v>753.85612484000001</v>
          </cell>
          <cell r="J13">
            <v>795.20111195000004</v>
          </cell>
          <cell r="K13">
            <v>701.11780422000004</v>
          </cell>
          <cell r="L13">
            <v>764.77254070000004</v>
          </cell>
          <cell r="M13">
            <v>845.93648456000005</v>
          </cell>
          <cell r="N13">
            <v>735.09195791000002</v>
          </cell>
          <cell r="O13">
            <v>9239.9676600700004</v>
          </cell>
          <cell r="W13" t="str">
            <v xml:space="preserve"> Ganancias</v>
          </cell>
          <cell r="Z13">
            <v>2022.29600972</v>
          </cell>
          <cell r="AB13">
            <v>2621.6956261700002</v>
          </cell>
          <cell r="AD13">
            <v>2250.1750410099999</v>
          </cell>
          <cell r="AF13">
            <v>2345.8009831700001</v>
          </cell>
          <cell r="AI13">
            <v>9239.9676600700004</v>
          </cell>
        </row>
        <row r="14">
          <cell r="B14" t="str">
            <v xml:space="preserve"> IVA      </v>
          </cell>
          <cell r="C14">
            <v>1660.40595319</v>
          </cell>
          <cell r="D14">
            <v>1496.30420731</v>
          </cell>
          <cell r="E14">
            <v>1676.2396244399999</v>
          </cell>
          <cell r="F14">
            <v>1522.8833160900001</v>
          </cell>
          <cell r="G14">
            <v>1438.38371407</v>
          </cell>
          <cell r="H14">
            <v>1600.8952980700001</v>
          </cell>
          <cell r="I14">
            <v>1450.50091479</v>
          </cell>
          <cell r="J14">
            <v>1604.5988253</v>
          </cell>
          <cell r="K14">
            <v>1651.5352085500001</v>
          </cell>
          <cell r="L14">
            <v>1577.32375718</v>
          </cell>
          <cell r="M14">
            <v>1611.5785761699999</v>
          </cell>
          <cell r="N14">
            <v>1480.3867870199999</v>
          </cell>
          <cell r="O14">
            <v>18771.03618218</v>
          </cell>
          <cell r="W14" t="str">
            <v xml:space="preserve"> IVA      </v>
          </cell>
          <cell r="Z14">
            <v>4832.9497849399995</v>
          </cell>
          <cell r="AB14">
            <v>4562.1623282300006</v>
          </cell>
          <cell r="AD14">
            <v>4706.6349486400004</v>
          </cell>
          <cell r="AF14">
            <v>4669.2891203700001</v>
          </cell>
          <cell r="AI14">
            <v>18771.03618218</v>
          </cell>
        </row>
        <row r="15">
          <cell r="B15" t="str">
            <v xml:space="preserve"> Reintegros (-)         </v>
          </cell>
          <cell r="C15">
            <v>30.77860802</v>
          </cell>
          <cell r="D15">
            <v>30.48298432</v>
          </cell>
          <cell r="E15">
            <v>44.531958789999997</v>
          </cell>
          <cell r="F15">
            <v>53.905450039999998</v>
          </cell>
          <cell r="G15">
            <v>49.109405620000004</v>
          </cell>
          <cell r="H15">
            <v>48.469783739999997</v>
          </cell>
          <cell r="I15">
            <v>41.265229380000001</v>
          </cell>
          <cell r="J15">
            <v>50.955074259999996</v>
          </cell>
          <cell r="K15">
            <v>48.985256710000002</v>
          </cell>
          <cell r="L15">
            <v>69.159302249999996</v>
          </cell>
          <cell r="M15">
            <v>52.572533280000002</v>
          </cell>
          <cell r="N15">
            <v>53.89247554</v>
          </cell>
          <cell r="O15">
            <v>574.10806194999986</v>
          </cell>
          <cell r="W15" t="str">
            <v xml:space="preserve"> Reintegros (-)         </v>
          </cell>
          <cell r="Z15">
            <v>105.79355113</v>
          </cell>
          <cell r="AB15">
            <v>151.48463939999999</v>
          </cell>
          <cell r="AD15">
            <v>141.20556034999998</v>
          </cell>
          <cell r="AF15">
            <v>175.62431107</v>
          </cell>
          <cell r="AI15">
            <v>574.10806194999986</v>
          </cell>
        </row>
        <row r="16">
          <cell r="B16" t="str">
            <v xml:space="preserve"> Internos coparticipados</v>
          </cell>
          <cell r="C16">
            <v>149.40538841</v>
          </cell>
          <cell r="D16">
            <v>116.95517363</v>
          </cell>
          <cell r="E16">
            <v>121.32238877</v>
          </cell>
          <cell r="F16">
            <v>112.98443211</v>
          </cell>
          <cell r="G16">
            <v>116.22696786</v>
          </cell>
          <cell r="H16">
            <v>120.76387751999999</v>
          </cell>
          <cell r="I16">
            <v>114.08699202</v>
          </cell>
          <cell r="J16">
            <v>124.20076937</v>
          </cell>
          <cell r="K16">
            <v>122.12022656000001</v>
          </cell>
          <cell r="L16">
            <v>116.74033987999999</v>
          </cell>
          <cell r="M16">
            <v>130.12595268999999</v>
          </cell>
          <cell r="N16">
            <v>130.17136121999999</v>
          </cell>
          <cell r="O16">
            <v>1475.1038700399999</v>
          </cell>
          <cell r="W16" t="str">
            <v xml:space="preserve"> Internos coparticipados</v>
          </cell>
          <cell r="Z16">
            <v>387.68295080999997</v>
          </cell>
          <cell r="AB16">
            <v>349.97527749</v>
          </cell>
          <cell r="AD16">
            <v>360.40798795000001</v>
          </cell>
          <cell r="AF16">
            <v>377.03765378999998</v>
          </cell>
          <cell r="AI16">
            <v>1475.1038700399999</v>
          </cell>
        </row>
        <row r="17">
          <cell r="B17" t="str">
            <v xml:space="preserve"> Premios de juegos</v>
          </cell>
          <cell r="C17">
            <v>8.4833313500000003</v>
          </cell>
          <cell r="D17">
            <v>9.9496013100000003</v>
          </cell>
          <cell r="E17">
            <v>7.0829576400000001</v>
          </cell>
          <cell r="F17">
            <v>2.6098722200000002</v>
          </cell>
          <cell r="G17">
            <v>9.4416052199999996</v>
          </cell>
          <cell r="H17">
            <v>6.4331138599999997</v>
          </cell>
          <cell r="I17">
            <v>7.0799801799999997</v>
          </cell>
          <cell r="J17">
            <v>5.3964045799999996</v>
          </cell>
          <cell r="K17">
            <v>13.041440769999999</v>
          </cell>
          <cell r="L17">
            <v>4.3087636900000001</v>
          </cell>
          <cell r="M17">
            <v>5.2564243800000003</v>
          </cell>
          <cell r="N17">
            <v>9.1939266800000006</v>
          </cell>
          <cell r="O17">
            <v>88.277421880000006</v>
          </cell>
          <cell r="W17" t="str">
            <v xml:space="preserve"> Premios de juegos</v>
          </cell>
          <cell r="Z17">
            <v>25.515890299999999</v>
          </cell>
          <cell r="AB17">
            <v>18.484591299999998</v>
          </cell>
          <cell r="AD17">
            <v>25.517825529999996</v>
          </cell>
          <cell r="AF17">
            <v>18.759114750000002</v>
          </cell>
          <cell r="AI17">
            <v>88.277421880000006</v>
          </cell>
        </row>
        <row r="18">
          <cell r="B18" t="str">
            <v xml:space="preserve"> Transferencias de inmuebles</v>
          </cell>
          <cell r="C18">
            <v>6.4889934199999999</v>
          </cell>
          <cell r="D18">
            <v>3.4021337900000002</v>
          </cell>
          <cell r="E18">
            <v>4.6978262300000004</v>
          </cell>
          <cell r="F18">
            <v>4.9842295500000002</v>
          </cell>
          <cell r="G18">
            <v>7.9320830100000004</v>
          </cell>
          <cell r="H18">
            <v>5.1444766499999997</v>
          </cell>
          <cell r="I18">
            <v>5.1886377299999999</v>
          </cell>
          <cell r="J18">
            <v>5.03713955</v>
          </cell>
          <cell r="K18">
            <v>4.9488721499999997</v>
          </cell>
          <cell r="L18">
            <v>4.98566968</v>
          </cell>
          <cell r="M18">
            <v>5.1035553699999996</v>
          </cell>
          <cell r="N18">
            <v>5.3679932399999997</v>
          </cell>
          <cell r="O18">
            <v>63.281610370000003</v>
          </cell>
          <cell r="W18" t="str">
            <v xml:space="preserve"> Transferencias de inmuebles</v>
          </cell>
          <cell r="Z18">
            <v>14.588953440000001</v>
          </cell>
          <cell r="AB18">
            <v>18.060789210000003</v>
          </cell>
          <cell r="AD18">
            <v>15.174649429999999</v>
          </cell>
          <cell r="AF18">
            <v>15.45721829</v>
          </cell>
          <cell r="AI18">
            <v>63.281610370000003</v>
          </cell>
        </row>
        <row r="19">
          <cell r="B19" t="str">
            <v xml:space="preserve"> Ganancia mínima presunta</v>
          </cell>
          <cell r="C19">
            <v>63.281585693359375</v>
          </cell>
          <cell r="D19">
            <v>95.490163179999996</v>
          </cell>
          <cell r="E19">
            <v>100.97462728000001</v>
          </cell>
          <cell r="F19">
            <v>104.75293496</v>
          </cell>
          <cell r="G19">
            <v>82.268936940000003</v>
          </cell>
          <cell r="H19">
            <v>50.824376940000001</v>
          </cell>
          <cell r="I19">
            <v>49.985487470000002</v>
          </cell>
          <cell r="J19">
            <v>52.554010030000001</v>
          </cell>
          <cell r="K19">
            <v>50.905508449999999</v>
          </cell>
          <cell r="L19">
            <v>52.032050900000002</v>
          </cell>
          <cell r="M19">
            <v>50.170705769999998</v>
          </cell>
          <cell r="N19">
            <v>49.75889368</v>
          </cell>
          <cell r="O19">
            <v>739.71769560000007</v>
          </cell>
          <cell r="W19" t="str">
            <v xml:space="preserve"> Ganancia mínima presunta</v>
          </cell>
          <cell r="Z19">
            <v>196.46479046000002</v>
          </cell>
          <cell r="AB19">
            <v>237.84624884000002</v>
          </cell>
          <cell r="AD19">
            <v>153.44500595</v>
          </cell>
          <cell r="AF19">
            <v>151.96165035000001</v>
          </cell>
          <cell r="AI19">
            <v>739.71769560000007</v>
          </cell>
        </row>
        <row r="20">
          <cell r="B20" t="str">
            <v xml:space="preserve"> Intereses pagados</v>
          </cell>
          <cell r="C20">
            <v>739.71728515625</v>
          </cell>
          <cell r="D20">
            <v>44.877677650000003</v>
          </cell>
          <cell r="E20">
            <v>64.745904999999993</v>
          </cell>
          <cell r="F20">
            <v>69.199706359999993</v>
          </cell>
          <cell r="G20">
            <v>60.977345790000001</v>
          </cell>
          <cell r="H20">
            <v>66.216526169999995</v>
          </cell>
          <cell r="I20">
            <v>58.850524759999999</v>
          </cell>
          <cell r="J20">
            <v>69.295121539999997</v>
          </cell>
          <cell r="K20">
            <v>64.345249809999999</v>
          </cell>
          <cell r="L20">
            <v>60.843190559999996</v>
          </cell>
          <cell r="M20">
            <v>64.47875449</v>
          </cell>
          <cell r="N20">
            <v>70.961606739999993</v>
          </cell>
          <cell r="O20">
            <v>694.79160887</v>
          </cell>
          <cell r="W20" t="str">
            <v xml:space="preserve"> Intereses pagados</v>
          </cell>
          <cell r="Z20">
            <v>109.62358265</v>
          </cell>
          <cell r="AB20">
            <v>196.39357832000002</v>
          </cell>
          <cell r="AD20">
            <v>192.49089610999999</v>
          </cell>
          <cell r="AF20">
            <v>196.28355178999999</v>
          </cell>
          <cell r="AI20">
            <v>694.79160887</v>
          </cell>
        </row>
        <row r="21">
          <cell r="B21" t="str">
            <v xml:space="preserve"> Otros coparticipados</v>
          </cell>
          <cell r="C21">
            <v>1.926418025</v>
          </cell>
          <cell r="D21">
            <v>4.6687045100000004</v>
          </cell>
          <cell r="E21">
            <v>2.8728127450000001</v>
          </cell>
          <cell r="F21">
            <v>1.1954607499999998</v>
          </cell>
          <cell r="G21">
            <v>3.954583865</v>
          </cell>
          <cell r="H21">
            <v>1.2368110099999994</v>
          </cell>
          <cell r="I21">
            <v>3.1820436500000002</v>
          </cell>
          <cell r="J21">
            <v>3.2976929499999996</v>
          </cell>
          <cell r="K21">
            <v>2.4796560900000002</v>
          </cell>
          <cell r="L21">
            <v>3.1578649300000006</v>
          </cell>
          <cell r="M21">
            <v>4.1204278850000007</v>
          </cell>
          <cell r="N21">
            <v>3.3739141150000003</v>
          </cell>
          <cell r="O21">
            <v>35.466390524999994</v>
          </cell>
          <cell r="W21" t="str">
            <v xml:space="preserve"> Otros coparticipados</v>
          </cell>
          <cell r="Z21">
            <v>9.4679352800000007</v>
          </cell>
          <cell r="AB21">
            <v>6.386855624999999</v>
          </cell>
          <cell r="AD21">
            <v>8.9593926899999996</v>
          </cell>
          <cell r="AF21">
            <v>10.652206930000002</v>
          </cell>
          <cell r="AI21">
            <v>35.466390524999994</v>
          </cell>
        </row>
        <row r="22">
          <cell r="B22" t="str">
            <v xml:space="preserve"> Sellos</v>
          </cell>
          <cell r="C22">
            <v>5.3334077600000001</v>
          </cell>
          <cell r="D22">
            <v>3.1990789300000002</v>
          </cell>
          <cell r="E22">
            <v>3.14186692</v>
          </cell>
          <cell r="F22">
            <v>3.4348273499999999</v>
          </cell>
          <cell r="G22">
            <v>4.1801158000000003</v>
          </cell>
          <cell r="H22">
            <v>3.7844151400000001</v>
          </cell>
          <cell r="I22">
            <v>5.3346447000000001</v>
          </cell>
          <cell r="J22">
            <v>4.2715096800000003</v>
          </cell>
          <cell r="K22">
            <v>3.8240297399999998</v>
          </cell>
          <cell r="L22">
            <v>4.5830853300000003</v>
          </cell>
          <cell r="M22">
            <v>4.58297255</v>
          </cell>
          <cell r="N22">
            <v>4.4781256899999997</v>
          </cell>
          <cell r="O22">
            <v>50.148079590000002</v>
          </cell>
          <cell r="W22" t="str">
            <v xml:space="preserve"> Sellos</v>
          </cell>
          <cell r="Z22">
            <v>11.674353610000001</v>
          </cell>
          <cell r="AB22">
            <v>11.39935829</v>
          </cell>
          <cell r="AD22">
            <v>13.43018412</v>
          </cell>
          <cell r="AF22">
            <v>13.644183569999999</v>
          </cell>
          <cell r="AI22">
            <v>50.148079590000002</v>
          </cell>
        </row>
        <row r="23">
          <cell r="B23" t="str">
            <v xml:space="preserve"> Bienes personales</v>
          </cell>
          <cell r="C23">
            <v>8.3731950899999994</v>
          </cell>
          <cell r="D23">
            <v>4.1429105599999998</v>
          </cell>
          <cell r="E23">
            <v>5.4491122599999997</v>
          </cell>
          <cell r="F23">
            <v>57.378754610000001</v>
          </cell>
          <cell r="G23">
            <v>58.440684920000002</v>
          </cell>
          <cell r="H23">
            <v>89.83598843</v>
          </cell>
          <cell r="I23">
            <v>18.087029340000001</v>
          </cell>
          <cell r="J23">
            <v>88.539869749999994</v>
          </cell>
          <cell r="K23">
            <v>14.0448957</v>
          </cell>
          <cell r="L23">
            <v>96.809563929999996</v>
          </cell>
          <cell r="M23">
            <v>12.891826229999999</v>
          </cell>
          <cell r="N23">
            <v>91.538664449999999</v>
          </cell>
          <cell r="O23">
            <v>545.53249527000003</v>
          </cell>
          <cell r="W23" t="str">
            <v xml:space="preserve"> Bienes personales</v>
          </cell>
          <cell r="Z23">
            <v>17.96521791</v>
          </cell>
          <cell r="AB23">
            <v>205.65542796</v>
          </cell>
          <cell r="AD23">
            <v>120.67179478999999</v>
          </cell>
          <cell r="AF23">
            <v>201.24005460999999</v>
          </cell>
          <cell r="AI23">
            <v>545.53249527000003</v>
          </cell>
        </row>
        <row r="24">
          <cell r="B24" t="str">
            <v xml:space="preserve"> Combustibles - Naftas</v>
          </cell>
          <cell r="C24">
            <v>153.54764764000001</v>
          </cell>
          <cell r="D24">
            <v>208.52423831999999</v>
          </cell>
          <cell r="E24">
            <v>178.2431516</v>
          </cell>
          <cell r="F24">
            <v>170.98134275000001</v>
          </cell>
          <cell r="G24">
            <v>189.27952166</v>
          </cell>
          <cell r="H24">
            <v>168.50662316</v>
          </cell>
          <cell r="I24">
            <v>169.82151927999999</v>
          </cell>
          <cell r="J24">
            <v>178.93264692</v>
          </cell>
          <cell r="K24">
            <v>179.50032415000001</v>
          </cell>
          <cell r="L24">
            <v>175.73637421999999</v>
          </cell>
          <cell r="M24">
            <v>177.88181298999999</v>
          </cell>
          <cell r="N24">
            <v>225.55483599999999</v>
          </cell>
          <cell r="O24">
            <v>2176.5100386900003</v>
          </cell>
          <cell r="W24" t="str">
            <v xml:space="preserve"> Combustibles - Naftas</v>
          </cell>
          <cell r="Z24">
            <v>540.31503756000006</v>
          </cell>
          <cell r="AB24">
            <v>528.76748756999996</v>
          </cell>
          <cell r="AD24">
            <v>528.25449034999997</v>
          </cell>
          <cell r="AF24">
            <v>579.17302321</v>
          </cell>
          <cell r="AI24">
            <v>2176.5100386900003</v>
          </cell>
        </row>
        <row r="25">
          <cell r="B25" t="str">
            <v xml:space="preserve"> Combustibles - Otros</v>
          </cell>
          <cell r="C25">
            <v>63.294507930000002</v>
          </cell>
          <cell r="D25">
            <v>108.08562163000001</v>
          </cell>
          <cell r="E25">
            <v>78.816537729999993</v>
          </cell>
          <cell r="F25">
            <v>124.65286072000001</v>
          </cell>
          <cell r="G25">
            <v>138.00113934000001</v>
          </cell>
          <cell r="H25">
            <v>117.28596974</v>
          </cell>
          <cell r="I25">
            <v>124.39270974</v>
          </cell>
          <cell r="J25">
            <v>114.17654671</v>
          </cell>
          <cell r="K25">
            <v>116.98357872</v>
          </cell>
          <cell r="L25">
            <v>115.52614314</v>
          </cell>
          <cell r="M25">
            <v>117.06686829</v>
          </cell>
          <cell r="N25">
            <v>193.08228609</v>
          </cell>
          <cell r="O25">
            <v>1411.36476978</v>
          </cell>
          <cell r="W25" t="str">
            <v xml:space="preserve"> Combustibles - Otros</v>
          </cell>
          <cell r="Z25">
            <v>250.19666728999999</v>
          </cell>
          <cell r="AB25">
            <v>379.93996980000003</v>
          </cell>
          <cell r="AD25">
            <v>355.55283516999998</v>
          </cell>
          <cell r="AF25">
            <v>425.67529751999996</v>
          </cell>
          <cell r="AI25">
            <v>1411.36476978</v>
          </cell>
        </row>
        <row r="26">
          <cell r="B26" t="str">
            <v xml:space="preserve"> Internos seguros</v>
          </cell>
          <cell r="C26">
            <v>22.564476890000002</v>
          </cell>
          <cell r="D26">
            <v>21.370655639999999</v>
          </cell>
          <cell r="E26">
            <v>23.654253319999999</v>
          </cell>
          <cell r="F26">
            <v>25.959491199999999</v>
          </cell>
          <cell r="G26">
            <v>24.1244242</v>
          </cell>
          <cell r="H26">
            <v>23.11338099</v>
          </cell>
          <cell r="I26">
            <v>23.390021539999999</v>
          </cell>
          <cell r="J26">
            <v>17.591827819999999</v>
          </cell>
          <cell r="K26">
            <v>18.044989869999998</v>
          </cell>
          <cell r="L26">
            <v>17.90877244</v>
          </cell>
          <cell r="M26">
            <v>19.596516829999999</v>
          </cell>
          <cell r="N26">
            <v>18.001283560000001</v>
          </cell>
          <cell r="O26">
            <v>255.32009429999999</v>
          </cell>
          <cell r="W26" t="str">
            <v xml:space="preserve"> Internos seguros</v>
          </cell>
          <cell r="Z26">
            <v>67.589385849999999</v>
          </cell>
          <cell r="AB26">
            <v>73.197296389999991</v>
          </cell>
          <cell r="AD26">
            <v>59.026839229999993</v>
          </cell>
          <cell r="AF26">
            <v>55.506572829999996</v>
          </cell>
          <cell r="AI26">
            <v>255.32009429999999</v>
          </cell>
        </row>
        <row r="27">
          <cell r="B27" t="str">
            <v xml:space="preserve"> Internos automotores gasoleros</v>
          </cell>
          <cell r="C27">
            <v>12.526967580000001</v>
          </cell>
          <cell r="D27">
            <v>8.4568088400000008</v>
          </cell>
          <cell r="E27">
            <v>8.6977206099999993</v>
          </cell>
          <cell r="F27">
            <v>10.98024624</v>
          </cell>
          <cell r="G27">
            <v>8.3604681000000003</v>
          </cell>
          <cell r="H27">
            <v>6.5720830499999998</v>
          </cell>
          <cell r="I27">
            <v>12.41197391</v>
          </cell>
          <cell r="J27">
            <v>13.66535805</v>
          </cell>
          <cell r="K27">
            <v>4.7820535700000004</v>
          </cell>
          <cell r="L27">
            <v>5.7902974499999997</v>
          </cell>
          <cell r="M27">
            <v>5.9224450500000003</v>
          </cell>
          <cell r="N27">
            <v>1.58770674</v>
          </cell>
          <cell r="O27">
            <v>99.75412919</v>
          </cell>
          <cell r="W27" t="str">
            <v xml:space="preserve"> Internos automotores gasoleros</v>
          </cell>
          <cell r="Z27">
            <v>29.681497030000003</v>
          </cell>
          <cell r="AB27">
            <v>25.912797389999998</v>
          </cell>
          <cell r="AD27">
            <v>30.859385530000004</v>
          </cell>
          <cell r="AF27">
            <v>13.300449240000001</v>
          </cell>
          <cell r="AI27">
            <v>99.75412919</v>
          </cell>
        </row>
        <row r="28">
          <cell r="B28" t="str">
            <v xml:space="preserve"> Adicional s/cigarrillos</v>
          </cell>
          <cell r="C28">
            <v>14.583774999999999</v>
          </cell>
          <cell r="D28">
            <v>15.17854546</v>
          </cell>
          <cell r="E28">
            <v>19.947850809999998</v>
          </cell>
          <cell r="F28">
            <v>16.044148610000001</v>
          </cell>
          <cell r="G28">
            <v>16.336265999999998</v>
          </cell>
          <cell r="H28">
            <v>16.19096523</v>
          </cell>
          <cell r="I28">
            <v>15.288965060000001</v>
          </cell>
          <cell r="J28">
            <v>17.009517890000001</v>
          </cell>
          <cell r="K28">
            <v>15.595628939999999</v>
          </cell>
          <cell r="L28">
            <v>12.955415670000001</v>
          </cell>
          <cell r="M28">
            <v>20.7905753</v>
          </cell>
          <cell r="N28">
            <v>17.07081741</v>
          </cell>
          <cell r="O28">
            <v>196.99247138000001</v>
          </cell>
          <cell r="W28" t="str">
            <v xml:space="preserve"> Adicional s/cigarrillos</v>
          </cell>
          <cell r="Z28">
            <v>49.710171269999996</v>
          </cell>
          <cell r="AB28">
            <v>48.571379840000006</v>
          </cell>
          <cell r="AD28">
            <v>47.894111889999998</v>
          </cell>
          <cell r="AF28">
            <v>50.816808379999998</v>
          </cell>
          <cell r="AI28">
            <v>196.99247138000001</v>
          </cell>
        </row>
        <row r="29">
          <cell r="B29" t="str">
            <v xml:space="preserve"> Radiodifusión p/TV, AM y FM</v>
          </cell>
          <cell r="C29">
            <v>10.77572842</v>
          </cell>
          <cell r="D29">
            <v>9.0708328700000003</v>
          </cell>
          <cell r="E29">
            <v>9.7724049700000002</v>
          </cell>
          <cell r="F29">
            <v>11.043774750000001</v>
          </cell>
          <cell r="G29">
            <v>9.6312711600000007</v>
          </cell>
          <cell r="H29">
            <v>9.7930307699999997</v>
          </cell>
          <cell r="I29">
            <v>11.764573029999999</v>
          </cell>
          <cell r="J29">
            <v>11.8265972</v>
          </cell>
          <cell r="K29">
            <v>10.579588680000001</v>
          </cell>
          <cell r="L29">
            <v>10.689779379999999</v>
          </cell>
          <cell r="M29">
            <v>12.32252824</v>
          </cell>
          <cell r="N29">
            <v>6.8291977599999996</v>
          </cell>
          <cell r="O29">
            <v>124.09930722999999</v>
          </cell>
          <cell r="W29" t="str">
            <v xml:space="preserve"> Radiodifusión p/TV, AM y FM</v>
          </cell>
          <cell r="Z29">
            <v>29.618966260000001</v>
          </cell>
          <cell r="AB29">
            <v>30.468076680000003</v>
          </cell>
          <cell r="AD29">
            <v>34.170758910000004</v>
          </cell>
          <cell r="AF29">
            <v>29.841505380000001</v>
          </cell>
          <cell r="AI29">
            <v>124.09930722999999</v>
          </cell>
        </row>
        <row r="30">
          <cell r="B30" t="str">
            <v xml:space="preserve"> Otros impuestos (2)</v>
          </cell>
          <cell r="C30">
            <v>36.805590074999998</v>
          </cell>
          <cell r="D30">
            <v>38.059094259999995</v>
          </cell>
          <cell r="E30">
            <v>49.190046345000006</v>
          </cell>
          <cell r="F30">
            <v>47.242577310000001</v>
          </cell>
          <cell r="G30">
            <v>46.847232564999999</v>
          </cell>
          <cell r="H30">
            <v>284.22992570999997</v>
          </cell>
          <cell r="I30">
            <v>68.919116099999997</v>
          </cell>
          <cell r="J30">
            <v>47.916126840000004</v>
          </cell>
          <cell r="K30">
            <v>49.25772027</v>
          </cell>
          <cell r="L30">
            <v>45.486506859999992</v>
          </cell>
          <cell r="M30">
            <v>48.910150925000003</v>
          </cell>
          <cell r="N30">
            <v>42.690751435000003</v>
          </cell>
          <cell r="O30">
            <v>805.55483869500017</v>
          </cell>
          <cell r="W30" t="str">
            <v xml:space="preserve"> Otros impuestos (2)</v>
          </cell>
          <cell r="Z30">
            <v>124.05473068000001</v>
          </cell>
          <cell r="AB30">
            <v>378.31973558499999</v>
          </cell>
          <cell r="AD30">
            <v>166.09296320999999</v>
          </cell>
          <cell r="AF30">
            <v>137.08740922000001</v>
          </cell>
          <cell r="AI30">
            <v>805.55483869500017</v>
          </cell>
        </row>
        <row r="31">
          <cell r="B31">
            <v>805.5546875</v>
          </cell>
          <cell r="W31">
            <v>805.5546875</v>
          </cell>
        </row>
        <row r="32">
          <cell r="B32" t="str">
            <v xml:space="preserve"> 2-SISTEMA DE SEG. SOCIAL</v>
          </cell>
          <cell r="C32">
            <v>1145.1231064400004</v>
          </cell>
          <cell r="D32">
            <v>780.09458230000018</v>
          </cell>
          <cell r="E32">
            <v>737.90180076000001</v>
          </cell>
          <cell r="F32">
            <v>712.75665818999994</v>
          </cell>
          <cell r="G32">
            <v>690.7932015099999</v>
          </cell>
          <cell r="H32">
            <v>665.36254854000026</v>
          </cell>
          <cell r="I32">
            <v>1018.4695106799998</v>
          </cell>
          <cell r="J32">
            <v>690.7184242300001</v>
          </cell>
          <cell r="K32">
            <v>756.46287343999984</v>
          </cell>
          <cell r="L32">
            <v>605.0620234999999</v>
          </cell>
          <cell r="M32">
            <v>686.17800719999991</v>
          </cell>
          <cell r="N32">
            <v>652.47963787000003</v>
          </cell>
          <cell r="O32">
            <v>9141.4023746599996</v>
          </cell>
          <cell r="W32" t="str">
            <v xml:space="preserve"> 2-SISTEMA DE SEG. SOCIAL</v>
          </cell>
          <cell r="Z32">
            <v>2663.1194895000008</v>
          </cell>
          <cell r="AB32">
            <v>2068.9124082400003</v>
          </cell>
          <cell r="AD32">
            <v>2465.6508083499998</v>
          </cell>
          <cell r="AF32">
            <v>1943.7196685699998</v>
          </cell>
          <cell r="AI32">
            <v>9141.4023746599996</v>
          </cell>
        </row>
        <row r="33">
          <cell r="B33">
            <v>9141.3984375</v>
          </cell>
          <cell r="W33">
            <v>9141.3984375</v>
          </cell>
        </row>
        <row r="34">
          <cell r="B34" t="str">
            <v xml:space="preserve"> Aportes personales</v>
          </cell>
          <cell r="C34">
            <v>702.93974877000005</v>
          </cell>
          <cell r="D34">
            <v>496.03093596000002</v>
          </cell>
          <cell r="E34">
            <v>496.21269853000001</v>
          </cell>
          <cell r="F34">
            <v>471.32184842999999</v>
          </cell>
          <cell r="G34">
            <v>476.92492522999999</v>
          </cell>
          <cell r="H34">
            <v>471.05899232000002</v>
          </cell>
          <cell r="I34">
            <v>671.50123341999995</v>
          </cell>
          <cell r="J34">
            <v>479.62557004000001</v>
          </cell>
          <cell r="K34">
            <v>473.30772537000001</v>
          </cell>
          <cell r="L34">
            <v>466.05512693999998</v>
          </cell>
          <cell r="M34">
            <v>482.63714317</v>
          </cell>
          <cell r="N34">
            <v>464.32899264999998</v>
          </cell>
          <cell r="O34">
            <v>6151.9449408300006</v>
          </cell>
          <cell r="W34" t="str">
            <v xml:space="preserve"> Aportes personales</v>
          </cell>
          <cell r="Z34">
            <v>1695.18338326</v>
          </cell>
          <cell r="AB34">
            <v>1419.3057659799999</v>
          </cell>
          <cell r="AD34">
            <v>1624.4345288300001</v>
          </cell>
          <cell r="AF34">
            <v>1413.0212627599999</v>
          </cell>
          <cell r="AI34">
            <v>6151.9449408300006</v>
          </cell>
        </row>
        <row r="35">
          <cell r="B35" t="str">
            <v xml:space="preserve"> Contribuciones patronales</v>
          </cell>
          <cell r="C35">
            <v>916.14038773000004</v>
          </cell>
          <cell r="D35">
            <v>599.08962242000007</v>
          </cell>
          <cell r="E35">
            <v>576.61496289000013</v>
          </cell>
          <cell r="F35">
            <v>551.64160140000001</v>
          </cell>
          <cell r="G35">
            <v>523.64487922000001</v>
          </cell>
          <cell r="H35">
            <v>523.28511277000007</v>
          </cell>
          <cell r="I35">
            <v>775.72563639999987</v>
          </cell>
          <cell r="J35">
            <v>529.64469451000002</v>
          </cell>
          <cell r="K35">
            <v>523.41036569000005</v>
          </cell>
          <cell r="L35">
            <v>443.77686550999999</v>
          </cell>
          <cell r="M35">
            <v>525.11070902000006</v>
          </cell>
          <cell r="N35">
            <v>506.77891202000006</v>
          </cell>
          <cell r="O35">
            <v>6994.8637495800003</v>
          </cell>
          <cell r="W35" t="str">
            <v xml:space="preserve"> Contribuciones patronales</v>
          </cell>
          <cell r="Z35">
            <v>2091.8449730400002</v>
          </cell>
          <cell r="AB35">
            <v>1598.5715933900001</v>
          </cell>
          <cell r="AD35">
            <v>1828.7806965999998</v>
          </cell>
          <cell r="AF35">
            <v>1475.6664865500002</v>
          </cell>
          <cell r="AI35">
            <v>6994.8637495800003</v>
          </cell>
        </row>
        <row r="36">
          <cell r="B36" t="str">
            <v xml:space="preserve"> Facilidades de pago</v>
          </cell>
          <cell r="W36" t="str">
            <v xml:space="preserve"> Facilidades de pago</v>
          </cell>
        </row>
        <row r="37">
          <cell r="B37" t="str">
            <v xml:space="preserve"> Otros ingresos (3)</v>
          </cell>
          <cell r="C37">
            <v>38.343122699999995</v>
          </cell>
          <cell r="D37">
            <v>35.602095980000001</v>
          </cell>
          <cell r="E37">
            <v>40.112948500000002</v>
          </cell>
          <cell r="F37">
            <v>35.304697539999999</v>
          </cell>
          <cell r="G37">
            <v>34.406697000000001</v>
          </cell>
          <cell r="H37">
            <v>30.729828120000001</v>
          </cell>
          <cell r="I37">
            <v>31.547733270000002</v>
          </cell>
          <cell r="J37">
            <v>32.857277519999997</v>
          </cell>
          <cell r="K37">
            <v>29.30924109</v>
          </cell>
          <cell r="L37">
            <v>30.48014427</v>
          </cell>
          <cell r="M37">
            <v>34.581200080000002</v>
          </cell>
          <cell r="N37">
            <v>29.426185639999996</v>
          </cell>
          <cell r="O37">
            <v>402.70117171000004</v>
          </cell>
          <cell r="W37" t="str">
            <v xml:space="preserve"> Otros ingresos (3)</v>
          </cell>
          <cell r="Z37">
            <v>114.05816718</v>
          </cell>
          <cell r="AB37">
            <v>100.44122265999999</v>
          </cell>
          <cell r="AD37">
            <v>93.714251880000006</v>
          </cell>
          <cell r="AF37">
            <v>94.487529989999999</v>
          </cell>
          <cell r="AI37">
            <v>402.70117171000004</v>
          </cell>
        </row>
        <row r="38">
          <cell r="B38" t="str">
            <v xml:space="preserve"> Capitalización (-)</v>
          </cell>
          <cell r="C38">
            <v>480.51916040999998</v>
          </cell>
          <cell r="D38">
            <v>342.23095024999998</v>
          </cell>
          <cell r="E38">
            <v>351.33282702999998</v>
          </cell>
          <cell r="F38">
            <v>344.38214539000001</v>
          </cell>
          <cell r="G38">
            <v>336.44545319999997</v>
          </cell>
          <cell r="H38">
            <v>325.54368168000002</v>
          </cell>
          <cell r="I38">
            <v>478.13134377</v>
          </cell>
          <cell r="J38">
            <v>338.59473580999997</v>
          </cell>
          <cell r="K38">
            <v>352.15121536999999</v>
          </cell>
          <cell r="L38">
            <v>333.10977829000001</v>
          </cell>
          <cell r="M38">
            <v>339.69092423000001</v>
          </cell>
          <cell r="N38">
            <v>329.63636638000003</v>
          </cell>
          <cell r="O38">
            <v>4351.7685818100008</v>
          </cell>
          <cell r="W38" t="str">
            <v xml:space="preserve"> Capitalización (-)</v>
          </cell>
          <cell r="Z38">
            <v>1174.0829376900001</v>
          </cell>
          <cell r="AB38">
            <v>1006.3712802699999</v>
          </cell>
          <cell r="AD38">
            <v>1168.8772949500001</v>
          </cell>
          <cell r="AF38">
            <v>1002.4370689</v>
          </cell>
          <cell r="AI38">
            <v>4351.7685818100008</v>
          </cell>
        </row>
        <row r="39">
          <cell r="B39" t="str">
            <v xml:space="preserve"> Rezagos, transitorios y otros (-)</v>
          </cell>
          <cell r="C39">
            <v>31.780992349999998</v>
          </cell>
          <cell r="D39">
            <v>8.3971218099999998</v>
          </cell>
          <cell r="E39">
            <v>23.705982129999999</v>
          </cell>
          <cell r="F39">
            <v>1.1293437900000001</v>
          </cell>
          <cell r="G39">
            <v>7.7378467400000002</v>
          </cell>
          <cell r="H39">
            <v>34.167702990000002</v>
          </cell>
          <cell r="I39">
            <v>-17.826251360000001</v>
          </cell>
          <cell r="J39">
            <v>12.814382030000001</v>
          </cell>
          <cell r="K39">
            <v>-82.586756660000006</v>
          </cell>
          <cell r="L39">
            <v>2.1403349299999999</v>
          </cell>
          <cell r="M39">
            <v>16.460120839999998</v>
          </cell>
          <cell r="N39">
            <v>18.41808606</v>
          </cell>
          <cell r="O39">
            <v>56.338905649999994</v>
          </cell>
          <cell r="W39" t="str">
            <v xml:space="preserve"> Rezagos, transitorios y otros (-)</v>
          </cell>
          <cell r="Z39">
            <v>63.884096290000002</v>
          </cell>
          <cell r="AB39">
            <v>43.034893520000004</v>
          </cell>
          <cell r="AD39">
            <v>-87.598625990000002</v>
          </cell>
          <cell r="AF39">
            <v>37.018541829999997</v>
          </cell>
          <cell r="AI39">
            <v>56.338905649999994</v>
          </cell>
        </row>
        <row r="40">
          <cell r="B40">
            <v>56.338897705078125</v>
          </cell>
          <cell r="W40">
            <v>56.338897705078125</v>
          </cell>
        </row>
        <row r="41">
          <cell r="B41" t="str">
            <v xml:space="preserve"> 3-COMERCIO EXTERIOR</v>
          </cell>
          <cell r="C41">
            <v>189.75932001000001</v>
          </cell>
          <cell r="D41">
            <v>165.58271429000001</v>
          </cell>
          <cell r="E41">
            <v>205.82796614999998</v>
          </cell>
          <cell r="F41">
            <v>180.55259097000001</v>
          </cell>
          <cell r="G41">
            <v>171.98858965000002</v>
          </cell>
          <cell r="H41">
            <v>190.0073893</v>
          </cell>
          <cell r="I41">
            <v>205.18224969000002</v>
          </cell>
          <cell r="J41">
            <v>196.83126699000002</v>
          </cell>
          <cell r="K41">
            <v>190.89900495999998</v>
          </cell>
          <cell r="L41">
            <v>189.86650822000001</v>
          </cell>
          <cell r="M41">
            <v>213.82880664999999</v>
          </cell>
          <cell r="N41">
            <v>202.49717573000001</v>
          </cell>
          <cell r="O41">
            <v>2302.8235826099999</v>
          </cell>
          <cell r="W41" t="str">
            <v xml:space="preserve"> 3-COMERCIO EXTERIOR</v>
          </cell>
          <cell r="Z41">
            <v>561.17000044999997</v>
          </cell>
          <cell r="AB41">
            <v>542.54856992000009</v>
          </cell>
          <cell r="AD41">
            <v>592.91252164000002</v>
          </cell>
          <cell r="AF41">
            <v>606.19249060000004</v>
          </cell>
          <cell r="AI41">
            <v>2302.8235826099999</v>
          </cell>
        </row>
        <row r="42">
          <cell r="B42">
            <v>2302.822265625</v>
          </cell>
          <cell r="W42">
            <v>2302.822265625</v>
          </cell>
        </row>
        <row r="43">
          <cell r="B43" t="str">
            <v xml:space="preserve"> Derechos de importación</v>
          </cell>
          <cell r="C43">
            <v>185.26380351</v>
          </cell>
          <cell r="D43">
            <v>159.54815608000001</v>
          </cell>
          <cell r="E43">
            <v>198.29346391999999</v>
          </cell>
          <cell r="F43">
            <v>173.37091842999999</v>
          </cell>
          <cell r="G43">
            <v>162.50039065000001</v>
          </cell>
          <cell r="H43">
            <v>181.22875658000001</v>
          </cell>
          <cell r="I43">
            <v>198.60854763</v>
          </cell>
          <cell r="J43">
            <v>190.20533087000001</v>
          </cell>
          <cell r="K43">
            <v>184.97662462</v>
          </cell>
          <cell r="L43">
            <v>185.45563489</v>
          </cell>
          <cell r="M43">
            <v>209.33001809000001</v>
          </cell>
          <cell r="N43">
            <v>198.37549652000001</v>
          </cell>
          <cell r="O43">
            <v>2227.15714179</v>
          </cell>
          <cell r="W43" t="str">
            <v xml:space="preserve"> Derechos de importación</v>
          </cell>
          <cell r="Z43">
            <v>543.10542351000004</v>
          </cell>
          <cell r="AB43">
            <v>517.10006566000004</v>
          </cell>
          <cell r="AD43">
            <v>573.79050312000004</v>
          </cell>
          <cell r="AF43">
            <v>593.16114949999996</v>
          </cell>
          <cell r="AI43">
            <v>2227.15714179</v>
          </cell>
        </row>
        <row r="44">
          <cell r="B44" t="str">
            <v xml:space="preserve"> Derechos de exportación</v>
          </cell>
          <cell r="C44">
            <v>6.7394679999999998E-2</v>
          </cell>
          <cell r="D44">
            <v>0.21361881999999999</v>
          </cell>
          <cell r="E44">
            <v>2.6378600400000001</v>
          </cell>
          <cell r="F44">
            <v>2.9760081500000002</v>
          </cell>
          <cell r="G44">
            <v>5.4923151299999997</v>
          </cell>
          <cell r="H44">
            <v>5.2615034100000004</v>
          </cell>
          <cell r="I44">
            <v>2.8436313900000001</v>
          </cell>
          <cell r="J44">
            <v>2.7161349800000001</v>
          </cell>
          <cell r="K44">
            <v>2.3378180400000002</v>
          </cell>
          <cell r="L44">
            <v>0.25645896000000001</v>
          </cell>
          <cell r="M44">
            <v>0.13662688000000001</v>
          </cell>
          <cell r="N44">
            <v>0.13959566000000001</v>
          </cell>
          <cell r="O44">
            <v>25.078966139999999</v>
          </cell>
          <cell r="W44" t="str">
            <v xml:space="preserve"> Derechos de exportación</v>
          </cell>
          <cell r="Z44">
            <v>2.9188735399999999</v>
          </cell>
          <cell r="AB44">
            <v>13.729826689999999</v>
          </cell>
          <cell r="AD44">
            <v>7.8975844100000003</v>
          </cell>
          <cell r="AF44">
            <v>0.53268150000000003</v>
          </cell>
          <cell r="AI44">
            <v>25.078966139999999</v>
          </cell>
        </row>
        <row r="45">
          <cell r="B45" t="str">
            <v xml:space="preserve"> Tasa de estadística</v>
          </cell>
          <cell r="C45">
            <v>4.4281218200000003</v>
          </cell>
          <cell r="D45">
            <v>5.8209393900000004</v>
          </cell>
          <cell r="E45">
            <v>4.8966421899999997</v>
          </cell>
          <cell r="F45">
            <v>4.2056643899999999</v>
          </cell>
          <cell r="G45">
            <v>3.9958838700000001</v>
          </cell>
          <cell r="H45">
            <v>3.5171293100000001</v>
          </cell>
          <cell r="I45">
            <v>3.7300706699999999</v>
          </cell>
          <cell r="J45">
            <v>3.9098011399999999</v>
          </cell>
          <cell r="K45">
            <v>3.5845623</v>
          </cell>
          <cell r="L45">
            <v>4.1544143699999996</v>
          </cell>
          <cell r="M45">
            <v>4.3621616799999998</v>
          </cell>
          <cell r="N45">
            <v>3.98208355</v>
          </cell>
          <cell r="O45">
            <v>50.58747468</v>
          </cell>
          <cell r="W45" t="str">
            <v xml:space="preserve"> Tasa de estadística</v>
          </cell>
          <cell r="Z45">
            <v>15.1457034</v>
          </cell>
          <cell r="AB45">
            <v>11.718677569999999</v>
          </cell>
          <cell r="AD45">
            <v>11.224434110000001</v>
          </cell>
          <cell r="AF45">
            <v>12.4986596</v>
          </cell>
          <cell r="AI45">
            <v>50.58747468</v>
          </cell>
        </row>
        <row r="46">
          <cell r="B46">
            <v>50.58746337890625</v>
          </cell>
          <cell r="W46">
            <v>50.58746337890625</v>
          </cell>
        </row>
        <row r="47">
          <cell r="B47">
            <v>50.58746337890625</v>
          </cell>
          <cell r="W47">
            <v>50.58746337890625</v>
          </cell>
        </row>
        <row r="48">
          <cell r="B48" t="str">
            <v xml:space="preserve"> TOTAL REC. TRIBUTARIOS</v>
          </cell>
          <cell r="C48">
            <v>4179.7166092700008</v>
          </cell>
          <cell r="D48">
            <v>3753.3791592600001</v>
          </cell>
          <cell r="E48">
            <v>3904.7960953499996</v>
          </cell>
          <cell r="F48">
            <v>3807.6217490800004</v>
          </cell>
          <cell r="G48">
            <v>4166.50943456</v>
          </cell>
          <cell r="H48">
            <v>4179.081979810001</v>
          </cell>
          <cell r="I48">
            <v>4074.5277891299993</v>
          </cell>
          <cell r="J48">
            <v>3990.1056930899999</v>
          </cell>
          <cell r="K48">
            <v>3921.4833979300001</v>
          </cell>
          <cell r="L48">
            <v>3795.4193454099996</v>
          </cell>
          <cell r="M48">
            <v>3984.1708582900001</v>
          </cell>
          <cell r="N48">
            <v>3886.2244478000002</v>
          </cell>
          <cell r="O48">
            <v>47643.036558980006</v>
          </cell>
          <cell r="W48" t="str">
            <v xml:space="preserve"> TOTAL REC. TRIBUTARIOS</v>
          </cell>
          <cell r="Z48">
            <v>11837.891863880001</v>
          </cell>
          <cell r="AB48">
            <v>12153.21316345</v>
          </cell>
          <cell r="AD48">
            <v>11986.116880149999</v>
          </cell>
          <cell r="AF48">
            <v>11665.814651500001</v>
          </cell>
          <cell r="AI48">
            <v>47643.036558980006</v>
          </cell>
        </row>
        <row r="49">
          <cell r="B49">
            <v>47643.03125</v>
          </cell>
          <cell r="W49">
            <v>47643.03125</v>
          </cell>
        </row>
        <row r="50">
          <cell r="B50">
            <v>47643.03125</v>
          </cell>
          <cell r="W50">
            <v>47643.03125</v>
          </cell>
        </row>
        <row r="51">
          <cell r="B51" t="str">
            <v xml:space="preserve"> TOTAL CON CAP.Y TRANSIT.</v>
          </cell>
          <cell r="C51">
            <v>4692.0167620300008</v>
          </cell>
          <cell r="D51">
            <v>4104.0072313199998</v>
          </cell>
          <cell r="E51">
            <v>4279.8349045099994</v>
          </cell>
          <cell r="F51">
            <v>4153.1332382600012</v>
          </cell>
          <cell r="G51">
            <v>4510.6927345000004</v>
          </cell>
          <cell r="H51">
            <v>4538.7933644800014</v>
          </cell>
          <cell r="I51">
            <v>4534.8328815399991</v>
          </cell>
          <cell r="J51">
            <v>4341.5148109299998</v>
          </cell>
          <cell r="K51">
            <v>4191.0478566399997</v>
          </cell>
          <cell r="L51">
            <v>4130.6694586299991</v>
          </cell>
          <cell r="M51">
            <v>4340.3219033599999</v>
          </cell>
          <cell r="N51">
            <v>4234.2789002400004</v>
          </cell>
          <cell r="O51">
            <v>52051.14404644</v>
          </cell>
          <cell r="W51" t="str">
            <v xml:space="preserve"> TOTAL CON CAP.Y TRANSIT.</v>
          </cell>
          <cell r="Z51">
            <v>13075.858897860002</v>
          </cell>
          <cell r="AB51">
            <v>13202.619337240003</v>
          </cell>
          <cell r="AD51">
            <v>13067.395549109999</v>
          </cell>
          <cell r="AF51">
            <v>12705.27026223</v>
          </cell>
          <cell r="AI51">
            <v>52051.14404644</v>
          </cell>
        </row>
        <row r="52">
          <cell r="B52">
            <v>52051.125</v>
          </cell>
          <cell r="W52">
            <v>52051.125</v>
          </cell>
        </row>
        <row r="53">
          <cell r="B53">
            <v>52051.125</v>
          </cell>
          <cell r="W53">
            <v>52051.125</v>
          </cell>
        </row>
        <row r="54">
          <cell r="B54" t="str">
            <v xml:space="preserve"> COPARTICIPADO (Bruto)</v>
          </cell>
          <cell r="C54">
            <v>2045.5995287285741</v>
          </cell>
          <cell r="D54">
            <v>1963.3528792882164</v>
          </cell>
          <cell r="E54">
            <v>2138.0915886673442</v>
          </cell>
          <cell r="F54">
            <v>2008.0880462361858</v>
          </cell>
          <cell r="G54">
            <v>2213.1033418346356</v>
          </cell>
          <cell r="H54">
            <v>2112.9666038755636</v>
          </cell>
          <cell r="I54">
            <v>1942.7576822253279</v>
          </cell>
          <cell r="J54">
            <v>2119.4749806538075</v>
          </cell>
          <cell r="K54">
            <v>2099.3683014740336</v>
          </cell>
          <cell r="L54">
            <v>2042.0213760301669</v>
          </cell>
          <cell r="M54">
            <v>2156.2198346034174</v>
          </cell>
          <cell r="N54">
            <v>1976.1536681123523</v>
          </cell>
          <cell r="O54">
            <v>24817.197831729623</v>
          </cell>
          <cell r="W54" t="str">
            <v xml:space="preserve"> COPARTICIPADO (Bruto)</v>
          </cell>
          <cell r="Z54">
            <v>6147.043996684135</v>
          </cell>
          <cell r="AB54">
            <v>6334.1579919463857</v>
          </cell>
          <cell r="AD54">
            <v>6161.6009643531688</v>
          </cell>
          <cell r="AF54">
            <v>6174.3948787459367</v>
          </cell>
          <cell r="AI54">
            <v>24817.197831729623</v>
          </cell>
        </row>
        <row r="55">
          <cell r="B55" t="str">
            <v xml:space="preserve"> COPARTICIPADO (Neto) (4)</v>
          </cell>
          <cell r="C55">
            <v>1692.959599419288</v>
          </cell>
          <cell r="D55">
            <v>1623.049947394984</v>
          </cell>
          <cell r="E55">
            <v>1771.5778503672425</v>
          </cell>
          <cell r="F55">
            <v>1661.074839300758</v>
          </cell>
          <cell r="G55">
            <v>1835.3378405594401</v>
          </cell>
          <cell r="H55">
            <v>1750.221613294229</v>
          </cell>
          <cell r="I55">
            <v>1605.5440298915287</v>
          </cell>
          <cell r="J55">
            <v>1755.7537335557363</v>
          </cell>
          <cell r="K55">
            <v>1738.6630562529285</v>
          </cell>
          <cell r="L55">
            <v>1689.9181696256419</v>
          </cell>
          <cell r="M55">
            <v>1786.9868594129048</v>
          </cell>
          <cell r="N55">
            <v>1633.9306178954994</v>
          </cell>
          <cell r="O55">
            <v>20545.018156970182</v>
          </cell>
          <cell r="W55" t="str">
            <v xml:space="preserve"> COPARTICIPADO (Neto) (4)</v>
          </cell>
          <cell r="Z55">
            <v>5087.5873971815145</v>
          </cell>
          <cell r="AB55">
            <v>5246.6342931544277</v>
          </cell>
          <cell r="AD55">
            <v>5099.9608197001935</v>
          </cell>
          <cell r="AF55">
            <v>5110.8356469340461</v>
          </cell>
          <cell r="AI55">
            <v>20545.018156970182</v>
          </cell>
        </row>
        <row r="56">
          <cell r="B56">
            <v>20545.015625</v>
          </cell>
          <cell r="W56">
            <v>20545.015625</v>
          </cell>
        </row>
        <row r="57">
          <cell r="B57">
            <v>20545.015625</v>
          </cell>
          <cell r="W57">
            <v>20545.015625</v>
          </cell>
        </row>
        <row r="58">
          <cell r="B58" t="str">
            <v xml:space="preserve"> CLASIF. PRESUPUEST.</v>
          </cell>
          <cell r="C58">
            <v>4179.7166092700008</v>
          </cell>
          <cell r="D58">
            <v>3753.3791592599996</v>
          </cell>
          <cell r="E58">
            <v>3904.7960953499996</v>
          </cell>
          <cell r="F58">
            <v>3807.62174908</v>
          </cell>
          <cell r="G58">
            <v>4166.50943456</v>
          </cell>
          <cell r="H58">
            <v>4179.081979810001</v>
          </cell>
          <cell r="I58">
            <v>4074.5277891299993</v>
          </cell>
          <cell r="J58">
            <v>3990.1056930899999</v>
          </cell>
          <cell r="K58">
            <v>3921.4833979300001</v>
          </cell>
          <cell r="L58">
            <v>3795.4193454099996</v>
          </cell>
          <cell r="M58">
            <v>3984.1708582900001</v>
          </cell>
          <cell r="N58">
            <v>3886.2244478000002</v>
          </cell>
          <cell r="O58">
            <v>47643.036558980006</v>
          </cell>
          <cell r="W58" t="str">
            <v xml:space="preserve"> CLASIF. PRESUPUEST.</v>
          </cell>
          <cell r="Z58">
            <v>11837.891863879999</v>
          </cell>
          <cell r="AB58">
            <v>12153.21316345</v>
          </cell>
          <cell r="AD58">
            <v>11986.116880149999</v>
          </cell>
          <cell r="AF58">
            <v>11665.814651500001</v>
          </cell>
          <cell r="AI58">
            <v>47643.036558980006</v>
          </cell>
        </row>
        <row r="59">
          <cell r="B59">
            <v>47643.03125</v>
          </cell>
          <cell r="W59">
            <v>47643.03125</v>
          </cell>
        </row>
        <row r="60">
          <cell r="B60" t="str">
            <v xml:space="preserve"> Administración Nacional</v>
          </cell>
          <cell r="C60">
            <v>1978.4754774879634</v>
          </cell>
          <cell r="D60">
            <v>1959.2436329288701</v>
          </cell>
          <cell r="E60">
            <v>2067.0844753870456</v>
          </cell>
          <cell r="F60">
            <v>2031.1240998135975</v>
          </cell>
          <cell r="G60">
            <v>2312.7406813218277</v>
          </cell>
          <cell r="H60">
            <v>2382.8569699858722</v>
          </cell>
          <cell r="I60">
            <v>2044.4893922054164</v>
          </cell>
          <cell r="J60">
            <v>2165.5330926388651</v>
          </cell>
          <cell r="K60">
            <v>2080.2890400823608</v>
          </cell>
          <cell r="L60">
            <v>2089.8551366001616</v>
          </cell>
          <cell r="M60">
            <v>2186.5120623821813</v>
          </cell>
          <cell r="N60">
            <v>2167.6819947186641</v>
          </cell>
          <cell r="O60">
            <v>25465.886055552823</v>
          </cell>
          <cell r="W60" t="str">
            <v xml:space="preserve"> Administración Nacional</v>
          </cell>
          <cell r="Z60">
            <v>6004.8035858038784</v>
          </cell>
          <cell r="AB60">
            <v>6726.7217511212966</v>
          </cell>
          <cell r="AD60">
            <v>6290.3115249266421</v>
          </cell>
          <cell r="AF60">
            <v>6444.0491937010074</v>
          </cell>
          <cell r="AI60">
            <v>25465.886055552823</v>
          </cell>
        </row>
        <row r="61">
          <cell r="B61" t="str">
            <v xml:space="preserve"> Contribuciones Seguridad Social (4)</v>
          </cell>
          <cell r="C61">
            <v>1116.3889074100005</v>
          </cell>
          <cell r="D61">
            <v>761.9286471700002</v>
          </cell>
          <cell r="E61">
            <v>730.31683853000004</v>
          </cell>
          <cell r="F61">
            <v>696.97604476999993</v>
          </cell>
          <cell r="G61">
            <v>676.17135007999991</v>
          </cell>
          <cell r="H61">
            <v>651.11920243000031</v>
          </cell>
          <cell r="I61">
            <v>992.01386981999974</v>
          </cell>
          <cell r="J61">
            <v>675.50314681000009</v>
          </cell>
          <cell r="K61">
            <v>739.3105934099998</v>
          </cell>
          <cell r="L61">
            <v>589.80981522999991</v>
          </cell>
          <cell r="M61">
            <v>670.31682764999994</v>
          </cell>
          <cell r="N61">
            <v>636.84395827000003</v>
          </cell>
          <cell r="O61">
            <v>8936.6992015799988</v>
          </cell>
          <cell r="W61" t="str">
            <v xml:space="preserve"> Contribuciones Seguridad Social (4)</v>
          </cell>
          <cell r="Z61">
            <v>2608.6343931100009</v>
          </cell>
          <cell r="AB61">
            <v>2024.26659728</v>
          </cell>
          <cell r="AD61">
            <v>2406.8276100399999</v>
          </cell>
          <cell r="AF61">
            <v>1896.97060115</v>
          </cell>
          <cell r="AI61">
            <v>8936.6992015799988</v>
          </cell>
        </row>
        <row r="62">
          <cell r="B62" t="str">
            <v xml:space="preserve"> Provincias (5)</v>
          </cell>
          <cell r="C62">
            <v>1056.1180253420368</v>
          </cell>
          <cell r="D62">
            <v>1014.0409440311298</v>
          </cell>
          <cell r="E62">
            <v>1099.8098192029538</v>
          </cell>
          <cell r="F62">
            <v>1063.7409910764029</v>
          </cell>
          <cell r="G62">
            <v>1162.9755517281726</v>
          </cell>
          <cell r="H62">
            <v>1130.8624612841286</v>
          </cell>
          <cell r="I62">
            <v>1011.5688862445832</v>
          </cell>
          <cell r="J62">
            <v>1133.8541762211348</v>
          </cell>
          <cell r="K62">
            <v>1084.7314844076393</v>
          </cell>
          <cell r="L62">
            <v>1100.5021853098378</v>
          </cell>
          <cell r="M62">
            <v>1111.4807887078184</v>
          </cell>
          <cell r="N62">
            <v>1066.0628152113356</v>
          </cell>
          <cell r="O62">
            <v>13035.748128767174</v>
          </cell>
          <cell r="W62" t="str">
            <v xml:space="preserve"> Provincias (5)</v>
          </cell>
          <cell r="Z62">
            <v>3169.9687885761205</v>
          </cell>
          <cell r="AB62">
            <v>3357.5790040887041</v>
          </cell>
          <cell r="AD62">
            <v>3230.1545468733575</v>
          </cell>
          <cell r="AF62">
            <v>3278.0457892289924</v>
          </cell>
          <cell r="AI62">
            <v>13035.748128767174</v>
          </cell>
        </row>
        <row r="63">
          <cell r="B63" t="str">
            <v xml:space="preserve"> No presupuestarios (7)</v>
          </cell>
          <cell r="C63">
            <v>28.734199030000003</v>
          </cell>
          <cell r="D63">
            <v>18.165935129999998</v>
          </cell>
          <cell r="E63">
            <v>7.5849622299999986</v>
          </cell>
          <cell r="F63">
            <v>15.780613419999998</v>
          </cell>
          <cell r="G63">
            <v>14.62185143</v>
          </cell>
          <cell r="H63">
            <v>14.243346110000001</v>
          </cell>
          <cell r="I63">
            <v>26.455640859999999</v>
          </cell>
          <cell r="J63">
            <v>15.21527742</v>
          </cell>
          <cell r="K63">
            <v>17.15228003</v>
          </cell>
          <cell r="L63">
            <v>15.252208270000001</v>
          </cell>
          <cell r="M63">
            <v>15.861179549999999</v>
          </cell>
          <cell r="N63">
            <v>15.6356796</v>
          </cell>
          <cell r="O63">
            <v>204.70317308</v>
          </cell>
          <cell r="W63" t="str">
            <v xml:space="preserve"> No presupuestarios (7)</v>
          </cell>
          <cell r="Z63">
            <v>54.485096389999995</v>
          </cell>
          <cell r="AB63">
            <v>44.645810959999999</v>
          </cell>
          <cell r="AD63">
            <v>58.823198309999995</v>
          </cell>
          <cell r="AF63">
            <v>46.749067420000003</v>
          </cell>
          <cell r="AI63">
            <v>204.70317308</v>
          </cell>
        </row>
        <row r="64">
          <cell r="B64">
            <v>204.703125</v>
          </cell>
          <cell r="W64">
            <v>204.703125</v>
          </cell>
        </row>
        <row r="65">
          <cell r="B65">
            <v>204.703125</v>
          </cell>
          <cell r="W65">
            <v>204.703125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y otros menores.</v>
          </cell>
          <cell r="W68" t="str">
            <v>(2)  : Entradas de Cine, Monotributo Impositivo, Emerg. s/Automotores, Motos, Embarcaciones y Aeronaves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netos de Asignaciones Familiares Compensables.</v>
          </cell>
          <cell r="W71" t="str">
            <v>(4)  : Datos netos de Asignaciones Familiares Compensables.</v>
          </cell>
        </row>
        <row r="72">
          <cell r="B72" t="str">
            <v>(5)  : 56,66% de Coparticipados (neto), 56,66% del 93,73% de Bienes Personales, 30% de Monotributo impositivo, y sumas fijas por Pacto Fiscal y Ganancias.</v>
          </cell>
          <cell r="W72" t="str">
            <v>(5)  : 56,66% de Coparticipados (neto), 56,66% del 93,73% de Bienes Personales, 30% de Monotributo impositivo, y sumas fijas por Pacto Fiscal y Ganancias.</v>
          </cell>
        </row>
        <row r="73">
          <cell r="B73" t="str">
            <v>(6)  : Fondo Solidario de Redistribución.</v>
          </cell>
          <cell r="W73" t="str">
            <v>(6)  : Fondo Solidario de Redistribución.</v>
          </cell>
        </row>
        <row r="74">
          <cell r="W74">
            <v>204.703125</v>
          </cell>
        </row>
        <row r="274">
          <cell r="W274">
            <v>204.703125</v>
          </cell>
        </row>
      </sheetData>
      <sheetData sheetId="2" refreshError="1">
        <row r="1">
          <cell r="B1" t="str">
            <v>(L:\Y\MENSUAL\RECIMP2000)</v>
          </cell>
          <cell r="D1" t="str">
            <v xml:space="preserve">                      Dirección Nacional de Investigaciones y Análisis Fiscal</v>
          </cell>
          <cell r="O1">
            <v>37075.568050925925</v>
          </cell>
          <cell r="W1" t="str">
            <v>(L:\Y\MENSUAL\RECIMP2000)</v>
          </cell>
          <cell r="Y1" t="str">
            <v xml:space="preserve">                                    Dirección Nacional de Investigaciones y Análisis Fiscal</v>
          </cell>
          <cell r="AI1">
            <v>37075.568050925925</v>
          </cell>
        </row>
        <row r="5">
          <cell r="B5" t="str">
            <v>RECURSOS TRIBUTARIOS AÑO 2000 (1)</v>
          </cell>
          <cell r="W5" t="str">
            <v>RECURSOS TRIBUTARIOS AÑO 2000 (1)</v>
          </cell>
        </row>
        <row r="6">
          <cell r="B6" t="str">
            <v>en millones de pesos de julio de 1999</v>
          </cell>
          <cell r="W6" t="str">
            <v>en millones de pesos de julio de 1999</v>
          </cell>
        </row>
        <row r="9">
          <cell r="C9" t="str">
            <v>Enero</v>
          </cell>
          <cell r="D9" t="str">
            <v>Febrero</v>
          </cell>
          <cell r="E9" t="str">
            <v>Marzo</v>
          </cell>
          <cell r="F9" t="str">
            <v>Abril</v>
          </cell>
          <cell r="G9" t="str">
            <v>Mayo</v>
          </cell>
          <cell r="H9" t="str">
            <v>Junio</v>
          </cell>
          <cell r="I9" t="str">
            <v>Julio</v>
          </cell>
          <cell r="J9" t="str">
            <v>Agosto</v>
          </cell>
          <cell r="K9" t="str">
            <v>Septiem.</v>
          </cell>
          <cell r="L9" t="str">
            <v>Octubre</v>
          </cell>
          <cell r="M9" t="str">
            <v>Noviem.</v>
          </cell>
          <cell r="N9" t="str">
            <v>Diciembre</v>
          </cell>
          <cell r="O9" t="str">
            <v>Total</v>
          </cell>
          <cell r="Z9" t="str">
            <v>I TRIM</v>
          </cell>
          <cell r="AB9" t="str">
            <v>II TRIM</v>
          </cell>
          <cell r="AD9" t="str">
            <v>III TRIM</v>
          </cell>
          <cell r="AF9" t="str">
            <v>IV TRIM</v>
          </cell>
          <cell r="AI9" t="str">
            <v>TOTAL</v>
          </cell>
        </row>
        <row r="11">
          <cell r="B11" t="str">
            <v xml:space="preserve"> 1- DGI (Excl. Sist. Seg. Social)</v>
          </cell>
          <cell r="C11">
            <v>2957.6760339860011</v>
          </cell>
          <cell r="D11">
            <v>2771.1221759304572</v>
          </cell>
          <cell r="E11">
            <v>2885.7778859465839</v>
          </cell>
          <cell r="F11">
            <v>3077.8289044969442</v>
          </cell>
          <cell r="G11">
            <v>3466.2527440903182</v>
          </cell>
          <cell r="H11">
            <v>3908.4934524540809</v>
          </cell>
          <cell r="I11">
            <v>3038.8917503237763</v>
          </cell>
          <cell r="J11">
            <v>3324.7859140529786</v>
          </cell>
          <cell r="K11">
            <v>3057.6212758320112</v>
          </cell>
          <cell r="L11">
            <v>3143.6928939258387</v>
          </cell>
          <cell r="M11">
            <v>3072.6882992267101</v>
          </cell>
          <cell r="N11">
            <v>3131.0161508800002</v>
          </cell>
          <cell r="O11">
            <v>37835.847481145705</v>
          </cell>
          <cell r="W11" t="str">
            <v xml:space="preserve"> 1- DGI (Excl. Sist. Seg. Social)</v>
          </cell>
          <cell r="Z11">
            <v>8614.5760958630417</v>
          </cell>
          <cell r="AB11">
            <v>10452.575101041342</v>
          </cell>
          <cell r="AD11">
            <v>9421.298940208766</v>
          </cell>
          <cell r="AF11">
            <v>9347.3973440325499</v>
          </cell>
          <cell r="AI11">
            <v>37835.847481145705</v>
          </cell>
        </row>
        <row r="12">
          <cell r="B12">
            <v>37835.84375</v>
          </cell>
          <cell r="W12">
            <v>37835.84375</v>
          </cell>
        </row>
        <row r="13">
          <cell r="B13" t="str">
            <v xml:space="preserve"> Ganancias</v>
          </cell>
          <cell r="C13">
            <v>728.09214022685444</v>
          </cell>
          <cell r="D13">
            <v>695.74000832114984</v>
          </cell>
          <cell r="E13">
            <v>688.37035961558115</v>
          </cell>
          <cell r="F13">
            <v>766.86139237126349</v>
          </cell>
          <cell r="G13">
            <v>1182.8214198426192</v>
          </cell>
          <cell r="H13">
            <v>1356.760955072619</v>
          </cell>
          <cell r="I13">
            <v>796.00853439602668</v>
          </cell>
          <cell r="J13">
            <v>895.2280369973862</v>
          </cell>
          <cell r="K13">
            <v>728.92158713784954</v>
          </cell>
          <cell r="L13">
            <v>855.34616112593187</v>
          </cell>
          <cell r="M13">
            <v>816.76865581793993</v>
          </cell>
          <cell r="N13">
            <v>875.75183126000002</v>
          </cell>
          <cell r="O13">
            <v>10386.671082185221</v>
          </cell>
          <cell r="W13" t="str">
            <v xml:space="preserve"> Ganancias</v>
          </cell>
          <cell r="Z13">
            <v>2112.2025081635852</v>
          </cell>
          <cell r="AB13">
            <v>3306.4437672865015</v>
          </cell>
          <cell r="AD13">
            <v>2420.1581585312624</v>
          </cell>
          <cell r="AF13">
            <v>2547.8666482038716</v>
          </cell>
          <cell r="AI13">
            <v>10386.671082185221</v>
          </cell>
        </row>
        <row r="14">
          <cell r="B14" t="str">
            <v xml:space="preserve"> IVA      </v>
          </cell>
          <cell r="C14">
            <v>1624.9819272046288</v>
          </cell>
          <cell r="D14">
            <v>1357.4253563320028</v>
          </cell>
          <cell r="E14">
            <v>1598.6246185491545</v>
          </cell>
          <cell r="F14">
            <v>1545.2002340319605</v>
          </cell>
          <cell r="G14">
            <v>1539.4687180112048</v>
          </cell>
          <cell r="H14">
            <v>1703.9170801965399</v>
          </cell>
          <cell r="I14">
            <v>1617.549658782983</v>
          </cell>
          <cell r="J14">
            <v>1630.7127290446222</v>
          </cell>
          <cell r="K14">
            <v>1659.9836193339631</v>
          </cell>
          <cell r="L14">
            <v>1499.3301358134197</v>
          </cell>
          <cell r="M14">
            <v>1556.3516433471</v>
          </cell>
          <cell r="N14">
            <v>1542.7499218400001</v>
          </cell>
          <cell r="O14">
            <v>18876.295642487581</v>
          </cell>
          <cell r="W14" t="str">
            <v xml:space="preserve"> IVA      </v>
          </cell>
          <cell r="Z14">
            <v>4581.031902085786</v>
          </cell>
          <cell r="AB14">
            <v>4788.5860322397057</v>
          </cell>
          <cell r="AD14">
            <v>4908.2460071615687</v>
          </cell>
          <cell r="AF14">
            <v>4598.4317010005198</v>
          </cell>
          <cell r="AI14">
            <v>18876.295642487581</v>
          </cell>
        </row>
        <row r="15">
          <cell r="B15" t="str">
            <v xml:space="preserve"> Reintegros (-)         </v>
          </cell>
          <cell r="C15">
            <v>33.841380760516302</v>
          </cell>
          <cell r="D15">
            <v>41.73003606927255</v>
          </cell>
          <cell r="E15">
            <v>64.587816303363198</v>
          </cell>
          <cell r="F15">
            <v>42.902602968978435</v>
          </cell>
          <cell r="G15">
            <v>52.096490657172559</v>
          </cell>
          <cell r="H15">
            <v>50.187947963558585</v>
          </cell>
          <cell r="I15">
            <v>45.092816000394066</v>
          </cell>
          <cell r="J15">
            <v>52.664251934191832</v>
          </cell>
          <cell r="K15">
            <v>53.79124170609289</v>
          </cell>
          <cell r="L15">
            <v>49.155109968306355</v>
          </cell>
          <cell r="M15">
            <v>48.224671006049995</v>
          </cell>
          <cell r="N15">
            <v>44.427730930000003</v>
          </cell>
          <cell r="O15">
            <v>578.70209626789676</v>
          </cell>
          <cell r="W15" t="str">
            <v xml:space="preserve"> Reintegros (-)         </v>
          </cell>
          <cell r="Z15">
            <v>140.15923313315204</v>
          </cell>
          <cell r="AB15">
            <v>145.18704158970957</v>
          </cell>
          <cell r="AD15">
            <v>151.54830964067878</v>
          </cell>
          <cell r="AF15">
            <v>141.80751190435635</v>
          </cell>
          <cell r="AI15">
            <v>578.70209626789676</v>
          </cell>
        </row>
        <row r="16">
          <cell r="B16" t="str">
            <v xml:space="preserve"> Internos coparticipados</v>
          </cell>
          <cell r="C16">
            <v>176.28976202825183</v>
          </cell>
          <cell r="D16">
            <v>88.631606228295922</v>
          </cell>
          <cell r="E16">
            <v>117.96108956760649</v>
          </cell>
          <cell r="F16">
            <v>129.55936548448929</v>
          </cell>
          <cell r="G16">
            <v>110.76704980929063</v>
          </cell>
          <cell r="H16">
            <v>114.63455389995427</v>
          </cell>
          <cell r="I16">
            <v>124.5349779131879</v>
          </cell>
          <cell r="J16">
            <v>128.29155403769067</v>
          </cell>
          <cell r="K16">
            <v>124.0155080767256</v>
          </cell>
          <cell r="L16">
            <v>148.23830747864181</v>
          </cell>
          <cell r="M16">
            <v>116.26920191249999</v>
          </cell>
          <cell r="N16">
            <v>138.36836915999999</v>
          </cell>
          <cell r="O16">
            <v>1517.5613455966345</v>
          </cell>
          <cell r="W16" t="str">
            <v xml:space="preserve"> Internos coparticipados</v>
          </cell>
          <cell r="Z16">
            <v>382.88245782415424</v>
          </cell>
          <cell r="AB16">
            <v>354.96096919373417</v>
          </cell>
          <cell r="AD16">
            <v>376.84204002760418</v>
          </cell>
          <cell r="AF16">
            <v>402.8758785511418</v>
          </cell>
          <cell r="AI16">
            <v>1517.5613455966345</v>
          </cell>
        </row>
        <row r="17">
          <cell r="B17" t="str">
            <v xml:space="preserve"> Premios de juegos</v>
          </cell>
          <cell r="C17">
            <v>8.1783764750212544</v>
          </cell>
          <cell r="D17">
            <v>7.2640901486440947</v>
          </cell>
          <cell r="E17">
            <v>13.28232442518024</v>
          </cell>
          <cell r="F17">
            <v>3.9241545854841409</v>
          </cell>
          <cell r="G17">
            <v>5.8364855706244478</v>
          </cell>
          <cell r="H17">
            <v>3.9566217583808587</v>
          </cell>
          <cell r="I17">
            <v>2.9150529534159744</v>
          </cell>
          <cell r="J17">
            <v>9.0524378175759264</v>
          </cell>
          <cell r="K17">
            <v>3.2262918752401957</v>
          </cell>
          <cell r="L17">
            <v>11.660217559049151</v>
          </cell>
          <cell r="M17">
            <v>7.3676060889299988</v>
          </cell>
          <cell r="N17">
            <v>5.0310916299999997</v>
          </cell>
          <cell r="O17">
            <v>81.694750887546292</v>
          </cell>
          <cell r="W17" t="str">
            <v xml:space="preserve"> Premios de juegos</v>
          </cell>
          <cell r="Z17">
            <v>28.724791048845589</v>
          </cell>
          <cell r="AB17">
            <v>13.717261914489448</v>
          </cell>
          <cell r="AD17">
            <v>15.193782646232098</v>
          </cell>
          <cell r="AF17">
            <v>24.05891527797915</v>
          </cell>
          <cell r="AI17">
            <v>81.694750887546292</v>
          </cell>
        </row>
        <row r="18">
          <cell r="B18" t="str">
            <v xml:space="preserve"> Transferencias de inmuebles</v>
          </cell>
          <cell r="C18">
            <v>5.7343453692204003</v>
          </cell>
          <cell r="D18">
            <v>2.723570185853418</v>
          </cell>
          <cell r="E18">
            <v>3.8789245719973886</v>
          </cell>
          <cell r="F18">
            <v>4.4675938460464213</v>
          </cell>
          <cell r="G18">
            <v>3.907036917668453</v>
          </cell>
          <cell r="H18">
            <v>4.6328955298093959</v>
          </cell>
          <cell r="I18">
            <v>4.8653365962600006</v>
          </cell>
          <cell r="J18">
            <v>4.5321103723765361</v>
          </cell>
          <cell r="K18">
            <v>5.1279746910631543</v>
          </cell>
          <cell r="L18">
            <v>4.7063004891895845</v>
          </cell>
          <cell r="M18">
            <v>4.5349535469599997</v>
          </cell>
          <cell r="N18">
            <v>4.9120901300000002</v>
          </cell>
          <cell r="O18">
            <v>54.023132246444746</v>
          </cell>
          <cell r="W18" t="str">
            <v xml:space="preserve"> Transferencias de inmuebles</v>
          </cell>
          <cell r="Z18">
            <v>12.336840127071206</v>
          </cell>
          <cell r="AB18">
            <v>13.00752629352427</v>
          </cell>
          <cell r="AD18">
            <v>14.525421659699692</v>
          </cell>
          <cell r="AF18">
            <v>14.153344166149584</v>
          </cell>
          <cell r="AI18">
            <v>54.023132246444746</v>
          </cell>
        </row>
        <row r="19">
          <cell r="B19" t="str">
            <v xml:space="preserve"> Ganancia mínima presunta</v>
          </cell>
          <cell r="C19">
            <v>47.577764268395192</v>
          </cell>
          <cell r="D19">
            <v>49.674379509997564</v>
          </cell>
          <cell r="E19">
            <v>46.439178427914179</v>
          </cell>
          <cell r="F19">
            <v>47.742197215775867</v>
          </cell>
          <cell r="G19">
            <v>54.981786263094797</v>
          </cell>
          <cell r="H19">
            <v>48.240587338480779</v>
          </cell>
          <cell r="I19">
            <v>44.587984770966507</v>
          </cell>
          <cell r="J19">
            <v>47.289659519399343</v>
          </cell>
          <cell r="K19">
            <v>45.487853379628902</v>
          </cell>
          <cell r="L19">
            <v>48.906616165748943</v>
          </cell>
          <cell r="M19">
            <v>51.144640044119996</v>
          </cell>
          <cell r="N19">
            <v>63.967491780000003</v>
          </cell>
          <cell r="O19">
            <v>596.04013868352217</v>
          </cell>
          <cell r="W19" t="str">
            <v xml:space="preserve"> Ganancia mínima presunta</v>
          </cell>
          <cell r="Z19">
            <v>143.69132220630695</v>
          </cell>
          <cell r="AB19">
            <v>150.96457081735144</v>
          </cell>
          <cell r="AD19">
            <v>137.36549766999474</v>
          </cell>
          <cell r="AF19">
            <v>164.01874798986893</v>
          </cell>
          <cell r="AI19">
            <v>596.04013868352217</v>
          </cell>
        </row>
        <row r="20">
          <cell r="B20" t="str">
            <v xml:space="preserve"> Intereses pagados</v>
          </cell>
          <cell r="C20">
            <v>60.712505547857887</v>
          </cell>
          <cell r="D20">
            <v>68.405201869687005</v>
          </cell>
          <cell r="E20">
            <v>89.321297998759846</v>
          </cell>
          <cell r="F20">
            <v>72.886478343497572</v>
          </cell>
          <cell r="G20">
            <v>74.215963219450629</v>
          </cell>
          <cell r="H20">
            <v>73.516835643021423</v>
          </cell>
          <cell r="I20">
            <v>65.613608759042933</v>
          </cell>
          <cell r="J20">
            <v>70.546171624303156</v>
          </cell>
          <cell r="K20">
            <v>72.038570117281608</v>
          </cell>
          <cell r="L20">
            <v>61.078962182910885</v>
          </cell>
          <cell r="M20">
            <v>79.185554001179995</v>
          </cell>
          <cell r="N20">
            <v>61.60634718</v>
          </cell>
          <cell r="O20">
            <v>849.12749648699287</v>
          </cell>
          <cell r="W20" t="str">
            <v xml:space="preserve"> Intereses pagados</v>
          </cell>
          <cell r="Z20">
            <v>218.43900541630472</v>
          </cell>
          <cell r="AB20">
            <v>220.61927720596964</v>
          </cell>
          <cell r="AD20">
            <v>208.1983505006277</v>
          </cell>
          <cell r="AF20">
            <v>201.87086336409089</v>
          </cell>
          <cell r="AI20">
            <v>849.12749648699287</v>
          </cell>
        </row>
        <row r="21">
          <cell r="B21" t="str">
            <v xml:space="preserve"> Otros coparticipados</v>
          </cell>
          <cell r="C21">
            <v>4.4031187277064578</v>
          </cell>
          <cell r="D21">
            <v>5.396956229979005</v>
          </cell>
          <cell r="E21">
            <v>7.389491634525549</v>
          </cell>
          <cell r="F21">
            <v>43.081209757422648</v>
          </cell>
          <cell r="G21">
            <v>30.841424089341235</v>
          </cell>
          <cell r="H21">
            <v>29.478274751721905</v>
          </cell>
          <cell r="I21">
            <v>27.103422389211332</v>
          </cell>
          <cell r="J21">
            <v>25.556791609523092</v>
          </cell>
          <cell r="K21">
            <v>24.202797188191017</v>
          </cell>
          <cell r="L21">
            <v>15.153095933777966</v>
          </cell>
          <cell r="M21">
            <v>6.2375911699949977</v>
          </cell>
          <cell r="N21">
            <v>6.5602509500000004</v>
          </cell>
          <cell r="O21">
            <v>225.40442443139523</v>
          </cell>
          <cell r="W21" t="str">
            <v xml:space="preserve"> Otros coparticipados</v>
          </cell>
          <cell r="Z21">
            <v>17.189566592211012</v>
          </cell>
          <cell r="AB21">
            <v>103.40090859848578</v>
          </cell>
          <cell r="AD21">
            <v>76.863011186925434</v>
          </cell>
          <cell r="AF21">
            <v>27.950938053772962</v>
          </cell>
          <cell r="AI21">
            <v>225.40442443139523</v>
          </cell>
        </row>
        <row r="22">
          <cell r="B22" t="str">
            <v xml:space="preserve"> Sellos</v>
          </cell>
          <cell r="C22">
            <v>4.172685066979577</v>
          </cell>
          <cell r="D22">
            <v>3.0317648956610954</v>
          </cell>
          <cell r="E22">
            <v>3.1706447061952292</v>
          </cell>
          <cell r="F22">
            <v>4.9654379632422989</v>
          </cell>
          <cell r="G22">
            <v>3.0389559989832557</v>
          </cell>
          <cell r="H22">
            <v>3.7145110329955089</v>
          </cell>
          <cell r="I22">
            <v>3.7275774470002565</v>
          </cell>
          <cell r="J22">
            <v>3.6335677734337501</v>
          </cell>
          <cell r="K22">
            <v>3.6501756256168938</v>
          </cell>
          <cell r="L22">
            <v>4.0718224716141105</v>
          </cell>
          <cell r="M22">
            <v>3.7536772053599998</v>
          </cell>
          <cell r="N22">
            <v>4.6633258499999997</v>
          </cell>
          <cell r="O22">
            <v>45.594146037081977</v>
          </cell>
          <cell r="W22" t="str">
            <v xml:space="preserve"> Sellos</v>
          </cell>
          <cell r="Z22">
            <v>10.375094668835901</v>
          </cell>
          <cell r="AB22">
            <v>11.718904995221063</v>
          </cell>
          <cell r="AD22">
            <v>11.0113208460509</v>
          </cell>
          <cell r="AF22">
            <v>12.488825526974111</v>
          </cell>
          <cell r="AI22">
            <v>45.594146037081977</v>
          </cell>
        </row>
        <row r="23">
          <cell r="B23" t="str">
            <v xml:space="preserve"> Bienes personales</v>
          </cell>
          <cell r="C23">
            <v>9.7399851520382974</v>
          </cell>
          <cell r="D23">
            <v>87.211560368862195</v>
          </cell>
          <cell r="E23">
            <v>10.503712911448048</v>
          </cell>
          <cell r="F23">
            <v>78.229445801496581</v>
          </cell>
          <cell r="G23">
            <v>89.156296147196599</v>
          </cell>
          <cell r="H23">
            <v>180.7971152516653</v>
          </cell>
          <cell r="I23">
            <v>42.460853743380248</v>
          </cell>
          <cell r="J23">
            <v>167.9602903029492</v>
          </cell>
          <cell r="K23">
            <v>36.39793904920522</v>
          </cell>
          <cell r="L23">
            <v>158.91028118071682</v>
          </cell>
          <cell r="M23">
            <v>12.382416678509999</v>
          </cell>
          <cell r="N23">
            <v>144.56633934999999</v>
          </cell>
          <cell r="O23">
            <v>1018.3162359374686</v>
          </cell>
          <cell r="W23" t="str">
            <v xml:space="preserve"> Bienes personales</v>
          </cell>
          <cell r="Z23">
            <v>107.45525843234854</v>
          </cell>
          <cell r="AB23">
            <v>348.18285720035851</v>
          </cell>
          <cell r="AD23">
            <v>246.81908309553467</v>
          </cell>
          <cell r="AF23">
            <v>315.85903720922681</v>
          </cell>
          <cell r="AI23">
            <v>1018.3162359374686</v>
          </cell>
        </row>
        <row r="24">
          <cell r="B24" t="str">
            <v xml:space="preserve"> Combustibles - Naftas</v>
          </cell>
          <cell r="C24">
            <v>158.58335528856244</v>
          </cell>
          <cell r="D24">
            <v>195.81856405110136</v>
          </cell>
          <cell r="E24">
            <v>179.31908743543474</v>
          </cell>
          <cell r="F24">
            <v>197.17368161316426</v>
          </cell>
          <cell r="G24">
            <v>161.39773069746983</v>
          </cell>
          <cell r="H24">
            <v>177.43059167047824</v>
          </cell>
          <cell r="I24">
            <v>169.81189425998556</v>
          </cell>
          <cell r="J24">
            <v>171.25191455534187</v>
          </cell>
          <cell r="K24">
            <v>197.87718617105571</v>
          </cell>
          <cell r="L24">
            <v>171.15883399203162</v>
          </cell>
          <cell r="M24">
            <v>161.73018055736998</v>
          </cell>
          <cell r="N24">
            <v>196.91746465</v>
          </cell>
          <cell r="O24">
            <v>2138.4704849419954</v>
          </cell>
          <cell r="W24" t="str">
            <v xml:space="preserve"> Combustibles - Naftas</v>
          </cell>
          <cell r="Z24">
            <v>533.72100677509854</v>
          </cell>
          <cell r="AB24">
            <v>536.00200398111224</v>
          </cell>
          <cell r="AD24">
            <v>538.9409949863832</v>
          </cell>
          <cell r="AF24">
            <v>529.80647919940156</v>
          </cell>
          <cell r="AI24">
            <v>2138.4704849419954</v>
          </cell>
        </row>
        <row r="25">
          <cell r="B25" t="str">
            <v xml:space="preserve"> Combustibles - Otros</v>
          </cell>
          <cell r="C25">
            <v>57.043692667116261</v>
          </cell>
          <cell r="D25">
            <v>106.45538832291001</v>
          </cell>
          <cell r="E25">
            <v>77.690576593653262</v>
          </cell>
          <cell r="F25">
            <v>113.88025881841035</v>
          </cell>
          <cell r="G25">
            <v>103.03523961792243</v>
          </cell>
          <cell r="H25">
            <v>120.08589616351819</v>
          </cell>
          <cell r="I25">
            <v>116.78168975745028</v>
          </cell>
          <cell r="J25">
            <v>124.94764027494911</v>
          </cell>
          <cell r="K25">
            <v>123.76778353220085</v>
          </cell>
          <cell r="L25">
            <v>105.13453437151394</v>
          </cell>
          <cell r="M25">
            <v>89.672004084149989</v>
          </cell>
          <cell r="N25">
            <v>177.77194155000001</v>
          </cell>
          <cell r="O25">
            <v>1316.2666457537948</v>
          </cell>
          <cell r="W25" t="str">
            <v xml:space="preserve"> Combustibles - Otros</v>
          </cell>
          <cell r="Z25">
            <v>241.18965758367955</v>
          </cell>
          <cell r="AB25">
            <v>337.00139459985098</v>
          </cell>
          <cell r="AD25">
            <v>365.49711356460023</v>
          </cell>
          <cell r="AF25">
            <v>372.57848000566395</v>
          </cell>
          <cell r="AI25">
            <v>1316.2666457537948</v>
          </cell>
        </row>
        <row r="26">
          <cell r="B26" t="str">
            <v xml:space="preserve"> Internos seguros</v>
          </cell>
          <cell r="C26">
            <v>19.90319379018225</v>
          </cell>
          <cell r="D26">
            <v>15.831234532472921</v>
          </cell>
          <cell r="E26">
            <v>19.148025235400276</v>
          </cell>
          <cell r="F26">
            <v>18.682984426845387</v>
          </cell>
          <cell r="G26">
            <v>17.651830873468057</v>
          </cell>
          <cell r="H26">
            <v>19.135048907965505</v>
          </cell>
          <cell r="I26">
            <v>19.831051745136847</v>
          </cell>
          <cell r="J26">
            <v>13.358418158829007</v>
          </cell>
          <cell r="K26">
            <v>13.485177331929991</v>
          </cell>
          <cell r="L26">
            <v>11.981292244234739</v>
          </cell>
          <cell r="M26">
            <v>12.203767406609998</v>
          </cell>
          <cell r="N26">
            <v>11.41717427</v>
          </cell>
          <cell r="O26">
            <v>192.62919892307499</v>
          </cell>
          <cell r="W26" t="str">
            <v xml:space="preserve"> Internos seguros</v>
          </cell>
          <cell r="Z26">
            <v>54.882453558055445</v>
          </cell>
          <cell r="AB26">
            <v>55.469864208278949</v>
          </cell>
          <cell r="AD26">
            <v>46.674647235895847</v>
          </cell>
          <cell r="AF26">
            <v>35.602233920844739</v>
          </cell>
          <cell r="AI26">
            <v>192.62919892307499</v>
          </cell>
        </row>
        <row r="27">
          <cell r="B27" t="str">
            <v xml:space="preserve"> Internos automotores gasoleros</v>
          </cell>
          <cell r="C27">
            <v>0.47891532839089096</v>
          </cell>
          <cell r="D27">
            <v>1.4969511434558944</v>
          </cell>
          <cell r="E27">
            <v>1.7563795006937406</v>
          </cell>
          <cell r="F27">
            <v>1.4237368963044548</v>
          </cell>
          <cell r="G27">
            <v>1.5789427626403145</v>
          </cell>
          <cell r="H27">
            <v>1.6402975412687131</v>
          </cell>
          <cell r="I27">
            <v>1.7535470478579556</v>
          </cell>
          <cell r="J27">
            <v>1.2698427994710857</v>
          </cell>
          <cell r="K27">
            <v>1.0453558604529953</v>
          </cell>
          <cell r="L27">
            <v>1.0492339555482539</v>
          </cell>
          <cell r="M27">
            <v>0.99051618230999994</v>
          </cell>
          <cell r="N27">
            <v>1.0104833499999999</v>
          </cell>
          <cell r="O27">
            <v>15.494202368394296</v>
          </cell>
          <cell r="W27" t="str">
            <v xml:space="preserve"> Internos automotores gasoleros</v>
          </cell>
          <cell r="Z27">
            <v>3.7322459725405261</v>
          </cell>
          <cell r="AB27">
            <v>4.6429772002134824</v>
          </cell>
          <cell r="AD27">
            <v>4.0687457077820373</v>
          </cell>
          <cell r="AF27">
            <v>3.0502334878582538</v>
          </cell>
          <cell r="AI27">
            <v>15.494202368394296</v>
          </cell>
        </row>
        <row r="28">
          <cell r="B28" t="str">
            <v xml:space="preserve"> Adicional s/cigarrillos</v>
          </cell>
          <cell r="C28">
            <v>30.564454923957989</v>
          </cell>
          <cell r="D28">
            <v>48.502575519399628</v>
          </cell>
          <cell r="E28">
            <v>39.781967393121612</v>
          </cell>
          <cell r="F28">
            <v>50.362285103984789</v>
          </cell>
          <cell r="G28">
            <v>56.869829137772214</v>
          </cell>
          <cell r="H28">
            <v>47.404176236526389</v>
          </cell>
          <cell r="I28">
            <v>41.123500654256809</v>
          </cell>
          <cell r="J28">
            <v>39.171683076874515</v>
          </cell>
          <cell r="K28">
            <v>28.72994212024966</v>
          </cell>
          <cell r="L28">
            <v>55.862068436556321</v>
          </cell>
          <cell r="M28">
            <v>18.645365390579997</v>
          </cell>
          <cell r="N28">
            <v>26.601916150000001</v>
          </cell>
          <cell r="O28">
            <v>483.61976414327995</v>
          </cell>
          <cell r="W28" t="str">
            <v xml:space="preserve"> Adicional s/cigarrillos</v>
          </cell>
          <cell r="Z28">
            <v>118.84899783647924</v>
          </cell>
          <cell r="AB28">
            <v>154.6362904782834</v>
          </cell>
          <cell r="AD28">
            <v>109.02512585138098</v>
          </cell>
          <cell r="AF28">
            <v>101.1093499771363</v>
          </cell>
          <cell r="AI28">
            <v>483.61976414327995</v>
          </cell>
        </row>
        <row r="29">
          <cell r="B29" t="str">
            <v xml:space="preserve"> Radiodifusión p/TV, AM y FM</v>
          </cell>
          <cell r="C29">
            <v>12.515375887265186</v>
          </cell>
          <cell r="D29">
            <v>10.993691459499608</v>
          </cell>
          <cell r="E29">
            <v>10.384469551225752</v>
          </cell>
          <cell r="F29">
            <v>9.724914100922982</v>
          </cell>
          <cell r="G29">
            <v>11.275998101896317</v>
          </cell>
          <cell r="H29">
            <v>12.346927421059613</v>
          </cell>
          <cell r="I29">
            <v>10.635564166355158</v>
          </cell>
          <cell r="J29">
            <v>12.393593331955534</v>
          </cell>
          <cell r="K29">
            <v>13.939094154720102</v>
          </cell>
          <cell r="L29">
            <v>12.678713331689645</v>
          </cell>
          <cell r="M29">
            <v>11.004402042539999</v>
          </cell>
          <cell r="N29">
            <v>9.6467378799999999</v>
          </cell>
          <cell r="O29">
            <v>137.53948142912989</v>
          </cell>
          <cell r="W29" t="str">
            <v xml:space="preserve"> Radiodifusión p/TV, AM y FM</v>
          </cell>
          <cell r="Z29">
            <v>33.893536897990543</v>
          </cell>
          <cell r="AB29">
            <v>33.347839623878912</v>
          </cell>
          <cell r="AD29">
            <v>36.968251653030791</v>
          </cell>
          <cell r="AF29">
            <v>33.329853254229647</v>
          </cell>
          <cell r="AI29">
            <v>137.53948142912989</v>
          </cell>
        </row>
        <row r="30">
          <cell r="B30" t="str">
            <v xml:space="preserve"> Otros impuestos (2)</v>
          </cell>
          <cell r="C30">
            <v>42.54581679408836</v>
          </cell>
          <cell r="D30">
            <v>68.249312880757557</v>
          </cell>
          <cell r="E30">
            <v>43.34355413205504</v>
          </cell>
          <cell r="F30">
            <v>32.566137105611652</v>
          </cell>
          <cell r="G30">
            <v>71.504527686847652</v>
          </cell>
          <cell r="H30">
            <v>60.989032001634953</v>
          </cell>
          <cell r="I30">
            <v>-5.3196890583475902</v>
          </cell>
          <cell r="J30">
            <v>32.253724690489719</v>
          </cell>
          <cell r="K30">
            <v>29.515661892729149</v>
          </cell>
          <cell r="L30">
            <v>27.581427161569568</v>
          </cell>
          <cell r="M30">
            <v>172.67079475660501</v>
          </cell>
          <cell r="N30">
            <v>-96.098895170000006</v>
          </cell>
          <cell r="O30">
            <v>479.80140487404117</v>
          </cell>
          <cell r="W30" t="str">
            <v xml:space="preserve"> Otros impuestos (2)</v>
          </cell>
          <cell r="Z30">
            <v>154.13868380690096</v>
          </cell>
          <cell r="AB30">
            <v>165.05969679409424</v>
          </cell>
          <cell r="AD30">
            <v>56.449697524871276</v>
          </cell>
          <cell r="AF30">
            <v>104.15332674817456</v>
          </cell>
          <cell r="AI30">
            <v>479.80140487404117</v>
          </cell>
        </row>
        <row r="31">
          <cell r="B31">
            <v>479.80126953125</v>
          </cell>
          <cell r="W31">
            <v>479.80126953125</v>
          </cell>
        </row>
        <row r="32">
          <cell r="B32" t="str">
            <v xml:space="preserve"> 2-SISTEMA DE SEG. SOCIAL</v>
          </cell>
          <cell r="C32">
            <v>923.7454631039476</v>
          </cell>
          <cell r="D32">
            <v>755.33288352303236</v>
          </cell>
          <cell r="E32">
            <v>710.99827151890031</v>
          </cell>
          <cell r="F32">
            <v>627.22320513484078</v>
          </cell>
          <cell r="G32">
            <v>670.19868291764885</v>
          </cell>
          <cell r="H32">
            <v>726.60851277381175</v>
          </cell>
          <cell r="I32">
            <v>986.43181598807564</v>
          </cell>
          <cell r="J32">
            <v>686.51687485000423</v>
          </cell>
          <cell r="K32">
            <v>831.54772269963041</v>
          </cell>
          <cell r="L32">
            <v>683.12000466319455</v>
          </cell>
          <cell r="M32">
            <v>674.08968194361</v>
          </cell>
          <cell r="N32">
            <v>656.63556430999984</v>
          </cell>
          <cell r="O32">
            <v>8932.4486834266972</v>
          </cell>
          <cell r="W32" t="str">
            <v xml:space="preserve"> 2-SISTEMA DE SEG. SOCIAL</v>
          </cell>
          <cell r="Z32">
            <v>2390.0766181458803</v>
          </cell>
          <cell r="AB32">
            <v>2024.0304008263013</v>
          </cell>
          <cell r="AD32">
            <v>2504.4964135377104</v>
          </cell>
          <cell r="AF32">
            <v>2013.8452509168044</v>
          </cell>
          <cell r="AI32">
            <v>8932.4486834266972</v>
          </cell>
        </row>
        <row r="33">
          <cell r="B33">
            <v>8932.4453125</v>
          </cell>
          <cell r="W33">
            <v>8932.4453125</v>
          </cell>
        </row>
        <row r="34">
          <cell r="B34" t="str">
            <v xml:space="preserve"> Aportes personales</v>
          </cell>
          <cell r="C34">
            <v>671.93544071099495</v>
          </cell>
          <cell r="D34">
            <v>490.76820361515752</v>
          </cell>
          <cell r="E34">
            <v>501.71802337344599</v>
          </cell>
          <cell r="F34">
            <v>483.79250154938194</v>
          </cell>
          <cell r="G34">
            <v>485.76308665359852</v>
          </cell>
          <cell r="H34">
            <v>496.78024237276423</v>
          </cell>
          <cell r="I34">
            <v>684.71740317063109</v>
          </cell>
          <cell r="J34">
            <v>492.65198548020203</v>
          </cell>
          <cell r="K34">
            <v>474.9962487664385</v>
          </cell>
          <cell r="L34">
            <v>479.50313390797982</v>
          </cell>
          <cell r="M34">
            <v>464.37029969516999</v>
          </cell>
          <cell r="N34">
            <v>487.21864364999999</v>
          </cell>
          <cell r="O34">
            <v>6214.2152129457636</v>
          </cell>
          <cell r="W34" t="str">
            <v xml:space="preserve"> Aportes personales</v>
          </cell>
          <cell r="Z34">
            <v>1664.4216676995984</v>
          </cell>
          <cell r="AB34">
            <v>1466.3358305757447</v>
          </cell>
          <cell r="AD34">
            <v>1652.3656374172715</v>
          </cell>
          <cell r="AF34">
            <v>1431.0920772531499</v>
          </cell>
          <cell r="AI34">
            <v>6214.2152129457636</v>
          </cell>
        </row>
        <row r="35">
          <cell r="B35" t="str">
            <v xml:space="preserve"> Contribuciones patronales</v>
          </cell>
          <cell r="C35">
            <v>708.47889163033346</v>
          </cell>
          <cell r="D35">
            <v>519.81165599052986</v>
          </cell>
          <cell r="E35">
            <v>490.335942015282</v>
          </cell>
          <cell r="F35">
            <v>461.75191726126656</v>
          </cell>
          <cell r="G35">
            <v>495.94432191456514</v>
          </cell>
          <cell r="H35">
            <v>536.53886761975446</v>
          </cell>
          <cell r="I35">
            <v>751.99167626409553</v>
          </cell>
          <cell r="J35">
            <v>507.98570980270426</v>
          </cell>
          <cell r="K35">
            <v>515.95960736994346</v>
          </cell>
          <cell r="L35">
            <v>515.25648766642178</v>
          </cell>
          <cell r="M35">
            <v>472.26046631048996</v>
          </cell>
          <cell r="N35">
            <v>502.50508524999998</v>
          </cell>
          <cell r="O35">
            <v>6478.8206290953867</v>
          </cell>
          <cell r="W35" t="str">
            <v xml:space="preserve"> Contribuciones patronales</v>
          </cell>
          <cell r="Z35">
            <v>1718.6264896361454</v>
          </cell>
          <cell r="AB35">
            <v>1494.235106795586</v>
          </cell>
          <cell r="AD35">
            <v>1775.9369934367433</v>
          </cell>
          <cell r="AF35">
            <v>1490.0220392269116</v>
          </cell>
          <cell r="AI35">
            <v>6478.8206290953867</v>
          </cell>
        </row>
        <row r="36">
          <cell r="B36" t="str">
            <v xml:space="preserve"> Facilidades de pago</v>
          </cell>
          <cell r="C36">
            <v>0</v>
          </cell>
          <cell r="D36">
            <v>0</v>
          </cell>
          <cell r="E36">
            <v>0</v>
          </cell>
          <cell r="F36">
            <v>0</v>
          </cell>
          <cell r="G36">
            <v>0</v>
          </cell>
          <cell r="H36">
            <v>0</v>
          </cell>
          <cell r="I36">
            <v>0</v>
          </cell>
          <cell r="J36">
            <v>0</v>
          </cell>
          <cell r="K36">
            <v>0</v>
          </cell>
          <cell r="L36">
            <v>0</v>
          </cell>
          <cell r="M36">
            <v>0</v>
          </cell>
          <cell r="N36">
            <v>0</v>
          </cell>
          <cell r="O36">
            <v>0</v>
          </cell>
          <cell r="W36" t="str">
            <v xml:space="preserve"> Facilidades de pago</v>
          </cell>
          <cell r="Z36">
            <v>0</v>
          </cell>
          <cell r="AB36">
            <v>0</v>
          </cell>
          <cell r="AD36">
            <v>0</v>
          </cell>
          <cell r="AF36">
            <v>0</v>
          </cell>
          <cell r="AI36">
            <v>0</v>
          </cell>
        </row>
        <row r="37">
          <cell r="B37" t="str">
            <v xml:space="preserve"> Otros ingresos (3)</v>
          </cell>
          <cell r="C37">
            <v>27.362876416535276</v>
          </cell>
          <cell r="D37">
            <v>24.239788180059378</v>
          </cell>
          <cell r="E37">
            <v>41.52067725551349</v>
          </cell>
          <cell r="F37">
            <v>31.116462917562334</v>
          </cell>
          <cell r="G37">
            <v>34.879397146443139</v>
          </cell>
          <cell r="H37">
            <v>45.009316110077812</v>
          </cell>
          <cell r="I37">
            <v>40.382189432767419</v>
          </cell>
          <cell r="J37">
            <v>39.568590268356971</v>
          </cell>
          <cell r="K37">
            <v>36.265107238243864</v>
          </cell>
          <cell r="L37">
            <v>35.424065957920682</v>
          </cell>
          <cell r="M37">
            <v>31.59913780143</v>
          </cell>
          <cell r="N37">
            <v>33.760975330000001</v>
          </cell>
          <cell r="O37">
            <v>421.12858405491033</v>
          </cell>
          <cell r="W37" t="str">
            <v xml:space="preserve"> Otros ingresos (3)</v>
          </cell>
          <cell r="Z37">
            <v>93.12334185210814</v>
          </cell>
          <cell r="AB37">
            <v>111.00517617408329</v>
          </cell>
          <cell r="AD37">
            <v>116.21588693936826</v>
          </cell>
          <cell r="AF37">
            <v>100.78417908935069</v>
          </cell>
          <cell r="AI37">
            <v>421.12858405491033</v>
          </cell>
        </row>
        <row r="38">
          <cell r="B38" t="str">
            <v xml:space="preserve"> Capitalización (-)</v>
          </cell>
          <cell r="C38">
            <v>470.04843864162774</v>
          </cell>
          <cell r="D38">
            <v>360.41013314665184</v>
          </cell>
          <cell r="E38">
            <v>337.78203371175766</v>
          </cell>
          <cell r="F38">
            <v>330.12761190329627</v>
          </cell>
          <cell r="G38">
            <v>330.66431743797438</v>
          </cell>
          <cell r="H38">
            <v>329.72389711133974</v>
          </cell>
          <cell r="I38">
            <v>457.99198705565539</v>
          </cell>
          <cell r="J38">
            <v>334.03304247086101</v>
          </cell>
          <cell r="K38">
            <v>321.53816888065575</v>
          </cell>
          <cell r="L38">
            <v>325.69274609237158</v>
          </cell>
          <cell r="M38">
            <v>364.12327077146995</v>
          </cell>
          <cell r="N38">
            <v>314.16430431999999</v>
          </cell>
          <cell r="O38">
            <v>4276.2999515436613</v>
          </cell>
          <cell r="W38" t="str">
            <v xml:space="preserve"> Capitalización (-)</v>
          </cell>
          <cell r="Z38">
            <v>1168.2406055000374</v>
          </cell>
          <cell r="AB38">
            <v>990.51582645261033</v>
          </cell>
          <cell r="AD38">
            <v>1113.5631984071722</v>
          </cell>
          <cell r="AF38">
            <v>1003.9803211838414</v>
          </cell>
          <cell r="AI38">
            <v>4276.2999515436613</v>
          </cell>
        </row>
        <row r="39">
          <cell r="B39" t="str">
            <v xml:space="preserve"> Rezagos, transitorios y otros (-)</v>
          </cell>
          <cell r="C39">
            <v>13.983307012288433</v>
          </cell>
          <cell r="D39">
            <v>-80.923368883937542</v>
          </cell>
          <cell r="E39">
            <v>-15.205662586416588</v>
          </cell>
          <cell r="F39">
            <v>19.310064690073876</v>
          </cell>
          <cell r="G39">
            <v>15.723805358983538</v>
          </cell>
          <cell r="H39">
            <v>21.996016217445163</v>
          </cell>
          <cell r="I39">
            <v>32.667465823763102</v>
          </cell>
          <cell r="J39">
            <v>19.656368230397963</v>
          </cell>
          <cell r="K39">
            <v>-125.86492820566026</v>
          </cell>
          <cell r="L39">
            <v>21.370936776756057</v>
          </cell>
          <cell r="M39">
            <v>-69.983048907989996</v>
          </cell>
          <cell r="N39">
            <v>52.6848356</v>
          </cell>
          <cell r="O39">
            <v>-94.584208874296266</v>
          </cell>
          <cell r="W39" t="str">
            <v xml:space="preserve"> Rezagos, transitorios y otros (-)</v>
          </cell>
          <cell r="Z39">
            <v>-82.1457244580657</v>
          </cell>
          <cell r="AB39">
            <v>57.029886266502572</v>
          </cell>
          <cell r="AD39">
            <v>-73.541094151499195</v>
          </cell>
          <cell r="AF39">
            <v>4.072723468766057</v>
          </cell>
          <cell r="AI39">
            <v>-94.584208874296266</v>
          </cell>
        </row>
        <row r="40">
          <cell r="B40">
            <v>-94.58416748046875</v>
          </cell>
          <cell r="W40">
            <v>-94.58416748046875</v>
          </cell>
        </row>
        <row r="41">
          <cell r="B41" t="str">
            <v xml:space="preserve"> 3-COMERCIO EXTERIOR</v>
          </cell>
          <cell r="C41">
            <v>165.29131131634264</v>
          </cell>
          <cell r="D41">
            <v>154.63419868070059</v>
          </cell>
          <cell r="E41">
            <v>176.66194078166552</v>
          </cell>
          <cell r="F41">
            <v>151.57294745780658</v>
          </cell>
          <cell r="G41">
            <v>181.56416878357015</v>
          </cell>
          <cell r="H41">
            <v>172.16132737453177</v>
          </cell>
          <cell r="I41">
            <v>167.44890437509068</v>
          </cell>
          <cell r="J41">
            <v>173.4335368413868</v>
          </cell>
          <cell r="K41">
            <v>165.72943441461913</v>
          </cell>
          <cell r="L41">
            <v>171.95418448098246</v>
          </cell>
          <cell r="M41">
            <v>170.10112089771002</v>
          </cell>
          <cell r="N41">
            <v>143.64861069</v>
          </cell>
          <cell r="O41">
            <v>1994.2016860944063</v>
          </cell>
          <cell r="W41" t="str">
            <v xml:space="preserve"> 3-COMERCIO EXTERIOR</v>
          </cell>
          <cell r="Z41">
            <v>496.58745077870879</v>
          </cell>
          <cell r="AB41">
            <v>505.29844361590847</v>
          </cell>
          <cell r="AD41">
            <v>506.61187563109661</v>
          </cell>
          <cell r="AF41">
            <v>485.70391606869248</v>
          </cell>
          <cell r="AI41">
            <v>1994.2016860944063</v>
          </cell>
        </row>
        <row r="42">
          <cell r="B42">
            <v>1994.201171875</v>
          </cell>
          <cell r="W42">
            <v>1994.201171875</v>
          </cell>
        </row>
        <row r="43">
          <cell r="B43" t="str">
            <v xml:space="preserve"> Derechos de importación</v>
          </cell>
          <cell r="C43">
            <v>161.49935600371629</v>
          </cell>
          <cell r="D43">
            <v>151.49034209381932</v>
          </cell>
          <cell r="E43">
            <v>171.91550326677029</v>
          </cell>
          <cell r="F43">
            <v>144.3111711176177</v>
          </cell>
          <cell r="G43">
            <v>166.38003619822359</v>
          </cell>
          <cell r="H43">
            <v>163.43055943018442</v>
          </cell>
          <cell r="I43">
            <v>160.13658716838646</v>
          </cell>
          <cell r="J43">
            <v>168.39488267106628</v>
          </cell>
          <cell r="K43">
            <v>162.35325623962956</v>
          </cell>
          <cell r="L43">
            <v>168.15508553841639</v>
          </cell>
          <cell r="M43">
            <v>166.54054634639999</v>
          </cell>
          <cell r="N43">
            <v>139.57704742000001</v>
          </cell>
          <cell r="O43">
            <v>1924.1843734942306</v>
          </cell>
          <cell r="W43" t="str">
            <v xml:space="preserve"> Derechos de importación</v>
          </cell>
          <cell r="Z43">
            <v>484.90520136430587</v>
          </cell>
          <cell r="AB43">
            <v>474.12176674602574</v>
          </cell>
          <cell r="AD43">
            <v>490.88472607908227</v>
          </cell>
          <cell r="AF43">
            <v>474.27267930481639</v>
          </cell>
          <cell r="AI43">
            <v>1924.1843734942306</v>
          </cell>
        </row>
        <row r="44">
          <cell r="B44" t="str">
            <v xml:space="preserve"> Derechos de exportación</v>
          </cell>
          <cell r="C44">
            <v>0.57505055212684641</v>
          </cell>
          <cell r="D44">
            <v>0.17277802533210163</v>
          </cell>
          <cell r="E44">
            <v>1.2966894372426236</v>
          </cell>
          <cell r="F44">
            <v>4.3635405240578269</v>
          </cell>
          <cell r="G44">
            <v>11.89967408005449</v>
          </cell>
          <cell r="H44">
            <v>5.5407003556648373</v>
          </cell>
          <cell r="I44">
            <v>4.286204478367897</v>
          </cell>
          <cell r="J44">
            <v>1.5856238717022231</v>
          </cell>
          <cell r="K44">
            <v>0.39138675776113341</v>
          </cell>
          <cell r="L44">
            <v>0.44268412841236049</v>
          </cell>
          <cell r="M44">
            <v>0.20619586772999998</v>
          </cell>
          <cell r="N44">
            <v>1.1145900399999999</v>
          </cell>
          <cell r="O44">
            <v>31.875118118452335</v>
          </cell>
          <cell r="W44" t="str">
            <v xml:space="preserve"> Derechos de exportación</v>
          </cell>
          <cell r="Z44">
            <v>2.0445180147015716</v>
          </cell>
          <cell r="AB44">
            <v>21.803914959777153</v>
          </cell>
          <cell r="AD44">
            <v>6.2632151078312539</v>
          </cell>
          <cell r="AF44">
            <v>1.7634700361423605</v>
          </cell>
          <cell r="AI44">
            <v>31.875118118452335</v>
          </cell>
        </row>
        <row r="45">
          <cell r="B45" t="str">
            <v xml:space="preserve"> Tasa de estadística</v>
          </cell>
          <cell r="C45">
            <v>3.2169047604994683</v>
          </cell>
          <cell r="D45">
            <v>2.9710785615491706</v>
          </cell>
          <cell r="E45">
            <v>3.4497480776526119</v>
          </cell>
          <cell r="F45">
            <v>2.8982358161310513</v>
          </cell>
          <cell r="G45">
            <v>3.2844585052920627</v>
          </cell>
          <cell r="H45">
            <v>3.190067588682489</v>
          </cell>
          <cell r="I45">
            <v>3.0261127283363503</v>
          </cell>
          <cell r="J45">
            <v>3.4530302986183039</v>
          </cell>
          <cell r="K45">
            <v>2.9847914172284566</v>
          </cell>
          <cell r="L45">
            <v>3.3564148141537031</v>
          </cell>
          <cell r="M45">
            <v>3.3543786835799998</v>
          </cell>
          <cell r="N45">
            <v>2.95697323</v>
          </cell>
          <cell r="O45">
            <v>38.142194481723678</v>
          </cell>
          <cell r="W45" t="str">
            <v xml:space="preserve"> Tasa de estadística</v>
          </cell>
          <cell r="Z45">
            <v>9.6377313997012521</v>
          </cell>
          <cell r="AB45">
            <v>9.3727619101056021</v>
          </cell>
          <cell r="AD45">
            <v>9.4639344441831099</v>
          </cell>
          <cell r="AF45">
            <v>9.6677667277337029</v>
          </cell>
          <cell r="AI45">
            <v>38.142194481723678</v>
          </cell>
        </row>
        <row r="46">
          <cell r="B46">
            <v>38.142181396484375</v>
          </cell>
          <cell r="W46">
            <v>38.142181396484375</v>
          </cell>
        </row>
        <row r="47">
          <cell r="B47">
            <v>38.142181396484375</v>
          </cell>
          <cell r="W47">
            <v>38.142181396484375</v>
          </cell>
        </row>
        <row r="48">
          <cell r="B48" t="str">
            <v xml:space="preserve"> TOTAL REC. TRIBUTARIOS</v>
          </cell>
          <cell r="C48">
            <v>4046.7128084062906</v>
          </cell>
          <cell r="D48">
            <v>3681.0892581341905</v>
          </cell>
          <cell r="E48">
            <v>3773.4380982471498</v>
          </cell>
          <cell r="F48">
            <v>3856.6250570895918</v>
          </cell>
          <cell r="G48">
            <v>4318.0155957915376</v>
          </cell>
          <cell r="H48">
            <v>4807.2632926024244</v>
          </cell>
          <cell r="I48">
            <v>4192.7724706869421</v>
          </cell>
          <cell r="J48">
            <v>4184.7363257443694</v>
          </cell>
          <cell r="K48">
            <v>4054.8984329462605</v>
          </cell>
          <cell r="L48">
            <v>3998.7670830700154</v>
          </cell>
          <cell r="M48">
            <v>3916.8791020680296</v>
          </cell>
          <cell r="N48">
            <v>3931.3003258799999</v>
          </cell>
          <cell r="O48">
            <v>48762.497850666805</v>
          </cell>
          <cell r="W48" t="str">
            <v xml:space="preserve"> TOTAL REC. TRIBUTARIOS</v>
          </cell>
          <cell r="Z48">
            <v>11501.24016478763</v>
          </cell>
          <cell r="AB48">
            <v>12981.903945483555</v>
          </cell>
          <cell r="AD48">
            <v>12432.407229377572</v>
          </cell>
          <cell r="AF48">
            <v>11846.946511018044</v>
          </cell>
          <cell r="AI48">
            <v>48762.497850666805</v>
          </cell>
        </row>
        <row r="49">
          <cell r="B49">
            <v>48762.46875</v>
          </cell>
          <cell r="W49">
            <v>48762.46875</v>
          </cell>
        </row>
        <row r="50">
          <cell r="B50">
            <v>48762.46875</v>
          </cell>
          <cell r="W50">
            <v>48762.46875</v>
          </cell>
        </row>
        <row r="51">
          <cell r="B51" t="str">
            <v xml:space="preserve"> TOTAL CON CAP.Y TRANSIT.</v>
          </cell>
          <cell r="C51">
            <v>4530.7445540602066</v>
          </cell>
          <cell r="D51">
            <v>3960.5760223969041</v>
          </cell>
          <cell r="E51">
            <v>4096.0144693724906</v>
          </cell>
          <cell r="F51">
            <v>4206.0627336829621</v>
          </cell>
          <cell r="G51">
            <v>4664.4037185884954</v>
          </cell>
          <cell r="H51">
            <v>5158.9832059312103</v>
          </cell>
          <cell r="I51">
            <v>4683.4319235663606</v>
          </cell>
          <cell r="J51">
            <v>4538.4257364456289</v>
          </cell>
          <cell r="K51">
            <v>4250.5716736212562</v>
          </cell>
          <cell r="L51">
            <v>4345.830765939143</v>
          </cell>
          <cell r="M51">
            <v>4211.0193239315104</v>
          </cell>
          <cell r="N51">
            <v>4298.1494658000001</v>
          </cell>
          <cell r="O51">
            <v>52944.213593336171</v>
          </cell>
          <cell r="W51" t="str">
            <v xml:space="preserve"> TOTAL CON CAP.Y TRANSIT.</v>
          </cell>
          <cell r="Z51">
            <v>12587.335045829601</v>
          </cell>
          <cell r="AB51">
            <v>14029.449658202668</v>
          </cell>
          <cell r="AD51">
            <v>13472.429333633245</v>
          </cell>
          <cell r="AF51">
            <v>12854.999555670653</v>
          </cell>
          <cell r="AI51">
            <v>52944.213593336171</v>
          </cell>
        </row>
        <row r="52">
          <cell r="B52">
            <v>52944.1875</v>
          </cell>
          <cell r="W52">
            <v>52944.1875</v>
          </cell>
        </row>
        <row r="53">
          <cell r="B53">
            <v>52944.1875</v>
          </cell>
          <cell r="W53">
            <v>52944.1875</v>
          </cell>
        </row>
        <row r="54">
          <cell r="B54" t="str">
            <v xml:space="preserve"> COPARTICIPADO (Bruto)</v>
          </cell>
          <cell r="C54">
            <v>2152.9542909992706</v>
          </cell>
          <cell r="D54">
            <v>1806.4808132365104</v>
          </cell>
          <cell r="E54">
            <v>2050.9380863981091</v>
          </cell>
          <cell r="F54">
            <v>2098.0899916473941</v>
          </cell>
          <cell r="G54">
            <v>2329.4198211028165</v>
          </cell>
          <cell r="H54">
            <v>2583.0156503798985</v>
          </cell>
          <cell r="I54">
            <v>2147.2972673430268</v>
          </cell>
          <cell r="J54">
            <v>2230.1685841211138</v>
          </cell>
          <cell r="K54">
            <v>2138.6911402766491</v>
          </cell>
          <cell r="L54">
            <v>2094.8160931136917</v>
          </cell>
          <cell r="M54">
            <v>2097.376091712189</v>
          </cell>
          <cell r="N54">
            <v>2142.5264616279801</v>
          </cell>
          <cell r="O54">
            <v>25871.774291958653</v>
          </cell>
          <cell r="W54" t="str">
            <v xml:space="preserve"> COPARTICIPADO (Bruto)</v>
          </cell>
          <cell r="Z54">
            <v>6010.3731906338908</v>
          </cell>
          <cell r="AB54">
            <v>7010.5254631301086</v>
          </cell>
          <cell r="AD54">
            <v>6516.1569917407896</v>
          </cell>
          <cell r="AF54">
            <v>6334.7186464538609</v>
          </cell>
          <cell r="AI54">
            <v>25871.774291958653</v>
          </cell>
        </row>
        <row r="55">
          <cell r="B55" t="str">
            <v xml:space="preserve"> COPARTICIPADO (Neto) (4)</v>
          </cell>
          <cell r="C55">
            <v>1784.9227558706714</v>
          </cell>
          <cell r="D55">
            <v>1490.4221447283658</v>
          </cell>
          <cell r="E55">
            <v>1697.9713484269075</v>
          </cell>
          <cell r="F55">
            <v>1737.9994466776591</v>
          </cell>
          <cell r="G55">
            <v>1934.4527307223018</v>
          </cell>
          <cell r="H55">
            <v>2149.9248070461158</v>
          </cell>
          <cell r="I55">
            <v>1779.7615365826687</v>
          </cell>
          <cell r="J55">
            <v>1850.1041840223572</v>
          </cell>
          <cell r="K55">
            <v>1772.2783119383184</v>
          </cell>
          <cell r="L55">
            <v>1735.06825057628</v>
          </cell>
          <cell r="M55">
            <v>1737.0154779553607</v>
          </cell>
          <cell r="N55">
            <v>1775.347492383783</v>
          </cell>
          <cell r="O55">
            <v>21445.268486930789</v>
          </cell>
          <cell r="W55" t="str">
            <v xml:space="preserve"> COPARTICIPADO (Neto) (4)</v>
          </cell>
          <cell r="Z55">
            <v>4973.3162490259447</v>
          </cell>
          <cell r="AB55">
            <v>5822.3769844460767</v>
          </cell>
          <cell r="AD55">
            <v>5402.1440325433441</v>
          </cell>
          <cell r="AF55">
            <v>5247.4312209154232</v>
          </cell>
          <cell r="AI55">
            <v>21445.268486930789</v>
          </cell>
        </row>
        <row r="56">
          <cell r="B56">
            <v>21445.265625</v>
          </cell>
          <cell r="W56">
            <v>21445.265625</v>
          </cell>
        </row>
        <row r="57">
          <cell r="B57">
            <v>21445.265625</v>
          </cell>
          <cell r="W57">
            <v>21445.265625</v>
          </cell>
        </row>
        <row r="58">
          <cell r="B58" t="str">
            <v xml:space="preserve"> CLASIF. PRESUPUEST.</v>
          </cell>
          <cell r="C58">
            <v>4046.7128084062906</v>
          </cell>
          <cell r="D58">
            <v>3681.08925813419</v>
          </cell>
          <cell r="E58">
            <v>3773.4380982471498</v>
          </cell>
          <cell r="F58">
            <v>3856.6250570895918</v>
          </cell>
          <cell r="G58">
            <v>4318.0155957915385</v>
          </cell>
          <cell r="H58">
            <v>4807.2632926024235</v>
          </cell>
          <cell r="I58">
            <v>4192.7724706869421</v>
          </cell>
          <cell r="J58">
            <v>4184.7363257443694</v>
          </cell>
          <cell r="K58">
            <v>4054.8984329462605</v>
          </cell>
          <cell r="L58">
            <v>3998.7670830700154</v>
          </cell>
          <cell r="M58">
            <v>3916.8791020680301</v>
          </cell>
          <cell r="N58">
            <v>3931.3003258799999</v>
          </cell>
          <cell r="O58">
            <v>48762.497850666805</v>
          </cell>
          <cell r="W58" t="str">
            <v xml:space="preserve"> CLASIF. PRESUPUEST.</v>
          </cell>
          <cell r="Z58">
            <v>11501.24016478763</v>
          </cell>
          <cell r="AB58">
            <v>12981.903945483555</v>
          </cell>
          <cell r="AD58">
            <v>12432.407229377572</v>
          </cell>
          <cell r="AF58">
            <v>11846.946511018046</v>
          </cell>
          <cell r="AI58">
            <v>48762.497850666805</v>
          </cell>
        </row>
        <row r="59">
          <cell r="B59">
            <v>48762.46875</v>
          </cell>
          <cell r="W59">
            <v>48762.46875</v>
          </cell>
        </row>
        <row r="60">
          <cell r="B60" t="str">
            <v xml:space="preserve"> Administración Nacional</v>
          </cell>
          <cell r="C60">
            <v>2042.5195363966084</v>
          </cell>
          <cell r="D60">
            <v>1845.352776169492</v>
          </cell>
          <cell r="E60">
            <v>1976.2976334945122</v>
          </cell>
          <cell r="F60">
            <v>2142.0370434540546</v>
          </cell>
          <cell r="G60">
            <v>2556.2089730580942</v>
          </cell>
          <cell r="H60">
            <v>2987.0248864872328</v>
          </cell>
          <cell r="I60">
            <v>2117.4399587786261</v>
          </cell>
          <cell r="J60">
            <v>2406.9710677623402</v>
          </cell>
          <cell r="K60">
            <v>2130.4238514415038</v>
          </cell>
          <cell r="L60">
            <v>2224.7266012022797</v>
          </cell>
          <cell r="M60">
            <v>2146.3869201244197</v>
          </cell>
          <cell r="N60">
            <v>2177.1647615700003</v>
          </cell>
          <cell r="O60">
            <v>26752.554009939166</v>
          </cell>
          <cell r="W60" t="str">
            <v xml:space="preserve"> Administración Nacional</v>
          </cell>
          <cell r="Z60">
            <v>5864.1699460606123</v>
          </cell>
          <cell r="AB60">
            <v>7685.2709029993812</v>
          </cell>
          <cell r="AD60">
            <v>6654.8348779824701</v>
          </cell>
          <cell r="AF60">
            <v>6548.2782828966992</v>
          </cell>
          <cell r="AI60">
            <v>26752.554009939166</v>
          </cell>
        </row>
        <row r="61">
          <cell r="B61" t="str">
            <v xml:space="preserve"> Contribuciones Seguridad Social (4)</v>
          </cell>
          <cell r="C61">
            <v>884.6524494441328</v>
          </cell>
          <cell r="D61">
            <v>736.09333188025892</v>
          </cell>
          <cell r="E61">
            <v>708.91505574053394</v>
          </cell>
          <cell r="F61">
            <v>598.34339028018303</v>
          </cell>
          <cell r="G61">
            <v>652.4405342548049</v>
          </cell>
          <cell r="H61">
            <v>704.90132954233241</v>
          </cell>
          <cell r="I61">
            <v>967.47849480888272</v>
          </cell>
          <cell r="J61">
            <v>659.18744153905504</v>
          </cell>
          <cell r="K61">
            <v>828.65980662625009</v>
          </cell>
          <cell r="L61">
            <v>662.09779311658963</v>
          </cell>
          <cell r="M61">
            <v>644.95484594361005</v>
          </cell>
          <cell r="N61">
            <v>643.94456430999981</v>
          </cell>
          <cell r="O61">
            <v>8691.6690374866339</v>
          </cell>
          <cell r="W61" t="str">
            <v xml:space="preserve"> Contribuciones Seguridad Social (4)</v>
          </cell>
          <cell r="Z61">
            <v>2329.6608370649255</v>
          </cell>
          <cell r="AB61">
            <v>1955.6852540773202</v>
          </cell>
          <cell r="AD61">
            <v>2455.325742974188</v>
          </cell>
          <cell r="AF61">
            <v>1950.9972033701995</v>
          </cell>
          <cell r="AI61">
            <v>8691.6690374866339</v>
          </cell>
        </row>
        <row r="62">
          <cell r="B62" t="str">
            <v xml:space="preserve"> Provincias (5)</v>
          </cell>
          <cell r="C62">
            <v>1080.4478089057347</v>
          </cell>
          <cell r="D62">
            <v>1080.403598441666</v>
          </cell>
          <cell r="E62">
            <v>1086.1421932337373</v>
          </cell>
          <cell r="F62">
            <v>1087.3648085006962</v>
          </cell>
          <cell r="G62">
            <v>1091.6079398157949</v>
          </cell>
          <cell r="H62">
            <v>1093.6298933413796</v>
          </cell>
          <cell r="I62">
            <v>1088.9006959202402</v>
          </cell>
          <cell r="J62">
            <v>1091.2483831320246</v>
          </cell>
          <cell r="K62">
            <v>1092.9268588051266</v>
          </cell>
          <cell r="L62">
            <v>1090.9204772045414</v>
          </cell>
          <cell r="M62">
            <v>1096.4024999999999</v>
          </cell>
          <cell r="N62">
            <v>1097.5</v>
          </cell>
          <cell r="O62">
            <v>13077.495157300942</v>
          </cell>
          <cell r="W62" t="str">
            <v xml:space="preserve"> Provincias (5)</v>
          </cell>
          <cell r="Z62">
            <v>3246.9936005811378</v>
          </cell>
          <cell r="AB62">
            <v>3272.6026416578707</v>
          </cell>
          <cell r="AD62">
            <v>3273.0759378573912</v>
          </cell>
          <cell r="AF62">
            <v>3284.8229772045415</v>
          </cell>
          <cell r="AI62">
            <v>13077.495157300942</v>
          </cell>
        </row>
        <row r="63">
          <cell r="B63" t="str">
            <v xml:space="preserve"> No presupuestarios (6)</v>
          </cell>
          <cell r="C63">
            <v>39.093013659814787</v>
          </cell>
          <cell r="D63">
            <v>19.239551642773502</v>
          </cell>
          <cell r="E63">
            <v>2.0832157783663026</v>
          </cell>
          <cell r="F63">
            <v>28.879814854657674</v>
          </cell>
          <cell r="G63">
            <v>17.758148662843919</v>
          </cell>
          <cell r="H63">
            <v>21.707183231479373</v>
          </cell>
          <cell r="I63">
            <v>18.953321179193033</v>
          </cell>
          <cell r="J63">
            <v>27.329433310949277</v>
          </cell>
          <cell r="K63">
            <v>2.8879160733802887</v>
          </cell>
          <cell r="L63">
            <v>21.022211546604872</v>
          </cell>
          <cell r="M63">
            <v>29.134836</v>
          </cell>
          <cell r="N63">
            <v>12.691000000000001</v>
          </cell>
          <cell r="O63">
            <v>240.77964594006303</v>
          </cell>
          <cell r="W63" t="str">
            <v xml:space="preserve"> No presupuestarios (6)</v>
          </cell>
          <cell r="Z63">
            <v>60.415781080954595</v>
          </cell>
          <cell r="AB63">
            <v>68.345146748980966</v>
          </cell>
          <cell r="AD63">
            <v>49.170670563522599</v>
          </cell>
          <cell r="AF63">
            <v>62.848047546604874</v>
          </cell>
          <cell r="AI63">
            <v>240.77964594006303</v>
          </cell>
        </row>
        <row r="64">
          <cell r="B64">
            <v>240.779541015625</v>
          </cell>
          <cell r="W64">
            <v>240.779541015625</v>
          </cell>
        </row>
        <row r="65">
          <cell r="B65">
            <v>240.779541015625</v>
          </cell>
          <cell r="W65">
            <v>240.779541015625</v>
          </cell>
        </row>
        <row r="66">
          <cell r="B66" t="str">
            <v>(1)  : No se contabilizan, por no ser recaudados por la AFIP, el Fondo Especial del Tabaco, los fondos de energía eléctrica, el Impuesto sobre Pasajes Aéreos,</v>
          </cell>
          <cell r="W66" t="str">
            <v>(1)  : No se contabilizan, por no ser recaudados por la AFIP, el Fondo Especial del Tabaco, los fondos de energía eléctrica, el Impuesto sobre Pasajes Aéreos,</v>
          </cell>
        </row>
        <row r="67">
          <cell r="B67" t="str">
            <v xml:space="preserve">         las cajas previsionales de las Fuerzas Armadas y de Seguridad y las Asignaciones Familiares Compensables.</v>
          </cell>
          <cell r="W67" t="str">
            <v xml:space="preserve">         las cajas previsionales de las Fuerzas Armadas y de Seguridad y las Asignaciones Familiares Compensables.</v>
          </cell>
        </row>
        <row r="68">
          <cell r="B68" t="str">
            <v>(2)  : Entradas de Cine, Monotributo Impositivo, Emerg. s/Automotores, Motos, Embarcaciones y Aeronaves, Fac. Pago Dto. 93/2000 Pend. de Distribución y otros menores.</v>
          </cell>
          <cell r="W68" t="str">
            <v>(2)  : Entradas de Cine, Monotributo Impositivo, Emerg. s/Automotores, Motos, Embarcaciones y Aeronaves, Fac. Pago Dto. 93/2000 Pend. de Distribución y otros menores.</v>
          </cell>
        </row>
        <row r="69">
          <cell r="B69" t="str">
            <v>(3)  : Incluye Monotributo previsional.</v>
          </cell>
          <cell r="W69" t="str">
            <v>(3)  : Incluye Monotributo previsional.</v>
          </cell>
        </row>
        <row r="70">
          <cell r="B70" t="str">
            <v>(4)  : Bruto menos 15% y suma fija para provincias.</v>
          </cell>
          <cell r="W70" t="str">
            <v>(4)  : Bruto menos 15% y suma fija para provincias.</v>
          </cell>
        </row>
        <row r="71">
          <cell r="B71" t="str">
            <v>(4)  : Datos provisorios (a partir de abril de 1999), netos de Asignaciones Familiares Compensables.</v>
          </cell>
          <cell r="W71" t="str">
            <v>(4)  : Datos provisorios (a partir de abril de 1999), netos de Asignaciones Familiares Compensables.</v>
          </cell>
        </row>
        <row r="72">
          <cell r="B72" t="str">
            <v>(5)  : 56,66% de Coparticipados (neto), 56,66% del 93, 73% de Bienes Personales, 30% de Monotributo impositivo, y sumas fijas por Pacto Fiscal y Ganancias.</v>
          </cell>
          <cell r="W72" t="str">
            <v>(5)  : 56,66% de Coparticipados (neto), 56,66% del 93, 73% de Bienes Personales, 30% de Monotributo impositivo, y sumas fijas por Pacto Fiscal y Ganancias.</v>
          </cell>
        </row>
        <row r="73">
          <cell r="B73" t="str">
            <v xml:space="preserve">         Durante el año 2000, la distribución mensual por estos conceptos es de $ 1097,5 millones.</v>
          </cell>
          <cell r="W73" t="str">
            <v xml:space="preserve">         Durante el año 2000, la distribución mensual por estos conceptos es de $ 1097,5 millones.</v>
          </cell>
        </row>
        <row r="74">
          <cell r="B74" t="str">
            <v>(6)  : Fondo Solidario de Redistribución.</v>
          </cell>
          <cell r="W74" t="str">
            <v>(6)  : Fondo Solidario de Redistribución.</v>
          </cell>
        </row>
      </sheetData>
      <sheetData sheetId="3" refreshError="1">
        <row r="1">
          <cell r="A1" t="str">
            <v>MACROS</v>
          </cell>
        </row>
      </sheetData>
      <sheetData sheetId="4"/>
      <sheetData sheetId="5"/>
      <sheetData sheetId="6"/>
      <sheetData sheetId="7"/>
    </sheetDataSet>
  </externalBook>
</externalLink>
</file>

<file path=xl/externalLinks/externalLink8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 val="RGDP_data"/>
      <sheetName val="CA_data_(exact_quarters)"/>
      <sheetName val="CA_data"/>
      <sheetName val="K_data"/>
      <sheetName val="Ex_Rate_Daily"/>
      <sheetName val="RealInterest_(Country)_(other)"/>
      <sheetName val="RealInterest_(Country)_(Defaul)"/>
      <sheetName val="RealInterest_(Country)"/>
      <sheetName val="RealInterest_(avg)"/>
      <sheetName val="RGDP_(country)_(%Seas)"/>
      <sheetName val="RGDP_(avg)_(%Seas)"/>
      <sheetName val="RGDP_(country)"/>
      <sheetName val="RGDP_(average)"/>
      <sheetName val="CA_(avg)_(%GDP)_(newQ)_(adj)"/>
      <sheetName val="CA_(%_of_GDP)_(newQ)_(MAvg)"/>
      <sheetName val="CA_(avg)_(%GDP)_(newQ)_Mavg"/>
      <sheetName val="CA_(avg)_(change%GDP)_(newQ)"/>
      <sheetName val="CA_(%_of_GDP)_(newQ)"/>
      <sheetName val="CA_(avg)_(%GDP)_(newQ)"/>
      <sheetName val="CA_(avg)_(change%GDP)"/>
      <sheetName val="CA_(change%_of_GDP)"/>
      <sheetName val="CA_(avg)_(%GDP)"/>
      <sheetName val="CA_(%_of_GDP)"/>
      <sheetName val="K_Liab_(avg)"/>
      <sheetName val="K_Liab_(country)"/>
      <sheetName val="K_Liab_less_FDI_(country)"/>
      <sheetName val="K_Liab_less_FDI_(avg)"/>
      <sheetName val="Primary_Balance_(avg)"/>
      <sheetName val="Interest_(%_of_GDP)"/>
      <sheetName val="Interest_(avg)_(%GDP)"/>
      <sheetName val="Interest_(Change%GDP)"/>
      <sheetName val="Interest_(avg)_(Change%GDP)"/>
      <sheetName val="PrimBal_(Change%GDP)"/>
      <sheetName val="PrimBal_(avg)_(Change%GDP)"/>
      <sheetName val="PrimBal_(%_of_GDP)"/>
      <sheetName val="PrimBal_(avg)_(%GDP)"/>
      <sheetName val="PrimBal_(avg)"/>
      <sheetName val="NomExRate_Daily_Default"/>
      <sheetName val="NomExRate_Daily"/>
      <sheetName val="Ex_rate_bloom"/>
      <sheetName val="REER_(avg)"/>
      <sheetName val="NomExRate_(avg)"/>
      <sheetName val="Inflation_(avg)"/>
      <sheetName val="New_Data"/>
      <sheetName val="ex_rate"/>
      <sheetName val="Int_Reserves"/>
      <sheetName val="Int_Reserves_(scale_t-24)"/>
      <sheetName val="Int_Reserves_(scale_t)"/>
      <sheetName val="Int_Reserves_(scale_t)_res_only"/>
      <sheetName val="Int_Reserves_(scale_t)_(%gdp)"/>
      <sheetName val="Int_Reserves_scale_t_%gdp_restr"/>
      <sheetName val="Int_Reserves_(scale_t)_(avg)"/>
      <sheetName val="Int_Reserves_(scale_t)_(avg_gdp"/>
      <sheetName val="Deposits_(scale_t)_(avg_(2)"/>
      <sheetName val="Deposits_(scale_t)"/>
      <sheetName val="Int_Reserves_USD"/>
      <sheetName val="debt restructuring comparison 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refreshError="1"/>
    </sheetDataSet>
  </externalBook>
</externalLink>
</file>

<file path=xl/externalLinks/externalLink8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6"/>
      <sheetName val="Q5"/>
      <sheetName val="GeoBop"/>
    </sheetNames>
    <sheetDataSet>
      <sheetData sheetId="0" refreshError="1"/>
      <sheetData sheetId="1" refreshError="1"/>
      <sheetData sheetId="2" refreshError="1"/>
    </sheetDataSet>
  </externalBook>
</externalLink>
</file>

<file path=xl/externalLinks/externalLink8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ENERA CUADRO 16"/>
    </sheetNames>
    <definedNames>
      <definedName name="BORRA_CUADROS"/>
      <definedName name="TRANSFERENCIA"/>
    </definedNames>
    <sheetDataSet>
      <sheetData sheetId="0" refreshError="1"/>
    </sheetDataSet>
  </externalBook>
</externalLink>
</file>

<file path=xl/externalLinks/externalLink9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1"/>
      <sheetName val="Hoja2"/>
      <sheetName val="Hoja4"/>
      <sheetName val="Hoja5"/>
      <sheetName val="Hoja3"/>
      <sheetName val="Codigos"/>
      <sheetName val="Consolidado"/>
      <sheetName val="Base Datos"/>
      <sheetName val="bop1actual"/>
      <sheetName val="Serie Precios"/>
      <sheetName val="Precios Niquel"/>
    </sheetNames>
    <sheetDataSet>
      <sheetData sheetId="0" refreshError="1">
        <row r="2">
          <cell r="B2" t="str">
            <v>Sistema de Análisis y Calificación de Riesgo Bancario</v>
          </cell>
        </row>
        <row r="3">
          <cell r="B3" t="str">
            <v>MDBC-97</v>
          </cell>
        </row>
        <row r="4">
          <cell r="B4" t="str">
            <v>Banco Del Caribe, C.A.</v>
          </cell>
        </row>
        <row r="5">
          <cell r="B5" t="str">
            <v>Módulo de Rentabilidad y Beneficios</v>
          </cell>
        </row>
        <row r="9">
          <cell r="B9" t="str">
            <v>Descomposición de la Rentabilidad Patrimonial</v>
          </cell>
          <cell r="F9" t="str">
            <v xml:space="preserve">Estrato de </v>
          </cell>
        </row>
        <row r="10">
          <cell r="B10" t="str">
            <v>Módulo I</v>
          </cell>
          <cell r="F10" t="str">
            <v>Comparación</v>
          </cell>
        </row>
        <row r="11">
          <cell r="F11" t="str">
            <v>Medianos</v>
          </cell>
          <cell r="G11" t="str">
            <v>Privada</v>
          </cell>
        </row>
        <row r="12">
          <cell r="C12" t="str">
            <v>Dic-97</v>
          </cell>
          <cell r="D12">
            <v>35796</v>
          </cell>
          <cell r="E12">
            <v>35827</v>
          </cell>
          <cell r="F12">
            <v>35765</v>
          </cell>
        </row>
        <row r="14">
          <cell r="B14" t="str">
            <v>1.- Margen de Beneficio Neto s/</v>
          </cell>
        </row>
        <row r="15">
          <cell r="B15" t="str">
            <v xml:space="preserve">    Ingresos Ordinarios</v>
          </cell>
          <cell r="C15">
            <v>0.25336624760865417</v>
          </cell>
          <cell r="D15">
            <v>0.22026846883764847</v>
          </cell>
          <cell r="E15">
            <v>0.23861228584459271</v>
          </cell>
          <cell r="F15">
            <v>0.27354807841473588</v>
          </cell>
          <cell r="G15">
            <v>0.23491598804769567</v>
          </cell>
        </row>
        <row r="16">
          <cell r="B16" t="str">
            <v>2.- Ingresos Ordinario s/</v>
          </cell>
        </row>
        <row r="17">
          <cell r="B17" t="str">
            <v xml:space="preserve">    Activo Total Promedio</v>
          </cell>
          <cell r="C17">
            <v>0.22606305209805885</v>
          </cell>
          <cell r="D17">
            <v>0.22377335463277703</v>
          </cell>
          <cell r="E17">
            <v>0.2306517182511115</v>
          </cell>
          <cell r="F17">
            <v>0.22732543438318489</v>
          </cell>
          <cell r="G17">
            <v>0.21705756787147382</v>
          </cell>
        </row>
        <row r="18">
          <cell r="B18" t="str">
            <v>3.-Margen de Beneficio Neto s/</v>
          </cell>
        </row>
        <row r="19">
          <cell r="B19" t="str">
            <v xml:space="preserve">    Activo Total Promedio (1)*(2)</v>
          </cell>
          <cell r="C19">
            <v>5.7276747233044864E-2</v>
          </cell>
          <cell r="D19">
            <v>4.9290214191625908E-2</v>
          </cell>
          <cell r="E19">
            <v>5.5036333725880675E-2</v>
          </cell>
          <cell r="F19">
            <v>6.2184435750315362E-2</v>
          </cell>
          <cell r="G19">
            <v>5.0990293019757035E-2</v>
          </cell>
        </row>
        <row r="20">
          <cell r="B20" t="str">
            <v>4.-Apalancamiento Financiero</v>
          </cell>
          <cell r="C20">
            <v>8.8364482614785675</v>
          </cell>
          <cell r="D20">
            <v>9.5538651306099158</v>
          </cell>
          <cell r="E20">
            <v>9.3155947868143514</v>
          </cell>
          <cell r="F20">
            <v>8.1990483341031286</v>
          </cell>
          <cell r="G20">
            <v>10.53043398836321</v>
          </cell>
        </row>
        <row r="21">
          <cell r="B21" t="str">
            <v xml:space="preserve">5.-Utilidad Líquida s/ </v>
          </cell>
        </row>
        <row r="22">
          <cell r="B22" t="str">
            <v xml:space="preserve">   Margen de Beneficio</v>
          </cell>
          <cell r="C22">
            <v>0.9699012308891628</v>
          </cell>
          <cell r="D22">
            <v>1</v>
          </cell>
          <cell r="E22">
            <v>1</v>
          </cell>
          <cell r="F22">
            <v>0.98397773916135867</v>
          </cell>
          <cell r="G22">
            <v>0.94256048625898037</v>
          </cell>
        </row>
        <row r="23">
          <cell r="B23" t="str">
            <v xml:space="preserve">6.-Rentabilidad </v>
          </cell>
        </row>
        <row r="24">
          <cell r="B24" t="str">
            <v xml:space="preserve">    Patrimonial (ROE)</v>
          </cell>
          <cell r="C24">
            <v>0.49088933378525035</v>
          </cell>
          <cell r="D24">
            <v>0.47091205864566876</v>
          </cell>
          <cell r="E24">
            <v>0.51269618354218893</v>
          </cell>
          <cell r="F24">
            <v>0.5016841934765438</v>
          </cell>
          <cell r="G24">
            <v>0.50610777268866702</v>
          </cell>
        </row>
        <row r="26">
          <cell r="F26" t="str">
            <v xml:space="preserve">Estrato de </v>
          </cell>
        </row>
        <row r="27">
          <cell r="F27" t="str">
            <v>Comparación</v>
          </cell>
        </row>
        <row r="28">
          <cell r="F28" t="str">
            <v>Medianos</v>
          </cell>
          <cell r="G28" t="str">
            <v>Privada</v>
          </cell>
        </row>
        <row r="29">
          <cell r="C29" t="str">
            <v>Dic-97</v>
          </cell>
          <cell r="D29">
            <v>35796</v>
          </cell>
          <cell r="E29">
            <v>35827</v>
          </cell>
          <cell r="F29">
            <v>35765</v>
          </cell>
        </row>
        <row r="31">
          <cell r="B31" t="str">
            <v>1.- Margen de Utilidad Neta</v>
          </cell>
          <cell r="C31">
            <v>0.24574023542140205</v>
          </cell>
          <cell r="D31">
            <v>0.22026846883764847</v>
          </cell>
          <cell r="E31">
            <v>0.23861228584459271</v>
          </cell>
          <cell r="F31">
            <v>0.26916521975046587</v>
          </cell>
          <cell r="G31">
            <v>0.22142252792424486</v>
          </cell>
        </row>
        <row r="32">
          <cell r="B32" t="str">
            <v>2.- Intensidad del Activo</v>
          </cell>
          <cell r="C32">
            <v>0.22606305209805885</v>
          </cell>
          <cell r="D32">
            <v>0.22377335463277703</v>
          </cell>
          <cell r="E32">
            <v>0.2306517182511115</v>
          </cell>
          <cell r="F32">
            <v>0.22732543438318489</v>
          </cell>
          <cell r="G32">
            <v>0.21705756787147382</v>
          </cell>
        </row>
        <row r="33">
          <cell r="B33" t="str">
            <v>3.- Retorno de la Inversión (1)*(2)</v>
          </cell>
          <cell r="C33">
            <v>5.5552787642657663E-2</v>
          </cell>
          <cell r="D33">
            <v>4.9290214191625908E-2</v>
          </cell>
          <cell r="E33">
            <v>5.5036333725880675E-2</v>
          </cell>
          <cell r="F33">
            <v>6.1188100500620068E-2</v>
          </cell>
          <cell r="G33">
            <v>4.8061435383190083E-2</v>
          </cell>
        </row>
        <row r="34">
          <cell r="B34" t="str">
            <v>4.- Apalancamiento Financiero</v>
          </cell>
          <cell r="C34">
            <v>8.8364482614785675</v>
          </cell>
          <cell r="D34">
            <v>9.5538651306099158</v>
          </cell>
          <cell r="E34">
            <v>9.3155947868143514</v>
          </cell>
          <cell r="F34">
            <v>8.1990483341031286</v>
          </cell>
          <cell r="G34">
            <v>10.53043398836321</v>
          </cell>
        </row>
        <row r="35">
          <cell r="B35" t="str">
            <v>5.- Rentabilidad Patrimonial (3)*(4)</v>
          </cell>
          <cell r="C35">
            <v>0.49088933378525035</v>
          </cell>
          <cell r="D35">
            <v>0.47091205864566876</v>
          </cell>
          <cell r="E35">
            <v>0.51269618354218893</v>
          </cell>
          <cell r="F35">
            <v>0.5016841934765438</v>
          </cell>
          <cell r="G35">
            <v>0.50610777268866702</v>
          </cell>
        </row>
        <row r="37">
          <cell r="B37" t="str">
            <v xml:space="preserve">Descomposición de la Rentabilidad </v>
          </cell>
        </row>
        <row r="38">
          <cell r="B38" t="str">
            <v>Sin Ingresos Extraordinarios</v>
          </cell>
          <cell r="F38" t="str">
            <v xml:space="preserve">Estrato de </v>
          </cell>
        </row>
        <row r="39">
          <cell r="F39" t="str">
            <v>Comparación</v>
          </cell>
        </row>
        <row r="40">
          <cell r="F40" t="str">
            <v>Medianos</v>
          </cell>
          <cell r="G40" t="str">
            <v>Privada</v>
          </cell>
        </row>
        <row r="41">
          <cell r="C41" t="str">
            <v>Dic-97</v>
          </cell>
          <cell r="D41">
            <v>35796</v>
          </cell>
          <cell r="E41">
            <v>35827</v>
          </cell>
          <cell r="F41">
            <v>35765</v>
          </cell>
        </row>
        <row r="42">
          <cell r="B42" t="str">
            <v>1.- Margen Total del Negocio s/</v>
          </cell>
        </row>
        <row r="43">
          <cell r="B43" t="str">
            <v xml:space="preserve">    Ingresos Ordinarios</v>
          </cell>
          <cell r="C43">
            <v>0.25669571877353525</v>
          </cell>
          <cell r="D43">
            <v>0.22167728835383735</v>
          </cell>
          <cell r="E43">
            <v>0.2400365828427104</v>
          </cell>
          <cell r="F43">
            <v>0.27394727869890678</v>
          </cell>
          <cell r="G43">
            <v>0.23361163628922754</v>
          </cell>
        </row>
        <row r="44">
          <cell r="B44" t="str">
            <v>2.- Ingresos Ordinarios s/</v>
          </cell>
        </row>
        <row r="45">
          <cell r="B45" t="str">
            <v xml:space="preserve">    Activo Total Promedio</v>
          </cell>
          <cell r="C45">
            <v>0.22606305209805885</v>
          </cell>
          <cell r="D45">
            <v>0.22377335463277703</v>
          </cell>
          <cell r="E45">
            <v>0.2306517182511115</v>
          </cell>
          <cell r="F45">
            <v>0.22732543438318489</v>
          </cell>
          <cell r="G45">
            <v>0.21705756787147382</v>
          </cell>
        </row>
        <row r="46">
          <cell r="B46" t="str">
            <v>3.- Margen Total del Negocio s/</v>
          </cell>
        </row>
        <row r="47">
          <cell r="B47" t="str">
            <v xml:space="preserve">    Activo Total Promedio (1)*(2)</v>
          </cell>
          <cell r="C47">
            <v>5.8029417646450365E-2</v>
          </cell>
          <cell r="D47">
            <v>4.9605470460835618E-2</v>
          </cell>
          <cell r="E47">
            <v>5.5364850275796421E-2</v>
          </cell>
          <cell r="F47">
            <v>6.22751841283204E-2</v>
          </cell>
          <cell r="G47">
            <v>5.070717359941506E-2</v>
          </cell>
        </row>
        <row r="49">
          <cell r="B49" t="str">
            <v>4.-Apalancamiento Financiero</v>
          </cell>
          <cell r="C49">
            <v>8.8364482614785675</v>
          </cell>
          <cell r="D49">
            <v>9.5538651306099158</v>
          </cell>
          <cell r="E49">
            <v>9.3155947868143514</v>
          </cell>
          <cell r="F49">
            <v>8.1990483341031286</v>
          </cell>
          <cell r="G49">
            <v>10.53043398836321</v>
          </cell>
        </row>
        <row r="50">
          <cell r="B50" t="str">
            <v>5.- Utilidad Líquida sin Ing. Ext.</v>
          </cell>
        </row>
        <row r="51">
          <cell r="B51" t="str">
            <v xml:space="preserve">    Margen Total del Negocio</v>
          </cell>
          <cell r="C51">
            <v>0.9569797802435992</v>
          </cell>
          <cell r="D51">
            <v>0.9936447277632694</v>
          </cell>
          <cell r="E51">
            <v>0.99406633363444019</v>
          </cell>
          <cell r="F51">
            <v>0.96849927388329471</v>
          </cell>
          <cell r="G51">
            <v>0.92269812979195165</v>
          </cell>
        </row>
        <row r="52">
          <cell r="B52" t="str">
            <v>6.- Rentabilidad Patrimonial</v>
          </cell>
        </row>
        <row r="53">
          <cell r="B53" t="str">
            <v xml:space="preserve">    Sin Ing. Extraord. (3*4*5)</v>
          </cell>
          <cell r="C53">
            <v>0.49071429880520617</v>
          </cell>
          <cell r="D53">
            <v>0.47091205864566882</v>
          </cell>
          <cell r="E53">
            <v>0.51269618354218893</v>
          </cell>
          <cell r="F53">
            <v>0.49451306072255885</v>
          </cell>
          <cell r="G53">
            <v>0.49269177721651353</v>
          </cell>
        </row>
        <row r="55">
          <cell r="B55" t="str">
            <v>Evolución de la Cuenta de Resultados</v>
          </cell>
        </row>
        <row r="56">
          <cell r="B56" t="str">
            <v>( % ATP)</v>
          </cell>
          <cell r="F56" t="str">
            <v xml:space="preserve">Estrato de </v>
          </cell>
        </row>
        <row r="57">
          <cell r="F57" t="str">
            <v>Comparación</v>
          </cell>
        </row>
        <row r="58">
          <cell r="F58" t="str">
            <v>Medianos</v>
          </cell>
          <cell r="G58" t="str">
            <v>Privada</v>
          </cell>
        </row>
        <row r="59">
          <cell r="C59" t="str">
            <v>Dic-97</v>
          </cell>
          <cell r="D59">
            <v>35796</v>
          </cell>
          <cell r="E59">
            <v>35827</v>
          </cell>
          <cell r="F59">
            <v>35765</v>
          </cell>
        </row>
        <row r="61">
          <cell r="B61" t="str">
            <v>1.-Margen Financiero Bruto</v>
          </cell>
          <cell r="C61">
            <v>0.17427387856428647</v>
          </cell>
          <cell r="D61">
            <v>0.15627607687336273</v>
          </cell>
          <cell r="E61">
            <v>0.16379779248655468</v>
          </cell>
          <cell r="F61">
            <v>0.14931109387022176</v>
          </cell>
          <cell r="G61">
            <v>0.1498012439973079</v>
          </cell>
        </row>
        <row r="62">
          <cell r="B62" t="str">
            <v>2.-Ingresos por Op. Acc. y Conexas</v>
          </cell>
          <cell r="C62">
            <v>1.3234403337585767E-2</v>
          </cell>
          <cell r="D62">
            <v>8.6240876875336089E-3</v>
          </cell>
          <cell r="E62">
            <v>1.0122991729181113E-2</v>
          </cell>
          <cell r="F62">
            <v>3.0169037002136873E-2</v>
          </cell>
          <cell r="G62">
            <v>2.0195818639643866E-2</v>
          </cell>
        </row>
        <row r="63">
          <cell r="B63" t="str">
            <v>3.-Ingresos Extraordinarios</v>
          </cell>
          <cell r="C63">
            <v>-8.2750060338585669E-4</v>
          </cell>
          <cell r="D63">
            <v>-3.1525626920970708E-4</v>
          </cell>
          <cell r="E63">
            <v>-3.2851654991572146E-4</v>
          </cell>
          <cell r="F63">
            <v>-9.0748378005016901E-5</v>
          </cell>
          <cell r="G63">
            <v>2.8312942376642036E-4</v>
          </cell>
        </row>
        <row r="64">
          <cell r="B64" t="str">
            <v>4.-Transferencias y Apartados</v>
          </cell>
          <cell r="C64">
            <v>1.3961590180326172E-2</v>
          </cell>
          <cell r="D64">
            <v>1.4609989225296872E-2</v>
          </cell>
          <cell r="E64">
            <v>1.3335604657719807E-2</v>
          </cell>
          <cell r="F64">
            <v>1.435583984163437E-2</v>
          </cell>
          <cell r="G64">
            <v>1.8443299449311303E-2</v>
          </cell>
        </row>
        <row r="65">
          <cell r="B65" t="str">
            <v>5.-ISLR</v>
          </cell>
          <cell r="C65">
            <v>1.7239595903872013E-3</v>
          </cell>
          <cell r="D65">
            <v>0</v>
          </cell>
          <cell r="E65">
            <v>0</v>
          </cell>
          <cell r="F65">
            <v>1.1580660795612631E-3</v>
          </cell>
          <cell r="G65">
            <v>2.8618296908735339E-3</v>
          </cell>
        </row>
        <row r="66">
          <cell r="B66" t="str">
            <v xml:space="preserve">6.-Productos Totales </v>
          </cell>
          <cell r="C66">
            <v>0.17099523152777302</v>
          </cell>
          <cell r="D66">
            <v>0.14997491906638977</v>
          </cell>
          <cell r="E66">
            <v>0.16025666300810026</v>
          </cell>
          <cell r="F66">
            <v>0.16387547657315799</v>
          </cell>
          <cell r="G66">
            <v>0.14897506292053336</v>
          </cell>
        </row>
        <row r="67">
          <cell r="B67" t="str">
            <v>7.-Costos de Transformación</v>
          </cell>
          <cell r="C67">
            <v>0.11544244388511532</v>
          </cell>
          <cell r="D67">
            <v>0.10068470487476382</v>
          </cell>
          <cell r="E67">
            <v>0.10522032928221957</v>
          </cell>
          <cell r="F67">
            <v>0.1026873429295294</v>
          </cell>
          <cell r="G67">
            <v>0.10091364829444906</v>
          </cell>
        </row>
        <row r="68">
          <cell r="B68" t="str">
            <v xml:space="preserve">8.-R.O.A. </v>
          </cell>
          <cell r="C68">
            <v>5.5552787642657697E-2</v>
          </cell>
          <cell r="D68">
            <v>4.929021419162595E-2</v>
          </cell>
          <cell r="E68">
            <v>5.5036333725880696E-2</v>
          </cell>
          <cell r="F68">
            <v>6.1188133643628587E-2</v>
          </cell>
          <cell r="G68">
            <v>4.8061414626084306E-2</v>
          </cell>
        </row>
        <row r="69">
          <cell r="B69" t="str">
            <v xml:space="preserve">9.-Apalancamiento (veces) </v>
          </cell>
          <cell r="C69">
            <v>8.8364482614785675</v>
          </cell>
          <cell r="D69">
            <v>9.5538651306099158</v>
          </cell>
          <cell r="E69">
            <v>9.3155947868143514</v>
          </cell>
          <cell r="F69">
            <v>8.1990483341031286</v>
          </cell>
          <cell r="G69">
            <v>10.53043398836321</v>
          </cell>
        </row>
        <row r="70">
          <cell r="B70" t="str">
            <v xml:space="preserve">10.-R.O.E. ( % sobre Patrimonio ) </v>
          </cell>
          <cell r="C70">
            <v>0.49088933378525068</v>
          </cell>
          <cell r="D70">
            <v>0.47091205864566921</v>
          </cell>
          <cell r="E70">
            <v>0.51269618354218904</v>
          </cell>
          <cell r="F70">
            <v>0.50168446521767252</v>
          </cell>
          <cell r="G70">
            <v>0.50610755410733488</v>
          </cell>
        </row>
        <row r="71">
          <cell r="B71" t="str">
            <v>11.- Inflación ( Variación IPC )</v>
          </cell>
          <cell r="C71">
            <v>0.376</v>
          </cell>
          <cell r="D71">
            <v>0.36799999999999999</v>
          </cell>
          <cell r="E71">
            <v>0.36699999999999999</v>
          </cell>
          <cell r="F71">
            <v>0.376</v>
          </cell>
          <cell r="G71">
            <v>0.376</v>
          </cell>
        </row>
        <row r="72">
          <cell r="B72" t="str">
            <v xml:space="preserve">12.- R.O.E.  Real </v>
          </cell>
          <cell r="C72">
            <v>0.11488933378525068</v>
          </cell>
          <cell r="D72">
            <v>0.10291205864566921</v>
          </cell>
          <cell r="E72">
            <v>0.14569618354218905</v>
          </cell>
          <cell r="F72">
            <v>0.12568446521767251</v>
          </cell>
          <cell r="G72">
            <v>0.13010755410733488</v>
          </cell>
        </row>
        <row r="73">
          <cell r="B73" t="str">
            <v>13.- Rentabilidad Operativa</v>
          </cell>
          <cell r="C73">
            <v>0.62949388278700613</v>
          </cell>
          <cell r="D73">
            <v>0.61049392526381918</v>
          </cell>
          <cell r="E73">
            <v>0.63692527277066069</v>
          </cell>
          <cell r="F73">
            <v>0.62827005730333274</v>
          </cell>
          <cell r="G73">
            <v>0.72817531918827771</v>
          </cell>
        </row>
        <row r="74">
          <cell r="B74" t="str">
            <v xml:space="preserve">14.- Eficiencia Media </v>
          </cell>
          <cell r="C74">
            <v>0.67512083731039707</v>
          </cell>
          <cell r="D74">
            <v>0.67134361866328773</v>
          </cell>
          <cell r="E74">
            <v>0.6565738191921614</v>
          </cell>
          <cell r="F74">
            <v>0.62661811929918187</v>
          </cell>
          <cell r="G74">
            <v>0.67738617669373735</v>
          </cell>
        </row>
      </sheetData>
      <sheetData sheetId="1" refreshError="1">
        <row r="2">
          <cell r="B2" t="str">
            <v>Sistema de Análisis y Calificación de Riesgo Bancario</v>
          </cell>
        </row>
        <row r="3">
          <cell r="B3" t="str">
            <v>MDBC-98</v>
          </cell>
        </row>
        <row r="4">
          <cell r="B4" t="str">
            <v>Banco Del Caribe, C.A.</v>
          </cell>
        </row>
        <row r="6">
          <cell r="B6" t="str">
            <v>Módulo de Gestión Administrativa</v>
          </cell>
        </row>
        <row r="8">
          <cell r="F8" t="str">
            <v>Estrato de Comparación</v>
          </cell>
        </row>
        <row r="9">
          <cell r="F9" t="str">
            <v>Medianos</v>
          </cell>
          <cell r="G9" t="str">
            <v>Privada</v>
          </cell>
        </row>
        <row r="10">
          <cell r="C10" t="str">
            <v>Dic-97</v>
          </cell>
          <cell r="D10">
            <v>35796</v>
          </cell>
          <cell r="E10">
            <v>35827</v>
          </cell>
          <cell r="F10">
            <v>35765</v>
          </cell>
        </row>
        <row r="12">
          <cell r="B12" t="str">
            <v>1.- Costo Medio de Pasivo Oneroso</v>
          </cell>
          <cell r="C12">
            <v>7.9428936068693709E-2</v>
          </cell>
          <cell r="D12">
            <v>0.111187753056771</v>
          </cell>
          <cell r="E12">
            <v>0.10775144596507111</v>
          </cell>
          <cell r="F12">
            <v>8.9756297980370631E-2</v>
          </cell>
          <cell r="G12">
            <v>8.7147674832039973E-2</v>
          </cell>
        </row>
        <row r="13">
          <cell r="B13" t="str">
            <v>2.- Grado de Absorción del</v>
          </cell>
        </row>
        <row r="14">
          <cell r="B14" t="str">
            <v xml:space="preserve">     Margen Financiero</v>
          </cell>
          <cell r="C14">
            <v>0.65718625219207105</v>
          </cell>
          <cell r="D14">
            <v>0.64427458693087747</v>
          </cell>
          <cell r="E14">
            <v>0.64063559569085426</v>
          </cell>
          <cell r="F14">
            <v>0.71665754540581927</v>
          </cell>
          <cell r="G14">
            <v>0.66273768477185169</v>
          </cell>
        </row>
        <row r="15">
          <cell r="B15" t="str">
            <v>3.- Gastos de Personal como %</v>
          </cell>
        </row>
        <row r="16">
          <cell r="B16" t="str">
            <v xml:space="preserve">     Activo Total Promedio</v>
          </cell>
          <cell r="C16">
            <v>5.198822880391684E-2</v>
          </cell>
          <cell r="D16">
            <v>4.7094148063365517E-2</v>
          </cell>
          <cell r="E16">
            <v>4.650481795607754E-2</v>
          </cell>
          <cell r="F16">
            <v>3.9516345591179697E-2</v>
          </cell>
          <cell r="G16">
            <v>3.9281054593239169E-2</v>
          </cell>
        </row>
        <row r="17">
          <cell r="B17" t="str">
            <v>4.- Gastos Operativos como %</v>
          </cell>
        </row>
        <row r="18">
          <cell r="B18" t="str">
            <v xml:space="preserve">     Activo Total Promedio</v>
          </cell>
          <cell r="C18">
            <v>5.3443254146122818E-2</v>
          </cell>
          <cell r="D18">
            <v>4.2717110573910817E-2</v>
          </cell>
          <cell r="E18">
            <v>4.7632756970602375E-2</v>
          </cell>
          <cell r="F18">
            <v>5.1599680050457702E-2</v>
          </cell>
          <cell r="G18">
            <v>5.0993076472617145E-2</v>
          </cell>
        </row>
        <row r="19">
          <cell r="B19" t="str">
            <v xml:space="preserve">5.- Gastos por Aporte a FOGADE </v>
          </cell>
        </row>
        <row r="20">
          <cell r="B20" t="str">
            <v xml:space="preserve">     como % Activo Total Promedio</v>
          </cell>
          <cell r="C20">
            <v>9.7990380305485649E-3</v>
          </cell>
          <cell r="D20">
            <v>1.0721822454205046E-2</v>
          </cell>
          <cell r="E20">
            <v>1.0837483204315778E-2</v>
          </cell>
          <cell r="F20">
            <v>1.1315608399616473E-2</v>
          </cell>
          <cell r="G20">
            <v>1.0423413249663612E-2</v>
          </cell>
        </row>
        <row r="21">
          <cell r="B21" t="str">
            <v>6.- Gastos por Aporte a SUDEBAN</v>
          </cell>
        </row>
        <row r="22">
          <cell r="B22" t="str">
            <v xml:space="preserve">     como % Activo Total Promedio</v>
          </cell>
          <cell r="C22">
            <v>2.1192290452711789E-4</v>
          </cell>
          <cell r="D22">
            <v>1.5162378328243634E-4</v>
          </cell>
          <cell r="E22">
            <v>2.4527115122387276E-4</v>
          </cell>
          <cell r="F22">
            <v>2.557582502031204E-4</v>
          </cell>
          <cell r="G22">
            <v>2.161314883464385E-4</v>
          </cell>
        </row>
        <row r="23">
          <cell r="B23" t="str">
            <v xml:space="preserve">7.- Gastos de Transformación </v>
          </cell>
        </row>
        <row r="24">
          <cell r="B24" t="str">
            <v xml:space="preserve">     como % Activo Total Promedio</v>
          </cell>
          <cell r="C24">
            <v>0.11544244388511532</v>
          </cell>
          <cell r="D24">
            <v>0.10068470487476382</v>
          </cell>
          <cell r="E24">
            <v>0.10522032928221957</v>
          </cell>
          <cell r="F24">
            <v>0.1026873429295294</v>
          </cell>
          <cell r="G24">
            <v>0.10091364829444906</v>
          </cell>
        </row>
        <row r="25">
          <cell r="B25" t="str">
            <v xml:space="preserve">8.- Ingresos Ordinario s/ </v>
          </cell>
        </row>
        <row r="26">
          <cell r="B26" t="str">
            <v xml:space="preserve">     Gastos de Transformación </v>
          </cell>
          <cell r="C26">
            <v>1.9582316909630713</v>
          </cell>
          <cell r="D26">
            <v>2.2225158718110802</v>
          </cell>
          <cell r="E26">
            <v>2.1920832202726026</v>
          </cell>
          <cell r="F26">
            <v>2.2137629419352112</v>
          </cell>
          <cell r="G26">
            <v>2.1509238001002235</v>
          </cell>
        </row>
        <row r="27">
          <cell r="B27" t="str">
            <v>9.- Intensidad de los Activos</v>
          </cell>
        </row>
        <row r="28">
          <cell r="B28" t="str">
            <v xml:space="preserve">      Fijos</v>
          </cell>
          <cell r="C28">
            <v>5.5549846330464705</v>
          </cell>
          <cell r="D28">
            <v>6.1783544327629691</v>
          </cell>
          <cell r="E28">
            <v>6.2549821841765629</v>
          </cell>
          <cell r="F28">
            <v>3.6845232074339318</v>
          </cell>
          <cell r="G28">
            <v>5.0877955706736993</v>
          </cell>
        </row>
        <row r="31">
          <cell r="B31" t="str">
            <v>Módulo de Intermediación</v>
          </cell>
        </row>
        <row r="32">
          <cell r="F32" t="str">
            <v>Estrato de Comparación</v>
          </cell>
        </row>
        <row r="33">
          <cell r="F33" t="str">
            <v>Medianos</v>
          </cell>
          <cell r="G33" t="str">
            <v>Privada</v>
          </cell>
        </row>
        <row r="34">
          <cell r="C34" t="str">
            <v>Dic-97</v>
          </cell>
          <cell r="D34">
            <v>35796</v>
          </cell>
          <cell r="E34">
            <v>35827</v>
          </cell>
          <cell r="F34">
            <v>35827</v>
          </cell>
        </row>
        <row r="35">
          <cell r="B35" t="str">
            <v>1.- Coeficiente de Intermediación</v>
          </cell>
        </row>
        <row r="36">
          <cell r="B36" t="str">
            <v xml:space="preserve">    en Operaciones Activas</v>
          </cell>
          <cell r="C36">
            <v>0.86993364506930981</v>
          </cell>
          <cell r="D36">
            <v>0.84723479834144344</v>
          </cell>
          <cell r="E36">
            <v>0.88385736866363851</v>
          </cell>
          <cell r="F36">
            <v>0.84912183910558947</v>
          </cell>
          <cell r="G36">
            <v>0.8478424030231807</v>
          </cell>
        </row>
        <row r="37">
          <cell r="B37" t="str">
            <v>2.- Coeficiente de Intermediación</v>
          </cell>
        </row>
        <row r="38">
          <cell r="B38" t="str">
            <v xml:space="preserve">     en Créditos</v>
          </cell>
          <cell r="C38">
            <v>0.80304878838584481</v>
          </cell>
          <cell r="D38">
            <v>0.7768716280300918</v>
          </cell>
          <cell r="E38">
            <v>0.80436226775265995</v>
          </cell>
          <cell r="F38">
            <v>0.65204901466779508</v>
          </cell>
          <cell r="G38">
            <v>0.67855475985163582</v>
          </cell>
        </row>
        <row r="39">
          <cell r="B39" t="str">
            <v>3.- Coeficiente de Intermediación</v>
          </cell>
        </row>
        <row r="40">
          <cell r="B40" t="str">
            <v xml:space="preserve">     Inversiones</v>
          </cell>
          <cell r="C40">
            <v>6.6884856683465055E-2</v>
          </cell>
          <cell r="D40">
            <v>7.0363170311351531E-2</v>
          </cell>
          <cell r="E40">
            <v>7.9495100910978569E-2</v>
          </cell>
          <cell r="F40">
            <v>0.19707282443779436</v>
          </cell>
          <cell r="G40">
            <v>0.16928764317154493</v>
          </cell>
        </row>
        <row r="41">
          <cell r="B41" t="str">
            <v>4.- Coeficiente de Intermediación</v>
          </cell>
        </row>
        <row r="42">
          <cell r="B42" t="str">
            <v xml:space="preserve">     Inversiones Temporales</v>
          </cell>
          <cell r="C42">
            <v>0</v>
          </cell>
          <cell r="D42">
            <v>1.5600599349475912E-7</v>
          </cell>
          <cell r="E42">
            <v>2.7694675546169078E-3</v>
          </cell>
          <cell r="F42">
            <v>7.8742415426164253E-2</v>
          </cell>
          <cell r="G42">
            <v>9.092026033060549E-2</v>
          </cell>
        </row>
        <row r="43">
          <cell r="B43" t="str">
            <v>5.- Coeficiente de Intermediación</v>
          </cell>
        </row>
        <row r="44">
          <cell r="B44" t="str">
            <v xml:space="preserve">     Inversiones Permanentes</v>
          </cell>
          <cell r="C44">
            <v>6.6884856683465055E-2</v>
          </cell>
          <cell r="D44">
            <v>7.0363014305358032E-2</v>
          </cell>
          <cell r="E44">
            <v>7.6725633356361678E-2</v>
          </cell>
          <cell r="F44">
            <v>0.11833040901163011</v>
          </cell>
          <cell r="G44">
            <v>7.8367382840939442E-2</v>
          </cell>
        </row>
        <row r="45">
          <cell r="B45" t="str">
            <v>6.- Coeficiente de Intermediación</v>
          </cell>
        </row>
        <row r="46">
          <cell r="B46" t="str">
            <v xml:space="preserve">     Valores de la Nación</v>
          </cell>
          <cell r="C46">
            <v>5.0251416929769935E-2</v>
          </cell>
          <cell r="D46">
            <v>5.3285865368166055E-2</v>
          </cell>
          <cell r="E46">
            <v>5.7864346783589343E-2</v>
          </cell>
          <cell r="F46">
            <v>9.9338589287740503E-2</v>
          </cell>
          <cell r="G46">
            <v>8.9372943361617302E-2</v>
          </cell>
        </row>
        <row r="47">
          <cell r="B47" t="str">
            <v>7.- Coeficiente de Intermediación</v>
          </cell>
        </row>
        <row r="48">
          <cell r="B48" t="str">
            <v xml:space="preserve">     Valores Privados</v>
          </cell>
          <cell r="C48">
            <v>1.663343975369512E-2</v>
          </cell>
          <cell r="D48">
            <v>1.7077304943185476E-2</v>
          </cell>
          <cell r="E48">
            <v>2.1630754127389226E-2</v>
          </cell>
          <cell r="F48">
            <v>9.7734235150053861E-2</v>
          </cell>
          <cell r="G48">
            <v>7.9914699809927631E-2</v>
          </cell>
        </row>
        <row r="50">
          <cell r="B50" t="str">
            <v>Módulo de Liquidez</v>
          </cell>
        </row>
        <row r="51">
          <cell r="F51" t="str">
            <v>Estrato de Comparación</v>
          </cell>
        </row>
        <row r="52">
          <cell r="F52" t="str">
            <v>Medianos</v>
          </cell>
          <cell r="G52" t="str">
            <v>Privada</v>
          </cell>
        </row>
        <row r="53">
          <cell r="C53" t="str">
            <v>Dic-97</v>
          </cell>
          <cell r="D53">
            <v>35796</v>
          </cell>
          <cell r="E53">
            <v>35827</v>
          </cell>
          <cell r="F53">
            <v>35827</v>
          </cell>
        </row>
        <row r="55">
          <cell r="B55" t="str">
            <v>1.- Coef. de Liquidez Total</v>
          </cell>
          <cell r="C55">
            <v>0.47292209026773974</v>
          </cell>
          <cell r="D55">
            <v>0.47322517172380946</v>
          </cell>
          <cell r="E55">
            <v>0.48418152608480997</v>
          </cell>
          <cell r="F55">
            <v>0.49640275158053537</v>
          </cell>
          <cell r="G55">
            <v>0.46170845672495192</v>
          </cell>
        </row>
        <row r="57">
          <cell r="B57" t="str">
            <v>2.- Coef. de Liquidez Mínima</v>
          </cell>
          <cell r="C57">
            <v>0.23747090288715408</v>
          </cell>
          <cell r="D57">
            <v>0.22477854220492283</v>
          </cell>
          <cell r="E57">
            <v>0.21319286014622202</v>
          </cell>
          <cell r="F57">
            <v>0.21228938371399977</v>
          </cell>
          <cell r="G57">
            <v>0.19238826400006445</v>
          </cell>
        </row>
        <row r="59">
          <cell r="B59" t="str">
            <v xml:space="preserve">3.- Coef. de Liquidez Adicional </v>
          </cell>
          <cell r="C59">
            <v>0.23545118738058565</v>
          </cell>
          <cell r="D59">
            <v>0.24844662951888663</v>
          </cell>
          <cell r="E59">
            <v>0.27098866593858795</v>
          </cell>
          <cell r="F59">
            <v>0.28411336786653563</v>
          </cell>
          <cell r="G59">
            <v>0.2693201927248875</v>
          </cell>
        </row>
        <row r="61">
          <cell r="B61" t="str">
            <v>4.- Coef. de Liquidez Restringida</v>
          </cell>
          <cell r="C61">
            <v>0.28672448867265143</v>
          </cell>
          <cell r="D61">
            <v>0.31078414300572776</v>
          </cell>
          <cell r="E61">
            <v>0.29852400119681644</v>
          </cell>
          <cell r="F61">
            <v>0.34834265647052032</v>
          </cell>
          <cell r="G61">
            <v>0.31670788775722186</v>
          </cell>
        </row>
        <row r="63">
          <cell r="B63" t="str">
            <v>5.- Prueba Acida de Liquidez</v>
          </cell>
          <cell r="C63">
            <v>0.21652890426282037</v>
          </cell>
          <cell r="D63">
            <v>0.24032814807876218</v>
          </cell>
          <cell r="E63">
            <v>0.22595773301277966</v>
          </cell>
          <cell r="F63">
            <v>0.22429249235926987</v>
          </cell>
          <cell r="G63">
            <v>0.21556491468711805</v>
          </cell>
        </row>
        <row r="65">
          <cell r="B65" t="str">
            <v>Mezcla de Depósitos</v>
          </cell>
        </row>
        <row r="66">
          <cell r="B66" t="str">
            <v>Cifras como % del Total de los Depósitos</v>
          </cell>
        </row>
        <row r="67">
          <cell r="F67" t="str">
            <v>Estrato de Comparación</v>
          </cell>
        </row>
        <row r="68">
          <cell r="F68" t="str">
            <v>Medianos</v>
          </cell>
          <cell r="G68" t="str">
            <v>Privada</v>
          </cell>
        </row>
        <row r="69">
          <cell r="C69" t="str">
            <v>Dic-97</v>
          </cell>
          <cell r="D69">
            <v>35796</v>
          </cell>
          <cell r="E69">
            <v>35827</v>
          </cell>
          <cell r="F69">
            <v>35827</v>
          </cell>
        </row>
        <row r="71">
          <cell r="B71" t="str">
            <v>% Dep. a la Vista</v>
          </cell>
          <cell r="C71">
            <v>0.42187434337929214</v>
          </cell>
          <cell r="D71">
            <v>0.45724441372906482</v>
          </cell>
          <cell r="E71">
            <v>0.46672827992052834</v>
          </cell>
          <cell r="F71">
            <v>0.5265056708142728</v>
          </cell>
          <cell r="G71">
            <v>0.55519116757222697</v>
          </cell>
        </row>
        <row r="73">
          <cell r="B73" t="str">
            <v>% Dep. de Ahorro</v>
          </cell>
          <cell r="C73">
            <v>0.27075333024959136</v>
          </cell>
          <cell r="D73">
            <v>0.27843514601342567</v>
          </cell>
          <cell r="E73">
            <v>0.28700782428683086</v>
          </cell>
          <cell r="F73">
            <v>0.23989577391546918</v>
          </cell>
          <cell r="G73">
            <v>0.26865041837366826</v>
          </cell>
        </row>
        <row r="75">
          <cell r="B75" t="str">
            <v>% Dep. a Plazo</v>
          </cell>
          <cell r="C75">
            <v>0.30737232637111656</v>
          </cell>
          <cell r="D75">
            <v>0.26432044025750967</v>
          </cell>
          <cell r="E75">
            <v>0.24626389579264074</v>
          </cell>
          <cell r="F75">
            <v>0.23359854167397889</v>
          </cell>
          <cell r="G75">
            <v>0.17615842069729767</v>
          </cell>
        </row>
      </sheetData>
      <sheetData sheetId="2" refreshError="1"/>
      <sheetData sheetId="3" refreshError="1">
        <row r="1">
          <cell r="Y1" t="str">
            <v>Sistema de Análisis y Calificación de Riesgo Bancario</v>
          </cell>
        </row>
        <row r="2">
          <cell r="K2" t="str">
            <v>Sistema de Análisis y Calificación de Riesgo Bancario</v>
          </cell>
          <cell r="Y2" t="str">
            <v>MDBC-98</v>
          </cell>
        </row>
        <row r="3">
          <cell r="K3" t="str">
            <v>MDBC-98</v>
          </cell>
          <cell r="Y3" t="str">
            <v>Banco Del Caribe, C.A.</v>
          </cell>
        </row>
        <row r="4">
          <cell r="K4" t="str">
            <v>Banco Del Caribe, C.A.</v>
          </cell>
          <cell r="Y4" t="str">
            <v>Flujo de Caja Libre</v>
          </cell>
        </row>
        <row r="5">
          <cell r="K5" t="str">
            <v>Estado de Origen y Aplicación de Fondos</v>
          </cell>
          <cell r="Y5" t="str">
            <v>Millones de Bolívares</v>
          </cell>
        </row>
        <row r="6">
          <cell r="K6" t="str">
            <v>( Cifras en MM Bs. )</v>
          </cell>
          <cell r="AD6" t="str">
            <v xml:space="preserve">Estrato de </v>
          </cell>
        </row>
        <row r="7">
          <cell r="L7" t="str">
            <v>Ene-98/Dic-97</v>
          </cell>
          <cell r="Q7" t="str">
            <v>Feb-98/Jan-98</v>
          </cell>
          <cell r="AD7" t="str">
            <v>Comparación</v>
          </cell>
        </row>
        <row r="8">
          <cell r="K8" t="str">
            <v>Banca</v>
          </cell>
          <cell r="AD8" t="str">
            <v>Bancos</v>
          </cell>
          <cell r="AE8" t="str">
            <v>Banca</v>
          </cell>
        </row>
        <row r="9">
          <cell r="K9" t="str">
            <v>Privada</v>
          </cell>
          <cell r="AD9" t="str">
            <v>Medianos</v>
          </cell>
          <cell r="AE9" t="str">
            <v>Privada</v>
          </cell>
        </row>
        <row r="10">
          <cell r="L10" t="str">
            <v>ORIGEN</v>
          </cell>
          <cell r="N10" t="str">
            <v>APLICACION</v>
          </cell>
          <cell r="Q10" t="str">
            <v>ORIGEN</v>
          </cell>
          <cell r="S10" t="str">
            <v>APLICACION</v>
          </cell>
          <cell r="Z10">
            <v>35217</v>
          </cell>
          <cell r="AA10">
            <v>35400</v>
          </cell>
          <cell r="AB10">
            <v>35582</v>
          </cell>
          <cell r="AC10" t="str">
            <v>Dic-97</v>
          </cell>
          <cell r="AD10">
            <v>35765</v>
          </cell>
        </row>
        <row r="11">
          <cell r="J11" t="str">
            <v>% ATP</v>
          </cell>
          <cell r="K11" t="str">
            <v>MM Bs.</v>
          </cell>
          <cell r="L11" t="str">
            <v>MMBs</v>
          </cell>
          <cell r="M11" t="str">
            <v>%</v>
          </cell>
          <cell r="N11" t="str">
            <v>MMBs</v>
          </cell>
          <cell r="O11" t="str">
            <v>%</v>
          </cell>
          <cell r="Q11" t="str">
            <v>MMBs</v>
          </cell>
          <cell r="R11" t="str">
            <v>%</v>
          </cell>
          <cell r="S11" t="str">
            <v>MMBs</v>
          </cell>
          <cell r="T11" t="str">
            <v>%</v>
          </cell>
        </row>
        <row r="12">
          <cell r="K12" t="str">
            <v>Activo</v>
          </cell>
          <cell r="Y12" t="str">
            <v>FLUJO DE CAJA OPERATIVO</v>
          </cell>
        </row>
        <row r="13">
          <cell r="J13">
            <v>0.20036715806393793</v>
          </cell>
          <cell r="K13" t="str">
            <v>Disponibilidades</v>
          </cell>
          <cell r="L13">
            <v>0</v>
          </cell>
          <cell r="M13">
            <v>0</v>
          </cell>
          <cell r="N13">
            <v>5389.8155354400078</v>
          </cell>
          <cell r="O13">
            <v>0.41344836629794229</v>
          </cell>
          <cell r="Q13">
            <v>331.15043179999338</v>
          </cell>
          <cell r="R13">
            <v>1.2606934388546067E-2</v>
          </cell>
          <cell r="S13">
            <v>0</v>
          </cell>
          <cell r="T13">
            <v>0</v>
          </cell>
        </row>
        <row r="14">
          <cell r="J14">
            <v>5.1056064193716166E-2</v>
          </cell>
          <cell r="K14" t="str">
            <v>Inversiones Temporales</v>
          </cell>
          <cell r="L14">
            <v>0</v>
          </cell>
          <cell r="M14">
            <v>0</v>
          </cell>
          <cell r="N14">
            <v>5.192534999999765E-2</v>
          </cell>
          <cell r="O14">
            <v>3.9831513686850633E-6</v>
          </cell>
          <cell r="Q14">
            <v>0</v>
          </cell>
          <cell r="R14">
            <v>0</v>
          </cell>
          <cell r="S14">
            <v>852.64795847999994</v>
          </cell>
          <cell r="T14">
            <v>3.2460404205595171E-2</v>
          </cell>
          <cell r="Y14" t="str">
            <v>Ingresos Financieros</v>
          </cell>
          <cell r="Z14">
            <v>32942.408719239997</v>
          </cell>
          <cell r="AA14">
            <v>30907.54</v>
          </cell>
          <cell r="AB14">
            <v>26966.33</v>
          </cell>
          <cell r="AC14">
            <v>34782.453000000001</v>
          </cell>
          <cell r="AD14">
            <v>164750.95000000001</v>
          </cell>
          <cell r="AE14">
            <v>488961.07</v>
          </cell>
        </row>
        <row r="15">
          <cell r="J15">
            <v>0.14931109387022176</v>
          </cell>
          <cell r="K15" t="str">
            <v>Cartera de Créditos</v>
          </cell>
          <cell r="L15">
            <v>7763.5845867899479</v>
          </cell>
          <cell r="M15">
            <v>0.5955291231787142</v>
          </cell>
          <cell r="N15">
            <v>0</v>
          </cell>
          <cell r="O15">
            <v>0</v>
          </cell>
          <cell r="Q15">
            <v>7989.8031037300534</v>
          </cell>
          <cell r="R15">
            <v>0.30417270772868288</v>
          </cell>
          <cell r="S15">
            <v>0</v>
          </cell>
          <cell r="T15">
            <v>0</v>
          </cell>
          <cell r="Y15" t="str">
            <v>Otros Ingresos</v>
          </cell>
          <cell r="Z15">
            <v>1954.98246612</v>
          </cell>
          <cell r="AA15">
            <v>1320.63</v>
          </cell>
          <cell r="AB15">
            <v>1408.28</v>
          </cell>
          <cell r="AC15">
            <v>2435.8390000000004</v>
          </cell>
          <cell r="AD15">
            <v>28983.16</v>
          </cell>
          <cell r="AE15">
            <v>49961.08</v>
          </cell>
        </row>
        <row r="16">
          <cell r="J16">
            <v>2.9741830674038352E-3</v>
          </cell>
          <cell r="K16" t="str">
            <v>Otras Cuentas por Cobrar</v>
          </cell>
          <cell r="L16">
            <v>0</v>
          </cell>
          <cell r="M16">
            <v>0</v>
          </cell>
          <cell r="N16">
            <v>1213.2993091600001</v>
          </cell>
          <cell r="O16">
            <v>9.3071203254393373E-2</v>
          </cell>
          <cell r="Q16">
            <v>0</v>
          </cell>
          <cell r="R16">
            <v>0</v>
          </cell>
          <cell r="S16">
            <v>24.916666189999887</v>
          </cell>
          <cell r="T16">
            <v>9.4858029968795726E-4</v>
          </cell>
          <cell r="Y16" t="str">
            <v>Egresos Financieros</v>
          </cell>
          <cell r="Z16">
            <v>-15453.381141000002</v>
          </cell>
          <cell r="AA16">
            <v>-6715.41</v>
          </cell>
          <cell r="AB16">
            <v>-5089.2</v>
          </cell>
          <cell r="AC16">
            <v>-6114.93</v>
          </cell>
          <cell r="AD16">
            <v>-40718.400000000001</v>
          </cell>
          <cell r="AE16">
            <v>-122850.12</v>
          </cell>
        </row>
        <row r="17">
          <cell r="J17">
            <v>1.0408300912164806E-2</v>
          </cell>
          <cell r="K17" t="str">
            <v>Bienes Realizables</v>
          </cell>
          <cell r="L17">
            <v>0</v>
          </cell>
          <cell r="M17">
            <v>0</v>
          </cell>
          <cell r="N17">
            <v>128.56515063999996</v>
          </cell>
          <cell r="O17">
            <v>9.8621281462125988E-3</v>
          </cell>
          <cell r="Q17">
            <v>0</v>
          </cell>
          <cell r="R17">
            <v>0</v>
          </cell>
          <cell r="S17">
            <v>143.68565438999997</v>
          </cell>
          <cell r="T17">
            <v>5.4701291120891737E-3</v>
          </cell>
          <cell r="Y17" t="str">
            <v>Sueldos y Otros Gastos de Personal</v>
          </cell>
          <cell r="Z17">
            <v>-3891.3943560000002</v>
          </cell>
          <cell r="AA17">
            <v>-5943.98</v>
          </cell>
          <cell r="AB17">
            <v>-6825.64</v>
          </cell>
          <cell r="AC17">
            <v>-8252.5059999999994</v>
          </cell>
          <cell r="AD17">
            <v>-33887.300000000003</v>
          </cell>
          <cell r="AE17">
            <v>-93230.35</v>
          </cell>
        </row>
        <row r="18">
          <cell r="J18">
            <v>0.14187697602546076</v>
          </cell>
          <cell r="K18" t="str">
            <v>Inversiones Permanentes</v>
          </cell>
          <cell r="L18">
            <v>0</v>
          </cell>
          <cell r="M18">
            <v>0</v>
          </cell>
          <cell r="N18">
            <v>1148.5438115700017</v>
          </cell>
          <cell r="O18">
            <v>8.8103861698573413E-2</v>
          </cell>
          <cell r="Q18">
            <v>0</v>
          </cell>
          <cell r="R18">
            <v>0</v>
          </cell>
          <cell r="S18">
            <v>203.52343829000165</v>
          </cell>
          <cell r="T18">
            <v>7.7481603122385497E-3</v>
          </cell>
          <cell r="Y18" t="str">
            <v>Gastos Operativos Directos</v>
          </cell>
          <cell r="Z18">
            <v>-4775.0522940000001</v>
          </cell>
          <cell r="AA18">
            <v>-5618.15</v>
          </cell>
          <cell r="AB18">
            <v>-7816.23</v>
          </cell>
          <cell r="AC18">
            <v>-10587.396000000001</v>
          </cell>
          <cell r="AD18">
            <v>-55001.61</v>
          </cell>
          <cell r="AE18">
            <v>-149405.24</v>
          </cell>
        </row>
        <row r="19">
          <cell r="J19">
            <v>0.1026873429295294</v>
          </cell>
          <cell r="K19" t="str">
            <v>Bienes de Uso</v>
          </cell>
          <cell r="L19">
            <v>0</v>
          </cell>
          <cell r="M19">
            <v>0</v>
          </cell>
          <cell r="N19">
            <v>2751.4446526699994</v>
          </cell>
          <cell r="O19">
            <v>0.21106108161320442</v>
          </cell>
          <cell r="Q19">
            <v>0</v>
          </cell>
          <cell r="R19">
            <v>0</v>
          </cell>
          <cell r="S19">
            <v>54.758947899999839</v>
          </cell>
          <cell r="T19">
            <v>2.0846793392619322E-3</v>
          </cell>
          <cell r="Y19" t="str">
            <v>Impuesto Sobre La Renta</v>
          </cell>
          <cell r="Z19">
            <v>-200</v>
          </cell>
          <cell r="AA19">
            <v>-500</v>
          </cell>
          <cell r="AB19">
            <v>-500</v>
          </cell>
          <cell r="AC19">
            <v>0</v>
          </cell>
          <cell r="AD19">
            <v>-558.69000000000005</v>
          </cell>
          <cell r="AE19">
            <v>-7978.49</v>
          </cell>
        </row>
        <row r="20">
          <cell r="J20">
            <v>3.9189633095931382E-2</v>
          </cell>
          <cell r="K20" t="str">
            <v>Otros Activos</v>
          </cell>
          <cell r="L20">
            <v>0</v>
          </cell>
          <cell r="M20">
            <v>0</v>
          </cell>
          <cell r="N20">
            <v>117.27629387000002</v>
          </cell>
          <cell r="O20">
            <v>8.9961691243799699E-3</v>
          </cell>
          <cell r="Q20">
            <v>0</v>
          </cell>
          <cell r="R20">
            <v>0</v>
          </cell>
          <cell r="S20">
            <v>38.847343460000047</v>
          </cell>
          <cell r="T20">
            <v>1.4789227587821217E-3</v>
          </cell>
          <cell r="Y20" t="str">
            <v>UTIL. OPER. DESPUES DE IMPUESTOS</v>
          </cell>
          <cell r="Z20">
            <v>10577.563394359997</v>
          </cell>
          <cell r="AA20">
            <v>13450.63</v>
          </cell>
          <cell r="AB20">
            <v>8143.54</v>
          </cell>
          <cell r="AC20">
            <v>12263.46</v>
          </cell>
          <cell r="AD20">
            <v>63568.11</v>
          </cell>
          <cell r="AE20">
            <v>165457.95000000001</v>
          </cell>
        </row>
        <row r="21">
          <cell r="J21">
            <v>2.6958276319246962E-2</v>
          </cell>
          <cell r="K21">
            <v>43692.22</v>
          </cell>
          <cell r="L21">
            <v>1.8644345023292912E-2</v>
          </cell>
        </row>
        <row r="22">
          <cell r="J22">
            <v>3.8727252868579693E-3</v>
          </cell>
          <cell r="K22" t="str">
            <v>Pasivo y Capital</v>
          </cell>
          <cell r="L22">
            <v>5.7580761636526227E-3</v>
          </cell>
          <cell r="Y22" t="str">
            <v>Flujo de Caja Operativo</v>
          </cell>
          <cell r="Z22">
            <v>10577.563394359997</v>
          </cell>
          <cell r="AA22">
            <v>13450.63</v>
          </cell>
          <cell r="AB22">
            <v>8143.54</v>
          </cell>
          <cell r="AC22">
            <v>12263.46</v>
          </cell>
          <cell r="AD22">
            <v>63568.11</v>
          </cell>
          <cell r="AE22">
            <v>165457.95000000001</v>
          </cell>
        </row>
        <row r="23">
          <cell r="J23">
            <v>6.2275184128320379E-2</v>
          </cell>
          <cell r="K23" t="str">
            <v>Captaciones del Público</v>
          </cell>
          <cell r="L23">
            <v>0</v>
          </cell>
          <cell r="M23">
            <v>0</v>
          </cell>
          <cell r="N23">
            <v>136.55104426003527</v>
          </cell>
          <cell r="O23">
            <v>1.0474719551043156E-2</v>
          </cell>
          <cell r="Q23">
            <v>0</v>
          </cell>
          <cell r="R23">
            <v>0</v>
          </cell>
          <cell r="S23">
            <v>24948.944115769933</v>
          </cell>
          <cell r="T23">
            <v>0.94980912397234507</v>
          </cell>
        </row>
        <row r="24">
          <cell r="J24">
            <v>8.7462989139328983E-4</v>
          </cell>
          <cell r="K24" t="str">
            <v>Oblig. con el B.C.V</v>
          </cell>
          <cell r="L24">
            <v>0</v>
          </cell>
          <cell r="M24">
            <v>0</v>
          </cell>
          <cell r="N24">
            <v>0</v>
          </cell>
          <cell r="O24">
            <v>0</v>
          </cell>
          <cell r="Q24">
            <v>0</v>
          </cell>
          <cell r="R24">
            <v>0</v>
          </cell>
          <cell r="S24">
            <v>0</v>
          </cell>
          <cell r="T24">
            <v>0</v>
          </cell>
          <cell r="Y24" t="str">
            <v>Cambios en el Balance</v>
          </cell>
        </row>
        <row r="25">
          <cell r="J25">
            <v>9.6537826939830664E-4</v>
          </cell>
          <cell r="K25" t="str">
            <v>Oblig. con el B.A.N.A.P</v>
          </cell>
          <cell r="L25">
            <v>0</v>
          </cell>
          <cell r="M25">
            <v>0</v>
          </cell>
          <cell r="N25">
            <v>0</v>
          </cell>
          <cell r="O25">
            <v>0</v>
          </cell>
          <cell r="Q25">
            <v>0</v>
          </cell>
          <cell r="R25">
            <v>0</v>
          </cell>
          <cell r="S25">
            <v>0</v>
          </cell>
          <cell r="T25">
            <v>0</v>
          </cell>
        </row>
        <row r="26">
          <cell r="J26">
            <v>6.2184435750315362E-2</v>
          </cell>
          <cell r="K26" t="str">
            <v>Otros Financ. Obtenidos</v>
          </cell>
          <cell r="L26">
            <v>2105.8005905499995</v>
          </cell>
          <cell r="M26">
            <v>0.16153177250278214</v>
          </cell>
          <cell r="N26">
            <v>0</v>
          </cell>
          <cell r="O26">
            <v>0</v>
          </cell>
          <cell r="Q26">
            <v>6659.0669750500019</v>
          </cell>
          <cell r="R26">
            <v>0.25351143281641036</v>
          </cell>
          <cell r="S26">
            <v>0</v>
          </cell>
          <cell r="T26">
            <v>0</v>
          </cell>
          <cell r="Y26" t="str">
            <v>Fuentes de Flujo de Caja</v>
          </cell>
        </row>
        <row r="27">
          <cell r="K27" t="str">
            <v>Otras Oblig. p/ Intermed. Financ.</v>
          </cell>
          <cell r="L27">
            <v>0</v>
          </cell>
          <cell r="M27">
            <v>0</v>
          </cell>
          <cell r="N27">
            <v>1879.1546159</v>
          </cell>
          <cell r="O27">
            <v>0.1441484223080495</v>
          </cell>
          <cell r="Q27">
            <v>739.90087077999988</v>
          </cell>
          <cell r="R27">
            <v>2.8168109826247695E-2</v>
          </cell>
          <cell r="S27">
            <v>0</v>
          </cell>
          <cell r="T27">
            <v>0</v>
          </cell>
          <cell r="Y27" t="str">
            <v>Incremento Captaciones del Público</v>
          </cell>
          <cell r="Z27">
            <v>151949.49</v>
          </cell>
          <cell r="AA27">
            <v>29727.25</v>
          </cell>
          <cell r="AB27">
            <v>32845.33</v>
          </cell>
          <cell r="AC27">
            <v>118456.50099999999</v>
          </cell>
          <cell r="AD27">
            <v>416329.4</v>
          </cell>
          <cell r="AE27">
            <v>1255163.0900000001</v>
          </cell>
        </row>
        <row r="28">
          <cell r="J28">
            <v>1</v>
          </cell>
          <cell r="K28" t="str">
            <v>Otras Ctas. p/ Pagar y Prov.</v>
          </cell>
          <cell r="L28">
            <v>1501.8996041299997</v>
          </cell>
          <cell r="M28">
            <v>0.11520772967063396</v>
          </cell>
          <cell r="N28">
            <v>0</v>
          </cell>
          <cell r="O28">
            <v>0</v>
          </cell>
          <cell r="Q28">
            <v>2862.3558978200017</v>
          </cell>
          <cell r="R28">
            <v>0.1089702127348558</v>
          </cell>
          <cell r="S28">
            <v>0</v>
          </cell>
          <cell r="T28">
            <v>0</v>
          </cell>
          <cell r="Y28" t="str">
            <v>Incremento en las Oblig. con el BCV</v>
          </cell>
          <cell r="Z28">
            <v>0</v>
          </cell>
          <cell r="AA28">
            <v>0</v>
          </cell>
          <cell r="AB28">
            <v>0</v>
          </cell>
          <cell r="AC28">
            <v>0</v>
          </cell>
          <cell r="AD28">
            <v>0</v>
          </cell>
          <cell r="AE28">
            <v>0</v>
          </cell>
        </row>
        <row r="29">
          <cell r="K29" t="str">
            <v>Otros Pasivos</v>
          </cell>
          <cell r="L29">
            <v>0</v>
          </cell>
          <cell r="M29">
            <v>0</v>
          </cell>
          <cell r="N29">
            <v>271.54589619999933</v>
          </cell>
          <cell r="O29">
            <v>2.0830064854832724E-2</v>
          </cell>
          <cell r="Q29">
            <v>2981.7615253099993</v>
          </cell>
          <cell r="R29">
            <v>0.11351599847702495</v>
          </cell>
          <cell r="S29">
            <v>0</v>
          </cell>
          <cell r="T29">
            <v>0</v>
          </cell>
          <cell r="Y29" t="str">
            <v>Incremento Oblig. con el BANAP</v>
          </cell>
          <cell r="Z29">
            <v>0</v>
          </cell>
          <cell r="AA29">
            <v>0</v>
          </cell>
          <cell r="AB29">
            <v>0</v>
          </cell>
          <cell r="AC29">
            <v>0</v>
          </cell>
          <cell r="AD29">
            <v>-151.74</v>
          </cell>
          <cell r="AE29">
            <v>611.19000000000005</v>
          </cell>
        </row>
        <row r="30">
          <cell r="K30" t="str">
            <v>Oblig. Subordin.</v>
          </cell>
          <cell r="L30">
            <v>0</v>
          </cell>
          <cell r="M30">
            <v>0</v>
          </cell>
          <cell r="N30">
            <v>0</v>
          </cell>
          <cell r="O30">
            <v>0</v>
          </cell>
          <cell r="Q30">
            <v>0</v>
          </cell>
          <cell r="R30">
            <v>0</v>
          </cell>
          <cell r="S30">
            <v>0</v>
          </cell>
          <cell r="T30">
            <v>0</v>
          </cell>
          <cell r="Y30" t="str">
            <v>Incremento en Otros Financiamientos obtenidos</v>
          </cell>
          <cell r="Z30">
            <v>3854.16</v>
          </cell>
          <cell r="AA30">
            <v>6383.04</v>
          </cell>
          <cell r="AB30">
            <v>-4563.71</v>
          </cell>
          <cell r="AC30">
            <v>2227.5419999999995</v>
          </cell>
          <cell r="AD30">
            <v>-33898.699999999997</v>
          </cell>
          <cell r="AE30">
            <v>69763.48</v>
          </cell>
        </row>
        <row r="31">
          <cell r="K31" t="str">
            <v>Oblig. Convertibles en Capital</v>
          </cell>
          <cell r="L31">
            <v>0</v>
          </cell>
          <cell r="M31">
            <v>0</v>
          </cell>
          <cell r="N31">
            <v>0</v>
          </cell>
          <cell r="O31">
            <v>0</v>
          </cell>
          <cell r="Q31">
            <v>0</v>
          </cell>
          <cell r="R31">
            <v>0</v>
          </cell>
          <cell r="S31">
            <v>0</v>
          </cell>
          <cell r="T31">
            <v>0</v>
          </cell>
          <cell r="Y31" t="str">
            <v>Incremento por Otras Oblig. p/Intermed. Financ.</v>
          </cell>
          <cell r="Z31">
            <v>0</v>
          </cell>
          <cell r="AA31">
            <v>3060.15</v>
          </cell>
          <cell r="AB31">
            <v>-1289.3699999999999</v>
          </cell>
          <cell r="AC31">
            <v>2380.4830000000002</v>
          </cell>
          <cell r="AD31">
            <v>5376.75</v>
          </cell>
          <cell r="AE31">
            <v>20942.61</v>
          </cell>
        </row>
        <row r="32">
          <cell r="K32" t="str">
            <v>Gestión Operativa</v>
          </cell>
          <cell r="L32">
            <v>1665.16309237</v>
          </cell>
          <cell r="M32">
            <v>0.12773134693940222</v>
          </cell>
          <cell r="N32">
            <v>0</v>
          </cell>
          <cell r="O32">
            <v>0</v>
          </cell>
          <cell r="Q32">
            <v>2036.61871999</v>
          </cell>
          <cell r="R32">
            <v>7.7534304991955988E-2</v>
          </cell>
          <cell r="S32">
            <v>0</v>
          </cell>
          <cell r="T32">
            <v>0</v>
          </cell>
          <cell r="Y32" t="str">
            <v>Incremento en Otras Ctas p/pagar y prov.</v>
          </cell>
          <cell r="Z32">
            <v>302.35000000000002</v>
          </cell>
          <cell r="AA32">
            <v>7384.11</v>
          </cell>
          <cell r="AB32">
            <v>7336.28</v>
          </cell>
          <cell r="AC32">
            <v>-3581.0020000000004</v>
          </cell>
          <cell r="AD32">
            <v>-13814.6</v>
          </cell>
          <cell r="AE32">
            <v>-20080.57</v>
          </cell>
        </row>
        <row r="33">
          <cell r="Y33" t="str">
            <v>Incremento en Otros Pasivos</v>
          </cell>
          <cell r="Z33">
            <v>5255.04</v>
          </cell>
          <cell r="AA33">
            <v>-300.64</v>
          </cell>
          <cell r="AB33">
            <v>-558.17999999999938</v>
          </cell>
          <cell r="AC33">
            <v>599.90799999999945</v>
          </cell>
          <cell r="AD33">
            <v>-2987.59</v>
          </cell>
          <cell r="AE33">
            <v>12802.96</v>
          </cell>
        </row>
        <row r="34">
          <cell r="K34" t="str">
            <v>Capital Social</v>
          </cell>
          <cell r="L34">
            <v>0</v>
          </cell>
          <cell r="M34">
            <v>0</v>
          </cell>
          <cell r="N34">
            <v>0</v>
          </cell>
          <cell r="O34">
            <v>0</v>
          </cell>
          <cell r="Q34">
            <v>2666.6666000000005</v>
          </cell>
          <cell r="R34">
            <v>0.10152029903627593</v>
          </cell>
          <cell r="S34">
            <v>0</v>
          </cell>
          <cell r="T34">
            <v>0</v>
          </cell>
        </row>
        <row r="35">
          <cell r="K35" t="str">
            <v>Aportes Patrimoniales No Capit.</v>
          </cell>
          <cell r="L35">
            <v>0</v>
          </cell>
          <cell r="M35">
            <v>0</v>
          </cell>
          <cell r="N35">
            <v>0</v>
          </cell>
          <cell r="O35">
            <v>0</v>
          </cell>
          <cell r="Q35">
            <v>0</v>
          </cell>
          <cell r="R35">
            <v>0</v>
          </cell>
          <cell r="S35">
            <v>0</v>
          </cell>
          <cell r="T35">
            <v>0</v>
          </cell>
        </row>
        <row r="36">
          <cell r="K36" t="str">
            <v>Reservas de Capital</v>
          </cell>
          <cell r="L36">
            <v>1.519799989182502E-4</v>
          </cell>
          <cell r="M36">
            <v>1.1658083258407639E-8</v>
          </cell>
          <cell r="N36">
            <v>0</v>
          </cell>
          <cell r="O36">
            <v>0</v>
          </cell>
          <cell r="Q36">
            <v>0</v>
          </cell>
          <cell r="R36">
            <v>0</v>
          </cell>
          <cell r="S36">
            <v>0</v>
          </cell>
          <cell r="T36">
            <v>0</v>
          </cell>
          <cell r="Y36" t="str">
            <v>Total Fuentes</v>
          </cell>
          <cell r="Z36">
            <v>161361.04</v>
          </cell>
          <cell r="AA36">
            <v>46253.91</v>
          </cell>
          <cell r="AB36">
            <v>33770.35</v>
          </cell>
          <cell r="AC36">
            <v>120083.43199999997</v>
          </cell>
          <cell r="AD36">
            <v>370853.52</v>
          </cell>
          <cell r="AE36">
            <v>1339202.76</v>
          </cell>
        </row>
        <row r="37">
          <cell r="J37" t="str">
            <v>% ATP</v>
          </cell>
          <cell r="K37" t="str">
            <v>Ajustes al Patrimonio</v>
          </cell>
          <cell r="L37">
            <v>0</v>
          </cell>
          <cell r="M37">
            <v>0</v>
          </cell>
          <cell r="N37">
            <v>0</v>
          </cell>
          <cell r="O37">
            <v>0</v>
          </cell>
          <cell r="Q37">
            <v>0</v>
          </cell>
          <cell r="R37">
            <v>0</v>
          </cell>
          <cell r="S37">
            <v>0</v>
          </cell>
          <cell r="T37">
            <v>0</v>
          </cell>
        </row>
        <row r="38">
          <cell r="K38" t="str">
            <v>Result. Acumulados</v>
          </cell>
          <cell r="L38">
            <v>6934.8942092399993</v>
          </cell>
          <cell r="M38">
            <v>0.53196193351111087</v>
          </cell>
          <cell r="N38">
            <v>0</v>
          </cell>
          <cell r="O38">
            <v>0</v>
          </cell>
          <cell r="Q38">
            <v>0</v>
          </cell>
          <cell r="R38">
            <v>0</v>
          </cell>
          <cell r="S38">
            <v>0</v>
          </cell>
          <cell r="T38">
            <v>0</v>
          </cell>
          <cell r="Y38" t="str">
            <v>Aplicaciones al Flujo de Caja</v>
          </cell>
        </row>
        <row r="39">
          <cell r="J39">
            <v>0.14931109387022176</v>
          </cell>
          <cell r="K39" t="str">
            <v>Result. del Ejercicio</v>
          </cell>
          <cell r="L39">
            <v>0</v>
          </cell>
          <cell r="M39">
            <v>0</v>
          </cell>
          <cell r="N39">
            <v>6934.8940000000002</v>
          </cell>
          <cell r="O39">
            <v>0.53197007873393409</v>
          </cell>
          <cell r="Q39">
            <v>0</v>
          </cell>
          <cell r="R39">
            <v>0</v>
          </cell>
          <cell r="S39">
            <v>0</v>
          </cell>
          <cell r="T39">
            <v>0</v>
          </cell>
        </row>
        <row r="40">
          <cell r="J40">
            <v>0.1026873429295294</v>
          </cell>
          <cell r="K40" t="str">
            <v>Total Patrimonio</v>
          </cell>
          <cell r="L40">
            <v>3.6122000165050849E-4</v>
          </cell>
          <cell r="M40">
            <v>2.7708467455042781E-8</v>
          </cell>
          <cell r="N40">
            <v>0</v>
          </cell>
          <cell r="O40">
            <v>0</v>
          </cell>
          <cell r="Q40">
            <v>2666.6666000000041</v>
          </cell>
          <cell r="R40">
            <v>0.10152029903627607</v>
          </cell>
          <cell r="S40">
            <v>0</v>
          </cell>
          <cell r="T40">
            <v>0</v>
          </cell>
          <cell r="Y40" t="str">
            <v>Incremento en Activos Monetarios</v>
          </cell>
          <cell r="Z40">
            <v>42542.07</v>
          </cell>
          <cell r="AA40">
            <v>7461.8</v>
          </cell>
          <cell r="AB40">
            <v>8425.81</v>
          </cell>
          <cell r="AC40">
            <v>37568.945999999989</v>
          </cell>
          <cell r="AD40">
            <v>117535.1</v>
          </cell>
          <cell r="AE40">
            <v>341882.33</v>
          </cell>
        </row>
        <row r="41">
          <cell r="J41">
            <v>4.6623750940692363E-2</v>
          </cell>
          <cell r="K41">
            <v>123475.43</v>
          </cell>
          <cell r="L41">
            <v>4.8887605706283331E-2</v>
          </cell>
          <cell r="Y41" t="str">
            <v>Incremento en Colocaciones Interbancarias</v>
          </cell>
        </row>
        <row r="42">
          <cell r="J42">
            <v>2.6958276319246962E-2</v>
          </cell>
          <cell r="K42">
            <v>43692.22</v>
          </cell>
          <cell r="L42">
            <v>1.8644345023292912E-2</v>
          </cell>
          <cell r="Y42" t="str">
            <v>Incremento de la Cartera de Créditos</v>
          </cell>
          <cell r="Z42">
            <v>97018.74</v>
          </cell>
          <cell r="AA42">
            <v>36089.78</v>
          </cell>
          <cell r="AB42">
            <v>53834.76</v>
          </cell>
          <cell r="AC42">
            <v>79282.068999999989</v>
          </cell>
          <cell r="AD42">
            <v>402513.79</v>
          </cell>
          <cell r="AE42">
            <v>1107460.7</v>
          </cell>
        </row>
        <row r="43">
          <cell r="J43">
            <v>2.9741830674038352E-3</v>
          </cell>
          <cell r="K43" t="str">
            <v>Totales</v>
          </cell>
          <cell r="L43">
            <v>13036.448235059948</v>
          </cell>
          <cell r="M43">
            <v>1</v>
          </cell>
          <cell r="N43">
            <v>13036.248235060042</v>
          </cell>
          <cell r="O43">
            <v>1</v>
          </cell>
          <cell r="Q43">
            <v>26267.324124480059</v>
          </cell>
          <cell r="R43">
            <v>1</v>
          </cell>
          <cell r="S43">
            <v>26267.324124479936</v>
          </cell>
          <cell r="T43">
            <v>1</v>
          </cell>
          <cell r="Y43" t="str">
            <v>Incremento en Prog. Esp. de Financiamiento</v>
          </cell>
        </row>
        <row r="44">
          <cell r="J44">
            <v>1.0408300912164806E-2</v>
          </cell>
          <cell r="K44">
            <v>28202.98</v>
          </cell>
          <cell r="L44">
            <v>1.2468255761111765E-2</v>
          </cell>
          <cell r="Y44" t="str">
            <v>Incremento de Inversiones en Valores</v>
          </cell>
          <cell r="Z44">
            <v>35213.43</v>
          </cell>
          <cell r="AA44">
            <v>9173.14</v>
          </cell>
          <cell r="AB44">
            <v>-28060.45</v>
          </cell>
          <cell r="AC44">
            <v>5945.1039999999939</v>
          </cell>
          <cell r="AD44">
            <v>-123490.07</v>
          </cell>
          <cell r="AE44">
            <v>-20467.089999999851</v>
          </cell>
        </row>
        <row r="45">
          <cell r="Y45" t="str">
            <v>Incremento de Inver. en Muebles e Inmuebles</v>
          </cell>
          <cell r="Z45">
            <v>4314.05</v>
          </cell>
          <cell r="AA45">
            <v>3084.32</v>
          </cell>
          <cell r="AB45">
            <v>1923.86</v>
          </cell>
          <cell r="AC45">
            <v>2480.6950000000002</v>
          </cell>
          <cell r="AD45">
            <v>11385.39</v>
          </cell>
          <cell r="AE45">
            <v>27151.98</v>
          </cell>
        </row>
        <row r="46">
          <cell r="Y46" t="str">
            <v>Incremento en Otros Activos</v>
          </cell>
          <cell r="Z46">
            <v>2309.19</v>
          </cell>
          <cell r="AA46">
            <v>740.12</v>
          </cell>
          <cell r="AB46">
            <v>2225.2600000000002</v>
          </cell>
          <cell r="AC46">
            <v>2328.6989999999996</v>
          </cell>
          <cell r="AD46">
            <v>12041.74</v>
          </cell>
          <cell r="AE46">
            <v>39481.410000000003</v>
          </cell>
        </row>
        <row r="49">
          <cell r="Y49" t="str">
            <v>Total Aplicaciones</v>
          </cell>
          <cell r="Z49">
            <v>181397.48</v>
          </cell>
          <cell r="AA49">
            <v>56549.16</v>
          </cell>
          <cell r="AB49">
            <v>38349.24</v>
          </cell>
          <cell r="AC49">
            <v>127605.51299999998</v>
          </cell>
          <cell r="AD49">
            <v>419985.95</v>
          </cell>
          <cell r="AE49">
            <v>1495509.33</v>
          </cell>
        </row>
        <row r="53">
          <cell r="Y53" t="str">
            <v>Flujo de Caja del Banco</v>
          </cell>
          <cell r="Z53">
            <v>-9458.8766056399909</v>
          </cell>
          <cell r="AA53">
            <v>3155.3800000000192</v>
          </cell>
          <cell r="AB53">
            <v>3564.6500000000087</v>
          </cell>
          <cell r="AC53">
            <v>4741.3789999999863</v>
          </cell>
          <cell r="AD53">
            <v>14435.680000000051</v>
          </cell>
          <cell r="AE53">
            <v>9151.3800000001211</v>
          </cell>
        </row>
        <row r="56">
          <cell r="Y56" t="str">
            <v>Aportes de Capital</v>
          </cell>
          <cell r="Z56">
            <v>4000</v>
          </cell>
          <cell r="AA56">
            <v>4000</v>
          </cell>
          <cell r="AB56">
            <v>0</v>
          </cell>
          <cell r="AC56">
            <v>0</v>
          </cell>
          <cell r="AD56">
            <v>6900</v>
          </cell>
          <cell r="AE56">
            <v>35380.1</v>
          </cell>
        </row>
        <row r="59">
          <cell r="Y59" t="str">
            <v>Flujo de Caja del Accionista</v>
          </cell>
          <cell r="Z59">
            <v>-13458.876605639991</v>
          </cell>
          <cell r="AA59">
            <v>-844.61999999998079</v>
          </cell>
          <cell r="AB59">
            <v>3564.6500000000087</v>
          </cell>
          <cell r="AC59">
            <v>4741.3789999999863</v>
          </cell>
          <cell r="AD59">
            <v>7535.6800000000512</v>
          </cell>
          <cell r="AE59">
            <v>-26228.719999999885</v>
          </cell>
        </row>
      </sheetData>
      <sheetData sheetId="4" refreshError="1">
        <row r="1">
          <cell r="Y1" t="str">
            <v>Sistema de Análisis y Calificación de Riesgo Bancario</v>
          </cell>
        </row>
        <row r="2">
          <cell r="B2" t="str">
            <v>Sistema de Análisis y Calificación de Riesgo Bancario</v>
          </cell>
          <cell r="K2" t="str">
            <v>Sistema de Análisis y Calificación de Riesgo Bancario</v>
          </cell>
        </row>
        <row r="3">
          <cell r="B3" t="str">
            <v>MDBC-98</v>
          </cell>
          <cell r="K3" t="str">
            <v>MDBC-98</v>
          </cell>
        </row>
        <row r="4">
          <cell r="B4" t="str">
            <v>Banco Del Caribe, C.A.</v>
          </cell>
          <cell r="K4" t="str">
            <v>Banco Del Caribe, C.A.</v>
          </cell>
        </row>
        <row r="5">
          <cell r="B5" t="str">
            <v>Cascada de Resultados</v>
          </cell>
          <cell r="K5" t="str">
            <v>Estado de Origen y Aplicación de Fondos</v>
          </cell>
        </row>
        <row r="6">
          <cell r="B6" t="str">
            <v>(Cifras en Millones de Bs. y en % ATP)</v>
          </cell>
          <cell r="K6" t="str">
            <v>( Cifras en MM Bs. )</v>
          </cell>
        </row>
        <row r="7">
          <cell r="I7" t="str">
            <v>Estrato de Comparación</v>
          </cell>
          <cell r="L7" t="str">
            <v>Ene-98/Dic-97</v>
          </cell>
        </row>
        <row r="8">
          <cell r="C8" t="str">
            <v xml:space="preserve">      </v>
          </cell>
          <cell r="D8" t="str">
            <v xml:space="preserve">      </v>
          </cell>
          <cell r="I8" t="str">
            <v>Bancos</v>
          </cell>
          <cell r="K8" t="str">
            <v>Banca</v>
          </cell>
        </row>
        <row r="9">
          <cell r="I9" t="str">
            <v>Medianos</v>
          </cell>
          <cell r="K9" t="str">
            <v>Privada</v>
          </cell>
        </row>
        <row r="10">
          <cell r="C10">
            <v>35400</v>
          </cell>
          <cell r="E10">
            <v>35582</v>
          </cell>
          <cell r="G10" t="str">
            <v>Dic-97</v>
          </cell>
          <cell r="I10">
            <v>35765</v>
          </cell>
          <cell r="L10" t="str">
            <v>ORIGEN</v>
          </cell>
        </row>
        <row r="11">
          <cell r="C11" t="str">
            <v>MM Bs.</v>
          </cell>
          <cell r="D11" t="str">
            <v>% ATP</v>
          </cell>
          <cell r="E11" t="str">
            <v>MM Bs.</v>
          </cell>
          <cell r="F11" t="str">
            <v>% ATP</v>
          </cell>
          <cell r="G11" t="str">
            <v>MM Bs.</v>
          </cell>
          <cell r="H11" t="str">
            <v>% ATP</v>
          </cell>
          <cell r="I11" t="str">
            <v>MM Bs.</v>
          </cell>
          <cell r="J11" t="str">
            <v>% ATP</v>
          </cell>
          <cell r="K11" t="str">
            <v>MM Bs.</v>
          </cell>
          <cell r="L11" t="str">
            <v>% ATP</v>
          </cell>
        </row>
        <row r="12">
          <cell r="K12" t="str">
            <v>Activo</v>
          </cell>
        </row>
        <row r="13">
          <cell r="B13" t="str">
            <v>Ingresos Financieros</v>
          </cell>
          <cell r="C13">
            <v>30907.54</v>
          </cell>
          <cell r="D13">
            <v>0.3436585892363766</v>
          </cell>
          <cell r="E13">
            <v>26966.33</v>
          </cell>
          <cell r="F13">
            <v>0.21082681079046312</v>
          </cell>
          <cell r="G13">
            <v>34782.453000000001</v>
          </cell>
          <cell r="H13">
            <v>0.21290481329517638</v>
          </cell>
          <cell r="I13">
            <v>164750.95000000001</v>
          </cell>
          <cell r="J13">
            <v>0.20036715806393793</v>
          </cell>
          <cell r="K13">
            <v>488961.07</v>
          </cell>
          <cell r="L13">
            <v>0.19841322284818091</v>
          </cell>
        </row>
        <row r="14">
          <cell r="B14" t="str">
            <v>(-) Egresos Financieros</v>
          </cell>
          <cell r="C14">
            <v>6715.41</v>
          </cell>
          <cell r="D14">
            <v>0.11931874091382398</v>
          </cell>
          <cell r="E14">
            <v>5089.2</v>
          </cell>
          <cell r="F14">
            <v>3.9788128583860861E-2</v>
          </cell>
          <cell r="G14">
            <v>6114.93</v>
          </cell>
          <cell r="H14">
            <v>3.863093473088991E-2</v>
          </cell>
          <cell r="I14">
            <v>40718.400000000001</v>
          </cell>
          <cell r="J14">
            <v>5.1056064193716166E-2</v>
          </cell>
          <cell r="K14">
            <v>122850.12</v>
          </cell>
          <cell r="L14">
            <v>4.8611978850873011E-2</v>
          </cell>
        </row>
        <row r="15">
          <cell r="B15" t="str">
            <v>Margen Financiero Bruto</v>
          </cell>
          <cell r="C15">
            <v>24192.13</v>
          </cell>
          <cell r="D15">
            <v>0.22433984832255263</v>
          </cell>
          <cell r="E15">
            <v>21877.13</v>
          </cell>
          <cell r="F15">
            <v>0.17103868220660223</v>
          </cell>
          <cell r="G15">
            <v>28667.523000000001</v>
          </cell>
          <cell r="H15">
            <v>0.17427387856428647</v>
          </cell>
          <cell r="I15">
            <v>124032.55</v>
          </cell>
          <cell r="J15">
            <v>0.14931109387022176</v>
          </cell>
          <cell r="K15">
            <v>366110.95</v>
          </cell>
          <cell r="L15">
            <v>0.1498012439973079</v>
          </cell>
        </row>
        <row r="16">
          <cell r="B16" t="str">
            <v>(+) Ing. por Recup. de Act. Financ.</v>
          </cell>
          <cell r="C16">
            <v>0</v>
          </cell>
          <cell r="D16">
            <v>0</v>
          </cell>
          <cell r="E16">
            <v>0</v>
          </cell>
          <cell r="F16">
            <v>0</v>
          </cell>
          <cell r="G16">
            <v>0.39700000000000002</v>
          </cell>
          <cell r="H16">
            <v>1.368823914767438E-6</v>
          </cell>
          <cell r="I16">
            <v>3594.45</v>
          </cell>
          <cell r="J16">
            <v>2.9741830674038352E-3</v>
          </cell>
          <cell r="K16">
            <v>3543.95</v>
          </cell>
          <cell r="L16">
            <v>1.401554794603225E-3</v>
          </cell>
        </row>
        <row r="17">
          <cell r="B17" t="str">
            <v>(-) Gastos por I. y Desv. de Act. F.</v>
          </cell>
          <cell r="C17">
            <v>1660.06</v>
          </cell>
          <cell r="D17">
            <v>1.6734174427101154E-2</v>
          </cell>
          <cell r="E17">
            <v>741.86</v>
          </cell>
          <cell r="F17">
            <v>5.7999727012542288E-3</v>
          </cell>
          <cell r="G17">
            <v>1683.5610000000001</v>
          </cell>
          <cell r="H17">
            <v>8.3626555873530326E-3</v>
          </cell>
          <cell r="I17">
            <v>9674.9599999999991</v>
          </cell>
          <cell r="J17">
            <v>1.0408300912164806E-2</v>
          </cell>
          <cell r="K17">
            <v>28202.98</v>
          </cell>
          <cell r="L17">
            <v>1.2468255761111765E-2</v>
          </cell>
        </row>
        <row r="18">
          <cell r="B18" t="str">
            <v>Margen Financiero Neto</v>
          </cell>
          <cell r="C18">
            <v>22532.07</v>
          </cell>
          <cell r="D18">
            <v>0.20760567389545148</v>
          </cell>
          <cell r="E18">
            <v>21135.27</v>
          </cell>
          <cell r="F18">
            <v>0.165238709505348</v>
          </cell>
          <cell r="G18">
            <v>26984.359</v>
          </cell>
          <cell r="H18">
            <v>0.16591259180084819</v>
          </cell>
          <cell r="I18">
            <v>117952.04</v>
          </cell>
          <cell r="J18">
            <v>0.14187697602546076</v>
          </cell>
          <cell r="K18">
            <v>341451.92</v>
          </cell>
          <cell r="L18">
            <v>0.13873454303079938</v>
          </cell>
        </row>
        <row r="19">
          <cell r="B19" t="str">
            <v>(-) Gastos de Transformación</v>
          </cell>
          <cell r="C19">
            <v>11562.12</v>
          </cell>
          <cell r="D19">
            <v>0.10887590071185516</v>
          </cell>
          <cell r="E19">
            <v>14641.87</v>
          </cell>
          <cell r="F19">
            <v>0.11447233480078892</v>
          </cell>
          <cell r="G19">
            <v>18839.901999999998</v>
          </cell>
          <cell r="H19">
            <v>0.11544244388511532</v>
          </cell>
          <cell r="I19">
            <v>88888.87</v>
          </cell>
          <cell r="J19">
            <v>0.1026873429295294</v>
          </cell>
          <cell r="K19">
            <v>242635.53</v>
          </cell>
          <cell r="L19">
            <v>0.10091364829444906</v>
          </cell>
        </row>
        <row r="20">
          <cell r="B20" t="str">
            <v>Margen de Intermediación</v>
          </cell>
          <cell r="C20">
            <v>10969.95</v>
          </cell>
          <cell r="D20">
            <v>9.8729773183596312E-2</v>
          </cell>
          <cell r="E20">
            <v>6493.4</v>
          </cell>
          <cell r="F20">
            <v>5.0766374704559095E-2</v>
          </cell>
          <cell r="G20">
            <v>8144.4570000000022</v>
          </cell>
          <cell r="H20">
            <v>5.0470147915732864E-2</v>
          </cell>
          <cell r="I20">
            <v>29063.17</v>
          </cell>
          <cell r="J20">
            <v>3.9189633095931382E-2</v>
          </cell>
          <cell r="K20">
            <v>98816.39</v>
          </cell>
          <cell r="L20">
            <v>3.7820894736350329E-2</v>
          </cell>
        </row>
        <row r="21">
          <cell r="B21" t="str">
            <v>(+) Ingresos Accesorias y Conexas</v>
          </cell>
          <cell r="C21">
            <v>1221.71</v>
          </cell>
          <cell r="D21">
            <v>1.3774765090631918E-2</v>
          </cell>
          <cell r="E21">
            <v>1399.85</v>
          </cell>
          <cell r="F21">
            <v>1.0944237168536829E-2</v>
          </cell>
          <cell r="G21">
            <v>2416.4340000000002</v>
          </cell>
          <cell r="H21">
            <v>1.3158238802882461E-2</v>
          </cell>
          <cell r="I21">
            <v>24278.87</v>
          </cell>
          <cell r="J21">
            <v>2.6958276319246962E-2</v>
          </cell>
          <cell r="K21">
            <v>43692.22</v>
          </cell>
          <cell r="L21">
            <v>1.8644345023292912E-2</v>
          </cell>
        </row>
        <row r="22">
          <cell r="B22" t="str">
            <v>(-) Otros Gastos Operativos</v>
          </cell>
          <cell r="C22">
            <v>322.91000000000003</v>
          </cell>
          <cell r="D22">
            <v>2.8443707866390141E-3</v>
          </cell>
          <cell r="E22">
            <v>441.56</v>
          </cell>
          <cell r="F22">
            <v>3.4521822796293334E-3</v>
          </cell>
          <cell r="G22">
            <v>1182.299</v>
          </cell>
          <cell r="H22">
            <v>5.5989345929731401E-3</v>
          </cell>
          <cell r="I22">
            <v>3757.15</v>
          </cell>
          <cell r="J22">
            <v>3.8727252868579693E-3</v>
          </cell>
          <cell r="K22">
            <v>17154.45</v>
          </cell>
          <cell r="L22">
            <v>5.7580761636526227E-3</v>
          </cell>
        </row>
        <row r="23">
          <cell r="B23" t="str">
            <v>Margen del Negocio</v>
          </cell>
          <cell r="C23">
            <v>11868.75</v>
          </cell>
          <cell r="D23">
            <v>0.10966016748758922</v>
          </cell>
          <cell r="E23">
            <v>7451.69</v>
          </cell>
          <cell r="F23">
            <v>5.8258429593466589E-2</v>
          </cell>
          <cell r="G23">
            <v>9378.5920000000042</v>
          </cell>
          <cell r="H23">
            <v>5.8029452125642186E-2</v>
          </cell>
          <cell r="I23">
            <v>49584.89</v>
          </cell>
          <cell r="J23">
            <v>6.2275184128320379E-2</v>
          </cell>
          <cell r="K23">
            <v>125354.16</v>
          </cell>
          <cell r="L23">
            <v>5.0707163595990611E-2</v>
          </cell>
        </row>
        <row r="24">
          <cell r="B24" t="str">
            <v>(+)Ingresos Extraordinarios</v>
          </cell>
          <cell r="C24">
            <v>98.92</v>
          </cell>
          <cell r="D24">
            <v>3.8555131096179333E-3</v>
          </cell>
          <cell r="E24">
            <v>3.28</v>
          </cell>
          <cell r="F24">
            <v>2.5643531744687502E-5</v>
          </cell>
          <cell r="G24">
            <v>2.4649999999999999</v>
          </cell>
          <cell r="H24">
            <v>1.9808295693548942E-5</v>
          </cell>
          <cell r="I24">
            <v>877.15</v>
          </cell>
          <cell r="J24">
            <v>8.7462989139328983E-4</v>
          </cell>
          <cell r="K24">
            <v>2391.5700000000002</v>
          </cell>
          <cell r="L24">
            <v>1.2740211359739833E-3</v>
          </cell>
        </row>
        <row r="25">
          <cell r="B25" t="str">
            <v>(-) Gastos Extraordinarios</v>
          </cell>
          <cell r="C25">
            <v>61.6</v>
          </cell>
          <cell r="D25">
            <v>3.3154872512187008E-4</v>
          </cell>
          <cell r="E25">
            <v>94.67</v>
          </cell>
          <cell r="F25">
            <v>7.4014425313096517E-4</v>
          </cell>
          <cell r="G25">
            <v>151.07499999999999</v>
          </cell>
          <cell r="H25">
            <v>8.4730889907940561E-4</v>
          </cell>
          <cell r="I25">
            <v>718.22</v>
          </cell>
          <cell r="J25">
            <v>9.6537826939830664E-4</v>
          </cell>
          <cell r="K25">
            <v>2024.72</v>
          </cell>
          <cell r="L25">
            <v>9.9089171220756293E-4</v>
          </cell>
        </row>
        <row r="26">
          <cell r="B26" t="str">
            <v>Margen de Beneficio</v>
          </cell>
          <cell r="C26">
            <v>11906.07</v>
          </cell>
          <cell r="D26">
            <v>0.1131841318720853</v>
          </cell>
          <cell r="E26">
            <v>7360.3</v>
          </cell>
          <cell r="F26">
            <v>5.7543928872080305E-2</v>
          </cell>
          <cell r="G26">
            <v>9229.9820000000036</v>
          </cell>
          <cell r="H26">
            <v>5.7201951522256329E-2</v>
          </cell>
          <cell r="I26">
            <v>49743.82</v>
          </cell>
          <cell r="J26">
            <v>6.2184435750315362E-2</v>
          </cell>
          <cell r="K26">
            <v>125721.01</v>
          </cell>
          <cell r="L26">
            <v>5.0990293019757035E-2</v>
          </cell>
        </row>
        <row r="27">
          <cell r="K27" t="str">
            <v>Otras Oblig. p/ Intermed. Financ.</v>
          </cell>
          <cell r="L27">
            <v>0</v>
          </cell>
        </row>
        <row r="28">
          <cell r="B28" t="str">
            <v>Activo Total Promedio</v>
          </cell>
          <cell r="C28">
            <v>185794.7123076923</v>
          </cell>
          <cell r="D28">
            <v>1</v>
          </cell>
          <cell r="E28">
            <v>255814.99714285714</v>
          </cell>
          <cell r="F28">
            <v>1</v>
          </cell>
          <cell r="G28">
            <v>290030</v>
          </cell>
          <cell r="H28">
            <v>1</v>
          </cell>
          <cell r="I28">
            <v>1418096.9713076921</v>
          </cell>
          <cell r="J28">
            <v>1</v>
          </cell>
          <cell r="K28">
            <v>3998630.679</v>
          </cell>
          <cell r="L28">
            <v>1</v>
          </cell>
        </row>
        <row r="29">
          <cell r="K29" t="str">
            <v>Otros Pasivos</v>
          </cell>
          <cell r="L29">
            <v>0</v>
          </cell>
        </row>
        <row r="30">
          <cell r="K30" t="str">
            <v>Oblig. Subordin.</v>
          </cell>
          <cell r="L30">
            <v>0</v>
          </cell>
        </row>
        <row r="31">
          <cell r="B31" t="str">
            <v>CASCADA DE RESULTADOS SIMPLIFICADA</v>
          </cell>
          <cell r="K31" t="str">
            <v>Oblig. Convertibles en Capital</v>
          </cell>
          <cell r="L31">
            <v>0</v>
          </cell>
        </row>
        <row r="32">
          <cell r="B32" t="str">
            <v>(Cifras en Millones de Bs. y en % ATP)</v>
          </cell>
          <cell r="K32" t="str">
            <v>Gestión Operativa</v>
          </cell>
          <cell r="L32">
            <v>1665.16309237</v>
          </cell>
        </row>
        <row r="33">
          <cell r="I33" t="str">
            <v>Estrato de Comparación</v>
          </cell>
        </row>
        <row r="34">
          <cell r="I34" t="str">
            <v>Bancos</v>
          </cell>
          <cell r="K34" t="str">
            <v>Banca</v>
          </cell>
          <cell r="L34">
            <v>0</v>
          </cell>
        </row>
        <row r="35">
          <cell r="I35" t="str">
            <v>Medianos</v>
          </cell>
          <cell r="K35" t="str">
            <v>Privada</v>
          </cell>
          <cell r="L35">
            <v>0</v>
          </cell>
        </row>
        <row r="36">
          <cell r="C36">
            <v>35400</v>
          </cell>
          <cell r="E36">
            <v>35582</v>
          </cell>
          <cell r="G36" t="str">
            <v>Dic-97</v>
          </cell>
          <cell r="I36">
            <v>35765</v>
          </cell>
          <cell r="K36" t="str">
            <v>Reservas de Capital</v>
          </cell>
          <cell r="L36">
            <v>1.519799989182502E-4</v>
          </cell>
        </row>
        <row r="37">
          <cell r="C37" t="str">
            <v>MM Bs.</v>
          </cell>
          <cell r="D37" t="str">
            <v>% ATP</v>
          </cell>
          <cell r="E37" t="str">
            <v>MM Bs.</v>
          </cell>
          <cell r="F37" t="str">
            <v>% ATP</v>
          </cell>
          <cell r="G37" t="str">
            <v>MM Bs.</v>
          </cell>
          <cell r="H37" t="str">
            <v>% ATP</v>
          </cell>
          <cell r="I37" t="str">
            <v>MM Bs.</v>
          </cell>
          <cell r="J37" t="str">
            <v>% ATP</v>
          </cell>
          <cell r="K37" t="str">
            <v>MM Bs.</v>
          </cell>
          <cell r="L37" t="str">
            <v>% ATP</v>
          </cell>
        </row>
        <row r="38">
          <cell r="K38" t="str">
            <v>Result. Acumulados</v>
          </cell>
          <cell r="L38">
            <v>6934.8942092399993</v>
          </cell>
        </row>
        <row r="39">
          <cell r="B39" t="str">
            <v>Margen Financiero Bruto</v>
          </cell>
          <cell r="C39">
            <v>24192.13</v>
          </cell>
          <cell r="D39">
            <v>0.22433984832255269</v>
          </cell>
          <cell r="E39">
            <v>21877.119999999999</v>
          </cell>
          <cell r="F39">
            <v>0.17103860402510299</v>
          </cell>
          <cell r="G39">
            <v>28667.523000000001</v>
          </cell>
          <cell r="H39">
            <v>0.17427384408509464</v>
          </cell>
          <cell r="I39">
            <v>124032.56</v>
          </cell>
          <cell r="J39">
            <v>0.14931109387022176</v>
          </cell>
          <cell r="K39">
            <v>366110.96</v>
          </cell>
          <cell r="L39">
            <v>0.14980125400073238</v>
          </cell>
        </row>
        <row r="40">
          <cell r="B40" t="str">
            <v>(-) Gastos de Transformación</v>
          </cell>
          <cell r="C40">
            <v>11562.12</v>
          </cell>
          <cell r="D40">
            <v>0.10887590071185516</v>
          </cell>
          <cell r="E40">
            <v>14641.87</v>
          </cell>
          <cell r="F40">
            <v>0.11447233480078892</v>
          </cell>
          <cell r="G40">
            <v>18839.901999999998</v>
          </cell>
          <cell r="H40">
            <v>0.11544244388511532</v>
          </cell>
          <cell r="I40">
            <v>88888.87</v>
          </cell>
          <cell r="J40">
            <v>0.1026873429295294</v>
          </cell>
          <cell r="K40">
            <v>242635.53</v>
          </cell>
          <cell r="L40">
            <v>0.10091364829444906</v>
          </cell>
        </row>
        <row r="41">
          <cell r="B41" t="str">
            <v>Margen Total de Intermediación</v>
          </cell>
          <cell r="C41">
            <v>12630.01</v>
          </cell>
          <cell r="D41">
            <v>0.11546394761069753</v>
          </cell>
          <cell r="E41">
            <v>7235.25</v>
          </cell>
          <cell r="F41">
            <v>5.656626922431409E-2</v>
          </cell>
          <cell r="G41">
            <v>9827.6210000000028</v>
          </cell>
          <cell r="H41">
            <v>5.883140019997931E-2</v>
          </cell>
          <cell r="I41">
            <v>35143.69</v>
          </cell>
          <cell r="J41">
            <v>4.6623750940692363E-2</v>
          </cell>
          <cell r="K41">
            <v>123475.43</v>
          </cell>
          <cell r="L41">
            <v>4.8887605706283331E-2</v>
          </cell>
        </row>
        <row r="42">
          <cell r="B42" t="str">
            <v>(+) Ingresos Accesorias y Conexas</v>
          </cell>
          <cell r="C42">
            <v>1221.71</v>
          </cell>
          <cell r="D42">
            <v>1.3774765090631918E-2</v>
          </cell>
          <cell r="E42">
            <v>1399.85</v>
          </cell>
          <cell r="F42">
            <v>1.0944237168536829E-2</v>
          </cell>
          <cell r="G42">
            <v>2416.4340000000002</v>
          </cell>
          <cell r="H42">
            <v>1.3158238802882461E-2</v>
          </cell>
          <cell r="I42">
            <v>24278.87</v>
          </cell>
          <cell r="J42">
            <v>2.6958276319246962E-2</v>
          </cell>
          <cell r="K42">
            <v>43692.22</v>
          </cell>
          <cell r="L42">
            <v>1.8644345023292912E-2</v>
          </cell>
        </row>
        <row r="43">
          <cell r="B43" t="str">
            <v>(+) Ing. por Recup. de Act. Financ.</v>
          </cell>
          <cell r="C43">
            <v>0</v>
          </cell>
          <cell r="D43">
            <v>0</v>
          </cell>
          <cell r="E43">
            <v>0</v>
          </cell>
          <cell r="F43">
            <v>0</v>
          </cell>
          <cell r="G43">
            <v>0.39700000000000002</v>
          </cell>
          <cell r="H43">
            <v>1.368823914767438E-6</v>
          </cell>
          <cell r="I43">
            <v>3594.45</v>
          </cell>
          <cell r="J43">
            <v>2.9741830674038352E-3</v>
          </cell>
          <cell r="K43">
            <v>3543.95</v>
          </cell>
          <cell r="L43">
            <v>1.401554794603225E-3</v>
          </cell>
        </row>
        <row r="44">
          <cell r="B44" t="str">
            <v>(-) Gastos por I. y Desv. de Act. F.</v>
          </cell>
          <cell r="C44">
            <v>1660.06</v>
          </cell>
          <cell r="D44">
            <v>1.6734174427101154E-2</v>
          </cell>
          <cell r="E44">
            <v>741.86</v>
          </cell>
          <cell r="F44">
            <v>5.7999727012542288E-3</v>
          </cell>
          <cell r="G44">
            <v>1683.5610000000001</v>
          </cell>
          <cell r="H44">
            <v>8.3626555873530326E-3</v>
          </cell>
          <cell r="I44">
            <v>9674.9599999999991</v>
          </cell>
          <cell r="J44">
            <v>1.0408300912164806E-2</v>
          </cell>
          <cell r="K44">
            <v>28202.98</v>
          </cell>
          <cell r="L44">
            <v>1.2468255761111765E-2</v>
          </cell>
        </row>
        <row r="45">
          <cell r="B45" t="str">
            <v>(-) Otros Gastos Operativos</v>
          </cell>
          <cell r="C45">
            <v>322.91000000000003</v>
          </cell>
          <cell r="D45">
            <v>2.8443707866390141E-3</v>
          </cell>
          <cell r="E45">
            <v>441.56</v>
          </cell>
          <cell r="F45">
            <v>3.4521822796293334E-3</v>
          </cell>
          <cell r="G45">
            <v>1182.299</v>
          </cell>
          <cell r="H45">
            <v>5.5989345929731401E-3</v>
          </cell>
          <cell r="I45">
            <v>3757.15</v>
          </cell>
          <cell r="J45">
            <v>3.8727252868579693E-3</v>
          </cell>
          <cell r="K45">
            <v>17154.45</v>
          </cell>
          <cell r="L45">
            <v>5.7580761636526227E-3</v>
          </cell>
        </row>
        <row r="46">
          <cell r="B46" t="str">
            <v>Margen Total del Negocio Bancario</v>
          </cell>
          <cell r="C46">
            <v>11868.75</v>
          </cell>
          <cell r="D46">
            <v>0.10966016748758928</v>
          </cell>
          <cell r="E46">
            <v>7451.68</v>
          </cell>
          <cell r="F46">
            <v>5.8258351411967356E-2</v>
          </cell>
          <cell r="G46">
            <v>9378.5920000000042</v>
          </cell>
          <cell r="H46">
            <v>5.8029417646450372E-2</v>
          </cell>
          <cell r="I46">
            <v>49584.9</v>
          </cell>
          <cell r="J46">
            <v>6.22751841283204E-2</v>
          </cell>
          <cell r="K46">
            <v>125354.17</v>
          </cell>
          <cell r="L46">
            <v>5.070717359941506E-2</v>
          </cell>
        </row>
        <row r="47">
          <cell r="B47" t="str">
            <v>(+)Ingresos Extraordinarios</v>
          </cell>
          <cell r="C47">
            <v>98.92</v>
          </cell>
          <cell r="D47">
            <v>3.8555131096179333E-3</v>
          </cell>
          <cell r="E47">
            <v>3.28</v>
          </cell>
          <cell r="F47">
            <v>2.5643531744687502E-5</v>
          </cell>
          <cell r="G47">
            <v>2.4649999999999999</v>
          </cell>
          <cell r="H47">
            <v>1.9808295693548942E-5</v>
          </cell>
          <cell r="I47">
            <v>877.15</v>
          </cell>
          <cell r="J47">
            <v>8.7462989139328983E-4</v>
          </cell>
          <cell r="K47">
            <v>2391.5700000000002</v>
          </cell>
          <cell r="L47">
            <v>1.2740211359739833E-3</v>
          </cell>
        </row>
        <row r="48">
          <cell r="B48" t="str">
            <v>(-) Gastos Extraordinarios</v>
          </cell>
          <cell r="C48">
            <v>61.6</v>
          </cell>
          <cell r="D48">
            <v>3.3154872512187008E-4</v>
          </cell>
          <cell r="E48">
            <v>94.67</v>
          </cell>
          <cell r="F48">
            <v>7.4014425313096517E-4</v>
          </cell>
          <cell r="G48">
            <v>151.07499999999999</v>
          </cell>
          <cell r="H48">
            <v>8.4730889907940561E-4</v>
          </cell>
          <cell r="I48">
            <v>718.22</v>
          </cell>
          <cell r="J48">
            <v>9.6537826939830664E-4</v>
          </cell>
          <cell r="K48">
            <v>2024.72</v>
          </cell>
          <cell r="L48">
            <v>9.9089171220756293E-4</v>
          </cell>
        </row>
        <row r="49">
          <cell r="B49" t="str">
            <v>Margen de Beneficio</v>
          </cell>
          <cell r="C49">
            <v>11906.07</v>
          </cell>
          <cell r="D49">
            <v>0.11318413187208536</v>
          </cell>
          <cell r="E49">
            <v>7360.29</v>
          </cell>
          <cell r="F49">
            <v>5.7543850690581079E-2</v>
          </cell>
          <cell r="G49">
            <v>9229.9820000000036</v>
          </cell>
          <cell r="H49">
            <v>5.7201917043064515E-2</v>
          </cell>
          <cell r="I49">
            <v>49743.83</v>
          </cell>
          <cell r="J49">
            <v>6.2184435750315382E-2</v>
          </cell>
          <cell r="K49">
            <v>125721.02</v>
          </cell>
          <cell r="L49">
            <v>5.0990303023181485E-2</v>
          </cell>
        </row>
        <row r="51">
          <cell r="B51" t="str">
            <v>Activo Total Promedio</v>
          </cell>
          <cell r="C51">
            <v>185794.7123076923</v>
          </cell>
          <cell r="D51">
            <v>1</v>
          </cell>
          <cell r="E51">
            <v>255814.99714285714</v>
          </cell>
          <cell r="F51">
            <v>1</v>
          </cell>
          <cell r="G51">
            <v>290030</v>
          </cell>
          <cell r="H51">
            <v>1</v>
          </cell>
          <cell r="I51">
            <v>1418096.9713076921</v>
          </cell>
          <cell r="J51">
            <v>1</v>
          </cell>
          <cell r="K51">
            <v>3998630.679</v>
          </cell>
          <cell r="L51">
            <v>1</v>
          </cell>
        </row>
        <row r="55">
          <cell r="B55" t="str">
            <v>DESCOMPOSICION DEL MARGEN FINANCIERO</v>
          </cell>
        </row>
        <row r="57">
          <cell r="F57" t="str">
            <v xml:space="preserve">Estrato de </v>
          </cell>
        </row>
        <row r="58">
          <cell r="F58" t="str">
            <v>Comparación</v>
          </cell>
        </row>
        <row r="59">
          <cell r="F59" t="str">
            <v>Bancos</v>
          </cell>
          <cell r="G59" t="str">
            <v>Banca</v>
          </cell>
        </row>
        <row r="60">
          <cell r="F60" t="str">
            <v>Medianos</v>
          </cell>
          <cell r="G60" t="str">
            <v>Privada</v>
          </cell>
        </row>
        <row r="61">
          <cell r="C61">
            <v>35400</v>
          </cell>
          <cell r="D61">
            <v>35582</v>
          </cell>
          <cell r="E61" t="str">
            <v>Dic-97</v>
          </cell>
          <cell r="F61">
            <v>35765</v>
          </cell>
        </row>
        <row r="63">
          <cell r="B63" t="str">
            <v>1.- Rentab. Media del Act. Rent. (r)</v>
          </cell>
          <cell r="C63">
            <v>0.46864755414399267</v>
          </cell>
          <cell r="D63">
            <v>0.28541174735700975</v>
          </cell>
          <cell r="E63">
            <v>0.2966476934170087</v>
          </cell>
          <cell r="F63">
            <v>0.30619696189514084</v>
          </cell>
          <cell r="G63">
            <v>0.31025845376216638</v>
          </cell>
        </row>
        <row r="64">
          <cell r="B64" t="str">
            <v>2.- Costo Medio del Pas. Oneroso (c)</v>
          </cell>
          <cell r="C64">
            <v>0.22613139328811141</v>
          </cell>
          <cell r="D64">
            <v>8.2128297835213762E-2</v>
          </cell>
          <cell r="E64">
            <v>7.9428936068693709E-2</v>
          </cell>
          <cell r="F64">
            <v>8.9756297980370631E-2</v>
          </cell>
          <cell r="G64">
            <v>8.7147674832039973E-2</v>
          </cell>
        </row>
        <row r="65">
          <cell r="B65" t="str">
            <v>3.- Activo Rentable Promedio (ARP)</v>
          </cell>
          <cell r="C65">
            <v>136243</v>
          </cell>
          <cell r="D65">
            <v>188964.40142857144</v>
          </cell>
          <cell r="E65">
            <v>208155.27769230769</v>
          </cell>
          <cell r="F65">
            <v>927964.98776923073</v>
          </cell>
          <cell r="G65">
            <v>2557162.2316153846</v>
          </cell>
        </row>
        <row r="66">
          <cell r="B66" t="str">
            <v>4.- Pasivo Oneroso Promedio (POP)</v>
          </cell>
          <cell r="C66">
            <v>98035</v>
          </cell>
          <cell r="D66">
            <v>123932.92285714285</v>
          </cell>
          <cell r="E66">
            <v>141058.54307692309</v>
          </cell>
          <cell r="F66">
            <v>806655.92976923077</v>
          </cell>
          <cell r="G66">
            <v>2230482.3436153843</v>
          </cell>
        </row>
        <row r="67">
          <cell r="B67" t="str">
            <v>5.- Activo Total Promedio (ATP)</v>
          </cell>
          <cell r="C67">
            <v>185794.7123076923</v>
          </cell>
          <cell r="D67">
            <v>255814.99714285714</v>
          </cell>
          <cell r="E67">
            <v>290030</v>
          </cell>
          <cell r="F67">
            <v>1418096.9713076921</v>
          </cell>
          <cell r="G67">
            <v>3998630.679</v>
          </cell>
        </row>
        <row r="68">
          <cell r="B68" t="str">
            <v>6.- Margen de Intermediación (1-2)%</v>
          </cell>
          <cell r="C68">
            <v>0.24251616085588126</v>
          </cell>
          <cell r="D68">
            <v>0.203283449521796</v>
          </cell>
          <cell r="E68">
            <v>0.21721875734831497</v>
          </cell>
          <cell r="F68">
            <v>0.21644066391477021</v>
          </cell>
          <cell r="G68">
            <v>0.2231107789301264</v>
          </cell>
        </row>
        <row r="69">
          <cell r="B69" t="str">
            <v xml:space="preserve">7.- ARP/ATP </v>
          </cell>
          <cell r="C69">
            <v>0.73329858696069705</v>
          </cell>
          <cell r="D69">
            <v>0.73867601015997619</v>
          </cell>
          <cell r="E69">
            <v>0.71770257453472985</v>
          </cell>
          <cell r="F69">
            <v>0.65437343605177556</v>
          </cell>
          <cell r="G69">
            <v>0.63950948134447216</v>
          </cell>
        </row>
        <row r="70">
          <cell r="B70" t="str">
            <v xml:space="preserve">8.- POP / ATP </v>
          </cell>
          <cell r="C70">
            <v>0.52765226083315797</v>
          </cell>
          <cell r="D70">
            <v>0.4844630855943674</v>
          </cell>
          <cell r="E70">
            <v>0.48635845628701546</v>
          </cell>
          <cell r="F70">
            <v>0.56882987982505628</v>
          </cell>
          <cell r="G70">
            <v>0.55781154166835833</v>
          </cell>
        </row>
        <row r="71">
          <cell r="B71" t="str">
            <v>9.- Act. Rent. Financ. con Pasivos No</v>
          </cell>
        </row>
        <row r="72">
          <cell r="B72" t="str">
            <v xml:space="preserve">      Oneroso / ATP </v>
          </cell>
          <cell r="C72">
            <v>0.20564632612753914</v>
          </cell>
          <cell r="D72">
            <v>0.25421292456560884</v>
          </cell>
          <cell r="E72">
            <v>0.23134411824771436</v>
          </cell>
          <cell r="F72">
            <v>8.5543556226719344E-2</v>
          </cell>
          <cell r="G72">
            <v>8.169793967611387E-2</v>
          </cell>
        </row>
        <row r="74">
          <cell r="B74" t="str">
            <v>Módulo I</v>
          </cell>
        </row>
        <row r="75">
          <cell r="B75" t="str">
            <v xml:space="preserve">10.- Margen Financ. obt. por los </v>
          </cell>
        </row>
        <row r="76">
          <cell r="B76" t="str">
            <v xml:space="preserve">       Pasivos Onerosos /ATP  (6)*(8) </v>
          </cell>
          <cell r="C76">
            <v>0.12796420056418356</v>
          </cell>
          <cell r="D76">
            <v>9.8483327205596133E-2</v>
          </cell>
          <cell r="E76">
            <v>0.10564617950051026</v>
          </cell>
          <cell r="F76">
            <v>0.12311791684389413</v>
          </cell>
          <cell r="G76">
            <v>0.12445376755784208</v>
          </cell>
        </row>
        <row r="77">
          <cell r="B77" t="str">
            <v>11.- Margen Financiero de los Act. Rentab.</v>
          </cell>
        </row>
        <row r="78">
          <cell r="B78" t="str">
            <v xml:space="preserve">        financiado por Pasivos No Onerosos </v>
          </cell>
          <cell r="C78">
            <v>9.6375647758369071E-2</v>
          </cell>
          <cell r="D78">
            <v>7.2555355001006128E-2</v>
          </cell>
          <cell r="E78">
            <v>6.8627699063776193E-2</v>
          </cell>
          <cell r="F78">
            <v>2.6193177026327619E-2</v>
          </cell>
          <cell r="G78">
            <v>2.5347476439465833E-2</v>
          </cell>
        </row>
        <row r="79">
          <cell r="B79" t="str">
            <v xml:space="preserve">12.- Margen Financiero </v>
          </cell>
          <cell r="C79">
            <v>0.22433984832255263</v>
          </cell>
          <cell r="D79">
            <v>0.17103868220660226</v>
          </cell>
          <cell r="E79">
            <v>0.17427387856428644</v>
          </cell>
          <cell r="F79">
            <v>0.14931109387022173</v>
          </cell>
          <cell r="G79">
            <v>0.14980124399730793</v>
          </cell>
        </row>
        <row r="80">
          <cell r="B80" t="str">
            <v xml:space="preserve">13.- Margen Financiero Efectivo </v>
          </cell>
          <cell r="C80">
            <v>24192.157578239996</v>
          </cell>
          <cell r="D80">
            <v>21877.13</v>
          </cell>
          <cell r="E80">
            <v>28667.522999999994</v>
          </cell>
          <cell r="F80">
            <v>124032.61</v>
          </cell>
          <cell r="G80">
            <v>366110.85</v>
          </cell>
        </row>
        <row r="81">
          <cell r="B81" t="str">
            <v xml:space="preserve">14.- Brecha Cuantitativa </v>
          </cell>
          <cell r="C81">
            <v>38208</v>
          </cell>
          <cell r="D81">
            <v>65031.478571428583</v>
          </cell>
          <cell r="E81">
            <v>67096.734615384601</v>
          </cell>
          <cell r="F81">
            <v>121309.05799999998</v>
          </cell>
          <cell r="G81">
            <v>326679.88800000027</v>
          </cell>
        </row>
        <row r="82">
          <cell r="B82" t="str">
            <v xml:space="preserve">15.- Margen Financiero Teórico </v>
          </cell>
          <cell r="C82">
            <v>15782.071829506323</v>
          </cell>
          <cell r="D82">
            <v>12596.756033859319</v>
          </cell>
          <cell r="E82">
            <v>18043.805406673673</v>
          </cell>
          <cell r="F82">
            <v>104587.14499003856</v>
          </cell>
          <cell r="G82">
            <v>305093.65307392227</v>
          </cell>
        </row>
        <row r="83">
          <cell r="B83" t="str">
            <v>16.- Ingreso Financiero Marginal de la</v>
          </cell>
        </row>
        <row r="84">
          <cell r="B84" t="str">
            <v xml:space="preserve">        Brecha Estructural </v>
          </cell>
          <cell r="C84">
            <v>8410.0857487336725</v>
          </cell>
          <cell r="D84">
            <v>9280.3739661406835</v>
          </cell>
          <cell r="E84">
            <v>10623.717593326324</v>
          </cell>
          <cell r="F84">
            <v>19445.465009961415</v>
          </cell>
          <cell r="G84">
            <v>61017.19692607777</v>
          </cell>
        </row>
        <row r="86">
          <cell r="B86" t="str">
            <v>Módulo II</v>
          </cell>
        </row>
        <row r="87">
          <cell r="B87" t="str">
            <v>10.- Aporte de los Act. Productivos</v>
          </cell>
        </row>
        <row r="88">
          <cell r="B88" t="str">
            <v xml:space="preserve">         AR*(r-c)/ATP </v>
          </cell>
          <cell r="C88">
            <v>0.17783675807075086</v>
          </cell>
          <cell r="D88">
            <v>0.15016060742431719</v>
          </cell>
          <cell r="E88">
            <v>0.15589846138612043</v>
          </cell>
          <cell r="F88">
            <v>0.14163302094723573</v>
          </cell>
          <cell r="G88">
            <v>0.14268145851596631</v>
          </cell>
        </row>
        <row r="89">
          <cell r="B89" t="str">
            <v xml:space="preserve">11.- Costo Financiero de la Brecha </v>
          </cell>
        </row>
        <row r="90">
          <cell r="B90" t="str">
            <v xml:space="preserve">         Estructural  </v>
          </cell>
          <cell r="C90">
            <v>4.6503090251801778E-2</v>
          </cell>
          <cell r="D90">
            <v>2.0878074782285053E-2</v>
          </cell>
          <cell r="E90">
            <v>1.8375417178166025E-2</v>
          </cell>
          <cell r="F90">
            <v>7.6780729229860107E-3</v>
          </cell>
          <cell r="G90">
            <v>7.119785481341589E-3</v>
          </cell>
        </row>
        <row r="91">
          <cell r="B91" t="str">
            <v xml:space="preserve">12.- Margen Financiero </v>
          </cell>
          <cell r="C91">
            <v>0.22433984832255263</v>
          </cell>
          <cell r="D91">
            <v>0.17103868220660223</v>
          </cell>
          <cell r="E91">
            <v>0.17427387856428644</v>
          </cell>
          <cell r="F91">
            <v>0.14931109387022173</v>
          </cell>
          <cell r="G91">
            <v>0.1498012439973079</v>
          </cell>
        </row>
        <row r="92">
          <cell r="B92" t="str">
            <v xml:space="preserve">14.- Brecha Cuantitativa </v>
          </cell>
          <cell r="C92">
            <v>38208</v>
          </cell>
          <cell r="D92">
            <v>65031.478571428583</v>
          </cell>
          <cell r="E92">
            <v>67096.734615384601</v>
          </cell>
          <cell r="F92">
            <v>121309.05799999998</v>
          </cell>
          <cell r="G92">
            <v>326679.88800000027</v>
          </cell>
        </row>
        <row r="93">
          <cell r="B93" t="str">
            <v xml:space="preserve">15.- Margen Financiero Teórico </v>
          </cell>
          <cell r="C93">
            <v>21811.129303487833</v>
          </cell>
          <cell r="D93">
            <v>19206.667679610699</v>
          </cell>
          <cell r="E93">
            <v>26008.563076205806</v>
          </cell>
          <cell r="F93">
            <v>118659.35804243392</v>
          </cell>
          <cell r="G93">
            <v>348567.45734640874</v>
          </cell>
        </row>
        <row r="94">
          <cell r="B94" t="str">
            <v>16.- Ingreso Financiero Marginal de la</v>
          </cell>
        </row>
        <row r="95">
          <cell r="B95" t="str">
            <v xml:space="preserve">        Brecha Estructural </v>
          </cell>
          <cell r="C95">
            <v>2381.0282747521615</v>
          </cell>
          <cell r="D95">
            <v>2670.4623203893043</v>
          </cell>
          <cell r="E95">
            <v>2658.9599237941884</v>
          </cell>
          <cell r="F95">
            <v>5373.2519575660608</v>
          </cell>
          <cell r="G95">
            <v>17543.392653591261</v>
          </cell>
        </row>
      </sheetData>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9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abla 5."/>
      <sheetName val="tabla 5"/>
    </sheetNames>
    <definedNames>
      <definedName name="base" refersTo="#¡REF!"/>
    </definedNames>
    <sheetDataSet>
      <sheetData sheetId="0" refreshError="1"/>
      <sheetData sheetId="1" refreshError="1"/>
    </sheetDataSet>
  </externalBook>
</externalLink>
</file>

<file path=xl/externalLinks/externalLink9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990-1999"/>
      <sheetName val="1995-1999"/>
      <sheetName val="1994"/>
      <sheetName val="1995"/>
      <sheetName val="1996"/>
      <sheetName val="1997"/>
      <sheetName val="1998"/>
      <sheetName val="1999"/>
      <sheetName val="2000"/>
      <sheetName val="2001"/>
      <sheetName val="2002"/>
      <sheetName val="2001 RC"/>
      <sheetName val="2002 RC"/>
      <sheetName val="S+D BALANCE"/>
      <sheetName val="MTH DEMAND"/>
      <sheetName val="MONTHLY"/>
      <sheetName val="ST Qtrly"/>
      <sheetName val="ST Annual"/>
      <sheetName val="Chart1"/>
      <sheetName val="Chart1 (2)"/>
      <sheetName val="macros"/>
      <sheetName val="macros2"/>
      <sheetName val="automacros"/>
      <sheetName val="Mcword"/>
      <sheetName val="Monthly Demand"/>
      <sheetName val="2001 DT"/>
      <sheetName val="2002 DT"/>
      <sheetName val="ST Annual DT"/>
      <sheetName val="ST Qtrly DT"/>
      <sheetName val="Chart - Demand Scenarios"/>
      <sheetName val="Feeder"/>
      <sheetName val="Sheet1"/>
      <sheetName val="2003"/>
      <sheetName val="Old Balance"/>
      <sheetName val="Balance"/>
      <sheetName val="Stock Assumptions"/>
      <sheetName val="Supply Assump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5">
          <cell r="A5">
            <v>36850.517349189817</v>
          </cell>
        </row>
        <row r="6">
          <cell r="A6">
            <v>1989</v>
          </cell>
        </row>
        <row r="7">
          <cell r="A7" t="str">
            <v>Oil Consumption</v>
          </cell>
          <cell r="B7">
            <v>66.400000000000006</v>
          </cell>
          <cell r="C7">
            <v>67.599999999999994</v>
          </cell>
          <cell r="D7">
            <v>67.8</v>
          </cell>
          <cell r="E7">
            <v>64.400000000000006</v>
          </cell>
          <cell r="F7">
            <v>64.099999999999994</v>
          </cell>
          <cell r="G7">
            <v>65.099999999999994</v>
          </cell>
          <cell r="H7">
            <v>64.599999999999994</v>
          </cell>
          <cell r="I7">
            <v>65.2</v>
          </cell>
          <cell r="J7">
            <v>64.7</v>
          </cell>
          <cell r="K7">
            <v>67.3</v>
          </cell>
          <cell r="L7">
            <v>67.400000000000006</v>
          </cell>
          <cell r="M7">
            <v>70.400000000000006</v>
          </cell>
          <cell r="O7">
            <v>67.3</v>
          </cell>
        </row>
        <row r="9">
          <cell r="A9" t="str">
            <v>OPEC Crude Oil Output</v>
          </cell>
          <cell r="B9">
            <v>19.8</v>
          </cell>
          <cell r="C9">
            <v>19.600000000000001</v>
          </cell>
          <cell r="D9">
            <v>19.7</v>
          </cell>
          <cell r="E9">
            <v>20.2</v>
          </cell>
          <cell r="F9">
            <v>20.7</v>
          </cell>
          <cell r="G9">
            <v>20.9</v>
          </cell>
          <cell r="H9">
            <v>20.9</v>
          </cell>
          <cell r="I9">
            <v>21.6</v>
          </cell>
          <cell r="J9">
            <v>22.2</v>
          </cell>
          <cell r="K9">
            <v>22.8</v>
          </cell>
          <cell r="L9">
            <v>23.4</v>
          </cell>
          <cell r="M9">
            <v>23.5</v>
          </cell>
          <cell r="O9">
            <v>19.7</v>
          </cell>
        </row>
        <row r="10">
          <cell r="A10" t="str">
            <v>Other Supplies</v>
          </cell>
          <cell r="B10">
            <v>45.22</v>
          </cell>
          <cell r="C10">
            <v>44.72</v>
          </cell>
          <cell r="D10">
            <v>44.82</v>
          </cell>
          <cell r="E10">
            <v>44.62</v>
          </cell>
          <cell r="F10">
            <v>44.22</v>
          </cell>
          <cell r="G10">
            <v>43.52</v>
          </cell>
          <cell r="H10">
            <v>44.42</v>
          </cell>
          <cell r="I10">
            <v>44.52</v>
          </cell>
          <cell r="J10">
            <v>44.42</v>
          </cell>
          <cell r="K10">
            <v>44.72</v>
          </cell>
          <cell r="L10">
            <v>44.72</v>
          </cell>
          <cell r="M10">
            <v>44.22</v>
          </cell>
          <cell r="O10">
            <v>44.9</v>
          </cell>
        </row>
        <row r="11">
          <cell r="A11" t="str">
            <v>Total Oil Supplies</v>
          </cell>
          <cell r="B11">
            <v>65.02</v>
          </cell>
          <cell r="C11">
            <v>64.319999999999993</v>
          </cell>
          <cell r="D11">
            <v>64.52</v>
          </cell>
          <cell r="E11">
            <v>64.819999999999993</v>
          </cell>
          <cell r="F11">
            <v>64.92</v>
          </cell>
          <cell r="G11">
            <v>64.42</v>
          </cell>
          <cell r="H11">
            <v>65.319999999999993</v>
          </cell>
          <cell r="I11">
            <v>66.12</v>
          </cell>
          <cell r="J11">
            <v>66.62</v>
          </cell>
          <cell r="K11">
            <v>67.52</v>
          </cell>
          <cell r="L11">
            <v>68.12</v>
          </cell>
          <cell r="M11">
            <v>67.72</v>
          </cell>
          <cell r="O11">
            <v>64.599999999999994</v>
          </cell>
        </row>
        <row r="13">
          <cell r="A13" t="str">
            <v>Stock change</v>
          </cell>
          <cell r="B13">
            <v>-1.3800000000000097</v>
          </cell>
          <cell r="C13">
            <v>-3.2800000000000011</v>
          </cell>
          <cell r="D13">
            <v>-3.2800000000000011</v>
          </cell>
          <cell r="E13">
            <v>0.41999999999998749</v>
          </cell>
          <cell r="F13">
            <v>0.82000000000000739</v>
          </cell>
          <cell r="G13">
            <v>-0.67999999999999261</v>
          </cell>
          <cell r="H13">
            <v>0.71999999999999886</v>
          </cell>
          <cell r="I13">
            <v>0.92000000000000171</v>
          </cell>
          <cell r="J13">
            <v>1.9200000000000017</v>
          </cell>
          <cell r="K13">
            <v>0.21999999999999886</v>
          </cell>
          <cell r="L13">
            <v>0.71999999999999886</v>
          </cell>
          <cell r="M13">
            <v>-2.6800000000000068</v>
          </cell>
          <cell r="O13">
            <v>-2.7000000000000028</v>
          </cell>
        </row>
        <row r="15">
          <cell r="A15" t="str">
            <v>Comm Stocks on Land</v>
          </cell>
          <cell r="B15">
            <v>3242.4</v>
          </cell>
          <cell r="C15">
            <v>3161.96</v>
          </cell>
          <cell r="D15">
            <v>3054.5799999999995</v>
          </cell>
          <cell r="E15">
            <v>3043.6799999999989</v>
          </cell>
          <cell r="F15">
            <v>3060.599999999999</v>
          </cell>
          <cell r="G15">
            <v>3043.7999999999993</v>
          </cell>
          <cell r="H15">
            <v>3061.119999999999</v>
          </cell>
          <cell r="I15">
            <v>3074.74</v>
          </cell>
          <cell r="J15">
            <v>3108.14</v>
          </cell>
          <cell r="K15">
            <v>3095.7599999999998</v>
          </cell>
          <cell r="L15">
            <v>3113.16</v>
          </cell>
          <cell r="M15">
            <v>3039.38</v>
          </cell>
        </row>
        <row r="16">
          <cell r="A16" t="str">
            <v>Days Supply</v>
          </cell>
          <cell r="B16">
            <v>61.428481212503954</v>
          </cell>
          <cell r="C16">
            <v>60.83014492753626</v>
          </cell>
          <cell r="D16">
            <v>59.315294117647063</v>
          </cell>
          <cell r="E16">
            <v>58.464815419797468</v>
          </cell>
          <cell r="F16">
            <v>57.780915287244412</v>
          </cell>
          <cell r="G16">
            <v>57.0068359375</v>
          </cell>
          <cell r="H16">
            <v>55.37856</v>
          </cell>
          <cell r="I16">
            <v>53.887346165982976</v>
          </cell>
          <cell r="J16">
            <v>51.726691042047534</v>
          </cell>
          <cell r="K16">
            <v>50.349802970597175</v>
          </cell>
          <cell r="L16">
            <v>49.36076899969963</v>
          </cell>
          <cell r="M16">
            <v>47.741788321167903</v>
          </cell>
        </row>
        <row r="18">
          <cell r="A18" t="str">
            <v>Total Stocks</v>
          </cell>
          <cell r="B18">
            <v>5191</v>
          </cell>
          <cell r="C18">
            <v>5099.16</v>
          </cell>
          <cell r="D18">
            <v>4997.4799999999996</v>
          </cell>
          <cell r="E18">
            <v>5010.079999999999</v>
          </cell>
          <cell r="F18">
            <v>5035.4999999999991</v>
          </cell>
          <cell r="G18">
            <v>5015.0999999999995</v>
          </cell>
          <cell r="H18">
            <v>5037.4199999999992</v>
          </cell>
          <cell r="I18">
            <v>5065.9399999999996</v>
          </cell>
          <cell r="J18">
            <v>5123.54</v>
          </cell>
          <cell r="K18">
            <v>5130.3599999999997</v>
          </cell>
          <cell r="L18">
            <v>5151.96</v>
          </cell>
          <cell r="M18">
            <v>5068.88</v>
          </cell>
        </row>
        <row r="19">
          <cell r="A19" t="str">
            <v>- Gov Strategic</v>
          </cell>
          <cell r="B19">
            <v>1075</v>
          </cell>
          <cell r="C19">
            <v>1075</v>
          </cell>
          <cell r="D19">
            <v>1075</v>
          </cell>
          <cell r="E19">
            <v>1085</v>
          </cell>
          <cell r="F19">
            <v>1085</v>
          </cell>
          <cell r="G19">
            <v>1085</v>
          </cell>
          <cell r="H19">
            <v>1095</v>
          </cell>
          <cell r="I19">
            <v>1095</v>
          </cell>
          <cell r="J19">
            <v>1095</v>
          </cell>
          <cell r="K19">
            <v>1100</v>
          </cell>
          <cell r="L19">
            <v>1100</v>
          </cell>
          <cell r="M19">
            <v>1100</v>
          </cell>
        </row>
        <row r="20">
          <cell r="A20" t="str">
            <v>- Oil Afloat</v>
          </cell>
          <cell r="B20">
            <v>645</v>
          </cell>
          <cell r="C20">
            <v>640</v>
          </cell>
          <cell r="D20">
            <v>660</v>
          </cell>
          <cell r="E20">
            <v>670</v>
          </cell>
          <cell r="F20">
            <v>675</v>
          </cell>
          <cell r="G20">
            <v>670</v>
          </cell>
          <cell r="H20">
            <v>675</v>
          </cell>
          <cell r="I20">
            <v>685</v>
          </cell>
          <cell r="J20">
            <v>700</v>
          </cell>
          <cell r="K20">
            <v>710</v>
          </cell>
          <cell r="L20">
            <v>710</v>
          </cell>
          <cell r="M20">
            <v>700</v>
          </cell>
        </row>
        <row r="21">
          <cell r="A21" t="str">
            <v>- Floating Storage</v>
          </cell>
          <cell r="B21">
            <v>90</v>
          </cell>
          <cell r="C21">
            <v>85</v>
          </cell>
          <cell r="D21">
            <v>70</v>
          </cell>
          <cell r="E21">
            <v>70</v>
          </cell>
          <cell r="F21">
            <v>70</v>
          </cell>
          <cell r="G21">
            <v>70</v>
          </cell>
          <cell r="H21">
            <v>60</v>
          </cell>
          <cell r="I21">
            <v>60</v>
          </cell>
          <cell r="J21">
            <v>65</v>
          </cell>
          <cell r="K21">
            <v>65</v>
          </cell>
          <cell r="L21">
            <v>65</v>
          </cell>
          <cell r="M21">
            <v>65</v>
          </cell>
        </row>
        <row r="22">
          <cell r="A22" t="str">
            <v>- Stocks for Export</v>
          </cell>
          <cell r="B22">
            <v>138.6</v>
          </cell>
          <cell r="C22">
            <v>137.20000000000002</v>
          </cell>
          <cell r="D22">
            <v>137.9</v>
          </cell>
          <cell r="E22">
            <v>141.4</v>
          </cell>
          <cell r="F22">
            <v>144.9</v>
          </cell>
          <cell r="G22">
            <v>146.29999999999998</v>
          </cell>
          <cell r="H22">
            <v>146.29999999999998</v>
          </cell>
          <cell r="I22">
            <v>151.20000000000002</v>
          </cell>
          <cell r="J22">
            <v>155.4</v>
          </cell>
          <cell r="K22">
            <v>159.6</v>
          </cell>
          <cell r="L22">
            <v>163.79999999999998</v>
          </cell>
          <cell r="M22">
            <v>164.5</v>
          </cell>
        </row>
        <row r="23">
          <cell r="A23" t="str">
            <v>= Comm Stocks on Land</v>
          </cell>
          <cell r="B23">
            <v>3242.4</v>
          </cell>
          <cell r="C23">
            <v>3161.96</v>
          </cell>
          <cell r="D23">
            <v>3054.5799999999995</v>
          </cell>
          <cell r="E23">
            <v>3043.6799999999989</v>
          </cell>
          <cell r="F23">
            <v>3060.599999999999</v>
          </cell>
          <cell r="G23">
            <v>3043.7999999999993</v>
          </cell>
          <cell r="H23">
            <v>3061.119999999999</v>
          </cell>
          <cell r="I23">
            <v>3074.74</v>
          </cell>
          <cell r="J23">
            <v>3108.14</v>
          </cell>
          <cell r="K23">
            <v>3095.7599999999998</v>
          </cell>
          <cell r="L23">
            <v>3113.16</v>
          </cell>
          <cell r="M23">
            <v>3039.38</v>
          </cell>
        </row>
        <row r="27">
          <cell r="A27">
            <v>36850.517349189817</v>
          </cell>
          <cell r="B27" t="str">
            <v>Jan</v>
          </cell>
          <cell r="C27" t="str">
            <v>Feb</v>
          </cell>
          <cell r="D27" t="str">
            <v>Mar</v>
          </cell>
          <cell r="E27" t="str">
            <v>Apr</v>
          </cell>
          <cell r="F27" t="str">
            <v>May</v>
          </cell>
          <cell r="G27" t="str">
            <v>Jun</v>
          </cell>
          <cell r="H27" t="str">
            <v>Jul</v>
          </cell>
          <cell r="I27" t="str">
            <v>Aug</v>
          </cell>
          <cell r="J27" t="str">
            <v>Sep</v>
          </cell>
          <cell r="K27" t="str">
            <v>Oct</v>
          </cell>
          <cell r="L27" t="str">
            <v>Nov</v>
          </cell>
          <cell r="M27" t="str">
            <v>Dec</v>
          </cell>
          <cell r="O27" t="str">
            <v>QI</v>
          </cell>
        </row>
        <row r="28">
          <cell r="A28" t="str">
            <v>1990</v>
          </cell>
        </row>
        <row r="29">
          <cell r="A29" t="str">
            <v>Oil Consumption</v>
          </cell>
          <cell r="B29">
            <v>68</v>
          </cell>
          <cell r="C29">
            <v>68.8</v>
          </cell>
          <cell r="D29">
            <v>68.2</v>
          </cell>
          <cell r="E29">
            <v>65.400000000000006</v>
          </cell>
          <cell r="F29">
            <v>65.400000000000006</v>
          </cell>
          <cell r="G29">
            <v>66.099999999999994</v>
          </cell>
          <cell r="H29">
            <v>67.3</v>
          </cell>
          <cell r="I29">
            <v>67.7</v>
          </cell>
          <cell r="J29">
            <v>65.5</v>
          </cell>
          <cell r="K29">
            <v>66</v>
          </cell>
          <cell r="L29">
            <v>66.2</v>
          </cell>
          <cell r="M29">
            <v>66.8</v>
          </cell>
          <cell r="O29">
            <v>68.3</v>
          </cell>
        </row>
        <row r="30">
          <cell r="A30" t="str">
            <v>Consumption % Change</v>
          </cell>
          <cell r="B30">
            <v>2.409638554216853E-2</v>
          </cell>
          <cell r="C30">
            <v>1.7751479289940919E-2</v>
          </cell>
          <cell r="D30">
            <v>5.8997050147493457E-3</v>
          </cell>
          <cell r="E30">
            <v>1.552795031055898E-2</v>
          </cell>
          <cell r="F30">
            <v>2.0280811232449514E-2</v>
          </cell>
          <cell r="G30">
            <v>1.5360983102918668E-2</v>
          </cell>
          <cell r="H30">
            <v>4.1795665634674961E-2</v>
          </cell>
          <cell r="I30">
            <v>3.8343558282208479E-2</v>
          </cell>
          <cell r="J30">
            <v>1.2364760432766575E-2</v>
          </cell>
          <cell r="K30">
            <v>-1.9316493313521477E-2</v>
          </cell>
          <cell r="L30">
            <v>-1.7804154302670683E-2</v>
          </cell>
          <cell r="M30">
            <v>-5.1136363636363757E-2</v>
          </cell>
          <cell r="O30">
            <v>1.4858841010401136E-2</v>
          </cell>
        </row>
        <row r="31">
          <cell r="A31" t="str">
            <v>OPEC Crude Oil Output</v>
          </cell>
          <cell r="B31">
            <v>23.2</v>
          </cell>
          <cell r="C31">
            <v>23.5</v>
          </cell>
          <cell r="D31">
            <v>23.6</v>
          </cell>
          <cell r="E31">
            <v>23.6</v>
          </cell>
          <cell r="F31">
            <v>23.2</v>
          </cell>
          <cell r="G31">
            <v>22.9</v>
          </cell>
          <cell r="H31">
            <v>22.8</v>
          </cell>
          <cell r="I31">
            <v>19.399999999999999</v>
          </cell>
          <cell r="J31">
            <v>21.9</v>
          </cell>
          <cell r="K31">
            <v>22.4</v>
          </cell>
          <cell r="L31">
            <v>22.8</v>
          </cell>
          <cell r="M31">
            <v>23.1</v>
          </cell>
          <cell r="O31">
            <v>23.4</v>
          </cell>
        </row>
        <row r="32">
          <cell r="A32" t="str">
            <v>Other Supplies</v>
          </cell>
          <cell r="B32">
            <v>45.17</v>
          </cell>
          <cell r="C32">
            <v>44.97</v>
          </cell>
          <cell r="D32">
            <v>45.17</v>
          </cell>
          <cell r="E32">
            <v>44.67</v>
          </cell>
          <cell r="F32">
            <v>44.37</v>
          </cell>
          <cell r="G32">
            <v>43.97</v>
          </cell>
          <cell r="H32">
            <v>43.77</v>
          </cell>
          <cell r="I32">
            <v>43.97</v>
          </cell>
          <cell r="J32">
            <v>44.27</v>
          </cell>
          <cell r="K32">
            <v>44.77</v>
          </cell>
          <cell r="L32">
            <v>44.57</v>
          </cell>
          <cell r="M32">
            <v>44.07</v>
          </cell>
          <cell r="O32">
            <v>45.1</v>
          </cell>
        </row>
        <row r="33">
          <cell r="A33" t="str">
            <v>Total Oil Supplies</v>
          </cell>
          <cell r="B33">
            <v>68.37</v>
          </cell>
          <cell r="C33">
            <v>68.47</v>
          </cell>
          <cell r="D33">
            <v>68.77000000000001</v>
          </cell>
          <cell r="E33">
            <v>68.27000000000001</v>
          </cell>
          <cell r="F33">
            <v>67.569999999999993</v>
          </cell>
          <cell r="G33">
            <v>66.87</v>
          </cell>
          <cell r="H33">
            <v>66.570000000000007</v>
          </cell>
          <cell r="I33">
            <v>63.37</v>
          </cell>
          <cell r="J33">
            <v>66.17</v>
          </cell>
          <cell r="K33">
            <v>67.17</v>
          </cell>
          <cell r="L33">
            <v>67.37</v>
          </cell>
          <cell r="M33">
            <v>67.17</v>
          </cell>
          <cell r="O33">
            <v>68.5</v>
          </cell>
        </row>
        <row r="35">
          <cell r="A35" t="str">
            <v>Stock change</v>
          </cell>
          <cell r="B35">
            <v>0.37000000000000455</v>
          </cell>
          <cell r="C35">
            <v>-0.32999999999999829</v>
          </cell>
          <cell r="D35">
            <v>0.57000000000000739</v>
          </cell>
          <cell r="E35">
            <v>2.8700000000000045</v>
          </cell>
          <cell r="F35">
            <v>2.1699999999999875</v>
          </cell>
          <cell r="G35">
            <v>0.77000000000001023</v>
          </cell>
          <cell r="H35">
            <v>-0.72999999999998977</v>
          </cell>
          <cell r="I35">
            <v>-4.3300000000000054</v>
          </cell>
          <cell r="J35">
            <v>0.67000000000000171</v>
          </cell>
          <cell r="K35">
            <v>1.1700000000000017</v>
          </cell>
          <cell r="L35">
            <v>1.1700000000000017</v>
          </cell>
          <cell r="M35">
            <v>0.37000000000000455</v>
          </cell>
          <cell r="O35">
            <v>0.20000000000000284</v>
          </cell>
        </row>
        <row r="37">
          <cell r="A37" t="str">
            <v>Comm Stocks on Land</v>
          </cell>
          <cell r="B37">
            <v>3027.9500000000003</v>
          </cell>
          <cell r="C37">
            <v>3006.6100000000006</v>
          </cell>
          <cell r="D37">
            <v>3003.5800000000008</v>
          </cell>
          <cell r="E37">
            <v>3074.6800000000012</v>
          </cell>
          <cell r="F37">
            <v>3154.7500000000005</v>
          </cell>
          <cell r="G37">
            <v>3179.9500000000007</v>
          </cell>
          <cell r="H37">
            <v>3153.0200000000009</v>
          </cell>
          <cell r="I37">
            <v>3122.59</v>
          </cell>
          <cell r="J37">
            <v>3070.1900000000005</v>
          </cell>
          <cell r="K37">
            <v>3047.9600000000009</v>
          </cell>
          <cell r="L37">
            <v>3080.2600000000016</v>
          </cell>
          <cell r="M37">
            <v>3074.6300000000019</v>
          </cell>
        </row>
        <row r="38">
          <cell r="A38" t="str">
            <v>Days Supply</v>
          </cell>
          <cell r="B38">
            <v>61.428481212503954</v>
          </cell>
          <cell r="C38">
            <v>60.83014492753626</v>
          </cell>
          <cell r="D38">
            <v>59.315294117647063</v>
          </cell>
          <cell r="E38">
            <v>58.464815419797468</v>
          </cell>
          <cell r="F38">
            <v>57.780915287244412</v>
          </cell>
          <cell r="G38">
            <v>57.0068359375</v>
          </cell>
          <cell r="H38">
            <v>55.37856</v>
          </cell>
          <cell r="I38">
            <v>53.887346165982976</v>
          </cell>
          <cell r="J38">
            <v>51.726691042047534</v>
          </cell>
          <cell r="K38">
            <v>50.349802970597175</v>
          </cell>
          <cell r="L38">
            <v>49.36076899969963</v>
          </cell>
          <cell r="M38">
            <v>47.741788321167903</v>
          </cell>
        </row>
        <row r="40">
          <cell r="A40" t="str">
            <v>Total Stocks</v>
          </cell>
          <cell r="B40">
            <v>5080.3500000000004</v>
          </cell>
          <cell r="C40">
            <v>5071.1100000000006</v>
          </cell>
          <cell r="D40">
            <v>5088.7800000000007</v>
          </cell>
          <cell r="E40">
            <v>5174.880000000001</v>
          </cell>
          <cell r="F40">
            <v>5242.1500000000005</v>
          </cell>
          <cell r="G40">
            <v>5265.2500000000009</v>
          </cell>
          <cell r="H40">
            <v>5242.6200000000008</v>
          </cell>
          <cell r="I40">
            <v>5108.3900000000003</v>
          </cell>
          <cell r="J40">
            <v>5128.4900000000007</v>
          </cell>
          <cell r="K40">
            <v>5164.7600000000011</v>
          </cell>
          <cell r="L40">
            <v>5199.8600000000015</v>
          </cell>
          <cell r="M40">
            <v>5211.3300000000017</v>
          </cell>
        </row>
        <row r="41">
          <cell r="A41" t="str">
            <v>- Gov Strategic</v>
          </cell>
          <cell r="B41">
            <v>1115</v>
          </cell>
          <cell r="C41">
            <v>1115</v>
          </cell>
          <cell r="D41">
            <v>1115</v>
          </cell>
          <cell r="E41">
            <v>1120</v>
          </cell>
          <cell r="F41">
            <v>1120</v>
          </cell>
          <cell r="G41">
            <v>1120</v>
          </cell>
          <cell r="H41">
            <v>1125</v>
          </cell>
          <cell r="I41">
            <v>1125</v>
          </cell>
          <cell r="J41">
            <v>1125</v>
          </cell>
          <cell r="K41">
            <v>1120</v>
          </cell>
          <cell r="L41">
            <v>1120</v>
          </cell>
          <cell r="M41">
            <v>1120</v>
          </cell>
        </row>
        <row r="42">
          <cell r="A42" t="str">
            <v>- Oil Afloat</v>
          </cell>
          <cell r="B42">
            <v>705</v>
          </cell>
          <cell r="C42">
            <v>710</v>
          </cell>
          <cell r="D42">
            <v>725</v>
          </cell>
          <cell r="E42">
            <v>730</v>
          </cell>
          <cell r="F42">
            <v>720</v>
          </cell>
          <cell r="G42">
            <v>720</v>
          </cell>
          <cell r="H42">
            <v>715</v>
          </cell>
          <cell r="I42">
            <v>635</v>
          </cell>
          <cell r="J42">
            <v>685</v>
          </cell>
          <cell r="K42">
            <v>720</v>
          </cell>
          <cell r="L42">
            <v>720</v>
          </cell>
          <cell r="M42">
            <v>725</v>
          </cell>
        </row>
        <row r="43">
          <cell r="A43" t="str">
            <v>- Floating Storage</v>
          </cell>
          <cell r="B43">
            <v>70</v>
          </cell>
          <cell r="C43">
            <v>75</v>
          </cell>
          <cell r="D43">
            <v>80</v>
          </cell>
          <cell r="E43">
            <v>85</v>
          </cell>
          <cell r="F43">
            <v>85</v>
          </cell>
          <cell r="G43">
            <v>85</v>
          </cell>
          <cell r="H43">
            <v>90</v>
          </cell>
          <cell r="I43">
            <v>90</v>
          </cell>
          <cell r="J43">
            <v>95</v>
          </cell>
          <cell r="K43">
            <v>120</v>
          </cell>
          <cell r="L43">
            <v>120</v>
          </cell>
          <cell r="M43">
            <v>130</v>
          </cell>
        </row>
        <row r="44">
          <cell r="A44" t="str">
            <v>- Stocks for Export</v>
          </cell>
          <cell r="B44">
            <v>162.4</v>
          </cell>
          <cell r="C44">
            <v>164.5</v>
          </cell>
          <cell r="D44">
            <v>165.20000000000002</v>
          </cell>
          <cell r="E44">
            <v>165.20000000000002</v>
          </cell>
          <cell r="F44">
            <v>162.4</v>
          </cell>
          <cell r="G44">
            <v>160.29999999999998</v>
          </cell>
          <cell r="H44">
            <v>159.6</v>
          </cell>
          <cell r="I44">
            <v>135.79999999999998</v>
          </cell>
          <cell r="J44">
            <v>153.29999999999998</v>
          </cell>
          <cell r="K44">
            <v>156.79999999999998</v>
          </cell>
          <cell r="L44">
            <v>159.6</v>
          </cell>
          <cell r="M44">
            <v>161.70000000000002</v>
          </cell>
        </row>
        <row r="45">
          <cell r="A45" t="str">
            <v>= Comm Stocks on Land</v>
          </cell>
          <cell r="B45">
            <v>3027.9500000000003</v>
          </cell>
          <cell r="C45">
            <v>3006.6100000000006</v>
          </cell>
          <cell r="D45">
            <v>3003.5800000000008</v>
          </cell>
          <cell r="E45">
            <v>3074.6800000000012</v>
          </cell>
          <cell r="F45">
            <v>3154.7500000000005</v>
          </cell>
          <cell r="G45">
            <v>3179.9500000000007</v>
          </cell>
          <cell r="H45">
            <v>3153.0200000000009</v>
          </cell>
          <cell r="I45">
            <v>3122.59</v>
          </cell>
          <cell r="J45">
            <v>3070.1900000000005</v>
          </cell>
          <cell r="K45">
            <v>3047.9600000000009</v>
          </cell>
          <cell r="L45">
            <v>3080.2600000000016</v>
          </cell>
          <cell r="M45">
            <v>3074.6300000000019</v>
          </cell>
        </row>
        <row r="49">
          <cell r="A49">
            <v>36850.517349189817</v>
          </cell>
          <cell r="B49" t="str">
            <v>Jan</v>
          </cell>
          <cell r="C49" t="str">
            <v>Feb</v>
          </cell>
          <cell r="D49" t="str">
            <v>Mar</v>
          </cell>
          <cell r="E49" t="str">
            <v>Apr</v>
          </cell>
          <cell r="F49" t="str">
            <v>May</v>
          </cell>
          <cell r="G49" t="str">
            <v>Jun</v>
          </cell>
          <cell r="H49" t="str">
            <v>Jul</v>
          </cell>
          <cell r="I49" t="str">
            <v>Aug</v>
          </cell>
          <cell r="J49" t="str">
            <v>Sep</v>
          </cell>
          <cell r="K49" t="str">
            <v>Oct</v>
          </cell>
          <cell r="L49" t="str">
            <v>Nov</v>
          </cell>
          <cell r="M49" t="str">
            <v>Dec</v>
          </cell>
          <cell r="O49" t="str">
            <v>QI</v>
          </cell>
        </row>
        <row r="50">
          <cell r="A50" t="str">
            <v>1991</v>
          </cell>
        </row>
        <row r="51">
          <cell r="A51" t="str">
            <v>Oil Consumption</v>
          </cell>
          <cell r="B51">
            <v>68.3</v>
          </cell>
          <cell r="C51">
            <v>68.400000000000006</v>
          </cell>
          <cell r="D51">
            <v>66.8</v>
          </cell>
          <cell r="E51">
            <v>65.400000000000006</v>
          </cell>
          <cell r="F51">
            <v>65.400000000000006</v>
          </cell>
          <cell r="G51">
            <v>66</v>
          </cell>
          <cell r="H51">
            <v>66</v>
          </cell>
          <cell r="I51">
            <v>66.2</v>
          </cell>
          <cell r="J51">
            <v>65.7</v>
          </cell>
          <cell r="K51">
            <v>68</v>
          </cell>
          <cell r="L51">
            <v>68</v>
          </cell>
          <cell r="M51">
            <v>69.3</v>
          </cell>
          <cell r="O51">
            <v>67.8</v>
          </cell>
        </row>
        <row r="52">
          <cell r="A52" t="str">
            <v>Consumption % Change</v>
          </cell>
          <cell r="B52">
            <v>4.4117647058823373E-3</v>
          </cell>
          <cell r="C52">
            <v>-5.8139534883719923E-3</v>
          </cell>
          <cell r="D52">
            <v>-2.052785923753675E-2</v>
          </cell>
          <cell r="E52">
            <v>0</v>
          </cell>
          <cell r="F52">
            <v>0</v>
          </cell>
          <cell r="G52">
            <v>-1.5128593040846239E-3</v>
          </cell>
          <cell r="H52">
            <v>-1.9316493313521477E-2</v>
          </cell>
          <cell r="I52">
            <v>-2.215657311669128E-2</v>
          </cell>
          <cell r="J52">
            <v>3.0534351145039551E-3</v>
          </cell>
          <cell r="K52">
            <v>3.0303030303030276E-2</v>
          </cell>
          <cell r="L52">
            <v>2.7190332326283873E-2</v>
          </cell>
          <cell r="M52">
            <v>3.7425149700598848E-2</v>
          </cell>
          <cell r="O52">
            <v>-7.3206442166910968E-3</v>
          </cell>
        </row>
        <row r="53">
          <cell r="A53" t="str">
            <v>OPEC Crude Oil Output</v>
          </cell>
          <cell r="B53">
            <v>22.7</v>
          </cell>
          <cell r="C53">
            <v>22.7</v>
          </cell>
          <cell r="D53">
            <v>22.8</v>
          </cell>
          <cell r="E53">
            <v>22.1</v>
          </cell>
          <cell r="F53">
            <v>22</v>
          </cell>
          <cell r="G53">
            <v>22.7</v>
          </cell>
          <cell r="H53">
            <v>23.1</v>
          </cell>
          <cell r="I53">
            <v>23.2</v>
          </cell>
          <cell r="J53">
            <v>23.2</v>
          </cell>
          <cell r="K53">
            <v>23.6</v>
          </cell>
          <cell r="L53">
            <v>23.9</v>
          </cell>
          <cell r="M53">
            <v>24</v>
          </cell>
          <cell r="O53">
            <v>22.7</v>
          </cell>
        </row>
        <row r="54">
          <cell r="A54" t="str">
            <v>Other Supplies</v>
          </cell>
          <cell r="B54">
            <v>44.92</v>
          </cell>
          <cell r="C54">
            <v>44.92</v>
          </cell>
          <cell r="D54">
            <v>45.22</v>
          </cell>
          <cell r="E54">
            <v>44.32</v>
          </cell>
          <cell r="F54">
            <v>44.07</v>
          </cell>
          <cell r="G54">
            <v>43.67</v>
          </cell>
          <cell r="H54">
            <v>43.82</v>
          </cell>
          <cell r="I54">
            <v>43.02</v>
          </cell>
          <cell r="J54">
            <v>44.12</v>
          </cell>
          <cell r="K54">
            <v>43.87</v>
          </cell>
          <cell r="L54">
            <v>43.92</v>
          </cell>
          <cell r="M54">
            <v>44.12</v>
          </cell>
          <cell r="O54">
            <v>45</v>
          </cell>
        </row>
        <row r="55">
          <cell r="A55" t="str">
            <v>Total Oil Supplies</v>
          </cell>
          <cell r="B55">
            <v>67.62</v>
          </cell>
          <cell r="C55">
            <v>67.62</v>
          </cell>
          <cell r="D55">
            <v>68.02</v>
          </cell>
          <cell r="E55">
            <v>66.42</v>
          </cell>
          <cell r="F55">
            <v>66.069999999999993</v>
          </cell>
          <cell r="G55">
            <v>66.37</v>
          </cell>
          <cell r="H55">
            <v>66.92</v>
          </cell>
          <cell r="I55">
            <v>66.22</v>
          </cell>
          <cell r="J55">
            <v>67.319999999999993</v>
          </cell>
          <cell r="K55">
            <v>67.47</v>
          </cell>
          <cell r="L55">
            <v>67.819999999999993</v>
          </cell>
          <cell r="M55">
            <v>68.12</v>
          </cell>
          <cell r="O55">
            <v>67.7</v>
          </cell>
        </row>
        <row r="57">
          <cell r="A57" t="str">
            <v>Stock change</v>
          </cell>
          <cell r="B57">
            <v>-0.67999999999999261</v>
          </cell>
          <cell r="C57">
            <v>-0.78000000000000114</v>
          </cell>
          <cell r="D57">
            <v>1.2199999999999989</v>
          </cell>
          <cell r="E57">
            <v>1.019999999999996</v>
          </cell>
          <cell r="F57">
            <v>0.66999999999998749</v>
          </cell>
          <cell r="G57">
            <v>0.37000000000000455</v>
          </cell>
          <cell r="H57">
            <v>0.92000000000000171</v>
          </cell>
          <cell r="I57">
            <v>1.9999999999996021E-2</v>
          </cell>
          <cell r="J57">
            <v>1.6199999999999903</v>
          </cell>
          <cell r="K57">
            <v>-0.53000000000000114</v>
          </cell>
          <cell r="L57">
            <v>-0.18000000000000682</v>
          </cell>
          <cell r="M57">
            <v>-1.1799999999999926</v>
          </cell>
          <cell r="O57">
            <v>-9.9999999999994316E-2</v>
          </cell>
        </row>
        <row r="59">
          <cell r="A59" t="str">
            <v>Comm Stocks on Land</v>
          </cell>
          <cell r="B59">
            <v>3091.3500000000017</v>
          </cell>
          <cell r="C59">
            <v>3069.5100000000016</v>
          </cell>
          <cell r="D59">
            <v>3091.6300000000015</v>
          </cell>
          <cell r="E59">
            <v>3152.130000000001</v>
          </cell>
          <cell r="F59">
            <v>3188.6000000000004</v>
          </cell>
          <cell r="G59">
            <v>3209.8000000000006</v>
          </cell>
          <cell r="H59">
            <v>3240.5200000000013</v>
          </cell>
          <cell r="I59">
            <v>3230.440000000001</v>
          </cell>
          <cell r="J59">
            <v>3284.0400000000004</v>
          </cell>
          <cell r="K59">
            <v>3279.8100000000004</v>
          </cell>
          <cell r="L59">
            <v>3262.3099999999995</v>
          </cell>
          <cell r="M59">
            <v>3225.0299999999997</v>
          </cell>
        </row>
        <row r="60">
          <cell r="A60" t="str">
            <v>Days Supply</v>
          </cell>
          <cell r="B60">
            <v>61.428481212503954</v>
          </cell>
          <cell r="C60">
            <v>60.83014492753626</v>
          </cell>
          <cell r="D60">
            <v>59.315294117647063</v>
          </cell>
          <cell r="E60">
            <v>58.464815419797468</v>
          </cell>
          <cell r="F60">
            <v>57.780915287244412</v>
          </cell>
          <cell r="G60">
            <v>57.0068359375</v>
          </cell>
          <cell r="H60">
            <v>55.37856</v>
          </cell>
          <cell r="I60">
            <v>53.887346165982976</v>
          </cell>
          <cell r="J60">
            <v>51.726691042047534</v>
          </cell>
          <cell r="K60">
            <v>50.349802970597175</v>
          </cell>
          <cell r="L60">
            <v>49.36076899969963</v>
          </cell>
          <cell r="M60">
            <v>47.741788321167903</v>
          </cell>
        </row>
        <row r="62">
          <cell r="A62" t="str">
            <v>Total Stocks</v>
          </cell>
          <cell r="B62">
            <v>5190.2500000000018</v>
          </cell>
          <cell r="C62">
            <v>5168.4100000000017</v>
          </cell>
          <cell r="D62">
            <v>5206.2300000000014</v>
          </cell>
          <cell r="E62">
            <v>5236.8300000000008</v>
          </cell>
          <cell r="F62">
            <v>5257.6</v>
          </cell>
          <cell r="G62">
            <v>5268.7000000000007</v>
          </cell>
          <cell r="H62">
            <v>5297.2200000000012</v>
          </cell>
          <cell r="I62">
            <v>5297.8400000000011</v>
          </cell>
          <cell r="J62">
            <v>5346.4400000000005</v>
          </cell>
          <cell r="K62">
            <v>5330.01</v>
          </cell>
          <cell r="L62">
            <v>5324.61</v>
          </cell>
          <cell r="M62">
            <v>5288.03</v>
          </cell>
        </row>
        <row r="63">
          <cell r="A63" t="str">
            <v>- Gov Strategic</v>
          </cell>
          <cell r="B63">
            <v>1085</v>
          </cell>
          <cell r="C63">
            <v>1085</v>
          </cell>
          <cell r="D63">
            <v>1085</v>
          </cell>
          <cell r="E63">
            <v>1085</v>
          </cell>
          <cell r="F63">
            <v>1085</v>
          </cell>
          <cell r="G63">
            <v>1085</v>
          </cell>
          <cell r="H63">
            <v>1090</v>
          </cell>
          <cell r="I63">
            <v>1090</v>
          </cell>
          <cell r="J63">
            <v>1090</v>
          </cell>
          <cell r="K63">
            <v>1080</v>
          </cell>
          <cell r="L63">
            <v>1080</v>
          </cell>
          <cell r="M63">
            <v>1080</v>
          </cell>
        </row>
        <row r="64">
          <cell r="A64" t="str">
            <v>- Oil Afloat</v>
          </cell>
          <cell r="B64">
            <v>715</v>
          </cell>
          <cell r="C64">
            <v>705</v>
          </cell>
          <cell r="D64">
            <v>710</v>
          </cell>
          <cell r="E64">
            <v>700</v>
          </cell>
          <cell r="F64">
            <v>695</v>
          </cell>
          <cell r="G64">
            <v>690</v>
          </cell>
          <cell r="H64">
            <v>705</v>
          </cell>
          <cell r="I64">
            <v>720</v>
          </cell>
          <cell r="J64">
            <v>725</v>
          </cell>
          <cell r="K64">
            <v>730</v>
          </cell>
          <cell r="L64">
            <v>740</v>
          </cell>
          <cell r="M64">
            <v>740</v>
          </cell>
        </row>
        <row r="65">
          <cell r="A65" t="str">
            <v>- Floating Storage</v>
          </cell>
          <cell r="B65">
            <v>140</v>
          </cell>
          <cell r="C65">
            <v>150</v>
          </cell>
          <cell r="D65">
            <v>160</v>
          </cell>
          <cell r="E65">
            <v>145</v>
          </cell>
          <cell r="F65">
            <v>135</v>
          </cell>
          <cell r="G65">
            <v>125</v>
          </cell>
          <cell r="H65">
            <v>100</v>
          </cell>
          <cell r="I65">
            <v>95</v>
          </cell>
          <cell r="J65">
            <v>85</v>
          </cell>
          <cell r="K65">
            <v>75</v>
          </cell>
          <cell r="L65">
            <v>75</v>
          </cell>
          <cell r="M65">
            <v>75</v>
          </cell>
        </row>
        <row r="66">
          <cell r="A66" t="str">
            <v>- Stocks for Export</v>
          </cell>
          <cell r="B66">
            <v>158.9</v>
          </cell>
          <cell r="C66">
            <v>158.9</v>
          </cell>
          <cell r="D66">
            <v>159.6</v>
          </cell>
          <cell r="E66">
            <v>154.70000000000002</v>
          </cell>
          <cell r="F66">
            <v>154</v>
          </cell>
          <cell r="G66">
            <v>158.9</v>
          </cell>
          <cell r="H66">
            <v>161.70000000000002</v>
          </cell>
          <cell r="I66">
            <v>162.4</v>
          </cell>
          <cell r="J66">
            <v>162.4</v>
          </cell>
          <cell r="K66">
            <v>165.20000000000002</v>
          </cell>
          <cell r="L66">
            <v>167.29999999999998</v>
          </cell>
          <cell r="M66">
            <v>168</v>
          </cell>
        </row>
        <row r="67">
          <cell r="A67" t="str">
            <v>= Comm Stocks on Land</v>
          </cell>
          <cell r="B67">
            <v>3091.3500000000017</v>
          </cell>
          <cell r="C67">
            <v>3069.5100000000016</v>
          </cell>
          <cell r="D67">
            <v>3091.6300000000015</v>
          </cell>
          <cell r="E67">
            <v>3152.130000000001</v>
          </cell>
          <cell r="F67">
            <v>3188.6000000000004</v>
          </cell>
          <cell r="G67">
            <v>3209.8000000000006</v>
          </cell>
          <cell r="H67">
            <v>3240.5200000000013</v>
          </cell>
          <cell r="I67">
            <v>3230.440000000001</v>
          </cell>
          <cell r="J67">
            <v>3284.0400000000004</v>
          </cell>
          <cell r="K67">
            <v>3279.8100000000004</v>
          </cell>
          <cell r="L67">
            <v>3262.3099999999995</v>
          </cell>
          <cell r="M67">
            <v>3225.0299999999997</v>
          </cell>
        </row>
        <row r="71">
          <cell r="A71">
            <v>36850.517349189817</v>
          </cell>
          <cell r="B71" t="str">
            <v>Jan</v>
          </cell>
          <cell r="C71" t="str">
            <v>Feb</v>
          </cell>
          <cell r="D71" t="str">
            <v>Mar</v>
          </cell>
          <cell r="E71" t="str">
            <v>Apr</v>
          </cell>
          <cell r="F71" t="str">
            <v>May</v>
          </cell>
          <cell r="G71" t="str">
            <v>Jun</v>
          </cell>
          <cell r="H71" t="str">
            <v>Jul</v>
          </cell>
          <cell r="I71" t="str">
            <v>Aug</v>
          </cell>
          <cell r="J71" t="str">
            <v>Sep</v>
          </cell>
          <cell r="K71" t="str">
            <v>Oct</v>
          </cell>
          <cell r="L71" t="str">
            <v>Nov</v>
          </cell>
          <cell r="M71" t="str">
            <v>Dec</v>
          </cell>
          <cell r="O71" t="str">
            <v>QI</v>
          </cell>
        </row>
        <row r="72">
          <cell r="A72" t="str">
            <v>1992</v>
          </cell>
        </row>
        <row r="73">
          <cell r="A73" t="str">
            <v>Oil Consumption</v>
          </cell>
          <cell r="B73">
            <v>70.3</v>
          </cell>
          <cell r="C73">
            <v>69.650000000000006</v>
          </cell>
          <cell r="D73">
            <v>68.599999999999994</v>
          </cell>
          <cell r="E73">
            <v>67.7</v>
          </cell>
          <cell r="F73">
            <v>65.3</v>
          </cell>
          <cell r="G73">
            <v>66.099999999999994</v>
          </cell>
          <cell r="H73">
            <v>66.599999999999994</v>
          </cell>
          <cell r="I73">
            <v>65.599999999999994</v>
          </cell>
          <cell r="J73">
            <v>67</v>
          </cell>
          <cell r="K73">
            <v>68.3</v>
          </cell>
          <cell r="L73">
            <v>68.7</v>
          </cell>
          <cell r="M73">
            <v>69.8</v>
          </cell>
          <cell r="O73">
            <v>69.510000000000005</v>
          </cell>
        </row>
        <row r="74">
          <cell r="A74" t="str">
            <v>Consumption % Change</v>
          </cell>
          <cell r="B74">
            <v>2.9282576866764387E-2</v>
          </cell>
          <cell r="C74">
            <v>1.8274853801169666E-2</v>
          </cell>
          <cell r="D74">
            <v>2.6946107784431073E-2</v>
          </cell>
          <cell r="E74">
            <v>3.5168195718654482E-2</v>
          </cell>
          <cell r="F74">
            <v>-1.52905198776776E-3</v>
          </cell>
          <cell r="G74">
            <v>1.5151515151514694E-3</v>
          </cell>
          <cell r="H74">
            <v>9.0909090909090384E-3</v>
          </cell>
          <cell r="I74">
            <v>-9.0634441087614759E-3</v>
          </cell>
          <cell r="J74">
            <v>1.9786910197869156E-2</v>
          </cell>
          <cell r="K74">
            <v>4.4117647058823373E-3</v>
          </cell>
          <cell r="L74">
            <v>1.0294117647058787E-2</v>
          </cell>
          <cell r="M74">
            <v>7.2150072150072297E-3</v>
          </cell>
          <cell r="O74">
            <v>2.5221238938053281E-2</v>
          </cell>
        </row>
        <row r="75">
          <cell r="A75" t="str">
            <v>OPEC Crude Oil Output</v>
          </cell>
          <cell r="B75">
            <v>24.3</v>
          </cell>
          <cell r="C75">
            <v>23.9</v>
          </cell>
          <cell r="D75">
            <v>23.1</v>
          </cell>
          <cell r="E75">
            <v>23</v>
          </cell>
          <cell r="F75">
            <v>23.4</v>
          </cell>
          <cell r="G75">
            <v>23.2</v>
          </cell>
          <cell r="H75">
            <v>23.8</v>
          </cell>
          <cell r="I75">
            <v>24.4</v>
          </cell>
          <cell r="J75">
            <v>24.6</v>
          </cell>
          <cell r="K75">
            <v>24.9</v>
          </cell>
          <cell r="L75">
            <v>25</v>
          </cell>
          <cell r="M75">
            <v>25</v>
          </cell>
          <cell r="O75">
            <v>23.8</v>
          </cell>
        </row>
        <row r="76">
          <cell r="A76" t="str">
            <v>Other Supplies</v>
          </cell>
          <cell r="B76">
            <v>44.21</v>
          </cell>
          <cell r="C76">
            <v>43.41</v>
          </cell>
          <cell r="D76">
            <v>43.61</v>
          </cell>
          <cell r="E76">
            <v>44</v>
          </cell>
          <cell r="F76">
            <v>43.7</v>
          </cell>
          <cell r="G76">
            <v>42.8</v>
          </cell>
          <cell r="H76">
            <v>43.17</v>
          </cell>
          <cell r="I76">
            <v>42.57</v>
          </cell>
          <cell r="J76">
            <v>42.47</v>
          </cell>
          <cell r="K76">
            <v>42.97</v>
          </cell>
          <cell r="L76">
            <v>43.07</v>
          </cell>
          <cell r="M76">
            <v>43.06</v>
          </cell>
          <cell r="O76">
            <v>43.8</v>
          </cell>
        </row>
        <row r="77">
          <cell r="A77" t="str">
            <v>Total Oil Supplies</v>
          </cell>
          <cell r="B77">
            <v>68.510000000000005</v>
          </cell>
          <cell r="C77">
            <v>67.31</v>
          </cell>
          <cell r="D77">
            <v>66.710000000000008</v>
          </cell>
          <cell r="E77">
            <v>67</v>
          </cell>
          <cell r="F77">
            <v>67.099999999999994</v>
          </cell>
          <cell r="G77">
            <v>66</v>
          </cell>
          <cell r="H77">
            <v>66.97</v>
          </cell>
          <cell r="I77">
            <v>66.97</v>
          </cell>
          <cell r="J77">
            <v>67.069999999999993</v>
          </cell>
          <cell r="K77">
            <v>67.87</v>
          </cell>
          <cell r="L77">
            <v>68.069999999999993</v>
          </cell>
          <cell r="M77">
            <v>68.06</v>
          </cell>
          <cell r="O77">
            <v>67.599999999999994</v>
          </cell>
        </row>
        <row r="79">
          <cell r="A79" t="str">
            <v>Stock change</v>
          </cell>
          <cell r="B79">
            <v>-1.789999999999992</v>
          </cell>
          <cell r="C79">
            <v>-2.3400000000000034</v>
          </cell>
          <cell r="D79">
            <v>-1.8899999999999864</v>
          </cell>
          <cell r="E79">
            <v>-0.70000000000000284</v>
          </cell>
          <cell r="F79">
            <v>1.7999999999999972</v>
          </cell>
          <cell r="G79">
            <v>-9.9999999999994316E-2</v>
          </cell>
          <cell r="H79">
            <v>0.37000000000000455</v>
          </cell>
          <cell r="I79">
            <v>1.3700000000000045</v>
          </cell>
          <cell r="J79">
            <v>6.9999999999993179E-2</v>
          </cell>
          <cell r="K79">
            <v>-0.42999999999999261</v>
          </cell>
          <cell r="L79">
            <v>-0.63000000000000966</v>
          </cell>
          <cell r="M79">
            <v>-1.7399999999999949</v>
          </cell>
          <cell r="O79">
            <v>-1.9100000000000108</v>
          </cell>
        </row>
        <row r="81">
          <cell r="A81" t="str">
            <v>Comm Stocks on Land</v>
          </cell>
          <cell r="B81">
            <v>3157.44</v>
          </cell>
          <cell r="C81">
            <v>3097.38</v>
          </cell>
          <cell r="D81">
            <v>3064.3900000000012</v>
          </cell>
          <cell r="E81">
            <v>3039.0900000000011</v>
          </cell>
          <cell r="F81">
            <v>3082.0900000000011</v>
          </cell>
          <cell r="G81">
            <v>3085.4900000000011</v>
          </cell>
          <cell r="H81">
            <v>3072.7600000000016</v>
          </cell>
          <cell r="I81">
            <v>3096.0300000000016</v>
          </cell>
          <cell r="J81">
            <v>3091.7300000000014</v>
          </cell>
          <cell r="K81">
            <v>3061.3000000000011</v>
          </cell>
          <cell r="L81">
            <v>3041.7000000000007</v>
          </cell>
          <cell r="M81">
            <v>2992.7600000000011</v>
          </cell>
        </row>
        <row r="82">
          <cell r="A82" t="str">
            <v>Days Supply</v>
          </cell>
          <cell r="B82">
            <v>61.428481212503954</v>
          </cell>
          <cell r="C82">
            <v>60.83014492753626</v>
          </cell>
          <cell r="D82">
            <v>59.315294117647063</v>
          </cell>
          <cell r="E82">
            <v>58.464815419797468</v>
          </cell>
          <cell r="F82">
            <v>57.780915287244412</v>
          </cell>
          <cell r="G82">
            <v>57.0068359375</v>
          </cell>
          <cell r="H82">
            <v>55.37856</v>
          </cell>
          <cell r="I82">
            <v>53.887346165982976</v>
          </cell>
          <cell r="J82">
            <v>51.726691042047534</v>
          </cell>
          <cell r="K82">
            <v>50.349802970597175</v>
          </cell>
          <cell r="L82">
            <v>49.36076899969963</v>
          </cell>
          <cell r="M82">
            <v>47.741788321167903</v>
          </cell>
        </row>
        <row r="83">
          <cell r="A83" t="str">
            <v>Stocks Index 89-91=100</v>
          </cell>
          <cell r="B83">
            <v>102.12865058237884</v>
          </cell>
          <cell r="C83">
            <v>100.18598603325751</v>
          </cell>
          <cell r="D83">
            <v>99.118911383315591</v>
          </cell>
          <cell r="E83">
            <v>94.681600099694691</v>
          </cell>
          <cell r="F83">
            <v>96.02124742974641</v>
          </cell>
          <cell r="G83">
            <v>96.12717303258772</v>
          </cell>
          <cell r="H83">
            <v>93.566460822645311</v>
          </cell>
          <cell r="I83">
            <v>94.275039280885778</v>
          </cell>
          <cell r="J83">
            <v>94.144102995091444</v>
          </cell>
          <cell r="K83">
            <v>94.923148001724059</v>
          </cell>
          <cell r="L83">
            <v>94.315401717193353</v>
          </cell>
          <cell r="M83">
            <v>92.797896453676444</v>
          </cell>
        </row>
        <row r="84">
          <cell r="A84" t="str">
            <v>Demand Index 89-91=100</v>
          </cell>
          <cell r="B84">
            <v>103.68731563421829</v>
          </cell>
          <cell r="C84">
            <v>102.72861356932155</v>
          </cell>
          <cell r="D84">
            <v>101.17994100294985</v>
          </cell>
          <cell r="E84">
            <v>103.20121951219514</v>
          </cell>
          <cell r="F84">
            <v>99.542682926829272</v>
          </cell>
          <cell r="G84">
            <v>100.76219512195121</v>
          </cell>
          <cell r="H84">
            <v>100.90909090909091</v>
          </cell>
          <cell r="I84">
            <v>99.393939393939391</v>
          </cell>
          <cell r="J84">
            <v>101.51515151515152</v>
          </cell>
          <cell r="K84">
            <v>99.853801169590625</v>
          </cell>
          <cell r="L84">
            <v>100.43859649122805</v>
          </cell>
          <cell r="M84">
            <v>102.04678362573098</v>
          </cell>
        </row>
        <row r="85">
          <cell r="A85" t="str">
            <v>Stocks/Demand Index</v>
          </cell>
          <cell r="B85">
            <v>98.496764004058107</v>
          </cell>
          <cell r="C85">
            <v>97.524908155848649</v>
          </cell>
          <cell r="D85">
            <v>97.963005711206961</v>
          </cell>
          <cell r="E85">
            <v>91.74465238611478</v>
          </cell>
          <cell r="F85">
            <v>96.462386391904502</v>
          </cell>
          <cell r="G85">
            <v>95.400038592099165</v>
          </cell>
          <cell r="H85">
            <v>92.723519734153015</v>
          </cell>
          <cell r="I85">
            <v>94.849887081378995</v>
          </cell>
          <cell r="J85">
            <v>92.738967129493062</v>
          </cell>
          <cell r="K85">
            <v>95.062127720613859</v>
          </cell>
          <cell r="L85">
            <v>93.903544067773311</v>
          </cell>
          <cell r="M85">
            <v>90.936620593574062</v>
          </cell>
        </row>
        <row r="87">
          <cell r="A87" t="str">
            <v>Total Stocks</v>
          </cell>
          <cell r="B87">
            <v>5232.54</v>
          </cell>
          <cell r="C87">
            <v>5164.68</v>
          </cell>
          <cell r="D87">
            <v>5106.0900000000011</v>
          </cell>
          <cell r="E87">
            <v>5085.0900000000011</v>
          </cell>
          <cell r="F87">
            <v>5140.8900000000012</v>
          </cell>
          <cell r="G87">
            <v>5137.8900000000012</v>
          </cell>
          <cell r="H87">
            <v>5149.3600000000015</v>
          </cell>
          <cell r="I87">
            <v>5191.8300000000017</v>
          </cell>
          <cell r="J87">
            <v>5193.9300000000012</v>
          </cell>
          <cell r="K87">
            <v>5180.6000000000013</v>
          </cell>
          <cell r="L87">
            <v>5161.7000000000007</v>
          </cell>
          <cell r="M87">
            <v>5107.7600000000011</v>
          </cell>
        </row>
        <row r="88">
          <cell r="A88" t="str">
            <v>- Gov Strategic</v>
          </cell>
          <cell r="B88">
            <v>1085</v>
          </cell>
          <cell r="C88">
            <v>1085</v>
          </cell>
          <cell r="D88">
            <v>1085</v>
          </cell>
          <cell r="E88">
            <v>1085</v>
          </cell>
          <cell r="F88">
            <v>1085</v>
          </cell>
          <cell r="G88">
            <v>1085</v>
          </cell>
          <cell r="H88">
            <v>1085</v>
          </cell>
          <cell r="I88">
            <v>1085</v>
          </cell>
          <cell r="J88">
            <v>1085</v>
          </cell>
          <cell r="K88">
            <v>1095</v>
          </cell>
          <cell r="L88">
            <v>1095</v>
          </cell>
          <cell r="M88">
            <v>1095</v>
          </cell>
        </row>
        <row r="89">
          <cell r="A89" t="str">
            <v>- Oil Afloat</v>
          </cell>
          <cell r="B89">
            <v>750</v>
          </cell>
          <cell r="C89">
            <v>745</v>
          </cell>
          <cell r="D89">
            <v>730</v>
          </cell>
          <cell r="E89">
            <v>730</v>
          </cell>
          <cell r="F89">
            <v>740</v>
          </cell>
          <cell r="G89">
            <v>735</v>
          </cell>
          <cell r="H89">
            <v>750</v>
          </cell>
          <cell r="I89">
            <v>765</v>
          </cell>
          <cell r="J89">
            <v>775</v>
          </cell>
          <cell r="K89">
            <v>780</v>
          </cell>
          <cell r="L89">
            <v>780</v>
          </cell>
          <cell r="M89">
            <v>775</v>
          </cell>
        </row>
        <row r="90">
          <cell r="A90" t="str">
            <v>- Floating Storage</v>
          </cell>
          <cell r="B90">
            <v>70</v>
          </cell>
          <cell r="C90">
            <v>70</v>
          </cell>
          <cell r="D90">
            <v>65</v>
          </cell>
          <cell r="E90">
            <v>70</v>
          </cell>
          <cell r="F90">
            <v>70</v>
          </cell>
          <cell r="G90">
            <v>70</v>
          </cell>
          <cell r="H90">
            <v>75</v>
          </cell>
          <cell r="I90">
            <v>75</v>
          </cell>
          <cell r="J90">
            <v>70</v>
          </cell>
          <cell r="K90">
            <v>70</v>
          </cell>
          <cell r="L90">
            <v>70</v>
          </cell>
          <cell r="M90">
            <v>70</v>
          </cell>
        </row>
        <row r="91">
          <cell r="A91" t="str">
            <v>- Stocks for Export</v>
          </cell>
          <cell r="B91">
            <v>170.1</v>
          </cell>
          <cell r="C91">
            <v>167.29999999999998</v>
          </cell>
          <cell r="D91">
            <v>161.70000000000002</v>
          </cell>
          <cell r="E91">
            <v>161</v>
          </cell>
          <cell r="F91">
            <v>163.79999999999998</v>
          </cell>
          <cell r="G91">
            <v>162.4</v>
          </cell>
          <cell r="H91">
            <v>166.6</v>
          </cell>
          <cell r="I91">
            <v>170.79999999999998</v>
          </cell>
          <cell r="J91">
            <v>172.20000000000002</v>
          </cell>
          <cell r="K91">
            <v>174.29999999999998</v>
          </cell>
          <cell r="L91">
            <v>175</v>
          </cell>
          <cell r="M91">
            <v>175</v>
          </cell>
        </row>
        <row r="92">
          <cell r="A92" t="str">
            <v>= Comm Stocks on Land</v>
          </cell>
          <cell r="B92">
            <v>3157.44</v>
          </cell>
          <cell r="C92">
            <v>3097.38</v>
          </cell>
          <cell r="D92">
            <v>3064.3900000000012</v>
          </cell>
          <cell r="E92">
            <v>3039.0900000000011</v>
          </cell>
          <cell r="F92">
            <v>3082.0900000000011</v>
          </cell>
          <cell r="G92">
            <v>3085.4900000000011</v>
          </cell>
          <cell r="H92">
            <v>3072.7600000000016</v>
          </cell>
          <cell r="I92">
            <v>3096.0300000000016</v>
          </cell>
          <cell r="J92">
            <v>3091.7300000000014</v>
          </cell>
          <cell r="K92">
            <v>3061.3000000000011</v>
          </cell>
          <cell r="L92">
            <v>3041.7000000000007</v>
          </cell>
          <cell r="M92">
            <v>2992.7600000000011</v>
          </cell>
        </row>
        <row r="96">
          <cell r="A96">
            <v>36850.517349189817</v>
          </cell>
          <cell r="B96" t="str">
            <v>Jan</v>
          </cell>
          <cell r="C96" t="str">
            <v>Feb</v>
          </cell>
          <cell r="D96" t="str">
            <v>Mar</v>
          </cell>
          <cell r="E96" t="str">
            <v>Apr</v>
          </cell>
          <cell r="F96" t="str">
            <v>May</v>
          </cell>
          <cell r="G96" t="str">
            <v>Jun</v>
          </cell>
          <cell r="H96" t="str">
            <v>Jul</v>
          </cell>
          <cell r="I96" t="str">
            <v>Aug</v>
          </cell>
          <cell r="J96" t="str">
            <v>Sep</v>
          </cell>
          <cell r="K96" t="str">
            <v>Oct</v>
          </cell>
          <cell r="L96" t="str">
            <v>Nov</v>
          </cell>
          <cell r="M96" t="str">
            <v>Dec</v>
          </cell>
          <cell r="O96" t="str">
            <v>QI</v>
          </cell>
          <cell r="P96" t="str">
            <v>QII</v>
          </cell>
          <cell r="Q96" t="str">
            <v>QIII</v>
          </cell>
        </row>
        <row r="97">
          <cell r="A97" t="str">
            <v>1993</v>
          </cell>
        </row>
        <row r="98">
          <cell r="A98" t="str">
            <v>Oil Consumption</v>
          </cell>
          <cell r="B98">
            <v>67.3</v>
          </cell>
          <cell r="C98">
            <v>70.2</v>
          </cell>
          <cell r="D98">
            <v>70</v>
          </cell>
          <cell r="E98">
            <v>67.3</v>
          </cell>
          <cell r="F98">
            <v>64.7</v>
          </cell>
          <cell r="G98">
            <v>67.400000000000006</v>
          </cell>
          <cell r="H98">
            <v>66.8</v>
          </cell>
          <cell r="I98">
            <v>66.099999999999994</v>
          </cell>
          <cell r="J98">
            <v>67.5</v>
          </cell>
          <cell r="K98">
            <v>67.3</v>
          </cell>
          <cell r="L98">
            <v>70.2</v>
          </cell>
          <cell r="M98">
            <v>70.7</v>
          </cell>
          <cell r="O98">
            <v>69.099999999999994</v>
          </cell>
          <cell r="P98">
            <v>66.447252747252747</v>
          </cell>
          <cell r="Q98">
            <v>66.792391304347817</v>
          </cell>
        </row>
        <row r="99">
          <cell r="A99" t="str">
            <v>Consumption % Change</v>
          </cell>
          <cell r="B99">
            <v>-4.2674253200568946E-2</v>
          </cell>
          <cell r="C99">
            <v>7.8966259870782984E-3</v>
          </cell>
          <cell r="D99">
            <v>2.0408163265306145E-2</v>
          </cell>
          <cell r="E99">
            <v>-5.9084194977844229E-3</v>
          </cell>
          <cell r="F99">
            <v>-9.1883614088820176E-3</v>
          </cell>
          <cell r="G99">
            <v>1.9667170953101554E-2</v>
          </cell>
          <cell r="H99">
            <v>3.0030030030030463E-3</v>
          </cell>
          <cell r="I99">
            <v>7.6219512195121464E-3</v>
          </cell>
          <cell r="J99">
            <v>7.4626865671640896E-3</v>
          </cell>
          <cell r="K99">
            <v>-1.4641288433382194E-2</v>
          </cell>
          <cell r="L99">
            <v>2.1834061135371119E-2</v>
          </cell>
          <cell r="M99">
            <v>1.2893982808023008E-2</v>
          </cell>
          <cell r="O99">
            <v>-5.8984318803051439E-3</v>
          </cell>
          <cell r="P99">
            <v>1.465753538097303E-3</v>
          </cell>
          <cell r="Q99">
            <v>6.0610228098783026E-3</v>
          </cell>
        </row>
        <row r="100">
          <cell r="A100" t="str">
            <v>OPEC Crude Oil Output</v>
          </cell>
          <cell r="B100">
            <v>25.2</v>
          </cell>
          <cell r="C100">
            <v>25.5</v>
          </cell>
          <cell r="D100">
            <v>24.2</v>
          </cell>
          <cell r="E100">
            <v>24</v>
          </cell>
          <cell r="F100">
            <v>24</v>
          </cell>
          <cell r="G100">
            <v>24.2</v>
          </cell>
          <cell r="H100">
            <v>24.6</v>
          </cell>
          <cell r="I100">
            <v>24.8</v>
          </cell>
          <cell r="J100">
            <v>24.7</v>
          </cell>
          <cell r="K100">
            <v>24.8</v>
          </cell>
          <cell r="L100">
            <v>24.6</v>
          </cell>
          <cell r="M100">
            <v>24.9</v>
          </cell>
          <cell r="O100">
            <v>24.9</v>
          </cell>
          <cell r="P100">
            <v>24.1</v>
          </cell>
          <cell r="Q100">
            <v>24.7</v>
          </cell>
        </row>
        <row r="101">
          <cell r="A101" t="str">
            <v>Other Supplies</v>
          </cell>
          <cell r="B101">
            <v>42.78</v>
          </cell>
          <cell r="C101">
            <v>42.62</v>
          </cell>
          <cell r="D101">
            <v>42.58</v>
          </cell>
          <cell r="E101">
            <v>42.64</v>
          </cell>
          <cell r="F101">
            <v>42.46</v>
          </cell>
          <cell r="G101">
            <v>41.99</v>
          </cell>
          <cell r="H101">
            <v>42.21</v>
          </cell>
          <cell r="I101">
            <v>42.17</v>
          </cell>
          <cell r="J101">
            <v>41.91</v>
          </cell>
          <cell r="K101">
            <v>42.74</v>
          </cell>
          <cell r="L101">
            <v>43.04</v>
          </cell>
          <cell r="M101">
            <v>43.18</v>
          </cell>
          <cell r="O101">
            <v>42.7</v>
          </cell>
          <cell r="P101">
            <v>42.4</v>
          </cell>
          <cell r="Q101">
            <v>42.1</v>
          </cell>
        </row>
        <row r="102">
          <cell r="A102" t="str">
            <v>Total Oil Supplies</v>
          </cell>
          <cell r="B102">
            <v>67.98</v>
          </cell>
          <cell r="C102">
            <v>68.12</v>
          </cell>
          <cell r="D102">
            <v>66.78</v>
          </cell>
          <cell r="E102">
            <v>66.64</v>
          </cell>
          <cell r="F102">
            <v>66.460000000000008</v>
          </cell>
          <cell r="G102">
            <v>66.19</v>
          </cell>
          <cell r="H102">
            <v>66.81</v>
          </cell>
          <cell r="I102">
            <v>66.97</v>
          </cell>
          <cell r="J102">
            <v>66.61</v>
          </cell>
          <cell r="K102">
            <v>67.540000000000006</v>
          </cell>
          <cell r="L102">
            <v>67.64</v>
          </cell>
          <cell r="M102">
            <v>68.08</v>
          </cell>
          <cell r="O102">
            <v>67.599999999999994</v>
          </cell>
          <cell r="P102">
            <v>66.5</v>
          </cell>
          <cell r="Q102">
            <v>66.8</v>
          </cell>
        </row>
        <row r="104">
          <cell r="A104" t="str">
            <v>Stock change</v>
          </cell>
          <cell r="B104">
            <v>0.68000000000000682</v>
          </cell>
          <cell r="C104">
            <v>-2.0799999999999983</v>
          </cell>
          <cell r="D104">
            <v>-3.2199999999999989</v>
          </cell>
          <cell r="E104">
            <v>-0.65999999999999659</v>
          </cell>
          <cell r="F104">
            <v>1.7600000000000051</v>
          </cell>
          <cell r="G104">
            <v>-1.210000000000008</v>
          </cell>
          <cell r="H104">
            <v>1.0000000000005116E-2</v>
          </cell>
          <cell r="I104">
            <v>0.87000000000000455</v>
          </cell>
          <cell r="J104">
            <v>-0.89000000000000057</v>
          </cell>
          <cell r="K104">
            <v>0.24000000000000909</v>
          </cell>
          <cell r="L104">
            <v>-2.5600000000000023</v>
          </cell>
          <cell r="M104">
            <v>-2.6200000000000045</v>
          </cell>
          <cell r="O104">
            <v>-1.5</v>
          </cell>
          <cell r="P104">
            <v>5.274725274725256E-2</v>
          </cell>
          <cell r="Q104">
            <v>7.608695652180586E-3</v>
          </cell>
        </row>
        <row r="106">
          <cell r="A106" t="str">
            <v>Comm Stocks on Land</v>
          </cell>
          <cell r="B106">
            <v>3007.440000000001</v>
          </cell>
          <cell r="C106">
            <v>2927.1000000000013</v>
          </cell>
          <cell r="D106">
            <v>2856.3800000000015</v>
          </cell>
          <cell r="E106">
            <v>2832.9800000000014</v>
          </cell>
          <cell r="F106">
            <v>2887.5400000000018</v>
          </cell>
          <cell r="G106">
            <v>2844.8400000000015</v>
          </cell>
          <cell r="H106">
            <v>2827.3500000000022</v>
          </cell>
          <cell r="I106">
            <v>2847.9200000000023</v>
          </cell>
          <cell r="J106">
            <v>2821.9200000000023</v>
          </cell>
          <cell r="K106">
            <v>2818.660000000003</v>
          </cell>
          <cell r="L106">
            <v>2748.2600000000029</v>
          </cell>
          <cell r="M106">
            <v>2660.2400000000025</v>
          </cell>
        </row>
        <row r="107">
          <cell r="A107" t="str">
            <v>Days Supply</v>
          </cell>
          <cell r="B107">
            <v>61.428481212503954</v>
          </cell>
          <cell r="C107">
            <v>60.83014492753626</v>
          </cell>
          <cell r="D107">
            <v>59.315294117647063</v>
          </cell>
          <cell r="E107">
            <v>58.464815419797468</v>
          </cell>
          <cell r="F107">
            <v>57.780915287244412</v>
          </cell>
          <cell r="G107">
            <v>57.0068359375</v>
          </cell>
          <cell r="H107">
            <v>55.37856</v>
          </cell>
          <cell r="I107">
            <v>53.887346165982976</v>
          </cell>
          <cell r="J107">
            <v>51.726691042047534</v>
          </cell>
          <cell r="K107">
            <v>50.349802970597175</v>
          </cell>
          <cell r="L107">
            <v>49.36076899969963</v>
          </cell>
          <cell r="M107">
            <v>47.741788321167903</v>
          </cell>
        </row>
        <row r="108">
          <cell r="A108" t="str">
            <v>Stocks Index 89-91=100</v>
          </cell>
          <cell r="B108">
            <v>97.276841019138757</v>
          </cell>
          <cell r="C108">
            <v>94.678211817067364</v>
          </cell>
          <cell r="D108">
            <v>92.390745334985112</v>
          </cell>
          <cell r="E108">
            <v>88.260327746277056</v>
          </cell>
          <cell r="F108">
            <v>89.960122125989201</v>
          </cell>
          <cell r="G108">
            <v>88.629821172658765</v>
          </cell>
          <cell r="H108">
            <v>86.093652939671927</v>
          </cell>
          <cell r="I108">
            <v>86.72001559055316</v>
          </cell>
          <cell r="J108">
            <v>85.928307815982819</v>
          </cell>
          <cell r="K108">
            <v>87.399497058942188</v>
          </cell>
          <cell r="L108">
            <v>85.216571628791144</v>
          </cell>
          <cell r="M108">
            <v>82.487294691832417</v>
          </cell>
        </row>
        <row r="109">
          <cell r="A109" t="str">
            <v>Demand Index 89-91=100</v>
          </cell>
          <cell r="B109">
            <v>99.262536873156336</v>
          </cell>
          <cell r="C109">
            <v>103.53982300884957</v>
          </cell>
          <cell r="D109">
            <v>103.24483775811211</v>
          </cell>
          <cell r="E109">
            <v>102.59146341463415</v>
          </cell>
          <cell r="F109">
            <v>98.628048780487816</v>
          </cell>
          <cell r="G109">
            <v>102.74390243902441</v>
          </cell>
          <cell r="H109">
            <v>101.2121212121212</v>
          </cell>
          <cell r="I109">
            <v>100.15151515151514</v>
          </cell>
          <cell r="J109">
            <v>102.27272727272727</v>
          </cell>
          <cell r="K109">
            <v>98.391812865497059</v>
          </cell>
          <cell r="L109">
            <v>102.63157894736841</v>
          </cell>
          <cell r="M109">
            <v>103.36257309941519</v>
          </cell>
        </row>
        <row r="110">
          <cell r="A110" t="str">
            <v>Stocks/Demand Index</v>
          </cell>
          <cell r="B110">
            <v>97.999551576487491</v>
          </cell>
          <cell r="C110">
            <v>91.441349874603517</v>
          </cell>
          <cell r="D110">
            <v>89.487036195885565</v>
          </cell>
          <cell r="E110">
            <v>86.030869244513738</v>
          </cell>
          <cell r="F110">
            <v>91.211499404403256</v>
          </cell>
          <cell r="G110">
            <v>86.262852654694569</v>
          </cell>
          <cell r="H110">
            <v>85.062591227819567</v>
          </cell>
          <cell r="I110">
            <v>86.588820408116632</v>
          </cell>
          <cell r="J110">
            <v>84.018789864516535</v>
          </cell>
          <cell r="K110">
            <v>88.828017813248834</v>
          </cell>
          <cell r="L110">
            <v>83.031531330617028</v>
          </cell>
          <cell r="M110">
            <v>79.803832488279184</v>
          </cell>
        </row>
        <row r="111">
          <cell r="A111" t="str">
            <v>-</v>
          </cell>
          <cell r="B111" t="str">
            <v>-</v>
          </cell>
          <cell r="C111" t="str">
            <v>-</v>
          </cell>
          <cell r="D111" t="str">
            <v>-</v>
          </cell>
          <cell r="E111" t="str">
            <v>-</v>
          </cell>
          <cell r="F111" t="str">
            <v>-</v>
          </cell>
          <cell r="G111" t="str">
            <v>-</v>
          </cell>
          <cell r="H111" t="str">
            <v>-</v>
          </cell>
          <cell r="I111" t="str">
            <v>-</v>
          </cell>
          <cell r="J111" t="str">
            <v>-</v>
          </cell>
          <cell r="K111" t="str">
            <v>-</v>
          </cell>
          <cell r="L111" t="str">
            <v>-</v>
          </cell>
          <cell r="M111" t="str">
            <v>-</v>
          </cell>
          <cell r="O111" t="str">
            <v>-</v>
          </cell>
          <cell r="P111" t="str">
            <v>-</v>
          </cell>
          <cell r="Q111" t="str">
            <v>-</v>
          </cell>
        </row>
        <row r="112">
          <cell r="A112" t="str">
            <v>Total Stocks</v>
          </cell>
          <cell r="B112">
            <v>5128.8400000000011</v>
          </cell>
          <cell r="C112">
            <v>5070.6000000000013</v>
          </cell>
          <cell r="D112">
            <v>4970.7800000000016</v>
          </cell>
          <cell r="E112">
            <v>4950.9800000000014</v>
          </cell>
          <cell r="F112">
            <v>5005.5400000000018</v>
          </cell>
          <cell r="G112">
            <v>4969.2400000000016</v>
          </cell>
          <cell r="H112">
            <v>4969.550000000002</v>
          </cell>
          <cell r="I112">
            <v>4996.5200000000023</v>
          </cell>
          <cell r="J112">
            <v>4969.8200000000024</v>
          </cell>
          <cell r="K112">
            <v>4977.2600000000029</v>
          </cell>
          <cell r="L112">
            <v>4900.4600000000028</v>
          </cell>
          <cell r="M112">
            <v>4819.2400000000025</v>
          </cell>
        </row>
        <row r="113">
          <cell r="A113" t="str">
            <v>- Gov Strategic</v>
          </cell>
          <cell r="B113">
            <v>1100</v>
          </cell>
          <cell r="C113">
            <v>1100</v>
          </cell>
          <cell r="D113">
            <v>1100</v>
          </cell>
          <cell r="E113">
            <v>1105</v>
          </cell>
          <cell r="F113">
            <v>1105</v>
          </cell>
          <cell r="G113">
            <v>1105</v>
          </cell>
          <cell r="H113">
            <v>1115</v>
          </cell>
          <cell r="I113">
            <v>1115</v>
          </cell>
          <cell r="J113">
            <v>1115</v>
          </cell>
          <cell r="K113">
            <v>1125</v>
          </cell>
          <cell r="L113">
            <v>1125</v>
          </cell>
          <cell r="M113">
            <v>1125</v>
          </cell>
        </row>
        <row r="114">
          <cell r="A114" t="str">
            <v>- Oil Afloat</v>
          </cell>
          <cell r="B114">
            <v>775</v>
          </cell>
          <cell r="C114">
            <v>795</v>
          </cell>
          <cell r="D114">
            <v>775</v>
          </cell>
          <cell r="E114">
            <v>775</v>
          </cell>
          <cell r="F114">
            <v>775</v>
          </cell>
          <cell r="G114">
            <v>780</v>
          </cell>
          <cell r="H114">
            <v>785</v>
          </cell>
          <cell r="I114">
            <v>790</v>
          </cell>
          <cell r="J114">
            <v>790</v>
          </cell>
          <cell r="K114">
            <v>790</v>
          </cell>
          <cell r="L114">
            <v>785</v>
          </cell>
          <cell r="M114">
            <v>785</v>
          </cell>
        </row>
        <row r="115">
          <cell r="A115" t="str">
            <v>- Floating Storage</v>
          </cell>
          <cell r="B115">
            <v>70</v>
          </cell>
          <cell r="C115">
            <v>70</v>
          </cell>
          <cell r="D115">
            <v>70</v>
          </cell>
          <cell r="E115">
            <v>70</v>
          </cell>
          <cell r="F115">
            <v>70</v>
          </cell>
          <cell r="G115">
            <v>70</v>
          </cell>
          <cell r="H115">
            <v>70</v>
          </cell>
          <cell r="I115">
            <v>70</v>
          </cell>
          <cell r="J115">
            <v>70</v>
          </cell>
          <cell r="K115">
            <v>70</v>
          </cell>
          <cell r="L115">
            <v>70</v>
          </cell>
          <cell r="M115">
            <v>70</v>
          </cell>
        </row>
        <row r="116">
          <cell r="A116" t="str">
            <v>- Stocks for Export</v>
          </cell>
          <cell r="B116">
            <v>176.4</v>
          </cell>
          <cell r="C116">
            <v>178.5</v>
          </cell>
          <cell r="D116">
            <v>169.4</v>
          </cell>
          <cell r="E116">
            <v>168</v>
          </cell>
          <cell r="F116">
            <v>168</v>
          </cell>
          <cell r="G116">
            <v>169.4</v>
          </cell>
          <cell r="H116">
            <v>172.20000000000002</v>
          </cell>
          <cell r="I116">
            <v>173.6</v>
          </cell>
          <cell r="J116">
            <v>172.9</v>
          </cell>
          <cell r="K116">
            <v>173.6</v>
          </cell>
          <cell r="L116">
            <v>172.20000000000002</v>
          </cell>
          <cell r="M116">
            <v>179</v>
          </cell>
        </row>
        <row r="117">
          <cell r="A117" t="str">
            <v>= Comm Stocks on Land</v>
          </cell>
          <cell r="B117">
            <v>3007.440000000001</v>
          </cell>
          <cell r="C117">
            <v>2927.1000000000013</v>
          </cell>
          <cell r="D117">
            <v>2856.3800000000015</v>
          </cell>
          <cell r="E117">
            <v>2832.9800000000014</v>
          </cell>
          <cell r="F117">
            <v>2887.5400000000018</v>
          </cell>
          <cell r="G117">
            <v>2844.8400000000015</v>
          </cell>
          <cell r="H117">
            <v>2827.3500000000022</v>
          </cell>
          <cell r="I117">
            <v>2847.9200000000023</v>
          </cell>
          <cell r="J117">
            <v>2821.9200000000023</v>
          </cell>
          <cell r="K117">
            <v>2818.660000000003</v>
          </cell>
          <cell r="L117">
            <v>2748.2600000000029</v>
          </cell>
          <cell r="M117">
            <v>2660.2400000000025</v>
          </cell>
        </row>
        <row r="121">
          <cell r="A121">
            <v>36850.517349189817</v>
          </cell>
          <cell r="B121" t="str">
            <v>Jan</v>
          </cell>
          <cell r="C121" t="str">
            <v>Feb</v>
          </cell>
          <cell r="D121" t="str">
            <v>Mar</v>
          </cell>
          <cell r="E121" t="str">
            <v>Apr</v>
          </cell>
          <cell r="F121" t="str">
            <v>May</v>
          </cell>
          <cell r="G121" t="str">
            <v>Jun</v>
          </cell>
          <cell r="H121" t="str">
            <v>Jul</v>
          </cell>
          <cell r="I121" t="str">
            <v>Aug</v>
          </cell>
          <cell r="J121" t="str">
            <v>Sep</v>
          </cell>
          <cell r="K121" t="str">
            <v>Oct</v>
          </cell>
          <cell r="L121" t="str">
            <v>Nov</v>
          </cell>
          <cell r="M121" t="str">
            <v>Dec</v>
          </cell>
          <cell r="O121" t="str">
            <v>QI</v>
          </cell>
          <cell r="P121" t="str">
            <v>QII</v>
          </cell>
          <cell r="Q121" t="str">
            <v>QIII</v>
          </cell>
        </row>
        <row r="122">
          <cell r="A122" t="str">
            <v>1994</v>
          </cell>
        </row>
        <row r="123">
          <cell r="A123" t="str">
            <v>Oil Consumption</v>
          </cell>
          <cell r="B123">
            <v>69.8</v>
          </cell>
          <cell r="C123">
            <v>71.7</v>
          </cell>
          <cell r="D123">
            <v>70.099999999999994</v>
          </cell>
          <cell r="E123">
            <v>68</v>
          </cell>
          <cell r="F123">
            <v>66.2</v>
          </cell>
          <cell r="G123">
            <v>68.099999999999994</v>
          </cell>
          <cell r="H123">
            <v>67.3</v>
          </cell>
          <cell r="I123">
            <v>68.099999999999994</v>
          </cell>
          <cell r="J123">
            <v>68.5</v>
          </cell>
          <cell r="K123">
            <v>68.8</v>
          </cell>
          <cell r="L123">
            <v>70.3</v>
          </cell>
          <cell r="M123">
            <v>72</v>
          </cell>
          <cell r="O123">
            <v>70.5</v>
          </cell>
          <cell r="P123">
            <v>67.419780219780222</v>
          </cell>
          <cell r="Q123">
            <v>67.960869565217394</v>
          </cell>
        </row>
        <row r="124">
          <cell r="A124" t="str">
            <v>Consumption % Change</v>
          </cell>
          <cell r="B124">
            <v>3.7147102526003062E-2</v>
          </cell>
          <cell r="C124">
            <v>2.1367521367521292E-2</v>
          </cell>
          <cell r="D124">
            <v>1.4285714285713347E-3</v>
          </cell>
          <cell r="E124">
            <v>1.0401188707280795E-2</v>
          </cell>
          <cell r="F124">
            <v>2.3183925811437467E-2</v>
          </cell>
          <cell r="G124">
            <v>1.0385756676557722E-2</v>
          </cell>
          <cell r="H124">
            <v>7.4850299401196807E-3</v>
          </cell>
          <cell r="I124">
            <v>3.0257186081694476E-2</v>
          </cell>
          <cell r="J124">
            <v>1.4814814814814836E-2</v>
          </cell>
          <cell r="K124">
            <v>2.2288261515601704E-2</v>
          </cell>
          <cell r="L124">
            <v>1.4245014245013454E-3</v>
          </cell>
          <cell r="M124">
            <v>1.8387553041018245E-2</v>
          </cell>
          <cell r="O124">
            <v>2.0260492040521161E-2</v>
          </cell>
          <cell r="P124">
            <v>1.4636082491276348E-2</v>
          </cell>
          <cell r="Q124">
            <v>1.7494182167326011E-2</v>
          </cell>
        </row>
        <row r="125">
          <cell r="A125" t="str">
            <v>OPEC Crude Oil Output</v>
          </cell>
          <cell r="B125">
            <v>24.65</v>
          </cell>
          <cell r="C125">
            <v>24.66</v>
          </cell>
          <cell r="D125">
            <v>24.9</v>
          </cell>
          <cell r="E125">
            <v>24.5</v>
          </cell>
          <cell r="F125">
            <v>24.7</v>
          </cell>
          <cell r="G125">
            <v>24.9</v>
          </cell>
          <cell r="H125">
            <v>24.59</v>
          </cell>
          <cell r="I125">
            <v>24.35</v>
          </cell>
          <cell r="J125">
            <v>24.68</v>
          </cell>
          <cell r="K125">
            <v>24.7</v>
          </cell>
          <cell r="L125">
            <v>24.7</v>
          </cell>
          <cell r="M125">
            <v>24.9</v>
          </cell>
          <cell r="O125">
            <v>24.7</v>
          </cell>
          <cell r="P125">
            <v>24.7</v>
          </cell>
          <cell r="Q125">
            <v>24.5</v>
          </cell>
        </row>
        <row r="126">
          <cell r="A126" t="str">
            <v>Other Supplies</v>
          </cell>
          <cell r="B126">
            <v>43.58</v>
          </cell>
          <cell r="C126">
            <v>43.3</v>
          </cell>
          <cell r="D126">
            <v>43.26</v>
          </cell>
          <cell r="E126">
            <v>42.98</v>
          </cell>
          <cell r="F126">
            <v>43.25</v>
          </cell>
          <cell r="G126">
            <v>43.36</v>
          </cell>
          <cell r="H126">
            <v>43.53</v>
          </cell>
          <cell r="I126">
            <v>42.88</v>
          </cell>
          <cell r="J126">
            <v>43.71</v>
          </cell>
          <cell r="K126">
            <v>44.01</v>
          </cell>
          <cell r="L126">
            <v>44.38</v>
          </cell>
          <cell r="M126">
            <v>44.54</v>
          </cell>
          <cell r="O126">
            <v>43.4</v>
          </cell>
          <cell r="P126">
            <v>43.2</v>
          </cell>
          <cell r="Q126">
            <v>43.4</v>
          </cell>
        </row>
        <row r="127">
          <cell r="A127" t="str">
            <v>Total Oil Supplies</v>
          </cell>
          <cell r="B127">
            <v>68.22999999999999</v>
          </cell>
          <cell r="C127">
            <v>67.959999999999994</v>
          </cell>
          <cell r="D127">
            <v>68.16</v>
          </cell>
          <cell r="E127">
            <v>67.47999999999999</v>
          </cell>
          <cell r="F127">
            <v>67.95</v>
          </cell>
          <cell r="G127">
            <v>68.259999999999991</v>
          </cell>
          <cell r="H127">
            <v>68.12</v>
          </cell>
          <cell r="I127">
            <v>67.23</v>
          </cell>
          <cell r="J127">
            <v>68.39</v>
          </cell>
          <cell r="K127">
            <v>68.709999999999994</v>
          </cell>
          <cell r="L127">
            <v>69.08</v>
          </cell>
          <cell r="M127">
            <v>69.44</v>
          </cell>
          <cell r="O127">
            <v>68.099999999999994</v>
          </cell>
          <cell r="P127">
            <v>67.900000000000006</v>
          </cell>
          <cell r="Q127">
            <v>67.900000000000006</v>
          </cell>
        </row>
        <row r="129">
          <cell r="A129" t="str">
            <v>Stock change</v>
          </cell>
          <cell r="B129">
            <v>-1.5700000000000074</v>
          </cell>
          <cell r="C129">
            <v>-3.7400000000000091</v>
          </cell>
          <cell r="D129">
            <v>-1.9399999999999977</v>
          </cell>
          <cell r="E129">
            <v>-0.52000000000001023</v>
          </cell>
          <cell r="F129">
            <v>1.75</v>
          </cell>
          <cell r="G129">
            <v>0.15999999999999659</v>
          </cell>
          <cell r="H129">
            <v>0.82000000000000739</v>
          </cell>
          <cell r="I129">
            <v>-0.86999999999999034</v>
          </cell>
          <cell r="J129">
            <v>-0.10999999999999943</v>
          </cell>
          <cell r="K129">
            <v>-9.0000000000003411E-2</v>
          </cell>
          <cell r="L129">
            <v>-1.2199999999999989</v>
          </cell>
          <cell r="M129">
            <v>-2.5600000000000023</v>
          </cell>
          <cell r="O129">
            <v>-2.4000000000000057</v>
          </cell>
          <cell r="P129">
            <v>0.48021978021978384</v>
          </cell>
          <cell r="Q129">
            <v>-6.0869565217387844E-2</v>
          </cell>
        </row>
        <row r="131">
          <cell r="A131" t="str">
            <v>Comm Stocks on Land</v>
          </cell>
          <cell r="B131">
            <v>2608.0200000000023</v>
          </cell>
          <cell r="C131">
            <v>2508.2300000000023</v>
          </cell>
          <cell r="D131">
            <v>2441.4100000000017</v>
          </cell>
          <cell r="E131">
            <v>2438.6100000000015</v>
          </cell>
          <cell r="F131">
            <v>2491.4600000000014</v>
          </cell>
          <cell r="G131">
            <v>2489.8600000000015</v>
          </cell>
          <cell r="H131">
            <v>2522.4500000000016</v>
          </cell>
          <cell r="I131">
            <v>2497.1600000000026</v>
          </cell>
          <cell r="J131">
            <v>2491.550000000002</v>
          </cell>
          <cell r="K131">
            <v>2478.6200000000022</v>
          </cell>
          <cell r="L131">
            <v>2436.0200000000018</v>
          </cell>
          <cell r="M131">
            <v>2349.260000000002</v>
          </cell>
        </row>
        <row r="132">
          <cell r="A132" t="str">
            <v>Days Supply</v>
          </cell>
          <cell r="B132">
            <v>61.428481212503954</v>
          </cell>
          <cell r="C132">
            <v>60.83014492753626</v>
          </cell>
          <cell r="D132">
            <v>59.315294117647063</v>
          </cell>
          <cell r="E132">
            <v>58.464815419797468</v>
          </cell>
          <cell r="F132">
            <v>57.780915287244412</v>
          </cell>
          <cell r="G132">
            <v>57.0068359375</v>
          </cell>
          <cell r="H132">
            <v>55.37856</v>
          </cell>
          <cell r="I132">
            <v>53.887346165982976</v>
          </cell>
          <cell r="J132">
            <v>51.726691042047534</v>
          </cell>
          <cell r="K132">
            <v>50.349802970597175</v>
          </cell>
          <cell r="L132">
            <v>49.36076899969963</v>
          </cell>
          <cell r="M132">
            <v>47.741788321167903</v>
          </cell>
        </row>
        <row r="133">
          <cell r="A133" t="str">
            <v>Stocks Index 89-91=100</v>
          </cell>
          <cell r="B133">
            <v>84.357442514143059</v>
          </cell>
          <cell r="C133">
            <v>81.129695338704863</v>
          </cell>
          <cell r="D133">
            <v>78.968375905266825</v>
          </cell>
          <cell r="E133">
            <v>75.973892454358563</v>
          </cell>
          <cell r="F133">
            <v>77.620412486759321</v>
          </cell>
          <cell r="G133">
            <v>77.570565144245776</v>
          </cell>
          <cell r="H133">
            <v>76.8093567678835</v>
          </cell>
          <cell r="I133">
            <v>76.039268705618753</v>
          </cell>
          <cell r="J133">
            <v>75.868442528105675</v>
          </cell>
          <cell r="K133">
            <v>76.855719171604676</v>
          </cell>
          <cell r="L133">
            <v>75.534801226655318</v>
          </cell>
          <cell r="M133">
            <v>72.844593693702137</v>
          </cell>
        </row>
        <row r="134">
          <cell r="A134" t="str">
            <v>Demand Index 89-91=100</v>
          </cell>
          <cell r="B134">
            <v>102.94985250737463</v>
          </cell>
          <cell r="C134">
            <v>105.75221238938053</v>
          </cell>
          <cell r="D134">
            <v>103.39233038348081</v>
          </cell>
          <cell r="E134">
            <v>103.65853658536585</v>
          </cell>
          <cell r="F134">
            <v>100.91463414634147</v>
          </cell>
          <cell r="G134">
            <v>103.8109756097561</v>
          </cell>
          <cell r="H134">
            <v>101.96969696969695</v>
          </cell>
          <cell r="I134">
            <v>103.18181818181817</v>
          </cell>
          <cell r="J134">
            <v>103.78787878787878</v>
          </cell>
          <cell r="K134">
            <v>100.58479532163742</v>
          </cell>
          <cell r="L134">
            <v>102.77777777777777</v>
          </cell>
          <cell r="M134">
            <v>105.26315789473684</v>
          </cell>
        </row>
        <row r="135">
          <cell r="A135" t="str">
            <v>Stocks/Demand Index</v>
          </cell>
          <cell r="B135">
            <v>81.94032381746274</v>
          </cell>
          <cell r="C135">
            <v>76.716783039946861</v>
          </cell>
          <cell r="D135">
            <v>76.377402088118288</v>
          </cell>
          <cell r="E135">
            <v>73.292460955969446</v>
          </cell>
          <cell r="F135">
            <v>76.916904216486571</v>
          </cell>
          <cell r="G135">
            <v>74.722893883443803</v>
          </cell>
          <cell r="H135">
            <v>75.325669341460795</v>
          </cell>
          <cell r="I135">
            <v>73.694445441568845</v>
          </cell>
          <cell r="J135">
            <v>73.099521267955836</v>
          </cell>
          <cell r="K135">
            <v>76.408883595025586</v>
          </cell>
          <cell r="L135">
            <v>73.493320112421401</v>
          </cell>
          <cell r="M135">
            <v>69.202364009017032</v>
          </cell>
        </row>
        <row r="137">
          <cell r="A137" t="str">
            <v>Total Stocks</v>
          </cell>
          <cell r="B137">
            <v>4770.5700000000024</v>
          </cell>
          <cell r="C137">
            <v>4665.8500000000022</v>
          </cell>
          <cell r="D137">
            <v>4605.7100000000019</v>
          </cell>
          <cell r="E137">
            <v>4590.1100000000015</v>
          </cell>
          <cell r="F137">
            <v>4644.3600000000015</v>
          </cell>
          <cell r="G137">
            <v>4649.1600000000017</v>
          </cell>
          <cell r="H137">
            <v>4674.5800000000017</v>
          </cell>
          <cell r="I137">
            <v>4647.6100000000024</v>
          </cell>
          <cell r="J137">
            <v>4644.3100000000022</v>
          </cell>
          <cell r="K137">
            <v>4641.5200000000023</v>
          </cell>
          <cell r="L137">
            <v>4604.9200000000019</v>
          </cell>
          <cell r="M137">
            <v>4525.5600000000022</v>
          </cell>
        </row>
        <row r="138">
          <cell r="A138" t="str">
            <v>- Gov Strategic</v>
          </cell>
          <cell r="B138">
            <v>1140</v>
          </cell>
          <cell r="C138">
            <v>1140</v>
          </cell>
          <cell r="D138">
            <v>1140</v>
          </cell>
          <cell r="E138">
            <v>1140</v>
          </cell>
          <cell r="F138">
            <v>1140</v>
          </cell>
          <cell r="G138">
            <v>1140</v>
          </cell>
          <cell r="H138">
            <v>1140</v>
          </cell>
          <cell r="I138">
            <v>1140</v>
          </cell>
          <cell r="J138">
            <v>1140</v>
          </cell>
          <cell r="K138">
            <v>1150</v>
          </cell>
          <cell r="L138">
            <v>1150</v>
          </cell>
          <cell r="M138">
            <v>1150</v>
          </cell>
        </row>
        <row r="139">
          <cell r="A139" t="str">
            <v>- Oil Afloat</v>
          </cell>
          <cell r="B139">
            <v>780</v>
          </cell>
          <cell r="C139">
            <v>775</v>
          </cell>
          <cell r="D139">
            <v>780</v>
          </cell>
          <cell r="E139">
            <v>770</v>
          </cell>
          <cell r="F139">
            <v>770</v>
          </cell>
          <cell r="G139">
            <v>775</v>
          </cell>
          <cell r="H139">
            <v>770</v>
          </cell>
          <cell r="I139">
            <v>770</v>
          </cell>
          <cell r="J139">
            <v>770</v>
          </cell>
          <cell r="K139">
            <v>770</v>
          </cell>
          <cell r="L139">
            <v>770</v>
          </cell>
          <cell r="M139">
            <v>770</v>
          </cell>
        </row>
        <row r="140">
          <cell r="A140" t="str">
            <v>- Floating Storage</v>
          </cell>
          <cell r="B140">
            <v>70</v>
          </cell>
          <cell r="C140">
            <v>70</v>
          </cell>
          <cell r="D140">
            <v>70</v>
          </cell>
          <cell r="E140">
            <v>70</v>
          </cell>
          <cell r="F140">
            <v>70</v>
          </cell>
          <cell r="G140">
            <v>70</v>
          </cell>
          <cell r="H140">
            <v>70</v>
          </cell>
          <cell r="I140">
            <v>70</v>
          </cell>
          <cell r="J140">
            <v>70</v>
          </cell>
          <cell r="K140">
            <v>70</v>
          </cell>
          <cell r="L140">
            <v>70</v>
          </cell>
          <cell r="M140">
            <v>70</v>
          </cell>
        </row>
        <row r="141">
          <cell r="A141" t="str">
            <v>- Stocks for Export</v>
          </cell>
          <cell r="B141">
            <v>172.54999999999998</v>
          </cell>
          <cell r="C141">
            <v>172.62</v>
          </cell>
          <cell r="D141">
            <v>174.29999999999998</v>
          </cell>
          <cell r="E141">
            <v>171.5</v>
          </cell>
          <cell r="F141">
            <v>172.9</v>
          </cell>
          <cell r="G141">
            <v>174.29999999999998</v>
          </cell>
          <cell r="H141">
            <v>172.13</v>
          </cell>
          <cell r="I141">
            <v>170.45000000000002</v>
          </cell>
          <cell r="J141">
            <v>172.76</v>
          </cell>
          <cell r="K141">
            <v>172.9</v>
          </cell>
          <cell r="L141">
            <v>178.9</v>
          </cell>
          <cell r="M141">
            <v>186.29999999999998</v>
          </cell>
        </row>
        <row r="142">
          <cell r="A142" t="str">
            <v>= Comm Stocks on Land</v>
          </cell>
          <cell r="B142">
            <v>2608.0200000000023</v>
          </cell>
          <cell r="C142">
            <v>2508.2300000000023</v>
          </cell>
          <cell r="D142">
            <v>2441.4100000000017</v>
          </cell>
          <cell r="E142">
            <v>2438.6100000000015</v>
          </cell>
          <cell r="F142">
            <v>2491.4600000000014</v>
          </cell>
          <cell r="G142">
            <v>2489.8600000000015</v>
          </cell>
          <cell r="H142">
            <v>2522.4500000000016</v>
          </cell>
          <cell r="I142">
            <v>2497.1600000000026</v>
          </cell>
          <cell r="J142">
            <v>2491.550000000002</v>
          </cell>
          <cell r="K142">
            <v>2478.6200000000022</v>
          </cell>
          <cell r="L142">
            <v>2436.0200000000018</v>
          </cell>
          <cell r="M142">
            <v>2349.260000000002</v>
          </cell>
        </row>
        <row r="146">
          <cell r="A146">
            <v>36850.517349189817</v>
          </cell>
          <cell r="B146" t="str">
            <v>Jan</v>
          </cell>
          <cell r="C146" t="str">
            <v>Feb</v>
          </cell>
          <cell r="D146" t="str">
            <v>Mar</v>
          </cell>
          <cell r="E146" t="str">
            <v>Apr</v>
          </cell>
          <cell r="F146" t="str">
            <v>May</v>
          </cell>
          <cell r="G146" t="str">
            <v>Jun</v>
          </cell>
          <cell r="H146" t="str">
            <v>Jul</v>
          </cell>
          <cell r="I146" t="str">
            <v>Aug</v>
          </cell>
          <cell r="J146" t="str">
            <v>Sep</v>
          </cell>
          <cell r="K146" t="str">
            <v>Oct</v>
          </cell>
          <cell r="L146" t="str">
            <v>Nov</v>
          </cell>
          <cell r="M146" t="str">
            <v>Dec</v>
          </cell>
          <cell r="O146" t="str">
            <v>QI</v>
          </cell>
          <cell r="P146" t="str">
            <v>QII</v>
          </cell>
          <cell r="Q146" t="str">
            <v>QIII</v>
          </cell>
        </row>
        <row r="147">
          <cell r="A147" t="str">
            <v>1995</v>
          </cell>
        </row>
        <row r="148">
          <cell r="A148" t="str">
            <v>Oil Consumption</v>
          </cell>
          <cell r="B148">
            <v>70.2</v>
          </cell>
          <cell r="C148">
            <v>72.790000000000006</v>
          </cell>
          <cell r="D148">
            <v>71.53</v>
          </cell>
          <cell r="E148">
            <v>68.37</v>
          </cell>
          <cell r="F148">
            <v>67.77</v>
          </cell>
          <cell r="G148">
            <v>69.19</v>
          </cell>
          <cell r="H148">
            <v>67.599999999999994</v>
          </cell>
          <cell r="I148">
            <v>69.59</v>
          </cell>
          <cell r="J148">
            <v>69.84</v>
          </cell>
          <cell r="K148">
            <v>70.239999999999995</v>
          </cell>
          <cell r="L148">
            <v>72.52</v>
          </cell>
          <cell r="M148">
            <v>73.98</v>
          </cell>
          <cell r="O148">
            <v>71.463888888888889</v>
          </cell>
          <cell r="P148">
            <v>68.400000000000006</v>
          </cell>
          <cell r="Q148">
            <v>69.000978260869573</v>
          </cell>
        </row>
        <row r="149">
          <cell r="A149" t="str">
            <v>Consumption % Change</v>
          </cell>
          <cell r="B149">
            <v>5.7306590257879542E-3</v>
          </cell>
          <cell r="C149">
            <v>1.5202231520223153E-2</v>
          </cell>
          <cell r="D149">
            <v>2.0399429386590784E-2</v>
          </cell>
          <cell r="E149">
            <v>5.4411764705883936E-3</v>
          </cell>
          <cell r="F149">
            <v>2.3716012084592064E-2</v>
          </cell>
          <cell r="G149">
            <v>1.6005873715124963E-2</v>
          </cell>
          <cell r="H149">
            <v>4.4576523031203408E-3</v>
          </cell>
          <cell r="I149">
            <v>2.1879588839941455E-2</v>
          </cell>
          <cell r="J149">
            <v>1.9562043795620543E-2</v>
          </cell>
          <cell r="K149">
            <v>2.0930232558139528E-2</v>
          </cell>
          <cell r="L149">
            <v>3.1578947368420929E-2</v>
          </cell>
          <cell r="M149">
            <v>2.750000000000008E-2</v>
          </cell>
          <cell r="O149">
            <v>1.3672182821119039E-2</v>
          </cell>
          <cell r="P149">
            <v>1.4539053331594776E-2</v>
          </cell>
          <cell r="Q149">
            <v>1.5304523063143893E-2</v>
          </cell>
        </row>
        <row r="150">
          <cell r="A150" t="str">
            <v>OPEC Crude Oil Output</v>
          </cell>
          <cell r="B150">
            <v>24.46</v>
          </cell>
          <cell r="C150">
            <v>24.86</v>
          </cell>
          <cell r="D150">
            <v>24.48</v>
          </cell>
          <cell r="E150">
            <v>24.37</v>
          </cell>
          <cell r="F150">
            <v>24.79</v>
          </cell>
          <cell r="G150">
            <v>24.69</v>
          </cell>
          <cell r="H150">
            <v>25</v>
          </cell>
          <cell r="I150">
            <v>25.35</v>
          </cell>
          <cell r="J150">
            <v>25.13</v>
          </cell>
          <cell r="K150">
            <v>25.22</v>
          </cell>
          <cell r="L150">
            <v>25.1</v>
          </cell>
          <cell r="M150">
            <v>24.94</v>
          </cell>
          <cell r="O150">
            <v>24.6</v>
          </cell>
          <cell r="P150">
            <v>24.62</v>
          </cell>
          <cell r="Q150">
            <v>25.16</v>
          </cell>
        </row>
        <row r="151">
          <cell r="A151" t="str">
            <v>Other Supplies</v>
          </cell>
          <cell r="B151">
            <v>44.940000000000005</v>
          </cell>
          <cell r="C151">
            <v>45.180000000000007</v>
          </cell>
          <cell r="D151">
            <v>44.86</v>
          </cell>
          <cell r="E151">
            <v>44.86999999999999</v>
          </cell>
          <cell r="F151">
            <v>44.43</v>
          </cell>
          <cell r="G151">
            <v>44.17</v>
          </cell>
          <cell r="H151">
            <v>45.19</v>
          </cell>
          <cell r="I151">
            <v>44.9</v>
          </cell>
          <cell r="J151">
            <v>45.250000000000014</v>
          </cell>
          <cell r="K151">
            <v>44.77000000000001</v>
          </cell>
          <cell r="L151">
            <v>45.37</v>
          </cell>
          <cell r="M151">
            <v>45.650000000000006</v>
          </cell>
          <cell r="O151">
            <v>44.99</v>
          </cell>
          <cell r="P151">
            <v>44.489999999999995</v>
          </cell>
          <cell r="Q151">
            <v>45.11</v>
          </cell>
        </row>
        <row r="152">
          <cell r="A152" t="str">
            <v>Total Oil Supplies</v>
          </cell>
          <cell r="B152">
            <v>69.400000000000006</v>
          </cell>
          <cell r="C152">
            <v>70.040000000000006</v>
          </cell>
          <cell r="D152">
            <v>69.34</v>
          </cell>
          <cell r="E152">
            <v>69.239999999999995</v>
          </cell>
          <cell r="F152">
            <v>69.22</v>
          </cell>
          <cell r="G152">
            <v>68.86</v>
          </cell>
          <cell r="H152">
            <v>70.19</v>
          </cell>
          <cell r="I152">
            <v>70.25</v>
          </cell>
          <cell r="J152">
            <v>70.38000000000001</v>
          </cell>
          <cell r="K152">
            <v>69.990000000000009</v>
          </cell>
          <cell r="L152">
            <v>70.47</v>
          </cell>
          <cell r="M152">
            <v>70.59</v>
          </cell>
          <cell r="O152">
            <v>69.59</v>
          </cell>
          <cell r="P152">
            <v>69.11</v>
          </cell>
          <cell r="Q152">
            <v>70.27</v>
          </cell>
        </row>
        <row r="154">
          <cell r="A154" t="str">
            <v>Stock change</v>
          </cell>
          <cell r="B154">
            <v>-0.79999999999999716</v>
          </cell>
          <cell r="C154">
            <v>-2.75</v>
          </cell>
          <cell r="D154">
            <v>-2.1899999999999977</v>
          </cell>
          <cell r="E154">
            <v>0.86999999999999034</v>
          </cell>
          <cell r="F154">
            <v>1.4500000000000028</v>
          </cell>
          <cell r="G154">
            <v>-0.32999999999999829</v>
          </cell>
          <cell r="H154">
            <v>2.5900000000000034</v>
          </cell>
          <cell r="I154">
            <v>0.65999999999999659</v>
          </cell>
          <cell r="J154">
            <v>0.54000000000000625</v>
          </cell>
          <cell r="K154">
            <v>-0.24999999999998579</v>
          </cell>
          <cell r="L154">
            <v>-2.0499999999999972</v>
          </cell>
          <cell r="M154">
            <v>-3.3900000000000006</v>
          </cell>
          <cell r="O154">
            <v>-1.8738888888888852</v>
          </cell>
          <cell r="P154">
            <v>0.70999999999999375</v>
          </cell>
          <cell r="Q154">
            <v>1.269021739130423</v>
          </cell>
        </row>
        <row r="156">
          <cell r="A156" t="str">
            <v>Comm Stocks on Land</v>
          </cell>
          <cell r="B156">
            <v>2324.5400000000022</v>
          </cell>
          <cell r="C156">
            <v>2239.7400000000021</v>
          </cell>
          <cell r="D156">
            <v>2174.5100000000016</v>
          </cell>
          <cell r="E156">
            <v>2196.380000000001</v>
          </cell>
          <cell r="F156">
            <v>2233.3900000000008</v>
          </cell>
          <cell r="G156">
            <v>2229.1900000000014</v>
          </cell>
          <cell r="H156">
            <v>2297.3100000000013</v>
          </cell>
          <cell r="I156">
            <v>2310.3200000000015</v>
          </cell>
          <cell r="J156">
            <v>2318.0600000000013</v>
          </cell>
          <cell r="K156">
            <v>2324.6800000000012</v>
          </cell>
          <cell r="L156">
            <v>2264.0200000000013</v>
          </cell>
          <cell r="M156">
            <v>2160.0500000000011</v>
          </cell>
        </row>
        <row r="157">
          <cell r="A157" t="str">
            <v>Days Supply</v>
          </cell>
          <cell r="B157">
            <v>24.536023525567732</v>
          </cell>
          <cell r="C157">
            <v>23.419846050870152</v>
          </cell>
          <cell r="D157">
            <v>22.464358108108097</v>
          </cell>
          <cell r="E157">
            <v>22.721466854724948</v>
          </cell>
          <cell r="F157">
            <v>22.935273092818033</v>
          </cell>
          <cell r="G157">
            <v>22.558096828046729</v>
          </cell>
          <cell r="H157">
            <v>22.9287837094111</v>
          </cell>
          <cell r="I157">
            <v>22.352497694852726</v>
          </cell>
          <cell r="J157">
            <v>21.949599999999982</v>
          </cell>
          <cell r="K157">
            <v>21.957334611697</v>
          </cell>
          <cell r="L157">
            <v>21.225985354296771</v>
          </cell>
          <cell r="M157">
            <v>20.111475409836046</v>
          </cell>
        </row>
        <row r="158">
          <cell r="A158" t="str">
            <v>Stocks Index 89-91=100</v>
          </cell>
          <cell r="B158">
            <v>75.188169347561029</v>
          </cell>
          <cell r="C158">
            <v>72.445279674475955</v>
          </cell>
          <cell r="D158">
            <v>70.335389422408255</v>
          </cell>
          <cell r="E158">
            <v>68.427316343697441</v>
          </cell>
          <cell r="F158">
            <v>69.580347685214036</v>
          </cell>
          <cell r="G158">
            <v>69.449498411115982</v>
          </cell>
          <cell r="H158">
            <v>69.953776446084731</v>
          </cell>
          <cell r="I158">
            <v>70.349934836360134</v>
          </cell>
          <cell r="J158">
            <v>70.585620150789907</v>
          </cell>
          <cell r="K158">
            <v>72.082430240959042</v>
          </cell>
          <cell r="L158">
            <v>70.201517505263567</v>
          </cell>
          <cell r="M158">
            <v>66.977671525536238</v>
          </cell>
        </row>
        <row r="159">
          <cell r="A159" t="str">
            <v>Demand Index 89-91=100</v>
          </cell>
          <cell r="B159">
            <v>103.53982300884957</v>
          </cell>
          <cell r="C159">
            <v>107.35988200589972</v>
          </cell>
          <cell r="D159">
            <v>105.50147492625371</v>
          </cell>
          <cell r="E159">
            <v>104.22256097560978</v>
          </cell>
          <cell r="F159">
            <v>103.3079268292683</v>
          </cell>
          <cell r="G159">
            <v>105.47256097560975</v>
          </cell>
          <cell r="H159">
            <v>102.42424242424242</v>
          </cell>
          <cell r="I159">
            <v>105.43939393939394</v>
          </cell>
          <cell r="J159">
            <v>105.81818181818183</v>
          </cell>
          <cell r="K159">
            <v>102.69005847953214</v>
          </cell>
          <cell r="L159">
            <v>106.02339181286548</v>
          </cell>
          <cell r="M159">
            <v>108.1578947368421</v>
          </cell>
        </row>
        <row r="160">
          <cell r="A160" t="str">
            <v>Stocks/Demand Index</v>
          </cell>
          <cell r="B160">
            <v>72.617633643370908</v>
          </cell>
          <cell r="C160">
            <v>67.478911415434382</v>
          </cell>
          <cell r="D160">
            <v>66.667683529138515</v>
          </cell>
          <cell r="E160">
            <v>65.654994180876855</v>
          </cell>
          <cell r="F160">
            <v>67.352380229453161</v>
          </cell>
          <cell r="G160">
            <v>65.846034047827843</v>
          </cell>
          <cell r="H160">
            <v>68.298065760970303</v>
          </cell>
          <cell r="I160">
            <v>66.720731415429938</v>
          </cell>
          <cell r="J160">
            <v>66.704623853839252</v>
          </cell>
          <cell r="K160">
            <v>70.194166123029618</v>
          </cell>
          <cell r="L160">
            <v>66.213234933260196</v>
          </cell>
          <cell r="M160">
            <v>61.925827687843729</v>
          </cell>
        </row>
        <row r="162">
          <cell r="A162" t="str">
            <v>Total Stocks</v>
          </cell>
          <cell r="B162">
            <v>4500.760000000002</v>
          </cell>
          <cell r="C162">
            <v>4423.760000000002</v>
          </cell>
          <cell r="D162">
            <v>4355.8700000000017</v>
          </cell>
          <cell r="E162">
            <v>4381.9700000000012</v>
          </cell>
          <cell r="F162">
            <v>4426.920000000001</v>
          </cell>
          <cell r="G162">
            <v>4417.0200000000013</v>
          </cell>
          <cell r="H162">
            <v>4497.3100000000013</v>
          </cell>
          <cell r="I162">
            <v>4517.7700000000013</v>
          </cell>
          <cell r="J162">
            <v>4533.9700000000012</v>
          </cell>
          <cell r="K162">
            <v>4526.2200000000012</v>
          </cell>
          <cell r="L162">
            <v>4464.7200000000012</v>
          </cell>
          <cell r="M162">
            <v>4359.630000000001</v>
          </cell>
        </row>
        <row r="163">
          <cell r="A163" t="str">
            <v>- Gov Strategic</v>
          </cell>
          <cell r="B163">
            <v>1155</v>
          </cell>
          <cell r="C163">
            <v>1155</v>
          </cell>
          <cell r="D163">
            <v>1155</v>
          </cell>
          <cell r="E163">
            <v>1160</v>
          </cell>
          <cell r="F163">
            <v>1160</v>
          </cell>
          <cell r="G163">
            <v>1160</v>
          </cell>
          <cell r="H163">
            <v>1165</v>
          </cell>
          <cell r="I163">
            <v>1165</v>
          </cell>
          <cell r="J163">
            <v>1165</v>
          </cell>
          <cell r="K163">
            <v>1165</v>
          </cell>
          <cell r="L163">
            <v>1165</v>
          </cell>
          <cell r="M163">
            <v>1165</v>
          </cell>
        </row>
        <row r="164">
          <cell r="A164" t="str">
            <v>- Oil Afloat</v>
          </cell>
          <cell r="B164">
            <v>780</v>
          </cell>
          <cell r="C164">
            <v>785</v>
          </cell>
          <cell r="D164">
            <v>785</v>
          </cell>
          <cell r="E164">
            <v>785</v>
          </cell>
          <cell r="F164">
            <v>790</v>
          </cell>
          <cell r="G164">
            <v>785</v>
          </cell>
          <cell r="H164">
            <v>790</v>
          </cell>
          <cell r="I164">
            <v>795</v>
          </cell>
          <cell r="J164">
            <v>805</v>
          </cell>
          <cell r="K164">
            <v>790</v>
          </cell>
          <cell r="L164">
            <v>790</v>
          </cell>
          <cell r="M164">
            <v>790</v>
          </cell>
        </row>
        <row r="165">
          <cell r="A165" t="str">
            <v>- Floating Storage</v>
          </cell>
          <cell r="B165">
            <v>70</v>
          </cell>
          <cell r="C165">
            <v>70</v>
          </cell>
          <cell r="D165">
            <v>70</v>
          </cell>
          <cell r="E165">
            <v>70</v>
          </cell>
          <cell r="F165">
            <v>70</v>
          </cell>
          <cell r="G165">
            <v>70</v>
          </cell>
          <cell r="H165">
            <v>70</v>
          </cell>
          <cell r="I165">
            <v>70</v>
          </cell>
          <cell r="J165">
            <v>70</v>
          </cell>
          <cell r="K165">
            <v>70</v>
          </cell>
          <cell r="L165">
            <v>70</v>
          </cell>
          <cell r="M165">
            <v>70</v>
          </cell>
        </row>
        <row r="166">
          <cell r="A166" t="str">
            <v>- Stocks for Export</v>
          </cell>
          <cell r="B166">
            <v>171.22</v>
          </cell>
          <cell r="C166">
            <v>174.01999999999998</v>
          </cell>
          <cell r="D166">
            <v>171.36</v>
          </cell>
          <cell r="E166">
            <v>170.59</v>
          </cell>
          <cell r="F166">
            <v>173.53</v>
          </cell>
          <cell r="G166">
            <v>172.83</v>
          </cell>
          <cell r="H166">
            <v>175</v>
          </cell>
          <cell r="I166">
            <v>177.45000000000002</v>
          </cell>
          <cell r="J166">
            <v>175.91</v>
          </cell>
          <cell r="K166">
            <v>176.54</v>
          </cell>
          <cell r="L166">
            <v>175.70000000000002</v>
          </cell>
          <cell r="M166">
            <v>174.58</v>
          </cell>
        </row>
        <row r="167">
          <cell r="A167" t="str">
            <v>= Comm Stocks on Land</v>
          </cell>
          <cell r="B167">
            <v>2324.5400000000022</v>
          </cell>
          <cell r="C167">
            <v>2239.7400000000021</v>
          </cell>
          <cell r="D167">
            <v>2174.5100000000016</v>
          </cell>
          <cell r="E167">
            <v>2196.380000000001</v>
          </cell>
          <cell r="F167">
            <v>2233.3900000000008</v>
          </cell>
          <cell r="G167">
            <v>2229.1900000000014</v>
          </cell>
          <cell r="H167">
            <v>2297.3100000000013</v>
          </cell>
          <cell r="I167">
            <v>2310.3200000000015</v>
          </cell>
          <cell r="J167">
            <v>2318.0600000000013</v>
          </cell>
          <cell r="K167">
            <v>2324.6800000000012</v>
          </cell>
          <cell r="L167">
            <v>2264.0200000000013</v>
          </cell>
          <cell r="M167">
            <v>2160.0500000000011</v>
          </cell>
        </row>
        <row r="171">
          <cell r="A171">
            <v>36850.517349189817</v>
          </cell>
          <cell r="B171" t="str">
            <v>Jan</v>
          </cell>
          <cell r="C171" t="str">
            <v>Feb</v>
          </cell>
          <cell r="D171" t="str">
            <v>Mar</v>
          </cell>
          <cell r="E171" t="str">
            <v>Apr</v>
          </cell>
          <cell r="F171" t="str">
            <v>May</v>
          </cell>
          <cell r="G171" t="str">
            <v>Jun</v>
          </cell>
          <cell r="H171" t="str">
            <v>Jul</v>
          </cell>
          <cell r="I171" t="str">
            <v>Aug</v>
          </cell>
          <cell r="J171" t="str">
            <v>Sep</v>
          </cell>
          <cell r="K171" t="str">
            <v>Oct</v>
          </cell>
          <cell r="L171" t="str">
            <v>Nov</v>
          </cell>
          <cell r="M171" t="str">
            <v>Dec</v>
          </cell>
          <cell r="O171" t="str">
            <v>QI</v>
          </cell>
          <cell r="P171" t="str">
            <v>QII</v>
          </cell>
          <cell r="Q171" t="str">
            <v>QIII</v>
          </cell>
        </row>
        <row r="172">
          <cell r="A172">
            <v>1996</v>
          </cell>
        </row>
        <row r="173">
          <cell r="A173" t="str">
            <v>Oil Consumption</v>
          </cell>
          <cell r="B173">
            <v>72.930000000000007</v>
          </cell>
          <cell r="C173">
            <v>74.5</v>
          </cell>
          <cell r="D173">
            <v>72.849999999999994</v>
          </cell>
          <cell r="E173">
            <v>71.099999999999994</v>
          </cell>
          <cell r="F173">
            <v>70.25</v>
          </cell>
          <cell r="G173">
            <v>70.53</v>
          </cell>
          <cell r="H173">
            <v>71.08</v>
          </cell>
          <cell r="I173">
            <v>71.61</v>
          </cell>
          <cell r="J173">
            <v>70.86</v>
          </cell>
          <cell r="K173">
            <v>73.62</v>
          </cell>
          <cell r="L173">
            <v>73.989999999999995</v>
          </cell>
          <cell r="M173">
            <v>74.17</v>
          </cell>
          <cell r="O173">
            <v>73.400000000000006</v>
          </cell>
          <cell r="P173">
            <v>70.599999999999994</v>
          </cell>
          <cell r="Q173">
            <v>71.2</v>
          </cell>
        </row>
        <row r="174">
          <cell r="A174" t="str">
            <v>Consumption % Change</v>
          </cell>
          <cell r="B174">
            <v>3.8888888888888973E-2</v>
          </cell>
          <cell r="C174">
            <v>2.349223794477262E-2</v>
          </cell>
          <cell r="D174">
            <v>1.8453795610233303E-2</v>
          </cell>
          <cell r="E174">
            <v>3.992979376919692E-2</v>
          </cell>
          <cell r="F174">
            <v>3.659436328759047E-2</v>
          </cell>
          <cell r="G174">
            <v>1.9366960543431233E-2</v>
          </cell>
          <cell r="H174">
            <v>5.147928994082851E-2</v>
          </cell>
          <cell r="I174">
            <v>2.9027159074579645E-2</v>
          </cell>
          <cell r="J174">
            <v>1.4604810996563522E-2</v>
          </cell>
          <cell r="K174">
            <v>4.8120728929385015E-2</v>
          </cell>
          <cell r="L174">
            <v>2.0270270270270174E-2</v>
          </cell>
          <cell r="M174">
            <v>2.5682616923492496E-3</v>
          </cell>
          <cell r="O174">
            <v>2.7092159987561759E-2</v>
          </cell>
          <cell r="P174">
            <v>3.2163742690058283E-2</v>
          </cell>
          <cell r="Q174">
            <v>3.186942844225582E-2</v>
          </cell>
        </row>
        <row r="175">
          <cell r="A175" t="str">
            <v>OPEC Crude Oil Output</v>
          </cell>
          <cell r="B175">
            <v>25.57</v>
          </cell>
          <cell r="C175">
            <v>25.63</v>
          </cell>
          <cell r="D175">
            <v>25.73</v>
          </cell>
          <cell r="E175">
            <v>25.55</v>
          </cell>
          <cell r="F175">
            <v>25.6</v>
          </cell>
          <cell r="G175">
            <v>25.81</v>
          </cell>
          <cell r="H175">
            <v>25.83</v>
          </cell>
          <cell r="I175">
            <v>25.77</v>
          </cell>
          <cell r="J175">
            <v>25.78</v>
          </cell>
          <cell r="K175">
            <v>26.02</v>
          </cell>
          <cell r="L175">
            <v>26.18</v>
          </cell>
          <cell r="M175">
            <v>26.54</v>
          </cell>
          <cell r="O175">
            <v>25.64</v>
          </cell>
          <cell r="P175">
            <v>25.65</v>
          </cell>
          <cell r="Q175">
            <v>25.79</v>
          </cell>
        </row>
        <row r="176">
          <cell r="A176" t="str">
            <v>Other Supplies</v>
          </cell>
          <cell r="B176">
            <v>45.910000000000004</v>
          </cell>
          <cell r="C176">
            <v>45.84</v>
          </cell>
          <cell r="D176">
            <v>46.019999999999996</v>
          </cell>
          <cell r="E176">
            <v>45.890000000000015</v>
          </cell>
          <cell r="F176">
            <v>45.970000000000006</v>
          </cell>
          <cell r="G176">
            <v>46.33</v>
          </cell>
          <cell r="H176">
            <v>46.27000000000001</v>
          </cell>
          <cell r="I176">
            <v>45.900000000000006</v>
          </cell>
          <cell r="J176">
            <v>45.930000000000007</v>
          </cell>
          <cell r="K176">
            <v>46.450000000000017</v>
          </cell>
          <cell r="L176">
            <v>47.13</v>
          </cell>
          <cell r="M176">
            <v>47.150000000000013</v>
          </cell>
          <cell r="O176">
            <v>45.95</v>
          </cell>
          <cell r="P176">
            <v>46.1</v>
          </cell>
          <cell r="Q176">
            <v>46.07</v>
          </cell>
        </row>
        <row r="177">
          <cell r="A177" t="str">
            <v>Total Oil Supplies</v>
          </cell>
          <cell r="B177">
            <v>71.48</v>
          </cell>
          <cell r="C177">
            <v>71.47</v>
          </cell>
          <cell r="D177">
            <v>71.75</v>
          </cell>
          <cell r="E177">
            <v>71.440000000000012</v>
          </cell>
          <cell r="F177">
            <v>71.570000000000007</v>
          </cell>
          <cell r="G177">
            <v>72.14</v>
          </cell>
          <cell r="H177">
            <v>72.100000000000009</v>
          </cell>
          <cell r="I177">
            <v>71.67</v>
          </cell>
          <cell r="J177">
            <v>71.710000000000008</v>
          </cell>
          <cell r="K177">
            <v>72.470000000000013</v>
          </cell>
          <cell r="L177">
            <v>73.31</v>
          </cell>
          <cell r="M177">
            <v>73.690000000000012</v>
          </cell>
          <cell r="O177">
            <v>71.59</v>
          </cell>
          <cell r="P177">
            <v>71.75</v>
          </cell>
          <cell r="Q177">
            <v>71.86</v>
          </cell>
        </row>
        <row r="179">
          <cell r="A179" t="str">
            <v>Stock change</v>
          </cell>
          <cell r="B179">
            <v>-1.4500000000000028</v>
          </cell>
          <cell r="C179">
            <v>-3.0300000000000011</v>
          </cell>
          <cell r="D179">
            <v>-1.0999999999999943</v>
          </cell>
          <cell r="E179">
            <v>0.34000000000001762</v>
          </cell>
          <cell r="F179">
            <v>1.3200000000000074</v>
          </cell>
          <cell r="G179">
            <v>1.6099999999999994</v>
          </cell>
          <cell r="H179">
            <v>1.0200000000000102</v>
          </cell>
          <cell r="I179">
            <v>6.0000000000002274E-2</v>
          </cell>
          <cell r="J179">
            <v>0.85000000000000853</v>
          </cell>
          <cell r="K179">
            <v>-1.1499999999999915</v>
          </cell>
          <cell r="L179">
            <v>-0.67999999999999261</v>
          </cell>
          <cell r="M179">
            <v>-0.47999999999998977</v>
          </cell>
          <cell r="O179">
            <v>-1.8100000000000023</v>
          </cell>
          <cell r="P179">
            <v>1.1500000000000057</v>
          </cell>
          <cell r="Q179">
            <v>0.65999999999999659</v>
          </cell>
        </row>
        <row r="181">
          <cell r="A181" t="str">
            <v>Comm Stocks on Land</v>
          </cell>
          <cell r="B181">
            <v>2085.6900000000014</v>
          </cell>
          <cell r="C181">
            <v>2000.4300000000012</v>
          </cell>
          <cell r="D181">
            <v>1965.6300000000015</v>
          </cell>
          <cell r="E181">
            <v>1987.0900000000024</v>
          </cell>
          <cell r="F181">
            <v>2032.6600000000026</v>
          </cell>
          <cell r="G181">
            <v>2069.4900000000025</v>
          </cell>
          <cell r="H181">
            <v>2100.9700000000025</v>
          </cell>
          <cell r="I181">
            <v>2108.2500000000023</v>
          </cell>
          <cell r="J181">
            <v>2133.6800000000021</v>
          </cell>
          <cell r="K181">
            <v>2096.3500000000026</v>
          </cell>
          <cell r="L181">
            <v>2074.8300000000027</v>
          </cell>
          <cell r="M181">
            <v>2062.4300000000026</v>
          </cell>
        </row>
        <row r="182">
          <cell r="A182" t="str">
            <v>Days Supply</v>
          </cell>
          <cell r="B182">
            <v>18.321287758346568</v>
          </cell>
          <cell r="C182">
            <v>17.057411917519065</v>
          </cell>
          <cell r="D182">
            <v>16.442266009852201</v>
          </cell>
          <cell r="E182">
            <v>16.746776570773498</v>
          </cell>
          <cell r="F182">
            <v>17.147520571676043</v>
          </cell>
          <cell r="G182">
            <v>17.363754045307427</v>
          </cell>
          <cell r="H182">
            <v>17.298604155567386</v>
          </cell>
          <cell r="I182">
            <v>17.061379419191923</v>
          </cell>
          <cell r="J182">
            <v>17.046485225505442</v>
          </cell>
          <cell r="K182">
            <v>16.291021575253442</v>
          </cell>
          <cell r="L182">
            <v>15.77</v>
          </cell>
          <cell r="M182">
            <v>15.564535433070866</v>
          </cell>
        </row>
        <row r="183">
          <cell r="A183" t="str">
            <v>Stocks Index 89-91=100</v>
          </cell>
          <cell r="B183">
            <v>67.462471253028355</v>
          </cell>
          <cell r="C183">
            <v>64.70470269728267</v>
          </cell>
          <cell r="D183">
            <v>63.579082878610983</v>
          </cell>
          <cell r="E183">
            <v>61.906972397034146</v>
          </cell>
          <cell r="F183">
            <v>63.326687020998264</v>
          </cell>
          <cell r="G183">
            <v>64.474110536482087</v>
          </cell>
          <cell r="H183">
            <v>63.975164736117776</v>
          </cell>
          <cell r="I183">
            <v>64.196842912997468</v>
          </cell>
          <cell r="J183">
            <v>64.971194017125299</v>
          </cell>
          <cell r="K183">
            <v>65.002496100811555</v>
          </cell>
          <cell r="L183">
            <v>64.335215486367659</v>
          </cell>
          <cell r="M183">
            <v>63.950722939011506</v>
          </cell>
        </row>
        <row r="184">
          <cell r="A184" t="str">
            <v>Demand Index 89-91=100</v>
          </cell>
          <cell r="B184">
            <v>107.56637168141594</v>
          </cell>
          <cell r="C184">
            <v>109.88200589970502</v>
          </cell>
          <cell r="D184">
            <v>107.44837758112094</v>
          </cell>
          <cell r="E184">
            <v>108.38414634146341</v>
          </cell>
          <cell r="F184">
            <v>107.08841463414636</v>
          </cell>
          <cell r="G184">
            <v>107.51524390243902</v>
          </cell>
          <cell r="H184">
            <v>107.69696969696969</v>
          </cell>
          <cell r="I184">
            <v>108.5</v>
          </cell>
          <cell r="J184">
            <v>107.36363636363637</v>
          </cell>
          <cell r="K184">
            <v>107.63157894736841</v>
          </cell>
          <cell r="L184">
            <v>108.17251461988302</v>
          </cell>
          <cell r="M184">
            <v>108.43567251461988</v>
          </cell>
        </row>
        <row r="185">
          <cell r="A185" t="str">
            <v>Stocks/Demand Index</v>
          </cell>
          <cell r="B185">
            <v>62.717065006928863</v>
          </cell>
          <cell r="C185">
            <v>58.885622052023692</v>
          </cell>
          <cell r="D185">
            <v>59.1717476893593</v>
          </cell>
          <cell r="E185">
            <v>57.118106740442201</v>
          </cell>
          <cell r="F185">
            <v>59.134956136334317</v>
          </cell>
          <cell r="G185">
            <v>59.967413174439599</v>
          </cell>
          <cell r="H185">
            <v>59.402938556327712</v>
          </cell>
          <cell r="I185">
            <v>59.167597154836372</v>
          </cell>
          <cell r="J185">
            <v>60.515083335171738</v>
          </cell>
          <cell r="K185">
            <v>60.393517159678225</v>
          </cell>
          <cell r="L185">
            <v>59.474641698439633</v>
          </cell>
          <cell r="M185">
            <v>58.97572399930413</v>
          </cell>
        </row>
        <row r="187">
          <cell r="A187" t="str">
            <v>Total Stocks</v>
          </cell>
          <cell r="B187">
            <v>4314.6800000000012</v>
          </cell>
          <cell r="C187">
            <v>4229.8400000000011</v>
          </cell>
          <cell r="D187">
            <v>4195.7400000000016</v>
          </cell>
          <cell r="E187">
            <v>4205.9400000000023</v>
          </cell>
          <cell r="F187">
            <v>4246.8600000000024</v>
          </cell>
          <cell r="G187">
            <v>4295.1600000000026</v>
          </cell>
          <cell r="H187">
            <v>4326.7800000000025</v>
          </cell>
          <cell r="I187">
            <v>4328.6400000000021</v>
          </cell>
          <cell r="J187">
            <v>4354.1400000000021</v>
          </cell>
          <cell r="K187">
            <v>4318.4900000000025</v>
          </cell>
          <cell r="L187">
            <v>4298.0900000000029</v>
          </cell>
          <cell r="M187">
            <v>4283.2100000000028</v>
          </cell>
        </row>
        <row r="188">
          <cell r="A188" t="str">
            <v>- Gov Strategic</v>
          </cell>
          <cell r="B188">
            <v>1170</v>
          </cell>
          <cell r="C188">
            <v>1170</v>
          </cell>
          <cell r="D188">
            <v>1170</v>
          </cell>
          <cell r="E188">
            <v>1165</v>
          </cell>
          <cell r="F188">
            <v>1160</v>
          </cell>
          <cell r="G188">
            <v>1160</v>
          </cell>
          <cell r="H188">
            <v>1160</v>
          </cell>
          <cell r="I188">
            <v>1155</v>
          </cell>
          <cell r="J188">
            <v>1155</v>
          </cell>
          <cell r="K188">
            <v>1155</v>
          </cell>
          <cell r="L188">
            <v>1150</v>
          </cell>
          <cell r="M188">
            <v>1145</v>
          </cell>
        </row>
        <row r="189">
          <cell r="A189" t="str">
            <v>- Oil Afloat</v>
          </cell>
          <cell r="B189">
            <v>810</v>
          </cell>
          <cell r="C189">
            <v>810</v>
          </cell>
          <cell r="D189">
            <v>810</v>
          </cell>
          <cell r="E189">
            <v>805</v>
          </cell>
          <cell r="F189">
            <v>805</v>
          </cell>
          <cell r="G189">
            <v>815</v>
          </cell>
          <cell r="H189">
            <v>815</v>
          </cell>
          <cell r="I189">
            <v>815</v>
          </cell>
          <cell r="J189">
            <v>815</v>
          </cell>
          <cell r="K189">
            <v>815</v>
          </cell>
          <cell r="L189">
            <v>820</v>
          </cell>
          <cell r="M189">
            <v>820</v>
          </cell>
        </row>
        <row r="190">
          <cell r="A190" t="str">
            <v>- Floating Storage</v>
          </cell>
          <cell r="B190">
            <v>70</v>
          </cell>
          <cell r="C190">
            <v>70</v>
          </cell>
          <cell r="D190">
            <v>70</v>
          </cell>
          <cell r="E190">
            <v>70</v>
          </cell>
          <cell r="F190">
            <v>70</v>
          </cell>
          <cell r="G190">
            <v>70</v>
          </cell>
          <cell r="H190">
            <v>70</v>
          </cell>
          <cell r="I190">
            <v>70</v>
          </cell>
          <cell r="J190">
            <v>70</v>
          </cell>
          <cell r="K190">
            <v>70</v>
          </cell>
          <cell r="L190">
            <v>70</v>
          </cell>
          <cell r="M190">
            <v>70</v>
          </cell>
        </row>
        <row r="191">
          <cell r="A191" t="str">
            <v>- Stocks for Export</v>
          </cell>
          <cell r="B191">
            <v>178.99</v>
          </cell>
          <cell r="C191">
            <v>179.41</v>
          </cell>
          <cell r="D191">
            <v>180.11</v>
          </cell>
          <cell r="E191">
            <v>178.85</v>
          </cell>
          <cell r="F191">
            <v>179.20000000000002</v>
          </cell>
          <cell r="G191">
            <v>180.67</v>
          </cell>
          <cell r="H191">
            <v>180.81</v>
          </cell>
          <cell r="I191">
            <v>180.39</v>
          </cell>
          <cell r="J191">
            <v>180.46</v>
          </cell>
          <cell r="K191">
            <v>182.14</v>
          </cell>
          <cell r="L191">
            <v>183.26</v>
          </cell>
          <cell r="M191">
            <v>185.78</v>
          </cell>
        </row>
        <row r="192">
          <cell r="A192" t="str">
            <v>= Comm Stocks on Land</v>
          </cell>
          <cell r="B192">
            <v>2085.6900000000014</v>
          </cell>
          <cell r="C192">
            <v>2000.4300000000012</v>
          </cell>
          <cell r="D192">
            <v>1965.6300000000015</v>
          </cell>
          <cell r="E192">
            <v>1987.0900000000024</v>
          </cell>
          <cell r="F192">
            <v>2032.6600000000026</v>
          </cell>
          <cell r="G192">
            <v>2069.4900000000025</v>
          </cell>
          <cell r="H192">
            <v>2100.9700000000025</v>
          </cell>
          <cell r="I192">
            <v>2108.2500000000023</v>
          </cell>
          <cell r="J192">
            <v>2133.6800000000021</v>
          </cell>
          <cell r="K192">
            <v>2096.3500000000026</v>
          </cell>
          <cell r="L192">
            <v>2074.8300000000027</v>
          </cell>
          <cell r="M192">
            <v>2062.4300000000026</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9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IN-OUT"/>
      <sheetName val="IN-edss"/>
      <sheetName val="SummaryTable"/>
      <sheetName val="GDP by sector"/>
      <sheetName val="GDP constant"/>
      <sheetName val="GDP current"/>
      <sheetName val="GDP projections"/>
      <sheetName val="GDP scenarios"/>
      <sheetName val="Table_S&amp;I"/>
      <sheetName val="Table_flowoffunds"/>
      <sheetName val="ControlSheet"/>
      <sheetName val="Forex &amp; interest projections"/>
      <sheetName val="forex, interest rates, CPI"/>
      <sheetName val="combustibles"/>
      <sheetName val="Chart_REER"/>
      <sheetName val="CPI summary"/>
      <sheetName val="CPI projections"/>
      <sheetName val="Core inflation &amp; gasoline"/>
      <sheetName val="Panel_Chart"/>
      <sheetName val="Inflation Table"/>
      <sheetName val="Incidence"/>
      <sheetName val="Canasta"/>
      <sheetName val="Labor, social indicators"/>
      <sheetName val="Minimum wage"/>
      <sheetName val="chart data"/>
      <sheetName val="Chart_Core Inflation"/>
      <sheetName val="Panel1"/>
    </sheetNames>
    <sheetDataSet>
      <sheetData sheetId="0" refreshError="1"/>
      <sheetData sheetId="1" refreshError="1"/>
      <sheetData sheetId="2" refreshError="1"/>
      <sheetData sheetId="3" refreshError="1"/>
      <sheetData sheetId="4"/>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Set>
  </externalBook>
</externalLink>
</file>

<file path=xl/externalLinks/externalLink9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row r="99">
          <cell r="AK99">
            <v>1998</v>
          </cell>
          <cell r="AO99">
            <v>1998</v>
          </cell>
          <cell r="AS99">
            <v>1998</v>
          </cell>
          <cell r="AW99">
            <v>1998</v>
          </cell>
        </row>
        <row r="100">
          <cell r="AK100" t="str">
            <v>QI</v>
          </cell>
          <cell r="AO100" t="str">
            <v>QII</v>
          </cell>
          <cell r="AS100" t="str">
            <v>QIII</v>
          </cell>
          <cell r="AW100" t="str">
            <v>QIV</v>
          </cell>
        </row>
        <row r="101">
          <cell r="AJ101" t="str">
            <v>total</v>
          </cell>
          <cell r="AK101" t="str">
            <v>o/w int</v>
          </cell>
          <cell r="AL101" t="str">
            <v>o/w cap</v>
          </cell>
          <cell r="AN101" t="str">
            <v>total</v>
          </cell>
          <cell r="AO101" t="str">
            <v>o/w int</v>
          </cell>
          <cell r="AP101" t="str">
            <v>o/w cap</v>
          </cell>
          <cell r="AR101" t="str">
            <v>total</v>
          </cell>
          <cell r="AS101" t="str">
            <v>o/w int</v>
          </cell>
          <cell r="AT101" t="str">
            <v>o/w cap</v>
          </cell>
          <cell r="AV101" t="str">
            <v>total</v>
          </cell>
          <cell r="AW101" t="str">
            <v>o/w int</v>
          </cell>
          <cell r="AX101" t="str">
            <v>o/w cap</v>
          </cell>
        </row>
        <row r="103">
          <cell r="AJ103">
            <v>0</v>
          </cell>
          <cell r="AK103">
            <v>0</v>
          </cell>
          <cell r="AL103">
            <v>0</v>
          </cell>
          <cell r="AN103">
            <v>0.1</v>
          </cell>
          <cell r="AO103">
            <v>0.1</v>
          </cell>
          <cell r="AP103">
            <v>0</v>
          </cell>
          <cell r="AR103">
            <v>0.2</v>
          </cell>
          <cell r="AS103">
            <v>0</v>
          </cell>
          <cell r="AT103">
            <v>0.2</v>
          </cell>
          <cell r="AV103">
            <v>0.1</v>
          </cell>
          <cell r="AW103">
            <v>0.1</v>
          </cell>
          <cell r="AX103">
            <v>0</v>
          </cell>
        </row>
        <row r="104">
          <cell r="AJ104">
            <v>9</v>
          </cell>
          <cell r="AK104">
            <v>2.2000000000000002</v>
          </cell>
          <cell r="AL104">
            <v>6.8</v>
          </cell>
          <cell r="AN104">
            <v>6.6</v>
          </cell>
          <cell r="AO104">
            <v>3.2</v>
          </cell>
          <cell r="AP104">
            <v>3.4</v>
          </cell>
          <cell r="AR104">
            <v>9.3000000000000007</v>
          </cell>
          <cell r="AS104">
            <v>6.5</v>
          </cell>
          <cell r="AT104">
            <v>2.8</v>
          </cell>
          <cell r="AV104">
            <v>6.3</v>
          </cell>
          <cell r="AW104">
            <v>3.4</v>
          </cell>
          <cell r="AX104">
            <v>2.9</v>
          </cell>
        </row>
        <row r="105">
          <cell r="AJ105">
            <v>12.600000000000001</v>
          </cell>
          <cell r="AK105">
            <v>6.4</v>
          </cell>
          <cell r="AL105">
            <v>6.2</v>
          </cell>
          <cell r="AN105">
            <v>8.3000000000000007</v>
          </cell>
          <cell r="AO105">
            <v>4.0999999999999996</v>
          </cell>
          <cell r="AP105">
            <v>4.2</v>
          </cell>
          <cell r="AR105">
            <v>15.6</v>
          </cell>
          <cell r="AS105">
            <v>6.6</v>
          </cell>
          <cell r="AT105">
            <v>9</v>
          </cell>
          <cell r="AV105">
            <v>9.1000000000000014</v>
          </cell>
          <cell r="AW105">
            <v>4.2</v>
          </cell>
          <cell r="AX105">
            <v>4.9000000000000004</v>
          </cell>
        </row>
        <row r="106">
          <cell r="AJ106">
            <v>0</v>
          </cell>
          <cell r="AK106">
            <v>0</v>
          </cell>
          <cell r="AL106">
            <v>0</v>
          </cell>
          <cell r="AN106">
            <v>0</v>
          </cell>
          <cell r="AO106">
            <v>0</v>
          </cell>
          <cell r="AP106">
            <v>0</v>
          </cell>
          <cell r="AR106">
            <v>0</v>
          </cell>
          <cell r="AS106">
            <v>0</v>
          </cell>
          <cell r="AT106">
            <v>0</v>
          </cell>
          <cell r="AV106">
            <v>0</v>
          </cell>
          <cell r="AW106">
            <v>0</v>
          </cell>
          <cell r="AX106">
            <v>0</v>
          </cell>
        </row>
        <row r="107">
          <cell r="AJ107">
            <v>8.5</v>
          </cell>
          <cell r="AK107">
            <v>8.5</v>
          </cell>
          <cell r="AL107">
            <v>0</v>
          </cell>
          <cell r="AN107">
            <v>8.5</v>
          </cell>
          <cell r="AO107">
            <v>8.5</v>
          </cell>
          <cell r="AP107">
            <v>0</v>
          </cell>
          <cell r="AR107">
            <v>8.5</v>
          </cell>
          <cell r="AS107">
            <v>8.5</v>
          </cell>
          <cell r="AT107">
            <v>0</v>
          </cell>
          <cell r="AV107">
            <v>8.5</v>
          </cell>
          <cell r="AW107">
            <v>8.5</v>
          </cell>
          <cell r="AX107">
            <v>0</v>
          </cell>
        </row>
        <row r="110">
          <cell r="AJ110">
            <v>30.1</v>
          </cell>
          <cell r="AK110">
            <v>17.100000000000001</v>
          </cell>
          <cell r="AL110">
            <v>13</v>
          </cell>
          <cell r="AN110">
            <v>23.5</v>
          </cell>
          <cell r="AO110">
            <v>15.9</v>
          </cell>
          <cell r="AP110">
            <v>7.6</v>
          </cell>
          <cell r="AR110">
            <v>33.6</v>
          </cell>
          <cell r="AS110">
            <v>21.6</v>
          </cell>
          <cell r="AT110">
            <v>12</v>
          </cell>
          <cell r="AV110">
            <v>24</v>
          </cell>
          <cell r="AW110">
            <v>16.2</v>
          </cell>
          <cell r="AX110">
            <v>7.8000000000000007</v>
          </cell>
        </row>
        <row r="112">
          <cell r="AJ112">
            <v>0</v>
          </cell>
          <cell r="AK112">
            <v>0</v>
          </cell>
          <cell r="AL112">
            <v>0</v>
          </cell>
          <cell r="AN112">
            <v>0</v>
          </cell>
          <cell r="AO112">
            <v>0</v>
          </cell>
          <cell r="AP112">
            <v>0</v>
          </cell>
          <cell r="AR112">
            <v>0</v>
          </cell>
          <cell r="AS112">
            <v>0</v>
          </cell>
          <cell r="AT112">
            <v>0</v>
          </cell>
          <cell r="AV112">
            <v>0</v>
          </cell>
          <cell r="AW112">
            <v>0</v>
          </cell>
          <cell r="AX112">
            <v>0</v>
          </cell>
        </row>
        <row r="113">
          <cell r="AJ113">
            <v>30.1</v>
          </cell>
          <cell r="AK113">
            <v>17.100000000000001</v>
          </cell>
          <cell r="AL113">
            <v>13</v>
          </cell>
          <cell r="AN113">
            <v>23.4</v>
          </cell>
          <cell r="AO113">
            <v>15.8</v>
          </cell>
          <cell r="AP113">
            <v>7.6</v>
          </cell>
          <cell r="AR113">
            <v>33.4</v>
          </cell>
          <cell r="AS113">
            <v>21.6</v>
          </cell>
          <cell r="AT113">
            <v>11.8</v>
          </cell>
          <cell r="AV113">
            <v>23.9</v>
          </cell>
          <cell r="AW113">
            <v>16.099999999999998</v>
          </cell>
          <cell r="AX113">
            <v>7.8000000000000007</v>
          </cell>
        </row>
      </sheetData>
      <sheetData sheetId="18" refreshError="1"/>
      <sheetData sheetId="19" refreshError="1"/>
      <sheetData sheetId="20" refreshError="1"/>
      <sheetData sheetId="21" refreshError="1">
        <row r="1">
          <cell r="A1">
            <v>36608.787579398151</v>
          </cell>
        </row>
        <row r="2">
          <cell r="B2" t="str">
            <v>TABLE OF CONTENTS</v>
          </cell>
        </row>
        <row r="4">
          <cell r="A4" t="str">
            <v>FILENAME:</v>
          </cell>
          <cell r="B4" t="str">
            <v>C:\AAMzb\BoP_latest\[Enhanced Tables_AR.xls]T6 IMF Assistance</v>
          </cell>
        </row>
        <row r="6">
          <cell r="A6" t="str">
            <v>TOPIC:</v>
          </cell>
          <cell r="B6" t="str">
            <v>MOZAMBIQUE BALANCE OF PAYMENTS</v>
          </cell>
        </row>
        <row r="10">
          <cell r="A10" t="str">
            <v>SHEET NAME</v>
          </cell>
          <cell r="B10" t="str">
            <v>SHEET CONTENTS</v>
          </cell>
        </row>
        <row r="12">
          <cell r="A12" t="str">
            <v>B</v>
          </cell>
          <cell r="B12" t="str">
            <v>INPUT FOR MACROFRAMEWORK</v>
          </cell>
        </row>
        <row r="13">
          <cell r="B13" t="str">
            <v>Foreign Assistance in BoP</v>
          </cell>
        </row>
        <row r="15">
          <cell r="A15" t="str">
            <v>C</v>
          </cell>
          <cell r="B15" t="str">
            <v>MAIN WORKING SHEET</v>
          </cell>
        </row>
        <row r="16">
          <cell r="B16" t="str">
            <v>Mozambique: Medium Term Balance of Payments, 1997-2001</v>
          </cell>
        </row>
        <row r="17">
          <cell r="B17" t="str">
            <v>Mozambique: Assumed External Flows from New Projects</v>
          </cell>
        </row>
        <row r="18">
          <cell r="B18" t="str">
            <v>Table 2. Mozambique: Debt Service Indicators</v>
          </cell>
        </row>
        <row r="19">
          <cell r="B19" t="str">
            <v xml:space="preserve">Table 3. Mozambique:  Annual Foreign Assets of the Banking System </v>
          </cell>
        </row>
        <row r="20">
          <cell r="B20" t="str">
            <v>Debt Sustainability Analysis Table</v>
          </cell>
        </row>
        <row r="22">
          <cell r="A22" t="str">
            <v>D</v>
          </cell>
          <cell r="B22" t="str">
            <v>Table 5.  Mozambique: Terms of trade</v>
          </cell>
        </row>
        <row r="23">
          <cell r="B23" t="str">
            <v>Memorandum Items:  for the computation of the terms of trade</v>
          </cell>
        </row>
        <row r="24">
          <cell r="B24" t="str">
            <v xml:space="preserve">Table 6.  Mozambique: Commodity Composition of Exports </v>
          </cell>
        </row>
        <row r="25">
          <cell r="B25" t="str">
            <v>Table 6A.    Mozambique:    Assumptions for Exports Projections 1/</v>
          </cell>
        </row>
        <row r="26">
          <cell r="B26" t="str">
            <v>Table 7.  Mozambique: Assumptions for Services, Transfers and Foreign Borrowing</v>
          </cell>
        </row>
        <row r="27">
          <cell r="A27" t="str">
            <v>update with WEO data</v>
          </cell>
          <cell r="B27" t="str">
            <v>World Economic Prices Assumption  (price changes)</v>
          </cell>
        </row>
        <row r="28">
          <cell r="B28" t="str">
            <v>Production, Prices and Elasticities</v>
          </cell>
        </row>
        <row r="29">
          <cell r="A29" t="str">
            <v>E</v>
          </cell>
          <cell r="B29" t="str">
            <v>Table 2. Mozambique:  Quarterly Foreign Assets of the Banking System  (Cummulative)</v>
          </cell>
        </row>
        <row r="31">
          <cell r="A31" t="str">
            <v>large projects</v>
          </cell>
          <cell r="B31" t="str">
            <v>Mozambique: projections for investments in large projects, 1998-2003</v>
          </cell>
        </row>
        <row r="33">
          <cell r="A33" t="str">
            <v>F</v>
          </cell>
          <cell r="B33" t="str">
            <v>Macro Assumptions Underlying DSA</v>
          </cell>
          <cell r="D33" t="str">
            <v>for the HIPC document</v>
          </cell>
        </row>
      </sheetData>
      <sheetData sheetId="22" refreshError="1"/>
    </sheetDataSet>
  </externalBook>
</externalLink>
</file>

<file path=xl/externalLinks/externalLink9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1"/>
      <sheetName val="T2"/>
      <sheetName val="T3"/>
      <sheetName val="T4"/>
      <sheetName val="T5"/>
      <sheetName val="T6"/>
      <sheetName val="T7"/>
      <sheetName val="T8"/>
      <sheetName val="T9"/>
      <sheetName val="T10"/>
      <sheetName val="Old T3"/>
      <sheetName val="Old T5"/>
      <sheetName val="Interest rate chart"/>
      <sheetName val="Exchange Rate chart"/>
      <sheetName val="X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9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1"/>
      <sheetName val="T2"/>
      <sheetName val="T3"/>
      <sheetName val="T4"/>
      <sheetName val="T5"/>
      <sheetName val="T6"/>
      <sheetName val="T7"/>
      <sheetName val="T8"/>
      <sheetName val="T9"/>
      <sheetName val="T10"/>
      <sheetName val="Old T3"/>
      <sheetName val="Old T5"/>
      <sheetName val="Interest rate chart"/>
      <sheetName val="Exchange Rate chart"/>
      <sheetName val="X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9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C"/>
      <sheetName val="C Summary"/>
      <sheetName val="D %GDP"/>
      <sheetName val="InFis2"/>
      <sheetName val="Contents"/>
      <sheetName val="E"/>
      <sheetName val="W&amp;T"/>
      <sheetName val="Fiscal Tables"/>
      <sheetName val="Countries_Master"/>
      <sheetName val="C_Summary"/>
      <sheetName val="D_%GDP"/>
      <sheetName val="Exchange Rate chart"/>
      <sheetName val="Federal-r"/>
      <sheetName val="table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sheetData sheetId="11" refreshError="1"/>
      <sheetData sheetId="12" refreshError="1"/>
      <sheetData sheetId="13" refreshError="1"/>
    </sheetDataSet>
  </externalBook>
</externalLink>
</file>

<file path=xl/externalLinks/externalLink9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ex &amp; REER"/>
      <sheetName val="daily forex"/>
      <sheetName val="CPI"/>
      <sheetName val="TB-CPI"/>
      <sheetName val="g-Month Infl"/>
      <sheetName val="g-Annual Infl"/>
      <sheetName val="g- inf &amp; int"/>
      <sheetName val="C Summary"/>
      <sheetName val="W&amp;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PUESTOS"/>
      <sheetName val="PRECIOS"/>
      <sheetName val="RESULTADOS"/>
      <sheetName val="SREAL"/>
      <sheetName val="SEXTERNOREV"/>
      <sheetName val="SEXTERNO"/>
      <sheetName val="SFISCAL-MOD"/>
      <sheetName val="SFISCAL-CONSOL"/>
      <sheetName val="SMONET-FINANC"/>
      <sheetName val="SMONET-FIN-MOD"/>
      <sheetName val="NO"/>
      <sheetName val="SFISCAL_MOD"/>
      <sheetName val="SMONET_FINANC"/>
      <sheetName val="Q1"/>
      <sheetName val="table1"/>
      <sheetName val="CPI"/>
      <sheetName val="C Summary"/>
    </sheetNames>
    <sheetDataSet>
      <sheetData sheetId="0" refreshError="1"/>
      <sheetData sheetId="1" refreshError="1"/>
      <sheetData sheetId="2" refreshError="1">
        <row r="82">
          <cell r="A82" t="str">
            <v>Exportaciones</v>
          </cell>
          <cell r="H82">
            <v>6844.474804453972</v>
          </cell>
          <cell r="I82">
            <v>7679.2416315946821</v>
          </cell>
          <cell r="J82">
            <v>8544.0066265963287</v>
          </cell>
          <cell r="K82">
            <v>9215.9536958569697</v>
          </cell>
          <cell r="L82">
            <v>7.35127422545456</v>
          </cell>
          <cell r="M82">
            <v>9.0744127587430796</v>
          </cell>
          <cell r="N82">
            <v>4.0828055928132585</v>
          </cell>
          <cell r="O82">
            <v>10.982638287066663</v>
          </cell>
          <cell r="P82">
            <v>5.7769337584915945</v>
          </cell>
          <cell r="Q82">
            <v>28.351402872543929</v>
          </cell>
          <cell r="R82">
            <v>6.2815122499778369</v>
          </cell>
          <cell r="S82">
            <v>6.4293585060955394</v>
          </cell>
        </row>
        <row r="86">
          <cell r="A86" t="str">
            <v>Importaciones</v>
          </cell>
          <cell r="H86">
            <v>5584.0391647472507</v>
          </cell>
          <cell r="I86">
            <v>7085.1571401607216</v>
          </cell>
          <cell r="J86">
            <v>8157.0470399009164</v>
          </cell>
          <cell r="K86">
            <v>8316.8353363071128</v>
          </cell>
          <cell r="L86">
            <v>2.4105559866517012</v>
          </cell>
          <cell r="M86">
            <v>3.5312075660730784</v>
          </cell>
          <cell r="N86">
            <v>8.6245351858240014</v>
          </cell>
          <cell r="O86">
            <v>13.102233365036241</v>
          </cell>
          <cell r="P86">
            <v>21.713088632663641</v>
          </cell>
          <cell r="Q86">
            <v>13.676510390488133</v>
          </cell>
          <cell r="R86">
            <v>3.2445657532889101</v>
          </cell>
          <cell r="S86">
            <v>5.6600918866970318</v>
          </cell>
        </row>
      </sheetData>
      <sheetData sheetId="3" refreshError="1"/>
      <sheetData sheetId="4" refreshError="1"/>
      <sheetData sheetId="5" refreshError="1"/>
      <sheetData sheetId="6" refreshError="1">
        <row r="146">
          <cell r="B146" t="str">
            <v>TOTAL $ i)</v>
          </cell>
          <cell r="D146">
            <v>51.7</v>
          </cell>
          <cell r="E146">
            <v>48.70000000000001</v>
          </cell>
          <cell r="F146">
            <v>52.3</v>
          </cell>
          <cell r="G146">
            <v>51.79999999999999</v>
          </cell>
          <cell r="H146">
            <v>51.79999999999999</v>
          </cell>
          <cell r="I146">
            <v>52.999999999999993</v>
          </cell>
          <cell r="J146">
            <v>56.199999999999996</v>
          </cell>
          <cell r="K146">
            <v>61.099999999999994</v>
          </cell>
          <cell r="L146">
            <v>69.55</v>
          </cell>
          <cell r="M146">
            <v>63.143499999999996</v>
          </cell>
          <cell r="N146">
            <v>45.214500000000001</v>
          </cell>
          <cell r="O146">
            <v>52.631</v>
          </cell>
          <cell r="P146">
            <v>82.15</v>
          </cell>
          <cell r="Q146">
            <v>65.3</v>
          </cell>
          <cell r="R146">
            <v>63.3</v>
          </cell>
          <cell r="S146">
            <v>63.7</v>
          </cell>
        </row>
      </sheetData>
      <sheetData sheetId="7" refreshError="1"/>
      <sheetData sheetId="8" refreshError="1">
        <row r="99">
          <cell r="A99" t="str">
            <v>CRECIMIENTO RFP</v>
          </cell>
          <cell r="O99">
            <v>15.780112486553804</v>
          </cell>
          <cell r="P99">
            <v>16.925533191938214</v>
          </cell>
          <cell r="Q99">
            <v>17.185305361624614</v>
          </cell>
          <cell r="R99">
            <v>21.727315352236815</v>
          </cell>
          <cell r="S99">
            <v>21.336924931172078</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0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ndo promedio"/>
      <sheetName val="GRÁFICO DE FONDO POR AFILIADO"/>
    </sheetNames>
    <sheetDataSet>
      <sheetData sheetId="0" refreshError="1">
        <row r="37">
          <cell r="A37" t="str">
            <v>CUADRO N° 10.3.1.</v>
          </cell>
        </row>
        <row r="38">
          <cell r="A38" t="str">
            <v>FONDO POR AFILIADO</v>
          </cell>
        </row>
        <row r="42">
          <cell r="C42" t="str">
            <v>VALOR DEL FONDO</v>
          </cell>
          <cell r="F42" t="str">
            <v>AFILIACIÓN</v>
          </cell>
          <cell r="I42" t="str">
            <v>FONDO</v>
          </cell>
        </row>
        <row r="43">
          <cell r="A43" t="str">
            <v>AFJP</v>
          </cell>
          <cell r="B43" t="str">
            <v>VALOR DEL FONDO</v>
          </cell>
          <cell r="C43" t="str">
            <v>A FIN DE CADA MES</v>
          </cell>
          <cell r="F43" t="str">
            <v>TOTAL</v>
          </cell>
          <cell r="I43" t="str">
            <v>POR AFILIADO</v>
          </cell>
          <cell r="J43" t="str">
            <v>FONDO POR AFILIADO</v>
          </cell>
        </row>
        <row r="44">
          <cell r="B44" t="str">
            <v>al 31 de marzo</v>
          </cell>
          <cell r="I44" t="str">
            <v>PROMEDIO</v>
          </cell>
          <cell r="J44" t="str">
            <v>A FIN DE CADA MES</v>
          </cell>
        </row>
        <row r="45">
          <cell r="B45" t="str">
            <v>de 1995</v>
          </cell>
          <cell r="C45" t="str">
            <v>ABRIL</v>
          </cell>
          <cell r="D45" t="str">
            <v>MAYO</v>
          </cell>
          <cell r="E45" t="str">
            <v>JUNIO</v>
          </cell>
          <cell r="F45" t="str">
            <v>MARZO</v>
          </cell>
          <cell r="G45" t="str">
            <v>ABRIL</v>
          </cell>
          <cell r="H45" t="str">
            <v>MAYO</v>
          </cell>
          <cell r="I45" t="str">
            <v>al 31/03/95</v>
          </cell>
          <cell r="J45" t="str">
            <v>ABRIL</v>
          </cell>
          <cell r="K45" t="str">
            <v>MAYO</v>
          </cell>
          <cell r="L45" t="str">
            <v>JUNIO</v>
          </cell>
        </row>
        <row r="46">
          <cell r="A46" t="str">
            <v>ACTIVA</v>
          </cell>
          <cell r="B46">
            <v>31452098</v>
          </cell>
          <cell r="C46">
            <v>36494986</v>
          </cell>
          <cell r="D46">
            <v>41526314</v>
          </cell>
          <cell r="E46">
            <v>44937065</v>
          </cell>
          <cell r="F46">
            <v>116654</v>
          </cell>
          <cell r="G46">
            <v>120833</v>
          </cell>
          <cell r="H46">
            <v>122107</v>
          </cell>
          <cell r="I46">
            <v>276.51654592769728</v>
          </cell>
          <cell r="J46">
            <v>312.84813208291183</v>
          </cell>
          <cell r="K46">
            <v>343.6669949434343</v>
          </cell>
          <cell r="L46">
            <v>368.01383213083608</v>
          </cell>
        </row>
        <row r="47">
          <cell r="A47" t="str">
            <v>AFIANZAR</v>
          </cell>
          <cell r="B47">
            <v>2185662</v>
          </cell>
          <cell r="C47">
            <v>2585118</v>
          </cell>
          <cell r="D47">
            <v>3009941</v>
          </cell>
          <cell r="E47">
            <v>3436491</v>
          </cell>
          <cell r="F47">
            <v>16721</v>
          </cell>
          <cell r="G47">
            <v>17326</v>
          </cell>
          <cell r="H47">
            <v>17765</v>
          </cell>
          <cell r="I47">
            <v>134.7095223420647</v>
          </cell>
          <cell r="J47">
            <v>154.60307397882903</v>
          </cell>
          <cell r="K47">
            <v>173.72394089807227</v>
          </cell>
          <cell r="L47">
            <v>193.44165493948776</v>
          </cell>
        </row>
        <row r="48">
          <cell r="A48" t="str">
            <v>ANTICIPAR</v>
          </cell>
          <cell r="B48">
            <v>24492057</v>
          </cell>
          <cell r="C48">
            <v>28409232</v>
          </cell>
          <cell r="D48">
            <v>32584727</v>
          </cell>
          <cell r="E48">
            <v>36076217</v>
          </cell>
          <cell r="F48">
            <v>116883</v>
          </cell>
          <cell r="G48">
            <v>120552</v>
          </cell>
          <cell r="H48">
            <v>121880</v>
          </cell>
          <cell r="I48">
            <v>215.11432862563237</v>
          </cell>
          <cell r="J48">
            <v>243.0570057236724</v>
          </cell>
          <cell r="K48">
            <v>270.29602992899328</v>
          </cell>
          <cell r="L48">
            <v>295.99784213980968</v>
          </cell>
        </row>
        <row r="49">
          <cell r="A49" t="str">
            <v>ARAUCA BIT</v>
          </cell>
          <cell r="B49">
            <v>15390802</v>
          </cell>
          <cell r="C49">
            <v>18438452</v>
          </cell>
          <cell r="D49">
            <v>21621892</v>
          </cell>
          <cell r="E49">
            <v>24648855</v>
          </cell>
          <cell r="F49">
            <v>68795</v>
          </cell>
          <cell r="G49">
            <v>67520</v>
          </cell>
          <cell r="H49">
            <v>69565</v>
          </cell>
          <cell r="I49">
            <v>231.14865433137089</v>
          </cell>
          <cell r="J49">
            <v>268.0202340286358</v>
          </cell>
          <cell r="K49">
            <v>320.2294431279621</v>
          </cell>
          <cell r="L49">
            <v>354.32839790124342</v>
          </cell>
        </row>
        <row r="50">
          <cell r="A50" t="str">
            <v>CLARIDAD</v>
          </cell>
          <cell r="B50">
            <v>41661660</v>
          </cell>
          <cell r="C50">
            <v>46639115</v>
          </cell>
          <cell r="D50">
            <v>51761079</v>
          </cell>
          <cell r="E50">
            <v>56316686</v>
          </cell>
          <cell r="F50">
            <v>218083</v>
          </cell>
          <cell r="G50">
            <v>221572</v>
          </cell>
          <cell r="H50">
            <v>222842</v>
          </cell>
          <cell r="I50">
            <v>193.62836547175863</v>
          </cell>
          <cell r="J50">
            <v>213.85947093537783</v>
          </cell>
          <cell r="K50">
            <v>233.60839365984873</v>
          </cell>
          <cell r="L50">
            <v>252.72025022213049</v>
          </cell>
        </row>
        <row r="51">
          <cell r="A51" t="str">
            <v>CONSOLIDAR</v>
          </cell>
          <cell r="B51">
            <v>147897887</v>
          </cell>
          <cell r="C51">
            <v>164224088</v>
          </cell>
          <cell r="D51">
            <v>194537665</v>
          </cell>
          <cell r="E51">
            <v>214813454</v>
          </cell>
          <cell r="F51">
            <v>509386</v>
          </cell>
          <cell r="G51">
            <v>524094</v>
          </cell>
          <cell r="H51">
            <v>534033</v>
          </cell>
          <cell r="I51">
            <v>295.33505131994087</v>
          </cell>
          <cell r="J51">
            <v>322.39615537136865</v>
          </cell>
          <cell r="K51">
            <v>371.18849862810868</v>
          </cell>
          <cell r="L51">
            <v>402.24752777450084</v>
          </cell>
        </row>
        <row r="52">
          <cell r="A52" t="str">
            <v>DIGNITAS</v>
          </cell>
          <cell r="B52">
            <v>15938569</v>
          </cell>
          <cell r="C52">
            <v>17642205</v>
          </cell>
          <cell r="D52">
            <v>19536177</v>
          </cell>
          <cell r="F52">
            <v>65389</v>
          </cell>
          <cell r="G52">
            <v>0</v>
          </cell>
          <cell r="H52">
            <v>0</v>
          </cell>
          <cell r="I52">
            <v>237.42133408806529</v>
          </cell>
          <cell r="J52">
            <v>269.80386609368549</v>
          </cell>
        </row>
        <row r="53">
          <cell r="A53" t="str">
            <v>ETHIKA</v>
          </cell>
          <cell r="B53">
            <v>336588</v>
          </cell>
          <cell r="C53">
            <v>434763</v>
          </cell>
          <cell r="D53">
            <v>550406</v>
          </cell>
          <cell r="E53">
            <v>734793</v>
          </cell>
          <cell r="F53">
            <v>1228</v>
          </cell>
          <cell r="G53">
            <v>1333</v>
          </cell>
          <cell r="H53">
            <v>1454</v>
          </cell>
          <cell r="I53">
            <v>296.55330396475773</v>
          </cell>
          <cell r="J53">
            <v>354.04153094462544</v>
          </cell>
          <cell r="K53">
            <v>412.90772693173295</v>
          </cell>
          <cell r="L53">
            <v>505.35969738651994</v>
          </cell>
        </row>
        <row r="54">
          <cell r="A54" t="str">
            <v>FECUNDA</v>
          </cell>
          <cell r="B54">
            <v>23924556</v>
          </cell>
          <cell r="C54">
            <v>27555865</v>
          </cell>
          <cell r="D54">
            <v>31391690</v>
          </cell>
          <cell r="E54">
            <v>35061139</v>
          </cell>
          <cell r="F54">
            <v>108522</v>
          </cell>
          <cell r="G54">
            <v>111843</v>
          </cell>
          <cell r="H54">
            <v>116728</v>
          </cell>
          <cell r="I54">
            <v>226.76229562579974</v>
          </cell>
          <cell r="J54">
            <v>253.91961998488785</v>
          </cell>
          <cell r="K54">
            <v>280.67639458884327</v>
          </cell>
          <cell r="L54">
            <v>300.36614179973958</v>
          </cell>
        </row>
        <row r="55">
          <cell r="A55" t="str">
            <v>FUTURA</v>
          </cell>
          <cell r="B55">
            <v>21372027</v>
          </cell>
          <cell r="C55">
            <v>24996231</v>
          </cell>
          <cell r="D55">
            <v>28384365</v>
          </cell>
          <cell r="E55">
            <v>31406941</v>
          </cell>
          <cell r="F55">
            <v>34952</v>
          </cell>
          <cell r="G55">
            <v>35767</v>
          </cell>
          <cell r="H55">
            <v>36067</v>
          </cell>
          <cell r="I55">
            <v>625.79137385804643</v>
          </cell>
          <cell r="J55">
            <v>715.15881780727852</v>
          </cell>
          <cell r="K55">
            <v>793.59087986132465</v>
          </cell>
          <cell r="L55">
            <v>870.79438267668502</v>
          </cell>
        </row>
        <row r="56">
          <cell r="A56" t="str">
            <v>GENERAR</v>
          </cell>
          <cell r="B56">
            <v>23822153</v>
          </cell>
          <cell r="C56">
            <v>27373552</v>
          </cell>
          <cell r="D56">
            <v>31012520</v>
          </cell>
          <cell r="E56">
            <v>34275931</v>
          </cell>
          <cell r="F56">
            <v>29897</v>
          </cell>
          <cell r="G56">
            <v>30458</v>
          </cell>
          <cell r="H56">
            <v>30801</v>
          </cell>
          <cell r="I56">
            <v>802.71432422414659</v>
          </cell>
          <cell r="J56">
            <v>915.59527711810551</v>
          </cell>
          <cell r="K56">
            <v>1018.2060542386237</v>
          </cell>
          <cell r="L56">
            <v>1112.8187721177883</v>
          </cell>
        </row>
        <row r="57">
          <cell r="A57" t="str">
            <v>JACARANDÁ</v>
          </cell>
          <cell r="B57">
            <v>10799893</v>
          </cell>
          <cell r="C57">
            <v>12276096</v>
          </cell>
          <cell r="D57">
            <v>13930833</v>
          </cell>
          <cell r="E57">
            <v>15156828</v>
          </cell>
          <cell r="F57">
            <v>53494</v>
          </cell>
          <cell r="G57">
            <v>54553</v>
          </cell>
          <cell r="H57">
            <v>54672</v>
          </cell>
          <cell r="I57">
            <v>207.99824740481097</v>
          </cell>
          <cell r="J57">
            <v>229.4854750065428</v>
          </cell>
          <cell r="K57">
            <v>255.36327974630177</v>
          </cell>
          <cell r="L57">
            <v>277.23200175592626</v>
          </cell>
        </row>
        <row r="58">
          <cell r="A58" t="str">
            <v>MÁS VIDA</v>
          </cell>
          <cell r="B58">
            <v>2609412</v>
          </cell>
          <cell r="C58">
            <v>3151231</v>
          </cell>
          <cell r="D58">
            <v>3862167</v>
          </cell>
          <cell r="E58">
            <v>4632247</v>
          </cell>
          <cell r="F58">
            <v>15512</v>
          </cell>
          <cell r="G58">
            <v>18542</v>
          </cell>
          <cell r="H58">
            <v>21700</v>
          </cell>
          <cell r="I58">
            <v>197.56299212598427</v>
          </cell>
          <cell r="J58">
            <v>203.1479499742135</v>
          </cell>
          <cell r="K58">
            <v>208.29290259950383</v>
          </cell>
          <cell r="L58">
            <v>213.46760368663595</v>
          </cell>
        </row>
        <row r="59">
          <cell r="A59" t="str">
            <v>MÁXIMA</v>
          </cell>
          <cell r="B59">
            <v>135750103</v>
          </cell>
          <cell r="C59">
            <v>155718751</v>
          </cell>
          <cell r="D59">
            <v>175988251</v>
          </cell>
          <cell r="E59">
            <v>189550207</v>
          </cell>
          <cell r="F59">
            <v>490909</v>
          </cell>
          <cell r="G59">
            <v>501751</v>
          </cell>
          <cell r="H59">
            <v>511756</v>
          </cell>
          <cell r="I59">
            <v>280.54787496770859</v>
          </cell>
          <cell r="J59">
            <v>317.20492188980035</v>
          </cell>
          <cell r="K59">
            <v>350.74818186710144</v>
          </cell>
          <cell r="L59">
            <v>370.39176287136837</v>
          </cell>
        </row>
        <row r="60">
          <cell r="A60" t="str">
            <v>NACIÓN</v>
          </cell>
          <cell r="B60">
            <v>80076398</v>
          </cell>
          <cell r="C60">
            <v>89247308</v>
          </cell>
          <cell r="D60">
            <v>99444006</v>
          </cell>
          <cell r="E60">
            <v>109883985</v>
          </cell>
          <cell r="F60">
            <v>401972</v>
          </cell>
          <cell r="G60">
            <v>409936</v>
          </cell>
          <cell r="H60">
            <v>412884</v>
          </cell>
          <cell r="I60">
            <v>200.19099499999999</v>
          </cell>
          <cell r="J60">
            <v>222.02369319256067</v>
          </cell>
          <cell r="K60">
            <v>242.58422290308732</v>
          </cell>
          <cell r="L60">
            <v>266.13766820705087</v>
          </cell>
        </row>
        <row r="61">
          <cell r="A61" t="str">
            <v>ORÍGENES</v>
          </cell>
          <cell r="B61">
            <v>66878672</v>
          </cell>
          <cell r="C61">
            <v>79636618</v>
          </cell>
          <cell r="D61">
            <v>94303177</v>
          </cell>
          <cell r="E61">
            <v>104294240</v>
          </cell>
          <cell r="F61">
            <v>344970</v>
          </cell>
          <cell r="G61">
            <v>363379</v>
          </cell>
          <cell r="H61">
            <v>383341</v>
          </cell>
          <cell r="I61">
            <v>200.44018593833823</v>
          </cell>
          <cell r="J61">
            <v>230.85085079862017</v>
          </cell>
          <cell r="K61">
            <v>259.51741019706697</v>
          </cell>
          <cell r="L61">
            <v>272.06648910500053</v>
          </cell>
        </row>
        <row r="62">
          <cell r="A62" t="str">
            <v>PATRIMONIO</v>
          </cell>
          <cell r="B62">
            <v>21411320</v>
          </cell>
          <cell r="C62">
            <v>24080865</v>
          </cell>
          <cell r="D62">
            <v>27396402</v>
          </cell>
          <cell r="E62">
            <v>29306503</v>
          </cell>
          <cell r="F62">
            <v>111090</v>
          </cell>
          <cell r="G62">
            <v>112193</v>
          </cell>
          <cell r="H62">
            <v>112437</v>
          </cell>
          <cell r="I62">
            <v>193.33020316027088</v>
          </cell>
          <cell r="J62">
            <v>216.76897110450986</v>
          </cell>
          <cell r="K62">
            <v>244.1899405488756</v>
          </cell>
          <cell r="L62">
            <v>260.64821188754593</v>
          </cell>
        </row>
        <row r="63">
          <cell r="A63" t="str">
            <v>PREVINTER</v>
          </cell>
          <cell r="B63">
            <v>73314792</v>
          </cell>
          <cell r="C63">
            <v>86799303</v>
          </cell>
          <cell r="D63">
            <v>101588876</v>
          </cell>
          <cell r="E63">
            <v>114659509</v>
          </cell>
          <cell r="F63">
            <v>245409</v>
          </cell>
          <cell r="G63">
            <v>262463</v>
          </cell>
          <cell r="H63">
            <v>277078</v>
          </cell>
          <cell r="I63">
            <v>315.28904408855556</v>
          </cell>
          <cell r="J63">
            <v>353.69241959341343</v>
          </cell>
          <cell r="K63">
            <v>387.0597989049885</v>
          </cell>
          <cell r="L63">
            <v>413.8167194797133</v>
          </cell>
        </row>
        <row r="64">
          <cell r="A64" t="str">
            <v>PREVISOL</v>
          </cell>
          <cell r="B64">
            <v>30352660</v>
          </cell>
          <cell r="C64">
            <v>35584979</v>
          </cell>
          <cell r="D64">
            <v>40583444</v>
          </cell>
          <cell r="E64">
            <v>44446312</v>
          </cell>
          <cell r="F64">
            <v>115299</v>
          </cell>
          <cell r="G64">
            <v>117813</v>
          </cell>
          <cell r="H64">
            <v>117668</v>
          </cell>
          <cell r="I64">
            <v>269.01947228943425</v>
          </cell>
          <cell r="J64">
            <v>308.63215639337722</v>
          </cell>
          <cell r="K64">
            <v>344.47339427737177</v>
          </cell>
          <cell r="L64">
            <v>377.7264166978278</v>
          </cell>
        </row>
        <row r="65">
          <cell r="A65" t="str">
            <v>PROFESIÓN</v>
          </cell>
          <cell r="B65">
            <v>3379487</v>
          </cell>
          <cell r="C65">
            <v>4092347</v>
          </cell>
          <cell r="D65">
            <v>4920419</v>
          </cell>
          <cell r="E65">
            <v>5469379</v>
          </cell>
          <cell r="F65">
            <v>8505</v>
          </cell>
          <cell r="G65">
            <v>9572</v>
          </cell>
          <cell r="H65">
            <v>10427</v>
          </cell>
          <cell r="I65">
            <v>421.69790366858001</v>
          </cell>
          <cell r="J65">
            <v>481.16954732510288</v>
          </cell>
          <cell r="K65">
            <v>514.0429377350606</v>
          </cell>
          <cell r="L65">
            <v>524.54004028004215</v>
          </cell>
        </row>
        <row r="66">
          <cell r="A66" t="str">
            <v>PRORENTA</v>
          </cell>
          <cell r="B66">
            <v>23563913</v>
          </cell>
          <cell r="C66">
            <v>26643232</v>
          </cell>
          <cell r="D66">
            <v>29781493</v>
          </cell>
          <cell r="E66">
            <v>32704930</v>
          </cell>
          <cell r="F66">
            <v>83792</v>
          </cell>
          <cell r="G66">
            <v>85400</v>
          </cell>
          <cell r="H66">
            <v>85973</v>
          </cell>
          <cell r="I66">
            <v>284.33420614426723</v>
          </cell>
          <cell r="J66">
            <v>317.96868436127556</v>
          </cell>
          <cell r="K66">
            <v>348.72942622950819</v>
          </cell>
          <cell r="L66">
            <v>380.40931455224313</v>
          </cell>
        </row>
        <row r="67">
          <cell r="A67" t="str">
            <v>SAN JOSÉ</v>
          </cell>
          <cell r="B67">
            <v>6566701</v>
          </cell>
          <cell r="C67">
            <v>7497400</v>
          </cell>
          <cell r="D67">
            <v>8388411</v>
          </cell>
          <cell r="E67">
            <v>9238586</v>
          </cell>
          <cell r="F67">
            <v>22730</v>
          </cell>
          <cell r="G67">
            <v>23208</v>
          </cell>
          <cell r="H67">
            <v>23322</v>
          </cell>
          <cell r="I67">
            <v>292.89478144513828</v>
          </cell>
          <cell r="J67">
            <v>329.84601847778265</v>
          </cell>
          <cell r="K67">
            <v>361.44480351602897</v>
          </cell>
          <cell r="L67">
            <v>396.13180687762627</v>
          </cell>
        </row>
        <row r="68">
          <cell r="A68" t="str">
            <v>SAVIA</v>
          </cell>
          <cell r="B68">
            <v>4727359</v>
          </cell>
          <cell r="C68">
            <v>5427231</v>
          </cell>
          <cell r="D68">
            <v>5903014</v>
          </cell>
          <cell r="E68">
            <v>6276262</v>
          </cell>
          <cell r="F68">
            <v>44487</v>
          </cell>
          <cell r="G68">
            <v>44550</v>
          </cell>
          <cell r="H68">
            <v>43999</v>
          </cell>
          <cell r="I68">
            <v>105.50021201097994</v>
          </cell>
          <cell r="J68">
            <v>121.99588643873491</v>
          </cell>
          <cell r="K68">
            <v>132.50312008978676</v>
          </cell>
          <cell r="L68">
            <v>142.64556012636652</v>
          </cell>
        </row>
        <row r="69">
          <cell r="A69" t="str">
            <v>SIEMBRA</v>
          </cell>
          <cell r="B69">
            <v>136112479</v>
          </cell>
          <cell r="C69">
            <v>148899642</v>
          </cell>
          <cell r="D69">
            <v>171863998</v>
          </cell>
          <cell r="E69">
            <v>208593775</v>
          </cell>
          <cell r="F69">
            <v>418123</v>
          </cell>
          <cell r="G69">
            <v>493812</v>
          </cell>
          <cell r="H69">
            <v>498958</v>
          </cell>
          <cell r="I69">
            <v>332.34399210846948</v>
          </cell>
          <cell r="J69">
            <v>356.11444957584251</v>
          </cell>
          <cell r="K69">
            <v>348.03528063311546</v>
          </cell>
          <cell r="L69">
            <v>418.05878450691239</v>
          </cell>
        </row>
        <row r="70">
          <cell r="A70" t="str">
            <v>UNIDOS</v>
          </cell>
          <cell r="B70">
            <v>5888660</v>
          </cell>
          <cell r="C70">
            <v>6715538</v>
          </cell>
          <cell r="D70">
            <v>7645222</v>
          </cell>
          <cell r="E70">
            <v>8394786</v>
          </cell>
          <cell r="F70">
            <v>15084</v>
          </cell>
          <cell r="G70">
            <v>15418</v>
          </cell>
          <cell r="H70">
            <v>15642</v>
          </cell>
          <cell r="I70">
            <v>395.50406340251192</v>
          </cell>
          <cell r="J70">
            <v>445.20936091222489</v>
          </cell>
          <cell r="K70">
            <v>495.86340640809442</v>
          </cell>
          <cell r="L70">
            <v>536.68239355581125</v>
          </cell>
        </row>
        <row r="72">
          <cell r="A72" t="str">
            <v>TOTAL</v>
          </cell>
          <cell r="B72">
            <v>949905908</v>
          </cell>
          <cell r="C72">
            <v>1080564148</v>
          </cell>
          <cell r="D72">
            <v>1241516489</v>
          </cell>
          <cell r="E72">
            <v>1364315121</v>
          </cell>
          <cell r="F72">
            <v>3657886</v>
          </cell>
          <cell r="G72">
            <v>3763888</v>
          </cell>
          <cell r="H72">
            <v>3843099</v>
          </cell>
          <cell r="I72">
            <v>264.94564394583864</v>
          </cell>
          <cell r="J72">
            <v>295.40673164773312</v>
          </cell>
          <cell r="K72">
            <v>329.84947718954442</v>
          </cell>
          <cell r="L72">
            <v>355.00389685511612</v>
          </cell>
        </row>
        <row r="74">
          <cell r="I74" t="str">
            <v>PROMEDIO SISTEMA</v>
          </cell>
        </row>
      </sheetData>
      <sheetData sheetId="1" refreshError="1">
        <row r="4">
          <cell r="A4" t="str">
            <v>GRÁFICO N° 10.3.1</v>
          </cell>
        </row>
        <row r="37">
          <cell r="A37" t="str">
            <v>GRÁFICO N° 10.3.2.</v>
          </cell>
        </row>
        <row r="70">
          <cell r="A70" t="str">
            <v>GRÁFICO N° 10.3.3.</v>
          </cell>
        </row>
        <row r="104">
          <cell r="A104" t="str">
            <v>GRÁFICO N° 10.3.4.</v>
          </cell>
        </row>
      </sheetData>
    </sheetDataSet>
  </externalBook>
</externalLink>
</file>

<file path=xl/externalLinks/externalLink10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af 1"/>
      <sheetName val="cuadro 1"/>
      <sheetName val="cua5.3"/>
      <sheetName val="cua 5.2  5.7 "/>
      <sheetName val="5.4 graf 2"/>
      <sheetName val="cua 5.5"/>
      <sheetName val="cua 5.6"/>
      <sheetName val="hoja6"/>
      <sheetName val="5.8 graf  5.3"/>
      <sheetName val="cua 5.9"/>
      <sheetName val="cuadro 5.9"/>
      <sheetName val="cua 5.10"/>
      <sheetName val="cua5.11"/>
      <sheetName val=" gráf 5.4deuda exportaciones"/>
      <sheetName val="anexo 5.1"/>
      <sheetName val="ANEX5.2"/>
      <sheetName val="anex5.4"/>
      <sheetName val="ANEX5.3"/>
      <sheetName val="APERT"/>
      <sheetName val="Hoja10"/>
      <sheetName val="Hoja11"/>
      <sheetName val="Hoja12"/>
      <sheetName val="Hoja13"/>
      <sheetName val="Hoja14"/>
      <sheetName val="Hoja15"/>
      <sheetName val="Hoja16"/>
      <sheetName val="Módulo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0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s"/>
      <sheetName val="Compare"/>
      <sheetName val="Table1"/>
      <sheetName val="Table2"/>
      <sheetName val="Table3"/>
      <sheetName val="Table4"/>
      <sheetName val="Current"/>
      <sheetName val="Previous"/>
      <sheetName val="ControlSheet"/>
      <sheetName val="Weights"/>
      <sheetName val="Sheet1"/>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row r="66">
          <cell r="D66" t="str">
            <v>F2001START</v>
          </cell>
        </row>
      </sheetData>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0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s"/>
      <sheetName val="Compare"/>
      <sheetName val="Table1"/>
      <sheetName val="Table2"/>
      <sheetName val="Table3"/>
      <sheetName val="Table4"/>
      <sheetName val="Current"/>
      <sheetName val="Previous"/>
      <sheetName val="ControlSheet"/>
      <sheetName val="Weights"/>
      <sheetName val="Sheet1"/>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0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ccess &amp; GNIpc"/>
      <sheetName val="real GDPpc"/>
      <sheetName val="GNIpc"/>
      <sheetName val="LIC cutoff"/>
      <sheetName val="Sheet5"/>
      <sheetName val="1st issue all"/>
    </sheetNames>
    <sheetDataSet>
      <sheetData sheetId="0" refreshError="1"/>
      <sheetData sheetId="1">
        <row r="1">
          <cell r="A1" t="str">
            <v>GDP per capita (constant 2000 US$)</v>
          </cell>
        </row>
      </sheetData>
      <sheetData sheetId="2">
        <row r="1">
          <cell r="A1" t="str">
            <v>GNI per capita, Atlas method (current US$)</v>
          </cell>
          <cell r="B1">
            <v>1990</v>
          </cell>
          <cell r="C1">
            <v>1991</v>
          </cell>
          <cell r="D1">
            <v>1992</v>
          </cell>
          <cell r="E1">
            <v>1993</v>
          </cell>
          <cell r="F1">
            <v>1994</v>
          </cell>
          <cell r="G1">
            <v>1995</v>
          </cell>
          <cell r="H1">
            <v>1996</v>
          </cell>
          <cell r="I1">
            <v>1997</v>
          </cell>
          <cell r="J1">
            <v>1998</v>
          </cell>
          <cell r="K1">
            <v>1999</v>
          </cell>
          <cell r="L1">
            <v>2000</v>
          </cell>
          <cell r="M1">
            <v>2001</v>
          </cell>
          <cell r="N1">
            <v>2002</v>
          </cell>
          <cell r="O1">
            <v>2003</v>
          </cell>
          <cell r="P1">
            <v>2004</v>
          </cell>
          <cell r="Q1">
            <v>2005</v>
          </cell>
          <cell r="R1">
            <v>2006</v>
          </cell>
        </row>
        <row r="2">
          <cell r="A2" t="str">
            <v>Afghanistan</v>
          </cell>
          <cell r="B2" t="str">
            <v>..</v>
          </cell>
          <cell r="C2" t="str">
            <v>..</v>
          </cell>
          <cell r="D2" t="str">
            <v>..</v>
          </cell>
          <cell r="E2" t="str">
            <v>..</v>
          </cell>
          <cell r="F2" t="str">
            <v>..</v>
          </cell>
          <cell r="G2" t="str">
            <v>..</v>
          </cell>
          <cell r="H2" t="str">
            <v>..</v>
          </cell>
          <cell r="I2" t="str">
            <v>..</v>
          </cell>
          <cell r="J2" t="str">
            <v>..</v>
          </cell>
          <cell r="K2" t="str">
            <v>..</v>
          </cell>
          <cell r="L2" t="str">
            <v>..</v>
          </cell>
          <cell r="M2" t="str">
            <v>..</v>
          </cell>
          <cell r="N2" t="str">
            <v>..</v>
          </cell>
          <cell r="O2" t="str">
            <v>..</v>
          </cell>
          <cell r="P2" t="str">
            <v>..</v>
          </cell>
          <cell r="Q2" t="str">
            <v>..</v>
          </cell>
          <cell r="R2" t="str">
            <v>..</v>
          </cell>
        </row>
        <row r="3">
          <cell r="A3" t="str">
            <v>Albania</v>
          </cell>
          <cell r="B3">
            <v>680</v>
          </cell>
          <cell r="C3">
            <v>420</v>
          </cell>
          <cell r="D3">
            <v>300</v>
          </cell>
          <cell r="E3">
            <v>320</v>
          </cell>
          <cell r="F3">
            <v>410</v>
          </cell>
          <cell r="G3">
            <v>660</v>
          </cell>
          <cell r="H3">
            <v>900</v>
          </cell>
          <cell r="I3">
            <v>810</v>
          </cell>
          <cell r="J3">
            <v>890</v>
          </cell>
          <cell r="K3">
            <v>990</v>
          </cell>
          <cell r="L3">
            <v>1180</v>
          </cell>
          <cell r="M3">
            <v>1340</v>
          </cell>
          <cell r="N3">
            <v>1400</v>
          </cell>
          <cell r="O3">
            <v>1650</v>
          </cell>
          <cell r="P3">
            <v>2090</v>
          </cell>
          <cell r="Q3">
            <v>2580</v>
          </cell>
          <cell r="R3">
            <v>2960</v>
          </cell>
        </row>
        <row r="4">
          <cell r="A4" t="str">
            <v>Algeria</v>
          </cell>
          <cell r="B4">
            <v>2420</v>
          </cell>
          <cell r="C4">
            <v>2030</v>
          </cell>
          <cell r="D4">
            <v>1940</v>
          </cell>
          <cell r="E4">
            <v>1760</v>
          </cell>
          <cell r="F4">
            <v>1650</v>
          </cell>
          <cell r="G4">
            <v>1580</v>
          </cell>
          <cell r="H4">
            <v>1540</v>
          </cell>
          <cell r="I4">
            <v>1530</v>
          </cell>
          <cell r="J4">
            <v>1570</v>
          </cell>
          <cell r="K4">
            <v>1560</v>
          </cell>
          <cell r="L4">
            <v>1610</v>
          </cell>
          <cell r="M4">
            <v>1690</v>
          </cell>
          <cell r="N4">
            <v>1750</v>
          </cell>
          <cell r="O4">
            <v>1950</v>
          </cell>
          <cell r="P4">
            <v>2290</v>
          </cell>
          <cell r="Q4">
            <v>2720</v>
          </cell>
          <cell r="R4">
            <v>3030</v>
          </cell>
        </row>
        <row r="5">
          <cell r="A5" t="str">
            <v>American Samoa</v>
          </cell>
          <cell r="B5" t="str">
            <v>..</v>
          </cell>
          <cell r="C5" t="str">
            <v>..</v>
          </cell>
          <cell r="D5" t="str">
            <v>..</v>
          </cell>
          <cell r="E5" t="str">
            <v>..</v>
          </cell>
          <cell r="F5" t="str">
            <v>..</v>
          </cell>
          <cell r="G5" t="str">
            <v>..</v>
          </cell>
          <cell r="H5" t="str">
            <v>..</v>
          </cell>
          <cell r="I5" t="str">
            <v>..</v>
          </cell>
          <cell r="J5" t="str">
            <v>..</v>
          </cell>
          <cell r="K5" t="str">
            <v>..</v>
          </cell>
          <cell r="L5" t="str">
            <v>..</v>
          </cell>
          <cell r="M5" t="str">
            <v>..</v>
          </cell>
          <cell r="N5" t="str">
            <v>..</v>
          </cell>
          <cell r="O5" t="str">
            <v>..</v>
          </cell>
          <cell r="P5" t="str">
            <v>..</v>
          </cell>
          <cell r="Q5" t="str">
            <v>..</v>
          </cell>
          <cell r="R5" t="str">
            <v>..</v>
          </cell>
        </row>
        <row r="6">
          <cell r="A6" t="str">
            <v>Andorra</v>
          </cell>
          <cell r="B6" t="str">
            <v>..</v>
          </cell>
          <cell r="C6" t="str">
            <v>..</v>
          </cell>
          <cell r="D6" t="str">
            <v>..</v>
          </cell>
          <cell r="E6" t="str">
            <v>..</v>
          </cell>
          <cell r="F6" t="str">
            <v>..</v>
          </cell>
          <cell r="G6" t="str">
            <v>..</v>
          </cell>
          <cell r="H6" t="str">
            <v>..</v>
          </cell>
          <cell r="I6" t="str">
            <v>..</v>
          </cell>
          <cell r="J6" t="str">
            <v>..</v>
          </cell>
          <cell r="K6" t="str">
            <v>..</v>
          </cell>
          <cell r="L6" t="str">
            <v>..</v>
          </cell>
          <cell r="M6" t="str">
            <v>..</v>
          </cell>
          <cell r="N6" t="str">
            <v>..</v>
          </cell>
          <cell r="O6" t="str">
            <v>..</v>
          </cell>
          <cell r="P6" t="str">
            <v>..</v>
          </cell>
          <cell r="Q6" t="str">
            <v>..</v>
          </cell>
          <cell r="R6" t="str">
            <v>..</v>
          </cell>
        </row>
        <row r="7">
          <cell r="A7" t="str">
            <v>Angola</v>
          </cell>
          <cell r="B7">
            <v>730</v>
          </cell>
          <cell r="C7">
            <v>810</v>
          </cell>
          <cell r="D7">
            <v>460</v>
          </cell>
          <cell r="E7">
            <v>310</v>
          </cell>
          <cell r="F7">
            <v>190</v>
          </cell>
          <cell r="G7">
            <v>320</v>
          </cell>
          <cell r="H7">
            <v>380</v>
          </cell>
          <cell r="I7">
            <v>470</v>
          </cell>
          <cell r="J7">
            <v>460</v>
          </cell>
          <cell r="K7">
            <v>390</v>
          </cell>
          <cell r="L7">
            <v>430</v>
          </cell>
          <cell r="M7">
            <v>470</v>
          </cell>
          <cell r="N7">
            <v>620</v>
          </cell>
          <cell r="O7">
            <v>710</v>
          </cell>
          <cell r="P7">
            <v>940</v>
          </cell>
          <cell r="Q7">
            <v>1410</v>
          </cell>
          <cell r="R7">
            <v>1980</v>
          </cell>
        </row>
        <row r="8">
          <cell r="A8" t="str">
            <v>Antigua and Barbuda</v>
          </cell>
          <cell r="B8">
            <v>5610</v>
          </cell>
          <cell r="C8">
            <v>6000</v>
          </cell>
          <cell r="D8">
            <v>6200</v>
          </cell>
          <cell r="E8">
            <v>6640</v>
          </cell>
          <cell r="F8">
            <v>7020</v>
          </cell>
          <cell r="G8">
            <v>6800</v>
          </cell>
          <cell r="H8">
            <v>7050</v>
          </cell>
          <cell r="I8">
            <v>7220</v>
          </cell>
          <cell r="J8">
            <v>7650</v>
          </cell>
          <cell r="K8">
            <v>7850</v>
          </cell>
          <cell r="L8">
            <v>8190</v>
          </cell>
          <cell r="M8">
            <v>8540</v>
          </cell>
          <cell r="N8">
            <v>8600</v>
          </cell>
          <cell r="O8">
            <v>9170</v>
          </cell>
          <cell r="P8">
            <v>10500</v>
          </cell>
          <cell r="Q8">
            <v>10700</v>
          </cell>
          <cell r="R8">
            <v>11210</v>
          </cell>
        </row>
        <row r="9">
          <cell r="A9" t="str">
            <v>Argentina</v>
          </cell>
          <cell r="B9">
            <v>3190</v>
          </cell>
          <cell r="C9">
            <v>3970</v>
          </cell>
          <cell r="D9">
            <v>6310</v>
          </cell>
          <cell r="E9">
            <v>7110</v>
          </cell>
          <cell r="F9">
            <v>7580</v>
          </cell>
          <cell r="G9">
            <v>7360</v>
          </cell>
          <cell r="H9">
            <v>7730</v>
          </cell>
          <cell r="I9">
            <v>8140</v>
          </cell>
          <cell r="J9">
            <v>8020</v>
          </cell>
          <cell r="K9">
            <v>7570</v>
          </cell>
          <cell r="L9">
            <v>7470</v>
          </cell>
          <cell r="M9">
            <v>7000</v>
          </cell>
          <cell r="N9">
            <v>4050</v>
          </cell>
          <cell r="O9">
            <v>3670</v>
          </cell>
          <cell r="P9">
            <v>3580</v>
          </cell>
          <cell r="Q9">
            <v>4460</v>
          </cell>
          <cell r="R9">
            <v>5150</v>
          </cell>
        </row>
        <row r="10">
          <cell r="A10" t="str">
            <v>Armenia</v>
          </cell>
          <cell r="B10" t="str">
            <v>..</v>
          </cell>
          <cell r="C10" t="str">
            <v>..</v>
          </cell>
          <cell r="D10">
            <v>310</v>
          </cell>
          <cell r="E10">
            <v>330</v>
          </cell>
          <cell r="F10">
            <v>400</v>
          </cell>
          <cell r="G10">
            <v>450</v>
          </cell>
          <cell r="H10">
            <v>520</v>
          </cell>
          <cell r="I10">
            <v>560</v>
          </cell>
          <cell r="J10">
            <v>590</v>
          </cell>
          <cell r="K10">
            <v>610</v>
          </cell>
          <cell r="L10">
            <v>660</v>
          </cell>
          <cell r="M10">
            <v>710</v>
          </cell>
          <cell r="N10">
            <v>800</v>
          </cell>
          <cell r="O10">
            <v>950</v>
          </cell>
          <cell r="P10">
            <v>1140</v>
          </cell>
          <cell r="Q10">
            <v>1470</v>
          </cell>
          <cell r="R10">
            <v>1930</v>
          </cell>
        </row>
        <row r="11">
          <cell r="A11" t="str">
            <v>Aruba</v>
          </cell>
          <cell r="B11" t="str">
            <v>..</v>
          </cell>
          <cell r="C11" t="str">
            <v>..</v>
          </cell>
          <cell r="D11" t="str">
            <v>..</v>
          </cell>
          <cell r="E11" t="str">
            <v>..</v>
          </cell>
          <cell r="F11" t="str">
            <v>..</v>
          </cell>
          <cell r="G11" t="str">
            <v>..</v>
          </cell>
          <cell r="H11" t="str">
            <v>..</v>
          </cell>
          <cell r="I11" t="str">
            <v>..</v>
          </cell>
          <cell r="J11" t="str">
            <v>..</v>
          </cell>
          <cell r="K11" t="str">
            <v>..</v>
          </cell>
          <cell r="L11" t="str">
            <v>..</v>
          </cell>
          <cell r="M11" t="str">
            <v>..</v>
          </cell>
          <cell r="N11" t="str">
            <v>..</v>
          </cell>
          <cell r="O11" t="str">
            <v>..</v>
          </cell>
          <cell r="P11" t="str">
            <v>..</v>
          </cell>
          <cell r="Q11" t="str">
            <v>..</v>
          </cell>
          <cell r="R11" t="str">
            <v>..</v>
          </cell>
        </row>
        <row r="12">
          <cell r="A12" t="str">
            <v>Australia</v>
          </cell>
          <cell r="B12">
            <v>18200</v>
          </cell>
          <cell r="C12">
            <v>18420</v>
          </cell>
          <cell r="D12">
            <v>19170</v>
          </cell>
          <cell r="E12">
            <v>19020</v>
          </cell>
          <cell r="F12">
            <v>19220</v>
          </cell>
          <cell r="G12">
            <v>20230</v>
          </cell>
          <cell r="H12">
            <v>21950</v>
          </cell>
          <cell r="I12">
            <v>22740</v>
          </cell>
          <cell r="J12">
            <v>21900</v>
          </cell>
          <cell r="K12">
            <v>21480</v>
          </cell>
          <cell r="L12">
            <v>20720</v>
          </cell>
          <cell r="M12">
            <v>20490</v>
          </cell>
          <cell r="N12">
            <v>20280</v>
          </cell>
          <cell r="O12">
            <v>22840</v>
          </cell>
          <cell r="P12">
            <v>27820</v>
          </cell>
          <cell r="Q12">
            <v>33120</v>
          </cell>
          <cell r="R12">
            <v>35990</v>
          </cell>
        </row>
        <row r="13">
          <cell r="A13" t="str">
            <v>Austria</v>
          </cell>
          <cell r="B13">
            <v>20180</v>
          </cell>
          <cell r="C13">
            <v>21370</v>
          </cell>
          <cell r="D13">
            <v>24400</v>
          </cell>
          <cell r="E13">
            <v>24470</v>
          </cell>
          <cell r="F13">
            <v>25900</v>
          </cell>
          <cell r="G13">
            <v>27590</v>
          </cell>
          <cell r="H13">
            <v>29660</v>
          </cell>
          <cell r="I13">
            <v>28920</v>
          </cell>
          <cell r="J13">
            <v>27250</v>
          </cell>
          <cell r="K13">
            <v>26340</v>
          </cell>
          <cell r="L13">
            <v>26010</v>
          </cell>
          <cell r="M13">
            <v>24500</v>
          </cell>
          <cell r="N13">
            <v>24130</v>
          </cell>
          <cell r="O13">
            <v>27180</v>
          </cell>
          <cell r="P13">
            <v>32590</v>
          </cell>
          <cell r="Q13">
            <v>37190</v>
          </cell>
          <cell r="R13">
            <v>39590</v>
          </cell>
        </row>
        <row r="14">
          <cell r="A14" t="str">
            <v>Azerbaijan</v>
          </cell>
          <cell r="B14" t="str">
            <v>..</v>
          </cell>
          <cell r="C14" t="str">
            <v>..</v>
          </cell>
          <cell r="D14" t="str">
            <v>..</v>
          </cell>
          <cell r="E14">
            <v>590</v>
          </cell>
          <cell r="F14">
            <v>440</v>
          </cell>
          <cell r="G14">
            <v>400</v>
          </cell>
          <cell r="H14">
            <v>400</v>
          </cell>
          <cell r="I14">
            <v>450</v>
          </cell>
          <cell r="J14">
            <v>510</v>
          </cell>
          <cell r="K14">
            <v>570</v>
          </cell>
          <cell r="L14">
            <v>610</v>
          </cell>
          <cell r="M14">
            <v>660</v>
          </cell>
          <cell r="N14">
            <v>720</v>
          </cell>
          <cell r="O14">
            <v>820</v>
          </cell>
          <cell r="P14">
            <v>950</v>
          </cell>
          <cell r="Q14">
            <v>1270</v>
          </cell>
          <cell r="R14">
            <v>1850</v>
          </cell>
        </row>
        <row r="15">
          <cell r="A15" t="str">
            <v>Bahamas, The</v>
          </cell>
          <cell r="B15">
            <v>11770</v>
          </cell>
          <cell r="C15">
            <v>11200</v>
          </cell>
          <cell r="D15">
            <v>11410</v>
          </cell>
          <cell r="E15">
            <v>11710</v>
          </cell>
          <cell r="F15">
            <v>12160</v>
          </cell>
          <cell r="G15">
            <v>12310</v>
          </cell>
          <cell r="H15">
            <v>12670</v>
          </cell>
          <cell r="I15">
            <v>12960</v>
          </cell>
          <cell r="J15">
            <v>12990</v>
          </cell>
          <cell r="K15">
            <v>14240</v>
          </cell>
          <cell r="L15">
            <v>15380</v>
          </cell>
          <cell r="M15">
            <v>15390</v>
          </cell>
          <cell r="N15">
            <v>15800</v>
          </cell>
          <cell r="O15" t="str">
            <v>..</v>
          </cell>
          <cell r="P15" t="str">
            <v>..</v>
          </cell>
          <cell r="Q15" t="str">
            <v>..</v>
          </cell>
          <cell r="R15" t="str">
            <v>..</v>
          </cell>
        </row>
        <row r="16">
          <cell r="A16" t="str">
            <v>Bahrain</v>
          </cell>
          <cell r="B16">
            <v>7260</v>
          </cell>
          <cell r="C16">
            <v>9780</v>
          </cell>
          <cell r="D16">
            <v>9780</v>
          </cell>
          <cell r="E16">
            <v>9840</v>
          </cell>
          <cell r="F16">
            <v>9410</v>
          </cell>
          <cell r="G16">
            <v>10020</v>
          </cell>
          <cell r="H16">
            <v>10360</v>
          </cell>
          <cell r="I16">
            <v>9860</v>
          </cell>
          <cell r="J16">
            <v>9650</v>
          </cell>
          <cell r="K16">
            <v>9570</v>
          </cell>
          <cell r="L16">
            <v>10390</v>
          </cell>
          <cell r="M16">
            <v>10920</v>
          </cell>
          <cell r="N16">
            <v>11350</v>
          </cell>
          <cell r="O16">
            <v>12630</v>
          </cell>
          <cell r="P16">
            <v>14370</v>
          </cell>
          <cell r="Q16" t="str">
            <v>..</v>
          </cell>
          <cell r="R16" t="str">
            <v>..</v>
          </cell>
        </row>
        <row r="17">
          <cell r="A17" t="str">
            <v>Bangladesh</v>
          </cell>
          <cell r="B17">
            <v>300</v>
          </cell>
          <cell r="C17">
            <v>300</v>
          </cell>
          <cell r="D17">
            <v>320</v>
          </cell>
          <cell r="E17">
            <v>320</v>
          </cell>
          <cell r="F17">
            <v>320</v>
          </cell>
          <cell r="G17">
            <v>340</v>
          </cell>
          <cell r="H17">
            <v>350</v>
          </cell>
          <cell r="I17">
            <v>360</v>
          </cell>
          <cell r="J17">
            <v>360</v>
          </cell>
          <cell r="K17">
            <v>370</v>
          </cell>
          <cell r="L17">
            <v>390</v>
          </cell>
          <cell r="M17">
            <v>380</v>
          </cell>
          <cell r="N17">
            <v>380</v>
          </cell>
          <cell r="O17">
            <v>400</v>
          </cell>
          <cell r="P17">
            <v>440</v>
          </cell>
          <cell r="Q17">
            <v>470</v>
          </cell>
          <cell r="R17">
            <v>480</v>
          </cell>
        </row>
        <row r="18">
          <cell r="A18" t="str">
            <v>Barbados</v>
          </cell>
          <cell r="B18">
            <v>6630</v>
          </cell>
          <cell r="C18">
            <v>6400</v>
          </cell>
          <cell r="D18">
            <v>6310</v>
          </cell>
          <cell r="E18">
            <v>6310</v>
          </cell>
          <cell r="F18">
            <v>6600</v>
          </cell>
          <cell r="G18">
            <v>6890</v>
          </cell>
          <cell r="H18">
            <v>7210</v>
          </cell>
          <cell r="I18">
            <v>7880</v>
          </cell>
          <cell r="J18">
            <v>8240</v>
          </cell>
          <cell r="K18">
            <v>8670</v>
          </cell>
          <cell r="L18" t="str">
            <v>..</v>
          </cell>
          <cell r="M18" t="str">
            <v>..</v>
          </cell>
          <cell r="N18" t="str">
            <v>..</v>
          </cell>
          <cell r="O18" t="str">
            <v>..</v>
          </cell>
          <cell r="P18" t="str">
            <v>..</v>
          </cell>
          <cell r="Q18" t="str">
            <v>..</v>
          </cell>
          <cell r="R18" t="str">
            <v>..</v>
          </cell>
        </row>
        <row r="19">
          <cell r="A19" t="str">
            <v>Belarus</v>
          </cell>
          <cell r="B19" t="str">
            <v>..</v>
          </cell>
          <cell r="C19" t="str">
            <v>..</v>
          </cell>
          <cell r="D19">
            <v>1670</v>
          </cell>
          <cell r="E19">
            <v>1590</v>
          </cell>
          <cell r="F19">
            <v>1460</v>
          </cell>
          <cell r="G19">
            <v>1370</v>
          </cell>
          <cell r="H19">
            <v>1450</v>
          </cell>
          <cell r="I19">
            <v>1530</v>
          </cell>
          <cell r="J19">
            <v>1550</v>
          </cell>
          <cell r="K19">
            <v>1400</v>
          </cell>
          <cell r="L19">
            <v>1380</v>
          </cell>
          <cell r="M19">
            <v>1300</v>
          </cell>
          <cell r="N19">
            <v>1370</v>
          </cell>
          <cell r="O19">
            <v>1610</v>
          </cell>
          <cell r="P19">
            <v>2150</v>
          </cell>
          <cell r="Q19">
            <v>2760</v>
          </cell>
          <cell r="R19">
            <v>3380</v>
          </cell>
        </row>
        <row r="20">
          <cell r="A20" t="str">
            <v>Belgium</v>
          </cell>
          <cell r="B20">
            <v>18980</v>
          </cell>
          <cell r="C20">
            <v>20230</v>
          </cell>
          <cell r="D20">
            <v>22770</v>
          </cell>
          <cell r="E20">
            <v>23000</v>
          </cell>
          <cell r="F20">
            <v>24660</v>
          </cell>
          <cell r="G20">
            <v>26600</v>
          </cell>
          <cell r="H20">
            <v>28050</v>
          </cell>
          <cell r="I20">
            <v>27890</v>
          </cell>
          <cell r="J20">
            <v>25980</v>
          </cell>
          <cell r="K20">
            <v>25440</v>
          </cell>
          <cell r="L20">
            <v>25360</v>
          </cell>
          <cell r="M20">
            <v>23890</v>
          </cell>
          <cell r="N20">
            <v>23380</v>
          </cell>
          <cell r="O20">
            <v>26270</v>
          </cell>
          <cell r="P20">
            <v>31630</v>
          </cell>
          <cell r="Q20">
            <v>36140</v>
          </cell>
          <cell r="R20">
            <v>38600</v>
          </cell>
        </row>
        <row r="21">
          <cell r="A21" t="str">
            <v>Belize</v>
          </cell>
          <cell r="B21">
            <v>2210</v>
          </cell>
          <cell r="C21">
            <v>2370</v>
          </cell>
          <cell r="D21">
            <v>2610</v>
          </cell>
          <cell r="E21">
            <v>2690</v>
          </cell>
          <cell r="F21">
            <v>2680</v>
          </cell>
          <cell r="G21">
            <v>2740</v>
          </cell>
          <cell r="H21">
            <v>2790</v>
          </cell>
          <cell r="I21">
            <v>2790</v>
          </cell>
          <cell r="J21">
            <v>2710</v>
          </cell>
          <cell r="K21">
            <v>2820</v>
          </cell>
          <cell r="L21">
            <v>3090</v>
          </cell>
          <cell r="M21">
            <v>3070</v>
          </cell>
          <cell r="N21">
            <v>3160</v>
          </cell>
          <cell r="O21">
            <v>3410</v>
          </cell>
          <cell r="P21">
            <v>3520</v>
          </cell>
          <cell r="Q21">
            <v>3570</v>
          </cell>
          <cell r="R21">
            <v>3650</v>
          </cell>
        </row>
        <row r="22">
          <cell r="A22" t="str">
            <v>Benin</v>
          </cell>
          <cell r="B22">
            <v>330</v>
          </cell>
          <cell r="C22">
            <v>340</v>
          </cell>
          <cell r="D22">
            <v>340</v>
          </cell>
          <cell r="E22">
            <v>340</v>
          </cell>
          <cell r="F22">
            <v>300</v>
          </cell>
          <cell r="G22">
            <v>310</v>
          </cell>
          <cell r="H22">
            <v>310</v>
          </cell>
          <cell r="I22">
            <v>340</v>
          </cell>
          <cell r="J22">
            <v>340</v>
          </cell>
          <cell r="K22">
            <v>340</v>
          </cell>
          <cell r="L22">
            <v>340</v>
          </cell>
          <cell r="M22">
            <v>330</v>
          </cell>
          <cell r="N22">
            <v>330</v>
          </cell>
          <cell r="O22">
            <v>380</v>
          </cell>
          <cell r="P22">
            <v>450</v>
          </cell>
          <cell r="Q22">
            <v>510</v>
          </cell>
          <cell r="R22">
            <v>540</v>
          </cell>
        </row>
        <row r="23">
          <cell r="A23" t="str">
            <v>Bermuda</v>
          </cell>
          <cell r="B23">
            <v>26540</v>
          </cell>
          <cell r="C23">
            <v>26510</v>
          </cell>
          <cell r="D23">
            <v>27850</v>
          </cell>
          <cell r="E23">
            <v>29830</v>
          </cell>
          <cell r="F23">
            <v>30700</v>
          </cell>
          <cell r="G23">
            <v>33210</v>
          </cell>
          <cell r="H23">
            <v>34710</v>
          </cell>
          <cell r="I23">
            <v>35990</v>
          </cell>
          <cell r="J23" t="str">
            <v>..</v>
          </cell>
          <cell r="K23" t="str">
            <v>..</v>
          </cell>
          <cell r="L23" t="str">
            <v>..</v>
          </cell>
          <cell r="M23" t="str">
            <v>..</v>
          </cell>
          <cell r="N23" t="str">
            <v>..</v>
          </cell>
          <cell r="O23" t="str">
            <v>..</v>
          </cell>
          <cell r="P23" t="str">
            <v>..</v>
          </cell>
          <cell r="Q23" t="str">
            <v>..</v>
          </cell>
          <cell r="R23" t="str">
            <v>..</v>
          </cell>
        </row>
        <row r="24">
          <cell r="A24" t="str">
            <v>Bhutan</v>
          </cell>
          <cell r="B24">
            <v>560</v>
          </cell>
          <cell r="C24">
            <v>530</v>
          </cell>
          <cell r="D24">
            <v>530</v>
          </cell>
          <cell r="E24">
            <v>500</v>
          </cell>
          <cell r="F24">
            <v>530</v>
          </cell>
          <cell r="G24">
            <v>580</v>
          </cell>
          <cell r="H24">
            <v>640</v>
          </cell>
          <cell r="I24">
            <v>670</v>
          </cell>
          <cell r="J24">
            <v>690</v>
          </cell>
          <cell r="K24">
            <v>750</v>
          </cell>
          <cell r="L24">
            <v>780</v>
          </cell>
          <cell r="M24">
            <v>830</v>
          </cell>
          <cell r="N24">
            <v>890</v>
          </cell>
          <cell r="O24">
            <v>970</v>
          </cell>
          <cell r="P24">
            <v>1100</v>
          </cell>
          <cell r="Q24">
            <v>1250</v>
          </cell>
          <cell r="R24">
            <v>1410</v>
          </cell>
        </row>
        <row r="25">
          <cell r="A25" t="str">
            <v>Bolivia</v>
          </cell>
          <cell r="B25">
            <v>740</v>
          </cell>
          <cell r="C25">
            <v>760</v>
          </cell>
          <cell r="D25">
            <v>790</v>
          </cell>
          <cell r="E25">
            <v>810</v>
          </cell>
          <cell r="F25">
            <v>830</v>
          </cell>
          <cell r="G25">
            <v>860</v>
          </cell>
          <cell r="H25">
            <v>920</v>
          </cell>
          <cell r="I25">
            <v>970</v>
          </cell>
          <cell r="J25">
            <v>1000</v>
          </cell>
          <cell r="K25">
            <v>990</v>
          </cell>
          <cell r="L25">
            <v>1000</v>
          </cell>
          <cell r="M25">
            <v>960</v>
          </cell>
          <cell r="N25">
            <v>930</v>
          </cell>
          <cell r="O25">
            <v>920</v>
          </cell>
          <cell r="P25">
            <v>960</v>
          </cell>
          <cell r="Q25">
            <v>1020</v>
          </cell>
          <cell r="R25">
            <v>1100</v>
          </cell>
        </row>
        <row r="26">
          <cell r="A26" t="str">
            <v>Bosnia and Herzegovina</v>
          </cell>
          <cell r="B26" t="str">
            <v>..</v>
          </cell>
          <cell r="C26" t="str">
            <v>..</v>
          </cell>
          <cell r="D26" t="str">
            <v>..</v>
          </cell>
          <cell r="E26" t="str">
            <v>..</v>
          </cell>
          <cell r="F26" t="str">
            <v>..</v>
          </cell>
          <cell r="G26" t="str">
            <v>..</v>
          </cell>
          <cell r="H26">
            <v>830</v>
          </cell>
          <cell r="I26">
            <v>1080</v>
          </cell>
          <cell r="J26">
            <v>1370</v>
          </cell>
          <cell r="K26">
            <v>1400</v>
          </cell>
          <cell r="L26">
            <v>1420</v>
          </cell>
          <cell r="M26">
            <v>1480</v>
          </cell>
          <cell r="N26">
            <v>1580</v>
          </cell>
          <cell r="O26">
            <v>1840</v>
          </cell>
          <cell r="P26">
            <v>2280</v>
          </cell>
          <cell r="Q26">
            <v>2680</v>
          </cell>
          <cell r="R26">
            <v>2980</v>
          </cell>
        </row>
        <row r="27">
          <cell r="A27" t="str">
            <v>Botswana</v>
          </cell>
          <cell r="B27">
            <v>2450</v>
          </cell>
          <cell r="C27">
            <v>2770</v>
          </cell>
          <cell r="D27">
            <v>2960</v>
          </cell>
          <cell r="E27">
            <v>3020</v>
          </cell>
          <cell r="F27">
            <v>2700</v>
          </cell>
          <cell r="G27">
            <v>2950</v>
          </cell>
          <cell r="H27">
            <v>2890</v>
          </cell>
          <cell r="I27">
            <v>3110</v>
          </cell>
          <cell r="J27">
            <v>3270</v>
          </cell>
          <cell r="K27">
            <v>3110</v>
          </cell>
          <cell r="L27">
            <v>3270</v>
          </cell>
          <cell r="M27">
            <v>3480</v>
          </cell>
          <cell r="N27">
            <v>3140</v>
          </cell>
          <cell r="O27">
            <v>3690</v>
          </cell>
          <cell r="P27">
            <v>4430</v>
          </cell>
          <cell r="Q27">
            <v>5530</v>
          </cell>
          <cell r="R27">
            <v>5900</v>
          </cell>
        </row>
        <row r="28">
          <cell r="A28" t="str">
            <v>Brazil</v>
          </cell>
          <cell r="B28">
            <v>2770</v>
          </cell>
          <cell r="C28">
            <v>2950</v>
          </cell>
          <cell r="D28">
            <v>2790</v>
          </cell>
          <cell r="E28">
            <v>2750</v>
          </cell>
          <cell r="F28">
            <v>3050</v>
          </cell>
          <cell r="G28">
            <v>3750</v>
          </cell>
          <cell r="H28">
            <v>4480</v>
          </cell>
          <cell r="I28">
            <v>5070</v>
          </cell>
          <cell r="J28">
            <v>4890</v>
          </cell>
          <cell r="K28">
            <v>4140</v>
          </cell>
          <cell r="L28">
            <v>3870</v>
          </cell>
          <cell r="M28">
            <v>3300</v>
          </cell>
          <cell r="N28">
            <v>3060</v>
          </cell>
          <cell r="O28">
            <v>2960</v>
          </cell>
          <cell r="P28">
            <v>3320</v>
          </cell>
          <cell r="Q28">
            <v>3890</v>
          </cell>
          <cell r="R28">
            <v>4730</v>
          </cell>
        </row>
        <row r="29">
          <cell r="A29" t="str">
            <v>Brunei Darussalam</v>
          </cell>
          <cell r="B29" t="str">
            <v>..</v>
          </cell>
          <cell r="C29" t="str">
            <v>..</v>
          </cell>
          <cell r="D29" t="str">
            <v>..</v>
          </cell>
          <cell r="E29" t="str">
            <v>..</v>
          </cell>
          <cell r="F29" t="str">
            <v>..</v>
          </cell>
          <cell r="G29" t="str">
            <v>..</v>
          </cell>
          <cell r="H29" t="str">
            <v>..</v>
          </cell>
          <cell r="I29" t="str">
            <v>..</v>
          </cell>
          <cell r="J29" t="str">
            <v>..</v>
          </cell>
          <cell r="K29" t="str">
            <v>..</v>
          </cell>
          <cell r="L29" t="str">
            <v>..</v>
          </cell>
          <cell r="M29" t="str">
            <v>..</v>
          </cell>
          <cell r="N29" t="str">
            <v>..</v>
          </cell>
          <cell r="O29" t="str">
            <v>..</v>
          </cell>
          <cell r="P29" t="str">
            <v>..</v>
          </cell>
          <cell r="Q29" t="str">
            <v>..</v>
          </cell>
          <cell r="R29" t="str">
            <v>..</v>
          </cell>
        </row>
        <row r="30">
          <cell r="A30" t="str">
            <v>Bulgaria</v>
          </cell>
          <cell r="B30">
            <v>2260</v>
          </cell>
          <cell r="C30">
            <v>1620</v>
          </cell>
          <cell r="D30">
            <v>1430</v>
          </cell>
          <cell r="E30">
            <v>1250</v>
          </cell>
          <cell r="F30">
            <v>1250</v>
          </cell>
          <cell r="G30">
            <v>1360</v>
          </cell>
          <cell r="H30">
            <v>1210</v>
          </cell>
          <cell r="I30">
            <v>1200</v>
          </cell>
          <cell r="J30">
            <v>1270</v>
          </cell>
          <cell r="K30">
            <v>1450</v>
          </cell>
          <cell r="L30">
            <v>1600</v>
          </cell>
          <cell r="M30">
            <v>1720</v>
          </cell>
          <cell r="N30">
            <v>1870</v>
          </cell>
          <cell r="O30">
            <v>2230</v>
          </cell>
          <cell r="P30">
            <v>2870</v>
          </cell>
          <cell r="Q30">
            <v>3510</v>
          </cell>
          <cell r="R30">
            <v>3990</v>
          </cell>
        </row>
        <row r="31">
          <cell r="A31" t="str">
            <v>Burkina Faso</v>
          </cell>
          <cell r="B31">
            <v>350</v>
          </cell>
          <cell r="C31">
            <v>370</v>
          </cell>
          <cell r="D31">
            <v>330</v>
          </cell>
          <cell r="E31">
            <v>290</v>
          </cell>
          <cell r="F31">
            <v>240</v>
          </cell>
          <cell r="G31">
            <v>240</v>
          </cell>
          <cell r="H31">
            <v>260</v>
          </cell>
          <cell r="I31">
            <v>270</v>
          </cell>
          <cell r="J31">
            <v>260</v>
          </cell>
          <cell r="K31">
            <v>260</v>
          </cell>
          <cell r="L31">
            <v>250</v>
          </cell>
          <cell r="M31">
            <v>240</v>
          </cell>
          <cell r="N31">
            <v>250</v>
          </cell>
          <cell r="O31">
            <v>290</v>
          </cell>
          <cell r="P31">
            <v>350</v>
          </cell>
          <cell r="Q31">
            <v>430</v>
          </cell>
          <cell r="R31">
            <v>460</v>
          </cell>
        </row>
        <row r="32">
          <cell r="A32" t="str">
            <v>Burundi</v>
          </cell>
          <cell r="B32">
            <v>210</v>
          </cell>
          <cell r="C32">
            <v>210</v>
          </cell>
          <cell r="D32">
            <v>200</v>
          </cell>
          <cell r="E32">
            <v>170</v>
          </cell>
          <cell r="F32">
            <v>160</v>
          </cell>
          <cell r="G32">
            <v>150</v>
          </cell>
          <cell r="H32">
            <v>140</v>
          </cell>
          <cell r="I32">
            <v>140</v>
          </cell>
          <cell r="J32">
            <v>140</v>
          </cell>
          <cell r="K32">
            <v>140</v>
          </cell>
          <cell r="L32">
            <v>120</v>
          </cell>
          <cell r="M32">
            <v>110</v>
          </cell>
          <cell r="N32">
            <v>100</v>
          </cell>
          <cell r="O32">
            <v>90</v>
          </cell>
          <cell r="P32">
            <v>90</v>
          </cell>
          <cell r="Q32">
            <v>100</v>
          </cell>
          <cell r="R32">
            <v>100</v>
          </cell>
        </row>
        <row r="33">
          <cell r="A33" t="str">
            <v>Cambodia</v>
          </cell>
          <cell r="B33" t="str">
            <v>..</v>
          </cell>
          <cell r="C33" t="str">
            <v>..</v>
          </cell>
          <cell r="D33" t="str">
            <v>..</v>
          </cell>
          <cell r="E33" t="str">
            <v>..</v>
          </cell>
          <cell r="F33" t="str">
            <v>..</v>
          </cell>
          <cell r="G33">
            <v>280</v>
          </cell>
          <cell r="H33">
            <v>290</v>
          </cell>
          <cell r="I33">
            <v>300</v>
          </cell>
          <cell r="J33">
            <v>280</v>
          </cell>
          <cell r="K33">
            <v>280</v>
          </cell>
          <cell r="L33">
            <v>280</v>
          </cell>
          <cell r="M33">
            <v>300</v>
          </cell>
          <cell r="N33">
            <v>300</v>
          </cell>
          <cell r="O33">
            <v>330</v>
          </cell>
          <cell r="P33">
            <v>380</v>
          </cell>
          <cell r="Q33">
            <v>430</v>
          </cell>
          <cell r="R33">
            <v>480</v>
          </cell>
        </row>
        <row r="34">
          <cell r="A34" t="str">
            <v>Cameroon</v>
          </cell>
          <cell r="B34">
            <v>960</v>
          </cell>
          <cell r="C34">
            <v>900</v>
          </cell>
          <cell r="D34">
            <v>910</v>
          </cell>
          <cell r="E34">
            <v>940</v>
          </cell>
          <cell r="F34">
            <v>810</v>
          </cell>
          <cell r="G34">
            <v>750</v>
          </cell>
          <cell r="H34">
            <v>680</v>
          </cell>
          <cell r="I34">
            <v>670</v>
          </cell>
          <cell r="J34">
            <v>670</v>
          </cell>
          <cell r="K34">
            <v>670</v>
          </cell>
          <cell r="L34">
            <v>660</v>
          </cell>
          <cell r="M34">
            <v>660</v>
          </cell>
          <cell r="N34">
            <v>640</v>
          </cell>
          <cell r="O34">
            <v>720</v>
          </cell>
          <cell r="P34">
            <v>880</v>
          </cell>
          <cell r="Q34">
            <v>1000</v>
          </cell>
          <cell r="R34">
            <v>1080</v>
          </cell>
        </row>
        <row r="35">
          <cell r="A35" t="str">
            <v>Canada</v>
          </cell>
          <cell r="B35">
            <v>19840</v>
          </cell>
          <cell r="C35">
            <v>20110</v>
          </cell>
          <cell r="D35">
            <v>20470</v>
          </cell>
          <cell r="E35">
            <v>20250</v>
          </cell>
          <cell r="F35">
            <v>19960</v>
          </cell>
          <cell r="G35">
            <v>19970</v>
          </cell>
          <cell r="H35">
            <v>19910</v>
          </cell>
          <cell r="I35">
            <v>20380</v>
          </cell>
          <cell r="J35">
            <v>20000</v>
          </cell>
          <cell r="K35">
            <v>20560</v>
          </cell>
          <cell r="L35">
            <v>21810</v>
          </cell>
          <cell r="M35">
            <v>22090</v>
          </cell>
          <cell r="N35">
            <v>22560</v>
          </cell>
          <cell r="O35">
            <v>24390</v>
          </cell>
          <cell r="P35">
            <v>28100</v>
          </cell>
          <cell r="Q35">
            <v>32590</v>
          </cell>
          <cell r="R35">
            <v>36170</v>
          </cell>
        </row>
        <row r="36">
          <cell r="A36" t="str">
            <v>Cape Verde</v>
          </cell>
          <cell r="B36">
            <v>940</v>
          </cell>
          <cell r="C36">
            <v>950</v>
          </cell>
          <cell r="D36">
            <v>1050</v>
          </cell>
          <cell r="E36">
            <v>1050</v>
          </cell>
          <cell r="F36">
            <v>1090</v>
          </cell>
          <cell r="G36">
            <v>1150</v>
          </cell>
          <cell r="H36">
            <v>1220</v>
          </cell>
          <cell r="I36">
            <v>1240</v>
          </cell>
          <cell r="J36">
            <v>1240</v>
          </cell>
          <cell r="K36">
            <v>1290</v>
          </cell>
          <cell r="L36">
            <v>1280</v>
          </cell>
          <cell r="M36">
            <v>1240</v>
          </cell>
          <cell r="N36">
            <v>1210</v>
          </cell>
          <cell r="O36">
            <v>1400</v>
          </cell>
          <cell r="P36">
            <v>1630</v>
          </cell>
          <cell r="Q36">
            <v>1980</v>
          </cell>
          <cell r="R36">
            <v>2130</v>
          </cell>
        </row>
        <row r="37">
          <cell r="A37" t="str">
            <v>Cayman Islands</v>
          </cell>
          <cell r="B37" t="str">
            <v>..</v>
          </cell>
          <cell r="C37" t="str">
            <v>..</v>
          </cell>
          <cell r="D37" t="str">
            <v>..</v>
          </cell>
          <cell r="E37" t="str">
            <v>..</v>
          </cell>
          <cell r="F37" t="str">
            <v>..</v>
          </cell>
          <cell r="G37" t="str">
            <v>..</v>
          </cell>
          <cell r="H37" t="str">
            <v>..</v>
          </cell>
          <cell r="I37" t="str">
            <v>..</v>
          </cell>
          <cell r="J37" t="str">
            <v>..</v>
          </cell>
          <cell r="K37" t="str">
            <v>..</v>
          </cell>
          <cell r="L37" t="str">
            <v>..</v>
          </cell>
          <cell r="M37" t="str">
            <v>..</v>
          </cell>
          <cell r="N37" t="str">
            <v>..</v>
          </cell>
          <cell r="O37" t="str">
            <v>..</v>
          </cell>
          <cell r="P37" t="str">
            <v>..</v>
          </cell>
          <cell r="Q37" t="str">
            <v>..</v>
          </cell>
          <cell r="R37" t="str">
            <v>..</v>
          </cell>
        </row>
        <row r="38">
          <cell r="A38" t="str">
            <v>Central African Republic</v>
          </cell>
          <cell r="B38">
            <v>460</v>
          </cell>
          <cell r="C38">
            <v>460</v>
          </cell>
          <cell r="D38">
            <v>450</v>
          </cell>
          <cell r="E38">
            <v>430</v>
          </cell>
          <cell r="F38">
            <v>350</v>
          </cell>
          <cell r="G38">
            <v>340</v>
          </cell>
          <cell r="H38">
            <v>290</v>
          </cell>
          <cell r="I38">
            <v>300</v>
          </cell>
          <cell r="J38">
            <v>290</v>
          </cell>
          <cell r="K38">
            <v>280</v>
          </cell>
          <cell r="L38">
            <v>270</v>
          </cell>
          <cell r="M38">
            <v>260</v>
          </cell>
          <cell r="N38">
            <v>250</v>
          </cell>
          <cell r="O38">
            <v>260</v>
          </cell>
          <cell r="P38">
            <v>310</v>
          </cell>
          <cell r="Q38">
            <v>350</v>
          </cell>
          <cell r="R38">
            <v>360</v>
          </cell>
        </row>
        <row r="39">
          <cell r="A39" t="str">
            <v>Chad</v>
          </cell>
          <cell r="B39">
            <v>260</v>
          </cell>
          <cell r="C39">
            <v>290</v>
          </cell>
          <cell r="D39">
            <v>320</v>
          </cell>
          <cell r="E39">
            <v>250</v>
          </cell>
          <cell r="F39">
            <v>220</v>
          </cell>
          <cell r="G39">
            <v>210</v>
          </cell>
          <cell r="H39">
            <v>200</v>
          </cell>
          <cell r="I39">
            <v>210</v>
          </cell>
          <cell r="J39">
            <v>220</v>
          </cell>
          <cell r="K39">
            <v>200</v>
          </cell>
          <cell r="L39">
            <v>180</v>
          </cell>
          <cell r="M39">
            <v>190</v>
          </cell>
          <cell r="N39">
            <v>200</v>
          </cell>
          <cell r="O39">
            <v>220</v>
          </cell>
          <cell r="P39">
            <v>340</v>
          </cell>
          <cell r="Q39">
            <v>430</v>
          </cell>
          <cell r="R39">
            <v>480</v>
          </cell>
        </row>
        <row r="40">
          <cell r="A40" t="str">
            <v>Channel Islands</v>
          </cell>
          <cell r="B40" t="str">
            <v>..</v>
          </cell>
          <cell r="C40" t="str">
            <v>..</v>
          </cell>
          <cell r="D40" t="str">
            <v>..</v>
          </cell>
          <cell r="E40" t="str">
            <v>..</v>
          </cell>
          <cell r="F40" t="str">
            <v>..</v>
          </cell>
          <cell r="G40" t="str">
            <v>..</v>
          </cell>
          <cell r="H40" t="str">
            <v>..</v>
          </cell>
          <cell r="I40" t="str">
            <v>..</v>
          </cell>
          <cell r="J40" t="str">
            <v>..</v>
          </cell>
          <cell r="K40" t="str">
            <v>..</v>
          </cell>
          <cell r="L40" t="str">
            <v>..</v>
          </cell>
          <cell r="M40" t="str">
            <v>..</v>
          </cell>
          <cell r="N40" t="str">
            <v>..</v>
          </cell>
          <cell r="O40" t="str">
            <v>..</v>
          </cell>
          <cell r="P40" t="str">
            <v>..</v>
          </cell>
          <cell r="Q40" t="str">
            <v>..</v>
          </cell>
          <cell r="R40" t="str">
            <v>..</v>
          </cell>
        </row>
        <row r="41">
          <cell r="A41" t="str">
            <v>Chile</v>
          </cell>
          <cell r="B41">
            <v>2250</v>
          </cell>
          <cell r="C41">
            <v>2500</v>
          </cell>
          <cell r="D41">
            <v>3020</v>
          </cell>
          <cell r="E41">
            <v>3340</v>
          </cell>
          <cell r="F41">
            <v>3630</v>
          </cell>
          <cell r="G41">
            <v>4340</v>
          </cell>
          <cell r="H41">
            <v>4950</v>
          </cell>
          <cell r="I41">
            <v>5390</v>
          </cell>
          <cell r="J41">
            <v>5270</v>
          </cell>
          <cell r="K41">
            <v>4920</v>
          </cell>
          <cell r="L41">
            <v>4840</v>
          </cell>
          <cell r="M41">
            <v>4600</v>
          </cell>
          <cell r="N41">
            <v>4320</v>
          </cell>
          <cell r="O41">
            <v>4370</v>
          </cell>
          <cell r="P41">
            <v>5020</v>
          </cell>
          <cell r="Q41">
            <v>6040</v>
          </cell>
          <cell r="R41">
            <v>6980</v>
          </cell>
        </row>
        <row r="42">
          <cell r="A42" t="str">
            <v>China</v>
          </cell>
          <cell r="B42">
            <v>320</v>
          </cell>
          <cell r="C42">
            <v>350</v>
          </cell>
          <cell r="D42">
            <v>390</v>
          </cell>
          <cell r="E42">
            <v>410</v>
          </cell>
          <cell r="F42">
            <v>460</v>
          </cell>
          <cell r="G42">
            <v>530</v>
          </cell>
          <cell r="H42">
            <v>650</v>
          </cell>
          <cell r="I42">
            <v>750</v>
          </cell>
          <cell r="J42">
            <v>790</v>
          </cell>
          <cell r="K42">
            <v>850</v>
          </cell>
          <cell r="L42">
            <v>930</v>
          </cell>
          <cell r="M42">
            <v>1000</v>
          </cell>
          <cell r="N42">
            <v>1100</v>
          </cell>
          <cell r="O42">
            <v>1270</v>
          </cell>
          <cell r="P42">
            <v>1500</v>
          </cell>
          <cell r="Q42">
            <v>1740</v>
          </cell>
          <cell r="R42">
            <v>2010</v>
          </cell>
        </row>
        <row r="43">
          <cell r="A43" t="str">
            <v>Colombia</v>
          </cell>
          <cell r="B43">
            <v>1200</v>
          </cell>
          <cell r="C43">
            <v>1170</v>
          </cell>
          <cell r="D43">
            <v>1260</v>
          </cell>
          <cell r="E43">
            <v>1360</v>
          </cell>
          <cell r="F43">
            <v>1710</v>
          </cell>
          <cell r="G43">
            <v>2100</v>
          </cell>
          <cell r="H43">
            <v>2410</v>
          </cell>
          <cell r="I43">
            <v>2530</v>
          </cell>
          <cell r="J43">
            <v>2440</v>
          </cell>
          <cell r="K43">
            <v>2220</v>
          </cell>
          <cell r="L43">
            <v>2080</v>
          </cell>
          <cell r="M43">
            <v>1950</v>
          </cell>
          <cell r="N43">
            <v>1860</v>
          </cell>
          <cell r="O43">
            <v>1860</v>
          </cell>
          <cell r="P43">
            <v>2050</v>
          </cell>
          <cell r="Q43">
            <v>2340</v>
          </cell>
          <cell r="R43">
            <v>2740</v>
          </cell>
        </row>
        <row r="44">
          <cell r="A44" t="str">
            <v>Comoros</v>
          </cell>
          <cell r="B44">
            <v>540</v>
          </cell>
          <cell r="C44">
            <v>530</v>
          </cell>
          <cell r="D44">
            <v>620</v>
          </cell>
          <cell r="E44">
            <v>610</v>
          </cell>
          <cell r="F44">
            <v>490</v>
          </cell>
          <cell r="G44">
            <v>480</v>
          </cell>
          <cell r="H44">
            <v>450</v>
          </cell>
          <cell r="I44">
            <v>460</v>
          </cell>
          <cell r="J44">
            <v>420</v>
          </cell>
          <cell r="K44">
            <v>410</v>
          </cell>
          <cell r="L44">
            <v>400</v>
          </cell>
          <cell r="M44">
            <v>400</v>
          </cell>
          <cell r="N44">
            <v>400</v>
          </cell>
          <cell r="O44">
            <v>470</v>
          </cell>
          <cell r="P44">
            <v>550</v>
          </cell>
          <cell r="Q44">
            <v>650</v>
          </cell>
          <cell r="R44">
            <v>660</v>
          </cell>
        </row>
        <row r="45">
          <cell r="A45" t="str">
            <v>Congo, Dem. Rep.</v>
          </cell>
          <cell r="B45">
            <v>220</v>
          </cell>
          <cell r="C45">
            <v>210</v>
          </cell>
          <cell r="D45">
            <v>210</v>
          </cell>
          <cell r="E45">
            <v>180</v>
          </cell>
          <cell r="F45">
            <v>150</v>
          </cell>
          <cell r="G45">
            <v>130</v>
          </cell>
          <cell r="H45">
            <v>120</v>
          </cell>
          <cell r="I45">
            <v>110</v>
          </cell>
          <cell r="J45">
            <v>110</v>
          </cell>
          <cell r="K45">
            <v>100</v>
          </cell>
          <cell r="L45">
            <v>80</v>
          </cell>
          <cell r="M45">
            <v>80</v>
          </cell>
          <cell r="N45">
            <v>90</v>
          </cell>
          <cell r="O45">
            <v>100</v>
          </cell>
          <cell r="P45">
            <v>110</v>
          </cell>
          <cell r="Q45">
            <v>120</v>
          </cell>
          <cell r="R45">
            <v>130</v>
          </cell>
        </row>
        <row r="46">
          <cell r="A46" t="str">
            <v>Congo</v>
          </cell>
          <cell r="B46">
            <v>880</v>
          </cell>
          <cell r="C46">
            <v>910</v>
          </cell>
          <cell r="D46">
            <v>1000</v>
          </cell>
          <cell r="E46">
            <v>800</v>
          </cell>
          <cell r="F46">
            <v>630</v>
          </cell>
          <cell r="G46">
            <v>400</v>
          </cell>
          <cell r="H46">
            <v>430</v>
          </cell>
          <cell r="I46">
            <v>540</v>
          </cell>
          <cell r="J46">
            <v>530</v>
          </cell>
          <cell r="K46">
            <v>450</v>
          </cell>
          <cell r="L46">
            <v>510</v>
          </cell>
          <cell r="M46">
            <v>570</v>
          </cell>
          <cell r="N46">
            <v>620</v>
          </cell>
          <cell r="O46">
            <v>650</v>
          </cell>
          <cell r="P46">
            <v>750</v>
          </cell>
          <cell r="Q46">
            <v>950</v>
          </cell>
          <cell r="R46" t="str">
            <v>..</v>
          </cell>
        </row>
        <row r="47">
          <cell r="A47" t="str">
            <v>Costa Rica</v>
          </cell>
          <cell r="B47">
            <v>2340</v>
          </cell>
          <cell r="C47">
            <v>2370</v>
          </cell>
          <cell r="D47">
            <v>2610</v>
          </cell>
          <cell r="E47">
            <v>2790</v>
          </cell>
          <cell r="F47">
            <v>3050</v>
          </cell>
          <cell r="G47">
            <v>3250</v>
          </cell>
          <cell r="H47">
            <v>3300</v>
          </cell>
          <cell r="I47">
            <v>3420</v>
          </cell>
          <cell r="J47">
            <v>3500</v>
          </cell>
          <cell r="K47">
            <v>3480</v>
          </cell>
          <cell r="L47">
            <v>3710</v>
          </cell>
          <cell r="M47">
            <v>3860</v>
          </cell>
          <cell r="N47">
            <v>3900</v>
          </cell>
          <cell r="O47">
            <v>4160</v>
          </cell>
          <cell r="P47">
            <v>4420</v>
          </cell>
          <cell r="Q47">
            <v>4660</v>
          </cell>
          <cell r="R47">
            <v>4980</v>
          </cell>
        </row>
        <row r="48">
          <cell r="A48" t="str">
            <v>Cote d'Ivoire</v>
          </cell>
          <cell r="B48">
            <v>730</v>
          </cell>
          <cell r="C48">
            <v>710</v>
          </cell>
          <cell r="D48">
            <v>740</v>
          </cell>
          <cell r="E48">
            <v>710</v>
          </cell>
          <cell r="F48">
            <v>660</v>
          </cell>
          <cell r="G48">
            <v>670</v>
          </cell>
          <cell r="H48">
            <v>700</v>
          </cell>
          <cell r="I48">
            <v>750</v>
          </cell>
          <cell r="J48">
            <v>740</v>
          </cell>
          <cell r="K48">
            <v>710</v>
          </cell>
          <cell r="L48">
            <v>650</v>
          </cell>
          <cell r="M48">
            <v>600</v>
          </cell>
          <cell r="N48">
            <v>570</v>
          </cell>
          <cell r="O48">
            <v>630</v>
          </cell>
          <cell r="P48">
            <v>760</v>
          </cell>
          <cell r="Q48">
            <v>840</v>
          </cell>
          <cell r="R48">
            <v>870</v>
          </cell>
        </row>
        <row r="49">
          <cell r="A49" t="str">
            <v>Croatia</v>
          </cell>
          <cell r="B49" t="str">
            <v>..</v>
          </cell>
          <cell r="C49" t="str">
            <v>..</v>
          </cell>
          <cell r="D49">
            <v>3150</v>
          </cell>
          <cell r="E49">
            <v>2500</v>
          </cell>
          <cell r="F49">
            <v>2600</v>
          </cell>
          <cell r="G49">
            <v>3390</v>
          </cell>
          <cell r="H49">
            <v>4280</v>
          </cell>
          <cell r="I49">
            <v>4600</v>
          </cell>
          <cell r="J49">
            <v>4610</v>
          </cell>
          <cell r="K49">
            <v>4360</v>
          </cell>
          <cell r="L49">
            <v>4380</v>
          </cell>
          <cell r="M49">
            <v>4390</v>
          </cell>
          <cell r="N49">
            <v>4650</v>
          </cell>
          <cell r="O49">
            <v>5490</v>
          </cell>
          <cell r="P49">
            <v>7010</v>
          </cell>
          <cell r="Q49">
            <v>8350</v>
          </cell>
          <cell r="R49">
            <v>9330</v>
          </cell>
        </row>
        <row r="50">
          <cell r="A50" t="str">
            <v>Cuba</v>
          </cell>
          <cell r="B50" t="str">
            <v>..</v>
          </cell>
          <cell r="C50" t="str">
            <v>..</v>
          </cell>
          <cell r="D50" t="str">
            <v>..</v>
          </cell>
          <cell r="E50" t="str">
            <v>..</v>
          </cell>
          <cell r="F50" t="str">
            <v>..</v>
          </cell>
          <cell r="G50" t="str">
            <v>..</v>
          </cell>
          <cell r="H50" t="str">
            <v>..</v>
          </cell>
          <cell r="I50" t="str">
            <v>..</v>
          </cell>
          <cell r="J50" t="str">
            <v>..</v>
          </cell>
          <cell r="K50" t="str">
            <v>..</v>
          </cell>
          <cell r="L50" t="str">
            <v>..</v>
          </cell>
          <cell r="M50" t="str">
            <v>..</v>
          </cell>
          <cell r="N50" t="str">
            <v>..</v>
          </cell>
          <cell r="O50" t="str">
            <v>..</v>
          </cell>
          <cell r="P50" t="str">
            <v>..</v>
          </cell>
          <cell r="Q50" t="str">
            <v>..</v>
          </cell>
          <cell r="R50" t="str">
            <v>..</v>
          </cell>
        </row>
        <row r="51">
          <cell r="A51" t="str">
            <v>Cyprus</v>
          </cell>
          <cell r="B51">
            <v>9530</v>
          </cell>
          <cell r="C51">
            <v>9700</v>
          </cell>
          <cell r="D51">
            <v>11250</v>
          </cell>
          <cell r="E51">
            <v>11200</v>
          </cell>
          <cell r="F51">
            <v>11890</v>
          </cell>
          <cell r="G51">
            <v>12980</v>
          </cell>
          <cell r="H51">
            <v>13590</v>
          </cell>
          <cell r="I51">
            <v>13600</v>
          </cell>
          <cell r="J51">
            <v>14250</v>
          </cell>
          <cell r="K51">
            <v>13220</v>
          </cell>
          <cell r="L51">
            <v>13280</v>
          </cell>
          <cell r="M51">
            <v>13170</v>
          </cell>
          <cell r="N51">
            <v>13240</v>
          </cell>
          <cell r="O51">
            <v>15160</v>
          </cell>
          <cell r="P51">
            <v>18430</v>
          </cell>
          <cell r="Q51" t="str">
            <v>..</v>
          </cell>
          <cell r="R51" t="str">
            <v>..</v>
          </cell>
        </row>
        <row r="52">
          <cell r="A52" t="str">
            <v>Czech Republic</v>
          </cell>
          <cell r="B52" t="str">
            <v>..</v>
          </cell>
          <cell r="C52" t="str">
            <v>..</v>
          </cell>
          <cell r="D52">
            <v>2900</v>
          </cell>
          <cell r="E52">
            <v>2980</v>
          </cell>
          <cell r="F52">
            <v>3530</v>
          </cell>
          <cell r="G52">
            <v>4470</v>
          </cell>
          <cell r="H52">
            <v>5360</v>
          </cell>
          <cell r="I52">
            <v>5660</v>
          </cell>
          <cell r="J52">
            <v>5590</v>
          </cell>
          <cell r="K52">
            <v>5610</v>
          </cell>
          <cell r="L52">
            <v>5790</v>
          </cell>
          <cell r="M52">
            <v>5750</v>
          </cell>
          <cell r="N52">
            <v>6010</v>
          </cell>
          <cell r="O52">
            <v>7310</v>
          </cell>
          <cell r="P52">
            <v>9210</v>
          </cell>
          <cell r="Q52">
            <v>11150</v>
          </cell>
          <cell r="R52">
            <v>12680</v>
          </cell>
        </row>
        <row r="53">
          <cell r="A53" t="str">
            <v>Denmark</v>
          </cell>
          <cell r="B53">
            <v>23970</v>
          </cell>
          <cell r="C53">
            <v>25220</v>
          </cell>
          <cell r="D53">
            <v>28450</v>
          </cell>
          <cell r="E53">
            <v>28300</v>
          </cell>
          <cell r="F53">
            <v>30090</v>
          </cell>
          <cell r="G53">
            <v>32310</v>
          </cell>
          <cell r="H53">
            <v>34430</v>
          </cell>
          <cell r="I53">
            <v>34670</v>
          </cell>
          <cell r="J53">
            <v>32960</v>
          </cell>
          <cell r="K53">
            <v>32400</v>
          </cell>
          <cell r="L53">
            <v>31850</v>
          </cell>
          <cell r="M53">
            <v>30640</v>
          </cell>
          <cell r="N53">
            <v>30070</v>
          </cell>
          <cell r="O53">
            <v>34090</v>
          </cell>
          <cell r="P53">
            <v>41280</v>
          </cell>
          <cell r="Q53">
            <v>48330</v>
          </cell>
          <cell r="R53">
            <v>51700</v>
          </cell>
        </row>
        <row r="54">
          <cell r="A54" t="str">
            <v>Djibouti</v>
          </cell>
          <cell r="B54" t="str">
            <v>..</v>
          </cell>
          <cell r="C54" t="str">
            <v>..</v>
          </cell>
          <cell r="D54">
            <v>860</v>
          </cell>
          <cell r="E54">
            <v>830</v>
          </cell>
          <cell r="F54">
            <v>830</v>
          </cell>
          <cell r="G54">
            <v>840</v>
          </cell>
          <cell r="H54">
            <v>810</v>
          </cell>
          <cell r="I54">
            <v>780</v>
          </cell>
          <cell r="J54">
            <v>750</v>
          </cell>
          <cell r="K54">
            <v>760</v>
          </cell>
          <cell r="L54">
            <v>770</v>
          </cell>
          <cell r="M54">
            <v>780</v>
          </cell>
          <cell r="N54">
            <v>790</v>
          </cell>
          <cell r="O54">
            <v>880</v>
          </cell>
          <cell r="P54">
            <v>970</v>
          </cell>
          <cell r="Q54">
            <v>1010</v>
          </cell>
          <cell r="R54">
            <v>1060</v>
          </cell>
        </row>
        <row r="55">
          <cell r="A55" t="str">
            <v>Dominica</v>
          </cell>
          <cell r="B55">
            <v>2260</v>
          </cell>
          <cell r="C55">
            <v>2360</v>
          </cell>
          <cell r="D55">
            <v>2560</v>
          </cell>
          <cell r="E55">
            <v>2720</v>
          </cell>
          <cell r="F55">
            <v>2790</v>
          </cell>
          <cell r="G55">
            <v>2910</v>
          </cell>
          <cell r="H55">
            <v>3040</v>
          </cell>
          <cell r="I55">
            <v>3120</v>
          </cell>
          <cell r="J55">
            <v>3280</v>
          </cell>
          <cell r="K55">
            <v>3260</v>
          </cell>
          <cell r="L55">
            <v>3300</v>
          </cell>
          <cell r="M55">
            <v>3380</v>
          </cell>
          <cell r="N55">
            <v>3220</v>
          </cell>
          <cell r="O55">
            <v>3440</v>
          </cell>
          <cell r="P55">
            <v>3800</v>
          </cell>
          <cell r="Q55">
            <v>3840</v>
          </cell>
          <cell r="R55">
            <v>3960</v>
          </cell>
        </row>
        <row r="56">
          <cell r="A56" t="str">
            <v>Dominican Republic</v>
          </cell>
          <cell r="B56">
            <v>850</v>
          </cell>
          <cell r="C56">
            <v>940</v>
          </cell>
          <cell r="D56">
            <v>1090</v>
          </cell>
          <cell r="E56">
            <v>1140</v>
          </cell>
          <cell r="F56">
            <v>1250</v>
          </cell>
          <cell r="G56">
            <v>1400</v>
          </cell>
          <cell r="H56">
            <v>1590</v>
          </cell>
          <cell r="I56">
            <v>1730</v>
          </cell>
          <cell r="J56">
            <v>1770</v>
          </cell>
          <cell r="K56">
            <v>1870</v>
          </cell>
          <cell r="L56">
            <v>2050</v>
          </cell>
          <cell r="M56">
            <v>2180</v>
          </cell>
          <cell r="N56">
            <v>2260</v>
          </cell>
          <cell r="O56">
            <v>1970</v>
          </cell>
          <cell r="P56">
            <v>1920</v>
          </cell>
          <cell r="Q56">
            <v>2300</v>
          </cell>
          <cell r="R56">
            <v>2850</v>
          </cell>
        </row>
        <row r="57">
          <cell r="A57" t="str">
            <v>East Asia &amp; Pacific</v>
          </cell>
          <cell r="B57">
            <v>424.61</v>
          </cell>
          <cell r="C57">
            <v>449.57</v>
          </cell>
          <cell r="D57">
            <v>500.03</v>
          </cell>
          <cell r="E57">
            <v>549.08000000000004</v>
          </cell>
          <cell r="F57">
            <v>614.01</v>
          </cell>
          <cell r="G57">
            <v>703.97</v>
          </cell>
          <cell r="H57">
            <v>819.62</v>
          </cell>
          <cell r="I57">
            <v>888.77</v>
          </cell>
          <cell r="J57">
            <v>826.17</v>
          </cell>
          <cell r="K57">
            <v>848.42</v>
          </cell>
          <cell r="L57">
            <v>907.11</v>
          </cell>
          <cell r="M57">
            <v>976.91</v>
          </cell>
          <cell r="N57">
            <v>1057.03</v>
          </cell>
          <cell r="O57">
            <v>1203.21</v>
          </cell>
          <cell r="P57">
            <v>1414.59</v>
          </cell>
          <cell r="Q57">
            <v>1627.99</v>
          </cell>
          <cell r="R57">
            <v>1863.1</v>
          </cell>
        </row>
        <row r="58">
          <cell r="A58" t="str">
            <v>Ecuador</v>
          </cell>
          <cell r="B58">
            <v>890</v>
          </cell>
          <cell r="C58">
            <v>970</v>
          </cell>
          <cell r="D58">
            <v>1040</v>
          </cell>
          <cell r="E58">
            <v>1140</v>
          </cell>
          <cell r="F58">
            <v>1350</v>
          </cell>
          <cell r="G58">
            <v>1590</v>
          </cell>
          <cell r="H58">
            <v>1730</v>
          </cell>
          <cell r="I58">
            <v>1840</v>
          </cell>
          <cell r="J58">
            <v>1820</v>
          </cell>
          <cell r="K58">
            <v>1500</v>
          </cell>
          <cell r="L58">
            <v>1340</v>
          </cell>
          <cell r="M58">
            <v>1380</v>
          </cell>
          <cell r="N58">
            <v>1560</v>
          </cell>
          <cell r="O58">
            <v>1920</v>
          </cell>
          <cell r="P58">
            <v>2320</v>
          </cell>
          <cell r="Q58">
            <v>2620</v>
          </cell>
          <cell r="R58">
            <v>2840</v>
          </cell>
        </row>
        <row r="59">
          <cell r="A59" t="str">
            <v>Egypt</v>
          </cell>
          <cell r="B59">
            <v>760</v>
          </cell>
          <cell r="C59">
            <v>740</v>
          </cell>
          <cell r="D59">
            <v>750</v>
          </cell>
          <cell r="E59">
            <v>750</v>
          </cell>
          <cell r="F59">
            <v>820</v>
          </cell>
          <cell r="G59">
            <v>930</v>
          </cell>
          <cell r="H59">
            <v>1040</v>
          </cell>
          <cell r="I59">
            <v>1150</v>
          </cell>
          <cell r="J59">
            <v>1220</v>
          </cell>
          <cell r="K59">
            <v>1340</v>
          </cell>
          <cell r="L59">
            <v>1450</v>
          </cell>
          <cell r="M59">
            <v>1460</v>
          </cell>
          <cell r="N59">
            <v>1400</v>
          </cell>
          <cell r="O59">
            <v>1310</v>
          </cell>
          <cell r="P59">
            <v>1250</v>
          </cell>
          <cell r="Q59">
            <v>1250</v>
          </cell>
          <cell r="R59">
            <v>1350</v>
          </cell>
        </row>
        <row r="60">
          <cell r="A60" t="str">
            <v>El Salvador</v>
          </cell>
          <cell r="B60">
            <v>930</v>
          </cell>
          <cell r="C60">
            <v>980</v>
          </cell>
          <cell r="D60">
            <v>1100</v>
          </cell>
          <cell r="E60">
            <v>1220</v>
          </cell>
          <cell r="F60">
            <v>1360</v>
          </cell>
          <cell r="G60">
            <v>1570</v>
          </cell>
          <cell r="H60">
            <v>1690</v>
          </cell>
          <cell r="I60">
            <v>1810</v>
          </cell>
          <cell r="J60">
            <v>1850</v>
          </cell>
          <cell r="K60">
            <v>1910</v>
          </cell>
          <cell r="L60">
            <v>2000</v>
          </cell>
          <cell r="M60">
            <v>2040</v>
          </cell>
          <cell r="N60">
            <v>2080</v>
          </cell>
          <cell r="O60">
            <v>2190</v>
          </cell>
          <cell r="P60">
            <v>2330</v>
          </cell>
          <cell r="Q60">
            <v>2450</v>
          </cell>
          <cell r="R60">
            <v>2540</v>
          </cell>
        </row>
        <row r="61">
          <cell r="A61" t="str">
            <v>Equatorial Guinea</v>
          </cell>
          <cell r="B61">
            <v>350</v>
          </cell>
          <cell r="C61">
            <v>340</v>
          </cell>
          <cell r="D61">
            <v>400</v>
          </cell>
          <cell r="E61">
            <v>420</v>
          </cell>
          <cell r="F61">
            <v>370</v>
          </cell>
          <cell r="G61">
            <v>390</v>
          </cell>
          <cell r="H61">
            <v>430</v>
          </cell>
          <cell r="I61">
            <v>860</v>
          </cell>
          <cell r="J61">
            <v>1070</v>
          </cell>
          <cell r="K61">
            <v>830</v>
          </cell>
          <cell r="L61">
            <v>1480</v>
          </cell>
          <cell r="M61">
            <v>1670</v>
          </cell>
          <cell r="N61">
            <v>2820</v>
          </cell>
          <cell r="O61">
            <v>2340</v>
          </cell>
          <cell r="P61">
            <v>3200</v>
          </cell>
          <cell r="Q61">
            <v>5410</v>
          </cell>
          <cell r="R61">
            <v>8250</v>
          </cell>
        </row>
        <row r="62">
          <cell r="A62" t="str">
            <v>Eritrea</v>
          </cell>
          <cell r="B62" t="str">
            <v>..</v>
          </cell>
          <cell r="C62" t="str">
            <v>..</v>
          </cell>
          <cell r="D62" t="str">
            <v>..</v>
          </cell>
          <cell r="E62" t="str">
            <v>..</v>
          </cell>
          <cell r="F62" t="str">
            <v>..</v>
          </cell>
          <cell r="G62">
            <v>190</v>
          </cell>
          <cell r="H62">
            <v>210</v>
          </cell>
          <cell r="I62">
            <v>220</v>
          </cell>
          <cell r="J62">
            <v>220</v>
          </cell>
          <cell r="K62">
            <v>200</v>
          </cell>
          <cell r="L62">
            <v>180</v>
          </cell>
          <cell r="M62">
            <v>180</v>
          </cell>
          <cell r="N62">
            <v>170</v>
          </cell>
          <cell r="O62">
            <v>160</v>
          </cell>
          <cell r="P62">
            <v>160</v>
          </cell>
          <cell r="Q62">
            <v>170</v>
          </cell>
          <cell r="R62">
            <v>200</v>
          </cell>
        </row>
        <row r="63">
          <cell r="A63" t="str">
            <v>Estonia</v>
          </cell>
          <cell r="B63">
            <v>3190</v>
          </cell>
          <cell r="C63">
            <v>3060</v>
          </cell>
          <cell r="D63">
            <v>2590</v>
          </cell>
          <cell r="E63">
            <v>2590</v>
          </cell>
          <cell r="F63">
            <v>2690</v>
          </cell>
          <cell r="G63">
            <v>3010</v>
          </cell>
          <cell r="H63">
            <v>3280</v>
          </cell>
          <cell r="I63">
            <v>3530</v>
          </cell>
          <cell r="J63">
            <v>3730</v>
          </cell>
          <cell r="K63">
            <v>3800</v>
          </cell>
          <cell r="L63">
            <v>4120</v>
          </cell>
          <cell r="M63">
            <v>4340</v>
          </cell>
          <cell r="N63">
            <v>4750</v>
          </cell>
          <cell r="O63">
            <v>5740</v>
          </cell>
          <cell r="P63">
            <v>7450</v>
          </cell>
          <cell r="Q63">
            <v>9530</v>
          </cell>
          <cell r="R63">
            <v>11410</v>
          </cell>
        </row>
        <row r="64">
          <cell r="A64" t="str">
            <v>Ethiopia</v>
          </cell>
          <cell r="B64">
            <v>240</v>
          </cell>
          <cell r="C64">
            <v>230</v>
          </cell>
          <cell r="D64">
            <v>220</v>
          </cell>
          <cell r="E64">
            <v>230</v>
          </cell>
          <cell r="F64">
            <v>170</v>
          </cell>
          <cell r="G64">
            <v>150</v>
          </cell>
          <cell r="H64">
            <v>150</v>
          </cell>
          <cell r="I64">
            <v>150</v>
          </cell>
          <cell r="J64">
            <v>130</v>
          </cell>
          <cell r="K64">
            <v>130</v>
          </cell>
          <cell r="L64">
            <v>130</v>
          </cell>
          <cell r="M64">
            <v>130</v>
          </cell>
          <cell r="N64">
            <v>120</v>
          </cell>
          <cell r="O64">
            <v>110</v>
          </cell>
          <cell r="P64">
            <v>130</v>
          </cell>
          <cell r="Q64">
            <v>160</v>
          </cell>
          <cell r="R64">
            <v>180</v>
          </cell>
        </row>
        <row r="65">
          <cell r="A65" t="str">
            <v>Europe &amp; Central Asia</v>
          </cell>
          <cell r="B65" t="str">
            <v>..</v>
          </cell>
          <cell r="C65">
            <v>2251.98</v>
          </cell>
          <cell r="D65">
            <v>2173.62</v>
          </cell>
          <cell r="E65">
            <v>2135.1</v>
          </cell>
          <cell r="F65">
            <v>1983.69</v>
          </cell>
          <cell r="G65">
            <v>2075.67</v>
          </cell>
          <cell r="H65">
            <v>2158.2199999999998</v>
          </cell>
          <cell r="I65">
            <v>2280.69</v>
          </cell>
          <cell r="J65">
            <v>2084.66</v>
          </cell>
          <cell r="K65">
            <v>1926.69</v>
          </cell>
          <cell r="L65">
            <v>1963.52</v>
          </cell>
          <cell r="M65">
            <v>1924.08</v>
          </cell>
          <cell r="N65">
            <v>2100.4499999999998</v>
          </cell>
          <cell r="O65">
            <v>2485.1</v>
          </cell>
          <cell r="P65">
            <v>3176.8</v>
          </cell>
          <cell r="Q65">
            <v>3968.14</v>
          </cell>
          <cell r="R65">
            <v>4795.79</v>
          </cell>
        </row>
        <row r="66">
          <cell r="A66" t="str">
            <v>European Monetary Union</v>
          </cell>
          <cell r="B66">
            <v>17871.32</v>
          </cell>
          <cell r="C66">
            <v>19131.62</v>
          </cell>
          <cell r="D66">
            <v>21474.74</v>
          </cell>
          <cell r="E66">
            <v>21133.43</v>
          </cell>
          <cell r="F66">
            <v>21647.52</v>
          </cell>
          <cell r="G66">
            <v>22810.53</v>
          </cell>
          <cell r="H66">
            <v>24073.98</v>
          </cell>
          <cell r="I66">
            <v>24041.01</v>
          </cell>
          <cell r="J66">
            <v>22942.44</v>
          </cell>
          <cell r="K66">
            <v>22509.81</v>
          </cell>
          <cell r="L66">
            <v>22247.16</v>
          </cell>
          <cell r="M66">
            <v>21227.4</v>
          </cell>
          <cell r="N66">
            <v>20692.900000000001</v>
          </cell>
          <cell r="O66">
            <v>23292.11</v>
          </cell>
          <cell r="P66">
            <v>28142.51</v>
          </cell>
          <cell r="Q66">
            <v>32101.43</v>
          </cell>
          <cell r="R66">
            <v>34148.86</v>
          </cell>
        </row>
        <row r="67">
          <cell r="A67" t="str">
            <v>Faeroe Islands</v>
          </cell>
          <cell r="B67" t="str">
            <v>..</v>
          </cell>
          <cell r="C67" t="str">
            <v>..</v>
          </cell>
          <cell r="D67" t="str">
            <v>..</v>
          </cell>
          <cell r="E67" t="str">
            <v>..</v>
          </cell>
          <cell r="F67" t="str">
            <v>..</v>
          </cell>
          <cell r="G67" t="str">
            <v>..</v>
          </cell>
          <cell r="H67" t="str">
            <v>..</v>
          </cell>
          <cell r="I67" t="str">
            <v>..</v>
          </cell>
          <cell r="J67" t="str">
            <v>..</v>
          </cell>
          <cell r="K67" t="str">
            <v>..</v>
          </cell>
          <cell r="L67" t="str">
            <v>..</v>
          </cell>
          <cell r="M67" t="str">
            <v>..</v>
          </cell>
          <cell r="N67" t="str">
            <v>..</v>
          </cell>
          <cell r="O67" t="str">
            <v>..</v>
          </cell>
          <cell r="P67" t="str">
            <v>..</v>
          </cell>
          <cell r="Q67" t="str">
            <v>..</v>
          </cell>
          <cell r="R67" t="str">
            <v>..</v>
          </cell>
        </row>
        <row r="68">
          <cell r="A68" t="str">
            <v>Fiji</v>
          </cell>
          <cell r="B68" t="str">
            <v>..</v>
          </cell>
          <cell r="C68" t="str">
            <v>..</v>
          </cell>
          <cell r="D68" t="str">
            <v>..</v>
          </cell>
          <cell r="E68" t="str">
            <v>..</v>
          </cell>
          <cell r="F68">
            <v>2260</v>
          </cell>
          <cell r="G68">
            <v>2450</v>
          </cell>
          <cell r="H68">
            <v>2650</v>
          </cell>
          <cell r="I68">
            <v>2580</v>
          </cell>
          <cell r="J68">
            <v>2280</v>
          </cell>
          <cell r="K68">
            <v>2290</v>
          </cell>
          <cell r="L68">
            <v>2190</v>
          </cell>
          <cell r="M68">
            <v>2070</v>
          </cell>
          <cell r="N68">
            <v>2090</v>
          </cell>
          <cell r="O68">
            <v>2290</v>
          </cell>
          <cell r="P68">
            <v>2820</v>
          </cell>
          <cell r="Q68">
            <v>3170</v>
          </cell>
          <cell r="R68">
            <v>3300</v>
          </cell>
        </row>
        <row r="69">
          <cell r="A69" t="str">
            <v>Finland</v>
          </cell>
          <cell r="B69">
            <v>25060</v>
          </cell>
          <cell r="C69">
            <v>24150</v>
          </cell>
          <cell r="D69">
            <v>23330</v>
          </cell>
          <cell r="E69">
            <v>19950</v>
          </cell>
          <cell r="F69">
            <v>19660</v>
          </cell>
          <cell r="G69">
            <v>21320</v>
          </cell>
          <cell r="H69">
            <v>24200</v>
          </cell>
          <cell r="I69">
            <v>25860</v>
          </cell>
          <cell r="J69">
            <v>24940</v>
          </cell>
          <cell r="K69">
            <v>24850</v>
          </cell>
          <cell r="L69">
            <v>25150</v>
          </cell>
          <cell r="M69">
            <v>24160</v>
          </cell>
          <cell r="N69">
            <v>24220</v>
          </cell>
          <cell r="O69">
            <v>27090</v>
          </cell>
          <cell r="P69">
            <v>33010</v>
          </cell>
          <cell r="Q69">
            <v>37530</v>
          </cell>
          <cell r="R69">
            <v>40650</v>
          </cell>
        </row>
        <row r="70">
          <cell r="A70" t="str">
            <v>France</v>
          </cell>
          <cell r="B70">
            <v>20230</v>
          </cell>
          <cell r="C70">
            <v>21020</v>
          </cell>
          <cell r="D70">
            <v>23360</v>
          </cell>
          <cell r="E70">
            <v>23090</v>
          </cell>
          <cell r="F70">
            <v>23820</v>
          </cell>
          <cell r="G70">
            <v>25190</v>
          </cell>
          <cell r="H70">
            <v>26480</v>
          </cell>
          <cell r="I70">
            <v>26270</v>
          </cell>
          <cell r="J70">
            <v>25210</v>
          </cell>
          <cell r="K70">
            <v>24810</v>
          </cell>
          <cell r="L70">
            <v>24460</v>
          </cell>
          <cell r="M70">
            <v>23250</v>
          </cell>
          <cell r="N70">
            <v>22470</v>
          </cell>
          <cell r="O70">
            <v>25280</v>
          </cell>
          <cell r="P70">
            <v>30480</v>
          </cell>
          <cell r="Q70">
            <v>34600</v>
          </cell>
          <cell r="R70">
            <v>36550</v>
          </cell>
        </row>
        <row r="71">
          <cell r="A71" t="str">
            <v>French Polynesia</v>
          </cell>
          <cell r="B71">
            <v>15630</v>
          </cell>
          <cell r="C71">
            <v>16360</v>
          </cell>
          <cell r="D71">
            <v>17570</v>
          </cell>
          <cell r="E71">
            <v>17640</v>
          </cell>
          <cell r="F71">
            <v>17680</v>
          </cell>
          <cell r="G71">
            <v>18100</v>
          </cell>
          <cell r="H71">
            <v>17980</v>
          </cell>
          <cell r="I71">
            <v>17480</v>
          </cell>
          <cell r="J71">
            <v>16920</v>
          </cell>
          <cell r="K71">
            <v>16470</v>
          </cell>
          <cell r="L71">
            <v>16070</v>
          </cell>
          <cell r="M71" t="str">
            <v>..</v>
          </cell>
          <cell r="N71" t="str">
            <v>..</v>
          </cell>
          <cell r="O71" t="str">
            <v>..</v>
          </cell>
          <cell r="P71" t="str">
            <v>..</v>
          </cell>
          <cell r="Q71" t="str">
            <v>..</v>
          </cell>
          <cell r="R71" t="str">
            <v>..</v>
          </cell>
        </row>
        <row r="72">
          <cell r="A72" t="str">
            <v>Gabon</v>
          </cell>
          <cell r="B72">
            <v>4780</v>
          </cell>
          <cell r="C72">
            <v>5100</v>
          </cell>
          <cell r="D72">
            <v>5030</v>
          </cell>
          <cell r="E72">
            <v>4330</v>
          </cell>
          <cell r="F72">
            <v>4020</v>
          </cell>
          <cell r="G72">
            <v>3790</v>
          </cell>
          <cell r="H72">
            <v>3960</v>
          </cell>
          <cell r="I72">
            <v>4120</v>
          </cell>
          <cell r="J72">
            <v>3800</v>
          </cell>
          <cell r="K72">
            <v>3160</v>
          </cell>
          <cell r="L72">
            <v>2990</v>
          </cell>
          <cell r="M72">
            <v>3220</v>
          </cell>
          <cell r="N72">
            <v>3330</v>
          </cell>
          <cell r="O72">
            <v>3520</v>
          </cell>
          <cell r="P72">
            <v>3920</v>
          </cell>
          <cell r="Q72">
            <v>4390</v>
          </cell>
          <cell r="R72">
            <v>5000</v>
          </cell>
        </row>
        <row r="73">
          <cell r="A73" t="str">
            <v>Gambia, The</v>
          </cell>
          <cell r="B73">
            <v>310</v>
          </cell>
          <cell r="C73">
            <v>320</v>
          </cell>
          <cell r="D73">
            <v>350</v>
          </cell>
          <cell r="E73">
            <v>350</v>
          </cell>
          <cell r="F73">
            <v>340</v>
          </cell>
          <cell r="G73">
            <v>340</v>
          </cell>
          <cell r="H73">
            <v>340</v>
          </cell>
          <cell r="I73">
            <v>340</v>
          </cell>
          <cell r="J73">
            <v>320</v>
          </cell>
          <cell r="K73">
            <v>320</v>
          </cell>
          <cell r="L73">
            <v>320</v>
          </cell>
          <cell r="M73">
            <v>310</v>
          </cell>
          <cell r="N73">
            <v>270</v>
          </cell>
          <cell r="O73">
            <v>270</v>
          </cell>
          <cell r="P73">
            <v>270</v>
          </cell>
          <cell r="Q73">
            <v>290</v>
          </cell>
          <cell r="R73">
            <v>310</v>
          </cell>
        </row>
        <row r="74">
          <cell r="A74" t="str">
            <v>Georgia</v>
          </cell>
          <cell r="B74" t="str">
            <v>..</v>
          </cell>
          <cell r="C74" t="str">
            <v>..</v>
          </cell>
          <cell r="D74">
            <v>690</v>
          </cell>
          <cell r="E74">
            <v>510</v>
          </cell>
          <cell r="F74">
            <v>480</v>
          </cell>
          <cell r="G74">
            <v>510</v>
          </cell>
          <cell r="H74">
            <v>610</v>
          </cell>
          <cell r="I74">
            <v>730</v>
          </cell>
          <cell r="J74">
            <v>770</v>
          </cell>
          <cell r="K74">
            <v>730</v>
          </cell>
          <cell r="L74">
            <v>700</v>
          </cell>
          <cell r="M74">
            <v>680</v>
          </cell>
          <cell r="N74">
            <v>730</v>
          </cell>
          <cell r="O74">
            <v>860</v>
          </cell>
          <cell r="P74">
            <v>1050</v>
          </cell>
          <cell r="Q74">
            <v>1300</v>
          </cell>
          <cell r="R74">
            <v>1560</v>
          </cell>
        </row>
        <row r="75">
          <cell r="A75" t="str">
            <v>Germany</v>
          </cell>
          <cell r="B75">
            <v>20560</v>
          </cell>
          <cell r="C75">
            <v>22120</v>
          </cell>
          <cell r="D75">
            <v>25010</v>
          </cell>
          <cell r="E75">
            <v>25200</v>
          </cell>
          <cell r="F75">
            <v>26590</v>
          </cell>
          <cell r="G75">
            <v>28630</v>
          </cell>
          <cell r="H75">
            <v>30010</v>
          </cell>
          <cell r="I75">
            <v>29280</v>
          </cell>
          <cell r="J75">
            <v>27170</v>
          </cell>
          <cell r="K75">
            <v>26130</v>
          </cell>
          <cell r="L75">
            <v>25510</v>
          </cell>
          <cell r="M75">
            <v>24020</v>
          </cell>
          <cell r="N75">
            <v>23020</v>
          </cell>
          <cell r="O75">
            <v>25620</v>
          </cell>
          <cell r="P75">
            <v>30840</v>
          </cell>
          <cell r="Q75">
            <v>34870</v>
          </cell>
          <cell r="R75">
            <v>36620</v>
          </cell>
        </row>
        <row r="76">
          <cell r="A76" t="str">
            <v>Germany, Fed. Rep. (former)</v>
          </cell>
          <cell r="B76" t="str">
            <v>..</v>
          </cell>
          <cell r="C76" t="str">
            <v>..</v>
          </cell>
          <cell r="D76" t="str">
            <v>..</v>
          </cell>
          <cell r="E76" t="str">
            <v>..</v>
          </cell>
          <cell r="F76" t="str">
            <v>..</v>
          </cell>
          <cell r="G76" t="str">
            <v>..</v>
          </cell>
          <cell r="H76" t="str">
            <v>..</v>
          </cell>
          <cell r="I76" t="str">
            <v>..</v>
          </cell>
          <cell r="J76" t="str">
            <v>..</v>
          </cell>
          <cell r="K76" t="str">
            <v>..</v>
          </cell>
          <cell r="L76" t="str">
            <v>..</v>
          </cell>
          <cell r="M76" t="str">
            <v>..</v>
          </cell>
          <cell r="N76" t="str">
            <v>..</v>
          </cell>
          <cell r="O76" t="str">
            <v>..</v>
          </cell>
          <cell r="P76" t="str">
            <v>..</v>
          </cell>
          <cell r="Q76" t="str">
            <v>..</v>
          </cell>
          <cell r="R76" t="str">
            <v>..</v>
          </cell>
        </row>
        <row r="77">
          <cell r="A77" t="str">
            <v>Ghana</v>
          </cell>
          <cell r="B77">
            <v>380</v>
          </cell>
          <cell r="C77">
            <v>400</v>
          </cell>
          <cell r="D77">
            <v>410</v>
          </cell>
          <cell r="E77">
            <v>400</v>
          </cell>
          <cell r="F77">
            <v>360</v>
          </cell>
          <cell r="G77">
            <v>350</v>
          </cell>
          <cell r="H77">
            <v>360</v>
          </cell>
          <cell r="I77">
            <v>380</v>
          </cell>
          <cell r="J77">
            <v>370</v>
          </cell>
          <cell r="K77">
            <v>380</v>
          </cell>
          <cell r="L77">
            <v>320</v>
          </cell>
          <cell r="M77">
            <v>290</v>
          </cell>
          <cell r="N77">
            <v>260</v>
          </cell>
          <cell r="O77">
            <v>310</v>
          </cell>
          <cell r="P77">
            <v>380</v>
          </cell>
          <cell r="Q77">
            <v>450</v>
          </cell>
          <cell r="R77">
            <v>520</v>
          </cell>
        </row>
        <row r="78">
          <cell r="A78" t="str">
            <v>Greece</v>
          </cell>
          <cell r="B78">
            <v>7940</v>
          </cell>
          <cell r="C78">
            <v>8730</v>
          </cell>
          <cell r="D78">
            <v>9900</v>
          </cell>
          <cell r="E78">
            <v>9810</v>
          </cell>
          <cell r="F78">
            <v>10190</v>
          </cell>
          <cell r="G78">
            <v>10870</v>
          </cell>
          <cell r="H78">
            <v>11740</v>
          </cell>
          <cell r="I78">
            <v>12290</v>
          </cell>
          <cell r="J78">
            <v>12020</v>
          </cell>
          <cell r="K78">
            <v>11700</v>
          </cell>
          <cell r="L78">
            <v>11530</v>
          </cell>
          <cell r="M78">
            <v>11230</v>
          </cell>
          <cell r="N78">
            <v>11400</v>
          </cell>
          <cell r="O78">
            <v>13400</v>
          </cell>
          <cell r="P78">
            <v>16890</v>
          </cell>
          <cell r="Q78">
            <v>19840</v>
          </cell>
          <cell r="R78">
            <v>21690</v>
          </cell>
        </row>
        <row r="79">
          <cell r="A79" t="str">
            <v>Greenland</v>
          </cell>
          <cell r="B79" t="str">
            <v>..</v>
          </cell>
          <cell r="C79" t="str">
            <v>..</v>
          </cell>
          <cell r="D79" t="str">
            <v>..</v>
          </cell>
          <cell r="E79" t="str">
            <v>..</v>
          </cell>
          <cell r="F79" t="str">
            <v>..</v>
          </cell>
          <cell r="G79" t="str">
            <v>..</v>
          </cell>
          <cell r="H79" t="str">
            <v>..</v>
          </cell>
          <cell r="I79" t="str">
            <v>..</v>
          </cell>
          <cell r="J79" t="str">
            <v>..</v>
          </cell>
          <cell r="K79" t="str">
            <v>..</v>
          </cell>
          <cell r="L79" t="str">
            <v>..</v>
          </cell>
          <cell r="M79" t="str">
            <v>..</v>
          </cell>
          <cell r="N79" t="str">
            <v>..</v>
          </cell>
          <cell r="O79" t="str">
            <v>..</v>
          </cell>
          <cell r="P79" t="str">
            <v>..</v>
          </cell>
          <cell r="Q79" t="str">
            <v>..</v>
          </cell>
          <cell r="R79" t="str">
            <v>..</v>
          </cell>
        </row>
        <row r="80">
          <cell r="A80" t="str">
            <v>Grenada</v>
          </cell>
          <cell r="B80">
            <v>2310</v>
          </cell>
          <cell r="C80">
            <v>2480</v>
          </cell>
          <cell r="D80">
            <v>2560</v>
          </cell>
          <cell r="E80">
            <v>2530</v>
          </cell>
          <cell r="F80">
            <v>2650</v>
          </cell>
          <cell r="G80">
            <v>2730</v>
          </cell>
          <cell r="H80">
            <v>2840</v>
          </cell>
          <cell r="I80">
            <v>2930</v>
          </cell>
          <cell r="J80">
            <v>3020</v>
          </cell>
          <cell r="K80">
            <v>3360</v>
          </cell>
          <cell r="L80">
            <v>3660</v>
          </cell>
          <cell r="M80">
            <v>3390</v>
          </cell>
          <cell r="N80">
            <v>3340</v>
          </cell>
          <cell r="O80">
            <v>3790</v>
          </cell>
          <cell r="P80">
            <v>3860</v>
          </cell>
          <cell r="Q80">
            <v>4120</v>
          </cell>
          <cell r="R80">
            <v>4420</v>
          </cell>
        </row>
        <row r="81">
          <cell r="A81" t="str">
            <v>Guam</v>
          </cell>
          <cell r="B81" t="str">
            <v>..</v>
          </cell>
          <cell r="C81" t="str">
            <v>..</v>
          </cell>
          <cell r="D81" t="str">
            <v>..</v>
          </cell>
          <cell r="E81" t="str">
            <v>..</v>
          </cell>
          <cell r="F81" t="str">
            <v>..</v>
          </cell>
          <cell r="G81" t="str">
            <v>..</v>
          </cell>
          <cell r="H81" t="str">
            <v>..</v>
          </cell>
          <cell r="I81" t="str">
            <v>..</v>
          </cell>
          <cell r="J81" t="str">
            <v>..</v>
          </cell>
          <cell r="K81" t="str">
            <v>..</v>
          </cell>
          <cell r="L81" t="str">
            <v>..</v>
          </cell>
          <cell r="M81" t="str">
            <v>..</v>
          </cell>
          <cell r="N81" t="str">
            <v>..</v>
          </cell>
          <cell r="O81" t="str">
            <v>..</v>
          </cell>
          <cell r="P81" t="str">
            <v>..</v>
          </cell>
          <cell r="Q81" t="str">
            <v>..</v>
          </cell>
          <cell r="R81" t="str">
            <v>..</v>
          </cell>
        </row>
        <row r="82">
          <cell r="A82" t="str">
            <v>Guatemala</v>
          </cell>
          <cell r="B82">
            <v>950</v>
          </cell>
          <cell r="C82">
            <v>990</v>
          </cell>
          <cell r="D82">
            <v>1060</v>
          </cell>
          <cell r="E82">
            <v>1170</v>
          </cell>
          <cell r="F82">
            <v>1270</v>
          </cell>
          <cell r="G82">
            <v>1400</v>
          </cell>
          <cell r="H82">
            <v>1490</v>
          </cell>
          <cell r="I82">
            <v>1590</v>
          </cell>
          <cell r="J82">
            <v>1680</v>
          </cell>
          <cell r="K82">
            <v>1720</v>
          </cell>
          <cell r="L82">
            <v>1740</v>
          </cell>
          <cell r="M82">
            <v>1730</v>
          </cell>
          <cell r="N82">
            <v>1790</v>
          </cell>
          <cell r="O82">
            <v>1960</v>
          </cell>
          <cell r="P82">
            <v>2190</v>
          </cell>
          <cell r="Q82">
            <v>2400</v>
          </cell>
          <cell r="R82">
            <v>2640</v>
          </cell>
        </row>
        <row r="83">
          <cell r="A83" t="str">
            <v>Guinea</v>
          </cell>
          <cell r="B83">
            <v>430</v>
          </cell>
          <cell r="C83">
            <v>440</v>
          </cell>
          <cell r="D83">
            <v>470</v>
          </cell>
          <cell r="E83">
            <v>500</v>
          </cell>
          <cell r="F83">
            <v>490</v>
          </cell>
          <cell r="G83">
            <v>500</v>
          </cell>
          <cell r="H83">
            <v>510</v>
          </cell>
          <cell r="I83">
            <v>500</v>
          </cell>
          <cell r="J83">
            <v>470</v>
          </cell>
          <cell r="K83">
            <v>450</v>
          </cell>
          <cell r="L83">
            <v>410</v>
          </cell>
          <cell r="M83">
            <v>380</v>
          </cell>
          <cell r="N83">
            <v>370</v>
          </cell>
          <cell r="O83">
            <v>390</v>
          </cell>
          <cell r="P83">
            <v>440</v>
          </cell>
          <cell r="Q83">
            <v>440</v>
          </cell>
          <cell r="R83">
            <v>410</v>
          </cell>
        </row>
        <row r="84">
          <cell r="A84" t="str">
            <v>Guinea-Bissau</v>
          </cell>
          <cell r="B84">
            <v>220</v>
          </cell>
          <cell r="C84">
            <v>230</v>
          </cell>
          <cell r="D84">
            <v>230</v>
          </cell>
          <cell r="E84">
            <v>210</v>
          </cell>
          <cell r="F84">
            <v>200</v>
          </cell>
          <cell r="G84">
            <v>200</v>
          </cell>
          <cell r="H84">
            <v>220</v>
          </cell>
          <cell r="I84">
            <v>220</v>
          </cell>
          <cell r="J84">
            <v>140</v>
          </cell>
          <cell r="K84">
            <v>150</v>
          </cell>
          <cell r="L84">
            <v>160</v>
          </cell>
          <cell r="M84">
            <v>140</v>
          </cell>
          <cell r="N84">
            <v>130</v>
          </cell>
          <cell r="O84">
            <v>130</v>
          </cell>
          <cell r="P84">
            <v>160</v>
          </cell>
          <cell r="Q84">
            <v>180</v>
          </cell>
          <cell r="R84">
            <v>190</v>
          </cell>
        </row>
        <row r="85">
          <cell r="A85" t="str">
            <v>Guyana</v>
          </cell>
          <cell r="B85">
            <v>380</v>
          </cell>
          <cell r="C85">
            <v>390</v>
          </cell>
          <cell r="D85">
            <v>430</v>
          </cell>
          <cell r="E85">
            <v>500</v>
          </cell>
          <cell r="F85">
            <v>610</v>
          </cell>
          <cell r="G85">
            <v>730</v>
          </cell>
          <cell r="H85">
            <v>860</v>
          </cell>
          <cell r="I85">
            <v>910</v>
          </cell>
          <cell r="J85">
            <v>870</v>
          </cell>
          <cell r="K85">
            <v>890</v>
          </cell>
          <cell r="L85">
            <v>880</v>
          </cell>
          <cell r="M85">
            <v>870</v>
          </cell>
          <cell r="N85">
            <v>880</v>
          </cell>
          <cell r="O85">
            <v>910</v>
          </cell>
          <cell r="P85">
            <v>930</v>
          </cell>
          <cell r="Q85">
            <v>1030</v>
          </cell>
          <cell r="R85">
            <v>1130</v>
          </cell>
        </row>
        <row r="86">
          <cell r="A86" t="str">
            <v>Haiti</v>
          </cell>
          <cell r="B86">
            <v>390</v>
          </cell>
          <cell r="C86">
            <v>430</v>
          </cell>
          <cell r="D86">
            <v>320</v>
          </cell>
          <cell r="E86">
            <v>270</v>
          </cell>
          <cell r="F86">
            <v>250</v>
          </cell>
          <cell r="G86">
            <v>290</v>
          </cell>
          <cell r="H86">
            <v>390</v>
          </cell>
          <cell r="I86">
            <v>420</v>
          </cell>
          <cell r="J86">
            <v>430</v>
          </cell>
          <cell r="K86">
            <v>480</v>
          </cell>
          <cell r="L86">
            <v>500</v>
          </cell>
          <cell r="M86">
            <v>480</v>
          </cell>
          <cell r="N86">
            <v>440</v>
          </cell>
          <cell r="O86">
            <v>410</v>
          </cell>
          <cell r="P86">
            <v>420</v>
          </cell>
          <cell r="Q86">
            <v>460</v>
          </cell>
          <cell r="R86">
            <v>480</v>
          </cell>
        </row>
        <row r="87">
          <cell r="A87" t="str">
            <v>Heavily indebted poor countries (HIPC)</v>
          </cell>
          <cell r="B87">
            <v>348.71</v>
          </cell>
          <cell r="C87">
            <v>335.05</v>
          </cell>
          <cell r="D87">
            <v>321.43</v>
          </cell>
          <cell r="E87">
            <v>308.77999999999997</v>
          </cell>
          <cell r="F87">
            <v>274.19</v>
          </cell>
          <cell r="G87">
            <v>272.05</v>
          </cell>
          <cell r="H87">
            <v>281.39</v>
          </cell>
          <cell r="I87">
            <v>293.47000000000003</v>
          </cell>
          <cell r="J87">
            <v>291.66000000000003</v>
          </cell>
          <cell r="K87">
            <v>289.22000000000003</v>
          </cell>
          <cell r="L87">
            <v>281</v>
          </cell>
          <cell r="M87">
            <v>276.42</v>
          </cell>
          <cell r="N87">
            <v>273.73</v>
          </cell>
          <cell r="O87">
            <v>295.83999999999997</v>
          </cell>
          <cell r="P87">
            <v>339.09</v>
          </cell>
          <cell r="Q87">
            <v>383.6</v>
          </cell>
          <cell r="R87">
            <v>420.47</v>
          </cell>
        </row>
        <row r="88">
          <cell r="A88" t="str">
            <v>High income</v>
          </cell>
          <cell r="B88">
            <v>19402.740000000002</v>
          </cell>
          <cell r="C88">
            <v>20142.66</v>
          </cell>
          <cell r="D88">
            <v>21855.53</v>
          </cell>
          <cell r="E88">
            <v>22353.22</v>
          </cell>
          <cell r="F88">
            <v>23428.5</v>
          </cell>
          <cell r="G88">
            <v>24933.87</v>
          </cell>
          <cell r="H88">
            <v>26041.84</v>
          </cell>
          <cell r="I88">
            <v>26090.05</v>
          </cell>
          <cell r="J88">
            <v>25027.79</v>
          </cell>
          <cell r="K88">
            <v>25331.97</v>
          </cell>
          <cell r="L88">
            <v>26305.14</v>
          </cell>
          <cell r="M88">
            <v>26186.34</v>
          </cell>
          <cell r="N88">
            <v>25948.03</v>
          </cell>
          <cell r="O88">
            <v>27961.58</v>
          </cell>
          <cell r="P88">
            <v>31840.959999999999</v>
          </cell>
          <cell r="Q88">
            <v>34962.03</v>
          </cell>
          <cell r="R88">
            <v>36486.720000000001</v>
          </cell>
        </row>
        <row r="89">
          <cell r="A89" t="str">
            <v>High income: nonOECD</v>
          </cell>
          <cell r="B89">
            <v>8934.26</v>
          </cell>
          <cell r="C89">
            <v>9878.32</v>
          </cell>
          <cell r="D89">
            <v>11208.1</v>
          </cell>
          <cell r="E89">
            <v>11852.23</v>
          </cell>
          <cell r="F89">
            <v>12585.95</v>
          </cell>
          <cell r="G89">
            <v>13071.13</v>
          </cell>
          <cell r="H89">
            <v>13788.67</v>
          </cell>
          <cell r="I89">
            <v>14374.64</v>
          </cell>
          <cell r="J89">
            <v>13734.11</v>
          </cell>
          <cell r="K89">
            <v>13606.6</v>
          </cell>
          <cell r="L89">
            <v>14188.94</v>
          </cell>
          <cell r="M89">
            <v>14201.18</v>
          </cell>
          <cell r="N89">
            <v>14049.08</v>
          </cell>
          <cell r="O89">
            <v>14756.98</v>
          </cell>
          <cell r="P89">
            <v>16505.060000000001</v>
          </cell>
          <cell r="Q89">
            <v>18014.259999999998</v>
          </cell>
          <cell r="R89" t="str">
            <v>..</v>
          </cell>
        </row>
        <row r="90">
          <cell r="A90" t="str">
            <v>High income: OECD</v>
          </cell>
          <cell r="B90">
            <v>20206.53</v>
          </cell>
          <cell r="C90">
            <v>20936.009999999998</v>
          </cell>
          <cell r="D90">
            <v>22667.23</v>
          </cell>
          <cell r="E90">
            <v>23165.52</v>
          </cell>
          <cell r="F90">
            <v>24279.25</v>
          </cell>
          <cell r="G90">
            <v>25902.25</v>
          </cell>
          <cell r="H90">
            <v>27057.19</v>
          </cell>
          <cell r="I90">
            <v>27074.799999999999</v>
          </cell>
          <cell r="J90">
            <v>25987.89</v>
          </cell>
          <cell r="K90">
            <v>26336.43</v>
          </cell>
          <cell r="L90">
            <v>27354.1</v>
          </cell>
          <cell r="M90">
            <v>27236.93</v>
          </cell>
          <cell r="N90">
            <v>27001.66</v>
          </cell>
          <cell r="O90">
            <v>29142.85</v>
          </cell>
          <cell r="P90">
            <v>33223.97</v>
          </cell>
          <cell r="Q90">
            <v>36506.379999999997</v>
          </cell>
          <cell r="R90">
            <v>38120.04</v>
          </cell>
        </row>
        <row r="91">
          <cell r="A91" t="str">
            <v>Honduras</v>
          </cell>
          <cell r="B91">
            <v>700</v>
          </cell>
          <cell r="C91">
            <v>620</v>
          </cell>
          <cell r="D91">
            <v>610</v>
          </cell>
          <cell r="E91">
            <v>650</v>
          </cell>
          <cell r="F91">
            <v>620</v>
          </cell>
          <cell r="G91">
            <v>640</v>
          </cell>
          <cell r="H91">
            <v>660</v>
          </cell>
          <cell r="I91">
            <v>710</v>
          </cell>
          <cell r="J91">
            <v>730</v>
          </cell>
          <cell r="K91">
            <v>770</v>
          </cell>
          <cell r="L91">
            <v>860</v>
          </cell>
          <cell r="M91">
            <v>890</v>
          </cell>
          <cell r="N91">
            <v>910</v>
          </cell>
          <cell r="O91">
            <v>960</v>
          </cell>
          <cell r="P91">
            <v>1040</v>
          </cell>
          <cell r="Q91">
            <v>1120</v>
          </cell>
          <cell r="R91">
            <v>1200</v>
          </cell>
        </row>
        <row r="92">
          <cell r="A92" t="str">
            <v>Hong Kong, China</v>
          </cell>
          <cell r="B92">
            <v>12500</v>
          </cell>
          <cell r="C92">
            <v>14220</v>
          </cell>
          <cell r="D92">
            <v>16620</v>
          </cell>
          <cell r="E92">
            <v>19720</v>
          </cell>
          <cell r="F92">
            <v>21900</v>
          </cell>
          <cell r="G92">
            <v>23930</v>
          </cell>
          <cell r="H92">
            <v>24400</v>
          </cell>
          <cell r="I92">
            <v>26180</v>
          </cell>
          <cell r="J92">
            <v>25150</v>
          </cell>
          <cell r="K92">
            <v>25730</v>
          </cell>
          <cell r="L92">
            <v>26980</v>
          </cell>
          <cell r="M92">
            <v>26060</v>
          </cell>
          <cell r="N92">
            <v>24680</v>
          </cell>
          <cell r="O92">
            <v>25590</v>
          </cell>
          <cell r="P92">
            <v>27130</v>
          </cell>
          <cell r="Q92">
            <v>27690</v>
          </cell>
          <cell r="R92">
            <v>28460</v>
          </cell>
        </row>
        <row r="93">
          <cell r="A93" t="str">
            <v>Hungary</v>
          </cell>
          <cell r="B93">
            <v>2880</v>
          </cell>
          <cell r="C93">
            <v>2780</v>
          </cell>
          <cell r="D93">
            <v>3170</v>
          </cell>
          <cell r="E93">
            <v>3490</v>
          </cell>
          <cell r="F93">
            <v>3850</v>
          </cell>
          <cell r="G93">
            <v>4110</v>
          </cell>
          <cell r="H93">
            <v>4250</v>
          </cell>
          <cell r="I93">
            <v>4320</v>
          </cell>
          <cell r="J93">
            <v>4310</v>
          </cell>
          <cell r="K93">
            <v>4420</v>
          </cell>
          <cell r="L93">
            <v>4620</v>
          </cell>
          <cell r="M93">
            <v>4800</v>
          </cell>
          <cell r="N93">
            <v>5290</v>
          </cell>
          <cell r="O93">
            <v>6600</v>
          </cell>
          <cell r="P93">
            <v>8540</v>
          </cell>
          <cell r="Q93">
            <v>10210</v>
          </cell>
          <cell r="R93">
            <v>10950</v>
          </cell>
        </row>
        <row r="94">
          <cell r="A94" t="str">
            <v>IBRD only</v>
          </cell>
          <cell r="B94">
            <v>1296.57</v>
          </cell>
          <cell r="C94">
            <v>1389.71</v>
          </cell>
          <cell r="D94">
            <v>1475.96</v>
          </cell>
          <cell r="E94">
            <v>1533.97</v>
          </cell>
          <cell r="F94">
            <v>1616.53</v>
          </cell>
          <cell r="G94">
            <v>1750.6</v>
          </cell>
          <cell r="H94">
            <v>1933.96</v>
          </cell>
          <cell r="I94">
            <v>2069.4699999999998</v>
          </cell>
          <cell r="J94">
            <v>1963.44</v>
          </cell>
          <cell r="K94">
            <v>1909.39</v>
          </cell>
          <cell r="L94">
            <v>1976.51</v>
          </cell>
          <cell r="M94">
            <v>1992.59</v>
          </cell>
          <cell r="N94">
            <v>2028</v>
          </cell>
          <cell r="O94">
            <v>2206.46</v>
          </cell>
          <cell r="P94">
            <v>2570.65</v>
          </cell>
          <cell r="Q94">
            <v>2994.81</v>
          </cell>
          <cell r="R94">
            <v>3459.75</v>
          </cell>
        </row>
        <row r="95">
          <cell r="A95" t="str">
            <v>Iceland</v>
          </cell>
          <cell r="B95">
            <v>24140</v>
          </cell>
          <cell r="C95">
            <v>24560</v>
          </cell>
          <cell r="D95">
            <v>25790</v>
          </cell>
          <cell r="E95">
            <v>25400</v>
          </cell>
          <cell r="F95">
            <v>24960</v>
          </cell>
          <cell r="G95">
            <v>24740</v>
          </cell>
          <cell r="H95">
            <v>26470</v>
          </cell>
          <cell r="I95">
            <v>27580</v>
          </cell>
          <cell r="J95">
            <v>28210</v>
          </cell>
          <cell r="K95">
            <v>29420</v>
          </cell>
          <cell r="L95">
            <v>30580</v>
          </cell>
          <cell r="M95">
            <v>29380</v>
          </cell>
          <cell r="N95">
            <v>28860</v>
          </cell>
          <cell r="O95">
            <v>31570</v>
          </cell>
          <cell r="P95">
            <v>39800</v>
          </cell>
          <cell r="Q95">
            <v>48570</v>
          </cell>
          <cell r="R95">
            <v>50580</v>
          </cell>
        </row>
        <row r="96">
          <cell r="A96" t="str">
            <v>IDA blend</v>
          </cell>
          <cell r="B96">
            <v>442.04</v>
          </cell>
          <cell r="C96">
            <v>413.26</v>
          </cell>
          <cell r="D96">
            <v>407.35</v>
          </cell>
          <cell r="E96">
            <v>415.69</v>
          </cell>
          <cell r="F96">
            <v>441.56</v>
          </cell>
          <cell r="G96">
            <v>492.73</v>
          </cell>
          <cell r="H96">
            <v>535.89</v>
          </cell>
          <cell r="I96">
            <v>543.23</v>
          </cell>
          <cell r="J96">
            <v>476.75</v>
          </cell>
          <cell r="K96">
            <v>479.55</v>
          </cell>
          <cell r="L96">
            <v>487.73</v>
          </cell>
          <cell r="M96">
            <v>518.55999999999995</v>
          </cell>
          <cell r="N96">
            <v>534.36</v>
          </cell>
          <cell r="O96">
            <v>600.22</v>
          </cell>
          <cell r="P96">
            <v>705.44</v>
          </cell>
          <cell r="Q96">
            <v>813.89</v>
          </cell>
          <cell r="R96">
            <v>910.25</v>
          </cell>
        </row>
        <row r="97">
          <cell r="A97" t="str">
            <v>IDA only</v>
          </cell>
          <cell r="B97">
            <v>318.94</v>
          </cell>
          <cell r="C97">
            <v>312.08</v>
          </cell>
          <cell r="D97">
            <v>306.76</v>
          </cell>
          <cell r="E97">
            <v>291.25</v>
          </cell>
          <cell r="F97">
            <v>269.19</v>
          </cell>
          <cell r="G97">
            <v>277.89</v>
          </cell>
          <cell r="H97">
            <v>298.27</v>
          </cell>
          <cell r="I97">
            <v>318.27999999999997</v>
          </cell>
          <cell r="J97">
            <v>317.74</v>
          </cell>
          <cell r="K97">
            <v>317.52</v>
          </cell>
          <cell r="L97">
            <v>317.04000000000002</v>
          </cell>
          <cell r="M97">
            <v>323.51</v>
          </cell>
          <cell r="N97">
            <v>326.42</v>
          </cell>
          <cell r="O97">
            <v>355.74</v>
          </cell>
          <cell r="P97">
            <v>407.04</v>
          </cell>
          <cell r="Q97">
            <v>472.18</v>
          </cell>
          <cell r="R97">
            <v>532.64</v>
          </cell>
        </row>
        <row r="98">
          <cell r="A98" t="str">
            <v>IDA total</v>
          </cell>
          <cell r="B98">
            <v>392.63</v>
          </cell>
          <cell r="C98">
            <v>371.96</v>
          </cell>
          <cell r="D98">
            <v>366.07</v>
          </cell>
          <cell r="E98">
            <v>365.11</v>
          </cell>
          <cell r="F98">
            <v>372.19</v>
          </cell>
          <cell r="G98">
            <v>406.3</v>
          </cell>
          <cell r="H98">
            <v>439.94</v>
          </cell>
          <cell r="I98">
            <v>451.81</v>
          </cell>
          <cell r="J98">
            <v>411.29</v>
          </cell>
          <cell r="K98">
            <v>412.64</v>
          </cell>
          <cell r="L98">
            <v>417.13</v>
          </cell>
          <cell r="M98">
            <v>437.84</v>
          </cell>
          <cell r="N98">
            <v>448.06</v>
          </cell>
          <cell r="O98">
            <v>498.48</v>
          </cell>
          <cell r="P98">
            <v>580.86</v>
          </cell>
          <cell r="Q98">
            <v>670.55</v>
          </cell>
          <cell r="R98">
            <v>751.06</v>
          </cell>
        </row>
        <row r="99">
          <cell r="A99" t="str">
            <v>India</v>
          </cell>
          <cell r="B99">
            <v>390</v>
          </cell>
          <cell r="C99">
            <v>350</v>
          </cell>
          <cell r="D99">
            <v>330</v>
          </cell>
          <cell r="E99">
            <v>310</v>
          </cell>
          <cell r="F99">
            <v>330</v>
          </cell>
          <cell r="G99">
            <v>380</v>
          </cell>
          <cell r="H99">
            <v>410</v>
          </cell>
          <cell r="I99">
            <v>420</v>
          </cell>
          <cell r="J99">
            <v>420</v>
          </cell>
          <cell r="K99">
            <v>440</v>
          </cell>
          <cell r="L99">
            <v>450</v>
          </cell>
          <cell r="M99">
            <v>460</v>
          </cell>
          <cell r="N99">
            <v>470</v>
          </cell>
          <cell r="O99">
            <v>530</v>
          </cell>
          <cell r="P99">
            <v>630</v>
          </cell>
          <cell r="Q99">
            <v>730</v>
          </cell>
          <cell r="R99">
            <v>820</v>
          </cell>
        </row>
        <row r="100">
          <cell r="A100" t="str">
            <v>Indonesia</v>
          </cell>
          <cell r="B100">
            <v>620</v>
          </cell>
          <cell r="C100">
            <v>620</v>
          </cell>
          <cell r="D100">
            <v>680</v>
          </cell>
          <cell r="E100">
            <v>810</v>
          </cell>
          <cell r="F100">
            <v>900</v>
          </cell>
          <cell r="G100">
            <v>1010</v>
          </cell>
          <cell r="H100">
            <v>1120</v>
          </cell>
          <cell r="I100">
            <v>1120</v>
          </cell>
          <cell r="J100">
            <v>670</v>
          </cell>
          <cell r="K100">
            <v>590</v>
          </cell>
          <cell r="L100">
            <v>590</v>
          </cell>
          <cell r="M100">
            <v>740</v>
          </cell>
          <cell r="N100">
            <v>810</v>
          </cell>
          <cell r="O100">
            <v>920</v>
          </cell>
          <cell r="P100">
            <v>1110</v>
          </cell>
          <cell r="Q100">
            <v>1260</v>
          </cell>
          <cell r="R100">
            <v>1420</v>
          </cell>
        </row>
        <row r="101">
          <cell r="A101" t="str">
            <v>Iran</v>
          </cell>
          <cell r="B101">
            <v>2470</v>
          </cell>
          <cell r="C101" t="str">
            <v>..</v>
          </cell>
          <cell r="D101" t="str">
            <v>..</v>
          </cell>
          <cell r="E101" t="str">
            <v>..</v>
          </cell>
          <cell r="F101" t="str">
            <v>..</v>
          </cell>
          <cell r="G101">
            <v>1270</v>
          </cell>
          <cell r="H101">
            <v>1570</v>
          </cell>
          <cell r="I101">
            <v>1760</v>
          </cell>
          <cell r="J101">
            <v>1730</v>
          </cell>
          <cell r="K101">
            <v>1670</v>
          </cell>
          <cell r="L101">
            <v>1680</v>
          </cell>
          <cell r="M101">
            <v>1720</v>
          </cell>
          <cell r="N101">
            <v>1740</v>
          </cell>
          <cell r="O101">
            <v>1970</v>
          </cell>
          <cell r="P101">
            <v>2240</v>
          </cell>
          <cell r="Q101">
            <v>2600</v>
          </cell>
          <cell r="R101">
            <v>3000</v>
          </cell>
        </row>
        <row r="102">
          <cell r="A102" t="str">
            <v>Iraq</v>
          </cell>
          <cell r="B102" t="str">
            <v>..</v>
          </cell>
          <cell r="C102" t="str">
            <v>..</v>
          </cell>
          <cell r="D102" t="str">
            <v>..</v>
          </cell>
          <cell r="E102" t="str">
            <v>..</v>
          </cell>
          <cell r="F102" t="str">
            <v>..</v>
          </cell>
          <cell r="G102" t="str">
            <v>..</v>
          </cell>
          <cell r="H102" t="str">
            <v>..</v>
          </cell>
          <cell r="I102" t="str">
            <v>..</v>
          </cell>
          <cell r="J102" t="str">
            <v>..</v>
          </cell>
          <cell r="K102" t="str">
            <v>..</v>
          </cell>
          <cell r="L102" t="str">
            <v>..</v>
          </cell>
          <cell r="M102" t="str">
            <v>..</v>
          </cell>
          <cell r="N102" t="str">
            <v>..</v>
          </cell>
          <cell r="O102" t="str">
            <v>..</v>
          </cell>
          <cell r="P102" t="str">
            <v>..</v>
          </cell>
          <cell r="Q102" t="str">
            <v>..</v>
          </cell>
          <cell r="R102" t="str">
            <v>..</v>
          </cell>
        </row>
        <row r="103">
          <cell r="A103" t="str">
            <v>Ireland</v>
          </cell>
          <cell r="B103">
            <v>12060</v>
          </cell>
          <cell r="C103">
            <v>12600</v>
          </cell>
          <cell r="D103">
            <v>13870</v>
          </cell>
          <cell r="E103">
            <v>14040</v>
          </cell>
          <cell r="F103">
            <v>14910</v>
          </cell>
          <cell r="G103">
            <v>16210</v>
          </cell>
          <cell r="H103">
            <v>18230</v>
          </cell>
          <cell r="I103">
            <v>20070</v>
          </cell>
          <cell r="J103">
            <v>20780</v>
          </cell>
          <cell r="K103">
            <v>21930</v>
          </cell>
          <cell r="L103">
            <v>23120</v>
          </cell>
          <cell r="M103">
            <v>23030</v>
          </cell>
          <cell r="N103">
            <v>23600</v>
          </cell>
          <cell r="O103">
            <v>28430</v>
          </cell>
          <cell r="P103">
            <v>35010</v>
          </cell>
          <cell r="Q103">
            <v>41140</v>
          </cell>
          <cell r="R103">
            <v>45580</v>
          </cell>
        </row>
        <row r="104">
          <cell r="A104" t="str">
            <v>Isle of Man</v>
          </cell>
          <cell r="B104" t="str">
            <v>..</v>
          </cell>
          <cell r="C104" t="str">
            <v>..</v>
          </cell>
          <cell r="D104" t="str">
            <v>..</v>
          </cell>
          <cell r="E104" t="str">
            <v>..</v>
          </cell>
          <cell r="F104" t="str">
            <v>..</v>
          </cell>
          <cell r="G104" t="str">
            <v>..</v>
          </cell>
          <cell r="H104" t="str">
            <v>..</v>
          </cell>
          <cell r="I104" t="str">
            <v>..</v>
          </cell>
          <cell r="J104" t="str">
            <v>..</v>
          </cell>
          <cell r="K104" t="str">
            <v>..</v>
          </cell>
          <cell r="L104" t="str">
            <v>..</v>
          </cell>
          <cell r="M104" t="str">
            <v>..</v>
          </cell>
          <cell r="N104">
            <v>24700</v>
          </cell>
          <cell r="O104">
            <v>28620</v>
          </cell>
          <cell r="P104" t="str">
            <v>..</v>
          </cell>
          <cell r="Q104" t="str">
            <v>..</v>
          </cell>
          <cell r="R104" t="str">
            <v>..</v>
          </cell>
        </row>
        <row r="105">
          <cell r="A105" t="str">
            <v>Israel</v>
          </cell>
          <cell r="B105">
            <v>10860</v>
          </cell>
          <cell r="C105">
            <v>11490</v>
          </cell>
          <cell r="D105">
            <v>12590</v>
          </cell>
          <cell r="E105">
            <v>13070</v>
          </cell>
          <cell r="F105">
            <v>13830</v>
          </cell>
          <cell r="G105">
            <v>14780</v>
          </cell>
          <cell r="H105">
            <v>16420</v>
          </cell>
          <cell r="I105">
            <v>17010</v>
          </cell>
          <cell r="J105">
            <v>16840</v>
          </cell>
          <cell r="K105">
            <v>16500</v>
          </cell>
          <cell r="L105">
            <v>17090</v>
          </cell>
          <cell r="M105">
            <v>16940</v>
          </cell>
          <cell r="N105">
            <v>16040</v>
          </cell>
          <cell r="O105">
            <v>16320</v>
          </cell>
          <cell r="P105">
            <v>17350</v>
          </cell>
          <cell r="Q105">
            <v>18580</v>
          </cell>
          <cell r="R105" t="str">
            <v>..</v>
          </cell>
        </row>
        <row r="106">
          <cell r="A106" t="str">
            <v>Italy</v>
          </cell>
          <cell r="B106">
            <v>17900</v>
          </cell>
          <cell r="C106">
            <v>19510</v>
          </cell>
          <cell r="D106">
            <v>21960</v>
          </cell>
          <cell r="E106">
            <v>20640</v>
          </cell>
          <cell r="F106">
            <v>19930</v>
          </cell>
          <cell r="G106">
            <v>19750</v>
          </cell>
          <cell r="H106">
            <v>20790</v>
          </cell>
          <cell r="I106">
            <v>21320</v>
          </cell>
          <cell r="J106">
            <v>21240</v>
          </cell>
          <cell r="K106">
            <v>21050</v>
          </cell>
          <cell r="L106">
            <v>20900</v>
          </cell>
          <cell r="M106">
            <v>20180</v>
          </cell>
          <cell r="N106">
            <v>19760</v>
          </cell>
          <cell r="O106">
            <v>22170</v>
          </cell>
          <cell r="P106">
            <v>26670</v>
          </cell>
          <cell r="Q106">
            <v>30250</v>
          </cell>
          <cell r="R106">
            <v>32020</v>
          </cell>
        </row>
        <row r="107">
          <cell r="A107" t="str">
            <v>Jamaica</v>
          </cell>
          <cell r="B107">
            <v>1790</v>
          </cell>
          <cell r="C107">
            <v>1770</v>
          </cell>
          <cell r="D107">
            <v>1630</v>
          </cell>
          <cell r="E107">
            <v>1810</v>
          </cell>
          <cell r="F107">
            <v>1830</v>
          </cell>
          <cell r="G107">
            <v>2130</v>
          </cell>
          <cell r="H107">
            <v>2320</v>
          </cell>
          <cell r="I107">
            <v>2540</v>
          </cell>
          <cell r="J107">
            <v>2660</v>
          </cell>
          <cell r="K107">
            <v>2830</v>
          </cell>
          <cell r="L107">
            <v>2930</v>
          </cell>
          <cell r="M107">
            <v>2940</v>
          </cell>
          <cell r="N107">
            <v>2950</v>
          </cell>
          <cell r="O107">
            <v>3110</v>
          </cell>
          <cell r="P107">
            <v>3320</v>
          </cell>
          <cell r="Q107">
            <v>3420</v>
          </cell>
          <cell r="R107">
            <v>3480</v>
          </cell>
        </row>
        <row r="108">
          <cell r="A108" t="str">
            <v>Japan</v>
          </cell>
          <cell r="B108">
            <v>26580</v>
          </cell>
          <cell r="C108">
            <v>27330</v>
          </cell>
          <cell r="D108">
            <v>29260</v>
          </cell>
          <cell r="E108">
            <v>32220</v>
          </cell>
          <cell r="F108">
            <v>35630</v>
          </cell>
          <cell r="G108">
            <v>40220</v>
          </cell>
          <cell r="H108">
            <v>41240</v>
          </cell>
          <cell r="I108">
            <v>38420</v>
          </cell>
          <cell r="J108">
            <v>32870</v>
          </cell>
          <cell r="K108">
            <v>32220</v>
          </cell>
          <cell r="L108">
            <v>34490</v>
          </cell>
          <cell r="M108">
            <v>35050</v>
          </cell>
          <cell r="N108">
            <v>33130</v>
          </cell>
          <cell r="O108">
            <v>33430</v>
          </cell>
          <cell r="P108">
            <v>36540</v>
          </cell>
          <cell r="Q108">
            <v>38950</v>
          </cell>
          <cell r="R108">
            <v>38410</v>
          </cell>
        </row>
        <row r="109">
          <cell r="A109" t="str">
            <v>Jordan</v>
          </cell>
          <cell r="B109">
            <v>1390</v>
          </cell>
          <cell r="C109">
            <v>1120</v>
          </cell>
          <cell r="D109">
            <v>1330</v>
          </cell>
          <cell r="E109">
            <v>1380</v>
          </cell>
          <cell r="F109">
            <v>1450</v>
          </cell>
          <cell r="G109">
            <v>1560</v>
          </cell>
          <cell r="H109">
            <v>1570</v>
          </cell>
          <cell r="I109">
            <v>1580</v>
          </cell>
          <cell r="J109">
            <v>1590</v>
          </cell>
          <cell r="K109">
            <v>1650</v>
          </cell>
          <cell r="L109">
            <v>1790</v>
          </cell>
          <cell r="M109">
            <v>1850</v>
          </cell>
          <cell r="N109">
            <v>1890</v>
          </cell>
          <cell r="O109">
            <v>2000</v>
          </cell>
          <cell r="P109">
            <v>2260</v>
          </cell>
          <cell r="Q109">
            <v>2490</v>
          </cell>
          <cell r="R109">
            <v>2660</v>
          </cell>
        </row>
        <row r="110">
          <cell r="A110" t="str">
            <v>Kazakhstan</v>
          </cell>
          <cell r="B110" t="str">
            <v>..</v>
          </cell>
          <cell r="C110" t="str">
            <v>..</v>
          </cell>
          <cell r="D110">
            <v>1480</v>
          </cell>
          <cell r="E110">
            <v>1430</v>
          </cell>
          <cell r="F110">
            <v>1310</v>
          </cell>
          <cell r="G110">
            <v>1280</v>
          </cell>
          <cell r="H110">
            <v>1340</v>
          </cell>
          <cell r="I110">
            <v>1390</v>
          </cell>
          <cell r="J110">
            <v>1390</v>
          </cell>
          <cell r="K110">
            <v>1290</v>
          </cell>
          <cell r="L110">
            <v>1270</v>
          </cell>
          <cell r="M110">
            <v>1350</v>
          </cell>
          <cell r="N110">
            <v>1520</v>
          </cell>
          <cell r="O110">
            <v>1800</v>
          </cell>
          <cell r="P110">
            <v>2300</v>
          </cell>
          <cell r="Q110">
            <v>2940</v>
          </cell>
          <cell r="R110">
            <v>3790</v>
          </cell>
        </row>
        <row r="111">
          <cell r="A111" t="str">
            <v>Kenya</v>
          </cell>
          <cell r="B111">
            <v>380</v>
          </cell>
          <cell r="C111">
            <v>350</v>
          </cell>
          <cell r="D111">
            <v>330</v>
          </cell>
          <cell r="E111">
            <v>270</v>
          </cell>
          <cell r="F111">
            <v>260</v>
          </cell>
          <cell r="G111">
            <v>270</v>
          </cell>
          <cell r="H111">
            <v>340</v>
          </cell>
          <cell r="I111">
            <v>400</v>
          </cell>
          <cell r="J111">
            <v>440</v>
          </cell>
          <cell r="K111">
            <v>440</v>
          </cell>
          <cell r="L111">
            <v>430</v>
          </cell>
          <cell r="M111">
            <v>410</v>
          </cell>
          <cell r="N111">
            <v>400</v>
          </cell>
          <cell r="O111">
            <v>420</v>
          </cell>
          <cell r="P111">
            <v>470</v>
          </cell>
          <cell r="Q111">
            <v>540</v>
          </cell>
          <cell r="R111">
            <v>580</v>
          </cell>
        </row>
        <row r="112">
          <cell r="A112" t="str">
            <v>Kiribati</v>
          </cell>
          <cell r="B112">
            <v>720</v>
          </cell>
          <cell r="C112">
            <v>830</v>
          </cell>
          <cell r="D112">
            <v>820</v>
          </cell>
          <cell r="E112">
            <v>790</v>
          </cell>
          <cell r="F112">
            <v>850</v>
          </cell>
          <cell r="G112">
            <v>940</v>
          </cell>
          <cell r="H112">
            <v>890</v>
          </cell>
          <cell r="I112">
            <v>1150</v>
          </cell>
          <cell r="J112">
            <v>1150</v>
          </cell>
          <cell r="K112">
            <v>1100</v>
          </cell>
          <cell r="L112">
            <v>1030</v>
          </cell>
          <cell r="M112">
            <v>1040</v>
          </cell>
          <cell r="N112">
            <v>1040</v>
          </cell>
          <cell r="O112">
            <v>980</v>
          </cell>
          <cell r="P112">
            <v>1070</v>
          </cell>
          <cell r="Q112">
            <v>1170</v>
          </cell>
          <cell r="R112">
            <v>1230</v>
          </cell>
        </row>
        <row r="113">
          <cell r="A113" t="str">
            <v>Korea, Dem. Rep.</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t="str">
            <v>..</v>
          </cell>
          <cell r="O113" t="str">
            <v>..</v>
          </cell>
          <cell r="P113" t="str">
            <v>..</v>
          </cell>
          <cell r="Q113" t="str">
            <v>..</v>
          </cell>
          <cell r="R113" t="str">
            <v>..</v>
          </cell>
        </row>
        <row r="114">
          <cell r="A114" t="str">
            <v>Korea, Rep.</v>
          </cell>
          <cell r="B114">
            <v>6000</v>
          </cell>
          <cell r="C114">
            <v>6980</v>
          </cell>
          <cell r="D114">
            <v>7700</v>
          </cell>
          <cell r="E114">
            <v>8330</v>
          </cell>
          <cell r="F114">
            <v>9270</v>
          </cell>
          <cell r="G114">
            <v>10770</v>
          </cell>
          <cell r="H114">
            <v>12070</v>
          </cell>
          <cell r="I114">
            <v>12190</v>
          </cell>
          <cell r="J114">
            <v>9200</v>
          </cell>
          <cell r="K114">
            <v>9220</v>
          </cell>
          <cell r="L114">
            <v>9800</v>
          </cell>
          <cell r="M114">
            <v>10580</v>
          </cell>
          <cell r="N114">
            <v>11280</v>
          </cell>
          <cell r="O114">
            <v>12060</v>
          </cell>
          <cell r="P114">
            <v>14030</v>
          </cell>
          <cell r="Q114">
            <v>15880</v>
          </cell>
          <cell r="R114">
            <v>17690</v>
          </cell>
        </row>
        <row r="115">
          <cell r="A115" t="str">
            <v>Kuwait</v>
          </cell>
          <cell r="B115" t="str">
            <v>..</v>
          </cell>
          <cell r="C115" t="str">
            <v>..</v>
          </cell>
          <cell r="D115" t="str">
            <v>..</v>
          </cell>
          <cell r="E115" t="str">
            <v>..</v>
          </cell>
          <cell r="F115" t="str">
            <v>..</v>
          </cell>
          <cell r="G115">
            <v>18290</v>
          </cell>
          <cell r="H115">
            <v>17930</v>
          </cell>
          <cell r="I115">
            <v>18560</v>
          </cell>
          <cell r="J115">
            <v>17770</v>
          </cell>
          <cell r="K115">
            <v>15630</v>
          </cell>
          <cell r="L115">
            <v>16790</v>
          </cell>
          <cell r="M115">
            <v>17320</v>
          </cell>
          <cell r="N115">
            <v>17590</v>
          </cell>
          <cell r="O115">
            <v>20050</v>
          </cell>
          <cell r="P115">
            <v>24540</v>
          </cell>
          <cell r="Q115">
            <v>30630</v>
          </cell>
          <cell r="R115" t="str">
            <v>..</v>
          </cell>
        </row>
        <row r="116">
          <cell r="A116" t="str">
            <v>Kyrgyz Republic</v>
          </cell>
          <cell r="B116" t="str">
            <v>..</v>
          </cell>
          <cell r="C116" t="str">
            <v>..</v>
          </cell>
          <cell r="D116">
            <v>510</v>
          </cell>
          <cell r="E116">
            <v>450</v>
          </cell>
          <cell r="F116">
            <v>370</v>
          </cell>
          <cell r="G116">
            <v>350</v>
          </cell>
          <cell r="H116">
            <v>380</v>
          </cell>
          <cell r="I116">
            <v>390</v>
          </cell>
          <cell r="J116">
            <v>350</v>
          </cell>
          <cell r="K116">
            <v>300</v>
          </cell>
          <cell r="L116">
            <v>280</v>
          </cell>
          <cell r="M116">
            <v>280</v>
          </cell>
          <cell r="N116">
            <v>290</v>
          </cell>
          <cell r="O116">
            <v>340</v>
          </cell>
          <cell r="P116">
            <v>400</v>
          </cell>
          <cell r="Q116">
            <v>450</v>
          </cell>
          <cell r="R116">
            <v>490</v>
          </cell>
        </row>
        <row r="117">
          <cell r="A117" t="str">
            <v>Lao PDR</v>
          </cell>
          <cell r="B117">
            <v>200</v>
          </cell>
          <cell r="C117">
            <v>220</v>
          </cell>
          <cell r="D117">
            <v>260</v>
          </cell>
          <cell r="E117">
            <v>290</v>
          </cell>
          <cell r="F117">
            <v>320</v>
          </cell>
          <cell r="G117">
            <v>360</v>
          </cell>
          <cell r="H117">
            <v>390</v>
          </cell>
          <cell r="I117">
            <v>380</v>
          </cell>
          <cell r="J117">
            <v>310</v>
          </cell>
          <cell r="K117">
            <v>290</v>
          </cell>
          <cell r="L117">
            <v>290</v>
          </cell>
          <cell r="M117">
            <v>310</v>
          </cell>
          <cell r="N117">
            <v>330</v>
          </cell>
          <cell r="O117">
            <v>350</v>
          </cell>
          <cell r="P117">
            <v>420</v>
          </cell>
          <cell r="Q117">
            <v>450</v>
          </cell>
          <cell r="R117">
            <v>500</v>
          </cell>
        </row>
        <row r="118">
          <cell r="A118" t="str">
            <v>Latin America &amp; Caribbean</v>
          </cell>
          <cell r="B118">
            <v>2237.4499999999998</v>
          </cell>
          <cell r="C118">
            <v>2476.52</v>
          </cell>
          <cell r="D118">
            <v>2756.12</v>
          </cell>
          <cell r="E118">
            <v>2920.17</v>
          </cell>
          <cell r="F118">
            <v>3191.33</v>
          </cell>
          <cell r="G118">
            <v>3359.49</v>
          </cell>
          <cell r="H118">
            <v>3687.49</v>
          </cell>
          <cell r="I118">
            <v>3993.62</v>
          </cell>
          <cell r="J118">
            <v>3969.86</v>
          </cell>
          <cell r="K118">
            <v>3732.03</v>
          </cell>
          <cell r="L118">
            <v>3770.13</v>
          </cell>
          <cell r="M118">
            <v>3626.77</v>
          </cell>
          <cell r="N118">
            <v>3364.11</v>
          </cell>
          <cell r="O118">
            <v>3362.4</v>
          </cell>
          <cell r="P118">
            <v>3687.85</v>
          </cell>
          <cell r="Q118">
            <v>4156.5200000000004</v>
          </cell>
          <cell r="R118">
            <v>4767.34</v>
          </cell>
        </row>
        <row r="119">
          <cell r="A119" t="str">
            <v>Latvia</v>
          </cell>
          <cell r="B119">
            <v>2790</v>
          </cell>
          <cell r="C119">
            <v>2540</v>
          </cell>
          <cell r="D119">
            <v>1840</v>
          </cell>
          <cell r="E119">
            <v>1810</v>
          </cell>
          <cell r="F119">
            <v>1950</v>
          </cell>
          <cell r="G119">
            <v>2050</v>
          </cell>
          <cell r="H119">
            <v>2260</v>
          </cell>
          <cell r="I119">
            <v>2510</v>
          </cell>
          <cell r="J119">
            <v>2650</v>
          </cell>
          <cell r="K119">
            <v>2840</v>
          </cell>
          <cell r="L119">
            <v>3220</v>
          </cell>
          <cell r="M119">
            <v>3550</v>
          </cell>
          <cell r="N119">
            <v>3840</v>
          </cell>
          <cell r="O119">
            <v>4450</v>
          </cell>
          <cell r="P119">
            <v>5450</v>
          </cell>
          <cell r="Q119">
            <v>6760</v>
          </cell>
          <cell r="R119">
            <v>8100</v>
          </cell>
        </row>
        <row r="120">
          <cell r="A120" t="str">
            <v>Least developed countries: UN classification</v>
          </cell>
          <cell r="B120">
            <v>308.75</v>
          </cell>
          <cell r="C120">
            <v>302.77</v>
          </cell>
          <cell r="D120">
            <v>283.39</v>
          </cell>
          <cell r="E120">
            <v>269.22000000000003</v>
          </cell>
          <cell r="F120">
            <v>242.02</v>
          </cell>
          <cell r="G120">
            <v>247.64</v>
          </cell>
          <cell r="H120">
            <v>258.49</v>
          </cell>
          <cell r="I120">
            <v>272.10000000000002</v>
          </cell>
          <cell r="J120">
            <v>270.91000000000003</v>
          </cell>
          <cell r="K120">
            <v>269.82</v>
          </cell>
          <cell r="L120">
            <v>271.10000000000002</v>
          </cell>
          <cell r="M120">
            <v>272.11</v>
          </cell>
          <cell r="N120">
            <v>276.61</v>
          </cell>
          <cell r="O120">
            <v>296.2</v>
          </cell>
          <cell r="P120">
            <v>338.52</v>
          </cell>
          <cell r="Q120">
            <v>389.34</v>
          </cell>
          <cell r="R120">
            <v>435.95</v>
          </cell>
        </row>
        <row r="121">
          <cell r="A121" t="str">
            <v>Lebanon</v>
          </cell>
          <cell r="B121">
            <v>1230</v>
          </cell>
          <cell r="C121">
            <v>1610</v>
          </cell>
          <cell r="D121">
            <v>1640</v>
          </cell>
          <cell r="E121">
            <v>1970</v>
          </cell>
          <cell r="F121">
            <v>2490</v>
          </cell>
          <cell r="G121">
            <v>3140</v>
          </cell>
          <cell r="H121">
            <v>3620</v>
          </cell>
          <cell r="I121">
            <v>3990</v>
          </cell>
          <cell r="J121">
            <v>4230</v>
          </cell>
          <cell r="K121">
            <v>4420</v>
          </cell>
          <cell r="L121">
            <v>4590</v>
          </cell>
          <cell r="M121">
            <v>4570</v>
          </cell>
          <cell r="N121">
            <v>4510</v>
          </cell>
          <cell r="O121">
            <v>4830</v>
          </cell>
          <cell r="P121">
            <v>5550</v>
          </cell>
          <cell r="Q121">
            <v>5510</v>
          </cell>
          <cell r="R121">
            <v>5490</v>
          </cell>
        </row>
        <row r="122">
          <cell r="A122" t="str">
            <v>Lesotho</v>
          </cell>
          <cell r="B122">
            <v>640</v>
          </cell>
          <cell r="C122">
            <v>640</v>
          </cell>
          <cell r="D122">
            <v>720</v>
          </cell>
          <cell r="E122">
            <v>760</v>
          </cell>
          <cell r="F122">
            <v>770</v>
          </cell>
          <cell r="G122">
            <v>780</v>
          </cell>
          <cell r="H122">
            <v>790</v>
          </cell>
          <cell r="I122">
            <v>810</v>
          </cell>
          <cell r="J122">
            <v>670</v>
          </cell>
          <cell r="K122">
            <v>650</v>
          </cell>
          <cell r="L122">
            <v>630</v>
          </cell>
          <cell r="M122">
            <v>580</v>
          </cell>
          <cell r="N122">
            <v>530</v>
          </cell>
          <cell r="O122">
            <v>580</v>
          </cell>
          <cell r="P122">
            <v>720</v>
          </cell>
          <cell r="Q122">
            <v>930</v>
          </cell>
          <cell r="R122">
            <v>1030</v>
          </cell>
        </row>
        <row r="123">
          <cell r="A123" t="str">
            <v>Liberia</v>
          </cell>
          <cell r="B123" t="str">
            <v>..</v>
          </cell>
          <cell r="C123" t="str">
            <v>..</v>
          </cell>
          <cell r="D123" t="str">
            <v>..</v>
          </cell>
          <cell r="E123" t="str">
            <v>..</v>
          </cell>
          <cell r="F123" t="str">
            <v>..</v>
          </cell>
          <cell r="G123" t="str">
            <v>..</v>
          </cell>
          <cell r="H123" t="str">
            <v>..</v>
          </cell>
          <cell r="I123">
            <v>110</v>
          </cell>
          <cell r="J123">
            <v>130</v>
          </cell>
          <cell r="K123">
            <v>120</v>
          </cell>
          <cell r="L123">
            <v>130</v>
          </cell>
          <cell r="M123">
            <v>130</v>
          </cell>
          <cell r="N123">
            <v>140</v>
          </cell>
          <cell r="O123">
            <v>110</v>
          </cell>
          <cell r="P123">
            <v>110</v>
          </cell>
          <cell r="Q123">
            <v>120</v>
          </cell>
          <cell r="R123">
            <v>140</v>
          </cell>
        </row>
        <row r="124">
          <cell r="A124" t="str">
            <v>Libya</v>
          </cell>
          <cell r="B124" t="str">
            <v>..</v>
          </cell>
          <cell r="C124" t="str">
            <v>..</v>
          </cell>
          <cell r="D124" t="str">
            <v>..</v>
          </cell>
          <cell r="E124" t="str">
            <v>..</v>
          </cell>
          <cell r="F124" t="str">
            <v>..</v>
          </cell>
          <cell r="G124" t="str">
            <v>..</v>
          </cell>
          <cell r="H124" t="str">
            <v>..</v>
          </cell>
          <cell r="I124" t="str">
            <v>..</v>
          </cell>
          <cell r="J124" t="str">
            <v>..</v>
          </cell>
          <cell r="K124" t="str">
            <v>..</v>
          </cell>
          <cell r="L124" t="str">
            <v>..</v>
          </cell>
          <cell r="M124" t="str">
            <v>..</v>
          </cell>
          <cell r="N124" t="str">
            <v>..</v>
          </cell>
          <cell r="O124">
            <v>4320</v>
          </cell>
          <cell r="P124">
            <v>4470</v>
          </cell>
          <cell r="Q124">
            <v>5930</v>
          </cell>
          <cell r="R124">
            <v>7380</v>
          </cell>
        </row>
        <row r="125">
          <cell r="A125" t="str">
            <v>Liechtenstein</v>
          </cell>
          <cell r="B125" t="str">
            <v>..</v>
          </cell>
          <cell r="C125" t="str">
            <v>..</v>
          </cell>
          <cell r="D125" t="str">
            <v>..</v>
          </cell>
          <cell r="E125" t="str">
            <v>..</v>
          </cell>
          <cell r="F125" t="str">
            <v>..</v>
          </cell>
          <cell r="G125" t="str">
            <v>..</v>
          </cell>
          <cell r="H125" t="str">
            <v>..</v>
          </cell>
          <cell r="I125" t="str">
            <v>..</v>
          </cell>
          <cell r="J125" t="str">
            <v>..</v>
          </cell>
          <cell r="K125" t="str">
            <v>..</v>
          </cell>
          <cell r="L125" t="str">
            <v>..</v>
          </cell>
          <cell r="M125" t="str">
            <v>..</v>
          </cell>
          <cell r="N125" t="str">
            <v>..</v>
          </cell>
          <cell r="O125" t="str">
            <v>..</v>
          </cell>
          <cell r="P125" t="str">
            <v>..</v>
          </cell>
          <cell r="Q125" t="str">
            <v>..</v>
          </cell>
          <cell r="R125" t="str">
            <v>..</v>
          </cell>
        </row>
        <row r="126">
          <cell r="A126" t="str">
            <v>Lithuania</v>
          </cell>
          <cell r="B126" t="str">
            <v>..</v>
          </cell>
          <cell r="C126" t="str">
            <v>..</v>
          </cell>
          <cell r="D126">
            <v>2310</v>
          </cell>
          <cell r="E126">
            <v>2030</v>
          </cell>
          <cell r="F126">
            <v>1910</v>
          </cell>
          <cell r="G126">
            <v>2060</v>
          </cell>
          <cell r="H126">
            <v>2160</v>
          </cell>
          <cell r="I126">
            <v>2350</v>
          </cell>
          <cell r="J126">
            <v>2600</v>
          </cell>
          <cell r="K126">
            <v>2720</v>
          </cell>
          <cell r="L126">
            <v>3020</v>
          </cell>
          <cell r="M126">
            <v>3270</v>
          </cell>
          <cell r="N126">
            <v>3630</v>
          </cell>
          <cell r="O126">
            <v>4330</v>
          </cell>
          <cell r="P126">
            <v>5560</v>
          </cell>
          <cell r="Q126">
            <v>6910</v>
          </cell>
          <cell r="R126">
            <v>7870</v>
          </cell>
        </row>
        <row r="127">
          <cell r="A127" t="str">
            <v>Low &amp; middle income</v>
          </cell>
          <cell r="B127">
            <v>841.3</v>
          </cell>
          <cell r="C127">
            <v>866.47</v>
          </cell>
          <cell r="D127">
            <v>900.96</v>
          </cell>
          <cell r="E127">
            <v>924.21</v>
          </cell>
          <cell r="F127">
            <v>960.99</v>
          </cell>
          <cell r="G127">
            <v>1031.79</v>
          </cell>
          <cell r="H127">
            <v>1130.23</v>
          </cell>
          <cell r="I127">
            <v>1204.1600000000001</v>
          </cell>
          <cell r="J127">
            <v>1156.3800000000001</v>
          </cell>
          <cell r="K127">
            <v>1125.83</v>
          </cell>
          <cell r="L127">
            <v>1155.27</v>
          </cell>
          <cell r="M127">
            <v>1163.75</v>
          </cell>
          <cell r="N127">
            <v>1178.3800000000001</v>
          </cell>
          <cell r="O127">
            <v>1287.33</v>
          </cell>
          <cell r="P127">
            <v>1497.7</v>
          </cell>
          <cell r="Q127">
            <v>1742.25</v>
          </cell>
          <cell r="R127">
            <v>1999.93</v>
          </cell>
        </row>
        <row r="128">
          <cell r="A128" t="str">
            <v>Low income</v>
          </cell>
          <cell r="B128">
            <v>353.38</v>
          </cell>
          <cell r="C128">
            <v>330.6</v>
          </cell>
          <cell r="D128">
            <v>318.47000000000003</v>
          </cell>
          <cell r="E128">
            <v>304.70999999999998</v>
          </cell>
          <cell r="F128">
            <v>306.19</v>
          </cell>
          <cell r="G128">
            <v>332.5</v>
          </cell>
          <cell r="H128">
            <v>358.9</v>
          </cell>
          <cell r="I128">
            <v>369.94</v>
          </cell>
          <cell r="J128">
            <v>368.01</v>
          </cell>
          <cell r="K128">
            <v>378.26</v>
          </cell>
          <cell r="L128">
            <v>382.05</v>
          </cell>
          <cell r="M128">
            <v>390.87</v>
          </cell>
          <cell r="N128">
            <v>393.65</v>
          </cell>
          <cell r="O128">
            <v>436.8</v>
          </cell>
          <cell r="P128">
            <v>505.77</v>
          </cell>
          <cell r="Q128">
            <v>584.20000000000005</v>
          </cell>
          <cell r="R128">
            <v>650.1</v>
          </cell>
        </row>
        <row r="129">
          <cell r="A129" t="str">
            <v>Lower middle income</v>
          </cell>
          <cell r="B129">
            <v>586.71</v>
          </cell>
          <cell r="C129">
            <v>606</v>
          </cell>
          <cell r="D129">
            <v>653</v>
          </cell>
          <cell r="E129">
            <v>687.58</v>
          </cell>
          <cell r="F129">
            <v>745.9</v>
          </cell>
          <cell r="G129">
            <v>835.92</v>
          </cell>
          <cell r="H129">
            <v>956.14</v>
          </cell>
          <cell r="I129">
            <v>1032.1300000000001</v>
          </cell>
          <cell r="J129">
            <v>989.39</v>
          </cell>
          <cell r="K129">
            <v>1002.18</v>
          </cell>
          <cell r="L129">
            <v>1052.3800000000001</v>
          </cell>
          <cell r="M129">
            <v>1113.74</v>
          </cell>
          <cell r="N129">
            <v>1183.96</v>
          </cell>
          <cell r="O129">
            <v>1328.68</v>
          </cell>
          <cell r="P129">
            <v>1546.08</v>
          </cell>
          <cell r="Q129">
            <v>1778.02</v>
          </cell>
          <cell r="R129">
            <v>2036.72</v>
          </cell>
        </row>
        <row r="130">
          <cell r="A130" t="str">
            <v>Luxembourg</v>
          </cell>
          <cell r="B130">
            <v>29530</v>
          </cell>
          <cell r="C130">
            <v>33150</v>
          </cell>
          <cell r="D130">
            <v>36730</v>
          </cell>
          <cell r="E130">
            <v>37700</v>
          </cell>
          <cell r="F130">
            <v>38880</v>
          </cell>
          <cell r="G130">
            <v>43050</v>
          </cell>
          <cell r="H130">
            <v>45870</v>
          </cell>
          <cell r="I130">
            <v>47740</v>
          </cell>
          <cell r="J130">
            <v>43620</v>
          </cell>
          <cell r="K130">
            <v>43300</v>
          </cell>
          <cell r="L130">
            <v>43490</v>
          </cell>
          <cell r="M130">
            <v>43090</v>
          </cell>
          <cell r="N130">
            <v>41710</v>
          </cell>
          <cell r="O130">
            <v>44230</v>
          </cell>
          <cell r="P130">
            <v>58050</v>
          </cell>
          <cell r="Q130">
            <v>68810</v>
          </cell>
          <cell r="R130">
            <v>76040</v>
          </cell>
        </row>
        <row r="131">
          <cell r="A131" t="str">
            <v>Macao, China</v>
          </cell>
          <cell r="B131">
            <v>8360</v>
          </cell>
          <cell r="C131">
            <v>9280</v>
          </cell>
          <cell r="D131">
            <v>11550</v>
          </cell>
          <cell r="E131">
            <v>13220</v>
          </cell>
          <cell r="F131">
            <v>14950</v>
          </cell>
          <cell r="G131">
            <v>16330</v>
          </cell>
          <cell r="H131">
            <v>16910</v>
          </cell>
          <cell r="I131">
            <v>16490</v>
          </cell>
          <cell r="J131">
            <v>15130</v>
          </cell>
          <cell r="K131">
            <v>14200</v>
          </cell>
          <cell r="L131">
            <v>14170</v>
          </cell>
          <cell r="M131">
            <v>14010</v>
          </cell>
          <cell r="N131" t="str">
            <v>..</v>
          </cell>
          <cell r="O131" t="str">
            <v>..</v>
          </cell>
          <cell r="P131" t="str">
            <v>..</v>
          </cell>
          <cell r="Q131" t="str">
            <v>..</v>
          </cell>
          <cell r="R131" t="str">
            <v>..</v>
          </cell>
        </row>
        <row r="132">
          <cell r="A132" t="str">
            <v>Macedonia</v>
          </cell>
          <cell r="B132" t="str">
            <v>..</v>
          </cell>
          <cell r="C132" t="str">
            <v>..</v>
          </cell>
          <cell r="D132">
            <v>1710</v>
          </cell>
          <cell r="E132">
            <v>1410</v>
          </cell>
          <cell r="F132">
            <v>1350</v>
          </cell>
          <cell r="G132">
            <v>1710</v>
          </cell>
          <cell r="H132">
            <v>2090</v>
          </cell>
          <cell r="I132">
            <v>2120</v>
          </cell>
          <cell r="J132">
            <v>1930</v>
          </cell>
          <cell r="K132">
            <v>1850</v>
          </cell>
          <cell r="L132">
            <v>1850</v>
          </cell>
          <cell r="M132">
            <v>1710</v>
          </cell>
          <cell r="N132">
            <v>1730</v>
          </cell>
          <cell r="O132">
            <v>1990</v>
          </cell>
          <cell r="P132">
            <v>2440</v>
          </cell>
          <cell r="Q132">
            <v>2830</v>
          </cell>
          <cell r="R132">
            <v>3060</v>
          </cell>
        </row>
        <row r="133">
          <cell r="A133" t="str">
            <v>Madagascar</v>
          </cell>
          <cell r="B133">
            <v>230</v>
          </cell>
          <cell r="C133">
            <v>210</v>
          </cell>
          <cell r="D133">
            <v>230</v>
          </cell>
          <cell r="E133">
            <v>230</v>
          </cell>
          <cell r="F133">
            <v>230</v>
          </cell>
          <cell r="G133">
            <v>230</v>
          </cell>
          <cell r="H133">
            <v>240</v>
          </cell>
          <cell r="I133">
            <v>240</v>
          </cell>
          <cell r="J133">
            <v>240</v>
          </cell>
          <cell r="K133">
            <v>240</v>
          </cell>
          <cell r="L133">
            <v>240</v>
          </cell>
          <cell r="M133">
            <v>250</v>
          </cell>
          <cell r="N133">
            <v>220</v>
          </cell>
          <cell r="O133">
            <v>280</v>
          </cell>
          <cell r="P133">
            <v>290</v>
          </cell>
          <cell r="Q133">
            <v>290</v>
          </cell>
          <cell r="R133">
            <v>280</v>
          </cell>
        </row>
        <row r="134">
          <cell r="A134" t="str">
            <v>Malawi</v>
          </cell>
          <cell r="B134">
            <v>180</v>
          </cell>
          <cell r="C134">
            <v>210</v>
          </cell>
          <cell r="D134">
            <v>200</v>
          </cell>
          <cell r="E134">
            <v>220</v>
          </cell>
          <cell r="F134">
            <v>150</v>
          </cell>
          <cell r="G134">
            <v>160</v>
          </cell>
          <cell r="H134">
            <v>170</v>
          </cell>
          <cell r="I134">
            <v>200</v>
          </cell>
          <cell r="J134">
            <v>200</v>
          </cell>
          <cell r="K134">
            <v>180</v>
          </cell>
          <cell r="L134">
            <v>150</v>
          </cell>
          <cell r="M134">
            <v>140</v>
          </cell>
          <cell r="N134">
            <v>140</v>
          </cell>
          <cell r="O134">
            <v>150</v>
          </cell>
          <cell r="P134">
            <v>160</v>
          </cell>
          <cell r="Q134">
            <v>160</v>
          </cell>
          <cell r="R134">
            <v>170</v>
          </cell>
        </row>
        <row r="135">
          <cell r="A135" t="str">
            <v>Malaysia</v>
          </cell>
          <cell r="B135">
            <v>2420</v>
          </cell>
          <cell r="C135">
            <v>2590</v>
          </cell>
          <cell r="D135">
            <v>2910</v>
          </cell>
          <cell r="E135">
            <v>3260</v>
          </cell>
          <cell r="F135">
            <v>3620</v>
          </cell>
          <cell r="G135">
            <v>4080</v>
          </cell>
          <cell r="H135">
            <v>4530</v>
          </cell>
          <cell r="I135">
            <v>4650</v>
          </cell>
          <cell r="J135">
            <v>3670</v>
          </cell>
          <cell r="K135">
            <v>3400</v>
          </cell>
          <cell r="L135">
            <v>3430</v>
          </cell>
          <cell r="M135">
            <v>3460</v>
          </cell>
          <cell r="N135">
            <v>3600</v>
          </cell>
          <cell r="O135">
            <v>3950</v>
          </cell>
          <cell r="P135">
            <v>4530</v>
          </cell>
          <cell r="Q135">
            <v>4970</v>
          </cell>
          <cell r="R135">
            <v>5490</v>
          </cell>
        </row>
        <row r="136">
          <cell r="A136" t="str">
            <v>Maldives</v>
          </cell>
          <cell r="B136" t="str">
            <v>..</v>
          </cell>
          <cell r="C136" t="str">
            <v>..</v>
          </cell>
          <cell r="D136" t="str">
            <v>..</v>
          </cell>
          <cell r="E136" t="str">
            <v>..</v>
          </cell>
          <cell r="F136" t="str">
            <v>..</v>
          </cell>
          <cell r="G136" t="str">
            <v>..</v>
          </cell>
          <cell r="H136" t="str">
            <v>..</v>
          </cell>
          <cell r="I136">
            <v>1780</v>
          </cell>
          <cell r="J136">
            <v>1850</v>
          </cell>
          <cell r="K136">
            <v>1940</v>
          </cell>
          <cell r="L136">
            <v>2010</v>
          </cell>
          <cell r="M136">
            <v>1990</v>
          </cell>
          <cell r="N136">
            <v>2020</v>
          </cell>
          <cell r="O136">
            <v>2160</v>
          </cell>
          <cell r="P136">
            <v>2440</v>
          </cell>
          <cell r="Q136">
            <v>2320</v>
          </cell>
          <cell r="R136">
            <v>2680</v>
          </cell>
        </row>
        <row r="137">
          <cell r="A137" t="str">
            <v>Mali</v>
          </cell>
          <cell r="B137">
            <v>260</v>
          </cell>
          <cell r="C137">
            <v>260</v>
          </cell>
          <cell r="D137">
            <v>300</v>
          </cell>
          <cell r="E137">
            <v>290</v>
          </cell>
          <cell r="F137">
            <v>240</v>
          </cell>
          <cell r="G137">
            <v>230</v>
          </cell>
          <cell r="H137">
            <v>230</v>
          </cell>
          <cell r="I137">
            <v>250</v>
          </cell>
          <cell r="J137">
            <v>240</v>
          </cell>
          <cell r="K137">
            <v>230</v>
          </cell>
          <cell r="L137">
            <v>220</v>
          </cell>
          <cell r="M137">
            <v>220</v>
          </cell>
          <cell r="N137">
            <v>220</v>
          </cell>
          <cell r="O137">
            <v>270</v>
          </cell>
          <cell r="P137">
            <v>330</v>
          </cell>
          <cell r="Q137">
            <v>380</v>
          </cell>
          <cell r="R137">
            <v>440</v>
          </cell>
        </row>
        <row r="138">
          <cell r="A138" t="str">
            <v>Malta</v>
          </cell>
          <cell r="B138">
            <v>6780</v>
          </cell>
          <cell r="C138">
            <v>7220</v>
          </cell>
          <cell r="D138">
            <v>7940</v>
          </cell>
          <cell r="E138">
            <v>7800</v>
          </cell>
          <cell r="F138">
            <v>7830</v>
          </cell>
          <cell r="G138">
            <v>8240</v>
          </cell>
          <cell r="H138">
            <v>8810</v>
          </cell>
          <cell r="I138">
            <v>9140</v>
          </cell>
          <cell r="J138">
            <v>8790</v>
          </cell>
          <cell r="K138">
            <v>9270</v>
          </cell>
          <cell r="L138">
            <v>9590</v>
          </cell>
          <cell r="M138">
            <v>9890</v>
          </cell>
          <cell r="N138">
            <v>10000</v>
          </cell>
          <cell r="O138">
            <v>10660</v>
          </cell>
          <cell r="P138">
            <v>12100</v>
          </cell>
          <cell r="Q138">
            <v>13610</v>
          </cell>
          <cell r="R138" t="str">
            <v>..</v>
          </cell>
        </row>
        <row r="139">
          <cell r="A139" t="str">
            <v>Marshall Islands</v>
          </cell>
          <cell r="B139" t="str">
            <v>..</v>
          </cell>
          <cell r="C139" t="str">
            <v>..</v>
          </cell>
          <cell r="D139" t="str">
            <v>..</v>
          </cell>
          <cell r="E139" t="str">
            <v>..</v>
          </cell>
          <cell r="F139" t="str">
            <v>..</v>
          </cell>
          <cell r="G139" t="str">
            <v>..</v>
          </cell>
          <cell r="H139" t="str">
            <v>..</v>
          </cell>
          <cell r="I139" t="str">
            <v>..</v>
          </cell>
          <cell r="J139">
            <v>2070</v>
          </cell>
          <cell r="K139">
            <v>2280</v>
          </cell>
          <cell r="L139">
            <v>2540</v>
          </cell>
          <cell r="M139">
            <v>2550</v>
          </cell>
          <cell r="N139">
            <v>2720</v>
          </cell>
          <cell r="O139">
            <v>2880</v>
          </cell>
          <cell r="P139">
            <v>2810</v>
          </cell>
          <cell r="Q139">
            <v>2930</v>
          </cell>
          <cell r="R139">
            <v>3000</v>
          </cell>
        </row>
        <row r="140">
          <cell r="A140" t="str">
            <v>Mauritania</v>
          </cell>
          <cell r="B140">
            <v>540</v>
          </cell>
          <cell r="C140">
            <v>500</v>
          </cell>
          <cell r="D140">
            <v>570</v>
          </cell>
          <cell r="E140">
            <v>600</v>
          </cell>
          <cell r="F140">
            <v>590</v>
          </cell>
          <cell r="G140">
            <v>610</v>
          </cell>
          <cell r="H140">
            <v>660</v>
          </cell>
          <cell r="I140">
            <v>590</v>
          </cell>
          <cell r="J140">
            <v>540</v>
          </cell>
          <cell r="K140">
            <v>520</v>
          </cell>
          <cell r="L140">
            <v>460</v>
          </cell>
          <cell r="M140">
            <v>410</v>
          </cell>
          <cell r="N140">
            <v>440</v>
          </cell>
          <cell r="O140">
            <v>450</v>
          </cell>
          <cell r="P140">
            <v>510</v>
          </cell>
          <cell r="Q140">
            <v>580</v>
          </cell>
          <cell r="R140">
            <v>740</v>
          </cell>
        </row>
        <row r="141">
          <cell r="A141" t="str">
            <v>Mauritius</v>
          </cell>
          <cell r="B141">
            <v>2300</v>
          </cell>
          <cell r="C141">
            <v>2530</v>
          </cell>
          <cell r="D141">
            <v>2780</v>
          </cell>
          <cell r="E141">
            <v>3050</v>
          </cell>
          <cell r="F141">
            <v>3130</v>
          </cell>
          <cell r="G141">
            <v>3360</v>
          </cell>
          <cell r="H141">
            <v>3570</v>
          </cell>
          <cell r="I141">
            <v>3790</v>
          </cell>
          <cell r="J141">
            <v>3760</v>
          </cell>
          <cell r="K141">
            <v>3750</v>
          </cell>
          <cell r="L141">
            <v>3740</v>
          </cell>
          <cell r="M141">
            <v>3860</v>
          </cell>
          <cell r="N141">
            <v>3820</v>
          </cell>
          <cell r="O141">
            <v>4090</v>
          </cell>
          <cell r="P141">
            <v>4670</v>
          </cell>
          <cell r="Q141">
            <v>5250</v>
          </cell>
          <cell r="R141">
            <v>5450</v>
          </cell>
        </row>
        <row r="142">
          <cell r="A142" t="str">
            <v>Mayotte</v>
          </cell>
          <cell r="B142" t="str">
            <v>..</v>
          </cell>
          <cell r="C142" t="str">
            <v>..</v>
          </cell>
          <cell r="D142" t="str">
            <v>..</v>
          </cell>
          <cell r="E142" t="str">
            <v>..</v>
          </cell>
          <cell r="F142" t="str">
            <v>..</v>
          </cell>
          <cell r="G142" t="str">
            <v>..</v>
          </cell>
          <cell r="H142" t="str">
            <v>..</v>
          </cell>
          <cell r="I142" t="str">
            <v>..</v>
          </cell>
          <cell r="J142" t="str">
            <v>..</v>
          </cell>
          <cell r="K142" t="str">
            <v>..</v>
          </cell>
          <cell r="L142" t="str">
            <v>..</v>
          </cell>
          <cell r="M142" t="str">
            <v>..</v>
          </cell>
          <cell r="N142" t="str">
            <v>..</v>
          </cell>
          <cell r="O142" t="str">
            <v>..</v>
          </cell>
          <cell r="P142" t="str">
            <v>..</v>
          </cell>
          <cell r="Q142" t="str">
            <v>..</v>
          </cell>
          <cell r="R142" t="str">
            <v>..</v>
          </cell>
        </row>
        <row r="143">
          <cell r="A143" t="str">
            <v>Mexico</v>
          </cell>
          <cell r="B143">
            <v>2830</v>
          </cell>
          <cell r="C143">
            <v>3290</v>
          </cell>
          <cell r="D143">
            <v>3820</v>
          </cell>
          <cell r="E143">
            <v>4230</v>
          </cell>
          <cell r="F143">
            <v>4600</v>
          </cell>
          <cell r="G143">
            <v>3810</v>
          </cell>
          <cell r="H143">
            <v>3660</v>
          </cell>
          <cell r="I143">
            <v>3720</v>
          </cell>
          <cell r="J143">
            <v>4020</v>
          </cell>
          <cell r="K143">
            <v>4470</v>
          </cell>
          <cell r="L143">
            <v>5110</v>
          </cell>
          <cell r="M143">
            <v>5580</v>
          </cell>
          <cell r="N143">
            <v>6000</v>
          </cell>
          <cell r="O143">
            <v>6370</v>
          </cell>
          <cell r="P143">
            <v>6930</v>
          </cell>
          <cell r="Q143">
            <v>7300</v>
          </cell>
          <cell r="R143">
            <v>7870</v>
          </cell>
        </row>
        <row r="144">
          <cell r="A144" t="str">
            <v>Micronesia, Fed. Sts.</v>
          </cell>
          <cell r="B144" t="str">
            <v>..</v>
          </cell>
          <cell r="C144" t="str">
            <v>..</v>
          </cell>
          <cell r="D144" t="str">
            <v>..</v>
          </cell>
          <cell r="E144">
            <v>2130</v>
          </cell>
          <cell r="F144">
            <v>2130</v>
          </cell>
          <cell r="G144">
            <v>2220</v>
          </cell>
          <cell r="H144">
            <v>2200</v>
          </cell>
          <cell r="I144">
            <v>2090</v>
          </cell>
          <cell r="J144">
            <v>2030</v>
          </cell>
          <cell r="K144">
            <v>2000</v>
          </cell>
          <cell r="L144">
            <v>2170</v>
          </cell>
          <cell r="M144">
            <v>2080</v>
          </cell>
          <cell r="N144">
            <v>2130</v>
          </cell>
          <cell r="O144">
            <v>2270</v>
          </cell>
          <cell r="P144">
            <v>2300</v>
          </cell>
          <cell r="Q144">
            <v>2390</v>
          </cell>
          <cell r="R144">
            <v>2380</v>
          </cell>
        </row>
        <row r="145">
          <cell r="A145" t="str">
            <v>Middle East &amp; North Africa</v>
          </cell>
          <cell r="B145">
            <v>1333.98</v>
          </cell>
          <cell r="C145">
            <v>1280.6099999999999</v>
          </cell>
          <cell r="D145">
            <v>1307.73</v>
          </cell>
          <cell r="E145">
            <v>1268.08</v>
          </cell>
          <cell r="F145">
            <v>1293.3</v>
          </cell>
          <cell r="G145">
            <v>1333.46</v>
          </cell>
          <cell r="H145">
            <v>1483.38</v>
          </cell>
          <cell r="I145">
            <v>1579.36</v>
          </cell>
          <cell r="J145">
            <v>1603.08</v>
          </cell>
          <cell r="K145">
            <v>1610.58</v>
          </cell>
          <cell r="L145">
            <v>1661.97</v>
          </cell>
          <cell r="M145">
            <v>1706.45</v>
          </cell>
          <cell r="N145">
            <v>1702.5</v>
          </cell>
          <cell r="O145">
            <v>1806.34</v>
          </cell>
          <cell r="P145">
            <v>1984.2</v>
          </cell>
          <cell r="Q145">
            <v>2223.37</v>
          </cell>
          <cell r="R145">
            <v>2480.6799999999998</v>
          </cell>
        </row>
        <row r="146">
          <cell r="A146" t="str">
            <v>Middle income</v>
          </cell>
          <cell r="B146">
            <v>1164.21</v>
          </cell>
          <cell r="C146">
            <v>1228.4100000000001</v>
          </cell>
          <cell r="D146">
            <v>1299.45</v>
          </cell>
          <cell r="E146">
            <v>1351.43</v>
          </cell>
          <cell r="F146">
            <v>1416.86</v>
          </cell>
          <cell r="G146">
            <v>1523.24</v>
          </cell>
          <cell r="H146">
            <v>1677.49</v>
          </cell>
          <cell r="I146">
            <v>1801.35</v>
          </cell>
          <cell r="J146">
            <v>1724.49</v>
          </cell>
          <cell r="K146">
            <v>1669.51</v>
          </cell>
          <cell r="L146">
            <v>1722.92</v>
          </cell>
          <cell r="M146">
            <v>1737.08</v>
          </cell>
          <cell r="N146">
            <v>1766.38</v>
          </cell>
          <cell r="O146">
            <v>1931.03</v>
          </cell>
          <cell r="P146">
            <v>2255.89</v>
          </cell>
          <cell r="Q146">
            <v>2635.61</v>
          </cell>
          <cell r="R146">
            <v>3051.16</v>
          </cell>
        </row>
        <row r="147">
          <cell r="A147" t="str">
            <v>Moldova</v>
          </cell>
          <cell r="B147" t="str">
            <v>..</v>
          </cell>
          <cell r="C147" t="str">
            <v>..</v>
          </cell>
          <cell r="D147">
            <v>630</v>
          </cell>
          <cell r="E147">
            <v>660</v>
          </cell>
          <cell r="F147">
            <v>470</v>
          </cell>
          <cell r="G147">
            <v>480</v>
          </cell>
          <cell r="H147">
            <v>490</v>
          </cell>
          <cell r="I147">
            <v>500</v>
          </cell>
          <cell r="J147">
            <v>460</v>
          </cell>
          <cell r="K147">
            <v>400</v>
          </cell>
          <cell r="L147">
            <v>370</v>
          </cell>
          <cell r="M147">
            <v>400</v>
          </cell>
          <cell r="N147">
            <v>460</v>
          </cell>
          <cell r="O147">
            <v>570</v>
          </cell>
          <cell r="P147">
            <v>730</v>
          </cell>
          <cell r="Q147">
            <v>960</v>
          </cell>
          <cell r="R147">
            <v>1100</v>
          </cell>
        </row>
        <row r="148">
          <cell r="A148" t="str">
            <v>Monaco</v>
          </cell>
          <cell r="B148" t="str">
            <v>..</v>
          </cell>
          <cell r="C148" t="str">
            <v>..</v>
          </cell>
          <cell r="D148" t="str">
            <v>..</v>
          </cell>
          <cell r="E148" t="str">
            <v>..</v>
          </cell>
          <cell r="F148" t="str">
            <v>..</v>
          </cell>
          <cell r="G148" t="str">
            <v>..</v>
          </cell>
          <cell r="H148" t="str">
            <v>..</v>
          </cell>
          <cell r="I148" t="str">
            <v>..</v>
          </cell>
          <cell r="J148" t="str">
            <v>..</v>
          </cell>
          <cell r="K148" t="str">
            <v>..</v>
          </cell>
          <cell r="L148" t="str">
            <v>..</v>
          </cell>
          <cell r="M148" t="str">
            <v>..</v>
          </cell>
          <cell r="N148" t="str">
            <v>..</v>
          </cell>
          <cell r="O148" t="str">
            <v>..</v>
          </cell>
          <cell r="P148" t="str">
            <v>..</v>
          </cell>
          <cell r="Q148" t="str">
            <v>..</v>
          </cell>
          <cell r="R148" t="str">
            <v>..</v>
          </cell>
        </row>
        <row r="149">
          <cell r="A149" t="str">
            <v>Mongolia</v>
          </cell>
          <cell r="B149" t="str">
            <v>..</v>
          </cell>
          <cell r="C149" t="str">
            <v>..</v>
          </cell>
          <cell r="D149" t="str">
            <v>..</v>
          </cell>
          <cell r="E149" t="str">
            <v>..</v>
          </cell>
          <cell r="F149" t="str">
            <v>..</v>
          </cell>
          <cell r="G149" t="str">
            <v>..</v>
          </cell>
          <cell r="H149" t="str">
            <v>..</v>
          </cell>
          <cell r="I149" t="str">
            <v>..</v>
          </cell>
          <cell r="J149">
            <v>460</v>
          </cell>
          <cell r="K149">
            <v>420</v>
          </cell>
          <cell r="L149">
            <v>390</v>
          </cell>
          <cell r="M149">
            <v>390</v>
          </cell>
          <cell r="N149">
            <v>420</v>
          </cell>
          <cell r="O149">
            <v>490</v>
          </cell>
          <cell r="P149">
            <v>610</v>
          </cell>
          <cell r="Q149">
            <v>720</v>
          </cell>
          <cell r="R149">
            <v>880</v>
          </cell>
        </row>
        <row r="150">
          <cell r="A150" t="str">
            <v>Montenegro</v>
          </cell>
          <cell r="B150" t="str">
            <v>..</v>
          </cell>
          <cell r="C150" t="str">
            <v>..</v>
          </cell>
          <cell r="D150" t="str">
            <v>..</v>
          </cell>
          <cell r="E150" t="str">
            <v>..</v>
          </cell>
          <cell r="F150" t="str">
            <v>..</v>
          </cell>
          <cell r="G150" t="str">
            <v>..</v>
          </cell>
          <cell r="H150" t="str">
            <v>..</v>
          </cell>
          <cell r="I150" t="str">
            <v>..</v>
          </cell>
          <cell r="J150" t="str">
            <v>..</v>
          </cell>
          <cell r="K150" t="str">
            <v>..</v>
          </cell>
          <cell r="L150" t="str">
            <v>..</v>
          </cell>
          <cell r="M150" t="str">
            <v>..</v>
          </cell>
          <cell r="N150">
            <v>1630</v>
          </cell>
          <cell r="O150">
            <v>2070</v>
          </cell>
          <cell r="P150">
            <v>2660</v>
          </cell>
          <cell r="Q150">
            <v>3310</v>
          </cell>
          <cell r="R150">
            <v>3860</v>
          </cell>
        </row>
        <row r="151">
          <cell r="A151" t="str">
            <v>Morocco</v>
          </cell>
          <cell r="B151">
            <v>1030</v>
          </cell>
          <cell r="C151">
            <v>1090</v>
          </cell>
          <cell r="D151">
            <v>1100</v>
          </cell>
          <cell r="E151">
            <v>1060</v>
          </cell>
          <cell r="F151">
            <v>1160</v>
          </cell>
          <cell r="G151">
            <v>1120</v>
          </cell>
          <cell r="H151">
            <v>1300</v>
          </cell>
          <cell r="I151">
            <v>1250</v>
          </cell>
          <cell r="J151">
            <v>1260</v>
          </cell>
          <cell r="K151">
            <v>1210</v>
          </cell>
          <cell r="L151">
            <v>1190</v>
          </cell>
          <cell r="M151">
            <v>1200</v>
          </cell>
          <cell r="N151">
            <v>1190</v>
          </cell>
          <cell r="O151">
            <v>1340</v>
          </cell>
          <cell r="P151">
            <v>1570</v>
          </cell>
          <cell r="Q151">
            <v>1750</v>
          </cell>
          <cell r="R151">
            <v>1900</v>
          </cell>
        </row>
        <row r="152">
          <cell r="A152" t="str">
            <v>Mozambique</v>
          </cell>
          <cell r="B152">
            <v>170</v>
          </cell>
          <cell r="C152">
            <v>180</v>
          </cell>
          <cell r="D152">
            <v>150</v>
          </cell>
          <cell r="E152">
            <v>140</v>
          </cell>
          <cell r="F152">
            <v>130</v>
          </cell>
          <cell r="G152">
            <v>140</v>
          </cell>
          <cell r="H152">
            <v>150</v>
          </cell>
          <cell r="I152">
            <v>170</v>
          </cell>
          <cell r="J152">
            <v>200</v>
          </cell>
          <cell r="K152">
            <v>220</v>
          </cell>
          <cell r="L152">
            <v>210</v>
          </cell>
          <cell r="M152">
            <v>210</v>
          </cell>
          <cell r="N152">
            <v>210</v>
          </cell>
          <cell r="O152">
            <v>230</v>
          </cell>
          <cell r="P152">
            <v>270</v>
          </cell>
          <cell r="Q152">
            <v>310</v>
          </cell>
          <cell r="R152">
            <v>340</v>
          </cell>
        </row>
        <row r="153">
          <cell r="A153" t="str">
            <v>Myanmar</v>
          </cell>
          <cell r="B153" t="str">
            <v>..</v>
          </cell>
          <cell r="C153" t="str">
            <v>..</v>
          </cell>
          <cell r="D153" t="str">
            <v>..</v>
          </cell>
          <cell r="E153" t="str">
            <v>..</v>
          </cell>
          <cell r="F153" t="str">
            <v>..</v>
          </cell>
          <cell r="G153" t="str">
            <v>..</v>
          </cell>
          <cell r="H153" t="str">
            <v>..</v>
          </cell>
          <cell r="I153" t="str">
            <v>..</v>
          </cell>
          <cell r="J153" t="str">
            <v>..</v>
          </cell>
          <cell r="K153" t="str">
            <v>..</v>
          </cell>
          <cell r="L153" t="str">
            <v>..</v>
          </cell>
          <cell r="M153" t="str">
            <v>..</v>
          </cell>
          <cell r="N153" t="str">
            <v>..</v>
          </cell>
          <cell r="O153" t="str">
            <v>..</v>
          </cell>
          <cell r="P153" t="str">
            <v>..</v>
          </cell>
          <cell r="Q153" t="str">
            <v>..</v>
          </cell>
          <cell r="R153" t="str">
            <v>..</v>
          </cell>
        </row>
        <row r="154">
          <cell r="A154" t="str">
            <v>Namibia</v>
          </cell>
          <cell r="B154">
            <v>1740</v>
          </cell>
          <cell r="C154">
            <v>1850</v>
          </cell>
          <cell r="D154">
            <v>1930</v>
          </cell>
          <cell r="E154">
            <v>1880</v>
          </cell>
          <cell r="F154">
            <v>2040</v>
          </cell>
          <cell r="G154">
            <v>2210</v>
          </cell>
          <cell r="H154">
            <v>2190</v>
          </cell>
          <cell r="I154">
            <v>2160</v>
          </cell>
          <cell r="J154">
            <v>2020</v>
          </cell>
          <cell r="K154">
            <v>1890</v>
          </cell>
          <cell r="L154">
            <v>1870</v>
          </cell>
          <cell r="M154">
            <v>1770</v>
          </cell>
          <cell r="N154">
            <v>1740</v>
          </cell>
          <cell r="O154">
            <v>1990</v>
          </cell>
          <cell r="P154">
            <v>2380</v>
          </cell>
          <cell r="Q154">
            <v>2960</v>
          </cell>
          <cell r="R154">
            <v>3230</v>
          </cell>
        </row>
        <row r="155">
          <cell r="A155" t="str">
            <v>Nepal</v>
          </cell>
          <cell r="B155">
            <v>200</v>
          </cell>
          <cell r="C155">
            <v>210</v>
          </cell>
          <cell r="D155">
            <v>200</v>
          </cell>
          <cell r="E155">
            <v>190</v>
          </cell>
          <cell r="F155">
            <v>190</v>
          </cell>
          <cell r="G155">
            <v>200</v>
          </cell>
          <cell r="H155">
            <v>210</v>
          </cell>
          <cell r="I155">
            <v>210</v>
          </cell>
          <cell r="J155">
            <v>210</v>
          </cell>
          <cell r="K155">
            <v>210</v>
          </cell>
          <cell r="L155">
            <v>230</v>
          </cell>
          <cell r="M155">
            <v>230</v>
          </cell>
          <cell r="N155">
            <v>230</v>
          </cell>
          <cell r="O155">
            <v>230</v>
          </cell>
          <cell r="P155">
            <v>250</v>
          </cell>
          <cell r="Q155">
            <v>270</v>
          </cell>
          <cell r="R155">
            <v>290</v>
          </cell>
        </row>
        <row r="156">
          <cell r="A156" t="str">
            <v>Netherlands</v>
          </cell>
          <cell r="B156">
            <v>19840</v>
          </cell>
          <cell r="C156">
            <v>20770</v>
          </cell>
          <cell r="D156">
            <v>22930</v>
          </cell>
          <cell r="E156">
            <v>23290</v>
          </cell>
          <cell r="F156">
            <v>24570</v>
          </cell>
          <cell r="G156">
            <v>26770</v>
          </cell>
          <cell r="H156">
            <v>28450</v>
          </cell>
          <cell r="I156">
            <v>28660</v>
          </cell>
          <cell r="J156">
            <v>26630</v>
          </cell>
          <cell r="K156">
            <v>26740</v>
          </cell>
          <cell r="L156">
            <v>26660</v>
          </cell>
          <cell r="M156">
            <v>25550</v>
          </cell>
          <cell r="N156">
            <v>25280</v>
          </cell>
          <cell r="O156">
            <v>28420</v>
          </cell>
          <cell r="P156">
            <v>34340</v>
          </cell>
          <cell r="Q156">
            <v>39340</v>
          </cell>
          <cell r="R156">
            <v>42670</v>
          </cell>
        </row>
        <row r="157">
          <cell r="A157" t="str">
            <v>Netherlands Antilles</v>
          </cell>
          <cell r="B157" t="str">
            <v>..</v>
          </cell>
          <cell r="C157" t="str">
            <v>..</v>
          </cell>
          <cell r="D157" t="str">
            <v>..</v>
          </cell>
          <cell r="E157" t="str">
            <v>..</v>
          </cell>
          <cell r="F157" t="str">
            <v>..</v>
          </cell>
          <cell r="G157" t="str">
            <v>..</v>
          </cell>
          <cell r="H157" t="str">
            <v>..</v>
          </cell>
          <cell r="I157" t="str">
            <v>..</v>
          </cell>
          <cell r="J157" t="str">
            <v>..</v>
          </cell>
          <cell r="K157" t="str">
            <v>..</v>
          </cell>
          <cell r="L157" t="str">
            <v>..</v>
          </cell>
          <cell r="M157" t="str">
            <v>..</v>
          </cell>
          <cell r="N157" t="str">
            <v>..</v>
          </cell>
          <cell r="O157" t="str">
            <v>..</v>
          </cell>
          <cell r="P157" t="str">
            <v>..</v>
          </cell>
          <cell r="Q157" t="str">
            <v>..</v>
          </cell>
          <cell r="R157" t="str">
            <v>..</v>
          </cell>
        </row>
        <row r="158">
          <cell r="A158" t="str">
            <v>New Caledonia</v>
          </cell>
          <cell r="B158">
            <v>15010</v>
          </cell>
          <cell r="C158">
            <v>15480</v>
          </cell>
          <cell r="D158">
            <v>16350</v>
          </cell>
          <cell r="E158">
            <v>16590</v>
          </cell>
          <cell r="F158">
            <v>17000</v>
          </cell>
          <cell r="G158">
            <v>18300</v>
          </cell>
          <cell r="H158">
            <v>18290</v>
          </cell>
          <cell r="I158">
            <v>17790</v>
          </cell>
          <cell r="J158">
            <v>15750</v>
          </cell>
          <cell r="K158">
            <v>14670</v>
          </cell>
          <cell r="L158">
            <v>14020</v>
          </cell>
          <cell r="M158" t="str">
            <v>..</v>
          </cell>
          <cell r="N158" t="str">
            <v>..</v>
          </cell>
          <cell r="O158" t="str">
            <v>..</v>
          </cell>
          <cell r="P158" t="str">
            <v>..</v>
          </cell>
          <cell r="Q158" t="str">
            <v>..</v>
          </cell>
          <cell r="R158" t="str">
            <v>..</v>
          </cell>
        </row>
        <row r="159">
          <cell r="A159" t="str">
            <v>New Zealand</v>
          </cell>
          <cell r="B159">
            <v>12910</v>
          </cell>
          <cell r="C159">
            <v>11900</v>
          </cell>
          <cell r="D159">
            <v>11810</v>
          </cell>
          <cell r="E159">
            <v>12030</v>
          </cell>
          <cell r="F159">
            <v>12830</v>
          </cell>
          <cell r="G159">
            <v>14440</v>
          </cell>
          <cell r="H159">
            <v>15910</v>
          </cell>
          <cell r="I159">
            <v>16670</v>
          </cell>
          <cell r="J159">
            <v>15480</v>
          </cell>
          <cell r="K159">
            <v>14930</v>
          </cell>
          <cell r="L159">
            <v>13760</v>
          </cell>
          <cell r="M159">
            <v>13560</v>
          </cell>
          <cell r="N159">
            <v>13650</v>
          </cell>
          <cell r="O159">
            <v>15740</v>
          </cell>
          <cell r="P159">
            <v>19610</v>
          </cell>
          <cell r="Q159">
            <v>25920</v>
          </cell>
          <cell r="R159">
            <v>27250</v>
          </cell>
        </row>
        <row r="160">
          <cell r="A160" t="str">
            <v>Nicaragua</v>
          </cell>
          <cell r="B160">
            <v>330</v>
          </cell>
          <cell r="C160">
            <v>230</v>
          </cell>
          <cell r="D160">
            <v>250</v>
          </cell>
          <cell r="E160">
            <v>310</v>
          </cell>
          <cell r="F160">
            <v>420</v>
          </cell>
          <cell r="G160">
            <v>540</v>
          </cell>
          <cell r="H160">
            <v>680</v>
          </cell>
          <cell r="I160">
            <v>690</v>
          </cell>
          <cell r="J160">
            <v>700</v>
          </cell>
          <cell r="K160">
            <v>730</v>
          </cell>
          <cell r="L160">
            <v>760</v>
          </cell>
          <cell r="M160">
            <v>760</v>
          </cell>
          <cell r="N160">
            <v>760</v>
          </cell>
          <cell r="O160">
            <v>790</v>
          </cell>
          <cell r="P160">
            <v>870</v>
          </cell>
          <cell r="Q160">
            <v>950</v>
          </cell>
          <cell r="R160">
            <v>1000</v>
          </cell>
        </row>
        <row r="161">
          <cell r="A161" t="str">
            <v>Niger</v>
          </cell>
          <cell r="B161">
            <v>280</v>
          </cell>
          <cell r="C161">
            <v>280</v>
          </cell>
          <cell r="D161">
            <v>260</v>
          </cell>
          <cell r="E161">
            <v>220</v>
          </cell>
          <cell r="F161">
            <v>190</v>
          </cell>
          <cell r="G161">
            <v>180</v>
          </cell>
          <cell r="H161">
            <v>180</v>
          </cell>
          <cell r="I161">
            <v>180</v>
          </cell>
          <cell r="J161">
            <v>190</v>
          </cell>
          <cell r="K161">
            <v>170</v>
          </cell>
          <cell r="L161">
            <v>160</v>
          </cell>
          <cell r="M161">
            <v>160</v>
          </cell>
          <cell r="N161">
            <v>160</v>
          </cell>
          <cell r="O161">
            <v>180</v>
          </cell>
          <cell r="P161">
            <v>210</v>
          </cell>
          <cell r="Q161">
            <v>240</v>
          </cell>
          <cell r="R161">
            <v>260</v>
          </cell>
        </row>
        <row r="162">
          <cell r="A162" t="str">
            <v>Nigeria</v>
          </cell>
          <cell r="B162">
            <v>270</v>
          </cell>
          <cell r="C162">
            <v>270</v>
          </cell>
          <cell r="D162">
            <v>290</v>
          </cell>
          <cell r="E162">
            <v>240</v>
          </cell>
          <cell r="F162">
            <v>220</v>
          </cell>
          <cell r="G162">
            <v>220</v>
          </cell>
          <cell r="H162">
            <v>250</v>
          </cell>
          <cell r="I162">
            <v>280</v>
          </cell>
          <cell r="J162">
            <v>270</v>
          </cell>
          <cell r="K162">
            <v>270</v>
          </cell>
          <cell r="L162">
            <v>270</v>
          </cell>
          <cell r="M162">
            <v>310</v>
          </cell>
          <cell r="N162">
            <v>310</v>
          </cell>
          <cell r="O162">
            <v>360</v>
          </cell>
          <cell r="P162">
            <v>400</v>
          </cell>
          <cell r="Q162">
            <v>520</v>
          </cell>
          <cell r="R162">
            <v>640</v>
          </cell>
        </row>
        <row r="163">
          <cell r="A163" t="str">
            <v>Northern Mariana Islands</v>
          </cell>
          <cell r="B163" t="str">
            <v>..</v>
          </cell>
          <cell r="C163" t="str">
            <v>..</v>
          </cell>
          <cell r="D163" t="str">
            <v>..</v>
          </cell>
          <cell r="E163" t="str">
            <v>..</v>
          </cell>
          <cell r="F163" t="str">
            <v>..</v>
          </cell>
          <cell r="G163" t="str">
            <v>..</v>
          </cell>
          <cell r="H163" t="str">
            <v>..</v>
          </cell>
          <cell r="I163" t="str">
            <v>..</v>
          </cell>
          <cell r="J163" t="str">
            <v>..</v>
          </cell>
          <cell r="K163" t="str">
            <v>..</v>
          </cell>
          <cell r="L163" t="str">
            <v>..</v>
          </cell>
          <cell r="M163" t="str">
            <v>..</v>
          </cell>
          <cell r="N163" t="str">
            <v>..</v>
          </cell>
          <cell r="O163" t="str">
            <v>..</v>
          </cell>
          <cell r="P163" t="str">
            <v>..</v>
          </cell>
          <cell r="Q163" t="str">
            <v>..</v>
          </cell>
          <cell r="R163" t="str">
            <v>..</v>
          </cell>
        </row>
        <row r="164">
          <cell r="A164" t="str">
            <v>Norway</v>
          </cell>
          <cell r="B164">
            <v>25660</v>
          </cell>
          <cell r="C164">
            <v>27070</v>
          </cell>
          <cell r="D164">
            <v>29880</v>
          </cell>
          <cell r="E164">
            <v>29290</v>
          </cell>
          <cell r="F164">
            <v>29990</v>
          </cell>
          <cell r="G164">
            <v>31820</v>
          </cell>
          <cell r="H164">
            <v>34900</v>
          </cell>
          <cell r="I164">
            <v>36920</v>
          </cell>
          <cell r="J164">
            <v>35240</v>
          </cell>
          <cell r="K164">
            <v>34530</v>
          </cell>
          <cell r="L164">
            <v>35660</v>
          </cell>
          <cell r="M164">
            <v>37100</v>
          </cell>
          <cell r="N164">
            <v>38870</v>
          </cell>
          <cell r="O164">
            <v>43730</v>
          </cell>
          <cell r="P164">
            <v>52370</v>
          </cell>
          <cell r="Q164">
            <v>60890</v>
          </cell>
          <cell r="R164">
            <v>66530</v>
          </cell>
        </row>
        <row r="165">
          <cell r="A165" t="str">
            <v>Oman</v>
          </cell>
          <cell r="B165">
            <v>5610</v>
          </cell>
          <cell r="C165">
            <v>5990</v>
          </cell>
          <cell r="D165">
            <v>6530</v>
          </cell>
          <cell r="E165">
            <v>6360</v>
          </cell>
          <cell r="F165">
            <v>6260</v>
          </cell>
          <cell r="G165">
            <v>6350</v>
          </cell>
          <cell r="H165">
            <v>6470</v>
          </cell>
          <cell r="I165">
            <v>6660</v>
          </cell>
          <cell r="J165">
            <v>6210</v>
          </cell>
          <cell r="K165">
            <v>5980</v>
          </cell>
          <cell r="L165">
            <v>6610</v>
          </cell>
          <cell r="M165">
            <v>7610</v>
          </cell>
          <cell r="N165">
            <v>7930</v>
          </cell>
          <cell r="O165">
            <v>8130</v>
          </cell>
          <cell r="P165">
            <v>9070</v>
          </cell>
          <cell r="Q165" t="str">
            <v>..</v>
          </cell>
          <cell r="R165" t="str">
            <v>..</v>
          </cell>
        </row>
        <row r="166">
          <cell r="A166" t="str">
            <v>Pakistan</v>
          </cell>
          <cell r="B166">
            <v>420</v>
          </cell>
          <cell r="C166">
            <v>420</v>
          </cell>
          <cell r="D166">
            <v>440</v>
          </cell>
          <cell r="E166">
            <v>450</v>
          </cell>
          <cell r="F166">
            <v>450</v>
          </cell>
          <cell r="G166">
            <v>490</v>
          </cell>
          <cell r="H166">
            <v>500</v>
          </cell>
          <cell r="I166">
            <v>500</v>
          </cell>
          <cell r="J166">
            <v>470</v>
          </cell>
          <cell r="K166">
            <v>470</v>
          </cell>
          <cell r="L166">
            <v>490</v>
          </cell>
          <cell r="M166">
            <v>490</v>
          </cell>
          <cell r="N166">
            <v>490</v>
          </cell>
          <cell r="O166">
            <v>520</v>
          </cell>
          <cell r="P166">
            <v>600</v>
          </cell>
          <cell r="Q166">
            <v>690</v>
          </cell>
          <cell r="R166">
            <v>770</v>
          </cell>
        </row>
        <row r="167">
          <cell r="A167" t="str">
            <v>Palau</v>
          </cell>
          <cell r="B167" t="str">
            <v>..</v>
          </cell>
          <cell r="C167" t="str">
            <v>..</v>
          </cell>
          <cell r="D167" t="str">
            <v>..</v>
          </cell>
          <cell r="E167" t="str">
            <v>..</v>
          </cell>
          <cell r="F167" t="str">
            <v>..</v>
          </cell>
          <cell r="G167" t="str">
            <v>..</v>
          </cell>
          <cell r="H167" t="str">
            <v>..</v>
          </cell>
          <cell r="I167" t="str">
            <v>..</v>
          </cell>
          <cell r="J167" t="str">
            <v>..</v>
          </cell>
          <cell r="K167" t="str">
            <v>..</v>
          </cell>
          <cell r="L167" t="str">
            <v>..</v>
          </cell>
          <cell r="M167" t="str">
            <v>..</v>
          </cell>
          <cell r="N167" t="str">
            <v>..</v>
          </cell>
          <cell r="O167">
            <v>6420</v>
          </cell>
          <cell r="P167">
            <v>7120</v>
          </cell>
          <cell r="Q167">
            <v>7670</v>
          </cell>
          <cell r="R167">
            <v>7990</v>
          </cell>
        </row>
        <row r="168">
          <cell r="A168" t="str">
            <v>Panama</v>
          </cell>
          <cell r="B168">
            <v>2210</v>
          </cell>
          <cell r="C168">
            <v>2300</v>
          </cell>
          <cell r="D168">
            <v>2530</v>
          </cell>
          <cell r="E168">
            <v>2720</v>
          </cell>
          <cell r="F168">
            <v>2870</v>
          </cell>
          <cell r="G168">
            <v>2900</v>
          </cell>
          <cell r="H168">
            <v>3110</v>
          </cell>
          <cell r="I168">
            <v>3320</v>
          </cell>
          <cell r="J168">
            <v>3550</v>
          </cell>
          <cell r="K168">
            <v>3620</v>
          </cell>
          <cell r="L168">
            <v>3740</v>
          </cell>
          <cell r="M168">
            <v>3700</v>
          </cell>
          <cell r="N168">
            <v>3820</v>
          </cell>
          <cell r="O168">
            <v>3930</v>
          </cell>
          <cell r="P168">
            <v>4310</v>
          </cell>
          <cell r="Q168">
            <v>4640</v>
          </cell>
          <cell r="R168">
            <v>4890</v>
          </cell>
        </row>
        <row r="169">
          <cell r="A169" t="str">
            <v>Papua New Guinea</v>
          </cell>
          <cell r="B169">
            <v>830</v>
          </cell>
          <cell r="C169">
            <v>880</v>
          </cell>
          <cell r="D169">
            <v>960</v>
          </cell>
          <cell r="E169">
            <v>1110</v>
          </cell>
          <cell r="F169">
            <v>1160</v>
          </cell>
          <cell r="G169">
            <v>1060</v>
          </cell>
          <cell r="H169">
            <v>1070</v>
          </cell>
          <cell r="I169">
            <v>960</v>
          </cell>
          <cell r="J169">
            <v>810</v>
          </cell>
          <cell r="K169">
            <v>740</v>
          </cell>
          <cell r="L169">
            <v>650</v>
          </cell>
          <cell r="M169">
            <v>580</v>
          </cell>
          <cell r="N169">
            <v>520</v>
          </cell>
          <cell r="O169">
            <v>510</v>
          </cell>
          <cell r="P169">
            <v>590</v>
          </cell>
          <cell r="Q169">
            <v>700</v>
          </cell>
          <cell r="R169">
            <v>770</v>
          </cell>
        </row>
        <row r="170">
          <cell r="A170" t="str">
            <v>Paraguay</v>
          </cell>
          <cell r="B170">
            <v>1190</v>
          </cell>
          <cell r="C170">
            <v>1270</v>
          </cell>
          <cell r="D170">
            <v>1440</v>
          </cell>
          <cell r="E170">
            <v>1550</v>
          </cell>
          <cell r="F170">
            <v>1570</v>
          </cell>
          <cell r="G170">
            <v>1680</v>
          </cell>
          <cell r="H170">
            <v>1710</v>
          </cell>
          <cell r="I170">
            <v>1760</v>
          </cell>
          <cell r="J170">
            <v>1650</v>
          </cell>
          <cell r="K170">
            <v>1490</v>
          </cell>
          <cell r="L170">
            <v>1350</v>
          </cell>
          <cell r="M170">
            <v>1270</v>
          </cell>
          <cell r="N170">
            <v>1080</v>
          </cell>
          <cell r="O170">
            <v>950</v>
          </cell>
          <cell r="P170">
            <v>1000</v>
          </cell>
          <cell r="Q170">
            <v>1130</v>
          </cell>
          <cell r="R170">
            <v>1400</v>
          </cell>
        </row>
        <row r="171">
          <cell r="A171" t="str">
            <v>Peru</v>
          </cell>
          <cell r="B171">
            <v>770</v>
          </cell>
          <cell r="C171">
            <v>1140</v>
          </cell>
          <cell r="D171">
            <v>1440</v>
          </cell>
          <cell r="E171">
            <v>1560</v>
          </cell>
          <cell r="F171">
            <v>1790</v>
          </cell>
          <cell r="G171">
            <v>2000</v>
          </cell>
          <cell r="H171">
            <v>2200</v>
          </cell>
          <cell r="I171">
            <v>2350</v>
          </cell>
          <cell r="J171">
            <v>2230</v>
          </cell>
          <cell r="K171">
            <v>2100</v>
          </cell>
          <cell r="L171">
            <v>2060</v>
          </cell>
          <cell r="M171">
            <v>1980</v>
          </cell>
          <cell r="N171">
            <v>2040</v>
          </cell>
          <cell r="O171">
            <v>2170</v>
          </cell>
          <cell r="P171">
            <v>2390</v>
          </cell>
          <cell r="Q171">
            <v>2640</v>
          </cell>
          <cell r="R171">
            <v>2920</v>
          </cell>
        </row>
        <row r="172">
          <cell r="A172" t="str">
            <v>Philippines</v>
          </cell>
          <cell r="B172">
            <v>740</v>
          </cell>
          <cell r="C172">
            <v>740</v>
          </cell>
          <cell r="D172">
            <v>790</v>
          </cell>
          <cell r="E172">
            <v>840</v>
          </cell>
          <cell r="F172">
            <v>940</v>
          </cell>
          <cell r="G172">
            <v>1040</v>
          </cell>
          <cell r="H172">
            <v>1190</v>
          </cell>
          <cell r="I172">
            <v>1240</v>
          </cell>
          <cell r="J172">
            <v>1090</v>
          </cell>
          <cell r="K172">
            <v>1050</v>
          </cell>
          <cell r="L172">
            <v>1060</v>
          </cell>
          <cell r="M172">
            <v>1050</v>
          </cell>
          <cell r="N172">
            <v>1030</v>
          </cell>
          <cell r="O172">
            <v>1080</v>
          </cell>
          <cell r="P172">
            <v>1200</v>
          </cell>
          <cell r="Q172">
            <v>1290</v>
          </cell>
          <cell r="R172">
            <v>1420</v>
          </cell>
        </row>
        <row r="173">
          <cell r="A173" t="str">
            <v>Poland</v>
          </cell>
          <cell r="B173" t="str">
            <v>..</v>
          </cell>
          <cell r="C173" t="str">
            <v>..</v>
          </cell>
          <cell r="D173">
            <v>1910</v>
          </cell>
          <cell r="E173">
            <v>2270</v>
          </cell>
          <cell r="F173">
            <v>2450</v>
          </cell>
          <cell r="G173">
            <v>2970</v>
          </cell>
          <cell r="H173">
            <v>3620</v>
          </cell>
          <cell r="I173">
            <v>4180</v>
          </cell>
          <cell r="J173">
            <v>4300</v>
          </cell>
          <cell r="K173">
            <v>4380</v>
          </cell>
          <cell r="L173">
            <v>4570</v>
          </cell>
          <cell r="M173">
            <v>4650</v>
          </cell>
          <cell r="N173">
            <v>4820</v>
          </cell>
          <cell r="O173">
            <v>5440</v>
          </cell>
          <cell r="P173">
            <v>6150</v>
          </cell>
          <cell r="Q173">
            <v>7150</v>
          </cell>
          <cell r="R173">
            <v>8190</v>
          </cell>
        </row>
        <row r="174">
          <cell r="A174" t="str">
            <v>Portugal</v>
          </cell>
          <cell r="B174">
            <v>6810</v>
          </cell>
          <cell r="C174">
            <v>7760</v>
          </cell>
          <cell r="D174">
            <v>9320</v>
          </cell>
          <cell r="E174">
            <v>9540</v>
          </cell>
          <cell r="F174">
            <v>9880</v>
          </cell>
          <cell r="G174">
            <v>10610</v>
          </cell>
          <cell r="H174">
            <v>11470</v>
          </cell>
          <cell r="I174">
            <v>11720</v>
          </cell>
          <cell r="J174">
            <v>11550</v>
          </cell>
          <cell r="K174">
            <v>11600</v>
          </cell>
          <cell r="L174">
            <v>11590</v>
          </cell>
          <cell r="M174">
            <v>11250</v>
          </cell>
          <cell r="N174">
            <v>11210</v>
          </cell>
          <cell r="O174">
            <v>12560</v>
          </cell>
          <cell r="P174">
            <v>15150</v>
          </cell>
          <cell r="Q174">
            <v>17190</v>
          </cell>
          <cell r="R174">
            <v>18100</v>
          </cell>
        </row>
        <row r="175">
          <cell r="A175" t="str">
            <v>Puerto Rico</v>
          </cell>
          <cell r="B175">
            <v>6220</v>
          </cell>
          <cell r="C175">
            <v>6440</v>
          </cell>
          <cell r="D175">
            <v>6740</v>
          </cell>
          <cell r="E175">
            <v>7080</v>
          </cell>
          <cell r="F175">
            <v>7360</v>
          </cell>
          <cell r="G175">
            <v>7830</v>
          </cell>
          <cell r="H175">
            <v>8170</v>
          </cell>
          <cell r="I175">
            <v>8560</v>
          </cell>
          <cell r="J175">
            <v>8730</v>
          </cell>
          <cell r="K175">
            <v>9620</v>
          </cell>
          <cell r="L175">
            <v>10560</v>
          </cell>
          <cell r="M175">
            <v>10950</v>
          </cell>
          <cell r="N175" t="str">
            <v>..</v>
          </cell>
          <cell r="O175" t="str">
            <v>..</v>
          </cell>
          <cell r="P175" t="str">
            <v>..</v>
          </cell>
          <cell r="Q175" t="str">
            <v>..</v>
          </cell>
          <cell r="R175" t="str">
            <v>..</v>
          </cell>
        </row>
        <row r="176">
          <cell r="A176" t="str">
            <v>Qatar</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t="str">
            <v>..</v>
          </cell>
          <cell r="O176" t="str">
            <v>..</v>
          </cell>
          <cell r="P176" t="str">
            <v>..</v>
          </cell>
          <cell r="Q176" t="str">
            <v>..</v>
          </cell>
          <cell r="R176" t="str">
            <v>..</v>
          </cell>
        </row>
        <row r="177">
          <cell r="A177" t="str">
            <v>Romania</v>
          </cell>
          <cell r="B177">
            <v>1730</v>
          </cell>
          <cell r="C177">
            <v>1430</v>
          </cell>
          <cell r="D177">
            <v>1240</v>
          </cell>
          <cell r="E177">
            <v>1190</v>
          </cell>
          <cell r="F177">
            <v>1270</v>
          </cell>
          <cell r="G177">
            <v>1470</v>
          </cell>
          <cell r="H177">
            <v>1600</v>
          </cell>
          <cell r="I177">
            <v>1520</v>
          </cell>
          <cell r="J177">
            <v>1520</v>
          </cell>
          <cell r="K177">
            <v>1580</v>
          </cell>
          <cell r="L177">
            <v>1690</v>
          </cell>
          <cell r="M177">
            <v>1750</v>
          </cell>
          <cell r="N177">
            <v>1930</v>
          </cell>
          <cell r="O177">
            <v>2290</v>
          </cell>
          <cell r="P177">
            <v>2950</v>
          </cell>
          <cell r="Q177">
            <v>3830</v>
          </cell>
          <cell r="R177">
            <v>4850</v>
          </cell>
        </row>
        <row r="178">
          <cell r="A178" t="str">
            <v>Russian Federation</v>
          </cell>
          <cell r="B178" t="str">
            <v>..</v>
          </cell>
          <cell r="C178">
            <v>3420</v>
          </cell>
          <cell r="D178">
            <v>3070</v>
          </cell>
          <cell r="E178">
            <v>2900</v>
          </cell>
          <cell r="F178">
            <v>2650</v>
          </cell>
          <cell r="G178">
            <v>2650</v>
          </cell>
          <cell r="H178">
            <v>2610</v>
          </cell>
          <cell r="I178">
            <v>2660</v>
          </cell>
          <cell r="J178">
            <v>2140</v>
          </cell>
          <cell r="K178">
            <v>1760</v>
          </cell>
          <cell r="L178">
            <v>1710</v>
          </cell>
          <cell r="M178">
            <v>1780</v>
          </cell>
          <cell r="N178">
            <v>2100</v>
          </cell>
          <cell r="O178">
            <v>2590</v>
          </cell>
          <cell r="P178">
            <v>3420</v>
          </cell>
          <cell r="Q178">
            <v>4470</v>
          </cell>
          <cell r="R178">
            <v>5780</v>
          </cell>
        </row>
        <row r="179">
          <cell r="A179" t="str">
            <v>Rwanda</v>
          </cell>
          <cell r="B179">
            <v>360</v>
          </cell>
          <cell r="C179">
            <v>330</v>
          </cell>
          <cell r="D179">
            <v>360</v>
          </cell>
          <cell r="E179">
            <v>330</v>
          </cell>
          <cell r="F179">
            <v>160</v>
          </cell>
          <cell r="G179">
            <v>230</v>
          </cell>
          <cell r="H179">
            <v>240</v>
          </cell>
          <cell r="I179">
            <v>270</v>
          </cell>
          <cell r="J179">
            <v>270</v>
          </cell>
          <cell r="K179">
            <v>270</v>
          </cell>
          <cell r="L179">
            <v>250</v>
          </cell>
          <cell r="M179">
            <v>230</v>
          </cell>
          <cell r="N179">
            <v>210</v>
          </cell>
          <cell r="O179">
            <v>200</v>
          </cell>
          <cell r="P179">
            <v>210</v>
          </cell>
          <cell r="Q179">
            <v>230</v>
          </cell>
          <cell r="R179">
            <v>250</v>
          </cell>
        </row>
        <row r="180">
          <cell r="A180" t="str">
            <v>Samoa</v>
          </cell>
          <cell r="B180">
            <v>1070</v>
          </cell>
          <cell r="C180">
            <v>1000</v>
          </cell>
          <cell r="D180">
            <v>1010</v>
          </cell>
          <cell r="E180">
            <v>1070</v>
          </cell>
          <cell r="F180">
            <v>810</v>
          </cell>
          <cell r="G180">
            <v>1010</v>
          </cell>
          <cell r="H180">
            <v>1360</v>
          </cell>
          <cell r="I180">
            <v>1350</v>
          </cell>
          <cell r="J180">
            <v>1330</v>
          </cell>
          <cell r="K180">
            <v>1330</v>
          </cell>
          <cell r="L180">
            <v>1350</v>
          </cell>
          <cell r="M180">
            <v>1370</v>
          </cell>
          <cell r="N180">
            <v>1390</v>
          </cell>
          <cell r="O180">
            <v>1500</v>
          </cell>
          <cell r="P180">
            <v>1760</v>
          </cell>
          <cell r="Q180">
            <v>2020</v>
          </cell>
          <cell r="R180">
            <v>2270</v>
          </cell>
        </row>
        <row r="181">
          <cell r="A181" t="str">
            <v>San Marino</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t="str">
            <v>..</v>
          </cell>
          <cell r="O181" t="str">
            <v>..</v>
          </cell>
          <cell r="P181" t="str">
            <v>..</v>
          </cell>
          <cell r="Q181" t="str">
            <v>..</v>
          </cell>
          <cell r="R181" t="str">
            <v>..</v>
          </cell>
        </row>
        <row r="182">
          <cell r="A182" t="str">
            <v>Sao Tome and Principe</v>
          </cell>
          <cell r="B182" t="str">
            <v>..</v>
          </cell>
          <cell r="C182" t="str">
            <v>..</v>
          </cell>
          <cell r="D182" t="str">
            <v>..</v>
          </cell>
          <cell r="E182" t="str">
            <v>..</v>
          </cell>
          <cell r="F182" t="str">
            <v>..</v>
          </cell>
          <cell r="G182" t="str">
            <v>..</v>
          </cell>
          <cell r="H182" t="str">
            <v>..</v>
          </cell>
          <cell r="I182" t="str">
            <v>..</v>
          </cell>
          <cell r="J182" t="str">
            <v>..</v>
          </cell>
          <cell r="K182" t="str">
            <v>..</v>
          </cell>
          <cell r="L182" t="str">
            <v>..</v>
          </cell>
          <cell r="M182" t="str">
            <v>..</v>
          </cell>
          <cell r="N182" t="str">
            <v>..</v>
          </cell>
          <cell r="O182" t="str">
            <v>..</v>
          </cell>
          <cell r="P182" t="str">
            <v>..</v>
          </cell>
          <cell r="Q182" t="str">
            <v>..</v>
          </cell>
          <cell r="R182">
            <v>780</v>
          </cell>
        </row>
        <row r="183">
          <cell r="A183" t="str">
            <v>Saudi Arabia</v>
          </cell>
          <cell r="B183">
            <v>7220</v>
          </cell>
          <cell r="C183">
            <v>8000</v>
          </cell>
          <cell r="D183">
            <v>8740</v>
          </cell>
          <cell r="E183">
            <v>8280</v>
          </cell>
          <cell r="F183">
            <v>7840</v>
          </cell>
          <cell r="G183">
            <v>7850</v>
          </cell>
          <cell r="H183">
            <v>8170</v>
          </cell>
          <cell r="I183">
            <v>8410</v>
          </cell>
          <cell r="J183">
            <v>8030</v>
          </cell>
          <cell r="K183">
            <v>7800</v>
          </cell>
          <cell r="L183">
            <v>8140</v>
          </cell>
          <cell r="M183">
            <v>8480</v>
          </cell>
          <cell r="N183">
            <v>8560</v>
          </cell>
          <cell r="O183">
            <v>9400</v>
          </cell>
          <cell r="P183">
            <v>10810</v>
          </cell>
          <cell r="Q183">
            <v>12510</v>
          </cell>
          <cell r="R183" t="str">
            <v>..</v>
          </cell>
        </row>
        <row r="184">
          <cell r="A184" t="str">
            <v>Senegal</v>
          </cell>
          <cell r="B184">
            <v>660</v>
          </cell>
          <cell r="C184">
            <v>650</v>
          </cell>
          <cell r="D184">
            <v>710</v>
          </cell>
          <cell r="E184">
            <v>650</v>
          </cell>
          <cell r="F184">
            <v>540</v>
          </cell>
          <cell r="G184">
            <v>500</v>
          </cell>
          <cell r="H184">
            <v>480</v>
          </cell>
          <cell r="I184">
            <v>480</v>
          </cell>
          <cell r="J184">
            <v>470</v>
          </cell>
          <cell r="K184">
            <v>460</v>
          </cell>
          <cell r="L184">
            <v>450</v>
          </cell>
          <cell r="M184">
            <v>440</v>
          </cell>
          <cell r="N184">
            <v>420</v>
          </cell>
          <cell r="O184">
            <v>490</v>
          </cell>
          <cell r="P184">
            <v>600</v>
          </cell>
          <cell r="Q184">
            <v>700</v>
          </cell>
          <cell r="R184">
            <v>750</v>
          </cell>
        </row>
        <row r="185">
          <cell r="A185" t="str">
            <v>Serbia</v>
          </cell>
          <cell r="B185" t="str">
            <v>..</v>
          </cell>
          <cell r="C185" t="str">
            <v>..</v>
          </cell>
          <cell r="D185" t="str">
            <v>..</v>
          </cell>
          <cell r="E185" t="str">
            <v>..</v>
          </cell>
          <cell r="F185" t="str">
            <v>..</v>
          </cell>
          <cell r="G185" t="str">
            <v>..</v>
          </cell>
          <cell r="H185" t="str">
            <v>..</v>
          </cell>
          <cell r="I185" t="str">
            <v>..</v>
          </cell>
          <cell r="J185" t="str">
            <v>..</v>
          </cell>
          <cell r="K185" t="str">
            <v>..</v>
          </cell>
          <cell r="L185" t="str">
            <v>..</v>
          </cell>
          <cell r="M185" t="str">
            <v>..</v>
          </cell>
          <cell r="N185">
            <v>1370</v>
          </cell>
          <cell r="O185">
            <v>2190</v>
          </cell>
          <cell r="P185">
            <v>3070</v>
          </cell>
          <cell r="Q185">
            <v>3490</v>
          </cell>
          <cell r="R185">
            <v>3910</v>
          </cell>
        </row>
        <row r="186">
          <cell r="A186" t="str">
            <v>Serbia and Montenegro</v>
          </cell>
          <cell r="B186" t="str">
            <v>..</v>
          </cell>
          <cell r="C186" t="str">
            <v>..</v>
          </cell>
          <cell r="D186" t="str">
            <v>..</v>
          </cell>
          <cell r="E186" t="str">
            <v>..</v>
          </cell>
          <cell r="F186" t="str">
            <v>..</v>
          </cell>
          <cell r="G186" t="str">
            <v>..</v>
          </cell>
          <cell r="H186" t="str">
            <v>..</v>
          </cell>
          <cell r="I186">
            <v>1540</v>
          </cell>
          <cell r="J186">
            <v>1430</v>
          </cell>
          <cell r="K186">
            <v>1070</v>
          </cell>
          <cell r="L186">
            <v>1250</v>
          </cell>
          <cell r="M186">
            <v>1290</v>
          </cell>
          <cell r="N186">
            <v>1430</v>
          </cell>
          <cell r="O186">
            <v>1930</v>
          </cell>
          <cell r="P186">
            <v>2700</v>
          </cell>
          <cell r="Q186">
            <v>3220</v>
          </cell>
          <cell r="R186" t="str">
            <v>..</v>
          </cell>
        </row>
        <row r="187">
          <cell r="A187" t="str">
            <v>Seychelles</v>
          </cell>
          <cell r="B187">
            <v>5020</v>
          </cell>
          <cell r="C187">
            <v>5200</v>
          </cell>
          <cell r="D187">
            <v>5930</v>
          </cell>
          <cell r="E187">
            <v>6350</v>
          </cell>
          <cell r="F187">
            <v>6560</v>
          </cell>
          <cell r="G187">
            <v>6460</v>
          </cell>
          <cell r="H187">
            <v>6740</v>
          </cell>
          <cell r="I187">
            <v>7330</v>
          </cell>
          <cell r="J187">
            <v>7320</v>
          </cell>
          <cell r="K187">
            <v>7290</v>
          </cell>
          <cell r="L187">
            <v>7440</v>
          </cell>
          <cell r="M187">
            <v>7380</v>
          </cell>
          <cell r="N187">
            <v>6840</v>
          </cell>
          <cell r="O187">
            <v>7480</v>
          </cell>
          <cell r="P187">
            <v>8130</v>
          </cell>
          <cell r="Q187">
            <v>8390</v>
          </cell>
          <cell r="R187">
            <v>8650</v>
          </cell>
        </row>
        <row r="188">
          <cell r="A188" t="str">
            <v>Sierra Leone</v>
          </cell>
          <cell r="B188">
            <v>200</v>
          </cell>
          <cell r="C188">
            <v>180</v>
          </cell>
          <cell r="D188">
            <v>130</v>
          </cell>
          <cell r="E188">
            <v>160</v>
          </cell>
          <cell r="F188">
            <v>170</v>
          </cell>
          <cell r="G188">
            <v>190</v>
          </cell>
          <cell r="H188">
            <v>220</v>
          </cell>
          <cell r="I188">
            <v>190</v>
          </cell>
          <cell r="J188">
            <v>160</v>
          </cell>
          <cell r="K188">
            <v>150</v>
          </cell>
          <cell r="L188">
            <v>140</v>
          </cell>
          <cell r="M188">
            <v>160</v>
          </cell>
          <cell r="N188">
            <v>190</v>
          </cell>
          <cell r="O188">
            <v>200</v>
          </cell>
          <cell r="P188">
            <v>210</v>
          </cell>
          <cell r="Q188">
            <v>220</v>
          </cell>
          <cell r="R188">
            <v>240</v>
          </cell>
        </row>
        <row r="189">
          <cell r="A189" t="str">
            <v>Singapore</v>
          </cell>
          <cell r="B189">
            <v>11860</v>
          </cell>
          <cell r="C189">
            <v>13180</v>
          </cell>
          <cell r="D189">
            <v>15300</v>
          </cell>
          <cell r="E189">
            <v>17330</v>
          </cell>
          <cell r="F189">
            <v>20370</v>
          </cell>
          <cell r="G189">
            <v>23250</v>
          </cell>
          <cell r="H189">
            <v>25140</v>
          </cell>
          <cell r="I189">
            <v>27180</v>
          </cell>
          <cell r="J189">
            <v>23520</v>
          </cell>
          <cell r="K189">
            <v>22920</v>
          </cell>
          <cell r="L189">
            <v>23030</v>
          </cell>
          <cell r="M189">
            <v>21290</v>
          </cell>
          <cell r="N189">
            <v>21050</v>
          </cell>
          <cell r="O189">
            <v>21750</v>
          </cell>
          <cell r="P189">
            <v>25030</v>
          </cell>
          <cell r="Q189">
            <v>26620</v>
          </cell>
          <cell r="R189">
            <v>29320</v>
          </cell>
        </row>
        <row r="190">
          <cell r="A190" t="str">
            <v>Slovak Republic</v>
          </cell>
          <cell r="B190">
            <v>3340</v>
          </cell>
          <cell r="C190">
            <v>2490</v>
          </cell>
          <cell r="D190">
            <v>2230</v>
          </cell>
          <cell r="E190">
            <v>2220</v>
          </cell>
          <cell r="F190">
            <v>2680</v>
          </cell>
          <cell r="G190">
            <v>3310</v>
          </cell>
          <cell r="H190">
            <v>3860</v>
          </cell>
          <cell r="I190">
            <v>4150</v>
          </cell>
          <cell r="J190">
            <v>4100</v>
          </cell>
          <cell r="K190">
            <v>3910</v>
          </cell>
          <cell r="L190">
            <v>3860</v>
          </cell>
          <cell r="M190">
            <v>3860</v>
          </cell>
          <cell r="N190">
            <v>4100</v>
          </cell>
          <cell r="O190">
            <v>5010</v>
          </cell>
          <cell r="P190">
            <v>6570</v>
          </cell>
          <cell r="Q190">
            <v>8100</v>
          </cell>
          <cell r="R190">
            <v>9870</v>
          </cell>
        </row>
        <row r="191">
          <cell r="A191" t="str">
            <v>Slovenia</v>
          </cell>
          <cell r="B191" t="str">
            <v>..</v>
          </cell>
          <cell r="C191" t="str">
            <v>..</v>
          </cell>
          <cell r="D191">
            <v>6790</v>
          </cell>
          <cell r="E191">
            <v>6660</v>
          </cell>
          <cell r="F191" t="str">
            <v>..</v>
          </cell>
          <cell r="G191">
            <v>8450</v>
          </cell>
          <cell r="H191">
            <v>9770</v>
          </cell>
          <cell r="I191">
            <v>10740</v>
          </cell>
          <cell r="J191">
            <v>10530</v>
          </cell>
          <cell r="K191">
            <v>10810</v>
          </cell>
          <cell r="L191">
            <v>10780</v>
          </cell>
          <cell r="M191">
            <v>10400</v>
          </cell>
          <cell r="N191">
            <v>10360</v>
          </cell>
          <cell r="O191">
            <v>11990</v>
          </cell>
          <cell r="P191">
            <v>14880</v>
          </cell>
          <cell r="Q191">
            <v>17430</v>
          </cell>
          <cell r="R191">
            <v>18890</v>
          </cell>
        </row>
        <row r="192">
          <cell r="A192" t="str">
            <v>Solomon Islands</v>
          </cell>
          <cell r="B192">
            <v>740</v>
          </cell>
          <cell r="C192">
            <v>720</v>
          </cell>
          <cell r="D192">
            <v>780</v>
          </cell>
          <cell r="E192">
            <v>780</v>
          </cell>
          <cell r="F192">
            <v>820</v>
          </cell>
          <cell r="G192">
            <v>880</v>
          </cell>
          <cell r="H192">
            <v>890</v>
          </cell>
          <cell r="I192">
            <v>920</v>
          </cell>
          <cell r="J192">
            <v>870</v>
          </cell>
          <cell r="K192">
            <v>820</v>
          </cell>
          <cell r="L192">
            <v>680</v>
          </cell>
          <cell r="M192">
            <v>620</v>
          </cell>
          <cell r="N192">
            <v>550</v>
          </cell>
          <cell r="O192">
            <v>550</v>
          </cell>
          <cell r="P192">
            <v>590</v>
          </cell>
          <cell r="Q192">
            <v>620</v>
          </cell>
          <cell r="R192">
            <v>680</v>
          </cell>
        </row>
        <row r="193">
          <cell r="A193" t="str">
            <v>Somalia</v>
          </cell>
          <cell r="B193">
            <v>140</v>
          </cell>
          <cell r="C193" t="str">
            <v>..</v>
          </cell>
          <cell r="D193" t="str">
            <v>..</v>
          </cell>
          <cell r="E193" t="str">
            <v>..</v>
          </cell>
          <cell r="F193" t="str">
            <v>..</v>
          </cell>
          <cell r="G193" t="str">
            <v>..</v>
          </cell>
          <cell r="H193" t="str">
            <v>..</v>
          </cell>
          <cell r="I193" t="str">
            <v>..</v>
          </cell>
          <cell r="J193" t="str">
            <v>..</v>
          </cell>
          <cell r="K193" t="str">
            <v>..</v>
          </cell>
          <cell r="L193" t="str">
            <v>..</v>
          </cell>
          <cell r="M193" t="str">
            <v>..</v>
          </cell>
          <cell r="N193" t="str">
            <v>..</v>
          </cell>
          <cell r="O193" t="str">
            <v>..</v>
          </cell>
          <cell r="P193" t="str">
            <v>..</v>
          </cell>
          <cell r="Q193" t="str">
            <v>..</v>
          </cell>
          <cell r="R193" t="str">
            <v>..</v>
          </cell>
        </row>
        <row r="194">
          <cell r="A194" t="str">
            <v>South Africa</v>
          </cell>
          <cell r="B194">
            <v>3390</v>
          </cell>
          <cell r="C194">
            <v>3320</v>
          </cell>
          <cell r="D194">
            <v>3320</v>
          </cell>
          <cell r="E194">
            <v>3460</v>
          </cell>
          <cell r="F194">
            <v>3610</v>
          </cell>
          <cell r="G194">
            <v>3740</v>
          </cell>
          <cell r="H194">
            <v>3760</v>
          </cell>
          <cell r="I194">
            <v>3680</v>
          </cell>
          <cell r="J194">
            <v>3280</v>
          </cell>
          <cell r="K194">
            <v>3150</v>
          </cell>
          <cell r="L194">
            <v>3050</v>
          </cell>
          <cell r="M194">
            <v>2830</v>
          </cell>
          <cell r="N194">
            <v>2640</v>
          </cell>
          <cell r="O194">
            <v>2870</v>
          </cell>
          <cell r="P194">
            <v>3630</v>
          </cell>
          <cell r="Q194">
            <v>4820</v>
          </cell>
          <cell r="R194">
            <v>5390</v>
          </cell>
        </row>
        <row r="195">
          <cell r="A195" t="str">
            <v>South Asia</v>
          </cell>
          <cell r="B195">
            <v>379.63</v>
          </cell>
          <cell r="C195">
            <v>351.65</v>
          </cell>
          <cell r="D195">
            <v>338.26</v>
          </cell>
          <cell r="E195">
            <v>326.97000000000003</v>
          </cell>
          <cell r="F195">
            <v>342.15</v>
          </cell>
          <cell r="G195">
            <v>381.09</v>
          </cell>
          <cell r="H195">
            <v>410.71</v>
          </cell>
          <cell r="I195">
            <v>418.94</v>
          </cell>
          <cell r="J195">
            <v>417.94</v>
          </cell>
          <cell r="K195">
            <v>434.85</v>
          </cell>
          <cell r="L195">
            <v>444.27</v>
          </cell>
          <cell r="M195">
            <v>455.26</v>
          </cell>
          <cell r="N195">
            <v>458.97</v>
          </cell>
          <cell r="O195">
            <v>513.94000000000005</v>
          </cell>
          <cell r="P195">
            <v>599.9</v>
          </cell>
          <cell r="Q195">
            <v>692.64</v>
          </cell>
          <cell r="R195">
            <v>765.61</v>
          </cell>
        </row>
        <row r="196">
          <cell r="A196" t="str">
            <v>Spain</v>
          </cell>
          <cell r="B196">
            <v>12100</v>
          </cell>
          <cell r="C196">
            <v>13570</v>
          </cell>
          <cell r="D196">
            <v>15490</v>
          </cell>
          <cell r="E196">
            <v>14930</v>
          </cell>
          <cell r="F196">
            <v>14420</v>
          </cell>
          <cell r="G196">
            <v>14800</v>
          </cell>
          <cell r="H196">
            <v>15570</v>
          </cell>
          <cell r="I196">
            <v>15820</v>
          </cell>
          <cell r="J196">
            <v>15400</v>
          </cell>
          <cell r="K196">
            <v>15360</v>
          </cell>
          <cell r="L196">
            <v>15420</v>
          </cell>
          <cell r="M196">
            <v>15050</v>
          </cell>
          <cell r="N196">
            <v>15100</v>
          </cell>
          <cell r="O196">
            <v>17490</v>
          </cell>
          <cell r="P196">
            <v>21450</v>
          </cell>
          <cell r="Q196">
            <v>25250</v>
          </cell>
          <cell r="R196">
            <v>27570</v>
          </cell>
        </row>
        <row r="197">
          <cell r="A197" t="str">
            <v>Sri Lanka</v>
          </cell>
          <cell r="B197">
            <v>470</v>
          </cell>
          <cell r="C197">
            <v>500</v>
          </cell>
          <cell r="D197">
            <v>550</v>
          </cell>
          <cell r="E197">
            <v>600</v>
          </cell>
          <cell r="F197">
            <v>640</v>
          </cell>
          <cell r="G197">
            <v>700</v>
          </cell>
          <cell r="H197">
            <v>740</v>
          </cell>
          <cell r="I197">
            <v>790</v>
          </cell>
          <cell r="J197">
            <v>810</v>
          </cell>
          <cell r="K197">
            <v>820</v>
          </cell>
          <cell r="L197">
            <v>810</v>
          </cell>
          <cell r="M197">
            <v>840</v>
          </cell>
          <cell r="N197">
            <v>850</v>
          </cell>
          <cell r="O197">
            <v>930</v>
          </cell>
          <cell r="P197">
            <v>1040</v>
          </cell>
          <cell r="Q197">
            <v>1170</v>
          </cell>
          <cell r="R197">
            <v>1300</v>
          </cell>
        </row>
        <row r="198">
          <cell r="A198" t="str">
            <v>St. Kitts and Nevis</v>
          </cell>
          <cell r="B198">
            <v>3610</v>
          </cell>
          <cell r="C198">
            <v>3750</v>
          </cell>
          <cell r="D198">
            <v>4110</v>
          </cell>
          <cell r="E198">
            <v>4520</v>
          </cell>
          <cell r="F198">
            <v>5010</v>
          </cell>
          <cell r="G198">
            <v>5460</v>
          </cell>
          <cell r="H198">
            <v>5670</v>
          </cell>
          <cell r="I198">
            <v>6000</v>
          </cell>
          <cell r="J198">
            <v>6020</v>
          </cell>
          <cell r="K198">
            <v>6320</v>
          </cell>
          <cell r="L198">
            <v>6490</v>
          </cell>
          <cell r="M198">
            <v>6330</v>
          </cell>
          <cell r="N198">
            <v>6380</v>
          </cell>
          <cell r="O198">
            <v>6820</v>
          </cell>
          <cell r="P198">
            <v>7840</v>
          </cell>
          <cell r="Q198">
            <v>8250</v>
          </cell>
          <cell r="R198">
            <v>8840</v>
          </cell>
        </row>
        <row r="199">
          <cell r="A199" t="str">
            <v>St. Lucia</v>
          </cell>
          <cell r="B199">
            <v>2810</v>
          </cell>
          <cell r="C199">
            <v>2910</v>
          </cell>
          <cell r="D199">
            <v>3290</v>
          </cell>
          <cell r="E199">
            <v>3360</v>
          </cell>
          <cell r="F199">
            <v>3430</v>
          </cell>
          <cell r="G199">
            <v>3570</v>
          </cell>
          <cell r="H199">
            <v>3680</v>
          </cell>
          <cell r="I199">
            <v>3620</v>
          </cell>
          <cell r="J199">
            <v>3690</v>
          </cell>
          <cell r="K199">
            <v>3910</v>
          </cell>
          <cell r="L199">
            <v>4140</v>
          </cell>
          <cell r="M199">
            <v>3860</v>
          </cell>
          <cell r="N199">
            <v>3980</v>
          </cell>
          <cell r="O199">
            <v>4170</v>
          </cell>
          <cell r="P199">
            <v>4580</v>
          </cell>
          <cell r="Q199">
            <v>4920</v>
          </cell>
          <cell r="R199">
            <v>5110</v>
          </cell>
        </row>
        <row r="200">
          <cell r="A200" t="str">
            <v>St. Vincent and the Grenadines</v>
          </cell>
          <cell r="B200">
            <v>1710</v>
          </cell>
          <cell r="C200">
            <v>1790</v>
          </cell>
          <cell r="D200">
            <v>2070</v>
          </cell>
          <cell r="E200">
            <v>2100</v>
          </cell>
          <cell r="F200">
            <v>2050</v>
          </cell>
          <cell r="G200">
            <v>2190</v>
          </cell>
          <cell r="H200">
            <v>2330</v>
          </cell>
          <cell r="I200">
            <v>2440</v>
          </cell>
          <cell r="J200">
            <v>2550</v>
          </cell>
          <cell r="K200">
            <v>2610</v>
          </cell>
          <cell r="L200">
            <v>2730</v>
          </cell>
          <cell r="M200">
            <v>2750</v>
          </cell>
          <cell r="N200">
            <v>2820</v>
          </cell>
          <cell r="O200">
            <v>2970</v>
          </cell>
          <cell r="P200">
            <v>3460</v>
          </cell>
          <cell r="Q200">
            <v>3530</v>
          </cell>
          <cell r="R200">
            <v>3930</v>
          </cell>
        </row>
        <row r="201">
          <cell r="A201" t="str">
            <v>Sub-Saharan Africa</v>
          </cell>
          <cell r="B201">
            <v>582.11</v>
          </cell>
          <cell r="C201">
            <v>569.71</v>
          </cell>
          <cell r="D201">
            <v>553.11</v>
          </cell>
          <cell r="E201">
            <v>537.1</v>
          </cell>
          <cell r="F201">
            <v>512.75</v>
          </cell>
          <cell r="G201">
            <v>520.19000000000005</v>
          </cell>
          <cell r="H201">
            <v>537.20000000000005</v>
          </cell>
          <cell r="I201">
            <v>548.63</v>
          </cell>
          <cell r="J201">
            <v>516.69000000000005</v>
          </cell>
          <cell r="K201">
            <v>500.15</v>
          </cell>
          <cell r="L201">
            <v>485.06</v>
          </cell>
          <cell r="M201">
            <v>476.87</v>
          </cell>
          <cell r="N201">
            <v>467.38</v>
          </cell>
          <cell r="O201">
            <v>508.96</v>
          </cell>
          <cell r="P201">
            <v>602.64</v>
          </cell>
          <cell r="Q201">
            <v>742.94</v>
          </cell>
          <cell r="R201">
            <v>841.8</v>
          </cell>
        </row>
        <row r="202">
          <cell r="A202" t="str">
            <v>Sudan</v>
          </cell>
          <cell r="B202">
            <v>550</v>
          </cell>
          <cell r="C202">
            <v>490</v>
          </cell>
          <cell r="D202">
            <v>320</v>
          </cell>
          <cell r="E202">
            <v>280</v>
          </cell>
          <cell r="F202">
            <v>240</v>
          </cell>
          <cell r="G202">
            <v>250</v>
          </cell>
          <cell r="H202">
            <v>260</v>
          </cell>
          <cell r="I202">
            <v>280</v>
          </cell>
          <cell r="J202">
            <v>310</v>
          </cell>
          <cell r="K202">
            <v>320</v>
          </cell>
          <cell r="L202">
            <v>310</v>
          </cell>
          <cell r="M202">
            <v>340</v>
          </cell>
          <cell r="N202">
            <v>380</v>
          </cell>
          <cell r="O202">
            <v>440</v>
          </cell>
          <cell r="P202">
            <v>520</v>
          </cell>
          <cell r="Q202">
            <v>650</v>
          </cell>
          <cell r="R202">
            <v>810</v>
          </cell>
        </row>
        <row r="203">
          <cell r="A203" t="str">
            <v>Suriname</v>
          </cell>
          <cell r="B203">
            <v>1510</v>
          </cell>
          <cell r="C203">
            <v>1160</v>
          </cell>
          <cell r="D203">
            <v>1050</v>
          </cell>
          <cell r="E203" t="str">
            <v>..</v>
          </cell>
          <cell r="F203">
            <v>1160</v>
          </cell>
          <cell r="G203">
            <v>1430</v>
          </cell>
          <cell r="H203">
            <v>1780</v>
          </cell>
          <cell r="I203">
            <v>2020</v>
          </cell>
          <cell r="J203">
            <v>2510</v>
          </cell>
          <cell r="K203">
            <v>1730</v>
          </cell>
          <cell r="L203">
            <v>2070</v>
          </cell>
          <cell r="M203">
            <v>1770</v>
          </cell>
          <cell r="N203">
            <v>1900</v>
          </cell>
          <cell r="O203">
            <v>2060</v>
          </cell>
          <cell r="P203">
            <v>2260</v>
          </cell>
          <cell r="Q203">
            <v>2540</v>
          </cell>
          <cell r="R203">
            <v>3200</v>
          </cell>
        </row>
        <row r="204">
          <cell r="A204" t="str">
            <v>Swaziland</v>
          </cell>
          <cell r="B204">
            <v>1200</v>
          </cell>
          <cell r="C204">
            <v>1220</v>
          </cell>
          <cell r="D204">
            <v>1310</v>
          </cell>
          <cell r="E204">
            <v>1310</v>
          </cell>
          <cell r="F204">
            <v>1300</v>
          </cell>
          <cell r="G204">
            <v>1500</v>
          </cell>
          <cell r="H204">
            <v>1620</v>
          </cell>
          <cell r="I204">
            <v>1650</v>
          </cell>
          <cell r="J204">
            <v>1460</v>
          </cell>
          <cell r="K204">
            <v>1470</v>
          </cell>
          <cell r="L204">
            <v>1370</v>
          </cell>
          <cell r="M204">
            <v>1370</v>
          </cell>
          <cell r="N204">
            <v>1180</v>
          </cell>
          <cell r="O204">
            <v>1320</v>
          </cell>
          <cell r="P204">
            <v>1670</v>
          </cell>
          <cell r="Q204">
            <v>2210</v>
          </cell>
          <cell r="R204">
            <v>2430</v>
          </cell>
        </row>
        <row r="205">
          <cell r="A205" t="str">
            <v>Sweden</v>
          </cell>
          <cell r="B205">
            <v>26070</v>
          </cell>
          <cell r="C205">
            <v>27330</v>
          </cell>
          <cell r="D205">
            <v>29400</v>
          </cell>
          <cell r="E205">
            <v>26610</v>
          </cell>
          <cell r="F205">
            <v>26180</v>
          </cell>
          <cell r="G205">
            <v>26450</v>
          </cell>
          <cell r="H205">
            <v>28570</v>
          </cell>
          <cell r="I205">
            <v>29280</v>
          </cell>
          <cell r="J205">
            <v>28930</v>
          </cell>
          <cell r="K205">
            <v>28750</v>
          </cell>
          <cell r="L205">
            <v>28870</v>
          </cell>
          <cell r="M205">
            <v>26950</v>
          </cell>
          <cell r="N205">
            <v>26410</v>
          </cell>
          <cell r="O205">
            <v>29520</v>
          </cell>
          <cell r="P205">
            <v>35740</v>
          </cell>
          <cell r="Q205">
            <v>40910</v>
          </cell>
          <cell r="R205">
            <v>43580</v>
          </cell>
        </row>
        <row r="206">
          <cell r="A206" t="str">
            <v>Switzerland</v>
          </cell>
          <cell r="B206">
            <v>34230</v>
          </cell>
          <cell r="C206">
            <v>34740</v>
          </cell>
          <cell r="D206">
            <v>37870</v>
          </cell>
          <cell r="E206">
            <v>37770</v>
          </cell>
          <cell r="F206">
            <v>38730</v>
          </cell>
          <cell r="G206">
            <v>42030</v>
          </cell>
          <cell r="H206">
            <v>44790</v>
          </cell>
          <cell r="I206">
            <v>44440</v>
          </cell>
          <cell r="J206">
            <v>41560</v>
          </cell>
          <cell r="K206">
            <v>39850</v>
          </cell>
          <cell r="L206">
            <v>40110</v>
          </cell>
          <cell r="M206">
            <v>37530</v>
          </cell>
          <cell r="N206">
            <v>36280</v>
          </cell>
          <cell r="O206">
            <v>41930</v>
          </cell>
          <cell r="P206">
            <v>49860</v>
          </cell>
          <cell r="Q206">
            <v>55320</v>
          </cell>
          <cell r="R206">
            <v>57230</v>
          </cell>
        </row>
        <row r="207">
          <cell r="A207" t="str">
            <v>Syrian Arab Republic</v>
          </cell>
          <cell r="B207">
            <v>880</v>
          </cell>
          <cell r="C207">
            <v>960</v>
          </cell>
          <cell r="D207">
            <v>1070</v>
          </cell>
          <cell r="E207">
            <v>1040</v>
          </cell>
          <cell r="F207">
            <v>940</v>
          </cell>
          <cell r="G207">
            <v>880</v>
          </cell>
          <cell r="H207">
            <v>830</v>
          </cell>
          <cell r="I207">
            <v>830</v>
          </cell>
          <cell r="J207">
            <v>900</v>
          </cell>
          <cell r="K207">
            <v>870</v>
          </cell>
          <cell r="L207">
            <v>950</v>
          </cell>
          <cell r="M207">
            <v>1080</v>
          </cell>
          <cell r="N207">
            <v>1150</v>
          </cell>
          <cell r="O207">
            <v>1210</v>
          </cell>
          <cell r="P207">
            <v>1310</v>
          </cell>
          <cell r="Q207">
            <v>1420</v>
          </cell>
          <cell r="R207">
            <v>1570</v>
          </cell>
        </row>
        <row r="208">
          <cell r="A208" t="str">
            <v>Taiwan, China</v>
          </cell>
          <cell r="B208">
            <v>8140</v>
          </cell>
          <cell r="C208">
            <v>9060</v>
          </cell>
          <cell r="D208">
            <v>10190</v>
          </cell>
          <cell r="E208">
            <v>11130</v>
          </cell>
          <cell r="F208">
            <v>12160</v>
          </cell>
          <cell r="G208">
            <v>12950</v>
          </cell>
          <cell r="H208">
            <v>13630</v>
          </cell>
          <cell r="I208">
            <v>13950</v>
          </cell>
          <cell r="J208">
            <v>13260</v>
          </cell>
          <cell r="K208">
            <v>13320</v>
          </cell>
          <cell r="L208">
            <v>13870</v>
          </cell>
          <cell r="M208">
            <v>13840</v>
          </cell>
          <cell r="N208">
            <v>13950</v>
          </cell>
          <cell r="O208">
            <v>14290</v>
          </cell>
          <cell r="P208">
            <v>15660</v>
          </cell>
          <cell r="Q208">
            <v>16630</v>
          </cell>
          <cell r="R208">
            <v>17230</v>
          </cell>
        </row>
        <row r="209">
          <cell r="A209" t="str">
            <v>Tajikistan</v>
          </cell>
          <cell r="B209" t="str">
            <v>..</v>
          </cell>
          <cell r="C209" t="str">
            <v>..</v>
          </cell>
          <cell r="D209">
            <v>350</v>
          </cell>
          <cell r="E209">
            <v>290</v>
          </cell>
          <cell r="F209">
            <v>230</v>
          </cell>
          <cell r="G209">
            <v>210</v>
          </cell>
          <cell r="H209">
            <v>170</v>
          </cell>
          <cell r="I209">
            <v>160</v>
          </cell>
          <cell r="J209">
            <v>170</v>
          </cell>
          <cell r="K209">
            <v>170</v>
          </cell>
          <cell r="L209">
            <v>180</v>
          </cell>
          <cell r="M209">
            <v>180</v>
          </cell>
          <cell r="N209">
            <v>180</v>
          </cell>
          <cell r="O209">
            <v>210</v>
          </cell>
          <cell r="P209">
            <v>280</v>
          </cell>
          <cell r="Q209">
            <v>330</v>
          </cell>
          <cell r="R209">
            <v>390</v>
          </cell>
        </row>
        <row r="210">
          <cell r="A210" t="str">
            <v>Tanzania</v>
          </cell>
          <cell r="B210">
            <v>180</v>
          </cell>
          <cell r="C210">
            <v>170</v>
          </cell>
          <cell r="D210">
            <v>170</v>
          </cell>
          <cell r="E210">
            <v>160</v>
          </cell>
          <cell r="F210">
            <v>150</v>
          </cell>
          <cell r="G210">
            <v>160</v>
          </cell>
          <cell r="H210">
            <v>180</v>
          </cell>
          <cell r="I210">
            <v>200</v>
          </cell>
          <cell r="J210">
            <v>220</v>
          </cell>
          <cell r="K210">
            <v>240</v>
          </cell>
          <cell r="L210">
            <v>270</v>
          </cell>
          <cell r="M210">
            <v>280</v>
          </cell>
          <cell r="N210">
            <v>280</v>
          </cell>
          <cell r="O210">
            <v>300</v>
          </cell>
          <cell r="P210">
            <v>320</v>
          </cell>
          <cell r="Q210">
            <v>340</v>
          </cell>
          <cell r="R210">
            <v>350</v>
          </cell>
        </row>
        <row r="211">
          <cell r="A211" t="str">
            <v>Thailand</v>
          </cell>
          <cell r="B211">
            <v>1540</v>
          </cell>
          <cell r="C211">
            <v>1720</v>
          </cell>
          <cell r="D211">
            <v>1940</v>
          </cell>
          <cell r="E211">
            <v>2170</v>
          </cell>
          <cell r="F211">
            <v>2430</v>
          </cell>
          <cell r="G211">
            <v>2780</v>
          </cell>
          <cell r="H211">
            <v>3000</v>
          </cell>
          <cell r="I211">
            <v>2760</v>
          </cell>
          <cell r="J211">
            <v>2090</v>
          </cell>
          <cell r="K211">
            <v>1980</v>
          </cell>
          <cell r="L211">
            <v>1990</v>
          </cell>
          <cell r="M211">
            <v>1950</v>
          </cell>
          <cell r="N211">
            <v>1970</v>
          </cell>
          <cell r="O211">
            <v>2150</v>
          </cell>
          <cell r="P211">
            <v>2490</v>
          </cell>
          <cell r="Q211">
            <v>2720</v>
          </cell>
          <cell r="R211">
            <v>2990</v>
          </cell>
        </row>
        <row r="212">
          <cell r="A212" t="str">
            <v>Timor-Leste</v>
          </cell>
          <cell r="B212" t="str">
            <v>..</v>
          </cell>
          <cell r="C212" t="str">
            <v>..</v>
          </cell>
          <cell r="D212" t="str">
            <v>..</v>
          </cell>
          <cell r="E212" t="str">
            <v>..</v>
          </cell>
          <cell r="F212" t="str">
            <v>..</v>
          </cell>
          <cell r="G212" t="str">
            <v>..</v>
          </cell>
          <cell r="H212" t="str">
            <v>..</v>
          </cell>
          <cell r="I212" t="str">
            <v>..</v>
          </cell>
          <cell r="J212" t="str">
            <v>..</v>
          </cell>
          <cell r="K212" t="str">
            <v>..</v>
          </cell>
          <cell r="L212" t="str">
            <v>..</v>
          </cell>
          <cell r="M212" t="str">
            <v>..</v>
          </cell>
          <cell r="N212">
            <v>420</v>
          </cell>
          <cell r="O212">
            <v>390</v>
          </cell>
          <cell r="P212">
            <v>580</v>
          </cell>
          <cell r="Q212">
            <v>750</v>
          </cell>
          <cell r="R212">
            <v>840</v>
          </cell>
        </row>
        <row r="213">
          <cell r="A213" t="str">
            <v>Togo</v>
          </cell>
          <cell r="B213">
            <v>380</v>
          </cell>
          <cell r="C213">
            <v>380</v>
          </cell>
          <cell r="D213">
            <v>400</v>
          </cell>
          <cell r="E213">
            <v>320</v>
          </cell>
          <cell r="F213">
            <v>290</v>
          </cell>
          <cell r="G213">
            <v>280</v>
          </cell>
          <cell r="H213">
            <v>290</v>
          </cell>
          <cell r="I213">
            <v>330</v>
          </cell>
          <cell r="J213">
            <v>300</v>
          </cell>
          <cell r="K213">
            <v>290</v>
          </cell>
          <cell r="L213">
            <v>270</v>
          </cell>
          <cell r="M213">
            <v>250</v>
          </cell>
          <cell r="N213">
            <v>240</v>
          </cell>
          <cell r="O213">
            <v>270</v>
          </cell>
          <cell r="P213">
            <v>310</v>
          </cell>
          <cell r="Q213">
            <v>350</v>
          </cell>
          <cell r="R213">
            <v>350</v>
          </cell>
        </row>
        <row r="214">
          <cell r="A214" t="str">
            <v>Tonga</v>
          </cell>
          <cell r="B214">
            <v>1230</v>
          </cell>
          <cell r="C214">
            <v>1350</v>
          </cell>
          <cell r="D214">
            <v>1450</v>
          </cell>
          <cell r="E214">
            <v>1530</v>
          </cell>
          <cell r="F214">
            <v>1680</v>
          </cell>
          <cell r="G214">
            <v>1730</v>
          </cell>
          <cell r="H214">
            <v>1840</v>
          </cell>
          <cell r="I214">
            <v>1840</v>
          </cell>
          <cell r="J214">
            <v>1700</v>
          </cell>
          <cell r="K214">
            <v>1690</v>
          </cell>
          <cell r="L214">
            <v>1560</v>
          </cell>
          <cell r="M214">
            <v>1460</v>
          </cell>
          <cell r="N214">
            <v>1440</v>
          </cell>
          <cell r="O214">
            <v>1520</v>
          </cell>
          <cell r="P214">
            <v>1750</v>
          </cell>
          <cell r="Q214">
            <v>1970</v>
          </cell>
          <cell r="R214">
            <v>2170</v>
          </cell>
        </row>
        <row r="215">
          <cell r="A215" t="str">
            <v>Trinidad and Tobago</v>
          </cell>
          <cell r="B215">
            <v>3730</v>
          </cell>
          <cell r="C215">
            <v>3920</v>
          </cell>
          <cell r="D215">
            <v>4160</v>
          </cell>
          <cell r="E215">
            <v>3930</v>
          </cell>
          <cell r="F215">
            <v>3860</v>
          </cell>
          <cell r="G215">
            <v>3880</v>
          </cell>
          <cell r="H215">
            <v>4120</v>
          </cell>
          <cell r="I215">
            <v>4290</v>
          </cell>
          <cell r="J215">
            <v>4490</v>
          </cell>
          <cell r="K215">
            <v>4710</v>
          </cell>
          <cell r="L215">
            <v>5230</v>
          </cell>
          <cell r="M215">
            <v>5970</v>
          </cell>
          <cell r="N215">
            <v>6680</v>
          </cell>
          <cell r="O215">
            <v>7750</v>
          </cell>
          <cell r="P215">
            <v>9010</v>
          </cell>
          <cell r="Q215">
            <v>10870</v>
          </cell>
          <cell r="R215">
            <v>13340</v>
          </cell>
        </row>
        <row r="216">
          <cell r="A216" t="str">
            <v>Tunisia</v>
          </cell>
          <cell r="B216">
            <v>1430</v>
          </cell>
          <cell r="C216">
            <v>1480</v>
          </cell>
          <cell r="D216">
            <v>1700</v>
          </cell>
          <cell r="E216">
            <v>1680</v>
          </cell>
          <cell r="F216">
            <v>1740</v>
          </cell>
          <cell r="G216">
            <v>1820</v>
          </cell>
          <cell r="H216">
            <v>2010</v>
          </cell>
          <cell r="I216">
            <v>2080</v>
          </cell>
          <cell r="J216">
            <v>2050</v>
          </cell>
          <cell r="K216">
            <v>2090</v>
          </cell>
          <cell r="L216">
            <v>2090</v>
          </cell>
          <cell r="M216">
            <v>2060</v>
          </cell>
          <cell r="N216">
            <v>2000</v>
          </cell>
          <cell r="O216">
            <v>2260</v>
          </cell>
          <cell r="P216">
            <v>2650</v>
          </cell>
          <cell r="Q216">
            <v>2880</v>
          </cell>
          <cell r="R216">
            <v>2970</v>
          </cell>
        </row>
        <row r="217">
          <cell r="A217" t="str">
            <v>Turkey</v>
          </cell>
          <cell r="B217">
            <v>2270</v>
          </cell>
          <cell r="C217">
            <v>2540</v>
          </cell>
          <cell r="D217">
            <v>2900</v>
          </cell>
          <cell r="E217">
            <v>3080</v>
          </cell>
          <cell r="F217">
            <v>2600</v>
          </cell>
          <cell r="G217">
            <v>2750</v>
          </cell>
          <cell r="H217">
            <v>2820</v>
          </cell>
          <cell r="I217">
            <v>3100</v>
          </cell>
          <cell r="J217">
            <v>3060</v>
          </cell>
          <cell r="K217">
            <v>2800</v>
          </cell>
          <cell r="L217">
            <v>2980</v>
          </cell>
          <cell r="M217">
            <v>2420</v>
          </cell>
          <cell r="N217">
            <v>2510</v>
          </cell>
          <cell r="O217">
            <v>2800</v>
          </cell>
          <cell r="P217">
            <v>3780</v>
          </cell>
          <cell r="Q217">
            <v>4750</v>
          </cell>
          <cell r="R217">
            <v>5400</v>
          </cell>
        </row>
        <row r="218">
          <cell r="A218" t="str">
            <v>Turkmenistan</v>
          </cell>
          <cell r="B218">
            <v>880</v>
          </cell>
          <cell r="C218">
            <v>850</v>
          </cell>
          <cell r="D218">
            <v>820</v>
          </cell>
          <cell r="E218">
            <v>770</v>
          </cell>
          <cell r="F218">
            <v>660</v>
          </cell>
          <cell r="G218">
            <v>610</v>
          </cell>
          <cell r="H218">
            <v>560</v>
          </cell>
          <cell r="I218">
            <v>530</v>
          </cell>
          <cell r="J218">
            <v>560</v>
          </cell>
          <cell r="K218">
            <v>620</v>
          </cell>
          <cell r="L218">
            <v>650</v>
          </cell>
          <cell r="M218" t="str">
            <v>..</v>
          </cell>
          <cell r="N218" t="str">
            <v>..</v>
          </cell>
          <cell r="O218" t="str">
            <v>..</v>
          </cell>
          <cell r="P218" t="str">
            <v>..</v>
          </cell>
          <cell r="Q218" t="str">
            <v>..</v>
          </cell>
          <cell r="R218" t="str">
            <v>..</v>
          </cell>
        </row>
        <row r="219">
          <cell r="A219" t="str">
            <v>Uganda</v>
          </cell>
          <cell r="B219">
            <v>320</v>
          </cell>
          <cell r="C219">
            <v>240</v>
          </cell>
          <cell r="D219">
            <v>190</v>
          </cell>
          <cell r="E219">
            <v>170</v>
          </cell>
          <cell r="F219">
            <v>180</v>
          </cell>
          <cell r="G219">
            <v>230</v>
          </cell>
          <cell r="H219">
            <v>270</v>
          </cell>
          <cell r="I219">
            <v>290</v>
          </cell>
          <cell r="J219">
            <v>280</v>
          </cell>
          <cell r="K219">
            <v>280</v>
          </cell>
          <cell r="L219">
            <v>260</v>
          </cell>
          <cell r="M219">
            <v>240</v>
          </cell>
          <cell r="N219">
            <v>230</v>
          </cell>
          <cell r="O219">
            <v>230</v>
          </cell>
          <cell r="P219">
            <v>250</v>
          </cell>
          <cell r="Q219">
            <v>280</v>
          </cell>
          <cell r="R219">
            <v>300</v>
          </cell>
        </row>
        <row r="220">
          <cell r="A220" t="str">
            <v>Ukraine</v>
          </cell>
          <cell r="B220">
            <v>1610</v>
          </cell>
          <cell r="C220">
            <v>1520</v>
          </cell>
          <cell r="D220">
            <v>1420</v>
          </cell>
          <cell r="E220">
            <v>1230</v>
          </cell>
          <cell r="F220">
            <v>1010</v>
          </cell>
          <cell r="G220">
            <v>920</v>
          </cell>
          <cell r="H220">
            <v>860</v>
          </cell>
          <cell r="I220">
            <v>890</v>
          </cell>
          <cell r="J220">
            <v>850</v>
          </cell>
          <cell r="K220">
            <v>760</v>
          </cell>
          <cell r="L220">
            <v>700</v>
          </cell>
          <cell r="M220">
            <v>730</v>
          </cell>
          <cell r="N220">
            <v>790</v>
          </cell>
          <cell r="O220">
            <v>980</v>
          </cell>
          <cell r="P220">
            <v>1270</v>
          </cell>
          <cell r="Q220">
            <v>1540</v>
          </cell>
          <cell r="R220">
            <v>1950</v>
          </cell>
        </row>
        <row r="221">
          <cell r="A221" t="str">
            <v>United Arab Emirates</v>
          </cell>
          <cell r="B221">
            <v>21140</v>
          </cell>
          <cell r="C221">
            <v>19700</v>
          </cell>
          <cell r="D221">
            <v>19740</v>
          </cell>
          <cell r="E221">
            <v>18770</v>
          </cell>
          <cell r="F221">
            <v>19000</v>
          </cell>
          <cell r="G221">
            <v>19420</v>
          </cell>
          <cell r="H221">
            <v>20120</v>
          </cell>
          <cell r="I221">
            <v>20690</v>
          </cell>
          <cell r="J221">
            <v>20020</v>
          </cell>
          <cell r="K221">
            <v>18040</v>
          </cell>
          <cell r="L221">
            <v>19270</v>
          </cell>
          <cell r="M221">
            <v>20510</v>
          </cell>
          <cell r="N221">
            <v>19860</v>
          </cell>
          <cell r="O221">
            <v>21080</v>
          </cell>
          <cell r="P221">
            <v>23950</v>
          </cell>
          <cell r="Q221" t="str">
            <v>..</v>
          </cell>
          <cell r="R221" t="str">
            <v>..</v>
          </cell>
        </row>
        <row r="222">
          <cell r="A222" t="str">
            <v>United Kingdom</v>
          </cell>
          <cell r="B222">
            <v>16190</v>
          </cell>
          <cell r="C222">
            <v>16830</v>
          </cell>
          <cell r="D222">
            <v>18530</v>
          </cell>
          <cell r="E222">
            <v>18460</v>
          </cell>
          <cell r="F222">
            <v>18900</v>
          </cell>
          <cell r="G222">
            <v>19230</v>
          </cell>
          <cell r="H222">
            <v>20330</v>
          </cell>
          <cell r="I222">
            <v>21620</v>
          </cell>
          <cell r="J222">
            <v>22830</v>
          </cell>
          <cell r="K222">
            <v>24100</v>
          </cell>
          <cell r="L222">
            <v>25010</v>
          </cell>
          <cell r="M222">
            <v>25090</v>
          </cell>
          <cell r="N222">
            <v>25720</v>
          </cell>
          <cell r="O222">
            <v>28450</v>
          </cell>
          <cell r="P222">
            <v>33890</v>
          </cell>
          <cell r="Q222">
            <v>37750</v>
          </cell>
          <cell r="R222">
            <v>40180</v>
          </cell>
        </row>
        <row r="223">
          <cell r="A223" t="str">
            <v>United States</v>
          </cell>
          <cell r="B223">
            <v>23330</v>
          </cell>
          <cell r="C223">
            <v>23480</v>
          </cell>
          <cell r="D223">
            <v>24780</v>
          </cell>
          <cell r="E223">
            <v>25470</v>
          </cell>
          <cell r="F223">
            <v>26630</v>
          </cell>
          <cell r="G223">
            <v>27910</v>
          </cell>
          <cell r="H223">
            <v>28970</v>
          </cell>
          <cell r="I223">
            <v>29910</v>
          </cell>
          <cell r="J223">
            <v>30620</v>
          </cell>
          <cell r="K223">
            <v>32260</v>
          </cell>
          <cell r="L223">
            <v>34400</v>
          </cell>
          <cell r="M223">
            <v>34800</v>
          </cell>
          <cell r="N223">
            <v>35180</v>
          </cell>
          <cell r="O223">
            <v>37570</v>
          </cell>
          <cell r="P223">
            <v>41060</v>
          </cell>
          <cell r="Q223">
            <v>43560</v>
          </cell>
          <cell r="R223">
            <v>44970</v>
          </cell>
        </row>
        <row r="224">
          <cell r="A224" t="str">
            <v>Upper middle income</v>
          </cell>
          <cell r="B224">
            <v>2723.68</v>
          </cell>
          <cell r="C224">
            <v>2909.47</v>
          </cell>
          <cell r="D224">
            <v>3071.42</v>
          </cell>
          <cell r="E224">
            <v>3176.95</v>
          </cell>
          <cell r="F224">
            <v>3270.67</v>
          </cell>
          <cell r="G224">
            <v>3432.21</v>
          </cell>
          <cell r="H224">
            <v>3688.24</v>
          </cell>
          <cell r="I224">
            <v>3950.6</v>
          </cell>
          <cell r="J224">
            <v>3762.06</v>
          </cell>
          <cell r="K224">
            <v>3525.19</v>
          </cell>
          <cell r="L224">
            <v>3588.89</v>
          </cell>
          <cell r="M224">
            <v>3477.53</v>
          </cell>
          <cell r="N224">
            <v>3399.41</v>
          </cell>
          <cell r="O224">
            <v>3624.69</v>
          </cell>
          <cell r="P224">
            <v>4255.53</v>
          </cell>
          <cell r="Q224">
            <v>5053.28</v>
          </cell>
          <cell r="R224">
            <v>5912.97</v>
          </cell>
        </row>
        <row r="225">
          <cell r="A225" t="str">
            <v>Uruguay</v>
          </cell>
          <cell r="B225">
            <v>2870</v>
          </cell>
          <cell r="C225">
            <v>3220</v>
          </cell>
          <cell r="D225">
            <v>3850</v>
          </cell>
          <cell r="E225">
            <v>4290</v>
          </cell>
          <cell r="F225">
            <v>4860</v>
          </cell>
          <cell r="G225">
            <v>5230</v>
          </cell>
          <cell r="H225">
            <v>5930</v>
          </cell>
          <cell r="I225">
            <v>6460</v>
          </cell>
          <cell r="J225">
            <v>6610</v>
          </cell>
          <cell r="K225">
            <v>6360</v>
          </cell>
          <cell r="L225">
            <v>6220</v>
          </cell>
          <cell r="M225">
            <v>5760</v>
          </cell>
          <cell r="N225">
            <v>4480</v>
          </cell>
          <cell r="O225">
            <v>3860</v>
          </cell>
          <cell r="P225">
            <v>4040</v>
          </cell>
          <cell r="Q225">
            <v>4560</v>
          </cell>
          <cell r="R225">
            <v>5310</v>
          </cell>
        </row>
        <row r="226">
          <cell r="A226" t="str">
            <v>Uzbekistan</v>
          </cell>
          <cell r="B226" t="str">
            <v>..</v>
          </cell>
          <cell r="C226" t="str">
            <v>..</v>
          </cell>
          <cell r="D226">
            <v>600</v>
          </cell>
          <cell r="E226">
            <v>590</v>
          </cell>
          <cell r="F226">
            <v>570</v>
          </cell>
          <cell r="G226">
            <v>580</v>
          </cell>
          <cell r="H226">
            <v>600</v>
          </cell>
          <cell r="I226">
            <v>610</v>
          </cell>
          <cell r="J226">
            <v>620</v>
          </cell>
          <cell r="K226">
            <v>650</v>
          </cell>
          <cell r="L226">
            <v>630</v>
          </cell>
          <cell r="M226">
            <v>560</v>
          </cell>
          <cell r="N226">
            <v>450</v>
          </cell>
          <cell r="O226">
            <v>420</v>
          </cell>
          <cell r="P226">
            <v>460</v>
          </cell>
          <cell r="Q226">
            <v>530</v>
          </cell>
          <cell r="R226">
            <v>610</v>
          </cell>
        </row>
        <row r="227">
          <cell r="A227" t="str">
            <v>Vanuatu</v>
          </cell>
          <cell r="B227">
            <v>1120</v>
          </cell>
          <cell r="C227">
            <v>1100</v>
          </cell>
          <cell r="D227">
            <v>1150</v>
          </cell>
          <cell r="E227">
            <v>1220</v>
          </cell>
          <cell r="F227">
            <v>1160</v>
          </cell>
          <cell r="G227">
            <v>1230</v>
          </cell>
          <cell r="H227">
            <v>1250</v>
          </cell>
          <cell r="I227">
            <v>1290</v>
          </cell>
          <cell r="J227">
            <v>1290</v>
          </cell>
          <cell r="K227">
            <v>1260</v>
          </cell>
          <cell r="L227">
            <v>1240</v>
          </cell>
          <cell r="M227">
            <v>1210</v>
          </cell>
          <cell r="N227">
            <v>1060</v>
          </cell>
          <cell r="O227">
            <v>1170</v>
          </cell>
          <cell r="P227">
            <v>1410</v>
          </cell>
          <cell r="Q227">
            <v>1620</v>
          </cell>
          <cell r="R227">
            <v>1710</v>
          </cell>
        </row>
        <row r="228">
          <cell r="A228" t="str">
            <v>Venezuela, RB</v>
          </cell>
          <cell r="B228">
            <v>2570</v>
          </cell>
          <cell r="C228">
            <v>2590</v>
          </cell>
          <cell r="D228">
            <v>2760</v>
          </cell>
          <cell r="E228">
            <v>2740</v>
          </cell>
          <cell r="F228">
            <v>2640</v>
          </cell>
          <cell r="G228">
            <v>2930</v>
          </cell>
          <cell r="H228">
            <v>2980</v>
          </cell>
          <cell r="I228">
            <v>3370</v>
          </cell>
          <cell r="J228">
            <v>3360</v>
          </cell>
          <cell r="K228">
            <v>3550</v>
          </cell>
          <cell r="L228">
            <v>4100</v>
          </cell>
          <cell r="M228">
            <v>4580</v>
          </cell>
          <cell r="N228">
            <v>3970</v>
          </cell>
          <cell r="O228">
            <v>3470</v>
          </cell>
          <cell r="P228">
            <v>4080</v>
          </cell>
          <cell r="Q228">
            <v>4940</v>
          </cell>
          <cell r="R228">
            <v>6070</v>
          </cell>
        </row>
        <row r="229">
          <cell r="A229" t="str">
            <v>Vietnam</v>
          </cell>
          <cell r="B229">
            <v>130</v>
          </cell>
          <cell r="C229">
            <v>110</v>
          </cell>
          <cell r="D229">
            <v>130</v>
          </cell>
          <cell r="E229">
            <v>170</v>
          </cell>
          <cell r="F229">
            <v>200</v>
          </cell>
          <cell r="G229">
            <v>250</v>
          </cell>
          <cell r="H229">
            <v>300</v>
          </cell>
          <cell r="I229">
            <v>340</v>
          </cell>
          <cell r="J229">
            <v>350</v>
          </cell>
          <cell r="K229">
            <v>360</v>
          </cell>
          <cell r="L229">
            <v>390</v>
          </cell>
          <cell r="M229">
            <v>410</v>
          </cell>
          <cell r="N229">
            <v>430</v>
          </cell>
          <cell r="O229">
            <v>470</v>
          </cell>
          <cell r="P229">
            <v>540</v>
          </cell>
          <cell r="Q229">
            <v>620</v>
          </cell>
          <cell r="R229">
            <v>690</v>
          </cell>
        </row>
        <row r="230">
          <cell r="A230" t="str">
            <v>Virgin Islands (U.S.)</v>
          </cell>
          <cell r="B230" t="str">
            <v>..</v>
          </cell>
          <cell r="C230" t="str">
            <v>..</v>
          </cell>
          <cell r="D230" t="str">
            <v>..</v>
          </cell>
          <cell r="E230" t="str">
            <v>..</v>
          </cell>
          <cell r="F230" t="str">
            <v>..</v>
          </cell>
          <cell r="G230" t="str">
            <v>..</v>
          </cell>
          <cell r="H230" t="str">
            <v>..</v>
          </cell>
          <cell r="I230" t="str">
            <v>..</v>
          </cell>
          <cell r="J230" t="str">
            <v>..</v>
          </cell>
          <cell r="K230" t="str">
            <v>..</v>
          </cell>
          <cell r="L230" t="str">
            <v>..</v>
          </cell>
          <cell r="M230" t="str">
            <v>..</v>
          </cell>
          <cell r="N230" t="str">
            <v>..</v>
          </cell>
          <cell r="O230" t="str">
            <v>..</v>
          </cell>
          <cell r="P230" t="str">
            <v>..</v>
          </cell>
          <cell r="Q230" t="str">
            <v>..</v>
          </cell>
          <cell r="R230" t="str">
            <v>..</v>
          </cell>
        </row>
        <row r="231">
          <cell r="A231" t="str">
            <v>West Bank and Gaza</v>
          </cell>
          <cell r="B231" t="str">
            <v>..</v>
          </cell>
          <cell r="C231" t="str">
            <v>..</v>
          </cell>
          <cell r="D231" t="str">
            <v>..</v>
          </cell>
          <cell r="E231" t="str">
            <v>..</v>
          </cell>
          <cell r="F231" t="str">
            <v>..</v>
          </cell>
          <cell r="G231" t="str">
            <v>..</v>
          </cell>
          <cell r="H231">
            <v>1510</v>
          </cell>
          <cell r="I231">
            <v>1640</v>
          </cell>
          <cell r="J231">
            <v>1740</v>
          </cell>
          <cell r="K231">
            <v>1760</v>
          </cell>
          <cell r="L231">
            <v>1580</v>
          </cell>
          <cell r="M231">
            <v>1220</v>
          </cell>
          <cell r="N231">
            <v>1020</v>
          </cell>
          <cell r="O231">
            <v>1060</v>
          </cell>
          <cell r="P231">
            <v>1130</v>
          </cell>
          <cell r="Q231">
            <v>1230</v>
          </cell>
          <cell r="R231" t="str">
            <v>..</v>
          </cell>
        </row>
        <row r="232">
          <cell r="A232" t="str">
            <v>World</v>
          </cell>
          <cell r="B232">
            <v>4083.72</v>
          </cell>
          <cell r="C232">
            <v>4200.38</v>
          </cell>
          <cell r="D232">
            <v>4500.3999999999996</v>
          </cell>
          <cell r="E232">
            <v>4580.78</v>
          </cell>
          <cell r="F232">
            <v>4766.9399999999996</v>
          </cell>
          <cell r="G232">
            <v>5058.55</v>
          </cell>
          <cell r="H232">
            <v>5297.47</v>
          </cell>
          <cell r="I232">
            <v>5337.87</v>
          </cell>
          <cell r="J232">
            <v>5089.13</v>
          </cell>
          <cell r="K232">
            <v>5087.1099999999997</v>
          </cell>
          <cell r="L232">
            <v>5250.82</v>
          </cell>
          <cell r="M232">
            <v>5215.6000000000004</v>
          </cell>
          <cell r="N232">
            <v>5167.84</v>
          </cell>
          <cell r="O232">
            <v>5562.69</v>
          </cell>
          <cell r="P232">
            <v>6338.29</v>
          </cell>
          <cell r="Q232">
            <v>7015.51</v>
          </cell>
          <cell r="R232">
            <v>7438.61</v>
          </cell>
        </row>
        <row r="233">
          <cell r="A233" t="str">
            <v>Yemen, Rep.</v>
          </cell>
          <cell r="B233" t="str">
            <v>..</v>
          </cell>
          <cell r="C233" t="str">
            <v>..</v>
          </cell>
          <cell r="D233">
            <v>410</v>
          </cell>
          <cell r="E233">
            <v>380</v>
          </cell>
          <cell r="F233">
            <v>290</v>
          </cell>
          <cell r="G233">
            <v>270</v>
          </cell>
          <cell r="H233">
            <v>280</v>
          </cell>
          <cell r="I233">
            <v>330</v>
          </cell>
          <cell r="J233">
            <v>380</v>
          </cell>
          <cell r="K233">
            <v>380</v>
          </cell>
          <cell r="L233">
            <v>410</v>
          </cell>
          <cell r="M233">
            <v>450</v>
          </cell>
          <cell r="N233">
            <v>470</v>
          </cell>
          <cell r="O233">
            <v>490</v>
          </cell>
          <cell r="P233">
            <v>560</v>
          </cell>
          <cell r="Q233">
            <v>660</v>
          </cell>
          <cell r="R233">
            <v>760</v>
          </cell>
        </row>
        <row r="234">
          <cell r="A234" t="str">
            <v>Zambia</v>
          </cell>
          <cell r="B234">
            <v>420</v>
          </cell>
          <cell r="C234">
            <v>380</v>
          </cell>
          <cell r="D234">
            <v>350</v>
          </cell>
          <cell r="E234">
            <v>360</v>
          </cell>
          <cell r="F234">
            <v>320</v>
          </cell>
          <cell r="G234">
            <v>320</v>
          </cell>
          <cell r="H234">
            <v>340</v>
          </cell>
          <cell r="I234">
            <v>350</v>
          </cell>
          <cell r="J234">
            <v>310</v>
          </cell>
          <cell r="K234">
            <v>310</v>
          </cell>
          <cell r="L234">
            <v>290</v>
          </cell>
          <cell r="M234">
            <v>300</v>
          </cell>
          <cell r="N234">
            <v>310</v>
          </cell>
          <cell r="O234">
            <v>350</v>
          </cell>
          <cell r="P234">
            <v>400</v>
          </cell>
          <cell r="Q234">
            <v>500</v>
          </cell>
          <cell r="R234">
            <v>630</v>
          </cell>
        </row>
        <row r="235">
          <cell r="A235" t="str">
            <v>Zimbabwe</v>
          </cell>
          <cell r="B235">
            <v>850</v>
          </cell>
          <cell r="C235">
            <v>840</v>
          </cell>
          <cell r="D235">
            <v>690</v>
          </cell>
          <cell r="E235">
            <v>620</v>
          </cell>
          <cell r="F235">
            <v>610</v>
          </cell>
          <cell r="G235">
            <v>590</v>
          </cell>
          <cell r="H235">
            <v>660</v>
          </cell>
          <cell r="I235">
            <v>660</v>
          </cell>
          <cell r="J235">
            <v>570</v>
          </cell>
          <cell r="K235">
            <v>500</v>
          </cell>
          <cell r="L235">
            <v>460</v>
          </cell>
          <cell r="M235">
            <v>540</v>
          </cell>
          <cell r="N235">
            <v>780</v>
          </cell>
          <cell r="O235">
            <v>770</v>
          </cell>
          <cell r="P235">
            <v>570</v>
          </cell>
          <cell r="Q235">
            <v>340</v>
          </cell>
          <cell r="R235" t="str">
            <v>..</v>
          </cell>
        </row>
      </sheetData>
      <sheetData sheetId="3">
        <row r="2">
          <cell r="A2">
            <v>1994</v>
          </cell>
          <cell r="B2">
            <v>725</v>
          </cell>
        </row>
        <row r="3">
          <cell r="A3">
            <v>1995</v>
          </cell>
          <cell r="B3">
            <v>765</v>
          </cell>
        </row>
        <row r="4">
          <cell r="A4">
            <v>1996</v>
          </cell>
          <cell r="B4">
            <v>785</v>
          </cell>
        </row>
        <row r="5">
          <cell r="A5">
            <v>1997</v>
          </cell>
          <cell r="B5">
            <v>785</v>
          </cell>
        </row>
        <row r="6">
          <cell r="A6">
            <v>1998</v>
          </cell>
          <cell r="B6">
            <v>760</v>
          </cell>
        </row>
        <row r="7">
          <cell r="A7">
            <v>1999</v>
          </cell>
          <cell r="B7">
            <v>755</v>
          </cell>
        </row>
        <row r="8">
          <cell r="A8">
            <v>2000</v>
          </cell>
          <cell r="B8">
            <v>755</v>
          </cell>
        </row>
        <row r="9">
          <cell r="A9">
            <v>2001</v>
          </cell>
          <cell r="B9">
            <v>745</v>
          </cell>
        </row>
        <row r="10">
          <cell r="A10">
            <v>2002</v>
          </cell>
          <cell r="B10">
            <v>735</v>
          </cell>
        </row>
        <row r="11">
          <cell r="A11">
            <v>2003</v>
          </cell>
          <cell r="B11">
            <v>765</v>
          </cell>
        </row>
        <row r="12">
          <cell r="A12">
            <v>2004</v>
          </cell>
          <cell r="B12">
            <v>825</v>
          </cell>
        </row>
        <row r="13">
          <cell r="A13">
            <v>2005</v>
          </cell>
          <cell r="B13">
            <v>875</v>
          </cell>
        </row>
        <row r="14">
          <cell r="A14">
            <v>2006</v>
          </cell>
          <cell r="B14">
            <v>905</v>
          </cell>
        </row>
        <row r="15">
          <cell r="A15">
            <v>2007</v>
          </cell>
          <cell r="B15">
            <v>905</v>
          </cell>
        </row>
      </sheetData>
      <sheetData sheetId="4" refreshError="1"/>
      <sheetData sheetId="5" refreshError="1"/>
    </sheetDataSet>
  </externalBook>
</externalLink>
</file>

<file path=xl/externalLinks/externalLink10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men"/>
      <sheetName val="Gold"/>
      <sheetName val="Nickel"/>
      <sheetName val="Coal"/>
      <sheetName val="PGold"/>
      <sheetName val="PNickel"/>
      <sheetName val="PCoal"/>
    </sheetNames>
    <sheetDataSet>
      <sheetData sheetId="0"/>
      <sheetData sheetId="1">
        <row r="583">
          <cell r="B583">
            <v>1725.1</v>
          </cell>
          <cell r="C583">
            <v>1727.5</v>
          </cell>
          <cell r="D583">
            <v>1729.5</v>
          </cell>
          <cell r="E583">
            <v>1731.1</v>
          </cell>
          <cell r="F583">
            <v>1732.9</v>
          </cell>
          <cell r="G583">
            <v>1734.9</v>
          </cell>
          <cell r="H583">
            <v>1736.5</v>
          </cell>
          <cell r="I583">
            <v>1737.8</v>
          </cell>
          <cell r="J583">
            <v>1739.3</v>
          </cell>
          <cell r="K583">
            <v>1742.3</v>
          </cell>
          <cell r="L583">
            <v>1744.4</v>
          </cell>
          <cell r="M583">
            <v>1817.2</v>
          </cell>
          <cell r="N583">
            <v>1753.8</v>
          </cell>
          <cell r="O583">
            <v>1763.1</v>
          </cell>
          <cell r="P583">
            <v>1785</v>
          </cell>
          <cell r="Q583">
            <v>1806.5</v>
          </cell>
          <cell r="R583">
            <v>1827.7</v>
          </cell>
          <cell r="S583">
            <v>1849.2</v>
          </cell>
          <cell r="T583">
            <v>1859.2</v>
          </cell>
          <cell r="U583">
            <v>1869.2</v>
          </cell>
        </row>
      </sheetData>
      <sheetData sheetId="2">
        <row r="583">
          <cell r="B583">
            <v>16434</v>
          </cell>
          <cell r="C583">
            <v>16449.25</v>
          </cell>
          <cell r="D583">
            <v>16461.25</v>
          </cell>
          <cell r="E583">
            <v>16473.75</v>
          </cell>
          <cell r="F583">
            <v>16478.75</v>
          </cell>
          <cell r="G583">
            <v>16486</v>
          </cell>
          <cell r="H583">
            <v>16489.75</v>
          </cell>
          <cell r="I583">
            <v>16493.5</v>
          </cell>
          <cell r="J583">
            <v>16497.25</v>
          </cell>
          <cell r="K583">
            <v>16505.25</v>
          </cell>
          <cell r="L583">
            <v>16513.25</v>
          </cell>
          <cell r="M583">
            <v>16521.25</v>
          </cell>
          <cell r="N583">
            <v>16529.25</v>
          </cell>
          <cell r="O583">
            <v>16537.25</v>
          </cell>
          <cell r="P583">
            <v>16545.25</v>
          </cell>
          <cell r="Q583">
            <v>16562.25</v>
          </cell>
          <cell r="R583">
            <v>16579.25</v>
          </cell>
          <cell r="S583">
            <v>16596.25</v>
          </cell>
          <cell r="T583">
            <v>16613.25</v>
          </cell>
          <cell r="U583">
            <v>16630.25</v>
          </cell>
          <cell r="V583">
            <v>16647.25</v>
          </cell>
          <cell r="W583">
            <v>16658.25</v>
          </cell>
          <cell r="X583">
            <v>16669.25</v>
          </cell>
          <cell r="Y583">
            <v>16680.25</v>
          </cell>
          <cell r="Z583">
            <v>16691.25</v>
          </cell>
          <cell r="AA583">
            <v>16702.25</v>
          </cell>
          <cell r="AB583">
            <v>16713.25</v>
          </cell>
          <cell r="AC583">
            <v>16723.25</v>
          </cell>
          <cell r="AD583">
            <v>16733.25</v>
          </cell>
          <cell r="AE583">
            <v>16744.25</v>
          </cell>
          <cell r="AF583">
            <v>16755.25</v>
          </cell>
          <cell r="AG583">
            <v>16766.25</v>
          </cell>
          <cell r="AH583">
            <v>16777.25</v>
          </cell>
          <cell r="AI583">
            <v>16789.25</v>
          </cell>
          <cell r="AJ583">
            <v>16801.25</v>
          </cell>
          <cell r="AK583">
            <v>16813.25</v>
          </cell>
          <cell r="AL583">
            <v>16825.25</v>
          </cell>
          <cell r="AM583">
            <v>16837.25</v>
          </cell>
          <cell r="AN583">
            <v>16849.25</v>
          </cell>
          <cell r="AO583">
            <v>16861.25</v>
          </cell>
          <cell r="AP583">
            <v>16873.25</v>
          </cell>
          <cell r="AQ583">
            <v>16884.25</v>
          </cell>
          <cell r="AR583">
            <v>16895.25</v>
          </cell>
          <cell r="AS583">
            <v>16906.25</v>
          </cell>
          <cell r="AT583">
            <v>16917.25</v>
          </cell>
          <cell r="AU583">
            <v>16925.25</v>
          </cell>
          <cell r="AV583">
            <v>16933.25</v>
          </cell>
          <cell r="AW583">
            <v>16941.25</v>
          </cell>
          <cell r="AX583">
            <v>16949.25</v>
          </cell>
          <cell r="AY583">
            <v>16957.25</v>
          </cell>
          <cell r="AZ583">
            <v>16965.25</v>
          </cell>
          <cell r="BA583">
            <v>16973.25</v>
          </cell>
          <cell r="BB583">
            <v>16981.25</v>
          </cell>
          <cell r="BC583">
            <v>16990.25</v>
          </cell>
          <cell r="BD583">
            <v>16999.25</v>
          </cell>
          <cell r="BE583">
            <v>17008.25</v>
          </cell>
          <cell r="BF583">
            <v>17017.25</v>
          </cell>
        </row>
      </sheetData>
      <sheetData sheetId="3">
        <row r="583">
          <cell r="B583">
            <v>68.45</v>
          </cell>
          <cell r="C583">
            <v>69.900000000000006</v>
          </cell>
          <cell r="D583">
            <v>69.8</v>
          </cell>
          <cell r="E583">
            <v>70.099999999999994</v>
          </cell>
          <cell r="F583">
            <v>70.400000000000006</v>
          </cell>
          <cell r="G583">
            <v>70.7</v>
          </cell>
          <cell r="H583">
            <v>71.25</v>
          </cell>
          <cell r="I583">
            <v>71.8</v>
          </cell>
          <cell r="J583">
            <v>72.3</v>
          </cell>
          <cell r="K583">
            <v>72.5</v>
          </cell>
          <cell r="L583">
            <v>72.650000000000006</v>
          </cell>
          <cell r="M583">
            <v>72.849999999999994</v>
          </cell>
          <cell r="N583">
            <v>72.7</v>
          </cell>
          <cell r="O583">
            <v>72.55</v>
          </cell>
          <cell r="P583">
            <v>72.400000000000006</v>
          </cell>
          <cell r="Q583">
            <v>72.25</v>
          </cell>
          <cell r="R583">
            <v>72.05</v>
          </cell>
          <cell r="S583">
            <v>71.900000000000006</v>
          </cell>
          <cell r="T583">
            <v>71.75</v>
          </cell>
          <cell r="U583">
            <v>71.599999999999994</v>
          </cell>
          <cell r="V583">
            <v>71.5</v>
          </cell>
          <cell r="W583">
            <v>71.400000000000006</v>
          </cell>
          <cell r="X583">
            <v>71.3</v>
          </cell>
          <cell r="Y583">
            <v>71.25</v>
          </cell>
          <cell r="Z583">
            <v>71.150000000000006</v>
          </cell>
          <cell r="AA583">
            <v>71.05</v>
          </cell>
          <cell r="AB583">
            <v>71</v>
          </cell>
          <cell r="AC583">
            <v>70.900000000000006</v>
          </cell>
          <cell r="AD583">
            <v>70.900000000000006</v>
          </cell>
          <cell r="AE583">
            <v>70.849999999999994</v>
          </cell>
          <cell r="AF583">
            <v>70.849999999999994</v>
          </cell>
          <cell r="AG583">
            <v>70.8</v>
          </cell>
          <cell r="AH583">
            <v>70.8</v>
          </cell>
          <cell r="AI583">
            <v>70.8</v>
          </cell>
          <cell r="AJ583">
            <v>70.75</v>
          </cell>
          <cell r="AK583">
            <v>70.75</v>
          </cell>
          <cell r="AL583">
            <v>70.75</v>
          </cell>
          <cell r="AM583">
            <v>70.7</v>
          </cell>
          <cell r="AN583">
            <v>70.7</v>
          </cell>
          <cell r="AO583">
            <v>70.650000000000006</v>
          </cell>
          <cell r="AP583">
            <v>70.650000000000006</v>
          </cell>
          <cell r="AQ583">
            <v>70.650000000000006</v>
          </cell>
          <cell r="AR583">
            <v>70.599999999999994</v>
          </cell>
          <cell r="AS583">
            <v>70.599999999999994</v>
          </cell>
          <cell r="AT583">
            <v>70.599999999999994</v>
          </cell>
          <cell r="AU583">
            <v>70.55</v>
          </cell>
          <cell r="AV583">
            <v>70.55</v>
          </cell>
          <cell r="AW583">
            <v>70.5</v>
          </cell>
          <cell r="AX583">
            <v>70.5</v>
          </cell>
        </row>
      </sheetData>
      <sheetData sheetId="4"/>
      <sheetData sheetId="5"/>
      <sheetData sheetId="6"/>
    </sheetDataSet>
  </externalBook>
</externalLink>
</file>

<file path=xl/externalLinks/externalLink10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men"/>
      <sheetName val="Gold"/>
      <sheetName val="Nickel"/>
      <sheetName val="Coal"/>
      <sheetName val="PGold"/>
      <sheetName val="PNickel"/>
      <sheetName val="PCoal"/>
    </sheetNames>
    <sheetDataSet>
      <sheetData sheetId="0"/>
      <sheetData sheetId="1"/>
      <sheetData sheetId="2"/>
      <sheetData sheetId="3"/>
      <sheetData sheetId="4"/>
      <sheetData sheetId="5"/>
      <sheetData sheetId="6"/>
    </sheetDataSet>
  </externalBook>
</externalLink>
</file>

<file path=xl/externalLinks/externalLink10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Q"/>
      <sheetName val="M"/>
      <sheetName val="ROE"/>
      <sheetName val="Current"/>
      <sheetName val="Sheet2"/>
      <sheetName val="x Tasa Int "/>
      <sheetName val="EVOLUCION Y SITUACION"/>
      <sheetName val="Historico Probabilidad"/>
      <sheetName val="graf 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10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A"/>
      <sheetName val="Micro"/>
      <sheetName val="Q1"/>
      <sheetName val="Q2"/>
      <sheetName val="Q3"/>
      <sheetName val="Q4"/>
      <sheetName val="Q5"/>
      <sheetName val="Q6"/>
      <sheetName val="Q7"/>
      <sheetName val="QC"/>
      <sheetName val="dshWhatToLoad"/>
      <sheetName val="SetUp Sheet"/>
      <sheetName val="SpinData"/>
      <sheetName val="dshNWCell"/>
      <sheetName val="dshNWCell_Qrt"/>
      <sheetName val="dshUserDelete"/>
      <sheetName val="dshUser"/>
      <sheetName val="dshRefreshLinks"/>
      <sheetName val="dshRefreshLinks_Qrt"/>
      <sheetName val="dshQuestionnairesPrint"/>
      <sheetName val="dshPickAUtility"/>
      <sheetName val="dshAremosSelect_Qrt"/>
      <sheetName val="dshAremosSelect"/>
      <sheetName val="dshWizard1"/>
      <sheetName val="dshWizard1_Qrt"/>
      <sheetName val="dshWizard2"/>
      <sheetName val="dshWizard3"/>
      <sheetName val="dshWizard3_qrt"/>
      <sheetName val="dshWizard4"/>
      <sheetName val="dshAlignButtons"/>
      <sheetName val="dshExit"/>
      <sheetName val="dshAbout"/>
      <sheetName val="dshSend"/>
      <sheetName val="Links"/>
      <sheetName val="xxweolinksxx"/>
      <sheetName val="HelpList"/>
      <sheetName val="Data check"/>
      <sheetName val="dshErrorCheck"/>
      <sheetName val="dshMacroMake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1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sas"/>
      <sheetName val="Tablas"/>
      <sheetName val="Resumen-Estadisticas"/>
      <sheetName val="Graficos"/>
    </sheetNames>
    <sheetDataSet>
      <sheetData sheetId="0"/>
      <sheetData sheetId="1">
        <row r="1">
          <cell r="IV1" t="str">
            <v>updated</v>
          </cell>
        </row>
      </sheetData>
      <sheetData sheetId="2"/>
      <sheetData sheetId="3"/>
    </sheetDataSet>
  </externalBook>
</externalLink>
</file>

<file path=xl/externalLinks/externalLink1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sas"/>
      <sheetName val="Tablas"/>
      <sheetName val="Resumen-Estadisticas"/>
      <sheetName val="Graficos"/>
    </sheetNames>
    <sheetDataSet>
      <sheetData sheetId="0"/>
      <sheetData sheetId="1"/>
      <sheetData sheetId="2"/>
      <sheetData sheetId="3"/>
    </sheetDataSet>
  </externalBook>
</externalLink>
</file>

<file path=xl/externalLinks/externalLink1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xógenos"/>
      <sheetName val="Mar-02"/>
      <sheetName val="Dic-02"/>
      <sheetName val="Ene-03"/>
      <sheetName val="Feb-03"/>
      <sheetName val="Mzo-03"/>
      <sheetName val="MAR03"/>
      <sheetName val="Abr-03"/>
      <sheetName val="May-03"/>
      <sheetName val="Edos.Finan. período anterior"/>
      <sheetName val="Edo.Fin.Vigente"/>
      <sheetName val="F.Endógenos"/>
      <sheetName val="Promedios"/>
      <sheetName val="AI y PO"/>
      <sheetName val="Market Share &amp; Ranking"/>
      <sheetName val="Calidad de Activo"/>
      <sheetName val="Solvencia"/>
      <sheetName val="G. Adm."/>
      <sheetName val="ROE"/>
      <sheetName val="Indices Liquidez"/>
      <sheetName val="Ajustes In Situ"/>
      <sheetName val="RESUMEN CALIFICACION"/>
      <sheetName val="Calif y Niveles"/>
      <sheetName val="Niveles de Riesgo"/>
      <sheetName val="Indicadores"/>
      <sheetName val="Ind Norm"/>
      <sheetName val="Calificación"/>
      <sheetName val="CAMELCuan"/>
      <sheetName val="CAMELCual"/>
      <sheetName val="Calific Módulo"/>
      <sheetName val="Ajuste"/>
      <sheetName val="Calific Ajustada"/>
      <sheetName val="Calific Final"/>
      <sheetName val="Compliance"/>
      <sheetName val="Comparación Calificación"/>
      <sheetName val="Comparación"/>
      <sheetName val="Matriz Suf Patrimonial "/>
      <sheetName val="Calidad de Activos"/>
      <sheetName val="Gcia. y Admón. de Riesgo"/>
      <sheetName val="Información contable financiera"/>
      <sheetName val="Tipos de Riesgo"/>
      <sheetName val="Planif Estra"/>
      <sheetName val="EFE y EFI"/>
      <sheetName val="PPM"/>
      <sheetName val="Crecimiento"/>
      <sheetName val="Resultados Operacionales"/>
      <sheetName val="Brecha Estructural"/>
      <sheetName val="GG "/>
      <sheetName val="Liquidez"/>
      <sheetName val="ENE03"/>
      <sheetName val="Jun-02"/>
      <sheetName val="Ene-02"/>
      <sheetName val="Dic-01"/>
      <sheetName val="DATABANCARIA"/>
      <sheetName val="DA"/>
      <sheetName val="Q6"/>
      <sheetName val="Q7"/>
      <sheetName val="Q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134">
          <cell r="B134" t="str">
            <v>24.- Grado de Dependencia de Spread de Tasas (10/12)</v>
          </cell>
        </row>
        <row r="136">
          <cell r="B136" t="str">
            <v>25.- Grado de Dependencia de la Brecha (11/12)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Set>
  </externalBook>
</externalLink>
</file>

<file path=xl/externalLinks/externalLink1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xógenos"/>
      <sheetName val="Mar-02"/>
      <sheetName val="Dic-02"/>
      <sheetName val="Ene-03"/>
      <sheetName val="Feb-03"/>
      <sheetName val="Mzo-03"/>
      <sheetName val="MAR03"/>
      <sheetName val="Abr-03"/>
      <sheetName val="May-03"/>
      <sheetName val="Edos.Finan. período anterior"/>
      <sheetName val="Edo.Fin.Vigente"/>
      <sheetName val="F.Endógenos"/>
      <sheetName val="Promedios"/>
      <sheetName val="AI y PO"/>
      <sheetName val="Market Share &amp; Ranking"/>
      <sheetName val="Calidad de Activo"/>
      <sheetName val="Solvencia"/>
      <sheetName val="G. Adm."/>
      <sheetName val="ROE"/>
      <sheetName val="Indices Liquidez"/>
      <sheetName val="Ajustes In Situ"/>
      <sheetName val="RESUMEN CALIFICACION"/>
      <sheetName val="Calif y Niveles"/>
      <sheetName val="Niveles de Riesgo"/>
      <sheetName val="Indicadores"/>
      <sheetName val="Ind Norm"/>
      <sheetName val="Calificación"/>
      <sheetName val="CAMELCuan"/>
      <sheetName val="CAMELCual"/>
      <sheetName val="Calific Módulo"/>
      <sheetName val="Ajuste"/>
      <sheetName val="Calific Ajustada"/>
      <sheetName val="Calific Final"/>
      <sheetName val="Compliance"/>
      <sheetName val="Comparación Calificación"/>
      <sheetName val="Comparación"/>
      <sheetName val="Matriz Suf Patrimonial "/>
      <sheetName val="Calidad de Activos"/>
      <sheetName val="Gcia. y Admón. de Riesgo"/>
      <sheetName val="Información contable financiera"/>
      <sheetName val="Tipos de Riesgo"/>
      <sheetName val="Planif Estra"/>
      <sheetName val="EFE y EFI"/>
      <sheetName val="PPM"/>
      <sheetName val="Crecimiento"/>
      <sheetName val="Resultados Operacionales"/>
      <sheetName val="Brecha Estructural"/>
      <sheetName val="GG "/>
      <sheetName val="Liquidez"/>
      <sheetName val="ENE03"/>
      <sheetName val="Jun-02"/>
      <sheetName val="Ene-02"/>
      <sheetName val="Dic-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row r="134">
          <cell r="B134" t="str">
            <v>24.- Grado de Dependencia de Spread de Tasas (10/12)</v>
          </cell>
        </row>
        <row r="136">
          <cell r="B136" t="str">
            <v>25.- Grado de Dependencia de la Brecha (11/12)</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1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xógenos"/>
      <sheetName val="Mar-02"/>
      <sheetName val="Dic-02"/>
      <sheetName val="Ene-03"/>
      <sheetName val="Feb-03"/>
      <sheetName val="Mzo-03"/>
      <sheetName val="MAR03"/>
      <sheetName val="Abr-03"/>
      <sheetName val="May-03"/>
      <sheetName val="Edos.Finan. período anterior"/>
      <sheetName val="Edo.Fin.Vigente"/>
      <sheetName val="F.Endógenos"/>
      <sheetName val="Promedios"/>
      <sheetName val="AI y PO"/>
      <sheetName val="Market Share &amp; Ranking"/>
      <sheetName val="Calidad de Activo"/>
      <sheetName val="Solvencia"/>
      <sheetName val="G. Adm."/>
      <sheetName val="ROE"/>
      <sheetName val="Indices Liquidez"/>
      <sheetName val="Ajustes In Situ"/>
      <sheetName val="RESUMEN CALIFICACION"/>
      <sheetName val="Calif y Niveles"/>
      <sheetName val="Niveles de Riesgo"/>
      <sheetName val="Indicadores"/>
      <sheetName val="Ind Norm"/>
      <sheetName val="Calificación"/>
      <sheetName val="CAMELCuan"/>
      <sheetName val="CAMELCual"/>
      <sheetName val="Calific Módulo"/>
      <sheetName val="Ajuste"/>
      <sheetName val="Calific Ajustada"/>
      <sheetName val="Calific Final"/>
      <sheetName val="Compliance"/>
      <sheetName val="Comparación Calificación"/>
      <sheetName val="Comparación"/>
      <sheetName val="Matriz Suf Patrimonial "/>
      <sheetName val="Calidad de Activos"/>
      <sheetName val="Gcia. y Admón. de Riesgo"/>
      <sheetName val="Información contable financiera"/>
      <sheetName val="Tipos de Riesgo"/>
      <sheetName val="Planif Estra"/>
      <sheetName val="EFE y EFI"/>
      <sheetName val="PPM"/>
      <sheetName val="Crecimiento"/>
      <sheetName val="Resultados Operacionales"/>
      <sheetName val="Brecha Estructural"/>
      <sheetName val="GG "/>
      <sheetName val="Liquidez"/>
      <sheetName val="ENE03"/>
      <sheetName val="Jun-02"/>
      <sheetName val="Ene-02"/>
      <sheetName val="Dic-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1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x1 (2)"/>
      <sheetName val="Mail (2)"/>
      <sheetName val="Santiago (2)"/>
      <sheetName val="Santiago"/>
      <sheetName val="fax1"/>
      <sheetName val="Fax"/>
      <sheetName val="Mail"/>
      <sheetName val="Sheet3"/>
      <sheetName val="Fax a enviar"/>
      <sheetName val="Fax a enviar (2)"/>
      <sheetName val="cn"/>
      <sheetName val="ROE"/>
      <sheetName val="Historico Probabilidad"/>
      <sheetName val="AR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Set>
  </externalBook>
</externalLink>
</file>

<file path=xl/externalLinks/externalLink1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externalLinks/externalLink1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Índice"/>
      <sheetName val="Inputs(q)"/>
      <sheetName val="By Debtor"/>
      <sheetName val="SR 1"/>
      <sheetName val="SR 2"/>
      <sheetName val="FactSheet"/>
      <sheetName val="Debt"/>
      <sheetName val="Debt Dynamics"/>
      <sheetName val="IMF"/>
      <sheetName val="existing"/>
      <sheetName val="Financing Prg"/>
      <sheetName val="FinPrg-sum"/>
      <sheetName val="Fin tab"/>
      <sheetName val="Vencimientos I"/>
      <sheetName val="Vencimientos K"/>
      <sheetName val="Vencimientos sum"/>
      <sheetName val="A.1 bis"/>
      <sheetName val="A.4"/>
      <sheetName val="A.5"/>
      <sheetName val="A.6"/>
      <sheetName val="A.7"/>
      <sheetName val="A.8"/>
      <sheetName val="A.8 bis"/>
      <sheetName val="A.9"/>
      <sheetName val="A.10"/>
      <sheetName val="A.11"/>
      <sheetName val="A.12"/>
      <sheetName val="A.13"/>
      <sheetName val="A.21"/>
      <sheetName val="A.22"/>
    </sheetNames>
    <sheetDataSet>
      <sheetData sheetId="0" refreshError="1"/>
      <sheetData sheetId="1"/>
      <sheetData sheetId="2"/>
      <sheetData sheetId="3" refreshError="1"/>
      <sheetData sheetId="4" refreshError="1"/>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sheetData sheetId="17" refreshError="1"/>
      <sheetData sheetId="18" refreshError="1"/>
      <sheetData sheetId="19" refreshError="1"/>
      <sheetData sheetId="20" refreshError="1"/>
      <sheetData sheetId="21" refreshError="1"/>
      <sheetData sheetId="22" refreshError="1"/>
      <sheetData sheetId="23" refreshError="1"/>
      <sheetData sheetId="24"/>
      <sheetData sheetId="25"/>
      <sheetData sheetId="26" refreshError="1"/>
      <sheetData sheetId="27" refreshError="1"/>
      <sheetData sheetId="28" refreshError="1"/>
      <sheetData sheetId="29" refreshError="1"/>
    </sheetDataSet>
  </externalBook>
</externalLink>
</file>

<file path=xl/externalLinks/externalLink1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PV"/>
      <sheetName val="FSUOUT"/>
      <sheetName val="Q5"/>
      <sheetName val="Q6"/>
      <sheetName val="Q7"/>
    </sheetNames>
    <sheetDataSet>
      <sheetData sheetId="0" refreshError="1"/>
      <sheetData sheetId="1" refreshError="1"/>
      <sheetData sheetId="2" refreshError="1"/>
      <sheetData sheetId="3" refreshError="1"/>
      <sheetData sheetId="4" refreshError="1"/>
    </sheetDataSet>
  </externalBook>
</externalLink>
</file>

<file path=xl/externalLinks/externalLink1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se"/>
      <sheetName val="Ago-Dic"/>
      <sheetName val="Club x Agencia"/>
      <sheetName val="Paises Club"/>
      <sheetName val="Bzas.P"/>
      <sheetName val="Bza P ene-may real"/>
      <sheetName val="Cam Gob"/>
      <sheetName val="Codigos"/>
      <sheetName val="A.11"/>
    </sheetNames>
    <sheetDataSet>
      <sheetData sheetId="0" refreshError="1">
        <row r="2816">
          <cell r="H2816">
            <v>1000000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BalanceComprobacion"/>
      <sheetName val="Resumido"/>
      <sheetName val="Base"/>
      <sheetName val="A.11"/>
      <sheetName val="RES XDEVEN"/>
      <sheetName val="Fax a envia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ntiago"/>
      <sheetName val="fax1"/>
      <sheetName val="Fax"/>
      <sheetName val="Mail"/>
      <sheetName val="Sheet3"/>
      <sheetName val="Fax a enviar"/>
    </sheetNames>
    <sheetDataSet>
      <sheetData sheetId="0"/>
      <sheetData sheetId="1" refreshError="1"/>
      <sheetData sheetId="2" refreshError="1"/>
      <sheetData sheetId="3" refreshError="1"/>
      <sheetData sheetId="4" refreshError="1"/>
      <sheetData sheetId="5"/>
    </sheetDataSet>
  </externalBook>
</externalLink>
</file>

<file path=xl/externalLinks/externalLink1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ssum"/>
      <sheetName val="BCR"/>
      <sheetName val="BMI"/>
      <sheetName val="BC"/>
      <sheetName val="FIN"/>
      <sheetName val="BCYFIN"/>
      <sheetName val="SB"/>
      <sheetName val="SF"/>
      <sheetName val="Sergio BC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ssum"/>
      <sheetName val="BCR"/>
      <sheetName val="BMI"/>
      <sheetName val="BC"/>
      <sheetName val="FIN"/>
      <sheetName val="BCYFIN"/>
      <sheetName val="SB"/>
      <sheetName val="SF"/>
      <sheetName val="Sergio BC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esentación"/>
      <sheetName val="Hoja1"/>
      <sheetName val="Metodología"/>
      <sheetName val="menu"/>
      <sheetName val="submenú (1)"/>
      <sheetName val="submenú (2)"/>
      <sheetName val="Clasif. de Riesgo Bancario"/>
      <sheetName val="base de datos MODULO I"/>
      <sheetName val="Market Share"/>
      <sheetName val="Análisis de Resultados"/>
      <sheetName val="Análisis de Situación"/>
      <sheetName val="Balance General BC"/>
      <sheetName val="Ganancias o Pérdidas BC"/>
      <sheetName val="Cuota de Mercado"/>
      <sheetName val="Dinámica Couta Mercado"/>
      <sheetName val="POLITICA"/>
      <sheetName val="mezcla"/>
      <sheetName val="Solvencia"/>
      <sheetName val="Calidad del Activo"/>
      <sheetName val="casca1"/>
      <sheetName val="casca2"/>
      <sheetName val="descomp"/>
      <sheetName val="descomp1"/>
      <sheetName val="Rentabilidad y Benef 1"/>
      <sheetName val="Rentabilidad y Benef 2"/>
      <sheetName val="Rentabilidad y Benef. 3"/>
      <sheetName val="Arbol Rentabilidad"/>
      <sheetName val="HISTÓRICO"/>
      <sheetName val="gráf. ar-caribe"/>
      <sheetName val="Gráf.AR-COM"/>
      <sheetName val="brecha1"/>
      <sheetName val="brecha2"/>
      <sheetName val="Esquema Brecha"/>
      <sheetName val="gestion Adm"/>
      <sheetName val="intermed"/>
      <sheetName val="liquidez"/>
      <sheetName val="Fondos2"/>
      <sheetName val="Flujo de Caja"/>
      <sheetName val="IBCA"/>
      <sheetName val="Moody´s"/>
      <sheetName val="Ranking Bancario"/>
      <sheetName val="Base de Datos Market Share"/>
      <sheetName val="Base Datos Mod.V"/>
      <sheetName val="Input EMBI Spread"/>
      <sheetName val="Fax a envia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7">
          <cell r="E7" t="str">
            <v>NIVEL</v>
          </cell>
        </row>
        <row r="8">
          <cell r="B8" t="str">
            <v>BANCOS</v>
          </cell>
          <cell r="C8" t="str">
            <v>INDICE</v>
          </cell>
          <cell r="D8" t="str">
            <v>Rk</v>
          </cell>
          <cell r="E8" t="str">
            <v>DE RIESGO</v>
          </cell>
        </row>
        <row r="10">
          <cell r="B10" t="str">
            <v>ABN AMRO BANK</v>
          </cell>
          <cell r="C10">
            <v>4.32</v>
          </cell>
          <cell r="D10">
            <v>35</v>
          </cell>
          <cell r="E10" t="str">
            <v>MEDIO-ALTO</v>
          </cell>
        </row>
        <row r="11">
          <cell r="B11" t="str">
            <v xml:space="preserve">BANCOEX </v>
          </cell>
          <cell r="C11">
            <v>10</v>
          </cell>
          <cell r="D11">
            <v>1</v>
          </cell>
          <cell r="E11" t="str">
            <v>MUY BAJO</v>
          </cell>
        </row>
        <row r="12">
          <cell r="B12" t="str">
            <v xml:space="preserve">BANESCO               </v>
          </cell>
          <cell r="C12">
            <v>4.42</v>
          </cell>
          <cell r="D12">
            <v>34</v>
          </cell>
          <cell r="E12" t="str">
            <v>MEDIO-ALTO</v>
          </cell>
        </row>
        <row r="13">
          <cell r="B13" t="str">
            <v xml:space="preserve">BANFOANDES            </v>
          </cell>
          <cell r="C13">
            <v>5.76</v>
          </cell>
          <cell r="D13">
            <v>28</v>
          </cell>
          <cell r="E13" t="str">
            <v>MEDIO</v>
          </cell>
        </row>
        <row r="14">
          <cell r="B14" t="str">
            <v xml:space="preserve">BANFOCORO             </v>
          </cell>
          <cell r="C14">
            <v>5.44</v>
          </cell>
          <cell r="D14">
            <v>32</v>
          </cell>
          <cell r="E14" t="str">
            <v>MEDIO</v>
          </cell>
        </row>
        <row r="15">
          <cell r="B15" t="str">
            <v xml:space="preserve">BRASIL                </v>
          </cell>
          <cell r="C15">
            <v>9</v>
          </cell>
          <cell r="D15">
            <v>9</v>
          </cell>
          <cell r="E15" t="str">
            <v>MUY BAJO</v>
          </cell>
        </row>
        <row r="16">
          <cell r="B16" t="str">
            <v xml:space="preserve">CANARIAS DE VENEZUELA </v>
          </cell>
          <cell r="C16">
            <v>3.84</v>
          </cell>
          <cell r="D16">
            <v>38</v>
          </cell>
          <cell r="E16" t="str">
            <v>ALTO</v>
          </cell>
        </row>
        <row r="17">
          <cell r="B17" t="str">
            <v>CAPITAL</v>
          </cell>
          <cell r="C17">
            <v>5.52</v>
          </cell>
          <cell r="D17">
            <v>30</v>
          </cell>
          <cell r="E17" t="str">
            <v>MEDIO</v>
          </cell>
        </row>
        <row r="18">
          <cell r="B18" t="str">
            <v>CARACAS</v>
          </cell>
          <cell r="C18">
            <v>8.84</v>
          </cell>
          <cell r="D18">
            <v>11</v>
          </cell>
          <cell r="E18" t="str">
            <v>MUY BAJO</v>
          </cell>
        </row>
        <row r="19">
          <cell r="B19" t="str">
            <v xml:space="preserve">CARIBE                </v>
          </cell>
          <cell r="C19">
            <v>8.36</v>
          </cell>
          <cell r="D19">
            <v>15</v>
          </cell>
          <cell r="E19" t="str">
            <v>MUY BAJO</v>
          </cell>
        </row>
        <row r="20">
          <cell r="B20" t="str">
            <v xml:space="preserve">CARONI                </v>
          </cell>
          <cell r="C20">
            <v>9</v>
          </cell>
          <cell r="D20">
            <v>10</v>
          </cell>
          <cell r="E20" t="str">
            <v>MUY BAJO</v>
          </cell>
        </row>
        <row r="21">
          <cell r="B21" t="str">
            <v xml:space="preserve">CITIBANK              </v>
          </cell>
          <cell r="C21">
            <v>9.24</v>
          </cell>
          <cell r="D21">
            <v>6</v>
          </cell>
          <cell r="E21" t="str">
            <v>MUY BAJO</v>
          </cell>
        </row>
        <row r="22">
          <cell r="B22" t="str">
            <v xml:space="preserve">CONFEDERADO           </v>
          </cell>
          <cell r="C22">
            <v>5.66</v>
          </cell>
          <cell r="D22">
            <v>29</v>
          </cell>
          <cell r="E22" t="str">
            <v>MEDIO</v>
          </cell>
        </row>
        <row r="23">
          <cell r="B23" t="str">
            <v>CORP BANCA</v>
          </cell>
          <cell r="C23">
            <v>5.44</v>
          </cell>
          <cell r="D23">
            <v>33</v>
          </cell>
          <cell r="E23" t="str">
            <v>MEDIO</v>
          </cell>
        </row>
        <row r="24">
          <cell r="B24" t="str">
            <v>EUROBANK</v>
          </cell>
          <cell r="C24">
            <v>9.24</v>
          </cell>
          <cell r="D24">
            <v>7</v>
          </cell>
          <cell r="E24" t="str">
            <v>MUY BAJO</v>
          </cell>
        </row>
        <row r="25">
          <cell r="B25" t="str">
            <v xml:space="preserve">EXTERIOR              </v>
          </cell>
          <cell r="C25">
            <v>8.52</v>
          </cell>
          <cell r="D25">
            <v>14</v>
          </cell>
          <cell r="E25" t="str">
            <v>MUY BAJO</v>
          </cell>
        </row>
        <row r="26">
          <cell r="B26" t="str">
            <v xml:space="preserve">FEDERAL               </v>
          </cell>
          <cell r="C26">
            <v>4.2</v>
          </cell>
          <cell r="D26">
            <v>37</v>
          </cell>
          <cell r="E26" t="str">
            <v>MEDIO-ALTO</v>
          </cell>
        </row>
        <row r="27">
          <cell r="B27" t="str">
            <v>FIVENEZ</v>
          </cell>
          <cell r="C27">
            <v>6.72</v>
          </cell>
          <cell r="D27">
            <v>26</v>
          </cell>
          <cell r="E27" t="str">
            <v>MEDIO-BAJO</v>
          </cell>
        </row>
        <row r="28">
          <cell r="B28" t="str">
            <v xml:space="preserve">GANADERO              </v>
          </cell>
          <cell r="C28">
            <v>9.24</v>
          </cell>
          <cell r="D28">
            <v>8</v>
          </cell>
          <cell r="E28" t="str">
            <v>MUY BAJO</v>
          </cell>
        </row>
        <row r="29">
          <cell r="B29" t="str">
            <v xml:space="preserve">GUAYANA               </v>
          </cell>
          <cell r="C29">
            <v>2.84</v>
          </cell>
          <cell r="D29">
            <v>41</v>
          </cell>
          <cell r="E29" t="str">
            <v>ALTO</v>
          </cell>
        </row>
        <row r="30">
          <cell r="B30" t="str">
            <v xml:space="preserve">I.M.C.P.              </v>
          </cell>
          <cell r="C30">
            <v>3.72</v>
          </cell>
          <cell r="D30">
            <v>39</v>
          </cell>
          <cell r="E30" t="str">
            <v>ALTO</v>
          </cell>
        </row>
        <row r="31">
          <cell r="B31" t="str">
            <v xml:space="preserve">INDUSTRIAL DE VZLA.   </v>
          </cell>
          <cell r="C31">
            <v>4.3</v>
          </cell>
          <cell r="D31">
            <v>36</v>
          </cell>
          <cell r="E31" t="str">
            <v>MEDIO-ALTO</v>
          </cell>
        </row>
        <row r="32">
          <cell r="B32" t="str">
            <v xml:space="preserve">ING BANK              </v>
          </cell>
          <cell r="C32">
            <v>7.24</v>
          </cell>
          <cell r="D32">
            <v>24</v>
          </cell>
          <cell r="E32" t="str">
            <v>BAJO</v>
          </cell>
        </row>
        <row r="33">
          <cell r="B33" t="str">
            <v>INTERBANK</v>
          </cell>
          <cell r="C33">
            <v>7.28</v>
          </cell>
          <cell r="D33">
            <v>23</v>
          </cell>
          <cell r="E33" t="str">
            <v>BAJO</v>
          </cell>
        </row>
        <row r="34">
          <cell r="B34" t="str">
            <v>LARA</v>
          </cell>
          <cell r="C34">
            <v>8.08</v>
          </cell>
          <cell r="D34">
            <v>19</v>
          </cell>
          <cell r="E34" t="str">
            <v>MUY BAJO</v>
          </cell>
        </row>
        <row r="35">
          <cell r="B35" t="str">
            <v xml:space="preserve">MERCANTIL             </v>
          </cell>
          <cell r="C35">
            <v>8.2799999999999994</v>
          </cell>
          <cell r="D35">
            <v>16</v>
          </cell>
          <cell r="E35" t="str">
            <v>MUY BAJO</v>
          </cell>
        </row>
        <row r="36">
          <cell r="B36" t="str">
            <v xml:space="preserve">MONAGAS               </v>
          </cell>
          <cell r="C36">
            <v>8.76</v>
          </cell>
          <cell r="D36">
            <v>12</v>
          </cell>
          <cell r="E36" t="str">
            <v>MUY BAJO</v>
          </cell>
        </row>
        <row r="37">
          <cell r="B37" t="str">
            <v xml:space="preserve">NOROCO                </v>
          </cell>
          <cell r="C37">
            <v>7.72</v>
          </cell>
          <cell r="D37">
            <v>20</v>
          </cell>
          <cell r="E37" t="str">
            <v>BAJO</v>
          </cell>
        </row>
        <row r="38">
          <cell r="B38" t="str">
            <v xml:space="preserve">OCCIDENTAL DE DCTO.   </v>
          </cell>
          <cell r="C38">
            <v>7.44</v>
          </cell>
          <cell r="D38">
            <v>21</v>
          </cell>
          <cell r="E38" t="str">
            <v>BAJO</v>
          </cell>
        </row>
        <row r="39">
          <cell r="B39" t="str">
            <v>OCCIDENTE</v>
          </cell>
          <cell r="C39">
            <v>8.76</v>
          </cell>
          <cell r="D39">
            <v>13</v>
          </cell>
          <cell r="E39" t="str">
            <v>MUY BAJO</v>
          </cell>
        </row>
        <row r="40">
          <cell r="B40" t="str">
            <v xml:space="preserve">ORINOCO               </v>
          </cell>
          <cell r="C40">
            <v>8.2799999999999994</v>
          </cell>
          <cell r="D40">
            <v>17</v>
          </cell>
          <cell r="E40" t="str">
            <v>MUY BAJO</v>
          </cell>
        </row>
        <row r="41">
          <cell r="B41" t="str">
            <v xml:space="preserve">PLAZA                 </v>
          </cell>
          <cell r="C41">
            <v>9.76</v>
          </cell>
          <cell r="D41">
            <v>2</v>
          </cell>
          <cell r="E41" t="str">
            <v>MUY BAJO</v>
          </cell>
        </row>
        <row r="42">
          <cell r="B42" t="str">
            <v>POPULAR</v>
          </cell>
          <cell r="C42">
            <v>7.4</v>
          </cell>
          <cell r="D42">
            <v>22</v>
          </cell>
          <cell r="E42" t="str">
            <v>BAJO</v>
          </cell>
        </row>
        <row r="43">
          <cell r="B43" t="str">
            <v xml:space="preserve">PROVINCIAL            </v>
          </cell>
          <cell r="C43">
            <v>8.1999999999999993</v>
          </cell>
          <cell r="D43">
            <v>18</v>
          </cell>
          <cell r="E43" t="str">
            <v>MUY BAJO</v>
          </cell>
        </row>
        <row r="44">
          <cell r="B44" t="str">
            <v>REPUBLICA</v>
          </cell>
          <cell r="C44">
            <v>6.68</v>
          </cell>
          <cell r="D44">
            <v>27</v>
          </cell>
          <cell r="E44" t="str">
            <v>MEDIO-BAJO</v>
          </cell>
        </row>
        <row r="45">
          <cell r="B45" t="str">
            <v xml:space="preserve">SOFITASA              </v>
          </cell>
          <cell r="C45">
            <v>6.92</v>
          </cell>
          <cell r="D45">
            <v>25</v>
          </cell>
          <cell r="E45" t="str">
            <v>MEDIO-BAJO</v>
          </cell>
        </row>
        <row r="46">
          <cell r="B46" t="str">
            <v>STANDARD CHARTERED</v>
          </cell>
          <cell r="C46">
            <v>9.52</v>
          </cell>
          <cell r="D46">
            <v>4</v>
          </cell>
          <cell r="E46" t="str">
            <v>MUY BAJO</v>
          </cell>
        </row>
        <row r="47">
          <cell r="B47" t="str">
            <v xml:space="preserve">TEQUENDAMA            </v>
          </cell>
          <cell r="C47">
            <v>9.76</v>
          </cell>
          <cell r="D47">
            <v>3</v>
          </cell>
          <cell r="E47" t="str">
            <v>MUY BAJO</v>
          </cell>
        </row>
        <row r="48">
          <cell r="B48" t="str">
            <v xml:space="preserve">UNION                 </v>
          </cell>
          <cell r="C48">
            <v>3.02</v>
          </cell>
          <cell r="D48">
            <v>40</v>
          </cell>
          <cell r="E48" t="str">
            <v>ALTO</v>
          </cell>
        </row>
        <row r="49">
          <cell r="B49" t="str">
            <v xml:space="preserve">VENEZOLANO DE CREDITO </v>
          </cell>
          <cell r="C49">
            <v>9.36</v>
          </cell>
          <cell r="D49">
            <v>5</v>
          </cell>
          <cell r="E49" t="str">
            <v>MUY BAJO</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row r="4">
          <cell r="Z4" t="str">
            <v>COBERTURA PATRIMONIAL AJUSTADA</v>
          </cell>
        </row>
        <row r="5">
          <cell r="Z5" t="str">
            <v>Agosto-98/Junio-98</v>
          </cell>
          <cell r="BF5" t="str">
            <v>INTERMEDIACION EN CREDITOS</v>
          </cell>
        </row>
        <row r="6">
          <cell r="AB6" t="str">
            <v>COBERTURA</v>
          </cell>
          <cell r="AD6" t="str">
            <v>COBERTURA</v>
          </cell>
          <cell r="BF6" t="str">
            <v>Agosto-98/Junio-98</v>
          </cell>
        </row>
        <row r="7">
          <cell r="AB7" t="str">
            <v>PATRIMONIAL</v>
          </cell>
          <cell r="AD7" t="str">
            <v>PATRIMONIAL</v>
          </cell>
        </row>
        <row r="8">
          <cell r="Z8" t="str">
            <v>BANCOS</v>
          </cell>
          <cell r="AA8" t="str">
            <v>RK</v>
          </cell>
          <cell r="AB8" t="str">
            <v>ACT. INMOV.</v>
          </cell>
          <cell r="AC8" t="str">
            <v>RK</v>
          </cell>
          <cell r="AD8" t="str">
            <v>ACT. INMOV.</v>
          </cell>
          <cell r="BF8" t="str">
            <v>BANCOS</v>
          </cell>
          <cell r="BH8" t="str">
            <v>Intermediación</v>
          </cell>
          <cell r="BJ8" t="str">
            <v>Intermediación</v>
          </cell>
        </row>
        <row r="9">
          <cell r="AB9" t="str">
            <v>AJUSTADA</v>
          </cell>
          <cell r="AD9" t="str">
            <v>AJUSTADA</v>
          </cell>
          <cell r="BG9" t="str">
            <v>RK</v>
          </cell>
          <cell r="BH9" t="str">
            <v>en Créditos</v>
          </cell>
          <cell r="BI9" t="str">
            <v>RK</v>
          </cell>
          <cell r="BJ9" t="str">
            <v>en Créditos</v>
          </cell>
        </row>
        <row r="10">
          <cell r="AA10">
            <v>35947</v>
          </cell>
          <cell r="AC10">
            <v>36007</v>
          </cell>
          <cell r="BG10">
            <v>35947</v>
          </cell>
          <cell r="BI10">
            <v>35977</v>
          </cell>
        </row>
        <row r="12">
          <cell r="Z12" t="str">
            <v>ABN AMRO BANK</v>
          </cell>
          <cell r="AA12">
            <v>37</v>
          </cell>
          <cell r="AB12">
            <v>0.48694261910349684</v>
          </cell>
          <cell r="AC12">
            <v>38</v>
          </cell>
          <cell r="AD12">
            <v>0.32090008687150906</v>
          </cell>
          <cell r="BF12" t="str">
            <v>ABN AMRO BANK</v>
          </cell>
          <cell r="BG12">
            <v>22</v>
          </cell>
          <cell r="BH12">
            <v>0.67644386588672567</v>
          </cell>
          <cell r="BI12">
            <v>8</v>
          </cell>
          <cell r="BJ12">
            <v>0.96760312736049625</v>
          </cell>
        </row>
        <row r="13">
          <cell r="Z13" t="str">
            <v>BANCOEX</v>
          </cell>
          <cell r="AA13">
            <v>1</v>
          </cell>
          <cell r="AB13">
            <v>84.49778633647685</v>
          </cell>
          <cell r="AC13">
            <v>1</v>
          </cell>
          <cell r="AD13">
            <v>203.09710330138444</v>
          </cell>
          <cell r="BF13" t="str">
            <v>BANCOEX</v>
          </cell>
          <cell r="BG13">
            <v>41</v>
          </cell>
          <cell r="BH13" t="str">
            <v>NA</v>
          </cell>
          <cell r="BI13">
            <v>41</v>
          </cell>
          <cell r="BJ13" t="str">
            <v>NA</v>
          </cell>
        </row>
        <row r="14">
          <cell r="Z14" t="str">
            <v xml:space="preserve">BANESCO               </v>
          </cell>
          <cell r="AA14">
            <v>34</v>
          </cell>
          <cell r="AB14">
            <v>0.54475736408213116</v>
          </cell>
          <cell r="AC14">
            <v>34</v>
          </cell>
          <cell r="AD14">
            <v>0.53173122191876188</v>
          </cell>
          <cell r="BF14" t="str">
            <v xml:space="preserve">BANESCO               </v>
          </cell>
          <cell r="BG14">
            <v>30</v>
          </cell>
          <cell r="BH14">
            <v>0.51973410334080428</v>
          </cell>
          <cell r="BI14">
            <v>30</v>
          </cell>
          <cell r="BJ14">
            <v>0.52384528518003981</v>
          </cell>
        </row>
        <row r="15">
          <cell r="Z15" t="str">
            <v xml:space="preserve">BANFOANDES            </v>
          </cell>
          <cell r="AA15">
            <v>27</v>
          </cell>
          <cell r="AB15">
            <v>0.84826341952943574</v>
          </cell>
          <cell r="AC15">
            <v>27</v>
          </cell>
          <cell r="AD15">
            <v>0.90769922577617912</v>
          </cell>
          <cell r="BF15" t="str">
            <v xml:space="preserve">BANFOANDES            </v>
          </cell>
          <cell r="BG15">
            <v>27</v>
          </cell>
          <cell r="BH15">
            <v>0.59311352202688072</v>
          </cell>
          <cell r="BI15">
            <v>23</v>
          </cell>
          <cell r="BJ15">
            <v>0.6239462177704902</v>
          </cell>
        </row>
        <row r="16">
          <cell r="Z16" t="str">
            <v xml:space="preserve">BANFOCORO             </v>
          </cell>
          <cell r="AA16">
            <v>32</v>
          </cell>
          <cell r="AB16">
            <v>0.60060142504894276</v>
          </cell>
          <cell r="AC16">
            <v>30</v>
          </cell>
          <cell r="AD16">
            <v>0.73321930280180769</v>
          </cell>
          <cell r="BF16" t="str">
            <v xml:space="preserve">BANFOCORO             </v>
          </cell>
          <cell r="BG16">
            <v>28</v>
          </cell>
          <cell r="BH16">
            <v>0.53821970084748494</v>
          </cell>
          <cell r="BI16">
            <v>27</v>
          </cell>
          <cell r="BJ16">
            <v>0.5722115888188507</v>
          </cell>
        </row>
        <row r="17">
          <cell r="Z17" t="str">
            <v xml:space="preserve">BRASIL                </v>
          </cell>
          <cell r="AA17">
            <v>13</v>
          </cell>
          <cell r="AB17">
            <v>1.4034247886861617</v>
          </cell>
          <cell r="AC17">
            <v>15</v>
          </cell>
          <cell r="AD17">
            <v>1.3856152067814029</v>
          </cell>
          <cell r="BF17" t="str">
            <v xml:space="preserve">BRASIL                </v>
          </cell>
          <cell r="BG17">
            <v>1</v>
          </cell>
          <cell r="BH17">
            <v>2.781926240120344</v>
          </cell>
          <cell r="BI17">
            <v>1</v>
          </cell>
          <cell r="BJ17">
            <v>3.1148992154888173</v>
          </cell>
        </row>
        <row r="18">
          <cell r="Z18" t="str">
            <v xml:space="preserve">CANARIAS DE VENEZUELA </v>
          </cell>
          <cell r="AA18">
            <v>36</v>
          </cell>
          <cell r="AB18">
            <v>0.52382958643702182</v>
          </cell>
          <cell r="AC18">
            <v>36</v>
          </cell>
          <cell r="AD18">
            <v>0.48728238624863507</v>
          </cell>
          <cell r="BF18" t="str">
            <v xml:space="preserve">CANARIAS DE VENEZUELA </v>
          </cell>
          <cell r="BG18">
            <v>21</v>
          </cell>
          <cell r="BH18">
            <v>0.67904490389372818</v>
          </cell>
          <cell r="BI18">
            <v>20</v>
          </cell>
          <cell r="BJ18">
            <v>0.67812871037918854</v>
          </cell>
        </row>
        <row r="19">
          <cell r="Z19" t="str">
            <v>CAPITAL</v>
          </cell>
          <cell r="AA19">
            <v>28</v>
          </cell>
          <cell r="AB19">
            <v>0.74080175631482026</v>
          </cell>
          <cell r="AC19">
            <v>28</v>
          </cell>
          <cell r="AD19">
            <v>0.90516463643217027</v>
          </cell>
          <cell r="BF19" t="str">
            <v>CAPITAL</v>
          </cell>
          <cell r="BG19">
            <v>38</v>
          </cell>
          <cell r="BH19">
            <v>0.19912345038796686</v>
          </cell>
          <cell r="BI19">
            <v>38</v>
          </cell>
          <cell r="BJ19">
            <v>0.19718325448012011</v>
          </cell>
        </row>
        <row r="20">
          <cell r="Z20" t="str">
            <v>CARACAS</v>
          </cell>
          <cell r="AA20">
            <v>14</v>
          </cell>
          <cell r="AB20">
            <v>1.3698956515885783</v>
          </cell>
          <cell r="AC20">
            <v>17</v>
          </cell>
          <cell r="AD20">
            <v>1.3196006396617361</v>
          </cell>
          <cell r="BF20" t="str">
            <v>CARACAS</v>
          </cell>
          <cell r="BG20">
            <v>8</v>
          </cell>
          <cell r="BH20">
            <v>0.89448165982239136</v>
          </cell>
          <cell r="BI20">
            <v>11</v>
          </cell>
          <cell r="BJ20">
            <v>0.83921202784775539</v>
          </cell>
        </row>
        <row r="21">
          <cell r="Z21" t="str">
            <v xml:space="preserve">CARIBE                </v>
          </cell>
          <cell r="AA21">
            <v>15</v>
          </cell>
          <cell r="AB21">
            <v>1.3221433934178561</v>
          </cell>
          <cell r="AC21">
            <v>14</v>
          </cell>
          <cell r="AD21">
            <v>1.3970629920642299</v>
          </cell>
          <cell r="BF21" t="str">
            <v xml:space="preserve">CARIBE                </v>
          </cell>
          <cell r="BG21">
            <v>12</v>
          </cell>
          <cell r="BH21">
            <v>0.82552533587147936</v>
          </cell>
          <cell r="BI21">
            <v>12</v>
          </cell>
          <cell r="BJ21">
            <v>0.82972945247825836</v>
          </cell>
        </row>
        <row r="22">
          <cell r="Z22" t="str">
            <v xml:space="preserve">CARONI                </v>
          </cell>
          <cell r="AA22">
            <v>17</v>
          </cell>
          <cell r="AB22">
            <v>1.2538859988870648</v>
          </cell>
          <cell r="AC22">
            <v>16</v>
          </cell>
          <cell r="AD22">
            <v>1.3275626721594207</v>
          </cell>
          <cell r="BF22" t="str">
            <v xml:space="preserve">CARONI                </v>
          </cell>
          <cell r="BG22">
            <v>34</v>
          </cell>
          <cell r="BH22">
            <v>0.38287969085156659</v>
          </cell>
          <cell r="BI22">
            <v>33</v>
          </cell>
          <cell r="BJ22">
            <v>0.424624550183472</v>
          </cell>
        </row>
        <row r="23">
          <cell r="Z23" t="str">
            <v xml:space="preserve">CITIBANK              </v>
          </cell>
          <cell r="AA23">
            <v>10</v>
          </cell>
          <cell r="AB23">
            <v>1.8989553156422672</v>
          </cell>
          <cell r="AC23">
            <v>11</v>
          </cell>
          <cell r="AD23">
            <v>1.8699084547335068</v>
          </cell>
          <cell r="BF23" t="str">
            <v xml:space="preserve">CITIBANK              </v>
          </cell>
          <cell r="BG23">
            <v>14</v>
          </cell>
          <cell r="BH23">
            <v>0.80758685459941593</v>
          </cell>
          <cell r="BI23">
            <v>10</v>
          </cell>
          <cell r="BJ23">
            <v>0.84064542957932697</v>
          </cell>
        </row>
        <row r="24">
          <cell r="Z24" t="str">
            <v xml:space="preserve">CONFEDERADO           </v>
          </cell>
          <cell r="AA24">
            <v>35</v>
          </cell>
          <cell r="AB24">
            <v>0.53713907261552873</v>
          </cell>
          <cell r="AC24">
            <v>35</v>
          </cell>
          <cell r="AD24">
            <v>0.51157825266240664</v>
          </cell>
          <cell r="BF24" t="str">
            <v xml:space="preserve">CONFEDERADO           </v>
          </cell>
          <cell r="BG24">
            <v>19</v>
          </cell>
          <cell r="BH24">
            <v>0.68306801471430345</v>
          </cell>
          <cell r="BI24">
            <v>19</v>
          </cell>
          <cell r="BJ24">
            <v>0.68036072048830254</v>
          </cell>
        </row>
        <row r="25">
          <cell r="Z25" t="str">
            <v>CORP BANCA</v>
          </cell>
          <cell r="AA25">
            <v>38</v>
          </cell>
          <cell r="AB25">
            <v>0.4350846862461813</v>
          </cell>
          <cell r="AC25">
            <v>37</v>
          </cell>
          <cell r="AD25">
            <v>0.46636218221302944</v>
          </cell>
          <cell r="BF25" t="str">
            <v>CORP BANCA</v>
          </cell>
          <cell r="BG25">
            <v>17</v>
          </cell>
          <cell r="BH25">
            <v>0.73658223242036291</v>
          </cell>
          <cell r="BI25">
            <v>17</v>
          </cell>
          <cell r="BJ25">
            <v>0.70778026951128359</v>
          </cell>
        </row>
        <row r="26">
          <cell r="Z26" t="str">
            <v>EUROBANK</v>
          </cell>
          <cell r="AA26">
            <v>11</v>
          </cell>
          <cell r="AB26">
            <v>1.8814334891270885</v>
          </cell>
          <cell r="AC26">
            <v>19</v>
          </cell>
          <cell r="AD26">
            <v>1.1942727076989326</v>
          </cell>
          <cell r="BF26" t="str">
            <v>EUROBANK</v>
          </cell>
          <cell r="BG26">
            <v>7</v>
          </cell>
          <cell r="BH26">
            <v>0.89816535237231343</v>
          </cell>
          <cell r="BI26">
            <v>31</v>
          </cell>
          <cell r="BJ26">
            <v>0.48078076534197045</v>
          </cell>
        </row>
        <row r="27">
          <cell r="Z27" t="str">
            <v xml:space="preserve">EXTERIOR              </v>
          </cell>
          <cell r="AA27">
            <v>18</v>
          </cell>
          <cell r="AB27">
            <v>1.1756055451409066</v>
          </cell>
          <cell r="AC27">
            <v>18</v>
          </cell>
          <cell r="AD27">
            <v>1.2932073320276285</v>
          </cell>
          <cell r="BF27" t="str">
            <v xml:space="preserve">EXTERIOR              </v>
          </cell>
          <cell r="BG27">
            <v>11</v>
          </cell>
          <cell r="BH27">
            <v>0.83400816361653829</v>
          </cell>
          <cell r="BI27">
            <v>9</v>
          </cell>
          <cell r="BJ27">
            <v>0.86187737359749006</v>
          </cell>
        </row>
        <row r="28">
          <cell r="Z28" t="str">
            <v xml:space="preserve">FEDERAL               </v>
          </cell>
          <cell r="AA28">
            <v>31</v>
          </cell>
          <cell r="AB28">
            <v>0.63366583716989633</v>
          </cell>
          <cell r="AC28">
            <v>31</v>
          </cell>
          <cell r="AD28">
            <v>0.61601633301876235</v>
          </cell>
          <cell r="BF28" t="str">
            <v xml:space="preserve">FEDERAL               </v>
          </cell>
          <cell r="BG28">
            <v>37</v>
          </cell>
          <cell r="BH28">
            <v>0.26963495314922448</v>
          </cell>
          <cell r="BI28">
            <v>36</v>
          </cell>
          <cell r="BJ28">
            <v>0.32374702841785086</v>
          </cell>
        </row>
        <row r="29">
          <cell r="Z29" t="str">
            <v>FIVENEZ</v>
          </cell>
          <cell r="AA29">
            <v>26</v>
          </cell>
          <cell r="AB29">
            <v>0.85146720386589292</v>
          </cell>
          <cell r="AC29">
            <v>26</v>
          </cell>
          <cell r="AD29">
            <v>0.9475597150544256</v>
          </cell>
          <cell r="BF29" t="str">
            <v>FIVENEZ</v>
          </cell>
          <cell r="BG29">
            <v>3</v>
          </cell>
          <cell r="BH29">
            <v>1.7847959594065439</v>
          </cell>
          <cell r="BI29">
            <v>4</v>
          </cell>
          <cell r="BJ29">
            <v>1.5220900378216782</v>
          </cell>
        </row>
        <row r="30">
          <cell r="Z30" t="str">
            <v xml:space="preserve">GANADERO              </v>
          </cell>
          <cell r="AA30">
            <v>7</v>
          </cell>
          <cell r="AB30">
            <v>2.5072923984825066</v>
          </cell>
          <cell r="AC30">
            <v>6</v>
          </cell>
          <cell r="AD30">
            <v>2.450580415526284</v>
          </cell>
          <cell r="BF30" t="str">
            <v xml:space="preserve">GANADERO              </v>
          </cell>
          <cell r="BG30">
            <v>4</v>
          </cell>
          <cell r="BH30">
            <v>1.1684903142686236</v>
          </cell>
          <cell r="BI30">
            <v>5</v>
          </cell>
          <cell r="BJ30">
            <v>1.3228849539194365</v>
          </cell>
        </row>
        <row r="31">
          <cell r="Z31" t="str">
            <v xml:space="preserve">GUAYANA               </v>
          </cell>
          <cell r="AA31">
            <v>40</v>
          </cell>
          <cell r="AB31">
            <v>2.0497396754789465E-2</v>
          </cell>
          <cell r="AC31">
            <v>40</v>
          </cell>
          <cell r="AD31">
            <v>2.6304195713582296E-2</v>
          </cell>
          <cell r="BF31" t="str">
            <v xml:space="preserve">GUAYANA               </v>
          </cell>
          <cell r="BG31">
            <v>36</v>
          </cell>
          <cell r="BH31">
            <v>0.30538782951858479</v>
          </cell>
          <cell r="BI31">
            <v>35</v>
          </cell>
          <cell r="BJ31">
            <v>0.35712870380840078</v>
          </cell>
        </row>
        <row r="32">
          <cell r="Z32" t="str">
            <v xml:space="preserve">I.M.C.P.              </v>
          </cell>
          <cell r="AA32">
            <v>30</v>
          </cell>
          <cell r="AB32">
            <v>0.65800192340329233</v>
          </cell>
          <cell r="AC32">
            <v>33</v>
          </cell>
          <cell r="AD32">
            <v>0.57514657514657508</v>
          </cell>
          <cell r="BF32" t="str">
            <v xml:space="preserve">I.M.C.P.              </v>
          </cell>
          <cell r="BG32">
            <v>35</v>
          </cell>
          <cell r="BH32">
            <v>0.35427147065488335</v>
          </cell>
          <cell r="BI32">
            <v>34</v>
          </cell>
          <cell r="BJ32">
            <v>0.37061060221041797</v>
          </cell>
        </row>
        <row r="33">
          <cell r="Z33" t="str">
            <v xml:space="preserve">INDUSTRIAL DE VZLA.   </v>
          </cell>
          <cell r="AA33">
            <v>41</v>
          </cell>
          <cell r="AB33">
            <v>-0.26265253330295496</v>
          </cell>
          <cell r="AC33">
            <v>41</v>
          </cell>
          <cell r="AD33">
            <v>-0.25531689965316173</v>
          </cell>
          <cell r="BF33" t="str">
            <v xml:space="preserve">INDUSTRIAL DE VZLA.   </v>
          </cell>
          <cell r="BG33">
            <v>39</v>
          </cell>
          <cell r="BH33">
            <v>0.14574918312095914</v>
          </cell>
          <cell r="BI33">
            <v>39</v>
          </cell>
          <cell r="BJ33">
            <v>0.14351573506188234</v>
          </cell>
        </row>
        <row r="34">
          <cell r="Z34" t="str">
            <v xml:space="preserve">ING BANK              </v>
          </cell>
          <cell r="AA34">
            <v>6</v>
          </cell>
          <cell r="AB34">
            <v>3.3146080682190879</v>
          </cell>
          <cell r="AC34">
            <v>8</v>
          </cell>
          <cell r="AD34">
            <v>2.0915927254420743</v>
          </cell>
          <cell r="BF34" t="str">
            <v xml:space="preserve">ING BANK              </v>
          </cell>
          <cell r="BG34">
            <v>2</v>
          </cell>
          <cell r="BH34">
            <v>1.9156862874271221</v>
          </cell>
          <cell r="BI34">
            <v>2</v>
          </cell>
          <cell r="BJ34">
            <v>2.2146587604258996</v>
          </cell>
        </row>
        <row r="35">
          <cell r="Z35" t="str">
            <v>INTERBANK</v>
          </cell>
          <cell r="AA35">
            <v>25</v>
          </cell>
          <cell r="AB35">
            <v>0.9472063570725211</v>
          </cell>
          <cell r="AC35">
            <v>24</v>
          </cell>
          <cell r="AD35">
            <v>0.98024639931763002</v>
          </cell>
          <cell r="BF35" t="str">
            <v>INTERBANK</v>
          </cell>
          <cell r="BG35">
            <v>25</v>
          </cell>
          <cell r="BH35">
            <v>0.62144744609652436</v>
          </cell>
          <cell r="BI35">
            <v>24</v>
          </cell>
          <cell r="BJ35">
            <v>0.61711517620582657</v>
          </cell>
        </row>
        <row r="36">
          <cell r="Z36" t="str">
            <v xml:space="preserve">LARA                  </v>
          </cell>
          <cell r="AA36">
            <v>5</v>
          </cell>
          <cell r="AB36">
            <v>3.9606533461368003</v>
          </cell>
          <cell r="AC36">
            <v>4</v>
          </cell>
          <cell r="AD36">
            <v>5.4938053012302905</v>
          </cell>
          <cell r="BF36" t="str">
            <v xml:space="preserve">LARA                  </v>
          </cell>
          <cell r="BG36">
            <v>32</v>
          </cell>
          <cell r="BH36">
            <v>0.46364026583322587</v>
          </cell>
          <cell r="BI36">
            <v>32</v>
          </cell>
          <cell r="BJ36">
            <v>0.47583183086425368</v>
          </cell>
        </row>
        <row r="37">
          <cell r="Z37" t="str">
            <v xml:space="preserve">MERCANTIL             </v>
          </cell>
          <cell r="AA37">
            <v>23</v>
          </cell>
          <cell r="AB37">
            <v>1.0165102441019116</v>
          </cell>
          <cell r="AC37">
            <v>23</v>
          </cell>
          <cell r="AD37">
            <v>0.98833529705354461</v>
          </cell>
          <cell r="BF37" t="str">
            <v xml:space="preserve">MERCANTIL             </v>
          </cell>
          <cell r="BG37">
            <v>13</v>
          </cell>
          <cell r="BH37">
            <v>0.81718753246192921</v>
          </cell>
          <cell r="BI37">
            <v>15</v>
          </cell>
          <cell r="BJ37">
            <v>0.78659462176921635</v>
          </cell>
        </row>
        <row r="38">
          <cell r="Z38" t="str">
            <v xml:space="preserve">MONAGAS               </v>
          </cell>
          <cell r="AA38">
            <v>12</v>
          </cell>
          <cell r="AB38">
            <v>1.6499312462025517</v>
          </cell>
          <cell r="AC38">
            <v>10</v>
          </cell>
          <cell r="AD38">
            <v>1.9234764461744083</v>
          </cell>
          <cell r="BF38" t="str">
            <v xml:space="preserve">MONAGAS               </v>
          </cell>
          <cell r="BG38">
            <v>33</v>
          </cell>
          <cell r="BH38">
            <v>0.38338578035597504</v>
          </cell>
          <cell r="BI38">
            <v>37</v>
          </cell>
          <cell r="BJ38">
            <v>0.30731560174436973</v>
          </cell>
        </row>
        <row r="39">
          <cell r="Z39" t="str">
            <v xml:space="preserve">NOROCO                </v>
          </cell>
          <cell r="AA39">
            <v>19</v>
          </cell>
          <cell r="AB39">
            <v>1.1724641423293034</v>
          </cell>
          <cell r="AC39">
            <v>13</v>
          </cell>
          <cell r="AD39">
            <v>1.5478755527274763</v>
          </cell>
          <cell r="BF39" t="str">
            <v xml:space="preserve">NOROCO                </v>
          </cell>
          <cell r="BG39">
            <v>29</v>
          </cell>
          <cell r="BH39">
            <v>0.5221991517763156</v>
          </cell>
          <cell r="BI39">
            <v>29</v>
          </cell>
          <cell r="BJ39">
            <v>0.52940067526114565</v>
          </cell>
        </row>
        <row r="40">
          <cell r="Z40" t="str">
            <v xml:space="preserve">OCCIDENTAL DE DCTO.   </v>
          </cell>
          <cell r="AA40">
            <v>20</v>
          </cell>
          <cell r="AB40">
            <v>1.1328822615781493</v>
          </cell>
          <cell r="AC40">
            <v>22</v>
          </cell>
          <cell r="AD40">
            <v>1.0276169930905885</v>
          </cell>
          <cell r="BF40" t="str">
            <v xml:space="preserve">OCCIDENTAL DE DCTO.   </v>
          </cell>
          <cell r="BG40">
            <v>10</v>
          </cell>
          <cell r="BH40">
            <v>0.84172082024175887</v>
          </cell>
          <cell r="BI40">
            <v>13</v>
          </cell>
          <cell r="BJ40">
            <v>0.79740864441889359</v>
          </cell>
        </row>
        <row r="41">
          <cell r="Z41" t="str">
            <v>OCCIDENTE</v>
          </cell>
          <cell r="AA41">
            <v>8</v>
          </cell>
          <cell r="AB41">
            <v>2.1670730885820149</v>
          </cell>
          <cell r="AC41">
            <v>7</v>
          </cell>
          <cell r="AD41">
            <v>2.1512681159420302</v>
          </cell>
          <cell r="BF41" t="str">
            <v>OCCIDENTE</v>
          </cell>
          <cell r="BG41">
            <v>20</v>
          </cell>
          <cell r="BH41">
            <v>0.6814716743441962</v>
          </cell>
          <cell r="BI41">
            <v>22</v>
          </cell>
          <cell r="BJ41">
            <v>0.64506252745752157</v>
          </cell>
        </row>
        <row r="42">
          <cell r="Z42" t="str">
            <v xml:space="preserve">ORINOCO               </v>
          </cell>
          <cell r="AA42">
            <v>22</v>
          </cell>
          <cell r="AB42">
            <v>1.0305484118962416</v>
          </cell>
          <cell r="AC42">
            <v>21</v>
          </cell>
          <cell r="AD42">
            <v>1.0527669770186838</v>
          </cell>
          <cell r="BF42" t="str">
            <v xml:space="preserve">ORINOCO               </v>
          </cell>
          <cell r="BG42">
            <v>18</v>
          </cell>
          <cell r="BH42">
            <v>0.69989426796699961</v>
          </cell>
          <cell r="BI42">
            <v>18</v>
          </cell>
          <cell r="BJ42">
            <v>0.69737192739750586</v>
          </cell>
        </row>
        <row r="43">
          <cell r="Z43" t="str">
            <v xml:space="preserve">PLAZA                 </v>
          </cell>
          <cell r="AA43">
            <v>2</v>
          </cell>
          <cell r="AB43">
            <v>7.2341440746180732</v>
          </cell>
          <cell r="AC43">
            <v>2</v>
          </cell>
          <cell r="AD43">
            <v>8.6431254482098474</v>
          </cell>
          <cell r="BF43" t="str">
            <v xml:space="preserve">PLAZA                 </v>
          </cell>
          <cell r="BG43">
            <v>15</v>
          </cell>
          <cell r="BH43">
            <v>0.75365269627058418</v>
          </cell>
          <cell r="BI43">
            <v>16</v>
          </cell>
          <cell r="BJ43">
            <v>0.78453776179199242</v>
          </cell>
        </row>
        <row r="44">
          <cell r="Z44" t="str">
            <v>POPULAR</v>
          </cell>
          <cell r="AA44">
            <v>21</v>
          </cell>
          <cell r="AB44">
            <v>1.05124159987687</v>
          </cell>
          <cell r="AC44">
            <v>20</v>
          </cell>
          <cell r="AD44">
            <v>1.0633985163241322</v>
          </cell>
          <cell r="BF44" t="str">
            <v>POPULAR</v>
          </cell>
          <cell r="BG44">
            <v>40</v>
          </cell>
          <cell r="BH44">
            <v>9.4290953065983063E-2</v>
          </cell>
          <cell r="BI44">
            <v>40</v>
          </cell>
          <cell r="BJ44">
            <v>8.958105273257766E-2</v>
          </cell>
        </row>
        <row r="45">
          <cell r="Z45" t="str">
            <v xml:space="preserve">PROVINCIAL            </v>
          </cell>
          <cell r="AA45">
            <v>16</v>
          </cell>
          <cell r="AB45">
            <v>1.2853368655096176</v>
          </cell>
          <cell r="AC45">
            <v>12</v>
          </cell>
          <cell r="AD45">
            <v>1.581635973612453</v>
          </cell>
          <cell r="BF45" t="str">
            <v xml:space="preserve">PROVINCIAL            </v>
          </cell>
          <cell r="BG45">
            <v>24</v>
          </cell>
          <cell r="BH45">
            <v>0.6340531101600444</v>
          </cell>
          <cell r="BI45">
            <v>26</v>
          </cell>
          <cell r="BJ45">
            <v>0.60425690344635585</v>
          </cell>
        </row>
        <row r="46">
          <cell r="Z46" t="str">
            <v>REPUBLICA</v>
          </cell>
          <cell r="AA46">
            <v>29</v>
          </cell>
          <cell r="AB46">
            <v>0.72257123873776918</v>
          </cell>
          <cell r="AC46">
            <v>29</v>
          </cell>
          <cell r="AD46">
            <v>0.74441154247872188</v>
          </cell>
          <cell r="BF46" t="str">
            <v>REPUBLICA</v>
          </cell>
          <cell r="BG46">
            <v>31</v>
          </cell>
          <cell r="BH46">
            <v>0.49160357883578937</v>
          </cell>
          <cell r="BI46">
            <v>28</v>
          </cell>
          <cell r="BJ46">
            <v>0.53677222687314807</v>
          </cell>
        </row>
        <row r="47">
          <cell r="Z47" t="str">
            <v xml:space="preserve">SOFITASA              </v>
          </cell>
          <cell r="AA47">
            <v>24</v>
          </cell>
          <cell r="AB47">
            <v>0.95509824091849937</v>
          </cell>
          <cell r="AC47">
            <v>25</v>
          </cell>
          <cell r="AD47">
            <v>0.96547867897194184</v>
          </cell>
          <cell r="BF47" t="str">
            <v xml:space="preserve">SOFITASA              </v>
          </cell>
          <cell r="BG47">
            <v>16</v>
          </cell>
          <cell r="BH47">
            <v>0.73903028014061067</v>
          </cell>
          <cell r="BI47">
            <v>14</v>
          </cell>
          <cell r="BJ47">
            <v>0.79304516427864846</v>
          </cell>
        </row>
        <row r="48">
          <cell r="Z48" t="str">
            <v>STANDARD CHARTERED</v>
          </cell>
          <cell r="AA48">
            <v>4</v>
          </cell>
          <cell r="AB48">
            <v>4.9872021408070921</v>
          </cell>
          <cell r="AC48">
            <v>5</v>
          </cell>
          <cell r="AD48">
            <v>4.3080782447352881</v>
          </cell>
          <cell r="BF48" t="str">
            <v>STANDARD CHARTERED</v>
          </cell>
          <cell r="BG48">
            <v>6</v>
          </cell>
          <cell r="BH48">
            <v>0.94367496065412626</v>
          </cell>
          <cell r="BI48">
            <v>7</v>
          </cell>
          <cell r="BJ48">
            <v>1.1342467213654421</v>
          </cell>
        </row>
        <row r="49">
          <cell r="Z49" t="str">
            <v xml:space="preserve">TEQUENDAMA            </v>
          </cell>
          <cell r="AA49">
            <v>3</v>
          </cell>
          <cell r="AB49">
            <v>6.8769939105896354</v>
          </cell>
          <cell r="AC49">
            <v>3</v>
          </cell>
          <cell r="AD49">
            <v>5.9493683355086562</v>
          </cell>
          <cell r="BF49" t="str">
            <v xml:space="preserve">TEQUENDAMA            </v>
          </cell>
          <cell r="BG49">
            <v>9</v>
          </cell>
          <cell r="BH49">
            <v>0.85439766369962666</v>
          </cell>
          <cell r="BI49">
            <v>3</v>
          </cell>
          <cell r="BJ49">
            <v>1.6793460397886115</v>
          </cell>
        </row>
        <row r="50">
          <cell r="Z50" t="str">
            <v xml:space="preserve">UNION                 </v>
          </cell>
          <cell r="AA50">
            <v>39</v>
          </cell>
          <cell r="AB50">
            <v>0.29923171684709676</v>
          </cell>
          <cell r="AC50">
            <v>39</v>
          </cell>
          <cell r="AD50">
            <v>0.30186242876420277</v>
          </cell>
          <cell r="BF50" t="str">
            <v xml:space="preserve">UNION                 </v>
          </cell>
          <cell r="BG50">
            <v>23</v>
          </cell>
          <cell r="BH50">
            <v>0.656714793934154</v>
          </cell>
          <cell r="BI50">
            <v>21</v>
          </cell>
          <cell r="BJ50">
            <v>0.65573891831443964</v>
          </cell>
        </row>
        <row r="51">
          <cell r="Z51" t="str">
            <v xml:space="preserve">VENEZOLANO DE CREDITO </v>
          </cell>
          <cell r="AA51">
            <v>9</v>
          </cell>
          <cell r="AB51">
            <v>2.1327014309938361</v>
          </cell>
          <cell r="AC51">
            <v>9</v>
          </cell>
          <cell r="AD51">
            <v>2.033433316544933</v>
          </cell>
          <cell r="BF51" t="str">
            <v xml:space="preserve">VENEZOLANO DE CREDITO </v>
          </cell>
          <cell r="BG51">
            <v>5</v>
          </cell>
          <cell r="BH51">
            <v>1.0507216700106676</v>
          </cell>
          <cell r="BI51">
            <v>6</v>
          </cell>
          <cell r="BJ51">
            <v>1.2733878804798704</v>
          </cell>
        </row>
        <row r="52">
          <cell r="Z52" t="str">
            <v>VENEZUELA</v>
          </cell>
          <cell r="AA52">
            <v>33</v>
          </cell>
          <cell r="AB52">
            <v>0.55697103734937403</v>
          </cell>
          <cell r="AC52">
            <v>32</v>
          </cell>
          <cell r="AD52">
            <v>0.59149526628855109</v>
          </cell>
          <cell r="BF52" t="str">
            <v>VENEZUELA</v>
          </cell>
          <cell r="BG52">
            <v>26</v>
          </cell>
          <cell r="BH52">
            <v>0.59893956858745145</v>
          </cell>
          <cell r="BI52">
            <v>25</v>
          </cell>
          <cell r="BJ52">
            <v>0.61182538456850932</v>
          </cell>
        </row>
        <row r="54">
          <cell r="Z54" t="str">
            <v>TOTAL</v>
          </cell>
          <cell r="AB54">
            <v>0.69810000000000005</v>
          </cell>
          <cell r="AD54">
            <v>0.73384077191693886</v>
          </cell>
          <cell r="BF54" t="str">
            <v>TOTAL</v>
          </cell>
          <cell r="BH54">
            <v>0.65690000000000004</v>
          </cell>
          <cell r="BJ54">
            <v>0.65742937334214424</v>
          </cell>
        </row>
      </sheetData>
      <sheetData sheetId="41" refreshError="1"/>
      <sheetData sheetId="42" refreshError="1"/>
      <sheetData sheetId="43" refreshError="1"/>
      <sheetData sheetId="44" refreshError="1"/>
    </sheetDataSet>
  </externalBook>
</externalLink>
</file>

<file path=xl/externalLinks/externalLink1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ily equity price data"/>
      <sheetName val="Equity price changes - loc curr"/>
      <sheetName val="Exchange rate changes"/>
      <sheetName val="Sheet1"/>
      <sheetName val="Summary MSCI &amp; Exchange Rates"/>
    </sheetNames>
    <sheetDataSet>
      <sheetData sheetId="0"/>
      <sheetData sheetId="1"/>
      <sheetData sheetId="2"/>
      <sheetData sheetId="3">
        <row r="2">
          <cell r="B2" t="str">
            <v>Colombia</v>
          </cell>
          <cell r="C2">
            <v>7.883022053979845</v>
          </cell>
          <cell r="D2">
            <v>-0.57783797279593985</v>
          </cell>
          <cell r="E2">
            <v>-12.606632363927705</v>
          </cell>
          <cell r="H2" t="str">
            <v>Colombia</v>
          </cell>
          <cell r="I2">
            <v>-0.6462167337930611</v>
          </cell>
          <cell r="J2">
            <v>8.0344702237429573</v>
          </cell>
          <cell r="K2">
            <v>-6.1474652295115906</v>
          </cell>
          <cell r="N2" t="str">
            <v>Colombia</v>
          </cell>
          <cell r="O2">
            <v>-5.111243126867631</v>
          </cell>
          <cell r="P2">
            <v>11.803125115126138</v>
          </cell>
          <cell r="Q2">
            <v>10.583850414358897</v>
          </cell>
        </row>
        <row r="3">
          <cell r="B3" t="str">
            <v>Thailand</v>
          </cell>
          <cell r="C3">
            <v>25.277741675547826</v>
          </cell>
          <cell r="D3">
            <v>8.495378395292402</v>
          </cell>
          <cell r="E3">
            <v>-8.104686326178058</v>
          </cell>
          <cell r="H3" t="str">
            <v>Thailand</v>
          </cell>
          <cell r="I3">
            <v>20.358161602049133</v>
          </cell>
          <cell r="J3">
            <v>7.4915433781645335</v>
          </cell>
          <cell r="K3">
            <v>-6.5911041836089233</v>
          </cell>
          <cell r="N3" t="str">
            <v>Thailand</v>
          </cell>
          <cell r="O3">
            <v>-10.550781800253551</v>
          </cell>
          <cell r="P3">
            <v>-3.7149355572403375</v>
          </cell>
          <cell r="Q3">
            <v>7.6271186440677967</v>
          </cell>
        </row>
        <row r="4">
          <cell r="B4" t="str">
            <v>South Africa</v>
          </cell>
          <cell r="C4">
            <v>9.5580236516124462</v>
          </cell>
          <cell r="D4">
            <v>0.91066291735349825</v>
          </cell>
          <cell r="E4">
            <v>-4.6560010383145825</v>
          </cell>
          <cell r="H4" t="str">
            <v>South Africa</v>
          </cell>
          <cell r="I4">
            <v>12.173957508526332</v>
          </cell>
          <cell r="J4">
            <v>0.27954010250727651</v>
          </cell>
          <cell r="K4">
            <v>-1.2096366995914245</v>
          </cell>
          <cell r="N4" t="str">
            <v>South Africa</v>
          </cell>
          <cell r="O4">
            <v>2.5117625769091663</v>
          </cell>
          <cell r="P4">
            <v>7.0661390616165817E-2</v>
          </cell>
          <cell r="Q4">
            <v>3.8361146141889253</v>
          </cell>
        </row>
        <row r="5">
          <cell r="B5" t="str">
            <v>Mexico</v>
          </cell>
          <cell r="C5">
            <v>11.164395186490072</v>
          </cell>
          <cell r="D5">
            <v>-7.5961396772563115</v>
          </cell>
          <cell r="E5">
            <v>-7.0385728962080263</v>
          </cell>
          <cell r="H5" t="str">
            <v>Mexico</v>
          </cell>
          <cell r="I5">
            <v>13.279082670612164</v>
          </cell>
          <cell r="J5">
            <v>-5.3328645576548777</v>
          </cell>
          <cell r="K5">
            <v>-5.1262714370426483</v>
          </cell>
          <cell r="N5" t="str">
            <v>Mexico</v>
          </cell>
          <cell r="O5">
            <v>2.1052142823977267</v>
          </cell>
          <cell r="P5">
            <v>2.5949184014332256</v>
          </cell>
          <cell r="Q5">
            <v>2.1194390266555145</v>
          </cell>
        </row>
        <row r="6">
          <cell r="B6" t="str">
            <v>Indonesia</v>
          </cell>
          <cell r="C6">
            <v>22.317326946483963</v>
          </cell>
          <cell r="D6">
            <v>12.766958662129873</v>
          </cell>
          <cell r="E6">
            <v>-0.64423536915961788</v>
          </cell>
          <cell r="H6" t="str">
            <v>Indonesia</v>
          </cell>
          <cell r="I6">
            <v>25.514663434014746</v>
          </cell>
          <cell r="J6">
            <v>17.851485528138912</v>
          </cell>
          <cell r="K6">
            <v>1.0257039852648744</v>
          </cell>
          <cell r="N6" t="str">
            <v>Indonesia</v>
          </cell>
          <cell r="O6">
            <v>2.5917686318131259</v>
          </cell>
          <cell r="P6">
            <v>4.4389083908957083</v>
          </cell>
          <cell r="Q6">
            <v>1.5748898678414096</v>
          </cell>
        </row>
        <row r="7">
          <cell r="B7" t="str">
            <v>Sri Lanka</v>
          </cell>
          <cell r="C7">
            <v>-17.473829831269128</v>
          </cell>
          <cell r="D7">
            <v>-7.2164254047566541</v>
          </cell>
          <cell r="E7">
            <v>1.0442993658182029</v>
          </cell>
          <cell r="H7" t="str">
            <v>Sri Lanka</v>
          </cell>
          <cell r="I7">
            <v>-12.989295958900845</v>
          </cell>
          <cell r="J7">
            <v>-4.9555427652796995</v>
          </cell>
          <cell r="K7">
            <v>2.5943907814504241</v>
          </cell>
          <cell r="N7" t="str">
            <v>Sri Lanka</v>
          </cell>
          <cell r="O7">
            <v>5.4430614898755341</v>
          </cell>
          <cell r="P7">
            <v>2.4456276509340253</v>
          </cell>
          <cell r="Q7">
            <v>1.5339206654442905</v>
          </cell>
        </row>
        <row r="8">
          <cell r="B8" t="str">
            <v>Malaysia</v>
          </cell>
          <cell r="C8">
            <v>22.390036085565431</v>
          </cell>
          <cell r="D8">
            <v>-6.2828142336134585</v>
          </cell>
          <cell r="E8">
            <v>-7.4931026983973075</v>
          </cell>
          <cell r="H8" t="str">
            <v>Malaysia</v>
          </cell>
          <cell r="I8">
            <v>19.806463133330546</v>
          </cell>
          <cell r="J8">
            <v>-4.7250190634774931</v>
          </cell>
          <cell r="K8">
            <v>-6.217664201710285</v>
          </cell>
          <cell r="N8" t="str">
            <v>Malaysia</v>
          </cell>
          <cell r="O8">
            <v>-2.0396600566572132</v>
          </cell>
          <cell r="P8">
            <v>1.7058823529411846</v>
          </cell>
          <cell r="Q8">
            <v>1.3778950454412109</v>
          </cell>
        </row>
        <row r="9">
          <cell r="B9" t="str">
            <v>Philippines</v>
          </cell>
          <cell r="C9">
            <v>19.192994687663415</v>
          </cell>
          <cell r="D9">
            <v>-5.8061367182002437</v>
          </cell>
          <cell r="E9">
            <v>-13.520148675174429</v>
          </cell>
          <cell r="H9" t="str">
            <v>Philippines</v>
          </cell>
          <cell r="I9">
            <v>11.066712855174867</v>
          </cell>
          <cell r="J9">
            <v>-6.8179575460922157</v>
          </cell>
          <cell r="K9">
            <v>-12.033852667901083</v>
          </cell>
          <cell r="N9" t="str">
            <v>Philippines</v>
          </cell>
          <cell r="O9">
            <v>-6.7621483375959075</v>
          </cell>
          <cell r="P9">
            <v>-1.4489619377162666</v>
          </cell>
          <cell r="Q9">
            <v>1.1542730299667108</v>
          </cell>
        </row>
        <row r="10">
          <cell r="B10" t="str">
            <v>Hungary</v>
          </cell>
          <cell r="C10">
            <v>13.555273753729217</v>
          </cell>
          <cell r="D10">
            <v>3.7882090035097424</v>
          </cell>
          <cell r="E10">
            <v>-12.226730204177349</v>
          </cell>
          <cell r="H10" t="str">
            <v>Hungary</v>
          </cell>
          <cell r="I10">
            <v>8.0530925749650049</v>
          </cell>
          <cell r="J10">
            <v>0.39692607939732338</v>
          </cell>
          <cell r="K10">
            <v>-11.049047550548208</v>
          </cell>
          <cell r="N10" t="str">
            <v>Hungary</v>
          </cell>
          <cell r="O10">
            <v>-4.9554066177634777</v>
          </cell>
          <cell r="P10">
            <v>-3.052161274694523</v>
          </cell>
          <cell r="Q10">
            <v>1.1059338685229883</v>
          </cell>
        </row>
        <row r="11">
          <cell r="B11" t="str">
            <v>Korea</v>
          </cell>
          <cell r="C11">
            <v>30.058480564851031</v>
          </cell>
          <cell r="D11">
            <v>11.315122600017123</v>
          </cell>
          <cell r="E11">
            <v>-4.515154592618364</v>
          </cell>
          <cell r="H11" t="str">
            <v>Korea</v>
          </cell>
          <cell r="I11">
            <v>30.199093586329717</v>
          </cell>
          <cell r="J11">
            <v>11.105043994952334</v>
          </cell>
          <cell r="K11">
            <v>-3.3522206638616261</v>
          </cell>
          <cell r="N11" t="str">
            <v>Korea</v>
          </cell>
          <cell r="O11">
            <v>-2.3762718454994197E-2</v>
          </cell>
          <cell r="P11">
            <v>-0.35525890838625845</v>
          </cell>
          <cell r="Q11">
            <v>1.09217999126256</v>
          </cell>
        </row>
        <row r="12">
          <cell r="B12" t="str">
            <v>Brazil</v>
          </cell>
          <cell r="C12">
            <v>41.743757088529357</v>
          </cell>
          <cell r="D12">
            <v>11.962159204214394</v>
          </cell>
          <cell r="E12">
            <v>-1.8799796962069686</v>
          </cell>
          <cell r="H12" t="str">
            <v>Brazil</v>
          </cell>
          <cell r="I12">
            <v>23.843089748288076</v>
          </cell>
          <cell r="J12">
            <v>9.4726885424917455</v>
          </cell>
          <cell r="K12">
            <v>-0.84295330997286011</v>
          </cell>
          <cell r="N12" t="str">
            <v>Brazil</v>
          </cell>
          <cell r="O12">
            <v>-12.667541475302267</v>
          </cell>
          <cell r="P12">
            <v>-2.1887465882846864</v>
          </cell>
          <cell r="Q12">
            <v>1.0355671220993341</v>
          </cell>
        </row>
        <row r="13">
          <cell r="B13" t="str">
            <v>Argentina</v>
          </cell>
          <cell r="C13">
            <v>1.2037096092798343</v>
          </cell>
          <cell r="D13">
            <v>-4.1140693669597033</v>
          </cell>
          <cell r="E13">
            <v>-2.5566480388502684</v>
          </cell>
          <cell r="H13" t="str">
            <v>Argentina</v>
          </cell>
          <cell r="I13">
            <v>3.6024762318906194</v>
          </cell>
          <cell r="J13">
            <v>-2.3997254395892704</v>
          </cell>
          <cell r="K13">
            <v>-2.3305052149378254</v>
          </cell>
          <cell r="N13" t="str">
            <v>Argentina</v>
          </cell>
          <cell r="O13">
            <v>2.3544800523217662</v>
          </cell>
          <cell r="P13">
            <v>1.7886178861788524</v>
          </cell>
          <cell r="Q13">
            <v>0.12795905310299294</v>
          </cell>
        </row>
        <row r="14">
          <cell r="B14" t="str">
            <v>Venezuela</v>
          </cell>
          <cell r="C14">
            <v>-1.4262281732413526</v>
          </cell>
          <cell r="D14">
            <v>-9.7584613090800634</v>
          </cell>
          <cell r="E14">
            <v>-4.9874976172589029</v>
          </cell>
          <cell r="H14" t="str">
            <v>Venezuela</v>
          </cell>
          <cell r="I14">
            <v>-37.972084432853798</v>
          </cell>
          <cell r="J14">
            <v>-9.7583613017811217</v>
          </cell>
          <cell r="K14">
            <v>-4.9877709731294146</v>
          </cell>
          <cell r="N14" t="str">
            <v>Venezuela</v>
          </cell>
          <cell r="O14">
            <v>-1.3971033390778273E-2</v>
          </cell>
          <cell r="P14">
            <v>4.6578788019893359E-3</v>
          </cell>
          <cell r="Q14">
            <v>-0.12095273539262696</v>
          </cell>
        </row>
        <row r="15">
          <cell r="B15" t="str">
            <v>Chile</v>
          </cell>
          <cell r="C15">
            <v>21.348733714070242</v>
          </cell>
          <cell r="D15">
            <v>-1.0299687098813659</v>
          </cell>
          <cell r="E15">
            <v>-5.7556385769733422</v>
          </cell>
          <cell r="H15" t="str">
            <v>Chile</v>
          </cell>
          <cell r="I15">
            <v>16.057507170772325</v>
          </cell>
          <cell r="J15">
            <v>-3.2081256773520916</v>
          </cell>
          <cell r="K15">
            <v>-5.9571599738944059</v>
          </cell>
          <cell r="N15" t="str">
            <v>Chile</v>
          </cell>
          <cell r="O15">
            <v>-3.5011927346494085</v>
          </cell>
          <cell r="P15">
            <v>-2.1614930489430626</v>
          </cell>
          <cell r="Q15">
            <v>-0.38199022725510495</v>
          </cell>
        </row>
        <row r="16">
          <cell r="B16" t="str">
            <v>China</v>
          </cell>
          <cell r="C16">
            <v>49.612170719826125</v>
          </cell>
          <cell r="D16">
            <v>40.905561829474856</v>
          </cell>
          <cell r="E16">
            <v>15.281005933390105</v>
          </cell>
          <cell r="H16" t="str">
            <v>China</v>
          </cell>
          <cell r="I16">
            <v>49.682622657008444</v>
          </cell>
          <cell r="J16">
            <v>40.472352652603547</v>
          </cell>
          <cell r="K16">
            <v>14.743681483813733</v>
          </cell>
          <cell r="N16" t="str">
            <v>China</v>
          </cell>
          <cell r="O16">
            <v>-3.8392628615305946</v>
          </cell>
          <cell r="P16">
            <v>-1.7424564385890393</v>
          </cell>
          <cell r="Q16">
            <v>-0.64789104852572221</v>
          </cell>
        </row>
        <row r="17">
          <cell r="B17" t="str">
            <v>Peru</v>
          </cell>
          <cell r="C17">
            <v>85.152969317106027</v>
          </cell>
          <cell r="D17">
            <v>21.143754775434452</v>
          </cell>
          <cell r="E17">
            <v>-0.95835436728290924</v>
          </cell>
          <cell r="H17" t="str">
            <v>Peru</v>
          </cell>
          <cell r="I17">
            <v>83.925432276377208</v>
          </cell>
          <cell r="J17">
            <v>20.568905727249113</v>
          </cell>
          <cell r="K17">
            <v>-1.2514482617106009</v>
          </cell>
          <cell r="N17" t="str">
            <v>Peru</v>
          </cell>
          <cell r="O17">
            <v>-1.911027568922304</v>
          </cell>
          <cell r="P17">
            <v>-1.261431725007885</v>
          </cell>
          <cell r="Q17">
            <v>-0.82356667722520749</v>
          </cell>
        </row>
        <row r="18">
          <cell r="B18" t="str">
            <v>Egypt</v>
          </cell>
          <cell r="C18">
            <v>23.777261901172785</v>
          </cell>
          <cell r="D18">
            <v>10.228308834979501</v>
          </cell>
          <cell r="E18">
            <v>1.9655138499931037</v>
          </cell>
          <cell r="H18" t="str">
            <v>Egypt</v>
          </cell>
          <cell r="I18">
            <v>21.830653403774463</v>
          </cell>
          <cell r="J18">
            <v>8.756597132536351</v>
          </cell>
          <cell r="K18">
            <v>1.1813765370956248</v>
          </cell>
          <cell r="N18" t="str">
            <v>Egypt</v>
          </cell>
          <cell r="O18">
            <v>-1.6063378124042582</v>
          </cell>
          <cell r="P18">
            <v>-1.3775554970606303</v>
          </cell>
          <cell r="Q18">
            <v>-0.94298052348639361</v>
          </cell>
        </row>
        <row r="19">
          <cell r="B19" t="str">
            <v>Poland</v>
          </cell>
          <cell r="C19">
            <v>20.263305664741182</v>
          </cell>
          <cell r="D19">
            <v>5.1322695116710095</v>
          </cell>
          <cell r="E19">
            <v>-2.4168960386053708</v>
          </cell>
          <cell r="H19" t="str">
            <v>Poland</v>
          </cell>
          <cell r="I19">
            <v>12.639453015695892</v>
          </cell>
          <cell r="J19">
            <v>7.7092608799206125E-2</v>
          </cell>
          <cell r="K19">
            <v>-3.234225470822699</v>
          </cell>
          <cell r="N19" t="str">
            <v>Poland</v>
          </cell>
          <cell r="O19">
            <v>-6.4213501656059693</v>
          </cell>
          <cell r="P19">
            <v>-4.4648231420174787</v>
          </cell>
          <cell r="Q19">
            <v>-1.0016510731975738</v>
          </cell>
        </row>
        <row r="20">
          <cell r="B20" t="str">
            <v>India</v>
          </cell>
          <cell r="C20">
            <v>28.350465894309568</v>
          </cell>
          <cell r="D20">
            <v>11.911050505184232</v>
          </cell>
          <cell r="E20">
            <v>3.6579982178039798</v>
          </cell>
          <cell r="H20" t="str">
            <v>India</v>
          </cell>
          <cell r="I20">
            <v>16.634982664912592</v>
          </cell>
          <cell r="J20">
            <v>11.027399789826399</v>
          </cell>
          <cell r="K20">
            <v>3.4456439115487676</v>
          </cell>
          <cell r="N20" t="str">
            <v>India</v>
          </cell>
          <cell r="O20">
            <v>-9.9114283451919043</v>
          </cell>
          <cell r="P20">
            <v>-1.1174432897530344</v>
          </cell>
          <cell r="Q20">
            <v>-1.0560186853188485</v>
          </cell>
        </row>
        <row r="21">
          <cell r="B21" t="str">
            <v>Turkey</v>
          </cell>
          <cell r="C21">
            <v>57.410553375848849</v>
          </cell>
          <cell r="D21">
            <v>24.901086400293856</v>
          </cell>
          <cell r="E21">
            <v>-1.9749178575226758</v>
          </cell>
          <cell r="H21" t="str">
            <v>Turkey</v>
          </cell>
          <cell r="I21">
            <v>38.041949573989072</v>
          </cell>
          <cell r="J21">
            <v>17.291023639164923</v>
          </cell>
          <cell r="K21">
            <v>-3.1065367095496792</v>
          </cell>
          <cell r="N21" t="str">
            <v>Turkey</v>
          </cell>
          <cell r="O21">
            <v>-12.288677368944454</v>
          </cell>
          <cell r="P21">
            <v>-5.905661815133727</v>
          </cell>
          <cell r="Q21">
            <v>-1.0814708002883975</v>
          </cell>
        </row>
        <row r="22">
          <cell r="B22" t="str">
            <v>Czech Republic</v>
          </cell>
          <cell r="C22">
            <v>20.203423556270145</v>
          </cell>
          <cell r="D22">
            <v>5.9362425039535305</v>
          </cell>
          <cell r="E22">
            <v>-1.3114558019995066</v>
          </cell>
          <cell r="H22" t="str">
            <v>Czech Republic</v>
          </cell>
          <cell r="I22">
            <v>15.25254996785554</v>
          </cell>
          <cell r="J22">
            <v>-0.3199216586132938</v>
          </cell>
          <cell r="K22">
            <v>-4.0084792832967686</v>
          </cell>
          <cell r="N22" t="str">
            <v>Czech Republic</v>
          </cell>
          <cell r="O22">
            <v>-4.2041606192549574</v>
          </cell>
          <cell r="P22">
            <v>-5.897728352818171</v>
          </cell>
          <cell r="Q22">
            <v>-3.0977782127826128</v>
          </cell>
        </row>
        <row r="24">
          <cell r="B24" t="str">
            <v>Emerging Markets</v>
          </cell>
          <cell r="C24">
            <v>23.696067390860726</v>
          </cell>
          <cell r="D24">
            <v>11.064502212764701</v>
          </cell>
          <cell r="E24">
            <v>-1.5031840781477022</v>
          </cell>
          <cell r="H24" t="str">
            <v>Emerging Markets</v>
          </cell>
          <cell r="I24">
            <v>20.777811080487645</v>
          </cell>
          <cell r="J24">
            <v>10.455859480195441</v>
          </cell>
          <cell r="K24">
            <v>-0.85595204547317039</v>
          </cell>
          <cell r="N24" t="str">
            <v>EURO</v>
          </cell>
          <cell r="O24">
            <v>-4.9328306977720136</v>
          </cell>
          <cell r="P24">
            <v>-3.7515426414323372</v>
          </cell>
          <cell r="Q24">
            <v>-1.1527039322267041</v>
          </cell>
        </row>
        <row r="25">
          <cell r="N25" t="str">
            <v>Pound</v>
          </cell>
          <cell r="O25">
            <v>-1.3025458851391454</v>
          </cell>
          <cell r="P25">
            <v>-0.89179548156957178</v>
          </cell>
          <cell r="Q25">
            <v>2.985996705107075</v>
          </cell>
        </row>
        <row r="26">
          <cell r="N26" t="str">
            <v>Yen</v>
          </cell>
          <cell r="O26">
            <v>-2.4656035679723924</v>
          </cell>
          <cell r="P26">
            <v>-5.1164504113626128</v>
          </cell>
          <cell r="Q26">
            <v>-4.2779865383821232</v>
          </cell>
        </row>
      </sheetData>
      <sheetData sheetId="4"/>
    </sheetDataSet>
  </externalBook>
</externalLink>
</file>

<file path=xl/externalLinks/externalLink1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Links"/>
      <sheetName val="ErrCheck"/>
      <sheetName val="NPV"/>
      <sheetName val="FSUOUT"/>
      <sheetName val="Q5"/>
      <sheetName val="Q6"/>
      <sheetName val="Q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porte"/>
      <sheetName val="Gráfico"/>
      <sheetName val="Datos"/>
      <sheetName val="Parámetros"/>
      <sheetName val="Diálogo1"/>
      <sheetName val="Macro1"/>
      <sheetName val="Módulo1"/>
      <sheetName val="Main"/>
      <sheetName val="Links"/>
      <sheetName val="ErrCheck"/>
      <sheetName val="Codigos"/>
      <sheetName val="Q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2"/>
      <sheetName val="Table3"/>
      <sheetName val="Table4"/>
      <sheetName val="Table5"/>
      <sheetName val="Assistance"/>
      <sheetName val="burdensh"/>
      <sheetName val="Delivery"/>
      <sheetName val="Indic"/>
      <sheetName val="Creditors(before)"/>
      <sheetName val="Creditors(after)"/>
      <sheetName val="NEW-DEBT"/>
      <sheetName val="NEW-ALL"/>
      <sheetName val="NEW-IDA"/>
      <sheetName val="NEW-IMF"/>
      <sheetName val="NEW-ADF"/>
      <sheetName val="Topup"/>
      <sheetName val="NEW-comm"/>
      <sheetName val="New Borr-Base"/>
      <sheetName val="NEW-OTHMULT"/>
      <sheetName val="NEW-BILAT"/>
      <sheetName val="RepData"/>
      <sheetName val="RepData1(before)"/>
      <sheetName val="RepData1(after)"/>
      <sheetName val="BOP"/>
      <sheetName val="Macro1"/>
      <sheetName val="Main"/>
      <sheetName val="Links"/>
      <sheetName val="ErrCheck"/>
      <sheetName val="Codigos"/>
    </sheetNames>
    <sheetDataSet>
      <sheetData sheetId="0" refreshError="1"/>
      <sheetData sheetId="1" refreshError="1">
        <row r="8">
          <cell r="F8">
            <v>1363.5852905026911</v>
          </cell>
          <cell r="G8">
            <v>1378.2796547770204</v>
          </cell>
          <cell r="H8">
            <v>1396.1436537831044</v>
          </cell>
          <cell r="I8">
            <v>1418.3671964720045</v>
          </cell>
          <cell r="J8">
            <v>1441.3145109404134</v>
          </cell>
          <cell r="K8">
            <v>1466.2170313003462</v>
          </cell>
          <cell r="L8">
            <v>1491.6328031554258</v>
          </cell>
          <cell r="M8">
            <v>1516.4648113450721</v>
          </cell>
          <cell r="N8">
            <v>1538.6180623358205</v>
          </cell>
          <cell r="O8">
            <v>1558.6809702632027</v>
          </cell>
          <cell r="P8">
            <v>1576.4440752219007</v>
          </cell>
          <cell r="Q8">
            <v>1591.5304086205406</v>
          </cell>
          <cell r="R8">
            <v>1603.6686370333723</v>
          </cell>
          <cell r="S8">
            <v>1614.9262750367679</v>
          </cell>
          <cell r="T8">
            <v>1624.2740263480116</v>
          </cell>
          <cell r="U8">
            <v>1630.7984153003722</v>
          </cell>
          <cell r="V8">
            <v>1634.1243962733927</v>
          </cell>
          <cell r="W8">
            <v>81.232058383595756</v>
          </cell>
          <cell r="X8">
            <v>85.954032411718018</v>
          </cell>
          <cell r="Y8">
            <v>75.809263950996808</v>
          </cell>
          <cell r="Z8">
            <v>0</v>
          </cell>
          <cell r="AA8">
            <v>0</v>
          </cell>
          <cell r="AB8">
            <v>0</v>
          </cell>
        </row>
        <row r="9">
          <cell r="F9">
            <v>1037.6241811400077</v>
          </cell>
          <cell r="G9">
            <v>1036.894046117518</v>
          </cell>
          <cell r="H9">
            <v>1040.4425037413025</v>
          </cell>
          <cell r="I9">
            <v>1049.5036743233359</v>
          </cell>
          <cell r="J9">
            <v>1061.4723970951072</v>
          </cell>
          <cell r="K9">
            <v>1076.5178359288363</v>
          </cell>
          <cell r="L9">
            <v>1093.3518731977285</v>
          </cell>
          <cell r="M9">
            <v>1110.1239839095974</v>
          </cell>
          <cell r="N9">
            <v>1124.8116680029011</v>
          </cell>
          <cell r="O9">
            <v>1127.4612408615685</v>
          </cell>
          <cell r="P9">
            <v>1128.5336053108394</v>
          </cell>
          <cell r="Q9">
            <v>1128.9515393559632</v>
          </cell>
          <cell r="R9">
            <v>1129.47126666432</v>
          </cell>
          <cell r="S9">
            <v>1131.5235089721477</v>
          </cell>
          <cell r="T9">
            <v>1134.6962353965173</v>
          </cell>
          <cell r="U9">
            <v>1137.6176643704248</v>
          </cell>
          <cell r="V9">
            <v>1140.7682092613759</v>
          </cell>
          <cell r="W9">
            <v>766.67038829648675</v>
          </cell>
          <cell r="X9">
            <v>798.56418395422065</v>
          </cell>
          <cell r="Y9">
            <v>788.00466269968388</v>
          </cell>
          <cell r="Z9">
            <v>0</v>
          </cell>
          <cell r="AA9">
            <v>0</v>
          </cell>
          <cell r="AB9">
            <v>0</v>
          </cell>
        </row>
        <row r="10">
          <cell r="F10">
            <v>325.96110936268371</v>
          </cell>
          <cell r="G10">
            <v>341.38560865950228</v>
          </cell>
          <cell r="H10">
            <v>355.70115004180178</v>
          </cell>
          <cell r="I10">
            <v>368.86352214866827</v>
          </cell>
          <cell r="J10">
            <v>379.84211384530619</v>
          </cell>
          <cell r="K10">
            <v>389.69919537150969</v>
          </cell>
          <cell r="L10">
            <v>398.28092995769748</v>
          </cell>
          <cell r="M10">
            <v>406.34082743547515</v>
          </cell>
          <cell r="N10">
            <v>413.8063943329193</v>
          </cell>
          <cell r="O10">
            <v>419.73390376695988</v>
          </cell>
          <cell r="P10">
            <v>424.72640902999285</v>
          </cell>
          <cell r="Q10">
            <v>428.5218480270596</v>
          </cell>
          <cell r="R10">
            <v>430.10527149435575</v>
          </cell>
          <cell r="S10">
            <v>430.12644068938431</v>
          </cell>
          <cell r="T10">
            <v>427.98143101863877</v>
          </cell>
          <cell r="U10">
            <v>424.14227379727993</v>
          </cell>
          <cell r="V10">
            <v>417.76763271463346</v>
          </cell>
          <cell r="W10">
            <v>332.38458765500098</v>
          </cell>
          <cell r="X10">
            <v>341.35090225209558</v>
          </cell>
          <cell r="Y10">
            <v>321.64134399280192</v>
          </cell>
          <cell r="Z10">
            <v>0</v>
          </cell>
          <cell r="AA10">
            <v>0</v>
          </cell>
          <cell r="AB10">
            <v>0</v>
          </cell>
        </row>
        <row r="11">
          <cell r="F11">
            <v>263.42008484380949</v>
          </cell>
          <cell r="G11">
            <v>280.0882976778978</v>
          </cell>
          <cell r="H11">
            <v>296.62190978937315</v>
          </cell>
          <cell r="I11">
            <v>312.02306085133546</v>
          </cell>
          <cell r="J11">
            <v>325.24342906511492</v>
          </cell>
          <cell r="K11">
            <v>337.36805839159149</v>
          </cell>
          <cell r="L11">
            <v>348.24535304232575</v>
          </cell>
          <cell r="M11">
            <v>358.63218432063616</v>
          </cell>
          <cell r="N11">
            <v>368.46054071688297</v>
          </cell>
          <cell r="O11">
            <v>376.79005681970898</v>
          </cell>
          <cell r="P11">
            <v>383.625428827576</v>
          </cell>
          <cell r="Q11">
            <v>388.83482148321241</v>
          </cell>
          <cell r="R11">
            <v>392.2509949715888</v>
          </cell>
          <cell r="S11">
            <v>393.72536094772403</v>
          </cell>
          <cell r="T11">
            <v>393.14615120251165</v>
          </cell>
          <cell r="U11">
            <v>390.36958084176808</v>
          </cell>
          <cell r="V11">
            <v>385.19577033885554</v>
          </cell>
          <cell r="W11">
            <v>0</v>
          </cell>
          <cell r="X11">
            <v>0</v>
          </cell>
          <cell r="Y11">
            <v>0</v>
          </cell>
          <cell r="Z11">
            <v>0</v>
          </cell>
          <cell r="AA11">
            <v>0</v>
          </cell>
          <cell r="AB11">
            <v>0</v>
          </cell>
        </row>
        <row r="12">
          <cell r="F12">
            <v>84.218855878169563</v>
          </cell>
          <cell r="G12">
            <v>103.1521325571087</v>
          </cell>
          <cell r="H12">
            <v>122.2835364845925</v>
          </cell>
          <cell r="I12">
            <v>140.6711064491106</v>
          </cell>
          <cell r="J12">
            <v>158.95041482229752</v>
          </cell>
          <cell r="K12">
            <v>176.6142471896114</v>
          </cell>
          <cell r="L12">
            <v>193.57232257011304</v>
          </cell>
          <cell r="M12">
            <v>209.8071465349916</v>
          </cell>
          <cell r="N12">
            <v>225.31285480769668</v>
          </cell>
          <cell r="O12">
            <v>240.08239473492242</v>
          </cell>
          <cell r="P12">
            <v>254.19985376877463</v>
          </cell>
          <cell r="Q12">
            <v>267.65785563679452</v>
          </cell>
          <cell r="R12">
            <v>280.35755587474188</v>
          </cell>
          <cell r="S12">
            <v>292.29123671741382</v>
          </cell>
          <cell r="T12">
            <v>303.47825327101094</v>
          </cell>
          <cell r="U12">
            <v>313.91052722317812</v>
          </cell>
          <cell r="V12">
            <v>323.5525417653098</v>
          </cell>
          <cell r="W12">
            <v>0</v>
          </cell>
          <cell r="X12">
            <v>0</v>
          </cell>
          <cell r="Y12">
            <v>0</v>
          </cell>
          <cell r="Z12">
            <v>0</v>
          </cell>
          <cell r="AA12">
            <v>0</v>
          </cell>
          <cell r="AB12">
            <v>0</v>
          </cell>
        </row>
        <row r="13">
          <cell r="F13">
            <v>83.111460954564507</v>
          </cell>
          <cell r="G13">
            <v>102.41386927470533</v>
          </cell>
          <cell r="H13">
            <v>121.91440484339081</v>
          </cell>
          <cell r="I13">
            <v>140.6711064491106</v>
          </cell>
          <cell r="J13">
            <v>158.95041482229752</v>
          </cell>
          <cell r="K13">
            <v>176.6142471896114</v>
          </cell>
          <cell r="L13">
            <v>193.57232257011304</v>
          </cell>
          <cell r="M13">
            <v>209.8071465349916</v>
          </cell>
          <cell r="N13">
            <v>225.31285480769668</v>
          </cell>
          <cell r="O13">
            <v>240.08239473492242</v>
          </cell>
          <cell r="P13">
            <v>254.19985376877463</v>
          </cell>
          <cell r="Q13">
            <v>267.65785563679452</v>
          </cell>
          <cell r="R13">
            <v>280.35755587474188</v>
          </cell>
          <cell r="S13">
            <v>292.29123671741382</v>
          </cell>
          <cell r="T13">
            <v>303.47825327101094</v>
          </cell>
          <cell r="U13">
            <v>313.91052722317812</v>
          </cell>
          <cell r="V13">
            <v>323.5525417653098</v>
          </cell>
          <cell r="W13">
            <v>0</v>
          </cell>
          <cell r="X13">
            <v>0</v>
          </cell>
          <cell r="Y13">
            <v>0</v>
          </cell>
          <cell r="Z13">
            <v>0</v>
          </cell>
          <cell r="AA13">
            <v>0</v>
          </cell>
          <cell r="AB13">
            <v>0</v>
          </cell>
        </row>
        <row r="14">
          <cell r="F14">
            <v>0</v>
          </cell>
          <cell r="G14">
            <v>0</v>
          </cell>
          <cell r="H14">
            <v>0</v>
          </cell>
          <cell r="I14">
            <v>0</v>
          </cell>
          <cell r="J14">
            <v>0</v>
          </cell>
          <cell r="K14">
            <v>0</v>
          </cell>
          <cell r="L14">
            <v>0</v>
          </cell>
          <cell r="M14">
            <v>0</v>
          </cell>
          <cell r="N14">
            <v>0</v>
          </cell>
          <cell r="O14">
            <v>11.485825634673922</v>
          </cell>
          <cell r="P14">
            <v>23.18406088106838</v>
          </cell>
          <cell r="Q14">
            <v>34.057021237517773</v>
          </cell>
          <cell r="R14">
            <v>44.092098874696944</v>
          </cell>
          <cell r="S14">
            <v>53.276325375236063</v>
          </cell>
          <cell r="T14">
            <v>61.596359932855492</v>
          </cell>
          <cell r="U14">
            <v>69.038477132667566</v>
          </cell>
          <cell r="V14">
            <v>75.588554297383496</v>
          </cell>
          <cell r="W14">
            <v>0</v>
          </cell>
          <cell r="X14">
            <v>0</v>
          </cell>
          <cell r="Y14">
            <v>0</v>
          </cell>
          <cell r="Z14">
            <v>0</v>
          </cell>
          <cell r="AA14">
            <v>0</v>
          </cell>
          <cell r="AB14">
            <v>0</v>
          </cell>
        </row>
        <row r="15">
          <cell r="F15">
            <v>1419.0393035308559</v>
          </cell>
          <cell r="G15">
            <v>1429.9847790429658</v>
          </cell>
          <cell r="H15">
            <v>1444.1644723752072</v>
          </cell>
          <cell r="I15">
            <v>1463.6271384039937</v>
          </cell>
          <cell r="J15">
            <v>1483.8943050727589</v>
          </cell>
          <cell r="K15">
            <v>1506.2020166036145</v>
          </cell>
          <cell r="L15">
            <v>1529.7640883289414</v>
          </cell>
          <cell r="M15">
            <v>1553.4383374916326</v>
          </cell>
          <cell r="N15">
            <v>1574.7409554195156</v>
          </cell>
          <cell r="O15">
            <v>1594.4329872137691</v>
          </cell>
          <cell r="P15">
            <v>1611.971675322329</v>
          </cell>
          <cell r="Q15">
            <v>1627.7964768584814</v>
          </cell>
          <cell r="R15">
            <v>1641.7482411589913</v>
          </cell>
          <cell r="S15">
            <v>1655.0522004035486</v>
          </cell>
          <cell r="T15">
            <v>1666.7046687972258</v>
          </cell>
          <cell r="U15">
            <v>1675.9112640999779</v>
          </cell>
          <cell r="V15">
            <v>1682.2343122150578</v>
          </cell>
          <cell r="W15">
            <v>1180.2870343350835</v>
          </cell>
          <cell r="X15">
            <v>1225.8691186180342</v>
          </cell>
          <cell r="Y15">
            <v>1185.4552706434827</v>
          </cell>
          <cell r="Z15">
            <v>0</v>
          </cell>
          <cell r="AA15">
            <v>0</v>
          </cell>
          <cell r="AB15">
            <v>0</v>
          </cell>
        </row>
        <row r="17">
          <cell r="F17">
            <v>831.7693031994977</v>
          </cell>
          <cell r="G17">
            <v>836.73227912245716</v>
          </cell>
          <cell r="H17">
            <v>844.79412739869781</v>
          </cell>
          <cell r="I17">
            <v>857.25024657175629</v>
          </cell>
          <cell r="J17">
            <v>870.63548610013231</v>
          </cell>
          <cell r="K17">
            <v>886.26745073644167</v>
          </cell>
          <cell r="L17">
            <v>902.81586577149778</v>
          </cell>
          <cell r="M17">
            <v>919.22131764100163</v>
          </cell>
          <cell r="N17">
            <v>933.33984585044243</v>
          </cell>
          <cell r="O17">
            <v>953.14136271494363</v>
          </cell>
          <cell r="P17">
            <v>970.82180860748883</v>
          </cell>
          <cell r="Q17">
            <v>985.96297284008949</v>
          </cell>
          <cell r="R17">
            <v>998.25620875491632</v>
          </cell>
          <cell r="S17">
            <v>1009.7138517527266</v>
          </cell>
          <cell r="T17">
            <v>1019.3280563192552</v>
          </cell>
          <cell r="U17">
            <v>1026.1434427580994</v>
          </cell>
          <cell r="V17">
            <v>1029.7556201388006</v>
          </cell>
          <cell r="W17">
            <v>695.0571660247308</v>
          </cell>
          <cell r="X17">
            <v>726.93968400806409</v>
          </cell>
          <cell r="Y17">
            <v>711.18557645474129</v>
          </cell>
          <cell r="Z17">
            <v>0</v>
          </cell>
          <cell r="AA17">
            <v>0</v>
          </cell>
          <cell r="AB17">
            <v>0</v>
          </cell>
        </row>
        <row r="18">
          <cell r="F18">
            <v>584.44588012198096</v>
          </cell>
          <cell r="G18">
            <v>578.23265049173972</v>
          </cell>
          <cell r="H18">
            <v>575.86301459480705</v>
          </cell>
          <cell r="I18">
            <v>578.69669038399559</v>
          </cell>
          <cell r="J18">
            <v>584.31818924229356</v>
          </cell>
          <cell r="K18">
            <v>593.00532151511493</v>
          </cell>
          <cell r="L18">
            <v>603.5888561232432</v>
          </cell>
          <cell r="M18">
            <v>614.27481595962297</v>
          </cell>
          <cell r="N18">
            <v>623.02576051216624</v>
          </cell>
          <cell r="O18">
            <v>627.25189642977455</v>
          </cell>
          <cell r="P18">
            <v>629.88609867909054</v>
          </cell>
          <cell r="Q18">
            <v>631.76121221788753</v>
          </cell>
          <cell r="R18">
            <v>633.57870027095521</v>
          </cell>
          <cell r="S18">
            <v>636.74261635269363</v>
          </cell>
          <cell r="T18">
            <v>640.85204481754272</v>
          </cell>
          <cell r="U18">
            <v>644.51191580765067</v>
          </cell>
          <cell r="V18">
            <v>648.1640589424569</v>
          </cell>
          <cell r="W18">
            <v>372.752890029144</v>
          </cell>
          <cell r="X18">
            <v>392.98733531668194</v>
          </cell>
          <cell r="Y18">
            <v>398.29087522641015</v>
          </cell>
          <cell r="Z18">
            <v>0</v>
          </cell>
          <cell r="AA18">
            <v>0</v>
          </cell>
          <cell r="AB18">
            <v>0</v>
          </cell>
        </row>
        <row r="19">
          <cell r="F19">
            <v>247.32342307751685</v>
          </cell>
          <cell r="G19">
            <v>258.49962863071767</v>
          </cell>
          <cell r="H19">
            <v>268.93111280389087</v>
          </cell>
          <cell r="I19">
            <v>278.55355618776065</v>
          </cell>
          <cell r="J19">
            <v>286.31729685783841</v>
          </cell>
          <cell r="K19">
            <v>293.26212922132697</v>
          </cell>
          <cell r="L19">
            <v>299.22700964825475</v>
          </cell>
          <cell r="M19">
            <v>304.94650168137895</v>
          </cell>
          <cell r="N19">
            <v>310.31408533827607</v>
          </cell>
          <cell r="O19">
            <v>314.40060190026099</v>
          </cell>
          <cell r="P19">
            <v>317.79356650418754</v>
          </cell>
          <cell r="Q19">
            <v>320.24876997900435</v>
          </cell>
          <cell r="R19">
            <v>320.76566916416243</v>
          </cell>
          <cell r="S19">
            <v>319.96221119007993</v>
          </cell>
          <cell r="T19">
            <v>317.24122324456999</v>
          </cell>
          <cell r="U19">
            <v>313.05223684043727</v>
          </cell>
          <cell r="V19">
            <v>306.55894868444784</v>
          </cell>
          <cell r="W19">
            <v>241.71950436502826</v>
          </cell>
          <cell r="X19">
            <v>248.72662129022578</v>
          </cell>
          <cell r="Y19">
            <v>237.88280907486421</v>
          </cell>
          <cell r="Z19">
            <v>0</v>
          </cell>
          <cell r="AA19">
            <v>0</v>
          </cell>
          <cell r="AB19">
            <v>0</v>
          </cell>
        </row>
        <row r="20">
          <cell r="F20">
            <v>211.38265905742932</v>
          </cell>
          <cell r="G20">
            <v>222.60382551288578</v>
          </cell>
          <cell r="H20">
            <v>234.04381507840858</v>
          </cell>
          <cell r="I20">
            <v>244.73467205022993</v>
          </cell>
          <cell r="J20">
            <v>253.61153536555696</v>
          </cell>
          <cell r="K20">
            <v>261.73857040958814</v>
          </cell>
          <cell r="L20">
            <v>268.95979021237429</v>
          </cell>
          <cell r="M20">
            <v>276.01612483326574</v>
          </cell>
          <cell r="N20">
            <v>282.80876747012712</v>
          </cell>
          <cell r="O20">
            <v>288.4154466821571</v>
          </cell>
          <cell r="P20">
            <v>292.82908757716052</v>
          </cell>
          <cell r="Q20">
            <v>295.90811842411989</v>
          </cell>
          <cell r="R20">
            <v>297.47576930454562</v>
          </cell>
          <cell r="S20">
            <v>297.37000984046102</v>
          </cell>
          <cell r="T20">
            <v>295.46501502832609</v>
          </cell>
          <cell r="U20">
            <v>291.60285766123093</v>
          </cell>
          <cell r="V20">
            <v>285.56796885363622</v>
          </cell>
          <cell r="W20">
            <v>241.71950436502826</v>
          </cell>
          <cell r="X20">
            <v>248.72662129022578</v>
          </cell>
          <cell r="Y20">
            <v>237.88280907486421</v>
          </cell>
          <cell r="Z20">
            <v>0</v>
          </cell>
          <cell r="AA20">
            <v>0</v>
          </cell>
          <cell r="AB20">
            <v>0</v>
          </cell>
        </row>
        <row r="21">
          <cell r="F21">
            <v>57.101721186739837</v>
          </cell>
          <cell r="G21">
            <v>69.909117226589089</v>
          </cell>
          <cell r="H21">
            <v>83.24740049067583</v>
          </cell>
          <cell r="I21">
            <v>96.201761974798359</v>
          </cell>
          <cell r="J21">
            <v>109.38419711922177</v>
          </cell>
          <cell r="K21">
            <v>122.28718353937289</v>
          </cell>
          <cell r="L21">
            <v>134.81226783769873</v>
          </cell>
          <cell r="M21">
            <v>146.92859649587197</v>
          </cell>
          <cell r="N21">
            <v>158.61512222813201</v>
          </cell>
          <cell r="O21">
            <v>169.84828725056246</v>
          </cell>
          <cell r="P21">
            <v>180.69420396158287</v>
          </cell>
          <cell r="Q21">
            <v>191.1282554717375</v>
          </cell>
          <cell r="R21">
            <v>201.03431771510429</v>
          </cell>
          <cell r="S21">
            <v>210.38197568102211</v>
          </cell>
          <cell r="T21">
            <v>219.16597936581618</v>
          </cell>
          <cell r="U21">
            <v>227.3523178763275</v>
          </cell>
          <cell r="V21">
            <v>234.87643477287281</v>
          </cell>
          <cell r="W21">
            <v>241.71950436502826</v>
          </cell>
          <cell r="X21">
            <v>248.72662129022578</v>
          </cell>
          <cell r="Y21">
            <v>237.88280907486421</v>
          </cell>
          <cell r="Z21">
            <v>0</v>
          </cell>
          <cell r="AA21">
            <v>0</v>
          </cell>
          <cell r="AB21">
            <v>0</v>
          </cell>
        </row>
        <row r="22">
          <cell r="F22">
            <v>55.964848573230192</v>
          </cell>
          <cell r="G22">
            <v>69.161816931395137</v>
          </cell>
          <cell r="H22">
            <v>82.879243884353997</v>
          </cell>
          <cell r="I22">
            <v>96.201761974798359</v>
          </cell>
          <cell r="J22">
            <v>109.38419711922177</v>
          </cell>
          <cell r="K22">
            <v>122.28718353937289</v>
          </cell>
          <cell r="L22">
            <v>134.81226783769873</v>
          </cell>
          <cell r="M22">
            <v>146.92859649587197</v>
          </cell>
          <cell r="N22">
            <v>158.61512222813201</v>
          </cell>
          <cell r="O22">
            <v>169.84828725056246</v>
          </cell>
          <cell r="P22">
            <v>180.69420396158287</v>
          </cell>
          <cell r="Q22">
            <v>191.1282554717375</v>
          </cell>
          <cell r="R22">
            <v>201.03431771510429</v>
          </cell>
          <cell r="S22">
            <v>210.38197568102211</v>
          </cell>
          <cell r="T22">
            <v>219.16597936581618</v>
          </cell>
          <cell r="U22">
            <v>227.3523178763275</v>
          </cell>
          <cell r="V22">
            <v>234.87643477287281</v>
          </cell>
          <cell r="W22">
            <v>241.71950436502826</v>
          </cell>
          <cell r="X22">
            <v>248.72662129022578</v>
          </cell>
          <cell r="Y22">
            <v>237.88280907486421</v>
          </cell>
          <cell r="Z22">
            <v>0</v>
          </cell>
          <cell r="AA22">
            <v>0</v>
          </cell>
          <cell r="AB22">
            <v>0</v>
          </cell>
        </row>
        <row r="23">
          <cell r="F23">
            <v>0</v>
          </cell>
          <cell r="G23">
            <v>0</v>
          </cell>
          <cell r="H23">
            <v>0</v>
          </cell>
          <cell r="I23">
            <v>0</v>
          </cell>
          <cell r="J23">
            <v>0</v>
          </cell>
          <cell r="K23">
            <v>0</v>
          </cell>
          <cell r="L23">
            <v>0</v>
          </cell>
          <cell r="M23">
            <v>0</v>
          </cell>
          <cell r="N23">
            <v>0</v>
          </cell>
          <cell r="O23">
            <v>11.488864384907931</v>
          </cell>
          <cell r="P23">
            <v>23.142143424210587</v>
          </cell>
          <cell r="Q23">
            <v>33.95299064319785</v>
          </cell>
          <cell r="R23">
            <v>43.911839319798673</v>
          </cell>
          <cell r="S23">
            <v>53.009024209952962</v>
          </cell>
          <cell r="T23">
            <v>61.234788257142824</v>
          </cell>
          <cell r="U23">
            <v>68.579290110011343</v>
          </cell>
          <cell r="V23">
            <v>75.032612511895636</v>
          </cell>
          <cell r="W23">
            <v>80.584771630558606</v>
          </cell>
          <cell r="X23">
            <v>85.225727401156334</v>
          </cell>
          <cell r="Y23">
            <v>75.011892153466917</v>
          </cell>
          <cell r="Z23">
            <v>0</v>
          </cell>
          <cell r="AA23">
            <v>0</v>
          </cell>
          <cell r="AB23">
            <v>0</v>
          </cell>
        </row>
        <row r="24">
          <cell r="F24">
            <v>930.5819459975778</v>
          </cell>
          <cell r="G24">
            <v>931.33472017192821</v>
          </cell>
          <cell r="H24">
            <v>935.1149317096465</v>
          </cell>
          <cell r="I24">
            <v>944.07220937522789</v>
          </cell>
          <cell r="J24">
            <v>953.92846452059575</v>
          </cell>
          <cell r="K24">
            <v>966.00264381257375</v>
          </cell>
          <cell r="L24">
            <v>979.59696101582426</v>
          </cell>
          <cell r="M24">
            <v>993.6099057066491</v>
          </cell>
          <cell r="N24">
            <v>1005.5122892978229</v>
          </cell>
          <cell r="O24">
            <v>1023.4479503275535</v>
          </cell>
          <cell r="P24">
            <v>1039.2952602011146</v>
          </cell>
          <cell r="Q24">
            <v>1053.4512543469702</v>
          </cell>
          <cell r="R24">
            <v>1065.7562473309997</v>
          </cell>
          <cell r="S24">
            <v>1077.4218086019255</v>
          </cell>
          <cell r="T24">
            <v>1087.4716669427585</v>
          </cell>
          <cell r="U24">
            <v>1095.0769736371328</v>
          </cell>
          <cell r="V24">
            <v>1099.7825215743449</v>
          </cell>
          <cell r="W24">
            <v>695.0571660247308</v>
          </cell>
          <cell r="X24">
            <v>726.93968400806409</v>
          </cell>
          <cell r="Y24">
            <v>711.18557645474129</v>
          </cell>
          <cell r="Z24">
            <v>0</v>
          </cell>
          <cell r="AA24">
            <v>0</v>
          </cell>
          <cell r="AB24">
            <v>0</v>
          </cell>
        </row>
        <row r="27">
          <cell r="F27">
            <v>200.71826511968203</v>
          </cell>
          <cell r="G27">
            <v>182.57486468743869</v>
          </cell>
          <cell r="H27">
            <v>168.30950472304659</v>
          </cell>
          <cell r="I27">
            <v>156.84796638230392</v>
          </cell>
          <cell r="J27">
            <v>147.38603418830488</v>
          </cell>
          <cell r="K27">
            <v>139.47281769837861</v>
          </cell>
          <cell r="L27">
            <v>132.24050579656895</v>
          </cell>
          <cell r="M27">
            <v>125.17537536551329</v>
          </cell>
          <cell r="N27">
            <v>118.00767034288464</v>
          </cell>
          <cell r="O27">
            <v>111.73186473910808</v>
          </cell>
          <cell r="P27">
            <v>105.34647014219706</v>
          </cell>
          <cell r="Q27">
            <v>98.864653278672051</v>
          </cell>
          <cell r="R27">
            <v>92.317399827778218</v>
          </cell>
          <cell r="S27">
            <v>85.936608829741672</v>
          </cell>
          <cell r="T27">
            <v>79.656319462235444</v>
          </cell>
          <cell r="U27">
            <v>73.936411830072345</v>
          </cell>
          <cell r="V27">
            <v>68.715886591242068</v>
          </cell>
          <cell r="W27">
            <v>0</v>
          </cell>
          <cell r="X27">
            <v>0</v>
          </cell>
          <cell r="Y27">
            <v>0</v>
          </cell>
          <cell r="Z27">
            <v>0</v>
          </cell>
          <cell r="AA27">
            <v>0</v>
          </cell>
          <cell r="AB27">
            <v>0</v>
          </cell>
        </row>
        <row r="28">
          <cell r="F28">
            <v>141.03545618140396</v>
          </cell>
          <cell r="G28">
            <v>126.17028236571468</v>
          </cell>
          <cell r="H28">
            <v>114.72998643257604</v>
          </cell>
          <cell r="I28">
            <v>105.88203316579832</v>
          </cell>
          <cell r="J28">
            <v>98.916644211545858</v>
          </cell>
          <cell r="K28">
            <v>93.321855646531887</v>
          </cell>
          <cell r="L28">
            <v>88.411046652022705</v>
          </cell>
          <cell r="M28">
            <v>83.649148675811404</v>
          </cell>
          <cell r="N28">
            <v>78.772827377420015</v>
          </cell>
          <cell r="O28">
            <v>73.52951701687995</v>
          </cell>
          <cell r="P28">
            <v>68.350624696679219</v>
          </cell>
          <cell r="Q28">
            <v>63.348071805293884</v>
          </cell>
          <cell r="R28">
            <v>58.59251130351636</v>
          </cell>
          <cell r="S28">
            <v>54.193077624657782</v>
          </cell>
          <cell r="T28">
            <v>50.079966791402356</v>
          </cell>
          <cell r="U28">
            <v>46.438827605291202</v>
          </cell>
          <cell r="V28">
            <v>43.252172744447449</v>
          </cell>
          <cell r="W28">
            <v>0</v>
          </cell>
          <cell r="X28">
            <v>0</v>
          </cell>
          <cell r="Y28">
            <v>0</v>
          </cell>
          <cell r="Z28">
            <v>0</v>
          </cell>
          <cell r="AA28">
            <v>0</v>
          </cell>
          <cell r="AB28">
            <v>0</v>
          </cell>
        </row>
        <row r="29">
          <cell r="F29">
            <v>14.942617080129539</v>
          </cell>
          <cell r="G29">
            <v>13.124484989993851</v>
          </cell>
          <cell r="H29">
            <v>11.621742112945947</v>
          </cell>
          <cell r="I29">
            <v>10.195778491464344</v>
          </cell>
          <cell r="J29">
            <v>9.5600347823437026</v>
          </cell>
          <cell r="K29">
            <v>8.7770512445807363</v>
          </cell>
          <cell r="L29">
            <v>8.246887874531998</v>
          </cell>
          <cell r="M29">
            <v>7.8803089488844043</v>
          </cell>
          <cell r="N29">
            <v>7.7665888787813611</v>
          </cell>
          <cell r="O29">
            <v>7.6239998116447456</v>
          </cell>
          <cell r="P29">
            <v>7.4685770311488726</v>
          </cell>
          <cell r="Q29">
            <v>7.3088007237404744</v>
          </cell>
          <cell r="R29">
            <v>7.1292856878000856</v>
          </cell>
          <cell r="S29">
            <v>6.7469842796090456</v>
          </cell>
          <cell r="T29">
            <v>6.4329388896379829</v>
          </cell>
          <cell r="U29">
            <v>6.279972636603202</v>
          </cell>
          <cell r="V29">
            <v>6.1328493340204409</v>
          </cell>
          <cell r="W29">
            <v>0</v>
          </cell>
          <cell r="X29">
            <v>0</v>
          </cell>
          <cell r="Y29">
            <v>0</v>
          </cell>
          <cell r="Z29">
            <v>0</v>
          </cell>
          <cell r="AA29">
            <v>0</v>
          </cell>
          <cell r="AB29">
            <v>0</v>
          </cell>
        </row>
        <row r="30">
          <cell r="F30">
            <v>10.87380787746674</v>
          </cell>
          <cell r="G30">
            <v>10.167914080427462</v>
          </cell>
          <cell r="H30">
            <v>8.6084854846625358</v>
          </cell>
          <cell r="I30">
            <v>7.1181141387609612</v>
          </cell>
          <cell r="J30">
            <v>6.264597811900499</v>
          </cell>
          <cell r="K30">
            <v>5.4707237010134611</v>
          </cell>
          <cell r="L30">
            <v>4.9343653243617096</v>
          </cell>
          <cell r="M30">
            <v>4.682497360937667</v>
          </cell>
          <cell r="N30">
            <v>4.6771238549136704</v>
          </cell>
          <cell r="O30">
            <v>4.4663556155328941</v>
          </cell>
          <cell r="P30">
            <v>4.33988301192666</v>
          </cell>
          <cell r="Q30">
            <v>4.1145371191629687</v>
          </cell>
          <cell r="R30">
            <v>3.8272104667429403</v>
          </cell>
          <cell r="S30">
            <v>3.4416351614685494</v>
          </cell>
          <cell r="T30">
            <v>3.120046494562644</v>
          </cell>
          <cell r="U30">
            <v>2.9708278785348159</v>
          </cell>
          <cell r="V30">
            <v>2.7985607730123845</v>
          </cell>
          <cell r="W30">
            <v>0</v>
          </cell>
          <cell r="X30">
            <v>0</v>
          </cell>
          <cell r="Y30">
            <v>0</v>
          </cell>
          <cell r="Z30">
            <v>0</v>
          </cell>
          <cell r="AA30">
            <v>0</v>
          </cell>
          <cell r="AB30">
            <v>0</v>
          </cell>
        </row>
        <row r="33">
          <cell r="F33">
            <v>150.56977272943297</v>
          </cell>
          <cell r="G33">
            <v>138.2949679519989</v>
          </cell>
          <cell r="H33">
            <v>127.35245197193466</v>
          </cell>
          <cell r="I33">
            <v>118.99069264392912</v>
          </cell>
          <cell r="J33">
            <v>111.24011527769886</v>
          </cell>
          <cell r="K33">
            <v>104.20292639555922</v>
          </cell>
          <cell r="L33">
            <v>97.650480557582625</v>
          </cell>
          <cell r="M33">
            <v>91.437670096042041</v>
          </cell>
          <cell r="N33">
            <v>85.358015655339045</v>
          </cell>
          <cell r="O33">
            <v>80.118111412301189</v>
          </cell>
          <cell r="P33">
            <v>74.98098941036487</v>
          </cell>
          <cell r="Q33">
            <v>69.948736064185468</v>
          </cell>
          <cell r="R33">
            <v>65.033680317515774</v>
          </cell>
          <cell r="S33">
            <v>60.386688710570368</v>
          </cell>
          <cell r="T33">
            <v>55.946535421955623</v>
          </cell>
          <cell r="U33">
            <v>51.671799446188558</v>
          </cell>
          <cell r="V33">
            <v>47.534625057323176</v>
          </cell>
          <cell r="W33">
            <v>0</v>
          </cell>
          <cell r="X33">
            <v>0</v>
          </cell>
          <cell r="Y33">
            <v>0</v>
          </cell>
          <cell r="Z33">
            <v>0</v>
          </cell>
          <cell r="AA33">
            <v>0</v>
          </cell>
          <cell r="AB33">
            <v>0</v>
          </cell>
        </row>
        <row r="34">
          <cell r="F34">
            <v>29.155934888704188</v>
          </cell>
          <cell r="G34">
            <v>26.872567903460659</v>
          </cell>
          <cell r="H34">
            <v>24.916118569570372</v>
          </cell>
          <cell r="I34">
            <v>23.439990235190749</v>
          </cell>
          <cell r="J34">
            <v>22.063691194048964</v>
          </cell>
          <cell r="K34">
            <v>20.809890345603943</v>
          </cell>
          <cell r="L34">
            <v>19.635325447164682</v>
          </cell>
          <cell r="M34">
            <v>18.512424334035014</v>
          </cell>
          <cell r="N34">
            <v>17.400324170889629</v>
          </cell>
          <cell r="O34">
            <v>16.444434672223263</v>
          </cell>
          <cell r="P34">
            <v>15.495829590349347</v>
          </cell>
          <cell r="Q34">
            <v>14.555228712709237</v>
          </cell>
          <cell r="R34">
            <v>13.625515501764843</v>
          </cell>
          <cell r="S34">
            <v>12.738875592613674</v>
          </cell>
          <cell r="T34">
            <v>11.883326875792042</v>
          </cell>
          <cell r="U34">
            <v>11.050780859173305</v>
          </cell>
          <cell r="V34">
            <v>10.241171012771279</v>
          </cell>
          <cell r="W34">
            <v>6.3817017318830382</v>
          </cell>
          <cell r="X34">
            <v>0</v>
          </cell>
          <cell r="Y34">
            <v>0</v>
          </cell>
          <cell r="Z34">
            <v>0</v>
          </cell>
          <cell r="AA34">
            <v>0</v>
          </cell>
          <cell r="AB34">
            <v>0</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1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l (6)"/>
      <sheetName val="Mail (5)"/>
      <sheetName val="Mail (4)"/>
      <sheetName val="Mail (3)"/>
      <sheetName val="fax1 (2)"/>
      <sheetName val="Mail (2)"/>
      <sheetName val="Santiago (2)"/>
      <sheetName val="Santiago"/>
      <sheetName val="fax1"/>
      <sheetName val="Fax"/>
      <sheetName val="Mail"/>
      <sheetName val="Sheet3"/>
      <sheetName val="Fax a enviar"/>
      <sheetName val="Fax a enviar (2)"/>
      <sheetName val="Mail (7)"/>
      <sheetName val="C"/>
      <sheetName val="Codigos"/>
      <sheetName val="CCFF"/>
      <sheetName val="Proposed arrangemen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efreshError="1"/>
      <sheetData sheetId="16" refreshError="1"/>
      <sheetData sheetId="17" refreshError="1"/>
      <sheetData sheetId="18" refreshError="1"/>
    </sheetDataSet>
  </externalBook>
</externalLink>
</file>

<file path=xl/externalLinks/externalLink1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 for JR"/>
      <sheetName val="ModuleCntry_txt"/>
      <sheetName val="Hide"/>
      <sheetName val="ModuleDA"/>
      <sheetName val="DA"/>
      <sheetName val="ModuleMicro"/>
      <sheetName val="Micro"/>
      <sheetName val="ModuleQ"/>
      <sheetName val="Q1"/>
      <sheetName val="Q2"/>
      <sheetName val="Q3"/>
      <sheetName val="Q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BSECQ"/>
      <sheetName val="Sheet1"/>
      <sheetName val="A"/>
      <sheetName val="B"/>
      <sheetName val="Cuadro programa 2003"/>
      <sheetName val="C"/>
      <sheetName val="D"/>
      <sheetName val="TRANSF"/>
      <sheetName val="Gasto unidad proy"/>
      <sheetName val="ajustes"/>
      <sheetName val="cuadro version 2 programa 2003"/>
      <sheetName val="Cuadro final programa 2003"/>
      <sheetName val="Sheet1 (2)"/>
      <sheetName val="Gobierno General RESUMEN"/>
      <sheetName val="Cuadro V"/>
      <sheetName val="Cuadro VI"/>
      <sheetName val="Cuadro VII"/>
      <sheetName val="Cuadro VIII"/>
      <sheetName val="Cuadro IX"/>
      <sheetName val="Cuadro X"/>
      <sheetName val="Cuadro XI"/>
      <sheetName val="CUADROS XII"/>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table"/>
      <sheetName val="GDP"/>
      <sheetName val="FDI inflows"/>
      <sheetName val="GDPpc"/>
      <sheetName val="GDP_WEO"/>
      <sheetName val="GDPpc_WEO"/>
      <sheetName val="India &amp; Turkey"/>
    </sheetNames>
    <sheetDataSet>
      <sheetData sheetId="0"/>
      <sheetData sheetId="1">
        <row r="2">
          <cell r="B2" t="str">
            <v>Argentina</v>
          </cell>
          <cell r="C2">
            <v>209017.665498769</v>
          </cell>
          <cell r="D2">
            <v>169759.134031583</v>
          </cell>
          <cell r="E2">
            <v>84296.9828278153</v>
          </cell>
          <cell r="F2">
            <v>103988.95490614601</v>
          </cell>
          <cell r="G2">
            <v>116758.197804351</v>
          </cell>
          <cell r="H2">
            <v>88187.382789031006</v>
          </cell>
          <cell r="I2">
            <v>106044.612050037</v>
          </cell>
          <cell r="J2">
            <v>108724.59890179899</v>
          </cell>
          <cell r="K2">
            <v>127350.067054649</v>
          </cell>
          <cell r="L2">
            <v>81705.627984854204</v>
          </cell>
          <cell r="M2">
            <v>141336.836167653</v>
          </cell>
          <cell r="N2">
            <v>189594.236707028</v>
          </cell>
          <cell r="O2">
            <v>228776.067409496</v>
          </cell>
          <cell r="P2">
            <v>236505</v>
          </cell>
          <cell r="Q2">
            <v>257440</v>
          </cell>
          <cell r="R2">
            <v>258031.75</v>
          </cell>
          <cell r="S2">
            <v>272149.75</v>
          </cell>
          <cell r="T2">
            <v>292859</v>
          </cell>
          <cell r="U2">
            <v>298948.25</v>
          </cell>
          <cell r="V2">
            <v>283523</v>
          </cell>
          <cell r="W2">
            <v>284203.75</v>
          </cell>
          <cell r="X2">
            <v>268696.75</v>
          </cell>
          <cell r="Y2">
            <v>97732.152162584796</v>
          </cell>
          <cell r="Z2">
            <v>127643.29371816601</v>
          </cell>
          <cell r="AA2">
            <v>151958.189533239</v>
          </cell>
          <cell r="AB2">
            <v>181549.061433447</v>
          </cell>
          <cell r="AC2">
            <v>212701.86890574201</v>
          </cell>
          <cell r="AD2">
            <v>154316.91315063572</v>
          </cell>
        </row>
        <row r="3">
          <cell r="B3" t="str">
            <v>Barbados</v>
          </cell>
          <cell r="C3">
            <v>884.00379447754301</v>
          </cell>
          <cell r="D3">
            <v>972.94470496425595</v>
          </cell>
          <cell r="E3">
            <v>1016.5660683422699</v>
          </cell>
          <cell r="F3">
            <v>1079.1946929865699</v>
          </cell>
          <cell r="G3">
            <v>1176.35593061131</v>
          </cell>
          <cell r="H3">
            <v>1231.1176796826799</v>
          </cell>
          <cell r="I3">
            <v>1351.67526159351</v>
          </cell>
          <cell r="J3">
            <v>1488.47746682962</v>
          </cell>
          <cell r="K3">
            <v>1583.18661590337</v>
          </cell>
          <cell r="L3">
            <v>1752.171635399</v>
          </cell>
          <cell r="M3">
            <v>1757.33109123501</v>
          </cell>
          <cell r="N3">
            <v>1733.0152399682499</v>
          </cell>
          <cell r="O3">
            <v>1623.1852394986299</v>
          </cell>
          <cell r="P3">
            <v>1689.7473281553398</v>
          </cell>
          <cell r="Q3">
            <v>1742.55</v>
          </cell>
          <cell r="R3">
            <v>1871.1949999999999</v>
          </cell>
          <cell r="S3">
            <v>1997.395</v>
          </cell>
          <cell r="T3">
            <v>2195.4850000000001</v>
          </cell>
          <cell r="U3">
            <v>2370.41</v>
          </cell>
          <cell r="V3">
            <v>2477.7950000000001</v>
          </cell>
          <cell r="W3">
            <v>2558.8200000000002</v>
          </cell>
          <cell r="X3">
            <v>2554.1849999999999</v>
          </cell>
          <cell r="Y3">
            <v>2476.105</v>
          </cell>
          <cell r="Z3">
            <v>2694.9</v>
          </cell>
          <cell r="AA3">
            <v>2817.15</v>
          </cell>
          <cell r="AB3">
            <v>3061.1</v>
          </cell>
          <cell r="AC3">
            <v>3385.7</v>
          </cell>
          <cell r="AD3">
            <v>2886.9910000000004</v>
          </cell>
        </row>
        <row r="4">
          <cell r="B4" t="str">
            <v>Belize</v>
          </cell>
          <cell r="C4">
            <v>172.21666855609598</v>
          </cell>
          <cell r="D4">
            <v>179.40500852128</v>
          </cell>
          <cell r="E4">
            <v>179.250008513918</v>
          </cell>
          <cell r="F4">
            <v>188.98500897630598</v>
          </cell>
          <cell r="G4">
            <v>210.900010017212</v>
          </cell>
          <cell r="H4">
            <v>209.19000993599198</v>
          </cell>
          <cell r="I4">
            <v>227.87501082348101</v>
          </cell>
          <cell r="J4">
            <v>266.52001265901998</v>
          </cell>
          <cell r="K4">
            <v>314.90001495694702</v>
          </cell>
          <cell r="L4">
            <v>363.15001724869899</v>
          </cell>
          <cell r="M4">
            <v>412.01059591098198</v>
          </cell>
          <cell r="N4">
            <v>444.63426984964599</v>
          </cell>
          <cell r="O4">
            <v>518.05228748802506</v>
          </cell>
          <cell r="P4">
            <v>559.631489449735</v>
          </cell>
          <cell r="Q4">
            <v>580.628634900115</v>
          </cell>
          <cell r="R4">
            <v>619.96509915997001</v>
          </cell>
          <cell r="S4">
            <v>641.26997332145493</v>
          </cell>
          <cell r="T4">
            <v>654.38460585468511</v>
          </cell>
          <cell r="U4">
            <v>688.88459318045</v>
          </cell>
          <cell r="V4">
            <v>732.34417086463498</v>
          </cell>
          <cell r="W4">
            <v>831.73129920964493</v>
          </cell>
          <cell r="X4">
            <v>871.41522174387501</v>
          </cell>
          <cell r="Y4">
            <v>932.14923346180001</v>
          </cell>
          <cell r="Z4">
            <v>987.59</v>
          </cell>
          <cell r="AA4">
            <v>1055.22</v>
          </cell>
          <cell r="AB4">
            <v>1110.8957490975399</v>
          </cell>
          <cell r="AC4">
            <v>1212.9826248566001</v>
          </cell>
          <cell r="AD4">
            <v>1059.7675214831881</v>
          </cell>
        </row>
        <row r="5">
          <cell r="B5" t="str">
            <v>Botswana</v>
          </cell>
          <cell r="C5">
            <v>1029.3029702200799</v>
          </cell>
          <cell r="D5">
            <v>1073.7705738647001</v>
          </cell>
          <cell r="E5">
            <v>1014.93372041277</v>
          </cell>
          <cell r="F5">
            <v>1172.2547334702101</v>
          </cell>
          <cell r="G5">
            <v>1240.8426444476299</v>
          </cell>
          <cell r="H5">
            <v>1114.79772977374</v>
          </cell>
          <cell r="I5">
            <v>1392.6073617194199</v>
          </cell>
          <cell r="J5">
            <v>1965.2241070635298</v>
          </cell>
          <cell r="K5">
            <v>2644.5636317649601</v>
          </cell>
          <cell r="L5">
            <v>3083.82906723831</v>
          </cell>
          <cell r="M5">
            <v>3791.3488233850999</v>
          </cell>
          <cell r="N5">
            <v>3951.1056699903802</v>
          </cell>
          <cell r="O5">
            <v>4101.8722012519602</v>
          </cell>
          <cell r="P5">
            <v>4167.1970051625904</v>
          </cell>
          <cell r="Q5">
            <v>4344.8614404714999</v>
          </cell>
          <cell r="R5">
            <v>4774.3855022489397</v>
          </cell>
          <cell r="S5">
            <v>4804.58620084424</v>
          </cell>
          <cell r="T5">
            <v>5187.30646543689</v>
          </cell>
          <cell r="U5">
            <v>5221.29551421003</v>
          </cell>
          <cell r="V5">
            <v>5629.0363676665802</v>
          </cell>
          <cell r="W5">
            <v>6192.8723834944103</v>
          </cell>
          <cell r="X5">
            <v>6059.9587211174503</v>
          </cell>
          <cell r="Y5">
            <v>5958.9239216646592</v>
          </cell>
          <cell r="Z5">
            <v>8318.4051894013301</v>
          </cell>
          <cell r="AA5">
            <v>9830.9497789554898</v>
          </cell>
          <cell r="AB5">
            <v>10195.331855359002</v>
          </cell>
          <cell r="AC5">
            <v>10808.257467833499</v>
          </cell>
          <cell r="AD5">
            <v>9022.3736426427968</v>
          </cell>
        </row>
        <row r="6">
          <cell r="B6" t="str">
            <v>Chile</v>
          </cell>
          <cell r="C6">
            <v>27570.996051282</v>
          </cell>
          <cell r="D6">
            <v>32644.188769230801</v>
          </cell>
          <cell r="E6">
            <v>24340.262504501599</v>
          </cell>
          <cell r="F6">
            <v>19770.8019715271</v>
          </cell>
          <cell r="G6">
            <v>19226.6253712777</v>
          </cell>
          <cell r="H6">
            <v>16485.994032086102</v>
          </cell>
          <cell r="I6">
            <v>17722.536671362199</v>
          </cell>
          <cell r="J6">
            <v>20902.414086475597</v>
          </cell>
          <cell r="K6">
            <v>24640.744998537499</v>
          </cell>
          <cell r="L6">
            <v>28384.5953581295</v>
          </cell>
          <cell r="M6">
            <v>31558.579221829899</v>
          </cell>
          <cell r="N6">
            <v>36424.605604461496</v>
          </cell>
          <cell r="O6">
            <v>44468.457403164</v>
          </cell>
          <cell r="P6">
            <v>47694.481844292495</v>
          </cell>
          <cell r="Q6">
            <v>55154.661927919202</v>
          </cell>
          <cell r="R6">
            <v>71348.600376369403</v>
          </cell>
          <cell r="S6">
            <v>75769.613518758008</v>
          </cell>
          <cell r="T6">
            <v>82809.968877070409</v>
          </cell>
          <cell r="U6">
            <v>79374.032534014099</v>
          </cell>
          <cell r="V6">
            <v>72995.167205263599</v>
          </cell>
          <cell r="W6">
            <v>75210.390043698688</v>
          </cell>
          <cell r="X6">
            <v>68568.473053813708</v>
          </cell>
          <cell r="Y6">
            <v>67265.7302799967</v>
          </cell>
          <cell r="Z6">
            <v>73990.585733966393</v>
          </cell>
          <cell r="AA6">
            <v>95839.3776617197</v>
          </cell>
          <cell r="AB6">
            <v>118984.801725716</v>
          </cell>
          <cell r="AC6">
            <v>145205.499810012</v>
          </cell>
          <cell r="AD6">
            <v>100257.19904228215</v>
          </cell>
        </row>
        <row r="7">
          <cell r="B7" t="str">
            <v>Costa Rica</v>
          </cell>
          <cell r="C7">
            <v>4831.3885943663599</v>
          </cell>
          <cell r="D7">
            <v>2623.8167879523103</v>
          </cell>
          <cell r="E7">
            <v>2606.6235614703801</v>
          </cell>
          <cell r="F7">
            <v>3146.7726096298597</v>
          </cell>
          <cell r="G7">
            <v>3660.4777472216797</v>
          </cell>
          <cell r="H7">
            <v>3922.8277158330702</v>
          </cell>
          <cell r="I7">
            <v>4404.3112592858506</v>
          </cell>
          <cell r="J7">
            <v>4532.5044043401003</v>
          </cell>
          <cell r="K7">
            <v>4614.0209224159098</v>
          </cell>
          <cell r="L7">
            <v>5225.2568867334903</v>
          </cell>
          <cell r="M7">
            <v>5710.4403008027994</v>
          </cell>
          <cell r="N7">
            <v>7161.9613427649801</v>
          </cell>
          <cell r="O7">
            <v>8574.6498908721805</v>
          </cell>
          <cell r="P7">
            <v>9641.1194352465991</v>
          </cell>
          <cell r="Q7">
            <v>10557.3087106564</v>
          </cell>
          <cell r="R7">
            <v>11721.051958547199</v>
          </cell>
          <cell r="S7">
            <v>11845.509515088799</v>
          </cell>
          <cell r="T7">
            <v>12828.9760898233</v>
          </cell>
          <cell r="U7">
            <v>14102.301883186801</v>
          </cell>
          <cell r="V7">
            <v>15796.567200798099</v>
          </cell>
          <cell r="W7">
            <v>15946.843520888899</v>
          </cell>
          <cell r="X7">
            <v>16404.4256860444</v>
          </cell>
          <cell r="Y7">
            <v>16878.907876498</v>
          </cell>
          <cell r="Z7">
            <v>17490.700247492503</v>
          </cell>
          <cell r="AA7">
            <v>18566.686333281199</v>
          </cell>
          <cell r="AB7">
            <v>19937.355592399901</v>
          </cell>
          <cell r="AC7">
            <v>21384.480050524198</v>
          </cell>
          <cell r="AD7">
            <v>18851.626020039163</v>
          </cell>
        </row>
        <row r="8">
          <cell r="B8" t="str">
            <v>Croatia</v>
          </cell>
          <cell r="C8">
            <v>18156.916729283399</v>
          </cell>
          <cell r="D8">
            <v>17889.623498416298</v>
          </cell>
          <cell r="E8">
            <v>15538.382385667299</v>
          </cell>
          <cell r="F8">
            <v>11489.812426256</v>
          </cell>
          <cell r="G8">
            <v>11004.9350780646</v>
          </cell>
          <cell r="H8">
            <v>11124.520480548699</v>
          </cell>
          <cell r="I8">
            <v>15460.4541316537</v>
          </cell>
          <cell r="J8">
            <v>17716.870872676998</v>
          </cell>
          <cell r="K8">
            <v>15814.458314786201</v>
          </cell>
          <cell r="L8">
            <v>25468.699351825398</v>
          </cell>
          <cell r="M8">
            <v>40953.120304851196</v>
          </cell>
          <cell r="N8">
            <v>69773.630829829097</v>
          </cell>
          <cell r="O8">
            <v>9824.3197907108897</v>
          </cell>
          <cell r="P8">
            <v>10903.8857195275</v>
          </cell>
          <cell r="Q8">
            <v>14583.256024849901</v>
          </cell>
          <cell r="R8">
            <v>18811.089866156799</v>
          </cell>
          <cell r="S8">
            <v>19871.328671328702</v>
          </cell>
          <cell r="T8">
            <v>20108.6121284371</v>
          </cell>
          <cell r="U8">
            <v>21628.010164157298</v>
          </cell>
          <cell r="V8">
            <v>19905.885250366202</v>
          </cell>
          <cell r="W8">
            <v>18427.256263185198</v>
          </cell>
          <cell r="X8">
            <v>19830.205288435602</v>
          </cell>
          <cell r="Y8">
            <v>23032.034861469099</v>
          </cell>
          <cell r="Z8">
            <v>29611.620396841299</v>
          </cell>
          <cell r="AA8">
            <v>35260.529473288698</v>
          </cell>
          <cell r="AB8">
            <v>38510.221580634003</v>
          </cell>
          <cell r="AC8">
            <v>42455.630115327796</v>
          </cell>
          <cell r="AD8">
            <v>33774.007285512183</v>
          </cell>
        </row>
        <row r="9">
          <cell r="B9" t="str">
            <v>Dominica</v>
          </cell>
          <cell r="C9">
            <v>59.111115286870501</v>
          </cell>
          <cell r="D9">
            <v>66.222230045715492</v>
          </cell>
          <cell r="E9">
            <v>72.037045547492497</v>
          </cell>
          <cell r="F9">
            <v>79.925928310660794</v>
          </cell>
          <cell r="G9">
            <v>89.85185453274471</v>
          </cell>
          <cell r="H9">
            <v>98.585188126652895</v>
          </cell>
          <cell r="I9">
            <v>112.07407741800699</v>
          </cell>
          <cell r="J9">
            <v>126.34815191797399</v>
          </cell>
          <cell r="K9">
            <v>143.76667095620599</v>
          </cell>
          <cell r="L9">
            <v>153.58889347149199</v>
          </cell>
          <cell r="M9">
            <v>166.32222718474702</v>
          </cell>
          <cell r="N9">
            <v>180.43704242070299</v>
          </cell>
          <cell r="O9">
            <v>191.75926498074401</v>
          </cell>
          <cell r="P9">
            <v>200.41852449836799</v>
          </cell>
          <cell r="Q9">
            <v>213.499439057345</v>
          </cell>
          <cell r="R9">
            <v>219.24640264512598</v>
          </cell>
          <cell r="S9">
            <v>234.52062917987197</v>
          </cell>
          <cell r="T9">
            <v>242.41426529068201</v>
          </cell>
          <cell r="U9">
            <v>255.47273850252699</v>
          </cell>
          <cell r="V9">
            <v>265.269872679765</v>
          </cell>
          <cell r="W9">
            <v>269.02215722231</v>
          </cell>
          <cell r="X9">
            <v>263.541260665685</v>
          </cell>
          <cell r="Y9">
            <v>253.13509350475201</v>
          </cell>
          <cell r="Z9">
            <v>257.82680854241204</v>
          </cell>
          <cell r="AA9">
            <v>271.72524623958901</v>
          </cell>
          <cell r="AB9">
            <v>285.26239873442097</v>
          </cell>
          <cell r="AC9">
            <v>299.79990312861901</v>
          </cell>
          <cell r="AD9">
            <v>273.54989002995859</v>
          </cell>
        </row>
        <row r="10">
          <cell r="B10" t="str">
            <v>Equatorial Guinea</v>
          </cell>
          <cell r="C10">
            <v>31.507951533509999</v>
          </cell>
          <cell r="D10">
            <v>29.654436389062703</v>
          </cell>
          <cell r="E10">
            <v>35.249649454368097</v>
          </cell>
          <cell r="F10">
            <v>39.752269983729597</v>
          </cell>
          <cell r="G10">
            <v>43.9908466819222</v>
          </cell>
          <cell r="H10">
            <v>73.809401875957093</v>
          </cell>
          <cell r="I10">
            <v>90.788217894119299</v>
          </cell>
          <cell r="J10">
            <v>110.91167053632201</v>
          </cell>
          <cell r="K10">
            <v>119.45386358789601</v>
          </cell>
          <cell r="L10">
            <v>104.876483943629</v>
          </cell>
          <cell r="M10">
            <v>133.21957742870399</v>
          </cell>
          <cell r="N10">
            <v>131.77784321898102</v>
          </cell>
          <cell r="O10">
            <v>160.05822575487301</v>
          </cell>
          <cell r="P10">
            <v>161.65126331601701</v>
          </cell>
          <cell r="Q10">
            <v>119.77824437356701</v>
          </cell>
          <cell r="R10">
            <v>166.36755245706999</v>
          </cell>
          <cell r="S10">
            <v>273.765599470589</v>
          </cell>
          <cell r="T10">
            <v>525.99083130666099</v>
          </cell>
          <cell r="U10">
            <v>441.02333160951304</v>
          </cell>
          <cell r="V10">
            <v>738.00831384212097</v>
          </cell>
          <cell r="W10">
            <v>1231.2629387837299</v>
          </cell>
          <cell r="X10">
            <v>1766.1793855481101</v>
          </cell>
          <cell r="Y10">
            <v>2208.7461337548402</v>
          </cell>
          <cell r="Z10">
            <v>2989.7093283506101</v>
          </cell>
          <cell r="AA10">
            <v>4849.9028457219601</v>
          </cell>
          <cell r="AB10">
            <v>7477.3913499434102</v>
          </cell>
          <cell r="AC10">
            <v>9135.4311422772898</v>
          </cell>
          <cell r="AD10">
            <v>5332.2361600096219</v>
          </cell>
        </row>
        <row r="11">
          <cell r="B11" t="str">
            <v>Estonia</v>
          </cell>
          <cell r="O11">
            <v>952.77047075717098</v>
          </cell>
          <cell r="P11">
            <v>1725.83623557173</v>
          </cell>
          <cell r="Q11">
            <v>2413.11652073511</v>
          </cell>
          <cell r="R11">
            <v>3755.9126888942196</v>
          </cell>
          <cell r="S11">
            <v>4643.2463864429301</v>
          </cell>
          <cell r="T11">
            <v>4940.0183694418902</v>
          </cell>
          <cell r="U11">
            <v>5543.8328912466704</v>
          </cell>
          <cell r="V11">
            <v>5571.4825896633902</v>
          </cell>
          <cell r="W11">
            <v>5627.4998325341694</v>
          </cell>
          <cell r="X11">
            <v>6191.6613508310393</v>
          </cell>
          <cell r="Y11">
            <v>7306.3882834231599</v>
          </cell>
          <cell r="Z11">
            <v>9591.5165997985205</v>
          </cell>
          <cell r="AA11">
            <v>11646.457816301299</v>
          </cell>
          <cell r="AB11">
            <v>13752.7999873561</v>
          </cell>
          <cell r="AC11">
            <v>16409.784327259702</v>
          </cell>
          <cell r="AD11">
            <v>11741.389402827755</v>
          </cell>
        </row>
        <row r="12">
          <cell r="B12" t="str">
            <v>Gabon</v>
          </cell>
          <cell r="C12">
            <v>4281.0742292404202</v>
          </cell>
          <cell r="D12">
            <v>3860.4438700675901</v>
          </cell>
          <cell r="E12">
            <v>3618.0213821411098</v>
          </cell>
          <cell r="F12">
            <v>3463.9797019958501</v>
          </cell>
          <cell r="G12">
            <v>3331.23544521331</v>
          </cell>
          <cell r="H12">
            <v>3507.9810981750497</v>
          </cell>
          <cell r="I12">
            <v>4591.3339519500705</v>
          </cell>
          <cell r="J12">
            <v>3473.8000917434601</v>
          </cell>
          <cell r="K12">
            <v>3830.4891454696699</v>
          </cell>
          <cell r="L12">
            <v>4186.5801476465904</v>
          </cell>
          <cell r="M12">
            <v>5952.2156722311001</v>
          </cell>
          <cell r="N12">
            <v>5402.9563460413701</v>
          </cell>
          <cell r="O12">
            <v>5592.4288790660803</v>
          </cell>
          <cell r="P12">
            <v>5406.2720723266002</v>
          </cell>
          <cell r="Q12">
            <v>4190.8547910662801</v>
          </cell>
          <cell r="R12">
            <v>4958.7418611639796</v>
          </cell>
          <cell r="S12">
            <v>5694.0670511191502</v>
          </cell>
          <cell r="T12">
            <v>5326.8113831445899</v>
          </cell>
          <cell r="U12">
            <v>4483.4307992202694</v>
          </cell>
          <cell r="V12">
            <v>4669.1353504036797</v>
          </cell>
          <cell r="W12">
            <v>5095.8854219647001</v>
          </cell>
          <cell r="X12">
            <v>4708.6921748196401</v>
          </cell>
          <cell r="Y12">
            <v>4969.9314375254698</v>
          </cell>
          <cell r="Z12">
            <v>6080.1241650233997</v>
          </cell>
          <cell r="AA12">
            <v>7187.5652373809098</v>
          </cell>
          <cell r="AB12">
            <v>8680.7847610437911</v>
          </cell>
          <cell r="AC12">
            <v>9124.1701288700606</v>
          </cell>
          <cell r="AD12">
            <v>7208.5151459687277</v>
          </cell>
        </row>
        <row r="13">
          <cell r="B13" t="str">
            <v>Grenada</v>
          </cell>
          <cell r="C13">
            <v>81.291040412854088</v>
          </cell>
          <cell r="D13">
            <v>87.888895097583799</v>
          </cell>
          <cell r="E13">
            <v>95.22963635689311</v>
          </cell>
          <cell r="F13">
            <v>101.21111826092199</v>
          </cell>
          <cell r="G13">
            <v>110.100007777744</v>
          </cell>
          <cell r="H13">
            <v>128.21112016826999</v>
          </cell>
          <cell r="I13">
            <v>144.01112128442301</v>
          </cell>
          <cell r="J13">
            <v>167.229641443156</v>
          </cell>
          <cell r="K13">
            <v>184.53334636923799</v>
          </cell>
          <cell r="L13">
            <v>213.062978014273</v>
          </cell>
          <cell r="M13">
            <v>221.070385987344</v>
          </cell>
          <cell r="N13">
            <v>241.57038743551601</v>
          </cell>
          <cell r="O13">
            <v>250.91483254007602</v>
          </cell>
          <cell r="P13">
            <v>250.03705470028999</v>
          </cell>
          <cell r="Q13">
            <v>262.99261117105897</v>
          </cell>
          <cell r="R13">
            <v>277.08890846315296</v>
          </cell>
          <cell r="S13">
            <v>298.18520624974599</v>
          </cell>
          <cell r="T13">
            <v>321.04817082780698</v>
          </cell>
          <cell r="U13">
            <v>352.755580475106</v>
          </cell>
          <cell r="V13">
            <v>379.66298978332105</v>
          </cell>
          <cell r="W13">
            <v>410.433333333333</v>
          </cell>
          <cell r="X13">
            <v>394.61481481481496</v>
          </cell>
          <cell r="Y13">
            <v>407.50370370370399</v>
          </cell>
          <cell r="Z13">
            <v>443.74444444444401</v>
          </cell>
          <cell r="AA13">
            <v>426.31655555555596</v>
          </cell>
          <cell r="AB13">
            <v>503.85433333333299</v>
          </cell>
          <cell r="AC13">
            <v>529.27722222222201</v>
          </cell>
          <cell r="AD13">
            <v>462.13925185185178</v>
          </cell>
        </row>
        <row r="14">
          <cell r="B14" t="str">
            <v>Hungary</v>
          </cell>
          <cell r="C14">
            <v>22163.553435039099</v>
          </cell>
          <cell r="D14">
            <v>22728.4889805942</v>
          </cell>
          <cell r="E14">
            <v>23146.553901678999</v>
          </cell>
          <cell r="F14">
            <v>21006.394250471501</v>
          </cell>
          <cell r="G14">
            <v>20366.5908365332</v>
          </cell>
          <cell r="H14">
            <v>20623.910102674799</v>
          </cell>
          <cell r="I14">
            <v>23756.249706810599</v>
          </cell>
          <cell r="J14">
            <v>26109.343356163801</v>
          </cell>
          <cell r="K14">
            <v>28571.163145901799</v>
          </cell>
          <cell r="L14">
            <v>29167.7620686683</v>
          </cell>
          <cell r="M14">
            <v>33055.681540110199</v>
          </cell>
          <cell r="N14">
            <v>33428.8644624601</v>
          </cell>
          <cell r="O14">
            <v>37254.436226757796</v>
          </cell>
          <cell r="P14">
            <v>38596.096331556801</v>
          </cell>
          <cell r="Q14">
            <v>41506.199850942205</v>
          </cell>
          <cell r="R14">
            <v>44668.812435886997</v>
          </cell>
          <cell r="S14">
            <v>45162.728741756502</v>
          </cell>
          <cell r="T14">
            <v>45723.583184249495</v>
          </cell>
          <cell r="U14">
            <v>47049.214480608804</v>
          </cell>
          <cell r="V14">
            <v>48044.234384608702</v>
          </cell>
          <cell r="W14">
            <v>47958.147158277003</v>
          </cell>
          <cell r="X14">
            <v>53317.288561555404</v>
          </cell>
          <cell r="Y14">
            <v>66710.428353540192</v>
          </cell>
          <cell r="Z14">
            <v>84418.667895143401</v>
          </cell>
          <cell r="AA14">
            <v>102158.794878645</v>
          </cell>
          <cell r="AB14">
            <v>111567.79777786101</v>
          </cell>
          <cell r="AC14">
            <v>114273.38948256</v>
          </cell>
          <cell r="AD14">
            <v>95825.815677549908</v>
          </cell>
        </row>
        <row r="15">
          <cell r="B15" t="str">
            <v>Latvia</v>
          </cell>
          <cell r="O15">
            <v>1364.8776291988102</v>
          </cell>
          <cell r="P15">
            <v>2170.1251602501702</v>
          </cell>
          <cell r="Q15">
            <v>3647.4816010709401</v>
          </cell>
          <cell r="R15">
            <v>4891.03029920065</v>
          </cell>
          <cell r="S15">
            <v>5585.2927825692204</v>
          </cell>
          <cell r="T15">
            <v>6134.1176470588307</v>
          </cell>
          <cell r="U15">
            <v>6616.9539417914702</v>
          </cell>
          <cell r="V15">
            <v>7288.5286243235496</v>
          </cell>
          <cell r="W15">
            <v>7833.0684253915906</v>
          </cell>
          <cell r="X15">
            <v>8313.05215660252</v>
          </cell>
          <cell r="Y15">
            <v>9314.7891026245907</v>
          </cell>
          <cell r="Z15">
            <v>11186.452600726201</v>
          </cell>
          <cell r="AA15">
            <v>13737.397420867501</v>
          </cell>
          <cell r="AB15">
            <v>15826.166514181101</v>
          </cell>
          <cell r="AC15">
            <v>19620.942665172399</v>
          </cell>
          <cell r="AD15">
            <v>13937.14966071436</v>
          </cell>
        </row>
        <row r="16">
          <cell r="B16" t="str">
            <v>Lebanon</v>
          </cell>
          <cell r="C16">
            <v>4074.3770400418098</v>
          </cell>
          <cell r="D16">
            <v>3894.4101218854803</v>
          </cell>
          <cell r="E16">
            <v>2656.0370972395199</v>
          </cell>
          <cell r="F16">
            <v>3659.9800300202501</v>
          </cell>
          <cell r="G16">
            <v>4326.6169154775298</v>
          </cell>
          <cell r="H16">
            <v>3613.8699352290196</v>
          </cell>
          <cell r="I16">
            <v>2817.2071959845198</v>
          </cell>
          <cell r="J16">
            <v>3298.1079201198199</v>
          </cell>
          <cell r="K16">
            <v>3313.5399740888101</v>
          </cell>
          <cell r="L16">
            <v>2717.9976100289596</v>
          </cell>
          <cell r="M16">
            <v>2838.4406118513402</v>
          </cell>
          <cell r="N16">
            <v>4451.6267460233303</v>
          </cell>
          <cell r="O16">
            <v>5545.8896130339699</v>
          </cell>
          <cell r="P16">
            <v>7535.0863818840899</v>
          </cell>
          <cell r="Q16">
            <v>9109.576943278229</v>
          </cell>
          <cell r="R16">
            <v>11118.5439437685</v>
          </cell>
          <cell r="S16">
            <v>12997.227949462</v>
          </cell>
          <cell r="T16">
            <v>15594.835165365399</v>
          </cell>
          <cell r="U16">
            <v>16910.279121176402</v>
          </cell>
          <cell r="V16">
            <v>17010.057973593499</v>
          </cell>
          <cell r="W16">
            <v>16822.098293380801</v>
          </cell>
          <cell r="X16">
            <v>17211.872384067701</v>
          </cell>
          <cell r="Y16">
            <v>18716.855944168401</v>
          </cell>
          <cell r="Z16">
            <v>19801.794909329001</v>
          </cell>
          <cell r="AA16">
            <v>21369.424298117501</v>
          </cell>
          <cell r="AB16">
            <v>21428.1679907041</v>
          </cell>
          <cell r="AC16">
            <v>22621.629729257398</v>
          </cell>
          <cell r="AD16">
            <v>20787.57457431528</v>
          </cell>
        </row>
        <row r="17">
          <cell r="B17" t="str">
            <v>Lithuania</v>
          </cell>
          <cell r="O17">
            <v>1968.1169777182602</v>
          </cell>
          <cell r="P17">
            <v>2777.5637429930198</v>
          </cell>
          <cell r="Q17">
            <v>4349.6807596572098</v>
          </cell>
          <cell r="R17">
            <v>6391.9665788940501</v>
          </cell>
          <cell r="S17">
            <v>8072.459116016169</v>
          </cell>
          <cell r="T17">
            <v>9844.4374718891213</v>
          </cell>
          <cell r="U17">
            <v>11094.346795462601</v>
          </cell>
          <cell r="V17">
            <v>10839.8589082289</v>
          </cell>
          <cell r="W17">
            <v>11418.4494995963</v>
          </cell>
          <cell r="X17">
            <v>12146.1596865915</v>
          </cell>
          <cell r="Y17">
            <v>14134.295662057699</v>
          </cell>
          <cell r="Z17">
            <v>18558.156189872003</v>
          </cell>
          <cell r="AA17">
            <v>22508.4058522659</v>
          </cell>
          <cell r="AB17">
            <v>25666.722040926299</v>
          </cell>
          <cell r="AC17">
            <v>29784.465849017401</v>
          </cell>
          <cell r="AD17">
            <v>22130.409118827862</v>
          </cell>
        </row>
        <row r="18">
          <cell r="B18" t="str">
            <v>Malaysia</v>
          </cell>
          <cell r="C18">
            <v>24937.6560774483</v>
          </cell>
          <cell r="D18">
            <v>25463.1930270421</v>
          </cell>
          <cell r="E18">
            <v>27287.726836385398</v>
          </cell>
          <cell r="F18">
            <v>30518.7920951903</v>
          </cell>
          <cell r="G18">
            <v>34565.859859577999</v>
          </cell>
          <cell r="H18">
            <v>31772.2451767557</v>
          </cell>
          <cell r="I18">
            <v>28243.103095785202</v>
          </cell>
          <cell r="J18">
            <v>32181.696598627099</v>
          </cell>
          <cell r="K18">
            <v>35271.881262664501</v>
          </cell>
          <cell r="L18">
            <v>38844.874849349202</v>
          </cell>
          <cell r="M18">
            <v>44024.5480424415</v>
          </cell>
          <cell r="N18">
            <v>49133.849678193503</v>
          </cell>
          <cell r="O18">
            <v>59151.291512915101</v>
          </cell>
          <cell r="P18">
            <v>66894.837030418406</v>
          </cell>
          <cell r="Q18">
            <v>74480.813931334094</v>
          </cell>
          <cell r="R18">
            <v>88832.854176649111</v>
          </cell>
          <cell r="S18">
            <v>100851.782662268</v>
          </cell>
          <cell r="T18">
            <v>100168.84686477999</v>
          </cell>
          <cell r="U18">
            <v>72174.854754867003</v>
          </cell>
          <cell r="V18">
            <v>79148.421052631602</v>
          </cell>
          <cell r="W18">
            <v>90320</v>
          </cell>
          <cell r="X18">
            <v>88000.789473684199</v>
          </cell>
          <cell r="Y18">
            <v>95266.315789473694</v>
          </cell>
          <cell r="Z18">
            <v>103992.368421053</v>
          </cell>
          <cell r="AA18">
            <v>118461.05263157899</v>
          </cell>
          <cell r="AB18">
            <v>130835.31105661001</v>
          </cell>
          <cell r="AC18">
            <v>150923.20441988899</v>
          </cell>
          <cell r="AD18">
            <v>119895.65046372094</v>
          </cell>
        </row>
        <row r="19">
          <cell r="B19" t="str">
            <v>Mauritius</v>
          </cell>
          <cell r="C19">
            <v>1200.0797654246301</v>
          </cell>
          <cell r="D19">
            <v>1188.8021655847301</v>
          </cell>
          <cell r="E19">
            <v>1090.7148388401999</v>
          </cell>
          <cell r="F19">
            <v>1129.4331472043</v>
          </cell>
          <cell r="G19">
            <v>1093.1121869174601</v>
          </cell>
          <cell r="H19">
            <v>1015.56396541177</v>
          </cell>
          <cell r="I19">
            <v>1279.8363497604</v>
          </cell>
          <cell r="J19">
            <v>1710.1820979076101</v>
          </cell>
          <cell r="K19">
            <v>2074.1308847950399</v>
          </cell>
          <cell r="L19">
            <v>2169.0599034136699</v>
          </cell>
          <cell r="M19">
            <v>2385.3957427253999</v>
          </cell>
          <cell r="N19">
            <v>2843.8489619417801</v>
          </cell>
          <cell r="O19">
            <v>2999.9705466483802</v>
          </cell>
          <cell r="P19">
            <v>3409.1771839995004</v>
          </cell>
          <cell r="Q19">
            <v>3438.2482999720501</v>
          </cell>
          <cell r="R19">
            <v>3975.4382546604902</v>
          </cell>
          <cell r="S19">
            <v>4173.3883468330605</v>
          </cell>
          <cell r="T19">
            <v>4271.44966541349</v>
          </cell>
          <cell r="U19">
            <v>4155.2259811992099</v>
          </cell>
          <cell r="V19">
            <v>4192.6318843149002</v>
          </cell>
          <cell r="W19">
            <v>4521.86117066937</v>
          </cell>
          <cell r="X19">
            <v>4536.4955994212896</v>
          </cell>
          <cell r="Y19">
            <v>4514.94067107927</v>
          </cell>
          <cell r="Z19">
            <v>5158.7563939844094</v>
          </cell>
          <cell r="AA19">
            <v>5930.0826538936099</v>
          </cell>
          <cell r="AB19">
            <v>6206.0755599105296</v>
          </cell>
          <cell r="AC19">
            <v>6402.0535791933498</v>
          </cell>
          <cell r="AD19">
            <v>5642.3817716122339</v>
          </cell>
        </row>
        <row r="20">
          <cell r="B20" t="str">
            <v>Mexico</v>
          </cell>
          <cell r="C20">
            <v>205660.73374500498</v>
          </cell>
          <cell r="D20">
            <v>264139.89108236897</v>
          </cell>
          <cell r="E20">
            <v>191690.24240564599</v>
          </cell>
          <cell r="F20">
            <v>156278.522324839</v>
          </cell>
          <cell r="G20">
            <v>184297.93363798899</v>
          </cell>
          <cell r="H20">
            <v>195568.745328697</v>
          </cell>
          <cell r="I20">
            <v>135405.88332053999</v>
          </cell>
          <cell r="J20">
            <v>148490.65272689701</v>
          </cell>
          <cell r="K20">
            <v>183191.27956523901</v>
          </cell>
          <cell r="L20">
            <v>222955.90126198399</v>
          </cell>
          <cell r="M20">
            <v>262709.77600796404</v>
          </cell>
          <cell r="N20">
            <v>314506.857381118</v>
          </cell>
          <cell r="O20">
            <v>363661.15351367299</v>
          </cell>
          <cell r="P20">
            <v>403242.97944509197</v>
          </cell>
          <cell r="Q20">
            <v>420773.44170818705</v>
          </cell>
          <cell r="R20">
            <v>286184.24709943502</v>
          </cell>
          <cell r="S20">
            <v>332336.918918385</v>
          </cell>
          <cell r="T20">
            <v>400870.35675084003</v>
          </cell>
          <cell r="U20">
            <v>421026.02151459601</v>
          </cell>
          <cell r="V20">
            <v>480592.87853536697</v>
          </cell>
          <cell r="W20">
            <v>580791.04030430003</v>
          </cell>
          <cell r="X20">
            <v>621858.61415847903</v>
          </cell>
          <cell r="Y20">
            <v>648629.21180790791</v>
          </cell>
          <cell r="Z20">
            <v>638745.306816653</v>
          </cell>
          <cell r="AA20">
            <v>683485.64472397696</v>
          </cell>
          <cell r="AB20">
            <v>767690.26378190704</v>
          </cell>
          <cell r="AC20">
            <v>840011.68104202708</v>
          </cell>
          <cell r="AD20">
            <v>715712.42163449444</v>
          </cell>
        </row>
        <row r="21">
          <cell r="B21" t="str">
            <v>Oman</v>
          </cell>
          <cell r="C21">
            <v>6341.8766663502893</v>
          </cell>
          <cell r="D21">
            <v>7719.4143075316797</v>
          </cell>
          <cell r="E21">
            <v>8100.4284839124402</v>
          </cell>
          <cell r="F21">
            <v>8490.7364297609001</v>
          </cell>
          <cell r="G21">
            <v>9357.5570241199512</v>
          </cell>
          <cell r="H21">
            <v>10395.1941469413</v>
          </cell>
          <cell r="I21">
            <v>8229.2264987412691</v>
          </cell>
          <cell r="J21">
            <v>8628.3485561570087</v>
          </cell>
          <cell r="K21">
            <v>8386.2157486466804</v>
          </cell>
          <cell r="L21">
            <v>9372.1724125983892</v>
          </cell>
          <cell r="M21">
            <v>11685.654480000001</v>
          </cell>
          <cell r="N21">
            <v>11341.56864</v>
          </cell>
          <cell r="O21">
            <v>12452.37032</v>
          </cell>
          <cell r="P21">
            <v>12493.723040000001</v>
          </cell>
          <cell r="Q21">
            <v>12918.69376</v>
          </cell>
          <cell r="R21">
            <v>13802.705680000001</v>
          </cell>
          <cell r="S21">
            <v>15277.359280000001</v>
          </cell>
          <cell r="T21">
            <v>15837.571600000001</v>
          </cell>
          <cell r="U21">
            <v>14084.89248</v>
          </cell>
          <cell r="V21">
            <v>15710.65256</v>
          </cell>
          <cell r="W21">
            <v>19867.9572372</v>
          </cell>
          <cell r="X21">
            <v>19949.3473587511</v>
          </cell>
          <cell r="Y21">
            <v>20325.304016000002</v>
          </cell>
          <cell r="Z21">
            <v>21784.300800000001</v>
          </cell>
          <cell r="AA21">
            <v>24748.952719999997</v>
          </cell>
          <cell r="AB21">
            <v>30835.344880000001</v>
          </cell>
          <cell r="AC21">
            <v>35991.507514853402</v>
          </cell>
          <cell r="AD21">
            <v>26737.08198617068</v>
          </cell>
        </row>
        <row r="22">
          <cell r="B22" t="str">
            <v>Panama</v>
          </cell>
          <cell r="C22">
            <v>3810.30004882813</v>
          </cell>
          <cell r="D22">
            <v>4312.7001953125</v>
          </cell>
          <cell r="E22">
            <v>4764.7001953125</v>
          </cell>
          <cell r="F22">
            <v>4891.89990234375</v>
          </cell>
          <cell r="G22">
            <v>5106.2998046875</v>
          </cell>
          <cell r="H22">
            <v>5402</v>
          </cell>
          <cell r="I22">
            <v>5613.7001953125</v>
          </cell>
          <cell r="J22">
            <v>5638.2998046875</v>
          </cell>
          <cell r="K22">
            <v>4874.5</v>
          </cell>
          <cell r="L22">
            <v>4887.5</v>
          </cell>
          <cell r="M22">
            <v>5313.2001953125</v>
          </cell>
          <cell r="N22">
            <v>5842.2998046875</v>
          </cell>
          <cell r="O22">
            <v>6641.39990234375</v>
          </cell>
          <cell r="P22">
            <v>7252.7001953125</v>
          </cell>
          <cell r="Q22">
            <v>7733.89990234375</v>
          </cell>
          <cell r="R22">
            <v>7906.10009765625</v>
          </cell>
          <cell r="S22">
            <v>9322.1</v>
          </cell>
          <cell r="T22">
            <v>10084</v>
          </cell>
          <cell r="U22">
            <v>10932.5</v>
          </cell>
          <cell r="V22">
            <v>11456.3</v>
          </cell>
          <cell r="W22">
            <v>11620.5</v>
          </cell>
          <cell r="X22">
            <v>11807.5</v>
          </cell>
          <cell r="Y22">
            <v>12272.4</v>
          </cell>
          <cell r="Z22">
            <v>12933.2</v>
          </cell>
          <cell r="AA22">
            <v>14179.3</v>
          </cell>
          <cell r="AB22">
            <v>15483.3</v>
          </cell>
          <cell r="AC22">
            <v>17112.738478860902</v>
          </cell>
          <cell r="AD22">
            <v>14396.18769577218</v>
          </cell>
        </row>
        <row r="23">
          <cell r="B23" t="str">
            <v>Poland</v>
          </cell>
          <cell r="C23">
            <v>56619.031126710805</v>
          </cell>
          <cell r="D23">
            <v>53646.745074298698</v>
          </cell>
          <cell r="E23">
            <v>65186.675978413805</v>
          </cell>
          <cell r="F23">
            <v>75406.1434154421</v>
          </cell>
          <cell r="G23">
            <v>75507.124765757602</v>
          </cell>
          <cell r="H23">
            <v>70775.14959733389</v>
          </cell>
          <cell r="I23">
            <v>73676.593389791611</v>
          </cell>
          <cell r="J23">
            <v>63714.433709016805</v>
          </cell>
          <cell r="K23">
            <v>68612.173738032696</v>
          </cell>
          <cell r="L23">
            <v>66895.203739531193</v>
          </cell>
          <cell r="M23">
            <v>62084.0555226137</v>
          </cell>
          <cell r="N23">
            <v>80451.494283198001</v>
          </cell>
          <cell r="O23">
            <v>88712.8826205402</v>
          </cell>
          <cell r="P23">
            <v>90365.963598813003</v>
          </cell>
          <cell r="Q23">
            <v>103682.715963959</v>
          </cell>
          <cell r="R23">
            <v>139094.99257548299</v>
          </cell>
          <cell r="S23">
            <v>156660.782495828</v>
          </cell>
          <cell r="T23">
            <v>157081.56547183599</v>
          </cell>
          <cell r="U23">
            <v>171995.84967226701</v>
          </cell>
          <cell r="V23">
            <v>167941.60050409599</v>
          </cell>
          <cell r="W23">
            <v>171319.206699798</v>
          </cell>
          <cell r="X23">
            <v>190333.25191137998</v>
          </cell>
          <cell r="Y23">
            <v>198029.047677411</v>
          </cell>
          <cell r="Z23">
            <v>216544.549872715</v>
          </cell>
          <cell r="AA23">
            <v>252667.76135741698</v>
          </cell>
          <cell r="AB23">
            <v>303161.12278966198</v>
          </cell>
          <cell r="AC23">
            <v>338689.22620774101</v>
          </cell>
          <cell r="AD23">
            <v>261818.34158098922</v>
          </cell>
        </row>
        <row r="24">
          <cell r="B24" t="str">
            <v>Romania</v>
          </cell>
          <cell r="C24">
            <v>45591.111283254599</v>
          </cell>
          <cell r="D24">
            <v>54764.042873445302</v>
          </cell>
          <cell r="E24">
            <v>54818.806916318797</v>
          </cell>
          <cell r="F24">
            <v>47914.799654945702</v>
          </cell>
          <cell r="G24">
            <v>38718.0938550219</v>
          </cell>
          <cell r="H24">
            <v>47685.673589009195</v>
          </cell>
          <cell r="I24">
            <v>51914.713606016398</v>
          </cell>
          <cell r="J24">
            <v>58061.413752833701</v>
          </cell>
          <cell r="K24">
            <v>60026.966606935297</v>
          </cell>
          <cell r="L24">
            <v>53613.6133900001</v>
          </cell>
          <cell r="M24">
            <v>38247.882300490404</v>
          </cell>
          <cell r="N24">
            <v>29624.966394838299</v>
          </cell>
          <cell r="O24">
            <v>19578.312274925102</v>
          </cell>
          <cell r="P24">
            <v>26357.1420349498</v>
          </cell>
          <cell r="Q24">
            <v>30072.835991633903</v>
          </cell>
          <cell r="R24">
            <v>35477.509201190303</v>
          </cell>
          <cell r="S24">
            <v>35314.735918987499</v>
          </cell>
          <cell r="T24">
            <v>35153.710043328501</v>
          </cell>
          <cell r="U24">
            <v>42091.994196651904</v>
          </cell>
          <cell r="V24">
            <v>35729.441811284501</v>
          </cell>
          <cell r="W24">
            <v>37060.252860350403</v>
          </cell>
          <cell r="X24">
            <v>40187.666376046604</v>
          </cell>
          <cell r="Y24">
            <v>45824.818216816799</v>
          </cell>
          <cell r="Z24">
            <v>59506.329621761899</v>
          </cell>
          <cell r="AA24">
            <v>75486.660517970609</v>
          </cell>
          <cell r="AB24">
            <v>98565.7099119263</v>
          </cell>
          <cell r="AC24">
            <v>121900.83210794699</v>
          </cell>
          <cell r="AD24">
            <v>80256.870075284518</v>
          </cell>
        </row>
        <row r="25">
          <cell r="B25" t="str">
            <v>Russian Federation</v>
          </cell>
          <cell r="O25">
            <v>85571.812743464703</v>
          </cell>
          <cell r="P25">
            <v>183825.82511077801</v>
          </cell>
          <cell r="Q25">
            <v>276901.34084271302</v>
          </cell>
          <cell r="R25">
            <v>313450.968813457</v>
          </cell>
          <cell r="S25">
            <v>391774.84183578601</v>
          </cell>
          <cell r="T25">
            <v>404946.408468635</v>
          </cell>
          <cell r="U25">
            <v>271037.78768869303</v>
          </cell>
          <cell r="V25">
            <v>195906.68882242698</v>
          </cell>
          <cell r="W25">
            <v>259701.61486548302</v>
          </cell>
          <cell r="X25">
            <v>306583.17071888503</v>
          </cell>
          <cell r="Y25">
            <v>345485.92208417604</v>
          </cell>
          <cell r="Z25">
            <v>431428.88394838199</v>
          </cell>
          <cell r="AA25">
            <v>591860.88906154805</v>
          </cell>
          <cell r="AB25">
            <v>763877.58556167397</v>
          </cell>
          <cell r="AC25">
            <v>979048.42653096898</v>
          </cell>
          <cell r="AD25">
            <v>622340.34143734979</v>
          </cell>
        </row>
        <row r="26">
          <cell r="B26" t="str">
            <v>Seychelles</v>
          </cell>
          <cell r="C26">
            <v>147.357211278102</v>
          </cell>
          <cell r="D26">
            <v>153.905224008728</v>
          </cell>
          <cell r="E26">
            <v>147.75944940743599</v>
          </cell>
          <cell r="F26">
            <v>146.71375376795302</v>
          </cell>
          <cell r="G26">
            <v>151.312527447619</v>
          </cell>
          <cell r="H26">
            <v>168.88832821720402</v>
          </cell>
          <cell r="I26">
            <v>207.85034321979001</v>
          </cell>
          <cell r="J26">
            <v>249.26740571428599</v>
          </cell>
          <cell r="K26">
            <v>283.82701779478396</v>
          </cell>
          <cell r="L26">
            <v>304.83376729192105</v>
          </cell>
          <cell r="M26">
            <v>368.58475894245703</v>
          </cell>
          <cell r="N26">
            <v>374.359556084926</v>
          </cell>
          <cell r="O26">
            <v>433.65872705974203</v>
          </cell>
          <cell r="P26">
            <v>473.91681945382601</v>
          </cell>
          <cell r="Q26">
            <v>486.44158310093201</v>
          </cell>
          <cell r="R26">
            <v>508.21083578328398</v>
          </cell>
          <cell r="S26">
            <v>503.05835010060395</v>
          </cell>
          <cell r="T26">
            <v>562.95416978219703</v>
          </cell>
          <cell r="U26">
            <v>608.3586845151649</v>
          </cell>
          <cell r="V26">
            <v>622.97577638782798</v>
          </cell>
          <cell r="W26">
            <v>614.87797123347195</v>
          </cell>
          <cell r="X26">
            <v>622.25763083204697</v>
          </cell>
          <cell r="Y26">
            <v>697.51400538926202</v>
          </cell>
          <cell r="Z26">
            <v>705.70263823011101</v>
          </cell>
          <cell r="AA26">
            <v>699.8</v>
          </cell>
          <cell r="AB26">
            <v>722.61818181818205</v>
          </cell>
          <cell r="AC26">
            <v>748.76323622406699</v>
          </cell>
          <cell r="AD26">
            <v>714.87961233232443</v>
          </cell>
        </row>
        <row r="27">
          <cell r="B27" t="str">
            <v>Slovak Republic</v>
          </cell>
          <cell r="C27">
            <v>40411.366095509402</v>
          </cell>
          <cell r="D27">
            <v>42876.817447540096</v>
          </cell>
          <cell r="E27">
            <v>43085.582150915398</v>
          </cell>
          <cell r="F27">
            <v>42634.353133323901</v>
          </cell>
          <cell r="G27">
            <v>38613.713805314699</v>
          </cell>
          <cell r="H27">
            <v>38833.864121894003</v>
          </cell>
          <cell r="I27">
            <v>45558.256264734606</v>
          </cell>
          <cell r="J27">
            <v>51097.247086498101</v>
          </cell>
          <cell r="K27">
            <v>50683.217756580998</v>
          </cell>
          <cell r="L27">
            <v>49628.402883162802</v>
          </cell>
          <cell r="M27">
            <v>44939.279359734894</v>
          </cell>
          <cell r="N27">
            <v>33184.3274947276</v>
          </cell>
          <cell r="O27">
            <v>11765.746543065599</v>
          </cell>
          <cell r="P27">
            <v>13369.060574589801</v>
          </cell>
          <cell r="Q27">
            <v>15467.2812707579</v>
          </cell>
          <cell r="R27">
            <v>19696.839425294202</v>
          </cell>
          <cell r="S27">
            <v>21375.351156492703</v>
          </cell>
          <cell r="T27">
            <v>21563.9866626314</v>
          </cell>
          <cell r="U27">
            <v>22423.229840988999</v>
          </cell>
          <cell r="V27">
            <v>20602.2878832446</v>
          </cell>
          <cell r="W27">
            <v>20373.953414547101</v>
          </cell>
          <cell r="X27">
            <v>21108.4434532171</v>
          </cell>
          <cell r="Y27">
            <v>24521.590451554497</v>
          </cell>
          <cell r="Z27">
            <v>33005.021524057498</v>
          </cell>
          <cell r="AA27">
            <v>42014.508478779804</v>
          </cell>
          <cell r="AB27">
            <v>47427.917435703203</v>
          </cell>
          <cell r="AC27">
            <v>54968.807617508101</v>
          </cell>
          <cell r="AD27">
            <v>40387.569101520625</v>
          </cell>
        </row>
        <row r="28">
          <cell r="B28" t="str">
            <v>South Africa</v>
          </cell>
          <cell r="C28">
            <v>80546.995377503801</v>
          </cell>
          <cell r="D28">
            <v>82796.581196581203</v>
          </cell>
          <cell r="E28">
            <v>75938.85256469289</v>
          </cell>
          <cell r="F28">
            <v>84687.19145498611</v>
          </cell>
          <cell r="G28">
            <v>74936.640238530905</v>
          </cell>
          <cell r="H28">
            <v>57272.768077561799</v>
          </cell>
          <cell r="I28">
            <v>65423.691701335702</v>
          </cell>
          <cell r="J28">
            <v>85792.110821830312</v>
          </cell>
          <cell r="K28">
            <v>92234.885153568597</v>
          </cell>
          <cell r="L28">
            <v>95978.948974143801</v>
          </cell>
          <cell r="M28">
            <v>111997.526761217</v>
          </cell>
          <cell r="N28">
            <v>120243.398891666</v>
          </cell>
          <cell r="O28">
            <v>130531.98204516801</v>
          </cell>
          <cell r="P28">
            <v>130447.546453608</v>
          </cell>
          <cell r="Q28">
            <v>135819.92844465701</v>
          </cell>
          <cell r="R28">
            <v>151116.62531017399</v>
          </cell>
          <cell r="S28">
            <v>143830.64891537101</v>
          </cell>
          <cell r="T28">
            <v>148835.54359386201</v>
          </cell>
          <cell r="U28">
            <v>134215.05531853402</v>
          </cell>
          <cell r="V28">
            <v>133104.807708037</v>
          </cell>
          <cell r="W28">
            <v>132964.39952129</v>
          </cell>
          <cell r="X28">
            <v>118562.72738896401</v>
          </cell>
          <cell r="Y28">
            <v>111130.03375647801</v>
          </cell>
          <cell r="Z28">
            <v>166654.725236956</v>
          </cell>
          <cell r="AA28">
            <v>216771.88793624699</v>
          </cell>
          <cell r="AB28">
            <v>241933.420303978</v>
          </cell>
          <cell r="AC28">
            <v>255155.45572762698</v>
          </cell>
          <cell r="AD28">
            <v>198329.10459225718</v>
          </cell>
        </row>
        <row r="29">
          <cell r="B29" t="str">
            <v>St. Kitts and Nevis</v>
          </cell>
          <cell r="C29">
            <v>47.962966969310898</v>
          </cell>
          <cell r="D29">
            <v>55.111115207397397</v>
          </cell>
          <cell r="E29">
            <v>61.740752669846394</v>
          </cell>
          <cell r="F29">
            <v>51.629635254869498</v>
          </cell>
          <cell r="G29">
            <v>60.148155081583297</v>
          </cell>
          <cell r="H29">
            <v>67.037039252792596</v>
          </cell>
          <cell r="I29">
            <v>78.851849655718894</v>
          </cell>
          <cell r="J29">
            <v>90.185186992129502</v>
          </cell>
          <cell r="K29">
            <v>106.88889720901</v>
          </cell>
          <cell r="L29">
            <v>143.22223233784101</v>
          </cell>
          <cell r="M29">
            <v>159.19814814814799</v>
          </cell>
          <cell r="N29">
            <v>164.53333333333299</v>
          </cell>
          <cell r="O29">
            <v>181.81481481481501</v>
          </cell>
          <cell r="P29">
            <v>198.34074074074101</v>
          </cell>
          <cell r="Q29">
            <v>221.74074074074099</v>
          </cell>
          <cell r="R29">
            <v>230.62962962962999</v>
          </cell>
          <cell r="S29">
            <v>245.737037037037</v>
          </cell>
          <cell r="T29">
            <v>274.918518518518</v>
          </cell>
          <cell r="U29">
            <v>287.12222222222198</v>
          </cell>
          <cell r="V29">
            <v>305.02962962962999</v>
          </cell>
          <cell r="W29">
            <v>329.57777777777801</v>
          </cell>
          <cell r="X29">
            <v>344.722222222222</v>
          </cell>
          <cell r="Y29">
            <v>355.24451851851899</v>
          </cell>
          <cell r="Z29">
            <v>366.32592592592601</v>
          </cell>
          <cell r="AA29">
            <v>405.69148148148099</v>
          </cell>
          <cell r="AB29">
            <v>442.262962962963</v>
          </cell>
          <cell r="AC29">
            <v>486.68087407407398</v>
          </cell>
          <cell r="AD29">
            <v>411.24115259259258</v>
          </cell>
        </row>
        <row r="30">
          <cell r="B30" t="str">
            <v>St. Lucia</v>
          </cell>
          <cell r="C30">
            <v>133.40742972025498</v>
          </cell>
          <cell r="D30">
            <v>152.25928833804801</v>
          </cell>
          <cell r="E30">
            <v>143.59261743326502</v>
          </cell>
          <cell r="F30">
            <v>154.51854747568299</v>
          </cell>
          <cell r="G30">
            <v>197.07410544497699</v>
          </cell>
          <cell r="H30">
            <v>222.90530159272402</v>
          </cell>
          <cell r="I30">
            <v>270.27112394829999</v>
          </cell>
          <cell r="J30">
            <v>295.91943204483601</v>
          </cell>
          <cell r="K30">
            <v>337.21340226016201</v>
          </cell>
          <cell r="L30">
            <v>381.73975358140098</v>
          </cell>
          <cell r="M30">
            <v>415.61330016385199</v>
          </cell>
          <cell r="N30">
            <v>447.411767282661</v>
          </cell>
          <cell r="O30">
            <v>496.12928282413401</v>
          </cell>
          <cell r="P30">
            <v>497.748171789916</v>
          </cell>
          <cell r="Q30">
            <v>517.73335792434602</v>
          </cell>
          <cell r="R30">
            <v>552.70743365959993</v>
          </cell>
          <cell r="S30">
            <v>568.27224921370396</v>
          </cell>
          <cell r="T30">
            <v>577.832064482585</v>
          </cell>
          <cell r="U30">
            <v>634.98558571575006</v>
          </cell>
          <cell r="V30">
            <v>670.52743925574896</v>
          </cell>
          <cell r="W30">
            <v>685.34818070043798</v>
          </cell>
          <cell r="X30">
            <v>664.39632785342599</v>
          </cell>
          <cell r="Y30">
            <v>682.12595832516797</v>
          </cell>
          <cell r="Z30">
            <v>715.67781177064705</v>
          </cell>
          <cell r="AA30">
            <v>763.191147360743</v>
          </cell>
          <cell r="AB30">
            <v>882.40004191175001</v>
          </cell>
          <cell r="AC30">
            <v>933.19572247256303</v>
          </cell>
          <cell r="AD30">
            <v>795.31813636817424</v>
          </cell>
        </row>
        <row r="31">
          <cell r="B31" t="str">
            <v>St. Vincent and the Grenadines</v>
          </cell>
          <cell r="C31">
            <v>60.8393689515162</v>
          </cell>
          <cell r="D31">
            <v>74.80000883687191</v>
          </cell>
          <cell r="E31">
            <v>85.448158242992307</v>
          </cell>
          <cell r="F31">
            <v>94.044455554854991</v>
          </cell>
          <cell r="G31">
            <v>103.48889197666699</v>
          </cell>
          <cell r="H31">
            <v>112.881484849505</v>
          </cell>
          <cell r="I31">
            <v>127.97407789241299</v>
          </cell>
          <cell r="J31">
            <v>142.32963387629201</v>
          </cell>
          <cell r="K31">
            <v>164.57407898443998</v>
          </cell>
          <cell r="L31">
            <v>177.29630158625301</v>
          </cell>
          <cell r="M31">
            <v>198.207413321285</v>
          </cell>
          <cell r="N31">
            <v>212.49259893269402</v>
          </cell>
          <cell r="O31">
            <v>233.18889584650199</v>
          </cell>
          <cell r="P31">
            <v>238.77408119833098</v>
          </cell>
          <cell r="Q31">
            <v>243.757653569247</v>
          </cell>
          <cell r="R31">
            <v>266.48148943243899</v>
          </cell>
          <cell r="S31">
            <v>281.51482321431996</v>
          </cell>
          <cell r="T31">
            <v>295.29260140318195</v>
          </cell>
          <cell r="U31">
            <v>320.67824134722997</v>
          </cell>
          <cell r="V31">
            <v>331.83757691720302</v>
          </cell>
          <cell r="W31">
            <v>335.01482481058895</v>
          </cell>
          <cell r="X31">
            <v>345.48149178954799</v>
          </cell>
          <cell r="Y31">
            <v>365.41906645849497</v>
          </cell>
          <cell r="Z31">
            <v>382.38527437212002</v>
          </cell>
          <cell r="AA31">
            <v>407.85927142847999</v>
          </cell>
          <cell r="AB31">
            <v>430.15927209383995</v>
          </cell>
          <cell r="AC31">
            <v>465.582185076928</v>
          </cell>
          <cell r="AD31">
            <v>410.28101388597258</v>
          </cell>
        </row>
        <row r="32">
          <cell r="B32" t="str">
            <v>Trinidad and Tobago</v>
          </cell>
          <cell r="C32">
            <v>6235.7914188785799</v>
          </cell>
          <cell r="D32">
            <v>6992.2497221529693</v>
          </cell>
          <cell r="E32">
            <v>8140.2913432005607</v>
          </cell>
          <cell r="F32">
            <v>7763.8746914913399</v>
          </cell>
          <cell r="G32">
            <v>7757.0413584295402</v>
          </cell>
          <cell r="H32">
            <v>7529.6663674646097</v>
          </cell>
          <cell r="I32">
            <v>4794.3612381183102</v>
          </cell>
          <cell r="J32">
            <v>4797.7501270969697</v>
          </cell>
          <cell r="K32">
            <v>4501.2240589435296</v>
          </cell>
          <cell r="L32">
            <v>4323.0352941176498</v>
          </cell>
          <cell r="M32">
            <v>5068.0705882352904</v>
          </cell>
          <cell r="N32">
            <v>5203.22352941177</v>
          </cell>
          <cell r="O32">
            <v>5318.2588235294097</v>
          </cell>
          <cell r="P32">
            <v>4581.3599579899201</v>
          </cell>
          <cell r="Q32">
            <v>4947.18150638932</v>
          </cell>
          <cell r="R32">
            <v>5329.2178965457106</v>
          </cell>
          <cell r="S32">
            <v>5759.5704959659806</v>
          </cell>
          <cell r="T32">
            <v>5737.7712171691501</v>
          </cell>
          <cell r="U32">
            <v>6043.3580041666601</v>
          </cell>
          <cell r="V32">
            <v>6807.64387933333</v>
          </cell>
          <cell r="W32">
            <v>8156.5156001416699</v>
          </cell>
          <cell r="X32">
            <v>9504.5931534454394</v>
          </cell>
          <cell r="Y32">
            <v>9709.1573083306594</v>
          </cell>
          <cell r="Z32">
            <v>12022.275828314701</v>
          </cell>
          <cell r="AA32">
            <v>13527.4038813264</v>
          </cell>
          <cell r="AB32">
            <v>16211.915800388599</v>
          </cell>
          <cell r="AC32">
            <v>19934.936507936498</v>
          </cell>
          <cell r="AD32">
            <v>14281.13786525937</v>
          </cell>
        </row>
        <row r="33">
          <cell r="B33" t="str">
            <v>Turkey</v>
          </cell>
          <cell r="C33">
            <v>70119.332003740899</v>
          </cell>
          <cell r="D33">
            <v>71040.533375736006</v>
          </cell>
          <cell r="E33">
            <v>64546.082497481191</v>
          </cell>
          <cell r="F33">
            <v>61678.317092703095</v>
          </cell>
          <cell r="G33">
            <v>59990.390704605801</v>
          </cell>
          <cell r="H33">
            <v>67114.8630478087</v>
          </cell>
          <cell r="I33">
            <v>75495.9835724843</v>
          </cell>
          <cell r="J33">
            <v>86284.064665127007</v>
          </cell>
          <cell r="K33">
            <v>89217.421322133203</v>
          </cell>
          <cell r="L33">
            <v>106330.150068213</v>
          </cell>
          <cell r="M33">
            <v>149197.267033593</v>
          </cell>
          <cell r="N33">
            <v>147755.79482168998</v>
          </cell>
          <cell r="O33">
            <v>156173.118125982</v>
          </cell>
          <cell r="P33">
            <v>177003.782347556</v>
          </cell>
          <cell r="Q33">
            <v>128088.730567804</v>
          </cell>
          <cell r="R33">
            <v>166442.96629309902</v>
          </cell>
          <cell r="S33">
            <v>178060.89849447302</v>
          </cell>
          <cell r="T33">
            <v>186060.963667551</v>
          </cell>
          <cell r="U33">
            <v>197586.62904308899</v>
          </cell>
          <cell r="V33">
            <v>181689.987645249</v>
          </cell>
          <cell r="W33">
            <v>198230.39419168298</v>
          </cell>
          <cell r="X33">
            <v>143096.10503356002</v>
          </cell>
          <cell r="Y33">
            <v>182973.426327883</v>
          </cell>
          <cell r="Z33">
            <v>240596.313474642</v>
          </cell>
          <cell r="AA33">
            <v>302561.40837819799</v>
          </cell>
          <cell r="AB33">
            <v>362461.30461630004</v>
          </cell>
          <cell r="AC33">
            <v>392424.13112811896</v>
          </cell>
          <cell r="AD33">
            <v>296203.31678502838</v>
          </cell>
        </row>
        <row r="34">
          <cell r="B34" t="str">
            <v>Uruguay</v>
          </cell>
          <cell r="C34">
            <v>10140.059736994999</v>
          </cell>
          <cell r="D34">
            <v>11317.2838689737</v>
          </cell>
          <cell r="E34">
            <v>9252.0491838072103</v>
          </cell>
          <cell r="F34">
            <v>5078.6624700225502</v>
          </cell>
          <cell r="G34">
            <v>4829.3836262984605</v>
          </cell>
          <cell r="H34">
            <v>4718.9295873470201</v>
          </cell>
          <cell r="I34">
            <v>5858.6155397733301</v>
          </cell>
          <cell r="J34">
            <v>7329.9382409467898</v>
          </cell>
          <cell r="K34">
            <v>7583.4922036578901</v>
          </cell>
          <cell r="L34">
            <v>7992.2186078437098</v>
          </cell>
          <cell r="M34">
            <v>9298.8071908168313</v>
          </cell>
          <cell r="N34">
            <v>11206.175847799899</v>
          </cell>
          <cell r="O34">
            <v>12878.150819996799</v>
          </cell>
          <cell r="P34">
            <v>15002.138240039199</v>
          </cell>
          <cell r="Q34">
            <v>17474.590050721199</v>
          </cell>
          <cell r="R34">
            <v>19297.663096550601</v>
          </cell>
          <cell r="S34">
            <v>20515.457255754602</v>
          </cell>
          <cell r="T34">
            <v>21704.001623978398</v>
          </cell>
          <cell r="U34">
            <v>22370.9583887062</v>
          </cell>
          <cell r="V34">
            <v>20913.375252440597</v>
          </cell>
          <cell r="W34">
            <v>20085.559801949199</v>
          </cell>
          <cell r="X34">
            <v>18560.644912638101</v>
          </cell>
          <cell r="Y34">
            <v>12089.253705991301</v>
          </cell>
          <cell r="Z34">
            <v>11210.626974177201</v>
          </cell>
          <cell r="AA34">
            <v>13267.9973977425</v>
          </cell>
          <cell r="AB34">
            <v>16877.690073567097</v>
          </cell>
          <cell r="AC34">
            <v>19221.019757381102</v>
          </cell>
          <cell r="AD34">
            <v>14533.31758177184</v>
          </cell>
        </row>
        <row r="35">
          <cell r="B35" t="str">
            <v>Venezuela, RB</v>
          </cell>
          <cell r="C35">
            <v>69842.7458266334</v>
          </cell>
          <cell r="D35">
            <v>78369.246919443001</v>
          </cell>
          <cell r="E35">
            <v>79999.998222622002</v>
          </cell>
          <cell r="F35">
            <v>79674.75573514901</v>
          </cell>
          <cell r="G35">
            <v>59860.976452841198</v>
          </cell>
          <cell r="H35">
            <v>61965.466666666696</v>
          </cell>
          <cell r="I35">
            <v>60516.133230957799</v>
          </cell>
          <cell r="J35">
            <v>48029.034482758594</v>
          </cell>
          <cell r="K35">
            <v>60226.413793103398</v>
          </cell>
          <cell r="L35">
            <v>44672.020112392798</v>
          </cell>
          <cell r="M35">
            <v>48392.781316348199</v>
          </cell>
          <cell r="N35">
            <v>53391.915641476306</v>
          </cell>
          <cell r="O35">
            <v>60409.356725146201</v>
          </cell>
          <cell r="P35">
            <v>59868.276619099903</v>
          </cell>
          <cell r="Q35">
            <v>58338.937457969099</v>
          </cell>
          <cell r="R35">
            <v>77320.25988700561</v>
          </cell>
          <cell r="S35">
            <v>70794.716432088608</v>
          </cell>
          <cell r="T35">
            <v>85837.385778751006</v>
          </cell>
          <cell r="U35">
            <v>91331.203433162897</v>
          </cell>
          <cell r="V35">
            <v>97976.886247317103</v>
          </cell>
          <cell r="W35">
            <v>117152.78337475899</v>
          </cell>
          <cell r="X35">
            <v>122871.560053369</v>
          </cell>
          <cell r="Y35">
            <v>92888.895971158301</v>
          </cell>
          <cell r="Z35">
            <v>83442.413153235291</v>
          </cell>
          <cell r="AA35">
            <v>112799.899230439</v>
          </cell>
          <cell r="AB35">
            <v>143443.43027320399</v>
          </cell>
          <cell r="AC35">
            <v>181608.07441860501</v>
          </cell>
          <cell r="AD35">
            <v>122836.54260932832</v>
          </cell>
        </row>
        <row r="36">
          <cell r="B36" t="str">
            <v>Albania</v>
          </cell>
          <cell r="C36">
            <v>1832.7811099473702</v>
          </cell>
          <cell r="D36">
            <v>2099.30610240843</v>
          </cell>
          <cell r="E36">
            <v>2161.9953477211097</v>
          </cell>
          <cell r="F36">
            <v>2184.1977887693602</v>
          </cell>
          <cell r="G36">
            <v>2156.2488335674498</v>
          </cell>
          <cell r="H36">
            <v>2202.35154939115</v>
          </cell>
          <cell r="I36">
            <v>2435.8395809375002</v>
          </cell>
          <cell r="J36">
            <v>2416.7898866874998</v>
          </cell>
          <cell r="K36">
            <v>2382.3323515000002</v>
          </cell>
          <cell r="L36">
            <v>2616.6716050312502</v>
          </cell>
          <cell r="M36">
            <v>2091.4397441716101</v>
          </cell>
          <cell r="N36">
            <v>1255.2609072151499</v>
          </cell>
          <cell r="O36">
            <v>794.27690476697796</v>
          </cell>
          <cell r="P36">
            <v>1375.63442835455</v>
          </cell>
          <cell r="Q36">
            <v>2223.2847396277703</v>
          </cell>
          <cell r="R36">
            <v>2713.82069866649</v>
          </cell>
          <cell r="S36">
            <v>3013.18660287081</v>
          </cell>
          <cell r="T36">
            <v>2163.77434519812</v>
          </cell>
          <cell r="U36">
            <v>2737.88844621514</v>
          </cell>
          <cell r="V36">
            <v>3444.3790849673201</v>
          </cell>
          <cell r="W36">
            <v>3694.73702524488</v>
          </cell>
          <cell r="X36">
            <v>4095.5909407665495</v>
          </cell>
          <cell r="Y36">
            <v>4455.9008559201202</v>
          </cell>
          <cell r="Z36">
            <v>5600.2461033634099</v>
          </cell>
          <cell r="AA36">
            <v>7452.4002202477095</v>
          </cell>
          <cell r="AB36">
            <v>8376.4133045493199</v>
          </cell>
          <cell r="AC36">
            <v>9133.0885878961599</v>
          </cell>
          <cell r="AD36">
            <v>7003.609814395345</v>
          </cell>
        </row>
        <row r="37">
          <cell r="B37" t="str">
            <v>Algeria</v>
          </cell>
          <cell r="C37">
            <v>42345.827687459299</v>
          </cell>
          <cell r="D37">
            <v>44371.759807824201</v>
          </cell>
          <cell r="E37">
            <v>44779.983359958002</v>
          </cell>
          <cell r="F37">
            <v>47528.985113478004</v>
          </cell>
          <cell r="G37">
            <v>51512.7864663988</v>
          </cell>
          <cell r="H37">
            <v>61132.078619760701</v>
          </cell>
          <cell r="I37">
            <v>61535.270440770604</v>
          </cell>
          <cell r="J37">
            <v>63299.597415064905</v>
          </cell>
          <cell r="K37">
            <v>51664.1925006608</v>
          </cell>
          <cell r="L37">
            <v>52558.285688735094</v>
          </cell>
          <cell r="M37">
            <v>45442.622950819699</v>
          </cell>
          <cell r="N37">
            <v>46669.842472798104</v>
          </cell>
          <cell r="O37">
            <v>49216.660560542201</v>
          </cell>
          <cell r="P37">
            <v>50962.690083529698</v>
          </cell>
          <cell r="Q37">
            <v>42425.625374368901</v>
          </cell>
          <cell r="R37">
            <v>42065.963116043902</v>
          </cell>
          <cell r="S37">
            <v>46941.496648340602</v>
          </cell>
          <cell r="T37">
            <v>48177.864037291794</v>
          </cell>
          <cell r="U37">
            <v>48187.587463184602</v>
          </cell>
          <cell r="V37">
            <v>48845.075187969895</v>
          </cell>
          <cell r="W37">
            <v>54749.143945881697</v>
          </cell>
          <cell r="X37">
            <v>55181.126724082096</v>
          </cell>
          <cell r="Y37">
            <v>57053.1325181754</v>
          </cell>
          <cell r="Z37">
            <v>68012.940112410404</v>
          </cell>
          <cell r="AA37">
            <v>85015.510932446006</v>
          </cell>
          <cell r="AB37">
            <v>102380.492832923</v>
          </cell>
          <cell r="AC37">
            <v>114322.33400124799</v>
          </cell>
          <cell r="AD37">
            <v>85356.882079440562</v>
          </cell>
        </row>
        <row r="38">
          <cell r="B38" t="str">
            <v>Angola</v>
          </cell>
          <cell r="C38">
            <v>5428.0939221700901</v>
          </cell>
          <cell r="D38">
            <v>5080.2674235194099</v>
          </cell>
          <cell r="E38">
            <v>5080.2674235194099</v>
          </cell>
          <cell r="F38">
            <v>5294.3143846044495</v>
          </cell>
          <cell r="G38">
            <v>5612.0400387729305</v>
          </cell>
          <cell r="H38">
            <v>6914.1139913932002</v>
          </cell>
          <cell r="I38">
            <v>6473.3780035932305</v>
          </cell>
          <cell r="J38">
            <v>7399.5320337593403</v>
          </cell>
          <cell r="K38">
            <v>8026.8898684561309</v>
          </cell>
          <cell r="L38">
            <v>9337.5252609572199</v>
          </cell>
          <cell r="M38">
            <v>10278.193979933099</v>
          </cell>
          <cell r="N38">
            <v>9962.7789473684206</v>
          </cell>
          <cell r="O38">
            <v>7681.6485378518701</v>
          </cell>
          <cell r="P38">
            <v>5575.0585094365297</v>
          </cell>
          <cell r="Q38">
            <v>4059.6057795626602</v>
          </cell>
          <cell r="R38">
            <v>5066.4804012138993</v>
          </cell>
          <cell r="S38">
            <v>6535.4346989616597</v>
          </cell>
          <cell r="T38">
            <v>7675.4125894552499</v>
          </cell>
          <cell r="U38">
            <v>6506.3814140389195</v>
          </cell>
          <cell r="V38">
            <v>6152.9235757711103</v>
          </cell>
          <cell r="W38">
            <v>9135.1342297897809</v>
          </cell>
          <cell r="X38">
            <v>8936.0934873504993</v>
          </cell>
          <cell r="Y38">
            <v>11386.25304924</v>
          </cell>
          <cell r="Z38">
            <v>13956.267516644899</v>
          </cell>
          <cell r="AA38">
            <v>19799.524600287601</v>
          </cell>
          <cell r="AB38">
            <v>30632.1032351012</v>
          </cell>
          <cell r="AC38">
            <v>43758.549596405603</v>
          </cell>
          <cell r="AD38">
            <v>23906.539599535863</v>
          </cell>
        </row>
        <row r="39">
          <cell r="B39" t="str">
            <v>Armenia</v>
          </cell>
          <cell r="O39">
            <v>108.058198361165</v>
          </cell>
          <cell r="P39">
            <v>835.36667341329701</v>
          </cell>
          <cell r="Q39">
            <v>650.96117318516804</v>
          </cell>
          <cell r="R39">
            <v>1286.7067687696301</v>
          </cell>
          <cell r="S39">
            <v>1596.9631063552802</v>
          </cell>
          <cell r="T39">
            <v>1638.6693839117199</v>
          </cell>
          <cell r="U39">
            <v>1892.16957309646</v>
          </cell>
          <cell r="V39">
            <v>1845.4758655619601</v>
          </cell>
          <cell r="W39">
            <v>1911.56425935737</v>
          </cell>
          <cell r="X39">
            <v>2118.3980499086101</v>
          </cell>
          <cell r="Y39">
            <v>2376.32123298025</v>
          </cell>
          <cell r="Z39">
            <v>2807.0951798840501</v>
          </cell>
          <cell r="AA39">
            <v>3572.7335330205697</v>
          </cell>
          <cell r="AB39">
            <v>4902.8121643920003</v>
          </cell>
          <cell r="AC39">
            <v>6409.9204418668905</v>
          </cell>
          <cell r="AD39">
            <v>4013.7765104287523</v>
          </cell>
        </row>
        <row r="40">
          <cell r="B40" t="str">
            <v>Azerbaijan</v>
          </cell>
          <cell r="O40">
            <v>1193.1845571025499</v>
          </cell>
          <cell r="P40">
            <v>1309.29318126308</v>
          </cell>
          <cell r="Q40">
            <v>2257.54288278071</v>
          </cell>
          <cell r="R40">
            <v>2417.0820117807002</v>
          </cell>
          <cell r="S40">
            <v>3176.5479970956098</v>
          </cell>
          <cell r="T40">
            <v>3962.6313409136401</v>
          </cell>
          <cell r="U40">
            <v>4279.7582730015902</v>
          </cell>
          <cell r="V40">
            <v>4581.1981715950005</v>
          </cell>
          <cell r="W40">
            <v>5272.6171960451702</v>
          </cell>
          <cell r="X40">
            <v>5707.6182465684806</v>
          </cell>
          <cell r="Y40">
            <v>6236.0455238612803</v>
          </cell>
          <cell r="Z40">
            <v>7275.7457494824703</v>
          </cell>
          <cell r="AA40">
            <v>8681.5483258133409</v>
          </cell>
          <cell r="AB40">
            <v>12561.0211291086</v>
          </cell>
          <cell r="AC40">
            <v>19816.536312849199</v>
          </cell>
          <cell r="AD40">
            <v>10914.179408222979</v>
          </cell>
        </row>
        <row r="41">
          <cell r="B41" t="str">
            <v>Belarus</v>
          </cell>
          <cell r="O41">
            <v>4115.1390789429697</v>
          </cell>
          <cell r="P41">
            <v>3661.71012155581</v>
          </cell>
          <cell r="Q41">
            <v>4853.5188216039296</v>
          </cell>
          <cell r="R41">
            <v>10530.1934252754</v>
          </cell>
          <cell r="S41">
            <v>14481.709066203701</v>
          </cell>
          <cell r="T41">
            <v>14005.960062616899</v>
          </cell>
          <cell r="U41">
            <v>15137.3496313543</v>
          </cell>
          <cell r="V41">
            <v>12104.254799999999</v>
          </cell>
          <cell r="W41">
            <v>12757.7295885966</v>
          </cell>
          <cell r="X41">
            <v>12421.0785245033</v>
          </cell>
          <cell r="Y41">
            <v>14653.537426529399</v>
          </cell>
          <cell r="Z41">
            <v>17822.814290640199</v>
          </cell>
          <cell r="AA41">
            <v>23141.340055468499</v>
          </cell>
          <cell r="AB41">
            <v>30131.461695918599</v>
          </cell>
          <cell r="AC41">
            <v>36943.686881664398</v>
          </cell>
          <cell r="AD41">
            <v>24538.568070044221</v>
          </cell>
        </row>
        <row r="42">
          <cell r="B42" t="str">
            <v>Bolivia</v>
          </cell>
          <cell r="C42">
            <v>3218.3949963763698</v>
          </cell>
          <cell r="D42">
            <v>3084.0714530540699</v>
          </cell>
          <cell r="E42">
            <v>3479.8935163808801</v>
          </cell>
          <cell r="F42">
            <v>3394.8563082292098</v>
          </cell>
          <cell r="G42">
            <v>3552.61436605774</v>
          </cell>
          <cell r="H42">
            <v>3753.5171907010199</v>
          </cell>
          <cell r="I42">
            <v>3668.11564737767</v>
          </cell>
          <cell r="J42">
            <v>3974.74182124446</v>
          </cell>
          <cell r="K42">
            <v>4597.6939774838902</v>
          </cell>
          <cell r="L42">
            <v>4715.9437107967206</v>
          </cell>
          <cell r="M42">
            <v>4867.5061650923099</v>
          </cell>
          <cell r="N42">
            <v>5343.27437676917</v>
          </cell>
          <cell r="O42">
            <v>5643.0496630810694</v>
          </cell>
          <cell r="P42">
            <v>5734.4746712103006</v>
          </cell>
          <cell r="Q42">
            <v>5970.0469251479408</v>
          </cell>
          <cell r="R42">
            <v>6701.6783573878392</v>
          </cell>
          <cell r="S42">
            <v>7374.5865528214699</v>
          </cell>
          <cell r="T42">
            <v>7917.0844602004299</v>
          </cell>
          <cell r="U42">
            <v>8520.4312202125402</v>
          </cell>
          <cell r="V42">
            <v>8297.7814835513891</v>
          </cell>
          <cell r="W42">
            <v>8411.788205668201</v>
          </cell>
          <cell r="X42">
            <v>8153.7557330129894</v>
          </cell>
          <cell r="Y42">
            <v>7917.3053289889795</v>
          </cell>
          <cell r="Z42">
            <v>8101.9097421872793</v>
          </cell>
          <cell r="AA42">
            <v>8748.8485509676902</v>
          </cell>
          <cell r="AB42">
            <v>9358.0123138622093</v>
          </cell>
          <cell r="AC42">
            <v>10827.591342534501</v>
          </cell>
          <cell r="AD42">
            <v>8990.7334557081304</v>
          </cell>
        </row>
        <row r="43">
          <cell r="B43" t="str">
            <v>Bosnia and Herzegovina</v>
          </cell>
          <cell r="Q43">
            <v>1462.08192033561</v>
          </cell>
          <cell r="R43">
            <v>2019.2500714104301</v>
          </cell>
          <cell r="S43">
            <v>3038.65173609159</v>
          </cell>
          <cell r="T43">
            <v>3990.6209637766697</v>
          </cell>
          <cell r="U43">
            <v>4606.7888459599199</v>
          </cell>
          <cell r="V43">
            <v>4994.9806175274298</v>
          </cell>
          <cell r="W43">
            <v>5297.9944723974204</v>
          </cell>
          <cell r="X43">
            <v>5557.8146436532797</v>
          </cell>
          <cell r="Y43">
            <v>6183.6594168257698</v>
          </cell>
          <cell r="Z43">
            <v>7800.8144253779701</v>
          </cell>
          <cell r="AA43">
            <v>9330.6447921805193</v>
          </cell>
          <cell r="AB43">
            <v>10057.9553770985</v>
          </cell>
          <cell r="AC43">
            <v>11395.510233168199</v>
          </cell>
          <cell r="AD43">
            <v>8953.716848930193</v>
          </cell>
        </row>
        <row r="44">
          <cell r="B44" t="str">
            <v>Brazil</v>
          </cell>
          <cell r="C44">
            <v>162615.064437936</v>
          </cell>
          <cell r="D44">
            <v>186886.21232724198</v>
          </cell>
          <cell r="E44">
            <v>199803.57051553699</v>
          </cell>
          <cell r="F44">
            <v>160198.534458268</v>
          </cell>
          <cell r="G44">
            <v>159423.639498887</v>
          </cell>
          <cell r="H44">
            <v>253078.44393722102</v>
          </cell>
          <cell r="I44">
            <v>293579.63983168401</v>
          </cell>
          <cell r="J44">
            <v>319544.998905566</v>
          </cell>
          <cell r="K44">
            <v>356976.91225354903</v>
          </cell>
          <cell r="L44">
            <v>490050.91391884402</v>
          </cell>
          <cell r="M44">
            <v>507783.518117973</v>
          </cell>
          <cell r="N44">
            <v>445242.21900770802</v>
          </cell>
          <cell r="O44">
            <v>426519.49450019299</v>
          </cell>
          <cell r="P44">
            <v>478621.52257145901</v>
          </cell>
          <cell r="Q44">
            <v>596762.91129710502</v>
          </cell>
          <cell r="R44">
            <v>769741.19828738191</v>
          </cell>
          <cell r="S44">
            <v>840051.75888984103</v>
          </cell>
          <cell r="T44">
            <v>871524.00027839595</v>
          </cell>
          <cell r="U44">
            <v>844125.66001879307</v>
          </cell>
          <cell r="V44">
            <v>586921.728098416</v>
          </cell>
          <cell r="W44">
            <v>644283.05442995206</v>
          </cell>
          <cell r="X44">
            <v>554409.88061324402</v>
          </cell>
          <cell r="Y44">
            <v>505712.28101857199</v>
          </cell>
          <cell r="Z44">
            <v>552238.96435784106</v>
          </cell>
          <cell r="AA44">
            <v>663552.04921534506</v>
          </cell>
          <cell r="AB44">
            <v>882043.09722369397</v>
          </cell>
          <cell r="AC44">
            <v>1067706.4843148701</v>
          </cell>
          <cell r="AD44">
            <v>734250.57522606442</v>
          </cell>
        </row>
        <row r="45">
          <cell r="B45" t="str">
            <v>Bulgaria</v>
          </cell>
          <cell r="C45">
            <v>26051.5144492248</v>
          </cell>
          <cell r="D45">
            <v>28098.989543993401</v>
          </cell>
          <cell r="E45">
            <v>29306.059893126603</v>
          </cell>
          <cell r="F45">
            <v>30116.160376672902</v>
          </cell>
          <cell r="G45">
            <v>31990.907774261501</v>
          </cell>
          <cell r="H45">
            <v>27390.755364667002</v>
          </cell>
          <cell r="I45">
            <v>24242.254912337099</v>
          </cell>
          <cell r="J45">
            <v>28100.770488984501</v>
          </cell>
          <cell r="K45">
            <v>45922.1603303964</v>
          </cell>
          <cell r="L45">
            <v>46769.876671273698</v>
          </cell>
          <cell r="M45">
            <v>20620.883509508603</v>
          </cell>
          <cell r="N45">
            <v>2020.37103304369</v>
          </cell>
          <cell r="O45">
            <v>8199.8207389724394</v>
          </cell>
          <cell r="P45">
            <v>4450.2948412626101</v>
          </cell>
          <cell r="Q45">
            <v>7824.1105088657896</v>
          </cell>
          <cell r="R45">
            <v>13105.7185804368</v>
          </cell>
          <cell r="S45">
            <v>9900.6308811263898</v>
          </cell>
          <cell r="T45">
            <v>10365.524162895399</v>
          </cell>
          <cell r="U45">
            <v>12844.671550467399</v>
          </cell>
          <cell r="V45">
            <v>12976.841079375699</v>
          </cell>
          <cell r="W45">
            <v>12639.236199830701</v>
          </cell>
          <cell r="X45">
            <v>13604.5881753016</v>
          </cell>
          <cell r="Y45">
            <v>15613.766094679801</v>
          </cell>
          <cell r="Z45">
            <v>19974.278340272398</v>
          </cell>
          <cell r="AA45">
            <v>24331.301012500699</v>
          </cell>
          <cell r="AB45">
            <v>26718.613659453302</v>
          </cell>
          <cell r="AC45">
            <v>30607.531456629</v>
          </cell>
          <cell r="AD45">
            <v>23449.098112707041</v>
          </cell>
        </row>
        <row r="46">
          <cell r="B46" t="str">
            <v>Cameroon</v>
          </cell>
          <cell r="C46">
            <v>7648.89488503951</v>
          </cell>
          <cell r="D46">
            <v>8665.1940043578998</v>
          </cell>
          <cell r="E46">
            <v>8310.4183899642103</v>
          </cell>
          <cell r="F46">
            <v>8376.2880420093497</v>
          </cell>
          <cell r="G46">
            <v>8852.7596976061905</v>
          </cell>
          <cell r="H46">
            <v>9245.856869397081</v>
          </cell>
          <cell r="I46">
            <v>12051.9201108461</v>
          </cell>
          <cell r="J46">
            <v>13959.724173479101</v>
          </cell>
          <cell r="K46">
            <v>14176.253696461399</v>
          </cell>
          <cell r="L46">
            <v>12640.3599343024</v>
          </cell>
          <cell r="M46">
            <v>12653.760346279601</v>
          </cell>
          <cell r="N46">
            <v>14109.327540767899</v>
          </cell>
          <cell r="O46">
            <v>12931.484289165499</v>
          </cell>
          <cell r="P46">
            <v>13491.678692991201</v>
          </cell>
          <cell r="Q46">
            <v>8912.3139013355103</v>
          </cell>
          <cell r="R46">
            <v>9035.8939573491698</v>
          </cell>
          <cell r="S46">
            <v>10335.108287888501</v>
          </cell>
          <cell r="T46">
            <v>10342.9962856805</v>
          </cell>
          <cell r="U46">
            <v>9875.1284183546813</v>
          </cell>
          <cell r="V46">
            <v>10423.7295102062</v>
          </cell>
          <cell r="W46">
            <v>10046.164328353199</v>
          </cell>
          <cell r="X46">
            <v>9497.494050290079</v>
          </cell>
          <cell r="Y46">
            <v>10888.3494963169</v>
          </cell>
          <cell r="Z46">
            <v>13630.229055294601</v>
          </cell>
          <cell r="AA46">
            <v>15783.866463774199</v>
          </cell>
          <cell r="AB46">
            <v>16879.832125482299</v>
          </cell>
          <cell r="AC46">
            <v>18372.1775070693</v>
          </cell>
          <cell r="AD46">
            <v>15110.890929587458</v>
          </cell>
        </row>
        <row r="47">
          <cell r="B47" t="str">
            <v>Cape Verde</v>
          </cell>
          <cell r="C47">
            <v>142.25293841738801</v>
          </cell>
          <cell r="D47">
            <v>139.48344677620798</v>
          </cell>
          <cell r="E47">
            <v>140.655878971335</v>
          </cell>
          <cell r="F47">
            <v>138.51272383825901</v>
          </cell>
          <cell r="G47">
            <v>132.06026236581999</v>
          </cell>
          <cell r="H47">
            <v>137.77551363961803</v>
          </cell>
          <cell r="I47">
            <v>190.72700596770102</v>
          </cell>
          <cell r="J47">
            <v>236.154049718214</v>
          </cell>
          <cell r="K47">
            <v>265.35539598293303</v>
          </cell>
          <cell r="L47">
            <v>268.36514962081696</v>
          </cell>
          <cell r="M47">
            <v>308.05068354189405</v>
          </cell>
          <cell r="N47">
            <v>321.110981594637</v>
          </cell>
          <cell r="O47">
            <v>358.44701923196101</v>
          </cell>
          <cell r="P47">
            <v>361.545818851984</v>
          </cell>
          <cell r="Q47">
            <v>409.04822643579701</v>
          </cell>
          <cell r="R47">
            <v>490.61372523687402</v>
          </cell>
          <cell r="S47">
            <v>504.860873439709</v>
          </cell>
          <cell r="T47">
            <v>493.34990877544396</v>
          </cell>
          <cell r="U47">
            <v>525.67756404160104</v>
          </cell>
          <cell r="V47">
            <v>596.83434088652598</v>
          </cell>
          <cell r="W47">
            <v>539.22724729504</v>
          </cell>
          <cell r="X47">
            <v>563.024437004373</v>
          </cell>
          <cell r="Y47">
            <v>620.97489672259201</v>
          </cell>
          <cell r="Z47">
            <v>813.96417437986099</v>
          </cell>
          <cell r="AA47">
            <v>924.64955674090095</v>
          </cell>
          <cell r="AB47">
            <v>999.13080958752198</v>
          </cell>
          <cell r="AC47">
            <v>1149.7098974810999</v>
          </cell>
          <cell r="AD47">
            <v>901.68586698239528</v>
          </cell>
        </row>
        <row r="48">
          <cell r="B48" t="str">
            <v>China</v>
          </cell>
          <cell r="C48">
            <v>307598.61857028102</v>
          </cell>
          <cell r="D48">
            <v>291030.71315566899</v>
          </cell>
          <cell r="E48">
            <v>279766.59544040303</v>
          </cell>
          <cell r="F48">
            <v>300378.33557913301</v>
          </cell>
          <cell r="G48">
            <v>309089.26724598598</v>
          </cell>
          <cell r="H48">
            <v>305258.52370474598</v>
          </cell>
          <cell r="I48">
            <v>295476.83789141098</v>
          </cell>
          <cell r="J48">
            <v>321391.15015716903</v>
          </cell>
          <cell r="K48">
            <v>401071.96369111299</v>
          </cell>
          <cell r="L48">
            <v>449103.62113763503</v>
          </cell>
          <cell r="M48">
            <v>387771.78457936097</v>
          </cell>
          <cell r="N48">
            <v>406090.09830125095</v>
          </cell>
          <cell r="O48">
            <v>483046.83179083699</v>
          </cell>
          <cell r="P48">
            <v>613224.57480041706</v>
          </cell>
          <cell r="Q48">
            <v>559225.86754851707</v>
          </cell>
          <cell r="R48">
            <v>727949.77210434794</v>
          </cell>
          <cell r="S48">
            <v>856006.35798120091</v>
          </cell>
          <cell r="T48">
            <v>952648.82687629492</v>
          </cell>
          <cell r="U48">
            <v>1019477.1076042301</v>
          </cell>
          <cell r="V48">
            <v>1083283.4201236002</v>
          </cell>
          <cell r="W48">
            <v>1198482.7955538798</v>
          </cell>
          <cell r="X48">
            <v>1324811.75301512</v>
          </cell>
          <cell r="Y48">
            <v>1453837.02280738</v>
          </cell>
          <cell r="Z48">
            <v>1640965.64583455</v>
          </cell>
          <cell r="AA48">
            <v>1931642.19227458</v>
          </cell>
          <cell r="AB48">
            <v>2243688.14750638</v>
          </cell>
          <cell r="AC48">
            <v>2630113.4151396002</v>
          </cell>
          <cell r="AD48">
            <v>1980049.2847124983</v>
          </cell>
        </row>
        <row r="49">
          <cell r="B49" t="str">
            <v>Colombia</v>
          </cell>
          <cell r="C49">
            <v>38902.2159003337</v>
          </cell>
          <cell r="D49">
            <v>42382.064773738399</v>
          </cell>
          <cell r="E49">
            <v>45386.422624205501</v>
          </cell>
          <cell r="F49">
            <v>45109.108294482699</v>
          </cell>
          <cell r="G49">
            <v>44553.911137226802</v>
          </cell>
          <cell r="H49">
            <v>40642.101946998999</v>
          </cell>
          <cell r="I49">
            <v>40689.845113635303</v>
          </cell>
          <cell r="J49">
            <v>42363.971992592102</v>
          </cell>
          <cell r="K49">
            <v>45671.959880734903</v>
          </cell>
          <cell r="L49">
            <v>46053.744383635196</v>
          </cell>
          <cell r="M49">
            <v>46907.982561687597</v>
          </cell>
          <cell r="N49">
            <v>49519.367549617004</v>
          </cell>
          <cell r="O49">
            <v>57372.578408826499</v>
          </cell>
          <cell r="P49">
            <v>65020.977270148505</v>
          </cell>
          <cell r="Q49">
            <v>81707.227570937306</v>
          </cell>
          <cell r="R49">
            <v>92495.7176462856</v>
          </cell>
          <cell r="S49">
            <v>97147.399040709308</v>
          </cell>
          <cell r="T49">
            <v>106659.507963528</v>
          </cell>
          <cell r="U49">
            <v>98443.743190849098</v>
          </cell>
          <cell r="V49">
            <v>86186.156584381708</v>
          </cell>
          <cell r="W49">
            <v>83785.666920836302</v>
          </cell>
          <cell r="X49">
            <v>81990.279897554996</v>
          </cell>
          <cell r="Y49">
            <v>81122.272285044397</v>
          </cell>
          <cell r="Z49">
            <v>79458.647781952808</v>
          </cell>
          <cell r="AA49">
            <v>98059.320378168588</v>
          </cell>
          <cell r="AB49">
            <v>123085.226997955</v>
          </cell>
          <cell r="AC49">
            <v>135074.93271413699</v>
          </cell>
          <cell r="AD49">
            <v>103360.08003145157</v>
          </cell>
        </row>
        <row r="50">
          <cell r="B50" t="str">
            <v>Congo, Rep.</v>
          </cell>
          <cell r="C50">
            <v>2083.2196690577903</v>
          </cell>
          <cell r="D50">
            <v>1707.81202356876</v>
          </cell>
          <cell r="E50">
            <v>1488.9533123465299</v>
          </cell>
          <cell r="F50">
            <v>1353.79433526819</v>
          </cell>
          <cell r="G50">
            <v>1244.7684521875099</v>
          </cell>
          <cell r="H50">
            <v>1276.48790150475</v>
          </cell>
          <cell r="I50">
            <v>1745.9825292897499</v>
          </cell>
          <cell r="J50">
            <v>2121.2301874906498</v>
          </cell>
          <cell r="K50">
            <v>2256.7151367496099</v>
          </cell>
          <cell r="L50">
            <v>2384.2102788357602</v>
          </cell>
          <cell r="M50">
            <v>2798.8980716253404</v>
          </cell>
          <cell r="N50">
            <v>2724.9202410492699</v>
          </cell>
          <cell r="O50">
            <v>2933.2340147495202</v>
          </cell>
          <cell r="P50">
            <v>2684.3337752521102</v>
          </cell>
          <cell r="Q50">
            <v>1769.3804034582099</v>
          </cell>
          <cell r="R50">
            <v>2116.0049592852597</v>
          </cell>
          <cell r="S50">
            <v>2540.46129788898</v>
          </cell>
          <cell r="T50">
            <v>2322.59722460168</v>
          </cell>
          <cell r="U50">
            <v>1949.48223773013</v>
          </cell>
          <cell r="V50">
            <v>2353.9026099973198</v>
          </cell>
          <cell r="W50">
            <v>3219.8938172420603</v>
          </cell>
          <cell r="X50">
            <v>2794.2540652624702</v>
          </cell>
          <cell r="Y50">
            <v>3019.99372312586</v>
          </cell>
          <cell r="Z50">
            <v>3570.72956001689</v>
          </cell>
          <cell r="AA50">
            <v>4348.6276533116297</v>
          </cell>
          <cell r="AB50">
            <v>5981.4373755735096</v>
          </cell>
          <cell r="AC50">
            <v>7399.4983742601798</v>
          </cell>
          <cell r="AD50">
            <v>4864.0573372576137</v>
          </cell>
        </row>
        <row r="51">
          <cell r="B51" t="str">
            <v>Djibouti</v>
          </cell>
          <cell r="C51">
            <v>309.30010409635099</v>
          </cell>
          <cell r="D51">
            <v>334.04995597000095</v>
          </cell>
          <cell r="E51">
            <v>349.12752190483297</v>
          </cell>
          <cell r="F51">
            <v>352.73712892920003</v>
          </cell>
          <cell r="G51">
            <v>353.82670676623502</v>
          </cell>
          <cell r="H51">
            <v>365.67206135209904</v>
          </cell>
          <cell r="I51">
            <v>392.35147701444401</v>
          </cell>
          <cell r="J51">
            <v>403.91076510769801</v>
          </cell>
          <cell r="K51">
            <v>428.16756779252199</v>
          </cell>
          <cell r="L51">
            <v>436.84158129964203</v>
          </cell>
          <cell r="M51">
            <v>452.32808728287597</v>
          </cell>
          <cell r="N51">
            <v>462.42199852577897</v>
          </cell>
          <cell r="O51">
            <v>478.05830487111803</v>
          </cell>
          <cell r="P51">
            <v>466.04846922985996</v>
          </cell>
          <cell r="Q51">
            <v>491.689220744875</v>
          </cell>
          <cell r="R51">
            <v>497.72396058991296</v>
          </cell>
          <cell r="S51">
            <v>494.00464773437</v>
          </cell>
          <cell r="T51">
            <v>502.67554200122697</v>
          </cell>
          <cell r="U51">
            <v>514.267723004034</v>
          </cell>
          <cell r="V51">
            <v>540.62266136247297</v>
          </cell>
          <cell r="W51">
            <v>555.90174043491606</v>
          </cell>
          <cell r="X51">
            <v>577.49647771447394</v>
          </cell>
          <cell r="Y51">
            <v>596.174501971979</v>
          </cell>
          <cell r="Z51">
            <v>627.55712775578593</v>
          </cell>
          <cell r="AA51">
            <v>666.21075163688602</v>
          </cell>
          <cell r="AB51">
            <v>708.84291005563205</v>
          </cell>
          <cell r="AC51">
            <v>767.65778435712195</v>
          </cell>
          <cell r="AD51">
            <v>673.28861515548101</v>
          </cell>
        </row>
        <row r="52">
          <cell r="B52" t="str">
            <v>Dominican Republic</v>
          </cell>
          <cell r="C52">
            <v>6761.3000582189998</v>
          </cell>
          <cell r="D52">
            <v>7561.2004788382201</v>
          </cell>
          <cell r="E52">
            <v>7127.0697745888301</v>
          </cell>
          <cell r="F52">
            <v>7376.4799640991705</v>
          </cell>
          <cell r="G52">
            <v>11594.0004347454</v>
          </cell>
          <cell r="H52">
            <v>5065.09705693879</v>
          </cell>
          <cell r="I52">
            <v>6152.4910865255706</v>
          </cell>
          <cell r="J52">
            <v>6475.0289602456996</v>
          </cell>
          <cell r="K52">
            <v>5929.6934039728903</v>
          </cell>
          <cell r="L52">
            <v>6697.1567299497501</v>
          </cell>
          <cell r="M52">
            <v>6233.70504943182</v>
          </cell>
          <cell r="N52">
            <v>7637.4488571370803</v>
          </cell>
          <cell r="O52">
            <v>8988.0687705952205</v>
          </cell>
          <cell r="P52">
            <v>9721.8534916957306</v>
          </cell>
          <cell r="Q52">
            <v>10738.9851678376</v>
          </cell>
          <cell r="R52">
            <v>12102.2123893806</v>
          </cell>
          <cell r="S52">
            <v>13547.1979035807</v>
          </cell>
          <cell r="T52">
            <v>15156.6280893604</v>
          </cell>
          <cell r="U52">
            <v>16034.416903541502</v>
          </cell>
          <cell r="V52">
            <v>17601.361671231898</v>
          </cell>
          <cell r="W52">
            <v>20059.4319521004</v>
          </cell>
          <cell r="X52">
            <v>21943.207550488802</v>
          </cell>
          <cell r="Y52">
            <v>21624.7262083721</v>
          </cell>
          <cell r="Z52">
            <v>16458.742838854501</v>
          </cell>
          <cell r="AA52">
            <v>18435.495711827902</v>
          </cell>
          <cell r="AB52">
            <v>29092.426760098799</v>
          </cell>
          <cell r="AC52">
            <v>31599.844688035097</v>
          </cell>
          <cell r="AD52">
            <v>23442.247241437679</v>
          </cell>
        </row>
        <row r="53">
          <cell r="B53" t="str">
            <v>Ecuador</v>
          </cell>
          <cell r="C53">
            <v>14458.274472424799</v>
          </cell>
          <cell r="D53">
            <v>14804.022992475901</v>
          </cell>
          <cell r="E53">
            <v>14779.261849734799</v>
          </cell>
          <cell r="F53">
            <v>12989.1995415851</v>
          </cell>
          <cell r="G53">
            <v>13823.4962360023</v>
          </cell>
          <cell r="H53">
            <v>16166.145599084799</v>
          </cell>
          <cell r="I53">
            <v>11861.951293746601</v>
          </cell>
          <cell r="J53">
            <v>11083.8595126283</v>
          </cell>
          <cell r="K53">
            <v>10540.564033525399</v>
          </cell>
          <cell r="L53">
            <v>10344.7249654767</v>
          </cell>
          <cell r="M53">
            <v>10505.1369921313</v>
          </cell>
          <cell r="N53">
            <v>11787.836365961599</v>
          </cell>
          <cell r="O53">
            <v>12888.9559259466</v>
          </cell>
          <cell r="P53">
            <v>15056.565000000001</v>
          </cell>
          <cell r="Q53">
            <v>18572.835000000003</v>
          </cell>
          <cell r="R53">
            <v>20195.547999999999</v>
          </cell>
          <cell r="S53">
            <v>21267.867999999999</v>
          </cell>
          <cell r="T53">
            <v>23635.56</v>
          </cell>
          <cell r="U53">
            <v>23255.135999999999</v>
          </cell>
          <cell r="V53">
            <v>16674.494999999999</v>
          </cell>
          <cell r="W53">
            <v>15933.666000000001</v>
          </cell>
          <cell r="X53">
            <v>21249.576999999997</v>
          </cell>
          <cell r="Y53">
            <v>24899.481</v>
          </cell>
          <cell r="Z53">
            <v>28635.909000000003</v>
          </cell>
          <cell r="AA53">
            <v>32635.710999999999</v>
          </cell>
          <cell r="AB53">
            <v>36488.92</v>
          </cell>
          <cell r="AC53">
            <v>40447.4901419495</v>
          </cell>
          <cell r="AD53">
            <v>32621.502228389902</v>
          </cell>
        </row>
        <row r="54">
          <cell r="B54" t="str">
            <v>Egypt, Arab Rep.</v>
          </cell>
          <cell r="C54">
            <v>22371.430096820903</v>
          </cell>
          <cell r="D54">
            <v>24499.002601402201</v>
          </cell>
          <cell r="E54">
            <v>28986.429980591802</v>
          </cell>
          <cell r="F54">
            <v>35430.0014535019</v>
          </cell>
          <cell r="G54">
            <v>39837.429180101499</v>
          </cell>
          <cell r="H54">
            <v>46450.0053686756</v>
          </cell>
          <cell r="I54">
            <v>51428.572304394795</v>
          </cell>
          <cell r="J54">
            <v>73571.429824342602</v>
          </cell>
          <cell r="K54">
            <v>88000.0014986311</v>
          </cell>
          <cell r="L54">
            <v>109714.287582709</v>
          </cell>
          <cell r="M54">
            <v>91383.398207199411</v>
          </cell>
          <cell r="N54">
            <v>46059.646275447398</v>
          </cell>
          <cell r="O54">
            <v>42006.095564622301</v>
          </cell>
          <cell r="P54">
            <v>47100.984475132798</v>
          </cell>
          <cell r="Q54">
            <v>51879.354314497097</v>
          </cell>
          <cell r="R54">
            <v>60163.453270911705</v>
          </cell>
          <cell r="S54">
            <v>67632.270941448689</v>
          </cell>
          <cell r="T54">
            <v>75864.545847229194</v>
          </cell>
          <cell r="U54">
            <v>84821.296815512193</v>
          </cell>
          <cell r="V54">
            <v>89941.520467836293</v>
          </cell>
          <cell r="W54">
            <v>99154.518950437312</v>
          </cell>
          <cell r="X54">
            <v>95398.936170212808</v>
          </cell>
          <cell r="Y54">
            <v>87505.773672055395</v>
          </cell>
          <cell r="Z54">
            <v>81384.01559454191</v>
          </cell>
          <cell r="AA54">
            <v>78801.656247462903</v>
          </cell>
          <cell r="AB54">
            <v>89793.649690822</v>
          </cell>
          <cell r="AC54">
            <v>107374.75364504699</v>
          </cell>
          <cell r="AD54">
            <v>88971.969769985837</v>
          </cell>
        </row>
        <row r="55">
          <cell r="B55" t="str">
            <v>El Salvador</v>
          </cell>
          <cell r="C55">
            <v>3898.5332489013704</v>
          </cell>
          <cell r="D55">
            <v>3437.2044000000001</v>
          </cell>
          <cell r="E55">
            <v>3394.0035463501499</v>
          </cell>
          <cell r="F55">
            <v>3250.01973296905</v>
          </cell>
          <cell r="G55">
            <v>2376.7285894736801</v>
          </cell>
          <cell r="H55">
            <v>2311.01803078699</v>
          </cell>
          <cell r="I55">
            <v>2326.8266949488798</v>
          </cell>
          <cell r="J55">
            <v>2366.0920533227199</v>
          </cell>
          <cell r="K55">
            <v>2761.7955292819397</v>
          </cell>
          <cell r="L55">
            <v>3156.5237714285699</v>
          </cell>
          <cell r="M55">
            <v>4800.9078947368398</v>
          </cell>
          <cell r="N55">
            <v>5310.9980049875303</v>
          </cell>
          <cell r="O55">
            <v>5954.6714456391901</v>
          </cell>
          <cell r="P55">
            <v>6938.0114942528699</v>
          </cell>
          <cell r="Q55">
            <v>8085.5428571428602</v>
          </cell>
          <cell r="R55">
            <v>9500.4914285714294</v>
          </cell>
          <cell r="S55">
            <v>10315.5428571429</v>
          </cell>
          <cell r="T55">
            <v>11134.616685714302</v>
          </cell>
          <cell r="U55">
            <v>12008.418171428601</v>
          </cell>
          <cell r="V55">
            <v>12464.655999999999</v>
          </cell>
          <cell r="W55">
            <v>13134.148571428601</v>
          </cell>
          <cell r="X55">
            <v>13812.743885714299</v>
          </cell>
          <cell r="Y55">
            <v>14306.712</v>
          </cell>
          <cell r="Z55">
            <v>15046.686</v>
          </cell>
          <cell r="AA55">
            <v>15821.621999999999</v>
          </cell>
          <cell r="AB55">
            <v>16974.0057142857</v>
          </cell>
          <cell r="AC55">
            <v>18341.3297705943</v>
          </cell>
          <cell r="AD55">
            <v>16098.071096976</v>
          </cell>
        </row>
        <row r="56">
          <cell r="B56" t="str">
            <v>Fiji</v>
          </cell>
          <cell r="C56">
            <v>1202.7416017185001</v>
          </cell>
          <cell r="D56">
            <v>1235.74455195108</v>
          </cell>
          <cell r="E56">
            <v>1194.0603613118099</v>
          </cell>
          <cell r="F56">
            <v>1123.0848676814001</v>
          </cell>
          <cell r="G56">
            <v>1178.0010859830099</v>
          </cell>
          <cell r="H56">
            <v>1141.25576043807</v>
          </cell>
          <cell r="I56">
            <v>1290.2674469818901</v>
          </cell>
          <cell r="J56">
            <v>1177.9476455975698</v>
          </cell>
          <cell r="K56">
            <v>1110.0096801166098</v>
          </cell>
          <cell r="L56">
            <v>1182.6741573033701</v>
          </cell>
          <cell r="M56">
            <v>1337.0172585519099</v>
          </cell>
          <cell r="N56">
            <v>1383.88371852673</v>
          </cell>
          <cell r="O56">
            <v>1532.41120898387</v>
          </cell>
          <cell r="P56">
            <v>1636.1012469394</v>
          </cell>
          <cell r="Q56">
            <v>1825.73209254674</v>
          </cell>
          <cell r="R56">
            <v>1990.92201943589</v>
          </cell>
          <cell r="S56">
            <v>2110.9527542221904</v>
          </cell>
          <cell r="T56">
            <v>2120.21403709284</v>
          </cell>
          <cell r="U56">
            <v>1652.7946715432499</v>
          </cell>
          <cell r="V56">
            <v>1868.37595989084</v>
          </cell>
          <cell r="W56">
            <v>1652.5221680662401</v>
          </cell>
          <cell r="X56">
            <v>1661.8776926540199</v>
          </cell>
          <cell r="Y56">
            <v>1811.47012572369</v>
          </cell>
          <cell r="Z56">
            <v>2238.9503443124399</v>
          </cell>
          <cell r="AA56">
            <v>2627.1634924333198</v>
          </cell>
          <cell r="AB56">
            <v>2816.01190476191</v>
          </cell>
          <cell r="AC56">
            <v>2977.1816037735903</v>
          </cell>
          <cell r="AD56">
            <v>2494.1554942009898</v>
          </cell>
        </row>
        <row r="57">
          <cell r="B57" t="str">
            <v>Georgia</v>
          </cell>
          <cell r="O57">
            <v>15252.0309788087</v>
          </cell>
          <cell r="P57">
            <v>764.46354668479603</v>
          </cell>
          <cell r="Q57">
            <v>822.52164164640692</v>
          </cell>
          <cell r="R57">
            <v>1896.5596930188101</v>
          </cell>
          <cell r="S57">
            <v>3045.9981310091998</v>
          </cell>
          <cell r="T57">
            <v>3574.9670285727498</v>
          </cell>
          <cell r="U57">
            <v>3619.9569483871501</v>
          </cell>
          <cell r="V57">
            <v>2803.2740486632101</v>
          </cell>
          <cell r="W57">
            <v>3042.0622120223802</v>
          </cell>
          <cell r="X57">
            <v>3205.3836845557103</v>
          </cell>
          <cell r="Y57">
            <v>3395.1930101581602</v>
          </cell>
          <cell r="Z57">
            <v>3991.8755311084101</v>
          </cell>
          <cell r="AA57">
            <v>5111.27354817389</v>
          </cell>
          <cell r="AB57">
            <v>6393.0084163873298</v>
          </cell>
          <cell r="AC57">
            <v>7829.6512859004897</v>
          </cell>
          <cell r="AD57">
            <v>5344.2003583456553</v>
          </cell>
        </row>
        <row r="58">
          <cell r="B58" t="str">
            <v>Guatemala</v>
          </cell>
          <cell r="C58">
            <v>7879.39930003261</v>
          </cell>
          <cell r="D58">
            <v>8607.6996275937599</v>
          </cell>
          <cell r="E58">
            <v>8718.0004140827696</v>
          </cell>
          <cell r="F58">
            <v>9050.0004298519198</v>
          </cell>
          <cell r="G58">
            <v>9470.0004498008493</v>
          </cell>
          <cell r="H58">
            <v>11180.0005310215</v>
          </cell>
          <cell r="I58">
            <v>8446.9337345411295</v>
          </cell>
          <cell r="J58">
            <v>7084.4206489918997</v>
          </cell>
          <cell r="K58">
            <v>7842.8267033564798</v>
          </cell>
          <cell r="L58">
            <v>8310.4111717119195</v>
          </cell>
          <cell r="M58">
            <v>7609.0757496983297</v>
          </cell>
          <cell r="N58">
            <v>9419.584616411621</v>
          </cell>
          <cell r="O58">
            <v>10410.308453447</v>
          </cell>
          <cell r="P58">
            <v>11399.1645134011</v>
          </cell>
          <cell r="Q58">
            <v>12966.101125372299</v>
          </cell>
          <cell r="R58">
            <v>14656.918449108</v>
          </cell>
          <cell r="S58">
            <v>15656.3043874587</v>
          </cell>
          <cell r="T58">
            <v>17775.3113051369</v>
          </cell>
          <cell r="U58">
            <v>19193.3955112896</v>
          </cell>
          <cell r="V58">
            <v>18316.205838473797</v>
          </cell>
          <cell r="W58">
            <v>19288.401365954498</v>
          </cell>
          <cell r="X58">
            <v>21042.7245320365</v>
          </cell>
          <cell r="Y58">
            <v>23308.770480840798</v>
          </cell>
          <cell r="Z58">
            <v>24897.6538081412</v>
          </cell>
          <cell r="AA58">
            <v>27269.995967985702</v>
          </cell>
          <cell r="AB58">
            <v>31788.948878315001</v>
          </cell>
          <cell r="AC58">
            <v>35304.0148347453</v>
          </cell>
          <cell r="AD58">
            <v>28513.876794005599</v>
          </cell>
        </row>
        <row r="59">
          <cell r="B59" t="str">
            <v>Guyana</v>
          </cell>
          <cell r="C59">
            <v>327.23946990686596</v>
          </cell>
          <cell r="D59">
            <v>314.207783215831</v>
          </cell>
          <cell r="E59">
            <v>269.11181871445399</v>
          </cell>
          <cell r="F59">
            <v>273.26545360931595</v>
          </cell>
          <cell r="G59">
            <v>254.10718869508497</v>
          </cell>
          <cell r="H59">
            <v>271.08966789258795</v>
          </cell>
          <cell r="I59">
            <v>306.64356111458301</v>
          </cell>
          <cell r="J59">
            <v>283.25210406179502</v>
          </cell>
          <cell r="K59">
            <v>360.00001709908202</v>
          </cell>
          <cell r="L59">
            <v>380.35627608003</v>
          </cell>
          <cell r="M59">
            <v>396.24791599299402</v>
          </cell>
          <cell r="N59">
            <v>306.04066494265504</v>
          </cell>
          <cell r="O59">
            <v>365.650811018274</v>
          </cell>
          <cell r="P59">
            <v>440.24465895698</v>
          </cell>
          <cell r="Q59">
            <v>524.93335826632801</v>
          </cell>
          <cell r="R59">
            <v>630.50717280462402</v>
          </cell>
          <cell r="S59">
            <v>706.40518444957297</v>
          </cell>
          <cell r="T59">
            <v>749.14332611896907</v>
          </cell>
          <cell r="U59">
            <v>717.62129654365208</v>
          </cell>
          <cell r="V59">
            <v>696.31194608007399</v>
          </cell>
          <cell r="W59">
            <v>712.00441497940005</v>
          </cell>
          <cell r="X59">
            <v>695.24523558100998</v>
          </cell>
          <cell r="Y59">
            <v>722.61249333864293</v>
          </cell>
          <cell r="Z59">
            <v>745.20920519219408</v>
          </cell>
          <cell r="AA59">
            <v>786.125387986654</v>
          </cell>
          <cell r="AB59">
            <v>817.56812209345696</v>
          </cell>
          <cell r="AC59">
            <v>870.26094516624494</v>
          </cell>
          <cell r="AD59">
            <v>788.35523075543858</v>
          </cell>
        </row>
        <row r="60">
          <cell r="B60" t="str">
            <v>Honduras</v>
          </cell>
          <cell r="C60">
            <v>2566.00012187846</v>
          </cell>
          <cell r="D60">
            <v>2819.5001339190599</v>
          </cell>
          <cell r="E60">
            <v>2903.5001379088499</v>
          </cell>
          <cell r="F60">
            <v>3077.0001461496499</v>
          </cell>
          <cell r="G60">
            <v>3319.00015764404</v>
          </cell>
          <cell r="H60">
            <v>3639.5001728669699</v>
          </cell>
          <cell r="I60">
            <v>3808.5001808940401</v>
          </cell>
          <cell r="J60">
            <v>4152.5001972331602</v>
          </cell>
          <cell r="K60">
            <v>4625.5002196994501</v>
          </cell>
          <cell r="L60">
            <v>5167.00024541932</v>
          </cell>
          <cell r="M60">
            <v>3048.8938254797299</v>
          </cell>
          <cell r="N60">
            <v>3068.4640955874702</v>
          </cell>
          <cell r="O60">
            <v>3419.4772370659302</v>
          </cell>
          <cell r="P60">
            <v>3505.9428132223702</v>
          </cell>
          <cell r="Q60">
            <v>3432.3740898546998</v>
          </cell>
          <cell r="R60">
            <v>3912.7533806645397</v>
          </cell>
          <cell r="S60">
            <v>4035.4574894279399</v>
          </cell>
          <cell r="T60">
            <v>4662.0637034432402</v>
          </cell>
          <cell r="U60">
            <v>5201.8957483383992</v>
          </cell>
          <cell r="V60">
            <v>5374.4164281535996</v>
          </cell>
          <cell r="W60">
            <v>5954.4084573539694</v>
          </cell>
          <cell r="X60">
            <v>6321.3601527585697</v>
          </cell>
          <cell r="Y60">
            <v>6502.2163360779005</v>
          </cell>
          <cell r="Z60">
            <v>6859.6478236890407</v>
          </cell>
          <cell r="AA60">
            <v>7454.2065909694302</v>
          </cell>
          <cell r="AB60">
            <v>8294.2416961484087</v>
          </cell>
          <cell r="AC60">
            <v>8981.2811143737399</v>
          </cell>
          <cell r="AD60">
            <v>7618.3187122517029</v>
          </cell>
        </row>
        <row r="61">
          <cell r="B61" t="str">
            <v>Indonesia</v>
          </cell>
          <cell r="C61">
            <v>95374.860725578706</v>
          </cell>
          <cell r="D61">
            <v>106470.288275278</v>
          </cell>
          <cell r="E61">
            <v>109304.642116984</v>
          </cell>
          <cell r="F61">
            <v>99075.113807504196</v>
          </cell>
          <cell r="G61">
            <v>101456.311425851</v>
          </cell>
          <cell r="H61">
            <v>101139.439662769</v>
          </cell>
          <cell r="I61">
            <v>92728.213808808199</v>
          </cell>
          <cell r="J61">
            <v>87864.590688923592</v>
          </cell>
          <cell r="K61">
            <v>97550.800014977794</v>
          </cell>
          <cell r="L61">
            <v>111466.94667139099</v>
          </cell>
          <cell r="M61">
            <v>125721.788776842</v>
          </cell>
          <cell r="N61">
            <v>140820.56549445202</v>
          </cell>
          <cell r="O61">
            <v>152848.47535085399</v>
          </cell>
          <cell r="P61">
            <v>174601.45521397199</v>
          </cell>
          <cell r="Q61">
            <v>195465.71177961401</v>
          </cell>
          <cell r="R61">
            <v>223361.00601827801</v>
          </cell>
          <cell r="S61">
            <v>250746.096587751</v>
          </cell>
          <cell r="T61">
            <v>238407.93155220101</v>
          </cell>
          <cell r="U61">
            <v>105469.472107405</v>
          </cell>
          <cell r="V61">
            <v>154705.026512474</v>
          </cell>
          <cell r="W61">
            <v>165520.62623866799</v>
          </cell>
          <cell r="X61">
            <v>160657.46776639501</v>
          </cell>
          <cell r="Y61">
            <v>195593.218417522</v>
          </cell>
          <cell r="Z61">
            <v>234834.039823511</v>
          </cell>
          <cell r="AA61">
            <v>257005.48064877201</v>
          </cell>
          <cell r="AB61">
            <v>286956.80086871603</v>
          </cell>
          <cell r="AC61">
            <v>364239.01340401103</v>
          </cell>
          <cell r="AD61">
            <v>267725.71063250641</v>
          </cell>
        </row>
        <row r="62">
          <cell r="B62" t="str">
            <v>Iran, Islamic Rep.</v>
          </cell>
          <cell r="C62">
            <v>93772.160914125707</v>
          </cell>
          <cell r="D62">
            <v>106589.08483396099</v>
          </cell>
          <cell r="E62">
            <v>133393.175216081</v>
          </cell>
          <cell r="F62">
            <v>162432.193372265</v>
          </cell>
          <cell r="G62">
            <v>168411.102972008</v>
          </cell>
          <cell r="H62">
            <v>79863.967860706689</v>
          </cell>
          <cell r="I62">
            <v>83336.090158046005</v>
          </cell>
          <cell r="J62">
            <v>95985.558685810509</v>
          </cell>
          <cell r="K62">
            <v>84167.368919201705</v>
          </cell>
          <cell r="L62">
            <v>81218.629430113389</v>
          </cell>
          <cell r="M62">
            <v>84973.364637786799</v>
          </cell>
          <cell r="N62">
            <v>97361.328147536391</v>
          </cell>
          <cell r="O62">
            <v>114775.365255132</v>
          </cell>
          <cell r="P62">
            <v>85877.418058087496</v>
          </cell>
          <cell r="Q62">
            <v>67093.769937207602</v>
          </cell>
          <cell r="R62">
            <v>90838.371354381496</v>
          </cell>
          <cell r="S62">
            <v>110622.689810567</v>
          </cell>
          <cell r="T62">
            <v>106350.944426179</v>
          </cell>
          <cell r="U62">
            <v>97869.171866760895</v>
          </cell>
          <cell r="V62">
            <v>104656.042245759</v>
          </cell>
          <cell r="W62">
            <v>96440.162166962487</v>
          </cell>
          <cell r="X62">
            <v>115434.905035298</v>
          </cell>
          <cell r="Y62">
            <v>116420.834380498</v>
          </cell>
          <cell r="Z62">
            <v>133969.210335668</v>
          </cell>
          <cell r="AA62">
            <v>161260.58034178201</v>
          </cell>
          <cell r="AB62">
            <v>188479.39286505603</v>
          </cell>
          <cell r="AC62">
            <v>212491.67046417401</v>
          </cell>
          <cell r="AD62">
            <v>162524.3376774356</v>
          </cell>
        </row>
        <row r="63">
          <cell r="B63" t="str">
            <v>Jamaica</v>
          </cell>
          <cell r="C63">
            <v>2846.06563946708</v>
          </cell>
          <cell r="D63">
            <v>3126.37674925397</v>
          </cell>
          <cell r="E63">
            <v>3589.5900242571897</v>
          </cell>
          <cell r="F63">
            <v>3190.5314145897996</v>
          </cell>
          <cell r="G63">
            <v>2351.35827180157</v>
          </cell>
          <cell r="H63">
            <v>2211.6665961317999</v>
          </cell>
          <cell r="I63">
            <v>2628.9305864417697</v>
          </cell>
          <cell r="J63">
            <v>2964.9310190409301</v>
          </cell>
          <cell r="K63">
            <v>3533.6409131843798</v>
          </cell>
          <cell r="L63">
            <v>4097.1982575819002</v>
          </cell>
          <cell r="M63">
            <v>5174.8677737318994</v>
          </cell>
          <cell r="N63">
            <v>4857.5269152027804</v>
          </cell>
          <cell r="O63">
            <v>4055.2878298619098</v>
          </cell>
          <cell r="P63">
            <v>5580.3332716124396</v>
          </cell>
          <cell r="Q63">
            <v>6783.6218487394999</v>
          </cell>
          <cell r="R63">
            <v>5144.8068804838394</v>
          </cell>
          <cell r="S63">
            <v>6947.7068010118901</v>
          </cell>
          <cell r="T63">
            <v>7259.8716184435598</v>
          </cell>
          <cell r="U63">
            <v>7637.6532523364003</v>
          </cell>
          <cell r="V63">
            <v>7316.4581055782501</v>
          </cell>
          <cell r="W63">
            <v>7467.03250902134</v>
          </cell>
          <cell r="X63">
            <v>7894.1855580932997</v>
          </cell>
          <cell r="Y63">
            <v>8079.5750299930905</v>
          </cell>
          <cell r="Z63">
            <v>7814.4253178027393</v>
          </cell>
          <cell r="AA63">
            <v>8800.7973962571214</v>
          </cell>
          <cell r="AB63">
            <v>9397.6921655092301</v>
          </cell>
          <cell r="AC63">
            <v>10565.311718360099</v>
          </cell>
          <cell r="AD63">
            <v>8931.5603255844562</v>
          </cell>
        </row>
        <row r="64">
          <cell r="B64" t="str">
            <v>Jordan</v>
          </cell>
          <cell r="C64">
            <v>3907.7491474996</v>
          </cell>
          <cell r="D64">
            <v>4388.36716273404</v>
          </cell>
          <cell r="E64">
            <v>4683.7923784893401</v>
          </cell>
          <cell r="F64">
            <v>4921.7630110492801</v>
          </cell>
          <cell r="G64">
            <v>4971.8824500783894</v>
          </cell>
          <cell r="H64">
            <v>5001.1823899800002</v>
          </cell>
          <cell r="I64">
            <v>6404.0846304599199</v>
          </cell>
          <cell r="J64">
            <v>6750.8719633333403</v>
          </cell>
          <cell r="K64">
            <v>6324.2244780000001</v>
          </cell>
          <cell r="L64">
            <v>4252.4371312499998</v>
          </cell>
          <cell r="M64">
            <v>4160.5842432499994</v>
          </cell>
          <cell r="N64">
            <v>4345.062895</v>
          </cell>
          <cell r="O64">
            <v>5369.1789891955004</v>
          </cell>
          <cell r="P64">
            <v>5531.6199250700201</v>
          </cell>
          <cell r="Q64">
            <v>6197.3518191462608</v>
          </cell>
          <cell r="R64">
            <v>6730.5169998516403</v>
          </cell>
          <cell r="S64">
            <v>6928.3284319653694</v>
          </cell>
          <cell r="T64">
            <v>7246.2517891418893</v>
          </cell>
          <cell r="U64">
            <v>7912.2995740570195</v>
          </cell>
          <cell r="V64">
            <v>8149.1051316646799</v>
          </cell>
          <cell r="W64">
            <v>8460.5347732503506</v>
          </cell>
          <cell r="X64">
            <v>8975.296135040031</v>
          </cell>
          <cell r="Y64">
            <v>9582.4717910578202</v>
          </cell>
          <cell r="Z64">
            <v>10195.680843721</v>
          </cell>
          <cell r="AA64">
            <v>11398.2049604319</v>
          </cell>
          <cell r="AB64">
            <v>12712.128923185799</v>
          </cell>
          <cell r="AC64">
            <v>14317.6853930982</v>
          </cell>
          <cell r="AD64">
            <v>11641.234382298944</v>
          </cell>
        </row>
        <row r="65">
          <cell r="B65" t="str">
            <v>Kazakhstan</v>
          </cell>
          <cell r="O65">
            <v>2876.6832379719499</v>
          </cell>
          <cell r="P65">
            <v>5152.3322228944198</v>
          </cell>
          <cell r="Q65">
            <v>11649.283667621799</v>
          </cell>
          <cell r="R65">
            <v>16594.265145007601</v>
          </cell>
          <cell r="S65">
            <v>20893.305130601599</v>
          </cell>
          <cell r="T65">
            <v>22129.0503947291</v>
          </cell>
          <cell r="U65">
            <v>21623.049032476101</v>
          </cell>
          <cell r="V65">
            <v>16955.4953097748</v>
          </cell>
          <cell r="W65">
            <v>18275.168378075999</v>
          </cell>
          <cell r="X65">
            <v>22134.5875490135</v>
          </cell>
          <cell r="Y65">
            <v>24599.485702653103</v>
          </cell>
          <cell r="Z65">
            <v>30859.611046600003</v>
          </cell>
          <cell r="AA65">
            <v>43151.647002609599</v>
          </cell>
          <cell r="AB65">
            <v>57123.6717338952</v>
          </cell>
          <cell r="AC65">
            <v>77236.8942818621</v>
          </cell>
          <cell r="AD65">
            <v>46594.261953524001</v>
          </cell>
        </row>
        <row r="66">
          <cell r="B66" t="str">
            <v>Lesotho</v>
          </cell>
          <cell r="C66">
            <v>446.37897127044704</v>
          </cell>
          <cell r="D66">
            <v>453.86011574175501</v>
          </cell>
          <cell r="E66">
            <v>410.10102893881799</v>
          </cell>
          <cell r="F66">
            <v>435.32408383233701</v>
          </cell>
          <cell r="G66">
            <v>393.52829430782299</v>
          </cell>
          <cell r="H66">
            <v>305.45383696124202</v>
          </cell>
          <cell r="I66">
            <v>341.42588631313805</v>
          </cell>
          <cell r="J66">
            <v>465.58929693131103</v>
          </cell>
          <cell r="K66">
            <v>507.24881019166304</v>
          </cell>
          <cell r="L66">
            <v>541.31650289176605</v>
          </cell>
          <cell r="M66">
            <v>650.16440482237601</v>
          </cell>
          <cell r="N66">
            <v>715.49126788006697</v>
          </cell>
          <cell r="O66">
            <v>834.49561898471507</v>
          </cell>
          <cell r="P66">
            <v>820.60868003905591</v>
          </cell>
          <cell r="Q66">
            <v>856.87152179530699</v>
          </cell>
          <cell r="R66">
            <v>965.37774587382501</v>
          </cell>
          <cell r="S66">
            <v>941.14712664051808</v>
          </cell>
          <cell r="T66">
            <v>1011.0619171865101</v>
          </cell>
          <cell r="U66">
            <v>874.34400183755406</v>
          </cell>
          <cell r="V66">
            <v>919.017176494924</v>
          </cell>
          <cell r="W66">
            <v>827.64651061982795</v>
          </cell>
          <cell r="X66">
            <v>699.34435093207105</v>
          </cell>
          <cell r="Y66">
            <v>759.26993864490998</v>
          </cell>
          <cell r="Z66">
            <v>1118.0995792632</v>
          </cell>
          <cell r="AA66">
            <v>1391.5699960467</v>
          </cell>
          <cell r="AB66">
            <v>1491.4540505597101</v>
          </cell>
          <cell r="AC66">
            <v>1634.1684267727098</v>
          </cell>
          <cell r="AD66">
            <v>1278.9123982574461</v>
          </cell>
        </row>
        <row r="67">
          <cell r="B67" t="str">
            <v>Macedonia, FYR</v>
          </cell>
          <cell r="C67">
            <v>4059.5882397269502</v>
          </cell>
          <cell r="D67">
            <v>3999.8254617890798</v>
          </cell>
          <cell r="E67">
            <v>3474.1264069942004</v>
          </cell>
          <cell r="F67">
            <v>2568.9328268537797</v>
          </cell>
          <cell r="G67">
            <v>2460.5222002536098</v>
          </cell>
          <cell r="H67">
            <v>2487.2598342322699</v>
          </cell>
          <cell r="I67">
            <v>3456.7029385362803</v>
          </cell>
          <cell r="J67">
            <v>3961.2012375085201</v>
          </cell>
          <cell r="K67">
            <v>3535.8522055808298</v>
          </cell>
          <cell r="L67">
            <v>5694.3820076318398</v>
          </cell>
          <cell r="M67">
            <v>9156.4438508688309</v>
          </cell>
          <cell r="N67">
            <v>15600.2340048481</v>
          </cell>
          <cell r="O67">
            <v>2322.7825256555602</v>
          </cell>
          <cell r="P67">
            <v>2555.0900025025899</v>
          </cell>
          <cell r="Q67">
            <v>3386.5120940247098</v>
          </cell>
          <cell r="R67">
            <v>4316.3880414697405</v>
          </cell>
          <cell r="S67">
            <v>4420.42817567354</v>
          </cell>
          <cell r="T67">
            <v>3734.5628562146799</v>
          </cell>
          <cell r="U67">
            <v>3583.4143472767801</v>
          </cell>
          <cell r="V67">
            <v>3674.8646075080196</v>
          </cell>
          <cell r="W67">
            <v>3582.8011641083299</v>
          </cell>
          <cell r="X67">
            <v>3437.1372402072402</v>
          </cell>
          <cell r="Y67">
            <v>3769.1692992190801</v>
          </cell>
          <cell r="Z67">
            <v>4630.9662653420492</v>
          </cell>
          <cell r="AA67">
            <v>5376.6914969640802</v>
          </cell>
          <cell r="AB67">
            <v>5775.1746962975103</v>
          </cell>
          <cell r="AC67">
            <v>6248.0252209792807</v>
          </cell>
          <cell r="AD67">
            <v>5160.0053957604005</v>
          </cell>
        </row>
        <row r="68">
          <cell r="B68" t="str">
            <v>Maldives</v>
          </cell>
          <cell r="C68">
            <v>58.3162521113968</v>
          </cell>
          <cell r="D68">
            <v>68.302406917073398</v>
          </cell>
          <cell r="E68">
            <v>81.056340765335889</v>
          </cell>
          <cell r="F68">
            <v>88.0018278648066</v>
          </cell>
          <cell r="G68">
            <v>105.11678333934699</v>
          </cell>
          <cell r="H68">
            <v>124.75095558922401</v>
          </cell>
          <cell r="I68">
            <v>146.702167247261</v>
          </cell>
          <cell r="J68">
            <v>138.66231808473</v>
          </cell>
          <cell r="K68">
            <v>165.942861141663</v>
          </cell>
          <cell r="L68">
            <v>187.29963346663001</v>
          </cell>
          <cell r="M68">
            <v>215.043969849246</v>
          </cell>
          <cell r="N68">
            <v>244.39676192333999</v>
          </cell>
          <cell r="O68">
            <v>284.87491957764098</v>
          </cell>
          <cell r="P68">
            <v>322.41783716197097</v>
          </cell>
          <cell r="Q68">
            <v>356.01339570854003</v>
          </cell>
          <cell r="R68">
            <v>398.98533984706904</v>
          </cell>
          <cell r="S68">
            <v>450.38282535898298</v>
          </cell>
          <cell r="T68">
            <v>508.22360345633098</v>
          </cell>
          <cell r="U68">
            <v>540.096399872147</v>
          </cell>
          <cell r="V68">
            <v>589.23975680161595</v>
          </cell>
          <cell r="W68">
            <v>624.33401074556105</v>
          </cell>
          <cell r="X68">
            <v>624.96425125421297</v>
          </cell>
          <cell r="Y68">
            <v>640.703125</v>
          </cell>
          <cell r="Z68">
            <v>692.4375</v>
          </cell>
          <cell r="AA68">
            <v>806.12180471185104</v>
          </cell>
          <cell r="AB68">
            <v>795.25121440290604</v>
          </cell>
          <cell r="AC68">
            <v>987.91667919277302</v>
          </cell>
          <cell r="AD68">
            <v>784.48606466150591</v>
          </cell>
        </row>
        <row r="69">
          <cell r="B69" t="str">
            <v>Moldova</v>
          </cell>
          <cell r="O69">
            <v>863.55862157756701</v>
          </cell>
          <cell r="P69">
            <v>1110.3658633438499</v>
          </cell>
          <cell r="Q69">
            <v>1158.1906658372002</v>
          </cell>
          <cell r="R69">
            <v>1439.97622222222</v>
          </cell>
          <cell r="S69">
            <v>1695.2463043478301</v>
          </cell>
          <cell r="T69">
            <v>1930.1196969697</v>
          </cell>
          <cell r="U69">
            <v>1695.4886617100399</v>
          </cell>
          <cell r="V69">
            <v>1171.2503802281399</v>
          </cell>
          <cell r="W69">
            <v>1288.8173773129502</v>
          </cell>
          <cell r="X69">
            <v>1480.3418803418799</v>
          </cell>
          <cell r="Y69">
            <v>1661.82863036912</v>
          </cell>
          <cell r="Z69">
            <v>1980.5594099698501</v>
          </cell>
          <cell r="AA69">
            <v>2597.9328532826398</v>
          </cell>
          <cell r="AB69">
            <v>2988.33250989613</v>
          </cell>
          <cell r="AC69">
            <v>3242.0754127467003</v>
          </cell>
          <cell r="AD69">
            <v>2494.1457632528882</v>
          </cell>
        </row>
        <row r="70">
          <cell r="B70" t="str">
            <v>Morocco</v>
          </cell>
          <cell r="C70">
            <v>18820.5890564691</v>
          </cell>
          <cell r="D70">
            <v>15280.3128506989</v>
          </cell>
          <cell r="E70">
            <v>15423.766905963101</v>
          </cell>
          <cell r="F70">
            <v>13941.526101875599</v>
          </cell>
          <cell r="G70">
            <v>12751.200301000701</v>
          </cell>
          <cell r="H70">
            <v>12870.2603890633</v>
          </cell>
          <cell r="I70">
            <v>16994.4831198215</v>
          </cell>
          <cell r="J70">
            <v>18745.958259880703</v>
          </cell>
          <cell r="K70">
            <v>22198.7955054509</v>
          </cell>
          <cell r="L70">
            <v>22847.726815899598</v>
          </cell>
          <cell r="M70">
            <v>25820.235981844198</v>
          </cell>
          <cell r="N70">
            <v>27836.5598313913</v>
          </cell>
          <cell r="O70">
            <v>28450.920164560899</v>
          </cell>
          <cell r="P70">
            <v>26801.892126425097</v>
          </cell>
          <cell r="Q70">
            <v>30352.097180017001</v>
          </cell>
          <cell r="R70">
            <v>32985.271776745401</v>
          </cell>
          <cell r="S70">
            <v>36638.853754513701</v>
          </cell>
          <cell r="T70">
            <v>33414.383940279899</v>
          </cell>
          <cell r="U70">
            <v>35817.410029883002</v>
          </cell>
          <cell r="V70">
            <v>35248.778548244802</v>
          </cell>
          <cell r="W70">
            <v>33335.180542993905</v>
          </cell>
          <cell r="X70">
            <v>33901.2074254787</v>
          </cell>
          <cell r="Y70">
            <v>36093.085926866901</v>
          </cell>
          <cell r="Z70">
            <v>43813.286495387896</v>
          </cell>
          <cell r="AA70">
            <v>50030.656986436297</v>
          </cell>
          <cell r="AB70">
            <v>51621.011824580004</v>
          </cell>
          <cell r="AC70">
            <v>57407.335120846707</v>
          </cell>
          <cell r="AD70">
            <v>47793.075270823567</v>
          </cell>
        </row>
        <row r="71">
          <cell r="B71" t="str">
            <v>Nicaragua</v>
          </cell>
          <cell r="C71">
            <v>1410.1925100266799</v>
          </cell>
          <cell r="D71">
            <v>1659.97131501799</v>
          </cell>
          <cell r="E71">
            <v>1922.1578694936402</v>
          </cell>
          <cell r="F71">
            <v>2232.00835619497</v>
          </cell>
          <cell r="G71">
            <v>3053.07838546935</v>
          </cell>
          <cell r="H71">
            <v>2966.93980439389</v>
          </cell>
          <cell r="I71">
            <v>4464.8804076986999</v>
          </cell>
          <cell r="J71">
            <v>2624.21712378036</v>
          </cell>
          <cell r="K71">
            <v>1154.2326958247299</v>
          </cell>
          <cell r="L71">
            <v>1602.65013391761</v>
          </cell>
          <cell r="M71">
            <v>399.676288</v>
          </cell>
          <cell r="N71">
            <v>2831.4303901651701</v>
          </cell>
          <cell r="O71">
            <v>2997.5721599999997</v>
          </cell>
          <cell r="P71">
            <v>2868.4901139891699</v>
          </cell>
          <cell r="Q71">
            <v>2938.7961528631099</v>
          </cell>
          <cell r="R71">
            <v>3184.82857728104</v>
          </cell>
          <cell r="S71">
            <v>3316.6657744797103</v>
          </cell>
          <cell r="T71">
            <v>3384.1830695655499</v>
          </cell>
          <cell r="U71">
            <v>3569.2553741312499</v>
          </cell>
          <cell r="V71">
            <v>3739.8588662183602</v>
          </cell>
          <cell r="W71">
            <v>3938.66360761039</v>
          </cell>
          <cell r="X71">
            <v>4102.2928982043695</v>
          </cell>
          <cell r="Y71">
            <v>4024.7143231770001</v>
          </cell>
          <cell r="Z71">
            <v>4099.8217899406009</v>
          </cell>
          <cell r="AA71">
            <v>4496.4174694474805</v>
          </cell>
          <cell r="AB71">
            <v>4910.0661673043205</v>
          </cell>
          <cell r="AC71">
            <v>5368.8644588977695</v>
          </cell>
          <cell r="AD71">
            <v>4579.9768417534342</v>
          </cell>
        </row>
        <row r="72">
          <cell r="B72" t="str">
            <v>Paraguay</v>
          </cell>
          <cell r="C72">
            <v>4094.8104881574504</v>
          </cell>
          <cell r="D72">
            <v>5219.5168101229892</v>
          </cell>
          <cell r="E72">
            <v>5469.6285740352896</v>
          </cell>
          <cell r="F72">
            <v>6068.7710411369499</v>
          </cell>
          <cell r="G72">
            <v>4931.25418588707</v>
          </cell>
          <cell r="H72">
            <v>4214.4558628634004</v>
          </cell>
          <cell r="I72">
            <v>5032.4016041720906</v>
          </cell>
          <cell r="J72">
            <v>4216.1858761208896</v>
          </cell>
          <cell r="K72">
            <v>5584.01985414507</v>
          </cell>
          <cell r="L72">
            <v>4045.8415216301996</v>
          </cell>
          <cell r="M72">
            <v>5264.5877726041199</v>
          </cell>
          <cell r="N72">
            <v>5839.5380920542402</v>
          </cell>
          <cell r="O72">
            <v>6038.8406578268296</v>
          </cell>
          <cell r="P72">
            <v>6285.1795794405898</v>
          </cell>
          <cell r="Q72">
            <v>6940.6889242965099</v>
          </cell>
          <cell r="R72">
            <v>8065.8105934793693</v>
          </cell>
          <cell r="S72">
            <v>8753.585599474909</v>
          </cell>
          <cell r="T72">
            <v>8872.0956503971702</v>
          </cell>
          <cell r="U72">
            <v>7915.1335527007896</v>
          </cell>
          <cell r="V72">
            <v>7300.6945653190696</v>
          </cell>
          <cell r="W72">
            <v>7095.1485846385694</v>
          </cell>
          <cell r="X72">
            <v>6445.7641699118794</v>
          </cell>
          <cell r="Y72">
            <v>5091.4980443231498</v>
          </cell>
          <cell r="Z72">
            <v>5551.7994373002693</v>
          </cell>
          <cell r="AA72">
            <v>6949.7343104476295</v>
          </cell>
          <cell r="AB72">
            <v>7473.2999886692905</v>
          </cell>
          <cell r="AC72">
            <v>8772.7073425747913</v>
          </cell>
          <cell r="AD72">
            <v>6767.8078246630266</v>
          </cell>
        </row>
        <row r="73">
          <cell r="B73" t="str">
            <v>Peru</v>
          </cell>
          <cell r="C73">
            <v>20652.923199185501</v>
          </cell>
          <cell r="D73">
            <v>24957.3826080742</v>
          </cell>
          <cell r="E73">
            <v>24814.716544137798</v>
          </cell>
          <cell r="F73">
            <v>19295.081799363503</v>
          </cell>
          <cell r="G73">
            <v>19888.084926878</v>
          </cell>
          <cell r="H73">
            <v>17209.102181936898</v>
          </cell>
          <cell r="I73">
            <v>25819.143762238</v>
          </cell>
          <cell r="J73">
            <v>42636.584113948302</v>
          </cell>
          <cell r="K73">
            <v>33733.605545923703</v>
          </cell>
          <cell r="L73">
            <v>41632.441798971595</v>
          </cell>
          <cell r="M73">
            <v>28975.081664840298</v>
          </cell>
          <cell r="N73">
            <v>34544.983818770197</v>
          </cell>
          <cell r="O73">
            <v>35890.618762475096</v>
          </cell>
          <cell r="P73">
            <v>34805.025125628097</v>
          </cell>
          <cell r="Q73">
            <v>44858.885096700804</v>
          </cell>
          <cell r="R73">
            <v>53606.901366826794</v>
          </cell>
          <cell r="S73">
            <v>55837.718940936902</v>
          </cell>
          <cell r="T73">
            <v>59092.591434823495</v>
          </cell>
          <cell r="U73">
            <v>56751.5358361775</v>
          </cell>
          <cell r="V73">
            <v>51553.300492610899</v>
          </cell>
          <cell r="W73">
            <v>53322.797803771798</v>
          </cell>
          <cell r="X73">
            <v>53933.070454653396</v>
          </cell>
          <cell r="Y73">
            <v>57040.168672415399</v>
          </cell>
          <cell r="Z73">
            <v>61489.773083279404</v>
          </cell>
          <cell r="AA73">
            <v>69662.717888351806</v>
          </cell>
          <cell r="AB73">
            <v>79393.789355218003</v>
          </cell>
          <cell r="AC73">
            <v>93267.836372040503</v>
          </cell>
          <cell r="AD73">
            <v>72170.857074261032</v>
          </cell>
        </row>
        <row r="74">
          <cell r="B74" t="str">
            <v>Philippines</v>
          </cell>
          <cell r="C74">
            <v>32450.397797394602</v>
          </cell>
          <cell r="D74">
            <v>35646.643186325906</v>
          </cell>
          <cell r="E74">
            <v>37140.160181533094</v>
          </cell>
          <cell r="F74">
            <v>33212.130449289602</v>
          </cell>
          <cell r="G74">
            <v>31408.4797003563</v>
          </cell>
          <cell r="H74">
            <v>30734.266226003801</v>
          </cell>
          <cell r="I74">
            <v>29868.362280208501</v>
          </cell>
          <cell r="J74">
            <v>33195.970171150198</v>
          </cell>
          <cell r="K74">
            <v>37885.488952487198</v>
          </cell>
          <cell r="L74">
            <v>42647.186045591705</v>
          </cell>
          <cell r="M74">
            <v>44163.995206306798</v>
          </cell>
          <cell r="N74">
            <v>45321.216184367106</v>
          </cell>
          <cell r="O74">
            <v>52981.536176930196</v>
          </cell>
          <cell r="P74">
            <v>54368.2844268763</v>
          </cell>
          <cell r="Q74">
            <v>64084.4601244644</v>
          </cell>
          <cell r="R74">
            <v>75525.140810747602</v>
          </cell>
          <cell r="S74">
            <v>84371.353323564705</v>
          </cell>
          <cell r="T74">
            <v>83735.9847224603</v>
          </cell>
          <cell r="U74">
            <v>66596.375287992298</v>
          </cell>
          <cell r="V74">
            <v>76157.135492992791</v>
          </cell>
          <cell r="W74">
            <v>75912.111286481202</v>
          </cell>
          <cell r="X74">
            <v>71215.635978910694</v>
          </cell>
          <cell r="Y74">
            <v>76813.915317222898</v>
          </cell>
          <cell r="Z74">
            <v>79633.515773937703</v>
          </cell>
          <cell r="AA74">
            <v>86703.108944665903</v>
          </cell>
          <cell r="AB74">
            <v>98371.437488304102</v>
          </cell>
          <cell r="AC74">
            <v>116931.424877942</v>
          </cell>
          <cell r="AD74">
            <v>91690.680480414521</v>
          </cell>
        </row>
        <row r="75">
          <cell r="B75" t="str">
            <v>Samoa</v>
          </cell>
          <cell r="C75">
            <v>104.395084367546</v>
          </cell>
          <cell r="D75">
            <v>98.123931930852009</v>
          </cell>
          <cell r="E75">
            <v>100.63610552694401</v>
          </cell>
          <cell r="F75">
            <v>92.867212074256898</v>
          </cell>
          <cell r="G75">
            <v>91.133059004930502</v>
          </cell>
          <cell r="H75">
            <v>86.991730131885205</v>
          </cell>
          <cell r="I75">
            <v>92.432844390324306</v>
          </cell>
          <cell r="J75">
            <v>102.054244847316</v>
          </cell>
          <cell r="K75">
            <v>113.852705407713</v>
          </cell>
          <cell r="L75">
            <v>116.459365531522</v>
          </cell>
          <cell r="M75">
            <v>149.94790712214302</v>
          </cell>
          <cell r="N75">
            <v>145.234226898255</v>
          </cell>
          <cell r="O75">
            <v>158.87352754608699</v>
          </cell>
          <cell r="P75">
            <v>163.23648775331699</v>
          </cell>
          <cell r="Q75">
            <v>129.94830617221299</v>
          </cell>
          <cell r="R75">
            <v>199.13535945842102</v>
          </cell>
          <cell r="S75">
            <v>212.40199008855302</v>
          </cell>
          <cell r="T75">
            <v>230.60348589451701</v>
          </cell>
          <cell r="U75">
            <v>224.03965933712499</v>
          </cell>
          <cell r="V75">
            <v>218.24084915369298</v>
          </cell>
          <cell r="W75">
            <v>219.659628831286</v>
          </cell>
          <cell r="X75">
            <v>231.894341152826</v>
          </cell>
          <cell r="Y75">
            <v>255.61162794521204</v>
          </cell>
          <cell r="Z75">
            <v>283.75777745292601</v>
          </cell>
          <cell r="AA75">
            <v>308.88200224874703</v>
          </cell>
          <cell r="AB75">
            <v>339.93790434494099</v>
          </cell>
          <cell r="AC75">
            <v>364.627346511415</v>
          </cell>
          <cell r="AD75">
            <v>310.56333170064823</v>
          </cell>
        </row>
        <row r="76">
          <cell r="B76" t="str">
            <v>Serbia and Montenegro</v>
          </cell>
          <cell r="U76">
            <v>16092.646422187399</v>
          </cell>
          <cell r="V76">
            <v>11132.937106405199</v>
          </cell>
          <cell r="W76">
            <v>8963.3246050937996</v>
          </cell>
          <cell r="X76">
            <v>11758.5378582996</v>
          </cell>
          <cell r="Y76">
            <v>15831.4713297037</v>
          </cell>
          <cell r="Z76">
            <v>20339.6839185137</v>
          </cell>
          <cell r="AA76">
            <v>24517.897938345603</v>
          </cell>
          <cell r="AB76">
            <v>26231.5052555076</v>
          </cell>
          <cell r="AC76">
            <v>31588.8856472072</v>
          </cell>
          <cell r="AD76">
            <v>23701.888817855557</v>
          </cell>
        </row>
        <row r="77">
          <cell r="B77" t="str">
            <v>Sri Lanka</v>
          </cell>
          <cell r="C77">
            <v>4001.8749243982102</v>
          </cell>
          <cell r="D77">
            <v>4416.7619245557507</v>
          </cell>
          <cell r="E77">
            <v>4768.30674610801</v>
          </cell>
          <cell r="F77">
            <v>5147.3138382306197</v>
          </cell>
          <cell r="G77">
            <v>6033.5927791222402</v>
          </cell>
          <cell r="H77">
            <v>5968.4348365457499</v>
          </cell>
          <cell r="I77">
            <v>6396.1748065871807</v>
          </cell>
          <cell r="J77">
            <v>6660.5798123721506</v>
          </cell>
          <cell r="K77">
            <v>6961.5931423792499</v>
          </cell>
          <cell r="L77">
            <v>6987.8491968818498</v>
          </cell>
          <cell r="M77">
            <v>8031.9663862050202</v>
          </cell>
          <cell r="N77">
            <v>9000.0362568434794</v>
          </cell>
          <cell r="O77">
            <v>9703.0946534450213</v>
          </cell>
          <cell r="P77">
            <v>10338.2158923231</v>
          </cell>
          <cell r="Q77">
            <v>11718.756244922901</v>
          </cell>
          <cell r="R77">
            <v>13029.293546946401</v>
          </cell>
          <cell r="S77">
            <v>13897.3752464975</v>
          </cell>
          <cell r="T77">
            <v>15090.752790022099</v>
          </cell>
          <cell r="U77">
            <v>15794.9438468836</v>
          </cell>
          <cell r="V77">
            <v>15657.3505230023</v>
          </cell>
          <cell r="W77">
            <v>16331.862796130199</v>
          </cell>
          <cell r="X77">
            <v>15745.6875474923</v>
          </cell>
          <cell r="Y77">
            <v>16536.1786827412</v>
          </cell>
          <cell r="Z77">
            <v>18246.413703912498</v>
          </cell>
          <cell r="AA77">
            <v>20054.863182600697</v>
          </cell>
          <cell r="AB77">
            <v>23534.174584340399</v>
          </cell>
          <cell r="AC77">
            <v>26794.458818220603</v>
          </cell>
          <cell r="AD77">
            <v>21033.217794363081</v>
          </cell>
        </row>
        <row r="78">
          <cell r="B78" t="str">
            <v>Swaziland</v>
          </cell>
          <cell r="C78">
            <v>542.59356050008398</v>
          </cell>
          <cell r="D78">
            <v>575.60172129129194</v>
          </cell>
          <cell r="E78">
            <v>505.42916137110802</v>
          </cell>
          <cell r="F78">
            <v>521.11159742039808</v>
          </cell>
          <cell r="G78">
            <v>460.53582400109002</v>
          </cell>
          <cell r="H78">
            <v>367.41251512316296</v>
          </cell>
          <cell r="I78">
            <v>452.41100016447598</v>
          </cell>
          <cell r="J78">
            <v>584.47710699999902</v>
          </cell>
          <cell r="K78">
            <v>695.81683558333293</v>
          </cell>
          <cell r="L78">
            <v>698.54403450000098</v>
          </cell>
          <cell r="M78">
            <v>859.90589333333503</v>
          </cell>
          <cell r="N78">
            <v>910.19054933333496</v>
          </cell>
          <cell r="O78">
            <v>1002.5855825000001</v>
          </cell>
          <cell r="P78">
            <v>1062.7035319133299</v>
          </cell>
          <cell r="Q78">
            <v>1146.35789244433</v>
          </cell>
          <cell r="R78">
            <v>1364.6292424031701</v>
          </cell>
          <cell r="S78">
            <v>1331.30856868667</v>
          </cell>
          <cell r="T78">
            <v>1436.5149512083299</v>
          </cell>
          <cell r="U78">
            <v>1357.3296540941699</v>
          </cell>
          <cell r="V78">
            <v>1377.0982038449999</v>
          </cell>
          <cell r="W78">
            <v>1389.64428359264</v>
          </cell>
          <cell r="X78">
            <v>1260.7199730329799</v>
          </cell>
          <cell r="Y78">
            <v>1194.3136975229399</v>
          </cell>
          <cell r="Z78">
            <v>1906.5395851785302</v>
          </cell>
          <cell r="AA78">
            <v>2386.11451340331</v>
          </cell>
          <cell r="AB78">
            <v>2608.5939462446599</v>
          </cell>
          <cell r="AC78">
            <v>2636.9185294117597</v>
          </cell>
          <cell r="AD78">
            <v>2146.4960543522402</v>
          </cell>
        </row>
        <row r="79">
          <cell r="B79" t="str">
            <v>Syrian Arab Republic</v>
          </cell>
          <cell r="C79">
            <v>12979.747295258599</v>
          </cell>
          <cell r="D79">
            <v>16652.4056532129</v>
          </cell>
          <cell r="E79">
            <v>17414.684161229801</v>
          </cell>
          <cell r="F79">
            <v>18649.109983759099</v>
          </cell>
          <cell r="G79">
            <v>19170.992951336098</v>
          </cell>
          <cell r="H79">
            <v>21176.845429839301</v>
          </cell>
          <cell r="I79">
            <v>25428.245050647402</v>
          </cell>
          <cell r="J79">
            <v>32496.693103462101</v>
          </cell>
          <cell r="K79">
            <v>16537.511896600703</v>
          </cell>
          <cell r="L79">
            <v>9848.7514822554494</v>
          </cell>
          <cell r="M79">
            <v>12302.980284273301</v>
          </cell>
          <cell r="N79">
            <v>14156.4289463121</v>
          </cell>
          <cell r="O79">
            <v>13682.9135380997</v>
          </cell>
          <cell r="P79">
            <v>13643.6337654856</v>
          </cell>
          <cell r="Q79">
            <v>15152.5289153177</v>
          </cell>
          <cell r="R79">
            <v>16644.967700249799</v>
          </cell>
          <cell r="S79">
            <v>17834.532448809798</v>
          </cell>
          <cell r="T79">
            <v>16645.774736243802</v>
          </cell>
          <cell r="U79">
            <v>16184.052650614198</v>
          </cell>
          <cell r="V79">
            <v>16834.3662531386</v>
          </cell>
          <cell r="W79">
            <v>19860.650879566801</v>
          </cell>
          <cell r="X79">
            <v>21017.0706166583</v>
          </cell>
          <cell r="Y79">
            <v>22780.284028495</v>
          </cell>
          <cell r="Z79">
            <v>22718.637462376802</v>
          </cell>
          <cell r="AA79">
            <v>24702.503347452101</v>
          </cell>
          <cell r="AB79">
            <v>27369.068488986901</v>
          </cell>
          <cell r="AC79">
            <v>31504.5703753118</v>
          </cell>
          <cell r="AD79">
            <v>25815.012740524522</v>
          </cell>
        </row>
        <row r="80">
          <cell r="B80" t="str">
            <v>Thailand</v>
          </cell>
          <cell r="C80">
            <v>32353.3771543373</v>
          </cell>
          <cell r="D80">
            <v>34847.911285808303</v>
          </cell>
          <cell r="E80">
            <v>36590.963430993099</v>
          </cell>
          <cell r="F80">
            <v>40043.106342157203</v>
          </cell>
          <cell r="G80">
            <v>41798.734553983202</v>
          </cell>
          <cell r="H80">
            <v>38900.399729253404</v>
          </cell>
          <cell r="I80">
            <v>43096.5809294145</v>
          </cell>
          <cell r="J80">
            <v>50535.045891151494</v>
          </cell>
          <cell r="K80">
            <v>61666.953289263998</v>
          </cell>
          <cell r="L80">
            <v>72251.187621751102</v>
          </cell>
          <cell r="M80">
            <v>85640.026515762394</v>
          </cell>
          <cell r="N80">
            <v>96187.556037250208</v>
          </cell>
          <cell r="O80">
            <v>109426.058327319</v>
          </cell>
          <cell r="P80">
            <v>121795.521009697</v>
          </cell>
          <cell r="Q80">
            <v>144307.79324055702</v>
          </cell>
          <cell r="R80">
            <v>168018.56224982298</v>
          </cell>
          <cell r="S80">
            <v>181947.62666986798</v>
          </cell>
          <cell r="T80">
            <v>150891.45305781698</v>
          </cell>
          <cell r="U80">
            <v>111859.65943040099</v>
          </cell>
          <cell r="V80">
            <v>122629.745730968</v>
          </cell>
          <cell r="W80">
            <v>122725.247705559</v>
          </cell>
          <cell r="X80">
            <v>115536.405150354</v>
          </cell>
          <cell r="Y80">
            <v>126876.918690024</v>
          </cell>
          <cell r="Z80">
            <v>142640.054927991</v>
          </cell>
          <cell r="AA80">
            <v>161349.01430734497</v>
          </cell>
          <cell r="AB80">
            <v>176221.70697327799</v>
          </cell>
          <cell r="AC80">
            <v>206257.91974656802</v>
          </cell>
          <cell r="AD80">
            <v>162669.12292904119</v>
          </cell>
        </row>
        <row r="81">
          <cell r="B81" t="str">
            <v>Tonga</v>
          </cell>
          <cell r="C81">
            <v>56.081433643043802</v>
          </cell>
          <cell r="D81">
            <v>62.258808076529199</v>
          </cell>
          <cell r="E81">
            <v>62.0529999466603</v>
          </cell>
          <cell r="F81">
            <v>60.8759487568325</v>
          </cell>
          <cell r="G81">
            <v>64.212159437341001</v>
          </cell>
          <cell r="H81">
            <v>60.036476190785201</v>
          </cell>
          <cell r="I81">
            <v>71.350298398943892</v>
          </cell>
          <cell r="J81">
            <v>77.341602366520405</v>
          </cell>
          <cell r="K81">
            <v>90.926056077810998</v>
          </cell>
          <cell r="L81">
            <v>110.070557476212</v>
          </cell>
          <cell r="M81">
            <v>113.04216441169899</v>
          </cell>
          <cell r="N81">
            <v>135.03280151365598</v>
          </cell>
          <cell r="O81">
            <v>140.23271724340199</v>
          </cell>
          <cell r="P81">
            <v>144.90605348845301</v>
          </cell>
          <cell r="Q81">
            <v>149.417131216933</v>
          </cell>
          <cell r="R81">
            <v>160.81118930562198</v>
          </cell>
          <cell r="S81">
            <v>174.58493600067303</v>
          </cell>
          <cell r="T81">
            <v>172.976111525091</v>
          </cell>
          <cell r="U81">
            <v>167.164185898206</v>
          </cell>
          <cell r="V81">
            <v>155.10148508825799</v>
          </cell>
          <cell r="W81">
            <v>158.134356848495</v>
          </cell>
          <cell r="X81">
            <v>141.624185576787</v>
          </cell>
          <cell r="Y81">
            <v>142.57777543874701</v>
          </cell>
          <cell r="Z81">
            <v>159.202692228388</v>
          </cell>
          <cell r="AA81">
            <v>182.07801571490799</v>
          </cell>
          <cell r="AB81">
            <v>215.388457520749</v>
          </cell>
          <cell r="AC81">
            <v>224.05545362330801</v>
          </cell>
          <cell r="AD81">
            <v>184.66047890522</v>
          </cell>
        </row>
        <row r="82">
          <cell r="B82" t="str">
            <v>Tunisia</v>
          </cell>
          <cell r="C82">
            <v>8741.9751357860696</v>
          </cell>
          <cell r="D82">
            <v>8428.513245085931</v>
          </cell>
          <cell r="E82">
            <v>8133.4016737237498</v>
          </cell>
          <cell r="F82">
            <v>8350.1774849304402</v>
          </cell>
          <cell r="G82">
            <v>8254.8923766962289</v>
          </cell>
          <cell r="H82">
            <v>8410.0663922611311</v>
          </cell>
          <cell r="I82">
            <v>9018.1359897143284</v>
          </cell>
          <cell r="J82">
            <v>9696.2714228153891</v>
          </cell>
          <cell r="K82">
            <v>10096.2927855044</v>
          </cell>
          <cell r="L82">
            <v>10101.970240993</v>
          </cell>
          <cell r="M82">
            <v>12314.357281111199</v>
          </cell>
          <cell r="N82">
            <v>13009.7339390007</v>
          </cell>
          <cell r="O82">
            <v>18272.274988692898</v>
          </cell>
          <cell r="P82">
            <v>14608.946896482999</v>
          </cell>
          <cell r="Q82">
            <v>15632.4634242784</v>
          </cell>
          <cell r="R82">
            <v>18028.9701839712</v>
          </cell>
          <cell r="S82">
            <v>19587.322786110501</v>
          </cell>
          <cell r="T82">
            <v>18897.006962654799</v>
          </cell>
          <cell r="U82">
            <v>19835.326182521498</v>
          </cell>
          <cell r="V82">
            <v>20760.350050488101</v>
          </cell>
          <cell r="W82">
            <v>19455.599300087499</v>
          </cell>
          <cell r="X82">
            <v>19988.3227914089</v>
          </cell>
          <cell r="Y82">
            <v>21053.948232204901</v>
          </cell>
          <cell r="Z82">
            <v>25000.2651747891</v>
          </cell>
          <cell r="AA82">
            <v>28129.265355279</v>
          </cell>
          <cell r="AB82">
            <v>28958.917835671302</v>
          </cell>
          <cell r="AC82">
            <v>30619.9018385823</v>
          </cell>
          <cell r="AD82">
            <v>26752.459687305323</v>
          </cell>
        </row>
        <row r="83">
          <cell r="B83" t="str">
            <v>Turkmenistan</v>
          </cell>
          <cell r="O83">
            <v>950.61996705965998</v>
          </cell>
          <cell r="P83">
            <v>5362.7779198428898</v>
          </cell>
          <cell r="Q83">
            <v>3633.3333333333303</v>
          </cell>
          <cell r="R83">
            <v>5873.8738738738703</v>
          </cell>
          <cell r="S83">
            <v>2379.2817679558002</v>
          </cell>
          <cell r="T83">
            <v>2681.14252098309</v>
          </cell>
          <cell r="U83">
            <v>2861.8819051946903</v>
          </cell>
          <cell r="V83">
            <v>3857.1153846153798</v>
          </cell>
          <cell r="W83">
            <v>5022.1153846153802</v>
          </cell>
          <cell r="X83">
            <v>6933.4615384615399</v>
          </cell>
          <cell r="Y83">
            <v>8700</v>
          </cell>
          <cell r="Z83">
            <v>11424.2307692308</v>
          </cell>
          <cell r="AA83">
            <v>14195.5769230769</v>
          </cell>
          <cell r="AB83">
            <v>17174.4230769231</v>
          </cell>
          <cell r="AC83">
            <v>21845.8661538462</v>
          </cell>
          <cell r="AD83">
            <v>14668.0193846154</v>
          </cell>
        </row>
        <row r="84">
          <cell r="B84" t="str">
            <v>Ukraine</v>
          </cell>
          <cell r="O84">
            <v>20784.329458197899</v>
          </cell>
          <cell r="P84">
            <v>29654.6</v>
          </cell>
          <cell r="Q84">
            <v>36477.848484848502</v>
          </cell>
          <cell r="R84">
            <v>37023.036492887695</v>
          </cell>
          <cell r="S84">
            <v>44596.897020197299</v>
          </cell>
          <cell r="T84">
            <v>50149.053130237102</v>
          </cell>
          <cell r="U84">
            <v>41891.7925683953</v>
          </cell>
          <cell r="V84">
            <v>31568.732082139701</v>
          </cell>
          <cell r="W84">
            <v>31261.718319179403</v>
          </cell>
          <cell r="X84">
            <v>38008.637057443899</v>
          </cell>
          <cell r="Y84">
            <v>42392.896031239405</v>
          </cell>
          <cell r="Z84">
            <v>50132.953288202996</v>
          </cell>
          <cell r="AA84">
            <v>64883.060725700307</v>
          </cell>
          <cell r="AB84">
            <v>86044.373185710996</v>
          </cell>
          <cell r="AC84">
            <v>106072.018742952</v>
          </cell>
          <cell r="AD84">
            <v>69905.060394761153</v>
          </cell>
        </row>
        <row r="85">
          <cell r="B85" t="str">
            <v>Vanuatu</v>
          </cell>
          <cell r="C85">
            <v>108.13839840647501</v>
          </cell>
          <cell r="D85">
            <v>101.524571603204</v>
          </cell>
          <cell r="E85">
            <v>102.166268610503</v>
          </cell>
          <cell r="F85">
            <v>104.747876605656</v>
          </cell>
          <cell r="G85">
            <v>127.51071592506399</v>
          </cell>
          <cell r="H85">
            <v>121.22114051756499</v>
          </cell>
          <cell r="I85">
            <v>117.73876877273</v>
          </cell>
          <cell r="J85">
            <v>125.13016410906199</v>
          </cell>
          <cell r="K85">
            <v>147.36055996893899</v>
          </cell>
          <cell r="L85">
            <v>144.63702190039299</v>
          </cell>
          <cell r="M85">
            <v>156.799456988896</v>
          </cell>
          <cell r="N85">
            <v>186.93491340366299</v>
          </cell>
          <cell r="O85">
            <v>195.15825652670802</v>
          </cell>
          <cell r="P85">
            <v>200.96507507113</v>
          </cell>
          <cell r="Q85">
            <v>219.89400512584501</v>
          </cell>
          <cell r="R85">
            <v>233.80170784097402</v>
          </cell>
          <cell r="S85">
            <v>245.28737999499899</v>
          </cell>
          <cell r="T85">
            <v>255.88607466673301</v>
          </cell>
          <cell r="U85">
            <v>254.26182115379498</v>
          </cell>
          <cell r="V85">
            <v>251.008022358582</v>
          </cell>
          <cell r="W85">
            <v>244.557174237477</v>
          </cell>
          <cell r="X85">
            <v>234.96258064516101</v>
          </cell>
          <cell r="Y85">
            <v>229.557346232594</v>
          </cell>
          <cell r="Z85">
            <v>279.75475185334096</v>
          </cell>
          <cell r="AA85">
            <v>329.73432328473001</v>
          </cell>
          <cell r="AB85">
            <v>367.74857927457299</v>
          </cell>
          <cell r="AC85">
            <v>387.20681505801804</v>
          </cell>
          <cell r="AD85">
            <v>318.8003631406512</v>
          </cell>
        </row>
        <row r="86">
          <cell r="B86" t="str">
            <v>Bangladesh</v>
          </cell>
          <cell r="C86">
            <v>19506.6236657095</v>
          </cell>
          <cell r="D86">
            <v>19010.611086947702</v>
          </cell>
          <cell r="E86">
            <v>17407.814039653102</v>
          </cell>
          <cell r="F86">
            <v>18242.524758728399</v>
          </cell>
          <cell r="G86">
            <v>20740.982947812998</v>
          </cell>
          <cell r="H86">
            <v>21336.889178892001</v>
          </cell>
          <cell r="I86">
            <v>22369.955503520599</v>
          </cell>
          <cell r="J86">
            <v>24679.2928341025</v>
          </cell>
          <cell r="K86">
            <v>26636.525957481703</v>
          </cell>
          <cell r="L86">
            <v>29344.375581034998</v>
          </cell>
          <cell r="M86">
            <v>30496.697769689799</v>
          </cell>
          <cell r="N86">
            <v>31432.307831736602</v>
          </cell>
          <cell r="O86">
            <v>31438.656200745801</v>
          </cell>
          <cell r="P86">
            <v>32954.242532477801</v>
          </cell>
          <cell r="Q86">
            <v>35801.746699714698</v>
          </cell>
          <cell r="R86">
            <v>39579.830190692803</v>
          </cell>
          <cell r="S86">
            <v>41515.9953934562</v>
          </cell>
          <cell r="T86">
            <v>43387.963050843297</v>
          </cell>
          <cell r="U86">
            <v>44757.2717871844</v>
          </cell>
          <cell r="V86">
            <v>46529.395706258903</v>
          </cell>
          <cell r="W86">
            <v>47047.978264343896</v>
          </cell>
          <cell r="X86">
            <v>47193.949348942799</v>
          </cell>
          <cell r="Y86">
            <v>49559.589206744102</v>
          </cell>
          <cell r="Z86">
            <v>54475.732088920304</v>
          </cell>
          <cell r="AA86">
            <v>59120.203979013502</v>
          </cell>
          <cell r="AB86">
            <v>61280.335786846896</v>
          </cell>
          <cell r="AC86">
            <v>65215.707620883295</v>
          </cell>
          <cell r="AD86">
            <v>57930.313736481614</v>
          </cell>
        </row>
        <row r="87">
          <cell r="B87" t="str">
            <v>Bhutan</v>
          </cell>
          <cell r="C87">
            <v>130.81756289213001</v>
          </cell>
          <cell r="D87">
            <v>147.36560806073001</v>
          </cell>
          <cell r="E87">
            <v>154.92470857622899</v>
          </cell>
          <cell r="F87">
            <v>173.99121062710398</v>
          </cell>
          <cell r="G87">
            <v>170.62858972434</v>
          </cell>
          <cell r="H87">
            <v>175.12301760184502</v>
          </cell>
          <cell r="I87">
            <v>207.260544707815</v>
          </cell>
          <cell r="J87">
            <v>249.331362894563</v>
          </cell>
          <cell r="K87">
            <v>269.25858818336803</v>
          </cell>
          <cell r="L87">
            <v>258.77434251620303</v>
          </cell>
          <cell r="M87">
            <v>278.59214827896898</v>
          </cell>
          <cell r="N87">
            <v>237.40063172217702</v>
          </cell>
          <cell r="O87">
            <v>238.904374520348</v>
          </cell>
          <cell r="P87">
            <v>224.68585707123202</v>
          </cell>
          <cell r="Q87">
            <v>263.99102503662903</v>
          </cell>
          <cell r="R87">
            <v>293.90967653154001</v>
          </cell>
          <cell r="S87">
            <v>320.90821330341402</v>
          </cell>
          <cell r="T87">
            <v>367.31793159334404</v>
          </cell>
          <cell r="U87">
            <v>411.930190153686</v>
          </cell>
          <cell r="V87">
            <v>430.31227987790601</v>
          </cell>
          <cell r="W87">
            <v>459.67318748754002</v>
          </cell>
          <cell r="X87">
            <v>492.73550334123701</v>
          </cell>
          <cell r="Y87">
            <v>544.57581414644301</v>
          </cell>
          <cell r="Z87">
            <v>610.66138118088895</v>
          </cell>
          <cell r="AA87">
            <v>708.61043822946499</v>
          </cell>
          <cell r="AB87">
            <v>827.50504371217198</v>
          </cell>
          <cell r="AC87">
            <v>982.59505186611295</v>
          </cell>
          <cell r="AD87">
            <v>734.78954582701635</v>
          </cell>
        </row>
        <row r="88">
          <cell r="B88" t="str">
            <v>Cambodia</v>
          </cell>
          <cell r="C88">
            <v>132.07156646737599</v>
          </cell>
          <cell r="D88">
            <v>132.07156646737599</v>
          </cell>
          <cell r="E88">
            <v>132.07156646737599</v>
          </cell>
          <cell r="F88">
            <v>150.31788358689599</v>
          </cell>
          <cell r="G88">
            <v>168.15368278384398</v>
          </cell>
          <cell r="H88">
            <v>186.72329322000598</v>
          </cell>
          <cell r="I88">
            <v>205.399814786684</v>
          </cell>
          <cell r="J88">
            <v>140.83283579729201</v>
          </cell>
          <cell r="K88">
            <v>276.09814875064797</v>
          </cell>
          <cell r="L88">
            <v>346.36041149684098</v>
          </cell>
          <cell r="M88">
            <v>899.37892469532903</v>
          </cell>
          <cell r="N88">
            <v>2010.8313608746</v>
          </cell>
          <cell r="O88">
            <v>2438.87413417168</v>
          </cell>
          <cell r="P88">
            <v>2426.5100109210002</v>
          </cell>
          <cell r="Q88">
            <v>2759.6434584722501</v>
          </cell>
          <cell r="R88">
            <v>3420.2097342208103</v>
          </cell>
          <cell r="S88">
            <v>3481.33481573581</v>
          </cell>
          <cell r="T88">
            <v>3386.6502820804099</v>
          </cell>
          <cell r="U88">
            <v>3105.1423826375203</v>
          </cell>
          <cell r="V88">
            <v>3515.8585766739702</v>
          </cell>
          <cell r="W88">
            <v>3655.1737309710002</v>
          </cell>
          <cell r="X88">
            <v>3970.0954685644997</v>
          </cell>
          <cell r="Y88">
            <v>4280.2654613840505</v>
          </cell>
          <cell r="Z88">
            <v>4585.4547241277905</v>
          </cell>
          <cell r="AA88">
            <v>5306.6143838678199</v>
          </cell>
          <cell r="AB88">
            <v>6232.6122885423702</v>
          </cell>
          <cell r="AC88">
            <v>7095.5011387730001</v>
          </cell>
          <cell r="AD88">
            <v>5500.0895993390059</v>
          </cell>
        </row>
        <row r="89">
          <cell r="B89" t="str">
            <v>Haiti</v>
          </cell>
          <cell r="C89">
            <v>1545.69152069543</v>
          </cell>
          <cell r="D89">
            <v>1701.6007582662201</v>
          </cell>
          <cell r="E89">
            <v>1769.76871712046</v>
          </cell>
          <cell r="F89">
            <v>1899.5432751903002</v>
          </cell>
          <cell r="G89">
            <v>2104.8031359425199</v>
          </cell>
          <cell r="H89">
            <v>2337.24981439971</v>
          </cell>
          <cell r="I89">
            <v>2596.9136660300196</v>
          </cell>
          <cell r="J89">
            <v>1279.44755521208</v>
          </cell>
          <cell r="K89">
            <v>841.29079953644407</v>
          </cell>
          <cell r="L89">
            <v>777.69475533468596</v>
          </cell>
          <cell r="M89">
            <v>989.89374860943008</v>
          </cell>
          <cell r="N89">
            <v>887.78381066357906</v>
          </cell>
          <cell r="O89">
            <v>532.89567939250901</v>
          </cell>
          <cell r="P89">
            <v>610.28127251285503</v>
          </cell>
          <cell r="Q89">
            <v>1731.08914448735</v>
          </cell>
          <cell r="R89">
            <v>2541.5845415224098</v>
          </cell>
          <cell r="S89">
            <v>2864.2880279116303</v>
          </cell>
          <cell r="T89">
            <v>3115.5468148120403</v>
          </cell>
          <cell r="U89">
            <v>3639.2171083916101</v>
          </cell>
          <cell r="V89">
            <v>3972.33203671508</v>
          </cell>
          <cell r="W89">
            <v>3514.37354686354</v>
          </cell>
          <cell r="X89">
            <v>3415.56145108482</v>
          </cell>
          <cell r="Y89">
            <v>3096.6880896033003</v>
          </cell>
          <cell r="Z89">
            <v>2683.5022271529901</v>
          </cell>
          <cell r="AA89">
            <v>3531.0897332706199</v>
          </cell>
          <cell r="AB89">
            <v>3983.3790402534601</v>
          </cell>
          <cell r="AC89">
            <v>4472.8162302294095</v>
          </cell>
          <cell r="AD89">
            <v>3553.4950641019559</v>
          </cell>
        </row>
        <row r="90">
          <cell r="B90" t="str">
            <v>India</v>
          </cell>
          <cell r="C90">
            <v>176623.70515122599</v>
          </cell>
          <cell r="D90">
            <v>189022.144469975</v>
          </cell>
          <cell r="E90">
            <v>195434.35210445098</v>
          </cell>
          <cell r="F90">
            <v>211259.90997992802</v>
          </cell>
          <cell r="G90">
            <v>211999.73473306801</v>
          </cell>
          <cell r="H90">
            <v>219901.346556409</v>
          </cell>
          <cell r="I90">
            <v>242060.20694187502</v>
          </cell>
          <cell r="J90">
            <v>267136.02391344</v>
          </cell>
          <cell r="K90">
            <v>293120.57584301301</v>
          </cell>
          <cell r="L90">
            <v>291957.520055275</v>
          </cell>
          <cell r="M90">
            <v>315566.83495249198</v>
          </cell>
          <cell r="N90">
            <v>280078.85061209998</v>
          </cell>
          <cell r="O90">
            <v>281750.08054761903</v>
          </cell>
          <cell r="P90">
            <v>274825.70074513304</v>
          </cell>
          <cell r="Q90">
            <v>313010.58219942503</v>
          </cell>
          <cell r="R90">
            <v>355623.610712405</v>
          </cell>
          <cell r="S90">
            <v>376355.14644354902</v>
          </cell>
          <cell r="T90">
            <v>409979.59497994301</v>
          </cell>
          <cell r="U90">
            <v>412685.40864631301</v>
          </cell>
          <cell r="V90">
            <v>440759.93556099199</v>
          </cell>
          <cell r="W90">
            <v>461329.008544265</v>
          </cell>
          <cell r="X90">
            <v>473866.91428601602</v>
          </cell>
          <cell r="Y90">
            <v>494848.45637137303</v>
          </cell>
          <cell r="Z90">
            <v>576547.15997409797</v>
          </cell>
          <cell r="AA90">
            <v>667342.41511766694</v>
          </cell>
          <cell r="AB90">
            <v>780783.87022692699</v>
          </cell>
          <cell r="AC90">
            <v>886866.78717597399</v>
          </cell>
          <cell r="AD90">
            <v>681277.73777320771</v>
          </cell>
        </row>
        <row r="91">
          <cell r="B91" t="str">
            <v>Kyrgyz Republic</v>
          </cell>
          <cell r="O91">
            <v>920.49685413235409</v>
          </cell>
          <cell r="P91">
            <v>666.83690826614804</v>
          </cell>
          <cell r="Q91">
            <v>1109.5676289769899</v>
          </cell>
          <cell r="R91">
            <v>1493.5799605244099</v>
          </cell>
          <cell r="S91">
            <v>1812.5251957063799</v>
          </cell>
          <cell r="T91">
            <v>1762.8353588059299</v>
          </cell>
          <cell r="U91">
            <v>1673.97225131185</v>
          </cell>
          <cell r="V91">
            <v>1266.6349511921799</v>
          </cell>
          <cell r="W91">
            <v>1367.92821076315</v>
          </cell>
          <cell r="X91">
            <v>1525.24405029476</v>
          </cell>
          <cell r="Y91">
            <v>1606.4311436053201</v>
          </cell>
          <cell r="Z91">
            <v>1919.1784297376798</v>
          </cell>
          <cell r="AA91">
            <v>2214.5890577935197</v>
          </cell>
          <cell r="AB91">
            <v>2459.5846750191899</v>
          </cell>
          <cell r="AC91">
            <v>2821.8027938607001</v>
          </cell>
          <cell r="AD91">
            <v>2204.3172200032823</v>
          </cell>
        </row>
        <row r="92">
          <cell r="B92" t="str">
            <v>Lao PDR</v>
          </cell>
          <cell r="C92">
            <v>956.87741407707699</v>
          </cell>
          <cell r="D92">
            <v>559.20215579510602</v>
          </cell>
          <cell r="E92">
            <v>559.583400014056</v>
          </cell>
          <cell r="F92">
            <v>1023.7382653139799</v>
          </cell>
          <cell r="G92">
            <v>1465.8148251505002</v>
          </cell>
          <cell r="H92">
            <v>1843.2119829350499</v>
          </cell>
          <cell r="I92">
            <v>1288.8623497159899</v>
          </cell>
          <cell r="J92">
            <v>907.83500460572895</v>
          </cell>
          <cell r="K92">
            <v>591.39192134367306</v>
          </cell>
          <cell r="L92">
            <v>730.47946250602104</v>
          </cell>
          <cell r="M92">
            <v>871.55049786628706</v>
          </cell>
          <cell r="N92">
            <v>1027.02702702703</v>
          </cell>
          <cell r="O92">
            <v>1177.54532775453</v>
          </cell>
          <cell r="P92">
            <v>1326.35983263598</v>
          </cell>
          <cell r="Q92">
            <v>1541.02920723227</v>
          </cell>
          <cell r="R92">
            <v>1790.5362776025199</v>
          </cell>
          <cell r="S92">
            <v>1863.62900178157</v>
          </cell>
          <cell r="T92">
            <v>1758.42650109034</v>
          </cell>
          <cell r="U92">
            <v>1285.6276531231099</v>
          </cell>
          <cell r="V92">
            <v>1472.99145750143</v>
          </cell>
          <cell r="W92">
            <v>1735.1191051170201</v>
          </cell>
          <cell r="X92">
            <v>1761.6915861811001</v>
          </cell>
          <cell r="Y92">
            <v>1829.5019545134401</v>
          </cell>
          <cell r="Z92">
            <v>2148.87198661808</v>
          </cell>
          <cell r="AA92">
            <v>2508.0458771478402</v>
          </cell>
          <cell r="AB92">
            <v>2884.7068897255599</v>
          </cell>
          <cell r="AC92">
            <v>3533.9145551321099</v>
          </cell>
          <cell r="AD92">
            <v>2581.0082526274064</v>
          </cell>
        </row>
        <row r="93">
          <cell r="B93" t="str">
            <v>Mongolia</v>
          </cell>
          <cell r="C93">
            <v>2282.1284573627499</v>
          </cell>
          <cell r="D93">
            <v>2387.74939009524</v>
          </cell>
          <cell r="E93">
            <v>2478.8823358199702</v>
          </cell>
          <cell r="F93">
            <v>2569.5895001868798</v>
          </cell>
          <cell r="G93">
            <v>2373.5357566796902</v>
          </cell>
          <cell r="H93">
            <v>2756.4412300784202</v>
          </cell>
          <cell r="I93">
            <v>3042.4838615338499</v>
          </cell>
          <cell r="J93">
            <v>3418.8735051498302</v>
          </cell>
          <cell r="K93">
            <v>3433.66682975708</v>
          </cell>
          <cell r="L93">
            <v>3576.9803086492698</v>
          </cell>
          <cell r="M93">
            <v>2240.8994274290703</v>
          </cell>
          <cell r="N93">
            <v>2360.2580692520601</v>
          </cell>
          <cell r="O93">
            <v>1319.9442487404999</v>
          </cell>
          <cell r="P93">
            <v>660.43700780927611</v>
          </cell>
          <cell r="Q93">
            <v>786.00418955011594</v>
          </cell>
          <cell r="R93">
            <v>1226.56761145376</v>
          </cell>
          <cell r="S93">
            <v>1178.98504879605</v>
          </cell>
          <cell r="T93">
            <v>1053.9791701162599</v>
          </cell>
          <cell r="U93">
            <v>972.128800160281</v>
          </cell>
          <cell r="V93">
            <v>905.54386351612709</v>
          </cell>
          <cell r="W93">
            <v>947.45233602323697</v>
          </cell>
          <cell r="X93">
            <v>1018.14773311721</v>
          </cell>
          <cell r="Y93">
            <v>1121.2219642530099</v>
          </cell>
          <cell r="Z93">
            <v>1285.3253876845899</v>
          </cell>
          <cell r="AA93">
            <v>1625.2041639911099</v>
          </cell>
          <cell r="AB93">
            <v>2094.4203442421199</v>
          </cell>
          <cell r="AC93">
            <v>2802.7465940879601</v>
          </cell>
          <cell r="AD93">
            <v>1785.7836908517579</v>
          </cell>
        </row>
        <row r="94">
          <cell r="B94" t="str">
            <v>Myanmar</v>
          </cell>
          <cell r="C94">
            <v>6255.2245586833797</v>
          </cell>
          <cell r="D94">
            <v>6295.9595747991907</v>
          </cell>
          <cell r="E94">
            <v>6355.2502255503496</v>
          </cell>
          <cell r="F94">
            <v>6557.4753154434502</v>
          </cell>
          <cell r="G94">
            <v>6694.7444825030707</v>
          </cell>
          <cell r="H94">
            <v>7333.26392842321</v>
          </cell>
          <cell r="I94">
            <v>8853.9365681511499</v>
          </cell>
          <cell r="J94">
            <v>11274.577058655999</v>
          </cell>
          <cell r="K94">
            <v>12620.624497901099</v>
          </cell>
          <cell r="L94">
            <v>19875.977790290399</v>
          </cell>
          <cell r="M94">
            <v>2788.4973765258201</v>
          </cell>
          <cell r="N94">
            <v>2377.3515220576401</v>
          </cell>
          <cell r="O94">
            <v>2684.0955479445697</v>
          </cell>
          <cell r="P94">
            <v>3138.5159107956601</v>
          </cell>
          <cell r="Q94">
            <v>4119.6885286226607</v>
          </cell>
          <cell r="R94">
            <v>5486.5095436133797</v>
          </cell>
          <cell r="S94">
            <v>4955.3806903114701</v>
          </cell>
          <cell r="T94">
            <v>4656.2118315245998</v>
          </cell>
          <cell r="U94">
            <v>6459.4621037042598</v>
          </cell>
          <cell r="V94">
            <v>8486.8336661112389</v>
          </cell>
          <cell r="W94">
            <v>8905.0689506970393</v>
          </cell>
          <cell r="X94">
            <v>6477.7897740553199</v>
          </cell>
          <cell r="Y94">
            <v>6777.6327778430004</v>
          </cell>
          <cell r="Z94">
            <v>10467.109152180101</v>
          </cell>
          <cell r="AA94">
            <v>10785.774743107</v>
          </cell>
          <cell r="AB94">
            <v>12150.830727169399</v>
          </cell>
          <cell r="AC94">
            <v>13001.568095184201</v>
          </cell>
          <cell r="AD94">
            <v>10636.583099096741</v>
          </cell>
        </row>
        <row r="95">
          <cell r="B95" t="str">
            <v>Nepal</v>
          </cell>
          <cell r="C95">
            <v>1844.29103711431</v>
          </cell>
          <cell r="D95">
            <v>2097.9968849849802</v>
          </cell>
          <cell r="E95">
            <v>2129.0300349784798</v>
          </cell>
          <cell r="F95">
            <v>2261.8194312363798</v>
          </cell>
          <cell r="G95">
            <v>1965.10261577338</v>
          </cell>
          <cell r="H95">
            <v>2352.82828282828</v>
          </cell>
          <cell r="I95">
            <v>2814.3434343434301</v>
          </cell>
          <cell r="J95">
            <v>2943.0414746543797</v>
          </cell>
          <cell r="K95">
            <v>3464.2342342342299</v>
          </cell>
          <cell r="L95">
            <v>3473.50194552529</v>
          </cell>
          <cell r="M95">
            <v>3618.4744576626999</v>
          </cell>
          <cell r="N95">
            <v>3921.4760848907199</v>
          </cell>
          <cell r="O95">
            <v>3401.21158129176</v>
          </cell>
          <cell r="P95">
            <v>3660.0416666666702</v>
          </cell>
          <cell r="Q95">
            <v>4066.7755102040796</v>
          </cell>
          <cell r="R95">
            <v>4401.10441767068</v>
          </cell>
          <cell r="S95">
            <v>4521.58038147139</v>
          </cell>
          <cell r="T95">
            <v>4918.6919165351601</v>
          </cell>
          <cell r="U95">
            <v>4856.2550443906393</v>
          </cell>
          <cell r="V95">
            <v>5033.6423841059595</v>
          </cell>
          <cell r="W95">
            <v>5494.2522079050195</v>
          </cell>
          <cell r="X95">
            <v>5595.5782312925203</v>
          </cell>
          <cell r="Y95">
            <v>5568.37876991966</v>
          </cell>
          <cell r="Z95">
            <v>5873.1984083648404</v>
          </cell>
          <cell r="AA95">
            <v>6757.41750749932</v>
          </cell>
          <cell r="AB95">
            <v>7515.3726434376595</v>
          </cell>
          <cell r="AC95">
            <v>7993.5164184960404</v>
          </cell>
          <cell r="AD95">
            <v>6741.5767495435039</v>
          </cell>
        </row>
        <row r="96">
          <cell r="B96" t="str">
            <v>Pakistan</v>
          </cell>
          <cell r="C96">
            <v>28632.287834065799</v>
          </cell>
          <cell r="D96">
            <v>30837.934574155799</v>
          </cell>
          <cell r="E96">
            <v>31302.5233964008</v>
          </cell>
          <cell r="F96">
            <v>32338.756197854203</v>
          </cell>
          <cell r="G96">
            <v>33762.328863371302</v>
          </cell>
          <cell r="H96">
            <v>34940.822941919796</v>
          </cell>
          <cell r="I96">
            <v>36432.205804599595</v>
          </cell>
          <cell r="J96">
            <v>38982.861679725196</v>
          </cell>
          <cell r="K96">
            <v>42241.272046233498</v>
          </cell>
          <cell r="L96">
            <v>43868.8187742585</v>
          </cell>
          <cell r="M96">
            <v>48043.542164570506</v>
          </cell>
          <cell r="N96">
            <v>55007.470337323401</v>
          </cell>
          <cell r="O96">
            <v>59407.169877121705</v>
          </cell>
          <cell r="P96">
            <v>62879.9860192419</v>
          </cell>
          <cell r="Q96">
            <v>63388.662155753103</v>
          </cell>
          <cell r="R96">
            <v>74065.990890276895</v>
          </cell>
          <cell r="S96">
            <v>77344.574118662902</v>
          </cell>
          <cell r="T96">
            <v>76261.325938759604</v>
          </cell>
          <cell r="U96">
            <v>75966.478448419904</v>
          </cell>
          <cell r="V96">
            <v>71248.024921370408</v>
          </cell>
          <cell r="W96">
            <v>74080.317028511694</v>
          </cell>
          <cell r="X96">
            <v>71457.2120039609</v>
          </cell>
          <cell r="Y96">
            <v>71853.664562808204</v>
          </cell>
          <cell r="Z96">
            <v>82591.55002224099</v>
          </cell>
          <cell r="AA96">
            <v>98093.856375428601</v>
          </cell>
          <cell r="AB96">
            <v>110970.142535468</v>
          </cell>
          <cell r="AC96">
            <v>128995.850297185</v>
          </cell>
          <cell r="AD96">
            <v>98501.012758626166</v>
          </cell>
        </row>
        <row r="97">
          <cell r="B97" t="str">
            <v>Papua New Guinea</v>
          </cell>
          <cell r="C97">
            <v>2767.3031026252997</v>
          </cell>
          <cell r="D97">
            <v>2715.6454491374202</v>
          </cell>
          <cell r="E97">
            <v>2576</v>
          </cell>
          <cell r="F97">
            <v>2572.113655437</v>
          </cell>
          <cell r="G97">
            <v>2375.64303287855</v>
          </cell>
          <cell r="H97">
            <v>2200.3000000000002</v>
          </cell>
          <cell r="I97">
            <v>2393.63673805601</v>
          </cell>
          <cell r="J97">
            <v>2630.6574165840798</v>
          </cell>
          <cell r="K97">
            <v>3657.4362524518297</v>
          </cell>
          <cell r="L97">
            <v>3558.8922645477901</v>
          </cell>
          <cell r="M97">
            <v>3219.5938873770097</v>
          </cell>
          <cell r="N97">
            <v>3787.2899159663903</v>
          </cell>
          <cell r="O97">
            <v>4377.9805100559797</v>
          </cell>
          <cell r="P97">
            <v>4974.5502861815203</v>
          </cell>
          <cell r="Q97">
            <v>5502.78606965174</v>
          </cell>
          <cell r="R97">
            <v>4853.6394264671308</v>
          </cell>
          <cell r="S97">
            <v>5152.5745051945096</v>
          </cell>
          <cell r="T97">
            <v>4936.9595536959605</v>
          </cell>
          <cell r="U97">
            <v>3789.2590074779096</v>
          </cell>
          <cell r="V97">
            <v>3462.44656234067</v>
          </cell>
          <cell r="W97">
            <v>3527.9750688505601</v>
          </cell>
          <cell r="X97">
            <v>3082.48584220358</v>
          </cell>
          <cell r="Y97">
            <v>2902.1936704763302</v>
          </cell>
          <cell r="Z97">
            <v>3502.6895955851601</v>
          </cell>
          <cell r="AA97">
            <v>3514.3746007055402</v>
          </cell>
          <cell r="AB97">
            <v>4010.9824020082101</v>
          </cell>
          <cell r="AC97">
            <v>4338.0140169308497</v>
          </cell>
          <cell r="AD97">
            <v>3653.6508571412182</v>
          </cell>
        </row>
        <row r="98">
          <cell r="B98" t="str">
            <v>Rwanda</v>
          </cell>
          <cell r="C98">
            <v>1310.1036975450199</v>
          </cell>
          <cell r="D98">
            <v>1487.21030850945</v>
          </cell>
          <cell r="E98">
            <v>1586.51914018516</v>
          </cell>
          <cell r="F98">
            <v>1694.7782292904501</v>
          </cell>
          <cell r="G98">
            <v>1623.7381037556099</v>
          </cell>
          <cell r="H98">
            <v>1928.7282758254401</v>
          </cell>
          <cell r="I98">
            <v>2184.8490194800002</v>
          </cell>
          <cell r="J98">
            <v>2425.9967323191399</v>
          </cell>
          <cell r="K98">
            <v>2595.8307456403099</v>
          </cell>
          <cell r="L98">
            <v>2710.4086946106299</v>
          </cell>
          <cell r="M98">
            <v>2591.80992736077</v>
          </cell>
          <cell r="N98">
            <v>1911.9705929359102</v>
          </cell>
          <cell r="O98">
            <v>2028.9896552106898</v>
          </cell>
          <cell r="P98">
            <v>1971.52505605598</v>
          </cell>
          <cell r="Q98">
            <v>1178.3615230436999</v>
          </cell>
          <cell r="R98">
            <v>1293.4242275659899</v>
          </cell>
          <cell r="S98">
            <v>1383.64064016214</v>
          </cell>
          <cell r="T98">
            <v>1846.42011365845</v>
          </cell>
          <cell r="U98">
            <v>1980.5657978448901</v>
          </cell>
          <cell r="V98">
            <v>1908.90305651062</v>
          </cell>
          <cell r="W98">
            <v>1793.6469721400099</v>
          </cell>
          <cell r="X98">
            <v>1703.5684623378099</v>
          </cell>
          <cell r="Y98">
            <v>1732.0178297173102</v>
          </cell>
          <cell r="Z98">
            <v>1683.7790398985799</v>
          </cell>
          <cell r="AA98">
            <v>1834.72484541469</v>
          </cell>
          <cell r="AB98">
            <v>2153.4937027456099</v>
          </cell>
          <cell r="AC98">
            <v>2396.9727267685598</v>
          </cell>
          <cell r="AD98">
            <v>1960.19762890895</v>
          </cell>
        </row>
        <row r="99">
          <cell r="B99" t="str">
            <v>Tajikistan</v>
          </cell>
          <cell r="O99">
            <v>291.33602901409301</v>
          </cell>
          <cell r="P99">
            <v>677.98032991945104</v>
          </cell>
          <cell r="Q99">
            <v>829.36571892584197</v>
          </cell>
          <cell r="R99">
            <v>569.30146789796299</v>
          </cell>
          <cell r="S99">
            <v>1051.6937064924</v>
          </cell>
          <cell r="T99">
            <v>1121.2847784345402</v>
          </cell>
          <cell r="U99">
            <v>1320.0311595338098</v>
          </cell>
          <cell r="V99">
            <v>1086.6857431408901</v>
          </cell>
          <cell r="W99">
            <v>990.96809580400202</v>
          </cell>
          <cell r="X99">
            <v>1056.8488046032401</v>
          </cell>
          <cell r="Y99">
            <v>1211.8918775381599</v>
          </cell>
          <cell r="Z99">
            <v>1554.7349802250501</v>
          </cell>
          <cell r="AA99">
            <v>2073.2184231821502</v>
          </cell>
          <cell r="AB99">
            <v>2310.7440381832798</v>
          </cell>
          <cell r="AC99">
            <v>2811.3260973802298</v>
          </cell>
          <cell r="AD99">
            <v>1992.3830833017739</v>
          </cell>
        </row>
        <row r="100">
          <cell r="B100" t="str">
            <v>Uzbekistan</v>
          </cell>
          <cell r="O100">
            <v>3570.9614135704901</v>
          </cell>
          <cell r="P100">
            <v>5501.8808911860006</v>
          </cell>
          <cell r="Q100">
            <v>6521.3301150498801</v>
          </cell>
          <cell r="R100">
            <v>10167.756401287199</v>
          </cell>
          <cell r="S100">
            <v>13922.375436300801</v>
          </cell>
          <cell r="T100">
            <v>14704.6106676083</v>
          </cell>
          <cell r="U100">
            <v>14948.1355902386</v>
          </cell>
          <cell r="V100">
            <v>17041.4186640527</v>
          </cell>
          <cell r="W100">
            <v>13717.3361625178</v>
          </cell>
          <cell r="X100">
            <v>11631.694345862699</v>
          </cell>
          <cell r="Y100">
            <v>9657.0675833102996</v>
          </cell>
          <cell r="Z100">
            <v>10128.6712850566</v>
          </cell>
          <cell r="AA100">
            <v>12001.453075368201</v>
          </cell>
          <cell r="AB100">
            <v>13669.566467754701</v>
          </cell>
          <cell r="AC100">
            <v>16088.249164462501</v>
          </cell>
          <cell r="AD100">
            <v>12309.001515190461</v>
          </cell>
        </row>
        <row r="101">
          <cell r="B101" t="str">
            <v>Vietnam</v>
          </cell>
          <cell r="C101">
            <v>27846.6261393762</v>
          </cell>
          <cell r="D101">
            <v>13875.0147194235</v>
          </cell>
          <cell r="E101">
            <v>18404.943852510001</v>
          </cell>
          <cell r="F101">
            <v>27725.8349652</v>
          </cell>
          <cell r="G101">
            <v>48176.689869460504</v>
          </cell>
          <cell r="H101">
            <v>14999.242168115399</v>
          </cell>
          <cell r="I101">
            <v>33872.677273220506</v>
          </cell>
          <cell r="J101">
            <v>42045.011704520803</v>
          </cell>
          <cell r="K101">
            <v>23234.130859375</v>
          </cell>
          <cell r="L101">
            <v>6293.31093884641</v>
          </cell>
          <cell r="M101">
            <v>6471.7448956846602</v>
          </cell>
          <cell r="N101">
            <v>7642.3965137307196</v>
          </cell>
          <cell r="O101">
            <v>9866.9977526718794</v>
          </cell>
          <cell r="P101">
            <v>13180.9556626714</v>
          </cell>
          <cell r="Q101">
            <v>16278.8181054263</v>
          </cell>
          <cell r="R101">
            <v>20737.0123184964</v>
          </cell>
          <cell r="S101">
            <v>24657.335291472598</v>
          </cell>
          <cell r="T101">
            <v>26843.623395149902</v>
          </cell>
          <cell r="U101">
            <v>27209.526680735598</v>
          </cell>
          <cell r="V101">
            <v>28683.727991011099</v>
          </cell>
          <cell r="W101">
            <v>31195.6078565036</v>
          </cell>
          <cell r="X101">
            <v>32504.267041938801</v>
          </cell>
          <cell r="Y101">
            <v>35147.899990615697</v>
          </cell>
          <cell r="Z101">
            <v>39629.851932787606</v>
          </cell>
          <cell r="AA101">
            <v>45547.853837178503</v>
          </cell>
          <cell r="AB101">
            <v>53052.506253770698</v>
          </cell>
          <cell r="AC101">
            <v>60995.258733934003</v>
          </cell>
          <cell r="AD101">
            <v>46874.674149657294</v>
          </cell>
        </row>
        <row r="102">
          <cell r="B102" t="str">
            <v>Yemen, Rep.</v>
          </cell>
          <cell r="C102">
            <v>3968.73651052899</v>
          </cell>
          <cell r="D102">
            <v>5116.0659443186596</v>
          </cell>
          <cell r="E102">
            <v>6215.4923407733904</v>
          </cell>
          <cell r="F102">
            <v>6798.5862443388896</v>
          </cell>
          <cell r="G102">
            <v>6738.4594650197796</v>
          </cell>
          <cell r="H102">
            <v>6228.2679332849502</v>
          </cell>
          <cell r="I102">
            <v>5817.5320894193501</v>
          </cell>
          <cell r="J102">
            <v>6255.1138878219199</v>
          </cell>
          <cell r="K102">
            <v>8280.2804168539915</v>
          </cell>
          <cell r="L102">
            <v>7810.5868378321902</v>
          </cell>
          <cell r="M102">
            <v>10729.9606904803</v>
          </cell>
          <cell r="N102">
            <v>12531.3905079101</v>
          </cell>
          <cell r="O102">
            <v>16021.898417984999</v>
          </cell>
          <cell r="P102">
            <v>19904.579517069098</v>
          </cell>
          <cell r="Q102">
            <v>25861.8651124063</v>
          </cell>
          <cell r="R102">
            <v>12756.6172839506</v>
          </cell>
          <cell r="S102">
            <v>6425.0853989664502</v>
          </cell>
          <cell r="T102">
            <v>6797.2467130703799</v>
          </cell>
          <cell r="U102">
            <v>6212.7907889670996</v>
          </cell>
          <cell r="V102">
            <v>7529.7760894572002</v>
          </cell>
          <cell r="W102">
            <v>9561.4037267080694</v>
          </cell>
          <cell r="X102">
            <v>9532.6634655284797</v>
          </cell>
          <cell r="Y102">
            <v>9984.5122350496113</v>
          </cell>
          <cell r="Z102">
            <v>11869.409744619399</v>
          </cell>
          <cell r="AA102">
            <v>13564.691179663099</v>
          </cell>
          <cell r="AB102">
            <v>15193.1309208161</v>
          </cell>
          <cell r="AC102">
            <v>18699.555547919699</v>
          </cell>
          <cell r="AD102">
            <v>13862.259925613582</v>
          </cell>
        </row>
        <row r="103">
          <cell r="B103" t="str">
            <v>Benin</v>
          </cell>
          <cell r="C103">
            <v>1585.8655859831701</v>
          </cell>
          <cell r="D103">
            <v>1072.7209464161401</v>
          </cell>
          <cell r="E103">
            <v>1062.00743494424</v>
          </cell>
          <cell r="F103">
            <v>940.14430567874001</v>
          </cell>
          <cell r="G103">
            <v>1002.8378079668001</v>
          </cell>
          <cell r="H103">
            <v>1045.6695454747801</v>
          </cell>
          <cell r="I103">
            <v>1335.68010857481</v>
          </cell>
          <cell r="J103">
            <v>1562.3927329595599</v>
          </cell>
          <cell r="K103">
            <v>1626.4112206013199</v>
          </cell>
          <cell r="L103">
            <v>1502.31407031238</v>
          </cell>
          <cell r="M103">
            <v>1845.0197417956799</v>
          </cell>
          <cell r="N103">
            <v>1877.84300171922</v>
          </cell>
          <cell r="O103">
            <v>2151.6320979258799</v>
          </cell>
          <cell r="P103">
            <v>2106.2497174742202</v>
          </cell>
          <cell r="Q103">
            <v>1598.0894607052201</v>
          </cell>
          <cell r="R103">
            <v>2169.8376495194302</v>
          </cell>
          <cell r="S103">
            <v>2360.8969061799598</v>
          </cell>
          <cell r="T103">
            <v>2268.1826237092</v>
          </cell>
          <cell r="U103">
            <v>2454.70895065478</v>
          </cell>
          <cell r="V103">
            <v>2492.2322210336197</v>
          </cell>
          <cell r="W103">
            <v>2382.5561676828802</v>
          </cell>
          <cell r="X103">
            <v>2501.6290264961499</v>
          </cell>
          <cell r="Y103">
            <v>2817.1739663067401</v>
          </cell>
          <cell r="Z103">
            <v>3564.92603516694</v>
          </cell>
          <cell r="AA103">
            <v>4052.7851682893702</v>
          </cell>
          <cell r="AB103">
            <v>4405.5231882442104</v>
          </cell>
          <cell r="AC103">
            <v>4759.9414566416299</v>
          </cell>
          <cell r="AD103">
            <v>3920.0699629297787</v>
          </cell>
        </row>
        <row r="104">
          <cell r="B104" t="str">
            <v>Burkina Faso</v>
          </cell>
          <cell r="C104">
            <v>2121.2560661075699</v>
          </cell>
          <cell r="D104">
            <v>1845.6272051787601</v>
          </cell>
          <cell r="E104">
            <v>1719.23934407673</v>
          </cell>
          <cell r="F104">
            <v>1571.19299853193</v>
          </cell>
          <cell r="G104">
            <v>1404.3726704816299</v>
          </cell>
          <cell r="H104">
            <v>1552.50349966522</v>
          </cell>
          <cell r="I104">
            <v>2036.3380655406197</v>
          </cell>
          <cell r="J104">
            <v>2369.80788590055</v>
          </cell>
          <cell r="K104">
            <v>2616.0249335110998</v>
          </cell>
          <cell r="L104">
            <v>2615.5737494692398</v>
          </cell>
          <cell r="M104">
            <v>3101.3553221185603</v>
          </cell>
          <cell r="N104">
            <v>3135.0111658572901</v>
          </cell>
          <cell r="O104">
            <v>3356.7154029241801</v>
          </cell>
          <cell r="P104">
            <v>3199.56561661252</v>
          </cell>
          <cell r="Q104">
            <v>1924.30296431644</v>
          </cell>
          <cell r="R104">
            <v>2379.5191906974196</v>
          </cell>
          <cell r="S104">
            <v>2586.5514808702501</v>
          </cell>
          <cell r="T104">
            <v>2447.6702378878999</v>
          </cell>
          <cell r="U104">
            <v>2804.9036795564598</v>
          </cell>
          <cell r="V104">
            <v>3014.6614248933397</v>
          </cell>
          <cell r="W104">
            <v>2610.9138090086799</v>
          </cell>
          <cell r="X104">
            <v>2815.2871146264201</v>
          </cell>
          <cell r="Y104">
            <v>3301.2000967848699</v>
          </cell>
          <cell r="Z104">
            <v>4278.9017122586001</v>
          </cell>
          <cell r="AA104">
            <v>5114.1302866175902</v>
          </cell>
          <cell r="AB104">
            <v>5623.6828286381797</v>
          </cell>
          <cell r="AC104">
            <v>6055.29131676004</v>
          </cell>
          <cell r="AD104">
            <v>4874.6412482118558</v>
          </cell>
        </row>
        <row r="105">
          <cell r="B105" t="str">
            <v>Burundi</v>
          </cell>
          <cell r="C105">
            <v>951.18888888888898</v>
          </cell>
          <cell r="D105">
            <v>989.84444444444398</v>
          </cell>
          <cell r="E105">
            <v>1045.48888888889</v>
          </cell>
          <cell r="F105">
            <v>1106.96073157612</v>
          </cell>
          <cell r="G105">
            <v>1006.1899590677501</v>
          </cell>
          <cell r="H105">
            <v>1171.1575109785399</v>
          </cell>
          <cell r="I105">
            <v>1233.6165367434498</v>
          </cell>
          <cell r="J105">
            <v>1162.10747814827</v>
          </cell>
          <cell r="K105">
            <v>1089.0811965811999</v>
          </cell>
          <cell r="L105">
            <v>1131.5812693010701</v>
          </cell>
          <cell r="M105">
            <v>1131.6430380547599</v>
          </cell>
          <cell r="N105">
            <v>1167.9631026499101</v>
          </cell>
          <cell r="O105">
            <v>1083.0394234031201</v>
          </cell>
          <cell r="P105">
            <v>938.70994315841506</v>
          </cell>
          <cell r="Q105">
            <v>925.03240488794302</v>
          </cell>
          <cell r="R105">
            <v>1000.43041750498</v>
          </cell>
          <cell r="S105">
            <v>868.98033559411499</v>
          </cell>
          <cell r="T105">
            <v>972.85622048100799</v>
          </cell>
          <cell r="U105">
            <v>893.69547698853103</v>
          </cell>
          <cell r="V105">
            <v>808.15082621714498</v>
          </cell>
          <cell r="W105">
            <v>709.11462428654602</v>
          </cell>
          <cell r="X105">
            <v>662.34598925758507</v>
          </cell>
          <cell r="Y105">
            <v>628.07716722819191</v>
          </cell>
          <cell r="Z105">
            <v>595.00114205882005</v>
          </cell>
          <cell r="AA105">
            <v>664.49359246057304</v>
          </cell>
          <cell r="AB105">
            <v>800.50604617541603</v>
          </cell>
          <cell r="AC105">
            <v>908.01841419167692</v>
          </cell>
          <cell r="AD105">
            <v>719.21927242293555</v>
          </cell>
        </row>
        <row r="106">
          <cell r="B106" t="str">
            <v>Central African Republic</v>
          </cell>
          <cell r="C106">
            <v>797.046573267702</v>
          </cell>
          <cell r="D106">
            <v>802.63496853494303</v>
          </cell>
          <cell r="E106">
            <v>731.566294391528</v>
          </cell>
          <cell r="F106">
            <v>666.299270456096</v>
          </cell>
          <cell r="G106">
            <v>637.815818381545</v>
          </cell>
          <cell r="H106">
            <v>845.61278546943902</v>
          </cell>
          <cell r="I106">
            <v>1114.7463651983101</v>
          </cell>
          <cell r="J106">
            <v>1205.3265676210801</v>
          </cell>
          <cell r="K106">
            <v>1276.39792509527</v>
          </cell>
          <cell r="L106">
            <v>1262.9380730709502</v>
          </cell>
          <cell r="M106">
            <v>1487.50555524948</v>
          </cell>
          <cell r="N106">
            <v>1404.3281756792701</v>
          </cell>
          <cell r="O106">
            <v>1427.5457327439601</v>
          </cell>
          <cell r="P106">
            <v>1293.4199745726801</v>
          </cell>
          <cell r="Q106">
            <v>853.06015850144104</v>
          </cell>
          <cell r="R106">
            <v>1122.0944059306801</v>
          </cell>
          <cell r="S106">
            <v>1009.95880741154</v>
          </cell>
          <cell r="T106">
            <v>969.73763242391999</v>
          </cell>
          <cell r="U106">
            <v>1027.79732138862</v>
          </cell>
          <cell r="V106">
            <v>1038.7155110168799</v>
          </cell>
          <cell r="W106">
            <v>961.92413393087395</v>
          </cell>
          <cell r="X106">
            <v>968.42022435439696</v>
          </cell>
          <cell r="Y106">
            <v>1045.2158973526</v>
          </cell>
          <cell r="Z106">
            <v>1197.5994428474398</v>
          </cell>
          <cell r="AA106">
            <v>1309.0211136763298</v>
          </cell>
          <cell r="AB106">
            <v>1376.35260659855</v>
          </cell>
          <cell r="AC106">
            <v>1487.80709697213</v>
          </cell>
          <cell r="AD106">
            <v>1283.1992314894101</v>
          </cell>
        </row>
        <row r="107">
          <cell r="B107" t="str">
            <v>Chad</v>
          </cell>
          <cell r="C107">
            <v>652.44888888888897</v>
          </cell>
          <cell r="D107">
            <v>771.81628392484299</v>
          </cell>
          <cell r="E107">
            <v>745.82218257508202</v>
          </cell>
          <cell r="F107">
            <v>746.23681687440103</v>
          </cell>
          <cell r="G107">
            <v>801.60550458715591</v>
          </cell>
          <cell r="H107">
            <v>868.79590474070801</v>
          </cell>
          <cell r="I107">
            <v>1069.7747617672499</v>
          </cell>
          <cell r="J107">
            <v>1212.6455906822</v>
          </cell>
          <cell r="K107">
            <v>1417.5897952333</v>
          </cell>
          <cell r="L107">
            <v>1338.8714733542299</v>
          </cell>
          <cell r="M107">
            <v>1613.59044995409</v>
          </cell>
          <cell r="N107">
            <v>1598.7238567883699</v>
          </cell>
          <cell r="O107">
            <v>1666.4189448508998</v>
          </cell>
          <cell r="P107">
            <v>1456.41574442003</v>
          </cell>
          <cell r="Q107">
            <v>1179.84794256702</v>
          </cell>
          <cell r="R107">
            <v>1445.91533508724</v>
          </cell>
          <cell r="S107">
            <v>1607.3529910662701</v>
          </cell>
          <cell r="T107">
            <v>1544.6879148651301</v>
          </cell>
          <cell r="U107">
            <v>1744.79978083021</v>
          </cell>
          <cell r="V107">
            <v>1536.7328491046901</v>
          </cell>
          <cell r="W107">
            <v>1389.12181581812</v>
          </cell>
          <cell r="X107">
            <v>1710.8315440839299</v>
          </cell>
          <cell r="Y107">
            <v>1994.5673381439499</v>
          </cell>
          <cell r="Z107">
            <v>2727.9404154450704</v>
          </cell>
          <cell r="AA107">
            <v>4420.7288588784495</v>
          </cell>
          <cell r="AB107">
            <v>5895.6941110469097</v>
          </cell>
          <cell r="AC107">
            <v>6547.36552815493</v>
          </cell>
          <cell r="AD107">
            <v>4317.2592503338619</v>
          </cell>
        </row>
        <row r="108">
          <cell r="B108" t="str">
            <v>Comoros</v>
          </cell>
          <cell r="C108">
            <v>135.48308634978301</v>
          </cell>
          <cell r="D108">
            <v>118.568567663313</v>
          </cell>
          <cell r="E108">
            <v>112.54046985105199</v>
          </cell>
          <cell r="F108">
            <v>109.210616146246</v>
          </cell>
          <cell r="G108">
            <v>105.273998466661</v>
          </cell>
          <cell r="H108">
            <v>115.07812847794199</v>
          </cell>
          <cell r="I108">
            <v>162.48682519744202</v>
          </cell>
          <cell r="J108">
            <v>196.43302776714899</v>
          </cell>
          <cell r="K108">
            <v>207.477043428629</v>
          </cell>
          <cell r="L108">
            <v>198.73356216987202</v>
          </cell>
          <cell r="M108">
            <v>250.03305663703802</v>
          </cell>
          <cell r="N108">
            <v>246.82299143935802</v>
          </cell>
          <cell r="O108">
            <v>266.19063810495305</v>
          </cell>
          <cell r="P108">
            <v>263.56830060742999</v>
          </cell>
          <cell r="Q108">
            <v>185.76128722382302</v>
          </cell>
          <cell r="R108">
            <v>231.91611567488098</v>
          </cell>
          <cell r="S108">
            <v>230.471130804751</v>
          </cell>
          <cell r="T108">
            <v>212.07393882617799</v>
          </cell>
          <cell r="U108">
            <v>215.39226488120499</v>
          </cell>
          <cell r="V108">
            <v>222.58775791705901</v>
          </cell>
          <cell r="W108">
            <v>201.899875578875</v>
          </cell>
          <cell r="X108">
            <v>220.31848480928201</v>
          </cell>
          <cell r="Y108">
            <v>252.04033004450199</v>
          </cell>
          <cell r="Z108">
            <v>325.10462213774798</v>
          </cell>
          <cell r="AA108">
            <v>362.89676531981303</v>
          </cell>
          <cell r="AB108">
            <v>387.70921837896202</v>
          </cell>
          <cell r="AC108">
            <v>401.77853707747602</v>
          </cell>
          <cell r="AD108">
            <v>345.90589459170025</v>
          </cell>
        </row>
        <row r="109">
          <cell r="B109" t="str">
            <v>Congo, Dem. Rep.</v>
          </cell>
          <cell r="C109">
            <v>15474.1009322264</v>
          </cell>
          <cell r="D109">
            <v>13471.0519684596</v>
          </cell>
          <cell r="E109">
            <v>14647.059673887699</v>
          </cell>
          <cell r="F109">
            <v>11813.805002441</v>
          </cell>
          <cell r="G109">
            <v>7883.2489252779906</v>
          </cell>
          <cell r="H109">
            <v>7204.7421340068095</v>
          </cell>
          <cell r="I109">
            <v>8083.6655398327102</v>
          </cell>
          <cell r="J109">
            <v>7653.2513879231492</v>
          </cell>
          <cell r="K109">
            <v>8867.2137776110285</v>
          </cell>
          <cell r="L109">
            <v>9023.2445868601117</v>
          </cell>
          <cell r="M109">
            <v>9348.6820862675995</v>
          </cell>
          <cell r="N109">
            <v>9078.3771649463106</v>
          </cell>
          <cell r="O109">
            <v>8194.9394080272905</v>
          </cell>
          <cell r="P109">
            <v>10702.354438434601</v>
          </cell>
          <cell r="Q109">
            <v>5807.0216899757097</v>
          </cell>
          <cell r="R109">
            <v>5643.4048259662604</v>
          </cell>
          <cell r="S109">
            <v>7240.6366249999992</v>
          </cell>
          <cell r="T109">
            <v>6503.1807216666703</v>
          </cell>
          <cell r="U109">
            <v>4757.0618747618992</v>
          </cell>
          <cell r="V109">
            <v>4318.6544749166696</v>
          </cell>
          <cell r="W109">
            <v>4302.69825429088</v>
          </cell>
          <cell r="X109">
            <v>5155.0714331495101</v>
          </cell>
          <cell r="Y109">
            <v>5538.9092865049997</v>
          </cell>
          <cell r="Z109">
            <v>5680.52770348786</v>
          </cell>
          <cell r="AA109">
            <v>6539.3161035942594</v>
          </cell>
          <cell r="AB109">
            <v>7095.5383468998798</v>
          </cell>
          <cell r="AC109">
            <v>8543.3237179107</v>
          </cell>
          <cell r="AD109">
            <v>6679.5230316795396</v>
          </cell>
        </row>
        <row r="110">
          <cell r="B110" t="str">
            <v>Cote d'Ivoire</v>
          </cell>
          <cell r="C110">
            <v>10039.5834417314</v>
          </cell>
          <cell r="D110">
            <v>8320.7595775217997</v>
          </cell>
          <cell r="E110">
            <v>7465.8021575394405</v>
          </cell>
          <cell r="F110">
            <v>6736.9159116514402</v>
          </cell>
          <cell r="G110">
            <v>6716.7101650975401</v>
          </cell>
          <cell r="H110">
            <v>6851.0242440355896</v>
          </cell>
          <cell r="I110">
            <v>9169.9620425585399</v>
          </cell>
          <cell r="J110">
            <v>10087.661487989501</v>
          </cell>
          <cell r="K110">
            <v>10194.830003569701</v>
          </cell>
          <cell r="L110">
            <v>9757.4627543174502</v>
          </cell>
          <cell r="M110">
            <v>10796.148422374201</v>
          </cell>
          <cell r="N110">
            <v>10492.870522901001</v>
          </cell>
          <cell r="O110">
            <v>11153.014710400899</v>
          </cell>
          <cell r="P110">
            <v>11046.2513584398</v>
          </cell>
          <cell r="Q110">
            <v>8313.6651570782305</v>
          </cell>
          <cell r="R110">
            <v>11001.202163894999</v>
          </cell>
          <cell r="S110">
            <v>12138.1059421423</v>
          </cell>
          <cell r="T110">
            <v>11831.0937349044</v>
          </cell>
          <cell r="U110">
            <v>12881.010279637201</v>
          </cell>
          <cell r="V110">
            <v>12573.306768930699</v>
          </cell>
          <cell r="W110">
            <v>10447.6953500532</v>
          </cell>
          <cell r="X110">
            <v>10554.454232996999</v>
          </cell>
          <cell r="Y110">
            <v>11526.8210975785</v>
          </cell>
          <cell r="Z110">
            <v>13764.3360449069</v>
          </cell>
          <cell r="AA110">
            <v>15501.4880724992</v>
          </cell>
          <cell r="AB110">
            <v>16372.852373804999</v>
          </cell>
          <cell r="AC110">
            <v>17338.9149962704</v>
          </cell>
          <cell r="AD110">
            <v>14900.882517012</v>
          </cell>
        </row>
        <row r="111">
          <cell r="B111" t="str">
            <v>Eritrea</v>
          </cell>
          <cell r="O111">
            <v>780.392857142857</v>
          </cell>
          <cell r="P111">
            <v>470.61626935577999</v>
          </cell>
          <cell r="Q111">
            <v>534.20898513100201</v>
          </cell>
          <cell r="R111">
            <v>588.75719359494803</v>
          </cell>
          <cell r="S111">
            <v>695.83395787279903</v>
          </cell>
          <cell r="T111">
            <v>689.98098792351402</v>
          </cell>
          <cell r="U111">
            <v>748.24744308475397</v>
          </cell>
          <cell r="V111">
            <v>729.96331236246999</v>
          </cell>
          <cell r="W111">
            <v>638.260307767678</v>
          </cell>
          <cell r="X111">
            <v>675.18417177862204</v>
          </cell>
          <cell r="Y111">
            <v>634.84294817299508</v>
          </cell>
          <cell r="Z111">
            <v>584.774040035089</v>
          </cell>
          <cell r="AA111">
            <v>634.83258314792704</v>
          </cell>
          <cell r="AB111">
            <v>961.15143931951593</v>
          </cell>
          <cell r="AC111">
            <v>1160.0112639045299</v>
          </cell>
          <cell r="AD111">
            <v>795.12245491601129</v>
          </cell>
        </row>
        <row r="112">
          <cell r="B112" t="str">
            <v>Ethiopia</v>
          </cell>
          <cell r="C112">
            <v>7084.5226413414994</v>
          </cell>
          <cell r="D112">
            <v>7269.5757534456998</v>
          </cell>
          <cell r="E112">
            <v>7649.0124441108201</v>
          </cell>
          <cell r="F112">
            <v>8502.7449981073896</v>
          </cell>
          <cell r="G112">
            <v>8034.4159733711604</v>
          </cell>
          <cell r="H112">
            <v>9408.7551947956999</v>
          </cell>
          <cell r="I112">
            <v>9773.7494238611598</v>
          </cell>
          <cell r="J112">
            <v>10447.188525306199</v>
          </cell>
          <cell r="K112">
            <v>10825.9132636389</v>
          </cell>
          <cell r="L112">
            <v>11389.2709735016</v>
          </cell>
          <cell r="M112">
            <v>12082.5769352691</v>
          </cell>
          <cell r="N112">
            <v>13361.4467391711</v>
          </cell>
          <cell r="O112">
            <v>14098.012280753499</v>
          </cell>
          <cell r="P112">
            <v>8771.0859231905106</v>
          </cell>
          <cell r="Q112">
            <v>7804.0040576440206</v>
          </cell>
          <cell r="R112">
            <v>8088.4292517006797</v>
          </cell>
          <cell r="S112">
            <v>8467.1816745655615</v>
          </cell>
          <cell r="T112">
            <v>8546.3710111909895</v>
          </cell>
          <cell r="U112">
            <v>7749.0943396226394</v>
          </cell>
          <cell r="V112">
            <v>7604.4732237539802</v>
          </cell>
          <cell r="W112">
            <v>7899.6464671246304</v>
          </cell>
          <cell r="X112">
            <v>7879.0125944584397</v>
          </cell>
          <cell r="Y112">
            <v>7428.4858948846995</v>
          </cell>
          <cell r="Z112">
            <v>8029.5857785422204</v>
          </cell>
          <cell r="AA112">
            <v>9484.7488694292606</v>
          </cell>
          <cell r="AB112">
            <v>11373.281659517801</v>
          </cell>
          <cell r="AC112">
            <v>13315.403109396</v>
          </cell>
          <cell r="AD112">
            <v>9926.3010623539958</v>
          </cell>
        </row>
        <row r="113">
          <cell r="B113" t="str">
            <v>Gambia, The</v>
          </cell>
          <cell r="C113">
            <v>252.53916663203103</v>
          </cell>
          <cell r="D113">
            <v>272.53769891997899</v>
          </cell>
          <cell r="E113">
            <v>239.61001211142499</v>
          </cell>
          <cell r="F113">
            <v>244.707778647872</v>
          </cell>
          <cell r="G113">
            <v>209.82150593255901</v>
          </cell>
          <cell r="H113">
            <v>190.896375705032</v>
          </cell>
          <cell r="I113">
            <v>214.50460776302498</v>
          </cell>
          <cell r="J113">
            <v>203.57681715446199</v>
          </cell>
          <cell r="K113">
            <v>242.651369273884</v>
          </cell>
          <cell r="L113">
            <v>276.30677494014498</v>
          </cell>
          <cell r="M113">
            <v>290.981331323728</v>
          </cell>
          <cell r="N113">
            <v>350.17794830452095</v>
          </cell>
          <cell r="O113">
            <v>332.97667413970697</v>
          </cell>
          <cell r="P113">
            <v>375.26479353451595</v>
          </cell>
          <cell r="Q113">
            <v>366.62566040047</v>
          </cell>
          <cell r="R113">
            <v>381.46921334188801</v>
          </cell>
          <cell r="S113">
            <v>400.47122077831096</v>
          </cell>
          <cell r="T113">
            <v>409.80869624614803</v>
          </cell>
          <cell r="U113">
            <v>420.84573503919501</v>
          </cell>
          <cell r="V113">
            <v>431.93503255422002</v>
          </cell>
          <cell r="W113">
            <v>420.90370075055597</v>
          </cell>
          <cell r="X113">
            <v>417.917555058684</v>
          </cell>
          <cell r="Y113">
            <v>369.72713658873704</v>
          </cell>
          <cell r="Z113">
            <v>353.02514713785598</v>
          </cell>
          <cell r="AA113">
            <v>401.02147113351401</v>
          </cell>
          <cell r="AB113">
            <v>461.32008960241302</v>
          </cell>
          <cell r="AC113">
            <v>506.715527890337</v>
          </cell>
          <cell r="AD113">
            <v>418.36187447057148</v>
          </cell>
        </row>
        <row r="114">
          <cell r="B114" t="str">
            <v>Ghana</v>
          </cell>
          <cell r="C114">
            <v>15719.6819754844</v>
          </cell>
          <cell r="D114">
            <v>27826.101540034302</v>
          </cell>
          <cell r="E114">
            <v>33124.017903483196</v>
          </cell>
          <cell r="F114">
            <v>21961.179566263399</v>
          </cell>
          <cell r="G114">
            <v>7921.9039786834501</v>
          </cell>
          <cell r="H114">
            <v>6647.1166273280205</v>
          </cell>
          <cell r="I114">
            <v>6040.2985860242297</v>
          </cell>
          <cell r="J114">
            <v>5112.9416309343596</v>
          </cell>
          <cell r="K114">
            <v>5508.6317133641796</v>
          </cell>
          <cell r="L114">
            <v>5576.9221035882601</v>
          </cell>
          <cell r="M114">
            <v>6613.5572273972002</v>
          </cell>
          <cell r="N114">
            <v>7327.5434939595898</v>
          </cell>
          <cell r="O114">
            <v>6756.8100931832296</v>
          </cell>
          <cell r="P114">
            <v>5965.6965898163098</v>
          </cell>
          <cell r="Q114">
            <v>5440.3063273211301</v>
          </cell>
          <cell r="R114">
            <v>6457.4405681301296</v>
          </cell>
          <cell r="S114">
            <v>6925.5318174275708</v>
          </cell>
          <cell r="T114">
            <v>6884.0256889683596</v>
          </cell>
          <cell r="U114">
            <v>7474.0293038182399</v>
          </cell>
          <cell r="V114">
            <v>7709.8139680234299</v>
          </cell>
          <cell r="W114">
            <v>4977.4925921167696</v>
          </cell>
          <cell r="X114">
            <v>5309.1583040012501</v>
          </cell>
          <cell r="Y114">
            <v>6159.6190787539999</v>
          </cell>
          <cell r="Z114">
            <v>7624.1671221139404</v>
          </cell>
          <cell r="AA114">
            <v>8871.8720021192803</v>
          </cell>
          <cell r="AB114">
            <v>10720.346584212801</v>
          </cell>
          <cell r="AC114">
            <v>12893.771979654399</v>
          </cell>
          <cell r="AD114">
            <v>9253.955353370884</v>
          </cell>
        </row>
        <row r="115">
          <cell r="B115" t="str">
            <v>Guinea</v>
          </cell>
          <cell r="C115">
            <v>1724.76014455982</v>
          </cell>
          <cell r="D115">
            <v>1710.9898492524301</v>
          </cell>
          <cell r="E115">
            <v>1678.33521570988</v>
          </cell>
          <cell r="F115">
            <v>1641.4392419055598</v>
          </cell>
          <cell r="G115">
            <v>1672.2826798180399</v>
          </cell>
          <cell r="H115">
            <v>1777.0655600245</v>
          </cell>
          <cell r="I115">
            <v>1922.6008993840999</v>
          </cell>
          <cell r="J115">
            <v>2041.5380570289301</v>
          </cell>
          <cell r="K115">
            <v>2384.2957637254899</v>
          </cell>
          <cell r="L115">
            <v>2432.0293804369403</v>
          </cell>
          <cell r="M115">
            <v>2666.7508204998699</v>
          </cell>
          <cell r="N115">
            <v>3015.05820558401</v>
          </cell>
          <cell r="O115">
            <v>3284.6203915014498</v>
          </cell>
          <cell r="P115">
            <v>3279.0966062135799</v>
          </cell>
          <cell r="Q115">
            <v>3383.0929493195399</v>
          </cell>
          <cell r="R115">
            <v>3693.7106397180901</v>
          </cell>
          <cell r="S115">
            <v>3868.96881752224</v>
          </cell>
          <cell r="T115">
            <v>3783.7004380226504</v>
          </cell>
          <cell r="U115">
            <v>3588.37600841533</v>
          </cell>
          <cell r="V115">
            <v>3461.2821747425801</v>
          </cell>
          <cell r="W115">
            <v>3112.36255644618</v>
          </cell>
          <cell r="X115">
            <v>3039.1135614828099</v>
          </cell>
          <cell r="Y115">
            <v>3210.0017727786599</v>
          </cell>
          <cell r="Z115">
            <v>3624.4434780295701</v>
          </cell>
          <cell r="AA115">
            <v>3970.1867201615501</v>
          </cell>
          <cell r="AB115">
            <v>3331.08097852017</v>
          </cell>
          <cell r="AC115">
            <v>3317.2028427702298</v>
          </cell>
          <cell r="AD115">
            <v>3490.5831584520361</v>
          </cell>
        </row>
        <row r="116">
          <cell r="B116" t="str">
            <v>Guinea-Bissau</v>
          </cell>
          <cell r="C116">
            <v>138.99368562704601</v>
          </cell>
          <cell r="D116">
            <v>177.75892521865899</v>
          </cell>
          <cell r="E116">
            <v>202.180381472466</v>
          </cell>
          <cell r="F116">
            <v>228.059407268493</v>
          </cell>
          <cell r="G116">
            <v>158.597331474546</v>
          </cell>
          <cell r="H116">
            <v>233.02502430200002</v>
          </cell>
          <cell r="I116">
            <v>227.51651984101701</v>
          </cell>
          <cell r="J116">
            <v>192.51818547265302</v>
          </cell>
          <cell r="K116">
            <v>179.192855528916</v>
          </cell>
          <cell r="L116">
            <v>215.59012431271299</v>
          </cell>
          <cell r="M116">
            <v>262.08065016115603</v>
          </cell>
          <cell r="N116">
            <v>256.57839769235602</v>
          </cell>
          <cell r="O116">
            <v>226.851157172364</v>
          </cell>
          <cell r="P116">
            <v>236.90096962621197</v>
          </cell>
          <cell r="Q116">
            <v>235.62443186292199</v>
          </cell>
          <cell r="R116">
            <v>253.905719442313</v>
          </cell>
          <cell r="S116">
            <v>270.27906152793599</v>
          </cell>
          <cell r="T116">
            <v>271.17221915524397</v>
          </cell>
          <cell r="U116">
            <v>205.88912943414499</v>
          </cell>
          <cell r="V116">
            <v>224.47294068569701</v>
          </cell>
          <cell r="W116">
            <v>216.08438302158899</v>
          </cell>
          <cell r="X116">
            <v>199.184313222865</v>
          </cell>
          <cell r="Y116">
            <v>204.32568763257001</v>
          </cell>
          <cell r="Z116">
            <v>236.38331770735698</v>
          </cell>
          <cell r="AA116">
            <v>270.23849507159497</v>
          </cell>
          <cell r="AB116">
            <v>301.63579172147797</v>
          </cell>
          <cell r="AC116">
            <v>304.80661838918701</v>
          </cell>
          <cell r="AD116">
            <v>263.47798210443739</v>
          </cell>
        </row>
        <row r="117">
          <cell r="B117" t="str">
            <v>Kenya</v>
          </cell>
          <cell r="C117">
            <v>10099.4853125093</v>
          </cell>
          <cell r="D117">
            <v>9512.6580151608305</v>
          </cell>
          <cell r="E117">
            <v>9158.6867123934007</v>
          </cell>
          <cell r="F117">
            <v>8469.9524944005097</v>
          </cell>
          <cell r="G117">
            <v>8788.3992114661996</v>
          </cell>
          <cell r="H117">
            <v>8746.0024093188495</v>
          </cell>
          <cell r="I117">
            <v>10387.294488366899</v>
          </cell>
          <cell r="J117">
            <v>11387.0765029868</v>
          </cell>
          <cell r="K117">
            <v>11806.339216697201</v>
          </cell>
          <cell r="L117">
            <v>11704.724484865499</v>
          </cell>
          <cell r="M117">
            <v>12179.651893534699</v>
          </cell>
          <cell r="N117">
            <v>11501.275116061499</v>
          </cell>
          <cell r="O117">
            <v>11327.290465824699</v>
          </cell>
          <cell r="P117">
            <v>7869.3768561629395</v>
          </cell>
          <cell r="Q117">
            <v>9421.9509643524107</v>
          </cell>
          <cell r="R117">
            <v>11943.806589561</v>
          </cell>
          <cell r="S117">
            <v>12045.836708736801</v>
          </cell>
          <cell r="T117">
            <v>13281.243626880199</v>
          </cell>
          <cell r="U117">
            <v>13767.1246305938</v>
          </cell>
          <cell r="V117">
            <v>12882.5034735441</v>
          </cell>
          <cell r="W117">
            <v>12316.1606804698</v>
          </cell>
          <cell r="X117">
            <v>13058.5101103298</v>
          </cell>
          <cell r="Y117">
            <v>13190.803945191099</v>
          </cell>
          <cell r="Z117">
            <v>15036.1725440141</v>
          </cell>
          <cell r="AA117">
            <v>16198.572723544001</v>
          </cell>
          <cell r="AB117">
            <v>18730.355694125501</v>
          </cell>
          <cell r="AC117">
            <v>23186.511890232498</v>
          </cell>
          <cell r="AD117">
            <v>17268.48335942144</v>
          </cell>
        </row>
        <row r="118">
          <cell r="B118" t="str">
            <v>Madagascar</v>
          </cell>
          <cell r="C118">
            <v>4041.6469474680598</v>
          </cell>
          <cell r="D118">
            <v>3595.1895423481801</v>
          </cell>
          <cell r="E118">
            <v>3526.48260227624</v>
          </cell>
          <cell r="F118">
            <v>3511.9037763568799</v>
          </cell>
          <cell r="G118">
            <v>2939.4290914032899</v>
          </cell>
          <cell r="H118">
            <v>2857.7572515218299</v>
          </cell>
          <cell r="I118">
            <v>3258.41643001894</v>
          </cell>
          <cell r="J118">
            <v>2565.6244448564698</v>
          </cell>
          <cell r="K118">
            <v>2442.4586924823002</v>
          </cell>
          <cell r="L118">
            <v>2497.9458190525497</v>
          </cell>
          <cell r="M118">
            <v>3081.3868503303802</v>
          </cell>
          <cell r="N118">
            <v>2677.1275716837504</v>
          </cell>
          <cell r="O118">
            <v>3000.59014840188</v>
          </cell>
          <cell r="P118">
            <v>3370.7284463935603</v>
          </cell>
          <cell r="Q118">
            <v>2976.9504313185503</v>
          </cell>
          <cell r="R118">
            <v>3159.85416644928</v>
          </cell>
          <cell r="S118">
            <v>4004.8114103292196</v>
          </cell>
          <cell r="T118">
            <v>3539.9989175508399</v>
          </cell>
          <cell r="U118">
            <v>3738.1057904645299</v>
          </cell>
          <cell r="V118">
            <v>3723.0855791560698</v>
          </cell>
          <cell r="W118">
            <v>3866.3900951402002</v>
          </cell>
          <cell r="X118">
            <v>4527.4986104159298</v>
          </cell>
          <cell r="Y118">
            <v>4557.1335352865499</v>
          </cell>
          <cell r="Z118">
            <v>5463.7944933169902</v>
          </cell>
          <cell r="AA118">
            <v>4359.1493023432204</v>
          </cell>
          <cell r="AB118">
            <v>5034.2465252400098</v>
          </cell>
          <cell r="AC118">
            <v>5489.1315878640698</v>
          </cell>
          <cell r="AD118">
            <v>4980.6910888101684</v>
          </cell>
        </row>
        <row r="119">
          <cell r="B119" t="str">
            <v>Malawi</v>
          </cell>
          <cell r="C119">
            <v>1237.6554611501001</v>
          </cell>
          <cell r="D119">
            <v>1237.68569194683</v>
          </cell>
          <cell r="E119">
            <v>1180.10421601137</v>
          </cell>
          <cell r="F119">
            <v>1223.1869254341202</v>
          </cell>
          <cell r="G119">
            <v>1208.0090561765999</v>
          </cell>
          <cell r="H119">
            <v>1131.3477982665302</v>
          </cell>
          <cell r="I119">
            <v>1180.80704959433</v>
          </cell>
          <cell r="J119">
            <v>1160.8185810657901</v>
          </cell>
          <cell r="K119">
            <v>1334.4395424198601</v>
          </cell>
          <cell r="L119">
            <v>1521.7249501721299</v>
          </cell>
          <cell r="M119">
            <v>1729.3048481072999</v>
          </cell>
          <cell r="N119">
            <v>2203.54582099668</v>
          </cell>
          <cell r="O119">
            <v>1799.5171093164599</v>
          </cell>
          <cell r="P119">
            <v>2070.63686744799</v>
          </cell>
          <cell r="Q119">
            <v>1199.8719715135599</v>
          </cell>
          <cell r="R119">
            <v>1397.4091812844599</v>
          </cell>
          <cell r="S119">
            <v>2281.1036434969801</v>
          </cell>
          <cell r="T119">
            <v>2663.7586570016902</v>
          </cell>
          <cell r="U119">
            <v>1750.8403597179401</v>
          </cell>
          <cell r="V119">
            <v>1775.92547883873</v>
          </cell>
          <cell r="W119">
            <v>1743.41281544751</v>
          </cell>
          <cell r="X119">
            <v>1716.50245623107</v>
          </cell>
          <cell r="Y119">
            <v>1934.6758771325801</v>
          </cell>
          <cell r="Z119">
            <v>1765.4967818492</v>
          </cell>
          <cell r="AA119">
            <v>1902.8207383952201</v>
          </cell>
          <cell r="AB119">
            <v>2075.5713000596502</v>
          </cell>
          <cell r="AC119">
            <v>2238.4018928388796</v>
          </cell>
          <cell r="AD119">
            <v>1983.393318055106</v>
          </cell>
        </row>
        <row r="120">
          <cell r="B120" t="str">
            <v>Mali</v>
          </cell>
          <cell r="C120">
            <v>1685.09305718</v>
          </cell>
          <cell r="D120">
            <v>1393.3485349253701</v>
          </cell>
          <cell r="E120">
            <v>1247.1239856042</v>
          </cell>
          <cell r="F120">
            <v>1221.9832163886799</v>
          </cell>
          <cell r="G120">
            <v>1217.2101182100801</v>
          </cell>
          <cell r="H120">
            <v>1227.30904670531</v>
          </cell>
          <cell r="I120">
            <v>1694.82085417028</v>
          </cell>
          <cell r="J120">
            <v>1964.09686748955</v>
          </cell>
          <cell r="K120">
            <v>1966.7893765567499</v>
          </cell>
          <cell r="L120">
            <v>2021.74027165292</v>
          </cell>
          <cell r="M120">
            <v>2751.5956117914802</v>
          </cell>
          <cell r="N120">
            <v>2780.6312443217398</v>
          </cell>
          <cell r="O120">
            <v>2876.4565042367299</v>
          </cell>
          <cell r="P120">
            <v>2870.2134597376698</v>
          </cell>
          <cell r="Q120">
            <v>2157.44660530689</v>
          </cell>
          <cell r="R120">
            <v>2816.5375341981603</v>
          </cell>
          <cell r="S120">
            <v>2879.8994524896002</v>
          </cell>
          <cell r="T120">
            <v>2755.8354056604403</v>
          </cell>
          <cell r="U120">
            <v>3008.9308320187001</v>
          </cell>
          <cell r="V120">
            <v>2921.2794588758602</v>
          </cell>
          <cell r="W120">
            <v>2674.4527344917701</v>
          </cell>
          <cell r="X120">
            <v>3018.3415089599102</v>
          </cell>
          <cell r="Y120">
            <v>3342.8242598249299</v>
          </cell>
          <cell r="Z120">
            <v>4428.9387870092996</v>
          </cell>
          <cell r="AA120">
            <v>4943.8075403222601</v>
          </cell>
          <cell r="AB120">
            <v>5411.7183530727598</v>
          </cell>
          <cell r="AC120">
            <v>6191.1571747182497</v>
          </cell>
          <cell r="AD120">
            <v>4863.6892229895002</v>
          </cell>
        </row>
        <row r="121">
          <cell r="B121" t="str">
            <v>Mauritania</v>
          </cell>
          <cell r="C121">
            <v>810.44566948626891</v>
          </cell>
          <cell r="D121">
            <v>854.96890527529501</v>
          </cell>
          <cell r="E121">
            <v>857.50728364015606</v>
          </cell>
          <cell r="F121">
            <v>898.03550797442904</v>
          </cell>
          <cell r="G121">
            <v>826.34992680344897</v>
          </cell>
          <cell r="H121">
            <v>780.91199021148907</v>
          </cell>
          <cell r="I121">
            <v>917.71187908833394</v>
          </cell>
          <cell r="J121">
            <v>1039.9347765902501</v>
          </cell>
          <cell r="K121">
            <v>1116.8719114624598</v>
          </cell>
          <cell r="L121">
            <v>1115.21073444786</v>
          </cell>
          <cell r="M121">
            <v>1213.4961223667499</v>
          </cell>
          <cell r="N121">
            <v>1390.1752869252798</v>
          </cell>
          <cell r="O121">
            <v>1464.3924165236299</v>
          </cell>
          <cell r="P121">
            <v>1249.94499943236</v>
          </cell>
          <cell r="Q121">
            <v>1315.8794029657099</v>
          </cell>
          <cell r="R121">
            <v>1415.2748913820501</v>
          </cell>
          <cell r="S121">
            <v>1442.6194569158399</v>
          </cell>
          <cell r="T121">
            <v>1401.9745502565399</v>
          </cell>
          <cell r="U121">
            <v>1219.04387881407</v>
          </cell>
          <cell r="V121">
            <v>1194.6282805761</v>
          </cell>
          <cell r="W121">
            <v>1081.2075268046999</v>
          </cell>
          <cell r="X121">
            <v>1121.56485214482</v>
          </cell>
          <cell r="Y121">
            <v>1149.6557427514999</v>
          </cell>
          <cell r="Z121">
            <v>1285.1790874027101</v>
          </cell>
          <cell r="AA121">
            <v>1494.5804034103101</v>
          </cell>
          <cell r="AB121">
            <v>1857.3341114457801</v>
          </cell>
          <cell r="AC121">
            <v>2662.57788812747</v>
          </cell>
          <cell r="AD121">
            <v>1689.8654466275541</v>
          </cell>
        </row>
        <row r="122">
          <cell r="B122" t="str">
            <v>Mozambique</v>
          </cell>
          <cell r="C122">
            <v>3315.9665546323799</v>
          </cell>
          <cell r="D122">
            <v>3584.8093897240601</v>
          </cell>
          <cell r="E122">
            <v>3661.7288262973998</v>
          </cell>
          <cell r="F122">
            <v>3279.85898905249</v>
          </cell>
          <cell r="G122">
            <v>3416.5514646108199</v>
          </cell>
          <cell r="H122">
            <v>4515.8811082802495</v>
          </cell>
          <cell r="I122">
            <v>5300.5261213454705</v>
          </cell>
          <cell r="J122">
            <v>2394.8997775348098</v>
          </cell>
          <cell r="K122">
            <v>2104.6418907984798</v>
          </cell>
          <cell r="L122">
            <v>2199.1253695702203</v>
          </cell>
          <cell r="M122">
            <v>2535.68135780584</v>
          </cell>
          <cell r="N122">
            <v>2710.3741847433703</v>
          </cell>
          <cell r="O122">
            <v>2070.5193491018299</v>
          </cell>
          <cell r="P122">
            <v>2145.2719091828299</v>
          </cell>
          <cell r="Q122">
            <v>2243.5106817246401</v>
          </cell>
          <cell r="R122">
            <v>2284.7795163584597</v>
          </cell>
          <cell r="S122">
            <v>2897.0534944998499</v>
          </cell>
          <cell r="T122">
            <v>3448.8898302010398</v>
          </cell>
          <cell r="U122">
            <v>3958.7166083873303</v>
          </cell>
          <cell r="V122">
            <v>4091.0559413532396</v>
          </cell>
          <cell r="W122">
            <v>3719.3514786984897</v>
          </cell>
          <cell r="X122">
            <v>3696.5623484826201</v>
          </cell>
          <cell r="Y122">
            <v>4093.8493925170301</v>
          </cell>
          <cell r="Z122">
            <v>4789.3886843363898</v>
          </cell>
          <cell r="AA122">
            <v>5912.7405159494101</v>
          </cell>
          <cell r="AB122">
            <v>6636.3425578374708</v>
          </cell>
          <cell r="AC122">
            <v>7295.6378255005193</v>
          </cell>
          <cell r="AD122">
            <v>5745.5917952281643</v>
          </cell>
        </row>
        <row r="123">
          <cell r="B123" t="str">
            <v>Niger</v>
          </cell>
          <cell r="C123">
            <v>2508.5195001893198</v>
          </cell>
          <cell r="D123">
            <v>2170.9049424060599</v>
          </cell>
          <cell r="E123">
            <v>2017.5892395240603</v>
          </cell>
          <cell r="F123">
            <v>1803.1281163071401</v>
          </cell>
          <cell r="G123">
            <v>1461.00329549616</v>
          </cell>
          <cell r="H123">
            <v>1440.3686061523399</v>
          </cell>
          <cell r="I123">
            <v>1903.84060063529</v>
          </cell>
          <cell r="J123">
            <v>2232.9806348572602</v>
          </cell>
          <cell r="K123">
            <v>2280.3424542554999</v>
          </cell>
          <cell r="L123">
            <v>2179.5554998275902</v>
          </cell>
          <cell r="M123">
            <v>2480.0670315139901</v>
          </cell>
          <cell r="N123">
            <v>2327.9619912445501</v>
          </cell>
          <cell r="O123">
            <v>2345.0019194955098</v>
          </cell>
          <cell r="P123">
            <v>2220.6526345529001</v>
          </cell>
          <cell r="Q123">
            <v>1563.2204610950998</v>
          </cell>
          <cell r="R123">
            <v>1880.9857743939101</v>
          </cell>
          <cell r="S123">
            <v>1987.7716185714301</v>
          </cell>
          <cell r="T123">
            <v>1845.5021942170599</v>
          </cell>
          <cell r="U123">
            <v>2076.56735876422</v>
          </cell>
          <cell r="V123">
            <v>2020.8937909178298</v>
          </cell>
          <cell r="W123">
            <v>1803.03243018698</v>
          </cell>
          <cell r="X123">
            <v>1947.0887856572401</v>
          </cell>
          <cell r="Y123">
            <v>2177.3018946184402</v>
          </cell>
          <cell r="Z123">
            <v>2736.3356800916099</v>
          </cell>
          <cell r="AA123">
            <v>2948.05668100306</v>
          </cell>
          <cell r="AB123">
            <v>3402.9097699064801</v>
          </cell>
          <cell r="AC123">
            <v>3550.07843629017</v>
          </cell>
          <cell r="AD123">
            <v>2962.9364923819521</v>
          </cell>
        </row>
        <row r="124">
          <cell r="B124" t="str">
            <v>Nigeria</v>
          </cell>
          <cell r="C124">
            <v>64701.615981677096</v>
          </cell>
          <cell r="D124">
            <v>61128.643700313201</v>
          </cell>
          <cell r="E124">
            <v>51974.0677455021</v>
          </cell>
          <cell r="F124">
            <v>35990.426402972902</v>
          </cell>
          <cell r="G124">
            <v>34799.8188992258</v>
          </cell>
          <cell r="H124">
            <v>34820.233001575703</v>
          </cell>
          <cell r="I124">
            <v>22959.773288565699</v>
          </cell>
          <cell r="J124">
            <v>22501.226620389101</v>
          </cell>
          <cell r="K124">
            <v>25379.049609777201</v>
          </cell>
          <cell r="L124">
            <v>25709.168417841302</v>
          </cell>
          <cell r="M124">
            <v>32019.259288215202</v>
          </cell>
          <cell r="N124">
            <v>29714.864194530703</v>
          </cell>
          <cell r="O124">
            <v>28061.473942361801</v>
          </cell>
          <cell r="P124">
            <v>21009.942586376401</v>
          </cell>
          <cell r="Q124">
            <v>23388.9098549185</v>
          </cell>
          <cell r="R124">
            <v>35475.397783722401</v>
          </cell>
          <cell r="S124">
            <v>46470.653414058295</v>
          </cell>
          <cell r="T124">
            <v>35386.229419567302</v>
          </cell>
          <cell r="U124">
            <v>32977.737963328698</v>
          </cell>
          <cell r="V124">
            <v>37330.900339985201</v>
          </cell>
          <cell r="W124">
            <v>45737.487248689598</v>
          </cell>
          <cell r="X124">
            <v>47683.306007354404</v>
          </cell>
          <cell r="Y124">
            <v>46090.077817652702</v>
          </cell>
          <cell r="Z124">
            <v>57563.879581622699</v>
          </cell>
          <cell r="AA124">
            <v>71533.336086132898</v>
          </cell>
          <cell r="AB124">
            <v>98563.619766166987</v>
          </cell>
          <cell r="AC124">
            <v>115350.257124133</v>
          </cell>
          <cell r="AD124">
            <v>77820.234075141663</v>
          </cell>
        </row>
        <row r="125">
          <cell r="B125" t="str">
            <v>Sao Tome and Principe</v>
          </cell>
          <cell r="C125">
            <v>39.027109389215696</v>
          </cell>
          <cell r="D125">
            <v>49.654976178174202</v>
          </cell>
          <cell r="E125">
            <v>52.514980640217203</v>
          </cell>
          <cell r="F125">
            <v>52.223922766414297</v>
          </cell>
          <cell r="G125">
            <v>48.353690589006597</v>
          </cell>
          <cell r="H125">
            <v>51.9955574267969</v>
          </cell>
          <cell r="I125">
            <v>64.2468225361674</v>
          </cell>
          <cell r="J125">
            <v>55.867582721358403</v>
          </cell>
          <cell r="K125">
            <v>48.886237637392703</v>
          </cell>
          <cell r="L125">
            <v>46.019398834555197</v>
          </cell>
          <cell r="M125">
            <v>57.562919079021505</v>
          </cell>
          <cell r="N125">
            <v>56.954363355050305</v>
          </cell>
          <cell r="O125">
            <v>45.459793927555097</v>
          </cell>
          <cell r="P125">
            <v>47.618381726044497</v>
          </cell>
          <cell r="Q125">
            <v>49.540831717607503</v>
          </cell>
          <cell r="R125">
            <v>45.492500020197298</v>
          </cell>
          <cell r="S125">
            <v>44.8933272809805</v>
          </cell>
          <cell r="T125">
            <v>43.931846037770299</v>
          </cell>
          <cell r="U125">
            <v>40.563761216294999</v>
          </cell>
          <cell r="V125">
            <v>46.932012923163398</v>
          </cell>
          <cell r="W125">
            <v>46.317964602420403</v>
          </cell>
          <cell r="X125">
            <v>47.7250965738221</v>
          </cell>
          <cell r="Y125">
            <v>53.560879844656597</v>
          </cell>
          <cell r="Z125">
            <v>59.116416266578497</v>
          </cell>
          <cell r="AA125">
            <v>64.341759444940806</v>
          </cell>
          <cell r="AB125">
            <v>71.7877505737668</v>
          </cell>
          <cell r="AC125">
            <v>79.046475476070611</v>
          </cell>
          <cell r="AD125">
            <v>65.570656321202662</v>
          </cell>
        </row>
        <row r="126">
          <cell r="B126" t="str">
            <v>Senegal</v>
          </cell>
          <cell r="C126">
            <v>3503.2754706053402</v>
          </cell>
          <cell r="D126">
            <v>3176.78863966464</v>
          </cell>
          <cell r="E126">
            <v>3109.73707519559</v>
          </cell>
          <cell r="F126">
            <v>2774.24287464706</v>
          </cell>
          <cell r="G126">
            <v>2705.5772415199503</v>
          </cell>
          <cell r="H126">
            <v>2962.2196164939696</v>
          </cell>
          <cell r="I126">
            <v>4189.9317997943999</v>
          </cell>
          <cell r="J126">
            <v>5040.65108967781</v>
          </cell>
          <cell r="K126">
            <v>4985.1230756325303</v>
          </cell>
          <cell r="L126">
            <v>4913.03892892555</v>
          </cell>
          <cell r="M126">
            <v>5716.7450575571493</v>
          </cell>
          <cell r="N126">
            <v>5617.1743070385701</v>
          </cell>
          <cell r="O126">
            <v>6004.9084558094501</v>
          </cell>
          <cell r="P126">
            <v>5678.8498973865908</v>
          </cell>
          <cell r="Q126">
            <v>3877.1984903860098</v>
          </cell>
          <cell r="R126">
            <v>4878.7213957699896</v>
          </cell>
          <cell r="S126">
            <v>5065.8321185382101</v>
          </cell>
          <cell r="T126">
            <v>4672.2589680318497</v>
          </cell>
          <cell r="U126">
            <v>5058.2248867778599</v>
          </cell>
          <cell r="V126">
            <v>5150.7988865769894</v>
          </cell>
          <cell r="W126">
            <v>4693.3343536924704</v>
          </cell>
          <cell r="X126">
            <v>4881.8359233186702</v>
          </cell>
          <cell r="Y126">
            <v>5352.4997097994201</v>
          </cell>
          <cell r="Z126">
            <v>6828.23324941187</v>
          </cell>
          <cell r="AA126">
            <v>7957.8061916080005</v>
          </cell>
          <cell r="AB126">
            <v>8615.2864131973802</v>
          </cell>
          <cell r="AC126">
            <v>9242.0528858045891</v>
          </cell>
          <cell r="AD126">
            <v>7599.1756899642523</v>
          </cell>
        </row>
        <row r="127">
          <cell r="B127" t="str">
            <v>Sierra Leone</v>
          </cell>
          <cell r="C127">
            <v>1165.7960386867801</v>
          </cell>
          <cell r="D127">
            <v>1249.54867154774</v>
          </cell>
          <cell r="E127">
            <v>1404.99688755738</v>
          </cell>
          <cell r="F127">
            <v>1221.43061691669</v>
          </cell>
          <cell r="G127">
            <v>1413.2154344581299</v>
          </cell>
          <cell r="H127">
            <v>1202.64126300765</v>
          </cell>
          <cell r="I127">
            <v>900.69172746497395</v>
          </cell>
          <cell r="J127">
            <v>784.62300354315391</v>
          </cell>
          <cell r="K127">
            <v>1286.1964551751398</v>
          </cell>
          <cell r="L127">
            <v>1181.4669638524799</v>
          </cell>
          <cell r="M127">
            <v>649.64482122897107</v>
          </cell>
          <cell r="N127">
            <v>779.99509047354297</v>
          </cell>
          <cell r="O127">
            <v>679.97708108151403</v>
          </cell>
          <cell r="P127">
            <v>768.87373425050293</v>
          </cell>
          <cell r="Q127">
            <v>911.85067654574004</v>
          </cell>
          <cell r="R127">
            <v>872.15384615384596</v>
          </cell>
          <cell r="S127">
            <v>941.70187347271292</v>
          </cell>
          <cell r="T127">
            <v>849.87770413056194</v>
          </cell>
          <cell r="U127">
            <v>672.37244343254804</v>
          </cell>
          <cell r="V127">
            <v>669.39419133133799</v>
          </cell>
          <cell r="W127">
            <v>635.87757342907605</v>
          </cell>
          <cell r="X127">
            <v>805.66203110282095</v>
          </cell>
          <cell r="Y127">
            <v>935.80860812484502</v>
          </cell>
          <cell r="Z127">
            <v>991.095883050314</v>
          </cell>
          <cell r="AA127">
            <v>1073.0478488368201</v>
          </cell>
          <cell r="AB127">
            <v>1214.78651141047</v>
          </cell>
          <cell r="AC127">
            <v>1419.2404011200299</v>
          </cell>
          <cell r="AD127">
            <v>1126.7958505084957</v>
          </cell>
        </row>
        <row r="128">
          <cell r="B128" t="str">
            <v>Solomon Islands</v>
          </cell>
          <cell r="C128">
            <v>177.10115934381199</v>
          </cell>
          <cell r="D128">
            <v>187.65681424303398</v>
          </cell>
          <cell r="E128">
            <v>186.83497054358</v>
          </cell>
          <cell r="F128">
            <v>175.52080265245402</v>
          </cell>
          <cell r="G128">
            <v>166.725251431641</v>
          </cell>
          <cell r="H128">
            <v>147.21263817271802</v>
          </cell>
          <cell r="I128">
            <v>125.34349831307301</v>
          </cell>
          <cell r="J128">
            <v>152.45595173816301</v>
          </cell>
          <cell r="K128">
            <v>168.063754188714</v>
          </cell>
          <cell r="L128">
            <v>160.20363259135001</v>
          </cell>
          <cell r="M128">
            <v>201.35790589090499</v>
          </cell>
          <cell r="N128">
            <v>214.06406966709099</v>
          </cell>
          <cell r="O128">
            <v>260.57314605784399</v>
          </cell>
          <cell r="P128">
            <v>282.70583700045199</v>
          </cell>
          <cell r="Q128">
            <v>319.73576608824101</v>
          </cell>
          <cell r="R128">
            <v>357.20397079641702</v>
          </cell>
          <cell r="S128">
            <v>390.42835146046201</v>
          </cell>
          <cell r="T128">
            <v>390.68948844869499</v>
          </cell>
          <cell r="U128">
            <v>324.15533884373599</v>
          </cell>
          <cell r="V128">
            <v>331.742517370771</v>
          </cell>
          <cell r="W128">
            <v>299.33347633291004</v>
          </cell>
          <cell r="X128">
            <v>274.20128762667503</v>
          </cell>
          <cell r="Y128">
            <v>227.78947437559299</v>
          </cell>
          <cell r="Z128">
            <v>231.486857375456</v>
          </cell>
          <cell r="AA128">
            <v>265.051935713266</v>
          </cell>
          <cell r="AB128">
            <v>294.023042243193</v>
          </cell>
          <cell r="AC128">
            <v>320.911193404134</v>
          </cell>
          <cell r="AD128">
            <v>267.85250062232842</v>
          </cell>
        </row>
        <row r="129">
          <cell r="B129" t="str">
            <v>Sudan</v>
          </cell>
          <cell r="C129">
            <v>9901.9996836483406</v>
          </cell>
          <cell r="D129">
            <v>7108.8887409810695</v>
          </cell>
          <cell r="E129">
            <v>5169.2308891454604</v>
          </cell>
          <cell r="F129">
            <v>7059.9987116229195</v>
          </cell>
          <cell r="G129">
            <v>8700.7680056999998</v>
          </cell>
          <cell r="H129">
            <v>6038.5624132270896</v>
          </cell>
          <cell r="I129">
            <v>8056.4002990722802</v>
          </cell>
          <cell r="J129">
            <v>13025.356986585</v>
          </cell>
          <cell r="K129">
            <v>10398.000356833099</v>
          </cell>
          <cell r="L129">
            <v>18347.1112343235</v>
          </cell>
          <cell r="M129">
            <v>24444.444444444402</v>
          </cell>
          <cell r="N129">
            <v>27522.785714285699</v>
          </cell>
          <cell r="O129">
            <v>3376.1721930653898</v>
          </cell>
          <cell r="P129">
            <v>5712.1529641017005</v>
          </cell>
          <cell r="Q129">
            <v>4368.0798639986806</v>
          </cell>
          <cell r="R129">
            <v>7320.1069296945898</v>
          </cell>
          <cell r="S129">
            <v>8765.4641923057698</v>
          </cell>
          <cell r="T129">
            <v>11675.461292805399</v>
          </cell>
          <cell r="U129">
            <v>11326.675854949401</v>
          </cell>
          <cell r="V129">
            <v>10722.520575423199</v>
          </cell>
          <cell r="W129">
            <v>12365.418685587301</v>
          </cell>
          <cell r="X129">
            <v>13380.171720021499</v>
          </cell>
          <cell r="Y129">
            <v>14975.7366103689</v>
          </cell>
          <cell r="Z129">
            <v>17780.302166588801</v>
          </cell>
          <cell r="AA129">
            <v>21690.532855377001</v>
          </cell>
          <cell r="AB129">
            <v>27895.024728014101</v>
          </cell>
          <cell r="AC129">
            <v>37564.0391248448</v>
          </cell>
          <cell r="AD129">
            <v>23981.12709703872</v>
          </cell>
        </row>
        <row r="130">
          <cell r="B130" t="str">
            <v>Tanzania</v>
          </cell>
          <cell r="C130">
            <v>5571.83305699211</v>
          </cell>
          <cell r="D130">
            <v>6664.3783510625499</v>
          </cell>
          <cell r="E130">
            <v>7651.7803807381006</v>
          </cell>
          <cell r="F130">
            <v>7836.9759065841199</v>
          </cell>
          <cell r="G130">
            <v>7130.2652887356198</v>
          </cell>
          <cell r="H130">
            <v>6433.9083158053199</v>
          </cell>
          <cell r="I130">
            <v>8134.3317858036207</v>
          </cell>
          <cell r="J130">
            <v>4007.4965875629405</v>
          </cell>
          <cell r="K130">
            <v>6154.4777779333399</v>
          </cell>
          <cell r="L130">
            <v>5306.7576186883998</v>
          </cell>
          <cell r="M130">
            <v>4258.6537475648502</v>
          </cell>
          <cell r="N130">
            <v>4956.5294761817804</v>
          </cell>
          <cell r="O130">
            <v>4601.3671022135604</v>
          </cell>
          <cell r="P130">
            <v>4257.7491548844</v>
          </cell>
          <cell r="Q130">
            <v>4510.8529717638303</v>
          </cell>
          <cell r="R130">
            <v>5631.0073383724393</v>
          </cell>
          <cell r="S130">
            <v>6463.06201217943</v>
          </cell>
          <cell r="T130">
            <v>7615.0301886792504</v>
          </cell>
          <cell r="U130">
            <v>8364.8277764606501</v>
          </cell>
          <cell r="V130">
            <v>8634.5924669428314</v>
          </cell>
          <cell r="W130">
            <v>9079.2960873555494</v>
          </cell>
          <cell r="X130">
            <v>9442.6107348468886</v>
          </cell>
          <cell r="Y130">
            <v>9792.1435189871409</v>
          </cell>
          <cell r="Z130">
            <v>10276.061854710999</v>
          </cell>
          <cell r="AA130">
            <v>11338.690120504101</v>
          </cell>
          <cell r="AB130">
            <v>12606.8552492364</v>
          </cell>
          <cell r="AC130">
            <v>12787.2122534515</v>
          </cell>
          <cell r="AD130">
            <v>11360.192599378028</v>
          </cell>
        </row>
        <row r="131">
          <cell r="B131" t="str">
            <v>Togo</v>
          </cell>
          <cell r="C131">
            <v>1142.4627923334301</v>
          </cell>
          <cell r="D131">
            <v>948.66561815442094</v>
          </cell>
          <cell r="E131">
            <v>799.79087591340408</v>
          </cell>
          <cell r="F131">
            <v>750.65623773391303</v>
          </cell>
          <cell r="G131">
            <v>663.16021412817804</v>
          </cell>
          <cell r="H131">
            <v>720.679753518555</v>
          </cell>
          <cell r="I131">
            <v>1060.92952653768</v>
          </cell>
          <cell r="J131">
            <v>1249.08467201704</v>
          </cell>
          <cell r="K131">
            <v>1517.81669422593</v>
          </cell>
          <cell r="L131">
            <v>1489.25602492754</v>
          </cell>
          <cell r="M131">
            <v>1789.0466359724899</v>
          </cell>
          <cell r="N131">
            <v>1767.5932959608501</v>
          </cell>
          <cell r="O131">
            <v>1853.6273245431601</v>
          </cell>
          <cell r="P131">
            <v>1412.82240577784</v>
          </cell>
          <cell r="Q131">
            <v>1095.03882054378</v>
          </cell>
          <cell r="R131">
            <v>1446.2060263737999</v>
          </cell>
          <cell r="S131">
            <v>1580.71172358882</v>
          </cell>
          <cell r="T131">
            <v>1609.7599485073099</v>
          </cell>
          <cell r="U131">
            <v>1523.5244648965202</v>
          </cell>
          <cell r="V131">
            <v>1528.7869542675801</v>
          </cell>
          <cell r="W131">
            <v>1298.58520205881</v>
          </cell>
          <cell r="X131">
            <v>1333.58255793169</v>
          </cell>
          <cell r="Y131">
            <v>1478.78229052148</v>
          </cell>
          <cell r="Z131">
            <v>1677.3540474629201</v>
          </cell>
          <cell r="AA131">
            <v>1939.90683320055</v>
          </cell>
          <cell r="AB131">
            <v>2111.76608337077</v>
          </cell>
          <cell r="AC131">
            <v>2210.40776073597</v>
          </cell>
          <cell r="AD131">
            <v>1883.6434030583382</v>
          </cell>
        </row>
        <row r="132">
          <cell r="B132" t="str">
            <v>Uganda</v>
          </cell>
          <cell r="C132">
            <v>4609.9590122603195</v>
          </cell>
          <cell r="D132">
            <v>7463.7444741896297</v>
          </cell>
          <cell r="E132">
            <v>5178.9247371928295</v>
          </cell>
          <cell r="F132">
            <v>5923.6067255473599</v>
          </cell>
          <cell r="G132">
            <v>4556.5928221620898</v>
          </cell>
          <cell r="H132">
            <v>4169.8706873309002</v>
          </cell>
          <cell r="I132">
            <v>4154.2634381374401</v>
          </cell>
          <cell r="J132">
            <v>6699.06069689172</v>
          </cell>
          <cell r="K132">
            <v>6939.5052789787305</v>
          </cell>
          <cell r="L132">
            <v>5626.0991660649597</v>
          </cell>
          <cell r="M132">
            <v>4589.2753882957804</v>
          </cell>
          <cell r="N132">
            <v>1835.4337167706601</v>
          </cell>
          <cell r="O132">
            <v>2756.1185067384304</v>
          </cell>
          <cell r="P132">
            <v>3099.8329964046302</v>
          </cell>
          <cell r="Q132">
            <v>3826.6245347822801</v>
          </cell>
          <cell r="R132">
            <v>5581.88921655381</v>
          </cell>
          <cell r="S132">
            <v>5885.7953350527805</v>
          </cell>
          <cell r="T132">
            <v>6124.8606889523999</v>
          </cell>
          <cell r="U132">
            <v>6576.2577467192195</v>
          </cell>
          <cell r="V132">
            <v>6007.6600991735404</v>
          </cell>
          <cell r="W132">
            <v>5910.0236917645907</v>
          </cell>
          <cell r="X132">
            <v>5649.8800665586796</v>
          </cell>
          <cell r="Y132">
            <v>5834.5259570674598</v>
          </cell>
          <cell r="Z132">
            <v>6242.9451078925003</v>
          </cell>
          <cell r="AA132">
            <v>6817.41981148791</v>
          </cell>
          <cell r="AB132">
            <v>8733.8409093309401</v>
          </cell>
          <cell r="AC132">
            <v>9442.6518469453204</v>
          </cell>
          <cell r="AD132">
            <v>7414.2767265448256</v>
          </cell>
        </row>
        <row r="133">
          <cell r="B133" t="str">
            <v>Zambia</v>
          </cell>
          <cell r="C133">
            <v>3885.7647999999999</v>
          </cell>
          <cell r="D133">
            <v>4013.326</v>
          </cell>
          <cell r="E133">
            <v>3872.8935000000001</v>
          </cell>
          <cell r="F133">
            <v>3343.1275999999998</v>
          </cell>
          <cell r="G133">
            <v>2748.04630000001</v>
          </cell>
          <cell r="H133">
            <v>2606.0319999999997</v>
          </cell>
          <cell r="I133">
            <v>1795.4434999999999</v>
          </cell>
          <cell r="J133">
            <v>2225.0250000000001</v>
          </cell>
          <cell r="K133">
            <v>3748.0768000000003</v>
          </cell>
          <cell r="L133">
            <v>3994.6358766468802</v>
          </cell>
          <cell r="M133">
            <v>3738.2878272640201</v>
          </cell>
          <cell r="N133">
            <v>3376.8100247524799</v>
          </cell>
          <cell r="O133">
            <v>3307.5725900116104</v>
          </cell>
          <cell r="P133">
            <v>3248.4131854644297</v>
          </cell>
          <cell r="Q133">
            <v>3346.9765486329002</v>
          </cell>
          <cell r="R133">
            <v>3470.3760172094799</v>
          </cell>
          <cell r="S133">
            <v>3271.4472468056201</v>
          </cell>
          <cell r="T133">
            <v>3910.4467600795201</v>
          </cell>
          <cell r="U133">
            <v>3237.69895445681</v>
          </cell>
          <cell r="V133">
            <v>3131.8978612965502</v>
          </cell>
          <cell r="W133">
            <v>3237.72262780147</v>
          </cell>
          <cell r="X133">
            <v>3639.98345207489</v>
          </cell>
          <cell r="Y133">
            <v>3775.38611495953</v>
          </cell>
          <cell r="Z133">
            <v>4325.9768977702897</v>
          </cell>
          <cell r="AA133">
            <v>5439.5554227457496</v>
          </cell>
          <cell r="AB133">
            <v>7271.47944354018</v>
          </cell>
          <cell r="AC133">
            <v>10941.916845383699</v>
          </cell>
          <cell r="AD133">
            <v>6350.8629448798893</v>
          </cell>
        </row>
        <row r="134">
          <cell r="B134" t="str">
            <v>Zimbabwe</v>
          </cell>
          <cell r="C134">
            <v>5354.5401000000002</v>
          </cell>
          <cell r="D134">
            <v>6435.8294000000005</v>
          </cell>
          <cell r="E134">
            <v>6862.6385</v>
          </cell>
          <cell r="F134">
            <v>6239.7869999999702</v>
          </cell>
          <cell r="G134">
            <v>5146.89480000002</v>
          </cell>
          <cell r="H134">
            <v>5643.7788000000101</v>
          </cell>
          <cell r="I134">
            <v>6223.4171999999799</v>
          </cell>
          <cell r="J134">
            <v>6726.7199999999802</v>
          </cell>
          <cell r="K134">
            <v>7831.0500000000102</v>
          </cell>
          <cell r="L134">
            <v>8284.7856000000211</v>
          </cell>
          <cell r="M134">
            <v>8780.2989999999991</v>
          </cell>
          <cell r="N134">
            <v>8179.6523669248809</v>
          </cell>
          <cell r="O134">
            <v>6745.9374634975902</v>
          </cell>
          <cell r="P134">
            <v>6552.0130254746891</v>
          </cell>
          <cell r="Q134">
            <v>6889.3740433704297</v>
          </cell>
          <cell r="R134">
            <v>7152.2175024386406</v>
          </cell>
          <cell r="S134">
            <v>8757.5383805075708</v>
          </cell>
          <cell r="T134">
            <v>8989.8019271635603</v>
          </cell>
          <cell r="U134">
            <v>6263.9233275979796</v>
          </cell>
          <cell r="V134">
            <v>5962.7987095081298</v>
          </cell>
          <cell r="W134">
            <v>8135.9122672664998</v>
          </cell>
          <cell r="X134">
            <v>12882.6195931334</v>
          </cell>
          <cell r="Y134">
            <v>30855.9334652449</v>
          </cell>
          <cell r="Z134">
            <v>10514.6403999127</v>
          </cell>
          <cell r="AA134">
            <v>4700.4308619697704</v>
          </cell>
          <cell r="AB134">
            <v>4551.6499550609396</v>
          </cell>
          <cell r="AC134">
            <v>5540.0662550877796</v>
          </cell>
          <cell r="AD134">
            <v>11232.544187455216</v>
          </cell>
        </row>
      </sheetData>
      <sheetData sheetId="2"/>
      <sheetData sheetId="3"/>
      <sheetData sheetId="4">
        <row r="3">
          <cell r="A3" t="str">
            <v>Afghanistan</v>
          </cell>
          <cell r="B3" t="str">
            <v>..</v>
          </cell>
          <cell r="C3" t="str">
            <v>..</v>
          </cell>
          <cell r="D3" t="str">
            <v>..</v>
          </cell>
          <cell r="E3" t="str">
            <v>..</v>
          </cell>
          <cell r="F3" t="str">
            <v>..</v>
          </cell>
          <cell r="G3" t="str">
            <v>..</v>
          </cell>
          <cell r="H3" t="str">
            <v>..</v>
          </cell>
          <cell r="I3" t="str">
            <v>..</v>
          </cell>
          <cell r="J3" t="str">
            <v>..</v>
          </cell>
          <cell r="K3" t="str">
            <v>..</v>
          </cell>
          <cell r="L3" t="str">
            <v>..</v>
          </cell>
          <cell r="M3" t="str">
            <v>..</v>
          </cell>
          <cell r="N3" t="str">
            <v>..</v>
          </cell>
          <cell r="O3" t="str">
            <v>..</v>
          </cell>
          <cell r="P3" t="str">
            <v>..</v>
          </cell>
          <cell r="Q3" t="str">
            <v>..</v>
          </cell>
          <cell r="R3" t="str">
            <v>..</v>
          </cell>
          <cell r="S3" t="str">
            <v>..</v>
          </cell>
          <cell r="T3" t="str">
            <v>..</v>
          </cell>
          <cell r="U3" t="str">
            <v>..</v>
          </cell>
          <cell r="V3" t="str">
            <v>..</v>
          </cell>
          <cell r="W3" t="str">
            <v>..</v>
          </cell>
          <cell r="X3" t="str">
            <v>..</v>
          </cell>
          <cell r="Y3" t="str">
            <v>..</v>
          </cell>
          <cell r="Z3" t="str">
            <v>..</v>
          </cell>
          <cell r="AA3" t="str">
            <v>..</v>
          </cell>
          <cell r="AB3" t="str">
            <v>..</v>
          </cell>
        </row>
        <row r="4">
          <cell r="A4" t="str">
            <v>Albania</v>
          </cell>
          <cell r="B4">
            <v>1.8327811099473701</v>
          </cell>
          <cell r="C4">
            <v>2.0993061024084301</v>
          </cell>
          <cell r="D4">
            <v>2.1619953477211098</v>
          </cell>
          <cell r="E4">
            <v>2.1841977887693602</v>
          </cell>
          <cell r="F4">
            <v>2.1562488335674499</v>
          </cell>
          <cell r="G4">
            <v>2.2023515493911501</v>
          </cell>
          <cell r="H4">
            <v>2.4358395809375</v>
          </cell>
          <cell r="I4">
            <v>2.4167898866874999</v>
          </cell>
          <cell r="J4">
            <v>2.3823323515000001</v>
          </cell>
          <cell r="K4">
            <v>2.6166716050312502</v>
          </cell>
          <cell r="L4">
            <v>2.0914397441716099</v>
          </cell>
          <cell r="M4">
            <v>1.2552609072151499</v>
          </cell>
          <cell r="N4">
            <v>0.79427690476697799</v>
          </cell>
          <cell r="O4">
            <v>1.3756344283545501</v>
          </cell>
          <cell r="P4">
            <v>2.2232847396277702</v>
          </cell>
          <cell r="Q4">
            <v>2.7138206986664901</v>
          </cell>
          <cell r="R4">
            <v>3.0131866028708099</v>
          </cell>
          <cell r="S4">
            <v>2.16377434519812</v>
          </cell>
          <cell r="T4">
            <v>2.7378884462151398</v>
          </cell>
          <cell r="U4">
            <v>3.4443790849673199</v>
          </cell>
          <cell r="V4">
            <v>3.6947370252448799</v>
          </cell>
          <cell r="W4">
            <v>4.0955909407665496</v>
          </cell>
          <cell r="X4">
            <v>4.4559008559201203</v>
          </cell>
          <cell r="Y4">
            <v>5.6002461033634097</v>
          </cell>
          <cell r="Z4">
            <v>7.4524002202477098</v>
          </cell>
          <cell r="AA4">
            <v>8.3764133045493203</v>
          </cell>
          <cell r="AB4">
            <v>9.1330885878961592</v>
          </cell>
        </row>
        <row r="5">
          <cell r="A5" t="str">
            <v>Algeria</v>
          </cell>
          <cell r="B5">
            <v>42.345827687459298</v>
          </cell>
          <cell r="C5">
            <v>44.371759807824198</v>
          </cell>
          <cell r="D5">
            <v>44.779983359958003</v>
          </cell>
          <cell r="E5">
            <v>47.528985113478001</v>
          </cell>
          <cell r="F5">
            <v>51.512786466398801</v>
          </cell>
          <cell r="G5">
            <v>61.132078619760698</v>
          </cell>
          <cell r="H5">
            <v>61.535270440770603</v>
          </cell>
          <cell r="I5">
            <v>63.299597415064902</v>
          </cell>
          <cell r="J5">
            <v>51.664192500660803</v>
          </cell>
          <cell r="K5">
            <v>52.558285688735097</v>
          </cell>
          <cell r="L5">
            <v>45.442622950819697</v>
          </cell>
          <cell r="M5">
            <v>46.669842472798102</v>
          </cell>
          <cell r="N5">
            <v>49.216660560542202</v>
          </cell>
          <cell r="O5">
            <v>50.962690083529701</v>
          </cell>
          <cell r="P5">
            <v>42.425625374368899</v>
          </cell>
          <cell r="Q5">
            <v>42.065963116043903</v>
          </cell>
          <cell r="R5">
            <v>46.941496648340603</v>
          </cell>
          <cell r="S5">
            <v>48.177864037291798</v>
          </cell>
          <cell r="T5">
            <v>48.187587463184599</v>
          </cell>
          <cell r="U5">
            <v>48.845075187969897</v>
          </cell>
          <cell r="V5">
            <v>54.749143945881698</v>
          </cell>
          <cell r="W5">
            <v>55.181126724082098</v>
          </cell>
          <cell r="X5">
            <v>57.053132518175403</v>
          </cell>
          <cell r="Y5">
            <v>68.012940112410405</v>
          </cell>
          <cell r="Z5">
            <v>85.015510932446006</v>
          </cell>
          <cell r="AA5">
            <v>102.380492832923</v>
          </cell>
          <cell r="AB5">
            <v>114.322334001248</v>
          </cell>
        </row>
        <row r="6">
          <cell r="A6" t="str">
            <v>Angola</v>
          </cell>
          <cell r="B6">
            <v>5.4280939221700901</v>
          </cell>
          <cell r="C6">
            <v>5.0802674235194099</v>
          </cell>
          <cell r="D6">
            <v>5.0802674235194099</v>
          </cell>
          <cell r="E6">
            <v>5.2943143846044496</v>
          </cell>
          <cell r="F6">
            <v>5.6120400387729301</v>
          </cell>
          <cell r="G6">
            <v>6.9141139913931999</v>
          </cell>
          <cell r="H6">
            <v>6.47337800359323</v>
          </cell>
          <cell r="I6">
            <v>7.39953203375934</v>
          </cell>
          <cell r="J6">
            <v>8.0268898684561307</v>
          </cell>
          <cell r="K6">
            <v>9.3375252609572197</v>
          </cell>
          <cell r="L6">
            <v>10.2781939799331</v>
          </cell>
          <cell r="M6">
            <v>9.9627789473684203</v>
          </cell>
          <cell r="N6">
            <v>7.6816485378518697</v>
          </cell>
          <cell r="O6">
            <v>5.5750585094365297</v>
          </cell>
          <cell r="P6">
            <v>4.0596057795626601</v>
          </cell>
          <cell r="Q6">
            <v>5.0664804012138998</v>
          </cell>
          <cell r="R6">
            <v>6.5354346989616596</v>
          </cell>
          <cell r="S6">
            <v>7.6754125894552496</v>
          </cell>
          <cell r="T6">
            <v>6.5063814140389198</v>
          </cell>
          <cell r="U6">
            <v>6.1529235757711103</v>
          </cell>
          <cell r="V6">
            <v>9.1351342297897808</v>
          </cell>
          <cell r="W6">
            <v>8.9360934873504991</v>
          </cell>
          <cell r="X6">
            <v>11.38625304924</v>
          </cell>
          <cell r="Y6">
            <v>13.9562675166449</v>
          </cell>
          <cell r="Z6">
            <v>19.799524600287601</v>
          </cell>
          <cell r="AA6">
            <v>30.632103235101201</v>
          </cell>
          <cell r="AB6">
            <v>43.758549596405601</v>
          </cell>
        </row>
        <row r="7">
          <cell r="A7" t="str">
            <v>Antigua and Barbuda</v>
          </cell>
          <cell r="B7">
            <v>9.5238529769996999E-2</v>
          </cell>
          <cell r="C7">
            <v>0.107179262457147</v>
          </cell>
          <cell r="D7">
            <v>0.117460373875013</v>
          </cell>
          <cell r="E7">
            <v>0.13189222615746601</v>
          </cell>
          <cell r="F7">
            <v>0.14942630075470101</v>
          </cell>
          <cell r="G7">
            <v>0.17374333851728099</v>
          </cell>
          <cell r="H7">
            <v>0.22926136869228</v>
          </cell>
          <cell r="I7">
            <v>0.26920386284699999</v>
          </cell>
          <cell r="J7">
            <v>0.32708662568514801</v>
          </cell>
          <cell r="K7">
            <v>0.36439529124276399</v>
          </cell>
          <cell r="L7">
            <v>0.38559098298628702</v>
          </cell>
          <cell r="M7">
            <v>0.40585412173902302</v>
          </cell>
          <cell r="N7">
            <v>0.425358546395047</v>
          </cell>
          <cell r="O7">
            <v>0.45559583803797199</v>
          </cell>
          <cell r="P7">
            <v>0.50087092272216904</v>
          </cell>
          <cell r="Q7">
            <v>0.49420244215283299</v>
          </cell>
          <cell r="R7">
            <v>0.54109113058887903</v>
          </cell>
          <cell r="S7">
            <v>0.58031887509264302</v>
          </cell>
          <cell r="T7">
            <v>0.62061040962814695</v>
          </cell>
          <cell r="U7">
            <v>0.65155609705675299</v>
          </cell>
          <cell r="V7">
            <v>0.67849261283664897</v>
          </cell>
          <cell r="W7">
            <v>0.71045800557435002</v>
          </cell>
          <cell r="X7">
            <v>0.717850185445153</v>
          </cell>
          <cell r="Y7">
            <v>0.754143499747015</v>
          </cell>
          <cell r="Z7">
            <v>0.81845914293873001</v>
          </cell>
          <cell r="AA7">
            <v>0.87490588536366098</v>
          </cell>
          <cell r="AB7">
            <v>0.96167929536011099</v>
          </cell>
        </row>
        <row r="8">
          <cell r="A8" t="str">
            <v>Argentina</v>
          </cell>
          <cell r="B8">
            <v>209.01766549876899</v>
          </cell>
          <cell r="C8">
            <v>169.75913403158299</v>
          </cell>
          <cell r="D8">
            <v>84.296982827815299</v>
          </cell>
          <cell r="E8">
            <v>103.98895490614601</v>
          </cell>
          <cell r="F8">
            <v>116.758197804351</v>
          </cell>
          <cell r="G8">
            <v>88.187382789031005</v>
          </cell>
          <cell r="H8">
            <v>106.044612050037</v>
          </cell>
          <cell r="I8">
            <v>108.724598901799</v>
          </cell>
          <cell r="J8">
            <v>127.350067054649</v>
          </cell>
          <cell r="K8">
            <v>81.705627984854203</v>
          </cell>
          <cell r="L8">
            <v>141.33683616765299</v>
          </cell>
          <cell r="M8">
            <v>189.59423670702799</v>
          </cell>
          <cell r="N8">
            <v>228.77606740949599</v>
          </cell>
          <cell r="O8">
            <v>236.505</v>
          </cell>
          <cell r="P8">
            <v>257.44</v>
          </cell>
          <cell r="Q8">
            <v>258.03174999999999</v>
          </cell>
          <cell r="R8">
            <v>272.14974999999998</v>
          </cell>
          <cell r="S8">
            <v>292.85899999999998</v>
          </cell>
          <cell r="T8">
            <v>298.94824999999997</v>
          </cell>
          <cell r="U8">
            <v>283.52300000000002</v>
          </cell>
          <cell r="V8">
            <v>284.20375000000001</v>
          </cell>
          <cell r="W8">
            <v>268.69675000000001</v>
          </cell>
          <cell r="X8">
            <v>97.732152162584796</v>
          </cell>
          <cell r="Y8">
            <v>127.64329371816601</v>
          </cell>
          <cell r="Z8">
            <v>151.95818953323899</v>
          </cell>
          <cell r="AA8">
            <v>181.54906143344701</v>
          </cell>
          <cell r="AB8">
            <v>212.701868905742</v>
          </cell>
        </row>
        <row r="9">
          <cell r="A9" t="str">
            <v>Armenia</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v>0.10805819836116499</v>
          </cell>
          <cell r="O9">
            <v>0.83536667341329696</v>
          </cell>
          <cell r="P9">
            <v>0.650961173185168</v>
          </cell>
          <cell r="Q9">
            <v>1.2867067687696301</v>
          </cell>
          <cell r="R9">
            <v>1.59696310635528</v>
          </cell>
          <cell r="S9">
            <v>1.6386693839117199</v>
          </cell>
          <cell r="T9">
            <v>1.8921695730964601</v>
          </cell>
          <cell r="U9">
            <v>1.8454758655619601</v>
          </cell>
          <cell r="V9">
            <v>1.9115642593573701</v>
          </cell>
          <cell r="W9">
            <v>2.1183980499086101</v>
          </cell>
          <cell r="X9">
            <v>2.3763212329802501</v>
          </cell>
          <cell r="Y9">
            <v>2.8070951798840502</v>
          </cell>
          <cell r="Z9">
            <v>3.5727335330205698</v>
          </cell>
          <cell r="AA9">
            <v>4.9028121643920004</v>
          </cell>
          <cell r="AB9">
            <v>6.4099204418668903</v>
          </cell>
        </row>
        <row r="10">
          <cell r="A10" t="str">
            <v>Australia</v>
          </cell>
          <cell r="B10">
            <v>160.65668368659499</v>
          </cell>
          <cell r="C10">
            <v>185.844980454699</v>
          </cell>
          <cell r="D10">
            <v>184.281471678869</v>
          </cell>
          <cell r="E10">
            <v>176.581490810623</v>
          </cell>
          <cell r="F10">
            <v>194.22562422799299</v>
          </cell>
          <cell r="G10">
            <v>172.1134721162</v>
          </cell>
          <cell r="H10">
            <v>178.62158860114599</v>
          </cell>
          <cell r="I10">
            <v>210.34951308000001</v>
          </cell>
          <cell r="J10">
            <v>266.95362706666702</v>
          </cell>
          <cell r="K10">
            <v>302.83347555249998</v>
          </cell>
          <cell r="L10">
            <v>318.00099498333299</v>
          </cell>
          <cell r="M10">
            <v>319.92426501</v>
          </cell>
          <cell r="N10">
            <v>313.44959121833301</v>
          </cell>
          <cell r="O10">
            <v>304.75851070423499</v>
          </cell>
          <cell r="P10">
            <v>347.36559591752899</v>
          </cell>
          <cell r="Q10">
            <v>371.09836396835999</v>
          </cell>
          <cell r="R10">
            <v>417.42140877198</v>
          </cell>
          <cell r="S10">
            <v>418.08278451148999</v>
          </cell>
          <cell r="T10">
            <v>373.14753698273898</v>
          </cell>
          <cell r="U10">
            <v>401.78159400729999</v>
          </cell>
          <cell r="V10">
            <v>390.01680434166701</v>
          </cell>
          <cell r="W10">
            <v>368.19090138439299</v>
          </cell>
          <cell r="X10">
            <v>412.901184101262</v>
          </cell>
          <cell r="Y10">
            <v>527.58824581876399</v>
          </cell>
          <cell r="Z10">
            <v>639.35627265756398</v>
          </cell>
          <cell r="AA10">
            <v>712.43632354422698</v>
          </cell>
          <cell r="AB10">
            <v>754.81556375175705</v>
          </cell>
        </row>
        <row r="11">
          <cell r="A11" t="str">
            <v>Austria</v>
          </cell>
          <cell r="B11">
            <v>80.218223037565593</v>
          </cell>
          <cell r="C11">
            <v>69.510386711931304</v>
          </cell>
          <cell r="D11">
            <v>69.499709612833797</v>
          </cell>
          <cell r="E11">
            <v>70.413454043751301</v>
          </cell>
          <cell r="F11">
            <v>66.423188826426994</v>
          </cell>
          <cell r="G11">
            <v>68.025725681201294</v>
          </cell>
          <cell r="H11">
            <v>96.526465611943294</v>
          </cell>
          <cell r="I11">
            <v>120.709612029113</v>
          </cell>
          <cell r="J11">
            <v>132.18547973351099</v>
          </cell>
          <cell r="K11">
            <v>131.69687123474401</v>
          </cell>
          <cell r="L11">
            <v>165.39630871353199</v>
          </cell>
          <cell r="M11">
            <v>173.38179003816899</v>
          </cell>
          <cell r="N11">
            <v>195.10709733204399</v>
          </cell>
          <cell r="O11">
            <v>189.708947570031</v>
          </cell>
          <cell r="P11">
            <v>203.971552301586</v>
          </cell>
          <cell r="Q11">
            <v>239.79673707024199</v>
          </cell>
          <cell r="R11">
            <v>236.47276762244499</v>
          </cell>
          <cell r="S11">
            <v>209.00038425820901</v>
          </cell>
          <cell r="T11">
            <v>214.14611325087299</v>
          </cell>
          <cell r="U11">
            <v>213.39003759213301</v>
          </cell>
          <cell r="V11">
            <v>194.407043699833</v>
          </cell>
          <cell r="W11">
            <v>193.34528439100001</v>
          </cell>
          <cell r="X11">
            <v>208.566378743917</v>
          </cell>
          <cell r="Y11">
            <v>255.84214533074999</v>
          </cell>
          <cell r="Z11">
            <v>293.194123627083</v>
          </cell>
          <cell r="AA11">
            <v>305.33803861400003</v>
          </cell>
          <cell r="AB11">
            <v>321.93431667794403</v>
          </cell>
        </row>
        <row r="12">
          <cell r="A12" t="str">
            <v>Azerbaijan</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v>1.1931845571025499</v>
          </cell>
          <cell r="O12">
            <v>1.3092931812630799</v>
          </cell>
          <cell r="P12">
            <v>2.2575428827807098</v>
          </cell>
          <cell r="Q12">
            <v>2.4170820117807001</v>
          </cell>
          <cell r="R12">
            <v>3.1765479970956099</v>
          </cell>
          <cell r="S12">
            <v>3.96263134091364</v>
          </cell>
          <cell r="T12">
            <v>4.2797582730015904</v>
          </cell>
          <cell r="U12">
            <v>4.5811981715950001</v>
          </cell>
          <cell r="V12">
            <v>5.2726171960451698</v>
          </cell>
          <cell r="W12">
            <v>5.7076182465684804</v>
          </cell>
          <cell r="X12">
            <v>6.2360455238612804</v>
          </cell>
          <cell r="Y12">
            <v>7.2757457494824704</v>
          </cell>
          <cell r="Z12">
            <v>8.6815483258133401</v>
          </cell>
          <cell r="AA12">
            <v>12.5610211291086</v>
          </cell>
          <cell r="AB12">
            <v>19.816536312849198</v>
          </cell>
        </row>
        <row r="13">
          <cell r="A13" t="str">
            <v>Bahamas, The</v>
          </cell>
          <cell r="B13">
            <v>1.4538869861283401</v>
          </cell>
          <cell r="C13">
            <v>1.5062270164489699</v>
          </cell>
          <cell r="D13">
            <v>1.69601166248322</v>
          </cell>
          <cell r="E13">
            <v>1.88766109943389</v>
          </cell>
          <cell r="F13">
            <v>2.0160219669342001</v>
          </cell>
          <cell r="G13">
            <v>2.1954479217529199</v>
          </cell>
          <cell r="H13">
            <v>2.37327909469604</v>
          </cell>
          <cell r="I13">
            <v>2.6130001544952401</v>
          </cell>
          <cell r="J13">
            <v>2.7167809009552002</v>
          </cell>
          <cell r="K13">
            <v>3.0624801227059901</v>
          </cell>
          <cell r="L13">
            <v>3.16570515367206</v>
          </cell>
          <cell r="M13">
            <v>3.1111604901429599</v>
          </cell>
          <cell r="N13">
            <v>3.1091600108544402</v>
          </cell>
          <cell r="O13">
            <v>3.0918560317979602</v>
          </cell>
          <cell r="P13">
            <v>3.25867438063896</v>
          </cell>
          <cell r="Q13">
            <v>3.4293622872494498</v>
          </cell>
          <cell r="R13">
            <v>3.6094031182337698</v>
          </cell>
          <cell r="S13">
            <v>3.84149527209407</v>
          </cell>
          <cell r="T13">
            <v>4.2826586753149902</v>
          </cell>
          <cell r="U13">
            <v>4.7041916827045203</v>
          </cell>
          <cell r="V13">
            <v>5.0036990000000001</v>
          </cell>
          <cell r="W13">
            <v>5.1314520000000003</v>
          </cell>
          <cell r="X13">
            <v>5.3894000000000002</v>
          </cell>
          <cell r="Y13">
            <v>5.5026000000000002</v>
          </cell>
          <cell r="Z13">
            <v>5.6609999999999996</v>
          </cell>
          <cell r="AA13">
            <v>5.8695000000000004</v>
          </cell>
          <cell r="AB13">
            <v>6.2228000000000003</v>
          </cell>
        </row>
        <row r="14">
          <cell r="A14" t="str">
            <v>Bahrain</v>
          </cell>
          <cell r="B14">
            <v>3.0718815800249302</v>
          </cell>
          <cell r="C14">
            <v>3.4678195938545802</v>
          </cell>
          <cell r="D14">
            <v>3.6457451714291498</v>
          </cell>
          <cell r="E14">
            <v>3.7351068040765099</v>
          </cell>
          <cell r="F14">
            <v>3.8768618724134001</v>
          </cell>
          <cell r="G14">
            <v>3.6579790251881898</v>
          </cell>
          <cell r="H14">
            <v>2.8622341628788801</v>
          </cell>
          <cell r="I14">
            <v>3.1005322726665199</v>
          </cell>
          <cell r="J14">
            <v>3.8319153366937502</v>
          </cell>
          <cell r="K14">
            <v>4.1127663585488099</v>
          </cell>
          <cell r="L14">
            <v>4.5280110999999996</v>
          </cell>
          <cell r="M14">
            <v>4.6149604000000002</v>
          </cell>
          <cell r="N14">
            <v>4.7497717000000002</v>
          </cell>
          <cell r="O14">
            <v>5.1991427000000003</v>
          </cell>
          <cell r="P14">
            <v>5.5647551999999996</v>
          </cell>
          <cell r="Q14">
            <v>5.8481780099999998</v>
          </cell>
          <cell r="R14">
            <v>6.1000119000000002</v>
          </cell>
          <cell r="S14">
            <v>6.3500642599999999</v>
          </cell>
          <cell r="T14">
            <v>6.1825738499999998</v>
          </cell>
          <cell r="U14">
            <v>6.6170810400000004</v>
          </cell>
          <cell r="V14">
            <v>7.9662842300000003</v>
          </cell>
          <cell r="W14">
            <v>7.9270905699999998</v>
          </cell>
          <cell r="X14">
            <v>8.4462337299999994</v>
          </cell>
          <cell r="Y14">
            <v>9.73446605</v>
          </cell>
          <cell r="Z14">
            <v>11.179925040000001</v>
          </cell>
          <cell r="AA14">
            <v>13.377934209999999</v>
          </cell>
          <cell r="AB14">
            <v>16.065335004502</v>
          </cell>
        </row>
        <row r="15">
          <cell r="A15" t="str">
            <v>Bangladesh</v>
          </cell>
          <cell r="B15">
            <v>19.506623665709501</v>
          </cell>
          <cell r="C15">
            <v>19.010611086947701</v>
          </cell>
          <cell r="D15">
            <v>17.4078140396531</v>
          </cell>
          <cell r="E15">
            <v>18.242524758728401</v>
          </cell>
          <cell r="F15">
            <v>20.740982947812999</v>
          </cell>
          <cell r="G15">
            <v>21.336889178892001</v>
          </cell>
          <cell r="H15">
            <v>22.3699555035206</v>
          </cell>
          <cell r="I15">
            <v>24.679292834102501</v>
          </cell>
          <cell r="J15">
            <v>26.636525957481702</v>
          </cell>
          <cell r="K15">
            <v>29.344375581034999</v>
          </cell>
          <cell r="L15">
            <v>30.496697769689799</v>
          </cell>
          <cell r="M15">
            <v>31.432307831736601</v>
          </cell>
          <cell r="N15">
            <v>31.4386562007458</v>
          </cell>
          <cell r="O15">
            <v>32.954242532477799</v>
          </cell>
          <cell r="P15">
            <v>35.801746699714698</v>
          </cell>
          <cell r="Q15">
            <v>39.579830190692803</v>
          </cell>
          <cell r="R15">
            <v>41.515995393456201</v>
          </cell>
          <cell r="S15">
            <v>43.387963050843297</v>
          </cell>
          <cell r="T15">
            <v>44.757271787184401</v>
          </cell>
          <cell r="U15">
            <v>46.529395706258903</v>
          </cell>
          <cell r="V15">
            <v>47.047978264343897</v>
          </cell>
          <cell r="W15">
            <v>47.193949348942802</v>
          </cell>
          <cell r="X15">
            <v>49.5595892067441</v>
          </cell>
          <cell r="Y15">
            <v>54.475732088920303</v>
          </cell>
          <cell r="Z15">
            <v>59.120203979013503</v>
          </cell>
          <cell r="AA15">
            <v>61.280335786846898</v>
          </cell>
          <cell r="AB15">
            <v>65.215707620883293</v>
          </cell>
        </row>
        <row r="16">
          <cell r="A16" t="str">
            <v>Barbados</v>
          </cell>
          <cell r="B16">
            <v>0.88400379447754296</v>
          </cell>
          <cell r="C16">
            <v>0.972944704964256</v>
          </cell>
          <cell r="D16">
            <v>1.0165660683422699</v>
          </cell>
          <cell r="E16">
            <v>1.0791946929865699</v>
          </cell>
          <cell r="F16">
            <v>1.1763559306113101</v>
          </cell>
          <cell r="G16">
            <v>1.2311176796826799</v>
          </cell>
          <cell r="H16">
            <v>1.3516752615935099</v>
          </cell>
          <cell r="I16">
            <v>1.4884774668296199</v>
          </cell>
          <cell r="J16">
            <v>1.5831866159033701</v>
          </cell>
          <cell r="K16">
            <v>1.752171635399</v>
          </cell>
          <cell r="L16">
            <v>1.75733109123501</v>
          </cell>
          <cell r="M16">
            <v>1.7330152399682499</v>
          </cell>
          <cell r="N16">
            <v>1.6231852394986299</v>
          </cell>
          <cell r="O16">
            <v>1.6897473281553399</v>
          </cell>
          <cell r="P16">
            <v>1.74255</v>
          </cell>
          <cell r="Q16">
            <v>1.8711949999999999</v>
          </cell>
          <cell r="R16">
            <v>1.997395</v>
          </cell>
          <cell r="S16">
            <v>2.1954850000000001</v>
          </cell>
          <cell r="T16">
            <v>2.3704100000000001</v>
          </cell>
          <cell r="U16">
            <v>2.477795</v>
          </cell>
          <cell r="V16">
            <v>2.5588199999999999</v>
          </cell>
          <cell r="W16">
            <v>2.5541849999999999</v>
          </cell>
          <cell r="X16">
            <v>2.476105</v>
          </cell>
          <cell r="Y16">
            <v>2.6949000000000001</v>
          </cell>
          <cell r="Z16">
            <v>2.8171499999999998</v>
          </cell>
          <cell r="AA16">
            <v>3.0611000000000002</v>
          </cell>
          <cell r="AB16">
            <v>3.3856999999999999</v>
          </cell>
        </row>
        <row r="17">
          <cell r="A17" t="str">
            <v>Belarus</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v>4.1151390789429696</v>
          </cell>
          <cell r="O17">
            <v>3.6617101215558101</v>
          </cell>
          <cell r="P17">
            <v>4.85351882160393</v>
          </cell>
          <cell r="Q17">
            <v>10.530193425275399</v>
          </cell>
          <cell r="R17">
            <v>14.481709066203701</v>
          </cell>
          <cell r="S17">
            <v>14.0059600626169</v>
          </cell>
          <cell r="T17">
            <v>15.137349631354301</v>
          </cell>
          <cell r="U17">
            <v>12.1042548</v>
          </cell>
          <cell r="V17">
            <v>12.7577295885966</v>
          </cell>
          <cell r="W17">
            <v>12.421078524503301</v>
          </cell>
          <cell r="X17">
            <v>14.6535374265294</v>
          </cell>
          <cell r="Y17">
            <v>17.822814290640199</v>
          </cell>
          <cell r="Z17">
            <v>23.1413400554685</v>
          </cell>
          <cell r="AA17">
            <v>30.131461695918599</v>
          </cell>
          <cell r="AB17">
            <v>36.943686881664398</v>
          </cell>
        </row>
        <row r="18">
          <cell r="A18" t="str">
            <v>Belgium</v>
          </cell>
          <cell r="B18">
            <v>121.55657807691</v>
          </cell>
          <cell r="C18">
            <v>101.082165511494</v>
          </cell>
          <cell r="D18">
            <v>88.930050739459602</v>
          </cell>
          <cell r="E18">
            <v>84.129255523664</v>
          </cell>
          <cell r="F18">
            <v>80.114892297225595</v>
          </cell>
          <cell r="G18">
            <v>83.4269741077769</v>
          </cell>
          <cell r="H18">
            <v>115.651372294499</v>
          </cell>
          <cell r="I18">
            <v>143.77412423052101</v>
          </cell>
          <cell r="J18">
            <v>156.10104053092101</v>
          </cell>
          <cell r="K18">
            <v>158.03606584601201</v>
          </cell>
          <cell r="L18">
            <v>197.78163031381001</v>
          </cell>
          <cell r="M18">
            <v>202.85676143740099</v>
          </cell>
          <cell r="N18">
            <v>225.488103721881</v>
          </cell>
          <cell r="O18">
            <v>216.21235970285099</v>
          </cell>
          <cell r="P18">
            <v>236.02340627484301</v>
          </cell>
          <cell r="Q18">
            <v>277.04200809831701</v>
          </cell>
          <cell r="R18">
            <v>275.42605233913901</v>
          </cell>
          <cell r="S18">
            <v>249.62859447357499</v>
          </cell>
          <cell r="T18">
            <v>255.500357788419</v>
          </cell>
          <cell r="U18">
            <v>253.88922434550301</v>
          </cell>
          <cell r="V18">
            <v>232.933849885</v>
          </cell>
          <cell r="W18">
            <v>231.92793153</v>
          </cell>
          <cell r="X18">
            <v>252.65951523916701</v>
          </cell>
          <cell r="Y18">
            <v>310.51392322499998</v>
          </cell>
          <cell r="Z18">
            <v>359.15451792916701</v>
          </cell>
          <cell r="AA18">
            <v>372.72615873500001</v>
          </cell>
          <cell r="AB18">
            <v>393.59025249770099</v>
          </cell>
        </row>
        <row r="19">
          <cell r="A19" t="str">
            <v>Belize</v>
          </cell>
          <cell r="B19">
            <v>0.17221666855609599</v>
          </cell>
          <cell r="C19">
            <v>0.17940500852128</v>
          </cell>
          <cell r="D19">
            <v>0.17925000851391801</v>
          </cell>
          <cell r="E19">
            <v>0.18898500897630599</v>
          </cell>
          <cell r="F19">
            <v>0.21090001001721201</v>
          </cell>
          <cell r="G19">
            <v>0.20919000993599199</v>
          </cell>
          <cell r="H19">
            <v>0.22787501082348099</v>
          </cell>
          <cell r="I19">
            <v>0.26652001265901998</v>
          </cell>
          <cell r="J19">
            <v>0.31490001495694703</v>
          </cell>
          <cell r="K19">
            <v>0.363150017248699</v>
          </cell>
          <cell r="L19">
            <v>0.41201059591098199</v>
          </cell>
          <cell r="M19">
            <v>0.44463426984964599</v>
          </cell>
          <cell r="N19">
            <v>0.51805228748802501</v>
          </cell>
          <cell r="O19">
            <v>0.55963148944973495</v>
          </cell>
          <cell r="P19">
            <v>0.58062863490011496</v>
          </cell>
          <cell r="Q19">
            <v>0.61996509915997</v>
          </cell>
          <cell r="R19">
            <v>0.64126997332145497</v>
          </cell>
          <cell r="S19">
            <v>0.65438460585468505</v>
          </cell>
          <cell r="T19">
            <v>0.68888459318045003</v>
          </cell>
          <cell r="U19">
            <v>0.73234417086463499</v>
          </cell>
          <cell r="V19">
            <v>0.83173129920964495</v>
          </cell>
          <cell r="W19">
            <v>0.87141522174387498</v>
          </cell>
          <cell r="X19">
            <v>0.93214923346180001</v>
          </cell>
          <cell r="Y19">
            <v>0.98758999999999997</v>
          </cell>
          <cell r="Z19">
            <v>1.05522</v>
          </cell>
          <cell r="AA19">
            <v>1.11089574909754</v>
          </cell>
          <cell r="AB19">
            <v>1.2129826248566</v>
          </cell>
        </row>
        <row r="20">
          <cell r="A20" t="str">
            <v>Benin</v>
          </cell>
          <cell r="B20">
            <v>1.5858655859831701</v>
          </cell>
          <cell r="C20">
            <v>1.07272094641614</v>
          </cell>
          <cell r="D20">
            <v>1.0620074349442401</v>
          </cell>
          <cell r="E20">
            <v>0.94014430567873997</v>
          </cell>
          <cell r="F20">
            <v>1.0028378079668001</v>
          </cell>
          <cell r="G20">
            <v>1.04566954547478</v>
          </cell>
          <cell r="H20">
            <v>1.33568010857481</v>
          </cell>
          <cell r="I20">
            <v>1.5623927329595599</v>
          </cell>
          <cell r="J20">
            <v>1.6264112206013199</v>
          </cell>
          <cell r="K20">
            <v>1.5023140703123801</v>
          </cell>
          <cell r="L20">
            <v>1.84501974179568</v>
          </cell>
          <cell r="M20">
            <v>1.87784300171922</v>
          </cell>
          <cell r="N20">
            <v>2.1516320979258801</v>
          </cell>
          <cell r="O20">
            <v>2.1062497174742201</v>
          </cell>
          <cell r="P20">
            <v>1.5980894607052201</v>
          </cell>
          <cell r="Q20">
            <v>2.16983764951943</v>
          </cell>
          <cell r="R20">
            <v>2.3608969061799598</v>
          </cell>
          <cell r="S20">
            <v>2.2681826237092002</v>
          </cell>
          <cell r="T20">
            <v>2.4547089506547799</v>
          </cell>
          <cell r="U20">
            <v>2.4922322210336199</v>
          </cell>
          <cell r="V20">
            <v>2.3825561676828801</v>
          </cell>
          <cell r="W20">
            <v>2.50162902649615</v>
          </cell>
          <cell r="X20">
            <v>2.8171739663067399</v>
          </cell>
          <cell r="Y20">
            <v>3.5649260351669398</v>
          </cell>
          <cell r="Z20">
            <v>4.0527851682893701</v>
          </cell>
          <cell r="AA20">
            <v>4.4055231882442101</v>
          </cell>
          <cell r="AB20">
            <v>4.7599414566416298</v>
          </cell>
        </row>
        <row r="21">
          <cell r="A21" t="str">
            <v>Bhutan</v>
          </cell>
          <cell r="B21">
            <v>0.13081756289213001</v>
          </cell>
          <cell r="C21">
            <v>0.14736560806073001</v>
          </cell>
          <cell r="D21">
            <v>0.154924708576229</v>
          </cell>
          <cell r="E21">
            <v>0.17399121062710399</v>
          </cell>
          <cell r="F21">
            <v>0.17062858972434</v>
          </cell>
          <cell r="G21">
            <v>0.17512301760184501</v>
          </cell>
          <cell r="H21">
            <v>0.20726054470781499</v>
          </cell>
          <cell r="I21">
            <v>0.24933136289456301</v>
          </cell>
          <cell r="J21">
            <v>0.26925858818336801</v>
          </cell>
          <cell r="K21">
            <v>0.25877434251620302</v>
          </cell>
          <cell r="L21">
            <v>0.278592148278969</v>
          </cell>
          <cell r="M21">
            <v>0.23740063172217701</v>
          </cell>
          <cell r="N21">
            <v>0.23890437452034799</v>
          </cell>
          <cell r="O21">
            <v>0.22468585707123201</v>
          </cell>
          <cell r="P21">
            <v>0.26399102503662902</v>
          </cell>
          <cell r="Q21">
            <v>0.29390967653153999</v>
          </cell>
          <cell r="R21">
            <v>0.32090821330341401</v>
          </cell>
          <cell r="S21">
            <v>0.36731793159334403</v>
          </cell>
          <cell r="T21">
            <v>0.41193019015368598</v>
          </cell>
          <cell r="U21">
            <v>0.43031227987790599</v>
          </cell>
          <cell r="V21">
            <v>0.45967318748753999</v>
          </cell>
          <cell r="W21">
            <v>0.492735503341237</v>
          </cell>
          <cell r="X21">
            <v>0.54457581414644296</v>
          </cell>
          <cell r="Y21">
            <v>0.61066138118088897</v>
          </cell>
          <cell r="Z21">
            <v>0.70861043822946501</v>
          </cell>
          <cell r="AA21">
            <v>0.82750504371217204</v>
          </cell>
          <cell r="AB21">
            <v>0.98259505186611296</v>
          </cell>
        </row>
        <row r="22">
          <cell r="A22" t="str">
            <v>Bolivia</v>
          </cell>
          <cell r="B22">
            <v>3.2183949963763698</v>
          </cell>
          <cell r="C22">
            <v>3.08407145305407</v>
          </cell>
          <cell r="D22">
            <v>3.47989351638088</v>
          </cell>
          <cell r="E22">
            <v>3.39485630822921</v>
          </cell>
          <cell r="F22">
            <v>3.5526143660577398</v>
          </cell>
          <cell r="G22">
            <v>3.7535171907010199</v>
          </cell>
          <cell r="H22">
            <v>3.6681156473776699</v>
          </cell>
          <cell r="I22">
            <v>3.9747418212444598</v>
          </cell>
          <cell r="J22">
            <v>4.5976939774838899</v>
          </cell>
          <cell r="K22">
            <v>4.7159437107967204</v>
          </cell>
          <cell r="L22">
            <v>4.8675061650923102</v>
          </cell>
          <cell r="M22">
            <v>5.3432743767691697</v>
          </cell>
          <cell r="N22">
            <v>5.6430496630810696</v>
          </cell>
          <cell r="O22">
            <v>5.7344746712103003</v>
          </cell>
          <cell r="P22">
            <v>5.9700469251479404</v>
          </cell>
          <cell r="Q22">
            <v>6.7016783573878396</v>
          </cell>
          <cell r="R22">
            <v>7.3745865528214702</v>
          </cell>
          <cell r="S22">
            <v>7.9170844602004298</v>
          </cell>
          <cell r="T22">
            <v>8.5204312202125401</v>
          </cell>
          <cell r="U22">
            <v>8.2977814835513897</v>
          </cell>
          <cell r="V22">
            <v>8.4117882056682003</v>
          </cell>
          <cell r="W22">
            <v>8.1537557330129893</v>
          </cell>
          <cell r="X22">
            <v>7.9173053289889799</v>
          </cell>
          <cell r="Y22">
            <v>8.1019097421872797</v>
          </cell>
          <cell r="Z22">
            <v>8.7488485509676899</v>
          </cell>
          <cell r="AA22">
            <v>9.3580123138622096</v>
          </cell>
          <cell r="AB22">
            <v>10.8275913425345</v>
          </cell>
        </row>
        <row r="23">
          <cell r="A23" t="str">
            <v>Bosnia and Herzegovina</v>
          </cell>
          <cell r="B23" t="str">
            <v>..</v>
          </cell>
          <cell r="C23" t="str">
            <v>..</v>
          </cell>
          <cell r="D23" t="str">
            <v>..</v>
          </cell>
          <cell r="E23" t="str">
            <v>..</v>
          </cell>
          <cell r="F23" t="str">
            <v>..</v>
          </cell>
          <cell r="G23" t="str">
            <v>..</v>
          </cell>
          <cell r="H23" t="str">
            <v>..</v>
          </cell>
          <cell r="I23" t="str">
            <v>..</v>
          </cell>
          <cell r="J23" t="str">
            <v>..</v>
          </cell>
          <cell r="K23" t="str">
            <v>..</v>
          </cell>
          <cell r="L23" t="str">
            <v>..</v>
          </cell>
          <cell r="M23" t="str">
            <v>..</v>
          </cell>
          <cell r="N23" t="str">
            <v>..</v>
          </cell>
          <cell r="O23" t="str">
            <v>..</v>
          </cell>
          <cell r="P23">
            <v>1.4620819203356099</v>
          </cell>
          <cell r="Q23">
            <v>2.01925007141043</v>
          </cell>
          <cell r="R23">
            <v>3.0386517360915901</v>
          </cell>
          <cell r="S23">
            <v>3.9906209637766699</v>
          </cell>
          <cell r="T23">
            <v>4.6067888459599198</v>
          </cell>
          <cell r="U23">
            <v>4.9949806175274301</v>
          </cell>
          <cell r="V23">
            <v>5.2979944723974199</v>
          </cell>
          <cell r="W23">
            <v>5.5578146436532796</v>
          </cell>
          <cell r="X23">
            <v>6.1836594168257699</v>
          </cell>
          <cell r="Y23">
            <v>7.8008144253779701</v>
          </cell>
          <cell r="Z23">
            <v>9.3306447921805198</v>
          </cell>
          <cell r="AA23">
            <v>10.0579553770985</v>
          </cell>
          <cell r="AB23">
            <v>11.395510233168199</v>
          </cell>
        </row>
        <row r="24">
          <cell r="A24" t="str">
            <v>Botswana</v>
          </cell>
          <cell r="B24">
            <v>1.02930297022008</v>
          </cell>
          <cell r="C24">
            <v>1.0737705738647001</v>
          </cell>
          <cell r="D24">
            <v>1.01493372041277</v>
          </cell>
          <cell r="E24">
            <v>1.17225473347021</v>
          </cell>
          <cell r="F24">
            <v>1.2408426444476299</v>
          </cell>
          <cell r="G24">
            <v>1.1147977297737399</v>
          </cell>
          <cell r="H24">
            <v>1.3926073617194199</v>
          </cell>
          <cell r="I24">
            <v>1.9652241070635299</v>
          </cell>
          <cell r="J24">
            <v>2.6445636317649601</v>
          </cell>
          <cell r="K24">
            <v>3.0838290672383102</v>
          </cell>
          <cell r="L24">
            <v>3.7913488233850998</v>
          </cell>
          <cell r="M24">
            <v>3.9511056699903802</v>
          </cell>
          <cell r="N24">
            <v>4.1018722012519602</v>
          </cell>
          <cell r="O24">
            <v>4.1671970051625902</v>
          </cell>
          <cell r="P24">
            <v>4.3448614404715</v>
          </cell>
          <cell r="Q24">
            <v>4.7743855022489399</v>
          </cell>
          <cell r="R24">
            <v>4.8045862008442404</v>
          </cell>
          <cell r="S24">
            <v>5.1873064654368903</v>
          </cell>
          <cell r="T24">
            <v>5.2212955142100297</v>
          </cell>
          <cell r="U24">
            <v>5.62903636766658</v>
          </cell>
          <cell r="V24">
            <v>6.1928723834944099</v>
          </cell>
          <cell r="W24">
            <v>6.0599587211174502</v>
          </cell>
          <cell r="X24">
            <v>5.9589239216646597</v>
          </cell>
          <cell r="Y24">
            <v>8.3184051894013304</v>
          </cell>
          <cell r="Z24">
            <v>9.8309497789554907</v>
          </cell>
          <cell r="AA24">
            <v>10.195331855359001</v>
          </cell>
          <cell r="AB24">
            <v>10.808257467833499</v>
          </cell>
        </row>
        <row r="25">
          <cell r="A25" t="str">
            <v>Brazil</v>
          </cell>
          <cell r="B25">
            <v>162.61506443793601</v>
          </cell>
          <cell r="C25">
            <v>186.88621232724199</v>
          </cell>
          <cell r="D25">
            <v>199.80357051553699</v>
          </cell>
          <cell r="E25">
            <v>160.198534458268</v>
          </cell>
          <cell r="F25">
            <v>159.42363949888701</v>
          </cell>
          <cell r="G25">
            <v>253.07844393722101</v>
          </cell>
          <cell r="H25">
            <v>293.57963983168401</v>
          </cell>
          <cell r="I25">
            <v>319.54499890556599</v>
          </cell>
          <cell r="J25">
            <v>356.97691225354902</v>
          </cell>
          <cell r="K25">
            <v>490.050913918844</v>
          </cell>
          <cell r="L25">
            <v>507.78351811797302</v>
          </cell>
          <cell r="M25">
            <v>445.242219007708</v>
          </cell>
          <cell r="N25">
            <v>426.51949450019299</v>
          </cell>
          <cell r="O25">
            <v>478.62152257145902</v>
          </cell>
          <cell r="P25">
            <v>596.76291129710501</v>
          </cell>
          <cell r="Q25">
            <v>769.74119828738196</v>
          </cell>
          <cell r="R25">
            <v>840.05175888984104</v>
          </cell>
          <cell r="S25">
            <v>871.52400027839599</v>
          </cell>
          <cell r="T25">
            <v>844.12566001879304</v>
          </cell>
          <cell r="U25">
            <v>586.921728098416</v>
          </cell>
          <cell r="V25">
            <v>644.28305442995202</v>
          </cell>
          <cell r="W25">
            <v>554.40988061324401</v>
          </cell>
          <cell r="X25">
            <v>505.71228101857201</v>
          </cell>
          <cell r="Y25">
            <v>552.23896435784104</v>
          </cell>
          <cell r="Z25">
            <v>663.55204921534505</v>
          </cell>
          <cell r="AA25">
            <v>882.04309722369396</v>
          </cell>
          <cell r="AB25">
            <v>1067.7064843148701</v>
          </cell>
        </row>
        <row r="26">
          <cell r="A26" t="str">
            <v>Brunei</v>
          </cell>
          <cell r="B26" t="str">
            <v>..</v>
          </cell>
          <cell r="C26" t="str">
            <v>..</v>
          </cell>
          <cell r="D26" t="str">
            <v>..</v>
          </cell>
          <cell r="E26" t="str">
            <v>..</v>
          </cell>
          <cell r="F26">
            <v>4.2873765922514799</v>
          </cell>
          <cell r="G26">
            <v>4.0355160935386403</v>
          </cell>
          <cell r="H26">
            <v>2.4354548587726601</v>
          </cell>
          <cell r="I26">
            <v>2.7972681012037199</v>
          </cell>
          <cell r="J26">
            <v>2.6619625576108401</v>
          </cell>
          <cell r="K26">
            <v>2.9857582969777599</v>
          </cell>
          <cell r="L26">
            <v>3.5204869795498102</v>
          </cell>
          <cell r="M26">
            <v>3.7011953344331601</v>
          </cell>
          <cell r="N26">
            <v>4.1848615686836199</v>
          </cell>
          <cell r="O26">
            <v>4.1057294441473298</v>
          </cell>
          <cell r="P26">
            <v>4.0872197728994903</v>
          </cell>
          <cell r="Q26">
            <v>4.7341035364670603</v>
          </cell>
          <cell r="R26">
            <v>5.1154546942789603</v>
          </cell>
          <cell r="S26">
            <v>5.1966390667242202</v>
          </cell>
          <cell r="T26">
            <v>4.04994816568259</v>
          </cell>
          <cell r="U26">
            <v>4.5995276182085201</v>
          </cell>
          <cell r="V26">
            <v>6.0012809579294499</v>
          </cell>
          <cell r="W26">
            <v>5.60102025294246</v>
          </cell>
          <cell r="X26">
            <v>5.8433671742883702</v>
          </cell>
          <cell r="Y26">
            <v>6.5574040236867699</v>
          </cell>
          <cell r="Z26">
            <v>7.8721908381214902</v>
          </cell>
          <cell r="AA26">
            <v>9.5314370515456801</v>
          </cell>
          <cell r="AB26">
            <v>11.4377114543858</v>
          </cell>
        </row>
        <row r="27">
          <cell r="A27" t="str">
            <v>Bulgaria</v>
          </cell>
          <cell r="B27">
            <v>26.051514449224801</v>
          </cell>
          <cell r="C27">
            <v>28.098989543993401</v>
          </cell>
          <cell r="D27">
            <v>29.306059893126601</v>
          </cell>
          <cell r="E27">
            <v>30.116160376672902</v>
          </cell>
          <cell r="F27">
            <v>31.990907774261501</v>
          </cell>
          <cell r="G27">
            <v>27.390755364667001</v>
          </cell>
          <cell r="H27">
            <v>24.242254912337099</v>
          </cell>
          <cell r="I27">
            <v>28.100770488984502</v>
          </cell>
          <cell r="J27">
            <v>45.922160330396402</v>
          </cell>
          <cell r="K27">
            <v>46.7698766712737</v>
          </cell>
          <cell r="L27">
            <v>20.620883509508602</v>
          </cell>
          <cell r="M27">
            <v>2.0203710330436899</v>
          </cell>
          <cell r="N27">
            <v>8.1998207389724396</v>
          </cell>
          <cell r="O27">
            <v>4.4502948412626102</v>
          </cell>
          <cell r="P27">
            <v>7.8241105088657896</v>
          </cell>
          <cell r="Q27">
            <v>13.1057185804368</v>
          </cell>
          <cell r="R27">
            <v>9.9006308811263892</v>
          </cell>
          <cell r="S27">
            <v>10.365524162895399</v>
          </cell>
          <cell r="T27">
            <v>12.8446715504674</v>
          </cell>
          <cell r="U27">
            <v>12.976841079375699</v>
          </cell>
          <cell r="V27">
            <v>12.6392361998307</v>
          </cell>
          <cell r="W27">
            <v>13.6045881753016</v>
          </cell>
          <cell r="X27">
            <v>15.6137660946798</v>
          </cell>
          <cell r="Y27">
            <v>19.974278340272399</v>
          </cell>
          <cell r="Z27">
            <v>24.331301012500699</v>
          </cell>
          <cell r="AA27">
            <v>26.7186136594533</v>
          </cell>
          <cell r="AB27">
            <v>30.607531456629001</v>
          </cell>
        </row>
        <row r="28">
          <cell r="A28" t="str">
            <v>Burkina Faso</v>
          </cell>
          <cell r="B28">
            <v>2.1212560661075699</v>
          </cell>
          <cell r="C28">
            <v>1.8456272051787601</v>
          </cell>
          <cell r="D28">
            <v>1.71923934407673</v>
          </cell>
          <cell r="E28">
            <v>1.57119299853193</v>
          </cell>
          <cell r="F28">
            <v>1.4043726704816299</v>
          </cell>
          <cell r="G28">
            <v>1.5525034996652201</v>
          </cell>
          <cell r="H28">
            <v>2.0363380655406198</v>
          </cell>
          <cell r="I28">
            <v>2.36980788590055</v>
          </cell>
          <cell r="J28">
            <v>2.6160249335110999</v>
          </cell>
          <cell r="K28">
            <v>2.6155737494692399</v>
          </cell>
          <cell r="L28">
            <v>3.1013553221185601</v>
          </cell>
          <cell r="M28">
            <v>3.1350111658572901</v>
          </cell>
          <cell r="N28">
            <v>3.3567154029241801</v>
          </cell>
          <cell r="O28">
            <v>3.1995656166125199</v>
          </cell>
          <cell r="P28">
            <v>1.92430296431644</v>
          </cell>
          <cell r="Q28">
            <v>2.3795191906974198</v>
          </cell>
          <cell r="R28">
            <v>2.5865514808702499</v>
          </cell>
          <cell r="S28">
            <v>2.4476702378879001</v>
          </cell>
          <cell r="T28">
            <v>2.8049036795564599</v>
          </cell>
          <cell r="U28">
            <v>3.0146614248933399</v>
          </cell>
          <cell r="V28">
            <v>2.6109138090086801</v>
          </cell>
          <cell r="W28">
            <v>2.81528711462642</v>
          </cell>
          <cell r="X28">
            <v>3.30120009678487</v>
          </cell>
          <cell r="Y28">
            <v>4.2789017122585999</v>
          </cell>
          <cell r="Z28">
            <v>5.1141302866175904</v>
          </cell>
          <cell r="AA28">
            <v>5.6236828286381799</v>
          </cell>
          <cell r="AB28">
            <v>6.05529131676004</v>
          </cell>
        </row>
        <row r="29">
          <cell r="A29" t="str">
            <v>Burundi</v>
          </cell>
          <cell r="B29">
            <v>0.95118888888888897</v>
          </cell>
          <cell r="C29">
            <v>0.98984444444444397</v>
          </cell>
          <cell r="D29">
            <v>1.04548888888889</v>
          </cell>
          <cell r="E29">
            <v>1.1069607315761201</v>
          </cell>
          <cell r="F29">
            <v>1.0061899590677501</v>
          </cell>
          <cell r="G29">
            <v>1.1711575109785399</v>
          </cell>
          <cell r="H29">
            <v>1.23361653674345</v>
          </cell>
          <cell r="I29">
            <v>1.1621074781482701</v>
          </cell>
          <cell r="J29">
            <v>1.0890811965812</v>
          </cell>
          <cell r="K29">
            <v>1.1315812693010701</v>
          </cell>
          <cell r="L29">
            <v>1.13164303805476</v>
          </cell>
          <cell r="M29">
            <v>1.16796310264991</v>
          </cell>
          <cell r="N29">
            <v>1.08303942340312</v>
          </cell>
          <cell r="O29">
            <v>0.93870994315841505</v>
          </cell>
          <cell r="P29">
            <v>0.92503240488794303</v>
          </cell>
          <cell r="Q29">
            <v>1.0004304175049801</v>
          </cell>
          <cell r="R29">
            <v>0.86898033559411503</v>
          </cell>
          <cell r="S29">
            <v>0.97285622048100795</v>
          </cell>
          <cell r="T29">
            <v>0.89369547698853102</v>
          </cell>
          <cell r="U29">
            <v>0.80815082621714496</v>
          </cell>
          <cell r="V29">
            <v>0.70911462428654604</v>
          </cell>
          <cell r="W29">
            <v>0.66234598925758503</v>
          </cell>
          <cell r="X29">
            <v>0.62807716722819196</v>
          </cell>
          <cell r="Y29">
            <v>0.59500114205882004</v>
          </cell>
          <cell r="Z29">
            <v>0.66449359246057305</v>
          </cell>
          <cell r="AA29">
            <v>0.80050604617541599</v>
          </cell>
          <cell r="AB29">
            <v>0.90801841419167695</v>
          </cell>
        </row>
        <row r="30">
          <cell r="A30" t="str">
            <v>Cambodia</v>
          </cell>
          <cell r="B30">
            <v>0.132071566467376</v>
          </cell>
          <cell r="C30">
            <v>0.132071566467376</v>
          </cell>
          <cell r="D30">
            <v>0.132071566467376</v>
          </cell>
          <cell r="E30">
            <v>0.15031788358689599</v>
          </cell>
          <cell r="F30">
            <v>0.16815368278384399</v>
          </cell>
          <cell r="G30">
            <v>0.186723293220006</v>
          </cell>
          <cell r="H30">
            <v>0.20539981478668401</v>
          </cell>
          <cell r="I30">
            <v>0.140832835797292</v>
          </cell>
          <cell r="J30">
            <v>0.27609814875064798</v>
          </cell>
          <cell r="K30">
            <v>0.34636041149684099</v>
          </cell>
          <cell r="L30">
            <v>0.89937892469532899</v>
          </cell>
          <cell r="M30">
            <v>2.0108313608746</v>
          </cell>
          <cell r="N30">
            <v>2.4388741341716802</v>
          </cell>
          <cell r="O30">
            <v>2.426510010921</v>
          </cell>
          <cell r="P30">
            <v>2.75964345847225</v>
          </cell>
          <cell r="Q30">
            <v>3.4202097342208102</v>
          </cell>
          <cell r="R30">
            <v>3.4813348157358099</v>
          </cell>
          <cell r="S30">
            <v>3.3866502820804101</v>
          </cell>
          <cell r="T30">
            <v>3.1051423826375202</v>
          </cell>
          <cell r="U30">
            <v>3.5158585766739701</v>
          </cell>
          <cell r="V30">
            <v>3.6551737309710002</v>
          </cell>
          <cell r="W30">
            <v>3.9700954685644998</v>
          </cell>
          <cell r="X30">
            <v>4.2802654613840501</v>
          </cell>
          <cell r="Y30">
            <v>4.5854547241277901</v>
          </cell>
          <cell r="Z30">
            <v>5.3066143838678199</v>
          </cell>
          <cell r="AA30">
            <v>6.23261228854237</v>
          </cell>
          <cell r="AB30">
            <v>7.0955011387729998</v>
          </cell>
        </row>
        <row r="31">
          <cell r="A31" t="str">
            <v>Cameroon</v>
          </cell>
          <cell r="B31">
            <v>7.6488948850395104</v>
          </cell>
          <cell r="C31">
            <v>8.6651940043579003</v>
          </cell>
          <cell r="D31">
            <v>8.3104183899642106</v>
          </cell>
          <cell r="E31">
            <v>8.3762880420093495</v>
          </cell>
          <cell r="F31">
            <v>8.8527596976061904</v>
          </cell>
          <cell r="G31">
            <v>9.2458568693970804</v>
          </cell>
          <cell r="H31">
            <v>12.051920110846099</v>
          </cell>
          <cell r="I31">
            <v>13.959724173479101</v>
          </cell>
          <cell r="J31">
            <v>14.1762536964614</v>
          </cell>
          <cell r="K31">
            <v>12.640359934302399</v>
          </cell>
          <cell r="L31">
            <v>12.653760346279601</v>
          </cell>
          <cell r="M31">
            <v>14.1093275407679</v>
          </cell>
          <cell r="N31">
            <v>12.9314842891655</v>
          </cell>
          <cell r="O31">
            <v>13.491678692991201</v>
          </cell>
          <cell r="P31">
            <v>8.9123139013355104</v>
          </cell>
          <cell r="Q31">
            <v>9.0358939573491703</v>
          </cell>
          <cell r="R31">
            <v>10.335108287888501</v>
          </cell>
          <cell r="S31">
            <v>10.342996285680499</v>
          </cell>
          <cell r="T31">
            <v>9.8751284183546808</v>
          </cell>
          <cell r="U31">
            <v>10.423729510206201</v>
          </cell>
          <cell r="V31">
            <v>10.0461643283532</v>
          </cell>
          <cell r="W31">
            <v>9.4974940502900793</v>
          </cell>
          <cell r="X31">
            <v>10.8883494963169</v>
          </cell>
          <cell r="Y31">
            <v>13.630229055294601</v>
          </cell>
          <cell r="Z31">
            <v>15.783866463774199</v>
          </cell>
          <cell r="AA31">
            <v>16.879832125482299</v>
          </cell>
          <cell r="AB31">
            <v>18.372177507069299</v>
          </cell>
        </row>
        <row r="32">
          <cell r="A32" t="str">
            <v>Canada</v>
          </cell>
          <cell r="B32">
            <v>268.92661203669002</v>
          </cell>
          <cell r="C32">
            <v>300.68858624079002</v>
          </cell>
          <cell r="D32">
            <v>307.988096714812</v>
          </cell>
          <cell r="E32">
            <v>333.81020811527799</v>
          </cell>
          <cell r="F32">
            <v>347.294620707722</v>
          </cell>
          <cell r="G32">
            <v>355.76582325089203</v>
          </cell>
          <cell r="H32">
            <v>368.88335690104202</v>
          </cell>
          <cell r="I32">
            <v>421.583411763833</v>
          </cell>
          <cell r="J32">
            <v>498.36802973750503</v>
          </cell>
          <cell r="K32">
            <v>555.564687981053</v>
          </cell>
          <cell r="L32">
            <v>582.80485651228798</v>
          </cell>
          <cell r="M32">
            <v>598.23879598393603</v>
          </cell>
          <cell r="N32">
            <v>579.97777409117396</v>
          </cell>
          <cell r="O32">
            <v>563.94028778779102</v>
          </cell>
          <cell r="P32">
            <v>564.607522203352</v>
          </cell>
          <cell r="Q32">
            <v>590.65046198490404</v>
          </cell>
          <cell r="R32">
            <v>613.80756920398198</v>
          </cell>
          <cell r="S32">
            <v>637.67086317291501</v>
          </cell>
          <cell r="T32">
            <v>617.43356347024803</v>
          </cell>
          <cell r="U32">
            <v>661.34492118880405</v>
          </cell>
          <cell r="V32">
            <v>725.158126517921</v>
          </cell>
          <cell r="W32">
            <v>715.63204160035502</v>
          </cell>
          <cell r="X32">
            <v>734.77274793640595</v>
          </cell>
          <cell r="Y32">
            <v>868.48540489830498</v>
          </cell>
          <cell r="Z32">
            <v>993.90758256480603</v>
          </cell>
          <cell r="AA32">
            <v>1132.4362744279999</v>
          </cell>
          <cell r="AB32">
            <v>1269.09642002183</v>
          </cell>
        </row>
        <row r="33">
          <cell r="A33" t="str">
            <v>Cape Verde</v>
          </cell>
          <cell r="B33">
            <v>0.14225293841738801</v>
          </cell>
          <cell r="C33">
            <v>0.139483446776208</v>
          </cell>
          <cell r="D33">
            <v>0.140655878971335</v>
          </cell>
          <cell r="E33">
            <v>0.13851272383825899</v>
          </cell>
          <cell r="F33">
            <v>0.13206026236582</v>
          </cell>
          <cell r="G33">
            <v>0.13777551363961801</v>
          </cell>
          <cell r="H33">
            <v>0.19072700596770101</v>
          </cell>
          <cell r="I33">
            <v>0.23615404971821399</v>
          </cell>
          <cell r="J33">
            <v>0.26535539598293301</v>
          </cell>
          <cell r="K33">
            <v>0.26836514962081698</v>
          </cell>
          <cell r="L33">
            <v>0.30805068354189402</v>
          </cell>
          <cell r="M33">
            <v>0.32111098159463702</v>
          </cell>
          <cell r="N33">
            <v>0.35844701923196098</v>
          </cell>
          <cell r="O33">
            <v>0.361545818851984</v>
          </cell>
          <cell r="P33">
            <v>0.40904822643579702</v>
          </cell>
          <cell r="Q33">
            <v>0.49061372523687402</v>
          </cell>
          <cell r="R33">
            <v>0.50486087343970898</v>
          </cell>
          <cell r="S33">
            <v>0.49334990877544399</v>
          </cell>
          <cell r="T33">
            <v>0.52567756404160104</v>
          </cell>
          <cell r="U33">
            <v>0.59683434088652598</v>
          </cell>
          <cell r="V33">
            <v>0.53922724729504001</v>
          </cell>
          <cell r="W33">
            <v>0.56302443700437299</v>
          </cell>
          <cell r="X33">
            <v>0.62097489672259198</v>
          </cell>
          <cell r="Y33">
            <v>0.81396417437986102</v>
          </cell>
          <cell r="Z33">
            <v>0.92464955674090099</v>
          </cell>
          <cell r="AA33">
            <v>0.99913080958752198</v>
          </cell>
          <cell r="AB33">
            <v>1.1497098974811</v>
          </cell>
        </row>
        <row r="34">
          <cell r="A34" t="str">
            <v>Central African Republic</v>
          </cell>
          <cell r="B34">
            <v>0.79704657326770201</v>
          </cell>
          <cell r="C34">
            <v>0.80263496853494298</v>
          </cell>
          <cell r="D34">
            <v>0.73156629439152798</v>
          </cell>
          <cell r="E34">
            <v>0.66629927045609605</v>
          </cell>
          <cell r="F34">
            <v>0.637815818381545</v>
          </cell>
          <cell r="G34">
            <v>0.84561278546943897</v>
          </cell>
          <cell r="H34">
            <v>1.1147463651983101</v>
          </cell>
          <cell r="I34">
            <v>1.20532656762108</v>
          </cell>
          <cell r="J34">
            <v>1.2763979250952699</v>
          </cell>
          <cell r="K34">
            <v>1.2629380730709501</v>
          </cell>
          <cell r="L34">
            <v>1.48750555524948</v>
          </cell>
          <cell r="M34">
            <v>1.40432817567927</v>
          </cell>
          <cell r="N34">
            <v>1.42754573274396</v>
          </cell>
          <cell r="O34">
            <v>1.29341997457268</v>
          </cell>
          <cell r="P34">
            <v>0.85306015850144101</v>
          </cell>
          <cell r="Q34">
            <v>1.1220944059306801</v>
          </cell>
          <cell r="R34">
            <v>1.00995880741154</v>
          </cell>
          <cell r="S34">
            <v>0.96973763242391997</v>
          </cell>
          <cell r="T34">
            <v>1.02779732138862</v>
          </cell>
          <cell r="U34">
            <v>1.03871551101688</v>
          </cell>
          <cell r="V34">
            <v>0.96192413393087395</v>
          </cell>
          <cell r="W34">
            <v>0.96842022435439701</v>
          </cell>
          <cell r="X34">
            <v>1.0452158973526</v>
          </cell>
          <cell r="Y34">
            <v>1.1975994428474399</v>
          </cell>
          <cell r="Z34">
            <v>1.3090211136763299</v>
          </cell>
          <cell r="AA34">
            <v>1.3763526065985501</v>
          </cell>
          <cell r="AB34">
            <v>1.48780709697213</v>
          </cell>
        </row>
        <row r="35">
          <cell r="A35" t="str">
            <v>Chad</v>
          </cell>
          <cell r="B35">
            <v>0.65244888888888897</v>
          </cell>
          <cell r="C35">
            <v>0.77181628392484303</v>
          </cell>
          <cell r="D35">
            <v>0.74582218257508204</v>
          </cell>
          <cell r="E35">
            <v>0.74623681687440102</v>
          </cell>
          <cell r="F35">
            <v>0.80160550458715596</v>
          </cell>
          <cell r="G35">
            <v>0.868795904740708</v>
          </cell>
          <cell r="H35">
            <v>1.0697747617672499</v>
          </cell>
          <cell r="I35">
            <v>1.2126455906822</v>
          </cell>
          <cell r="J35">
            <v>1.4175897952333001</v>
          </cell>
          <cell r="K35">
            <v>1.33887147335423</v>
          </cell>
          <cell r="L35">
            <v>1.6135904499540901</v>
          </cell>
          <cell r="M35">
            <v>1.5987238567883699</v>
          </cell>
          <cell r="N35">
            <v>1.6664189448508999</v>
          </cell>
          <cell r="O35">
            <v>1.4564157444200301</v>
          </cell>
          <cell r="P35">
            <v>1.1798479425670201</v>
          </cell>
          <cell r="Q35">
            <v>1.44591533508724</v>
          </cell>
          <cell r="R35">
            <v>1.6073529910662701</v>
          </cell>
          <cell r="S35">
            <v>1.54468791486513</v>
          </cell>
          <cell r="T35">
            <v>1.74479978083021</v>
          </cell>
          <cell r="U35">
            <v>1.5367328491046901</v>
          </cell>
          <cell r="V35">
            <v>1.38912181581812</v>
          </cell>
          <cell r="W35">
            <v>1.7108315440839299</v>
          </cell>
          <cell r="X35">
            <v>1.9945673381439499</v>
          </cell>
          <cell r="Y35">
            <v>2.7279404154450702</v>
          </cell>
          <cell r="Z35">
            <v>4.4207288588784497</v>
          </cell>
          <cell r="AA35">
            <v>5.8956941110469101</v>
          </cell>
          <cell r="AB35">
            <v>6.5473655281549297</v>
          </cell>
        </row>
        <row r="36">
          <cell r="A36" t="str">
            <v>Chile</v>
          </cell>
          <cell r="B36">
            <v>27.570996051281998</v>
          </cell>
          <cell r="C36">
            <v>32.644188769230801</v>
          </cell>
          <cell r="D36">
            <v>24.340262504501599</v>
          </cell>
          <cell r="E36">
            <v>19.770801971527099</v>
          </cell>
          <cell r="F36">
            <v>19.226625371277699</v>
          </cell>
          <cell r="G36">
            <v>16.485994032086101</v>
          </cell>
          <cell r="H36">
            <v>17.722536671362199</v>
          </cell>
          <cell r="I36">
            <v>20.902414086475599</v>
          </cell>
          <cell r="J36">
            <v>24.6407449985375</v>
          </cell>
          <cell r="K36">
            <v>28.384595358129499</v>
          </cell>
          <cell r="L36">
            <v>31.558579221829898</v>
          </cell>
          <cell r="M36">
            <v>36.424605604461497</v>
          </cell>
          <cell r="N36">
            <v>44.468457403164003</v>
          </cell>
          <cell r="O36">
            <v>47.694481844292497</v>
          </cell>
          <cell r="P36">
            <v>55.1546619279192</v>
          </cell>
          <cell r="Q36">
            <v>71.348600376369404</v>
          </cell>
          <cell r="R36">
            <v>75.769613518758007</v>
          </cell>
          <cell r="S36">
            <v>82.809968877070403</v>
          </cell>
          <cell r="T36">
            <v>79.374032534014106</v>
          </cell>
          <cell r="U36">
            <v>72.995167205263598</v>
          </cell>
          <cell r="V36">
            <v>75.210390043698695</v>
          </cell>
          <cell r="W36">
            <v>68.568473053813705</v>
          </cell>
          <cell r="X36">
            <v>67.265730279996703</v>
          </cell>
          <cell r="Y36">
            <v>73.990585733966398</v>
          </cell>
          <cell r="Z36">
            <v>95.839377661719695</v>
          </cell>
          <cell r="AA36">
            <v>118.984801725716</v>
          </cell>
          <cell r="AB36">
            <v>145.20549981001199</v>
          </cell>
        </row>
        <row r="37">
          <cell r="A37" t="str">
            <v>China</v>
          </cell>
          <cell r="B37">
            <v>307.59861857028102</v>
          </cell>
          <cell r="C37">
            <v>291.03071315566899</v>
          </cell>
          <cell r="D37">
            <v>279.76659544040302</v>
          </cell>
          <cell r="E37">
            <v>300.37833557913302</v>
          </cell>
          <cell r="F37">
            <v>309.08926724598598</v>
          </cell>
          <cell r="G37">
            <v>305.25852370474598</v>
          </cell>
          <cell r="H37">
            <v>295.47683789141098</v>
          </cell>
          <cell r="I37">
            <v>321.39115015716902</v>
          </cell>
          <cell r="J37">
            <v>401.07196369111301</v>
          </cell>
          <cell r="K37">
            <v>449.103621137635</v>
          </cell>
          <cell r="L37">
            <v>387.771784579361</v>
          </cell>
          <cell r="M37">
            <v>406.09009830125098</v>
          </cell>
          <cell r="N37">
            <v>483.04683179083702</v>
          </cell>
          <cell r="O37">
            <v>613.22457480041703</v>
          </cell>
          <cell r="P37">
            <v>559.22586754851704</v>
          </cell>
          <cell r="Q37">
            <v>727.94977210434797</v>
          </cell>
          <cell r="R37">
            <v>856.00635798120095</v>
          </cell>
          <cell r="S37">
            <v>952.64882687629495</v>
          </cell>
          <cell r="T37">
            <v>1019.47710760423</v>
          </cell>
          <cell r="U37">
            <v>1083.2834201236001</v>
          </cell>
          <cell r="V37">
            <v>1198.4827955538799</v>
          </cell>
          <cell r="W37">
            <v>1324.8117530151201</v>
          </cell>
          <cell r="X37">
            <v>1453.83702280738</v>
          </cell>
          <cell r="Y37">
            <v>1640.9656458345501</v>
          </cell>
          <cell r="Z37">
            <v>1931.6421922745801</v>
          </cell>
          <cell r="AA37">
            <v>2243.6881475063801</v>
          </cell>
          <cell r="AB37">
            <v>2630.1134151396</v>
          </cell>
        </row>
        <row r="38">
          <cell r="A38" t="str">
            <v>Colombia</v>
          </cell>
          <cell r="B38">
            <v>38.902215900333701</v>
          </cell>
          <cell r="C38">
            <v>42.382064773738399</v>
          </cell>
          <cell r="D38">
            <v>45.386422624205501</v>
          </cell>
          <cell r="E38">
            <v>45.109108294482702</v>
          </cell>
          <cell r="F38">
            <v>44.553911137226798</v>
          </cell>
          <cell r="G38">
            <v>40.642101946998999</v>
          </cell>
          <cell r="H38">
            <v>40.6898451136353</v>
          </cell>
          <cell r="I38">
            <v>42.363971992592099</v>
          </cell>
          <cell r="J38">
            <v>45.671959880734903</v>
          </cell>
          <cell r="K38">
            <v>46.053744383635198</v>
          </cell>
          <cell r="L38">
            <v>46.907982561687597</v>
          </cell>
          <cell r="M38">
            <v>49.519367549617002</v>
          </cell>
          <cell r="N38">
            <v>57.372578408826499</v>
          </cell>
          <cell r="O38">
            <v>65.020977270148506</v>
          </cell>
          <cell r="P38">
            <v>81.707227570937306</v>
          </cell>
          <cell r="Q38">
            <v>92.495717646285598</v>
          </cell>
          <cell r="R38">
            <v>97.147399040709303</v>
          </cell>
          <cell r="S38">
            <v>106.659507963528</v>
          </cell>
          <cell r="T38">
            <v>98.443743190849105</v>
          </cell>
          <cell r="U38">
            <v>86.186156584381706</v>
          </cell>
          <cell r="V38">
            <v>83.785666920836306</v>
          </cell>
          <cell r="W38">
            <v>81.990279897554998</v>
          </cell>
          <cell r="X38">
            <v>81.122272285044403</v>
          </cell>
          <cell r="Y38">
            <v>79.458647781952806</v>
          </cell>
          <cell r="Z38">
            <v>98.059320378168593</v>
          </cell>
          <cell r="AA38">
            <v>123.085226997955</v>
          </cell>
          <cell r="AB38">
            <v>135.07493271413699</v>
          </cell>
        </row>
        <row r="39">
          <cell r="A39" t="str">
            <v>Comoros</v>
          </cell>
          <cell r="B39">
            <v>0.13548308634978301</v>
          </cell>
          <cell r="C39">
            <v>0.118568567663313</v>
          </cell>
          <cell r="D39">
            <v>0.112540469851052</v>
          </cell>
          <cell r="E39">
            <v>0.109210616146246</v>
          </cell>
          <cell r="F39">
            <v>0.105273998466661</v>
          </cell>
          <cell r="G39">
            <v>0.11507812847794199</v>
          </cell>
          <cell r="H39">
            <v>0.16248682519744201</v>
          </cell>
          <cell r="I39">
            <v>0.19643302776714899</v>
          </cell>
          <cell r="J39">
            <v>0.20747704342862899</v>
          </cell>
          <cell r="K39">
            <v>0.19873356216987201</v>
          </cell>
          <cell r="L39">
            <v>0.25003305663703801</v>
          </cell>
          <cell r="M39">
            <v>0.24682299143935801</v>
          </cell>
          <cell r="N39">
            <v>0.26619063810495303</v>
          </cell>
          <cell r="O39">
            <v>0.26356830060742997</v>
          </cell>
          <cell r="P39">
            <v>0.18576128722382301</v>
          </cell>
          <cell r="Q39">
            <v>0.23191611567488099</v>
          </cell>
          <cell r="R39">
            <v>0.23047113080475101</v>
          </cell>
          <cell r="S39">
            <v>0.212073938826178</v>
          </cell>
          <cell r="T39">
            <v>0.215392264881205</v>
          </cell>
          <cell r="U39">
            <v>0.22258775791705901</v>
          </cell>
          <cell r="V39">
            <v>0.20189987557887501</v>
          </cell>
          <cell r="W39">
            <v>0.22031848480928201</v>
          </cell>
          <cell r="X39">
            <v>0.25204033004450199</v>
          </cell>
          <cell r="Y39">
            <v>0.32510462213774799</v>
          </cell>
          <cell r="Z39">
            <v>0.36289676531981302</v>
          </cell>
          <cell r="AA39">
            <v>0.387709218378962</v>
          </cell>
          <cell r="AB39">
            <v>0.40177853707747602</v>
          </cell>
        </row>
        <row r="40">
          <cell r="A40" t="str">
            <v>Congo, Dem. Rep.</v>
          </cell>
          <cell r="B40">
            <v>15.474100932226399</v>
          </cell>
          <cell r="C40">
            <v>13.4710519684596</v>
          </cell>
          <cell r="D40">
            <v>14.6470596738877</v>
          </cell>
          <cell r="E40">
            <v>11.813805002441001</v>
          </cell>
          <cell r="F40">
            <v>7.8832489252779903</v>
          </cell>
          <cell r="G40">
            <v>7.2047421340068096</v>
          </cell>
          <cell r="H40">
            <v>8.08366553983271</v>
          </cell>
          <cell r="I40">
            <v>7.6532513879231496</v>
          </cell>
          <cell r="J40">
            <v>8.8672137776110294</v>
          </cell>
          <cell r="K40">
            <v>9.0232445868601108</v>
          </cell>
          <cell r="L40">
            <v>9.3486820862675994</v>
          </cell>
          <cell r="M40">
            <v>9.0783771649463105</v>
          </cell>
          <cell r="N40">
            <v>8.1949394080272899</v>
          </cell>
          <cell r="O40">
            <v>10.7023544384346</v>
          </cell>
          <cell r="P40">
            <v>5.8070216899757101</v>
          </cell>
          <cell r="Q40">
            <v>5.6434048259662601</v>
          </cell>
          <cell r="R40">
            <v>7.2406366249999996</v>
          </cell>
          <cell r="S40">
            <v>6.5031807216666699</v>
          </cell>
          <cell r="T40">
            <v>4.7570618747618996</v>
          </cell>
          <cell r="U40">
            <v>4.31865447491667</v>
          </cell>
          <cell r="V40">
            <v>4.3026982542908803</v>
          </cell>
          <cell r="W40">
            <v>5.1550714331495104</v>
          </cell>
          <cell r="X40">
            <v>5.5389092865049996</v>
          </cell>
          <cell r="Y40">
            <v>5.6805277034878596</v>
          </cell>
          <cell r="Z40">
            <v>6.5393161035942597</v>
          </cell>
          <cell r="AA40">
            <v>7.0955383468998798</v>
          </cell>
          <cell r="AB40">
            <v>8.5433237179107007</v>
          </cell>
        </row>
        <row r="41">
          <cell r="A41" t="str">
            <v>Congo, Rep.</v>
          </cell>
          <cell r="B41">
            <v>2.0832196690577902</v>
          </cell>
          <cell r="C41">
            <v>1.7078120235687599</v>
          </cell>
          <cell r="D41">
            <v>1.4889533123465299</v>
          </cell>
          <cell r="E41">
            <v>1.35379433526819</v>
          </cell>
          <cell r="F41">
            <v>1.24476845218751</v>
          </cell>
          <cell r="G41">
            <v>1.2764879015047499</v>
          </cell>
          <cell r="H41">
            <v>1.74598252928975</v>
          </cell>
          <cell r="I41">
            <v>2.1212301874906498</v>
          </cell>
          <cell r="J41">
            <v>2.2567151367496101</v>
          </cell>
          <cell r="K41">
            <v>2.3842102788357602</v>
          </cell>
          <cell r="L41">
            <v>2.7988980716253402</v>
          </cell>
          <cell r="M41">
            <v>2.7249202410492699</v>
          </cell>
          <cell r="N41">
            <v>2.9332340147495199</v>
          </cell>
          <cell r="O41">
            <v>2.6843337752521101</v>
          </cell>
          <cell r="P41">
            <v>1.7693804034582099</v>
          </cell>
          <cell r="Q41">
            <v>2.1160049592852599</v>
          </cell>
          <cell r="R41">
            <v>2.5404612978889798</v>
          </cell>
          <cell r="S41">
            <v>2.3225972246016799</v>
          </cell>
          <cell r="T41">
            <v>1.94948223773013</v>
          </cell>
          <cell r="U41">
            <v>2.3539026099973199</v>
          </cell>
          <cell r="V41">
            <v>3.2198938172420601</v>
          </cell>
          <cell r="W41">
            <v>2.7942540652624701</v>
          </cell>
          <cell r="X41">
            <v>3.01999372312586</v>
          </cell>
          <cell r="Y41">
            <v>3.5707295600168898</v>
          </cell>
          <cell r="Z41">
            <v>4.3486276533116301</v>
          </cell>
          <cell r="AA41">
            <v>5.9814373755735097</v>
          </cell>
          <cell r="AB41">
            <v>7.3994983742601796</v>
          </cell>
        </row>
        <row r="42">
          <cell r="A42" t="str">
            <v>Costa Rica</v>
          </cell>
          <cell r="B42">
            <v>4.8313885943663601</v>
          </cell>
          <cell r="C42">
            <v>2.6238167879523102</v>
          </cell>
          <cell r="D42">
            <v>2.6066235614703799</v>
          </cell>
          <cell r="E42">
            <v>3.1467726096298598</v>
          </cell>
          <cell r="F42">
            <v>3.6604777472216798</v>
          </cell>
          <cell r="G42">
            <v>3.92282771583307</v>
          </cell>
          <cell r="H42">
            <v>4.4043112592858504</v>
          </cell>
          <cell r="I42">
            <v>4.5325044043401004</v>
          </cell>
          <cell r="J42">
            <v>4.6140209224159099</v>
          </cell>
          <cell r="K42">
            <v>5.2252568867334901</v>
          </cell>
          <cell r="L42">
            <v>5.7104403008027997</v>
          </cell>
          <cell r="M42">
            <v>7.1619613427649798</v>
          </cell>
          <cell r="N42">
            <v>8.5746498908721804</v>
          </cell>
          <cell r="O42">
            <v>9.6411194352465994</v>
          </cell>
          <cell r="P42">
            <v>10.5573087106564</v>
          </cell>
          <cell r="Q42">
            <v>11.7210519585472</v>
          </cell>
          <cell r="R42">
            <v>11.8455095150888</v>
          </cell>
          <cell r="S42">
            <v>12.8289760898233</v>
          </cell>
          <cell r="T42">
            <v>14.102301883186801</v>
          </cell>
          <cell r="U42">
            <v>15.7965672007981</v>
          </cell>
          <cell r="V42">
            <v>15.946843520888899</v>
          </cell>
          <cell r="W42">
            <v>16.404425686044402</v>
          </cell>
          <cell r="X42">
            <v>16.878907876498001</v>
          </cell>
          <cell r="Y42">
            <v>17.490700247492502</v>
          </cell>
          <cell r="Z42">
            <v>18.566686333281201</v>
          </cell>
          <cell r="AA42">
            <v>19.9373555923999</v>
          </cell>
          <cell r="AB42">
            <v>21.3844800505242</v>
          </cell>
        </row>
        <row r="43">
          <cell r="A43" t="str">
            <v>Cote d'Ivoire</v>
          </cell>
          <cell r="B43">
            <v>10.0395834417314</v>
          </cell>
          <cell r="C43">
            <v>8.3207595775218</v>
          </cell>
          <cell r="D43">
            <v>7.4658021575394402</v>
          </cell>
          <cell r="E43">
            <v>6.7369159116514403</v>
          </cell>
          <cell r="F43">
            <v>6.71671016509754</v>
          </cell>
          <cell r="G43">
            <v>6.8510242440355897</v>
          </cell>
          <cell r="H43">
            <v>9.1699620425585397</v>
          </cell>
          <cell r="I43">
            <v>10.0876614879895</v>
          </cell>
          <cell r="J43">
            <v>10.194830003569701</v>
          </cell>
          <cell r="K43">
            <v>9.7574627543174497</v>
          </cell>
          <cell r="L43">
            <v>10.7961484223742</v>
          </cell>
          <cell r="M43">
            <v>10.492870522901001</v>
          </cell>
          <cell r="N43">
            <v>11.1530147104009</v>
          </cell>
          <cell r="O43">
            <v>11.0462513584398</v>
          </cell>
          <cell r="P43">
            <v>8.3136651570782298</v>
          </cell>
          <cell r="Q43">
            <v>11.001202163895</v>
          </cell>
          <cell r="R43">
            <v>12.1381059421423</v>
          </cell>
          <cell r="S43">
            <v>11.8310937349044</v>
          </cell>
          <cell r="T43">
            <v>12.8810102796372</v>
          </cell>
          <cell r="U43">
            <v>12.573306768930699</v>
          </cell>
          <cell r="V43">
            <v>10.4476953500532</v>
          </cell>
          <cell r="W43">
            <v>10.554454232996999</v>
          </cell>
          <cell r="X43">
            <v>11.5268210975785</v>
          </cell>
          <cell r="Y43">
            <v>13.7643360449069</v>
          </cell>
          <cell r="Z43">
            <v>15.5014880724992</v>
          </cell>
          <cell r="AA43">
            <v>16.372852373804999</v>
          </cell>
          <cell r="AB43">
            <v>17.3389149962704</v>
          </cell>
        </row>
        <row r="44">
          <cell r="A44" t="str">
            <v>Croatia</v>
          </cell>
          <cell r="B44">
            <v>18.156916729283399</v>
          </cell>
          <cell r="C44">
            <v>17.889623498416299</v>
          </cell>
          <cell r="D44">
            <v>15.538382385667299</v>
          </cell>
          <cell r="E44">
            <v>11.489812426256</v>
          </cell>
          <cell r="F44">
            <v>11.0049350780646</v>
          </cell>
          <cell r="G44">
            <v>11.1245204805487</v>
          </cell>
          <cell r="H44">
            <v>15.4604541316537</v>
          </cell>
          <cell r="I44">
            <v>17.716870872676999</v>
          </cell>
          <cell r="J44">
            <v>15.814458314786201</v>
          </cell>
          <cell r="K44">
            <v>25.4686993518254</v>
          </cell>
          <cell r="L44">
            <v>40.953120304851197</v>
          </cell>
          <cell r="M44">
            <v>69.773630829829102</v>
          </cell>
          <cell r="N44">
            <v>9.8243197907108897</v>
          </cell>
          <cell r="O44">
            <v>10.9038857195275</v>
          </cell>
          <cell r="P44">
            <v>14.5832560248499</v>
          </cell>
          <cell r="Q44">
            <v>18.811089866156799</v>
          </cell>
          <cell r="R44">
            <v>19.871328671328701</v>
          </cell>
          <cell r="S44">
            <v>20.108612128437102</v>
          </cell>
          <cell r="T44">
            <v>21.628010164157299</v>
          </cell>
          <cell r="U44">
            <v>19.9058852503662</v>
          </cell>
          <cell r="V44">
            <v>18.4272562631852</v>
          </cell>
          <cell r="W44">
            <v>19.8302052884356</v>
          </cell>
          <cell r="X44">
            <v>23.0320348614691</v>
          </cell>
          <cell r="Y44">
            <v>29.6116203968413</v>
          </cell>
          <cell r="Z44">
            <v>35.260529473288699</v>
          </cell>
          <cell r="AA44">
            <v>38.510221580634003</v>
          </cell>
          <cell r="AB44">
            <v>42.4556301153278</v>
          </cell>
        </row>
        <row r="45">
          <cell r="A45" t="str">
            <v>Cyprus</v>
          </cell>
          <cell r="B45">
            <v>2.1545508226178098</v>
          </cell>
          <cell r="C45">
            <v>2.0874277114759101</v>
          </cell>
          <cell r="D45">
            <v>2.1595155168057798</v>
          </cell>
          <cell r="E45">
            <v>2.1614539562151802</v>
          </cell>
          <cell r="F45">
            <v>2.2781364955839201</v>
          </cell>
          <cell r="G45">
            <v>2.4278641907519001</v>
          </cell>
          <cell r="H45">
            <v>3.08538898827622</v>
          </cell>
          <cell r="I45">
            <v>3.7009744057886498</v>
          </cell>
          <cell r="J45">
            <v>4.3167898127292004</v>
          </cell>
          <cell r="K45">
            <v>4.6046364974721099</v>
          </cell>
          <cell r="L45">
            <v>5.6137838823321298</v>
          </cell>
          <cell r="M45">
            <v>5.7900519240614798</v>
          </cell>
          <cell r="N45">
            <v>6.9705132167282402</v>
          </cell>
          <cell r="O45">
            <v>6.6418314066083104</v>
          </cell>
          <cell r="P45">
            <v>7.4879219664995702</v>
          </cell>
          <cell r="Q45">
            <v>9.2539252959261908</v>
          </cell>
          <cell r="R45">
            <v>9.3505280503738195</v>
          </cell>
          <cell r="S45">
            <v>8.9022309469179906</v>
          </cell>
          <cell r="T45">
            <v>9.5557163781278298</v>
          </cell>
          <cell r="U45">
            <v>9.7803974014703705</v>
          </cell>
          <cell r="V45">
            <v>9.3168814034262901</v>
          </cell>
          <cell r="W45">
            <v>9.6784637019739694</v>
          </cell>
          <cell r="X45">
            <v>10.542858205022901</v>
          </cell>
          <cell r="Y45">
            <v>13.290037824535201</v>
          </cell>
          <cell r="Z45">
            <v>15.789324663802001</v>
          </cell>
          <cell r="AA45">
            <v>16.958267255860601</v>
          </cell>
          <cell r="AB45">
            <v>18.235320472096301</v>
          </cell>
        </row>
        <row r="46">
          <cell r="A46" t="str">
            <v>Czech Republic</v>
          </cell>
          <cell r="B46">
            <v>47.144867525481899</v>
          </cell>
          <cell r="C46">
            <v>50.045647850345297</v>
          </cell>
          <cell r="D46">
            <v>50.292208727816202</v>
          </cell>
          <cell r="E46">
            <v>49.764999588259201</v>
          </cell>
          <cell r="F46">
            <v>45.071882873783302</v>
          </cell>
          <cell r="G46">
            <v>45.328877670220898</v>
          </cell>
          <cell r="H46">
            <v>53.177899760889098</v>
          </cell>
          <cell r="I46">
            <v>59.643226838461999</v>
          </cell>
          <cell r="J46">
            <v>58.933243648294798</v>
          </cell>
          <cell r="K46">
            <v>57.481949118203701</v>
          </cell>
          <cell r="L46">
            <v>52.128068184444302</v>
          </cell>
          <cell r="M46">
            <v>27.1802942724626</v>
          </cell>
          <cell r="N46">
            <v>31.8984744665091</v>
          </cell>
          <cell r="O46">
            <v>36.651483049916301</v>
          </cell>
          <cell r="P46">
            <v>42.537876743509699</v>
          </cell>
          <cell r="Q46">
            <v>55.255657983974203</v>
          </cell>
          <cell r="R46">
            <v>62.0111684508148</v>
          </cell>
          <cell r="S46">
            <v>57.135156592994903</v>
          </cell>
          <cell r="T46">
            <v>61.846680469003999</v>
          </cell>
          <cell r="U46">
            <v>60.192136074690701</v>
          </cell>
          <cell r="V46">
            <v>56.716549253963301</v>
          </cell>
          <cell r="W46">
            <v>61.842873535511799</v>
          </cell>
          <cell r="X46">
            <v>75.276222793833497</v>
          </cell>
          <cell r="Y46">
            <v>91.357722712609501</v>
          </cell>
          <cell r="Z46">
            <v>108.21350402241301</v>
          </cell>
          <cell r="AA46">
            <v>123.980854919666</v>
          </cell>
          <cell r="AB46">
            <v>141.80142874529301</v>
          </cell>
        </row>
        <row r="47">
          <cell r="A47" t="str">
            <v>Denmark</v>
          </cell>
          <cell r="B47">
            <v>69.796779154700701</v>
          </cell>
          <cell r="C47">
            <v>60.640080842462197</v>
          </cell>
          <cell r="D47">
            <v>59.116386253524801</v>
          </cell>
          <cell r="E47">
            <v>59.3801662256285</v>
          </cell>
          <cell r="F47">
            <v>57.863101774079098</v>
          </cell>
          <cell r="G47">
            <v>61.632770094126101</v>
          </cell>
          <cell r="H47">
            <v>86.612665220436099</v>
          </cell>
          <cell r="I47">
            <v>107.489136128051</v>
          </cell>
          <cell r="J47">
            <v>113.44776200597001</v>
          </cell>
          <cell r="K47">
            <v>110.190594762975</v>
          </cell>
          <cell r="L47">
            <v>136.17377802513499</v>
          </cell>
          <cell r="M47">
            <v>137.189166151362</v>
          </cell>
          <cell r="N47">
            <v>150.54038455866001</v>
          </cell>
          <cell r="O47">
            <v>140.835113538608</v>
          </cell>
          <cell r="P47">
            <v>153.90051359690099</v>
          </cell>
          <cell r="Q47">
            <v>182.17912726667899</v>
          </cell>
          <cell r="R47">
            <v>184.48065183432701</v>
          </cell>
          <cell r="S47">
            <v>170.641858672041</v>
          </cell>
          <cell r="T47">
            <v>173.90170066534401</v>
          </cell>
          <cell r="U47">
            <v>174.17224606715601</v>
          </cell>
          <cell r="V47">
            <v>160.53333441093801</v>
          </cell>
          <cell r="W47">
            <v>160.58322461409699</v>
          </cell>
          <cell r="X47">
            <v>174.420277121422</v>
          </cell>
          <cell r="Y47">
            <v>212.98051000772901</v>
          </cell>
          <cell r="Z47">
            <v>243.85003701171101</v>
          </cell>
          <cell r="AA47">
            <v>259.21679067813898</v>
          </cell>
          <cell r="AB47">
            <v>276.61142475433098</v>
          </cell>
        </row>
        <row r="48">
          <cell r="A48" t="str">
            <v>Djibouti</v>
          </cell>
          <cell r="B48">
            <v>0.309300104096351</v>
          </cell>
          <cell r="C48">
            <v>0.33404995597000098</v>
          </cell>
          <cell r="D48">
            <v>0.34912752190483298</v>
          </cell>
          <cell r="E48">
            <v>0.35273712892920001</v>
          </cell>
          <cell r="F48">
            <v>0.35382670676623501</v>
          </cell>
          <cell r="G48">
            <v>0.36567206135209901</v>
          </cell>
          <cell r="H48">
            <v>0.39235147701444401</v>
          </cell>
          <cell r="I48">
            <v>0.40391076510769802</v>
          </cell>
          <cell r="J48">
            <v>0.42816756779252202</v>
          </cell>
          <cell r="K48">
            <v>0.43684158129964201</v>
          </cell>
          <cell r="L48">
            <v>0.45232808728287599</v>
          </cell>
          <cell r="M48">
            <v>0.46242199852577898</v>
          </cell>
          <cell r="N48">
            <v>0.478058304871118</v>
          </cell>
          <cell r="O48">
            <v>0.46604846922985999</v>
          </cell>
          <cell r="P48">
            <v>0.49168922074487498</v>
          </cell>
          <cell r="Q48">
            <v>0.49772396058991297</v>
          </cell>
          <cell r="R48">
            <v>0.49400464773436997</v>
          </cell>
          <cell r="S48">
            <v>0.50267554200122699</v>
          </cell>
          <cell r="T48">
            <v>0.51426772300403401</v>
          </cell>
          <cell r="U48">
            <v>0.54062266136247294</v>
          </cell>
          <cell r="V48">
            <v>0.55590174043491603</v>
          </cell>
          <cell r="W48">
            <v>0.57749647771447399</v>
          </cell>
          <cell r="X48">
            <v>0.59617450197197897</v>
          </cell>
          <cell r="Y48">
            <v>0.62755712775578598</v>
          </cell>
          <cell r="Z48">
            <v>0.66621075163688603</v>
          </cell>
          <cell r="AA48">
            <v>0.70884291005563205</v>
          </cell>
          <cell r="AB48">
            <v>0.76765778435712195</v>
          </cell>
        </row>
        <row r="49">
          <cell r="A49" t="str">
            <v>Dominica</v>
          </cell>
          <cell r="B49">
            <v>5.9111115286870498E-2</v>
          </cell>
          <cell r="C49">
            <v>6.6222230045715494E-2</v>
          </cell>
          <cell r="D49">
            <v>7.2037045547492504E-2</v>
          </cell>
          <cell r="E49">
            <v>7.9925928310660796E-2</v>
          </cell>
          <cell r="F49">
            <v>8.9851854532744704E-2</v>
          </cell>
          <cell r="G49">
            <v>9.8585188126652901E-2</v>
          </cell>
          <cell r="H49">
            <v>0.112074077418007</v>
          </cell>
          <cell r="I49">
            <v>0.12634815191797399</v>
          </cell>
          <cell r="J49">
            <v>0.14376667095620599</v>
          </cell>
          <cell r="K49">
            <v>0.15358889347149199</v>
          </cell>
          <cell r="L49">
            <v>0.16632222718474701</v>
          </cell>
          <cell r="M49">
            <v>0.18043704242070299</v>
          </cell>
          <cell r="N49">
            <v>0.191759264980744</v>
          </cell>
          <cell r="O49">
            <v>0.200418524498368</v>
          </cell>
          <cell r="P49">
            <v>0.213499439057345</v>
          </cell>
          <cell r="Q49">
            <v>0.21924640264512599</v>
          </cell>
          <cell r="R49">
            <v>0.23452062917987199</v>
          </cell>
          <cell r="S49">
            <v>0.242414265290682</v>
          </cell>
          <cell r="T49">
            <v>0.255472738502527</v>
          </cell>
          <cell r="U49">
            <v>0.26526987267976498</v>
          </cell>
          <cell r="V49">
            <v>0.26902215722230999</v>
          </cell>
          <cell r="W49">
            <v>0.26354126066568501</v>
          </cell>
          <cell r="X49">
            <v>0.253135093504752</v>
          </cell>
          <cell r="Y49">
            <v>0.25782680854241202</v>
          </cell>
          <cell r="Z49">
            <v>0.27172524623958899</v>
          </cell>
          <cell r="AA49">
            <v>0.285262398734421</v>
          </cell>
          <cell r="AB49">
            <v>0.29979990312861898</v>
          </cell>
        </row>
        <row r="50">
          <cell r="A50" t="str">
            <v>Dominican Republic</v>
          </cell>
          <cell r="B50">
            <v>6.7613000582189997</v>
          </cell>
          <cell r="C50">
            <v>7.5612004788382201</v>
          </cell>
          <cell r="D50">
            <v>7.1270697745888301</v>
          </cell>
          <cell r="E50">
            <v>7.3764799640991701</v>
          </cell>
          <cell r="F50">
            <v>11.5940004347454</v>
          </cell>
          <cell r="G50">
            <v>5.0650970569387903</v>
          </cell>
          <cell r="H50">
            <v>6.1524910865255702</v>
          </cell>
          <cell r="I50">
            <v>6.4750289602456998</v>
          </cell>
          <cell r="J50">
            <v>5.9296934039728901</v>
          </cell>
          <cell r="K50">
            <v>6.6971567299497501</v>
          </cell>
          <cell r="L50">
            <v>6.23370504943182</v>
          </cell>
          <cell r="M50">
            <v>7.6374488571370804</v>
          </cell>
          <cell r="N50">
            <v>8.9880687705952198</v>
          </cell>
          <cell r="O50">
            <v>9.7218534916957307</v>
          </cell>
          <cell r="P50">
            <v>10.738985167837599</v>
          </cell>
          <cell r="Q50">
            <v>12.1022123893806</v>
          </cell>
          <cell r="R50">
            <v>13.547197903580701</v>
          </cell>
          <cell r="S50">
            <v>15.1566280893604</v>
          </cell>
          <cell r="T50">
            <v>16.034416903541501</v>
          </cell>
          <cell r="U50">
            <v>17.601361671231899</v>
          </cell>
          <cell r="V50">
            <v>20.0594319521004</v>
          </cell>
          <cell r="W50">
            <v>21.9432075504888</v>
          </cell>
          <cell r="X50">
            <v>21.624726208372099</v>
          </cell>
          <cell r="Y50">
            <v>16.458742838854501</v>
          </cell>
          <cell r="Z50">
            <v>18.435495711827901</v>
          </cell>
          <cell r="AA50">
            <v>29.0924267600988</v>
          </cell>
          <cell r="AB50">
            <v>31.599844688035098</v>
          </cell>
        </row>
        <row r="51">
          <cell r="A51" t="str">
            <v>Ecuador</v>
          </cell>
          <cell r="B51">
            <v>14.458274472424799</v>
          </cell>
          <cell r="C51">
            <v>14.8040229924759</v>
          </cell>
          <cell r="D51">
            <v>14.7792618497348</v>
          </cell>
          <cell r="E51">
            <v>12.9891995415851</v>
          </cell>
          <cell r="F51">
            <v>13.823496236002301</v>
          </cell>
          <cell r="G51">
            <v>16.1661455990848</v>
          </cell>
          <cell r="H51">
            <v>11.8619512937466</v>
          </cell>
          <cell r="I51">
            <v>11.083859512628299</v>
          </cell>
          <cell r="J51">
            <v>10.540564033525399</v>
          </cell>
          <cell r="K51">
            <v>10.344724965476701</v>
          </cell>
          <cell r="L51">
            <v>10.5051369921313</v>
          </cell>
          <cell r="M51">
            <v>11.787836365961599</v>
          </cell>
          <cell r="N51">
            <v>12.8889559259466</v>
          </cell>
          <cell r="O51">
            <v>15.056565000000001</v>
          </cell>
          <cell r="P51">
            <v>18.572835000000001</v>
          </cell>
          <cell r="Q51">
            <v>20.195547999999999</v>
          </cell>
          <cell r="R51">
            <v>21.267868</v>
          </cell>
          <cell r="S51">
            <v>23.635560000000002</v>
          </cell>
          <cell r="T51">
            <v>23.255136</v>
          </cell>
          <cell r="U51">
            <v>16.674495</v>
          </cell>
          <cell r="V51">
            <v>15.933666000000001</v>
          </cell>
          <cell r="W51">
            <v>21.249576999999999</v>
          </cell>
          <cell r="X51">
            <v>24.899481000000002</v>
          </cell>
          <cell r="Y51">
            <v>28.635909000000002</v>
          </cell>
          <cell r="Z51">
            <v>32.635711000000001</v>
          </cell>
          <cell r="AA51">
            <v>36.48892</v>
          </cell>
          <cell r="AB51">
            <v>40.447490141949501</v>
          </cell>
        </row>
        <row r="52">
          <cell r="A52" t="str">
            <v>Egypt, Arab Rep.</v>
          </cell>
          <cell r="B52">
            <v>22.371430096820902</v>
          </cell>
          <cell r="C52">
            <v>24.4990026014022</v>
          </cell>
          <cell r="D52">
            <v>28.986429980591801</v>
          </cell>
          <cell r="E52">
            <v>35.430001453501902</v>
          </cell>
          <cell r="F52">
            <v>39.837429180101502</v>
          </cell>
          <cell r="G52">
            <v>46.450005368675598</v>
          </cell>
          <cell r="H52">
            <v>51.428572304394798</v>
          </cell>
          <cell r="I52">
            <v>73.571429824342601</v>
          </cell>
          <cell r="J52">
            <v>88.000001498631093</v>
          </cell>
          <cell r="K52">
            <v>109.71428758270901</v>
          </cell>
          <cell r="L52">
            <v>91.383398207199406</v>
          </cell>
          <cell r="M52">
            <v>46.059646275447399</v>
          </cell>
          <cell r="N52">
            <v>42.006095564622299</v>
          </cell>
          <cell r="O52">
            <v>47.100984475132798</v>
          </cell>
          <cell r="P52">
            <v>51.8793543144971</v>
          </cell>
          <cell r="Q52">
            <v>60.163453270911702</v>
          </cell>
          <cell r="R52">
            <v>67.632270941448695</v>
          </cell>
          <cell r="S52">
            <v>75.864545847229195</v>
          </cell>
          <cell r="T52">
            <v>84.821296815512198</v>
          </cell>
          <cell r="U52">
            <v>89.941520467836298</v>
          </cell>
          <cell r="V52">
            <v>99.154518950437307</v>
          </cell>
          <cell r="W52">
            <v>95.398936170212806</v>
          </cell>
          <cell r="X52">
            <v>87.505773672055398</v>
          </cell>
          <cell r="Y52">
            <v>81.384015594541907</v>
          </cell>
          <cell r="Z52">
            <v>78.801656247462901</v>
          </cell>
          <cell r="AA52">
            <v>89.793649690821994</v>
          </cell>
          <cell r="AB52">
            <v>107.37475364504699</v>
          </cell>
        </row>
        <row r="53">
          <cell r="A53" t="str">
            <v>El Salvador</v>
          </cell>
          <cell r="B53">
            <v>3.8985332489013702</v>
          </cell>
          <cell r="C53">
            <v>3.4372044000000002</v>
          </cell>
          <cell r="D53">
            <v>3.3940035463501501</v>
          </cell>
          <cell r="E53">
            <v>3.2500197329690499</v>
          </cell>
          <cell r="F53">
            <v>2.37672858947368</v>
          </cell>
          <cell r="G53">
            <v>2.3110180307869901</v>
          </cell>
          <cell r="H53">
            <v>2.3268266949488798</v>
          </cell>
          <cell r="I53">
            <v>2.3660920533227201</v>
          </cell>
          <cell r="J53">
            <v>2.7617955292819398</v>
          </cell>
          <cell r="K53">
            <v>3.1565237714285699</v>
          </cell>
          <cell r="L53">
            <v>4.8009078947368398</v>
          </cell>
          <cell r="M53">
            <v>5.3109980049875301</v>
          </cell>
          <cell r="N53">
            <v>5.9546714456391898</v>
          </cell>
          <cell r="O53">
            <v>6.9380114942528701</v>
          </cell>
          <cell r="P53">
            <v>8.08554285714286</v>
          </cell>
          <cell r="Q53">
            <v>9.5004914285714293</v>
          </cell>
          <cell r="R53">
            <v>10.3155428571429</v>
          </cell>
          <cell r="S53">
            <v>11.134616685714301</v>
          </cell>
          <cell r="T53">
            <v>12.0084181714286</v>
          </cell>
          <cell r="U53">
            <v>12.464656</v>
          </cell>
          <cell r="V53">
            <v>13.1341485714286</v>
          </cell>
          <cell r="W53">
            <v>13.812743885714299</v>
          </cell>
          <cell r="X53">
            <v>14.306711999999999</v>
          </cell>
          <cell r="Y53">
            <v>15.046685999999999</v>
          </cell>
          <cell r="Z53">
            <v>15.821622</v>
          </cell>
          <cell r="AA53">
            <v>16.974005714285699</v>
          </cell>
          <cell r="AB53">
            <v>18.341329770594299</v>
          </cell>
        </row>
        <row r="54">
          <cell r="A54" t="str">
            <v>Equatorial Guinea</v>
          </cell>
          <cell r="B54">
            <v>3.1507951533509999E-2</v>
          </cell>
          <cell r="C54">
            <v>2.9654436389062701E-2</v>
          </cell>
          <cell r="D54">
            <v>3.52496494543681E-2</v>
          </cell>
          <cell r="E54">
            <v>3.9752269983729598E-2</v>
          </cell>
          <cell r="F54">
            <v>4.3990846681922199E-2</v>
          </cell>
          <cell r="G54">
            <v>7.3809401875957095E-2</v>
          </cell>
          <cell r="H54">
            <v>9.0788217894119297E-2</v>
          </cell>
          <cell r="I54">
            <v>0.110911670536322</v>
          </cell>
          <cell r="J54">
            <v>0.119453863587896</v>
          </cell>
          <cell r="K54">
            <v>0.104876483943629</v>
          </cell>
          <cell r="L54">
            <v>0.13321957742870399</v>
          </cell>
          <cell r="M54">
            <v>0.13177784321898101</v>
          </cell>
          <cell r="N54">
            <v>0.160058225754873</v>
          </cell>
          <cell r="O54">
            <v>0.16165126331601701</v>
          </cell>
          <cell r="P54">
            <v>0.119778244373567</v>
          </cell>
          <cell r="Q54">
            <v>0.16636755245706999</v>
          </cell>
          <cell r="R54">
            <v>0.27376559947058898</v>
          </cell>
          <cell r="S54">
            <v>0.52599083130666102</v>
          </cell>
          <cell r="T54">
            <v>0.44102333160951301</v>
          </cell>
          <cell r="U54">
            <v>0.73800831384212096</v>
          </cell>
          <cell r="V54">
            <v>1.2312629387837299</v>
          </cell>
          <cell r="W54">
            <v>1.76617938554811</v>
          </cell>
          <cell r="X54">
            <v>2.2087461337548402</v>
          </cell>
          <cell r="Y54">
            <v>2.9897093283506102</v>
          </cell>
          <cell r="Z54">
            <v>4.8499028457219602</v>
          </cell>
          <cell r="AA54">
            <v>7.4773913499434101</v>
          </cell>
          <cell r="AB54">
            <v>9.1354311422772891</v>
          </cell>
        </row>
        <row r="55">
          <cell r="A55" t="str">
            <v>Eritrea</v>
          </cell>
          <cell r="B55" t="str">
            <v>..</v>
          </cell>
          <cell r="C55" t="str">
            <v>..</v>
          </cell>
          <cell r="D55" t="str">
            <v>..</v>
          </cell>
          <cell r="E55" t="str">
            <v>..</v>
          </cell>
          <cell r="F55" t="str">
            <v>..</v>
          </cell>
          <cell r="G55" t="str">
            <v>..</v>
          </cell>
          <cell r="H55" t="str">
            <v>..</v>
          </cell>
          <cell r="I55" t="str">
            <v>..</v>
          </cell>
          <cell r="J55" t="str">
            <v>..</v>
          </cell>
          <cell r="K55" t="str">
            <v>..</v>
          </cell>
          <cell r="L55" t="str">
            <v>..</v>
          </cell>
          <cell r="M55" t="str">
            <v>..</v>
          </cell>
          <cell r="N55">
            <v>0.780392857142857</v>
          </cell>
          <cell r="O55">
            <v>0.47061626935577999</v>
          </cell>
          <cell r="P55">
            <v>0.53420898513100201</v>
          </cell>
          <cell r="Q55">
            <v>0.58875719359494805</v>
          </cell>
          <cell r="R55">
            <v>0.695833957872799</v>
          </cell>
          <cell r="S55">
            <v>0.68998098792351403</v>
          </cell>
          <cell r="T55">
            <v>0.74824744308475399</v>
          </cell>
          <cell r="U55">
            <v>0.72996331236247003</v>
          </cell>
          <cell r="V55">
            <v>0.63826030776767795</v>
          </cell>
          <cell r="W55">
            <v>0.675184171778622</v>
          </cell>
          <cell r="X55">
            <v>0.63484294817299503</v>
          </cell>
          <cell r="Y55">
            <v>0.58477404003508904</v>
          </cell>
          <cell r="Z55">
            <v>0.63483258314792701</v>
          </cell>
          <cell r="AA55">
            <v>0.96115143931951597</v>
          </cell>
          <cell r="AB55">
            <v>1.1600112639045299</v>
          </cell>
        </row>
        <row r="56">
          <cell r="A56" t="str">
            <v>Estonia</v>
          </cell>
          <cell r="B56" t="str">
            <v>..</v>
          </cell>
          <cell r="C56" t="str">
            <v>..</v>
          </cell>
          <cell r="D56" t="str">
            <v>..</v>
          </cell>
          <cell r="E56" t="str">
            <v>..</v>
          </cell>
          <cell r="F56" t="str">
            <v>..</v>
          </cell>
          <cell r="G56" t="str">
            <v>..</v>
          </cell>
          <cell r="H56" t="str">
            <v>..</v>
          </cell>
          <cell r="I56" t="str">
            <v>..</v>
          </cell>
          <cell r="J56" t="str">
            <v>..</v>
          </cell>
          <cell r="K56" t="str">
            <v>..</v>
          </cell>
          <cell r="L56" t="str">
            <v>..</v>
          </cell>
          <cell r="M56" t="str">
            <v>..</v>
          </cell>
          <cell r="N56">
            <v>0.95277047075717103</v>
          </cell>
          <cell r="O56">
            <v>1.72583623557173</v>
          </cell>
          <cell r="P56">
            <v>2.4131165207351102</v>
          </cell>
          <cell r="Q56">
            <v>3.7559126888942198</v>
          </cell>
          <cell r="R56">
            <v>4.6432463864429296</v>
          </cell>
          <cell r="S56">
            <v>4.9400183694418898</v>
          </cell>
          <cell r="T56">
            <v>5.5438328912466703</v>
          </cell>
          <cell r="U56">
            <v>5.5714825896633897</v>
          </cell>
          <cell r="V56">
            <v>5.6274998325341699</v>
          </cell>
          <cell r="W56">
            <v>6.1916613508310396</v>
          </cell>
          <cell r="X56">
            <v>7.3063882834231597</v>
          </cell>
          <cell r="Y56">
            <v>9.5915165997985206</v>
          </cell>
          <cell r="Z56">
            <v>11.6464578163013</v>
          </cell>
          <cell r="AA56">
            <v>13.7527999873561</v>
          </cell>
          <cell r="AB56">
            <v>16.4097843272597</v>
          </cell>
        </row>
        <row r="57">
          <cell r="A57" t="str">
            <v>Ethiopia</v>
          </cell>
          <cell r="B57">
            <v>7.0845226413414997</v>
          </cell>
          <cell r="C57">
            <v>7.2695757534457002</v>
          </cell>
          <cell r="D57">
            <v>7.64901244411082</v>
          </cell>
          <cell r="E57">
            <v>8.5027449981073904</v>
          </cell>
          <cell r="F57">
            <v>8.0344159733711606</v>
          </cell>
          <cell r="G57">
            <v>9.4087551947957007</v>
          </cell>
          <cell r="H57">
            <v>9.77374942386116</v>
          </cell>
          <cell r="I57">
            <v>10.447188525306199</v>
          </cell>
          <cell r="J57">
            <v>10.825913263638901</v>
          </cell>
          <cell r="K57">
            <v>11.389270973501599</v>
          </cell>
          <cell r="L57">
            <v>12.082576935269101</v>
          </cell>
          <cell r="M57">
            <v>13.3614467391711</v>
          </cell>
          <cell r="N57">
            <v>14.098012280753499</v>
          </cell>
          <cell r="O57">
            <v>8.7710859231905101</v>
          </cell>
          <cell r="P57">
            <v>7.8040040576440202</v>
          </cell>
          <cell r="Q57">
            <v>8.0884292517006795</v>
          </cell>
          <cell r="R57">
            <v>8.4671816745655608</v>
          </cell>
          <cell r="S57">
            <v>8.5463710111909901</v>
          </cell>
          <cell r="T57">
            <v>7.7490943396226397</v>
          </cell>
          <cell r="U57">
            <v>7.6044732237539803</v>
          </cell>
          <cell r="V57">
            <v>7.8996464671246303</v>
          </cell>
          <cell r="W57">
            <v>7.8790125944584402</v>
          </cell>
          <cell r="X57">
            <v>7.4284858948846999</v>
          </cell>
          <cell r="Y57">
            <v>8.02958577854222</v>
          </cell>
          <cell r="Z57">
            <v>9.4847488694292608</v>
          </cell>
          <cell r="AA57">
            <v>11.373281659517801</v>
          </cell>
          <cell r="AB57">
            <v>13.315403109396</v>
          </cell>
        </row>
        <row r="58">
          <cell r="A58" t="str">
            <v>Fiji</v>
          </cell>
          <cell r="B58">
            <v>1.2027416017185</v>
          </cell>
          <cell r="C58">
            <v>1.2357445519510799</v>
          </cell>
          <cell r="D58">
            <v>1.1940603613118099</v>
          </cell>
          <cell r="E58">
            <v>1.1230848676814</v>
          </cell>
          <cell r="F58">
            <v>1.1780010859830099</v>
          </cell>
          <cell r="G58">
            <v>1.14125576043807</v>
          </cell>
          <cell r="H58">
            <v>1.29026744698189</v>
          </cell>
          <cell r="I58">
            <v>1.1779476455975699</v>
          </cell>
          <cell r="J58">
            <v>1.1100096801166099</v>
          </cell>
          <cell r="K58">
            <v>1.1826741573033701</v>
          </cell>
          <cell r="L58">
            <v>1.33701725855191</v>
          </cell>
          <cell r="M58">
            <v>1.3838837185267301</v>
          </cell>
          <cell r="N58">
            <v>1.53241120898387</v>
          </cell>
          <cell r="O58">
            <v>1.6361012469394001</v>
          </cell>
          <cell r="P58">
            <v>1.82573209254674</v>
          </cell>
          <cell r="Q58">
            <v>1.9909220194358901</v>
          </cell>
          <cell r="R58">
            <v>2.1109527542221902</v>
          </cell>
          <cell r="S58">
            <v>2.1202140370928402</v>
          </cell>
          <cell r="T58">
            <v>1.65279467154325</v>
          </cell>
          <cell r="U58">
            <v>1.86837595989084</v>
          </cell>
          <cell r="V58">
            <v>1.6525221680662401</v>
          </cell>
          <cell r="W58">
            <v>1.66187769265402</v>
          </cell>
          <cell r="X58">
            <v>1.81147012572369</v>
          </cell>
          <cell r="Y58">
            <v>2.2389503443124399</v>
          </cell>
          <cell r="Z58">
            <v>2.6271634924333198</v>
          </cell>
          <cell r="AA58">
            <v>2.8160119047619099</v>
          </cell>
          <cell r="AB58">
            <v>2.9771816037735901</v>
          </cell>
        </row>
        <row r="59">
          <cell r="A59" t="str">
            <v>Finland</v>
          </cell>
          <cell r="B59">
            <v>53.140121281203903</v>
          </cell>
          <cell r="C59">
            <v>52.0272413239123</v>
          </cell>
          <cell r="D59">
            <v>52.537268632375103</v>
          </cell>
          <cell r="E59">
            <v>50.442939158042897</v>
          </cell>
          <cell r="F59">
            <v>52.364303493873599</v>
          </cell>
          <cell r="G59">
            <v>55.464876594206899</v>
          </cell>
          <cell r="H59">
            <v>72.623461854957</v>
          </cell>
          <cell r="I59">
            <v>90.505727766691393</v>
          </cell>
          <cell r="J59">
            <v>107.77130862264799</v>
          </cell>
          <cell r="K59">
            <v>117.51333928597499</v>
          </cell>
          <cell r="L59">
            <v>139.82969198619699</v>
          </cell>
          <cell r="M59">
            <v>126.42215322106</v>
          </cell>
          <cell r="N59">
            <v>110.810428214292</v>
          </cell>
          <cell r="O59">
            <v>87.420676916395607</v>
          </cell>
          <cell r="P59">
            <v>100.713895463808</v>
          </cell>
          <cell r="Q59">
            <v>130.75026286338601</v>
          </cell>
          <cell r="R59">
            <v>128.52515748530399</v>
          </cell>
          <cell r="S59">
            <v>123.428095513621</v>
          </cell>
          <cell r="T59">
            <v>130.46582753736001</v>
          </cell>
          <cell r="U59">
            <v>130.948369752834</v>
          </cell>
          <cell r="V59">
            <v>122.222193893333</v>
          </cell>
          <cell r="W59">
            <v>125.26904438666701</v>
          </cell>
          <cell r="X59">
            <v>135.971805101667</v>
          </cell>
          <cell r="Y59">
            <v>165.030703695</v>
          </cell>
          <cell r="Z59">
            <v>189.41117327083299</v>
          </cell>
          <cell r="AA59">
            <v>195.78534730999999</v>
          </cell>
          <cell r="AB59">
            <v>210.837181514918</v>
          </cell>
        </row>
        <row r="60">
          <cell r="A60" t="str">
            <v>Former Czechoslovakia</v>
          </cell>
          <cell r="B60" t="str">
            <v>..</v>
          </cell>
          <cell r="C60" t="str">
            <v>..</v>
          </cell>
          <cell r="D60" t="str">
            <v>..</v>
          </cell>
          <cell r="E60" t="str">
            <v>..</v>
          </cell>
          <cell r="F60" t="str">
            <v>..</v>
          </cell>
          <cell r="G60" t="str">
            <v>..</v>
          </cell>
          <cell r="H60" t="str">
            <v>..</v>
          </cell>
          <cell r="I60" t="str">
            <v>..</v>
          </cell>
          <cell r="J60" t="str">
            <v>..</v>
          </cell>
          <cell r="K60" t="str">
            <v>..</v>
          </cell>
          <cell r="L60" t="str">
            <v>..</v>
          </cell>
          <cell r="M60" t="str">
            <v>..</v>
          </cell>
          <cell r="N60" t="str">
            <v>..</v>
          </cell>
          <cell r="O60" t="str">
            <v>..</v>
          </cell>
          <cell r="P60" t="str">
            <v>..</v>
          </cell>
          <cell r="Q60" t="str">
            <v>..</v>
          </cell>
          <cell r="R60" t="str">
            <v>..</v>
          </cell>
          <cell r="S60" t="str">
            <v>..</v>
          </cell>
          <cell r="T60" t="str">
            <v>..</v>
          </cell>
          <cell r="U60" t="str">
            <v>..</v>
          </cell>
          <cell r="V60" t="str">
            <v>..</v>
          </cell>
          <cell r="W60" t="str">
            <v>..</v>
          </cell>
          <cell r="X60" t="str">
            <v>..</v>
          </cell>
          <cell r="Y60" t="str">
            <v>..</v>
          </cell>
          <cell r="Z60" t="str">
            <v>..</v>
          </cell>
          <cell r="AA60" t="str">
            <v>..</v>
          </cell>
          <cell r="AB60" t="str">
            <v>..</v>
          </cell>
        </row>
        <row r="61">
          <cell r="A61" t="str">
            <v>France</v>
          </cell>
          <cell r="B61">
            <v>691.20775206217695</v>
          </cell>
          <cell r="C61">
            <v>606.50922037676696</v>
          </cell>
          <cell r="D61">
            <v>576.23882726156796</v>
          </cell>
          <cell r="E61">
            <v>554.90023618335204</v>
          </cell>
          <cell r="F61">
            <v>526.64628428262699</v>
          </cell>
          <cell r="G61">
            <v>553.90959514994404</v>
          </cell>
          <cell r="H61">
            <v>765.56032917529797</v>
          </cell>
          <cell r="I61">
            <v>926.703339716752</v>
          </cell>
          <cell r="J61">
            <v>1007.1321960059601</v>
          </cell>
          <cell r="K61">
            <v>1009.82849810292</v>
          </cell>
          <cell r="L61">
            <v>1245.6631072185801</v>
          </cell>
          <cell r="M61">
            <v>1243.5491112708601</v>
          </cell>
          <cell r="N61">
            <v>1372.50396572573</v>
          </cell>
          <cell r="O61">
            <v>1292.6594457510701</v>
          </cell>
          <cell r="P61">
            <v>1366.4806655667601</v>
          </cell>
          <cell r="Q61">
            <v>1571.8898555451401</v>
          </cell>
          <cell r="R61">
            <v>1575.33812290891</v>
          </cell>
          <cell r="S61">
            <v>1427.07336863201</v>
          </cell>
          <cell r="T61">
            <v>1475.5492212634199</v>
          </cell>
          <cell r="U61">
            <v>1456.8044807055101</v>
          </cell>
          <cell r="V61">
            <v>1333.0352373083299</v>
          </cell>
          <cell r="W61">
            <v>1341.3929788</v>
          </cell>
          <cell r="X61">
            <v>1463.8969292916699</v>
          </cell>
          <cell r="Y61">
            <v>1804.9872765375001</v>
          </cell>
          <cell r="Z61">
            <v>2059.7049280583301</v>
          </cell>
          <cell r="AA61">
            <v>2127.1677724149999</v>
          </cell>
          <cell r="AB61">
            <v>2231.6312265208499</v>
          </cell>
        </row>
        <row r="62">
          <cell r="A62" t="str">
            <v>Gabon</v>
          </cell>
          <cell r="B62">
            <v>4.2810742292404198</v>
          </cell>
          <cell r="C62">
            <v>3.86044387006759</v>
          </cell>
          <cell r="D62">
            <v>3.61802138214111</v>
          </cell>
          <cell r="E62">
            <v>3.46397970199585</v>
          </cell>
          <cell r="F62">
            <v>3.3312354452133102</v>
          </cell>
          <cell r="G62">
            <v>3.5079810981750499</v>
          </cell>
          <cell r="H62">
            <v>4.5913339519500704</v>
          </cell>
          <cell r="I62">
            <v>3.4738000917434602</v>
          </cell>
          <cell r="J62">
            <v>3.8304891454696701</v>
          </cell>
          <cell r="K62">
            <v>4.1865801476465903</v>
          </cell>
          <cell r="L62">
            <v>5.9522156722310999</v>
          </cell>
          <cell r="M62">
            <v>5.4029563460413703</v>
          </cell>
          <cell r="N62">
            <v>5.5924288790660803</v>
          </cell>
          <cell r="O62">
            <v>5.4062720723266002</v>
          </cell>
          <cell r="P62">
            <v>4.1908547910662799</v>
          </cell>
          <cell r="Q62">
            <v>4.95874186116398</v>
          </cell>
          <cell r="R62">
            <v>5.6940670511191502</v>
          </cell>
          <cell r="S62">
            <v>5.32681138314459</v>
          </cell>
          <cell r="T62">
            <v>4.4834307992202698</v>
          </cell>
          <cell r="U62">
            <v>4.6691353504036801</v>
          </cell>
          <cell r="V62">
            <v>5.0958854219646996</v>
          </cell>
          <cell r="W62">
            <v>4.7086921748196398</v>
          </cell>
          <cell r="X62">
            <v>4.96993143752547</v>
          </cell>
          <cell r="Y62">
            <v>6.0801241650233999</v>
          </cell>
          <cell r="Z62">
            <v>7.1875652373809098</v>
          </cell>
          <cell r="AA62">
            <v>8.6807847610437907</v>
          </cell>
          <cell r="AB62">
            <v>9.1241701288700607</v>
          </cell>
        </row>
        <row r="63">
          <cell r="A63" t="str">
            <v>Gambia, The</v>
          </cell>
          <cell r="B63">
            <v>0.25253916663203102</v>
          </cell>
          <cell r="C63">
            <v>0.27253769891997898</v>
          </cell>
          <cell r="D63">
            <v>0.23961001211142499</v>
          </cell>
          <cell r="E63">
            <v>0.24470777864787199</v>
          </cell>
          <cell r="F63">
            <v>0.20982150593255899</v>
          </cell>
          <cell r="G63">
            <v>0.19089637570503201</v>
          </cell>
          <cell r="H63">
            <v>0.21450460776302499</v>
          </cell>
          <cell r="I63">
            <v>0.20357681715446199</v>
          </cell>
          <cell r="J63">
            <v>0.242651369273884</v>
          </cell>
          <cell r="K63">
            <v>0.27630677494014499</v>
          </cell>
          <cell r="L63">
            <v>0.290981331323728</v>
          </cell>
          <cell r="M63">
            <v>0.35017794830452098</v>
          </cell>
          <cell r="N63">
            <v>0.332976674139707</v>
          </cell>
          <cell r="O63">
            <v>0.37526479353451597</v>
          </cell>
          <cell r="P63">
            <v>0.36662566040047001</v>
          </cell>
          <cell r="Q63">
            <v>0.38146921334188799</v>
          </cell>
          <cell r="R63">
            <v>0.40047122077831099</v>
          </cell>
          <cell r="S63">
            <v>0.40980869624614802</v>
          </cell>
          <cell r="T63">
            <v>0.42084573503919498</v>
          </cell>
          <cell r="U63">
            <v>0.43193503255422</v>
          </cell>
          <cell r="V63">
            <v>0.420903700750556</v>
          </cell>
          <cell r="W63">
            <v>0.417917555058684</v>
          </cell>
          <cell r="X63">
            <v>0.36972713658873702</v>
          </cell>
          <cell r="Y63">
            <v>0.35302514713785599</v>
          </cell>
          <cell r="Z63">
            <v>0.401021471133514</v>
          </cell>
          <cell r="AA63">
            <v>0.461320089602413</v>
          </cell>
          <cell r="AB63">
            <v>0.50671552789033703</v>
          </cell>
        </row>
        <row r="64">
          <cell r="A64" t="str">
            <v>Georgia</v>
          </cell>
          <cell r="B64" t="str">
            <v>..</v>
          </cell>
          <cell r="C64" t="str">
            <v>..</v>
          </cell>
          <cell r="D64" t="str">
            <v>..</v>
          </cell>
          <cell r="E64" t="str">
            <v>..</v>
          </cell>
          <cell r="F64" t="str">
            <v>..</v>
          </cell>
          <cell r="G64" t="str">
            <v>..</v>
          </cell>
          <cell r="H64" t="str">
            <v>..</v>
          </cell>
          <cell r="I64" t="str">
            <v>..</v>
          </cell>
          <cell r="J64" t="str">
            <v>..</v>
          </cell>
          <cell r="K64" t="str">
            <v>..</v>
          </cell>
          <cell r="L64" t="str">
            <v>..</v>
          </cell>
          <cell r="M64" t="str">
            <v>..</v>
          </cell>
          <cell r="N64">
            <v>15.252030978808699</v>
          </cell>
          <cell r="O64">
            <v>0.76446354668479599</v>
          </cell>
          <cell r="P64">
            <v>0.82252164164640695</v>
          </cell>
          <cell r="Q64">
            <v>1.89655969301881</v>
          </cell>
          <cell r="R64">
            <v>3.0459981310091999</v>
          </cell>
          <cell r="S64">
            <v>3.5749670285727499</v>
          </cell>
          <cell r="T64">
            <v>3.6199569483871499</v>
          </cell>
          <cell r="U64">
            <v>2.8032740486632099</v>
          </cell>
          <cell r="V64">
            <v>3.0420622120223801</v>
          </cell>
          <cell r="W64">
            <v>3.2053836845557102</v>
          </cell>
          <cell r="X64">
            <v>3.39519301015816</v>
          </cell>
          <cell r="Y64">
            <v>3.99187553110841</v>
          </cell>
          <cell r="Z64">
            <v>5.11127354817389</v>
          </cell>
          <cell r="AA64">
            <v>6.39300841638733</v>
          </cell>
          <cell r="AB64">
            <v>7.8296512859004901</v>
          </cell>
        </row>
        <row r="65">
          <cell r="A65" t="str">
            <v>Germany</v>
          </cell>
          <cell r="B65">
            <v>826.14207025641394</v>
          </cell>
          <cell r="C65">
            <v>695.07369000107201</v>
          </cell>
          <cell r="D65">
            <v>671.15521261349704</v>
          </cell>
          <cell r="E65">
            <v>669.57295958219095</v>
          </cell>
          <cell r="F65">
            <v>630.85261202740901</v>
          </cell>
          <cell r="G65">
            <v>639.69468384830896</v>
          </cell>
          <cell r="H65">
            <v>913.64134498182102</v>
          </cell>
          <cell r="I65">
            <v>1136.9286710425299</v>
          </cell>
          <cell r="J65">
            <v>1225.7279784560901</v>
          </cell>
          <cell r="K65">
            <v>1216.79619194254</v>
          </cell>
          <cell r="L65">
            <v>1547.0255822583499</v>
          </cell>
          <cell r="M65">
            <v>1815.0610268919399</v>
          </cell>
          <cell r="N65">
            <v>2066.72857330842</v>
          </cell>
          <cell r="O65">
            <v>2005.5571632982701</v>
          </cell>
          <cell r="P65">
            <v>2151.0250333917602</v>
          </cell>
          <cell r="Q65">
            <v>2524.9490826435199</v>
          </cell>
          <cell r="R65">
            <v>2439.3463385526302</v>
          </cell>
          <cell r="S65">
            <v>2163.23343363705</v>
          </cell>
          <cell r="T65">
            <v>2187.4839675764301</v>
          </cell>
          <cell r="U65">
            <v>2146.4322544966699</v>
          </cell>
          <cell r="V65">
            <v>1905.7946875</v>
          </cell>
          <cell r="W65">
            <v>1892.5954030666701</v>
          </cell>
          <cell r="X65">
            <v>2024.06026961667</v>
          </cell>
          <cell r="Y65">
            <v>2444.2836412500001</v>
          </cell>
          <cell r="Z65">
            <v>2744.2209566666702</v>
          </cell>
          <cell r="AA65">
            <v>2791.7369549999999</v>
          </cell>
          <cell r="AB65">
            <v>2897.0320300112498</v>
          </cell>
        </row>
        <row r="66">
          <cell r="A66" t="str">
            <v>Ghana</v>
          </cell>
          <cell r="B66">
            <v>15.7196819754844</v>
          </cell>
          <cell r="C66">
            <v>27.826101540034301</v>
          </cell>
          <cell r="D66">
            <v>33.1240179034832</v>
          </cell>
          <cell r="E66">
            <v>21.9611795662634</v>
          </cell>
          <cell r="F66">
            <v>7.9219039786834502</v>
          </cell>
          <cell r="G66">
            <v>6.6471166273280202</v>
          </cell>
          <cell r="H66">
            <v>6.04029858602423</v>
          </cell>
          <cell r="I66">
            <v>5.11294163093436</v>
          </cell>
          <cell r="J66">
            <v>5.5086317133641796</v>
          </cell>
          <cell r="K66">
            <v>5.5769221035882603</v>
          </cell>
          <cell r="L66">
            <v>6.6135572273971999</v>
          </cell>
          <cell r="M66">
            <v>7.32754349395959</v>
          </cell>
          <cell r="N66">
            <v>6.7568100931832298</v>
          </cell>
          <cell r="O66">
            <v>5.9656965898163099</v>
          </cell>
          <cell r="P66">
            <v>5.4403063273211298</v>
          </cell>
          <cell r="Q66">
            <v>6.4574405681301297</v>
          </cell>
          <cell r="R66">
            <v>6.9255318174275704</v>
          </cell>
          <cell r="S66">
            <v>6.88402568896836</v>
          </cell>
          <cell r="T66">
            <v>7.4740293038182397</v>
          </cell>
          <cell r="U66">
            <v>7.7098139680234299</v>
          </cell>
          <cell r="V66">
            <v>4.9774925921167696</v>
          </cell>
          <cell r="W66">
            <v>5.30915830400125</v>
          </cell>
          <cell r="X66">
            <v>6.1596190787539999</v>
          </cell>
          <cell r="Y66">
            <v>7.6241671221139402</v>
          </cell>
          <cell r="Z66">
            <v>8.8718720021192805</v>
          </cell>
          <cell r="AA66">
            <v>10.7203465842128</v>
          </cell>
          <cell r="AB66">
            <v>12.893771979654399</v>
          </cell>
        </row>
        <row r="67">
          <cell r="A67" t="str">
            <v>Greece</v>
          </cell>
          <cell r="B67">
            <v>61.608380676703597</v>
          </cell>
          <cell r="C67">
            <v>56.847425053969502</v>
          </cell>
          <cell r="D67">
            <v>59.321855994434898</v>
          </cell>
          <cell r="E67">
            <v>53.637165603560298</v>
          </cell>
          <cell r="F67">
            <v>52.235639312551498</v>
          </cell>
          <cell r="G67">
            <v>51.832796118183502</v>
          </cell>
          <cell r="H67">
            <v>60.986372778597698</v>
          </cell>
          <cell r="I67">
            <v>70.957142618516201</v>
          </cell>
          <cell r="J67">
            <v>82.632214525492699</v>
          </cell>
          <cell r="K67">
            <v>85.632366227812796</v>
          </cell>
          <cell r="L67">
            <v>105.88221206593199</v>
          </cell>
          <cell r="M67">
            <v>114.18217830966501</v>
          </cell>
          <cell r="N67">
            <v>125.821062354896</v>
          </cell>
          <cell r="O67">
            <v>117.84155859592499</v>
          </cell>
          <cell r="P67">
            <v>126.129369591515</v>
          </cell>
          <cell r="Q67">
            <v>148.03113993511599</v>
          </cell>
          <cell r="R67">
            <v>156.50509586074199</v>
          </cell>
          <cell r="S67">
            <v>152.893423595256</v>
          </cell>
          <cell r="T67">
            <v>153.74369416374901</v>
          </cell>
          <cell r="U67">
            <v>158.29140131172801</v>
          </cell>
          <cell r="V67">
            <v>146.54914267423601</v>
          </cell>
          <cell r="W67">
            <v>150.45934625999999</v>
          </cell>
          <cell r="X67">
            <v>170.94270242416701</v>
          </cell>
          <cell r="Y67">
            <v>222.32294815500001</v>
          </cell>
          <cell r="Z67">
            <v>264.493068591667</v>
          </cell>
          <cell r="AA67">
            <v>284.22647777999998</v>
          </cell>
          <cell r="AB67">
            <v>307.70867843400401</v>
          </cell>
        </row>
        <row r="68">
          <cell r="A68" t="str">
            <v>Grenada</v>
          </cell>
          <cell r="B68">
            <v>8.1291040412854093E-2</v>
          </cell>
          <cell r="C68">
            <v>8.7888895097583797E-2</v>
          </cell>
          <cell r="D68">
            <v>9.5229636356893105E-2</v>
          </cell>
          <cell r="E68">
            <v>0.101211118260922</v>
          </cell>
          <cell r="F68">
            <v>0.11010000777774399</v>
          </cell>
          <cell r="G68">
            <v>0.12821112016826999</v>
          </cell>
          <cell r="H68">
            <v>0.144011121284423</v>
          </cell>
          <cell r="I68">
            <v>0.167229641443156</v>
          </cell>
          <cell r="J68">
            <v>0.18453334636923799</v>
          </cell>
          <cell r="K68">
            <v>0.21306297801427301</v>
          </cell>
          <cell r="L68">
            <v>0.22107038598734399</v>
          </cell>
          <cell r="M68">
            <v>0.24157038743551601</v>
          </cell>
          <cell r="N68">
            <v>0.25091483254007602</v>
          </cell>
          <cell r="O68">
            <v>0.25003705470028997</v>
          </cell>
          <cell r="P68">
            <v>0.26299261117105899</v>
          </cell>
          <cell r="Q68">
            <v>0.27708890846315298</v>
          </cell>
          <cell r="R68">
            <v>0.29818520624974598</v>
          </cell>
          <cell r="S68">
            <v>0.32104817082780701</v>
          </cell>
          <cell r="T68">
            <v>0.35275558047510602</v>
          </cell>
          <cell r="U68">
            <v>0.37966298978332103</v>
          </cell>
          <cell r="V68">
            <v>0.41043333333333298</v>
          </cell>
          <cell r="W68">
            <v>0.39461481481481497</v>
          </cell>
          <cell r="X68">
            <v>0.40750370370370398</v>
          </cell>
          <cell r="Y68">
            <v>0.443744444444444</v>
          </cell>
          <cell r="Z68">
            <v>0.42631655555555598</v>
          </cell>
          <cell r="AA68">
            <v>0.50385433333333296</v>
          </cell>
          <cell r="AB68">
            <v>0.52927722222222195</v>
          </cell>
        </row>
        <row r="69">
          <cell r="A69" t="str">
            <v>Guatemala</v>
          </cell>
          <cell r="B69">
            <v>7.8793993000326097</v>
          </cell>
          <cell r="C69">
            <v>8.6076996275937603</v>
          </cell>
          <cell r="D69">
            <v>8.7180004140827698</v>
          </cell>
          <cell r="E69">
            <v>9.0500004298519201</v>
          </cell>
          <cell r="F69">
            <v>9.4700004498008497</v>
          </cell>
          <cell r="G69">
            <v>11.1800005310215</v>
          </cell>
          <cell r="H69">
            <v>8.4469337345411297</v>
          </cell>
          <cell r="I69">
            <v>7.0844206489918999</v>
          </cell>
          <cell r="J69">
            <v>7.8428267033564802</v>
          </cell>
          <cell r="K69">
            <v>8.3104111717119196</v>
          </cell>
          <cell r="L69">
            <v>7.6090757496983299</v>
          </cell>
          <cell r="M69">
            <v>9.4195846164116208</v>
          </cell>
          <cell r="N69">
            <v>10.410308453447</v>
          </cell>
          <cell r="O69">
            <v>11.3991645134011</v>
          </cell>
          <cell r="P69">
            <v>12.966101125372299</v>
          </cell>
          <cell r="Q69">
            <v>14.656918449108</v>
          </cell>
          <cell r="R69">
            <v>15.6563043874587</v>
          </cell>
          <cell r="S69">
            <v>17.775311305136899</v>
          </cell>
          <cell r="T69">
            <v>19.193395511289602</v>
          </cell>
          <cell r="U69">
            <v>18.316205838473799</v>
          </cell>
          <cell r="V69">
            <v>19.288401365954499</v>
          </cell>
          <cell r="W69">
            <v>21.042724532036502</v>
          </cell>
          <cell r="X69">
            <v>23.308770480840799</v>
          </cell>
          <cell r="Y69">
            <v>24.8976538081412</v>
          </cell>
          <cell r="Z69">
            <v>27.2699959679857</v>
          </cell>
          <cell r="AA69">
            <v>31.788948878315001</v>
          </cell>
          <cell r="AB69">
            <v>35.304014834745303</v>
          </cell>
        </row>
        <row r="70">
          <cell r="A70" t="str">
            <v>Guinea</v>
          </cell>
          <cell r="B70">
            <v>1.72476014455982</v>
          </cell>
          <cell r="C70">
            <v>1.71098984925243</v>
          </cell>
          <cell r="D70">
            <v>1.6783352157098801</v>
          </cell>
          <cell r="E70">
            <v>1.6414392419055599</v>
          </cell>
          <cell r="F70">
            <v>1.6722826798180399</v>
          </cell>
          <cell r="G70">
            <v>1.7770655600245</v>
          </cell>
          <cell r="H70">
            <v>1.9226008993840999</v>
          </cell>
          <cell r="I70">
            <v>2.0415380570289301</v>
          </cell>
          <cell r="J70">
            <v>2.3842957637254898</v>
          </cell>
          <cell r="K70">
            <v>2.4320293804369402</v>
          </cell>
          <cell r="L70">
            <v>2.6667508204998698</v>
          </cell>
          <cell r="M70">
            <v>3.0150582055840101</v>
          </cell>
          <cell r="N70">
            <v>3.2846203915014498</v>
          </cell>
          <cell r="O70">
            <v>3.2790966062135798</v>
          </cell>
          <cell r="P70">
            <v>3.3830929493195399</v>
          </cell>
          <cell r="Q70">
            <v>3.6937106397180899</v>
          </cell>
          <cell r="R70">
            <v>3.8689688175222399</v>
          </cell>
          <cell r="S70">
            <v>3.7837004380226502</v>
          </cell>
          <cell r="T70">
            <v>3.58837600841533</v>
          </cell>
          <cell r="U70">
            <v>3.4612821747425802</v>
          </cell>
          <cell r="V70">
            <v>3.1123625564461799</v>
          </cell>
          <cell r="W70">
            <v>3.03911356148281</v>
          </cell>
          <cell r="X70">
            <v>3.2100017727786598</v>
          </cell>
          <cell r="Y70">
            <v>3.62444347802957</v>
          </cell>
          <cell r="Z70">
            <v>3.9701867201615499</v>
          </cell>
          <cell r="AA70">
            <v>3.3310809785201698</v>
          </cell>
          <cell r="AB70">
            <v>3.31720284277023</v>
          </cell>
        </row>
        <row r="71">
          <cell r="A71" t="str">
            <v>Guinea-Bissau</v>
          </cell>
          <cell r="B71">
            <v>0.138993685627046</v>
          </cell>
          <cell r="C71">
            <v>0.17775892521865899</v>
          </cell>
          <cell r="D71">
            <v>0.202180381472466</v>
          </cell>
          <cell r="E71">
            <v>0.228059407268493</v>
          </cell>
          <cell r="F71">
            <v>0.15859733147454599</v>
          </cell>
          <cell r="G71">
            <v>0.23302502430200001</v>
          </cell>
          <cell r="H71">
            <v>0.22751651984101701</v>
          </cell>
          <cell r="I71">
            <v>0.19251818547265301</v>
          </cell>
          <cell r="J71">
            <v>0.17919285552891601</v>
          </cell>
          <cell r="K71">
            <v>0.21559012431271299</v>
          </cell>
          <cell r="L71">
            <v>0.262080650161156</v>
          </cell>
          <cell r="M71">
            <v>0.25657839769235602</v>
          </cell>
          <cell r="N71">
            <v>0.22685115717236401</v>
          </cell>
          <cell r="O71">
            <v>0.23690096962621199</v>
          </cell>
          <cell r="P71">
            <v>0.23562443186292201</v>
          </cell>
          <cell r="Q71">
            <v>0.25390571944231299</v>
          </cell>
          <cell r="R71">
            <v>0.27027906152793602</v>
          </cell>
          <cell r="S71">
            <v>0.27117221915524398</v>
          </cell>
          <cell r="T71">
            <v>0.205889129434145</v>
          </cell>
          <cell r="U71">
            <v>0.22447294068569701</v>
          </cell>
          <cell r="V71">
            <v>0.216084383021589</v>
          </cell>
          <cell r="W71">
            <v>0.19918431322286501</v>
          </cell>
          <cell r="X71">
            <v>0.20432568763257</v>
          </cell>
          <cell r="Y71">
            <v>0.23638331770735699</v>
          </cell>
          <cell r="Z71">
            <v>0.27023849507159498</v>
          </cell>
          <cell r="AA71">
            <v>0.30163579172147797</v>
          </cell>
          <cell r="AB71">
            <v>0.30480661838918699</v>
          </cell>
        </row>
        <row r="72">
          <cell r="A72" t="str">
            <v>Guyana</v>
          </cell>
          <cell r="B72">
            <v>0.32723946990686598</v>
          </cell>
          <cell r="C72">
            <v>0.31420778321583098</v>
          </cell>
          <cell r="D72">
            <v>0.269111818714454</v>
          </cell>
          <cell r="E72">
            <v>0.27326545360931598</v>
          </cell>
          <cell r="F72">
            <v>0.25410718869508497</v>
          </cell>
          <cell r="G72">
            <v>0.27108966789258798</v>
          </cell>
          <cell r="H72">
            <v>0.30664356111458302</v>
          </cell>
          <cell r="I72">
            <v>0.28325210406179502</v>
          </cell>
          <cell r="J72">
            <v>0.36000001709908203</v>
          </cell>
          <cell r="K72">
            <v>0.38035627608002998</v>
          </cell>
          <cell r="L72">
            <v>0.39624791599299403</v>
          </cell>
          <cell r="M72">
            <v>0.30604066494265503</v>
          </cell>
          <cell r="N72">
            <v>0.36565081101827401</v>
          </cell>
          <cell r="O72">
            <v>0.44024465895698001</v>
          </cell>
          <cell r="P72">
            <v>0.52493335826632803</v>
          </cell>
          <cell r="Q72">
            <v>0.63050717280462398</v>
          </cell>
          <cell r="R72">
            <v>0.70640518444957301</v>
          </cell>
          <cell r="S72">
            <v>0.74914332611896906</v>
          </cell>
          <cell r="T72">
            <v>0.71762129654365203</v>
          </cell>
          <cell r="U72">
            <v>0.69631194608007396</v>
          </cell>
          <cell r="V72">
            <v>0.71200441497940004</v>
          </cell>
          <cell r="W72">
            <v>0.69524523558101003</v>
          </cell>
          <cell r="X72">
            <v>0.72261249333864297</v>
          </cell>
          <cell r="Y72">
            <v>0.74520920519219402</v>
          </cell>
          <cell r="Z72">
            <v>0.78612538798665399</v>
          </cell>
          <cell r="AA72">
            <v>0.81756812209345697</v>
          </cell>
          <cell r="AB72">
            <v>0.87026094516624497</v>
          </cell>
        </row>
        <row r="73">
          <cell r="A73" t="str">
            <v>Haiti</v>
          </cell>
          <cell r="B73">
            <v>1.54569152069543</v>
          </cell>
          <cell r="C73">
            <v>1.70160075826622</v>
          </cell>
          <cell r="D73">
            <v>1.7697687171204599</v>
          </cell>
          <cell r="E73">
            <v>1.8995432751903001</v>
          </cell>
          <cell r="F73">
            <v>2.1048031359425199</v>
          </cell>
          <cell r="G73">
            <v>2.3372498143997098</v>
          </cell>
          <cell r="H73">
            <v>2.5969136660300198</v>
          </cell>
          <cell r="I73">
            <v>1.2794475552120801</v>
          </cell>
          <cell r="J73">
            <v>0.84129079953644403</v>
          </cell>
          <cell r="K73">
            <v>0.77769475533468602</v>
          </cell>
          <cell r="L73">
            <v>0.98989374860943002</v>
          </cell>
          <cell r="M73">
            <v>0.88778381066357903</v>
          </cell>
          <cell r="N73">
            <v>0.53289567939250904</v>
          </cell>
          <cell r="O73">
            <v>0.61028127251285502</v>
          </cell>
          <cell r="P73">
            <v>1.73108914448735</v>
          </cell>
          <cell r="Q73">
            <v>2.5415845415224099</v>
          </cell>
          <cell r="R73">
            <v>2.8642880279116301</v>
          </cell>
          <cell r="S73">
            <v>3.1155468148120402</v>
          </cell>
          <cell r="T73">
            <v>3.6392171083916098</v>
          </cell>
          <cell r="U73">
            <v>3.9723320367150801</v>
          </cell>
          <cell r="V73">
            <v>3.5143735468635402</v>
          </cell>
          <cell r="W73">
            <v>3.41556145108482</v>
          </cell>
          <cell r="X73">
            <v>3.0966880896033002</v>
          </cell>
          <cell r="Y73">
            <v>2.68350222715299</v>
          </cell>
          <cell r="Z73">
            <v>3.5310897332706199</v>
          </cell>
          <cell r="AA73">
            <v>3.9833790402534599</v>
          </cell>
          <cell r="AB73">
            <v>4.4728162302294097</v>
          </cell>
        </row>
        <row r="74">
          <cell r="A74" t="str">
            <v>Honduras</v>
          </cell>
          <cell r="B74">
            <v>2.56600012187846</v>
          </cell>
          <cell r="C74">
            <v>2.81950013391906</v>
          </cell>
          <cell r="D74">
            <v>2.9035001379088499</v>
          </cell>
          <cell r="E74">
            <v>3.0770001461496501</v>
          </cell>
          <cell r="F74">
            <v>3.31900015764404</v>
          </cell>
          <cell r="G74">
            <v>3.63950017286697</v>
          </cell>
          <cell r="H74">
            <v>3.8085001808940402</v>
          </cell>
          <cell r="I74">
            <v>4.1525001972331603</v>
          </cell>
          <cell r="J74">
            <v>4.6255002196994504</v>
          </cell>
          <cell r="K74">
            <v>5.1670002454193202</v>
          </cell>
          <cell r="L74">
            <v>3.04889382547973</v>
          </cell>
          <cell r="M74">
            <v>3.06846409558747</v>
          </cell>
          <cell r="N74">
            <v>3.4194772370659301</v>
          </cell>
          <cell r="O74">
            <v>3.50594281322237</v>
          </cell>
          <cell r="P74">
            <v>3.4323740898546999</v>
          </cell>
          <cell r="Q74">
            <v>3.9127533806645398</v>
          </cell>
          <cell r="R74">
            <v>4.03545748942794</v>
          </cell>
          <cell r="S74">
            <v>4.6620637034432404</v>
          </cell>
          <cell r="T74">
            <v>5.2018957483383996</v>
          </cell>
          <cell r="U74">
            <v>5.3744164281535998</v>
          </cell>
          <cell r="V74">
            <v>5.9544084573539697</v>
          </cell>
          <cell r="W74">
            <v>6.3213601527585697</v>
          </cell>
          <cell r="X74">
            <v>6.5022163360779004</v>
          </cell>
          <cell r="Y74">
            <v>6.8596478236890404</v>
          </cell>
          <cell r="Z74">
            <v>7.4542065909694299</v>
          </cell>
          <cell r="AA74">
            <v>8.2942416961484096</v>
          </cell>
          <cell r="AB74">
            <v>8.9812811143737399</v>
          </cell>
        </row>
        <row r="75">
          <cell r="A75" t="str">
            <v>Hong Kong, China</v>
          </cell>
          <cell r="B75">
            <v>28.584688828353102</v>
          </cell>
          <cell r="C75">
            <v>30.71021228056</v>
          </cell>
          <cell r="D75">
            <v>31.897811463475598</v>
          </cell>
          <cell r="E75">
            <v>29.5467803523225</v>
          </cell>
          <cell r="F75">
            <v>32.933395086198203</v>
          </cell>
          <cell r="G75">
            <v>35.027077169200403</v>
          </cell>
          <cell r="H75">
            <v>40.909850318497497</v>
          </cell>
          <cell r="I75">
            <v>50.465565652029497</v>
          </cell>
          <cell r="J75">
            <v>59.600999242318899</v>
          </cell>
          <cell r="K75">
            <v>68.753035169221903</v>
          </cell>
          <cell r="L75">
            <v>76.890112188025299</v>
          </cell>
          <cell r="M75">
            <v>88.831997936795204</v>
          </cell>
          <cell r="N75">
            <v>104.007969077288</v>
          </cell>
          <cell r="O75">
            <v>119.96474863717</v>
          </cell>
          <cell r="P75">
            <v>135.534903705511</v>
          </cell>
          <cell r="Q75">
            <v>144.23000683347701</v>
          </cell>
          <cell r="R75">
            <v>158.96582741784499</v>
          </cell>
          <cell r="S75">
            <v>176.312562620595</v>
          </cell>
          <cell r="T75">
            <v>166.90878189940599</v>
          </cell>
          <cell r="U75">
            <v>163.28774271724299</v>
          </cell>
          <cell r="V75">
            <v>168.75406046390799</v>
          </cell>
          <cell r="W75">
            <v>166.54117835303001</v>
          </cell>
          <cell r="X75">
            <v>163.70940473810799</v>
          </cell>
          <cell r="Y75">
            <v>158.47317851466499</v>
          </cell>
          <cell r="Z75">
            <v>165.82253449569299</v>
          </cell>
          <cell r="AA75">
            <v>177.78356849449301</v>
          </cell>
          <cell r="AB75">
            <v>189.53755401429399</v>
          </cell>
        </row>
        <row r="76">
          <cell r="A76" t="str">
            <v>Hungary</v>
          </cell>
          <cell r="B76">
            <v>22.163553435039098</v>
          </cell>
          <cell r="C76">
            <v>22.7284889805942</v>
          </cell>
          <cell r="D76">
            <v>23.146553901678999</v>
          </cell>
          <cell r="E76">
            <v>21.006394250471502</v>
          </cell>
          <cell r="F76">
            <v>20.366590836533199</v>
          </cell>
          <cell r="G76">
            <v>20.623910102674799</v>
          </cell>
          <cell r="H76">
            <v>23.7562497068106</v>
          </cell>
          <cell r="I76">
            <v>26.109343356163802</v>
          </cell>
          <cell r="J76">
            <v>28.571163145901799</v>
          </cell>
          <cell r="K76">
            <v>29.167762068668299</v>
          </cell>
          <cell r="L76">
            <v>33.0556815401102</v>
          </cell>
          <cell r="M76">
            <v>33.428864462460098</v>
          </cell>
          <cell r="N76">
            <v>37.254436226757797</v>
          </cell>
          <cell r="O76">
            <v>38.596096331556801</v>
          </cell>
          <cell r="P76">
            <v>41.506199850942203</v>
          </cell>
          <cell r="Q76">
            <v>44.668812435886998</v>
          </cell>
          <cell r="R76">
            <v>45.162728741756503</v>
          </cell>
          <cell r="S76">
            <v>45.723583184249499</v>
          </cell>
          <cell r="T76">
            <v>47.049214480608804</v>
          </cell>
          <cell r="U76">
            <v>48.0442343846087</v>
          </cell>
          <cell r="V76">
            <v>47.958147158277001</v>
          </cell>
          <cell r="W76">
            <v>53.317288561555401</v>
          </cell>
          <cell r="X76">
            <v>66.710428353540195</v>
          </cell>
          <cell r="Y76">
            <v>84.4186678951434</v>
          </cell>
          <cell r="Z76">
            <v>102.158794878645</v>
          </cell>
          <cell r="AA76">
            <v>111.567797777861</v>
          </cell>
          <cell r="AB76">
            <v>114.27338948256001</v>
          </cell>
        </row>
        <row r="77">
          <cell r="A77" t="str">
            <v>Iceland</v>
          </cell>
          <cell r="B77">
            <v>3.38694291373309</v>
          </cell>
          <cell r="C77">
            <v>3.46852690560126</v>
          </cell>
          <cell r="D77">
            <v>3.2846107310475698</v>
          </cell>
          <cell r="E77">
            <v>2.79686555108304</v>
          </cell>
          <cell r="F77">
            <v>2.8495103265205901</v>
          </cell>
          <cell r="G77">
            <v>2.94004533551312</v>
          </cell>
          <cell r="H77">
            <v>3.9311981881767202</v>
          </cell>
          <cell r="I77">
            <v>5.4417567877482798</v>
          </cell>
          <cell r="J77">
            <v>6.06672094613534</v>
          </cell>
          <cell r="K77">
            <v>5.6252265089844</v>
          </cell>
          <cell r="L77">
            <v>6.3826765680586597</v>
          </cell>
          <cell r="M77">
            <v>6.8222756755899896</v>
          </cell>
          <cell r="N77">
            <v>6.9929117538968102</v>
          </cell>
          <cell r="O77">
            <v>6.1459724782025296</v>
          </cell>
          <cell r="P77">
            <v>6.3029785944724299</v>
          </cell>
          <cell r="Q77">
            <v>7.0245203363775497</v>
          </cell>
          <cell r="R77">
            <v>7.3343524923832897</v>
          </cell>
          <cell r="S77">
            <v>7.4278334926363696</v>
          </cell>
          <cell r="T77">
            <v>8.2476958984666506</v>
          </cell>
          <cell r="U77">
            <v>8.6811582818412791</v>
          </cell>
          <cell r="V77">
            <v>8.6778727057415495</v>
          </cell>
          <cell r="W77">
            <v>7.8941860388744498</v>
          </cell>
          <cell r="X77">
            <v>8.8246566283909704</v>
          </cell>
          <cell r="Y77">
            <v>10.837880881706999</v>
          </cell>
          <cell r="Z77">
            <v>13.0626636573258</v>
          </cell>
          <cell r="AA77">
            <v>16.080921853537301</v>
          </cell>
          <cell r="AB77">
            <v>16.578810360528799</v>
          </cell>
        </row>
        <row r="78">
          <cell r="A78" t="str">
            <v>India</v>
          </cell>
          <cell r="B78">
            <v>176.62370515122601</v>
          </cell>
          <cell r="C78">
            <v>189.02214446997499</v>
          </cell>
          <cell r="D78">
            <v>195.43435210445099</v>
          </cell>
          <cell r="E78">
            <v>211.25990997992801</v>
          </cell>
          <cell r="F78">
            <v>211.99973473306801</v>
          </cell>
          <cell r="G78">
            <v>219.90134655640901</v>
          </cell>
          <cell r="H78">
            <v>242.06020694187501</v>
          </cell>
          <cell r="I78">
            <v>267.13602391344</v>
          </cell>
          <cell r="J78">
            <v>293.120575843013</v>
          </cell>
          <cell r="K78">
            <v>291.95752005527498</v>
          </cell>
          <cell r="L78">
            <v>315.566834952492</v>
          </cell>
          <cell r="M78">
            <v>280.07885061209998</v>
          </cell>
          <cell r="N78">
            <v>281.75008054761901</v>
          </cell>
          <cell r="O78">
            <v>274.82570074513302</v>
          </cell>
          <cell r="P78">
            <v>313.01058219942502</v>
          </cell>
          <cell r="Q78">
            <v>355.62361071240502</v>
          </cell>
          <cell r="R78">
            <v>376.35514644354902</v>
          </cell>
          <cell r="S78">
            <v>409.97959497994299</v>
          </cell>
          <cell r="T78">
            <v>412.68540864631302</v>
          </cell>
          <cell r="U78">
            <v>440.75993556099201</v>
          </cell>
          <cell r="V78">
            <v>461.32900854426498</v>
          </cell>
          <cell r="W78">
            <v>473.86691428601603</v>
          </cell>
          <cell r="X78">
            <v>494.848456371373</v>
          </cell>
          <cell r="Y78">
            <v>576.54715997409801</v>
          </cell>
          <cell r="Z78">
            <v>667.34241511766697</v>
          </cell>
          <cell r="AA78">
            <v>780.78387022692698</v>
          </cell>
          <cell r="AB78">
            <v>886.86678717597397</v>
          </cell>
        </row>
        <row r="79">
          <cell r="A79" t="str">
            <v>Indonesia</v>
          </cell>
          <cell r="B79">
            <v>95.374860725578699</v>
          </cell>
          <cell r="C79">
            <v>106.47028827527799</v>
          </cell>
          <cell r="D79">
            <v>109.304642116984</v>
          </cell>
          <cell r="E79">
            <v>99.075113807504195</v>
          </cell>
          <cell r="F79">
            <v>101.456311425851</v>
          </cell>
          <cell r="G79">
            <v>101.13943966276901</v>
          </cell>
          <cell r="H79">
            <v>92.728213808808206</v>
          </cell>
          <cell r="I79">
            <v>87.864590688923599</v>
          </cell>
          <cell r="J79">
            <v>97.550800014977796</v>
          </cell>
          <cell r="K79">
            <v>111.466946671391</v>
          </cell>
          <cell r="L79">
            <v>125.721788776842</v>
          </cell>
          <cell r="M79">
            <v>140.82056549445201</v>
          </cell>
          <cell r="N79">
            <v>152.84847535085399</v>
          </cell>
          <cell r="O79">
            <v>174.601455213972</v>
          </cell>
          <cell r="P79">
            <v>195.465711779614</v>
          </cell>
          <cell r="Q79">
            <v>223.361006018278</v>
          </cell>
          <cell r="R79">
            <v>250.746096587751</v>
          </cell>
          <cell r="S79">
            <v>238.40793155220101</v>
          </cell>
          <cell r="T79">
            <v>105.469472107405</v>
          </cell>
          <cell r="U79">
            <v>154.70502651247401</v>
          </cell>
          <cell r="V79">
            <v>165.520626238668</v>
          </cell>
          <cell r="W79">
            <v>160.657467766395</v>
          </cell>
          <cell r="X79">
            <v>195.593218417522</v>
          </cell>
          <cell r="Y79">
            <v>234.83403982351101</v>
          </cell>
          <cell r="Z79">
            <v>257.00548064877199</v>
          </cell>
          <cell r="AA79">
            <v>286.95680086871602</v>
          </cell>
          <cell r="AB79">
            <v>364.23901340401102</v>
          </cell>
        </row>
        <row r="80">
          <cell r="A80" t="str">
            <v>Iran, Islamic Rep.</v>
          </cell>
          <cell r="B80">
            <v>93.772160914125706</v>
          </cell>
          <cell r="C80">
            <v>106.589084833961</v>
          </cell>
          <cell r="D80">
            <v>133.393175216081</v>
          </cell>
          <cell r="E80">
            <v>162.432193372265</v>
          </cell>
          <cell r="F80">
            <v>168.411102972008</v>
          </cell>
          <cell r="G80">
            <v>79.863967860706694</v>
          </cell>
          <cell r="H80">
            <v>83.336090158046005</v>
          </cell>
          <cell r="I80">
            <v>95.985558685810503</v>
          </cell>
          <cell r="J80">
            <v>84.167368919201706</v>
          </cell>
          <cell r="K80">
            <v>81.218629430113396</v>
          </cell>
          <cell r="L80">
            <v>84.973364637786801</v>
          </cell>
          <cell r="M80">
            <v>97.361328147536398</v>
          </cell>
          <cell r="N80">
            <v>114.775365255132</v>
          </cell>
          <cell r="O80">
            <v>85.8774180580875</v>
          </cell>
          <cell r="P80">
            <v>67.093769937207597</v>
          </cell>
          <cell r="Q80">
            <v>90.838371354381493</v>
          </cell>
          <cell r="R80">
            <v>110.622689810567</v>
          </cell>
          <cell r="S80">
            <v>106.350944426179</v>
          </cell>
          <cell r="T80">
            <v>97.869171866760894</v>
          </cell>
          <cell r="U80">
            <v>104.656042245759</v>
          </cell>
          <cell r="V80">
            <v>96.440162166962494</v>
          </cell>
          <cell r="W80">
            <v>115.434905035298</v>
          </cell>
          <cell r="X80">
            <v>116.42083438049799</v>
          </cell>
          <cell r="Y80">
            <v>133.96921033566801</v>
          </cell>
          <cell r="Z80">
            <v>161.260580341782</v>
          </cell>
          <cell r="AA80">
            <v>188.47939286505601</v>
          </cell>
          <cell r="AB80">
            <v>212.49167046417401</v>
          </cell>
        </row>
        <row r="81">
          <cell r="A81" t="str">
            <v>Ireland</v>
          </cell>
          <cell r="B81">
            <v>21.247882948199901</v>
          </cell>
          <cell r="C81">
            <v>20.2534391518431</v>
          </cell>
          <cell r="D81">
            <v>21.135134954325402</v>
          </cell>
          <cell r="E81">
            <v>20.446849909644101</v>
          </cell>
          <cell r="F81">
            <v>19.721317971546799</v>
          </cell>
          <cell r="G81">
            <v>21.000368175780402</v>
          </cell>
          <cell r="H81">
            <v>28.1591038621747</v>
          </cell>
          <cell r="I81">
            <v>33.384596011028201</v>
          </cell>
          <cell r="J81">
            <v>36.572857332377801</v>
          </cell>
          <cell r="K81">
            <v>37.721755147631598</v>
          </cell>
          <cell r="L81">
            <v>47.801946943723301</v>
          </cell>
          <cell r="M81">
            <v>48.449833418873403</v>
          </cell>
          <cell r="N81">
            <v>54.470801197090303</v>
          </cell>
          <cell r="O81">
            <v>50.472645741921298</v>
          </cell>
          <cell r="P81">
            <v>55.383529779793001</v>
          </cell>
          <cell r="Q81">
            <v>67.127680623911601</v>
          </cell>
          <cell r="R81">
            <v>74.130211302004497</v>
          </cell>
          <cell r="S81">
            <v>81.378416863578806</v>
          </cell>
          <cell r="T81">
            <v>88.3450386898202</v>
          </cell>
          <cell r="U81">
            <v>96.666713369824095</v>
          </cell>
          <cell r="V81">
            <v>96.609131595759195</v>
          </cell>
          <cell r="W81">
            <v>104.56980959311601</v>
          </cell>
          <cell r="X81">
            <v>122.72436588756401</v>
          </cell>
          <cell r="Y81">
            <v>157.11851803823899</v>
          </cell>
          <cell r="Z81">
            <v>183.47335049837301</v>
          </cell>
          <cell r="AA81">
            <v>200.769391006093</v>
          </cell>
          <cell r="AB81">
            <v>222.079616552516</v>
          </cell>
        </row>
        <row r="82">
          <cell r="A82" t="str">
            <v>Israel</v>
          </cell>
          <cell r="B82">
            <v>23.925641046572601</v>
          </cell>
          <cell r="C82">
            <v>25.314344798931501</v>
          </cell>
          <cell r="D82">
            <v>27.3297010661942</v>
          </cell>
          <cell r="E82">
            <v>32.480840615738003</v>
          </cell>
          <cell r="F82">
            <v>36.422040586543801</v>
          </cell>
          <cell r="G82">
            <v>27.870305115274402</v>
          </cell>
          <cell r="H82">
            <v>31.332341413739599</v>
          </cell>
          <cell r="I82">
            <v>37.428171091886398</v>
          </cell>
          <cell r="J82">
            <v>46.3711979236015</v>
          </cell>
          <cell r="K82">
            <v>47.256360417315001</v>
          </cell>
          <cell r="L82">
            <v>55.677376064707097</v>
          </cell>
          <cell r="M82">
            <v>63.368773811484402</v>
          </cell>
          <cell r="N82">
            <v>70.687911591544903</v>
          </cell>
          <cell r="O82">
            <v>70.954891855622705</v>
          </cell>
          <cell r="P82">
            <v>80.947554572477102</v>
          </cell>
          <cell r="Q82">
            <v>94.010769686040604</v>
          </cell>
          <cell r="R82">
            <v>103.772465671437</v>
          </cell>
          <cell r="S82">
            <v>107.615010271394</v>
          </cell>
          <cell r="T82">
            <v>108.460572966787</v>
          </cell>
          <cell r="U82">
            <v>108.28460605736799</v>
          </cell>
          <cell r="V82">
            <v>120.999598172557</v>
          </cell>
          <cell r="W82">
            <v>118.65887617241199</v>
          </cell>
          <cell r="X82">
            <v>109.38204982920099</v>
          </cell>
          <cell r="Y82">
            <v>115.260275667784</v>
          </cell>
          <cell r="Z82">
            <v>122.502924134886</v>
          </cell>
          <cell r="AA82">
            <v>129.84088886465699</v>
          </cell>
          <cell r="AB82">
            <v>140.19529136768401</v>
          </cell>
        </row>
        <row r="83">
          <cell r="A83" t="str">
            <v>Italy</v>
          </cell>
          <cell r="B83">
            <v>460.62944947144302</v>
          </cell>
          <cell r="C83">
            <v>417.72736411627301</v>
          </cell>
          <cell r="D83">
            <v>412.83349808832003</v>
          </cell>
          <cell r="E83">
            <v>428.41181450983203</v>
          </cell>
          <cell r="F83">
            <v>423.27544735311602</v>
          </cell>
          <cell r="G83">
            <v>437.10311438635301</v>
          </cell>
          <cell r="H83">
            <v>619.07729921044995</v>
          </cell>
          <cell r="I83">
            <v>777.00851915558906</v>
          </cell>
          <cell r="J83">
            <v>860.86079785963602</v>
          </cell>
          <cell r="K83">
            <v>895.33690591222796</v>
          </cell>
          <cell r="L83">
            <v>1135.5429303472899</v>
          </cell>
          <cell r="M83">
            <v>1198.9848067569801</v>
          </cell>
          <cell r="N83">
            <v>1271.90725349794</v>
          </cell>
          <cell r="O83">
            <v>1022.6620295642</v>
          </cell>
          <cell r="P83">
            <v>1054.8969478030599</v>
          </cell>
          <cell r="Q83">
            <v>1126.63063709785</v>
          </cell>
          <cell r="R83">
            <v>1259.9471107808699</v>
          </cell>
          <cell r="S83">
            <v>1193.6171274890301</v>
          </cell>
          <cell r="T83">
            <v>1218.6663150372001</v>
          </cell>
          <cell r="U83">
            <v>1202.3979576521499</v>
          </cell>
          <cell r="V83">
            <v>1100.5627514415</v>
          </cell>
          <cell r="W83">
            <v>1118.3183734823299</v>
          </cell>
          <cell r="X83">
            <v>1223.23597623925</v>
          </cell>
          <cell r="Y83">
            <v>1510.0546861867499</v>
          </cell>
          <cell r="Z83">
            <v>1728.8629326124999</v>
          </cell>
          <cell r="AA83">
            <v>1772.7691612399999</v>
          </cell>
          <cell r="AB83">
            <v>1852.5854338260399</v>
          </cell>
        </row>
        <row r="84">
          <cell r="A84" t="str">
            <v>Jamaica</v>
          </cell>
          <cell r="B84">
            <v>2.84606563946708</v>
          </cell>
          <cell r="C84">
            <v>3.12637674925397</v>
          </cell>
          <cell r="D84">
            <v>3.5895900242571899</v>
          </cell>
          <cell r="E84">
            <v>3.1905314145897998</v>
          </cell>
          <cell r="F84">
            <v>2.35135827180157</v>
          </cell>
          <cell r="G84">
            <v>2.2116665961318001</v>
          </cell>
          <cell r="H84">
            <v>2.6289305864417698</v>
          </cell>
          <cell r="I84">
            <v>2.9649310190409301</v>
          </cell>
          <cell r="J84">
            <v>3.5336409131843798</v>
          </cell>
          <cell r="K84">
            <v>4.0971982575819004</v>
          </cell>
          <cell r="L84">
            <v>5.1748677737318998</v>
          </cell>
          <cell r="M84">
            <v>4.8575269152027802</v>
          </cell>
          <cell r="N84">
            <v>4.0552878298619097</v>
          </cell>
          <cell r="O84">
            <v>5.5803332716124396</v>
          </cell>
          <cell r="P84">
            <v>6.7836218487395001</v>
          </cell>
          <cell r="Q84">
            <v>5.1448068804838396</v>
          </cell>
          <cell r="R84">
            <v>6.9477068010118899</v>
          </cell>
          <cell r="S84">
            <v>7.2598716184435599</v>
          </cell>
          <cell r="T84">
            <v>7.6376532523364</v>
          </cell>
          <cell r="U84">
            <v>7.31645810557825</v>
          </cell>
          <cell r="V84">
            <v>7.4670325090213403</v>
          </cell>
          <cell r="W84">
            <v>7.8941855580932998</v>
          </cell>
          <cell r="X84">
            <v>8.0795750299930909</v>
          </cell>
          <cell r="Y84">
            <v>7.8144253178027396</v>
          </cell>
          <cell r="Z84">
            <v>8.8007973962571207</v>
          </cell>
          <cell r="AA84">
            <v>9.3976921655092305</v>
          </cell>
          <cell r="AB84">
            <v>10.5653117183601</v>
          </cell>
        </row>
        <row r="85">
          <cell r="A85" t="str">
            <v>Japan</v>
          </cell>
          <cell r="B85">
            <v>1059.5583562060101</v>
          </cell>
          <cell r="C85">
            <v>1168.8680358963099</v>
          </cell>
          <cell r="D85">
            <v>1087.0415565686999</v>
          </cell>
          <cell r="E85">
            <v>1182.5695645723799</v>
          </cell>
          <cell r="F85">
            <v>1259.45258679672</v>
          </cell>
          <cell r="G85">
            <v>1356.71712770711</v>
          </cell>
          <cell r="H85">
            <v>2007.3554384295501</v>
          </cell>
          <cell r="I85">
            <v>2426.4807830816999</v>
          </cell>
          <cell r="J85">
            <v>2940.9577224280401</v>
          </cell>
          <cell r="K85">
            <v>2946.8322655735601</v>
          </cell>
          <cell r="L85">
            <v>3031.6202972683</v>
          </cell>
          <cell r="M85">
            <v>3454.3515648922698</v>
          </cell>
          <cell r="N85">
            <v>3770.26633845061</v>
          </cell>
          <cell r="O85">
            <v>4337.1377376299897</v>
          </cell>
          <cell r="P85">
            <v>4767.1558180296097</v>
          </cell>
          <cell r="Q85">
            <v>5277.8671159239002</v>
          </cell>
          <cell r="R85">
            <v>4638.4285208370602</v>
          </cell>
          <cell r="S85">
            <v>4263.8491822631504</v>
          </cell>
          <cell r="T85">
            <v>3871.9607188135501</v>
          </cell>
          <cell r="U85">
            <v>4384.2654122058402</v>
          </cell>
          <cell r="V85">
            <v>4668.7863516808302</v>
          </cell>
          <cell r="W85">
            <v>4097.9583762435896</v>
          </cell>
          <cell r="X85">
            <v>3925.11313485247</v>
          </cell>
          <cell r="Y85">
            <v>4234.91747358456</v>
          </cell>
          <cell r="Z85">
            <v>4608.1363223165199</v>
          </cell>
          <cell r="AA85">
            <v>4557.1159291966196</v>
          </cell>
          <cell r="AB85">
            <v>4367.4587881779198</v>
          </cell>
        </row>
        <row r="86">
          <cell r="A86" t="str">
            <v>Jordan</v>
          </cell>
          <cell r="B86">
            <v>3.9077491474996</v>
          </cell>
          <cell r="C86">
            <v>4.3883671627340401</v>
          </cell>
          <cell r="D86">
            <v>4.6837923784893398</v>
          </cell>
          <cell r="E86">
            <v>4.92176301104928</v>
          </cell>
          <cell r="F86">
            <v>4.9718824500783896</v>
          </cell>
          <cell r="G86">
            <v>5.0011823899800003</v>
          </cell>
          <cell r="H86">
            <v>6.4040846304599199</v>
          </cell>
          <cell r="I86">
            <v>6.7508719633333403</v>
          </cell>
          <cell r="J86">
            <v>6.3242244779999996</v>
          </cell>
          <cell r="K86">
            <v>4.2524371312499998</v>
          </cell>
          <cell r="L86">
            <v>4.1605842432499998</v>
          </cell>
          <cell r="M86">
            <v>4.3450628949999999</v>
          </cell>
          <cell r="N86">
            <v>5.3691789891955004</v>
          </cell>
          <cell r="O86">
            <v>5.5316199250700198</v>
          </cell>
          <cell r="P86">
            <v>6.1973518191462604</v>
          </cell>
          <cell r="Q86">
            <v>6.7305169998516403</v>
          </cell>
          <cell r="R86">
            <v>6.9283284319653697</v>
          </cell>
          <cell r="S86">
            <v>7.2462517891418896</v>
          </cell>
          <cell r="T86">
            <v>7.9122995740570197</v>
          </cell>
          <cell r="U86">
            <v>8.1491051316646796</v>
          </cell>
          <cell r="V86">
            <v>8.46053477325035</v>
          </cell>
          <cell r="W86">
            <v>8.9752961350400309</v>
          </cell>
          <cell r="X86">
            <v>9.5824717910578201</v>
          </cell>
          <cell r="Y86">
            <v>10.195680843721</v>
          </cell>
          <cell r="Z86">
            <v>11.398204960431899</v>
          </cell>
          <cell r="AA86">
            <v>12.7121289231858</v>
          </cell>
          <cell r="AB86">
            <v>14.3176853930982</v>
          </cell>
        </row>
        <row r="87">
          <cell r="A87" t="str">
            <v>Kazakhstan</v>
          </cell>
          <cell r="B87" t="str">
            <v>..</v>
          </cell>
          <cell r="C87" t="str">
            <v>..</v>
          </cell>
          <cell r="D87" t="str">
            <v>..</v>
          </cell>
          <cell r="E87" t="str">
            <v>..</v>
          </cell>
          <cell r="F87" t="str">
            <v>..</v>
          </cell>
          <cell r="G87" t="str">
            <v>..</v>
          </cell>
          <cell r="H87" t="str">
            <v>..</v>
          </cell>
          <cell r="I87" t="str">
            <v>..</v>
          </cell>
          <cell r="J87" t="str">
            <v>..</v>
          </cell>
          <cell r="K87" t="str">
            <v>..</v>
          </cell>
          <cell r="L87" t="str">
            <v>..</v>
          </cell>
          <cell r="M87" t="str">
            <v>..</v>
          </cell>
          <cell r="N87">
            <v>2.87668323797195</v>
          </cell>
          <cell r="O87">
            <v>5.1523322228944197</v>
          </cell>
          <cell r="P87">
            <v>11.6492836676218</v>
          </cell>
          <cell r="Q87">
            <v>16.594265145007601</v>
          </cell>
          <cell r="R87">
            <v>20.8933051306016</v>
          </cell>
          <cell r="S87">
            <v>22.129050394729099</v>
          </cell>
          <cell r="T87">
            <v>21.6230490324761</v>
          </cell>
          <cell r="U87">
            <v>16.9554953097748</v>
          </cell>
          <cell r="V87">
            <v>18.275168378076</v>
          </cell>
          <cell r="W87">
            <v>22.134587549013499</v>
          </cell>
          <cell r="X87">
            <v>24.599485702653102</v>
          </cell>
          <cell r="Y87">
            <v>30.859611046600001</v>
          </cell>
          <cell r="Z87">
            <v>43.1516470026096</v>
          </cell>
          <cell r="AA87">
            <v>57.1236717338952</v>
          </cell>
          <cell r="AB87">
            <v>77.236894281862106</v>
          </cell>
        </row>
        <row r="88">
          <cell r="A88" t="str">
            <v>Kenya</v>
          </cell>
          <cell r="B88">
            <v>10.0994853125093</v>
          </cell>
          <cell r="C88">
            <v>9.5126580151608309</v>
          </cell>
          <cell r="D88">
            <v>9.1586867123934006</v>
          </cell>
          <cell r="E88">
            <v>8.4699524944005091</v>
          </cell>
          <cell r="F88">
            <v>8.7883992114661993</v>
          </cell>
          <cell r="G88">
            <v>8.7460024093188498</v>
          </cell>
          <cell r="H88">
            <v>10.3872944883669</v>
          </cell>
          <cell r="I88">
            <v>11.387076502986799</v>
          </cell>
          <cell r="J88">
            <v>11.8063392166972</v>
          </cell>
          <cell r="K88">
            <v>11.704724484865499</v>
          </cell>
          <cell r="L88">
            <v>12.1796518935347</v>
          </cell>
          <cell r="M88">
            <v>11.5012751160615</v>
          </cell>
          <cell r="N88">
            <v>11.327290465824699</v>
          </cell>
          <cell r="O88">
            <v>7.8693768561629396</v>
          </cell>
          <cell r="P88">
            <v>9.4219509643524102</v>
          </cell>
          <cell r="Q88">
            <v>11.943806589560999</v>
          </cell>
          <cell r="R88">
            <v>12.0458367087368</v>
          </cell>
          <cell r="S88">
            <v>13.281243626880199</v>
          </cell>
          <cell r="T88">
            <v>13.7671246305938</v>
          </cell>
          <cell r="U88">
            <v>12.8825034735441</v>
          </cell>
          <cell r="V88">
            <v>12.3161606804698</v>
          </cell>
          <cell r="W88">
            <v>13.0585101103298</v>
          </cell>
          <cell r="X88">
            <v>13.190803945191099</v>
          </cell>
          <cell r="Y88">
            <v>15.0361725440141</v>
          </cell>
          <cell r="Z88">
            <v>16.198572723544</v>
          </cell>
          <cell r="AA88">
            <v>18.7303556941255</v>
          </cell>
          <cell r="AB88">
            <v>23.186511890232499</v>
          </cell>
        </row>
        <row r="89">
          <cell r="A89" t="str">
            <v>Kiribati</v>
          </cell>
          <cell r="B89">
            <v>2.7955354939112099E-2</v>
          </cell>
          <cell r="C89">
            <v>2.9309450899654501E-2</v>
          </cell>
          <cell r="D89">
            <v>2.9231938683897798E-2</v>
          </cell>
          <cell r="E89">
            <v>2.72524839886161E-2</v>
          </cell>
          <cell r="F89">
            <v>2.9466600795818799E-2</v>
          </cell>
          <cell r="G89">
            <v>2.29862394639085E-2</v>
          </cell>
          <cell r="H89">
            <v>2.3158127934424799E-2</v>
          </cell>
          <cell r="I89">
            <v>2.39490518025142E-2</v>
          </cell>
          <cell r="J89">
            <v>3.0956951761866601E-2</v>
          </cell>
          <cell r="K89">
            <v>2.9624676716923801E-2</v>
          </cell>
          <cell r="L89">
            <v>2.8439766569013401E-2</v>
          </cell>
          <cell r="M89">
            <v>3.3659383946746599E-2</v>
          </cell>
          <cell r="N89">
            <v>3.38862226493905E-2</v>
          </cell>
          <cell r="O89">
            <v>3.29828921803633E-2</v>
          </cell>
          <cell r="P89">
            <v>3.96823041338226E-2</v>
          </cell>
          <cell r="Q89">
            <v>4.6018028058052197E-2</v>
          </cell>
          <cell r="R89">
            <v>4.9925334034204398E-2</v>
          </cell>
          <cell r="S89">
            <v>4.7810467764360202E-2</v>
          </cell>
          <cell r="T89">
            <v>4.8052044499419203E-2</v>
          </cell>
          <cell r="U89">
            <v>5.3795065465665599E-2</v>
          </cell>
          <cell r="V89">
            <v>4.6704131853580501E-2</v>
          </cell>
          <cell r="W89">
            <v>4.50860956966877E-2</v>
          </cell>
          <cell r="X89">
            <v>4.8739493667943501E-2</v>
          </cell>
          <cell r="Y89">
            <v>5.8478887342267499E-2</v>
          </cell>
          <cell r="Z89">
            <v>5.8230000955517003E-2</v>
          </cell>
          <cell r="AA89">
            <v>5.5916503915224597E-2</v>
          </cell>
          <cell r="AB89">
            <v>6.0254214966601098E-2</v>
          </cell>
        </row>
        <row r="90">
          <cell r="A90" t="str">
            <v>Korea, Rep.</v>
          </cell>
          <cell r="B90">
            <v>64.000085081607594</v>
          </cell>
          <cell r="C90">
            <v>71.482621584987896</v>
          </cell>
          <cell r="D90">
            <v>76.247138368959796</v>
          </cell>
          <cell r="E90">
            <v>84.547662332055907</v>
          </cell>
          <cell r="F90">
            <v>93.225734549269404</v>
          </cell>
          <cell r="G90">
            <v>96.676465204870894</v>
          </cell>
          <cell r="H90">
            <v>111.313509579636</v>
          </cell>
          <cell r="I90">
            <v>140.11001386792299</v>
          </cell>
          <cell r="J90">
            <v>187.73245706229301</v>
          </cell>
          <cell r="K90">
            <v>230.48543104204199</v>
          </cell>
          <cell r="L90">
            <v>263.83870673906301</v>
          </cell>
          <cell r="M90">
            <v>308.27391728228002</v>
          </cell>
          <cell r="N90">
            <v>329.92845893025799</v>
          </cell>
          <cell r="O90">
            <v>362.15990441104202</v>
          </cell>
          <cell r="P90">
            <v>423.454819073127</v>
          </cell>
          <cell r="Q90">
            <v>517.20624848025295</v>
          </cell>
          <cell r="R90">
            <v>558.03105426542197</v>
          </cell>
          <cell r="S90">
            <v>527.26244056425401</v>
          </cell>
          <cell r="T90">
            <v>348.46544212460401</v>
          </cell>
          <cell r="U90">
            <v>445.556987724875</v>
          </cell>
          <cell r="V90">
            <v>511.96112505989601</v>
          </cell>
          <cell r="W90">
            <v>481.97916394238098</v>
          </cell>
          <cell r="X90">
            <v>547.85613908283096</v>
          </cell>
          <cell r="Y90">
            <v>608.33663072426305</v>
          </cell>
          <cell r="Z90">
            <v>681.22697380858904</v>
          </cell>
          <cell r="AA90">
            <v>791.57153762007897</v>
          </cell>
          <cell r="AB90">
            <v>888.26670582025702</v>
          </cell>
        </row>
        <row r="91">
          <cell r="A91" t="str">
            <v>Kuwait</v>
          </cell>
          <cell r="B91">
            <v>28.723662854795901</v>
          </cell>
          <cell r="C91">
            <v>25.248815517947701</v>
          </cell>
          <cell r="D91">
            <v>21.58305939808</v>
          </cell>
          <cell r="E91">
            <v>20.317264876138999</v>
          </cell>
          <cell r="F91">
            <v>21.456673485714798</v>
          </cell>
          <cell r="G91">
            <v>21.540167685687202</v>
          </cell>
          <cell r="H91">
            <v>17.376251817238199</v>
          </cell>
          <cell r="I91">
            <v>20.817318319309901</v>
          </cell>
          <cell r="J91">
            <v>19.280814634433298</v>
          </cell>
          <cell r="K91">
            <v>23.8549608857228</v>
          </cell>
          <cell r="L91">
            <v>18.2927482488669</v>
          </cell>
          <cell r="M91">
            <v>10.8262975898198</v>
          </cell>
          <cell r="N91">
            <v>19.8657031415148</v>
          </cell>
          <cell r="O91">
            <v>23.995962497623001</v>
          </cell>
          <cell r="P91">
            <v>24.796088066557498</v>
          </cell>
          <cell r="Q91">
            <v>27.1890993801475</v>
          </cell>
          <cell r="R91">
            <v>31.492391946307499</v>
          </cell>
          <cell r="S91">
            <v>30.350415404215902</v>
          </cell>
          <cell r="T91">
            <v>25.944740781855</v>
          </cell>
          <cell r="U91">
            <v>30.122920409224999</v>
          </cell>
          <cell r="V91">
            <v>37.720726280795901</v>
          </cell>
          <cell r="W91">
            <v>34.900521852576603</v>
          </cell>
          <cell r="X91">
            <v>38.140318124999901</v>
          </cell>
          <cell r="Y91">
            <v>47.834817520749901</v>
          </cell>
          <cell r="Z91">
            <v>59.267513358833298</v>
          </cell>
          <cell r="AA91">
            <v>80.780479452054806</v>
          </cell>
          <cell r="AB91">
            <v>96.131566759673603</v>
          </cell>
        </row>
        <row r="92">
          <cell r="A92" t="str">
            <v>Kyrgyz Republic</v>
          </cell>
          <cell r="B92" t="str">
            <v>..</v>
          </cell>
          <cell r="C92" t="str">
            <v>..</v>
          </cell>
          <cell r="D92" t="str">
            <v>..</v>
          </cell>
          <cell r="E92" t="str">
            <v>..</v>
          </cell>
          <cell r="F92" t="str">
            <v>..</v>
          </cell>
          <cell r="G92" t="str">
            <v>..</v>
          </cell>
          <cell r="H92" t="str">
            <v>..</v>
          </cell>
          <cell r="I92" t="str">
            <v>..</v>
          </cell>
          <cell r="J92" t="str">
            <v>..</v>
          </cell>
          <cell r="K92" t="str">
            <v>..</v>
          </cell>
          <cell r="L92" t="str">
            <v>..</v>
          </cell>
          <cell r="M92" t="str">
            <v>..</v>
          </cell>
          <cell r="N92">
            <v>0.92049685413235405</v>
          </cell>
          <cell r="O92">
            <v>0.66683690826614805</v>
          </cell>
          <cell r="P92">
            <v>1.10956762897699</v>
          </cell>
          <cell r="Q92">
            <v>1.49357996052441</v>
          </cell>
          <cell r="R92">
            <v>1.8125251957063799</v>
          </cell>
          <cell r="S92">
            <v>1.76283535880593</v>
          </cell>
          <cell r="T92">
            <v>1.67397225131185</v>
          </cell>
          <cell r="U92">
            <v>1.2666349511921799</v>
          </cell>
          <cell r="V92">
            <v>1.3679282107631501</v>
          </cell>
          <cell r="W92">
            <v>1.52524405029476</v>
          </cell>
          <cell r="X92">
            <v>1.60643114360532</v>
          </cell>
          <cell r="Y92">
            <v>1.9191784297376799</v>
          </cell>
          <cell r="Z92">
            <v>2.2145890577935199</v>
          </cell>
          <cell r="AA92">
            <v>2.4595846750191899</v>
          </cell>
          <cell r="AB92">
            <v>2.8218027938607002</v>
          </cell>
        </row>
        <row r="93">
          <cell r="A93" t="str">
            <v>Lao PDR</v>
          </cell>
          <cell r="B93">
            <v>0.95687741407707705</v>
          </cell>
          <cell r="C93">
            <v>0.55920215579510602</v>
          </cell>
          <cell r="D93">
            <v>0.55958340001405604</v>
          </cell>
          <cell r="E93">
            <v>1.0237382653139799</v>
          </cell>
          <cell r="F93">
            <v>1.4658148251505001</v>
          </cell>
          <cell r="G93">
            <v>1.84321198293505</v>
          </cell>
          <cell r="H93">
            <v>1.2888623497159899</v>
          </cell>
          <cell r="I93">
            <v>0.90783500460572897</v>
          </cell>
          <cell r="J93">
            <v>0.59139192134367302</v>
          </cell>
          <cell r="K93">
            <v>0.73047946250602103</v>
          </cell>
          <cell r="L93">
            <v>0.87155049786628702</v>
          </cell>
          <cell r="M93">
            <v>1.0270270270270301</v>
          </cell>
          <cell r="N93">
            <v>1.17754532775453</v>
          </cell>
          <cell r="O93">
            <v>1.32635983263598</v>
          </cell>
          <cell r="P93">
            <v>1.54102920723227</v>
          </cell>
          <cell r="Q93">
            <v>1.79053627760252</v>
          </cell>
          <cell r="R93">
            <v>1.86362900178157</v>
          </cell>
          <cell r="S93">
            <v>1.7584265010903399</v>
          </cell>
          <cell r="T93">
            <v>1.2856276531231099</v>
          </cell>
          <cell r="U93">
            <v>1.47299145750143</v>
          </cell>
          <cell r="V93">
            <v>1.7351191051170201</v>
          </cell>
          <cell r="W93">
            <v>1.7616915861811</v>
          </cell>
          <cell r="X93">
            <v>1.8295019545134401</v>
          </cell>
          <cell r="Y93">
            <v>2.1488719866180799</v>
          </cell>
          <cell r="Z93">
            <v>2.5080458771478402</v>
          </cell>
          <cell r="AA93">
            <v>2.8847068897255599</v>
          </cell>
          <cell r="AB93">
            <v>3.5339145551321098</v>
          </cell>
        </row>
        <row r="94">
          <cell r="A94" t="str">
            <v>Latvia</v>
          </cell>
          <cell r="B94" t="str">
            <v>..</v>
          </cell>
          <cell r="C94" t="str">
            <v>..</v>
          </cell>
          <cell r="D94" t="str">
            <v>..</v>
          </cell>
          <cell r="E94" t="str">
            <v>..</v>
          </cell>
          <cell r="F94" t="str">
            <v>..</v>
          </cell>
          <cell r="G94" t="str">
            <v>..</v>
          </cell>
          <cell r="H94" t="str">
            <v>..</v>
          </cell>
          <cell r="I94" t="str">
            <v>..</v>
          </cell>
          <cell r="J94" t="str">
            <v>..</v>
          </cell>
          <cell r="K94" t="str">
            <v>..</v>
          </cell>
          <cell r="L94" t="str">
            <v>..</v>
          </cell>
          <cell r="M94" t="str">
            <v>..</v>
          </cell>
          <cell r="N94">
            <v>1.3648776291988101</v>
          </cell>
          <cell r="O94">
            <v>2.1701251602501701</v>
          </cell>
          <cell r="P94">
            <v>3.6474816010709401</v>
          </cell>
          <cell r="Q94">
            <v>4.8910302992006498</v>
          </cell>
          <cell r="R94">
            <v>5.58529278256922</v>
          </cell>
          <cell r="S94">
            <v>6.1341176470588303</v>
          </cell>
          <cell r="T94">
            <v>6.6169539417914702</v>
          </cell>
          <cell r="U94">
            <v>7.2885286243235496</v>
          </cell>
          <cell r="V94">
            <v>7.8330684253915903</v>
          </cell>
          <cell r="W94">
            <v>8.3130521566025202</v>
          </cell>
          <cell r="X94">
            <v>9.3147891026245908</v>
          </cell>
          <cell r="Y94">
            <v>11.1864526007262</v>
          </cell>
          <cell r="Z94">
            <v>13.7373974208675</v>
          </cell>
          <cell r="AA94">
            <v>15.8261665141811</v>
          </cell>
          <cell r="AB94">
            <v>19.6209426651724</v>
          </cell>
        </row>
        <row r="95">
          <cell r="A95" t="str">
            <v>Lebanon</v>
          </cell>
          <cell r="B95">
            <v>4.07437704004181</v>
          </cell>
          <cell r="C95">
            <v>3.8944101218854801</v>
          </cell>
          <cell r="D95">
            <v>2.65603709723952</v>
          </cell>
          <cell r="E95">
            <v>3.6599800300202499</v>
          </cell>
          <cell r="F95">
            <v>4.3266169154775298</v>
          </cell>
          <cell r="G95">
            <v>3.6138699352290198</v>
          </cell>
          <cell r="H95">
            <v>2.81720719598452</v>
          </cell>
          <cell r="I95">
            <v>3.2981079201198198</v>
          </cell>
          <cell r="J95">
            <v>3.3135399740888101</v>
          </cell>
          <cell r="K95">
            <v>2.7179976100289598</v>
          </cell>
          <cell r="L95">
            <v>2.8384406118513401</v>
          </cell>
          <cell r="M95">
            <v>4.4516267460233303</v>
          </cell>
          <cell r="N95">
            <v>5.5458896130339701</v>
          </cell>
          <cell r="O95">
            <v>7.5350863818840903</v>
          </cell>
          <cell r="P95">
            <v>9.1095769432782294</v>
          </cell>
          <cell r="Q95">
            <v>11.118543943768501</v>
          </cell>
          <cell r="R95">
            <v>12.997227949461999</v>
          </cell>
          <cell r="S95">
            <v>15.594835165365399</v>
          </cell>
          <cell r="T95">
            <v>16.910279121176401</v>
          </cell>
          <cell r="U95">
            <v>17.010057973593501</v>
          </cell>
          <cell r="V95">
            <v>16.822098293380801</v>
          </cell>
          <cell r="W95">
            <v>17.2118723840677</v>
          </cell>
          <cell r="X95">
            <v>18.716855944168401</v>
          </cell>
          <cell r="Y95">
            <v>19.801794909329001</v>
          </cell>
          <cell r="Z95">
            <v>21.369424298117501</v>
          </cell>
          <cell r="AA95">
            <v>21.4281679907041</v>
          </cell>
          <cell r="AB95">
            <v>22.6216297292574</v>
          </cell>
        </row>
        <row r="96">
          <cell r="A96" t="str">
            <v>Lesotho</v>
          </cell>
          <cell r="B96">
            <v>0.44637897127044701</v>
          </cell>
          <cell r="C96">
            <v>0.453860115741755</v>
          </cell>
          <cell r="D96">
            <v>0.410101028938818</v>
          </cell>
          <cell r="E96">
            <v>0.43532408383233701</v>
          </cell>
          <cell r="F96">
            <v>0.39352829430782299</v>
          </cell>
          <cell r="G96">
            <v>0.30545383696124201</v>
          </cell>
          <cell r="H96">
            <v>0.34142588631313803</v>
          </cell>
          <cell r="I96">
            <v>0.46558929693131101</v>
          </cell>
          <cell r="J96">
            <v>0.50724881019166301</v>
          </cell>
          <cell r="K96">
            <v>0.54131650289176603</v>
          </cell>
          <cell r="L96">
            <v>0.65016440482237603</v>
          </cell>
          <cell r="M96">
            <v>0.71549126788006701</v>
          </cell>
          <cell r="N96">
            <v>0.83449561898471503</v>
          </cell>
          <cell r="O96">
            <v>0.82060868003905596</v>
          </cell>
          <cell r="P96">
            <v>0.85687152179530701</v>
          </cell>
          <cell r="Q96">
            <v>0.96537774587382497</v>
          </cell>
          <cell r="R96">
            <v>0.94114712664051803</v>
          </cell>
          <cell r="S96">
            <v>1.0110619171865101</v>
          </cell>
          <cell r="T96">
            <v>0.87434400183755401</v>
          </cell>
          <cell r="U96">
            <v>0.91901717649492398</v>
          </cell>
          <cell r="V96">
            <v>0.82764651061982797</v>
          </cell>
          <cell r="W96">
            <v>0.69934435093207103</v>
          </cell>
          <cell r="X96">
            <v>0.75926993864490999</v>
          </cell>
          <cell r="Y96">
            <v>1.1180995792632</v>
          </cell>
          <cell r="Z96">
            <v>1.3915699960467001</v>
          </cell>
          <cell r="AA96">
            <v>1.49145405055971</v>
          </cell>
          <cell r="AB96">
            <v>1.6341684267727099</v>
          </cell>
        </row>
        <row r="97">
          <cell r="A97" t="str">
            <v>Liberia</v>
          </cell>
          <cell r="B97" t="str">
            <v>..</v>
          </cell>
          <cell r="C97" t="str">
            <v>..</v>
          </cell>
          <cell r="D97" t="str">
            <v>..</v>
          </cell>
          <cell r="E97" t="str">
            <v>..</v>
          </cell>
          <cell r="F97" t="str">
            <v>..</v>
          </cell>
          <cell r="G97" t="str">
            <v>..</v>
          </cell>
          <cell r="H97" t="str">
            <v>..</v>
          </cell>
          <cell r="I97" t="str">
            <v>..</v>
          </cell>
          <cell r="J97" t="str">
            <v>..</v>
          </cell>
          <cell r="K97" t="str">
            <v>..</v>
          </cell>
          <cell r="L97" t="str">
            <v>..</v>
          </cell>
          <cell r="M97" t="str">
            <v>..</v>
          </cell>
          <cell r="N97" t="str">
            <v>..</v>
          </cell>
          <cell r="O97" t="str">
            <v>..</v>
          </cell>
          <cell r="P97" t="str">
            <v>..</v>
          </cell>
          <cell r="Q97" t="str">
            <v>..</v>
          </cell>
          <cell r="R97" t="str">
            <v>..</v>
          </cell>
          <cell r="S97" t="str">
            <v>..</v>
          </cell>
          <cell r="T97" t="str">
            <v>..</v>
          </cell>
          <cell r="U97" t="str">
            <v>..</v>
          </cell>
          <cell r="V97" t="str">
            <v>..</v>
          </cell>
          <cell r="W97" t="str">
            <v>..</v>
          </cell>
          <cell r="X97" t="str">
            <v>..</v>
          </cell>
          <cell r="Y97" t="str">
            <v>..</v>
          </cell>
          <cell r="Z97" t="str">
            <v>..</v>
          </cell>
          <cell r="AA97" t="str">
            <v>..</v>
          </cell>
          <cell r="AB97" t="str">
            <v>..</v>
          </cell>
        </row>
        <row r="98">
          <cell r="A98" t="str">
            <v>Libya</v>
          </cell>
          <cell r="B98">
            <v>36.757214200306201</v>
          </cell>
          <cell r="C98">
            <v>31.7545844502554</v>
          </cell>
          <cell r="D98">
            <v>31.659872530901701</v>
          </cell>
          <cell r="E98">
            <v>30.170274346102001</v>
          </cell>
          <cell r="F98">
            <v>28.251698906269301</v>
          </cell>
          <cell r="G98">
            <v>27.788943914619502</v>
          </cell>
          <cell r="H98">
            <v>22.641270012638099</v>
          </cell>
          <cell r="I98">
            <v>21.0437716857057</v>
          </cell>
          <cell r="J98">
            <v>23.6608380562718</v>
          </cell>
          <cell r="K98">
            <v>25.102181340280001</v>
          </cell>
          <cell r="L98">
            <v>28.925695151853699</v>
          </cell>
          <cell r="M98">
            <v>32.0059189462416</v>
          </cell>
          <cell r="N98">
            <v>32.430870257595998</v>
          </cell>
          <cell r="O98">
            <v>29.186517088083999</v>
          </cell>
          <cell r="P98">
            <v>27.180516201741899</v>
          </cell>
          <cell r="Q98">
            <v>30.8570797324438</v>
          </cell>
          <cell r="R98">
            <v>33.681367484153498</v>
          </cell>
          <cell r="S98">
            <v>34.4749829055352</v>
          </cell>
          <cell r="T98">
            <v>28.2732347429775</v>
          </cell>
          <cell r="U98">
            <v>33.957245536227198</v>
          </cell>
          <cell r="V98">
            <v>36.124814920984299</v>
          </cell>
          <cell r="W98">
            <v>32.199365897456502</v>
          </cell>
          <cell r="X98">
            <v>19.831786071501298</v>
          </cell>
          <cell r="Y98">
            <v>24.015148455901699</v>
          </cell>
          <cell r="Z98">
            <v>30.474869671579199</v>
          </cell>
          <cell r="AA98">
            <v>41.685357210850299</v>
          </cell>
          <cell r="AB98">
            <v>50.3297841039102</v>
          </cell>
        </row>
        <row r="99">
          <cell r="A99" t="str">
            <v>Lithuania</v>
          </cell>
          <cell r="B99" t="str">
            <v>..</v>
          </cell>
          <cell r="C99" t="str">
            <v>..</v>
          </cell>
          <cell r="D99" t="str">
            <v>..</v>
          </cell>
          <cell r="E99" t="str">
            <v>..</v>
          </cell>
          <cell r="F99" t="str">
            <v>..</v>
          </cell>
          <cell r="G99" t="str">
            <v>..</v>
          </cell>
          <cell r="H99" t="str">
            <v>..</v>
          </cell>
          <cell r="I99" t="str">
            <v>..</v>
          </cell>
          <cell r="J99" t="str">
            <v>..</v>
          </cell>
          <cell r="K99" t="str">
            <v>..</v>
          </cell>
          <cell r="L99" t="str">
            <v>..</v>
          </cell>
          <cell r="M99" t="str">
            <v>..</v>
          </cell>
          <cell r="N99">
            <v>1.9681169777182601</v>
          </cell>
          <cell r="O99">
            <v>2.7775637429930198</v>
          </cell>
          <cell r="P99">
            <v>4.3496807596572102</v>
          </cell>
          <cell r="Q99">
            <v>6.3919665788940501</v>
          </cell>
          <cell r="R99">
            <v>8.0724591160161694</v>
          </cell>
          <cell r="S99">
            <v>9.8444374718891208</v>
          </cell>
          <cell r="T99">
            <v>11.0943467954626</v>
          </cell>
          <cell r="U99">
            <v>10.8398589082289</v>
          </cell>
          <cell r="V99">
            <v>11.418449499596299</v>
          </cell>
          <cell r="W99">
            <v>12.146159686591499</v>
          </cell>
          <cell r="X99">
            <v>14.134295662057699</v>
          </cell>
          <cell r="Y99">
            <v>18.558156189872001</v>
          </cell>
          <cell r="Z99">
            <v>22.508405852265899</v>
          </cell>
          <cell r="AA99">
            <v>25.666722040926299</v>
          </cell>
          <cell r="AB99">
            <v>29.784465849017401</v>
          </cell>
        </row>
        <row r="100">
          <cell r="A100" t="str">
            <v>Luxembourg</v>
          </cell>
          <cell r="B100">
            <v>6.4733522226102398</v>
          </cell>
          <cell r="C100">
            <v>5.5826783641839901</v>
          </cell>
          <cell r="D100">
            <v>4.5845547780230902</v>
          </cell>
          <cell r="E100">
            <v>4.5001926879883198</v>
          </cell>
          <cell r="F100">
            <v>4.4117092366398003</v>
          </cell>
          <cell r="G100">
            <v>4.5711887809477698</v>
          </cell>
          <cell r="H100">
            <v>6.6511850970488497</v>
          </cell>
          <cell r="I100">
            <v>8.26075396180841</v>
          </cell>
          <cell r="J100">
            <v>9.3575017199182398</v>
          </cell>
          <cell r="K100">
            <v>9.96349757086921</v>
          </cell>
          <cell r="L100">
            <v>12.705033875495401</v>
          </cell>
          <cell r="M100">
            <v>13.765826811082199</v>
          </cell>
          <cell r="N100">
            <v>15.4207473820871</v>
          </cell>
          <cell r="O100">
            <v>15.809812367428499</v>
          </cell>
          <cell r="P100">
            <v>17.593656194327899</v>
          </cell>
          <cell r="Q100">
            <v>20.696141548966999</v>
          </cell>
          <cell r="R100">
            <v>20.5884630013934</v>
          </cell>
          <cell r="S100">
            <v>18.539886751270899</v>
          </cell>
          <cell r="T100">
            <v>19.379838629311202</v>
          </cell>
          <cell r="U100">
            <v>21.215541231970299</v>
          </cell>
          <cell r="V100">
            <v>20.329031079666699</v>
          </cell>
          <cell r="W100">
            <v>20.216278567</v>
          </cell>
          <cell r="X100">
            <v>22.742841278250001</v>
          </cell>
          <cell r="Y100">
            <v>28.956647461500001</v>
          </cell>
          <cell r="Z100">
            <v>33.564363613749997</v>
          </cell>
          <cell r="AA100">
            <v>36.620712282</v>
          </cell>
          <cell r="AB100">
            <v>40.577218581317702</v>
          </cell>
        </row>
        <row r="101">
          <cell r="A101" t="str">
            <v>Macedonia, FYR</v>
          </cell>
          <cell r="B101">
            <v>4.05958823972695</v>
          </cell>
          <cell r="C101">
            <v>3.9998254617890798</v>
          </cell>
          <cell r="D101">
            <v>3.4741264069942002</v>
          </cell>
          <cell r="E101">
            <v>2.5689328268537799</v>
          </cell>
          <cell r="F101">
            <v>2.4605222002536098</v>
          </cell>
          <cell r="G101">
            <v>2.4872598342322698</v>
          </cell>
          <cell r="H101">
            <v>3.4567029385362802</v>
          </cell>
          <cell r="I101">
            <v>3.9612012375085199</v>
          </cell>
          <cell r="J101">
            <v>3.5358522055808299</v>
          </cell>
          <cell r="K101">
            <v>5.6943820076318401</v>
          </cell>
          <cell r="L101">
            <v>9.1564438508688308</v>
          </cell>
          <cell r="M101">
            <v>15.600234004848099</v>
          </cell>
          <cell r="N101">
            <v>2.3227825256555601</v>
          </cell>
          <cell r="O101">
            <v>2.55509000250259</v>
          </cell>
          <cell r="P101">
            <v>3.38651209402471</v>
          </cell>
          <cell r="Q101">
            <v>4.3163880414697404</v>
          </cell>
          <cell r="R101">
            <v>4.42042817567354</v>
          </cell>
          <cell r="S101">
            <v>3.73456285621468</v>
          </cell>
          <cell r="T101">
            <v>3.5834143472767801</v>
          </cell>
          <cell r="U101">
            <v>3.6748646075080198</v>
          </cell>
          <cell r="V101">
            <v>3.5828011641083299</v>
          </cell>
          <cell r="W101">
            <v>3.4371372402072402</v>
          </cell>
          <cell r="X101">
            <v>3.7691692992190799</v>
          </cell>
          <cell r="Y101">
            <v>4.6309662653420496</v>
          </cell>
          <cell r="Z101">
            <v>5.3766914969640798</v>
          </cell>
          <cell r="AA101">
            <v>5.7751746962975101</v>
          </cell>
          <cell r="AB101">
            <v>6.2480252209792804</v>
          </cell>
        </row>
        <row r="102">
          <cell r="A102" t="str">
            <v>Madagascar</v>
          </cell>
          <cell r="B102">
            <v>4.0416469474680596</v>
          </cell>
          <cell r="C102">
            <v>3.5951895423481801</v>
          </cell>
          <cell r="D102">
            <v>3.5264826022762401</v>
          </cell>
          <cell r="E102">
            <v>3.5119037763568799</v>
          </cell>
          <cell r="F102">
            <v>2.9394290914032899</v>
          </cell>
          <cell r="G102">
            <v>2.8577572515218299</v>
          </cell>
          <cell r="H102">
            <v>3.25841643001894</v>
          </cell>
          <cell r="I102">
            <v>2.56562444485647</v>
          </cell>
          <cell r="J102">
            <v>2.4424586924823002</v>
          </cell>
          <cell r="K102">
            <v>2.4979458190525499</v>
          </cell>
          <cell r="L102">
            <v>3.0813868503303801</v>
          </cell>
          <cell r="M102">
            <v>2.6771275716837502</v>
          </cell>
          <cell r="N102">
            <v>3.00059014840188</v>
          </cell>
          <cell r="O102">
            <v>3.3707284463935601</v>
          </cell>
          <cell r="P102">
            <v>2.9769504313185502</v>
          </cell>
          <cell r="Q102">
            <v>3.1598541664492799</v>
          </cell>
          <cell r="R102">
            <v>4.0048114103292196</v>
          </cell>
          <cell r="S102">
            <v>3.53999891755084</v>
          </cell>
          <cell r="T102">
            <v>3.7381057904645298</v>
          </cell>
          <cell r="U102">
            <v>3.72308557915607</v>
          </cell>
          <cell r="V102">
            <v>3.8663900951402002</v>
          </cell>
          <cell r="W102">
            <v>4.5274986104159298</v>
          </cell>
          <cell r="X102">
            <v>4.5571335352865496</v>
          </cell>
          <cell r="Y102">
            <v>5.46379449331699</v>
          </cell>
          <cell r="Z102">
            <v>4.3591493023432202</v>
          </cell>
          <cell r="AA102">
            <v>5.0342465252400102</v>
          </cell>
          <cell r="AB102">
            <v>5.4891315878640699</v>
          </cell>
        </row>
        <row r="103">
          <cell r="A103" t="str">
            <v>Malawi</v>
          </cell>
          <cell r="B103">
            <v>1.2376554611501001</v>
          </cell>
          <cell r="C103">
            <v>1.23768569194683</v>
          </cell>
          <cell r="D103">
            <v>1.1801042160113699</v>
          </cell>
          <cell r="E103">
            <v>1.2231869254341201</v>
          </cell>
          <cell r="F103">
            <v>1.2080090561765999</v>
          </cell>
          <cell r="G103">
            <v>1.1313477982665301</v>
          </cell>
          <cell r="H103">
            <v>1.1808070495943299</v>
          </cell>
          <cell r="I103">
            <v>1.1608185810657901</v>
          </cell>
          <cell r="J103">
            <v>1.3344395424198601</v>
          </cell>
          <cell r="K103">
            <v>1.5217249501721299</v>
          </cell>
          <cell r="L103">
            <v>1.7293048481072999</v>
          </cell>
          <cell r="M103">
            <v>2.2035458209966801</v>
          </cell>
          <cell r="N103">
            <v>1.7995171093164599</v>
          </cell>
          <cell r="O103">
            <v>2.0706368674479898</v>
          </cell>
          <cell r="P103">
            <v>1.19987197151356</v>
          </cell>
          <cell r="Q103">
            <v>1.39740918128446</v>
          </cell>
          <cell r="R103">
            <v>2.28110364349698</v>
          </cell>
          <cell r="S103">
            <v>2.66375865700169</v>
          </cell>
          <cell r="T103">
            <v>1.7508403597179401</v>
          </cell>
          <cell r="U103">
            <v>1.77592547883873</v>
          </cell>
          <cell r="V103">
            <v>1.7434128154475099</v>
          </cell>
          <cell r="W103">
            <v>1.71650245623107</v>
          </cell>
          <cell r="X103">
            <v>1.93467587713258</v>
          </cell>
          <cell r="Y103">
            <v>1.7654967818492</v>
          </cell>
          <cell r="Z103">
            <v>1.90282073839522</v>
          </cell>
          <cell r="AA103">
            <v>2.0755713000596501</v>
          </cell>
          <cell r="AB103">
            <v>2.2384018928388798</v>
          </cell>
        </row>
        <row r="104">
          <cell r="A104" t="str">
            <v>Malaysia</v>
          </cell>
          <cell r="B104">
            <v>24.937656077448299</v>
          </cell>
          <cell r="C104">
            <v>25.463193027042099</v>
          </cell>
          <cell r="D104">
            <v>27.287726836385399</v>
          </cell>
          <cell r="E104">
            <v>30.5187920951903</v>
          </cell>
          <cell r="F104">
            <v>34.565859859577998</v>
          </cell>
          <cell r="G104">
            <v>31.7722451767557</v>
          </cell>
          <cell r="H104">
            <v>28.243103095785202</v>
          </cell>
          <cell r="I104">
            <v>32.181696598627099</v>
          </cell>
          <cell r="J104">
            <v>35.2718812626645</v>
          </cell>
          <cell r="K104">
            <v>38.844874849349203</v>
          </cell>
          <cell r="L104">
            <v>44.024548042441502</v>
          </cell>
          <cell r="M104">
            <v>49.133849678193499</v>
          </cell>
          <cell r="N104">
            <v>59.151291512915101</v>
          </cell>
          <cell r="O104">
            <v>66.894837030418401</v>
          </cell>
          <cell r="P104">
            <v>74.480813931334097</v>
          </cell>
          <cell r="Q104">
            <v>88.832854176649107</v>
          </cell>
          <cell r="R104">
            <v>100.85178266226799</v>
          </cell>
          <cell r="S104">
            <v>100.16884686477999</v>
          </cell>
          <cell r="T104">
            <v>72.174854754866999</v>
          </cell>
          <cell r="U104">
            <v>79.148421052631605</v>
          </cell>
          <cell r="V104">
            <v>90.32</v>
          </cell>
          <cell r="W104">
            <v>88.000789473684193</v>
          </cell>
          <cell r="X104">
            <v>95.266315789473694</v>
          </cell>
          <cell r="Y104">
            <v>103.992368421053</v>
          </cell>
          <cell r="Z104">
            <v>118.46105263157899</v>
          </cell>
          <cell r="AA104">
            <v>130.83531105661001</v>
          </cell>
          <cell r="AB104">
            <v>150.923204419889</v>
          </cell>
        </row>
        <row r="105">
          <cell r="A105" t="str">
            <v>Maldives</v>
          </cell>
          <cell r="B105">
            <v>5.83162521113968E-2</v>
          </cell>
          <cell r="C105">
            <v>6.8302406917073399E-2</v>
          </cell>
          <cell r="D105">
            <v>8.1056340765335896E-2</v>
          </cell>
          <cell r="E105">
            <v>8.8001827864806606E-2</v>
          </cell>
          <cell r="F105">
            <v>0.105116783339347</v>
          </cell>
          <cell r="G105">
            <v>0.124750955589224</v>
          </cell>
          <cell r="H105">
            <v>0.14670216724726101</v>
          </cell>
          <cell r="I105">
            <v>0.13866231808473001</v>
          </cell>
          <cell r="J105">
            <v>0.16594286114166301</v>
          </cell>
          <cell r="K105">
            <v>0.18729963346663001</v>
          </cell>
          <cell r="L105">
            <v>0.21504396984924601</v>
          </cell>
          <cell r="M105">
            <v>0.24439676192334001</v>
          </cell>
          <cell r="N105">
            <v>0.28487491957764099</v>
          </cell>
          <cell r="O105">
            <v>0.32241783716197098</v>
          </cell>
          <cell r="P105">
            <v>0.35601339570854001</v>
          </cell>
          <cell r="Q105">
            <v>0.39898533984706902</v>
          </cell>
          <cell r="R105">
            <v>0.450382825358983</v>
          </cell>
          <cell r="S105">
            <v>0.508223603456331</v>
          </cell>
          <cell r="T105">
            <v>0.54009639987214697</v>
          </cell>
          <cell r="U105">
            <v>0.589239756801616</v>
          </cell>
          <cell r="V105">
            <v>0.62433401074556105</v>
          </cell>
          <cell r="W105">
            <v>0.62496425125421295</v>
          </cell>
          <cell r="X105">
            <v>0.64070312500000004</v>
          </cell>
          <cell r="Y105">
            <v>0.69243750000000004</v>
          </cell>
          <cell r="Z105">
            <v>0.80612180471185102</v>
          </cell>
          <cell r="AA105">
            <v>0.79525121440290603</v>
          </cell>
          <cell r="AB105">
            <v>0.98791667919277304</v>
          </cell>
        </row>
        <row r="106">
          <cell r="A106" t="str">
            <v>Mali</v>
          </cell>
          <cell r="B106">
            <v>1.68509305718</v>
          </cell>
          <cell r="C106">
            <v>1.39334853492537</v>
          </cell>
          <cell r="D106">
            <v>1.2471239856042</v>
          </cell>
          <cell r="E106">
            <v>1.2219832163886799</v>
          </cell>
          <cell r="F106">
            <v>1.2172101182100801</v>
          </cell>
          <cell r="G106">
            <v>1.22730904670531</v>
          </cell>
          <cell r="H106">
            <v>1.6948208541702801</v>
          </cell>
          <cell r="I106">
            <v>1.96409686748955</v>
          </cell>
          <cell r="J106">
            <v>1.9667893765567499</v>
          </cell>
          <cell r="K106">
            <v>2.02174027165292</v>
          </cell>
          <cell r="L106">
            <v>2.7515956117914802</v>
          </cell>
          <cell r="M106">
            <v>2.7806312443217398</v>
          </cell>
          <cell r="N106">
            <v>2.8764565042367298</v>
          </cell>
          <cell r="O106">
            <v>2.8702134597376698</v>
          </cell>
          <cell r="P106">
            <v>2.1574466053068901</v>
          </cell>
          <cell r="Q106">
            <v>2.8165375341981602</v>
          </cell>
          <cell r="R106">
            <v>2.8798994524896</v>
          </cell>
          <cell r="S106">
            <v>2.7558354056604402</v>
          </cell>
          <cell r="T106">
            <v>3.0089308320187</v>
          </cell>
          <cell r="U106">
            <v>2.9212794588758602</v>
          </cell>
          <cell r="V106">
            <v>2.6744527344917701</v>
          </cell>
          <cell r="W106">
            <v>3.0183415089599102</v>
          </cell>
          <cell r="X106">
            <v>3.3428242598249298</v>
          </cell>
          <cell r="Y106">
            <v>4.4289387870093</v>
          </cell>
          <cell r="Z106">
            <v>4.9438075403222603</v>
          </cell>
          <cell r="AA106">
            <v>5.4117183530727599</v>
          </cell>
          <cell r="AB106">
            <v>6.1911571747182501</v>
          </cell>
        </row>
        <row r="107">
          <cell r="A107" t="str">
            <v>Malta</v>
          </cell>
          <cell r="B107">
            <v>1.1352447095917899</v>
          </cell>
          <cell r="C107">
            <v>1.1235507385729699</v>
          </cell>
          <cell r="D107">
            <v>1.0909169027376899</v>
          </cell>
          <cell r="E107">
            <v>1.06319107036229</v>
          </cell>
          <cell r="F107">
            <v>1.00440118786901</v>
          </cell>
          <cell r="G107">
            <v>1.0190481764935599</v>
          </cell>
          <cell r="H107">
            <v>1.30450471505774</v>
          </cell>
          <cell r="I107">
            <v>1.6162639190191599</v>
          </cell>
          <cell r="J107">
            <v>1.8356117682154001</v>
          </cell>
          <cell r="K107">
            <v>1.9894464347666301</v>
          </cell>
          <cell r="L107">
            <v>2.3164306715245502</v>
          </cell>
          <cell r="M107">
            <v>2.5014739938136299</v>
          </cell>
          <cell r="N107">
            <v>2.75212983321914</v>
          </cell>
          <cell r="O107">
            <v>2.4601630982514702</v>
          </cell>
          <cell r="P107">
            <v>2.7241547111103999</v>
          </cell>
          <cell r="Q107">
            <v>3.24559039287726</v>
          </cell>
          <cell r="R107">
            <v>3.3331483582160399</v>
          </cell>
          <cell r="S107">
            <v>3.33954688874495</v>
          </cell>
          <cell r="T107">
            <v>3.5070683036867898</v>
          </cell>
          <cell r="U107">
            <v>3.6458682153094299</v>
          </cell>
          <cell r="V107">
            <v>3.5710939325078499</v>
          </cell>
          <cell r="W107">
            <v>3.6324991045260999</v>
          </cell>
          <cell r="X107">
            <v>3.8818538317781499</v>
          </cell>
          <cell r="Y107">
            <v>4.9199321782675502</v>
          </cell>
          <cell r="Z107">
            <v>5.4284296246365598</v>
          </cell>
          <cell r="AA107">
            <v>5.6669544591658703</v>
          </cell>
          <cell r="AB107">
            <v>6.0847057009852303</v>
          </cell>
        </row>
        <row r="108">
          <cell r="A108" t="str">
            <v>Marshall Islands</v>
          </cell>
          <cell r="B108" t="str">
            <v>..</v>
          </cell>
          <cell r="C108" t="str">
            <v>..</v>
          </cell>
          <cell r="D108" t="str">
            <v>..</v>
          </cell>
          <cell r="E108" t="str">
            <v>..</v>
          </cell>
          <cell r="F108" t="str">
            <v>..</v>
          </cell>
          <cell r="G108" t="str">
            <v>..</v>
          </cell>
          <cell r="H108" t="str">
            <v>..</v>
          </cell>
          <cell r="I108" t="str">
            <v>..</v>
          </cell>
          <cell r="J108" t="str">
            <v>..</v>
          </cell>
          <cell r="K108" t="str">
            <v>..</v>
          </cell>
          <cell r="L108" t="str">
            <v>..</v>
          </cell>
          <cell r="M108" t="str">
            <v>..</v>
          </cell>
          <cell r="N108" t="str">
            <v>..</v>
          </cell>
          <cell r="O108" t="str">
            <v>..</v>
          </cell>
          <cell r="P108" t="str">
            <v>..</v>
          </cell>
          <cell r="Q108" t="str">
            <v>..</v>
          </cell>
          <cell r="R108" t="str">
            <v>..</v>
          </cell>
          <cell r="S108" t="str">
            <v>..</v>
          </cell>
          <cell r="T108" t="str">
            <v>..</v>
          </cell>
          <cell r="U108" t="str">
            <v>..</v>
          </cell>
          <cell r="V108" t="str">
            <v>..</v>
          </cell>
          <cell r="W108" t="str">
            <v>..</v>
          </cell>
          <cell r="X108" t="str">
            <v>..</v>
          </cell>
          <cell r="Y108" t="str">
            <v>..</v>
          </cell>
          <cell r="Z108" t="str">
            <v>..</v>
          </cell>
          <cell r="AA108" t="str">
            <v>..</v>
          </cell>
          <cell r="AB108" t="str">
            <v>..</v>
          </cell>
        </row>
        <row r="109">
          <cell r="A109" t="str">
            <v>Mauritania</v>
          </cell>
          <cell r="B109">
            <v>0.81044566948626895</v>
          </cell>
          <cell r="C109">
            <v>0.85496890527529501</v>
          </cell>
          <cell r="D109">
            <v>0.85750728364015605</v>
          </cell>
          <cell r="E109">
            <v>0.89803550797442899</v>
          </cell>
          <cell r="F109">
            <v>0.82634992680344899</v>
          </cell>
          <cell r="G109">
            <v>0.78091199021148905</v>
          </cell>
          <cell r="H109">
            <v>0.91771187908833396</v>
          </cell>
          <cell r="I109">
            <v>1.03993477659025</v>
          </cell>
          <cell r="J109">
            <v>1.1168719114624599</v>
          </cell>
          <cell r="K109">
            <v>1.1152107344478599</v>
          </cell>
          <cell r="L109">
            <v>1.21349612236675</v>
          </cell>
          <cell r="M109">
            <v>1.3901752869252799</v>
          </cell>
          <cell r="N109">
            <v>1.4643924165236299</v>
          </cell>
          <cell r="O109">
            <v>1.2499449994323599</v>
          </cell>
          <cell r="P109">
            <v>1.3158794029657099</v>
          </cell>
          <cell r="Q109">
            <v>1.4152748913820501</v>
          </cell>
          <cell r="R109">
            <v>1.4426194569158399</v>
          </cell>
          <cell r="S109">
            <v>1.4019745502565399</v>
          </cell>
          <cell r="T109">
            <v>1.2190438788140701</v>
          </cell>
          <cell r="U109">
            <v>1.1946282805760999</v>
          </cell>
          <cell r="V109">
            <v>1.0812075268046999</v>
          </cell>
          <cell r="W109">
            <v>1.12156485214482</v>
          </cell>
          <cell r="X109">
            <v>1.1496557427515</v>
          </cell>
          <cell r="Y109">
            <v>1.28517908740271</v>
          </cell>
          <cell r="Z109">
            <v>1.4945804034103101</v>
          </cell>
          <cell r="AA109">
            <v>1.85733411144578</v>
          </cell>
          <cell r="AB109">
            <v>2.66257788812747</v>
          </cell>
        </row>
        <row r="110">
          <cell r="A110" t="str">
            <v>Mauritius</v>
          </cell>
          <cell r="B110">
            <v>1.20007976542463</v>
          </cell>
          <cell r="C110">
            <v>1.1888021655847301</v>
          </cell>
          <cell r="D110">
            <v>1.0907148388401999</v>
          </cell>
          <cell r="E110">
            <v>1.1294331472043</v>
          </cell>
          <cell r="F110">
            <v>1.09311218691746</v>
          </cell>
          <cell r="G110">
            <v>1.0155639654117701</v>
          </cell>
          <cell r="H110">
            <v>1.2798363497603999</v>
          </cell>
          <cell r="I110">
            <v>1.7101820979076101</v>
          </cell>
          <cell r="J110">
            <v>2.0741308847950402</v>
          </cell>
          <cell r="K110">
            <v>2.1690599034136699</v>
          </cell>
          <cell r="L110">
            <v>2.3853957427253998</v>
          </cell>
          <cell r="M110">
            <v>2.8438489619417799</v>
          </cell>
          <cell r="N110">
            <v>2.9999705466483801</v>
          </cell>
          <cell r="O110">
            <v>3.4091771839995002</v>
          </cell>
          <cell r="P110">
            <v>3.4382482999720501</v>
          </cell>
          <cell r="Q110">
            <v>3.9754382546604901</v>
          </cell>
          <cell r="R110">
            <v>4.1733883468330601</v>
          </cell>
          <cell r="S110">
            <v>4.2714496654134901</v>
          </cell>
          <cell r="T110">
            <v>4.1552259811992096</v>
          </cell>
          <cell r="U110">
            <v>4.1926318843149</v>
          </cell>
          <cell r="V110">
            <v>4.5218611706693697</v>
          </cell>
          <cell r="W110">
            <v>4.5364955994212899</v>
          </cell>
          <cell r="X110">
            <v>4.5149406710792697</v>
          </cell>
          <cell r="Y110">
            <v>5.1587563939844099</v>
          </cell>
          <cell r="Z110">
            <v>5.93008265389361</v>
          </cell>
          <cell r="AA110">
            <v>6.2060755599105297</v>
          </cell>
          <cell r="AB110">
            <v>6.4020535791933497</v>
          </cell>
        </row>
        <row r="111">
          <cell r="A111" t="str">
            <v>Mexico</v>
          </cell>
          <cell r="B111">
            <v>205.66073374500499</v>
          </cell>
          <cell r="C111">
            <v>264.13989108236899</v>
          </cell>
          <cell r="D111">
            <v>191.69024240564599</v>
          </cell>
          <cell r="E111">
            <v>156.278522324839</v>
          </cell>
          <cell r="F111">
            <v>184.29793363798899</v>
          </cell>
          <cell r="G111">
            <v>195.56874532869699</v>
          </cell>
          <cell r="H111">
            <v>135.40588332054</v>
          </cell>
          <cell r="I111">
            <v>148.490652726897</v>
          </cell>
          <cell r="J111">
            <v>183.191279565239</v>
          </cell>
          <cell r="K111">
            <v>222.955901261984</v>
          </cell>
          <cell r="L111">
            <v>262.70977600796402</v>
          </cell>
          <cell r="M111">
            <v>314.50685738111798</v>
          </cell>
          <cell r="N111">
            <v>363.66115351367301</v>
          </cell>
          <cell r="O111">
            <v>403.24297944509198</v>
          </cell>
          <cell r="P111">
            <v>420.77344170818702</v>
          </cell>
          <cell r="Q111">
            <v>286.18424709943503</v>
          </cell>
          <cell r="R111">
            <v>332.33691891838498</v>
          </cell>
          <cell r="S111">
            <v>400.87035675084002</v>
          </cell>
          <cell r="T111">
            <v>421.02602151459598</v>
          </cell>
          <cell r="U111">
            <v>480.59287853536699</v>
          </cell>
          <cell r="V111">
            <v>580.79104030430005</v>
          </cell>
          <cell r="W111">
            <v>621.85861415847899</v>
          </cell>
          <cell r="X111">
            <v>648.62921180790795</v>
          </cell>
          <cell r="Y111">
            <v>638.74530681665306</v>
          </cell>
          <cell r="Z111">
            <v>683.48564472397698</v>
          </cell>
          <cell r="AA111">
            <v>767.69026378190699</v>
          </cell>
          <cell r="AB111">
            <v>840.01168104202702</v>
          </cell>
        </row>
        <row r="112">
          <cell r="A112" t="str">
            <v>Micronesia, Fed. Sts.</v>
          </cell>
          <cell r="B112" t="str">
            <v>..</v>
          </cell>
          <cell r="C112" t="str">
            <v>..</v>
          </cell>
          <cell r="D112" t="str">
            <v>..</v>
          </cell>
          <cell r="E112" t="str">
            <v>..</v>
          </cell>
          <cell r="F112" t="str">
            <v>..</v>
          </cell>
          <cell r="G112" t="str">
            <v>..</v>
          </cell>
          <cell r="H112" t="str">
            <v>..</v>
          </cell>
          <cell r="I112" t="str">
            <v>..</v>
          </cell>
          <cell r="J112" t="str">
            <v>..</v>
          </cell>
          <cell r="K112" t="str">
            <v>..</v>
          </cell>
          <cell r="L112" t="str">
            <v>..</v>
          </cell>
          <cell r="M112" t="str">
            <v>..</v>
          </cell>
          <cell r="N112" t="str">
            <v>..</v>
          </cell>
          <cell r="O112" t="str">
            <v>..</v>
          </cell>
          <cell r="P112" t="str">
            <v>..</v>
          </cell>
          <cell r="Q112" t="str">
            <v>..</v>
          </cell>
          <cell r="R112" t="str">
            <v>..</v>
          </cell>
          <cell r="S112" t="str">
            <v>..</v>
          </cell>
          <cell r="T112" t="str">
            <v>..</v>
          </cell>
          <cell r="U112" t="str">
            <v>..</v>
          </cell>
          <cell r="V112" t="str">
            <v>..</v>
          </cell>
          <cell r="W112" t="str">
            <v>..</v>
          </cell>
          <cell r="X112" t="str">
            <v>..</v>
          </cell>
          <cell r="Y112" t="str">
            <v>..</v>
          </cell>
          <cell r="Z112" t="str">
            <v>..</v>
          </cell>
          <cell r="AA112" t="str">
            <v>..</v>
          </cell>
          <cell r="AB112" t="str">
            <v>..</v>
          </cell>
        </row>
        <row r="113">
          <cell r="A113" t="str">
            <v>Moldova</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v>0.86355862157756702</v>
          </cell>
          <cell r="O113">
            <v>1.11036586334385</v>
          </cell>
          <cell r="P113">
            <v>1.1581906658372001</v>
          </cell>
          <cell r="Q113">
            <v>1.4399762222222201</v>
          </cell>
          <cell r="R113">
            <v>1.6952463043478301</v>
          </cell>
          <cell r="S113">
            <v>1.9301196969697001</v>
          </cell>
          <cell r="T113">
            <v>1.69548866171004</v>
          </cell>
          <cell r="U113">
            <v>1.17125038022814</v>
          </cell>
          <cell r="V113">
            <v>1.2888173773129501</v>
          </cell>
          <cell r="W113">
            <v>1.48034188034188</v>
          </cell>
          <cell r="X113">
            <v>1.6618286303691201</v>
          </cell>
          <cell r="Y113">
            <v>1.98055940996985</v>
          </cell>
          <cell r="Z113">
            <v>2.5979328532826398</v>
          </cell>
          <cell r="AA113">
            <v>2.98833250989613</v>
          </cell>
          <cell r="AB113">
            <v>3.2420754127467002</v>
          </cell>
        </row>
        <row r="114">
          <cell r="A114" t="str">
            <v>Mongolia</v>
          </cell>
          <cell r="B114">
            <v>2.2821284573627501</v>
          </cell>
          <cell r="C114">
            <v>2.38774939009524</v>
          </cell>
          <cell r="D114">
            <v>2.4788823358199701</v>
          </cell>
          <cell r="E114">
            <v>2.56958950018688</v>
          </cell>
          <cell r="F114">
            <v>2.37353575667969</v>
          </cell>
          <cell r="G114">
            <v>2.75644123007842</v>
          </cell>
          <cell r="H114">
            <v>3.0424838615338499</v>
          </cell>
          <cell r="I114">
            <v>3.41887350514983</v>
          </cell>
          <cell r="J114">
            <v>3.43366682975708</v>
          </cell>
          <cell r="K114">
            <v>3.57698030864927</v>
          </cell>
          <cell r="L114">
            <v>2.2408994274290701</v>
          </cell>
          <cell r="M114">
            <v>2.3602580692520601</v>
          </cell>
          <cell r="N114">
            <v>1.3199442487405</v>
          </cell>
          <cell r="O114">
            <v>0.66043700780927606</v>
          </cell>
          <cell r="P114">
            <v>0.78600418955011597</v>
          </cell>
          <cell r="Q114">
            <v>1.22656761145376</v>
          </cell>
          <cell r="R114">
            <v>1.17898504879605</v>
          </cell>
          <cell r="S114">
            <v>1.05397917011626</v>
          </cell>
          <cell r="T114">
            <v>0.97212880016028103</v>
          </cell>
          <cell r="U114">
            <v>0.90554386351612703</v>
          </cell>
          <cell r="V114">
            <v>0.94745233602323697</v>
          </cell>
          <cell r="W114">
            <v>1.01814773311721</v>
          </cell>
          <cell r="X114">
            <v>1.1212219642530099</v>
          </cell>
          <cell r="Y114">
            <v>1.28532538768459</v>
          </cell>
          <cell r="Z114">
            <v>1.6252041639911099</v>
          </cell>
          <cell r="AA114">
            <v>2.0944203442421201</v>
          </cell>
          <cell r="AB114">
            <v>2.8027465940879601</v>
          </cell>
        </row>
        <row r="115">
          <cell r="A115" t="str">
            <v>Morocco</v>
          </cell>
          <cell r="B115">
            <v>18.8205890564691</v>
          </cell>
          <cell r="C115">
            <v>15.2803128506989</v>
          </cell>
          <cell r="D115">
            <v>15.423766905963101</v>
          </cell>
          <cell r="E115">
            <v>13.941526101875599</v>
          </cell>
          <cell r="F115">
            <v>12.751200301000701</v>
          </cell>
          <cell r="G115">
            <v>12.870260389063301</v>
          </cell>
          <cell r="H115">
            <v>16.994483119821499</v>
          </cell>
          <cell r="I115">
            <v>18.745958259880702</v>
          </cell>
          <cell r="J115">
            <v>22.198795505450899</v>
          </cell>
          <cell r="K115">
            <v>22.847726815899598</v>
          </cell>
          <cell r="L115">
            <v>25.820235981844199</v>
          </cell>
          <cell r="M115">
            <v>27.836559831391298</v>
          </cell>
          <cell r="N115">
            <v>28.450920164560898</v>
          </cell>
          <cell r="O115">
            <v>26.801892126425098</v>
          </cell>
          <cell r="P115">
            <v>30.352097180017001</v>
          </cell>
          <cell r="Q115">
            <v>32.9852717767454</v>
          </cell>
          <cell r="R115">
            <v>36.638853754513697</v>
          </cell>
          <cell r="S115">
            <v>33.414383940279897</v>
          </cell>
          <cell r="T115">
            <v>35.817410029883</v>
          </cell>
          <cell r="U115">
            <v>35.2487785482448</v>
          </cell>
          <cell r="V115">
            <v>33.335180542993903</v>
          </cell>
          <cell r="W115">
            <v>33.901207425478702</v>
          </cell>
          <cell r="X115">
            <v>36.093085926866898</v>
          </cell>
          <cell r="Y115">
            <v>43.813286495387899</v>
          </cell>
          <cell r="Z115">
            <v>50.030656986436298</v>
          </cell>
          <cell r="AA115">
            <v>51.621011824580002</v>
          </cell>
          <cell r="AB115">
            <v>57.407335120846703</v>
          </cell>
        </row>
        <row r="116">
          <cell r="A116" t="str">
            <v>Mozambique</v>
          </cell>
          <cell r="B116">
            <v>3.31596655463238</v>
          </cell>
          <cell r="C116">
            <v>3.58480938972406</v>
          </cell>
          <cell r="D116">
            <v>3.6617288262973999</v>
          </cell>
          <cell r="E116">
            <v>3.2798589890524901</v>
          </cell>
          <cell r="F116">
            <v>3.4165514646108202</v>
          </cell>
          <cell r="G116">
            <v>4.5158811082802499</v>
          </cell>
          <cell r="H116">
            <v>5.3005261213454702</v>
          </cell>
          <cell r="I116">
            <v>2.39489977753481</v>
          </cell>
          <cell r="J116">
            <v>2.1046418907984799</v>
          </cell>
          <cell r="K116">
            <v>2.1991253695702202</v>
          </cell>
          <cell r="L116">
            <v>2.5356813578058399</v>
          </cell>
          <cell r="M116">
            <v>2.7103741847433702</v>
          </cell>
          <cell r="N116">
            <v>2.0705193491018301</v>
          </cell>
          <cell r="O116">
            <v>2.1452719091828301</v>
          </cell>
          <cell r="P116">
            <v>2.24351068172464</v>
          </cell>
          <cell r="Q116">
            <v>2.2847795163584599</v>
          </cell>
          <cell r="R116">
            <v>2.8970534944998501</v>
          </cell>
          <cell r="S116">
            <v>3.4488898302010398</v>
          </cell>
          <cell r="T116">
            <v>3.9587166083873302</v>
          </cell>
          <cell r="U116">
            <v>4.0910559413532397</v>
          </cell>
          <cell r="V116">
            <v>3.7193514786984898</v>
          </cell>
          <cell r="W116">
            <v>3.6965623484826202</v>
          </cell>
          <cell r="X116">
            <v>4.0938493925170301</v>
          </cell>
          <cell r="Y116">
            <v>4.78938868433639</v>
          </cell>
          <cell r="Z116">
            <v>5.9127405159494097</v>
          </cell>
          <cell r="AA116">
            <v>6.6363425578374704</v>
          </cell>
          <cell r="AB116">
            <v>7.2956378255005196</v>
          </cell>
        </row>
        <row r="117">
          <cell r="A117" t="str">
            <v>Myanmar</v>
          </cell>
          <cell r="B117">
            <v>6.2552245586833797</v>
          </cell>
          <cell r="C117">
            <v>6.2959595747991903</v>
          </cell>
          <cell r="D117">
            <v>6.3552502255503498</v>
          </cell>
          <cell r="E117">
            <v>6.5574753154434502</v>
          </cell>
          <cell r="F117">
            <v>6.6947444825030704</v>
          </cell>
          <cell r="G117">
            <v>7.33326392842321</v>
          </cell>
          <cell r="H117">
            <v>8.8539365681511502</v>
          </cell>
          <cell r="I117">
            <v>11.274577058656</v>
          </cell>
          <cell r="J117">
            <v>12.620624497901099</v>
          </cell>
          <cell r="K117">
            <v>19.875977790290399</v>
          </cell>
          <cell r="L117">
            <v>2.7884973765258199</v>
          </cell>
          <cell r="M117">
            <v>2.3773515220576402</v>
          </cell>
          <cell r="N117">
            <v>2.6840955479445698</v>
          </cell>
          <cell r="O117">
            <v>3.1385159107956602</v>
          </cell>
          <cell r="P117">
            <v>4.1196885286226603</v>
          </cell>
          <cell r="Q117">
            <v>5.4865095436133799</v>
          </cell>
          <cell r="R117">
            <v>4.9553806903114701</v>
          </cell>
          <cell r="S117">
            <v>4.6562118315246002</v>
          </cell>
          <cell r="T117">
            <v>6.4594621037042597</v>
          </cell>
          <cell r="U117">
            <v>8.4868336661112398</v>
          </cell>
          <cell r="V117">
            <v>8.9050689506970393</v>
          </cell>
          <cell r="W117">
            <v>6.4777897740553199</v>
          </cell>
          <cell r="X117">
            <v>6.7776327778430003</v>
          </cell>
          <cell r="Y117">
            <v>10.4671091521801</v>
          </cell>
          <cell r="Z117">
            <v>10.785774743107</v>
          </cell>
          <cell r="AA117">
            <v>12.150830727169399</v>
          </cell>
          <cell r="AB117">
            <v>13.001568095184201</v>
          </cell>
        </row>
        <row r="118">
          <cell r="A118" t="str">
            <v>Namibia</v>
          </cell>
          <cell r="B118">
            <v>3.0087667649596002</v>
          </cell>
          <cell r="C118">
            <v>2.3011431002687699</v>
          </cell>
          <cell r="D118">
            <v>2.04761235345436</v>
          </cell>
          <cell r="E118">
            <v>1.8817929075274999</v>
          </cell>
          <cell r="F118">
            <v>1.5864124706877301</v>
          </cell>
          <cell r="G118">
            <v>1.3210890111190801</v>
          </cell>
          <cell r="H118">
            <v>1.48916849378421</v>
          </cell>
          <cell r="I118">
            <v>1.88786495257299</v>
          </cell>
          <cell r="J118">
            <v>2.0760446985592802</v>
          </cell>
          <cell r="K118">
            <v>2.6047230165822199</v>
          </cell>
          <cell r="L118">
            <v>2.8379550959934501</v>
          </cell>
          <cell r="M118">
            <v>2.85424154851176</v>
          </cell>
          <cell r="N118">
            <v>3.0138546521815899</v>
          </cell>
          <cell r="O118">
            <v>2.8912970275813499</v>
          </cell>
          <cell r="P118">
            <v>3.25351438149703</v>
          </cell>
          <cell r="Q118">
            <v>3.5031706644609901</v>
          </cell>
          <cell r="R118">
            <v>3.49385532073364</v>
          </cell>
          <cell r="S118">
            <v>3.6357519588479201</v>
          </cell>
          <cell r="T118">
            <v>3.39666642562731</v>
          </cell>
          <cell r="U118">
            <v>3.3835533526361399</v>
          </cell>
          <cell r="V118">
            <v>3.4158580018167899</v>
          </cell>
          <cell r="W118">
            <v>3.2181391803156401</v>
          </cell>
          <cell r="X118">
            <v>3.1281368821292799</v>
          </cell>
          <cell r="Y118">
            <v>4.4736737742408801</v>
          </cell>
          <cell r="Z118">
            <v>5.6095443340206801</v>
          </cell>
          <cell r="AA118">
            <v>6.0607013187055001</v>
          </cell>
          <cell r="AB118">
            <v>6.3159527326440204</v>
          </cell>
        </row>
        <row r="119">
          <cell r="A119" t="str">
            <v>Nepal</v>
          </cell>
          <cell r="B119">
            <v>1.84429103711431</v>
          </cell>
          <cell r="C119">
            <v>2.0979968849849802</v>
          </cell>
          <cell r="D119">
            <v>2.1290300349784799</v>
          </cell>
          <cell r="E119">
            <v>2.26181943123638</v>
          </cell>
          <cell r="F119">
            <v>1.96510261577338</v>
          </cell>
          <cell r="G119">
            <v>2.35282828282828</v>
          </cell>
          <cell r="H119">
            <v>2.8143434343434302</v>
          </cell>
          <cell r="I119">
            <v>2.9430414746543798</v>
          </cell>
          <cell r="J119">
            <v>3.46423423423423</v>
          </cell>
          <cell r="K119">
            <v>3.4735019455252898</v>
          </cell>
          <cell r="L119">
            <v>3.6184744576627001</v>
          </cell>
          <cell r="M119">
            <v>3.92147608489072</v>
          </cell>
          <cell r="N119">
            <v>3.40121158129176</v>
          </cell>
          <cell r="O119">
            <v>3.66004166666667</v>
          </cell>
          <cell r="P119">
            <v>4.0667755102040797</v>
          </cell>
          <cell r="Q119">
            <v>4.4011044176706804</v>
          </cell>
          <cell r="R119">
            <v>4.5215803814713897</v>
          </cell>
          <cell r="S119">
            <v>4.9186919165351597</v>
          </cell>
          <cell r="T119">
            <v>4.8562550443906396</v>
          </cell>
          <cell r="U119">
            <v>5.0336423841059599</v>
          </cell>
          <cell r="V119">
            <v>5.4942522079050198</v>
          </cell>
          <cell r="W119">
            <v>5.59557823129252</v>
          </cell>
          <cell r="X119">
            <v>5.5683787699196596</v>
          </cell>
          <cell r="Y119">
            <v>5.8731984083648401</v>
          </cell>
          <cell r="Z119">
            <v>6.7574175074993201</v>
          </cell>
          <cell r="AA119">
            <v>7.5153726434376598</v>
          </cell>
          <cell r="AB119">
            <v>7.9935164184960401</v>
          </cell>
        </row>
        <row r="120">
          <cell r="A120" t="str">
            <v>Netherlands Antilles</v>
          </cell>
          <cell r="B120" t="str">
            <v>..</v>
          </cell>
          <cell r="C120" t="str">
            <v>..</v>
          </cell>
          <cell r="D120" t="str">
            <v>..</v>
          </cell>
          <cell r="E120" t="str">
            <v>..</v>
          </cell>
          <cell r="F120" t="str">
            <v>..</v>
          </cell>
          <cell r="G120" t="str">
            <v>..</v>
          </cell>
          <cell r="H120" t="str">
            <v>..</v>
          </cell>
          <cell r="I120" t="str">
            <v>..</v>
          </cell>
          <cell r="J120" t="str">
            <v>..</v>
          </cell>
          <cell r="K120" t="str">
            <v>..</v>
          </cell>
          <cell r="L120" t="str">
            <v>..</v>
          </cell>
          <cell r="M120" t="str">
            <v>..</v>
          </cell>
          <cell r="N120" t="str">
            <v>..</v>
          </cell>
          <cell r="O120" t="str">
            <v>..</v>
          </cell>
          <cell r="P120" t="str">
            <v>..</v>
          </cell>
          <cell r="Q120" t="str">
            <v>..</v>
          </cell>
          <cell r="R120" t="str">
            <v>..</v>
          </cell>
          <cell r="S120" t="str">
            <v>..</v>
          </cell>
          <cell r="T120" t="str">
            <v>..</v>
          </cell>
          <cell r="U120" t="str">
            <v>..</v>
          </cell>
          <cell r="V120" t="str">
            <v>..</v>
          </cell>
          <cell r="W120" t="str">
            <v>..</v>
          </cell>
          <cell r="X120" t="str">
            <v>..</v>
          </cell>
          <cell r="Y120" t="str">
            <v>..</v>
          </cell>
          <cell r="Z120" t="str">
            <v>..</v>
          </cell>
          <cell r="AA120" t="str">
            <v>..</v>
          </cell>
          <cell r="AB120" t="str">
            <v>..</v>
          </cell>
        </row>
        <row r="121">
          <cell r="A121" t="str">
            <v>Netherlands</v>
          </cell>
          <cell r="B121">
            <v>178.376937574495</v>
          </cell>
          <cell r="C121">
            <v>150.24417375220699</v>
          </cell>
          <cell r="D121">
            <v>145.47012770886101</v>
          </cell>
          <cell r="E121">
            <v>141.64426669512599</v>
          </cell>
          <cell r="F121">
            <v>131.81976094764201</v>
          </cell>
          <cell r="G121">
            <v>133.66612926462901</v>
          </cell>
          <cell r="H121">
            <v>187.08614803286699</v>
          </cell>
          <cell r="I121">
            <v>229.58906828806801</v>
          </cell>
          <cell r="J121">
            <v>244.81214061649399</v>
          </cell>
          <cell r="K121">
            <v>241.455450744205</v>
          </cell>
          <cell r="L121">
            <v>299.67354852240101</v>
          </cell>
          <cell r="M121">
            <v>307.79001372498601</v>
          </cell>
          <cell r="N121">
            <v>339.40673853289599</v>
          </cell>
          <cell r="O121">
            <v>329.24576392233598</v>
          </cell>
          <cell r="P121">
            <v>354.07510578331897</v>
          </cell>
          <cell r="Q121">
            <v>419.34792257945799</v>
          </cell>
          <cell r="R121">
            <v>418.10591240086598</v>
          </cell>
          <cell r="S121">
            <v>387.01265121216198</v>
          </cell>
          <cell r="T121">
            <v>403.20176034840898</v>
          </cell>
          <cell r="U121">
            <v>411.99657637218297</v>
          </cell>
          <cell r="V121">
            <v>386.2040958</v>
          </cell>
          <cell r="W121">
            <v>400.99833065666701</v>
          </cell>
          <cell r="X121">
            <v>439.35701820166702</v>
          </cell>
          <cell r="Y121">
            <v>539.34252198750005</v>
          </cell>
          <cell r="Z121">
            <v>609.03751925833296</v>
          </cell>
          <cell r="AA121">
            <v>629.91103272999999</v>
          </cell>
          <cell r="AB121">
            <v>663.11923038194004</v>
          </cell>
        </row>
        <row r="122">
          <cell r="A122" t="str">
            <v>New Zealand</v>
          </cell>
          <cell r="B122">
            <v>22.3831842201927</v>
          </cell>
          <cell r="C122">
            <v>23.2966141815543</v>
          </cell>
          <cell r="D122">
            <v>23.063630273491199</v>
          </cell>
          <cell r="E122">
            <v>22.316683741633</v>
          </cell>
          <cell r="F122">
            <v>22.210547609002099</v>
          </cell>
          <cell r="G122">
            <v>22.429495200000002</v>
          </cell>
          <cell r="H122">
            <v>27.252363734497099</v>
          </cell>
          <cell r="I122">
            <v>36.031731624999999</v>
          </cell>
          <cell r="J122">
            <v>44.196410133333302</v>
          </cell>
          <cell r="K122">
            <v>42.679654499999998</v>
          </cell>
          <cell r="L122">
            <v>44.024465550000002</v>
          </cell>
          <cell r="M122">
            <v>42.253625700000001</v>
          </cell>
          <cell r="N122">
            <v>40.158116249999999</v>
          </cell>
          <cell r="O122">
            <v>43.454541075000002</v>
          </cell>
          <cell r="P122">
            <v>51.184329341093303</v>
          </cell>
          <cell r="Q122">
            <v>60.316469637449998</v>
          </cell>
          <cell r="R122">
            <v>66.945558618087503</v>
          </cell>
          <cell r="S122">
            <v>66.815248507327496</v>
          </cell>
          <cell r="T122">
            <v>54.994062708333303</v>
          </cell>
          <cell r="U122">
            <v>56.993322869769997</v>
          </cell>
          <cell r="V122">
            <v>52.413927915800002</v>
          </cell>
          <cell r="W122">
            <v>51.416089551923797</v>
          </cell>
          <cell r="X122">
            <v>59.901452543361003</v>
          </cell>
          <cell r="Y122">
            <v>79.343478444465205</v>
          </cell>
          <cell r="Z122">
            <v>97.646409466666697</v>
          </cell>
          <cell r="AA122">
            <v>108.416947741667</v>
          </cell>
          <cell r="AB122">
            <v>103.379934026342</v>
          </cell>
        </row>
        <row r="123">
          <cell r="A123" t="str">
            <v>Nicaragua</v>
          </cell>
          <cell r="B123">
            <v>1.4101925100266799</v>
          </cell>
          <cell r="C123">
            <v>1.65997131501799</v>
          </cell>
          <cell r="D123">
            <v>1.9221578694936401</v>
          </cell>
          <cell r="E123">
            <v>2.23200835619497</v>
          </cell>
          <cell r="F123">
            <v>3.05307838546935</v>
          </cell>
          <cell r="G123">
            <v>2.9669398043938902</v>
          </cell>
          <cell r="H123">
            <v>4.4648804076986996</v>
          </cell>
          <cell r="I123">
            <v>2.62421712378036</v>
          </cell>
          <cell r="J123">
            <v>1.15423269582473</v>
          </cell>
          <cell r="K123">
            <v>1.60265013391761</v>
          </cell>
          <cell r="L123">
            <v>0.39967628799999999</v>
          </cell>
          <cell r="M123">
            <v>2.8314303901651701</v>
          </cell>
          <cell r="N123">
            <v>2.9975721599999998</v>
          </cell>
          <cell r="O123">
            <v>2.8684901139891701</v>
          </cell>
          <cell r="P123">
            <v>2.9387961528631101</v>
          </cell>
          <cell r="Q123">
            <v>3.1848285772810399</v>
          </cell>
          <cell r="R123">
            <v>3.3166657744797101</v>
          </cell>
          <cell r="S123">
            <v>3.3841830695655499</v>
          </cell>
          <cell r="T123">
            <v>3.56925537413125</v>
          </cell>
          <cell r="U123">
            <v>3.7398588662183601</v>
          </cell>
          <cell r="V123">
            <v>3.93866360761039</v>
          </cell>
          <cell r="W123">
            <v>4.1022928982043698</v>
          </cell>
          <cell r="X123">
            <v>4.0247143231770002</v>
          </cell>
          <cell r="Y123">
            <v>4.0998217899406004</v>
          </cell>
          <cell r="Z123">
            <v>4.4964174694474801</v>
          </cell>
          <cell r="AA123">
            <v>4.9100661673043202</v>
          </cell>
          <cell r="AB123">
            <v>5.3688644588977699</v>
          </cell>
        </row>
        <row r="124">
          <cell r="A124" t="str">
            <v>Niger</v>
          </cell>
          <cell r="B124">
            <v>2.5085195001893199</v>
          </cell>
          <cell r="C124">
            <v>2.17090494240606</v>
          </cell>
          <cell r="D124">
            <v>2.0175892395240602</v>
          </cell>
          <cell r="E124">
            <v>1.80312811630714</v>
          </cell>
          <cell r="F124">
            <v>1.46100329549616</v>
          </cell>
          <cell r="G124">
            <v>1.44036860615234</v>
          </cell>
          <cell r="H124">
            <v>1.9038406006352899</v>
          </cell>
          <cell r="I124">
            <v>2.2329806348572601</v>
          </cell>
          <cell r="J124">
            <v>2.2803424542555</v>
          </cell>
          <cell r="K124">
            <v>2.1795554998275901</v>
          </cell>
          <cell r="L124">
            <v>2.4800670315139901</v>
          </cell>
          <cell r="M124">
            <v>2.3279619912445502</v>
          </cell>
          <cell r="N124">
            <v>2.3450019194955098</v>
          </cell>
          <cell r="O124">
            <v>2.2206526345528999</v>
          </cell>
          <cell r="P124">
            <v>1.5632204610950999</v>
          </cell>
          <cell r="Q124">
            <v>1.88098577439391</v>
          </cell>
          <cell r="R124">
            <v>1.98777161857143</v>
          </cell>
          <cell r="S124">
            <v>1.84550219421706</v>
          </cell>
          <cell r="T124">
            <v>2.0765673587642199</v>
          </cell>
          <cell r="U124">
            <v>2.0208937909178299</v>
          </cell>
          <cell r="V124">
            <v>1.80303243018698</v>
          </cell>
          <cell r="W124">
            <v>1.9470887856572401</v>
          </cell>
          <cell r="X124">
            <v>2.1773018946184401</v>
          </cell>
          <cell r="Y124">
            <v>2.7363356800916101</v>
          </cell>
          <cell r="Z124">
            <v>2.94805668100306</v>
          </cell>
          <cell r="AA124">
            <v>3.4029097699064801</v>
          </cell>
          <cell r="AB124">
            <v>3.5500784362901698</v>
          </cell>
        </row>
        <row r="125">
          <cell r="A125" t="str">
            <v>Nigeria</v>
          </cell>
          <cell r="B125">
            <v>64.701615981677094</v>
          </cell>
          <cell r="C125">
            <v>61.128643700313198</v>
          </cell>
          <cell r="D125">
            <v>51.974067745502097</v>
          </cell>
          <cell r="E125">
            <v>35.990426402972901</v>
          </cell>
          <cell r="F125">
            <v>34.799818899225798</v>
          </cell>
          <cell r="G125">
            <v>34.820233001575701</v>
          </cell>
          <cell r="H125">
            <v>22.9597732885657</v>
          </cell>
          <cell r="I125">
            <v>22.501226620389101</v>
          </cell>
          <cell r="J125">
            <v>25.379049609777201</v>
          </cell>
          <cell r="K125">
            <v>25.709168417841301</v>
          </cell>
          <cell r="L125">
            <v>32.019259288215203</v>
          </cell>
          <cell r="M125">
            <v>29.714864194530701</v>
          </cell>
          <cell r="N125">
            <v>28.0614739423618</v>
          </cell>
          <cell r="O125">
            <v>21.0099425863764</v>
          </cell>
          <cell r="P125">
            <v>23.388909854918499</v>
          </cell>
          <cell r="Q125">
            <v>35.4753977837224</v>
          </cell>
          <cell r="R125">
            <v>46.470653414058297</v>
          </cell>
          <cell r="S125">
            <v>35.3862294195673</v>
          </cell>
          <cell r="T125">
            <v>32.9777379633287</v>
          </cell>
          <cell r="U125">
            <v>37.330900339985199</v>
          </cell>
          <cell r="V125">
            <v>45.737487248689597</v>
          </cell>
          <cell r="W125">
            <v>47.683306007354403</v>
          </cell>
          <cell r="X125">
            <v>46.090077817652698</v>
          </cell>
          <cell r="Y125">
            <v>57.5638795816227</v>
          </cell>
          <cell r="Z125">
            <v>71.533336086132906</v>
          </cell>
          <cell r="AA125">
            <v>98.563619766166994</v>
          </cell>
          <cell r="AB125">
            <v>115.35025712413299</v>
          </cell>
        </row>
        <row r="126">
          <cell r="A126" t="str">
            <v>Norway</v>
          </cell>
          <cell r="B126">
            <v>63.741404271386202</v>
          </cell>
          <cell r="C126">
            <v>63.028245998994898</v>
          </cell>
          <cell r="D126">
            <v>62.206808063189598</v>
          </cell>
          <cell r="E126">
            <v>60.820400910761798</v>
          </cell>
          <cell r="F126">
            <v>61.322776227613197</v>
          </cell>
          <cell r="G126">
            <v>64.575131584556004</v>
          </cell>
          <cell r="H126">
            <v>77.234254645966303</v>
          </cell>
          <cell r="I126">
            <v>92.544053742904893</v>
          </cell>
          <cell r="J126">
            <v>100.191306465694</v>
          </cell>
          <cell r="K126">
            <v>100.828654095323</v>
          </cell>
          <cell r="L126">
            <v>117.864830106789</v>
          </cell>
          <cell r="M126">
            <v>120.067892368549</v>
          </cell>
          <cell r="N126">
            <v>128.590981629618</v>
          </cell>
          <cell r="O126">
            <v>118.284299527988</v>
          </cell>
          <cell r="P126">
            <v>124.736544873486</v>
          </cell>
          <cell r="Q126">
            <v>149.00714269266399</v>
          </cell>
          <cell r="R126">
            <v>160.17300148272</v>
          </cell>
          <cell r="S126">
            <v>158.54995408569999</v>
          </cell>
          <cell r="T126">
            <v>151.155726920154</v>
          </cell>
          <cell r="U126">
            <v>159.09255060873599</v>
          </cell>
          <cell r="V126">
            <v>168.671183662418</v>
          </cell>
          <cell r="W126">
            <v>170.981980366345</v>
          </cell>
          <cell r="X126">
            <v>193.174722898678</v>
          </cell>
          <cell r="Y126">
            <v>225.30657760715599</v>
          </cell>
          <cell r="Z126">
            <v>258.98611057058298</v>
          </cell>
          <cell r="AA126">
            <v>301.73542372747698</v>
          </cell>
          <cell r="AB126">
            <v>335.28064928263001</v>
          </cell>
        </row>
        <row r="127">
          <cell r="A127" t="str">
            <v>Oman</v>
          </cell>
          <cell r="B127">
            <v>6.3418766663502897</v>
          </cell>
          <cell r="C127">
            <v>7.7194143075316797</v>
          </cell>
          <cell r="D127">
            <v>8.1004284839124399</v>
          </cell>
          <cell r="E127">
            <v>8.4907364297609007</v>
          </cell>
          <cell r="F127">
            <v>9.3575570241199504</v>
          </cell>
          <cell r="G127">
            <v>10.3951941469413</v>
          </cell>
          <cell r="H127">
            <v>8.2292264987412693</v>
          </cell>
          <cell r="I127">
            <v>8.6283485561570092</v>
          </cell>
          <cell r="J127">
            <v>8.3862157486466806</v>
          </cell>
          <cell r="K127">
            <v>9.3721724125983901</v>
          </cell>
          <cell r="L127">
            <v>11.68565448</v>
          </cell>
          <cell r="M127">
            <v>11.34156864</v>
          </cell>
          <cell r="N127">
            <v>12.45237032</v>
          </cell>
          <cell r="O127">
            <v>12.493723040000001</v>
          </cell>
          <cell r="P127">
            <v>12.91869376</v>
          </cell>
          <cell r="Q127">
            <v>13.802705680000001</v>
          </cell>
          <cell r="R127">
            <v>15.277359280000001</v>
          </cell>
          <cell r="S127">
            <v>15.8375716</v>
          </cell>
          <cell r="T127">
            <v>14.084892480000001</v>
          </cell>
          <cell r="U127">
            <v>15.71065256</v>
          </cell>
          <cell r="V127">
            <v>19.867957237199999</v>
          </cell>
          <cell r="W127">
            <v>19.949347358751101</v>
          </cell>
          <cell r="X127">
            <v>20.325304016</v>
          </cell>
          <cell r="Y127">
            <v>21.7843008</v>
          </cell>
          <cell r="Z127">
            <v>24.748952719999998</v>
          </cell>
          <cell r="AA127">
            <v>30.835344880000001</v>
          </cell>
          <cell r="AB127">
            <v>35.991507514853403</v>
          </cell>
        </row>
        <row r="128">
          <cell r="A128" t="str">
            <v>Pakistan</v>
          </cell>
          <cell r="B128">
            <v>28.632287834065799</v>
          </cell>
          <cell r="C128">
            <v>30.837934574155799</v>
          </cell>
          <cell r="D128">
            <v>31.302523396400801</v>
          </cell>
          <cell r="E128">
            <v>32.338756197854202</v>
          </cell>
          <cell r="F128">
            <v>33.762328863371302</v>
          </cell>
          <cell r="G128">
            <v>34.940822941919798</v>
          </cell>
          <cell r="H128">
            <v>36.432205804599597</v>
          </cell>
          <cell r="I128">
            <v>38.982861679725197</v>
          </cell>
          <cell r="J128">
            <v>42.241272046233497</v>
          </cell>
          <cell r="K128">
            <v>43.8688187742585</v>
          </cell>
          <cell r="L128">
            <v>48.043542164570503</v>
          </cell>
          <cell r="M128">
            <v>55.007470337323397</v>
          </cell>
          <cell r="N128">
            <v>59.407169877121703</v>
          </cell>
          <cell r="O128">
            <v>62.879986019241898</v>
          </cell>
          <cell r="P128">
            <v>63.388662155753103</v>
          </cell>
          <cell r="Q128">
            <v>74.065990890276893</v>
          </cell>
          <cell r="R128">
            <v>77.344574118662905</v>
          </cell>
          <cell r="S128">
            <v>76.261325938759597</v>
          </cell>
          <cell r="T128">
            <v>75.966478448419906</v>
          </cell>
          <cell r="U128">
            <v>71.248024921370401</v>
          </cell>
          <cell r="V128">
            <v>74.080317028511701</v>
          </cell>
          <cell r="W128">
            <v>71.457212003960905</v>
          </cell>
          <cell r="X128">
            <v>71.853664562808206</v>
          </cell>
          <cell r="Y128">
            <v>82.591550022240995</v>
          </cell>
          <cell r="Z128">
            <v>98.093856375428601</v>
          </cell>
          <cell r="AA128">
            <v>110.970142535468</v>
          </cell>
          <cell r="AB128">
            <v>128.995850297185</v>
          </cell>
        </row>
        <row r="129">
          <cell r="A129" t="str">
            <v>Panama</v>
          </cell>
          <cell r="B129">
            <v>3.8103000488281298</v>
          </cell>
          <cell r="C129">
            <v>4.3127001953124999</v>
          </cell>
          <cell r="D129">
            <v>4.7647001953124999</v>
          </cell>
          <cell r="E129">
            <v>4.8918999023437504</v>
          </cell>
          <cell r="F129">
            <v>5.1062998046874997</v>
          </cell>
          <cell r="G129">
            <v>5.4020000000000001</v>
          </cell>
          <cell r="H129">
            <v>5.6137001953125001</v>
          </cell>
          <cell r="I129">
            <v>5.6382998046874997</v>
          </cell>
          <cell r="J129">
            <v>4.8745000000000003</v>
          </cell>
          <cell r="K129">
            <v>4.8875000000000002</v>
          </cell>
          <cell r="L129">
            <v>5.3132001953124997</v>
          </cell>
          <cell r="M129">
            <v>5.8422998046875003</v>
          </cell>
          <cell r="N129">
            <v>6.6413999023437498</v>
          </cell>
          <cell r="O129">
            <v>7.2527001953125003</v>
          </cell>
          <cell r="P129">
            <v>7.73389990234375</v>
          </cell>
          <cell r="Q129">
            <v>7.9061000976562497</v>
          </cell>
          <cell r="R129">
            <v>9.3221000000000007</v>
          </cell>
          <cell r="S129">
            <v>10.084</v>
          </cell>
          <cell r="T129">
            <v>10.932499999999999</v>
          </cell>
          <cell r="U129">
            <v>11.456300000000001</v>
          </cell>
          <cell r="V129">
            <v>11.6205</v>
          </cell>
          <cell r="W129">
            <v>11.807499999999999</v>
          </cell>
          <cell r="X129">
            <v>12.272399999999999</v>
          </cell>
          <cell r="Y129">
            <v>12.933199999999999</v>
          </cell>
          <cell r="Z129">
            <v>14.1793</v>
          </cell>
          <cell r="AA129">
            <v>15.4833</v>
          </cell>
          <cell r="AB129">
            <v>17.112738478860901</v>
          </cell>
        </row>
        <row r="130">
          <cell r="A130" t="str">
            <v>Papua New Guinea</v>
          </cell>
          <cell r="B130">
            <v>2.7673031026252999</v>
          </cell>
          <cell r="C130">
            <v>2.71564544913742</v>
          </cell>
          <cell r="D130">
            <v>2.5760000000000001</v>
          </cell>
          <cell r="E130">
            <v>2.5721136554370001</v>
          </cell>
          <cell r="F130">
            <v>2.3756430328785498</v>
          </cell>
          <cell r="G130">
            <v>2.2002999999999999</v>
          </cell>
          <cell r="H130">
            <v>2.39363673805601</v>
          </cell>
          <cell r="I130">
            <v>2.6306574165840799</v>
          </cell>
          <cell r="J130">
            <v>3.6574362524518298</v>
          </cell>
          <cell r="K130">
            <v>3.5588922645477901</v>
          </cell>
          <cell r="L130">
            <v>3.2195938873770098</v>
          </cell>
          <cell r="M130">
            <v>3.7872899159663902</v>
          </cell>
          <cell r="N130">
            <v>4.3779805100559797</v>
          </cell>
          <cell r="O130">
            <v>4.9745502861815201</v>
          </cell>
          <cell r="P130">
            <v>5.5027860696517399</v>
          </cell>
          <cell r="Q130">
            <v>4.8536394264671303</v>
          </cell>
          <cell r="R130">
            <v>5.1525745051945098</v>
          </cell>
          <cell r="S130">
            <v>4.9369595536959601</v>
          </cell>
          <cell r="T130">
            <v>3.7892590074779098</v>
          </cell>
          <cell r="U130">
            <v>3.4624465623406699</v>
          </cell>
          <cell r="V130">
            <v>3.52797506885056</v>
          </cell>
          <cell r="W130">
            <v>3.0824858422035799</v>
          </cell>
          <cell r="X130">
            <v>2.90219367047633</v>
          </cell>
          <cell r="Y130">
            <v>3.50268959558516</v>
          </cell>
          <cell r="Z130">
            <v>3.5143746007055401</v>
          </cell>
          <cell r="AA130">
            <v>4.0109824020082101</v>
          </cell>
          <cell r="AB130">
            <v>4.3380140169308499</v>
          </cell>
        </row>
        <row r="131">
          <cell r="A131" t="str">
            <v>Paraguay</v>
          </cell>
          <cell r="B131">
            <v>4.0948104881574503</v>
          </cell>
          <cell r="C131">
            <v>5.2195168101229896</v>
          </cell>
          <cell r="D131">
            <v>5.4696285740352897</v>
          </cell>
          <cell r="E131">
            <v>6.0687710411369498</v>
          </cell>
          <cell r="F131">
            <v>4.9312541858870702</v>
          </cell>
          <cell r="G131">
            <v>4.2144558628634003</v>
          </cell>
          <cell r="H131">
            <v>5.0324016041720903</v>
          </cell>
          <cell r="I131">
            <v>4.2161858761208899</v>
          </cell>
          <cell r="J131">
            <v>5.5840198541450698</v>
          </cell>
          <cell r="K131">
            <v>4.0458415216301997</v>
          </cell>
          <cell r="L131">
            <v>5.2645877726041199</v>
          </cell>
          <cell r="M131">
            <v>5.8395380920542399</v>
          </cell>
          <cell r="N131">
            <v>6.0388406578268299</v>
          </cell>
          <cell r="O131">
            <v>6.28517957944059</v>
          </cell>
          <cell r="P131">
            <v>6.9406889242965102</v>
          </cell>
          <cell r="Q131">
            <v>8.0658105934793696</v>
          </cell>
          <cell r="R131">
            <v>8.7535855994749099</v>
          </cell>
          <cell r="S131">
            <v>8.8720956503971706</v>
          </cell>
          <cell r="T131">
            <v>7.91513355270079</v>
          </cell>
          <cell r="U131">
            <v>7.3006945653190698</v>
          </cell>
          <cell r="V131">
            <v>7.0951485846385696</v>
          </cell>
          <cell r="W131">
            <v>6.4457641699118797</v>
          </cell>
          <cell r="X131">
            <v>5.0914980443231501</v>
          </cell>
          <cell r="Y131">
            <v>5.5517994373002697</v>
          </cell>
          <cell r="Z131">
            <v>6.9497343104476297</v>
          </cell>
          <cell r="AA131">
            <v>7.4732999886692904</v>
          </cell>
          <cell r="AB131">
            <v>8.7727073425747903</v>
          </cell>
        </row>
        <row r="132">
          <cell r="A132" t="str">
            <v>Peru</v>
          </cell>
          <cell r="B132">
            <v>20.652923199185501</v>
          </cell>
          <cell r="C132">
            <v>24.957382608074202</v>
          </cell>
          <cell r="D132">
            <v>24.814716544137799</v>
          </cell>
          <cell r="E132">
            <v>19.295081799363501</v>
          </cell>
          <cell r="F132">
            <v>19.888084926878001</v>
          </cell>
          <cell r="G132">
            <v>17.209102181936899</v>
          </cell>
          <cell r="H132">
            <v>25.819143762237999</v>
          </cell>
          <cell r="I132">
            <v>42.636584113948302</v>
          </cell>
          <cell r="J132">
            <v>33.733605545923702</v>
          </cell>
          <cell r="K132">
            <v>41.632441798971598</v>
          </cell>
          <cell r="L132">
            <v>28.9750816648403</v>
          </cell>
          <cell r="M132">
            <v>34.544983818770199</v>
          </cell>
          <cell r="N132">
            <v>35.8906187624751</v>
          </cell>
          <cell r="O132">
            <v>34.805025125628099</v>
          </cell>
          <cell r="P132">
            <v>44.858885096700803</v>
          </cell>
          <cell r="Q132">
            <v>53.606901366826797</v>
          </cell>
          <cell r="R132">
            <v>55.837718940936902</v>
          </cell>
          <cell r="S132">
            <v>59.092591434823497</v>
          </cell>
          <cell r="T132">
            <v>56.751535836177503</v>
          </cell>
          <cell r="U132">
            <v>51.553300492610902</v>
          </cell>
          <cell r="V132">
            <v>53.322797803771799</v>
          </cell>
          <cell r="W132">
            <v>53.933070454653397</v>
          </cell>
          <cell r="X132">
            <v>57.040168672415398</v>
          </cell>
          <cell r="Y132">
            <v>61.489773083279402</v>
          </cell>
          <cell r="Z132">
            <v>69.662717888351807</v>
          </cell>
          <cell r="AA132">
            <v>79.393789355218004</v>
          </cell>
          <cell r="AB132">
            <v>93.267836372040506</v>
          </cell>
        </row>
        <row r="133">
          <cell r="A133" t="str">
            <v>Philippines</v>
          </cell>
          <cell r="B133">
            <v>32.450397797394601</v>
          </cell>
          <cell r="C133">
            <v>35.646643186325903</v>
          </cell>
          <cell r="D133">
            <v>37.140160181533098</v>
          </cell>
          <cell r="E133">
            <v>33.212130449289603</v>
          </cell>
          <cell r="F133">
            <v>31.408479700356299</v>
          </cell>
          <cell r="G133">
            <v>30.7342662260038</v>
          </cell>
          <cell r="H133">
            <v>29.868362280208501</v>
          </cell>
          <cell r="I133">
            <v>33.195970171150201</v>
          </cell>
          <cell r="J133">
            <v>37.885488952487201</v>
          </cell>
          <cell r="K133">
            <v>42.647186045591702</v>
          </cell>
          <cell r="L133">
            <v>44.163995206306801</v>
          </cell>
          <cell r="M133">
            <v>45.321216184367103</v>
          </cell>
          <cell r="N133">
            <v>52.981536176930199</v>
          </cell>
          <cell r="O133">
            <v>54.368284426876301</v>
          </cell>
          <cell r="P133">
            <v>64.0844601244644</v>
          </cell>
          <cell r="Q133">
            <v>75.525140810747601</v>
          </cell>
          <cell r="R133">
            <v>84.371353323564705</v>
          </cell>
          <cell r="S133">
            <v>83.735984722460302</v>
          </cell>
          <cell r="T133">
            <v>66.596375287992302</v>
          </cell>
          <cell r="U133">
            <v>76.157135492992794</v>
          </cell>
          <cell r="V133">
            <v>75.912111286481206</v>
          </cell>
          <cell r="W133">
            <v>71.215635978910697</v>
          </cell>
          <cell r="X133">
            <v>76.813915317222893</v>
          </cell>
          <cell r="Y133">
            <v>79.633515773937702</v>
          </cell>
          <cell r="Z133">
            <v>86.7031089446659</v>
          </cell>
          <cell r="AA133">
            <v>98.371437488304096</v>
          </cell>
          <cell r="AB133">
            <v>116.93142487794201</v>
          </cell>
        </row>
        <row r="134">
          <cell r="A134" t="str">
            <v>Poland</v>
          </cell>
          <cell r="B134">
            <v>56.619031126710802</v>
          </cell>
          <cell r="C134">
            <v>53.6467450742987</v>
          </cell>
          <cell r="D134">
            <v>65.186675978413803</v>
          </cell>
          <cell r="E134">
            <v>75.406143415442102</v>
          </cell>
          <cell r="F134">
            <v>75.507124765757595</v>
          </cell>
          <cell r="G134">
            <v>70.775149597333893</v>
          </cell>
          <cell r="H134">
            <v>73.676593389791606</v>
          </cell>
          <cell r="I134">
            <v>63.714433709016802</v>
          </cell>
          <cell r="J134">
            <v>68.612173738032695</v>
          </cell>
          <cell r="K134">
            <v>66.895203739531198</v>
          </cell>
          <cell r="L134">
            <v>62.084055522613703</v>
          </cell>
          <cell r="M134">
            <v>80.451494283198002</v>
          </cell>
          <cell r="N134">
            <v>88.712882620540199</v>
          </cell>
          <cell r="O134">
            <v>90.365963598812996</v>
          </cell>
          <cell r="P134">
            <v>103.682715963959</v>
          </cell>
          <cell r="Q134">
            <v>139.09499257548299</v>
          </cell>
          <cell r="R134">
            <v>156.66078249582799</v>
          </cell>
          <cell r="S134">
            <v>157.081565471836</v>
          </cell>
          <cell r="T134">
            <v>171.99584967226701</v>
          </cell>
          <cell r="U134">
            <v>167.94160050409599</v>
          </cell>
          <cell r="V134">
            <v>171.319206699798</v>
          </cell>
          <cell r="W134">
            <v>190.33325191137999</v>
          </cell>
          <cell r="X134">
            <v>198.029047677411</v>
          </cell>
          <cell r="Y134">
            <v>216.54454987271501</v>
          </cell>
          <cell r="Z134">
            <v>252.66776135741699</v>
          </cell>
          <cell r="AA134">
            <v>303.16112278966199</v>
          </cell>
          <cell r="AB134">
            <v>338.689226207741</v>
          </cell>
        </row>
        <row r="135">
          <cell r="A135" t="str">
            <v>Portugal</v>
          </cell>
          <cell r="B135">
            <v>31.182448995806102</v>
          </cell>
          <cell r="C135">
            <v>31.0574017432135</v>
          </cell>
          <cell r="D135">
            <v>29.337343759990201</v>
          </cell>
          <cell r="E135">
            <v>27.031762108226001</v>
          </cell>
          <cell r="F135">
            <v>24.816989169458001</v>
          </cell>
          <cell r="G135">
            <v>26.040699214740801</v>
          </cell>
          <cell r="H135">
            <v>36.214597441185902</v>
          </cell>
          <cell r="I135">
            <v>45.3157422393422</v>
          </cell>
          <cell r="J135">
            <v>53.012353798024101</v>
          </cell>
          <cell r="K135">
            <v>57.192325509248398</v>
          </cell>
          <cell r="L135">
            <v>75.967643886939001</v>
          </cell>
          <cell r="M135">
            <v>85.975529329857494</v>
          </cell>
          <cell r="N135">
            <v>103.394305734393</v>
          </cell>
          <cell r="O135">
            <v>90.981852595443797</v>
          </cell>
          <cell r="P135">
            <v>95.335351904494999</v>
          </cell>
          <cell r="Q135">
            <v>113.017501155877</v>
          </cell>
          <cell r="R135">
            <v>117.658164006004</v>
          </cell>
          <cell r="S135">
            <v>112.133986208808</v>
          </cell>
          <cell r="T135">
            <v>118.602858597666</v>
          </cell>
          <cell r="U135">
            <v>121.822512180945</v>
          </cell>
          <cell r="V135">
            <v>112.980036781167</v>
          </cell>
          <cell r="W135">
            <v>115.811620236</v>
          </cell>
          <cell r="X135">
            <v>127.906087650667</v>
          </cell>
          <cell r="Y135">
            <v>156.711884274</v>
          </cell>
          <cell r="Z135">
            <v>179.37696266333299</v>
          </cell>
          <cell r="AA135">
            <v>185.644154157</v>
          </cell>
          <cell r="AB135">
            <v>194.988763877439</v>
          </cell>
        </row>
        <row r="136">
          <cell r="A136" t="str">
            <v>Qatar</v>
          </cell>
          <cell r="B136">
            <v>7.8291663488375196</v>
          </cell>
          <cell r="C136">
            <v>8.6612641713323004</v>
          </cell>
          <cell r="D136">
            <v>7.5967036927240201</v>
          </cell>
          <cell r="E136">
            <v>6.4675826045082196</v>
          </cell>
          <cell r="F136">
            <v>6.7043956658644701</v>
          </cell>
          <cell r="G136">
            <v>6.2717036566992403</v>
          </cell>
          <cell r="H136">
            <v>4.9500000851495001</v>
          </cell>
          <cell r="I136">
            <v>5.2162088483950004</v>
          </cell>
          <cell r="J136">
            <v>5.0038465302170003</v>
          </cell>
          <cell r="K136">
            <v>5.2879120596968701</v>
          </cell>
          <cell r="L136">
            <v>7.36043956043956</v>
          </cell>
          <cell r="M136">
            <v>6.8835164835164804</v>
          </cell>
          <cell r="N136">
            <v>7.6461538461538501</v>
          </cell>
          <cell r="O136">
            <v>7.1565934065934096</v>
          </cell>
          <cell r="P136">
            <v>7.3744505494505503</v>
          </cell>
          <cell r="Q136">
            <v>8.1379120879120901</v>
          </cell>
          <cell r="R136">
            <v>9.0593406593406591</v>
          </cell>
          <cell r="S136">
            <v>11.2978021978022</v>
          </cell>
          <cell r="T136">
            <v>10.2554945054945</v>
          </cell>
          <cell r="U136">
            <v>12.393131868131899</v>
          </cell>
          <cell r="V136">
            <v>17.759890109890101</v>
          </cell>
          <cell r="W136">
            <v>17.538186813186801</v>
          </cell>
          <cell r="X136">
            <v>19.3634615384615</v>
          </cell>
          <cell r="Y136">
            <v>23.5337912087912</v>
          </cell>
          <cell r="Z136">
            <v>31.734065934065899</v>
          </cell>
          <cell r="AA136">
            <v>42.462912087912102</v>
          </cell>
          <cell r="AB136">
            <v>52.722252747252703</v>
          </cell>
        </row>
        <row r="137">
          <cell r="A137" t="str">
            <v>Romania</v>
          </cell>
          <cell r="B137">
            <v>45.591111283254598</v>
          </cell>
          <cell r="C137">
            <v>54.764042873445298</v>
          </cell>
          <cell r="D137">
            <v>54.818806916318799</v>
          </cell>
          <cell r="E137">
            <v>47.914799654945703</v>
          </cell>
          <cell r="F137">
            <v>38.718093855021898</v>
          </cell>
          <cell r="G137">
            <v>47.685673589009198</v>
          </cell>
          <cell r="H137">
            <v>51.914713606016399</v>
          </cell>
          <cell r="I137">
            <v>58.061413752833701</v>
          </cell>
          <cell r="J137">
            <v>60.026966606935297</v>
          </cell>
          <cell r="K137">
            <v>53.613613390000097</v>
          </cell>
          <cell r="L137">
            <v>38.247882300490403</v>
          </cell>
          <cell r="M137">
            <v>29.6249663948383</v>
          </cell>
          <cell r="N137">
            <v>19.5783122749251</v>
          </cell>
          <cell r="O137">
            <v>26.357142034949799</v>
          </cell>
          <cell r="P137">
            <v>30.072835991633902</v>
          </cell>
          <cell r="Q137">
            <v>35.477509201190301</v>
          </cell>
          <cell r="R137">
            <v>35.314735918987502</v>
          </cell>
          <cell r="S137">
            <v>35.153710043328502</v>
          </cell>
          <cell r="T137">
            <v>42.091994196651903</v>
          </cell>
          <cell r="U137">
            <v>35.729441811284502</v>
          </cell>
          <cell r="V137">
            <v>37.060252860350403</v>
          </cell>
          <cell r="W137">
            <v>40.1876663760466</v>
          </cell>
          <cell r="X137">
            <v>45.824818216816801</v>
          </cell>
          <cell r="Y137">
            <v>59.5063296217619</v>
          </cell>
          <cell r="Z137">
            <v>75.486660517970606</v>
          </cell>
          <cell r="AA137">
            <v>98.565709911926305</v>
          </cell>
          <cell r="AB137">
            <v>121.900832107947</v>
          </cell>
        </row>
        <row r="138">
          <cell r="A138" t="str">
            <v>Russian Federation</v>
          </cell>
          <cell r="B138" t="str">
            <v>..</v>
          </cell>
          <cell r="C138" t="str">
            <v>..</v>
          </cell>
          <cell r="D138" t="str">
            <v>..</v>
          </cell>
          <cell r="E138" t="str">
            <v>..</v>
          </cell>
          <cell r="F138" t="str">
            <v>..</v>
          </cell>
          <cell r="G138" t="str">
            <v>..</v>
          </cell>
          <cell r="H138" t="str">
            <v>..</v>
          </cell>
          <cell r="I138" t="str">
            <v>..</v>
          </cell>
          <cell r="J138" t="str">
            <v>..</v>
          </cell>
          <cell r="K138" t="str">
            <v>..</v>
          </cell>
          <cell r="L138" t="str">
            <v>..</v>
          </cell>
          <cell r="M138" t="str">
            <v>..</v>
          </cell>
          <cell r="N138">
            <v>85.571812743464704</v>
          </cell>
          <cell r="O138">
            <v>183.825825110778</v>
          </cell>
          <cell r="P138">
            <v>276.90134084271301</v>
          </cell>
          <cell r="Q138">
            <v>313.450968813457</v>
          </cell>
          <cell r="R138">
            <v>391.77484183578599</v>
          </cell>
          <cell r="S138">
            <v>404.94640846863501</v>
          </cell>
          <cell r="T138">
            <v>271.03778768869302</v>
          </cell>
          <cell r="U138">
            <v>195.90668882242699</v>
          </cell>
          <cell r="V138">
            <v>259.70161486548301</v>
          </cell>
          <cell r="W138">
            <v>306.58317071888501</v>
          </cell>
          <cell r="X138">
            <v>345.48592208417602</v>
          </cell>
          <cell r="Y138">
            <v>431.42888394838201</v>
          </cell>
          <cell r="Z138">
            <v>591.86088906154805</v>
          </cell>
          <cell r="AA138">
            <v>763.87758556167398</v>
          </cell>
          <cell r="AB138">
            <v>979.04842653096898</v>
          </cell>
        </row>
        <row r="139">
          <cell r="A139" t="str">
            <v>Rwanda</v>
          </cell>
          <cell r="B139">
            <v>1.31010369754502</v>
          </cell>
          <cell r="C139">
            <v>1.4872103085094499</v>
          </cell>
          <cell r="D139">
            <v>1.5865191401851599</v>
          </cell>
          <cell r="E139">
            <v>1.6947782292904501</v>
          </cell>
          <cell r="F139">
            <v>1.62373810375561</v>
          </cell>
          <cell r="G139">
            <v>1.92872827582544</v>
          </cell>
          <cell r="H139">
            <v>2.1848490194800001</v>
          </cell>
          <cell r="I139">
            <v>2.42599673231914</v>
          </cell>
          <cell r="J139">
            <v>2.5958307456403098</v>
          </cell>
          <cell r="K139">
            <v>2.7104086946106301</v>
          </cell>
          <cell r="L139">
            <v>2.59180992736077</v>
          </cell>
          <cell r="M139">
            <v>1.9119705929359101</v>
          </cell>
          <cell r="N139">
            <v>2.0289896552106899</v>
          </cell>
          <cell r="O139">
            <v>1.9715250560559801</v>
          </cell>
          <cell r="P139">
            <v>1.1783615230436999</v>
          </cell>
          <cell r="Q139">
            <v>1.29342422756599</v>
          </cell>
          <cell r="R139">
            <v>1.3836406401621399</v>
          </cell>
          <cell r="S139">
            <v>1.8464201136584499</v>
          </cell>
          <cell r="T139">
            <v>1.9805657978448901</v>
          </cell>
          <cell r="U139">
            <v>1.90890305651062</v>
          </cell>
          <cell r="V139">
            <v>1.7936469721400099</v>
          </cell>
          <cell r="W139">
            <v>1.70356846233781</v>
          </cell>
          <cell r="X139">
            <v>1.7320178297173101</v>
          </cell>
          <cell r="Y139">
            <v>1.6837790398985799</v>
          </cell>
          <cell r="Z139">
            <v>1.8347248454146901</v>
          </cell>
          <cell r="AA139">
            <v>2.1534937027456098</v>
          </cell>
          <cell r="AB139">
            <v>2.3969727267685599</v>
          </cell>
        </row>
        <row r="140">
          <cell r="A140" t="str">
            <v>Samoa</v>
          </cell>
          <cell r="B140">
            <v>0.10439508436754601</v>
          </cell>
          <cell r="C140">
            <v>9.8123931930852004E-2</v>
          </cell>
          <cell r="D140">
            <v>0.10063610552694401</v>
          </cell>
          <cell r="E140">
            <v>9.2867212074256897E-2</v>
          </cell>
          <cell r="F140">
            <v>9.1133059004930503E-2</v>
          </cell>
          <cell r="G140">
            <v>8.69917301318852E-2</v>
          </cell>
          <cell r="H140">
            <v>9.2432844390324301E-2</v>
          </cell>
          <cell r="I140">
            <v>0.102054244847316</v>
          </cell>
          <cell r="J140">
            <v>0.113852705407713</v>
          </cell>
          <cell r="K140">
            <v>0.116459365531522</v>
          </cell>
          <cell r="L140">
            <v>0.14994790712214301</v>
          </cell>
          <cell r="M140">
            <v>0.14523422689825499</v>
          </cell>
          <cell r="N140">
            <v>0.158873527546087</v>
          </cell>
          <cell r="O140">
            <v>0.16323648775331701</v>
          </cell>
          <cell r="P140">
            <v>0.12994830617221301</v>
          </cell>
          <cell r="Q140">
            <v>0.19913535945842101</v>
          </cell>
          <cell r="R140">
            <v>0.21240199008855301</v>
          </cell>
          <cell r="S140">
            <v>0.23060348589451701</v>
          </cell>
          <cell r="T140">
            <v>0.224039659337125</v>
          </cell>
          <cell r="U140">
            <v>0.21824084915369299</v>
          </cell>
          <cell r="V140">
            <v>0.21965962883128601</v>
          </cell>
          <cell r="W140">
            <v>0.23189434115282601</v>
          </cell>
          <cell r="X140">
            <v>0.25561162794521203</v>
          </cell>
          <cell r="Y140">
            <v>0.28375777745292602</v>
          </cell>
          <cell r="Z140">
            <v>0.30888200224874701</v>
          </cell>
          <cell r="AA140">
            <v>0.33993790434494098</v>
          </cell>
          <cell r="AB140">
            <v>0.36462734651141498</v>
          </cell>
        </row>
        <row r="141">
          <cell r="A141" t="str">
            <v>Sao Tome and Principe</v>
          </cell>
          <cell r="B141">
            <v>3.9027109389215699E-2</v>
          </cell>
          <cell r="C141">
            <v>4.9654976178174201E-2</v>
          </cell>
          <cell r="D141">
            <v>5.2514980640217201E-2</v>
          </cell>
          <cell r="E141">
            <v>5.2223922766414299E-2</v>
          </cell>
          <cell r="F141">
            <v>4.8353690589006598E-2</v>
          </cell>
          <cell r="G141">
            <v>5.1995557426796901E-2</v>
          </cell>
          <cell r="H141">
            <v>6.4246822536167397E-2</v>
          </cell>
          <cell r="I141">
            <v>5.5867582721358403E-2</v>
          </cell>
          <cell r="J141">
            <v>4.88862376373927E-2</v>
          </cell>
          <cell r="K141">
            <v>4.6019398834555199E-2</v>
          </cell>
          <cell r="L141">
            <v>5.7562919079021502E-2</v>
          </cell>
          <cell r="M141">
            <v>5.6954363355050303E-2</v>
          </cell>
          <cell r="N141">
            <v>4.5459793927555101E-2</v>
          </cell>
          <cell r="O141">
            <v>4.7618381726044497E-2</v>
          </cell>
          <cell r="P141">
            <v>4.9540831717607502E-2</v>
          </cell>
          <cell r="Q141">
            <v>4.54925000201973E-2</v>
          </cell>
          <cell r="R141">
            <v>4.48933272809805E-2</v>
          </cell>
          <cell r="S141">
            <v>4.3931846037770297E-2</v>
          </cell>
          <cell r="T141">
            <v>4.0563761216295E-2</v>
          </cell>
          <cell r="U141">
            <v>4.6932012923163402E-2</v>
          </cell>
          <cell r="V141">
            <v>4.6317964602420401E-2</v>
          </cell>
          <cell r="W141">
            <v>4.7725096573822103E-2</v>
          </cell>
          <cell r="X141">
            <v>5.35608798446566E-2</v>
          </cell>
          <cell r="Y141">
            <v>5.91164162665785E-2</v>
          </cell>
          <cell r="Z141">
            <v>6.4341759444940805E-2</v>
          </cell>
          <cell r="AA141">
            <v>7.1787750573766795E-2</v>
          </cell>
          <cell r="AB141">
            <v>7.9046475476070605E-2</v>
          </cell>
        </row>
        <row r="142">
          <cell r="A142" t="str">
            <v>Saudi Arabia</v>
          </cell>
          <cell r="B142">
            <v>164.29275623685001</v>
          </cell>
          <cell r="C142">
            <v>183.91220809932</v>
          </cell>
          <cell r="D142">
            <v>152.96031514444101</v>
          </cell>
          <cell r="E142">
            <v>128.85962373371899</v>
          </cell>
          <cell r="F142">
            <v>119.292849035187</v>
          </cell>
          <cell r="G142">
            <v>103.894106798743</v>
          </cell>
          <cell r="H142">
            <v>86.954443703369705</v>
          </cell>
          <cell r="I142">
            <v>85.696128170894497</v>
          </cell>
          <cell r="J142">
            <v>88.256074766355098</v>
          </cell>
          <cell r="K142">
            <v>95.344459279038702</v>
          </cell>
          <cell r="L142">
            <v>116.778104138852</v>
          </cell>
          <cell r="M142">
            <v>131.33564753004001</v>
          </cell>
          <cell r="N142">
            <v>136.30387182910499</v>
          </cell>
          <cell r="O142">
            <v>132.15113484646201</v>
          </cell>
          <cell r="P142">
            <v>134.32683578104101</v>
          </cell>
          <cell r="Q142">
            <v>142.45740987983999</v>
          </cell>
          <cell r="R142">
            <v>157.74312416555401</v>
          </cell>
          <cell r="S142">
            <v>164.993858477971</v>
          </cell>
          <cell r="T142">
            <v>145.96742323097499</v>
          </cell>
          <cell r="U142">
            <v>161.17196261682199</v>
          </cell>
          <cell r="V142">
            <v>188.69292389853101</v>
          </cell>
          <cell r="W142">
            <v>183.25687583444599</v>
          </cell>
          <cell r="X142">
            <v>188.80267022696901</v>
          </cell>
          <cell r="Y142">
            <v>214.85922563417901</v>
          </cell>
          <cell r="Z142">
            <v>250.673217623498</v>
          </cell>
          <cell r="AA142">
            <v>309.94472630173601</v>
          </cell>
          <cell r="AB142">
            <v>348.604123028267</v>
          </cell>
        </row>
        <row r="143">
          <cell r="A143" t="str">
            <v>Senegal</v>
          </cell>
          <cell r="B143">
            <v>3.5032754706053399</v>
          </cell>
          <cell r="C143">
            <v>3.1767886396646401</v>
          </cell>
          <cell r="D143">
            <v>3.1097370751955902</v>
          </cell>
          <cell r="E143">
            <v>2.7742428746470602</v>
          </cell>
          <cell r="F143">
            <v>2.7055772415199502</v>
          </cell>
          <cell r="G143">
            <v>2.9622196164939698</v>
          </cell>
          <cell r="H143">
            <v>4.1899317997944001</v>
          </cell>
          <cell r="I143">
            <v>5.0406510896778096</v>
          </cell>
          <cell r="J143">
            <v>4.9851230756325302</v>
          </cell>
          <cell r="K143">
            <v>4.9130389289255501</v>
          </cell>
          <cell r="L143">
            <v>5.7167450575571497</v>
          </cell>
          <cell r="M143">
            <v>5.61717430703857</v>
          </cell>
          <cell r="N143">
            <v>6.0049084558094501</v>
          </cell>
          <cell r="O143">
            <v>5.6788498973865904</v>
          </cell>
          <cell r="P143">
            <v>3.8771984903860099</v>
          </cell>
          <cell r="Q143">
            <v>4.8787213957699898</v>
          </cell>
          <cell r="R143">
            <v>5.0658321185382098</v>
          </cell>
          <cell r="S143">
            <v>4.6722589680318496</v>
          </cell>
          <cell r="T143">
            <v>5.0582248867778601</v>
          </cell>
          <cell r="U143">
            <v>5.1507988865769896</v>
          </cell>
          <cell r="V143">
            <v>4.6933343536924701</v>
          </cell>
          <cell r="W143">
            <v>4.8818359233186701</v>
          </cell>
          <cell r="X143">
            <v>5.35249970979942</v>
          </cell>
          <cell r="Y143">
            <v>6.8282332494118698</v>
          </cell>
          <cell r="Z143">
            <v>7.9578061916080003</v>
          </cell>
          <cell r="AA143">
            <v>8.6152864131973796</v>
          </cell>
          <cell r="AB143">
            <v>9.2420528858045898</v>
          </cell>
        </row>
        <row r="144">
          <cell r="A144" t="str">
            <v>Serbia and Montenegro</v>
          </cell>
          <cell r="B144" t="str">
            <v>..</v>
          </cell>
          <cell r="C144" t="str">
            <v>..</v>
          </cell>
          <cell r="D144" t="str">
            <v>..</v>
          </cell>
          <cell r="E144" t="str">
            <v>..</v>
          </cell>
          <cell r="F144" t="str">
            <v>..</v>
          </cell>
          <cell r="G144" t="str">
            <v>..</v>
          </cell>
          <cell r="H144" t="str">
            <v>..</v>
          </cell>
          <cell r="I144" t="str">
            <v>..</v>
          </cell>
          <cell r="J144" t="str">
            <v>..</v>
          </cell>
          <cell r="K144" t="str">
            <v>..</v>
          </cell>
          <cell r="L144" t="str">
            <v>..</v>
          </cell>
          <cell r="M144" t="str">
            <v>..</v>
          </cell>
          <cell r="N144" t="str">
            <v>..</v>
          </cell>
          <cell r="O144" t="str">
            <v>..</v>
          </cell>
          <cell r="P144" t="str">
            <v>..</v>
          </cell>
          <cell r="Q144" t="str">
            <v>..</v>
          </cell>
          <cell r="R144" t="str">
            <v>..</v>
          </cell>
          <cell r="S144" t="str">
            <v>..</v>
          </cell>
          <cell r="T144">
            <v>16.0926464221874</v>
          </cell>
          <cell r="U144">
            <v>11.132937106405199</v>
          </cell>
          <cell r="V144">
            <v>8.9633246050937991</v>
          </cell>
          <cell r="W144">
            <v>11.758537858299601</v>
          </cell>
          <cell r="X144">
            <v>15.8314713297037</v>
          </cell>
          <cell r="Y144">
            <v>20.3396839185137</v>
          </cell>
          <cell r="Z144">
            <v>24.517897938345602</v>
          </cell>
          <cell r="AA144">
            <v>26.231505255507599</v>
          </cell>
          <cell r="AB144">
            <v>31.588885647207199</v>
          </cell>
        </row>
        <row r="145">
          <cell r="A145" t="str">
            <v>Seychelles</v>
          </cell>
          <cell r="B145">
            <v>0.147357211278102</v>
          </cell>
          <cell r="C145">
            <v>0.153905224008728</v>
          </cell>
          <cell r="D145">
            <v>0.14775944940743599</v>
          </cell>
          <cell r="E145">
            <v>0.14671375376795301</v>
          </cell>
          <cell r="F145">
            <v>0.151312527447619</v>
          </cell>
          <cell r="G145">
            <v>0.16888832821720401</v>
          </cell>
          <cell r="H145">
            <v>0.20785034321979001</v>
          </cell>
          <cell r="I145">
            <v>0.24926740571428599</v>
          </cell>
          <cell r="J145">
            <v>0.28382701779478398</v>
          </cell>
          <cell r="K145">
            <v>0.30483376729192102</v>
          </cell>
          <cell r="L145">
            <v>0.36858475894245701</v>
          </cell>
          <cell r="M145">
            <v>0.37435955608492599</v>
          </cell>
          <cell r="N145">
            <v>0.43365872705974201</v>
          </cell>
          <cell r="O145">
            <v>0.47391681945382602</v>
          </cell>
          <cell r="P145">
            <v>0.486441583100932</v>
          </cell>
          <cell r="Q145">
            <v>0.50821083578328397</v>
          </cell>
          <cell r="R145">
            <v>0.50305835010060396</v>
          </cell>
          <cell r="S145">
            <v>0.56295416978219703</v>
          </cell>
          <cell r="T145">
            <v>0.60835868451516495</v>
          </cell>
          <cell r="U145">
            <v>0.62297577638782797</v>
          </cell>
          <cell r="V145">
            <v>0.61487797123347199</v>
          </cell>
          <cell r="W145">
            <v>0.62225763083204699</v>
          </cell>
          <cell r="X145">
            <v>0.697514005389262</v>
          </cell>
          <cell r="Y145">
            <v>0.70570263823011103</v>
          </cell>
          <cell r="Z145">
            <v>0.69979999999999998</v>
          </cell>
          <cell r="AA145">
            <v>0.72261818181818205</v>
          </cell>
          <cell r="AB145">
            <v>0.74876323622406704</v>
          </cell>
        </row>
        <row r="146">
          <cell r="A146" t="str">
            <v>Sierra Leone</v>
          </cell>
          <cell r="B146">
            <v>1.1657960386867801</v>
          </cell>
          <cell r="C146">
            <v>1.24954867154774</v>
          </cell>
          <cell r="D146">
            <v>1.4049968875573799</v>
          </cell>
          <cell r="E146">
            <v>1.22143061691669</v>
          </cell>
          <cell r="F146">
            <v>1.41321543445813</v>
          </cell>
          <cell r="G146">
            <v>1.20264126300765</v>
          </cell>
          <cell r="H146">
            <v>0.90069172746497395</v>
          </cell>
          <cell r="I146">
            <v>0.78462300354315395</v>
          </cell>
          <cell r="J146">
            <v>1.2861964551751399</v>
          </cell>
          <cell r="K146">
            <v>1.18146696385248</v>
          </cell>
          <cell r="L146">
            <v>0.64964482122897105</v>
          </cell>
          <cell r="M146">
            <v>0.77999509047354298</v>
          </cell>
          <cell r="N146">
            <v>0.679977081081514</v>
          </cell>
          <cell r="O146">
            <v>0.76887373425050298</v>
          </cell>
          <cell r="P146">
            <v>0.91185067654574004</v>
          </cell>
          <cell r="Q146">
            <v>0.87215384615384595</v>
          </cell>
          <cell r="R146">
            <v>0.94170187347271295</v>
          </cell>
          <cell r="S146">
            <v>0.84987770413056196</v>
          </cell>
          <cell r="T146">
            <v>0.67237244343254798</v>
          </cell>
          <cell r="U146">
            <v>0.66939419133133804</v>
          </cell>
          <cell r="V146">
            <v>0.63587757342907603</v>
          </cell>
          <cell r="W146">
            <v>0.80566203110282097</v>
          </cell>
          <cell r="X146">
            <v>0.93580860812484501</v>
          </cell>
          <cell r="Y146">
            <v>0.99109588305031404</v>
          </cell>
          <cell r="Z146">
            <v>1.07304784883682</v>
          </cell>
          <cell r="AA146">
            <v>1.2147865114104699</v>
          </cell>
          <cell r="AB146">
            <v>1.4192404011200299</v>
          </cell>
        </row>
        <row r="147">
          <cell r="A147" t="str">
            <v>Singapore</v>
          </cell>
          <cell r="B147">
            <v>11.7302457765503</v>
          </cell>
          <cell r="C147">
            <v>13.9043006003887</v>
          </cell>
          <cell r="D147">
            <v>15.292998919519199</v>
          </cell>
          <cell r="E147">
            <v>17.4143063426868</v>
          </cell>
          <cell r="F147">
            <v>18.8242059645778</v>
          </cell>
          <cell r="G147">
            <v>17.7422448496303</v>
          </cell>
          <cell r="H147">
            <v>18.0074859365462</v>
          </cell>
          <cell r="I147">
            <v>20.571008001012999</v>
          </cell>
          <cell r="J147">
            <v>25.4210219014373</v>
          </cell>
          <cell r="K147">
            <v>30.1168819515363</v>
          </cell>
          <cell r="L147">
            <v>36.842412093570701</v>
          </cell>
          <cell r="M147">
            <v>43.165118231020799</v>
          </cell>
          <cell r="N147">
            <v>49.714890830587898</v>
          </cell>
          <cell r="O147">
            <v>58.158146501016802</v>
          </cell>
          <cell r="P147">
            <v>70.677935309146605</v>
          </cell>
          <cell r="Q147">
            <v>84.289619895934393</v>
          </cell>
          <cell r="R147">
            <v>92.551929642699506</v>
          </cell>
          <cell r="S147">
            <v>95.865261844000898</v>
          </cell>
          <cell r="T147">
            <v>82.398579510656205</v>
          </cell>
          <cell r="U147">
            <v>82.6107845431643</v>
          </cell>
          <cell r="V147">
            <v>92.716821123419095</v>
          </cell>
          <cell r="W147">
            <v>85.484610479580397</v>
          </cell>
          <cell r="X147">
            <v>88.068484008514901</v>
          </cell>
          <cell r="Y147">
            <v>92.349867503420001</v>
          </cell>
          <cell r="Z147">
            <v>107.405488607555</v>
          </cell>
          <cell r="AA147">
            <v>116.703912376701</v>
          </cell>
          <cell r="AB147">
            <v>132.154665419184</v>
          </cell>
        </row>
        <row r="148">
          <cell r="A148" t="str">
            <v>Slovak Republic</v>
          </cell>
          <cell r="B148">
            <v>40.411366095509401</v>
          </cell>
          <cell r="C148">
            <v>42.876817447540098</v>
          </cell>
          <cell r="D148">
            <v>43.0855821509154</v>
          </cell>
          <cell r="E148">
            <v>42.634353133323899</v>
          </cell>
          <cell r="F148">
            <v>38.613713805314703</v>
          </cell>
          <cell r="G148">
            <v>38.833864121894003</v>
          </cell>
          <cell r="H148">
            <v>45.558256264734602</v>
          </cell>
          <cell r="I148">
            <v>51.097247086498101</v>
          </cell>
          <cell r="J148">
            <v>50.683217756581001</v>
          </cell>
          <cell r="K148">
            <v>49.628402883162799</v>
          </cell>
          <cell r="L148">
            <v>44.939279359734897</v>
          </cell>
          <cell r="M148">
            <v>33.184327494727597</v>
          </cell>
          <cell r="N148">
            <v>11.7657465430656</v>
          </cell>
          <cell r="O148">
            <v>13.369060574589801</v>
          </cell>
          <cell r="P148">
            <v>15.467281270757899</v>
          </cell>
          <cell r="Q148">
            <v>19.696839425294201</v>
          </cell>
          <cell r="R148">
            <v>21.375351156492702</v>
          </cell>
          <cell r="S148">
            <v>21.5639866626314</v>
          </cell>
          <cell r="T148">
            <v>22.423229840988999</v>
          </cell>
          <cell r="U148">
            <v>20.6022878832446</v>
          </cell>
          <cell r="V148">
            <v>20.373953414547099</v>
          </cell>
          <cell r="W148">
            <v>21.108443453217099</v>
          </cell>
          <cell r="X148">
            <v>24.521590451554498</v>
          </cell>
          <cell r="Y148">
            <v>33.005021524057497</v>
          </cell>
          <cell r="Z148">
            <v>42.014508478779803</v>
          </cell>
          <cell r="AA148">
            <v>47.427917435703201</v>
          </cell>
          <cell r="AB148">
            <v>54.968807617508098</v>
          </cell>
        </row>
        <row r="149">
          <cell r="A149" t="str">
            <v>Slovenia</v>
          </cell>
          <cell r="B149">
            <v>7.4383791078617199</v>
          </cell>
          <cell r="C149">
            <v>7.3288758349705097</v>
          </cell>
          <cell r="D149">
            <v>6.3656380297314303</v>
          </cell>
          <cell r="E149">
            <v>4.7070528192422403</v>
          </cell>
          <cell r="F149">
            <v>4.5084121462593103</v>
          </cell>
          <cell r="G149">
            <v>4.5574034838620303</v>
          </cell>
          <cell r="H149">
            <v>6.3337130274625997</v>
          </cell>
          <cell r="I149">
            <v>7.2581047109105903</v>
          </cell>
          <cell r="J149">
            <v>6.47873814321827</v>
          </cell>
          <cell r="K149">
            <v>10.4338099473363</v>
          </cell>
          <cell r="L149">
            <v>16.7773420900423</v>
          </cell>
          <cell r="M149">
            <v>28.5842917764211</v>
          </cell>
          <cell r="N149">
            <v>28.655961128681099</v>
          </cell>
          <cell r="O149">
            <v>24.722333657577401</v>
          </cell>
          <cell r="P149">
            <v>25.048606959930702</v>
          </cell>
          <cell r="Q149">
            <v>31.797629483011999</v>
          </cell>
          <cell r="R149">
            <v>28.9513171270297</v>
          </cell>
          <cell r="S149">
            <v>26.2464322168846</v>
          </cell>
          <cell r="T149">
            <v>27.091460047210798</v>
          </cell>
          <cell r="U149">
            <v>26.752546140958401</v>
          </cell>
          <cell r="V149">
            <v>22.687624042502598</v>
          </cell>
          <cell r="W149">
            <v>21.840691949841101</v>
          </cell>
          <cell r="X149">
            <v>23.663570213315701</v>
          </cell>
          <cell r="Y149">
            <v>28.818743345787201</v>
          </cell>
          <cell r="Z149">
            <v>32.738476114001898</v>
          </cell>
          <cell r="AA149">
            <v>34.407359030785798</v>
          </cell>
          <cell r="AB149">
            <v>37.340342675491399</v>
          </cell>
        </row>
        <row r="150">
          <cell r="A150" t="str">
            <v>Solomon Islands</v>
          </cell>
          <cell r="B150">
            <v>0.17710115934381199</v>
          </cell>
          <cell r="C150">
            <v>0.18765681424303399</v>
          </cell>
          <cell r="D150">
            <v>0.18683497054358</v>
          </cell>
          <cell r="E150">
            <v>0.17552080265245401</v>
          </cell>
          <cell r="F150">
            <v>0.16672525143164099</v>
          </cell>
          <cell r="G150">
            <v>0.14721263817271801</v>
          </cell>
          <cell r="H150">
            <v>0.12534349831307301</v>
          </cell>
          <cell r="I150">
            <v>0.15245595173816301</v>
          </cell>
          <cell r="J150">
            <v>0.168063754188714</v>
          </cell>
          <cell r="K150">
            <v>0.16020363259135001</v>
          </cell>
          <cell r="L150">
            <v>0.20135790589090499</v>
          </cell>
          <cell r="M150">
            <v>0.21406406966709099</v>
          </cell>
          <cell r="N150">
            <v>0.26057314605784399</v>
          </cell>
          <cell r="O150">
            <v>0.28270583700045199</v>
          </cell>
          <cell r="P150">
            <v>0.319735766088241</v>
          </cell>
          <cell r="Q150">
            <v>0.35720397079641703</v>
          </cell>
          <cell r="R150">
            <v>0.39042835146046201</v>
          </cell>
          <cell r="S150">
            <v>0.390689488448695</v>
          </cell>
          <cell r="T150">
            <v>0.32415533884373599</v>
          </cell>
          <cell r="U150">
            <v>0.33174251737077098</v>
          </cell>
          <cell r="V150">
            <v>0.29933347633291002</v>
          </cell>
          <cell r="W150">
            <v>0.27420128762667501</v>
          </cell>
          <cell r="X150">
            <v>0.22778947437559299</v>
          </cell>
          <cell r="Y150">
            <v>0.23148685737545599</v>
          </cell>
          <cell r="Z150">
            <v>0.26505193571326602</v>
          </cell>
          <cell r="AA150">
            <v>0.29402304224319298</v>
          </cell>
          <cell r="AB150">
            <v>0.32091119340413399</v>
          </cell>
        </row>
        <row r="151">
          <cell r="A151" t="str">
            <v>Somalia</v>
          </cell>
          <cell r="B151" t="str">
            <v>..</v>
          </cell>
          <cell r="C151" t="str">
            <v>..</v>
          </cell>
          <cell r="D151" t="str">
            <v>..</v>
          </cell>
          <cell r="E151" t="str">
            <v>..</v>
          </cell>
          <cell r="F151" t="str">
            <v>..</v>
          </cell>
          <cell r="G151" t="str">
            <v>..</v>
          </cell>
          <cell r="H151" t="str">
            <v>..</v>
          </cell>
          <cell r="I151" t="str">
            <v>..</v>
          </cell>
          <cell r="J151" t="str">
            <v>..</v>
          </cell>
          <cell r="K151" t="str">
            <v>..</v>
          </cell>
          <cell r="L151" t="str">
            <v>..</v>
          </cell>
          <cell r="M151" t="str">
            <v>..</v>
          </cell>
          <cell r="N151" t="str">
            <v>..</v>
          </cell>
          <cell r="O151" t="str">
            <v>..</v>
          </cell>
          <cell r="P151" t="str">
            <v>..</v>
          </cell>
          <cell r="Q151" t="str">
            <v>..</v>
          </cell>
          <cell r="R151" t="str">
            <v>..</v>
          </cell>
          <cell r="S151" t="str">
            <v>..</v>
          </cell>
          <cell r="T151" t="str">
            <v>..</v>
          </cell>
          <cell r="U151" t="str">
            <v>..</v>
          </cell>
          <cell r="V151" t="str">
            <v>..</v>
          </cell>
          <cell r="W151" t="str">
            <v>..</v>
          </cell>
          <cell r="X151" t="str">
            <v>..</v>
          </cell>
          <cell r="Y151" t="str">
            <v>..</v>
          </cell>
          <cell r="Z151" t="str">
            <v>..</v>
          </cell>
          <cell r="AA151" t="str">
            <v>..</v>
          </cell>
          <cell r="AB151" t="str">
            <v>..</v>
          </cell>
        </row>
        <row r="152">
          <cell r="A152" t="str">
            <v>South Africa</v>
          </cell>
          <cell r="B152">
            <v>80.546995377503805</v>
          </cell>
          <cell r="C152">
            <v>82.796581196581201</v>
          </cell>
          <cell r="D152">
            <v>75.938852564692894</v>
          </cell>
          <cell r="E152">
            <v>84.687191454986106</v>
          </cell>
          <cell r="F152">
            <v>74.936640238530899</v>
          </cell>
          <cell r="G152">
            <v>57.2727680775618</v>
          </cell>
          <cell r="H152">
            <v>65.423691701335699</v>
          </cell>
          <cell r="I152">
            <v>85.792110821830306</v>
          </cell>
          <cell r="J152">
            <v>92.234885153568598</v>
          </cell>
          <cell r="K152">
            <v>95.978948974143805</v>
          </cell>
          <cell r="L152">
            <v>111.997526761217</v>
          </cell>
          <cell r="M152">
            <v>120.243398891666</v>
          </cell>
          <cell r="N152">
            <v>130.53198204516801</v>
          </cell>
          <cell r="O152">
            <v>130.447546453608</v>
          </cell>
          <cell r="P152">
            <v>135.81992844465699</v>
          </cell>
          <cell r="Q152">
            <v>151.11662531017399</v>
          </cell>
          <cell r="R152">
            <v>143.830648915371</v>
          </cell>
          <cell r="S152">
            <v>148.83554359386201</v>
          </cell>
          <cell r="T152">
            <v>134.21505531853401</v>
          </cell>
          <cell r="U152">
            <v>133.10480770803699</v>
          </cell>
          <cell r="V152">
            <v>132.96439952129001</v>
          </cell>
          <cell r="W152">
            <v>118.56272738896401</v>
          </cell>
          <cell r="X152">
            <v>111.130033756478</v>
          </cell>
          <cell r="Y152">
            <v>166.65472523695601</v>
          </cell>
          <cell r="Z152">
            <v>216.771887936247</v>
          </cell>
          <cell r="AA152">
            <v>241.93342030397801</v>
          </cell>
          <cell r="AB152">
            <v>255.15545572762699</v>
          </cell>
        </row>
        <row r="153">
          <cell r="A153" t="str">
            <v>Spain</v>
          </cell>
          <cell r="B153">
            <v>226.315873802542</v>
          </cell>
          <cell r="C153">
            <v>198.050447409393</v>
          </cell>
          <cell r="D153">
            <v>191.43883723424801</v>
          </cell>
          <cell r="E153">
            <v>167.25520212847701</v>
          </cell>
          <cell r="F153">
            <v>167.435658559275</v>
          </cell>
          <cell r="G153">
            <v>176.11362382835</v>
          </cell>
          <cell r="H153">
            <v>244.09077424454301</v>
          </cell>
          <cell r="I153">
            <v>309.47280977888602</v>
          </cell>
          <cell r="J153">
            <v>364.102205861632</v>
          </cell>
          <cell r="K153">
            <v>401.35901017509099</v>
          </cell>
          <cell r="L153">
            <v>520.40047584157799</v>
          </cell>
          <cell r="M153">
            <v>560.326102943563</v>
          </cell>
          <cell r="N153">
            <v>612.89864139641202</v>
          </cell>
          <cell r="O153">
            <v>513.16521972087196</v>
          </cell>
          <cell r="P153">
            <v>515.81246301190095</v>
          </cell>
          <cell r="Q153">
            <v>597.27845435002905</v>
          </cell>
          <cell r="R153">
            <v>622.65041663339002</v>
          </cell>
          <cell r="S153">
            <v>573.37592127357402</v>
          </cell>
          <cell r="T153">
            <v>601.62493465954401</v>
          </cell>
          <cell r="U153">
            <v>618.69096149965503</v>
          </cell>
          <cell r="V153">
            <v>582.37666769833299</v>
          </cell>
          <cell r="W153">
            <v>609.63109928666699</v>
          </cell>
          <cell r="X153">
            <v>688.67612284833297</v>
          </cell>
          <cell r="Y153">
            <v>884.90757440250002</v>
          </cell>
          <cell r="Z153">
            <v>1044.50729024167</v>
          </cell>
          <cell r="AA153">
            <v>1127.9750935249999</v>
          </cell>
          <cell r="AB153">
            <v>1225.7501735197</v>
          </cell>
        </row>
        <row r="154">
          <cell r="A154" t="str">
            <v>Sri Lanka</v>
          </cell>
          <cell r="B154">
            <v>4.0018749243982104</v>
          </cell>
          <cell r="C154">
            <v>4.4167619245557503</v>
          </cell>
          <cell r="D154">
            <v>4.76830674610801</v>
          </cell>
          <cell r="E154">
            <v>5.1473138382306196</v>
          </cell>
          <cell r="F154">
            <v>6.0335927791222401</v>
          </cell>
          <cell r="G154">
            <v>5.9684348365457502</v>
          </cell>
          <cell r="H154">
            <v>6.3961748065871804</v>
          </cell>
          <cell r="I154">
            <v>6.6605798123721502</v>
          </cell>
          <cell r="J154">
            <v>6.9615931423792503</v>
          </cell>
          <cell r="K154">
            <v>6.9878491968818501</v>
          </cell>
          <cell r="L154">
            <v>8.0319663862050206</v>
          </cell>
          <cell r="M154">
            <v>9.0000362568434795</v>
          </cell>
          <cell r="N154">
            <v>9.7030946534450209</v>
          </cell>
          <cell r="O154">
            <v>10.338215892323101</v>
          </cell>
          <cell r="P154">
            <v>11.718756244922901</v>
          </cell>
          <cell r="Q154">
            <v>13.0292935469464</v>
          </cell>
          <cell r="R154">
            <v>13.8973752464975</v>
          </cell>
          <cell r="S154">
            <v>15.090752790022099</v>
          </cell>
          <cell r="T154">
            <v>15.7949438468836</v>
          </cell>
          <cell r="U154">
            <v>15.6573505230023</v>
          </cell>
          <cell r="V154">
            <v>16.331862796130199</v>
          </cell>
          <cell r="W154">
            <v>15.745687547492301</v>
          </cell>
          <cell r="X154">
            <v>16.536178682741198</v>
          </cell>
          <cell r="Y154">
            <v>18.246413703912499</v>
          </cell>
          <cell r="Z154">
            <v>20.054863182600698</v>
          </cell>
          <cell r="AA154">
            <v>23.534174584340398</v>
          </cell>
          <cell r="AB154">
            <v>26.794458818220601</v>
          </cell>
        </row>
        <row r="155">
          <cell r="A155" t="str">
            <v>St. Kitts and Nevis</v>
          </cell>
          <cell r="B155">
            <v>4.7962966969310898E-2</v>
          </cell>
          <cell r="C155">
            <v>5.51111152073974E-2</v>
          </cell>
          <cell r="D155">
            <v>6.1740752669846397E-2</v>
          </cell>
          <cell r="E155">
            <v>5.1629635254869501E-2</v>
          </cell>
          <cell r="F155">
            <v>6.0148155081583297E-2</v>
          </cell>
          <cell r="G155">
            <v>6.7037039252792599E-2</v>
          </cell>
          <cell r="H155">
            <v>7.8851849655718897E-2</v>
          </cell>
          <cell r="I155">
            <v>9.0185186992129504E-2</v>
          </cell>
          <cell r="J155">
            <v>0.10688889720901</v>
          </cell>
          <cell r="K155">
            <v>0.14322223233784101</v>
          </cell>
          <cell r="L155">
            <v>0.15919814814814801</v>
          </cell>
          <cell r="M155">
            <v>0.164533333333333</v>
          </cell>
          <cell r="N155">
            <v>0.18181481481481501</v>
          </cell>
          <cell r="O155">
            <v>0.19834074074074101</v>
          </cell>
          <cell r="P155">
            <v>0.22174074074074099</v>
          </cell>
          <cell r="Q155">
            <v>0.23062962962962999</v>
          </cell>
          <cell r="R155">
            <v>0.245737037037037</v>
          </cell>
          <cell r="S155">
            <v>0.27491851851851801</v>
          </cell>
          <cell r="T155">
            <v>0.287122222222222</v>
          </cell>
          <cell r="U155">
            <v>0.30502962962962998</v>
          </cell>
          <cell r="V155">
            <v>0.32957777777777802</v>
          </cell>
          <cell r="W155">
            <v>0.34472222222222199</v>
          </cell>
          <cell r="X155">
            <v>0.35524451851851901</v>
          </cell>
          <cell r="Y155">
            <v>0.366325925925926</v>
          </cell>
          <cell r="Z155">
            <v>0.40569148148148099</v>
          </cell>
          <cell r="AA155">
            <v>0.44226296296296302</v>
          </cell>
          <cell r="AB155">
            <v>0.48668087407407401</v>
          </cell>
        </row>
        <row r="156">
          <cell r="A156" t="str">
            <v>St. Lucia</v>
          </cell>
          <cell r="B156">
            <v>0.13340742972025499</v>
          </cell>
          <cell r="C156">
            <v>0.152259288338048</v>
          </cell>
          <cell r="D156">
            <v>0.14359261743326501</v>
          </cell>
          <cell r="E156">
            <v>0.154518547475683</v>
          </cell>
          <cell r="F156">
            <v>0.197074105444977</v>
          </cell>
          <cell r="G156">
            <v>0.22290530159272401</v>
          </cell>
          <cell r="H156">
            <v>0.2702711239483</v>
          </cell>
          <cell r="I156">
            <v>0.29591943204483601</v>
          </cell>
          <cell r="J156">
            <v>0.337213402260162</v>
          </cell>
          <cell r="K156">
            <v>0.381739753581401</v>
          </cell>
          <cell r="L156">
            <v>0.41561330016385201</v>
          </cell>
          <cell r="M156">
            <v>0.44741176728266102</v>
          </cell>
          <cell r="N156">
            <v>0.49612928282413399</v>
          </cell>
          <cell r="O156">
            <v>0.49774817178991598</v>
          </cell>
          <cell r="P156">
            <v>0.51773335792434605</v>
          </cell>
          <cell r="Q156">
            <v>0.55270743365959996</v>
          </cell>
          <cell r="R156">
            <v>0.56827224921370401</v>
          </cell>
          <cell r="S156">
            <v>0.57783206448258495</v>
          </cell>
          <cell r="T156">
            <v>0.63498558571575003</v>
          </cell>
          <cell r="U156">
            <v>0.67052743925574898</v>
          </cell>
          <cell r="V156">
            <v>0.68534818070043801</v>
          </cell>
          <cell r="W156">
            <v>0.66439632785342595</v>
          </cell>
          <cell r="X156">
            <v>0.68212595832516798</v>
          </cell>
          <cell r="Y156">
            <v>0.71567781177064704</v>
          </cell>
          <cell r="Z156">
            <v>0.76319114736074301</v>
          </cell>
          <cell r="AA156">
            <v>0.88240004191175003</v>
          </cell>
          <cell r="AB156">
            <v>0.93319572247256299</v>
          </cell>
        </row>
        <row r="157">
          <cell r="A157" t="str">
            <v>St. Vincent and the Grenadines</v>
          </cell>
          <cell r="B157">
            <v>6.0839368951516197E-2</v>
          </cell>
          <cell r="C157">
            <v>7.4800008836871906E-2</v>
          </cell>
          <cell r="D157">
            <v>8.5448158242992303E-2</v>
          </cell>
          <cell r="E157">
            <v>9.4044455554854994E-2</v>
          </cell>
          <cell r="F157">
            <v>0.103488891976667</v>
          </cell>
          <cell r="G157">
            <v>0.112881484849505</v>
          </cell>
          <cell r="H157">
            <v>0.127974077892413</v>
          </cell>
          <cell r="I157">
            <v>0.14232963387629199</v>
          </cell>
          <cell r="J157">
            <v>0.16457407898443999</v>
          </cell>
          <cell r="K157">
            <v>0.17729630158625301</v>
          </cell>
          <cell r="L157">
            <v>0.198207413321285</v>
          </cell>
          <cell r="M157">
            <v>0.21249259893269401</v>
          </cell>
          <cell r="N157">
            <v>0.23318889584650199</v>
          </cell>
          <cell r="O157">
            <v>0.23877408119833099</v>
          </cell>
          <cell r="P157">
            <v>0.243757653569247</v>
          </cell>
          <cell r="Q157">
            <v>0.26648148943243899</v>
          </cell>
          <cell r="R157">
            <v>0.28151482321431998</v>
          </cell>
          <cell r="S157">
            <v>0.29529260140318198</v>
          </cell>
          <cell r="T157">
            <v>0.32067824134723</v>
          </cell>
          <cell r="U157">
            <v>0.331837576917203</v>
          </cell>
          <cell r="V157">
            <v>0.33501482481058897</v>
          </cell>
          <cell r="W157">
            <v>0.34548149178954801</v>
          </cell>
          <cell r="X157">
            <v>0.36541906645849498</v>
          </cell>
          <cell r="Y157">
            <v>0.38238527437212</v>
          </cell>
          <cell r="Z157">
            <v>0.40785927142848</v>
          </cell>
          <cell r="AA157">
            <v>0.43015927209383997</v>
          </cell>
          <cell r="AB157">
            <v>0.465582185076928</v>
          </cell>
        </row>
        <row r="158">
          <cell r="A158" t="str">
            <v>Sudan</v>
          </cell>
          <cell r="B158">
            <v>9.9019996836483397</v>
          </cell>
          <cell r="C158">
            <v>7.1088887409810697</v>
          </cell>
          <cell r="D158">
            <v>5.1692308891454601</v>
          </cell>
          <cell r="E158">
            <v>7.0599987116229199</v>
          </cell>
          <cell r="F158">
            <v>8.7007680057000005</v>
          </cell>
          <cell r="G158">
            <v>6.0385624132270896</v>
          </cell>
          <cell r="H158">
            <v>8.0564002990722798</v>
          </cell>
          <cell r="I158">
            <v>13.025356986585001</v>
          </cell>
          <cell r="J158">
            <v>10.3980003568331</v>
          </cell>
          <cell r="K158">
            <v>18.347111234323499</v>
          </cell>
          <cell r="L158">
            <v>24.4444444444444</v>
          </cell>
          <cell r="M158">
            <v>27.5227857142857</v>
          </cell>
          <cell r="N158">
            <v>3.3761721930653898</v>
          </cell>
          <cell r="O158">
            <v>5.7121529641017004</v>
          </cell>
          <cell r="P158">
            <v>4.3680798639986804</v>
          </cell>
          <cell r="Q158">
            <v>7.3201069296945898</v>
          </cell>
          <cell r="R158">
            <v>8.7654641923057692</v>
          </cell>
          <cell r="S158">
            <v>11.6754612928054</v>
          </cell>
          <cell r="T158">
            <v>11.3266758549494</v>
          </cell>
          <cell r="U158">
            <v>10.7225205754232</v>
          </cell>
          <cell r="V158">
            <v>12.365418685587301</v>
          </cell>
          <cell r="W158">
            <v>13.380171720021499</v>
          </cell>
          <cell r="X158">
            <v>14.9757366103689</v>
          </cell>
          <cell r="Y158">
            <v>17.7803021665888</v>
          </cell>
          <cell r="Z158">
            <v>21.690532855377</v>
          </cell>
          <cell r="AA158">
            <v>27.8950247280141</v>
          </cell>
          <cell r="AB158">
            <v>37.564039124844797</v>
          </cell>
        </row>
        <row r="159">
          <cell r="A159" t="str">
            <v>Suriname</v>
          </cell>
          <cell r="B159">
            <v>1.1370788001226499</v>
          </cell>
          <cell r="C159">
            <v>1.2758023046776701</v>
          </cell>
          <cell r="D159">
            <v>1.31152476920864</v>
          </cell>
          <cell r="E159">
            <v>1.26824445182476</v>
          </cell>
          <cell r="F159">
            <v>1.2378065849809601</v>
          </cell>
          <cell r="G159">
            <v>1.23656877839598</v>
          </cell>
          <cell r="H159">
            <v>1.3082897675429499</v>
          </cell>
          <cell r="I159">
            <v>1.4312690056919899</v>
          </cell>
          <cell r="J159">
            <v>1.67172219864824</v>
          </cell>
          <cell r="K159">
            <v>2.1347892476738002</v>
          </cell>
          <cell r="L159">
            <v>0.40284264021373201</v>
          </cell>
          <cell r="M159">
            <v>0.44425729751071202</v>
          </cell>
          <cell r="N159">
            <v>0.41168094167446401</v>
          </cell>
          <cell r="O159">
            <v>0.32469933623637998</v>
          </cell>
          <cell r="P159">
            <v>0.60496480200297698</v>
          </cell>
          <cell r="Q159">
            <v>0.69361249013274595</v>
          </cell>
          <cell r="R159">
            <v>0.86085692859592799</v>
          </cell>
          <cell r="S159">
            <v>0.92411475711004998</v>
          </cell>
          <cell r="T159">
            <v>1.1099726212994201</v>
          </cell>
          <cell r="U159">
            <v>0.88602460856349996</v>
          </cell>
          <cell r="V159">
            <v>0.88993532100086703</v>
          </cell>
          <cell r="W159">
            <v>0.76361766307732604</v>
          </cell>
          <cell r="X159">
            <v>1.07989565159057</v>
          </cell>
          <cell r="Y159">
            <v>1.2710328640612301</v>
          </cell>
          <cell r="Z159">
            <v>1.4930710705207599</v>
          </cell>
          <cell r="AA159">
            <v>1.7775299196935399</v>
          </cell>
          <cell r="AB159">
            <v>2.1124069317954302</v>
          </cell>
        </row>
        <row r="160">
          <cell r="A160" t="str">
            <v>Swaziland</v>
          </cell>
          <cell r="B160">
            <v>0.542593560500084</v>
          </cell>
          <cell r="C160">
            <v>0.57560172129129195</v>
          </cell>
          <cell r="D160">
            <v>0.50542916137110805</v>
          </cell>
          <cell r="E160">
            <v>0.52111159742039803</v>
          </cell>
          <cell r="F160">
            <v>0.46053582400109</v>
          </cell>
          <cell r="G160">
            <v>0.36741251512316297</v>
          </cell>
          <cell r="H160">
            <v>0.452411000164476</v>
          </cell>
          <cell r="I160">
            <v>0.584477106999999</v>
          </cell>
          <cell r="J160">
            <v>0.69581683558333296</v>
          </cell>
          <cell r="K160">
            <v>0.69854403450000102</v>
          </cell>
          <cell r="L160">
            <v>0.859905893333335</v>
          </cell>
          <cell r="M160">
            <v>0.91019054933333499</v>
          </cell>
          <cell r="N160">
            <v>1.0025855825000001</v>
          </cell>
          <cell r="O160">
            <v>1.06270353191333</v>
          </cell>
          <cell r="P160">
            <v>1.1463578924443301</v>
          </cell>
          <cell r="Q160">
            <v>1.3646292424031701</v>
          </cell>
          <cell r="R160">
            <v>1.3313085686866699</v>
          </cell>
          <cell r="S160">
            <v>1.4365149512083299</v>
          </cell>
          <cell r="T160">
            <v>1.3573296540941699</v>
          </cell>
          <cell r="U160">
            <v>1.3770982038449999</v>
          </cell>
          <cell r="V160">
            <v>1.3896442835926399</v>
          </cell>
          <cell r="W160">
            <v>1.2607199730329799</v>
          </cell>
          <cell r="X160">
            <v>1.19431369752294</v>
          </cell>
          <cell r="Y160">
            <v>1.9065395851785301</v>
          </cell>
          <cell r="Z160">
            <v>2.3861145134033102</v>
          </cell>
          <cell r="AA160">
            <v>2.6085939462446599</v>
          </cell>
          <cell r="AB160">
            <v>2.6369185294117599</v>
          </cell>
        </row>
        <row r="161">
          <cell r="A161" t="str">
            <v>Sweden</v>
          </cell>
          <cell r="B161">
            <v>131.09496071101401</v>
          </cell>
          <cell r="C161">
            <v>120.30267124029299</v>
          </cell>
          <cell r="D161">
            <v>106.434933549229</v>
          </cell>
          <cell r="E161">
            <v>97.008076067475102</v>
          </cell>
          <cell r="F161">
            <v>100.922253716008</v>
          </cell>
          <cell r="G161">
            <v>105.947918432528</v>
          </cell>
          <cell r="H161">
            <v>139.73676707943801</v>
          </cell>
          <cell r="I161">
            <v>170.30577665232599</v>
          </cell>
          <cell r="J161">
            <v>192.45661123058301</v>
          </cell>
          <cell r="K161">
            <v>202.82184720276601</v>
          </cell>
          <cell r="L161">
            <v>242.84766498449099</v>
          </cell>
          <cell r="M161">
            <v>256.34355528349198</v>
          </cell>
          <cell r="N161">
            <v>266.223851502169</v>
          </cell>
          <cell r="O161">
            <v>200.48775059273399</v>
          </cell>
          <cell r="P161">
            <v>215.56231197067601</v>
          </cell>
          <cell r="Q161">
            <v>251.034379226716</v>
          </cell>
          <cell r="R161">
            <v>272.84967992316302</v>
          </cell>
          <cell r="S161">
            <v>249.68461718560101</v>
          </cell>
          <cell r="T161">
            <v>250.02741894557701</v>
          </cell>
          <cell r="U161">
            <v>253.88137359737101</v>
          </cell>
          <cell r="V161">
            <v>242.792005612043</v>
          </cell>
          <cell r="W161">
            <v>221.87864005907801</v>
          </cell>
          <cell r="X161">
            <v>244.31389179036699</v>
          </cell>
          <cell r="Y161">
            <v>304.85402336357998</v>
          </cell>
          <cell r="Z161">
            <v>349.55738607513899</v>
          </cell>
          <cell r="AA161">
            <v>358.48131142331101</v>
          </cell>
          <cell r="AB161">
            <v>385.29267322534298</v>
          </cell>
        </row>
        <row r="162">
          <cell r="A162" t="str">
            <v>Switzerland</v>
          </cell>
          <cell r="B162">
            <v>109.397812125375</v>
          </cell>
          <cell r="C162">
            <v>100.557876339155</v>
          </cell>
          <cell r="D162">
            <v>102.187066835812</v>
          </cell>
          <cell r="E162">
            <v>101.78971963536</v>
          </cell>
          <cell r="F162">
            <v>97.426045512578199</v>
          </cell>
          <cell r="G162">
            <v>99.477584314279497</v>
          </cell>
          <cell r="H162">
            <v>142.04508413335299</v>
          </cell>
          <cell r="I162">
            <v>177.23770933623501</v>
          </cell>
          <cell r="J162">
            <v>191.97430899736599</v>
          </cell>
          <cell r="K162">
            <v>184.898139139016</v>
          </cell>
          <cell r="L162">
            <v>236.91554927907401</v>
          </cell>
          <cell r="M162">
            <v>240.33891454968301</v>
          </cell>
          <cell r="N162">
            <v>250.275714103442</v>
          </cell>
          <cell r="O162">
            <v>242.613225417292</v>
          </cell>
          <cell r="P162">
            <v>269.55571510721802</v>
          </cell>
          <cell r="Q162">
            <v>315.27611433391502</v>
          </cell>
          <cell r="R162">
            <v>302.88297416384398</v>
          </cell>
          <cell r="S162">
            <v>262.36100703470601</v>
          </cell>
          <cell r="T162">
            <v>269.598559889483</v>
          </cell>
          <cell r="U162">
            <v>265.22953442730199</v>
          </cell>
          <cell r="V162">
            <v>246.321504460684</v>
          </cell>
          <cell r="W162">
            <v>250.57030650783801</v>
          </cell>
          <cell r="X162">
            <v>277.11345651626903</v>
          </cell>
          <cell r="Y162">
            <v>323.065294743734</v>
          </cell>
          <cell r="Z162">
            <v>360.15157294890503</v>
          </cell>
          <cell r="AA162">
            <v>366.51428576173498</v>
          </cell>
          <cell r="AB162">
            <v>377.239674282409</v>
          </cell>
        </row>
        <row r="163">
          <cell r="A163" t="str">
            <v>Syrian Arab Republic</v>
          </cell>
          <cell r="B163">
            <v>12.979747295258599</v>
          </cell>
          <cell r="C163">
            <v>16.652405653212899</v>
          </cell>
          <cell r="D163">
            <v>17.4146841612298</v>
          </cell>
          <cell r="E163">
            <v>18.6491099837591</v>
          </cell>
          <cell r="F163">
            <v>19.1709929513361</v>
          </cell>
          <cell r="G163">
            <v>21.1768454298393</v>
          </cell>
          <cell r="H163">
            <v>25.428245050647401</v>
          </cell>
          <cell r="I163">
            <v>32.4966931034621</v>
          </cell>
          <cell r="J163">
            <v>16.537511896600702</v>
          </cell>
          <cell r="K163">
            <v>9.8487514822554498</v>
          </cell>
          <cell r="L163">
            <v>12.3029802842733</v>
          </cell>
          <cell r="M163">
            <v>14.156428946312101</v>
          </cell>
          <cell r="N163">
            <v>13.682913538099699</v>
          </cell>
          <cell r="O163">
            <v>13.6436337654856</v>
          </cell>
          <cell r="P163">
            <v>15.152528915317699</v>
          </cell>
          <cell r="Q163">
            <v>16.644967700249801</v>
          </cell>
          <cell r="R163">
            <v>17.834532448809799</v>
          </cell>
          <cell r="S163">
            <v>16.645774736243801</v>
          </cell>
          <cell r="T163">
            <v>16.184052650614198</v>
          </cell>
          <cell r="U163">
            <v>16.834366253138601</v>
          </cell>
          <cell r="V163">
            <v>19.860650879566801</v>
          </cell>
          <cell r="W163">
            <v>21.017070616658302</v>
          </cell>
          <cell r="X163">
            <v>22.780284028495</v>
          </cell>
          <cell r="Y163">
            <v>22.718637462376801</v>
          </cell>
          <cell r="Z163">
            <v>24.702503347452101</v>
          </cell>
          <cell r="AA163">
            <v>27.369068488986901</v>
          </cell>
          <cell r="AB163">
            <v>31.5045703753118</v>
          </cell>
        </row>
        <row r="164">
          <cell r="A164" t="str">
            <v>Taiwan, China</v>
          </cell>
          <cell r="B164">
            <v>42.289821450486798</v>
          </cell>
          <cell r="C164">
            <v>49.230619037544301</v>
          </cell>
          <cell r="D164">
            <v>49.627089368928203</v>
          </cell>
          <cell r="E164">
            <v>53.472902831827703</v>
          </cell>
          <cell r="F164">
            <v>60.424608359366601</v>
          </cell>
          <cell r="G164">
            <v>63.432916544899101</v>
          </cell>
          <cell r="H164">
            <v>76.850350221291393</v>
          </cell>
          <cell r="I164">
            <v>104.072303950269</v>
          </cell>
          <cell r="J164">
            <v>125.89176340973</v>
          </cell>
          <cell r="K164">
            <v>152.87445740055799</v>
          </cell>
          <cell r="L164">
            <v>164.78863028380999</v>
          </cell>
          <cell r="M164">
            <v>184.37093315897999</v>
          </cell>
          <cell r="N164">
            <v>218.69405795581</v>
          </cell>
          <cell r="O164">
            <v>231.03355169999901</v>
          </cell>
          <cell r="P164">
            <v>252.28251618316699</v>
          </cell>
          <cell r="Q164">
            <v>274.022432739522</v>
          </cell>
          <cell r="R164">
            <v>289.34147319938597</v>
          </cell>
          <cell r="S164">
            <v>300.81791325366299</v>
          </cell>
          <cell r="T164">
            <v>276.321080683719</v>
          </cell>
          <cell r="U164">
            <v>298.82523092184499</v>
          </cell>
          <cell r="V164">
            <v>321.37351385924097</v>
          </cell>
          <cell r="W164">
            <v>291.88927554585803</v>
          </cell>
          <cell r="X164">
            <v>294.87567349531298</v>
          </cell>
          <cell r="Y164">
            <v>299.60562662895302</v>
          </cell>
          <cell r="Z164">
            <v>322.29854594863201</v>
          </cell>
          <cell r="AA164">
            <v>346.65082771002301</v>
          </cell>
          <cell r="AB164">
            <v>355.70750886198903</v>
          </cell>
        </row>
        <row r="165">
          <cell r="A165" t="str">
            <v>Tajikistan</v>
          </cell>
          <cell r="B165" t="str">
            <v>..</v>
          </cell>
          <cell r="C165" t="str">
            <v>..</v>
          </cell>
          <cell r="D165" t="str">
            <v>..</v>
          </cell>
          <cell r="E165" t="str">
            <v>..</v>
          </cell>
          <cell r="F165" t="str">
            <v>..</v>
          </cell>
          <cell r="G165" t="str">
            <v>..</v>
          </cell>
          <cell r="H165" t="str">
            <v>..</v>
          </cell>
          <cell r="I165" t="str">
            <v>..</v>
          </cell>
          <cell r="J165" t="str">
            <v>..</v>
          </cell>
          <cell r="K165" t="str">
            <v>..</v>
          </cell>
          <cell r="L165" t="str">
            <v>..</v>
          </cell>
          <cell r="M165" t="str">
            <v>..</v>
          </cell>
          <cell r="N165">
            <v>0.291336029014093</v>
          </cell>
          <cell r="O165">
            <v>0.67798032991945101</v>
          </cell>
          <cell r="P165">
            <v>0.82936571892584199</v>
          </cell>
          <cell r="Q165">
            <v>0.56930146789796299</v>
          </cell>
          <cell r="R165">
            <v>1.0516937064923999</v>
          </cell>
          <cell r="S165">
            <v>1.1212847784345401</v>
          </cell>
          <cell r="T165">
            <v>1.3200311595338099</v>
          </cell>
          <cell r="U165">
            <v>1.0866857431408901</v>
          </cell>
          <cell r="V165">
            <v>0.99096809580400202</v>
          </cell>
          <cell r="W165">
            <v>1.05684880460324</v>
          </cell>
          <cell r="X165">
            <v>1.21189187753816</v>
          </cell>
          <cell r="Y165">
            <v>1.5547349802250501</v>
          </cell>
          <cell r="Z165">
            <v>2.07321842318215</v>
          </cell>
          <cell r="AA165">
            <v>2.3107440381832798</v>
          </cell>
          <cell r="AB165">
            <v>2.8113260973802299</v>
          </cell>
        </row>
        <row r="166">
          <cell r="A166" t="str">
            <v>Tanzania</v>
          </cell>
          <cell r="B166">
            <v>5.5718330569921104</v>
          </cell>
          <cell r="C166">
            <v>6.6643783510625498</v>
          </cell>
          <cell r="D166">
            <v>7.6517803807381002</v>
          </cell>
          <cell r="E166">
            <v>7.8369759065841196</v>
          </cell>
          <cell r="F166">
            <v>7.1302652887356199</v>
          </cell>
          <cell r="G166">
            <v>6.4339083158053203</v>
          </cell>
          <cell r="H166">
            <v>8.1343317858036208</v>
          </cell>
          <cell r="I166">
            <v>4.0074965875629402</v>
          </cell>
          <cell r="J166">
            <v>6.1544777779333399</v>
          </cell>
          <cell r="K166">
            <v>5.3067576186884002</v>
          </cell>
          <cell r="L166">
            <v>4.2586537475648498</v>
          </cell>
          <cell r="M166">
            <v>4.95652947618178</v>
          </cell>
          <cell r="N166">
            <v>4.60136710221356</v>
          </cell>
          <cell r="O166">
            <v>4.2577491548844</v>
          </cell>
          <cell r="P166">
            <v>4.5108529717638302</v>
          </cell>
          <cell r="Q166">
            <v>5.6310073383724397</v>
          </cell>
          <cell r="R166">
            <v>6.4630620121794298</v>
          </cell>
          <cell r="S166">
            <v>7.61503018867925</v>
          </cell>
          <cell r="T166">
            <v>8.3648277764606505</v>
          </cell>
          <cell r="U166">
            <v>8.6345924669428307</v>
          </cell>
          <cell r="V166">
            <v>9.0792960873555497</v>
          </cell>
          <cell r="W166">
            <v>9.4426107348468893</v>
          </cell>
          <cell r="X166">
            <v>9.7921435189871406</v>
          </cell>
          <cell r="Y166">
            <v>10.276061854710999</v>
          </cell>
          <cell r="Z166">
            <v>11.338690120504101</v>
          </cell>
          <cell r="AA166">
            <v>12.6068552492364</v>
          </cell>
          <cell r="AB166">
            <v>12.7872122534515</v>
          </cell>
        </row>
        <row r="167">
          <cell r="A167" t="str">
            <v>Thailand</v>
          </cell>
          <cell r="B167">
            <v>32.353377154337302</v>
          </cell>
          <cell r="C167">
            <v>34.847911285808301</v>
          </cell>
          <cell r="D167">
            <v>36.590963430993099</v>
          </cell>
          <cell r="E167">
            <v>40.043106342157202</v>
          </cell>
          <cell r="F167">
            <v>41.798734553983202</v>
          </cell>
          <cell r="G167">
            <v>38.900399729253401</v>
          </cell>
          <cell r="H167">
            <v>43.0965809294145</v>
          </cell>
          <cell r="I167">
            <v>50.535045891151498</v>
          </cell>
          <cell r="J167">
            <v>61.666953289264001</v>
          </cell>
          <cell r="K167">
            <v>72.2511876217511</v>
          </cell>
          <cell r="L167">
            <v>85.640026515762401</v>
          </cell>
          <cell r="M167">
            <v>96.187556037250204</v>
          </cell>
          <cell r="N167">
            <v>109.426058327319</v>
          </cell>
          <cell r="O167">
            <v>121.795521009697</v>
          </cell>
          <cell r="P167">
            <v>144.307793240557</v>
          </cell>
          <cell r="Q167">
            <v>168.01856224982299</v>
          </cell>
          <cell r="R167">
            <v>181.94762666986799</v>
          </cell>
          <cell r="S167">
            <v>150.89145305781699</v>
          </cell>
          <cell r="T167">
            <v>111.859659430401</v>
          </cell>
          <cell r="U167">
            <v>122.629745730968</v>
          </cell>
          <cell r="V167">
            <v>122.725247705559</v>
          </cell>
          <cell r="W167">
            <v>115.536405150354</v>
          </cell>
          <cell r="X167">
            <v>126.876918690024</v>
          </cell>
          <cell r="Y167">
            <v>142.640054927991</v>
          </cell>
          <cell r="Z167">
            <v>161.34901430734499</v>
          </cell>
          <cell r="AA167">
            <v>176.221706973278</v>
          </cell>
          <cell r="AB167">
            <v>206.25791974656801</v>
          </cell>
        </row>
        <row r="168">
          <cell r="A168" t="str">
            <v>Timor-Leste</v>
          </cell>
          <cell r="B168" t="str">
            <v>..</v>
          </cell>
          <cell r="C168" t="str">
            <v>..</v>
          </cell>
          <cell r="D168" t="str">
            <v>..</v>
          </cell>
          <cell r="E168" t="str">
            <v>..</v>
          </cell>
          <cell r="F168" t="str">
            <v>..</v>
          </cell>
          <cell r="G168" t="str">
            <v>..</v>
          </cell>
          <cell r="H168" t="str">
            <v>..</v>
          </cell>
          <cell r="I168" t="str">
            <v>..</v>
          </cell>
          <cell r="J168" t="str">
            <v>..</v>
          </cell>
          <cell r="K168" t="str">
            <v>..</v>
          </cell>
          <cell r="L168" t="str">
            <v>..</v>
          </cell>
          <cell r="M168" t="str">
            <v>..</v>
          </cell>
          <cell r="N168" t="str">
            <v>..</v>
          </cell>
          <cell r="O168" t="str">
            <v>..</v>
          </cell>
          <cell r="P168" t="str">
            <v>..</v>
          </cell>
          <cell r="Q168" t="str">
            <v>..</v>
          </cell>
          <cell r="R168" t="str">
            <v>..</v>
          </cell>
          <cell r="S168" t="str">
            <v>..</v>
          </cell>
          <cell r="T168" t="str">
            <v>..</v>
          </cell>
          <cell r="U168">
            <v>0.27013121372697402</v>
          </cell>
          <cell r="V168">
            <v>0.31630000000000003</v>
          </cell>
          <cell r="W168">
            <v>0.3679</v>
          </cell>
          <cell r="X168">
            <v>0.34329999999999999</v>
          </cell>
          <cell r="Y168">
            <v>0.3357</v>
          </cell>
          <cell r="Z168">
            <v>0.33860000000000001</v>
          </cell>
          <cell r="AA168">
            <v>0.34989999999999999</v>
          </cell>
          <cell r="AB168">
            <v>0.35572274123404801</v>
          </cell>
        </row>
        <row r="169">
          <cell r="A169" t="str">
            <v>Togo</v>
          </cell>
          <cell r="B169">
            <v>1.1424627923334301</v>
          </cell>
          <cell r="C169">
            <v>0.94866561815442096</v>
          </cell>
          <cell r="D169">
            <v>0.79979087591340403</v>
          </cell>
          <cell r="E169">
            <v>0.75065623773391299</v>
          </cell>
          <cell r="F169">
            <v>0.66316021412817805</v>
          </cell>
          <cell r="G169">
            <v>0.72067975351855496</v>
          </cell>
          <cell r="H169">
            <v>1.0609295265376799</v>
          </cell>
          <cell r="I169">
            <v>1.2490846720170401</v>
          </cell>
          <cell r="J169">
            <v>1.5178166942259299</v>
          </cell>
          <cell r="K169">
            <v>1.4892560249275399</v>
          </cell>
          <cell r="L169">
            <v>1.7890466359724899</v>
          </cell>
          <cell r="M169">
            <v>1.76759329596085</v>
          </cell>
          <cell r="N169">
            <v>1.85362732454316</v>
          </cell>
          <cell r="O169">
            <v>1.41282240577784</v>
          </cell>
          <cell r="P169">
            <v>1.09503882054378</v>
          </cell>
          <cell r="Q169">
            <v>1.4462060263737999</v>
          </cell>
          <cell r="R169">
            <v>1.58071172358882</v>
          </cell>
          <cell r="S169">
            <v>1.60975994850731</v>
          </cell>
          <cell r="T169">
            <v>1.52352446489652</v>
          </cell>
          <cell r="U169">
            <v>1.52878695426758</v>
          </cell>
          <cell r="V169">
            <v>1.29858520205881</v>
          </cell>
          <cell r="W169">
            <v>1.33358255793169</v>
          </cell>
          <cell r="X169">
            <v>1.47878229052148</v>
          </cell>
          <cell r="Y169">
            <v>1.6773540474629201</v>
          </cell>
          <cell r="Z169">
            <v>1.93990683320055</v>
          </cell>
          <cell r="AA169">
            <v>2.1117660833707701</v>
          </cell>
          <cell r="AB169">
            <v>2.2104077607359698</v>
          </cell>
        </row>
        <row r="170">
          <cell r="A170" t="str">
            <v>Tonga</v>
          </cell>
          <cell r="B170">
            <v>5.6081433643043799E-2</v>
          </cell>
          <cell r="C170">
            <v>6.2258808076529198E-2</v>
          </cell>
          <cell r="D170">
            <v>6.2052999946660303E-2</v>
          </cell>
          <cell r="E170">
            <v>6.0875948756832499E-2</v>
          </cell>
          <cell r="F170">
            <v>6.4212159437341002E-2</v>
          </cell>
          <cell r="G170">
            <v>6.0036476190785198E-2</v>
          </cell>
          <cell r="H170">
            <v>7.1350298398943898E-2</v>
          </cell>
          <cell r="I170">
            <v>7.7341602366520407E-2</v>
          </cell>
          <cell r="J170">
            <v>9.0926056077810999E-2</v>
          </cell>
          <cell r="K170">
            <v>0.110070557476212</v>
          </cell>
          <cell r="L170">
            <v>0.11304216441169899</v>
          </cell>
          <cell r="M170">
            <v>0.13503280151365599</v>
          </cell>
          <cell r="N170">
            <v>0.140232717243402</v>
          </cell>
          <cell r="O170">
            <v>0.14490605348845301</v>
          </cell>
          <cell r="P170">
            <v>0.14941713121693301</v>
          </cell>
          <cell r="Q170">
            <v>0.16081118930562199</v>
          </cell>
          <cell r="R170">
            <v>0.17458493600067301</v>
          </cell>
          <cell r="S170">
            <v>0.17297611152509099</v>
          </cell>
          <cell r="T170">
            <v>0.167164185898206</v>
          </cell>
          <cell r="U170">
            <v>0.155101485088258</v>
          </cell>
          <cell r="V170">
            <v>0.158134356848495</v>
          </cell>
          <cell r="W170">
            <v>0.14162418557678699</v>
          </cell>
          <cell r="X170">
            <v>0.142577775438747</v>
          </cell>
          <cell r="Y170">
            <v>0.15920269222838801</v>
          </cell>
          <cell r="Z170">
            <v>0.182078015714908</v>
          </cell>
          <cell r="AA170">
            <v>0.215388457520749</v>
          </cell>
          <cell r="AB170">
            <v>0.224055453623308</v>
          </cell>
        </row>
        <row r="171">
          <cell r="A171" t="str">
            <v>Trinidad and Tobago</v>
          </cell>
          <cell r="B171">
            <v>6.2357914188785797</v>
          </cell>
          <cell r="C171">
            <v>6.9922497221529696</v>
          </cell>
          <cell r="D171">
            <v>8.1402913432005608</v>
          </cell>
          <cell r="E171">
            <v>7.7638746914913401</v>
          </cell>
          <cell r="F171">
            <v>7.7570413584295403</v>
          </cell>
          <cell r="G171">
            <v>7.5296663674646096</v>
          </cell>
          <cell r="H171">
            <v>4.7943612381183103</v>
          </cell>
          <cell r="I171">
            <v>4.79775012709697</v>
          </cell>
          <cell r="J171">
            <v>4.5012240589435297</v>
          </cell>
          <cell r="K171">
            <v>4.3230352941176502</v>
          </cell>
          <cell r="L171">
            <v>5.0680705882352903</v>
          </cell>
          <cell r="M171">
            <v>5.2032235294117699</v>
          </cell>
          <cell r="N171">
            <v>5.3182588235294102</v>
          </cell>
          <cell r="O171">
            <v>4.5813599579899202</v>
          </cell>
          <cell r="P171">
            <v>4.9471815063893203</v>
          </cell>
          <cell r="Q171">
            <v>5.3292178965457104</v>
          </cell>
          <cell r="R171">
            <v>5.7595704959659804</v>
          </cell>
          <cell r="S171">
            <v>5.7377712171691497</v>
          </cell>
          <cell r="T171">
            <v>6.0433580041666604</v>
          </cell>
          <cell r="U171">
            <v>6.8076438793333303</v>
          </cell>
          <cell r="V171">
            <v>8.1565156001416703</v>
          </cell>
          <cell r="W171">
            <v>9.5045931534454393</v>
          </cell>
          <cell r="X171">
            <v>9.7091573083306599</v>
          </cell>
          <cell r="Y171">
            <v>12.022275828314701</v>
          </cell>
          <cell r="Z171">
            <v>13.5274038813264</v>
          </cell>
          <cell r="AA171">
            <v>16.211915800388599</v>
          </cell>
          <cell r="AB171">
            <v>19.934936507936499</v>
          </cell>
        </row>
        <row r="172">
          <cell r="A172" t="str">
            <v>Tunisia</v>
          </cell>
          <cell r="B172">
            <v>8.7419751357860704</v>
          </cell>
          <cell r="C172">
            <v>8.4285132450859308</v>
          </cell>
          <cell r="D172">
            <v>8.1334016737237498</v>
          </cell>
          <cell r="E172">
            <v>8.3501774849304393</v>
          </cell>
          <cell r="F172">
            <v>8.2548923766962297</v>
          </cell>
          <cell r="G172">
            <v>8.4100663922611307</v>
          </cell>
          <cell r="H172">
            <v>9.0181359897143292</v>
          </cell>
          <cell r="I172">
            <v>9.6962714228153892</v>
          </cell>
          <cell r="J172">
            <v>10.096292785504399</v>
          </cell>
          <cell r="K172">
            <v>10.101970240992999</v>
          </cell>
          <cell r="L172">
            <v>12.314357281111199</v>
          </cell>
          <cell r="M172">
            <v>13.0097339390007</v>
          </cell>
          <cell r="N172">
            <v>18.272274988692899</v>
          </cell>
          <cell r="O172">
            <v>14.608946896482999</v>
          </cell>
          <cell r="P172">
            <v>15.6324634242784</v>
          </cell>
          <cell r="Q172">
            <v>18.0289701839712</v>
          </cell>
          <cell r="R172">
            <v>19.587322786110501</v>
          </cell>
          <cell r="S172">
            <v>18.8970069626548</v>
          </cell>
          <cell r="T172">
            <v>19.835326182521499</v>
          </cell>
          <cell r="U172">
            <v>20.7603500504881</v>
          </cell>
          <cell r="V172">
            <v>19.455599300087499</v>
          </cell>
          <cell r="W172">
            <v>19.988322791408901</v>
          </cell>
          <cell r="X172">
            <v>21.053948232204899</v>
          </cell>
          <cell r="Y172">
            <v>25.000265174789099</v>
          </cell>
          <cell r="Z172">
            <v>28.129265355278999</v>
          </cell>
          <cell r="AA172">
            <v>28.958917835671301</v>
          </cell>
          <cell r="AB172">
            <v>30.619901838582301</v>
          </cell>
        </row>
        <row r="173">
          <cell r="A173" t="str">
            <v>Turkey</v>
          </cell>
          <cell r="B173">
            <v>70.119332003740894</v>
          </cell>
          <cell r="C173">
            <v>71.040533375736004</v>
          </cell>
          <cell r="D173">
            <v>64.546082497481194</v>
          </cell>
          <cell r="E173">
            <v>61.678317092703097</v>
          </cell>
          <cell r="F173">
            <v>59.990390704605801</v>
          </cell>
          <cell r="G173">
            <v>67.114863047808697</v>
          </cell>
          <cell r="H173">
            <v>75.495983572484306</v>
          </cell>
          <cell r="I173">
            <v>86.284064665127005</v>
          </cell>
          <cell r="J173">
            <v>89.217421322133205</v>
          </cell>
          <cell r="K173">
            <v>106.330150068213</v>
          </cell>
          <cell r="L173">
            <v>149.19726703359299</v>
          </cell>
          <cell r="M173">
            <v>147.75579482168999</v>
          </cell>
          <cell r="N173">
            <v>156.173118125982</v>
          </cell>
          <cell r="O173">
            <v>177.00378234755601</v>
          </cell>
          <cell r="P173">
            <v>128.08873056780399</v>
          </cell>
          <cell r="Q173">
            <v>166.442966293099</v>
          </cell>
          <cell r="R173">
            <v>178.06089849447301</v>
          </cell>
          <cell r="S173">
            <v>186.06096366755099</v>
          </cell>
          <cell r="T173">
            <v>197.586629043089</v>
          </cell>
          <cell r="U173">
            <v>181.689987645249</v>
          </cell>
          <cell r="V173">
            <v>198.23039419168299</v>
          </cell>
          <cell r="W173">
            <v>143.09610503356001</v>
          </cell>
          <cell r="X173">
            <v>182.973426327883</v>
          </cell>
          <cell r="Y173">
            <v>240.59631347464199</v>
          </cell>
          <cell r="Z173">
            <v>302.561408378198</v>
          </cell>
          <cell r="AA173">
            <v>362.46130461630003</v>
          </cell>
          <cell r="AB173">
            <v>392.42413112811897</v>
          </cell>
        </row>
        <row r="174">
          <cell r="A174" t="str">
            <v>Turkmenistan</v>
          </cell>
          <cell r="B174" t="str">
            <v>..</v>
          </cell>
          <cell r="C174" t="str">
            <v>..</v>
          </cell>
          <cell r="D174" t="str">
            <v>..</v>
          </cell>
          <cell r="E174" t="str">
            <v>..</v>
          </cell>
          <cell r="F174" t="str">
            <v>..</v>
          </cell>
          <cell r="G174" t="str">
            <v>..</v>
          </cell>
          <cell r="H174" t="str">
            <v>..</v>
          </cell>
          <cell r="I174" t="str">
            <v>..</v>
          </cell>
          <cell r="J174" t="str">
            <v>..</v>
          </cell>
          <cell r="K174" t="str">
            <v>..</v>
          </cell>
          <cell r="L174" t="str">
            <v>..</v>
          </cell>
          <cell r="M174" t="str">
            <v>..</v>
          </cell>
          <cell r="N174">
            <v>0.95061996705966001</v>
          </cell>
          <cell r="O174">
            <v>5.3627779198428902</v>
          </cell>
          <cell r="P174">
            <v>3.6333333333333302</v>
          </cell>
          <cell r="Q174">
            <v>5.8738738738738698</v>
          </cell>
          <cell r="R174">
            <v>2.3792817679558</v>
          </cell>
          <cell r="S174">
            <v>2.6811425209830899</v>
          </cell>
          <cell r="T174">
            <v>2.8618819051946902</v>
          </cell>
          <cell r="U174">
            <v>3.8571153846153798</v>
          </cell>
          <cell r="V174">
            <v>5.0221153846153799</v>
          </cell>
          <cell r="W174">
            <v>6.9334615384615397</v>
          </cell>
          <cell r="X174">
            <v>8.6999999999999993</v>
          </cell>
          <cell r="Y174">
            <v>11.4242307692308</v>
          </cell>
          <cell r="Z174">
            <v>14.195576923076899</v>
          </cell>
          <cell r="AA174">
            <v>17.174423076923102</v>
          </cell>
          <cell r="AB174">
            <v>21.845866153846199</v>
          </cell>
        </row>
        <row r="175">
          <cell r="A175" t="str">
            <v>Uganda</v>
          </cell>
          <cell r="B175">
            <v>4.6099590122603198</v>
          </cell>
          <cell r="C175">
            <v>7.4637444741896299</v>
          </cell>
          <cell r="D175">
            <v>5.1789247371928298</v>
          </cell>
          <cell r="E175">
            <v>5.9236067255473603</v>
          </cell>
          <cell r="F175">
            <v>4.5565928221620897</v>
          </cell>
          <cell r="G175">
            <v>4.1698706873309002</v>
          </cell>
          <cell r="H175">
            <v>4.1542634381374404</v>
          </cell>
          <cell r="I175">
            <v>6.6990606968917197</v>
          </cell>
          <cell r="J175">
            <v>6.9395052789787304</v>
          </cell>
          <cell r="K175">
            <v>5.62609916606496</v>
          </cell>
          <cell r="L175">
            <v>4.5892753882957802</v>
          </cell>
          <cell r="M175">
            <v>1.83543371677066</v>
          </cell>
          <cell r="N175">
            <v>2.7561185067384302</v>
          </cell>
          <cell r="O175">
            <v>3.0998329964046301</v>
          </cell>
          <cell r="P175">
            <v>3.82662453478228</v>
          </cell>
          <cell r="Q175">
            <v>5.5818892165538099</v>
          </cell>
          <cell r="R175">
            <v>5.8857953350527801</v>
          </cell>
          <cell r="S175">
            <v>6.1248606889524</v>
          </cell>
          <cell r="T175">
            <v>6.5762577467192198</v>
          </cell>
          <cell r="U175">
            <v>6.00766009917354</v>
          </cell>
          <cell r="V175">
            <v>5.9100236917645903</v>
          </cell>
          <cell r="W175">
            <v>5.6498800665586799</v>
          </cell>
          <cell r="X175">
            <v>5.8345259570674601</v>
          </cell>
          <cell r="Y175">
            <v>6.2429451078925</v>
          </cell>
          <cell r="Z175">
            <v>6.8174198114879099</v>
          </cell>
          <cell r="AA175">
            <v>8.7338409093309401</v>
          </cell>
          <cell r="AB175">
            <v>9.4426518469453207</v>
          </cell>
        </row>
        <row r="176">
          <cell r="A176" t="str">
            <v>Ukraine</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v>20.784329458197899</v>
          </cell>
          <cell r="O176">
            <v>29.654599999999999</v>
          </cell>
          <cell r="P176">
            <v>36.477848484848501</v>
          </cell>
          <cell r="Q176">
            <v>37.023036492887698</v>
          </cell>
          <cell r="R176">
            <v>44.596897020197297</v>
          </cell>
          <cell r="S176">
            <v>50.1490531302371</v>
          </cell>
          <cell r="T176">
            <v>41.891792568395303</v>
          </cell>
          <cell r="U176">
            <v>31.5687320821397</v>
          </cell>
          <cell r="V176">
            <v>31.261718319179401</v>
          </cell>
          <cell r="W176">
            <v>38.008637057443899</v>
          </cell>
          <cell r="X176">
            <v>42.392896031239403</v>
          </cell>
          <cell r="Y176">
            <v>50.132953288202998</v>
          </cell>
          <cell r="Z176">
            <v>64.883060725700304</v>
          </cell>
          <cell r="AA176">
            <v>86.044373185710995</v>
          </cell>
          <cell r="AB176">
            <v>106.072018742952</v>
          </cell>
        </row>
        <row r="177">
          <cell r="A177" t="str">
            <v>United Arab Emirates</v>
          </cell>
          <cell r="B177">
            <v>29.625623351427301</v>
          </cell>
          <cell r="C177">
            <v>32.9882861204796</v>
          </cell>
          <cell r="D177">
            <v>30.6763821425717</v>
          </cell>
          <cell r="E177">
            <v>28.1084164810819</v>
          </cell>
          <cell r="F177">
            <v>27.8646146172476</v>
          </cell>
          <cell r="G177">
            <v>27.349496437360099</v>
          </cell>
          <cell r="H177">
            <v>21.674203707275701</v>
          </cell>
          <cell r="I177">
            <v>23.798964103423401</v>
          </cell>
          <cell r="J177">
            <v>24.1895949222233</v>
          </cell>
          <cell r="K177">
            <v>27.921547233311799</v>
          </cell>
          <cell r="L177">
            <v>35.984996458730599</v>
          </cell>
          <cell r="M177">
            <v>33.1925796785617</v>
          </cell>
          <cell r="N177">
            <v>33.488068788423298</v>
          </cell>
          <cell r="O177">
            <v>36.720933537678803</v>
          </cell>
          <cell r="P177">
            <v>37.439124207036798</v>
          </cell>
          <cell r="Q177">
            <v>40.725608276072698</v>
          </cell>
          <cell r="R177">
            <v>48.005720512121997</v>
          </cell>
          <cell r="S177">
            <v>51.215527104331301</v>
          </cell>
          <cell r="T177">
            <v>48.514178352620803</v>
          </cell>
          <cell r="U177">
            <v>55.1814438393465</v>
          </cell>
          <cell r="V177">
            <v>70.221216473791699</v>
          </cell>
          <cell r="W177">
            <v>68.676848876786906</v>
          </cell>
          <cell r="X177">
            <v>75.284626957113701</v>
          </cell>
          <cell r="Y177">
            <v>88.578884955752201</v>
          </cell>
          <cell r="Z177">
            <v>103.78414091218499</v>
          </cell>
          <cell r="AA177">
            <v>130.255903335602</v>
          </cell>
          <cell r="AB177">
            <v>168.26258606382399</v>
          </cell>
        </row>
        <row r="178">
          <cell r="A178" t="str">
            <v>United Kingdom</v>
          </cell>
          <cell r="B178">
            <v>536.90580843586702</v>
          </cell>
          <cell r="C178">
            <v>513.37226211684595</v>
          </cell>
          <cell r="D178">
            <v>485.240411684469</v>
          </cell>
          <cell r="E178">
            <v>459.608020927523</v>
          </cell>
          <cell r="F178">
            <v>433.81816933813099</v>
          </cell>
          <cell r="G178">
            <v>460.54645470736602</v>
          </cell>
          <cell r="H178">
            <v>560.07673905425702</v>
          </cell>
          <cell r="I178">
            <v>688.68485842749999</v>
          </cell>
          <cell r="J178">
            <v>835.5205784625</v>
          </cell>
          <cell r="K178">
            <v>844.31768010333303</v>
          </cell>
          <cell r="L178">
            <v>996.15559413333301</v>
          </cell>
          <cell r="M178">
            <v>1038.7602718999999</v>
          </cell>
          <cell r="N178">
            <v>1080.45488637167</v>
          </cell>
          <cell r="O178">
            <v>965.28189734666705</v>
          </cell>
          <cell r="P178">
            <v>1042.98930969</v>
          </cell>
          <cell r="Q178">
            <v>1136.0966479333299</v>
          </cell>
          <cell r="R178">
            <v>1194.9691221066701</v>
          </cell>
          <cell r="S178">
            <v>1328.48835783</v>
          </cell>
          <cell r="T178">
            <v>1425.83253702</v>
          </cell>
          <cell r="U178">
            <v>1467.0286281025001</v>
          </cell>
          <cell r="V178">
            <v>1445.1922208349999</v>
          </cell>
          <cell r="W178">
            <v>1435.6255546325001</v>
          </cell>
          <cell r="X178">
            <v>1574.470198475</v>
          </cell>
          <cell r="Y178">
            <v>1814.6381745066701</v>
          </cell>
          <cell r="Z178">
            <v>2155.1621586000001</v>
          </cell>
          <cell r="AA178">
            <v>2230.6081367158299</v>
          </cell>
          <cell r="AB178">
            <v>2373.6851791499998</v>
          </cell>
        </row>
        <row r="179">
          <cell r="A179" t="str">
            <v>United States</v>
          </cell>
          <cell r="B179">
            <v>2789.5250027895299</v>
          </cell>
          <cell r="C179">
            <v>3128.42500312843</v>
          </cell>
          <cell r="D179">
            <v>3255.0250032550298</v>
          </cell>
          <cell r="E179">
            <v>3536.6750035366799</v>
          </cell>
          <cell r="F179">
            <v>3933.17500163882</v>
          </cell>
          <cell r="G179">
            <v>4220.25</v>
          </cell>
          <cell r="H179">
            <v>4462.8249999999998</v>
          </cell>
          <cell r="I179">
            <v>4739.4750000000004</v>
          </cell>
          <cell r="J179">
            <v>5103.75</v>
          </cell>
          <cell r="K179">
            <v>5484.35</v>
          </cell>
          <cell r="L179">
            <v>5803.0749999999998</v>
          </cell>
          <cell r="M179">
            <v>5995.9250000000002</v>
          </cell>
          <cell r="N179">
            <v>6337.75</v>
          </cell>
          <cell r="O179">
            <v>6657.4</v>
          </cell>
          <cell r="P179">
            <v>7072.2250000000004</v>
          </cell>
          <cell r="Q179">
            <v>7397.65</v>
          </cell>
          <cell r="R179">
            <v>7816.8249999999998</v>
          </cell>
          <cell r="S179">
            <v>8304.3250000000007</v>
          </cell>
          <cell r="T179">
            <v>8746.9750000000004</v>
          </cell>
          <cell r="U179">
            <v>9268.4249999999993</v>
          </cell>
          <cell r="V179">
            <v>9816.9750000000004</v>
          </cell>
          <cell r="W179">
            <v>10127.950000000001</v>
          </cell>
          <cell r="X179">
            <v>10469.6</v>
          </cell>
          <cell r="Y179">
            <v>10960.75</v>
          </cell>
          <cell r="Z179">
            <v>11712.475</v>
          </cell>
          <cell r="AA179">
            <v>12455.825000000001</v>
          </cell>
          <cell r="AB179">
            <v>13244.55</v>
          </cell>
        </row>
        <row r="180">
          <cell r="A180" t="str">
            <v>Uruguay</v>
          </cell>
          <cell r="B180">
            <v>10.140059736994999</v>
          </cell>
          <cell r="C180">
            <v>11.3172838689737</v>
          </cell>
          <cell r="D180">
            <v>9.2520491838072108</v>
          </cell>
          <cell r="E180">
            <v>5.0786624700225502</v>
          </cell>
          <cell r="F180">
            <v>4.8293836262984602</v>
          </cell>
          <cell r="G180">
            <v>4.7189295873470201</v>
          </cell>
          <cell r="H180">
            <v>5.8586155397733304</v>
          </cell>
          <cell r="I180">
            <v>7.3299382409467899</v>
          </cell>
          <cell r="J180">
            <v>7.5834922036578902</v>
          </cell>
          <cell r="K180">
            <v>7.9922186078437099</v>
          </cell>
          <cell r="L180">
            <v>9.2988071908168308</v>
          </cell>
          <cell r="M180">
            <v>11.2061758477999</v>
          </cell>
          <cell r="N180">
            <v>12.878150819996799</v>
          </cell>
          <cell r="O180">
            <v>15.0021382400392</v>
          </cell>
          <cell r="P180">
            <v>17.474590050721201</v>
          </cell>
          <cell r="Q180">
            <v>19.2976630965506</v>
          </cell>
          <cell r="R180">
            <v>20.515457255754601</v>
          </cell>
          <cell r="S180">
            <v>21.704001623978399</v>
          </cell>
          <cell r="T180">
            <v>22.3709583887062</v>
          </cell>
          <cell r="U180">
            <v>20.913375252440598</v>
          </cell>
          <cell r="V180">
            <v>20.085559801949199</v>
          </cell>
          <cell r="W180">
            <v>18.5606449126381</v>
          </cell>
          <cell r="X180">
            <v>12.0892537059913</v>
          </cell>
          <cell r="Y180">
            <v>11.210626974177201</v>
          </cell>
          <cell r="Z180">
            <v>13.2679973977425</v>
          </cell>
          <cell r="AA180">
            <v>16.877690073567098</v>
          </cell>
          <cell r="AB180">
            <v>19.2210197573811</v>
          </cell>
        </row>
        <row r="181">
          <cell r="A181" t="str">
            <v>Uzbekistan</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v>3.5709614135704899</v>
          </cell>
          <cell r="O181">
            <v>5.5018808911860004</v>
          </cell>
          <cell r="P181">
            <v>6.5213301150498797</v>
          </cell>
          <cell r="Q181">
            <v>10.1677564012872</v>
          </cell>
          <cell r="R181">
            <v>13.922375436300801</v>
          </cell>
          <cell r="S181">
            <v>14.7046106676083</v>
          </cell>
          <cell r="T181">
            <v>14.9481355902386</v>
          </cell>
          <cell r="U181">
            <v>17.041418664052699</v>
          </cell>
          <cell r="V181">
            <v>13.7173361625178</v>
          </cell>
          <cell r="W181">
            <v>11.6316943458627</v>
          </cell>
          <cell r="X181">
            <v>9.6570675833102992</v>
          </cell>
          <cell r="Y181">
            <v>10.128671285056599</v>
          </cell>
          <cell r="Z181">
            <v>12.0014530753682</v>
          </cell>
          <cell r="AA181">
            <v>13.6695664677547</v>
          </cell>
          <cell r="AB181">
            <v>16.0882491644625</v>
          </cell>
        </row>
        <row r="182">
          <cell r="A182" t="str">
            <v>Vanuatu</v>
          </cell>
          <cell r="B182">
            <v>0.108138398406475</v>
          </cell>
          <cell r="C182">
            <v>0.10152457160320399</v>
          </cell>
          <cell r="D182">
            <v>0.102166268610503</v>
          </cell>
          <cell r="E182">
            <v>0.104747876605656</v>
          </cell>
          <cell r="F182">
            <v>0.12751071592506399</v>
          </cell>
          <cell r="G182">
            <v>0.121221140517565</v>
          </cell>
          <cell r="H182">
            <v>0.11773876877273</v>
          </cell>
          <cell r="I182">
            <v>0.125130164109062</v>
          </cell>
          <cell r="J182">
            <v>0.14736055996893899</v>
          </cell>
          <cell r="K182">
            <v>0.14463702190039299</v>
          </cell>
          <cell r="L182">
            <v>0.156799456988896</v>
          </cell>
          <cell r="M182">
            <v>0.186934913403663</v>
          </cell>
          <cell r="N182">
            <v>0.19515825652670801</v>
          </cell>
          <cell r="O182">
            <v>0.20096507507113001</v>
          </cell>
          <cell r="P182">
            <v>0.219894005125845</v>
          </cell>
          <cell r="Q182">
            <v>0.23380170784097401</v>
          </cell>
          <cell r="R182">
            <v>0.245287379994999</v>
          </cell>
          <cell r="S182">
            <v>0.25588607466673302</v>
          </cell>
          <cell r="T182">
            <v>0.25426182115379498</v>
          </cell>
          <cell r="U182">
            <v>0.25100802235858199</v>
          </cell>
          <cell r="V182">
            <v>0.244557174237477</v>
          </cell>
          <cell r="W182">
            <v>0.23496258064516101</v>
          </cell>
          <cell r="X182">
            <v>0.229557346232594</v>
          </cell>
          <cell r="Y182">
            <v>0.27975475185334098</v>
          </cell>
          <cell r="Z182">
            <v>0.32973432328473001</v>
          </cell>
          <cell r="AA182">
            <v>0.367748579274573</v>
          </cell>
          <cell r="AB182">
            <v>0.38720681505801802</v>
          </cell>
        </row>
        <row r="183">
          <cell r="A183" t="str">
            <v>Venezuela, RB</v>
          </cell>
          <cell r="B183">
            <v>69.842745826633404</v>
          </cell>
          <cell r="C183">
            <v>78.369246919443</v>
          </cell>
          <cell r="D183">
            <v>79.999998222621997</v>
          </cell>
          <cell r="E183">
            <v>79.674755735149006</v>
          </cell>
          <cell r="F183">
            <v>59.8609764528412</v>
          </cell>
          <cell r="G183">
            <v>61.9654666666667</v>
          </cell>
          <cell r="H183">
            <v>60.516133230957799</v>
          </cell>
          <cell r="I183">
            <v>48.029034482758597</v>
          </cell>
          <cell r="J183">
            <v>60.226413793103397</v>
          </cell>
          <cell r="K183">
            <v>44.672020112392801</v>
          </cell>
          <cell r="L183">
            <v>48.392781316348199</v>
          </cell>
          <cell r="M183">
            <v>53.391915641476302</v>
          </cell>
          <cell r="N183">
            <v>60.409356725146203</v>
          </cell>
          <cell r="O183">
            <v>59.868276619099902</v>
          </cell>
          <cell r="P183">
            <v>58.338937457969102</v>
          </cell>
          <cell r="Q183">
            <v>77.320259887005605</v>
          </cell>
          <cell r="R183">
            <v>70.794716432088606</v>
          </cell>
          <cell r="S183">
            <v>85.837385778750999</v>
          </cell>
          <cell r="T183">
            <v>91.331203433162898</v>
          </cell>
          <cell r="U183">
            <v>97.976886247317097</v>
          </cell>
          <cell r="V183">
            <v>117.152783374759</v>
          </cell>
          <cell r="W183">
            <v>122.871560053369</v>
          </cell>
          <cell r="X183">
            <v>92.888895971158306</v>
          </cell>
          <cell r="Y183">
            <v>83.442413153235293</v>
          </cell>
          <cell r="Z183">
            <v>112.799899230439</v>
          </cell>
          <cell r="AA183">
            <v>143.443430273204</v>
          </cell>
          <cell r="AB183">
            <v>181.60807441860501</v>
          </cell>
        </row>
        <row r="184">
          <cell r="A184" t="str">
            <v>Vietnam</v>
          </cell>
          <cell r="B184">
            <v>27.846626139376198</v>
          </cell>
          <cell r="C184">
            <v>13.875014719423501</v>
          </cell>
          <cell r="D184">
            <v>18.404943852510002</v>
          </cell>
          <cell r="E184">
            <v>27.725834965200001</v>
          </cell>
          <cell r="F184">
            <v>48.176689869460503</v>
          </cell>
          <cell r="G184">
            <v>14.9992421681154</v>
          </cell>
          <cell r="H184">
            <v>33.872677273220503</v>
          </cell>
          <cell r="I184">
            <v>42.045011704520803</v>
          </cell>
          <cell r="J184">
            <v>23.234130859375</v>
          </cell>
          <cell r="K184">
            <v>6.2933109388464104</v>
          </cell>
          <cell r="L184">
            <v>6.4717448956846599</v>
          </cell>
          <cell r="M184">
            <v>7.6423965137307199</v>
          </cell>
          <cell r="N184">
            <v>9.86699775267188</v>
          </cell>
          <cell r="O184">
            <v>13.1809556626714</v>
          </cell>
          <cell r="P184">
            <v>16.2788181054263</v>
          </cell>
          <cell r="Q184">
            <v>20.737012318496401</v>
          </cell>
          <cell r="R184">
            <v>24.657335291472599</v>
          </cell>
          <cell r="S184">
            <v>26.843623395149901</v>
          </cell>
          <cell r="T184">
            <v>27.2095266807356</v>
          </cell>
          <cell r="U184">
            <v>28.6837279910111</v>
          </cell>
          <cell r="V184">
            <v>31.195607856503599</v>
          </cell>
          <cell r="W184">
            <v>32.504267041938803</v>
          </cell>
          <cell r="X184">
            <v>35.147899990615699</v>
          </cell>
          <cell r="Y184">
            <v>39.629851932787602</v>
          </cell>
          <cell r="Z184">
            <v>45.547853837178501</v>
          </cell>
          <cell r="AA184">
            <v>53.052506253770702</v>
          </cell>
          <cell r="AB184">
            <v>60.995258733934001</v>
          </cell>
        </row>
        <row r="185">
          <cell r="A185" t="str">
            <v>Yemen, Rep.</v>
          </cell>
          <cell r="B185">
            <v>3.96873651052899</v>
          </cell>
          <cell r="C185">
            <v>5.1160659443186596</v>
          </cell>
          <cell r="D185">
            <v>6.2154923407733902</v>
          </cell>
          <cell r="E185">
            <v>6.7985862443388898</v>
          </cell>
          <cell r="F185">
            <v>6.7384594650197798</v>
          </cell>
          <cell r="G185">
            <v>6.2282679332849504</v>
          </cell>
          <cell r="H185">
            <v>5.8175320894193501</v>
          </cell>
          <cell r="I185">
            <v>6.2551138878219197</v>
          </cell>
          <cell r="J185">
            <v>8.2802804168539907</v>
          </cell>
          <cell r="K185">
            <v>7.8105868378321901</v>
          </cell>
          <cell r="L185">
            <v>10.729960690480301</v>
          </cell>
          <cell r="M185">
            <v>12.5313905079101</v>
          </cell>
          <cell r="N185">
            <v>16.021898417985</v>
          </cell>
          <cell r="O185">
            <v>19.904579517069099</v>
          </cell>
          <cell r="P185">
            <v>25.861865112406299</v>
          </cell>
          <cell r="Q185">
            <v>12.7566172839506</v>
          </cell>
          <cell r="R185">
            <v>6.4250853989664503</v>
          </cell>
          <cell r="S185">
            <v>6.79724671307038</v>
          </cell>
          <cell r="T185">
            <v>6.2127907889670997</v>
          </cell>
          <cell r="U185">
            <v>7.5297760894571999</v>
          </cell>
          <cell r="V185">
            <v>9.56140372670807</v>
          </cell>
          <cell r="W185">
            <v>9.5326634655284792</v>
          </cell>
          <cell r="X185">
            <v>9.9845122350496105</v>
          </cell>
          <cell r="Y185">
            <v>11.8694097446194</v>
          </cell>
          <cell r="Z185">
            <v>13.5646911796631</v>
          </cell>
          <cell r="AA185">
            <v>15.193130920816101</v>
          </cell>
          <cell r="AB185">
            <v>18.699555547919701</v>
          </cell>
        </row>
        <row r="186">
          <cell r="A186" t="str">
            <v>Yugoslavia, FR (Serb./Mont.)</v>
          </cell>
          <cell r="B186" t="str">
            <v>..</v>
          </cell>
          <cell r="C186" t="str">
            <v>..</v>
          </cell>
          <cell r="D186" t="str">
            <v>..</v>
          </cell>
          <cell r="E186" t="str">
            <v>..</v>
          </cell>
          <cell r="F186" t="str">
            <v>..</v>
          </cell>
          <cell r="G186" t="str">
            <v>..</v>
          </cell>
          <cell r="H186" t="str">
            <v>..</v>
          </cell>
          <cell r="I186" t="str">
            <v>..</v>
          </cell>
          <cell r="J186" t="str">
            <v>..</v>
          </cell>
          <cell r="K186" t="str">
            <v>..</v>
          </cell>
          <cell r="L186" t="str">
            <v>..</v>
          </cell>
          <cell r="M186" t="str">
            <v>..</v>
          </cell>
          <cell r="N186" t="str">
            <v>..</v>
          </cell>
          <cell r="O186" t="str">
            <v>..</v>
          </cell>
          <cell r="P186" t="str">
            <v>..</v>
          </cell>
          <cell r="Q186" t="str">
            <v>..</v>
          </cell>
          <cell r="R186" t="str">
            <v>..</v>
          </cell>
          <cell r="S186" t="str">
            <v>..</v>
          </cell>
          <cell r="T186" t="str">
            <v>..</v>
          </cell>
          <cell r="U186" t="str">
            <v>..</v>
          </cell>
          <cell r="V186" t="str">
            <v>..</v>
          </cell>
          <cell r="W186" t="str">
            <v>..</v>
          </cell>
          <cell r="X186" t="str">
            <v>..</v>
          </cell>
          <cell r="Y186" t="str">
            <v>..</v>
          </cell>
          <cell r="Z186" t="str">
            <v>..</v>
          </cell>
          <cell r="AA186" t="str">
            <v>..</v>
          </cell>
          <cell r="AB186" t="str">
            <v>..</v>
          </cell>
        </row>
        <row r="187">
          <cell r="A187" t="str">
            <v>Zambia</v>
          </cell>
          <cell r="B187">
            <v>3.8857648</v>
          </cell>
          <cell r="C187">
            <v>4.0133260000000002</v>
          </cell>
          <cell r="D187">
            <v>3.8728935</v>
          </cell>
          <cell r="E187">
            <v>3.3431275999999999</v>
          </cell>
          <cell r="F187">
            <v>2.7480463000000102</v>
          </cell>
          <cell r="G187">
            <v>2.6060319999999999</v>
          </cell>
          <cell r="H187">
            <v>1.7954435</v>
          </cell>
          <cell r="I187">
            <v>2.225025</v>
          </cell>
          <cell r="J187">
            <v>3.7480768000000002</v>
          </cell>
          <cell r="K187">
            <v>3.9946358766468801</v>
          </cell>
          <cell r="L187">
            <v>3.7382878272640201</v>
          </cell>
          <cell r="M187">
            <v>3.3768100247524799</v>
          </cell>
          <cell r="N187">
            <v>3.3075725900116102</v>
          </cell>
          <cell r="O187">
            <v>3.2484131854644298</v>
          </cell>
          <cell r="P187">
            <v>3.3469765486329002</v>
          </cell>
          <cell r="Q187">
            <v>3.47037601720948</v>
          </cell>
          <cell r="R187">
            <v>3.2714472468056202</v>
          </cell>
          <cell r="S187">
            <v>3.9104467600795201</v>
          </cell>
          <cell r="T187">
            <v>3.23769895445681</v>
          </cell>
          <cell r="U187">
            <v>3.13189786129655</v>
          </cell>
          <cell r="V187">
            <v>3.2377226278014701</v>
          </cell>
          <cell r="W187">
            <v>3.6399834520748899</v>
          </cell>
          <cell r="X187">
            <v>3.77538611495953</v>
          </cell>
          <cell r="Y187">
            <v>4.3259768977702899</v>
          </cell>
          <cell r="Z187">
            <v>5.4395554227457499</v>
          </cell>
          <cell r="AA187">
            <v>7.2714794435401799</v>
          </cell>
          <cell r="AB187">
            <v>10.9419168453837</v>
          </cell>
        </row>
        <row r="188">
          <cell r="A188" t="str">
            <v>Zimbabwe</v>
          </cell>
          <cell r="B188">
            <v>5.3545401000000004</v>
          </cell>
          <cell r="C188">
            <v>6.4358294000000003</v>
          </cell>
          <cell r="D188">
            <v>6.8626385000000001</v>
          </cell>
          <cell r="E188">
            <v>6.2397869999999704</v>
          </cell>
          <cell r="F188">
            <v>5.1468948000000196</v>
          </cell>
          <cell r="G188">
            <v>5.6437788000000104</v>
          </cell>
          <cell r="H188">
            <v>6.2234171999999797</v>
          </cell>
          <cell r="I188">
            <v>6.7267199999999798</v>
          </cell>
          <cell r="J188">
            <v>7.8310500000000101</v>
          </cell>
          <cell r="K188">
            <v>8.2847856000000206</v>
          </cell>
          <cell r="L188">
            <v>8.7802989999999994</v>
          </cell>
          <cell r="M188">
            <v>8.1796523669248806</v>
          </cell>
          <cell r="N188">
            <v>6.7459374634975902</v>
          </cell>
          <cell r="O188">
            <v>6.5520130254746896</v>
          </cell>
          <cell r="P188">
            <v>6.88937404337043</v>
          </cell>
          <cell r="Q188">
            <v>7.1522175024386403</v>
          </cell>
          <cell r="R188">
            <v>8.7575383805075706</v>
          </cell>
          <cell r="S188">
            <v>8.9898019271635601</v>
          </cell>
          <cell r="T188">
            <v>6.26392332759798</v>
          </cell>
          <cell r="U188">
            <v>5.9627987095081298</v>
          </cell>
          <cell r="V188">
            <v>8.1359122672664999</v>
          </cell>
          <cell r="W188">
            <v>12.8826195931334</v>
          </cell>
          <cell r="X188">
            <v>30.855933465244899</v>
          </cell>
          <cell r="Y188">
            <v>10.5146403999127</v>
          </cell>
          <cell r="Z188">
            <v>4.7004308619697701</v>
          </cell>
          <cell r="AA188">
            <v>4.5516499550609399</v>
          </cell>
          <cell r="AB188">
            <v>5.5400662550877797</v>
          </cell>
        </row>
      </sheetData>
      <sheetData sheetId="5">
        <row r="3">
          <cell r="A3" t="str">
            <v>Afghanistan</v>
          </cell>
          <cell r="B3" t="str">
            <v>..</v>
          </cell>
          <cell r="C3" t="str">
            <v>..</v>
          </cell>
          <cell r="D3" t="str">
            <v>..</v>
          </cell>
          <cell r="E3" t="str">
            <v>..</v>
          </cell>
          <cell r="F3" t="str">
            <v>..</v>
          </cell>
          <cell r="G3" t="str">
            <v>..</v>
          </cell>
          <cell r="H3" t="str">
            <v>..</v>
          </cell>
          <cell r="I3" t="str">
            <v>..</v>
          </cell>
          <cell r="J3" t="str">
            <v>..</v>
          </cell>
          <cell r="K3" t="str">
            <v>..</v>
          </cell>
          <cell r="L3" t="str">
            <v>..</v>
          </cell>
          <cell r="M3" t="str">
            <v>..</v>
          </cell>
          <cell r="N3" t="str">
            <v>..</v>
          </cell>
          <cell r="O3" t="str">
            <v>..</v>
          </cell>
          <cell r="P3" t="str">
            <v>..</v>
          </cell>
          <cell r="Q3" t="str">
            <v>..</v>
          </cell>
          <cell r="R3" t="str">
            <v>..</v>
          </cell>
          <cell r="S3" t="str">
            <v>..</v>
          </cell>
          <cell r="T3" t="str">
            <v>..</v>
          </cell>
          <cell r="U3" t="str">
            <v>..</v>
          </cell>
          <cell r="V3" t="str">
            <v>..</v>
          </cell>
          <cell r="W3" t="str">
            <v>..</v>
          </cell>
          <cell r="X3" t="str">
            <v>..</v>
          </cell>
          <cell r="Y3" t="str">
            <v>..</v>
          </cell>
          <cell r="Z3" t="str">
            <v>..</v>
          </cell>
          <cell r="AA3" t="str">
            <v>..</v>
          </cell>
          <cell r="AB3" t="str">
            <v>..</v>
          </cell>
          <cell r="AC3" t="str">
            <v/>
          </cell>
        </row>
        <row r="4">
          <cell r="A4" t="str">
            <v>Albania</v>
          </cell>
          <cell r="B4">
            <v>686.30635085091501</v>
          </cell>
          <cell r="C4">
            <v>770.75526027405101</v>
          </cell>
          <cell r="D4">
            <v>777.30471982494896</v>
          </cell>
          <cell r="E4">
            <v>769.59860074322899</v>
          </cell>
          <cell r="F4">
            <v>744.38113493542699</v>
          </cell>
          <cell r="G4">
            <v>744.69180678675696</v>
          </cell>
          <cell r="H4">
            <v>807.58556492855303</v>
          </cell>
          <cell r="I4">
            <v>785.66687906358698</v>
          </cell>
          <cell r="J4">
            <v>759.16393725502701</v>
          </cell>
          <cell r="K4">
            <v>817.91435516105605</v>
          </cell>
          <cell r="L4">
            <v>654.23303759988903</v>
          </cell>
          <cell r="M4">
            <v>399.673866161967</v>
          </cell>
          <cell r="N4">
            <v>255.367324174494</v>
          </cell>
          <cell r="O4">
            <v>444.44968043606201</v>
          </cell>
          <cell r="P4">
            <v>732.96824989986703</v>
          </cell>
          <cell r="Q4">
            <v>893.55687735779702</v>
          </cell>
          <cell r="R4">
            <v>983.76134527248996</v>
          </cell>
          <cell r="S4">
            <v>700.666468587076</v>
          </cell>
          <cell r="T4">
            <v>894.29703043772599</v>
          </cell>
          <cell r="U4">
            <v>1129.6140566254701</v>
          </cell>
          <cell r="V4">
            <v>1208.0237532503299</v>
          </cell>
          <cell r="W4">
            <v>1336.9787076518201</v>
          </cell>
          <cell r="X4">
            <v>1444.7753012890801</v>
          </cell>
          <cell r="Y4">
            <v>1804.9118205130901</v>
          </cell>
          <cell r="Z4">
            <v>2388.93896680018</v>
          </cell>
          <cell r="AA4">
            <v>2671.9175116633301</v>
          </cell>
          <cell r="AB4">
            <v>2898.7886808329599</v>
          </cell>
          <cell r="AC4">
            <v>2091.0518314584101</v>
          </cell>
        </row>
        <row r="5">
          <cell r="A5" t="str">
            <v>Algeria</v>
          </cell>
          <cell r="B5">
            <v>2268.6074604452201</v>
          </cell>
          <cell r="C5">
            <v>2305.5055148820002</v>
          </cell>
          <cell r="D5">
            <v>2254.3285661293398</v>
          </cell>
          <cell r="E5">
            <v>2316.67885461795</v>
          </cell>
          <cell r="F5">
            <v>2432.7172761471002</v>
          </cell>
          <cell r="G5">
            <v>2753.6971404890301</v>
          </cell>
          <cell r="H5">
            <v>2698.9154605210401</v>
          </cell>
          <cell r="I5">
            <v>2705.11104474285</v>
          </cell>
          <cell r="J5">
            <v>2143.7423934808298</v>
          </cell>
          <cell r="K5">
            <v>2127.8657516316698</v>
          </cell>
          <cell r="L5">
            <v>1816.10674409798</v>
          </cell>
          <cell r="M5">
            <v>1819.98371769287</v>
          </cell>
          <cell r="N5">
            <v>1873.4216649743901</v>
          </cell>
          <cell r="O5">
            <v>1894.94645956457</v>
          </cell>
          <cell r="P5">
            <v>1542.97444626014</v>
          </cell>
          <cell r="Q5">
            <v>1499.1433754826801</v>
          </cell>
          <cell r="R5">
            <v>1643.26460296649</v>
          </cell>
          <cell r="S5">
            <v>1658.73176234436</v>
          </cell>
          <cell r="T5">
            <v>1633.09002823685</v>
          </cell>
          <cell r="U5">
            <v>1630.07092234173</v>
          </cell>
          <cell r="V5">
            <v>1800.01130805766</v>
          </cell>
          <cell r="W5">
            <v>1787.0114551663601</v>
          </cell>
          <cell r="X5">
            <v>1819.47037402097</v>
          </cell>
          <cell r="Y5">
            <v>2135.5482326177598</v>
          </cell>
          <cell r="Z5">
            <v>2626.8542495503002</v>
          </cell>
          <cell r="AA5">
            <v>3111.3016724282202</v>
          </cell>
          <cell r="AB5">
            <v>3413.2183077938598</v>
          </cell>
          <cell r="AC5">
            <v>2482.234048596245</v>
          </cell>
        </row>
        <row r="6">
          <cell r="A6" t="str">
            <v>Angola</v>
          </cell>
          <cell r="B6">
            <v>776.21820708852999</v>
          </cell>
          <cell r="C6">
            <v>707.36110046218403</v>
          </cell>
          <cell r="D6">
            <v>689.130144264705</v>
          </cell>
          <cell r="E6">
            <v>699.84327622002002</v>
          </cell>
          <cell r="F6">
            <v>722.73535592697101</v>
          </cell>
          <cell r="G6">
            <v>790.18445615922303</v>
          </cell>
          <cell r="H6">
            <v>719.26422262147003</v>
          </cell>
          <cell r="I6">
            <v>801.68277722203095</v>
          </cell>
          <cell r="J6">
            <v>846.71834055444401</v>
          </cell>
          <cell r="K6">
            <v>958.67815820915996</v>
          </cell>
          <cell r="L6">
            <v>1027.8193979933101</v>
          </cell>
          <cell r="M6">
            <v>969.14192095023498</v>
          </cell>
          <cell r="N6">
            <v>726.88917866393399</v>
          </cell>
          <cell r="O6">
            <v>513.18042918581796</v>
          </cell>
          <cell r="P6">
            <v>363.50584918081199</v>
          </cell>
          <cell r="Q6">
            <v>441.30697706894802</v>
          </cell>
          <cell r="R6">
            <v>549.42704488958896</v>
          </cell>
          <cell r="S6">
            <v>627.07619194895801</v>
          </cell>
          <cell r="T6">
            <v>516.58447114243097</v>
          </cell>
          <cell r="U6">
            <v>474.76262158727701</v>
          </cell>
          <cell r="V6">
            <v>684.80848206913504</v>
          </cell>
          <cell r="W6">
            <v>650.818957883488</v>
          </cell>
          <cell r="X6">
            <v>805.65797582214202</v>
          </cell>
          <cell r="Y6">
            <v>959.39101484967603</v>
          </cell>
          <cell r="Z6">
            <v>1322.3204036827599</v>
          </cell>
          <cell r="AA6">
            <v>1987.52876115449</v>
          </cell>
          <cell r="AB6">
            <v>2758.3748527388798</v>
          </cell>
          <cell r="AC6">
            <v>1414.0153276885728</v>
          </cell>
        </row>
        <row r="7">
          <cell r="A7" t="str">
            <v>Antigua and Barbuda</v>
          </cell>
          <cell r="B7">
            <v>1506.5811875345601</v>
          </cell>
          <cell r="C7">
            <v>1689.51200317076</v>
          </cell>
          <cell r="D7">
            <v>1846.91930367328</v>
          </cell>
          <cell r="E7">
            <v>2071.07432372008</v>
          </cell>
          <cell r="F7">
            <v>2346.3711568792901</v>
          </cell>
          <cell r="G7">
            <v>2731.5987503699498</v>
          </cell>
          <cell r="H7">
            <v>3615.1405568267201</v>
          </cell>
          <cell r="I7">
            <v>4263.06237484956</v>
          </cell>
          <cell r="J7">
            <v>5197.6263417312603</v>
          </cell>
          <cell r="K7">
            <v>5789.4741304199797</v>
          </cell>
          <cell r="L7">
            <v>6090.8111739031501</v>
          </cell>
          <cell r="M7">
            <v>6334.0479397428398</v>
          </cell>
          <cell r="N7">
            <v>6524.4044235761403</v>
          </cell>
          <cell r="O7">
            <v>6843.6555614668596</v>
          </cell>
          <cell r="P7">
            <v>7359.25540291168</v>
          </cell>
          <cell r="Q7">
            <v>7105.8166494533698</v>
          </cell>
          <cell r="R7">
            <v>7619.2848173493103</v>
          </cell>
          <cell r="S7">
            <v>8007.2698497756801</v>
          </cell>
          <cell r="T7">
            <v>8399.1123241053901</v>
          </cell>
          <cell r="U7">
            <v>8660.39419752709</v>
          </cell>
          <cell r="V7">
            <v>8870.8078973491702</v>
          </cell>
          <cell r="W7">
            <v>9152.9097225538208</v>
          </cell>
          <cell r="X7">
            <v>9128.1924879535309</v>
          </cell>
          <cell r="Y7">
            <v>9475.7121106087106</v>
          </cell>
          <cell r="Z7">
            <v>10164.9214205362</v>
          </cell>
          <cell r="AA7">
            <v>10747.741280299801</v>
          </cell>
          <cell r="AB7">
            <v>11685.168408903201</v>
          </cell>
          <cell r="AC7">
            <v>10059.107571809209</v>
          </cell>
        </row>
        <row r="8">
          <cell r="A8" t="str">
            <v>Argentina</v>
          </cell>
          <cell r="B8">
            <v>7478.2704756100502</v>
          </cell>
          <cell r="C8">
            <v>5966.9289799359203</v>
          </cell>
          <cell r="D8">
            <v>2913.82585339047</v>
          </cell>
          <cell r="E8">
            <v>3544.27247325605</v>
          </cell>
          <cell r="F8">
            <v>3912.80821740295</v>
          </cell>
          <cell r="G8">
            <v>2905.6797917826102</v>
          </cell>
          <cell r="H8">
            <v>3449.72715808773</v>
          </cell>
          <cell r="I8">
            <v>3497.0922601539201</v>
          </cell>
          <cell r="J8">
            <v>4046.7133725232502</v>
          </cell>
          <cell r="K8">
            <v>2564.5206032515698</v>
          </cell>
          <cell r="L8">
            <v>4344.8151296542501</v>
          </cell>
          <cell r="M8">
            <v>5750.5076344260797</v>
          </cell>
          <cell r="N8">
            <v>6845.4837644971904</v>
          </cell>
          <cell r="O8">
            <v>6972.9614027473799</v>
          </cell>
          <cell r="P8">
            <v>7493.9453730272598</v>
          </cell>
          <cell r="Q8">
            <v>7419.1620736778204</v>
          </cell>
          <cell r="R8">
            <v>7732.4990428484298</v>
          </cell>
          <cell r="S8">
            <v>8225.3685657953902</v>
          </cell>
          <cell r="T8">
            <v>8302.8756224728295</v>
          </cell>
          <cell r="U8">
            <v>7789.39792069344</v>
          </cell>
          <cell r="V8">
            <v>7726.3168608818296</v>
          </cell>
          <cell r="W8">
            <v>7231.5464487146801</v>
          </cell>
          <cell r="X8">
            <v>2605.1047777253202</v>
          </cell>
          <cell r="Y8">
            <v>3370.5889563555502</v>
          </cell>
          <cell r="Z8">
            <v>3975.2521005436602</v>
          </cell>
          <cell r="AA8">
            <v>4704.3002640031</v>
          </cell>
          <cell r="AB8">
            <v>5458.0070326775704</v>
          </cell>
          <cell r="AC8">
            <v>4557.4665966699804</v>
          </cell>
        </row>
        <row r="9">
          <cell r="A9" t="str">
            <v>Armenia</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v>30.873770960332799</v>
          </cell>
          <cell r="O9">
            <v>225.774773688518</v>
          </cell>
          <cell r="P9">
            <v>174.00121551280401</v>
          </cell>
          <cell r="Q9">
            <v>341.13111579329097</v>
          </cell>
          <cell r="R9">
            <v>421.273800241787</v>
          </cell>
          <cell r="S9">
            <v>431.29536045672501</v>
          </cell>
          <cell r="T9">
            <v>497.834052828349</v>
          </cell>
          <cell r="U9">
            <v>485.71100329594799</v>
          </cell>
          <cell r="V9">
            <v>503.17349894687197</v>
          </cell>
          <cell r="W9">
            <v>659.34142049507</v>
          </cell>
          <cell r="X9">
            <v>740.21780923285905</v>
          </cell>
          <cell r="Y9">
            <v>873.88555503519501</v>
          </cell>
          <cell r="Z9">
            <v>1101.17185741769</v>
          </cell>
          <cell r="AA9">
            <v>1477.55953387148</v>
          </cell>
          <cell r="AB9">
            <v>1888.85068896914</v>
          </cell>
          <cell r="AC9">
            <v>1123.5044775035724</v>
          </cell>
        </row>
        <row r="10">
          <cell r="A10" t="str">
            <v>Australia</v>
          </cell>
          <cell r="B10">
            <v>10911.2495092016</v>
          </cell>
          <cell r="C10">
            <v>12422.6890119367</v>
          </cell>
          <cell r="D10">
            <v>12116.984845385799</v>
          </cell>
          <cell r="E10">
            <v>11454.7643806339</v>
          </cell>
          <cell r="F10">
            <v>12447.029507106499</v>
          </cell>
          <cell r="G10">
            <v>10882.014666351</v>
          </cell>
          <cell r="H10">
            <v>11130.1802206712</v>
          </cell>
          <cell r="I10">
            <v>12906.580814134</v>
          </cell>
          <cell r="J10">
            <v>16104.912415181399</v>
          </cell>
          <cell r="K10">
            <v>17975.721542007501</v>
          </cell>
          <cell r="L10">
            <v>18606.9780269441</v>
          </cell>
          <cell r="M10">
            <v>18479.015951801299</v>
          </cell>
          <cell r="N10">
            <v>17892.832452390601</v>
          </cell>
          <cell r="O10">
            <v>17221.581325028201</v>
          </cell>
          <cell r="P10">
            <v>19423.182590493299</v>
          </cell>
          <cell r="Q10">
            <v>20498.240571989099</v>
          </cell>
          <cell r="R10">
            <v>22760.887588301201</v>
          </cell>
          <cell r="S10">
            <v>22546.268509638401</v>
          </cell>
          <cell r="T10">
            <v>19910.7750730679</v>
          </cell>
          <cell r="U10">
            <v>21193.842659119899</v>
          </cell>
          <cell r="V10">
            <v>20326.932866872899</v>
          </cell>
          <cell r="W10">
            <v>18936.851158143701</v>
          </cell>
          <cell r="X10">
            <v>20988.9057558268</v>
          </cell>
          <cell r="Y10">
            <v>26502.125080699399</v>
          </cell>
          <cell r="Z10">
            <v>31740.975166799901</v>
          </cell>
          <cell r="AA10">
            <v>34932.394564475901</v>
          </cell>
          <cell r="AB10">
            <v>36553.428507262099</v>
          </cell>
          <cell r="AC10">
            <v>28275.780038867972</v>
          </cell>
        </row>
        <row r="11">
          <cell r="A11" t="str">
            <v>Austria</v>
          </cell>
          <cell r="B11">
            <v>10625.774172175101</v>
          </cell>
          <cell r="C11">
            <v>9188.9050548171199</v>
          </cell>
          <cell r="D11">
            <v>9175.9699274185605</v>
          </cell>
          <cell r="E11">
            <v>9324.0614498909999</v>
          </cell>
          <cell r="F11">
            <v>8794.7453643369299</v>
          </cell>
          <cell r="G11">
            <v>9000.8511650976307</v>
          </cell>
          <cell r="H11">
            <v>12758.601133718499</v>
          </cell>
          <cell r="I11">
            <v>15933.7912951532</v>
          </cell>
          <cell r="J11">
            <v>17426.478584801302</v>
          </cell>
          <cell r="K11">
            <v>17284.036885540099</v>
          </cell>
          <cell r="L11">
            <v>21541.9836973852</v>
          </cell>
          <cell r="M11">
            <v>22357.74423384</v>
          </cell>
          <cell r="N11">
            <v>24883.820337392699</v>
          </cell>
          <cell r="O11">
            <v>23996.944976627299</v>
          </cell>
          <cell r="P11">
            <v>25701.689139607101</v>
          </cell>
          <cell r="Q11">
            <v>30169.5982673012</v>
          </cell>
          <cell r="R11">
            <v>29711.300329797101</v>
          </cell>
          <cell r="S11">
            <v>26229.836458866099</v>
          </cell>
          <cell r="T11">
            <v>26846.104460332401</v>
          </cell>
          <cell r="U11">
            <v>26699.401237480401</v>
          </cell>
          <cell r="V11">
            <v>24265.7605135093</v>
          </cell>
          <cell r="W11">
            <v>24038.811198365602</v>
          </cell>
          <cell r="X11">
            <v>25800.526475641502</v>
          </cell>
          <cell r="Y11">
            <v>31516.3707530348</v>
          </cell>
          <cell r="Z11">
            <v>35865.838346693803</v>
          </cell>
          <cell r="AA11">
            <v>37085.752626515001</v>
          </cell>
          <cell r="AB11">
            <v>38960.9908750588</v>
          </cell>
          <cell r="AC11">
            <v>32211.381712551582</v>
          </cell>
        </row>
        <row r="12">
          <cell r="A12" t="str">
            <v>Azerbaijan</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v>163.828161141176</v>
          </cell>
          <cell r="O12">
            <v>179.09156957655699</v>
          </cell>
          <cell r="P12">
            <v>297.16241710947799</v>
          </cell>
          <cell r="Q12">
            <v>314.519455013754</v>
          </cell>
          <cell r="R12">
            <v>409.190776387428</v>
          </cell>
          <cell r="S12">
            <v>505.56664211707601</v>
          </cell>
          <cell r="T12">
            <v>540.85154467352402</v>
          </cell>
          <cell r="U12">
            <v>571.50675793350797</v>
          </cell>
          <cell r="V12">
            <v>652.47088182714697</v>
          </cell>
          <cell r="W12">
            <v>701.09547310753896</v>
          </cell>
          <cell r="X12">
            <v>760.21522904562698</v>
          </cell>
          <cell r="Y12">
            <v>880.20151820499302</v>
          </cell>
          <cell r="Z12">
            <v>1040.0800677864299</v>
          </cell>
          <cell r="AA12">
            <v>1492.91128372191</v>
          </cell>
          <cell r="AB12">
            <v>2336.0292718200099</v>
          </cell>
          <cell r="AC12">
            <v>1201.7554739477514</v>
          </cell>
        </row>
        <row r="13">
          <cell r="A13" t="str">
            <v>Bahamas, The</v>
          </cell>
          <cell r="B13">
            <v>6923.2715786707004</v>
          </cell>
          <cell r="C13">
            <v>7038.4439511277797</v>
          </cell>
          <cell r="D13">
            <v>7744.34560460987</v>
          </cell>
          <cell r="E13">
            <v>8427.0582195001898</v>
          </cell>
          <cell r="F13">
            <v>8803.5892927674504</v>
          </cell>
          <cell r="G13">
            <v>9463.1378660611299</v>
          </cell>
          <cell r="H13">
            <v>10056.267289451</v>
          </cell>
          <cell r="I13">
            <v>10887.5008870848</v>
          </cell>
          <cell r="J13">
            <v>11088.901420731399</v>
          </cell>
          <cell r="K13">
            <v>12289.2460112563</v>
          </cell>
          <cell r="L13">
            <v>12492.917045333599</v>
          </cell>
          <cell r="M13">
            <v>12035.4366440798</v>
          </cell>
          <cell r="N13">
            <v>11794.9928209114</v>
          </cell>
          <cell r="O13">
            <v>11499.360715467101</v>
          </cell>
          <cell r="P13">
            <v>12119.7981058803</v>
          </cell>
          <cell r="Q13">
            <v>12297.4833424157</v>
          </cell>
          <cell r="R13">
            <v>12724.1302032453</v>
          </cell>
          <cell r="S13">
            <v>13316.931476023499</v>
          </cell>
          <cell r="T13">
            <v>14603.5738653111</v>
          </cell>
          <cell r="U13">
            <v>15783.2299369385</v>
          </cell>
          <cell r="V13">
            <v>16522.801120078198</v>
          </cell>
          <cell r="W13">
            <v>16694.2178873638</v>
          </cell>
          <cell r="X13">
            <v>17280.862920887201</v>
          </cell>
          <cell r="Y13">
            <v>17396.885215840801</v>
          </cell>
          <cell r="Z13">
            <v>17653.937910280201</v>
          </cell>
          <cell r="AA13">
            <v>18062.278625919</v>
          </cell>
          <cell r="AB13">
            <v>18917.160662714701</v>
          </cell>
          <cell r="AC13">
            <v>17667.557203834283</v>
          </cell>
        </row>
        <row r="14">
          <cell r="A14" t="str">
            <v>Bahrain</v>
          </cell>
          <cell r="B14">
            <v>8852.76120550015</v>
          </cell>
          <cell r="C14">
            <v>9610.1682250874292</v>
          </cell>
          <cell r="D14">
            <v>9749.44155121931</v>
          </cell>
          <cell r="E14">
            <v>9659.0512007564303</v>
          </cell>
          <cell r="F14">
            <v>9698.8226215858394</v>
          </cell>
          <cell r="G14">
            <v>8846.4677413764202</v>
          </cell>
          <cell r="H14">
            <v>6686.1351434385197</v>
          </cell>
          <cell r="I14">
            <v>6993.3084910501502</v>
          </cell>
          <cell r="J14">
            <v>8342.9283556834107</v>
          </cell>
          <cell r="K14">
            <v>8642.8801119431391</v>
          </cell>
          <cell r="L14">
            <v>9433.3564583333391</v>
          </cell>
          <cell r="M14">
            <v>9229.9207999999999</v>
          </cell>
          <cell r="N14">
            <v>9134.1763461538394</v>
          </cell>
          <cell r="O14">
            <v>9628.0420370370393</v>
          </cell>
          <cell r="P14">
            <v>9937.0628571428606</v>
          </cell>
          <cell r="Q14">
            <v>10083.065534482799</v>
          </cell>
          <cell r="R14">
            <v>10166.6865</v>
          </cell>
          <cell r="S14">
            <v>10242.0391290323</v>
          </cell>
          <cell r="T14">
            <v>9660.2716406250001</v>
          </cell>
          <cell r="U14">
            <v>10025.880363636399</v>
          </cell>
          <cell r="V14">
            <v>11889.9764626866</v>
          </cell>
          <cell r="W14">
            <v>11657.4861323529</v>
          </cell>
          <cell r="X14">
            <v>12066.0481857143</v>
          </cell>
          <cell r="Y14">
            <v>13710.515563380301</v>
          </cell>
          <cell r="Z14">
            <v>15527.6736666667</v>
          </cell>
          <cell r="AA14">
            <v>18216.1413534858</v>
          </cell>
          <cell r="AB14">
            <v>21446.525647857201</v>
          </cell>
          <cell r="AC14">
            <v>15437.398424909532</v>
          </cell>
        </row>
        <row r="15">
          <cell r="A15" t="str">
            <v>Bangladesh</v>
          </cell>
          <cell r="B15">
            <v>237.34986608229701</v>
          </cell>
          <cell r="C15">
            <v>225.78873524957399</v>
          </cell>
          <cell r="D15">
            <v>201.739561522272</v>
          </cell>
          <cell r="E15">
            <v>206.26768377606899</v>
          </cell>
          <cell r="F15">
            <v>228.867443079183</v>
          </cell>
          <cell r="G15">
            <v>229.87894224466501</v>
          </cell>
          <cell r="H15">
            <v>235.44447920825399</v>
          </cell>
          <cell r="I15">
            <v>253.86963844443</v>
          </cell>
          <cell r="J15">
            <v>267.87361572391598</v>
          </cell>
          <cell r="K15">
            <v>288.51148464370499</v>
          </cell>
          <cell r="L15">
            <v>293.10610783351302</v>
          </cell>
          <cell r="M15">
            <v>295.26657642740702</v>
          </cell>
          <cell r="N15">
            <v>288.63685803758602</v>
          </cell>
          <cell r="O15">
            <v>295.74501346317101</v>
          </cell>
          <cell r="P15">
            <v>314.19960484846001</v>
          </cell>
          <cell r="Q15">
            <v>339.87342477753299</v>
          </cell>
          <cell r="R15">
            <v>349.03172600424898</v>
          </cell>
          <cell r="S15">
            <v>357.31929143563099</v>
          </cell>
          <cell r="T15">
            <v>361.22304882333901</v>
          </cell>
          <cell r="U15">
            <v>368.11940808050502</v>
          </cell>
          <cell r="V15">
            <v>364.95100312039102</v>
          </cell>
          <cell r="W15">
            <v>358.99466650332403</v>
          </cell>
          <cell r="X15">
            <v>369.76742731832297</v>
          </cell>
          <cell r="Y15">
            <v>398.75272328654</v>
          </cell>
          <cell r="Z15">
            <v>424.669774984507</v>
          </cell>
          <cell r="AA15">
            <v>432.09245765345702</v>
          </cell>
          <cell r="AB15">
            <v>451.48853544499599</v>
          </cell>
          <cell r="AC15">
            <v>405.96093086519119</v>
          </cell>
        </row>
        <row r="16">
          <cell r="A16" t="str">
            <v>Barbados</v>
          </cell>
          <cell r="B16">
            <v>3536.0151779101702</v>
          </cell>
          <cell r="C16">
            <v>3891.7788198570202</v>
          </cell>
          <cell r="D16">
            <v>4066.26427336909</v>
          </cell>
          <cell r="E16">
            <v>4316.7787719462704</v>
          </cell>
          <cell r="F16">
            <v>4705.42372244525</v>
          </cell>
          <cell r="G16">
            <v>4924.4707187307004</v>
          </cell>
          <cell r="H16">
            <v>5406.7010463740498</v>
          </cell>
          <cell r="I16">
            <v>5953.9098673184799</v>
          </cell>
          <cell r="J16">
            <v>6332.74646361348</v>
          </cell>
          <cell r="K16">
            <v>7008.6865415960001</v>
          </cell>
          <cell r="L16">
            <v>7029.3243649400501</v>
          </cell>
          <cell r="M16">
            <v>6932.0609598730098</v>
          </cell>
          <cell r="N16">
            <v>6492.7409579945297</v>
          </cell>
          <cell r="O16">
            <v>6758.9893126213401</v>
          </cell>
          <cell r="P16">
            <v>6663.0596044722497</v>
          </cell>
          <cell r="Q16">
            <v>7125.6745075190702</v>
          </cell>
          <cell r="R16">
            <v>7576.5087433144899</v>
          </cell>
          <cell r="S16">
            <v>8296.6835712828106</v>
          </cell>
          <cell r="T16">
            <v>8925.2069009661609</v>
          </cell>
          <cell r="U16">
            <v>9296.1469197868992</v>
          </cell>
          <cell r="V16">
            <v>9565.7895228731504</v>
          </cell>
          <cell r="W16">
            <v>9514.2461232441401</v>
          </cell>
          <cell r="X16">
            <v>9190.5700435754097</v>
          </cell>
          <cell r="Y16">
            <v>9967.4888763134804</v>
          </cell>
          <cell r="Z16">
            <v>10316.483863692099</v>
          </cell>
          <cell r="AA16">
            <v>11098.8472673995</v>
          </cell>
          <cell r="AB16">
            <v>12154.2301959123</v>
          </cell>
          <cell r="AC16">
            <v>10373.644395022822</v>
          </cell>
        </row>
        <row r="17">
          <cell r="A17" t="str">
            <v>Belarus</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v>402.813143984237</v>
          </cell>
          <cell r="O17">
            <v>357.62380325772102</v>
          </cell>
          <cell r="P17">
            <v>474.57894021745699</v>
          </cell>
          <cell r="Q17">
            <v>1032.97953946198</v>
          </cell>
          <cell r="R17">
            <v>1425.3650655712299</v>
          </cell>
          <cell r="S17">
            <v>1384.39854330502</v>
          </cell>
          <cell r="T17">
            <v>1503.36176694352</v>
          </cell>
          <cell r="U17">
            <v>1208.0697439992</v>
          </cell>
          <cell r="V17">
            <v>1276.9988777823301</v>
          </cell>
          <cell r="W17">
            <v>1248.2366946209199</v>
          </cell>
          <cell r="X17">
            <v>1480.3646401035901</v>
          </cell>
          <cell r="Y17">
            <v>1809.58811369975</v>
          </cell>
          <cell r="Z17">
            <v>2361.3371348729602</v>
          </cell>
          <cell r="AA17">
            <v>3088.8223163422399</v>
          </cell>
          <cell r="AB17">
            <v>3808.3134258684199</v>
          </cell>
          <cell r="AC17">
            <v>2299.44372091798</v>
          </cell>
        </row>
        <row r="18">
          <cell r="A18" t="str">
            <v>Belgium</v>
          </cell>
          <cell r="B18">
            <v>12332.196906060301</v>
          </cell>
          <cell r="C18">
            <v>10248.7754315606</v>
          </cell>
          <cell r="D18">
            <v>9013.9214214620206</v>
          </cell>
          <cell r="E18">
            <v>8528.1796360579101</v>
          </cell>
          <cell r="F18">
            <v>8121.2437787707504</v>
          </cell>
          <cell r="G18">
            <v>8454.4157513998307</v>
          </cell>
          <cell r="H18">
            <v>11715.254153117199</v>
          </cell>
          <cell r="I18">
            <v>14552.2283421261</v>
          </cell>
          <cell r="J18">
            <v>15718.687172209</v>
          </cell>
          <cell r="K18">
            <v>15886.3139120903</v>
          </cell>
          <cell r="L18">
            <v>19823.823243457598</v>
          </cell>
          <cell r="M18">
            <v>20255.283091461399</v>
          </cell>
          <cell r="N18">
            <v>22425.369923444501</v>
          </cell>
          <cell r="O18">
            <v>21419.710763537401</v>
          </cell>
          <cell r="P18">
            <v>23308.384604209899</v>
          </cell>
          <cell r="Q18">
            <v>27313.616099607301</v>
          </cell>
          <cell r="R18">
            <v>27082.2077029635</v>
          </cell>
          <cell r="S18">
            <v>24492.6014985847</v>
          </cell>
          <cell r="T18">
            <v>25014.720754691501</v>
          </cell>
          <cell r="U18">
            <v>24796.291077791098</v>
          </cell>
          <cell r="V18">
            <v>22696.467883172601</v>
          </cell>
          <cell r="W18">
            <v>22495.434677982499</v>
          </cell>
          <cell r="X18">
            <v>24399.760042411101</v>
          </cell>
          <cell r="Y18">
            <v>29868.595923912999</v>
          </cell>
          <cell r="Z18">
            <v>34382.013969860898</v>
          </cell>
          <cell r="AA18">
            <v>35460.580224051002</v>
          </cell>
          <cell r="AB18">
            <v>37213.994032437397</v>
          </cell>
          <cell r="AC18">
            <v>30636.729811775982</v>
          </cell>
        </row>
        <row r="19">
          <cell r="A19" t="str">
            <v>Belize</v>
          </cell>
          <cell r="B19">
            <v>1148.1110780854699</v>
          </cell>
          <cell r="C19">
            <v>1193.6462469614901</v>
          </cell>
          <cell r="D19">
            <v>1170.80346101705</v>
          </cell>
          <cell r="E19">
            <v>1200.66716925075</v>
          </cell>
          <cell r="F19">
            <v>1304.2671402824601</v>
          </cell>
          <cell r="G19">
            <v>1258.6642290705599</v>
          </cell>
          <cell r="H19">
            <v>1332.6023727485799</v>
          </cell>
          <cell r="I19">
            <v>1518.6325033128601</v>
          </cell>
          <cell r="J19">
            <v>1759.2179102748501</v>
          </cell>
          <cell r="K19">
            <v>1976.8645976094699</v>
          </cell>
          <cell r="L19">
            <v>2179.9502429152499</v>
          </cell>
          <cell r="M19">
            <v>2291.9292260290999</v>
          </cell>
          <cell r="N19">
            <v>2603.2778265729899</v>
          </cell>
          <cell r="O19">
            <v>2729.9097046328502</v>
          </cell>
          <cell r="P19">
            <v>2751.7944781995998</v>
          </cell>
          <cell r="Q19">
            <v>2863.5801346880799</v>
          </cell>
          <cell r="R19">
            <v>2888.6034834299799</v>
          </cell>
          <cell r="S19">
            <v>2845.1504602377599</v>
          </cell>
          <cell r="T19">
            <v>2888.4050028530401</v>
          </cell>
          <cell r="U19">
            <v>3013.0800471688899</v>
          </cell>
          <cell r="V19">
            <v>3329.58886793293</v>
          </cell>
          <cell r="W19">
            <v>3386.6356602692299</v>
          </cell>
          <cell r="X19">
            <v>3514.8915288906501</v>
          </cell>
          <cell r="Y19">
            <v>3608.29375228352</v>
          </cell>
          <cell r="Z19">
            <v>3855.3891121666102</v>
          </cell>
          <cell r="AA19">
            <v>3807.0450620203601</v>
          </cell>
          <cell r="AB19">
            <v>4028.0012355036401</v>
          </cell>
          <cell r="AC19">
            <v>3700.0427251890019</v>
          </cell>
        </row>
        <row r="20">
          <cell r="A20" t="str">
            <v>Benin</v>
          </cell>
          <cell r="B20">
            <v>458.34265490843001</v>
          </cell>
          <cell r="C20">
            <v>299.64272246260998</v>
          </cell>
          <cell r="D20">
            <v>287.80689293881801</v>
          </cell>
          <cell r="E20">
            <v>246.75703561121799</v>
          </cell>
          <cell r="F20">
            <v>255.175014749821</v>
          </cell>
          <cell r="G20">
            <v>257.55407524009399</v>
          </cell>
          <cell r="H20">
            <v>318.77806887227001</v>
          </cell>
          <cell r="I20">
            <v>361.66498448137901</v>
          </cell>
          <cell r="J20">
            <v>364.66619295993701</v>
          </cell>
          <cell r="K20">
            <v>327.17323714281503</v>
          </cell>
          <cell r="L20">
            <v>389.49118467293198</v>
          </cell>
          <cell r="M20">
            <v>384.54779126999802</v>
          </cell>
          <cell r="N20">
            <v>427.84491905465802</v>
          </cell>
          <cell r="O20">
            <v>406.86325866833198</v>
          </cell>
          <cell r="P20">
            <v>300.11069684605098</v>
          </cell>
          <cell r="Q20">
            <v>396.31737890765902</v>
          </cell>
          <cell r="R20">
            <v>419.22162826681603</v>
          </cell>
          <cell r="S20">
            <v>391.606115971892</v>
          </cell>
          <cell r="T20">
            <v>412.071336352993</v>
          </cell>
          <cell r="U20">
            <v>406.76223617327003</v>
          </cell>
          <cell r="V20">
            <v>378.06349852156097</v>
          </cell>
          <cell r="W20">
            <v>381.62762943681599</v>
          </cell>
          <cell r="X20">
            <v>411.48681463849698</v>
          </cell>
          <cell r="Y20">
            <v>511.18075671620699</v>
          </cell>
          <cell r="Z20">
            <v>564.27408108314205</v>
          </cell>
          <cell r="AA20">
            <v>595.74027838175505</v>
          </cell>
          <cell r="AB20">
            <v>625.30882644006795</v>
          </cell>
          <cell r="AC20">
            <v>514.93639778274758</v>
          </cell>
        </row>
        <row r="21">
          <cell r="A21" t="str">
            <v>Bhutan</v>
          </cell>
          <cell r="B21">
            <v>285.42053920931602</v>
          </cell>
          <cell r="C21">
            <v>314.65411385620303</v>
          </cell>
          <cell r="D21">
            <v>323.76117286755101</v>
          </cell>
          <cell r="E21">
            <v>355.70120308987401</v>
          </cell>
          <cell r="F21">
            <v>340.81452984787302</v>
          </cell>
          <cell r="G21">
            <v>341.21963640922201</v>
          </cell>
          <cell r="H21">
            <v>393.12940054406403</v>
          </cell>
          <cell r="I21">
            <v>459.75468715680802</v>
          </cell>
          <cell r="J21">
            <v>483.02668570288699</v>
          </cell>
          <cell r="K21">
            <v>453.13473027595097</v>
          </cell>
          <cell r="L21">
            <v>478.494191644723</v>
          </cell>
          <cell r="M21">
            <v>402.12618525841799</v>
          </cell>
          <cell r="N21">
            <v>400.81481072392</v>
          </cell>
          <cell r="O21">
            <v>374.03136035867402</v>
          </cell>
          <cell r="P21">
            <v>435.33373363650099</v>
          </cell>
          <cell r="Q21">
            <v>478.21221312063801</v>
          </cell>
          <cell r="R21">
            <v>512.79556129323601</v>
          </cell>
          <cell r="S21">
            <v>574.34561753049002</v>
          </cell>
          <cell r="T21">
            <v>628.80702086437998</v>
          </cell>
          <cell r="U21">
            <v>640.99500761558897</v>
          </cell>
          <cell r="V21">
            <v>668.74826806778901</v>
          </cell>
          <cell r="W21">
            <v>700.852693082153</v>
          </cell>
          <cell r="X21">
            <v>757.76493423878901</v>
          </cell>
          <cell r="Y21">
            <v>831.57853471265196</v>
          </cell>
          <cell r="Z21">
            <v>944.34921192663205</v>
          </cell>
          <cell r="AA21">
            <v>1079.23988813353</v>
          </cell>
          <cell r="AB21">
            <v>1254.1346688134199</v>
          </cell>
          <cell r="AC21">
            <v>927.98665515119603</v>
          </cell>
        </row>
        <row r="22">
          <cell r="A22" t="str">
            <v>Bolivia</v>
          </cell>
          <cell r="B22">
            <v>644.19880576479704</v>
          </cell>
          <cell r="C22">
            <v>570.21927568549097</v>
          </cell>
          <cell r="D22">
            <v>630.24719811780199</v>
          </cell>
          <cell r="E22">
            <v>602.273678010092</v>
          </cell>
          <cell r="F22">
            <v>617.37369944045599</v>
          </cell>
          <cell r="G22">
            <v>638.94866831193303</v>
          </cell>
          <cell r="H22">
            <v>611.64317584979597</v>
          </cell>
          <cell r="I22">
            <v>649.21957493720595</v>
          </cell>
          <cell r="J22">
            <v>735.61450880208304</v>
          </cell>
          <cell r="K22">
            <v>739.10532427650003</v>
          </cell>
          <cell r="L22">
            <v>747.26009649257605</v>
          </cell>
          <cell r="M22">
            <v>803.52668072508004</v>
          </cell>
          <cell r="N22">
            <v>831.25490069754596</v>
          </cell>
          <cell r="O22">
            <v>821.25077722349204</v>
          </cell>
          <cell r="P22">
            <v>831.23079697947401</v>
          </cell>
          <cell r="Q22">
            <v>907.17127724884904</v>
          </cell>
          <cell r="R22">
            <v>970.52146153168701</v>
          </cell>
          <cell r="S22">
            <v>1012.9651979072</v>
          </cell>
          <cell r="T22">
            <v>1059.87007797519</v>
          </cell>
          <cell r="U22">
            <v>1007.86496483267</v>
          </cell>
          <cell r="V22">
            <v>998.10142442676204</v>
          </cell>
          <cell r="W22">
            <v>945.44322289300203</v>
          </cell>
          <cell r="X22">
            <v>897.27288396647305</v>
          </cell>
          <cell r="Y22">
            <v>897.72631042288799</v>
          </cell>
          <cell r="Z22">
            <v>948.22934587960799</v>
          </cell>
          <cell r="AA22">
            <v>992.65884391379996</v>
          </cell>
          <cell r="AB22">
            <v>1124.6794592977999</v>
          </cell>
          <cell r="AC22">
            <v>967.668344395595</v>
          </cell>
        </row>
        <row r="23">
          <cell r="A23" t="str">
            <v>Bosnia and Herzegovina</v>
          </cell>
          <cell r="B23" t="str">
            <v>..</v>
          </cell>
          <cell r="C23" t="str">
            <v>..</v>
          </cell>
          <cell r="D23" t="str">
            <v>..</v>
          </cell>
          <cell r="E23" t="str">
            <v>..</v>
          </cell>
          <cell r="F23" t="str">
            <v>..</v>
          </cell>
          <cell r="G23" t="str">
            <v>..</v>
          </cell>
          <cell r="H23" t="str">
            <v>..</v>
          </cell>
          <cell r="I23" t="str">
            <v>..</v>
          </cell>
          <cell r="J23" t="str">
            <v>..</v>
          </cell>
          <cell r="K23" t="str">
            <v>..</v>
          </cell>
          <cell r="L23" t="str">
            <v>..</v>
          </cell>
          <cell r="M23" t="str">
            <v>..</v>
          </cell>
          <cell r="N23" t="str">
            <v>..</v>
          </cell>
          <cell r="O23" t="str">
            <v>..</v>
          </cell>
          <cell r="P23">
            <v>327.82112566475598</v>
          </cell>
          <cell r="Q23">
            <v>450.725508423257</v>
          </cell>
          <cell r="R23">
            <v>833.64931031319395</v>
          </cell>
          <cell r="S23">
            <v>1062.4656453079499</v>
          </cell>
          <cell r="T23">
            <v>1260.7522840612801</v>
          </cell>
          <cell r="U23">
            <v>1340.9343939671</v>
          </cell>
          <cell r="V23">
            <v>1401.2151474206401</v>
          </cell>
          <cell r="W23">
            <v>1463.3529867438899</v>
          </cell>
          <cell r="X23">
            <v>1615.37602320423</v>
          </cell>
          <cell r="Y23">
            <v>2021.8598526876101</v>
          </cell>
          <cell r="Z23">
            <v>2399.4173235845101</v>
          </cell>
          <cell r="AA23">
            <v>2566.1785428353201</v>
          </cell>
          <cell r="AB23">
            <v>2884.6556100544899</v>
          </cell>
          <cell r="AC23">
            <v>2158.4733898516747</v>
          </cell>
        </row>
        <row r="24">
          <cell r="A24" t="str">
            <v>Botswana</v>
          </cell>
          <cell r="B24">
            <v>1143.6699669111999</v>
          </cell>
          <cell r="C24">
            <v>1161.753035636</v>
          </cell>
          <cell r="D24">
            <v>1058.98208003169</v>
          </cell>
          <cell r="E24">
            <v>1179.55262556458</v>
          </cell>
          <cell r="F24">
            <v>1204.08494139907</v>
          </cell>
          <cell r="G24">
            <v>1043.2783880752199</v>
          </cell>
          <cell r="H24">
            <v>1256.99064141694</v>
          </cell>
          <cell r="I24">
            <v>1711.0598542008299</v>
          </cell>
          <cell r="J24">
            <v>2221.3768944268299</v>
          </cell>
          <cell r="K24">
            <v>2499.4916585689198</v>
          </cell>
          <cell r="L24">
            <v>2962.36156346505</v>
          </cell>
          <cell r="M24">
            <v>2990.8646478734299</v>
          </cell>
          <cell r="N24">
            <v>3026.5988190967701</v>
          </cell>
          <cell r="O24">
            <v>3000.04463869968</v>
          </cell>
          <cell r="P24">
            <v>3055.7514420135899</v>
          </cell>
          <cell r="Q24">
            <v>3284.8345656194501</v>
          </cell>
          <cell r="R24">
            <v>3239.2681663045601</v>
          </cell>
          <cell r="S24">
            <v>3434.8484855390898</v>
          </cell>
          <cell r="T24">
            <v>3404.3087164930898</v>
          </cell>
          <cell r="U24">
            <v>3623.2946070073999</v>
          </cell>
          <cell r="V24">
            <v>3945.7562867039401</v>
          </cell>
          <cell r="W24">
            <v>3832.2771129081002</v>
          </cell>
          <cell r="X24">
            <v>3750.87544414492</v>
          </cell>
          <cell r="Y24">
            <v>5226.76060893465</v>
          </cell>
          <cell r="Z24">
            <v>6183.8506879296901</v>
          </cell>
          <cell r="AA24">
            <v>6438.2047846769901</v>
          </cell>
          <cell r="AB24">
            <v>6868.8118489479202</v>
          </cell>
          <cell r="AC24">
            <v>5383.4634145903783</v>
          </cell>
        </row>
        <row r="25">
          <cell r="A25" t="str">
            <v>Brazil</v>
          </cell>
          <cell r="B25">
            <v>1371.5550636308899</v>
          </cell>
          <cell r="C25">
            <v>1539.66195136078</v>
          </cell>
          <cell r="D25">
            <v>1608.0661548488299</v>
          </cell>
          <cell r="E25">
            <v>1260.01327995569</v>
          </cell>
          <cell r="F25">
            <v>1225.55770442221</v>
          </cell>
          <cell r="G25">
            <v>1902.85571569643</v>
          </cell>
          <cell r="H25">
            <v>2161.62620633189</v>
          </cell>
          <cell r="I25">
            <v>2305.7541405012398</v>
          </cell>
          <cell r="J25">
            <v>2526.1435241766899</v>
          </cell>
          <cell r="K25">
            <v>3403.1964327904202</v>
          </cell>
          <cell r="L25">
            <v>3463.9101213846102</v>
          </cell>
          <cell r="M25">
            <v>2986.3134978491298</v>
          </cell>
          <cell r="N25">
            <v>2814.4399847391901</v>
          </cell>
          <cell r="O25">
            <v>3108.2230881901501</v>
          </cell>
          <cell r="P25">
            <v>3814.8647381606402</v>
          </cell>
          <cell r="Q25">
            <v>4844.9496620016898</v>
          </cell>
          <cell r="R25">
            <v>5207.2604579807203</v>
          </cell>
          <cell r="S25">
            <v>5321.3146957249901</v>
          </cell>
          <cell r="T25">
            <v>5077.3838101738202</v>
          </cell>
          <cell r="U25">
            <v>3477.9814773819799</v>
          </cell>
          <cell r="V25">
            <v>3761.5804431132901</v>
          </cell>
          <cell r="W25">
            <v>3189.5277417247198</v>
          </cell>
          <cell r="X25">
            <v>2866.9956971366801</v>
          </cell>
          <cell r="Y25">
            <v>3085.3871566297198</v>
          </cell>
          <cell r="Z25">
            <v>3654.2020838020699</v>
          </cell>
          <cell r="AA25">
            <v>4788.9166971598297</v>
          </cell>
          <cell r="AB25">
            <v>5716.67436710327</v>
          </cell>
          <cell r="AC25">
            <v>3883.6172905927156</v>
          </cell>
        </row>
        <row r="26">
          <cell r="A26" t="str">
            <v>Brunei</v>
          </cell>
          <cell r="B26" t="str">
            <v>..</v>
          </cell>
          <cell r="C26" t="str">
            <v>..</v>
          </cell>
          <cell r="D26" t="str">
            <v>..</v>
          </cell>
          <cell r="E26" t="str">
            <v>..</v>
          </cell>
          <cell r="F26" t="str">
            <v>..</v>
          </cell>
          <cell r="G26" t="str">
            <v>..</v>
          </cell>
          <cell r="H26" t="str">
            <v>..</v>
          </cell>
          <cell r="I26" t="str">
            <v>..</v>
          </cell>
          <cell r="J26" t="str">
            <v>..</v>
          </cell>
          <cell r="K26" t="str">
            <v>..</v>
          </cell>
          <cell r="L26" t="str">
            <v>..</v>
          </cell>
          <cell r="M26" t="str">
            <v>..</v>
          </cell>
          <cell r="N26">
            <v>15661.907068426701</v>
          </cell>
          <cell r="O26">
            <v>15011.8078396612</v>
          </cell>
          <cell r="P26">
            <v>14571.193486272699</v>
          </cell>
          <cell r="Q26">
            <v>16477.909977260901</v>
          </cell>
          <cell r="R26">
            <v>17369.965006040598</v>
          </cell>
          <cell r="S26">
            <v>17224.5245831098</v>
          </cell>
          <cell r="T26">
            <v>13085.4544933202</v>
          </cell>
          <cell r="U26">
            <v>14514.129435811001</v>
          </cell>
          <cell r="V26">
            <v>18476.850239930602</v>
          </cell>
          <cell r="W26">
            <v>16829.9887408127</v>
          </cell>
          <cell r="X26">
            <v>17146.030440987</v>
          </cell>
          <cell r="Y26">
            <v>18799.896856900101</v>
          </cell>
          <cell r="Z26">
            <v>22001.651308332799</v>
          </cell>
          <cell r="AA26">
            <v>25753.680225738099</v>
          </cell>
          <cell r="AB26">
            <v>30298.412867708801</v>
          </cell>
          <cell r="AC26">
            <v>21804.943406746581</v>
          </cell>
        </row>
        <row r="27">
          <cell r="A27" t="str">
            <v>Bulgaria</v>
          </cell>
          <cell r="B27">
            <v>2939.8415251468</v>
          </cell>
          <cell r="C27">
            <v>3160.2375126477</v>
          </cell>
          <cell r="D27">
            <v>3284.65353881597</v>
          </cell>
          <cell r="E27">
            <v>3365.5647406416701</v>
          </cell>
          <cell r="F27">
            <v>3569.29801010438</v>
          </cell>
          <cell r="G27">
            <v>3056.8620212127398</v>
          </cell>
          <cell r="H27">
            <v>2711.7007518718201</v>
          </cell>
          <cell r="I27">
            <v>3156.3359391655399</v>
          </cell>
          <cell r="J27">
            <v>5187.9750756634103</v>
          </cell>
          <cell r="K27">
            <v>5321.3305558812499</v>
          </cell>
          <cell r="L27">
            <v>2365.2410612467402</v>
          </cell>
          <cell r="M27">
            <v>233.859080063585</v>
          </cell>
          <cell r="N27">
            <v>958.72860675710797</v>
          </cell>
          <cell r="O27">
            <v>525.82825356979595</v>
          </cell>
          <cell r="P27">
            <v>934.03723882075496</v>
          </cell>
          <cell r="Q27">
            <v>1579.6392328854599</v>
          </cell>
          <cell r="R27">
            <v>1203.6619239889001</v>
          </cell>
          <cell r="S27">
            <v>1269.92345595964</v>
          </cell>
          <cell r="T27">
            <v>1584.72304581409</v>
          </cell>
          <cell r="U27">
            <v>1611.83772859084</v>
          </cell>
          <cell r="V27">
            <v>1580.55729514174</v>
          </cell>
          <cell r="W27">
            <v>1712.9551902667399</v>
          </cell>
          <cell r="X27">
            <v>1979.4047161956901</v>
          </cell>
          <cell r="Y27">
            <v>2560.3870471232599</v>
          </cell>
          <cell r="Z27">
            <v>3135.0528136671301</v>
          </cell>
          <cell r="AA27">
            <v>3461.5207979858501</v>
          </cell>
          <cell r="AB27">
            <v>3994.5081141406199</v>
          </cell>
          <cell r="AC27">
            <v>2807.3047798965486</v>
          </cell>
        </row>
        <row r="28">
          <cell r="A28" t="str">
            <v>Burkina Faso</v>
          </cell>
          <cell r="B28">
            <v>304.69061564314399</v>
          </cell>
          <cell r="C28">
            <v>258.66582275131901</v>
          </cell>
          <cell r="D28">
            <v>235.025125196234</v>
          </cell>
          <cell r="E28">
            <v>209.476758872929</v>
          </cell>
          <cell r="F28">
            <v>182.63320889848799</v>
          </cell>
          <cell r="G28">
            <v>196.993211478901</v>
          </cell>
          <cell r="H28">
            <v>252.17028148238299</v>
          </cell>
          <cell r="I28">
            <v>286.47508986624598</v>
          </cell>
          <cell r="J28">
            <v>308.78007461064698</v>
          </cell>
          <cell r="K28">
            <v>301.51713999306497</v>
          </cell>
          <cell r="L28">
            <v>349.25172546380202</v>
          </cell>
          <cell r="M28">
            <v>344.86560914020299</v>
          </cell>
          <cell r="N28">
            <v>360.68698622183302</v>
          </cell>
          <cell r="O28">
            <v>335.81015928090301</v>
          </cell>
          <cell r="P28">
            <v>197.26263930674199</v>
          </cell>
          <cell r="Q28">
            <v>238.23780443506399</v>
          </cell>
          <cell r="R28">
            <v>252.96347001176099</v>
          </cell>
          <cell r="S28">
            <v>233.70126871512801</v>
          </cell>
          <cell r="T28">
            <v>261.40030377123298</v>
          </cell>
          <cell r="U28">
            <v>274.16730402733299</v>
          </cell>
          <cell r="V28">
            <v>231.587174827806</v>
          </cell>
          <cell r="W28">
            <v>243.62440795150701</v>
          </cell>
          <cell r="X28">
            <v>274.58972881934898</v>
          </cell>
          <cell r="Y28">
            <v>344.58363228470898</v>
          </cell>
          <cell r="Z28">
            <v>399.38541871281399</v>
          </cell>
          <cell r="AA28">
            <v>428.86971727153502</v>
          </cell>
          <cell r="AB28">
            <v>451.281213054109</v>
          </cell>
          <cell r="AC28">
            <v>357.05568634900391</v>
          </cell>
        </row>
        <row r="29">
          <cell r="A29" t="str">
            <v>Burundi</v>
          </cell>
          <cell r="B29">
            <v>232.54706063727201</v>
          </cell>
          <cell r="C29">
            <v>235.10797613681001</v>
          </cell>
          <cell r="D29">
            <v>241.25491056570399</v>
          </cell>
          <cell r="E29">
            <v>248.16771519221399</v>
          </cell>
          <cell r="F29">
            <v>219.15398576472899</v>
          </cell>
          <cell r="G29">
            <v>247.822668825915</v>
          </cell>
          <cell r="H29">
            <v>253.607580792063</v>
          </cell>
          <cell r="I29">
            <v>232.10509387271</v>
          </cell>
          <cell r="J29">
            <v>211.32698785060799</v>
          </cell>
          <cell r="K29">
            <v>213.322556772263</v>
          </cell>
          <cell r="L29">
            <v>207.26062968035799</v>
          </cell>
          <cell r="M29">
            <v>207.82261612987699</v>
          </cell>
          <cell r="N29">
            <v>187.37706287251299</v>
          </cell>
          <cell r="O29">
            <v>162.68803174322599</v>
          </cell>
          <cell r="P29">
            <v>157.58644035569699</v>
          </cell>
          <cell r="Q29">
            <v>167.29605643895999</v>
          </cell>
          <cell r="R29">
            <v>142.68971027818</v>
          </cell>
          <cell r="S29">
            <v>157.16578683053399</v>
          </cell>
          <cell r="T29">
            <v>141.85642491881401</v>
          </cell>
          <cell r="U29">
            <v>128.27790892335599</v>
          </cell>
          <cell r="V29">
            <v>110.350859677334</v>
          </cell>
          <cell r="W29">
            <v>98.1253317418645</v>
          </cell>
          <cell r="X29">
            <v>89.725309604027402</v>
          </cell>
          <cell r="Y29">
            <v>82.639047508169497</v>
          </cell>
          <cell r="Z29">
            <v>90.481153657485507</v>
          </cell>
          <cell r="AA29">
            <v>106.864086218898</v>
          </cell>
          <cell r="AB29">
            <v>118.83972664900099</v>
          </cell>
          <cell r="AC29">
            <v>97.779109229907647</v>
          </cell>
        </row>
        <row r="30">
          <cell r="A30" t="str">
            <v>Cambodia</v>
          </cell>
          <cell r="B30">
            <v>20.636181953024401</v>
          </cell>
          <cell r="C30">
            <v>20.4445148123033</v>
          </cell>
          <cell r="D30">
            <v>19.980569409936699</v>
          </cell>
          <cell r="E30">
            <v>22.0407448392011</v>
          </cell>
          <cell r="F30">
            <v>23.817802287069402</v>
          </cell>
          <cell r="G30">
            <v>25.648803274542999</v>
          </cell>
          <cell r="H30">
            <v>27.361631660533899</v>
          </cell>
          <cell r="I30">
            <v>18.1936247659537</v>
          </cell>
          <cell r="J30">
            <v>34.590121652629598</v>
          </cell>
          <cell r="K30">
            <v>42.081401030029603</v>
          </cell>
          <cell r="L30">
            <v>105.968769344253</v>
          </cell>
          <cell r="M30">
            <v>229.765198685298</v>
          </cell>
          <cell r="N30">
            <v>270.253421051857</v>
          </cell>
          <cell r="O30">
            <v>260.75776744881699</v>
          </cell>
          <cell r="P30">
            <v>253.73698588380401</v>
          </cell>
          <cell r="Q30">
            <v>304.83152711415403</v>
          </cell>
          <cell r="R30">
            <v>300.893242500935</v>
          </cell>
          <cell r="S30">
            <v>284.71208760659198</v>
          </cell>
          <cell r="T30">
            <v>254.81227495794499</v>
          </cell>
          <cell r="U30">
            <v>282.39827925092101</v>
          </cell>
          <cell r="V30">
            <v>287.92231043489602</v>
          </cell>
          <cell r="W30">
            <v>306.90564135161901</v>
          </cell>
          <cell r="X30">
            <v>324.94602765877102</v>
          </cell>
          <cell r="Y30">
            <v>342.10508005147602</v>
          </cell>
          <cell r="Z30">
            <v>389.29039684657101</v>
          </cell>
          <cell r="AA30">
            <v>449.578277819172</v>
          </cell>
          <cell r="AB30">
            <v>503.26569625244503</v>
          </cell>
          <cell r="AC30">
            <v>386.01518666334232</v>
          </cell>
        </row>
        <row r="31">
          <cell r="A31" t="str">
            <v>Cameroon</v>
          </cell>
          <cell r="B31">
            <v>879.08227617969305</v>
          </cell>
          <cell r="C31">
            <v>967.74558905046899</v>
          </cell>
          <cell r="D31">
            <v>902.717617854031</v>
          </cell>
          <cell r="E31">
            <v>885.62994734715005</v>
          </cell>
          <cell r="F31">
            <v>911.52797545368503</v>
          </cell>
          <cell r="G31">
            <v>927.27478381276399</v>
          </cell>
          <cell r="H31">
            <v>1176.2561107599099</v>
          </cell>
          <cell r="I31">
            <v>1324.70337573345</v>
          </cell>
          <cell r="J31">
            <v>1306.9285236896301</v>
          </cell>
          <cell r="K31">
            <v>1131.02719526685</v>
          </cell>
          <cell r="L31">
            <v>1098.03543442204</v>
          </cell>
          <cell r="M31">
            <v>1187.7538126751299</v>
          </cell>
          <cell r="N31">
            <v>1056.4075066714699</v>
          </cell>
          <cell r="O31">
            <v>1069.9190081674201</v>
          </cell>
          <cell r="P31">
            <v>686.30170193558502</v>
          </cell>
          <cell r="Q31">
            <v>676.86586432719002</v>
          </cell>
          <cell r="R31">
            <v>753.10131083536203</v>
          </cell>
          <cell r="S31">
            <v>733.14795279519899</v>
          </cell>
          <cell r="T31">
            <v>680.918125368917</v>
          </cell>
          <cell r="U31">
            <v>699.168995448803</v>
          </cell>
          <cell r="V31">
            <v>655.49018217722301</v>
          </cell>
          <cell r="W31">
            <v>602.81191659491901</v>
          </cell>
          <cell r="X31">
            <v>662.98512067812703</v>
          </cell>
          <cell r="Y31">
            <v>807.331259928892</v>
          </cell>
          <cell r="Z31">
            <v>909.42920718097002</v>
          </cell>
          <cell r="AA31">
            <v>946.08576565343503</v>
          </cell>
          <cell r="AB31">
            <v>1001.6820777002901</v>
          </cell>
          <cell r="AC31">
            <v>821.7208912894389</v>
          </cell>
        </row>
        <row r="32">
          <cell r="A32" t="str">
            <v>Canada</v>
          </cell>
          <cell r="B32">
            <v>10989.428249197101</v>
          </cell>
          <cell r="C32">
            <v>12131.8414975784</v>
          </cell>
          <cell r="D32">
            <v>12278.5311329081</v>
          </cell>
          <cell r="E32">
            <v>13175.079007464101</v>
          </cell>
          <cell r="F32">
            <v>13578.255972982201</v>
          </cell>
          <cell r="G32">
            <v>13782.0619575746</v>
          </cell>
          <cell r="H32">
            <v>14150.5013767648</v>
          </cell>
          <cell r="I32">
            <v>15967.6953451345</v>
          </cell>
          <cell r="J32">
            <v>18624.352010632501</v>
          </cell>
          <cell r="K32">
            <v>20410.353835055801</v>
          </cell>
          <cell r="L32">
            <v>21086.640050997801</v>
          </cell>
          <cell r="M32">
            <v>21374.962523314502</v>
          </cell>
          <cell r="N32">
            <v>20479.822279573302</v>
          </cell>
          <cell r="O32">
            <v>19684.992555703298</v>
          </cell>
          <cell r="P32">
            <v>19497.2809866637</v>
          </cell>
          <cell r="Q32">
            <v>20184.449879336898</v>
          </cell>
          <cell r="R32">
            <v>20757.375279306802</v>
          </cell>
          <cell r="S32">
            <v>21349.1152534418</v>
          </cell>
          <cell r="T32">
            <v>20495.2333362524</v>
          </cell>
          <cell r="U32">
            <v>21776.561793602501</v>
          </cell>
          <cell r="V32">
            <v>23658.831708985501</v>
          </cell>
          <cell r="W32">
            <v>23103.935316538002</v>
          </cell>
          <cell r="X32">
            <v>23457.935451328201</v>
          </cell>
          <cell r="Y32">
            <v>27455.059126919299</v>
          </cell>
          <cell r="Z32">
            <v>31111.038745251099</v>
          </cell>
          <cell r="AA32">
            <v>35105.445081198501</v>
          </cell>
          <cell r="AB32">
            <v>38951.454637577903</v>
          </cell>
          <cell r="AC32">
            <v>29864.144726468832</v>
          </cell>
        </row>
        <row r="33">
          <cell r="A33" t="str">
            <v>Cape Verde</v>
          </cell>
          <cell r="B33">
            <v>547.71367093526896</v>
          </cell>
          <cell r="C33">
            <v>522.54999262191302</v>
          </cell>
          <cell r="D33">
            <v>512.714859731253</v>
          </cell>
          <cell r="E33">
            <v>491.27031817787298</v>
          </cell>
          <cell r="F33">
            <v>455.738639814934</v>
          </cell>
          <cell r="G33">
            <v>462.62444289763698</v>
          </cell>
          <cell r="H33">
            <v>623.13417160695303</v>
          </cell>
          <cell r="I33">
            <v>750.71935747357497</v>
          </cell>
          <cell r="J33">
            <v>820.77284692608703</v>
          </cell>
          <cell r="K33">
            <v>807.67011623655696</v>
          </cell>
          <cell r="L33">
            <v>902.07555555459498</v>
          </cell>
          <cell r="M33">
            <v>914.93114243426203</v>
          </cell>
          <cell r="N33">
            <v>993.73535186211598</v>
          </cell>
          <cell r="O33">
            <v>975.26272310585796</v>
          </cell>
          <cell r="P33">
            <v>1073.60693910128</v>
          </cell>
          <cell r="Q33">
            <v>1257.98391086378</v>
          </cell>
          <cell r="R33">
            <v>1274.34769100216</v>
          </cell>
          <cell r="S33">
            <v>1223.70444754191</v>
          </cell>
          <cell r="T33">
            <v>1273.3295805405101</v>
          </cell>
          <cell r="U33">
            <v>1411.8069779335699</v>
          </cell>
          <cell r="V33">
            <v>1234.31658733983</v>
          </cell>
          <cell r="W33">
            <v>1266.1253904565101</v>
          </cell>
          <cell r="X33">
            <v>1371.67151164442</v>
          </cell>
          <cell r="Y33">
            <v>1774.3165624261301</v>
          </cell>
          <cell r="Z33">
            <v>1978.9902612634401</v>
          </cell>
          <cell r="AA33">
            <v>2099.2480456595399</v>
          </cell>
          <cell r="AB33">
            <v>2371.00518346127</v>
          </cell>
          <cell r="AC33">
            <v>1810.2261591518852</v>
          </cell>
        </row>
        <row r="34">
          <cell r="A34" t="str">
            <v>Central African Republic</v>
          </cell>
          <cell r="B34">
            <v>345.041806609395</v>
          </cell>
          <cell r="C34">
            <v>337.24158341804298</v>
          </cell>
          <cell r="D34">
            <v>299.82225179980702</v>
          </cell>
          <cell r="E34">
            <v>266.51970818243802</v>
          </cell>
          <cell r="F34">
            <v>249.146804055291</v>
          </cell>
          <cell r="G34">
            <v>321.52577394275198</v>
          </cell>
          <cell r="H34">
            <v>412.86902414752097</v>
          </cell>
          <cell r="I34">
            <v>434.82199409129697</v>
          </cell>
          <cell r="J34">
            <v>448.33084829478997</v>
          </cell>
          <cell r="K34">
            <v>431.626135704359</v>
          </cell>
          <cell r="L34">
            <v>494.51647448453502</v>
          </cell>
          <cell r="M34">
            <v>454.47513776028097</v>
          </cell>
          <cell r="N34">
            <v>450.329884146361</v>
          </cell>
          <cell r="O34">
            <v>397.67925869742498</v>
          </cell>
          <cell r="P34">
            <v>255.638155469325</v>
          </cell>
          <cell r="Q34">
            <v>327.73894600564603</v>
          </cell>
          <cell r="R34">
            <v>293.34878775539403</v>
          </cell>
          <cell r="S34">
            <v>274.82064728531799</v>
          </cell>
          <cell r="T34">
            <v>285.22987217311999</v>
          </cell>
          <cell r="U34">
            <v>283.30587987074</v>
          </cell>
          <cell r="V34">
            <v>258.79045841562402</v>
          </cell>
          <cell r="W34">
            <v>255.42953793497699</v>
          </cell>
          <cell r="X34">
            <v>270.27949695694599</v>
          </cell>
          <cell r="Y34">
            <v>303.61170374932402</v>
          </cell>
          <cell r="Z34">
            <v>325.35194200753602</v>
          </cell>
          <cell r="AA34">
            <v>335.37932767985399</v>
          </cell>
          <cell r="AB34">
            <v>355.42914294451703</v>
          </cell>
          <cell r="AC34">
            <v>307.58019187885901</v>
          </cell>
        </row>
        <row r="35">
          <cell r="A35" t="str">
            <v>Chad</v>
          </cell>
          <cell r="B35">
            <v>147.874529618221</v>
          </cell>
          <cell r="C35">
            <v>170.68029277418</v>
          </cell>
          <cell r="D35">
            <v>160.89199830091701</v>
          </cell>
          <cell r="E35">
            <v>157.05506830399401</v>
          </cell>
          <cell r="F35">
            <v>164.59328365544599</v>
          </cell>
          <cell r="G35">
            <v>174.038494751184</v>
          </cell>
          <cell r="H35">
            <v>209.07207796597299</v>
          </cell>
          <cell r="I35">
            <v>231.213780367504</v>
          </cell>
          <cell r="J35">
            <v>263.697817508686</v>
          </cell>
          <cell r="K35">
            <v>242.98025312026201</v>
          </cell>
          <cell r="L35">
            <v>285.694277325737</v>
          </cell>
          <cell r="M35">
            <v>276.427805162683</v>
          </cell>
          <cell r="N35">
            <v>281.379534865697</v>
          </cell>
          <cell r="O35">
            <v>240.15615495750501</v>
          </cell>
          <cell r="P35">
            <v>189.99161716055099</v>
          </cell>
          <cell r="Q35">
            <v>219.21093618666399</v>
          </cell>
          <cell r="R35">
            <v>237.738942621842</v>
          </cell>
          <cell r="S35">
            <v>222.83437894765299</v>
          </cell>
          <cell r="T35">
            <v>245.46986224397901</v>
          </cell>
          <cell r="U35">
            <v>210.80011647526601</v>
          </cell>
          <cell r="V35">
            <v>185.76114145735701</v>
          </cell>
          <cell r="W35">
            <v>223.20191835353501</v>
          </cell>
          <cell r="X35">
            <v>253.87241329516601</v>
          </cell>
          <cell r="Y35">
            <v>317.20237388896197</v>
          </cell>
          <cell r="Z35">
            <v>501.50072137021601</v>
          </cell>
          <cell r="AA35">
            <v>652.51238726084</v>
          </cell>
          <cell r="AB35">
            <v>706.96276424662096</v>
          </cell>
          <cell r="AC35">
            <v>442.54209640255675</v>
          </cell>
        </row>
        <row r="36">
          <cell r="A36" t="str">
            <v>Chile</v>
          </cell>
          <cell r="B36">
            <v>2492.8566912511501</v>
          </cell>
          <cell r="C36">
            <v>2884.7816162275299</v>
          </cell>
          <cell r="D36">
            <v>2118.38664094879</v>
          </cell>
          <cell r="E36">
            <v>1694.30130872629</v>
          </cell>
          <cell r="F36">
            <v>1621.8157209006899</v>
          </cell>
          <cell r="G36">
            <v>1368.47298348851</v>
          </cell>
          <cell r="H36">
            <v>1447.2102459057801</v>
          </cell>
          <cell r="I36">
            <v>1678.63910106614</v>
          </cell>
          <cell r="J36">
            <v>1945.7316012742799</v>
          </cell>
          <cell r="K36">
            <v>2203.7729315317902</v>
          </cell>
          <cell r="L36">
            <v>2409.1414102058502</v>
          </cell>
          <cell r="M36">
            <v>2734.6362533629799</v>
          </cell>
          <cell r="N36">
            <v>3283.0251452247498</v>
          </cell>
          <cell r="O36">
            <v>3463.3530024893598</v>
          </cell>
          <cell r="P36">
            <v>3941.20786044939</v>
          </cell>
          <cell r="Q36">
            <v>5020.8618174982203</v>
          </cell>
          <cell r="R36">
            <v>5254.8948043866703</v>
          </cell>
          <cell r="S36">
            <v>5663.2447058161997</v>
          </cell>
          <cell r="T36">
            <v>5355.2532813690796</v>
          </cell>
          <cell r="U36">
            <v>4860.5895423327802</v>
          </cell>
          <cell r="V36">
            <v>4944.3736228139396</v>
          </cell>
          <cell r="W36">
            <v>4451.9339531647502</v>
          </cell>
          <cell r="X36">
            <v>4314.9076905873499</v>
          </cell>
          <cell r="Y36">
            <v>4698.24531328803</v>
          </cell>
          <cell r="Z36">
            <v>6012.3587057548402</v>
          </cell>
          <cell r="AA36">
            <v>7351.32347384489</v>
          </cell>
          <cell r="AB36">
            <v>8864.3410386146898</v>
          </cell>
          <cell r="AC36">
            <v>5948.8516958757582</v>
          </cell>
        </row>
        <row r="37">
          <cell r="A37" t="str">
            <v>China</v>
          </cell>
          <cell r="B37">
            <v>311.63428252903202</v>
          </cell>
          <cell r="C37">
            <v>290.82132180397002</v>
          </cell>
          <cell r="D37">
            <v>275.21454683574001</v>
          </cell>
          <cell r="E37">
            <v>291.60680294650302</v>
          </cell>
          <cell r="F37">
            <v>296.184508222722</v>
          </cell>
          <cell r="G37">
            <v>288.38511086786701</v>
          </cell>
          <cell r="H37">
            <v>274.84427794600498</v>
          </cell>
          <cell r="I37">
            <v>294.044968121838</v>
          </cell>
          <cell r="J37">
            <v>361.24147829437499</v>
          </cell>
          <cell r="K37">
            <v>398.48064056079198</v>
          </cell>
          <cell r="L37">
            <v>339.15998406353498</v>
          </cell>
          <cell r="M37">
            <v>350.61265750433898</v>
          </cell>
          <cell r="N37">
            <v>412.25800905585601</v>
          </cell>
          <cell r="O37">
            <v>517.41486436580101</v>
          </cell>
          <cell r="P37">
            <v>466.60481230581303</v>
          </cell>
          <cell r="Q37">
            <v>601.01037153288701</v>
          </cell>
          <cell r="R37">
            <v>699.41445553211599</v>
          </cell>
          <cell r="S37">
            <v>770.58937996561804</v>
          </cell>
          <cell r="T37">
            <v>817.14406553668596</v>
          </cell>
          <cell r="U37">
            <v>861.21143857312904</v>
          </cell>
          <cell r="V37">
            <v>945.60077917824503</v>
          </cell>
          <cell r="W37">
            <v>1038.0340782241401</v>
          </cell>
          <cell r="X37">
            <v>1131.80464668586</v>
          </cell>
          <cell r="Y37">
            <v>1269.8318817542399</v>
          </cell>
          <cell r="Z37">
            <v>1486.0157801293799</v>
          </cell>
          <cell r="AA37">
            <v>1715.9351368246</v>
          </cell>
          <cell r="AB37">
            <v>2001.4594158361699</v>
          </cell>
          <cell r="AC37">
            <v>1440.5134899090651</v>
          </cell>
        </row>
        <row r="38">
          <cell r="A38" t="str">
            <v>Colombia</v>
          </cell>
          <cell r="B38">
            <v>1367.55248906508</v>
          </cell>
          <cell r="C38">
            <v>1457.42100574236</v>
          </cell>
          <cell r="D38">
            <v>1527.2191623149599</v>
          </cell>
          <cell r="E38">
            <v>1485.80432477517</v>
          </cell>
          <cell r="F38">
            <v>1437.0245307474299</v>
          </cell>
          <cell r="G38">
            <v>1283.7571565049</v>
          </cell>
          <cell r="H38">
            <v>1259.55656548403</v>
          </cell>
          <cell r="I38">
            <v>1285.1803563793801</v>
          </cell>
          <cell r="J38">
            <v>1357.4425999321099</v>
          </cell>
          <cell r="K38">
            <v>1342.1451442888399</v>
          </cell>
          <cell r="L38">
            <v>1341.3912510330399</v>
          </cell>
          <cell r="M38">
            <v>1387.6302212353301</v>
          </cell>
          <cell r="N38">
            <v>1575.90083760231</v>
          </cell>
          <cell r="O38">
            <v>1751.2985330643801</v>
          </cell>
          <cell r="P38">
            <v>2158.7599079751399</v>
          </cell>
          <cell r="Q38">
            <v>2399.8911111542102</v>
          </cell>
          <cell r="R38">
            <v>2472.2083272290201</v>
          </cell>
          <cell r="S38">
            <v>2662.2219542952898</v>
          </cell>
          <cell r="T38">
            <v>2411.2520356926502</v>
          </cell>
          <cell r="U38">
            <v>2072.3296853121601</v>
          </cell>
          <cell r="V38">
            <v>1979.7477077153501</v>
          </cell>
          <cell r="W38">
            <v>1903.6206117632801</v>
          </cell>
          <cell r="X38">
            <v>1850.6651402386999</v>
          </cell>
          <cell r="Y38">
            <v>1782.24038296509</v>
          </cell>
          <cell r="Z38">
            <v>2163.4585301478401</v>
          </cell>
          <cell r="AA38">
            <v>2673.4907798884101</v>
          </cell>
          <cell r="AB38">
            <v>2887.9266819273598</v>
          </cell>
          <cell r="AC38">
            <v>2210.2336878217798</v>
          </cell>
        </row>
        <row r="39">
          <cell r="A39" t="str">
            <v>Comoros</v>
          </cell>
          <cell r="B39">
            <v>383.75140047838403</v>
          </cell>
          <cell r="C39">
            <v>327.66600238479401</v>
          </cell>
          <cell r="D39">
            <v>303.61616705722099</v>
          </cell>
          <cell r="E39">
            <v>287.86841818942798</v>
          </cell>
          <cell r="F39">
            <v>274.75789824732698</v>
          </cell>
          <cell r="G39">
            <v>291.03294915467598</v>
          </cell>
          <cell r="H39">
            <v>398.18768642218203</v>
          </cell>
          <cell r="I39">
            <v>466.44934343234502</v>
          </cell>
          <cell r="J39">
            <v>477.39770692275403</v>
          </cell>
          <cell r="K39">
            <v>442.71232383575801</v>
          </cell>
          <cell r="L39">
            <v>541.66606723795098</v>
          </cell>
          <cell r="M39">
            <v>552.42388415254595</v>
          </cell>
          <cell r="N39">
            <v>580.10842024722206</v>
          </cell>
          <cell r="O39">
            <v>559.29266639546699</v>
          </cell>
          <cell r="P39">
            <v>383.82275341280001</v>
          </cell>
          <cell r="Q39">
            <v>466.59060479151401</v>
          </cell>
          <cell r="R39">
            <v>451.493134012398</v>
          </cell>
          <cell r="S39">
            <v>404.53069119598001</v>
          </cell>
          <cell r="T39">
            <v>415.74884246171899</v>
          </cell>
          <cell r="U39">
            <v>420.67711686105901</v>
          </cell>
          <cell r="V39">
            <v>365.82804936315</v>
          </cell>
          <cell r="W39">
            <v>390.87559405413901</v>
          </cell>
          <cell r="X39">
            <v>437.828457847518</v>
          </cell>
          <cell r="Y39">
            <v>553.13526620493599</v>
          </cell>
          <cell r="Z39">
            <v>604.735633276366</v>
          </cell>
          <cell r="AA39">
            <v>632.79472109857397</v>
          </cell>
          <cell r="AB39">
            <v>642.27011022231295</v>
          </cell>
          <cell r="AC39">
            <v>543.60663045064109</v>
          </cell>
        </row>
        <row r="40">
          <cell r="A40" t="str">
            <v>Congo, Dem. Rep.</v>
          </cell>
          <cell r="B40">
            <v>559.84738467209297</v>
          </cell>
          <cell r="C40">
            <v>471.80812815187699</v>
          </cell>
          <cell r="D40">
            <v>496.60837151885698</v>
          </cell>
          <cell r="E40">
            <v>387.75112100917698</v>
          </cell>
          <cell r="F40">
            <v>250.47719010688101</v>
          </cell>
          <cell r="G40">
            <v>221.605769164056</v>
          </cell>
          <cell r="H40">
            <v>240.69697691842501</v>
          </cell>
          <cell r="I40">
            <v>220.601243791065</v>
          </cell>
          <cell r="J40">
            <v>247.427994599622</v>
          </cell>
          <cell r="K40">
            <v>243.73846090085601</v>
          </cell>
          <cell r="L40">
            <v>244.46202480040901</v>
          </cell>
          <cell r="M40">
            <v>229.809995091877</v>
          </cell>
          <cell r="N40">
            <v>200.81960894471101</v>
          </cell>
          <cell r="O40">
            <v>253.88636546669599</v>
          </cell>
          <cell r="P40">
            <v>133.356188835061</v>
          </cell>
          <cell r="Q40">
            <v>125.45865025699</v>
          </cell>
          <cell r="R40">
            <v>156.98484780616499</v>
          </cell>
          <cell r="S40">
            <v>138.079226772439</v>
          </cell>
          <cell r="T40">
            <v>99.098925517926901</v>
          </cell>
          <cell r="U40">
            <v>88.209842471591699</v>
          </cell>
          <cell r="V40">
            <v>85.964386756242206</v>
          </cell>
          <cell r="W40">
            <v>100.47294000387799</v>
          </cell>
          <cell r="X40">
            <v>105.091035134525</v>
          </cell>
          <cell r="Y40">
            <v>104.747149828148</v>
          </cell>
          <cell r="Z40">
            <v>117.08106963837101</v>
          </cell>
          <cell r="AA40">
            <v>123.296146079224</v>
          </cell>
          <cell r="AB40">
            <v>144.129801451709</v>
          </cell>
          <cell r="AC40">
            <v>115.80302368930916</v>
          </cell>
        </row>
        <row r="41">
          <cell r="A41" t="str">
            <v>Congo, Rep.</v>
          </cell>
          <cell r="B41">
            <v>1304.1103638360601</v>
          </cell>
          <cell r="C41">
            <v>1037.08804450106</v>
          </cell>
          <cell r="D41">
            <v>877.10769915328694</v>
          </cell>
          <cell r="E41">
            <v>773.60776016736395</v>
          </cell>
          <cell r="F41">
            <v>690.00617916155397</v>
          </cell>
          <cell r="G41">
            <v>686.40018524825598</v>
          </cell>
          <cell r="H41">
            <v>910.74514522805202</v>
          </cell>
          <cell r="I41">
            <v>1073.3492376841</v>
          </cell>
          <cell r="J41">
            <v>1107.71051206226</v>
          </cell>
          <cell r="K41">
            <v>1101.25186089411</v>
          </cell>
          <cell r="L41">
            <v>1253.9865912299899</v>
          </cell>
          <cell r="M41">
            <v>1184.7479308909899</v>
          </cell>
          <cell r="N41">
            <v>1237.1294874523501</v>
          </cell>
          <cell r="O41">
            <v>1098.7858269554299</v>
          </cell>
          <cell r="P41">
            <v>703.25135272583998</v>
          </cell>
          <cell r="Q41">
            <v>816.99033177036904</v>
          </cell>
          <cell r="R41">
            <v>980.87308798802201</v>
          </cell>
          <cell r="S41">
            <v>871.48268724430898</v>
          </cell>
          <cell r="T41">
            <v>710.86767955098901</v>
          </cell>
          <cell r="U41">
            <v>834.14701897163104</v>
          </cell>
          <cell r="V41">
            <v>1108.8691141327399</v>
          </cell>
          <cell r="W41">
            <v>935.16717318847805</v>
          </cell>
          <cell r="X41">
            <v>982.23188420628003</v>
          </cell>
          <cell r="Y41">
            <v>1128.6247541189</v>
          </cell>
          <cell r="Z41">
            <v>1335.7631584657499</v>
          </cell>
          <cell r="AA41">
            <v>1785.5311169956899</v>
          </cell>
          <cell r="AB41">
            <v>2146.5883469011301</v>
          </cell>
          <cell r="AC41">
            <v>1385.6510723127046</v>
          </cell>
        </row>
        <row r="42">
          <cell r="A42" t="str">
            <v>Costa Rica</v>
          </cell>
          <cell r="B42">
            <v>2098.86988764341</v>
          </cell>
          <cell r="C42">
            <v>1106.14123591766</v>
          </cell>
          <cell r="D42">
            <v>1066.9105435850599</v>
          </cell>
          <cell r="E42">
            <v>1251.4615795524401</v>
          </cell>
          <cell r="F42">
            <v>1414.50245659346</v>
          </cell>
          <cell r="G42">
            <v>1471.43652940023</v>
          </cell>
          <cell r="H42">
            <v>1603.7704364451999</v>
          </cell>
          <cell r="I42">
            <v>1605.0052760057899</v>
          </cell>
          <cell r="J42">
            <v>1590.5475307209399</v>
          </cell>
          <cell r="K42">
            <v>1755.2153826344299</v>
          </cell>
          <cell r="L42">
            <v>1871.9342640498301</v>
          </cell>
          <cell r="M42">
            <v>2294.27534616611</v>
          </cell>
          <cell r="N42">
            <v>2686.9259938262999</v>
          </cell>
          <cell r="O42">
            <v>2943.87933060983</v>
          </cell>
          <cell r="P42">
            <v>3130.3137607191302</v>
          </cell>
          <cell r="Q42">
            <v>3378.0321266254</v>
          </cell>
          <cell r="R42">
            <v>3323.0675251067601</v>
          </cell>
          <cell r="S42">
            <v>3508.5216540166498</v>
          </cell>
          <cell r="T42">
            <v>3763.6187086935001</v>
          </cell>
          <cell r="U42">
            <v>4116.1826671046301</v>
          </cell>
          <cell r="V42">
            <v>4062.54746947172</v>
          </cell>
          <cell r="W42">
            <v>4092.64998348273</v>
          </cell>
          <cell r="X42">
            <v>4127.2669041216404</v>
          </cell>
          <cell r="Y42">
            <v>4194.68412762756</v>
          </cell>
          <cell r="Z42">
            <v>4370.1940371820401</v>
          </cell>
          <cell r="AA42">
            <v>4608.9321561197003</v>
          </cell>
          <cell r="AB42">
            <v>4858.0676098894401</v>
          </cell>
          <cell r="AC42">
            <v>4375.2991364038508</v>
          </cell>
        </row>
        <row r="43">
          <cell r="A43" t="str">
            <v>Cote d'Ivoire</v>
          </cell>
          <cell r="B43">
            <v>1205.2321058501</v>
          </cell>
          <cell r="C43">
            <v>976.61497388753605</v>
          </cell>
          <cell r="D43">
            <v>843.59346412875095</v>
          </cell>
          <cell r="E43">
            <v>724.39956039262802</v>
          </cell>
          <cell r="F43">
            <v>702.58474530309002</v>
          </cell>
          <cell r="G43">
            <v>689.93194803983795</v>
          </cell>
          <cell r="H43">
            <v>888.56221342621495</v>
          </cell>
          <cell r="I43">
            <v>941.01319850648201</v>
          </cell>
          <cell r="J43">
            <v>942.22088757575898</v>
          </cell>
          <cell r="K43">
            <v>866.55974727508396</v>
          </cell>
          <cell r="L43">
            <v>921.17307358141898</v>
          </cell>
          <cell r="M43">
            <v>860.776909179737</v>
          </cell>
          <cell r="N43">
            <v>880.26951147600005</v>
          </cell>
          <cell r="O43">
            <v>838.107083341411</v>
          </cell>
          <cell r="P43">
            <v>606.83687277943295</v>
          </cell>
          <cell r="Q43">
            <v>773.61026706995597</v>
          </cell>
          <cell r="R43">
            <v>799.94587608317102</v>
          </cell>
          <cell r="S43">
            <v>758.82060130648495</v>
          </cell>
          <cell r="T43">
            <v>805.12176540587097</v>
          </cell>
          <cell r="U43">
            <v>767.46883009490602</v>
          </cell>
          <cell r="V43">
            <v>624.30391042395001</v>
          </cell>
          <cell r="W43">
            <v>618.99239793440097</v>
          </cell>
          <cell r="X43">
            <v>664.89219532262905</v>
          </cell>
          <cell r="Y43">
            <v>781.89097709428199</v>
          </cell>
          <cell r="Z43">
            <v>867.36678301317295</v>
          </cell>
          <cell r="AA43">
            <v>899.60727328598796</v>
          </cell>
          <cell r="AB43">
            <v>938.60850951498696</v>
          </cell>
          <cell r="AC43">
            <v>795.22635602757657</v>
          </cell>
        </row>
        <row r="44">
          <cell r="A44" t="str">
            <v>Croatia</v>
          </cell>
          <cell r="B44">
            <v>3983.2862599432201</v>
          </cell>
          <cell r="C44">
            <v>3905.1020535172001</v>
          </cell>
          <cell r="D44">
            <v>3375.4723618335802</v>
          </cell>
          <cell r="E44">
            <v>2484.7868745158098</v>
          </cell>
          <cell r="F44">
            <v>2370.6444746707298</v>
          </cell>
          <cell r="G44">
            <v>2388.7739586938101</v>
          </cell>
          <cell r="H44">
            <v>3312.7179640519598</v>
          </cell>
          <cell r="I44">
            <v>3790.5159782667101</v>
          </cell>
          <cell r="J44">
            <v>3378.4357036180199</v>
          </cell>
          <cell r="K44">
            <v>5436.2219131032098</v>
          </cell>
          <cell r="L44">
            <v>9066.4423964691705</v>
          </cell>
          <cell r="M44">
            <v>14506.9476346255</v>
          </cell>
          <cell r="N44">
            <v>2077.1022556272501</v>
          </cell>
          <cell r="O44">
            <v>2358.0200813394699</v>
          </cell>
          <cell r="P44">
            <v>3223.3390193003302</v>
          </cell>
          <cell r="Q44">
            <v>4224.5151108409</v>
          </cell>
          <cell r="R44">
            <v>4421.7464778212498</v>
          </cell>
          <cell r="S44">
            <v>4398.20912695474</v>
          </cell>
          <cell r="T44">
            <v>4805.1566683308802</v>
          </cell>
          <cell r="U44">
            <v>4371.0771300760298</v>
          </cell>
          <cell r="V44">
            <v>4206.1758190333603</v>
          </cell>
          <cell r="W44">
            <v>4469.2822376460599</v>
          </cell>
          <cell r="X44">
            <v>5183.8926089284496</v>
          </cell>
          <cell r="Y44">
            <v>6666.2810438634096</v>
          </cell>
          <cell r="Z44">
            <v>7943.3497349152203</v>
          </cell>
          <cell r="AA44">
            <v>8669.5681181075997</v>
          </cell>
          <cell r="AB44">
            <v>9557.7735514020205</v>
          </cell>
          <cell r="AC44">
            <v>7081.6912158104606</v>
          </cell>
        </row>
        <row r="45">
          <cell r="A45" t="str">
            <v>Cyprus</v>
          </cell>
          <cell r="B45">
            <v>4236.2383456897496</v>
          </cell>
          <cell r="C45">
            <v>4053.2576921862301</v>
          </cell>
          <cell r="D45">
            <v>4146.5351705180101</v>
          </cell>
          <cell r="E45">
            <v>4096.7664067763099</v>
          </cell>
          <cell r="F45">
            <v>4259.7915025877401</v>
          </cell>
          <cell r="G45">
            <v>4486.9048064163799</v>
          </cell>
          <cell r="H45">
            <v>5635.4136772168404</v>
          </cell>
          <cell r="I45">
            <v>6686.4939580644104</v>
          </cell>
          <cell r="J45">
            <v>7718.2009882517495</v>
          </cell>
          <cell r="K45">
            <v>8113.8969118451196</v>
          </cell>
          <cell r="L45">
            <v>9688.9607910461309</v>
          </cell>
          <cell r="M45">
            <v>9732.8154716111603</v>
          </cell>
          <cell r="N45">
            <v>11415.842149898899</v>
          </cell>
          <cell r="O45">
            <v>10613.3451687573</v>
          </cell>
          <cell r="P45">
            <v>11718.1877410009</v>
          </cell>
          <cell r="Q45">
            <v>14217.1229004858</v>
          </cell>
          <cell r="R45">
            <v>14139.6159842338</v>
          </cell>
          <cell r="S45">
            <v>13271.065812340499</v>
          </cell>
          <cell r="T45">
            <v>14071.1476632717</v>
          </cell>
          <cell r="U45">
            <v>14242.605797976399</v>
          </cell>
          <cell r="V45">
            <v>13424.9011576748</v>
          </cell>
          <cell r="W45">
            <v>13796.812119706299</v>
          </cell>
          <cell r="X45">
            <v>14842.8244474488</v>
          </cell>
          <cell r="Y45">
            <v>18386.881328908701</v>
          </cell>
          <cell r="Z45">
            <v>21342.6935168991</v>
          </cell>
          <cell r="AA45">
            <v>22378.2888042499</v>
          </cell>
          <cell r="AB45">
            <v>23676.084746944001</v>
          </cell>
          <cell r="AC45">
            <v>19070.597494026133</v>
          </cell>
        </row>
        <row r="46">
          <cell r="A46" t="str">
            <v>Czech Republic</v>
          </cell>
          <cell r="B46">
            <v>4585.1730659795403</v>
          </cell>
          <cell r="C46">
            <v>4855.8726668146301</v>
          </cell>
          <cell r="D46">
            <v>4875.4974891572001</v>
          </cell>
          <cell r="E46">
            <v>4825.13170342787</v>
          </cell>
          <cell r="F46">
            <v>4372.4373427340097</v>
          </cell>
          <cell r="G46">
            <v>4399.2430766899297</v>
          </cell>
          <cell r="H46">
            <v>5162.1589051703704</v>
          </cell>
          <cell r="I46">
            <v>5790.5327993286301</v>
          </cell>
          <cell r="J46">
            <v>5721.5649226384503</v>
          </cell>
          <cell r="K46">
            <v>5579.8142897322896</v>
          </cell>
          <cell r="L46">
            <v>5058.6421298929499</v>
          </cell>
          <cell r="M46">
            <v>2636.3041397091001</v>
          </cell>
          <cell r="N46">
            <v>3090.9375397081799</v>
          </cell>
          <cell r="O46">
            <v>3551.5004005569999</v>
          </cell>
          <cell r="P46">
            <v>4117.9014377814401</v>
          </cell>
          <cell r="Q46">
            <v>5348.6542454406499</v>
          </cell>
          <cell r="R46">
            <v>6011.5410932437198</v>
          </cell>
          <cell r="S46">
            <v>5545.14186275056</v>
          </cell>
          <cell r="T46">
            <v>6007.4815828513101</v>
          </cell>
          <cell r="U46">
            <v>5853.6808781250902</v>
          </cell>
          <cell r="V46">
            <v>5521.2005539412603</v>
          </cell>
          <cell r="W46">
            <v>6048.6807696404603</v>
          </cell>
          <cell r="X46">
            <v>7379.4618716024397</v>
          </cell>
          <cell r="Y46">
            <v>8955.1899699969599</v>
          </cell>
          <cell r="Z46">
            <v>10601.971232898801</v>
          </cell>
          <cell r="AA46">
            <v>12120.1699940041</v>
          </cell>
          <cell r="AB46">
            <v>13848.432343984099</v>
          </cell>
          <cell r="AC46">
            <v>9825.6510303544765</v>
          </cell>
        </row>
        <row r="47">
          <cell r="A47" t="str">
            <v>Denmark</v>
          </cell>
          <cell r="B47">
            <v>13626.860436294601</v>
          </cell>
          <cell r="C47">
            <v>11834.520070738099</v>
          </cell>
          <cell r="D47">
            <v>11548.424741848999</v>
          </cell>
          <cell r="E47">
            <v>11606.756494454399</v>
          </cell>
          <cell r="F47">
            <v>11319.0731169951</v>
          </cell>
          <cell r="G47">
            <v>12058.847602059501</v>
          </cell>
          <cell r="H47">
            <v>16929.7625528608</v>
          </cell>
          <cell r="I47">
            <v>20973.489976205001</v>
          </cell>
          <cell r="J47">
            <v>22118.885163963601</v>
          </cell>
          <cell r="K47">
            <v>21479.648101944498</v>
          </cell>
          <cell r="L47">
            <v>26518.749371983398</v>
          </cell>
          <cell r="M47">
            <v>26659.379353160199</v>
          </cell>
          <cell r="N47">
            <v>29163.189569674501</v>
          </cell>
          <cell r="O47">
            <v>27182.998173829099</v>
          </cell>
          <cell r="P47">
            <v>29613.337232422698</v>
          </cell>
          <cell r="Q47">
            <v>34926.979920758997</v>
          </cell>
          <cell r="R47">
            <v>35132.479877038102</v>
          </cell>
          <cell r="S47">
            <v>32349.167520766099</v>
          </cell>
          <cell r="T47">
            <v>32842.625243691</v>
          </cell>
          <cell r="U47">
            <v>32776.109534654803</v>
          </cell>
          <cell r="V47">
            <v>30118.8244673429</v>
          </cell>
          <cell r="W47">
            <v>30021.1674358005</v>
          </cell>
          <cell r="X47">
            <v>32492.600059877299</v>
          </cell>
          <cell r="Y47">
            <v>39558.044206487597</v>
          </cell>
          <cell r="Z47">
            <v>45174.145426400799</v>
          </cell>
          <cell r="AA47">
            <v>47905.5240580557</v>
          </cell>
          <cell r="AB47">
            <v>50965.179977284097</v>
          </cell>
          <cell r="AC47">
            <v>41019.443527317664</v>
          </cell>
        </row>
        <row r="48">
          <cell r="A48" t="str">
            <v>Djibouti</v>
          </cell>
          <cell r="B48">
            <v>1031.00034698784</v>
          </cell>
          <cell r="C48">
            <v>1068.5153567156101</v>
          </cell>
          <cell r="D48">
            <v>1079.05276434812</v>
          </cell>
          <cell r="E48">
            <v>1057.9997868302301</v>
          </cell>
          <cell r="F48">
            <v>1031.1438677106601</v>
          </cell>
          <cell r="G48">
            <v>1032.97192472344</v>
          </cell>
          <cell r="H48">
            <v>1067.5068754814299</v>
          </cell>
          <cell r="I48">
            <v>1047.48642403449</v>
          </cell>
          <cell r="J48">
            <v>1043.4204162118201</v>
          </cell>
          <cell r="K48">
            <v>983.36803300011798</v>
          </cell>
          <cell r="L48">
            <v>923.11854547525695</v>
          </cell>
          <cell r="M48">
            <v>912.57893614970601</v>
          </cell>
          <cell r="N48">
            <v>911.14261048852302</v>
          </cell>
          <cell r="O48">
            <v>857.84212418984703</v>
          </cell>
          <cell r="P48">
            <v>875.016409355203</v>
          </cell>
          <cell r="Q48">
            <v>858.14475963778204</v>
          </cell>
          <cell r="R48">
            <v>826.20525778426895</v>
          </cell>
          <cell r="S48">
            <v>815.92575964359605</v>
          </cell>
          <cell r="T48">
            <v>811.30138670416204</v>
          </cell>
          <cell r="U48">
            <v>830.806892922413</v>
          </cell>
          <cell r="V48">
            <v>834.68729795032402</v>
          </cell>
          <cell r="W48">
            <v>849.10968316543199</v>
          </cell>
          <cell r="X48">
            <v>859.68521366438597</v>
          </cell>
          <cell r="Y48">
            <v>889.54630571495397</v>
          </cell>
          <cell r="Z48">
            <v>931.08613544958303</v>
          </cell>
          <cell r="AA48">
            <v>973.17847081387401</v>
          </cell>
          <cell r="AB48">
            <v>1028.2205646952</v>
          </cell>
          <cell r="AC48">
            <v>921.80439558390481</v>
          </cell>
        </row>
        <row r="49">
          <cell r="A49" t="str">
            <v>Dominica</v>
          </cell>
          <cell r="B49">
            <v>849.56852608037104</v>
          </cell>
          <cell r="C49">
            <v>948.91698683667801</v>
          </cell>
          <cell r="D49">
            <v>1029.14239864605</v>
          </cell>
          <cell r="E49">
            <v>1138.4197598283299</v>
          </cell>
          <cell r="F49">
            <v>1275.95964704889</v>
          </cell>
          <cell r="G49">
            <v>1395.7792004737</v>
          </cell>
          <cell r="H49">
            <v>1581.9960091109399</v>
          </cell>
          <cell r="I49">
            <v>1778.1330872189801</v>
          </cell>
          <cell r="J49">
            <v>2017.1989995438701</v>
          </cell>
          <cell r="K49">
            <v>2148.5501619431798</v>
          </cell>
          <cell r="L49">
            <v>2319.6963345152999</v>
          </cell>
          <cell r="M49">
            <v>2516.5556822971098</v>
          </cell>
          <cell r="N49">
            <v>2674.4667361331099</v>
          </cell>
          <cell r="O49">
            <v>2795.2374407024899</v>
          </cell>
          <cell r="P49">
            <v>2977.6769743004902</v>
          </cell>
          <cell r="Q49">
            <v>3057.8298834745601</v>
          </cell>
          <cell r="R49">
            <v>3270.85954225763</v>
          </cell>
          <cell r="S49">
            <v>3380.95209610436</v>
          </cell>
          <cell r="T49">
            <v>3563.0786402026101</v>
          </cell>
          <cell r="U49">
            <v>3699.7192842366098</v>
          </cell>
          <cell r="V49">
            <v>3752.0524019847999</v>
          </cell>
          <cell r="W49">
            <v>3675.6103300653499</v>
          </cell>
          <cell r="X49">
            <v>3530.4755021583301</v>
          </cell>
          <cell r="Y49">
            <v>3595.9108583320999</v>
          </cell>
          <cell r="Z49">
            <v>3789.75238827879</v>
          </cell>
          <cell r="AA49">
            <v>3978.5550730044802</v>
          </cell>
          <cell r="AB49">
            <v>4181.3096670658197</v>
          </cell>
          <cell r="AC49">
            <v>3791.9356364841447</v>
          </cell>
        </row>
        <row r="50">
          <cell r="A50" t="str">
            <v>Dominican Republic</v>
          </cell>
          <cell r="B50">
            <v>1239.93663202217</v>
          </cell>
          <cell r="C50">
            <v>1355.6048370266301</v>
          </cell>
          <cell r="D50">
            <v>1248.6498393325301</v>
          </cell>
          <cell r="E50">
            <v>1262.41279788662</v>
          </cell>
          <cell r="F50">
            <v>1937.58490674983</v>
          </cell>
          <cell r="G50">
            <v>826.40818021370103</v>
          </cell>
          <cell r="H50">
            <v>979.74626828406997</v>
          </cell>
          <cell r="I50">
            <v>1006.3490565921099</v>
          </cell>
          <cell r="J50">
            <v>900.12995694376696</v>
          </cell>
          <cell r="K50">
            <v>994.60837895248096</v>
          </cell>
          <cell r="L50">
            <v>907.73369925418103</v>
          </cell>
          <cell r="M50">
            <v>1093.0827339483999</v>
          </cell>
          <cell r="N50">
            <v>1266.9185501639399</v>
          </cell>
          <cell r="O50">
            <v>1351.45027196862</v>
          </cell>
          <cell r="P50">
            <v>1472.90613846209</v>
          </cell>
          <cell r="Q50">
            <v>1637.3668633692</v>
          </cell>
          <cell r="R50">
            <v>1807.3408295343399</v>
          </cell>
          <cell r="S50">
            <v>1993.46535693341</v>
          </cell>
          <cell r="T50">
            <v>2078.7577591358099</v>
          </cell>
          <cell r="U50">
            <v>2249.20857894647</v>
          </cell>
          <cell r="V50">
            <v>2526.761562573</v>
          </cell>
          <cell r="W50">
            <v>2724.7571266990499</v>
          </cell>
          <cell r="X50">
            <v>2646.99920844505</v>
          </cell>
          <cell r="Y50">
            <v>1985.98037383621</v>
          </cell>
          <cell r="Z50">
            <v>2192.8898646758598</v>
          </cell>
          <cell r="AA50">
            <v>3411.3451152082998</v>
          </cell>
          <cell r="AB50">
            <v>3652.7030227366199</v>
          </cell>
          <cell r="AC50">
            <v>2769.1124519335149</v>
          </cell>
        </row>
        <row r="51">
          <cell r="A51" t="str">
            <v>Ecuador</v>
          </cell>
          <cell r="B51">
            <v>1779.8523349408199</v>
          </cell>
          <cell r="C51">
            <v>1770.5408240914601</v>
          </cell>
          <cell r="D51">
            <v>1757.5528421613501</v>
          </cell>
          <cell r="E51">
            <v>1503.7624790554401</v>
          </cell>
          <cell r="F51">
            <v>1558.77136690673</v>
          </cell>
          <cell r="G51">
            <v>1776.7338109514201</v>
          </cell>
          <cell r="H51">
            <v>1271.4319256716899</v>
          </cell>
          <cell r="I51">
            <v>1159.2297689280099</v>
          </cell>
          <cell r="J51">
            <v>1076.18272007733</v>
          </cell>
          <cell r="K51">
            <v>1031.5223426477</v>
          </cell>
          <cell r="L51">
            <v>1023.48349997869</v>
          </cell>
          <cell r="M51">
            <v>1122.4907266544401</v>
          </cell>
          <cell r="N51">
            <v>1200.0107931463101</v>
          </cell>
          <cell r="O51">
            <v>1371.15946780319</v>
          </cell>
          <cell r="P51">
            <v>1655.1853667231101</v>
          </cell>
          <cell r="Q51">
            <v>1762.24884599611</v>
          </cell>
          <cell r="R51">
            <v>1818.01511317787</v>
          </cell>
          <cell r="S51">
            <v>1980.05830708398</v>
          </cell>
          <cell r="T51">
            <v>1910.1355280666301</v>
          </cell>
          <cell r="U51">
            <v>1343.50385136006</v>
          </cell>
          <cell r="V51">
            <v>1259.9767515419901</v>
          </cell>
          <cell r="W51">
            <v>1747.9857045649601</v>
          </cell>
          <cell r="X51">
            <v>1966.6705579647601</v>
          </cell>
          <cell r="Y51">
            <v>2229.7632920742199</v>
          </cell>
          <cell r="Z51">
            <v>2505.2572793659901</v>
          </cell>
          <cell r="AA51">
            <v>2761.15582725171</v>
          </cell>
          <cell r="AB51">
            <v>2987.2592423891801</v>
          </cell>
          <cell r="AC51">
            <v>2366.3486506018035</v>
          </cell>
        </row>
        <row r="52">
          <cell r="A52" t="str">
            <v>Egypt, Arab Rep.</v>
          </cell>
          <cell r="B52">
            <v>551.64546276127896</v>
          </cell>
          <cell r="C52">
            <v>587.42153650319506</v>
          </cell>
          <cell r="D52">
            <v>676.52592962217796</v>
          </cell>
          <cell r="E52">
            <v>804.95289000345099</v>
          </cell>
          <cell r="F52">
            <v>880.63817627388005</v>
          </cell>
          <cell r="G52">
            <v>997.95907978677803</v>
          </cell>
          <cell r="H52">
            <v>1077.0156081421301</v>
          </cell>
          <cell r="I52">
            <v>1507.6112668922699</v>
          </cell>
          <cell r="J52">
            <v>1767.06830318536</v>
          </cell>
          <cell r="K52">
            <v>2155.4869859078399</v>
          </cell>
          <cell r="L52">
            <v>1760.3860108107999</v>
          </cell>
          <cell r="M52">
            <v>869.29595688303095</v>
          </cell>
          <cell r="N52">
            <v>776.71120825084699</v>
          </cell>
          <cell r="O52">
            <v>853.26324659214094</v>
          </cell>
          <cell r="P52">
            <v>920.76093842285195</v>
          </cell>
          <cell r="Q52">
            <v>1046.1389892351201</v>
          </cell>
          <cell r="R52">
            <v>1151.0896254182401</v>
          </cell>
          <cell r="S52">
            <v>1262.7254635024799</v>
          </cell>
          <cell r="T52">
            <v>1382.7830784550699</v>
          </cell>
          <cell r="U52">
            <v>1435.87095049149</v>
          </cell>
          <cell r="V52">
            <v>1549.8947862514599</v>
          </cell>
          <cell r="W52">
            <v>1460.97791923509</v>
          </cell>
          <cell r="X52">
            <v>1313.34834712216</v>
          </cell>
          <cell r="Y52">
            <v>1197.24631626665</v>
          </cell>
          <cell r="Z52">
            <v>1136.6169947708499</v>
          </cell>
          <cell r="AA52">
            <v>1269.7676315153999</v>
          </cell>
          <cell r="AB52">
            <v>1488.60898740427</v>
          </cell>
          <cell r="AC52">
            <v>1311.0943660524033</v>
          </cell>
        </row>
        <row r="53">
          <cell r="A53" t="str">
            <v>El Salvador</v>
          </cell>
          <cell r="B53">
            <v>850.10781872313896</v>
          </cell>
          <cell r="C53">
            <v>741.11206772201501</v>
          </cell>
          <cell r="D53">
            <v>726.09598798159402</v>
          </cell>
          <cell r="E53">
            <v>691.17576641230505</v>
          </cell>
          <cell r="F53">
            <v>502.34526907152298</v>
          </cell>
          <cell r="G53">
            <v>484.58442874986798</v>
          </cell>
          <cell r="H53">
            <v>482.97599614189897</v>
          </cell>
          <cell r="I53">
            <v>485.246706013199</v>
          </cell>
          <cell r="J53">
            <v>558.54792861502801</v>
          </cell>
          <cell r="K53">
            <v>628.43581908443002</v>
          </cell>
          <cell r="L53">
            <v>939.479950345514</v>
          </cell>
          <cell r="M53">
            <v>1019.89908256817</v>
          </cell>
          <cell r="N53">
            <v>1120.4682640927001</v>
          </cell>
          <cell r="O53">
            <v>1277.9404405319101</v>
          </cell>
          <cell r="P53">
            <v>1457.3913090051301</v>
          </cell>
          <cell r="Q53">
            <v>1675.9855041053199</v>
          </cell>
          <cell r="R53">
            <v>1782.50641204453</v>
          </cell>
          <cell r="S53">
            <v>1884.5400930394501</v>
          </cell>
          <cell r="T53">
            <v>1991.0165588560701</v>
          </cell>
          <cell r="U53">
            <v>2025.3572299042901</v>
          </cell>
          <cell r="V53">
            <v>2093.9590222926799</v>
          </cell>
          <cell r="W53">
            <v>2161.08589652203</v>
          </cell>
          <cell r="X53">
            <v>2197.5503433021499</v>
          </cell>
          <cell r="Y53">
            <v>2266.4084952553098</v>
          </cell>
          <cell r="Z53">
            <v>2341.58506985555</v>
          </cell>
          <cell r="AA53">
            <v>2467.7178467966301</v>
          </cell>
          <cell r="AB53">
            <v>2619.3540179052002</v>
          </cell>
          <cell r="AC53">
            <v>2342.2836116061449</v>
          </cell>
        </row>
        <row r="54">
          <cell r="A54" t="str">
            <v>Equatorial Guinea</v>
          </cell>
          <cell r="B54">
            <v>143.87192481054799</v>
          </cell>
          <cell r="C54">
            <v>123.796553288273</v>
          </cell>
          <cell r="D54">
            <v>136.39545414068499</v>
          </cell>
          <cell r="E54">
            <v>142.57167164405701</v>
          </cell>
          <cell r="F54">
            <v>147.245304417407</v>
          </cell>
          <cell r="G54">
            <v>230.56779401237699</v>
          </cell>
          <cell r="H54">
            <v>264.68191903439902</v>
          </cell>
          <cell r="I54">
            <v>301.77263506093601</v>
          </cell>
          <cell r="J54">
            <v>303.32669599391897</v>
          </cell>
          <cell r="K54">
            <v>248.54004775834099</v>
          </cell>
          <cell r="L54">
            <v>294.64164824107303</v>
          </cell>
          <cell r="M54">
            <v>272.00463457579701</v>
          </cell>
          <cell r="N54">
            <v>308.33280373061899</v>
          </cell>
          <cell r="O54">
            <v>290.62211676517597</v>
          </cell>
          <cell r="P54">
            <v>200.97189468630901</v>
          </cell>
          <cell r="Q54">
            <v>258.69885358180898</v>
          </cell>
          <cell r="R54">
            <v>394.52383387893099</v>
          </cell>
          <cell r="S54">
            <v>702.491439941056</v>
          </cell>
          <cell r="T54">
            <v>545.87464363277604</v>
          </cell>
          <cell r="U54">
            <v>846.56654725119495</v>
          </cell>
          <cell r="V54">
            <v>1308.93822024109</v>
          </cell>
          <cell r="W54">
            <v>1740.07992672713</v>
          </cell>
          <cell r="X54">
            <v>2114.7781430740501</v>
          </cell>
          <cell r="Y54">
            <v>2781.8429149153299</v>
          </cell>
          <cell r="Z54">
            <v>4385.5220622000797</v>
          </cell>
          <cell r="AA54">
            <v>6570.8718572637499</v>
          </cell>
          <cell r="AB54">
            <v>7801.6517487041001</v>
          </cell>
          <cell r="AC54">
            <v>4232.4577754807397</v>
          </cell>
        </row>
        <row r="55">
          <cell r="A55" t="str">
            <v>Eritrea</v>
          </cell>
          <cell r="B55" t="str">
            <v>..</v>
          </cell>
          <cell r="C55" t="str">
            <v>..</v>
          </cell>
          <cell r="D55" t="str">
            <v>..</v>
          </cell>
          <cell r="E55" t="str">
            <v>..</v>
          </cell>
          <cell r="F55" t="str">
            <v>..</v>
          </cell>
          <cell r="G55" t="str">
            <v>..</v>
          </cell>
          <cell r="H55" t="str">
            <v>..</v>
          </cell>
          <cell r="I55" t="str">
            <v>..</v>
          </cell>
          <cell r="J55" t="str">
            <v>..</v>
          </cell>
          <cell r="K55" t="str">
            <v>..</v>
          </cell>
          <cell r="L55" t="str">
            <v>..</v>
          </cell>
          <cell r="M55" t="str">
            <v>..</v>
          </cell>
          <cell r="N55">
            <v>235.405918302923</v>
          </cell>
          <cell r="O55">
            <v>138.364178049038</v>
          </cell>
          <cell r="P55">
            <v>153.08074188265701</v>
          </cell>
          <cell r="Q55">
            <v>164.43650428828201</v>
          </cell>
          <cell r="R55">
            <v>189.32530916192101</v>
          </cell>
          <cell r="S55">
            <v>182.67277366586501</v>
          </cell>
          <cell r="T55">
            <v>192.75940800274401</v>
          </cell>
          <cell r="U55">
            <v>182.83825998202701</v>
          </cell>
          <cell r="V55">
            <v>155.78723645781699</v>
          </cell>
          <cell r="W55">
            <v>160.78014770560799</v>
          </cell>
          <cell r="X55">
            <v>147.486613959604</v>
          </cell>
          <cell r="Y55">
            <v>132.541085940382</v>
          </cell>
          <cell r="Z55">
            <v>140.37759044245999</v>
          </cell>
          <cell r="AA55">
            <v>207.35118884174099</v>
          </cell>
          <cell r="AB55">
            <v>244.38635770012601</v>
          </cell>
          <cell r="AC55">
            <v>172.15383076498685</v>
          </cell>
        </row>
        <row r="56">
          <cell r="A56" t="str">
            <v>Estonia</v>
          </cell>
          <cell r="B56" t="str">
            <v>..</v>
          </cell>
          <cell r="C56" t="str">
            <v>..</v>
          </cell>
          <cell r="D56" t="str">
            <v>..</v>
          </cell>
          <cell r="E56" t="str">
            <v>..</v>
          </cell>
          <cell r="F56" t="str">
            <v>..</v>
          </cell>
          <cell r="G56" t="str">
            <v>..</v>
          </cell>
          <cell r="H56" t="str">
            <v>..</v>
          </cell>
          <cell r="I56" t="str">
            <v>..</v>
          </cell>
          <cell r="J56" t="str">
            <v>..</v>
          </cell>
          <cell r="K56" t="str">
            <v>..</v>
          </cell>
          <cell r="L56" t="str">
            <v>..</v>
          </cell>
          <cell r="M56" t="str">
            <v>..</v>
          </cell>
          <cell r="N56">
            <v>612.76220433832805</v>
          </cell>
          <cell r="O56">
            <v>1141.95249766045</v>
          </cell>
          <cell r="P56">
            <v>1633.84898137185</v>
          </cell>
          <cell r="Q56">
            <v>2593.7280105617601</v>
          </cell>
          <cell r="R56">
            <v>3257.9795469262599</v>
          </cell>
          <cell r="S56">
            <v>3513.5365743870502</v>
          </cell>
          <cell r="T56">
            <v>3979.5681286469098</v>
          </cell>
          <cell r="U56">
            <v>4039.5396800284402</v>
          </cell>
          <cell r="V56">
            <v>4101.4640150066298</v>
          </cell>
          <cell r="W56">
            <v>4529.5150409273701</v>
          </cell>
          <cell r="X56">
            <v>5367.4425880358904</v>
          </cell>
          <cell r="Y56">
            <v>7073.1550942620097</v>
          </cell>
          <cell r="Z56">
            <v>8620.1798844480309</v>
          </cell>
          <cell r="AA56">
            <v>10206.0838044661</v>
          </cell>
          <cell r="AB56">
            <v>12203.4502732684</v>
          </cell>
          <cell r="AC56">
            <v>7999.9711142346323</v>
          </cell>
        </row>
        <row r="57">
          <cell r="A57" t="str">
            <v>Ethiopia</v>
          </cell>
          <cell r="B57">
            <v>190.29648078642001</v>
          </cell>
          <cell r="C57">
            <v>187.601954927631</v>
          </cell>
          <cell r="D57">
            <v>193.205669212196</v>
          </cell>
          <cell r="E57">
            <v>210.41190294747301</v>
          </cell>
          <cell r="F57">
            <v>195.10480751265601</v>
          </cell>
          <cell r="G57">
            <v>220.39717017558499</v>
          </cell>
          <cell r="H57">
            <v>220.87569319460201</v>
          </cell>
          <cell r="I57">
            <v>228.403771869396</v>
          </cell>
          <cell r="J57">
            <v>245.20754844029301</v>
          </cell>
          <cell r="K57">
            <v>250.589020319067</v>
          </cell>
          <cell r="L57">
            <v>257.45955540739698</v>
          </cell>
          <cell r="M57">
            <v>271.85039143786503</v>
          </cell>
          <cell r="N57">
            <v>277.73861861216602</v>
          </cell>
          <cell r="O57">
            <v>167.38713593874999</v>
          </cell>
          <cell r="P57">
            <v>145.92378567023201</v>
          </cell>
          <cell r="Q57">
            <v>148.00690317664899</v>
          </cell>
          <cell r="R57">
            <v>150.20190297604401</v>
          </cell>
          <cell r="S57">
            <v>147.054579747595</v>
          </cell>
          <cell r="T57">
            <v>129.40607093321299</v>
          </cell>
          <cell r="U57">
            <v>123.305117780419</v>
          </cell>
          <cell r="V57">
            <v>124.403881372041</v>
          </cell>
          <cell r="W57">
            <v>120.46498883049399</v>
          </cell>
          <cell r="X57">
            <v>110.510054967044</v>
          </cell>
          <cell r="Y57">
            <v>116.198766848131</v>
          </cell>
          <cell r="Z57">
            <v>133.51839372401099</v>
          </cell>
          <cell r="AA57">
            <v>155.74278714233401</v>
          </cell>
          <cell r="AB57">
            <v>177.37130118683601</v>
          </cell>
          <cell r="AC57">
            <v>135.634382116475</v>
          </cell>
        </row>
        <row r="58">
          <cell r="A58" t="str">
            <v>Fiji</v>
          </cell>
          <cell r="B58">
            <v>1898.05372459604</v>
          </cell>
          <cell r="C58">
            <v>1903.6758891065699</v>
          </cell>
          <cell r="D58">
            <v>1792.5362224311</v>
          </cell>
          <cell r="E58">
            <v>1644.19891646461</v>
          </cell>
          <cell r="F58">
            <v>1688.2998434712599</v>
          </cell>
          <cell r="G58">
            <v>1610.32374284345</v>
          </cell>
          <cell r="H58">
            <v>1803.9037991313501</v>
          </cell>
          <cell r="I58">
            <v>1640.3328792708301</v>
          </cell>
          <cell r="J58">
            <v>1543.9531534155899</v>
          </cell>
          <cell r="K58">
            <v>1642.2175313063599</v>
          </cell>
          <cell r="L58">
            <v>1847.8370200480199</v>
          </cell>
          <cell r="M58">
            <v>1896.6300719611299</v>
          </cell>
          <cell r="N58">
            <v>2076.6546224794001</v>
          </cell>
          <cell r="O58">
            <v>2188.1055828538601</v>
          </cell>
          <cell r="P58">
            <v>2408.63660206643</v>
          </cell>
          <cell r="Q58">
            <v>2592.5556743329398</v>
          </cell>
          <cell r="R58">
            <v>2715.2578192071001</v>
          </cell>
          <cell r="S58">
            <v>2694.89843304023</v>
          </cell>
          <cell r="T58">
            <v>2076.7535185973002</v>
          </cell>
          <cell r="U58">
            <v>2321.5349364077701</v>
          </cell>
          <cell r="V58">
            <v>2031.06619167138</v>
          </cell>
          <cell r="W58">
            <v>2021.11465337402</v>
          </cell>
          <cell r="X58">
            <v>2180.8177879216901</v>
          </cell>
          <cell r="Y58">
            <v>2669.3034552836298</v>
          </cell>
          <cell r="Z58">
            <v>3102.7755445561602</v>
          </cell>
          <cell r="AA58">
            <v>3295.6202197171201</v>
          </cell>
          <cell r="AB58">
            <v>3453.6346838540398</v>
          </cell>
          <cell r="AC58">
            <v>2787.2110574511103</v>
          </cell>
        </row>
        <row r="59">
          <cell r="A59" t="str">
            <v>Finland</v>
          </cell>
          <cell r="B59">
            <v>11118.261772579101</v>
          </cell>
          <cell r="C59">
            <v>10839.089902322699</v>
          </cell>
          <cell r="D59">
            <v>10884.192640000399</v>
          </cell>
          <cell r="E59">
            <v>10388.2108416294</v>
          </cell>
          <cell r="F59">
            <v>10726.4269971307</v>
          </cell>
          <cell r="G59">
            <v>11314.268840233701</v>
          </cell>
          <cell r="H59">
            <v>14766.4066344724</v>
          </cell>
          <cell r="I59">
            <v>18350.2576409168</v>
          </cell>
          <cell r="J59">
            <v>21787.470450740198</v>
          </cell>
          <cell r="K59">
            <v>23671.345128310299</v>
          </cell>
          <cell r="L59">
            <v>28042.0388823584</v>
          </cell>
          <cell r="M59">
            <v>25215.139441028001</v>
          </cell>
          <cell r="N59">
            <v>21977.509725182401</v>
          </cell>
          <cell r="O59">
            <v>17254.829057995801</v>
          </cell>
          <cell r="P59">
            <v>19793.1022721603</v>
          </cell>
          <cell r="Q59">
            <v>25598.206438280798</v>
          </cell>
          <cell r="R59">
            <v>25080.169115612902</v>
          </cell>
          <cell r="S59">
            <v>24014.019032443801</v>
          </cell>
          <cell r="T59">
            <v>25315.975195364499</v>
          </cell>
          <cell r="U59">
            <v>25350.6976809552</v>
          </cell>
          <cell r="V59">
            <v>23612.298864542201</v>
          </cell>
          <cell r="W59">
            <v>24145.884969080002</v>
          </cell>
          <cell r="X59">
            <v>26145.417335019301</v>
          </cell>
          <cell r="Y59">
            <v>31657.444943558599</v>
          </cell>
          <cell r="Z59">
            <v>36228.948334299901</v>
          </cell>
          <cell r="AA59">
            <v>37320.199117591503</v>
          </cell>
          <cell r="AB59">
            <v>40196.819389851698</v>
          </cell>
          <cell r="AC59">
            <v>32615.785681566835</v>
          </cell>
        </row>
        <row r="60">
          <cell r="A60" t="str">
            <v>Former Czechoslovakia</v>
          </cell>
          <cell r="B60" t="str">
            <v>..</v>
          </cell>
          <cell r="C60" t="str">
            <v>..</v>
          </cell>
          <cell r="D60" t="str">
            <v>..</v>
          </cell>
          <cell r="E60" t="str">
            <v>..</v>
          </cell>
          <cell r="F60" t="str">
            <v>..</v>
          </cell>
          <cell r="G60" t="str">
            <v>..</v>
          </cell>
          <cell r="H60" t="str">
            <v>..</v>
          </cell>
          <cell r="I60" t="str">
            <v>..</v>
          </cell>
          <cell r="J60" t="str">
            <v>..</v>
          </cell>
          <cell r="K60" t="str">
            <v>..</v>
          </cell>
          <cell r="L60" t="str">
            <v>..</v>
          </cell>
          <cell r="M60" t="str">
            <v>..</v>
          </cell>
          <cell r="N60" t="str">
            <v>..</v>
          </cell>
          <cell r="O60" t="str">
            <v>..</v>
          </cell>
          <cell r="P60" t="str">
            <v>..</v>
          </cell>
          <cell r="Q60" t="str">
            <v>..</v>
          </cell>
          <cell r="R60" t="str">
            <v>..</v>
          </cell>
          <cell r="S60" t="str">
            <v>..</v>
          </cell>
          <cell r="T60" t="str">
            <v>..</v>
          </cell>
          <cell r="U60" t="str">
            <v>..</v>
          </cell>
          <cell r="V60" t="str">
            <v>..</v>
          </cell>
          <cell r="W60" t="str">
            <v>..</v>
          </cell>
          <cell r="X60" t="str">
            <v>..</v>
          </cell>
          <cell r="Y60" t="str">
            <v>..</v>
          </cell>
          <cell r="Z60" t="str">
            <v>..</v>
          </cell>
          <cell r="AA60" t="str">
            <v>..</v>
          </cell>
          <cell r="AB60" t="str">
            <v>..</v>
          </cell>
          <cell r="AC60" t="str">
            <v/>
          </cell>
        </row>
        <row r="61">
          <cell r="A61" t="str">
            <v>France</v>
          </cell>
          <cell r="B61">
            <v>12864.1545525274</v>
          </cell>
          <cell r="C61">
            <v>10942.9083927722</v>
          </cell>
          <cell r="D61">
            <v>10336.610646769501</v>
          </cell>
          <cell r="E61">
            <v>9901.5695575124792</v>
          </cell>
          <cell r="F61">
            <v>9352.3996769608202</v>
          </cell>
          <cell r="G61">
            <v>9788.6895542423699</v>
          </cell>
          <cell r="H61">
            <v>13463.0800420053</v>
          </cell>
          <cell r="I61">
            <v>16208.826082699599</v>
          </cell>
          <cell r="J61">
            <v>17508.460648466898</v>
          </cell>
          <cell r="K61">
            <v>17451.335910675301</v>
          </cell>
          <cell r="L61">
            <v>21413.835613019401</v>
          </cell>
          <cell r="M61">
            <v>21270.2637125605</v>
          </cell>
          <cell r="N61">
            <v>23360.0042094815</v>
          </cell>
          <cell r="O61">
            <v>21909.3848388515</v>
          </cell>
          <cell r="P61">
            <v>23078.662205124601</v>
          </cell>
          <cell r="Q61">
            <v>26454.4639237335</v>
          </cell>
          <cell r="R61">
            <v>26421.053192343501</v>
          </cell>
          <cell r="S61">
            <v>23851.878069718601</v>
          </cell>
          <cell r="T61">
            <v>24573.360755269201</v>
          </cell>
          <cell r="U61">
            <v>24144.883451831101</v>
          </cell>
          <cell r="V61">
            <v>21955.959737628</v>
          </cell>
          <cell r="W61">
            <v>21946.802837687101</v>
          </cell>
          <cell r="X61">
            <v>23791.5191124304</v>
          </cell>
          <cell r="Y61">
            <v>29144.451358496201</v>
          </cell>
          <cell r="Z61">
            <v>33048.130877446602</v>
          </cell>
          <cell r="AA61">
            <v>33924.822214380998</v>
          </cell>
          <cell r="AB61">
            <v>35404.203495498499</v>
          </cell>
          <cell r="AC61">
            <v>29543.321649323305</v>
          </cell>
        </row>
        <row r="62">
          <cell r="A62" t="str">
            <v>Gabon</v>
          </cell>
          <cell r="B62">
            <v>5722.2232587512299</v>
          </cell>
          <cell r="C62">
            <v>5048.9242245169999</v>
          </cell>
          <cell r="D62">
            <v>4630.0229429476303</v>
          </cell>
          <cell r="E62">
            <v>4337.4972613807204</v>
          </cell>
          <cell r="F62">
            <v>4081.4859994411399</v>
          </cell>
          <cell r="G62">
            <v>4205.5164653198199</v>
          </cell>
          <cell r="H62">
            <v>5385.7983992090903</v>
          </cell>
          <cell r="I62">
            <v>3987.1737490048699</v>
          </cell>
          <cell r="J62">
            <v>4301.9337827489398</v>
          </cell>
          <cell r="K62">
            <v>4600.6375248863596</v>
          </cell>
          <cell r="L62">
            <v>6400.2319056248398</v>
          </cell>
          <cell r="M62">
            <v>5628.0795271264296</v>
          </cell>
          <cell r="N62">
            <v>5648.9180596627002</v>
          </cell>
          <cell r="O62">
            <v>5331.6292626495097</v>
          </cell>
          <cell r="P62">
            <v>4032.18818594918</v>
          </cell>
          <cell r="Q62">
            <v>4654.6369728397103</v>
          </cell>
          <cell r="R62">
            <v>5214.5042499080801</v>
          </cell>
          <cell r="S62">
            <v>4759.1994154699296</v>
          </cell>
          <cell r="T62">
            <v>3907.9877071907399</v>
          </cell>
          <cell r="U62">
            <v>3970.5924846139101</v>
          </cell>
          <cell r="V62">
            <v>4227.8020191985097</v>
          </cell>
          <cell r="W62">
            <v>3811.28496597401</v>
          </cell>
          <cell r="X62">
            <v>3924.6203728534401</v>
          </cell>
          <cell r="Y62">
            <v>4684.2044181560505</v>
          </cell>
          <cell r="Z62">
            <v>5402.3326846022801</v>
          </cell>
          <cell r="AA62">
            <v>6365.5311596506099</v>
          </cell>
          <cell r="AB62">
            <v>6527.4742824611003</v>
          </cell>
          <cell r="AC62">
            <v>5119.2413139495811</v>
          </cell>
        </row>
        <row r="63">
          <cell r="A63" t="str">
            <v>Gambia, The</v>
          </cell>
          <cell r="B63">
            <v>420.89861105338503</v>
          </cell>
          <cell r="C63">
            <v>427.81576277564102</v>
          </cell>
          <cell r="D63">
            <v>362.70738809830198</v>
          </cell>
          <cell r="E63">
            <v>356.18156771364397</v>
          </cell>
          <cell r="F63">
            <v>293.403072600722</v>
          </cell>
          <cell r="G63">
            <v>256.45037143804802</v>
          </cell>
          <cell r="H63">
            <v>276.842821293589</v>
          </cell>
          <cell r="I63">
            <v>252.415460669326</v>
          </cell>
          <cell r="J63">
            <v>289.04227716745697</v>
          </cell>
          <cell r="K63">
            <v>316.19947823922502</v>
          </cell>
          <cell r="L63">
            <v>319.908465916149</v>
          </cell>
          <cell r="M63">
            <v>369.86257759571401</v>
          </cell>
          <cell r="N63">
            <v>337.87526607659601</v>
          </cell>
          <cell r="O63">
            <v>359.72468705379299</v>
          </cell>
          <cell r="P63">
            <v>339.67263667991801</v>
          </cell>
          <cell r="Q63">
            <v>342.73963462883</v>
          </cell>
          <cell r="R63">
            <v>349.33244426269499</v>
          </cell>
          <cell r="S63">
            <v>343.27137568332199</v>
          </cell>
          <cell r="T63">
            <v>340.96124340042297</v>
          </cell>
          <cell r="U63">
            <v>338.75291359891298</v>
          </cell>
          <cell r="V63">
            <v>319.86383355262001</v>
          </cell>
          <cell r="W63">
            <v>308.054528343058</v>
          </cell>
          <cell r="X63">
            <v>264.60206083091799</v>
          </cell>
          <cell r="Y63">
            <v>245.54906015513399</v>
          </cell>
          <cell r="Z63">
            <v>271.38844037388299</v>
          </cell>
          <cell r="AA63">
            <v>304.08442118202998</v>
          </cell>
          <cell r="AB63">
            <v>325.329990349387</v>
          </cell>
          <cell r="AC63">
            <v>286.50141687240165</v>
          </cell>
        </row>
        <row r="64">
          <cell r="A64" t="str">
            <v>Georgia</v>
          </cell>
          <cell r="B64" t="str">
            <v>..</v>
          </cell>
          <cell r="C64" t="str">
            <v>..</v>
          </cell>
          <cell r="D64" t="str">
            <v>..</v>
          </cell>
          <cell r="E64" t="str">
            <v>..</v>
          </cell>
          <cell r="F64" t="str">
            <v>..</v>
          </cell>
          <cell r="G64" t="str">
            <v>..</v>
          </cell>
          <cell r="H64" t="str">
            <v>..</v>
          </cell>
          <cell r="I64" t="str">
            <v>..</v>
          </cell>
          <cell r="J64" t="str">
            <v>..</v>
          </cell>
          <cell r="K64" t="str">
            <v>..</v>
          </cell>
          <cell r="L64" t="str">
            <v>..</v>
          </cell>
          <cell r="M64" t="str">
            <v>..</v>
          </cell>
          <cell r="N64">
            <v>2789.6314480024698</v>
          </cell>
          <cell r="O64">
            <v>159.97646730942</v>
          </cell>
          <cell r="P64">
            <v>166.843473832412</v>
          </cell>
          <cell r="Q64">
            <v>395.59461286946902</v>
          </cell>
          <cell r="R64">
            <v>651.62009434360903</v>
          </cell>
          <cell r="S64">
            <v>784.25917615232299</v>
          </cell>
          <cell r="T64">
            <v>803.55988998360704</v>
          </cell>
          <cell r="U64">
            <v>627.15872044905905</v>
          </cell>
          <cell r="V64">
            <v>685.89065025756997</v>
          </cell>
          <cell r="W64">
            <v>728.26457139903505</v>
          </cell>
          <cell r="X64">
            <v>776.66544896675202</v>
          </cell>
          <cell r="Y64">
            <v>919.23629418053997</v>
          </cell>
          <cell r="Z64">
            <v>1184.4812634811601</v>
          </cell>
          <cell r="AA64">
            <v>1479.3493963640699</v>
          </cell>
          <cell r="AB64">
            <v>1778.9406052531001</v>
          </cell>
          <cell r="AC64">
            <v>1144.489596607443</v>
          </cell>
        </row>
        <row r="65">
          <cell r="A65" t="str">
            <v>Germany</v>
          </cell>
          <cell r="B65">
            <v>10749.604965741401</v>
          </cell>
          <cell r="C65">
            <v>9027.1597058839707</v>
          </cell>
          <cell r="D65">
            <v>8722.7443282901095</v>
          </cell>
          <cell r="E65">
            <v>8732.6408140567401</v>
          </cell>
          <cell r="F65">
            <v>8261.0005383084808</v>
          </cell>
          <cell r="G65">
            <v>8397.5152277731995</v>
          </cell>
          <cell r="H65">
            <v>11985.4674035799</v>
          </cell>
          <cell r="I65">
            <v>14911.9432226668</v>
          </cell>
          <cell r="J65">
            <v>15979.3087387709</v>
          </cell>
          <cell r="K65">
            <v>15705.9350310757</v>
          </cell>
          <cell r="L65">
            <v>19592.736417608201</v>
          </cell>
          <cell r="M65">
            <v>22692.8013964286</v>
          </cell>
          <cell r="N65">
            <v>25523.1610476282</v>
          </cell>
          <cell r="O65">
            <v>24657.046770180201</v>
          </cell>
          <cell r="P65">
            <v>26380.4499249486</v>
          </cell>
          <cell r="Q65">
            <v>30860.746337938301</v>
          </cell>
          <cell r="R65">
            <v>29743.7145792185</v>
          </cell>
          <cell r="S65">
            <v>26362.4485695193</v>
          </cell>
          <cell r="T65">
            <v>26664.5985868065</v>
          </cell>
          <cell r="U65">
            <v>26123.9225154081</v>
          </cell>
          <cell r="V65">
            <v>23168.071681177898</v>
          </cell>
          <cell r="W65">
            <v>22957.162978138898</v>
          </cell>
          <cell r="X65">
            <v>24523.1607282564</v>
          </cell>
          <cell r="Y65">
            <v>29616.3110674204</v>
          </cell>
          <cell r="Z65">
            <v>33262.942017319903</v>
          </cell>
          <cell r="AA65">
            <v>33864.687696492401</v>
          </cell>
          <cell r="AB65">
            <v>35203.869466555501</v>
          </cell>
          <cell r="AC65">
            <v>29904.688992363921</v>
          </cell>
        </row>
        <row r="66">
          <cell r="A66" t="str">
            <v>Ghana</v>
          </cell>
          <cell r="B66">
            <v>1569.57697449442</v>
          </cell>
          <cell r="C66">
            <v>2639.4584775016501</v>
          </cell>
          <cell r="D66">
            <v>2984.8951802161</v>
          </cell>
          <cell r="E66">
            <v>1880.03243654482</v>
          </cell>
          <cell r="F66">
            <v>644.26250759762002</v>
          </cell>
          <cell r="G66">
            <v>527.11820263051902</v>
          </cell>
          <cell r="H66">
            <v>467.06201922150001</v>
          </cell>
          <cell r="I66">
            <v>385.50357546102998</v>
          </cell>
          <cell r="J66">
            <v>404.98854908255203</v>
          </cell>
          <cell r="K66">
            <v>399.79284243690802</v>
          </cell>
          <cell r="L66">
            <v>462.29264326174001</v>
          </cell>
          <cell r="M66">
            <v>499.43813673850298</v>
          </cell>
          <cell r="N66">
            <v>449.06213815990401</v>
          </cell>
          <cell r="O66">
            <v>386.60486878784201</v>
          </cell>
          <cell r="P66">
            <v>343.77234913954601</v>
          </cell>
          <cell r="Q66">
            <v>397.87755065722001</v>
          </cell>
          <cell r="R66">
            <v>416.086453892517</v>
          </cell>
          <cell r="S66">
            <v>403.28712832119197</v>
          </cell>
          <cell r="T66">
            <v>426.94123809301999</v>
          </cell>
          <cell r="U66">
            <v>429.43618714433001</v>
          </cell>
          <cell r="V66">
            <v>270.33596671371902</v>
          </cell>
          <cell r="W66">
            <v>281.16247078559297</v>
          </cell>
          <cell r="X66">
            <v>318.070945707053</v>
          </cell>
          <cell r="Y66">
            <v>383.88489207078601</v>
          </cell>
          <cell r="Z66">
            <v>435.57440203471202</v>
          </cell>
          <cell r="AA66">
            <v>513.20913281189098</v>
          </cell>
          <cell r="AB66">
            <v>601.87181221402705</v>
          </cell>
          <cell r="AC66">
            <v>422.29560927067701</v>
          </cell>
        </row>
        <row r="67">
          <cell r="A67" t="str">
            <v>Greece</v>
          </cell>
          <cell r="B67">
            <v>6389.2499187144504</v>
          </cell>
          <cell r="C67">
            <v>5843.5803695704699</v>
          </cell>
          <cell r="D67">
            <v>6056.1315999953104</v>
          </cell>
          <cell r="E67">
            <v>5446.5869250798096</v>
          </cell>
          <cell r="F67">
            <v>5280.4069844015303</v>
          </cell>
          <cell r="G67">
            <v>5217.5621255202896</v>
          </cell>
          <cell r="H67">
            <v>6115.12365122347</v>
          </cell>
          <cell r="I67">
            <v>7089.8226192550201</v>
          </cell>
          <cell r="J67">
            <v>8225.0244390542994</v>
          </cell>
          <cell r="K67">
            <v>8482.2943291454103</v>
          </cell>
          <cell r="L67">
            <v>10420.966774062799</v>
          </cell>
          <cell r="M67">
            <v>11145.533438955699</v>
          </cell>
          <cell r="N67">
            <v>12162.284838740499</v>
          </cell>
          <cell r="O67">
            <v>11271.9774919192</v>
          </cell>
          <cell r="P67">
            <v>11942.7130945563</v>
          </cell>
          <cell r="Q67">
            <v>13889.961531503701</v>
          </cell>
          <cell r="R67">
            <v>14571.215297615199</v>
          </cell>
          <cell r="S67">
            <v>14140.0543000753</v>
          </cell>
          <cell r="T67">
            <v>14137.994709989</v>
          </cell>
          <cell r="U67">
            <v>14484.9312671185</v>
          </cell>
          <cell r="V67">
            <v>13352.9763711742</v>
          </cell>
          <cell r="W67">
            <v>13659.323432959</v>
          </cell>
          <cell r="X67">
            <v>15472.9271886158</v>
          </cell>
          <cell r="Y67">
            <v>20074.5932226392</v>
          </cell>
          <cell r="Z67">
            <v>23831.854301259398</v>
          </cell>
          <cell r="AA67">
            <v>25560.185597143001</v>
          </cell>
          <cell r="AB67">
            <v>27610.324421080099</v>
          </cell>
          <cell r="AC67">
            <v>21034.868027282751</v>
          </cell>
        </row>
        <row r="68">
          <cell r="A68" t="str">
            <v>Grenada</v>
          </cell>
          <cell r="B68">
            <v>913.99865541774398</v>
          </cell>
          <cell r="C68">
            <v>999.53251199528495</v>
          </cell>
          <cell r="D68">
            <v>1069.9838918314699</v>
          </cell>
          <cell r="E68">
            <v>1133.82757251915</v>
          </cell>
          <cell r="F68">
            <v>1229.2611903818899</v>
          </cell>
          <cell r="G68">
            <v>1427.2321685843599</v>
          </cell>
          <cell r="H68">
            <v>1599.39495656893</v>
          </cell>
          <cell r="I68">
            <v>1853.7610872638199</v>
          </cell>
          <cell r="J68">
            <v>2042.17910790316</v>
          </cell>
          <cell r="K68">
            <v>2353.5848753882601</v>
          </cell>
          <cell r="L68">
            <v>2436.5205879661398</v>
          </cell>
          <cell r="M68">
            <v>2655.23238808424</v>
          </cell>
          <cell r="N68">
            <v>2749.6310577078898</v>
          </cell>
          <cell r="O68">
            <v>2731.27230791394</v>
          </cell>
          <cell r="P68">
            <v>2863.47078928464</v>
          </cell>
          <cell r="Q68">
            <v>3007.42289535088</v>
          </cell>
          <cell r="R68">
            <v>3226.48408588961</v>
          </cell>
          <cell r="S68">
            <v>3373.6051710992601</v>
          </cell>
          <cell r="T68">
            <v>3485.6581932679801</v>
          </cell>
          <cell r="U68">
            <v>3744.0632498059399</v>
          </cell>
          <cell r="V68">
            <v>4028.991197932</v>
          </cell>
          <cell r="W68">
            <v>3829.650189387</v>
          </cell>
          <cell r="X68">
            <v>3921.6608800194799</v>
          </cell>
          <cell r="Y68">
            <v>4228.0703983196499</v>
          </cell>
          <cell r="Z68">
            <v>4099.1976495726503</v>
          </cell>
          <cell r="AA68">
            <v>4796.7853516120804</v>
          </cell>
          <cell r="AB68">
            <v>4988.9266344760899</v>
          </cell>
          <cell r="AC68">
            <v>4310.7151838978252</v>
          </cell>
        </row>
        <row r="69">
          <cell r="A69" t="str">
            <v>Guatemala</v>
          </cell>
          <cell r="B69">
            <v>1138.64150479207</v>
          </cell>
          <cell r="C69">
            <v>1210.6469009781999</v>
          </cell>
          <cell r="D69">
            <v>1190.98355761362</v>
          </cell>
          <cell r="E69">
            <v>1203.4575070220801</v>
          </cell>
          <cell r="F69">
            <v>1223.5143061810199</v>
          </cell>
          <cell r="G69">
            <v>1404.52267304563</v>
          </cell>
          <cell r="H69">
            <v>1031.3716932017001</v>
          </cell>
          <cell r="I69">
            <v>840.38201572095704</v>
          </cell>
          <cell r="J69">
            <v>903.55143175281898</v>
          </cell>
          <cell r="K69">
            <v>929.57633649784805</v>
          </cell>
          <cell r="L69">
            <v>827.07346820109501</v>
          </cell>
          <cell r="M69">
            <v>994.67627780405405</v>
          </cell>
          <cell r="N69">
            <v>1068.31235286425</v>
          </cell>
          <cell r="O69">
            <v>1136.82150700033</v>
          </cell>
          <cell r="P69">
            <v>1259.8312583099</v>
          </cell>
          <cell r="Q69">
            <v>1387.0156442550899</v>
          </cell>
          <cell r="R69">
            <v>1443.9711581956401</v>
          </cell>
          <cell r="S69">
            <v>1595.7715040185401</v>
          </cell>
          <cell r="T69">
            <v>1678.4070589901401</v>
          </cell>
          <cell r="U69">
            <v>1559.81542294469</v>
          </cell>
          <cell r="V69">
            <v>1599.3434763303601</v>
          </cell>
          <cell r="W69">
            <v>1699.7593572805999</v>
          </cell>
          <cell r="X69">
            <v>1834.5085575303401</v>
          </cell>
          <cell r="Y69">
            <v>1909.6619455100199</v>
          </cell>
          <cell r="Z69">
            <v>2038.7766600672301</v>
          </cell>
          <cell r="AA69">
            <v>2317.1063672028099</v>
          </cell>
          <cell r="AB69">
            <v>2508.1097637736698</v>
          </cell>
          <cell r="AC69">
            <v>2051.3204418941118</v>
          </cell>
        </row>
        <row r="70">
          <cell r="A70" t="str">
            <v>Guinea</v>
          </cell>
          <cell r="B70">
            <v>391.41033030086101</v>
          </cell>
          <cell r="C70">
            <v>379.88541684325099</v>
          </cell>
          <cell r="D70">
            <v>364.08069618958501</v>
          </cell>
          <cell r="E70">
            <v>348.10589748760799</v>
          </cell>
          <cell r="F70">
            <v>346.29860600427099</v>
          </cell>
          <cell r="G70">
            <v>359.51409865484698</v>
          </cell>
          <cell r="H70">
            <v>379.21122275820602</v>
          </cell>
          <cell r="I70">
            <v>391.62441147687099</v>
          </cell>
          <cell r="J70">
            <v>444.58246573289</v>
          </cell>
          <cell r="K70">
            <v>440.58503268785199</v>
          </cell>
          <cell r="L70">
            <v>469.49838389082299</v>
          </cell>
          <cell r="M70">
            <v>515.65900557277405</v>
          </cell>
          <cell r="N70">
            <v>538.46235926253303</v>
          </cell>
          <cell r="O70">
            <v>507.60009384111203</v>
          </cell>
          <cell r="P70">
            <v>498.24638428859299</v>
          </cell>
          <cell r="Q70">
            <v>523.93058719405497</v>
          </cell>
          <cell r="R70">
            <v>535.86825727454902</v>
          </cell>
          <cell r="S70">
            <v>509.24635774194502</v>
          </cell>
          <cell r="T70">
            <v>477.81305038819301</v>
          </cell>
          <cell r="U70">
            <v>447.65677376391301</v>
          </cell>
          <cell r="V70">
            <v>390.59794639268301</v>
          </cell>
          <cell r="W70">
            <v>370.12709310471399</v>
          </cell>
          <cell r="X70">
            <v>379.35212044466402</v>
          </cell>
          <cell r="Y70">
            <v>413.16441088294698</v>
          </cell>
          <cell r="Z70">
            <v>441.41632609476699</v>
          </cell>
          <cell r="AA70">
            <v>359.07264048552503</v>
          </cell>
          <cell r="AB70">
            <v>347.16179804061102</v>
          </cell>
          <cell r="AC70">
            <v>385.04906484220464</v>
          </cell>
        </row>
        <row r="71">
          <cell r="A71" t="str">
            <v>Guinea-Bissau</v>
          </cell>
          <cell r="B71">
            <v>174.59283941838399</v>
          </cell>
          <cell r="C71">
            <v>218.69407916511</v>
          </cell>
          <cell r="D71">
            <v>243.62333217957601</v>
          </cell>
          <cell r="E71">
            <v>269.15478929024999</v>
          </cell>
          <cell r="F71">
            <v>183.326080903828</v>
          </cell>
          <cell r="G71">
            <v>263.818472228514</v>
          </cell>
          <cell r="H71">
            <v>252.28406957059801</v>
          </cell>
          <cell r="I71">
            <v>209.08501535665999</v>
          </cell>
          <cell r="J71">
            <v>190.61018716795701</v>
          </cell>
          <cell r="K71">
            <v>224.60971417894601</v>
          </cell>
          <cell r="L71">
            <v>267.429229653417</v>
          </cell>
          <cell r="M71">
            <v>256.58622808261703</v>
          </cell>
          <cell r="N71">
            <v>222.32772026825</v>
          </cell>
          <cell r="O71">
            <v>227.54053084687899</v>
          </cell>
          <cell r="P71">
            <v>221.79492868003899</v>
          </cell>
          <cell r="Q71">
            <v>234.23031882644699</v>
          </cell>
          <cell r="R71">
            <v>244.35564556836201</v>
          </cell>
          <cell r="S71">
            <v>240.26721058930201</v>
          </cell>
          <cell r="T71">
            <v>178.781282891861</v>
          </cell>
          <cell r="U71">
            <v>191.025769095019</v>
          </cell>
          <cell r="V71">
            <v>158.228230528751</v>
          </cell>
          <cell r="W71">
            <v>141.649330009099</v>
          </cell>
          <cell r="X71">
            <v>141.00772141575899</v>
          </cell>
          <cell r="Y71">
            <v>158.24475021295399</v>
          </cell>
          <cell r="Z71">
            <v>175.51236534598399</v>
          </cell>
          <cell r="AA71">
            <v>190.14525961675301</v>
          </cell>
          <cell r="AB71">
            <v>186.58994590306</v>
          </cell>
          <cell r="AC71">
            <v>165.52489541726814</v>
          </cell>
        </row>
        <row r="72">
          <cell r="A72" t="str">
            <v>Guyana</v>
          </cell>
          <cell r="B72">
            <v>446.60101997254299</v>
          </cell>
          <cell r="C72">
            <v>423.94312802057499</v>
          </cell>
          <cell r="D72">
            <v>355.02877699018899</v>
          </cell>
          <cell r="E72">
            <v>383.26150576341598</v>
          </cell>
          <cell r="F72">
            <v>356.39156899731398</v>
          </cell>
          <cell r="G72">
            <v>380.20991289283</v>
          </cell>
          <cell r="H72">
            <v>430.07512077781701</v>
          </cell>
          <cell r="I72">
            <v>397.26802813716</v>
          </cell>
          <cell r="J72">
            <v>504.90885988651002</v>
          </cell>
          <cell r="K72">
            <v>533.45901273496497</v>
          </cell>
          <cell r="L72">
            <v>555.74742776015898</v>
          </cell>
          <cell r="M72">
            <v>429.13324491370003</v>
          </cell>
          <cell r="N72">
            <v>510.25789983013402</v>
          </cell>
          <cell r="O72">
            <v>611.31506742526699</v>
          </cell>
          <cell r="P72">
            <v>725.35665584204298</v>
          </cell>
          <cell r="Q72">
            <v>867.27258982754404</v>
          </cell>
          <cell r="R72">
            <v>967.67833486242898</v>
          </cell>
          <cell r="S72">
            <v>1020.63123449451</v>
          </cell>
          <cell r="T72">
            <v>973.70596545950002</v>
          </cell>
          <cell r="U72">
            <v>939.69223492587503</v>
          </cell>
          <cell r="V72">
            <v>956.99518142392503</v>
          </cell>
          <cell r="W72">
            <v>930.71651349532704</v>
          </cell>
          <cell r="X72">
            <v>964.52501146390398</v>
          </cell>
          <cell r="Y72">
            <v>991.49707981930999</v>
          </cell>
          <cell r="Z72">
            <v>1042.5817261479899</v>
          </cell>
          <cell r="AA72">
            <v>1080.8045567067199</v>
          </cell>
          <cell r="AB72">
            <v>1146.7747015211201</v>
          </cell>
          <cell r="AC72">
            <v>1026.1499315257286</v>
          </cell>
        </row>
        <row r="73">
          <cell r="A73" t="str">
            <v>Haiti</v>
          </cell>
          <cell r="B73">
            <v>285.130330125022</v>
          </cell>
          <cell r="C73">
            <v>308.31685845267702</v>
          </cell>
          <cell r="D73">
            <v>315.017569865947</v>
          </cell>
          <cell r="E73">
            <v>332.14606064060501</v>
          </cell>
          <cell r="F73">
            <v>361.525786033793</v>
          </cell>
          <cell r="G73">
            <v>394.33942911224699</v>
          </cell>
          <cell r="H73">
            <v>430.38012935153898</v>
          </cell>
          <cell r="I73">
            <v>208.27731222417199</v>
          </cell>
          <cell r="J73">
            <v>135.344099128441</v>
          </cell>
          <cell r="K73">
            <v>122.615084316718</v>
          </cell>
          <cell r="L73">
            <v>152.926579423672</v>
          </cell>
          <cell r="M73">
            <v>134.65551504073699</v>
          </cell>
          <cell r="N73">
            <v>79.275886396467399</v>
          </cell>
          <cell r="O73">
            <v>88.9550229883355</v>
          </cell>
          <cell r="P73">
            <v>246.97949283886999</v>
          </cell>
          <cell r="Q73">
            <v>354.573736261497</v>
          </cell>
          <cell r="R73">
            <v>390.44275189635101</v>
          </cell>
          <cell r="S73">
            <v>437.4517934685</v>
          </cell>
          <cell r="T73">
            <v>502.796960041972</v>
          </cell>
          <cell r="U73">
            <v>537.16391104198999</v>
          </cell>
          <cell r="V73">
            <v>465.14227456077401</v>
          </cell>
          <cell r="W73">
            <v>442.46263457553499</v>
          </cell>
          <cell r="X73">
            <v>392.63459984325101</v>
          </cell>
          <cell r="Y73">
            <v>333.93132452861403</v>
          </cell>
          <cell r="Z73">
            <v>431.63452600375501</v>
          </cell>
          <cell r="AA73">
            <v>478.31200132640299</v>
          </cell>
          <cell r="AB73">
            <v>527.58558522570797</v>
          </cell>
          <cell r="AC73">
            <v>434.42677858387771</v>
          </cell>
        </row>
        <row r="74">
          <cell r="A74" t="str">
            <v>Honduras</v>
          </cell>
          <cell r="B74">
            <v>719.21075225025402</v>
          </cell>
          <cell r="C74">
            <v>764.87135103729304</v>
          </cell>
          <cell r="D74">
            <v>762.77744446288102</v>
          </cell>
          <cell r="E74">
            <v>783.18246092605796</v>
          </cell>
          <cell r="F74">
            <v>818.72690504323305</v>
          </cell>
          <cell r="G74">
            <v>870.29344463467396</v>
          </cell>
          <cell r="H74">
            <v>883.03505775237704</v>
          </cell>
          <cell r="I74">
            <v>933.81909102428699</v>
          </cell>
          <cell r="J74">
            <v>1009.14904003749</v>
          </cell>
          <cell r="K74">
            <v>1093.89530349492</v>
          </cell>
          <cell r="L74">
            <v>626.48666321454698</v>
          </cell>
          <cell r="M74">
            <v>612.10391976257495</v>
          </cell>
          <cell r="N74">
            <v>662.40183274429899</v>
          </cell>
          <cell r="O74">
            <v>659.73131095649205</v>
          </cell>
          <cell r="P74">
            <v>627.65718837934901</v>
          </cell>
          <cell r="Q74">
            <v>695.606289520686</v>
          </cell>
          <cell r="R74">
            <v>697.76679238784504</v>
          </cell>
          <cell r="S74">
            <v>784.38963197170801</v>
          </cell>
          <cell r="T74">
            <v>852.14032852754997</v>
          </cell>
          <cell r="U74">
            <v>857.84108442784702</v>
          </cell>
          <cell r="V74">
            <v>926.85138976983899</v>
          </cell>
          <cell r="W74">
            <v>960.41935660561398</v>
          </cell>
          <cell r="X74">
            <v>965.02936267257996</v>
          </cell>
          <cell r="Y74">
            <v>995.16736189625396</v>
          </cell>
          <cell r="Z74">
            <v>1057.58523845012</v>
          </cell>
          <cell r="AA74">
            <v>1148.06579181039</v>
          </cell>
          <cell r="AB74">
            <v>1212.8428009817001</v>
          </cell>
          <cell r="AC74">
            <v>1056.5183187361097</v>
          </cell>
        </row>
        <row r="75">
          <cell r="A75" t="str">
            <v>Hong Kong, China</v>
          </cell>
          <cell r="B75">
            <v>5649.1469889631298</v>
          </cell>
          <cell r="C75">
            <v>5928.6115143453899</v>
          </cell>
          <cell r="D75">
            <v>6064.2213483257301</v>
          </cell>
          <cell r="E75">
            <v>5522.7617966538401</v>
          </cell>
          <cell r="F75">
            <v>6064.0768723780902</v>
          </cell>
          <cell r="G75">
            <v>6368.0963510290903</v>
          </cell>
          <cell r="H75">
            <v>7350.3513158268497</v>
          </cell>
          <cell r="I75">
            <v>9016.0551787521708</v>
          </cell>
          <cell r="J75">
            <v>10508.6746671696</v>
          </cell>
          <cell r="K75">
            <v>12006.1180772238</v>
          </cell>
          <cell r="L75">
            <v>13367.5438435371</v>
          </cell>
          <cell r="M75">
            <v>15275.5658240839</v>
          </cell>
          <cell r="N75">
            <v>17665.597030587702</v>
          </cell>
          <cell r="O75">
            <v>20000.791703429499</v>
          </cell>
          <cell r="P75">
            <v>22148.759450510799</v>
          </cell>
          <cell r="Q75">
            <v>23003.190882532301</v>
          </cell>
          <cell r="R75">
            <v>24582.5978749026</v>
          </cell>
          <cell r="S75">
            <v>27055.497816470801</v>
          </cell>
          <cell r="T75">
            <v>25352.975954583599</v>
          </cell>
          <cell r="U75">
            <v>24600.419235452999</v>
          </cell>
          <cell r="V75">
            <v>25144.015564912199</v>
          </cell>
          <cell r="W75">
            <v>24744.985862893202</v>
          </cell>
          <cell r="X75">
            <v>24340.5103836136</v>
          </cell>
          <cell r="Y75">
            <v>23428.221890935401</v>
          </cell>
          <cell r="Z75">
            <v>24393.9177215372</v>
          </cell>
          <cell r="AA75">
            <v>26000.1123891446</v>
          </cell>
          <cell r="AB75">
            <v>27466.424277869501</v>
          </cell>
          <cell r="AC75">
            <v>25062.362087665588</v>
          </cell>
        </row>
        <row r="76">
          <cell r="A76" t="str">
            <v>Hungary</v>
          </cell>
          <cell r="B76">
            <v>2069.5298573830501</v>
          </cell>
          <cell r="C76">
            <v>2123.0691308666501</v>
          </cell>
          <cell r="D76">
            <v>2164.29408838881</v>
          </cell>
          <cell r="E76">
            <v>1968.46229962904</v>
          </cell>
          <cell r="F76">
            <v>1914.11873362184</v>
          </cell>
          <cell r="G76">
            <v>1945.91698177325</v>
          </cell>
          <cell r="H76">
            <v>2249.7266668419202</v>
          </cell>
          <cell r="I76">
            <v>2484.4804898825801</v>
          </cell>
          <cell r="J76">
            <v>2730.4551423120602</v>
          </cell>
          <cell r="K76">
            <v>2798.8873515099599</v>
          </cell>
          <cell r="L76">
            <v>3186.1441433854002</v>
          </cell>
          <cell r="M76">
            <v>3222.63293161299</v>
          </cell>
          <cell r="N76">
            <v>3591.2573684797399</v>
          </cell>
          <cell r="O76">
            <v>3723.6821999691001</v>
          </cell>
          <cell r="P76">
            <v>4010.2569805190701</v>
          </cell>
          <cell r="Q76">
            <v>4321.3803666437998</v>
          </cell>
          <cell r="R76">
            <v>4375.7123053617397</v>
          </cell>
          <cell r="S76">
            <v>4438.6454556666304</v>
          </cell>
          <cell r="T76">
            <v>4576.8947182442598</v>
          </cell>
          <cell r="U76">
            <v>4685.6807901492202</v>
          </cell>
          <cell r="V76">
            <v>4691.8232681824002</v>
          </cell>
          <cell r="W76">
            <v>5227.0324417537004</v>
          </cell>
          <cell r="X76">
            <v>6556.4021763793799</v>
          </cell>
          <cell r="Y76">
            <v>8323.3735785750305</v>
          </cell>
          <cell r="Z76">
            <v>10097.9934922375</v>
          </cell>
          <cell r="AA76">
            <v>11048.9979080925</v>
          </cell>
          <cell r="AB76">
            <v>11340.4923239897</v>
          </cell>
          <cell r="AC76">
            <v>8765.7153201713008</v>
          </cell>
        </row>
        <row r="77">
          <cell r="A77" t="str">
            <v>Iceland</v>
          </cell>
          <cell r="B77">
            <v>14769.0542924867</v>
          </cell>
          <cell r="C77">
            <v>14938.8277540949</v>
          </cell>
          <cell r="D77">
            <v>13945.200673556899</v>
          </cell>
          <cell r="E77">
            <v>11731.0312692229</v>
          </cell>
          <cell r="F77">
            <v>11843.055977492601</v>
          </cell>
          <cell r="G77">
            <v>12138.765149536201</v>
          </cell>
          <cell r="H77">
            <v>16101.107845266401</v>
          </cell>
          <cell r="I77">
            <v>21981.4784547981</v>
          </cell>
          <cell r="J77">
            <v>24082.030121330001</v>
          </cell>
          <cell r="K77">
            <v>22165.323045035799</v>
          </cell>
          <cell r="L77">
            <v>24945.387695350899</v>
          </cell>
          <cell r="M77">
            <v>26267.102286593199</v>
          </cell>
          <cell r="N77">
            <v>26651.2380763334</v>
          </cell>
          <cell r="O77">
            <v>23186.7491556852</v>
          </cell>
          <cell r="P77">
            <v>23608.606680971599</v>
          </cell>
          <cell r="Q77">
            <v>26215.005099222799</v>
          </cell>
          <cell r="R77">
            <v>27176.951067473299</v>
          </cell>
          <cell r="S77">
            <v>27270.013299886501</v>
          </cell>
          <cell r="T77">
            <v>29914.170940933502</v>
          </cell>
          <cell r="U77">
            <v>31109.798930801699</v>
          </cell>
          <cell r="V77">
            <v>30624.795599047</v>
          </cell>
          <cell r="W77">
            <v>27546.666802318599</v>
          </cell>
          <cell r="X77">
            <v>30591.139589043501</v>
          </cell>
          <cell r="Y77">
            <v>37298.691818518899</v>
          </cell>
          <cell r="Z77">
            <v>44494.846862410202</v>
          </cell>
          <cell r="AA77">
            <v>53622.555707031301</v>
          </cell>
          <cell r="AB77">
            <v>54858.213308964703</v>
          </cell>
          <cell r="AC77">
            <v>41402.01901471454</v>
          </cell>
        </row>
        <row r="78">
          <cell r="A78" t="str">
            <v>India</v>
          </cell>
          <cell r="B78">
            <v>264.902444921224</v>
          </cell>
          <cell r="C78">
            <v>278.99947523243497</v>
          </cell>
          <cell r="D78">
            <v>283.75223536036498</v>
          </cell>
          <cell r="E78">
            <v>300.08509940330703</v>
          </cell>
          <cell r="F78">
            <v>294.751108422757</v>
          </cell>
          <cell r="G78">
            <v>299.185505518924</v>
          </cell>
          <cell r="H78">
            <v>322.317186340712</v>
          </cell>
          <cell r="I78">
            <v>348.28686299014299</v>
          </cell>
          <cell r="J78">
            <v>371.98042619671702</v>
          </cell>
          <cell r="K78">
            <v>362.68014913698698</v>
          </cell>
          <cell r="L78">
            <v>377.92435323651699</v>
          </cell>
          <cell r="M78">
            <v>333.82461336364702</v>
          </cell>
          <cell r="N78">
            <v>329.14729035936801</v>
          </cell>
          <cell r="O78">
            <v>315.167088010474</v>
          </cell>
          <cell r="P78">
            <v>350.90872443881699</v>
          </cell>
          <cell r="Q78">
            <v>390.79517660703902</v>
          </cell>
          <cell r="R78">
            <v>405.55511470210001</v>
          </cell>
          <cell r="S78">
            <v>433.38223570818502</v>
          </cell>
          <cell r="T78">
            <v>428.09689693601001</v>
          </cell>
          <cell r="U78">
            <v>448.38243698981898</v>
          </cell>
          <cell r="V78">
            <v>454.51133846725702</v>
          </cell>
          <cell r="W78">
            <v>460.51206441789702</v>
          </cell>
          <cell r="X78">
            <v>473.08647836651397</v>
          </cell>
          <cell r="Y78">
            <v>542.88809790404696</v>
          </cell>
          <cell r="Z78">
            <v>618.48231243528005</v>
          </cell>
          <cell r="AA78">
            <v>712.39404217785295</v>
          </cell>
          <cell r="AB78">
            <v>796.82818544892905</v>
          </cell>
          <cell r="AC78">
            <v>600.69853012508668</v>
          </cell>
        </row>
        <row r="79">
          <cell r="A79" t="str">
            <v>Indonesia</v>
          </cell>
          <cell r="B79">
            <v>644.25061284503295</v>
          </cell>
          <cell r="C79">
            <v>703.63340234132602</v>
          </cell>
          <cell r="D79">
            <v>706.73237199172502</v>
          </cell>
          <cell r="E79">
            <v>626.72845155712002</v>
          </cell>
          <cell r="F79">
            <v>627.90141989015399</v>
          </cell>
          <cell r="G79">
            <v>614.34392068741397</v>
          </cell>
          <cell r="H79">
            <v>550.81268449169704</v>
          </cell>
          <cell r="I79">
            <v>510.81094522948399</v>
          </cell>
          <cell r="J79">
            <v>555.56327568912502</v>
          </cell>
          <cell r="K79">
            <v>622.247603337079</v>
          </cell>
          <cell r="L79">
            <v>699.11465704744398</v>
          </cell>
          <cell r="M79">
            <v>769.76366838554804</v>
          </cell>
          <cell r="N79">
            <v>821.57606225901395</v>
          </cell>
          <cell r="O79">
            <v>923.15489634934897</v>
          </cell>
          <cell r="P79">
            <v>1016.90391709148</v>
          </cell>
          <cell r="Q79">
            <v>1143.7155123822299</v>
          </cell>
          <cell r="R79">
            <v>1264.35103160423</v>
          </cell>
          <cell r="S79">
            <v>1184.02910882525</v>
          </cell>
          <cell r="T79">
            <v>516.01439440001502</v>
          </cell>
          <cell r="U79">
            <v>745.79246678860204</v>
          </cell>
          <cell r="V79">
            <v>806.89812529818801</v>
          </cell>
          <cell r="W79">
            <v>772.66098888504496</v>
          </cell>
          <cell r="X79">
            <v>928.14203541355596</v>
          </cell>
          <cell r="Y79">
            <v>1099.66513692785</v>
          </cell>
          <cell r="Z79">
            <v>1187.74184426389</v>
          </cell>
          <cell r="AA79">
            <v>1309.08142420631</v>
          </cell>
          <cell r="AB79">
            <v>1640.3146130509001</v>
          </cell>
          <cell r="AC79">
            <v>1156.2676737912586</v>
          </cell>
        </row>
        <row r="80">
          <cell r="A80" t="str">
            <v>Iran, Islamic Rep.</v>
          </cell>
          <cell r="B80">
            <v>2445.1672658449802</v>
          </cell>
          <cell r="C80">
            <v>2609.2800199609801</v>
          </cell>
          <cell r="D80">
            <v>3140.1406933503499</v>
          </cell>
          <cell r="E80">
            <v>3676.6000962031499</v>
          </cell>
          <cell r="F80">
            <v>3664.2973526277701</v>
          </cell>
          <cell r="G80">
            <v>1670.0955326302701</v>
          </cell>
          <cell r="H80">
            <v>1685.6005759074901</v>
          </cell>
          <cell r="I80">
            <v>1894.7011246529601</v>
          </cell>
          <cell r="J80">
            <v>1621.4095389444999</v>
          </cell>
          <cell r="K80">
            <v>1526.95302739357</v>
          </cell>
          <cell r="L80">
            <v>1559.14430528049</v>
          </cell>
          <cell r="M80">
            <v>1743.5767887085899</v>
          </cell>
          <cell r="N80">
            <v>1864.4470873083701</v>
          </cell>
          <cell r="O80">
            <v>1407.8265255424201</v>
          </cell>
          <cell r="P80">
            <v>1084.05847491895</v>
          </cell>
          <cell r="Q80">
            <v>1416.69325256365</v>
          </cell>
          <cell r="R80">
            <v>1769.70819898843</v>
          </cell>
          <cell r="S80">
            <v>1745.4897409473199</v>
          </cell>
          <cell r="T80">
            <v>1582.5680260463901</v>
          </cell>
          <cell r="U80">
            <v>1665.6627469392899</v>
          </cell>
          <cell r="V80">
            <v>1509.2449963071099</v>
          </cell>
          <cell r="W80">
            <v>1776.3069285075601</v>
          </cell>
          <cell r="X80">
            <v>1761.5323138977601</v>
          </cell>
          <cell r="Y80">
            <v>1993.1682083242399</v>
          </cell>
          <cell r="Z80">
            <v>2359.0992873260502</v>
          </cell>
          <cell r="AA80">
            <v>2747.5130155256102</v>
          </cell>
          <cell r="AB80">
            <v>3045.76815799305</v>
          </cell>
          <cell r="AC80">
            <v>2280.5646519290453</v>
          </cell>
        </row>
        <row r="81">
          <cell r="A81" t="str">
            <v>Ireland</v>
          </cell>
          <cell r="B81">
            <v>6247.5398259923204</v>
          </cell>
          <cell r="C81">
            <v>5881.8142393689504</v>
          </cell>
          <cell r="D81">
            <v>6073.3146420475196</v>
          </cell>
          <cell r="E81">
            <v>5835.2882162226297</v>
          </cell>
          <cell r="F81">
            <v>5588.3587337905301</v>
          </cell>
          <cell r="G81">
            <v>5932.3073942882402</v>
          </cell>
          <cell r="H81">
            <v>7953.2011134199502</v>
          </cell>
          <cell r="I81">
            <v>9413.3923617730707</v>
          </cell>
          <cell r="J81">
            <v>10358.528714526299</v>
          </cell>
          <cell r="K81">
            <v>10748.469909568799</v>
          </cell>
          <cell r="L81">
            <v>13635.1038118898</v>
          </cell>
          <cell r="M81">
            <v>13741.904705129</v>
          </cell>
          <cell r="N81">
            <v>15324.4622864229</v>
          </cell>
          <cell r="O81">
            <v>14121.7777180049</v>
          </cell>
          <cell r="P81">
            <v>15444.805984492899</v>
          </cell>
          <cell r="Q81">
            <v>18639.846895263301</v>
          </cell>
          <cell r="R81">
            <v>20443.5099147857</v>
          </cell>
          <cell r="S81">
            <v>22230.895717526801</v>
          </cell>
          <cell r="T81">
            <v>23857.049145262099</v>
          </cell>
          <cell r="U81">
            <v>25835.662115090901</v>
          </cell>
          <cell r="V81">
            <v>25493.899352357599</v>
          </cell>
          <cell r="W81">
            <v>27180.757328217001</v>
          </cell>
          <cell r="X81">
            <v>31329.614491872901</v>
          </cell>
          <cell r="Y81">
            <v>39487.928331508403</v>
          </cell>
          <cell r="Z81">
            <v>45371.519486219098</v>
          </cell>
          <cell r="AA81">
            <v>48604.205341974201</v>
          </cell>
          <cell r="AB81">
            <v>52440.344884770901</v>
          </cell>
          <cell r="AC81">
            <v>40735.728310760416</v>
          </cell>
        </row>
        <row r="82">
          <cell r="A82" t="str">
            <v>Israel</v>
          </cell>
          <cell r="B82">
            <v>6356.6074257990904</v>
          </cell>
          <cell r="C82">
            <v>6600.9565178098701</v>
          </cell>
          <cell r="D82">
            <v>7000.8804519841897</v>
          </cell>
          <cell r="E82">
            <v>8179.9112360911004</v>
          </cell>
          <cell r="F82">
            <v>9022.6931023230009</v>
          </cell>
          <cell r="G82">
            <v>6793.3257743744598</v>
          </cell>
          <cell r="H82">
            <v>7518.94929125811</v>
          </cell>
          <cell r="I82">
            <v>8844.0419109183094</v>
          </cell>
          <cell r="J82">
            <v>10771.0692242479</v>
          </cell>
          <cell r="K82">
            <v>10747.8203436736</v>
          </cell>
          <cell r="L82">
            <v>12335.1964164005</v>
          </cell>
          <cell r="M82">
            <v>13600.206252284999</v>
          </cell>
          <cell r="N82">
            <v>14635.260195356101</v>
          </cell>
          <cell r="O82">
            <v>14148.3127192883</v>
          </cell>
          <cell r="P82">
            <v>15566.8553795403</v>
          </cell>
          <cell r="Q82">
            <v>17493.959169318299</v>
          </cell>
          <cell r="R82">
            <v>18754.603492686201</v>
          </cell>
          <cell r="S82">
            <v>18945.2839814252</v>
          </cell>
          <cell r="T82">
            <v>18642.1538306084</v>
          </cell>
          <cell r="U82">
            <v>18194.766464339598</v>
          </cell>
          <cell r="V82">
            <v>19887.5541091286</v>
          </cell>
          <cell r="W82">
            <v>19088.012912346199</v>
          </cell>
          <cell r="X82">
            <v>17235.155059789598</v>
          </cell>
          <cell r="Y82">
            <v>17802.258201288001</v>
          </cell>
          <cell r="Z82">
            <v>18559.614959281302</v>
          </cell>
          <cell r="AA82">
            <v>19308.447189238799</v>
          </cell>
          <cell r="AB82">
            <v>20399.447282200199</v>
          </cell>
          <cell r="AC82">
            <v>18732.155934024016</v>
          </cell>
        </row>
        <row r="83">
          <cell r="A83" t="str">
            <v>Italy</v>
          </cell>
          <cell r="B83">
            <v>8168.8544556326797</v>
          </cell>
          <cell r="C83">
            <v>7396.1144014935098</v>
          </cell>
          <cell r="D83">
            <v>7303.6722051004799</v>
          </cell>
          <cell r="E83">
            <v>7574.0645741886401</v>
          </cell>
          <cell r="F83">
            <v>7482.97885715956</v>
          </cell>
          <cell r="G83">
            <v>7724.2665778323899</v>
          </cell>
          <cell r="H83">
            <v>10938.186629346899</v>
          </cell>
          <cell r="I83">
            <v>13729.3998384223</v>
          </cell>
          <cell r="J83">
            <v>15207.0291834861</v>
          </cell>
          <cell r="K83">
            <v>15804.9346842008</v>
          </cell>
          <cell r="L83">
            <v>20029.190367078401</v>
          </cell>
          <cell r="M83">
            <v>21129.682323924</v>
          </cell>
          <cell r="N83">
            <v>22403.303909202601</v>
          </cell>
          <cell r="O83">
            <v>17997.610605102502</v>
          </cell>
          <cell r="P83">
            <v>18557.9495210184</v>
          </cell>
          <cell r="Q83">
            <v>19819.030696986902</v>
          </cell>
          <cell r="R83">
            <v>22164.100579648501</v>
          </cell>
          <cell r="S83">
            <v>20985.088204127602</v>
          </cell>
          <cell r="T83">
            <v>21433.695027695601</v>
          </cell>
          <cell r="U83">
            <v>21129.546228027801</v>
          </cell>
          <cell r="V83">
            <v>19293.394539982601</v>
          </cell>
          <cell r="W83">
            <v>19541.113307629599</v>
          </cell>
          <cell r="X83">
            <v>21317.509072819299</v>
          </cell>
          <cell r="Y83">
            <v>26308.2604281776</v>
          </cell>
          <cell r="Z83">
            <v>30097.540695179501</v>
          </cell>
          <cell r="AA83">
            <v>30524.593081396601</v>
          </cell>
          <cell r="AB83">
            <v>31790.631260859402</v>
          </cell>
          <cell r="AC83">
            <v>26596.607974343668</v>
          </cell>
        </row>
        <row r="84">
          <cell r="A84" t="str">
            <v>Jamaica</v>
          </cell>
          <cell r="B84">
            <v>1328.0134424733701</v>
          </cell>
          <cell r="C84">
            <v>1433.1317026773199</v>
          </cell>
          <cell r="D84">
            <v>1617.95274862164</v>
          </cell>
          <cell r="E84">
            <v>1409.86805057673</v>
          </cell>
          <cell r="F84">
            <v>1036.7083672138499</v>
          </cell>
          <cell r="G84">
            <v>960.55009206136197</v>
          </cell>
          <cell r="H84">
            <v>1131.59891558493</v>
          </cell>
          <cell r="I84">
            <v>1267.01036525158</v>
          </cell>
          <cell r="J84">
            <v>1501.1856831694599</v>
          </cell>
          <cell r="K84">
            <v>1737.2051095844699</v>
          </cell>
          <cell r="L84">
            <v>2156.1948200421398</v>
          </cell>
          <cell r="M84">
            <v>2023.9694675758401</v>
          </cell>
          <cell r="N84">
            <v>1689.7031952996899</v>
          </cell>
          <cell r="O84">
            <v>2325.13877077914</v>
          </cell>
          <cell r="P84">
            <v>2743.1848634152202</v>
          </cell>
          <cell r="Q84">
            <v>2055.2098751583299</v>
          </cell>
          <cell r="R84">
            <v>2748.8454207762202</v>
          </cell>
          <cell r="S84">
            <v>2843.4402390895998</v>
          </cell>
          <cell r="T84">
            <v>2964.6973264251201</v>
          </cell>
          <cell r="U84">
            <v>2833.9691310292701</v>
          </cell>
          <cell r="V84">
            <v>2875.1424700709799</v>
          </cell>
          <cell r="W84">
            <v>3021.8134887817</v>
          </cell>
          <cell r="X84">
            <v>3082.0427350727</v>
          </cell>
          <cell r="Y84">
            <v>2964.8386833868599</v>
          </cell>
          <cell r="Z84">
            <v>3323.3129658851699</v>
          </cell>
          <cell r="AA84">
            <v>3532.0374959631799</v>
          </cell>
          <cell r="AB84">
            <v>3952.2215053263199</v>
          </cell>
          <cell r="AC84">
            <v>3312.7111457359883</v>
          </cell>
        </row>
        <row r="85">
          <cell r="A85" t="str">
            <v>Japan</v>
          </cell>
          <cell r="B85">
            <v>9073.9697293741901</v>
          </cell>
          <cell r="C85">
            <v>9937.4034651331895</v>
          </cell>
          <cell r="D85">
            <v>9177.1283235035007</v>
          </cell>
          <cell r="E85">
            <v>9914.9937291658298</v>
          </cell>
          <cell r="F85">
            <v>10491.0523805747</v>
          </cell>
          <cell r="G85">
            <v>11231.0633120645</v>
          </cell>
          <cell r="H85">
            <v>16528.846775102102</v>
          </cell>
          <cell r="I85">
            <v>19884.188535245401</v>
          </cell>
          <cell r="J85">
            <v>23998.398362776301</v>
          </cell>
          <cell r="K85">
            <v>23952.484616935999</v>
          </cell>
          <cell r="L85">
            <v>24559.7795170598</v>
          </cell>
          <cell r="M85">
            <v>27873.765015359801</v>
          </cell>
          <cell r="N85">
            <v>30315.649154925399</v>
          </cell>
          <cell r="O85">
            <v>34761.1319060108</v>
          </cell>
          <cell r="P85">
            <v>38101.786481618103</v>
          </cell>
          <cell r="Q85">
            <v>42076.091368515103</v>
          </cell>
          <cell r="R85">
            <v>36897.505956143301</v>
          </cell>
          <cell r="S85">
            <v>33837.1412180279</v>
          </cell>
          <cell r="T85">
            <v>30645.046132766602</v>
          </cell>
          <cell r="U85">
            <v>34634.404893123603</v>
          </cell>
          <cell r="V85">
            <v>36810.985337594102</v>
          </cell>
          <cell r="W85">
            <v>32233.801337532299</v>
          </cell>
          <cell r="X85">
            <v>30809.2846553448</v>
          </cell>
          <cell r="Y85">
            <v>33180.058985536503</v>
          </cell>
          <cell r="Z85">
            <v>36075.917850251797</v>
          </cell>
          <cell r="AA85">
            <v>35671.581886754102</v>
          </cell>
          <cell r="AB85">
            <v>34188.034960798403</v>
          </cell>
          <cell r="AC85">
            <v>33693.113279369652</v>
          </cell>
        </row>
        <row r="86">
          <cell r="A86" t="str">
            <v>Jordan</v>
          </cell>
          <cell r="B86">
            <v>1749.9996182264199</v>
          </cell>
          <cell r="C86">
            <v>1892.35323964383</v>
          </cell>
          <cell r="D86">
            <v>1944.2890736776001</v>
          </cell>
          <cell r="E86">
            <v>1967.1314992203299</v>
          </cell>
          <cell r="F86">
            <v>1912.99824935683</v>
          </cell>
          <cell r="G86">
            <v>1852.2897740666699</v>
          </cell>
          <cell r="H86">
            <v>2283.0961249411498</v>
          </cell>
          <cell r="I86">
            <v>2316.7028014184398</v>
          </cell>
          <cell r="J86">
            <v>2089.2713835480699</v>
          </cell>
          <cell r="K86">
            <v>1352.55633945611</v>
          </cell>
          <cell r="L86">
            <v>1199.7071058967699</v>
          </cell>
          <cell r="M86">
            <v>1174.0240191840001</v>
          </cell>
          <cell r="N86">
            <v>1396.7687276783299</v>
          </cell>
          <cell r="O86">
            <v>1385.3293075557301</v>
          </cell>
          <cell r="P86">
            <v>1497.1618638320199</v>
          </cell>
          <cell r="Q86">
            <v>1568.5194592989101</v>
          </cell>
          <cell r="R86">
            <v>1559.0298001722299</v>
          </cell>
          <cell r="S86">
            <v>1575.2721280743201</v>
          </cell>
          <cell r="T86">
            <v>1663.75077781547</v>
          </cell>
          <cell r="U86">
            <v>1663.0826799315701</v>
          </cell>
          <cell r="V86">
            <v>1755.29767079883</v>
          </cell>
          <cell r="W86">
            <v>1816.8615657975799</v>
          </cell>
          <cell r="X86">
            <v>1890.03388383783</v>
          </cell>
          <cell r="Y86">
            <v>1960.7078545617201</v>
          </cell>
          <cell r="Z86">
            <v>2130.5056000807299</v>
          </cell>
          <cell r="AA86">
            <v>2316.6963925432101</v>
          </cell>
          <cell r="AB86">
            <v>2544.0653601521499</v>
          </cell>
          <cell r="AC86">
            <v>2109.8117761622029</v>
          </cell>
        </row>
        <row r="87">
          <cell r="A87" t="str">
            <v>Kazakhstan</v>
          </cell>
          <cell r="B87" t="str">
            <v>..</v>
          </cell>
          <cell r="C87" t="str">
            <v>..</v>
          </cell>
          <cell r="D87" t="str">
            <v>..</v>
          </cell>
          <cell r="E87" t="str">
            <v>..</v>
          </cell>
          <cell r="F87" t="str">
            <v>..</v>
          </cell>
          <cell r="G87" t="str">
            <v>..</v>
          </cell>
          <cell r="H87" t="str">
            <v>..</v>
          </cell>
          <cell r="I87" t="str">
            <v>..</v>
          </cell>
          <cell r="J87" t="str">
            <v>..</v>
          </cell>
          <cell r="K87" t="str">
            <v>..</v>
          </cell>
          <cell r="L87" t="str">
            <v>..</v>
          </cell>
          <cell r="M87" t="str">
            <v>..</v>
          </cell>
          <cell r="N87">
            <v>168.73681664356801</v>
          </cell>
          <cell r="O87">
            <v>304.87173604696801</v>
          </cell>
          <cell r="P87">
            <v>737.29643465960498</v>
          </cell>
          <cell r="Q87">
            <v>1058.5912773196601</v>
          </cell>
          <cell r="R87">
            <v>1349.64440206462</v>
          </cell>
          <cell r="S87">
            <v>1456.98966268084</v>
          </cell>
          <cell r="T87">
            <v>1445.6035668665199</v>
          </cell>
          <cell r="U87">
            <v>1137.9297940158799</v>
          </cell>
          <cell r="V87">
            <v>1229.35962074023</v>
          </cell>
          <cell r="W87">
            <v>1490.4342135608499</v>
          </cell>
          <cell r="X87">
            <v>1654.65352126733</v>
          </cell>
          <cell r="Y87">
            <v>2064.0223558376601</v>
          </cell>
          <cell r="Z87">
            <v>2862.5021229210101</v>
          </cell>
          <cell r="AA87">
            <v>3785.5630010856798</v>
          </cell>
          <cell r="AB87">
            <v>5113.3449130614899</v>
          </cell>
          <cell r="AC87">
            <v>2828.4200212890032</v>
          </cell>
        </row>
        <row r="88">
          <cell r="A88" t="str">
            <v>Kenya</v>
          </cell>
          <cell r="B88">
            <v>607.23216164678399</v>
          </cell>
          <cell r="C88">
            <v>551.37405145883895</v>
          </cell>
          <cell r="D88">
            <v>512.24627099439294</v>
          </cell>
          <cell r="E88">
            <v>457.37665715730998</v>
          </cell>
          <cell r="F88">
            <v>458.19185163903501</v>
          </cell>
          <cell r="G88">
            <v>440.13901712640802</v>
          </cell>
          <cell r="H88">
            <v>504.63518045367101</v>
          </cell>
          <cell r="I88">
            <v>534.26290339167099</v>
          </cell>
          <cell r="J88">
            <v>535.29262593692295</v>
          </cell>
          <cell r="K88">
            <v>513.264932277056</v>
          </cell>
          <cell r="L88">
            <v>517.138752273043</v>
          </cell>
          <cell r="M88">
            <v>473.70683582282498</v>
          </cell>
          <cell r="N88">
            <v>453.39920465342601</v>
          </cell>
          <cell r="O88">
            <v>306.68006979620498</v>
          </cell>
          <cell r="P88">
            <v>358.15920584007102</v>
          </cell>
          <cell r="Q88">
            <v>443.67780793317098</v>
          </cell>
          <cell r="R88">
            <v>437.41835819322</v>
          </cell>
          <cell r="S88">
            <v>471.60576409065999</v>
          </cell>
          <cell r="T88">
            <v>478.82319945025603</v>
          </cell>
          <cell r="U88">
            <v>438.03139998449802</v>
          </cell>
          <cell r="V88">
            <v>409.17477343753598</v>
          </cell>
          <cell r="W88">
            <v>423.09097812460101</v>
          </cell>
          <cell r="X88">
            <v>418.527921890605</v>
          </cell>
          <cell r="Y88">
            <v>467.465232874793</v>
          </cell>
          <cell r="Z88">
            <v>493.73445223653698</v>
          </cell>
          <cell r="AA88">
            <v>560.03256242339705</v>
          </cell>
          <cell r="AB88">
            <v>681.03797254285996</v>
          </cell>
          <cell r="AC88">
            <v>507.31485334879881</v>
          </cell>
        </row>
        <row r="89">
          <cell r="A89" t="str">
            <v>Kiribati</v>
          </cell>
          <cell r="B89">
            <v>465.92259273271702</v>
          </cell>
          <cell r="C89">
            <v>488.49085924619698</v>
          </cell>
          <cell r="D89">
            <v>487.19898895470902</v>
          </cell>
          <cell r="E89">
            <v>438.82009642522701</v>
          </cell>
          <cell r="F89">
            <v>465.103012254654</v>
          </cell>
          <cell r="G89">
            <v>359.72204975492201</v>
          </cell>
          <cell r="H89">
            <v>353.57268575481402</v>
          </cell>
          <cell r="I89">
            <v>356.730073958498</v>
          </cell>
          <cell r="J89">
            <v>454.20062153361499</v>
          </cell>
          <cell r="K89">
            <v>424.769177077611</v>
          </cell>
          <cell r="L89">
            <v>396.93180043005998</v>
          </cell>
          <cell r="M89">
            <v>460.47558650487201</v>
          </cell>
          <cell r="N89">
            <v>454.39727853394601</v>
          </cell>
          <cell r="O89">
            <v>433.52907702896101</v>
          </cell>
          <cell r="P89">
            <v>518.50603843911802</v>
          </cell>
          <cell r="Q89">
            <v>592.57292304787904</v>
          </cell>
          <cell r="R89">
            <v>631.51859484674696</v>
          </cell>
          <cell r="S89">
            <v>594.07382999739298</v>
          </cell>
          <cell r="T89">
            <v>586.52269092508197</v>
          </cell>
          <cell r="U89">
            <v>645.00929792649595</v>
          </cell>
          <cell r="V89">
            <v>549.75141961721499</v>
          </cell>
          <cell r="W89">
            <v>520.29962456118903</v>
          </cell>
          <cell r="X89">
            <v>551.43169592106096</v>
          </cell>
          <cell r="Y89">
            <v>648.64883340685299</v>
          </cell>
          <cell r="Z89">
            <v>633.22370714229805</v>
          </cell>
          <cell r="AA89">
            <v>596.14266816542897</v>
          </cell>
          <cell r="AB89">
            <v>629.79246126109899</v>
          </cell>
          <cell r="AC89">
            <v>596.58983174298817</v>
          </cell>
        </row>
        <row r="90">
          <cell r="A90" t="str">
            <v>Korea, Rep.</v>
          </cell>
          <cell r="B90">
            <v>1678.74359538156</v>
          </cell>
          <cell r="C90">
            <v>1845.98952527136</v>
          </cell>
          <cell r="D90">
            <v>1938.8283282721</v>
          </cell>
          <cell r="E90">
            <v>2118.4368568607601</v>
          </cell>
          <cell r="F90">
            <v>2307.22502968048</v>
          </cell>
          <cell r="G90">
            <v>2369.1902161921198</v>
          </cell>
          <cell r="H90">
            <v>2700.8861029132599</v>
          </cell>
          <cell r="I90">
            <v>3366.2732148836599</v>
          </cell>
          <cell r="J90">
            <v>4466.5024330091301</v>
          </cell>
          <cell r="K90">
            <v>5429.70225546047</v>
          </cell>
          <cell r="L90">
            <v>6154.4906667256801</v>
          </cell>
          <cell r="M90">
            <v>7120.1970930665202</v>
          </cell>
          <cell r="N90">
            <v>7541.5666757396502</v>
          </cell>
          <cell r="O90">
            <v>8194.66415378897</v>
          </cell>
          <cell r="P90">
            <v>9485.6763117979208</v>
          </cell>
          <cell r="Q90">
            <v>11469.768001247499</v>
          </cell>
          <cell r="R90">
            <v>12257.7645600174</v>
          </cell>
          <cell r="S90">
            <v>11473.800541508301</v>
          </cell>
          <cell r="T90">
            <v>7528.4465691854903</v>
          </cell>
          <cell r="U90">
            <v>9557.8834993655692</v>
          </cell>
          <cell r="V90">
            <v>10890.9129503191</v>
          </cell>
          <cell r="W90">
            <v>10177.4836444227</v>
          </cell>
          <cell r="X90">
            <v>11504.217341551401</v>
          </cell>
          <cell r="Y90">
            <v>12710.9387459546</v>
          </cell>
          <cell r="Z90">
            <v>14180.588721103701</v>
          </cell>
          <cell r="AA90">
            <v>16443.7636221637</v>
          </cell>
          <cell r="AB90">
            <v>18391.681211752599</v>
          </cell>
          <cell r="AC90">
            <v>13901.445547824784</v>
          </cell>
        </row>
        <row r="91">
          <cell r="A91" t="str">
            <v>Kuwait</v>
          </cell>
          <cell r="B91">
            <v>20966.1771933003</v>
          </cell>
          <cell r="C91">
            <v>17631.853907053501</v>
          </cell>
          <cell r="D91">
            <v>14417.5415501483</v>
          </cell>
          <cell r="E91">
            <v>12973.987914499599</v>
          </cell>
          <cell r="F91">
            <v>13410.420728740901</v>
          </cell>
          <cell r="G91">
            <v>12670.6865185304</v>
          </cell>
          <cell r="H91">
            <v>9653.4734875287195</v>
          </cell>
          <cell r="I91">
            <v>10956.483463438301</v>
          </cell>
          <cell r="J91">
            <v>9640.40731721663</v>
          </cell>
          <cell r="K91">
            <v>11359.505699547501</v>
          </cell>
          <cell r="L91">
            <v>8588.14471777789</v>
          </cell>
          <cell r="M91">
            <v>7960.5129336910604</v>
          </cell>
          <cell r="N91">
            <v>13989.9317897991</v>
          </cell>
          <cell r="O91">
            <v>16435.590751796601</v>
          </cell>
          <cell r="P91">
            <v>16530.725377704999</v>
          </cell>
          <cell r="Q91">
            <v>17251.966611768701</v>
          </cell>
          <cell r="R91">
            <v>18524.936439004399</v>
          </cell>
          <cell r="S91">
            <v>13740.6806429807</v>
          </cell>
          <cell r="T91">
            <v>11425.3746617293</v>
          </cell>
          <cell r="U91">
            <v>13358.2795606319</v>
          </cell>
          <cell r="V91">
            <v>17012.775699438898</v>
          </cell>
          <cell r="W91">
            <v>15114.326631121799</v>
          </cell>
          <cell r="X91">
            <v>15761.1133207984</v>
          </cell>
          <cell r="Y91">
            <v>18783.0594576314</v>
          </cell>
          <cell r="Z91">
            <v>21523.208911655402</v>
          </cell>
          <cell r="AA91">
            <v>27006.044213711801</v>
          </cell>
          <cell r="AB91">
            <v>31051.3308473531</v>
          </cell>
          <cell r="AC91">
            <v>21539.847230378651</v>
          </cell>
        </row>
        <row r="92">
          <cell r="A92" t="str">
            <v>Kyrgyz Republic</v>
          </cell>
          <cell r="B92" t="str">
            <v>..</v>
          </cell>
          <cell r="C92" t="str">
            <v>..</v>
          </cell>
          <cell r="D92" t="str">
            <v>..</v>
          </cell>
          <cell r="E92" t="str">
            <v>..</v>
          </cell>
          <cell r="F92" t="str">
            <v>..</v>
          </cell>
          <cell r="G92" t="str">
            <v>..</v>
          </cell>
          <cell r="H92" t="str">
            <v>..</v>
          </cell>
          <cell r="I92" t="str">
            <v>..</v>
          </cell>
          <cell r="J92" t="str">
            <v>..</v>
          </cell>
          <cell r="K92" t="str">
            <v>..</v>
          </cell>
          <cell r="L92" t="str">
            <v>..</v>
          </cell>
          <cell r="M92" t="str">
            <v>..</v>
          </cell>
          <cell r="N92">
            <v>206.051384786966</v>
          </cell>
          <cell r="O92">
            <v>148.47170516285701</v>
          </cell>
          <cell r="P92">
            <v>244.39815616233301</v>
          </cell>
          <cell r="Q92">
            <v>325.40577366051798</v>
          </cell>
          <cell r="R92">
            <v>389.20446547270399</v>
          </cell>
          <cell r="S92">
            <v>373.08684842453602</v>
          </cell>
          <cell r="T92">
            <v>348.96232047359899</v>
          </cell>
          <cell r="U92">
            <v>260.37802721543</v>
          </cell>
          <cell r="V92">
            <v>278.300044913465</v>
          </cell>
          <cell r="W92">
            <v>307.831607793405</v>
          </cell>
          <cell r="X92">
            <v>321.72377305241503</v>
          </cell>
          <cell r="Y92">
            <v>380.89517519503102</v>
          </cell>
          <cell r="Z92">
            <v>435.17295150615797</v>
          </cell>
          <cell r="AA92">
            <v>477.391195910357</v>
          </cell>
          <cell r="AB92">
            <v>541.99331119102305</v>
          </cell>
          <cell r="AC92">
            <v>410.83466910806487</v>
          </cell>
        </row>
        <row r="93">
          <cell r="A93" t="str">
            <v>Lao PDR</v>
          </cell>
          <cell r="B93">
            <v>301.479120747835</v>
          </cell>
          <cell r="C93">
            <v>172.83560423094801</v>
          </cell>
          <cell r="D93">
            <v>169.57341277271601</v>
          </cell>
          <cell r="E93">
            <v>301.34940428061498</v>
          </cell>
          <cell r="F93">
            <v>418.04952865189898</v>
          </cell>
          <cell r="G93">
            <v>513.47805975562903</v>
          </cell>
          <cell r="H93">
            <v>349.01601963824402</v>
          </cell>
          <cell r="I93">
            <v>238.903951578305</v>
          </cell>
          <cell r="J93">
            <v>151.63895048263001</v>
          </cell>
          <cell r="K93">
            <v>182.619865626505</v>
          </cell>
          <cell r="L93">
            <v>210.927032397456</v>
          </cell>
          <cell r="M93">
            <v>242.25649429097101</v>
          </cell>
          <cell r="N93">
            <v>270.78535717100198</v>
          </cell>
          <cell r="O93">
            <v>297.42143962166</v>
          </cell>
          <cell r="P93">
            <v>337.05653239318002</v>
          </cell>
          <cell r="Q93">
            <v>382.10334562580499</v>
          </cell>
          <cell r="R93">
            <v>388.13151650961299</v>
          </cell>
          <cell r="S93">
            <v>357.49749448338002</v>
          </cell>
          <cell r="T93">
            <v>255.21600447910799</v>
          </cell>
          <cell r="U93">
            <v>285.599618713849</v>
          </cell>
          <cell r="V93">
            <v>328.71056646052801</v>
          </cell>
          <cell r="W93">
            <v>326.01700807248102</v>
          </cell>
          <cell r="X93">
            <v>330.76578743026897</v>
          </cell>
          <cell r="Y93">
            <v>379.62052762059898</v>
          </cell>
          <cell r="Z93">
            <v>433.04177397943698</v>
          </cell>
          <cell r="AA93">
            <v>486.87825102798797</v>
          </cell>
          <cell r="AB93">
            <v>583.04099770579296</v>
          </cell>
          <cell r="AC93">
            <v>423.22739097276116</v>
          </cell>
        </row>
        <row r="94">
          <cell r="A94" t="str">
            <v>Latvia</v>
          </cell>
          <cell r="B94" t="str">
            <v>..</v>
          </cell>
          <cell r="C94" t="str">
            <v>..</v>
          </cell>
          <cell r="D94" t="str">
            <v>..</v>
          </cell>
          <cell r="E94" t="str">
            <v>..</v>
          </cell>
          <cell r="F94" t="str">
            <v>..</v>
          </cell>
          <cell r="G94" t="str">
            <v>..</v>
          </cell>
          <cell r="H94" t="str">
            <v>..</v>
          </cell>
          <cell r="I94" t="str">
            <v>..</v>
          </cell>
          <cell r="J94" t="str">
            <v>..</v>
          </cell>
          <cell r="K94" t="str">
            <v>..</v>
          </cell>
          <cell r="L94" t="str">
            <v>..</v>
          </cell>
          <cell r="M94" t="str">
            <v>..</v>
          </cell>
          <cell r="N94">
            <v>509.92676545395102</v>
          </cell>
          <cell r="O94">
            <v>813.21183920477699</v>
          </cell>
          <cell r="P94">
            <v>1388.2625678949</v>
          </cell>
          <cell r="Q94">
            <v>1955.958337346</v>
          </cell>
          <cell r="R94">
            <v>2261.6815834946901</v>
          </cell>
          <cell r="S94">
            <v>2508.9318744637098</v>
          </cell>
          <cell r="T94">
            <v>2733.3873137194</v>
          </cell>
          <cell r="U94">
            <v>3037.8387829534699</v>
          </cell>
          <cell r="V94">
            <v>3294.8281473332599</v>
          </cell>
          <cell r="W94">
            <v>3516.1417329113201</v>
          </cell>
          <cell r="X94">
            <v>3970.8910270003598</v>
          </cell>
          <cell r="Y94">
            <v>4798.00495853543</v>
          </cell>
          <cell r="Z94">
            <v>5923.3268587818902</v>
          </cell>
          <cell r="AA94">
            <v>6861.7469713770897</v>
          </cell>
          <cell r="AB94">
            <v>8549.7960778445995</v>
          </cell>
          <cell r="AC94">
            <v>5603.317937741781</v>
          </cell>
        </row>
        <row r="95">
          <cell r="A95" t="str">
            <v>Lebanon</v>
          </cell>
          <cell r="B95">
            <v>1525.9838665237701</v>
          </cell>
          <cell r="C95">
            <v>1469.5886723526701</v>
          </cell>
          <cell r="D95">
            <v>1006.0746180674601</v>
          </cell>
          <cell r="E95">
            <v>1386.3560168885299</v>
          </cell>
          <cell r="F95">
            <v>1638.8699786186501</v>
          </cell>
          <cell r="G95">
            <v>1353.5093003612201</v>
          </cell>
          <cell r="H95">
            <v>1039.5598362835599</v>
          </cell>
          <cell r="I95">
            <v>1203.6890177520199</v>
          </cell>
          <cell r="J95">
            <v>1196.2238255974601</v>
          </cell>
          <cell r="K95">
            <v>970.71344868435199</v>
          </cell>
          <cell r="L95">
            <v>1002.86737807543</v>
          </cell>
          <cell r="M95">
            <v>1541.9925086630301</v>
          </cell>
          <cell r="N95">
            <v>1883.3653238551301</v>
          </cell>
          <cell r="O95">
            <v>2508.7154974749001</v>
          </cell>
          <cell r="P95">
            <v>2973.4539291721599</v>
          </cell>
          <cell r="Q95">
            <v>3558.0393807491801</v>
          </cell>
          <cell r="R95">
            <v>4077.6824099256501</v>
          </cell>
          <cell r="S95">
            <v>4796.7079706447403</v>
          </cell>
          <cell r="T95">
            <v>5099.3297250532196</v>
          </cell>
          <cell r="U95">
            <v>5028.8414165170298</v>
          </cell>
          <cell r="V95">
            <v>4909.4502967569697</v>
          </cell>
          <cell r="W95">
            <v>4958.7404072815598</v>
          </cell>
          <cell r="X95">
            <v>5323.1255366470796</v>
          </cell>
          <cell r="Y95">
            <v>5559.4128090124696</v>
          </cell>
          <cell r="Z95">
            <v>5922.5364480365497</v>
          </cell>
          <cell r="AA95">
            <v>5862.6034193700898</v>
          </cell>
          <cell r="AB95">
            <v>6109.7004614243897</v>
          </cell>
          <cell r="AC95">
            <v>5622.6865136286897</v>
          </cell>
        </row>
        <row r="96">
          <cell r="A96" t="str">
            <v>Lesotho</v>
          </cell>
          <cell r="B96">
            <v>327.73786436890401</v>
          </cell>
          <cell r="C96">
            <v>324.649582075647</v>
          </cell>
          <cell r="D96">
            <v>285.98398112888299</v>
          </cell>
          <cell r="E96">
            <v>295.937514501929</v>
          </cell>
          <cell r="F96">
            <v>260.61476444226702</v>
          </cell>
          <cell r="G96">
            <v>201.61969436385601</v>
          </cell>
          <cell r="H96">
            <v>215.27483374094399</v>
          </cell>
          <cell r="I96">
            <v>285.81295084794999</v>
          </cell>
          <cell r="J96">
            <v>302.65442135540798</v>
          </cell>
          <cell r="K96">
            <v>314.170924487386</v>
          </cell>
          <cell r="L96">
            <v>372.16050648103902</v>
          </cell>
          <cell r="M96">
            <v>393.99298892074199</v>
          </cell>
          <cell r="N96">
            <v>448.65355859393298</v>
          </cell>
          <cell r="O96">
            <v>432.12674041024502</v>
          </cell>
          <cell r="P96">
            <v>429.29434959684698</v>
          </cell>
          <cell r="Q96">
            <v>487.56451811809399</v>
          </cell>
          <cell r="R96">
            <v>465.223493149045</v>
          </cell>
          <cell r="S96">
            <v>502.01684070829702</v>
          </cell>
          <cell r="T96">
            <v>424.851312846236</v>
          </cell>
          <cell r="U96">
            <v>436.58773230162598</v>
          </cell>
          <cell r="V96">
            <v>386.19126994532598</v>
          </cell>
          <cell r="W96">
            <v>319.335320060306</v>
          </cell>
          <cell r="X96">
            <v>340.47979311430998</v>
          </cell>
          <cell r="Y96">
            <v>490.39455230842202</v>
          </cell>
          <cell r="Z96">
            <v>599.38995581430902</v>
          </cell>
          <cell r="AA96">
            <v>630.88984152787498</v>
          </cell>
          <cell r="AB96">
            <v>678.85922463269401</v>
          </cell>
          <cell r="AC96">
            <v>509.89144790965264</v>
          </cell>
        </row>
        <row r="97">
          <cell r="A97" t="str">
            <v>Liberia</v>
          </cell>
          <cell r="B97" t="str">
            <v>..</v>
          </cell>
          <cell r="C97" t="str">
            <v>..</v>
          </cell>
          <cell r="D97" t="str">
            <v>..</v>
          </cell>
          <cell r="E97" t="str">
            <v>..</v>
          </cell>
          <cell r="F97" t="str">
            <v>..</v>
          </cell>
          <cell r="G97" t="str">
            <v>..</v>
          </cell>
          <cell r="H97" t="str">
            <v>..</v>
          </cell>
          <cell r="I97" t="str">
            <v>..</v>
          </cell>
          <cell r="J97" t="str">
            <v>..</v>
          </cell>
          <cell r="K97" t="str">
            <v>..</v>
          </cell>
          <cell r="L97" t="str">
            <v>..</v>
          </cell>
          <cell r="M97" t="str">
            <v>..</v>
          </cell>
          <cell r="N97" t="str">
            <v>..</v>
          </cell>
          <cell r="O97" t="str">
            <v>..</v>
          </cell>
          <cell r="P97" t="str">
            <v>..</v>
          </cell>
          <cell r="Q97" t="str">
            <v>..</v>
          </cell>
          <cell r="R97" t="str">
            <v>..</v>
          </cell>
          <cell r="S97" t="str">
            <v>..</v>
          </cell>
          <cell r="T97" t="str">
            <v>..</v>
          </cell>
          <cell r="U97" t="str">
            <v>..</v>
          </cell>
          <cell r="V97" t="str">
            <v>..</v>
          </cell>
          <cell r="W97" t="str">
            <v>..</v>
          </cell>
          <cell r="X97" t="str">
            <v>..</v>
          </cell>
          <cell r="Y97" t="str">
            <v>..</v>
          </cell>
          <cell r="Z97" t="str">
            <v>..</v>
          </cell>
          <cell r="AA97" t="str">
            <v>..</v>
          </cell>
          <cell r="AB97" t="str">
            <v>..</v>
          </cell>
          <cell r="AC97" t="str">
            <v/>
          </cell>
        </row>
        <row r="98">
          <cell r="A98" t="str">
            <v>Libya</v>
          </cell>
          <cell r="B98">
            <v>12091.1890334041</v>
          </cell>
          <cell r="C98">
            <v>9985.7181709549604</v>
          </cell>
          <cell r="D98">
            <v>9507.4694463255692</v>
          </cell>
          <cell r="E98">
            <v>8694.6034862672695</v>
          </cell>
          <cell r="F98">
            <v>7804.3369611615499</v>
          </cell>
          <cell r="G98">
            <v>7719.1512918819799</v>
          </cell>
          <cell r="H98">
            <v>6053.8154959637504</v>
          </cell>
          <cell r="I98">
            <v>5395.83876182524</v>
          </cell>
          <cell r="J98">
            <v>5377.46307805386</v>
          </cell>
          <cell r="K98">
            <v>5456.99605667384</v>
          </cell>
          <cell r="L98">
            <v>6674.2922482591803</v>
          </cell>
          <cell r="M98">
            <v>7223.2438342377</v>
          </cell>
          <cell r="N98">
            <v>7165.7762732767596</v>
          </cell>
          <cell r="O98">
            <v>6318.1459122701299</v>
          </cell>
          <cell r="P98">
            <v>5767.0035218243302</v>
          </cell>
          <cell r="Q98">
            <v>6418.3824670561398</v>
          </cell>
          <cell r="R98">
            <v>6868.6880653546104</v>
          </cell>
          <cell r="S98">
            <v>6893.0430926945601</v>
          </cell>
          <cell r="T98">
            <v>5542.50760914277</v>
          </cell>
          <cell r="U98">
            <v>6526.7389348726501</v>
          </cell>
          <cell r="V98">
            <v>6807.9745434128299</v>
          </cell>
          <cell r="W98">
            <v>5950.0056447552197</v>
          </cell>
          <cell r="X98">
            <v>3593.2785961531799</v>
          </cell>
          <cell r="Y98">
            <v>4266.5813277330199</v>
          </cell>
          <cell r="Z98">
            <v>5309.0738551652603</v>
          </cell>
          <cell r="AA98">
            <v>7120.6467337923395</v>
          </cell>
          <cell r="AB98">
            <v>8429.8526473134807</v>
          </cell>
          <cell r="AC98">
            <v>5778.2398008187492</v>
          </cell>
        </row>
        <row r="99">
          <cell r="A99" t="str">
            <v>Lithuania</v>
          </cell>
          <cell r="B99" t="str">
            <v>..</v>
          </cell>
          <cell r="C99" t="str">
            <v>..</v>
          </cell>
          <cell r="D99" t="str">
            <v>..</v>
          </cell>
          <cell r="E99" t="str">
            <v>..</v>
          </cell>
          <cell r="F99" t="str">
            <v>..</v>
          </cell>
          <cell r="G99" t="str">
            <v>..</v>
          </cell>
          <cell r="H99" t="str">
            <v>..</v>
          </cell>
          <cell r="I99" t="str">
            <v>..</v>
          </cell>
          <cell r="J99" t="str">
            <v>..</v>
          </cell>
          <cell r="K99" t="str">
            <v>..</v>
          </cell>
          <cell r="L99" t="str">
            <v>..</v>
          </cell>
          <cell r="M99" t="str">
            <v>..</v>
          </cell>
          <cell r="N99">
            <v>524.96897278030701</v>
          </cell>
          <cell r="O99">
            <v>734.99812858466896</v>
          </cell>
          <cell r="P99">
            <v>1154.1054457872301</v>
          </cell>
          <cell r="Q99">
            <v>1720.67588663896</v>
          </cell>
          <cell r="R99">
            <v>2241.3535972945801</v>
          </cell>
          <cell r="S99">
            <v>2753.6117792199202</v>
          </cell>
          <cell r="T99">
            <v>3125.7571625364299</v>
          </cell>
          <cell r="U99">
            <v>3075.8021757409301</v>
          </cell>
          <cell r="V99">
            <v>3251.1743684964299</v>
          </cell>
          <cell r="W99">
            <v>3483.2691960400098</v>
          </cell>
          <cell r="X99">
            <v>4066.72104444058</v>
          </cell>
          <cell r="Y99">
            <v>5359.7563003240402</v>
          </cell>
          <cell r="Z99">
            <v>6531.9382025786799</v>
          </cell>
          <cell r="AA99">
            <v>7493.9334426062196</v>
          </cell>
          <cell r="AB99">
            <v>8610.0934737348907</v>
          </cell>
          <cell r="AC99">
            <v>5924.2852766207361</v>
          </cell>
        </row>
        <row r="100">
          <cell r="A100" t="str">
            <v>Luxembourg</v>
          </cell>
          <cell r="B100">
            <v>17774.168055025901</v>
          </cell>
          <cell r="C100">
            <v>15282.4488112163</v>
          </cell>
          <cell r="D100">
            <v>12539.8104526427</v>
          </cell>
          <cell r="E100">
            <v>12309.0607572751</v>
          </cell>
          <cell r="F100">
            <v>12057.144876279801</v>
          </cell>
          <cell r="G100">
            <v>12469.1456108777</v>
          </cell>
          <cell r="H100">
            <v>18059.150412839699</v>
          </cell>
          <cell r="I100">
            <v>22284.202756429499</v>
          </cell>
          <cell r="J100">
            <v>25026.749718957599</v>
          </cell>
          <cell r="K100">
            <v>26386.381278785</v>
          </cell>
          <cell r="L100">
            <v>33267.9598729914</v>
          </cell>
          <cell r="M100">
            <v>35561.422916771298</v>
          </cell>
          <cell r="N100">
            <v>39298.540729070097</v>
          </cell>
          <cell r="O100">
            <v>39723.146651830401</v>
          </cell>
          <cell r="P100">
            <v>43570.223363862897</v>
          </cell>
          <cell r="Q100">
            <v>50515.356477830101</v>
          </cell>
          <cell r="R100">
            <v>49539.131379676001</v>
          </cell>
          <cell r="S100">
            <v>44037.735751237298</v>
          </cell>
          <cell r="T100">
            <v>45439.246493109502</v>
          </cell>
          <cell r="U100">
            <v>49053.274524786902</v>
          </cell>
          <cell r="V100">
            <v>46360.390147472397</v>
          </cell>
          <cell r="W100">
            <v>45789.985429218599</v>
          </cell>
          <cell r="X100">
            <v>50970.061134580901</v>
          </cell>
          <cell r="Y100">
            <v>64348.105470000002</v>
          </cell>
          <cell r="Z100">
            <v>74044.481830465505</v>
          </cell>
          <cell r="AA100">
            <v>80080.280520446104</v>
          </cell>
          <cell r="AB100">
            <v>87955.365040140401</v>
          </cell>
          <cell r="AC100">
            <v>67198.046570808583</v>
          </cell>
        </row>
        <row r="101">
          <cell r="A101" t="str">
            <v>Macedonia, FYR</v>
          </cell>
          <cell r="B101">
            <v>2261.8232588751898</v>
          </cell>
          <cell r="C101">
            <v>2214.4632138296402</v>
          </cell>
          <cell r="D101">
            <v>1916.9413080823099</v>
          </cell>
          <cell r="E101">
            <v>1414.82795366347</v>
          </cell>
          <cell r="F101">
            <v>1351.8468848759901</v>
          </cell>
          <cell r="G101">
            <v>1360.5337823659299</v>
          </cell>
          <cell r="H101">
            <v>1877.79075177095</v>
          </cell>
          <cell r="I101">
            <v>2132.8303161546401</v>
          </cell>
          <cell r="J101">
            <v>1885.05794853877</v>
          </cell>
          <cell r="K101">
            <v>3007.01696238357</v>
          </cell>
          <cell r="L101">
            <v>4795.58166437208</v>
          </cell>
          <cell r="M101">
            <v>8116.3798600507698</v>
          </cell>
          <cell r="N101">
            <v>1201.9125422781501</v>
          </cell>
          <cell r="O101">
            <v>1315.72673318496</v>
          </cell>
          <cell r="P101">
            <v>1734.9912618153201</v>
          </cell>
          <cell r="Q101">
            <v>2198.3266724674399</v>
          </cell>
          <cell r="R101">
            <v>2235.7904122578002</v>
          </cell>
          <cell r="S101">
            <v>1882.93615933606</v>
          </cell>
          <cell r="T101">
            <v>1798.0371634723899</v>
          </cell>
          <cell r="U101">
            <v>1835.80302856616</v>
          </cell>
          <cell r="V101">
            <v>1782.9192352520699</v>
          </cell>
          <cell r="W101">
            <v>1704.8336279798</v>
          </cell>
          <cell r="X101">
            <v>1864.3508498362701</v>
          </cell>
          <cell r="Y101">
            <v>2285.2831162892599</v>
          </cell>
          <cell r="Z101">
            <v>2647.9760299179302</v>
          </cell>
          <cell r="AA101">
            <v>2835.7185495121898</v>
          </cell>
          <cell r="AB101">
            <v>3058.7208187916199</v>
          </cell>
          <cell r="AC101">
            <v>2399.4804987211787</v>
          </cell>
        </row>
        <row r="102">
          <cell r="A102" t="str">
            <v>Madagascar</v>
          </cell>
          <cell r="B102">
            <v>460.32425369795601</v>
          </cell>
          <cell r="C102">
            <v>401.248832851359</v>
          </cell>
          <cell r="D102">
            <v>377.56773043642801</v>
          </cell>
          <cell r="E102">
            <v>373.60678471881698</v>
          </cell>
          <cell r="F102">
            <v>302.56604131788902</v>
          </cell>
          <cell r="G102">
            <v>286.23369907069599</v>
          </cell>
          <cell r="H102">
            <v>316.53549932183199</v>
          </cell>
          <cell r="I102">
            <v>247.45606142520001</v>
          </cell>
          <cell r="J102">
            <v>229.66231241018301</v>
          </cell>
          <cell r="K102">
            <v>228.98027491544099</v>
          </cell>
          <cell r="L102">
            <v>275.19753954902001</v>
          </cell>
          <cell r="M102">
            <v>232.93548870475499</v>
          </cell>
          <cell r="N102">
            <v>248.331552462292</v>
          </cell>
          <cell r="O102">
            <v>271.37335531708902</v>
          </cell>
          <cell r="P102">
            <v>233.13888568553199</v>
          </cell>
          <cell r="Q102">
            <v>237.58302003378</v>
          </cell>
          <cell r="R102">
            <v>292.21535281497398</v>
          </cell>
          <cell r="S102">
            <v>250.67263259813399</v>
          </cell>
          <cell r="T102">
            <v>256.89683117754998</v>
          </cell>
          <cell r="U102">
            <v>248.30502728798601</v>
          </cell>
          <cell r="V102">
            <v>250.25178609321699</v>
          </cell>
          <cell r="W102">
            <v>284.551480762739</v>
          </cell>
          <cell r="X102">
            <v>278.11140823181699</v>
          </cell>
          <cell r="Y102">
            <v>323.93398312189402</v>
          </cell>
          <cell r="Z102">
            <v>251.07241772017099</v>
          </cell>
          <cell r="AA102">
            <v>281.82391994</v>
          </cell>
          <cell r="AB102">
            <v>298.81626605183499</v>
          </cell>
          <cell r="AC102">
            <v>286.384912638076</v>
          </cell>
        </row>
        <row r="103">
          <cell r="A103" t="str">
            <v>Malawi</v>
          </cell>
          <cell r="B103">
            <v>200.17750257571501</v>
          </cell>
          <cell r="C103">
            <v>194.698037887168</v>
          </cell>
          <cell r="D103">
            <v>180.954200091507</v>
          </cell>
          <cell r="E103">
            <v>182.466136362691</v>
          </cell>
          <cell r="F103">
            <v>174.06194659401601</v>
          </cell>
          <cell r="G103">
            <v>155.96781547394201</v>
          </cell>
          <cell r="H103">
            <v>154.123081006718</v>
          </cell>
          <cell r="I103">
            <v>142.50859495082099</v>
          </cell>
          <cell r="J103">
            <v>154.23065264422101</v>
          </cell>
          <cell r="K103">
            <v>167.104960902465</v>
          </cell>
          <cell r="L103">
            <v>182.87280367737901</v>
          </cell>
          <cell r="M103">
            <v>227.65641106244399</v>
          </cell>
          <cell r="N103">
            <v>183.68872955227599</v>
          </cell>
          <cell r="O103">
            <v>210.121650156014</v>
          </cell>
          <cell r="P103">
            <v>120.936841606386</v>
          </cell>
          <cell r="Q103">
            <v>139.089146388469</v>
          </cell>
          <cell r="R103">
            <v>222.644486729389</v>
          </cell>
          <cell r="S103">
            <v>253.668712071991</v>
          </cell>
          <cell r="T103">
            <v>162.213738423308</v>
          </cell>
          <cell r="U103">
            <v>160.12403992221499</v>
          </cell>
          <cell r="V103">
            <v>153.331534081321</v>
          </cell>
          <cell r="W103">
            <v>147.62576198143401</v>
          </cell>
          <cell r="X103">
            <v>160.28865384042399</v>
          </cell>
          <cell r="Y103">
            <v>143.08736675642001</v>
          </cell>
          <cell r="Z103">
            <v>150.91845173658001</v>
          </cell>
          <cell r="AA103">
            <v>161.36817038575799</v>
          </cell>
          <cell r="AB103">
            <v>170.59018314170601</v>
          </cell>
          <cell r="AC103">
            <v>155.64643130705366</v>
          </cell>
        </row>
        <row r="104">
          <cell r="A104" t="str">
            <v>Malaysia</v>
          </cell>
          <cell r="B104">
            <v>1812.32975225373</v>
          </cell>
          <cell r="C104">
            <v>1805.90028797068</v>
          </cell>
          <cell r="D104">
            <v>1887.1182824197799</v>
          </cell>
          <cell r="E104">
            <v>2059.2978871482901</v>
          </cell>
          <cell r="F104">
            <v>2275.5670167606099</v>
          </cell>
          <cell r="G104">
            <v>2026.2911070395801</v>
          </cell>
          <cell r="H104">
            <v>1753.14103201445</v>
          </cell>
          <cell r="I104">
            <v>1946.86601704902</v>
          </cell>
          <cell r="J104">
            <v>2082.1652981504299</v>
          </cell>
          <cell r="K104">
            <v>2238.8976366154202</v>
          </cell>
          <cell r="L104">
            <v>2431.9730004000298</v>
          </cell>
          <cell r="M104">
            <v>2680.86654434806</v>
          </cell>
          <cell r="N104">
            <v>3152.6842008354602</v>
          </cell>
          <cell r="O104">
            <v>3419.3346366187602</v>
          </cell>
          <cell r="P104">
            <v>3703.3758592719701</v>
          </cell>
          <cell r="Q104">
            <v>4293.6616597298698</v>
          </cell>
          <cell r="R104">
            <v>4764.1259701576801</v>
          </cell>
          <cell r="S104">
            <v>4623.4265013399299</v>
          </cell>
          <cell r="T104">
            <v>3254.1245183555502</v>
          </cell>
          <cell r="U104">
            <v>3484.8877043590201</v>
          </cell>
          <cell r="V104">
            <v>3844.2385368739601</v>
          </cell>
          <cell r="W104">
            <v>3664.7297691525901</v>
          </cell>
          <cell r="X104">
            <v>3884.2197537143002</v>
          </cell>
          <cell r="Y104">
            <v>4160.9424370412798</v>
          </cell>
          <cell r="Z104">
            <v>4651.4851822399296</v>
          </cell>
          <cell r="AA104">
            <v>5041.58207408418</v>
          </cell>
          <cell r="AB104">
            <v>5718.4316572172002</v>
          </cell>
          <cell r="AC104">
            <v>4520.23181224158</v>
          </cell>
        </row>
        <row r="105">
          <cell r="A105" t="str">
            <v>Maldives</v>
          </cell>
          <cell r="B105">
            <v>381.15198171164297</v>
          </cell>
          <cell r="C105">
            <v>429.57490140824899</v>
          </cell>
          <cell r="D105">
            <v>494.24596662454201</v>
          </cell>
          <cell r="E105">
            <v>517.65780552448496</v>
          </cell>
          <cell r="F105">
            <v>597.25445402802802</v>
          </cell>
          <cell r="G105">
            <v>681.69921708706204</v>
          </cell>
          <cell r="H105">
            <v>772.11667941121596</v>
          </cell>
          <cell r="I105">
            <v>711.30767177214398</v>
          </cell>
          <cell r="J105">
            <v>829.67930553138001</v>
          </cell>
          <cell r="K105">
            <v>912.72772904572298</v>
          </cell>
          <cell r="L105">
            <v>1008.57808516443</v>
          </cell>
          <cell r="M105">
            <v>1094.6144905742401</v>
          </cell>
          <cell r="N105">
            <v>1234.1971395712101</v>
          </cell>
          <cell r="O105">
            <v>1352.63375682437</v>
          </cell>
          <cell r="P105">
            <v>1433.8335273114501</v>
          </cell>
          <cell r="Q105">
            <v>1606.9017741310699</v>
          </cell>
          <cell r="R105">
            <v>1744.1377655782401</v>
          </cell>
          <cell r="S105">
            <v>1895.2364249621</v>
          </cell>
          <cell r="T105">
            <v>2014.0945108948399</v>
          </cell>
          <cell r="U105">
            <v>2118.8799504823401</v>
          </cell>
          <cell r="V105">
            <v>2167.6609304569902</v>
          </cell>
          <cell r="W105">
            <v>2105.4395189421102</v>
          </cell>
          <cell r="X105">
            <v>2094.5011415784102</v>
          </cell>
          <cell r="Y105">
            <v>2196.6065616109199</v>
          </cell>
          <cell r="Z105">
            <v>2481.5166093461598</v>
          </cell>
          <cell r="AA105">
            <v>2375.5200466044398</v>
          </cell>
          <cell r="AB105">
            <v>2863.6417253906998</v>
          </cell>
          <cell r="AC105">
            <v>2352.8709339121237</v>
          </cell>
        </row>
        <row r="106">
          <cell r="A106" t="str">
            <v>Mali</v>
          </cell>
          <cell r="B106">
            <v>267.88980377822497</v>
          </cell>
          <cell r="C106">
            <v>215.05762010918701</v>
          </cell>
          <cell r="D106">
            <v>186.882001807535</v>
          </cell>
          <cell r="E106">
            <v>177.78121166423099</v>
          </cell>
          <cell r="F106">
            <v>171.92892585866301</v>
          </cell>
          <cell r="G106">
            <v>168.30619697800901</v>
          </cell>
          <cell r="H106">
            <v>225.64865325673</v>
          </cell>
          <cell r="I106">
            <v>253.88358660029499</v>
          </cell>
          <cell r="J106">
            <v>246.826821736982</v>
          </cell>
          <cell r="K106">
            <v>246.333021872687</v>
          </cell>
          <cell r="L106">
            <v>325.49525058239902</v>
          </cell>
          <cell r="M106">
            <v>319.34948600463002</v>
          </cell>
          <cell r="N106">
            <v>320.73282515358</v>
          </cell>
          <cell r="O106">
            <v>310.71525096282602</v>
          </cell>
          <cell r="P106">
            <v>226.75204117000999</v>
          </cell>
          <cell r="Q106">
            <v>287.401789203894</v>
          </cell>
          <cell r="R106">
            <v>285.13855965243602</v>
          </cell>
          <cell r="S106">
            <v>264.90775792179602</v>
          </cell>
          <cell r="T106">
            <v>282.73395758166799</v>
          </cell>
          <cell r="U106">
            <v>268.32629809135898</v>
          </cell>
          <cell r="V106">
            <v>240.131662379044</v>
          </cell>
          <cell r="W106">
            <v>264.91542294204601</v>
          </cell>
          <cell r="X106">
            <v>286.79843573279999</v>
          </cell>
          <cell r="Y106">
            <v>371.43880814738498</v>
          </cell>
          <cell r="Z106">
            <v>405.29712316731298</v>
          </cell>
          <cell r="AA106">
            <v>433.68212067802801</v>
          </cell>
          <cell r="AB106">
            <v>484.98971377285301</v>
          </cell>
          <cell r="AC106">
            <v>374.52027074007083</v>
          </cell>
        </row>
        <row r="107">
          <cell r="A107" t="str">
            <v>Malta</v>
          </cell>
          <cell r="B107">
            <v>3485.5531406272798</v>
          </cell>
          <cell r="C107">
            <v>3421.2874128285798</v>
          </cell>
          <cell r="D107">
            <v>3286.8843050826099</v>
          </cell>
          <cell r="E107">
            <v>3171.8109581036101</v>
          </cell>
          <cell r="F107">
            <v>2968.9660610358301</v>
          </cell>
          <cell r="G107">
            <v>2989.28766443313</v>
          </cell>
          <cell r="H107">
            <v>3799.8970552549899</v>
          </cell>
          <cell r="I107">
            <v>4676.6894591863202</v>
          </cell>
          <cell r="J107">
            <v>5259.63246948302</v>
          </cell>
          <cell r="K107">
            <v>5644.9406542196302</v>
          </cell>
          <cell r="L107">
            <v>6508.4731295117999</v>
          </cell>
          <cell r="M107">
            <v>6957.3708675002099</v>
          </cell>
          <cell r="N107">
            <v>7582.1052937765899</v>
          </cell>
          <cell r="O107">
            <v>6713.85089758091</v>
          </cell>
          <cell r="P107">
            <v>7373.5210112041896</v>
          </cell>
          <cell r="Q107">
            <v>8744.1446249518594</v>
          </cell>
          <cell r="R107">
            <v>8912.5188395685309</v>
          </cell>
          <cell r="S107">
            <v>8869.6721992200892</v>
          </cell>
          <cell r="T107">
            <v>9265.2616353430694</v>
          </cell>
          <cell r="U107">
            <v>9589.3177958749002</v>
          </cell>
          <cell r="V107">
            <v>9335.58311877093</v>
          </cell>
          <cell r="W107">
            <v>9433.1759739639201</v>
          </cell>
          <cell r="X107">
            <v>10032.237288087899</v>
          </cell>
          <cell r="Y107">
            <v>12626.6535049293</v>
          </cell>
          <cell r="Z107">
            <v>13834.8319520604</v>
          </cell>
          <cell r="AA107">
            <v>14342.3371821695</v>
          </cell>
          <cell r="AB107">
            <v>15292.5642137266</v>
          </cell>
          <cell r="AC107">
            <v>12593.633352489604</v>
          </cell>
        </row>
        <row r="108">
          <cell r="A108" t="str">
            <v>Marshall Islands</v>
          </cell>
          <cell r="B108" t="str">
            <v>..</v>
          </cell>
          <cell r="C108" t="str">
            <v>..</v>
          </cell>
          <cell r="D108" t="str">
            <v>..</v>
          </cell>
          <cell r="E108" t="str">
            <v>..</v>
          </cell>
          <cell r="F108" t="str">
            <v>..</v>
          </cell>
          <cell r="G108" t="str">
            <v>..</v>
          </cell>
          <cell r="H108" t="str">
            <v>..</v>
          </cell>
          <cell r="I108" t="str">
            <v>..</v>
          </cell>
          <cell r="J108" t="str">
            <v>..</v>
          </cell>
          <cell r="K108" t="str">
            <v>..</v>
          </cell>
          <cell r="L108" t="str">
            <v>..</v>
          </cell>
          <cell r="M108" t="str">
            <v>..</v>
          </cell>
          <cell r="N108" t="str">
            <v>..</v>
          </cell>
          <cell r="O108" t="str">
            <v>..</v>
          </cell>
          <cell r="P108" t="str">
            <v>..</v>
          </cell>
          <cell r="Q108" t="str">
            <v>..</v>
          </cell>
          <cell r="R108" t="str">
            <v>..</v>
          </cell>
          <cell r="S108" t="str">
            <v>..</v>
          </cell>
          <cell r="T108" t="str">
            <v>..</v>
          </cell>
          <cell r="U108" t="str">
            <v>..</v>
          </cell>
          <cell r="V108" t="str">
            <v>..</v>
          </cell>
          <cell r="W108" t="str">
            <v>..</v>
          </cell>
          <cell r="X108" t="str">
            <v>..</v>
          </cell>
          <cell r="Y108" t="str">
            <v>..</v>
          </cell>
          <cell r="Z108" t="str">
            <v>..</v>
          </cell>
          <cell r="AA108" t="str">
            <v>..</v>
          </cell>
          <cell r="AB108" t="str">
            <v>..</v>
          </cell>
          <cell r="AC108" t="str">
            <v/>
          </cell>
        </row>
        <row r="109">
          <cell r="A109" t="str">
            <v>Mauritania</v>
          </cell>
          <cell r="B109">
            <v>522.59507579024398</v>
          </cell>
          <cell r="C109">
            <v>537.16966337104395</v>
          </cell>
          <cell r="D109">
            <v>524.73245520086903</v>
          </cell>
          <cell r="E109">
            <v>535.20758318300602</v>
          </cell>
          <cell r="F109">
            <v>479.866302217628</v>
          </cell>
          <cell r="G109">
            <v>442.18450753524797</v>
          </cell>
          <cell r="H109">
            <v>507.078047726899</v>
          </cell>
          <cell r="I109">
            <v>560.99612003170398</v>
          </cell>
          <cell r="J109">
            <v>588.34568533668903</v>
          </cell>
          <cell r="K109">
            <v>573.56923289857798</v>
          </cell>
          <cell r="L109">
            <v>619.52923755175698</v>
          </cell>
          <cell r="M109">
            <v>692.39692425019996</v>
          </cell>
          <cell r="N109">
            <v>711.54961751125404</v>
          </cell>
          <cell r="O109">
            <v>592.51694362352896</v>
          </cell>
          <cell r="P109">
            <v>608.53857305419501</v>
          </cell>
          <cell r="Q109">
            <v>638.520693561082</v>
          </cell>
          <cell r="R109">
            <v>634.96255133806199</v>
          </cell>
          <cell r="S109">
            <v>602.00293585538805</v>
          </cell>
          <cell r="T109">
            <v>510.66955794505799</v>
          </cell>
          <cell r="U109">
            <v>488.22000987144298</v>
          </cell>
          <cell r="V109">
            <v>431.07615059679102</v>
          </cell>
          <cell r="W109">
            <v>436.68610160786398</v>
          </cell>
          <cell r="X109">
            <v>437.13223705955397</v>
          </cell>
          <cell r="Y109">
            <v>477.20909899327</v>
          </cell>
          <cell r="Z109">
            <v>541.95645422611801</v>
          </cell>
          <cell r="AA109">
            <v>657.71112435816497</v>
          </cell>
          <cell r="AB109">
            <v>920.76227407263002</v>
          </cell>
          <cell r="AC109">
            <v>578.57621505293355</v>
          </cell>
        </row>
        <row r="110">
          <cell r="A110" t="str">
            <v>Mauritius</v>
          </cell>
          <cell r="B110">
            <v>1242.31859774807</v>
          </cell>
          <cell r="C110">
            <v>1212.4448399640301</v>
          </cell>
          <cell r="D110">
            <v>1098.95701646368</v>
          </cell>
          <cell r="E110">
            <v>1127.51636937636</v>
          </cell>
          <cell r="F110">
            <v>1081.00493168261</v>
          </cell>
          <cell r="G110">
            <v>995.40792696870403</v>
          </cell>
          <cell r="H110">
            <v>1243.2366869863299</v>
          </cell>
          <cell r="I110">
            <v>1643.8826580479299</v>
          </cell>
          <cell r="J110">
            <v>1988.23898200894</v>
          </cell>
          <cell r="K110">
            <v>2063.2169015499098</v>
          </cell>
          <cell r="L110">
            <v>2252.9238723173198</v>
          </cell>
          <cell r="M110">
            <v>2657.5542792317801</v>
          </cell>
          <cell r="N110">
            <v>2766.47965919131</v>
          </cell>
          <cell r="O110">
            <v>3106.8778203740699</v>
          </cell>
          <cell r="P110">
            <v>3090.2824215063902</v>
          </cell>
          <cell r="Q110">
            <v>3542.7987561561999</v>
          </cell>
          <cell r="R110">
            <v>3681.69438060842</v>
          </cell>
          <cell r="S110">
            <v>3711.0770333740202</v>
          </cell>
          <cell r="T110">
            <v>3575.9259734932998</v>
          </cell>
          <cell r="U110">
            <v>3592.50407807284</v>
          </cell>
          <cell r="V110">
            <v>3832.8685525343499</v>
          </cell>
          <cell r="W110">
            <v>3806.77970746658</v>
          </cell>
          <cell r="X110">
            <v>3749.7015738815298</v>
          </cell>
          <cell r="Y110">
            <v>4239.6352656549197</v>
          </cell>
          <cell r="Z110">
            <v>4827.5341892469596</v>
          </cell>
          <cell r="AA110">
            <v>5010.5243627608797</v>
          </cell>
          <cell r="AB110">
            <v>5128.7615844338798</v>
          </cell>
          <cell r="AC110">
            <v>4460.4894472407914</v>
          </cell>
        </row>
        <row r="111">
          <cell r="A111" t="str">
            <v>Mexico</v>
          </cell>
          <cell r="B111">
            <v>3043.6692873317302</v>
          </cell>
          <cell r="C111">
            <v>3817.4189514590298</v>
          </cell>
          <cell r="D111">
            <v>2708.0488864527501</v>
          </cell>
          <cell r="E111">
            <v>2159.9285829866399</v>
          </cell>
          <cell r="F111">
            <v>2493.5277635441998</v>
          </cell>
          <cell r="G111">
            <v>2591.51587263893</v>
          </cell>
          <cell r="H111">
            <v>1758.14304690532</v>
          </cell>
          <cell r="I111">
            <v>1890.01715030473</v>
          </cell>
          <cell r="J111">
            <v>2286.58602029641</v>
          </cell>
          <cell r="K111">
            <v>2730.01632287351</v>
          </cell>
          <cell r="L111">
            <v>3156.5829909879599</v>
          </cell>
          <cell r="M111">
            <v>3709.1068957942798</v>
          </cell>
          <cell r="N111">
            <v>4210.54064640466</v>
          </cell>
          <cell r="O111">
            <v>4584.7218994585301</v>
          </cell>
          <cell r="P111">
            <v>4698.9761962869698</v>
          </cell>
          <cell r="Q111">
            <v>3139.8787327822101</v>
          </cell>
          <cell r="R111">
            <v>3590.08562551762</v>
          </cell>
          <cell r="S111">
            <v>4267.9244977268399</v>
          </cell>
          <cell r="T111">
            <v>4420.1715079558799</v>
          </cell>
          <cell r="U111">
            <v>4975.88048076215</v>
          </cell>
          <cell r="V111">
            <v>5928.4960119255702</v>
          </cell>
          <cell r="W111">
            <v>6257.5637930896701</v>
          </cell>
          <cell r="X111">
            <v>6433.6309189184503</v>
          </cell>
          <cell r="Y111">
            <v>6244.39504546644</v>
          </cell>
          <cell r="Z111">
            <v>6697.5722894789396</v>
          </cell>
          <cell r="AA111">
            <v>7446.8590345146204</v>
          </cell>
          <cell r="AB111">
            <v>8066.2469416508602</v>
          </cell>
          <cell r="AC111">
            <v>6857.7113371864971</v>
          </cell>
        </row>
        <row r="112">
          <cell r="A112" t="str">
            <v>Micronesia, Fed. Sts.</v>
          </cell>
          <cell r="B112" t="str">
            <v>..</v>
          </cell>
          <cell r="C112" t="str">
            <v>..</v>
          </cell>
          <cell r="D112" t="str">
            <v>..</v>
          </cell>
          <cell r="E112" t="str">
            <v>..</v>
          </cell>
          <cell r="F112" t="str">
            <v>..</v>
          </cell>
          <cell r="G112" t="str">
            <v>..</v>
          </cell>
          <cell r="H112" t="str">
            <v>..</v>
          </cell>
          <cell r="I112" t="str">
            <v>..</v>
          </cell>
          <cell r="J112" t="str">
            <v>..</v>
          </cell>
          <cell r="K112" t="str">
            <v>..</v>
          </cell>
          <cell r="L112" t="str">
            <v>..</v>
          </cell>
          <cell r="M112" t="str">
            <v>..</v>
          </cell>
          <cell r="N112" t="str">
            <v>..</v>
          </cell>
          <cell r="O112" t="str">
            <v>..</v>
          </cell>
          <cell r="P112" t="str">
            <v>..</v>
          </cell>
          <cell r="Q112" t="str">
            <v>..</v>
          </cell>
          <cell r="R112" t="str">
            <v>..</v>
          </cell>
          <cell r="S112" t="str">
            <v>..</v>
          </cell>
          <cell r="T112" t="str">
            <v>..</v>
          </cell>
          <cell r="U112" t="str">
            <v>..</v>
          </cell>
          <cell r="V112" t="str">
            <v>..</v>
          </cell>
          <cell r="W112" t="str">
            <v>..</v>
          </cell>
          <cell r="X112" t="str">
            <v>..</v>
          </cell>
          <cell r="Y112" t="str">
            <v>..</v>
          </cell>
          <cell r="Z112" t="str">
            <v>..</v>
          </cell>
          <cell r="AA112" t="str">
            <v>..</v>
          </cell>
          <cell r="AB112" t="str">
            <v>..</v>
          </cell>
          <cell r="AC112" t="str">
            <v/>
          </cell>
        </row>
        <row r="113">
          <cell r="A113" t="str">
            <v>Moldova</v>
          </cell>
          <cell r="B113" t="str">
            <v>..</v>
          </cell>
          <cell r="C113" t="str">
            <v>..</v>
          </cell>
          <cell r="D113" t="str">
            <v>..</v>
          </cell>
          <cell r="E113" t="str">
            <v>..</v>
          </cell>
          <cell r="F113" t="str">
            <v>..</v>
          </cell>
          <cell r="G113" t="str">
            <v>..</v>
          </cell>
          <cell r="H113" t="str">
            <v>..</v>
          </cell>
          <cell r="I113" t="str">
            <v>..</v>
          </cell>
          <cell r="J113" t="str">
            <v>..</v>
          </cell>
          <cell r="K113" t="str">
            <v>..</v>
          </cell>
          <cell r="L113" t="str">
            <v>..</v>
          </cell>
          <cell r="M113" t="str">
            <v>..</v>
          </cell>
          <cell r="N113">
            <v>196.26332308581101</v>
          </cell>
          <cell r="O113">
            <v>252.355878032692</v>
          </cell>
          <cell r="P113">
            <v>320.91733605907302</v>
          </cell>
          <cell r="Q113">
            <v>399.58936581407198</v>
          </cell>
          <cell r="R113">
            <v>471.032593594839</v>
          </cell>
          <cell r="S113">
            <v>528.22104460035496</v>
          </cell>
          <cell r="T113">
            <v>464.74663168412798</v>
          </cell>
          <cell r="U113">
            <v>320.95206758231399</v>
          </cell>
          <cell r="V113">
            <v>353.73058249292001</v>
          </cell>
          <cell r="W113">
            <v>407.30275975839299</v>
          </cell>
          <cell r="X113">
            <v>458.15743007529602</v>
          </cell>
          <cell r="Y113">
            <v>547.46369515710103</v>
          </cell>
          <cell r="Z113">
            <v>720.28747179844902</v>
          </cell>
          <cell r="AA113">
            <v>882.55537799649403</v>
          </cell>
          <cell r="AB113">
            <v>957.49421522347905</v>
          </cell>
          <cell r="AC113">
            <v>662.21015833486865</v>
          </cell>
        </row>
        <row r="114">
          <cell r="A114" t="str">
            <v>Mongolia</v>
          </cell>
          <cell r="B114">
            <v>1393.2408067267299</v>
          </cell>
          <cell r="C114">
            <v>1419.5893768613</v>
          </cell>
          <cell r="D114">
            <v>1437.2832220693499</v>
          </cell>
          <cell r="E114">
            <v>1453.7988332654099</v>
          </cell>
          <cell r="F114">
            <v>1312.14315795875</v>
          </cell>
          <cell r="G114">
            <v>1486.5130761953101</v>
          </cell>
          <cell r="H114">
            <v>1600.8018158206901</v>
          </cell>
          <cell r="I114">
            <v>1753.5382411801299</v>
          </cell>
          <cell r="J114">
            <v>1719.41255174351</v>
          </cell>
          <cell r="K114">
            <v>1749.99044301754</v>
          </cell>
          <cell r="L114">
            <v>1082.2464152560001</v>
          </cell>
          <cell r="M114">
            <v>1112.64699441478</v>
          </cell>
          <cell r="N114">
            <v>610.85905624791496</v>
          </cell>
          <cell r="O114">
            <v>302.82773525117</v>
          </cell>
          <cell r="P114">
            <v>357.03120124920099</v>
          </cell>
          <cell r="Q114">
            <v>548.89806294359596</v>
          </cell>
          <cell r="R114">
            <v>520.08692434428201</v>
          </cell>
          <cell r="S114">
            <v>458.87029044201199</v>
          </cell>
          <cell r="T114">
            <v>417.59903782820601</v>
          </cell>
          <cell r="U114">
            <v>383.86768271137203</v>
          </cell>
          <cell r="V114">
            <v>396.28321434405598</v>
          </cell>
          <cell r="W114">
            <v>416.846564224036</v>
          </cell>
          <cell r="X114">
            <v>452.94577209865503</v>
          </cell>
          <cell r="Y114">
            <v>513.30886089640296</v>
          </cell>
          <cell r="Z114">
            <v>641.58705301453006</v>
          </cell>
          <cell r="AA114">
            <v>817.32258984952</v>
          </cell>
          <cell r="AB114">
            <v>1081.17371261259</v>
          </cell>
          <cell r="AC114">
            <v>653.86409211595571</v>
          </cell>
        </row>
        <row r="115">
          <cell r="A115" t="str">
            <v>Morocco</v>
          </cell>
          <cell r="B115">
            <v>973.54584851142397</v>
          </cell>
          <cell r="C115">
            <v>770.33235076744495</v>
          </cell>
          <cell r="D115">
            <v>757.77571173168599</v>
          </cell>
          <cell r="E115">
            <v>669.07549903251504</v>
          </cell>
          <cell r="F115">
            <v>597.77791359883702</v>
          </cell>
          <cell r="G115">
            <v>589.35162449644599</v>
          </cell>
          <cell r="H115">
            <v>760.243493344331</v>
          </cell>
          <cell r="I115">
            <v>819.17311756692902</v>
          </cell>
          <cell r="J115">
            <v>948.38278703689502</v>
          </cell>
          <cell r="K115">
            <v>953.936228638339</v>
          </cell>
          <cell r="L115">
            <v>1067.9669099493001</v>
          </cell>
          <cell r="M115">
            <v>1129.31801823162</v>
          </cell>
          <cell r="N115">
            <v>1132.7356039559199</v>
          </cell>
          <cell r="O115">
            <v>1047.68556510144</v>
          </cell>
          <cell r="P115">
            <v>1164.0752159245601</v>
          </cell>
          <cell r="Q115">
            <v>1247.7878485623401</v>
          </cell>
          <cell r="R115">
            <v>1363.8644190929799</v>
          </cell>
          <cell r="S115">
            <v>1224.7776534080999</v>
          </cell>
          <cell r="T115">
            <v>1293.5609819741801</v>
          </cell>
          <cell r="U115">
            <v>1255.1195893834499</v>
          </cell>
          <cell r="V115">
            <v>1171.0525027399001</v>
          </cell>
          <cell r="W115">
            <v>1175.7780121901501</v>
          </cell>
          <cell r="X115">
            <v>1236.6998775695399</v>
          </cell>
          <cell r="Y115">
            <v>1484.1899219304801</v>
          </cell>
          <cell r="Z115">
            <v>1676.68678529563</v>
          </cell>
          <cell r="AA115">
            <v>1712.5064055851301</v>
          </cell>
          <cell r="AB115">
            <v>1886.1578769734299</v>
          </cell>
          <cell r="AC115">
            <v>1528.6698132573931</v>
          </cell>
        </row>
        <row r="116">
          <cell r="A116" t="str">
            <v>Mozambique</v>
          </cell>
          <cell r="B116">
            <v>275.144318353941</v>
          </cell>
          <cell r="C116">
            <v>289.01997446686698</v>
          </cell>
          <cell r="D116">
            <v>287.19576925831802</v>
          </cell>
          <cell r="E116">
            <v>251.11102180185199</v>
          </cell>
          <cell r="F116">
            <v>256.31082007805202</v>
          </cell>
          <cell r="G116">
            <v>333.49686938041799</v>
          </cell>
          <cell r="H116">
            <v>386.71934195258302</v>
          </cell>
          <cell r="I116">
            <v>173.07953373781501</v>
          </cell>
          <cell r="J116">
            <v>150.937145016719</v>
          </cell>
          <cell r="K116">
            <v>156.609771178339</v>
          </cell>
          <cell r="L116">
            <v>179.187432535216</v>
          </cell>
          <cell r="M116">
            <v>187.95937480883299</v>
          </cell>
          <cell r="N116">
            <v>140.94753908113199</v>
          </cell>
          <cell r="O116">
            <v>142.97047045536999</v>
          </cell>
          <cell r="P116">
            <v>145.49355912611199</v>
          </cell>
          <cell r="Q116">
            <v>144.42348396703301</v>
          </cell>
          <cell r="R116">
            <v>178.49990723966999</v>
          </cell>
          <cell r="S116">
            <v>207.38964703554001</v>
          </cell>
          <cell r="T116">
            <v>233.34610129014601</v>
          </cell>
          <cell r="U116">
            <v>236.49089203729901</v>
          </cell>
          <cell r="V116">
            <v>210.23975347343199</v>
          </cell>
          <cell r="W116">
            <v>204.555942546377</v>
          </cell>
          <cell r="X116">
            <v>222.02924583734199</v>
          </cell>
          <cell r="Y116">
            <v>254.87103605455999</v>
          </cell>
          <cell r="Z116">
            <v>309.09298717317103</v>
          </cell>
          <cell r="AA116">
            <v>338.75151836432798</v>
          </cell>
          <cell r="AB116">
            <v>364.03244079790801</v>
          </cell>
          <cell r="AC116">
            <v>282.2221951289477</v>
          </cell>
        </row>
        <row r="117">
          <cell r="A117" t="str">
            <v>Myanmar</v>
          </cell>
          <cell r="B117">
            <v>186.23551025665799</v>
          </cell>
          <cell r="C117">
            <v>179.70252680011001</v>
          </cell>
          <cell r="D117">
            <v>181.86124947743801</v>
          </cell>
          <cell r="E117">
            <v>184.48549388227201</v>
          </cell>
          <cell r="F117">
            <v>184.207873828884</v>
          </cell>
          <cell r="G117">
            <v>197.96982513665199</v>
          </cell>
          <cell r="H117">
            <v>233.97677756303</v>
          </cell>
          <cell r="I117">
            <v>292.54221045214501</v>
          </cell>
          <cell r="J117">
            <v>321.135489641427</v>
          </cell>
          <cell r="K117">
            <v>496.52706461160398</v>
          </cell>
          <cell r="L117">
            <v>68.362277860708204</v>
          </cell>
          <cell r="M117">
            <v>57.216644180757697</v>
          </cell>
          <cell r="N117">
            <v>63.408821919195503</v>
          </cell>
          <cell r="O117">
            <v>72.775822225034801</v>
          </cell>
          <cell r="P117">
            <v>93.787200661322302</v>
          </cell>
          <cell r="Q117">
            <v>122.630968788855</v>
          </cell>
          <cell r="R117">
            <v>108.742170074862</v>
          </cell>
          <cell r="S117">
            <v>100.349392920789</v>
          </cell>
          <cell r="T117">
            <v>134.12504368156701</v>
          </cell>
          <cell r="U117">
            <v>172.74239092430801</v>
          </cell>
          <cell r="V117">
            <v>177.63951627163499</v>
          </cell>
          <cell r="W117">
            <v>129.194052135128</v>
          </cell>
          <cell r="X117">
            <v>129.914371819877</v>
          </cell>
          <cell r="Y117">
            <v>196.639285218487</v>
          </cell>
          <cell r="Z117">
            <v>198.633052359245</v>
          </cell>
          <cell r="AA117">
            <v>219.362697383144</v>
          </cell>
          <cell r="AB117">
            <v>230.096058048961</v>
          </cell>
          <cell r="AC117">
            <v>183.97325282747366</v>
          </cell>
        </row>
        <row r="118">
          <cell r="A118" t="str">
            <v>Namibia</v>
          </cell>
          <cell r="B118">
            <v>3008.3528156121702</v>
          </cell>
          <cell r="C118">
            <v>2227.2000583321501</v>
          </cell>
          <cell r="D118">
            <v>1920.36439947086</v>
          </cell>
          <cell r="E118">
            <v>1622.23526510992</v>
          </cell>
          <cell r="F118">
            <v>1379.4891049458499</v>
          </cell>
          <cell r="G118">
            <v>1119.5669585754899</v>
          </cell>
          <cell r="H118">
            <v>1230.71776345803</v>
          </cell>
          <cell r="I118">
            <v>1522.4717359459601</v>
          </cell>
          <cell r="J118">
            <v>1621.9099207494301</v>
          </cell>
          <cell r="K118">
            <v>1988.3381805971101</v>
          </cell>
          <cell r="L118">
            <v>2068.7301613682698</v>
          </cell>
          <cell r="M118">
            <v>1965.86919226541</v>
          </cell>
          <cell r="N118">
            <v>2005.1512732603301</v>
          </cell>
          <cell r="O118">
            <v>1862.66347530556</v>
          </cell>
          <cell r="P118">
            <v>2031.7563211459899</v>
          </cell>
          <cell r="Q118">
            <v>2121.1450019048698</v>
          </cell>
          <cell r="R118">
            <v>2051.3319947262198</v>
          </cell>
          <cell r="S118">
            <v>2071.3183501062599</v>
          </cell>
          <cell r="T118">
            <v>1880.7739259528601</v>
          </cell>
          <cell r="U118">
            <v>1826.0487823580299</v>
          </cell>
          <cell r="V118">
            <v>1803.1002376521501</v>
          </cell>
          <cell r="W118">
            <v>1667.4909700386099</v>
          </cell>
          <cell r="X118">
            <v>1595.9255080944699</v>
          </cell>
          <cell r="Y118">
            <v>2252.6459564427601</v>
          </cell>
          <cell r="Z118">
            <v>2791.8584258615201</v>
          </cell>
          <cell r="AA118">
            <v>2983.7269421546398</v>
          </cell>
          <cell r="AB118">
            <v>3083.79356637919</v>
          </cell>
          <cell r="AC118">
            <v>2395.9068948285317</v>
          </cell>
        </row>
        <row r="119">
          <cell r="A119" t="str">
            <v>Nepal</v>
          </cell>
          <cell r="B119">
            <v>131.73507407959301</v>
          </cell>
          <cell r="C119">
            <v>139.86645899899901</v>
          </cell>
          <cell r="D119">
            <v>138.24870699455701</v>
          </cell>
          <cell r="E119">
            <v>143.15312683114499</v>
          </cell>
          <cell r="F119">
            <v>120.558448328355</v>
          </cell>
          <cell r="G119">
            <v>140.88791469097799</v>
          </cell>
          <cell r="H119">
            <v>164.58148371699301</v>
          </cell>
          <cell r="I119">
            <v>167.21826198100399</v>
          </cell>
          <cell r="J119">
            <v>192.457457457457</v>
          </cell>
          <cell r="K119">
            <v>188.77728356185401</v>
          </cell>
          <cell r="L119">
            <v>191.45367887283001</v>
          </cell>
          <cell r="M119">
            <v>202.137946494857</v>
          </cell>
          <cell r="N119">
            <v>170.91515811511101</v>
          </cell>
          <cell r="O119">
            <v>179.41381054448999</v>
          </cell>
          <cell r="P119">
            <v>194.63409483689699</v>
          </cell>
          <cell r="Q119">
            <v>205.66407945030201</v>
          </cell>
          <cell r="R119">
            <v>206.323601361958</v>
          </cell>
          <cell r="S119">
            <v>219.18290725965599</v>
          </cell>
          <cell r="T119">
            <v>211.34723477732899</v>
          </cell>
          <cell r="U119">
            <v>228.382533171175</v>
          </cell>
          <cell r="V119">
            <v>246.87394525511201</v>
          </cell>
          <cell r="W119">
            <v>248.99909935393799</v>
          </cell>
          <cell r="X119">
            <v>245.39613112921299</v>
          </cell>
          <cell r="Y119">
            <v>256.33018621135199</v>
          </cell>
          <cell r="Z119">
            <v>292.07337655770903</v>
          </cell>
          <cell r="AA119">
            <v>321.69764118280801</v>
          </cell>
          <cell r="AB119">
            <v>338.86082698331302</v>
          </cell>
          <cell r="AC119">
            <v>283.89287690305548</v>
          </cell>
        </row>
        <row r="120">
          <cell r="A120" t="str">
            <v>Netherlands Antilles</v>
          </cell>
          <cell r="B120" t="str">
            <v>..</v>
          </cell>
          <cell r="C120" t="str">
            <v>..</v>
          </cell>
          <cell r="D120" t="str">
            <v>..</v>
          </cell>
          <cell r="E120" t="str">
            <v>..</v>
          </cell>
          <cell r="F120" t="str">
            <v>..</v>
          </cell>
          <cell r="G120" t="str">
            <v>..</v>
          </cell>
          <cell r="H120" t="str">
            <v>..</v>
          </cell>
          <cell r="I120" t="str">
            <v>..</v>
          </cell>
          <cell r="J120" t="str">
            <v>..</v>
          </cell>
          <cell r="K120" t="str">
            <v>..</v>
          </cell>
          <cell r="L120" t="str">
            <v>..</v>
          </cell>
          <cell r="M120" t="str">
            <v>..</v>
          </cell>
          <cell r="N120" t="str">
            <v>..</v>
          </cell>
          <cell r="O120" t="str">
            <v>..</v>
          </cell>
          <cell r="P120" t="str">
            <v>..</v>
          </cell>
          <cell r="Q120" t="str">
            <v>..</v>
          </cell>
          <cell r="R120" t="str">
            <v>..</v>
          </cell>
          <cell r="S120" t="str">
            <v>..</v>
          </cell>
          <cell r="T120" t="str">
            <v>..</v>
          </cell>
          <cell r="U120" t="str">
            <v>..</v>
          </cell>
          <cell r="V120" t="str">
            <v>..</v>
          </cell>
          <cell r="W120" t="str">
            <v>..</v>
          </cell>
          <cell r="X120" t="str">
            <v>..</v>
          </cell>
          <cell r="Y120" t="str">
            <v>..</v>
          </cell>
          <cell r="Z120" t="str">
            <v>..</v>
          </cell>
          <cell r="AA120" t="str">
            <v>..</v>
          </cell>
          <cell r="AB120" t="str">
            <v>..</v>
          </cell>
          <cell r="AC120" t="str">
            <v/>
          </cell>
        </row>
        <row r="121">
          <cell r="A121" t="str">
            <v>Netherlands</v>
          </cell>
          <cell r="B121">
            <v>12606.1439981975</v>
          </cell>
          <cell r="C121">
            <v>10545.670930877201</v>
          </cell>
          <cell r="D121">
            <v>10163.4966609978</v>
          </cell>
          <cell r="E121">
            <v>9859.0009532349195</v>
          </cell>
          <cell r="F121">
            <v>9138.9185349169693</v>
          </cell>
          <cell r="G121">
            <v>9223.4425382713798</v>
          </cell>
          <cell r="H121">
            <v>12838.7419731586</v>
          </cell>
          <cell r="I121">
            <v>15655.579153635799</v>
          </cell>
          <cell r="J121">
            <v>16586.188388651299</v>
          </cell>
          <cell r="K121">
            <v>16260.7213108091</v>
          </cell>
          <cell r="L121">
            <v>20042.372159069098</v>
          </cell>
          <cell r="M121">
            <v>20424.0221449891</v>
          </cell>
          <cell r="N121">
            <v>22433.959510805002</v>
          </cell>
          <cell r="O121">
            <v>21605.212400661399</v>
          </cell>
          <cell r="P121">
            <v>23079.4826171327</v>
          </cell>
          <cell r="Q121">
            <v>27187.798603995601</v>
          </cell>
          <cell r="R121">
            <v>26985.2141318984</v>
          </cell>
          <cell r="S121">
            <v>24860.923176808799</v>
          </cell>
          <cell r="T121">
            <v>25756.7915577124</v>
          </cell>
          <cell r="U121">
            <v>26141.541530795599</v>
          </cell>
          <cell r="V121">
            <v>24250.654150062699</v>
          </cell>
          <cell r="W121">
            <v>24990.2675064512</v>
          </cell>
          <cell r="X121">
            <v>27206.573996637999</v>
          </cell>
          <cell r="Y121">
            <v>33240.831017351797</v>
          </cell>
          <cell r="Z121">
            <v>37418.644835983498</v>
          </cell>
          <cell r="AA121">
            <v>38617.878902179</v>
          </cell>
          <cell r="AB121">
            <v>40571.398964908098</v>
          </cell>
          <cell r="AC121">
            <v>33674.265870585259</v>
          </cell>
        </row>
        <row r="122">
          <cell r="A122" t="str">
            <v>New Zealand</v>
          </cell>
          <cell r="B122">
            <v>7190.4627230734804</v>
          </cell>
          <cell r="C122">
            <v>7444.6702894845603</v>
          </cell>
          <cell r="D122">
            <v>7313.1694566565302</v>
          </cell>
          <cell r="E122">
            <v>7009.3081053817004</v>
          </cell>
          <cell r="F122">
            <v>6906.4774099084798</v>
          </cell>
          <cell r="G122">
            <v>6907.5425410104199</v>
          </cell>
          <cell r="H122">
            <v>8317.1395838302906</v>
          </cell>
          <cell r="I122">
            <v>10899.487124068201</v>
          </cell>
          <cell r="J122">
            <v>13246.9345642194</v>
          </cell>
          <cell r="K122">
            <v>12661.6139950534</v>
          </cell>
          <cell r="L122">
            <v>12907.6220983519</v>
          </cell>
          <cell r="M122">
            <v>12086.882409731599</v>
          </cell>
          <cell r="N122">
            <v>11366.657349683999</v>
          </cell>
          <cell r="O122">
            <v>12159.623098071301</v>
          </cell>
          <cell r="P122">
            <v>14132.8757171713</v>
          </cell>
          <cell r="Q122">
            <v>16408.9611549652</v>
          </cell>
          <cell r="R122">
            <v>17929.1246734212</v>
          </cell>
          <cell r="S122">
            <v>17663.958680879401</v>
          </cell>
          <cell r="T122">
            <v>14412.1029419151</v>
          </cell>
          <cell r="U122">
            <v>14852.3575328569</v>
          </cell>
          <cell r="V122">
            <v>13578.298090295</v>
          </cell>
          <cell r="W122">
            <v>13231.9602526987</v>
          </cell>
          <cell r="X122">
            <v>15195.218960170199</v>
          </cell>
          <cell r="Y122">
            <v>19788.377505104101</v>
          </cell>
          <cell r="Z122">
            <v>24036.3350851498</v>
          </cell>
          <cell r="AA122">
            <v>26438.805255638799</v>
          </cell>
          <cell r="AB122">
            <v>24942.671259780502</v>
          </cell>
          <cell r="AC122">
            <v>20605.561386423684</v>
          </cell>
        </row>
        <row r="123">
          <cell r="A123" t="str">
            <v>Nicaragua</v>
          </cell>
          <cell r="B123">
            <v>516.55402936783696</v>
          </cell>
          <cell r="C123">
            <v>580.40957199488696</v>
          </cell>
          <cell r="D123">
            <v>650.08045180906902</v>
          </cell>
          <cell r="E123">
            <v>729.89152784686803</v>
          </cell>
          <cell r="F123">
            <v>965.125639636394</v>
          </cell>
          <cell r="G123">
            <v>906.76642327097295</v>
          </cell>
          <cell r="H123">
            <v>1319.25320636735</v>
          </cell>
          <cell r="I123">
            <v>749.54073757289495</v>
          </cell>
          <cell r="J123">
            <v>318.70795329853303</v>
          </cell>
          <cell r="K123">
            <v>427.77262175105102</v>
          </cell>
          <cell r="L123">
            <v>103.572593415273</v>
          </cell>
          <cell r="M123">
            <v>711.59344685017402</v>
          </cell>
          <cell r="N123">
            <v>729.28177919685004</v>
          </cell>
          <cell r="O123">
            <v>675.58306076566703</v>
          </cell>
          <cell r="P123">
            <v>670.118728102403</v>
          </cell>
          <cell r="Q123">
            <v>721.30232249143899</v>
          </cell>
          <cell r="R123">
            <v>731.35008647546999</v>
          </cell>
          <cell r="S123">
            <v>727.06289466907697</v>
          </cell>
          <cell r="T123">
            <v>746.05592788564195</v>
          </cell>
          <cell r="U123">
            <v>759.56200619150002</v>
          </cell>
          <cell r="V123">
            <v>779.42779462359499</v>
          </cell>
          <cell r="W123">
            <v>788.14116637032498</v>
          </cell>
          <cell r="X123">
            <v>753.42628743521504</v>
          </cell>
          <cell r="Y123">
            <v>747.82347278061502</v>
          </cell>
          <cell r="Z123">
            <v>799.15127731431198</v>
          </cell>
          <cell r="AA123">
            <v>850.31163161145696</v>
          </cell>
          <cell r="AB123">
            <v>908.17715880088804</v>
          </cell>
          <cell r="AC123">
            <v>807.83849905213538</v>
          </cell>
        </row>
        <row r="124">
          <cell r="A124" t="str">
            <v>Niger</v>
          </cell>
          <cell r="B124">
            <v>449.07259222866497</v>
          </cell>
          <cell r="C124">
            <v>375.82446833588898</v>
          </cell>
          <cell r="D124">
            <v>337.56957967947</v>
          </cell>
          <cell r="E124">
            <v>291.54893426582601</v>
          </cell>
          <cell r="F124">
            <v>228.43131604850001</v>
          </cell>
          <cell r="G124">
            <v>217.973457347509</v>
          </cell>
          <cell r="H124">
            <v>279.04872191658097</v>
          </cell>
          <cell r="I124">
            <v>317.14420526598298</v>
          </cell>
          <cell r="J124">
            <v>313.92638901966399</v>
          </cell>
          <cell r="K124">
            <v>290.867629549583</v>
          </cell>
          <cell r="L124">
            <v>320.79511467002902</v>
          </cell>
          <cell r="M124">
            <v>291.530571918254</v>
          </cell>
          <cell r="N124">
            <v>283.999622080439</v>
          </cell>
          <cell r="O124">
            <v>259.92183972368599</v>
          </cell>
          <cell r="P124">
            <v>176.793095421456</v>
          </cell>
          <cell r="Q124">
            <v>205.57221578075499</v>
          </cell>
          <cell r="R124">
            <v>209.92258147541801</v>
          </cell>
          <cell r="S124">
            <v>188.29541523064401</v>
          </cell>
          <cell r="T124">
            <v>204.72143987154399</v>
          </cell>
          <cell r="U124">
            <v>193.24226915550099</v>
          </cell>
          <cell r="V124">
            <v>167.22588843648299</v>
          </cell>
          <cell r="W124">
            <v>175.15682483404899</v>
          </cell>
          <cell r="X124">
            <v>189.97711739304799</v>
          </cell>
          <cell r="Y124">
            <v>231.57589504865101</v>
          </cell>
          <cell r="Z124">
            <v>241.99207408291699</v>
          </cell>
          <cell r="AA124">
            <v>270.92999001739997</v>
          </cell>
          <cell r="AB124">
            <v>274.14853573400001</v>
          </cell>
          <cell r="AC124">
            <v>230.63007285167748</v>
          </cell>
        </row>
        <row r="125">
          <cell r="A125" t="str">
            <v>Nigeria</v>
          </cell>
          <cell r="B125">
            <v>913.30542197310297</v>
          </cell>
          <cell r="C125">
            <v>836.11496706064997</v>
          </cell>
          <cell r="D125">
            <v>687.98900677183997</v>
          </cell>
          <cell r="E125">
            <v>460.879429874962</v>
          </cell>
          <cell r="F125">
            <v>431.229865292331</v>
          </cell>
          <cell r="G125">
            <v>418.53253764094097</v>
          </cell>
          <cell r="H125">
            <v>267.85241476196001</v>
          </cell>
          <cell r="I125">
            <v>253.61210306672601</v>
          </cell>
          <cell r="J125">
            <v>279.30193482465597</v>
          </cell>
          <cell r="K125">
            <v>274.94966491461702</v>
          </cell>
          <cell r="L125">
            <v>332.83015382280303</v>
          </cell>
          <cell r="M125">
            <v>300.20169316479303</v>
          </cell>
          <cell r="N125">
            <v>275.42571887992102</v>
          </cell>
          <cell r="O125">
            <v>200.298805319481</v>
          </cell>
          <cell r="P125">
            <v>216.53591066823299</v>
          </cell>
          <cell r="Q125">
            <v>318.814067956489</v>
          </cell>
          <cell r="R125">
            <v>405.61634500085802</v>
          </cell>
          <cell r="S125">
            <v>300.145291394754</v>
          </cell>
          <cell r="T125">
            <v>271.96564291817202</v>
          </cell>
          <cell r="U125">
            <v>299.49537361796803</v>
          </cell>
          <cell r="V125">
            <v>357.15670192635997</v>
          </cell>
          <cell r="W125">
            <v>362.42878864869601</v>
          </cell>
          <cell r="X125">
            <v>340.99121679171901</v>
          </cell>
          <cell r="Y125">
            <v>414.54317325687299</v>
          </cell>
          <cell r="Z125">
            <v>501.442894298363</v>
          </cell>
          <cell r="AA125">
            <v>674.07121404902</v>
          </cell>
          <cell r="AB125">
            <v>769.63327843597494</v>
          </cell>
          <cell r="AC125">
            <v>510.5184275801077</v>
          </cell>
        </row>
        <row r="126">
          <cell r="A126" t="str">
            <v>Norway</v>
          </cell>
          <cell r="B126">
            <v>15584.367730014999</v>
          </cell>
          <cell r="C126">
            <v>15357.385541043101</v>
          </cell>
          <cell r="D126">
            <v>15101.9838152588</v>
          </cell>
          <cell r="E126">
            <v>14718.9053462918</v>
          </cell>
          <cell r="F126">
            <v>14797.467321956599</v>
          </cell>
          <cell r="G126">
            <v>15533.498907679401</v>
          </cell>
          <cell r="H126">
            <v>18507.339301611399</v>
          </cell>
          <cell r="I126">
            <v>22080.631034335802</v>
          </cell>
          <cell r="J126">
            <v>23780.2839749212</v>
          </cell>
          <cell r="K126">
            <v>23829.6489636039</v>
          </cell>
          <cell r="L126">
            <v>27763.990338072501</v>
          </cell>
          <cell r="M126">
            <v>28143.581516687998</v>
          </cell>
          <cell r="N126">
            <v>29965.598113017801</v>
          </cell>
          <cell r="O126">
            <v>27404.019803940901</v>
          </cell>
          <cell r="P126">
            <v>28732.2879733792</v>
          </cell>
          <cell r="Q126">
            <v>34149.805357689504</v>
          </cell>
          <cell r="R126">
            <v>36521.505881819103</v>
          </cell>
          <cell r="S126">
            <v>35955.940395127102</v>
          </cell>
          <cell r="T126">
            <v>34075.583644131097</v>
          </cell>
          <cell r="U126">
            <v>35619.367322219703</v>
          </cell>
          <cell r="V126">
            <v>37520.0803788548</v>
          </cell>
          <cell r="W126">
            <v>37840.3121836836</v>
          </cell>
          <cell r="X126">
            <v>42525.725244054804</v>
          </cell>
          <cell r="Y126">
            <v>49316.716939317499</v>
          </cell>
          <cell r="Z126">
            <v>56344.175558187198</v>
          </cell>
          <cell r="AA126">
            <v>65509.210535709397</v>
          </cell>
          <cell r="AB126">
            <v>72305.509873329793</v>
          </cell>
          <cell r="AC126">
            <v>53973.60838904704</v>
          </cell>
        </row>
        <row r="127">
          <cell r="A127" t="str">
            <v>Oman</v>
          </cell>
          <cell r="B127">
            <v>5284.8972219585703</v>
          </cell>
          <cell r="C127">
            <v>5938.0110057935999</v>
          </cell>
          <cell r="D127">
            <v>6231.0988337788003</v>
          </cell>
          <cell r="E127">
            <v>6064.8117355434997</v>
          </cell>
          <cell r="F127">
            <v>6238.3713494132999</v>
          </cell>
          <cell r="G127">
            <v>6930.1294312942</v>
          </cell>
          <cell r="H127">
            <v>5143.2665617132998</v>
          </cell>
          <cell r="I127">
            <v>5075.49915068059</v>
          </cell>
          <cell r="J127">
            <v>4933.0680874392201</v>
          </cell>
          <cell r="K127">
            <v>5206.7624514435502</v>
          </cell>
          <cell r="L127">
            <v>7169.1131779140997</v>
          </cell>
          <cell r="M127">
            <v>6444.0730909090798</v>
          </cell>
          <cell r="N127">
            <v>6623.6012340425495</v>
          </cell>
          <cell r="O127">
            <v>6130.1616329927101</v>
          </cell>
          <cell r="P127">
            <v>6255.9068179006199</v>
          </cell>
          <cell r="Q127">
            <v>6596.2585865726696</v>
          </cell>
          <cell r="R127">
            <v>7204.6673574168199</v>
          </cell>
          <cell r="S127">
            <v>7369.8239035680199</v>
          </cell>
          <cell r="T127">
            <v>6466.89599731202</v>
          </cell>
          <cell r="U127">
            <v>6546.10523333333</v>
          </cell>
          <cell r="V127">
            <v>8142.6054250819598</v>
          </cell>
          <cell r="W127">
            <v>8076.6588496967997</v>
          </cell>
          <cell r="X127">
            <v>8162.7726971887496</v>
          </cell>
          <cell r="Y127">
            <v>8679.0043027888405</v>
          </cell>
          <cell r="Z127">
            <v>9782.1947509881302</v>
          </cell>
          <cell r="AA127">
            <v>11998.1886692607</v>
          </cell>
          <cell r="AB127">
            <v>13845.5550120097</v>
          </cell>
          <cell r="AC127">
            <v>10090.729046988819</v>
          </cell>
        </row>
        <row r="128">
          <cell r="A128" t="str">
            <v>Pakistan</v>
          </cell>
          <cell r="B128">
            <v>347.34390881847798</v>
          </cell>
          <cell r="C128">
            <v>363.35494961889702</v>
          </cell>
          <cell r="D128">
            <v>358.234417445649</v>
          </cell>
          <cell r="E128">
            <v>359.75921902162901</v>
          </cell>
          <cell r="F128">
            <v>365.39316951700499</v>
          </cell>
          <cell r="G128">
            <v>368.06934522195098</v>
          </cell>
          <cell r="H128">
            <v>373.66364927794399</v>
          </cell>
          <cell r="I128">
            <v>389.47808651938499</v>
          </cell>
          <cell r="J128">
            <v>411.26737461039301</v>
          </cell>
          <cell r="K128">
            <v>416.410239907532</v>
          </cell>
          <cell r="L128">
            <v>443.20610852924801</v>
          </cell>
          <cell r="M128">
            <v>496.457313513749</v>
          </cell>
          <cell r="N128">
            <v>520.77291148035704</v>
          </cell>
          <cell r="O128">
            <v>537.34392427996795</v>
          </cell>
          <cell r="P128">
            <v>528.28287487084901</v>
          </cell>
          <cell r="Q128">
            <v>602.23597097432196</v>
          </cell>
          <cell r="R128">
            <v>613.84582633859497</v>
          </cell>
          <cell r="S128">
            <v>591.01271700515099</v>
          </cell>
          <cell r="T128">
            <v>575.13327363758106</v>
          </cell>
          <cell r="U128">
            <v>527.27493003789402</v>
          </cell>
          <cell r="V128">
            <v>538.64841873417902</v>
          </cell>
          <cell r="W128">
            <v>509.099544057858</v>
          </cell>
          <cell r="X128">
            <v>501.87654231199502</v>
          </cell>
          <cell r="Y128">
            <v>562.80442945309005</v>
          </cell>
          <cell r="Z128">
            <v>655.48851570617205</v>
          </cell>
          <cell r="AA128">
            <v>727.52994516139597</v>
          </cell>
          <cell r="AB128">
            <v>830.08912675150998</v>
          </cell>
          <cell r="AC128">
            <v>631.1480172403368</v>
          </cell>
        </row>
        <row r="129">
          <cell r="A129" t="str">
            <v>Panama</v>
          </cell>
          <cell r="B129">
            <v>1947.6078761133399</v>
          </cell>
          <cell r="C129">
            <v>2156.7814539470401</v>
          </cell>
          <cell r="D129">
            <v>2331.52289846961</v>
          </cell>
          <cell r="E129">
            <v>2342.1908945435898</v>
          </cell>
          <cell r="F129">
            <v>2392.60603724464</v>
          </cell>
          <cell r="G129">
            <v>2477.4134372850299</v>
          </cell>
          <cell r="H129">
            <v>2520.4059602714001</v>
          </cell>
          <cell r="I129">
            <v>2479.0273499329501</v>
          </cell>
          <cell r="J129">
            <v>2099.2678725236901</v>
          </cell>
          <cell r="K129">
            <v>2080.1413006469202</v>
          </cell>
          <cell r="L129">
            <v>2219.1571727710202</v>
          </cell>
          <cell r="M129">
            <v>2391.9344133827999</v>
          </cell>
          <cell r="N129">
            <v>2669.05112017994</v>
          </cell>
          <cell r="O129">
            <v>2861.02571807199</v>
          </cell>
          <cell r="P129">
            <v>2994.6177891829002</v>
          </cell>
          <cell r="Q129">
            <v>3004.9791325185302</v>
          </cell>
          <cell r="R129">
            <v>3485.5487006917201</v>
          </cell>
          <cell r="S129">
            <v>3709.1447853852901</v>
          </cell>
          <cell r="T129">
            <v>3954.0308871930301</v>
          </cell>
          <cell r="U129">
            <v>4074.2154966708799</v>
          </cell>
          <cell r="V129">
            <v>3941.8249660787001</v>
          </cell>
          <cell r="W129">
            <v>3930.5925432756299</v>
          </cell>
          <cell r="X129">
            <v>4013.2112491824701</v>
          </cell>
          <cell r="Y129">
            <v>4154.5188567845498</v>
          </cell>
          <cell r="Z129">
            <v>4474.26552971612</v>
          </cell>
          <cell r="AA129">
            <v>4799.3532144497904</v>
          </cell>
          <cell r="AB129">
            <v>5210.6382155146903</v>
          </cell>
          <cell r="AC129">
            <v>4430.4299348205423</v>
          </cell>
        </row>
        <row r="130">
          <cell r="A130" t="str">
            <v>Papua New Guinea</v>
          </cell>
          <cell r="B130">
            <v>934.89968478436106</v>
          </cell>
          <cell r="C130">
            <v>893.30443526785405</v>
          </cell>
          <cell r="D130">
            <v>828.29584787514102</v>
          </cell>
          <cell r="E130">
            <v>808.84075517014298</v>
          </cell>
          <cell r="F130">
            <v>730.96708703955403</v>
          </cell>
          <cell r="G130">
            <v>660.75076588927504</v>
          </cell>
          <cell r="H130">
            <v>704.01078556362199</v>
          </cell>
          <cell r="I130">
            <v>785.27089297711802</v>
          </cell>
          <cell r="J130">
            <v>1060.12650859563</v>
          </cell>
          <cell r="K130">
            <v>988.58121078506701</v>
          </cell>
          <cell r="L130">
            <v>873.37075268075</v>
          </cell>
          <cell r="M130">
            <v>1004.58618968895</v>
          </cell>
          <cell r="N130">
            <v>1134.0507995231101</v>
          </cell>
          <cell r="O130">
            <v>1258.3822129570001</v>
          </cell>
          <cell r="P130">
            <v>1364.16677143577</v>
          </cell>
          <cell r="Q130">
            <v>1182.5454962532799</v>
          </cell>
          <cell r="R130">
            <v>1141.53377418327</v>
          </cell>
          <cell r="S130">
            <v>1060.8778673617701</v>
          </cell>
          <cell r="T130">
            <v>789.77147918582796</v>
          </cell>
          <cell r="U130">
            <v>699.95733446533904</v>
          </cell>
          <cell r="V130">
            <v>691.75981742167801</v>
          </cell>
          <cell r="W130">
            <v>586.23568250957101</v>
          </cell>
          <cell r="X130">
            <v>535.35132751468802</v>
          </cell>
          <cell r="Y130">
            <v>626.69391864711497</v>
          </cell>
          <cell r="Z130">
            <v>609.87834665152695</v>
          </cell>
          <cell r="AA130">
            <v>675.12976269318096</v>
          </cell>
          <cell r="AB130">
            <v>708.22097220962905</v>
          </cell>
          <cell r="AC130">
            <v>623.58500170428522</v>
          </cell>
        </row>
        <row r="131">
          <cell r="A131" t="str">
            <v>Paraguay</v>
          </cell>
          <cell r="B131">
            <v>1315.0955835015</v>
          </cell>
          <cell r="C131">
            <v>1627.5651523264501</v>
          </cell>
          <cell r="D131">
            <v>1655.9623002409901</v>
          </cell>
          <cell r="E131">
            <v>1783.9299855689801</v>
          </cell>
          <cell r="F131">
            <v>1407.4045429872899</v>
          </cell>
          <cell r="G131">
            <v>1167.8514419946</v>
          </cell>
          <cell r="H131">
            <v>1351.62435903608</v>
          </cell>
          <cell r="I131">
            <v>1097.5772041288801</v>
          </cell>
          <cell r="J131">
            <v>1408.9535993527199</v>
          </cell>
          <cell r="K131">
            <v>989.44764394879996</v>
          </cell>
          <cell r="L131">
            <v>1247.9076112452999</v>
          </cell>
          <cell r="M131">
            <v>1341.1239719274699</v>
          </cell>
          <cell r="N131">
            <v>1353.6153079857199</v>
          </cell>
          <cell r="O131">
            <v>1375.8167826553099</v>
          </cell>
          <cell r="P131">
            <v>1484.51804030056</v>
          </cell>
          <cell r="Q131">
            <v>1686.54715866365</v>
          </cell>
          <cell r="R131">
            <v>1791.01385707076</v>
          </cell>
          <cell r="S131">
            <v>1777.06126476789</v>
          </cell>
          <cell r="T131">
            <v>1552.70943768557</v>
          </cell>
          <cell r="U131">
            <v>1403.2538101095899</v>
          </cell>
          <cell r="V131">
            <v>1336.7518391753699</v>
          </cell>
          <cell r="W131">
            <v>1190.3108494195901</v>
          </cell>
          <cell r="X131">
            <v>921.93291178143397</v>
          </cell>
          <cell r="Y131">
            <v>986.09706325356797</v>
          </cell>
          <cell r="Z131">
            <v>1218.8934498103899</v>
          </cell>
          <cell r="AA131">
            <v>1288.81042359156</v>
          </cell>
          <cell r="AB131">
            <v>1483.23544017629</v>
          </cell>
          <cell r="AC131">
            <v>1181.5466896721384</v>
          </cell>
        </row>
        <row r="132">
          <cell r="A132" t="str">
            <v>Peru</v>
          </cell>
          <cell r="B132">
            <v>1192.1429675936199</v>
          </cell>
          <cell r="C132">
            <v>1405.2659422673601</v>
          </cell>
          <cell r="D132">
            <v>1363.70072124121</v>
          </cell>
          <cell r="E132">
            <v>1035.44939758853</v>
          </cell>
          <cell r="F132">
            <v>1042.6748799093</v>
          </cell>
          <cell r="G132">
            <v>881.80357361404299</v>
          </cell>
          <cell r="H132">
            <v>1293.3628429998801</v>
          </cell>
          <cell r="I132">
            <v>2088.50320667494</v>
          </cell>
          <cell r="J132">
            <v>1616.58514539199</v>
          </cell>
          <cell r="K132">
            <v>1953.2084034629099</v>
          </cell>
          <cell r="L132">
            <v>1331.9838539114701</v>
          </cell>
          <cell r="M132">
            <v>1557.5119301668999</v>
          </cell>
          <cell r="N132">
            <v>1588.29686409379</v>
          </cell>
          <cell r="O132">
            <v>1512.63849185762</v>
          </cell>
          <cell r="P132">
            <v>1951.3004223836001</v>
          </cell>
          <cell r="Q132">
            <v>2296.3034052601001</v>
          </cell>
          <cell r="R132">
            <v>2355.4242183976098</v>
          </cell>
          <cell r="S132">
            <v>2454.7507764089</v>
          </cell>
          <cell r="T132">
            <v>2321.5866178015599</v>
          </cell>
          <cell r="U132">
            <v>2076.8094415403898</v>
          </cell>
          <cell r="V132">
            <v>2115.3683679866899</v>
          </cell>
          <cell r="W132">
            <v>2106.9834563171298</v>
          </cell>
          <cell r="X132">
            <v>2194.4196493212498</v>
          </cell>
          <cell r="Y132">
            <v>2329.5641543547799</v>
          </cell>
          <cell r="Z132">
            <v>2598.9929507561501</v>
          </cell>
          <cell r="AA132">
            <v>2916.8518077526001</v>
          </cell>
          <cell r="AB132">
            <v>3374.3695154639699</v>
          </cell>
          <cell r="AC132">
            <v>2586.863588994313</v>
          </cell>
        </row>
        <row r="133">
          <cell r="A133" t="str">
            <v>Philippines</v>
          </cell>
          <cell r="B133">
            <v>671.57280633986602</v>
          </cell>
          <cell r="C133">
            <v>719.55273571973703</v>
          </cell>
          <cell r="D133">
            <v>731.393483149811</v>
          </cell>
          <cell r="E133">
            <v>637.958693299782</v>
          </cell>
          <cell r="F133">
            <v>588.72503465191096</v>
          </cell>
          <cell r="G133">
            <v>562.17792674926602</v>
          </cell>
          <cell r="H133">
            <v>533.36361214657995</v>
          </cell>
          <cell r="I133">
            <v>578.32699109221699</v>
          </cell>
          <cell r="J133">
            <v>645.40866201157496</v>
          </cell>
          <cell r="K133">
            <v>709.60377917406197</v>
          </cell>
          <cell r="L133">
            <v>718.11374319198001</v>
          </cell>
          <cell r="M133">
            <v>719.38438387884298</v>
          </cell>
          <cell r="N133">
            <v>822.69464163971804</v>
          </cell>
          <cell r="O133">
            <v>825.01188418828599</v>
          </cell>
          <cell r="P133">
            <v>949.208731443131</v>
          </cell>
          <cell r="Q133">
            <v>1104.9845399124699</v>
          </cell>
          <cell r="R133">
            <v>1206.13555796369</v>
          </cell>
          <cell r="S133">
            <v>1170.31752321405</v>
          </cell>
          <cell r="T133">
            <v>910.43579284670705</v>
          </cell>
          <cell r="U133">
            <v>1018.88180329855</v>
          </cell>
          <cell r="V133">
            <v>994.29076447950501</v>
          </cell>
          <cell r="W133">
            <v>913.89972382304404</v>
          </cell>
          <cell r="X133">
            <v>966.17631180235799</v>
          </cell>
          <cell r="Y133">
            <v>982.14767669290802</v>
          </cell>
          <cell r="Z133">
            <v>1037.61499455081</v>
          </cell>
          <cell r="AA133">
            <v>1153.7818143127399</v>
          </cell>
          <cell r="AB133">
            <v>1344.57719729204</v>
          </cell>
          <cell r="AC133">
            <v>1066.3662864123166</v>
          </cell>
        </row>
        <row r="134">
          <cell r="A134" t="str">
            <v>Poland</v>
          </cell>
          <cell r="B134">
            <v>1591.31613864317</v>
          </cell>
          <cell r="C134">
            <v>1494.3382393905199</v>
          </cell>
          <cell r="D134">
            <v>1799.2458405201</v>
          </cell>
          <cell r="E134">
            <v>2052.14711137221</v>
          </cell>
          <cell r="F134">
            <v>2037.264261536</v>
          </cell>
          <cell r="G134">
            <v>1895.37372725108</v>
          </cell>
          <cell r="H134">
            <v>1960.9442175711199</v>
          </cell>
          <cell r="I134">
            <v>1687.17386431506</v>
          </cell>
          <cell r="J134">
            <v>1815.1369080125</v>
          </cell>
          <cell r="K134">
            <v>1767.9464815532599</v>
          </cell>
          <cell r="L134">
            <v>1625.2370555657999</v>
          </cell>
          <cell r="M134">
            <v>2100.5612502819599</v>
          </cell>
          <cell r="N134">
            <v>2310.2312264428901</v>
          </cell>
          <cell r="O134">
            <v>2346.2414817653898</v>
          </cell>
          <cell r="P134">
            <v>2686.4066115713299</v>
          </cell>
          <cell r="Q134">
            <v>3603.9640517031398</v>
          </cell>
          <cell r="R134">
            <v>4056.0108453819398</v>
          </cell>
          <cell r="S134">
            <v>4064.2428966843499</v>
          </cell>
          <cell r="T134">
            <v>4448.5328455071904</v>
          </cell>
          <cell r="U134">
            <v>4344.0325218401204</v>
          </cell>
          <cell r="V134">
            <v>4455.1957595815602</v>
          </cell>
          <cell r="W134">
            <v>4976.2799174699003</v>
          </cell>
          <cell r="X134">
            <v>5179.8910467053402</v>
          </cell>
          <cell r="Y134">
            <v>5668.0303752488799</v>
          </cell>
          <cell r="Z134">
            <v>6617.4228137042001</v>
          </cell>
          <cell r="AA134">
            <v>7943.3394022515804</v>
          </cell>
          <cell r="AB134">
            <v>8890.2388455214204</v>
          </cell>
          <cell r="AC134">
            <v>6545.8670668168879</v>
          </cell>
        </row>
        <row r="135">
          <cell r="A135" t="str">
            <v>Portugal</v>
          </cell>
          <cell r="B135">
            <v>3191.6529166638702</v>
          </cell>
          <cell r="C135">
            <v>3149.8379049912201</v>
          </cell>
          <cell r="D135">
            <v>2975.3898336704101</v>
          </cell>
          <cell r="E135">
            <v>2736.0083105491899</v>
          </cell>
          <cell r="F135">
            <v>2506.76658277353</v>
          </cell>
          <cell r="G135">
            <v>2627.7193960384202</v>
          </cell>
          <cell r="H135">
            <v>3654.3488840752698</v>
          </cell>
          <cell r="I135">
            <v>4572.7287829810402</v>
          </cell>
          <cell r="J135">
            <v>5325.1452821191297</v>
          </cell>
          <cell r="K135">
            <v>5765.5297548563303</v>
          </cell>
          <cell r="L135">
            <v>7690.9788799735798</v>
          </cell>
          <cell r="M135">
            <v>8715.2965899155006</v>
          </cell>
          <cell r="N135">
            <v>10476.462705628899</v>
          </cell>
          <cell r="O135">
            <v>9197.3325039368192</v>
          </cell>
          <cell r="P135">
            <v>9618.0780969214393</v>
          </cell>
          <cell r="Q135">
            <v>11391.9745540558</v>
          </cell>
          <cell r="R135">
            <v>11843.867487342</v>
          </cell>
          <cell r="S135">
            <v>11261.485162524799</v>
          </cell>
          <cell r="T135">
            <v>11884.315946610601</v>
          </cell>
          <cell r="U135">
            <v>12185.187848366</v>
          </cell>
          <cell r="V135">
            <v>11051.364843227901</v>
          </cell>
          <cell r="W135">
            <v>11250.236322183</v>
          </cell>
          <cell r="X135">
            <v>12339.417947805199</v>
          </cell>
          <cell r="Y135">
            <v>15003.3876433926</v>
          </cell>
          <cell r="Z135">
            <v>17069.7019235222</v>
          </cell>
          <cell r="AA135">
            <v>17597.563066666</v>
          </cell>
          <cell r="AB135">
            <v>18464.891534128401</v>
          </cell>
          <cell r="AC135">
            <v>15287.533072949567</v>
          </cell>
        </row>
        <row r="136">
          <cell r="A136" t="str">
            <v>Qatar</v>
          </cell>
          <cell r="B136">
            <v>32621.527182637601</v>
          </cell>
          <cell r="C136">
            <v>33312.555727021499</v>
          </cell>
          <cell r="D136">
            <v>27131.084501361602</v>
          </cell>
          <cell r="E136">
            <v>21558.607825031901</v>
          </cell>
          <cell r="F136">
            <v>20951.236924123099</v>
          </cell>
          <cell r="G136">
            <v>18555.336288600902</v>
          </cell>
          <cell r="H136">
            <v>13943.6626330951</v>
          </cell>
          <cell r="I136">
            <v>14097.861570732801</v>
          </cell>
          <cell r="J136">
            <v>12997.0042965353</v>
          </cell>
          <cell r="K136">
            <v>13219.7799522521</v>
          </cell>
          <cell r="L136">
            <v>15144.9373671596</v>
          </cell>
          <cell r="M136">
            <v>13523.6080226257</v>
          </cell>
          <cell r="N136">
            <v>14345.5044017896</v>
          </cell>
          <cell r="O136">
            <v>12779.631083202499</v>
          </cell>
          <cell r="P136">
            <v>12499.068727882301</v>
          </cell>
          <cell r="Q136">
            <v>15956.6903684551</v>
          </cell>
          <cell r="R136">
            <v>17421.8089602705</v>
          </cell>
          <cell r="S136">
            <v>21642.345639564199</v>
          </cell>
          <cell r="T136">
            <v>18523.732657926401</v>
          </cell>
          <cell r="U136">
            <v>21106.416565132298</v>
          </cell>
          <cell r="V136">
            <v>28519.062507880699</v>
          </cell>
          <cell r="W136">
            <v>27030.272431645699</v>
          </cell>
          <cell r="X136">
            <v>28354.795567809499</v>
          </cell>
          <cell r="Y136">
            <v>32787.553616068799</v>
          </cell>
          <cell r="Z136">
            <v>41949.310276814002</v>
          </cell>
          <cell r="AA136">
            <v>53332.904733205702</v>
          </cell>
          <cell r="AB136">
            <v>62914.382753284903</v>
          </cell>
          <cell r="AC136">
            <v>41061.536563138106</v>
          </cell>
        </row>
        <row r="137">
          <cell r="A137" t="str">
            <v>Romania</v>
          </cell>
          <cell r="B137">
            <v>2053.5251773325799</v>
          </cell>
          <cell r="C137">
            <v>2452.0770023147202</v>
          </cell>
          <cell r="D137">
            <v>2442.92967548653</v>
          </cell>
          <cell r="E137">
            <v>2126.65307989146</v>
          </cell>
          <cell r="F137">
            <v>1711.5059020695401</v>
          </cell>
          <cell r="G137">
            <v>2098.39461939392</v>
          </cell>
          <cell r="H137">
            <v>2272.4960669828001</v>
          </cell>
          <cell r="I137">
            <v>2527.1647822279301</v>
          </cell>
          <cell r="J137">
            <v>2599.0773093733001</v>
          </cell>
          <cell r="K137">
            <v>2313.02320274873</v>
          </cell>
          <cell r="L137">
            <v>1648.13822463883</v>
          </cell>
          <cell r="M137">
            <v>1278.4969258787401</v>
          </cell>
          <cell r="N137">
            <v>848.17620655126905</v>
          </cell>
          <cell r="O137">
            <v>1148.1399198937399</v>
          </cell>
          <cell r="P137">
            <v>1318.0377645379899</v>
          </cell>
          <cell r="Q137">
            <v>1564.19841641525</v>
          </cell>
          <cell r="R137">
            <v>1565.7256747850399</v>
          </cell>
          <cell r="S137">
            <v>1566.90760666187</v>
          </cell>
          <cell r="T137">
            <v>1885.61300626308</v>
          </cell>
          <cell r="U137">
            <v>1608.2086000797799</v>
          </cell>
          <cell r="V137">
            <v>1675.64722722745</v>
          </cell>
          <cell r="W137">
            <v>1824.6331044553301</v>
          </cell>
          <cell r="X137">
            <v>2088.41527261376</v>
          </cell>
          <cell r="Y137">
            <v>2721.4568124566899</v>
          </cell>
          <cell r="Z137">
            <v>3464.3050884889699</v>
          </cell>
          <cell r="AA137">
            <v>4539.2009439089597</v>
          </cell>
          <cell r="AB137">
            <v>5633.3646004273996</v>
          </cell>
          <cell r="AC137">
            <v>3378.5626370585182</v>
          </cell>
        </row>
        <row r="138">
          <cell r="A138" t="str">
            <v>Russian Federation</v>
          </cell>
          <cell r="B138" t="str">
            <v>..</v>
          </cell>
          <cell r="C138" t="str">
            <v>..</v>
          </cell>
          <cell r="D138" t="str">
            <v>..</v>
          </cell>
          <cell r="E138" t="str">
            <v>..</v>
          </cell>
          <cell r="F138" t="str">
            <v>..</v>
          </cell>
          <cell r="G138" t="str">
            <v>..</v>
          </cell>
          <cell r="H138" t="str">
            <v>..</v>
          </cell>
          <cell r="I138" t="str">
            <v>..</v>
          </cell>
          <cell r="J138" t="str">
            <v>..</v>
          </cell>
          <cell r="K138" t="str">
            <v>..</v>
          </cell>
          <cell r="L138" t="str">
            <v>..</v>
          </cell>
          <cell r="M138" t="str">
            <v>..</v>
          </cell>
          <cell r="N138">
            <v>576.24116325565501</v>
          </cell>
          <cell r="O138">
            <v>1237.0513129931201</v>
          </cell>
          <cell r="P138">
            <v>1865.9120002878201</v>
          </cell>
          <cell r="Q138">
            <v>2112.2032938912198</v>
          </cell>
          <cell r="R138">
            <v>2641.7723657166998</v>
          </cell>
          <cell r="S138">
            <v>2736.1243815448302</v>
          </cell>
          <cell r="T138">
            <v>1833.81453104664</v>
          </cell>
          <cell r="U138">
            <v>1328.1809411690001</v>
          </cell>
          <cell r="V138">
            <v>1767.8802918004301</v>
          </cell>
          <cell r="W138">
            <v>2095.5787472241</v>
          </cell>
          <cell r="X138">
            <v>2379.3796286789002</v>
          </cell>
          <cell r="Y138">
            <v>2975.3716134371198</v>
          </cell>
          <cell r="Z138">
            <v>4104.4444456417996</v>
          </cell>
          <cell r="AA138">
            <v>5323.1887495586998</v>
          </cell>
          <cell r="AB138">
            <v>6856.0814182841004</v>
          </cell>
          <cell r="AC138">
            <v>3955.674100470786</v>
          </cell>
        </row>
        <row r="139">
          <cell r="A139" t="str">
            <v>Rwanda</v>
          </cell>
          <cell r="B139">
            <v>253.896065415702</v>
          </cell>
          <cell r="C139">
            <v>277.98323523541097</v>
          </cell>
          <cell r="D139">
            <v>285.85930453786602</v>
          </cell>
          <cell r="E139">
            <v>294.23233147403602</v>
          </cell>
          <cell r="F139">
            <v>275.209848094172</v>
          </cell>
          <cell r="G139">
            <v>316.18496325007197</v>
          </cell>
          <cell r="H139">
            <v>346.251825591125</v>
          </cell>
          <cell r="I139">
            <v>371.51557922192097</v>
          </cell>
          <cell r="J139">
            <v>383.998631011881</v>
          </cell>
          <cell r="K139">
            <v>387.75517805588402</v>
          </cell>
          <cell r="L139">
            <v>362.23758593442</v>
          </cell>
          <cell r="M139">
            <v>259.25024988961502</v>
          </cell>
          <cell r="N139">
            <v>266.93719973828303</v>
          </cell>
          <cell r="O139">
            <v>259.11543048332101</v>
          </cell>
          <cell r="P139">
            <v>231.96092973301199</v>
          </cell>
          <cell r="Q139">
            <v>259.723740475098</v>
          </cell>
          <cell r="R139">
            <v>224.362030186824</v>
          </cell>
          <cell r="S139">
            <v>290.40086705017097</v>
          </cell>
          <cell r="T139">
            <v>298.277981603147</v>
          </cell>
          <cell r="U139">
            <v>269.61907577833603</v>
          </cell>
          <cell r="V139">
            <v>235.696054157688</v>
          </cell>
          <cell r="W139">
            <v>214.073868855233</v>
          </cell>
          <cell r="X139">
            <v>213.07824771731299</v>
          </cell>
          <cell r="Y139">
            <v>201.30589018353899</v>
          </cell>
          <cell r="Z139">
            <v>213.58555715940699</v>
          </cell>
          <cell r="AA139">
            <v>238.27921767018</v>
          </cell>
          <cell r="AB139">
            <v>260.53008068219998</v>
          </cell>
          <cell r="AC139">
            <v>223.47547704464532</v>
          </cell>
        </row>
        <row r="140">
          <cell r="A140" t="str">
            <v>Samoa</v>
          </cell>
          <cell r="B140">
            <v>673.43412334969196</v>
          </cell>
          <cell r="C140">
            <v>631.02612834070999</v>
          </cell>
          <cell r="D140">
            <v>645.79042780743703</v>
          </cell>
          <cell r="E140">
            <v>594.87555136220703</v>
          </cell>
          <cell r="F140">
            <v>574.60945148127701</v>
          </cell>
          <cell r="G140">
            <v>545.40269675163199</v>
          </cell>
          <cell r="H140">
            <v>576.26461589977703</v>
          </cell>
          <cell r="I140">
            <v>646.32200663278195</v>
          </cell>
          <cell r="J140">
            <v>717.40835165540602</v>
          </cell>
          <cell r="K140">
            <v>730.15276195311901</v>
          </cell>
          <cell r="L140">
            <v>935.42050606452199</v>
          </cell>
          <cell r="M140">
            <v>901.51599564404205</v>
          </cell>
          <cell r="N140">
            <v>981.30653209442505</v>
          </cell>
          <cell r="O140">
            <v>1003.29740475302</v>
          </cell>
          <cell r="P140">
            <v>794.30504995240199</v>
          </cell>
          <cell r="Q140">
            <v>1211.28564147458</v>
          </cell>
          <cell r="R140">
            <v>1285.7263322551601</v>
          </cell>
          <cell r="S140">
            <v>1389.17762587059</v>
          </cell>
          <cell r="T140">
            <v>1342.3586539072801</v>
          </cell>
          <cell r="U140">
            <v>1301.3765602486201</v>
          </cell>
          <cell r="V140">
            <v>1286.81680627584</v>
          </cell>
          <cell r="W140">
            <v>1331.9606039794701</v>
          </cell>
          <cell r="X140">
            <v>1457.2591146254399</v>
          </cell>
          <cell r="Y140">
            <v>1593.8149847510899</v>
          </cell>
          <cell r="Z140">
            <v>1709.29370575593</v>
          </cell>
          <cell r="AA140">
            <v>1853.3508436398399</v>
          </cell>
          <cell r="AB140">
            <v>1958.5796692203501</v>
          </cell>
          <cell r="AC140">
            <v>1650.7098203286866</v>
          </cell>
        </row>
        <row r="141">
          <cell r="A141" t="str">
            <v>Sao Tome and Principe</v>
          </cell>
          <cell r="B141">
            <v>438.50684706983901</v>
          </cell>
          <cell r="C141">
            <v>546.86097112526602</v>
          </cell>
          <cell r="D141">
            <v>565.89418793337495</v>
          </cell>
          <cell r="E141">
            <v>549.72550280436099</v>
          </cell>
          <cell r="F141">
            <v>496.44446189945199</v>
          </cell>
          <cell r="G141">
            <v>519.95557426796904</v>
          </cell>
          <cell r="H141">
            <v>625.57762936871802</v>
          </cell>
          <cell r="I141">
            <v>529.049078800742</v>
          </cell>
          <cell r="J141">
            <v>450.14951783971202</v>
          </cell>
          <cell r="K141">
            <v>411.62252982607498</v>
          </cell>
          <cell r="L141">
            <v>500.54712242627397</v>
          </cell>
          <cell r="M141">
            <v>481.44009598520898</v>
          </cell>
          <cell r="N141">
            <v>373.23311927385203</v>
          </cell>
          <cell r="O141">
            <v>380.33851218885297</v>
          </cell>
          <cell r="P141">
            <v>385.23197292074298</v>
          </cell>
          <cell r="Q141">
            <v>344.64015166816199</v>
          </cell>
          <cell r="R141">
            <v>331.805818780344</v>
          </cell>
          <cell r="S141">
            <v>317.19744431603101</v>
          </cell>
          <cell r="T141">
            <v>286.26507562664102</v>
          </cell>
          <cell r="U141">
            <v>323.89242873128597</v>
          </cell>
          <cell r="V141">
            <v>312.95922028662397</v>
          </cell>
          <cell r="W141">
            <v>315.85106931715501</v>
          </cell>
          <cell r="X141">
            <v>347.34682130127499</v>
          </cell>
          <cell r="Y141">
            <v>375.58078949541601</v>
          </cell>
          <cell r="Z141">
            <v>401.579808496113</v>
          </cell>
          <cell r="AA141">
            <v>439.267537094499</v>
          </cell>
          <cell r="AB141">
            <v>474.19951176678501</v>
          </cell>
          <cell r="AC141">
            <v>392.30425624520711</v>
          </cell>
        </row>
        <row r="142">
          <cell r="A142" t="str">
            <v>Saudi Arabia</v>
          </cell>
          <cell r="B142">
            <v>17627.978137001101</v>
          </cell>
          <cell r="C142">
            <v>18785.720949879498</v>
          </cell>
          <cell r="D142">
            <v>14879.408087980701</v>
          </cell>
          <cell r="E142">
            <v>11931.446642011</v>
          </cell>
          <cell r="F142">
            <v>10528.936366742</v>
          </cell>
          <cell r="G142">
            <v>8730.5972099784303</v>
          </cell>
          <cell r="H142">
            <v>6956.3554962695698</v>
          </cell>
          <cell r="I142">
            <v>6531.7170861962304</v>
          </cell>
          <cell r="J142">
            <v>6409.3009997353001</v>
          </cell>
          <cell r="K142">
            <v>6593.6693830593804</v>
          </cell>
          <cell r="L142">
            <v>7687.8277905761597</v>
          </cell>
          <cell r="M142">
            <v>8234.2098764915409</v>
          </cell>
          <cell r="N142">
            <v>8042.2912095890997</v>
          </cell>
          <cell r="O142">
            <v>7648.9918406512497</v>
          </cell>
          <cell r="P142">
            <v>7588.6323068246402</v>
          </cell>
          <cell r="Q142">
            <v>7855.1270043642198</v>
          </cell>
          <cell r="R142">
            <v>8489.5765610498001</v>
          </cell>
          <cell r="S142">
            <v>8667.0399311680394</v>
          </cell>
          <cell r="T142">
            <v>7483.8724102060296</v>
          </cell>
          <cell r="U142">
            <v>8059.2804698220998</v>
          </cell>
          <cell r="V142">
            <v>9216.3914466204296</v>
          </cell>
          <cell r="W142">
            <v>8736.40959263476</v>
          </cell>
          <cell r="X142">
            <v>8785.1316646923297</v>
          </cell>
          <cell r="Y142">
            <v>9758.0172684819099</v>
          </cell>
          <cell r="Z142">
            <v>11055.761020776599</v>
          </cell>
          <cell r="AA142">
            <v>13409.935007835</v>
          </cell>
          <cell r="AB142">
            <v>14714.6885976756</v>
          </cell>
          <cell r="AC142">
            <v>11076.657192016033</v>
          </cell>
        </row>
        <row r="143">
          <cell r="A143" t="str">
            <v>Senegal</v>
          </cell>
          <cell r="B143">
            <v>587.86201022013097</v>
          </cell>
          <cell r="C143">
            <v>518.91090385929795</v>
          </cell>
          <cell r="D143">
            <v>494.01509291217201</v>
          </cell>
          <cell r="E143">
            <v>428.28338309420798</v>
          </cell>
          <cell r="F143">
            <v>405.651771280996</v>
          </cell>
          <cell r="G143">
            <v>431.15359042571799</v>
          </cell>
          <cell r="H143">
            <v>591.77972100230704</v>
          </cell>
          <cell r="I143">
            <v>690.63146385611606</v>
          </cell>
          <cell r="J143">
            <v>662.64592646746303</v>
          </cell>
          <cell r="K143">
            <v>633.92660147139395</v>
          </cell>
          <cell r="L143">
            <v>716.60976164011902</v>
          </cell>
          <cell r="M143">
            <v>684.69227066977203</v>
          </cell>
          <cell r="N143">
            <v>712.32299076889399</v>
          </cell>
          <cell r="O143">
            <v>655.99449700752598</v>
          </cell>
          <cell r="P143">
            <v>436.31534299539999</v>
          </cell>
          <cell r="Q143">
            <v>534.97608871986802</v>
          </cell>
          <cell r="R143">
            <v>541.39901227616599</v>
          </cell>
          <cell r="S143">
            <v>486.79282654172499</v>
          </cell>
          <cell r="T143">
            <v>513.89960290654903</v>
          </cell>
          <cell r="U143">
            <v>510.42906320539697</v>
          </cell>
          <cell r="V143">
            <v>453.77656791380201</v>
          </cell>
          <cell r="W143">
            <v>460.64451290146798</v>
          </cell>
          <cell r="X143">
            <v>493.03166915057801</v>
          </cell>
          <cell r="Y143">
            <v>614.11850961837604</v>
          </cell>
          <cell r="Z143">
            <v>698.91682745230901</v>
          </cell>
          <cell r="AA143">
            <v>738.99119117451505</v>
          </cell>
          <cell r="AB143">
            <v>774.15209000523498</v>
          </cell>
          <cell r="AC143">
            <v>629.97580005041357</v>
          </cell>
        </row>
        <row r="144">
          <cell r="A144" t="str">
            <v>Serbia and Montenegro</v>
          </cell>
          <cell r="B144" t="str">
            <v>..</v>
          </cell>
          <cell r="C144" t="str">
            <v>..</v>
          </cell>
          <cell r="D144" t="str">
            <v>..</v>
          </cell>
          <cell r="E144" t="str">
            <v>..</v>
          </cell>
          <cell r="F144" t="str">
            <v>..</v>
          </cell>
          <cell r="G144" t="str">
            <v>..</v>
          </cell>
          <cell r="H144" t="str">
            <v>..</v>
          </cell>
          <cell r="I144" t="str">
            <v>..</v>
          </cell>
          <cell r="J144" t="str">
            <v>..</v>
          </cell>
          <cell r="K144" t="str">
            <v>..</v>
          </cell>
          <cell r="L144" t="str">
            <v>..</v>
          </cell>
          <cell r="M144" t="str">
            <v>..</v>
          </cell>
          <cell r="N144" t="str">
            <v>..</v>
          </cell>
          <cell r="O144" t="str">
            <v>..</v>
          </cell>
          <cell r="P144" t="str">
            <v>..</v>
          </cell>
          <cell r="Q144" t="str">
            <v>..</v>
          </cell>
          <cell r="R144" t="str">
            <v>..</v>
          </cell>
          <cell r="S144" t="str">
            <v>..</v>
          </cell>
          <cell r="T144">
            <v>2126.4784188932699</v>
          </cell>
          <cell r="U144">
            <v>1476.4383361581399</v>
          </cell>
          <cell r="V144">
            <v>1192.5109095687999</v>
          </cell>
          <cell r="W144">
            <v>1567.0877394786601</v>
          </cell>
          <cell r="X144">
            <v>2110.8541190967999</v>
          </cell>
          <cell r="Y144">
            <v>2718.9942503892698</v>
          </cell>
          <cell r="Z144">
            <v>3285.1912318534401</v>
          </cell>
          <cell r="AA144">
            <v>3511.2888494174899</v>
          </cell>
          <cell r="AB144">
            <v>4219.9754928924904</v>
          </cell>
          <cell r="AC144">
            <v>2902.2319471880251</v>
          </cell>
        </row>
        <row r="145">
          <cell r="A145" t="str">
            <v>Seychelles</v>
          </cell>
          <cell r="B145">
            <v>2326.8236814451502</v>
          </cell>
          <cell r="C145">
            <v>2392.24679915567</v>
          </cell>
          <cell r="D145">
            <v>2296.7191150697799</v>
          </cell>
          <cell r="E145">
            <v>2280.4655905487398</v>
          </cell>
          <cell r="F145">
            <v>2338.0646112709101</v>
          </cell>
          <cell r="G145">
            <v>2588.5648981853401</v>
          </cell>
          <cell r="H145">
            <v>3165.8925444349902</v>
          </cell>
          <cell r="I145">
            <v>3638.9933533961898</v>
          </cell>
          <cell r="J145">
            <v>4128.0927611778698</v>
          </cell>
          <cell r="K145">
            <v>4407.21395017741</v>
          </cell>
          <cell r="L145">
            <v>5302.8437271419798</v>
          </cell>
          <cell r="M145">
            <v>5314.6631281665896</v>
          </cell>
          <cell r="N145">
            <v>6128.3259197566804</v>
          </cell>
          <cell r="O145">
            <v>6559.1299939632399</v>
          </cell>
          <cell r="P145">
            <v>6555.3747469972604</v>
          </cell>
          <cell r="Q145">
            <v>6748.7893841400801</v>
          </cell>
          <cell r="R145">
            <v>6583.0685593598801</v>
          </cell>
          <cell r="S145">
            <v>7280.9292642454902</v>
          </cell>
          <cell r="T145">
            <v>7715.7837368435303</v>
          </cell>
          <cell r="U145">
            <v>8272.8112236777306</v>
          </cell>
          <cell r="V145">
            <v>8046.3505664115501</v>
          </cell>
          <cell r="W145">
            <v>8047.9265230027104</v>
          </cell>
          <cell r="X145">
            <v>8846.5363542762097</v>
          </cell>
          <cell r="Y145">
            <v>8776.3044177354896</v>
          </cell>
          <cell r="Z145">
            <v>8625.5561992333405</v>
          </cell>
          <cell r="AA145">
            <v>8899.0195046696099</v>
          </cell>
          <cell r="AB145">
            <v>9051.4516666956806</v>
          </cell>
          <cell r="AC145">
            <v>8707.7991109355062</v>
          </cell>
        </row>
        <row r="146">
          <cell r="A146" t="str">
            <v>Sierra Leone</v>
          </cell>
          <cell r="B146">
            <v>357.60614788256902</v>
          </cell>
          <cell r="C146">
            <v>374.11637834084098</v>
          </cell>
          <cell r="D146">
            <v>412.02253730005901</v>
          </cell>
          <cell r="E146">
            <v>349.98011850401701</v>
          </cell>
          <cell r="F146">
            <v>402.62548099654401</v>
          </cell>
          <cell r="G146">
            <v>335.93332084841597</v>
          </cell>
          <cell r="H146">
            <v>246.09063014831801</v>
          </cell>
          <cell r="I146">
            <v>209.792246401716</v>
          </cell>
          <cell r="J146">
            <v>336.70064860008802</v>
          </cell>
          <cell r="K146">
            <v>302.16545726788098</v>
          </cell>
          <cell r="L146">
            <v>162.41120530724299</v>
          </cell>
          <cell r="M146">
            <v>190.70783896670801</v>
          </cell>
          <cell r="N146">
            <v>162.285697325884</v>
          </cell>
          <cell r="O146">
            <v>178.80783724316601</v>
          </cell>
          <cell r="P146">
            <v>207.23878563225199</v>
          </cell>
          <cell r="Q146">
            <v>193.38221771445001</v>
          </cell>
          <cell r="R146">
            <v>218.31559000497899</v>
          </cell>
          <cell r="S146">
            <v>191.848014082682</v>
          </cell>
          <cell r="T146">
            <v>147.78839555800599</v>
          </cell>
          <cell r="U146">
            <v>143.26560040478901</v>
          </cell>
          <cell r="V146">
            <v>132.64354866716701</v>
          </cell>
          <cell r="W146">
            <v>163.801607721902</v>
          </cell>
          <cell r="X146">
            <v>185.44064884333301</v>
          </cell>
          <cell r="Y146">
            <v>191.419515980401</v>
          </cell>
          <cell r="Z146">
            <v>201.99576727645101</v>
          </cell>
          <cell r="AA146">
            <v>222.882402824297</v>
          </cell>
          <cell r="AB146">
            <v>253.79579656403601</v>
          </cell>
          <cell r="AC146">
            <v>203.2226232017367</v>
          </cell>
        </row>
        <row r="147">
          <cell r="A147" t="str">
            <v>Singapore</v>
          </cell>
          <cell r="B147">
            <v>4859.4580457145403</v>
          </cell>
          <cell r="C147">
            <v>5489.6954360346999</v>
          </cell>
          <cell r="D147">
            <v>5778.5750687773498</v>
          </cell>
          <cell r="E147">
            <v>6495.2095567814704</v>
          </cell>
          <cell r="F147">
            <v>6889.76135150346</v>
          </cell>
          <cell r="G147">
            <v>6484.73861463095</v>
          </cell>
          <cell r="H147">
            <v>6587.9439293722698</v>
          </cell>
          <cell r="I147">
            <v>7413.5101632596898</v>
          </cell>
          <cell r="J147">
            <v>8931.8793793040804</v>
          </cell>
          <cell r="K147">
            <v>10275.642960024699</v>
          </cell>
          <cell r="L147">
            <v>12090.9757125039</v>
          </cell>
          <cell r="M147">
            <v>13765.265077817699</v>
          </cell>
          <cell r="N147">
            <v>15381.606642921901</v>
          </cell>
          <cell r="O147">
            <v>17541.818936181699</v>
          </cell>
          <cell r="P147">
            <v>20659.418113807398</v>
          </cell>
          <cell r="Q147">
            <v>23907.879480353498</v>
          </cell>
          <cell r="R147">
            <v>25215.761127588099</v>
          </cell>
          <cell r="S147">
            <v>25269.594813506799</v>
          </cell>
          <cell r="T147">
            <v>21009.3267492749</v>
          </cell>
          <cell r="U147">
            <v>20909.35851152</v>
          </cell>
          <cell r="V147">
            <v>23077.089161315998</v>
          </cell>
          <cell r="W147">
            <v>20692.440569224502</v>
          </cell>
          <cell r="X147">
            <v>21112.958552133601</v>
          </cell>
          <cell r="Y147">
            <v>22065.819435969599</v>
          </cell>
          <cell r="Z147">
            <v>25329.6909670436</v>
          </cell>
          <cell r="AA147">
            <v>26879.154354576702</v>
          </cell>
          <cell r="AB147">
            <v>29917.2004928932</v>
          </cell>
          <cell r="AC147">
            <v>24332.87739530687</v>
          </cell>
        </row>
        <row r="148">
          <cell r="A148" t="str">
            <v>Slovak Republic</v>
          </cell>
          <cell r="B148">
            <v>8150.5246757920004</v>
          </cell>
          <cell r="C148">
            <v>8579.3409882354408</v>
          </cell>
          <cell r="D148">
            <v>8560.4675346998301</v>
          </cell>
          <cell r="E148">
            <v>8417.6078854174903</v>
          </cell>
          <cell r="F148">
            <v>7580.0592570570298</v>
          </cell>
          <cell r="G148">
            <v>7582.4692684450602</v>
          </cell>
          <cell r="H148">
            <v>8851.3820705395192</v>
          </cell>
          <cell r="I148">
            <v>9882.5427660144196</v>
          </cell>
          <cell r="J148">
            <v>9760.6106252473492</v>
          </cell>
          <cell r="K148">
            <v>9517.2934987150693</v>
          </cell>
          <cell r="L148">
            <v>8581.3245740153106</v>
          </cell>
          <cell r="M148">
            <v>6308.6718097200101</v>
          </cell>
          <cell r="N148">
            <v>2224.1487009282</v>
          </cell>
          <cell r="O148">
            <v>2518.6624630006299</v>
          </cell>
          <cell r="P148">
            <v>2897.6167849898902</v>
          </cell>
          <cell r="Q148">
            <v>3683.0912909642202</v>
          </cell>
          <cell r="R148">
            <v>3989.5111458146498</v>
          </cell>
          <cell r="S148">
            <v>4017.2378665695701</v>
          </cell>
          <cell r="T148">
            <v>4169.5592883846402</v>
          </cell>
          <cell r="U148">
            <v>3823.8638737689898</v>
          </cell>
          <cell r="V148">
            <v>3781.4841181351999</v>
          </cell>
          <cell r="W148">
            <v>3914.5779035619998</v>
          </cell>
          <cell r="X148">
            <v>4543.8636608383304</v>
          </cell>
          <cell r="Y148">
            <v>6111.02805931276</v>
          </cell>
          <cell r="Z148">
            <v>7773.4984075659304</v>
          </cell>
          <cell r="AA148">
            <v>8769.4376711783898</v>
          </cell>
          <cell r="AB148">
            <v>10157.962535119401</v>
          </cell>
          <cell r="AC148">
            <v>6878.3947062628022</v>
          </cell>
        </row>
        <row r="149">
          <cell r="A149" t="str">
            <v>Slovenia</v>
          </cell>
          <cell r="B149">
            <v>3921.6486458894601</v>
          </cell>
          <cell r="C149">
            <v>3836.3774104884401</v>
          </cell>
          <cell r="D149">
            <v>3312.53508543511</v>
          </cell>
          <cell r="E149">
            <v>2437.46451206335</v>
          </cell>
          <cell r="F149">
            <v>2324.6469046482498</v>
          </cell>
          <cell r="G149">
            <v>2340.62336212944</v>
          </cell>
          <cell r="H149">
            <v>3241.4381786272602</v>
          </cell>
          <cell r="I149">
            <v>3702.9382770477901</v>
          </cell>
          <cell r="J149">
            <v>3294.4774455939901</v>
          </cell>
          <cell r="K149">
            <v>5283.51191841748</v>
          </cell>
          <cell r="L149">
            <v>8449.0375226635097</v>
          </cell>
          <cell r="M149">
            <v>14292.152703240101</v>
          </cell>
          <cell r="N149">
            <v>14327.9873964574</v>
          </cell>
          <cell r="O149">
            <v>12423.284673890301</v>
          </cell>
          <cell r="P149">
            <v>12587.2411260913</v>
          </cell>
          <cell r="Q149">
            <v>15976.572720938801</v>
          </cell>
          <cell r="R149">
            <v>14570.4466038965</v>
          </cell>
          <cell r="S149">
            <v>13222.896916850001</v>
          </cell>
          <cell r="T149">
            <v>13694.0779702572</v>
          </cell>
          <cell r="U149">
            <v>13458.673800824699</v>
          </cell>
          <cell r="V149">
            <v>11400.2775961852</v>
          </cell>
          <cell r="W149">
            <v>10953.062773424799</v>
          </cell>
          <cell r="X149">
            <v>11861.242502412601</v>
          </cell>
          <cell r="Y149">
            <v>14435.116703534301</v>
          </cell>
          <cell r="Z149">
            <v>16388.9867860782</v>
          </cell>
          <cell r="AA149">
            <v>17174.842954072999</v>
          </cell>
          <cell r="AB149">
            <v>18609.739067191502</v>
          </cell>
          <cell r="AC149">
            <v>14903.831797785735</v>
          </cell>
        </row>
        <row r="150">
          <cell r="A150" t="str">
            <v>Solomon Islands</v>
          </cell>
          <cell r="B150">
            <v>770.00502665695899</v>
          </cell>
          <cell r="C150">
            <v>815.89917756016098</v>
          </cell>
          <cell r="D150">
            <v>778.47906133194499</v>
          </cell>
          <cell r="E150">
            <v>702.08321060981598</v>
          </cell>
          <cell r="F150">
            <v>641.25099056571901</v>
          </cell>
          <cell r="G150">
            <v>545.23197156671597</v>
          </cell>
          <cell r="H150">
            <v>447.65534921223502</v>
          </cell>
          <cell r="I150">
            <v>525.71019353458803</v>
          </cell>
          <cell r="J150">
            <v>560.21249170153601</v>
          </cell>
          <cell r="K150">
            <v>515.95373488750499</v>
          </cell>
          <cell r="L150">
            <v>626.50253327899202</v>
          </cell>
          <cell r="M150">
            <v>644.18923904591099</v>
          </cell>
          <cell r="N150">
            <v>759.02463587203101</v>
          </cell>
          <cell r="O150">
            <v>798.15311288994701</v>
          </cell>
          <cell r="P150">
            <v>853.903914861148</v>
          </cell>
          <cell r="Q150">
            <v>928.86400036900295</v>
          </cell>
          <cell r="R150">
            <v>989.22754434330398</v>
          </cell>
          <cell r="S150">
            <v>1009.89889998629</v>
          </cell>
          <cell r="T150">
            <v>815.99833566705104</v>
          </cell>
          <cell r="U150">
            <v>813.17412827426995</v>
          </cell>
          <cell r="V150">
            <v>714.39970485181505</v>
          </cell>
          <cell r="W150">
            <v>636.55234382643403</v>
          </cell>
          <cell r="X150">
            <v>514.37154904225395</v>
          </cell>
          <cell r="Y150">
            <v>508.483085425328</v>
          </cell>
          <cell r="Z150">
            <v>566.35408502807002</v>
          </cell>
          <cell r="AA150">
            <v>611.14647239437704</v>
          </cell>
          <cell r="AB150">
            <v>648.86700882616697</v>
          </cell>
          <cell r="AC150">
            <v>580.96242409043828</v>
          </cell>
        </row>
        <row r="151">
          <cell r="A151" t="str">
            <v>Somalia</v>
          </cell>
          <cell r="B151" t="str">
            <v>..</v>
          </cell>
          <cell r="C151" t="str">
            <v>..</v>
          </cell>
          <cell r="D151" t="str">
            <v>..</v>
          </cell>
          <cell r="E151" t="str">
            <v>..</v>
          </cell>
          <cell r="F151" t="str">
            <v>..</v>
          </cell>
          <cell r="G151" t="str">
            <v>..</v>
          </cell>
          <cell r="H151" t="str">
            <v>..</v>
          </cell>
          <cell r="I151" t="str">
            <v>..</v>
          </cell>
          <cell r="J151" t="str">
            <v>..</v>
          </cell>
          <cell r="K151" t="str">
            <v>..</v>
          </cell>
          <cell r="L151" t="str">
            <v>..</v>
          </cell>
          <cell r="M151" t="str">
            <v>..</v>
          </cell>
          <cell r="N151" t="str">
            <v>..</v>
          </cell>
          <cell r="O151" t="str">
            <v>..</v>
          </cell>
          <cell r="P151" t="str">
            <v>..</v>
          </cell>
          <cell r="Q151" t="str">
            <v>..</v>
          </cell>
          <cell r="R151" t="str">
            <v>..</v>
          </cell>
          <cell r="S151" t="str">
            <v>..</v>
          </cell>
          <cell r="T151" t="str">
            <v>..</v>
          </cell>
          <cell r="U151" t="str">
            <v>..</v>
          </cell>
          <cell r="V151" t="str">
            <v>..</v>
          </cell>
          <cell r="W151" t="str">
            <v>..</v>
          </cell>
          <cell r="X151" t="str">
            <v>..</v>
          </cell>
          <cell r="Y151" t="str">
            <v>..</v>
          </cell>
          <cell r="Z151" t="str">
            <v>..</v>
          </cell>
          <cell r="AA151" t="str">
            <v>..</v>
          </cell>
          <cell r="AB151" t="str">
            <v>..</v>
          </cell>
          <cell r="AC151" t="str">
            <v/>
          </cell>
        </row>
        <row r="152">
          <cell r="A152" t="str">
            <v>South Africa</v>
          </cell>
          <cell r="B152">
            <v>2764.1374389839398</v>
          </cell>
          <cell r="C152">
            <v>2771.0717481044398</v>
          </cell>
          <cell r="D152">
            <v>2477.9902120417901</v>
          </cell>
          <cell r="E152">
            <v>2694.5185888331498</v>
          </cell>
          <cell r="F152">
            <v>2325.9876722878098</v>
          </cell>
          <cell r="G152">
            <v>1735.62336694847</v>
          </cell>
          <cell r="H152">
            <v>1937.5431887927</v>
          </cell>
          <cell r="I152">
            <v>2485.03975160034</v>
          </cell>
          <cell r="J152">
            <v>2614.3565257597202</v>
          </cell>
          <cell r="K152">
            <v>2662.2419277722902</v>
          </cell>
          <cell r="L152">
            <v>3039.4441656897402</v>
          </cell>
          <cell r="M152">
            <v>3192.04878694334</v>
          </cell>
          <cell r="N152">
            <v>3389.8487050150702</v>
          </cell>
          <cell r="O152">
            <v>3315.64245202249</v>
          </cell>
          <cell r="P152">
            <v>3382.2437053716399</v>
          </cell>
          <cell r="Q152">
            <v>3684.8384101360598</v>
          </cell>
          <cell r="R152">
            <v>3439.2499251312402</v>
          </cell>
          <cell r="S152">
            <v>3495.0687830552101</v>
          </cell>
          <cell r="T152">
            <v>3100.0505410767701</v>
          </cell>
          <cell r="U152">
            <v>3029.0609616828901</v>
          </cell>
          <cell r="V152">
            <v>2986.4471591200399</v>
          </cell>
          <cell r="W152">
            <v>2632.8294334147099</v>
          </cell>
          <cell r="X152">
            <v>2440.2304754218699</v>
          </cell>
          <cell r="Y152">
            <v>3622.1520682492701</v>
          </cell>
          <cell r="Z152">
            <v>4665.6981779053303</v>
          </cell>
          <cell r="AA152">
            <v>5159.7933020243499</v>
          </cell>
          <cell r="AB152">
            <v>5384.0454852252196</v>
          </cell>
          <cell r="AC152">
            <v>3984.1248237067916</v>
          </cell>
        </row>
        <row r="153">
          <cell r="A153" t="str">
            <v>Spain</v>
          </cell>
          <cell r="B153">
            <v>6025.4492492689496</v>
          </cell>
          <cell r="C153">
            <v>5242.2034782793298</v>
          </cell>
          <cell r="D153">
            <v>5040.5170414493996</v>
          </cell>
          <cell r="E153">
            <v>4382.9979593416401</v>
          </cell>
          <cell r="F153">
            <v>4369.4065386032198</v>
          </cell>
          <cell r="G153">
            <v>4579.1373850324999</v>
          </cell>
          <cell r="H153">
            <v>6326.8733604080599</v>
          </cell>
          <cell r="I153">
            <v>8002.9172427950698</v>
          </cell>
          <cell r="J153">
            <v>9393.7617611360292</v>
          </cell>
          <cell r="K153">
            <v>10336.312391838501</v>
          </cell>
          <cell r="L153">
            <v>13381.344197520601</v>
          </cell>
          <cell r="M153">
            <v>14382.0868312003</v>
          </cell>
          <cell r="N153">
            <v>15695.2276926098</v>
          </cell>
          <cell r="O153">
            <v>13111.017366399399</v>
          </cell>
          <cell r="P153">
            <v>13155.125299972</v>
          </cell>
          <cell r="Q153">
            <v>15213.409433266101</v>
          </cell>
          <cell r="R153">
            <v>15827.605843523001</v>
          </cell>
          <cell r="S153">
            <v>14426.366115827799</v>
          </cell>
          <cell r="T153">
            <v>15096.101539646799</v>
          </cell>
          <cell r="U153">
            <v>15389.556775773701</v>
          </cell>
          <cell r="V153">
            <v>14379.7446588944</v>
          </cell>
          <cell r="W153">
            <v>14966.1486543592</v>
          </cell>
          <cell r="X153">
            <v>16693.1164782245</v>
          </cell>
          <cell r="Y153">
            <v>21067.66494187</v>
          </cell>
          <cell r="Z153">
            <v>24467.119237867701</v>
          </cell>
          <cell r="AA153">
            <v>25997.045433352199</v>
          </cell>
          <cell r="AB153">
            <v>27767.191835859699</v>
          </cell>
          <cell r="AC153">
            <v>21826.381096922221</v>
          </cell>
        </row>
        <row r="154">
          <cell r="A154" t="str">
            <v>Sri Lanka</v>
          </cell>
          <cell r="B154">
            <v>274.04471166186499</v>
          </cell>
          <cell r="C154">
            <v>298.426431896103</v>
          </cell>
          <cell r="D154">
            <v>318.175170995342</v>
          </cell>
          <cell r="E154">
            <v>339.50413377181599</v>
          </cell>
          <cell r="F154">
            <v>393.72790867834101</v>
          </cell>
          <cell r="G154">
            <v>385.68238039067899</v>
          </cell>
          <cell r="H154">
            <v>409.27084508582402</v>
          </cell>
          <cell r="I154">
            <v>421.98327624207502</v>
          </cell>
          <cell r="J154">
            <v>436.673232560543</v>
          </cell>
          <cell r="K154">
            <v>433.93814800304301</v>
          </cell>
          <cell r="L154">
            <v>493.75830738335401</v>
          </cell>
          <cell r="M154">
            <v>547.18119265828602</v>
          </cell>
          <cell r="N154">
            <v>583.43422845559598</v>
          </cell>
          <cell r="O154">
            <v>613.54396987080895</v>
          </cell>
          <cell r="P154">
            <v>685.38754502999802</v>
          </cell>
          <cell r="Q154">
            <v>754.01004322606695</v>
          </cell>
          <cell r="R154">
            <v>794.58977967395401</v>
          </cell>
          <cell r="S154">
            <v>852.48857699819598</v>
          </cell>
          <cell r="T154">
            <v>880.67710325528606</v>
          </cell>
          <cell r="U154">
            <v>859.91599972551899</v>
          </cell>
          <cell r="V154">
            <v>884.38093876266896</v>
          </cell>
          <cell r="W154">
            <v>840.576956411075</v>
          </cell>
          <cell r="X154">
            <v>870.00466579371596</v>
          </cell>
          <cell r="Y154">
            <v>948.76463224959798</v>
          </cell>
          <cell r="Z154">
            <v>1031.4260871886599</v>
          </cell>
          <cell r="AA154">
            <v>1199.5496610294599</v>
          </cell>
          <cell r="AB154">
            <v>1355.0927674296699</v>
          </cell>
          <cell r="AC154">
            <v>1040.9024616836964</v>
          </cell>
        </row>
        <row r="155">
          <cell r="A155" t="str">
            <v>St. Kitts and Nevis</v>
          </cell>
          <cell r="B155">
            <v>1085.69995629651</v>
          </cell>
          <cell r="C155">
            <v>1256.4374349086299</v>
          </cell>
          <cell r="D155">
            <v>1417.6004562222199</v>
          </cell>
          <cell r="E155">
            <v>1194.19057350394</v>
          </cell>
          <cell r="F155">
            <v>1402.51259342404</v>
          </cell>
          <cell r="G155">
            <v>1577.30498700719</v>
          </cell>
          <cell r="H155">
            <v>1875.1034351688099</v>
          </cell>
          <cell r="I155">
            <v>2169.9996870098498</v>
          </cell>
          <cell r="J155">
            <v>2599.2485278070699</v>
          </cell>
          <cell r="K155">
            <v>3504.2507483996301</v>
          </cell>
          <cell r="L155">
            <v>3893.42239106234</v>
          </cell>
          <cell r="M155">
            <v>3990.6217155792701</v>
          </cell>
          <cell r="N155">
            <v>4345.6860943356496</v>
          </cell>
          <cell r="O155">
            <v>4660.4807730800503</v>
          </cell>
          <cell r="P155">
            <v>5136.0975781331099</v>
          </cell>
          <cell r="Q155">
            <v>5298.2983672868604</v>
          </cell>
          <cell r="R155">
            <v>5640.5691832400698</v>
          </cell>
          <cell r="S155">
            <v>6343.4439769842002</v>
          </cell>
          <cell r="T155">
            <v>6686.1239834716298</v>
          </cell>
          <cell r="U155">
            <v>7172.7797025262098</v>
          </cell>
          <cell r="V155">
            <v>7810.6402923921196</v>
          </cell>
          <cell r="W155">
            <v>8211.58223492668</v>
          </cell>
          <cell r="X155">
            <v>8490.3448416270803</v>
          </cell>
          <cell r="Y155">
            <v>8773.0128826019209</v>
          </cell>
          <cell r="Z155">
            <v>9733.7143761002299</v>
          </cell>
          <cell r="AA155">
            <v>10636.946533333999</v>
          </cell>
          <cell r="AB155">
            <v>11741.396238216499</v>
          </cell>
          <cell r="AC155">
            <v>9597.8328511344007</v>
          </cell>
        </row>
        <row r="156">
          <cell r="A156" t="str">
            <v>St. Lucia</v>
          </cell>
          <cell r="B156">
            <v>1155.0526820167699</v>
          </cell>
          <cell r="C156">
            <v>1297.3695325327899</v>
          </cell>
          <cell r="D156">
            <v>1203.02125865671</v>
          </cell>
          <cell r="E156">
            <v>1276.1374220632299</v>
          </cell>
          <cell r="F156">
            <v>1602.9583017062801</v>
          </cell>
          <cell r="G156">
            <v>1786.1001730186199</v>
          </cell>
          <cell r="H156">
            <v>2133.1580422123102</v>
          </cell>
          <cell r="I156">
            <v>2302.8749575473598</v>
          </cell>
          <cell r="J156">
            <v>2585.99234862088</v>
          </cell>
          <cell r="K156">
            <v>2876.71253640845</v>
          </cell>
          <cell r="L156">
            <v>3099.0477978066701</v>
          </cell>
          <cell r="M156">
            <v>3290.3972589274599</v>
          </cell>
          <cell r="N156">
            <v>3591.2102179798499</v>
          </cell>
          <cell r="O156">
            <v>3557.6819895210801</v>
          </cell>
          <cell r="P156">
            <v>3628.4041371398398</v>
          </cell>
          <cell r="Q156">
            <v>3800.3220202534399</v>
          </cell>
          <cell r="R156">
            <v>3864.1678286280899</v>
          </cell>
          <cell r="S156">
            <v>3860.8105012667202</v>
          </cell>
          <cell r="T156">
            <v>4178.8563869889804</v>
          </cell>
          <cell r="U156">
            <v>4362.4876499206202</v>
          </cell>
          <cell r="V156">
            <v>4393.3702191109896</v>
          </cell>
          <cell r="W156">
            <v>4207.7564494384096</v>
          </cell>
          <cell r="X156">
            <v>4286.5147915590596</v>
          </cell>
          <cell r="Y156">
            <v>4455.7204069894597</v>
          </cell>
          <cell r="Z156">
            <v>4698.4692081752801</v>
          </cell>
          <cell r="AA156">
            <v>5354.6616132662002</v>
          </cell>
          <cell r="AB156">
            <v>5650.0852923768798</v>
          </cell>
          <cell r="AC156">
            <v>4775.5346269675483</v>
          </cell>
        </row>
        <row r="157">
          <cell r="A157" t="str">
            <v>St. Vincent and the Grenadines</v>
          </cell>
          <cell r="B157">
            <v>556.62733380238205</v>
          </cell>
          <cell r="C157">
            <v>673.26743249594995</v>
          </cell>
          <cell r="D157">
            <v>776.801442781834</v>
          </cell>
          <cell r="E157">
            <v>854.94960058585696</v>
          </cell>
          <cell r="F157">
            <v>940.80811397665798</v>
          </cell>
          <cell r="G157">
            <v>1026.19532237422</v>
          </cell>
          <cell r="H157">
            <v>1145.6945367042499</v>
          </cell>
          <cell r="I157">
            <v>1273.0736474529001</v>
          </cell>
          <cell r="J157">
            <v>1456.40780397456</v>
          </cell>
          <cell r="K157">
            <v>1543.04874655554</v>
          </cell>
          <cell r="L157">
            <v>1842.1961785687799</v>
          </cell>
          <cell r="M157">
            <v>1955.4126217355399</v>
          </cell>
          <cell r="N157">
            <v>2124.6191774129202</v>
          </cell>
          <cell r="O157">
            <v>2153.9670456324402</v>
          </cell>
          <cell r="P157">
            <v>2198.9236302445702</v>
          </cell>
          <cell r="Q157">
            <v>2403.9140332850902</v>
          </cell>
          <cell r="R157">
            <v>2539.5288638772199</v>
          </cell>
          <cell r="S157">
            <v>2776.57643365577</v>
          </cell>
          <cell r="T157">
            <v>3015.9698350835401</v>
          </cell>
          <cell r="U157">
            <v>3121.6448854238802</v>
          </cell>
          <cell r="V157">
            <v>3152.2626166493901</v>
          </cell>
          <cell r="W157">
            <v>3251.4987037626902</v>
          </cell>
          <cell r="X157">
            <v>3435.7054617407598</v>
          </cell>
          <cell r="Y157">
            <v>3591.6317603358402</v>
          </cell>
          <cell r="Z157">
            <v>3827.0744042557299</v>
          </cell>
          <cell r="AA157">
            <v>4032.2901752129301</v>
          </cell>
          <cell r="AB157">
            <v>4359.9826978670098</v>
          </cell>
          <cell r="AC157">
            <v>3749.6972005291595</v>
          </cell>
        </row>
        <row r="158">
          <cell r="A158" t="str">
            <v>Sudan</v>
          </cell>
          <cell r="B158">
            <v>530.08562750958401</v>
          </cell>
          <cell r="C158">
            <v>369.48486619279799</v>
          </cell>
          <cell r="D158">
            <v>261.07227718827301</v>
          </cell>
          <cell r="E158">
            <v>346.75827603037601</v>
          </cell>
          <cell r="F158">
            <v>408.27527713366698</v>
          </cell>
          <cell r="G158">
            <v>275.63600749871603</v>
          </cell>
          <cell r="H158">
            <v>357.72584255883999</v>
          </cell>
          <cell r="I158">
            <v>562.60786631466601</v>
          </cell>
          <cell r="J158">
            <v>440.59322833729601</v>
          </cell>
          <cell r="K158">
            <v>758.14506842581295</v>
          </cell>
          <cell r="L158">
            <v>949.29881337648305</v>
          </cell>
          <cell r="M158">
            <v>1037.4212481826501</v>
          </cell>
          <cell r="N158">
            <v>123.57877719858701</v>
          </cell>
          <cell r="O158">
            <v>203.06267202636701</v>
          </cell>
          <cell r="P158">
            <v>150.88358770289</v>
          </cell>
          <cell r="Q158">
            <v>261.900069040951</v>
          </cell>
          <cell r="R158">
            <v>306.48476196873298</v>
          </cell>
          <cell r="S158">
            <v>399.84456482210402</v>
          </cell>
          <cell r="T158">
            <v>380.08979379024697</v>
          </cell>
          <cell r="U158">
            <v>352.71449261260398</v>
          </cell>
          <cell r="V158">
            <v>397.60188699637598</v>
          </cell>
          <cell r="W158">
            <v>419.44111974988999</v>
          </cell>
          <cell r="X158">
            <v>457.97359664736803</v>
          </cell>
          <cell r="Y158">
            <v>529.17565971990496</v>
          </cell>
          <cell r="Z158">
            <v>629.192566351555</v>
          </cell>
          <cell r="AA158">
            <v>790.22732940549895</v>
          </cell>
          <cell r="AB158">
            <v>1037.1706488203299</v>
          </cell>
          <cell r="AC158">
            <v>643.8634867824245</v>
          </cell>
        </row>
        <row r="159">
          <cell r="A159" t="str">
            <v>Suriname</v>
          </cell>
          <cell r="B159">
            <v>3191.88077768322</v>
          </cell>
          <cell r="C159">
            <v>3549.5943617187199</v>
          </cell>
          <cell r="D159">
            <v>3597.2593028021702</v>
          </cell>
          <cell r="E159">
            <v>3418.6329500909901</v>
          </cell>
          <cell r="F159">
            <v>3279.0707626513299</v>
          </cell>
          <cell r="G159">
            <v>3226.1878791726999</v>
          </cell>
          <cell r="H159">
            <v>3370.41280355451</v>
          </cell>
          <cell r="I159">
            <v>3648.2926999224801</v>
          </cell>
          <cell r="J159">
            <v>4223.4191092163701</v>
          </cell>
          <cell r="K159">
            <v>5351.1268497019701</v>
          </cell>
          <cell r="L159">
            <v>986.57595491259895</v>
          </cell>
          <cell r="M159">
            <v>1071.9615125948001</v>
          </cell>
          <cell r="N159">
            <v>981.66521609667905</v>
          </cell>
          <cell r="O159">
            <v>762.87476854416798</v>
          </cell>
          <cell r="P159">
            <v>1404.5626610766701</v>
          </cell>
          <cell r="Q159">
            <v>1586.7709475449501</v>
          </cell>
          <cell r="R159">
            <v>1946.0374908354399</v>
          </cell>
          <cell r="S159">
            <v>2058.48296418161</v>
          </cell>
          <cell r="T159">
            <v>2443.1085499890401</v>
          </cell>
          <cell r="U159">
            <v>1921.7288324270801</v>
          </cell>
          <cell r="V159">
            <v>1907.2031533307099</v>
          </cell>
          <cell r="W159">
            <v>1612.6748391318599</v>
          </cell>
          <cell r="X159">
            <v>2253.3598161885602</v>
          </cell>
          <cell r="Y159">
            <v>2613.5924414043702</v>
          </cell>
          <cell r="Z159">
            <v>2970.6708870617099</v>
          </cell>
          <cell r="AA159">
            <v>3485.1647403434499</v>
          </cell>
          <cell r="AB159">
            <v>4081.4671800343399</v>
          </cell>
          <cell r="AC159">
            <v>2836.1549840273815</v>
          </cell>
        </row>
        <row r="160">
          <cell r="A160" t="str">
            <v>Swaziland</v>
          </cell>
          <cell r="B160">
            <v>913.48355494116902</v>
          </cell>
          <cell r="C160">
            <v>941.05446271917401</v>
          </cell>
          <cell r="D160">
            <v>803.13821756832294</v>
          </cell>
          <cell r="E160">
            <v>804.78266111446999</v>
          </cell>
          <cell r="F160">
            <v>690.40305873903606</v>
          </cell>
          <cell r="G160">
            <v>533.69953096341897</v>
          </cell>
          <cell r="H160">
            <v>635.48001038391499</v>
          </cell>
          <cell r="I160">
            <v>792.83919280686905</v>
          </cell>
          <cell r="J160">
            <v>911.64473238696496</v>
          </cell>
          <cell r="K160">
            <v>885.671081977678</v>
          </cell>
          <cell r="L160">
            <v>1058.19955441261</v>
          </cell>
          <cell r="M160">
            <v>1090.7738870271701</v>
          </cell>
          <cell r="N160">
            <v>1173.16187404881</v>
          </cell>
          <cell r="O160">
            <v>1215.8518635518899</v>
          </cell>
          <cell r="P160">
            <v>1282.0192876062599</v>
          </cell>
          <cell r="Q160">
            <v>1488.0257125334899</v>
          </cell>
          <cell r="R160">
            <v>1415.3285799924699</v>
          </cell>
          <cell r="S160">
            <v>1489.2463851666901</v>
          </cell>
          <cell r="T160">
            <v>1375.98150965952</v>
          </cell>
          <cell r="U160">
            <v>1365.61878555098</v>
          </cell>
          <cell r="V160">
            <v>1384.9769114012099</v>
          </cell>
          <cell r="W160">
            <v>1224.19013927695</v>
          </cell>
          <cell r="X160">
            <v>1130.94675106099</v>
          </cell>
          <cell r="Y160">
            <v>1763.4040763048599</v>
          </cell>
          <cell r="Z160">
            <v>2159.9465139297299</v>
          </cell>
          <cell r="AA160">
            <v>2315.97100922863</v>
          </cell>
          <cell r="AB160">
            <v>2300.8756419107099</v>
          </cell>
          <cell r="AC160">
            <v>1815.8890219519783</v>
          </cell>
        </row>
        <row r="161">
          <cell r="A161" t="str">
            <v>Sweden</v>
          </cell>
          <cell r="B161">
            <v>15757.910806677901</v>
          </cell>
          <cell r="C161">
            <v>14445.0106672526</v>
          </cell>
          <cell r="D161">
            <v>12772.2047981123</v>
          </cell>
          <cell r="E161">
            <v>11635.3901912081</v>
          </cell>
          <cell r="F161">
            <v>12093.2508436757</v>
          </cell>
          <cell r="G161">
            <v>12675.6977672062</v>
          </cell>
          <cell r="H161">
            <v>16678.275974854099</v>
          </cell>
          <cell r="I161">
            <v>20259.066564814799</v>
          </cell>
          <cell r="J161">
            <v>22790.937278769499</v>
          </cell>
          <cell r="K161">
            <v>23857.2033409621</v>
          </cell>
          <cell r="L161">
            <v>28345.023942582899</v>
          </cell>
          <cell r="M161">
            <v>29718.865941241402</v>
          </cell>
          <cell r="N161">
            <v>30682.7288427042</v>
          </cell>
          <cell r="O161">
            <v>22971.380104324398</v>
          </cell>
          <cell r="P161">
            <v>24524.195991990699</v>
          </cell>
          <cell r="Q161">
            <v>28410.965858285301</v>
          </cell>
          <cell r="R161">
            <v>30831.029708333001</v>
          </cell>
          <cell r="S161">
            <v>28197.310148435201</v>
          </cell>
          <cell r="T161">
            <v>28220.353272297401</v>
          </cell>
          <cell r="U161">
            <v>28632.619761968701</v>
          </cell>
          <cell r="V161">
            <v>27338.757456705</v>
          </cell>
          <cell r="W161">
            <v>24916.477414118901</v>
          </cell>
          <cell r="X161">
            <v>27346.758763966202</v>
          </cell>
          <cell r="Y161">
            <v>33997.485363885899</v>
          </cell>
          <cell r="Z161">
            <v>38826.793184038499</v>
          </cell>
          <cell r="AA161">
            <v>39657.994944729799</v>
          </cell>
          <cell r="AB161">
            <v>42382.674260257598</v>
          </cell>
          <cell r="AC161">
            <v>34521.363988499485</v>
          </cell>
        </row>
        <row r="162">
          <cell r="A162" t="str">
            <v>Switzerland</v>
          </cell>
          <cell r="B162">
            <v>17294.1051294153</v>
          </cell>
          <cell r="C162">
            <v>15778.9724024016</v>
          </cell>
          <cell r="D162">
            <v>15942.533906871</v>
          </cell>
          <cell r="E162">
            <v>15835.775390455799</v>
          </cell>
          <cell r="F162">
            <v>15091.0184291349</v>
          </cell>
          <cell r="G162">
            <v>15340.035583683301</v>
          </cell>
          <cell r="H162">
            <v>21774.657550173899</v>
          </cell>
          <cell r="I162">
            <v>26989.9702025652</v>
          </cell>
          <cell r="J162">
            <v>28999.258606850301</v>
          </cell>
          <cell r="K162">
            <v>27704.86887464</v>
          </cell>
          <cell r="L162">
            <v>35094.996806857402</v>
          </cell>
          <cell r="M162">
            <v>35123.054668766097</v>
          </cell>
          <cell r="N162">
            <v>36230.052046261699</v>
          </cell>
          <cell r="O162">
            <v>34815.3531380602</v>
          </cell>
          <cell r="P162">
            <v>38403.616674526398</v>
          </cell>
          <cell r="Q162">
            <v>44641.788606732996</v>
          </cell>
          <cell r="R162">
            <v>42771.949593176803</v>
          </cell>
          <cell r="S162">
            <v>36970.661735766502</v>
          </cell>
          <cell r="T162">
            <v>37846.165449759399</v>
          </cell>
          <cell r="U162">
            <v>37020.253689930702</v>
          </cell>
          <cell r="V162">
            <v>34263.233621703199</v>
          </cell>
          <cell r="W162">
            <v>34748.242517646002</v>
          </cell>
          <cell r="X162">
            <v>38326.789306842897</v>
          </cell>
          <cell r="Y162">
            <v>44581.975926974003</v>
          </cell>
          <cell r="Z162">
            <v>49600.610842854803</v>
          </cell>
          <cell r="AA162">
            <v>50386.834242538702</v>
          </cell>
          <cell r="AB162">
            <v>51770.606539264103</v>
          </cell>
          <cell r="AC162">
            <v>44902.509896020085</v>
          </cell>
        </row>
        <row r="163">
          <cell r="A163" t="str">
            <v>Syrian Arab Republic</v>
          </cell>
          <cell r="B163">
            <v>1491.9250091747999</v>
          </cell>
          <cell r="C163">
            <v>1850.2672948014399</v>
          </cell>
          <cell r="D163">
            <v>1872.5466455989099</v>
          </cell>
          <cell r="E163">
            <v>1940.5942403755701</v>
          </cell>
          <cell r="F163">
            <v>1930.61353093249</v>
          </cell>
          <cell r="G163">
            <v>2062.0101738973599</v>
          </cell>
          <cell r="H163">
            <v>2396.6301483001998</v>
          </cell>
          <cell r="I163">
            <v>2962.3238206414198</v>
          </cell>
          <cell r="J163">
            <v>1458.33436279335</v>
          </cell>
          <cell r="K163">
            <v>840.33713804276795</v>
          </cell>
          <cell r="L163">
            <v>1016.77523010523</v>
          </cell>
          <cell r="M163">
            <v>1129.89296402842</v>
          </cell>
          <cell r="N163">
            <v>1059.26228167913</v>
          </cell>
          <cell r="O163">
            <v>1024.4630838322801</v>
          </cell>
          <cell r="P163">
            <v>1099.44339829616</v>
          </cell>
          <cell r="Q163">
            <v>1165.2059993174501</v>
          </cell>
          <cell r="R163">
            <v>1215.71455002112</v>
          </cell>
          <cell r="S163">
            <v>1104.8569451907499</v>
          </cell>
          <cell r="T163">
            <v>1045.9544141804599</v>
          </cell>
          <cell r="U163">
            <v>1059.36481361391</v>
          </cell>
          <cell r="V163">
            <v>1216.9516470322801</v>
          </cell>
          <cell r="W163">
            <v>1253.9539430867901</v>
          </cell>
          <cell r="X163">
            <v>1323.4212172417101</v>
          </cell>
          <cell r="Y163">
            <v>1285.14104996539</v>
          </cell>
          <cell r="Z163">
            <v>1360.6268535389499</v>
          </cell>
          <cell r="AA163">
            <v>1467.87016700958</v>
          </cell>
          <cell r="AB163">
            <v>1645.2456286062099</v>
          </cell>
          <cell r="AC163">
            <v>1389.3764765747717</v>
          </cell>
        </row>
        <row r="164">
          <cell r="A164" t="str">
            <v>Taiwan, China</v>
          </cell>
          <cell r="B164">
            <v>2367.05461658685</v>
          </cell>
          <cell r="C164">
            <v>2705.8770623626901</v>
          </cell>
          <cell r="D164">
            <v>2680.2635253191602</v>
          </cell>
          <cell r="E164">
            <v>2845.7352918983502</v>
          </cell>
          <cell r="F164">
            <v>3168.7034614142799</v>
          </cell>
          <cell r="G164">
            <v>3284.32613028587</v>
          </cell>
          <cell r="H164">
            <v>3939.2093436128898</v>
          </cell>
          <cell r="I164">
            <v>5276.1597560796699</v>
          </cell>
          <cell r="J164">
            <v>6308.9726280785399</v>
          </cell>
          <cell r="K164">
            <v>7584.3412700540102</v>
          </cell>
          <cell r="L164">
            <v>8077.3553406036399</v>
          </cell>
          <cell r="M164">
            <v>8947.5130659129009</v>
          </cell>
          <cell r="N164">
            <v>10512.8131915985</v>
          </cell>
          <cell r="O164">
            <v>11003.9976194808</v>
          </cell>
          <cell r="P164">
            <v>11912.5538207179</v>
          </cell>
          <cell r="Q164">
            <v>12830.3092993643</v>
          </cell>
          <cell r="R164">
            <v>13441.844051402701</v>
          </cell>
          <cell r="S164">
            <v>13835.275886645</v>
          </cell>
          <cell r="T164">
            <v>12600.9506622961</v>
          </cell>
          <cell r="U164">
            <v>13526.161312644101</v>
          </cell>
          <cell r="V164">
            <v>14426.461129928401</v>
          </cell>
          <cell r="W164">
            <v>13027.5317943644</v>
          </cell>
          <cell r="X164">
            <v>13093.4929205522</v>
          </cell>
          <cell r="Y164">
            <v>13254.217696390901</v>
          </cell>
          <cell r="Z164">
            <v>14204.9822094745</v>
          </cell>
          <cell r="AA164">
            <v>15223.761206884699</v>
          </cell>
          <cell r="AB164">
            <v>15482.161325048401</v>
          </cell>
          <cell r="AC164">
            <v>14047.691192119184</v>
          </cell>
        </row>
        <row r="165">
          <cell r="A165" t="str">
            <v>Tajikistan</v>
          </cell>
          <cell r="B165" t="str">
            <v>..</v>
          </cell>
          <cell r="C165" t="str">
            <v>..</v>
          </cell>
          <cell r="D165" t="str">
            <v>..</v>
          </cell>
          <cell r="E165" t="str">
            <v>..</v>
          </cell>
          <cell r="F165" t="str">
            <v>..</v>
          </cell>
          <cell r="G165" t="str">
            <v>..</v>
          </cell>
          <cell r="H165" t="str">
            <v>..</v>
          </cell>
          <cell r="I165" t="str">
            <v>..</v>
          </cell>
          <cell r="J165" t="str">
            <v>..</v>
          </cell>
          <cell r="K165" t="str">
            <v>..</v>
          </cell>
          <cell r="L165" t="str">
            <v>..</v>
          </cell>
          <cell r="M165" t="str">
            <v>..</v>
          </cell>
          <cell r="N165">
            <v>52.797165980809901</v>
          </cell>
          <cell r="O165">
            <v>120.936419296849</v>
          </cell>
          <cell r="P165">
            <v>145.79731944852799</v>
          </cell>
          <cell r="Q165">
            <v>97.133845401460903</v>
          </cell>
          <cell r="R165">
            <v>176.84441003739701</v>
          </cell>
          <cell r="S165">
            <v>186.756292210949</v>
          </cell>
          <cell r="T165">
            <v>216.398550743247</v>
          </cell>
          <cell r="U165">
            <v>175.13665882605801</v>
          </cell>
          <cell r="V165">
            <v>161.52220509031099</v>
          </cell>
          <cell r="W165">
            <v>170.89909540798701</v>
          </cell>
          <cell r="X165">
            <v>194.644609996187</v>
          </cell>
          <cell r="Y165">
            <v>248.162310514772</v>
          </cell>
          <cell r="Z165">
            <v>328.81319015712501</v>
          </cell>
          <cell r="AA165">
            <v>364.29904415618398</v>
          </cell>
          <cell r="AB165">
            <v>440.57457805222703</v>
          </cell>
          <cell r="AC165">
            <v>291.23213804741368</v>
          </cell>
        </row>
        <row r="166">
          <cell r="A166" t="str">
            <v>Tanzania</v>
          </cell>
          <cell r="B166">
            <v>299.883373512991</v>
          </cell>
          <cell r="C166">
            <v>347.646234978574</v>
          </cell>
          <cell r="D166">
            <v>386.84429297842303</v>
          </cell>
          <cell r="E166">
            <v>383.97726433975498</v>
          </cell>
          <cell r="F166">
            <v>338.56911061495902</v>
          </cell>
          <cell r="G166">
            <v>296.08414410224998</v>
          </cell>
          <cell r="H166">
            <v>362.16972917987101</v>
          </cell>
          <cell r="I166">
            <v>172.58814410292001</v>
          </cell>
          <cell r="J166">
            <v>256.436574080556</v>
          </cell>
          <cell r="K166">
            <v>213.98216862676799</v>
          </cell>
          <cell r="L166">
            <v>167.202738420293</v>
          </cell>
          <cell r="M166">
            <v>188.621202098883</v>
          </cell>
          <cell r="N166">
            <v>169.77009267481</v>
          </cell>
          <cell r="O166">
            <v>152.36949434841199</v>
          </cell>
          <cell r="P166">
            <v>156.664917575933</v>
          </cell>
          <cell r="Q166">
            <v>189.94155496095399</v>
          </cell>
          <cell r="R166">
            <v>211.988328853274</v>
          </cell>
          <cell r="S166">
            <v>243.16662000310501</v>
          </cell>
          <cell r="T166">
            <v>259.83414283541401</v>
          </cell>
          <cell r="U166">
            <v>265.67976821362601</v>
          </cell>
          <cell r="V166">
            <v>270.21714545701002</v>
          </cell>
          <cell r="W166">
            <v>273.69886187961998</v>
          </cell>
          <cell r="X166">
            <v>278.18589542577098</v>
          </cell>
          <cell r="Y166">
            <v>286.24127729000003</v>
          </cell>
          <cell r="Z166">
            <v>308.95613407368</v>
          </cell>
          <cell r="AA166">
            <v>336.18280664630498</v>
          </cell>
          <cell r="AB166">
            <v>334.743776268364</v>
          </cell>
          <cell r="AC166">
            <v>303.00145859728997</v>
          </cell>
        </row>
        <row r="167">
          <cell r="A167" t="str">
            <v>Thailand</v>
          </cell>
          <cell r="B167">
            <v>695.771551706178</v>
          </cell>
          <cell r="C167">
            <v>727.81769602774204</v>
          </cell>
          <cell r="D167">
            <v>749.04735785042101</v>
          </cell>
          <cell r="E167">
            <v>808.62492613403106</v>
          </cell>
          <cell r="F167">
            <v>826.388583510937</v>
          </cell>
          <cell r="G167">
            <v>750.97296774620395</v>
          </cell>
          <cell r="H167">
            <v>813.60356672483397</v>
          </cell>
          <cell r="I167">
            <v>938.09255413312701</v>
          </cell>
          <cell r="J167">
            <v>1122.03335679156</v>
          </cell>
          <cell r="K167">
            <v>1306.7677269262299</v>
          </cell>
          <cell r="L167">
            <v>1518.17100719309</v>
          </cell>
          <cell r="M167">
            <v>1686.6132919033901</v>
          </cell>
          <cell r="N167">
            <v>1899.0985478535099</v>
          </cell>
          <cell r="O167">
            <v>2084.1122691597702</v>
          </cell>
          <cell r="P167">
            <v>2441.7562308046799</v>
          </cell>
          <cell r="Q167">
            <v>2825.7410401921102</v>
          </cell>
          <cell r="R167">
            <v>3037.5229828024699</v>
          </cell>
          <cell r="S167">
            <v>2496.13652701104</v>
          </cell>
          <cell r="T167">
            <v>1828.6686191008901</v>
          </cell>
          <cell r="U167">
            <v>1984.9424689376499</v>
          </cell>
          <cell r="V167">
            <v>1966.75076451217</v>
          </cell>
          <cell r="W167">
            <v>1835.77844179212</v>
          </cell>
          <cell r="X167">
            <v>1999.30333176364</v>
          </cell>
          <cell r="Y167">
            <v>2228.5348818810398</v>
          </cell>
          <cell r="Z167">
            <v>2479.1476336801502</v>
          </cell>
          <cell r="AA167">
            <v>2706.5077422508398</v>
          </cell>
          <cell r="AB167">
            <v>3136.4554956083398</v>
          </cell>
          <cell r="AC167">
            <v>2397.6212544960217</v>
          </cell>
        </row>
        <row r="168">
          <cell r="A168" t="str">
            <v>Timor-Leste</v>
          </cell>
          <cell r="B168" t="str">
            <v>..</v>
          </cell>
          <cell r="C168" t="str">
            <v>..</v>
          </cell>
          <cell r="D168" t="str">
            <v>..</v>
          </cell>
          <cell r="E168" t="str">
            <v>..</v>
          </cell>
          <cell r="F168" t="str">
            <v>..</v>
          </cell>
          <cell r="G168" t="str">
            <v>..</v>
          </cell>
          <cell r="H168" t="str">
            <v>..</v>
          </cell>
          <cell r="I168" t="str">
            <v>..</v>
          </cell>
          <cell r="J168" t="str">
            <v>..</v>
          </cell>
          <cell r="K168" t="str">
            <v>..</v>
          </cell>
          <cell r="L168" t="str">
            <v>..</v>
          </cell>
          <cell r="M168" t="str">
            <v>..</v>
          </cell>
          <cell r="N168" t="str">
            <v>..</v>
          </cell>
          <cell r="O168" t="str">
            <v>..</v>
          </cell>
          <cell r="P168" t="str">
            <v>..</v>
          </cell>
          <cell r="Q168" t="str">
            <v>..</v>
          </cell>
          <cell r="R168" t="str">
            <v>..</v>
          </cell>
          <cell r="S168" t="str">
            <v>..</v>
          </cell>
          <cell r="T168" t="str">
            <v>..</v>
          </cell>
          <cell r="U168">
            <v>342.80610879057599</v>
          </cell>
          <cell r="V168">
            <v>384.11094649406198</v>
          </cell>
          <cell r="W168">
            <v>429.589779710004</v>
          </cell>
          <cell r="X168">
            <v>385.446953014104</v>
          </cell>
          <cell r="Y168">
            <v>363.05943273180299</v>
          </cell>
          <cell r="Z168">
            <v>353.81234948672699</v>
          </cell>
          <cell r="AA168">
            <v>354.45470366676398</v>
          </cell>
          <cell r="AB168">
            <v>350.41886560492401</v>
          </cell>
          <cell r="AC168">
            <v>372.79701403572102</v>
          </cell>
        </row>
        <row r="169">
          <cell r="A169" t="str">
            <v>Togo</v>
          </cell>
          <cell r="B169">
            <v>408.02242583336903</v>
          </cell>
          <cell r="C169">
            <v>327.12607522566202</v>
          </cell>
          <cell r="D169">
            <v>267.39942431015601</v>
          </cell>
          <cell r="E169">
            <v>241.43525100145399</v>
          </cell>
          <cell r="F169">
            <v>205.214790378147</v>
          </cell>
          <cell r="G169">
            <v>214.83053592246799</v>
          </cell>
          <cell r="H169">
            <v>305.00170666767201</v>
          </cell>
          <cell r="I169">
            <v>346.63865772433797</v>
          </cell>
          <cell r="J169">
            <v>407.22651268871198</v>
          </cell>
          <cell r="K169">
            <v>387.12240607008101</v>
          </cell>
          <cell r="L169">
            <v>451.63415506538701</v>
          </cell>
          <cell r="M169">
            <v>434.53437851117798</v>
          </cell>
          <cell r="N169">
            <v>444.70989310017899</v>
          </cell>
          <cell r="O169">
            <v>330.90151568146598</v>
          </cell>
          <cell r="P169">
            <v>249.89298810158701</v>
          </cell>
          <cell r="Q169">
            <v>320.51309060115102</v>
          </cell>
          <cell r="R169">
            <v>338.98229370287697</v>
          </cell>
          <cell r="S169">
            <v>333.15940546957802</v>
          </cell>
          <cell r="T169">
            <v>304.02491086366598</v>
          </cell>
          <cell r="U169">
            <v>294.50863359341503</v>
          </cell>
          <cell r="V169">
            <v>242.10393100999801</v>
          </cell>
          <cell r="W169">
            <v>241.277775383246</v>
          </cell>
          <cell r="X169">
            <v>260.18729390387301</v>
          </cell>
          <cell r="Y169">
            <v>287.42979376303202</v>
          </cell>
          <cell r="Z169">
            <v>323.945179364127</v>
          </cell>
          <cell r="AA169">
            <v>343.44852713703301</v>
          </cell>
          <cell r="AB169">
            <v>350.32558102478902</v>
          </cell>
          <cell r="AC169">
            <v>301.10235842934998</v>
          </cell>
        </row>
        <row r="170">
          <cell r="A170" t="str">
            <v>Tonga</v>
          </cell>
          <cell r="B170">
            <v>606.28576130048498</v>
          </cell>
          <cell r="C170">
            <v>669.44953333488104</v>
          </cell>
          <cell r="D170">
            <v>663.66842578121202</v>
          </cell>
          <cell r="E170">
            <v>644.18994896837</v>
          </cell>
          <cell r="F170">
            <v>672.37863411069702</v>
          </cell>
          <cell r="G170">
            <v>631.96291520151306</v>
          </cell>
          <cell r="H170">
            <v>755.029630307567</v>
          </cell>
          <cell r="I170">
            <v>816.29606026092904</v>
          </cell>
          <cell r="J170">
            <v>954.89501323081402</v>
          </cell>
          <cell r="K170">
            <v>1150.1986139578701</v>
          </cell>
          <cell r="L170">
            <v>1175.3799254237499</v>
          </cell>
          <cell r="M170">
            <v>1395.64457764242</v>
          </cell>
          <cell r="N170">
            <v>1442.1892842294901</v>
          </cell>
          <cell r="O170">
            <v>1483.3860889836101</v>
          </cell>
          <cell r="P170">
            <v>1533.74185194963</v>
          </cell>
          <cell r="Q170">
            <v>1645.19457886381</v>
          </cell>
          <cell r="R170">
            <v>1785.4141372890499</v>
          </cell>
          <cell r="S170">
            <v>1754.4817632957399</v>
          </cell>
          <cell r="T170">
            <v>1684.0363666405301</v>
          </cell>
          <cell r="U170">
            <v>1553.79614598389</v>
          </cell>
          <cell r="V170">
            <v>1576.88099526835</v>
          </cell>
          <cell r="W170">
            <v>1406.77426496466</v>
          </cell>
          <cell r="X170">
            <v>1411.63318982542</v>
          </cell>
          <cell r="Y170">
            <v>1569.96885980364</v>
          </cell>
          <cell r="Z170">
            <v>1787.42677355455</v>
          </cell>
          <cell r="AA170">
            <v>2109.1564329388998</v>
          </cell>
          <cell r="AB170">
            <v>2188.5551944231702</v>
          </cell>
          <cell r="AC170">
            <v>1745.58578591839</v>
          </cell>
        </row>
        <row r="171">
          <cell r="A171" t="str">
            <v>Trinidad and Tobago</v>
          </cell>
          <cell r="B171">
            <v>5699.9922506045305</v>
          </cell>
          <cell r="C171">
            <v>6340.7274804568497</v>
          </cell>
          <cell r="D171">
            <v>7296.1291528952497</v>
          </cell>
          <cell r="E171">
            <v>6819.3894251925503</v>
          </cell>
          <cell r="F171">
            <v>6632.2172474776198</v>
          </cell>
          <cell r="G171">
            <v>6390.2794025153698</v>
          </cell>
          <cell r="H171">
            <v>4007.32284552376</v>
          </cell>
          <cell r="I171">
            <v>3959.5199101426001</v>
          </cell>
          <cell r="J171">
            <v>3731.2444535159798</v>
          </cell>
          <cell r="K171">
            <v>3569.03992051058</v>
          </cell>
          <cell r="L171">
            <v>4171.2515129508602</v>
          </cell>
          <cell r="M171">
            <v>4236.9111935083201</v>
          </cell>
          <cell r="N171">
            <v>4294.8064471690304</v>
          </cell>
          <cell r="O171">
            <v>3675.1431580724202</v>
          </cell>
          <cell r="P171">
            <v>3945.59277935106</v>
          </cell>
          <cell r="Q171">
            <v>4226.1838989260204</v>
          </cell>
          <cell r="R171">
            <v>4544.2908057770301</v>
          </cell>
          <cell r="S171">
            <v>4508.9122677237301</v>
          </cell>
          <cell r="T171">
            <v>4714.7433329432597</v>
          </cell>
          <cell r="U171">
            <v>5294.8929605143703</v>
          </cell>
          <cell r="V171">
            <v>6461.2922085525597</v>
          </cell>
          <cell r="W171">
            <v>7502.8541695673803</v>
          </cell>
          <cell r="X171">
            <v>7610.8170057581201</v>
          </cell>
          <cell r="Y171">
            <v>9374.4816185890904</v>
          </cell>
          <cell r="Z171">
            <v>10481.1109175765</v>
          </cell>
          <cell r="AA171">
            <v>12518.853899914</v>
          </cell>
          <cell r="AB171">
            <v>15355.384902944599</v>
          </cell>
          <cell r="AC171">
            <v>10473.917085724948</v>
          </cell>
        </row>
        <row r="172">
          <cell r="A172" t="str">
            <v>Tunisia</v>
          </cell>
          <cell r="B172">
            <v>1368.0712548424499</v>
          </cell>
          <cell r="C172">
            <v>1282.8786948044501</v>
          </cell>
          <cell r="D172">
            <v>1208.5292200108299</v>
          </cell>
          <cell r="E172">
            <v>1211.92708951236</v>
          </cell>
          <cell r="F172">
            <v>1184.3461442154901</v>
          </cell>
          <cell r="G172">
            <v>1168.06480764608</v>
          </cell>
          <cell r="H172">
            <v>1205.63315063084</v>
          </cell>
          <cell r="I172">
            <v>1269.1454963697099</v>
          </cell>
          <cell r="J172">
            <v>1299.3941840783</v>
          </cell>
          <cell r="K172">
            <v>1277.11383512833</v>
          </cell>
          <cell r="L172">
            <v>1509.8525356928899</v>
          </cell>
          <cell r="M172">
            <v>1559.7144188417201</v>
          </cell>
          <cell r="N172">
            <v>2145.9681478728398</v>
          </cell>
          <cell r="O172">
            <v>1683.8731755553399</v>
          </cell>
          <cell r="P172">
            <v>1771.64493628278</v>
          </cell>
          <cell r="Q172">
            <v>2012.7234366699699</v>
          </cell>
          <cell r="R172">
            <v>2154.9869391603902</v>
          </cell>
          <cell r="S172">
            <v>2050.6789975751299</v>
          </cell>
          <cell r="T172">
            <v>2125.2211096312699</v>
          </cell>
          <cell r="U172">
            <v>2195.4917089317801</v>
          </cell>
          <cell r="V172">
            <v>2034.35973232472</v>
          </cell>
          <cell r="W172">
            <v>2066.2755118475998</v>
          </cell>
          <cell r="X172">
            <v>2152.5133402382999</v>
          </cell>
          <cell r="Y172">
            <v>2530.98040786712</v>
          </cell>
          <cell r="Z172">
            <v>2811.2088588030801</v>
          </cell>
          <cell r="AA172">
            <v>2856.98267048458</v>
          </cell>
          <cell r="AB172">
            <v>2982.0823077686</v>
          </cell>
          <cell r="AC172">
            <v>2566.6738495015466</v>
          </cell>
        </row>
        <row r="173">
          <cell r="A173" t="str">
            <v>Turkey</v>
          </cell>
          <cell r="B173">
            <v>1576.7782792660801</v>
          </cell>
          <cell r="C173">
            <v>1562.3604897417599</v>
          </cell>
          <cell r="D173">
            <v>1382.43916033353</v>
          </cell>
          <cell r="E173">
            <v>1245.35353837356</v>
          </cell>
          <cell r="F173">
            <v>1183.45191687495</v>
          </cell>
          <cell r="G173">
            <v>1294.2891262831299</v>
          </cell>
          <cell r="H173">
            <v>1424.06603408774</v>
          </cell>
          <cell r="I173">
            <v>1592.8272957776001</v>
          </cell>
          <cell r="J173">
            <v>1674.37544707854</v>
          </cell>
          <cell r="K173">
            <v>1967.43732201337</v>
          </cell>
          <cell r="L173">
            <v>2698.2541873185601</v>
          </cell>
          <cell r="M173">
            <v>2618.27483846525</v>
          </cell>
          <cell r="N173">
            <v>2715.1806484171502</v>
          </cell>
          <cell r="O173">
            <v>3019.2800339031701</v>
          </cell>
          <cell r="P173">
            <v>2147.9864932889</v>
          </cell>
          <cell r="Q173">
            <v>2744.7492400804499</v>
          </cell>
          <cell r="R173">
            <v>2887.2009160399398</v>
          </cell>
          <cell r="S173">
            <v>3007.5562506372898</v>
          </cell>
          <cell r="T173">
            <v>3175.10250752192</v>
          </cell>
          <cell r="U173">
            <v>2875.9337033881402</v>
          </cell>
          <cell r="V173">
            <v>2995.1633593219299</v>
          </cell>
          <cell r="W173">
            <v>2126.4476514605399</v>
          </cell>
          <cell r="X173">
            <v>2675.4607992145402</v>
          </cell>
          <cell r="Y173">
            <v>3462.9260946798399</v>
          </cell>
          <cell r="Z173">
            <v>4288.5336316252096</v>
          </cell>
          <cell r="AA173">
            <v>5061.99058182517</v>
          </cell>
          <cell r="AB173">
            <v>5407.9591514086696</v>
          </cell>
          <cell r="AC173">
            <v>3837.2196517023281</v>
          </cell>
        </row>
        <row r="174">
          <cell r="A174" t="str">
            <v>Turkmenistan</v>
          </cell>
          <cell r="B174" t="str">
            <v>..</v>
          </cell>
          <cell r="C174" t="str">
            <v>..</v>
          </cell>
          <cell r="D174" t="str">
            <v>..</v>
          </cell>
          <cell r="E174" t="str">
            <v>..</v>
          </cell>
          <cell r="F174" t="str">
            <v>..</v>
          </cell>
          <cell r="G174" t="str">
            <v>..</v>
          </cell>
          <cell r="H174" t="str">
            <v>..</v>
          </cell>
          <cell r="I174" t="str">
            <v>..</v>
          </cell>
          <cell r="J174" t="str">
            <v>..</v>
          </cell>
          <cell r="K174" t="str">
            <v>..</v>
          </cell>
          <cell r="L174" t="str">
            <v>..</v>
          </cell>
          <cell r="M174" t="str">
            <v>..</v>
          </cell>
          <cell r="N174">
            <v>246.21081378713899</v>
          </cell>
          <cell r="O174">
            <v>1375.0712614981801</v>
          </cell>
          <cell r="P174">
            <v>908.33333333333303</v>
          </cell>
          <cell r="Q174">
            <v>1432.6521643594799</v>
          </cell>
          <cell r="R174">
            <v>566.49565903709504</v>
          </cell>
          <cell r="S174">
            <v>575.59951073059005</v>
          </cell>
          <cell r="T174">
            <v>638.385435020008</v>
          </cell>
          <cell r="U174">
            <v>845.11730600687702</v>
          </cell>
          <cell r="V174">
            <v>1081.65310889842</v>
          </cell>
          <cell r="W174">
            <v>1468.95371577575</v>
          </cell>
          <cell r="X174">
            <v>1814.7684605757199</v>
          </cell>
          <cell r="Y174">
            <v>2347.2839057388101</v>
          </cell>
          <cell r="Z174">
            <v>2870.7673167428602</v>
          </cell>
          <cell r="AA174">
            <v>3418.4827678817501</v>
          </cell>
          <cell r="AB174">
            <v>4279.83275663936</v>
          </cell>
          <cell r="AC174">
            <v>2700.0148205590417</v>
          </cell>
        </row>
        <row r="175">
          <cell r="A175" t="str">
            <v>Uganda</v>
          </cell>
          <cell r="B175">
            <v>366.52435792752101</v>
          </cell>
          <cell r="C175">
            <v>575.29118941052104</v>
          </cell>
          <cell r="D175">
            <v>387.009614716415</v>
          </cell>
          <cell r="E175">
            <v>428.923586327968</v>
          </cell>
          <cell r="F175">
            <v>319.28891236653197</v>
          </cell>
          <cell r="G175">
            <v>282.29100998670299</v>
          </cell>
          <cell r="H175">
            <v>271.24011605895203</v>
          </cell>
          <cell r="I175">
            <v>421.33957076029998</v>
          </cell>
          <cell r="J175">
            <v>420.29483658714997</v>
          </cell>
          <cell r="K175">
            <v>328.34957151106801</v>
          </cell>
          <cell r="L175">
            <v>258.43490358522598</v>
          </cell>
          <cell r="M175">
            <v>99.862419207850095</v>
          </cell>
          <cell r="N175">
            <v>145.036319444778</v>
          </cell>
          <cell r="O175">
            <v>157.92734545210601</v>
          </cell>
          <cell r="P175">
            <v>188.90261910682901</v>
          </cell>
          <cell r="Q175">
            <v>267.17482983917699</v>
          </cell>
          <cell r="R175">
            <v>273.33537150279699</v>
          </cell>
          <cell r="S175">
            <v>276.10287186661901</v>
          </cell>
          <cell r="T175">
            <v>287.75794356346302</v>
          </cell>
          <cell r="U175">
            <v>255.013339470761</v>
          </cell>
          <cell r="V175">
            <v>243.123357119612</v>
          </cell>
          <cell r="W175">
            <v>224.99721401973</v>
          </cell>
          <cell r="X175">
            <v>224.708200573369</v>
          </cell>
          <cell r="Y175">
            <v>232.34395081799499</v>
          </cell>
          <cell r="Z175">
            <v>245.04974151262999</v>
          </cell>
          <cell r="AA175">
            <v>303.08757295518899</v>
          </cell>
          <cell r="AB175">
            <v>316.298458406642</v>
          </cell>
          <cell r="AC175">
            <v>257.74752304759249</v>
          </cell>
        </row>
        <row r="176">
          <cell r="A176" t="str">
            <v>Ukraine</v>
          </cell>
          <cell r="B176" t="str">
            <v>..</v>
          </cell>
          <cell r="C176" t="str">
            <v>..</v>
          </cell>
          <cell r="D176" t="str">
            <v>..</v>
          </cell>
          <cell r="E176" t="str">
            <v>..</v>
          </cell>
          <cell r="F176" t="str">
            <v>..</v>
          </cell>
          <cell r="G176" t="str">
            <v>..</v>
          </cell>
          <cell r="H176" t="str">
            <v>..</v>
          </cell>
          <cell r="I176" t="str">
            <v>..</v>
          </cell>
          <cell r="J176" t="str">
            <v>..</v>
          </cell>
          <cell r="K176" t="str">
            <v>..</v>
          </cell>
          <cell r="L176" t="str">
            <v>..</v>
          </cell>
          <cell r="M176" t="str">
            <v>..</v>
          </cell>
          <cell r="N176">
            <v>399.26866366366102</v>
          </cell>
          <cell r="O176">
            <v>567.617339684542</v>
          </cell>
          <cell r="P176">
            <v>702.84871839785103</v>
          </cell>
          <cell r="Q176">
            <v>718.89391248325603</v>
          </cell>
          <cell r="R176">
            <v>872.73771076706998</v>
          </cell>
          <cell r="S176">
            <v>991.08800652642503</v>
          </cell>
          <cell r="T176">
            <v>834.49785992819295</v>
          </cell>
          <cell r="U176">
            <v>632.63992148576597</v>
          </cell>
          <cell r="V176">
            <v>638.99577949070101</v>
          </cell>
          <cell r="W176">
            <v>784.37704809911997</v>
          </cell>
          <cell r="X176">
            <v>883.12093974896504</v>
          </cell>
          <cell r="Y176">
            <v>1052.71569716422</v>
          </cell>
          <cell r="Z176">
            <v>1372.2919393432501</v>
          </cell>
          <cell r="AA176">
            <v>1833.4815667269199</v>
          </cell>
          <cell r="AB176">
            <v>2273.9788779949399</v>
          </cell>
          <cell r="AC176">
            <v>1366.6610115129024</v>
          </cell>
        </row>
        <row r="177">
          <cell r="A177" t="str">
            <v>United Arab Emirates</v>
          </cell>
          <cell r="B177">
            <v>29332.300624912699</v>
          </cell>
          <cell r="C177">
            <v>29989.350368616098</v>
          </cell>
          <cell r="D177">
            <v>26219.130998098</v>
          </cell>
          <cell r="E177">
            <v>23230.095532995201</v>
          </cell>
          <cell r="F177">
            <v>21270.699110203601</v>
          </cell>
          <cell r="G177">
            <v>19818.475747725999</v>
          </cell>
          <cell r="H177">
            <v>15051.529754180699</v>
          </cell>
          <cell r="I177">
            <v>15865.976068948899</v>
          </cell>
          <cell r="J177">
            <v>13513.740468006499</v>
          </cell>
          <cell r="K177">
            <v>15011.5844185857</v>
          </cell>
          <cell r="L177">
            <v>19514.6401620014</v>
          </cell>
          <cell r="M177">
            <v>17220.534204182499</v>
          </cell>
          <cell r="N177">
            <v>16652.445941533198</v>
          </cell>
          <cell r="O177">
            <v>17628.868717080601</v>
          </cell>
          <cell r="P177">
            <v>16788.844935890898</v>
          </cell>
          <cell r="Q177">
            <v>16891.583689785501</v>
          </cell>
          <cell r="R177">
            <v>19650.315395874801</v>
          </cell>
          <cell r="S177">
            <v>19850.9794978028</v>
          </cell>
          <cell r="T177">
            <v>17118.623271919801</v>
          </cell>
          <cell r="U177">
            <v>18193.684088145899</v>
          </cell>
          <cell r="V177">
            <v>21626.491060607201</v>
          </cell>
          <cell r="W177">
            <v>19689.463554124701</v>
          </cell>
          <cell r="X177">
            <v>20054.509045581701</v>
          </cell>
          <cell r="Y177">
            <v>21920.0408205276</v>
          </cell>
          <cell r="Z177">
            <v>23871.137352907001</v>
          </cell>
          <cell r="AA177">
            <v>27831.425141035099</v>
          </cell>
          <cell r="AB177">
            <v>33396.557565149502</v>
          </cell>
          <cell r="AC177">
            <v>24460.522246554265</v>
          </cell>
        </row>
        <row r="178">
          <cell r="A178" t="str">
            <v>United Kingdom</v>
          </cell>
          <cell r="B178">
            <v>9531.4363294135692</v>
          </cell>
          <cell r="C178">
            <v>9109.2900991331298</v>
          </cell>
          <cell r="D178">
            <v>8620.2130302262995</v>
          </cell>
          <cell r="E178">
            <v>8161.2334137282896</v>
          </cell>
          <cell r="F178">
            <v>7690.5842921897301</v>
          </cell>
          <cell r="G178">
            <v>8143.4815345928801</v>
          </cell>
          <cell r="H178">
            <v>9880.6848326557301</v>
          </cell>
          <cell r="I178">
            <v>12123.8796286793</v>
          </cell>
          <cell r="J178">
            <v>14679.889283549401</v>
          </cell>
          <cell r="K178">
            <v>14792.8670562642</v>
          </cell>
          <cell r="L178">
            <v>17404.049725410699</v>
          </cell>
          <cell r="M178">
            <v>18084.581415066401</v>
          </cell>
          <cell r="N178">
            <v>18762.783474371201</v>
          </cell>
          <cell r="O178">
            <v>16725.264188007499</v>
          </cell>
          <cell r="P178">
            <v>18025.462474335502</v>
          </cell>
          <cell r="Q178">
            <v>19579.433829096699</v>
          </cell>
          <cell r="R178">
            <v>20544.8236384476</v>
          </cell>
          <cell r="S178">
            <v>22781.636619508201</v>
          </cell>
          <cell r="T178">
            <v>24383.626114065799</v>
          </cell>
          <cell r="U178">
            <v>24998.783792899299</v>
          </cell>
          <cell r="V178">
            <v>24542.2039336175</v>
          </cell>
          <cell r="W178">
            <v>24286.122420322099</v>
          </cell>
          <cell r="X178">
            <v>26541.084226341001</v>
          </cell>
          <cell r="Y178">
            <v>30470.466710996199</v>
          </cell>
          <cell r="Z178">
            <v>36019.021937359998</v>
          </cell>
          <cell r="AA178">
            <v>37042.215562055098</v>
          </cell>
          <cell r="AB178">
            <v>39213.076820081602</v>
          </cell>
          <cell r="AC178">
            <v>32261.997946192667</v>
          </cell>
        </row>
        <row r="179">
          <cell r="A179" t="str">
            <v>United States</v>
          </cell>
          <cell r="B179">
            <v>12255.0808974803</v>
          </cell>
          <cell r="C179">
            <v>13606.837013260299</v>
          </cell>
          <cell r="D179">
            <v>14022.5536787777</v>
          </cell>
          <cell r="E179">
            <v>15098.0911285192</v>
          </cell>
          <cell r="F179">
            <v>16644.326408262201</v>
          </cell>
          <cell r="G179">
            <v>17701.240061992601</v>
          </cell>
          <cell r="H179">
            <v>18549.297706497</v>
          </cell>
          <cell r="I179">
            <v>19524.038545709998</v>
          </cell>
          <cell r="J179">
            <v>20834.3963995224</v>
          </cell>
          <cell r="K179">
            <v>22178.173645823601</v>
          </cell>
          <cell r="L179">
            <v>23207.898235301302</v>
          </cell>
          <cell r="M179">
            <v>23662.660793461499</v>
          </cell>
          <cell r="N179">
            <v>24681.906425999699</v>
          </cell>
          <cell r="O179">
            <v>25590.9732884398</v>
          </cell>
          <cell r="P179">
            <v>26857.4430479494</v>
          </cell>
          <cell r="Q179">
            <v>27762.894613225701</v>
          </cell>
          <cell r="R179">
            <v>28996.237366181002</v>
          </cell>
          <cell r="S179">
            <v>30438.610022099299</v>
          </cell>
          <cell r="T179">
            <v>31689.374168998402</v>
          </cell>
          <cell r="U179">
            <v>33196.969023134603</v>
          </cell>
          <cell r="V179">
            <v>34770.980661389403</v>
          </cell>
          <cell r="W179">
            <v>35491.264829348504</v>
          </cell>
          <cell r="X179">
            <v>36311.108259445296</v>
          </cell>
          <cell r="Y179">
            <v>37640.713750970099</v>
          </cell>
          <cell r="Z179">
            <v>39841.399426826902</v>
          </cell>
          <cell r="AA179">
            <v>41959.678594317498</v>
          </cell>
          <cell r="AB179">
            <v>44190.493243718498</v>
          </cell>
          <cell r="AC179">
            <v>39239.109684104464</v>
          </cell>
        </row>
        <row r="180">
          <cell r="A180" t="str">
            <v>Uruguay</v>
          </cell>
          <cell r="B180">
            <v>3482.1791614349399</v>
          </cell>
          <cell r="C180">
            <v>3859.9195671297298</v>
          </cell>
          <cell r="D180">
            <v>3135.2250971015901</v>
          </cell>
          <cell r="E180">
            <v>1709.98734717152</v>
          </cell>
          <cell r="F180">
            <v>1615.71880019528</v>
          </cell>
          <cell r="G180">
            <v>1568.7931346169401</v>
          </cell>
          <cell r="H180">
            <v>1936.73234878418</v>
          </cell>
          <cell r="I180">
            <v>2409.5786021254098</v>
          </cell>
          <cell r="J180">
            <v>2478.2654723743099</v>
          </cell>
          <cell r="K180">
            <v>2597.40619450953</v>
          </cell>
          <cell r="L180">
            <v>3005.4320901742899</v>
          </cell>
          <cell r="M180">
            <v>3600.9562625352</v>
          </cell>
          <cell r="N180">
            <v>4113.5420480036801</v>
          </cell>
          <cell r="O180">
            <v>4763.4061644004796</v>
          </cell>
          <cell r="P180">
            <v>5496.42932659096</v>
          </cell>
          <cell r="Q180">
            <v>6032.1557366993002</v>
          </cell>
          <cell r="R180">
            <v>6373.2334383772904</v>
          </cell>
          <cell r="S180">
            <v>6680.6040261010203</v>
          </cell>
          <cell r="T180">
            <v>6812.1668518711704</v>
          </cell>
          <cell r="U180">
            <v>6331.9313853067297</v>
          </cell>
          <cell r="V180">
            <v>6045.9684889802002</v>
          </cell>
          <cell r="W180">
            <v>5554.5681181974796</v>
          </cell>
          <cell r="X180">
            <v>3597.0629331444502</v>
          </cell>
          <cell r="Y180">
            <v>3316.5798637696098</v>
          </cell>
          <cell r="Z180">
            <v>3902.9973183045299</v>
          </cell>
          <cell r="AA180">
            <v>5274.2781479897303</v>
          </cell>
          <cell r="AB180">
            <v>6006.5686741815798</v>
          </cell>
          <cell r="AC180">
            <v>4608.6758425978969</v>
          </cell>
        </row>
        <row r="181">
          <cell r="A181" t="str">
            <v>Uzbekistan</v>
          </cell>
          <cell r="B181" t="str">
            <v>..</v>
          </cell>
          <cell r="C181" t="str">
            <v>..</v>
          </cell>
          <cell r="D181" t="str">
            <v>..</v>
          </cell>
          <cell r="E181" t="str">
            <v>..</v>
          </cell>
          <cell r="F181" t="str">
            <v>..</v>
          </cell>
          <cell r="G181" t="str">
            <v>..</v>
          </cell>
          <cell r="H181" t="str">
            <v>..</v>
          </cell>
          <cell r="I181" t="str">
            <v>..</v>
          </cell>
          <cell r="J181" t="str">
            <v>..</v>
          </cell>
          <cell r="K181" t="str">
            <v>..</v>
          </cell>
          <cell r="L181" t="str">
            <v>..</v>
          </cell>
          <cell r="M181" t="str">
            <v>..</v>
          </cell>
          <cell r="N181">
            <v>166.455114011322</v>
          </cell>
          <cell r="O181">
            <v>255.493836780929</v>
          </cell>
          <cell r="P181">
            <v>296.147470518624</v>
          </cell>
          <cell r="Q181">
            <v>454.166404102201</v>
          </cell>
          <cell r="R181">
            <v>609.71338374819504</v>
          </cell>
          <cell r="S181">
            <v>628.93707511186005</v>
          </cell>
          <cell r="T181">
            <v>624.035037783083</v>
          </cell>
          <cell r="U181">
            <v>700.14045017336696</v>
          </cell>
          <cell r="V181">
            <v>557.61528251237496</v>
          </cell>
          <cell r="W181">
            <v>466.76516011475798</v>
          </cell>
          <cell r="X181">
            <v>382.55270356413303</v>
          </cell>
          <cell r="Y181">
            <v>396.08558380534299</v>
          </cell>
          <cell r="Z181">
            <v>463.29854419279701</v>
          </cell>
          <cell r="AA181">
            <v>520.92165966326195</v>
          </cell>
          <cell r="AB181">
            <v>605.225202905017</v>
          </cell>
          <cell r="AC181">
            <v>472.47480904088496</v>
          </cell>
        </row>
        <row r="182">
          <cell r="A182" t="str">
            <v>Vanuatu</v>
          </cell>
          <cell r="B182">
            <v>940.33389918673595</v>
          </cell>
          <cell r="C182">
            <v>853.14766053112896</v>
          </cell>
          <cell r="D182">
            <v>830.62004706098298</v>
          </cell>
          <cell r="E182">
            <v>831.33234064216401</v>
          </cell>
          <cell r="F182">
            <v>980.85169693946</v>
          </cell>
          <cell r="G182">
            <v>897.93433852348301</v>
          </cell>
          <cell r="H182">
            <v>847.04151067936698</v>
          </cell>
          <cell r="I182">
            <v>887.44795589813702</v>
          </cell>
          <cell r="J182">
            <v>1016.27975316682</v>
          </cell>
          <cell r="K182">
            <v>990.66454812416896</v>
          </cell>
          <cell r="L182">
            <v>1059.45577681178</v>
          </cell>
          <cell r="M182">
            <v>1237.9796156504999</v>
          </cell>
          <cell r="N182">
            <v>1267.26141288437</v>
          </cell>
          <cell r="O182">
            <v>1280.0322825292601</v>
          </cell>
          <cell r="P182">
            <v>1365.8012740735701</v>
          </cell>
          <cell r="Q182">
            <v>1401.58392931457</v>
          </cell>
          <cell r="R182">
            <v>1418.6661653846099</v>
          </cell>
          <cell r="S182">
            <v>1442.42432168395</v>
          </cell>
          <cell r="T182">
            <v>1397.0429733725</v>
          </cell>
          <cell r="U182">
            <v>1344.6041973804199</v>
          </cell>
          <cell r="V182">
            <v>1279.3792105668099</v>
          </cell>
          <cell r="W182">
            <v>1198.03684751488</v>
          </cell>
          <cell r="X182">
            <v>1140.8163433053801</v>
          </cell>
          <cell r="Y182">
            <v>1355.04641156549</v>
          </cell>
          <cell r="Z182">
            <v>1556.6575864864401</v>
          </cell>
          <cell r="AA182">
            <v>1692.12842867069</v>
          </cell>
          <cell r="AB182">
            <v>1736.51561719544</v>
          </cell>
          <cell r="AC182">
            <v>1446.5335391230535</v>
          </cell>
        </row>
        <row r="183">
          <cell r="A183" t="str">
            <v>Venezuela, RB</v>
          </cell>
          <cell r="B183">
            <v>4649.9829359547302</v>
          </cell>
          <cell r="C183">
            <v>5062.6129998012502</v>
          </cell>
          <cell r="D183">
            <v>5018.8205977793496</v>
          </cell>
          <cell r="E183">
            <v>4861.18112886996</v>
          </cell>
          <cell r="F183">
            <v>3552.5801244889899</v>
          </cell>
          <cell r="G183">
            <v>3577.6828959866598</v>
          </cell>
          <cell r="H183">
            <v>3452.1466549091201</v>
          </cell>
          <cell r="I183">
            <v>2672.7343526978102</v>
          </cell>
          <cell r="J183">
            <v>3269.62071355328</v>
          </cell>
          <cell r="K183">
            <v>2367.3565514376301</v>
          </cell>
          <cell r="L183">
            <v>2481.68109314606</v>
          </cell>
          <cell r="M183">
            <v>2673.6062832897301</v>
          </cell>
          <cell r="N183">
            <v>2955.44790346217</v>
          </cell>
          <cell r="O183">
            <v>2863.1409400277598</v>
          </cell>
          <cell r="P183">
            <v>2728.6688376033198</v>
          </cell>
          <cell r="Q183">
            <v>3538.6846012404899</v>
          </cell>
          <cell r="R183">
            <v>3171.80633512756</v>
          </cell>
          <cell r="S183">
            <v>3768.1028617822699</v>
          </cell>
          <cell r="T183">
            <v>3928.2238035769001</v>
          </cell>
          <cell r="U183">
            <v>4132.3024053375302</v>
          </cell>
          <cell r="V183">
            <v>4845.0282008343202</v>
          </cell>
          <cell r="W183">
            <v>5031.59540006098</v>
          </cell>
          <cell r="X183">
            <v>3728.98019029127</v>
          </cell>
          <cell r="Y183">
            <v>3285.1344254493902</v>
          </cell>
          <cell r="Z183">
            <v>4353.5275914602198</v>
          </cell>
          <cell r="AA183">
            <v>5427.2958235688302</v>
          </cell>
          <cell r="AB183">
            <v>6736.2047695023703</v>
          </cell>
          <cell r="AC183">
            <v>4760.4563667221773</v>
          </cell>
        </row>
        <row r="184">
          <cell r="A184" t="str">
            <v>Vietnam</v>
          </cell>
          <cell r="B184">
            <v>513.96504212857997</v>
          </cell>
          <cell r="C184">
            <v>250.85905577510499</v>
          </cell>
          <cell r="D184">
            <v>326.328782882479</v>
          </cell>
          <cell r="E184">
            <v>482.44013183023901</v>
          </cell>
          <cell r="F184">
            <v>822.54891788428404</v>
          </cell>
          <cell r="G184">
            <v>251.20151395239</v>
          </cell>
          <cell r="H184">
            <v>556.01901331782199</v>
          </cell>
          <cell r="I184">
            <v>674.87981090550898</v>
          </cell>
          <cell r="J184">
            <v>365.89182455708698</v>
          </cell>
          <cell r="K184">
            <v>97.157979109618196</v>
          </cell>
          <cell r="L184">
            <v>98.031935793286493</v>
          </cell>
          <cell r="M184">
            <v>113.65442806519</v>
          </cell>
          <cell r="N184">
            <v>144.148770457193</v>
          </cell>
          <cell r="O184">
            <v>189.260539779472</v>
          </cell>
          <cell r="P184">
            <v>229.84727185403801</v>
          </cell>
          <cell r="Q184">
            <v>288.03206198299</v>
          </cell>
          <cell r="R184">
            <v>337.04821692985797</v>
          </cell>
          <cell r="S184">
            <v>361.25344207805603</v>
          </cell>
          <cell r="T184">
            <v>360.59979989392002</v>
          </cell>
          <cell r="U184">
            <v>374.47733376256502</v>
          </cell>
          <cell r="V184">
            <v>401.82195050844803</v>
          </cell>
          <cell r="W184">
            <v>413.08936354385099</v>
          </cell>
          <cell r="X184">
            <v>440.85094949309399</v>
          </cell>
          <cell r="Y184">
            <v>489.86583253754202</v>
          </cell>
          <cell r="Z184">
            <v>555.46163216071295</v>
          </cell>
          <cell r="AA184">
            <v>637.79274710421998</v>
          </cell>
          <cell r="AB184">
            <v>722.96780708885694</v>
          </cell>
          <cell r="AC184">
            <v>543.33805532137956</v>
          </cell>
        </row>
        <row r="185">
          <cell r="A185" t="str">
            <v>Yemen, Rep.</v>
          </cell>
          <cell r="B185">
            <v>424.59656195051599</v>
          </cell>
          <cell r="C185">
            <v>533.19566544698603</v>
          </cell>
          <cell r="D185">
            <v>631.37337821595702</v>
          </cell>
          <cell r="E185">
            <v>666.86152276244104</v>
          </cell>
          <cell r="F185">
            <v>645.02622148040098</v>
          </cell>
          <cell r="G185">
            <v>576.69146511942199</v>
          </cell>
          <cell r="H185">
            <v>526.25442934954003</v>
          </cell>
          <cell r="I185">
            <v>548.18449928894199</v>
          </cell>
          <cell r="J185">
            <v>703.62085368387795</v>
          </cell>
          <cell r="K185">
            <v>670.494181929089</v>
          </cell>
          <cell r="L185">
            <v>879.25487489718205</v>
          </cell>
          <cell r="M185">
            <v>938.20485381963294</v>
          </cell>
          <cell r="N185">
            <v>1160.14420408717</v>
          </cell>
          <cell r="O185">
            <v>1399.3094434283701</v>
          </cell>
          <cell r="P185">
            <v>1504.89741759511</v>
          </cell>
          <cell r="Q185">
            <v>717.67450120206695</v>
          </cell>
          <cell r="R185">
            <v>348.98094883365502</v>
          </cell>
          <cell r="S185">
            <v>356.64964223954001</v>
          </cell>
          <cell r="T185">
            <v>314.71631986515899</v>
          </cell>
          <cell r="U185">
            <v>368.26957045710202</v>
          </cell>
          <cell r="V185">
            <v>451.79010052828801</v>
          </cell>
          <cell r="W185">
            <v>432.39713514371402</v>
          </cell>
          <cell r="X185">
            <v>434.74523806538502</v>
          </cell>
          <cell r="Y185">
            <v>496.15383690067301</v>
          </cell>
          <cell r="Z185">
            <v>544.49877648227402</v>
          </cell>
          <cell r="AA185">
            <v>585.87142422584395</v>
          </cell>
          <cell r="AB185">
            <v>692.95925934667696</v>
          </cell>
          <cell r="AC185">
            <v>531.10427836076121</v>
          </cell>
        </row>
        <row r="186">
          <cell r="A186" t="str">
            <v>Yugoslavia, FR (Serb./Mont.)</v>
          </cell>
          <cell r="B186" t="str">
            <v>..</v>
          </cell>
          <cell r="C186" t="str">
            <v>..</v>
          </cell>
          <cell r="D186" t="str">
            <v>..</v>
          </cell>
          <cell r="E186" t="str">
            <v>..</v>
          </cell>
          <cell r="F186" t="str">
            <v>..</v>
          </cell>
          <cell r="G186" t="str">
            <v>..</v>
          </cell>
          <cell r="H186" t="str">
            <v>..</v>
          </cell>
          <cell r="I186" t="str">
            <v>..</v>
          </cell>
          <cell r="J186" t="str">
            <v>..</v>
          </cell>
          <cell r="K186" t="str">
            <v>..</v>
          </cell>
          <cell r="L186" t="str">
            <v>..</v>
          </cell>
          <cell r="M186" t="str">
            <v>..</v>
          </cell>
          <cell r="N186" t="str">
            <v>..</v>
          </cell>
          <cell r="O186" t="str">
            <v>..</v>
          </cell>
          <cell r="P186" t="str">
            <v>..</v>
          </cell>
          <cell r="Q186" t="str">
            <v>..</v>
          </cell>
          <cell r="R186" t="str">
            <v>..</v>
          </cell>
          <cell r="S186" t="str">
            <v>..</v>
          </cell>
          <cell r="T186" t="str">
            <v>..</v>
          </cell>
          <cell r="U186" t="str">
            <v>..</v>
          </cell>
          <cell r="V186" t="str">
            <v>..</v>
          </cell>
          <cell r="W186" t="str">
            <v>..</v>
          </cell>
          <cell r="X186" t="str">
            <v>..</v>
          </cell>
          <cell r="Y186" t="str">
            <v>..</v>
          </cell>
          <cell r="Z186" t="str">
            <v>..</v>
          </cell>
          <cell r="AA186" t="str">
            <v>..</v>
          </cell>
          <cell r="AB186" t="str">
            <v>..</v>
          </cell>
          <cell r="AC186" t="str">
            <v/>
          </cell>
        </row>
        <row r="187">
          <cell r="A187" t="str">
            <v>Zambia</v>
          </cell>
          <cell r="B187">
            <v>677.19846636458703</v>
          </cell>
          <cell r="C187">
            <v>677.15002556189802</v>
          </cell>
          <cell r="D187">
            <v>633.123675847458</v>
          </cell>
          <cell r="E187">
            <v>529.89313780499697</v>
          </cell>
          <cell r="F187">
            <v>422.57611777803902</v>
          </cell>
          <cell r="G187">
            <v>388.96</v>
          </cell>
          <cell r="H187">
            <v>260.16998887124299</v>
          </cell>
          <cell r="I187">
            <v>313.03989982835799</v>
          </cell>
          <cell r="J187">
            <v>511.87501109631597</v>
          </cell>
          <cell r="K187">
            <v>529.31939839544998</v>
          </cell>
          <cell r="L187">
            <v>480.25280411922199</v>
          </cell>
          <cell r="M187">
            <v>420.923718990184</v>
          </cell>
          <cell r="N187">
            <v>400.35787395710901</v>
          </cell>
          <cell r="O187">
            <v>382.11635721269698</v>
          </cell>
          <cell r="P187">
            <v>382.07530255490798</v>
          </cell>
          <cell r="Q187">
            <v>380.94930130500001</v>
          </cell>
          <cell r="R187">
            <v>346.18713258180799</v>
          </cell>
          <cell r="S187">
            <v>399.80741710393397</v>
          </cell>
          <cell r="T187">
            <v>320.56440080083797</v>
          </cell>
          <cell r="U187">
            <v>307.046620767452</v>
          </cell>
          <cell r="V187">
            <v>314.34196991127698</v>
          </cell>
          <cell r="W187">
            <v>345.113500928517</v>
          </cell>
          <cell r="X187">
            <v>349.56481676175702</v>
          </cell>
          <cell r="Y187">
            <v>391.21561175621298</v>
          </cell>
          <cell r="Z187">
            <v>480.39162884663</v>
          </cell>
          <cell r="AA187">
            <v>627.12606117391795</v>
          </cell>
          <cell r="AB187">
            <v>921.56404333411194</v>
          </cell>
          <cell r="AC187">
            <v>519.16261046685781</v>
          </cell>
        </row>
        <row r="188">
          <cell r="A188" t="str">
            <v>Zimbabwe</v>
          </cell>
          <cell r="B188">
            <v>754.79843529743403</v>
          </cell>
          <cell r="C188">
            <v>881.37899205696999</v>
          </cell>
          <cell r="D188">
            <v>902.02924553102002</v>
          </cell>
          <cell r="E188">
            <v>794.77607948031698</v>
          </cell>
          <cell r="F188">
            <v>635.34067399086803</v>
          </cell>
          <cell r="G188">
            <v>672.91985215214197</v>
          </cell>
          <cell r="H188">
            <v>719.47019653178995</v>
          </cell>
          <cell r="I188">
            <v>753.94754539340704</v>
          </cell>
          <cell r="J188">
            <v>851.01608346011801</v>
          </cell>
          <cell r="K188">
            <v>872.90966178485098</v>
          </cell>
          <cell r="L188">
            <v>896.95566452140201</v>
          </cell>
          <cell r="M188">
            <v>810.18743729446101</v>
          </cell>
          <cell r="N188">
            <v>647.83803548425897</v>
          </cell>
          <cell r="O188">
            <v>607.84980290144597</v>
          </cell>
          <cell r="P188">
            <v>617.88108012290797</v>
          </cell>
          <cell r="Q188">
            <v>620.51513183538304</v>
          </cell>
          <cell r="R188">
            <v>735.46054665180804</v>
          </cell>
          <cell r="S188">
            <v>762.55848054657395</v>
          </cell>
          <cell r="T188">
            <v>532.69183838744596</v>
          </cell>
          <cell r="U188">
            <v>508.46752873779599</v>
          </cell>
          <cell r="V188">
            <v>695.61493393181399</v>
          </cell>
          <cell r="W188">
            <v>1104.2876387050801</v>
          </cell>
          <cell r="X188">
            <v>2652.0693779652202</v>
          </cell>
          <cell r="Y188">
            <v>893.90107683270196</v>
          </cell>
          <cell r="Z188">
            <v>400.66124570296301</v>
          </cell>
          <cell r="AA188">
            <v>387.97927137988398</v>
          </cell>
          <cell r="AB188">
            <v>472.23114480833601</v>
          </cell>
          <cell r="AC188">
            <v>985.18829256569768</v>
          </cell>
        </row>
      </sheetData>
      <sheetData sheetId="6"/>
    </sheetDataSet>
  </externalBook>
</externalLink>
</file>

<file path=xl/externalLinks/externalLink1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PI"/>
      <sheetName val="CPI graph"/>
      <sheetName val="NA86-87n"/>
      <sheetName val="NA86-87r"/>
      <sheetName val="Aggrn"/>
      <sheetName val="Aggrr"/>
      <sheetName val="Deflators"/>
      <sheetName val="Assum"/>
      <sheetName val="Input-Output"/>
      <sheetName val="NA"/>
      <sheetName val="NA (2)"/>
      <sheetName val="Input"/>
      <sheetName val="output_WE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PI"/>
      <sheetName val="CPI graph"/>
      <sheetName val="NA86-87n"/>
      <sheetName val="NA86-87r"/>
      <sheetName val="Aggrn"/>
      <sheetName val="Aggrr"/>
      <sheetName val="Deflators"/>
      <sheetName val="Assum"/>
      <sheetName val="Input-Output"/>
      <sheetName val="NA"/>
      <sheetName val="NA (2)"/>
      <sheetName val="Input"/>
      <sheetName val="output_WE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Serie mensual"/>
      <sheetName val="Codigos"/>
      <sheetName val="Fax a enviar"/>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efreshError="1"/>
      <sheetData sheetId="23" refreshError="1"/>
      <sheetData sheetId="24" refreshError="1"/>
    </sheetDataSet>
  </externalBook>
</externalLink>
</file>

<file path=xl/externalLinks/externalLink1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DP"/>
      <sheetName val="GROWTH"/>
      <sheetName val="LONGGDP"/>
      <sheetName val="LONGGDP.XLS"/>
    </sheetNames>
    <definedNames>
      <definedName name="goafrica"/>
      <definedName name="goasia"/>
      <definedName name="goeeup"/>
      <definedName name="goeurope"/>
      <definedName name="golamerica"/>
      <definedName name="gomeast"/>
      <definedName name="gooecd"/>
      <definedName name="goopec"/>
      <definedName name="gosummary"/>
    </definedNames>
    <sheetDataSet>
      <sheetData sheetId="0" refreshError="1"/>
      <sheetData sheetId="1" refreshError="1"/>
      <sheetData sheetId="2" refreshError="1"/>
      <sheetData sheetId="3" refreshError="1"/>
    </sheetDataSet>
  </externalBook>
</externalLink>
</file>

<file path=xl/externalLinks/externalLink1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Base Datos"/>
      <sheetName val="Codig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efreshError="1"/>
      <sheetData sheetId="23" refreshError="1"/>
    </sheetDataSet>
  </externalBook>
</externalLink>
</file>

<file path=xl/externalLinks/externalLink1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tab 1"/>
      <sheetName val="tab 2"/>
      <sheetName val="tab 3"/>
      <sheetName val="tab 4"/>
      <sheetName val="tab 5"/>
      <sheetName val="tab 6"/>
      <sheetName val="tab 7"/>
      <sheetName val="tab 8"/>
      <sheetName val="tab 9"/>
      <sheetName val="tab 10"/>
      <sheetName val="tab 11"/>
      <sheetName val="tab 12"/>
      <sheetName val="tab 13"/>
      <sheetName val="tab old 14"/>
      <sheetName val="tab 14"/>
      <sheetName val="tmoverpt"/>
      <sheetName val="tab 15"/>
      <sheetName val="tab 16"/>
      <sheetName val="Fig 1"/>
      <sheetName val="Fig 2"/>
      <sheetName val="Fig 3"/>
      <sheetName val="Fig 4"/>
      <sheetName val="RED Table 20"/>
      <sheetName val="J(Priv.Cap)"/>
      <sheetName val="Supuestos "/>
      <sheetName val="SNF Córd"/>
      <sheetName val="GG Table"/>
    </sheetNames>
    <sheetDataSet>
      <sheetData sheetId="0" refreshError="1"/>
      <sheetData sheetId="1" refreshError="1"/>
      <sheetData sheetId="2" refreshError="1"/>
      <sheetData sheetId="3" refreshError="1">
        <row r="63">
          <cell r="F63">
            <v>398.92469362284851</v>
          </cell>
          <cell r="G63">
            <v>390.3445880054187</v>
          </cell>
          <cell r="H63">
            <v>369.94483896491067</v>
          </cell>
          <cell r="I63">
            <v>416.18840851382629</v>
          </cell>
          <cell r="J63">
            <v>457.05600991675692</v>
          </cell>
          <cell r="K63">
            <v>501.64190103334414</v>
          </cell>
          <cell r="L63">
            <v>547.08893475800187</v>
          </cell>
          <cell r="M63">
            <v>590.91473885820994</v>
          </cell>
          <cell r="N63">
            <v>634.1496193907401</v>
          </cell>
          <cell r="O63">
            <v>681.25860567022914</v>
          </cell>
          <cell r="P63">
            <v>732.71430819749457</v>
          </cell>
          <cell r="Q63">
            <v>789.06737650136802</v>
          </cell>
          <cell r="R63">
            <v>850.96199324643817</v>
          </cell>
          <cell r="S63">
            <v>919.15470439392197</v>
          </cell>
          <cell r="T63">
            <v>994.53732625926273</v>
          </cell>
          <cell r="U63">
            <v>1078.1648367176033</v>
          </cell>
          <cell r="V63">
            <v>1171.2893617536934</v>
          </cell>
          <cell r="W63">
            <v>1275.401618517642</v>
          </cell>
          <cell r="X63">
            <v>1392.2814824314346</v>
          </cell>
          <cell r="Y63">
            <v>1495.9356791310786</v>
          </cell>
          <cell r="Z63">
            <v>1607.4926570315072</v>
          </cell>
        </row>
        <row r="64">
          <cell r="F64">
            <v>388.70685103639443</v>
          </cell>
          <cell r="G64">
            <v>378.08559173457797</v>
          </cell>
          <cell r="H64">
            <v>386.40470686439267</v>
          </cell>
          <cell r="I64">
            <v>392.15927849471854</v>
          </cell>
          <cell r="J64">
            <v>414.39641913183124</v>
          </cell>
          <cell r="K64">
            <v>458.29543982130912</v>
          </cell>
          <cell r="L64">
            <v>501.92894856936761</v>
          </cell>
          <cell r="M64">
            <v>546.54852488318522</v>
          </cell>
          <cell r="N64">
            <v>590.71776433565071</v>
          </cell>
          <cell r="O64">
            <v>635.4409879730598</v>
          </cell>
          <cell r="P64">
            <v>682.70751108615457</v>
          </cell>
          <cell r="Q64">
            <v>734.34676345636399</v>
          </cell>
          <cell r="R64">
            <v>790.91455931510029</v>
          </cell>
          <cell r="S64">
            <v>853.06135804724272</v>
          </cell>
          <cell r="T64">
            <v>921.55134129987437</v>
          </cell>
          <cell r="U64">
            <v>997.28562245692922</v>
          </cell>
          <cell r="V64">
            <v>1081.3305082435197</v>
          </cell>
          <cell r="W64">
            <v>1174.9519389963129</v>
          </cell>
          <cell r="X64">
            <v>1279.6574875675899</v>
          </cell>
          <cell r="Y64">
            <v>1387.8729266933851</v>
          </cell>
          <cell r="Z64">
            <v>1498.5699395313402</v>
          </cell>
        </row>
        <row r="65">
          <cell r="F65">
            <v>375.67465338515461</v>
          </cell>
          <cell r="G65">
            <v>369.74278459770113</v>
          </cell>
          <cell r="H65">
            <v>414.54759116296265</v>
          </cell>
          <cell r="I65">
            <v>502.14824780430001</v>
          </cell>
          <cell r="J65">
            <v>552.41453056726687</v>
          </cell>
          <cell r="K65">
            <v>605.03450813400559</v>
          </cell>
          <cell r="L65">
            <v>663.35128559980114</v>
          </cell>
          <cell r="M65">
            <v>720.43470587822742</v>
          </cell>
          <cell r="N65">
            <v>782.66323612366398</v>
          </cell>
          <cell r="O65">
            <v>850.5206920697492</v>
          </cell>
          <cell r="P65">
            <v>924.5380674180343</v>
          </cell>
          <cell r="Q65">
            <v>1005.298272227948</v>
          </cell>
          <cell r="R65">
            <v>1093.4413583594865</v>
          </cell>
          <cell r="S65">
            <v>1189.670282927563</v>
          </cell>
          <cell r="T65">
            <v>1294.757266130832</v>
          </cell>
          <cell r="U65">
            <v>1409.5508058006405</v>
          </cell>
          <cell r="V65">
            <v>1534.9834176400625</v>
          </cell>
          <cell r="W65">
            <v>1672.0801774580191</v>
          </cell>
          <cell r="X65">
            <v>1821.9681498261834</v>
          </cell>
          <cell r="Y65">
            <v>1985.8867965818254</v>
          </cell>
          <cell r="Z65">
            <v>2166.3274274215751</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6">
          <cell r="B6">
            <v>9.7895239624497723</v>
          </cell>
          <cell r="C6">
            <v>10.536580419328409</v>
          </cell>
          <cell r="D6">
            <v>12.322014895338034</v>
          </cell>
          <cell r="E6">
            <v>13.931538384991702</v>
          </cell>
          <cell r="F6">
            <v>14.951369510916095</v>
          </cell>
          <cell r="G6">
            <v>15.80741952254721</v>
          </cell>
          <cell r="H6">
            <v>16.824232097421074</v>
          </cell>
          <cell r="I6">
            <v>16.940962529254382</v>
          </cell>
          <cell r="J6">
            <v>17.651757257403741</v>
          </cell>
          <cell r="K6">
            <v>18.0825900496698</v>
          </cell>
          <cell r="L6">
            <v>19.163894967224586</v>
          </cell>
          <cell r="M6">
            <v>19.719354958531532</v>
          </cell>
          <cell r="N6">
            <v>20.406499556282899</v>
          </cell>
          <cell r="O6">
            <v>21.473736747677414</v>
          </cell>
          <cell r="P6">
            <v>21.735440614596104</v>
          </cell>
          <cell r="Q6">
            <v>21.861286384274504</v>
          </cell>
          <cell r="R6">
            <v>22.023679406049009</v>
          </cell>
          <cell r="S6">
            <v>22.093449810988211</v>
          </cell>
          <cell r="T6">
            <v>22.09040657523715</v>
          </cell>
          <cell r="U6">
            <v>21.941000813779468</v>
          </cell>
        </row>
        <row r="7">
          <cell r="B7">
            <v>0</v>
          </cell>
        </row>
        <row r="8">
          <cell r="B8">
            <v>5.7197956309893003</v>
          </cell>
          <cell r="C8">
            <v>6.3459703190224372</v>
          </cell>
          <cell r="D8">
            <v>8.183251093027085</v>
          </cell>
          <cell r="E8">
            <v>9.8573178090795608</v>
          </cell>
          <cell r="F8">
            <v>10.953956577798291</v>
          </cell>
          <cell r="G8">
            <v>11.895350559923006</v>
          </cell>
          <cell r="H8">
            <v>13.002897573446859</v>
          </cell>
          <cell r="I8">
            <v>13.219785008545541</v>
          </cell>
          <cell r="J8">
            <v>14.031852184421894</v>
          </cell>
          <cell r="K8">
            <v>14.571273332766769</v>
          </cell>
          <cell r="L8">
            <v>15.764243565242634</v>
          </cell>
          <cell r="M8">
            <v>16.440573920215503</v>
          </cell>
          <cell r="N8">
            <v>17.25438267586685</v>
          </cell>
          <cell r="O8">
            <v>18.45289360312438</v>
          </cell>
          <cell r="P8">
            <v>18.854611088061823</v>
          </cell>
          <cell r="Q8">
            <v>19.123555347028557</v>
          </cell>
          <cell r="R8">
            <v>19.430894343356339</v>
          </cell>
          <cell r="S8">
            <v>19.64778177845503</v>
          </cell>
          <cell r="T8">
            <v>19.793209551552135</v>
          </cell>
          <cell r="U8">
            <v>19.793209551552131</v>
          </cell>
        </row>
        <row r="9">
          <cell r="B9">
            <v>4.0697283314604711</v>
          </cell>
          <cell r="C9">
            <v>4.1906101003059719</v>
          </cell>
          <cell r="D9">
            <v>4.1387638023109483</v>
          </cell>
          <cell r="E9">
            <v>4.0742205759121415</v>
          </cell>
          <cell r="F9">
            <v>3.9974129331178037</v>
          </cell>
          <cell r="G9">
            <v>3.912068962624204</v>
          </cell>
          <cell r="H9">
            <v>3.8213345239742158</v>
          </cell>
          <cell r="I9">
            <v>3.72117752070884</v>
          </cell>
          <cell r="J9">
            <v>3.6199050729818465</v>
          </cell>
          <cell r="K9">
            <v>3.5113167169030328</v>
          </cell>
          <cell r="L9">
            <v>3.3996514019819526</v>
          </cell>
          <cell r="M9">
            <v>3.2787810383160307</v>
          </cell>
          <cell r="N9">
            <v>3.1521168804160498</v>
          </cell>
          <cell r="O9">
            <v>3.0208431445530355</v>
          </cell>
          <cell r="P9">
            <v>2.8808295265342831</v>
          </cell>
          <cell r="Q9">
            <v>2.7377310372459482</v>
          </cell>
          <cell r="R9">
            <v>2.5927850626926685</v>
          </cell>
          <cell r="S9">
            <v>2.4456680325331823</v>
          </cell>
          <cell r="T9">
            <v>2.2971970236850145</v>
          </cell>
          <cell r="U9">
            <v>2.1477912622273365</v>
          </cell>
        </row>
        <row r="11">
          <cell r="B11">
            <v>9.7895239624497705</v>
          </cell>
          <cell r="C11">
            <v>6.5509060187601946</v>
          </cell>
          <cell r="D11">
            <v>6.1129759254928917</v>
          </cell>
          <cell r="E11">
            <v>6.9114637075106451</v>
          </cell>
          <cell r="F11">
            <v>7.4174039432429346</v>
          </cell>
          <cell r="G11">
            <v>7.8420920447074769</v>
          </cell>
          <cell r="H11">
            <v>8.3465347713019789</v>
          </cell>
          <cell r="I11">
            <v>8.4044449690764811</v>
          </cell>
          <cell r="J11">
            <v>8.7570716375272895</v>
          </cell>
          <cell r="K11">
            <v>8.9708086366630191</v>
          </cell>
          <cell r="L11">
            <v>9.5072461418335674</v>
          </cell>
          <cell r="M11">
            <v>9.7828109405515544</v>
          </cell>
          <cell r="N11">
            <v>10.123704732603034</v>
          </cell>
          <cell r="O11">
            <v>10.653163211041788</v>
          </cell>
          <cell r="P11">
            <v>10.782995016283934</v>
          </cell>
          <cell r="Q11">
            <v>17.472441170832887</v>
          </cell>
          <cell r="R11">
            <v>22.023679406049009</v>
          </cell>
          <cell r="S11">
            <v>22.093449810988211</v>
          </cell>
          <cell r="T11">
            <v>22.09040657523715</v>
          </cell>
          <cell r="U11">
            <v>21.941000813779468</v>
          </cell>
        </row>
        <row r="12">
          <cell r="B12">
            <v>0</v>
          </cell>
        </row>
        <row r="13">
          <cell r="B13">
            <v>5.7197956309893003</v>
          </cell>
          <cell r="C13">
            <v>3.94547884639098</v>
          </cell>
          <cell r="D13">
            <v>4.0597270291293244</v>
          </cell>
          <cell r="E13">
            <v>4.8902348332360646</v>
          </cell>
          <cell r="F13">
            <v>5.4342794922533226</v>
          </cell>
          <cell r="G13">
            <v>5.9013069060336401</v>
          </cell>
          <cell r="H13">
            <v>6.4507631668424477</v>
          </cell>
          <cell r="I13">
            <v>6.5583614517464666</v>
          </cell>
          <cell r="J13">
            <v>6.9612295815271974</v>
          </cell>
          <cell r="K13">
            <v>7.228837478575068</v>
          </cell>
          <cell r="L13">
            <v>7.8206723670163845</v>
          </cell>
          <cell r="M13">
            <v>8.1562011918673782</v>
          </cell>
          <cell r="N13">
            <v>8.5599333228140946</v>
          </cell>
          <cell r="O13">
            <v>9.1545169608794392</v>
          </cell>
          <cell r="P13">
            <v>9.3538097985468589</v>
          </cell>
          <cell r="Q13">
            <v>15.284333680312468</v>
          </cell>
          <cell r="R13">
            <v>19.430894343356339</v>
          </cell>
          <cell r="S13">
            <v>19.64778177845503</v>
          </cell>
          <cell r="T13">
            <v>19.793209551552135</v>
          </cell>
          <cell r="U13">
            <v>19.793209551552131</v>
          </cell>
        </row>
        <row r="14">
          <cell r="B14">
            <v>4.0697283314604711</v>
          </cell>
          <cell r="C14">
            <v>2.6054271723692151</v>
          </cell>
          <cell r="D14">
            <v>2.0532488963635669</v>
          </cell>
          <cell r="E14">
            <v>2.0212288742745801</v>
          </cell>
          <cell r="F14">
            <v>1.983124450989612</v>
          </cell>
          <cell r="G14">
            <v>1.9407851386738368</v>
          </cell>
          <cell r="H14">
            <v>1.8957716044595307</v>
          </cell>
          <cell r="I14">
            <v>1.8460835173300143</v>
          </cell>
          <cell r="J14">
            <v>1.7958420560000923</v>
          </cell>
          <cell r="K14">
            <v>1.7419711580879511</v>
          </cell>
          <cell r="L14">
            <v>1.6865737748171836</v>
          </cell>
          <cell r="M14">
            <v>1.6266097486841768</v>
          </cell>
          <cell r="N14">
            <v>1.5637714097889395</v>
          </cell>
          <cell r="O14">
            <v>1.4986462501623485</v>
          </cell>
          <cell r="P14">
            <v>1.4291852177370741</v>
          </cell>
          <cell r="Q14">
            <v>2.1881074905204212</v>
          </cell>
          <cell r="R14">
            <v>2.5927850626926685</v>
          </cell>
          <cell r="S14">
            <v>2.4456680325331823</v>
          </cell>
          <cell r="T14">
            <v>2.2971970236850145</v>
          </cell>
          <cell r="U14">
            <v>2.1477912622273365</v>
          </cell>
        </row>
        <row r="16">
          <cell r="B16">
            <v>0</v>
          </cell>
          <cell r="C16">
            <v>3.9856744005682141</v>
          </cell>
          <cell r="D16">
            <v>6.2090389698451425</v>
          </cell>
          <cell r="E16">
            <v>7.0200746774810572</v>
          </cell>
          <cell r="F16">
            <v>7.5339655676731603</v>
          </cell>
          <cell r="G16">
            <v>7.9653274778397334</v>
          </cell>
          <cell r="H16">
            <v>8.4776973261190953</v>
          </cell>
          <cell r="I16">
            <v>8.5365175601779004</v>
          </cell>
          <cell r="J16">
            <v>8.8946856198764497</v>
          </cell>
          <cell r="K16">
            <v>9.1117814130067813</v>
          </cell>
          <cell r="L16">
            <v>9.6566488253910183</v>
          </cell>
          <cell r="M16">
            <v>9.936544017979978</v>
          </cell>
          <cell r="N16">
            <v>10.282794823679867</v>
          </cell>
          <cell r="O16">
            <v>10.820573536635628</v>
          </cell>
          <cell r="P16">
            <v>10.952445598312174</v>
          </cell>
          <cell r="Q16">
            <v>4.3888452134416163</v>
          </cell>
          <cell r="R16">
            <v>0</v>
          </cell>
          <cell r="S16">
            <v>0</v>
          </cell>
          <cell r="T16">
            <v>0</v>
          </cell>
          <cell r="U16">
            <v>0</v>
          </cell>
        </row>
        <row r="17">
          <cell r="B17">
            <v>0</v>
          </cell>
          <cell r="C17">
            <v>2.4004914726314572</v>
          </cell>
          <cell r="D17">
            <v>4.1235240638977606</v>
          </cell>
          <cell r="E17">
            <v>4.9670829758434962</v>
          </cell>
          <cell r="F17">
            <v>5.5196770855449682</v>
          </cell>
          <cell r="G17">
            <v>5.9940436538893662</v>
          </cell>
          <cell r="H17">
            <v>6.5521344066044112</v>
          </cell>
          <cell r="I17">
            <v>6.6614235567990745</v>
          </cell>
          <cell r="J17">
            <v>7.0706226028946961</v>
          </cell>
          <cell r="K17">
            <v>7.3424358541917005</v>
          </cell>
          <cell r="L17">
            <v>7.9435711982262491</v>
          </cell>
          <cell r="M17">
            <v>8.2843727283481243</v>
          </cell>
          <cell r="N17">
            <v>8.6944493530527556</v>
          </cell>
          <cell r="O17">
            <v>9.298376642244941</v>
          </cell>
          <cell r="P17">
            <v>9.5008012895149641</v>
          </cell>
          <cell r="Q17">
            <v>3.8392216667160888</v>
          </cell>
          <cell r="R17">
            <v>0</v>
          </cell>
          <cell r="S17">
            <v>0</v>
          </cell>
          <cell r="T17">
            <v>0</v>
          </cell>
          <cell r="U17">
            <v>0</v>
          </cell>
        </row>
        <row r="18">
          <cell r="B18">
            <v>0</v>
          </cell>
          <cell r="C18">
            <v>1.5851829279367569</v>
          </cell>
          <cell r="D18">
            <v>2.0855149059473814</v>
          </cell>
          <cell r="E18">
            <v>2.0529917016375614</v>
          </cell>
          <cell r="F18">
            <v>2.0142884821281917</v>
          </cell>
          <cell r="G18">
            <v>1.9712838239503672</v>
          </cell>
          <cell r="H18">
            <v>1.9255629195146851</v>
          </cell>
          <cell r="I18">
            <v>1.8750940033788257</v>
          </cell>
          <cell r="J18">
            <v>1.8240630169817542</v>
          </cell>
          <cell r="K18">
            <v>1.7693455588150817</v>
          </cell>
          <cell r="L18">
            <v>1.713077627164769</v>
          </cell>
          <cell r="M18">
            <v>1.6521712896318539</v>
          </cell>
          <cell r="N18">
            <v>1.5883454706271103</v>
          </cell>
          <cell r="O18">
            <v>1.5221968943906869</v>
          </cell>
          <cell r="P18">
            <v>1.4516443087972091</v>
          </cell>
          <cell r="Q18">
            <v>0.54962354672552705</v>
          </cell>
          <cell r="R18">
            <v>0</v>
          </cell>
          <cell r="S18">
            <v>0</v>
          </cell>
          <cell r="T18">
            <v>0</v>
          </cell>
          <cell r="U18">
            <v>0</v>
          </cell>
        </row>
        <row r="22">
          <cell r="B22">
            <v>0</v>
          </cell>
          <cell r="C22">
            <v>37.827020171144447</v>
          </cell>
          <cell r="D22">
            <v>50.389802500517163</v>
          </cell>
          <cell r="E22">
            <v>50.389802500517163</v>
          </cell>
          <cell r="F22">
            <v>50.389802500517163</v>
          </cell>
          <cell r="G22">
            <v>50.389802500517163</v>
          </cell>
          <cell r="H22">
            <v>50.389802500517163</v>
          </cell>
          <cell r="I22">
            <v>50.389802500517163</v>
          </cell>
          <cell r="J22">
            <v>50.389802500517163</v>
          </cell>
          <cell r="K22">
            <v>50.389802500517163</v>
          </cell>
          <cell r="L22">
            <v>50.389802500517163</v>
          </cell>
          <cell r="M22">
            <v>50.389802500517163</v>
          </cell>
          <cell r="N22">
            <v>50.389802500517163</v>
          </cell>
          <cell r="O22">
            <v>50.389802500517163</v>
          </cell>
          <cell r="P22">
            <v>50.389802500517163</v>
          </cell>
          <cell r="Q22">
            <v>20.075878135875143</v>
          </cell>
          <cell r="R22">
            <v>0</v>
          </cell>
          <cell r="S22">
            <v>0</v>
          </cell>
          <cell r="T22">
            <v>0</v>
          </cell>
          <cell r="U22">
            <v>0</v>
          </cell>
        </row>
        <row r="24">
          <cell r="C24">
            <v>5.6218892883624401</v>
          </cell>
        </row>
        <row r="25">
          <cell r="C25">
            <v>6.6599015428275399</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1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enu"/>
      <sheetName val="Demandas Detalladas"/>
      <sheetName val="Demandas Consolidadas"/>
      <sheetName val="Dashboard Regional"/>
      <sheetName val="Dashboard Provincial"/>
      <sheetName val="Master"/>
      <sheetName val="Geografia"/>
      <sheetName val="Gobierno"/>
      <sheetName val="Regional Dashboard Data"/>
      <sheetName val="Provincial Dashboard Data"/>
      <sheetName val="Log"/>
      <sheetName val="Formato Reporte Sectoriales"/>
      <sheetName val="Formato Consolidacion Provincia"/>
      <sheetName val="Formato Demandas Consolidadas"/>
    </sheetNames>
    <sheetDataSet>
      <sheetData sheetId="0" refreshError="1"/>
      <sheetData sheetId="1" refreshError="1"/>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bt service"/>
      <sheetName val="Sheet1"/>
      <sheetName val="Sheet4"/>
      <sheetName val="Buyback-yk"/>
      <sheetName val="Buyback-ad"/>
      <sheetName val="Sheet2"/>
      <sheetName val="BUR.IDA"/>
      <sheetName val="BUR.IDA (2)"/>
      <sheetName val="RES"/>
      <sheetName val="tab 14"/>
      <sheetName val="tab 3"/>
      <sheetName val="Codigos"/>
      <sheetName val="BD"/>
      <sheetName val="BASE"/>
    </sheetNames>
    <sheetDataSet>
      <sheetData sheetId="0" refreshError="1"/>
      <sheetData sheetId="1" refreshError="1"/>
      <sheetData sheetId="2" refreshError="1">
        <row r="3">
          <cell r="C3">
            <v>10970</v>
          </cell>
          <cell r="D3" t="str">
            <v>XDR</v>
          </cell>
          <cell r="E3" t="str">
            <v xml:space="preserve">2ND BOUGOURIBA AGRICUL DEV    </v>
          </cell>
          <cell r="F3" t="str">
            <v>Sum of prp</v>
          </cell>
          <cell r="G3">
            <v>47558</v>
          </cell>
        </row>
        <row r="4">
          <cell r="C4">
            <v>16070</v>
          </cell>
          <cell r="D4" t="str">
            <v>XDR</v>
          </cell>
          <cell r="E4" t="str">
            <v xml:space="preserve">HEALTH SERVICES DEVELOPMENT   </v>
          </cell>
          <cell r="F4" t="str">
            <v>Sum of prp</v>
          </cell>
          <cell r="G4">
            <v>131366</v>
          </cell>
        </row>
        <row r="5">
          <cell r="C5">
            <v>19790</v>
          </cell>
          <cell r="D5" t="str">
            <v>XDR</v>
          </cell>
          <cell r="E5" t="str">
            <v xml:space="preserve">AGRICULTURAL SERVICES         </v>
          </cell>
          <cell r="F5" t="str">
            <v>Sum of prp</v>
          </cell>
          <cell r="G5">
            <v>309693</v>
          </cell>
        </row>
        <row r="6">
          <cell r="C6">
            <v>20670</v>
          </cell>
          <cell r="D6" t="str">
            <v>XDR</v>
          </cell>
          <cell r="E6" t="str">
            <v xml:space="preserve">SECOND URBAN                  </v>
          </cell>
          <cell r="F6" t="str">
            <v>Sum of prp</v>
          </cell>
          <cell r="G6">
            <v>180000</v>
          </cell>
        </row>
        <row r="7">
          <cell r="C7">
            <v>20671</v>
          </cell>
          <cell r="D7" t="str">
            <v>XDR</v>
          </cell>
          <cell r="E7" t="str">
            <v xml:space="preserve">SECOND URBAN                  </v>
          </cell>
          <cell r="F7" t="str">
            <v>Sum of prp</v>
          </cell>
          <cell r="G7">
            <v>62774</v>
          </cell>
        </row>
        <row r="8">
          <cell r="C8">
            <v>22290</v>
          </cell>
          <cell r="D8" t="str">
            <v>XDR</v>
          </cell>
          <cell r="E8" t="str">
            <v xml:space="preserve">ENVIRONMENTAL MANAGEMENT      </v>
          </cell>
          <cell r="F8" t="str">
            <v>Sum of prp</v>
          </cell>
          <cell r="G8">
            <v>0</v>
          </cell>
        </row>
        <row r="9">
          <cell r="C9">
            <v>22440</v>
          </cell>
          <cell r="D9" t="str">
            <v>XDR</v>
          </cell>
          <cell r="E9" t="str">
            <v xml:space="preserve">FOURTH EDUCATION              </v>
          </cell>
          <cell r="F9" t="str">
            <v>Sum of prp</v>
          </cell>
          <cell r="G9">
            <v>0</v>
          </cell>
        </row>
        <row r="10">
          <cell r="C10">
            <v>23780</v>
          </cell>
          <cell r="D10" t="str">
            <v>XDR</v>
          </cell>
          <cell r="E10" t="str">
            <v xml:space="preserve">PUBLIC INSTITUTIONAL DEV      </v>
          </cell>
          <cell r="F10" t="str">
            <v>Sum of prp</v>
          </cell>
          <cell r="G10">
            <v>0</v>
          </cell>
        </row>
        <row r="11">
          <cell r="C11">
            <v>23810</v>
          </cell>
          <cell r="D11" t="str">
            <v>XDR</v>
          </cell>
          <cell r="E11" t="str">
            <v>AGRICULTURAL SECTOR ADJUSTMENT</v>
          </cell>
          <cell r="F11" t="str">
            <v>Sum of prp</v>
          </cell>
          <cell r="G11">
            <v>0</v>
          </cell>
        </row>
        <row r="12">
          <cell r="C12">
            <v>24140</v>
          </cell>
          <cell r="D12" t="str">
            <v>XDR</v>
          </cell>
          <cell r="E12" t="str">
            <v xml:space="preserve">FOOD SECURITY AND NUTRITION   </v>
          </cell>
          <cell r="F12" t="str">
            <v>Sum of prp</v>
          </cell>
          <cell r="G12">
            <v>0</v>
          </cell>
        </row>
        <row r="13">
          <cell r="C13">
            <v>24720</v>
          </cell>
          <cell r="D13" t="str">
            <v>XDR</v>
          </cell>
          <cell r="E13" t="str">
            <v xml:space="preserve">PRIVATE SECTOR ASSISTANCE     </v>
          </cell>
          <cell r="F13" t="str">
            <v>Sum of prp</v>
          </cell>
          <cell r="G13">
            <v>0</v>
          </cell>
        </row>
        <row r="14">
          <cell r="C14">
            <v>25190</v>
          </cell>
          <cell r="D14" t="str">
            <v>XDR</v>
          </cell>
          <cell r="E14" t="str">
            <v xml:space="preserve">WATER SUPPLY ENGINEERING      </v>
          </cell>
          <cell r="F14" t="str">
            <v>Sum of prp</v>
          </cell>
          <cell r="G14">
            <v>0</v>
          </cell>
        </row>
        <row r="15">
          <cell r="C15">
            <v>25900</v>
          </cell>
          <cell r="D15" t="str">
            <v>XDR</v>
          </cell>
          <cell r="E15" t="str">
            <v xml:space="preserve">ECONOMIC RECOVERY             </v>
          </cell>
          <cell r="F15" t="str">
            <v>Sum of prp</v>
          </cell>
          <cell r="G15">
            <v>0</v>
          </cell>
        </row>
        <row r="16">
          <cell r="C16">
            <v>25950</v>
          </cell>
          <cell r="D16" t="str">
            <v>XDR</v>
          </cell>
          <cell r="E16" t="str">
            <v xml:space="preserve">HEALTH AND NUTRITION          </v>
          </cell>
          <cell r="F16" t="str">
            <v>Sum of prp</v>
          </cell>
          <cell r="G16">
            <v>0</v>
          </cell>
        </row>
        <row r="17">
          <cell r="C17">
            <v>26190</v>
          </cell>
          <cell r="D17" t="str">
            <v>XDR</v>
          </cell>
          <cell r="E17" t="str">
            <v xml:space="preserve">POPULATION AND AIDS CONTROL   </v>
          </cell>
          <cell r="F17" t="str">
            <v>Sum of prp</v>
          </cell>
          <cell r="G17">
            <v>0</v>
          </cell>
        </row>
        <row r="18">
          <cell r="C18">
            <v>31410</v>
          </cell>
          <cell r="D18" t="str">
            <v>XDR</v>
          </cell>
          <cell r="E18" t="str">
            <v xml:space="preserve">ECONOMIC MGMNT REFORM SUPPORT </v>
          </cell>
          <cell r="F18" t="str">
            <v>Sum of prp</v>
          </cell>
          <cell r="G18">
            <v>0</v>
          </cell>
        </row>
        <row r="19">
          <cell r="C19">
            <v>32990</v>
          </cell>
          <cell r="D19" t="str">
            <v>XDR</v>
          </cell>
          <cell r="E19" t="str">
            <v xml:space="preserve">THIRD STRUCTURAL ADJUSTMENT   </v>
          </cell>
          <cell r="F19" t="str">
            <v>Sum of prp</v>
          </cell>
          <cell r="G19">
            <v>0</v>
          </cell>
        </row>
        <row r="20">
          <cell r="C20">
            <v>7060</v>
          </cell>
          <cell r="D20" t="str">
            <v>USD</v>
          </cell>
          <cell r="E20" t="str">
            <v xml:space="preserve">WEST VOLTA AGRICULTURAL DEV.  </v>
          </cell>
          <cell r="F20" t="str">
            <v>Sum of prp</v>
          </cell>
          <cell r="G20">
            <v>54000</v>
          </cell>
        </row>
        <row r="21">
          <cell r="C21">
            <v>7440</v>
          </cell>
          <cell r="D21" t="str">
            <v>USD</v>
          </cell>
          <cell r="E21" t="str">
            <v xml:space="preserve">REGIONAL RAILWAY              </v>
          </cell>
          <cell r="F21" t="str">
            <v>Sum of prp</v>
          </cell>
          <cell r="G21">
            <v>78000</v>
          </cell>
        </row>
        <row r="22">
          <cell r="C22">
            <v>7660</v>
          </cell>
          <cell r="D22" t="str">
            <v>USD</v>
          </cell>
          <cell r="E22" t="str">
            <v xml:space="preserve">URBAN DEVELOPMENT             </v>
          </cell>
          <cell r="F22" t="str">
            <v>Sum of prp</v>
          </cell>
          <cell r="G22">
            <v>122915</v>
          </cell>
        </row>
        <row r="23">
          <cell r="C23">
            <v>10130</v>
          </cell>
          <cell r="D23" t="str">
            <v>USD</v>
          </cell>
          <cell r="E23" t="str">
            <v xml:space="preserve">NIENA DIONKELE RICE DEV.      </v>
          </cell>
          <cell r="F23" t="str">
            <v>Sum of prp</v>
          </cell>
          <cell r="G23">
            <v>18360</v>
          </cell>
        </row>
        <row r="24">
          <cell r="C24">
            <v>12840</v>
          </cell>
          <cell r="D24" t="str">
            <v>XDR</v>
          </cell>
          <cell r="E24" t="str">
            <v xml:space="preserve">VOLTA NOIRE AGRICULTURAL DEV. </v>
          </cell>
          <cell r="F24" t="str">
            <v>Sum of prp</v>
          </cell>
          <cell r="G24">
            <v>11434</v>
          </cell>
        </row>
        <row r="25">
          <cell r="C25">
            <v>12850</v>
          </cell>
          <cell r="D25" t="str">
            <v>XDR</v>
          </cell>
          <cell r="E25" t="str">
            <v>HAUTS-BASSINS AGRICULTURAL DEV</v>
          </cell>
          <cell r="F25" t="str">
            <v>Sum of prp</v>
          </cell>
          <cell r="G25">
            <v>8053</v>
          </cell>
        </row>
        <row r="26">
          <cell r="C26">
            <v>12930</v>
          </cell>
          <cell r="D26" t="str">
            <v>XDR</v>
          </cell>
          <cell r="E26" t="str">
            <v xml:space="preserve">KOUDOUGOU PILOT AGRICULTURAL  </v>
          </cell>
          <cell r="F26" t="str">
            <v>Sum of prp</v>
          </cell>
          <cell r="G26">
            <v>22294</v>
          </cell>
        </row>
        <row r="27">
          <cell r="C27">
            <v>14820</v>
          </cell>
          <cell r="D27" t="str">
            <v>XDR</v>
          </cell>
          <cell r="E27" t="str">
            <v xml:space="preserve">MINING EXPLOR. &amp; TECH ASSIST  </v>
          </cell>
          <cell r="F27" t="str">
            <v>Sum of prp</v>
          </cell>
          <cell r="G27">
            <v>25068</v>
          </cell>
        </row>
        <row r="28">
          <cell r="C28">
            <v>1410</v>
          </cell>
          <cell r="D28" t="str">
            <v>USD</v>
          </cell>
          <cell r="E28" t="str">
            <v xml:space="preserve">TELECOMMUNICATIONS            </v>
          </cell>
          <cell r="F28" t="str">
            <v>Sum of prp</v>
          </cell>
          <cell r="G28">
            <v>13020.08</v>
          </cell>
        </row>
        <row r="29">
          <cell r="C29">
            <v>2250</v>
          </cell>
          <cell r="D29" t="str">
            <v>USD</v>
          </cell>
          <cell r="E29" t="str">
            <v xml:space="preserve">COTTON                        </v>
          </cell>
          <cell r="F29" t="str">
            <v>Sum of prp</v>
          </cell>
          <cell r="G29">
            <v>95048.55</v>
          </cell>
        </row>
        <row r="30">
          <cell r="C30">
            <v>3161</v>
          </cell>
          <cell r="D30" t="str">
            <v>USD</v>
          </cell>
          <cell r="E30" t="str">
            <v xml:space="preserve">ROAD                          </v>
          </cell>
          <cell r="F30" t="str">
            <v>Sum of prp</v>
          </cell>
          <cell r="G30">
            <v>42000</v>
          </cell>
        </row>
        <row r="31">
          <cell r="C31">
            <v>3162</v>
          </cell>
          <cell r="D31" t="str">
            <v>USD</v>
          </cell>
          <cell r="E31" t="str">
            <v xml:space="preserve">ROAD                          </v>
          </cell>
          <cell r="F31" t="str">
            <v>Sum of prp</v>
          </cell>
          <cell r="G31">
            <v>20250</v>
          </cell>
        </row>
        <row r="32">
          <cell r="C32">
            <v>3170</v>
          </cell>
          <cell r="D32" t="str">
            <v>USD</v>
          </cell>
          <cell r="E32" t="str">
            <v xml:space="preserve">RURAL DEVELOPMENT FUND        </v>
          </cell>
          <cell r="F32" t="str">
            <v>Sum of prp</v>
          </cell>
          <cell r="G32">
            <v>33000</v>
          </cell>
        </row>
        <row r="33">
          <cell r="C33">
            <v>4300</v>
          </cell>
          <cell r="D33" t="str">
            <v>USD</v>
          </cell>
          <cell r="E33" t="str">
            <v xml:space="preserve">EDUCATION                     </v>
          </cell>
          <cell r="F33" t="str">
            <v>Sum of prp</v>
          </cell>
          <cell r="G33">
            <v>42750</v>
          </cell>
        </row>
        <row r="34">
          <cell r="C34">
            <v>4310</v>
          </cell>
          <cell r="D34" t="str">
            <v>USD</v>
          </cell>
          <cell r="E34" t="str">
            <v xml:space="preserve">SECOND TELECOMMUNICATIONS     </v>
          </cell>
          <cell r="F34" t="str">
            <v>Sum of prp</v>
          </cell>
          <cell r="G34">
            <v>67500</v>
          </cell>
        </row>
        <row r="35">
          <cell r="C35">
            <v>4960</v>
          </cell>
          <cell r="D35" t="str">
            <v>USD</v>
          </cell>
          <cell r="E35" t="str">
            <v xml:space="preserve">BOUGOURIBA AGRICULTURAL DEV.  </v>
          </cell>
          <cell r="F35" t="str">
            <v>Sum of prp</v>
          </cell>
          <cell r="G35">
            <v>120000</v>
          </cell>
        </row>
        <row r="36">
          <cell r="C36">
            <v>5570</v>
          </cell>
          <cell r="D36" t="str">
            <v>USD</v>
          </cell>
          <cell r="E36" t="str">
            <v xml:space="preserve">LIVESTOCK DEVELOPMENT         </v>
          </cell>
          <cell r="F36" t="str">
            <v>Sum of prp</v>
          </cell>
          <cell r="G36">
            <v>90000</v>
          </cell>
        </row>
        <row r="37">
          <cell r="C37">
            <v>5790</v>
          </cell>
          <cell r="D37" t="str">
            <v>USD</v>
          </cell>
          <cell r="E37" t="str">
            <v xml:space="preserve">RURAL ROADS                   </v>
          </cell>
          <cell r="F37" t="str">
            <v>Sum of prp</v>
          </cell>
          <cell r="G37">
            <v>112410</v>
          </cell>
        </row>
        <row r="38">
          <cell r="C38">
            <v>6400</v>
          </cell>
          <cell r="D38" t="str">
            <v>USD</v>
          </cell>
          <cell r="E38" t="str">
            <v xml:space="preserve">SECOND RURAL DEVELOPMENT FUND </v>
          </cell>
          <cell r="F38" t="str">
            <v>Sum of prp</v>
          </cell>
          <cell r="G38">
            <v>140966</v>
          </cell>
        </row>
        <row r="39">
          <cell r="C39">
            <v>6530</v>
          </cell>
          <cell r="D39" t="str">
            <v>USD</v>
          </cell>
          <cell r="E39" t="str">
            <v xml:space="preserve">THIRD HIGHWAY                 </v>
          </cell>
          <cell r="F39" t="str">
            <v>Sum of prp</v>
          </cell>
          <cell r="G39">
            <v>300000</v>
          </cell>
        </row>
        <row r="40">
          <cell r="C40">
            <v>7590</v>
          </cell>
          <cell r="D40" t="str">
            <v>USD</v>
          </cell>
          <cell r="E40" t="str">
            <v xml:space="preserve">ARTISAN SMALL &amp; MEDIUM SCALE  </v>
          </cell>
          <cell r="F40" t="str">
            <v>Sum of prp</v>
          </cell>
          <cell r="G40">
            <v>47801</v>
          </cell>
        </row>
        <row r="41">
          <cell r="C41">
            <v>9560</v>
          </cell>
          <cell r="D41" t="str">
            <v>USD</v>
          </cell>
          <cell r="E41" t="str">
            <v xml:space="preserve">SECOND EDUCATION              </v>
          </cell>
          <cell r="F41" t="str">
            <v>Sum of prp</v>
          </cell>
          <cell r="G41">
            <v>155903</v>
          </cell>
        </row>
        <row r="42">
          <cell r="C42">
            <v>11640</v>
          </cell>
          <cell r="D42" t="str">
            <v>XDR</v>
          </cell>
          <cell r="E42" t="str">
            <v xml:space="preserve">FOURTH HIGHWAY                </v>
          </cell>
          <cell r="F42" t="str">
            <v>Sum of prp</v>
          </cell>
          <cell r="G42">
            <v>186523</v>
          </cell>
        </row>
        <row r="43">
          <cell r="C43">
            <v>12180</v>
          </cell>
          <cell r="D43" t="str">
            <v>XDR</v>
          </cell>
          <cell r="E43" t="str">
            <v xml:space="preserve">3RD RURAL DEVELOPMENT FUND    </v>
          </cell>
          <cell r="F43" t="str">
            <v>Sum of prp</v>
          </cell>
          <cell r="G43">
            <v>68000</v>
          </cell>
        </row>
        <row r="44">
          <cell r="C44">
            <v>15500</v>
          </cell>
          <cell r="D44" t="str">
            <v>XDR</v>
          </cell>
          <cell r="E44" t="str">
            <v xml:space="preserve">FERTILIZER                    </v>
          </cell>
          <cell r="F44" t="str">
            <v>Sum of prp</v>
          </cell>
          <cell r="G44">
            <v>38375</v>
          </cell>
        </row>
        <row r="45">
          <cell r="C45">
            <v>15980</v>
          </cell>
          <cell r="D45" t="str">
            <v>XDR</v>
          </cell>
          <cell r="E45" t="str">
            <v xml:space="preserve">PRIMARY EDUCATION DEV.        </v>
          </cell>
          <cell r="F45" t="str">
            <v>Sum of prp</v>
          </cell>
          <cell r="G45">
            <v>102242</v>
          </cell>
        </row>
        <row r="46">
          <cell r="C46">
            <v>18960</v>
          </cell>
          <cell r="D46" t="str">
            <v>XDR</v>
          </cell>
          <cell r="E46" t="str">
            <v xml:space="preserve">AGRICULTURAL RESEARCH         </v>
          </cell>
          <cell r="F46" t="str">
            <v>Sum of prp</v>
          </cell>
          <cell r="G46">
            <v>141000</v>
          </cell>
        </row>
        <row r="47">
          <cell r="C47">
            <v>22810</v>
          </cell>
          <cell r="D47" t="str">
            <v>XDR</v>
          </cell>
          <cell r="E47" t="str">
            <v xml:space="preserve">STRUCTURAL ADJUSTMENT         </v>
          </cell>
          <cell r="F47" t="str">
            <v>Sum of prp</v>
          </cell>
          <cell r="G47">
            <v>0</v>
          </cell>
        </row>
        <row r="48">
          <cell r="C48">
            <v>22820</v>
          </cell>
          <cell r="D48" t="str">
            <v>XDR</v>
          </cell>
          <cell r="E48" t="str">
            <v xml:space="preserve">PUBLIC WORKS &amp; EMPLOYMENT     </v>
          </cell>
          <cell r="F48" t="str">
            <v>Sum of prp</v>
          </cell>
          <cell r="G48">
            <v>0</v>
          </cell>
        </row>
        <row r="49">
          <cell r="C49">
            <v>23320</v>
          </cell>
          <cell r="D49" t="str">
            <v>XDR</v>
          </cell>
          <cell r="E49" t="str">
            <v xml:space="preserve">TRANSPORT SECTOR ADJUSTMENT   </v>
          </cell>
          <cell r="F49" t="str">
            <v>Sum of prp</v>
          </cell>
          <cell r="G49">
            <v>0</v>
          </cell>
        </row>
        <row r="50">
          <cell r="C50">
            <v>27280</v>
          </cell>
          <cell r="D50" t="str">
            <v>XDR</v>
          </cell>
          <cell r="E50" t="str">
            <v xml:space="preserve">URBAN ENVIRONMENT             </v>
          </cell>
          <cell r="F50" t="str">
            <v>Sum of prp</v>
          </cell>
          <cell r="G50">
            <v>0</v>
          </cell>
        </row>
        <row r="51">
          <cell r="C51">
            <v>29740</v>
          </cell>
          <cell r="D51" t="str">
            <v>XDR</v>
          </cell>
          <cell r="E51" t="str">
            <v xml:space="preserve">2ND NTL AGRICUL SERVICES      </v>
          </cell>
          <cell r="F51" t="str">
            <v>Sum of prp</v>
          </cell>
          <cell r="G51">
            <v>0</v>
          </cell>
        </row>
        <row r="52">
          <cell r="C52">
            <v>31610</v>
          </cell>
          <cell r="D52" t="str">
            <v>XDR</v>
          </cell>
          <cell r="E52" t="str">
            <v xml:space="preserve">PILOT PRIVATE IRRIGATION DEV  </v>
          </cell>
          <cell r="F52" t="str">
            <v>Sum of prp</v>
          </cell>
          <cell r="G52">
            <v>0</v>
          </cell>
        </row>
        <row r="53">
          <cell r="C53">
            <v>4420</v>
          </cell>
          <cell r="D53" t="str">
            <v>USD</v>
          </cell>
          <cell r="E53" t="str">
            <v xml:space="preserve">DROUGHT RELIEF                </v>
          </cell>
          <cell r="F53" t="str">
            <v>Sum of prp</v>
          </cell>
          <cell r="G53">
            <v>30000</v>
          </cell>
        </row>
        <row r="54">
          <cell r="C54">
            <v>9820</v>
          </cell>
          <cell r="D54" t="str">
            <v>USD</v>
          </cell>
          <cell r="E54" t="str">
            <v xml:space="preserve">FORESTRY                      </v>
          </cell>
          <cell r="F54" t="str">
            <v>Sum of prp</v>
          </cell>
          <cell r="G54">
            <v>72266.36</v>
          </cell>
        </row>
        <row r="55">
          <cell r="C55">
            <v>12350</v>
          </cell>
          <cell r="D55" t="str">
            <v>XDR</v>
          </cell>
          <cell r="E55" t="str">
            <v xml:space="preserve">THIRD TELECOMMUNICATIONS      </v>
          </cell>
          <cell r="F55" t="str">
            <v>Sum of prp</v>
          </cell>
          <cell r="G55">
            <v>74500</v>
          </cell>
        </row>
        <row r="56">
          <cell r="C56" t="str">
            <v>N0070</v>
          </cell>
          <cell r="D56" t="str">
            <v>XDR</v>
          </cell>
          <cell r="E56" t="str">
            <v xml:space="preserve">POST-PRIMARY EDUCATION        </v>
          </cell>
          <cell r="F56" t="str">
            <v>Sum of prp</v>
          </cell>
          <cell r="G56">
            <v>0</v>
          </cell>
        </row>
        <row r="57">
          <cell r="C57" t="str">
            <v>N0290</v>
          </cell>
          <cell r="D57" t="str">
            <v>XDR</v>
          </cell>
          <cell r="E57" t="str">
            <v>MINING SECTOR CAPACITY BUILDIN</v>
          </cell>
          <cell r="F57" t="str">
            <v>Sum of prp</v>
          </cell>
          <cell r="G57">
            <v>0</v>
          </cell>
        </row>
        <row r="58">
          <cell r="C58">
            <v>10970</v>
          </cell>
          <cell r="D58" t="str">
            <v>XDR</v>
          </cell>
          <cell r="E58" t="str">
            <v xml:space="preserve">2ND BOUGOURIBA AGRICUL DEV    </v>
          </cell>
          <cell r="F58" t="str">
            <v>Sum of int</v>
          </cell>
          <cell r="G58">
            <v>32458.562999999998</v>
          </cell>
        </row>
        <row r="59">
          <cell r="C59">
            <v>16070</v>
          </cell>
          <cell r="D59" t="str">
            <v>XDR</v>
          </cell>
          <cell r="E59" t="str">
            <v xml:space="preserve">HEALTH SERVICES DEVELOPMENT   </v>
          </cell>
          <cell r="F59" t="str">
            <v>Sum of int</v>
          </cell>
          <cell r="G59">
            <v>94091.476999999999</v>
          </cell>
        </row>
        <row r="60">
          <cell r="C60">
            <v>19790</v>
          </cell>
          <cell r="D60" t="str">
            <v>XDR</v>
          </cell>
          <cell r="E60" t="str">
            <v xml:space="preserve">AGRICULTURAL SERVICES         </v>
          </cell>
          <cell r="F60" t="str">
            <v>Sum of int</v>
          </cell>
          <cell r="G60">
            <v>113812.308</v>
          </cell>
        </row>
        <row r="61">
          <cell r="C61">
            <v>20670</v>
          </cell>
          <cell r="D61" t="str">
            <v>XDR</v>
          </cell>
          <cell r="E61" t="str">
            <v xml:space="preserve">SECOND URBAN                  </v>
          </cell>
          <cell r="F61" t="str">
            <v>Sum of int</v>
          </cell>
          <cell r="G61">
            <v>67500</v>
          </cell>
        </row>
        <row r="62">
          <cell r="C62">
            <v>20671</v>
          </cell>
          <cell r="D62" t="str">
            <v>XDR</v>
          </cell>
          <cell r="E62" t="str">
            <v xml:space="preserve">SECOND URBAN                  </v>
          </cell>
          <cell r="F62" t="str">
            <v>Sum of int</v>
          </cell>
          <cell r="G62">
            <v>23540.431</v>
          </cell>
        </row>
        <row r="63">
          <cell r="C63">
            <v>22290</v>
          </cell>
          <cell r="D63" t="str">
            <v>XDR</v>
          </cell>
          <cell r="E63" t="str">
            <v xml:space="preserve">ENVIRONMENTAL MANAGEMENT      </v>
          </cell>
          <cell r="F63" t="str">
            <v>Sum of int</v>
          </cell>
          <cell r="G63">
            <v>43125</v>
          </cell>
        </row>
        <row r="64">
          <cell r="C64">
            <v>22440</v>
          </cell>
          <cell r="D64" t="str">
            <v>XDR</v>
          </cell>
          <cell r="E64" t="str">
            <v xml:space="preserve">FOURTH EDUCATION              </v>
          </cell>
          <cell r="F64" t="str">
            <v>Sum of int</v>
          </cell>
          <cell r="G64">
            <v>66584.756999999998</v>
          </cell>
        </row>
        <row r="65">
          <cell r="C65">
            <v>23780</v>
          </cell>
          <cell r="D65" t="str">
            <v>XDR</v>
          </cell>
          <cell r="E65" t="str">
            <v xml:space="preserve">PUBLIC INSTITUTIONAL DEV      </v>
          </cell>
          <cell r="F65" t="str">
            <v>Sum of int</v>
          </cell>
          <cell r="G65">
            <v>30334.752637499998</v>
          </cell>
        </row>
        <row r="66">
          <cell r="C66">
            <v>23810</v>
          </cell>
          <cell r="D66" t="str">
            <v>XDR</v>
          </cell>
          <cell r="E66" t="str">
            <v>AGRICULTURAL SECTOR ADJUSTMENT</v>
          </cell>
          <cell r="F66" t="str">
            <v>Sum of int</v>
          </cell>
          <cell r="G66">
            <v>77250</v>
          </cell>
        </row>
        <row r="67">
          <cell r="C67">
            <v>24140</v>
          </cell>
          <cell r="D67" t="str">
            <v>XDR</v>
          </cell>
          <cell r="E67" t="str">
            <v xml:space="preserve">FOOD SECURITY AND NUTRITION   </v>
          </cell>
          <cell r="F67" t="str">
            <v>Sum of int</v>
          </cell>
          <cell r="G67">
            <v>19919.250712500001</v>
          </cell>
        </row>
        <row r="68">
          <cell r="C68">
            <v>24720</v>
          </cell>
          <cell r="D68" t="str">
            <v>XDR</v>
          </cell>
          <cell r="E68" t="str">
            <v xml:space="preserve">PRIVATE SECTOR ASSISTANCE     </v>
          </cell>
          <cell r="F68" t="str">
            <v>Sum of int</v>
          </cell>
          <cell r="G68">
            <v>10174.854074999999</v>
          </cell>
        </row>
        <row r="69">
          <cell r="C69">
            <v>25190</v>
          </cell>
          <cell r="D69" t="str">
            <v>XDR</v>
          </cell>
          <cell r="E69" t="str">
            <v xml:space="preserve">WATER SUPPLY ENGINEERING      </v>
          </cell>
          <cell r="F69" t="str">
            <v>Sum of int</v>
          </cell>
          <cell r="G69">
            <v>10846.665000000001</v>
          </cell>
        </row>
        <row r="70">
          <cell r="C70">
            <v>25900</v>
          </cell>
          <cell r="D70" t="str">
            <v>XDR</v>
          </cell>
          <cell r="E70" t="str">
            <v xml:space="preserve">ECONOMIC RECOVERY             </v>
          </cell>
          <cell r="F70" t="str">
            <v>Sum of int</v>
          </cell>
          <cell r="G70">
            <v>67500</v>
          </cell>
        </row>
        <row r="71">
          <cell r="C71">
            <v>25950</v>
          </cell>
          <cell r="D71" t="str">
            <v>XDR</v>
          </cell>
          <cell r="E71" t="str">
            <v xml:space="preserve">HEALTH AND NUTRITION          </v>
          </cell>
          <cell r="F71" t="str">
            <v>Sum of int</v>
          </cell>
          <cell r="G71">
            <v>52630.330087499999</v>
          </cell>
        </row>
        <row r="72">
          <cell r="C72">
            <v>26190</v>
          </cell>
          <cell r="D72" t="str">
            <v>XDR</v>
          </cell>
          <cell r="E72" t="str">
            <v xml:space="preserve">POPULATION AND AIDS CONTROL   </v>
          </cell>
          <cell r="F72" t="str">
            <v>Sum of int</v>
          </cell>
          <cell r="G72">
            <v>48396.948675</v>
          </cell>
        </row>
        <row r="73">
          <cell r="C73">
            <v>31410</v>
          </cell>
          <cell r="D73" t="str">
            <v>XDR</v>
          </cell>
          <cell r="E73" t="str">
            <v xml:space="preserve">ECONOMIC MGMNT REFORM SUPPORT </v>
          </cell>
          <cell r="F73" t="str">
            <v>Sum of int</v>
          </cell>
          <cell r="G73">
            <v>41250</v>
          </cell>
        </row>
        <row r="74">
          <cell r="C74">
            <v>32990</v>
          </cell>
          <cell r="D74" t="str">
            <v>XDR</v>
          </cell>
          <cell r="E74" t="str">
            <v xml:space="preserve">THIRD STRUCTURAL ADJUSTMENT   </v>
          </cell>
          <cell r="F74" t="str">
            <v>Sum of int</v>
          </cell>
          <cell r="G74">
            <v>67500</v>
          </cell>
        </row>
        <row r="75">
          <cell r="C75">
            <v>7060</v>
          </cell>
          <cell r="D75" t="str">
            <v>USD</v>
          </cell>
          <cell r="E75" t="str">
            <v xml:space="preserve">WEST VOLTA AGRICULTURAL DEV.  </v>
          </cell>
          <cell r="F75" t="str">
            <v>Sum of int</v>
          </cell>
          <cell r="G75">
            <v>11137.5</v>
          </cell>
        </row>
        <row r="76">
          <cell r="C76">
            <v>7440</v>
          </cell>
          <cell r="D76" t="str">
            <v>USD</v>
          </cell>
          <cell r="E76" t="str">
            <v xml:space="preserve">REGIONAL RAILWAY              </v>
          </cell>
          <cell r="F76" t="str">
            <v>Sum of int</v>
          </cell>
          <cell r="G76">
            <v>16380</v>
          </cell>
        </row>
        <row r="77">
          <cell r="C77">
            <v>7660</v>
          </cell>
          <cell r="D77" t="str">
            <v>USD</v>
          </cell>
          <cell r="E77" t="str">
            <v xml:space="preserve">URBAN DEVELOPMENT             </v>
          </cell>
          <cell r="F77" t="str">
            <v>Sum of int</v>
          </cell>
          <cell r="G77">
            <v>25812.316999999999</v>
          </cell>
        </row>
        <row r="78">
          <cell r="C78">
            <v>10130</v>
          </cell>
          <cell r="D78" t="str">
            <v>USD</v>
          </cell>
          <cell r="E78" t="str">
            <v xml:space="preserve">NIENA DIONKELE RICE DEV.      </v>
          </cell>
          <cell r="F78" t="str">
            <v>Sum of int</v>
          </cell>
          <cell r="G78">
            <v>12462.197</v>
          </cell>
        </row>
        <row r="79">
          <cell r="C79">
            <v>12840</v>
          </cell>
          <cell r="D79" t="str">
            <v>XDR</v>
          </cell>
          <cell r="E79" t="str">
            <v xml:space="preserve">VOLTA NOIRE AGRICULTURAL DEV. </v>
          </cell>
          <cell r="F79" t="str">
            <v>Sum of int</v>
          </cell>
          <cell r="G79">
            <v>7932.8810000000003</v>
          </cell>
        </row>
        <row r="80">
          <cell r="C80">
            <v>12850</v>
          </cell>
          <cell r="D80" t="str">
            <v>XDR</v>
          </cell>
          <cell r="E80" t="str">
            <v>HAUTS-BASSINS AGRICULTURAL DEV</v>
          </cell>
          <cell r="F80" t="str">
            <v>Sum of int</v>
          </cell>
          <cell r="G80">
            <v>5587.3890000000001</v>
          </cell>
        </row>
        <row r="81">
          <cell r="C81">
            <v>12930</v>
          </cell>
          <cell r="D81" t="str">
            <v>XDR</v>
          </cell>
          <cell r="E81" t="str">
            <v xml:space="preserve">KOUDOUGOU PILOT AGRICULTURAL  </v>
          </cell>
          <cell r="F81" t="str">
            <v>Sum of int</v>
          </cell>
          <cell r="G81">
            <v>15550.316999999999</v>
          </cell>
        </row>
        <row r="82">
          <cell r="C82">
            <v>14820</v>
          </cell>
          <cell r="D82" t="str">
            <v>XDR</v>
          </cell>
          <cell r="E82" t="str">
            <v xml:space="preserve">MINING EXPLOR. &amp; TECH ASSIST  </v>
          </cell>
          <cell r="F82" t="str">
            <v>Sum of int</v>
          </cell>
          <cell r="G82">
            <v>17767.3</v>
          </cell>
        </row>
        <row r="83">
          <cell r="C83">
            <v>1410</v>
          </cell>
          <cell r="D83" t="str">
            <v>USD</v>
          </cell>
          <cell r="E83" t="str">
            <v xml:space="preserve">TELECOMMUNICATIONS            </v>
          </cell>
          <cell r="F83" t="str">
            <v>Sum of int</v>
          </cell>
          <cell r="G83">
            <v>1855.3620000000001</v>
          </cell>
        </row>
        <row r="84">
          <cell r="C84">
            <v>2250</v>
          </cell>
          <cell r="D84" t="str">
            <v>USD</v>
          </cell>
          <cell r="E84" t="str">
            <v xml:space="preserve">COTTON                        </v>
          </cell>
          <cell r="F84" t="str">
            <v>Sum of int</v>
          </cell>
          <cell r="G84">
            <v>14970.147000000001</v>
          </cell>
        </row>
        <row r="85">
          <cell r="C85">
            <v>3161</v>
          </cell>
          <cell r="D85" t="str">
            <v>USD</v>
          </cell>
          <cell r="E85" t="str">
            <v xml:space="preserve">ROAD                          </v>
          </cell>
          <cell r="F85" t="str">
            <v>Sum of int</v>
          </cell>
          <cell r="G85">
            <v>7087.5</v>
          </cell>
        </row>
        <row r="86">
          <cell r="C86">
            <v>3162</v>
          </cell>
          <cell r="D86" t="str">
            <v>USD</v>
          </cell>
          <cell r="E86" t="str">
            <v xml:space="preserve">ROAD                          </v>
          </cell>
          <cell r="F86" t="str">
            <v>Sum of int</v>
          </cell>
          <cell r="G86">
            <v>3417.1880000000001</v>
          </cell>
        </row>
        <row r="87">
          <cell r="C87">
            <v>3170</v>
          </cell>
          <cell r="D87" t="str">
            <v>USD</v>
          </cell>
          <cell r="E87" t="str">
            <v xml:space="preserve">RURAL DEVELOPMENT FUND        </v>
          </cell>
          <cell r="F87" t="str">
            <v>Sum of int</v>
          </cell>
          <cell r="G87">
            <v>5568.75</v>
          </cell>
        </row>
        <row r="88">
          <cell r="C88">
            <v>4300</v>
          </cell>
          <cell r="D88" t="str">
            <v>USD</v>
          </cell>
          <cell r="E88" t="str">
            <v xml:space="preserve">EDUCATION                     </v>
          </cell>
          <cell r="F88" t="str">
            <v>Sum of int</v>
          </cell>
          <cell r="G88">
            <v>7534.6880000000001</v>
          </cell>
        </row>
        <row r="89">
          <cell r="C89">
            <v>4310</v>
          </cell>
          <cell r="D89" t="str">
            <v>USD</v>
          </cell>
          <cell r="E89" t="str">
            <v xml:space="preserve">SECOND TELECOMMUNICATIONS     </v>
          </cell>
          <cell r="F89" t="str">
            <v>Sum of int</v>
          </cell>
          <cell r="G89">
            <v>11896.875</v>
          </cell>
        </row>
        <row r="90">
          <cell r="C90">
            <v>4960</v>
          </cell>
          <cell r="D90" t="str">
            <v>USD</v>
          </cell>
          <cell r="E90" t="str">
            <v xml:space="preserve">BOUGOURIBA AGRICULTURAL DEV.  </v>
          </cell>
          <cell r="F90" t="str">
            <v>Sum of int</v>
          </cell>
          <cell r="G90">
            <v>22050</v>
          </cell>
        </row>
        <row r="91">
          <cell r="C91">
            <v>5570</v>
          </cell>
          <cell r="D91" t="str">
            <v>USD</v>
          </cell>
          <cell r="E91" t="str">
            <v xml:space="preserve">LIVESTOCK DEVELOPMENT         </v>
          </cell>
          <cell r="F91" t="str">
            <v>Sum of int</v>
          </cell>
          <cell r="G91">
            <v>17212.5</v>
          </cell>
        </row>
        <row r="92">
          <cell r="C92">
            <v>5790</v>
          </cell>
          <cell r="D92" t="str">
            <v>USD</v>
          </cell>
          <cell r="E92" t="str">
            <v xml:space="preserve">RURAL ROADS                   </v>
          </cell>
          <cell r="F92" t="str">
            <v>Sum of int</v>
          </cell>
          <cell r="G92">
            <v>21499.114000000001</v>
          </cell>
        </row>
        <row r="93">
          <cell r="C93">
            <v>6400</v>
          </cell>
          <cell r="D93" t="str">
            <v>USD</v>
          </cell>
          <cell r="E93" t="str">
            <v xml:space="preserve">SECOND RURAL DEVELOPMENT FUND </v>
          </cell>
          <cell r="F93" t="str">
            <v>Sum of int</v>
          </cell>
          <cell r="G93">
            <v>28017.054</v>
          </cell>
        </row>
        <row r="94">
          <cell r="C94">
            <v>6530</v>
          </cell>
          <cell r="D94" t="str">
            <v>USD</v>
          </cell>
          <cell r="E94" t="str">
            <v xml:space="preserve">THIRD HIGHWAY                 </v>
          </cell>
          <cell r="F94" t="str">
            <v>Sum of int</v>
          </cell>
          <cell r="G94">
            <v>59625</v>
          </cell>
        </row>
        <row r="95">
          <cell r="C95">
            <v>7590</v>
          </cell>
          <cell r="D95" t="str">
            <v>USD</v>
          </cell>
          <cell r="E95" t="str">
            <v xml:space="preserve">ARTISAN SMALL &amp; MEDIUM SCALE  </v>
          </cell>
          <cell r="F95" t="str">
            <v>Sum of int</v>
          </cell>
          <cell r="G95">
            <v>10038.311</v>
          </cell>
        </row>
        <row r="96">
          <cell r="C96">
            <v>9560</v>
          </cell>
          <cell r="D96" t="str">
            <v>USD</v>
          </cell>
          <cell r="E96" t="str">
            <v xml:space="preserve">SECOND EDUCATION              </v>
          </cell>
          <cell r="F96" t="str">
            <v>Sum of int</v>
          </cell>
          <cell r="G96">
            <v>35078.398999999998</v>
          </cell>
        </row>
        <row r="97">
          <cell r="C97">
            <v>11640</v>
          </cell>
          <cell r="D97" t="str">
            <v>XDR</v>
          </cell>
          <cell r="E97" t="str">
            <v xml:space="preserve">FOURTH HIGHWAY                </v>
          </cell>
          <cell r="F97" t="str">
            <v>Sum of int</v>
          </cell>
          <cell r="G97">
            <v>128001.795</v>
          </cell>
        </row>
        <row r="98">
          <cell r="C98">
            <v>12180</v>
          </cell>
          <cell r="D98" t="str">
            <v>XDR</v>
          </cell>
          <cell r="E98" t="str">
            <v xml:space="preserve">3RD RURAL DEVELOPMENT FUND    </v>
          </cell>
          <cell r="F98" t="str">
            <v>Sum of int</v>
          </cell>
          <cell r="G98">
            <v>46920</v>
          </cell>
        </row>
        <row r="99">
          <cell r="C99">
            <v>15500</v>
          </cell>
          <cell r="D99" t="str">
            <v>XDR</v>
          </cell>
          <cell r="E99" t="str">
            <v xml:space="preserve">FERTILIZER                    </v>
          </cell>
          <cell r="F99" t="str">
            <v>Sum of int</v>
          </cell>
          <cell r="G99">
            <v>27342.881000000001</v>
          </cell>
        </row>
        <row r="100">
          <cell r="C100">
            <v>15980</v>
          </cell>
          <cell r="D100" t="str">
            <v>XDR</v>
          </cell>
          <cell r="E100" t="str">
            <v xml:space="preserve">PRIMARY EDUCATION DEV.        </v>
          </cell>
          <cell r="F100" t="str">
            <v>Sum of int</v>
          </cell>
          <cell r="G100">
            <v>73231.323000000004</v>
          </cell>
        </row>
        <row r="101">
          <cell r="C101">
            <v>18960</v>
          </cell>
          <cell r="D101" t="str">
            <v>XDR</v>
          </cell>
          <cell r="E101" t="str">
            <v xml:space="preserve">AGRICULTURAL RESEARCH         </v>
          </cell>
          <cell r="F101" t="str">
            <v>Sum of int</v>
          </cell>
          <cell r="G101">
            <v>50760</v>
          </cell>
        </row>
        <row r="102">
          <cell r="C102">
            <v>22810</v>
          </cell>
          <cell r="D102" t="str">
            <v>XDR</v>
          </cell>
          <cell r="E102" t="str">
            <v xml:space="preserve">STRUCTURAL ADJUSTMENT         </v>
          </cell>
          <cell r="F102" t="str">
            <v>Sum of int</v>
          </cell>
          <cell r="G102">
            <v>225000</v>
          </cell>
        </row>
        <row r="103">
          <cell r="C103">
            <v>22820</v>
          </cell>
          <cell r="D103" t="str">
            <v>XDR</v>
          </cell>
          <cell r="E103" t="str">
            <v xml:space="preserve">PUBLIC WORKS &amp; EMPLOYMENT     </v>
          </cell>
          <cell r="F103" t="str">
            <v>Sum of int</v>
          </cell>
          <cell r="G103">
            <v>56250</v>
          </cell>
        </row>
        <row r="104">
          <cell r="C104">
            <v>23320</v>
          </cell>
          <cell r="D104" t="str">
            <v>XDR</v>
          </cell>
          <cell r="E104" t="str">
            <v xml:space="preserve">TRANSPORT SECTOR ADJUSTMENT   </v>
          </cell>
          <cell r="F104" t="str">
            <v>Sum of int</v>
          </cell>
          <cell r="G104">
            <v>170195.64517500001</v>
          </cell>
        </row>
        <row r="105">
          <cell r="C105">
            <v>27280</v>
          </cell>
          <cell r="D105" t="str">
            <v>XDR</v>
          </cell>
          <cell r="E105" t="str">
            <v xml:space="preserve">URBAN ENVIRONMENT             </v>
          </cell>
          <cell r="F105" t="str">
            <v>Sum of int</v>
          </cell>
          <cell r="G105">
            <v>35676.802125000002</v>
          </cell>
        </row>
        <row r="106">
          <cell r="C106">
            <v>29740</v>
          </cell>
          <cell r="D106" t="str">
            <v>XDR</v>
          </cell>
          <cell r="E106" t="str">
            <v xml:space="preserve">2ND NTL AGRICUL SERVICES      </v>
          </cell>
          <cell r="F106" t="str">
            <v>Sum of int</v>
          </cell>
          <cell r="G106">
            <v>15142.856249999999</v>
          </cell>
        </row>
        <row r="107">
          <cell r="C107">
            <v>31610</v>
          </cell>
          <cell r="D107" t="str">
            <v>XDR</v>
          </cell>
          <cell r="E107" t="str">
            <v xml:space="preserve">PILOT PRIVATE IRRIGATION DEV  </v>
          </cell>
          <cell r="F107" t="str">
            <v>Sum of int</v>
          </cell>
          <cell r="G107">
            <v>1715.9456249999998</v>
          </cell>
        </row>
        <row r="108">
          <cell r="C108">
            <v>4420</v>
          </cell>
          <cell r="D108" t="str">
            <v>USD</v>
          </cell>
          <cell r="E108" t="str">
            <v xml:space="preserve">DROUGHT RELIEF                </v>
          </cell>
          <cell r="F108" t="str">
            <v>Sum of int</v>
          </cell>
          <cell r="G108">
            <v>5287.5</v>
          </cell>
        </row>
        <row r="109">
          <cell r="C109">
            <v>9820</v>
          </cell>
          <cell r="D109" t="str">
            <v>USD</v>
          </cell>
          <cell r="E109" t="str">
            <v xml:space="preserve">FORESTRY                      </v>
          </cell>
          <cell r="F109" t="str">
            <v>Sum of int</v>
          </cell>
          <cell r="G109">
            <v>16260.058999999999</v>
          </cell>
        </row>
        <row r="110">
          <cell r="C110">
            <v>12350</v>
          </cell>
          <cell r="D110" t="str">
            <v>XDR</v>
          </cell>
          <cell r="E110" t="str">
            <v xml:space="preserve">THIRD TELECOMMUNICATIONS      </v>
          </cell>
          <cell r="F110" t="str">
            <v>Sum of int</v>
          </cell>
          <cell r="G110">
            <v>51405</v>
          </cell>
        </row>
        <row r="111">
          <cell r="C111" t="str">
            <v>N0070</v>
          </cell>
          <cell r="D111" t="str">
            <v>XDR</v>
          </cell>
          <cell r="E111" t="str">
            <v xml:space="preserve">POST-PRIMARY EDUCATION        </v>
          </cell>
          <cell r="F111" t="str">
            <v>Sum of int</v>
          </cell>
          <cell r="G111">
            <v>12008.654437499999</v>
          </cell>
        </row>
        <row r="112">
          <cell r="C112" t="str">
            <v>N0290</v>
          </cell>
          <cell r="D112" t="str">
            <v>XDR</v>
          </cell>
          <cell r="E112" t="str">
            <v>MINING SECTOR CAPACITY BUILDIN</v>
          </cell>
          <cell r="F112" t="str">
            <v>Sum of int</v>
          </cell>
          <cell r="G112">
            <v>6942.3496875000001</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Fig1"/>
      <sheetName val="Fig2"/>
      <sheetName val="Fig3"/>
      <sheetName val="Fig4"/>
      <sheetName val="Fig5"/>
      <sheetName val="Fig6"/>
      <sheetName val="Table 1"/>
      <sheetName val="Table 4"/>
      <sheetName val="Table 5"/>
      <sheetName val="Table 6"/>
      <sheetName val="Data"/>
      <sheetName val="BSA Matrix"/>
      <sheetName val="EDSS ER data"/>
      <sheetName val="EDSS data"/>
      <sheetName val="QEDS"/>
      <sheetName val="QEDS data"/>
      <sheetName val="JEDH"/>
      <sheetName val="CPIS"/>
      <sheetName val="CB"/>
      <sheetName val="Govt"/>
      <sheetName val="ODC"/>
      <sheetName val="OFC"/>
      <sheetName val="NFC"/>
      <sheetName val="OR"/>
      <sheetName val="NR"/>
      <sheetName val="Figure 4"/>
      <sheetName val="Figure 5"/>
      <sheetName val="Figure 6"/>
      <sheetName val="Data for charts"/>
      <sheetName val="Chart1"/>
      <sheetName val="Chart2"/>
      <sheetName val="Chart3"/>
      <sheetName val="Chart4"/>
      <sheetName val="ipc"/>
      <sheetName val="Empresas Publicas detal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1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DEBT"/>
      <sheetName val="DIS"/>
      <sheetName val="AMO"/>
      <sheetName val="INT"/>
      <sheetName val="Sheet4"/>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1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GAS_061301"/>
      <sheetName val="GEE_061301"/>
      <sheetName val="B(Assump)"/>
      <sheetName val="GEE0901"/>
      <sheetName val="X"/>
      <sheetName val="M"/>
      <sheetName val="T-T"/>
      <sheetName val="S"/>
      <sheetName val="Check Interest"/>
      <sheetName val="G(Disb.)"/>
      <sheetName val="H(Amort)"/>
      <sheetName val="Debt scenario"/>
      <sheetName val="I(Interest)"/>
      <sheetName val="N(Debt)"/>
      <sheetName val="J(Priv.Cap)"/>
      <sheetName val="J(Fin. account)"/>
      <sheetName val="O(Arrears)"/>
      <sheetName val="K(Reserves)"/>
      <sheetName val="BOP_output"/>
      <sheetName val="L(Links)"/>
      <sheetName val="P(IMF)"/>
      <sheetName val="Sheet4"/>
      <sheetName val="Q4"/>
      <sheetName val="DA"/>
      <sheetName val="RED-GDP"/>
      <sheetName val="Check_Interest"/>
      <sheetName val="G(Disb_)"/>
      <sheetName val="Debt_scenario"/>
      <sheetName val="J(Priv_Cap)"/>
      <sheetName val="J(Fin__accoun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Set>
  </externalBook>
</externalLink>
</file>

<file path=xl/externalLinks/externalLink1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J(Priv.Cap)"/>
    </sheetNames>
    <sheetDataSet>
      <sheetData sheetId="0"/>
      <sheetData sheetId="1"/>
      <sheetData sheetId="2" refreshError="1"/>
      <sheetData sheetId="3" refreshError="1"/>
      <sheetData sheetId="4" refreshError="1"/>
      <sheetData sheetId="5" refreshError="1"/>
    </sheetDataSet>
  </externalBook>
</externalLink>
</file>

<file path=xl/externalLinks/externalLink1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igos"/>
      <sheetName val="Exportaciones Anuales"/>
      <sheetName val="Exportaciones Mensuales"/>
      <sheetName val="Export. Mensual Comparada"/>
      <sheetName val="Export. Trimestrales"/>
      <sheetName val="Exportaciones Acumuladas"/>
      <sheetName val="Export. Trimestrales Comparadas"/>
      <sheetName val="Export. ZF"/>
      <sheetName val="Export. Nacionales x Productos"/>
      <sheetName val="Anexo 5 Inf_Eco"/>
      <sheetName val="Importaciones Anuales"/>
      <sheetName val="Importaciones Mensuales"/>
      <sheetName val="Importaciones Trimestrales"/>
      <sheetName val="Importaciones Acumuladas"/>
      <sheetName val="Import. Trimestrales Comparadas"/>
      <sheetName val="Importaciones_Crudo_y_Derivados"/>
      <sheetName val="Export. Trim. (Proy)"/>
      <sheetName val="Import. Trim. (Proy)"/>
      <sheetName val="Cacao Total US$"/>
      <sheetName val="Cacao Total Volumen"/>
      <sheetName val="Export. Anuales"/>
      <sheetName val="Export. Trim (t  t-1)"/>
      <sheetName val="Export. Trim (t  t-1) completo"/>
      <sheetName val="Export. Mensual"/>
      <sheetName val="Import. Anuales"/>
      <sheetName val="Import. Trim (t  t-1)"/>
      <sheetName val="Import. Trim (t  t-1) Completo"/>
      <sheetName val="Import. Mensuales"/>
      <sheetName val="Exportaciones x Productos"/>
      <sheetName val="Cacao Total US$ y Volumen"/>
      <sheetName val="Export. Mensual Comparada 1"/>
      <sheetName val="Export. Mensual Comparada (2)"/>
      <sheetName val="Import. Mensual Comparada (2)"/>
      <sheetName val="Petróleo 2019 (26-06-2019)"/>
    </sheetNames>
    <sheetDataSet>
      <sheetData sheetId="0">
        <row r="5">
          <cell r="A5" t="str">
            <v>I</v>
          </cell>
          <cell r="B5">
            <v>1</v>
          </cell>
          <cell r="C5">
            <v>3</v>
          </cell>
          <cell r="D5" t="str">
            <v>Ene - Mar</v>
          </cell>
          <cell r="E5" t="str">
            <v>Enero - Marzo</v>
          </cell>
        </row>
        <row r="6">
          <cell r="A6" t="str">
            <v>II</v>
          </cell>
          <cell r="B6">
            <v>4</v>
          </cell>
          <cell r="C6">
            <v>6</v>
          </cell>
          <cell r="D6" t="str">
            <v>Abr - Jun</v>
          </cell>
          <cell r="E6" t="str">
            <v>Abril - Junio</v>
          </cell>
        </row>
        <row r="7">
          <cell r="A7" t="str">
            <v>IIa</v>
          </cell>
          <cell r="B7">
            <v>1</v>
          </cell>
          <cell r="C7">
            <v>6</v>
          </cell>
          <cell r="D7" t="str">
            <v>Ene - Jun</v>
          </cell>
          <cell r="E7" t="str">
            <v>Enero - Junio</v>
          </cell>
        </row>
        <row r="8">
          <cell r="A8" t="str">
            <v>III</v>
          </cell>
          <cell r="B8">
            <v>7</v>
          </cell>
          <cell r="C8">
            <v>9</v>
          </cell>
          <cell r="D8" t="str">
            <v>Jul - Sep</v>
          </cell>
          <cell r="E8" t="str">
            <v>Julio - Septiembre</v>
          </cell>
        </row>
        <row r="9">
          <cell r="A9" t="str">
            <v>IIIa</v>
          </cell>
          <cell r="B9">
            <v>1</v>
          </cell>
          <cell r="C9">
            <v>9</v>
          </cell>
          <cell r="D9" t="str">
            <v>Ene - Sep</v>
          </cell>
          <cell r="E9" t="str">
            <v>Enero - Septiembre</v>
          </cell>
        </row>
        <row r="10">
          <cell r="A10" t="str">
            <v>IV</v>
          </cell>
          <cell r="B10">
            <v>10</v>
          </cell>
          <cell r="C10">
            <v>12</v>
          </cell>
          <cell r="D10" t="str">
            <v>Oct - Dic</v>
          </cell>
          <cell r="E10" t="str">
            <v>Octubre - Diciembre</v>
          </cell>
        </row>
        <row r="11">
          <cell r="A11" t="str">
            <v>IVa</v>
          </cell>
          <cell r="B11">
            <v>1</v>
          </cell>
          <cell r="C11">
            <v>12</v>
          </cell>
          <cell r="D11" t="str">
            <v>Ene - Dic</v>
          </cell>
          <cell r="E11" t="str">
            <v>Enero - Diciembre</v>
          </cell>
        </row>
        <row r="14">
          <cell r="A14">
            <v>1</v>
          </cell>
          <cell r="B14" t="str">
            <v>Enero</v>
          </cell>
        </row>
        <row r="15">
          <cell r="A15">
            <v>2</v>
          </cell>
          <cell r="B15" t="str">
            <v>Febrero</v>
          </cell>
        </row>
        <row r="16">
          <cell r="A16">
            <v>3</v>
          </cell>
          <cell r="B16" t="str">
            <v>Marzo</v>
          </cell>
        </row>
        <row r="17">
          <cell r="A17">
            <v>4</v>
          </cell>
          <cell r="B17" t="str">
            <v>Abril</v>
          </cell>
        </row>
        <row r="18">
          <cell r="A18">
            <v>5</v>
          </cell>
          <cell r="B18" t="str">
            <v>Mayo</v>
          </cell>
        </row>
        <row r="19">
          <cell r="A19">
            <v>6</v>
          </cell>
          <cell r="B19" t="str">
            <v>Junio</v>
          </cell>
        </row>
        <row r="20">
          <cell r="A20">
            <v>7</v>
          </cell>
          <cell r="B20" t="str">
            <v>Julio</v>
          </cell>
        </row>
        <row r="21">
          <cell r="A21">
            <v>8</v>
          </cell>
          <cell r="B21" t="str">
            <v>Agosto</v>
          </cell>
        </row>
        <row r="22">
          <cell r="A22">
            <v>9</v>
          </cell>
          <cell r="B22" t="str">
            <v>Septiembre</v>
          </cell>
        </row>
        <row r="23">
          <cell r="A23">
            <v>10</v>
          </cell>
          <cell r="B23" t="str">
            <v>Octubre</v>
          </cell>
        </row>
        <row r="24">
          <cell r="A24">
            <v>11</v>
          </cell>
          <cell r="B24" t="str">
            <v>Noviembre</v>
          </cell>
        </row>
        <row r="25">
          <cell r="A25">
            <v>12</v>
          </cell>
          <cell r="B25" t="str">
            <v>Diciembre</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sheetData sheetId="32"/>
      <sheetData sheetId="33"/>
    </sheetDataSet>
  </externalBook>
</externalLink>
</file>

<file path=xl/externalLinks/externalLink1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et private debt flows"/>
      <sheetName val="GDP per capita"/>
      <sheetName val="Ave grant element"/>
      <sheetName val="Official share of debt"/>
      <sheetName val="Money and credit"/>
      <sheetName val="LICs share of bank loans"/>
      <sheetName val="1st time issues - GDP per cap"/>
      <sheetName val="Loans vs GDP"/>
      <sheetName val="Credit ratings on 1st issues"/>
      <sheetName val="Spreads on 1st issues"/>
      <sheetName val="Credit Ratings &amp; GNI per capita"/>
      <sheetName val="Private bond flows"/>
      <sheetName val="Debt burden - LICs"/>
      <sheetName val="Credit ratings LICs vs LMICs"/>
      <sheetName val="Credit ratings LICs 2001-6"/>
      <sheetName val="EMBI &amp; US corp spreads"/>
      <sheetName val="Maturity structure of dom debt"/>
      <sheetName val="LICs share of private debt"/>
      <sheetName val="GNI per capita"/>
      <sheetName val="private debt vs GNI per capita"/>
      <sheetName val="Corp vs sovereign debt flows"/>
      <sheetName val="FDI inflows vs GNI per capita"/>
      <sheetName val="FDI % of GNI vs GNI per capita"/>
      <sheetName val="FDI and private debt flows"/>
      <sheetName val="FDI &amp; private debt % of GNI"/>
      <sheetName val="ODA &amp; private debt % of GNI"/>
      <sheetName val="Ave maturity and int rate"/>
      <sheetName val="SD of growth"/>
      <sheetName val="Money and credit vs GNI per cap"/>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14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et capital flows"/>
      <sheetName val="Table 2.1 from DDP program"/>
      <sheetName val="Net equity inflows"/>
      <sheetName val="Net equity outflows"/>
      <sheetName val="Net private debt flows"/>
    </sheetNames>
    <sheetDataSet>
      <sheetData sheetId="0">
        <row r="2">
          <cell r="A2" t="str">
            <v>$ billions</v>
          </cell>
        </row>
      </sheetData>
      <sheetData sheetId="1">
        <row r="2">
          <cell r="A2" t="str">
            <v xml:space="preserve">           </v>
          </cell>
        </row>
      </sheetData>
      <sheetData sheetId="2" refreshError="1"/>
      <sheetData sheetId="3" refreshError="1"/>
      <sheetData sheetId="4" refreshError="1"/>
    </sheetDataSet>
  </externalBook>
</externalLink>
</file>

<file path=xl/externalLinks/externalLink14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DT"/>
      <sheetName val="All developing countries"/>
      <sheetName val="Ext debt % of GNI - regions"/>
      <sheetName val="Ext debt % of exports - regions"/>
      <sheetName val="External debt - regions"/>
      <sheetName val="External debt burden - regions"/>
    </sheetNames>
    <sheetDataSet>
      <sheetData sheetId="0">
        <row r="3">
          <cell r="A3" t="str">
            <v xml:space="preserve">           </v>
          </cell>
          <cell r="B3" t="str">
            <v>1980</v>
          </cell>
          <cell r="C3" t="str">
            <v>1981</v>
          </cell>
          <cell r="D3" t="str">
            <v>1982</v>
          </cell>
          <cell r="E3" t="str">
            <v>1983</v>
          </cell>
          <cell r="F3" t="str">
            <v>1984</v>
          </cell>
          <cell r="G3" t="str">
            <v>1985</v>
          </cell>
          <cell r="H3" t="str">
            <v>1986</v>
          </cell>
          <cell r="I3" t="str">
            <v>1987</v>
          </cell>
          <cell r="J3" t="str">
            <v>1988</v>
          </cell>
          <cell r="K3" t="str">
            <v>1989</v>
          </cell>
          <cell r="L3" t="str">
            <v>1990</v>
          </cell>
          <cell r="M3" t="str">
            <v>1991</v>
          </cell>
          <cell r="N3" t="str">
            <v>1992</v>
          </cell>
          <cell r="O3" t="str">
            <v>1993</v>
          </cell>
          <cell r="P3" t="str">
            <v>1994</v>
          </cell>
          <cell r="Q3" t="str">
            <v>1995</v>
          </cell>
          <cell r="R3" t="str">
            <v>1996</v>
          </cell>
          <cell r="S3" t="str">
            <v>1997</v>
          </cell>
          <cell r="T3" t="str">
            <v>1998</v>
          </cell>
          <cell r="U3" t="str">
            <v>1999</v>
          </cell>
          <cell r="V3" t="str">
            <v>2000</v>
          </cell>
          <cell r="W3" t="str">
            <v>2001</v>
          </cell>
          <cell r="X3" t="str">
            <v>2002</v>
          </cell>
          <cell r="Y3" t="str">
            <v>2003</v>
          </cell>
          <cell r="Z3" t="str">
            <v>2004</v>
          </cell>
          <cell r="AA3" t="str">
            <v>2005</v>
          </cell>
        </row>
        <row r="4">
          <cell r="A4" t="str">
            <v xml:space="preserve">  Albania</v>
          </cell>
          <cell r="B4" t="str">
            <v>..</v>
          </cell>
          <cell r="C4" t="str">
            <v>..</v>
          </cell>
          <cell r="D4" t="str">
            <v>..</v>
          </cell>
          <cell r="E4" t="str">
            <v>..</v>
          </cell>
          <cell r="F4" t="str">
            <v>..</v>
          </cell>
          <cell r="G4" t="str">
            <v>..</v>
          </cell>
          <cell r="H4" t="str">
            <v>..</v>
          </cell>
          <cell r="I4" t="str">
            <v>..</v>
          </cell>
          <cell r="J4" t="str">
            <v>..</v>
          </cell>
          <cell r="K4" t="str">
            <v>..</v>
          </cell>
          <cell r="L4" t="str">
            <v>..</v>
          </cell>
          <cell r="M4">
            <v>0.5</v>
          </cell>
          <cell r="N4">
            <v>0.6</v>
          </cell>
          <cell r="O4">
            <v>0.8</v>
          </cell>
          <cell r="P4">
            <v>0.9</v>
          </cell>
          <cell r="Q4">
            <v>0.5</v>
          </cell>
          <cell r="R4">
            <v>0.5</v>
          </cell>
          <cell r="S4">
            <v>0.5</v>
          </cell>
          <cell r="T4">
            <v>0.6</v>
          </cell>
          <cell r="U4">
            <v>0.7</v>
          </cell>
          <cell r="V4">
            <v>1.1000000000000001</v>
          </cell>
          <cell r="W4">
            <v>1.1000000000000001</v>
          </cell>
          <cell r="X4">
            <v>1.1000000000000001</v>
          </cell>
          <cell r="Y4">
            <v>1.5</v>
          </cell>
          <cell r="Z4">
            <v>1.5</v>
          </cell>
          <cell r="AA4">
            <v>1.8</v>
          </cell>
        </row>
        <row r="5">
          <cell r="A5" t="str">
            <v xml:space="preserve">  Algeria</v>
          </cell>
          <cell r="B5">
            <v>19.399999999999999</v>
          </cell>
          <cell r="C5">
            <v>18.399999999999999</v>
          </cell>
          <cell r="D5">
            <v>17.600000000000001</v>
          </cell>
          <cell r="E5">
            <v>16.399999999999999</v>
          </cell>
          <cell r="F5">
            <v>15.9</v>
          </cell>
          <cell r="G5">
            <v>18.3</v>
          </cell>
          <cell r="H5">
            <v>22.7</v>
          </cell>
          <cell r="I5">
            <v>24.4</v>
          </cell>
          <cell r="J5">
            <v>26.1</v>
          </cell>
          <cell r="K5">
            <v>27.2</v>
          </cell>
          <cell r="L5">
            <v>28.1</v>
          </cell>
          <cell r="M5">
            <v>28.5</v>
          </cell>
          <cell r="N5">
            <v>27.3</v>
          </cell>
          <cell r="O5">
            <v>26.3</v>
          </cell>
          <cell r="P5">
            <v>30.2</v>
          </cell>
          <cell r="Q5">
            <v>33</v>
          </cell>
          <cell r="R5">
            <v>33.6</v>
          </cell>
          <cell r="S5">
            <v>30.9</v>
          </cell>
          <cell r="T5">
            <v>30.7</v>
          </cell>
          <cell r="U5">
            <v>28</v>
          </cell>
          <cell r="V5">
            <v>25.3</v>
          </cell>
          <cell r="W5">
            <v>22.6</v>
          </cell>
          <cell r="X5">
            <v>22.8</v>
          </cell>
          <cell r="Y5">
            <v>23.5</v>
          </cell>
          <cell r="Z5">
            <v>22.2</v>
          </cell>
          <cell r="AA5">
            <v>16.899999999999999</v>
          </cell>
        </row>
        <row r="6">
          <cell r="A6" t="str">
            <v xml:space="preserve">  Angola</v>
          </cell>
          <cell r="B6" t="str">
            <v>..</v>
          </cell>
          <cell r="C6" t="str">
            <v>..</v>
          </cell>
          <cell r="D6" t="str">
            <v>..</v>
          </cell>
          <cell r="E6" t="str">
            <v>..</v>
          </cell>
          <cell r="F6" t="str">
            <v>..</v>
          </cell>
          <cell r="G6" t="str">
            <v>..</v>
          </cell>
          <cell r="H6" t="str">
            <v>..</v>
          </cell>
          <cell r="I6" t="str">
            <v>..</v>
          </cell>
          <cell r="J6" t="str">
            <v>..</v>
          </cell>
          <cell r="K6">
            <v>7.3</v>
          </cell>
          <cell r="L6">
            <v>8.6</v>
          </cell>
          <cell r="M6">
            <v>9</v>
          </cell>
          <cell r="N6">
            <v>10.1</v>
          </cell>
          <cell r="O6">
            <v>10.6</v>
          </cell>
          <cell r="P6">
            <v>11.3</v>
          </cell>
          <cell r="Q6">
            <v>11.5</v>
          </cell>
          <cell r="R6">
            <v>10.5</v>
          </cell>
          <cell r="S6">
            <v>9.9</v>
          </cell>
          <cell r="T6">
            <v>10.8</v>
          </cell>
          <cell r="U6">
            <v>10.3</v>
          </cell>
          <cell r="V6">
            <v>9.4</v>
          </cell>
          <cell r="W6">
            <v>8.4</v>
          </cell>
          <cell r="X6">
            <v>8.6999999999999993</v>
          </cell>
          <cell r="Y6">
            <v>8.6999999999999993</v>
          </cell>
          <cell r="Z6">
            <v>9.3000000000000007</v>
          </cell>
          <cell r="AA6">
            <v>11.8</v>
          </cell>
        </row>
        <row r="7">
          <cell r="A7" t="str">
            <v xml:space="preserve">  Argentina</v>
          </cell>
          <cell r="B7">
            <v>27.2</v>
          </cell>
          <cell r="C7">
            <v>35.700000000000003</v>
          </cell>
          <cell r="D7">
            <v>43.6</v>
          </cell>
          <cell r="E7">
            <v>45.9</v>
          </cell>
          <cell r="F7">
            <v>48.9</v>
          </cell>
          <cell r="G7">
            <v>50.9</v>
          </cell>
          <cell r="H7">
            <v>52.4</v>
          </cell>
          <cell r="I7">
            <v>58.5</v>
          </cell>
          <cell r="J7">
            <v>58.8</v>
          </cell>
          <cell r="K7">
            <v>65.3</v>
          </cell>
          <cell r="L7">
            <v>62.2</v>
          </cell>
          <cell r="M7">
            <v>65.400000000000006</v>
          </cell>
          <cell r="N7">
            <v>68.3</v>
          </cell>
          <cell r="O7">
            <v>64.5</v>
          </cell>
          <cell r="P7">
            <v>74.8</v>
          </cell>
          <cell r="Q7">
            <v>98.5</v>
          </cell>
          <cell r="R7">
            <v>111.1</v>
          </cell>
          <cell r="S7">
            <v>128.19999999999999</v>
          </cell>
          <cell r="T7">
            <v>141.4</v>
          </cell>
          <cell r="U7">
            <v>145.69999999999999</v>
          </cell>
          <cell r="V7">
            <v>147.4</v>
          </cell>
          <cell r="W7">
            <v>154.1</v>
          </cell>
          <cell r="X7">
            <v>150.80000000000001</v>
          </cell>
          <cell r="Y7">
            <v>166.8</v>
          </cell>
          <cell r="Z7">
            <v>169.5</v>
          </cell>
          <cell r="AA7">
            <v>114.3</v>
          </cell>
        </row>
        <row r="8">
          <cell r="A8" t="str">
            <v xml:space="preserve">  Armenia</v>
          </cell>
          <cell r="B8" t="str">
            <v>..</v>
          </cell>
          <cell r="C8" t="str">
            <v>..</v>
          </cell>
          <cell r="D8" t="str">
            <v>..</v>
          </cell>
          <cell r="E8" t="str">
            <v>..</v>
          </cell>
          <cell r="F8" t="str">
            <v>..</v>
          </cell>
          <cell r="G8" t="str">
            <v>..</v>
          </cell>
          <cell r="H8" t="str">
            <v>..</v>
          </cell>
          <cell r="I8" t="str">
            <v>..</v>
          </cell>
          <cell r="J8" t="str">
            <v>..</v>
          </cell>
          <cell r="K8" t="str">
            <v>..</v>
          </cell>
          <cell r="L8" t="str">
            <v>..</v>
          </cell>
          <cell r="M8" t="str">
            <v>..</v>
          </cell>
          <cell r="N8" t="str">
            <v>..</v>
          </cell>
          <cell r="O8">
            <v>0.1</v>
          </cell>
          <cell r="P8">
            <v>0.2</v>
          </cell>
          <cell r="Q8">
            <v>0.4</v>
          </cell>
          <cell r="R8">
            <v>0.5</v>
          </cell>
          <cell r="S8">
            <v>0.6</v>
          </cell>
          <cell r="T8">
            <v>0.8</v>
          </cell>
          <cell r="U8">
            <v>0.9</v>
          </cell>
          <cell r="V8">
            <v>0.9</v>
          </cell>
          <cell r="W8">
            <v>1.1000000000000001</v>
          </cell>
          <cell r="X8">
            <v>1.4</v>
          </cell>
          <cell r="Y8">
            <v>1.8</v>
          </cell>
          <cell r="Z8">
            <v>1.9</v>
          </cell>
          <cell r="AA8">
            <v>1.9</v>
          </cell>
        </row>
        <row r="9">
          <cell r="A9" t="str">
            <v xml:space="preserve">  Azerbaijan</v>
          </cell>
          <cell r="B9" t="str">
            <v>..</v>
          </cell>
          <cell r="C9" t="str">
            <v>..</v>
          </cell>
          <cell r="D9" t="str">
            <v>..</v>
          </cell>
          <cell r="E9" t="str">
            <v>..</v>
          </cell>
          <cell r="F9" t="str">
            <v>..</v>
          </cell>
          <cell r="G9" t="str">
            <v>..</v>
          </cell>
          <cell r="H9" t="str">
            <v>..</v>
          </cell>
          <cell r="I9" t="str">
            <v>..</v>
          </cell>
          <cell r="J9" t="str">
            <v>..</v>
          </cell>
          <cell r="K9" t="str">
            <v>..</v>
          </cell>
          <cell r="L9" t="str">
            <v>..</v>
          </cell>
          <cell r="M9" t="str">
            <v>..</v>
          </cell>
          <cell r="N9" t="str">
            <v>..</v>
          </cell>
          <cell r="O9">
            <v>0</v>
          </cell>
          <cell r="P9">
            <v>0.1</v>
          </cell>
          <cell r="Q9">
            <v>0.3</v>
          </cell>
          <cell r="R9">
            <v>0.4</v>
          </cell>
          <cell r="S9">
            <v>0.5</v>
          </cell>
          <cell r="T9">
            <v>0.7</v>
          </cell>
          <cell r="U9">
            <v>1.1000000000000001</v>
          </cell>
          <cell r="V9">
            <v>1.4</v>
          </cell>
          <cell r="W9">
            <v>1.3</v>
          </cell>
          <cell r="X9">
            <v>1.5</v>
          </cell>
          <cell r="Y9">
            <v>1.7</v>
          </cell>
          <cell r="Z9">
            <v>2</v>
          </cell>
          <cell r="AA9">
            <v>1.9</v>
          </cell>
        </row>
        <row r="10">
          <cell r="A10" t="str">
            <v xml:space="preserve">  Bangladesh</v>
          </cell>
          <cell r="B10">
            <v>3.9</v>
          </cell>
          <cell r="C10">
            <v>4.3</v>
          </cell>
          <cell r="D10">
            <v>5.0999999999999996</v>
          </cell>
          <cell r="E10">
            <v>5.5</v>
          </cell>
          <cell r="F10">
            <v>5.7</v>
          </cell>
          <cell r="G10">
            <v>6.7</v>
          </cell>
          <cell r="H10">
            <v>8.1</v>
          </cell>
          <cell r="I10">
            <v>9.9</v>
          </cell>
          <cell r="J10">
            <v>10.4</v>
          </cell>
          <cell r="K10">
            <v>10.8</v>
          </cell>
          <cell r="L10">
            <v>12.4</v>
          </cell>
          <cell r="M10">
            <v>13.1</v>
          </cell>
          <cell r="N10">
            <v>13.6</v>
          </cell>
          <cell r="O10">
            <v>14.3</v>
          </cell>
          <cell r="P10">
            <v>15.6</v>
          </cell>
          <cell r="Q10">
            <v>15.9</v>
          </cell>
          <cell r="R10">
            <v>15.3</v>
          </cell>
          <cell r="S10">
            <v>14.4</v>
          </cell>
          <cell r="T10">
            <v>15.7</v>
          </cell>
          <cell r="U10">
            <v>16.600000000000001</v>
          </cell>
          <cell r="V10">
            <v>15.7</v>
          </cell>
          <cell r="W10">
            <v>15.3</v>
          </cell>
          <cell r="X10">
            <v>17</v>
          </cell>
          <cell r="Y10">
            <v>18.8</v>
          </cell>
          <cell r="Z10">
            <v>20.100000000000001</v>
          </cell>
          <cell r="AA10">
            <v>18.899999999999999</v>
          </cell>
        </row>
        <row r="11">
          <cell r="A11" t="str">
            <v xml:space="preserve">  Barbados</v>
          </cell>
          <cell r="B11">
            <v>0.2</v>
          </cell>
          <cell r="C11">
            <v>0.2</v>
          </cell>
          <cell r="D11">
            <v>0.3</v>
          </cell>
          <cell r="E11">
            <v>0.6</v>
          </cell>
          <cell r="F11">
            <v>0.4</v>
          </cell>
          <cell r="G11">
            <v>0.5</v>
          </cell>
          <cell r="H11">
            <v>0.6</v>
          </cell>
          <cell r="I11">
            <v>0.6</v>
          </cell>
          <cell r="J11">
            <v>0.7</v>
          </cell>
          <cell r="K11">
            <v>0.6</v>
          </cell>
          <cell r="L11">
            <v>0.7</v>
          </cell>
          <cell r="M11">
            <v>0.7</v>
          </cell>
          <cell r="N11">
            <v>0.6</v>
          </cell>
          <cell r="O11">
            <v>0.6</v>
          </cell>
          <cell r="P11">
            <v>0.6</v>
          </cell>
          <cell r="Q11">
            <v>0.5</v>
          </cell>
          <cell r="R11">
            <v>0.4</v>
          </cell>
          <cell r="S11">
            <v>0.4</v>
          </cell>
          <cell r="T11">
            <v>0.4</v>
          </cell>
          <cell r="U11">
            <v>0.4</v>
          </cell>
          <cell r="V11">
            <v>0.5</v>
          </cell>
          <cell r="W11">
            <v>0.7</v>
          </cell>
          <cell r="X11">
            <v>0.7</v>
          </cell>
          <cell r="Y11">
            <v>0.7</v>
          </cell>
          <cell r="Z11">
            <v>0.7</v>
          </cell>
          <cell r="AA11">
            <v>0.7</v>
          </cell>
        </row>
        <row r="12">
          <cell r="A12" t="str">
            <v xml:space="preserve">  Belarus</v>
          </cell>
          <cell r="B12" t="str">
            <v>..</v>
          </cell>
          <cell r="C12" t="str">
            <v>..</v>
          </cell>
          <cell r="D12" t="str">
            <v>..</v>
          </cell>
          <cell r="E12" t="str">
            <v>..</v>
          </cell>
          <cell r="F12" t="str">
            <v>..</v>
          </cell>
          <cell r="G12" t="str">
            <v>..</v>
          </cell>
          <cell r="H12" t="str">
            <v>..</v>
          </cell>
          <cell r="I12" t="str">
            <v>..</v>
          </cell>
          <cell r="J12" t="str">
            <v>..</v>
          </cell>
          <cell r="K12" t="str">
            <v>..</v>
          </cell>
          <cell r="L12" t="str">
            <v>..</v>
          </cell>
          <cell r="M12" t="str">
            <v>..</v>
          </cell>
          <cell r="N12" t="str">
            <v>..</v>
          </cell>
          <cell r="O12">
            <v>1</v>
          </cell>
          <cell r="P12">
            <v>1.3</v>
          </cell>
          <cell r="Q12">
            <v>1.7</v>
          </cell>
          <cell r="R12">
            <v>2</v>
          </cell>
          <cell r="S12">
            <v>2.1</v>
          </cell>
          <cell r="T12">
            <v>2.4</v>
          </cell>
          <cell r="U12">
            <v>2.2999999999999998</v>
          </cell>
          <cell r="V12">
            <v>2.1</v>
          </cell>
          <cell r="W12">
            <v>2.2999999999999998</v>
          </cell>
          <cell r="X12">
            <v>2.9</v>
          </cell>
          <cell r="Y12">
            <v>3.2</v>
          </cell>
          <cell r="Z12">
            <v>4</v>
          </cell>
          <cell r="AA12">
            <v>4.7</v>
          </cell>
        </row>
        <row r="13">
          <cell r="A13" t="str">
            <v xml:space="preserve">  Belize</v>
          </cell>
          <cell r="B13">
            <v>0.1</v>
          </cell>
          <cell r="C13">
            <v>0.1</v>
          </cell>
          <cell r="D13">
            <v>0.1</v>
          </cell>
          <cell r="E13">
            <v>0.1</v>
          </cell>
          <cell r="F13">
            <v>0.1</v>
          </cell>
          <cell r="G13">
            <v>0.1</v>
          </cell>
          <cell r="H13">
            <v>0.1</v>
          </cell>
          <cell r="I13">
            <v>0.1</v>
          </cell>
          <cell r="J13">
            <v>0.1</v>
          </cell>
          <cell r="K13">
            <v>0.1</v>
          </cell>
          <cell r="L13">
            <v>0.1</v>
          </cell>
          <cell r="M13">
            <v>0.2</v>
          </cell>
          <cell r="N13">
            <v>0.2</v>
          </cell>
          <cell r="O13">
            <v>0.2</v>
          </cell>
          <cell r="P13">
            <v>0.2</v>
          </cell>
          <cell r="Q13">
            <v>0.3</v>
          </cell>
          <cell r="R13">
            <v>0.3</v>
          </cell>
          <cell r="S13">
            <v>0.5</v>
          </cell>
          <cell r="T13">
            <v>0.3</v>
          </cell>
          <cell r="U13">
            <v>0.4</v>
          </cell>
          <cell r="V13">
            <v>0.6</v>
          </cell>
          <cell r="W13">
            <v>0.7</v>
          </cell>
          <cell r="X13">
            <v>0.9</v>
          </cell>
          <cell r="Y13">
            <v>1.1000000000000001</v>
          </cell>
          <cell r="Z13">
            <v>1</v>
          </cell>
          <cell r="AA13">
            <v>1</v>
          </cell>
        </row>
        <row r="14">
          <cell r="A14" t="str">
            <v xml:space="preserve">  Benin</v>
          </cell>
          <cell r="B14">
            <v>0.4</v>
          </cell>
          <cell r="C14">
            <v>0.5</v>
          </cell>
          <cell r="D14">
            <v>0.7</v>
          </cell>
          <cell r="E14">
            <v>0.7</v>
          </cell>
          <cell r="F14">
            <v>0.7</v>
          </cell>
          <cell r="G14">
            <v>0.9</v>
          </cell>
          <cell r="H14">
            <v>1</v>
          </cell>
          <cell r="I14">
            <v>1.2</v>
          </cell>
          <cell r="J14">
            <v>1.1000000000000001</v>
          </cell>
          <cell r="K14">
            <v>1.2</v>
          </cell>
          <cell r="L14">
            <v>1.3</v>
          </cell>
          <cell r="M14">
            <v>1.3</v>
          </cell>
          <cell r="N14">
            <v>1.4</v>
          </cell>
          <cell r="O14">
            <v>1.4</v>
          </cell>
          <cell r="P14">
            <v>1.6</v>
          </cell>
          <cell r="Q14">
            <v>1.6</v>
          </cell>
          <cell r="R14">
            <v>1.6</v>
          </cell>
          <cell r="S14">
            <v>1.6</v>
          </cell>
          <cell r="T14">
            <v>1.7</v>
          </cell>
          <cell r="U14">
            <v>1.7</v>
          </cell>
          <cell r="V14">
            <v>1.6</v>
          </cell>
          <cell r="W14">
            <v>1.7</v>
          </cell>
          <cell r="X14">
            <v>1.8</v>
          </cell>
          <cell r="Y14">
            <v>1.8</v>
          </cell>
          <cell r="Z14">
            <v>1.9</v>
          </cell>
          <cell r="AA14">
            <v>1.9</v>
          </cell>
        </row>
        <row r="15">
          <cell r="A15" t="str">
            <v xml:space="preserve">  Bhutan</v>
          </cell>
          <cell r="B15" t="str">
            <v>..</v>
          </cell>
          <cell r="C15">
            <v>0</v>
          </cell>
          <cell r="D15">
            <v>0</v>
          </cell>
          <cell r="E15">
            <v>0</v>
          </cell>
          <cell r="F15">
            <v>0</v>
          </cell>
          <cell r="G15">
            <v>0</v>
          </cell>
          <cell r="H15">
            <v>0</v>
          </cell>
          <cell r="I15">
            <v>0</v>
          </cell>
          <cell r="J15">
            <v>0.1</v>
          </cell>
          <cell r="K15">
            <v>0.1</v>
          </cell>
          <cell r="L15">
            <v>0.1</v>
          </cell>
          <cell r="M15">
            <v>0.1</v>
          </cell>
          <cell r="N15">
            <v>0.1</v>
          </cell>
          <cell r="O15">
            <v>0.1</v>
          </cell>
          <cell r="P15">
            <v>0.1</v>
          </cell>
          <cell r="Q15">
            <v>0.1</v>
          </cell>
          <cell r="R15">
            <v>0.1</v>
          </cell>
          <cell r="S15">
            <v>0.1</v>
          </cell>
          <cell r="T15">
            <v>0.2</v>
          </cell>
          <cell r="U15">
            <v>0.2</v>
          </cell>
          <cell r="V15">
            <v>0.2</v>
          </cell>
          <cell r="W15">
            <v>0.3</v>
          </cell>
          <cell r="X15">
            <v>0.4</v>
          </cell>
          <cell r="Y15">
            <v>0.5</v>
          </cell>
          <cell r="Z15">
            <v>0.6</v>
          </cell>
          <cell r="AA15">
            <v>0.6</v>
          </cell>
        </row>
        <row r="16">
          <cell r="A16" t="str">
            <v xml:space="preserve">  Bolivia</v>
          </cell>
          <cell r="B16">
            <v>2.7</v>
          </cell>
          <cell r="C16">
            <v>3.2</v>
          </cell>
          <cell r="D16">
            <v>3.3</v>
          </cell>
          <cell r="E16">
            <v>4.0999999999999996</v>
          </cell>
          <cell r="F16">
            <v>4.3</v>
          </cell>
          <cell r="G16">
            <v>4.8</v>
          </cell>
          <cell r="H16">
            <v>5.6</v>
          </cell>
          <cell r="I16">
            <v>5.8</v>
          </cell>
          <cell r="J16">
            <v>4.9000000000000004</v>
          </cell>
          <cell r="K16">
            <v>4.0999999999999996</v>
          </cell>
          <cell r="L16">
            <v>4.3</v>
          </cell>
          <cell r="M16">
            <v>4.0999999999999996</v>
          </cell>
          <cell r="N16">
            <v>4.2</v>
          </cell>
          <cell r="O16">
            <v>4.3</v>
          </cell>
          <cell r="P16">
            <v>4.9000000000000004</v>
          </cell>
          <cell r="Q16">
            <v>5.3</v>
          </cell>
          <cell r="R16">
            <v>5.2</v>
          </cell>
          <cell r="S16">
            <v>5.2</v>
          </cell>
          <cell r="T16">
            <v>5.6</v>
          </cell>
          <cell r="U16">
            <v>5.5</v>
          </cell>
          <cell r="V16">
            <v>5.8</v>
          </cell>
          <cell r="W16">
            <v>4.7</v>
          </cell>
          <cell r="X16">
            <v>5</v>
          </cell>
          <cell r="Y16">
            <v>5.8</v>
          </cell>
          <cell r="Z16">
            <v>6.2</v>
          </cell>
          <cell r="AA16">
            <v>6.4</v>
          </cell>
        </row>
        <row r="17">
          <cell r="A17" t="str">
            <v xml:space="preserve">  Bosnia and Herzegovina</v>
          </cell>
          <cell r="B17" t="str">
            <v>..</v>
          </cell>
          <cell r="C17" t="str">
            <v>..</v>
          </cell>
          <cell r="D17" t="str">
            <v>..</v>
          </cell>
          <cell r="E17" t="str">
            <v>..</v>
          </cell>
          <cell r="F17" t="str">
            <v>..</v>
          </cell>
          <cell r="G17" t="str">
            <v>..</v>
          </cell>
          <cell r="H17" t="str">
            <v>..</v>
          </cell>
          <cell r="I17" t="str">
            <v>..</v>
          </cell>
          <cell r="J17" t="str">
            <v>..</v>
          </cell>
          <cell r="K17" t="str">
            <v>..</v>
          </cell>
          <cell r="L17" t="str">
            <v>..</v>
          </cell>
          <cell r="M17" t="str">
            <v>..</v>
          </cell>
          <cell r="N17" t="str">
            <v>..</v>
          </cell>
          <cell r="O17" t="str">
            <v>..</v>
          </cell>
          <cell r="P17" t="str">
            <v>..</v>
          </cell>
          <cell r="Q17" t="str">
            <v>..</v>
          </cell>
          <cell r="R17" t="str">
            <v>..</v>
          </cell>
          <cell r="S17" t="str">
            <v>..</v>
          </cell>
          <cell r="T17" t="str">
            <v>..</v>
          </cell>
          <cell r="U17">
            <v>2.4</v>
          </cell>
          <cell r="V17">
            <v>2.8</v>
          </cell>
          <cell r="W17">
            <v>2.7</v>
          </cell>
          <cell r="X17">
            <v>3.1</v>
          </cell>
          <cell r="Y17">
            <v>4.5</v>
          </cell>
          <cell r="Z17">
            <v>5.2</v>
          </cell>
          <cell r="AA17">
            <v>5.6</v>
          </cell>
        </row>
        <row r="18">
          <cell r="A18" t="str">
            <v xml:space="preserve">  Botswana</v>
          </cell>
          <cell r="B18">
            <v>0.1</v>
          </cell>
          <cell r="C18">
            <v>0.2</v>
          </cell>
          <cell r="D18">
            <v>0.2</v>
          </cell>
          <cell r="E18">
            <v>0.2</v>
          </cell>
          <cell r="F18">
            <v>0.3</v>
          </cell>
          <cell r="G18">
            <v>0.3</v>
          </cell>
          <cell r="H18">
            <v>0.4</v>
          </cell>
          <cell r="I18">
            <v>0.5</v>
          </cell>
          <cell r="J18">
            <v>0.5</v>
          </cell>
          <cell r="K18">
            <v>0.5</v>
          </cell>
          <cell r="L18">
            <v>0.6</v>
          </cell>
          <cell r="M18">
            <v>0.6</v>
          </cell>
          <cell r="N18">
            <v>0.6</v>
          </cell>
          <cell r="O18">
            <v>0.7</v>
          </cell>
          <cell r="P18">
            <v>0.7</v>
          </cell>
          <cell r="Q18">
            <v>0.7</v>
          </cell>
          <cell r="R18">
            <v>0.6</v>
          </cell>
          <cell r="S18">
            <v>0.6</v>
          </cell>
          <cell r="T18">
            <v>0.5</v>
          </cell>
          <cell r="U18">
            <v>0.5</v>
          </cell>
          <cell r="V18">
            <v>0.5</v>
          </cell>
          <cell r="W18">
            <v>0.4</v>
          </cell>
          <cell r="X18">
            <v>0.5</v>
          </cell>
          <cell r="Y18">
            <v>0.5</v>
          </cell>
          <cell r="Z18">
            <v>0.5</v>
          </cell>
          <cell r="AA18">
            <v>0.5</v>
          </cell>
        </row>
        <row r="19">
          <cell r="A19" t="str">
            <v xml:space="preserve">  Brazil</v>
          </cell>
          <cell r="B19">
            <v>71.5</v>
          </cell>
          <cell r="C19">
            <v>81.5</v>
          </cell>
          <cell r="D19">
            <v>93.9</v>
          </cell>
          <cell r="E19">
            <v>98.5</v>
          </cell>
          <cell r="F19">
            <v>103.9</v>
          </cell>
          <cell r="G19">
            <v>103.6</v>
          </cell>
          <cell r="H19">
            <v>109.1</v>
          </cell>
          <cell r="I19">
            <v>119.9</v>
          </cell>
          <cell r="J19">
            <v>117.5</v>
          </cell>
          <cell r="K19">
            <v>114.6</v>
          </cell>
          <cell r="L19">
            <v>120</v>
          </cell>
          <cell r="M19">
            <v>121</v>
          </cell>
          <cell r="N19">
            <v>129.1</v>
          </cell>
          <cell r="O19">
            <v>144.1</v>
          </cell>
          <cell r="P19">
            <v>152.4</v>
          </cell>
          <cell r="Q19">
            <v>160.5</v>
          </cell>
          <cell r="R19">
            <v>181.3</v>
          </cell>
          <cell r="S19">
            <v>198.5</v>
          </cell>
          <cell r="T19">
            <v>242</v>
          </cell>
          <cell r="U19">
            <v>245.5</v>
          </cell>
          <cell r="V19">
            <v>243.7</v>
          </cell>
          <cell r="W19">
            <v>231.1</v>
          </cell>
          <cell r="X19">
            <v>233.1</v>
          </cell>
          <cell r="Y19">
            <v>236.6</v>
          </cell>
          <cell r="Z19">
            <v>220.4</v>
          </cell>
          <cell r="AA19">
            <v>188</v>
          </cell>
        </row>
        <row r="20">
          <cell r="A20" t="str">
            <v xml:space="preserve">  Bulgaria</v>
          </cell>
          <cell r="B20" t="str">
            <v>..</v>
          </cell>
          <cell r="C20" t="str">
            <v>..</v>
          </cell>
          <cell r="D20" t="str">
            <v>..</v>
          </cell>
          <cell r="E20" t="str">
            <v>..</v>
          </cell>
          <cell r="F20" t="str">
            <v>..</v>
          </cell>
          <cell r="G20" t="str">
            <v>..</v>
          </cell>
          <cell r="H20" t="str">
            <v>..</v>
          </cell>
          <cell r="I20" t="str">
            <v>..</v>
          </cell>
          <cell r="J20" t="str">
            <v>..</v>
          </cell>
          <cell r="K20" t="str">
            <v>..</v>
          </cell>
          <cell r="L20" t="str">
            <v>..</v>
          </cell>
          <cell r="M20">
            <v>11.7</v>
          </cell>
          <cell r="N20">
            <v>11.8</v>
          </cell>
          <cell r="O20">
            <v>12.2</v>
          </cell>
          <cell r="P20">
            <v>9.8000000000000007</v>
          </cell>
          <cell r="Q20">
            <v>10.4</v>
          </cell>
          <cell r="R20">
            <v>10.4</v>
          </cell>
          <cell r="S20">
            <v>11.1</v>
          </cell>
          <cell r="T20">
            <v>11.4</v>
          </cell>
          <cell r="U20">
            <v>11</v>
          </cell>
          <cell r="V20">
            <v>11.2</v>
          </cell>
          <cell r="W20">
            <v>10.5</v>
          </cell>
          <cell r="X20">
            <v>11.5</v>
          </cell>
          <cell r="Y20">
            <v>13</v>
          </cell>
          <cell r="Z20">
            <v>15</v>
          </cell>
          <cell r="AA20">
            <v>16.8</v>
          </cell>
        </row>
        <row r="21">
          <cell r="A21" t="str">
            <v xml:space="preserve">  Burkina Faso</v>
          </cell>
          <cell r="B21">
            <v>0.3</v>
          </cell>
          <cell r="C21">
            <v>0.3</v>
          </cell>
          <cell r="D21">
            <v>0.4</v>
          </cell>
          <cell r="E21">
            <v>0.4</v>
          </cell>
          <cell r="F21">
            <v>0.4</v>
          </cell>
          <cell r="G21">
            <v>0.5</v>
          </cell>
          <cell r="H21">
            <v>0.6</v>
          </cell>
          <cell r="I21">
            <v>0.8</v>
          </cell>
          <cell r="J21">
            <v>0.8</v>
          </cell>
          <cell r="K21">
            <v>0.7</v>
          </cell>
          <cell r="L21">
            <v>0.8</v>
          </cell>
          <cell r="M21">
            <v>1</v>
          </cell>
          <cell r="N21">
            <v>1</v>
          </cell>
          <cell r="O21">
            <v>1.1000000000000001</v>
          </cell>
          <cell r="P21">
            <v>1.1000000000000001</v>
          </cell>
          <cell r="Q21">
            <v>1.3</v>
          </cell>
          <cell r="R21">
            <v>1.3</v>
          </cell>
          <cell r="S21">
            <v>1.3</v>
          </cell>
          <cell r="T21">
            <v>1.5</v>
          </cell>
          <cell r="U21">
            <v>1.6</v>
          </cell>
          <cell r="V21">
            <v>1.4</v>
          </cell>
          <cell r="W21">
            <v>1.5</v>
          </cell>
          <cell r="X21">
            <v>1.5</v>
          </cell>
          <cell r="Y21">
            <v>1.7</v>
          </cell>
          <cell r="Z21">
            <v>2</v>
          </cell>
          <cell r="AA21">
            <v>2</v>
          </cell>
        </row>
        <row r="22">
          <cell r="A22" t="str">
            <v xml:space="preserve">  Burundi</v>
          </cell>
          <cell r="B22">
            <v>0.2</v>
          </cell>
          <cell r="C22">
            <v>0.2</v>
          </cell>
          <cell r="D22">
            <v>0.2</v>
          </cell>
          <cell r="E22">
            <v>0.3</v>
          </cell>
          <cell r="F22">
            <v>0.3</v>
          </cell>
          <cell r="G22">
            <v>0.5</v>
          </cell>
          <cell r="H22">
            <v>0.6</v>
          </cell>
          <cell r="I22">
            <v>0.8</v>
          </cell>
          <cell r="J22">
            <v>0.8</v>
          </cell>
          <cell r="K22">
            <v>0.9</v>
          </cell>
          <cell r="L22">
            <v>0.9</v>
          </cell>
          <cell r="M22">
            <v>1</v>
          </cell>
          <cell r="N22">
            <v>1</v>
          </cell>
          <cell r="O22">
            <v>1.1000000000000001</v>
          </cell>
          <cell r="P22">
            <v>1.1000000000000001</v>
          </cell>
          <cell r="Q22">
            <v>1.2</v>
          </cell>
          <cell r="R22">
            <v>1.1000000000000001</v>
          </cell>
          <cell r="S22">
            <v>1.1000000000000001</v>
          </cell>
          <cell r="T22">
            <v>1.1000000000000001</v>
          </cell>
          <cell r="U22">
            <v>1.1000000000000001</v>
          </cell>
          <cell r="V22">
            <v>1.1000000000000001</v>
          </cell>
          <cell r="W22">
            <v>1.1000000000000001</v>
          </cell>
          <cell r="X22">
            <v>1.2</v>
          </cell>
          <cell r="Y22">
            <v>1.3</v>
          </cell>
          <cell r="Z22">
            <v>1.4</v>
          </cell>
          <cell r="AA22">
            <v>1.3</v>
          </cell>
        </row>
        <row r="23">
          <cell r="A23" t="str">
            <v xml:space="preserve">  Cambodia</v>
          </cell>
          <cell r="B23" t="str">
            <v>..</v>
          </cell>
          <cell r="C23">
            <v>0</v>
          </cell>
          <cell r="D23">
            <v>0</v>
          </cell>
          <cell r="E23">
            <v>0</v>
          </cell>
          <cell r="F23">
            <v>0</v>
          </cell>
          <cell r="G23">
            <v>0</v>
          </cell>
          <cell r="H23">
            <v>0</v>
          </cell>
          <cell r="I23">
            <v>0</v>
          </cell>
          <cell r="J23">
            <v>0</v>
          </cell>
          <cell r="K23">
            <v>1.7</v>
          </cell>
          <cell r="L23">
            <v>1.8</v>
          </cell>
          <cell r="M23">
            <v>1.9</v>
          </cell>
          <cell r="N23">
            <v>1.8</v>
          </cell>
          <cell r="O23">
            <v>1.8</v>
          </cell>
          <cell r="P23">
            <v>1.9</v>
          </cell>
          <cell r="Q23">
            <v>2.2999999999999998</v>
          </cell>
          <cell r="R23">
            <v>2.4</v>
          </cell>
          <cell r="S23">
            <v>2.4</v>
          </cell>
          <cell r="T23">
            <v>2.5</v>
          </cell>
          <cell r="U23">
            <v>2.5</v>
          </cell>
          <cell r="V23">
            <v>2.6</v>
          </cell>
          <cell r="W23">
            <v>2.7</v>
          </cell>
          <cell r="X23">
            <v>2.9</v>
          </cell>
          <cell r="Y23">
            <v>3.2</v>
          </cell>
          <cell r="Z23">
            <v>3.4</v>
          </cell>
          <cell r="AA23">
            <v>3.5</v>
          </cell>
        </row>
        <row r="24">
          <cell r="A24" t="str">
            <v xml:space="preserve">  Cameroon</v>
          </cell>
          <cell r="B24">
            <v>2.6</v>
          </cell>
          <cell r="C24">
            <v>2.6</v>
          </cell>
          <cell r="D24">
            <v>2.8</v>
          </cell>
          <cell r="E24">
            <v>2.9</v>
          </cell>
          <cell r="F24">
            <v>2.9</v>
          </cell>
          <cell r="G24">
            <v>3.2</v>
          </cell>
          <cell r="H24">
            <v>4.0999999999999996</v>
          </cell>
          <cell r="I24">
            <v>4.5999999999999996</v>
          </cell>
          <cell r="J24">
            <v>4.7</v>
          </cell>
          <cell r="K24">
            <v>5.2</v>
          </cell>
          <cell r="L24">
            <v>6.4</v>
          </cell>
          <cell r="M24">
            <v>6.6</v>
          </cell>
          <cell r="N24">
            <v>7.2</v>
          </cell>
          <cell r="O24">
            <v>7.2</v>
          </cell>
          <cell r="P24">
            <v>8.3000000000000007</v>
          </cell>
          <cell r="Q24">
            <v>9.6</v>
          </cell>
          <cell r="R24">
            <v>9.8000000000000007</v>
          </cell>
          <cell r="S24">
            <v>9.6</v>
          </cell>
          <cell r="T24">
            <v>10</v>
          </cell>
          <cell r="U24">
            <v>9.6</v>
          </cell>
          <cell r="V24">
            <v>9.4</v>
          </cell>
          <cell r="W24">
            <v>8.6</v>
          </cell>
          <cell r="X24">
            <v>8.8000000000000007</v>
          </cell>
          <cell r="Y24">
            <v>9.6999999999999993</v>
          </cell>
          <cell r="Z24">
            <v>9.1</v>
          </cell>
          <cell r="AA24">
            <v>7.2</v>
          </cell>
        </row>
        <row r="25">
          <cell r="A25" t="str">
            <v xml:space="preserve">  Cape Verde</v>
          </cell>
          <cell r="B25" t="str">
            <v>..</v>
          </cell>
          <cell r="C25">
            <v>0</v>
          </cell>
          <cell r="D25">
            <v>0.1</v>
          </cell>
          <cell r="E25">
            <v>0.1</v>
          </cell>
          <cell r="F25">
            <v>0.1</v>
          </cell>
          <cell r="G25">
            <v>0.1</v>
          </cell>
          <cell r="H25">
            <v>0.1</v>
          </cell>
          <cell r="I25">
            <v>0.1</v>
          </cell>
          <cell r="J25">
            <v>0.1</v>
          </cell>
          <cell r="K25">
            <v>0.1</v>
          </cell>
          <cell r="L25">
            <v>0.1</v>
          </cell>
          <cell r="M25">
            <v>0.1</v>
          </cell>
          <cell r="N25">
            <v>0.1</v>
          </cell>
          <cell r="O25">
            <v>0.1</v>
          </cell>
          <cell r="P25">
            <v>0.2</v>
          </cell>
          <cell r="Q25">
            <v>0.2</v>
          </cell>
          <cell r="R25">
            <v>0.2</v>
          </cell>
          <cell r="S25">
            <v>0.2</v>
          </cell>
          <cell r="T25">
            <v>0.2</v>
          </cell>
          <cell r="U25">
            <v>0.3</v>
          </cell>
          <cell r="V25">
            <v>0.3</v>
          </cell>
          <cell r="W25">
            <v>0.4</v>
          </cell>
          <cell r="X25">
            <v>0.4</v>
          </cell>
          <cell r="Y25">
            <v>0.5</v>
          </cell>
          <cell r="Z25">
            <v>0.5</v>
          </cell>
          <cell r="AA25">
            <v>0.5</v>
          </cell>
        </row>
        <row r="26">
          <cell r="A26" t="str">
            <v xml:space="preserve">  Central African Republic</v>
          </cell>
          <cell r="B26">
            <v>0.2</v>
          </cell>
          <cell r="C26">
            <v>0.2</v>
          </cell>
          <cell r="D26">
            <v>0.3</v>
          </cell>
          <cell r="E26">
            <v>0.3</v>
          </cell>
          <cell r="F26">
            <v>0.3</v>
          </cell>
          <cell r="G26">
            <v>0.3</v>
          </cell>
          <cell r="H26">
            <v>0.5</v>
          </cell>
          <cell r="I26">
            <v>0.6</v>
          </cell>
          <cell r="J26">
            <v>0.7</v>
          </cell>
          <cell r="K26">
            <v>0.7</v>
          </cell>
          <cell r="L26">
            <v>0.7</v>
          </cell>
          <cell r="M26">
            <v>0.8</v>
          </cell>
          <cell r="N26">
            <v>0.8</v>
          </cell>
          <cell r="O26">
            <v>0.9</v>
          </cell>
          <cell r="P26">
            <v>0.9</v>
          </cell>
          <cell r="Q26">
            <v>0.9</v>
          </cell>
          <cell r="R26">
            <v>0.9</v>
          </cell>
          <cell r="S26">
            <v>0.9</v>
          </cell>
          <cell r="T26">
            <v>0.9</v>
          </cell>
          <cell r="U26">
            <v>0.9</v>
          </cell>
          <cell r="V26">
            <v>0.9</v>
          </cell>
          <cell r="W26">
            <v>0.8</v>
          </cell>
          <cell r="X26">
            <v>1.1000000000000001</v>
          </cell>
          <cell r="Y26">
            <v>1</v>
          </cell>
          <cell r="Z26">
            <v>1.1000000000000001</v>
          </cell>
          <cell r="AA26">
            <v>1</v>
          </cell>
        </row>
        <row r="27">
          <cell r="A27" t="str">
            <v xml:space="preserve">  Chad</v>
          </cell>
          <cell r="B27">
            <v>0.3</v>
          </cell>
          <cell r="C27">
            <v>0.3</v>
          </cell>
          <cell r="D27">
            <v>0.2</v>
          </cell>
          <cell r="E27">
            <v>0.2</v>
          </cell>
          <cell r="F27">
            <v>0.2</v>
          </cell>
          <cell r="G27">
            <v>0.2</v>
          </cell>
          <cell r="H27">
            <v>0.3</v>
          </cell>
          <cell r="I27">
            <v>0.3</v>
          </cell>
          <cell r="J27">
            <v>0.4</v>
          </cell>
          <cell r="K27">
            <v>0.4</v>
          </cell>
          <cell r="L27">
            <v>0.5</v>
          </cell>
          <cell r="M27">
            <v>0.6</v>
          </cell>
          <cell r="N27">
            <v>0.7</v>
          </cell>
          <cell r="O27">
            <v>0.8</v>
          </cell>
          <cell r="P27">
            <v>0.8</v>
          </cell>
          <cell r="Q27">
            <v>0.9</v>
          </cell>
          <cell r="R27">
            <v>1</v>
          </cell>
          <cell r="S27">
            <v>1</v>
          </cell>
          <cell r="T27">
            <v>1.1000000000000001</v>
          </cell>
          <cell r="U27">
            <v>1.2</v>
          </cell>
          <cell r="V27">
            <v>1.1000000000000001</v>
          </cell>
          <cell r="W27">
            <v>1.1000000000000001</v>
          </cell>
          <cell r="X27">
            <v>1.3</v>
          </cell>
          <cell r="Y27">
            <v>1.6</v>
          </cell>
          <cell r="Z27">
            <v>1.7</v>
          </cell>
          <cell r="AA27">
            <v>1.6</v>
          </cell>
        </row>
        <row r="28">
          <cell r="A28" t="str">
            <v xml:space="preserve">  Chile</v>
          </cell>
          <cell r="B28">
            <v>12.1</v>
          </cell>
          <cell r="C28">
            <v>15.7</v>
          </cell>
          <cell r="D28">
            <v>17.3</v>
          </cell>
          <cell r="E28">
            <v>17.899999999999999</v>
          </cell>
          <cell r="F28">
            <v>19.7</v>
          </cell>
          <cell r="G28">
            <v>20.399999999999999</v>
          </cell>
          <cell r="H28">
            <v>21.1</v>
          </cell>
          <cell r="I28">
            <v>21.5</v>
          </cell>
          <cell r="J28">
            <v>19.600000000000001</v>
          </cell>
          <cell r="K28">
            <v>18</v>
          </cell>
          <cell r="L28">
            <v>19.2</v>
          </cell>
          <cell r="M28">
            <v>17.899999999999999</v>
          </cell>
          <cell r="N28">
            <v>19.100000000000001</v>
          </cell>
          <cell r="O28">
            <v>20</v>
          </cell>
          <cell r="P28">
            <v>22.2</v>
          </cell>
          <cell r="Q28">
            <v>22</v>
          </cell>
          <cell r="R28">
            <v>27.5</v>
          </cell>
          <cell r="S28">
            <v>27</v>
          </cell>
          <cell r="T28">
            <v>33.700000000000003</v>
          </cell>
          <cell r="U28">
            <v>34.799999999999997</v>
          </cell>
          <cell r="V28">
            <v>37.299999999999997</v>
          </cell>
          <cell r="W28">
            <v>38.6</v>
          </cell>
          <cell r="X28">
            <v>41.2</v>
          </cell>
          <cell r="Y28">
            <v>42.8</v>
          </cell>
          <cell r="Z28">
            <v>43.8</v>
          </cell>
          <cell r="AA28">
            <v>45.2</v>
          </cell>
        </row>
        <row r="29">
          <cell r="A29" t="str">
            <v xml:space="preserve">  China</v>
          </cell>
          <cell r="B29" t="str">
            <v>..</v>
          </cell>
          <cell r="C29">
            <v>5.8</v>
          </cell>
          <cell r="D29">
            <v>8.4</v>
          </cell>
          <cell r="E29">
            <v>9.6</v>
          </cell>
          <cell r="F29">
            <v>12.1</v>
          </cell>
          <cell r="G29">
            <v>16.7</v>
          </cell>
          <cell r="H29">
            <v>23.7</v>
          </cell>
          <cell r="I29">
            <v>35.299999999999997</v>
          </cell>
          <cell r="J29">
            <v>42.4</v>
          </cell>
          <cell r="K29">
            <v>44.9</v>
          </cell>
          <cell r="L29">
            <v>55.3</v>
          </cell>
          <cell r="M29">
            <v>60.3</v>
          </cell>
          <cell r="N29">
            <v>72.400000000000006</v>
          </cell>
          <cell r="O29">
            <v>85.9</v>
          </cell>
          <cell r="P29">
            <v>100.5</v>
          </cell>
          <cell r="Q29">
            <v>118.1</v>
          </cell>
          <cell r="R29">
            <v>128.80000000000001</v>
          </cell>
          <cell r="S29">
            <v>146.69999999999999</v>
          </cell>
          <cell r="T29">
            <v>144</v>
          </cell>
          <cell r="U29">
            <v>152.1</v>
          </cell>
          <cell r="V29">
            <v>145.69999999999999</v>
          </cell>
          <cell r="W29">
            <v>184.8</v>
          </cell>
          <cell r="X29">
            <v>186.1</v>
          </cell>
          <cell r="Y29">
            <v>208.5</v>
          </cell>
          <cell r="Z29">
            <v>247.7</v>
          </cell>
          <cell r="AA29">
            <v>281.60000000000002</v>
          </cell>
        </row>
        <row r="30">
          <cell r="A30" t="str">
            <v xml:space="preserve">  Colombia</v>
          </cell>
          <cell r="B30">
            <v>6.9</v>
          </cell>
          <cell r="C30">
            <v>8.6999999999999993</v>
          </cell>
          <cell r="D30">
            <v>10.3</v>
          </cell>
          <cell r="E30">
            <v>11.4</v>
          </cell>
          <cell r="F30">
            <v>12</v>
          </cell>
          <cell r="G30">
            <v>14.2</v>
          </cell>
          <cell r="H30">
            <v>15.4</v>
          </cell>
          <cell r="I30">
            <v>17</v>
          </cell>
          <cell r="J30">
            <v>17</v>
          </cell>
          <cell r="K30">
            <v>16.899999999999999</v>
          </cell>
          <cell r="L30">
            <v>17.2</v>
          </cell>
          <cell r="M30">
            <v>17.2</v>
          </cell>
          <cell r="N30">
            <v>17.3</v>
          </cell>
          <cell r="O30">
            <v>18.899999999999999</v>
          </cell>
          <cell r="P30">
            <v>21.9</v>
          </cell>
          <cell r="Q30">
            <v>25</v>
          </cell>
          <cell r="R30">
            <v>28.9</v>
          </cell>
          <cell r="S30">
            <v>31.9</v>
          </cell>
          <cell r="T30">
            <v>33.1</v>
          </cell>
          <cell r="U30">
            <v>34.4</v>
          </cell>
          <cell r="V30">
            <v>33.9</v>
          </cell>
          <cell r="W30">
            <v>36.200000000000003</v>
          </cell>
          <cell r="X30">
            <v>33.200000000000003</v>
          </cell>
          <cell r="Y30">
            <v>37</v>
          </cell>
          <cell r="Z30">
            <v>37.9</v>
          </cell>
          <cell r="AA30">
            <v>37.700000000000003</v>
          </cell>
        </row>
        <row r="31">
          <cell r="A31" t="str">
            <v xml:space="preserve">  Comoros</v>
          </cell>
          <cell r="B31">
            <v>0</v>
          </cell>
          <cell r="C31">
            <v>0.1</v>
          </cell>
          <cell r="D31">
            <v>0.1</v>
          </cell>
          <cell r="E31">
            <v>0.1</v>
          </cell>
          <cell r="F31">
            <v>0.1</v>
          </cell>
          <cell r="G31">
            <v>0.1</v>
          </cell>
          <cell r="H31">
            <v>0.2</v>
          </cell>
          <cell r="I31">
            <v>0.2</v>
          </cell>
          <cell r="J31">
            <v>0.2</v>
          </cell>
          <cell r="K31">
            <v>0.2</v>
          </cell>
          <cell r="L31">
            <v>0.2</v>
          </cell>
          <cell r="M31">
            <v>0.2</v>
          </cell>
          <cell r="N31">
            <v>0.2</v>
          </cell>
          <cell r="O31">
            <v>0.2</v>
          </cell>
          <cell r="P31">
            <v>0.2</v>
          </cell>
          <cell r="Q31">
            <v>0.2</v>
          </cell>
          <cell r="R31">
            <v>0.2</v>
          </cell>
          <cell r="S31">
            <v>0.2</v>
          </cell>
          <cell r="T31">
            <v>0.2</v>
          </cell>
          <cell r="U31">
            <v>0.2</v>
          </cell>
          <cell r="V31">
            <v>0.2</v>
          </cell>
          <cell r="W31">
            <v>0.2</v>
          </cell>
          <cell r="X31">
            <v>0.3</v>
          </cell>
          <cell r="Y31">
            <v>0.3</v>
          </cell>
          <cell r="Z31">
            <v>0.3</v>
          </cell>
          <cell r="AA31">
            <v>0.3</v>
          </cell>
        </row>
        <row r="32">
          <cell r="A32" t="str">
            <v xml:space="preserve">  Congo, Dem. Rep.</v>
          </cell>
          <cell r="B32">
            <v>4.8</v>
          </cell>
          <cell r="C32">
            <v>5.0999999999999996</v>
          </cell>
          <cell r="D32">
            <v>5.0999999999999996</v>
          </cell>
          <cell r="E32">
            <v>5.3</v>
          </cell>
          <cell r="F32">
            <v>5.3</v>
          </cell>
          <cell r="G32">
            <v>6.2</v>
          </cell>
          <cell r="H32">
            <v>7.2</v>
          </cell>
          <cell r="I32">
            <v>8.8000000000000007</v>
          </cell>
          <cell r="J32">
            <v>8.6</v>
          </cell>
          <cell r="K32">
            <v>9.3000000000000007</v>
          </cell>
          <cell r="L32">
            <v>10.3</v>
          </cell>
          <cell r="M32">
            <v>10.8</v>
          </cell>
          <cell r="N32">
            <v>11</v>
          </cell>
          <cell r="O32">
            <v>11.3</v>
          </cell>
          <cell r="P32">
            <v>12.3</v>
          </cell>
          <cell r="Q32">
            <v>13.2</v>
          </cell>
          <cell r="R32">
            <v>12.8</v>
          </cell>
          <cell r="S32">
            <v>12.3</v>
          </cell>
          <cell r="T32">
            <v>13.2</v>
          </cell>
          <cell r="U32">
            <v>12</v>
          </cell>
          <cell r="V32">
            <v>11.7</v>
          </cell>
          <cell r="W32">
            <v>11.5</v>
          </cell>
          <cell r="X32">
            <v>10.1</v>
          </cell>
          <cell r="Y32">
            <v>11.3</v>
          </cell>
          <cell r="Z32">
            <v>11.4</v>
          </cell>
          <cell r="AA32">
            <v>10.6</v>
          </cell>
        </row>
        <row r="33">
          <cell r="A33" t="str">
            <v xml:space="preserve">  Congo, Rep.</v>
          </cell>
          <cell r="B33">
            <v>1.5</v>
          </cell>
          <cell r="C33">
            <v>1.4</v>
          </cell>
          <cell r="D33">
            <v>1.9</v>
          </cell>
          <cell r="E33">
            <v>2</v>
          </cell>
          <cell r="F33">
            <v>2</v>
          </cell>
          <cell r="G33">
            <v>3</v>
          </cell>
          <cell r="H33">
            <v>3.5</v>
          </cell>
          <cell r="I33">
            <v>4.3</v>
          </cell>
          <cell r="J33">
            <v>4.0999999999999996</v>
          </cell>
          <cell r="K33">
            <v>4.3</v>
          </cell>
          <cell r="L33">
            <v>4.9000000000000004</v>
          </cell>
          <cell r="M33">
            <v>4.8</v>
          </cell>
          <cell r="N33">
            <v>4.8</v>
          </cell>
          <cell r="O33">
            <v>5.0999999999999996</v>
          </cell>
          <cell r="P33">
            <v>5.4</v>
          </cell>
          <cell r="Q33">
            <v>6</v>
          </cell>
          <cell r="R33">
            <v>5.2</v>
          </cell>
          <cell r="S33">
            <v>5</v>
          </cell>
          <cell r="T33">
            <v>5.0999999999999996</v>
          </cell>
          <cell r="U33">
            <v>5</v>
          </cell>
          <cell r="V33">
            <v>4.9000000000000004</v>
          </cell>
          <cell r="W33">
            <v>4.5</v>
          </cell>
          <cell r="X33">
            <v>5.0999999999999996</v>
          </cell>
          <cell r="Y33">
            <v>5.5</v>
          </cell>
          <cell r="Z33">
            <v>6.7</v>
          </cell>
          <cell r="AA33">
            <v>5.9</v>
          </cell>
        </row>
        <row r="34">
          <cell r="A34" t="str">
            <v xml:space="preserve">  Costa Rica</v>
          </cell>
          <cell r="B34">
            <v>2.7</v>
          </cell>
          <cell r="C34">
            <v>3.3</v>
          </cell>
          <cell r="D34">
            <v>3.6</v>
          </cell>
          <cell r="E34">
            <v>4.2</v>
          </cell>
          <cell r="F34">
            <v>4</v>
          </cell>
          <cell r="G34">
            <v>4.4000000000000004</v>
          </cell>
          <cell r="H34">
            <v>4.5999999999999996</v>
          </cell>
          <cell r="I34">
            <v>4.7</v>
          </cell>
          <cell r="J34">
            <v>4.5</v>
          </cell>
          <cell r="K34">
            <v>4.5999999999999996</v>
          </cell>
          <cell r="L34">
            <v>3.8</v>
          </cell>
          <cell r="M34">
            <v>4</v>
          </cell>
          <cell r="N34">
            <v>3.9</v>
          </cell>
          <cell r="O34">
            <v>3.9</v>
          </cell>
          <cell r="P34">
            <v>3.9</v>
          </cell>
          <cell r="Q34">
            <v>3.8</v>
          </cell>
          <cell r="R34">
            <v>3.5</v>
          </cell>
          <cell r="S34">
            <v>3.5</v>
          </cell>
          <cell r="T34">
            <v>4</v>
          </cell>
          <cell r="U34">
            <v>4.2</v>
          </cell>
          <cell r="V34">
            <v>4.5</v>
          </cell>
          <cell r="W34">
            <v>4.5999999999999996</v>
          </cell>
          <cell r="X34">
            <v>4.8</v>
          </cell>
          <cell r="Y34">
            <v>5.4</v>
          </cell>
          <cell r="Z34">
            <v>5.7</v>
          </cell>
          <cell r="AA34">
            <v>6.2</v>
          </cell>
        </row>
        <row r="35">
          <cell r="A35" t="str">
            <v xml:space="preserve">  Cote d'Ivoire</v>
          </cell>
          <cell r="B35">
            <v>7.5</v>
          </cell>
          <cell r="C35">
            <v>8.1</v>
          </cell>
          <cell r="D35">
            <v>9</v>
          </cell>
          <cell r="E35">
            <v>8.9</v>
          </cell>
          <cell r="F35">
            <v>8.5</v>
          </cell>
          <cell r="G35">
            <v>9.6999999999999993</v>
          </cell>
          <cell r="H35">
            <v>11.4</v>
          </cell>
          <cell r="I35">
            <v>13.6</v>
          </cell>
          <cell r="J35">
            <v>13.3</v>
          </cell>
          <cell r="K35">
            <v>14.8</v>
          </cell>
          <cell r="L35">
            <v>17.3</v>
          </cell>
          <cell r="M35">
            <v>18.2</v>
          </cell>
          <cell r="N35">
            <v>18.5</v>
          </cell>
          <cell r="O35">
            <v>19.100000000000001</v>
          </cell>
          <cell r="P35">
            <v>17.399999999999999</v>
          </cell>
          <cell r="Q35">
            <v>18.899999999999999</v>
          </cell>
          <cell r="R35">
            <v>19.5</v>
          </cell>
          <cell r="S35">
            <v>15.6</v>
          </cell>
          <cell r="T35">
            <v>14.9</v>
          </cell>
          <cell r="U35">
            <v>13.2</v>
          </cell>
          <cell r="V35">
            <v>12.1</v>
          </cell>
          <cell r="W35">
            <v>11.6</v>
          </cell>
          <cell r="X35">
            <v>11.8</v>
          </cell>
          <cell r="Y35">
            <v>12.2</v>
          </cell>
          <cell r="Z35">
            <v>11.7</v>
          </cell>
          <cell r="AA35">
            <v>10.7</v>
          </cell>
        </row>
        <row r="36">
          <cell r="A36" t="str">
            <v xml:space="preserve">  Croatia</v>
          </cell>
          <cell r="B36" t="str">
            <v>..</v>
          </cell>
          <cell r="C36" t="str">
            <v>..</v>
          </cell>
          <cell r="D36" t="str">
            <v>..</v>
          </cell>
          <cell r="E36" t="str">
            <v>..</v>
          </cell>
          <cell r="F36" t="str">
            <v>..</v>
          </cell>
          <cell r="G36" t="str">
            <v>..</v>
          </cell>
          <cell r="H36" t="str">
            <v>..</v>
          </cell>
          <cell r="I36" t="str">
            <v>..</v>
          </cell>
          <cell r="J36" t="str">
            <v>..</v>
          </cell>
          <cell r="K36" t="str">
            <v>..</v>
          </cell>
          <cell r="L36" t="str">
            <v>..</v>
          </cell>
          <cell r="M36" t="str">
            <v>..</v>
          </cell>
          <cell r="N36" t="str">
            <v>..</v>
          </cell>
          <cell r="O36">
            <v>1.6</v>
          </cell>
          <cell r="P36">
            <v>2.1</v>
          </cell>
          <cell r="Q36">
            <v>3.8</v>
          </cell>
          <cell r="R36">
            <v>5.3</v>
          </cell>
          <cell r="S36">
            <v>8</v>
          </cell>
          <cell r="T36">
            <v>11.4</v>
          </cell>
          <cell r="U36">
            <v>11.4</v>
          </cell>
          <cell r="V36">
            <v>12.4</v>
          </cell>
          <cell r="W36">
            <v>12.7</v>
          </cell>
          <cell r="X36">
            <v>16.7</v>
          </cell>
          <cell r="Y36">
            <v>25.7</v>
          </cell>
          <cell r="Z36">
            <v>32.9</v>
          </cell>
          <cell r="AA36">
            <v>30.2</v>
          </cell>
        </row>
      </sheetData>
      <sheetData sheetId="1"/>
      <sheetData sheetId="2"/>
      <sheetData sheetId="3"/>
      <sheetData sheetId="4"/>
      <sheetData sheetId="5"/>
    </sheetDataSet>
  </externalBook>
</externalLink>
</file>

<file path=xl/externalLinks/externalLink14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1"/>
      <sheetName val="Fig net capital flows"/>
      <sheetName val="Fig private flows"/>
      <sheetName val="Net private debt flows"/>
      <sheetName val="Net FDI flows"/>
      <sheetName val="Net FDI flows % of GDP"/>
      <sheetName val="Fig private flows (2)"/>
    </sheetNames>
    <sheetDataSet>
      <sheetData sheetId="0">
        <row r="3">
          <cell r="A3" t="str">
            <v xml:space="preserve">           </v>
          </cell>
        </row>
        <row r="29">
          <cell r="A29" t="str">
            <v>Sources: World Bank Debtor Reporting System and staff estimates.</v>
          </cell>
        </row>
        <row r="30">
          <cell r="A30" t="str">
            <v>Note: P = Projection.  a. Combination of errors and omissions and net acquisition of foreign assets (including FDI) by developing-country private entities.</v>
          </cell>
        </row>
      </sheetData>
      <sheetData sheetId="1"/>
      <sheetData sheetId="2"/>
      <sheetData sheetId="3"/>
      <sheetData sheetId="4"/>
      <sheetData sheetId="5"/>
      <sheetData sheetId="6"/>
    </sheetDataSet>
  </externalBook>
</externalLink>
</file>

<file path=xl/externalLinks/externalLink15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PLOAD"/>
      <sheetName val="QEDS"/>
    </sheetNames>
    <sheetDataSet>
      <sheetData sheetId="0" refreshError="1"/>
      <sheetData sheetId="1" refreshError="1"/>
    </sheetDataSet>
  </externalBook>
</externalLink>
</file>

<file path=xl/externalLinks/externalLink15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Acuerdo Incl. Int."/>
      <sheetName val="BCP"/>
    </sheetNames>
    <definedNames>
      <definedName name="OnShow" sheetId="0"/>
      <definedName name="spnf" sheetId="0"/>
      <definedName name="will" sheetId="0"/>
    </definedNames>
    <sheetDataSet>
      <sheetData sheetId="0" refreshError="1"/>
      <sheetData sheetId="1" refreshError="1"/>
    </sheetDataSet>
  </externalBook>
</externalLink>
</file>

<file path=xl/externalLinks/externalLink15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sheetName val="GOES"/>
      <sheetName val="RGG"/>
      <sheetName val="EPNF"/>
      <sheetName val="TRANSF2002-MIHAC"/>
    </sheetNames>
    <sheetDataSet>
      <sheetData sheetId="0" refreshError="1"/>
      <sheetData sheetId="1" refreshError="1"/>
      <sheetData sheetId="2" refreshError="1"/>
      <sheetData sheetId="3" refreshError="1"/>
      <sheetData sheetId="4" refreshError="1"/>
    </sheetDataSet>
  </externalBook>
</externalLink>
</file>

<file path=xl/externalLinks/externalLink15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NF"/>
      <sheetName val="GOES"/>
      <sheetName val="RGG"/>
      <sheetName val="EPNF"/>
      <sheetName val="TRANSF2002-MIHAC"/>
    </sheetNames>
    <sheetDataSet>
      <sheetData sheetId="0" refreshError="1"/>
      <sheetData sheetId="1" refreshError="1"/>
      <sheetData sheetId="2" refreshError="1"/>
      <sheetData sheetId="3" refreshError="1"/>
      <sheetData sheetId="4" refreshError="1"/>
    </sheetDataSet>
  </externalBook>
</externalLink>
</file>

<file path=xl/externalLinks/externalLink15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2003"/>
      <sheetName val="UPLOAD"/>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 val="Execute_Macros"/>
      <sheetName val="Annual_Raw_Data"/>
      <sheetName val="Quarterly_Raw_Data"/>
      <sheetName val="WEO_Raw_Data"/>
      <sheetName val="Annual_Assumptions"/>
      <sheetName val="Quarterly_Assumptions"/>
      <sheetName val="Annual_MacroFlow"/>
      <sheetName val="Quarterly_MacroFlow"/>
      <sheetName val="Annual_Tables"/>
      <sheetName val="SEI_Table"/>
      <sheetName val="Basic_Data"/>
      <sheetName val="Program_MFlows97"/>
      <sheetName val="WEO_Submission_Sheet"/>
      <sheetName val="SEI_Chart"/>
      <sheetName val="Fiscal_Chart"/>
      <sheetName val="Money_Chart"/>
      <sheetName val="Macros_Import"/>
      <sheetName val="Macros_Print"/>
      <sheetName val="EFF_Arrangements"/>
      <sheetName val="PRGF_Arrangements"/>
      <sheetName val="STBY_Arrangements"/>
      <sheetName val="EFF Arrangements"/>
      <sheetName val="PRGF Arrangements"/>
      <sheetName val="STBY Arrangements"/>
      <sheetName val="PERUMF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sheetData sheetId="22"/>
      <sheetData sheetId="23"/>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15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BOP Input"/>
      <sheetName val="sources"/>
      <sheetName val="Interest"/>
      <sheetName val="Petrol tax"/>
      <sheetName val="cocoa tax"/>
      <sheetName val="SR tables"/>
      <sheetName val="SR newtable"/>
      <sheetName val="RED tables"/>
      <sheetName val="Chart inputs"/>
      <sheetName val="chart"/>
      <sheetName val="output to SEI and NA"/>
      <sheetName val="C_basef14.3p10.6"/>
      <sheetName val="gas112601"/>
      <sheetName val="2001-02 Debt Service "/>
      <sheetName val="Debtind"/>
      <sheetName val="Q5"/>
      <sheetName val="Codigos"/>
      <sheetName val="SPNF"/>
      <sheetName val="MDGs"/>
      <sheetName val="Table 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15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AFPROM"/>
      <sheetName val="promotores"/>
      <sheetName val="sucursales"/>
      <sheetName val="datos"/>
      <sheetName val="GRAFSUC"/>
    </sheetNames>
    <sheetDataSet>
      <sheetData sheetId="0" refreshError="1"/>
      <sheetData sheetId="1" refreshError="1"/>
      <sheetData sheetId="2" refreshError="1"/>
      <sheetData sheetId="3" refreshError="1"/>
      <sheetData sheetId="4" refreshError="1"/>
    </sheetDataSet>
  </externalBook>
</externalLink>
</file>

<file path=xl/externalLinks/externalLink15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rated"/>
      <sheetName val="Contractual"/>
      <sheetName val="Sheet1"/>
      <sheetName val="Pivot"/>
      <sheetName val="MLI.IDA"/>
      <sheetName val="STOCK"/>
      <sheetName val="Buyback-ad"/>
      <sheetName val="T7.IDA Delivery"/>
      <sheetName val="GRAFPROM"/>
      <sheetName val="sources"/>
    </sheetNames>
    <sheetDataSet>
      <sheetData sheetId="0" refreshError="1"/>
      <sheetData sheetId="1" refreshError="1"/>
      <sheetData sheetId="2" refreshError="1"/>
      <sheetData sheetId="3" refreshError="1"/>
      <sheetData sheetId="4" refreshError="1"/>
      <sheetData sheetId="5" refreshError="1">
        <row r="4">
          <cell r="D4">
            <v>950</v>
          </cell>
          <cell r="E4" t="str">
            <v xml:space="preserve">RAILWAY                       </v>
          </cell>
          <cell r="F4" t="str">
            <v>USD</v>
          </cell>
          <cell r="G4">
            <v>1</v>
          </cell>
          <cell r="H4">
            <v>5483870.5700000003</v>
          </cell>
          <cell r="I4">
            <v>0.75</v>
          </cell>
          <cell r="J4">
            <v>20564.514999999999</v>
          </cell>
          <cell r="K4">
            <v>0</v>
          </cell>
          <cell r="L4">
            <v>0</v>
          </cell>
          <cell r="M4">
            <v>0</v>
          </cell>
          <cell r="N4">
            <v>161290.29999999999</v>
          </cell>
          <cell r="O4">
            <v>0</v>
          </cell>
          <cell r="P4">
            <v>5322580.2699999996</v>
          </cell>
          <cell r="Q4">
            <v>0</v>
          </cell>
          <cell r="R4">
            <v>5483870.5700000003</v>
          </cell>
          <cell r="S4">
            <v>0</v>
          </cell>
          <cell r="U4">
            <v>5483870.5700000003</v>
          </cell>
          <cell r="V4">
            <v>161290.29999999999</v>
          </cell>
          <cell r="W4">
            <v>20564.514999999999</v>
          </cell>
        </row>
        <row r="5">
          <cell r="D5">
            <v>4910</v>
          </cell>
          <cell r="E5" t="str">
            <v xml:space="preserve">INTEGRATED RURAL DEVELOPMENT  </v>
          </cell>
          <cell r="F5" t="str">
            <v>USD</v>
          </cell>
          <cell r="G5">
            <v>1</v>
          </cell>
          <cell r="H5">
            <v>5880000</v>
          </cell>
          <cell r="I5">
            <v>0.75</v>
          </cell>
          <cell r="J5">
            <v>22050</v>
          </cell>
          <cell r="K5">
            <v>0</v>
          </cell>
          <cell r="L5">
            <v>0</v>
          </cell>
          <cell r="M5">
            <v>0</v>
          </cell>
          <cell r="N5">
            <v>120000</v>
          </cell>
          <cell r="O5">
            <v>0</v>
          </cell>
          <cell r="P5">
            <v>5760000</v>
          </cell>
          <cell r="Q5">
            <v>0</v>
          </cell>
          <cell r="R5">
            <v>5880000</v>
          </cell>
          <cell r="S5">
            <v>0</v>
          </cell>
          <cell r="U5">
            <v>5880000</v>
          </cell>
          <cell r="V5">
            <v>120000</v>
          </cell>
          <cell r="W5">
            <v>22050</v>
          </cell>
        </row>
        <row r="6">
          <cell r="D6">
            <v>5380</v>
          </cell>
          <cell r="E6" t="str">
            <v xml:space="preserve">LIVESTOCK                     </v>
          </cell>
          <cell r="F6" t="str">
            <v>USD</v>
          </cell>
          <cell r="G6">
            <v>1</v>
          </cell>
          <cell r="H6">
            <v>10174500</v>
          </cell>
          <cell r="I6">
            <v>0.75</v>
          </cell>
          <cell r="J6">
            <v>38154.375</v>
          </cell>
          <cell r="K6">
            <v>0</v>
          </cell>
          <cell r="L6">
            <v>0</v>
          </cell>
          <cell r="M6">
            <v>0</v>
          </cell>
          <cell r="N6">
            <v>199500</v>
          </cell>
          <cell r="O6">
            <v>0</v>
          </cell>
          <cell r="P6">
            <v>9975000</v>
          </cell>
          <cell r="Q6">
            <v>0</v>
          </cell>
          <cell r="R6">
            <v>10174500</v>
          </cell>
          <cell r="S6">
            <v>0</v>
          </cell>
          <cell r="U6">
            <v>10174500</v>
          </cell>
          <cell r="V6">
            <v>199500</v>
          </cell>
          <cell r="W6">
            <v>38154.375</v>
          </cell>
        </row>
        <row r="7">
          <cell r="D7">
            <v>9860</v>
          </cell>
          <cell r="E7" t="str">
            <v xml:space="preserve">INDUSTRIAL DEVELOPMENT        </v>
          </cell>
          <cell r="F7" t="str">
            <v>USD</v>
          </cell>
          <cell r="G7">
            <v>1</v>
          </cell>
          <cell r="H7">
            <v>7216585.0099999998</v>
          </cell>
          <cell r="I7">
            <v>0.75</v>
          </cell>
          <cell r="J7">
            <v>27062.194</v>
          </cell>
          <cell r="K7">
            <v>0</v>
          </cell>
          <cell r="L7">
            <v>0</v>
          </cell>
          <cell r="M7">
            <v>0</v>
          </cell>
          <cell r="N7">
            <v>39870</v>
          </cell>
          <cell r="O7">
            <v>0</v>
          </cell>
          <cell r="P7">
            <v>7176715.0099999998</v>
          </cell>
          <cell r="Q7">
            <v>0</v>
          </cell>
          <cell r="R7">
            <v>7216585.0099999998</v>
          </cell>
          <cell r="S7">
            <v>0</v>
          </cell>
          <cell r="U7">
            <v>7216585.0099999998</v>
          </cell>
          <cell r="V7">
            <v>39870</v>
          </cell>
          <cell r="W7">
            <v>27062.194</v>
          </cell>
        </row>
        <row r="8">
          <cell r="D8">
            <v>11040</v>
          </cell>
          <cell r="E8" t="str">
            <v xml:space="preserve">ROAD MAINTENANCE              </v>
          </cell>
          <cell r="F8" t="str">
            <v>XDR</v>
          </cell>
          <cell r="G8">
            <v>1</v>
          </cell>
          <cell r="H8">
            <v>12237955.35</v>
          </cell>
          <cell r="I8">
            <v>0.75</v>
          </cell>
          <cell r="J8">
            <v>45892.332999999999</v>
          </cell>
          <cell r="K8">
            <v>0</v>
          </cell>
          <cell r="L8">
            <v>0</v>
          </cell>
          <cell r="M8">
            <v>0</v>
          </cell>
          <cell r="N8">
            <v>66874</v>
          </cell>
          <cell r="O8">
            <v>0</v>
          </cell>
          <cell r="P8">
            <v>12171081.35</v>
          </cell>
          <cell r="Q8">
            <v>0</v>
          </cell>
          <cell r="R8">
            <v>12237955.35</v>
          </cell>
          <cell r="S8">
            <v>0</v>
          </cell>
          <cell r="U8">
            <v>12237955.35</v>
          </cell>
          <cell r="V8">
            <v>66874</v>
          </cell>
          <cell r="W8">
            <v>45892.332999999999</v>
          </cell>
        </row>
        <row r="9">
          <cell r="D9">
            <v>3210</v>
          </cell>
          <cell r="E9" t="str">
            <v xml:space="preserve">TELECOMMUNICATIONS            </v>
          </cell>
          <cell r="F9" t="str">
            <v>USD</v>
          </cell>
          <cell r="G9">
            <v>1</v>
          </cell>
          <cell r="H9">
            <v>2430000</v>
          </cell>
          <cell r="I9">
            <v>0.75</v>
          </cell>
          <cell r="J9">
            <v>9112.5</v>
          </cell>
          <cell r="K9">
            <v>0</v>
          </cell>
          <cell r="L9">
            <v>0</v>
          </cell>
          <cell r="M9">
            <v>0</v>
          </cell>
          <cell r="N9">
            <v>54000</v>
          </cell>
          <cell r="O9">
            <v>0</v>
          </cell>
          <cell r="P9">
            <v>2376000</v>
          </cell>
          <cell r="Q9">
            <v>0</v>
          </cell>
          <cell r="R9">
            <v>2430000</v>
          </cell>
          <cell r="S9">
            <v>0</v>
          </cell>
          <cell r="U9">
            <v>2430000</v>
          </cell>
          <cell r="V9">
            <v>54000</v>
          </cell>
          <cell r="W9">
            <v>9112.5</v>
          </cell>
        </row>
        <row r="10">
          <cell r="D10">
            <v>3840</v>
          </cell>
          <cell r="E10" t="str">
            <v xml:space="preserve">SECOND RAILWAYS               </v>
          </cell>
          <cell r="F10" t="str">
            <v>USD</v>
          </cell>
          <cell r="G10">
            <v>1</v>
          </cell>
          <cell r="H10">
            <v>4723500</v>
          </cell>
          <cell r="I10">
            <v>0.75</v>
          </cell>
          <cell r="J10">
            <v>17713.125</v>
          </cell>
          <cell r="K10">
            <v>0</v>
          </cell>
          <cell r="L10">
            <v>0</v>
          </cell>
          <cell r="M10">
            <v>0</v>
          </cell>
          <cell r="N10">
            <v>100500</v>
          </cell>
          <cell r="O10">
            <v>0</v>
          </cell>
          <cell r="P10">
            <v>4623000</v>
          </cell>
          <cell r="Q10">
            <v>0</v>
          </cell>
          <cell r="R10">
            <v>4723500</v>
          </cell>
          <cell r="S10">
            <v>0</v>
          </cell>
          <cell r="U10">
            <v>4723500</v>
          </cell>
          <cell r="V10">
            <v>100500</v>
          </cell>
          <cell r="W10">
            <v>17713.125</v>
          </cell>
        </row>
        <row r="11">
          <cell r="D11">
            <v>4200</v>
          </cell>
          <cell r="E11" t="str">
            <v xml:space="preserve">EDUCATION                     </v>
          </cell>
          <cell r="F11" t="str">
            <v>USD</v>
          </cell>
          <cell r="G11">
            <v>1</v>
          </cell>
          <cell r="H11">
            <v>3525000</v>
          </cell>
          <cell r="I11">
            <v>0.75</v>
          </cell>
          <cell r="J11">
            <v>13218.75</v>
          </cell>
          <cell r="K11">
            <v>0</v>
          </cell>
          <cell r="L11">
            <v>0</v>
          </cell>
          <cell r="M11">
            <v>0</v>
          </cell>
          <cell r="N11">
            <v>75000</v>
          </cell>
          <cell r="O11">
            <v>0</v>
          </cell>
          <cell r="P11">
            <v>3450000</v>
          </cell>
          <cell r="Q11">
            <v>0</v>
          </cell>
          <cell r="R11">
            <v>3525000</v>
          </cell>
          <cell r="S11">
            <v>0</v>
          </cell>
          <cell r="U11">
            <v>3525000</v>
          </cell>
          <cell r="V11">
            <v>75000</v>
          </cell>
          <cell r="W11">
            <v>13218.75</v>
          </cell>
        </row>
        <row r="12">
          <cell r="D12">
            <v>4430</v>
          </cell>
          <cell r="E12" t="str">
            <v xml:space="preserve">DROUGHT RELIEF                </v>
          </cell>
          <cell r="F12" t="str">
            <v>USD</v>
          </cell>
          <cell r="G12">
            <v>1</v>
          </cell>
          <cell r="H12">
            <v>1800000</v>
          </cell>
          <cell r="I12">
            <v>0.75</v>
          </cell>
          <cell r="J12">
            <v>6750</v>
          </cell>
          <cell r="K12">
            <v>0</v>
          </cell>
          <cell r="L12">
            <v>0</v>
          </cell>
          <cell r="M12">
            <v>0</v>
          </cell>
          <cell r="N12">
            <v>37500</v>
          </cell>
          <cell r="O12">
            <v>0</v>
          </cell>
          <cell r="P12">
            <v>1762500</v>
          </cell>
          <cell r="Q12">
            <v>0</v>
          </cell>
          <cell r="R12">
            <v>1800000</v>
          </cell>
          <cell r="S12">
            <v>0</v>
          </cell>
          <cell r="U12">
            <v>1800000</v>
          </cell>
          <cell r="V12">
            <v>37500</v>
          </cell>
          <cell r="W12">
            <v>6750</v>
          </cell>
        </row>
        <row r="13">
          <cell r="D13">
            <v>7130</v>
          </cell>
          <cell r="E13" t="str">
            <v xml:space="preserve">THIRD RAILWAY                 </v>
          </cell>
          <cell r="F13" t="str">
            <v>USD</v>
          </cell>
          <cell r="G13">
            <v>1</v>
          </cell>
          <cell r="H13">
            <v>8662500</v>
          </cell>
          <cell r="I13">
            <v>0.75</v>
          </cell>
          <cell r="J13">
            <v>32484.375</v>
          </cell>
          <cell r="K13">
            <v>0</v>
          </cell>
          <cell r="L13">
            <v>0</v>
          </cell>
          <cell r="M13">
            <v>0</v>
          </cell>
          <cell r="N13">
            <v>157500</v>
          </cell>
          <cell r="O13">
            <v>0</v>
          </cell>
          <cell r="P13">
            <v>8505000</v>
          </cell>
          <cell r="Q13">
            <v>0</v>
          </cell>
          <cell r="R13">
            <v>8662500</v>
          </cell>
          <cell r="S13">
            <v>0</v>
          </cell>
          <cell r="U13">
            <v>8662500</v>
          </cell>
          <cell r="V13">
            <v>157500</v>
          </cell>
          <cell r="W13">
            <v>32484.375</v>
          </cell>
        </row>
        <row r="14">
          <cell r="D14">
            <v>12820</v>
          </cell>
          <cell r="E14" t="str">
            <v xml:space="preserve">POWER/WATER                   </v>
          </cell>
          <cell r="F14" t="str">
            <v>XDR</v>
          </cell>
          <cell r="G14">
            <v>1</v>
          </cell>
          <cell r="H14">
            <v>18864428.760000002</v>
          </cell>
          <cell r="I14">
            <v>0.75</v>
          </cell>
          <cell r="J14">
            <v>70741.607999999993</v>
          </cell>
          <cell r="K14">
            <v>0</v>
          </cell>
          <cell r="L14">
            <v>0</v>
          </cell>
          <cell r="M14">
            <v>0</v>
          </cell>
          <cell r="N14">
            <v>101969</v>
          </cell>
          <cell r="O14">
            <v>0</v>
          </cell>
          <cell r="P14">
            <v>18762459.760000002</v>
          </cell>
          <cell r="Q14">
            <v>0</v>
          </cell>
          <cell r="R14">
            <v>18864428.760000002</v>
          </cell>
          <cell r="S14">
            <v>0</v>
          </cell>
          <cell r="U14">
            <v>18864428.760000002</v>
          </cell>
          <cell r="V14">
            <v>101969</v>
          </cell>
          <cell r="W14">
            <v>70741.607999999993</v>
          </cell>
        </row>
        <row r="15">
          <cell r="D15">
            <v>15970</v>
          </cell>
          <cell r="E15" t="str">
            <v xml:space="preserve">MOPTI AREA DEVELOPMENT        </v>
          </cell>
          <cell r="F15" t="str">
            <v>XDR</v>
          </cell>
          <cell r="G15">
            <v>1</v>
          </cell>
          <cell r="H15">
            <v>13306744.02</v>
          </cell>
          <cell r="I15">
            <v>0.75</v>
          </cell>
          <cell r="J15">
            <v>49900.29</v>
          </cell>
          <cell r="K15">
            <v>0</v>
          </cell>
          <cell r="L15">
            <v>0</v>
          </cell>
          <cell r="M15">
            <v>0</v>
          </cell>
          <cell r="N15">
            <v>69668</v>
          </cell>
          <cell r="O15">
            <v>0</v>
          </cell>
          <cell r="P15">
            <v>13237076.02</v>
          </cell>
          <cell r="Q15">
            <v>0</v>
          </cell>
          <cell r="R15">
            <v>13306744.02</v>
          </cell>
          <cell r="S15">
            <v>0</v>
          </cell>
          <cell r="U15">
            <v>13306744.02</v>
          </cell>
          <cell r="V15">
            <v>69668</v>
          </cell>
          <cell r="W15">
            <v>49900.29</v>
          </cell>
        </row>
        <row r="16">
          <cell r="D16">
            <v>21630</v>
          </cell>
          <cell r="E16" t="str">
            <v xml:space="preserve">AGRICULTURAL SECTOR           </v>
          </cell>
          <cell r="F16" t="str">
            <v>XDR</v>
          </cell>
          <cell r="G16">
            <v>1</v>
          </cell>
          <cell r="H16">
            <v>40106938.899999999</v>
          </cell>
          <cell r="I16">
            <v>0.75</v>
          </cell>
          <cell r="J16">
            <v>150401.02100000001</v>
          </cell>
          <cell r="K16">
            <v>0</v>
          </cell>
          <cell r="L16">
            <v>0</v>
          </cell>
          <cell r="M16">
            <v>0</v>
          </cell>
          <cell r="N16">
            <v>0</v>
          </cell>
          <cell r="O16">
            <v>0</v>
          </cell>
          <cell r="P16">
            <v>40106938.899999999</v>
          </cell>
          <cell r="Q16">
            <v>0</v>
          </cell>
          <cell r="R16">
            <v>40106938.899999999</v>
          </cell>
          <cell r="S16">
            <v>0</v>
          </cell>
          <cell r="U16">
            <v>40106938.899999999</v>
          </cell>
          <cell r="V16">
            <v>0</v>
          </cell>
          <cell r="W16">
            <v>150401.02100000001</v>
          </cell>
        </row>
        <row r="17">
          <cell r="D17">
            <v>28280</v>
          </cell>
          <cell r="E17" t="str">
            <v xml:space="preserve">VOCATIONAL EDUCATION &amp; TRNG   </v>
          </cell>
          <cell r="F17" t="str">
            <v>XDR</v>
          </cell>
          <cell r="G17">
            <v>1</v>
          </cell>
          <cell r="H17">
            <v>3530050.13</v>
          </cell>
          <cell r="I17">
            <v>0.75</v>
          </cell>
          <cell r="J17">
            <v>13237.688</v>
          </cell>
          <cell r="K17">
            <v>5469949.8700000001</v>
          </cell>
          <cell r="L17">
            <v>0</v>
          </cell>
          <cell r="M17">
            <v>0</v>
          </cell>
          <cell r="N17">
            <v>0</v>
          </cell>
          <cell r="O17">
            <v>0</v>
          </cell>
          <cell r="P17">
            <v>3530050.13</v>
          </cell>
          <cell r="Q17">
            <v>5469949.8700000001</v>
          </cell>
          <cell r="R17">
            <v>3530050.13</v>
          </cell>
          <cell r="S17">
            <v>5469949.8700000001</v>
          </cell>
          <cell r="T17">
            <v>9000000</v>
          </cell>
          <cell r="U17">
            <v>3530050.13</v>
          </cell>
          <cell r="V17">
            <v>0</v>
          </cell>
          <cell r="W17">
            <v>13237.6879875</v>
          </cell>
        </row>
        <row r="18">
          <cell r="D18">
            <v>13070</v>
          </cell>
          <cell r="E18" t="str">
            <v>ECONOMIC MANAGEMENT &amp; TRAINING</v>
          </cell>
          <cell r="F18" t="str">
            <v>XDR</v>
          </cell>
          <cell r="G18">
            <v>2</v>
          </cell>
          <cell r="H18">
            <v>8935574.3499999996</v>
          </cell>
          <cell r="I18">
            <v>0.75</v>
          </cell>
          <cell r="J18">
            <v>33508.404000000002</v>
          </cell>
          <cell r="K18">
            <v>0</v>
          </cell>
          <cell r="L18">
            <v>0</v>
          </cell>
          <cell r="M18">
            <v>0</v>
          </cell>
          <cell r="N18">
            <v>48067</v>
          </cell>
          <cell r="O18">
            <v>0</v>
          </cell>
          <cell r="P18">
            <v>8887507.3499999996</v>
          </cell>
          <cell r="Q18">
            <v>0</v>
          </cell>
          <cell r="R18">
            <v>8935574.3499999996</v>
          </cell>
          <cell r="S18">
            <v>0</v>
          </cell>
          <cell r="U18">
            <v>8935574.3499999996</v>
          </cell>
          <cell r="V18">
            <v>48067</v>
          </cell>
          <cell r="W18">
            <v>33508.404000000002</v>
          </cell>
        </row>
        <row r="19">
          <cell r="D19">
            <v>11340</v>
          </cell>
          <cell r="E19" t="str">
            <v xml:space="preserve">PETROLEUM EXPLORATN PROMOTION </v>
          </cell>
          <cell r="F19" t="str">
            <v>XDR</v>
          </cell>
          <cell r="G19">
            <v>2</v>
          </cell>
          <cell r="H19">
            <v>2759007.95</v>
          </cell>
          <cell r="I19">
            <v>0.75</v>
          </cell>
          <cell r="J19">
            <v>10346.280000000001</v>
          </cell>
          <cell r="K19">
            <v>0</v>
          </cell>
          <cell r="L19">
            <v>0</v>
          </cell>
          <cell r="M19">
            <v>0</v>
          </cell>
          <cell r="N19">
            <v>15076</v>
          </cell>
          <cell r="O19">
            <v>0</v>
          </cell>
          <cell r="P19">
            <v>2743931.95</v>
          </cell>
          <cell r="Q19">
            <v>0</v>
          </cell>
          <cell r="R19">
            <v>2759007.95</v>
          </cell>
          <cell r="S19">
            <v>0</v>
          </cell>
          <cell r="U19">
            <v>2759007.95</v>
          </cell>
          <cell r="V19">
            <v>15076</v>
          </cell>
          <cell r="W19">
            <v>10346.280000000001</v>
          </cell>
        </row>
        <row r="20">
          <cell r="D20">
            <v>12000</v>
          </cell>
          <cell r="E20" t="str">
            <v xml:space="preserve">SECOND TELECOMMUNICATIONS     </v>
          </cell>
          <cell r="F20" t="str">
            <v>XDR</v>
          </cell>
          <cell r="G20">
            <v>2</v>
          </cell>
          <cell r="H20">
            <v>10856000</v>
          </cell>
          <cell r="I20">
            <v>0.75</v>
          </cell>
          <cell r="J20">
            <v>40710</v>
          </cell>
          <cell r="K20">
            <v>0</v>
          </cell>
          <cell r="L20">
            <v>0</v>
          </cell>
          <cell r="M20">
            <v>0</v>
          </cell>
          <cell r="N20">
            <v>59000</v>
          </cell>
          <cell r="O20">
            <v>0</v>
          </cell>
          <cell r="P20">
            <v>10797000</v>
          </cell>
          <cell r="Q20">
            <v>0</v>
          </cell>
          <cell r="R20">
            <v>10856000</v>
          </cell>
          <cell r="S20">
            <v>0</v>
          </cell>
          <cell r="U20">
            <v>10856000</v>
          </cell>
          <cell r="V20">
            <v>59000</v>
          </cell>
          <cell r="W20">
            <v>40710</v>
          </cell>
        </row>
        <row r="21">
          <cell r="D21">
            <v>14310</v>
          </cell>
          <cell r="E21" t="str">
            <v xml:space="preserve">RURAL WATER SUPPLY            </v>
          </cell>
          <cell r="F21" t="str">
            <v>XDR</v>
          </cell>
          <cell r="G21">
            <v>2</v>
          </cell>
          <cell r="H21">
            <v>3750811.27</v>
          </cell>
          <cell r="I21">
            <v>0.75</v>
          </cell>
          <cell r="J21">
            <v>14065.541999999999</v>
          </cell>
          <cell r="K21">
            <v>0</v>
          </cell>
          <cell r="L21">
            <v>0</v>
          </cell>
          <cell r="M21">
            <v>0</v>
          </cell>
          <cell r="N21">
            <v>51652</v>
          </cell>
          <cell r="O21">
            <v>0</v>
          </cell>
          <cell r="P21">
            <v>3699159.27</v>
          </cell>
          <cell r="Q21">
            <v>0</v>
          </cell>
          <cell r="R21">
            <v>3750811.27</v>
          </cell>
          <cell r="S21">
            <v>0</v>
          </cell>
          <cell r="U21">
            <v>3750811.27</v>
          </cell>
          <cell r="V21">
            <v>51652</v>
          </cell>
          <cell r="W21">
            <v>14065.541999999999</v>
          </cell>
        </row>
        <row r="22">
          <cell r="D22">
            <v>14420</v>
          </cell>
          <cell r="E22" t="str">
            <v xml:space="preserve">THIRD EDUCATION               </v>
          </cell>
          <cell r="F22" t="str">
            <v>XDR</v>
          </cell>
          <cell r="G22">
            <v>2</v>
          </cell>
          <cell r="H22">
            <v>4195800</v>
          </cell>
          <cell r="I22">
            <v>0.75</v>
          </cell>
          <cell r="J22">
            <v>15734.25</v>
          </cell>
          <cell r="K22">
            <v>0</v>
          </cell>
          <cell r="L22">
            <v>0</v>
          </cell>
          <cell r="M22">
            <v>0</v>
          </cell>
          <cell r="N22">
            <v>22200</v>
          </cell>
          <cell r="O22">
            <v>0</v>
          </cell>
          <cell r="P22">
            <v>4173600</v>
          </cell>
          <cell r="Q22">
            <v>0</v>
          </cell>
          <cell r="R22">
            <v>4195800</v>
          </cell>
          <cell r="S22">
            <v>0</v>
          </cell>
          <cell r="U22">
            <v>4195800</v>
          </cell>
          <cell r="V22">
            <v>22200</v>
          </cell>
          <cell r="W22">
            <v>15734.25</v>
          </cell>
        </row>
        <row r="23">
          <cell r="D23" t="str">
            <v>F0070</v>
          </cell>
          <cell r="E23" t="str">
            <v xml:space="preserve">RURAL WATER SUPPLY            </v>
          </cell>
          <cell r="F23" t="str">
            <v>XDR</v>
          </cell>
          <cell r="G23">
            <v>2</v>
          </cell>
          <cell r="H23">
            <v>5093829.28</v>
          </cell>
          <cell r="I23">
            <v>0.75</v>
          </cell>
          <cell r="J23">
            <v>19101.86</v>
          </cell>
          <cell r="K23">
            <v>0</v>
          </cell>
          <cell r="L23">
            <v>0</v>
          </cell>
          <cell r="M23">
            <v>0</v>
          </cell>
          <cell r="N23">
            <v>27094</v>
          </cell>
          <cell r="O23">
            <v>0</v>
          </cell>
          <cell r="P23">
            <v>5066735.28</v>
          </cell>
          <cell r="Q23">
            <v>0</v>
          </cell>
          <cell r="R23">
            <v>5093829.28</v>
          </cell>
          <cell r="S23">
            <v>0</v>
          </cell>
          <cell r="U23">
            <v>5093829.28</v>
          </cell>
          <cell r="V23">
            <v>27094</v>
          </cell>
          <cell r="W23">
            <v>19101.86</v>
          </cell>
        </row>
        <row r="24">
          <cell r="D24" t="str">
            <v>F0100</v>
          </cell>
          <cell r="E24" t="str">
            <v xml:space="preserve">THIRD EDUCATION               </v>
          </cell>
          <cell r="F24" t="str">
            <v>XDR</v>
          </cell>
          <cell r="G24">
            <v>2</v>
          </cell>
          <cell r="H24">
            <v>4374241.41</v>
          </cell>
          <cell r="I24">
            <v>0.75</v>
          </cell>
          <cell r="J24">
            <v>16403.404999999999</v>
          </cell>
          <cell r="K24">
            <v>0</v>
          </cell>
          <cell r="L24">
            <v>0</v>
          </cell>
          <cell r="M24">
            <v>0</v>
          </cell>
          <cell r="N24">
            <v>23144</v>
          </cell>
          <cell r="O24">
            <v>0</v>
          </cell>
          <cell r="P24">
            <v>4351097.41</v>
          </cell>
          <cell r="Q24">
            <v>0</v>
          </cell>
          <cell r="R24">
            <v>4374241.41</v>
          </cell>
          <cell r="S24">
            <v>0</v>
          </cell>
          <cell r="U24">
            <v>4374241.41</v>
          </cell>
          <cell r="V24">
            <v>23144</v>
          </cell>
          <cell r="W24">
            <v>16403.404999999999</v>
          </cell>
        </row>
        <row r="25">
          <cell r="D25">
            <v>27370</v>
          </cell>
          <cell r="E25" t="str">
            <v>AGRICUL TRADING AND PROCESSING</v>
          </cell>
          <cell r="F25" t="str">
            <v>XDR</v>
          </cell>
          <cell r="G25">
            <v>2</v>
          </cell>
          <cell r="H25">
            <v>2297447.41</v>
          </cell>
          <cell r="I25">
            <v>0.75</v>
          </cell>
          <cell r="J25">
            <v>8615.4279999999999</v>
          </cell>
          <cell r="K25">
            <v>1602552.59</v>
          </cell>
          <cell r="L25">
            <v>0</v>
          </cell>
          <cell r="M25">
            <v>0</v>
          </cell>
          <cell r="N25">
            <v>0</v>
          </cell>
          <cell r="O25">
            <v>0</v>
          </cell>
          <cell r="P25">
            <v>2297447.41</v>
          </cell>
          <cell r="Q25">
            <v>1602552.59</v>
          </cell>
          <cell r="R25">
            <v>2297447.41</v>
          </cell>
          <cell r="S25">
            <v>1602552.59</v>
          </cell>
          <cell r="T25">
            <v>3900000</v>
          </cell>
          <cell r="U25">
            <v>2297447.41</v>
          </cell>
          <cell r="V25">
            <v>0</v>
          </cell>
          <cell r="W25">
            <v>8615.4277875000007</v>
          </cell>
        </row>
        <row r="26">
          <cell r="D26">
            <v>31550</v>
          </cell>
          <cell r="E26" t="str">
            <v xml:space="preserve">HEALTH SECTOR DEV PROGRAM     </v>
          </cell>
          <cell r="F26" t="str">
            <v>XDR</v>
          </cell>
          <cell r="G26">
            <v>2</v>
          </cell>
          <cell r="H26">
            <v>646437.05000000005</v>
          </cell>
          <cell r="I26">
            <v>0.75</v>
          </cell>
          <cell r="J26">
            <v>2424.1390000000001</v>
          </cell>
          <cell r="K26">
            <v>27853562.949999999</v>
          </cell>
          <cell r="L26">
            <v>0</v>
          </cell>
          <cell r="M26">
            <v>0</v>
          </cell>
          <cell r="N26">
            <v>0</v>
          </cell>
          <cell r="O26">
            <v>0</v>
          </cell>
          <cell r="P26">
            <v>646437.05000000005</v>
          </cell>
          <cell r="Q26">
            <v>27853562.949999999</v>
          </cell>
          <cell r="R26">
            <v>646437.05000000005</v>
          </cell>
          <cell r="S26">
            <v>27853562.949999999</v>
          </cell>
          <cell r="T26">
            <v>28500000</v>
          </cell>
          <cell r="U26">
            <v>646437.05000000075</v>
          </cell>
          <cell r="V26">
            <v>0</v>
          </cell>
          <cell r="W26">
            <v>2424.1389375000026</v>
          </cell>
        </row>
        <row r="27">
          <cell r="D27">
            <v>16770</v>
          </cell>
          <cell r="E27" t="str">
            <v xml:space="preserve">SECOND URBAN                  </v>
          </cell>
          <cell r="F27" t="str">
            <v>XDR</v>
          </cell>
          <cell r="G27">
            <v>3</v>
          </cell>
          <cell r="H27">
            <v>24178345.93</v>
          </cell>
          <cell r="I27">
            <v>0.75</v>
          </cell>
          <cell r="J27">
            <v>90668.797000000006</v>
          </cell>
          <cell r="K27">
            <v>0</v>
          </cell>
          <cell r="L27">
            <v>0</v>
          </cell>
          <cell r="M27">
            <v>0</v>
          </cell>
          <cell r="N27">
            <v>125276</v>
          </cell>
          <cell r="O27">
            <v>0</v>
          </cell>
          <cell r="P27">
            <v>24053069.93</v>
          </cell>
          <cell r="Q27">
            <v>0</v>
          </cell>
          <cell r="R27">
            <v>24178345.93</v>
          </cell>
          <cell r="S27">
            <v>0</v>
          </cell>
          <cell r="U27">
            <v>24178345.93</v>
          </cell>
          <cell r="V27">
            <v>125276</v>
          </cell>
          <cell r="W27">
            <v>90668.797000000006</v>
          </cell>
        </row>
        <row r="28">
          <cell r="D28">
            <v>19060</v>
          </cell>
          <cell r="E28" t="str">
            <v xml:space="preserve">OFFICE DU NIGER CONSOLIDATION </v>
          </cell>
          <cell r="F28" t="str">
            <v>XDR</v>
          </cell>
          <cell r="G28">
            <v>3</v>
          </cell>
          <cell r="H28">
            <v>30049490.649999999</v>
          </cell>
          <cell r="I28">
            <v>0.75</v>
          </cell>
          <cell r="J28">
            <v>112685.59</v>
          </cell>
          <cell r="K28">
            <v>0</v>
          </cell>
          <cell r="L28">
            <v>0</v>
          </cell>
          <cell r="M28">
            <v>0</v>
          </cell>
          <cell r="N28">
            <v>309788</v>
          </cell>
          <cell r="O28">
            <v>0</v>
          </cell>
          <cell r="P28">
            <v>29739702.649999999</v>
          </cell>
          <cell r="Q28">
            <v>0</v>
          </cell>
          <cell r="R28">
            <v>30049490.649999999</v>
          </cell>
          <cell r="S28">
            <v>0</v>
          </cell>
          <cell r="U28">
            <v>30049490.649999999</v>
          </cell>
          <cell r="V28">
            <v>309788</v>
          </cell>
          <cell r="W28">
            <v>112685.59</v>
          </cell>
        </row>
        <row r="29">
          <cell r="D29" t="str">
            <v>A0350</v>
          </cell>
          <cell r="E29" t="str">
            <v xml:space="preserve">OFFICE DU NIGER CONSOLIDATION </v>
          </cell>
          <cell r="F29" t="str">
            <v>XDR</v>
          </cell>
          <cell r="G29">
            <v>3</v>
          </cell>
          <cell r="H29">
            <v>6961568.9699999997</v>
          </cell>
          <cell r="I29">
            <v>0.75</v>
          </cell>
          <cell r="J29">
            <v>26105.883999999998</v>
          </cell>
          <cell r="K29">
            <v>0</v>
          </cell>
          <cell r="L29">
            <v>0</v>
          </cell>
          <cell r="M29">
            <v>0</v>
          </cell>
          <cell r="N29">
            <v>35337</v>
          </cell>
          <cell r="O29">
            <v>0</v>
          </cell>
          <cell r="P29">
            <v>6926231.9699999997</v>
          </cell>
          <cell r="Q29">
            <v>0</v>
          </cell>
          <cell r="R29">
            <v>6961568.9699999997</v>
          </cell>
          <cell r="S29">
            <v>0</v>
          </cell>
          <cell r="U29">
            <v>6961568.9699999997</v>
          </cell>
          <cell r="V29">
            <v>35337</v>
          </cell>
          <cell r="W29">
            <v>26105.883999999998</v>
          </cell>
        </row>
        <row r="30">
          <cell r="D30">
            <v>23700</v>
          </cell>
          <cell r="E30" t="str">
            <v xml:space="preserve">NATURAL RESOURCE MANAGEMENT   </v>
          </cell>
          <cell r="F30" t="str">
            <v>XDR</v>
          </cell>
          <cell r="G30">
            <v>3</v>
          </cell>
          <cell r="H30">
            <v>13672630.92</v>
          </cell>
          <cell r="I30">
            <v>0.75</v>
          </cell>
          <cell r="J30">
            <v>51272.366000000002</v>
          </cell>
          <cell r="K30">
            <v>1327369.08</v>
          </cell>
          <cell r="L30">
            <v>0</v>
          </cell>
          <cell r="M30">
            <v>0</v>
          </cell>
          <cell r="N30">
            <v>0</v>
          </cell>
          <cell r="O30">
            <v>0</v>
          </cell>
          <cell r="P30">
            <v>13672630.92</v>
          </cell>
          <cell r="Q30">
            <v>1327369.08</v>
          </cell>
          <cell r="R30">
            <v>13672630.92</v>
          </cell>
          <cell r="S30">
            <v>1327369.08</v>
          </cell>
          <cell r="T30">
            <v>15000000</v>
          </cell>
          <cell r="U30">
            <v>13672630.92</v>
          </cell>
          <cell r="V30">
            <v>0</v>
          </cell>
          <cell r="W30">
            <v>51272.365949999999</v>
          </cell>
        </row>
        <row r="31">
          <cell r="D31">
            <v>19980</v>
          </cell>
          <cell r="E31" t="str">
            <v xml:space="preserve">SECOND POWER                  </v>
          </cell>
          <cell r="F31" t="str">
            <v>XDR</v>
          </cell>
          <cell r="G31">
            <v>3</v>
          </cell>
          <cell r="H31">
            <v>23434839.969999999</v>
          </cell>
          <cell r="I31">
            <v>0.75</v>
          </cell>
          <cell r="J31">
            <v>87880.65</v>
          </cell>
          <cell r="K31">
            <v>0</v>
          </cell>
          <cell r="L31">
            <v>0</v>
          </cell>
          <cell r="M31">
            <v>0</v>
          </cell>
          <cell r="N31">
            <v>236715</v>
          </cell>
          <cell r="O31">
            <v>0</v>
          </cell>
          <cell r="P31">
            <v>23198124.969999999</v>
          </cell>
          <cell r="Q31">
            <v>0</v>
          </cell>
          <cell r="R31">
            <v>23434839.969999999</v>
          </cell>
          <cell r="S31">
            <v>0</v>
          </cell>
          <cell r="U31">
            <v>23434839.969999999</v>
          </cell>
          <cell r="V31">
            <v>236715</v>
          </cell>
          <cell r="W31">
            <v>87880.65</v>
          </cell>
        </row>
        <row r="32">
          <cell r="D32">
            <v>20540</v>
          </cell>
          <cell r="E32" t="str">
            <v>EDUCATION SECTOR CONSOLIDATION</v>
          </cell>
          <cell r="F32" t="str">
            <v>XDR</v>
          </cell>
          <cell r="G32">
            <v>3</v>
          </cell>
          <cell r="H32">
            <v>18361199.170000002</v>
          </cell>
          <cell r="I32">
            <v>0.75</v>
          </cell>
          <cell r="J32">
            <v>68854.497000000003</v>
          </cell>
          <cell r="K32">
            <v>0</v>
          </cell>
          <cell r="L32">
            <v>0</v>
          </cell>
          <cell r="M32">
            <v>0</v>
          </cell>
          <cell r="N32">
            <v>185465</v>
          </cell>
          <cell r="O32">
            <v>0</v>
          </cell>
          <cell r="P32">
            <v>18175734.170000002</v>
          </cell>
          <cell r="Q32">
            <v>0</v>
          </cell>
          <cell r="R32">
            <v>18361199.170000002</v>
          </cell>
          <cell r="S32">
            <v>0</v>
          </cell>
          <cell r="U32">
            <v>18361199.170000002</v>
          </cell>
          <cell r="V32">
            <v>185465</v>
          </cell>
          <cell r="W32">
            <v>68854.497000000003</v>
          </cell>
        </row>
        <row r="33">
          <cell r="D33" t="str">
            <v>N0210</v>
          </cell>
          <cell r="E33" t="str">
            <v>PILOT PRIVATE IRRIGATION PROMO</v>
          </cell>
          <cell r="F33" t="str">
            <v>XDR</v>
          </cell>
          <cell r="G33">
            <v>3</v>
          </cell>
          <cell r="H33">
            <v>678299.1</v>
          </cell>
          <cell r="I33">
            <v>0.75</v>
          </cell>
          <cell r="J33">
            <v>2543.6219999999998</v>
          </cell>
          <cell r="K33">
            <v>2321700.9</v>
          </cell>
          <cell r="L33">
            <v>0</v>
          </cell>
          <cell r="M33">
            <v>0</v>
          </cell>
          <cell r="N33">
            <v>0</v>
          </cell>
          <cell r="O33">
            <v>0</v>
          </cell>
          <cell r="P33">
            <v>678299.1</v>
          </cell>
          <cell r="Q33">
            <v>2321700.9</v>
          </cell>
          <cell r="R33">
            <v>678299.1</v>
          </cell>
          <cell r="S33">
            <v>2321700.9</v>
          </cell>
          <cell r="T33">
            <v>3000000</v>
          </cell>
          <cell r="U33">
            <v>678299.1</v>
          </cell>
          <cell r="V33">
            <v>0</v>
          </cell>
          <cell r="W33">
            <v>2543.6216250000002</v>
          </cell>
        </row>
        <row r="34">
          <cell r="D34">
            <v>28500</v>
          </cell>
          <cell r="E34" t="str">
            <v xml:space="preserve">SELINGUE POWER REHABILITATION </v>
          </cell>
          <cell r="F34" t="str">
            <v>XDR</v>
          </cell>
          <cell r="G34">
            <v>3</v>
          </cell>
          <cell r="H34">
            <v>12391609.359999999</v>
          </cell>
          <cell r="I34">
            <v>0.75</v>
          </cell>
          <cell r="J34">
            <v>46468.535000000003</v>
          </cell>
          <cell r="K34">
            <v>6108390.6399999997</v>
          </cell>
          <cell r="L34">
            <v>0</v>
          </cell>
          <cell r="M34">
            <v>0</v>
          </cell>
          <cell r="N34">
            <v>0</v>
          </cell>
          <cell r="O34">
            <v>0</v>
          </cell>
          <cell r="P34">
            <v>12391609.359999999</v>
          </cell>
          <cell r="Q34">
            <v>6108390.6399999997</v>
          </cell>
          <cell r="R34">
            <v>12391609.359999999</v>
          </cell>
          <cell r="S34">
            <v>6108390.6399999997</v>
          </cell>
          <cell r="T34">
            <v>18500000</v>
          </cell>
          <cell r="U34">
            <v>12391609.359999999</v>
          </cell>
          <cell r="V34">
            <v>0</v>
          </cell>
          <cell r="W34">
            <v>46468.535099999994</v>
          </cell>
        </row>
        <row r="35">
          <cell r="D35">
            <v>29700</v>
          </cell>
          <cell r="E35" t="str">
            <v xml:space="preserve">REGIONAL HYDROPOWER DEV       </v>
          </cell>
          <cell r="F35" t="str">
            <v>XDR</v>
          </cell>
          <cell r="G35">
            <v>3</v>
          </cell>
          <cell r="H35">
            <v>4109800.04</v>
          </cell>
          <cell r="I35">
            <v>0.75</v>
          </cell>
          <cell r="J35">
            <v>15411.75</v>
          </cell>
          <cell r="K35">
            <v>8490199.9600000009</v>
          </cell>
          <cell r="L35">
            <v>0</v>
          </cell>
          <cell r="M35">
            <v>0</v>
          </cell>
          <cell r="N35">
            <v>0</v>
          </cell>
          <cell r="O35">
            <v>0</v>
          </cell>
          <cell r="P35">
            <v>4109800.04</v>
          </cell>
          <cell r="Q35">
            <v>8490199.9600000009</v>
          </cell>
          <cell r="R35">
            <v>4109800.04</v>
          </cell>
          <cell r="S35">
            <v>8490199.9600000009</v>
          </cell>
          <cell r="T35">
            <v>12600000</v>
          </cell>
          <cell r="U35">
            <v>4109800.04</v>
          </cell>
          <cell r="V35">
            <v>0</v>
          </cell>
          <cell r="W35">
            <v>15411.750149999996</v>
          </cell>
        </row>
        <row r="36">
          <cell r="D36" t="str">
            <v>N0040</v>
          </cell>
          <cell r="E36" t="str">
            <v xml:space="preserve">URBAN DEV. &amp; DECENTRALIZATION </v>
          </cell>
          <cell r="F36" t="str">
            <v>XDR</v>
          </cell>
          <cell r="G36">
            <v>3</v>
          </cell>
          <cell r="H36">
            <v>6033277.75</v>
          </cell>
          <cell r="I36">
            <v>0.75</v>
          </cell>
          <cell r="J36">
            <v>22624.792000000001</v>
          </cell>
          <cell r="K36">
            <v>49466722.25</v>
          </cell>
          <cell r="L36">
            <v>0</v>
          </cell>
          <cell r="M36">
            <v>0</v>
          </cell>
          <cell r="N36">
            <v>0</v>
          </cell>
          <cell r="O36">
            <v>0</v>
          </cell>
          <cell r="P36">
            <v>6033277.75</v>
          </cell>
          <cell r="Q36">
            <v>49466722.25</v>
          </cell>
          <cell r="R36">
            <v>6033277.75</v>
          </cell>
          <cell r="S36">
            <v>49466722.25</v>
          </cell>
          <cell r="T36">
            <v>55500000</v>
          </cell>
          <cell r="U36">
            <v>6033277.75</v>
          </cell>
          <cell r="V36">
            <v>0</v>
          </cell>
          <cell r="W36">
            <v>22624.791562499999</v>
          </cell>
        </row>
        <row r="37">
          <cell r="D37">
            <v>7330</v>
          </cell>
          <cell r="E37" t="str">
            <v xml:space="preserve">SECOND EDUCATION              </v>
          </cell>
          <cell r="F37" t="str">
            <v>USD</v>
          </cell>
          <cell r="G37">
            <v>4</v>
          </cell>
          <cell r="H37">
            <v>7962830.4299999997</v>
          </cell>
          <cell r="I37">
            <v>0.75</v>
          </cell>
          <cell r="J37">
            <v>29860.614000000001</v>
          </cell>
          <cell r="K37">
            <v>0</v>
          </cell>
          <cell r="L37">
            <v>0</v>
          </cell>
          <cell r="M37">
            <v>0</v>
          </cell>
          <cell r="N37">
            <v>144778</v>
          </cell>
          <cell r="O37">
            <v>0</v>
          </cell>
          <cell r="P37">
            <v>7818052.4299999997</v>
          </cell>
          <cell r="Q37">
            <v>0</v>
          </cell>
          <cell r="R37">
            <v>7962830.4299999997</v>
          </cell>
          <cell r="S37">
            <v>0</v>
          </cell>
          <cell r="U37">
            <v>7962830.4299999997</v>
          </cell>
          <cell r="V37">
            <v>144778</v>
          </cell>
          <cell r="W37">
            <v>29860.614000000001</v>
          </cell>
        </row>
        <row r="38">
          <cell r="D38">
            <v>7530</v>
          </cell>
          <cell r="E38" t="str">
            <v xml:space="preserve">SECOND MOPTI RICE             </v>
          </cell>
          <cell r="F38" t="str">
            <v>USD</v>
          </cell>
          <cell r="G38">
            <v>4</v>
          </cell>
          <cell r="H38">
            <v>12600000</v>
          </cell>
          <cell r="I38">
            <v>0.75</v>
          </cell>
          <cell r="J38">
            <v>47250</v>
          </cell>
          <cell r="K38">
            <v>0</v>
          </cell>
          <cell r="L38">
            <v>0</v>
          </cell>
          <cell r="M38">
            <v>0</v>
          </cell>
          <cell r="N38">
            <v>225000</v>
          </cell>
          <cell r="O38">
            <v>0</v>
          </cell>
          <cell r="P38">
            <v>12375000</v>
          </cell>
          <cell r="Q38">
            <v>0</v>
          </cell>
          <cell r="R38">
            <v>12600000</v>
          </cell>
          <cell r="S38">
            <v>0</v>
          </cell>
          <cell r="U38">
            <v>12600000</v>
          </cell>
          <cell r="V38">
            <v>225000</v>
          </cell>
          <cell r="W38">
            <v>47250</v>
          </cell>
        </row>
        <row r="39">
          <cell r="D39">
            <v>8540</v>
          </cell>
          <cell r="E39" t="str">
            <v>TECHNICAL ASSIST.&amp; ENGINEERING</v>
          </cell>
          <cell r="F39" t="str">
            <v>USD</v>
          </cell>
          <cell r="G39">
            <v>4</v>
          </cell>
          <cell r="H39">
            <v>3913747.78</v>
          </cell>
          <cell r="I39">
            <v>0.75</v>
          </cell>
          <cell r="J39">
            <v>14676.554</v>
          </cell>
          <cell r="K39">
            <v>0</v>
          </cell>
          <cell r="L39">
            <v>0</v>
          </cell>
          <cell r="M39">
            <v>0</v>
          </cell>
          <cell r="N39">
            <v>67478</v>
          </cell>
          <cell r="O39">
            <v>0</v>
          </cell>
          <cell r="P39">
            <v>3846269.78</v>
          </cell>
          <cell r="Q39">
            <v>0</v>
          </cell>
          <cell r="R39">
            <v>3913747.78</v>
          </cell>
          <cell r="S39">
            <v>0</v>
          </cell>
          <cell r="U39">
            <v>3913747.78</v>
          </cell>
          <cell r="V39">
            <v>67478</v>
          </cell>
          <cell r="W39">
            <v>14676.554</v>
          </cell>
        </row>
        <row r="40">
          <cell r="D40">
            <v>16290</v>
          </cell>
          <cell r="E40" t="str">
            <v xml:space="preserve">FIFTH HIGHWAY                 </v>
          </cell>
          <cell r="F40" t="str">
            <v>XDR</v>
          </cell>
          <cell r="G40">
            <v>4</v>
          </cell>
          <cell r="H40">
            <v>48418500</v>
          </cell>
          <cell r="I40">
            <v>0.75</v>
          </cell>
          <cell r="J40">
            <v>181569.375</v>
          </cell>
          <cell r="K40">
            <v>0</v>
          </cell>
          <cell r="L40">
            <v>0</v>
          </cell>
          <cell r="M40">
            <v>0</v>
          </cell>
          <cell r="N40">
            <v>253500</v>
          </cell>
          <cell r="O40">
            <v>0</v>
          </cell>
          <cell r="P40">
            <v>48165000</v>
          </cell>
          <cell r="Q40">
            <v>0</v>
          </cell>
          <cell r="R40">
            <v>48418500</v>
          </cell>
          <cell r="S40">
            <v>0</v>
          </cell>
          <cell r="U40">
            <v>48418500</v>
          </cell>
          <cell r="V40">
            <v>253500</v>
          </cell>
          <cell r="W40">
            <v>181569.375</v>
          </cell>
        </row>
        <row r="41">
          <cell r="D41">
            <v>23710</v>
          </cell>
          <cell r="E41" t="str">
            <v>PUBLIC WORKS AND CAPACITY BLDG</v>
          </cell>
          <cell r="F41" t="str">
            <v>XDR</v>
          </cell>
          <cell r="G41">
            <v>4</v>
          </cell>
          <cell r="H41">
            <v>14510908.390000001</v>
          </cell>
          <cell r="I41">
            <v>0.75</v>
          </cell>
          <cell r="J41">
            <v>54415.906000000003</v>
          </cell>
          <cell r="K41">
            <v>0</v>
          </cell>
          <cell r="L41">
            <v>0</v>
          </cell>
          <cell r="M41">
            <v>0</v>
          </cell>
          <cell r="N41">
            <v>0</v>
          </cell>
          <cell r="O41">
            <v>0</v>
          </cell>
          <cell r="P41">
            <v>14510908.390000001</v>
          </cell>
          <cell r="Q41">
            <v>0</v>
          </cell>
          <cell r="R41">
            <v>14510908.390000001</v>
          </cell>
          <cell r="S41">
            <v>0</v>
          </cell>
          <cell r="U41">
            <v>14510908.390000001</v>
          </cell>
          <cell r="V41">
            <v>0</v>
          </cell>
          <cell r="W41">
            <v>54415.906000000003</v>
          </cell>
        </row>
        <row r="42">
          <cell r="D42">
            <v>23711</v>
          </cell>
          <cell r="E42" t="str">
            <v>PUBLIC WORKS AND CAPACITY BLDG</v>
          </cell>
          <cell r="F42" t="str">
            <v>XDR</v>
          </cell>
          <cell r="G42">
            <v>4</v>
          </cell>
          <cell r="H42">
            <v>6602857.9299999997</v>
          </cell>
          <cell r="I42">
            <v>0.75</v>
          </cell>
          <cell r="J42">
            <v>24760.717000000001</v>
          </cell>
          <cell r="K42">
            <v>0</v>
          </cell>
          <cell r="L42">
            <v>0</v>
          </cell>
          <cell r="M42">
            <v>0</v>
          </cell>
          <cell r="N42">
            <v>0</v>
          </cell>
          <cell r="O42">
            <v>0</v>
          </cell>
          <cell r="P42">
            <v>6602857.9299999997</v>
          </cell>
          <cell r="Q42">
            <v>0</v>
          </cell>
          <cell r="R42">
            <v>6602857.9299999997</v>
          </cell>
          <cell r="S42">
            <v>0</v>
          </cell>
          <cell r="U42">
            <v>6602857.9299999997</v>
          </cell>
          <cell r="V42">
            <v>0</v>
          </cell>
          <cell r="W42">
            <v>24760.717000000001</v>
          </cell>
        </row>
        <row r="43">
          <cell r="D43">
            <v>23900</v>
          </cell>
          <cell r="E43" t="str">
            <v xml:space="preserve">MINING SECTOR CAPACITY-BLDG   </v>
          </cell>
          <cell r="F43" t="str">
            <v>XDR</v>
          </cell>
          <cell r="G43">
            <v>4</v>
          </cell>
          <cell r="H43">
            <v>4358718.6399999997</v>
          </cell>
          <cell r="I43">
            <v>0.75</v>
          </cell>
          <cell r="J43">
            <v>16345.195</v>
          </cell>
          <cell r="K43">
            <v>41281.360000000001</v>
          </cell>
          <cell r="L43">
            <v>0</v>
          </cell>
          <cell r="M43">
            <v>0</v>
          </cell>
          <cell r="N43">
            <v>0</v>
          </cell>
          <cell r="O43">
            <v>0</v>
          </cell>
          <cell r="P43">
            <v>4358718.6399999997</v>
          </cell>
          <cell r="Q43">
            <v>41281.360000000001</v>
          </cell>
          <cell r="R43">
            <v>4358718.6399999997</v>
          </cell>
          <cell r="S43">
            <v>41281.360000000001</v>
          </cell>
          <cell r="T43">
            <v>4400000</v>
          </cell>
          <cell r="U43">
            <v>4358718.6399999997</v>
          </cell>
          <cell r="V43">
            <v>0</v>
          </cell>
          <cell r="W43">
            <v>16345.194899999999</v>
          </cell>
        </row>
        <row r="44">
          <cell r="D44">
            <v>14030</v>
          </cell>
          <cell r="E44" t="str">
            <v xml:space="preserve">BIOMASS ALCOHOL &amp; ENERGY      </v>
          </cell>
          <cell r="F44" t="str">
            <v>XDR</v>
          </cell>
          <cell r="G44">
            <v>4</v>
          </cell>
          <cell r="H44">
            <v>6573831.2599999998</v>
          </cell>
          <cell r="I44">
            <v>0.75</v>
          </cell>
          <cell r="J44">
            <v>24651.866999999998</v>
          </cell>
          <cell r="K44">
            <v>0</v>
          </cell>
          <cell r="L44">
            <v>0</v>
          </cell>
          <cell r="M44">
            <v>0</v>
          </cell>
          <cell r="N44">
            <v>35154</v>
          </cell>
          <cell r="O44">
            <v>0</v>
          </cell>
          <cell r="P44">
            <v>6538677.2599999998</v>
          </cell>
          <cell r="Q44">
            <v>0</v>
          </cell>
          <cell r="R44">
            <v>6573831.2599999998</v>
          </cell>
          <cell r="S44">
            <v>0</v>
          </cell>
          <cell r="U44">
            <v>6573831.2599999998</v>
          </cell>
          <cell r="V44">
            <v>35154</v>
          </cell>
          <cell r="W44">
            <v>24651.866999999998</v>
          </cell>
        </row>
        <row r="45">
          <cell r="D45">
            <v>16540</v>
          </cell>
          <cell r="E45" t="str">
            <v xml:space="preserve">SECOND FORESTRY               </v>
          </cell>
          <cell r="F45" t="str">
            <v>XDR</v>
          </cell>
          <cell r="G45">
            <v>4</v>
          </cell>
          <cell r="H45">
            <v>5657477.4299999997</v>
          </cell>
          <cell r="I45">
            <v>0.75</v>
          </cell>
          <cell r="J45">
            <v>21215.54</v>
          </cell>
          <cell r="K45">
            <v>0</v>
          </cell>
          <cell r="L45">
            <v>0</v>
          </cell>
          <cell r="M45">
            <v>0</v>
          </cell>
          <cell r="N45">
            <v>29465</v>
          </cell>
          <cell r="O45">
            <v>0</v>
          </cell>
          <cell r="P45">
            <v>5628012.4299999997</v>
          </cell>
          <cell r="Q45">
            <v>0</v>
          </cell>
          <cell r="R45">
            <v>5657477.4299999997</v>
          </cell>
          <cell r="S45">
            <v>0</v>
          </cell>
          <cell r="U45">
            <v>5657477.4299999997</v>
          </cell>
          <cell r="V45">
            <v>29465</v>
          </cell>
          <cell r="W45">
            <v>21215.54</v>
          </cell>
        </row>
        <row r="46">
          <cell r="D46">
            <v>21880</v>
          </cell>
          <cell r="E46" t="str">
            <v xml:space="preserve">STRUCTURAL ADJUSTMENT         </v>
          </cell>
          <cell r="F46" t="str">
            <v>XDR</v>
          </cell>
          <cell r="G46">
            <v>4</v>
          </cell>
          <cell r="H46">
            <v>50290160.079999998</v>
          </cell>
          <cell r="I46">
            <v>0.75</v>
          </cell>
          <cell r="J46">
            <v>188588.1</v>
          </cell>
          <cell r="K46">
            <v>0</v>
          </cell>
          <cell r="L46">
            <v>0</v>
          </cell>
          <cell r="M46">
            <v>0</v>
          </cell>
          <cell r="N46">
            <v>0</v>
          </cell>
          <cell r="O46">
            <v>0</v>
          </cell>
          <cell r="P46">
            <v>50290160.079999998</v>
          </cell>
          <cell r="Q46">
            <v>0</v>
          </cell>
          <cell r="R46">
            <v>50290160.079999998</v>
          </cell>
          <cell r="S46">
            <v>0</v>
          </cell>
          <cell r="U46">
            <v>50290160.079999998</v>
          </cell>
          <cell r="V46">
            <v>0</v>
          </cell>
          <cell r="W46">
            <v>188588.1</v>
          </cell>
        </row>
        <row r="47">
          <cell r="D47">
            <v>22170</v>
          </cell>
          <cell r="E47" t="str">
            <v>2ND HEALTH, POPULATION &amp; RURAL</v>
          </cell>
          <cell r="F47" t="str">
            <v>XDR</v>
          </cell>
          <cell r="G47">
            <v>4</v>
          </cell>
          <cell r="H47">
            <v>19123353.859999999</v>
          </cell>
          <cell r="I47">
            <v>0.75</v>
          </cell>
          <cell r="J47">
            <v>71712.577000000005</v>
          </cell>
          <cell r="K47">
            <v>0</v>
          </cell>
          <cell r="L47">
            <v>0</v>
          </cell>
          <cell r="M47">
            <v>0</v>
          </cell>
          <cell r="N47">
            <v>0</v>
          </cell>
          <cell r="O47">
            <v>0</v>
          </cell>
          <cell r="P47">
            <v>19123353.859999999</v>
          </cell>
          <cell r="Q47">
            <v>0</v>
          </cell>
          <cell r="R47">
            <v>19123353.859999999</v>
          </cell>
          <cell r="S47">
            <v>0</v>
          </cell>
          <cell r="U47">
            <v>19123353.859999999</v>
          </cell>
          <cell r="V47">
            <v>0</v>
          </cell>
          <cell r="W47">
            <v>71712.577000000005</v>
          </cell>
        </row>
        <row r="48">
          <cell r="D48">
            <v>26730</v>
          </cell>
          <cell r="E48" t="str">
            <v xml:space="preserve">EDUCATION SECTORAL ADJUSTMENT </v>
          </cell>
          <cell r="F48" t="str">
            <v>XDR</v>
          </cell>
          <cell r="G48">
            <v>4</v>
          </cell>
          <cell r="H48">
            <v>34300000</v>
          </cell>
          <cell r="I48">
            <v>0.75</v>
          </cell>
          <cell r="J48">
            <v>128625</v>
          </cell>
          <cell r="K48">
            <v>0</v>
          </cell>
          <cell r="L48">
            <v>0</v>
          </cell>
          <cell r="M48">
            <v>0</v>
          </cell>
          <cell r="N48">
            <v>0</v>
          </cell>
          <cell r="O48">
            <v>0</v>
          </cell>
          <cell r="P48">
            <v>34300000</v>
          </cell>
          <cell r="Q48">
            <v>0</v>
          </cell>
          <cell r="R48">
            <v>34300000</v>
          </cell>
          <cell r="S48">
            <v>0</v>
          </cell>
          <cell r="U48">
            <v>34300000</v>
          </cell>
          <cell r="V48">
            <v>0</v>
          </cell>
          <cell r="W48">
            <v>128625</v>
          </cell>
        </row>
        <row r="49">
          <cell r="D49">
            <v>26170</v>
          </cell>
          <cell r="E49" t="str">
            <v xml:space="preserve">TRANSPORT SECTOR              </v>
          </cell>
          <cell r="F49" t="str">
            <v>XDR</v>
          </cell>
          <cell r="G49">
            <v>4</v>
          </cell>
          <cell r="H49">
            <v>30513173.690000001</v>
          </cell>
          <cell r="I49">
            <v>0.75</v>
          </cell>
          <cell r="J49">
            <v>114424.401</v>
          </cell>
          <cell r="K49">
            <v>15586826.310000001</v>
          </cell>
          <cell r="L49">
            <v>0</v>
          </cell>
          <cell r="M49">
            <v>0</v>
          </cell>
          <cell r="N49">
            <v>0</v>
          </cell>
          <cell r="O49">
            <v>0</v>
          </cell>
          <cell r="P49">
            <v>30513173.690000001</v>
          </cell>
          <cell r="Q49">
            <v>15586826.310000001</v>
          </cell>
          <cell r="R49">
            <v>30513173.690000001</v>
          </cell>
          <cell r="S49">
            <v>15586826.310000001</v>
          </cell>
          <cell r="T49">
            <v>46100000</v>
          </cell>
          <cell r="U49">
            <v>30513173.689999998</v>
          </cell>
          <cell r="V49">
            <v>0</v>
          </cell>
          <cell r="W49">
            <v>114424.40133749999</v>
          </cell>
        </row>
        <row r="50">
          <cell r="D50">
            <v>19370</v>
          </cell>
          <cell r="E50" t="str">
            <v xml:space="preserve">PUBLIC ENTERPRISE SECTOR ADJ. </v>
          </cell>
          <cell r="F50" t="str">
            <v>XDR</v>
          </cell>
          <cell r="G50">
            <v>5</v>
          </cell>
          <cell r="H50">
            <v>28518000</v>
          </cell>
          <cell r="I50">
            <v>0.75</v>
          </cell>
          <cell r="J50">
            <v>106942.5</v>
          </cell>
          <cell r="K50">
            <v>0</v>
          </cell>
          <cell r="L50">
            <v>0</v>
          </cell>
          <cell r="M50">
            <v>0</v>
          </cell>
          <cell r="N50">
            <v>294000</v>
          </cell>
          <cell r="O50">
            <v>0</v>
          </cell>
          <cell r="P50">
            <v>28224000</v>
          </cell>
          <cell r="Q50">
            <v>0</v>
          </cell>
          <cell r="R50">
            <v>28518000</v>
          </cell>
          <cell r="S50">
            <v>0</v>
          </cell>
          <cell r="U50">
            <v>28518000</v>
          </cell>
          <cell r="V50">
            <v>294000</v>
          </cell>
          <cell r="W50">
            <v>106942.5</v>
          </cell>
        </row>
        <row r="51">
          <cell r="D51">
            <v>19380</v>
          </cell>
          <cell r="E51" t="str">
            <v>PUBLIC ENTERPRISE INSTITU. DEV</v>
          </cell>
          <cell r="F51" t="str">
            <v>XDR</v>
          </cell>
          <cell r="G51">
            <v>5</v>
          </cell>
          <cell r="H51">
            <v>6641880.5499999998</v>
          </cell>
          <cell r="I51">
            <v>0.75</v>
          </cell>
          <cell r="J51">
            <v>24907.052</v>
          </cell>
          <cell r="K51">
            <v>0</v>
          </cell>
          <cell r="L51">
            <v>0</v>
          </cell>
          <cell r="M51">
            <v>0</v>
          </cell>
          <cell r="N51">
            <v>68472</v>
          </cell>
          <cell r="O51">
            <v>0</v>
          </cell>
          <cell r="P51">
            <v>6573408.5499999998</v>
          </cell>
          <cell r="Q51">
            <v>0</v>
          </cell>
          <cell r="R51">
            <v>6641880.5499999998</v>
          </cell>
          <cell r="S51">
            <v>0</v>
          </cell>
          <cell r="U51">
            <v>6641880.5499999998</v>
          </cell>
          <cell r="V51">
            <v>68472</v>
          </cell>
          <cell r="W51">
            <v>24907.052</v>
          </cell>
        </row>
        <row r="52">
          <cell r="D52">
            <v>22350</v>
          </cell>
          <cell r="E52" t="str">
            <v xml:space="preserve">AGRICULTURAL SERVICES         </v>
          </cell>
          <cell r="F52" t="str">
            <v>XDR</v>
          </cell>
          <cell r="G52">
            <v>5</v>
          </cell>
          <cell r="H52">
            <v>18300000</v>
          </cell>
          <cell r="I52">
            <v>0.75</v>
          </cell>
          <cell r="J52">
            <v>68625</v>
          </cell>
          <cell r="K52">
            <v>0</v>
          </cell>
          <cell r="L52">
            <v>0</v>
          </cell>
          <cell r="M52">
            <v>0</v>
          </cell>
          <cell r="N52">
            <v>0</v>
          </cell>
          <cell r="O52">
            <v>0</v>
          </cell>
          <cell r="P52">
            <v>18300000</v>
          </cell>
          <cell r="Q52">
            <v>0</v>
          </cell>
          <cell r="R52">
            <v>18300000</v>
          </cell>
          <cell r="S52">
            <v>0</v>
          </cell>
          <cell r="U52">
            <v>18300000</v>
          </cell>
          <cell r="V52">
            <v>0</v>
          </cell>
          <cell r="W52">
            <v>68625</v>
          </cell>
        </row>
        <row r="53">
          <cell r="D53">
            <v>25800</v>
          </cell>
          <cell r="E53" t="str">
            <v xml:space="preserve">ECONOMIC RECOVERY             </v>
          </cell>
          <cell r="F53" t="str">
            <v>XDR</v>
          </cell>
          <cell r="G53">
            <v>5</v>
          </cell>
          <cell r="H53">
            <v>18200000</v>
          </cell>
          <cell r="I53">
            <v>0.75</v>
          </cell>
          <cell r="J53">
            <v>68250</v>
          </cell>
          <cell r="K53">
            <v>0</v>
          </cell>
          <cell r="L53">
            <v>0</v>
          </cell>
          <cell r="M53">
            <v>0</v>
          </cell>
          <cell r="N53">
            <v>0</v>
          </cell>
          <cell r="O53">
            <v>0</v>
          </cell>
          <cell r="P53">
            <v>18200000</v>
          </cell>
          <cell r="Q53">
            <v>0</v>
          </cell>
          <cell r="R53">
            <v>18200000</v>
          </cell>
          <cell r="S53">
            <v>0</v>
          </cell>
          <cell r="U53">
            <v>18200000</v>
          </cell>
          <cell r="V53">
            <v>0</v>
          </cell>
          <cell r="W53">
            <v>68250</v>
          </cell>
        </row>
        <row r="54">
          <cell r="D54">
            <v>25570</v>
          </cell>
          <cell r="E54" t="str">
            <v>NATIONAL AGRICULTURAL RESEARCH</v>
          </cell>
          <cell r="F54" t="str">
            <v>XDR</v>
          </cell>
          <cell r="G54">
            <v>5</v>
          </cell>
          <cell r="H54">
            <v>10346435.42</v>
          </cell>
          <cell r="I54">
            <v>0.75</v>
          </cell>
          <cell r="J54">
            <v>38799.133000000002</v>
          </cell>
          <cell r="K54">
            <v>3853564.58</v>
          </cell>
          <cell r="L54">
            <v>0</v>
          </cell>
          <cell r="M54">
            <v>0</v>
          </cell>
          <cell r="N54">
            <v>0</v>
          </cell>
          <cell r="O54">
            <v>0</v>
          </cell>
          <cell r="P54">
            <v>10346435.42</v>
          </cell>
          <cell r="Q54">
            <v>3853564.58</v>
          </cell>
          <cell r="R54">
            <v>10346435.42</v>
          </cell>
          <cell r="S54">
            <v>3853564.58</v>
          </cell>
          <cell r="T54">
            <v>14200000</v>
          </cell>
          <cell r="U54">
            <v>10346435.42</v>
          </cell>
          <cell r="V54">
            <v>0</v>
          </cell>
          <cell r="W54">
            <v>38799.132825000001</v>
          </cell>
        </row>
        <row r="55">
          <cell r="D55">
            <v>8830</v>
          </cell>
          <cell r="E55" t="str">
            <v xml:space="preserve">FORESTRY                      </v>
          </cell>
          <cell r="F55" t="str">
            <v>USD</v>
          </cell>
          <cell r="G55">
            <v>5</v>
          </cell>
          <cell r="H55">
            <v>3915000</v>
          </cell>
          <cell r="I55">
            <v>0.75</v>
          </cell>
          <cell r="J55">
            <v>14681.25</v>
          </cell>
          <cell r="K55">
            <v>0</v>
          </cell>
          <cell r="L55">
            <v>0</v>
          </cell>
          <cell r="M55">
            <v>0</v>
          </cell>
          <cell r="N55">
            <v>67500</v>
          </cell>
          <cell r="O55">
            <v>0</v>
          </cell>
          <cell r="P55">
            <v>3847500</v>
          </cell>
          <cell r="Q55">
            <v>0</v>
          </cell>
          <cell r="R55">
            <v>3915000</v>
          </cell>
          <cell r="S55">
            <v>0</v>
          </cell>
          <cell r="U55">
            <v>3915000</v>
          </cell>
          <cell r="V55">
            <v>67500</v>
          </cell>
          <cell r="W55">
            <v>14681.25</v>
          </cell>
        </row>
        <row r="56">
          <cell r="D56">
            <v>11740</v>
          </cell>
          <cell r="E56" t="str">
            <v xml:space="preserve">ODIPAC TECHNICAL ASSISTANCE   </v>
          </cell>
          <cell r="F56" t="str">
            <v>XDR</v>
          </cell>
          <cell r="G56">
            <v>5</v>
          </cell>
          <cell r="H56">
            <v>5032500</v>
          </cell>
          <cell r="I56">
            <v>0.75</v>
          </cell>
          <cell r="J56">
            <v>18871.875</v>
          </cell>
          <cell r="K56">
            <v>0</v>
          </cell>
          <cell r="L56">
            <v>0</v>
          </cell>
          <cell r="M56">
            <v>0</v>
          </cell>
          <cell r="N56">
            <v>27500</v>
          </cell>
          <cell r="O56">
            <v>0</v>
          </cell>
          <cell r="P56">
            <v>5005000</v>
          </cell>
          <cell r="Q56">
            <v>0</v>
          </cell>
          <cell r="R56">
            <v>5032500</v>
          </cell>
          <cell r="S56">
            <v>0</v>
          </cell>
          <cell r="U56">
            <v>5032500</v>
          </cell>
          <cell r="V56">
            <v>27500</v>
          </cell>
          <cell r="W56">
            <v>18871.875</v>
          </cell>
        </row>
        <row r="57">
          <cell r="D57">
            <v>14220</v>
          </cell>
          <cell r="E57" t="str">
            <v xml:space="preserve">HEALTH DEVELOPMENT            </v>
          </cell>
          <cell r="F57" t="str">
            <v>XDR</v>
          </cell>
          <cell r="G57">
            <v>5</v>
          </cell>
          <cell r="H57">
            <v>14647893.75</v>
          </cell>
          <cell r="I57">
            <v>0.75</v>
          </cell>
          <cell r="J57">
            <v>54929.601999999999</v>
          </cell>
          <cell r="K57">
            <v>0</v>
          </cell>
          <cell r="L57">
            <v>0</v>
          </cell>
          <cell r="M57">
            <v>0</v>
          </cell>
          <cell r="N57">
            <v>77914</v>
          </cell>
          <cell r="O57">
            <v>0</v>
          </cell>
          <cell r="P57">
            <v>14569979.75</v>
          </cell>
          <cell r="Q57">
            <v>0</v>
          </cell>
          <cell r="R57">
            <v>14647893.75</v>
          </cell>
          <cell r="S57">
            <v>0</v>
          </cell>
          <cell r="U57">
            <v>14647893.75</v>
          </cell>
          <cell r="V57">
            <v>77914</v>
          </cell>
          <cell r="W57">
            <v>54929.601999999999</v>
          </cell>
        </row>
        <row r="58">
          <cell r="D58">
            <v>24320</v>
          </cell>
          <cell r="E58" t="str">
            <v xml:space="preserve">PRIVATE SECTOR ASSISTANCE     </v>
          </cell>
          <cell r="F58" t="str">
            <v>XDR</v>
          </cell>
          <cell r="G58">
            <v>5</v>
          </cell>
          <cell r="H58">
            <v>4205896.78</v>
          </cell>
          <cell r="I58">
            <v>0.75</v>
          </cell>
          <cell r="J58">
            <v>15772.112999999999</v>
          </cell>
          <cell r="K58">
            <v>3994103.22</v>
          </cell>
          <cell r="L58">
            <v>0</v>
          </cell>
          <cell r="M58">
            <v>0</v>
          </cell>
          <cell r="N58">
            <v>0</v>
          </cell>
          <cell r="O58">
            <v>0</v>
          </cell>
          <cell r="P58">
            <v>4205896.78</v>
          </cell>
          <cell r="Q58">
            <v>3994103.22</v>
          </cell>
          <cell r="R58">
            <v>4205896.78</v>
          </cell>
          <cell r="S58">
            <v>3994103.22</v>
          </cell>
          <cell r="T58">
            <v>8200000</v>
          </cell>
          <cell r="U58">
            <v>4205896.78</v>
          </cell>
          <cell r="V58">
            <v>0</v>
          </cell>
          <cell r="W58">
            <v>15772.112924999998</v>
          </cell>
        </row>
        <row r="59">
          <cell r="D59">
            <v>28940</v>
          </cell>
          <cell r="E59" t="str">
            <v xml:space="preserve">ECONOMIC MANAGEMENT           </v>
          </cell>
          <cell r="F59" t="str">
            <v>XDR</v>
          </cell>
          <cell r="G59">
            <v>5</v>
          </cell>
          <cell r="H59">
            <v>34520652.109999999</v>
          </cell>
          <cell r="I59">
            <v>0.75</v>
          </cell>
          <cell r="J59">
            <v>129452.44500000001</v>
          </cell>
          <cell r="K59">
            <v>7079347.8899999997</v>
          </cell>
          <cell r="L59">
            <v>0</v>
          </cell>
          <cell r="M59">
            <v>0</v>
          </cell>
          <cell r="N59">
            <v>0</v>
          </cell>
          <cell r="O59">
            <v>0</v>
          </cell>
          <cell r="P59">
            <v>34520652.109999999</v>
          </cell>
          <cell r="Q59">
            <v>7079347.8899999997</v>
          </cell>
          <cell r="R59">
            <v>34520652.109999999</v>
          </cell>
          <cell r="S59">
            <v>7079347.8899999997</v>
          </cell>
          <cell r="T59">
            <v>41600000</v>
          </cell>
          <cell r="U59">
            <v>34520652.109999999</v>
          </cell>
          <cell r="V59">
            <v>0</v>
          </cell>
          <cell r="W59">
            <v>129452.44541249999</v>
          </cell>
        </row>
        <row r="60">
          <cell r="D60">
            <v>1970</v>
          </cell>
          <cell r="E60" t="str">
            <v xml:space="preserve">HIGHWAY                       </v>
          </cell>
          <cell r="F60" t="str">
            <v>USD</v>
          </cell>
          <cell r="G60">
            <v>6</v>
          </cell>
          <cell r="H60">
            <v>5448468.3200000003</v>
          </cell>
          <cell r="I60">
            <v>0.75</v>
          </cell>
          <cell r="J60">
            <v>20431.756000000001</v>
          </cell>
          <cell r="K60">
            <v>0</v>
          </cell>
          <cell r="L60">
            <v>0</v>
          </cell>
          <cell r="M60">
            <v>0</v>
          </cell>
          <cell r="N60">
            <v>132889.47</v>
          </cell>
          <cell r="O60">
            <v>0</v>
          </cell>
          <cell r="P60">
            <v>5315578.8499999996</v>
          </cell>
          <cell r="Q60">
            <v>0</v>
          </cell>
          <cell r="R60">
            <v>5448468.3200000003</v>
          </cell>
          <cell r="S60">
            <v>0</v>
          </cell>
          <cell r="U60">
            <v>5448468.3200000003</v>
          </cell>
          <cell r="V60">
            <v>132889.47</v>
          </cell>
          <cell r="W60">
            <v>20431.756000000001</v>
          </cell>
        </row>
        <row r="61">
          <cell r="D61">
            <v>2770</v>
          </cell>
          <cell r="E61" t="str">
            <v xml:space="preserve">MOPTI RICE                    </v>
          </cell>
          <cell r="F61" t="str">
            <v>USD</v>
          </cell>
          <cell r="G61">
            <v>6</v>
          </cell>
          <cell r="H61">
            <v>4563672.46</v>
          </cell>
          <cell r="I61">
            <v>0.75</v>
          </cell>
          <cell r="J61">
            <v>17113.772000000001</v>
          </cell>
          <cell r="K61">
            <v>0</v>
          </cell>
          <cell r="L61">
            <v>0</v>
          </cell>
          <cell r="M61">
            <v>0</v>
          </cell>
          <cell r="N61">
            <v>103719.83</v>
          </cell>
          <cell r="O61">
            <v>0</v>
          </cell>
          <cell r="P61">
            <v>4459952.63</v>
          </cell>
          <cell r="Q61">
            <v>0</v>
          </cell>
          <cell r="R61">
            <v>4563672.46</v>
          </cell>
          <cell r="S61">
            <v>0</v>
          </cell>
          <cell r="U61">
            <v>4563672.46</v>
          </cell>
          <cell r="V61">
            <v>103719.83</v>
          </cell>
          <cell r="W61">
            <v>17113.772000000001</v>
          </cell>
        </row>
        <row r="62">
          <cell r="D62">
            <v>2771</v>
          </cell>
          <cell r="E62" t="str">
            <v xml:space="preserve">MOPTI RICE                    </v>
          </cell>
          <cell r="F62" t="str">
            <v>USD</v>
          </cell>
          <cell r="G62">
            <v>6</v>
          </cell>
          <cell r="H62">
            <v>1716000</v>
          </cell>
          <cell r="I62">
            <v>0.75</v>
          </cell>
          <cell r="J62">
            <v>6435</v>
          </cell>
          <cell r="K62">
            <v>0</v>
          </cell>
          <cell r="L62">
            <v>0</v>
          </cell>
          <cell r="M62">
            <v>0</v>
          </cell>
          <cell r="N62">
            <v>39000</v>
          </cell>
          <cell r="O62">
            <v>0</v>
          </cell>
          <cell r="P62">
            <v>1677000</v>
          </cell>
          <cell r="Q62">
            <v>0</v>
          </cell>
          <cell r="R62">
            <v>1716000</v>
          </cell>
          <cell r="S62">
            <v>0</v>
          </cell>
          <cell r="U62">
            <v>1716000</v>
          </cell>
          <cell r="V62">
            <v>39000</v>
          </cell>
          <cell r="W62">
            <v>6435</v>
          </cell>
        </row>
        <row r="63">
          <cell r="D63">
            <v>3830</v>
          </cell>
          <cell r="E63" t="str">
            <v xml:space="preserve">SECOND HIGHWAY                </v>
          </cell>
          <cell r="F63" t="str">
            <v>USD</v>
          </cell>
          <cell r="G63">
            <v>6</v>
          </cell>
          <cell r="H63">
            <v>6555000</v>
          </cell>
          <cell r="I63">
            <v>0.75</v>
          </cell>
          <cell r="J63">
            <v>24581.25</v>
          </cell>
          <cell r="K63">
            <v>0</v>
          </cell>
          <cell r="L63">
            <v>0</v>
          </cell>
          <cell r="M63">
            <v>0</v>
          </cell>
          <cell r="N63">
            <v>142500</v>
          </cell>
          <cell r="O63">
            <v>0</v>
          </cell>
          <cell r="P63">
            <v>6412500</v>
          </cell>
          <cell r="Q63">
            <v>0</v>
          </cell>
          <cell r="R63">
            <v>6555000</v>
          </cell>
          <cell r="S63">
            <v>0</v>
          </cell>
          <cell r="U63">
            <v>6555000</v>
          </cell>
          <cell r="V63">
            <v>142500</v>
          </cell>
          <cell r="W63">
            <v>24581.25</v>
          </cell>
        </row>
        <row r="64">
          <cell r="D64">
            <v>3831</v>
          </cell>
          <cell r="E64" t="str">
            <v xml:space="preserve">SECOND HIGHWAY                </v>
          </cell>
          <cell r="F64" t="str">
            <v>USD</v>
          </cell>
          <cell r="G64">
            <v>6</v>
          </cell>
          <cell r="H64">
            <v>5727000</v>
          </cell>
          <cell r="I64">
            <v>0.75</v>
          </cell>
          <cell r="J64">
            <v>21476.25</v>
          </cell>
          <cell r="K64">
            <v>0</v>
          </cell>
          <cell r="L64">
            <v>0</v>
          </cell>
          <cell r="M64">
            <v>0</v>
          </cell>
          <cell r="N64">
            <v>124500</v>
          </cell>
          <cell r="O64">
            <v>0</v>
          </cell>
          <cell r="P64">
            <v>5602500</v>
          </cell>
          <cell r="Q64">
            <v>0</v>
          </cell>
          <cell r="R64">
            <v>5727000</v>
          </cell>
          <cell r="S64">
            <v>0</v>
          </cell>
          <cell r="U64">
            <v>5727000</v>
          </cell>
          <cell r="V64">
            <v>124500</v>
          </cell>
          <cell r="W64">
            <v>21476.25</v>
          </cell>
        </row>
        <row r="65">
          <cell r="D65">
            <v>5990</v>
          </cell>
          <cell r="E65" t="str">
            <v xml:space="preserve">THIRD HIGHWAY                 </v>
          </cell>
          <cell r="F65" t="str">
            <v>USD</v>
          </cell>
          <cell r="G65">
            <v>6</v>
          </cell>
          <cell r="H65">
            <v>7771879.4199999999</v>
          </cell>
          <cell r="I65">
            <v>0.75</v>
          </cell>
          <cell r="J65">
            <v>29144.547999999999</v>
          </cell>
          <cell r="K65">
            <v>0</v>
          </cell>
          <cell r="L65">
            <v>0</v>
          </cell>
          <cell r="M65">
            <v>0</v>
          </cell>
          <cell r="N65">
            <v>149460</v>
          </cell>
          <cell r="O65">
            <v>0</v>
          </cell>
          <cell r="P65">
            <v>7622419.4199999999</v>
          </cell>
          <cell r="Q65">
            <v>0</v>
          </cell>
          <cell r="R65">
            <v>7771879.4199999999</v>
          </cell>
          <cell r="S65">
            <v>0</v>
          </cell>
          <cell r="U65">
            <v>7771879.4199999999</v>
          </cell>
          <cell r="V65">
            <v>149460</v>
          </cell>
          <cell r="W65">
            <v>29144.547999999999</v>
          </cell>
        </row>
        <row r="66">
          <cell r="D66">
            <v>6690</v>
          </cell>
          <cell r="E66" t="str">
            <v xml:space="preserve">MALI-SUD AGRICULTURAL         </v>
          </cell>
          <cell r="F66" t="str">
            <v>USD</v>
          </cell>
          <cell r="G66">
            <v>6</v>
          </cell>
          <cell r="H66">
            <v>11971600.779999999</v>
          </cell>
          <cell r="I66">
            <v>0.75</v>
          </cell>
          <cell r="J66">
            <v>44893.502999999997</v>
          </cell>
          <cell r="K66">
            <v>0</v>
          </cell>
          <cell r="L66">
            <v>0</v>
          </cell>
          <cell r="M66">
            <v>0</v>
          </cell>
          <cell r="N66">
            <v>225878</v>
          </cell>
          <cell r="O66">
            <v>0</v>
          </cell>
          <cell r="P66">
            <v>11745722.779999999</v>
          </cell>
          <cell r="Q66">
            <v>0</v>
          </cell>
          <cell r="R66">
            <v>11971600.779999999</v>
          </cell>
          <cell r="S66">
            <v>0</v>
          </cell>
          <cell r="U66">
            <v>11971600.779999999</v>
          </cell>
          <cell r="V66">
            <v>225878</v>
          </cell>
          <cell r="W66">
            <v>44893.502999999997</v>
          </cell>
        </row>
        <row r="67">
          <cell r="D67">
            <v>9430</v>
          </cell>
          <cell r="E67" t="str">
            <v xml:space="preserve">URBAN DEVELOPMENT             </v>
          </cell>
          <cell r="F67" t="str">
            <v>USD</v>
          </cell>
          <cell r="G67">
            <v>6</v>
          </cell>
          <cell r="H67">
            <v>10620000</v>
          </cell>
          <cell r="I67">
            <v>0.75</v>
          </cell>
          <cell r="J67">
            <v>39825</v>
          </cell>
          <cell r="K67">
            <v>0</v>
          </cell>
          <cell r="L67">
            <v>0</v>
          </cell>
          <cell r="M67">
            <v>0</v>
          </cell>
          <cell r="N67">
            <v>180000</v>
          </cell>
          <cell r="O67">
            <v>0</v>
          </cell>
          <cell r="P67">
            <v>10440000</v>
          </cell>
          <cell r="Q67">
            <v>0</v>
          </cell>
          <cell r="R67">
            <v>10620000</v>
          </cell>
          <cell r="S67">
            <v>0</v>
          </cell>
          <cell r="U67">
            <v>10620000</v>
          </cell>
          <cell r="V67">
            <v>180000</v>
          </cell>
          <cell r="W67">
            <v>39825</v>
          </cell>
        </row>
        <row r="68">
          <cell r="D68">
            <v>14150</v>
          </cell>
          <cell r="E68" t="str">
            <v>2ND MALI-SUD RURAL DEVELOPMENT</v>
          </cell>
          <cell r="F68" t="str">
            <v>XDR</v>
          </cell>
          <cell r="G68">
            <v>6</v>
          </cell>
          <cell r="H68">
            <v>22520840.969999999</v>
          </cell>
          <cell r="I68">
            <v>0.75</v>
          </cell>
          <cell r="J68">
            <v>84453.153999999995</v>
          </cell>
          <cell r="K68">
            <v>0</v>
          </cell>
          <cell r="L68">
            <v>0</v>
          </cell>
          <cell r="M68">
            <v>0</v>
          </cell>
          <cell r="N68">
            <v>120432</v>
          </cell>
          <cell r="O68">
            <v>0</v>
          </cell>
          <cell r="P68">
            <v>22400408.969999999</v>
          </cell>
          <cell r="Q68">
            <v>0</v>
          </cell>
          <cell r="R68">
            <v>22520840.969999999</v>
          </cell>
          <cell r="S68">
            <v>0</v>
          </cell>
          <cell r="U68">
            <v>22520840.969999999</v>
          </cell>
          <cell r="V68">
            <v>120432</v>
          </cell>
          <cell r="W68">
            <v>84453.153999999995</v>
          </cell>
        </row>
        <row r="69">
          <cell r="D69" t="str">
            <v>N0370</v>
          </cell>
          <cell r="E69" t="str">
            <v xml:space="preserve">GRASSROOTS HUNGER &amp; POVERTY   </v>
          </cell>
          <cell r="F69" t="str">
            <v>XDR</v>
          </cell>
          <cell r="G69">
            <v>6</v>
          </cell>
          <cell r="H69">
            <v>3194397.77</v>
          </cell>
          <cell r="I69">
            <v>0.75</v>
          </cell>
          <cell r="J69">
            <v>11978.992</v>
          </cell>
          <cell r="K69">
            <v>12705602.23</v>
          </cell>
          <cell r="L69">
            <v>0</v>
          </cell>
          <cell r="M69">
            <v>0</v>
          </cell>
          <cell r="N69">
            <v>0</v>
          </cell>
          <cell r="O69">
            <v>0</v>
          </cell>
          <cell r="P69">
            <v>3194397.77</v>
          </cell>
          <cell r="Q69">
            <v>12705602.23</v>
          </cell>
          <cell r="R69">
            <v>3194397.77</v>
          </cell>
          <cell r="S69">
            <v>12705602.23</v>
          </cell>
          <cell r="T69">
            <v>15900000</v>
          </cell>
          <cell r="U69">
            <v>3194397.77</v>
          </cell>
          <cell r="V69">
            <v>0</v>
          </cell>
          <cell r="W69">
            <v>11978.991637499998</v>
          </cell>
        </row>
        <row r="70">
          <cell r="D70">
            <v>950</v>
          </cell>
          <cell r="E70" t="str">
            <v xml:space="preserve">RAILWAY                       </v>
          </cell>
          <cell r="F70" t="str">
            <v>USD</v>
          </cell>
          <cell r="G70">
            <v>7</v>
          </cell>
          <cell r="H70">
            <v>5322580.2699999996</v>
          </cell>
          <cell r="I70">
            <v>0.75</v>
          </cell>
          <cell r="J70">
            <v>19959.675999999999</v>
          </cell>
          <cell r="K70">
            <v>0</v>
          </cell>
          <cell r="L70">
            <v>0</v>
          </cell>
          <cell r="M70">
            <v>0</v>
          </cell>
          <cell r="N70">
            <v>161290.29999999999</v>
          </cell>
          <cell r="O70">
            <v>0</v>
          </cell>
          <cell r="P70">
            <v>5161289.97</v>
          </cell>
          <cell r="Q70">
            <v>0</v>
          </cell>
          <cell r="V70">
            <v>161290.29999999999</v>
          </cell>
          <cell r="W70">
            <v>19959.675999999999</v>
          </cell>
        </row>
        <row r="71">
          <cell r="D71">
            <v>4910</v>
          </cell>
          <cell r="E71" t="str">
            <v xml:space="preserve">INTEGRATED RURAL DEVELOPMENT  </v>
          </cell>
          <cell r="F71" t="str">
            <v>USD</v>
          </cell>
          <cell r="G71">
            <v>7</v>
          </cell>
          <cell r="H71">
            <v>5760000</v>
          </cell>
          <cell r="I71">
            <v>0.75</v>
          </cell>
          <cell r="J71">
            <v>21600</v>
          </cell>
          <cell r="K71">
            <v>0</v>
          </cell>
          <cell r="L71">
            <v>0</v>
          </cell>
          <cell r="M71">
            <v>0</v>
          </cell>
          <cell r="N71">
            <v>120000</v>
          </cell>
          <cell r="O71">
            <v>0</v>
          </cell>
          <cell r="P71">
            <v>5640000</v>
          </cell>
          <cell r="Q71">
            <v>0</v>
          </cell>
          <cell r="V71">
            <v>120000</v>
          </cell>
          <cell r="W71">
            <v>21600</v>
          </cell>
        </row>
        <row r="72">
          <cell r="D72">
            <v>5380</v>
          </cell>
          <cell r="E72" t="str">
            <v xml:space="preserve">LIVESTOCK                     </v>
          </cell>
          <cell r="F72" t="str">
            <v>USD</v>
          </cell>
          <cell r="G72">
            <v>7</v>
          </cell>
          <cell r="H72">
            <v>9975000</v>
          </cell>
          <cell r="I72">
            <v>0.75</v>
          </cell>
          <cell r="J72">
            <v>37406.25</v>
          </cell>
          <cell r="K72">
            <v>0</v>
          </cell>
          <cell r="L72">
            <v>0</v>
          </cell>
          <cell r="M72">
            <v>0</v>
          </cell>
          <cell r="N72">
            <v>199500</v>
          </cell>
          <cell r="O72">
            <v>0</v>
          </cell>
          <cell r="P72">
            <v>9775500</v>
          </cell>
          <cell r="Q72">
            <v>0</v>
          </cell>
          <cell r="V72">
            <v>199500</v>
          </cell>
          <cell r="W72">
            <v>37406.25</v>
          </cell>
        </row>
        <row r="73">
          <cell r="D73">
            <v>9860</v>
          </cell>
          <cell r="E73" t="str">
            <v xml:space="preserve">INDUSTRIAL DEVELOPMENT        </v>
          </cell>
          <cell r="F73" t="str">
            <v>USD</v>
          </cell>
          <cell r="G73">
            <v>7</v>
          </cell>
          <cell r="H73">
            <v>7176715.0099999998</v>
          </cell>
          <cell r="I73">
            <v>0.75</v>
          </cell>
          <cell r="J73">
            <v>26912.681</v>
          </cell>
          <cell r="K73">
            <v>0</v>
          </cell>
          <cell r="L73">
            <v>0</v>
          </cell>
          <cell r="M73">
            <v>0</v>
          </cell>
          <cell r="N73">
            <v>119611</v>
          </cell>
          <cell r="O73">
            <v>0</v>
          </cell>
          <cell r="P73">
            <v>7057104.0099999998</v>
          </cell>
          <cell r="Q73">
            <v>0</v>
          </cell>
          <cell r="V73">
            <v>119611</v>
          </cell>
          <cell r="W73">
            <v>26912.681</v>
          </cell>
        </row>
        <row r="74">
          <cell r="D74">
            <v>11040</v>
          </cell>
          <cell r="E74" t="str">
            <v xml:space="preserve">ROAD MAINTENANCE              </v>
          </cell>
          <cell r="F74" t="str">
            <v>XDR</v>
          </cell>
          <cell r="G74">
            <v>7</v>
          </cell>
          <cell r="H74">
            <v>12171081.35</v>
          </cell>
          <cell r="I74">
            <v>0.75</v>
          </cell>
          <cell r="J74">
            <v>45641.555</v>
          </cell>
          <cell r="K74">
            <v>0</v>
          </cell>
          <cell r="L74">
            <v>0</v>
          </cell>
          <cell r="M74">
            <v>0</v>
          </cell>
          <cell r="N74">
            <v>66874</v>
          </cell>
          <cell r="O74">
            <v>0</v>
          </cell>
          <cell r="P74">
            <v>12104207.35</v>
          </cell>
          <cell r="Q74">
            <v>0</v>
          </cell>
          <cell r="V74">
            <v>66874</v>
          </cell>
          <cell r="W74">
            <v>45641.555</v>
          </cell>
        </row>
        <row r="75">
          <cell r="D75">
            <v>3210</v>
          </cell>
          <cell r="E75" t="str">
            <v xml:space="preserve">TELECOMMUNICATIONS            </v>
          </cell>
          <cell r="F75" t="str">
            <v>USD</v>
          </cell>
          <cell r="G75">
            <v>7</v>
          </cell>
          <cell r="H75">
            <v>2376000</v>
          </cell>
          <cell r="I75">
            <v>0.75</v>
          </cell>
          <cell r="J75">
            <v>8910</v>
          </cell>
          <cell r="K75">
            <v>0</v>
          </cell>
          <cell r="L75">
            <v>0</v>
          </cell>
          <cell r="M75">
            <v>0</v>
          </cell>
          <cell r="N75">
            <v>54000</v>
          </cell>
          <cell r="O75">
            <v>0</v>
          </cell>
          <cell r="P75">
            <v>2322000</v>
          </cell>
          <cell r="Q75">
            <v>0</v>
          </cell>
          <cell r="V75">
            <v>54000</v>
          </cell>
          <cell r="W75">
            <v>8910</v>
          </cell>
        </row>
        <row r="76">
          <cell r="D76">
            <v>3840</v>
          </cell>
          <cell r="E76" t="str">
            <v xml:space="preserve">SECOND RAILWAYS               </v>
          </cell>
          <cell r="F76" t="str">
            <v>USD</v>
          </cell>
          <cell r="G76">
            <v>7</v>
          </cell>
          <cell r="H76">
            <v>4623000</v>
          </cell>
          <cell r="I76">
            <v>0.75</v>
          </cell>
          <cell r="J76">
            <v>17336.25</v>
          </cell>
          <cell r="K76">
            <v>0</v>
          </cell>
          <cell r="L76">
            <v>0</v>
          </cell>
          <cell r="M76">
            <v>0</v>
          </cell>
          <cell r="N76">
            <v>100500</v>
          </cell>
          <cell r="O76">
            <v>0</v>
          </cell>
          <cell r="P76">
            <v>4522500</v>
          </cell>
          <cell r="Q76">
            <v>0</v>
          </cell>
          <cell r="V76">
            <v>100500</v>
          </cell>
          <cell r="W76">
            <v>17336.25</v>
          </cell>
        </row>
        <row r="77">
          <cell r="D77">
            <v>4200</v>
          </cell>
          <cell r="E77" t="str">
            <v xml:space="preserve">EDUCATION                     </v>
          </cell>
          <cell r="F77" t="str">
            <v>USD</v>
          </cell>
          <cell r="G77">
            <v>7</v>
          </cell>
          <cell r="H77">
            <v>3450000</v>
          </cell>
          <cell r="I77">
            <v>0.75</v>
          </cell>
          <cell r="J77">
            <v>12937.5</v>
          </cell>
          <cell r="K77">
            <v>0</v>
          </cell>
          <cell r="L77">
            <v>0</v>
          </cell>
          <cell r="M77">
            <v>0</v>
          </cell>
          <cell r="N77">
            <v>75000</v>
          </cell>
          <cell r="O77">
            <v>0</v>
          </cell>
          <cell r="P77">
            <v>3375000</v>
          </cell>
          <cell r="Q77">
            <v>0</v>
          </cell>
          <cell r="V77">
            <v>75000</v>
          </cell>
          <cell r="W77">
            <v>12937.5</v>
          </cell>
        </row>
        <row r="78">
          <cell r="D78">
            <v>4430</v>
          </cell>
          <cell r="E78" t="str">
            <v xml:space="preserve">DROUGHT RELIEF                </v>
          </cell>
          <cell r="F78" t="str">
            <v>USD</v>
          </cell>
          <cell r="G78">
            <v>7</v>
          </cell>
          <cell r="H78">
            <v>1762500</v>
          </cell>
          <cell r="I78">
            <v>0.75</v>
          </cell>
          <cell r="J78">
            <v>6609.375</v>
          </cell>
          <cell r="K78">
            <v>0</v>
          </cell>
          <cell r="L78">
            <v>0</v>
          </cell>
          <cell r="M78">
            <v>0</v>
          </cell>
          <cell r="N78">
            <v>37500</v>
          </cell>
          <cell r="O78">
            <v>0</v>
          </cell>
          <cell r="P78">
            <v>1725000</v>
          </cell>
          <cell r="Q78">
            <v>0</v>
          </cell>
          <cell r="V78">
            <v>37500</v>
          </cell>
          <cell r="W78">
            <v>6609.375</v>
          </cell>
        </row>
        <row r="79">
          <cell r="D79">
            <v>7130</v>
          </cell>
          <cell r="E79" t="str">
            <v xml:space="preserve">THIRD RAILWAY                 </v>
          </cell>
          <cell r="F79" t="str">
            <v>USD</v>
          </cell>
          <cell r="G79">
            <v>7</v>
          </cell>
          <cell r="H79">
            <v>8505000</v>
          </cell>
          <cell r="I79">
            <v>0.75</v>
          </cell>
          <cell r="J79">
            <v>31893.75</v>
          </cell>
          <cell r="K79">
            <v>0</v>
          </cell>
          <cell r="L79">
            <v>0</v>
          </cell>
          <cell r="M79">
            <v>0</v>
          </cell>
          <cell r="N79">
            <v>157500</v>
          </cell>
          <cell r="O79">
            <v>0</v>
          </cell>
          <cell r="P79">
            <v>8347500</v>
          </cell>
          <cell r="Q79">
            <v>0</v>
          </cell>
          <cell r="V79">
            <v>157500</v>
          </cell>
          <cell r="W79">
            <v>31893.75</v>
          </cell>
        </row>
        <row r="80">
          <cell r="D80">
            <v>12820</v>
          </cell>
          <cell r="E80" t="str">
            <v xml:space="preserve">POWER/WATER                   </v>
          </cell>
          <cell r="F80" t="str">
            <v>XDR</v>
          </cell>
          <cell r="G80">
            <v>7</v>
          </cell>
          <cell r="H80">
            <v>18762459.760000002</v>
          </cell>
          <cell r="I80">
            <v>0.75</v>
          </cell>
          <cell r="J80">
            <v>70359.224000000002</v>
          </cell>
          <cell r="K80">
            <v>0</v>
          </cell>
          <cell r="L80">
            <v>0</v>
          </cell>
          <cell r="M80">
            <v>0</v>
          </cell>
          <cell r="N80">
            <v>101969</v>
          </cell>
          <cell r="O80">
            <v>0</v>
          </cell>
          <cell r="P80">
            <v>18660490.760000002</v>
          </cell>
          <cell r="Q80">
            <v>0</v>
          </cell>
          <cell r="V80">
            <v>101969</v>
          </cell>
          <cell r="W80">
            <v>70359.224000000002</v>
          </cell>
        </row>
        <row r="81">
          <cell r="D81">
            <v>15970</v>
          </cell>
          <cell r="E81" t="str">
            <v xml:space="preserve">MOPTI AREA DEVELOPMENT        </v>
          </cell>
          <cell r="F81" t="str">
            <v>XDR</v>
          </cell>
          <cell r="G81">
            <v>7</v>
          </cell>
          <cell r="H81">
            <v>13237076.02</v>
          </cell>
          <cell r="I81">
            <v>0.75</v>
          </cell>
          <cell r="J81">
            <v>49639.035000000003</v>
          </cell>
          <cell r="K81">
            <v>0</v>
          </cell>
          <cell r="L81">
            <v>0</v>
          </cell>
          <cell r="M81">
            <v>0</v>
          </cell>
          <cell r="N81">
            <v>69668</v>
          </cell>
          <cell r="O81">
            <v>0</v>
          </cell>
          <cell r="P81">
            <v>13167408.02</v>
          </cell>
          <cell r="Q81">
            <v>0</v>
          </cell>
          <cell r="V81">
            <v>69668</v>
          </cell>
          <cell r="W81">
            <v>49639.035000000003</v>
          </cell>
        </row>
        <row r="82">
          <cell r="D82">
            <v>21630</v>
          </cell>
          <cell r="E82" t="str">
            <v xml:space="preserve">AGRICULTURAL SECTOR           </v>
          </cell>
          <cell r="F82" t="str">
            <v>XDR</v>
          </cell>
          <cell r="G82">
            <v>7</v>
          </cell>
          <cell r="H82">
            <v>40106938.899999999</v>
          </cell>
          <cell r="I82">
            <v>0.75</v>
          </cell>
          <cell r="J82">
            <v>150401.02100000001</v>
          </cell>
          <cell r="K82">
            <v>0</v>
          </cell>
          <cell r="L82">
            <v>0</v>
          </cell>
          <cell r="M82">
            <v>0</v>
          </cell>
          <cell r="N82">
            <v>401069</v>
          </cell>
          <cell r="O82">
            <v>0</v>
          </cell>
          <cell r="P82">
            <v>39705869.899999999</v>
          </cell>
          <cell r="Q82">
            <v>0</v>
          </cell>
          <cell r="V82">
            <v>401069</v>
          </cell>
          <cell r="W82">
            <v>150401.02100000001</v>
          </cell>
        </row>
        <row r="83">
          <cell r="D83">
            <v>28280</v>
          </cell>
          <cell r="E83" t="str">
            <v xml:space="preserve">VOCATIONAL EDUCATION &amp; TRNG   </v>
          </cell>
          <cell r="F83" t="str">
            <v>XDR</v>
          </cell>
          <cell r="G83">
            <v>7</v>
          </cell>
          <cell r="H83">
            <v>3530050.13</v>
          </cell>
          <cell r="I83">
            <v>0.75</v>
          </cell>
          <cell r="J83">
            <v>13237.688</v>
          </cell>
          <cell r="K83">
            <v>5469949.8700000001</v>
          </cell>
          <cell r="L83">
            <v>0</v>
          </cell>
          <cell r="M83">
            <v>0</v>
          </cell>
          <cell r="N83">
            <v>0</v>
          </cell>
          <cell r="O83">
            <v>0</v>
          </cell>
          <cell r="P83">
            <v>3530050.13</v>
          </cell>
          <cell r="Q83">
            <v>5469949.8700000001</v>
          </cell>
          <cell r="V83">
            <v>0</v>
          </cell>
          <cell r="W83">
            <v>13237.6879875</v>
          </cell>
        </row>
        <row r="84">
          <cell r="D84">
            <v>13070</v>
          </cell>
          <cell r="E84" t="str">
            <v>ECONOMIC MANAGEMENT &amp; TRAINING</v>
          </cell>
          <cell r="F84" t="str">
            <v>XDR</v>
          </cell>
          <cell r="G84">
            <v>8</v>
          </cell>
          <cell r="H84">
            <v>8887507.3499999996</v>
          </cell>
          <cell r="I84">
            <v>0.75</v>
          </cell>
          <cell r="J84">
            <v>33328.152999999998</v>
          </cell>
          <cell r="K84">
            <v>0</v>
          </cell>
          <cell r="L84">
            <v>0</v>
          </cell>
          <cell r="M84">
            <v>0</v>
          </cell>
          <cell r="N84">
            <v>48067</v>
          </cell>
          <cell r="O84">
            <v>0</v>
          </cell>
          <cell r="P84">
            <v>8839440.3499999996</v>
          </cell>
          <cell r="Q84">
            <v>0</v>
          </cell>
          <cell r="V84">
            <v>48067</v>
          </cell>
          <cell r="W84">
            <v>33328.152999999998</v>
          </cell>
        </row>
        <row r="85">
          <cell r="D85">
            <v>11340</v>
          </cell>
          <cell r="E85" t="str">
            <v xml:space="preserve">PETROLEUM EXPLORATN PROMOTION </v>
          </cell>
          <cell r="F85" t="str">
            <v>XDR</v>
          </cell>
          <cell r="G85">
            <v>8</v>
          </cell>
          <cell r="H85">
            <v>2743931.95</v>
          </cell>
          <cell r="I85">
            <v>0.75</v>
          </cell>
          <cell r="J85">
            <v>10289.745000000001</v>
          </cell>
          <cell r="K85">
            <v>0</v>
          </cell>
          <cell r="L85">
            <v>0</v>
          </cell>
          <cell r="M85">
            <v>0</v>
          </cell>
          <cell r="N85">
            <v>15076</v>
          </cell>
          <cell r="O85">
            <v>0</v>
          </cell>
          <cell r="P85">
            <v>2728855.95</v>
          </cell>
          <cell r="Q85">
            <v>0</v>
          </cell>
          <cell r="V85">
            <v>15076</v>
          </cell>
          <cell r="W85">
            <v>10289.745000000001</v>
          </cell>
        </row>
        <row r="86">
          <cell r="D86">
            <v>12000</v>
          </cell>
          <cell r="E86" t="str">
            <v xml:space="preserve">SECOND TELECOMMUNICATIONS     </v>
          </cell>
          <cell r="F86" t="str">
            <v>XDR</v>
          </cell>
          <cell r="G86">
            <v>8</v>
          </cell>
          <cell r="H86">
            <v>10797000</v>
          </cell>
          <cell r="I86">
            <v>0.75</v>
          </cell>
          <cell r="J86">
            <v>40488.75</v>
          </cell>
          <cell r="K86">
            <v>0</v>
          </cell>
          <cell r="L86">
            <v>0</v>
          </cell>
          <cell r="M86">
            <v>0</v>
          </cell>
          <cell r="N86">
            <v>59000</v>
          </cell>
          <cell r="O86">
            <v>0</v>
          </cell>
          <cell r="P86">
            <v>10738000</v>
          </cell>
          <cell r="Q86">
            <v>0</v>
          </cell>
          <cell r="V86">
            <v>59000</v>
          </cell>
          <cell r="W86">
            <v>40488.75</v>
          </cell>
        </row>
        <row r="87">
          <cell r="D87">
            <v>14310</v>
          </cell>
          <cell r="E87" t="str">
            <v xml:space="preserve">RURAL WATER SUPPLY            </v>
          </cell>
          <cell r="F87" t="str">
            <v>XDR</v>
          </cell>
          <cell r="G87">
            <v>8</v>
          </cell>
          <cell r="H87">
            <v>3699159.27</v>
          </cell>
          <cell r="I87">
            <v>0.75</v>
          </cell>
          <cell r="J87">
            <v>13871.847</v>
          </cell>
          <cell r="K87">
            <v>0</v>
          </cell>
          <cell r="L87">
            <v>0</v>
          </cell>
          <cell r="M87">
            <v>0</v>
          </cell>
          <cell r="N87">
            <v>51652</v>
          </cell>
          <cell r="O87">
            <v>0</v>
          </cell>
          <cell r="P87">
            <v>3647507.27</v>
          </cell>
          <cell r="Q87">
            <v>0</v>
          </cell>
          <cell r="V87">
            <v>51652</v>
          </cell>
          <cell r="W87">
            <v>13871.847</v>
          </cell>
        </row>
        <row r="88">
          <cell r="D88">
            <v>14420</v>
          </cell>
          <cell r="E88" t="str">
            <v xml:space="preserve">THIRD EDUCATION               </v>
          </cell>
          <cell r="F88" t="str">
            <v>XDR</v>
          </cell>
          <cell r="G88">
            <v>8</v>
          </cell>
          <cell r="H88">
            <v>4173600</v>
          </cell>
          <cell r="I88">
            <v>0.75</v>
          </cell>
          <cell r="J88">
            <v>15651</v>
          </cell>
          <cell r="K88">
            <v>0</v>
          </cell>
          <cell r="L88">
            <v>0</v>
          </cell>
          <cell r="M88">
            <v>0</v>
          </cell>
          <cell r="N88">
            <v>22200</v>
          </cell>
          <cell r="O88">
            <v>0</v>
          </cell>
          <cell r="P88">
            <v>4151400</v>
          </cell>
          <cell r="Q88">
            <v>0</v>
          </cell>
          <cell r="V88">
            <v>22200</v>
          </cell>
          <cell r="W88">
            <v>15651</v>
          </cell>
        </row>
        <row r="89">
          <cell r="D89" t="str">
            <v>F0070</v>
          </cell>
          <cell r="E89" t="str">
            <v xml:space="preserve">RURAL WATER SUPPLY            </v>
          </cell>
          <cell r="F89" t="str">
            <v>XDR</v>
          </cell>
          <cell r="G89">
            <v>8</v>
          </cell>
          <cell r="H89">
            <v>5066735.28</v>
          </cell>
          <cell r="I89">
            <v>0.75</v>
          </cell>
          <cell r="J89">
            <v>19000.257000000001</v>
          </cell>
          <cell r="K89">
            <v>0</v>
          </cell>
          <cell r="L89">
            <v>0</v>
          </cell>
          <cell r="M89">
            <v>0</v>
          </cell>
          <cell r="N89">
            <v>27094</v>
          </cell>
          <cell r="O89">
            <v>0</v>
          </cell>
          <cell r="P89">
            <v>5039641.28</v>
          </cell>
          <cell r="Q89">
            <v>0</v>
          </cell>
          <cell r="V89">
            <v>27094</v>
          </cell>
          <cell r="W89">
            <v>19000.257000000001</v>
          </cell>
        </row>
        <row r="90">
          <cell r="D90" t="str">
            <v>F0100</v>
          </cell>
          <cell r="E90" t="str">
            <v xml:space="preserve">THIRD EDUCATION               </v>
          </cell>
          <cell r="F90" t="str">
            <v>XDR</v>
          </cell>
          <cell r="G90">
            <v>8</v>
          </cell>
          <cell r="H90">
            <v>4351097.41</v>
          </cell>
          <cell r="I90">
            <v>0.75</v>
          </cell>
          <cell r="J90">
            <v>16316.615</v>
          </cell>
          <cell r="K90">
            <v>0</v>
          </cell>
          <cell r="L90">
            <v>0</v>
          </cell>
          <cell r="M90">
            <v>0</v>
          </cell>
          <cell r="N90">
            <v>23144</v>
          </cell>
          <cell r="O90">
            <v>0</v>
          </cell>
          <cell r="P90">
            <v>4327953.41</v>
          </cell>
          <cell r="Q90">
            <v>0</v>
          </cell>
          <cell r="V90">
            <v>23144</v>
          </cell>
          <cell r="W90">
            <v>16316.615</v>
          </cell>
        </row>
        <row r="91">
          <cell r="D91">
            <v>27370</v>
          </cell>
          <cell r="E91" t="str">
            <v>AGRICUL TRADING AND PROCESSING</v>
          </cell>
          <cell r="F91" t="str">
            <v>XDR</v>
          </cell>
          <cell r="G91">
            <v>8</v>
          </cell>
          <cell r="H91">
            <v>2297447.41</v>
          </cell>
          <cell r="I91">
            <v>0.75</v>
          </cell>
          <cell r="J91">
            <v>8615.4279999999999</v>
          </cell>
          <cell r="K91">
            <v>1602552.59</v>
          </cell>
          <cell r="L91">
            <v>0</v>
          </cell>
          <cell r="M91">
            <v>0</v>
          </cell>
          <cell r="N91">
            <v>0</v>
          </cell>
          <cell r="O91">
            <v>0</v>
          </cell>
          <cell r="P91">
            <v>2297447.41</v>
          </cell>
          <cell r="Q91">
            <v>1602552.59</v>
          </cell>
          <cell r="V91">
            <v>0</v>
          </cell>
          <cell r="W91">
            <v>8615.4277875000007</v>
          </cell>
        </row>
        <row r="92">
          <cell r="D92">
            <v>31550</v>
          </cell>
          <cell r="E92" t="str">
            <v xml:space="preserve">HEALTH SECTOR DEV PROGRAM     </v>
          </cell>
          <cell r="F92" t="str">
            <v>XDR</v>
          </cell>
          <cell r="G92">
            <v>8</v>
          </cell>
          <cell r="H92">
            <v>646437.05000000005</v>
          </cell>
          <cell r="I92">
            <v>0.75</v>
          </cell>
          <cell r="J92">
            <v>2424.1390000000001</v>
          </cell>
          <cell r="K92">
            <v>27853562.949999999</v>
          </cell>
          <cell r="L92">
            <v>0</v>
          </cell>
          <cell r="M92">
            <v>0</v>
          </cell>
          <cell r="N92">
            <v>0</v>
          </cell>
          <cell r="O92">
            <v>0</v>
          </cell>
          <cell r="P92">
            <v>646437.05000000005</v>
          </cell>
          <cell r="Q92">
            <v>27853562.949999999</v>
          </cell>
          <cell r="V92">
            <v>0</v>
          </cell>
          <cell r="W92">
            <v>2424.1389375000026</v>
          </cell>
        </row>
        <row r="93">
          <cell r="D93">
            <v>16770</v>
          </cell>
          <cell r="E93" t="str">
            <v xml:space="preserve">SECOND URBAN                  </v>
          </cell>
          <cell r="F93" t="str">
            <v>XDR</v>
          </cell>
          <cell r="G93">
            <v>9</v>
          </cell>
          <cell r="H93">
            <v>24053069.93</v>
          </cell>
          <cell r="I93">
            <v>0.75</v>
          </cell>
          <cell r="J93">
            <v>90199.012000000002</v>
          </cell>
          <cell r="K93">
            <v>0</v>
          </cell>
          <cell r="L93">
            <v>0</v>
          </cell>
          <cell r="M93">
            <v>0</v>
          </cell>
          <cell r="N93">
            <v>125276</v>
          </cell>
          <cell r="O93">
            <v>0</v>
          </cell>
          <cell r="P93">
            <v>23927793.93</v>
          </cell>
          <cell r="Q93">
            <v>0</v>
          </cell>
          <cell r="V93">
            <v>125276</v>
          </cell>
          <cell r="W93">
            <v>90199.012000000002</v>
          </cell>
        </row>
        <row r="94">
          <cell r="D94">
            <v>19060</v>
          </cell>
          <cell r="E94" t="str">
            <v xml:space="preserve">OFFICE DU NIGER CONSOLIDATION </v>
          </cell>
          <cell r="F94" t="str">
            <v>XDR</v>
          </cell>
          <cell r="G94">
            <v>9</v>
          </cell>
          <cell r="H94">
            <v>29739702.649999999</v>
          </cell>
          <cell r="I94">
            <v>0.75</v>
          </cell>
          <cell r="J94">
            <v>111523.88499999999</v>
          </cell>
          <cell r="K94">
            <v>0</v>
          </cell>
          <cell r="L94">
            <v>0</v>
          </cell>
          <cell r="M94">
            <v>0</v>
          </cell>
          <cell r="N94">
            <v>309788</v>
          </cell>
          <cell r="O94">
            <v>0</v>
          </cell>
          <cell r="P94">
            <v>29429914.649999999</v>
          </cell>
          <cell r="Q94">
            <v>0</v>
          </cell>
          <cell r="V94">
            <v>309788</v>
          </cell>
          <cell r="W94">
            <v>111523.88499999999</v>
          </cell>
        </row>
        <row r="95">
          <cell r="D95" t="str">
            <v>A0350</v>
          </cell>
          <cell r="E95" t="str">
            <v xml:space="preserve">OFFICE DU NIGER CONSOLIDATION </v>
          </cell>
          <cell r="F95" t="str">
            <v>XDR</v>
          </cell>
          <cell r="G95">
            <v>9</v>
          </cell>
          <cell r="H95">
            <v>6926231.9699999997</v>
          </cell>
          <cell r="I95">
            <v>0.75</v>
          </cell>
          <cell r="J95">
            <v>25973.37</v>
          </cell>
          <cell r="K95">
            <v>0</v>
          </cell>
          <cell r="L95">
            <v>0</v>
          </cell>
          <cell r="M95">
            <v>0</v>
          </cell>
          <cell r="N95">
            <v>35337</v>
          </cell>
          <cell r="O95">
            <v>0</v>
          </cell>
          <cell r="P95">
            <v>6890894.9699999997</v>
          </cell>
          <cell r="Q95">
            <v>0</v>
          </cell>
          <cell r="V95">
            <v>35337</v>
          </cell>
          <cell r="W95">
            <v>25973.37</v>
          </cell>
        </row>
        <row r="96">
          <cell r="D96">
            <v>23700</v>
          </cell>
          <cell r="E96" t="str">
            <v xml:space="preserve">NATURAL RESOURCE MANAGEMENT   </v>
          </cell>
          <cell r="F96" t="str">
            <v>XDR</v>
          </cell>
          <cell r="G96">
            <v>9</v>
          </cell>
          <cell r="H96">
            <v>13672630.92</v>
          </cell>
          <cell r="I96">
            <v>0.75</v>
          </cell>
          <cell r="J96">
            <v>51272.366000000002</v>
          </cell>
          <cell r="K96">
            <v>1327369.08</v>
          </cell>
          <cell r="L96">
            <v>0</v>
          </cell>
          <cell r="M96">
            <v>0</v>
          </cell>
          <cell r="N96">
            <v>0</v>
          </cell>
          <cell r="O96">
            <v>0</v>
          </cell>
          <cell r="P96">
            <v>13672630.92</v>
          </cell>
          <cell r="Q96">
            <v>1327369.08</v>
          </cell>
          <cell r="V96">
            <v>0</v>
          </cell>
          <cell r="W96">
            <v>51272.365949999999</v>
          </cell>
        </row>
        <row r="97">
          <cell r="D97">
            <v>19980</v>
          </cell>
          <cell r="E97" t="str">
            <v xml:space="preserve">SECOND POWER                  </v>
          </cell>
          <cell r="F97" t="str">
            <v>XDR</v>
          </cell>
          <cell r="G97">
            <v>9</v>
          </cell>
          <cell r="H97">
            <v>23198124.969999999</v>
          </cell>
          <cell r="I97">
            <v>0.75</v>
          </cell>
          <cell r="J97">
            <v>86992.968999999997</v>
          </cell>
          <cell r="K97">
            <v>0</v>
          </cell>
          <cell r="L97">
            <v>0</v>
          </cell>
          <cell r="M97">
            <v>0</v>
          </cell>
          <cell r="N97">
            <v>236715</v>
          </cell>
          <cell r="O97">
            <v>0</v>
          </cell>
          <cell r="P97">
            <v>22961409.969999999</v>
          </cell>
          <cell r="Q97">
            <v>0</v>
          </cell>
          <cell r="V97">
            <v>236715</v>
          </cell>
          <cell r="W97">
            <v>86992.968999999997</v>
          </cell>
        </row>
        <row r="98">
          <cell r="D98">
            <v>20540</v>
          </cell>
          <cell r="E98" t="str">
            <v>EDUCATION SECTOR CONSOLIDATION</v>
          </cell>
          <cell r="F98" t="str">
            <v>XDR</v>
          </cell>
          <cell r="G98">
            <v>9</v>
          </cell>
          <cell r="H98">
            <v>18175734.170000002</v>
          </cell>
          <cell r="I98">
            <v>0.75</v>
          </cell>
          <cell r="J98">
            <v>68159.002999999997</v>
          </cell>
          <cell r="K98">
            <v>0</v>
          </cell>
          <cell r="L98">
            <v>0</v>
          </cell>
          <cell r="M98">
            <v>0</v>
          </cell>
          <cell r="N98">
            <v>185465</v>
          </cell>
          <cell r="O98">
            <v>0</v>
          </cell>
          <cell r="P98">
            <v>17990269.170000002</v>
          </cell>
          <cell r="Q98">
            <v>0</v>
          </cell>
          <cell r="V98">
            <v>185465</v>
          </cell>
          <cell r="W98">
            <v>68159.002999999997</v>
          </cell>
        </row>
        <row r="99">
          <cell r="D99" t="str">
            <v>N0210</v>
          </cell>
          <cell r="E99" t="str">
            <v>PILOT PRIVATE IRRIGATION PROMO</v>
          </cell>
          <cell r="F99" t="str">
            <v>XDR</v>
          </cell>
          <cell r="G99">
            <v>9</v>
          </cell>
          <cell r="H99">
            <v>678299.1</v>
          </cell>
          <cell r="I99">
            <v>0.75</v>
          </cell>
          <cell r="J99">
            <v>2543.6219999999998</v>
          </cell>
          <cell r="K99">
            <v>2321700.9</v>
          </cell>
          <cell r="L99">
            <v>0</v>
          </cell>
          <cell r="M99">
            <v>0</v>
          </cell>
          <cell r="N99">
            <v>0</v>
          </cell>
          <cell r="O99">
            <v>0</v>
          </cell>
          <cell r="P99">
            <v>678299.1</v>
          </cell>
          <cell r="Q99">
            <v>2321700.9</v>
          </cell>
          <cell r="V99">
            <v>0</v>
          </cell>
          <cell r="W99">
            <v>2543.6216250000002</v>
          </cell>
        </row>
        <row r="100">
          <cell r="D100">
            <v>28500</v>
          </cell>
          <cell r="E100" t="str">
            <v xml:space="preserve">SELINGUE POWER REHABILITATION </v>
          </cell>
          <cell r="F100" t="str">
            <v>XDR</v>
          </cell>
          <cell r="G100">
            <v>9</v>
          </cell>
          <cell r="H100">
            <v>12391609.359999999</v>
          </cell>
          <cell r="I100">
            <v>0.75</v>
          </cell>
          <cell r="J100">
            <v>46468.535000000003</v>
          </cell>
          <cell r="K100">
            <v>6108390.6399999997</v>
          </cell>
          <cell r="L100">
            <v>0</v>
          </cell>
          <cell r="M100">
            <v>0</v>
          </cell>
          <cell r="N100">
            <v>0</v>
          </cell>
          <cell r="O100">
            <v>0</v>
          </cell>
          <cell r="P100">
            <v>12391609.359999999</v>
          </cell>
          <cell r="Q100">
            <v>6108390.6399999997</v>
          </cell>
          <cell r="V100">
            <v>0</v>
          </cell>
          <cell r="W100">
            <v>46468.535099999994</v>
          </cell>
        </row>
        <row r="101">
          <cell r="D101">
            <v>29700</v>
          </cell>
          <cell r="E101" t="str">
            <v xml:space="preserve">REGIONAL HYDROPOWER DEV       </v>
          </cell>
          <cell r="F101" t="str">
            <v>XDR</v>
          </cell>
          <cell r="G101">
            <v>9</v>
          </cell>
          <cell r="H101">
            <v>4109800.04</v>
          </cell>
          <cell r="I101">
            <v>0.75</v>
          </cell>
          <cell r="J101">
            <v>15411.75</v>
          </cell>
          <cell r="K101">
            <v>8490199.9600000009</v>
          </cell>
          <cell r="L101">
            <v>0</v>
          </cell>
          <cell r="M101">
            <v>0</v>
          </cell>
          <cell r="N101">
            <v>0</v>
          </cell>
          <cell r="O101">
            <v>0</v>
          </cell>
          <cell r="P101">
            <v>4109800.04</v>
          </cell>
          <cell r="Q101">
            <v>8490199.9600000009</v>
          </cell>
          <cell r="V101">
            <v>0</v>
          </cell>
          <cell r="W101">
            <v>15411.750149999996</v>
          </cell>
        </row>
        <row r="102">
          <cell r="D102" t="str">
            <v>N0040</v>
          </cell>
          <cell r="E102" t="str">
            <v xml:space="preserve">URBAN DEV. &amp; DECENTRALIZATION </v>
          </cell>
          <cell r="F102" t="str">
            <v>XDR</v>
          </cell>
          <cell r="G102">
            <v>9</v>
          </cell>
          <cell r="H102">
            <v>6033277.75</v>
          </cell>
          <cell r="I102">
            <v>0.75</v>
          </cell>
          <cell r="J102">
            <v>22624.792000000001</v>
          </cell>
          <cell r="K102">
            <v>49466722.25</v>
          </cell>
          <cell r="L102">
            <v>0</v>
          </cell>
          <cell r="M102">
            <v>0</v>
          </cell>
          <cell r="N102">
            <v>0</v>
          </cell>
          <cell r="O102">
            <v>0</v>
          </cell>
          <cell r="P102">
            <v>6033277.75</v>
          </cell>
          <cell r="Q102">
            <v>49466722.25</v>
          </cell>
          <cell r="V102">
            <v>0</v>
          </cell>
          <cell r="W102">
            <v>22624.791562499999</v>
          </cell>
        </row>
      </sheetData>
      <sheetData sheetId="6" refreshError="1"/>
      <sheetData sheetId="7" refreshError="1"/>
      <sheetData sheetId="8" refreshError="1"/>
      <sheetData sheetId="9" refreshError="1"/>
    </sheetDataSet>
  </externalBook>
</externalLink>
</file>

<file path=xl/externalLinks/externalLink15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Notes"/>
      <sheetName val="Adj. SR final"/>
      <sheetName val="SR final"/>
      <sheetName val="Arrears"/>
      <sheetName val="SR table unadj."/>
      <sheetName val="ProgSumm"/>
      <sheetName val="Prog. FMI"/>
      <sheetName val="SR tab adj."/>
      <sheetName val="Adj. stocks"/>
      <sheetName val="Input Prog.CBE"/>
      <sheetName val="Paris Club"/>
      <sheetName val="SMP Monit."/>
      <sheetName val="Assump"/>
      <sheetName val="Quasi-fiscal"/>
      <sheetName val="PSBR"/>
      <sheetName val="Input PSBR;Q-F"/>
      <sheetName val="Sheet1"/>
      <sheetName val="Input Cable"/>
      <sheetName val="Input BCE"/>
      <sheetName val="Input BNF"/>
      <sheetName val="Input BP"/>
      <sheetName val="Input SB"/>
      <sheetName val="Report1"/>
      <sheetName val="BCE Table"/>
      <sheetName val="BP+BNF obs."/>
      <sheetName val="BCE (Prog.)"/>
      <sheetName val="cartera"/>
      <sheetName val="RED 33"/>
      <sheetName val="RED 34"/>
      <sheetName val="RED 36"/>
      <sheetName val="RED 37"/>
      <sheetName val="RED 39"/>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15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Multipliers"/>
      <sheetName val="SR"/>
      <sheetName val="Program"/>
      <sheetName val="Resultado BC"/>
      <sheetName val="IMFprogram"/>
      <sheetName val="SR-Dollarization"/>
      <sheetName val="$-SR-Summary"/>
      <sheetName val="US$-Program"/>
      <sheetName val="Quasi-fiscal-$"/>
      <sheetName val="10-R"/>
      <sheetName val="10-R-New"/>
      <sheetName val="Sheet1"/>
      <sheetName val="FDIR"/>
      <sheetName val="$-Cable"/>
      <sheetName val="$-Cable-New"/>
      <sheetName val="MB&amp;Liabilities"/>
      <sheetName val="BCE-1-2-3"/>
      <sheetName val="BCE-4"/>
      <sheetName val="CableFMI"/>
      <sheetName val="BCE"/>
      <sheetName val="BCOS"/>
      <sheetName val="BNF"/>
      <sheetName val="Banking System"/>
      <sheetName val="Banks'loans"/>
      <sheetName val="STA 33"/>
      <sheetName val="STA 34"/>
      <sheetName val="STA 35"/>
      <sheetName val="STA 36"/>
      <sheetName val="STA 37"/>
      <sheetName val="STA 38"/>
      <sheetName val="STA 39"/>
      <sheetName val="To-Macroflow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Set>
  </externalBook>
</externalLink>
</file>

<file path=xl/externalLinks/externalLink16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uarterly Raw Data"/>
      <sheetName val="Quarterly MacroFlow"/>
      <sheetName val="2003"/>
      <sheetName val="RED47"/>
      <sheetName val="Chart9"/>
      <sheetName val="Chart2"/>
      <sheetName val="Chart3"/>
      <sheetName val="Chart1"/>
      <sheetName val="BOP-RED40"/>
      <sheetName val="RED41"/>
      <sheetName val="RED42"/>
      <sheetName val="RED43"/>
      <sheetName val="RED44"/>
      <sheetName val="RED45"/>
      <sheetName val="RED46"/>
      <sheetName val="RED48"/>
      <sheetName val="RED49"/>
      <sheetName val="RED51"/>
      <sheetName val="RED50"/>
      <sheetName val="Chart4"/>
      <sheetName val="Chart5"/>
      <sheetName val="Chart6"/>
      <sheetName val="Chart7"/>
      <sheetName val="Chart8"/>
      <sheetName val="Sheet1"/>
      <sheetName val="#REF"/>
      <sheetName val="Table3"/>
      <sheetName val="IMATA"/>
      <sheetName val="Dsrv"/>
      <sheetName val="Dboj"/>
      <sheetName val="Dgg"/>
      <sheetName val="Dgov"/>
      <sheetName val="Summary Table"/>
      <sheetName val="Table"/>
      <sheetName val="B"/>
      <sheetName val="perfcrit 2"/>
      <sheetName val="S&amp;I DAN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16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uthNot Ann"/>
      <sheetName val="AuthNot"/>
      <sheetName val="AuthNot Percent Change"/>
      <sheetName val="ANS -Curr to Year ago % Change"/>
      <sheetName val="Authnot Prelim"/>
      <sheetName val="Authnot First"/>
      <sheetName val="Authnot Second"/>
      <sheetName val="StartsAnn Percent Change"/>
      <sheetName val="StartsUA Prelim"/>
      <sheetName val="StartsUA First"/>
      <sheetName val="StartsUA Second"/>
      <sheetName val="StartsSA Percent Change"/>
      <sheetName val="ST -Curr to Year ago % Change "/>
      <sheetName val="StartsSA  Prelim"/>
      <sheetName val="StartsSA First"/>
      <sheetName val="StartsSA Secon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16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uda Púb. Ext.Global 1961-2004"/>
      <sheetName val="Evolución Deuda Ene-dic 2003"/>
      <sheetName val="Evolución Deuda Ene-jun 2004"/>
      <sheetName val="Estim. Serv.04-09 por acreedor "/>
      <sheetName val="Est.Serv.04-09 deudor- acreedor"/>
      <sheetName val="Estim. Servicio 2004 por mes"/>
      <sheetName val="Estim. Servicio 2005 por mes"/>
    </sheetNames>
    <sheetDataSet>
      <sheetData sheetId="0"/>
      <sheetData sheetId="1"/>
      <sheetData sheetId="2"/>
      <sheetData sheetId="3"/>
      <sheetData sheetId="4"/>
      <sheetData sheetId="5"/>
      <sheetData sheetId="6"/>
    </sheetDataSet>
  </externalBook>
</externalLink>
</file>

<file path=xl/externalLinks/externalLink16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hart1"/>
      <sheetName val="TP1 10C"/>
      <sheetName val="MP 10C"/>
      <sheetName val="CP 10C"/>
      <sheetName val="TP 10C"/>
      <sheetName val="BOP 10C"/>
    </sheetNames>
    <sheetDataSet>
      <sheetData sheetId="0" refreshError="1"/>
      <sheetData sheetId="1" refreshError="1"/>
      <sheetData sheetId="2" refreshError="1"/>
      <sheetData sheetId="3" refreshError="1"/>
      <sheetData sheetId="4" refreshError="1"/>
      <sheetData sheetId="5" refreshError="1"/>
    </sheetDataSet>
  </externalBook>
</externalLink>
</file>

<file path=xl/externalLinks/externalLink16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Weights"/>
      <sheetName val="PCPIq"/>
      <sheetName val="PCPIm"/>
      <sheetName val="ControlSheet"/>
      <sheetName val="EDNA"/>
      <sheetName val="EERProfile"/>
      <sheetName val="Table1m"/>
      <sheetName val="Sheet1"/>
      <sheetName val="Sheet2"/>
      <sheetName val="Resultado BC"/>
      <sheetName val="Input PSBR;Q-F"/>
      <sheetName val="CP 10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6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timista institución 2023-2026"/>
      <sheetName val="Pesimista institución 2023-2026"/>
      <sheetName val="Pesimista 2023 Mensualizado"/>
      <sheetName val="Ejec2022"/>
      <sheetName val="Ejec2021"/>
      <sheetName val="Hoja2"/>
      <sheetName val="Hoja1"/>
      <sheetName val="Ingresos al 31-08-2020"/>
    </sheetNames>
    <sheetDataSet>
      <sheetData sheetId="0"/>
      <sheetData sheetId="1"/>
      <sheetData sheetId="2"/>
      <sheetData sheetId="3"/>
      <sheetData sheetId="4"/>
      <sheetData sheetId="5"/>
      <sheetData sheetId="6"/>
      <sheetData sheetId="7"/>
    </sheetDataSet>
  </externalBook>
</externalLink>
</file>

<file path=xl/externalLinks/externalLink16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timista institución 2023-2026"/>
      <sheetName val="Pesimista institución 2023-2026"/>
      <sheetName val="Pesimista 2023 Mensualizado"/>
      <sheetName val="Ejec2022"/>
      <sheetName val="Ejec2021"/>
      <sheetName val="Hoja2"/>
      <sheetName val="Hoja1"/>
      <sheetName val="Ingresos al 31-08-2020"/>
    </sheetNames>
    <sheetDataSet>
      <sheetData sheetId="0"/>
      <sheetData sheetId="1">
        <row r="9">
          <cell r="G9">
            <v>1731980334.0385709</v>
          </cell>
        </row>
      </sheetData>
      <sheetData sheetId="2"/>
      <sheetData sheetId="3">
        <row r="1">
          <cell r="B1" t="str">
            <v>Cod.Fuente Especifica</v>
          </cell>
        </row>
      </sheetData>
      <sheetData sheetId="4">
        <row r="1">
          <cell r="B1" t="str">
            <v>Cod.Fuente Especifica</v>
          </cell>
        </row>
      </sheetData>
      <sheetData sheetId="5">
        <row r="1">
          <cell r="A1" t="str">
            <v>Cod.Fuente Especifica</v>
          </cell>
          <cell r="B1" t="str">
            <v>Fuente Especifica</v>
          </cell>
          <cell r="C1" t="str">
            <v>Valor Inicial</v>
          </cell>
          <cell r="D1" t="str">
            <v>Pres. Vigente Aprobado</v>
          </cell>
          <cell r="E1" t="str">
            <v>Percibido Aprobado</v>
          </cell>
        </row>
        <row r="2">
          <cell r="A2" t="str">
            <v>2076</v>
          </cell>
          <cell r="B2" t="str">
            <v>RECURSOS DE CAPTACION DIRECTA DEL MINISTERIO DE MEDIO AMB. DECRETO 222-06</v>
          </cell>
          <cell r="C2">
            <v>668335267</v>
          </cell>
          <cell r="D2">
            <v>668335267</v>
          </cell>
          <cell r="E2">
            <v>487512216.14999998</v>
          </cell>
        </row>
        <row r="3">
          <cell r="A3" t="str">
            <v>2077</v>
          </cell>
          <cell r="B3" t="str">
            <v>RECURSOS DE CAPTACION DIRECTA DEL MINISTERIO DE EDUCACION SUPERIOR LEY 139-01</v>
          </cell>
          <cell r="C3">
            <v>28880596</v>
          </cell>
          <cell r="D3">
            <v>61226863.859999999</v>
          </cell>
          <cell r="E3">
            <v>30949641.510000002</v>
          </cell>
        </row>
        <row r="4">
          <cell r="A4" t="str">
            <v>2078</v>
          </cell>
          <cell r="B4" t="str">
            <v>RECURSOS DE CAPTACION DIRECTA DEL MINISTERIO DE INTERIOR Y POLICIA LEY 80-99 RESOLUCION 02-06</v>
          </cell>
          <cell r="C4">
            <v>230862278</v>
          </cell>
          <cell r="D4">
            <v>179891158</v>
          </cell>
          <cell r="E4">
            <v>142776160.46000001</v>
          </cell>
        </row>
        <row r="5">
          <cell r="A5" t="str">
            <v>2079</v>
          </cell>
          <cell r="B5" t="str">
            <v>RECURSOS DE CAPTACION DIRECTA DE LOS COMEDORES ECONOMICO LEY 856</v>
          </cell>
          <cell r="C5">
            <v>89945578</v>
          </cell>
          <cell r="D5">
            <v>359782312</v>
          </cell>
          <cell r="E5">
            <v>279608136.26999998</v>
          </cell>
        </row>
        <row r="6">
          <cell r="A6" t="str">
            <v>2080</v>
          </cell>
          <cell r="B6" t="str">
            <v>RECURSOS DE CAPTACION DIRECTA DE LA DIRECCION GENERAL DE MIGRACION LEY 285-04</v>
          </cell>
          <cell r="C6">
            <v>870202116</v>
          </cell>
          <cell r="D6">
            <v>1305303173.8199999</v>
          </cell>
          <cell r="E6">
            <v>954119051.46000004</v>
          </cell>
          <cell r="F6">
            <v>112249300.17176472</v>
          </cell>
        </row>
        <row r="7">
          <cell r="A7" t="str">
            <v>2081</v>
          </cell>
          <cell r="B7" t="str">
            <v>RECURSOS DE CAPTACION DIRECTA DE LA POLICIA NACIONAL LEY 96-04</v>
          </cell>
          <cell r="C7">
            <v>27866639</v>
          </cell>
          <cell r="D7">
            <v>39013296.68</v>
          </cell>
          <cell r="E7">
            <v>26598873.75</v>
          </cell>
          <cell r="F7">
            <v>1346991602.0611765</v>
          </cell>
        </row>
        <row r="8">
          <cell r="A8" t="str">
            <v>2082</v>
          </cell>
          <cell r="B8" t="str">
            <v>RECURSOS DE CAPTACION DIRECTA DEL MINISTERIO DE INDUSTRIA  Y COMERCIO LEY 290-66</v>
          </cell>
          <cell r="C8">
            <v>1885264242</v>
          </cell>
          <cell r="D8">
            <v>1319684968</v>
          </cell>
          <cell r="E8">
            <v>1022353996.5599999</v>
          </cell>
        </row>
        <row r="9">
          <cell r="A9" t="str">
            <v>2083</v>
          </cell>
          <cell r="B9" t="str">
            <v>RECURSOS DE CAPTACION DIRECTA DE LA DIRECCION GENERAL DE MINERIA LEY 146-71</v>
          </cell>
          <cell r="C9">
            <v>18459099</v>
          </cell>
          <cell r="D9">
            <v>14995267</v>
          </cell>
          <cell r="E9">
            <v>2850800</v>
          </cell>
        </row>
        <row r="10">
          <cell r="A10" t="str">
            <v>2084</v>
          </cell>
          <cell r="B10" t="str">
            <v>RECURSOS DE CAPTACION DIRECTA DEL MINISTERIO DE HACIENDA .</v>
          </cell>
          <cell r="C10">
            <v>288551418</v>
          </cell>
          <cell r="D10">
            <v>230841134</v>
          </cell>
          <cell r="E10">
            <v>182595367.66999999</v>
          </cell>
        </row>
        <row r="11">
          <cell r="A11" t="str">
            <v>2085</v>
          </cell>
          <cell r="B11" t="str">
            <v>RECURSOS DE CAPTACION DIRECTA DE LA DIRECCION GENERAL DE BIENES NACIONALES LEY 1832-1948</v>
          </cell>
          <cell r="C11">
            <v>48409832</v>
          </cell>
          <cell r="D11">
            <v>58091798</v>
          </cell>
          <cell r="E11">
            <v>44433692.229999997</v>
          </cell>
        </row>
        <row r="12">
          <cell r="A12" t="str">
            <v>2086</v>
          </cell>
          <cell r="B12" t="str">
            <v>RECURSOS DE CAPTACION DIRECTA DE CATASTRO NACIONAL LEY 317-68</v>
          </cell>
          <cell r="C12">
            <v>11598966</v>
          </cell>
          <cell r="D12">
            <v>13918759</v>
          </cell>
          <cell r="E12">
            <v>13450100</v>
          </cell>
        </row>
        <row r="13">
          <cell r="A13" t="str">
            <v>2087</v>
          </cell>
          <cell r="B13" t="str">
            <v>RECURSOS DE CAPTACION DIRECTA DE LA DIRECCION GENERAL DE PASAPORTES LEY 144-99</v>
          </cell>
          <cell r="C13">
            <v>343866015</v>
          </cell>
          <cell r="D13">
            <v>378252617</v>
          </cell>
          <cell r="E13">
            <v>246755282.59999999</v>
          </cell>
        </row>
        <row r="14">
          <cell r="A14" t="str">
            <v>2088</v>
          </cell>
          <cell r="B14" t="str">
            <v>RECURSOS DE CAPTACION DIRECTA DEL MINISTERIO DE EDUCACION</v>
          </cell>
          <cell r="C14">
            <v>183609968</v>
          </cell>
          <cell r="D14">
            <v>33049794</v>
          </cell>
          <cell r="E14">
            <v>18045419.75</v>
          </cell>
        </row>
        <row r="15">
          <cell r="A15" t="str">
            <v>2089</v>
          </cell>
          <cell r="B15" t="str">
            <v>RECURSOS DE CAPTACION DIRECTA DEL MINISTERIO DE SALUD PUBLICA (DIRECCION FINANCIERA)</v>
          </cell>
          <cell r="C15">
            <v>720016524</v>
          </cell>
          <cell r="D15">
            <v>-648014844.83000004</v>
          </cell>
          <cell r="E15">
            <v>18654697.129999999</v>
          </cell>
        </row>
        <row r="16">
          <cell r="A16" t="str">
            <v>2090</v>
          </cell>
          <cell r="B16" t="str">
            <v>RECURSOS DE CAPTACION DIRECTA DEL MINISTERIO DE TURISMO LEY 541-84</v>
          </cell>
          <cell r="C16">
            <v>337338931</v>
          </cell>
          <cell r="D16">
            <v>-1.63</v>
          </cell>
          <cell r="E16">
            <v>67011452</v>
          </cell>
        </row>
        <row r="17">
          <cell r="A17" t="str">
            <v>2091</v>
          </cell>
          <cell r="B17" t="str">
            <v>RECURSOS DE CAPTACION DIRECTA DE LA COMISION EJECUTIVA DE INFRAESTRUCTURA DE ZONAS TURISTICA (CEIZTUR) DECRETO 655-08</v>
          </cell>
          <cell r="C17">
            <v>1913188336</v>
          </cell>
          <cell r="D17">
            <v>1345271466.6800001</v>
          </cell>
          <cell r="E17">
            <v>1211547570.6099999</v>
          </cell>
          <cell r="F17">
            <v>1615396760.8133333</v>
          </cell>
        </row>
        <row r="18">
          <cell r="A18" t="str">
            <v>2092</v>
          </cell>
          <cell r="B18" t="str">
            <v>RECURSOS DE CAPTACION DIRECTA DEL PROGRAMA ESCENCIALES (PROMESE CAL) DECRECTO 308-97</v>
          </cell>
          <cell r="C18">
            <v>222031969</v>
          </cell>
          <cell r="D18">
            <v>315285393.38999999</v>
          </cell>
          <cell r="E18">
            <v>185432304.19</v>
          </cell>
        </row>
        <row r="19">
          <cell r="A19" t="str">
            <v>2093</v>
          </cell>
          <cell r="B19" t="str">
            <v>RECURSOS DE CAPTACION DIRECTA DE LA FUERZA AEREAS DOMINICANA LEY 873-78 DECRECTO 655-08</v>
          </cell>
          <cell r="C19">
            <v>1472537381</v>
          </cell>
          <cell r="D19">
            <v>515025260</v>
          </cell>
          <cell r="E19">
            <v>412533185.72000003</v>
          </cell>
        </row>
        <row r="20">
          <cell r="A20" t="str">
            <v>2095</v>
          </cell>
          <cell r="B20" t="str">
            <v>RECURSOS DE CAPTACION DIRECTA DE LA DIRECCION GENERAL DE GANADERIA LEY 180-01</v>
          </cell>
          <cell r="C20">
            <v>0</v>
          </cell>
          <cell r="D20">
            <v>0</v>
          </cell>
          <cell r="E20">
            <v>3000</v>
          </cell>
        </row>
        <row r="21">
          <cell r="A21" t="str">
            <v>2096</v>
          </cell>
          <cell r="B21" t="str">
            <v>RECURSOS DE CAPTACION DIRECTA DEL MINISTERIO DE DEPORTES DECRETO 250-99</v>
          </cell>
          <cell r="C21">
            <v>12465857</v>
          </cell>
          <cell r="D21">
            <v>14959029</v>
          </cell>
          <cell r="E21">
            <v>12437145.810000001</v>
          </cell>
        </row>
        <row r="22">
          <cell r="A22" t="str">
            <v>2097</v>
          </cell>
          <cell r="B22" t="str">
            <v>RECURSOS DE CAPTACION DIRECTA DEL MINISTERIO DE TRABAJO</v>
          </cell>
          <cell r="C22">
            <v>89679911</v>
          </cell>
          <cell r="D22">
            <v>108512693</v>
          </cell>
          <cell r="E22">
            <v>63093362.460000001</v>
          </cell>
        </row>
        <row r="23">
          <cell r="A23" t="str">
            <v>2098</v>
          </cell>
          <cell r="B23" t="str">
            <v>RECURSOS DE CAPTACION DIRECTA DE LA OFICINA METROPOLITANA DE SERVICIOS DE AUTOBUSES DECRETO 448-97</v>
          </cell>
          <cell r="C23">
            <v>164513124</v>
          </cell>
          <cell r="D23">
            <v>309284673</v>
          </cell>
          <cell r="E23">
            <v>169009630.81</v>
          </cell>
          <cell r="F23">
            <v>18778847.86777778</v>
          </cell>
          <cell r="G23">
            <v>225346174.41333336</v>
          </cell>
        </row>
        <row r="24">
          <cell r="A24" t="str">
            <v>2099</v>
          </cell>
          <cell r="B24" t="str">
            <v>RECURSOS DE CAPTACION DIRECTA DE LA PROCURADURIA GENERAL DE REPUBLICA</v>
          </cell>
          <cell r="C24">
            <v>605942311</v>
          </cell>
          <cell r="D24">
            <v>1812554251.21</v>
          </cell>
          <cell r="E24">
            <v>1281646506.78</v>
          </cell>
          <cell r="F24">
            <v>160205813.3475</v>
          </cell>
        </row>
        <row r="25">
          <cell r="A25" t="str">
            <v>2100</v>
          </cell>
          <cell r="B25" t="str">
            <v>RECURSOS DE CAPTACION DIRECTA DEL CENTRO DE CAPACITACION EN POLITICA Y GESTION FISCAL (CAPGEFI) DECRETO 1846-80</v>
          </cell>
          <cell r="C25">
            <v>10561511</v>
          </cell>
          <cell r="D25">
            <v>9747661</v>
          </cell>
          <cell r="E25">
            <v>7650360.2199999997</v>
          </cell>
          <cell r="F25">
            <v>1922469760.1700001</v>
          </cell>
        </row>
        <row r="26">
          <cell r="A26" t="str">
            <v>2102</v>
          </cell>
          <cell r="B26" t="str">
            <v>RECURSOS DE CAPTACION DIRECTA DE LA OFICINA PARA EL REORDENAMIENTO DEL TRANSPORTE DECRETO 477-05</v>
          </cell>
          <cell r="C26">
            <v>1191968855</v>
          </cell>
          <cell r="D26">
            <v>1191968855</v>
          </cell>
          <cell r="E26">
            <v>851261620.37</v>
          </cell>
        </row>
        <row r="27">
          <cell r="A27" t="str">
            <v>2103</v>
          </cell>
          <cell r="B27" t="str">
            <v>RECURSOS DE CAPTACION DIRECTA DE LA OFICINA DE INGENIEROS SUPERVISORES DE OBRAS DEL ESTADO (OISOE) DECRETO</v>
          </cell>
          <cell r="C27">
            <v>1127887933</v>
          </cell>
          <cell r="D27">
            <v>525958901</v>
          </cell>
          <cell r="E27">
            <v>154763555.34999999</v>
          </cell>
        </row>
        <row r="28">
          <cell r="A28" t="str">
            <v>2104</v>
          </cell>
          <cell r="B28" t="str">
            <v>RECURSOS DE CAPTACIÓN DIRECTA DEL CUERPO ESPECIALIZADO EN SEGURIDAD AEROPORTUARIA (CESA)</v>
          </cell>
          <cell r="C28">
            <v>1050000000</v>
          </cell>
          <cell r="D28">
            <v>608241898</v>
          </cell>
          <cell r="E28">
            <v>481035962.95999998</v>
          </cell>
        </row>
        <row r="29">
          <cell r="A29" t="str">
            <v>2106</v>
          </cell>
          <cell r="B29" t="str">
            <v>RECURSOS DE CAPTACIÓN DIRECTA DEL INSTITUTO SALOME UREÑA</v>
          </cell>
          <cell r="C29">
            <v>3412341</v>
          </cell>
          <cell r="D29">
            <v>1706170</v>
          </cell>
          <cell r="E29">
            <v>1323526.25</v>
          </cell>
        </row>
        <row r="30">
          <cell r="A30" t="str">
            <v>2107</v>
          </cell>
          <cell r="B30" t="str">
            <v>RECURSOS DE CAPTACIÓN DIRECTA DEL INSTITUTO TECNOLÓGICO DE LAS AMÉRICAS (ITLA)</v>
          </cell>
          <cell r="C30">
            <v>229945871</v>
          </cell>
          <cell r="D30">
            <v>185316697.31</v>
          </cell>
          <cell r="E30">
            <v>132378388.14</v>
          </cell>
        </row>
        <row r="31">
          <cell r="A31" t="str">
            <v>2108</v>
          </cell>
          <cell r="B31" t="str">
            <v>RECURSOS DE CAPTACIÓN DIRECTA DEL MINISTERIO DE OBRAS PÚBLICAS Y COMUNICACIONES</v>
          </cell>
          <cell r="C31">
            <v>2059175970</v>
          </cell>
          <cell r="D31">
            <v>1842567526</v>
          </cell>
          <cell r="E31">
            <v>237719578.16999999</v>
          </cell>
        </row>
        <row r="32">
          <cell r="A32" t="str">
            <v>2109</v>
          </cell>
          <cell r="B32" t="str">
            <v>FONDO POR SUBASTAS PÚBLICAS DE IMPORTACIONES AGROPECUARIAS. (DECRETO 569-12)</v>
          </cell>
          <cell r="C32">
            <v>1745888182</v>
          </cell>
          <cell r="D32">
            <v>-1745888182</v>
          </cell>
          <cell r="E32">
            <v>0</v>
          </cell>
        </row>
        <row r="33">
          <cell r="A33" t="str">
            <v>2111</v>
          </cell>
          <cell r="B33" t="str">
            <v>RECURSOS DE CAPTACIÓN DIRECTA DE INSTITUTO NACIONAL DE LA AGUJA (INAGUJA)</v>
          </cell>
          <cell r="C33">
            <v>4863029</v>
          </cell>
          <cell r="D33">
            <v>63924057</v>
          </cell>
          <cell r="E33">
            <v>32314361.09</v>
          </cell>
        </row>
        <row r="34">
          <cell r="A34" t="str">
            <v>2112</v>
          </cell>
          <cell r="B34" t="str">
            <v>RECURSOS DE CAPTACIÓN DIRECTA DE LA ARMADA DE LA REPUBLICA</v>
          </cell>
          <cell r="C34">
            <v>0</v>
          </cell>
          <cell r="D34">
            <v>0</v>
          </cell>
          <cell r="E34">
            <v>56545618.740000002</v>
          </cell>
        </row>
        <row r="35">
          <cell r="A35" t="str">
            <v>2113</v>
          </cell>
          <cell r="B35" t="str">
            <v>RECURSOS DE CAPTACIÓN DIRECTA DEL  CUERPO ESPECIALIZADO DE SEGURIDAD PORTUARIA (CESEP)</v>
          </cell>
          <cell r="C35">
            <v>0</v>
          </cell>
          <cell r="D35">
            <v>0</v>
          </cell>
          <cell r="E35">
            <v>410381.75</v>
          </cell>
        </row>
        <row r="36">
          <cell r="A36" t="str">
            <v>2114</v>
          </cell>
          <cell r="B36" t="str">
            <v>RECURSOS DE CAPTACIÓN DIRECTA DE LA DIRECCION GENERAL DE ESCUELAS VOCACIONALES</v>
          </cell>
          <cell r="C36">
            <v>0</v>
          </cell>
          <cell r="D36">
            <v>2031450.5</v>
          </cell>
          <cell r="E36">
            <v>2142877.0499999998</v>
          </cell>
        </row>
        <row r="37">
          <cell r="A37" t="str">
            <v>2117</v>
          </cell>
          <cell r="B37" t="str">
            <v>RECURSOS DE CAPTACIÓN DIRECTA PARA EL FOMENTO Y DESARROLLO DEL GAS NATURAL EN EL PARQUE VEHICULAR</v>
          </cell>
          <cell r="C37">
            <v>247924743</v>
          </cell>
          <cell r="D37">
            <v>-188422805</v>
          </cell>
          <cell r="E37">
            <v>21164270.100000001</v>
          </cell>
        </row>
        <row r="39">
          <cell r="C39">
            <v>17905194793</v>
          </cell>
          <cell r="D39">
            <v>10932416556.99</v>
          </cell>
          <cell r="E39">
            <v>8852128094.1100006</v>
          </cell>
        </row>
      </sheetData>
      <sheetData sheetId="6"/>
      <sheetData sheetId="7"/>
    </sheetDataSet>
  </externalBook>
</externalLink>
</file>

<file path=xl/externalLinks/externalLink16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VERVIEW"/>
      <sheetName val="BOP Summary"/>
      <sheetName val="BOP Details"/>
      <sheetName val="Exports"/>
      <sheetName val="Imports"/>
      <sheetName val="Services"/>
      <sheetName val="Capital"/>
      <sheetName val="TOT"/>
      <sheetName val="Debt Service"/>
      <sheetName val="GDP"/>
      <sheetName val="Inputs (Misc.)"/>
      <sheetName val="Outlink Real"/>
      <sheetName val="RED-43"/>
      <sheetName val="RED-44"/>
      <sheetName val="RED-45"/>
      <sheetName val="RED-46"/>
      <sheetName val="RED-47"/>
      <sheetName val="RED-48"/>
      <sheetName val="RED-49"/>
      <sheetName val="RED-50"/>
      <sheetName val="RED-51"/>
      <sheetName val="RED-52"/>
      <sheetName val="RED-53"/>
      <sheetName val="RED-54"/>
      <sheetName val="RED-55"/>
      <sheetName val="RED-56"/>
    </sheetNames>
    <sheetDataSet>
      <sheetData sheetId="0" refreshError="1"/>
      <sheetData sheetId="1" refreshError="1">
        <row r="1">
          <cell r="AU1" t="str">
            <v>ALTERNATIVE</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6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VERVIEW"/>
      <sheetName val="BOP Summary"/>
      <sheetName val="BOP Details"/>
      <sheetName val="Exports"/>
      <sheetName val="Imports"/>
      <sheetName val="Services"/>
      <sheetName val="Capital"/>
      <sheetName val="TOT"/>
      <sheetName val="Debt Service"/>
      <sheetName val="GDP"/>
      <sheetName val="Inputs (Misc.)"/>
      <sheetName val="Outlink Real"/>
      <sheetName val="RED-43"/>
      <sheetName val="RED-44"/>
      <sheetName val="RED-45"/>
      <sheetName val="RED-46"/>
      <sheetName val="RED-47"/>
      <sheetName val="RED-48"/>
      <sheetName val="RED-49"/>
      <sheetName val="RED-50"/>
      <sheetName val="RED-51"/>
      <sheetName val="RED-52"/>
      <sheetName val="RED-53"/>
      <sheetName val="RED-54"/>
      <sheetName val="RED-55"/>
      <sheetName val="RED-56"/>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6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MATA"/>
      <sheetName val="IMAE TC Y ACELERACION"/>
      <sheetName val="ACELERACION"/>
      <sheetName val="DATOS"/>
      <sheetName val="LIB-NEG"/>
    </sheetNames>
    <sheetDataSet>
      <sheetData sheetId="0" refreshError="1"/>
      <sheetData sheetId="1" refreshError="1"/>
      <sheetData sheetId="2" refreshError="1"/>
      <sheetData sheetId="3" refreshError="1"/>
      <sheetData sheetId="4" refreshError="1"/>
    </sheetDataSet>
  </externalBook>
</externalLink>
</file>

<file path=xl/externalLinks/externalLink17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
      <sheetName val="CPI"/>
      <sheetName val="Output_CPI"/>
      <sheetName val="NAsect"/>
      <sheetName val="NA"/>
      <sheetName val="Diff"/>
      <sheetName val="WEOout"/>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17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um"/>
      <sheetName val="IN_Policy and Macro Asumptions"/>
      <sheetName val="IN_Public Sector Operations"/>
      <sheetName val="IN_Public Sector Cash Flow"/>
      <sheetName val="Amortization _end2001Debt"/>
      <sheetName val="Old Debt"/>
      <sheetName val="Assumptions_Newbase"/>
      <sheetName val="PSO_Newbase"/>
      <sheetName val="PSCF_Newbase"/>
      <sheetName val="Assumptions_Adverse"/>
      <sheetName val="PSO_Adverse"/>
      <sheetName val="PSCF_Adverse"/>
      <sheetName val="Assumptions_Adverse_RER"/>
      <sheetName val="PSO_Adverse_RER"/>
      <sheetName val="PSCF_Adverse_RER"/>
      <sheetName val="Assumptions_Adverse_growth"/>
      <sheetName val="PSO_Adverse_growth"/>
      <sheetName val="PSCF_Adverse_growth"/>
      <sheetName val="Assumptions_Adverse_PrimBal"/>
      <sheetName val="PSO_Adverse_PrimBal"/>
      <sheetName val="PSCF_Adverse_PrimBal"/>
      <sheetName val="Assumptions_Adverse_Interest"/>
      <sheetName val="PSO_Adverse_Interest"/>
      <sheetName val="PSCF_Adverse_Interest"/>
      <sheetName val="Assumptions_Adverse_recap"/>
      <sheetName val="PSO_Adverse_recap"/>
      <sheetName val="PSCF_Adverse_recap"/>
      <sheetName val="Assumptions_stab"/>
      <sheetName val="PSO_stab"/>
      <sheetName val="PSCF_stab"/>
      <sheetName val="Output_1"/>
      <sheetName val="Output_2"/>
      <sheetName val="Fig_Data"/>
      <sheetName val="Fig 1_Fin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17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D47"/>
      <sheetName val="Quarterly Raw Data"/>
      <sheetName val="Quarterly MacroFlow"/>
    </sheetNames>
    <sheetDataSet>
      <sheetData sheetId="0" refreshError="1"/>
      <sheetData sheetId="1" refreshError="1"/>
      <sheetData sheetId="2" refreshError="1"/>
    </sheetDataSet>
  </externalBook>
</externalLink>
</file>

<file path=xl/externalLinks/externalLink17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nconditional delivery"/>
      <sheetName val="150dp"/>
      <sheetName val="#REF"/>
      <sheetName val="RED47"/>
      <sheetName val="Sheet1"/>
    </sheetNames>
    <sheetDataSet>
      <sheetData sheetId="0" refreshError="1"/>
      <sheetData sheetId="1" refreshError="1"/>
      <sheetData sheetId="2" refreshError="1"/>
      <sheetData sheetId="3" refreshError="1"/>
      <sheetData sheetId="4" refreshError="1"/>
    </sheetDataSet>
  </externalBook>
</externalLink>
</file>

<file path=xl/externalLinks/externalLink17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P table1 (before)"/>
      <sheetName val="DP table1 (after)"/>
      <sheetName val="DP Table2"/>
      <sheetName val="DP Table 3"/>
      <sheetName val="DP Table 4"/>
      <sheetName val="Table 5"/>
      <sheetName val="Table 6"/>
      <sheetName val="Table 7"/>
      <sheetName val="Table 8"/>
      <sheetName val="Assist"/>
      <sheetName val="Prp-PostCologne"/>
      <sheetName val="Int-PostCologne"/>
      <sheetName val="Int-PostNaples"/>
      <sheetName val="Prp-PostNaples"/>
      <sheetName val="Table 16"/>
      <sheetName val="Table 17"/>
      <sheetName val="Table 18"/>
      <sheetName val="Table 20"/>
      <sheetName val="Table 19"/>
      <sheetName val="Table 21"/>
      <sheetName val="burdensh"/>
      <sheetName val="Delivery"/>
      <sheetName val="Table 9"/>
      <sheetName val="Table 10"/>
      <sheetName val="Table 11"/>
      <sheetName val="HIPC status"/>
      <sheetName val="Table 14e"/>
      <sheetName val="Table 15e"/>
      <sheetName val="SEI"/>
      <sheetName val="Figure_2 "/>
      <sheetName val="Figure_3"/>
      <sheetName val="Figure 4"/>
      <sheetName val="Figure 5"/>
      <sheetName val="Figure 1"/>
      <sheetName val="Figure 3"/>
      <sheetName val="Figure 2"/>
      <sheetName val="DS Before"/>
      <sheetName val="DS category Before"/>
      <sheetName val="DS After"/>
      <sheetName val="DS category After"/>
      <sheetName val="DC Before"/>
      <sheetName val="DC After"/>
      <sheetName val="Bilateral Assistance"/>
      <sheetName val="Table 14"/>
      <sheetName val="Table 15"/>
      <sheetName val="Assistance"/>
      <sheetName val="NEW-ALL"/>
      <sheetName val="NEW-IDA"/>
      <sheetName val="NEW-IMF"/>
      <sheetName val="NEW-OTHMULT1"/>
      <sheetName val="NEW-OTHMULT2"/>
      <sheetName val="NEW-BIL"/>
      <sheetName val="150d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
          <cell r="A3" t="str">
            <v>Table 7. Cameroon:  External Debt Indicators, 1998/99-2018/19 1/</v>
          </cell>
        </row>
        <row r="8">
          <cell r="F8" t="str">
            <v>1998/99</v>
          </cell>
          <cell r="G8" t="str">
            <v>1999/00</v>
          </cell>
          <cell r="H8" t="str">
            <v>2000/01</v>
          </cell>
          <cell r="I8" t="str">
            <v>2001/02</v>
          </cell>
          <cell r="J8" t="str">
            <v>2002/03</v>
          </cell>
          <cell r="K8" t="str">
            <v>2003/04</v>
          </cell>
        </row>
        <row r="10">
          <cell r="F10" t="str">
            <v>(in millions of U.S. dollars)</v>
          </cell>
        </row>
        <row r="12">
          <cell r="A12" t="str">
            <v>Nominal debt stock after rescheduling (Naples terms)</v>
          </cell>
          <cell r="F12">
            <v>6357.7184168219273</v>
          </cell>
          <cell r="G12">
            <v>6481.660887150676</v>
          </cell>
          <cell r="H12">
            <v>6719.9666640959704</v>
          </cell>
          <cell r="I12">
            <v>6968.8356917664223</v>
          </cell>
          <cell r="J12">
            <v>7262.095267667215</v>
          </cell>
          <cell r="K12">
            <v>7579.7397630717069</v>
          </cell>
        </row>
        <row r="13">
          <cell r="A13" t="str">
            <v xml:space="preserve">    Multilateral</v>
          </cell>
          <cell r="F13">
            <v>1645.555550082544</v>
          </cell>
          <cell r="G13">
            <v>1716.6089949511547</v>
          </cell>
          <cell r="H13">
            <v>1859.8331109392902</v>
          </cell>
          <cell r="I13">
            <v>1994.5494521689329</v>
          </cell>
          <cell r="J13">
            <v>2151.7692840083319</v>
          </cell>
          <cell r="K13">
            <v>2324.5529891649776</v>
          </cell>
        </row>
        <row r="14">
          <cell r="A14" t="str">
            <v xml:space="preserve">    Official bilateral</v>
          </cell>
          <cell r="F14">
            <v>4480.3356982688983</v>
          </cell>
          <cell r="G14">
            <v>4533.2247237290358</v>
          </cell>
          <cell r="H14">
            <v>4628.3063846861951</v>
          </cell>
          <cell r="I14">
            <v>4742.4590711270039</v>
          </cell>
          <cell r="J14">
            <v>4878.4988151883981</v>
          </cell>
          <cell r="K14">
            <v>5023.3596054362442</v>
          </cell>
        </row>
        <row r="15">
          <cell r="A15" t="str">
            <v xml:space="preserve">    Multilateral: less new loans</v>
          </cell>
          <cell r="F15">
            <v>1645.555550082544</v>
          </cell>
          <cell r="G15">
            <v>1518.8578752643425</v>
          </cell>
          <cell r="H15">
            <v>1407.3756504263397</v>
          </cell>
          <cell r="I15">
            <v>1315.8118329598121</v>
          </cell>
          <cell r="J15">
            <v>1236.5782451322964</v>
          </cell>
          <cell r="K15">
            <v>1150.0403332518172</v>
          </cell>
        </row>
        <row r="16">
          <cell r="A16" t="str">
            <v xml:space="preserve">    Official Bilateral: less new loans</v>
          </cell>
          <cell r="F16">
            <v>4480.3356982688983</v>
          </cell>
          <cell r="G16">
            <v>4380.4229139655436</v>
          </cell>
          <cell r="H16">
            <v>4284.3024756910881</v>
          </cell>
          <cell r="I16">
            <v>4185.1083203923763</v>
          </cell>
          <cell r="J16">
            <v>4090.723733510712</v>
          </cell>
          <cell r="K16">
            <v>3982.6798143944184</v>
          </cell>
        </row>
        <row r="17">
          <cell r="A17" t="str">
            <v xml:space="preserve">     Of which:  Paris Club</v>
          </cell>
          <cell r="F17">
            <v>4405.9385717547839</v>
          </cell>
          <cell r="G17">
            <v>4312.0997123221568</v>
          </cell>
          <cell r="H17">
            <v>4222.0531989184283</v>
          </cell>
          <cell r="I17">
            <v>4128.9329684904433</v>
          </cell>
          <cell r="J17">
            <v>4038.4666833235046</v>
          </cell>
          <cell r="K17">
            <v>3933.0349030168104</v>
          </cell>
        </row>
        <row r="18">
          <cell r="A18" t="str">
            <v xml:space="preserve">    Commercial</v>
          </cell>
          <cell r="F18">
            <v>231.82716847048474</v>
          </cell>
          <cell r="G18">
            <v>231.82716847048474</v>
          </cell>
          <cell r="H18">
            <v>231.82716847048474</v>
          </cell>
          <cell r="I18">
            <v>231.82716847048474</v>
          </cell>
          <cell r="J18">
            <v>231.82716847048474</v>
          </cell>
          <cell r="K18">
            <v>231.82716847048474</v>
          </cell>
        </row>
        <row r="19">
          <cell r="A19" t="str">
            <v xml:space="preserve">    New debt</v>
          </cell>
          <cell r="F19">
            <v>0</v>
          </cell>
          <cell r="G19">
            <v>350.55292945030408</v>
          </cell>
          <cell r="H19">
            <v>796.46136950805749</v>
          </cell>
          <cell r="I19">
            <v>1236.0883699437481</v>
          </cell>
          <cell r="J19">
            <v>1702.9661205537213</v>
          </cell>
          <cell r="K19">
            <v>2215.1924469549863</v>
          </cell>
        </row>
        <row r="20">
          <cell r="A20" t="str">
            <v xml:space="preserve">       Of which:  multilateral</v>
          </cell>
          <cell r="F20">
            <v>0</v>
          </cell>
          <cell r="G20">
            <v>197.75111968681219</v>
          </cell>
          <cell r="H20">
            <v>452.4574605129506</v>
          </cell>
          <cell r="I20">
            <v>678.73761920912079</v>
          </cell>
          <cell r="J20">
            <v>915.19103887603535</v>
          </cell>
          <cell r="K20">
            <v>1174.5126559131604</v>
          </cell>
        </row>
        <row r="21">
          <cell r="A21" t="str">
            <v>Nominal debt before rescheduling</v>
          </cell>
          <cell r="F21">
            <v>7678.9449600214793</v>
          </cell>
          <cell r="G21">
            <v>7511.1881442628537</v>
          </cell>
          <cell r="H21">
            <v>7501.243456479624</v>
          </cell>
          <cell r="I21">
            <v>7523.0022720488987</v>
          </cell>
          <cell r="J21">
            <v>7583.559408530059</v>
          </cell>
          <cell r="K21">
            <v>7615.0859920347757</v>
          </cell>
        </row>
        <row r="22">
          <cell r="A22" t="str">
            <v xml:space="preserve">    Multilateral</v>
          </cell>
        </row>
        <row r="23">
          <cell r="A23" t="str">
            <v xml:space="preserve">    Official Bilateral</v>
          </cell>
        </row>
        <row r="24">
          <cell r="A24" t="str">
            <v xml:space="preserve">     o/w Paris Club</v>
          </cell>
        </row>
        <row r="25">
          <cell r="A25" t="str">
            <v xml:space="preserve">    Commercial</v>
          </cell>
        </row>
        <row r="26">
          <cell r="A26" t="str">
            <v xml:space="preserve">    New debt</v>
          </cell>
          <cell r="F26">
            <v>0</v>
          </cell>
          <cell r="G26">
            <v>350.55292945030408</v>
          </cell>
          <cell r="H26">
            <v>796.46136950805749</v>
          </cell>
          <cell r="I26">
            <v>1236.0883699437481</v>
          </cell>
          <cell r="J26">
            <v>1702.9661205537213</v>
          </cell>
          <cell r="K26">
            <v>2215.1924469549863</v>
          </cell>
        </row>
        <row r="27">
          <cell r="A27" t="str">
            <v xml:space="preserve">     o/w Multilateral</v>
          </cell>
          <cell r="F27">
            <v>0</v>
          </cell>
          <cell r="G27">
            <v>197.75111968681219</v>
          </cell>
          <cell r="H27">
            <v>452.4574605129506</v>
          </cell>
          <cell r="I27">
            <v>678.73761920912079</v>
          </cell>
          <cell r="J27">
            <v>915.19103887603535</v>
          </cell>
          <cell r="K27">
            <v>1174.5126559131604</v>
          </cell>
        </row>
        <row r="30">
          <cell r="A30" t="str">
            <v>NPV of debt after rescheduling (Naples terms)</v>
          </cell>
          <cell r="F30">
            <v>4896.2639910299586</v>
          </cell>
          <cell r="G30">
            <v>4877.3383868914507</v>
          </cell>
          <cell r="H30">
            <v>4932.9750505073152</v>
          </cell>
          <cell r="I30">
            <v>5019.077812326429</v>
          </cell>
          <cell r="J30">
            <v>5147.4463366523569</v>
          </cell>
          <cell r="K30">
            <v>5288.938031729067</v>
          </cell>
        </row>
        <row r="31">
          <cell r="A31" t="str">
            <v xml:space="preserve">    Multilateral</v>
          </cell>
          <cell r="F31">
            <v>1196.1020713170217</v>
          </cell>
          <cell r="G31">
            <v>1165.3370073683307</v>
          </cell>
          <cell r="H31">
            <v>1176.4484278245664</v>
          </cell>
          <cell r="I31">
            <v>1202.7865713837959</v>
          </cell>
          <cell r="J31">
            <v>1251.4629346671461</v>
          </cell>
          <cell r="K31">
            <v>1307.2090605836815</v>
          </cell>
        </row>
        <row r="32">
          <cell r="A32" t="str">
            <v xml:space="preserve">    Official bilateral</v>
          </cell>
          <cell r="F32">
            <v>3498.1324648042523</v>
          </cell>
          <cell r="G32">
            <v>3509.0190304369112</v>
          </cell>
          <cell r="H32">
            <v>3552.5474319396576</v>
          </cell>
          <cell r="I32">
            <v>3611.2692342055561</v>
          </cell>
          <cell r="J32">
            <v>3689.8704845806274</v>
          </cell>
          <cell r="K32">
            <v>3774.4748302734342</v>
          </cell>
        </row>
        <row r="33">
          <cell r="A33" t="str">
            <v xml:space="preserve">     Of which:  Paris Club</v>
          </cell>
          <cell r="F33">
            <v>3451.7647491762755</v>
          </cell>
          <cell r="G33">
            <v>3374.9318470540557</v>
          </cell>
          <cell r="H33">
            <v>3305.1674487777955</v>
          </cell>
          <cell r="I33">
            <v>3234.0994797880358</v>
          </cell>
          <cell r="J33">
            <v>3166.7786828105354</v>
          </cell>
          <cell r="K33">
            <v>3086.3295429253312</v>
          </cell>
        </row>
        <row r="34">
          <cell r="A34" t="str">
            <v xml:space="preserve">    Commercial</v>
          </cell>
          <cell r="F34">
            <v>202.0294549086847</v>
          </cell>
          <cell r="G34">
            <v>202.98234908620924</v>
          </cell>
          <cell r="H34">
            <v>203.97919074309212</v>
          </cell>
          <cell r="I34">
            <v>205.02200673707631</v>
          </cell>
          <cell r="J34">
            <v>206.11291740458381</v>
          </cell>
          <cell r="K34">
            <v>207.25414087195188</v>
          </cell>
        </row>
        <row r="35">
          <cell r="A35" t="str">
            <v xml:space="preserve">NPV of debt before rescheduling </v>
          </cell>
          <cell r="F35">
            <v>7178.8086124098627</v>
          </cell>
          <cell r="G35">
            <v>6835.1496784557667</v>
          </cell>
          <cell r="H35">
            <v>6606.5785789946094</v>
          </cell>
          <cell r="I35">
            <v>6433.8238312225039</v>
          </cell>
          <cell r="J35">
            <v>6299.4095131619924</v>
          </cell>
          <cell r="K35">
            <v>6127.3943616715569</v>
          </cell>
        </row>
        <row r="36">
          <cell r="A36" t="str">
            <v>Existing debt</v>
          </cell>
          <cell r="F36">
            <v>7178.8086124098627</v>
          </cell>
          <cell r="G36">
            <v>6656.1808244336307</v>
          </cell>
          <cell r="H36">
            <v>6198.6327095156203</v>
          </cell>
          <cell r="I36">
            <v>5786.7572840713437</v>
          </cell>
          <cell r="J36">
            <v>5391.4146549848429</v>
          </cell>
          <cell r="K36">
            <v>4927.854451482588</v>
          </cell>
        </row>
        <row r="37">
          <cell r="A37" t="str">
            <v>New debt</v>
          </cell>
          <cell r="F37">
            <v>0</v>
          </cell>
          <cell r="G37">
            <v>178.96885402213582</v>
          </cell>
          <cell r="H37">
            <v>407.94586947898887</v>
          </cell>
          <cell r="I37">
            <v>647.06654715116042</v>
          </cell>
          <cell r="J37">
            <v>907.99485817714947</v>
          </cell>
          <cell r="K37">
            <v>1199.5399101889689</v>
          </cell>
        </row>
        <row r="39">
          <cell r="F39" t="str">
            <v>(in percent of exports of goods and services) 2/</v>
          </cell>
        </row>
        <row r="40">
          <cell r="A40" t="str">
            <v>NPV of debt after recheduling 3/</v>
          </cell>
          <cell r="F40">
            <v>214.09233228700097</v>
          </cell>
          <cell r="G40">
            <v>200.5093982667959</v>
          </cell>
          <cell r="H40">
            <v>190.24573638043285</v>
          </cell>
          <cell r="I40">
            <v>178.74211063371231</v>
          </cell>
          <cell r="J40">
            <v>176.44679554962556</v>
          </cell>
          <cell r="K40">
            <v>171.15228521710506</v>
          </cell>
        </row>
        <row r="41">
          <cell r="A41" t="str">
            <v>of which: multilateral</v>
          </cell>
          <cell r="F41">
            <v>52.300342173279503</v>
          </cell>
          <cell r="G41">
            <v>47.907486335877437</v>
          </cell>
          <cell r="H41">
            <v>45.371058068106322</v>
          </cell>
          <cell r="I41">
            <v>42.834285191401541</v>
          </cell>
          <cell r="J41">
            <v>42.898285893497331</v>
          </cell>
          <cell r="K41">
            <v>42.301841434557232</v>
          </cell>
        </row>
        <row r="42">
          <cell r="A42" t="str">
            <v>NPV of debt before recheduling 3/</v>
          </cell>
          <cell r="F42">
            <v>313.89808263780623</v>
          </cell>
          <cell r="G42">
            <v>273.63834657221537</v>
          </cell>
          <cell r="H42">
            <v>239.05724888115122</v>
          </cell>
          <cell r="I42">
            <v>206.08112672405207</v>
          </cell>
          <cell r="J42">
            <v>184.80966621791777</v>
          </cell>
          <cell r="K42">
            <v>159.46746691467638</v>
          </cell>
        </row>
        <row r="44">
          <cell r="A44" t="str">
            <v>Debt service</v>
          </cell>
          <cell r="F44">
            <v>0</v>
          </cell>
          <cell r="G44">
            <v>15.844175989279041</v>
          </cell>
          <cell r="H44">
            <v>14.402673888557688</v>
          </cell>
          <cell r="I44">
            <v>12.903545013174575</v>
          </cell>
          <cell r="J44">
            <v>11.279086675075279</v>
          </cell>
          <cell r="K44">
            <v>10.836387145750013</v>
          </cell>
        </row>
        <row r="45">
          <cell r="A45" t="str">
            <v>o/w multilateral</v>
          </cell>
          <cell r="F45">
            <v>0</v>
          </cell>
          <cell r="G45">
            <v>6.5853679907865557</v>
          </cell>
          <cell r="H45">
            <v>5.6890520286756203</v>
          </cell>
          <cell r="I45">
            <v>4.5987045527079138</v>
          </cell>
          <cell r="J45">
            <v>3.7731955922620837</v>
          </cell>
          <cell r="K45">
            <v>3.627021230078066</v>
          </cell>
        </row>
        <row r="47">
          <cell r="F47" t="str">
            <v>(in percent)</v>
          </cell>
        </row>
        <row r="48">
          <cell r="A48" t="str">
            <v>NPV of debt-to-revenue ratio (after resched.) 4/</v>
          </cell>
          <cell r="F48">
            <v>343.91371831196022</v>
          </cell>
          <cell r="G48">
            <v>287.44191808149083</v>
          </cell>
          <cell r="H48">
            <v>270.14282167708978</v>
          </cell>
          <cell r="I48">
            <v>264.18492837646733</v>
          </cell>
          <cell r="J48">
            <v>240.06578394437298</v>
          </cell>
          <cell r="K48">
            <v>220.32608312369445</v>
          </cell>
        </row>
        <row r="49">
          <cell r="A49" t="str">
            <v>NPV of debt-to-revenue ratio (before resched.) 4/</v>
          </cell>
          <cell r="F49">
            <v>504.23971572342731</v>
          </cell>
          <cell r="G49">
            <v>402.82391298291867</v>
          </cell>
          <cell r="H49">
            <v>361.79379799974424</v>
          </cell>
          <cell r="I49">
            <v>338.65171085093749</v>
          </cell>
          <cell r="J49">
            <v>293.79085943951418</v>
          </cell>
          <cell r="K49">
            <v>255.25441806319517</v>
          </cell>
        </row>
        <row r="50">
          <cell r="A50" t="str">
            <v>NPV of debt-to-GDP ratio (after rescheduling)</v>
          </cell>
          <cell r="F50">
            <v>53.299164479312523</v>
          </cell>
          <cell r="G50">
            <v>54.646540650844642</v>
          </cell>
          <cell r="H50">
            <v>51.588211333267473</v>
          </cell>
          <cell r="I50">
            <v>48.285871428669786</v>
          </cell>
          <cell r="J50">
            <v>45.169900529984119</v>
          </cell>
          <cell r="K50">
            <v>42.447296666404199</v>
          </cell>
        </row>
        <row r="51">
          <cell r="A51" t="str">
            <v>NPV of debt-to-GDP ratio (before rescheduling)</v>
          </cell>
          <cell r="F51">
            <v>78.146215502128442</v>
          </cell>
          <cell r="G51">
            <v>74.576998179864106</v>
          </cell>
          <cell r="H51">
            <v>64.824243163952318</v>
          </cell>
          <cell r="I51">
            <v>55.671306294825499</v>
          </cell>
          <cell r="J51">
            <v>47.310772712191806</v>
          </cell>
          <cell r="K51">
            <v>39.549357276655115</v>
          </cell>
        </row>
        <row r="52">
          <cell r="A52" t="str">
            <v>Grant element in total debt</v>
          </cell>
          <cell r="F52">
            <v>22.987089549689671</v>
          </cell>
          <cell r="G52">
            <v>24.751719168765121</v>
          </cell>
          <cell r="H52">
            <v>26.592269023243094</v>
          </cell>
          <cell r="I52">
            <v>27.978244367902143</v>
          </cell>
          <cell r="J52">
            <v>29.118991875937503</v>
          </cell>
          <cell r="K52">
            <v>30.222696331915849</v>
          </cell>
        </row>
        <row r="53">
          <cell r="A53" t="str">
            <v>Grant element in new borrowing</v>
          </cell>
          <cell r="F53">
            <v>0</v>
          </cell>
          <cell r="G53">
            <v>48.946695638009999</v>
          </cell>
          <cell r="H53">
            <v>48.780206410894635</v>
          </cell>
          <cell r="I53">
            <v>47.652080313593828</v>
          </cell>
          <cell r="J53">
            <v>46.681566519836935</v>
          </cell>
          <cell r="K53">
            <v>45.849404107626768</v>
          </cell>
        </row>
        <row r="55">
          <cell r="A55" t="str">
            <v>Sources: Cameroonian authorities; and staff estimates and projections.</v>
          </cell>
        </row>
        <row r="57">
          <cell r="A57" t="str">
            <v>1/ All debt indicators refer to public and publicly guaranteed (PPG) debt and are defined after rescheduling, unless otherwise indicated.</v>
          </cell>
        </row>
        <row r="58">
          <cell r="A58" t="str">
            <v>2/ As defined in IMF, Balance of Payments Manual, 5th edition, 1993.</v>
          </cell>
        </row>
        <row r="59">
          <cell r="A59" t="str">
            <v>3/ Based on a three-year average of exports on the previous year (e.g., export average over 1997-99 for NPV of debt-to-exports ratio in 1999).</v>
          </cell>
        </row>
        <row r="60">
          <cell r="A60" t="str">
            <v>4/ Revenues are defined as central government revenues, excluding grants.</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17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tfrprtables"/>
      <sheetName val="Basicinput"/>
      <sheetName val="Outputables"/>
      <sheetName val="Index"/>
      <sheetName val="Documentation"/>
      <sheetName val="Monthinput"/>
    </sheetNames>
    <sheetDataSet>
      <sheetData sheetId="0" refreshError="1"/>
      <sheetData sheetId="1" refreshError="1"/>
      <sheetData sheetId="2" refreshError="1"/>
      <sheetData sheetId="3" refreshError="1"/>
      <sheetData sheetId="4" refreshError="1"/>
      <sheetData sheetId="5" refreshError="1"/>
    </sheetDataSet>
  </externalBook>
</externalLink>
</file>

<file path=xl/externalLinks/externalLink17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RED47"/>
    </sheetNames>
    <sheetDataSet>
      <sheetData sheetId="0" refreshError="1"/>
      <sheetData sheetId="1" refreshError="1"/>
    </sheetDataSet>
  </externalBook>
</externalLink>
</file>

<file path=xl/externalLinks/externalLink17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ernal Sustainability-Arg"/>
      <sheetName val="Instructions"/>
      <sheetName val="Input_external"/>
      <sheetName val="Input_DRBOP"/>
      <sheetName val="Input_DRBOP-AltSc"/>
      <sheetName val="NEWDEBT"/>
      <sheetName val="NEWDEBT-AltSC"/>
      <sheetName val="DS-Resch"/>
      <sheetName val="NEWDEBT-Resched"/>
      <sheetName val="Table-NoDR"/>
      <sheetName val="Tablita-NoDR"/>
      <sheetName val="Table_SR"/>
      <sheetName val="Table_GEF"/>
      <sheetName val="A1_historical"/>
      <sheetName val="A2_alternative"/>
      <sheetName val="A3_market"/>
      <sheetName val="B1_irate"/>
      <sheetName val="B2_GDP"/>
      <sheetName val="B3_deflator"/>
      <sheetName val="B4_CAB"/>
      <sheetName val="B5_Combined"/>
      <sheetName val="B6_Depreciation"/>
      <sheetName val="Data_chart"/>
      <sheetName val="Figure-NoDR"/>
      <sheetName val="ExtSust-Arg"/>
      <sheetName val="Control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row r="2">
          <cell r="B2" t="str">
            <v xml:space="preserve">Table --. Dominican Republic: External Sustainability Framework–Gross External Financing Need, 1998–2008 </v>
          </cell>
        </row>
        <row r="7">
          <cell r="F7" t="str">
            <v xml:space="preserve">Actual </v>
          </cell>
          <cell r="O7" t="str">
            <v>Projections</v>
          </cell>
        </row>
        <row r="8">
          <cell r="C8">
            <v>1992</v>
          </cell>
          <cell r="D8">
            <v>1993</v>
          </cell>
          <cell r="E8">
            <v>1994</v>
          </cell>
          <cell r="F8">
            <v>1995</v>
          </cell>
          <cell r="G8">
            <v>1996</v>
          </cell>
          <cell r="H8">
            <v>1997</v>
          </cell>
          <cell r="I8">
            <v>1998</v>
          </cell>
          <cell r="J8">
            <v>1999</v>
          </cell>
          <cell r="K8">
            <v>2000</v>
          </cell>
          <cell r="L8">
            <v>2001</v>
          </cell>
          <cell r="M8">
            <v>2002</v>
          </cell>
          <cell r="O8">
            <v>2003</v>
          </cell>
          <cell r="P8">
            <v>2004</v>
          </cell>
          <cell r="Q8">
            <v>2005</v>
          </cell>
          <cell r="R8">
            <v>2006</v>
          </cell>
          <cell r="S8">
            <v>2007</v>
          </cell>
          <cell r="T8">
            <v>2008</v>
          </cell>
        </row>
        <row r="10">
          <cell r="C10" t="str">
            <v>I. Baseline Projections</v>
          </cell>
        </row>
        <row r="12">
          <cell r="B12" t="str">
            <v>Gross external financing need in billions of U.S. dollars 1/</v>
          </cell>
          <cell r="D12">
            <v>1.3226000368926654</v>
          </cell>
          <cell r="E12">
            <v>0.79154002538909851</v>
          </cell>
          <cell r="F12">
            <v>0.74086002908544546</v>
          </cell>
          <cell r="G12">
            <v>0.89662005479419549</v>
          </cell>
          <cell r="H12">
            <v>0.93553014646825938</v>
          </cell>
          <cell r="I12">
            <v>1.01997000496976</v>
          </cell>
          <cell r="J12">
            <v>0.29790000411850409</v>
          </cell>
          <cell r="K12">
            <v>0.62797999999999998</v>
          </cell>
          <cell r="L12">
            <v>0.72820999999999991</v>
          </cell>
          <cell r="M12">
            <v>1.4860199999999999</v>
          </cell>
          <cell r="O12">
            <v>1.7145885744587064</v>
          </cell>
          <cell r="P12">
            <v>0.70656081871591359</v>
          </cell>
          <cell r="Q12">
            <v>0.48136794161192786</v>
          </cell>
          <cell r="R12">
            <v>0.4146548958391848</v>
          </cell>
          <cell r="S12">
            <v>0.32059067253660034</v>
          </cell>
          <cell r="T12">
            <v>0.24485987745476812</v>
          </cell>
        </row>
        <row r="13">
          <cell r="B13" t="str">
            <v>in percent of GDP</v>
          </cell>
          <cell r="D13">
            <v>13.60440141586464</v>
          </cell>
          <cell r="E13">
            <v>7.3707149737348043</v>
          </cell>
          <cell r="F13">
            <v>6.1216905641696897</v>
          </cell>
          <cell r="G13">
            <v>6.6184905438639809</v>
          </cell>
          <cell r="H13">
            <v>6.172415767658026</v>
          </cell>
          <cell r="I13">
            <v>6.3629059320987045</v>
          </cell>
          <cell r="J13">
            <v>1.6942026715432144</v>
          </cell>
          <cell r="K13">
            <v>3.1576301426542392</v>
          </cell>
          <cell r="L13">
            <v>3.3614147009978375</v>
          </cell>
          <cell r="M13">
            <v>6.9819644283133879</v>
          </cell>
          <cell r="O13">
            <v>10.739626976356265</v>
          </cell>
          <cell r="P13">
            <v>4.4522407978310428</v>
          </cell>
          <cell r="Q13">
            <v>2.6711223971633733</v>
          </cell>
          <cell r="R13">
            <v>2.1158316086418645</v>
          </cell>
          <cell r="S13">
            <v>1.5461743395617482</v>
          </cell>
          <cell r="T13">
            <v>1.111073604992006</v>
          </cell>
        </row>
        <row r="15">
          <cell r="C15" t="str">
            <v>II. Stress Tests</v>
          </cell>
        </row>
        <row r="16">
          <cell r="B16" t="str">
            <v>Gross external financing need in billions of U.S. dollars 2/</v>
          </cell>
        </row>
        <row r="18">
          <cell r="B18" t="str">
            <v>A. Alternative Scenarios</v>
          </cell>
        </row>
        <row r="20">
          <cell r="B20" t="str">
            <v>A1. Key variables are at their historical averages in 2004-08</v>
          </cell>
          <cell r="O20">
            <v>1.7145885744587062</v>
          </cell>
          <cell r="P20">
            <v>0.79562212152302547</v>
          </cell>
          <cell r="Q20">
            <v>0.88982042739560963</v>
          </cell>
          <cell r="R20">
            <v>1.8678206264896613</v>
          </cell>
          <cell r="S20">
            <v>1.6389771642815378</v>
          </cell>
          <cell r="T20">
            <v>1.8139010658890218</v>
          </cell>
        </row>
        <row r="21">
          <cell r="B21" t="str">
            <v>A2. Country-specific shock in 2004, with reduction in GDP growth (relative to baseline) of one standard deviation</v>
          </cell>
          <cell r="O21">
            <v>1.7145885744587064</v>
          </cell>
          <cell r="P21">
            <v>0.90189758160687072</v>
          </cell>
          <cell r="Q21">
            <v>0.9043271460766299</v>
          </cell>
          <cell r="R21">
            <v>1.1000131922738257</v>
          </cell>
          <cell r="S21">
            <v>1.2332022203664887</v>
          </cell>
          <cell r="T21">
            <v>1.3925577879255036</v>
          </cell>
        </row>
        <row r="22">
          <cell r="B22" t="str">
            <v>A3. Selected variables are consistent with market forecast in 2004-08</v>
          </cell>
          <cell r="O22">
            <v>1.7145885744587062</v>
          </cell>
          <cell r="P22">
            <v>0.79736673070274844</v>
          </cell>
          <cell r="Q22">
            <v>1.6941243987509744</v>
          </cell>
          <cell r="R22">
            <v>3.0412025573028951</v>
          </cell>
          <cell r="S22">
            <v>2.9505886291156314</v>
          </cell>
          <cell r="T22">
            <v>3.3313378935167983</v>
          </cell>
        </row>
        <row r="24">
          <cell r="B24" t="str">
            <v>B. Bound Tests</v>
          </cell>
        </row>
        <row r="26">
          <cell r="B26" t="str">
            <v>B1. Nominal interest rate is at historical average plus two standard deviations in 2004 and 2005</v>
          </cell>
          <cell r="O26">
            <v>1.7145885744587062</v>
          </cell>
          <cell r="P26">
            <v>0.68028662115005578</v>
          </cell>
          <cell r="Q26">
            <v>0.5113087261906526</v>
          </cell>
          <cell r="R26">
            <v>0.42933218452709015</v>
          </cell>
          <cell r="S26">
            <v>0.38466285789691806</v>
          </cell>
          <cell r="T26">
            <v>0.25890296981770689</v>
          </cell>
        </row>
        <row r="27">
          <cell r="B27" t="str">
            <v>B2. Real GDP growth is at historical average minus two standard deviations in 2004 and 2005</v>
          </cell>
          <cell r="O27">
            <v>1.7145885744587062</v>
          </cell>
          <cell r="P27">
            <v>0.66505941862852358</v>
          </cell>
          <cell r="Q27">
            <v>0.47991100542533704</v>
          </cell>
          <cell r="R27">
            <v>0.41888941546829017</v>
          </cell>
          <cell r="S27">
            <v>0.37471638446618749</v>
          </cell>
          <cell r="T27">
            <v>0.24745729620745116</v>
          </cell>
        </row>
        <row r="28">
          <cell r="B28" t="str">
            <v>B3. Change in US dollar GDP deflator is at historical average minus two standard deviations in 2004 and 2005</v>
          </cell>
          <cell r="O28">
            <v>1.7145885744587062</v>
          </cell>
          <cell r="P28">
            <v>0.63613511637147957</v>
          </cell>
          <cell r="Q28">
            <v>0.46239906692511012</v>
          </cell>
          <cell r="R28">
            <v>0.52421623071926615</v>
          </cell>
          <cell r="S28">
            <v>0.44616500764019168</v>
          </cell>
          <cell r="T28">
            <v>0.35455816499969717</v>
          </cell>
        </row>
        <row r="29">
          <cell r="B29" t="str">
            <v xml:space="preserve">B4. Non-interest current account is at historical average minus two standard deviations in 2004 and 2005 </v>
          </cell>
          <cell r="O29">
            <v>1.7145885744587062</v>
          </cell>
          <cell r="P29">
            <v>2.6265543017703141</v>
          </cell>
          <cell r="Q29">
            <v>2.6316655724798901</v>
          </cell>
          <cell r="R29">
            <v>1.3389650682128198</v>
          </cell>
          <cell r="S29">
            <v>1.2458232439961676</v>
          </cell>
          <cell r="T29">
            <v>1.250878276883352</v>
          </cell>
        </row>
        <row r="30">
          <cell r="B30" t="str">
            <v>B5. Combination of 2-5 using one standard deviation shocks</v>
          </cell>
          <cell r="O30">
            <v>1.7145885744587062</v>
          </cell>
          <cell r="P30">
            <v>2.4318848725818056</v>
          </cell>
          <cell r="Q30">
            <v>2.1951229733469297</v>
          </cell>
          <cell r="R30">
            <v>1.1694739579918236</v>
          </cell>
          <cell r="S30">
            <v>1.0676086129616564</v>
          </cell>
          <cell r="T30">
            <v>1.0627802785778773</v>
          </cell>
        </row>
        <row r="31">
          <cell r="B31" t="str">
            <v>B6. One time 30 percent nominal depreciation in 2004</v>
          </cell>
          <cell r="O31">
            <v>1.7145885744587062</v>
          </cell>
          <cell r="P31">
            <v>0.61806862077550473</v>
          </cell>
          <cell r="Q31">
            <v>0.46538524265054421</v>
          </cell>
          <cell r="R31">
            <v>0.47540387583187826</v>
          </cell>
          <cell r="S31">
            <v>0.41117402479307236</v>
          </cell>
          <cell r="T31">
            <v>0.30448588406997645</v>
          </cell>
        </row>
        <row r="33">
          <cell r="B33" t="str">
            <v>Gross external financing need in percent of GDP 2/</v>
          </cell>
        </row>
        <row r="35">
          <cell r="B35" t="str">
            <v>A. Alternative Scenarios</v>
          </cell>
        </row>
        <row r="37">
          <cell r="B37" t="str">
            <v xml:space="preserve">A1. Key variables are at their historical averages in 2004-08 </v>
          </cell>
          <cell r="O37">
            <v>10.739626976356263</v>
          </cell>
          <cell r="P37">
            <v>4.5677799860451325</v>
          </cell>
          <cell r="Q37">
            <v>4.6824134096707954</v>
          </cell>
          <cell r="R37">
            <v>9.008896680241687</v>
          </cell>
          <cell r="S37">
            <v>7.2456674494786721</v>
          </cell>
          <cell r="T37">
            <v>7.3500136690662856</v>
          </cell>
        </row>
        <row r="38">
          <cell r="B38" t="str">
            <v xml:space="preserve">A2. Country-specific shock in 2004, with reduction in GDP growth (relative to baseline) of one standard deviation </v>
          </cell>
          <cell r="O38">
            <v>10.739626976356265</v>
          </cell>
          <cell r="P38">
            <v>5.8027688413537133</v>
          </cell>
          <cell r="Q38">
            <v>5.1237879344431612</v>
          </cell>
          <cell r="R38">
            <v>5.7311417563725584</v>
          </cell>
          <cell r="S38">
            <v>6.0728258977802918</v>
          </cell>
          <cell r="T38">
            <v>6.4518963641314571</v>
          </cell>
        </row>
        <row r="39">
          <cell r="B39" t="str">
            <v>A3. Selected variables are consistent with  market forecast in 2004-08</v>
          </cell>
          <cell r="O39">
            <v>10.739626976356263</v>
          </cell>
          <cell r="P39">
            <v>4.6641232662004333</v>
          </cell>
          <cell r="Q39">
            <v>8.9103385645483542</v>
          </cell>
          <cell r="R39">
            <v>12.896890730007135</v>
          </cell>
          <cell r="S39">
            <v>10.088790458603663</v>
          </cell>
          <cell r="T39">
            <v>9.184169423679041</v>
          </cell>
        </row>
        <row r="41">
          <cell r="B41" t="str">
            <v>B. Bound Tests</v>
          </cell>
        </row>
        <row r="43">
          <cell r="B43" t="str">
            <v>B1. Nominal interest rate is at historical average plus two standard deviations in 2004 and 2005</v>
          </cell>
          <cell r="O43">
            <v>10.739626976356263</v>
          </cell>
          <cell r="P43">
            <v>4.2866796016334101</v>
          </cell>
          <cell r="Q43">
            <v>2.8372645378490744</v>
          </cell>
          <cell r="R43">
            <v>2.1907244210664785</v>
          </cell>
          <cell r="S43">
            <v>1.855187599679156</v>
          </cell>
          <cell r="T43">
            <v>1.1747953932209017</v>
          </cell>
        </row>
        <row r="44">
          <cell r="B44" t="str">
            <v>B2. Real GDP growth is at historical average minus two standard deviations in 2004 and 2005</v>
          </cell>
          <cell r="O44">
            <v>10.739626976356263</v>
          </cell>
          <cell r="P44">
            <v>4.0805752440563063</v>
          </cell>
          <cell r="Q44">
            <v>2.6632592351587414</v>
          </cell>
          <cell r="R44">
            <v>2.1376165192736543</v>
          </cell>
          <cell r="S44">
            <v>1.8073670848643888</v>
          </cell>
          <cell r="T44">
            <v>1.122952982640864</v>
          </cell>
        </row>
        <row r="45">
          <cell r="B45" t="str">
            <v>B3. Change in US dollar GDP deflator is at historical average minus two standard deviations in 2004 and 2005</v>
          </cell>
          <cell r="O45">
            <v>10.739626976356263</v>
          </cell>
          <cell r="P45">
            <v>4.243083689129941</v>
          </cell>
          <cell r="Q45">
            <v>3.1137211773766853</v>
          </cell>
          <cell r="R45">
            <v>3.2460179179469346</v>
          </cell>
          <cell r="S45">
            <v>2.6112546767755567</v>
          </cell>
          <cell r="T45">
            <v>1.9523552282424073</v>
          </cell>
        </row>
        <row r="46">
          <cell r="B46" t="str">
            <v xml:space="preserve">B4. Non-interest current account is at historical average minus two standard deviations in 2004 and 2005 </v>
          </cell>
          <cell r="O46">
            <v>10.739626976356263</v>
          </cell>
          <cell r="P46">
            <v>16.55066614267248</v>
          </cell>
          <cell r="Q46">
            <v>14.603176166978503</v>
          </cell>
          <cell r="R46">
            <v>6.8322468699145018</v>
          </cell>
          <cell r="S46">
            <v>6.0084715386613041</v>
          </cell>
          <cell r="T46">
            <v>5.6759721149485163</v>
          </cell>
        </row>
        <row r="47">
          <cell r="B47" t="str">
            <v>B5. Combination of 2-5 using one standard deviation shocks</v>
          </cell>
          <cell r="O47">
            <v>10.739626976356263</v>
          </cell>
          <cell r="P47">
            <v>14.833970868205054</v>
          </cell>
          <cell r="Q47">
            <v>13.039423907307162</v>
          </cell>
          <cell r="R47">
            <v>6.388042291783294</v>
          </cell>
          <cell r="S47">
            <v>5.511915762154028</v>
          </cell>
          <cell r="T47">
            <v>5.1623995419834587</v>
          </cell>
        </row>
        <row r="48">
          <cell r="B48" t="str">
            <v>B6. One time 30 percent nominal depreciation in 2004</v>
          </cell>
          <cell r="O48">
            <v>10.739626976356263</v>
          </cell>
          <cell r="P48">
            <v>4.3597791092844833</v>
          </cell>
          <cell r="Q48">
            <v>2.8908657890697196</v>
          </cell>
          <cell r="R48">
            <v>2.7155369591203797</v>
          </cell>
          <cell r="S48">
            <v>2.2198925131198104</v>
          </cell>
          <cell r="T48">
            <v>1.5466464990826376</v>
          </cell>
        </row>
        <row r="51">
          <cell r="B51" t="str">
            <v>1/ Defined as non-interest current account deficit, plus interest and amortization on medium- and long-term debt, plus short-term debt at end of previous period, plus net private capital outflows.</v>
          </cell>
        </row>
        <row r="52">
          <cell r="B52" t="str">
            <v>2/ Gross external financing under the stress-test scenarios is derived by assuming the same ratio of short-term to total debt as in the baseline scenario and the same average maturity on medium- and long term</v>
          </cell>
        </row>
        <row r="53">
          <cell r="B53" t="str">
            <v>debt. Interest expenditures are derived by applying the respective interest rate to the previous period debt stock under each alternative scenario.</v>
          </cell>
        </row>
      </sheetData>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7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ernal Sustainability-Arg"/>
      <sheetName val="Instructions"/>
      <sheetName val="Input_external"/>
      <sheetName val="Input_DRBOP"/>
      <sheetName val="Input_DRBOP-AltSc"/>
      <sheetName val="NEWDEBT"/>
      <sheetName val="NEWDEBT-AltSC"/>
      <sheetName val="DS-Resch"/>
      <sheetName val="NEWDEBT-Resched"/>
      <sheetName val="Table-NoDR"/>
      <sheetName val="Tablita-NoDR"/>
      <sheetName val="Table_SR"/>
      <sheetName val="Table_GEF"/>
      <sheetName val="A1_historical"/>
      <sheetName val="A2_alternative"/>
      <sheetName val="A3_market"/>
      <sheetName val="B1_irate"/>
      <sheetName val="B2_GDP"/>
      <sheetName val="B3_deflator"/>
      <sheetName val="B4_CAB"/>
      <sheetName val="B5_Combined"/>
      <sheetName val="B6_Depreciation"/>
      <sheetName val="Data_chart"/>
      <sheetName val="Figure-NoDR"/>
      <sheetName val="ExtSust-Arg"/>
      <sheetName val="Control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7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ACTOR"/>
      <sheetName val="PLURIANUAL 2017-2021"/>
      <sheetName val="ESTIM. PLURIANUAL 2017-2021"/>
      <sheetName val="DGII"/>
      <sheetName val="DGA"/>
      <sheetName val="TESORERIA"/>
      <sheetName val="panorama macro-junio-Sept. 2017"/>
      <sheetName val="BCC"/>
      <sheetName val="A"/>
    </sheetNames>
    <sheetDataSet>
      <sheetData sheetId="0"/>
      <sheetData sheetId="1"/>
      <sheetData sheetId="2">
        <row r="13">
          <cell r="C13">
            <v>41429773898.046921</v>
          </cell>
        </row>
      </sheetData>
      <sheetData sheetId="3"/>
      <sheetData sheetId="4"/>
      <sheetData sheetId="5"/>
      <sheetData sheetId="6"/>
      <sheetData sheetId="7" refreshError="1"/>
      <sheetData sheetId="8" refreshError="1"/>
    </sheetDataSet>
  </externalBook>
</externalLink>
</file>

<file path=xl/externalLinks/externalLink18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2 (2)"/>
      <sheetName val="trim9701"/>
      <sheetName val="ana3"/>
      <sheetName val="ana2"/>
      <sheetName val="bop1"/>
    </sheetNames>
    <sheetDataSet>
      <sheetData sheetId="0" refreshError="1"/>
      <sheetData sheetId="1" refreshError="1"/>
      <sheetData sheetId="2" refreshError="1"/>
      <sheetData sheetId="3" refreshError="1"/>
      <sheetData sheetId="4" refreshError="1"/>
    </sheetDataSet>
  </externalBook>
</externalLink>
</file>

<file path=xl/externalLinks/externalLink18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2 (2)"/>
      <sheetName val="tricomp00pub99rev"/>
      <sheetName val="ana3"/>
      <sheetName val="ana2"/>
      <sheetName val="bop1datos rev"/>
    </sheetNames>
    <sheetDataSet>
      <sheetData sheetId="0" refreshError="1"/>
      <sheetData sheetId="1" refreshError="1"/>
      <sheetData sheetId="2" refreshError="1"/>
      <sheetData sheetId="3" refreshError="1"/>
      <sheetData sheetId="4" refreshError="1"/>
    </sheetDataSet>
  </externalBook>
</externalLink>
</file>

<file path=xl/externalLinks/externalLink18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Instructions"/>
      <sheetName val="SVI table"/>
    </sheetNames>
    <sheetDataSet>
      <sheetData sheetId="0" refreshError="1"/>
      <sheetData sheetId="1" refreshError="1"/>
      <sheetData sheetId="2">
        <row r="11">
          <cell r="L11" t="str">
            <v>Latest</v>
          </cell>
        </row>
        <row r="12">
          <cell r="F12">
            <v>2000</v>
          </cell>
          <cell r="G12">
            <v>2001</v>
          </cell>
          <cell r="H12">
            <v>2002</v>
          </cell>
          <cell r="I12">
            <v>2003</v>
          </cell>
          <cell r="J12" t="str">
            <v>2004 1/</v>
          </cell>
          <cell r="K12" t="str">
            <v>2005 1/</v>
          </cell>
          <cell r="L12" t="str">
            <v>observation</v>
          </cell>
        </row>
        <row r="14">
          <cell r="E14" t="str">
            <v>Key Economic and Market Indicators</v>
          </cell>
        </row>
        <row r="15">
          <cell r="E15" t="str">
            <v>Real GDP growth (in percent)</v>
          </cell>
          <cell r="F15">
            <v>7.3170553960779428</v>
          </cell>
          <cell r="G15">
            <v>3.98200123402912</v>
          </cell>
          <cell r="H15">
            <v>4.3013242636949167</v>
          </cell>
          <cell r="I15">
            <v>-0.4357056627860123</v>
          </cell>
          <cell r="J15">
            <v>2</v>
          </cell>
          <cell r="K15">
            <v>2.5</v>
          </cell>
          <cell r="L15" t="str">
            <v>Proj</v>
          </cell>
        </row>
        <row r="16">
          <cell r="E16" t="str">
            <v>CPI inflation (period average, in percent)</v>
          </cell>
          <cell r="F16">
            <v>7.7242123406023211</v>
          </cell>
          <cell r="G16">
            <v>8.8828290993785188</v>
          </cell>
          <cell r="H16">
            <v>5.2235241418550737</v>
          </cell>
          <cell r="I16">
            <v>27.44971273943937</v>
          </cell>
          <cell r="J16">
            <v>51.5</v>
          </cell>
          <cell r="K16">
            <v>7.7</v>
          </cell>
          <cell r="L16" t="str">
            <v>Proj</v>
          </cell>
        </row>
        <row r="17">
          <cell r="E17" t="str">
            <v>Short-term (ST) interest rate (in percent)</v>
          </cell>
          <cell r="F17">
            <v>13.7</v>
          </cell>
          <cell r="G17">
            <v>10.1</v>
          </cell>
          <cell r="H17">
            <v>16.8</v>
          </cell>
          <cell r="I17">
            <v>26.36</v>
          </cell>
          <cell r="J17">
            <v>23</v>
          </cell>
          <cell r="K17">
            <v>20</v>
          </cell>
          <cell r="L17">
            <v>38399</v>
          </cell>
        </row>
        <row r="18">
          <cell r="E18" t="str">
            <v>EMBI secondary market spread (bps, end of period)</v>
          </cell>
          <cell r="F18" t="str">
            <v>...</v>
          </cell>
          <cell r="G18">
            <v>423.61904761904759</v>
          </cell>
          <cell r="H18">
            <v>499</v>
          </cell>
          <cell r="I18">
            <v>1141</v>
          </cell>
          <cell r="J18">
            <v>824</v>
          </cell>
          <cell r="K18">
            <v>687</v>
          </cell>
          <cell r="L18">
            <v>38399</v>
          </cell>
        </row>
        <row r="19">
          <cell r="E19" t="str">
            <v>Exchange rate NC/US$ (end of period)</v>
          </cell>
          <cell r="F19">
            <v>16.335932542627692</v>
          </cell>
          <cell r="G19">
            <v>16.834567304432579</v>
          </cell>
          <cell r="H19">
            <v>18.295149808762005</v>
          </cell>
          <cell r="I19">
            <v>37.01</v>
          </cell>
          <cell r="J19">
            <v>30.83</v>
          </cell>
          <cell r="K19">
            <v>29.32</v>
          </cell>
          <cell r="L19">
            <v>38399</v>
          </cell>
        </row>
        <row r="22">
          <cell r="E22" t="str">
            <v>External Sector</v>
          </cell>
        </row>
        <row r="23">
          <cell r="E23" t="str">
            <v>Exchange rate regime</v>
          </cell>
          <cell r="H23" t="str">
            <v>[Describe regime]</v>
          </cell>
        </row>
        <row r="24">
          <cell r="E24" t="str">
            <v>Current account balance (percent of GDP)</v>
          </cell>
          <cell r="F24">
            <v>-5.1988627404725172</v>
          </cell>
          <cell r="G24">
            <v>-3.376045585435731</v>
          </cell>
          <cell r="H24">
            <v>-3.6948473296364832</v>
          </cell>
          <cell r="I24">
            <v>6.3314726567792929</v>
          </cell>
          <cell r="J24">
            <v>5.8124150047243006</v>
          </cell>
          <cell r="K24">
            <v>2.0113851431504339</v>
          </cell>
          <cell r="L24" t="str">
            <v>Proj</v>
          </cell>
        </row>
        <row r="25">
          <cell r="E25" t="str">
            <v>Net FDI inflows (percent of GDP)</v>
          </cell>
          <cell r="F25">
            <v>4.8284564380080521</v>
          </cell>
          <cell r="G25">
            <v>4.9180446990168258</v>
          </cell>
          <cell r="H25">
            <v>4.2453861109783411</v>
          </cell>
          <cell r="I25">
            <v>6.1831002588339681</v>
          </cell>
          <cell r="J25">
            <v>3.5510563450260966</v>
          </cell>
          <cell r="K25">
            <v>3.3539720837369846</v>
          </cell>
          <cell r="L25" t="str">
            <v>Proj</v>
          </cell>
        </row>
        <row r="26">
          <cell r="E26" t="str">
            <v>Exports (percentage change of  US$ value, GNFS)</v>
          </cell>
          <cell r="F26">
            <v>12.1</v>
          </cell>
          <cell r="G26">
            <v>-6.3</v>
          </cell>
          <cell r="H26">
            <v>-1.7</v>
          </cell>
          <cell r="I26">
            <v>8.3745158274342035</v>
          </cell>
          <cell r="J26">
            <v>4.3726053221140981</v>
          </cell>
          <cell r="K26">
            <v>-2.6378195050280051</v>
          </cell>
          <cell r="L26" t="str">
            <v>Proj</v>
          </cell>
        </row>
        <row r="27">
          <cell r="E27" t="str">
            <v xml:space="preserve">Real effective exchange rate ( 1995 = 100)  </v>
          </cell>
          <cell r="F27">
            <v>110.9</v>
          </cell>
          <cell r="G27">
            <v>117.9</v>
          </cell>
          <cell r="H27">
            <v>112.1</v>
          </cell>
          <cell r="I27">
            <v>83.23</v>
          </cell>
          <cell r="J27">
            <v>133.13024311389717</v>
          </cell>
          <cell r="K27">
            <v>110.04266533235207</v>
          </cell>
          <cell r="L27" t="str">
            <v>Proj</v>
          </cell>
        </row>
        <row r="28">
          <cell r="E28" t="str">
            <v>Gross international reserves (GIR) in US$ billion</v>
          </cell>
          <cell r="F28">
            <v>0.63713009920154795</v>
          </cell>
          <cell r="G28">
            <v>1.1553300992015501</v>
          </cell>
          <cell r="H28">
            <v>0.62983009920154798</v>
          </cell>
          <cell r="I28">
            <v>0.27943565825514399</v>
          </cell>
          <cell r="J28">
            <v>0.82483565825514404</v>
          </cell>
          <cell r="K28">
            <v>1.2568815145255701</v>
          </cell>
          <cell r="L28" t="str">
            <v>Proj</v>
          </cell>
        </row>
        <row r="29">
          <cell r="E29" t="str">
            <v xml:space="preserve">GIR in percent of  ST debt  at remaining maturity (RM) </v>
          </cell>
          <cell r="F29">
            <v>67.99172945474173</v>
          </cell>
          <cell r="G29">
            <v>99.688517024310869</v>
          </cell>
          <cell r="H29">
            <v>37.811410983676367</v>
          </cell>
          <cell r="I29">
            <v>22.549925507693519</v>
          </cell>
          <cell r="J29">
            <v>59.268648334226661</v>
          </cell>
          <cell r="K29">
            <v>63.865391343596976</v>
          </cell>
          <cell r="L29" t="str">
            <v>Proj</v>
          </cell>
        </row>
        <row r="30">
          <cell r="E30" t="str">
            <v>GIR in percent of ST debt at RM and banks' FX deposits.</v>
          </cell>
          <cell r="F30">
            <v>47.195</v>
          </cell>
          <cell r="G30">
            <v>45.15</v>
          </cell>
          <cell r="H30">
            <v>20.37</v>
          </cell>
          <cell r="I30">
            <v>9.83</v>
          </cell>
          <cell r="J30">
            <v>24.98</v>
          </cell>
          <cell r="K30">
            <v>32.25</v>
          </cell>
          <cell r="L30" t="str">
            <v>Proj</v>
          </cell>
        </row>
        <row r="31">
          <cell r="E31" t="str">
            <v xml:space="preserve">Net international reserves (NIR) in US$ billion </v>
          </cell>
          <cell r="F31">
            <v>0.44190000000000002</v>
          </cell>
          <cell r="G31">
            <v>0.96220000000000006</v>
          </cell>
          <cell r="H31">
            <v>0.376</v>
          </cell>
          <cell r="I31">
            <v>0.1237</v>
          </cell>
          <cell r="J31">
            <v>0.60219999999999996</v>
          </cell>
          <cell r="K31">
            <v>0.74504658445834704</v>
          </cell>
          <cell r="L31" t="str">
            <v>Proj</v>
          </cell>
        </row>
        <row r="32">
          <cell r="E32" t="str">
            <v xml:space="preserve">Total gross external debt (ED) in percent of GDP </v>
          </cell>
          <cell r="F32">
            <v>17.702757569616445</v>
          </cell>
          <cell r="G32">
            <v>19.036857295703161</v>
          </cell>
          <cell r="H32">
            <v>21.488396264400411</v>
          </cell>
          <cell r="I32">
            <v>36.584586257608528</v>
          </cell>
          <cell r="J32">
            <v>33.458827143592288</v>
          </cell>
          <cell r="K32">
            <v>30.282217209857837</v>
          </cell>
          <cell r="L32" t="str">
            <v>Proj</v>
          </cell>
        </row>
        <row r="33">
          <cell r="E33" t="str">
            <v xml:space="preserve">o/w  ST external debt (original maturity, in percent of total ED) </v>
          </cell>
          <cell r="F33" t="str">
            <v>...</v>
          </cell>
          <cell r="G33" t="str">
            <v>...</v>
          </cell>
          <cell r="H33">
            <v>5.6177763588750214</v>
          </cell>
          <cell r="I33">
            <v>4.0238489920325122</v>
          </cell>
          <cell r="J33">
            <v>5.575190672798489</v>
          </cell>
          <cell r="K33">
            <v>1.5523429947692486</v>
          </cell>
          <cell r="L33" t="str">
            <v>Proj</v>
          </cell>
        </row>
        <row r="34">
          <cell r="E34" t="str">
            <v xml:space="preserve">            ED of domestic private sector (in percent of total ED)</v>
          </cell>
          <cell r="F34">
            <v>18.946796959826276</v>
          </cell>
          <cell r="G34">
            <v>27.842949485276513</v>
          </cell>
          <cell r="H34">
            <v>26.555819682386289</v>
          </cell>
          <cell r="I34">
            <v>37.72926581466232</v>
          </cell>
          <cell r="J34">
            <v>34.512405534341504</v>
          </cell>
          <cell r="K34">
            <v>31.134157580502848</v>
          </cell>
          <cell r="L34" t="str">
            <v>Proj</v>
          </cell>
        </row>
        <row r="35">
          <cell r="E35" t="str">
            <v>ED to foreign official sector (in percent of total ED)</v>
          </cell>
          <cell r="F35">
            <v>81.053203040173727</v>
          </cell>
          <cell r="G35">
            <v>72.15705051472348</v>
          </cell>
          <cell r="H35">
            <v>67.826403958738695</v>
          </cell>
          <cell r="I35">
            <v>58.246885193305175</v>
          </cell>
          <cell r="J35">
            <v>59.912403792860012</v>
          </cell>
          <cell r="K35">
            <v>67.313499424727894</v>
          </cell>
          <cell r="L35" t="str">
            <v>Proj</v>
          </cell>
        </row>
        <row r="36">
          <cell r="E36" t="str">
            <v xml:space="preserve">Total gross external debt in percent of exports of GNFS </v>
          </cell>
          <cell r="F36">
            <v>41.377560827844903</v>
          </cell>
          <cell r="G36">
            <v>49.870417504700413</v>
          </cell>
          <cell r="H36">
            <v>56.289325740374217</v>
          </cell>
          <cell r="I36">
            <v>67.04819952046968</v>
          </cell>
          <cell r="J36">
            <v>66.192177694528382</v>
          </cell>
          <cell r="K36">
            <v>76.535934979293771</v>
          </cell>
          <cell r="L36" t="str">
            <v>Proj</v>
          </cell>
        </row>
        <row r="37">
          <cell r="E37" t="str">
            <v>Gross external financing requirement (in US$ billion) 2/</v>
          </cell>
          <cell r="F37" t="str">
            <v>...</v>
          </cell>
          <cell r="G37">
            <v>1.2645499999999983</v>
          </cell>
          <cell r="H37">
            <v>1.3722099999999999</v>
          </cell>
          <cell r="I37">
            <v>-4.4970000000000024E-2</v>
          </cell>
          <cell r="J37">
            <v>-0.37454467724004531</v>
          </cell>
          <cell r="K37">
            <v>0.3294569872007615</v>
          </cell>
          <cell r="L37" t="str">
            <v>Proj</v>
          </cell>
        </row>
        <row r="40">
          <cell r="E40" t="str">
            <v>Public Sector (PS) 3/</v>
          </cell>
        </row>
        <row r="41">
          <cell r="E41" t="str">
            <v xml:space="preserve">Overall balance (percent of GDP) </v>
          </cell>
          <cell r="F41">
            <v>-1.9924745553358059</v>
          </cell>
          <cell r="G41">
            <v>-2.119574760455706</v>
          </cell>
          <cell r="H41">
            <v>-2.6</v>
          </cell>
          <cell r="I41">
            <v>-7.4673505156427318</v>
          </cell>
          <cell r="J41">
            <v>-6.7105438104329949</v>
          </cell>
          <cell r="K41">
            <v>-3.9402237101714581</v>
          </cell>
          <cell r="L41" t="str">
            <v>Proj</v>
          </cell>
        </row>
        <row r="42">
          <cell r="E42" t="str">
            <v xml:space="preserve">Primary balance (percent of GDP) </v>
          </cell>
          <cell r="F42">
            <v>-0.8</v>
          </cell>
          <cell r="G42">
            <v>-1</v>
          </cell>
          <cell r="H42">
            <v>-1.4</v>
          </cell>
          <cell r="I42">
            <v>-3.3302531442192995</v>
          </cell>
          <cell r="J42">
            <v>-0.89149231444251709</v>
          </cell>
          <cell r="K42">
            <v>1.9195585401812931</v>
          </cell>
          <cell r="L42" t="str">
            <v>Proj</v>
          </cell>
        </row>
        <row r="43">
          <cell r="E43" t="str">
            <v>Debt-stabilizing primary balance (percent of GDP)  4/</v>
          </cell>
          <cell r="F43">
            <v>2.2511506627966198</v>
          </cell>
          <cell r="G43">
            <v>1.19937808064735</v>
          </cell>
          <cell r="H43">
            <v>0.58926222543195295</v>
          </cell>
          <cell r="I43">
            <v>2.7149999999999999</v>
          </cell>
          <cell r="J43">
            <v>2.7250000000000001</v>
          </cell>
          <cell r="K43">
            <v>2.7250000000000001</v>
          </cell>
          <cell r="L43" t="str">
            <v>Proj</v>
          </cell>
        </row>
        <row r="44">
          <cell r="E44" t="str">
            <v>Gross PS financing requirement (in percent of GDP) 5/</v>
          </cell>
          <cell r="F44" t="str">
            <v>...</v>
          </cell>
          <cell r="G44" t="str">
            <v>...</v>
          </cell>
          <cell r="H44">
            <v>4.3135072615706607</v>
          </cell>
          <cell r="I44">
            <v>10.944163130031018</v>
          </cell>
          <cell r="J44">
            <v>9.152119368726968</v>
          </cell>
          <cell r="K44">
            <v>7.0860006646121141</v>
          </cell>
          <cell r="L44" t="str">
            <v>Proj</v>
          </cell>
        </row>
        <row r="45">
          <cell r="E45" t="str">
            <v>Public sector gross debt (PSGD, in percent of GDP)</v>
          </cell>
          <cell r="F45">
            <v>24.531400487943202</v>
          </cell>
          <cell r="G45">
            <v>23.336857295703162</v>
          </cell>
          <cell r="H45">
            <v>26.788396264400411</v>
          </cell>
          <cell r="I45">
            <v>54.319233972668435</v>
          </cell>
          <cell r="J45">
            <v>52.084937745305197</v>
          </cell>
          <cell r="K45">
            <v>49.106891508367511</v>
          </cell>
          <cell r="L45" t="str">
            <v>Proj</v>
          </cell>
        </row>
        <row r="46">
          <cell r="E46" t="str">
            <v>o/w  Exposed to rollover risk (in percent of total PSGD) 6/</v>
          </cell>
          <cell r="F46">
            <v>5.4883931463821627</v>
          </cell>
          <cell r="G46">
            <v>3.8153079378276229</v>
          </cell>
          <cell r="H46">
            <v>6.4141070080418956</v>
          </cell>
          <cell r="I46">
            <v>21.905610047254555</v>
          </cell>
          <cell r="J46">
            <v>24.222709825046778</v>
          </cell>
          <cell r="K46">
            <v>28.031840231180734</v>
          </cell>
          <cell r="L46" t="str">
            <v>Proj</v>
          </cell>
        </row>
        <row r="47">
          <cell r="E47" t="str">
            <v xml:space="preserve">  Exposed to exchange rate risk (in percent of total PSGD) 7/</v>
          </cell>
          <cell r="F47">
            <v>72.163664599243219</v>
          </cell>
          <cell r="G47">
            <v>81.574211362248306</v>
          </cell>
          <cell r="H47">
            <v>80.215314318598203</v>
          </cell>
          <cell r="I47">
            <v>67.351071769562566</v>
          </cell>
          <cell r="J47">
            <v>64.238969252887671</v>
          </cell>
          <cell r="K47">
            <v>61.665921583934782</v>
          </cell>
          <cell r="L47" t="str">
            <v>Proj</v>
          </cell>
        </row>
        <row r="48">
          <cell r="E48" t="str">
            <v xml:space="preserve">  Exposed to interest rate risk (in percent of total PSGD) 8/</v>
          </cell>
          <cell r="L48" t="str">
            <v>Proj</v>
          </cell>
        </row>
        <row r="49">
          <cell r="E49" t="str">
            <v>Public sector net debt (in percent of GDP)</v>
          </cell>
          <cell r="F49">
            <v>24.531400487943202</v>
          </cell>
          <cell r="G49">
            <v>23.336857295703162</v>
          </cell>
          <cell r="H49">
            <v>26.788396264400411</v>
          </cell>
          <cell r="I49">
            <v>54.319233972668435</v>
          </cell>
          <cell r="J49">
            <v>52.084937745305197</v>
          </cell>
          <cell r="K49">
            <v>49.106891508367511</v>
          </cell>
          <cell r="L49" t="str">
            <v>Proj</v>
          </cell>
        </row>
        <row r="52">
          <cell r="E52" t="str">
            <v>Financial Sector (FS) 9/</v>
          </cell>
        </row>
        <row r="53">
          <cell r="E53" t="str">
            <v>Capital adequacy ratio (in percent)</v>
          </cell>
          <cell r="F53">
            <v>9.8000000000000007</v>
          </cell>
          <cell r="G53">
            <v>11.8</v>
          </cell>
          <cell r="H53">
            <v>12</v>
          </cell>
          <cell r="I53">
            <v>11.4</v>
          </cell>
          <cell r="J53">
            <v>10</v>
          </cell>
          <cell r="K53">
            <v>10</v>
          </cell>
          <cell r="L53">
            <v>38357</v>
          </cell>
        </row>
        <row r="54">
          <cell r="E54" t="str">
            <v xml:space="preserve">NPLs in percent of total loans </v>
          </cell>
          <cell r="F54">
            <v>2.6</v>
          </cell>
          <cell r="G54">
            <v>2.6</v>
          </cell>
          <cell r="H54">
            <v>4.9000000000000004</v>
          </cell>
          <cell r="I54">
            <v>8.9</v>
          </cell>
          <cell r="J54">
            <v>7.3</v>
          </cell>
          <cell r="K54">
            <v>7.7</v>
          </cell>
          <cell r="L54">
            <v>38357</v>
          </cell>
        </row>
        <row r="55">
          <cell r="E55" t="str">
            <v>Provisions in percent of NPLs</v>
          </cell>
          <cell r="F55">
            <v>131.30000000000001</v>
          </cell>
          <cell r="G55">
            <v>123.2</v>
          </cell>
          <cell r="H55">
            <v>70.900000000000006</v>
          </cell>
          <cell r="I55">
            <v>65</v>
          </cell>
          <cell r="J55">
            <v>110.8</v>
          </cell>
          <cell r="K55">
            <v>113.3</v>
          </cell>
          <cell r="L55">
            <v>38357</v>
          </cell>
        </row>
        <row r="56">
          <cell r="E56" t="str">
            <v>Return on average assets (in percent)</v>
          </cell>
          <cell r="F56">
            <v>2.1</v>
          </cell>
          <cell r="G56">
            <v>1.9</v>
          </cell>
          <cell r="H56">
            <v>2.2999999999999998</v>
          </cell>
          <cell r="I56">
            <v>-0.01</v>
          </cell>
          <cell r="J56">
            <v>2.7</v>
          </cell>
          <cell r="K56">
            <v>1.1000000000000001</v>
          </cell>
          <cell r="L56">
            <v>38357</v>
          </cell>
        </row>
        <row r="57">
          <cell r="E57" t="str">
            <v>Return on equity (in percent)</v>
          </cell>
          <cell r="F57">
            <v>17.2</v>
          </cell>
          <cell r="G57">
            <v>19</v>
          </cell>
          <cell r="H57">
            <v>21.2</v>
          </cell>
          <cell r="I57">
            <v>-0.5</v>
          </cell>
          <cell r="J57">
            <v>19</v>
          </cell>
          <cell r="K57">
            <v>12.2</v>
          </cell>
          <cell r="L57">
            <v>38357</v>
          </cell>
        </row>
        <row r="58">
          <cell r="E58" t="str">
            <v>FX deposits held by residents (in percent of total deposits)</v>
          </cell>
          <cell r="F58">
            <v>16.187870497036023</v>
          </cell>
          <cell r="G58">
            <v>20.017182130584192</v>
          </cell>
          <cell r="H58">
            <v>26.4</v>
          </cell>
          <cell r="I58">
            <v>30.38092828855924</v>
          </cell>
          <cell r="J58">
            <v>25.6</v>
          </cell>
          <cell r="K58">
            <v>23.5</v>
          </cell>
          <cell r="L58">
            <v>38399</v>
          </cell>
        </row>
        <row r="59">
          <cell r="E59" t="str">
            <v>FX loans to residents (in percent of total loans)</v>
          </cell>
          <cell r="F59">
            <v>24.090014756517462</v>
          </cell>
          <cell r="G59">
            <v>25.583982202447164</v>
          </cell>
          <cell r="H59">
            <v>31</v>
          </cell>
          <cell r="I59">
            <v>33.799999999999997</v>
          </cell>
          <cell r="J59">
            <v>21.236837299896525</v>
          </cell>
          <cell r="K59">
            <v>20.5</v>
          </cell>
          <cell r="L59">
            <v>38399</v>
          </cell>
        </row>
        <row r="60">
          <cell r="E60" t="str">
            <v>Net open forex position (in percent of capital) 10/</v>
          </cell>
          <cell r="F60" t="str">
            <v>...</v>
          </cell>
          <cell r="G60" t="str">
            <v>...</v>
          </cell>
          <cell r="H60" t="str">
            <v>...</v>
          </cell>
          <cell r="I60" t="str">
            <v>...</v>
          </cell>
          <cell r="J60" t="str">
            <v>...</v>
          </cell>
          <cell r="K60" t="str">
            <v>...</v>
          </cell>
          <cell r="L60" t="str">
            <v>date</v>
          </cell>
        </row>
        <row r="61">
          <cell r="E61" t="str">
            <v>Government debt held by FS ( percent of total FS assets)</v>
          </cell>
          <cell r="L61" t="str">
            <v>date</v>
          </cell>
        </row>
        <row r="62">
          <cell r="E62" t="str">
            <v>Credit to private sector (percent change)</v>
          </cell>
          <cell r="F62">
            <v>22.793092929643354</v>
          </cell>
          <cell r="G62">
            <v>24.225885172358353</v>
          </cell>
          <cell r="H62">
            <v>20.3</v>
          </cell>
          <cell r="I62">
            <v>10.809056522727367</v>
          </cell>
          <cell r="J62">
            <v>-6.1250850349380386</v>
          </cell>
          <cell r="K62">
            <v>13.076680681973208</v>
          </cell>
          <cell r="L62" t="str">
            <v>Proj</v>
          </cell>
        </row>
        <row r="64">
          <cell r="E64" t="str">
            <v>Memo item:</v>
          </cell>
        </row>
        <row r="65">
          <cell r="E65" t="str">
            <v>Nominal GDP in billions of U.S. dollars</v>
          </cell>
          <cell r="F65">
            <v>19.888000000000002</v>
          </cell>
          <cell r="G65">
            <v>21.942</v>
          </cell>
          <cell r="H65">
            <v>21.591999999999999</v>
          </cell>
          <cell r="I65">
            <v>16.356999999999999</v>
          </cell>
          <cell r="J65">
            <v>18.428999999999998</v>
          </cell>
          <cell r="K65">
            <v>22.923999999999999</v>
          </cell>
          <cell r="L65" t="str">
            <v>Proj</v>
          </cell>
        </row>
        <row r="67">
          <cell r="E67" t="str">
            <v xml:space="preserve">1/ Staff estimates, projections, or latest available observations as indicated in the last column. </v>
          </cell>
        </row>
        <row r="68">
          <cell r="E68" t="str">
            <v>2/ Current account deficit plus amortization of external debt.</v>
          </cell>
        </row>
        <row r="69">
          <cell r="E69" t="str">
            <v>3/ Public sector covers NFPS (central government plus public enterprises) and central bank.</v>
          </cell>
        </row>
        <row r="70">
          <cell r="E70" t="str">
            <v>4/ Based on averages for the last five years for the relevant variables (i.e., growth, interest rates).</v>
          </cell>
        </row>
        <row r="71">
          <cell r="E71" t="str">
            <v>5/ Overall balance plus debt amortization.</v>
          </cell>
        </row>
        <row r="72">
          <cell r="E72" t="str">
            <v>6/ ST debt and maturing medium- and long-term debt, domestic and external, excluding external debt to official creditors.</v>
          </cell>
        </row>
        <row r="73">
          <cell r="E73" t="str">
            <v>7/ Debt in foreign currency or linked to the exchange rate, domestic and external, excluding external debt on concessional terms.</v>
          </cell>
        </row>
      </sheetData>
    </sheetDataSet>
  </externalBook>
</externalLink>
</file>

<file path=xl/externalLinks/externalLink18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Instructions"/>
      <sheetName val="SVI table"/>
    </sheetNames>
    <sheetDataSet>
      <sheetData sheetId="0" refreshError="1"/>
      <sheetData sheetId="1" refreshError="1"/>
      <sheetData sheetId="2"/>
    </sheetDataSet>
  </externalBook>
</externalLink>
</file>

<file path=xl/externalLinks/externalLink18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Execute Macros"/>
      <sheetName val="Annual Raw Data"/>
      <sheetName val="Quarterly Raw Data"/>
      <sheetName val="WEO Raw Data"/>
      <sheetName val="Annual Assumptions"/>
      <sheetName val="Quarterly Assumptions"/>
      <sheetName val="Annual MacroFlow"/>
      <sheetName val="Quarterly MacroFlow"/>
      <sheetName val="Annual Tables"/>
      <sheetName val="SEI Table"/>
      <sheetName val="Basic Data"/>
      <sheetName val="Program MFlows97"/>
      <sheetName val="WEO Submission Sheet"/>
      <sheetName val="SEI Chart"/>
      <sheetName val="Fiscal Chart"/>
      <sheetName val="Money Chart"/>
      <sheetName val="Macros Import"/>
      <sheetName val="Macros Prin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18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X"/>
      <sheetName val="M"/>
      <sheetName val="CA"/>
      <sheetName val="CA-Income"/>
      <sheetName val="CK"/>
      <sheetName val="Q5"/>
      <sheetName val="bop1datos rev"/>
      <sheetName val="Codigo"/>
      <sheetName val="Codigos"/>
      <sheetName val="Base Datos"/>
      <sheetName val="Quarterly 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18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capital"/>
      <sheetName val="ipx"/>
      <sheetName val="ipm"/>
      <sheetName val="precelec"/>
      <sheetName val="Hoja2"/>
      <sheetName val="PIB EN CORR"/>
      <sheetName val="Implicito-trim"/>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8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capital"/>
      <sheetName val="ipx"/>
      <sheetName val="ipm"/>
      <sheetName val="precelec"/>
      <sheetName val="Hoja2"/>
      <sheetName val="PIB EN CORR"/>
      <sheetName val="Implicito-trim"/>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8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capital"/>
      <sheetName val="ipx"/>
      <sheetName val="ipm"/>
      <sheetName val="precelec"/>
      <sheetName val="Hoja2"/>
      <sheetName val="PIB EN CORR"/>
      <sheetName val="Implicito-trim"/>
      <sheetName val="Hoja1"/>
      <sheetName val="M"/>
      <sheetName val="Codig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18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rogramas Prioritarios "/>
    </sheetNames>
    <sheetDataSet>
      <sheetData sheetId="0" refreshError="1">
        <row r="8">
          <cell r="B8">
            <v>125193000</v>
          </cell>
        </row>
        <row r="49">
          <cell r="B49">
            <v>310000000</v>
          </cell>
        </row>
        <row r="154">
          <cell r="B154">
            <v>16719054161</v>
          </cell>
        </row>
        <row r="174">
          <cell r="B174">
            <v>36703004</v>
          </cell>
        </row>
        <row r="201">
          <cell r="B201">
            <v>754999043</v>
          </cell>
        </row>
        <row r="216">
          <cell r="B216">
            <v>813234113</v>
          </cell>
        </row>
      </sheetData>
    </sheetDataSet>
  </externalBook>
</externalLink>
</file>

<file path=xl/persons/person.xml><?xml version="1.0" encoding="utf-8"?>
<personList xmlns="http://schemas.microsoft.com/office/spreadsheetml/2018/threadedcomments" xmlns:x="http://schemas.openxmlformats.org/spreadsheetml/2006/main">
  <person displayName="Juan Alfonso Paulino Rodriguez" id="{2BC54F19-9F70-494F-B99D-3A42D8629E70}" userId="S::jpaulino@digepres.gob.do::14ab9e11-4946-4197-92d3-4b3ee697a406" providerId="AD"/>
</personList>
</file>

<file path=xl/richData/_rels/rdRichValueWebImage.xml.rels><?xml version="1.0" encoding="UTF-8" standalone="yes"?>
<Relationships xmlns="http://schemas.openxmlformats.org/package/2006/relationships"><Relationship Id="rId8" Type="http://schemas.openxmlformats.org/officeDocument/2006/relationships/hyperlink" Target="https://www.bing.com/images/search?form=xlimg&amp;q=Per%c3%ba" TargetMode="External"/><Relationship Id="rId13" Type="http://schemas.openxmlformats.org/officeDocument/2006/relationships/hyperlink" Target="https://www.bing.com/th?id=AMMS_2c408b516a4799ad6093474fa3b296cc&amp;qlt=95" TargetMode="External"/><Relationship Id="rId18" Type="http://schemas.openxmlformats.org/officeDocument/2006/relationships/hyperlink" Target="https://www.bing.com/images/search?form=xlimg&amp;q=Nicaragua" TargetMode="External"/><Relationship Id="rId26" Type="http://schemas.openxmlformats.org/officeDocument/2006/relationships/hyperlink" Target="https://www.bing.com/images/search?form=xlimg&amp;q=Rep%c3%bablica+Dominicana" TargetMode="External"/><Relationship Id="rId3" Type="http://schemas.openxmlformats.org/officeDocument/2006/relationships/hyperlink" Target="https://www.bing.com/th?id=AMMS_ba7316b220f1e20c8ed77d3c81e9e141&amp;qlt=95" TargetMode="External"/><Relationship Id="rId21" Type="http://schemas.openxmlformats.org/officeDocument/2006/relationships/hyperlink" Target="https://www.bing.com/th?id=AMMS_1d7138398ea378c7ba2520de6629ba55&amp;qlt=95" TargetMode="External"/><Relationship Id="rId7" Type="http://schemas.openxmlformats.org/officeDocument/2006/relationships/hyperlink" Target="https://www.bing.com/th?id=AMMS_77ecec0d5fc5d379196d989c66c64e72&amp;qlt=95" TargetMode="External"/><Relationship Id="rId12" Type="http://schemas.openxmlformats.org/officeDocument/2006/relationships/hyperlink" Target="https://www.bing.com/images/search?form=xlimg&amp;q=Uruguay" TargetMode="External"/><Relationship Id="rId17" Type="http://schemas.openxmlformats.org/officeDocument/2006/relationships/hyperlink" Target="https://www.bing.com/th?id=AMMS_41021aababa8f4f60088f045a1cfdc85&amp;qlt=95" TargetMode="External"/><Relationship Id="rId25" Type="http://schemas.openxmlformats.org/officeDocument/2006/relationships/hyperlink" Target="https://www.bing.com/th?id=AMMS_4352a440e57951d44230ff328a0d9186&amp;qlt=95" TargetMode="External"/><Relationship Id="rId2" Type="http://schemas.openxmlformats.org/officeDocument/2006/relationships/hyperlink" Target="https://www.bing.com/images/search?form=xlimg&amp;q=Argentina" TargetMode="External"/><Relationship Id="rId16" Type="http://schemas.openxmlformats.org/officeDocument/2006/relationships/hyperlink" Target="https://www.bing.com/images/search?form=xlimg&amp;q=M%c3%a9xico" TargetMode="External"/><Relationship Id="rId20" Type="http://schemas.openxmlformats.org/officeDocument/2006/relationships/hyperlink" Target="https://www.bing.com/images/search?form=xlimg&amp;q=Honduras" TargetMode="External"/><Relationship Id="rId1" Type="http://schemas.openxmlformats.org/officeDocument/2006/relationships/hyperlink" Target="https://www.bing.com/th?id=AMMS_69438f19e727eeaaf041c38b26257c46&amp;qlt=95" TargetMode="External"/><Relationship Id="rId6" Type="http://schemas.openxmlformats.org/officeDocument/2006/relationships/hyperlink" Target="https://www.bing.com/images/search?form=xlimg&amp;q=Colombia" TargetMode="External"/><Relationship Id="rId11" Type="http://schemas.openxmlformats.org/officeDocument/2006/relationships/hyperlink" Target="https://www.bing.com/th?id=AMMS_b41aa2c94bfacd059b7009efaac007c9&amp;qlt=95" TargetMode="External"/><Relationship Id="rId24" Type="http://schemas.openxmlformats.org/officeDocument/2006/relationships/hyperlink" Target="https://www.bing.com/images/search?form=xlimg&amp;q=Guatemala" TargetMode="External"/><Relationship Id="rId5" Type="http://schemas.openxmlformats.org/officeDocument/2006/relationships/hyperlink" Target="https://www.bing.com/th?id=AMMS_82cbad8686f539b174e660f89e78ba0e&amp;qlt=95" TargetMode="External"/><Relationship Id="rId15" Type="http://schemas.openxmlformats.org/officeDocument/2006/relationships/hyperlink" Target="https://www.bing.com/th?id=AMMS_87d6546472b0e719bf86f4f56491bc37&amp;qlt=95" TargetMode="External"/><Relationship Id="rId23" Type="http://schemas.openxmlformats.org/officeDocument/2006/relationships/hyperlink" Target="https://www.bing.com/th?id=AMMS_e51751f32d7fd42f2b84c6408e3fb485&amp;qlt=95" TargetMode="External"/><Relationship Id="rId10" Type="http://schemas.openxmlformats.org/officeDocument/2006/relationships/hyperlink" Target="https://www.bing.com/images/search?form=xlimg&amp;q=Brasil" TargetMode="External"/><Relationship Id="rId19" Type="http://schemas.openxmlformats.org/officeDocument/2006/relationships/hyperlink" Target="https://www.bing.com/th?id=AMMS_f137253d154640c3a70b02fb436dbedd&amp;qlt=95" TargetMode="External"/><Relationship Id="rId4" Type="http://schemas.openxmlformats.org/officeDocument/2006/relationships/hyperlink" Target="https://www.bing.com/images/search?form=xlimg&amp;q=Chile" TargetMode="External"/><Relationship Id="rId9" Type="http://schemas.openxmlformats.org/officeDocument/2006/relationships/hyperlink" Target="https://www.bing.com/th?id=AMMS_27b8810f3f39c98932d60a7bade72678&amp;qlt=95" TargetMode="External"/><Relationship Id="rId14" Type="http://schemas.openxmlformats.org/officeDocument/2006/relationships/hyperlink" Target="https://www.bing.com/images/search?form=xlimg&amp;q=Costa+Rica" TargetMode="External"/><Relationship Id="rId22" Type="http://schemas.openxmlformats.org/officeDocument/2006/relationships/hyperlink" Target="https://www.bing.com/images/search?form=xlimg&amp;q=Paraguay" TargetMode="External"/></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linkedentity2">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cvi">
          <flag name="ShowInCardView" value="0"/>
          <flag name="ShowInDotNotation" value="0"/>
          <flag name="ShowInAutoComplete" value="0"/>
          <flag name="ExcludeFromCalcComparison" value="1"/>
        </key>
      </keyFlags>
    </type>
    <type name="_linkedentity2core">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IsRefreshable">
          <flag name="ShowInCardView" value="0"/>
          <flag name="ShowInAutoComplete" value="0"/>
          <flag name="ExcludeFromCalcComparison" value="1"/>
        </key>
        <key name="%ProviderInfo">
          <flag name="ShowInCardView" value="0"/>
          <flag name="ShowInDotNotation" value="0"/>
          <flag name="ShowInAutoComplete" value="0"/>
        </key>
        <key name="%DataProviderExternalLinkLogo">
          <flag name="ShowInCardView" value="0"/>
          <flag name="ShowInDotNotation" value="0"/>
          <flag name="ShowInAutoComplete" value="0"/>
        </key>
        <key name="%DataProviderExternalLink">
          <flag name="ShowInCardView" value="0"/>
          <flag name="ShowInDotNotation" value="0"/>
          <flag name="ShowInAutoComplete" value="0"/>
        </key>
        <key name="%DataRetrievedTime">
          <flag name="ShowInCardView" value="0"/>
          <flag name="ShowInDotNotation" value="0"/>
          <flag name="ShowInAutoComplete" value="0"/>
          <flag name="ExcludeFromCalcComparison" value="1"/>
        </key>
        <key name="%EntityDomainIdString">
          <flag name="ShowInCardView" value="0"/>
          <flag name="ShowInDotNotation" value="0"/>
          <flag name="ShowInAutoComplete" value="0"/>
        </key>
        <key name="%InfoToolTipLabelNames">
          <flag name="ShowInCardView" value="0"/>
          <flag name="ShowInDotNotation" value="0"/>
          <flag name="ShowInAutoComplete" value="0"/>
        </key>
        <key name="%InfoToolTipLabelValues">
          <flag name="ShowInCardView" value="0"/>
          <flag name="ShowInDotNotation" value="0"/>
          <flag name="ShowInAutoComplete" value="0"/>
        </key>
        <key name="%InfoToolTipLabelValuesType">
          <flag name="ShowInCardView" value="0"/>
          <flag name="ShowInDotNotation" value="0"/>
          <flag name="ShowInAutoComplete" value="0"/>
        </key>
        <key name="%DataProviderString">
          <flag name="ShowInCardView" value="0"/>
          <flag name="ShowInDotNotation" value="0"/>
          <flag name="ShowInAutoComplete" value="0"/>
        </key>
        <key name="%ClassificationId">
          <flag name="ShowInCardView" value="0"/>
          <flag name="ShowInDotNotation" value="0"/>
          <flag name="ShowInAutoComplete" value="0"/>
        </key>
        <key name="%OutdatedReason">
          <flag name="ShowInCardView" value="0"/>
          <flag name="ShowInDotNotation" value="0"/>
          <flag name="ShowInAutoComplete" value="0"/>
          <flag name="ExcludeFromCalcComparison" value="1"/>
        </key>
      </keyFlags>
    </type>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moreImagesAddress r:id="rId2"/>
  </webImageSrd>
  <webImageSrd>
    <address r:id="rId3"/>
    <moreImagesAddress r:id="rId4"/>
  </webImageSrd>
  <webImageSrd>
    <address r:id="rId5"/>
    <moreImagesAddress r:id="rId6"/>
  </webImageSrd>
  <webImageSrd>
    <address r:id="rId7"/>
    <moreImagesAddress r:id="rId8"/>
  </webImageSrd>
  <webImageSrd>
    <address r:id="rId9"/>
    <moreImagesAddress r:id="rId10"/>
  </webImageSrd>
  <webImageSrd>
    <address r:id="rId11"/>
    <moreImagesAddress r:id="rId12"/>
  </webImageSrd>
  <webImageSrd>
    <address r:id="rId13"/>
    <moreImagesAddress r:id="rId14"/>
  </webImageSrd>
  <webImageSrd>
    <address r:id="rId15"/>
    <moreImagesAddress r:id="rId16"/>
  </webImageSrd>
  <webImageSrd>
    <address r:id="rId17"/>
    <moreImagesAddress r:id="rId18"/>
  </webImageSrd>
  <webImageSrd>
    <address r:id="rId19"/>
    <moreImagesAddress r:id="rId20"/>
  </webImageSrd>
  <webImageSrd>
    <address r:id="rId21"/>
    <moreImagesAddress r:id="rId22"/>
  </webImageSrd>
  <webImageSrd>
    <address r:id="rId23"/>
    <moreImagesAddress r:id="rId24"/>
  </webImageSrd>
  <webImageSrd>
    <address r:id="rId25"/>
    <moreImagesAddress r:id="rId26"/>
  </webImageSrd>
</webImagesSrd>
</file>

<file path=xl/richData/rdarray.xml><?xml version="1.0" encoding="utf-8"?>
<arrayData xmlns="http://schemas.microsoft.com/office/spreadsheetml/2017/richdata2" count="44">
  <a r="1">
    <v t="s">español</v>
  </a>
  <a r="2">
    <v t="r">17</v>
    <v t="r">18</v>
  </a>
  <a r="24">
    <v t="r">4</v>
    <v t="r">38</v>
    <v t="r">39</v>
    <v t="r">40</v>
    <v t="r">41</v>
    <v t="r">42</v>
    <v t="r">43</v>
    <v t="r">44</v>
    <v t="r">45</v>
    <v t="r">46</v>
    <v t="r">47</v>
    <v t="r">48</v>
    <v t="r">49</v>
    <v t="r">50</v>
    <v t="r">51</v>
    <v t="r">52</v>
    <v t="r">53</v>
    <v t="r">54</v>
    <v t="r">55</v>
    <v t="r">56</v>
    <v t="r">57</v>
    <v t="r">58</v>
    <v t="r">59</v>
    <v t="r">60</v>
  </a>
  <a r="1">
    <v t="s">Argentina Time Zone</v>
  </a>
  <a r="1">
    <v t="r">86</v>
  </a>
  <a r="14">
    <v t="r">106</v>
    <v t="r">107</v>
    <v t="r">108</v>
    <v t="r">109</v>
    <v t="r">110</v>
    <v t="r">111</v>
    <v t="r">112</v>
    <v t="r">113</v>
    <v t="r">114</v>
    <v t="r">115</v>
    <v t="r">116</v>
    <v t="r">117</v>
    <v t="r">118</v>
    <v t="r">119</v>
  </a>
  <a r="2">
    <v t="s">Chile Time Zone</v>
    <v t="s">Easter Island Time Zone</v>
  </a>
  <a r="3">
    <v t="r">145</v>
    <v t="r">146</v>
    <v t="r">147</v>
  </a>
  <a r="33">
    <v t="r">133</v>
    <v t="r">167</v>
    <v t="r">168</v>
    <v t="r">169</v>
    <v t="r">170</v>
    <v t="r">171</v>
    <v t="r">172</v>
    <v t="r">173</v>
    <v t="r">174</v>
    <v t="r">175</v>
    <v t="r">176</v>
    <v t="r">177</v>
    <v t="r">178</v>
    <v t="r">179</v>
    <v t="r">180</v>
    <v t="r">181</v>
    <v t="r">182</v>
    <v t="r">183</v>
    <v t="r">184</v>
    <v t="r">185</v>
    <v t="r">186</v>
    <v t="r">187</v>
    <v t="r">188</v>
    <v t="r">189</v>
    <v t="r">190</v>
    <v t="r">191</v>
    <v t="r">192</v>
    <v t="r">193</v>
    <v t="r">194</v>
    <v t="r">195</v>
    <v t="r">196</v>
    <v t="r">197</v>
    <v t="r">198</v>
  </a>
  <a r="2">
    <v t="s">Hora legal de Colombia</v>
    <v t="s">Colombia Time Zone</v>
  </a>
  <a r="3">
    <v t="s">español</v>
    <v t="s">Lenguas quechuas</v>
    <v t="s">Idioma aimara</v>
  </a>
  <a r="5">
    <v t="s">Ariela Luna (Ministro)</v>
    <v t="r">225</v>
    <v t="s">Dina Boluarte (Vicepresidente)</v>
    <v t="s">Pedro Castillo (Presidente)</v>
    <v t="s">Aníbal Torres (Primer ministro)</v>
  </a>
  <a r="2">
    <v t="r">243</v>
    <v t="r">244</v>
  </a>
  <a r="2">
    <v t="s">Huso horario del Perú</v>
    <v t="s">UTC-05:00</v>
  </a>
  <a r="1">
    <v t="s">Idioma portugués</v>
  </a>
  <a r="4">
    <v t="r">272</v>
    <v t="s">Milton Ribeiro (Ministro)</v>
    <v t="s">Eduardo Pazuello (Ministro)</v>
    <v t="r">273</v>
  </a>
  <a r="27">
    <v t="r">293</v>
    <v t="r">294</v>
    <v t="r">295</v>
    <v t="r">296</v>
    <v t="r">297</v>
    <v t="r">298</v>
    <v t="r">299</v>
    <v t="r">300</v>
    <v t="r">301</v>
    <v t="r">302</v>
    <v t="r">303</v>
    <v t="r">304</v>
    <v t="r">305</v>
    <v t="r">306</v>
    <v t="r">307</v>
    <v t="r">308</v>
    <v t="r">309</v>
    <v t="r">310</v>
    <v t="r">311</v>
    <v t="r">312</v>
    <v t="r">313</v>
    <v t="r">314</v>
    <v t="r">315</v>
    <v t="r">316</v>
    <v t="r">317</v>
    <v t="r">318</v>
    <v t="r">319</v>
  </a>
  <a r="3">
    <v t="s">Fernando de Noronha Time Zone</v>
    <v t="s">Brasília Time Zone</v>
    <v t="s">Amazon Time Zone</v>
  </a>
  <a r="2">
    <v t="r">345</v>
    <v t="r">346</v>
  </a>
  <a r="19">
    <v t="r">365</v>
    <v t="r">366</v>
    <v t="r">367</v>
    <v t="r">368</v>
    <v t="r">369</v>
    <v t="r">370</v>
    <v t="r">371</v>
    <v t="r">372</v>
    <v t="r">373</v>
    <v t="r">374</v>
    <v t="r">375</v>
    <v t="r">376</v>
    <v t="r">377</v>
    <v t="r">378</v>
    <v t="r">379</v>
    <v t="r">380</v>
    <v t="r">381</v>
    <v t="r">382</v>
    <v t="r">383</v>
  </a>
  <a r="1">
    <v t="s">Uruguay Time Zone</v>
  </a>
  <a r="2">
    <v t="s">español</v>
    <v t="s">Español de Costa Rica</v>
  </a>
  <a r="4">
    <v t="s">Andrea Meza Murillo (Ministro)</v>
    <v t="s">Mary Munive (Vicepresidente)</v>
    <v t="s">Stephan Brunner (Vicepresidente)</v>
    <v t="s">Rodrigo Chaves Robles (Presidente)</v>
  </a>
  <a r="7">
    <v t="r">428</v>
    <v t="r">429</v>
    <v t="r">430</v>
    <v t="r">431</v>
    <v t="r">432</v>
    <v t="r">433</v>
    <v t="r">434</v>
  </a>
  <a r="1">
    <v t="s">Hora estándar del centro</v>
  </a>
  <a r="1">
    <v t="r">460</v>
  </a>
  <a r="32">
    <v t="r">480</v>
    <v t="r">448</v>
    <v t="r">481</v>
    <v t="r">482</v>
    <v t="r">483</v>
    <v t="r">484</v>
    <v t="r">485</v>
    <v t="r">486</v>
    <v t="r">487</v>
    <v t="r">488</v>
    <v t="r">489</v>
    <v t="r">490</v>
    <v t="r">491</v>
    <v t="r">492</v>
    <v t="r">493</v>
    <v t="r">494</v>
    <v t="r">495</v>
    <v t="r">496</v>
    <v t="r">497</v>
    <v t="r">498</v>
    <v t="r">499</v>
    <v t="r">500</v>
    <v t="r">501</v>
    <v t="r">502</v>
    <v t="r">503</v>
    <v t="r">504</v>
    <v t="r">505</v>
    <v t="r">506</v>
    <v t="r">507</v>
    <v t="r">508</v>
    <v t="r">509</v>
    <v t="r">510</v>
  </a>
  <a r="2">
    <v t="s">español</v>
    <v t="s">Español nicaragüense</v>
  </a>
  <a r="2">
    <v t="r">535</v>
    <v t="r">536</v>
  </a>
  <a r="17">
    <v t="r">554</v>
    <v t="r">555</v>
    <v t="r">556</v>
    <v t="r">557</v>
    <v t="r">558</v>
    <v t="r">559</v>
    <v t="r">560</v>
    <v t="r">561</v>
    <v t="r">562</v>
    <v t="r">563</v>
    <v t="r">564</v>
    <v t="r">565</v>
    <v t="r">566</v>
    <v t="r">567</v>
    <v t="r">568</v>
    <v t="r">569</v>
    <v t="r">570</v>
  </a>
  <a r="2">
    <v t="s">español</v>
    <v t="s">Español hondureño</v>
  </a>
  <a r="2">
    <v t="r">595</v>
    <v t="r">596</v>
  </a>
  <a r="18">
    <v t="r">614</v>
    <v t="r">615</v>
    <v t="r">616</v>
    <v t="r">617</v>
    <v t="r">618</v>
    <v t="r">619</v>
    <v t="r">620</v>
    <v t="r">621</v>
    <v t="r">622</v>
    <v t="r">623</v>
    <v t="r">624</v>
    <v t="r">625</v>
    <v t="r">626</v>
    <v t="r">627</v>
    <v t="r">628</v>
    <v t="r">629</v>
    <v t="r">630</v>
    <v t="r">631</v>
  </a>
  <a r="2">
    <v t="s">español</v>
    <v t="s">Idioma guaraní</v>
  </a>
  <a r="2">
    <v t="r">657</v>
    <v t="r">658</v>
  </a>
  <a r="18">
    <v t="r">643</v>
    <v t="r">674</v>
    <v t="r">675</v>
    <v t="r">676</v>
    <v t="r">677</v>
    <v t="r">678</v>
    <v t="r">679</v>
    <v t="r">680</v>
    <v t="r">681</v>
    <v t="r">682</v>
    <v t="r">683</v>
    <v t="r">684</v>
    <v t="r">685</v>
    <v t="r">686</v>
    <v t="r">687</v>
    <v t="r">688</v>
    <v t="r">689</v>
    <v t="r">690</v>
  </a>
  <a r="1">
    <v t="s">Paraguay Time Zone</v>
  </a>
  <a r="2">
    <v t="s">español</v>
    <v t="s">Español guatemalteco</v>
  </a>
  <a r="2">
    <v t="r">716</v>
    <v t="s">Guillermo Castillo Reyes (Vicepresidente)</v>
  </a>
  <a r="22">
    <v t="r">735</v>
    <v t="r">736</v>
    <v t="r">737</v>
    <v t="r">738</v>
    <v t="r">739</v>
    <v t="r">740</v>
    <v t="r">741</v>
    <v t="r">742</v>
    <v t="r">743</v>
    <v t="r">744</v>
    <v t="r">745</v>
    <v t="r">746</v>
    <v t="r">747</v>
    <v t="r">748</v>
    <v t="r">749</v>
    <v t="r">750</v>
    <v t="r">751</v>
    <v t="r">752</v>
    <v t="r">753</v>
    <v t="r">754</v>
    <v t="r">755</v>
    <v t="r">756</v>
  </a>
  <a r="2">
    <v t="s">español</v>
    <v t="s">Español dominicano</v>
  </a>
  <a r="3">
    <v t="r">781</v>
    <v t="s">Raquel Peña (Vicepresidente)</v>
    <v t="r">781</v>
  </a>
  <a r="32">
    <v t="r">797</v>
    <v t="r">798</v>
    <v t="r">799</v>
    <v t="r">800</v>
    <v t="r">801</v>
    <v t="r">802</v>
    <v t="r">803</v>
    <v t="r">804</v>
    <v t="r">805</v>
    <v t="r">806</v>
    <v t="r">807</v>
    <v t="r">808</v>
    <v t="r">809</v>
    <v t="r">810</v>
    <v t="r">811</v>
    <v t="r">812</v>
    <v t="r">813</v>
    <v t="r">814</v>
    <v t="r">815</v>
    <v t="r">816</v>
    <v t="r">817</v>
    <v t="r">818</v>
    <v t="r">819</v>
    <v t="r">820</v>
    <v t="r">821</v>
    <v t="r">822</v>
    <v t="r">823</v>
    <v t="r">824</v>
    <v t="r">825</v>
    <v t="r">826</v>
    <v t="r">827</v>
    <v t="r">828</v>
  </a>
  <a r="1">
    <v t="s">Tiempo del Atlántico</v>
  </a>
</arrayData>
</file>

<file path=xl/richData/rdrichvalue.xml><?xml version="1.0" encoding="utf-8"?>
<rvData xmlns="http://schemas.microsoft.com/office/spreadsheetml/2017/richdata" count="838">
  <rv s="0">
    <v>536870912</v>
    <v>Argentina</v>
    <v>87153d87-9bb0-166a-3d56-613bdc274e1b</v>
    <v>es-ES</v>
    <v>Map</v>
  </rv>
  <rv s="1">
    <fb>2780400</fb>
    <v>30</v>
  </rv>
  <rv s="1">
    <fb>9.7984058182512504E-2</fb>
    <v>31</v>
  </rv>
  <rv s="1">
    <fb>0.53548304349234199</fb>
    <v>31</v>
  </rv>
  <rv s="0">
    <v>536870912</v>
    <v>Buenos Aires</v>
    <v>857a6814-3fe8-c414-84da-24018be87fce</v>
    <v>es-DO</v>
    <v>Map</v>
  </rv>
  <rv s="1">
    <fb>39393540000</fb>
    <v>32</v>
  </rv>
  <rv s="1">
    <fb>54</fb>
    <v>33</v>
  </rv>
  <rv s="1">
    <fb>87.722407479689195</fb>
    <v>34</v>
  </rv>
  <rv s="1">
    <fb>3074.70207056563</fb>
    <v>30</v>
  </rv>
  <rv s="1">
    <fb>201347.636</fb>
    <v>30</v>
  </rv>
  <rv s="1">
    <fb>76.52</fb>
    <v>34</v>
  </rv>
  <rv s="1">
    <fb>0.17628076140000001</fb>
    <v>31</v>
  </rv>
  <rv s="2">
    <v>0</v>
  </rv>
  <rv s="3">
    <v>0</v>
    <v>28</v>
    <v>35</v>
    <v>6</v>
    <v>0</v>
    <v>Image of Argentina</v>
  </rv>
  <rv s="1">
    <fb>0.10087499305375699</fb>
    <v>31</v>
  </rv>
  <rv s="1">
    <fb>232.75109166666701</fb>
    <v>36</v>
  </rv>
  <rv s="4">
    <v>https://www.bing.com/search?q=Argentina&amp;form=skydnc</v>
    <v>Aprenda más con Bing</v>
  </rv>
  <rv s="0">
    <v>805306368</v>
    <v>Cristina Fernández de Kirchner (Vicepresidente)</v>
    <v>ad82c326-bfbb-8a07-9ee4-cee8613a2a67</v>
    <v>es-DO</v>
    <v>Generic</v>
  </rv>
  <rv s="0">
    <v>805306368</v>
    <v>Alberto Fernández (Presidente)</v>
    <v>a031f3d8-002c-3394-df90-f74d9baee2fd</v>
    <v>es-DO</v>
    <v>Generic</v>
  </rv>
  <rv s="2">
    <v>1</v>
  </rv>
  <rv s="1">
    <fb>1.0974146</fb>
    <v>31</v>
  </rv>
  <rv s="1">
    <fb>0.89958519999999997</fb>
    <v>31</v>
  </rv>
  <rv s="1">
    <fb>3.96</fb>
    <v>37</v>
  </rv>
  <rv s="1">
    <fb>8.8000000000000007</fb>
    <v>34</v>
  </rv>
  <rv s="1">
    <fb>449663446954.073</fb>
    <v>32</v>
  </rv>
  <rv s="1">
    <fb>44938712</fb>
    <v>30</v>
  </rv>
  <rv s="1">
    <fb>41339571</fb>
    <v>30</v>
  </rv>
  <rv s="1">
    <fb>0.29899999999999999</fb>
    <v>31</v>
  </rv>
  <rv s="1">
    <fb>1.8000000000000002E-2</fb>
    <v>31</v>
  </rv>
  <rv s="1">
    <fb>0.46500000000000002</fb>
    <v>31</v>
  </rv>
  <rv s="1">
    <fb>0.05</fb>
    <v>31</v>
  </rv>
  <rv s="1">
    <fb>0.23199999999999998</fb>
    <v>31</v>
  </rv>
  <rv s="1">
    <fb>0.61301998138427694</fb>
    <v>31</v>
  </rv>
  <rv s="1">
    <fb>9.9000000000000005E-2</fb>
    <v>31</v>
  </rv>
  <rv s="1">
    <fb>0.154</fb>
    <v>31</v>
  </rv>
  <rv s="1">
    <fb>1.1000000000000001</fb>
    <v>38</v>
  </rv>
  <rv s="1">
    <fb>39</fb>
    <v>34</v>
  </rv>
  <rv s="1">
    <fb>3.35</fb>
    <v>38</v>
  </rv>
  <rv s="0">
    <v>536870912</v>
    <v>Provincia de Tierra del Fuego, Antártida e Islas del Atlántico Sur</v>
    <v>3bb8cbb1-ced9-fc53-1bf4-d1685a3435ea</v>
    <v>es-DO</v>
    <v>Map</v>
  </rv>
  <rv s="0">
    <v>536870912</v>
    <v>Provincia de La Pampa</v>
    <v>44de277d-e840-a824-59d9-b6a9740aba03</v>
    <v>es-DO</v>
    <v>Map</v>
  </rv>
  <rv s="0">
    <v>536870912</v>
    <v>Provincia del Chubut</v>
    <v>893cfb2e-6128-06e8-d927-6cdee06773f8</v>
    <v>es-DO</v>
    <v>Map</v>
  </rv>
  <rv s="0">
    <v>536870912</v>
    <v>Provincia de Río Negro</v>
    <v>d2c8f222-11b8-dd86-e0ab-8d14cb406edc</v>
    <v>es-DO</v>
    <v>Map</v>
  </rv>
  <rv s="0">
    <v>536870912</v>
    <v>Provincia de Santa Cruz</v>
    <v>33b38460-8bb6-75dd-5a16-ccfffb6378dc</v>
    <v>es-DO</v>
    <v>Map</v>
  </rv>
  <rv s="0">
    <v>536870912</v>
    <v>Provincia del Neuquén</v>
    <v>bf5efd04-a076-eedb-ad38-b133bbf30276</v>
    <v>es-DO</v>
    <v>Map</v>
  </rv>
  <rv s="0">
    <v>536870912</v>
    <v>Provincia del Chaco</v>
    <v>7ba7eceb-7d6e-ca38-3de8-8edff91abe6c</v>
    <v>es-DO</v>
    <v>Map</v>
  </rv>
  <rv s="0">
    <v>536870912</v>
    <v>Provincia de Córdoba</v>
    <v>ee360e95-eb6e-6500-1854-d0ba2979c8c5</v>
    <v>es-DO</v>
    <v>Map</v>
  </rv>
  <rv s="0">
    <v>536870912</v>
    <v>Provincia de Buenos Aires</v>
    <v>83e02b50-6d03-7c2c-eadf-7346066b2dea</v>
    <v>es-DO</v>
    <v>Map</v>
  </rv>
  <rv s="0">
    <v>536870912</v>
    <v>Provincia de Corrientes</v>
    <v>370306e6-e553-7210-5bdd-cba530b5bb5e</v>
    <v>es-DO</v>
    <v>Map</v>
  </rv>
  <rv s="0">
    <v>536870912</v>
    <v>Provincia de Salta</v>
    <v>f6ae2fbd-0520-148c-3526-8bf23d36cb82</v>
    <v>es-DO</v>
    <v>Map</v>
  </rv>
  <rv s="0">
    <v>536870912</v>
    <v>Provincia de Tucumán</v>
    <v>4f81112c-c69e-b6cc-2acc-73c36fc9a0aa</v>
    <v>es-DO</v>
    <v>Map</v>
  </rv>
  <rv s="0">
    <v>536870912</v>
    <v>Provincia de Santiago del Estero</v>
    <v>ec88ec56-2be0-4304-ab71-391ce9c013de</v>
    <v>es-DO</v>
    <v>Map</v>
  </rv>
  <rv s="0">
    <v>536870912</v>
    <v>Provincia de Catamarca</v>
    <v>3c1c44fb-1be4-0807-a41a-389b53882281</v>
    <v>es-DO</v>
    <v>Map</v>
  </rv>
  <rv s="0">
    <v>536870912</v>
    <v>Provincia de Santa Fe</v>
    <v>7e0bc671-7ee3-bfe7-3fbf-0780b251b2f6</v>
    <v>es-DO</v>
    <v>Map</v>
  </rv>
  <rv s="0">
    <v>536870912</v>
    <v>Provincia de San Juan</v>
    <v>17fa2e93-239c-11e6-f03e-d1c2f5cce2fe</v>
    <v>es-DO</v>
    <v>Map</v>
  </rv>
  <rv s="0">
    <v>536870912</v>
    <v>Provincia de Jujuy</v>
    <v>4336eba8-fc73-200e-9d91-4273dd01d498</v>
    <v>es-DO</v>
    <v>Map</v>
  </rv>
  <rv s="0">
    <v>536870912</v>
    <v>Provincia de Entre Ríos</v>
    <v>8f271891-a2e7-4452-b33a-32b209204098</v>
    <v>es-DO</v>
    <v>Map</v>
  </rv>
  <rv s="0">
    <v>536870912</v>
    <v>Provincia de Formosa</v>
    <v>2c10e13d-832d-d54f-08b1-364c9870d186</v>
    <v>es-DO</v>
    <v>Map</v>
  </rv>
  <rv s="0">
    <v>536870912</v>
    <v>Provincia de Misiones</v>
    <v>b5dd089e-a58d-3344-220d-67d53fbe2b62</v>
    <v>es-DO</v>
    <v>Map</v>
  </rv>
  <rv s="0">
    <v>536870912</v>
    <v>Provincia de San Luis</v>
    <v>5bdf188c-b213-ac45-dd24-12759c1ef35f</v>
    <v>es-DO</v>
    <v>Map</v>
  </rv>
  <rv s="0">
    <v>536870912</v>
    <v>Provincia de Mendoza</v>
    <v>67d55d79-bbf5-f1ea-b2b6-9eaf7f8cbf5c</v>
    <v>es-DO</v>
    <v>Map</v>
  </rv>
  <rv s="0">
    <v>536870912</v>
    <v>Provincia de La Rioja</v>
    <v>dac821c4-934d-98a0-3515-ecf294d05f34</v>
    <v>es-DO</v>
    <v>Map</v>
  </rv>
  <rv s="2">
    <v>2</v>
  </rv>
  <rv s="1">
    <fb>105000</fb>
    <v>30</v>
  </rv>
  <rv s="1">
    <fb>9.7889995574951205E-2</fb>
    <v>39</v>
  </rv>
  <rv s="1">
    <fb>2.2610000000000001</fb>
    <v>37</v>
  </rv>
  <rv s="1">
    <fb>1.0629999999999999</fb>
    <v>31</v>
  </rv>
  <rv s="1">
    <fb>17.021000000000001</fb>
    <v>37</v>
  </rv>
  <rv s="1">
    <fb>0.54335712119385104</fb>
    <v>31</v>
  </rv>
  <rv s="2">
    <v>3</v>
  </rv>
  <rv s="5">
    <v>#VALUE!</v>
    <v>es-ES</v>
    <v>87153d87-9bb0-166a-3d56-613bdc274e1b</v>
    <v>536870912</v>
    <v>1</v>
    <v>22</v>
    <v>23</v>
    <v>24</v>
    <v>Argentina</v>
    <v>26</v>
    <v>27</v>
    <v>Map</v>
    <v>28</v>
    <v>29</v>
    <v>AR</v>
    <v>1</v>
    <v>2</v>
    <v>3</v>
    <v>4</v>
    <v>5</v>
    <v>4</v>
    <v>6</v>
    <v>ARS</v>
    <v>7</v>
    <v>8</v>
    <v>Argentina, oficialmente República Argentina, es un país soberano de América del Sur, ubicado en el extremo sur y sudeste de dicho subcontinente. Adopta la forma de gobierno republicana, democrática, representativa y federal.</v>
    <v>9</v>
    <v>10</v>
    <v>11</v>
    <v>Himno Nacional Argentino</v>
    <v>12</v>
    <v>13</v>
    <v>14</v>
    <v>15</v>
    <v>16</v>
    <v>19</v>
    <v>20</v>
    <v>21</v>
    <v>22</v>
    <v>23</v>
    <v>Argentina</v>
    <v>Argentine Republic</v>
    <v>24</v>
    <v>25</v>
    <v>26</v>
    <v>27</v>
    <v>28</v>
    <v>29</v>
    <v>30</v>
    <v>31</v>
    <v>32</v>
    <v>33</v>
    <v>34</v>
    <v>35</v>
    <v>36</v>
    <v>37</v>
    <v>61</v>
    <v>62</v>
    <v>63</v>
    <v>64</v>
    <v>65</v>
    <v>66</v>
    <v>67</v>
    <v>Argentina</v>
    <v>mdp/vdpid/11</v>
    <v>68</v>
  </rv>
  <rv s="0">
    <v>536870912</v>
    <v>Chile</v>
    <v>604665af-d1f4-5c64-9b93-1ef5f0471308</v>
    <v>es-ES</v>
    <v>Map</v>
  </rv>
  <rv s="1">
    <fb>756096.3</fb>
    <v>30</v>
  </rv>
  <rv s="1">
    <fb>0.24256925086238501</fb>
    <v>31</v>
  </rv>
  <rv s="1">
    <fb>2.55754475703323E-2</fb>
    <v>31</v>
  </rv>
  <rv s="0">
    <v>536870912</v>
    <v>Santiago de Chile</v>
    <v>190dd277-52dd-5feb-5523-200c59886f8e</v>
    <v>es-DO</v>
    <v>Map</v>
  </rv>
  <rv s="1">
    <fb>203791650000</fb>
    <v>32</v>
  </rv>
  <rv s="1">
    <fb>56</fb>
    <v>33</v>
  </rv>
  <rv s="1">
    <fb>74.647212262567805</fb>
    <v>34</v>
  </rv>
  <rv s="1">
    <fb>3879.6756048594998</fb>
    <v>30</v>
  </rv>
  <rv s="1">
    <fb>85822.467999999993</fb>
    <v>30</v>
  </rv>
  <rv s="1">
    <fb>80.042000000000002</fb>
    <v>34</v>
  </rv>
  <rv s="1">
    <fb>0.32240714050000002</fb>
    <v>31</v>
  </rv>
  <rv s="3">
    <v>1</v>
    <v>28</v>
    <v>51</v>
    <v>6</v>
    <v>0</v>
    <v>Image of Chile</v>
  </rv>
  <rv s="1">
    <fb>0.182194149378896</fb>
    <v>31</v>
  </rv>
  <rv s="1">
    <fb>131.913566974844</fb>
    <v>36</v>
  </rv>
  <rv s="4">
    <v>https://www.bing.com/search?q=Chile&amp;form=skydnc</v>
    <v>Aprenda más con Bing</v>
  </rv>
  <rv s="0">
    <v>805306368</v>
    <v>Gabriel Boric (Presidente)</v>
    <v>a5b9649e-0dda-ce69-dd77-b90d92799948</v>
    <v>es-DO</v>
    <v>Generic</v>
  </rv>
  <rv s="2">
    <v>4</v>
  </rv>
  <rv s="1">
    <fb>1.0143016</fb>
    <v>31</v>
  </rv>
  <rv s="1">
    <fb>0.88464419999999999</fb>
    <v>31</v>
  </rv>
  <rv s="1">
    <fb>2.5912000000000002</fb>
    <v>37</v>
  </rv>
  <rv s="1">
    <fb>6.2</fb>
    <v>34</v>
  </rv>
  <rv s="1">
    <fb>282318159744.65002</fb>
    <v>32</v>
  </rv>
  <rv s="1">
    <fb>18952038</fb>
    <v>30</v>
  </rv>
  <rv s="1">
    <fb>16610135</fb>
    <v>30</v>
  </rv>
  <rv s="1">
    <fb>0.36299999999999999</fb>
    <v>31</v>
  </rv>
  <rv s="1">
    <fb>2.3E-2</fb>
    <v>31</v>
  </rv>
  <rv s="1">
    <fb>0.51300000000000001</fb>
    <v>31</v>
  </rv>
  <rv s="1">
    <fb>5.7999999999999996E-2</fb>
    <v>31</v>
  </rv>
  <rv s="1">
    <fb>0.19699999999999998</fb>
    <v>31</v>
  </rv>
  <rv s="1">
    <fb>0.62644001007080097</fb>
    <v>31</v>
  </rv>
  <rv s="1">
    <fb>9.6999999999999989E-2</fb>
    <v>31</v>
  </rv>
  <rv s="1">
    <fb>0.13600000000000001</fb>
    <v>31</v>
  </rv>
  <rv s="1">
    <fb>1.03</fb>
    <v>38</v>
  </rv>
  <rv s="1">
    <fb>13</fb>
    <v>34</v>
  </rv>
  <rv s="1">
    <fb>2</fb>
    <v>38</v>
  </rv>
  <rv s="0">
    <v>536870912</v>
    <v>Región de Aysén del General Carlos Ibáñez del Campo</v>
    <v>f1dfad18-7a71-c02b-6499-9d48079ad086</v>
    <v>es-DO</v>
    <v>Map</v>
  </rv>
  <rv s="0">
    <v>536870912</v>
    <v>Región de Valparaíso</v>
    <v>16db3fa8-cd1b-2e46-c8fd-319a483e9f74</v>
    <v>es-DO</v>
    <v>Map</v>
  </rv>
  <rv s="0">
    <v>536870912</v>
    <v>Región de Magallanes y de la Antártica Chilena</v>
    <v>bae16453-cc13-6536-3ecf-d010cdfe7779</v>
    <v>es-DO</v>
    <v>Map</v>
  </rv>
  <rv s="0">
    <v>536870912</v>
    <v>Región Metropolitana de Santiago</v>
    <v>593b7d08-69b9-06ed-9b5c-adea6868ff88</v>
    <v>es-DO</v>
    <v>Map</v>
  </rv>
  <rv s="0">
    <v>536870912</v>
    <v>Región del Maule</v>
    <v>1e2324a1-9cb4-35ae-b663-73c3f67a17d5</v>
    <v>es-DO</v>
    <v>Map</v>
  </rv>
  <rv s="0">
    <v>536870912</v>
    <v>Región del Libertador General Bernardo O'Higgins</v>
    <v>a69b3fd5-459d-0124-d048-5d97d3c59ccc</v>
    <v>es-DO</v>
    <v>Map</v>
  </rv>
  <rv s="0">
    <v>536870912</v>
    <v>Región de Antofagasta</v>
    <v>0e94e649-e291-382e-a367-acb53290d201</v>
    <v>es-DO</v>
    <v>Map</v>
  </rv>
  <rv s="0">
    <v>536870912</v>
    <v>Región de La Araucanía</v>
    <v>2d02ef0b-dd81-faa4-520b-0ec94f6d1f8e</v>
    <v>es-DO</v>
    <v>Map</v>
  </rv>
  <rv s="0">
    <v>536870912</v>
    <v>Región de Coquimbo</v>
    <v>76048cc3-d603-9c38-a167-a7ca5b8cbbc2</v>
    <v>es-DO</v>
    <v>Map</v>
  </rv>
  <rv s="0">
    <v>536870912</v>
    <v>Región de Tarapacá</v>
    <v>f71529e3-ca1d-662b-2695-7619691fe930</v>
    <v>es-DO</v>
    <v>Map</v>
  </rv>
  <rv s="0">
    <v>536870912</v>
    <v>Región de Los Lagos</v>
    <v>e02e6fdd-6c61-e5bb-60a2-e02511b76154</v>
    <v>es-DO</v>
    <v>Map</v>
  </rv>
  <rv s="0">
    <v>536870912</v>
    <v>Región de Atacama</v>
    <v>f345e54e-574a-13c9-92e8-8aee46fdab13</v>
    <v>es-DO</v>
    <v>Map</v>
  </rv>
  <rv s="0">
    <v>536870912</v>
    <v>Región de Arica y Parinacota</v>
    <v>e82edc74-d7d4-52a9-63c9-da07aa4c8d07</v>
    <v>es-DO</v>
    <v>Map</v>
  </rv>
  <rv s="0">
    <v>536870912</v>
    <v>Región de Los Ríos</v>
    <v>d63a8dc4-6856-1b2f-c860-14be52df0d59</v>
    <v>es-DO</v>
    <v>Map</v>
  </rv>
  <rv s="2">
    <v>5</v>
  </rv>
  <rv s="1">
    <fb>122000</fb>
    <v>30</v>
  </rv>
  <rv s="1">
    <fb>7.09000015258789E-2</fb>
    <v>39</v>
  </rv>
  <rv s="1">
    <fb>1.649</fb>
    <v>37</v>
  </rv>
  <rv s="1">
    <fb>0.34</fb>
    <v>31</v>
  </rv>
  <rv s="1">
    <fb>12.428000000000001</fb>
    <v>37</v>
  </rv>
  <rv s="1">
    <fb>0.21171649832251302</fb>
    <v>31</v>
  </rv>
  <rv s="2">
    <v>6</v>
  </rv>
  <rv s="6">
    <v>#VALUE!</v>
    <v>es-ES</v>
    <v>604665af-d1f4-5c64-9b93-1ef5f0471308</v>
    <v>536870912</v>
    <v>1</v>
    <v>47</v>
    <v>48</v>
    <v>49</v>
    <v>Chile</v>
    <v>26</v>
    <v>27</v>
    <v>Map</v>
    <v>28</v>
    <v>50</v>
    <v>CL</v>
    <v>71</v>
    <v>72</v>
    <v>73</v>
    <v>74</v>
    <v>75</v>
    <v>74</v>
    <v>76</v>
    <v>CLP</v>
    <v>77</v>
    <v>78</v>
    <v>Chile, oficialmente República de Chile, es un país soberano, ubicado en el extremo sur de América del Sur. Adopta la forma de gobierno republicana, democrática, presidencialista y unitaria. Su capital es la ciudad de Santiago.</v>
    <v>79</v>
    <v>80</v>
    <v>81</v>
    <v>Himno nacional de Chile</v>
    <v>12</v>
    <v>82</v>
    <v>83</v>
    <v>84</v>
    <v>85</v>
    <v>87</v>
    <v>88</v>
    <v>89</v>
    <v>90</v>
    <v>91</v>
    <v>Chile</v>
    <v>92</v>
    <v>93</v>
    <v>94</v>
    <v>95</v>
    <v>96</v>
    <v>97</v>
    <v>98</v>
    <v>99</v>
    <v>100</v>
    <v>101</v>
    <v>102</v>
    <v>103</v>
    <v>104</v>
    <v>105</v>
    <v>120</v>
    <v>121</v>
    <v>122</v>
    <v>123</v>
    <v>124</v>
    <v>125</v>
    <v>126</v>
    <v>Chile</v>
    <v>mdp/vdpid/46</v>
    <v>127</v>
  </rv>
  <rv s="0">
    <v>536870912</v>
    <v>Colombia</v>
    <v>c396e3d8-2a85-d230-f691-7850536d840e</v>
    <v>es-ES</v>
    <v>Map</v>
  </rv>
  <rv s="1">
    <fb>1141748</fb>
    <v>30</v>
  </rv>
  <rv s="1">
    <fb>0.52703938288643504</fb>
    <v>31</v>
  </rv>
  <rv s="1">
    <fb>3.52549273618952E-2</fb>
    <v>31</v>
  </rv>
  <rv s="0">
    <v>536870912</v>
    <v>Bogotá</v>
    <v>66b24d5c-468c-2dd6-e6ce-34504b6f6cb4</v>
    <v>es-DO</v>
    <v>Map</v>
  </rv>
  <rv s="1">
    <fb>132040280000</fb>
    <v>32</v>
  </rv>
  <rv s="1">
    <fb>57</fb>
    <v>33</v>
  </rv>
  <rv s="1">
    <fb>76.685692626893996</fb>
    <v>34</v>
  </rv>
  <rv s="1">
    <fb>1312.1575030143699</fb>
    <v>30</v>
  </rv>
  <rv s="1">
    <fb>97813.558000000005</fb>
    <v>30</v>
  </rv>
  <rv s="1">
    <fb>77.108999999999995</fb>
    <v>34</v>
  </rv>
  <rv s="1">
    <fb>0.1829434999</fb>
    <v>31</v>
  </rv>
  <rv s="3">
    <v>2</v>
    <v>28</v>
    <v>65</v>
    <v>6</v>
    <v>0</v>
    <v>Image of Colombia</v>
  </rv>
  <rv s="1">
    <fb>0.144026436439844</fb>
    <v>31</v>
  </rv>
  <rv s="1">
    <fb>140.95037394202501</fb>
    <v>36</v>
  </rv>
  <rv s="4">
    <v>https://www.bing.com/search?q=Colombia&amp;form=skydnc</v>
    <v>Aprenda más con Bing</v>
  </rv>
  <rv s="0">
    <v>805306368</v>
    <v>Amilkar Acosta (Ministro)</v>
    <v>3fe48c84-f65b-282d-b5b1-6e2bcc7f13b9</v>
    <v>es-DO</v>
    <v>Generic</v>
  </rv>
  <rv s="0">
    <v>805306368</v>
    <v>Marta Lucía Ramírez (Vicepresidente)</v>
    <v>fe54aa82-5d50-a2f7-01b7-5ee78aa11bf8</v>
    <v>es-DO</v>
    <v>Generic</v>
  </rv>
  <rv s="0">
    <v>805306368</v>
    <v>Iván Duque (Presidente)</v>
    <v>b4f4724a-a514-deec-26d5-0b8b3e447bd3</v>
    <v>es-DO</v>
    <v>Generic</v>
  </rv>
  <rv s="2">
    <v>7</v>
  </rv>
  <rv s="1">
    <fb>1.1452666</fb>
    <v>31</v>
  </rv>
  <rv s="1">
    <fb>0.55327490000000001</fb>
    <v>31</v>
  </rv>
  <rv s="1">
    <fb>2.1848000000000001</fb>
    <v>37</v>
  </rv>
  <rv s="1">
    <fb>12.2</fb>
    <v>34</v>
  </rv>
  <rv s="1">
    <fb>323802808108.24597</fb>
    <v>32</v>
  </rv>
  <rv s="1">
    <fb>50339443</fb>
    <v>30</v>
  </rv>
  <rv s="1">
    <fb>40827302</fb>
    <v>30</v>
  </rv>
  <rv s="1">
    <fb>0.39700000000000002</fb>
    <v>31</v>
  </rv>
  <rv s="1">
    <fb>1.3999999999999999E-2</fb>
    <v>31</v>
  </rv>
  <rv s="1">
    <fb>0.55399999999999994</fb>
    <v>31</v>
  </rv>
  <rv s="1">
    <fb>0.04</fb>
    <v>31</v>
  </rv>
  <rv s="1">
    <fb>0.19899999999999998</fb>
    <v>31</v>
  </rv>
  <rv s="1">
    <fb>0.68771003723144508</fb>
    <v>31</v>
  </rv>
  <rv s="1">
    <fb>8.1000000000000003E-2</fb>
    <v>31</v>
  </rv>
  <rv s="1">
    <fb>0.126</fb>
    <v>31</v>
  </rv>
  <rv s="1">
    <fb>0.68</fb>
    <v>38</v>
  </rv>
  <rv s="1">
    <fb>83</fb>
    <v>34</v>
  </rv>
  <rv s="1">
    <fb>1.23</fb>
    <v>38</v>
  </rv>
  <rv s="0">
    <v>536870912</v>
    <v>Archipiélago de San Andrés, Providencia y Santa Catalina</v>
    <v>188ba911-2335-579f-505a-e6bde1ce992c</v>
    <v>es-DO</v>
    <v>Map</v>
  </rv>
  <rv s="0">
    <v>536870912</v>
    <v>Cundinamarca</v>
    <v>26fc374f-923b-d32c-4651-e3e8c06fc3ed</v>
    <v>es-DO</v>
    <v>Map</v>
  </rv>
  <rv s="0">
    <v>536870912</v>
    <v>Antioquia</v>
    <v>d3614470-a93c-5d64-a636-9da2dff33c3d</v>
    <v>es-DO</v>
    <v>Map</v>
  </rv>
  <rv s="0">
    <v>536870912</v>
    <v>Valle del Cauca</v>
    <v>ce6e3742-88ee-970c-b7e9-de685afbebe8</v>
    <v>es-DO</v>
    <v>Map</v>
  </rv>
  <rv s="0">
    <v>536870912</v>
    <v>Norte de Santander</v>
    <v>d44c8def-e6be-c3f1-ab4e-e27af99a2e0b</v>
    <v>es-DO</v>
    <v>Map</v>
  </rv>
  <rv s="0">
    <v>536870912</v>
    <v>Chocó</v>
    <v>a03f5bb0-fdf4-7ba6-1aa2-98634d5ec680</v>
    <v>es-DO</v>
    <v>Map</v>
  </rv>
  <rv s="0">
    <v>536870912</v>
    <v>Amazonas</v>
    <v>b1142dfe-c0da-0b16-7b5b-40e1812fc5b5</v>
    <v>es-DO</v>
    <v>Map</v>
  </rv>
  <rv s="0">
    <v>536870912</v>
    <v>Quindío</v>
    <v>0bb62acd-b714-a5dd-dc49-6f69ddaba02c</v>
    <v>es-DO</v>
    <v>Map</v>
  </rv>
  <rv s="0">
    <v>536870912</v>
    <v>Caldas</v>
    <v>85871477-49bf-4c76-2b8d-3f2500f444d8</v>
    <v>es-DO</v>
    <v>Map</v>
  </rv>
  <rv s="0">
    <v>536870912</v>
    <v>Cauca</v>
    <v>7b3864e4-af68-447f-d9bc-075dd9085ef8</v>
    <v>es-DO</v>
    <v>Map</v>
  </rv>
  <rv s="0">
    <v>536870912</v>
    <v>La Guajira</v>
    <v>5dadb66e-c4f1-8556-c08f-671a606edf84</v>
    <v>es-DO</v>
    <v>Map</v>
  </rv>
  <rv s="0">
    <v>536870912</v>
    <v>Bolívar</v>
    <v>38fa99f2-3e47-af72-2f25-81f620fe1128</v>
    <v>es-DO</v>
    <v>Map</v>
  </rv>
  <rv s="0">
    <v>536870912</v>
    <v>Cesar</v>
    <v>acf0353b-c9e7-bf27-fe4d-0e199bc80085</v>
    <v>es-DO</v>
    <v>Map</v>
  </rv>
  <rv s="0">
    <v>536870912</v>
    <v>Caquetá</v>
    <v>52c6ce36-10f4-7316-b10a-41d0eb67ac75</v>
    <v>es-DO</v>
    <v>Map</v>
  </rv>
  <rv s="0">
    <v>536870912</v>
    <v>Tolima</v>
    <v>9f5d3f6f-e4de-1042-2cb7-b84911d028d4</v>
    <v>es-DO</v>
    <v>Map</v>
  </rv>
  <rv s="0">
    <v>536870912</v>
    <v>Putumayo</v>
    <v>45f7bd51-6a99-6e2e-3095-604393add4b0</v>
    <v>es-DO</v>
    <v>Map</v>
  </rv>
  <rv s="0">
    <v>536870912</v>
    <v>Huila</v>
    <v>2752ef70-1772-e264-2348-e4146224c108</v>
    <v>es-DO</v>
    <v>Map</v>
  </rv>
  <rv s="0">
    <v>536870912</v>
    <v>Nariño</v>
    <v>1b9faaa5-ba49-9e9a-6edd-39ceed297f8f</v>
    <v>es-DO</v>
    <v>Map</v>
  </rv>
  <rv s="0">
    <v>536870912</v>
    <v>Risaralda</v>
    <v>12859881-10e7-a44f-aa52-ed6ecbc80e7c</v>
    <v>es-DO</v>
    <v>Map</v>
  </rv>
  <rv s="0">
    <v>536870912</v>
    <v>Santander</v>
    <v>98fbfaa3-063d-4261-a806-2b84a0339e05</v>
    <v>es-DO</v>
    <v>Map</v>
  </rv>
  <rv s="0">
    <v>536870912</v>
    <v>Casanare</v>
    <v>e7b3ed4f-03e8-7516-f976-b525e8a0b565</v>
    <v>es-DO</v>
    <v>Map</v>
  </rv>
  <rv s="0">
    <v>536870912</v>
    <v>Meta</v>
    <v>30c3c263-a281-f2d2-6787-511d37d41ddf</v>
    <v>es-DO</v>
    <v>Map</v>
  </rv>
  <rv s="0">
    <v>536870912</v>
    <v>Sucre</v>
    <v>771a5a65-ef7a-6112-a7e0-0a670038add2</v>
    <v>es-DO</v>
    <v>Map</v>
  </rv>
  <rv s="0">
    <v>536870912</v>
    <v>Boyacá</v>
    <v>951b3076-f33d-486b-9b35-d6d83aad8b98</v>
    <v>es-DO</v>
    <v>Map</v>
  </rv>
  <rv s="0">
    <v>536870912</v>
    <v>Arauca</v>
    <v>39038b52-0399-9385-24de-5d0c69b46eba</v>
    <v>es-DO</v>
    <v>Map</v>
  </rv>
  <rv s="0">
    <v>536870912</v>
    <v>Córdoba</v>
    <v>351fe87f-ca62-b128-b52c-3edd6fa6b80f</v>
    <v>es-DO</v>
    <v>Map</v>
  </rv>
  <rv s="0">
    <v>536870912</v>
    <v>Atlántico</v>
    <v>060406d2-f65b-ee44-bba7-291bad263612</v>
    <v>es-DO</v>
    <v>Map</v>
  </rv>
  <rv s="0">
    <v>536870912</v>
    <v>Magdalena</v>
    <v>dcdd93f1-b99c-7653-25fe-53654ad52fa2</v>
    <v>es-DO</v>
    <v>Map</v>
  </rv>
  <rv s="0">
    <v>536870912</v>
    <v>Vaupés</v>
    <v>54afacd5-8118-0ece-5ab8-dbab67c52f56</v>
    <v>es-DO</v>
    <v>Map</v>
  </rv>
  <rv s="0">
    <v>536870912</v>
    <v>Guaviare</v>
    <v>fe72a3d7-3b52-1552-6e5d-28dca99e051b</v>
    <v>es-DO</v>
    <v>Map</v>
  </rv>
  <rv s="0">
    <v>536870912</v>
    <v>Guainía</v>
    <v>8651c982-77dc-b5af-4197-627d13648685</v>
    <v>es-DO</v>
    <v>Map</v>
  </rv>
  <rv s="0">
    <v>536870912</v>
    <v>Vichada</v>
    <v>17e2497e-dacc-256d-298c-9eb5d2977e40</v>
    <v>es-DO</v>
    <v>Map</v>
  </rv>
  <rv s="2">
    <v>8</v>
  </rv>
  <rv s="1">
    <fb>481000</fb>
    <v>30</v>
  </rv>
  <rv s="1">
    <fb>9.7069997787475604E-2</fb>
    <v>39</v>
  </rv>
  <rv s="1">
    <fb>1.8069999999999999</fb>
    <v>37</v>
  </rv>
  <rv s="1">
    <fb>0.71200000000000008</fb>
    <v>31</v>
  </rv>
  <rv s="1">
    <fb>14.882</fb>
    <v>37</v>
  </rv>
  <rv s="1">
    <fb>0.40257414657503404</fb>
    <v>31</v>
  </rv>
  <rv s="2">
    <v>9</v>
  </rv>
  <rv s="6">
    <v>#VALUE!</v>
    <v>es-ES</v>
    <v>c396e3d8-2a85-d230-f691-7850536d840e</v>
    <v>536870912</v>
    <v>1</v>
    <v>60</v>
    <v>48</v>
    <v>49</v>
    <v>Colombia</v>
    <v>62</v>
    <v>63</v>
    <v>Map</v>
    <v>28</v>
    <v>64</v>
    <v>CO</v>
    <v>130</v>
    <v>131</v>
    <v>132</v>
    <v>133</v>
    <v>134</v>
    <v>133</v>
    <v>135</v>
    <v>COP</v>
    <v>136</v>
    <v>137</v>
    <v>Colombia, oficialmente República de Colombia, es un país soberano situado en la región noroccidental de América del Sur. Se constituye en un estado unitario, social y democrático de derecho cuya forma de gobierno es presidencialista. Es una república organizada políticamente en 32 departamentos descentralizados y el Distrito Capital de Bogotá, sede del Gobierno Nacional.</v>
    <v>138</v>
    <v>139</v>
    <v>140</v>
    <v>Himno nacional de Colombia</v>
    <v>12</v>
    <v>141</v>
    <v>142</v>
    <v>143</v>
    <v>144</v>
    <v>148</v>
    <v>149</v>
    <v>150</v>
    <v>151</v>
    <v>152</v>
    <v>Colombia</v>
    <v>153</v>
    <v>154</v>
    <v>155</v>
    <v>156</v>
    <v>157</v>
    <v>158</v>
    <v>159</v>
    <v>160</v>
    <v>161</v>
    <v>162</v>
    <v>163</v>
    <v>164</v>
    <v>165</v>
    <v>166</v>
    <v>199</v>
    <v>200</v>
    <v>201</v>
    <v>202</v>
    <v>203</v>
    <v>204</v>
    <v>205</v>
    <v>Colombia</v>
    <v>mdp/vdpid/51</v>
    <v>206</v>
  </rv>
  <rv s="0">
    <v>536870912</v>
    <v>Perú</v>
    <v>02dd0e01-24ad-0f52-3d28-54e36db1ce25</v>
    <v>es-ES</v>
    <v>Map</v>
  </rv>
  <rv s="1">
    <fb>1285216</fb>
    <v>30</v>
  </rv>
  <rv s="1">
    <fb>0.57660467529296899</fb>
    <v>31</v>
  </rv>
  <rv s="1">
    <fb>2.1371534256997799E-2</fb>
    <v>31</v>
  </rv>
  <rv s="0">
    <v>536870912</v>
    <v>Lima</v>
    <v>56111e08-84b2-d298-3309-317c86bbca62</v>
    <v>es-DO</v>
    <v>Map</v>
  </rv>
  <rv s="1">
    <fb>98964960000</fb>
    <v>32</v>
  </rv>
  <rv s="1">
    <fb>51</fb>
    <v>33</v>
  </rv>
  <rv s="1">
    <fb>79.555683573486803</fb>
    <v>34</v>
  </rv>
  <rv s="1">
    <fb>1345.8795888743</fb>
    <v>30</v>
  </rv>
  <rv s="1">
    <fb>57414.218999999997</fb>
    <v>30</v>
  </rv>
  <rv s="1">
    <fb>76.516000000000005</fb>
    <v>34</v>
  </rv>
  <rv s="1">
    <fb>0.30916759560000001</fb>
    <v>31</v>
  </rv>
  <rv s="2">
    <v>10</v>
  </rv>
  <rv s="3">
    <v>3</v>
    <v>28</v>
    <v>75</v>
    <v>6</v>
    <v>0</v>
    <v>Image of Perú</v>
  </rv>
  <rv s="1">
    <fb>0.14321901146650698</fb>
    <v>31</v>
  </rv>
  <rv s="1">
    <fb>129.78454434275901</fb>
    <v>36</v>
  </rv>
  <rv s="4">
    <v>https://www.bing.com/search?q=Per%c3%ba&amp;form=skydnc</v>
    <v>Aprenda más con Bing</v>
  </rv>
  <rv s="0">
    <v>805306368</v>
    <v>Pedro Cateriano (Primer ministro)</v>
    <v>67e42dbd-6dc9-4fc2-b789-b93aa7520eba</v>
    <v>es-DO</v>
    <v>Generic</v>
  </rv>
  <rv s="2">
    <v>11</v>
  </rv>
  <rv s="1">
    <fb>1.0694512</fb>
    <v>31</v>
  </rv>
  <rv s="1">
    <fb>0.70737859999999997</fb>
    <v>31</v>
  </rv>
  <rv s="1">
    <fb>1.27</fb>
    <v>37</v>
  </rv>
  <rv s="1">
    <fb>11.1</fb>
    <v>34</v>
  </rv>
  <rv s="1">
    <fb>226848050819.52499</fb>
    <v>32</v>
  </rv>
  <rv s="1">
    <fb>32510453</fb>
    <v>30</v>
  </rv>
  <rv s="1">
    <fb>25390339</fb>
    <v>30</v>
  </rv>
  <rv s="1">
    <fb>0.32100000000000001</fb>
    <v>31</v>
  </rv>
  <rv s="1">
    <fb>0.48299999999999998</fb>
    <v>31</v>
  </rv>
  <rv s="1">
    <fb>4.9000000000000002E-2</fb>
    <v>31</v>
  </rv>
  <rv s="1">
    <fb>0.22</fb>
    <v>31</v>
  </rv>
  <rv s="1">
    <fb>0.77633003234863296</fb>
    <v>31</v>
  </rv>
  <rv s="1">
    <fb>0.14800000000000002</fb>
    <v>31</v>
  </rv>
  <rv s="1">
    <fb>0.99</fb>
    <v>38</v>
  </rv>
  <rv s="1">
    <fb>88</fb>
    <v>34</v>
  </rv>
  <rv s="1">
    <fb>1.28</fb>
    <v>38</v>
  </rv>
  <rv s="0">
    <v>536870912</v>
    <v>Callao</v>
    <v>08e03471-8aab-c10c-9015-7df825c18e7b</v>
    <v>es-DO</v>
    <v>Map</v>
  </rv>
  <rv s="0">
    <v>536870912</v>
    <v>Provincia de Lima</v>
    <v>c1af6300-c27c-5029-87f7-5a46bbbe02ac</v>
    <v>es-DO</v>
    <v>Map</v>
  </rv>
  <rv s="2">
    <v>12</v>
  </rv>
  <rv s="1">
    <fb>158000</fb>
    <v>30</v>
  </rv>
  <rv s="1">
    <fb>3.3099999427795401E-2</fb>
    <v>39</v>
  </rv>
  <rv s="1">
    <fb>2.254</fb>
    <v>37</v>
  </rv>
  <rv s="1">
    <fb>0.36799999999999999</fb>
    <v>31</v>
  </rv>
  <rv s="1">
    <fb>17.949000000000002</fb>
    <v>37</v>
  </rv>
  <rv s="1">
    <fb>0.18505468749999998</fb>
    <v>31</v>
  </rv>
  <rv s="2">
    <v>13</v>
  </rv>
  <rv s="6">
    <v>#VALUE!</v>
    <v>es-ES</v>
    <v>02dd0e01-24ad-0f52-3d28-54e36db1ce25</v>
    <v>536870912</v>
    <v>1</v>
    <v>73</v>
    <v>48</v>
    <v>49</v>
    <v>Perú</v>
    <v>62</v>
    <v>63</v>
    <v>Map</v>
    <v>28</v>
    <v>74</v>
    <v>PE</v>
    <v>209</v>
    <v>210</v>
    <v>211</v>
    <v>212</v>
    <v>213</v>
    <v>212</v>
    <v>214</v>
    <v>PEN</v>
    <v>215</v>
    <v>216</v>
    <v>Perú, oficialmente República del Perú, es un país soberano ubicado en el oeste de América del Sur. El océano Pacífico bordea su costa y limita con Ecuador y Colombia al norte, Brasil al este, y Bolivia y Chile al sureste. Su territorio se compone de diversos paisajes: los valles, las mesetas y las altas cumbres de los Andes se despliegan al oeste hacia la costa desértica y el este hacia la Amazonia. Es uno de los países con mayor diversidad biológica y mayores recursos minerales del mundo.</v>
    <v>217</v>
    <v>218</v>
    <v>219</v>
    <v>Himno Nacional del Perú</v>
    <v>220</v>
    <v>221</v>
    <v>222</v>
    <v>223</v>
    <v>224</v>
    <v>226</v>
    <v>227</v>
    <v>228</v>
    <v>229</v>
    <v>230</v>
    <v>Perú</v>
    <v>231</v>
    <v>232</v>
    <v>233</v>
    <v>234</v>
    <v>28</v>
    <v>235</v>
    <v>236</v>
    <v>237</v>
    <v>238</v>
    <v>33</v>
    <v>239</v>
    <v>240</v>
    <v>241</v>
    <v>242</v>
    <v>245</v>
    <v>246</v>
    <v>247</v>
    <v>248</v>
    <v>249</v>
    <v>250</v>
    <v>251</v>
    <v>Perú</v>
    <v>mdp/vdpid/187</v>
    <v>252</v>
  </rv>
  <rv s="0">
    <v>536870912</v>
    <v>Brasil</v>
    <v>a828cf41-b938-49fe-7986-4b336618d413</v>
    <v>es-ES</v>
    <v>Map</v>
  </rv>
  <rv s="1">
    <fb>8515767</fb>
    <v>30</v>
  </rv>
  <rv s="1">
    <fb>0.58931054038338704</fb>
    <v>31</v>
  </rv>
  <rv s="1">
    <fb>3.7329762121689397E-2</fb>
    <v>31</v>
  </rv>
  <rv s="0">
    <v>536870912</v>
    <v>Brasilia</v>
    <v>0f4c1a26-f33c-b6de-a63f-578da6617369</v>
    <v>es-DO</v>
    <v>Map</v>
  </rv>
  <rv s="1">
    <fb>1187361690000</fb>
    <v>32</v>
  </rv>
  <rv s="0">
    <v>536870912</v>
    <v>São Paulo</v>
    <v>c6cf2f6e-626c-4267-ae48-9e13ea74d2b9</v>
    <v>es-DO</v>
    <v>Map</v>
  </rv>
  <rv s="1">
    <fb>55</fb>
    <v>33</v>
  </rv>
  <rv s="1">
    <fb>59.1075326389753</fb>
    <v>34</v>
  </rv>
  <rv s="1">
    <fb>2619.96061573831</fb>
    <v>30</v>
  </rv>
  <rv s="1">
    <fb>462298.69</fb>
    <v>30</v>
  </rv>
  <rv s="1">
    <fb>75.671999999999997</fb>
    <v>34</v>
  </rv>
  <rv s="1">
    <fb>0.28289823089999999</fb>
    <v>31</v>
  </rv>
  <rv s="2">
    <v>14</v>
  </rv>
  <rv s="3">
    <v>4</v>
    <v>28</v>
    <v>86</v>
    <v>6</v>
    <v>0</v>
    <v>Image of Brasil</v>
  </rv>
  <rv s="1">
    <fb>0.14178605589771201</fb>
    <v>31</v>
  </rv>
  <rv s="1">
    <fb>167.397860280061</fb>
    <v>36</v>
  </rv>
  <rv s="4">
    <v>https://www.bing.com/search?q=Brasil&amp;form=skydnc</v>
    <v>Aprenda más con Bing</v>
  </rv>
  <rv s="0">
    <v>805306368</v>
    <v>Jair Bolsonaro (Presidente)</v>
    <v>e5c2a3dc-a01d-9ba4-59d7-7920ab72e453</v>
    <v>es-DO</v>
    <v>Generic</v>
  </rv>
  <rv s="0">
    <v>805306368</v>
    <v>Hamilton Mourão (Vicepresidente)</v>
    <v>82d9ec69-ca73-987b-d035-f269280ea4a8</v>
    <v>es-DO</v>
    <v>Generic</v>
  </rv>
  <rv s="2">
    <v>15</v>
  </rv>
  <rv s="1">
    <fb>1.1544783999999999</fb>
    <v>31</v>
  </rv>
  <rv s="1">
    <fb>0.513436</fb>
    <v>31</v>
  </rv>
  <rv s="1">
    <fb>2.1499000000000001</fb>
    <v>37</v>
  </rv>
  <rv s="1">
    <fb>12.8</fb>
    <v>34</v>
  </rv>
  <rv s="1">
    <fb>1839758040765.6201</fb>
    <v>32</v>
  </rv>
  <rv s="1">
    <fb>212559417</fb>
    <v>30</v>
  </rv>
  <rv s="1">
    <fb>183241641</fb>
    <v>30</v>
  </rv>
  <rv s="1">
    <fb>0.42499999999999999</fb>
    <v>31</v>
  </rv>
  <rv s="1">
    <fb>0.01</fb>
    <v>31</v>
  </rv>
  <rv s="1">
    <fb>0.58399999999999996</fb>
    <v>31</v>
  </rv>
  <rv s="1">
    <fb>3.1E-2</fb>
    <v>31</v>
  </rv>
  <rv s="1">
    <fb>0.192</fb>
    <v>31</v>
  </rv>
  <rv s="1">
    <fb>0.63883998870849601</fb>
    <v>31</v>
  </rv>
  <rv s="1">
    <fb>7.2999999999999995E-2</fb>
    <v>31</v>
  </rv>
  <rv s="1">
    <fb>0.12</fb>
    <v>31</v>
  </rv>
  <rv s="1">
    <fb>1.02</fb>
    <v>38</v>
  </rv>
  <rv s="1">
    <fb>60</fb>
    <v>34</v>
  </rv>
  <rv s="1">
    <fb>1.53</fb>
    <v>38</v>
  </rv>
  <rv s="0">
    <v>536870912</v>
    <v>Estado de Río de Janeiro</v>
    <v>3f5a22fa-26bd-86f9-0345-3a6206e8aab5</v>
    <v>es-DO</v>
    <v>Map</v>
  </rv>
  <rv s="0">
    <v>536870912</v>
    <v>Pará</v>
    <v>7a0db70a-73db-e83d-e548-6fab7a523b35</v>
    <v>es-DO</v>
    <v>Map</v>
  </rv>
  <rv s="0">
    <v>536870912</v>
    <v>Santa Catarina</v>
    <v>6262969d-76c7-e65f-1be5-668011a93ff0</v>
    <v>es-DO</v>
    <v>Map</v>
  </rv>
  <rv s="0">
    <v>536870912</v>
    <v>Minas Gerais</v>
    <v>974e2066-dee0-aecd-c973-50babb750033</v>
    <v>es-DO</v>
    <v>Map</v>
  </rv>
  <rv s="0">
    <v>536870912</v>
    <v>Roraima</v>
    <v>3b8383a2-7c79-31f6-2359-bd9ba2099213</v>
    <v>es-DO</v>
    <v>Map</v>
  </rv>
  <rv s="0">
    <v>536870912</v>
    <v>Estado de Paraná</v>
    <v>a33450c4-459a-0682-41ee-635b343dd785</v>
    <v>es-DO</v>
    <v>Map</v>
  </rv>
  <rv s="0">
    <v>536870912</v>
    <v>Estado de Bahía</v>
    <v>e904684f-6d5b-f7bb-c27d-bdb50a0ec8ab</v>
    <v>es-DO</v>
    <v>Map</v>
  </rv>
  <rv s="0">
    <v>536870912</v>
    <v>Río Grande del Norte</v>
    <v>4cccb40d-d26b-4493-e031-bcf803f1c2b1</v>
    <v>es-DO</v>
    <v>Map</v>
  </rv>
  <rv s="0">
    <v>536870912</v>
    <v>Acre</v>
    <v>8960bf27-5261-01d1-4019-e7d898f67bb4</v>
    <v>es-DO</v>
    <v>Map</v>
  </rv>
  <rv s="0">
    <v>536870912</v>
    <v>Río Grande del Sur</v>
    <v>9644dbbf-be0c-de9c-a534-3d7ff4801a8b</v>
    <v>es-DO</v>
    <v>Map</v>
  </rv>
  <rv s="0">
    <v>536870912</v>
    <v>Goiás</v>
    <v>38750702-647a-b72a-2cec-e4a55e078f36</v>
    <v>es-DO</v>
    <v>Map</v>
  </rv>
  <rv s="0">
    <v>536870912</v>
    <v>Pernambuco</v>
    <v>5538aab1-15ae-294f-2c10-f5083201cca1</v>
    <v>es-DO</v>
    <v>Map</v>
  </rv>
  <rv s="0">
    <v>536870912</v>
    <v>Mato Grosso del Sur</v>
    <v>7de24933-1d79-fc85-387b-3ce7947910b6</v>
    <v>es-DO</v>
    <v>Map</v>
  </rv>
  <rv s="0">
    <v>536870912</v>
    <v>Estado de São Paulo</v>
    <v>4d56ae2d-1aad-8c4f-dca2-4456acc12f89</v>
    <v>es-DO</v>
    <v>Map</v>
  </rv>
  <rv s="0">
    <v>536870912</v>
    <v>Amazonas</v>
    <v>f79e57ca-6fc1-5a6a-015b-38d90f33902f</v>
    <v>es-DO</v>
    <v>Map</v>
  </rv>
  <rv s="0">
    <v>536870912</v>
    <v>Espírito Santo</v>
    <v>dbc4d679-53e7-49d7-c6b3-88a4ca7f522f</v>
    <v>es-DO</v>
    <v>Map</v>
  </rv>
  <rv s="0">
    <v>536870912</v>
    <v>Alagoas</v>
    <v>4e3f1ba4-1948-0514-728a-55b34ab027b4</v>
    <v>es-DO</v>
    <v>Map</v>
  </rv>
  <rv s="0">
    <v>536870912</v>
    <v>Mato Grosso</v>
    <v>af05c757-4d77-813e-b8eb-97635c07f37a</v>
    <v>es-DO</v>
    <v>Map</v>
  </rv>
  <rv s="0">
    <v>536870912</v>
    <v>Tocantins</v>
    <v>f7a46dfe-e192-d6f7-e5f8-084e555ba7cb</v>
    <v>es-DO</v>
    <v>Map</v>
  </rv>
  <rv s="0">
    <v>536870912</v>
    <v>Sergipe</v>
    <v>a7f70762-a1ab-d5de-8bf0-3eb8532c1eb9</v>
    <v>es-DO</v>
    <v>Map</v>
  </rv>
  <rv s="0">
    <v>536870912</v>
    <v>Ceará</v>
    <v>b598e20e-29fb-ccf6-be0e-2650e6ba40c5</v>
    <v>es-DO</v>
    <v>Map</v>
  </rv>
  <rv s="0">
    <v>536870912</v>
    <v>Rondonia</v>
    <v>25fbe5d5-9bc1-0ec2-ac78-2d9fe5b147dd</v>
    <v>es-DO</v>
    <v>Map</v>
  </rv>
  <rv s="0">
    <v>536870912</v>
    <v>Amapá</v>
    <v>28d39e09-4b9f-31f6-cc72-48b1f9be59db</v>
    <v>es-DO</v>
    <v>Map</v>
  </rv>
  <rv s="0">
    <v>536870912</v>
    <v>Maranhão</v>
    <v>98274980-9da4-ff5e-78a1-e512bb4179ca</v>
    <v>es-DO</v>
    <v>Map</v>
  </rv>
  <rv s="0">
    <v>536870912</v>
    <v>Piauí</v>
    <v>ab11433a-8357-ae6d-67fe-8570cc271399</v>
    <v>es-DO</v>
    <v>Map</v>
  </rv>
  <rv s="0">
    <v>536870912</v>
    <v>Paraíba</v>
    <v>f5be810b-3322-2252-c10f-35206d84b548</v>
    <v>es-DO</v>
    <v>Map</v>
  </rv>
  <rv s="0">
    <v>536870912</v>
    <v>Distrito Federal</v>
    <v>88dfc3b6-8e7a-694d-61b2-96d14f226ec4</v>
    <v>es-DO</v>
    <v>Map</v>
  </rv>
  <rv s="2">
    <v>16</v>
  </rv>
  <rv s="1">
    <fb>730000</fb>
    <v>30</v>
  </rv>
  <rv s="1">
    <fb>0.12083000183105501</fb>
    <v>39</v>
  </rv>
  <rv s="1">
    <fb>1.73</fb>
    <v>37</v>
  </rv>
  <rv s="1">
    <fb>0.65099999999999991</fb>
    <v>31</v>
  </rv>
  <rv s="1">
    <fb>13.923999999999999</fb>
    <v>37</v>
  </rv>
  <rv s="1">
    <fb>0.33924533448829503</fb>
    <v>31</v>
  </rv>
  <rv s="2">
    <v>17</v>
  </rv>
  <rv s="5">
    <v>#VALUE!</v>
    <v>es-ES</v>
    <v>a828cf41-b938-49fe-7986-4b336618d413</v>
    <v>536870912</v>
    <v>1</v>
    <v>84</v>
    <v>23</v>
    <v>24</v>
    <v>Brasil</v>
    <v>62</v>
    <v>63</v>
    <v>Map</v>
    <v>28</v>
    <v>85</v>
    <v>BR</v>
    <v>255</v>
    <v>256</v>
    <v>257</v>
    <v>258</v>
    <v>259</v>
    <v>260</v>
    <v>261</v>
    <v>BRL</v>
    <v>262</v>
    <v>263</v>
    <v>Brasil, oficialmente República Federativa de Brasil, es un país soberano de América del Sur que comprende la mitad oriental del continente y algunos grupos de pequeñas islas en el océano Atlántico. Es el país más grande de América Latina. Con una superficie estimada en más de 8,5 millones de km², es el quinto país más grande del mundo en área total. Delimitado por el océano Atlántico al este, Brasil tiene una línea costera de 7491 km. Al norte limita con el departamento ultramarino francés de la Guayana Francesa, Surinam, Guyana y Venezuela; al noroeste con Colombia; al oeste con Perú y Bolivia; al suroeste con Paraguay y Argentina, y al sur con Uruguay. De este modo tiene frontera con todos los países de América del Sur, excepto Ecuador y Chile. La mayor parte del país está comprendido entre los trópicos terrestres, por lo que las estaciones climáticas no se sienten de una manera radical en gran parte de su territorio. La selva amazónica cubre 3,6 millones de km² del territorio. Gracias a su vegetación y al clima, es uno de los países con más especies de animales en el mundo.</v>
    <v>264</v>
    <v>265</v>
    <v>266</v>
    <v>Himno nacional del Brasil</v>
    <v>267</v>
    <v>268</v>
    <v>269</v>
    <v>270</v>
    <v>271</v>
    <v>274</v>
    <v>275</v>
    <v>276</v>
    <v>277</v>
    <v>278</v>
    <v>Brasil</v>
    <v>Federative Republic of Brazil</v>
    <v>279</v>
    <v>280</v>
    <v>281</v>
    <v>282</v>
    <v>283</v>
    <v>284</v>
    <v>285</v>
    <v>286</v>
    <v>287</v>
    <v>288</v>
    <v>289</v>
    <v>290</v>
    <v>291</v>
    <v>292</v>
    <v>320</v>
    <v>321</v>
    <v>322</v>
    <v>323</v>
    <v>324</v>
    <v>325</v>
    <v>326</v>
    <v>Brasil</v>
    <v>mdp/vdpid/32</v>
    <v>327</v>
  </rv>
  <rv s="0">
    <v>536870912</v>
    <v>Uruguay</v>
    <v>4d1c354d-d080-b633-86bc-0bad862c8cc1</v>
    <v>es-ES</v>
    <v>Map</v>
  </rv>
  <rv s="1">
    <fb>181034</fb>
    <v>30</v>
  </rv>
  <rv s="1">
    <fb>0.106715803350153</fb>
    <v>31</v>
  </rv>
  <rv s="1">
    <fb>7.8819887087962198E-2</fb>
    <v>31</v>
  </rv>
  <rv s="0">
    <v>536870912</v>
    <v>Montevideo</v>
    <v>6f057c0a-9767-4c6b-b46f-6095e75df6ce</v>
    <v>es-ES</v>
    <v>Map</v>
  </rv>
  <rv s="1">
    <fb>283800000</fb>
    <v>32</v>
  </rv>
  <rv s="1">
    <fb>598</fb>
    <v>33</v>
  </rv>
  <rv s="1">
    <fb>46.270307888488801</fb>
    <v>34</v>
  </rv>
  <rv s="1">
    <fb>3085.1944193006002</fb>
    <v>30</v>
  </rv>
  <rv s="1">
    <fb>6765.6149999999998</fb>
    <v>30</v>
  </rv>
  <rv s="1">
    <fb>77.77</fb>
    <v>34</v>
  </rv>
  <rv s="1">
    <fb>0.16191438689999998</fb>
    <v>31</v>
  </rv>
  <rv s="3">
    <v>5</v>
    <v>28</v>
    <v>96</v>
    <v>6</v>
    <v>0</v>
    <v>Image of Uruguay</v>
  </rv>
  <rv s="1">
    <fb>0.20091963021411099</fb>
    <v>31</v>
  </rv>
  <rv s="1">
    <fb>202.92198338614401</fb>
    <v>36</v>
  </rv>
  <rv s="4">
    <v>https://www.bing.com/search?q=Uruguay&amp;form=skydnc</v>
    <v>Aprenda más con Bing</v>
  </rv>
  <rv s="0">
    <v>805306368</v>
    <v>Luis Lacalle Pou (Presidente)</v>
    <v>45b12faf-c863-9c49-f448-8d6570636f58</v>
    <v>es-ES</v>
    <v>Generic</v>
  </rv>
  <rv s="0">
    <v>805306368</v>
    <v>Beatriz Argimón (Vicepresidente)</v>
    <v>fdad8b43-7954-7971-e1d7-65aea1df14f9</v>
    <v>es-ES</v>
    <v>Generic</v>
  </rv>
  <rv s="2">
    <v>18</v>
  </rv>
  <rv s="1">
    <fb>1.0845944000000001</fb>
    <v>31</v>
  </rv>
  <rv s="1">
    <fb>0.63125770000000003</fb>
    <v>31</v>
  </rv>
  <rv s="1">
    <fb>5.0499000000000001</fb>
    <v>37</v>
  </rv>
  <rv s="1">
    <fb>6.4</fb>
    <v>34</v>
  </rv>
  <rv s="1">
    <fb>56045912952.342003</fb>
    <v>32</v>
  </rv>
  <rv s="1">
    <fb>3461734</fb>
    <v>30</v>
  </rv>
  <rv s="1">
    <fb>3303394</fb>
    <v>30</v>
  </rv>
  <rv s="1">
    <fb>0.29699999999999999</fb>
    <v>31</v>
  </rv>
  <rv s="1">
    <fb>0.45899999999999996</fb>
    <v>31</v>
  </rv>
  <rv s="1">
    <fb>5.9000000000000004E-2</fb>
    <v>31</v>
  </rv>
  <rv s="1">
    <fb>0.22500000000000001</fb>
    <v>31</v>
  </rv>
  <rv s="1">
    <fb>0.64021003723144498</fb>
    <v>31</v>
  </rv>
  <rv s="1">
    <fb>0.10400000000000001</fb>
    <v>31</v>
  </rv>
  <rv s="1">
    <fb>0.153</fb>
    <v>31</v>
  </rv>
  <rv s="1">
    <fb>1.5</fb>
    <v>38</v>
  </rv>
  <rv s="1">
    <fb>17</fb>
    <v>34</v>
  </rv>
  <rv s="1">
    <fb>1.66</fb>
    <v>38</v>
  </rv>
  <rv s="0">
    <v>536870912</v>
    <v>Departamento de Salto</v>
    <v>03610b7b-013c-0ee8-410e-862a629b2ea6</v>
    <v>es-ES</v>
    <v>Map</v>
  </rv>
  <rv s="0">
    <v>536870912</v>
    <v>Departamento de Rocha</v>
    <v>6ec9f1ef-cd41-1cd6-4b5b-098fdf2c9a42</v>
    <v>es-ES</v>
    <v>Map</v>
  </rv>
  <rv s="0">
    <v>536870912</v>
    <v>Departamento de Río Negro</v>
    <v>c51cdc11-8d24-b6c6-218e-1bf15937ed9f</v>
    <v>es-ES</v>
    <v>Map</v>
  </rv>
  <rv s="0">
    <v>536870912</v>
    <v>Departamento de Paysandú</v>
    <v>62ccb945-3081-60ca-acbc-2879d5666afa</v>
    <v>es-ES</v>
    <v>Map</v>
  </rv>
  <rv s="0">
    <v>536870912</v>
    <v>Departamento de Soriano</v>
    <v>20c5f360-f062-1dba-7326-b35033e2d45b</v>
    <v>es-ES</v>
    <v>Map</v>
  </rv>
  <rv s="0">
    <v>536870912</v>
    <v>Departamento de Montevideo</v>
    <v>b91bb4e2-7350-50c2-c5ec-7a29179101c8</v>
    <v>es-ES</v>
    <v>Map</v>
  </rv>
  <rv s="0">
    <v>536870912</v>
    <v>Departamento de Tacuarembó</v>
    <v>3d3ab1e0-e4dd-a712-e9ed-4e8019c73c8b</v>
    <v>es-ES</v>
    <v>Map</v>
  </rv>
  <rv s="0">
    <v>536870912</v>
    <v>Departamento de Lavalleja</v>
    <v>10d28e4e-b416-05ae-493b-27e45db3a2a5</v>
    <v>es-ES</v>
    <v>Map</v>
  </rv>
  <rv s="0">
    <v>536870912</v>
    <v>Departamento de Colonia</v>
    <v>794441ed-35f5-6a38-65fe-1bd820a78487</v>
    <v>es-ES</v>
    <v>Map</v>
  </rv>
  <rv s="0">
    <v>536870912</v>
    <v>Departamento de Flores</v>
    <v>8744bd18-02b9-d69c-5205-c77980587fa8</v>
    <v>es-ES</v>
    <v>Map</v>
  </rv>
  <rv s="0">
    <v>536870912</v>
    <v>Departamento de Florida</v>
    <v>ea047b14-8780-2d2b-754d-7fb89f334f00</v>
    <v>es-ES</v>
    <v>Map</v>
  </rv>
  <rv s="0">
    <v>536870912</v>
    <v>Departamento de Treinta y Tres</v>
    <v>ce5de2e0-0829-6413-4cfe-22c8fb1f8bb1</v>
    <v>es-ES</v>
    <v>Map</v>
  </rv>
  <rv s="0">
    <v>536870912</v>
    <v>Departamento de Rivera</v>
    <v>93dab529-8b73-8eaa-840b-3bfd75594642</v>
    <v>es-ES</v>
    <v>Map</v>
  </rv>
  <rv s="0">
    <v>536870912</v>
    <v>Departamento de Cerro Largo</v>
    <v>17cbef99-9025-55af-1bf6-693b24e4cbf8</v>
    <v>es-ES</v>
    <v>Map</v>
  </rv>
  <rv s="0">
    <v>536870912</v>
    <v>Departamento de San José</v>
    <v>430941cb-a24d-6855-7fd1-c2de5e0eafb0</v>
    <v>es-ES</v>
    <v>Map</v>
  </rv>
  <rv s="0">
    <v>536870912</v>
    <v>Departamento de Artigas</v>
    <v>fba8474e-01a4-b560-b9db-3632789d7418</v>
    <v>es-ES</v>
    <v>Map</v>
  </rv>
  <rv s="0">
    <v>536870912</v>
    <v>Departamento de Maldonado</v>
    <v>bc35c120-ecdd-02db-b583-d31b4a2752db</v>
    <v>es-ES</v>
    <v>Map</v>
  </rv>
  <rv s="0">
    <v>536870912</v>
    <v>Departamento de Canelones</v>
    <v>47a6cb77-1084-cc26-db7c-3a31f25cad6c</v>
    <v>es-ES</v>
    <v>Map</v>
  </rv>
  <rv s="0">
    <v>536870912</v>
    <v>Departamento de Durazno</v>
    <v>812de676-d0a2-23e3-f7e6-3e002da3a2ca</v>
    <v>es-ES</v>
    <v>Map</v>
  </rv>
  <rv s="2">
    <v>19</v>
  </rv>
  <rv s="1">
    <fb>22000</fb>
    <v>30</v>
  </rv>
  <rv s="1">
    <fb>8.7309999465942395E-2</fb>
    <v>39</v>
  </rv>
  <rv s="1">
    <fb>1.9730000000000001</fb>
    <v>37</v>
  </rv>
  <rv s="1">
    <fb>0.41799999999999998</fb>
    <v>31</v>
  </rv>
  <rv s="1">
    <fb>13.856999999999999</fb>
    <v>37</v>
  </rv>
  <rv s="1">
    <fb>0.82559705230116509</fb>
    <v>31</v>
  </rv>
  <rv s="2">
    <v>20</v>
  </rv>
  <rv s="6">
    <v>#VALUE!</v>
    <v>es-ES</v>
    <v>4d1c354d-d080-b633-86bc-0bad862c8cc1</v>
    <v>536870912</v>
    <v>1</v>
    <v>94</v>
    <v>48</v>
    <v>49</v>
    <v>Uruguay</v>
    <v>62</v>
    <v>63</v>
    <v>Map</v>
    <v>28</v>
    <v>95</v>
    <v>UY</v>
    <v>330</v>
    <v>331</v>
    <v>332</v>
    <v>333</v>
    <v>334</v>
    <v>333</v>
    <v>335</v>
    <v>UYU</v>
    <v>336</v>
    <v>337</v>
    <v>Uruguay, oficialmente República Oriental del Uruguay, es un país soberano de América del Sur, situado en la parte oriental del Cono Sur. Limita al noreste con Brasil —estado de Río Grande del Sur—, al oeste y suroeste con Argentina —provincias de Corrientes, Entre Ríos y Buenos Aires, y la Ciudad Autónoma de Buenos Aires— y tiene costas en el océano Atlántico por el sur. Abarca 176 215 km² y es el segundo país más pequeño de Sudamérica, después de Surinam. Según los datos del último censo del INE en 2011, la población de Uruguay es de 3 286 314 habitantes, con lo que figura en la décima posición entre los 12 países sudamericanos.</v>
    <v>338</v>
    <v>339</v>
    <v>340</v>
    <v>Himno nacional de Uruguay</v>
    <v>12</v>
    <v>341</v>
    <v>342</v>
    <v>343</v>
    <v>344</v>
    <v>347</v>
    <v>348</v>
    <v>349</v>
    <v>350</v>
    <v>351</v>
    <v>Uruguay</v>
    <v>352</v>
    <v>353</v>
    <v>354</v>
    <v>355</v>
    <v>96</v>
    <v>356</v>
    <v>357</v>
    <v>358</v>
    <v>359</v>
    <v>360</v>
    <v>361</v>
    <v>362</v>
    <v>363</v>
    <v>364</v>
    <v>384</v>
    <v>385</v>
    <v>386</v>
    <v>387</v>
    <v>388</v>
    <v>389</v>
    <v>390</v>
    <v>Uruguay</v>
    <v>mdp/vdpid/246</v>
    <v>391</v>
  </rv>
  <rv s="0">
    <v>536870912</v>
    <v>Costa Rica</v>
    <v>f5e3b04e-cbe6-130c-d1c8-899095cd5757</v>
    <v>es-ES</v>
    <v>Map</v>
  </rv>
  <rv s="1">
    <fb>51100</fb>
    <v>30</v>
  </rv>
  <rv s="1">
    <fb>0.54567174915234606</fb>
    <v>31</v>
  </rv>
  <rv s="1">
    <fb>2.0962025659294899E-2</fb>
    <v>31</v>
  </rv>
  <rv s="0">
    <v>536870912</v>
    <v>San José</v>
    <v>b2b18307-dcfe-e3ce-b41f-986fcc0a9689</v>
    <v>es-ES</v>
    <v>Map</v>
  </rv>
  <rv s="1">
    <fb>2217350000</fb>
    <v>32</v>
  </rv>
  <rv s="1">
    <fb>506</fb>
    <v>33</v>
  </rv>
  <rv s="1">
    <fb>49.880272733962499</fb>
    <v>34</v>
  </rv>
  <rv s="1">
    <fb>1942.48816990297</fb>
    <v>30</v>
  </rv>
  <rv s="1">
    <fb>8023.3959999999997</fb>
    <v>30</v>
  </rv>
  <rv s="1">
    <fb>80.094999999999999</fb>
    <v>34</v>
  </rv>
  <rv s="1">
    <fb>0.21485754409999999</fb>
    <v>31</v>
  </rv>
  <rv s="2">
    <v>21</v>
  </rv>
  <rv s="3">
    <v>6</v>
    <v>28</v>
    <v>106</v>
    <v>6</v>
    <v>0</v>
    <v>Image of Costa Rica</v>
  </rv>
  <rv s="1">
    <fb>0.13588420861398298</fb>
    <v>31</v>
  </rv>
  <rv s="1">
    <fb>128.845869400021</fb>
    <v>36</v>
  </rv>
  <rv s="4">
    <v>https://www.bing.com/search?q=Costa+Rica&amp;form=skydnc</v>
    <v>Aprenda más con Bing</v>
  </rv>
  <rv s="2">
    <v>22</v>
  </rv>
  <rv s="1">
    <fb>1.1329429</fb>
    <v>31</v>
  </rv>
  <rv s="1">
    <fb>0.5520794</fb>
    <v>31</v>
  </rv>
  <rv s="1">
    <fb>2.8938999999999999</fb>
    <v>37</v>
  </rv>
  <rv s="1">
    <fb>7.6</fb>
    <v>34</v>
  </rv>
  <rv s="1">
    <fb>61773944173.673599</fb>
    <v>32</v>
  </rv>
  <rv s="1">
    <fb>5047561</fb>
    <v>30</v>
  </rv>
  <rv s="1">
    <fb>4041885</fb>
    <v>30</v>
  </rv>
  <rv s="1">
    <fb>1.4999999999999999E-2</fb>
    <v>31</v>
  </rv>
  <rv s="1">
    <fb>0.53299999999999992</fb>
    <v>31</v>
  </rv>
  <rv s="1">
    <fb>4.2999999999999997E-2</fb>
    <v>31</v>
  </rv>
  <rv s="1">
    <fb>0.20899999999999999</fb>
    <v>31</v>
  </rv>
  <rv s="1">
    <fb>0.62098999023437496</fb>
    <v>31</v>
  </rv>
  <rv s="1">
    <fb>8.5000000000000006E-2</fb>
    <v>31</v>
  </rv>
  <rv s="1">
    <fb>0.13</fb>
    <v>31</v>
  </rv>
  <rv s="1">
    <fb>0.98</fb>
    <v>38</v>
  </rv>
  <rv s="1">
    <fb>27</fb>
    <v>34</v>
  </rv>
  <rv s="1">
    <fb>1.84</fb>
    <v>38</v>
  </rv>
  <rv s="0">
    <v>536870912</v>
    <v>Provincia de Guanacaste</v>
    <v>4d846351-04ca-1740-4d47-7258f4be3d9f</v>
    <v>es-ES</v>
    <v>Map</v>
  </rv>
  <rv s="0">
    <v>536870912</v>
    <v>Provincia de Cartago</v>
    <v>e0d48e76-9fcf-d96c-dade-3a266652cce4</v>
    <v>es-ES</v>
    <v>Map</v>
  </rv>
  <rv s="0">
    <v>536870912</v>
    <v>Provincia de Puntarenas</v>
    <v>31e6881a-b4f6-8725-2fb1-825ad41306ef</v>
    <v>es-ES</v>
    <v>Map</v>
  </rv>
  <rv s="0">
    <v>536870912</v>
    <v>Provincia de Alajuela</v>
    <v>d852ccc7-833e-944a-ddce-9ca14d5ffd13</v>
    <v>es-ES</v>
    <v>Map</v>
  </rv>
  <rv s="0">
    <v>536870912</v>
    <v>Provincia de Heredia</v>
    <v>6dcef63a-cb12-0db8-3877-58ca68806818</v>
    <v>es-ES</v>
    <v>Map</v>
  </rv>
  <rv s="0">
    <v>536870912</v>
    <v>Provincia de Limón</v>
    <v>703154f4-49e4-ccb0-f9c6-d52a73875ac7</v>
    <v>es-ES</v>
    <v>Map</v>
  </rv>
  <rv s="0">
    <v>536870912</v>
    <v>Provincia de San José</v>
    <v>8042d242-4799-87de-29ba-5051712f3715</v>
    <v>es-ES</v>
    <v>Map</v>
  </rv>
  <rv s="2">
    <v>23</v>
  </rv>
  <rv s="1">
    <fb>10000</fb>
    <v>30</v>
  </rv>
  <rv s="1">
    <fb>0.11854000091552701</fb>
    <v>39</v>
  </rv>
  <rv s="1">
    <fb>1.754</fb>
    <v>37</v>
  </rv>
  <rv s="1">
    <fb>0.58299999999999996</fb>
    <v>31</v>
  </rv>
  <rv s="1">
    <fb>13.971</fb>
    <v>37</v>
  </rv>
  <rv s="1">
    <fb>0.34459459459459502</fb>
    <v>31</v>
  </rv>
  <rv s="2">
    <v>24</v>
  </rv>
  <rv s="6">
    <v>#VALUE!</v>
    <v>es-ES</v>
    <v>f5e3b04e-cbe6-130c-d1c8-899095cd5757</v>
    <v>536870912</v>
    <v>1</v>
    <v>105</v>
    <v>48</v>
    <v>49</v>
    <v>Costa Rica</v>
    <v>62</v>
    <v>63</v>
    <v>Map</v>
    <v>28</v>
    <v>64</v>
    <v>CR</v>
    <v>394</v>
    <v>395</v>
    <v>396</v>
    <v>397</v>
    <v>398</v>
    <v>397</v>
    <v>399</v>
    <v>CRC</v>
    <v>400</v>
    <v>401</v>
    <v>Costa Rica, oficialmente República de Costa Rica, es un Estado soberano organizado como una república presidencialista unitaria compuesta por 7 provincias. Ubicado en América Central, posee un territorio con un área total de 51 179 km². Limita con Nicaragua al norte, el mar Caribe al este, Panamá al sureste y el océano Pacífico al oeste. En cuanto a los bordes marítimos, colinda con Nicaragua, Colombia, Panamá y Ecuador. Cuenta con 5 213 362 habitantes. Su capital, centro político y económico es San José, y su idioma oficial es el español. Su punto más austral es la Isla del Coco.</v>
    <v>402</v>
    <v>403</v>
    <v>404</v>
    <v>Himno nacional de Costa Rica</v>
    <v>405</v>
    <v>406</v>
    <v>407</v>
    <v>408</v>
    <v>409</v>
    <v>410</v>
    <v>411</v>
    <v>412</v>
    <v>413</v>
    <v>414</v>
    <v>Costa Rica</v>
    <v>415</v>
    <v>416</v>
    <v>417</v>
    <v>95</v>
    <v>418</v>
    <v>419</v>
    <v>420</v>
    <v>421</v>
    <v>422</v>
    <v>423</v>
    <v>424</v>
    <v>425</v>
    <v>426</v>
    <v>427</v>
    <v>435</v>
    <v>436</v>
    <v>437</v>
    <v>438</v>
    <v>439</v>
    <v>440</v>
    <v>441</v>
    <v>Costa Rica</v>
    <v>mdp/vdpid/54</v>
    <v>442</v>
  </rv>
  <rv s="0">
    <v>536870912</v>
    <v>México</v>
    <v>8e475659-4bdc-d912-6494-affce0096bc1</v>
    <v>es-ES</v>
    <v>Map</v>
  </rv>
  <rv s="1">
    <fb>1972550</fb>
    <v>30</v>
  </rv>
  <rv s="1">
    <fb>0.339249458255099</fb>
    <v>31</v>
  </rv>
  <rv s="1">
    <fb>3.6359614212704998E-2</fb>
    <v>31</v>
  </rv>
  <rv s="0">
    <v>536870912</v>
    <v>Ciudad de México</v>
    <v>f1281260-8340-e258-c8ec-3522504400e5</v>
    <v>es-ES</v>
    <v>Map</v>
  </rv>
  <rv s="1">
    <fb>413618820000</fb>
    <v>32</v>
  </rv>
  <rv s="1">
    <fb>52</fb>
    <v>33</v>
  </rv>
  <rv s="1">
    <fb>90.426207910940704</fb>
    <v>34</v>
  </rv>
  <rv s="1">
    <fb>2157.32394883914</fb>
    <v>30</v>
  </rv>
  <rv s="1">
    <fb>486405.54800000001</fb>
    <v>30</v>
  </rv>
  <rv s="1">
    <fb>74.992000000000004</fb>
    <v>34</v>
  </rv>
  <rv s="1">
    <fb>0.41370018680000004</fb>
    <v>31</v>
  </rv>
  <rv s="3">
    <v>7</v>
    <v>28</v>
    <v>117</v>
    <v>6</v>
    <v>0</v>
    <v>Image of México</v>
  </rv>
  <rv s="1">
    <fb>0.130829255322402</fb>
    <v>31</v>
  </rv>
  <rv s="1">
    <fb>141.54252296997399</fb>
    <v>36</v>
  </rv>
  <rv s="4">
    <v>https://www.bing.com/search?q=M%c3%a9xico&amp;form=skydnc</v>
    <v>Aprenda más con Bing</v>
  </rv>
  <rv s="0">
    <v>805306368</v>
    <v>Andrés Manuel López Obrador (Presidente)</v>
    <v>f285a927-f27b-4a8e-277b-5c53b148cf20</v>
    <v>es-ES</v>
    <v>Generic</v>
  </rv>
  <rv s="2">
    <v>25</v>
  </rv>
  <rv s="1">
    <fb>1.0577000999999999</fb>
    <v>31</v>
  </rv>
  <rv s="1">
    <fb>0.40228960000000002</fb>
    <v>31</v>
  </rv>
  <rv s="1">
    <fb>2.3826999999999998</fb>
    <v>37</v>
  </rv>
  <rv s="1">
    <fb>11</fb>
    <v>34</v>
  </rv>
  <rv s="1">
    <fb>1258286717124.53</fb>
    <v>32</v>
  </rv>
  <rv s="1">
    <fb>126014024</fb>
    <v>30</v>
  </rv>
  <rv s="1">
    <fb>102626859</fb>
    <v>30</v>
  </rv>
  <rv s="1">
    <fb>0.36399999999999999</fb>
    <v>31</v>
  </rv>
  <rv s="1">
    <fb>0.02</fb>
    <v>31</v>
  </rv>
  <rv s="1">
    <fb>0.51700000000000002</fb>
    <v>31</v>
  </rv>
  <rv s="1">
    <fb>5.4000000000000006E-2</fb>
    <v>31</v>
  </rv>
  <rv s="1">
    <fb>0.2</fb>
    <v>31</v>
  </rv>
  <rv s="1">
    <fb>0.60680000305175807</fb>
    <v>31</v>
  </rv>
  <rv s="1">
    <fb>9.5000000000000001E-2</fb>
    <v>31</v>
  </rv>
  <rv s="1">
    <fb>0.13500000000000001</fb>
    <v>31</v>
  </rv>
  <rv s="1">
    <fb>0.73</fb>
    <v>38</v>
  </rv>
  <rv s="1">
    <fb>33</fb>
    <v>34</v>
  </rv>
  <rv s="1">
    <fb>0.49</fb>
    <v>38</v>
  </rv>
  <rv s="0">
    <v>536870912</v>
    <v>Quintana Roo</v>
    <v>96bcffec-8d1c-5e86-ab0e-e31d5b9a157c</v>
    <v>es-ES</v>
    <v>Map</v>
  </rv>
  <rv s="0">
    <v>536870912</v>
    <v>Tamaulipas</v>
    <v>6f2fce2f-2090-8583-dbf3-dd9d6fc3cab3</v>
    <v>es-ES</v>
    <v>Map</v>
  </rv>
  <rv s="0">
    <v>536870912</v>
    <v>Tlaxcala</v>
    <v>77063c53-3a0e-fbf0-30d8-68218fbc38fa</v>
    <v>es-ES</v>
    <v>Map</v>
  </rv>
  <rv s="0">
    <v>536870912</v>
    <v>Guanajuato</v>
    <v>9eaf00cd-2b5c-3655-adbc-dc91f1f0fca3</v>
    <v>es-ES</v>
    <v>Map</v>
  </rv>
  <rv s="0">
    <v>536870912</v>
    <v>Nuevo León</v>
    <v>1696b325-bf35-b9aa-28db-3304c1996498</v>
    <v>es-ES</v>
    <v>Map</v>
  </rv>
  <rv s="0">
    <v>536870912</v>
    <v>Campeche</v>
    <v>7c67b06b-20b4-3244-d633-4a6255df7395</v>
    <v>es-ES</v>
    <v>Map</v>
  </rv>
  <rv s="0">
    <v>536870912</v>
    <v>Veracruz de Ignacio de la Llave</v>
    <v>10381f79-264a-f2fd-08f8-cc5377683832</v>
    <v>es-ES</v>
    <v>Map</v>
  </rv>
  <rv s="0">
    <v>536870912</v>
    <v>Michoacán</v>
    <v>33ec3160-5b7b-5fef-defd-4574b6b819d6</v>
    <v>es-ES</v>
    <v>Map</v>
  </rv>
  <rv s="0">
    <v>536870912</v>
    <v>Sonora</v>
    <v>e59e4f16-5e42-af6e-b970-e0ae59046077</v>
    <v>es-ES</v>
    <v>Map</v>
  </rv>
  <rv s="0">
    <v>536870912</v>
    <v>Estado de Guerrero</v>
    <v>86638283-e8d0-0d69-1241-dc688f82149b</v>
    <v>es-ES</v>
    <v>Map</v>
  </rv>
  <rv s="0">
    <v>536870912</v>
    <v>Jalisco</v>
    <v>18c29bf9-bbf0-e90f-10f3-c48c9791339b</v>
    <v>es-ES</v>
    <v>Map</v>
  </rv>
  <rv s="0">
    <v>536870912</v>
    <v>San Luis Potosí</v>
    <v>c228dff2-2024-525b-1b90-fe82a2f5ccfc</v>
    <v>es-ES</v>
    <v>Map</v>
  </rv>
  <rv s="0">
    <v>536870912</v>
    <v>Sinaloa</v>
    <v>ef7dcafc-cca2-39b2-e063-e2bbf5b2022e</v>
    <v>es-ES</v>
    <v>Map</v>
  </rv>
  <rv s="0">
    <v>536870912</v>
    <v>Aguascalientes</v>
    <v>7f39db16-d0e9-f4ba-b929-2a69336bbcb0</v>
    <v>es-ES</v>
    <v>Map</v>
  </rv>
  <rv s="0">
    <v>536870912</v>
    <v>Puebla</v>
    <v>e266f3f0-af5e-7537-36e1-118cfcc783a3</v>
    <v>es-ES</v>
    <v>Map</v>
  </rv>
  <rv s="0">
    <v>536870912</v>
    <v>Estado de Hidalgo</v>
    <v>76baa939-e01a-077d-0c83-522220d05a5b</v>
    <v>es-ES</v>
    <v>Map</v>
  </rv>
  <rv s="0">
    <v>536870912</v>
    <v>Coahuila de Zaragoza</v>
    <v>b1fb0720-5dff-3cd3-aa9b-e91c0988b9f4</v>
    <v>es-ES</v>
    <v>Map</v>
  </rv>
  <rv s="0">
    <v>536870912</v>
    <v>Morelos</v>
    <v>457cd12b-12ce-71c2-81d5-f60ba9645b36</v>
    <v>es-ES</v>
    <v>Map</v>
  </rv>
  <rv s="0">
    <v>536870912</v>
    <v>Querétaro</v>
    <v>4a2d4179-0f55-70d5-99e7-165b2289a273</v>
    <v>es-ES</v>
    <v>Map</v>
  </rv>
  <rv s="0">
    <v>536870912</v>
    <v>Chiapas</v>
    <v>f0d5e228-a3c3-8699-7df3-32ab85b078b3</v>
    <v>es-ES</v>
    <v>Map</v>
  </rv>
  <rv s="0">
    <v>536870912</v>
    <v>Nayarit</v>
    <v>d5ab8703-9922-20b7-03c7-acb17f76b03e</v>
    <v>es-ES</v>
    <v>Map</v>
  </rv>
  <rv s="0">
    <v>536870912</v>
    <v>Zacatecas</v>
    <v>135a47e4-6f2c-2112-febf-50c21b485bd3</v>
    <v>es-ES</v>
    <v>Map</v>
  </rv>
  <rv s="0">
    <v>536870912</v>
    <v>Chihuahua</v>
    <v>ce5a5e29-7bae-05e8-fec7-e028f5c1e139</v>
    <v>es-ES</v>
    <v>Map</v>
  </rv>
  <rv s="0">
    <v>536870912</v>
    <v>Yucatán</v>
    <v>f096e19b-5b56-f73a-3e33-e3f03e33fffc</v>
    <v>es-ES</v>
    <v>Map</v>
  </rv>
  <rv s="0">
    <v>536870912</v>
    <v>Baja California Sur</v>
    <v>72f2373c-402d-1899-776e-ebde71dada5d</v>
    <v>es-ES</v>
    <v>Map</v>
  </rv>
  <rv s="0">
    <v>536870912</v>
    <v>Oaxaca</v>
    <v>2a651e2b-4cd2-6315-971b-6bddb30dfb4d</v>
    <v>es-ES</v>
    <v>Map</v>
  </rv>
  <rv s="0">
    <v>536870912</v>
    <v>Colima</v>
    <v>c5187e51-1440-155f-505d-5c7804e1489f</v>
    <v>es-ES</v>
    <v>Map</v>
  </rv>
  <rv s="0">
    <v>536870912</v>
    <v>Baja California</v>
    <v>6b504587-24aa-0512-9ca8-180f7fa0f586</v>
    <v>es-ES</v>
    <v>Map</v>
  </rv>
  <rv s="0">
    <v>536870912</v>
    <v>Estado de México</v>
    <v>884c2c6c-6f06-85ee-aa8d-65b8980f2231</v>
    <v>es-ES</v>
    <v>Map</v>
  </rv>
  <rv s="0">
    <v>536870912</v>
    <v>Tabasco</v>
    <v>f96880d9-0a36-58d3-7351-a4c7070c642d</v>
    <v>es-ES</v>
    <v>Map</v>
  </rv>
  <rv s="0">
    <v>536870912</v>
    <v>Durango</v>
    <v>d5a4a060-173a-aa5a-3023-abf4cbc2f03d</v>
    <v>es-ES</v>
    <v>Map</v>
  </rv>
  <rv s="2">
    <v>26</v>
  </rv>
  <rv s="1">
    <fb>336000</fb>
    <v>30</v>
  </rv>
  <rv s="1">
    <fb>3.4249999523162801E-2</fb>
    <v>39</v>
  </rv>
  <rv s="1">
    <fb>2.129</fb>
    <v>37</v>
  </rv>
  <rv s="1">
    <fb>0.55100000000000005</fb>
    <v>31</v>
  </rv>
  <rv s="1">
    <fb>17.602</fb>
    <v>37</v>
  </rv>
  <rv s="1">
    <fb>0.54649553743666202</fb>
    <v>31</v>
  </rv>
  <rv s="7">
    <v>#VALUE!</v>
    <v>es-ES</v>
    <v>8e475659-4bdc-d912-6494-affce0096bc1</v>
    <v>536870912</v>
    <v>1</v>
    <v>114</v>
    <v>48</v>
    <v>115</v>
    <v>México</v>
    <v>62</v>
    <v>63</v>
    <v>Map</v>
    <v>28</v>
    <v>116</v>
    <v>MX</v>
    <v>445</v>
    <v>446</v>
    <v>447</v>
    <v>448</v>
    <v>449</v>
    <v>448</v>
    <v>450</v>
    <v>MXN</v>
    <v>451</v>
    <v>452</v>
    <v>México, oficialmente los Estados Unidos Mexicanos, es un país soberano ubicado en la parte meridional de América del Norte; su capital y ciudad más poblada es la Ciudad de México. De acuerdo con la constitución vigente, su forma de gobierno consiste en una república representativa, democrática, laica y federal, compuesta por 32 entidades federativas.</v>
    <v>453</v>
    <v>454</v>
    <v>455</v>
    <v>Himno Nacional Mexicano</v>
    <v>456</v>
    <v>457</v>
    <v>458</v>
    <v>459</v>
    <v>461</v>
    <v>462</v>
    <v>463</v>
    <v>464</v>
    <v>465</v>
    <v>México</v>
    <v>466</v>
    <v>467</v>
    <v>468</v>
    <v>469</v>
    <v>470</v>
    <v>471</v>
    <v>472</v>
    <v>473</v>
    <v>474</v>
    <v>475</v>
    <v>476</v>
    <v>477</v>
    <v>478</v>
    <v>479</v>
    <v>511</v>
    <v>512</v>
    <v>513</v>
    <v>514</v>
    <v>515</v>
    <v>516</v>
    <v>517</v>
    <v>México</v>
    <v>mdp/vdpid/166</v>
  </rv>
  <rv s="0">
    <v>536870912</v>
    <v>Nicaragua</v>
    <v>69beb9ab-56a0-e052-4bf5-5aac6f9d8bc4</v>
    <v>es-ES</v>
    <v>Map</v>
  </rv>
  <rv s="1">
    <fb>130375</fb>
    <v>30</v>
  </rv>
  <rv s="1">
    <fb>0.25876682732258599</fb>
    <v>31</v>
  </rv>
  <rv s="1">
    <fb>5.3762899084413E-2</fb>
    <v>31</v>
  </rv>
  <rv s="0">
    <v>536870912</v>
    <v>Managua</v>
    <v>a2ab3b13-a211-525f-4c89-5ec78fab662f</v>
    <v>es-ES</v>
    <v>Map</v>
  </rv>
  <rv s="1">
    <fb>505</fb>
    <v>33</v>
  </rv>
  <rv s="1">
    <fb>40.6953920569917</fb>
    <v>34</v>
  </rv>
  <rv s="1">
    <fb>568.31381080701397</fb>
    <v>30</v>
  </rv>
  <rv s="1">
    <fb>5592.1750000000002</fb>
    <v>30</v>
  </rv>
  <rv s="1">
    <fb>74.275000000000006</fb>
    <v>34</v>
  </rv>
  <rv s="1">
    <fb>0.35988268679999996</fb>
    <v>31</v>
  </rv>
  <rv s="2">
    <v>27</v>
  </rv>
  <rv s="3">
    <v>8</v>
    <v>28</v>
    <v>129</v>
    <v>6</v>
    <v>0</v>
    <v>Image of Nicaragua</v>
  </rv>
  <rv s="1">
    <fb>0.15588586333905899</fb>
    <v>31</v>
  </rv>
  <rv s="1">
    <fb>162.739607236815</fb>
    <v>36</v>
  </rv>
  <rv s="4">
    <v>https://www.bing.com/search?q=Nicaragua&amp;form=skydnc</v>
    <v>Aprenda más con Bing</v>
  </rv>
  <rv s="0">
    <v>805306368</v>
    <v>Daniel Ortega (Presidente)</v>
    <v>ac55a86e-637b-881b-bf5a-b4ef15e8fa9c</v>
    <v>es-ES</v>
    <v>Generic</v>
  </rv>
  <rv s="0">
    <v>805306368</v>
    <v>Rosario Murillo (Vicepresidente)</v>
    <v>09da9873-a16b-b570-19b5-b4d6beb3e2f5</v>
    <v>es-ES</v>
    <v>Generic</v>
  </rv>
  <rv s="2">
    <v>28</v>
  </rv>
  <rv s="1">
    <fb>1.2064043</fb>
    <v>31</v>
  </rv>
  <rv s="1">
    <fb>0.17423739999999999</fb>
    <v>31</v>
  </rv>
  <rv s="1">
    <fb>0.97750000000000004</fb>
    <v>37</v>
  </rv>
  <rv s="1">
    <fb>15.7</fb>
    <v>34</v>
  </rv>
  <rv s="1">
    <fb>12520915291.183701</fb>
    <v>32</v>
  </rv>
  <rv s="1">
    <fb>6545502</fb>
    <v>30</v>
  </rv>
  <rv s="1">
    <fb>3846137</fb>
    <v>30</v>
  </rv>
  <rv s="1">
    <fb>0.37200000000000005</fb>
    <v>31</v>
  </rv>
  <rv s="1">
    <fb>0.52100000000000002</fb>
    <v>31</v>
  </rv>
  <rv s="1">
    <fb>5.0999999999999997E-2</fb>
    <v>31</v>
  </rv>
  <rv s="1">
    <fb>0.66404998779296909</fb>
    <v>31</v>
  </rv>
  <rv s="1">
    <fb>9.1999999999999998E-2</fb>
    <v>31</v>
  </rv>
  <rv s="1">
    <fb>0.13699999999999998</fb>
    <v>31</v>
  </rv>
  <rv s="1">
    <fb>0.91</fb>
    <v>38</v>
  </rv>
  <rv s="1">
    <fb>98</fb>
    <v>34</v>
  </rv>
  <rv s="1">
    <fb>0.54</fb>
    <v>38</v>
  </rv>
  <rv s="0">
    <v>536870912</v>
    <v>Departamento de Jinotega</v>
    <v>60398820-edbb-ec8a-84c4-b5ac8549d71e</v>
    <v>es-ES</v>
    <v>Map</v>
  </rv>
  <rv s="0">
    <v>536870912</v>
    <v>Región Autónoma del Atlántico Sur</v>
    <v>89d65d77-37fc-6893-ed2e-4c5f37a4d6cb</v>
    <v>es-ES</v>
    <v>Map</v>
  </rv>
  <rv s="0">
    <v>536870912</v>
    <v>Departamento de Estelí</v>
    <v>dfd7438e-3ec0-15c9-87fe-fc72effd4a92</v>
    <v>es-ES</v>
    <v>Map</v>
  </rv>
  <rv s="0">
    <v>536870912</v>
    <v>Departamento de Carazo</v>
    <v>b62e3414-410f-d232-ca00-d86157c9c0fe</v>
    <v>es-ES</v>
    <v>Map</v>
  </rv>
  <rv s="0">
    <v>536870912</v>
    <v>Departamento de Masaya</v>
    <v>375fbc9c-cbcf-1580-6076-ec3acfdd9353</v>
    <v>es-ES</v>
    <v>Map</v>
  </rv>
  <rv s="0">
    <v>536870912</v>
    <v>Departamento de Río San Juan</v>
    <v>d3ff03b5-049c-549d-a0ce-006ec8b69962</v>
    <v>es-ES</v>
    <v>Map</v>
  </rv>
  <rv s="0">
    <v>536870912</v>
    <v>Departamento de Chontales</v>
    <v>1eed54b8-e6d3-bfd5-63ee-cc9a5b0041d7</v>
    <v>es-ES</v>
    <v>Map</v>
  </rv>
  <rv s="0">
    <v>536870912</v>
    <v>Departamento de Matagalpa</v>
    <v>bda587c9-d64e-df8e-4b77-d9ba64a91c5e</v>
    <v>es-ES</v>
    <v>Map</v>
  </rv>
  <rv s="0">
    <v>536870912</v>
    <v>Departamento de Managua</v>
    <v>617c016b-1093-0490-3463-34b0e746c50d</v>
    <v>es-ES</v>
    <v>Map</v>
  </rv>
  <rv s="0">
    <v>536870912</v>
    <v>Departamento de Boaco</v>
    <v>f4a2997d-6569-deac-bd36-1d9768d518db</v>
    <v>es-ES</v>
    <v>Map</v>
  </rv>
  <rv s="0">
    <v>536870912</v>
    <v>Departamento de Madriz</v>
    <v>81728ee1-79f6-9b76-c5cc-ee37f878b3a0</v>
    <v>es-ES</v>
    <v>Map</v>
  </rv>
  <rv s="0">
    <v>536870912</v>
    <v>Departamento de Nueva Segovia</v>
    <v>3e264ac6-d062-e9da-1ef9-6cdee93cd8d0</v>
    <v>es-ES</v>
    <v>Map</v>
  </rv>
  <rv s="0">
    <v>536870912</v>
    <v>Departamento de León</v>
    <v>a0f42223-6d04-d9d7-7b62-12425cccc416</v>
    <v>es-ES</v>
    <v>Map</v>
  </rv>
  <rv s="0">
    <v>536870912</v>
    <v>Departamento de Chinandega</v>
    <v>14f90df8-68f9-84d9-a362-3345b849bb38</v>
    <v>es-ES</v>
    <v>Map</v>
  </rv>
  <rv s="0">
    <v>536870912</v>
    <v>Departamento de Granada</v>
    <v>5e3471d8-4752-03dd-5cd5-dd61e1ee616c</v>
    <v>es-ES</v>
    <v>Map</v>
  </rv>
  <rv s="0">
    <v>536870912</v>
    <v>Departamento de Rivas</v>
    <v>d3c0a132-7da8-49f2-a7a1-f47797b6b409</v>
    <v>es-ES</v>
    <v>Map</v>
  </rv>
  <rv s="0">
    <v>536870912</v>
    <v>North Caribbean Coast Autonomous Region</v>
    <v>1d653296-e843-a712-1c4f-a638d23e4441</v>
    <v>es-ES</v>
    <v>Map</v>
  </rv>
  <rv s="2">
    <v>29</v>
  </rv>
  <rv s="1">
    <fb>12000</fb>
    <v>30</v>
  </rv>
  <rv s="1">
    <fb>6.8369998931884807E-2</fb>
    <v>39</v>
  </rv>
  <rv s="1">
    <fb>2.4039999999999999</fb>
    <v>37</v>
  </rv>
  <rv s="1">
    <fb>0.60599999999999998</fb>
    <v>31</v>
  </rv>
  <rv s="1">
    <fb>20.640999999999998</fb>
    <v>37</v>
  </rv>
  <rv s="1">
    <fb>0.42089080937344198</fb>
    <v>31</v>
  </rv>
  <rv s="8">
    <v>#VALUE!</v>
    <v>es-ES</v>
    <v>69beb9ab-56a0-e052-4bf5-5aac6f9d8bc4</v>
    <v>536870912</v>
    <v>1</v>
    <v>125</v>
    <v>126</v>
    <v>127</v>
    <v>Nicaragua</v>
    <v>62</v>
    <v>63</v>
    <v>Map</v>
    <v>28</v>
    <v>128</v>
    <v>NI</v>
    <v>520</v>
    <v>521</v>
    <v>522</v>
    <v>523</v>
    <v>523</v>
    <v>524</v>
    <v>NIO</v>
    <v>525</v>
    <v>526</v>
    <v>Nicaragua, oficialmente llamado República de Nicaragua, es un país ubicado en Centroamérica. Su capital es la ciudad de Managua, aunque anteriormente era León. Está compuesta por quince departamentos y dos regiones autónomas: Costa Caribe Norte y Costa Caribe Sur. Se ubica en el hemisferio norte, entre la línea ecuatorial y el trópico de Cáncer, aproximadamente entre los 11° y los 15° de latitud Norte y respecto al meridiano de Greenwich, entre los 83° y los 88° de longitud Oeste.</v>
    <v>527</v>
    <v>528</v>
    <v>529</v>
    <v>Salve a ti</v>
    <v>530</v>
    <v>531</v>
    <v>532</v>
    <v>533</v>
    <v>534</v>
    <v>537</v>
    <v>538</v>
    <v>539</v>
    <v>540</v>
    <v>541</v>
    <v>Nicaragua</v>
    <v>542</v>
    <v>543</v>
    <v>544</v>
    <v>545</v>
    <v>470</v>
    <v>546</v>
    <v>547</v>
    <v>473</v>
    <v>548</v>
    <v>549</v>
    <v>550</v>
    <v>551</v>
    <v>552</v>
    <v>553</v>
    <v>571</v>
    <v>572</v>
    <v>573</v>
    <v>574</v>
    <v>575</v>
    <v>576</v>
    <v>577</v>
    <v>Nicaragua</v>
    <v>mdp/vdpid/182</v>
    <v>442</v>
  </rv>
  <rv s="0">
    <v>536870912</v>
    <v>Honduras</v>
    <v>f3535c6b-be45-301f-41bd-b224e60e78e7</v>
    <v>es-ES</v>
    <v>Map</v>
  </rv>
  <rv s="1">
    <fb>112492</fb>
    <v>30</v>
  </rv>
  <rv s="1">
    <fb>0.39967825542943997</fb>
    <v>31</v>
  </rv>
  <rv s="1">
    <fb>4.3658715981927193E-2</fb>
    <v>31</v>
  </rv>
  <rv s="0">
    <v>536870912</v>
    <v>Tegucigalpa</v>
    <v>78ddeef7-86f1-2ff0-29ca-386d442656c1</v>
    <v>es-ES</v>
    <v>Map</v>
  </rv>
  <rv s="1">
    <fb>504</fb>
    <v>33</v>
  </rv>
  <rv s="1">
    <fb>52.479312528490702</fb>
    <v>34</v>
  </rv>
  <rv s="1">
    <fb>619.83639490378596</fb>
    <v>30</v>
  </rv>
  <rv s="1">
    <fb>9812.8919999999998</fb>
    <v>30</v>
  </rv>
  <rv s="1">
    <fb>75.087999999999994</fb>
    <v>34</v>
  </rv>
  <rv s="1">
    <fb>0.49125813399999996</fb>
    <v>31</v>
  </rv>
  <rv s="2">
    <v>30</v>
  </rv>
  <rv s="3">
    <v>9</v>
    <v>28</v>
    <v>139</v>
    <v>6</v>
    <v>0</v>
    <v>Image of Honduras</v>
  </rv>
  <rv s="1">
    <fb>0.17344472061159399</fb>
    <v>31</v>
  </rv>
  <rv s="1">
    <fb>150.34435782941</fb>
    <v>36</v>
  </rv>
  <rv s="4">
    <v>https://www.bing.com/search?q=Honduras&amp;form=skydnc</v>
    <v>Aprenda más con Bing</v>
  </rv>
  <rv s="0">
    <v>805306368</v>
    <v>Salvador Nasralla (Vicepresidente)</v>
    <v>935638b6-b0c5-5068-8a11-8b30664db332</v>
    <v>es-ES</v>
    <v>Generic</v>
  </rv>
  <rv s="0">
    <v>805306368</v>
    <v>Xiomara Castro (Presidente)</v>
    <v>a8bfe5aa-953e-ce39-1149-dc28366dcd2e</v>
    <v>es-ES</v>
    <v>Generic</v>
  </rv>
  <rv s="2">
    <v>31</v>
  </rv>
  <rv s="1">
    <fb>0.91534959999999999</fb>
    <v>31</v>
  </rv>
  <rv s="1">
    <fb>0.26164219999999999</fb>
    <v>31</v>
  </rv>
  <rv s="1">
    <fb>0.30890000000000001</fb>
    <v>37</v>
  </rv>
  <rv s="1">
    <fb>15.1</fb>
    <v>34</v>
  </rv>
  <rv s="1">
    <fb>25095395475.039299</fb>
    <v>32</v>
  </rv>
  <rv s="1">
    <fb>9746117</fb>
    <v>30</v>
  </rv>
  <rv s="1">
    <fb>5626433</fb>
    <v>30</v>
  </rv>
  <rv s="1">
    <fb>0.39100000000000001</fb>
    <v>31</v>
  </rv>
  <rv s="1">
    <fb>9.0000000000000011E-3</fb>
    <v>31</v>
  </rv>
  <rv s="1">
    <fb>0.56100000000000005</fb>
    <v>31</v>
  </rv>
  <rv s="1">
    <fb>0.03</fb>
    <v>31</v>
  </rv>
  <rv s="1">
    <fb>0.20800000000000002</fb>
    <v>31</v>
  </rv>
  <rv s="1">
    <fb>7.400000000000001E-2</fb>
    <v>31</v>
  </rv>
  <rv s="1">
    <fb>0.127</fb>
    <v>31</v>
  </rv>
  <rv s="1">
    <fb>65</fb>
    <v>34</v>
  </rv>
  <rv s="1">
    <fb>1.01</fb>
    <v>38</v>
  </rv>
  <rv s="0">
    <v>536870912</v>
    <v>Departamento de Islas de la Bahía</v>
    <v>a7916980-24be-26fa-f6f7-b5c870314dd2</v>
    <v>es-ES</v>
    <v>Map</v>
  </rv>
  <rv s="0">
    <v>536870912</v>
    <v>Departamento de Copán</v>
    <v>1af5f116-a30f-a7cb-60d0-538ffaa52ce7</v>
    <v>es-ES</v>
    <v>Map</v>
  </rv>
  <rv s="0">
    <v>536870912</v>
    <v>Departamento de Valle</v>
    <v>ae3793e1-89eb-3067-b403-878e49f4a98b</v>
    <v>es-ES</v>
    <v>Map</v>
  </rv>
  <rv s="0">
    <v>536870912</v>
    <v>Departamento de Atlántida</v>
    <v>702947cc-d6b1-39ba-53d0-8fb30bcdd562</v>
    <v>es-ES</v>
    <v>Map</v>
  </rv>
  <rv s="0">
    <v>536870912</v>
    <v>Departamento de Lempira</v>
    <v>c3662aac-be52-19ab-0e84-e079f9c30864</v>
    <v>es-ES</v>
    <v>Map</v>
  </rv>
  <rv s="0">
    <v>536870912</v>
    <v>Departamento de Ocotepeque</v>
    <v>74343f94-e279-d415-175d-5ecd79a96e5b</v>
    <v>es-ES</v>
    <v>Map</v>
  </rv>
  <rv s="0">
    <v>536870912</v>
    <v>Departamento de Cortés</v>
    <v>bd450a11-8f2d-a557-ddd8-d690f789ec15</v>
    <v>es-ES</v>
    <v>Map</v>
  </rv>
  <rv s="0">
    <v>536870912</v>
    <v>Departamento de Intibucá</v>
    <v>83637919-1982-883b-fa06-8f8cc8eba408</v>
    <v>es-ES</v>
    <v>Map</v>
  </rv>
  <rv s="0">
    <v>536870912</v>
    <v>Departamento de Colón</v>
    <v>11442aed-534d-e11a-22b2-8603ec21c516</v>
    <v>es-ES</v>
    <v>Map</v>
  </rv>
  <rv s="0">
    <v>536870912</v>
    <v>Departamento de Francisco Morazán</v>
    <v>e7bd130b-3daf-ad30-732a-07bfe91c1866</v>
    <v>es-ES</v>
    <v>Map</v>
  </rv>
  <rv s="0">
    <v>536870912</v>
    <v>Departamento de Olancho</v>
    <v>54749fcd-cd46-1f0d-4ee5-eefcee6aaf96</v>
    <v>es-ES</v>
    <v>Map</v>
  </rv>
  <rv s="0">
    <v>536870912</v>
    <v>Departamento de Comayagua</v>
    <v>34e8270a-3e9c-399e-dbc3-2630d4ee1cc1</v>
    <v>es-ES</v>
    <v>Map</v>
  </rv>
  <rv s="0">
    <v>536870912</v>
    <v>Departamento de Choluteca</v>
    <v>3a599964-e799-949b-eec1-79c52dfe6662</v>
    <v>es-ES</v>
    <v>Map</v>
  </rv>
  <rv s="0">
    <v>536870912</v>
    <v>Departamento de El Paraíso</v>
    <v>835ccc7d-9cd0-4825-3241-e863c5ee620c</v>
    <v>es-ES</v>
    <v>Map</v>
  </rv>
  <rv s="0">
    <v>536870912</v>
    <v>Departamento de Santa Bárbara</v>
    <v>cc6de462-4175-44da-add7-a6a5a9da364b</v>
    <v>es-ES</v>
    <v>Map</v>
  </rv>
  <rv s="0">
    <v>536870912</v>
    <v>Departamento de La Paz</v>
    <v>4cc8a0d3-6ccb-deaf-3e9c-319f9a1e4d3f</v>
    <v>es-ES</v>
    <v>Map</v>
  </rv>
  <rv s="0">
    <v>536870912</v>
    <v>Departamento de Gracias a Dios</v>
    <v>5e961e8d-37a6-4d49-b36b-67fa593570b4</v>
    <v>es-ES</v>
    <v>Map</v>
  </rv>
  <rv s="0">
    <v>536870912</v>
    <v>Departamento de Yoro</v>
    <v>04bfd889-117b-4702-bd02-438635d2decb</v>
    <v>es-ES</v>
    <v>Map</v>
  </rv>
  <rv s="2">
    <v>32</v>
  </rv>
  <rv s="1">
    <fb>23000</fb>
    <v>30</v>
  </rv>
  <rv s="1">
    <fb>5.38600015640259E-2</fb>
    <v>39</v>
  </rv>
  <rv s="1">
    <fb>2.46</fb>
    <v>37</v>
  </rv>
  <rv s="1">
    <fb>21.599</fb>
    <v>37</v>
  </rv>
  <rv s="1">
    <fb>0.28912324604522299</fb>
    <v>31</v>
  </rv>
  <rv s="8">
    <v>#VALUE!</v>
    <v>es-ES</v>
    <v>f3535c6b-be45-301f-41bd-b224e60e78e7</v>
    <v>536870912</v>
    <v>1</v>
    <v>137</v>
    <v>126</v>
    <v>127</v>
    <v>Honduras</v>
    <v>62</v>
    <v>63</v>
    <v>Map</v>
    <v>28</v>
    <v>138</v>
    <v>HN</v>
    <v>580</v>
    <v>581</v>
    <v>582</v>
    <v>583</v>
    <v>583</v>
    <v>584</v>
    <v>HNL</v>
    <v>585</v>
    <v>586</v>
    <v>Honduras, oficialmente República de Honduras, es un país de América Central con costas en el mar Caribe al norte y en el océano Pacífico al sur. Honduras es un estado unitario y se autodefine como libre, soberano e independiente. Limita al norte y este con el mar Caribe, al sureste con Nicaragua, al sur con el golfo de Fonseca y El Salvador, y al oeste con Guatemala, en cuanto a los límites marítimos colinda con México, Belice, Cuba, Islas Caimán, Guatemala, Jamaica, Colombia, Nicaragua, y El Salvador. La extensión territorial de Honduras, comprendiendo todas sus islas, es de 112 492 km².</v>
    <v>587</v>
    <v>588</v>
    <v>589</v>
    <v>Himno nacional de Honduras</v>
    <v>590</v>
    <v>591</v>
    <v>592</v>
    <v>593</v>
    <v>594</v>
    <v>597</v>
    <v>598</v>
    <v>599</v>
    <v>600</v>
    <v>601</v>
    <v>Honduras</v>
    <v>602</v>
    <v>603</v>
    <v>604</v>
    <v>605</v>
    <v>606</v>
    <v>607</v>
    <v>608</v>
    <v>609</v>
    <v>161</v>
    <v>610</v>
    <v>611</v>
    <v>425</v>
    <v>612</v>
    <v>613</v>
    <v>632</v>
    <v>633</v>
    <v>634</v>
    <v>635</v>
    <v>605</v>
    <v>636</v>
    <v>637</v>
    <v>Honduras</v>
    <v>mdp/vdpid/106</v>
    <v>442</v>
  </rv>
  <rv s="0">
    <v>536870912</v>
    <v>Paraguay</v>
    <v>38755944-7eb5-b816-af98-acd4bbf59209</v>
    <v>es-ES</v>
    <v>Map</v>
  </rv>
  <rv s="1">
    <fb>406796</fb>
    <v>30</v>
  </rv>
  <rv s="1">
    <fb>0.377488034467027</fb>
    <v>31</v>
  </rv>
  <rv s="1">
    <fb>2.7570972756279E-2</fb>
    <v>31</v>
  </rv>
  <rv s="0">
    <v>536870912</v>
    <v>Asunción</v>
    <v>4b5ad817-2782-74b0-8e77-733cb22e48af</v>
    <v>es-ES</v>
    <v>Map</v>
  </rv>
  <rv s="1">
    <fb>312800000</fb>
    <v>32</v>
  </rv>
  <rv s="0">
    <v>536870912</v>
    <v>Ciudad del Este</v>
    <v>c4923615-2eb4-2027-6c93-35da22389697</v>
    <v>es-ES</v>
    <v>Map</v>
  </rv>
  <rv s="1">
    <fb>595</fb>
    <v>33</v>
  </rv>
  <rv s="1">
    <fb>33.703312045093298</fb>
    <v>34</v>
  </rv>
  <rv s="1">
    <fb>1552.38421668465</fb>
    <v>30</v>
  </rv>
  <rv s="1">
    <fb>7407.34</fb>
    <v>30</v>
  </rv>
  <rv s="1">
    <fb>74.131</fb>
    <v>34</v>
  </rv>
  <rv s="1">
    <fb>0.36485746740000002</fb>
    <v>31</v>
  </rv>
  <rv s="2">
    <v>33</v>
  </rv>
  <rv s="3">
    <v>10</v>
    <v>28</v>
    <v>149</v>
    <v>6</v>
    <v>0</v>
    <v>Image of Paraguay</v>
  </rv>
  <rv s="1">
    <fb>0.100353309716205</fb>
    <v>31</v>
  </rv>
  <rv s="1">
    <fb>143.82104097452901</fb>
    <v>36</v>
  </rv>
  <rv s="4">
    <v>https://www.bing.com/search?q=Paraguay&amp;form=skydnc</v>
    <v>Aprenda más con Bing</v>
  </rv>
  <rv s="0">
    <v>805306368</v>
    <v>Mario Abdo Benítez (Presidente)</v>
    <v>a0df6a6a-fbea-173f-e7fb-089fb50bbbdd</v>
    <v>es-ES</v>
    <v>Generic</v>
  </rv>
  <rv s="0">
    <v>805306368</v>
    <v>Hugo Velázquez (Vicepresidente)</v>
    <v>f4d01cd4-e66f-2590-7105-4338dc87ebab</v>
    <v>es-ES</v>
    <v>Generic</v>
  </rv>
  <rv s="2">
    <v>34</v>
  </rv>
  <rv s="1">
    <fb>1.0437316999999999</fb>
    <v>31</v>
  </rv>
  <rv s="1">
    <fb>0.3463021</fb>
    <v>31</v>
  </rv>
  <rv s="1">
    <fb>1.3544</fb>
    <v>37</v>
  </rv>
  <rv s="1">
    <fb>17.2</fb>
    <v>34</v>
  </rv>
  <rv s="1">
    <fb>38145288939.848801</fb>
    <v>32</v>
  </rv>
  <rv s="1">
    <fb>7044636</fb>
    <v>30</v>
  </rv>
  <rv s="1">
    <fb>4359150</fb>
    <v>30</v>
  </rv>
  <rv s="1">
    <fb>0.35899999999999999</fb>
    <v>31</v>
  </rv>
  <rv s="1">
    <fb>1.7000000000000001E-2</fb>
    <v>31</v>
  </rv>
  <rv s="1">
    <fb>4.7E-2</fb>
    <v>31</v>
  </rv>
  <rv s="1">
    <fb>0.720940017700195</fb>
    <v>31</v>
  </rv>
  <rv s="1">
    <fb>1.04</fb>
    <v>38</v>
  </rv>
  <rv s="1">
    <fb>129</fb>
    <v>34</v>
  </rv>
  <rv s="1">
    <fb>1.55</fb>
    <v>38</v>
  </rv>
  <rv s="0">
    <v>536870912</v>
    <v>Departamento de Alto Paraná</v>
    <v>622aa25a-b0e7-3e94-0a4e-c44b2a606a8a</v>
    <v>es-ES</v>
    <v>Map</v>
  </rv>
  <rv s="0">
    <v>536870912</v>
    <v>Departamento de Guairá</v>
    <v>32b611ea-667c-e49b-e6b7-ddfeb81e65bf</v>
    <v>es-ES</v>
    <v>Map</v>
  </rv>
  <rv s="0">
    <v>536870912</v>
    <v>Departamento Amambay</v>
    <v>25a00850-f819-32d0-7038-bc8149b837aa</v>
    <v>es-ES</v>
    <v>Map</v>
  </rv>
  <rv s="0">
    <v>536870912</v>
    <v>Departamento de Ñeembucú</v>
    <v>13a16305-3bea-2508-da0d-f0b9907eb6cb</v>
    <v>es-ES</v>
    <v>Map</v>
  </rv>
  <rv s="0">
    <v>536870912</v>
    <v>Departamento de Itapúa</v>
    <v>ba6578b1-4465-fe52-5dc0-c6ac0ae5ac29</v>
    <v>es-ES</v>
    <v>Map</v>
  </rv>
  <rv s="0">
    <v>536870912</v>
    <v>Departamento de Alto Paraguay</v>
    <v>0f551218-6ef2-8a91-e4f1-0c4fe5301403</v>
    <v>es-ES</v>
    <v>Map</v>
  </rv>
  <rv s="0">
    <v>536870912</v>
    <v>Departamento de Caaguazú</v>
    <v>8656eba9-1676-8f22-780a-c0756489d7fc</v>
    <v>es-ES</v>
    <v>Map</v>
  </rv>
  <rv s="0">
    <v>536870912</v>
    <v>Departamento de Cordillera</v>
    <v>89438784-9b0e-7aa1-c1ee-7e58bfd1b3f6</v>
    <v>es-ES</v>
    <v>Map</v>
  </rv>
  <rv s="0">
    <v>536870912</v>
    <v>Departamento de Canindeyú</v>
    <v>b5c80568-77c7-fcca-6fd0-05c3042f525b</v>
    <v>es-ES</v>
    <v>Map</v>
  </rv>
  <rv s="0">
    <v>536870912</v>
    <v>Departamento de Paraguarí</v>
    <v>9073627b-6ef6-56d0-339c-6644cacabfb3</v>
    <v>es-ES</v>
    <v>Map</v>
  </rv>
  <rv s="0">
    <v>536870912</v>
    <v>Departamento de Boquerón</v>
    <v>264bbe90-3ccd-c6d3-58b3-d86320f4ef99</v>
    <v>es-ES</v>
    <v>Map</v>
  </rv>
  <rv s="0">
    <v>536870912</v>
    <v>Departamento de Presidente Hayes</v>
    <v>6bcdea9e-cac6-d960-1f0d-f93d906430ae</v>
    <v>es-ES</v>
    <v>Map</v>
  </rv>
  <rv s="0">
    <v>536870912</v>
    <v>Departamento de Caazapá</v>
    <v>6f5c0121-41d3-9b26-6619-eb3818cdf435</v>
    <v>es-ES</v>
    <v>Map</v>
  </rv>
  <rv s="0">
    <v>536870912</v>
    <v>Departamento de Misiones</v>
    <v>3e400bd0-4c3e-986b-69dc-02bf27b9cc4a</v>
    <v>es-ES</v>
    <v>Map</v>
  </rv>
  <rv s="0">
    <v>536870912</v>
    <v>Departamento Central</v>
    <v>59d5a6d8-a7b3-7a69-d2a3-3a433b800d61</v>
    <v>es-ES</v>
    <v>Map</v>
  </rv>
  <rv s="0">
    <v>536870912</v>
    <v>Departamento de San Pedro</v>
    <v>bd80c2dc-b58f-53fc-cd75-24b916825161</v>
    <v>es-ES</v>
    <v>Map</v>
  </rv>
  <rv s="0">
    <v>536870912</v>
    <v>Departamento de Concepción</v>
    <v>ecdae5ff-9f88-4c47-d96b-9767fc2314eb</v>
    <v>es-ES</v>
    <v>Map</v>
  </rv>
  <rv s="2">
    <v>35</v>
  </rv>
  <rv s="1">
    <fb>27000</fb>
    <v>30</v>
  </rv>
  <rv s="1">
    <fb>4.8090000152587901E-2</fb>
    <v>39</v>
  </rv>
  <rv s="1">
    <fb>2.4289999999999998</fb>
    <v>37</v>
  </rv>
  <rv s="1">
    <fb>0.35</fb>
    <v>31</v>
  </rv>
  <rv s="1">
    <fb>20.571000000000002</fb>
    <v>37</v>
  </rv>
  <rv s="1">
    <fb>0.55084319154291495</fb>
    <v>31</v>
  </rv>
  <rv s="2">
    <v>36</v>
  </rv>
  <rv s="6">
    <v>#VALUE!</v>
    <v>es-ES</v>
    <v>38755944-7eb5-b816-af98-acd4bbf59209</v>
    <v>536870912</v>
    <v>1</v>
    <v>147</v>
    <v>48</v>
    <v>49</v>
    <v>Paraguay</v>
    <v>62</v>
    <v>63</v>
    <v>Map</v>
    <v>28</v>
    <v>148</v>
    <v>PY</v>
    <v>640</v>
    <v>641</v>
    <v>642</v>
    <v>643</v>
    <v>644</v>
    <v>645</v>
    <v>646</v>
    <v>PYG</v>
    <v>647</v>
    <v>648</v>
    <v>Paraguay, oficialmente República del Paraguay, es un país sin litoral situado en la zona central de América del Sur. Está organizado como un Estado unitario, cuyo territorio se compone por un distrito capital y 17 departamentos. La ciudad de Asunción es la capital y la urbe más poblada del país. Su forma de gobierno es la república que se rige por el sistema presidencial y además se organiza como un Estado de derecho, democrático y aconfesional. Es miembro fundador del Mercosur junto con Argentina, Brasil y Uruguay.</v>
    <v>649</v>
    <v>650</v>
    <v>651</v>
    <v>Himno nacional del Paraguay</v>
    <v>652</v>
    <v>653</v>
    <v>654</v>
    <v>655</v>
    <v>656</v>
    <v>659</v>
    <v>660</v>
    <v>661</v>
    <v>662</v>
    <v>663</v>
    <v>Paraguay</v>
    <v>664</v>
    <v>665</v>
    <v>666</v>
    <v>667</v>
    <v>668</v>
    <v>471</v>
    <v>669</v>
    <v>421</v>
    <v>670</v>
    <v>549</v>
    <v>102</v>
    <v>671</v>
    <v>672</v>
    <v>673</v>
    <v>691</v>
    <v>692</v>
    <v>693</v>
    <v>694</v>
    <v>695</v>
    <v>696</v>
    <v>697</v>
    <v>Paraguay</v>
    <v>mdp/vdpid/185</v>
    <v>698</v>
  </rv>
  <rv s="0">
    <v>536870912</v>
    <v>Guatemala</v>
    <v>3d01de6a-8ed9-25cb-a652-cd408b2f3daf</v>
    <v>es-ES</v>
    <v>Map</v>
  </rv>
  <rv s="1">
    <fb>108889</fb>
    <v>30</v>
  </rv>
  <rv s="1">
    <fb>0.32695036372305403</fb>
    <v>31</v>
  </rv>
  <rv s="1">
    <fb>3.69998398008601E-2</fb>
    <v>31</v>
  </rv>
  <rv s="0">
    <v>536870912</v>
    <v>Ciudad de Guatemala</v>
    <v>e595416a-1039-c34c-75ac-9ed87ae194b0</v>
    <v>es-ES</v>
    <v>Map</v>
  </rv>
  <rv s="1">
    <fb>502</fb>
    <v>33</v>
  </rv>
  <rv s="1">
    <fb>37.378596963442199</fb>
    <v>34</v>
  </rv>
  <rv s="1">
    <fb>577.897354201025</fb>
    <v>30</v>
  </rv>
  <rv s="1">
    <fb>16776.525000000001</fb>
    <v>30</v>
  </rv>
  <rv s="1">
    <fb>74.063000000000002</fb>
    <v>34</v>
  </rv>
  <rv s="1">
    <fb>0.5576571736</fb>
    <v>31</v>
  </rv>
  <rv s="2">
    <v>37</v>
  </rv>
  <rv s="3">
    <v>11</v>
    <v>28</v>
    <v>160</v>
    <v>6</v>
    <v>0</v>
    <v>Image of Guatemala</v>
  </rv>
  <rv s="1">
    <fb>0.10591263848138499</fb>
    <v>31</v>
  </rv>
  <rv s="1">
    <fb>142.921394880398</fb>
    <v>36</v>
  </rv>
  <rv s="4">
    <v>https://www.bing.com/search?q=Guatemala&amp;form=skydnc</v>
    <v>Aprenda más con Bing</v>
  </rv>
  <rv s="0">
    <v>805306368</v>
    <v>Alejandro Giammattei (Presidente)</v>
    <v>7ecd8a86-4482-ca39-729a-fa2e11404807</v>
    <v>es-ES</v>
    <v>Generic</v>
  </rv>
  <rv s="2">
    <v>38</v>
  </rv>
  <rv s="1">
    <fb>1.0190261999999999</fb>
    <v>31</v>
  </rv>
  <rv s="1">
    <fb>0.2178329</fb>
    <v>31</v>
  </rv>
  <rv s="1">
    <fb>0.35489999999999999</fb>
    <v>37</v>
  </rv>
  <rv s="1">
    <fb>22.1</fb>
    <v>34</v>
  </rv>
  <rv s="1">
    <fb>76710385879.662704</fb>
    <v>32</v>
  </rv>
  <rv s="1">
    <fb>16604026</fb>
    <v>30</v>
  </rv>
  <rv s="1">
    <fb>8540945</fb>
    <v>30</v>
  </rv>
  <rv s="1">
    <fb>0.38100000000000001</fb>
    <v>31</v>
  </rv>
  <rv s="1">
    <fb>0.53600000000000003</fb>
    <v>31</v>
  </rv>
  <rv s="1">
    <fb>4.4999999999999998E-2</fb>
    <v>31</v>
  </rv>
  <rv s="1">
    <fb>0.20100000000000001</fb>
    <v>31</v>
  </rv>
  <rv s="1">
    <fb>0.62349998474121104</fb>
    <v>31</v>
  </rv>
  <rv s="1">
    <fb>8.5999999999999993E-2</fb>
    <v>31</v>
  </rv>
  <rv s="1">
    <fb>0.13200000000000001</fb>
    <v>31</v>
  </rv>
  <rv s="1">
    <fb>0.79</fb>
    <v>38</v>
  </rv>
  <rv s="1">
    <fb>95</fb>
    <v>34</v>
  </rv>
  <rv s="1">
    <fb>1.6</fb>
    <v>38</v>
  </rv>
  <rv s="0">
    <v>536870912</v>
    <v>Departamento de Petén</v>
    <v>8c865c1e-04d4-5790-f140-3438b0dbe8a6</v>
    <v>es-ES</v>
    <v>Map</v>
  </rv>
  <rv s="0">
    <v>536870912</v>
    <v>Departamento de San Marcos</v>
    <v>44adc098-6846-0dd7-959c-6919902ece12</v>
    <v>es-ES</v>
    <v>Map</v>
  </rv>
  <rv s="0">
    <v>536870912</v>
    <v>Departamento de Jutiapa</v>
    <v>6d800b28-dad5-b072-ee37-b3bc5daa8c5e</v>
    <v>es-ES</v>
    <v>Map</v>
  </rv>
  <rv s="0">
    <v>536870912</v>
    <v>Departamento de Chiquimula</v>
    <v>30bc9e99-0043-87fc-8f3b-fb0cef9bf2b4</v>
    <v>es-ES</v>
    <v>Map</v>
  </rv>
  <rv s="0">
    <v>536870912</v>
    <v>Departamento de Alta Verapaz</v>
    <v>381e3e42-7a15-a354-6dad-f74a02232a41</v>
    <v>es-ES</v>
    <v>Map</v>
  </rv>
  <rv s="0">
    <v>536870912</v>
    <v>Departamento de Izabal</v>
    <v>581acd22-c156-0dd0-2ea5-99fd7da38105</v>
    <v>es-ES</v>
    <v>Map</v>
  </rv>
  <rv s="0">
    <v>536870912</v>
    <v>Departamento de Quetzaltenango</v>
    <v>edf55a6e-f9fe-9c89-7273-2cb88cf661db</v>
    <v>es-ES</v>
    <v>Map</v>
  </rv>
  <rv s="0">
    <v>536870912</v>
    <v>Departamento de Huehuetenango</v>
    <v>dc427828-8884-d89b-5e20-9c4db48d9311</v>
    <v>es-ES</v>
    <v>Map</v>
  </rv>
  <rv s="0">
    <v>536870912</v>
    <v>Departamento de Quiché</v>
    <v>eecce26d-daad-373e-55f4-f2740f42f402</v>
    <v>es-ES</v>
    <v>Map</v>
  </rv>
  <rv s="0">
    <v>536870912</v>
    <v>Departamento de Totonicapán</v>
    <v>ffdfafdc-be79-3444-f809-ee868b4472da</v>
    <v>es-ES</v>
    <v>Map</v>
  </rv>
  <rv s="0">
    <v>536870912</v>
    <v>Departamento de Escuintla</v>
    <v>abd75e25-b2c9-90ca-4fac-de9b4c5a7cf0</v>
    <v>es-ES</v>
    <v>Map</v>
  </rv>
  <rv s="0">
    <v>536870912</v>
    <v>Departamento de Santa Rosa</v>
    <v>8a56ff9f-689c-51b6-2d01-8c101a4a5a90</v>
    <v>es-ES</v>
    <v>Map</v>
  </rv>
  <rv s="0">
    <v>536870912</v>
    <v>Departamento de Baja Verapaz</v>
    <v>bca3ec95-4821-ade2-b0fc-b75f833ca51c</v>
    <v>es-ES</v>
    <v>Map</v>
  </rv>
  <rv s="0">
    <v>536870912</v>
    <v>Departamento de Chimaltenango</v>
    <v>f1745554-5ae8-ecf1-59fd-6af2aea988c5</v>
    <v>es-ES</v>
    <v>Map</v>
  </rv>
  <rv s="0">
    <v>536870912</v>
    <v>Departamento de Guatemala</v>
    <v>1a31de51-7ef1-3e03-6240-dde1a488e191</v>
    <v>es-ES</v>
    <v>Map</v>
  </rv>
  <rv s="0">
    <v>536870912</v>
    <v>Departamento de Sololá</v>
    <v>362640e8-1f00-a696-287f-7e08764c4b97</v>
    <v>es-ES</v>
    <v>Map</v>
  </rv>
  <rv s="0">
    <v>536870912</v>
    <v>Departamento de Retalhuleu</v>
    <v>46dc9f99-5d18-06c3-57f0-f505e44ea577</v>
    <v>es-ES</v>
    <v>Map</v>
  </rv>
  <rv s="0">
    <v>536870912</v>
    <v>Departamento de Zacapa</v>
    <v>8a303b4e-cd02-ab4a-5331-66b5ede5f123</v>
    <v>es-ES</v>
    <v>Map</v>
  </rv>
  <rv s="0">
    <v>536870912</v>
    <v>Departamento de El Progreso</v>
    <v>7ff89c33-8b3c-0bd8-77f9-ec7248ec720f</v>
    <v>es-ES</v>
    <v>Map</v>
  </rv>
  <rv s="0">
    <v>536870912</v>
    <v>Departamento de Suchitepéquez</v>
    <v>ee120c09-4352-be58-fb89-611858334f29</v>
    <v>es-ES</v>
    <v>Map</v>
  </rv>
  <rv s="0">
    <v>536870912</v>
    <v>Departamento de Jalapa</v>
    <v>9fa1196a-5717-1cb6-b7c0-d4892a1d4ba8</v>
    <v>es-ES</v>
    <v>Map</v>
  </rv>
  <rv s="0">
    <v>536870912</v>
    <v>Departamento de Sacatepéquez</v>
    <v>f55da8fc-713d-49b9-9940-4a56ca5b71ee</v>
    <v>es-ES</v>
    <v>Map</v>
  </rv>
  <rv s="2">
    <v>39</v>
  </rv>
  <rv s="1">
    <fb>43000</fb>
    <v>30</v>
  </rv>
  <rv s="1">
    <fb>2.4590001106262197E-2</fb>
    <v>39</v>
  </rv>
  <rv s="1">
    <fb>2.87</fb>
    <v>37</v>
  </rv>
  <rv s="1">
    <fb>0.35200000000000004</fb>
    <v>31</v>
  </rv>
  <rv s="1">
    <fb>24.561</fb>
    <v>37</v>
  </rv>
  <rv s="1">
    <fb>0.35983575961179498</fb>
    <v>31</v>
  </rv>
  <rv s="8">
    <v>#VALUE!</v>
    <v>es-ES</v>
    <v>3d01de6a-8ed9-25cb-a652-cd408b2f3daf</v>
    <v>536870912</v>
    <v>1</v>
    <v>158</v>
    <v>126</v>
    <v>127</v>
    <v>Guatemala</v>
    <v>62</v>
    <v>63</v>
    <v>Map</v>
    <v>28</v>
    <v>159</v>
    <v>GT</v>
    <v>701</v>
    <v>702</v>
    <v>703</v>
    <v>704</v>
    <v>704</v>
    <v>705</v>
    <v>GTQ</v>
    <v>706</v>
    <v>707</v>
    <v>Guatemala, oficialmente República de Guatemala, es un estado lleno de prostitucion delincuencia violencia contra las mujeres y venta de drogas noroccidental de América Central. Políticamente, es una república democrática y representativa organizada para su administración en 22 departamentos. Su cultura es producto de la mezcla de las culturas maya y española durante la época virreinal.</v>
    <v>708</v>
    <v>709</v>
    <v>710</v>
    <v>Himno Nacional de Guatemala</v>
    <v>711</v>
    <v>712</v>
    <v>713</v>
    <v>714</v>
    <v>715</v>
    <v>717</v>
    <v>718</v>
    <v>719</v>
    <v>720</v>
    <v>721</v>
    <v>Guatemala</v>
    <v>722</v>
    <v>723</v>
    <v>724</v>
    <v>725</v>
    <v>668</v>
    <v>726</v>
    <v>727</v>
    <v>728</v>
    <v>729</v>
    <v>730</v>
    <v>731</v>
    <v>732</v>
    <v>733</v>
    <v>734</v>
    <v>757</v>
    <v>758</v>
    <v>759</v>
    <v>760</v>
    <v>761</v>
    <v>762</v>
    <v>763</v>
    <v>Guatemala</v>
    <v>mdp/vdpid/99</v>
    <v>442</v>
  </rv>
  <rv s="0">
    <v>536870912</v>
    <v>República Dominicana</v>
    <v>9eee2843-5c3a-3930-0e9c-2357fb969d5b</v>
    <v>es-ES</v>
    <v>Map</v>
  </rv>
  <rv s="1">
    <fb>48671</fb>
    <v>30</v>
  </rv>
  <rv s="1">
    <fb>0.41734629500556403</fb>
    <v>31</v>
  </rv>
  <rv s="1">
    <fb>1.8106037704296002E-2</fb>
    <v>31</v>
  </rv>
  <rv s="0">
    <v>536870912</v>
    <v>Santo Domingo</v>
    <v>2ea37dcb-8f20-0877-6a29-69f744e91e70</v>
    <v>es-ES</v>
    <v>Map</v>
  </rv>
  <rv s="1">
    <fb>1</fb>
    <v>33</v>
  </rv>
  <rv s="1">
    <fb>86.563595979866406</fb>
    <v>34</v>
  </rv>
  <rv s="1">
    <fb>1615.51524233024</fb>
    <v>30</v>
  </rv>
  <rv s="1">
    <fb>25258.295999999998</fb>
    <v>30</v>
  </rv>
  <rv s="1">
    <fb>73.891999999999996</fb>
    <v>34</v>
  </rv>
  <rv s="1">
    <fb>0.43679315479999997</fb>
    <v>31</v>
  </rv>
  <rv s="2">
    <v>40</v>
  </rv>
  <rv s="3">
    <v>12</v>
    <v>28</v>
    <v>169</v>
    <v>6</v>
    <v>0</v>
    <v>Image of República Dominicana</v>
  </rv>
  <rv s="1">
    <fb>0.130249349886087</fb>
    <v>31</v>
  </rv>
  <rv s="1">
    <fb>135.49869138696599</fb>
    <v>36</v>
  </rv>
  <rv s="4">
    <v>https://www.bing.com/search?q=Rep%c3%bablica+Dominicana&amp;form=skydnc</v>
    <v>Aprenda más con Bing</v>
  </rv>
  <rv s="0">
    <v>805306368</v>
    <v>Luis Abinader (Presidente)</v>
    <v>c9fe9c8e-97e0-a923-003f-9ee61aaf322c</v>
    <v>es-ES</v>
    <v>Generic</v>
  </rv>
  <rv s="2">
    <v>41</v>
  </rv>
  <rv s="1">
    <fb>1.0569865000000001</fb>
    <v>31</v>
  </rv>
  <rv s="1">
    <fb>0.59915589999999996</fb>
    <v>31</v>
  </rv>
  <rv s="1">
    <fb>1.56</fb>
    <v>37</v>
  </rv>
  <rv s="1">
    <fb>24.1</fb>
    <v>34</v>
  </rv>
  <rv s="1">
    <fb>88941298257.721497</fb>
    <v>32</v>
  </rv>
  <rv s="1">
    <fb>10738958</fb>
    <v>30</v>
  </rv>
  <rv s="1">
    <fb>8787475</fb>
    <v>30</v>
  </rv>
  <rv s="1">
    <fb>0.501</fb>
    <v>31</v>
  </rv>
  <rv s="1">
    <fb>0.20399999999999999</fb>
    <v>31</v>
  </rv>
  <rv s="1">
    <fb>0.64320999145507796</fb>
    <v>31</v>
  </rv>
  <rv s="1">
    <fb>9.8000000000000004E-2</fb>
    <v>31</v>
  </rv>
  <rv s="1">
    <fb>0.13900000000000001</fb>
    <v>31</v>
  </rv>
  <rv s="1">
    <fb>1.07</fb>
    <v>38</v>
  </rv>
  <rv s="1">
    <fb>0.4</fb>
    <v>38</v>
  </rv>
  <rv s="0">
    <v>536870912</v>
    <v>Provincia de Samaná</v>
    <v>9630dff6-037e-3f46-10ed-a9d0918bf4c8</v>
    <v>es-ES</v>
    <v>Map</v>
  </rv>
  <rv s="0">
    <v>536870912</v>
    <v>Provincia de Santiago</v>
    <v>a73bf4f1-0f5f-343d-2970-a0eb90204c7c</v>
    <v>es-ES</v>
    <v>Map</v>
  </rv>
  <rv s="0">
    <v>536870912</v>
    <v>Provincia de Puerto Plata</v>
    <v>d0286e61-3d13-f2ca-004d-1f130aa13e28</v>
    <v>es-ES</v>
    <v>Map</v>
  </rv>
  <rv s="0">
    <v>536870912</v>
    <v>Provincia de Azua</v>
    <v>f8b87bb8-22f5-e6aa-284c-e5c4cd095204</v>
    <v>es-ES</v>
    <v>Map</v>
  </rv>
  <rv s="0">
    <v>536870912</v>
    <v>Provincia de La Vega</v>
    <v>c92e0385-3a7a-a759-f624-b691ef729b18</v>
    <v>es-ES</v>
    <v>Map</v>
  </rv>
  <rv s="0">
    <v>536870912</v>
    <v>Provincia de Barahona</v>
    <v>906fdd24-6300-971b-a72e-06dae42c6db8</v>
    <v>es-ES</v>
    <v>Map</v>
  </rv>
  <rv s="0">
    <v>536870912</v>
    <v>Provincia de San Pedro de Macorís</v>
    <v>59cc7c3f-267b-9018-1ab0-9a3da9c3cf96</v>
    <v>es-ES</v>
    <v>Map</v>
  </rv>
  <rv s="0">
    <v>536870912</v>
    <v>Provincia de Peravia</v>
    <v>51872d38-df73-020b-d2e1-de7308707da1</v>
    <v>es-ES</v>
    <v>Map</v>
  </rv>
  <rv s="0">
    <v>536870912</v>
    <v>Provincia de Espaillat</v>
    <v>3d20d0d5-0e41-ce76-3277-0e484394516c</v>
    <v>es-ES</v>
    <v>Map</v>
  </rv>
  <rv s="0">
    <v>536870912</v>
    <v>Provincia de Elías Piña</v>
    <v>5f3912d4-781e-2f43-4d3c-1ea99acd1ed1</v>
    <v>es-ES</v>
    <v>Map</v>
  </rv>
  <rv s="0">
    <v>536870912</v>
    <v>Provincia de Duarte</v>
    <v>8d71114c-798e-6a30-3b42-5babdfab8231</v>
    <v>es-ES</v>
    <v>Map</v>
  </rv>
  <rv s="0">
    <v>536870912</v>
    <v>Monseñor Nouel</v>
    <v>4ebc0cf8-50cf-4c2a-2e17-9c3dc51d7647</v>
    <v>es-ES</v>
    <v>Map</v>
  </rv>
  <rv s="0">
    <v>536870912</v>
    <v>Provincia de Valverde</v>
    <v>bd2a5d8c-6532-d499-4b4b-5fd80f191090</v>
    <v>es-ES</v>
    <v>Map</v>
  </rv>
  <rv s="0">
    <v>536870912</v>
    <v>Santiago Rodríguez</v>
    <v>bd02813c-72cf-cb88-e5f1-4d0b690c7b28</v>
    <v>es-ES</v>
    <v>Map</v>
  </rv>
  <rv s="0">
    <v>536870912</v>
    <v>Provincia de Sánchez Ramírez</v>
    <v>36a42427-a9b0-b030-23f7-dc2319360d76</v>
    <v>es-ES</v>
    <v>Map</v>
  </rv>
  <rv s="0">
    <v>536870912</v>
    <v>Provincia de La Altagracia</v>
    <v>89a8367a-6b1b-bdf9-fab5-b9589d5a5804</v>
    <v>es-ES</v>
    <v>Map</v>
  </rv>
  <rv s="0">
    <v>536870912</v>
    <v>Provincia de San Cristóbal</v>
    <v>50dbaf19-6bd9-33ac-5af1-4011fbb4f487</v>
    <v>es-ES</v>
    <v>Map</v>
  </rv>
  <rv s="0">
    <v>536870912</v>
    <v>Distrito Nacional</v>
    <v>48975ce5-a1bc-0e28-0d30-fc23be16fd98</v>
    <v>es-ES</v>
    <v>Map</v>
  </rv>
  <rv s="0">
    <v>536870912</v>
    <v>Provincia de Monte Cristi</v>
    <v>5a056c46-aff1-5db2-2db3-c1829e9f7123</v>
    <v>es-ES</v>
    <v>Map</v>
  </rv>
  <rv s="0">
    <v>536870912</v>
    <v>Provincia de Santo Domingo</v>
    <v>5b1d6dab-7829-9978-a11d-40e9d55020b9</v>
    <v>es-ES</v>
    <v>Map</v>
  </rv>
  <rv s="0">
    <v>536870912</v>
    <v>Provincia de San Juan</v>
    <v>538af92b-9ec1-d2db-7d09-4bf678719df3</v>
    <v>es-ES</v>
    <v>Map</v>
  </rv>
  <rv s="0">
    <v>536870912</v>
    <v>Provincia de Dajabón</v>
    <v>1f195e9d-47d7-dee4-41a5-7f8f0d7062bb</v>
    <v>es-ES</v>
    <v>Map</v>
  </rv>
  <rv s="0">
    <v>536870912</v>
    <v>Provincia de Monte Plata</v>
    <v>d17f20ea-1c06-c2de-7447-69aec91c1725</v>
    <v>es-ES</v>
    <v>Map</v>
  </rv>
  <rv s="0">
    <v>536870912</v>
    <v>Provincia de Hato Mayor</v>
    <v>0a3fc4a8-4840-43d0-482a-75736a1f3f5a</v>
    <v>es-ES</v>
    <v>Map</v>
  </rv>
  <rv s="0">
    <v>536870912</v>
    <v>Provincia de El Seibo</v>
    <v>c35c83ee-c424-4dba-36a0-a911dadaa4e5</v>
    <v>es-ES</v>
    <v>Map</v>
  </rv>
  <rv s="0">
    <v>536870912</v>
    <v>Provincia de Hermanas Mirabal</v>
    <v>8a9ed325-01fb-82b4-68d4-95540334aba1</v>
    <v>es-ES</v>
    <v>Map</v>
  </rv>
  <rv s="0">
    <v>536870912</v>
    <v>Provincia de San José de Ocoa</v>
    <v>94070a07-6fb4-86e2-8715-b862388bcaef</v>
    <v>es-ES</v>
    <v>Map</v>
  </rv>
  <rv s="0">
    <v>536870912</v>
    <v>Provincia de Independencia</v>
    <v>adacd1c2-dc47-8f7a-90b1-b1f20858dbfa</v>
    <v>es-ES</v>
    <v>Map</v>
  </rv>
  <rv s="0">
    <v>536870912</v>
    <v>Provincia de Bahoruco</v>
    <v>02d1705d-a94d-ab4b-5a5b-8d43295e82c5</v>
    <v>es-ES</v>
    <v>Map</v>
  </rv>
  <rv s="0">
    <v>536870912</v>
    <v>Provincia de La Romana</v>
    <v>64073c75-93fc-34d6-a4e6-649cfcbda5fd</v>
    <v>es-ES</v>
    <v>Map</v>
  </rv>
  <rv s="0">
    <v>536870912</v>
    <v>Provincia de Pedernales</v>
    <v>058df820-7760-842e-f56c-7554404af0e2</v>
    <v>es-ES</v>
    <v>Map</v>
  </rv>
  <rv s="0">
    <v>536870912</v>
    <v>Provincia de María Trinidad Sánchez</v>
    <v>ac6ee95f-cd12-4554-9e4d-a6a59d7d47d9</v>
    <v>es-ES</v>
    <v>Map</v>
  </rv>
  <rv s="2">
    <v>42</v>
  </rv>
  <rv s="1">
    <fb>71000</fb>
    <v>30</v>
  </rv>
  <rv s="1">
    <fb>5.8449997901916503E-2</fb>
    <v>39</v>
  </rv>
  <rv s="1">
    <fb>2.3460000000000001</fb>
    <v>37</v>
  </rv>
  <rv s="1">
    <fb>0.48799999999999999</fb>
    <v>31</v>
  </rv>
  <rv s="1">
    <fb>19.506</fb>
    <v>37</v>
  </rv>
  <rv s="1">
    <fb>0.48685572345270101</fb>
    <v>31</v>
  </rv>
  <rv s="2">
    <v>43</v>
  </rv>
  <rv s="8">
    <v>#VALUE!</v>
    <v>es-ES</v>
    <v>9eee2843-5c3a-3930-0e9c-2357fb969d5b</v>
    <v>536870912</v>
    <v>1</v>
    <v>167</v>
    <v>126</v>
    <v>127</v>
    <v>República Dominicana</v>
    <v>62</v>
    <v>63</v>
    <v>Map</v>
    <v>28</v>
    <v>168</v>
    <v>DO</v>
    <v>766</v>
    <v>767</v>
    <v>768</v>
    <v>769</v>
    <v>769</v>
    <v>770</v>
    <v>DOP</v>
    <v>771</v>
    <v>772</v>
    <v>La República Dominicana es un país situado en el Caribe, ubicado en la zona central de las Antillas; ocupa la parte central y oriental de la isla La Española. Su capital y ciudad más poblada es Santo Domingo. Limita al norte con el océano Atlántico, al este con el canal de la Mona, que lo separa de Puerto Rico, al sur con el mar Caribe, y al oeste con Haití, que es el otro país situado en La Española. Con 48 448 km² y una población superior a los 11 millones de habitantes, es el segundo país más extenso y poblado de los insulares caribeños, después de Cuba.</v>
    <v>773</v>
    <v>774</v>
    <v>775</v>
    <v>Himno nacional de la República Dominicana</v>
    <v>776</v>
    <v>777</v>
    <v>778</v>
    <v>779</v>
    <v>780</v>
    <v>782</v>
    <v>783</v>
    <v>784</v>
    <v>785</v>
    <v>786</v>
    <v>República Dominicana</v>
    <v>787</v>
    <v>788</v>
    <v>789</v>
    <v>761</v>
    <v>96</v>
    <v>790</v>
    <v>98</v>
    <v>791</v>
    <v>792</v>
    <v>793</v>
    <v>794</v>
    <v>795</v>
    <v>733</v>
    <v>796</v>
    <v>829</v>
    <v>830</v>
    <v>831</v>
    <v>832</v>
    <v>833</v>
    <v>834</v>
    <v>835</v>
    <v>República Dominicana</v>
    <v>mdp/vdpid/65</v>
    <v>836</v>
  </rv>
</rvData>
</file>

<file path=xl/richData/rdrichvaluestructure.xml><?xml version="1.0" encoding="utf-8"?>
<rvStructures xmlns="http://schemas.microsoft.com/office/spreadsheetml/2017/richdata" count="9">
  <s t="_linkedentity2">
    <k n="%EntityServiceId" t="i"/>
    <k n="_DisplayString" t="s"/>
    <k n="%EntityId" t="s"/>
    <k n="%EntityCulture" t="s"/>
    <k n="_Icon" t="s"/>
  </s>
  <s t="_formattednumber">
    <k n="_Format" t="spb"/>
  </s>
  <s t="_array">
    <k n="array" t="a"/>
  </s>
  <s t="_webimage">
    <k n="WebImageIdentifier" t="i"/>
    <k n="_Provider" t="spb"/>
    <k n="Attribution" t="spb"/>
    <k n="CalcOrigin" t="i"/>
    <k n="ComputedImage" t="b"/>
    <k n="Text" t="s"/>
  </s>
  <s t="_hyperlink">
    <k n="Address" t="s"/>
    <k n="Text" t="s"/>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Nombre oficial"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k n="Zona(s) horaria(s)" t="r"/>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k n="Zona(s) horaria(s)" t="r"/>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apitalización de mercado de las sociedades cotizadas"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magen" t="r"/>
    <k n="Ingresos fiscales (%)" t="r"/>
    <k n="IPC" t="r"/>
    <k n="LearnMoreOnLink" t="r"/>
    <k n="Líder(es)" t="r"/>
    <k n="Matriculación en educación primaria en bruto (%)" t="r"/>
    <k n="Matriculación en educación terciaria en bruto (%)" t="r"/>
    <k n="Médicos por mil" t="r"/>
    <k n="Mortalidad infantil" t="r"/>
    <k n="Nombre"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s>
  <s t="_linkedentity2core">
    <k n="_CRID" t="e"/>
    <k n="%EntityCulture" t="s"/>
    <k n="%EntityId" t="s"/>
    <k n="%EntityServiceId" t="i"/>
    <k n="%IsRefreshable" t="b"/>
    <k n="_Attribution" t="spb"/>
    <k n="_CanonicalPropertyNames" t="spb"/>
    <k n="_Display" t="spb"/>
    <k n="_DisplayString" t="s"/>
    <k n="_Flags" t="spb"/>
    <k n="_Format" t="spb"/>
    <k n="_Icon" t="s"/>
    <k n="_Provider" t="spb"/>
    <k n="_SubLabel" t="spb"/>
    <k n="Abreviatura" t="s"/>
    <k n="`Área" t="r"/>
    <k n="`Área de bosque (%)" t="r"/>
    <k n="Cambio de IPC (%)" t="r"/>
    <k n="Capital/ciudad principal" t="r"/>
    <k n="Ciudad más grande" t="r"/>
    <k n="Código de llamada" t="r"/>
    <k n="Código de moneda" t="s"/>
    <k n="Consumo de energía de combustibles fósiles" t="r"/>
    <k n="Consumo de energía eléctrica" t="r"/>
    <k n="Descripción" t="s"/>
    <k n="Emisiones de dióxido de carbono" t="r"/>
    <k n="Esperanza de vida" t="r"/>
    <k n="Gastos de salud varios (%)" t="r"/>
    <k n="Himno nacional" t="s"/>
    <k n="Idioma oficial" t="r"/>
    <k n="Imagen" t="r"/>
    <k n="Ingresos fiscales (%)" t="r"/>
    <k n="IPC" t="r"/>
    <k n="LearnMoreOnLink" t="r"/>
    <k n="Líder(es)" t="r"/>
    <k n="Matriculación en educación primaria en bruto (%)" t="r"/>
    <k n="Matriculación en educación terciaria en bruto (%)" t="r"/>
    <k n="Médicos por mil" t="r"/>
    <k n="Mortalidad infantil" t="r"/>
    <k n="Nombre" t="s"/>
    <k n="PIB" t="r"/>
    <k n="Población" t="r"/>
    <k n="Población urbana" t="r"/>
    <k n="Población: 10% más alto de participación de ingresos" t="r"/>
    <k n="Población: 10% más bajo de participación de ingresos" t="r"/>
    <k n="Población: 20% más alto de participación de ingresos" t="r"/>
    <k n="Población: 20% más bajo de participación de ingresos" t="r"/>
    <k n="Población: cuarto 20% de participación de ingresos" t="r"/>
    <k n="Población: participación en la fuerza laboral (%)" t="r"/>
    <k n="Población: segundo 20% de participación de ingresos" t="r"/>
    <k n="Población: tercer 20% de participación de ingresos" t="r"/>
    <k n="Precio de la gasolina" t="r"/>
    <k n="Ratio de mortalidad materna" t="r"/>
    <k n="Salario mínimo" t="r"/>
    <k n="Subdivisiones" t="r"/>
    <k n="Tamaño de las fuerzas armadas" t="r"/>
    <k n="Tasa de desempleo" t="r"/>
    <k n="Tasa de fertilidad" t="r"/>
    <k n="Tasa de impuesto total" t="r"/>
    <k n="Tasa de natalidad" t="r"/>
    <k n="Tierra agrícola (%)" t="r"/>
    <k n="UniqueName" t="s"/>
    <k n="VDPID/VSID" t="s"/>
    <k n="Zona(s) horaria(s)" t="r"/>
  </s>
</rvStructures>
</file>

<file path=xl/richData/rdsupportingpropertybag.xml><?xml version="1.0" encoding="utf-8"?>
<supportingPropertyBags xmlns="http://schemas.microsoft.com/office/spreadsheetml/2017/richdata2">
  <spbArrays count="4">
    <a count="65">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Nombre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Zona(s) horaria(s)</v>
      <v t="s">Código de llamada</v>
      <v t="s">_Flags</v>
      <v t="s">VDPID/VSID</v>
      <v t="s">UniqueName</v>
      <v t="s">_DisplayString</v>
      <v t="s">LearnMoreOnLink</v>
      <v t="s">Imagen</v>
      <v t="s">Descripción</v>
    </a>
    <a count="64">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Zona(s) horaria(s)</v>
      <v t="s">Código de llamada</v>
      <v t="s">_Flags</v>
      <v t="s">VDPID/VSID</v>
      <v t="s">UniqueName</v>
      <v t="s">_DisplayString</v>
      <v t="s">LearnMoreOnLink</v>
      <v t="s">Imagen</v>
      <v t="s">Descripción</v>
    </a>
    <a count="62">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Capitalización de mercado de las sociedades cotizadas</v>
      <v t="s">Matriculación en educación primaria en bruto (%)</v>
      <v t="s">Matriculación en educación terciaria en bruto (%)</v>
      <v t="s">Gastos de salud varios (%)</v>
      <v t="s">Médicos por mil</v>
      <v t="s">Tamaño de las fuerzas armadas</v>
      <v t="s">Código de llamada</v>
      <v t="s">_Flags</v>
      <v t="s">VDPID/VSID</v>
      <v t="s">UniqueName</v>
      <v t="s">_DisplayString</v>
      <v t="s">LearnMoreOnLink</v>
      <v t="s">Imagen</v>
      <v t="s">Descripción</v>
    </a>
    <a count="63">
      <v t="s">%EntityServiceId</v>
      <v t="s">%IsRefreshable</v>
      <v t="s">_CanonicalPropertyNames</v>
      <v t="s">%EntityCulture</v>
      <v t="s">%EntityId</v>
      <v t="s">_Icon</v>
      <v t="s">_Provider</v>
      <v t="s">_Attribution</v>
      <v t="s">_Display</v>
      <v t="s">Nombre</v>
      <v t="s">_Format</v>
      <v t="s">Capital/ciudad principal</v>
      <v t="s">Líder(es)</v>
      <v t="s">_SubLabel</v>
      <v t="s">Población</v>
      <v t="s">`Área</v>
      <v t="s">Abreviatura</v>
      <v t="s">PIB</v>
      <v t="s">Código de moneda</v>
      <v t="s">Ciudad más grande</v>
      <v t="s">Himno nacional</v>
      <v t="s">Idioma oficial</v>
      <v t="s">Subdivisiones</v>
      <v t="s">Esperanza de vida</v>
      <v t="s">Tasa de natalidad</v>
      <v t="s">Tasa de fertilidad</v>
      <v t="s">Mortalidad infantil</v>
      <v t="s">Ratio de mortalidad materna</v>
      <v t="s">Población urbana</v>
      <v t="s">Tierra agrícola (%)</v>
      <v t="s">`Área de bosque (%)</v>
      <v t="s">Emisiones de dióxido de carbono</v>
      <v t="s">Consumo de energía de combustibles fósiles</v>
      <v t="s">Precio de la gasolina</v>
      <v t="s">Consumo de energía eléctrica</v>
      <v t="s">IPC</v>
      <v t="s">Cambio de IPC (%)</v>
      <v t="s">Población: 10% más alto de participación de ingresos</v>
      <v t="s">Población: 20% más alto de participación de ingresos</v>
      <v t="s">Población: segundo 20% de participación de ingresos</v>
      <v t="s">Población: tercer 20% de participación de ingresos</v>
      <v t="s">Población: cuarto 20% de participación de ingresos</v>
      <v t="s">Población: 20% más bajo de participación de ingresos</v>
      <v t="s">Población: 10% más bajo de participación de ingresos</v>
      <v t="s">Población: participación en la fuerza laboral (%)</v>
      <v t="s">Salario mínimo</v>
      <v t="s">Ingresos fiscales (%)</v>
      <v t="s">Tasa de impuesto total</v>
      <v t="s">Tasa de desempleo</v>
      <v t="s">Matriculación en educación primaria en bruto (%)</v>
      <v t="s">Matriculación en educación terciaria en bruto (%)</v>
      <v t="s">Gastos de salud varios (%)</v>
      <v t="s">Médicos por mil</v>
      <v t="s">Tamaño de las fuerzas armadas</v>
      <v t="s">Zona(s) horaria(s)</v>
      <v t="s">Código de llamada</v>
      <v t="s">_Flags</v>
      <v t="s">VDPID/VSID</v>
      <v t="s">UniqueName</v>
      <v t="s">_DisplayString</v>
      <v t="s">LearnMoreOnLink</v>
      <v t="s">Imagen</v>
      <v t="s">Descripción</v>
    </a>
  </spbArrays>
  <spbData count="170">
    <spb s="0">
      <v xml:space="preserve">data.worldbank.org	</v>
      <v xml:space="preserve">	</v>
      <v xml:space="preserve">http://data.worldbank.org/indicator/FP.CPI.TOTL	</v>
      <v xml:space="preserve">	</v>
    </spb>
    <spb s="0">
      <v xml:space="preserve">Wikipedia	Cia	travel.state.gov	</v>
      <v xml:space="preserve">CC-BY-SA			</v>
      <v xml:space="preserve">http://en.wikipedia.org/wiki/Argentina	https://www.cia.gov/library/publications/the-world-factbook/geos/ar.html?Transportation	https://travel.state.gov/content/travel/en/international-travel/International-Travel-Country-Information-Pages/Argentina.html	</v>
      <v xml:space="preserve">http://creativecommons.org/licenses/by-sa/3.0/			</v>
    </spb>
    <spb s="0">
      <v xml:space="preserve">Wikipedia	Wikipedia	Cia	</v>
      <v xml:space="preserve">CC-BY-SA	CC-BY-SA		</v>
      <v xml:space="preserve">http://en.wikipedia.org/wiki/Argentina	http://es.wikipedia.org/wiki/Argentina	https://www.cia.gov/library/publications/the-world-factbook/geos/ar.html?Transportation	</v>
      <v xml:space="preserve">http://creativecommons.org/licenses/by-sa/3.0/	http://creativecommons.org/licenses/by-sa/3.0/		</v>
    </spb>
    <spb s="0">
      <v xml:space="preserve">Wikipedia	Wikipedia	</v>
      <v xml:space="preserve">CC-BY-SA	CC-BY-SA	</v>
      <v xml:space="preserve">http://en.wikipedia.org/wiki/Argentina	http://es.wikipedia.org/wiki/Argentina	</v>
      <v xml:space="preserve">http://creativecommons.org/licenses/by-sa/3.0/	http://creativecommons.org/licenses/by-sa/3.0/	</v>
    </spb>
    <spb s="0">
      <v xml:space="preserve">data.worldbank.org	</v>
      <v xml:space="preserve">	</v>
      <v xml:space="preserve">http://data.worldbank.org/indicator/SP.POP.TOTL	</v>
      <v xml:space="preserve">	</v>
    </spb>
    <spb s="0">
      <v xml:space="preserve">Wikipedia	</v>
      <v xml:space="preserve">CC-BY-SA	</v>
      <v xml:space="preserve">http://en.wikipedia.org/wiki/Argentina	</v>
      <v xml:space="preserve">http://creativecommons.org/licenses/by-sa/3.0/	</v>
    </spb>
    <spb s="0">
      <v xml:space="preserve">Wikipedia	</v>
      <v xml:space="preserve">CC-BY-SA	</v>
      <v xml:space="preserve">http://es.wikipedia.org/wiki/Argentina	</v>
      <v xml:space="preserve">http://creativecommons.org/licenses/by-sa/3.0/	</v>
    </spb>
    <spb s="0">
      <v xml:space="preserve">Wikipedia	travel.state.gov	</v>
      <v xml:space="preserve">CC-BY-SA		</v>
      <v xml:space="preserve">http://en.wikipedia.org/wiki/Argentina	https://travel.state.gov/content/travel/en/international-travel/International-Travel-Country-Information-Pages/Argentina.html	</v>
      <v xml:space="preserve">http://creativecommons.org/licenses/by-sa/3.0/		</v>
    </spb>
    <spb s="0">
      <v xml:space="preserve">data.worldbank.org	</v>
      <v xml:space="preserve">	</v>
      <v xml:space="preserve">http://data.worldbank.org/indicator/SH.MED.PHYS.ZS	</v>
      <v xml:space="preserve">	</v>
    </spb>
    <spb s="0">
      <v xml:space="preserve">data.worldbank.org	</v>
      <v xml:space="preserve">	</v>
      <v xml:space="preserve">http://data.worldbank.org/indicator/SP.URB.TOTL	</v>
      <v xml:space="preserve">	</v>
    </spb>
    <spb s="0">
      <v xml:space="preserve">Cia	</v>
      <v xml:space="preserve">	</v>
      <v xml:space="preserve">https://www.cia.gov/library/publications/the-world-factbook/geos/ar.html?Transportation	</v>
      <v xml:space="preserve">	</v>
    </spb>
    <spb s="0">
      <v xml:space="preserve">Wikipedia	Wikipedia	Wikipedia	Cia	</v>
      <v xml:space="preserve">CC-BY-SA	CC-BY-SA	CC-BY-SA		</v>
      <v xml:space="preserve">http://en.wikipedia.org/wiki/Argentina	http://es.wikipedia.org/wiki/Argentina	http://fr.wikipedia.org/wiki/Argentine	https://www.cia.gov/library/publications/the-world-factbook/geos/ar.html?Transportation	</v>
      <v xml:space="preserve">http://creativecommons.org/licenses/by-sa/3.0/	http://creativecommons.org/licenses/by-sa/3.0/	http://creativecommons.org/licenses/by-sa/3.0/		</v>
    </spb>
    <spb s="0">
      <v xml:space="preserve">Wikipedia	Cia	</v>
      <v xml:space="preserve">CC-BY-SA		</v>
      <v xml:space="preserve">http://en.wikipedia.org/wiki/Argentina	https://www.cia.gov/library/publications/the-world-factbook/geos/ar.html?Transportation	</v>
      <v xml:space="preserve">http://creativecommons.org/licenses/by-sa/3.0/		</v>
    </spb>
    <spb s="0">
      <v xml:space="preserve">data.worldbank.org	</v>
      <v xml:space="preserve">	</v>
      <v xml:space="preserve">http://data.worldbank.org/indicator/SP.DYN.LE00.IN	</v>
      <v xml:space="preserve">	</v>
    </spb>
    <spb s="0">
      <v xml:space="preserve">data.worldbank.org	</v>
      <v xml:space="preserve">	</v>
      <v xml:space="preserve">http://data.worldbank.org/indicator/SP.DYN.CBRT.IN	</v>
      <v xml:space="preserve">	</v>
    </spb>
    <spb s="0">
      <v xml:space="preserve">data.worldbank.org	</v>
      <v xml:space="preserve">	</v>
      <v xml:space="preserve">http://data.worldbank.org/indicator/SP.DYN.TFRT.IN	</v>
      <v xml:space="preserve">	</v>
    </spb>
    <spb s="0">
      <v xml:space="preserve">data.worldbank.org	</v>
      <v xml:space="preserve">	</v>
      <v xml:space="preserve">http://data.worldbank.org/indicator/SP.DYN.IMRT.IN	</v>
      <v xml:space="preserve">	</v>
    </spb>
    <spb s="0">
      <v xml:space="preserve">data.worldbank.org	</v>
      <v xml:space="preserve">	</v>
      <v xml:space="preserve">http://data.worldbank.org/indicator/SH.STA.MMRT	</v>
      <v xml:space="preserve">	</v>
    </spb>
    <spb s="0">
      <v xml:space="preserve">data.worldbank.org	</v>
      <v xml:space="preserve">	</v>
      <v xml:space="preserve">http://data.worldbank.org/indicator/EG.USE.ELEC.KH.PC	</v>
      <v xml:space="preserve">	</v>
    </spb>
    <spb s="0">
      <v xml:space="preserve">data.worldbank.org	</v>
      <v xml:space="preserve">	</v>
      <v xml:space="preserve">http://data.worldbank.org/indicator/MS.MIL.TOTL.P1	</v>
      <v xml:space="preserve">	</v>
    </spb>
    <spb s="0">
      <v xml:space="preserve">data.worldbank.org	</v>
      <v xml:space="preserve">	</v>
      <v xml:space="preserve">http://data.worldbank.org/indicator/EN.ATM.CO2E.KT	</v>
      <v xml:space="preserve">	</v>
    </spb>
    <spb s="0">
      <v xml:space="preserve">data.worldbank.org	</v>
      <v xml:space="preserve">	</v>
      <v xml:space="preserve">http://data.worldbank.org/indicator/SL.TLF.CACT.ZS	</v>
      <v xml:space="preserve">	</v>
    </spb>
    <spb s="1">
      <v>0</v>
      <v>1</v>
      <v>2</v>
      <v>3</v>
      <v>4</v>
      <v>3</v>
      <v>5</v>
      <v>6</v>
      <v>3</v>
      <v>7</v>
      <v>5</v>
      <v>8</v>
      <v>5</v>
      <v>9</v>
      <v>10</v>
      <v>11</v>
      <v>12</v>
      <v>13</v>
      <v>10</v>
      <v>14</v>
      <v>15</v>
      <v>16</v>
      <v>10</v>
      <v>10</v>
      <v>10</v>
      <v>1</v>
      <v>10</v>
      <v>11</v>
      <v>10</v>
      <v>17</v>
      <v>18</v>
      <v>19</v>
      <v>20</v>
      <v>10</v>
      <v>10</v>
      <v>10</v>
      <v>21</v>
      <v>10</v>
      <v>10</v>
      <v>10</v>
      <v>10</v>
      <v>10</v>
      <v>10</v>
      <v>10</v>
      <v>1</v>
    </spb>
    <spb s="2">
      <v>CPI</v>
      <v>GDP</v>
      <v>Area</v>
      <v>Image</v>
      <v>Name</v>
      <v>Population</v>
      <v>UniqueName</v>
      <v>VDPID/VSID</v>
      <v>Abbreviation</v>
      <v>Description</v>
      <v>National anthem</v>
      <v>Official name</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v>Market cap of listed companies</v>
    </spb>
    <spb s="3">
      <v>0</v>
      <v>Name</v>
      <v>LearnMoreOnLink</v>
    </spb>
    <spb s="4">
      <v>0</v>
      <v>0</v>
      <v>0</v>
    </spb>
    <spb s="5">
      <v>25</v>
      <v>25</v>
      <v>25</v>
    </spb>
    <spb s="6">
      <v>1</v>
      <v>2</v>
    </spb>
    <spb s="7">
      <v>https://www.bing.com</v>
      <v>https://www.bing.com/th?id=Ga%5Cbing_yt.png&amp;w=100&amp;h=40&amp;c=0&amp;pid=0.1</v>
      <v>Con tecnología de Bing</v>
    </spb>
    <spb s="8">
      <v>2019</v>
      <v>2019</v>
      <v>kilómetro cuadrado</v>
      <v>2019</v>
      <v>2017</v>
      <v>2019</v>
      <v>2019</v>
      <v>años (2018)</v>
      <v>2019</v>
      <v>por mil (2018)</v>
      <v>2018</v>
      <v>por mil (2018)</v>
      <v>2016</v>
      <v>2016</v>
      <v>2018</v>
      <v>por litro (2016)</v>
      <v>2019</v>
      <v>2015</v>
      <v>muertes por 100 000 (2017)</v>
      <v>kWh (2014)</v>
      <v>2017</v>
      <v>kilotones por año (2016)</v>
      <v>2014</v>
      <v>2017</v>
      <v>2017</v>
      <v>2019</v>
      <v>2018</v>
      <v>2018</v>
      <v>2018</v>
      <v>2018</v>
      <v>2018</v>
      <v>2018</v>
      <v>2018</v>
      <v>2019</v>
    </spb>
    <spb s="9">
      <v>3</v>
    </spb>
    <spb s="9">
      <v>4</v>
    </spb>
    <spb s="9">
      <v>5</v>
    </spb>
    <spb s="9">
      <v>6</v>
    </spb>
    <spb s="9">
      <v>7</v>
    </spb>
    <spb s="0">
      <v xml:space="preserve">Wikipedia	</v>
      <v xml:space="preserve">Public domain	</v>
      <v xml:space="preserve">http://en.wikipedia.org/wiki/Argentina	</v>
      <v xml:space="preserve">http://en.wikipedia.org/wiki/Public_domain	</v>
    </spb>
    <spb s="9">
      <v>8</v>
    </spb>
    <spb s="9">
      <v>9</v>
    </spb>
    <spb s="9">
      <v>10</v>
    </spb>
    <spb s="9">
      <v>11</v>
    </spb>
    <spb s="0">
      <v xml:space="preserve">Wikipedia	Cia	travel.state.gov	</v>
      <v xml:space="preserve">CC-BY-SA			</v>
      <v xml:space="preserve">http://en.wikipedia.org/wiki/Chile	https://www.cia.gov/library/publications/the-world-factbook/geos/ci.html?Transportation	https://travel.state.gov/content/travel/en/international-travel/International-Travel-Country-Information-Pages/Chile.html	</v>
      <v xml:space="preserve">http://creativecommons.org/licenses/by-sa/3.0/			</v>
    </spb>
    <spb s="0">
      <v xml:space="preserve">Wikipedia	</v>
      <v xml:space="preserve">CC-BY-SA	</v>
      <v xml:space="preserve">http://en.wikipedia.org/wiki/Chile	</v>
      <v xml:space="preserve">http://creativecommons.org/licenses/by-sa/3.0/	</v>
    </spb>
    <spb s="0">
      <v xml:space="preserve">Wikipedia	Wikipedia	</v>
      <v xml:space="preserve">CC-BY-SA	CC-BY-SA	</v>
      <v xml:space="preserve">http://en.wikipedia.org/wiki/Chile	http://es.wikipedia.org/wiki/Chile	</v>
      <v xml:space="preserve">http://creativecommons.org/licenses/by-sa/3.0/	http://creativecommons.org/licenses/by-sa/3.0/	</v>
    </spb>
    <spb s="0">
      <v xml:space="preserve">Wikipedia	</v>
      <v xml:space="preserve">CC-BY-SA	</v>
      <v xml:space="preserve">http://es.wikipedia.org/wiki/Chile	</v>
      <v xml:space="preserve">http://creativecommons.org/licenses/by-sa/3.0/	</v>
    </spb>
    <spb s="0">
      <v xml:space="preserve">Cia	</v>
      <v xml:space="preserve">	</v>
      <v xml:space="preserve">https://www.cia.gov/library/publications/the-world-factbook/geos/ci.html?Transportation	</v>
      <v xml:space="preserve">	</v>
    </spb>
    <spb s="0">
      <v xml:space="preserve">Wikipedia	Wikipedia	Wikipedia	Cia	</v>
      <v xml:space="preserve">CC-BY-SA	CC-BY-SA	CC-BY-SA		</v>
      <v xml:space="preserve">http://en.wikipedia.org/wiki/Chile	http://es.wikipedia.org/wiki/Chile	http://fr.wikipedia.org/wiki/Chili	https://www.cia.gov/library/publications/the-world-factbook/geos/ci.html?Transportation	</v>
      <v xml:space="preserve">http://creativecommons.org/licenses/by-sa/3.0/	http://creativecommons.org/licenses/by-sa/3.0/	http://creativecommons.org/licenses/by-sa/3.0/		</v>
    </spb>
    <spb s="0">
      <v xml:space="preserve">Wikipedia	Cia	</v>
      <v xml:space="preserve">CC-BY-SA		</v>
      <v xml:space="preserve">http://en.wikipedia.org/wiki/Chile	https://www.cia.gov/library/publications/the-world-factbook/geos/ci.html?Transportation	</v>
      <v xml:space="preserve">http://creativecommons.org/licenses/by-sa/3.0/		</v>
    </spb>
    <spb s="10">
      <v>0</v>
      <v>40</v>
      <v>41</v>
      <v>42</v>
      <v>4</v>
      <v>42</v>
      <v>41</v>
      <v>43</v>
      <v>42</v>
      <v>41</v>
      <v>8</v>
      <v>41</v>
      <v>9</v>
      <v>44</v>
      <v>45</v>
      <v>46</v>
      <v>13</v>
      <v>44</v>
      <v>14</v>
      <v>15</v>
      <v>16</v>
      <v>44</v>
      <v>44</v>
      <v>44</v>
      <v>40</v>
      <v>44</v>
      <v>45</v>
      <v>44</v>
      <v>17</v>
      <v>18</v>
      <v>19</v>
      <v>20</v>
      <v>44</v>
      <v>44</v>
      <v>44</v>
      <v>21</v>
      <v>44</v>
      <v>44</v>
      <v>44</v>
      <v>44</v>
      <v>44</v>
      <v>44</v>
      <v>44</v>
      <v>40</v>
    </spb>
    <spb s="11">
      <v>CPI</v>
      <v>GDP</v>
      <v>Area</v>
      <v>Image</v>
      <v>Name</v>
      <v>Population</v>
      <v>UniqueName</v>
      <v>VDPID/VSID</v>
      <v>Abbreviation</v>
      <v>Description</v>
      <v>National anthem</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v>Market cap of listed companies</v>
    </spb>
    <spb s="3">
      <v>1</v>
      <v>Name</v>
      <v>LearnMoreOnLink</v>
    </spb>
    <spb s="8">
      <v>2019</v>
      <v>2019</v>
      <v>kilómetro cuadrado</v>
      <v>2019</v>
      <v>2018</v>
      <v>2019</v>
      <v>2019</v>
      <v>años (2018)</v>
      <v>2019</v>
      <v>por mil (2018)</v>
      <v>2018</v>
      <v>por mil (2018)</v>
      <v>2016</v>
      <v>2016</v>
      <v>2018</v>
      <v>por litro (2016)</v>
      <v>2019</v>
      <v>2015</v>
      <v>muertes por 100 000 (2017)</v>
      <v>kWh (2014)</v>
      <v>2017</v>
      <v>kilotones por año (2016)</v>
      <v>2015</v>
      <v>2017</v>
      <v>2017</v>
      <v>2019</v>
      <v>2017</v>
      <v>2017</v>
      <v>2017</v>
      <v>2017</v>
      <v>2017</v>
      <v>2017</v>
      <v>2017</v>
      <v>2019</v>
    </spb>
    <spb s="0">
      <v xml:space="preserve">Wikipedia	</v>
      <v xml:space="preserve">Public domain	</v>
      <v xml:space="preserve">http://es.wikipedia.org/wiki/Chile	</v>
      <v xml:space="preserve">http://en.wikipedia.org/wiki/Public_domain	</v>
    </spb>
    <spb s="0">
      <v xml:space="preserve">Wikipedia	Cia	travel.state.gov	</v>
      <v xml:space="preserve">CC-BY-SA			</v>
      <v xml:space="preserve">http://en.wikipedia.org/wiki/Colombia	https://www.cia.gov/library/publications/the-world-factbook/geos/co.html?Transportation	https://travel.state.gov/content/travel/en/international-travel/International-Travel-Country-Information-Pages/Colombia.html	</v>
      <v xml:space="preserve">http://creativecommons.org/licenses/by-sa/3.0/			</v>
    </spb>
    <spb s="0">
      <v xml:space="preserve">Wikipedia	Wikipedia	Wikipedia	</v>
      <v xml:space="preserve">CC-BY-SA	CC-BY-SA	CC-BY-SA	</v>
      <v xml:space="preserve">http://en.wikipedia.org/wiki/Colombia	http://es.wikipedia.org/wiki/Colombia	http://fr.wikipedia.org/wiki/Colombie	</v>
      <v xml:space="preserve">http://creativecommons.org/licenses/by-sa/3.0/	http://creativecommons.org/licenses/by-sa/3.0/	http://creativecommons.org/licenses/by-sa/3.0/	</v>
    </spb>
    <spb s="0">
      <v xml:space="preserve">Wikipedia	Wikipedia	</v>
      <v xml:space="preserve">CC-BY-SA	CC-BY-SA	</v>
      <v xml:space="preserve">http://en.wikipedia.org/wiki/Colombia	http://es.wikipedia.org/wiki/Colombia	</v>
      <v xml:space="preserve">http://creativecommons.org/licenses/by-sa/3.0/	http://creativecommons.org/licenses/by-sa/3.0/	</v>
    </spb>
    <spb s="0">
      <v xml:space="preserve">Wikipedia	</v>
      <v xml:space="preserve">CC-BY-SA	</v>
      <v xml:space="preserve">http://en.wikipedia.org/wiki/Colombia	</v>
      <v xml:space="preserve">http://creativecommons.org/licenses/by-sa/3.0/	</v>
    </spb>
    <spb s="0">
      <v xml:space="preserve">Wikipedia	</v>
      <v xml:space="preserve">CC-BY-SA	</v>
      <v xml:space="preserve">http://es.wikipedia.org/wiki/Colombia	</v>
      <v xml:space="preserve">http://creativecommons.org/licenses/by-sa/3.0/	</v>
    </spb>
    <spb s="0">
      <v xml:space="preserve">Cia	</v>
      <v xml:space="preserve">	</v>
      <v xml:space="preserve">https://www.cia.gov/library/publications/the-world-factbook/geos/co.html?Transportation	</v>
      <v xml:space="preserve">	</v>
    </spb>
    <spb s="0">
      <v xml:space="preserve">Wikipedia	Wikipedia	Wikipedia	Cia	</v>
      <v xml:space="preserve">CC-BY-SA	CC-BY-SA	CC-BY-SA		</v>
      <v xml:space="preserve">http://en.wikipedia.org/wiki/Colombia	http://es.wikipedia.org/wiki/Colombia	http://fr.wikipedia.org/wiki/Colombie	https://www.cia.gov/library/publications/the-world-factbook/geos/co.html?Transportation	</v>
      <v xml:space="preserve">http://creativecommons.org/licenses/by-sa/3.0/	http://creativecommons.org/licenses/by-sa/3.0/	http://creativecommons.org/licenses/by-sa/3.0/		</v>
    </spb>
    <spb s="0">
      <v xml:space="preserve">Wikipedia	Cia	</v>
      <v xml:space="preserve">CC-BY-SA		</v>
      <v xml:space="preserve">http://en.wikipedia.org/wiki/Colombia	https://www.cia.gov/library/publications/the-world-factbook/geos/co.html?Transportation	</v>
      <v xml:space="preserve">http://creativecommons.org/licenses/by-sa/3.0/		</v>
    </spb>
    <spb s="10">
      <v>0</v>
      <v>52</v>
      <v>53</v>
      <v>54</v>
      <v>4</v>
      <v>54</v>
      <v>55</v>
      <v>56</v>
      <v>54</v>
      <v>55</v>
      <v>8</v>
      <v>55</v>
      <v>9</v>
      <v>57</v>
      <v>58</v>
      <v>59</v>
      <v>13</v>
      <v>57</v>
      <v>14</v>
      <v>15</v>
      <v>16</v>
      <v>57</v>
      <v>57</v>
      <v>57</v>
      <v>52</v>
      <v>57</v>
      <v>58</v>
      <v>57</v>
      <v>17</v>
      <v>18</v>
      <v>19</v>
      <v>20</v>
      <v>57</v>
      <v>57</v>
      <v>57</v>
      <v>21</v>
      <v>57</v>
      <v>57</v>
      <v>57</v>
      <v>57</v>
      <v>57</v>
      <v>57</v>
      <v>57</v>
      <v>52</v>
    </spb>
    <spb s="12">
      <v>0</v>
      <v>0</v>
    </spb>
    <spb s="13">
      <v>25</v>
      <v>25</v>
      <v>61</v>
      <v>25</v>
    </spb>
    <spb s="14">
      <v>1</v>
      <v>2</v>
      <v>12</v>
    </spb>
    <spb s="8">
      <v>2019</v>
      <v>2019</v>
      <v>kilómetro cuadrado</v>
      <v>2019</v>
      <v>2018</v>
      <v>2019</v>
      <v>2019</v>
      <v>años (2018)</v>
      <v>2019</v>
      <v>por mil (2018)</v>
      <v>2018</v>
      <v>por mil (2018)</v>
      <v>2016</v>
      <v>2016</v>
      <v>2018</v>
      <v>por litro (2016)</v>
      <v>2019</v>
      <v>2015</v>
      <v>muertes por 100 000 (2017)</v>
      <v>kWh (2014)</v>
      <v>2017</v>
      <v>kilotones por año (2016)</v>
      <v>2014</v>
      <v>2018</v>
      <v>2018</v>
      <v>2019</v>
      <v>2018</v>
      <v>2018</v>
      <v>2018</v>
      <v>2018</v>
      <v>2018</v>
      <v>2018</v>
      <v>2018</v>
      <v>2019</v>
    </spb>
    <spb s="0">
      <v xml:space="preserve">Wikipedia	</v>
      <v xml:space="preserve">Public domain	</v>
      <v xml:space="preserve">http://es.wikipedia.org/wiki/Colombia	</v>
      <v xml:space="preserve">http://en.wikipedia.org/wiki/Public_domain	</v>
    </spb>
    <spb s="0">
      <v xml:space="preserve">Wikipedia	Cia	travel.state.gov	</v>
      <v xml:space="preserve">CC-BY-SA			</v>
      <v xml:space="preserve">http://en.wikipedia.org/wiki/Peru	https://www.cia.gov/library/publications/the-world-factbook/geos/pe.html?Transportation	https://travel.state.gov/content/travel/en/international-travel/International-Travel-Country-Information-Pages/Peru.html	</v>
      <v xml:space="preserve">http://creativecommons.org/licenses/by-sa/3.0/			</v>
    </spb>
    <spb s="0">
      <v xml:space="preserve">Wikipedia	Cia	</v>
      <v xml:space="preserve">CC-BY-SA		</v>
      <v xml:space="preserve">http://en.wikipedia.org/wiki/Peru	https://www.cia.gov/library/publications/the-world-factbook/geos/pe.html?Transportation	</v>
      <v xml:space="preserve">http://creativecommons.org/licenses/by-sa/3.0/		</v>
    </spb>
    <spb s="0">
      <v xml:space="preserve">Wikipedia	Wikipedia	</v>
      <v xml:space="preserve">CC-BY-SA	CC-BY-SA	</v>
      <v xml:space="preserve">http://en.wikipedia.org/wiki/Peru	http://es.wikipedia.org/wiki/Perú	</v>
      <v xml:space="preserve">http://creativecommons.org/licenses/by-sa/3.0/	http://creativecommons.org/licenses/by-sa/3.0/	</v>
    </spb>
    <spb s="0">
      <v xml:space="preserve">Wikipedia	</v>
      <v xml:space="preserve">CC-BY-SA	</v>
      <v xml:space="preserve">http://en.wikipedia.org/wiki/Peru	</v>
      <v xml:space="preserve">http://creativecommons.org/licenses/by-sa/3.0/	</v>
    </spb>
    <spb s="0">
      <v xml:space="preserve">Wikipedia	</v>
      <v xml:space="preserve">CC-BY-SA	</v>
      <v xml:space="preserve">http://es.wikipedia.org/wiki/Perú	</v>
      <v xml:space="preserve">http://creativecommons.org/licenses/by-sa/3.0/	</v>
    </spb>
    <spb s="0">
      <v xml:space="preserve">Cia	</v>
      <v xml:space="preserve">	</v>
      <v xml:space="preserve">https://www.cia.gov/library/publications/the-world-factbook/geos/pe.html?Transportation	</v>
      <v xml:space="preserve">	</v>
    </spb>
    <spb s="0">
      <v xml:space="preserve">Wikipedia	Wikipedia	Cia	</v>
      <v xml:space="preserve">CC-BY-SA	CC-BY-SA		</v>
      <v xml:space="preserve">http://en.wikipedia.org/wiki/Peru	http://es.wikipedia.org/wiki/Perú	https://www.cia.gov/library/publications/the-world-factbook/geos/pe.html?Transportation	</v>
      <v xml:space="preserve">http://creativecommons.org/licenses/by-sa/3.0/	http://creativecommons.org/licenses/by-sa/3.0/		</v>
    </spb>
    <spb s="10">
      <v>0</v>
      <v>66</v>
      <v>67</v>
      <v>68</v>
      <v>4</v>
      <v>68</v>
      <v>69</v>
      <v>70</v>
      <v>68</v>
      <v>69</v>
      <v>8</v>
      <v>69</v>
      <v>9</v>
      <v>71</v>
      <v>72</v>
      <v>67</v>
      <v>13</v>
      <v>71</v>
      <v>14</v>
      <v>15</v>
      <v>16</v>
      <v>71</v>
      <v>71</v>
      <v>71</v>
      <v>66</v>
      <v>71</v>
      <v>72</v>
      <v>71</v>
      <v>17</v>
      <v>18</v>
      <v>19</v>
      <v>20</v>
      <v>71</v>
      <v>71</v>
      <v>71</v>
      <v>21</v>
      <v>71</v>
      <v>71</v>
      <v>71</v>
      <v>71</v>
      <v>71</v>
      <v>71</v>
      <v>71</v>
      <v>66</v>
    </spb>
    <spb s="8">
      <v>2019</v>
      <v>2019</v>
      <v>kilómetro cuadrado</v>
      <v>2019</v>
      <v>2016</v>
      <v>2019</v>
      <v>2019</v>
      <v>años (2018)</v>
      <v>2019</v>
      <v>por mil (2018)</v>
      <v>2018</v>
      <v>por mil (2018)</v>
      <v>2016</v>
      <v>2016</v>
      <v>2018</v>
      <v>por litro (2016)</v>
      <v>2019</v>
      <v>2015</v>
      <v>muertes por 100 000 (2017)</v>
      <v>kWh (2014)</v>
      <v>2017</v>
      <v>kilotones por año (2016)</v>
      <v>2014</v>
      <v>2018</v>
      <v>2017</v>
      <v>2019</v>
      <v>2018</v>
      <v>2018</v>
      <v>2018</v>
      <v>2018</v>
      <v>2018</v>
      <v>2018</v>
      <v>2018</v>
      <v>2019</v>
    </spb>
    <spb s="0">
      <v xml:space="preserve">Wikipedia	</v>
      <v xml:space="preserve">Public domain	</v>
      <v xml:space="preserve">http://es.wikipedia.org/wiki/Perú	</v>
      <v xml:space="preserve">http://en.wikipedia.org/wiki/Public_domain	</v>
    </spb>
    <spb s="0">
      <v xml:space="preserve">Wikipedia	Cia	travel.state.gov	</v>
      <v xml:space="preserve">CC-BY-SA			</v>
      <v xml:space="preserve">http://en.wikipedia.org/wiki/Brazil	https://www.cia.gov/library/publications/the-world-factbook/geos/br.html?Transportation	https://travel.state.gov/content/travel/en/international-travel/International-Travel-Country-Information-Pages/Brazil.html	</v>
      <v xml:space="preserve">http://creativecommons.org/licenses/by-sa/3.0/			</v>
    </spb>
    <spb s="0">
      <v xml:space="preserve">Wikipedia	</v>
      <v xml:space="preserve">CC-BY-SA	</v>
      <v xml:space="preserve">http://en.wikipedia.org/wiki/Brazil	</v>
      <v xml:space="preserve">http://creativecommons.org/licenses/by-sa/3.0/	</v>
    </spb>
    <spb s="0">
      <v xml:space="preserve">Wikipedia	Wikipedia	</v>
      <v xml:space="preserve">CC-BY-SA	CC-BY-SA	</v>
      <v xml:space="preserve">http://en.wikipedia.org/wiki/Brazil	http://es.wikipedia.org/wiki/Brasil	</v>
      <v xml:space="preserve">http://creativecommons.org/licenses/by-sa/3.0/	http://creativecommons.org/licenses/by-sa/3.0/	</v>
    </spb>
    <spb s="0">
      <v xml:space="preserve">Wikipedia	</v>
      <v xml:space="preserve">CC-BY-SA	</v>
      <v xml:space="preserve">http://es.wikipedia.org/wiki/Brasil	</v>
      <v xml:space="preserve">http://creativecommons.org/licenses/by-sa/3.0/	</v>
    </spb>
    <spb s="0">
      <v xml:space="preserve">Wikipedia	travel.state.gov	</v>
      <v xml:space="preserve">CC-BY-SA		</v>
      <v xml:space="preserve">http://en.wikipedia.org/wiki/Brazil	https://travel.state.gov/content/travel/en/international-travel/International-Travel-Country-Information-Pages/Brazil.html	</v>
      <v xml:space="preserve">http://creativecommons.org/licenses/by-sa/3.0/		</v>
    </spb>
    <spb s="0">
      <v xml:space="preserve">Cia	</v>
      <v xml:space="preserve">	</v>
      <v xml:space="preserve">https://www.cia.gov/library/publications/the-world-factbook/geos/br.html?Transportation	</v>
      <v xml:space="preserve">	</v>
    </spb>
    <spb s="0">
      <v xml:space="preserve">Wikipedia	Cia	</v>
      <v xml:space="preserve">CC-BY-SA		</v>
      <v xml:space="preserve">http://en.wikipedia.org/wiki/Brazil	https://www.cia.gov/library/publications/the-world-factbook/geos/br.html?Transportation	</v>
      <v xml:space="preserve">http://creativecommons.org/licenses/by-sa/3.0/		</v>
    </spb>
    <spb s="0">
      <v xml:space="preserve">Wikipedia	Wikipedia	Cia	</v>
      <v xml:space="preserve">CC-BY-SA	CC-BY-SA		</v>
      <v xml:space="preserve">http://en.wikipedia.org/wiki/Brazil	http://es.wikipedia.org/wiki/Brasil	https://www.cia.gov/library/publications/the-world-factbook/geos/br.html?Transportation	</v>
      <v xml:space="preserve">http://creativecommons.org/licenses/by-sa/3.0/	http://creativecommons.org/licenses/by-sa/3.0/		</v>
    </spb>
    <spb s="15">
      <v>0</v>
      <v>76</v>
      <v>77</v>
      <v>78</v>
      <v>78</v>
      <v>77</v>
      <v>79</v>
      <v>78</v>
      <v>80</v>
      <v>77</v>
      <v>8</v>
      <v>77</v>
      <v>9</v>
      <v>81</v>
      <v>82</v>
      <v>13</v>
      <v>81</v>
      <v>14</v>
      <v>15</v>
      <v>16</v>
      <v>81</v>
      <v>81</v>
      <v>81</v>
      <v>76</v>
      <v>81</v>
      <v>83</v>
      <v>81</v>
      <v>17</v>
      <v>18</v>
      <v>19</v>
      <v>20</v>
      <v>81</v>
      <v>81</v>
      <v>81</v>
      <v>21</v>
      <v>81</v>
      <v>81</v>
      <v>81</v>
      <v>81</v>
      <v>81</v>
      <v>81</v>
      <v>81</v>
      <v>76</v>
    </spb>
    <spb s="8">
      <v>2019</v>
      <v>2019</v>
      <v>kilómetro cuadrado</v>
      <v>2020</v>
      <v>2018</v>
      <v>2019</v>
      <v>2019</v>
      <v>años (2018)</v>
      <v>2019</v>
      <v>por mil (2018)</v>
      <v>2018</v>
      <v>por mil (2018)</v>
      <v>2016</v>
      <v>2016</v>
      <v>2018</v>
      <v>por litro (2016)</v>
      <v>2019</v>
      <v>2015</v>
      <v>muertes por 100 000 (2017)</v>
      <v>kWh (2014)</v>
      <v>2017</v>
      <v>kilotones por año (2016)</v>
      <v>2014</v>
      <v>2017</v>
      <v>2017</v>
      <v>2019</v>
      <v>2018</v>
      <v>2018</v>
      <v>2018</v>
      <v>2018</v>
      <v>2018</v>
      <v>2018</v>
      <v>2018</v>
      <v>2019</v>
    </spb>
    <spb s="0">
      <v xml:space="preserve">Wikipedia	</v>
      <v xml:space="preserve">Public domain	</v>
      <v xml:space="preserve">http://en.wikipedia.org/wiki/Brazil	</v>
      <v xml:space="preserve">http://en.wikipedia.org/wiki/Public_domain	</v>
    </spb>
    <spb s="0">
      <v xml:space="preserve">Wikipedia	Cia	travel.state.gov	</v>
      <v xml:space="preserve">CC-BY-SA			</v>
      <v xml:space="preserve">http://en.wikipedia.org/wiki/Uruguay	https://www.cia.gov/library/publications/the-world-factbook/geos/uy.html?Transportation	https://travel.state.gov/content/travel/en/international-travel/International-Travel-Country-Information-Pages/Uruguay.html	</v>
      <v xml:space="preserve">http://creativecommons.org/licenses/by-sa/3.0/			</v>
    </spb>
    <spb s="0">
      <v xml:space="preserve">Wikipedia	</v>
      <v xml:space="preserve">CC-BY-SA	</v>
      <v xml:space="preserve">http://en.wikipedia.org/wiki/Uruguay	</v>
      <v xml:space="preserve">http://creativecommons.org/licenses/by-sa/3.0/	</v>
    </spb>
    <spb s="0">
      <v xml:space="preserve">Wikipedia	Wikipedia	</v>
      <v xml:space="preserve">CC-BY-SA	CC-BY-SA	</v>
      <v xml:space="preserve">http://en.wikipedia.org/wiki/Uruguay	http://es.wikipedia.org/wiki/Uruguay	</v>
      <v xml:space="preserve">http://creativecommons.org/licenses/by-sa/3.0/	http://creativecommons.org/licenses/by-sa/3.0/	</v>
    </spb>
    <spb s="0">
      <v xml:space="preserve">Wikipedia	</v>
      <v xml:space="preserve">CC-BY-SA	</v>
      <v xml:space="preserve">http://es.wikipedia.org/wiki/Uruguay	</v>
      <v xml:space="preserve">http://creativecommons.org/licenses/by-sa/3.0/	</v>
    </spb>
    <spb s="0">
      <v xml:space="preserve">Cia	</v>
      <v xml:space="preserve">	</v>
      <v xml:space="preserve">https://www.cia.gov/library/publications/the-world-factbook/geos/uy.html?Transportation	</v>
      <v xml:space="preserve">	</v>
    </spb>
    <spb s="0">
      <v xml:space="preserve">Wikipedia	Wikipedia	Wikipedia	Cia	</v>
      <v xml:space="preserve">CC-BY-SA	CC-BY-SA	CC-BY-SA		</v>
      <v xml:space="preserve">http://en.wikipedia.org/wiki/Uruguay	http://es.wikipedia.org/wiki/Uruguay	http://fr.wikipedia.org/wiki/Uruguay	https://www.cia.gov/library/publications/the-world-factbook/geos/uy.html?Transportation	</v>
      <v xml:space="preserve">http://creativecommons.org/licenses/by-sa/3.0/	http://creativecommons.org/licenses/by-sa/3.0/	http://creativecommons.org/licenses/by-sa/3.0/		</v>
    </spb>
    <spb s="0">
      <v xml:space="preserve">Wikipedia	Cia	</v>
      <v xml:space="preserve">CC-BY-SA		</v>
      <v xml:space="preserve">http://en.wikipedia.org/wiki/Uruguay	https://www.cia.gov/library/publications/the-world-factbook/geos/uy.html?Transportation	</v>
      <v xml:space="preserve">http://creativecommons.org/licenses/by-sa/3.0/		</v>
    </spb>
    <spb s="10">
      <v>0</v>
      <v>87</v>
      <v>88</v>
      <v>89</v>
      <v>4</v>
      <v>89</v>
      <v>88</v>
      <v>90</v>
      <v>89</v>
      <v>88</v>
      <v>8</v>
      <v>88</v>
      <v>9</v>
      <v>91</v>
      <v>92</v>
      <v>93</v>
      <v>13</v>
      <v>91</v>
      <v>14</v>
      <v>15</v>
      <v>16</v>
      <v>91</v>
      <v>91</v>
      <v>91</v>
      <v>87</v>
      <v>91</v>
      <v>92</v>
      <v>91</v>
      <v>17</v>
      <v>18</v>
      <v>19</v>
      <v>20</v>
      <v>91</v>
      <v>91</v>
      <v>91</v>
      <v>21</v>
      <v>91</v>
      <v>91</v>
      <v>91</v>
      <v>91</v>
      <v>91</v>
      <v>91</v>
      <v>91</v>
      <v>87</v>
    </spb>
    <spb s="8">
      <v>2019</v>
      <v>2019</v>
      <v>kilómetro cuadrado</v>
      <v>2019</v>
      <v>2017</v>
      <v>2019</v>
      <v>2019</v>
      <v>años (2018)</v>
      <v>2019</v>
      <v>por mil (2018)</v>
      <v>2018</v>
      <v>por mil (2018)</v>
      <v>2016</v>
      <v>2016</v>
      <v>2018</v>
      <v>por litro (2016)</v>
      <v>2019</v>
      <v>2015</v>
      <v>muertes por 100 000 (2017)</v>
      <v>kWh (2014)</v>
      <v>2017</v>
      <v>kilotones por año (2016)</v>
      <v>2014</v>
      <v>2017</v>
      <v>2017</v>
      <v>2019</v>
      <v>2018</v>
      <v>2018</v>
      <v>2018</v>
      <v>2018</v>
      <v>2018</v>
      <v>2018</v>
      <v>2018</v>
      <v>1996</v>
    </spb>
    <spb s="0">
      <v xml:space="preserve">Wikipedia	</v>
      <v xml:space="preserve">Public domain	</v>
      <v xml:space="preserve">http://es.wikipedia.org/wiki/Uruguay	</v>
      <v xml:space="preserve">http://en.wikipedia.org/wiki/Public_domain	</v>
    </spb>
    <spb s="0">
      <v xml:space="preserve">Wikipedia	Cia	travel.state.gov	</v>
      <v xml:space="preserve">CC-BY-SA			</v>
      <v xml:space="preserve">http://en.wikipedia.org/wiki/Costa_Rica	https://www.cia.gov/library/publications/the-world-factbook/geos/cs.html?Transportation	https://travel.state.gov/content/travel/en/international-travel/International-Travel-Country-Information-Pages/CostaRica.html	</v>
      <v xml:space="preserve">http://creativecommons.org/licenses/by-sa/3.0/			</v>
    </spb>
    <spb s="0">
      <v xml:space="preserve">Wikipedia	Wikipedia	Cia	</v>
      <v xml:space="preserve">CC-BY-SA	CC-BY-SA		</v>
      <v xml:space="preserve">http://en.wikipedia.org/wiki/Costa_Rica	http://fr.wikipedia.org/wiki/Costa_Rica	https://www.cia.gov/library/publications/the-world-factbook/geos/cs.html?Transportation	</v>
      <v xml:space="preserve">http://creativecommons.org/licenses/by-sa/3.0/	http://creativecommons.org/licenses/by-sa/3.0/		</v>
    </spb>
    <spb s="0">
      <v xml:space="preserve">Wikipedia	Wikipedia	</v>
      <v xml:space="preserve">CC-BY-SA	CC-BY-SA	</v>
      <v xml:space="preserve">http://en.wikipedia.org/wiki/Costa_Rica	http://es.wikipedia.org/wiki/Costa_Rica	</v>
      <v xml:space="preserve">http://creativecommons.org/licenses/by-sa/3.0/	http://creativecommons.org/licenses/by-sa/3.0/	</v>
    </spb>
    <spb s="0">
      <v xml:space="preserve">Wikipedia	</v>
      <v xml:space="preserve">CC-BY-SA	</v>
      <v xml:space="preserve">http://en.wikipedia.org/wiki/Costa_Rica	</v>
      <v xml:space="preserve">http://creativecommons.org/licenses/by-sa/3.0/	</v>
    </spb>
    <spb s="0">
      <v xml:space="preserve">Wikipedia	</v>
      <v xml:space="preserve">CC-BY-SA	</v>
      <v xml:space="preserve">http://es.wikipedia.org/wiki/Costa_Rica	</v>
      <v xml:space="preserve">http://creativecommons.org/licenses/by-sa/3.0/	</v>
    </spb>
    <spb s="0">
      <v xml:space="preserve">Cia	</v>
      <v xml:space="preserve">	</v>
      <v xml:space="preserve">https://www.cia.gov/library/publications/the-world-factbook/geos/cs.html?Transportation	</v>
      <v xml:space="preserve">	</v>
    </spb>
    <spb s="0">
      <v xml:space="preserve">Wikipedia	Wikipedia	Wikipedia	Cia	</v>
      <v xml:space="preserve">CC-BY-SA	CC-BY-SA	CC-BY-SA		</v>
      <v xml:space="preserve">http://en.wikipedia.org/wiki/Costa_Rica	http://es.wikipedia.org/wiki/Costa_Rica	http://fr.wikipedia.org/wiki/Costa_Rica	https://www.cia.gov/library/publications/the-world-factbook/geos/cs.html?Transportation	</v>
      <v xml:space="preserve">http://creativecommons.org/licenses/by-sa/3.0/	http://creativecommons.org/licenses/by-sa/3.0/	http://creativecommons.org/licenses/by-sa/3.0/		</v>
    </spb>
    <spb s="0">
      <v xml:space="preserve">Wikipedia	Cia	</v>
      <v xml:space="preserve">CC-BY-SA		</v>
      <v xml:space="preserve">http://en.wikipedia.org/wiki/Costa_Rica	https://www.cia.gov/library/publications/the-world-factbook/geos/cs.html?Transportation	</v>
      <v xml:space="preserve">http://creativecommons.org/licenses/by-sa/3.0/		</v>
    </spb>
    <spb s="10">
      <v>0</v>
      <v>97</v>
      <v>98</v>
      <v>99</v>
      <v>4</v>
      <v>99</v>
      <v>100</v>
      <v>101</v>
      <v>99</v>
      <v>100</v>
      <v>8</v>
      <v>100</v>
      <v>9</v>
      <v>102</v>
      <v>103</v>
      <v>104</v>
      <v>13</v>
      <v>102</v>
      <v>14</v>
      <v>15</v>
      <v>16</v>
      <v>102</v>
      <v>102</v>
      <v>102</v>
      <v>97</v>
      <v>102</v>
      <v>103</v>
      <v>102</v>
      <v>17</v>
      <v>18</v>
      <v>19</v>
      <v>20</v>
      <v>102</v>
      <v>102</v>
      <v>102</v>
      <v>21</v>
      <v>102</v>
      <v>102</v>
      <v>102</v>
      <v>102</v>
      <v>102</v>
      <v>102</v>
      <v>102</v>
      <v>97</v>
    </spb>
    <spb s="0">
      <v xml:space="preserve">Wikipedia	</v>
      <v xml:space="preserve">Public domain	</v>
      <v xml:space="preserve">http://es.wikipedia.org/wiki/Costa_Rica	</v>
      <v xml:space="preserve">http://en.wikipedia.org/wiki/Public_domain	</v>
    </spb>
    <spb s="0">
      <v xml:space="preserve">Wikipedia	Cia	travel.state.gov	</v>
      <v xml:space="preserve">CC-BY-SA			</v>
      <v xml:space="preserve">http://en.wikipedia.org/wiki/Mexico	https://www.cia.gov/library/publications/the-world-factbook/geos/mx.html?Transportation	https://travel.state.gov/content/travel/en/international-travel/International-Travel-Country-Information-Pages/Mexico.html	</v>
      <v xml:space="preserve">http://creativecommons.org/licenses/by-sa/3.0/			</v>
    </spb>
    <spb s="0">
      <v xml:space="preserve">Wikipedia	</v>
      <v xml:space="preserve">CC-BY-SA	</v>
      <v xml:space="preserve">http://en.wikipedia.org/wiki/Mexico	</v>
      <v xml:space="preserve">http://creativecommons.org/licenses/by-sa/3.0/	</v>
    </spb>
    <spb s="0">
      <v xml:space="preserve">Wikipedia	Wikipedia	</v>
      <v xml:space="preserve">CC-BY-SA	CC-BY-SA	</v>
      <v xml:space="preserve">http://en.wikipedia.org/wiki/Mexico	http://es.wikipedia.org/wiki/México	</v>
      <v xml:space="preserve">http://creativecommons.org/licenses/by-sa/3.0/	http://creativecommons.org/licenses/by-sa/3.0/	</v>
    </spb>
    <spb s="0">
      <v xml:space="preserve">Wikipedia	</v>
      <v xml:space="preserve">CC-BY-SA	</v>
      <v xml:space="preserve">http://es.wikipedia.org/wiki/México	</v>
      <v xml:space="preserve">http://creativecommons.org/licenses/by-sa/3.0/	</v>
    </spb>
    <spb s="0">
      <v xml:space="preserve">Cia	</v>
      <v xml:space="preserve">	</v>
      <v xml:space="preserve">https://www.cia.gov/library/publications/the-world-factbook/geos/mx.html?Transportation	</v>
      <v xml:space="preserve">	</v>
    </spb>
    <spb s="0">
      <v xml:space="preserve">Wikipedia	Wikipedia	Wikipedia	</v>
      <v xml:space="preserve">CC-BY-SA	CC-BY-SA	CC-BY-SA	</v>
      <v xml:space="preserve">http://en.wikipedia.org/wiki/Mexico	http://es.wikipedia.org/wiki/México	http://fr.wikipedia.org/wiki/Mexique	</v>
      <v xml:space="preserve">http://creativecommons.org/licenses/by-sa/3.0/	http://creativecommons.org/licenses/by-sa/3.0/	http://creativecommons.org/licenses/by-sa/3.0/	</v>
    </spb>
    <spb s="0">
      <v xml:space="preserve">Wikipedia	Cia	</v>
      <v xml:space="preserve">CC-BY-SA		</v>
      <v xml:space="preserve">http://en.wikipedia.org/wiki/Mexico	https://www.cia.gov/library/publications/the-world-factbook/geos/mx.html?Transportation	</v>
      <v xml:space="preserve">http://creativecommons.org/licenses/by-sa/3.0/		</v>
    </spb>
    <spb s="10">
      <v>0</v>
      <v>107</v>
      <v>108</v>
      <v>109</v>
      <v>108</v>
      <v>109</v>
      <v>108</v>
      <v>110</v>
      <v>109</v>
      <v>108</v>
      <v>8</v>
      <v>108</v>
      <v>9</v>
      <v>111</v>
      <v>112</v>
      <v>113</v>
      <v>13</v>
      <v>111</v>
      <v>14</v>
      <v>15</v>
      <v>16</v>
      <v>111</v>
      <v>111</v>
      <v>111</v>
      <v>107</v>
      <v>111</v>
      <v>112</v>
      <v>111</v>
      <v>17</v>
      <v>18</v>
      <v>19</v>
      <v>20</v>
      <v>111</v>
      <v>111</v>
      <v>111</v>
      <v>21</v>
      <v>111</v>
      <v>111</v>
      <v>111</v>
      <v>111</v>
      <v>111</v>
      <v>111</v>
      <v>111</v>
      <v>107</v>
    </spb>
    <spb s="3">
      <v>2</v>
      <v>Name</v>
      <v>LearnMoreOnLink</v>
    </spb>
    <spb s="8">
      <v>2019</v>
      <v>2019</v>
      <v>kilómetro cuadrado</v>
      <v>2020</v>
      <v>2017</v>
      <v>2019</v>
      <v>2019</v>
      <v>años (2018)</v>
      <v>2019</v>
      <v>por mil (2018)</v>
      <v>2018</v>
      <v>por mil (2018)</v>
      <v>2016</v>
      <v>2016</v>
      <v>2018</v>
      <v>por litro (2016)</v>
      <v>2019</v>
      <v>2015</v>
      <v>muertes por 100 000 (2017)</v>
      <v>kWh (2014)</v>
      <v>2017</v>
      <v>kilotones por año (2016)</v>
      <v>2015</v>
      <v>2017</v>
      <v>2017</v>
      <v>2019</v>
      <v>2018</v>
      <v>2018</v>
      <v>2018</v>
      <v>2018</v>
      <v>2018</v>
      <v>2018</v>
      <v>2018</v>
      <v>2019</v>
    </spb>
    <spb s="0">
      <v xml:space="preserve">Wikipedia	</v>
      <v xml:space="preserve">Public domain	</v>
      <v xml:space="preserve">http://es.wikipedia.org/wiki/México	</v>
      <v xml:space="preserve">http://en.wikipedia.org/wiki/Public_domain	</v>
    </spb>
    <spb s="0">
      <v xml:space="preserve">Wikipedia	Cia	travel.state.gov	</v>
      <v xml:space="preserve">CC-BY-SA			</v>
      <v xml:space="preserve">http://en.wikipedia.org/wiki/Nicaragua	https://www.cia.gov/library/publications/the-world-factbook/geos/nu.html?Transportation	https://travel.state.gov/content/travel/en/international-travel/International-Travel-Country-Information-Pages/Nicaragua.html	</v>
      <v xml:space="preserve">http://creativecommons.org/licenses/by-sa/3.0/			</v>
    </spb>
    <spb s="0">
      <v xml:space="preserve">Wikipedia	</v>
      <v xml:space="preserve">CC-BY-SA	</v>
      <v xml:space="preserve">http://en.wikipedia.org/wiki/Nicaragua	</v>
      <v xml:space="preserve">http://creativecommons.org/licenses/by-sa/3.0/	</v>
    </spb>
    <spb s="0">
      <v xml:space="preserve">Wikipedia	Wikipedia	</v>
      <v xml:space="preserve">CC-BY-SA	CC-BY-SA	</v>
      <v xml:space="preserve">http://en.wikipedia.org/wiki/Nicaragua	http://es.wikipedia.org/wiki/Nicaragua	</v>
      <v xml:space="preserve">http://creativecommons.org/licenses/by-sa/3.0/	http://creativecommons.org/licenses/by-sa/3.0/	</v>
    </spb>
    <spb s="0">
      <v xml:space="preserve">Wikipedia	</v>
      <v xml:space="preserve">CC-BY-SA	</v>
      <v xml:space="preserve">http://es.wikipedia.org/wiki/Nicaragua	</v>
      <v xml:space="preserve">http://creativecommons.org/licenses/by-sa/3.0/	</v>
    </spb>
    <spb s="0">
      <v xml:space="preserve">Cia	</v>
      <v xml:space="preserve">	</v>
      <v xml:space="preserve">https://www.cia.gov/library/publications/the-world-factbook/geos/nu.html?Transportation	</v>
      <v xml:space="preserve">	</v>
    </spb>
    <spb s="0">
      <v xml:space="preserve">Wikipedia	Wikipedia	Wikipedia	Cia	</v>
      <v xml:space="preserve">CC-BY-SA	CC-BY-SA	CC-BY-SA		</v>
      <v xml:space="preserve">http://en.wikipedia.org/wiki/Nicaragua	http://es.wikipedia.org/wiki/Nicaragua	http://fr.wikipedia.org/wiki/Nicaragua	https://www.cia.gov/library/publications/the-world-factbook/geos/nu.html?Transportation	</v>
      <v xml:space="preserve">http://creativecommons.org/licenses/by-sa/3.0/	http://creativecommons.org/licenses/by-sa/3.0/	http://creativecommons.org/licenses/by-sa/3.0/		</v>
    </spb>
    <spb s="0">
      <v xml:space="preserve">Wikipedia	Cia	</v>
      <v xml:space="preserve">CC-BY-SA		</v>
      <v xml:space="preserve">http://en.wikipedia.org/wiki/Nicaragua	https://www.cia.gov/library/publications/the-world-factbook/geos/nu.html?Transportation	</v>
      <v xml:space="preserve">http://creativecommons.org/licenses/by-sa/3.0/		</v>
    </spb>
    <spb s="16">
      <v>0</v>
      <v>118</v>
      <v>119</v>
      <v>120</v>
      <v>4</v>
      <v>120</v>
      <v>119</v>
      <v>121</v>
      <v>120</v>
      <v>119</v>
      <v>8</v>
      <v>119</v>
      <v>9</v>
      <v>122</v>
      <v>123</v>
      <v>124</v>
      <v>13</v>
      <v>122</v>
      <v>14</v>
      <v>15</v>
      <v>16</v>
      <v>122</v>
      <v>122</v>
      <v>122</v>
      <v>118</v>
      <v>122</v>
      <v>123</v>
      <v>122</v>
      <v>17</v>
      <v>18</v>
      <v>19</v>
      <v>20</v>
      <v>122</v>
      <v>122</v>
      <v>122</v>
      <v>21</v>
      <v>122</v>
      <v>122</v>
      <v>122</v>
      <v>122</v>
      <v>122</v>
      <v>122</v>
      <v>122</v>
    </spb>
    <spb s="17">
      <v>CPI</v>
      <v>GDP</v>
      <v>Area</v>
      <v>Image</v>
      <v>Name</v>
      <v>Population</v>
      <v>UniqueName</v>
      <v>VDPID/VSID</v>
      <v>Abbreviation</v>
      <v>Description</v>
      <v>National anthem</v>
      <v>Minimum wage</v>
      <v>LearnMoreOnLink</v>
      <v>Physicians per thousand</v>
      <v>Currency code</v>
      <v>Urban population</v>
      <v>CPI Change (%)</v>
      <v>Largest city</v>
      <v>Calling code</v>
      <v>Life expectancy</v>
      <v>Unemployment rate</v>
      <v>Birth rate</v>
      <v>Fertility rate</v>
      <v>Forested area (%)</v>
      <v>Infant mortality</v>
      <v>Agricultural land (%)</v>
      <v>Tax revenue (%)</v>
      <v>Gasoline price</v>
      <v>Total tax rate</v>
      <v>Capital/Major City</v>
      <v>Out of pocket health expenditure (%)</v>
      <v>Maternal mortality ratio</v>
      <v>Electric power consumption</v>
      <v>Armed forces size</v>
      <v>Carbon dioxide emissions</v>
      <v>Fossil fuel energy consumption</v>
      <v>Gross primary education enrollment (%)</v>
      <v>Gross tertiary education enrollment (%)</v>
      <v>Population: Labor force participation (%)</v>
      <v>Population: Income share fourth 20%</v>
      <v>Population: Income share third 20%</v>
      <v>Population: Income share second 20%</v>
      <v>Population: Income share highest 10%</v>
      <v>Population: Income share lowest 10%</v>
      <v>Population: Income share highest 20%</v>
      <v>Population: Income share lowest 20%</v>
    </spb>
    <spb s="3">
      <v>3</v>
      <v>Name</v>
      <v>LearnMoreOnLink</v>
    </spb>
    <spb s="18">
      <v>2019</v>
      <v>2019</v>
      <v>kilómetro cuadrado</v>
      <v>2019</v>
      <v>2018</v>
      <v>2019</v>
      <v>2019</v>
      <v>años (2018)</v>
      <v>2019</v>
      <v>por mil (2018)</v>
      <v>2018</v>
      <v>por mil (2018)</v>
      <v>2016</v>
      <v>2016</v>
      <v>2018</v>
      <v>por litro (2016)</v>
      <v>2019</v>
      <v>2015</v>
      <v>muertes por 100 000 (2017)</v>
      <v>kWh (2014)</v>
      <v>2017</v>
      <v>kilotones por año (2016)</v>
      <v>2014</v>
      <v>2010</v>
      <v>2002</v>
      <v>2019</v>
      <v>2014</v>
      <v>2014</v>
      <v>2014</v>
      <v>2014</v>
      <v>2014</v>
      <v>2014</v>
      <v>2014</v>
    </spb>
    <spb s="0">
      <v xml:space="preserve">Wikipedia	</v>
      <v xml:space="preserve">Public domain	</v>
      <v xml:space="preserve">http://es.wikipedia.org/wiki/Nicaragua	</v>
      <v xml:space="preserve">http://en.wikipedia.org/wiki/Public_domain	</v>
    </spb>
    <spb s="0">
      <v xml:space="preserve">Wikipedia	Cia	travel.state.gov	</v>
      <v xml:space="preserve">CC-BY-SA			</v>
      <v xml:space="preserve">http://en.wikipedia.org/wiki/Honduras	https://www.cia.gov/library/publications/the-world-factbook/geos/ho.html?Transportation	https://travel.state.gov/content/travel/en/international-travel/International-Travel-Country-Information-Pages/Honduras.html	</v>
      <v xml:space="preserve">http://creativecommons.org/licenses/by-sa/3.0/			</v>
    </spb>
    <spb s="0">
      <v xml:space="preserve">Wikipedia	Wikipedia	</v>
      <v xml:space="preserve">CC-BY-SA	CC-BY-SA	</v>
      <v xml:space="preserve">http://en.wikipedia.org/wiki/Honduras	http://es.wikipedia.org/wiki/Honduras	</v>
      <v xml:space="preserve">http://creativecommons.org/licenses/by-sa/3.0/	http://creativecommons.org/licenses/by-sa/3.0/	</v>
    </spb>
    <spb s="0">
      <v xml:space="preserve">Wikipedia	</v>
      <v xml:space="preserve">CC-BY-SA	</v>
      <v xml:space="preserve">http://en.wikipedia.org/wiki/Honduras	</v>
      <v xml:space="preserve">http://creativecommons.org/licenses/by-sa/3.0/	</v>
    </spb>
    <spb s="0">
      <v xml:space="preserve">Wikipedia	</v>
      <v xml:space="preserve">CC-BY-SA	</v>
      <v xml:space="preserve">http://es.wikipedia.org/wiki/Honduras	</v>
      <v xml:space="preserve">http://creativecommons.org/licenses/by-sa/3.0/	</v>
    </spb>
    <spb s="0">
      <v xml:space="preserve">Cia	</v>
      <v xml:space="preserve">	</v>
      <v xml:space="preserve">https://www.cia.gov/library/publications/the-world-factbook/geos/ho.html?Transportation	</v>
      <v xml:space="preserve">	</v>
    </spb>
    <spb s="0">
      <v xml:space="preserve">Wikipedia	Wikipedia	Wikipedia	Cia	</v>
      <v xml:space="preserve">CC-BY-SA	CC-BY-SA	CC-BY-SA		</v>
      <v xml:space="preserve">http://en.wikipedia.org/wiki/Honduras	http://es.wikipedia.org/wiki/Honduras	http://fr.wikipedia.org/wiki/Honduras	https://www.cia.gov/library/publications/the-world-factbook/geos/ho.html?Transportation	</v>
      <v xml:space="preserve">http://creativecommons.org/licenses/by-sa/3.0/	http://creativecommons.org/licenses/by-sa/3.0/	http://creativecommons.org/licenses/by-sa/3.0/		</v>
    </spb>
    <spb s="0">
      <v xml:space="preserve">Wikipedia	Cia	</v>
      <v xml:space="preserve">CC-BY-SA		</v>
      <v xml:space="preserve">http://en.wikipedia.org/wiki/Honduras	https://www.cia.gov/library/publications/the-world-factbook/geos/ho.html?Transportation	</v>
      <v xml:space="preserve">http://creativecommons.org/licenses/by-sa/3.0/		</v>
    </spb>
    <spb s="16">
      <v>0</v>
      <v>130</v>
      <v>131</v>
      <v>131</v>
      <v>4</v>
      <v>131</v>
      <v>132</v>
      <v>133</v>
      <v>131</v>
      <v>132</v>
      <v>8</v>
      <v>132</v>
      <v>9</v>
      <v>134</v>
      <v>135</v>
      <v>136</v>
      <v>13</v>
      <v>134</v>
      <v>14</v>
      <v>15</v>
      <v>16</v>
      <v>134</v>
      <v>134</v>
      <v>134</v>
      <v>130</v>
      <v>134</v>
      <v>135</v>
      <v>134</v>
      <v>17</v>
      <v>18</v>
      <v>19</v>
      <v>20</v>
      <v>134</v>
      <v>134</v>
      <v>134</v>
      <v>21</v>
      <v>134</v>
      <v>134</v>
      <v>134</v>
      <v>134</v>
      <v>134</v>
      <v>134</v>
      <v>134</v>
    </spb>
    <spb s="18">
      <v>2019</v>
      <v>2019</v>
      <v>kilómetro cuadrado</v>
      <v>2019</v>
      <v>2017</v>
      <v>2019</v>
      <v>2019</v>
      <v>años (2018)</v>
      <v>2019</v>
      <v>por mil (2018)</v>
      <v>2018</v>
      <v>por mil (2018)</v>
      <v>2016</v>
      <v>2016</v>
      <v>2015</v>
      <v>por litro (2016)</v>
      <v>2019</v>
      <v>2015</v>
      <v>muertes por 100 000 (2017)</v>
      <v>kWh (2014)</v>
      <v>2017</v>
      <v>kilotones por año (2016)</v>
      <v>2014</v>
      <v>2017</v>
      <v>2018</v>
      <v>2019</v>
      <v>2018</v>
      <v>2018</v>
      <v>2018</v>
      <v>2018</v>
      <v>2018</v>
      <v>2018</v>
      <v>2018</v>
    </spb>
    <spb s="0">
      <v xml:space="preserve">Wikipedia	</v>
      <v xml:space="preserve">Public domain	</v>
      <v xml:space="preserve">http://es.wikipedia.org/wiki/Honduras	</v>
      <v xml:space="preserve">http://en.wikipedia.org/wiki/Public_domain	</v>
    </spb>
    <spb s="0">
      <v xml:space="preserve">Wikipedia	Cia	travel.state.gov	</v>
      <v xml:space="preserve">CC-BY-SA			</v>
      <v xml:space="preserve">http://en.wikipedia.org/wiki/Paraguay	https://www.cia.gov/library/publications/the-world-factbook/geos/pa.html?Transportation	https://travel.state.gov/content/travel/en/international-travel/International-Travel-Country-Information-Pages/Paraguay.html	</v>
      <v xml:space="preserve">http://creativecommons.org/licenses/by-sa/3.0/			</v>
    </spb>
    <spb s="0">
      <v xml:space="preserve">Wikipedia	</v>
      <v xml:space="preserve">CC-BY-SA	</v>
      <v xml:space="preserve">http://en.wikipedia.org/wiki/Paraguay	</v>
      <v xml:space="preserve">http://creativecommons.org/licenses/by-sa/3.0/	</v>
    </spb>
    <spb s="0">
      <v xml:space="preserve">Wikipedia	Wikipedia	</v>
      <v xml:space="preserve">CC-BY-SA	CC-BY-SA	</v>
      <v xml:space="preserve">http://en.wikipedia.org/wiki/Paraguay	http://es.wikipedia.org/wiki/Paraguay	</v>
      <v xml:space="preserve">http://creativecommons.org/licenses/by-sa/3.0/	http://creativecommons.org/licenses/by-sa/3.0/	</v>
    </spb>
    <spb s="0">
      <v xml:space="preserve">Wikipedia	</v>
      <v xml:space="preserve">CC-BY-SA	</v>
      <v xml:space="preserve">http://es.wikipedia.org/wiki/Paraguay	</v>
      <v xml:space="preserve">http://creativecommons.org/licenses/by-sa/3.0/	</v>
    </spb>
    <spb s="0">
      <v xml:space="preserve">Cia	</v>
      <v xml:space="preserve">	</v>
      <v xml:space="preserve">https://www.cia.gov/library/publications/the-world-factbook/geos/pa.html?Transportation	</v>
      <v xml:space="preserve">	</v>
    </spb>
    <spb s="0">
      <v xml:space="preserve">Wikipedia	Cia	</v>
      <v xml:space="preserve">CC-BY-SA		</v>
      <v xml:space="preserve">http://en.wikipedia.org/wiki/Paraguay	https://www.cia.gov/library/publications/the-world-factbook/geos/pa.html?Transportation	</v>
      <v xml:space="preserve">http://creativecommons.org/licenses/by-sa/3.0/		</v>
    </spb>
    <spb s="0">
      <v xml:space="preserve">Wikipedia	Wikipedia	Cia	</v>
      <v xml:space="preserve">CC-BY-SA	CC-BY-SA		</v>
      <v xml:space="preserve">http://en.wikipedia.org/wiki/Paraguay	http://es.wikipedia.org/wiki/Paraguay	https://www.cia.gov/library/publications/the-world-factbook/geos/pa.html?Transportation	</v>
      <v xml:space="preserve">http://creativecommons.org/licenses/by-sa/3.0/	http://creativecommons.org/licenses/by-sa/3.0/		</v>
    </spb>
    <spb s="19">
      <v>0</v>
      <v>140</v>
      <v>141</v>
      <v>142</v>
      <v>4</v>
      <v>142</v>
      <v>141</v>
      <v>143</v>
      <v>142</v>
      <v>141</v>
      <v>8</v>
      <v>141</v>
      <v>9</v>
      <v>144</v>
      <v>145</v>
      <v>13</v>
      <v>144</v>
      <v>14</v>
      <v>15</v>
      <v>16</v>
      <v>144</v>
      <v>144</v>
      <v>144</v>
      <v>140</v>
      <v>144</v>
      <v>146</v>
      <v>144</v>
      <v>17</v>
      <v>18</v>
      <v>19</v>
      <v>20</v>
      <v>144</v>
      <v>144</v>
      <v>144</v>
      <v>21</v>
      <v>144</v>
      <v>144</v>
      <v>144</v>
      <v>144</v>
      <v>144</v>
      <v>144</v>
      <v>144</v>
      <v>140</v>
    </spb>
    <spb s="8">
      <v>2019</v>
      <v>2019</v>
      <v>kilómetro cuadrado</v>
      <v>2019</v>
      <v>2018</v>
      <v>2019</v>
      <v>2019</v>
      <v>años (2018)</v>
      <v>2019</v>
      <v>por mil (2018)</v>
      <v>2018</v>
      <v>por mil (2018)</v>
      <v>2016</v>
      <v>2016</v>
      <v>2018</v>
      <v>por litro (2016)</v>
      <v>2019</v>
      <v>2015</v>
      <v>muertes por 100 000 (2017)</v>
      <v>kWh (2014)</v>
      <v>2017</v>
      <v>kilotones por año (2016)</v>
      <v>2014</v>
      <v>2012</v>
      <v>2010</v>
      <v>2019</v>
      <v>2018</v>
      <v>2018</v>
      <v>2018</v>
      <v>2018</v>
      <v>2018</v>
      <v>2018</v>
      <v>2018</v>
      <v>1999</v>
    </spb>
    <spb s="0">
      <v xml:space="preserve">Wikipedia	</v>
      <v xml:space="preserve">Public domain	</v>
      <v xml:space="preserve">http://es.wikipedia.org/wiki/Paraguay	</v>
      <v xml:space="preserve">http://en.wikipedia.org/wiki/Public_domain	</v>
    </spb>
    <spb s="0">
      <v xml:space="preserve">Wikipedia	Cia	travel.state.gov	</v>
      <v xml:space="preserve">CC-BY-SA			</v>
      <v xml:space="preserve">http://en.wikipedia.org/wiki/Guatemala	https://www.cia.gov/library/publications/the-world-factbook/geos/gt.html?Transportation	https://travel.state.gov/content/travel/en/international-travel/International-Travel-Country-Information-Pages/Guatemala.html	</v>
      <v xml:space="preserve">http://creativecommons.org/licenses/by-sa/3.0/			</v>
    </spb>
    <spb s="0">
      <v xml:space="preserve">Wikipedia	Wikipedia	Cia	</v>
      <v xml:space="preserve">CC-BY-SA	CC-BY-SA		</v>
      <v xml:space="preserve">http://en.wikipedia.org/wiki/Guatemala	http://es.wikipedia.org/wiki/Guatemala	https://www.cia.gov/library/publications/the-world-factbook/geos/gt.html?Transportation	</v>
      <v xml:space="preserve">http://creativecommons.org/licenses/by-sa/3.0/	http://creativecommons.org/licenses/by-sa/3.0/		</v>
    </spb>
    <spb s="0">
      <v xml:space="preserve">Wikipedia	Wikipedia	</v>
      <v xml:space="preserve">CC-BY-SA	CC-BY-SA	</v>
      <v xml:space="preserve">http://en.wikipedia.org/wiki/Guatemala	http://es.wikipedia.org/wiki/Guatemala	</v>
      <v xml:space="preserve">http://creativecommons.org/licenses/by-sa/3.0/	http://creativecommons.org/licenses/by-sa/3.0/	</v>
    </spb>
    <spb s="0">
      <v xml:space="preserve">Wikipedia	</v>
      <v xml:space="preserve">CC-BY-SA	</v>
      <v xml:space="preserve">http://en.wikipedia.org/wiki/Guatemala	</v>
      <v xml:space="preserve">http://creativecommons.org/licenses/by-sa/3.0/	</v>
    </spb>
    <spb s="0">
      <v xml:space="preserve">Wikipedia	</v>
      <v xml:space="preserve">CC-BY-SA	</v>
      <v xml:space="preserve">http://es.wikipedia.org/wiki/Guatemala	</v>
      <v xml:space="preserve">http://creativecommons.org/licenses/by-sa/3.0/	</v>
    </spb>
    <spb s="0">
      <v xml:space="preserve">Cia	</v>
      <v xml:space="preserve">	</v>
      <v xml:space="preserve">https://www.cia.gov/library/publications/the-world-factbook/geos/gt.html?Transportation	</v>
      <v xml:space="preserve">	</v>
    </spb>
    <spb s="0">
      <v xml:space="preserve">Wikipedia	Wikipedia	Wikipedia	Cia	</v>
      <v xml:space="preserve">CC-BY-SA	CC-BY-SA	CC-BY-SA		</v>
      <v xml:space="preserve">http://en.wikipedia.org/wiki/Guatemala	http://es.wikipedia.org/wiki/Guatemala	http://fr.wikipedia.org/wiki/Guatemala	https://www.cia.gov/library/publications/the-world-factbook/geos/gt.html?Transportation	</v>
      <v xml:space="preserve">http://creativecommons.org/licenses/by-sa/3.0/	http://creativecommons.org/licenses/by-sa/3.0/	http://creativecommons.org/licenses/by-sa/3.0/		</v>
    </spb>
    <spb s="0">
      <v xml:space="preserve">Wikipedia	Cia	</v>
      <v xml:space="preserve">CC-BY-SA		</v>
      <v xml:space="preserve">http://en.wikipedia.org/wiki/Guatemala	https://www.cia.gov/library/publications/the-world-factbook/geos/gt.html?Transportation	</v>
      <v xml:space="preserve">http://creativecommons.org/licenses/by-sa/3.0/		</v>
    </spb>
    <spb s="16">
      <v>0</v>
      <v>150</v>
      <v>151</v>
      <v>152</v>
      <v>4</v>
      <v>152</v>
      <v>153</v>
      <v>154</v>
      <v>152</v>
      <v>153</v>
      <v>8</v>
      <v>153</v>
      <v>9</v>
      <v>155</v>
      <v>156</v>
      <v>157</v>
      <v>13</v>
      <v>155</v>
      <v>14</v>
      <v>15</v>
      <v>16</v>
      <v>155</v>
      <v>155</v>
      <v>155</v>
      <v>150</v>
      <v>155</v>
      <v>156</v>
      <v>155</v>
      <v>17</v>
      <v>18</v>
      <v>19</v>
      <v>20</v>
      <v>155</v>
      <v>155</v>
      <v>155</v>
      <v>21</v>
      <v>155</v>
      <v>155</v>
      <v>155</v>
      <v>155</v>
      <v>155</v>
      <v>155</v>
      <v>155</v>
    </spb>
    <spb s="18">
      <v>2019</v>
      <v>2019</v>
      <v>kilómetro cuadrado</v>
      <v>2019</v>
      <v>2018</v>
      <v>2019</v>
      <v>2019</v>
      <v>años (2018)</v>
      <v>2019</v>
      <v>por mil (2018)</v>
      <v>2018</v>
      <v>por mil (2018)</v>
      <v>2016</v>
      <v>2016</v>
      <v>2018</v>
      <v>por litro (2016)</v>
      <v>2019</v>
      <v>2015</v>
      <v>muertes por 100 000 (2017)</v>
      <v>kWh (2014)</v>
      <v>2017</v>
      <v>kilotones por año (2016)</v>
      <v>2014</v>
      <v>2018</v>
      <v>2015</v>
      <v>2019</v>
      <v>2014</v>
      <v>2014</v>
      <v>2014</v>
      <v>2014</v>
      <v>2014</v>
      <v>2014</v>
      <v>2014</v>
    </spb>
    <spb s="0">
      <v xml:space="preserve">Wikipedia	</v>
      <v xml:space="preserve">Public domain	</v>
      <v xml:space="preserve">http://es.wikipedia.org/wiki/Guatemala	</v>
      <v xml:space="preserve">http://en.wikipedia.org/wiki/Public_domain	</v>
    </spb>
    <spb s="0">
      <v xml:space="preserve">Wikipedia	Cia	Youtube	</v>
      <v xml:space="preserve">CC-BY-SA			</v>
      <v xml:space="preserve">http://en.wikipedia.org/wiki/Dominican_Republic	https://www.cia.gov/library/publications/the-world-factbook/geos/dr.html?Transportation	https://www.youtube.com/user/DominicanRepublic100	</v>
      <v xml:space="preserve">http://creativecommons.org/licenses/by-sa/3.0/			</v>
    </spb>
    <spb s="0">
      <v xml:space="preserve">Wikipedia	</v>
      <v xml:space="preserve">CC-BY-SA	</v>
      <v xml:space="preserve">http://en.wikipedia.org/wiki/Dominican_Republic	</v>
      <v xml:space="preserve">http://creativecommons.org/licenses/by-sa/3.0/	</v>
    </spb>
    <spb s="0">
      <v xml:space="preserve">Wikipedia	Wikipedia	</v>
      <v xml:space="preserve">CC-BY-SA	CC-BY-SA	</v>
      <v xml:space="preserve">http://en.wikipedia.org/wiki/Dominican_Republic	http://es.wikipedia.org/wiki/República_Dominicana	</v>
      <v xml:space="preserve">http://creativecommons.org/licenses/by-sa/3.0/	http://creativecommons.org/licenses/by-sa/3.0/	</v>
    </spb>
    <spb s="0">
      <v xml:space="preserve">Wikipedia	</v>
      <v xml:space="preserve">CC-BY-SA	</v>
      <v xml:space="preserve">http://es.wikipedia.org/wiki/República_Dominicana	</v>
      <v xml:space="preserve">http://creativecommons.org/licenses/by-sa/3.0/	</v>
    </spb>
    <spb s="0">
      <v xml:space="preserve">Cia	</v>
      <v xml:space="preserve">	</v>
      <v xml:space="preserve">https://www.cia.gov/library/publications/the-world-factbook/geos/dr.html?Transportation	</v>
      <v xml:space="preserve">	</v>
    </spb>
    <spb s="0">
      <v xml:space="preserve">Wikipedia	Wikipedia	Cia	</v>
      <v xml:space="preserve">CC-BY-SA	CC-BY-SA		</v>
      <v xml:space="preserve">http://en.wikipedia.org/wiki/Dominican_Republic	http://es.wikipedia.org/wiki/República_Dominicana	https://www.cia.gov/library/publications/the-world-factbook/geos/dr.html?Transportation	</v>
      <v xml:space="preserve">http://creativecommons.org/licenses/by-sa/3.0/	http://creativecommons.org/licenses/by-sa/3.0/		</v>
    </spb>
    <spb s="16">
      <v>0</v>
      <v>161</v>
      <v>162</v>
      <v>163</v>
      <v>4</v>
      <v>163</v>
      <v>162</v>
      <v>164</v>
      <v>163</v>
      <v>162</v>
      <v>8</v>
      <v>162</v>
      <v>9</v>
      <v>165</v>
      <v>166</v>
      <v>162</v>
      <v>13</v>
      <v>165</v>
      <v>14</v>
      <v>15</v>
      <v>16</v>
      <v>165</v>
      <v>165</v>
      <v>165</v>
      <v>161</v>
      <v>165</v>
      <v>166</v>
      <v>165</v>
      <v>17</v>
      <v>18</v>
      <v>19</v>
      <v>20</v>
      <v>165</v>
      <v>165</v>
      <v>165</v>
      <v>21</v>
      <v>165</v>
      <v>165</v>
      <v>165</v>
      <v>165</v>
      <v>165</v>
      <v>165</v>
      <v>165</v>
    </spb>
    <spb s="18">
      <v>2019</v>
      <v>2019</v>
      <v>kilómetro cuadrado</v>
      <v>2019</v>
      <v>2017</v>
      <v>2019</v>
      <v>2019</v>
      <v>años (2018)</v>
      <v>2019</v>
      <v>por mil (2018)</v>
      <v>2018</v>
      <v>por mil (2018)</v>
      <v>2016</v>
      <v>2016</v>
      <v>2018</v>
      <v>por litro (2016)</v>
      <v>2019</v>
      <v>2015</v>
      <v>muertes por 100 000 (2017)</v>
      <v>kWh (2014)</v>
      <v>2017</v>
      <v>kilotones por año (2016)</v>
      <v>2014</v>
      <v>2018</v>
      <v>2017</v>
      <v>2019</v>
      <v>2018</v>
      <v>2018</v>
      <v>2018</v>
      <v>2018</v>
      <v>2018</v>
      <v>2018</v>
      <v>2018</v>
    </spb>
    <spb s="0">
      <v xml:space="preserve">Wikipedia	</v>
      <v xml:space="preserve">Public domain	</v>
      <v xml:space="preserve">http://es.wikipedia.org/wiki/República_Dominicana	</v>
      <v xml:space="preserve">http://en.wikipedia.org/wiki/Public_domain	</v>
    </spb>
  </spbData>
</supportingPropertyBags>
</file>

<file path=xl/richData/rdsupportingpropertybagstructure.xml><?xml version="1.0" encoding="utf-8"?>
<spbStructures xmlns="http://schemas.microsoft.com/office/spreadsheetml/2017/richdata2" count="20">
  <s>
    <k n="SourceText" t="s"/>
    <k n="LicenseText" t="s"/>
    <k n="SourceAddress" t="s"/>
    <k n="LicenseAddress" t="s"/>
  </s>
  <s>
    <k n="IPC" t="spb"/>
    <k n="PIB" t="spb"/>
    <k n="`Área" t="spb"/>
    <k n="Nombre" t="spb"/>
    <k n="Población" t="spb"/>
    <k n="UniqueName" t="spb"/>
    <k n="Abreviatura" t="spb"/>
    <k n="Descripción" t="spb"/>
    <k n="Himno nacional" t="spb"/>
    <k n="Nombre ofici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
    <k n="IPC" t="s"/>
    <k n="PIB" t="s"/>
    <k n="Área" t="s"/>
    <k n="Imagen" t="s"/>
    <k n="Nombre" t="s"/>
    <k n="Población" t="s"/>
    <k n="UniqueName" t="s"/>
    <k n="VDPID/VSID" t="s"/>
    <k n="Abreviatura" t="s"/>
    <k n="Descripción" t="s"/>
    <k n="Himno nacional" t="s"/>
    <k n="Nombre ofici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Order" t="spba"/>
    <k n="TitleProperty" t="s"/>
    <k n="SubTitleProperty" t="s"/>
  </s>
  <s>
    <k n="ShowInCardView" t="b"/>
    <k n="ShowInDotNotation" t="b"/>
    <k n="ShowInAutoComplete" t="b"/>
  </s>
  <s>
    <k n="UniqueName" t="spb"/>
    <k n="VDPID/VSID" t="spb"/>
    <k n="LearnMoreOnLink" t="spb"/>
  </s>
  <s>
    <k n="Imagen" t="i"/>
    <k n="Nombre" t="i"/>
  </s>
  <s>
    <k n="link" t="s"/>
    <k n="logo" t="s"/>
    <k n="name" t="s"/>
  </s>
  <s>
    <k n="IPC" t="s"/>
    <k n="PIB" t="s"/>
    <k n="`Área" t="s"/>
    <k n="Población" t="s"/>
    <k n="Médicos por mil" t="s"/>
    <k n="Población urbana" t="s"/>
    <k n="Cambio de IPC (%)" t="s"/>
    <k n="Esperanza de vida" t="s"/>
    <k n="Tasa de desempleo" t="s"/>
    <k n="Tasa de natalidad" t="s"/>
    <k n="Tasa de fertilidad" t="s"/>
    <k n="Mortalidad infantil" t="s"/>
    <k n="Tierra agrícola (%)" t="s"/>
    <k n="`Área de bosque (%)" t="s"/>
    <k n="Ingresos fiscales (%)" t="s"/>
    <k n="Precio de la gasolina" t="s"/>
    <k n="Tasa de impuesto tot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_Self" t="i"/>
  </s>
  <s>
    <k n="IPC" t="spb"/>
    <k n="PIB" t="spb"/>
    <k n="`Área" t="spb"/>
    <k n="Nombre" t="spb"/>
    <k n="Población" t="spb"/>
    <k n="UniqueName" t="spb"/>
    <k n="Abreviatura" t="spb"/>
    <k n="Descripción" t="spb"/>
    <k n="Himno nacion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
    <k n="IPC" t="s"/>
    <k n="PIB" t="s"/>
    <k n="Área" t="s"/>
    <k n="Imagen" t="s"/>
    <k n="Nombre" t="s"/>
    <k n="Población" t="s"/>
    <k n="UniqueName" t="s"/>
    <k n="VDPID/VSID" t="s"/>
    <k n="Abreviatura" t="s"/>
    <k n="Descripción" t="s"/>
    <k n="Himno nacion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k n="Capitalización de mercado de las sociedades cotizadas" t="s"/>
  </s>
  <s>
    <k n="ShowInDotNotation" t="b"/>
    <k n="ShowInAutoComplete" t="b"/>
  </s>
  <s>
    <k n="UniqueName" t="spb"/>
    <k n="VDPID/VSID" t="spb"/>
    <k n="Descripción" t="spb"/>
    <k n="LearnMoreOnLink" t="spb"/>
  </s>
  <s>
    <k n="Imagen" t="i"/>
    <k n="Nombre" t="i"/>
    <k n="Descripción" t="i"/>
  </s>
  <s>
    <k n="IPC" t="spb"/>
    <k n="PIB" t="spb"/>
    <k n="`Área" t="spb"/>
    <k n="Nombre" t="spb"/>
    <k n="UniqueName" t="spb"/>
    <k n="Abreviatura" t="spb"/>
    <k n="Descripción" t="spb"/>
    <k n="Himno nacional" t="spb"/>
    <k n="Nombre oficial" t="spb"/>
    <k n="Salario mínimo" t="spb"/>
    <k n="Médicos por mil" t="spb"/>
    <k n="Código de moneda" t="spb"/>
    <k n="Población urbana" t="spb"/>
    <k n="Cambio de IPC (%)"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
    <k n="IPC" t="spb"/>
    <k n="PIB" t="spb"/>
    <k n="`Área" t="spb"/>
    <k n="Nombre" t="spb"/>
    <k n="Población" t="spb"/>
    <k n="UniqueName" t="spb"/>
    <k n="Abreviatura" t="spb"/>
    <k n="Descripción" t="spb"/>
    <k n="Himno nacional" t="spb"/>
    <k n="Salario mínimo" t="spb"/>
    <k n="Médicos por mil" t="spb"/>
    <k n="Código de moneda" t="spb"/>
    <k n="Población urbana" t="spb"/>
    <k n="Cambio de IPC (%)" t="spb"/>
    <k n="Ciudad más grande"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s>
  <s>
    <k n="IPC" t="s"/>
    <k n="PIB" t="s"/>
    <k n="Área" t="s"/>
    <k n="Imagen" t="s"/>
    <k n="Nombre" t="s"/>
    <k n="Población" t="s"/>
    <k n="UniqueName" t="s"/>
    <k n="VDPID/VSID" t="s"/>
    <k n="Abreviatura" t="s"/>
    <k n="Descripción" t="s"/>
    <k n="Himno nacional" t="s"/>
    <k n="Salario mínimo" t="s"/>
    <k n="LearnMoreOnLink" t="s"/>
    <k n="Médicos por mil" t="s"/>
    <k n="Código de moneda" t="s"/>
    <k n="Población urbana" t="s"/>
    <k n="Cambio de IPC (%)" t="s"/>
    <k n="Ciudad más grande" t="s"/>
    <k n="Código de llamada" t="s"/>
    <k n="Esperanza de vida" t="s"/>
    <k n="Tasa de desempleo" t="s"/>
    <k n="Tasa de natalidad" t="s"/>
    <k n="Tasa de fertilidad" t="s"/>
    <k n="Área de bosque (%)" t="s"/>
    <k n="Mortalidad infantil" t="s"/>
    <k n="Tierra agrícola (%)" t="s"/>
    <k n="Ingresos fiscales (%)" t="s"/>
    <k n="Precio de la gasolina" t="s"/>
    <k n="Tasa de impuesto total" t="s"/>
    <k n="Capital/ciudad princip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s>
  <s>
    <k n="IPC" t="s"/>
    <k n="PIB" t="s"/>
    <k n="`Área" t="s"/>
    <k n="Población" t="s"/>
    <k n="Médicos por mil" t="s"/>
    <k n="Población urbana" t="s"/>
    <k n="Cambio de IPC (%)" t="s"/>
    <k n="Esperanza de vida" t="s"/>
    <k n="Tasa de desempleo" t="s"/>
    <k n="Tasa de natalidad" t="s"/>
    <k n="Tasa de fertilidad" t="s"/>
    <k n="Mortalidad infantil" t="s"/>
    <k n="Tierra agrícola (%)" t="s"/>
    <k n="`Área de bosque (%)" t="s"/>
    <k n="Ingresos fiscales (%)" t="s"/>
    <k n="Precio de la gasolina" t="s"/>
    <k n="Tasa de impuesto total" t="s"/>
    <k n="Gastos de salud varios (%)" t="s"/>
    <k n="Ratio de mortalidad materna" t="s"/>
    <k n="Consumo de energía eléctrica" t="s"/>
    <k n="Tamaño de las fuerzas armadas" t="s"/>
    <k n="Emisiones de dióxido de carbono" t="s"/>
    <k n="Consumo de energía de combustibles fósiles" t="s"/>
    <k n="Matriculación en educación primaria en bruto (%)" t="s"/>
    <k n="Matriculación en educación terciaria en bruto (%)" t="s"/>
    <k n="Población: participación en la fuerza laboral (%)" t="s"/>
    <k n="Población: cuarto 20% de participación de ingresos" t="s"/>
    <k n="Población: tercer 20% de participación de ingresos" t="s"/>
    <k n="Población: segundo 20% de participación de ingresos" t="s"/>
    <k n="Población: 10% más alto de participación de ingresos" t="s"/>
    <k n="Población: 10% más bajo de participación de ingresos" t="s"/>
    <k n="Población: 20% más alto de participación de ingresos" t="s"/>
    <k n="Población: 20% más bajo de participación de ingresos" t="s"/>
  </s>
  <s>
    <k n="IPC" t="spb"/>
    <k n="PIB" t="spb"/>
    <k n="`Área" t="spb"/>
    <k n="Nombre" t="spb"/>
    <k n="Población" t="spb"/>
    <k n="UniqueName" t="spb"/>
    <k n="Abreviatura" t="spb"/>
    <k n="Descripción" t="spb"/>
    <k n="Himno nacional" t="spb"/>
    <k n="Salario mínimo" t="spb"/>
    <k n="Médicos por mil" t="spb"/>
    <k n="Código de moneda" t="spb"/>
    <k n="Población urbana" t="spb"/>
    <k n="Cambio de IPC (%)" t="spb"/>
    <k n="Código de llamada" t="spb"/>
    <k n="Esperanza de vida" t="spb"/>
    <k n="Tasa de desempleo" t="spb"/>
    <k n="Tasa de natalidad" t="spb"/>
    <k n="Tasa de fertilidad" t="spb"/>
    <k n="Mortalidad infantil" t="spb"/>
    <k n="Tierra agrícola (%)" t="spb"/>
    <k n="`Área de bosque (%)" t="spb"/>
    <k n="Ingresos fiscales (%)" t="spb"/>
    <k n="Precio de la gasolina" t="spb"/>
    <k n="Tasa de impuesto total" t="spb"/>
    <k n="Capital/ciudad principal" t="spb"/>
    <k n="Gastos de salud varios (%)" t="spb"/>
    <k n="Ratio de mortalidad materna" t="spb"/>
    <k n="Consumo de energía eléctrica" t="spb"/>
    <k n="Tamaño de las fuerzas armadas" t="spb"/>
    <k n="Emisiones de dióxido de carbono" t="spb"/>
    <k n="Consumo de energía de combustibles fósiles" t="spb"/>
    <k n="Matriculación en educación primaria en bruto (%)" t="spb"/>
    <k n="Matriculación en educación terciaria en bruto (%)" t="spb"/>
    <k n="Población: participación en la fuerza laboral (%)" t="spb"/>
    <k n="Población: cuarto 20% de participación de ingresos" t="spb"/>
    <k n="Población: tercer 20% de participación de ingresos" t="spb"/>
    <k n="Población: segundo 20% de participación de ingresos" t="spb"/>
    <k n="Población: 10% más alto de participación de ingresos" t="spb"/>
    <k n="Población: 10% más bajo de participación de ingresos" t="spb"/>
    <k n="Población: 20% más alto de participación de ingresos" t="spb"/>
    <k n="Población: 20% más bajo de participación de ingresos" t="spb"/>
    <k n="Capitalización de mercado de las sociedades cotizadas" t="spb"/>
  </s>
</spbStructures>
</file>

<file path=xl/richData/richStyles.xml><?xml version="1.0" encoding="utf-8"?>
<richStyleSheet xmlns="http://schemas.microsoft.com/office/spreadsheetml/2017/richdata2" xmlns:mc="http://schemas.openxmlformats.org/markup-compatibility/2006" xmlns:x="http://schemas.openxmlformats.org/spreadsheetml/2006/main" mc:Ignorable="x">
  <dxfs count="6">
    <x:dxf>
      <x:numFmt numFmtId="3" formatCode="#,##0"/>
    </x:dxf>
    <x:dxf>
      <x:numFmt numFmtId="14" formatCode="0.00%"/>
    </x:dxf>
    <x:dxf>
      <x:numFmt numFmtId="0" formatCode="General"/>
    </x:dxf>
    <x:dxf>
      <x:numFmt numFmtId="1" formatCode="0"/>
    </x:dxf>
    <x:dxf>
      <x:numFmt numFmtId="4" formatCode="#,##0.00"/>
    </x:dxf>
    <x:dxf>
      <x:numFmt numFmtId="2" formatCode="0.00"/>
    </x:dxf>
  </dxfs>
  <richProperties>
    <rPr n="IsHeroField" t="b"/>
    <rPr n="IsTitleField" t="b"/>
    <rPr n="NumberFormat" t="s"/>
    <rPr n="RequiresInlineAttribution" t="b"/>
  </richProperties>
  <richStyles>
    <rSty>
      <rpv i="0">1</rpv>
    </rSty>
    <rSty>
      <rpv i="1">1</rpv>
    </rSty>
    <rSty dxfid="0">
      <rpv i="2">#,##0</rpv>
    </rSty>
    <rSty dxfid="1">
      <rpv i="2">0.0%</rpv>
    </rSty>
    <rSty dxfid="2">
      <rpv i="2">_([$$-en-US]* #,##0_);_([$$-en-US]* (#,##0);_([$$-en-US]* "-"_);_(@_)</rpv>
    </rSty>
    <rSty dxfid="3">
      <rpv i="2">0</rpv>
    </rSty>
    <rSty dxfid="2">
      <rpv i="2">0.0</rpv>
    </rSty>
    <rSty dxfid="4">
      <rpv i="2">#,##0.00</rpv>
    </rSty>
    <rSty dxfid="5">
      <rpv i="2">0.00</rpv>
    </rSty>
    <rSty dxfid="2">
      <rpv i="2">_([$$-en-US]* #,##0.00_);_([$$-en-US]* (#,##0.00);_([$$-en-US]* "-"??_);_(@_)</rpv>
    </rSty>
    <rSty dxfid="1"/>
    <rSty>
      <rpv i="3">1</rpv>
    </rSty>
  </richStyles>
</richStyleSheet>
</file>

<file path=xl/theme/theme1.xml><?xml version="1.0" encoding="utf-8"?>
<a:theme xmlns:a="http://schemas.openxmlformats.org/drawingml/2006/main" name="Tema de Offic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C52" dT="2023-06-26T13:49:15.34" personId="{2BC54F19-9F70-494F-B99D-3A42D8629E70}" id="{A1662C5E-D1F0-4345-8F21-E3059E19853D}">
    <text>Var. Interanual (12 meses)</text>
  </threadedComment>
  <threadedComment ref="D52" dT="2023-06-26T13:50:27.52" personId="{2BC54F19-9F70-494F-B99D-3A42D8629E70}" id="{F350FCD5-4942-4CA4-9E7F-F7369AB7687C}">
    <text>Var. Interanual (12 meses) - Inflación General</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1.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3.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9.bin"/></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3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1DCDCB-D7AC-49F0-8A07-BB8C45502C85}">
  <dimension ref="B2:R31"/>
  <sheetViews>
    <sheetView showGridLines="0" tabSelected="1" zoomScale="130" zoomScaleNormal="130" workbookViewId="0">
      <selection activeCell="B16" sqref="B16"/>
    </sheetView>
  </sheetViews>
  <sheetFormatPr baseColWidth="10" defaultColWidth="9.109375" defaultRowHeight="14.4"/>
  <cols>
    <col min="1" max="1" width="7.5546875" customWidth="1"/>
    <col min="2" max="2" width="33.5546875" customWidth="1"/>
    <col min="3" max="5" width="10.6640625" customWidth="1"/>
    <col min="7" max="7" width="10.33203125" customWidth="1"/>
    <col min="8" max="8" width="9.33203125" bestFit="1" customWidth="1"/>
    <col min="9" max="9" width="6.6640625" customWidth="1"/>
    <col min="11" max="11" width="24.33203125" customWidth="1"/>
    <col min="12" max="12" width="31.109375" customWidth="1"/>
    <col min="13" max="13" width="16.6640625" customWidth="1"/>
    <col min="15" max="15" width="8.33203125" customWidth="1"/>
    <col min="18" max="18" width="12" customWidth="1"/>
  </cols>
  <sheetData>
    <row r="2" spans="2:9">
      <c r="B2" s="1446" t="s">
        <v>637</v>
      </c>
      <c r="C2" s="1447"/>
      <c r="D2" s="1447"/>
      <c r="E2" s="1447"/>
      <c r="F2" s="1448"/>
      <c r="G2" s="1448"/>
      <c r="H2" s="1448"/>
      <c r="I2" s="523"/>
    </row>
    <row r="3" spans="2:9" ht="15" thickBot="1">
      <c r="B3" s="1449" t="s">
        <v>638</v>
      </c>
      <c r="C3" s="1450"/>
      <c r="D3" s="1450"/>
      <c r="E3" s="1451"/>
      <c r="F3" s="1451"/>
      <c r="G3" s="1451"/>
      <c r="H3" s="1451"/>
    </row>
    <row r="4" spans="2:9" ht="18" thickBot="1">
      <c r="B4" s="1452" t="s">
        <v>462</v>
      </c>
      <c r="C4" s="1454" t="s">
        <v>463</v>
      </c>
      <c r="D4" s="1455"/>
      <c r="E4" s="1455"/>
      <c r="F4" s="1454" t="s">
        <v>464</v>
      </c>
      <c r="G4" s="1455"/>
      <c r="H4" s="1455"/>
    </row>
    <row r="5" spans="2:9" ht="18" thickBot="1">
      <c r="B5" s="1453"/>
      <c r="C5" s="524" t="s">
        <v>465</v>
      </c>
      <c r="D5" s="525" t="s">
        <v>466</v>
      </c>
      <c r="E5" s="526" t="s">
        <v>467</v>
      </c>
      <c r="F5" s="525" t="s">
        <v>465</v>
      </c>
      <c r="G5" s="525" t="s">
        <v>466</v>
      </c>
      <c r="H5" s="526" t="s">
        <v>467</v>
      </c>
    </row>
    <row r="6" spans="2:9" ht="15.6">
      <c r="B6" s="527" t="s">
        <v>468</v>
      </c>
      <c r="C6" s="528">
        <v>3.2</v>
      </c>
      <c r="D6" s="529">
        <v>3.2</v>
      </c>
      <c r="E6" s="530">
        <v>3.2</v>
      </c>
      <c r="F6" s="529">
        <v>3.3</v>
      </c>
      <c r="G6" s="529">
        <v>3.2</v>
      </c>
      <c r="H6" s="530">
        <v>3.3</v>
      </c>
    </row>
    <row r="7" spans="2:9" ht="15.6">
      <c r="B7" s="531" t="s">
        <v>469</v>
      </c>
      <c r="C7" s="532">
        <v>1.6</v>
      </c>
      <c r="D7" s="533">
        <v>1.7</v>
      </c>
      <c r="E7" s="534">
        <v>1.8</v>
      </c>
      <c r="F7" s="533">
        <v>1.7</v>
      </c>
      <c r="G7" s="533">
        <v>1.7</v>
      </c>
      <c r="H7" s="534">
        <v>1.8</v>
      </c>
    </row>
    <row r="8" spans="2:9" ht="15.6">
      <c r="B8" s="535" t="s">
        <v>470</v>
      </c>
      <c r="C8" s="536">
        <v>2.5</v>
      </c>
      <c r="D8" s="537">
        <v>2.7</v>
      </c>
      <c r="E8" s="538">
        <v>1.9</v>
      </c>
      <c r="F8" s="537">
        <v>2.5</v>
      </c>
      <c r="G8" s="537">
        <v>2.6</v>
      </c>
      <c r="H8" s="538">
        <v>1.9</v>
      </c>
    </row>
    <row r="9" spans="2:9" ht="15.6">
      <c r="B9" s="539" t="s">
        <v>471</v>
      </c>
      <c r="C9" s="532">
        <v>0.4</v>
      </c>
      <c r="D9" s="533">
        <v>0.8</v>
      </c>
      <c r="E9" s="534">
        <v>1.5</v>
      </c>
      <c r="F9" s="533">
        <v>0.5</v>
      </c>
      <c r="G9" s="533">
        <v>0.9</v>
      </c>
      <c r="H9" s="534">
        <v>1.5</v>
      </c>
    </row>
    <row r="10" spans="2:9" ht="31.2">
      <c r="B10" s="540" t="s">
        <v>472</v>
      </c>
      <c r="C10" s="536">
        <v>4.3</v>
      </c>
      <c r="D10" s="537">
        <v>4.2</v>
      </c>
      <c r="E10" s="538">
        <v>4.2</v>
      </c>
      <c r="F10" s="537">
        <v>4.4000000000000004</v>
      </c>
      <c r="G10" s="537">
        <v>4.3</v>
      </c>
      <c r="H10" s="538">
        <v>4.3</v>
      </c>
    </row>
    <row r="11" spans="2:9" ht="15.6">
      <c r="B11" s="541" t="s">
        <v>473</v>
      </c>
      <c r="C11" s="532">
        <v>5.2</v>
      </c>
      <c r="D11" s="533">
        <v>4.5999999999999996</v>
      </c>
      <c r="E11" s="534">
        <v>4.0999999999999996</v>
      </c>
      <c r="F11" s="533">
        <v>5.2</v>
      </c>
      <c r="G11" s="533">
        <v>5</v>
      </c>
      <c r="H11" s="534">
        <v>4.5</v>
      </c>
      <c r="I11" s="387"/>
    </row>
    <row r="12" spans="2:9" ht="16.2" thickBot="1">
      <c r="B12" s="542" t="s">
        <v>474</v>
      </c>
      <c r="C12" s="543">
        <v>2.2999999999999998</v>
      </c>
      <c r="D12" s="544">
        <v>2</v>
      </c>
      <c r="E12" s="545">
        <v>2.5</v>
      </c>
      <c r="F12" s="544">
        <v>2.2999999999999998</v>
      </c>
      <c r="G12" s="544">
        <v>1.9</v>
      </c>
      <c r="H12" s="545">
        <v>2.7</v>
      </c>
      <c r="I12" s="387"/>
    </row>
    <row r="13" spans="2:9">
      <c r="B13" s="546" t="s">
        <v>475</v>
      </c>
    </row>
    <row r="14" spans="2:9">
      <c r="B14" s="546" t="s">
        <v>476</v>
      </c>
    </row>
    <row r="15" spans="2:9" ht="30" customHeight="1"/>
    <row r="16" spans="2:9" ht="30" customHeight="1"/>
    <row r="23" spans="9:18">
      <c r="M23" s="547"/>
      <c r="N23" s="1445"/>
      <c r="O23" s="1445"/>
      <c r="P23" s="1445"/>
      <c r="Q23" s="1445"/>
      <c r="R23" s="1445"/>
    </row>
    <row r="24" spans="9:18">
      <c r="M24" s="547"/>
      <c r="N24" s="1445"/>
      <c r="O24" s="1445"/>
      <c r="P24" s="1445"/>
      <c r="Q24" s="1445"/>
      <c r="R24" s="1445"/>
    </row>
    <row r="25" spans="9:18">
      <c r="I25" s="547"/>
      <c r="M25" s="547"/>
      <c r="N25" s="548"/>
      <c r="O25" s="548"/>
      <c r="P25" s="548"/>
    </row>
    <row r="26" spans="9:18">
      <c r="I26" s="547"/>
      <c r="M26" s="549"/>
    </row>
    <row r="27" spans="9:18">
      <c r="I27" s="547"/>
      <c r="M27" s="549"/>
    </row>
    <row r="28" spans="9:18">
      <c r="I28" s="547"/>
      <c r="M28" s="549"/>
    </row>
    <row r="29" spans="9:18">
      <c r="I29" s="547"/>
    </row>
    <row r="30" spans="9:18">
      <c r="I30" s="547"/>
    </row>
    <row r="31" spans="9:18">
      <c r="I31" s="547"/>
    </row>
  </sheetData>
  <mergeCells count="6">
    <mergeCell ref="N23:R24"/>
    <mergeCell ref="B2:H2"/>
    <mergeCell ref="B3:H3"/>
    <mergeCell ref="B4:B5"/>
    <mergeCell ref="C4:E4"/>
    <mergeCell ref="F4:H4"/>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AB0D59-3927-400F-A86C-BEB1041DDAAE}">
  <dimension ref="B2:Q30"/>
  <sheetViews>
    <sheetView showGridLines="0" zoomScale="90" zoomScaleNormal="90" workbookViewId="0">
      <selection activeCell="K22" sqref="K22"/>
    </sheetView>
  </sheetViews>
  <sheetFormatPr baseColWidth="10" defaultColWidth="9.109375" defaultRowHeight="14.4"/>
  <cols>
    <col min="1" max="1" width="9" customWidth="1"/>
    <col min="2" max="2" width="19.88671875" style="547" customWidth="1"/>
    <col min="3" max="3" width="20.44140625" customWidth="1"/>
    <col min="4" max="4" width="21" customWidth="1"/>
    <col min="9" max="9" width="8.88671875" customWidth="1"/>
    <col min="10" max="10" width="6.6640625" customWidth="1"/>
    <col min="12" max="12" width="24.33203125" customWidth="1"/>
    <col min="14" max="14" width="16.6640625" customWidth="1"/>
    <col min="16" max="16" width="5" bestFit="1" customWidth="1"/>
  </cols>
  <sheetData>
    <row r="2" spans="2:10">
      <c r="B2" s="1446" t="s">
        <v>639</v>
      </c>
      <c r="C2" s="1447"/>
      <c r="D2" s="1447"/>
      <c r="E2" s="523"/>
      <c r="F2" s="523"/>
      <c r="G2" s="523"/>
      <c r="H2" s="523"/>
      <c r="I2" s="523"/>
      <c r="J2" s="523"/>
    </row>
    <row r="3" spans="2:10">
      <c r="B3" s="1456" t="s">
        <v>477</v>
      </c>
      <c r="C3" s="1457"/>
      <c r="D3" s="1457"/>
      <c r="E3" s="550"/>
      <c r="F3" s="550"/>
    </row>
    <row r="4" spans="2:10" ht="16.95" customHeight="1">
      <c r="B4" s="1459" t="s">
        <v>638</v>
      </c>
      <c r="C4" s="1459"/>
      <c r="D4" s="1459"/>
      <c r="E4" s="1459"/>
      <c r="I4" s="523"/>
    </row>
    <row r="11" spans="2:10">
      <c r="J11" s="387"/>
    </row>
    <row r="12" spans="2:10">
      <c r="J12" s="387"/>
    </row>
    <row r="13" spans="2:10">
      <c r="J13" s="551"/>
    </row>
    <row r="16" spans="2:10" ht="30" customHeight="1"/>
    <row r="17" spans="2:17" ht="30" customHeight="1"/>
    <row r="19" spans="2:17">
      <c r="B19" s="546" t="s">
        <v>475</v>
      </c>
    </row>
    <row r="20" spans="2:17">
      <c r="B20" s="546" t="s">
        <v>476</v>
      </c>
      <c r="K20" s="651"/>
      <c r="L20" s="651"/>
      <c r="M20" s="651"/>
      <c r="N20" s="651"/>
      <c r="O20" s="651"/>
      <c r="P20" s="651"/>
      <c r="Q20" s="651"/>
    </row>
    <row r="21" spans="2:17">
      <c r="K21" s="651"/>
      <c r="L21" s="651"/>
      <c r="M21" s="651"/>
      <c r="N21" s="651"/>
      <c r="O21" s="651"/>
      <c r="P21" s="651"/>
      <c r="Q21" s="651"/>
    </row>
    <row r="22" spans="2:17">
      <c r="K22" s="651"/>
      <c r="L22" s="651"/>
      <c r="M22" s="651"/>
      <c r="N22" s="651"/>
      <c r="O22" s="651"/>
      <c r="P22" s="651"/>
      <c r="Q22" s="651"/>
    </row>
    <row r="23" spans="2:17">
      <c r="K23" s="651"/>
      <c r="L23" s="1089"/>
      <c r="M23" s="1458" t="s">
        <v>478</v>
      </c>
      <c r="N23" s="1458"/>
      <c r="O23" s="1458"/>
      <c r="P23" s="1458"/>
      <c r="Q23" s="1458"/>
    </row>
    <row r="24" spans="2:17">
      <c r="J24" s="547"/>
      <c r="K24" s="651"/>
      <c r="L24" s="1089"/>
      <c r="M24" s="1458"/>
      <c r="N24" s="1458"/>
      <c r="O24" s="1458"/>
      <c r="P24" s="1458"/>
      <c r="Q24" s="1458"/>
    </row>
    <row r="25" spans="2:17">
      <c r="J25" s="547"/>
      <c r="K25" s="651"/>
      <c r="L25" s="1089"/>
      <c r="M25" s="1090" t="s">
        <v>465</v>
      </c>
      <c r="N25" s="1090" t="s">
        <v>466</v>
      </c>
      <c r="O25" s="1090" t="s">
        <v>467</v>
      </c>
      <c r="P25" s="649"/>
      <c r="Q25" s="649"/>
    </row>
    <row r="26" spans="2:17">
      <c r="J26" s="547"/>
      <c r="K26" s="651"/>
      <c r="L26" s="1091" t="s">
        <v>479</v>
      </c>
      <c r="M26" s="649">
        <v>2.5</v>
      </c>
      <c r="N26" s="649">
        <v>2.6</v>
      </c>
      <c r="O26" s="649">
        <v>1.9</v>
      </c>
      <c r="P26" s="649"/>
      <c r="Q26" s="649"/>
    </row>
    <row r="27" spans="2:17">
      <c r="J27" s="547"/>
      <c r="K27" s="651"/>
      <c r="L27" s="649"/>
      <c r="M27" s="649"/>
      <c r="N27" s="649"/>
      <c r="O27" s="649"/>
      <c r="P27" s="649"/>
      <c r="Q27" s="649"/>
    </row>
    <row r="28" spans="2:17">
      <c r="J28" s="547"/>
      <c r="K28" s="651"/>
      <c r="L28" s="651"/>
      <c r="M28" s="651"/>
      <c r="N28" s="651"/>
      <c r="O28" s="651"/>
      <c r="P28" s="651"/>
      <c r="Q28" s="651"/>
    </row>
    <row r="29" spans="2:17">
      <c r="J29" s="547"/>
    </row>
    <row r="30" spans="2:17">
      <c r="J30" s="547"/>
    </row>
  </sheetData>
  <mergeCells count="4">
    <mergeCell ref="B2:D2"/>
    <mergeCell ref="B3:D3"/>
    <mergeCell ref="M23:Q24"/>
    <mergeCell ref="B4:E4"/>
  </mergeCell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390CA-D032-42C2-8271-EF5C4BED02F6}">
  <dimension ref="B2:U38"/>
  <sheetViews>
    <sheetView showGridLines="0" zoomScale="90" zoomScaleNormal="90" workbookViewId="0">
      <selection activeCell="E24" sqref="E24"/>
    </sheetView>
  </sheetViews>
  <sheetFormatPr baseColWidth="10" defaultColWidth="9.109375" defaultRowHeight="14.4"/>
  <cols>
    <col min="1" max="1" width="9" customWidth="1"/>
    <col min="2" max="2" width="19.88671875" style="547" customWidth="1"/>
    <col min="3" max="3" width="20.44140625" customWidth="1"/>
    <col min="4" max="4" width="21" customWidth="1"/>
    <col min="9" max="9" width="8.88671875" customWidth="1"/>
    <col min="10" max="10" width="6.6640625" customWidth="1"/>
    <col min="12" max="12" width="24.33203125" customWidth="1"/>
    <col min="14" max="14" width="16.6640625" customWidth="1"/>
    <col min="16" max="16" width="5" bestFit="1" customWidth="1"/>
  </cols>
  <sheetData>
    <row r="2" spans="2:10">
      <c r="B2" s="1446" t="s">
        <v>640</v>
      </c>
      <c r="C2" s="1447"/>
      <c r="D2" s="1447"/>
      <c r="E2" s="1448"/>
      <c r="F2" s="1448"/>
      <c r="G2" s="1448"/>
      <c r="H2" s="523"/>
      <c r="I2" s="523"/>
      <c r="J2" s="523"/>
    </row>
    <row r="3" spans="2:10">
      <c r="B3" s="1456" t="s">
        <v>477</v>
      </c>
      <c r="C3" s="1457"/>
      <c r="D3" s="1457"/>
      <c r="E3" s="1460"/>
      <c r="F3" s="1460"/>
      <c r="G3" s="1460"/>
    </row>
    <row r="4" spans="2:10" ht="16.95" customHeight="1">
      <c r="B4" s="1459" t="s">
        <v>638</v>
      </c>
      <c r="C4" s="1459"/>
      <c r="D4" s="1459"/>
      <c r="E4" s="1459"/>
      <c r="F4" s="1459"/>
      <c r="G4" s="1459"/>
      <c r="H4" s="523"/>
      <c r="I4" s="523"/>
    </row>
    <row r="11" spans="2:10">
      <c r="J11" s="387"/>
    </row>
    <row r="12" spans="2:10">
      <c r="J12" s="387"/>
    </row>
    <row r="13" spans="2:10">
      <c r="J13" s="551"/>
    </row>
    <row r="16" spans="2:10" ht="30" customHeight="1"/>
    <row r="17" spans="2:21" ht="30" customHeight="1"/>
    <row r="22" spans="2:21">
      <c r="B22" s="546" t="s">
        <v>475</v>
      </c>
      <c r="K22" s="649"/>
      <c r="L22" s="649"/>
      <c r="M22" s="649"/>
      <c r="N22" s="649"/>
      <c r="O22" s="649"/>
      <c r="P22" s="649"/>
      <c r="Q22" s="649"/>
      <c r="R22" s="649"/>
      <c r="S22" s="649"/>
      <c r="T22" s="649"/>
      <c r="U22" s="649"/>
    </row>
    <row r="23" spans="2:21">
      <c r="B23" s="546" t="s">
        <v>476</v>
      </c>
      <c r="K23" s="649"/>
      <c r="L23" s="649"/>
      <c r="M23" s="649"/>
      <c r="N23" s="649"/>
      <c r="O23" s="649"/>
      <c r="P23" s="649"/>
      <c r="Q23" s="649"/>
      <c r="R23" s="649"/>
      <c r="S23" s="649"/>
      <c r="T23" s="649"/>
      <c r="U23" s="649"/>
    </row>
    <row r="24" spans="2:21">
      <c r="K24" s="649"/>
      <c r="L24" s="649"/>
      <c r="M24" s="649"/>
      <c r="N24" s="649"/>
      <c r="O24" s="649"/>
      <c r="P24" s="649"/>
      <c r="Q24" s="649"/>
      <c r="R24" s="649"/>
      <c r="S24" s="649"/>
      <c r="T24" s="649"/>
      <c r="U24" s="649"/>
    </row>
    <row r="25" spans="2:21">
      <c r="K25" s="649"/>
      <c r="L25" s="1089"/>
      <c r="M25" s="1458" t="s">
        <v>478</v>
      </c>
      <c r="N25" s="1458"/>
      <c r="O25" s="1458"/>
      <c r="P25" s="1458"/>
      <c r="Q25" s="1458"/>
      <c r="R25" s="649"/>
      <c r="S25" s="649"/>
      <c r="T25" s="649"/>
      <c r="U25" s="649"/>
    </row>
    <row r="26" spans="2:21">
      <c r="J26" s="547"/>
      <c r="K26" s="649"/>
      <c r="L26" s="1089"/>
      <c r="M26" s="1458"/>
      <c r="N26" s="1458"/>
      <c r="O26" s="1458"/>
      <c r="P26" s="1458"/>
      <c r="Q26" s="1458"/>
      <c r="R26" s="649"/>
      <c r="S26" s="649"/>
      <c r="T26" s="649"/>
      <c r="U26" s="649"/>
    </row>
    <row r="27" spans="2:21">
      <c r="J27" s="547"/>
      <c r="K27" s="649"/>
      <c r="L27" s="1089"/>
      <c r="M27" s="1090" t="s">
        <v>465</v>
      </c>
      <c r="N27" s="1090" t="s">
        <v>466</v>
      </c>
      <c r="O27" s="1090" t="s">
        <v>467</v>
      </c>
      <c r="P27" s="649"/>
      <c r="Q27" s="649"/>
      <c r="R27" s="649"/>
      <c r="S27" s="649"/>
      <c r="T27" s="649"/>
      <c r="U27" s="649"/>
    </row>
    <row r="28" spans="2:21">
      <c r="J28" s="547"/>
      <c r="K28" s="649"/>
      <c r="L28" s="649" t="s">
        <v>480</v>
      </c>
      <c r="M28" s="649">
        <v>0.5</v>
      </c>
      <c r="N28" s="649">
        <v>0.9</v>
      </c>
      <c r="O28" s="649">
        <v>1.5</v>
      </c>
      <c r="P28" s="649"/>
      <c r="Q28" s="649"/>
      <c r="R28" s="649"/>
      <c r="S28" s="649"/>
      <c r="T28" s="649"/>
      <c r="U28" s="649"/>
    </row>
    <row r="29" spans="2:21">
      <c r="J29" s="547"/>
      <c r="K29" s="649"/>
      <c r="L29" s="649" t="s">
        <v>481</v>
      </c>
      <c r="M29" s="649">
        <v>-0.2</v>
      </c>
      <c r="N29" s="649">
        <v>0.2</v>
      </c>
      <c r="O29" s="649">
        <v>1.3</v>
      </c>
      <c r="P29" s="649"/>
      <c r="Q29" s="649"/>
      <c r="R29" s="649"/>
      <c r="S29" s="649"/>
      <c r="T29" s="649"/>
      <c r="U29" s="649"/>
    </row>
    <row r="30" spans="2:21">
      <c r="J30" s="547"/>
      <c r="K30" s="649"/>
      <c r="L30" s="649" t="s">
        <v>482</v>
      </c>
      <c r="M30" s="649">
        <v>1.1000000000000001</v>
      </c>
      <c r="N30" s="649">
        <v>0.9</v>
      </c>
      <c r="O30" s="649">
        <v>1.3</v>
      </c>
      <c r="P30" s="649"/>
      <c r="Q30" s="649"/>
      <c r="R30" s="649"/>
      <c r="S30" s="649"/>
      <c r="T30" s="649"/>
      <c r="U30" s="649"/>
    </row>
    <row r="31" spans="2:21">
      <c r="J31" s="547"/>
      <c r="K31" s="649"/>
      <c r="L31" s="649" t="s">
        <v>483</v>
      </c>
      <c r="M31" s="649">
        <v>0.9</v>
      </c>
      <c r="N31" s="649">
        <v>0.7</v>
      </c>
      <c r="O31" s="649">
        <v>0.9</v>
      </c>
      <c r="P31" s="649"/>
      <c r="Q31" s="649"/>
      <c r="R31" s="649"/>
      <c r="S31" s="649"/>
      <c r="T31" s="649"/>
      <c r="U31" s="649"/>
    </row>
    <row r="32" spans="2:21">
      <c r="J32" s="547"/>
      <c r="K32" s="649"/>
      <c r="L32" s="649" t="s">
        <v>484</v>
      </c>
      <c r="M32" s="649">
        <v>2.5</v>
      </c>
      <c r="N32" s="649">
        <v>2.4</v>
      </c>
      <c r="O32" s="649">
        <v>2.1</v>
      </c>
      <c r="P32" s="649"/>
      <c r="Q32" s="649"/>
      <c r="R32" s="649"/>
      <c r="S32" s="649"/>
      <c r="T32" s="649"/>
      <c r="U32" s="649"/>
    </row>
    <row r="33" spans="11:21">
      <c r="K33" s="649"/>
      <c r="L33" s="649"/>
      <c r="M33" s="649"/>
      <c r="N33" s="649"/>
      <c r="O33" s="649"/>
      <c r="P33" s="649"/>
      <c r="Q33" s="649"/>
      <c r="R33" s="649"/>
      <c r="S33" s="649"/>
      <c r="T33" s="649"/>
      <c r="U33" s="649"/>
    </row>
    <row r="34" spans="11:21">
      <c r="K34" s="649"/>
      <c r="L34" s="649"/>
      <c r="M34" s="649"/>
      <c r="N34" s="649"/>
      <c r="O34" s="649"/>
      <c r="P34" s="649"/>
      <c r="Q34" s="649"/>
      <c r="R34" s="649"/>
      <c r="S34" s="649"/>
      <c r="T34" s="649"/>
      <c r="U34" s="649"/>
    </row>
    <row r="35" spans="11:21">
      <c r="K35" s="649"/>
      <c r="L35" s="649"/>
      <c r="M35" s="649"/>
      <c r="N35" s="649"/>
      <c r="O35" s="649"/>
      <c r="P35" s="649"/>
      <c r="Q35" s="649"/>
      <c r="R35" s="649"/>
      <c r="S35" s="649"/>
      <c r="T35" s="649"/>
      <c r="U35" s="649"/>
    </row>
    <row r="36" spans="11:21">
      <c r="K36" s="649"/>
      <c r="L36" s="649"/>
      <c r="M36" s="649"/>
      <c r="N36" s="649"/>
      <c r="O36" s="649"/>
      <c r="P36" s="649"/>
      <c r="Q36" s="649"/>
      <c r="R36" s="649"/>
      <c r="S36" s="649"/>
      <c r="T36" s="649"/>
      <c r="U36" s="649"/>
    </row>
    <row r="37" spans="11:21">
      <c r="K37" s="649"/>
      <c r="L37" s="649"/>
      <c r="M37" s="649"/>
      <c r="N37" s="649"/>
      <c r="O37" s="649"/>
      <c r="P37" s="649"/>
      <c r="Q37" s="649"/>
      <c r="R37" s="649"/>
      <c r="S37" s="649"/>
      <c r="T37" s="649"/>
      <c r="U37" s="649"/>
    </row>
    <row r="38" spans="11:21">
      <c r="K38" s="649"/>
      <c r="L38" s="649"/>
      <c r="M38" s="649"/>
      <c r="N38" s="649"/>
      <c r="O38" s="649"/>
      <c r="P38" s="649"/>
      <c r="Q38" s="649"/>
      <c r="R38" s="649"/>
      <c r="S38" s="649"/>
      <c r="T38" s="649"/>
      <c r="U38" s="649"/>
    </row>
  </sheetData>
  <mergeCells count="4">
    <mergeCell ref="B2:G2"/>
    <mergeCell ref="B3:G3"/>
    <mergeCell ref="B4:G4"/>
    <mergeCell ref="M25:Q26"/>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48A7AB-C3CE-48C5-B7A4-B045AFE50693}">
  <dimension ref="B2:Q31"/>
  <sheetViews>
    <sheetView showGridLines="0" zoomScale="90" zoomScaleNormal="90" workbookViewId="0">
      <selection activeCell="D26" sqref="D26"/>
    </sheetView>
  </sheetViews>
  <sheetFormatPr baseColWidth="10" defaultColWidth="9.109375" defaultRowHeight="14.4"/>
  <cols>
    <col min="1" max="1" width="9" customWidth="1"/>
    <col min="2" max="2" width="19.88671875" style="547" customWidth="1"/>
    <col min="3" max="3" width="20.44140625" customWidth="1"/>
    <col min="4" max="4" width="21" customWidth="1"/>
    <col min="5" max="5" width="11.44140625" customWidth="1"/>
    <col min="9" max="9" width="8.88671875" customWidth="1"/>
    <col min="10" max="10" width="6.6640625" customWidth="1"/>
    <col min="12" max="12" width="24.33203125" customWidth="1"/>
    <col min="14" max="14" width="16.6640625" customWidth="1"/>
    <col min="16" max="16" width="5" bestFit="1" customWidth="1"/>
  </cols>
  <sheetData>
    <row r="2" spans="2:10">
      <c r="B2" s="1456" t="s">
        <v>641</v>
      </c>
      <c r="C2" s="1448"/>
      <c r="D2" s="1448"/>
      <c r="E2" s="1448"/>
      <c r="F2" s="523"/>
      <c r="G2" s="523"/>
      <c r="H2" s="523"/>
      <c r="I2" s="523"/>
      <c r="J2" s="523"/>
    </row>
    <row r="3" spans="2:10">
      <c r="B3" s="1456" t="s">
        <v>477</v>
      </c>
      <c r="C3" s="1460"/>
      <c r="D3" s="1460"/>
      <c r="E3" s="1460"/>
    </row>
    <row r="4" spans="2:10" ht="16.95" customHeight="1">
      <c r="B4" s="1459" t="s">
        <v>638</v>
      </c>
      <c r="C4" s="1459"/>
      <c r="D4" s="1459"/>
      <c r="E4" s="1459"/>
      <c r="F4" s="523"/>
      <c r="G4" s="523"/>
      <c r="H4" s="523"/>
      <c r="I4" s="523"/>
    </row>
    <row r="11" spans="2:10">
      <c r="J11" s="387"/>
    </row>
    <row r="12" spans="2:10">
      <c r="J12" s="387"/>
    </row>
    <row r="13" spans="2:10">
      <c r="J13" s="551"/>
    </row>
    <row r="16" spans="2:10" ht="30" customHeight="1"/>
    <row r="17" spans="2:17" ht="30" customHeight="1"/>
    <row r="20" spans="2:17">
      <c r="B20" s="546" t="s">
        <v>475</v>
      </c>
    </row>
    <row r="21" spans="2:17">
      <c r="B21" s="546" t="s">
        <v>476</v>
      </c>
    </row>
    <row r="22" spans="2:17">
      <c r="L22" s="649"/>
      <c r="M22" s="649"/>
      <c r="N22" s="649"/>
      <c r="O22" s="649"/>
      <c r="P22" s="649"/>
      <c r="Q22" s="649"/>
    </row>
    <row r="23" spans="2:17">
      <c r="L23" s="1089"/>
      <c r="M23" s="1458" t="s">
        <v>485</v>
      </c>
      <c r="N23" s="1458"/>
      <c r="O23" s="1458"/>
      <c r="P23" s="1458"/>
      <c r="Q23" s="1458"/>
    </row>
    <row r="24" spans="2:17">
      <c r="J24" s="547"/>
      <c r="L24" s="1089"/>
      <c r="M24" s="1458"/>
      <c r="N24" s="1458"/>
      <c r="O24" s="1458"/>
      <c r="P24" s="1458"/>
      <c r="Q24" s="1458"/>
    </row>
    <row r="25" spans="2:17">
      <c r="J25" s="547"/>
      <c r="L25" s="1089"/>
      <c r="M25" s="1090" t="s">
        <v>465</v>
      </c>
      <c r="N25" s="1090" t="s">
        <v>466</v>
      </c>
      <c r="O25" s="1090" t="s">
        <v>467</v>
      </c>
      <c r="P25" s="649"/>
      <c r="Q25" s="649"/>
    </row>
    <row r="26" spans="2:17">
      <c r="J26" s="547"/>
      <c r="L26" s="649" t="s">
        <v>486</v>
      </c>
      <c r="M26" s="1092">
        <v>5.2</v>
      </c>
      <c r="N26" s="1093">
        <v>5</v>
      </c>
      <c r="O26" s="1092">
        <v>4.5</v>
      </c>
      <c r="P26" s="649"/>
      <c r="Q26" s="649"/>
    </row>
    <row r="27" spans="2:17">
      <c r="J27" s="547"/>
      <c r="L27" s="649"/>
      <c r="M27" s="649"/>
      <c r="N27" s="649"/>
      <c r="O27" s="649"/>
      <c r="P27" s="649"/>
      <c r="Q27" s="649"/>
    </row>
    <row r="28" spans="2:17">
      <c r="J28" s="547"/>
      <c r="L28" s="649"/>
      <c r="M28" s="649"/>
      <c r="N28" s="649"/>
      <c r="O28" s="649"/>
      <c r="P28" s="649"/>
      <c r="Q28" s="649"/>
    </row>
    <row r="29" spans="2:17">
      <c r="J29" s="547"/>
      <c r="L29" s="649"/>
      <c r="M29" s="649"/>
      <c r="N29" s="649"/>
      <c r="O29" s="649"/>
      <c r="P29" s="649"/>
      <c r="Q29" s="649"/>
    </row>
    <row r="30" spans="2:17">
      <c r="J30" s="547"/>
      <c r="L30" s="649"/>
      <c r="M30" s="649"/>
      <c r="N30" s="649"/>
      <c r="O30" s="649"/>
      <c r="P30" s="649"/>
      <c r="Q30" s="649"/>
    </row>
    <row r="31" spans="2:17">
      <c r="L31" s="649"/>
      <c r="M31" s="649"/>
      <c r="N31" s="649"/>
      <c r="O31" s="649"/>
      <c r="P31" s="649"/>
      <c r="Q31" s="649"/>
    </row>
  </sheetData>
  <mergeCells count="4">
    <mergeCell ref="B2:E2"/>
    <mergeCell ref="B3:E3"/>
    <mergeCell ref="B4:E4"/>
    <mergeCell ref="M23:Q24"/>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4704D-3E05-4D14-9518-D74798994F25}">
  <dimension ref="A2:H45"/>
  <sheetViews>
    <sheetView showGridLines="0" zoomScaleNormal="100" workbookViewId="0">
      <selection activeCell="D28" sqref="D28"/>
    </sheetView>
  </sheetViews>
  <sheetFormatPr baseColWidth="10" defaultColWidth="11.44140625" defaultRowHeight="14.4"/>
  <cols>
    <col min="1" max="1" width="30.6640625" customWidth="1"/>
    <col min="2" max="2" width="14.6640625" customWidth="1"/>
    <col min="3" max="3" width="13" customWidth="1"/>
    <col min="4" max="4" width="49.88671875" customWidth="1"/>
    <col min="9" max="9" width="34.5546875" customWidth="1"/>
    <col min="10" max="10" width="16.33203125" customWidth="1"/>
  </cols>
  <sheetData>
    <row r="2" spans="1:8">
      <c r="A2" s="1461" t="s">
        <v>642</v>
      </c>
      <c r="B2" s="1448"/>
      <c r="C2" s="1448"/>
      <c r="D2" s="1448"/>
      <c r="E2" s="387"/>
      <c r="F2" s="387"/>
      <c r="G2" s="387"/>
      <c r="H2" s="387"/>
    </row>
    <row r="3" spans="1:8">
      <c r="A3" s="1461" t="s">
        <v>487</v>
      </c>
      <c r="B3" s="1462"/>
      <c r="C3" s="1462"/>
      <c r="D3" s="1462"/>
      <c r="E3" s="387"/>
      <c r="F3" s="387"/>
      <c r="G3" s="387"/>
    </row>
    <row r="4" spans="1:8">
      <c r="A4" s="1459" t="s">
        <v>643</v>
      </c>
      <c r="B4" s="1463"/>
      <c r="C4" s="1463"/>
      <c r="D4" s="1463"/>
      <c r="E4" s="386"/>
      <c r="F4" s="386"/>
      <c r="G4" s="386"/>
    </row>
    <row r="23" spans="1:6">
      <c r="A23" s="552" t="s">
        <v>489</v>
      </c>
    </row>
    <row r="24" spans="1:6">
      <c r="A24" s="553" t="s">
        <v>490</v>
      </c>
    </row>
    <row r="25" spans="1:6" ht="12" customHeight="1">
      <c r="A25" s="552" t="s">
        <v>491</v>
      </c>
    </row>
    <row r="26" spans="1:6" ht="10.95" customHeight="1">
      <c r="A26" s="554"/>
    </row>
    <row r="27" spans="1:6" ht="11.4" customHeight="1">
      <c r="A27" s="554"/>
    </row>
    <row r="28" spans="1:6">
      <c r="A28" s="555"/>
    </row>
    <row r="32" spans="1:6">
      <c r="A32" s="649"/>
      <c r="B32" s="649"/>
      <c r="C32" s="649"/>
      <c r="D32" s="649"/>
      <c r="E32" s="649"/>
      <c r="F32" s="649"/>
    </row>
    <row r="33" spans="1:6">
      <c r="A33" s="649"/>
      <c r="B33" s="649"/>
      <c r="C33" s="649"/>
      <c r="D33" s="649"/>
      <c r="E33" s="649"/>
      <c r="F33" s="649"/>
    </row>
    <row r="34" spans="1:6">
      <c r="A34" s="649"/>
      <c r="B34" s="649"/>
      <c r="C34" s="649"/>
      <c r="D34" s="649"/>
      <c r="E34" s="649"/>
      <c r="F34" s="649"/>
    </row>
    <row r="35" spans="1:6" s="120" customFormat="1">
      <c r="A35" s="649" t="s">
        <v>492</v>
      </c>
      <c r="B35" s="649"/>
      <c r="C35" s="649"/>
      <c r="D35" s="649"/>
      <c r="E35" s="649"/>
      <c r="F35" s="649"/>
    </row>
    <row r="36" spans="1:6">
      <c r="A36" s="649" t="s">
        <v>488</v>
      </c>
      <c r="B36" s="649"/>
      <c r="C36" s="649"/>
      <c r="D36" s="649"/>
      <c r="E36" s="649"/>
      <c r="F36" s="649"/>
    </row>
    <row r="37" spans="1:6">
      <c r="A37" s="649"/>
      <c r="B37" s="649"/>
      <c r="C37" s="649"/>
      <c r="D37" s="649"/>
      <c r="E37" s="649"/>
      <c r="F37" s="649"/>
    </row>
    <row r="38" spans="1:6">
      <c r="A38" s="649" t="s">
        <v>493</v>
      </c>
      <c r="B38" s="649" t="s">
        <v>465</v>
      </c>
      <c r="C38" s="649" t="s">
        <v>466</v>
      </c>
      <c r="D38" s="649"/>
      <c r="E38" s="649"/>
      <c r="F38" s="649"/>
    </row>
    <row r="39" spans="1:6">
      <c r="A39" s="649" t="s">
        <v>494</v>
      </c>
      <c r="B39" s="649">
        <v>2.2000000000000002</v>
      </c>
      <c r="C39" s="649">
        <v>2.1</v>
      </c>
      <c r="D39" s="649"/>
      <c r="E39" s="649"/>
      <c r="F39" s="649"/>
    </row>
    <row r="40" spans="1:6">
      <c r="A40" s="649" t="s">
        <v>495</v>
      </c>
      <c r="B40" s="649">
        <v>5.5</v>
      </c>
      <c r="C40" s="649">
        <v>2.7</v>
      </c>
      <c r="D40" s="649"/>
      <c r="E40" s="649"/>
      <c r="F40" s="649"/>
    </row>
    <row r="41" spans="1:6">
      <c r="A41" s="649" t="s">
        <v>496</v>
      </c>
      <c r="B41" s="649">
        <v>3.4</v>
      </c>
      <c r="C41" s="649">
        <v>2.8</v>
      </c>
      <c r="D41" s="649"/>
      <c r="E41" s="649"/>
      <c r="F41" s="649"/>
    </row>
    <row r="42" spans="1:6">
      <c r="A42" s="649" t="s">
        <v>497</v>
      </c>
      <c r="B42" s="649">
        <v>1.5</v>
      </c>
      <c r="C42" s="649">
        <v>1.6</v>
      </c>
      <c r="D42" s="649"/>
      <c r="E42" s="649"/>
      <c r="F42" s="649"/>
    </row>
    <row r="43" spans="1:6">
      <c r="A43" s="649" t="s">
        <v>2682</v>
      </c>
      <c r="B43" s="649"/>
      <c r="C43" s="649"/>
      <c r="D43" s="649"/>
      <c r="E43" s="649"/>
      <c r="F43" s="649"/>
    </row>
    <row r="44" spans="1:6">
      <c r="A44" s="649"/>
      <c r="B44" s="649"/>
      <c r="C44" s="649"/>
      <c r="D44" s="649"/>
      <c r="E44" s="649"/>
      <c r="F44" s="649"/>
    </row>
    <row r="45" spans="1:6">
      <c r="A45" s="649"/>
      <c r="B45" s="649"/>
      <c r="C45" s="649"/>
      <c r="D45" s="649"/>
      <c r="E45" s="649"/>
      <c r="F45" s="649"/>
    </row>
  </sheetData>
  <mergeCells count="3">
    <mergeCell ref="A2:D2"/>
    <mergeCell ref="A3:D3"/>
    <mergeCell ref="A4:D4"/>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BCC6D7-B281-4C47-B10E-715F55F6AC6F}">
  <dimension ref="A2:I73"/>
  <sheetViews>
    <sheetView showGridLines="0" zoomScale="120" zoomScaleNormal="120" workbookViewId="0">
      <selection activeCell="D23" sqref="D23"/>
    </sheetView>
  </sheetViews>
  <sheetFormatPr baseColWidth="10" defaultColWidth="11.44140625" defaultRowHeight="14.4"/>
  <cols>
    <col min="1" max="1" width="8.6640625" customWidth="1"/>
    <col min="2" max="2" width="25.6640625" customWidth="1"/>
    <col min="3" max="3" width="31.6640625" customWidth="1"/>
    <col min="4" max="4" width="13" customWidth="1"/>
    <col min="5" max="5" width="32.5546875" customWidth="1"/>
    <col min="10" max="10" width="34.5546875" customWidth="1"/>
    <col min="11" max="11" width="16.33203125" customWidth="1"/>
  </cols>
  <sheetData>
    <row r="2" spans="1:9">
      <c r="B2" s="1464" t="s">
        <v>644</v>
      </c>
      <c r="C2" s="1460"/>
      <c r="D2" s="1460"/>
      <c r="E2" s="1460"/>
      <c r="F2" s="387"/>
      <c r="G2" s="387"/>
      <c r="H2" s="387"/>
      <c r="I2" s="387"/>
    </row>
    <row r="3" spans="1:9">
      <c r="A3" s="386"/>
      <c r="B3" s="1465" t="s">
        <v>643</v>
      </c>
      <c r="C3" s="1466"/>
      <c r="D3" s="1466"/>
      <c r="E3" s="1466"/>
      <c r="F3" s="386"/>
      <c r="G3" s="386"/>
      <c r="H3" s="386"/>
    </row>
    <row r="20" spans="2:2">
      <c r="B20" s="154" t="s">
        <v>498</v>
      </c>
    </row>
    <row r="26" spans="2:2">
      <c r="B26" s="555"/>
    </row>
    <row r="34" spans="1:3">
      <c r="A34" s="560"/>
    </row>
    <row r="35" spans="1:3">
      <c r="A35" s="560"/>
    </row>
    <row r="37" spans="1:3">
      <c r="A37" s="560"/>
    </row>
    <row r="38" spans="1:3">
      <c r="A38" s="560"/>
      <c r="B38" s="556" t="s">
        <v>493</v>
      </c>
      <c r="C38" s="557" t="s">
        <v>499</v>
      </c>
    </row>
    <row r="39" spans="1:3">
      <c r="A39" s="560"/>
      <c r="B39" s="561" t="s">
        <v>500</v>
      </c>
      <c r="C39" s="562">
        <v>34.299999999999997</v>
      </c>
    </row>
    <row r="40" spans="1:3">
      <c r="A40" s="560"/>
      <c r="B40" s="563" t="s">
        <v>501</v>
      </c>
      <c r="C40" s="564">
        <v>8.1999999999999993</v>
      </c>
    </row>
    <row r="41" spans="1:3">
      <c r="A41" s="560"/>
      <c r="B41" s="565" t="s">
        <v>502</v>
      </c>
      <c r="C41" s="566">
        <v>7</v>
      </c>
    </row>
    <row r="42" spans="1:3">
      <c r="A42" s="560"/>
      <c r="B42" s="567" t="s">
        <v>503</v>
      </c>
      <c r="C42" s="566">
        <v>4.5999999999999996</v>
      </c>
    </row>
    <row r="43" spans="1:3">
      <c r="A43" s="560"/>
      <c r="B43" s="565" t="s">
        <v>504</v>
      </c>
      <c r="C43" s="564">
        <v>4.5</v>
      </c>
    </row>
    <row r="44" spans="1:3">
      <c r="A44" s="568"/>
      <c r="B44" s="565" t="s">
        <v>505</v>
      </c>
      <c r="C44" s="564">
        <v>4.2</v>
      </c>
    </row>
    <row r="45" spans="1:3">
      <c r="B45" s="565" t="s">
        <v>506</v>
      </c>
      <c r="C45" s="564">
        <v>4.0999999999999996</v>
      </c>
    </row>
    <row r="46" spans="1:3">
      <c r="B46" s="565" t="s">
        <v>507</v>
      </c>
      <c r="C46" s="566">
        <v>4</v>
      </c>
    </row>
    <row r="47" spans="1:3">
      <c r="B47" s="565" t="s">
        <v>508</v>
      </c>
      <c r="C47" s="564">
        <v>3.9</v>
      </c>
    </row>
    <row r="48" spans="1:3">
      <c r="B48" s="565" t="s">
        <v>509</v>
      </c>
      <c r="C48" s="564">
        <v>3.9</v>
      </c>
    </row>
    <row r="49" spans="2:3">
      <c r="B49" s="565" t="s">
        <v>510</v>
      </c>
      <c r="C49" s="564">
        <v>3.8</v>
      </c>
    </row>
    <row r="50" spans="2:3">
      <c r="B50" s="563" t="s">
        <v>511</v>
      </c>
      <c r="C50" s="564">
        <v>3.7</v>
      </c>
    </row>
    <row r="51" spans="2:3">
      <c r="B51" s="565" t="s">
        <v>512</v>
      </c>
      <c r="C51" s="566">
        <v>3.6</v>
      </c>
    </row>
    <row r="52" spans="2:3">
      <c r="B52" s="565" t="s">
        <v>513</v>
      </c>
      <c r="C52" s="564">
        <v>3.5</v>
      </c>
    </row>
    <row r="53" spans="2:3">
      <c r="B53" s="565" t="s">
        <v>514</v>
      </c>
      <c r="C53" s="564">
        <v>3.5</v>
      </c>
    </row>
    <row r="54" spans="2:3">
      <c r="B54" s="565" t="s">
        <v>515</v>
      </c>
      <c r="C54" s="564">
        <v>3.5</v>
      </c>
    </row>
    <row r="55" spans="2:3">
      <c r="B55" s="565" t="s">
        <v>516</v>
      </c>
      <c r="C55" s="564">
        <v>3.4</v>
      </c>
    </row>
    <row r="56" spans="2:3">
      <c r="B56" s="565" t="s">
        <v>517</v>
      </c>
      <c r="C56" s="564">
        <v>3</v>
      </c>
    </row>
    <row r="57" spans="2:3">
      <c r="B57" s="565" t="s">
        <v>518</v>
      </c>
      <c r="C57" s="564">
        <v>3</v>
      </c>
    </row>
    <row r="58" spans="2:3">
      <c r="B58" s="565" t="s">
        <v>519</v>
      </c>
      <c r="C58" s="566">
        <v>2.8</v>
      </c>
    </row>
    <row r="59" spans="2:3">
      <c r="B59" s="565" t="s">
        <v>520</v>
      </c>
      <c r="C59" s="564">
        <v>2.5</v>
      </c>
    </row>
    <row r="60" spans="2:3">
      <c r="B60" s="565" t="s">
        <v>521</v>
      </c>
      <c r="C60" s="564">
        <v>2.5</v>
      </c>
    </row>
    <row r="61" spans="2:3">
      <c r="B61" s="563" t="s">
        <v>522</v>
      </c>
      <c r="C61" s="566">
        <v>2.4</v>
      </c>
    </row>
    <row r="62" spans="2:3">
      <c r="B62" s="565" t="s">
        <v>523</v>
      </c>
      <c r="C62" s="564">
        <v>2.2999999999999998</v>
      </c>
    </row>
    <row r="63" spans="2:3">
      <c r="B63" s="565" t="s">
        <v>524</v>
      </c>
      <c r="C63" s="564">
        <v>2.2999999999999998</v>
      </c>
    </row>
    <row r="64" spans="2:3">
      <c r="B64" s="563" t="s">
        <v>494</v>
      </c>
      <c r="C64" s="564">
        <v>2.1</v>
      </c>
    </row>
    <row r="65" spans="2:3">
      <c r="B65" s="565" t="s">
        <v>525</v>
      </c>
      <c r="C65" s="564">
        <v>2</v>
      </c>
    </row>
    <row r="66" spans="2:3">
      <c r="B66" s="565" t="s">
        <v>526</v>
      </c>
      <c r="C66" s="564">
        <v>1.9</v>
      </c>
    </row>
    <row r="67" spans="2:3">
      <c r="B67" s="565" t="s">
        <v>527</v>
      </c>
      <c r="C67" s="564">
        <v>1.9</v>
      </c>
    </row>
    <row r="68" spans="2:3">
      <c r="B68" s="565" t="s">
        <v>528</v>
      </c>
      <c r="C68" s="564">
        <v>1.8</v>
      </c>
    </row>
    <row r="69" spans="2:3">
      <c r="B69" s="565" t="s">
        <v>529</v>
      </c>
      <c r="C69" s="564">
        <v>1.3</v>
      </c>
    </row>
    <row r="70" spans="2:3">
      <c r="B70" s="563" t="s">
        <v>530</v>
      </c>
      <c r="C70" s="564">
        <v>1.3</v>
      </c>
    </row>
    <row r="71" spans="2:3">
      <c r="B71" s="565" t="s">
        <v>531</v>
      </c>
      <c r="C71" s="564">
        <v>-2</v>
      </c>
    </row>
    <row r="72" spans="2:3">
      <c r="B72" s="569" t="s">
        <v>532</v>
      </c>
      <c r="C72" s="570">
        <v>-3.1</v>
      </c>
    </row>
    <row r="73" spans="2:3">
      <c r="B73" s="154" t="s">
        <v>533</v>
      </c>
    </row>
  </sheetData>
  <mergeCells count="2">
    <mergeCell ref="B2:E2"/>
    <mergeCell ref="B3:E3"/>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34AE3A-32CB-4AD8-85C7-AD2A336149A7}">
  <dimension ref="A2:Z63"/>
  <sheetViews>
    <sheetView showGridLines="0" zoomScale="145" zoomScaleNormal="145" workbookViewId="0">
      <selection activeCell="I29" sqref="I29"/>
    </sheetView>
  </sheetViews>
  <sheetFormatPr baseColWidth="10" defaultColWidth="11.44140625" defaultRowHeight="14.4"/>
  <cols>
    <col min="1" max="1" width="7.6640625" customWidth="1"/>
    <col min="11" max="11" width="11.44140625" customWidth="1"/>
    <col min="12" max="12" width="7.33203125" bestFit="1" customWidth="1"/>
    <col min="13" max="16" width="12.5546875" bestFit="1" customWidth="1"/>
  </cols>
  <sheetData>
    <row r="2" spans="1:26">
      <c r="B2" s="1461" t="s">
        <v>646</v>
      </c>
      <c r="C2" s="1462"/>
      <c r="D2" s="1462"/>
      <c r="E2" s="1462"/>
      <c r="F2" s="1462"/>
      <c r="G2" s="1462"/>
      <c r="H2" s="1462"/>
      <c r="I2" s="1462"/>
      <c r="J2" s="1462"/>
      <c r="K2" s="1462"/>
      <c r="L2" s="1462"/>
    </row>
    <row r="3" spans="1:26">
      <c r="B3" s="1461" t="s">
        <v>487</v>
      </c>
      <c r="C3" s="1462"/>
      <c r="D3" s="1462"/>
      <c r="E3" s="1462"/>
      <c r="F3" s="1462"/>
      <c r="G3" s="1462"/>
      <c r="H3" s="1462"/>
      <c r="I3" s="1462"/>
      <c r="J3" s="1462"/>
      <c r="K3" s="1462"/>
      <c r="L3" s="1462"/>
    </row>
    <row r="4" spans="1:26">
      <c r="A4" s="571"/>
      <c r="B4" s="1459" t="s">
        <v>645</v>
      </c>
      <c r="C4" s="1459"/>
      <c r="D4" s="1459"/>
      <c r="E4" s="1459"/>
      <c r="F4" s="1459"/>
      <c r="G4" s="1459"/>
      <c r="H4" s="1459"/>
      <c r="I4" s="1459"/>
      <c r="J4" s="1459"/>
      <c r="K4" s="1459"/>
      <c r="L4" s="1459"/>
      <c r="M4" s="386"/>
    </row>
    <row r="7" spans="1:26">
      <c r="W7" s="649"/>
      <c r="X7" s="649"/>
      <c r="Y7" s="649"/>
    </row>
    <row r="8" spans="1:26">
      <c r="W8" s="649"/>
      <c r="X8" s="649"/>
      <c r="Y8" s="649"/>
      <c r="Z8" s="651"/>
    </row>
    <row r="9" spans="1:26">
      <c r="W9" s="649"/>
      <c r="X9" s="649"/>
      <c r="Y9" s="649"/>
      <c r="Z9" s="651"/>
    </row>
    <row r="10" spans="1:26" ht="15.6">
      <c r="W10" s="649"/>
      <c r="X10" s="1094" t="s">
        <v>534</v>
      </c>
      <c r="Y10" s="1094" t="s">
        <v>535</v>
      </c>
      <c r="Z10" s="651"/>
    </row>
    <row r="11" spans="1:26" ht="15.6">
      <c r="W11" s="649"/>
      <c r="X11" s="1095">
        <v>-0.13607980293923039</v>
      </c>
      <c r="Y11" s="1095">
        <v>1.8085859561048023E-2</v>
      </c>
      <c r="Z11" s="651"/>
    </row>
    <row r="12" spans="1:26" ht="15.6">
      <c r="W12" s="649"/>
      <c r="X12" s="1095">
        <v>-8.4506123595787686E-2</v>
      </c>
      <c r="Y12" s="1095">
        <v>-0.11080901856763947</v>
      </c>
      <c r="Z12" s="651"/>
    </row>
    <row r="13" spans="1:26">
      <c r="W13" s="649"/>
      <c r="X13" s="649"/>
      <c r="Y13" s="649"/>
      <c r="Z13" s="651"/>
    </row>
    <row r="14" spans="1:26">
      <c r="W14" s="649"/>
      <c r="X14" s="649"/>
      <c r="Y14" s="649"/>
      <c r="Z14" s="651"/>
    </row>
    <row r="23" spans="1:21">
      <c r="B23" s="154" t="s">
        <v>536</v>
      </c>
    </row>
    <row r="24" spans="1:21">
      <c r="D24" s="651"/>
      <c r="E24" s="651"/>
      <c r="F24" s="651"/>
      <c r="G24" s="651"/>
      <c r="H24" s="651"/>
      <c r="I24" s="651"/>
      <c r="J24" s="651"/>
      <c r="K24" s="651"/>
      <c r="L24" s="651"/>
      <c r="M24" s="651"/>
      <c r="N24" s="651"/>
      <c r="O24" s="651"/>
      <c r="P24" s="651"/>
      <c r="Q24" s="651"/>
    </row>
    <row r="25" spans="1:21">
      <c r="D25" s="651"/>
      <c r="E25" s="651"/>
      <c r="F25" s="651"/>
      <c r="G25" s="651"/>
      <c r="H25" s="651"/>
      <c r="I25" s="651"/>
      <c r="J25" s="651"/>
      <c r="K25" s="651"/>
      <c r="L25" s="651"/>
      <c r="M25" s="651"/>
      <c r="N25" s="651"/>
      <c r="O25" s="651"/>
      <c r="P25" s="651"/>
      <c r="Q25" s="651"/>
    </row>
    <row r="26" spans="1:21">
      <c r="D26" s="651"/>
      <c r="E26" s="651"/>
      <c r="F26" s="651"/>
      <c r="G26" s="651"/>
      <c r="H26" s="651"/>
      <c r="I26" s="651"/>
      <c r="J26" s="651"/>
      <c r="K26" s="651"/>
      <c r="L26" s="651"/>
      <c r="M26" s="651"/>
      <c r="N26" s="651"/>
      <c r="O26" s="651"/>
      <c r="P26" s="651"/>
      <c r="Q26" s="651"/>
    </row>
    <row r="27" spans="1:21">
      <c r="A27" s="651"/>
      <c r="B27" s="651"/>
      <c r="C27" s="651"/>
      <c r="D27" s="651"/>
      <c r="E27" s="651"/>
      <c r="F27" s="651"/>
      <c r="G27" s="651"/>
      <c r="H27" s="651"/>
      <c r="I27" s="651"/>
      <c r="J27" s="651"/>
      <c r="K27" s="651"/>
      <c r="L27" s="651"/>
      <c r="M27" s="651"/>
      <c r="N27" s="651"/>
      <c r="O27" s="651"/>
      <c r="P27" s="651"/>
      <c r="Q27" s="651"/>
    </row>
    <row r="28" spans="1:21">
      <c r="A28" s="651"/>
      <c r="B28" s="651"/>
      <c r="C28" s="651"/>
      <c r="D28" s="651"/>
      <c r="E28" s="651"/>
      <c r="F28" s="651"/>
      <c r="G28" s="651"/>
      <c r="H28" s="651"/>
      <c r="I28" s="651"/>
      <c r="J28" s="651"/>
      <c r="K28" s="651"/>
      <c r="L28" s="651"/>
      <c r="M28" s="651"/>
      <c r="N28" s="651"/>
      <c r="O28" s="651"/>
      <c r="P28" s="651"/>
      <c r="Q28" s="651"/>
    </row>
    <row r="29" spans="1:21">
      <c r="A29" s="651"/>
      <c r="B29" s="651"/>
      <c r="C29" s="651"/>
      <c r="D29" s="651"/>
      <c r="E29" s="651"/>
      <c r="F29" s="651"/>
      <c r="G29" s="651"/>
      <c r="H29" s="651"/>
      <c r="I29" s="651"/>
      <c r="J29" s="651"/>
      <c r="K29" s="651"/>
      <c r="L29" s="651"/>
      <c r="M29" s="651"/>
      <c r="N29" s="651"/>
      <c r="O29" s="651"/>
      <c r="P29" s="651"/>
      <c r="Q29" s="651"/>
      <c r="R29" s="649"/>
      <c r="S29" s="649"/>
      <c r="T29" s="649"/>
      <c r="U29" s="649"/>
    </row>
    <row r="30" spans="1:21">
      <c r="A30" s="649"/>
      <c r="B30" s="649"/>
      <c r="C30" s="649"/>
      <c r="D30" s="649"/>
      <c r="E30" s="649"/>
      <c r="F30" s="649"/>
      <c r="G30" s="649"/>
      <c r="H30" s="649"/>
      <c r="I30" s="649"/>
      <c r="J30" s="649"/>
      <c r="K30" s="649"/>
      <c r="L30" s="649"/>
      <c r="M30" s="649"/>
      <c r="N30" s="649"/>
      <c r="O30" s="649"/>
      <c r="P30" s="649"/>
      <c r="Q30" s="649"/>
      <c r="R30" s="649"/>
      <c r="S30" s="649"/>
      <c r="T30" s="649"/>
      <c r="U30" s="649"/>
    </row>
    <row r="31" spans="1:21">
      <c r="A31" s="649"/>
      <c r="B31" s="649"/>
      <c r="C31" s="649"/>
      <c r="D31" s="649"/>
      <c r="E31" s="649"/>
      <c r="F31" s="649"/>
      <c r="G31" s="649"/>
      <c r="H31" s="649"/>
      <c r="I31" s="649"/>
      <c r="J31" s="649"/>
      <c r="K31" s="649"/>
      <c r="L31" s="649"/>
      <c r="M31" s="649"/>
      <c r="N31" s="649"/>
      <c r="O31" s="649"/>
      <c r="P31" s="649"/>
      <c r="Q31" s="649"/>
      <c r="R31" s="649"/>
      <c r="S31" s="649"/>
      <c r="T31" s="649"/>
      <c r="U31" s="649"/>
    </row>
    <row r="32" spans="1:21">
      <c r="A32" s="649"/>
      <c r="B32" s="649" t="s">
        <v>537</v>
      </c>
      <c r="C32" s="649">
        <v>44927</v>
      </c>
      <c r="D32" s="649">
        <v>44958</v>
      </c>
      <c r="E32" s="649">
        <v>44986</v>
      </c>
      <c r="F32" s="649">
        <v>45017</v>
      </c>
      <c r="G32" s="649">
        <v>45047</v>
      </c>
      <c r="H32" s="649">
        <v>45078</v>
      </c>
      <c r="I32" s="649">
        <v>45108</v>
      </c>
      <c r="J32" s="649">
        <v>45139</v>
      </c>
      <c r="K32" s="649">
        <v>45170</v>
      </c>
      <c r="L32" s="649">
        <v>45200</v>
      </c>
      <c r="M32" s="649">
        <v>45231</v>
      </c>
      <c r="N32" s="649">
        <v>45261</v>
      </c>
      <c r="O32" s="649">
        <v>45292</v>
      </c>
      <c r="P32" s="649">
        <v>45323</v>
      </c>
      <c r="Q32" s="649">
        <v>45352</v>
      </c>
      <c r="R32" s="649">
        <v>45383</v>
      </c>
      <c r="S32" s="649">
        <v>45413</v>
      </c>
      <c r="T32" s="649">
        <v>45444</v>
      </c>
      <c r="U32" s="649"/>
    </row>
    <row r="33" spans="1:21">
      <c r="A33" s="649"/>
      <c r="B33" s="649" t="s">
        <v>538</v>
      </c>
      <c r="C33" s="649">
        <v>78.12</v>
      </c>
      <c r="D33" s="649">
        <v>76.83</v>
      </c>
      <c r="E33" s="649">
        <v>73.28</v>
      </c>
      <c r="F33" s="649">
        <v>79.45</v>
      </c>
      <c r="G33" s="649">
        <v>71.58</v>
      </c>
      <c r="H33" s="649">
        <v>70.25</v>
      </c>
      <c r="I33" s="649">
        <v>76.069999999999993</v>
      </c>
      <c r="J33" s="649">
        <v>81.39</v>
      </c>
      <c r="K33" s="649">
        <v>89.43</v>
      </c>
      <c r="L33" s="649">
        <v>85.64</v>
      </c>
      <c r="M33" s="649">
        <v>77.69</v>
      </c>
      <c r="N33" s="649">
        <v>71.900000000000006</v>
      </c>
      <c r="O33" s="649">
        <v>74.150000000000006</v>
      </c>
      <c r="P33" s="649">
        <v>77.25</v>
      </c>
      <c r="Q33" s="649">
        <v>81.28</v>
      </c>
      <c r="R33" s="649">
        <v>85.35</v>
      </c>
      <c r="S33" s="649">
        <v>80.12</v>
      </c>
      <c r="T33" s="649">
        <v>82.69</v>
      </c>
      <c r="U33" s="649"/>
    </row>
    <row r="34" spans="1:21">
      <c r="A34" s="649"/>
      <c r="B34" s="649" t="s">
        <v>539</v>
      </c>
      <c r="C34" s="649">
        <v>82.5</v>
      </c>
      <c r="D34" s="649">
        <v>82.59</v>
      </c>
      <c r="E34" s="649">
        <v>78.430000000000007</v>
      </c>
      <c r="F34" s="649">
        <v>84.64</v>
      </c>
      <c r="G34" s="649">
        <v>75.47</v>
      </c>
      <c r="H34" s="649">
        <v>74.84</v>
      </c>
      <c r="I34" s="649">
        <v>80.11</v>
      </c>
      <c r="J34" s="649">
        <v>86.15</v>
      </c>
      <c r="K34" s="649">
        <v>93.72</v>
      </c>
      <c r="L34" s="649">
        <v>90.6</v>
      </c>
      <c r="M34" s="649">
        <v>82.94</v>
      </c>
      <c r="N34" s="649">
        <v>77.63</v>
      </c>
      <c r="O34" s="649">
        <v>80.12</v>
      </c>
      <c r="P34" s="649">
        <v>83.48</v>
      </c>
      <c r="Q34" s="649">
        <v>85.41</v>
      </c>
      <c r="R34" s="649">
        <v>89.94</v>
      </c>
      <c r="S34" s="649">
        <v>81.75</v>
      </c>
      <c r="T34" s="649">
        <v>82.25</v>
      </c>
      <c r="U34" s="649"/>
    </row>
    <row r="35" spans="1:21">
      <c r="A35" s="649"/>
      <c r="B35" s="649"/>
      <c r="C35" s="649"/>
      <c r="D35" s="649"/>
      <c r="E35" s="649"/>
      <c r="F35" s="649"/>
      <c r="G35" s="649"/>
      <c r="H35" s="649"/>
      <c r="I35" s="649"/>
      <c r="J35" s="649"/>
      <c r="K35" s="649"/>
      <c r="L35" s="649"/>
      <c r="M35" s="649"/>
      <c r="N35" s="649"/>
      <c r="O35" s="649"/>
      <c r="P35" s="649"/>
      <c r="Q35" s="649"/>
      <c r="R35" s="649"/>
      <c r="S35" s="649"/>
      <c r="T35" s="649"/>
      <c r="U35" s="649"/>
    </row>
    <row r="36" spans="1:21">
      <c r="A36" s="649"/>
      <c r="B36" s="649"/>
      <c r="C36" s="649"/>
      <c r="D36" s="649"/>
      <c r="E36" s="649"/>
      <c r="F36" s="649"/>
      <c r="G36" s="649"/>
      <c r="H36" s="649"/>
      <c r="I36" s="649"/>
      <c r="J36" s="649"/>
      <c r="K36" s="649"/>
      <c r="L36" s="649"/>
      <c r="M36" s="649"/>
      <c r="N36" s="649"/>
      <c r="O36" s="649"/>
      <c r="P36" s="649"/>
      <c r="Q36" s="649"/>
      <c r="R36" s="649"/>
      <c r="S36" s="649"/>
      <c r="T36" s="649"/>
      <c r="U36" s="649"/>
    </row>
    <row r="37" spans="1:21">
      <c r="A37" s="649"/>
      <c r="B37" s="649"/>
      <c r="C37" s="649"/>
      <c r="D37" s="649"/>
      <c r="E37" s="649"/>
      <c r="F37" s="649"/>
      <c r="G37" s="649"/>
      <c r="H37" s="649"/>
      <c r="I37" s="649"/>
      <c r="J37" s="649"/>
      <c r="K37" s="649"/>
      <c r="L37" s="649"/>
      <c r="M37" s="649"/>
      <c r="N37" s="649"/>
      <c r="O37" s="649"/>
      <c r="P37" s="649"/>
      <c r="Q37" s="649"/>
      <c r="R37" s="649"/>
      <c r="S37" s="649"/>
      <c r="T37" s="649"/>
      <c r="U37" s="649"/>
    </row>
    <row r="38" spans="1:21">
      <c r="A38" s="649"/>
      <c r="B38" s="649"/>
      <c r="C38" s="649"/>
      <c r="D38" s="649"/>
      <c r="E38" s="649"/>
      <c r="F38" s="649"/>
      <c r="G38" s="649"/>
      <c r="H38" s="649"/>
      <c r="I38" s="649"/>
      <c r="J38" s="649"/>
      <c r="K38" s="649"/>
      <c r="L38" s="649"/>
      <c r="M38" s="649"/>
      <c r="N38" s="649"/>
      <c r="O38" s="649"/>
      <c r="P38" s="649"/>
      <c r="Q38" s="649"/>
      <c r="R38" s="649"/>
      <c r="S38" s="649"/>
      <c r="T38" s="649"/>
      <c r="U38" s="649"/>
    </row>
    <row r="39" spans="1:21">
      <c r="A39" s="649"/>
      <c r="B39" s="649">
        <v>44896</v>
      </c>
      <c r="C39" s="649">
        <v>76.437142857142888</v>
      </c>
      <c r="D39" s="649"/>
      <c r="E39" s="649">
        <v>80.92</v>
      </c>
      <c r="F39" s="649"/>
      <c r="G39" s="649"/>
      <c r="H39" s="649"/>
      <c r="I39" s="649"/>
      <c r="J39" s="649"/>
      <c r="K39" s="649"/>
      <c r="L39" s="649"/>
      <c r="M39" s="649"/>
      <c r="N39" s="649"/>
      <c r="O39" s="649"/>
      <c r="P39" s="649"/>
      <c r="Q39" s="649"/>
      <c r="R39" s="649"/>
      <c r="S39" s="649"/>
      <c r="T39" s="649"/>
      <c r="U39" s="649"/>
    </row>
    <row r="40" spans="1:21">
      <c r="A40" s="649"/>
      <c r="B40" s="649"/>
      <c r="C40" s="649" t="s">
        <v>538</v>
      </c>
      <c r="D40" s="649" t="s">
        <v>540</v>
      </c>
      <c r="E40" s="649" t="s">
        <v>539</v>
      </c>
      <c r="F40" s="649" t="s">
        <v>540</v>
      </c>
      <c r="G40" s="649"/>
      <c r="H40" s="649"/>
      <c r="I40" s="649"/>
      <c r="J40" s="649"/>
      <c r="K40" s="649"/>
      <c r="L40" s="649"/>
      <c r="M40" s="649"/>
      <c r="N40" s="649"/>
      <c r="O40" s="649"/>
      <c r="P40" s="649"/>
      <c r="Q40" s="649"/>
      <c r="R40" s="649"/>
      <c r="S40" s="649"/>
      <c r="T40" s="649"/>
      <c r="U40" s="649"/>
    </row>
    <row r="41" spans="1:21">
      <c r="A41" s="649"/>
      <c r="B41" s="649">
        <v>44927</v>
      </c>
      <c r="C41" s="649">
        <v>78.12</v>
      </c>
      <c r="D41" s="649">
        <f>C41/C39-1</f>
        <v>2.201622247972157E-2</v>
      </c>
      <c r="E41" s="649">
        <v>82.5</v>
      </c>
      <c r="F41" s="649">
        <f>E41/E39-1</f>
        <v>1.9525457241720279E-2</v>
      </c>
      <c r="G41" s="649"/>
      <c r="H41" s="649"/>
      <c r="I41" s="649"/>
      <c r="J41" s="649"/>
      <c r="K41" s="649"/>
      <c r="L41" s="649"/>
      <c r="M41" s="649"/>
      <c r="N41" s="649"/>
      <c r="O41" s="649"/>
      <c r="P41" s="649"/>
      <c r="Q41" s="649"/>
      <c r="R41" s="649"/>
      <c r="S41" s="649"/>
      <c r="T41" s="649"/>
      <c r="U41" s="649"/>
    </row>
    <row r="42" spans="1:21">
      <c r="A42" s="649"/>
      <c r="B42" s="649">
        <v>44958</v>
      </c>
      <c r="C42" s="649">
        <v>76.83</v>
      </c>
      <c r="D42" s="649">
        <f>C42/C41-1</f>
        <v>-1.651305683563753E-2</v>
      </c>
      <c r="E42" s="649">
        <v>82.59</v>
      </c>
      <c r="F42" s="649">
        <f>E42/E41-1</f>
        <v>1.0909090909090313E-3</v>
      </c>
      <c r="G42" s="649"/>
      <c r="H42" s="649"/>
      <c r="I42" s="649"/>
      <c r="J42" s="649"/>
      <c r="K42" s="649"/>
      <c r="L42" s="649"/>
      <c r="M42" s="649"/>
      <c r="N42" s="649"/>
      <c r="O42" s="649"/>
      <c r="P42" s="649"/>
      <c r="Q42" s="649"/>
      <c r="R42" s="649"/>
      <c r="S42" s="649"/>
      <c r="T42" s="649"/>
      <c r="U42" s="649"/>
    </row>
    <row r="43" spans="1:21">
      <c r="A43" s="649"/>
      <c r="B43" s="649">
        <v>44986</v>
      </c>
      <c r="C43" s="649">
        <v>73.28</v>
      </c>
      <c r="D43" s="649">
        <f t="shared" ref="D43:D55" si="0">C43/C42-1</f>
        <v>-4.62059091500715E-2</v>
      </c>
      <c r="E43" s="649">
        <v>78.430000000000007</v>
      </c>
      <c r="F43" s="649">
        <f t="shared" ref="F43:F55" si="1">E43/E42-1</f>
        <v>-5.0369294103402296E-2</v>
      </c>
      <c r="G43" s="649"/>
      <c r="H43" s="649"/>
      <c r="I43" s="649"/>
      <c r="J43" s="649"/>
      <c r="K43" s="649"/>
      <c r="L43" s="649"/>
      <c r="M43" s="649"/>
      <c r="N43" s="649"/>
      <c r="O43" s="649"/>
      <c r="P43" s="649"/>
      <c r="Q43" s="649"/>
      <c r="R43" s="649"/>
      <c r="S43" s="649"/>
      <c r="T43" s="649"/>
      <c r="U43" s="649"/>
    </row>
    <row r="44" spans="1:21">
      <c r="A44" s="649"/>
      <c r="B44" s="649">
        <v>45017</v>
      </c>
      <c r="C44" s="649">
        <v>79.45</v>
      </c>
      <c r="D44" s="649">
        <f t="shared" si="0"/>
        <v>8.4197598253275219E-2</v>
      </c>
      <c r="E44" s="649">
        <v>84.64</v>
      </c>
      <c r="F44" s="649">
        <f t="shared" si="1"/>
        <v>7.9178885630498463E-2</v>
      </c>
      <c r="G44" s="649"/>
      <c r="H44" s="649"/>
      <c r="I44" s="649"/>
      <c r="J44" s="649"/>
      <c r="K44" s="649"/>
      <c r="L44" s="649"/>
      <c r="M44" s="649"/>
      <c r="N44" s="649"/>
      <c r="O44" s="649"/>
      <c r="P44" s="649"/>
      <c r="Q44" s="649"/>
      <c r="R44" s="649"/>
      <c r="S44" s="649"/>
      <c r="T44" s="649"/>
      <c r="U44" s="649"/>
    </row>
    <row r="45" spans="1:21">
      <c r="A45" s="649"/>
      <c r="B45" s="649">
        <v>45047</v>
      </c>
      <c r="C45" s="649">
        <v>71.58</v>
      </c>
      <c r="D45" s="649">
        <f t="shared" si="0"/>
        <v>-9.905601006922593E-2</v>
      </c>
      <c r="E45" s="649">
        <v>75.47</v>
      </c>
      <c r="F45" s="649">
        <f t="shared" si="1"/>
        <v>-0.10834120982986772</v>
      </c>
      <c r="G45" s="649"/>
      <c r="H45" s="649"/>
      <c r="I45" s="649"/>
      <c r="J45" s="649"/>
      <c r="K45" s="649"/>
      <c r="L45" s="649"/>
      <c r="M45" s="649"/>
      <c r="N45" s="649"/>
      <c r="O45" s="649"/>
      <c r="P45" s="649"/>
      <c r="Q45" s="649"/>
      <c r="R45" s="649"/>
      <c r="S45" s="649"/>
      <c r="T45" s="649"/>
      <c r="U45" s="649"/>
    </row>
    <row r="46" spans="1:21">
      <c r="A46" s="649"/>
      <c r="B46" s="649">
        <v>45078</v>
      </c>
      <c r="C46" s="649">
        <v>70.25</v>
      </c>
      <c r="D46" s="649">
        <f t="shared" si="0"/>
        <v>-1.8580609108689528E-2</v>
      </c>
      <c r="E46" s="649">
        <v>74.84</v>
      </c>
      <c r="F46" s="649">
        <f t="shared" si="1"/>
        <v>-8.3476878229759022E-3</v>
      </c>
      <c r="G46" s="649"/>
      <c r="H46" s="649"/>
      <c r="I46" s="649"/>
      <c r="J46" s="649"/>
      <c r="K46" s="649"/>
      <c r="L46" s="649"/>
      <c r="M46" s="649"/>
      <c r="N46" s="649"/>
      <c r="O46" s="649"/>
      <c r="P46" s="649"/>
      <c r="Q46" s="649"/>
      <c r="R46" s="649"/>
      <c r="S46" s="649"/>
      <c r="T46" s="649"/>
      <c r="U46" s="649"/>
    </row>
    <row r="47" spans="1:21">
      <c r="A47" s="649"/>
      <c r="B47" s="649">
        <v>45108</v>
      </c>
      <c r="C47" s="649">
        <v>76.069999999999993</v>
      </c>
      <c r="D47" s="649">
        <f t="shared" si="0"/>
        <v>8.2846975088967767E-2</v>
      </c>
      <c r="E47" s="649">
        <v>80.11</v>
      </c>
      <c r="F47" s="649">
        <f t="shared" si="1"/>
        <v>7.0416889363976498E-2</v>
      </c>
      <c r="G47" s="649"/>
      <c r="H47" s="649"/>
      <c r="I47" s="649"/>
      <c r="J47" s="649"/>
      <c r="K47" s="649"/>
      <c r="L47" s="649"/>
      <c r="M47" s="649"/>
      <c r="N47" s="649"/>
      <c r="O47" s="649"/>
      <c r="P47" s="649"/>
      <c r="Q47" s="649"/>
      <c r="R47" s="649"/>
      <c r="S47" s="649"/>
      <c r="T47" s="649"/>
      <c r="U47" s="649"/>
    </row>
    <row r="48" spans="1:21">
      <c r="A48" s="649"/>
      <c r="B48" s="649">
        <v>45139</v>
      </c>
      <c r="C48" s="649">
        <v>81.39</v>
      </c>
      <c r="D48" s="649">
        <f t="shared" si="0"/>
        <v>6.9935585644800957E-2</v>
      </c>
      <c r="E48" s="649">
        <v>86.15</v>
      </c>
      <c r="F48" s="649">
        <f t="shared" si="1"/>
        <v>7.5396330046186621E-2</v>
      </c>
      <c r="G48" s="649"/>
      <c r="H48" s="649"/>
      <c r="I48" s="649"/>
      <c r="J48" s="649"/>
      <c r="K48" s="649"/>
      <c r="L48" s="649"/>
      <c r="M48" s="649"/>
      <c r="N48" s="649"/>
      <c r="O48" s="649"/>
      <c r="P48" s="649"/>
      <c r="Q48" s="649"/>
      <c r="R48" s="649"/>
      <c r="S48" s="649"/>
      <c r="T48" s="649"/>
      <c r="U48" s="649"/>
    </row>
    <row r="49" spans="1:21">
      <c r="A49" s="649"/>
      <c r="B49" s="649">
        <v>45170</v>
      </c>
      <c r="C49" s="649">
        <v>89.43</v>
      </c>
      <c r="D49" s="649">
        <f t="shared" si="0"/>
        <v>9.8783634353114769E-2</v>
      </c>
      <c r="E49" s="649">
        <v>93.72</v>
      </c>
      <c r="F49" s="649">
        <f t="shared" si="1"/>
        <v>8.7869994196169365E-2</v>
      </c>
      <c r="G49" s="649"/>
      <c r="H49" s="649"/>
      <c r="I49" s="649"/>
      <c r="J49" s="649"/>
      <c r="K49" s="649"/>
      <c r="L49" s="649"/>
      <c r="M49" s="649"/>
      <c r="N49" s="649"/>
      <c r="O49" s="649"/>
      <c r="P49" s="649"/>
      <c r="Q49" s="649"/>
      <c r="R49" s="649"/>
      <c r="S49" s="649"/>
      <c r="T49" s="649"/>
      <c r="U49" s="649"/>
    </row>
    <row r="50" spans="1:21">
      <c r="A50" s="649"/>
      <c r="B50" s="649">
        <v>45200</v>
      </c>
      <c r="C50" s="649">
        <v>85.64</v>
      </c>
      <c r="D50" s="649">
        <f t="shared" si="0"/>
        <v>-4.2379514704238064E-2</v>
      </c>
      <c r="E50" s="649">
        <v>90.6</v>
      </c>
      <c r="F50" s="649">
        <f t="shared" si="1"/>
        <v>-3.3290653008962945E-2</v>
      </c>
      <c r="G50" s="649"/>
      <c r="H50" s="649"/>
      <c r="I50" s="649"/>
      <c r="J50" s="649"/>
      <c r="K50" s="649"/>
      <c r="L50" s="649"/>
      <c r="M50" s="649"/>
      <c r="N50" s="649"/>
      <c r="O50" s="649"/>
      <c r="P50" s="649"/>
      <c r="Q50" s="649"/>
      <c r="R50" s="649"/>
      <c r="S50" s="649"/>
      <c r="T50" s="649"/>
      <c r="U50" s="649"/>
    </row>
    <row r="51" spans="1:21">
      <c r="A51" s="649"/>
      <c r="B51" s="649">
        <v>45231</v>
      </c>
      <c r="C51" s="649">
        <v>77.69</v>
      </c>
      <c r="D51" s="649">
        <f t="shared" si="0"/>
        <v>-9.2830453059318141E-2</v>
      </c>
      <c r="E51" s="649">
        <v>82.94</v>
      </c>
      <c r="F51" s="649">
        <f t="shared" si="1"/>
        <v>-8.4547461368653432E-2</v>
      </c>
      <c r="G51" s="649"/>
      <c r="H51" s="649"/>
      <c r="I51" s="649"/>
      <c r="J51" s="649"/>
      <c r="K51" s="649"/>
      <c r="L51" s="649"/>
      <c r="M51" s="649"/>
      <c r="N51" s="649"/>
      <c r="O51" s="649"/>
      <c r="P51" s="649"/>
      <c r="Q51" s="649"/>
      <c r="R51" s="649"/>
      <c r="S51" s="649"/>
      <c r="T51" s="649"/>
      <c r="U51" s="649"/>
    </row>
    <row r="52" spans="1:21">
      <c r="A52" s="649"/>
      <c r="B52" s="649">
        <v>45261</v>
      </c>
      <c r="C52" s="649">
        <v>71.900000000000006</v>
      </c>
      <c r="D52" s="649">
        <f t="shared" si="0"/>
        <v>-7.4526966147509199E-2</v>
      </c>
      <c r="E52" s="649">
        <v>77.63</v>
      </c>
      <c r="F52" s="649">
        <f t="shared" si="1"/>
        <v>-6.4022184711839958E-2</v>
      </c>
      <c r="G52" s="649"/>
      <c r="H52" s="649"/>
      <c r="I52" s="649"/>
      <c r="J52" s="649"/>
      <c r="K52" s="649"/>
      <c r="L52" s="649"/>
      <c r="M52" s="649"/>
      <c r="N52" s="649"/>
      <c r="O52" s="649"/>
      <c r="P52" s="649"/>
      <c r="Q52" s="649"/>
      <c r="R52" s="649"/>
      <c r="S52" s="649"/>
      <c r="T52" s="649"/>
      <c r="U52" s="649"/>
    </row>
    <row r="53" spans="1:21">
      <c r="A53" s="649"/>
      <c r="B53" s="649">
        <v>45292</v>
      </c>
      <c r="C53" s="649">
        <v>74.150000000000006</v>
      </c>
      <c r="D53" s="649">
        <f t="shared" si="0"/>
        <v>3.129346314325443E-2</v>
      </c>
      <c r="E53" s="649">
        <v>80.12</v>
      </c>
      <c r="F53" s="649">
        <f t="shared" si="1"/>
        <v>3.2075228648718479E-2</v>
      </c>
      <c r="G53" s="649"/>
      <c r="H53" s="649"/>
      <c r="I53" s="649"/>
      <c r="J53" s="649"/>
      <c r="K53" s="649"/>
      <c r="L53" s="649"/>
      <c r="M53" s="649"/>
      <c r="N53" s="649"/>
      <c r="O53" s="649"/>
      <c r="P53" s="649"/>
      <c r="Q53" s="649"/>
      <c r="R53" s="649"/>
      <c r="S53" s="649"/>
      <c r="T53" s="649"/>
      <c r="U53" s="649"/>
    </row>
    <row r="54" spans="1:21">
      <c r="A54" s="649"/>
      <c r="B54" s="649">
        <v>45323</v>
      </c>
      <c r="C54" s="649">
        <v>77.25</v>
      </c>
      <c r="D54" s="649">
        <f t="shared" si="0"/>
        <v>4.1807147673634359E-2</v>
      </c>
      <c r="E54" s="649">
        <v>83.48</v>
      </c>
      <c r="F54" s="649">
        <f t="shared" si="1"/>
        <v>4.1937094358462268E-2</v>
      </c>
      <c r="G54" s="649"/>
      <c r="H54" s="649"/>
      <c r="I54" s="649"/>
      <c r="J54" s="649"/>
      <c r="K54" s="649"/>
      <c r="L54" s="649"/>
      <c r="M54" s="649"/>
      <c r="N54" s="649"/>
      <c r="O54" s="649"/>
      <c r="P54" s="649"/>
      <c r="Q54" s="649"/>
      <c r="R54" s="649"/>
      <c r="S54" s="649"/>
      <c r="T54" s="649"/>
      <c r="U54" s="649"/>
    </row>
    <row r="55" spans="1:21">
      <c r="A55" s="649"/>
      <c r="B55" s="649">
        <v>45352</v>
      </c>
      <c r="C55" s="649">
        <v>81.28</v>
      </c>
      <c r="D55" s="649">
        <f t="shared" si="0"/>
        <v>5.2168284789644082E-2</v>
      </c>
      <c r="E55" s="649">
        <v>85.41</v>
      </c>
      <c r="F55" s="649">
        <f t="shared" si="1"/>
        <v>2.3119310014374506E-2</v>
      </c>
      <c r="G55" s="649"/>
      <c r="H55" s="649"/>
      <c r="I55" s="649"/>
      <c r="J55" s="649"/>
      <c r="K55" s="649"/>
      <c r="L55" s="649"/>
      <c r="M55" s="649"/>
      <c r="N55" s="649"/>
      <c r="O55" s="649"/>
      <c r="P55" s="649"/>
      <c r="Q55" s="649"/>
      <c r="R55" s="649"/>
      <c r="S55" s="649"/>
      <c r="T55" s="649"/>
      <c r="U55" s="649"/>
    </row>
    <row r="56" spans="1:21">
      <c r="A56" s="649"/>
      <c r="B56" s="649" t="s">
        <v>541</v>
      </c>
      <c r="C56" s="649"/>
      <c r="D56" s="649"/>
      <c r="E56" s="649"/>
      <c r="F56" s="649"/>
      <c r="G56" s="649"/>
      <c r="H56" s="649"/>
      <c r="I56" s="649"/>
      <c r="J56" s="649"/>
      <c r="K56" s="649"/>
      <c r="L56" s="649"/>
      <c r="M56" s="649"/>
      <c r="N56" s="649"/>
      <c r="O56" s="649"/>
      <c r="P56" s="649"/>
      <c r="Q56" s="649"/>
      <c r="R56" s="649"/>
      <c r="S56" s="649"/>
      <c r="T56" s="649"/>
      <c r="U56" s="649"/>
    </row>
    <row r="57" spans="1:21">
      <c r="A57" s="649"/>
      <c r="B57" s="649" t="s">
        <v>542</v>
      </c>
      <c r="C57" s="649"/>
      <c r="D57" s="649"/>
      <c r="E57" s="649"/>
      <c r="F57" s="649"/>
      <c r="G57" s="649"/>
      <c r="H57" s="649"/>
      <c r="I57" s="649"/>
      <c r="J57" s="649"/>
      <c r="K57" s="649"/>
      <c r="L57" s="649"/>
      <c r="M57" s="649"/>
      <c r="N57" s="649"/>
      <c r="O57" s="649"/>
      <c r="P57" s="649"/>
      <c r="Q57" s="649"/>
      <c r="R57" s="649"/>
      <c r="S57" s="649"/>
      <c r="T57" s="649"/>
      <c r="U57" s="649"/>
    </row>
    <row r="58" spans="1:21">
      <c r="B58" s="649"/>
      <c r="C58" s="649"/>
      <c r="D58" s="649"/>
      <c r="E58" s="649"/>
      <c r="F58" s="649"/>
      <c r="G58" s="649"/>
      <c r="H58" s="649"/>
      <c r="I58" s="649"/>
      <c r="J58" s="649"/>
      <c r="K58" s="649"/>
      <c r="L58" s="649"/>
      <c r="M58" s="649"/>
      <c r="N58" s="649"/>
      <c r="O58" s="649"/>
      <c r="P58" s="649"/>
      <c r="Q58" s="649"/>
      <c r="R58" s="649"/>
      <c r="S58" s="649"/>
      <c r="T58" s="649"/>
      <c r="U58" s="649"/>
    </row>
    <row r="59" spans="1:21">
      <c r="B59" s="649"/>
      <c r="C59" s="649"/>
      <c r="D59" s="649"/>
      <c r="E59" s="649"/>
      <c r="F59" s="649"/>
      <c r="G59" s="649"/>
      <c r="H59" s="649"/>
      <c r="I59" s="649"/>
      <c r="J59" s="649"/>
      <c r="K59" s="649"/>
      <c r="L59" s="649"/>
      <c r="M59" s="649"/>
      <c r="N59" s="649"/>
      <c r="O59" s="649"/>
      <c r="P59" s="649"/>
      <c r="Q59" s="649"/>
      <c r="R59" s="649"/>
      <c r="S59" s="649"/>
      <c r="T59" s="649"/>
      <c r="U59" s="649"/>
    </row>
    <row r="62" spans="1:21" ht="15.6">
      <c r="B62" s="574">
        <v>44562</v>
      </c>
      <c r="C62" s="574">
        <v>44593</v>
      </c>
      <c r="D62" s="574">
        <v>44621</v>
      </c>
      <c r="E62" s="574">
        <v>44652</v>
      </c>
      <c r="F62" s="574">
        <v>44682</v>
      </c>
      <c r="G62" s="574">
        <v>44713</v>
      </c>
      <c r="H62" s="574">
        <v>44743</v>
      </c>
      <c r="I62" s="574">
        <v>44774</v>
      </c>
      <c r="J62" s="574">
        <v>44805</v>
      </c>
      <c r="K62" s="574">
        <v>44835</v>
      </c>
      <c r="L62" s="574">
        <v>44866</v>
      </c>
      <c r="M62" s="574">
        <v>44896</v>
      </c>
    </row>
    <row r="63" spans="1:21">
      <c r="A63" s="558" t="s">
        <v>539</v>
      </c>
      <c r="B63" s="575">
        <v>86.51</v>
      </c>
      <c r="C63" s="575">
        <v>97.13</v>
      </c>
      <c r="D63">
        <v>117.25</v>
      </c>
      <c r="E63">
        <v>104.58</v>
      </c>
      <c r="F63">
        <v>113.34</v>
      </c>
      <c r="G63">
        <v>122.71</v>
      </c>
      <c r="H63">
        <v>111.93</v>
      </c>
      <c r="I63" s="575">
        <v>100.45</v>
      </c>
      <c r="J63" s="575">
        <v>89.76</v>
      </c>
      <c r="K63" s="575">
        <v>93.33</v>
      </c>
      <c r="L63" s="575">
        <v>91.42</v>
      </c>
      <c r="M63" s="575">
        <v>80.92</v>
      </c>
    </row>
  </sheetData>
  <mergeCells count="3">
    <mergeCell ref="B2:L2"/>
    <mergeCell ref="B3:L3"/>
    <mergeCell ref="B4:L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29448C-EC60-4F03-AEEC-8AADF7125550}">
  <dimension ref="A2:AK71"/>
  <sheetViews>
    <sheetView showGridLines="0" zoomScaleNormal="100" workbookViewId="0">
      <selection activeCell="G28" sqref="G28"/>
    </sheetView>
  </sheetViews>
  <sheetFormatPr baseColWidth="10" defaultColWidth="11.44140625" defaultRowHeight="14.4"/>
  <cols>
    <col min="1" max="1" width="7.44140625" customWidth="1"/>
    <col min="4" max="4" width="6.33203125" bestFit="1" customWidth="1"/>
    <col min="5" max="5" width="7.109375" bestFit="1" customWidth="1"/>
    <col min="6" max="6" width="6.33203125" bestFit="1" customWidth="1"/>
    <col min="7" max="7" width="5.6640625" bestFit="1" customWidth="1"/>
    <col min="8" max="8" width="6.33203125" bestFit="1" customWidth="1"/>
    <col min="9" max="9" width="6.44140625" bestFit="1" customWidth="1"/>
    <col min="10" max="13" width="8" bestFit="1" customWidth="1"/>
    <col min="14" max="14" width="4.6640625" customWidth="1"/>
    <col min="15" max="33" width="8" bestFit="1" customWidth="1"/>
  </cols>
  <sheetData>
    <row r="2" spans="1:15">
      <c r="A2" s="576"/>
      <c r="B2" s="1461" t="s">
        <v>647</v>
      </c>
      <c r="C2" s="1462"/>
      <c r="D2" s="1462"/>
      <c r="E2" s="1462"/>
      <c r="F2" s="1462"/>
      <c r="G2" s="1462"/>
      <c r="H2" s="1462"/>
      <c r="I2" s="1462"/>
      <c r="J2" s="1462"/>
      <c r="K2" s="1462"/>
      <c r="L2" s="1462"/>
      <c r="M2" s="1462"/>
      <c r="N2" s="1462"/>
      <c r="O2" s="387"/>
    </row>
    <row r="3" spans="1:15">
      <c r="B3" s="1461" t="s">
        <v>543</v>
      </c>
      <c r="C3" s="1462"/>
      <c r="D3" s="1462"/>
      <c r="E3" s="1462"/>
      <c r="F3" s="1462"/>
      <c r="G3" s="1462"/>
      <c r="H3" s="1462"/>
      <c r="I3" s="1462"/>
      <c r="J3" s="1462"/>
      <c r="K3" s="1462"/>
      <c r="L3" s="1462"/>
      <c r="M3" s="1462"/>
      <c r="N3" s="1462"/>
      <c r="O3" s="387"/>
    </row>
    <row r="4" spans="1:15">
      <c r="B4" s="1459" t="s">
        <v>648</v>
      </c>
      <c r="C4" s="1463"/>
      <c r="D4" s="1463"/>
      <c r="E4" s="1463"/>
      <c r="F4" s="1463"/>
      <c r="G4" s="1463"/>
      <c r="H4" s="1463"/>
      <c r="I4" s="1463"/>
      <c r="J4" s="1463"/>
      <c r="K4" s="1463"/>
      <c r="L4" s="1463"/>
      <c r="M4" s="1463"/>
      <c r="N4" s="1463"/>
      <c r="O4" s="577"/>
    </row>
    <row r="7" spans="1:15" ht="15.6">
      <c r="B7" s="572"/>
      <c r="C7" s="572"/>
      <c r="D7" s="572"/>
      <c r="E7" s="572"/>
      <c r="F7" s="572"/>
      <c r="G7" s="572"/>
      <c r="H7" s="572"/>
      <c r="I7" s="572"/>
      <c r="J7" s="572"/>
      <c r="K7" s="572"/>
      <c r="L7" s="572"/>
      <c r="M7" s="572"/>
      <c r="N7" s="572"/>
      <c r="O7" s="572"/>
    </row>
    <row r="8" spans="1:15" ht="15.6">
      <c r="B8" s="573"/>
      <c r="C8" s="573"/>
      <c r="D8" s="573"/>
      <c r="E8" s="573"/>
      <c r="F8" s="573"/>
      <c r="G8" s="572"/>
      <c r="H8" s="573"/>
      <c r="I8" s="573"/>
      <c r="J8" s="573"/>
      <c r="K8" s="573"/>
      <c r="L8" s="573"/>
      <c r="M8" s="573"/>
      <c r="N8" s="573"/>
      <c r="O8" s="573"/>
    </row>
    <row r="9" spans="1:15" ht="15.6">
      <c r="B9" s="573"/>
      <c r="C9" s="573"/>
      <c r="D9" s="573"/>
      <c r="E9" s="573"/>
      <c r="F9" s="573"/>
      <c r="G9" s="573"/>
      <c r="H9" s="573"/>
      <c r="I9" s="573"/>
      <c r="J9" s="573"/>
      <c r="K9" s="573"/>
      <c r="L9" s="573"/>
      <c r="M9" s="573"/>
      <c r="N9" s="573"/>
      <c r="O9" s="573"/>
    </row>
    <row r="23" spans="2:33">
      <c r="B23" s="154" t="s">
        <v>544</v>
      </c>
    </row>
    <row r="24" spans="2:33">
      <c r="C24" s="571"/>
    </row>
    <row r="26" spans="2:33" ht="15" customHeight="1"/>
    <row r="27" spans="2:33">
      <c r="P27" s="649"/>
      <c r="Q27" s="649"/>
      <c r="R27" s="649"/>
      <c r="S27" s="649"/>
      <c r="T27" s="649"/>
      <c r="U27" s="649"/>
      <c r="V27" s="649"/>
      <c r="W27" s="649"/>
      <c r="X27" s="649"/>
      <c r="Y27" s="649"/>
      <c r="Z27" s="649"/>
      <c r="AA27" s="649"/>
      <c r="AB27" s="649"/>
      <c r="AC27" s="649"/>
      <c r="AD27" s="649"/>
      <c r="AE27" s="649"/>
      <c r="AF27" s="649"/>
      <c r="AG27" s="649"/>
    </row>
    <row r="28" spans="2:33">
      <c r="P28" s="649"/>
      <c r="Q28" s="649"/>
      <c r="R28" s="649"/>
      <c r="S28" s="649"/>
      <c r="T28" s="649"/>
      <c r="U28" s="649"/>
      <c r="V28" s="649"/>
      <c r="W28" s="649"/>
      <c r="X28" s="649"/>
      <c r="Y28" s="649"/>
      <c r="Z28" s="649"/>
      <c r="AA28" s="649"/>
      <c r="AB28" s="649"/>
      <c r="AC28" s="649"/>
      <c r="AD28" s="649"/>
      <c r="AE28" s="649"/>
      <c r="AF28" s="649"/>
      <c r="AG28" s="649"/>
    </row>
    <row r="29" spans="2:33">
      <c r="P29" s="1096">
        <v>44927</v>
      </c>
      <c r="Q29" s="1096">
        <v>44958</v>
      </c>
      <c r="R29" s="1096">
        <v>44986</v>
      </c>
      <c r="S29" s="1096">
        <v>45017</v>
      </c>
      <c r="T29" s="1096">
        <v>45047</v>
      </c>
      <c r="U29" s="1096">
        <v>45078</v>
      </c>
      <c r="V29" s="1096">
        <v>45108</v>
      </c>
      <c r="W29" s="1096">
        <v>45139</v>
      </c>
      <c r="X29" s="1096">
        <v>45170</v>
      </c>
      <c r="Y29" s="1096">
        <v>45200</v>
      </c>
      <c r="Z29" s="1096">
        <v>45231</v>
      </c>
      <c r="AA29" s="1096">
        <v>45261</v>
      </c>
      <c r="AB29" s="1096">
        <v>45292</v>
      </c>
      <c r="AC29" s="1096">
        <v>45323</v>
      </c>
      <c r="AD29" s="1096">
        <v>45352</v>
      </c>
      <c r="AE29" s="1096">
        <v>45383</v>
      </c>
      <c r="AF29" s="1096">
        <v>45413</v>
      </c>
      <c r="AG29" s="1096">
        <v>45444</v>
      </c>
    </row>
    <row r="30" spans="2:33">
      <c r="P30" s="1097">
        <v>1898.63</v>
      </c>
      <c r="Q30" s="1097">
        <v>1854.54</v>
      </c>
      <c r="R30" s="1097">
        <v>1912.73</v>
      </c>
      <c r="S30" s="1097">
        <v>2000.42</v>
      </c>
      <c r="T30" s="1097">
        <v>1990.22</v>
      </c>
      <c r="U30" s="1097">
        <v>1942.9</v>
      </c>
      <c r="V30" s="1097">
        <v>1948.85</v>
      </c>
      <c r="W30" s="1097">
        <v>1920.02</v>
      </c>
      <c r="X30" s="1097">
        <v>1916.96</v>
      </c>
      <c r="Y30" s="1097">
        <v>1913.04</v>
      </c>
      <c r="Z30" s="1097">
        <v>1985.27</v>
      </c>
      <c r="AA30" s="1097">
        <v>2029.29</v>
      </c>
      <c r="AB30" s="1097">
        <v>2034.04</v>
      </c>
      <c r="AC30" s="1097">
        <v>2023.24</v>
      </c>
      <c r="AD30" s="1097">
        <v>2158.0100000000002</v>
      </c>
      <c r="AE30" s="1097">
        <v>2335.4899999999998</v>
      </c>
      <c r="AF30" s="1097">
        <v>2352.14</v>
      </c>
      <c r="AG30" s="1097">
        <v>2326.33</v>
      </c>
    </row>
    <row r="31" spans="2:33">
      <c r="N31" s="578"/>
      <c r="O31" s="578"/>
      <c r="P31" s="1098"/>
      <c r="Q31" s="1098"/>
      <c r="R31" s="1098"/>
      <c r="S31" s="649"/>
      <c r="T31" s="649"/>
      <c r="U31" s="649"/>
      <c r="V31" s="649"/>
      <c r="W31" s="649"/>
      <c r="X31" s="649"/>
      <c r="Y31" s="649"/>
      <c r="Z31" s="649"/>
      <c r="AA31" s="649"/>
      <c r="AB31" s="649"/>
      <c r="AC31" s="649"/>
      <c r="AD31" s="649"/>
      <c r="AE31" s="649"/>
      <c r="AF31" s="649"/>
      <c r="AG31" s="649"/>
    </row>
    <row r="32" spans="2:33">
      <c r="O32" s="25"/>
      <c r="P32" s="1099"/>
      <c r="Q32" s="1100"/>
      <c r="R32" s="1099"/>
      <c r="S32" s="649"/>
      <c r="T32" s="649"/>
      <c r="U32" s="649"/>
      <c r="V32" s="649"/>
      <c r="W32" s="649"/>
      <c r="X32" s="649"/>
      <c r="Y32" s="649"/>
      <c r="Z32" s="649"/>
      <c r="AA32" s="649"/>
      <c r="AB32" s="649"/>
      <c r="AC32" s="649"/>
      <c r="AD32" s="649"/>
      <c r="AE32" s="649"/>
      <c r="AF32" s="649"/>
      <c r="AG32" s="649"/>
    </row>
    <row r="35" spans="15:37">
      <c r="O35" s="25"/>
      <c r="P35" s="579"/>
      <c r="Q35" s="25"/>
      <c r="R35" s="579"/>
    </row>
    <row r="36" spans="15:37">
      <c r="O36" s="25"/>
      <c r="P36" s="579"/>
      <c r="Q36" s="25"/>
      <c r="R36" s="579"/>
    </row>
    <row r="37" spans="15:37">
      <c r="O37" s="25"/>
      <c r="P37" s="579"/>
      <c r="Q37" s="25"/>
      <c r="R37" s="579"/>
    </row>
    <row r="38" spans="15:37">
      <c r="O38" s="25"/>
      <c r="P38" s="579"/>
      <c r="Q38" s="25"/>
      <c r="R38" s="579"/>
    </row>
    <row r="39" spans="15:37">
      <c r="X39" s="580"/>
      <c r="Y39" s="581"/>
      <c r="Z39" s="581"/>
      <c r="AA39" s="581"/>
      <c r="AB39" s="581"/>
      <c r="AC39" s="581"/>
      <c r="AD39" s="581"/>
      <c r="AE39" s="581"/>
      <c r="AF39" s="581"/>
      <c r="AG39" s="581"/>
      <c r="AH39" s="581"/>
      <c r="AI39" s="581"/>
      <c r="AJ39" s="581"/>
      <c r="AK39" s="581"/>
    </row>
    <row r="40" spans="15:37">
      <c r="X40" s="581"/>
      <c r="Y40" s="581"/>
      <c r="Z40" s="581"/>
      <c r="AA40" s="581"/>
      <c r="AB40" s="581"/>
      <c r="AC40" s="581"/>
      <c r="AD40" s="581"/>
      <c r="AE40" s="581"/>
    </row>
    <row r="41" spans="15:37">
      <c r="X41" s="581"/>
      <c r="Y41" s="581"/>
      <c r="Z41" s="581"/>
      <c r="AA41" s="581"/>
      <c r="AB41" s="581"/>
      <c r="AC41" s="581"/>
      <c r="AD41" s="581"/>
      <c r="AE41" s="581"/>
    </row>
    <row r="42" spans="15:37">
      <c r="X42" s="580"/>
      <c r="Y42" s="581"/>
      <c r="Z42" s="581"/>
      <c r="AA42" s="581"/>
      <c r="AB42" s="581"/>
      <c r="AC42" s="581"/>
      <c r="AD42" s="581"/>
      <c r="AE42" s="581"/>
    </row>
    <row r="43" spans="15:37">
      <c r="X43" s="581"/>
      <c r="Y43" s="581"/>
      <c r="Z43" s="581"/>
      <c r="AA43" s="581"/>
      <c r="AB43" s="581"/>
      <c r="AC43" s="581"/>
      <c r="AD43" s="581"/>
      <c r="AE43" s="581"/>
    </row>
    <row r="44" spans="15:37">
      <c r="X44" s="581"/>
      <c r="Y44" s="581"/>
      <c r="Z44" s="581"/>
      <c r="AA44" s="581"/>
      <c r="AB44" s="581"/>
      <c r="AC44" s="581"/>
      <c r="AD44" s="581"/>
      <c r="AE44" s="581"/>
    </row>
    <row r="45" spans="15:37">
      <c r="X45" s="580"/>
      <c r="Y45" s="581"/>
      <c r="Z45" s="581"/>
      <c r="AA45" s="581"/>
      <c r="AB45" s="581"/>
      <c r="AC45" s="581"/>
      <c r="AD45" s="581"/>
      <c r="AE45" s="581"/>
    </row>
    <row r="46" spans="15:37">
      <c r="X46" s="581"/>
      <c r="Y46" s="581"/>
      <c r="Z46" s="581"/>
      <c r="AA46" s="581"/>
      <c r="AB46" s="581"/>
      <c r="AC46" s="581"/>
      <c r="AD46" s="581"/>
      <c r="AE46" s="581"/>
    </row>
    <row r="47" spans="15:37">
      <c r="X47" s="581"/>
      <c r="Y47" s="581"/>
      <c r="Z47" s="581"/>
      <c r="AA47" s="581"/>
      <c r="AB47" s="581"/>
      <c r="AC47" s="581"/>
      <c r="AD47" s="581"/>
      <c r="AE47" s="581"/>
    </row>
    <row r="48" spans="15:37">
      <c r="X48" s="580"/>
      <c r="Y48" s="581"/>
      <c r="Z48" s="581"/>
      <c r="AA48" s="581"/>
      <c r="AB48" s="581"/>
      <c r="AC48" s="581"/>
      <c r="AD48" s="581"/>
      <c r="AE48" s="581"/>
    </row>
    <row r="49" spans="24:31">
      <c r="X49" s="581"/>
      <c r="Y49" s="581"/>
      <c r="Z49" s="581"/>
      <c r="AA49" s="581"/>
      <c r="AB49" s="581"/>
      <c r="AC49" s="581"/>
      <c r="AD49" s="581"/>
      <c r="AE49" s="581"/>
    </row>
    <row r="50" spans="24:31">
      <c r="X50" s="581"/>
      <c r="Y50" s="581"/>
      <c r="Z50" s="581"/>
      <c r="AA50" s="581"/>
      <c r="AB50" s="581"/>
      <c r="AC50" s="581"/>
      <c r="AD50" s="581"/>
      <c r="AE50" s="581"/>
    </row>
    <row r="51" spans="24:31">
      <c r="X51" s="580"/>
      <c r="Y51" s="581"/>
      <c r="Z51" s="581"/>
      <c r="AA51" s="581"/>
      <c r="AB51" s="581"/>
      <c r="AC51" s="581"/>
      <c r="AD51" s="581"/>
      <c r="AE51" s="581"/>
    </row>
    <row r="52" spans="24:31">
      <c r="X52" s="581"/>
      <c r="Y52" s="581"/>
      <c r="Z52" s="581"/>
      <c r="AA52" s="581"/>
      <c r="AB52" s="581"/>
      <c r="AC52" s="581"/>
      <c r="AD52" s="581"/>
      <c r="AE52" s="581"/>
    </row>
    <row r="53" spans="24:31">
      <c r="X53" s="581"/>
      <c r="Y53" s="581"/>
      <c r="Z53" s="581"/>
      <c r="AA53" s="581"/>
      <c r="AB53" s="581"/>
      <c r="AC53" s="581"/>
      <c r="AD53" s="581"/>
      <c r="AE53" s="581"/>
    </row>
    <row r="54" spans="24:31">
      <c r="X54" s="580"/>
      <c r="Y54" s="581"/>
      <c r="Z54" s="581"/>
      <c r="AA54" s="581"/>
      <c r="AB54" s="581"/>
      <c r="AC54" s="581"/>
      <c r="AD54" s="581"/>
      <c r="AE54" s="581"/>
    </row>
    <row r="55" spans="24:31">
      <c r="X55" s="581"/>
      <c r="Y55" s="581"/>
      <c r="Z55" s="581"/>
      <c r="AA55" s="581"/>
      <c r="AB55" s="581"/>
      <c r="AC55" s="581"/>
      <c r="AD55" s="581"/>
      <c r="AE55" s="581"/>
    </row>
    <row r="56" spans="24:31">
      <c r="X56" s="581"/>
      <c r="Y56" s="581"/>
      <c r="Z56" s="581"/>
      <c r="AA56" s="581"/>
      <c r="AB56" s="581"/>
      <c r="AC56" s="581"/>
      <c r="AD56" s="581"/>
      <c r="AE56" s="581"/>
    </row>
    <row r="57" spans="24:31">
      <c r="X57" s="580"/>
      <c r="Y57" s="581"/>
      <c r="Z57" s="581"/>
      <c r="AA57" s="581"/>
      <c r="AB57" s="581"/>
      <c r="AC57" s="581"/>
      <c r="AD57" s="581"/>
      <c r="AE57" s="581"/>
    </row>
    <row r="58" spans="24:31">
      <c r="X58" s="581"/>
      <c r="Y58" s="581"/>
      <c r="Z58" s="581"/>
      <c r="AA58" s="581"/>
      <c r="AB58" s="581"/>
      <c r="AC58" s="581"/>
      <c r="AD58" s="581"/>
      <c r="AE58" s="581"/>
    </row>
    <row r="59" spans="24:31">
      <c r="X59" s="581"/>
      <c r="Y59" s="581"/>
      <c r="Z59" s="581"/>
      <c r="AA59" s="581"/>
      <c r="AB59" s="581"/>
      <c r="AC59" s="581"/>
      <c r="AD59" s="581"/>
      <c r="AE59" s="581"/>
    </row>
    <row r="60" spans="24:31">
      <c r="X60" s="580"/>
      <c r="Y60" s="581"/>
      <c r="Z60" s="581"/>
      <c r="AA60" s="581"/>
      <c r="AB60" s="581"/>
      <c r="AC60" s="581"/>
      <c r="AD60" s="581"/>
      <c r="AE60" s="581"/>
    </row>
    <row r="61" spans="24:31">
      <c r="X61" s="581"/>
      <c r="Y61" s="581"/>
      <c r="Z61" s="581"/>
      <c r="AA61" s="581"/>
      <c r="AB61" s="581"/>
      <c r="AC61" s="581"/>
      <c r="AD61" s="581"/>
      <c r="AE61" s="581"/>
    </row>
    <row r="62" spans="24:31">
      <c r="X62" s="581"/>
      <c r="Y62" s="581"/>
      <c r="Z62" s="581"/>
      <c r="AA62" s="581"/>
      <c r="AB62" s="581"/>
      <c r="AC62" s="581"/>
      <c r="AD62" s="581"/>
      <c r="AE62" s="581"/>
    </row>
    <row r="63" spans="24:31">
      <c r="X63" s="580"/>
      <c r="Y63" s="581"/>
      <c r="Z63" s="581"/>
      <c r="AA63" s="581"/>
      <c r="AB63" s="581"/>
      <c r="AC63" s="581"/>
      <c r="AD63" s="581"/>
      <c r="AE63" s="581"/>
    </row>
    <row r="64" spans="24:31">
      <c r="X64" s="581"/>
      <c r="Y64" s="581"/>
      <c r="Z64" s="581"/>
      <c r="AA64" s="581"/>
      <c r="AB64" s="581"/>
      <c r="AC64" s="581"/>
      <c r="AD64" s="581"/>
      <c r="AE64" s="581"/>
    </row>
    <row r="65" spans="24:31">
      <c r="X65" s="581"/>
      <c r="Y65" s="581"/>
      <c r="Z65" s="581"/>
      <c r="AA65" s="581"/>
      <c r="AB65" s="581"/>
      <c r="AC65" s="581"/>
      <c r="AD65" s="581"/>
      <c r="AE65" s="581"/>
    </row>
    <row r="66" spans="24:31">
      <c r="X66" s="580"/>
      <c r="Y66" s="581"/>
      <c r="Z66" s="581"/>
      <c r="AA66" s="581"/>
      <c r="AB66" s="581"/>
      <c r="AC66" s="581"/>
      <c r="AD66" s="581"/>
      <c r="AE66" s="581"/>
    </row>
    <row r="67" spans="24:31">
      <c r="X67" s="581"/>
      <c r="Y67" s="581"/>
      <c r="Z67" s="581"/>
      <c r="AA67" s="581"/>
      <c r="AB67" s="581"/>
      <c r="AC67" s="581"/>
      <c r="AD67" s="581"/>
      <c r="AE67" s="581"/>
    </row>
    <row r="68" spans="24:31">
      <c r="X68" s="581"/>
      <c r="Y68" s="581"/>
      <c r="Z68" s="581"/>
      <c r="AA68" s="581"/>
      <c r="AB68" s="581"/>
      <c r="AC68" s="581"/>
      <c r="AD68" s="581"/>
      <c r="AE68" s="581"/>
    </row>
    <row r="69" spans="24:31">
      <c r="X69" s="580"/>
      <c r="Y69" s="581"/>
      <c r="Z69" s="581"/>
      <c r="AA69" s="581"/>
      <c r="AB69" s="581"/>
      <c r="AC69" s="581"/>
      <c r="AD69" s="581"/>
      <c r="AE69" s="581"/>
    </row>
    <row r="70" spans="24:31">
      <c r="X70" s="581"/>
      <c r="Y70" s="581"/>
      <c r="Z70" s="581"/>
      <c r="AA70" s="581"/>
      <c r="AB70" s="581"/>
      <c r="AC70" s="581"/>
      <c r="AD70" s="581"/>
      <c r="AE70" s="581"/>
    </row>
    <row r="71" spans="24:31">
      <c r="X71" s="581"/>
      <c r="Y71" s="581"/>
      <c r="Z71" s="581"/>
      <c r="AA71" s="581"/>
      <c r="AB71" s="581"/>
      <c r="AC71" s="581"/>
    </row>
  </sheetData>
  <mergeCells count="3">
    <mergeCell ref="B2:N2"/>
    <mergeCell ref="B3:N3"/>
    <mergeCell ref="B4:N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BE1ED4-5A69-4857-A06E-4CB50ADEEB3C}">
  <dimension ref="A1:R19"/>
  <sheetViews>
    <sheetView showGridLines="0" zoomScale="90" zoomScaleNormal="90" workbookViewId="0">
      <selection activeCell="I6" sqref="I6:Q6"/>
    </sheetView>
  </sheetViews>
  <sheetFormatPr baseColWidth="10" defaultColWidth="9.109375" defaultRowHeight="14.4"/>
  <cols>
    <col min="1" max="1" width="26.33203125" style="68" customWidth="1"/>
    <col min="2" max="2" width="6.88671875" style="68" customWidth="1"/>
    <col min="3" max="3" width="7.6640625" style="68" customWidth="1"/>
    <col min="4" max="16384" width="9.109375" style="68"/>
  </cols>
  <sheetData>
    <row r="1" spans="1:18">
      <c r="G1" s="1468" t="s">
        <v>42</v>
      </c>
      <c r="H1" s="1468"/>
      <c r="I1" s="1468"/>
      <c r="J1" s="1468"/>
      <c r="K1" s="1468"/>
      <c r="L1" s="1468"/>
      <c r="M1" s="1468"/>
      <c r="N1" s="1468"/>
      <c r="O1" s="1468"/>
      <c r="P1" s="1468"/>
      <c r="Q1" s="1468"/>
      <c r="R1" s="1468"/>
    </row>
    <row r="2" spans="1:18">
      <c r="G2" s="1468" t="s">
        <v>43</v>
      </c>
      <c r="H2" s="1468"/>
      <c r="I2" s="1468"/>
      <c r="J2" s="1468"/>
      <c r="K2" s="1468"/>
      <c r="L2" s="1468"/>
      <c r="M2" s="1468"/>
      <c r="N2" s="1468"/>
      <c r="O2" s="1468"/>
      <c r="P2" s="1468"/>
      <c r="Q2" s="1468"/>
      <c r="R2" s="1468"/>
    </row>
    <row r="3" spans="1:18">
      <c r="G3" s="1469" t="s">
        <v>44</v>
      </c>
      <c r="H3" s="1469"/>
      <c r="I3" s="1469"/>
      <c r="J3" s="1469"/>
      <c r="K3" s="1469"/>
      <c r="L3" s="1469"/>
      <c r="M3" s="1469"/>
      <c r="N3" s="1469"/>
      <c r="O3" s="1469"/>
      <c r="P3" s="1469"/>
      <c r="Q3" s="1469"/>
      <c r="R3" s="1469"/>
    </row>
    <row r="5" spans="1:18">
      <c r="G5"/>
      <c r="H5"/>
      <c r="I5" s="1470" t="s">
        <v>649</v>
      </c>
      <c r="J5" s="1470"/>
      <c r="K5" s="1470"/>
      <c r="L5" s="1470"/>
      <c r="M5" s="1470"/>
      <c r="N5" s="1470"/>
      <c r="O5" s="1470"/>
      <c r="P5" s="1470"/>
      <c r="Q5" s="1470"/>
      <c r="R5"/>
    </row>
    <row r="6" spans="1:18">
      <c r="A6" s="69"/>
      <c r="B6" s="69"/>
      <c r="C6" s="69"/>
      <c r="G6"/>
      <c r="H6"/>
      <c r="I6" s="1470" t="s">
        <v>545</v>
      </c>
      <c r="J6" s="1470"/>
      <c r="K6" s="1470"/>
      <c r="L6" s="1470"/>
      <c r="M6" s="1470"/>
      <c r="N6" s="1470"/>
      <c r="O6" s="1470"/>
      <c r="P6" s="1470"/>
      <c r="Q6" s="1470"/>
      <c r="R6"/>
    </row>
    <row r="7" spans="1:18">
      <c r="A7" s="69"/>
      <c r="B7" s="69"/>
      <c r="C7" s="69"/>
      <c r="G7"/>
      <c r="H7"/>
      <c r="I7" s="1467" t="s">
        <v>546</v>
      </c>
      <c r="J7" s="1467"/>
      <c r="K7" s="1467"/>
      <c r="L7" s="1467"/>
      <c r="M7" s="1467"/>
      <c r="N7" s="1467"/>
      <c r="O7" s="1467"/>
      <c r="P7" s="1467"/>
      <c r="Q7" s="1467"/>
      <c r="R7"/>
    </row>
    <row r="8" spans="1:18">
      <c r="A8" s="166" t="s">
        <v>547</v>
      </c>
      <c r="B8" s="69"/>
      <c r="C8" s="69"/>
    </row>
    <row r="9" spans="1:18">
      <c r="A9" s="69" t="s">
        <v>548</v>
      </c>
      <c r="B9" s="69">
        <v>5.7</v>
      </c>
      <c r="C9" s="69"/>
    </row>
    <row r="10" spans="1:18">
      <c r="A10" s="69" t="s">
        <v>549</v>
      </c>
      <c r="B10" s="650">
        <v>0</v>
      </c>
      <c r="C10" s="69"/>
    </row>
    <row r="11" spans="1:18">
      <c r="A11" s="69" t="s">
        <v>550</v>
      </c>
      <c r="B11" s="69">
        <v>3.1</v>
      </c>
      <c r="C11" s="69"/>
    </row>
    <row r="12" spans="1:18">
      <c r="A12" s="69" t="s">
        <v>551</v>
      </c>
      <c r="B12" s="69">
        <v>6.1</v>
      </c>
      <c r="C12" s="69"/>
    </row>
    <row r="13" spans="1:18">
      <c r="A13" s="69" t="s">
        <v>552</v>
      </c>
      <c r="B13" s="69">
        <v>1.4</v>
      </c>
      <c r="C13" s="69"/>
    </row>
    <row r="14" spans="1:18">
      <c r="A14" s="69" t="s">
        <v>553</v>
      </c>
      <c r="B14" s="69">
        <v>4.0999999999999996</v>
      </c>
      <c r="C14" s="69"/>
    </row>
    <row r="15" spans="1:18">
      <c r="A15" s="69"/>
      <c r="B15" s="69"/>
      <c r="C15" s="69"/>
    </row>
    <row r="16" spans="1:18">
      <c r="A16" s="69"/>
      <c r="B16" s="69"/>
      <c r="C16" s="69"/>
    </row>
    <row r="17" spans="1:3">
      <c r="A17" s="69"/>
      <c r="B17" s="69"/>
      <c r="C17" s="69"/>
    </row>
    <row r="18" spans="1:3">
      <c r="A18" s="69"/>
      <c r="B18" s="69"/>
      <c r="C18" s="69"/>
    </row>
    <row r="19" spans="1:3">
      <c r="A19" s="69"/>
      <c r="B19" s="69"/>
      <c r="C19" s="69"/>
    </row>
  </sheetData>
  <mergeCells count="6">
    <mergeCell ref="I7:Q7"/>
    <mergeCell ref="G1:R1"/>
    <mergeCell ref="G2:R2"/>
    <mergeCell ref="G3:R3"/>
    <mergeCell ref="I5:Q5"/>
    <mergeCell ref="I6:Q6"/>
  </mergeCells>
  <pageMargins left="0.7" right="0.7" top="0.75" bottom="0.75" header="0.3" footer="0.3"/>
  <pageSetup orientation="portrait" horizontalDpi="4294967295" verticalDpi="4294967295"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396986-9106-42A4-8EDE-5F78BAFC612B}">
  <dimension ref="A1:O33"/>
  <sheetViews>
    <sheetView showGridLines="0" workbookViewId="0">
      <selection activeCell="K36" sqref="K36"/>
    </sheetView>
  </sheetViews>
  <sheetFormatPr baseColWidth="10" defaultColWidth="9.109375" defaultRowHeight="14.4"/>
  <cols>
    <col min="1" max="1" width="45.44140625" bestFit="1" customWidth="1"/>
  </cols>
  <sheetData>
    <row r="1" spans="1:15" ht="15" customHeight="1">
      <c r="A1" s="1468" t="s">
        <v>42</v>
      </c>
      <c r="B1" s="1468"/>
      <c r="C1" s="1468"/>
      <c r="D1" s="1468"/>
      <c r="E1" s="1468"/>
      <c r="F1" s="1468"/>
      <c r="G1" s="1468"/>
      <c r="H1" s="1468"/>
      <c r="I1" s="58"/>
      <c r="J1" s="58"/>
      <c r="K1" s="58"/>
      <c r="L1" s="58"/>
      <c r="M1" s="58"/>
      <c r="N1" s="58"/>
      <c r="O1" s="58"/>
    </row>
    <row r="2" spans="1:15" ht="15" customHeight="1">
      <c r="A2" s="1468" t="s">
        <v>43</v>
      </c>
      <c r="B2" s="1468"/>
      <c r="C2" s="1468"/>
      <c r="D2" s="1468"/>
      <c r="E2" s="1468"/>
      <c r="F2" s="1468"/>
      <c r="G2" s="1468"/>
      <c r="H2" s="1468"/>
      <c r="I2" s="58"/>
      <c r="J2" s="58"/>
      <c r="K2" s="58"/>
      <c r="L2" s="58"/>
      <c r="M2" s="58"/>
      <c r="N2" s="58"/>
      <c r="O2" s="58"/>
    </row>
    <row r="3" spans="1:15" ht="15" customHeight="1">
      <c r="A3" s="1469" t="s">
        <v>44</v>
      </c>
      <c r="B3" s="1469"/>
      <c r="C3" s="1469"/>
      <c r="D3" s="1469"/>
      <c r="E3" s="1469"/>
      <c r="F3" s="1469"/>
      <c r="G3" s="1469"/>
      <c r="H3" s="1469"/>
      <c r="I3" s="60"/>
      <c r="J3" s="60"/>
      <c r="K3" s="60"/>
      <c r="L3" s="60"/>
      <c r="M3" s="60"/>
      <c r="N3" s="60"/>
      <c r="O3" s="60"/>
    </row>
    <row r="5" spans="1:15">
      <c r="A5" s="1461" t="s">
        <v>650</v>
      </c>
      <c r="B5" s="1461"/>
      <c r="C5" s="1461"/>
    </row>
    <row r="6" spans="1:15">
      <c r="A6" s="1461" t="s">
        <v>554</v>
      </c>
      <c r="B6" s="1461"/>
      <c r="C6" s="1461"/>
    </row>
    <row r="7" spans="1:15">
      <c r="A7" s="1471" t="s">
        <v>555</v>
      </c>
      <c r="B7" s="1471"/>
      <c r="C7" s="1471"/>
    </row>
    <row r="9" spans="1:15">
      <c r="A9" s="582" t="s">
        <v>556</v>
      </c>
      <c r="B9" s="582">
        <v>2023</v>
      </c>
      <c r="C9" s="582">
        <v>2024</v>
      </c>
    </row>
    <row r="10" spans="1:15">
      <c r="A10" s="583" t="s">
        <v>557</v>
      </c>
      <c r="B10" s="55">
        <v>3.7</v>
      </c>
      <c r="C10" s="584">
        <v>3.7</v>
      </c>
    </row>
    <row r="11" spans="1:15">
      <c r="A11" s="583" t="s">
        <v>558</v>
      </c>
      <c r="B11" s="584">
        <v>-3</v>
      </c>
      <c r="C11" s="584">
        <v>-20.7</v>
      </c>
    </row>
    <row r="12" spans="1:15">
      <c r="A12" s="583" t="s">
        <v>559</v>
      </c>
      <c r="B12" s="55">
        <v>-2.2000000000000002</v>
      </c>
      <c r="C12" s="584">
        <v>1.1000000000000001</v>
      </c>
    </row>
    <row r="13" spans="1:15">
      <c r="A13" s="583" t="s">
        <v>560</v>
      </c>
      <c r="B13" s="55">
        <v>-2.4</v>
      </c>
      <c r="C13" s="584">
        <v>0.1</v>
      </c>
    </row>
    <row r="14" spans="1:15">
      <c r="A14" s="583" t="s">
        <v>561</v>
      </c>
      <c r="B14" s="55">
        <v>-3.5</v>
      </c>
      <c r="C14" s="584">
        <v>3.8</v>
      </c>
    </row>
    <row r="15" spans="1:15">
      <c r="A15" s="583" t="s">
        <v>562</v>
      </c>
      <c r="B15" s="55">
        <v>3.5</v>
      </c>
      <c r="C15" s="584">
        <v>5.4</v>
      </c>
    </row>
    <row r="16" spans="1:15">
      <c r="A16" s="356" t="s">
        <v>563</v>
      </c>
      <c r="B16" s="361">
        <v>0.8</v>
      </c>
      <c r="C16" s="585">
        <v>5</v>
      </c>
    </row>
    <row r="17" spans="1:3">
      <c r="A17" s="356" t="s">
        <v>564</v>
      </c>
      <c r="B17" s="361">
        <v>-0.4</v>
      </c>
      <c r="C17" s="585">
        <v>1.7</v>
      </c>
    </row>
    <row r="18" spans="1:3">
      <c r="A18" s="356" t="s">
        <v>565</v>
      </c>
      <c r="B18" s="361">
        <v>14.2</v>
      </c>
      <c r="C18" s="585">
        <v>11</v>
      </c>
    </row>
    <row r="19" spans="1:3">
      <c r="A19" s="356" t="s">
        <v>566</v>
      </c>
      <c r="B19" s="361">
        <v>1.9</v>
      </c>
      <c r="C19" s="585">
        <v>4.5999999999999996</v>
      </c>
    </row>
    <row r="20" spans="1:3">
      <c r="A20" s="356" t="s">
        <v>567</v>
      </c>
      <c r="B20" s="361">
        <v>5.2</v>
      </c>
      <c r="C20" s="585">
        <v>4.9000000000000004</v>
      </c>
    </row>
    <row r="21" spans="1:3">
      <c r="A21" s="356" t="s">
        <v>568</v>
      </c>
      <c r="B21" s="361">
        <v>6.6</v>
      </c>
      <c r="C21" s="585">
        <v>5.9</v>
      </c>
    </row>
    <row r="22" spans="1:3">
      <c r="A22" s="356" t="s">
        <v>569</v>
      </c>
      <c r="B22" s="361">
        <v>4.9000000000000004</v>
      </c>
      <c r="C22" s="585">
        <v>6.1</v>
      </c>
    </row>
    <row r="23" spans="1:3">
      <c r="A23" s="356" t="s">
        <v>570</v>
      </c>
      <c r="B23" s="361">
        <v>5.3</v>
      </c>
      <c r="C23" s="585">
        <v>0.6</v>
      </c>
    </row>
    <row r="24" spans="1:3">
      <c r="A24" s="356" t="s">
        <v>571</v>
      </c>
      <c r="B24" s="361">
        <v>-2.6</v>
      </c>
      <c r="C24" s="585">
        <v>5.3</v>
      </c>
    </row>
    <row r="25" spans="1:3">
      <c r="A25" s="356" t="s">
        <v>572</v>
      </c>
      <c r="B25" s="361">
        <v>9.77</v>
      </c>
      <c r="C25" s="585">
        <v>4.3</v>
      </c>
    </row>
    <row r="26" spans="1:3">
      <c r="A26" s="356" t="s">
        <v>573</v>
      </c>
      <c r="B26" s="361">
        <v>3.7</v>
      </c>
      <c r="C26" s="585">
        <v>5.9</v>
      </c>
    </row>
    <row r="27" spans="1:3">
      <c r="A27" s="583" t="s">
        <v>574</v>
      </c>
      <c r="B27" s="55">
        <v>1.2</v>
      </c>
      <c r="C27" s="584">
        <v>4</v>
      </c>
    </row>
    <row r="28" spans="1:3">
      <c r="A28" s="583" t="s">
        <v>575</v>
      </c>
      <c r="B28" s="55">
        <v>5.2</v>
      </c>
      <c r="C28" s="584">
        <v>5.6</v>
      </c>
    </row>
    <row r="29" spans="1:3">
      <c r="A29" s="586" t="s">
        <v>576</v>
      </c>
      <c r="B29" s="586">
        <v>1.4</v>
      </c>
      <c r="C29" s="587">
        <v>4.0999999999999996</v>
      </c>
    </row>
    <row r="31" spans="1:3">
      <c r="A31" s="47" t="s">
        <v>577</v>
      </c>
    </row>
    <row r="32" spans="1:3">
      <c r="A32" s="384" t="s">
        <v>578</v>
      </c>
    </row>
    <row r="33" spans="1:1">
      <c r="A33" s="47" t="s">
        <v>579</v>
      </c>
    </row>
  </sheetData>
  <mergeCells count="6">
    <mergeCell ref="A7:C7"/>
    <mergeCell ref="A1:H1"/>
    <mergeCell ref="A2:H2"/>
    <mergeCell ref="A3:H3"/>
    <mergeCell ref="A5:C5"/>
    <mergeCell ref="A6:C6"/>
  </mergeCell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1AE585-57C3-49CC-B21D-66E420514207}">
  <dimension ref="B1:R48"/>
  <sheetViews>
    <sheetView showGridLines="0" topLeftCell="A4" zoomScaleNormal="100" workbookViewId="0">
      <selection activeCell="I29" sqref="I29"/>
    </sheetView>
  </sheetViews>
  <sheetFormatPr baseColWidth="10" defaultColWidth="11.44140625" defaultRowHeight="14.4"/>
  <cols>
    <col min="9" max="9" width="36.44140625" bestFit="1" customWidth="1"/>
  </cols>
  <sheetData>
    <row r="1" spans="7:18" s="68" customFormat="1">
      <c r="G1" s="1468" t="s">
        <v>42</v>
      </c>
      <c r="H1" s="1468"/>
      <c r="I1" s="1468"/>
      <c r="J1" s="1468"/>
      <c r="K1" s="1468"/>
      <c r="L1" s="1468"/>
      <c r="M1" s="1468"/>
      <c r="N1" s="1468"/>
      <c r="O1" s="1468"/>
      <c r="P1" s="1468"/>
      <c r="Q1" s="1468"/>
      <c r="R1" s="1468"/>
    </row>
    <row r="2" spans="7:18" s="68" customFormat="1">
      <c r="G2" s="1468" t="s">
        <v>43</v>
      </c>
      <c r="H2" s="1468"/>
      <c r="I2" s="1468"/>
      <c r="J2" s="1468"/>
      <c r="K2" s="1468"/>
      <c r="L2" s="1468"/>
      <c r="M2" s="1468"/>
      <c r="N2" s="1468"/>
      <c r="O2" s="1468"/>
      <c r="P2" s="1468"/>
      <c r="Q2" s="1468"/>
      <c r="R2" s="1468"/>
    </row>
    <row r="3" spans="7:18" s="68" customFormat="1">
      <c r="G3" s="1469" t="s">
        <v>44</v>
      </c>
      <c r="H3" s="1469"/>
      <c r="I3" s="1469"/>
      <c r="J3" s="1469"/>
      <c r="K3" s="1469"/>
      <c r="L3" s="1469"/>
      <c r="M3" s="1469"/>
      <c r="N3" s="1469"/>
      <c r="O3" s="1469"/>
      <c r="P3" s="1469"/>
      <c r="Q3" s="1469"/>
      <c r="R3" s="1469"/>
    </row>
    <row r="6" spans="7:18">
      <c r="I6" s="1461" t="s">
        <v>651</v>
      </c>
      <c r="J6" s="1461"/>
      <c r="K6" s="1461"/>
      <c r="L6" s="1461"/>
      <c r="M6" s="1461"/>
      <c r="N6" s="1461"/>
      <c r="O6" s="1461"/>
    </row>
    <row r="7" spans="7:18">
      <c r="I7" s="1472" t="s">
        <v>580</v>
      </c>
      <c r="J7" s="1472"/>
      <c r="K7" s="1472"/>
      <c r="L7" s="1472"/>
      <c r="M7" s="1472"/>
      <c r="N7" s="1472"/>
      <c r="O7" s="1472"/>
    </row>
    <row r="8" spans="7:18">
      <c r="I8" s="1471" t="s">
        <v>581</v>
      </c>
      <c r="J8" s="1471"/>
      <c r="K8" s="1471"/>
      <c r="L8" s="1471"/>
      <c r="M8" s="1471"/>
      <c r="N8" s="1471"/>
      <c r="O8" s="1471"/>
    </row>
    <row r="26" spans="8:8">
      <c r="H26" s="588" t="s">
        <v>582</v>
      </c>
    </row>
    <row r="33" spans="2:10">
      <c r="B33" s="649"/>
      <c r="C33" s="649"/>
      <c r="D33" s="649"/>
      <c r="E33" s="649"/>
      <c r="F33" s="649"/>
      <c r="G33" s="649"/>
      <c r="H33" s="649"/>
      <c r="I33" s="649"/>
      <c r="J33" s="649"/>
    </row>
    <row r="34" spans="2:10">
      <c r="B34" s="649"/>
      <c r="C34" s="649"/>
      <c r="D34" s="649"/>
      <c r="E34" s="649"/>
      <c r="F34" s="649"/>
      <c r="G34" s="649"/>
      <c r="H34" s="649"/>
      <c r="I34" s="649"/>
      <c r="J34" s="649"/>
    </row>
    <row r="35" spans="2:10">
      <c r="B35" s="649"/>
      <c r="C35" s="649"/>
      <c r="D35" s="649"/>
      <c r="E35" s="649"/>
      <c r="F35" s="649"/>
      <c r="G35" s="649"/>
      <c r="H35" s="649"/>
      <c r="I35" s="649"/>
      <c r="J35" s="649"/>
    </row>
    <row r="36" spans="2:10">
      <c r="B36" s="649" t="s">
        <v>38</v>
      </c>
      <c r="C36" s="649">
        <v>2023</v>
      </c>
      <c r="D36" s="649"/>
      <c r="E36" s="649"/>
      <c r="F36" s="649"/>
      <c r="G36" s="649"/>
      <c r="H36" s="649" t="s">
        <v>38</v>
      </c>
      <c r="I36" s="649"/>
      <c r="J36" s="649"/>
    </row>
    <row r="37" spans="2:10">
      <c r="B37" s="649" t="s">
        <v>583</v>
      </c>
      <c r="C37" s="649" t="s">
        <v>584</v>
      </c>
      <c r="D37" s="649" t="s">
        <v>585</v>
      </c>
      <c r="E37" s="649"/>
      <c r="F37" s="649"/>
      <c r="G37" s="649"/>
      <c r="H37" s="649" t="s">
        <v>583</v>
      </c>
      <c r="I37" s="649" t="s">
        <v>586</v>
      </c>
      <c r="J37" s="649"/>
    </row>
    <row r="38" spans="2:10">
      <c r="B38" s="649"/>
      <c r="C38" s="649" t="s">
        <v>587</v>
      </c>
      <c r="D38" s="649" t="s">
        <v>2683</v>
      </c>
      <c r="E38" s="649" t="s">
        <v>2684</v>
      </c>
      <c r="F38" s="649"/>
      <c r="G38" s="649"/>
      <c r="H38" s="649"/>
      <c r="I38" s="649"/>
      <c r="J38" s="649"/>
    </row>
    <row r="39" spans="2:10">
      <c r="B39" s="649" t="s">
        <v>588</v>
      </c>
      <c r="C39" s="649">
        <v>14987.5</v>
      </c>
      <c r="D39" s="649">
        <v>14371.3</v>
      </c>
      <c r="E39" s="649">
        <v>14360.3</v>
      </c>
      <c r="F39" s="649"/>
      <c r="G39" s="649"/>
      <c r="H39" s="649" t="s">
        <v>588</v>
      </c>
      <c r="I39" s="649">
        <f>+D39</f>
        <v>14371.3</v>
      </c>
      <c r="J39" s="649"/>
    </row>
    <row r="40" spans="2:10">
      <c r="B40" s="649" t="s">
        <v>589</v>
      </c>
      <c r="C40" s="649">
        <v>14784.8</v>
      </c>
      <c r="D40" s="649">
        <v>14169.6</v>
      </c>
      <c r="E40" s="649">
        <v>14163.6</v>
      </c>
      <c r="F40" s="649"/>
      <c r="G40" s="649"/>
      <c r="H40" s="649" t="s">
        <v>589</v>
      </c>
      <c r="I40" s="649">
        <f t="shared" ref="I40:I44" si="0">+D40</f>
        <v>14169.6</v>
      </c>
      <c r="J40" s="649"/>
    </row>
    <row r="41" spans="2:10">
      <c r="B41" s="649" t="s">
        <v>590</v>
      </c>
      <c r="C41" s="649">
        <v>14429.2</v>
      </c>
      <c r="D41" s="649">
        <v>13813.5</v>
      </c>
      <c r="E41" s="649">
        <v>13807.1</v>
      </c>
      <c r="F41" s="649"/>
      <c r="G41" s="649"/>
      <c r="H41" s="649" t="s">
        <v>590</v>
      </c>
      <c r="I41" s="649">
        <f t="shared" si="0"/>
        <v>13813.5</v>
      </c>
      <c r="J41" s="649"/>
    </row>
    <row r="42" spans="2:10">
      <c r="B42" s="649" t="s">
        <v>591</v>
      </c>
      <c r="C42" s="649">
        <v>14424.2</v>
      </c>
      <c r="D42" s="649">
        <v>13798.5</v>
      </c>
      <c r="E42" s="649">
        <v>13787.8</v>
      </c>
      <c r="F42" s="649"/>
      <c r="G42" s="649"/>
      <c r="H42" s="649" t="s">
        <v>591</v>
      </c>
      <c r="I42" s="649">
        <f t="shared" si="0"/>
        <v>13798.5</v>
      </c>
      <c r="J42" s="649"/>
    </row>
    <row r="43" spans="2:10">
      <c r="B43" s="649" t="s">
        <v>592</v>
      </c>
      <c r="C43" s="649">
        <v>14552.6</v>
      </c>
      <c r="D43" s="649">
        <v>13937.5</v>
      </c>
      <c r="E43" s="649">
        <v>13931.3</v>
      </c>
      <c r="F43" s="649"/>
      <c r="G43" s="649"/>
      <c r="H43" s="649" t="s">
        <v>592</v>
      </c>
      <c r="I43" s="649">
        <f t="shared" si="0"/>
        <v>13937.5</v>
      </c>
      <c r="J43" s="649"/>
    </row>
    <row r="44" spans="2:10">
      <c r="B44" s="649" t="s">
        <v>593</v>
      </c>
      <c r="C44" s="649">
        <v>14004.2</v>
      </c>
      <c r="D44" s="649">
        <v>13391.1</v>
      </c>
      <c r="E44" s="649">
        <v>13384.9</v>
      </c>
      <c r="F44" s="649"/>
      <c r="G44" s="649"/>
      <c r="H44" s="649" t="s">
        <v>593</v>
      </c>
      <c r="I44" s="649">
        <f t="shared" si="0"/>
        <v>13391.1</v>
      </c>
      <c r="J44" s="649"/>
    </row>
    <row r="45" spans="2:10">
      <c r="B45" s="649"/>
      <c r="C45" s="649"/>
      <c r="D45" s="649"/>
      <c r="E45" s="649"/>
      <c r="F45" s="649"/>
      <c r="G45" s="649"/>
      <c r="H45" s="649"/>
      <c r="I45" s="649"/>
      <c r="J45" s="649"/>
    </row>
    <row r="46" spans="2:10">
      <c r="B46" s="649"/>
      <c r="C46" s="649"/>
      <c r="D46" s="649"/>
      <c r="E46" s="649"/>
      <c r="F46" s="649"/>
      <c r="G46" s="649"/>
      <c r="H46" s="649"/>
      <c r="I46" s="649"/>
      <c r="J46" s="649"/>
    </row>
    <row r="47" spans="2:10">
      <c r="B47" s="649"/>
      <c r="C47" s="649"/>
      <c r="D47" s="649"/>
      <c r="E47" s="649"/>
      <c r="F47" s="649"/>
      <c r="G47" s="649"/>
      <c r="H47" s="649"/>
      <c r="I47" s="649"/>
      <c r="J47" s="649"/>
    </row>
    <row r="48" spans="2:10">
      <c r="B48" s="649"/>
      <c r="C48" s="649"/>
      <c r="D48" s="649"/>
      <c r="E48" s="649"/>
      <c r="F48" s="649"/>
      <c r="G48" s="649"/>
      <c r="H48" s="649"/>
      <c r="I48" s="649"/>
      <c r="J48" s="649"/>
    </row>
  </sheetData>
  <mergeCells count="6">
    <mergeCell ref="I8:O8"/>
    <mergeCell ref="G1:R1"/>
    <mergeCell ref="G2:R2"/>
    <mergeCell ref="G3:R3"/>
    <mergeCell ref="I6:O6"/>
    <mergeCell ref="I7:O7"/>
  </mergeCells>
  <pageMargins left="0.7" right="0.7" top="0.75" bottom="0.75" header="0.3" footer="0.3"/>
  <pageSetup orientation="portrait" horizontalDpi="4294967295" verticalDpi="4294967295"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DA17D3-8EC0-4C30-B6AF-22BDAC462BEF}">
  <dimension ref="A1:AB67"/>
  <sheetViews>
    <sheetView showGridLines="0" topLeftCell="M1" zoomScaleNormal="100" workbookViewId="0">
      <selection activeCell="V28" sqref="V28"/>
    </sheetView>
  </sheetViews>
  <sheetFormatPr baseColWidth="10" defaultColWidth="11.44140625" defaultRowHeight="14.4"/>
  <cols>
    <col min="1" max="1" width="32.33203125" customWidth="1"/>
    <col min="2" max="2" width="17.33203125" customWidth="1"/>
    <col min="3" max="3" width="23.88671875" bestFit="1" customWidth="1"/>
    <col min="4" max="4" width="28.109375" bestFit="1" customWidth="1"/>
    <col min="5" max="5" width="10.6640625" bestFit="1" customWidth="1"/>
  </cols>
  <sheetData>
    <row r="1" spans="1:28" s="68" customFormat="1">
      <c r="G1" s="1468" t="s">
        <v>42</v>
      </c>
      <c r="H1" s="1468"/>
      <c r="I1" s="1468"/>
      <c r="J1" s="1468"/>
      <c r="K1" s="1468"/>
      <c r="L1" s="1468"/>
      <c r="M1" s="1468"/>
      <c r="N1" s="1468"/>
      <c r="O1" s="1468"/>
      <c r="P1" s="1468"/>
      <c r="Q1" s="1468"/>
      <c r="R1" s="1468"/>
    </row>
    <row r="2" spans="1:28" s="68" customFormat="1">
      <c r="G2" s="1468" t="s">
        <v>43</v>
      </c>
      <c r="H2" s="1468"/>
      <c r="I2" s="1468"/>
      <c r="J2" s="1468"/>
      <c r="K2" s="1468"/>
      <c r="L2" s="1468"/>
      <c r="M2" s="1468"/>
      <c r="N2" s="1468"/>
      <c r="O2" s="1468"/>
      <c r="P2" s="1468"/>
      <c r="Q2" s="1468"/>
      <c r="R2" s="1468"/>
    </row>
    <row r="3" spans="1:28" s="68" customFormat="1">
      <c r="G3" s="1469" t="s">
        <v>44</v>
      </c>
      <c r="H3" s="1469"/>
      <c r="I3" s="1469"/>
      <c r="J3" s="1469"/>
      <c r="K3" s="1469"/>
      <c r="L3" s="1469"/>
      <c r="M3" s="1469"/>
      <c r="N3" s="1469"/>
      <c r="O3" s="1469"/>
      <c r="P3" s="1469"/>
      <c r="Q3" s="1469"/>
      <c r="R3" s="1469"/>
    </row>
    <row r="5" spans="1:28" ht="15" thickBot="1"/>
    <row r="6" spans="1:28" ht="18">
      <c r="A6" s="1473" t="s">
        <v>594</v>
      </c>
      <c r="B6" s="1474"/>
      <c r="C6" s="1474"/>
      <c r="D6" s="1474"/>
      <c r="E6" s="1475"/>
      <c r="F6" s="589"/>
    </row>
    <row r="7" spans="1:28" ht="18">
      <c r="A7" s="1476" t="s">
        <v>595</v>
      </c>
      <c r="B7" s="1477"/>
      <c r="C7" s="1477"/>
      <c r="D7" s="1477"/>
      <c r="E7" s="1478"/>
      <c r="F7" s="590"/>
      <c r="G7" s="1461" t="s">
        <v>652</v>
      </c>
      <c r="H7" s="1461"/>
      <c r="I7" s="1461"/>
      <c r="J7" s="1461"/>
      <c r="K7" s="1461"/>
      <c r="L7" s="1461"/>
      <c r="M7" s="1461"/>
      <c r="N7" s="1461"/>
      <c r="O7" s="1461"/>
      <c r="P7" s="1461"/>
      <c r="Q7" s="1461"/>
      <c r="R7" s="1461"/>
      <c r="S7" s="1461"/>
      <c r="T7" s="1461"/>
      <c r="U7" s="1461"/>
      <c r="V7" s="1461"/>
      <c r="W7" s="1461"/>
      <c r="X7" s="1461"/>
      <c r="Y7" s="1461"/>
      <c r="Z7" s="1461"/>
      <c r="AA7" s="1461"/>
      <c r="AB7" s="1461"/>
    </row>
    <row r="8" spans="1:28" ht="18">
      <c r="A8" s="1476" t="s">
        <v>596</v>
      </c>
      <c r="B8" s="1477"/>
      <c r="C8" s="1477"/>
      <c r="D8" s="1477"/>
      <c r="E8" s="1478"/>
      <c r="F8" s="590"/>
    </row>
    <row r="9" spans="1:28" ht="15" customHeight="1" thickBot="1">
      <c r="A9" s="1482" t="s">
        <v>597</v>
      </c>
      <c r="B9" s="1483"/>
      <c r="C9" s="1483"/>
      <c r="D9" s="1483"/>
      <c r="E9" s="1484"/>
      <c r="F9" s="591"/>
      <c r="K9" s="387" t="s">
        <v>598</v>
      </c>
    </row>
    <row r="10" spans="1:28" ht="18.600000000000001" thickBot="1">
      <c r="A10" s="592" t="s">
        <v>38</v>
      </c>
      <c r="B10" s="593" t="s">
        <v>599</v>
      </c>
      <c r="C10" s="594" t="s">
        <v>600</v>
      </c>
      <c r="D10" s="594" t="s">
        <v>601</v>
      </c>
      <c r="E10" s="595" t="s">
        <v>602</v>
      </c>
      <c r="K10" s="386" t="s">
        <v>555</v>
      </c>
    </row>
    <row r="11" spans="1:28" ht="18">
      <c r="A11" s="1485">
        <v>2020</v>
      </c>
      <c r="B11" s="596" t="s">
        <v>603</v>
      </c>
      <c r="C11" s="597">
        <v>0.03</v>
      </c>
      <c r="D11" s="597">
        <v>4.4999999999999998E-2</v>
      </c>
      <c r="E11" s="598">
        <v>0.06</v>
      </c>
    </row>
    <row r="12" spans="1:28" ht="18">
      <c r="A12" s="1486"/>
      <c r="B12" s="599" t="s">
        <v>604</v>
      </c>
      <c r="C12" s="600">
        <v>0.03</v>
      </c>
      <c r="D12" s="600">
        <v>4.4999999999999998E-2</v>
      </c>
      <c r="E12" s="601">
        <v>0.06</v>
      </c>
    </row>
    <row r="13" spans="1:28" ht="18">
      <c r="A13" s="1486"/>
      <c r="B13" s="599" t="s">
        <v>605</v>
      </c>
      <c r="C13" s="600">
        <v>2.5000000000000001E-2</v>
      </c>
      <c r="D13" s="600">
        <v>3.5000000000000003E-2</v>
      </c>
      <c r="E13" s="601">
        <v>4.4999999999999998E-2</v>
      </c>
    </row>
    <row r="14" spans="1:28" ht="18">
      <c r="A14" s="1486"/>
      <c r="B14" s="599" t="s">
        <v>606</v>
      </c>
      <c r="C14" s="600">
        <v>2.5000000000000001E-2</v>
      </c>
      <c r="D14" s="600">
        <v>3.5000000000000003E-2</v>
      </c>
      <c r="E14" s="601">
        <v>4.4999999999999998E-2</v>
      </c>
    </row>
    <row r="15" spans="1:28" ht="19.8">
      <c r="A15" s="1486"/>
      <c r="B15" s="602" t="s">
        <v>607</v>
      </c>
      <c r="C15" s="600">
        <v>2.5000000000000001E-2</v>
      </c>
      <c r="D15" s="600">
        <v>3.5000000000000003E-2</v>
      </c>
      <c r="E15" s="601">
        <v>4.4999999999999998E-2</v>
      </c>
    </row>
    <row r="16" spans="1:28" ht="18">
      <c r="A16" s="1486"/>
      <c r="B16" s="603" t="s">
        <v>608</v>
      </c>
      <c r="C16" s="604">
        <v>2.5000000000000001E-2</v>
      </c>
      <c r="D16" s="604">
        <v>3.5000000000000003E-2</v>
      </c>
      <c r="E16" s="605">
        <v>4.4999999999999998E-2</v>
      </c>
    </row>
    <row r="17" spans="1:23" ht="18">
      <c r="A17" s="1486"/>
      <c r="B17" s="599" t="s">
        <v>609</v>
      </c>
      <c r="C17" s="600">
        <v>2.5000000000000001E-2</v>
      </c>
      <c r="D17" s="600">
        <v>3.5000000000000003E-2</v>
      </c>
      <c r="E17" s="601">
        <v>4.4999999999999998E-2</v>
      </c>
    </row>
    <row r="18" spans="1:23" ht="18">
      <c r="A18" s="1486"/>
      <c r="B18" s="599" t="s">
        <v>610</v>
      </c>
      <c r="C18" s="600">
        <v>2.5000000000000001E-2</v>
      </c>
      <c r="D18" s="600">
        <v>3.5000000000000003E-2</v>
      </c>
      <c r="E18" s="601">
        <v>4.4999999999999998E-2</v>
      </c>
    </row>
    <row r="19" spans="1:23" ht="18">
      <c r="A19" s="1486"/>
      <c r="B19" s="599" t="s">
        <v>611</v>
      </c>
      <c r="C19" s="600">
        <v>2.5000000000000001E-2</v>
      </c>
      <c r="D19" s="600">
        <v>0.03</v>
      </c>
      <c r="E19" s="601">
        <v>3.5000000000000003E-2</v>
      </c>
    </row>
    <row r="20" spans="1:23" ht="18">
      <c r="A20" s="1486"/>
      <c r="B20" s="599" t="s">
        <v>612</v>
      </c>
      <c r="C20" s="600">
        <v>2.5000000000000001E-2</v>
      </c>
      <c r="D20" s="600">
        <v>0.03</v>
      </c>
      <c r="E20" s="601">
        <v>3.5000000000000003E-2</v>
      </c>
    </row>
    <row r="21" spans="1:23" ht="18">
      <c r="A21" s="1486"/>
      <c r="B21" s="599" t="s">
        <v>613</v>
      </c>
      <c r="C21" s="600">
        <v>2.5000000000000001E-2</v>
      </c>
      <c r="D21" s="600">
        <v>0.03</v>
      </c>
      <c r="E21" s="601">
        <v>3.5000000000000003E-2</v>
      </c>
    </row>
    <row r="22" spans="1:23" ht="18.600000000000001" thickBot="1">
      <c r="A22" s="1487"/>
      <c r="B22" s="606" t="s">
        <v>614</v>
      </c>
      <c r="C22" s="607">
        <v>2.5000000000000001E-2</v>
      </c>
      <c r="D22" s="607">
        <v>0.03</v>
      </c>
      <c r="E22" s="608">
        <v>3.5000000000000003E-2</v>
      </c>
    </row>
    <row r="23" spans="1:23" ht="18">
      <c r="A23" s="1485">
        <v>2021</v>
      </c>
      <c r="B23" s="596" t="s">
        <v>603</v>
      </c>
      <c r="C23" s="597">
        <v>2.5000000000000001E-2</v>
      </c>
      <c r="D23" s="597">
        <v>0.03</v>
      </c>
      <c r="E23" s="598">
        <v>3.5000000000000003E-2</v>
      </c>
    </row>
    <row r="24" spans="1:23" ht="18">
      <c r="A24" s="1486"/>
      <c r="B24" s="599" t="s">
        <v>604</v>
      </c>
      <c r="C24" s="600">
        <v>2.5000000000000001E-2</v>
      </c>
      <c r="D24" s="600">
        <v>0.03</v>
      </c>
      <c r="E24" s="601">
        <v>3.5000000000000003E-2</v>
      </c>
    </row>
    <row r="25" spans="1:23" ht="18">
      <c r="A25" s="1486"/>
      <c r="B25" s="599" t="s">
        <v>605</v>
      </c>
      <c r="C25" s="600">
        <v>2.5000000000000001E-2</v>
      </c>
      <c r="D25" s="600">
        <v>0.03</v>
      </c>
      <c r="E25" s="601">
        <v>3.5000000000000003E-2</v>
      </c>
    </row>
    <row r="26" spans="1:23" ht="18">
      <c r="A26" s="1486"/>
      <c r="B26" s="599" t="s">
        <v>606</v>
      </c>
      <c r="C26" s="600">
        <v>2.5000000000000001E-2</v>
      </c>
      <c r="D26" s="600">
        <v>0.03</v>
      </c>
      <c r="E26" s="601">
        <v>3.5000000000000003E-2</v>
      </c>
      <c r="H26" s="350" t="s">
        <v>615</v>
      </c>
    </row>
    <row r="27" spans="1:23" ht="18">
      <c r="A27" s="1486"/>
      <c r="B27" s="599" t="s">
        <v>616</v>
      </c>
      <c r="C27" s="600">
        <v>2.5000000000000001E-2</v>
      </c>
      <c r="D27" s="600">
        <v>0.03</v>
      </c>
      <c r="E27" s="601">
        <v>3.5000000000000003E-2</v>
      </c>
      <c r="H27" s="48" t="s">
        <v>617</v>
      </c>
    </row>
    <row r="28" spans="1:23" ht="18">
      <c r="A28" s="1486"/>
      <c r="B28" s="603" t="s">
        <v>608</v>
      </c>
      <c r="C28" s="604">
        <v>2.5000000000000001E-2</v>
      </c>
      <c r="D28" s="604">
        <v>0.03</v>
      </c>
      <c r="E28" s="605">
        <v>3.5000000000000003E-2</v>
      </c>
    </row>
    <row r="29" spans="1:23" ht="18">
      <c r="A29" s="1486"/>
      <c r="B29" s="599" t="s">
        <v>609</v>
      </c>
      <c r="C29" s="600">
        <v>2.5000000000000001E-2</v>
      </c>
      <c r="D29" s="600">
        <v>0.03</v>
      </c>
      <c r="E29" s="601">
        <v>3.5000000000000003E-2</v>
      </c>
    </row>
    <row r="30" spans="1:23" ht="18">
      <c r="A30" s="1486"/>
      <c r="B30" s="599" t="s">
        <v>610</v>
      </c>
      <c r="C30" s="600">
        <v>2.5000000000000001E-2</v>
      </c>
      <c r="D30" s="600">
        <v>0.03</v>
      </c>
      <c r="E30" s="601">
        <v>3.5000000000000003E-2</v>
      </c>
    </row>
    <row r="31" spans="1:23" ht="18">
      <c r="A31" s="1486"/>
      <c r="B31" s="599" t="s">
        <v>611</v>
      </c>
      <c r="C31" s="600">
        <v>2.5000000000000001E-2</v>
      </c>
      <c r="D31" s="600">
        <v>0.03</v>
      </c>
      <c r="E31" s="601">
        <v>3.5000000000000003E-2</v>
      </c>
      <c r="H31" s="651"/>
      <c r="I31" s="651"/>
      <c r="J31" s="651"/>
      <c r="K31" s="651"/>
      <c r="L31" s="651"/>
      <c r="M31" s="651"/>
      <c r="N31" s="651"/>
      <c r="O31" s="651"/>
      <c r="P31" s="651"/>
      <c r="Q31" s="651"/>
      <c r="R31" s="651"/>
      <c r="S31" s="651"/>
      <c r="T31" s="651"/>
      <c r="U31" s="651"/>
      <c r="V31" s="651"/>
      <c r="W31" s="651"/>
    </row>
    <row r="32" spans="1:23" ht="18">
      <c r="A32" s="1486"/>
      <c r="B32" s="599" t="s">
        <v>612</v>
      </c>
      <c r="C32" s="600">
        <v>2.5000000000000001E-2</v>
      </c>
      <c r="D32" s="600">
        <v>0.03</v>
      </c>
      <c r="E32" s="601">
        <v>3.5000000000000003E-2</v>
      </c>
      <c r="H32" s="651"/>
      <c r="I32" s="651"/>
      <c r="J32" s="651"/>
      <c r="K32" s="651"/>
      <c r="L32" s="651"/>
      <c r="M32" s="651"/>
      <c r="N32" s="651"/>
      <c r="O32" s="651"/>
      <c r="P32" s="651"/>
      <c r="Q32" s="651"/>
      <c r="R32" s="651"/>
      <c r="S32" s="651"/>
      <c r="T32" s="651"/>
      <c r="U32" s="651"/>
      <c r="V32" s="651"/>
      <c r="W32" s="651"/>
    </row>
    <row r="33" spans="1:23" ht="18">
      <c r="A33" s="1486"/>
      <c r="B33" s="599" t="s">
        <v>613</v>
      </c>
      <c r="C33" s="600">
        <v>2.5000000000000001E-2</v>
      </c>
      <c r="D33" s="600">
        <v>0.03</v>
      </c>
      <c r="E33" s="601">
        <v>3.5000000000000003E-2</v>
      </c>
      <c r="H33" s="651"/>
      <c r="I33" s="651"/>
      <c r="J33" s="651"/>
      <c r="K33" s="651"/>
      <c r="L33" s="651"/>
      <c r="M33" s="651"/>
      <c r="N33" s="651"/>
      <c r="O33" s="651"/>
      <c r="P33" s="651"/>
      <c r="Q33" s="651"/>
      <c r="R33" s="651"/>
      <c r="S33" s="651"/>
      <c r="T33" s="651"/>
      <c r="U33" s="651"/>
      <c r="V33" s="651"/>
      <c r="W33" s="651"/>
    </row>
    <row r="34" spans="1:23" ht="18.600000000000001" thickBot="1">
      <c r="A34" s="1487"/>
      <c r="B34" s="606" t="s">
        <v>614</v>
      </c>
      <c r="C34" s="607">
        <v>0.03</v>
      </c>
      <c r="D34" s="607">
        <v>3.5000000000000003E-2</v>
      </c>
      <c r="E34" s="608">
        <v>0.04</v>
      </c>
      <c r="H34" s="651"/>
      <c r="I34" s="651"/>
      <c r="J34" s="651"/>
      <c r="K34" s="651"/>
      <c r="L34" s="651"/>
      <c r="M34" s="651"/>
      <c r="N34" s="651"/>
      <c r="O34" s="651"/>
      <c r="P34" s="651"/>
      <c r="Q34" s="651"/>
      <c r="R34" s="651"/>
      <c r="S34" s="651"/>
      <c r="T34" s="651"/>
      <c r="U34" s="651"/>
      <c r="V34" s="651"/>
      <c r="W34" s="651"/>
    </row>
    <row r="35" spans="1:23" ht="18">
      <c r="A35" s="1485">
        <v>2022</v>
      </c>
      <c r="B35" s="599" t="s">
        <v>603</v>
      </c>
      <c r="C35" s="600">
        <v>0.04</v>
      </c>
      <c r="D35" s="600">
        <v>4.4999999999999998E-2</v>
      </c>
      <c r="E35" s="601">
        <v>0.05</v>
      </c>
      <c r="H35" s="651"/>
      <c r="I35" s="651"/>
      <c r="J35" s="651"/>
      <c r="K35" s="651"/>
      <c r="L35" s="651"/>
      <c r="M35" s="651"/>
      <c r="N35" s="651"/>
      <c r="O35" s="651"/>
      <c r="P35" s="651"/>
      <c r="Q35" s="651"/>
      <c r="R35" s="651"/>
      <c r="S35" s="651"/>
      <c r="T35" s="651"/>
      <c r="U35" s="651"/>
      <c r="V35" s="651"/>
      <c r="W35" s="651"/>
    </row>
    <row r="36" spans="1:23" ht="18">
      <c r="A36" s="1486"/>
      <c r="B36" s="599" t="s">
        <v>604</v>
      </c>
      <c r="C36" s="600">
        <v>4.4999999999999998E-2</v>
      </c>
      <c r="D36" s="600">
        <v>0.05</v>
      </c>
      <c r="E36" s="601">
        <v>5.5E-2</v>
      </c>
      <c r="H36" s="651"/>
      <c r="I36" s="651"/>
      <c r="J36" s="651"/>
      <c r="K36" s="651"/>
      <c r="L36" s="651"/>
      <c r="M36" s="651"/>
      <c r="N36" s="651"/>
      <c r="O36" s="651"/>
      <c r="P36" s="651"/>
      <c r="Q36" s="651"/>
      <c r="R36" s="651"/>
      <c r="S36" s="651"/>
      <c r="T36" s="651"/>
      <c r="U36" s="651"/>
      <c r="V36" s="651"/>
      <c r="W36" s="651"/>
    </row>
    <row r="37" spans="1:23" ht="18">
      <c r="A37" s="1486"/>
      <c r="B37" s="599" t="s">
        <v>605</v>
      </c>
      <c r="C37" s="600">
        <v>4.4999999999999998E-2</v>
      </c>
      <c r="D37" s="600">
        <v>0.05</v>
      </c>
      <c r="E37" s="601">
        <v>5.5E-2</v>
      </c>
      <c r="H37" s="651"/>
      <c r="I37" s="651"/>
      <c r="J37" s="651"/>
      <c r="K37" s="651"/>
      <c r="L37" s="651"/>
      <c r="M37" s="651"/>
      <c r="N37" s="651"/>
      <c r="O37" s="651"/>
      <c r="P37" s="651"/>
      <c r="Q37" s="651"/>
      <c r="R37" s="651"/>
      <c r="S37" s="651"/>
      <c r="T37" s="651"/>
      <c r="U37" s="651"/>
      <c r="V37" s="651"/>
      <c r="W37" s="651"/>
    </row>
    <row r="38" spans="1:23" ht="18">
      <c r="A38" s="1486"/>
      <c r="B38" s="599" t="s">
        <v>606</v>
      </c>
      <c r="C38" s="600">
        <v>0.05</v>
      </c>
      <c r="D38" s="600">
        <v>5.5E-2</v>
      </c>
      <c r="E38" s="601">
        <v>0.06</v>
      </c>
      <c r="H38" s="651"/>
      <c r="I38" s="651"/>
      <c r="J38" s="651"/>
      <c r="K38" s="651"/>
      <c r="L38" s="651"/>
      <c r="M38" s="651"/>
      <c r="N38" s="651"/>
      <c r="O38" s="651"/>
      <c r="P38" s="651"/>
      <c r="Q38" s="651"/>
      <c r="R38" s="651"/>
      <c r="S38" s="651"/>
      <c r="T38" s="651"/>
      <c r="U38" s="651"/>
      <c r="V38" s="651"/>
      <c r="W38" s="651"/>
    </row>
    <row r="39" spans="1:23" ht="18">
      <c r="A39" s="1486"/>
      <c r="B39" s="599" t="s">
        <v>616</v>
      </c>
      <c r="C39" s="600">
        <v>0.05</v>
      </c>
      <c r="D39" s="600">
        <v>5.5E-2</v>
      </c>
      <c r="E39" s="601">
        <v>0.06</v>
      </c>
      <c r="H39" s="651"/>
      <c r="I39" s="651"/>
      <c r="J39" s="651"/>
      <c r="K39" s="651"/>
      <c r="L39" s="651"/>
      <c r="M39" s="651"/>
      <c r="N39" s="651"/>
      <c r="O39" s="651"/>
      <c r="P39" s="651"/>
      <c r="Q39" s="651"/>
      <c r="R39" s="651"/>
      <c r="S39" s="651"/>
      <c r="T39" s="651"/>
      <c r="U39" s="651"/>
      <c r="V39" s="651"/>
      <c r="W39" s="651"/>
    </row>
    <row r="40" spans="1:23" ht="18">
      <c r="A40" s="1486"/>
      <c r="B40" s="603" t="s">
        <v>608</v>
      </c>
      <c r="C40" s="604">
        <v>0.06</v>
      </c>
      <c r="D40" s="604">
        <v>6.5000000000000002E-2</v>
      </c>
      <c r="E40" s="605">
        <v>7.0000000000000007E-2</v>
      </c>
      <c r="H40" s="651"/>
      <c r="I40" s="651"/>
      <c r="J40" s="651"/>
      <c r="K40" s="651"/>
      <c r="L40" s="651"/>
      <c r="M40" s="651"/>
      <c r="N40" s="651"/>
      <c r="O40" s="651"/>
      <c r="P40" s="651"/>
      <c r="Q40" s="651"/>
      <c r="R40" s="651"/>
      <c r="S40" s="651"/>
      <c r="T40" s="651"/>
      <c r="U40" s="651"/>
      <c r="V40" s="651"/>
      <c r="W40" s="651"/>
    </row>
    <row r="41" spans="1:23" ht="18">
      <c r="A41" s="1486"/>
      <c r="B41" s="599" t="s">
        <v>609</v>
      </c>
      <c r="C41" s="600">
        <v>6.7500000000000004E-2</v>
      </c>
      <c r="D41" s="600">
        <v>7.2499999999999995E-2</v>
      </c>
      <c r="E41" s="601">
        <v>7.7499999999999999E-2</v>
      </c>
      <c r="H41" s="651"/>
      <c r="I41" s="651"/>
      <c r="J41" s="651"/>
      <c r="K41" s="651"/>
      <c r="L41" s="651"/>
      <c r="M41" s="651"/>
      <c r="N41" s="651"/>
      <c r="O41" s="651"/>
      <c r="P41" s="651"/>
      <c r="Q41" s="651"/>
      <c r="R41" s="651"/>
      <c r="S41" s="651"/>
      <c r="T41" s="651"/>
      <c r="U41" s="651"/>
      <c r="V41" s="651"/>
      <c r="W41" s="651"/>
    </row>
    <row r="42" spans="1:23" ht="18">
      <c r="A42" s="1486"/>
      <c r="B42" s="599" t="s">
        <v>610</v>
      </c>
      <c r="C42" s="600">
        <v>7.2499999999999995E-2</v>
      </c>
      <c r="D42" s="600">
        <v>7.7499999999999999E-2</v>
      </c>
      <c r="E42" s="601">
        <v>8.2500000000000004E-2</v>
      </c>
      <c r="H42" s="651"/>
      <c r="I42" s="651"/>
      <c r="J42" s="651"/>
      <c r="K42" s="651"/>
      <c r="L42" s="651"/>
      <c r="M42" s="651"/>
      <c r="N42" s="651"/>
      <c r="O42" s="651"/>
      <c r="P42" s="651"/>
      <c r="Q42" s="651"/>
      <c r="R42" s="651"/>
      <c r="S42" s="651"/>
      <c r="T42" s="651"/>
      <c r="U42" s="651"/>
      <c r="V42" s="651"/>
      <c r="W42" s="651"/>
    </row>
    <row r="43" spans="1:23" ht="18">
      <c r="A43" s="1486"/>
      <c r="B43" s="599" t="s">
        <v>611</v>
      </c>
      <c r="C43" s="600">
        <v>7.4999999999999997E-2</v>
      </c>
      <c r="D43" s="600">
        <v>0.08</v>
      </c>
      <c r="E43" s="601">
        <v>8.5000000000000006E-2</v>
      </c>
      <c r="H43" s="651"/>
      <c r="I43" s="651"/>
      <c r="J43" s="651"/>
      <c r="K43" s="651"/>
      <c r="L43" s="651"/>
      <c r="M43" s="651"/>
      <c r="N43" s="651"/>
      <c r="O43" s="651"/>
      <c r="P43" s="651"/>
      <c r="Q43" s="651"/>
      <c r="R43" s="651"/>
      <c r="S43" s="651"/>
      <c r="T43" s="651"/>
      <c r="U43" s="651"/>
      <c r="V43" s="651"/>
      <c r="W43" s="651"/>
    </row>
    <row r="44" spans="1:23" ht="18">
      <c r="A44" s="1486"/>
      <c r="B44" s="599" t="s">
        <v>612</v>
      </c>
      <c r="C44" s="600">
        <v>7.7499999999999999E-2</v>
      </c>
      <c r="D44" s="600">
        <v>8.2500000000000004E-2</v>
      </c>
      <c r="E44" s="601">
        <v>8.7499999999999994E-2</v>
      </c>
      <c r="H44" s="651"/>
      <c r="I44" s="651"/>
      <c r="J44" s="651"/>
      <c r="K44" s="651"/>
      <c r="L44" s="651"/>
      <c r="M44" s="651"/>
      <c r="N44" s="651"/>
      <c r="O44" s="651"/>
      <c r="P44" s="651"/>
      <c r="Q44" s="651"/>
      <c r="R44" s="651"/>
      <c r="S44" s="651"/>
      <c r="T44" s="651"/>
      <c r="U44" s="651"/>
      <c r="V44" s="651"/>
      <c r="W44" s="651"/>
    </row>
    <row r="45" spans="1:23" ht="18">
      <c r="A45" s="1486"/>
      <c r="B45" s="599" t="s">
        <v>613</v>
      </c>
      <c r="C45" s="600">
        <v>0.08</v>
      </c>
      <c r="D45" s="600">
        <v>8.5000000000000006E-2</v>
      </c>
      <c r="E45" s="601">
        <v>0.09</v>
      </c>
      <c r="H45" s="651"/>
      <c r="I45" s="651"/>
      <c r="J45" s="651"/>
      <c r="K45" s="651"/>
      <c r="L45" s="651"/>
      <c r="M45" s="651"/>
      <c r="N45" s="651"/>
      <c r="O45" s="651"/>
      <c r="P45" s="651"/>
      <c r="Q45" s="651"/>
      <c r="R45" s="651"/>
      <c r="S45" s="651"/>
      <c r="T45" s="651"/>
      <c r="U45" s="651"/>
      <c r="V45" s="651"/>
      <c r="W45" s="651"/>
    </row>
    <row r="46" spans="1:23" ht="18.600000000000001" thickBot="1">
      <c r="A46" s="1487"/>
      <c r="B46" s="606" t="s">
        <v>614</v>
      </c>
      <c r="C46" s="607">
        <v>0.08</v>
      </c>
      <c r="D46" s="607">
        <v>8.5000000000000006E-2</v>
      </c>
      <c r="E46" s="608">
        <v>0.09</v>
      </c>
      <c r="H46" s="651"/>
      <c r="I46" s="651"/>
      <c r="J46" s="651"/>
      <c r="K46" s="651"/>
      <c r="L46" s="651"/>
      <c r="M46" s="651"/>
      <c r="N46" s="651"/>
      <c r="O46" s="651"/>
      <c r="P46" s="651"/>
      <c r="Q46" s="651"/>
      <c r="R46" s="651"/>
      <c r="S46" s="651"/>
      <c r="T46" s="651"/>
      <c r="U46" s="651"/>
      <c r="V46" s="651"/>
      <c r="W46" s="651"/>
    </row>
    <row r="47" spans="1:23" ht="18">
      <c r="A47" s="1488">
        <v>2023</v>
      </c>
      <c r="B47" s="609" t="s">
        <v>603</v>
      </c>
      <c r="C47" s="610">
        <v>8.5000000000000006E-2</v>
      </c>
      <c r="D47" s="610">
        <v>0.08</v>
      </c>
      <c r="E47" s="611">
        <v>0.09</v>
      </c>
      <c r="H47" s="651"/>
      <c r="I47" s="651"/>
      <c r="J47" s="651"/>
      <c r="K47" s="651"/>
      <c r="L47" s="651"/>
      <c r="M47" s="651"/>
      <c r="N47" s="651"/>
      <c r="O47" s="651"/>
      <c r="P47" s="651"/>
      <c r="Q47" s="651"/>
      <c r="R47" s="651"/>
      <c r="S47" s="651"/>
      <c r="T47" s="651"/>
      <c r="U47" s="651"/>
      <c r="V47" s="651"/>
      <c r="W47" s="651"/>
    </row>
    <row r="48" spans="1:23" ht="18">
      <c r="A48" s="1479"/>
      <c r="B48" s="612" t="s">
        <v>604</v>
      </c>
      <c r="C48" s="613">
        <v>8.5000000000000006E-2</v>
      </c>
      <c r="D48" s="613">
        <v>0.08</v>
      </c>
      <c r="E48" s="614">
        <v>0.09</v>
      </c>
      <c r="H48" s="651"/>
      <c r="I48" s="651"/>
      <c r="J48" s="651"/>
      <c r="K48" s="651"/>
      <c r="L48" s="651"/>
      <c r="M48" s="651"/>
      <c r="N48" s="651"/>
      <c r="O48" s="651"/>
      <c r="P48" s="651"/>
      <c r="Q48" s="651"/>
      <c r="R48" s="651"/>
      <c r="S48" s="651"/>
      <c r="T48" s="651"/>
      <c r="U48" s="651"/>
      <c r="V48" s="651"/>
      <c r="W48" s="651"/>
    </row>
    <row r="49" spans="1:23" ht="18">
      <c r="A49" s="1479"/>
      <c r="B49" s="612" t="s">
        <v>605</v>
      </c>
      <c r="C49" s="613">
        <v>8.5000000000000006E-2</v>
      </c>
      <c r="D49" s="613">
        <v>0.08</v>
      </c>
      <c r="E49" s="614">
        <v>0.09</v>
      </c>
      <c r="H49" s="651"/>
      <c r="I49" s="651"/>
      <c r="J49" s="651"/>
      <c r="K49" s="651"/>
      <c r="L49" s="651"/>
      <c r="M49" s="651"/>
      <c r="N49" s="651"/>
      <c r="O49" s="651"/>
      <c r="P49" s="651"/>
      <c r="Q49" s="651"/>
      <c r="R49" s="651"/>
      <c r="S49" s="651"/>
      <c r="T49" s="651"/>
      <c r="U49" s="651"/>
      <c r="V49" s="651"/>
      <c r="W49" s="651"/>
    </row>
    <row r="50" spans="1:23" ht="18">
      <c r="A50" s="1479"/>
      <c r="B50" s="612" t="s">
        <v>606</v>
      </c>
      <c r="C50" s="613">
        <v>8.5000000000000006E-2</v>
      </c>
      <c r="D50" s="613">
        <v>0.08</v>
      </c>
      <c r="E50" s="614">
        <v>0.09</v>
      </c>
      <c r="H50" s="651"/>
      <c r="I50" s="651"/>
      <c r="J50" s="651"/>
      <c r="K50" s="651"/>
      <c r="L50" s="651"/>
      <c r="M50" s="651"/>
      <c r="N50" s="651"/>
      <c r="O50" s="651"/>
      <c r="P50" s="651"/>
      <c r="Q50" s="651"/>
      <c r="R50" s="651"/>
      <c r="S50" s="651"/>
      <c r="T50" s="651"/>
      <c r="U50" s="651"/>
      <c r="V50" s="651"/>
      <c r="W50" s="651"/>
    </row>
    <row r="51" spans="1:23" ht="18">
      <c r="A51" s="1479"/>
      <c r="B51" s="612" t="s">
        <v>616</v>
      </c>
      <c r="C51" s="613">
        <v>8.5000000000000006E-2</v>
      </c>
      <c r="D51" s="613">
        <v>0.08</v>
      </c>
      <c r="E51" s="614">
        <v>0.09</v>
      </c>
      <c r="H51" s="651"/>
      <c r="I51" s="651"/>
      <c r="J51" s="651"/>
      <c r="K51" s="651"/>
      <c r="L51" s="651"/>
      <c r="M51" s="651"/>
      <c r="N51" s="651"/>
      <c r="O51" s="651"/>
      <c r="P51" s="651"/>
      <c r="Q51" s="651"/>
      <c r="R51" s="651"/>
      <c r="S51" s="651"/>
      <c r="T51" s="651"/>
      <c r="U51" s="651"/>
      <c r="V51" s="651"/>
      <c r="W51" s="651"/>
    </row>
    <row r="52" spans="1:23" ht="18">
      <c r="A52" s="1479"/>
      <c r="B52" s="612" t="s">
        <v>608</v>
      </c>
      <c r="C52" s="613">
        <v>0.08</v>
      </c>
      <c r="D52" s="613">
        <v>7.4999999999999997E-2</v>
      </c>
      <c r="E52" s="614">
        <v>8.5000000000000006E-2</v>
      </c>
      <c r="H52" s="651"/>
      <c r="I52" s="651"/>
      <c r="J52" s="651"/>
      <c r="K52" s="651"/>
      <c r="L52" s="651"/>
      <c r="M52" s="651"/>
      <c r="N52" s="651"/>
      <c r="O52" s="651"/>
      <c r="P52" s="651"/>
      <c r="Q52" s="651"/>
      <c r="R52" s="651"/>
      <c r="S52" s="651"/>
      <c r="T52" s="651"/>
      <c r="U52" s="651"/>
      <c r="V52" s="651"/>
      <c r="W52" s="651"/>
    </row>
    <row r="53" spans="1:23" ht="18">
      <c r="A53" s="1479"/>
      <c r="B53" s="615" t="s">
        <v>609</v>
      </c>
      <c r="C53" s="616">
        <v>7.7499999999999999E-2</v>
      </c>
      <c r="D53" s="616">
        <v>6.7500000000000004E-2</v>
      </c>
      <c r="E53" s="617">
        <v>8.2500000000000004E-2</v>
      </c>
      <c r="H53" s="651"/>
      <c r="I53" s="651"/>
      <c r="J53" s="651"/>
      <c r="K53" s="651"/>
      <c r="L53" s="651"/>
      <c r="M53" s="651"/>
      <c r="N53" s="651"/>
      <c r="O53" s="651"/>
      <c r="P53" s="651"/>
      <c r="Q53" s="651"/>
      <c r="R53" s="651"/>
      <c r="S53" s="651"/>
      <c r="T53" s="651"/>
      <c r="U53" s="651"/>
      <c r="V53" s="651"/>
      <c r="W53" s="651"/>
    </row>
    <row r="54" spans="1:23" ht="18">
      <c r="A54" s="1479"/>
      <c r="B54" s="612" t="s">
        <v>610</v>
      </c>
      <c r="C54" s="613">
        <v>7.7499999999999999E-2</v>
      </c>
      <c r="D54" s="613">
        <v>6.7500000000000004E-2</v>
      </c>
      <c r="E54" s="614">
        <v>8.2500000000000004E-2</v>
      </c>
      <c r="H54" s="651"/>
      <c r="I54" s="651"/>
      <c r="J54" s="651"/>
      <c r="K54" s="651"/>
      <c r="L54" s="651"/>
      <c r="M54" s="651"/>
      <c r="N54" s="651"/>
      <c r="O54" s="651"/>
      <c r="P54" s="651"/>
      <c r="Q54" s="651"/>
      <c r="R54" s="651"/>
      <c r="S54" s="651"/>
      <c r="T54" s="651"/>
      <c r="U54" s="651"/>
      <c r="V54" s="651"/>
      <c r="W54" s="651"/>
    </row>
    <row r="55" spans="1:23" ht="18">
      <c r="A55" s="1479"/>
      <c r="B55" s="612" t="s">
        <v>611</v>
      </c>
      <c r="C55" s="613">
        <v>7.4999999999999997E-2</v>
      </c>
      <c r="D55" s="613">
        <v>6.25E-2</v>
      </c>
      <c r="E55" s="614">
        <v>0.08</v>
      </c>
      <c r="H55" s="651"/>
      <c r="I55" s="651"/>
      <c r="J55" s="651"/>
      <c r="K55" s="651"/>
      <c r="L55" s="651"/>
      <c r="M55" s="651"/>
      <c r="N55" s="651"/>
      <c r="O55" s="651"/>
      <c r="P55" s="651"/>
      <c r="Q55" s="651"/>
      <c r="R55" s="651"/>
      <c r="S55" s="651"/>
      <c r="T55" s="651"/>
      <c r="U55" s="651"/>
      <c r="V55" s="651"/>
      <c r="W55" s="651"/>
    </row>
    <row r="56" spans="1:23" ht="18">
      <c r="A56" s="1479"/>
      <c r="B56" s="612" t="s">
        <v>612</v>
      </c>
      <c r="C56" s="613">
        <v>7.4999999999999997E-2</v>
      </c>
      <c r="D56" s="613">
        <v>6.25E-2</v>
      </c>
      <c r="E56" s="614">
        <v>0.08</v>
      </c>
      <c r="H56" s="651"/>
      <c r="I56" s="651"/>
      <c r="J56" s="651"/>
      <c r="K56" s="651"/>
      <c r="L56" s="651"/>
      <c r="M56" s="651"/>
      <c r="N56" s="651"/>
      <c r="O56" s="651"/>
      <c r="P56" s="651"/>
      <c r="Q56" s="651"/>
      <c r="R56" s="651"/>
      <c r="S56" s="651"/>
      <c r="T56" s="651"/>
      <c r="U56" s="651"/>
      <c r="V56" s="651"/>
      <c r="W56" s="651"/>
    </row>
    <row r="57" spans="1:23" ht="18">
      <c r="A57" s="1479"/>
      <c r="B57" s="612" t="s">
        <v>613</v>
      </c>
      <c r="C57" s="613">
        <v>7.2499999999999995E-2</v>
      </c>
      <c r="D57" s="613">
        <v>0.06</v>
      </c>
      <c r="E57" s="614">
        <v>7.7499999999999999E-2</v>
      </c>
      <c r="H57" s="651"/>
      <c r="I57" s="651"/>
      <c r="J57" s="651"/>
      <c r="K57" s="651"/>
      <c r="L57" s="651"/>
      <c r="M57" s="651"/>
      <c r="N57" s="651"/>
      <c r="O57" s="651"/>
      <c r="P57" s="651"/>
      <c r="Q57" s="651"/>
      <c r="R57" s="651"/>
      <c r="S57" s="651"/>
      <c r="T57" s="651"/>
      <c r="U57" s="651"/>
      <c r="V57" s="651"/>
      <c r="W57" s="651"/>
    </row>
    <row r="58" spans="1:23" ht="18.600000000000001" thickBot="1">
      <c r="A58" s="1480"/>
      <c r="B58" s="618" t="s">
        <v>614</v>
      </c>
      <c r="C58" s="619">
        <v>7.0000000000000007E-2</v>
      </c>
      <c r="D58" s="619">
        <v>5.5E-2</v>
      </c>
      <c r="E58" s="620">
        <v>7.4999999999999997E-2</v>
      </c>
      <c r="H58" s="651"/>
      <c r="I58" s="651"/>
      <c r="J58" s="651"/>
      <c r="K58" s="651"/>
      <c r="L58" s="651"/>
      <c r="M58" s="651"/>
      <c r="N58" s="651"/>
      <c r="O58" s="651"/>
      <c r="P58" s="651"/>
      <c r="Q58" s="651"/>
      <c r="R58" s="651"/>
      <c r="S58" s="651"/>
      <c r="T58" s="651"/>
      <c r="U58" s="651"/>
      <c r="V58" s="651"/>
      <c r="W58" s="651"/>
    </row>
    <row r="59" spans="1:23" ht="18">
      <c r="A59" s="1479">
        <v>2024</v>
      </c>
      <c r="B59" s="612" t="s">
        <v>603</v>
      </c>
      <c r="C59" s="613">
        <v>7.0000000000000007E-2</v>
      </c>
      <c r="D59" s="613">
        <v>5.5E-2</v>
      </c>
      <c r="E59" s="614">
        <v>7.4999999999999997E-2</v>
      </c>
      <c r="H59" s="651"/>
      <c r="I59" s="651"/>
      <c r="J59" s="651"/>
      <c r="K59" s="651"/>
      <c r="L59" s="651"/>
      <c r="M59" s="651"/>
      <c r="N59" s="651"/>
      <c r="O59" s="651"/>
      <c r="P59" s="651"/>
      <c r="Q59" s="651"/>
      <c r="R59" s="651"/>
      <c r="S59" s="651"/>
      <c r="T59" s="651"/>
      <c r="U59" s="651"/>
      <c r="V59" s="651"/>
      <c r="W59" s="651"/>
    </row>
    <row r="60" spans="1:23" ht="18">
      <c r="A60" s="1479"/>
      <c r="B60" s="612" t="s">
        <v>604</v>
      </c>
      <c r="C60" s="613">
        <v>7.0000000000000007E-2</v>
      </c>
      <c r="D60" s="613">
        <v>5.5E-2</v>
      </c>
      <c r="E60" s="614">
        <v>7.4999999999999997E-2</v>
      </c>
      <c r="H60" s="651"/>
      <c r="I60" s="651"/>
      <c r="J60" s="651"/>
      <c r="K60" s="651"/>
      <c r="L60" s="651"/>
      <c r="M60" s="651"/>
      <c r="N60" s="651"/>
      <c r="O60" s="651"/>
      <c r="P60" s="651"/>
      <c r="Q60" s="651"/>
      <c r="R60" s="651"/>
      <c r="S60" s="651"/>
      <c r="T60" s="651"/>
      <c r="U60" s="651"/>
      <c r="V60" s="651"/>
      <c r="W60" s="651"/>
    </row>
    <row r="61" spans="1:23" ht="18">
      <c r="A61" s="1479"/>
      <c r="B61" s="612" t="s">
        <v>605</v>
      </c>
      <c r="C61" s="613">
        <v>7.0000000000000007E-2</v>
      </c>
      <c r="D61" s="613">
        <v>5.5E-2</v>
      </c>
      <c r="E61" s="614">
        <v>7.4999999999999997E-2</v>
      </c>
    </row>
    <row r="62" spans="1:23" ht="18">
      <c r="A62" s="1479"/>
      <c r="B62" s="612" t="s">
        <v>606</v>
      </c>
      <c r="C62" s="613">
        <v>7.0000000000000007E-2</v>
      </c>
      <c r="D62" s="613">
        <v>5.5E-2</v>
      </c>
      <c r="E62" s="614">
        <v>7.4999999999999997E-2</v>
      </c>
    </row>
    <row r="63" spans="1:23" ht="18">
      <c r="A63" s="1479"/>
      <c r="B63" s="612" t="s">
        <v>616</v>
      </c>
      <c r="C63" s="613">
        <v>7.0000000000000007E-2</v>
      </c>
      <c r="D63" s="613">
        <v>5.5E-2</v>
      </c>
      <c r="E63" s="614">
        <v>7.4999999999999997E-2</v>
      </c>
    </row>
    <row r="64" spans="1:23" ht="18">
      <c r="A64" s="1479"/>
      <c r="B64" s="599" t="s">
        <v>608</v>
      </c>
      <c r="C64" s="613">
        <v>7.0000000000000007E-2</v>
      </c>
      <c r="D64" s="613">
        <v>5.5E-2</v>
      </c>
      <c r="E64" s="614">
        <v>7.4999999999999997E-2</v>
      </c>
    </row>
    <row r="65" spans="1:5" ht="18.600000000000001" thickBot="1">
      <c r="A65" s="1480"/>
      <c r="B65" s="1421" t="s">
        <v>609</v>
      </c>
      <c r="C65" s="1420">
        <v>7.0000000000000007E-2</v>
      </c>
      <c r="D65" s="1420">
        <v>5.5E-2</v>
      </c>
      <c r="E65" s="1422">
        <v>7.4999999999999997E-2</v>
      </c>
    </row>
    <row r="66" spans="1:5">
      <c r="A66" s="1481" t="s">
        <v>618</v>
      </c>
      <c r="B66" s="1481"/>
      <c r="C66" s="1481"/>
      <c r="D66" s="1481"/>
      <c r="E66" s="1481"/>
    </row>
    <row r="67" spans="1:5">
      <c r="A67" s="1481" t="s">
        <v>619</v>
      </c>
      <c r="B67" s="1481"/>
      <c r="C67" s="1481"/>
      <c r="D67" s="1481"/>
      <c r="E67" s="1481"/>
    </row>
  </sheetData>
  <mergeCells count="15">
    <mergeCell ref="A59:A65"/>
    <mergeCell ref="A66:E66"/>
    <mergeCell ref="A67:E67"/>
    <mergeCell ref="A8:E8"/>
    <mergeCell ref="A9:E9"/>
    <mergeCell ref="A11:A22"/>
    <mergeCell ref="A23:A34"/>
    <mergeCell ref="A35:A46"/>
    <mergeCell ref="A47:A58"/>
    <mergeCell ref="G1:R1"/>
    <mergeCell ref="G2:R2"/>
    <mergeCell ref="G3:R3"/>
    <mergeCell ref="A6:E6"/>
    <mergeCell ref="A7:E7"/>
    <mergeCell ref="G7:AB7"/>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A3AEB7-CDCC-4E8C-8003-9DC1E65FC045}">
  <dimension ref="A1:T100"/>
  <sheetViews>
    <sheetView showGridLines="0" topLeftCell="A7" zoomScaleNormal="100" workbookViewId="0">
      <selection activeCell="L44" sqref="L44"/>
    </sheetView>
  </sheetViews>
  <sheetFormatPr baseColWidth="10" defaultColWidth="11.44140625" defaultRowHeight="14.4"/>
  <cols>
    <col min="1" max="1" width="12.33203125" customWidth="1"/>
    <col min="3" max="3" width="12.6640625" bestFit="1" customWidth="1"/>
    <col min="4" max="4" width="33.44140625" bestFit="1" customWidth="1"/>
  </cols>
  <sheetData>
    <row r="1" spans="3:20" s="68" customFormat="1" ht="15" customHeight="1">
      <c r="C1" s="1468" t="s">
        <v>42</v>
      </c>
      <c r="D1" s="1468"/>
      <c r="E1" s="1468"/>
      <c r="F1" s="1468"/>
      <c r="G1" s="1468"/>
      <c r="H1" s="1468"/>
      <c r="I1" s="1468"/>
      <c r="J1" s="1468"/>
      <c r="K1" s="1468"/>
      <c r="L1" s="1468"/>
      <c r="M1" s="1468"/>
      <c r="N1" s="1468"/>
      <c r="O1" s="1468"/>
      <c r="P1" s="1468"/>
      <c r="Q1" s="58"/>
      <c r="R1" s="58"/>
    </row>
    <row r="2" spans="3:20" s="68" customFormat="1" ht="15" customHeight="1">
      <c r="C2" s="1468" t="s">
        <v>43</v>
      </c>
      <c r="D2" s="1468"/>
      <c r="E2" s="1468"/>
      <c r="F2" s="1468"/>
      <c r="G2" s="1468" t="s">
        <v>43</v>
      </c>
      <c r="H2" s="1468"/>
      <c r="I2" s="1468"/>
      <c r="J2" s="1468"/>
      <c r="K2" s="1468"/>
      <c r="L2" s="1468"/>
      <c r="M2" s="1468"/>
      <c r="N2" s="1468"/>
      <c r="O2" s="1468"/>
      <c r="P2" s="1468"/>
      <c r="Q2" s="58"/>
      <c r="R2" s="58"/>
    </row>
    <row r="3" spans="3:20" s="68" customFormat="1" ht="15" customHeight="1">
      <c r="C3" s="1489" t="s">
        <v>44</v>
      </c>
      <c r="D3" s="1489"/>
      <c r="E3" s="1489"/>
      <c r="F3" s="1489"/>
      <c r="G3" s="1489" t="s">
        <v>44</v>
      </c>
      <c r="H3" s="1489"/>
      <c r="I3" s="1489"/>
      <c r="J3" s="1489"/>
      <c r="K3" s="1489"/>
      <c r="L3" s="1489"/>
      <c r="M3" s="1489"/>
      <c r="N3" s="1489"/>
      <c r="O3" s="1489"/>
      <c r="P3" s="1489"/>
      <c r="Q3" s="1468"/>
      <c r="R3" s="1468"/>
      <c r="S3" s="1468"/>
      <c r="T3" s="1468"/>
    </row>
    <row r="7" spans="3:20">
      <c r="I7" s="387" t="s">
        <v>3062</v>
      </c>
    </row>
    <row r="8" spans="3:20">
      <c r="I8" s="387" t="s">
        <v>653</v>
      </c>
    </row>
    <row r="9" spans="3:20">
      <c r="I9" s="385" t="s">
        <v>633</v>
      </c>
    </row>
    <row r="16" spans="3:20">
      <c r="F16" s="632"/>
    </row>
    <row r="29" spans="5:5">
      <c r="E29" s="350" t="s">
        <v>634</v>
      </c>
    </row>
    <row r="51" spans="1:4" ht="15" thickBot="1"/>
    <row r="52" spans="1:4" ht="18.600000000000001" thickBot="1">
      <c r="A52" s="633" t="s">
        <v>38</v>
      </c>
      <c r="B52" s="593" t="s">
        <v>599</v>
      </c>
      <c r="C52" s="634" t="s">
        <v>635</v>
      </c>
      <c r="D52" s="595" t="s">
        <v>636</v>
      </c>
    </row>
    <row r="53" spans="1:4" ht="18">
      <c r="A53" s="1490">
        <v>2021</v>
      </c>
      <c r="B53" s="635" t="s">
        <v>603</v>
      </c>
      <c r="C53" s="636">
        <v>4.9272552264164604</v>
      </c>
      <c r="D53" s="637">
        <v>6.2270483901758489</v>
      </c>
    </row>
    <row r="54" spans="1:4" ht="18">
      <c r="A54" s="1491"/>
      <c r="B54" s="638" t="s">
        <v>604</v>
      </c>
      <c r="C54" s="639">
        <v>5.3600492475825545</v>
      </c>
      <c r="D54" s="640">
        <v>7.0877017403547349</v>
      </c>
    </row>
    <row r="55" spans="1:4" ht="18">
      <c r="A55" s="1491"/>
      <c r="B55" s="638" t="s">
        <v>605</v>
      </c>
      <c r="C55" s="639">
        <v>5.5825302456185888</v>
      </c>
      <c r="D55" s="640">
        <v>8.2965106026717805</v>
      </c>
    </row>
    <row r="56" spans="1:4" ht="18">
      <c r="A56" s="1491"/>
      <c r="B56" s="638" t="s">
        <v>606</v>
      </c>
      <c r="C56" s="639">
        <v>5.7211548901485276</v>
      </c>
      <c r="D56" s="640">
        <v>9.6452641918615569</v>
      </c>
    </row>
    <row r="57" spans="1:4" ht="18">
      <c r="A57" s="1491"/>
      <c r="B57" s="638" t="s">
        <v>616</v>
      </c>
      <c r="C57" s="639">
        <v>5.8254264130387368</v>
      </c>
      <c r="D57" s="640">
        <v>10.480820683305559</v>
      </c>
    </row>
    <row r="58" spans="1:4" ht="18">
      <c r="A58" s="1491"/>
      <c r="B58" s="638" t="s">
        <v>608</v>
      </c>
      <c r="C58" s="639">
        <v>5.9953809353818777</v>
      </c>
      <c r="D58" s="640">
        <v>9.3193676739859335</v>
      </c>
    </row>
    <row r="59" spans="1:4" ht="18">
      <c r="A59" s="1491"/>
      <c r="B59" s="638" t="s">
        <v>609</v>
      </c>
      <c r="C59" s="639">
        <v>5.7889697649070371</v>
      </c>
      <c r="D59" s="640">
        <v>7.8760412420828096</v>
      </c>
    </row>
    <row r="60" spans="1:4" ht="18">
      <c r="A60" s="1491"/>
      <c r="B60" s="638" t="s">
        <v>610</v>
      </c>
      <c r="C60" s="639">
        <v>5.9130531900694727</v>
      </c>
      <c r="D60" s="640">
        <v>7.8970977155353506</v>
      </c>
    </row>
    <row r="61" spans="1:4" ht="18">
      <c r="A61" s="1491"/>
      <c r="B61" s="638" t="s">
        <v>611</v>
      </c>
      <c r="C61" s="639">
        <v>6.096064707395521</v>
      </c>
      <c r="D61" s="640">
        <v>7.7381184451635443</v>
      </c>
    </row>
    <row r="62" spans="1:4" ht="18">
      <c r="A62" s="1491"/>
      <c r="B62" s="638" t="s">
        <v>612</v>
      </c>
      <c r="C62" s="639">
        <v>6.3107914048966096</v>
      </c>
      <c r="D62" s="640">
        <v>7.7152484604361193</v>
      </c>
    </row>
    <row r="63" spans="1:4" ht="18">
      <c r="A63" s="1491"/>
      <c r="B63" s="638" t="s">
        <v>613</v>
      </c>
      <c r="C63" s="639">
        <v>6.6269465924271742</v>
      </c>
      <c r="D63" s="640">
        <v>8.2325084461898346</v>
      </c>
    </row>
    <row r="64" spans="1:4" ht="18.600000000000001" thickBot="1">
      <c r="A64" s="1492"/>
      <c r="B64" s="641" t="s">
        <v>614</v>
      </c>
      <c r="C64" s="642">
        <v>6.8716673627366331</v>
      </c>
      <c r="D64" s="643">
        <v>8.4956989865317958</v>
      </c>
    </row>
    <row r="65" spans="1:4" ht="18">
      <c r="A65" s="1491">
        <v>2022</v>
      </c>
      <c r="B65" s="638" t="s">
        <v>603</v>
      </c>
      <c r="C65" s="639">
        <v>7.0014588385326482</v>
      </c>
      <c r="D65" s="640">
        <v>8.7264240446282884</v>
      </c>
    </row>
    <row r="66" spans="1:4" ht="18">
      <c r="A66" s="1491"/>
      <c r="B66" s="638" t="s">
        <v>604</v>
      </c>
      <c r="C66" s="639">
        <v>6.9731940550712412</v>
      </c>
      <c r="D66" s="640">
        <v>8.9838302363273179</v>
      </c>
    </row>
    <row r="67" spans="1:4" ht="18">
      <c r="A67" s="1491"/>
      <c r="B67" s="638" t="s">
        <v>605</v>
      </c>
      <c r="C67" s="639">
        <v>6.9934078532530641</v>
      </c>
      <c r="D67" s="640">
        <v>9.0545502229215877</v>
      </c>
    </row>
    <row r="68" spans="1:4" ht="18">
      <c r="A68" s="1491"/>
      <c r="B68" s="638" t="s">
        <v>606</v>
      </c>
      <c r="C68" s="639">
        <v>7.2489008165362856</v>
      </c>
      <c r="D68" s="640">
        <v>9.6431169897207134</v>
      </c>
    </row>
    <row r="69" spans="1:4" ht="18">
      <c r="A69" s="1491"/>
      <c r="B69" s="638" t="s">
        <v>616</v>
      </c>
      <c r="C69" s="639">
        <v>7.2932060172028468</v>
      </c>
      <c r="D69" s="640">
        <v>9.4725720799621946</v>
      </c>
    </row>
    <row r="70" spans="1:4" ht="18">
      <c r="A70" s="1491"/>
      <c r="B70" s="638" t="s">
        <v>608</v>
      </c>
      <c r="C70" s="644">
        <v>7.1123527862437363</v>
      </c>
      <c r="D70" s="645">
        <v>9.478288898098274</v>
      </c>
    </row>
    <row r="71" spans="1:4" ht="18">
      <c r="A71" s="1491"/>
      <c r="B71" s="638" t="s">
        <v>609</v>
      </c>
      <c r="C71" s="639">
        <v>7.1007189536373083</v>
      </c>
      <c r="D71" s="640">
        <v>9.4349992671845193</v>
      </c>
    </row>
    <row r="72" spans="1:4" ht="18">
      <c r="A72" s="1491"/>
      <c r="B72" s="638" t="s">
        <v>610</v>
      </c>
      <c r="C72" s="639">
        <v>7.1231245756169237</v>
      </c>
      <c r="D72" s="640">
        <v>8.7959723370804923</v>
      </c>
    </row>
    <row r="73" spans="1:4" ht="18">
      <c r="A73" s="1491"/>
      <c r="B73" s="638" t="s">
        <v>611</v>
      </c>
      <c r="C73" s="639">
        <v>7.0370438867415119</v>
      </c>
      <c r="D73" s="640">
        <v>8.626226986927211</v>
      </c>
    </row>
    <row r="74" spans="1:4" ht="18">
      <c r="A74" s="1491"/>
      <c r="B74" s="638" t="s">
        <v>612</v>
      </c>
      <c r="C74" s="639">
        <v>6.8574424637121156</v>
      </c>
      <c r="D74" s="640">
        <v>8.2350508791485311</v>
      </c>
    </row>
    <row r="75" spans="1:4" ht="18">
      <c r="A75" s="1491"/>
      <c r="B75" s="638" t="s">
        <v>613</v>
      </c>
      <c r="C75" s="639">
        <v>6.5936879841239415</v>
      </c>
      <c r="D75" s="640">
        <v>7.5769702790672744</v>
      </c>
    </row>
    <row r="76" spans="1:4" ht="18.600000000000001" thickBot="1">
      <c r="A76" s="1492"/>
      <c r="B76" s="641" t="s">
        <v>614</v>
      </c>
      <c r="C76" s="642">
        <v>6.5625170401875765</v>
      </c>
      <c r="D76" s="643">
        <v>7.8269161155893663</v>
      </c>
    </row>
    <row r="77" spans="1:4" ht="18">
      <c r="A77" s="1490">
        <v>2023</v>
      </c>
      <c r="B77" s="646" t="s">
        <v>603</v>
      </c>
      <c r="C77" s="636">
        <v>6.6</v>
      </c>
      <c r="D77" s="637">
        <v>7.24</v>
      </c>
    </row>
    <row r="78" spans="1:4" ht="18">
      <c r="A78" s="1491"/>
      <c r="B78" s="647" t="s">
        <v>604</v>
      </c>
      <c r="C78" s="639">
        <v>6.4</v>
      </c>
      <c r="D78" s="640">
        <v>6.38</v>
      </c>
    </row>
    <row r="79" spans="1:4" ht="18">
      <c r="A79" s="1491"/>
      <c r="B79" s="647" t="s">
        <v>605</v>
      </c>
      <c r="C79" s="639">
        <v>6.16</v>
      </c>
      <c r="D79" s="640">
        <v>5.9</v>
      </c>
    </row>
    <row r="80" spans="1:4" ht="18">
      <c r="A80" s="1491"/>
      <c r="B80" s="647" t="s">
        <v>606</v>
      </c>
      <c r="C80" s="639">
        <v>5.83</v>
      </c>
      <c r="D80" s="640">
        <v>5.15</v>
      </c>
    </row>
    <row r="81" spans="1:5" ht="18">
      <c r="A81" s="1491"/>
      <c r="B81" s="647" t="s">
        <v>616</v>
      </c>
      <c r="C81" s="639">
        <v>5.51</v>
      </c>
      <c r="D81" s="640">
        <v>4.43</v>
      </c>
    </row>
    <row r="82" spans="1:5" ht="18">
      <c r="A82" s="1491"/>
      <c r="B82" s="647" t="s">
        <v>608</v>
      </c>
      <c r="C82" s="644">
        <v>5.33</v>
      </c>
      <c r="D82" s="645">
        <v>4</v>
      </c>
    </row>
    <row r="83" spans="1:5" ht="18">
      <c r="A83" s="1491"/>
      <c r="B83" s="647" t="s">
        <v>609</v>
      </c>
      <c r="C83" s="639">
        <v>5.05</v>
      </c>
      <c r="D83" s="640">
        <v>3.95</v>
      </c>
    </row>
    <row r="84" spans="1:5" ht="18">
      <c r="A84" s="1491"/>
      <c r="B84" s="647" t="s">
        <v>610</v>
      </c>
      <c r="C84" s="639">
        <v>4.82</v>
      </c>
      <c r="D84" s="640">
        <v>4.2699999999999996</v>
      </c>
    </row>
    <row r="85" spans="1:5" ht="18">
      <c r="A85" s="1491"/>
      <c r="B85" s="647" t="s">
        <v>611</v>
      </c>
      <c r="C85" s="639">
        <v>4.68</v>
      </c>
      <c r="D85" s="640">
        <v>4.41</v>
      </c>
    </row>
    <row r="86" spans="1:5" ht="18">
      <c r="A86" s="1491"/>
      <c r="B86" s="647" t="s">
        <v>612</v>
      </c>
      <c r="C86" s="639">
        <v>4.58</v>
      </c>
      <c r="D86" s="640">
        <v>4.3499999999999996</v>
      </c>
    </row>
    <row r="87" spans="1:5" ht="18">
      <c r="A87" s="1491"/>
      <c r="B87" s="647" t="s">
        <v>613</v>
      </c>
      <c r="C87" s="639">
        <v>4.4800000000000004</v>
      </c>
      <c r="D87" s="640">
        <v>4</v>
      </c>
    </row>
    <row r="88" spans="1:5" ht="18.600000000000001" thickBot="1">
      <c r="A88" s="1492"/>
      <c r="B88" s="648" t="s">
        <v>614</v>
      </c>
      <c r="C88" s="642">
        <v>4.32</v>
      </c>
      <c r="D88" s="643">
        <v>3.57</v>
      </c>
    </row>
    <row r="89" spans="1:5" ht="18">
      <c r="A89" s="1490">
        <v>2024</v>
      </c>
      <c r="B89" s="646" t="s">
        <v>603</v>
      </c>
      <c r="C89" s="636">
        <v>4.09</v>
      </c>
      <c r="D89" s="637">
        <v>3.32</v>
      </c>
    </row>
    <row r="90" spans="1:5" ht="18">
      <c r="A90" s="1491"/>
      <c r="B90" s="647" t="s">
        <v>604</v>
      </c>
      <c r="C90" s="639">
        <v>3.95</v>
      </c>
      <c r="D90" s="640">
        <v>3.3</v>
      </c>
    </row>
    <row r="91" spans="1:5" ht="18">
      <c r="A91" s="1491"/>
      <c r="B91" s="647" t="s">
        <v>605</v>
      </c>
      <c r="C91" s="639">
        <v>4.04</v>
      </c>
      <c r="D91" s="640">
        <v>3.38</v>
      </c>
    </row>
    <row r="92" spans="1:5" ht="18">
      <c r="A92" s="1491"/>
      <c r="B92" s="647" t="s">
        <v>606</v>
      </c>
      <c r="C92" s="639">
        <v>3.99</v>
      </c>
      <c r="D92" s="640">
        <v>3.03</v>
      </c>
    </row>
    <row r="93" spans="1:5" ht="18">
      <c r="A93" s="1491"/>
      <c r="B93" s="647" t="s">
        <v>616</v>
      </c>
      <c r="C93" s="639">
        <v>3.99</v>
      </c>
      <c r="D93" s="640">
        <v>3.2</v>
      </c>
    </row>
    <row r="94" spans="1:5" ht="18">
      <c r="A94" s="1491"/>
      <c r="B94" s="647" t="s">
        <v>608</v>
      </c>
      <c r="C94" s="644">
        <v>3.98</v>
      </c>
      <c r="D94" s="645">
        <v>3.46</v>
      </c>
      <c r="E94" s="25"/>
    </row>
    <row r="95" spans="1:5" ht="18">
      <c r="A95" s="1491"/>
      <c r="B95" s="647" t="s">
        <v>609</v>
      </c>
      <c r="C95" s="639"/>
      <c r="D95" s="640"/>
    </row>
    <row r="96" spans="1:5" ht="18">
      <c r="A96" s="1491"/>
      <c r="B96" s="647" t="s">
        <v>610</v>
      </c>
      <c r="C96" s="639"/>
      <c r="D96" s="640"/>
    </row>
    <row r="97" spans="1:4" ht="18">
      <c r="A97" s="1491"/>
      <c r="B97" s="647" t="s">
        <v>611</v>
      </c>
      <c r="C97" s="639"/>
      <c r="D97" s="640"/>
    </row>
    <row r="98" spans="1:4" ht="18">
      <c r="A98" s="1491"/>
      <c r="B98" s="647" t="s">
        <v>612</v>
      </c>
      <c r="C98" s="639"/>
      <c r="D98" s="640"/>
    </row>
    <row r="99" spans="1:4" ht="18">
      <c r="A99" s="1491"/>
      <c r="B99" s="647" t="s">
        <v>613</v>
      </c>
      <c r="C99" s="639"/>
      <c r="D99" s="640"/>
    </row>
    <row r="100" spans="1:4" ht="18.600000000000001" thickBot="1">
      <c r="A100" s="1492"/>
      <c r="B100" s="648" t="s">
        <v>614</v>
      </c>
      <c r="C100" s="642"/>
      <c r="D100" s="643"/>
    </row>
  </sheetData>
  <mergeCells count="8">
    <mergeCell ref="A65:A76"/>
    <mergeCell ref="A77:A88"/>
    <mergeCell ref="A89:A100"/>
    <mergeCell ref="C1:P1"/>
    <mergeCell ref="C2:P2"/>
    <mergeCell ref="C3:P3"/>
    <mergeCell ref="Q3:T3"/>
    <mergeCell ref="A53:A64"/>
  </mergeCells>
  <pageMargins left="0.7" right="0.7" top="0.75" bottom="0.75" header="0.3" footer="0.3"/>
  <pageSetup orientation="portrait" r:id="rId1"/>
  <drawing r:id="rId2"/>
  <legacy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8831C-56F1-4ADA-9D31-6F2975C9C974}">
  <dimension ref="A1:R102"/>
  <sheetViews>
    <sheetView showGridLines="0" workbookViewId="0">
      <selection activeCell="E31" sqref="E31"/>
    </sheetView>
  </sheetViews>
  <sheetFormatPr baseColWidth="10" defaultColWidth="11.44140625" defaultRowHeight="14.4"/>
  <cols>
    <col min="1" max="1" width="23.109375" style="68" bestFit="1" customWidth="1"/>
    <col min="2" max="2" width="21" style="68" customWidth="1"/>
    <col min="3" max="16384" width="11.44140625" style="68"/>
  </cols>
  <sheetData>
    <row r="1" spans="1:18">
      <c r="G1" s="1468" t="s">
        <v>42</v>
      </c>
      <c r="H1" s="1468"/>
      <c r="I1" s="1468"/>
      <c r="J1" s="1468"/>
      <c r="K1" s="1468"/>
      <c r="L1" s="1468"/>
      <c r="M1" s="1468"/>
      <c r="N1" s="1468"/>
      <c r="O1" s="1468"/>
      <c r="P1" s="1468"/>
      <c r="Q1" s="1468"/>
      <c r="R1" s="1468"/>
    </row>
    <row r="2" spans="1:18">
      <c r="G2" s="1468" t="s">
        <v>43</v>
      </c>
      <c r="H2" s="1468"/>
      <c r="I2" s="1468"/>
      <c r="J2" s="1468"/>
      <c r="K2" s="1468"/>
      <c r="L2" s="1468"/>
      <c r="M2" s="1468"/>
      <c r="N2" s="1468"/>
      <c r="O2" s="1468"/>
      <c r="P2" s="1468"/>
      <c r="Q2" s="1468"/>
      <c r="R2" s="1468"/>
    </row>
    <row r="3" spans="1:18">
      <c r="G3" s="1469" t="s">
        <v>44</v>
      </c>
      <c r="H3" s="1469"/>
      <c r="I3" s="1469"/>
      <c r="J3" s="1469"/>
      <c r="K3" s="1469"/>
      <c r="L3" s="1469"/>
      <c r="M3" s="1469"/>
      <c r="N3" s="1469"/>
      <c r="O3" s="1469"/>
      <c r="P3" s="1469"/>
      <c r="Q3" s="1469"/>
      <c r="R3" s="1469"/>
    </row>
    <row r="7" spans="1:18">
      <c r="F7" s="621" t="s">
        <v>654</v>
      </c>
    </row>
    <row r="8" spans="1:18">
      <c r="A8" s="69"/>
      <c r="B8" s="69"/>
      <c r="G8" s="622" t="s">
        <v>655</v>
      </c>
    </row>
    <row r="9" spans="1:18">
      <c r="A9" s="69"/>
      <c r="B9" s="69"/>
      <c r="H9" s="623" t="s">
        <v>620</v>
      </c>
    </row>
    <row r="10" spans="1:18">
      <c r="A10" s="69"/>
      <c r="B10" s="69"/>
    </row>
    <row r="11" spans="1:18">
      <c r="A11" s="69"/>
      <c r="B11" s="69"/>
    </row>
    <row r="12" spans="1:18">
      <c r="A12" s="69" t="s">
        <v>621</v>
      </c>
      <c r="B12" s="69">
        <v>5.0999999999999996</v>
      </c>
    </row>
    <row r="13" spans="1:18">
      <c r="A13" s="69" t="s">
        <v>622</v>
      </c>
      <c r="B13" s="69">
        <v>2.5</v>
      </c>
    </row>
    <row r="14" spans="1:18">
      <c r="A14" s="69" t="s">
        <v>623</v>
      </c>
      <c r="B14" s="69">
        <v>0.6</v>
      </c>
    </row>
    <row r="15" spans="1:18">
      <c r="A15" s="69" t="s">
        <v>624</v>
      </c>
      <c r="B15" s="69">
        <v>-0.4</v>
      </c>
    </row>
    <row r="16" spans="1:18">
      <c r="A16" s="69" t="s">
        <v>625</v>
      </c>
      <c r="B16" s="69">
        <v>-1.8</v>
      </c>
    </row>
    <row r="17" spans="1:5">
      <c r="A17" s="69" t="s">
        <v>626</v>
      </c>
      <c r="B17" s="69">
        <v>-3.8</v>
      </c>
    </row>
    <row r="18" spans="1:5">
      <c r="A18" s="69" t="s">
        <v>627</v>
      </c>
      <c r="B18" s="69">
        <v>-5.8</v>
      </c>
    </row>
    <row r="19" spans="1:5">
      <c r="A19" s="69" t="s">
        <v>628</v>
      </c>
      <c r="B19" s="69">
        <v>-10.5</v>
      </c>
    </row>
    <row r="20" spans="1:5">
      <c r="A20" s="69"/>
      <c r="B20" s="69"/>
    </row>
    <row r="21" spans="1:5">
      <c r="A21" s="69"/>
      <c r="B21" s="69"/>
    </row>
    <row r="22" spans="1:5">
      <c r="A22" s="69"/>
      <c r="B22" s="69"/>
    </row>
    <row r="31" spans="1:5">
      <c r="E31" s="350" t="s">
        <v>629</v>
      </c>
    </row>
    <row r="87" spans="1:2" ht="15" thickBot="1"/>
    <row r="88" spans="1:2" ht="15" thickBot="1">
      <c r="A88" s="1493" t="s">
        <v>630</v>
      </c>
      <c r="B88" s="1494"/>
    </row>
    <row r="89" spans="1:2" ht="15" thickBot="1">
      <c r="A89" s="624" t="s">
        <v>631</v>
      </c>
      <c r="B89" s="625" t="s">
        <v>632</v>
      </c>
    </row>
    <row r="90" spans="1:2">
      <c r="A90" s="626" t="e" vm="1">
        <v>#VALUE!</v>
      </c>
      <c r="B90" s="627">
        <v>-0.17910000000000001</v>
      </c>
    </row>
    <row r="91" spans="1:2">
      <c r="A91" s="626" t="e" vm="2">
        <v>#VALUE!</v>
      </c>
      <c r="B91" s="628">
        <v>6.7000000000000004E-2</v>
      </c>
    </row>
    <row r="92" spans="1:2">
      <c r="A92" s="626" t="e" vm="3">
        <v>#VALUE!</v>
      </c>
      <c r="B92" s="628">
        <v>0.04</v>
      </c>
    </row>
    <row r="93" spans="1:2">
      <c r="A93" s="626" t="e" vm="4">
        <v>#VALUE!</v>
      </c>
      <c r="B93" s="628">
        <v>0.01</v>
      </c>
    </row>
    <row r="94" spans="1:2">
      <c r="A94" s="626" t="e" vm="5">
        <v>#VALUE!</v>
      </c>
      <c r="B94" s="628">
        <v>4.2999999999999997E-2</v>
      </c>
    </row>
    <row r="95" spans="1:2">
      <c r="A95" s="626" t="e" vm="6">
        <v>#VALUE!</v>
      </c>
      <c r="B95" s="628">
        <v>2.9000000000000001E-2</v>
      </c>
    </row>
    <row r="96" spans="1:2">
      <c r="A96" s="626" t="e" vm="7">
        <v>#VALUE!</v>
      </c>
      <c r="B96" s="629"/>
    </row>
    <row r="97" spans="1:2">
      <c r="A97" s="626" t="e" vm="8">
        <v>#VALUE!</v>
      </c>
      <c r="B97" s="628">
        <v>7.5999999999999998E-2</v>
      </c>
    </row>
    <row r="98" spans="1:2">
      <c r="A98" s="626" t="e" vm="9">
        <v>#VALUE!</v>
      </c>
      <c r="B98" s="629"/>
    </row>
    <row r="99" spans="1:2">
      <c r="A99" s="626" t="e" vm="10">
        <v>#VALUE!</v>
      </c>
      <c r="B99" s="629"/>
    </row>
    <row r="100" spans="1:2">
      <c r="A100" s="626" t="e" vm="11">
        <v>#VALUE!</v>
      </c>
      <c r="B100" s="629"/>
    </row>
    <row r="101" spans="1:2">
      <c r="A101" s="626" t="e" vm="12">
        <v>#VALUE!</v>
      </c>
      <c r="B101" s="629"/>
    </row>
    <row r="102" spans="1:2" ht="15" thickBot="1">
      <c r="A102" s="630" t="e" vm="13">
        <v>#VALUE!</v>
      </c>
      <c r="B102" s="631">
        <v>2.5999999999999999E-2</v>
      </c>
    </row>
  </sheetData>
  <autoFilter ref="A89:B102" xr:uid="{6E6BC990-4514-432C-ACE7-140D1234341B}"/>
  <mergeCells count="4">
    <mergeCell ref="G1:R1"/>
    <mergeCell ref="G2:R2"/>
    <mergeCell ref="G3:R3"/>
    <mergeCell ref="A88:B88"/>
  </mergeCells>
  <pageMargins left="0.7" right="0.7" top="0.75" bottom="0.75" header="0.3" footer="0.3"/>
  <pageSetup orientation="portrait" horizontalDpi="4294967295" verticalDpi="4294967295"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217E6C-A485-4AC5-AE39-FA3FFE3EBE40}">
  <dimension ref="B2:Q29"/>
  <sheetViews>
    <sheetView showGridLines="0" workbookViewId="0">
      <selection activeCell="T20" sqref="T20"/>
    </sheetView>
  </sheetViews>
  <sheetFormatPr baseColWidth="10" defaultColWidth="8.88671875" defaultRowHeight="14.4"/>
  <cols>
    <col min="1" max="16384" width="8.88671875" style="68"/>
  </cols>
  <sheetData>
    <row r="2" spans="2:17" s="59" customFormat="1" ht="15" customHeight="1">
      <c r="B2" s="1472" t="s">
        <v>42</v>
      </c>
      <c r="C2" s="1472"/>
      <c r="D2" s="1472"/>
      <c r="E2" s="1472"/>
      <c r="F2" s="1472"/>
      <c r="G2" s="1472"/>
      <c r="H2" s="1472"/>
      <c r="I2" s="1472"/>
      <c r="J2" s="1472"/>
      <c r="K2" s="1472"/>
      <c r="L2" s="1472"/>
      <c r="M2" s="1472"/>
      <c r="N2" s="1472"/>
      <c r="O2" s="1472"/>
      <c r="P2" s="1472"/>
      <c r="Q2" s="1472"/>
    </row>
    <row r="3" spans="2:17" s="59" customFormat="1" ht="15" customHeight="1">
      <c r="B3" s="1472" t="s">
        <v>43</v>
      </c>
      <c r="C3" s="1472"/>
      <c r="D3" s="1472"/>
      <c r="E3" s="1472"/>
      <c r="F3" s="1472"/>
      <c r="G3" s="1472"/>
      <c r="H3" s="1472"/>
      <c r="I3" s="1472"/>
      <c r="J3" s="1472"/>
      <c r="K3" s="1472"/>
      <c r="L3" s="1472"/>
      <c r="M3" s="1472"/>
      <c r="N3" s="1472"/>
      <c r="O3" s="1472"/>
      <c r="P3" s="1472"/>
      <c r="Q3" s="1472"/>
    </row>
    <row r="4" spans="2:17" s="59" customFormat="1" ht="15" customHeight="1">
      <c r="B4" s="1495" t="s">
        <v>44</v>
      </c>
      <c r="C4" s="1495"/>
      <c r="D4" s="1495"/>
      <c r="E4" s="1495"/>
      <c r="F4" s="1495"/>
      <c r="G4" s="1495"/>
      <c r="H4" s="1495"/>
      <c r="I4" s="1495"/>
      <c r="J4" s="1495"/>
      <c r="K4" s="1495"/>
      <c r="L4" s="1495"/>
      <c r="M4" s="1495"/>
      <c r="N4" s="1495"/>
      <c r="O4" s="1495"/>
      <c r="P4" s="1495"/>
      <c r="Q4" s="1495"/>
    </row>
    <row r="7" spans="2:17" ht="15.6">
      <c r="D7" s="1496" t="s">
        <v>656</v>
      </c>
      <c r="E7" s="1496"/>
      <c r="F7" s="1496"/>
      <c r="G7" s="1496"/>
      <c r="H7" s="1496"/>
      <c r="I7" s="1496"/>
      <c r="J7" s="1496"/>
      <c r="K7" s="1496"/>
      <c r="L7" s="1496"/>
      <c r="M7" s="1496"/>
      <c r="N7" s="1496"/>
      <c r="O7" s="1496"/>
    </row>
    <row r="28" spans="2:2">
      <c r="B28" s="384" t="s">
        <v>658</v>
      </c>
    </row>
    <row r="29" spans="2:2">
      <c r="B29" s="47" t="s">
        <v>657</v>
      </c>
    </row>
  </sheetData>
  <mergeCells count="4">
    <mergeCell ref="B2:Q2"/>
    <mergeCell ref="B3:Q3"/>
    <mergeCell ref="B4:Q4"/>
    <mergeCell ref="D7:O7"/>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748774-1830-475F-97E6-0A4385852432}">
  <dimension ref="C2:L36"/>
  <sheetViews>
    <sheetView showGridLines="0" workbookViewId="0">
      <selection activeCell="N15" sqref="N15"/>
    </sheetView>
  </sheetViews>
  <sheetFormatPr baseColWidth="10" defaultRowHeight="14.4"/>
  <cols>
    <col min="3" max="3" width="34.5546875" customWidth="1"/>
    <col min="4" max="5" width="11.5546875" hidden="1" customWidth="1"/>
    <col min="6" max="10" width="11.5546875" customWidth="1"/>
    <col min="11" max="11" width="14.109375" customWidth="1"/>
    <col min="12" max="12" width="0" hidden="1" customWidth="1"/>
  </cols>
  <sheetData>
    <row r="2" spans="3:12">
      <c r="C2" s="1499" t="s">
        <v>0</v>
      </c>
      <c r="D2" s="1499"/>
      <c r="E2" s="1499"/>
      <c r="F2" s="1499"/>
      <c r="G2" s="1499"/>
      <c r="H2" s="1499"/>
      <c r="I2" s="1499"/>
      <c r="J2" s="1499"/>
      <c r="K2" s="1499"/>
    </row>
    <row r="3" spans="3:12" ht="15" thickBot="1">
      <c r="C3" s="1459" t="s">
        <v>1</v>
      </c>
      <c r="D3" s="1459"/>
      <c r="E3" s="1459"/>
      <c r="F3" s="1459"/>
      <c r="G3" s="1459"/>
      <c r="H3" s="1459"/>
      <c r="I3" s="1459"/>
      <c r="J3" s="1459"/>
      <c r="K3" s="1459"/>
    </row>
    <row r="4" spans="3:12">
      <c r="C4" s="1500" t="s">
        <v>2</v>
      </c>
      <c r="D4" s="1500">
        <v>2021</v>
      </c>
      <c r="E4" s="1500">
        <v>2022</v>
      </c>
      <c r="F4" s="1500">
        <v>2023</v>
      </c>
      <c r="G4" s="1502">
        <f>F4+1</f>
        <v>2024</v>
      </c>
      <c r="H4" s="1500">
        <f>G4+1</f>
        <v>2025</v>
      </c>
      <c r="I4" s="1500">
        <f>H4+1</f>
        <v>2026</v>
      </c>
      <c r="J4" s="1500">
        <f>I4+1</f>
        <v>2027</v>
      </c>
      <c r="K4" s="1497">
        <f>J4+1</f>
        <v>2028</v>
      </c>
    </row>
    <row r="5" spans="3:12" ht="15" thickBot="1">
      <c r="C5" s="1501"/>
      <c r="D5" s="1501"/>
      <c r="E5" s="1501"/>
      <c r="F5" s="1501"/>
      <c r="G5" s="1503"/>
      <c r="H5" s="1501"/>
      <c r="I5" s="1501"/>
      <c r="J5" s="1501"/>
      <c r="K5" s="1498"/>
    </row>
    <row r="6" spans="3:12">
      <c r="C6" s="1" t="s">
        <v>3</v>
      </c>
      <c r="D6" s="2">
        <v>188.61344521070905</v>
      </c>
      <c r="E6" s="2">
        <v>197.77689754897344</v>
      </c>
      <c r="F6" s="2">
        <v>202.44565002463469</v>
      </c>
      <c r="G6" s="3">
        <f t="shared" ref="G6:K6" si="0">F6*(1+G7/100)</f>
        <v>212.56793252586644</v>
      </c>
      <c r="H6" s="3">
        <f t="shared" si="0"/>
        <v>223.19632915215976</v>
      </c>
      <c r="I6" s="4">
        <f t="shared" si="0"/>
        <v>234.35614560976776</v>
      </c>
      <c r="J6" s="4">
        <f t="shared" si="0"/>
        <v>246.07395289025615</v>
      </c>
      <c r="K6" s="5">
        <f t="shared" si="0"/>
        <v>258.37765053476897</v>
      </c>
    </row>
    <row r="7" spans="3:12">
      <c r="C7" s="1" t="s">
        <v>4</v>
      </c>
      <c r="D7" s="3">
        <v>12.271990236920516</v>
      </c>
      <c r="E7" s="3">
        <f>+E6/D6*100-100</f>
        <v>4.8583240330653439</v>
      </c>
      <c r="F7" s="3">
        <f>+F6/E6*100-100</f>
        <v>2.3606156904676823</v>
      </c>
      <c r="G7" s="3">
        <v>5</v>
      </c>
      <c r="H7" s="6">
        <v>5</v>
      </c>
      <c r="I7" s="3">
        <v>5</v>
      </c>
      <c r="J7" s="3">
        <v>5</v>
      </c>
      <c r="K7" s="7">
        <v>5</v>
      </c>
    </row>
    <row r="8" spans="3:12">
      <c r="C8" s="392"/>
      <c r="D8" s="8"/>
      <c r="E8" s="8"/>
      <c r="F8" s="393"/>
      <c r="G8" s="9"/>
      <c r="H8" s="394"/>
      <c r="I8" s="395"/>
      <c r="J8" s="395"/>
      <c r="K8" s="396"/>
    </row>
    <row r="9" spans="3:12">
      <c r="C9" s="1" t="s">
        <v>5</v>
      </c>
      <c r="D9" s="10">
        <v>5392714.0999999996</v>
      </c>
      <c r="E9" s="11">
        <v>6260564.0185964201</v>
      </c>
      <c r="F9" s="10">
        <v>6820019.2599957101</v>
      </c>
      <c r="G9" s="3">
        <f t="shared" ref="G9:K9" si="1">F9*(1+G7/100)*(1+G18/100)</f>
        <v>7447461.0319153164</v>
      </c>
      <c r="H9" s="12">
        <f t="shared" si="1"/>
        <v>8132627.4468515264</v>
      </c>
      <c r="I9" s="3">
        <f t="shared" si="1"/>
        <v>8880829.1719618663</v>
      </c>
      <c r="J9" s="3">
        <f t="shared" si="1"/>
        <v>9697865.4557823595</v>
      </c>
      <c r="K9" s="7">
        <f t="shared" si="1"/>
        <v>10590069.077714337</v>
      </c>
    </row>
    <row r="10" spans="3:12">
      <c r="C10" s="1" t="s">
        <v>6</v>
      </c>
      <c r="D10" s="13">
        <v>21.003560384304663</v>
      </c>
      <c r="E10" s="13">
        <f t="shared" ref="E10" si="2">(E9/D9-1)*100</f>
        <v>16.093008131034068</v>
      </c>
      <c r="F10" s="13">
        <f>(F9/E9-1)*100</f>
        <v>8.9361795476810215</v>
      </c>
      <c r="G10" s="10">
        <f t="shared" ref="G10:K10" si="3">(G9/F9-1)*100</f>
        <v>9.2000000000000082</v>
      </c>
      <c r="H10" s="14">
        <f t="shared" si="3"/>
        <v>9.2000000000000082</v>
      </c>
      <c r="I10" s="3">
        <f t="shared" si="3"/>
        <v>9.1999999999999851</v>
      </c>
      <c r="J10" s="3">
        <f t="shared" si="3"/>
        <v>9.2000000000000082</v>
      </c>
      <c r="K10" s="7">
        <f t="shared" si="3"/>
        <v>9.2000000000000082</v>
      </c>
    </row>
    <row r="11" spans="3:12">
      <c r="C11" s="392"/>
      <c r="D11" s="8"/>
      <c r="E11" s="8"/>
      <c r="F11" s="393"/>
      <c r="G11" s="9"/>
      <c r="H11" s="394"/>
      <c r="I11" s="395"/>
      <c r="J11" s="395"/>
      <c r="K11" s="396"/>
    </row>
    <row r="12" spans="3:12">
      <c r="C12" s="1" t="s">
        <v>7</v>
      </c>
      <c r="D12" s="15">
        <v>94523.67911808948</v>
      </c>
      <c r="E12" s="15">
        <v>114004.58678219476</v>
      </c>
      <c r="F12" s="15">
        <v>121691.69536998701</v>
      </c>
      <c r="G12" s="16">
        <f t="shared" ref="G12:K12" si="4">G9/G20</f>
        <v>124232.9036902552</v>
      </c>
      <c r="H12" s="17">
        <f t="shared" si="4"/>
        <v>128279.82679755917</v>
      </c>
      <c r="I12" s="3">
        <f t="shared" si="4"/>
        <v>134693.81813743713</v>
      </c>
      <c r="J12" s="3">
        <f t="shared" si="4"/>
        <v>141428.509044309</v>
      </c>
      <c r="K12" s="7">
        <f t="shared" si="4"/>
        <v>148499.93449652448</v>
      </c>
    </row>
    <row r="13" spans="3:12">
      <c r="C13" s="1" t="s">
        <v>8</v>
      </c>
      <c r="D13" s="13">
        <v>19.909789453700455</v>
      </c>
      <c r="E13" s="13">
        <f>(E12/D12-1)*100</f>
        <v>20.609552914003238</v>
      </c>
      <c r="F13" s="13">
        <f>(F12/E12-1)*100</f>
        <v>6.742806412235347</v>
      </c>
      <c r="G13" s="16">
        <f t="shared" ref="G13:K13" si="5">(G12/F12-1)*100</f>
        <v>2.088234790831045</v>
      </c>
      <c r="H13" s="17">
        <f t="shared" si="5"/>
        <v>3.2575291948371499</v>
      </c>
      <c r="I13" s="3">
        <f t="shared" si="5"/>
        <v>5.0000000000000044</v>
      </c>
      <c r="J13" s="3">
        <f t="shared" si="5"/>
        <v>5.0000000000000044</v>
      </c>
      <c r="K13" s="7">
        <f t="shared" si="5"/>
        <v>5.0000000000000266</v>
      </c>
    </row>
    <row r="14" spans="3:12">
      <c r="C14" s="392"/>
      <c r="D14" s="8"/>
      <c r="E14" s="8"/>
      <c r="F14" s="393"/>
      <c r="G14" s="9"/>
      <c r="H14" s="394"/>
      <c r="I14" s="395"/>
      <c r="J14" s="395"/>
      <c r="K14" s="396"/>
    </row>
    <row r="15" spans="3:12">
      <c r="C15" s="18" t="s">
        <v>9</v>
      </c>
      <c r="D15" s="19">
        <v>4</v>
      </c>
      <c r="E15" s="19">
        <v>4</v>
      </c>
      <c r="F15" s="19">
        <v>4</v>
      </c>
      <c r="G15" s="20">
        <v>4</v>
      </c>
      <c r="H15" s="21">
        <v>4</v>
      </c>
      <c r="I15" s="20">
        <v>4</v>
      </c>
      <c r="J15" s="20">
        <v>4</v>
      </c>
      <c r="K15" s="22">
        <v>4</v>
      </c>
    </row>
    <row r="16" spans="3:12">
      <c r="C16" s="18" t="s">
        <v>10</v>
      </c>
      <c r="D16" s="23">
        <v>8.242920754477856</v>
      </c>
      <c r="E16" s="23">
        <v>8.8111752385420452</v>
      </c>
      <c r="F16" s="23">
        <v>4.7856128102113482</v>
      </c>
      <c r="G16" s="24">
        <v>3.5</v>
      </c>
      <c r="H16" s="21">
        <v>4</v>
      </c>
      <c r="I16" s="20">
        <v>4</v>
      </c>
      <c r="J16" s="20">
        <v>4</v>
      </c>
      <c r="K16" s="22">
        <v>4</v>
      </c>
      <c r="L16" s="25">
        <f>G16-F16</f>
        <v>-1.2856128102113482</v>
      </c>
    </row>
    <row r="17" spans="3:12">
      <c r="C17" s="18" t="s">
        <v>11</v>
      </c>
      <c r="D17" s="26">
        <v>8.4956989865317958</v>
      </c>
      <c r="E17" s="26">
        <v>7.8269161155893663</v>
      </c>
      <c r="F17" s="26">
        <v>3.5688785536486245</v>
      </c>
      <c r="G17" s="20">
        <v>3.75</v>
      </c>
      <c r="H17" s="21">
        <v>4</v>
      </c>
      <c r="I17" s="20">
        <v>4</v>
      </c>
      <c r="J17" s="20">
        <v>4</v>
      </c>
      <c r="K17" s="22">
        <v>4</v>
      </c>
      <c r="L17" s="25">
        <f>G17-F17</f>
        <v>0.1811214463513755</v>
      </c>
    </row>
    <row r="18" spans="3:12">
      <c r="C18" s="1" t="s">
        <v>12</v>
      </c>
      <c r="D18" s="27">
        <v>7.8</v>
      </c>
      <c r="E18" s="27">
        <v>10.660829171494541</v>
      </c>
      <c r="F18" s="27">
        <v>6.4346975675339451</v>
      </c>
      <c r="G18" s="20">
        <v>4</v>
      </c>
      <c r="H18" s="21">
        <v>4</v>
      </c>
      <c r="I18" s="20">
        <v>4</v>
      </c>
      <c r="J18" s="20">
        <v>4</v>
      </c>
      <c r="K18" s="22">
        <v>4</v>
      </c>
    </row>
    <row r="19" spans="3:12">
      <c r="C19" s="392"/>
      <c r="D19" s="8"/>
      <c r="E19" s="8"/>
      <c r="F19" s="393"/>
      <c r="G19" s="9"/>
      <c r="H19" s="394"/>
      <c r="I19" s="395"/>
      <c r="J19" s="395"/>
      <c r="K19" s="396"/>
    </row>
    <row r="20" spans="3:12">
      <c r="C20" s="18" t="s">
        <v>13</v>
      </c>
      <c r="D20" s="28">
        <v>57.253999999999998</v>
      </c>
      <c r="E20" s="28">
        <v>55.144599999999997</v>
      </c>
      <c r="F20" s="28">
        <v>56.167499999999997</v>
      </c>
      <c r="G20" s="27">
        <f t="shared" ref="G20:K20" si="6">+F20*(1+G21/100)</f>
        <v>59.947572749999992</v>
      </c>
      <c r="H20" s="27">
        <f t="shared" si="6"/>
        <v>63.397555561762488</v>
      </c>
      <c r="I20" s="20">
        <f t="shared" si="6"/>
        <v>65.933457784232985</v>
      </c>
      <c r="J20" s="20">
        <f t="shared" si="6"/>
        <v>68.570796095602304</v>
      </c>
      <c r="K20" s="22">
        <f t="shared" si="6"/>
        <v>71.313627939426397</v>
      </c>
    </row>
    <row r="21" spans="3:12" ht="15" thickBot="1">
      <c r="C21" s="29" t="s">
        <v>14</v>
      </c>
      <c r="D21" s="30">
        <v>1.0961470484270208</v>
      </c>
      <c r="E21" s="30">
        <f>+E20/D20*100-100</f>
        <v>-3.6842840674887469</v>
      </c>
      <c r="F21" s="30">
        <f>+F20/E20*100-100</f>
        <v>1.8549413723193169</v>
      </c>
      <c r="G21" s="30">
        <v>6.73</v>
      </c>
      <c r="H21" s="30">
        <v>5.7549999999999999</v>
      </c>
      <c r="I21" s="31">
        <v>4</v>
      </c>
      <c r="J21" s="31">
        <v>4</v>
      </c>
      <c r="K21" s="32">
        <v>4</v>
      </c>
      <c r="L21" s="25">
        <f>G21-F21</f>
        <v>4.8750586276806835</v>
      </c>
    </row>
    <row r="22" spans="3:12" ht="15" thickBot="1">
      <c r="C22" s="391" t="s">
        <v>15</v>
      </c>
      <c r="D22" s="389"/>
      <c r="E22" s="389"/>
      <c r="F22" s="389"/>
      <c r="G22" s="33"/>
      <c r="H22" s="389"/>
      <c r="I22" s="389"/>
      <c r="J22" s="389"/>
      <c r="K22" s="390"/>
    </row>
    <row r="23" spans="3:12">
      <c r="C23" s="34" t="s">
        <v>16</v>
      </c>
      <c r="D23" s="35">
        <v>68.209999999999994</v>
      </c>
      <c r="E23" s="35">
        <v>94.786666666666676</v>
      </c>
      <c r="F23" s="35">
        <v>77.599999999999994</v>
      </c>
      <c r="G23" s="36">
        <v>83</v>
      </c>
      <c r="H23" s="36">
        <v>80.900000000000006</v>
      </c>
      <c r="I23" s="36">
        <v>85</v>
      </c>
      <c r="J23" s="36">
        <v>86</v>
      </c>
      <c r="K23" s="37">
        <v>86</v>
      </c>
    </row>
    <row r="24" spans="3:12">
      <c r="C24" s="1" t="s">
        <v>17</v>
      </c>
      <c r="D24" s="38">
        <v>1800</v>
      </c>
      <c r="E24" s="38">
        <v>1800.95</v>
      </c>
      <c r="F24" s="38">
        <v>1943</v>
      </c>
      <c r="G24" s="38">
        <v>2415</v>
      </c>
      <c r="H24" s="38">
        <v>2535.4</v>
      </c>
      <c r="I24" s="38">
        <v>2637</v>
      </c>
      <c r="J24" s="38">
        <v>2679.1</v>
      </c>
      <c r="K24" s="39">
        <v>2710.3</v>
      </c>
    </row>
    <row r="25" spans="3:12">
      <c r="C25" s="1" t="s">
        <v>18</v>
      </c>
      <c r="D25" s="38">
        <v>18465</v>
      </c>
      <c r="E25" s="38">
        <v>26371.8</v>
      </c>
      <c r="F25" s="38">
        <v>21740.400000000001</v>
      </c>
      <c r="G25" s="38">
        <v>19620</v>
      </c>
      <c r="H25" s="38">
        <v>20605</v>
      </c>
      <c r="I25" s="38">
        <v>21270</v>
      </c>
      <c r="J25" s="38">
        <v>21920</v>
      </c>
      <c r="K25" s="39">
        <v>22358.400000000001</v>
      </c>
    </row>
    <row r="26" spans="3:12">
      <c r="C26" s="1" t="s">
        <v>19</v>
      </c>
      <c r="D26" s="40">
        <v>117.29600000000001</v>
      </c>
      <c r="E26" s="40">
        <v>231.70454545454547</v>
      </c>
      <c r="F26" s="40">
        <v>127.5</v>
      </c>
      <c r="G26" s="40">
        <v>127.5</v>
      </c>
      <c r="H26" s="41">
        <v>128.9</v>
      </c>
      <c r="I26" s="41">
        <v>130.1</v>
      </c>
      <c r="J26" s="41">
        <v>131.4</v>
      </c>
      <c r="K26" s="42">
        <v>132.80000000000001</v>
      </c>
    </row>
    <row r="27" spans="3:12">
      <c r="C27" s="1" t="s">
        <v>20</v>
      </c>
      <c r="D27" s="40">
        <v>5.7</v>
      </c>
      <c r="E27" s="40">
        <v>2.1</v>
      </c>
      <c r="F27" s="40">
        <v>2.5</v>
      </c>
      <c r="G27" s="41">
        <v>2.4</v>
      </c>
      <c r="H27" s="41">
        <v>1.7</v>
      </c>
      <c r="I27" s="41">
        <v>1.8</v>
      </c>
      <c r="J27" s="41">
        <v>1.8</v>
      </c>
      <c r="K27" s="42">
        <v>1.8</v>
      </c>
    </row>
    <row r="28" spans="3:12">
      <c r="C28" s="1" t="s">
        <v>21</v>
      </c>
      <c r="D28" s="41">
        <v>4.6849999999999996</v>
      </c>
      <c r="E28" s="41">
        <v>8</v>
      </c>
      <c r="F28" s="41">
        <v>4.0999999999999996</v>
      </c>
      <c r="G28" s="41">
        <v>3.2</v>
      </c>
      <c r="H28" s="43">
        <v>2.2999999999999998</v>
      </c>
      <c r="I28" s="41">
        <v>2</v>
      </c>
      <c r="J28" s="41">
        <v>2</v>
      </c>
      <c r="K28" s="42">
        <v>2</v>
      </c>
    </row>
    <row r="29" spans="3:12" ht="15" thickBot="1">
      <c r="C29" s="44" t="s">
        <v>22</v>
      </c>
      <c r="D29" s="45">
        <v>7.4260000000000002</v>
      </c>
      <c r="E29" s="45">
        <v>6.4449404920840196</v>
      </c>
      <c r="F29" s="45">
        <v>3.4</v>
      </c>
      <c r="G29" s="45">
        <v>2.4</v>
      </c>
      <c r="H29" s="45">
        <v>2</v>
      </c>
      <c r="I29" s="45">
        <v>2.1</v>
      </c>
      <c r="J29" s="45">
        <v>2.4</v>
      </c>
      <c r="K29" s="46">
        <v>2.1</v>
      </c>
    </row>
    <row r="31" spans="3:12">
      <c r="C31" s="47" t="s">
        <v>23</v>
      </c>
    </row>
    <row r="32" spans="3:12">
      <c r="C32" s="48" t="s">
        <v>24</v>
      </c>
    </row>
    <row r="33" spans="3:3">
      <c r="C33" s="48" t="s">
        <v>25</v>
      </c>
    </row>
    <row r="34" spans="3:3">
      <c r="C34" s="48" t="s">
        <v>26</v>
      </c>
    </row>
    <row r="35" spans="3:3">
      <c r="C35" s="48" t="s">
        <v>27</v>
      </c>
    </row>
    <row r="36" spans="3:3">
      <c r="C36" s="47" t="s">
        <v>28</v>
      </c>
    </row>
  </sheetData>
  <mergeCells count="11">
    <mergeCell ref="K4:K5"/>
    <mergeCell ref="C2:K2"/>
    <mergeCell ref="C3:K3"/>
    <mergeCell ref="C4:C5"/>
    <mergeCell ref="D4:D5"/>
    <mergeCell ref="E4:E5"/>
    <mergeCell ref="F4:F5"/>
    <mergeCell ref="G4:G5"/>
    <mergeCell ref="H4:H5"/>
    <mergeCell ref="I4:I5"/>
    <mergeCell ref="J4:J5"/>
  </mergeCell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9C0D0A-B97F-402E-B3F5-D17D35CD5E38}">
  <dimension ref="C2:O38"/>
  <sheetViews>
    <sheetView showGridLines="0" workbookViewId="0">
      <selection activeCell="H35" sqref="H35"/>
    </sheetView>
  </sheetViews>
  <sheetFormatPr baseColWidth="10" defaultRowHeight="14.4"/>
  <cols>
    <col min="3" max="3" width="41.44140625" customWidth="1"/>
    <col min="4" max="5" width="24.5546875" bestFit="1" customWidth="1"/>
    <col min="6" max="6" width="18" customWidth="1"/>
  </cols>
  <sheetData>
    <row r="2" spans="3:11">
      <c r="C2" s="1499" t="s">
        <v>29</v>
      </c>
      <c r="D2" s="1499"/>
      <c r="E2" s="1499"/>
      <c r="F2" s="1499"/>
      <c r="G2" s="49"/>
      <c r="H2" s="49"/>
      <c r="I2" s="49"/>
      <c r="J2" s="49"/>
      <c r="K2" s="49"/>
    </row>
    <row r="3" spans="3:11" ht="15" thickBot="1">
      <c r="C3" s="50"/>
      <c r="D3" s="50"/>
      <c r="E3" s="50"/>
      <c r="F3" s="50"/>
      <c r="G3" s="50"/>
      <c r="H3" s="50"/>
      <c r="I3" s="50"/>
      <c r="J3" s="50"/>
      <c r="K3" s="50"/>
    </row>
    <row r="4" spans="3:11">
      <c r="C4" s="1500" t="s">
        <v>2</v>
      </c>
      <c r="D4" s="1500" t="s">
        <v>30</v>
      </c>
      <c r="E4" s="1500" t="s">
        <v>31</v>
      </c>
      <c r="F4" s="1497" t="s">
        <v>32</v>
      </c>
      <c r="G4" s="50"/>
      <c r="H4" s="50"/>
      <c r="I4" s="50"/>
      <c r="J4" s="50"/>
      <c r="K4" s="50"/>
    </row>
    <row r="5" spans="3:11" ht="15" thickBot="1">
      <c r="C5" s="1501"/>
      <c r="D5" s="1501"/>
      <c r="E5" s="1501"/>
      <c r="F5" s="1498"/>
      <c r="G5" s="50"/>
      <c r="H5" s="50"/>
      <c r="I5" s="50"/>
      <c r="J5" s="50"/>
      <c r="K5" s="50"/>
    </row>
    <row r="6" spans="3:11">
      <c r="C6" s="51" t="s">
        <v>3</v>
      </c>
      <c r="D6" s="397">
        <v>215.97237212347906</v>
      </c>
      <c r="E6" s="397">
        <v>212.56793252586644</v>
      </c>
      <c r="F6" s="398">
        <f>E6-D6</f>
        <v>-3.4044395976126225</v>
      </c>
      <c r="G6" s="50"/>
      <c r="H6" s="50"/>
      <c r="I6" s="50"/>
      <c r="J6" s="50"/>
      <c r="K6" s="50"/>
    </row>
    <row r="7" spans="3:11">
      <c r="C7" s="1" t="s">
        <v>4</v>
      </c>
      <c r="D7" s="399">
        <v>5</v>
      </c>
      <c r="E7" s="399">
        <v>5</v>
      </c>
      <c r="F7" s="400">
        <f t="shared" ref="F7:F29" si="0">E7-D7</f>
        <v>0</v>
      </c>
      <c r="G7" s="50"/>
      <c r="H7" s="50"/>
      <c r="I7" s="50"/>
      <c r="J7" s="50"/>
      <c r="K7" s="50"/>
    </row>
    <row r="8" spans="3:11">
      <c r="C8" s="1"/>
      <c r="D8" s="399"/>
      <c r="E8" s="399"/>
      <c r="F8" s="400"/>
      <c r="G8" s="50"/>
      <c r="H8" s="50"/>
      <c r="I8" s="50"/>
      <c r="J8" s="50"/>
      <c r="K8" s="50"/>
    </row>
    <row r="9" spans="3:11">
      <c r="C9" s="51" t="s">
        <v>5</v>
      </c>
      <c r="D9" s="397">
        <v>7501047.1763136005</v>
      </c>
      <c r="E9" s="397">
        <v>7447461.0319153164</v>
      </c>
      <c r="F9" s="401">
        <f t="shared" si="0"/>
        <v>-53586.144398284145</v>
      </c>
      <c r="G9" s="50"/>
      <c r="H9" s="50"/>
      <c r="I9" s="50"/>
      <c r="J9" s="50"/>
      <c r="K9" s="50"/>
    </row>
    <row r="10" spans="3:11">
      <c r="C10" s="1" t="s">
        <v>6</v>
      </c>
      <c r="D10" s="402">
        <v>9.2000000000000082</v>
      </c>
      <c r="E10" s="402">
        <v>9.2000000000000082</v>
      </c>
      <c r="F10" s="403">
        <f t="shared" si="0"/>
        <v>0</v>
      </c>
      <c r="G10" s="50"/>
      <c r="H10" s="50"/>
      <c r="I10" s="50"/>
      <c r="J10" s="50"/>
      <c r="K10" s="50"/>
    </row>
    <row r="11" spans="3:11">
      <c r="C11" s="1"/>
      <c r="D11" s="402"/>
      <c r="E11" s="402"/>
      <c r="F11" s="403"/>
      <c r="G11" s="50"/>
      <c r="H11" s="50"/>
      <c r="I11" s="50"/>
      <c r="J11" s="50"/>
      <c r="K11" s="50"/>
    </row>
    <row r="12" spans="3:11">
      <c r="C12" s="51" t="s">
        <v>7</v>
      </c>
      <c r="D12" s="404">
        <v>127230.16554812617</v>
      </c>
      <c r="E12" s="404">
        <v>124232.9036902552</v>
      </c>
      <c r="F12" s="405">
        <f t="shared" si="0"/>
        <v>-2997.2618578709662</v>
      </c>
      <c r="G12" s="50"/>
      <c r="H12" s="50"/>
      <c r="I12" s="50"/>
      <c r="J12" s="50"/>
      <c r="K12" s="50"/>
    </row>
    <row r="13" spans="3:11">
      <c r="C13" s="1" t="s">
        <v>8</v>
      </c>
      <c r="D13" s="402">
        <v>4.0000000000000036</v>
      </c>
      <c r="E13" s="402">
        <v>2.088234790831045</v>
      </c>
      <c r="F13" s="403">
        <f t="shared" si="0"/>
        <v>-1.9117652091689585</v>
      </c>
      <c r="G13" s="50"/>
      <c r="H13" s="50"/>
      <c r="I13" s="50"/>
      <c r="J13" s="50"/>
      <c r="K13" s="50"/>
    </row>
    <row r="14" spans="3:11">
      <c r="C14" s="1"/>
      <c r="D14" s="406"/>
      <c r="E14" s="406"/>
      <c r="F14" s="407"/>
      <c r="G14" s="50"/>
      <c r="H14" s="50"/>
      <c r="I14" s="50"/>
      <c r="J14" s="50"/>
      <c r="K14" s="50"/>
    </row>
    <row r="15" spans="3:11">
      <c r="C15" s="52" t="s">
        <v>9</v>
      </c>
      <c r="D15" s="408">
        <v>4</v>
      </c>
      <c r="E15" s="408">
        <v>4</v>
      </c>
      <c r="F15" s="409">
        <f t="shared" si="0"/>
        <v>0</v>
      </c>
      <c r="G15" s="50"/>
      <c r="H15" s="50"/>
      <c r="I15" s="50"/>
      <c r="J15" s="50"/>
      <c r="K15" s="50"/>
    </row>
    <row r="16" spans="3:11">
      <c r="C16" s="18" t="s">
        <v>10</v>
      </c>
      <c r="D16" s="410">
        <v>4</v>
      </c>
      <c r="E16" s="410">
        <v>3.5</v>
      </c>
      <c r="F16" s="411">
        <f t="shared" si="0"/>
        <v>-0.5</v>
      </c>
      <c r="G16" s="50"/>
      <c r="H16" s="50"/>
      <c r="I16" s="50"/>
      <c r="J16" s="50"/>
      <c r="K16" s="50"/>
    </row>
    <row r="17" spans="3:15">
      <c r="C17" s="18" t="s">
        <v>11</v>
      </c>
      <c r="D17" s="412">
        <v>4</v>
      </c>
      <c r="E17" s="412">
        <v>3.75</v>
      </c>
      <c r="F17" s="413">
        <f t="shared" si="0"/>
        <v>-0.25</v>
      </c>
      <c r="G17" s="50"/>
      <c r="H17" s="50"/>
      <c r="I17" s="50"/>
      <c r="J17" s="50"/>
      <c r="K17" s="50"/>
    </row>
    <row r="18" spans="3:15">
      <c r="C18" s="1" t="s">
        <v>12</v>
      </c>
      <c r="D18" s="412">
        <v>4</v>
      </c>
      <c r="E18" s="412">
        <v>4</v>
      </c>
      <c r="F18" s="413">
        <f t="shared" si="0"/>
        <v>0</v>
      </c>
      <c r="G18" s="50"/>
      <c r="H18" s="50"/>
      <c r="I18" s="50"/>
      <c r="J18" s="50"/>
      <c r="K18" s="50"/>
    </row>
    <row r="19" spans="3:15">
      <c r="C19" s="1"/>
      <c r="D19" s="406"/>
      <c r="E19" s="406"/>
      <c r="F19" s="407"/>
      <c r="G19" s="50"/>
      <c r="H19" s="50"/>
      <c r="I19" s="50"/>
      <c r="J19" s="50"/>
      <c r="K19" s="50"/>
    </row>
    <row r="20" spans="3:15">
      <c r="C20" s="52" t="s">
        <v>13</v>
      </c>
      <c r="D20" s="414">
        <v>58.956515100000004</v>
      </c>
      <c r="E20" s="414">
        <v>59.947572749999992</v>
      </c>
      <c r="F20" s="415">
        <f t="shared" si="0"/>
        <v>0.99105764999998769</v>
      </c>
      <c r="G20" s="50"/>
      <c r="H20" s="50"/>
      <c r="I20" s="50"/>
      <c r="J20" s="50"/>
      <c r="K20" s="50"/>
    </row>
    <row r="21" spans="3:15" ht="15" thickBot="1">
      <c r="C21" s="29" t="s">
        <v>14</v>
      </c>
      <c r="D21" s="416">
        <v>5</v>
      </c>
      <c r="E21" s="416">
        <v>6.73</v>
      </c>
      <c r="F21" s="417">
        <f t="shared" si="0"/>
        <v>1.7300000000000004</v>
      </c>
      <c r="G21" s="53"/>
      <c r="H21" s="50"/>
      <c r="I21" s="50"/>
      <c r="J21" s="50"/>
      <c r="K21" s="50"/>
    </row>
    <row r="22" spans="3:15" ht="15" thickBot="1">
      <c r="C22" s="388" t="s">
        <v>15</v>
      </c>
      <c r="D22" s="427"/>
      <c r="E22" s="427"/>
      <c r="F22" s="428"/>
      <c r="G22" s="50"/>
      <c r="H22" s="50"/>
      <c r="I22" s="50"/>
      <c r="J22" s="50"/>
      <c r="K22" s="50"/>
    </row>
    <row r="23" spans="3:15">
      <c r="C23" s="34" t="s">
        <v>16</v>
      </c>
      <c r="D23" s="418">
        <v>69.5</v>
      </c>
      <c r="E23" s="419">
        <f>'Tabla 3'!G23</f>
        <v>83</v>
      </c>
      <c r="F23" s="420">
        <f>E23-D23</f>
        <v>13.5</v>
      </c>
      <c r="G23" s="53"/>
      <c r="H23" s="50"/>
      <c r="I23" s="50"/>
      <c r="J23" s="50"/>
      <c r="K23" s="50"/>
      <c r="L23" s="50"/>
      <c r="M23" s="50"/>
      <c r="N23" s="50"/>
      <c r="O23" s="50"/>
    </row>
    <row r="24" spans="3:15">
      <c r="C24" s="1" t="s">
        <v>17</v>
      </c>
      <c r="D24" s="421">
        <v>2067.2833333333333</v>
      </c>
      <c r="E24" s="422">
        <f>'Tabla 3'!G24</f>
        <v>2415</v>
      </c>
      <c r="F24" s="423">
        <f t="shared" si="0"/>
        <v>347.7166666666667</v>
      </c>
      <c r="G24" s="53"/>
      <c r="H24" s="50"/>
      <c r="I24" s="50"/>
      <c r="J24" s="50"/>
      <c r="K24" s="50"/>
      <c r="L24" s="50"/>
      <c r="M24" s="50"/>
      <c r="N24" s="50"/>
      <c r="O24" s="50"/>
    </row>
    <row r="25" spans="3:15">
      <c r="C25" s="1" t="s">
        <v>18</v>
      </c>
      <c r="D25" s="421">
        <v>22072.333333333332</v>
      </c>
      <c r="E25" s="422">
        <f>'Tabla 3'!G25</f>
        <v>19620</v>
      </c>
      <c r="F25" s="423">
        <f t="shared" si="0"/>
        <v>-2452.3333333333321</v>
      </c>
      <c r="G25" s="53"/>
      <c r="H25" s="50"/>
    </row>
    <row r="26" spans="3:15">
      <c r="C26" s="1" t="s">
        <v>19</v>
      </c>
      <c r="D26" s="421">
        <v>96.424999999999997</v>
      </c>
      <c r="E26" s="422">
        <f>'Tabla 3'!G26</f>
        <v>127.5</v>
      </c>
      <c r="F26" s="423">
        <f t="shared" si="0"/>
        <v>31.075000000000003</v>
      </c>
      <c r="H26" s="50"/>
    </row>
    <row r="27" spans="3:15">
      <c r="C27" s="1" t="s">
        <v>20</v>
      </c>
      <c r="D27" s="421">
        <v>0.6</v>
      </c>
      <c r="E27" s="422">
        <f>'Tabla 3'!G27</f>
        <v>2.4</v>
      </c>
      <c r="F27" s="423">
        <f t="shared" si="0"/>
        <v>1.7999999999999998</v>
      </c>
    </row>
    <row r="28" spans="3:15">
      <c r="C28" s="1" t="s">
        <v>21</v>
      </c>
      <c r="D28" s="421">
        <v>2.6</v>
      </c>
      <c r="E28" s="422">
        <f>'Tabla 3'!G28</f>
        <v>3.2</v>
      </c>
      <c r="F28" s="423">
        <f t="shared" si="0"/>
        <v>0.60000000000000009</v>
      </c>
    </row>
    <row r="29" spans="3:15" ht="15" thickBot="1">
      <c r="C29" s="44" t="s">
        <v>22</v>
      </c>
      <c r="D29" s="424">
        <v>2.1190000000000002</v>
      </c>
      <c r="E29" s="425">
        <f>'Tabla 3'!G29</f>
        <v>2.4</v>
      </c>
      <c r="F29" s="426">
        <f t="shared" si="0"/>
        <v>0.28099999999999969</v>
      </c>
    </row>
    <row r="31" spans="3:15">
      <c r="C31" s="47" t="s">
        <v>23</v>
      </c>
    </row>
    <row r="32" spans="3:15">
      <c r="C32" s="48" t="s">
        <v>33</v>
      </c>
    </row>
    <row r="33" spans="3:3">
      <c r="C33" s="48" t="s">
        <v>34</v>
      </c>
    </row>
    <row r="34" spans="3:3">
      <c r="C34" s="48" t="s">
        <v>35</v>
      </c>
    </row>
    <row r="35" spans="3:3">
      <c r="C35" s="47" t="s">
        <v>36</v>
      </c>
    </row>
    <row r="36" spans="3:3">
      <c r="C36" s="54"/>
    </row>
    <row r="38" spans="3:3">
      <c r="C38" s="55"/>
    </row>
  </sheetData>
  <mergeCells count="5">
    <mergeCell ref="C2:F2"/>
    <mergeCell ref="C4:C5"/>
    <mergeCell ref="D4:D5"/>
    <mergeCell ref="E4:E5"/>
    <mergeCell ref="F4:F5"/>
  </mergeCell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575A0E-1DEB-4C38-A1A5-E396C0E7A492}">
  <dimension ref="B2:J9"/>
  <sheetViews>
    <sheetView showGridLines="0" workbookViewId="0">
      <selection sqref="A1:XFD1048576"/>
    </sheetView>
  </sheetViews>
  <sheetFormatPr baseColWidth="10" defaultRowHeight="14.4"/>
  <cols>
    <col min="2" max="2" width="32" customWidth="1"/>
    <col min="3" max="3" width="15.88671875" customWidth="1"/>
  </cols>
  <sheetData>
    <row r="2" spans="2:10">
      <c r="B2" s="1499" t="s">
        <v>37</v>
      </c>
      <c r="C2" s="1499"/>
      <c r="D2" s="1499"/>
      <c r="E2" s="1499"/>
      <c r="F2" s="1499"/>
      <c r="G2" s="1499"/>
      <c r="H2" s="1499"/>
      <c r="I2" s="49"/>
      <c r="J2" s="49"/>
    </row>
    <row r="3" spans="2:10" ht="15" thickBot="1"/>
    <row r="4" spans="2:10" ht="35.25" customHeight="1" thickBot="1">
      <c r="B4" s="429" t="s">
        <v>38</v>
      </c>
      <c r="C4" s="429">
        <v>2023</v>
      </c>
      <c r="D4" s="56">
        <v>2024</v>
      </c>
      <c r="E4" s="429">
        <v>2025</v>
      </c>
      <c r="F4" s="429">
        <v>2026</v>
      </c>
      <c r="G4" s="429">
        <v>2027</v>
      </c>
      <c r="H4" s="430">
        <v>2028</v>
      </c>
    </row>
    <row r="5" spans="2:10" ht="33.75" customHeight="1" thickBot="1">
      <c r="B5" s="57" t="s">
        <v>39</v>
      </c>
      <c r="C5" s="431">
        <v>12.94</v>
      </c>
      <c r="D5" s="431">
        <v>11.65</v>
      </c>
      <c r="E5" s="431">
        <v>10.43</v>
      </c>
      <c r="F5" s="431">
        <v>11.59</v>
      </c>
      <c r="G5" s="431">
        <v>11.59</v>
      </c>
      <c r="H5" s="432">
        <v>11.59</v>
      </c>
    </row>
    <row r="7" spans="2:10" ht="33" customHeight="1">
      <c r="B7" s="48" t="s">
        <v>40</v>
      </c>
    </row>
    <row r="8" spans="2:10">
      <c r="B8" s="48" t="s">
        <v>41</v>
      </c>
    </row>
    <row r="9" spans="2:10">
      <c r="B9" s="48"/>
    </row>
  </sheetData>
  <mergeCells count="1">
    <mergeCell ref="B2:H2"/>
  </mergeCell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321AB6-F2FE-4B86-9CFC-96EB68930B7E}">
  <dimension ref="B1:I49"/>
  <sheetViews>
    <sheetView showGridLines="0" zoomScale="115" zoomScaleNormal="115" workbookViewId="0">
      <selection activeCell="F49" sqref="F47:F49"/>
    </sheetView>
  </sheetViews>
  <sheetFormatPr baseColWidth="10" defaultColWidth="11.44140625" defaultRowHeight="14.4"/>
  <cols>
    <col min="1" max="1" width="11.44140625" style="1319"/>
    <col min="2" max="2" width="77.5546875" style="1319" customWidth="1"/>
    <col min="3" max="3" width="23.44140625" style="1319" customWidth="1"/>
    <col min="4" max="4" width="18.5546875" style="1319" hidden="1" customWidth="1"/>
    <col min="5" max="5" width="13.109375" style="1319" customWidth="1"/>
    <col min="6" max="6" width="15.88671875" style="1319" bestFit="1" customWidth="1"/>
    <col min="7" max="7" width="21" style="1319" bestFit="1" customWidth="1"/>
    <col min="8" max="8" width="32.33203125" style="1319" bestFit="1" customWidth="1"/>
    <col min="9" max="9" width="14.44140625" style="1319" bestFit="1" customWidth="1"/>
    <col min="10" max="16384" width="11.44140625" style="1319"/>
  </cols>
  <sheetData>
    <row r="1" spans="2:9" ht="16.2" thickBot="1">
      <c r="B1" s="1504" t="s">
        <v>3063</v>
      </c>
      <c r="C1" s="1504"/>
      <c r="D1" s="1504"/>
      <c r="E1" s="1504"/>
    </row>
    <row r="2" spans="2:9" ht="16.2" thickBot="1">
      <c r="B2" s="1505" t="s">
        <v>3064</v>
      </c>
      <c r="C2" s="1505"/>
      <c r="D2" s="1505"/>
      <c r="E2" s="1505"/>
      <c r="H2" s="1320" t="s">
        <v>3103</v>
      </c>
      <c r="I2" s="1321">
        <v>7411233835846.0186</v>
      </c>
    </row>
    <row r="3" spans="2:9" ht="16.2" thickBot="1">
      <c r="B3" s="1506" t="s">
        <v>3104</v>
      </c>
      <c r="C3" s="1506"/>
      <c r="D3" s="1506"/>
      <c r="E3" s="1506"/>
    </row>
    <row r="4" spans="2:9" ht="30" customHeight="1" thickBot="1">
      <c r="B4" s="1507" t="s">
        <v>462</v>
      </c>
      <c r="C4" s="1509" t="s">
        <v>3065</v>
      </c>
      <c r="D4" s="1509" t="s">
        <v>3066</v>
      </c>
      <c r="E4" s="1511" t="s">
        <v>3102</v>
      </c>
      <c r="F4" s="1322"/>
    </row>
    <row r="5" spans="2:9" ht="22.2" customHeight="1" thickBot="1">
      <c r="B5" s="1508"/>
      <c r="C5" s="1510"/>
      <c r="D5" s="1510"/>
      <c r="E5" s="1512"/>
      <c r="F5" s="1322"/>
      <c r="G5" s="1323"/>
    </row>
    <row r="6" spans="2:9" ht="15" thickBot="1">
      <c r="B6" s="1291" t="s">
        <v>3067</v>
      </c>
      <c r="C6" s="1292">
        <f>SUM(C7:C13)</f>
        <v>1174544279475</v>
      </c>
      <c r="D6" s="1293">
        <f>SUM(D7:D13)</f>
        <v>1</v>
      </c>
      <c r="E6" s="1294">
        <f>C6/$I$2</f>
        <v>0.15848161122565924</v>
      </c>
    </row>
    <row r="7" spans="2:9" ht="15" hidden="1" thickBot="1">
      <c r="B7" s="1295" t="s">
        <v>50</v>
      </c>
      <c r="C7" s="1296">
        <v>1053691981963</v>
      </c>
      <c r="D7" s="1297">
        <f>C7/$C$6</f>
        <v>0.89710707410194979</v>
      </c>
      <c r="E7" s="1298">
        <f>C7/$I$2</f>
        <v>0.14217497454561387</v>
      </c>
    </row>
    <row r="8" spans="2:9" ht="15" hidden="1" thickBot="1">
      <c r="B8" s="1295" t="s">
        <v>3068</v>
      </c>
      <c r="C8" s="1296">
        <v>4675978643</v>
      </c>
      <c r="D8" s="1297">
        <f t="shared" ref="D8:D13" si="0">C8/$C$6</f>
        <v>3.9811003507590854E-3</v>
      </c>
      <c r="E8" s="1298">
        <f>C8/$I$2</f>
        <v>6.3093119803933704E-4</v>
      </c>
    </row>
    <row r="9" spans="2:9" ht="15" hidden="1" thickBot="1">
      <c r="B9" s="1295" t="s">
        <v>51</v>
      </c>
      <c r="C9" s="1296">
        <v>86008940507</v>
      </c>
      <c r="D9" s="1297">
        <f t="shared" si="0"/>
        <v>7.3227499388481498E-2</v>
      </c>
      <c r="E9" s="1298">
        <f t="shared" ref="E9:E47" si="1">C9/$I$2</f>
        <v>1.1605212089112525E-2</v>
      </c>
    </row>
    <row r="10" spans="2:9" ht="15" hidden="1" thickBot="1">
      <c r="B10" s="1295" t="s">
        <v>53</v>
      </c>
      <c r="C10" s="1296">
        <v>13752752665</v>
      </c>
      <c r="D10" s="1297">
        <f t="shared" si="0"/>
        <v>1.1709011661226796E-2</v>
      </c>
      <c r="E10" s="1298">
        <f t="shared" si="1"/>
        <v>1.8556630339312556E-3</v>
      </c>
    </row>
    <row r="11" spans="2:9" ht="15" hidden="1" thickBot="1">
      <c r="B11" s="1295" t="s">
        <v>3069</v>
      </c>
      <c r="C11" s="1296">
        <v>5738982089</v>
      </c>
      <c r="D11" s="1297">
        <f t="shared" si="0"/>
        <v>4.8861351498516691E-3</v>
      </c>
      <c r="E11" s="1298">
        <f t="shared" si="1"/>
        <v>7.7436257121482057E-4</v>
      </c>
    </row>
    <row r="12" spans="2:9" ht="15" hidden="1" thickBot="1">
      <c r="B12" s="1295" t="s">
        <v>3070</v>
      </c>
      <c r="C12" s="1296">
        <v>292206480</v>
      </c>
      <c r="D12" s="1297">
        <f t="shared" si="0"/>
        <v>2.4878285570520251E-4</v>
      </c>
      <c r="E12" s="1298">
        <f t="shared" si="1"/>
        <v>3.9427507817481188E-5</v>
      </c>
    </row>
    <row r="13" spans="2:9" ht="15" hidden="1" thickBot="1">
      <c r="B13" s="1295" t="s">
        <v>52</v>
      </c>
      <c r="C13" s="1296">
        <v>10383437128</v>
      </c>
      <c r="D13" s="1297">
        <f t="shared" si="0"/>
        <v>8.8403964920260036E-3</v>
      </c>
      <c r="E13" s="1298">
        <f t="shared" si="1"/>
        <v>1.4010402799299469E-3</v>
      </c>
    </row>
    <row r="14" spans="2:9">
      <c r="B14" s="1299" t="s">
        <v>3071</v>
      </c>
      <c r="C14" s="1300">
        <f>SUM(C15,C16,C17,C18,C19,C20)</f>
        <v>1217765874318</v>
      </c>
      <c r="D14" s="1301">
        <f>SUM(D15,D16,D17,D18,D19,D20)</f>
        <v>1</v>
      </c>
      <c r="E14" s="1294">
        <f t="shared" si="1"/>
        <v>0.1643135139560723</v>
      </c>
      <c r="F14" s="1324"/>
    </row>
    <row r="15" spans="2:9" hidden="1">
      <c r="B15" s="1295" t="s">
        <v>3072</v>
      </c>
      <c r="C15" s="1296">
        <v>486795809749</v>
      </c>
      <c r="D15" s="1297">
        <f t="shared" ref="D15:D20" si="2">C15/$C$14</f>
        <v>0.39974499205081282</v>
      </c>
      <c r="E15" s="1298">
        <f t="shared" si="1"/>
        <v>6.5683504330211237E-2</v>
      </c>
    </row>
    <row r="16" spans="2:9" hidden="1">
      <c r="B16" s="1295" t="s">
        <v>3073</v>
      </c>
      <c r="C16" s="1302">
        <v>73535970561</v>
      </c>
      <c r="D16" s="1297">
        <f t="shared" si="2"/>
        <v>6.0385967542556755E-2</v>
      </c>
      <c r="E16" s="1298">
        <f t="shared" si="1"/>
        <v>9.922230520554829E-3</v>
      </c>
    </row>
    <row r="17" spans="2:6" hidden="1">
      <c r="B17" s="1295" t="s">
        <v>235</v>
      </c>
      <c r="C17" s="1296">
        <v>263816794305</v>
      </c>
      <c r="D17" s="1297">
        <f t="shared" si="2"/>
        <v>0.21663999613451845</v>
      </c>
      <c r="E17" s="1298">
        <f t="shared" si="1"/>
        <v>3.5596879028292644E-2</v>
      </c>
    </row>
    <row r="18" spans="2:6" hidden="1">
      <c r="B18" s="1295" t="s">
        <v>3074</v>
      </c>
      <c r="C18" s="1296">
        <v>14201850000</v>
      </c>
      <c r="D18" s="1297">
        <f t="shared" si="2"/>
        <v>1.1662217097316536E-2</v>
      </c>
      <c r="E18" s="1298">
        <f t="shared" si="1"/>
        <v>1.9162598717786658E-3</v>
      </c>
    </row>
    <row r="19" spans="2:6" hidden="1">
      <c r="B19" s="1295" t="s">
        <v>3075</v>
      </c>
      <c r="C19" s="1296">
        <v>379413090403</v>
      </c>
      <c r="D19" s="1297">
        <f t="shared" si="2"/>
        <v>0.311564889774471</v>
      </c>
      <c r="E19" s="1298">
        <f t="shared" si="1"/>
        <v>5.1194321864179673E-2</v>
      </c>
    </row>
    <row r="20" spans="2:6" hidden="1">
      <c r="B20" s="1295" t="s">
        <v>3076</v>
      </c>
      <c r="C20" s="1296">
        <v>2359300</v>
      </c>
      <c r="D20" s="1297">
        <f t="shared" si="2"/>
        <v>1.9374003244435693E-6</v>
      </c>
      <c r="E20" s="1298">
        <f t="shared" si="1"/>
        <v>3.1834105524895743E-7</v>
      </c>
    </row>
    <row r="21" spans="2:6" ht="15" thickBot="1">
      <c r="B21" s="1303" t="s">
        <v>3077</v>
      </c>
      <c r="C21" s="1304">
        <f>C6-C14</f>
        <v>-43221594843</v>
      </c>
      <c r="D21" s="1305" t="s">
        <v>100</v>
      </c>
      <c r="E21" s="1306">
        <f>C21/$I$2</f>
        <v>-5.8319027304130529E-3</v>
      </c>
      <c r="F21" s="1325"/>
    </row>
    <row r="22" spans="2:6" ht="15" thickBot="1">
      <c r="B22" s="1299" t="s">
        <v>3078</v>
      </c>
      <c r="C22" s="1300">
        <f>SUM(C23:C25)</f>
        <v>12830122961</v>
      </c>
      <c r="D22" s="1301">
        <f>SUM(D23:D25)</f>
        <v>1</v>
      </c>
      <c r="E22" s="1294">
        <f t="shared" si="1"/>
        <v>1.7311723317842656E-3</v>
      </c>
    </row>
    <row r="23" spans="2:6" ht="15" hidden="1" thickBot="1">
      <c r="B23" s="1295" t="s">
        <v>3079</v>
      </c>
      <c r="C23" s="1302">
        <v>0</v>
      </c>
      <c r="D23" s="1297">
        <f>C23/$C$22</f>
        <v>0</v>
      </c>
      <c r="E23" s="1298">
        <f t="shared" si="1"/>
        <v>0</v>
      </c>
    </row>
    <row r="24" spans="2:6" ht="15" hidden="1" thickBot="1">
      <c r="B24" s="1295" t="s">
        <v>58</v>
      </c>
      <c r="C24" s="1296">
        <v>12830122961</v>
      </c>
      <c r="D24" s="1297">
        <f>C24/$C$22</f>
        <v>1</v>
      </c>
      <c r="E24" s="1298">
        <f t="shared" si="1"/>
        <v>1.7311723317842656E-3</v>
      </c>
      <c r="F24" s="1326"/>
    </row>
    <row r="25" spans="2:6" ht="15" hidden="1" thickBot="1">
      <c r="B25" s="1295" t="s">
        <v>59</v>
      </c>
      <c r="C25" s="1302">
        <v>0</v>
      </c>
      <c r="D25" s="1297">
        <f>C25/$C$22</f>
        <v>0</v>
      </c>
      <c r="E25" s="1298">
        <f t="shared" si="1"/>
        <v>0</v>
      </c>
    </row>
    <row r="26" spans="2:6">
      <c r="B26" s="1299" t="s">
        <v>3080</v>
      </c>
      <c r="C26" s="1300">
        <f>SUM(C27:C32)</f>
        <v>200920640632</v>
      </c>
      <c r="D26" s="1301">
        <f>SUM(D27:D32)</f>
        <v>0.99999999999999989</v>
      </c>
      <c r="E26" s="1294">
        <f t="shared" si="1"/>
        <v>2.7110282185431031E-2</v>
      </c>
    </row>
    <row r="27" spans="2:6" hidden="1">
      <c r="B27" s="1295" t="s">
        <v>3081</v>
      </c>
      <c r="C27" s="1296">
        <v>75124304565</v>
      </c>
      <c r="D27" s="1297">
        <f t="shared" ref="D27:D32" si="3">C27/$C$26</f>
        <v>0.37390038339861431</v>
      </c>
      <c r="E27" s="1298">
        <f t="shared" si="1"/>
        <v>1.0136544903177286E-2</v>
      </c>
    </row>
    <row r="28" spans="2:6" hidden="1">
      <c r="B28" s="1295" t="s">
        <v>3082</v>
      </c>
      <c r="C28" s="1296">
        <v>57840512900</v>
      </c>
      <c r="D28" s="1297">
        <f t="shared" si="3"/>
        <v>0.28787740631356479</v>
      </c>
      <c r="E28" s="1298">
        <f t="shared" si="1"/>
        <v>7.8044377199707263E-3</v>
      </c>
    </row>
    <row r="29" spans="2:6" hidden="1">
      <c r="B29" s="1295" t="s">
        <v>3083</v>
      </c>
      <c r="C29" s="1296">
        <v>9142603</v>
      </c>
      <c r="D29" s="1297">
        <f t="shared" si="3"/>
        <v>4.5503552901492624E-5</v>
      </c>
      <c r="E29" s="1298">
        <f t="shared" si="1"/>
        <v>1.233614159599154E-6</v>
      </c>
    </row>
    <row r="30" spans="2:6" hidden="1">
      <c r="B30" s="1295" t="s">
        <v>3084</v>
      </c>
      <c r="C30" s="1296">
        <v>2087679447</v>
      </c>
      <c r="D30" s="1297">
        <f t="shared" si="3"/>
        <v>1.0390567342574469E-2</v>
      </c>
      <c r="E30" s="1298">
        <f t="shared" si="1"/>
        <v>2.8169121272391805E-4</v>
      </c>
    </row>
    <row r="31" spans="2:6" hidden="1">
      <c r="B31" s="1295" t="s">
        <v>3085</v>
      </c>
      <c r="C31" s="1296">
        <v>64412716842</v>
      </c>
      <c r="D31" s="1297">
        <f t="shared" si="3"/>
        <v>0.32058785319113298</v>
      </c>
      <c r="E31" s="1298">
        <f t="shared" si="1"/>
        <v>8.6912271652331511E-3</v>
      </c>
    </row>
    <row r="32" spans="2:6" hidden="1">
      <c r="B32" s="1295" t="s">
        <v>3086</v>
      </c>
      <c r="C32" s="1296">
        <v>1446284275</v>
      </c>
      <c r="D32" s="1297">
        <f t="shared" si="3"/>
        <v>7.1982862012119966E-3</v>
      </c>
      <c r="E32" s="1298">
        <f t="shared" si="1"/>
        <v>1.9514757016635159E-4</v>
      </c>
    </row>
    <row r="33" spans="2:5" ht="15" thickBot="1">
      <c r="B33" s="1303" t="s">
        <v>3087</v>
      </c>
      <c r="C33" s="1304">
        <f>C22-C26</f>
        <v>-188090517671</v>
      </c>
      <c r="D33" s="1305" t="s">
        <v>100</v>
      </c>
      <c r="E33" s="1306">
        <f t="shared" si="1"/>
        <v>-2.5379109853646765E-2</v>
      </c>
    </row>
    <row r="34" spans="2:5" ht="15" thickBot="1">
      <c r="B34" s="1303" t="s">
        <v>3088</v>
      </c>
      <c r="C34" s="1304">
        <f>C6+C22</f>
        <v>1187374402436</v>
      </c>
      <c r="D34" s="1305" t="s">
        <v>100</v>
      </c>
      <c r="E34" s="1306">
        <f>C34/$I$2</f>
        <v>0.16021278355744351</v>
      </c>
    </row>
    <row r="35" spans="2:5" ht="15" thickBot="1">
      <c r="B35" s="1303" t="s">
        <v>3089</v>
      </c>
      <c r="C35" s="1304">
        <f>C14+C26</f>
        <v>1418686514950</v>
      </c>
      <c r="D35" s="1305" t="s">
        <v>100</v>
      </c>
      <c r="E35" s="1306">
        <f>C35/$I$2</f>
        <v>0.19142379614150332</v>
      </c>
    </row>
    <row r="36" spans="2:5" ht="15" thickBot="1">
      <c r="B36" s="1303" t="s">
        <v>3090</v>
      </c>
      <c r="C36" s="1304">
        <f>(C34-(C35-C17))</f>
        <v>32504681791</v>
      </c>
      <c r="D36" s="1305" t="s">
        <v>100</v>
      </c>
      <c r="E36" s="1306">
        <f>C36/$I$2</f>
        <v>4.385866444232828E-3</v>
      </c>
    </row>
    <row r="37" spans="2:5" ht="15" thickBot="1">
      <c r="B37" s="1303" t="s">
        <v>3091</v>
      </c>
      <c r="C37" s="1304">
        <f>C34-C35</f>
        <v>-231312112514</v>
      </c>
      <c r="D37" s="1305" t="s">
        <v>100</v>
      </c>
      <c r="E37" s="1306">
        <f t="shared" si="1"/>
        <v>-3.1211012584059818E-2</v>
      </c>
    </row>
    <row r="38" spans="2:5" ht="15" thickBot="1">
      <c r="B38" s="1307" t="s">
        <v>3092</v>
      </c>
      <c r="C38" s="1308">
        <f>SUM(C39:C41)</f>
        <v>344980212118</v>
      </c>
      <c r="D38" s="1309" t="s">
        <v>100</v>
      </c>
      <c r="E38" s="1310">
        <f t="shared" si="1"/>
        <v>4.6548283289811927E-2</v>
      </c>
    </row>
    <row r="39" spans="2:5" ht="15" hidden="1" thickBot="1">
      <c r="B39" s="1295" t="s">
        <v>3093</v>
      </c>
      <c r="C39" s="1302">
        <v>0</v>
      </c>
      <c r="D39" s="1302"/>
      <c r="E39" s="1298">
        <f t="shared" si="1"/>
        <v>0</v>
      </c>
    </row>
    <row r="40" spans="2:5" ht="15" hidden="1" thickBot="1">
      <c r="B40" s="1295" t="s">
        <v>3094</v>
      </c>
      <c r="C40" s="1296">
        <v>344980212118</v>
      </c>
      <c r="D40" s="1296"/>
      <c r="E40" s="1298">
        <f t="shared" si="1"/>
        <v>4.6548283289811927E-2</v>
      </c>
    </row>
    <row r="41" spans="2:5" ht="15" hidden="1" thickBot="1">
      <c r="B41" s="1295" t="s">
        <v>3095</v>
      </c>
      <c r="C41" s="1302">
        <v>0</v>
      </c>
      <c r="D41" s="1302"/>
      <c r="E41" s="1298">
        <f t="shared" si="1"/>
        <v>0</v>
      </c>
    </row>
    <row r="42" spans="2:5" ht="15" thickBot="1">
      <c r="B42" s="1307" t="s">
        <v>3096</v>
      </c>
      <c r="C42" s="1308">
        <f>SUM(C43:C46)</f>
        <v>113668099604</v>
      </c>
      <c r="D42" s="1309" t="s">
        <v>100</v>
      </c>
      <c r="E42" s="1310">
        <f t="shared" si="1"/>
        <v>1.5337270705752113E-2</v>
      </c>
    </row>
    <row r="43" spans="2:5" ht="15" hidden="1" thickBot="1">
      <c r="B43" s="1311" t="s">
        <v>3097</v>
      </c>
      <c r="C43" s="1312">
        <v>4281932616</v>
      </c>
      <c r="D43" s="1312"/>
      <c r="E43" s="1313">
        <f t="shared" si="1"/>
        <v>5.7776244965980115E-4</v>
      </c>
    </row>
    <row r="44" spans="2:5" ht="15" hidden="1" thickBot="1">
      <c r="B44" s="1311" t="s">
        <v>3098</v>
      </c>
      <c r="C44" s="1312">
        <v>109386166988</v>
      </c>
      <c r="D44" s="1312"/>
      <c r="E44" s="1313">
        <f t="shared" si="1"/>
        <v>1.4759508256092312E-2</v>
      </c>
    </row>
    <row r="45" spans="2:5" ht="15" hidden="1" thickBot="1">
      <c r="B45" s="1311" t="s">
        <v>3099</v>
      </c>
      <c r="C45" s="1314">
        <v>0</v>
      </c>
      <c r="D45" s="1314"/>
      <c r="E45" s="1313">
        <f t="shared" si="1"/>
        <v>0</v>
      </c>
    </row>
    <row r="46" spans="2:5" ht="15" hidden="1" thickBot="1">
      <c r="B46" s="1311" t="s">
        <v>3100</v>
      </c>
      <c r="C46" s="1314">
        <v>0</v>
      </c>
      <c r="D46" s="1314"/>
      <c r="E46" s="1313">
        <f t="shared" si="1"/>
        <v>0</v>
      </c>
    </row>
    <row r="47" spans="2:5" ht="15" thickBot="1">
      <c r="B47" s="1315" t="s">
        <v>3101</v>
      </c>
      <c r="C47" s="1316">
        <f>C38-C42</f>
        <v>231312112514</v>
      </c>
      <c r="D47" s="1317" t="s">
        <v>100</v>
      </c>
      <c r="E47" s="1318">
        <f t="shared" si="1"/>
        <v>3.1211012584059818E-2</v>
      </c>
    </row>
    <row r="48" spans="2:5" ht="15.6">
      <c r="B48" s="1327" t="s">
        <v>3105</v>
      </c>
      <c r="C48" s="1328"/>
      <c r="D48" s="1328"/>
      <c r="E48" s="1329"/>
    </row>
    <row r="49" spans="2:5">
      <c r="B49" s="1327" t="s">
        <v>3106</v>
      </c>
      <c r="C49" s="1329"/>
      <c r="D49" s="1329"/>
      <c r="E49" s="1329"/>
    </row>
  </sheetData>
  <mergeCells count="7">
    <mergeCell ref="B1:E1"/>
    <mergeCell ref="B2:E2"/>
    <mergeCell ref="B3:E3"/>
    <mergeCell ref="B4:B5"/>
    <mergeCell ref="C4:C5"/>
    <mergeCell ref="D4:D5"/>
    <mergeCell ref="E4:E5"/>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FB84FF-1B06-415B-A86F-1731C534D6E1}">
  <dimension ref="C1:K36"/>
  <sheetViews>
    <sheetView showGridLines="0" workbookViewId="0">
      <selection activeCell="G28" sqref="G28"/>
    </sheetView>
  </sheetViews>
  <sheetFormatPr baseColWidth="10" defaultColWidth="11.44140625" defaultRowHeight="14.4"/>
  <cols>
    <col min="1" max="2" width="11.44140625" style="1330"/>
    <col min="3" max="3" width="64.6640625" style="1330" customWidth="1"/>
    <col min="4" max="4" width="18.33203125" style="1330" bestFit="1" customWidth="1"/>
    <col min="5" max="5" width="15.88671875" style="1330" bestFit="1" customWidth="1"/>
    <col min="6" max="6" width="18.33203125" style="1330" customWidth="1"/>
    <col min="7" max="7" width="22.88671875" style="1330" bestFit="1" customWidth="1"/>
    <col min="8" max="9" width="22.88671875" style="1330" customWidth="1"/>
    <col min="10" max="10" width="34.5546875" style="1330" customWidth="1"/>
    <col min="11" max="11" width="13.88671875" style="1330" customWidth="1"/>
    <col min="12" max="16384" width="11.44140625" style="1330"/>
  </cols>
  <sheetData>
    <row r="1" spans="3:11" ht="16.2" thickBot="1">
      <c r="C1" s="1513" t="s">
        <v>3114</v>
      </c>
      <c r="D1" s="1514"/>
      <c r="E1" s="1514"/>
      <c r="F1" s="1514"/>
    </row>
    <row r="2" spans="3:11" ht="15.6">
      <c r="C2" s="1505" t="s">
        <v>3064</v>
      </c>
      <c r="D2" s="1505"/>
      <c r="E2" s="1505"/>
      <c r="F2" s="1505"/>
      <c r="J2" s="1331" t="s">
        <v>3107</v>
      </c>
      <c r="K2" s="1332">
        <v>6884473166050.0166</v>
      </c>
    </row>
    <row r="3" spans="3:11" ht="16.2" thickBot="1">
      <c r="C3" s="1515" t="s">
        <v>150</v>
      </c>
      <c r="D3" s="1515"/>
      <c r="E3" s="1515"/>
      <c r="F3" s="1515"/>
      <c r="J3" s="1333" t="s">
        <v>3103</v>
      </c>
      <c r="K3" s="1334">
        <v>7411233835846.0186</v>
      </c>
    </row>
    <row r="4" spans="3:11" ht="32.25" customHeight="1">
      <c r="C4" s="1516" t="s">
        <v>3108</v>
      </c>
      <c r="D4" s="1518" t="s">
        <v>3065</v>
      </c>
      <c r="E4" s="1520" t="s">
        <v>3109</v>
      </c>
      <c r="F4" s="1521"/>
    </row>
    <row r="5" spans="3:11" ht="28.8">
      <c r="C5" s="1517"/>
      <c r="D5" s="1519"/>
      <c r="E5" s="1335" t="s">
        <v>3110</v>
      </c>
      <c r="F5" s="1335" t="s">
        <v>3111</v>
      </c>
    </row>
    <row r="6" spans="3:11">
      <c r="C6" s="1336" t="s">
        <v>248</v>
      </c>
      <c r="D6" s="1337">
        <f>SUM(D7:D10)</f>
        <v>219411356799</v>
      </c>
      <c r="E6" s="1338">
        <f t="shared" ref="E6:E33" si="0">D6/$D$34</f>
        <v>0.15465809711085673</v>
      </c>
      <c r="F6" s="1338">
        <f t="shared" ref="F6:F34" si="1">D6/$K$3</f>
        <v>2.9605240052981464E-2</v>
      </c>
      <c r="G6" s="703"/>
      <c r="H6" s="703"/>
      <c r="I6" s="703"/>
      <c r="J6" s="1339"/>
      <c r="K6" s="1339"/>
    </row>
    <row r="7" spans="3:11">
      <c r="C7" s="1340" t="s">
        <v>249</v>
      </c>
      <c r="D7" s="1341">
        <v>95815120187</v>
      </c>
      <c r="E7" s="1342">
        <f t="shared" si="0"/>
        <v>6.753790860581832E-2</v>
      </c>
      <c r="F7" s="1342">
        <f t="shared" si="1"/>
        <v>1.2928362848783648E-2</v>
      </c>
      <c r="G7" s="1339"/>
      <c r="H7" s="1339"/>
      <c r="I7" s="1339"/>
      <c r="J7" s="1339"/>
      <c r="K7" s="1339"/>
    </row>
    <row r="8" spans="3:11">
      <c r="C8" s="1340" t="s">
        <v>250</v>
      </c>
      <c r="D8" s="1341">
        <v>13511032861</v>
      </c>
      <c r="E8" s="1342">
        <f t="shared" si="0"/>
        <v>9.5236211232163446E-3</v>
      </c>
      <c r="F8" s="1342">
        <f t="shared" si="1"/>
        <v>1.8230477084194804E-3</v>
      </c>
      <c r="G8" s="1339"/>
      <c r="H8" s="1339"/>
      <c r="I8" s="1339"/>
      <c r="J8" s="1339"/>
      <c r="K8" s="1339"/>
    </row>
    <row r="9" spans="3:11">
      <c r="C9" s="1340" t="s">
        <v>251</v>
      </c>
      <c r="D9" s="1341">
        <v>49384238726</v>
      </c>
      <c r="E9" s="1342">
        <f t="shared" si="0"/>
        <v>3.480983163341092E-2</v>
      </c>
      <c r="F9" s="1342">
        <f t="shared" si="1"/>
        <v>6.6634301143141056E-3</v>
      </c>
      <c r="G9" s="1339"/>
      <c r="H9" s="1339"/>
      <c r="I9" s="1339"/>
      <c r="J9" s="1339"/>
      <c r="K9" s="1339"/>
    </row>
    <row r="10" spans="3:11">
      <c r="C10" s="1340" t="s">
        <v>252</v>
      </c>
      <c r="D10" s="1341">
        <v>60700965025</v>
      </c>
      <c r="E10" s="1342">
        <f t="shared" si="0"/>
        <v>4.2786735748411152E-2</v>
      </c>
      <c r="F10" s="1342">
        <f t="shared" si="1"/>
        <v>8.1903993814642292E-3</v>
      </c>
      <c r="G10" s="1339"/>
      <c r="H10" s="1339"/>
      <c r="I10" s="1339"/>
      <c r="J10" s="1339"/>
      <c r="K10" s="1339"/>
    </row>
    <row r="11" spans="3:11">
      <c r="C11" s="1336" t="s">
        <v>253</v>
      </c>
      <c r="D11" s="1337">
        <f>SUM(D12:D20)</f>
        <v>268623884854</v>
      </c>
      <c r="E11" s="1338">
        <f t="shared" si="0"/>
        <v>0.18934689378045391</v>
      </c>
      <c r="F11" s="1338">
        <f t="shared" si="1"/>
        <v>3.6245501195056498E-2</v>
      </c>
      <c r="G11" s="1339"/>
      <c r="H11" s="1339"/>
      <c r="I11" s="1339"/>
      <c r="J11" s="1339"/>
      <c r="K11" s="1339"/>
    </row>
    <row r="12" spans="3:11">
      <c r="C12" s="1340" t="s">
        <v>254</v>
      </c>
      <c r="D12" s="1341">
        <v>24181094950</v>
      </c>
      <c r="E12" s="1342">
        <f t="shared" si="0"/>
        <v>1.7044706279492786E-2</v>
      </c>
      <c r="F12" s="1342">
        <f t="shared" si="1"/>
        <v>3.2627623801374287E-3</v>
      </c>
      <c r="G12" s="1339"/>
      <c r="H12" s="1339"/>
      <c r="I12" s="1339"/>
      <c r="J12" s="1339"/>
      <c r="K12" s="1339"/>
    </row>
    <row r="13" spans="3:11">
      <c r="C13" s="1340" t="s">
        <v>255</v>
      </c>
      <c r="D13" s="1341">
        <v>18352875264</v>
      </c>
      <c r="E13" s="1342">
        <f t="shared" si="0"/>
        <v>1.2936526195603421E-2</v>
      </c>
      <c r="F13" s="1342">
        <f t="shared" si="1"/>
        <v>2.4763589532464068E-3</v>
      </c>
      <c r="G13" s="1339"/>
      <c r="H13" s="1339"/>
      <c r="I13" s="1339"/>
      <c r="J13" s="1339"/>
      <c r="K13" s="1339"/>
    </row>
    <row r="14" spans="3:11">
      <c r="C14" s="1340" t="s">
        <v>256</v>
      </c>
      <c r="D14" s="1341">
        <v>7309972466</v>
      </c>
      <c r="E14" s="1342">
        <f t="shared" si="0"/>
        <v>5.1526340660661253E-3</v>
      </c>
      <c r="F14" s="1342">
        <f t="shared" si="1"/>
        <v>9.8633677305440736E-4</v>
      </c>
      <c r="G14" s="1339"/>
      <c r="H14" s="1339"/>
      <c r="I14" s="1339"/>
      <c r="J14" s="1339"/>
      <c r="K14" s="1339"/>
    </row>
    <row r="15" spans="3:11">
      <c r="C15" s="1340" t="s">
        <v>257</v>
      </c>
      <c r="D15" s="1341">
        <v>92264417778</v>
      </c>
      <c r="E15" s="1342">
        <f t="shared" si="0"/>
        <v>6.503509887894561E-2</v>
      </c>
      <c r="F15" s="1342">
        <f t="shared" si="1"/>
        <v>1.2449265509845797E-2</v>
      </c>
      <c r="G15" s="1339"/>
      <c r="H15" s="1339"/>
      <c r="I15" s="1339"/>
      <c r="J15" s="1339"/>
      <c r="K15" s="1339"/>
    </row>
    <row r="16" spans="3:11">
      <c r="C16" s="1340" t="s">
        <v>258</v>
      </c>
      <c r="D16" s="1341">
        <v>762083921</v>
      </c>
      <c r="E16" s="1342">
        <f t="shared" si="0"/>
        <v>5.3717569947216897E-4</v>
      </c>
      <c r="F16" s="1342">
        <f t="shared" si="1"/>
        <v>1.0282821158792994E-4</v>
      </c>
      <c r="G16" s="1339"/>
      <c r="H16" s="1339"/>
      <c r="I16" s="1339"/>
      <c r="J16" s="1339"/>
      <c r="K16" s="1339"/>
    </row>
    <row r="17" spans="3:11">
      <c r="C17" s="1340" t="s">
        <v>259</v>
      </c>
      <c r="D17" s="1341">
        <v>115004347968</v>
      </c>
      <c r="E17" s="1342">
        <f t="shared" si="0"/>
        <v>8.1063960752494502E-2</v>
      </c>
      <c r="F17" s="1342">
        <f t="shared" si="1"/>
        <v>1.5517571097508334E-2</v>
      </c>
      <c r="G17" s="1339"/>
      <c r="H17" s="1339"/>
      <c r="I17" s="1339"/>
      <c r="J17" s="1339"/>
      <c r="K17" s="1339"/>
    </row>
    <row r="18" spans="3:11">
      <c r="C18" s="1340" t="s">
        <v>260</v>
      </c>
      <c r="D18" s="1341">
        <v>2319162116</v>
      </c>
      <c r="E18" s="1342">
        <f t="shared" si="0"/>
        <v>1.6347248610322741E-3</v>
      </c>
      <c r="F18" s="1342">
        <f t="shared" si="1"/>
        <v>3.1292523854568942E-4</v>
      </c>
      <c r="G18" s="1339"/>
      <c r="H18" s="1339"/>
      <c r="I18" s="1339"/>
      <c r="J18" s="1339"/>
      <c r="K18" s="1339"/>
    </row>
    <row r="19" spans="3:11">
      <c r="C19" s="1340" t="s">
        <v>261</v>
      </c>
      <c r="D19" s="1341">
        <v>149703020</v>
      </c>
      <c r="E19" s="1342">
        <f t="shared" si="0"/>
        <v>1.0552226895966239E-4</v>
      </c>
      <c r="F19" s="1342">
        <f t="shared" si="1"/>
        <v>2.0199473301723298E-5</v>
      </c>
      <c r="G19" s="1339"/>
      <c r="H19" s="1339"/>
      <c r="I19" s="1339"/>
      <c r="J19" s="1339"/>
      <c r="K19" s="1339"/>
    </row>
    <row r="20" spans="3:11">
      <c r="C20" s="1340" t="s">
        <v>262</v>
      </c>
      <c r="D20" s="1341">
        <v>8280227371</v>
      </c>
      <c r="E20" s="1342">
        <f t="shared" si="0"/>
        <v>5.836544778387371E-3</v>
      </c>
      <c r="F20" s="1342">
        <f t="shared" si="1"/>
        <v>1.1172535578287798E-3</v>
      </c>
      <c r="G20" s="1339"/>
      <c r="H20" s="1339"/>
      <c r="I20" s="1339"/>
      <c r="J20" s="1339"/>
      <c r="K20" s="1339"/>
    </row>
    <row r="21" spans="3:11">
      <c r="C21" s="1336" t="s">
        <v>263</v>
      </c>
      <c r="D21" s="1337">
        <f>SUM(D22:D24)</f>
        <v>9784245470</v>
      </c>
      <c r="E21" s="1338">
        <f>D21/$D$34</f>
        <v>6.8966930797568302E-3</v>
      </c>
      <c r="F21" s="1338">
        <f t="shared" si="1"/>
        <v>1.3201911701498882E-3</v>
      </c>
      <c r="G21" s="1339"/>
      <c r="H21" s="1339"/>
      <c r="I21" s="1339"/>
      <c r="J21" s="1339"/>
      <c r="K21" s="1339"/>
    </row>
    <row r="22" spans="3:11">
      <c r="C22" s="1340" t="s">
        <v>264</v>
      </c>
      <c r="D22" s="1341">
        <v>900977565</v>
      </c>
      <c r="E22" s="1342">
        <f t="shared" si="0"/>
        <v>6.3507868405428096E-4</v>
      </c>
      <c r="F22" s="1342">
        <f t="shared" si="1"/>
        <v>1.2156917255022088E-4</v>
      </c>
      <c r="G22" s="1339"/>
      <c r="H22" s="1339"/>
      <c r="I22" s="1339"/>
      <c r="J22" s="1339"/>
      <c r="K22" s="1339"/>
    </row>
    <row r="23" spans="3:11">
      <c r="C23" s="1340" t="s">
        <v>265</v>
      </c>
      <c r="D23" s="1341">
        <v>8164325450</v>
      </c>
      <c r="E23" s="1342">
        <f t="shared" si="0"/>
        <v>5.7548481387290429E-3</v>
      </c>
      <c r="F23" s="1342">
        <f t="shared" si="1"/>
        <v>1.1016148769333782E-3</v>
      </c>
      <c r="G23" s="1339"/>
      <c r="H23" s="1339"/>
      <c r="I23" s="1339"/>
      <c r="J23" s="1339"/>
      <c r="K23" s="1339"/>
    </row>
    <row r="24" spans="3:11">
      <c r="C24" s="1340" t="s">
        <v>266</v>
      </c>
      <c r="D24" s="1341">
        <v>718942455</v>
      </c>
      <c r="E24" s="1342">
        <f t="shared" si="0"/>
        <v>5.0676625697350646E-4</v>
      </c>
      <c r="F24" s="1342">
        <f t="shared" si="1"/>
        <v>9.7007120666289191E-5</v>
      </c>
      <c r="G24" s="1339"/>
      <c r="H24" s="1339"/>
      <c r="I24" s="1339"/>
      <c r="J24" s="1339"/>
      <c r="K24" s="1339"/>
    </row>
    <row r="25" spans="3:11">
      <c r="C25" s="1336" t="s">
        <v>267</v>
      </c>
      <c r="D25" s="1337">
        <f>SUM(D26:D31)</f>
        <v>626232997285</v>
      </c>
      <c r="E25" s="1338">
        <f>D25/$D$34</f>
        <v>0.44141745952034434</v>
      </c>
      <c r="F25" s="1338">
        <f t="shared" si="1"/>
        <v>8.4497805784522692E-2</v>
      </c>
      <c r="G25" s="703"/>
      <c r="H25" s="703"/>
      <c r="I25" s="703"/>
      <c r="J25" s="1339"/>
      <c r="K25" s="1339"/>
    </row>
    <row r="26" spans="3:11">
      <c r="C26" s="1340" t="s">
        <v>268</v>
      </c>
      <c r="D26" s="1341">
        <v>26591527885</v>
      </c>
      <c r="E26" s="1342">
        <f t="shared" si="0"/>
        <v>1.8743765874124199E-2</v>
      </c>
      <c r="F26" s="1342">
        <f t="shared" si="1"/>
        <v>3.5880028176124177E-3</v>
      </c>
      <c r="G26" s="1339"/>
      <c r="H26" s="1339"/>
      <c r="I26" s="1339"/>
      <c r="J26" s="1339"/>
      <c r="K26" s="1339"/>
    </row>
    <row r="27" spans="3:11">
      <c r="C27" s="1340" t="s">
        <v>269</v>
      </c>
      <c r="D27" s="1341">
        <v>133160839893</v>
      </c>
      <c r="E27" s="1342">
        <f t="shared" si="0"/>
        <v>9.3862060779292808E-2</v>
      </c>
      <c r="F27" s="1342">
        <f t="shared" si="1"/>
        <v>1.7967431988036742E-2</v>
      </c>
      <c r="G27" s="1339"/>
      <c r="H27" s="1339"/>
      <c r="I27" s="1339"/>
      <c r="J27" s="1339"/>
      <c r="K27" s="1339"/>
    </row>
    <row r="28" spans="3:11">
      <c r="C28" s="1340" t="s">
        <v>270</v>
      </c>
      <c r="D28" s="1341">
        <v>9752583104</v>
      </c>
      <c r="E28" s="1342">
        <f t="shared" si="0"/>
        <v>6.8743749949182528E-3</v>
      </c>
      <c r="F28" s="1342">
        <f t="shared" si="1"/>
        <v>1.3159189576274796E-3</v>
      </c>
      <c r="G28" s="1339"/>
      <c r="H28" s="1339"/>
      <c r="I28" s="1339"/>
      <c r="J28" s="1339"/>
      <c r="K28" s="1339"/>
    </row>
    <row r="29" spans="3:11">
      <c r="C29" s="1340" t="s">
        <v>271</v>
      </c>
      <c r="D29" s="1341">
        <v>299968351366</v>
      </c>
      <c r="E29" s="1342">
        <f t="shared" si="0"/>
        <v>0.21144089846837802</v>
      </c>
      <c r="F29" s="1342">
        <f t="shared" si="1"/>
        <v>4.0474819444387099E-2</v>
      </c>
      <c r="G29" s="1339"/>
      <c r="H29" s="1339"/>
      <c r="I29" s="1339"/>
      <c r="J29" s="1339"/>
      <c r="K29" s="1339"/>
    </row>
    <row r="30" spans="3:11">
      <c r="C30" s="1340" t="s">
        <v>272</v>
      </c>
      <c r="D30" s="1341">
        <v>155715919621</v>
      </c>
      <c r="E30" s="1342">
        <f t="shared" si="0"/>
        <v>0.10976062574788627</v>
      </c>
      <c r="F30" s="1342">
        <f t="shared" si="1"/>
        <v>2.1010795647527222E-2</v>
      </c>
      <c r="G30" s="1339"/>
      <c r="H30" s="1339"/>
      <c r="I30" s="1339"/>
      <c r="J30" s="1339"/>
      <c r="K30" s="1339"/>
    </row>
    <row r="31" spans="3:11">
      <c r="C31" s="1340" t="s">
        <v>3112</v>
      </c>
      <c r="D31" s="1341">
        <v>1043775416</v>
      </c>
      <c r="E31" s="1342">
        <f t="shared" si="0"/>
        <v>7.3573365574479063E-4</v>
      </c>
      <c r="F31" s="1342">
        <f t="shared" si="1"/>
        <v>1.4083692933173378E-4</v>
      </c>
      <c r="G31" s="1339"/>
      <c r="H31" s="1339"/>
      <c r="I31" s="1339"/>
      <c r="J31" s="1339"/>
      <c r="K31" s="1339"/>
    </row>
    <row r="32" spans="3:11">
      <c r="C32" s="1336" t="s">
        <v>274</v>
      </c>
      <c r="D32" s="1337">
        <f>D33</f>
        <v>294634030542</v>
      </c>
      <c r="E32" s="1338">
        <f>D32/$D$34</f>
        <v>0.2076808565085882</v>
      </c>
      <c r="F32" s="1338">
        <f t="shared" si="1"/>
        <v>3.975505793879279E-2</v>
      </c>
      <c r="G32" s="1339"/>
      <c r="H32" s="1339"/>
      <c r="I32" s="1339"/>
      <c r="J32" s="1339"/>
      <c r="K32" s="1339"/>
    </row>
    <row r="33" spans="3:11">
      <c r="C33" s="1340" t="s">
        <v>275</v>
      </c>
      <c r="D33" s="1341">
        <v>294634030542</v>
      </c>
      <c r="E33" s="1342">
        <f t="shared" si="0"/>
        <v>0.2076808565085882</v>
      </c>
      <c r="F33" s="1342">
        <f t="shared" si="1"/>
        <v>3.975505793879279E-2</v>
      </c>
      <c r="G33" s="1339"/>
      <c r="H33" s="1339"/>
      <c r="I33" s="1339"/>
      <c r="J33" s="1339"/>
      <c r="K33" s="1339"/>
    </row>
    <row r="34" spans="3:11">
      <c r="C34" s="1343" t="s">
        <v>54</v>
      </c>
      <c r="D34" s="1344">
        <f>D6+D11+D21+D25+D32</f>
        <v>1418686514950</v>
      </c>
      <c r="E34" s="1345">
        <f>SUM(E6,E11,E21,E25,E32)</f>
        <v>1</v>
      </c>
      <c r="F34" s="1345">
        <f t="shared" si="1"/>
        <v>0.19142379614150332</v>
      </c>
      <c r="G34" s="1339"/>
      <c r="H34" s="1339"/>
      <c r="I34" s="1339"/>
      <c r="J34" s="1339"/>
      <c r="K34" s="1339"/>
    </row>
    <row r="35" spans="3:11">
      <c r="C35" s="1346" t="s">
        <v>3113</v>
      </c>
      <c r="D35" s="1346"/>
      <c r="E35" s="1346"/>
      <c r="F35" s="1346"/>
    </row>
    <row r="36" spans="3:11">
      <c r="C36" s="1346" t="s">
        <v>192</v>
      </c>
      <c r="D36" s="1347"/>
      <c r="E36" s="1348"/>
      <c r="F36" s="1348"/>
    </row>
  </sheetData>
  <mergeCells count="6">
    <mergeCell ref="C1:F1"/>
    <mergeCell ref="C3:F3"/>
    <mergeCell ref="C4:C5"/>
    <mergeCell ref="D4:D5"/>
    <mergeCell ref="E4:F4"/>
    <mergeCell ref="C2:F2"/>
  </mergeCell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29A520-F377-4AF6-B90F-829E42BC6DCC}">
  <dimension ref="A1:I64"/>
  <sheetViews>
    <sheetView showGridLines="0" topLeftCell="A23" zoomScale="55" zoomScaleNormal="55" workbookViewId="0">
      <selection activeCell="J39" sqref="J39"/>
    </sheetView>
  </sheetViews>
  <sheetFormatPr baseColWidth="10" defaultColWidth="11.44140625" defaultRowHeight="13.8"/>
  <cols>
    <col min="1" max="1" width="5" style="1349" bestFit="1" customWidth="1"/>
    <col min="2" max="2" width="68.33203125" style="1349" customWidth="1"/>
    <col min="3" max="3" width="45.88671875" style="1349" customWidth="1"/>
    <col min="4" max="4" width="156.5546875" style="1349" bestFit="1" customWidth="1"/>
    <col min="5" max="5" width="30.44140625" style="1349" customWidth="1"/>
    <col min="6" max="6" width="33.6640625" style="1349" customWidth="1"/>
    <col min="7" max="7" width="20.6640625" style="1349" customWidth="1"/>
    <col min="8" max="16384" width="11.44140625" style="1349"/>
  </cols>
  <sheetData>
    <row r="1" spans="1:9" ht="15" customHeight="1">
      <c r="A1" s="1524" t="s">
        <v>3181</v>
      </c>
      <c r="B1" s="1524"/>
      <c r="C1" s="1524"/>
      <c r="D1" s="1524"/>
      <c r="E1" s="1524"/>
      <c r="F1" s="1524"/>
      <c r="G1" s="1524"/>
    </row>
    <row r="2" spans="1:9" ht="15" customHeight="1">
      <c r="A2" s="1524" t="s">
        <v>3064</v>
      </c>
      <c r="B2" s="1524"/>
      <c r="C2" s="1524"/>
      <c r="D2" s="1524"/>
      <c r="E2" s="1524"/>
      <c r="F2" s="1524"/>
      <c r="G2" s="1524"/>
    </row>
    <row r="3" spans="1:9" ht="15.75" customHeight="1" thickBot="1">
      <c r="A3" s="1541" t="s">
        <v>145</v>
      </c>
      <c r="B3" s="1541"/>
      <c r="C3" s="1541"/>
      <c r="D3" s="1541"/>
      <c r="E3" s="1541"/>
      <c r="F3" s="1541"/>
      <c r="G3" s="1541"/>
    </row>
    <row r="4" spans="1:9" ht="31.2">
      <c r="A4" s="1350" t="s">
        <v>3115</v>
      </c>
      <c r="B4" s="1351" t="s">
        <v>3116</v>
      </c>
      <c r="C4" s="1352" t="s">
        <v>196</v>
      </c>
      <c r="D4" s="1351" t="s">
        <v>3117</v>
      </c>
      <c r="E4" s="1352" t="s">
        <v>3118</v>
      </c>
      <c r="F4" s="1352" t="s">
        <v>3119</v>
      </c>
      <c r="G4" s="1353" t="s">
        <v>3120</v>
      </c>
    </row>
    <row r="5" spans="1:9" ht="27.75" customHeight="1">
      <c r="A5" s="1535">
        <v>1</v>
      </c>
      <c r="B5" s="1536" t="s">
        <v>3121</v>
      </c>
      <c r="C5" s="1536" t="s">
        <v>3122</v>
      </c>
      <c r="D5" s="1354" t="s">
        <v>3123</v>
      </c>
      <c r="E5" s="1537" t="s">
        <v>2730</v>
      </c>
      <c r="F5" s="1537" t="s">
        <v>3124</v>
      </c>
      <c r="G5" s="1534">
        <v>131949000</v>
      </c>
      <c r="I5" s="1356"/>
    </row>
    <row r="6" spans="1:9" ht="27.75" customHeight="1">
      <c r="A6" s="1535"/>
      <c r="B6" s="1536"/>
      <c r="C6" s="1536"/>
      <c r="D6" s="1354" t="s">
        <v>3125</v>
      </c>
      <c r="E6" s="1537"/>
      <c r="F6" s="1537"/>
      <c r="G6" s="1534"/>
      <c r="I6" s="1356"/>
    </row>
    <row r="7" spans="1:9" ht="27.75" customHeight="1">
      <c r="A7" s="1535"/>
      <c r="B7" s="1536"/>
      <c r="C7" s="1536"/>
      <c r="D7" s="1354" t="s">
        <v>3126</v>
      </c>
      <c r="E7" s="1537"/>
      <c r="F7" s="1537"/>
      <c r="G7" s="1534"/>
      <c r="I7" s="1356"/>
    </row>
    <row r="8" spans="1:9" ht="27.75" customHeight="1">
      <c r="A8" s="1535"/>
      <c r="B8" s="1536"/>
      <c r="C8" s="1536"/>
      <c r="D8" s="1354" t="s">
        <v>3127</v>
      </c>
      <c r="E8" s="1537"/>
      <c r="F8" s="1537"/>
      <c r="G8" s="1534"/>
      <c r="I8" s="1356"/>
    </row>
    <row r="9" spans="1:9" ht="27.75" customHeight="1">
      <c r="A9" s="1535"/>
      <c r="B9" s="1536"/>
      <c r="C9" s="1536"/>
      <c r="D9" s="1354" t="s">
        <v>3128</v>
      </c>
      <c r="E9" s="1537"/>
      <c r="F9" s="1537"/>
      <c r="G9" s="1534"/>
      <c r="I9" s="1356"/>
    </row>
    <row r="10" spans="1:9" ht="27.75" customHeight="1">
      <c r="A10" s="1535">
        <v>2</v>
      </c>
      <c r="B10" s="1536" t="s">
        <v>3129</v>
      </c>
      <c r="C10" s="1536" t="s">
        <v>3130</v>
      </c>
      <c r="D10" s="1354" t="s">
        <v>3131</v>
      </c>
      <c r="E10" s="1537" t="s">
        <v>3132</v>
      </c>
      <c r="F10" s="1537" t="s">
        <v>3133</v>
      </c>
      <c r="G10" s="1534">
        <f>'[189]Programas Prioritarios '!$B$49</f>
        <v>310000000</v>
      </c>
      <c r="I10" s="1356"/>
    </row>
    <row r="11" spans="1:9" ht="27.75" customHeight="1">
      <c r="A11" s="1535"/>
      <c r="B11" s="1536"/>
      <c r="C11" s="1536"/>
      <c r="D11" s="1354" t="s">
        <v>3134</v>
      </c>
      <c r="E11" s="1537"/>
      <c r="F11" s="1537"/>
      <c r="G11" s="1534"/>
      <c r="I11" s="1356"/>
    </row>
    <row r="12" spans="1:9" ht="27.75" customHeight="1">
      <c r="A12" s="1535">
        <v>3</v>
      </c>
      <c r="B12" s="1536" t="s">
        <v>3135</v>
      </c>
      <c r="C12" s="1536" t="s">
        <v>209</v>
      </c>
      <c r="D12" s="1354" t="s">
        <v>3136</v>
      </c>
      <c r="E12" s="1537" t="s">
        <v>3137</v>
      </c>
      <c r="F12" s="1537" t="s">
        <v>3138</v>
      </c>
      <c r="G12" s="1534">
        <v>752489044</v>
      </c>
      <c r="I12" s="1356"/>
    </row>
    <row r="13" spans="1:9" ht="27.75" customHeight="1">
      <c r="A13" s="1535"/>
      <c r="B13" s="1536"/>
      <c r="C13" s="1536"/>
      <c r="D13" s="1357" t="s">
        <v>3139</v>
      </c>
      <c r="E13" s="1537"/>
      <c r="F13" s="1537"/>
      <c r="G13" s="1534"/>
      <c r="I13" s="1356"/>
    </row>
    <row r="14" spans="1:9" ht="27.75" customHeight="1">
      <c r="A14" s="1535"/>
      <c r="B14" s="1536"/>
      <c r="C14" s="1536"/>
      <c r="D14" s="1354" t="s">
        <v>3140</v>
      </c>
      <c r="E14" s="1537"/>
      <c r="F14" s="1537"/>
      <c r="G14" s="1534"/>
      <c r="I14" s="1356"/>
    </row>
    <row r="15" spans="1:9" ht="27.75" customHeight="1">
      <c r="A15" s="1535"/>
      <c r="B15" s="1536"/>
      <c r="C15" s="1536"/>
      <c r="D15" s="1354" t="s">
        <v>3141</v>
      </c>
      <c r="E15" s="1537"/>
      <c r="F15" s="1537"/>
      <c r="G15" s="1534"/>
      <c r="I15" s="1356"/>
    </row>
    <row r="16" spans="1:9" ht="27.75" customHeight="1">
      <c r="A16" s="1535"/>
      <c r="B16" s="1536"/>
      <c r="C16" s="1536"/>
      <c r="D16" s="1354" t="s">
        <v>3142</v>
      </c>
      <c r="E16" s="1537"/>
      <c r="F16" s="1537"/>
      <c r="G16" s="1534"/>
      <c r="I16" s="1356"/>
    </row>
    <row r="17" spans="1:9" ht="27.75" customHeight="1">
      <c r="A17" s="1535">
        <v>4</v>
      </c>
      <c r="B17" s="1536" t="s">
        <v>3143</v>
      </c>
      <c r="C17" s="1536" t="s">
        <v>210</v>
      </c>
      <c r="D17" s="1354" t="s">
        <v>3144</v>
      </c>
      <c r="E17" s="1537" t="s">
        <v>3145</v>
      </c>
      <c r="F17" s="1537" t="s">
        <v>3146</v>
      </c>
      <c r="G17" s="1534">
        <f>'[189]Programas Prioritarios '!$B$154</f>
        <v>16719054161</v>
      </c>
      <c r="I17" s="1356"/>
    </row>
    <row r="18" spans="1:9" ht="27.75" customHeight="1">
      <c r="A18" s="1535"/>
      <c r="B18" s="1536"/>
      <c r="C18" s="1536"/>
      <c r="D18" s="1354" t="s">
        <v>3147</v>
      </c>
      <c r="E18" s="1537"/>
      <c r="F18" s="1537"/>
      <c r="G18" s="1534"/>
      <c r="I18" s="1356"/>
    </row>
    <row r="19" spans="1:9" ht="27.75" customHeight="1">
      <c r="A19" s="1535"/>
      <c r="B19" s="1536"/>
      <c r="C19" s="1536"/>
      <c r="D19" s="1354" t="s">
        <v>3148</v>
      </c>
      <c r="E19" s="1537"/>
      <c r="F19" s="1537"/>
      <c r="G19" s="1534"/>
      <c r="I19" s="1356"/>
    </row>
    <row r="20" spans="1:9" ht="27.75" customHeight="1">
      <c r="A20" s="1535"/>
      <c r="B20" s="1536"/>
      <c r="C20" s="1536"/>
      <c r="D20" s="1354" t="s">
        <v>3149</v>
      </c>
      <c r="E20" s="1537"/>
      <c r="F20" s="1537"/>
      <c r="G20" s="1534"/>
      <c r="I20" s="1356"/>
    </row>
    <row r="21" spans="1:9" ht="71.25" customHeight="1">
      <c r="A21" s="1535"/>
      <c r="B21" s="1536"/>
      <c r="C21" s="1536"/>
      <c r="D21" s="1354" t="s">
        <v>3150</v>
      </c>
      <c r="E21" s="1537"/>
      <c r="F21" s="1537"/>
      <c r="G21" s="1534"/>
    </row>
    <row r="22" spans="1:9" ht="27.75" customHeight="1">
      <c r="A22" s="1535"/>
      <c r="B22" s="1536"/>
      <c r="C22" s="1536"/>
      <c r="D22" s="1354" t="s">
        <v>3151</v>
      </c>
      <c r="E22" s="1537"/>
      <c r="F22" s="1537"/>
      <c r="G22" s="1534"/>
    </row>
    <row r="23" spans="1:9" ht="27.75" customHeight="1">
      <c r="A23" s="1535">
        <v>5</v>
      </c>
      <c r="B23" s="1536" t="s">
        <v>3152</v>
      </c>
      <c r="C23" s="1536" t="s">
        <v>3153</v>
      </c>
      <c r="D23" s="1357" t="s">
        <v>3154</v>
      </c>
      <c r="E23" s="1537" t="s">
        <v>2726</v>
      </c>
      <c r="F23" s="1539" t="s">
        <v>3155</v>
      </c>
      <c r="G23" s="1534">
        <v>126008804116</v>
      </c>
    </row>
    <row r="24" spans="1:9" ht="27.75" customHeight="1">
      <c r="A24" s="1535"/>
      <c r="B24" s="1536"/>
      <c r="C24" s="1536"/>
      <c r="D24" s="1355" t="s">
        <v>3156</v>
      </c>
      <c r="E24" s="1537"/>
      <c r="F24" s="1540"/>
      <c r="G24" s="1534"/>
    </row>
    <row r="25" spans="1:9" ht="27.75" customHeight="1">
      <c r="A25" s="1535">
        <v>6</v>
      </c>
      <c r="B25" s="1536" t="s">
        <v>212</v>
      </c>
      <c r="C25" s="1536" t="s">
        <v>212</v>
      </c>
      <c r="D25" s="1357" t="s">
        <v>3157</v>
      </c>
      <c r="E25" s="1537" t="s">
        <v>2740</v>
      </c>
      <c r="F25" s="1537" t="s">
        <v>3158</v>
      </c>
      <c r="G25" s="1534">
        <f>'[189]Programas Prioritarios '!$B$174</f>
        <v>36703004</v>
      </c>
    </row>
    <row r="26" spans="1:9" ht="52.5" customHeight="1">
      <c r="A26" s="1535"/>
      <c r="B26" s="1536"/>
      <c r="C26" s="1536"/>
      <c r="D26" s="1357" t="s">
        <v>3159</v>
      </c>
      <c r="E26" s="1537"/>
      <c r="F26" s="1537"/>
      <c r="G26" s="1534"/>
    </row>
    <row r="27" spans="1:9" ht="27.75" customHeight="1">
      <c r="A27" s="1535">
        <v>7</v>
      </c>
      <c r="B27" s="1536" t="s">
        <v>3160</v>
      </c>
      <c r="C27" s="1536" t="s">
        <v>213</v>
      </c>
      <c r="D27" s="1354" t="s">
        <v>3161</v>
      </c>
      <c r="E27" s="1537" t="s">
        <v>2721</v>
      </c>
      <c r="F27" s="1538" t="s">
        <v>3162</v>
      </c>
      <c r="G27" s="1534">
        <f>'[189]Programas Prioritarios '!$B$201</f>
        <v>754999043</v>
      </c>
    </row>
    <row r="28" spans="1:9" ht="27.75" customHeight="1">
      <c r="A28" s="1535"/>
      <c r="B28" s="1536"/>
      <c r="C28" s="1536"/>
      <c r="D28" s="1354" t="s">
        <v>3163</v>
      </c>
      <c r="E28" s="1537"/>
      <c r="F28" s="1538"/>
      <c r="G28" s="1534"/>
    </row>
    <row r="29" spans="1:9" ht="27.75" customHeight="1">
      <c r="A29" s="1535">
        <v>8</v>
      </c>
      <c r="B29" s="1536" t="s">
        <v>3164</v>
      </c>
      <c r="C29" s="1536" t="s">
        <v>214</v>
      </c>
      <c r="D29" s="1357" t="s">
        <v>3165</v>
      </c>
      <c r="E29" s="1537" t="s">
        <v>2738</v>
      </c>
      <c r="F29" s="1537" t="s">
        <v>3166</v>
      </c>
      <c r="G29" s="1534">
        <f>'[189]Programas Prioritarios '!$B$216</f>
        <v>813234113</v>
      </c>
    </row>
    <row r="30" spans="1:9" ht="27.75" customHeight="1">
      <c r="A30" s="1535"/>
      <c r="B30" s="1536"/>
      <c r="C30" s="1536"/>
      <c r="D30" s="1357" t="s">
        <v>3167</v>
      </c>
      <c r="E30" s="1537"/>
      <c r="F30" s="1537"/>
      <c r="G30" s="1534"/>
    </row>
    <row r="31" spans="1:9" ht="27.75" customHeight="1">
      <c r="A31" s="1535"/>
      <c r="B31" s="1536"/>
      <c r="C31" s="1536"/>
      <c r="D31" s="1358" t="s">
        <v>3168</v>
      </c>
      <c r="E31" s="1537"/>
      <c r="F31" s="1537"/>
      <c r="G31" s="1534"/>
      <c r="I31" s="1356"/>
    </row>
    <row r="32" spans="1:9" ht="27.75" customHeight="1">
      <c r="A32" s="1535"/>
      <c r="B32" s="1536"/>
      <c r="C32" s="1536"/>
      <c r="D32" s="1358" t="s">
        <v>3169</v>
      </c>
      <c r="E32" s="1537"/>
      <c r="F32" s="1537"/>
      <c r="G32" s="1534"/>
      <c r="I32" s="1356"/>
    </row>
    <row r="33" spans="1:9" ht="16.2" thickBot="1">
      <c r="A33" s="1528" t="s">
        <v>2266</v>
      </c>
      <c r="B33" s="1529"/>
      <c r="C33" s="1529"/>
      <c r="D33" s="1529"/>
      <c r="E33" s="1529"/>
      <c r="F33" s="1530"/>
      <c r="G33" s="1359">
        <f>SUM(G5:G32)</f>
        <v>145527232481</v>
      </c>
      <c r="I33" s="1356"/>
    </row>
    <row r="34" spans="1:9">
      <c r="I34" s="1356"/>
    </row>
    <row r="35" spans="1:9" ht="14.4" thickBot="1">
      <c r="I35" s="1356"/>
    </row>
    <row r="36" spans="1:9" ht="16.2" thickBot="1">
      <c r="A36" s="1531" t="s">
        <v>3170</v>
      </c>
      <c r="B36" s="1532"/>
      <c r="C36" s="1532"/>
      <c r="D36" s="1533"/>
      <c r="I36" s="1356"/>
    </row>
    <row r="37" spans="1:9" ht="16.2" thickBot="1">
      <c r="A37" s="1360" t="s">
        <v>3171</v>
      </c>
      <c r="B37" s="1361" t="s">
        <v>63</v>
      </c>
      <c r="C37" s="1362" t="s">
        <v>3172</v>
      </c>
      <c r="D37" s="1363" t="s">
        <v>3173</v>
      </c>
      <c r="I37" s="1356"/>
    </row>
    <row r="38" spans="1:9" ht="32.25" customHeight="1">
      <c r="A38" s="1364">
        <v>1</v>
      </c>
      <c r="B38" s="1365" t="s">
        <v>230</v>
      </c>
      <c r="C38" s="1366" t="s">
        <v>2631</v>
      </c>
      <c r="D38" s="1367">
        <v>100000000</v>
      </c>
      <c r="I38" s="1356"/>
    </row>
    <row r="39" spans="1:9" ht="32.25" customHeight="1">
      <c r="A39" s="1368">
        <v>2</v>
      </c>
      <c r="B39" s="1369" t="s">
        <v>2884</v>
      </c>
      <c r="C39" s="1370" t="s">
        <v>2721</v>
      </c>
      <c r="D39" s="1371">
        <v>1488249090</v>
      </c>
    </row>
    <row r="40" spans="1:9" ht="32.25" customHeight="1">
      <c r="A40" s="1368">
        <v>3</v>
      </c>
      <c r="B40" s="1369" t="s">
        <v>3174</v>
      </c>
      <c r="C40" s="1370" t="s">
        <v>2730</v>
      </c>
      <c r="D40" s="1371">
        <v>54500000</v>
      </c>
    </row>
    <row r="41" spans="1:9" ht="32.25" customHeight="1">
      <c r="A41" s="1368">
        <v>4</v>
      </c>
      <c r="B41" s="1369" t="s">
        <v>3175</v>
      </c>
      <c r="C41" s="1370" t="s">
        <v>2730</v>
      </c>
      <c r="D41" s="1371">
        <v>24618098</v>
      </c>
    </row>
    <row r="42" spans="1:9" ht="32.25" customHeight="1">
      <c r="A42" s="1368">
        <v>5</v>
      </c>
      <c r="B42" s="1369" t="s">
        <v>227</v>
      </c>
      <c r="C42" s="1370" t="s">
        <v>2729</v>
      </c>
      <c r="D42" s="1371">
        <v>714434525</v>
      </c>
    </row>
    <row r="43" spans="1:9" ht="32.25" customHeight="1">
      <c r="A43" s="1368">
        <v>6</v>
      </c>
      <c r="B43" s="1369" t="s">
        <v>232</v>
      </c>
      <c r="C43" s="1370" t="s">
        <v>2637</v>
      </c>
      <c r="D43" s="1371">
        <v>11182324484</v>
      </c>
    </row>
    <row r="44" spans="1:9" ht="32.25" customHeight="1">
      <c r="A44" s="1368">
        <v>7</v>
      </c>
      <c r="B44" s="1369" t="s">
        <v>231</v>
      </c>
      <c r="C44" s="1370" t="s">
        <v>2631</v>
      </c>
      <c r="D44" s="1371">
        <v>2069680747</v>
      </c>
    </row>
    <row r="45" spans="1:9" ht="32.25" customHeight="1">
      <c r="A45" s="1525">
        <v>8</v>
      </c>
      <c r="B45" s="1526" t="s">
        <v>2847</v>
      </c>
      <c r="C45" s="1370" t="s">
        <v>2721</v>
      </c>
      <c r="D45" s="1527">
        <v>415707990</v>
      </c>
    </row>
    <row r="46" spans="1:9" ht="32.25" customHeight="1">
      <c r="A46" s="1525"/>
      <c r="B46" s="1526"/>
      <c r="C46" s="1370" t="s">
        <v>2727</v>
      </c>
      <c r="D46" s="1527"/>
    </row>
    <row r="47" spans="1:9" ht="32.25" customHeight="1">
      <c r="A47" s="1525"/>
      <c r="B47" s="1526"/>
      <c r="C47" s="1370" t="s">
        <v>2631</v>
      </c>
      <c r="D47" s="1527"/>
    </row>
    <row r="48" spans="1:9" ht="32.25" customHeight="1">
      <c r="A48" s="1525">
        <v>9</v>
      </c>
      <c r="B48" s="1526" t="s">
        <v>225</v>
      </c>
      <c r="C48" s="1370" t="s">
        <v>2631</v>
      </c>
      <c r="D48" s="1527">
        <v>1724455799</v>
      </c>
    </row>
    <row r="49" spans="1:4" ht="32.25" customHeight="1">
      <c r="A49" s="1525"/>
      <c r="B49" s="1526"/>
      <c r="C49" s="1370" t="s">
        <v>2727</v>
      </c>
      <c r="D49" s="1527"/>
    </row>
    <row r="50" spans="1:4" ht="32.25" customHeight="1">
      <c r="A50" s="1525">
        <v>10</v>
      </c>
      <c r="B50" s="1526" t="s">
        <v>226</v>
      </c>
      <c r="C50" s="1370" t="s">
        <v>2727</v>
      </c>
      <c r="D50" s="1527">
        <v>427203339</v>
      </c>
    </row>
    <row r="51" spans="1:4" ht="32.25" customHeight="1">
      <c r="A51" s="1525"/>
      <c r="B51" s="1526"/>
      <c r="C51" s="1370" t="s">
        <v>2631</v>
      </c>
      <c r="D51" s="1527"/>
    </row>
    <row r="52" spans="1:4" ht="32.25" customHeight="1">
      <c r="A52" s="1525">
        <v>11</v>
      </c>
      <c r="B52" s="1526" t="s">
        <v>224</v>
      </c>
      <c r="C52" s="1370" t="s">
        <v>2727</v>
      </c>
      <c r="D52" s="1527">
        <v>167774340</v>
      </c>
    </row>
    <row r="53" spans="1:4" ht="32.25" customHeight="1">
      <c r="A53" s="1525"/>
      <c r="B53" s="1526"/>
      <c r="C53" s="1370" t="s">
        <v>2721</v>
      </c>
      <c r="D53" s="1527"/>
    </row>
    <row r="54" spans="1:4" ht="32.25" customHeight="1">
      <c r="A54" s="1525"/>
      <c r="B54" s="1526"/>
      <c r="C54" s="1370" t="s">
        <v>2735</v>
      </c>
      <c r="D54" s="1527"/>
    </row>
    <row r="55" spans="1:4" ht="32.25" customHeight="1">
      <c r="A55" s="1525"/>
      <c r="B55" s="1526"/>
      <c r="C55" s="1370" t="s">
        <v>2609</v>
      </c>
      <c r="D55" s="1527"/>
    </row>
    <row r="56" spans="1:4" ht="32.25" customHeight="1" thickBot="1">
      <c r="A56" s="1372">
        <v>12</v>
      </c>
      <c r="B56" s="1373" t="s">
        <v>3024</v>
      </c>
      <c r="C56" s="1374" t="s">
        <v>3176</v>
      </c>
      <c r="D56" s="1375">
        <v>1798300000</v>
      </c>
    </row>
    <row r="57" spans="1:4" ht="16.2" thickBot="1">
      <c r="A57" s="1522" t="s">
        <v>2266</v>
      </c>
      <c r="B57" s="1523"/>
      <c r="C57" s="1523"/>
      <c r="D57" s="1376">
        <f>SUM(D38:D56)</f>
        <v>20167248412</v>
      </c>
    </row>
    <row r="61" spans="1:4">
      <c r="A61" s="1349" t="s">
        <v>3177</v>
      </c>
    </row>
    <row r="62" spans="1:4">
      <c r="A62" s="1377" t="s">
        <v>3178</v>
      </c>
    </row>
    <row r="63" spans="1:4">
      <c r="A63" s="1349" t="s">
        <v>3179</v>
      </c>
    </row>
    <row r="64" spans="1:4">
      <c r="A64" s="1349" t="s">
        <v>3180</v>
      </c>
    </row>
  </sheetData>
  <mergeCells count="66">
    <mergeCell ref="A1:G1"/>
    <mergeCell ref="A3:G3"/>
    <mergeCell ref="G10:G11"/>
    <mergeCell ref="A5:A9"/>
    <mergeCell ref="B5:B9"/>
    <mergeCell ref="C5:C9"/>
    <mergeCell ref="E5:E9"/>
    <mergeCell ref="F5:F9"/>
    <mergeCell ref="G5:G9"/>
    <mergeCell ref="A10:A11"/>
    <mergeCell ref="B10:B11"/>
    <mergeCell ref="C10:C11"/>
    <mergeCell ref="E10:E11"/>
    <mergeCell ref="F10:F11"/>
    <mergeCell ref="G17:G22"/>
    <mergeCell ref="A12:A16"/>
    <mergeCell ref="B12:B16"/>
    <mergeCell ref="C12:C16"/>
    <mergeCell ref="E12:E16"/>
    <mergeCell ref="F12:F16"/>
    <mergeCell ref="G12:G16"/>
    <mergeCell ref="A17:A22"/>
    <mergeCell ref="B17:B22"/>
    <mergeCell ref="C17:C22"/>
    <mergeCell ref="E17:E22"/>
    <mergeCell ref="F17:F22"/>
    <mergeCell ref="G25:G26"/>
    <mergeCell ref="A23:A24"/>
    <mergeCell ref="B23:B24"/>
    <mergeCell ref="C23:C24"/>
    <mergeCell ref="E23:E24"/>
    <mergeCell ref="F23:F24"/>
    <mergeCell ref="G23:G24"/>
    <mergeCell ref="A25:A26"/>
    <mergeCell ref="B25:B26"/>
    <mergeCell ref="C25:C26"/>
    <mergeCell ref="E25:E26"/>
    <mergeCell ref="F25:F26"/>
    <mergeCell ref="G29:G32"/>
    <mergeCell ref="A27:A28"/>
    <mergeCell ref="B27:B28"/>
    <mergeCell ref="C27:C28"/>
    <mergeCell ref="E27:E28"/>
    <mergeCell ref="F27:F28"/>
    <mergeCell ref="G27:G28"/>
    <mergeCell ref="A29:A32"/>
    <mergeCell ref="B29:B32"/>
    <mergeCell ref="C29:C32"/>
    <mergeCell ref="E29:E32"/>
    <mergeCell ref="F29:F32"/>
    <mergeCell ref="A57:C57"/>
    <mergeCell ref="A2:G2"/>
    <mergeCell ref="A50:A51"/>
    <mergeCell ref="B50:B51"/>
    <mergeCell ref="D50:D51"/>
    <mergeCell ref="A52:A55"/>
    <mergeCell ref="B52:B55"/>
    <mergeCell ref="D52:D55"/>
    <mergeCell ref="A33:F33"/>
    <mergeCell ref="A36:D36"/>
    <mergeCell ref="A45:A47"/>
    <mergeCell ref="B45:B47"/>
    <mergeCell ref="D45:D47"/>
    <mergeCell ref="A48:A49"/>
    <mergeCell ref="B48:B49"/>
    <mergeCell ref="D48:D49"/>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1DBDE0-E8D6-4AE8-8B55-72DD95D11365}">
  <dimension ref="A1:I31"/>
  <sheetViews>
    <sheetView showGridLines="0" zoomScale="85" zoomScaleNormal="85" workbookViewId="0">
      <selection activeCell="E16" sqref="E16"/>
    </sheetView>
  </sheetViews>
  <sheetFormatPr baseColWidth="10" defaultColWidth="11.44140625" defaultRowHeight="13.8"/>
  <cols>
    <col min="1" max="1" width="5" style="1349" bestFit="1" customWidth="1"/>
    <col min="2" max="2" width="68.33203125" style="1349" customWidth="1"/>
    <col min="3" max="3" width="59.88671875" style="1349" customWidth="1"/>
    <col min="4" max="4" width="19.6640625" style="1349" customWidth="1"/>
    <col min="5" max="5" width="30.44140625" style="1349" customWidth="1"/>
    <col min="6" max="6" width="33.6640625" style="1349" customWidth="1"/>
    <col min="7" max="7" width="20.6640625" style="1349" customWidth="1"/>
    <col min="8" max="16384" width="11.44140625" style="1349"/>
  </cols>
  <sheetData>
    <row r="1" spans="1:9" ht="15" customHeight="1">
      <c r="A1" s="1542" t="s">
        <v>3182</v>
      </c>
      <c r="B1" s="1542"/>
      <c r="C1" s="1542"/>
      <c r="D1" s="1542"/>
      <c r="E1" s="1378"/>
      <c r="F1" s="1378"/>
      <c r="G1" s="1378"/>
    </row>
    <row r="2" spans="1:9" ht="15" customHeight="1">
      <c r="A2" s="1542" t="s">
        <v>3064</v>
      </c>
      <c r="B2" s="1542"/>
      <c r="C2" s="1542"/>
      <c r="D2" s="1542"/>
      <c r="E2" s="1378"/>
      <c r="F2" s="1378"/>
      <c r="G2" s="1378"/>
    </row>
    <row r="3" spans="1:9" ht="15.75" customHeight="1" thickBot="1">
      <c r="A3" s="1543" t="s">
        <v>145</v>
      </c>
      <c r="B3" s="1543"/>
      <c r="C3" s="1543"/>
      <c r="D3" s="1543"/>
      <c r="E3" s="1378"/>
      <c r="F3" s="1378"/>
      <c r="G3" s="1378"/>
    </row>
    <row r="4" spans="1:9" ht="16.2" thickBot="1">
      <c r="A4" s="1360" t="s">
        <v>3171</v>
      </c>
      <c r="B4" s="1361" t="s">
        <v>63</v>
      </c>
      <c r="C4" s="1362" t="s">
        <v>3172</v>
      </c>
      <c r="D4" s="1363" t="s">
        <v>3173</v>
      </c>
      <c r="E4" s="1378"/>
      <c r="F4" s="1378"/>
      <c r="G4" s="1378"/>
      <c r="I4" s="1356"/>
    </row>
    <row r="5" spans="1:9" ht="32.25" customHeight="1">
      <c r="A5" s="1364">
        <v>1</v>
      </c>
      <c r="B5" s="1365" t="s">
        <v>230</v>
      </c>
      <c r="C5" s="1366" t="s">
        <v>2631</v>
      </c>
      <c r="D5" s="1367">
        <v>100000000</v>
      </c>
      <c r="E5" s="1378"/>
      <c r="F5" s="1378"/>
      <c r="G5" s="1378"/>
      <c r="I5" s="1356"/>
    </row>
    <row r="6" spans="1:9" ht="32.25" customHeight="1">
      <c r="A6" s="1368">
        <v>2</v>
      </c>
      <c r="B6" s="1369" t="s">
        <v>2884</v>
      </c>
      <c r="C6" s="1370" t="s">
        <v>2721</v>
      </c>
      <c r="D6" s="1371">
        <v>1488249090</v>
      </c>
      <c r="E6" s="1378"/>
      <c r="F6" s="1378"/>
      <c r="G6" s="1378"/>
    </row>
    <row r="7" spans="1:9" ht="32.25" customHeight="1">
      <c r="A7" s="1368">
        <v>3</v>
      </c>
      <c r="B7" s="1369" t="s">
        <v>3174</v>
      </c>
      <c r="C7" s="1370" t="s">
        <v>2730</v>
      </c>
      <c r="D7" s="1371">
        <v>54500000</v>
      </c>
      <c r="E7" s="1378"/>
      <c r="F7" s="1378"/>
      <c r="G7" s="1378"/>
    </row>
    <row r="8" spans="1:9" ht="32.25" customHeight="1">
      <c r="A8" s="1368">
        <v>4</v>
      </c>
      <c r="B8" s="1369" t="s">
        <v>3175</v>
      </c>
      <c r="C8" s="1370" t="s">
        <v>2730</v>
      </c>
      <c r="D8" s="1371">
        <v>24618098</v>
      </c>
      <c r="E8" s="1378"/>
      <c r="F8" s="1378"/>
      <c r="G8" s="1378"/>
    </row>
    <row r="9" spans="1:9" ht="32.25" customHeight="1">
      <c r="A9" s="1368">
        <v>5</v>
      </c>
      <c r="B9" s="1369" t="s">
        <v>227</v>
      </c>
      <c r="C9" s="1370" t="s">
        <v>2729</v>
      </c>
      <c r="D9" s="1371">
        <v>714434525</v>
      </c>
      <c r="E9" s="1378"/>
      <c r="F9" s="1378"/>
      <c r="G9" s="1378"/>
    </row>
    <row r="10" spans="1:9" ht="32.25" customHeight="1">
      <c r="A10" s="1368">
        <v>6</v>
      </c>
      <c r="B10" s="1369" t="s">
        <v>232</v>
      </c>
      <c r="C10" s="1370" t="s">
        <v>2637</v>
      </c>
      <c r="D10" s="1371">
        <v>11182324484</v>
      </c>
      <c r="E10" s="1378"/>
      <c r="F10" s="1378"/>
      <c r="G10" s="1378"/>
    </row>
    <row r="11" spans="1:9" ht="32.25" customHeight="1">
      <c r="A11" s="1368">
        <v>7</v>
      </c>
      <c r="B11" s="1369" t="s">
        <v>231</v>
      </c>
      <c r="C11" s="1370" t="s">
        <v>2631</v>
      </c>
      <c r="D11" s="1371">
        <v>2069680747</v>
      </c>
      <c r="E11" s="1378"/>
      <c r="F11" s="1378"/>
      <c r="G11" s="1378"/>
    </row>
    <row r="12" spans="1:9" ht="32.25" customHeight="1">
      <c r="A12" s="1525">
        <v>8</v>
      </c>
      <c r="B12" s="1526" t="s">
        <v>2847</v>
      </c>
      <c r="C12" s="1370" t="s">
        <v>2721</v>
      </c>
      <c r="D12" s="1527">
        <v>415707990</v>
      </c>
      <c r="E12" s="1378"/>
      <c r="F12" s="1378"/>
      <c r="G12" s="1378"/>
    </row>
    <row r="13" spans="1:9" ht="32.25" customHeight="1">
      <c r="A13" s="1525"/>
      <c r="B13" s="1526"/>
      <c r="C13" s="1370" t="s">
        <v>2727</v>
      </c>
      <c r="D13" s="1527"/>
    </row>
    <row r="14" spans="1:9" ht="32.25" customHeight="1">
      <c r="A14" s="1525"/>
      <c r="B14" s="1526"/>
      <c r="C14" s="1370" t="s">
        <v>2631</v>
      </c>
      <c r="D14" s="1527"/>
    </row>
    <row r="15" spans="1:9" ht="32.25" customHeight="1">
      <c r="A15" s="1525">
        <v>9</v>
      </c>
      <c r="B15" s="1526" t="s">
        <v>225</v>
      </c>
      <c r="C15" s="1370" t="s">
        <v>2631</v>
      </c>
      <c r="D15" s="1527">
        <v>1724455799</v>
      </c>
    </row>
    <row r="16" spans="1:9" ht="32.25" customHeight="1">
      <c r="A16" s="1525"/>
      <c r="B16" s="1526"/>
      <c r="C16" s="1370" t="s">
        <v>2727</v>
      </c>
      <c r="D16" s="1527"/>
    </row>
    <row r="17" spans="1:4" ht="32.25" customHeight="1">
      <c r="A17" s="1525">
        <v>10</v>
      </c>
      <c r="B17" s="1526" t="s">
        <v>226</v>
      </c>
      <c r="C17" s="1370" t="s">
        <v>2727</v>
      </c>
      <c r="D17" s="1527">
        <v>427203339</v>
      </c>
    </row>
    <row r="18" spans="1:4" ht="32.25" customHeight="1">
      <c r="A18" s="1525"/>
      <c r="B18" s="1526"/>
      <c r="C18" s="1370" t="s">
        <v>2631</v>
      </c>
      <c r="D18" s="1527"/>
    </row>
    <row r="19" spans="1:4" ht="32.25" customHeight="1">
      <c r="A19" s="1525">
        <v>11</v>
      </c>
      <c r="B19" s="1526" t="s">
        <v>224</v>
      </c>
      <c r="C19" s="1370" t="s">
        <v>2727</v>
      </c>
      <c r="D19" s="1527">
        <v>167774340</v>
      </c>
    </row>
    <row r="20" spans="1:4" ht="32.25" customHeight="1">
      <c r="A20" s="1525"/>
      <c r="B20" s="1526"/>
      <c r="C20" s="1370" t="s">
        <v>2721</v>
      </c>
      <c r="D20" s="1527"/>
    </row>
    <row r="21" spans="1:4" ht="32.25" customHeight="1">
      <c r="A21" s="1525"/>
      <c r="B21" s="1526"/>
      <c r="C21" s="1370" t="s">
        <v>2735</v>
      </c>
      <c r="D21" s="1527"/>
    </row>
    <row r="22" spans="1:4" ht="32.25" customHeight="1">
      <c r="A22" s="1525"/>
      <c r="B22" s="1526"/>
      <c r="C22" s="1370" t="s">
        <v>2609</v>
      </c>
      <c r="D22" s="1527"/>
    </row>
    <row r="23" spans="1:4" ht="32.25" customHeight="1" thickBot="1">
      <c r="A23" s="1372">
        <v>12</v>
      </c>
      <c r="B23" s="1373" t="s">
        <v>3024</v>
      </c>
      <c r="C23" s="1374" t="s">
        <v>3176</v>
      </c>
      <c r="D23" s="1375">
        <v>1798300000</v>
      </c>
    </row>
    <row r="24" spans="1:4" ht="16.2" thickBot="1">
      <c r="A24" s="1522" t="s">
        <v>2266</v>
      </c>
      <c r="B24" s="1523"/>
      <c r="C24" s="1523"/>
      <c r="D24" s="1376">
        <f>SUM(D5:D23)</f>
        <v>20167248412</v>
      </c>
    </row>
    <row r="28" spans="1:4">
      <c r="A28" s="1349" t="s">
        <v>3177</v>
      </c>
    </row>
    <row r="29" spans="1:4">
      <c r="A29" s="1377" t="s">
        <v>3178</v>
      </c>
    </row>
    <row r="30" spans="1:4">
      <c r="A30" s="1349" t="s">
        <v>3179</v>
      </c>
    </row>
    <row r="31" spans="1:4">
      <c r="A31" s="1349" t="s">
        <v>3180</v>
      </c>
    </row>
  </sheetData>
  <mergeCells count="16">
    <mergeCell ref="A24:C24"/>
    <mergeCell ref="A1:D1"/>
    <mergeCell ref="A2:D2"/>
    <mergeCell ref="A3:D3"/>
    <mergeCell ref="A17:A18"/>
    <mergeCell ref="B17:B18"/>
    <mergeCell ref="D17:D18"/>
    <mergeCell ref="A19:A22"/>
    <mergeCell ref="B19:B22"/>
    <mergeCell ref="D19:D22"/>
    <mergeCell ref="A12:A14"/>
    <mergeCell ref="B12:B14"/>
    <mergeCell ref="D12:D14"/>
    <mergeCell ref="A15:A16"/>
    <mergeCell ref="B15:B16"/>
    <mergeCell ref="D15:D16"/>
  </mergeCell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A5C2D6-462A-47BD-9C4C-FF860FAC9901}">
  <dimension ref="C1:M22"/>
  <sheetViews>
    <sheetView showGridLines="0" zoomScale="130" zoomScaleNormal="130" workbookViewId="0">
      <selection activeCell="C9" sqref="C9"/>
    </sheetView>
  </sheetViews>
  <sheetFormatPr baseColWidth="10" defaultColWidth="9.109375" defaultRowHeight="14.4"/>
  <cols>
    <col min="1" max="2" width="9.109375" style="548"/>
    <col min="3" max="3" width="39.109375" style="548" bestFit="1" customWidth="1"/>
    <col min="4" max="4" width="19.5546875" style="548" bestFit="1" customWidth="1"/>
    <col min="5" max="5" width="11" style="548" customWidth="1"/>
    <col min="6" max="6" width="17" style="548" customWidth="1"/>
    <col min="7" max="7" width="11" style="548" customWidth="1"/>
    <col min="8" max="8" width="10.88671875" style="548" bestFit="1" customWidth="1"/>
    <col min="9" max="16384" width="9.109375" style="548"/>
  </cols>
  <sheetData>
    <row r="1" spans="3:13">
      <c r="C1" s="1544" t="s">
        <v>3061</v>
      </c>
      <c r="D1" s="1544"/>
      <c r="E1" s="1544"/>
      <c r="F1" s="1544"/>
      <c r="G1" s="1544"/>
      <c r="H1" s="1544"/>
    </row>
    <row r="2" spans="3:13">
      <c r="C2" s="1544" t="s">
        <v>2667</v>
      </c>
      <c r="D2" s="1544"/>
      <c r="E2" s="1544"/>
      <c r="F2" s="1544"/>
      <c r="G2" s="1544"/>
      <c r="H2" s="1544"/>
      <c r="I2" s="386"/>
      <c r="J2" s="386"/>
      <c r="K2" s="386"/>
      <c r="L2" s="386"/>
      <c r="M2" s="386"/>
    </row>
    <row r="3" spans="3:13">
      <c r="C3" s="1459" t="s">
        <v>2668</v>
      </c>
      <c r="D3" s="1459"/>
      <c r="E3" s="1459"/>
      <c r="F3" s="1459"/>
      <c r="G3" s="1459"/>
      <c r="H3" s="1459"/>
    </row>
    <row r="4" spans="3:13" ht="26.4">
      <c r="C4" s="1055" t="s">
        <v>462</v>
      </c>
      <c r="D4" s="1056" t="s">
        <v>2669</v>
      </c>
      <c r="E4" s="1056" t="s">
        <v>2670</v>
      </c>
      <c r="F4" s="1057" t="s">
        <v>2671</v>
      </c>
      <c r="G4" s="1058" t="s">
        <v>2670</v>
      </c>
      <c r="H4" s="1058" t="s">
        <v>2672</v>
      </c>
    </row>
    <row r="5" spans="3:13">
      <c r="C5" s="1059" t="s">
        <v>459</v>
      </c>
      <c r="D5" s="1060">
        <v>1187374.4024403172</v>
      </c>
      <c r="E5" s="468">
        <v>0.16021278355802601</v>
      </c>
      <c r="F5" s="466">
        <v>1222734406859</v>
      </c>
      <c r="G5" s="1061">
        <v>0.16418191413695449</v>
      </c>
      <c r="H5" s="1062">
        <v>35364</v>
      </c>
    </row>
    <row r="6" spans="3:13">
      <c r="C6" s="1059" t="s">
        <v>2673</v>
      </c>
      <c r="D6" s="1063">
        <v>1418686.51495</v>
      </c>
      <c r="E6" s="468">
        <v>0.19142379614150332</v>
      </c>
      <c r="F6" s="1064">
        <v>1454046519373</v>
      </c>
      <c r="G6" s="1061">
        <v>0.19524110557585594</v>
      </c>
      <c r="H6" s="1062">
        <v>35364.004423069768</v>
      </c>
    </row>
    <row r="7" spans="3:13">
      <c r="C7" s="1065" t="s">
        <v>2674</v>
      </c>
      <c r="D7" s="1066">
        <v>1217765.8743179999</v>
      </c>
      <c r="E7" s="1067">
        <v>0.16431351395607227</v>
      </c>
      <c r="F7" s="1068">
        <v>1256705429285.9998</v>
      </c>
      <c r="G7" s="1069">
        <v>0.16874280097418434</v>
      </c>
      <c r="H7" s="1070">
        <v>38939.554967999924</v>
      </c>
    </row>
    <row r="8" spans="3:13">
      <c r="C8" s="1065" t="s">
        <v>2675</v>
      </c>
      <c r="D8" s="1066">
        <v>200920.640632</v>
      </c>
      <c r="E8" s="1067">
        <v>2.7110282185431028E-2</v>
      </c>
      <c r="F8" s="1068">
        <v>197345090087.06998</v>
      </c>
      <c r="G8" s="1069">
        <v>2.6498304601671629E-2</v>
      </c>
      <c r="H8" s="1071">
        <v>-3575.5505449300108</v>
      </c>
    </row>
    <row r="9" spans="3:13">
      <c r="C9" s="1059" t="s">
        <v>2676</v>
      </c>
      <c r="D9" s="1063">
        <v>32504.681795317214</v>
      </c>
      <c r="E9" s="468">
        <v>4.3858664448153508E-3</v>
      </c>
      <c r="F9" s="465">
        <v>32504677372.247448</v>
      </c>
      <c r="G9" s="1061">
        <v>4.3645313983178219E-3</v>
      </c>
      <c r="H9" s="1062" t="s">
        <v>100</v>
      </c>
    </row>
    <row r="10" spans="3:13" ht="10.5" customHeight="1">
      <c r="C10" s="1072"/>
      <c r="D10" s="1073"/>
      <c r="E10" s="1074"/>
      <c r="F10" s="1075"/>
      <c r="G10" s="1076"/>
      <c r="H10" s="1077"/>
    </row>
    <row r="11" spans="3:13" s="578" customFormat="1">
      <c r="C11" s="1059" t="s">
        <v>2677</v>
      </c>
      <c r="D11" s="1063">
        <v>344980.21211368288</v>
      </c>
      <c r="E11" s="468">
        <v>4.6548283289229414E-2</v>
      </c>
      <c r="F11" s="1064">
        <v>344980216536.75262</v>
      </c>
      <c r="G11" s="1061">
        <v>4.6321856071049265E-2</v>
      </c>
      <c r="H11" s="1062" t="s">
        <v>100</v>
      </c>
      <c r="I11" s="548"/>
    </row>
    <row r="12" spans="3:13" s="578" customFormat="1">
      <c r="C12" s="1059" t="s">
        <v>2678</v>
      </c>
      <c r="D12" s="1063">
        <v>113668.099604</v>
      </c>
      <c r="E12" s="468">
        <v>1.5337270705752111E-2</v>
      </c>
      <c r="F12" s="1064">
        <v>113668099604</v>
      </c>
      <c r="G12" s="1061">
        <v>1.5262664632147789E-2</v>
      </c>
      <c r="H12" s="1062" t="s">
        <v>100</v>
      </c>
    </row>
    <row r="13" spans="3:13" ht="10.5" customHeight="1">
      <c r="C13" s="1065"/>
      <c r="D13" s="1066"/>
      <c r="E13" s="1067"/>
      <c r="F13" s="1068"/>
      <c r="G13" s="1069"/>
      <c r="H13" s="1070"/>
      <c r="I13" s="1078"/>
    </row>
    <row r="14" spans="3:13">
      <c r="C14" s="1079" t="s">
        <v>2679</v>
      </c>
      <c r="D14" s="1080">
        <v>1532354.6145540001</v>
      </c>
      <c r="E14" s="1081">
        <v>0.20676106684725501</v>
      </c>
      <c r="F14" s="1082">
        <v>1567718618977.0698</v>
      </c>
      <c r="G14" s="1083">
        <v>0.21050377020800376</v>
      </c>
      <c r="H14" s="1084">
        <v>35364.004423069768</v>
      </c>
    </row>
    <row r="15" spans="3:13">
      <c r="C15" s="47" t="s">
        <v>2680</v>
      </c>
      <c r="F15" s="1085"/>
    </row>
    <row r="22" spans="6:6">
      <c r="F22" s="1086"/>
    </row>
  </sheetData>
  <mergeCells count="3">
    <mergeCell ref="C1:H1"/>
    <mergeCell ref="C2:H2"/>
    <mergeCell ref="C3:H3"/>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18354E-7ADD-4ED2-A08F-AB9AEB795903}">
  <dimension ref="G2:S52"/>
  <sheetViews>
    <sheetView showGridLines="0" topLeftCell="E1" zoomScale="96" zoomScaleNormal="96" workbookViewId="0">
      <selection activeCell="S35" sqref="S35"/>
    </sheetView>
  </sheetViews>
  <sheetFormatPr baseColWidth="10" defaultColWidth="11.44140625" defaultRowHeight="14.4"/>
  <cols>
    <col min="8" max="8" width="34.44140625" customWidth="1"/>
    <col min="9" max="9" width="13.6640625" customWidth="1"/>
    <col min="10" max="10" width="12" customWidth="1"/>
    <col min="11" max="11" width="7.33203125" customWidth="1"/>
  </cols>
  <sheetData>
    <row r="2" spans="7:19" s="59" customFormat="1" ht="15" customHeight="1">
      <c r="G2" s="1472" t="s">
        <v>42</v>
      </c>
      <c r="H2" s="1472"/>
      <c r="I2" s="1472"/>
      <c r="J2" s="1472"/>
      <c r="K2" s="1472"/>
      <c r="L2" s="1472"/>
      <c r="M2" s="58"/>
      <c r="N2" s="58"/>
      <c r="O2" s="58"/>
      <c r="P2" s="58"/>
      <c r="Q2" s="58"/>
      <c r="R2" s="58"/>
      <c r="S2" s="58"/>
    </row>
    <row r="3" spans="7:19" s="59" customFormat="1" ht="15" customHeight="1">
      <c r="G3" s="1472" t="s">
        <v>43</v>
      </c>
      <c r="H3" s="1472"/>
      <c r="I3" s="1472"/>
      <c r="J3" s="1472"/>
      <c r="K3" s="1472"/>
      <c r="L3" s="1472"/>
      <c r="M3" s="58"/>
      <c r="N3" s="58"/>
      <c r="O3" s="58"/>
      <c r="P3" s="58"/>
      <c r="Q3" s="58"/>
      <c r="R3" s="58"/>
      <c r="S3" s="58"/>
    </row>
    <row r="4" spans="7:19" s="59" customFormat="1" ht="15" customHeight="1">
      <c r="G4" s="1469" t="s">
        <v>44</v>
      </c>
      <c r="H4" s="1469"/>
      <c r="I4" s="1469"/>
      <c r="J4" s="1469"/>
      <c r="K4" s="1469"/>
      <c r="L4" s="1469"/>
      <c r="M4" s="60"/>
      <c r="N4" s="60"/>
      <c r="O4" s="60"/>
      <c r="P4" s="60"/>
      <c r="Q4" s="60"/>
      <c r="R4" s="60"/>
      <c r="S4" s="60"/>
    </row>
    <row r="7" spans="7:19">
      <c r="H7" s="1546" t="s">
        <v>45</v>
      </c>
      <c r="I7" s="1546"/>
      <c r="J7" s="1546"/>
      <c r="K7" s="1546"/>
    </row>
    <row r="8" spans="7:19">
      <c r="H8" s="1547" t="s">
        <v>46</v>
      </c>
      <c r="I8" s="1547"/>
      <c r="J8" s="1547"/>
      <c r="K8" s="1547"/>
    </row>
    <row r="25" spans="8:8">
      <c r="H25" s="61" t="s">
        <v>47</v>
      </c>
    </row>
    <row r="26" spans="8:8">
      <c r="H26" s="61" t="s">
        <v>48</v>
      </c>
    </row>
    <row r="47" spans="8:10">
      <c r="H47" s="1545" t="s">
        <v>49</v>
      </c>
      <c r="I47" s="1545"/>
      <c r="J47" s="1545"/>
    </row>
    <row r="48" spans="8:10">
      <c r="H48" s="62" t="s">
        <v>50</v>
      </c>
      <c r="I48" s="63">
        <v>490729147940.02979</v>
      </c>
      <c r="J48" s="64">
        <v>0.91627390186325453</v>
      </c>
    </row>
    <row r="49" spans="8:10">
      <c r="H49" s="62" t="s">
        <v>51</v>
      </c>
      <c r="I49" s="63">
        <v>20047904806.189995</v>
      </c>
      <c r="J49" s="64">
        <v>3.743281204725922E-2</v>
      </c>
    </row>
    <row r="50" spans="8:10">
      <c r="H50" s="62" t="s">
        <v>52</v>
      </c>
      <c r="I50" s="63">
        <v>14845573463.269999</v>
      </c>
      <c r="J50" s="64">
        <v>2.7719183952468859E-2</v>
      </c>
    </row>
    <row r="51" spans="8:10">
      <c r="H51" s="62" t="s">
        <v>53</v>
      </c>
      <c r="I51" s="63">
        <v>9947738658.6200008</v>
      </c>
      <c r="J51" s="64">
        <v>1.8574102137017504E-2</v>
      </c>
    </row>
    <row r="52" spans="8:10" ht="15" thickBot="1">
      <c r="H52" s="65" t="s">
        <v>54</v>
      </c>
      <c r="I52" s="66">
        <f>SUM(I48:I51)</f>
        <v>535570364868.1098</v>
      </c>
      <c r="J52" s="67">
        <f>SUM(J48:J51)</f>
        <v>1.0000000000000002</v>
      </c>
    </row>
  </sheetData>
  <mergeCells count="6">
    <mergeCell ref="H47:J47"/>
    <mergeCell ref="G2:L2"/>
    <mergeCell ref="G3:L3"/>
    <mergeCell ref="G4:L4"/>
    <mergeCell ref="H7:K7"/>
    <mergeCell ref="H8:K8"/>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59051C-7514-4808-A137-7295757F455B}">
  <dimension ref="A1:O52"/>
  <sheetViews>
    <sheetView showGridLines="0" topLeftCell="E10" zoomScaleNormal="100" workbookViewId="0">
      <selection activeCell="J36" sqref="J36"/>
    </sheetView>
  </sheetViews>
  <sheetFormatPr baseColWidth="10" defaultColWidth="11.44140625" defaultRowHeight="14.4"/>
  <cols>
    <col min="1" max="1" width="6.6640625" hidden="1" customWidth="1"/>
    <col min="2" max="5" width="6.6640625" customWidth="1"/>
    <col min="6" max="6" width="76.6640625" customWidth="1"/>
    <col min="7" max="7" width="22.33203125" customWidth="1"/>
    <col min="9" max="9" width="20.33203125" customWidth="1"/>
  </cols>
  <sheetData>
    <row r="1" spans="1:15" s="59" customFormat="1" ht="15" customHeight="1">
      <c r="A1" s="1468"/>
      <c r="B1" s="1468"/>
      <c r="C1" s="1548"/>
      <c r="D1" s="1468"/>
      <c r="E1" s="1468"/>
      <c r="F1" s="1468" t="s">
        <v>42</v>
      </c>
      <c r="G1" s="1468"/>
      <c r="H1" s="1548"/>
      <c r="I1" s="1468"/>
      <c r="J1" s="1468"/>
      <c r="K1" s="58"/>
      <c r="L1" s="58"/>
      <c r="M1" s="58"/>
      <c r="N1" s="58"/>
      <c r="O1" s="58"/>
    </row>
    <row r="2" spans="1:15" s="59" customFormat="1" ht="15" customHeight="1">
      <c r="B2" s="1468"/>
      <c r="C2" s="1468"/>
      <c r="D2" s="1468"/>
      <c r="E2" s="1468"/>
      <c r="F2" s="1468" t="s">
        <v>43</v>
      </c>
      <c r="G2" s="1468"/>
      <c r="H2" s="1468"/>
      <c r="I2" s="1468"/>
      <c r="J2" s="58"/>
      <c r="K2" s="58"/>
      <c r="L2" s="58"/>
      <c r="M2" s="58"/>
      <c r="N2" s="58"/>
      <c r="O2" s="58"/>
    </row>
    <row r="3" spans="1:15" s="59" customFormat="1" ht="15" customHeight="1">
      <c r="B3" s="1469"/>
      <c r="C3" s="1469"/>
      <c r="D3" s="1469"/>
      <c r="E3" s="1469"/>
      <c r="F3" s="1469" t="s">
        <v>44</v>
      </c>
      <c r="G3" s="1469"/>
      <c r="H3" s="1469"/>
      <c r="I3" s="1469"/>
      <c r="J3" s="60"/>
      <c r="K3" s="60"/>
      <c r="L3" s="60"/>
      <c r="M3" s="60"/>
      <c r="N3" s="60"/>
      <c r="O3" s="60"/>
    </row>
    <row r="7" spans="1:15">
      <c r="F7" s="1546" t="s">
        <v>55</v>
      </c>
      <c r="G7" s="1546"/>
      <c r="H7" s="1546"/>
      <c r="I7" s="1546"/>
    </row>
    <row r="8" spans="1:15">
      <c r="F8" s="1547" t="s">
        <v>46</v>
      </c>
      <c r="G8" s="1547"/>
      <c r="H8" s="1547"/>
      <c r="I8" s="1547"/>
    </row>
    <row r="28" spans="6:6">
      <c r="F28" s="61" t="s">
        <v>47</v>
      </c>
    </row>
    <row r="29" spans="6:6">
      <c r="F29" s="61" t="s">
        <v>48</v>
      </c>
    </row>
    <row r="48" spans="6:7">
      <c r="F48" s="1545" t="s">
        <v>56</v>
      </c>
      <c r="G48" s="1545"/>
    </row>
    <row r="49" spans="6:7">
      <c r="F49" s="62" t="s">
        <v>57</v>
      </c>
      <c r="G49" s="64">
        <v>5.0000000000000001E-3</v>
      </c>
    </row>
    <row r="50" spans="6:7">
      <c r="F50" s="62" t="s">
        <v>58</v>
      </c>
      <c r="G50" s="64">
        <v>0.93500000000000005</v>
      </c>
    </row>
    <row r="51" spans="6:7">
      <c r="F51" s="62" t="s">
        <v>59</v>
      </c>
      <c r="G51" s="64">
        <v>0.06</v>
      </c>
    </row>
    <row r="52" spans="6:7" ht="15" thickBot="1">
      <c r="F52" s="65" t="s">
        <v>54</v>
      </c>
      <c r="G52" s="67">
        <f>SUM(G49:G51)</f>
        <v>1</v>
      </c>
    </row>
  </sheetData>
  <mergeCells count="9">
    <mergeCell ref="F7:I7"/>
    <mergeCell ref="F8:I8"/>
    <mergeCell ref="F48:G48"/>
    <mergeCell ref="A1:E1"/>
    <mergeCell ref="F1:J1"/>
    <mergeCell ref="B2:E2"/>
    <mergeCell ref="F2:I2"/>
    <mergeCell ref="B3:E3"/>
    <mergeCell ref="F3:I3"/>
  </mergeCells>
  <hyperlinks>
    <hyperlink ref="H1" location="Indice!A1" display="Indice" xr:uid="{695E3A4F-306D-4916-A3C5-FC5F3180AEC2}"/>
  </hyperlink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DFCCB6-A6F0-4098-B377-BE0DEBD739A2}">
  <dimension ref="A1:O70"/>
  <sheetViews>
    <sheetView showGridLines="0" zoomScale="80" zoomScaleNormal="80" workbookViewId="0">
      <selection activeCell="M32" sqref="M32"/>
    </sheetView>
  </sheetViews>
  <sheetFormatPr baseColWidth="10" defaultColWidth="9.109375" defaultRowHeight="14.4"/>
  <cols>
    <col min="1" max="1" width="9.109375" style="68"/>
    <col min="2" max="2" width="77.33203125" style="68" customWidth="1"/>
    <col min="3" max="3" width="19.109375" style="68" customWidth="1"/>
    <col min="4" max="5" width="21" style="68" customWidth="1"/>
    <col min="6" max="6" width="22.109375" style="68" customWidth="1"/>
    <col min="7" max="7" width="28.109375" style="68" customWidth="1"/>
    <col min="8" max="8" width="20.6640625" style="68" customWidth="1"/>
    <col min="9" max="9" width="15.44140625" style="68" customWidth="1"/>
    <col min="10" max="10" width="14.44140625" style="68" customWidth="1"/>
    <col min="11" max="11" width="10.33203125" style="69" customWidth="1"/>
    <col min="12" max="12" width="22" style="69" customWidth="1"/>
    <col min="13" max="13" width="22.5546875" style="68" customWidth="1"/>
    <col min="14" max="14" width="31.5546875" style="68" customWidth="1"/>
    <col min="15" max="15" width="27.5546875" style="68" customWidth="1"/>
    <col min="16" max="16384" width="9.109375" style="68"/>
  </cols>
  <sheetData>
    <row r="1" spans="1:15" s="59" customFormat="1" ht="15" customHeight="1">
      <c r="A1" s="58"/>
      <c r="B1" s="1468" t="s">
        <v>42</v>
      </c>
      <c r="C1" s="1468"/>
      <c r="D1" s="1468"/>
      <c r="E1" s="1468"/>
      <c r="F1" s="1468"/>
      <c r="G1" s="1468"/>
      <c r="H1" s="1468"/>
      <c r="I1" s="1468"/>
      <c r="J1" s="1468"/>
      <c r="K1" s="1468"/>
      <c r="L1" s="1468"/>
      <c r="M1" s="58"/>
    </row>
    <row r="2" spans="1:15" s="59" customFormat="1" ht="15" customHeight="1">
      <c r="A2" s="58"/>
      <c r="B2" s="1468" t="s">
        <v>43</v>
      </c>
      <c r="C2" s="1468"/>
      <c r="D2" s="1468"/>
      <c r="E2" s="1468"/>
      <c r="F2" s="1468"/>
      <c r="G2" s="1468"/>
      <c r="H2" s="1468"/>
      <c r="I2" s="1468"/>
      <c r="J2" s="1468"/>
      <c r="K2" s="1468"/>
      <c r="L2" s="1468"/>
      <c r="M2" s="58"/>
    </row>
    <row r="3" spans="1:15" s="59" customFormat="1" ht="15" customHeight="1">
      <c r="A3" s="60"/>
      <c r="B3" s="1469" t="s">
        <v>44</v>
      </c>
      <c r="C3" s="1469"/>
      <c r="D3" s="1469"/>
      <c r="E3" s="1469"/>
      <c r="F3" s="1469"/>
      <c r="G3" s="1469"/>
      <c r="H3" s="1469"/>
      <c r="I3" s="1469"/>
      <c r="J3" s="1469"/>
      <c r="K3" s="1469"/>
      <c r="L3" s="1469"/>
      <c r="M3" s="60"/>
    </row>
    <row r="5" spans="1:15">
      <c r="B5" s="1546"/>
      <c r="C5" s="1546"/>
      <c r="D5" s="1546"/>
      <c r="E5" s="1546"/>
      <c r="F5" s="1546"/>
      <c r="G5" s="1546"/>
      <c r="H5" s="1546"/>
      <c r="I5" s="1546"/>
      <c r="N5" s="59"/>
      <c r="O5" s="59"/>
    </row>
    <row r="6" spans="1:15">
      <c r="B6" s="1546" t="s">
        <v>2685</v>
      </c>
      <c r="C6" s="1546"/>
      <c r="D6" s="1546"/>
      <c r="E6" s="1546"/>
      <c r="F6" s="1546"/>
      <c r="G6" s="1546"/>
      <c r="H6" s="1546"/>
      <c r="I6" s="1546"/>
      <c r="J6" s="1546"/>
      <c r="K6" s="1546"/>
      <c r="L6" s="1546"/>
      <c r="N6" s="59"/>
      <c r="O6" s="59"/>
    </row>
    <row r="7" spans="1:15" ht="15" thickBot="1">
      <c r="B7" s="1472" t="s">
        <v>60</v>
      </c>
      <c r="C7" s="1472"/>
      <c r="D7" s="1472"/>
      <c r="E7" s="1472"/>
      <c r="F7" s="1472"/>
      <c r="G7" s="1472"/>
      <c r="H7" s="1472"/>
      <c r="I7" s="1472"/>
      <c r="J7" s="1472"/>
      <c r="K7" s="1472"/>
      <c r="L7" s="1472"/>
      <c r="N7" s="69"/>
      <c r="O7" s="69"/>
    </row>
    <row r="8" spans="1:15" ht="15" thickBot="1">
      <c r="B8" s="1495" t="s">
        <v>61</v>
      </c>
      <c r="C8" s="1495"/>
      <c r="D8" s="1495"/>
      <c r="E8" s="1495"/>
      <c r="F8" s="1495"/>
      <c r="G8" s="1495"/>
      <c r="H8" s="1495"/>
      <c r="I8" s="1495"/>
      <c r="J8" s="1495"/>
      <c r="K8" s="1495"/>
      <c r="L8" s="1495"/>
      <c r="N8" s="70" t="s">
        <v>62</v>
      </c>
      <c r="O8" s="71">
        <v>7447461031915.3203</v>
      </c>
    </row>
    <row r="9" spans="1:15" ht="15" thickBot="1">
      <c r="N9" s="69"/>
      <c r="O9" s="72"/>
    </row>
    <row r="10" spans="1:15" ht="19.5" customHeight="1" thickBot="1">
      <c r="B10" s="1553" t="s">
        <v>63</v>
      </c>
      <c r="C10" s="433">
        <v>2023</v>
      </c>
      <c r="D10" s="1556">
        <v>2024</v>
      </c>
      <c r="E10" s="1557"/>
      <c r="F10" s="1557"/>
      <c r="G10" s="1558"/>
      <c r="H10" s="1559" t="s">
        <v>64</v>
      </c>
      <c r="I10" s="1560"/>
      <c r="J10" s="1559" t="s">
        <v>65</v>
      </c>
      <c r="K10" s="1560"/>
      <c r="L10" s="1564" t="s">
        <v>66</v>
      </c>
      <c r="N10" s="59"/>
      <c r="O10" s="59"/>
    </row>
    <row r="11" spans="1:15" ht="19.5" customHeight="1" thickBot="1">
      <c r="B11" s="1554"/>
      <c r="C11" s="1549" t="s">
        <v>67</v>
      </c>
      <c r="D11" s="1567" t="s">
        <v>68</v>
      </c>
      <c r="E11" s="1567" t="s">
        <v>69</v>
      </c>
      <c r="F11" s="1568" t="s">
        <v>70</v>
      </c>
      <c r="G11" s="1569"/>
      <c r="H11" s="1561"/>
      <c r="I11" s="1562"/>
      <c r="J11" s="1561"/>
      <c r="K11" s="1562"/>
      <c r="L11" s="1565"/>
      <c r="N11" s="59"/>
      <c r="O11" s="59"/>
    </row>
    <row r="12" spans="1:15" ht="15.75" customHeight="1" thickBot="1">
      <c r="B12" s="1554"/>
      <c r="C12" s="1567"/>
      <c r="D12" s="1567"/>
      <c r="E12" s="1567"/>
      <c r="F12" s="1549" t="s">
        <v>71</v>
      </c>
      <c r="G12" s="1551" t="s">
        <v>72</v>
      </c>
      <c r="H12" s="1563"/>
      <c r="I12" s="1552"/>
      <c r="J12" s="1563"/>
      <c r="K12" s="1552"/>
      <c r="L12" s="1565"/>
      <c r="N12" s="59"/>
      <c r="O12" s="59"/>
    </row>
    <row r="13" spans="1:15" ht="15.75" customHeight="1" thickBot="1">
      <c r="B13" s="1554"/>
      <c r="C13" s="1550"/>
      <c r="D13" s="1550"/>
      <c r="E13" s="1550"/>
      <c r="F13" s="1550"/>
      <c r="G13" s="1552"/>
      <c r="H13" s="434" t="s">
        <v>73</v>
      </c>
      <c r="I13" s="435" t="s">
        <v>74</v>
      </c>
      <c r="J13" s="435" t="s">
        <v>73</v>
      </c>
      <c r="K13" s="436" t="s">
        <v>75</v>
      </c>
      <c r="L13" s="1566"/>
    </row>
    <row r="14" spans="1:15" ht="15" thickBot="1">
      <c r="B14" s="1555"/>
      <c r="C14" s="437">
        <v>2</v>
      </c>
      <c r="D14" s="437">
        <v>1</v>
      </c>
      <c r="E14" s="437">
        <v>3</v>
      </c>
      <c r="F14" s="438">
        <v>4</v>
      </c>
      <c r="G14" s="437">
        <v>5</v>
      </c>
      <c r="H14" s="439" t="s">
        <v>76</v>
      </c>
      <c r="I14" s="440" t="s">
        <v>77</v>
      </c>
      <c r="J14" s="440" t="s">
        <v>78</v>
      </c>
      <c r="K14" s="441" t="s">
        <v>79</v>
      </c>
      <c r="L14" s="442" t="s">
        <v>80</v>
      </c>
    </row>
    <row r="15" spans="1:15">
      <c r="B15" s="464" t="s">
        <v>81</v>
      </c>
      <c r="C15" s="465">
        <f>+C16+C26+C29+C32+C39+C42+C43</f>
        <v>535452506676.06995</v>
      </c>
      <c r="D15" s="465">
        <f>+D16+D26+D29+D32+D39+D42+D43</f>
        <v>1173750340817</v>
      </c>
      <c r="E15" s="465">
        <f>+E16+E26+E29+E32+E39+E42+E43</f>
        <v>1174272109849.9099</v>
      </c>
      <c r="F15" s="466">
        <f>+F16+F26+F29+F32+F39+F42+F43</f>
        <v>583985879411.18689</v>
      </c>
      <c r="G15" s="465">
        <f t="shared" ref="G15" si="0">+G16+G26+G29+G32+G39+G42+G43</f>
        <v>589021257334.83008</v>
      </c>
      <c r="H15" s="467">
        <f>+G15-F15</f>
        <v>5035377923.6431885</v>
      </c>
      <c r="I15" s="468">
        <f>IFERROR(G15/F15-1,"-")</f>
        <v>8.6224309545295252E-3</v>
      </c>
      <c r="J15" s="465">
        <f>G15-C15</f>
        <v>53568750658.760132</v>
      </c>
      <c r="K15" s="469">
        <f>IFERROR(G15/C15-1,"-")</f>
        <v>0.10004388809625531</v>
      </c>
      <c r="L15" s="470">
        <f>G15/$O$8</f>
        <v>7.909021004751024E-2</v>
      </c>
      <c r="M15" s="64"/>
    </row>
    <row r="16" spans="1:15">
      <c r="B16" s="73" t="s">
        <v>82</v>
      </c>
      <c r="C16" s="74">
        <f>+C17+C21+C22+C23+C24+C25</f>
        <v>491000383950.20001</v>
      </c>
      <c r="D16" s="74">
        <f>+D17+D21+D22+D23+D24+D25</f>
        <v>1053691981963</v>
      </c>
      <c r="E16" s="74">
        <f>+E17+E21+E22+E23+E24+E25</f>
        <v>1053693546123</v>
      </c>
      <c r="F16" s="75">
        <f t="shared" ref="F16:G16" si="1">+F17+F21+F22+F23+F24+F25</f>
        <v>527230460817.17468</v>
      </c>
      <c r="G16" s="74">
        <f t="shared" si="1"/>
        <v>539427783798.03009</v>
      </c>
      <c r="H16" s="76">
        <f t="shared" ref="H16:H62" si="2">+G16-F16</f>
        <v>12197322980.855408</v>
      </c>
      <c r="I16" s="77">
        <f>+(G16/F16)-1</f>
        <v>2.313470841944576E-2</v>
      </c>
      <c r="J16" s="74">
        <f t="shared" ref="J16:J62" si="3">G16-C16</f>
        <v>48427399847.830078</v>
      </c>
      <c r="K16" s="78">
        <f t="shared" ref="K16:K62" si="4">IFERROR(G16/C16-1,"-")</f>
        <v>9.8630065129932554E-2</v>
      </c>
      <c r="L16" s="79">
        <f>G16/$O$8</f>
        <v>7.2431098529602014E-2</v>
      </c>
      <c r="M16" s="64"/>
    </row>
    <row r="17" spans="2:14">
      <c r="B17" s="80" t="s">
        <v>83</v>
      </c>
      <c r="C17" s="81">
        <f>+C18+C19+C20</f>
        <v>182158193482.73996</v>
      </c>
      <c r="D17" s="81">
        <f>+D18+D19+D20</f>
        <v>359959296868</v>
      </c>
      <c r="E17" s="81">
        <f>+E18+E19+E20</f>
        <v>359959296868</v>
      </c>
      <c r="F17" s="82">
        <f t="shared" ref="F17:G17" si="5">+F18+F19+F20</f>
        <v>193454770674</v>
      </c>
      <c r="G17" s="81">
        <f t="shared" si="5"/>
        <v>196839042623.42996</v>
      </c>
      <c r="H17" s="83">
        <f t="shared" si="2"/>
        <v>3384271949.4299622</v>
      </c>
      <c r="I17" s="84">
        <f t="shared" ref="I17:I61" si="6">+(G17/F17)-1</f>
        <v>1.7493866590309937E-2</v>
      </c>
      <c r="J17" s="81">
        <f t="shared" si="3"/>
        <v>14680849140.690002</v>
      </c>
      <c r="K17" s="85">
        <f t="shared" si="4"/>
        <v>8.0593954408540336E-2</v>
      </c>
      <c r="L17" s="86">
        <f t="shared" ref="L17:L61" si="7">G17/$O$8</f>
        <v>2.6430355496980341E-2</v>
      </c>
    </row>
    <row r="18" spans="2:14">
      <c r="B18" s="87" t="s">
        <v>84</v>
      </c>
      <c r="C18" s="88">
        <v>54470248136.250015</v>
      </c>
      <c r="D18" s="88">
        <v>111697325276</v>
      </c>
      <c r="E18" s="88">
        <v>111697325276</v>
      </c>
      <c r="F18" s="89">
        <v>58915346870</v>
      </c>
      <c r="G18" s="88">
        <v>62340092884.460007</v>
      </c>
      <c r="H18" s="90">
        <f t="shared" si="2"/>
        <v>3424746014.4600067</v>
      </c>
      <c r="I18" s="91">
        <f t="shared" si="6"/>
        <v>5.8129947397524528E-2</v>
      </c>
      <c r="J18" s="88">
        <f t="shared" si="3"/>
        <v>7869844748.2099915</v>
      </c>
      <c r="K18" s="92">
        <f t="shared" si="4"/>
        <v>0.14447969336443323</v>
      </c>
      <c r="L18" s="93">
        <f t="shared" si="7"/>
        <v>8.3706504293621694E-3</v>
      </c>
    </row>
    <row r="19" spans="2:14">
      <c r="B19" s="87" t="s">
        <v>85</v>
      </c>
      <c r="C19" s="88">
        <v>97583791261.209961</v>
      </c>
      <c r="D19" s="88">
        <v>185519421046</v>
      </c>
      <c r="E19" s="88">
        <v>185519421046</v>
      </c>
      <c r="F19" s="89">
        <v>101555208240</v>
      </c>
      <c r="G19" s="88">
        <v>98848449236.969971</v>
      </c>
      <c r="H19" s="90">
        <f t="shared" si="2"/>
        <v>-2706759003.0300293</v>
      </c>
      <c r="I19" s="91">
        <f t="shared" si="6"/>
        <v>-2.6653079147189507E-2</v>
      </c>
      <c r="J19" s="88">
        <f t="shared" si="3"/>
        <v>1264657975.7600098</v>
      </c>
      <c r="K19" s="92">
        <f t="shared" si="4"/>
        <v>1.2959713487404878E-2</v>
      </c>
      <c r="L19" s="93">
        <f t="shared" si="7"/>
        <v>1.3272771594690487E-2</v>
      </c>
    </row>
    <row r="20" spans="2:14">
      <c r="B20" s="87" t="s">
        <v>86</v>
      </c>
      <c r="C20" s="88">
        <v>30104154085.280003</v>
      </c>
      <c r="D20" s="88">
        <v>62742550546</v>
      </c>
      <c r="E20" s="88">
        <v>62742550546</v>
      </c>
      <c r="F20" s="89">
        <v>32984215564</v>
      </c>
      <c r="G20" s="88">
        <v>35650500501.999969</v>
      </c>
      <c r="H20" s="90">
        <f t="shared" si="2"/>
        <v>2666284937.9999695</v>
      </c>
      <c r="I20" s="91">
        <f t="shared" si="6"/>
        <v>8.0835178051347656E-2</v>
      </c>
      <c r="J20" s="88">
        <f t="shared" si="3"/>
        <v>5546346416.7199669</v>
      </c>
      <c r="K20" s="92">
        <f t="shared" si="4"/>
        <v>0.18423857388611897</v>
      </c>
      <c r="L20" s="93">
        <f t="shared" si="7"/>
        <v>4.7869334729276798E-3</v>
      </c>
    </row>
    <row r="21" spans="2:14">
      <c r="B21" s="80" t="s">
        <v>87</v>
      </c>
      <c r="C21" s="81">
        <v>25959406350.220016</v>
      </c>
      <c r="D21" s="81">
        <v>53128217194</v>
      </c>
      <c r="E21" s="81">
        <v>53128217194</v>
      </c>
      <c r="F21" s="82">
        <v>26444710161</v>
      </c>
      <c r="G21" s="81">
        <v>27481304310.189987</v>
      </c>
      <c r="H21" s="83">
        <f t="shared" si="2"/>
        <v>1036594149.1899872</v>
      </c>
      <c r="I21" s="84">
        <f t="shared" si="6"/>
        <v>3.9198544543654457E-2</v>
      </c>
      <c r="J21" s="81">
        <f t="shared" si="3"/>
        <v>1521897959.9699707</v>
      </c>
      <c r="K21" s="85">
        <f t="shared" si="4"/>
        <v>5.8626069465455011E-2</v>
      </c>
      <c r="L21" s="86">
        <f t="shared" si="7"/>
        <v>3.6900232431457797E-3</v>
      </c>
    </row>
    <row r="22" spans="2:14">
      <c r="B22" s="80" t="s">
        <v>88</v>
      </c>
      <c r="C22" s="81">
        <v>254001593369.64999</v>
      </c>
      <c r="D22" s="81">
        <v>575574060045</v>
      </c>
      <c r="E22" s="81">
        <v>575575624205</v>
      </c>
      <c r="F22" s="82">
        <v>277583308381.34711</v>
      </c>
      <c r="G22" s="81">
        <v>281819928276.21021</v>
      </c>
      <c r="H22" s="83">
        <f t="shared" si="2"/>
        <v>4236619894.8630981</v>
      </c>
      <c r="I22" s="84">
        <f t="shared" si="6"/>
        <v>1.5262516754223521E-2</v>
      </c>
      <c r="J22" s="81">
        <f t="shared" si="3"/>
        <v>27818334906.560211</v>
      </c>
      <c r="K22" s="85">
        <f t="shared" si="4"/>
        <v>0.10952031653626682</v>
      </c>
      <c r="L22" s="86">
        <f t="shared" si="7"/>
        <v>3.7841074571387509E-2</v>
      </c>
    </row>
    <row r="23" spans="2:14" ht="27">
      <c r="B23" s="80" t="s">
        <v>89</v>
      </c>
      <c r="C23" s="81">
        <v>28206443456.280003</v>
      </c>
      <c r="D23" s="81">
        <v>63524631313</v>
      </c>
      <c r="E23" s="81">
        <v>63524631313</v>
      </c>
      <c r="F23" s="82">
        <v>29011561542.847034</v>
      </c>
      <c r="G23" s="81">
        <v>32479290753.600002</v>
      </c>
      <c r="H23" s="83">
        <f t="shared" si="2"/>
        <v>3467729210.7529678</v>
      </c>
      <c r="I23" s="84">
        <f t="shared" si="6"/>
        <v>0.11952921615858192</v>
      </c>
      <c r="J23" s="81">
        <f t="shared" si="3"/>
        <v>4272847297.3199997</v>
      </c>
      <c r="K23" s="85">
        <f t="shared" si="4"/>
        <v>0.15148479474000021</v>
      </c>
      <c r="L23" s="86">
        <f t="shared" si="7"/>
        <v>4.3611226180859993E-3</v>
      </c>
      <c r="M23" s="81"/>
    </row>
    <row r="24" spans="2:14">
      <c r="B24" s="80" t="s">
        <v>90</v>
      </c>
      <c r="C24" s="81">
        <v>673278268.39999998</v>
      </c>
      <c r="D24" s="81">
        <v>1502477834</v>
      </c>
      <c r="E24" s="81">
        <v>1502477834</v>
      </c>
      <c r="F24" s="82">
        <v>734432235.80366898</v>
      </c>
      <c r="G24" s="81">
        <v>806526085.53999996</v>
      </c>
      <c r="H24" s="83">
        <f t="shared" si="2"/>
        <v>72093849.736330986</v>
      </c>
      <c r="I24" s="84">
        <f t="shared" si="6"/>
        <v>9.8162697961426959E-2</v>
      </c>
      <c r="J24" s="81">
        <f t="shared" si="3"/>
        <v>133247817.13999999</v>
      </c>
      <c r="K24" s="85">
        <f t="shared" si="4"/>
        <v>0.19790898265089463</v>
      </c>
      <c r="L24" s="86">
        <f t="shared" si="7"/>
        <v>1.08295442176027E-4</v>
      </c>
      <c r="M24" s="81"/>
    </row>
    <row r="25" spans="2:14">
      <c r="B25" s="80" t="s">
        <v>91</v>
      </c>
      <c r="C25" s="81">
        <v>1469022.9100000001</v>
      </c>
      <c r="D25" s="81">
        <v>3298709</v>
      </c>
      <c r="E25" s="81">
        <v>3298709</v>
      </c>
      <c r="F25" s="82">
        <v>1677822.1769013838</v>
      </c>
      <c r="G25" s="81">
        <v>1691749.06</v>
      </c>
      <c r="H25" s="83">
        <f t="shared" si="2"/>
        <v>13926.883098616265</v>
      </c>
      <c r="I25" s="84">
        <f t="shared" si="6"/>
        <v>8.3005715923583079E-3</v>
      </c>
      <c r="J25" s="81">
        <f t="shared" si="3"/>
        <v>222726.14999999991</v>
      </c>
      <c r="K25" s="85">
        <f t="shared" si="4"/>
        <v>0.15161516439522371</v>
      </c>
      <c r="L25" s="86">
        <f t="shared" si="7"/>
        <v>2.2715782637199244E-7</v>
      </c>
      <c r="M25" s="81"/>
    </row>
    <row r="26" spans="2:14">
      <c r="B26" s="73" t="s">
        <v>92</v>
      </c>
      <c r="C26" s="74">
        <f>SUM(C27:C28)</f>
        <v>2149425255.4899998</v>
      </c>
      <c r="D26" s="74">
        <f>SUM(D27:D28)</f>
        <v>4675978643</v>
      </c>
      <c r="E26" s="74">
        <f>SUM(E27:E28)</f>
        <v>4675978643</v>
      </c>
      <c r="F26" s="75">
        <f t="shared" ref="F26:G26" si="8">SUM(F27:F28)</f>
        <v>2373037307</v>
      </c>
      <c r="G26" s="74">
        <f t="shared" si="8"/>
        <v>3946927248.8800001</v>
      </c>
      <c r="H26" s="76">
        <f t="shared" si="2"/>
        <v>1573889941.8800001</v>
      </c>
      <c r="I26" s="77">
        <f t="shared" si="6"/>
        <v>0.6632386002686641</v>
      </c>
      <c r="J26" s="74">
        <f t="shared" si="3"/>
        <v>1797501993.3900003</v>
      </c>
      <c r="K26" s="78">
        <f t="shared" si="4"/>
        <v>0.83627099328012111</v>
      </c>
      <c r="L26" s="79">
        <f t="shared" si="7"/>
        <v>5.2996950665009908E-4</v>
      </c>
      <c r="M26" s="81"/>
      <c r="N26" s="64"/>
    </row>
    <row r="27" spans="2:14">
      <c r="B27" s="80" t="s">
        <v>93</v>
      </c>
      <c r="C27" s="81">
        <v>1054995915.03</v>
      </c>
      <c r="D27" s="81">
        <v>2304102739</v>
      </c>
      <c r="E27" s="81">
        <v>2304102739</v>
      </c>
      <c r="F27" s="82">
        <v>1163390983</v>
      </c>
      <c r="G27" s="81">
        <v>1185907219.53</v>
      </c>
      <c r="H27" s="83">
        <f t="shared" si="2"/>
        <v>22516236.529999971</v>
      </c>
      <c r="I27" s="84">
        <f t="shared" si="6"/>
        <v>1.935397201716138E-2</v>
      </c>
      <c r="J27" s="81">
        <f t="shared" si="3"/>
        <v>130911304.5</v>
      </c>
      <c r="K27" s="85">
        <f t="shared" si="4"/>
        <v>0.12408702501590008</v>
      </c>
      <c r="L27" s="86">
        <f t="shared" si="7"/>
        <v>1.5923644507140323E-4</v>
      </c>
    </row>
    <row r="28" spans="2:14">
      <c r="B28" s="80" t="s">
        <v>94</v>
      </c>
      <c r="C28" s="81">
        <v>1094429340.46</v>
      </c>
      <c r="D28" s="81">
        <v>2371875904</v>
      </c>
      <c r="E28" s="81">
        <v>2371875904</v>
      </c>
      <c r="F28" s="82">
        <v>1209646324</v>
      </c>
      <c r="G28" s="81">
        <v>2761020029.3499999</v>
      </c>
      <c r="H28" s="83">
        <f t="shared" si="2"/>
        <v>1551373705.3499999</v>
      </c>
      <c r="I28" s="84">
        <f t="shared" si="6"/>
        <v>1.2825018970999658</v>
      </c>
      <c r="J28" s="81">
        <f t="shared" si="3"/>
        <v>1666590688.8899999</v>
      </c>
      <c r="K28" s="85">
        <f t="shared" si="4"/>
        <v>1.5227942337414988</v>
      </c>
      <c r="L28" s="86">
        <f t="shared" si="7"/>
        <v>3.707330615786958E-4</v>
      </c>
    </row>
    <row r="29" spans="2:14">
      <c r="B29" s="73" t="s">
        <v>95</v>
      </c>
      <c r="C29" s="74">
        <f>SUM(C30:C31)</f>
        <v>20155471817.729996</v>
      </c>
      <c r="D29" s="74">
        <f>SUM(D30:D31)</f>
        <v>86008940507</v>
      </c>
      <c r="E29" s="74">
        <f>SUM(E30:E31)</f>
        <v>86514814234.149994</v>
      </c>
      <c r="F29" s="75">
        <f t="shared" ref="F29:G29" si="9">SUM(F30:F31)</f>
        <v>36863410139.012161</v>
      </c>
      <c r="G29" s="74">
        <f t="shared" si="9"/>
        <v>20157142059.210003</v>
      </c>
      <c r="H29" s="76">
        <f t="shared" si="2"/>
        <v>-16706268079.802158</v>
      </c>
      <c r="I29" s="77">
        <f t="shared" si="6"/>
        <v>-0.45319377715742282</v>
      </c>
      <c r="J29" s="74">
        <f t="shared" si="3"/>
        <v>1670241.4800071716</v>
      </c>
      <c r="K29" s="78">
        <f t="shared" si="4"/>
        <v>8.2867892903237816E-5</v>
      </c>
      <c r="L29" s="79">
        <f>G29/$O$8</f>
        <v>2.7065790573228467E-3</v>
      </c>
      <c r="M29" s="64"/>
    </row>
    <row r="30" spans="2:14">
      <c r="B30" s="80" t="s">
        <v>96</v>
      </c>
      <c r="C30" s="81">
        <v>16263645870.309996</v>
      </c>
      <c r="D30" s="81">
        <v>79121996184</v>
      </c>
      <c r="E30" s="81">
        <v>79627869911.149994</v>
      </c>
      <c r="F30" s="82">
        <v>14656653390.662289</v>
      </c>
      <c r="G30" s="81">
        <v>15717568174.990004</v>
      </c>
      <c r="H30" s="83">
        <f t="shared" si="2"/>
        <v>1060914784.3277149</v>
      </c>
      <c r="I30" s="84">
        <f t="shared" si="6"/>
        <v>7.2384517532741777E-2</v>
      </c>
      <c r="J30" s="81">
        <f t="shared" si="3"/>
        <v>-546077695.31999207</v>
      </c>
      <c r="K30" s="85">
        <f t="shared" si="4"/>
        <v>-3.3576585451659424E-2</v>
      </c>
      <c r="L30" s="86">
        <f t="shared" si="7"/>
        <v>2.110459941667905E-3</v>
      </c>
      <c r="M30" s="64"/>
    </row>
    <row r="31" spans="2:14">
      <c r="B31" s="80" t="s">
        <v>97</v>
      </c>
      <c r="C31" s="81">
        <v>3891825947.4199991</v>
      </c>
      <c r="D31" s="81">
        <v>6886944323</v>
      </c>
      <c r="E31" s="81">
        <v>6886944323</v>
      </c>
      <c r="F31" s="82">
        <v>22206756748.349876</v>
      </c>
      <c r="G31" s="81">
        <v>4439573884.2199993</v>
      </c>
      <c r="H31" s="83">
        <f t="shared" si="2"/>
        <v>-17767182864.129875</v>
      </c>
      <c r="I31" s="84">
        <f t="shared" si="6"/>
        <v>-0.80008004164994095</v>
      </c>
      <c r="J31" s="81">
        <f t="shared" si="3"/>
        <v>547747936.80000019</v>
      </c>
      <c r="K31" s="85">
        <f t="shared" si="4"/>
        <v>0.14074317407825432</v>
      </c>
      <c r="L31" s="86">
        <f t="shared" si="7"/>
        <v>5.9611911565494156E-4</v>
      </c>
      <c r="M31" s="64"/>
    </row>
    <row r="32" spans="2:14">
      <c r="B32" s="73" t="s">
        <v>98</v>
      </c>
      <c r="C32" s="74">
        <f>C33+C36</f>
        <v>9551789789.539999</v>
      </c>
      <c r="D32" s="74">
        <f>D33+D36</f>
        <v>13752752665</v>
      </c>
      <c r="E32" s="74">
        <f>E33+E36</f>
        <v>13752752665</v>
      </c>
      <c r="F32" s="75">
        <f t="shared" ref="F32:G32" si="10">F33+F36</f>
        <v>11847358409</v>
      </c>
      <c r="G32" s="74">
        <f t="shared" si="10"/>
        <v>244800150.50999999</v>
      </c>
      <c r="H32" s="76">
        <f t="shared" si="2"/>
        <v>-11602558258.49</v>
      </c>
      <c r="I32" s="94">
        <f>+(G32/F32)-1</f>
        <v>-0.97933715330802906</v>
      </c>
      <c r="J32" s="74">
        <f t="shared" si="3"/>
        <v>-9306989639.0299988</v>
      </c>
      <c r="K32" s="78">
        <f t="shared" si="4"/>
        <v>-0.97437127952940539</v>
      </c>
      <c r="L32" s="79">
        <f t="shared" si="7"/>
        <v>3.287028283342932E-5</v>
      </c>
      <c r="M32" s="95"/>
    </row>
    <row r="33" spans="2:13">
      <c r="B33" s="80" t="s">
        <v>99</v>
      </c>
      <c r="C33" s="81">
        <f>C34</f>
        <v>0</v>
      </c>
      <c r="D33" s="81">
        <f>D34</f>
        <v>0</v>
      </c>
      <c r="E33" s="81">
        <f>E34</f>
        <v>0</v>
      </c>
      <c r="F33" s="82">
        <f t="shared" ref="F33:G33" si="11">F34</f>
        <v>0</v>
      </c>
      <c r="G33" s="81">
        <f t="shared" si="11"/>
        <v>78427295.329999998</v>
      </c>
      <c r="H33" s="83">
        <f t="shared" si="2"/>
        <v>78427295.329999998</v>
      </c>
      <c r="I33" s="96" t="s">
        <v>100</v>
      </c>
      <c r="J33" s="81">
        <f t="shared" si="3"/>
        <v>78427295.329999998</v>
      </c>
      <c r="K33" s="85" t="str">
        <f t="shared" si="4"/>
        <v>-</v>
      </c>
      <c r="L33" s="86">
        <f t="shared" si="7"/>
        <v>1.0530742624084635E-5</v>
      </c>
    </row>
    <row r="34" spans="2:13">
      <c r="B34" s="87" t="s">
        <v>101</v>
      </c>
      <c r="C34" s="88">
        <v>0</v>
      </c>
      <c r="D34" s="88">
        <v>0</v>
      </c>
      <c r="E34" s="88">
        <v>0</v>
      </c>
      <c r="F34" s="89">
        <v>0</v>
      </c>
      <c r="G34" s="88">
        <v>78427295.329999998</v>
      </c>
      <c r="H34" s="90">
        <f t="shared" si="2"/>
        <v>78427295.329999998</v>
      </c>
      <c r="I34" s="91" t="s">
        <v>100</v>
      </c>
      <c r="J34" s="88">
        <f t="shared" si="3"/>
        <v>78427295.329999998</v>
      </c>
      <c r="K34" s="92" t="str">
        <f t="shared" si="4"/>
        <v>-</v>
      </c>
      <c r="L34" s="93">
        <f t="shared" si="7"/>
        <v>1.0530742624084635E-5</v>
      </c>
    </row>
    <row r="35" spans="2:13">
      <c r="B35" s="87" t="s">
        <v>102</v>
      </c>
      <c r="C35" s="88">
        <v>0</v>
      </c>
      <c r="D35" s="88">
        <v>0</v>
      </c>
      <c r="E35" s="88">
        <v>0</v>
      </c>
      <c r="F35" s="89">
        <v>0</v>
      </c>
      <c r="G35" s="88">
        <v>0</v>
      </c>
      <c r="H35" s="90">
        <f t="shared" si="2"/>
        <v>0</v>
      </c>
      <c r="I35" s="91" t="s">
        <v>100</v>
      </c>
      <c r="J35" s="88">
        <f t="shared" si="3"/>
        <v>0</v>
      </c>
      <c r="K35" s="92" t="str">
        <f t="shared" si="4"/>
        <v>-</v>
      </c>
      <c r="L35" s="93">
        <f t="shared" si="7"/>
        <v>0</v>
      </c>
    </row>
    <row r="36" spans="2:13">
      <c r="B36" s="80" t="s">
        <v>103</v>
      </c>
      <c r="C36" s="81">
        <f>SUM(C37:C38)</f>
        <v>9551789789.539999</v>
      </c>
      <c r="D36" s="81">
        <f>SUM(D37:D38)</f>
        <v>13752752665</v>
      </c>
      <c r="E36" s="81">
        <f>SUM(E37:E38)</f>
        <v>13752752665</v>
      </c>
      <c r="F36" s="82">
        <f t="shared" ref="F36:G36" si="12">SUM(F37:F38)</f>
        <v>11847358409</v>
      </c>
      <c r="G36" s="81">
        <f t="shared" si="12"/>
        <v>166372855.18000001</v>
      </c>
      <c r="H36" s="83">
        <f t="shared" si="2"/>
        <v>-11680985553.82</v>
      </c>
      <c r="I36" s="84">
        <f>+(G36/F36)-1</f>
        <v>-0.98595696614921247</v>
      </c>
      <c r="J36" s="81">
        <f t="shared" si="3"/>
        <v>-9385416934.3599987</v>
      </c>
      <c r="K36" s="85">
        <f t="shared" si="4"/>
        <v>-0.98258202296681696</v>
      </c>
      <c r="L36" s="86">
        <f t="shared" si="7"/>
        <v>2.2339540209344692E-5</v>
      </c>
    </row>
    <row r="37" spans="2:13">
      <c r="B37" s="87" t="s">
        <v>104</v>
      </c>
      <c r="C37" s="88">
        <v>9433608284.2999992</v>
      </c>
      <c r="D37" s="88">
        <v>10500000000</v>
      </c>
      <c r="E37" s="88">
        <v>10500000000</v>
      </c>
      <c r="F37" s="89">
        <v>10500000000</v>
      </c>
      <c r="G37" s="88">
        <v>0</v>
      </c>
      <c r="H37" s="90">
        <f t="shared" si="2"/>
        <v>-10500000000</v>
      </c>
      <c r="I37" s="91" t="s">
        <v>100</v>
      </c>
      <c r="J37" s="88">
        <f t="shared" si="3"/>
        <v>-9433608284.2999992</v>
      </c>
      <c r="K37" s="92">
        <f t="shared" si="4"/>
        <v>-1</v>
      </c>
      <c r="L37" s="93">
        <f t="shared" si="7"/>
        <v>0</v>
      </c>
    </row>
    <row r="38" spans="2:13">
      <c r="B38" s="97" t="s">
        <v>105</v>
      </c>
      <c r="C38" s="88">
        <v>118181505.24000001</v>
      </c>
      <c r="D38" s="88">
        <v>3252752665</v>
      </c>
      <c r="E38" s="88">
        <v>3252752665</v>
      </c>
      <c r="F38" s="89">
        <v>1347358409</v>
      </c>
      <c r="G38" s="88">
        <v>166372855.18000001</v>
      </c>
      <c r="H38" s="90">
        <f t="shared" si="2"/>
        <v>-1180985553.8199999</v>
      </c>
      <c r="I38" s="91">
        <f>+(G38/F38)-1</f>
        <v>-0.8765192289826722</v>
      </c>
      <c r="J38" s="88">
        <f t="shared" si="3"/>
        <v>48191349.939999998</v>
      </c>
      <c r="K38" s="92">
        <f t="shared" si="4"/>
        <v>0.40777404080388235</v>
      </c>
      <c r="L38" s="93">
        <f t="shared" si="7"/>
        <v>2.2339540209344692E-5</v>
      </c>
    </row>
    <row r="39" spans="2:13">
      <c r="B39" s="73" t="s">
        <v>106</v>
      </c>
      <c r="C39" s="74">
        <f>SUM(C40:C41)</f>
        <v>5736639592.7200003</v>
      </c>
      <c r="D39" s="74">
        <f>SUM(D40:D41)</f>
        <v>4945043431</v>
      </c>
      <c r="E39" s="74">
        <f>SUM(E40:E41)</f>
        <v>4959374576.7600002</v>
      </c>
      <c r="F39" s="75">
        <f t="shared" ref="F39" si="13">SUM(F40:F41)</f>
        <v>0</v>
      </c>
      <c r="G39" s="74">
        <f>SUM(G40:G41)</f>
        <v>18434472749.959999</v>
      </c>
      <c r="H39" s="76">
        <f>+G39-F39</f>
        <v>18434472749.959999</v>
      </c>
      <c r="I39" s="77" t="s">
        <v>100</v>
      </c>
      <c r="J39" s="74">
        <f t="shared" si="3"/>
        <v>12697833157.239998</v>
      </c>
      <c r="K39" s="78">
        <f t="shared" si="4"/>
        <v>2.2134618973369009</v>
      </c>
      <c r="L39" s="79">
        <f t="shared" si="7"/>
        <v>2.4752694469915293E-3</v>
      </c>
      <c r="M39" s="64"/>
    </row>
    <row r="40" spans="2:13">
      <c r="B40" s="80" t="s">
        <v>107</v>
      </c>
      <c r="C40" s="81">
        <v>1098000</v>
      </c>
      <c r="D40" s="81">
        <v>0</v>
      </c>
      <c r="E40" s="81">
        <v>14331145.76</v>
      </c>
      <c r="F40" s="82">
        <v>0</v>
      </c>
      <c r="G40" s="81">
        <v>274500</v>
      </c>
      <c r="H40" s="83">
        <f t="shared" si="2"/>
        <v>274500</v>
      </c>
      <c r="I40" s="84" t="s">
        <v>100</v>
      </c>
      <c r="J40" s="81">
        <f t="shared" si="3"/>
        <v>-823500</v>
      </c>
      <c r="K40" s="85">
        <f t="shared" si="4"/>
        <v>-0.75</v>
      </c>
      <c r="L40" s="86">
        <f t="shared" si="7"/>
        <v>3.68581988980753E-8</v>
      </c>
      <c r="M40" s="98"/>
    </row>
    <row r="41" spans="2:13">
      <c r="B41" s="80" t="s">
        <v>108</v>
      </c>
      <c r="C41" s="81">
        <v>5735541592.7200003</v>
      </c>
      <c r="D41" s="81">
        <v>4945043431</v>
      </c>
      <c r="E41" s="81">
        <v>4945043431</v>
      </c>
      <c r="F41" s="82">
        <v>0</v>
      </c>
      <c r="G41" s="81">
        <v>18434198249.959999</v>
      </c>
      <c r="H41" s="83">
        <f t="shared" si="2"/>
        <v>18434198249.959999</v>
      </c>
      <c r="I41" s="84" t="s">
        <v>100</v>
      </c>
      <c r="J41" s="81">
        <f t="shared" si="3"/>
        <v>12698656657.239998</v>
      </c>
      <c r="K41" s="85">
        <f t="shared" si="4"/>
        <v>2.2140292162396888</v>
      </c>
      <c r="L41" s="86">
        <f t="shared" si="7"/>
        <v>2.4752325887926314E-3</v>
      </c>
    </row>
    <row r="42" spans="2:13">
      <c r="B42" s="73" t="s">
        <v>109</v>
      </c>
      <c r="C42" s="74">
        <v>1302805126.1800001</v>
      </c>
      <c r="D42" s="74">
        <v>292206480</v>
      </c>
      <c r="E42" s="74">
        <v>292206480</v>
      </c>
      <c r="F42" s="75">
        <v>595849598</v>
      </c>
      <c r="G42" s="74">
        <v>678154162.04000044</v>
      </c>
      <c r="H42" s="76">
        <f t="shared" si="2"/>
        <v>82304564.040000439</v>
      </c>
      <c r="I42" s="77">
        <f t="shared" si="6"/>
        <v>0.13812976347766281</v>
      </c>
      <c r="J42" s="74">
        <f t="shared" si="3"/>
        <v>-624650964.13999963</v>
      </c>
      <c r="K42" s="78">
        <f t="shared" si="4"/>
        <v>-0.47946615467469056</v>
      </c>
      <c r="L42" s="79">
        <f t="shared" si="7"/>
        <v>9.1058437114855821E-5</v>
      </c>
    </row>
    <row r="43" spans="2:13">
      <c r="B43" s="73" t="s">
        <v>110</v>
      </c>
      <c r="C43" s="74">
        <f>SUM(C44:C50)</f>
        <v>5555991144.2099991</v>
      </c>
      <c r="D43" s="74">
        <f>SUM(D44:D50)</f>
        <v>10383437128</v>
      </c>
      <c r="E43" s="74">
        <f>SUM(E44:E50)</f>
        <v>10383437128</v>
      </c>
      <c r="F43" s="75">
        <f t="shared" ref="F43:G43" si="14">SUM(F44:F50)</f>
        <v>5075763141</v>
      </c>
      <c r="G43" s="74">
        <f t="shared" si="14"/>
        <v>6131977166.1999998</v>
      </c>
      <c r="H43" s="76">
        <f t="shared" si="2"/>
        <v>1056214025.1999998</v>
      </c>
      <c r="I43" s="77">
        <f t="shared" si="6"/>
        <v>0.20808969919583564</v>
      </c>
      <c r="J43" s="74">
        <f t="shared" si="3"/>
        <v>575986021.99000072</v>
      </c>
      <c r="K43" s="78">
        <f t="shared" si="4"/>
        <v>0.10366935566307478</v>
      </c>
      <c r="L43" s="79">
        <f t="shared" si="7"/>
        <v>8.2336478699546721E-4</v>
      </c>
    </row>
    <row r="44" spans="2:13">
      <c r="B44" s="87" t="s">
        <v>111</v>
      </c>
      <c r="C44" s="88">
        <v>78231.209999999992</v>
      </c>
      <c r="D44" s="88">
        <v>0</v>
      </c>
      <c r="E44" s="88">
        <v>0</v>
      </c>
      <c r="F44" s="89">
        <v>0</v>
      </c>
      <c r="G44" s="88">
        <v>56654.44</v>
      </c>
      <c r="H44" s="90">
        <v>0</v>
      </c>
      <c r="I44" s="91" t="s">
        <v>100</v>
      </c>
      <c r="J44" s="88">
        <f t="shared" si="3"/>
        <v>-21576.76999999999</v>
      </c>
      <c r="K44" s="92">
        <f t="shared" si="4"/>
        <v>-0.27580769874325084</v>
      </c>
      <c r="L44" s="93">
        <f t="shared" si="7"/>
        <v>7.6072153660439835E-9</v>
      </c>
    </row>
    <row r="45" spans="2:13">
      <c r="B45" s="87" t="s">
        <v>112</v>
      </c>
      <c r="C45" s="88">
        <v>198494445.78</v>
      </c>
      <c r="D45" s="88">
        <v>250249197</v>
      </c>
      <c r="E45" s="88">
        <v>250249197</v>
      </c>
      <c r="F45" s="89">
        <v>128499349</v>
      </c>
      <c r="G45" s="88">
        <v>44070656.679999992</v>
      </c>
      <c r="H45" s="90">
        <f t="shared" si="2"/>
        <v>-84428692.320000008</v>
      </c>
      <c r="I45" s="91">
        <f t="shared" si="6"/>
        <v>-0.65703595369965662</v>
      </c>
      <c r="J45" s="88">
        <f t="shared" si="3"/>
        <v>-154423789.10000002</v>
      </c>
      <c r="K45" s="92">
        <f t="shared" si="4"/>
        <v>-0.77797536597650996</v>
      </c>
      <c r="L45" s="93">
        <f t="shared" si="7"/>
        <v>5.917541091002662E-6</v>
      </c>
    </row>
    <row r="46" spans="2:13">
      <c r="B46" s="87" t="s">
        <v>113</v>
      </c>
      <c r="C46" s="88">
        <v>0</v>
      </c>
      <c r="D46" s="88">
        <v>0</v>
      </c>
      <c r="E46" s="88">
        <v>0</v>
      </c>
      <c r="F46" s="89">
        <v>0</v>
      </c>
      <c r="G46" s="88">
        <v>0</v>
      </c>
      <c r="H46" s="90">
        <f t="shared" si="2"/>
        <v>0</v>
      </c>
      <c r="I46" s="91" t="s">
        <v>100</v>
      </c>
      <c r="J46" s="88">
        <f t="shared" si="3"/>
        <v>0</v>
      </c>
      <c r="K46" s="92" t="str">
        <f t="shared" si="4"/>
        <v>-</v>
      </c>
      <c r="L46" s="93">
        <f t="shared" si="7"/>
        <v>0</v>
      </c>
    </row>
    <row r="47" spans="2:13">
      <c r="B47" s="87" t="s">
        <v>114</v>
      </c>
      <c r="C47" s="88">
        <v>4730406812.8399992</v>
      </c>
      <c r="D47" s="88">
        <v>10133187931</v>
      </c>
      <c r="E47" s="88">
        <v>10133187931</v>
      </c>
      <c r="F47" s="89">
        <v>4947263792</v>
      </c>
      <c r="G47" s="88">
        <v>5042973929.5400009</v>
      </c>
      <c r="H47" s="90">
        <f t="shared" si="2"/>
        <v>95710137.540000916</v>
      </c>
      <c r="I47" s="91">
        <f t="shared" si="6"/>
        <v>1.9346075237542282E-2</v>
      </c>
      <c r="J47" s="88">
        <f t="shared" si="3"/>
        <v>312567116.70000172</v>
      </c>
      <c r="K47" s="92">
        <f t="shared" si="4"/>
        <v>6.607615984561499E-2</v>
      </c>
      <c r="L47" s="93">
        <f t="shared" si="7"/>
        <v>6.7714002234168938E-4</v>
      </c>
    </row>
    <row r="48" spans="2:13">
      <c r="B48" s="87" t="s">
        <v>115</v>
      </c>
      <c r="C48" s="88">
        <v>122591488.75</v>
      </c>
      <c r="D48" s="88">
        <v>0</v>
      </c>
      <c r="E48" s="88">
        <v>0</v>
      </c>
      <c r="F48" s="89">
        <v>0</v>
      </c>
      <c r="G48" s="88">
        <v>501131767.03000003</v>
      </c>
      <c r="H48" s="90">
        <f t="shared" si="2"/>
        <v>501131767.03000003</v>
      </c>
      <c r="I48" s="91" t="s">
        <v>100</v>
      </c>
      <c r="J48" s="88">
        <f t="shared" si="3"/>
        <v>378540278.28000003</v>
      </c>
      <c r="K48" s="92">
        <f t="shared" si="4"/>
        <v>3.0878185927895423</v>
      </c>
      <c r="L48" s="93">
        <f t="shared" si="7"/>
        <v>6.7288941141477871E-5</v>
      </c>
    </row>
    <row r="49" spans="2:13">
      <c r="B49" s="87" t="s">
        <v>116</v>
      </c>
      <c r="C49" s="88">
        <v>0</v>
      </c>
      <c r="D49" s="88">
        <v>0</v>
      </c>
      <c r="E49" s="88">
        <v>0</v>
      </c>
      <c r="F49" s="89">
        <v>0</v>
      </c>
      <c r="G49" s="88">
        <v>12724949.98</v>
      </c>
      <c r="H49" s="90">
        <f t="shared" si="2"/>
        <v>12724949.98</v>
      </c>
      <c r="I49" s="91" t="s">
        <v>100</v>
      </c>
      <c r="J49" s="88">
        <f t="shared" si="3"/>
        <v>12724949.98</v>
      </c>
      <c r="K49" s="92" t="str">
        <f t="shared" si="4"/>
        <v>-</v>
      </c>
      <c r="L49" s="93">
        <f t="shared" si="7"/>
        <v>1.7086292798939866E-6</v>
      </c>
    </row>
    <row r="50" spans="2:13">
      <c r="B50" s="87" t="s">
        <v>117</v>
      </c>
      <c r="C50" s="88">
        <v>504420165.63</v>
      </c>
      <c r="D50" s="88">
        <v>0</v>
      </c>
      <c r="E50" s="88">
        <v>0</v>
      </c>
      <c r="F50" s="89">
        <v>0</v>
      </c>
      <c r="G50" s="88">
        <v>531019208.53000003</v>
      </c>
      <c r="H50" s="90">
        <f t="shared" si="2"/>
        <v>531019208.53000003</v>
      </c>
      <c r="I50" s="91" t="s">
        <v>100</v>
      </c>
      <c r="J50" s="88">
        <f t="shared" si="3"/>
        <v>26599042.900000036</v>
      </c>
      <c r="K50" s="92">
        <f t="shared" si="4"/>
        <v>5.2731918175354719E-2</v>
      </c>
      <c r="L50" s="93">
        <f t="shared" si="7"/>
        <v>7.1302045926037403E-5</v>
      </c>
    </row>
    <row r="51" spans="2:13">
      <c r="B51" s="464" t="s">
        <v>118</v>
      </c>
      <c r="C51" s="465">
        <f>C52+C54+C56</f>
        <v>5260399741.4700003</v>
      </c>
      <c r="D51" s="465">
        <f>D52+D54+D56</f>
        <v>11875275000</v>
      </c>
      <c r="E51" s="465">
        <f>E52+E54+E56</f>
        <v>11875275000</v>
      </c>
      <c r="F51" s="466">
        <f t="shared" ref="F51:G51" si="15">F52+F54+F56</f>
        <v>5937637500.000001</v>
      </c>
      <c r="G51" s="465">
        <f t="shared" si="15"/>
        <v>2826313164.1199999</v>
      </c>
      <c r="H51" s="467">
        <f t="shared" si="2"/>
        <v>-3111324335.8800011</v>
      </c>
      <c r="I51" s="468">
        <f>+(G51/F51)-1</f>
        <v>-0.52400038498140056</v>
      </c>
      <c r="J51" s="465">
        <f t="shared" si="3"/>
        <v>-2434086577.3500004</v>
      </c>
      <c r="K51" s="469">
        <f t="shared" si="4"/>
        <v>-0.46271893714864398</v>
      </c>
      <c r="L51" s="470">
        <f t="shared" si="7"/>
        <v>3.7950022860248997E-4</v>
      </c>
      <c r="M51" s="64"/>
    </row>
    <row r="52" spans="2:13">
      <c r="B52" s="99" t="s">
        <v>119</v>
      </c>
      <c r="C52" s="74">
        <f>C53</f>
        <v>25265000</v>
      </c>
      <c r="D52" s="74">
        <f>D53</f>
        <v>0</v>
      </c>
      <c r="E52" s="74">
        <f>E53</f>
        <v>0</v>
      </c>
      <c r="F52" s="75">
        <f t="shared" ref="F52:G52" si="16">F53</f>
        <v>0</v>
      </c>
      <c r="G52" s="74">
        <f t="shared" si="16"/>
        <v>0</v>
      </c>
      <c r="H52" s="76">
        <f t="shared" si="2"/>
        <v>0</v>
      </c>
      <c r="I52" s="100" t="s">
        <v>100</v>
      </c>
      <c r="J52" s="74">
        <f t="shared" si="3"/>
        <v>-25265000</v>
      </c>
      <c r="K52" s="78">
        <f t="shared" si="4"/>
        <v>-1</v>
      </c>
      <c r="L52" s="79">
        <f t="shared" si="7"/>
        <v>0</v>
      </c>
    </row>
    <row r="53" spans="2:13">
      <c r="B53" s="80" t="s">
        <v>120</v>
      </c>
      <c r="C53" s="81">
        <v>25265000</v>
      </c>
      <c r="D53" s="81">
        <v>0</v>
      </c>
      <c r="E53" s="81">
        <v>0</v>
      </c>
      <c r="F53" s="82">
        <v>0</v>
      </c>
      <c r="G53" s="81">
        <v>0</v>
      </c>
      <c r="H53" s="83">
        <f t="shared" si="2"/>
        <v>0</v>
      </c>
      <c r="I53" s="96" t="s">
        <v>100</v>
      </c>
      <c r="J53" s="81">
        <f t="shared" si="3"/>
        <v>-25265000</v>
      </c>
      <c r="K53" s="85">
        <f t="shared" si="4"/>
        <v>-1</v>
      </c>
      <c r="L53" s="86">
        <f t="shared" si="7"/>
        <v>0</v>
      </c>
    </row>
    <row r="54" spans="2:13">
      <c r="B54" s="73" t="s">
        <v>121</v>
      </c>
      <c r="C54" s="74">
        <f>C55</f>
        <v>4920320000</v>
      </c>
      <c r="D54" s="74">
        <f>D55</f>
        <v>11875275000</v>
      </c>
      <c r="E54" s="74">
        <f>E55</f>
        <v>11875275000</v>
      </c>
      <c r="F54" s="75">
        <f t="shared" ref="F54:G54" si="17">F55</f>
        <v>5937637500.000001</v>
      </c>
      <c r="G54" s="74">
        <f t="shared" si="17"/>
        <v>2642470500</v>
      </c>
      <c r="H54" s="76">
        <f t="shared" si="2"/>
        <v>-3295167000.000001</v>
      </c>
      <c r="I54" s="77">
        <f t="shared" si="6"/>
        <v>-0.55496264297037334</v>
      </c>
      <c r="J54" s="74">
        <f t="shared" si="3"/>
        <v>-2277849500</v>
      </c>
      <c r="K54" s="78">
        <f t="shared" si="4"/>
        <v>-0.4629474302484391</v>
      </c>
      <c r="L54" s="79">
        <f t="shared" si="7"/>
        <v>3.5481494816501456E-4</v>
      </c>
      <c r="M54" s="64"/>
    </row>
    <row r="55" spans="2:13">
      <c r="B55" s="80" t="s">
        <v>122</v>
      </c>
      <c r="C55" s="81">
        <v>4920320000</v>
      </c>
      <c r="D55" s="81">
        <v>11875275000</v>
      </c>
      <c r="E55" s="81">
        <v>11875275000</v>
      </c>
      <c r="F55" s="82">
        <v>5937637500.000001</v>
      </c>
      <c r="G55" s="81">
        <v>2642470500</v>
      </c>
      <c r="H55" s="83">
        <f t="shared" si="2"/>
        <v>-3295167000.000001</v>
      </c>
      <c r="I55" s="84">
        <f t="shared" si="6"/>
        <v>-0.55496264297037334</v>
      </c>
      <c r="J55" s="81">
        <f t="shared" si="3"/>
        <v>-2277849500</v>
      </c>
      <c r="K55" s="85">
        <f t="shared" si="4"/>
        <v>-0.4629474302484391</v>
      </c>
      <c r="L55" s="86">
        <f t="shared" si="7"/>
        <v>3.5481494816501456E-4</v>
      </c>
      <c r="M55" s="64"/>
    </row>
    <row r="56" spans="2:13">
      <c r="B56" s="73" t="s">
        <v>123</v>
      </c>
      <c r="C56" s="74">
        <f>C57</f>
        <v>314814741.47000003</v>
      </c>
      <c r="D56" s="74">
        <f>D57</f>
        <v>0</v>
      </c>
      <c r="E56" s="74">
        <f>E57</f>
        <v>0</v>
      </c>
      <c r="F56" s="75">
        <f t="shared" ref="F56:G56" si="18">F57</f>
        <v>0</v>
      </c>
      <c r="G56" s="74">
        <f t="shared" si="18"/>
        <v>183842664.12</v>
      </c>
      <c r="H56" s="76">
        <f t="shared" si="2"/>
        <v>183842664.12</v>
      </c>
      <c r="I56" s="100" t="s">
        <v>100</v>
      </c>
      <c r="J56" s="74">
        <f t="shared" si="3"/>
        <v>-130972077.35000002</v>
      </c>
      <c r="K56" s="78">
        <f t="shared" si="4"/>
        <v>-0.41602904850782185</v>
      </c>
      <c r="L56" s="79">
        <f t="shared" si="7"/>
        <v>2.4685280437475452E-5</v>
      </c>
      <c r="M56" s="64"/>
    </row>
    <row r="57" spans="2:13">
      <c r="B57" s="80" t="s">
        <v>124</v>
      </c>
      <c r="C57" s="81">
        <v>314814741.47000003</v>
      </c>
      <c r="D57" s="81">
        <v>0</v>
      </c>
      <c r="E57" s="81">
        <v>0</v>
      </c>
      <c r="F57" s="82">
        <v>0</v>
      </c>
      <c r="G57" s="81">
        <v>183842664.12</v>
      </c>
      <c r="H57" s="83">
        <f t="shared" si="2"/>
        <v>183842664.12</v>
      </c>
      <c r="I57" s="96" t="s">
        <v>100</v>
      </c>
      <c r="J57" s="81">
        <f t="shared" si="3"/>
        <v>-130972077.35000002</v>
      </c>
      <c r="K57" s="85">
        <f t="shared" si="4"/>
        <v>-0.41602904850782185</v>
      </c>
      <c r="L57" s="86">
        <f t="shared" si="7"/>
        <v>2.4685280437475452E-5</v>
      </c>
    </row>
    <row r="58" spans="2:13" ht="15" thickBot="1">
      <c r="B58" s="443" t="s">
        <v>125</v>
      </c>
      <c r="C58" s="444">
        <f>C15+C51</f>
        <v>540712906417.53992</v>
      </c>
      <c r="D58" s="444">
        <f>D15+D51</f>
        <v>1185625615817</v>
      </c>
      <c r="E58" s="444">
        <f>E15+E51</f>
        <v>1186147384849.9099</v>
      </c>
      <c r="F58" s="445">
        <f>F15+F51</f>
        <v>589923516911.18689</v>
      </c>
      <c r="G58" s="444">
        <f>G15+G51</f>
        <v>591847570498.95007</v>
      </c>
      <c r="H58" s="446">
        <f t="shared" si="2"/>
        <v>1924053587.7631836</v>
      </c>
      <c r="I58" s="447">
        <f t="shared" si="6"/>
        <v>3.2615305757557334E-3</v>
      </c>
      <c r="J58" s="444">
        <f t="shared" si="3"/>
        <v>51134664081.410156</v>
      </c>
      <c r="K58" s="448">
        <f t="shared" si="4"/>
        <v>9.4568972692365971E-2</v>
      </c>
      <c r="L58" s="449">
        <f t="shared" si="7"/>
        <v>7.9469710276112729E-2</v>
      </c>
    </row>
    <row r="59" spans="2:13">
      <c r="B59" s="457" t="s">
        <v>126</v>
      </c>
      <c r="C59" s="458">
        <f>C60+C61</f>
        <v>147002731.17000002</v>
      </c>
      <c r="D59" s="458">
        <f>D60+D61</f>
        <v>1748786619</v>
      </c>
      <c r="E59" s="458">
        <f>E60+E61</f>
        <v>2100691031</v>
      </c>
      <c r="F59" s="459">
        <f t="shared" ref="F59:G59" si="19">F60+F61</f>
        <v>695466200</v>
      </c>
      <c r="G59" s="458">
        <f t="shared" si="19"/>
        <v>264727523.75000006</v>
      </c>
      <c r="H59" s="460">
        <f t="shared" si="2"/>
        <v>-430738676.24999994</v>
      </c>
      <c r="I59" s="461">
        <f t="shared" si="6"/>
        <v>-0.61935242323782225</v>
      </c>
      <c r="J59" s="458">
        <f t="shared" si="3"/>
        <v>117724792.58000004</v>
      </c>
      <c r="K59" s="462">
        <f t="shared" si="4"/>
        <v>0.80083405010930209</v>
      </c>
      <c r="L59" s="463">
        <f t="shared" si="7"/>
        <v>3.5546009924125522E-5</v>
      </c>
      <c r="M59" s="95"/>
    </row>
    <row r="60" spans="2:13">
      <c r="B60" s="101" t="s">
        <v>127</v>
      </c>
      <c r="C60" s="81">
        <v>81537950.270000011</v>
      </c>
      <c r="D60" s="81">
        <v>793938658</v>
      </c>
      <c r="E60" s="81">
        <v>1132735900.8</v>
      </c>
      <c r="F60" s="82">
        <v>440667033</v>
      </c>
      <c r="G60" s="81">
        <v>201626070.03000003</v>
      </c>
      <c r="H60" s="83">
        <f t="shared" si="2"/>
        <v>-239040962.96999997</v>
      </c>
      <c r="I60" s="84">
        <f t="shared" si="6"/>
        <v>-0.54245256638020378</v>
      </c>
      <c r="J60" s="81">
        <f t="shared" si="3"/>
        <v>120088119.76000002</v>
      </c>
      <c r="K60" s="85">
        <f t="shared" si="4"/>
        <v>1.4727880620293647</v>
      </c>
      <c r="L60" s="86">
        <f t="shared" si="7"/>
        <v>2.707312856904554E-5</v>
      </c>
    </row>
    <row r="61" spans="2:13" ht="15" thickBot="1">
      <c r="B61" s="102" t="s">
        <v>128</v>
      </c>
      <c r="C61" s="103">
        <v>65464780.900000006</v>
      </c>
      <c r="D61" s="103">
        <v>954847961</v>
      </c>
      <c r="E61" s="103">
        <v>967955130.20000005</v>
      </c>
      <c r="F61" s="104">
        <v>254799167</v>
      </c>
      <c r="G61" s="103">
        <v>63101453.720000014</v>
      </c>
      <c r="H61" s="105">
        <f t="shared" si="2"/>
        <v>-191697713.27999997</v>
      </c>
      <c r="I61" s="106">
        <f t="shared" si="6"/>
        <v>-0.75234827310090846</v>
      </c>
      <c r="J61" s="103">
        <f t="shared" si="3"/>
        <v>-2363327.1799999923</v>
      </c>
      <c r="K61" s="107">
        <f t="shared" si="4"/>
        <v>-3.6100742223670879E-2</v>
      </c>
      <c r="L61" s="108">
        <f t="shared" si="7"/>
        <v>8.4728813550799786E-6</v>
      </c>
    </row>
    <row r="62" spans="2:13" ht="15" thickBot="1">
      <c r="B62" s="450" t="s">
        <v>129</v>
      </c>
      <c r="C62" s="451">
        <f>C58+C59</f>
        <v>540859909148.7099</v>
      </c>
      <c r="D62" s="451">
        <f>D58+D59</f>
        <v>1187374402436</v>
      </c>
      <c r="E62" s="451">
        <f>E58+E59</f>
        <v>1188248075880.9099</v>
      </c>
      <c r="F62" s="452">
        <f t="shared" ref="F62:G62" si="20">F58+F59</f>
        <v>590618983111.18689</v>
      </c>
      <c r="G62" s="451">
        <f t="shared" si="20"/>
        <v>592112298022.70007</v>
      </c>
      <c r="H62" s="453">
        <f t="shared" si="2"/>
        <v>1493314911.5131836</v>
      </c>
      <c r="I62" s="454">
        <f>+(G62/F62)-1</f>
        <v>2.5283896288719188E-3</v>
      </c>
      <c r="J62" s="451">
        <f t="shared" si="3"/>
        <v>51252388873.990173</v>
      </c>
      <c r="K62" s="455">
        <f t="shared" si="4"/>
        <v>9.4760931633219414E-2</v>
      </c>
      <c r="L62" s="456">
        <f>G62/$O$8</f>
        <v>7.9505256286036857E-2</v>
      </c>
      <c r="M62" s="64"/>
    </row>
    <row r="63" spans="2:13">
      <c r="B63" s="109" t="s">
        <v>130</v>
      </c>
      <c r="C63" s="109"/>
      <c r="D63" s="109"/>
      <c r="E63" s="109"/>
      <c r="F63" s="109"/>
      <c r="G63" s="109"/>
      <c r="H63" s="109"/>
      <c r="I63" s="109"/>
      <c r="K63"/>
    </row>
    <row r="64" spans="2:13">
      <c r="B64" s="110" t="s">
        <v>131</v>
      </c>
      <c r="K64"/>
    </row>
    <row r="65" spans="2:11">
      <c r="B65" s="110" t="s">
        <v>132</v>
      </c>
      <c r="K65"/>
    </row>
    <row r="66" spans="2:11">
      <c r="B66" s="111" t="s">
        <v>133</v>
      </c>
      <c r="C66" s="112"/>
      <c r="D66" s="112"/>
      <c r="E66" s="112"/>
      <c r="F66" s="112"/>
      <c r="G66" s="112"/>
      <c r="K66"/>
    </row>
    <row r="67" spans="2:11">
      <c r="K67"/>
    </row>
    <row r="68" spans="2:11">
      <c r="C68" s="72"/>
      <c r="D68" s="72"/>
      <c r="E68" s="72"/>
      <c r="F68" s="72"/>
      <c r="G68" s="72"/>
      <c r="H68" s="72"/>
    </row>
    <row r="70" spans="2:11">
      <c r="H70" s="113"/>
    </row>
  </sheetData>
  <mergeCells count="18">
    <mergeCell ref="F12:F13"/>
    <mergeCell ref="G12:G13"/>
    <mergeCell ref="B8:L8"/>
    <mergeCell ref="B10:B14"/>
    <mergeCell ref="D10:G10"/>
    <mergeCell ref="H10:I12"/>
    <mergeCell ref="J10:K12"/>
    <mergeCell ref="L10:L13"/>
    <mergeCell ref="C11:C13"/>
    <mergeCell ref="D11:D13"/>
    <mergeCell ref="E11:E13"/>
    <mergeCell ref="F11:G11"/>
    <mergeCell ref="B7:L7"/>
    <mergeCell ref="B1:L1"/>
    <mergeCell ref="B2:L2"/>
    <mergeCell ref="B3:L3"/>
    <mergeCell ref="B5:I5"/>
    <mergeCell ref="B6:L6"/>
  </mergeCells>
  <pageMargins left="0.7" right="0.7" top="0.75" bottom="0.75" header="0.3" footer="0.3"/>
  <pageSetup orientation="portrait" r:id="rId1"/>
  <ignoredErrors>
    <ignoredError sqref="C39:G39" formulaRange="1"/>
  </ignoredError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9265D8-8F21-4EF3-BABA-FC2396BE5EC8}">
  <dimension ref="A1:O29"/>
  <sheetViews>
    <sheetView showGridLines="0" topLeftCell="A2" workbookViewId="0">
      <selection activeCell="D30" sqref="D30"/>
    </sheetView>
  </sheetViews>
  <sheetFormatPr baseColWidth="10" defaultColWidth="11.44140625" defaultRowHeight="14.4"/>
  <cols>
    <col min="2" max="2" width="53" customWidth="1"/>
    <col min="3" max="3" width="25" customWidth="1"/>
    <col min="4" max="4" width="26.109375" customWidth="1"/>
    <col min="5" max="5" width="27.44140625" customWidth="1"/>
    <col min="6" max="6" width="26.109375" customWidth="1"/>
    <col min="7" max="7" width="18.44140625" hidden="1" customWidth="1"/>
    <col min="8" max="8" width="17.44140625" hidden="1" customWidth="1"/>
  </cols>
  <sheetData>
    <row r="1" spans="1:15" s="59" customFormat="1" ht="15" customHeight="1">
      <c r="A1" s="58"/>
      <c r="B1" s="1468" t="s">
        <v>42</v>
      </c>
      <c r="C1" s="1468"/>
      <c r="D1" s="1468"/>
      <c r="E1" s="1468"/>
      <c r="F1" s="1468"/>
      <c r="K1" s="58"/>
      <c r="L1" s="58"/>
      <c r="M1" s="58"/>
      <c r="N1" s="58"/>
      <c r="O1" s="58"/>
    </row>
    <row r="2" spans="1:15" s="59" customFormat="1" ht="15" customHeight="1">
      <c r="B2" s="1468" t="s">
        <v>43</v>
      </c>
      <c r="C2" s="1468"/>
      <c r="D2" s="1468"/>
      <c r="E2" s="1468"/>
      <c r="F2" s="1468"/>
      <c r="K2" s="58"/>
      <c r="L2" s="58"/>
      <c r="M2" s="58"/>
      <c r="N2" s="58"/>
      <c r="O2" s="58"/>
    </row>
    <row r="3" spans="1:15" s="59" customFormat="1" ht="15" customHeight="1">
      <c r="B3" s="1469" t="s">
        <v>44</v>
      </c>
      <c r="C3" s="1469"/>
      <c r="D3" s="1469"/>
      <c r="E3" s="1469"/>
      <c r="F3" s="1469"/>
      <c r="K3" s="60"/>
      <c r="L3" s="60"/>
      <c r="M3" s="60"/>
      <c r="N3" s="60"/>
      <c r="O3" s="60"/>
    </row>
    <row r="6" spans="1:15">
      <c r="B6" s="1546" t="s">
        <v>134</v>
      </c>
      <c r="C6" s="1546"/>
      <c r="D6" s="1546"/>
      <c r="E6" s="1546"/>
      <c r="F6" s="1546"/>
      <c r="G6" s="1546"/>
    </row>
    <row r="7" spans="1:15">
      <c r="B7" s="1546" t="s">
        <v>60</v>
      </c>
      <c r="C7" s="1546"/>
      <c r="D7" s="1546"/>
      <c r="E7" s="1546"/>
      <c r="F7" s="1546"/>
      <c r="G7" s="1546"/>
    </row>
    <row r="8" spans="1:15">
      <c r="B8" s="1547" t="s">
        <v>61</v>
      </c>
      <c r="C8" s="1547"/>
      <c r="D8" s="1547"/>
      <c r="E8" s="1547"/>
      <c r="F8" s="1547"/>
      <c r="G8" s="1547"/>
      <c r="H8" s="114"/>
    </row>
    <row r="11" spans="1:15">
      <c r="B11" t="s">
        <v>135</v>
      </c>
      <c r="C11" t="s">
        <v>136</v>
      </c>
      <c r="D11" t="s">
        <v>137</v>
      </c>
      <c r="E11" t="s">
        <v>138</v>
      </c>
    </row>
    <row r="12" spans="1:15">
      <c r="B12" t="s">
        <v>139</v>
      </c>
      <c r="C12" s="115">
        <v>393020248920.28992</v>
      </c>
      <c r="D12" s="115">
        <v>442830368214.18701</v>
      </c>
      <c r="E12" s="115">
        <v>431983777546.67047</v>
      </c>
      <c r="F12" s="116">
        <f>+E12/C12-1</f>
        <v>9.9138730722963198E-2</v>
      </c>
      <c r="G12" s="117">
        <f>+E12-C12</f>
        <v>38963528626.380554</v>
      </c>
    </row>
    <row r="13" spans="1:15">
      <c r="B13" t="s">
        <v>140</v>
      </c>
      <c r="C13" s="115">
        <v>106786934192.79005</v>
      </c>
      <c r="D13" s="115">
        <v>113358222639</v>
      </c>
      <c r="E13" s="115">
        <v>115676369926.66998</v>
      </c>
      <c r="F13" s="116">
        <f t="shared" ref="F13" si="0">+E13/C13-1</f>
        <v>8.32446010467085E-2</v>
      </c>
      <c r="G13" s="117">
        <f t="shared" ref="G13" si="1">+E13-C13</f>
        <v>8889435733.8799286</v>
      </c>
      <c r="H13" s="118"/>
      <c r="I13" s="116"/>
    </row>
    <row r="14" spans="1:15">
      <c r="B14" t="s">
        <v>141</v>
      </c>
      <c r="C14" s="115">
        <v>24961457315.779984</v>
      </c>
      <c r="D14" s="115">
        <v>33019482522</v>
      </c>
      <c r="E14" s="115">
        <v>28363131971.540001</v>
      </c>
      <c r="F14" s="116">
        <f>+E14/C14-1</f>
        <v>0.13627708561749596</v>
      </c>
      <c r="G14" s="117">
        <f>+E14-C14</f>
        <v>3401674655.7600174</v>
      </c>
    </row>
    <row r="15" spans="1:15">
      <c r="F15" s="116"/>
      <c r="G15" s="119"/>
    </row>
    <row r="17" spans="2:8">
      <c r="H17" s="118">
        <f>E14-D14</f>
        <v>-4656350550.4599991</v>
      </c>
    </row>
    <row r="18" spans="2:8">
      <c r="H18" s="116">
        <f>+E14/D14-1</f>
        <v>-0.14101827753834717</v>
      </c>
    </row>
    <row r="26" spans="2:8">
      <c r="B26" s="61" t="s">
        <v>142</v>
      </c>
    </row>
    <row r="27" spans="2:8">
      <c r="B27" s="61" t="s">
        <v>143</v>
      </c>
    </row>
    <row r="28" spans="2:8">
      <c r="B28" s="61" t="s">
        <v>144</v>
      </c>
    </row>
    <row r="29" spans="2:8">
      <c r="B29" s="61" t="s">
        <v>48</v>
      </c>
    </row>
  </sheetData>
  <mergeCells count="6">
    <mergeCell ref="B8:G8"/>
    <mergeCell ref="B1:F1"/>
    <mergeCell ref="B2:F2"/>
    <mergeCell ref="B3:F3"/>
    <mergeCell ref="B6:G6"/>
    <mergeCell ref="B7:G7"/>
  </mergeCells>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970B5E-BD42-49FE-BB9B-288E4423FFF4}">
  <dimension ref="C1:M42"/>
  <sheetViews>
    <sheetView showGridLines="0" workbookViewId="0">
      <selection activeCell="E28" sqref="E28"/>
    </sheetView>
  </sheetViews>
  <sheetFormatPr baseColWidth="10" defaultColWidth="11.44140625" defaultRowHeight="14.4"/>
  <cols>
    <col min="1" max="3" width="11.44140625" style="68"/>
    <col min="4" max="4" width="23" style="68" customWidth="1"/>
    <col min="5" max="5" width="21.44140625" style="68" customWidth="1"/>
    <col min="6" max="7" width="13.109375" style="68" customWidth="1"/>
    <col min="8" max="16384" width="11.44140625" style="68"/>
  </cols>
  <sheetData>
    <row r="1" spans="3:13" s="59" customFormat="1" ht="15" customHeight="1">
      <c r="C1" s="58"/>
      <c r="D1" s="1468" t="s">
        <v>42</v>
      </c>
      <c r="E1" s="1468"/>
      <c r="F1" s="1468"/>
      <c r="G1" s="1468"/>
      <c r="H1" s="1468"/>
      <c r="I1" s="1468"/>
      <c r="J1" s="1468"/>
      <c r="K1" s="1468"/>
      <c r="L1" s="1468"/>
      <c r="M1" s="58"/>
    </row>
    <row r="2" spans="3:13" s="59" customFormat="1" ht="15" customHeight="1">
      <c r="C2" s="58"/>
      <c r="D2" s="1468" t="s">
        <v>43</v>
      </c>
      <c r="E2" s="1468"/>
      <c r="F2" s="1468"/>
      <c r="G2" s="1468"/>
      <c r="H2" s="1468"/>
      <c r="I2" s="1468"/>
      <c r="J2" s="1468"/>
      <c r="K2" s="1468"/>
      <c r="L2" s="1468"/>
      <c r="M2" s="58"/>
    </row>
    <row r="3" spans="3:13" s="59" customFormat="1" ht="15" customHeight="1">
      <c r="C3" s="60"/>
      <c r="D3" s="1469" t="s">
        <v>44</v>
      </c>
      <c r="E3" s="1469"/>
      <c r="F3" s="1469"/>
      <c r="G3" s="1469"/>
      <c r="H3" s="1469"/>
      <c r="I3" s="1469"/>
      <c r="J3" s="1469"/>
      <c r="K3" s="1469"/>
      <c r="L3" s="1469"/>
      <c r="M3" s="60"/>
    </row>
    <row r="6" spans="3:13">
      <c r="E6" s="1470" t="s">
        <v>2663</v>
      </c>
      <c r="F6" s="1470"/>
      <c r="G6" s="1470"/>
      <c r="H6" s="1470"/>
      <c r="I6" s="1470"/>
      <c r="J6" s="1470"/>
      <c r="K6" s="1470"/>
    </row>
    <row r="7" spans="3:13">
      <c r="E7" s="1470" t="s">
        <v>60</v>
      </c>
      <c r="F7" s="1470"/>
      <c r="G7" s="1470"/>
      <c r="H7" s="1470"/>
      <c r="I7" s="1470"/>
      <c r="J7" s="1470"/>
      <c r="K7" s="1470"/>
    </row>
    <row r="8" spans="3:13">
      <c r="E8" s="1570" t="s">
        <v>145</v>
      </c>
      <c r="F8" s="1570"/>
      <c r="G8" s="1570"/>
      <c r="H8" s="1570"/>
      <c r="I8" s="1570"/>
      <c r="J8" s="1570"/>
      <c r="K8" s="1570"/>
    </row>
    <row r="15" spans="3:13">
      <c r="F15" s="120"/>
      <c r="G15" s="120"/>
    </row>
    <row r="16" spans="3:13">
      <c r="E16" s="121"/>
      <c r="F16" s="122"/>
      <c r="G16" s="122"/>
    </row>
    <row r="17" spans="5:7">
      <c r="E17" s="121"/>
      <c r="F17" s="122"/>
      <c r="G17" s="122"/>
    </row>
    <row r="25" spans="5:7">
      <c r="E25" s="123" t="s">
        <v>146</v>
      </c>
    </row>
    <row r="26" spans="5:7">
      <c r="E26" s="123" t="s">
        <v>2681</v>
      </c>
    </row>
    <row r="40" spans="3:5">
      <c r="D40" s="68">
        <v>2023</v>
      </c>
      <c r="E40" s="68">
        <v>2024</v>
      </c>
    </row>
    <row r="41" spans="3:5">
      <c r="C41" s="68" t="s">
        <v>147</v>
      </c>
      <c r="D41" s="124">
        <v>520351280932.56</v>
      </c>
      <c r="E41" s="124">
        <v>597233980817.48047</v>
      </c>
    </row>
    <row r="42" spans="3:5">
      <c r="C42" s="68" t="s">
        <v>148</v>
      </c>
      <c r="D42" s="124">
        <v>62803150898.360001</v>
      </c>
      <c r="E42" s="124">
        <v>74188489211.820053</v>
      </c>
    </row>
  </sheetData>
  <mergeCells count="6">
    <mergeCell ref="E8:K8"/>
    <mergeCell ref="D1:L1"/>
    <mergeCell ref="D2:L2"/>
    <mergeCell ref="D3:L3"/>
    <mergeCell ref="E6:K6"/>
    <mergeCell ref="E7:K7"/>
  </mergeCells>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5B2171-C6A2-485A-9443-61C8F8715108}">
  <dimension ref="A1:O48"/>
  <sheetViews>
    <sheetView showGridLines="0" topLeftCell="A7" zoomScale="90" zoomScaleNormal="90" workbookViewId="0">
      <selection activeCell="D21" sqref="D21"/>
    </sheetView>
  </sheetViews>
  <sheetFormatPr baseColWidth="10" defaultColWidth="11.44140625" defaultRowHeight="14.4"/>
  <cols>
    <col min="1" max="1" width="11.44140625" style="68"/>
    <col min="2" max="2" width="88" style="68" customWidth="1"/>
    <col min="3" max="3" width="13.6640625" style="68" customWidth="1"/>
    <col min="4" max="4" width="17" style="68" customWidth="1"/>
    <col min="5" max="5" width="15.109375" style="68" customWidth="1"/>
    <col min="6" max="6" width="21" style="68" customWidth="1"/>
    <col min="7" max="7" width="14.44140625" style="68" customWidth="1"/>
    <col min="8" max="8" width="13.109375" style="68" customWidth="1"/>
    <col min="9" max="9" width="13.88671875" style="68" customWidth="1"/>
    <col min="10" max="10" width="11.6640625" style="68" customWidth="1"/>
    <col min="11" max="11" width="10.44140625" style="68" customWidth="1"/>
    <col min="12" max="12" width="13.6640625" style="68" customWidth="1"/>
    <col min="13" max="13" width="16.33203125" style="68" customWidth="1"/>
    <col min="14" max="14" width="34.33203125" style="68" customWidth="1"/>
    <col min="15" max="15" width="20" style="68" customWidth="1"/>
    <col min="16" max="16" width="13.88671875" style="68" customWidth="1"/>
    <col min="17" max="16384" width="11.44140625" style="68"/>
  </cols>
  <sheetData>
    <row r="1" spans="1:15" s="59" customFormat="1" ht="15" customHeight="1">
      <c r="A1" s="58"/>
      <c r="B1" s="1468" t="s">
        <v>42</v>
      </c>
      <c r="C1" s="1468"/>
      <c r="D1" s="1468"/>
      <c r="E1" s="1468"/>
      <c r="F1" s="1468"/>
      <c r="G1" s="1468"/>
      <c r="H1" s="1468"/>
      <c r="I1" s="1468"/>
      <c r="J1" s="1468"/>
      <c r="K1" s="1468"/>
      <c r="L1" s="58"/>
    </row>
    <row r="2" spans="1:15" s="59" customFormat="1" ht="15" customHeight="1">
      <c r="A2" s="58"/>
      <c r="B2" s="1468" t="s">
        <v>43</v>
      </c>
      <c r="C2" s="1468"/>
      <c r="D2" s="1468"/>
      <c r="E2" s="1468"/>
      <c r="F2" s="1468"/>
      <c r="G2" s="1468"/>
      <c r="H2" s="1468"/>
      <c r="I2" s="1468"/>
      <c r="J2" s="1468"/>
      <c r="K2" s="1468"/>
      <c r="L2" s="58"/>
    </row>
    <row r="3" spans="1:15" s="59" customFormat="1" ht="15" customHeight="1">
      <c r="A3" s="60"/>
      <c r="B3" s="1469" t="s">
        <v>44</v>
      </c>
      <c r="C3" s="1469"/>
      <c r="D3" s="1469"/>
      <c r="E3" s="1469"/>
      <c r="F3" s="1469"/>
      <c r="G3" s="1469"/>
      <c r="H3" s="1469"/>
      <c r="I3" s="1469"/>
      <c r="J3" s="1469"/>
      <c r="K3" s="1469"/>
      <c r="L3" s="60"/>
    </row>
    <row r="7" spans="1:15">
      <c r="B7" s="1472" t="s">
        <v>3060</v>
      </c>
      <c r="C7" s="1472"/>
      <c r="D7" s="1472"/>
      <c r="E7" s="1472"/>
      <c r="F7" s="1472"/>
      <c r="G7" s="1472"/>
      <c r="H7" s="1472"/>
      <c r="I7" s="1472"/>
      <c r="J7" s="1472"/>
      <c r="K7" s="1472"/>
      <c r="L7" s="1472"/>
    </row>
    <row r="8" spans="1:15" ht="15" thickBot="1">
      <c r="B8" s="1472" t="s">
        <v>149</v>
      </c>
      <c r="C8" s="1472"/>
      <c r="D8" s="1472"/>
      <c r="E8" s="1472"/>
      <c r="F8" s="1472"/>
      <c r="G8" s="1472"/>
      <c r="H8" s="1472"/>
      <c r="I8" s="1472"/>
      <c r="J8" s="1472"/>
      <c r="K8" s="1472"/>
      <c r="L8" s="1472"/>
    </row>
    <row r="9" spans="1:15" ht="15" thickBot="1">
      <c r="B9" s="1571" t="s">
        <v>150</v>
      </c>
      <c r="C9" s="1571"/>
      <c r="D9" s="1571"/>
      <c r="E9" s="1571"/>
      <c r="F9" s="1571"/>
      <c r="G9" s="1571"/>
      <c r="H9" s="1571"/>
      <c r="I9" s="1571"/>
      <c r="J9" s="1571"/>
      <c r="K9" s="1571"/>
      <c r="L9" s="1571"/>
      <c r="N9" s="125" t="s">
        <v>62</v>
      </c>
      <c r="O9" s="126">
        <v>7447461031915.3203</v>
      </c>
    </row>
    <row r="10" spans="1:15" ht="15" thickBot="1">
      <c r="B10" s="1574" t="s">
        <v>63</v>
      </c>
      <c r="C10" s="471">
        <v>2023</v>
      </c>
      <c r="D10" s="1577">
        <v>2024</v>
      </c>
      <c r="E10" s="1578"/>
      <c r="F10" s="1578"/>
      <c r="G10" s="1578"/>
      <c r="H10" s="1578"/>
      <c r="I10" s="1579"/>
      <c r="J10" s="1580" t="s">
        <v>65</v>
      </c>
      <c r="K10" s="1581"/>
      <c r="L10" s="1572" t="s">
        <v>151</v>
      </c>
    </row>
    <row r="11" spans="1:15" ht="15" thickBot="1">
      <c r="B11" s="1575"/>
      <c r="C11" s="1572" t="s">
        <v>152</v>
      </c>
      <c r="D11" s="1572" t="s">
        <v>153</v>
      </c>
      <c r="E11" s="1572" t="s">
        <v>154</v>
      </c>
      <c r="F11" s="1572" t="s">
        <v>155</v>
      </c>
      <c r="G11" s="1572" t="s">
        <v>156</v>
      </c>
      <c r="H11" s="1572" t="s">
        <v>157</v>
      </c>
      <c r="I11" s="1572" t="s">
        <v>158</v>
      </c>
      <c r="J11" s="1582"/>
      <c r="K11" s="1583"/>
      <c r="L11" s="1584"/>
    </row>
    <row r="12" spans="1:15" ht="29.25" customHeight="1" thickBot="1">
      <c r="B12" s="1575"/>
      <c r="C12" s="1573"/>
      <c r="D12" s="1573"/>
      <c r="E12" s="1573"/>
      <c r="F12" s="1573"/>
      <c r="G12" s="1573"/>
      <c r="H12" s="1573"/>
      <c r="I12" s="1573"/>
      <c r="J12" s="472" t="s">
        <v>73</v>
      </c>
      <c r="K12" s="472" t="s">
        <v>75</v>
      </c>
      <c r="L12" s="1573"/>
      <c r="N12" s="72"/>
      <c r="O12" s="127"/>
    </row>
    <row r="13" spans="1:15" ht="15" thickBot="1">
      <c r="B13" s="1576"/>
      <c r="C13" s="473">
        <v>1</v>
      </c>
      <c r="D13" s="473">
        <v>2</v>
      </c>
      <c r="E13" s="473">
        <v>3</v>
      </c>
      <c r="F13" s="473">
        <v>4</v>
      </c>
      <c r="G13" s="473">
        <v>5</v>
      </c>
      <c r="H13" s="473">
        <v>6</v>
      </c>
      <c r="I13" s="473" t="s">
        <v>159</v>
      </c>
      <c r="J13" s="473" t="s">
        <v>160</v>
      </c>
      <c r="K13" s="473" t="s">
        <v>161</v>
      </c>
      <c r="L13" s="473" t="s">
        <v>162</v>
      </c>
      <c r="O13" s="64"/>
    </row>
    <row r="14" spans="1:15">
      <c r="B14" s="480" t="s">
        <v>163</v>
      </c>
      <c r="C14" s="478">
        <f t="shared" ref="C14:H14" si="0">C15+C21+C22+C23+C24+C29</f>
        <v>520351280932.56</v>
      </c>
      <c r="D14" s="478">
        <f t="shared" si="0"/>
        <v>1217765874318</v>
      </c>
      <c r="E14" s="478">
        <f t="shared" si="0"/>
        <v>1215097345357.6299</v>
      </c>
      <c r="F14" s="478">
        <f t="shared" si="0"/>
        <v>756486742699.24988</v>
      </c>
      <c r="G14" s="478">
        <f t="shared" si="0"/>
        <v>597079895017.98035</v>
      </c>
      <c r="H14" s="478">
        <f t="shared" si="0"/>
        <v>547571347453.74066</v>
      </c>
      <c r="I14" s="479">
        <f>G14/E14</f>
        <v>0.49138441236759234</v>
      </c>
      <c r="J14" s="478">
        <f>G14-C14</f>
        <v>76728614085.420349</v>
      </c>
      <c r="K14" s="479">
        <f>J14/C14</f>
        <v>0.1474554150186953</v>
      </c>
      <c r="L14" s="479">
        <f>G14/$O$9</f>
        <v>8.0172275149780106E-2</v>
      </c>
      <c r="M14" s="64"/>
    </row>
    <row r="15" spans="1:15">
      <c r="B15" s="128" t="s">
        <v>164</v>
      </c>
      <c r="C15" s="122">
        <f t="shared" ref="C15:H15" si="1">SUM(C16:C20)</f>
        <v>182106338751.91998</v>
      </c>
      <c r="D15" s="122">
        <f t="shared" si="1"/>
        <v>486795809749</v>
      </c>
      <c r="E15" s="122">
        <f t="shared" si="1"/>
        <v>482618829530.59998</v>
      </c>
      <c r="F15" s="122">
        <f t="shared" si="1"/>
        <v>343956126535.16992</v>
      </c>
      <c r="G15" s="122">
        <f t="shared" si="1"/>
        <v>215817007197.82043</v>
      </c>
      <c r="H15" s="122">
        <f t="shared" si="1"/>
        <v>205767958169.1705</v>
      </c>
      <c r="I15" s="129">
        <f>G15/E15</f>
        <v>0.44717900337151428</v>
      </c>
      <c r="J15" s="122">
        <f t="shared" ref="J15:J41" si="2">G15-C15</f>
        <v>33710668445.900452</v>
      </c>
      <c r="K15" s="129">
        <f>J15/C15</f>
        <v>0.18511529404708893</v>
      </c>
      <c r="L15" s="129">
        <f t="shared" ref="L15:L41" si="3">G15/$O$9</f>
        <v>2.897860173728457E-2</v>
      </c>
      <c r="M15" s="64"/>
      <c r="N15" s="130"/>
      <c r="O15" s="98"/>
    </row>
    <row r="16" spans="1:15">
      <c r="B16" s="131" t="s">
        <v>165</v>
      </c>
      <c r="C16" s="132">
        <v>134496780607.16998</v>
      </c>
      <c r="D16" s="132">
        <v>336016904289</v>
      </c>
      <c r="E16" s="132">
        <v>329959032965.77002</v>
      </c>
      <c r="F16" s="132">
        <v>255064013517.24991</v>
      </c>
      <c r="G16" s="132">
        <v>153321415884.80035</v>
      </c>
      <c r="H16" s="132">
        <v>153171793659.45029</v>
      </c>
      <c r="I16" s="133">
        <f t="shared" ref="I16:I41" si="4">G16/E16</f>
        <v>0.46466803623074604</v>
      </c>
      <c r="J16" s="132">
        <f t="shared" si="2"/>
        <v>18824635277.630371</v>
      </c>
      <c r="K16" s="133">
        <f>J16/C16</f>
        <v>0.13996346375466207</v>
      </c>
      <c r="L16" s="133">
        <f t="shared" si="3"/>
        <v>2.0587071919914365E-2</v>
      </c>
      <c r="M16" s="64"/>
    </row>
    <row r="17" spans="2:15">
      <c r="B17" s="131" t="s">
        <v>166</v>
      </c>
      <c r="C17" s="132">
        <v>47487376067.390022</v>
      </c>
      <c r="D17" s="132">
        <v>146733697959</v>
      </c>
      <c r="E17" s="132">
        <v>150651133656.63995</v>
      </c>
      <c r="F17" s="132">
        <v>88719702162.12001</v>
      </c>
      <c r="G17" s="132">
        <v>62323180457.2201</v>
      </c>
      <c r="H17" s="132">
        <v>52435017565.050209</v>
      </c>
      <c r="I17" s="133">
        <f t="shared" si="4"/>
        <v>0.41369207748058129</v>
      </c>
      <c r="J17" s="132">
        <f t="shared" si="2"/>
        <v>14835804389.830078</v>
      </c>
      <c r="K17" s="133">
        <f>J17/C17</f>
        <v>0.31241575379478481</v>
      </c>
      <c r="L17" s="133">
        <f t="shared" si="3"/>
        <v>8.3683795309758037E-3</v>
      </c>
      <c r="M17" s="64"/>
    </row>
    <row r="18" spans="2:15">
      <c r="B18" s="131" t="s">
        <v>167</v>
      </c>
      <c r="C18" s="132">
        <v>122182077.35999998</v>
      </c>
      <c r="D18" s="132">
        <v>247246365</v>
      </c>
      <c r="E18" s="132">
        <v>323052348.55999994</v>
      </c>
      <c r="F18" s="132">
        <v>172410855.80000007</v>
      </c>
      <c r="G18" s="132">
        <v>172410855.80000007</v>
      </c>
      <c r="H18" s="132">
        <v>161146944.67000002</v>
      </c>
      <c r="I18" s="133">
        <f t="shared" si="4"/>
        <v>0.53369324373748828</v>
      </c>
      <c r="J18" s="132">
        <f t="shared" si="2"/>
        <v>50228778.440000087</v>
      </c>
      <c r="K18" s="133">
        <f>J18/C18</f>
        <v>0.41109776102435136</v>
      </c>
      <c r="L18" s="133">
        <f>G18/$O$9</f>
        <v>2.3150286394403578E-5</v>
      </c>
      <c r="M18" s="64"/>
    </row>
    <row r="19" spans="2:15">
      <c r="B19" s="134" t="s">
        <v>168</v>
      </c>
      <c r="C19" s="132">
        <v>0</v>
      </c>
      <c r="D19" s="132">
        <v>3381609790</v>
      </c>
      <c r="E19" s="132">
        <v>1269259213.6300001</v>
      </c>
      <c r="F19" s="132">
        <v>0</v>
      </c>
      <c r="G19" s="132">
        <v>0</v>
      </c>
      <c r="H19" s="132">
        <v>0</v>
      </c>
      <c r="I19" s="133">
        <f>G19/E19</f>
        <v>0</v>
      </c>
      <c r="J19" s="132">
        <f t="shared" si="2"/>
        <v>0</v>
      </c>
      <c r="K19" s="133" t="s">
        <v>100</v>
      </c>
      <c r="L19" s="133">
        <f t="shared" si="3"/>
        <v>0</v>
      </c>
      <c r="M19" s="64"/>
    </row>
    <row r="20" spans="2:15" ht="13.5" customHeight="1">
      <c r="B20" s="134" t="s">
        <v>169</v>
      </c>
      <c r="C20" s="132">
        <v>0</v>
      </c>
      <c r="D20" s="132">
        <v>416351346</v>
      </c>
      <c r="E20" s="132">
        <v>416351346</v>
      </c>
      <c r="F20" s="132">
        <v>0</v>
      </c>
      <c r="G20" s="132">
        <v>0</v>
      </c>
      <c r="H20" s="132">
        <v>0</v>
      </c>
      <c r="I20" s="133">
        <f t="shared" si="4"/>
        <v>0</v>
      </c>
      <c r="J20" s="132">
        <f t="shared" si="2"/>
        <v>0</v>
      </c>
      <c r="K20" s="133" t="s">
        <v>100</v>
      </c>
      <c r="L20" s="133">
        <f t="shared" si="3"/>
        <v>0</v>
      </c>
      <c r="M20" s="64"/>
    </row>
    <row r="21" spans="2:15">
      <c r="B21" s="128" t="s">
        <v>170</v>
      </c>
      <c r="C21" s="122">
        <v>29530244507.649994</v>
      </c>
      <c r="D21" s="122">
        <v>73535970561</v>
      </c>
      <c r="E21" s="122">
        <v>72207388832.580002</v>
      </c>
      <c r="F21" s="122">
        <v>60247970564.980003</v>
      </c>
      <c r="G21" s="122">
        <v>35151196713.93</v>
      </c>
      <c r="H21" s="122">
        <v>35149529076.720001</v>
      </c>
      <c r="I21" s="129">
        <f t="shared" si="4"/>
        <v>0.48680886100772236</v>
      </c>
      <c r="J21" s="122">
        <f t="shared" si="2"/>
        <v>5620952206.2800064</v>
      </c>
      <c r="K21" s="129">
        <f t="shared" ref="K21:K32" si="5">J21/C21</f>
        <v>0.19034560329576219</v>
      </c>
      <c r="L21" s="129">
        <f t="shared" si="3"/>
        <v>4.7198899817391723E-3</v>
      </c>
      <c r="M21" s="64"/>
    </row>
    <row r="22" spans="2:15">
      <c r="B22" s="128" t="s">
        <v>171</v>
      </c>
      <c r="C22" s="122">
        <v>117371429558.02998</v>
      </c>
      <c r="D22" s="122">
        <v>263816794305</v>
      </c>
      <c r="E22" s="122">
        <v>263784712645</v>
      </c>
      <c r="F22" s="122">
        <v>148979284319.37</v>
      </c>
      <c r="G22" s="122">
        <v>146892928640.84998</v>
      </c>
      <c r="H22" s="122">
        <v>110138582358.84001</v>
      </c>
      <c r="I22" s="129">
        <f t="shared" si="4"/>
        <v>0.55686672350318367</v>
      </c>
      <c r="J22" s="122">
        <f t="shared" si="2"/>
        <v>29521499082.819992</v>
      </c>
      <c r="K22" s="129">
        <f t="shared" si="5"/>
        <v>0.25152202025642173</v>
      </c>
      <c r="L22" s="129">
        <f t="shared" si="3"/>
        <v>1.9723893553971694E-2</v>
      </c>
      <c r="M22" s="64"/>
    </row>
    <row r="23" spans="2:15">
      <c r="B23" s="128" t="s">
        <v>172</v>
      </c>
      <c r="C23" s="122">
        <v>6466672660.749999</v>
      </c>
      <c r="D23" s="122">
        <v>14201850000</v>
      </c>
      <c r="E23" s="122">
        <v>14201850000</v>
      </c>
      <c r="F23" s="122">
        <v>12329021249.98</v>
      </c>
      <c r="G23" s="122">
        <v>12329021249.98</v>
      </c>
      <c r="H23" s="122">
        <v>11440101251.470001</v>
      </c>
      <c r="I23" s="129">
        <f t="shared" si="4"/>
        <v>0.86812783193598009</v>
      </c>
      <c r="J23" s="122">
        <f t="shared" si="2"/>
        <v>5862348589.2300005</v>
      </c>
      <c r="K23" s="129">
        <f t="shared" si="5"/>
        <v>0.90654791061437312</v>
      </c>
      <c r="L23" s="129">
        <f t="shared" si="3"/>
        <v>1.6554663659393799E-3</v>
      </c>
      <c r="M23" s="64"/>
    </row>
    <row r="24" spans="2:15">
      <c r="B24" s="128" t="s">
        <v>173</v>
      </c>
      <c r="C24" s="122">
        <f>SUM(C25:C28)</f>
        <v>184081064318.76001</v>
      </c>
      <c r="D24" s="122">
        <f t="shared" ref="D24:H24" si="6">SUM(D25:D28)</f>
        <v>379413090403</v>
      </c>
      <c r="E24" s="122">
        <f t="shared" si="6"/>
        <v>382126411745.04999</v>
      </c>
      <c r="F24" s="122">
        <f t="shared" si="6"/>
        <v>190923270537.79001</v>
      </c>
      <c r="G24" s="122">
        <f t="shared" si="6"/>
        <v>186838671723.43997</v>
      </c>
      <c r="H24" s="122">
        <f t="shared" si="6"/>
        <v>185032017508.58005</v>
      </c>
      <c r="I24" s="129">
        <f t="shared" si="4"/>
        <v>0.48894466852005097</v>
      </c>
      <c r="J24" s="122">
        <f t="shared" si="2"/>
        <v>2757607404.6799622</v>
      </c>
      <c r="K24" s="129">
        <f t="shared" si="5"/>
        <v>1.4980396896797655E-2</v>
      </c>
      <c r="L24" s="129">
        <f t="shared" si="3"/>
        <v>2.5087566208505458E-2</v>
      </c>
      <c r="M24" s="64"/>
    </row>
    <row r="25" spans="2:15">
      <c r="B25" s="131" t="s">
        <v>174</v>
      </c>
      <c r="C25" s="132">
        <v>28424115841.18</v>
      </c>
      <c r="D25" s="132">
        <v>68334307493</v>
      </c>
      <c r="E25" s="132">
        <v>72894890704.339996</v>
      </c>
      <c r="F25" s="132">
        <v>37140219976.330002</v>
      </c>
      <c r="G25" s="132">
        <v>36894790849.970001</v>
      </c>
      <c r="H25" s="132">
        <v>36245353236.169998</v>
      </c>
      <c r="I25" s="133">
        <f t="shared" si="4"/>
        <v>0.50613685669156738</v>
      </c>
      <c r="J25" s="132">
        <f t="shared" si="2"/>
        <v>8470675008.7900009</v>
      </c>
      <c r="K25" s="133">
        <f t="shared" si="5"/>
        <v>0.29801014941396853</v>
      </c>
      <c r="L25" s="133">
        <f t="shared" si="3"/>
        <v>4.9540092511879165E-3</v>
      </c>
      <c r="M25" s="64"/>
    </row>
    <row r="26" spans="2:15">
      <c r="B26" s="131" t="s">
        <v>175</v>
      </c>
      <c r="C26" s="132">
        <v>147132091886.81003</v>
      </c>
      <c r="D26" s="132">
        <v>293233994218</v>
      </c>
      <c r="E26" s="132">
        <v>294382875402.54004</v>
      </c>
      <c r="F26" s="132">
        <v>143965829355.37</v>
      </c>
      <c r="G26" s="132">
        <v>142069743240.98999</v>
      </c>
      <c r="H26" s="132">
        <v>141435006979.42001</v>
      </c>
      <c r="I26" s="133">
        <f t="shared" si="4"/>
        <v>0.48260192800523261</v>
      </c>
      <c r="J26" s="132">
        <f t="shared" si="2"/>
        <v>-5062348645.8200378</v>
      </c>
      <c r="K26" s="133">
        <f t="shared" si="5"/>
        <v>-3.4406828455307667E-2</v>
      </c>
      <c r="L26" s="133">
        <f t="shared" si="3"/>
        <v>1.9076265405373036E-2</v>
      </c>
      <c r="M26" s="64"/>
    </row>
    <row r="27" spans="2:15">
      <c r="B27" s="131" t="s">
        <v>176</v>
      </c>
      <c r="C27" s="132">
        <v>338160920.89999998</v>
      </c>
      <c r="D27" s="132">
        <v>953779141</v>
      </c>
      <c r="E27" s="132">
        <v>954472004.47000003</v>
      </c>
      <c r="F27" s="132">
        <v>402013891.80000001</v>
      </c>
      <c r="G27" s="132">
        <v>402013891.80000001</v>
      </c>
      <c r="H27" s="132">
        <v>384081467.01000005</v>
      </c>
      <c r="I27" s="133">
        <f t="shared" si="4"/>
        <v>0.42118982004425642</v>
      </c>
      <c r="J27" s="132">
        <f t="shared" si="2"/>
        <v>63852970.900000036</v>
      </c>
      <c r="K27" s="133">
        <f t="shared" si="5"/>
        <v>0.18882421638212435</v>
      </c>
      <c r="L27" s="133">
        <f t="shared" si="3"/>
        <v>5.3979992654840521E-5</v>
      </c>
      <c r="M27" s="64"/>
    </row>
    <row r="28" spans="2:15">
      <c r="B28" s="131" t="s">
        <v>177</v>
      </c>
      <c r="C28" s="132">
        <v>8186695669.8700008</v>
      </c>
      <c r="D28" s="132">
        <v>16891009551</v>
      </c>
      <c r="E28" s="132">
        <v>13894173633.699999</v>
      </c>
      <c r="F28" s="132">
        <v>9415207314.289999</v>
      </c>
      <c r="G28" s="132">
        <v>7472123740.6799974</v>
      </c>
      <c r="H28" s="132">
        <v>6967575825.9799986</v>
      </c>
      <c r="I28" s="133">
        <f t="shared" si="4"/>
        <v>0.53778828001375578</v>
      </c>
      <c r="J28" s="132">
        <f t="shared" si="2"/>
        <v>-714571929.1900034</v>
      </c>
      <c r="K28" s="133">
        <f t="shared" si="5"/>
        <v>-8.7284535544650377E-2</v>
      </c>
      <c r="L28" s="133">
        <f t="shared" si="3"/>
        <v>1.0033115592896678E-3</v>
      </c>
      <c r="M28" s="64"/>
      <c r="O28" s="132"/>
    </row>
    <row r="29" spans="2:15">
      <c r="B29" s="128" t="s">
        <v>178</v>
      </c>
      <c r="C29" s="122">
        <v>795531135.45000005</v>
      </c>
      <c r="D29" s="122">
        <v>2359300</v>
      </c>
      <c r="E29" s="122">
        <v>158152604.40000001</v>
      </c>
      <c r="F29" s="122">
        <v>51069491.960000001</v>
      </c>
      <c r="G29" s="122">
        <v>51069491.960000001</v>
      </c>
      <c r="H29" s="122">
        <v>43159088.960000001</v>
      </c>
      <c r="I29" s="129">
        <f t="shared" si="4"/>
        <v>0.32291274717699181</v>
      </c>
      <c r="J29" s="122">
        <f t="shared" si="2"/>
        <v>-744461643.49000001</v>
      </c>
      <c r="K29" s="129">
        <f t="shared" si="5"/>
        <v>-0.93580453399713626</v>
      </c>
      <c r="L29" s="129">
        <f t="shared" si="3"/>
        <v>6.8573023398372951E-6</v>
      </c>
      <c r="M29" s="64"/>
    </row>
    <row r="30" spans="2:15">
      <c r="B30" s="477" t="s">
        <v>179</v>
      </c>
      <c r="C30" s="478">
        <f t="shared" ref="C30:H30" si="7">SUM(C31:C35)+C40</f>
        <v>62803150898.360001</v>
      </c>
      <c r="D30" s="478">
        <f t="shared" si="7"/>
        <v>200920640632</v>
      </c>
      <c r="E30" s="478">
        <f t="shared" si="7"/>
        <v>207142155204.30014</v>
      </c>
      <c r="F30" s="478">
        <f t="shared" si="7"/>
        <v>85191686578.51004</v>
      </c>
      <c r="G30" s="478">
        <f t="shared" si="7"/>
        <v>74385533621.340012</v>
      </c>
      <c r="H30" s="478">
        <f t="shared" si="7"/>
        <v>63394514986.950012</v>
      </c>
      <c r="I30" s="479">
        <f t="shared" si="4"/>
        <v>0.35910379298687445</v>
      </c>
      <c r="J30" s="478">
        <f t="shared" si="2"/>
        <v>11582382722.980011</v>
      </c>
      <c r="K30" s="479">
        <f t="shared" si="5"/>
        <v>0.18442359272267764</v>
      </c>
      <c r="L30" s="479">
        <f t="shared" si="3"/>
        <v>9.9880393200539805E-3</v>
      </c>
      <c r="M30" s="64"/>
    </row>
    <row r="31" spans="2:15">
      <c r="B31" s="135" t="s">
        <v>180</v>
      </c>
      <c r="C31" s="122">
        <v>17824526575.959999</v>
      </c>
      <c r="D31" s="122">
        <v>75124304565</v>
      </c>
      <c r="E31" s="122">
        <v>71646186457.810074</v>
      </c>
      <c r="F31" s="122">
        <v>23905587256.800007</v>
      </c>
      <c r="G31" s="122">
        <v>22105112691.51001</v>
      </c>
      <c r="H31" s="122">
        <v>19355197860.750008</v>
      </c>
      <c r="I31" s="129">
        <f t="shared" si="4"/>
        <v>0.30853160209060027</v>
      </c>
      <c r="J31" s="122">
        <f t="shared" si="2"/>
        <v>4280586115.5500107</v>
      </c>
      <c r="K31" s="129">
        <f t="shared" si="5"/>
        <v>0.24015146193690506</v>
      </c>
      <c r="L31" s="129">
        <f t="shared" si="3"/>
        <v>2.9681407659309456E-3</v>
      </c>
      <c r="M31" s="64"/>
    </row>
    <row r="32" spans="2:15">
      <c r="B32" s="128" t="s">
        <v>181</v>
      </c>
      <c r="C32" s="122">
        <v>16480787799.92</v>
      </c>
      <c r="D32" s="122">
        <v>57840512900</v>
      </c>
      <c r="E32" s="122">
        <v>66390095634.590057</v>
      </c>
      <c r="F32" s="122">
        <v>27434972592.890026</v>
      </c>
      <c r="G32" s="122">
        <v>19075899548.879997</v>
      </c>
      <c r="H32" s="122">
        <v>15137169047.75</v>
      </c>
      <c r="I32" s="129">
        <f t="shared" si="4"/>
        <v>0.28733050263812571</v>
      </c>
      <c r="J32" s="122">
        <f t="shared" si="2"/>
        <v>2595111748.9599972</v>
      </c>
      <c r="K32" s="129">
        <f t="shared" si="5"/>
        <v>0.15746284585816911</v>
      </c>
      <c r="L32" s="129">
        <f t="shared" si="3"/>
        <v>2.5613963560376096E-3</v>
      </c>
      <c r="M32" s="64"/>
    </row>
    <row r="33" spans="2:13">
      <c r="B33" s="128" t="s">
        <v>182</v>
      </c>
      <c r="C33" s="122">
        <v>3983410.1500000004</v>
      </c>
      <c r="D33" s="122">
        <v>9142603</v>
      </c>
      <c r="E33" s="122">
        <v>54374225.399999999</v>
      </c>
      <c r="F33" s="122">
        <v>43864683.090000004</v>
      </c>
      <c r="G33" s="122">
        <v>14191404.309999999</v>
      </c>
      <c r="H33" s="122">
        <v>5738545.1099999994</v>
      </c>
      <c r="I33" s="129">
        <f t="shared" si="4"/>
        <v>0.26099506164183445</v>
      </c>
      <c r="J33" s="122">
        <f t="shared" si="2"/>
        <v>10207994.159999998</v>
      </c>
      <c r="K33" s="129" t="s">
        <v>100</v>
      </c>
      <c r="L33" s="129">
        <f t="shared" si="3"/>
        <v>1.9055358932640548E-6</v>
      </c>
      <c r="M33" s="64"/>
    </row>
    <row r="34" spans="2:13">
      <c r="B34" s="135" t="s">
        <v>183</v>
      </c>
      <c r="C34" s="122">
        <v>1801434523.6599998</v>
      </c>
      <c r="D34" s="122">
        <v>2087679447</v>
      </c>
      <c r="E34" s="122">
        <v>3633684119</v>
      </c>
      <c r="F34" s="122">
        <v>1251112135.1400001</v>
      </c>
      <c r="G34" s="122">
        <v>1125244962.99</v>
      </c>
      <c r="H34" s="122">
        <v>941226155.1400001</v>
      </c>
      <c r="I34" s="129">
        <f t="shared" si="4"/>
        <v>0.30967055091725215</v>
      </c>
      <c r="J34" s="122">
        <f t="shared" si="2"/>
        <v>-676189560.66999984</v>
      </c>
      <c r="K34" s="129">
        <f>J34/C34</f>
        <v>-0.37536171966782117</v>
      </c>
      <c r="L34" s="129">
        <f t="shared" si="3"/>
        <v>1.510910843531614E-4</v>
      </c>
      <c r="M34" s="64"/>
    </row>
    <row r="35" spans="2:13">
      <c r="B35" s="128" t="s">
        <v>184</v>
      </c>
      <c r="C35" s="122">
        <f>SUM(C36:C38)</f>
        <v>26692418588.669998</v>
      </c>
      <c r="D35" s="122">
        <f>SUM(D36:D38)</f>
        <v>64412716842</v>
      </c>
      <c r="E35" s="122">
        <f t="shared" ref="E35:H35" si="8">SUM(E36:E38)</f>
        <v>65239378476.5</v>
      </c>
      <c r="F35" s="122">
        <f t="shared" si="8"/>
        <v>32556149910.590008</v>
      </c>
      <c r="G35" s="122">
        <f t="shared" si="8"/>
        <v>32065085013.650009</v>
      </c>
      <c r="H35" s="122">
        <f t="shared" si="8"/>
        <v>27955183378.200001</v>
      </c>
      <c r="I35" s="129">
        <f t="shared" si="4"/>
        <v>0.49149893457676386</v>
      </c>
      <c r="J35" s="122">
        <f t="shared" si="2"/>
        <v>5372666424.980011</v>
      </c>
      <c r="K35" s="129">
        <f>J35/C35</f>
        <v>0.20128061483572421</v>
      </c>
      <c r="L35" s="129">
        <f t="shared" si="3"/>
        <v>4.305505577839E-3</v>
      </c>
      <c r="M35" s="64"/>
    </row>
    <row r="36" spans="2:13">
      <c r="B36" s="131" t="s">
        <v>185</v>
      </c>
      <c r="C36" s="132">
        <v>672951241.87</v>
      </c>
      <c r="D36" s="132">
        <v>228378260</v>
      </c>
      <c r="E36" s="132">
        <v>920322739.86999989</v>
      </c>
      <c r="F36" s="132">
        <v>848526479.54999995</v>
      </c>
      <c r="G36" s="132">
        <v>844114650.39999998</v>
      </c>
      <c r="H36" s="132">
        <v>698148074.13999999</v>
      </c>
      <c r="I36" s="133">
        <f t="shared" si="4"/>
        <v>0.91719416877522264</v>
      </c>
      <c r="J36" s="132">
        <f t="shared" si="2"/>
        <v>171163408.52999997</v>
      </c>
      <c r="K36" s="133">
        <f>J36/C36</f>
        <v>0.25434741461264015</v>
      </c>
      <c r="L36" s="133">
        <f t="shared" si="3"/>
        <v>1.1334260720299634E-4</v>
      </c>
      <c r="M36" s="64"/>
    </row>
    <row r="37" spans="2:13">
      <c r="B37" s="131" t="s">
        <v>186</v>
      </c>
      <c r="C37" s="132">
        <v>25793367566.41</v>
      </c>
      <c r="D37" s="132">
        <v>64136338582</v>
      </c>
      <c r="E37" s="132">
        <v>64210499759.629997</v>
      </c>
      <c r="F37" s="132">
        <v>31647192733.210007</v>
      </c>
      <c r="G37" s="132">
        <v>31160539665.420006</v>
      </c>
      <c r="H37" s="132">
        <v>27196604606.23</v>
      </c>
      <c r="I37" s="133">
        <f t="shared" si="4"/>
        <v>0.48528729385487596</v>
      </c>
      <c r="J37" s="132">
        <f t="shared" si="2"/>
        <v>5367172099.010006</v>
      </c>
      <c r="K37" s="133">
        <f>J37/C37</f>
        <v>0.2080834185451429</v>
      </c>
      <c r="L37" s="133">
        <f t="shared" si="3"/>
        <v>4.1840487022200921E-3</v>
      </c>
      <c r="M37" s="64"/>
    </row>
    <row r="38" spans="2:13">
      <c r="B38" s="131" t="s">
        <v>187</v>
      </c>
      <c r="C38" s="132">
        <v>226099780.39000002</v>
      </c>
      <c r="D38" s="132">
        <v>48000000</v>
      </c>
      <c r="E38" s="132">
        <v>108555977</v>
      </c>
      <c r="F38" s="132">
        <v>60430697.829999998</v>
      </c>
      <c r="G38" s="132">
        <v>60430697.829999998</v>
      </c>
      <c r="H38" s="132">
        <v>60430697.829999998</v>
      </c>
      <c r="I38" s="133">
        <f t="shared" si="4"/>
        <v>0.55667775741173608</v>
      </c>
      <c r="J38" s="132">
        <f t="shared" si="2"/>
        <v>-165669082.56</v>
      </c>
      <c r="K38" s="133">
        <f>J38/C38</f>
        <v>-0.73272553504579718</v>
      </c>
      <c r="L38" s="133">
        <f t="shared" si="3"/>
        <v>8.1142684159112108E-6</v>
      </c>
      <c r="M38" s="64"/>
    </row>
    <row r="39" spans="2:13" hidden="1">
      <c r="B39" s="128"/>
      <c r="C39" s="122"/>
      <c r="D39" s="122"/>
      <c r="E39" s="122"/>
      <c r="F39" s="122"/>
      <c r="G39" s="122"/>
      <c r="H39" s="122"/>
      <c r="I39" s="129" t="e">
        <f t="shared" si="4"/>
        <v>#DIV/0!</v>
      </c>
      <c r="J39" s="122">
        <f t="shared" si="2"/>
        <v>0</v>
      </c>
      <c r="K39" s="129"/>
      <c r="L39" s="129">
        <f t="shared" si="3"/>
        <v>0</v>
      </c>
      <c r="M39" s="64"/>
    </row>
    <row r="40" spans="2:13" ht="15" thickBot="1">
      <c r="B40" s="128" t="s">
        <v>188</v>
      </c>
      <c r="C40" s="122">
        <v>0</v>
      </c>
      <c r="D40" s="122">
        <v>1446284275</v>
      </c>
      <c r="E40" s="122">
        <v>178436291</v>
      </c>
      <c r="F40" s="122">
        <v>0</v>
      </c>
      <c r="G40" s="122">
        <v>0</v>
      </c>
      <c r="H40" s="122">
        <v>0</v>
      </c>
      <c r="I40" s="129">
        <f t="shared" si="4"/>
        <v>0</v>
      </c>
      <c r="J40" s="122">
        <f t="shared" si="2"/>
        <v>0</v>
      </c>
      <c r="K40" s="129" t="s">
        <v>100</v>
      </c>
      <c r="L40" s="129">
        <f t="shared" si="3"/>
        <v>0</v>
      </c>
      <c r="M40" s="64"/>
    </row>
    <row r="41" spans="2:13" ht="15" thickBot="1">
      <c r="B41" s="474" t="s">
        <v>189</v>
      </c>
      <c r="C41" s="475">
        <f>C14+C30</f>
        <v>583154431830.92004</v>
      </c>
      <c r="D41" s="475">
        <f>D14+D30</f>
        <v>1418686514950</v>
      </c>
      <c r="E41" s="475">
        <f>E14+E30</f>
        <v>1422239500561.9299</v>
      </c>
      <c r="F41" s="475">
        <f>F30+F14</f>
        <v>841678429277.75989</v>
      </c>
      <c r="G41" s="475">
        <f>G30+G14</f>
        <v>671465428639.32031</v>
      </c>
      <c r="H41" s="475">
        <f>H30+H14</f>
        <v>610965862440.69067</v>
      </c>
      <c r="I41" s="476">
        <f t="shared" si="4"/>
        <v>0.47211839382468485</v>
      </c>
      <c r="J41" s="475">
        <f t="shared" si="2"/>
        <v>88310996808.400269</v>
      </c>
      <c r="K41" s="476">
        <f>J41/C41</f>
        <v>0.15143672411291076</v>
      </c>
      <c r="L41" s="476">
        <f t="shared" si="3"/>
        <v>9.016031446983408E-2</v>
      </c>
      <c r="M41" s="64"/>
    </row>
    <row r="42" spans="2:13">
      <c r="B42" s="123" t="s">
        <v>146</v>
      </c>
    </row>
    <row r="43" spans="2:13">
      <c r="B43" s="68" t="s">
        <v>190</v>
      </c>
      <c r="J43" s="64"/>
    </row>
    <row r="44" spans="2:13">
      <c r="B44" s="136" t="s">
        <v>191</v>
      </c>
      <c r="D44" s="137"/>
      <c r="E44" s="137"/>
      <c r="J44" s="64"/>
    </row>
    <row r="45" spans="2:13">
      <c r="B45" s="123" t="s">
        <v>192</v>
      </c>
    </row>
    <row r="46" spans="2:13">
      <c r="B46" s="138"/>
    </row>
    <row r="48" spans="2:13">
      <c r="L48" s="130"/>
    </row>
  </sheetData>
  <mergeCells count="17">
    <mergeCell ref="I11:I12"/>
    <mergeCell ref="B10:B13"/>
    <mergeCell ref="D10:I10"/>
    <mergeCell ref="J10:K11"/>
    <mergeCell ref="L10:L12"/>
    <mergeCell ref="C11:C12"/>
    <mergeCell ref="D11:D12"/>
    <mergeCell ref="E11:E12"/>
    <mergeCell ref="F11:F12"/>
    <mergeCell ref="G11:G12"/>
    <mergeCell ref="H11:H12"/>
    <mergeCell ref="B9:L9"/>
    <mergeCell ref="B1:K1"/>
    <mergeCell ref="B2:K2"/>
    <mergeCell ref="B3:K3"/>
    <mergeCell ref="B7:L7"/>
    <mergeCell ref="B8:L8"/>
  </mergeCells>
  <pageMargins left="0.7" right="0.7" top="0.75" bottom="0.75" header="0.3" footer="0.3"/>
  <pageSetup orientation="portrait" r:id="rId1"/>
  <ignoredErrors>
    <ignoredError sqref="C24:H24 C15:H15" formulaRange="1"/>
  </ignoredError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8D415D-B141-4024-85F9-AD99E55B77B5}">
  <dimension ref="D1:N41"/>
  <sheetViews>
    <sheetView showGridLines="0" workbookViewId="0">
      <selection activeCell="U16" sqref="U16"/>
    </sheetView>
  </sheetViews>
  <sheetFormatPr baseColWidth="10" defaultColWidth="11.44140625" defaultRowHeight="14.4"/>
  <cols>
    <col min="1" max="16384" width="11.44140625" style="68"/>
  </cols>
  <sheetData>
    <row r="1" spans="4:14" s="59" customFormat="1" ht="15" customHeight="1">
      <c r="D1" s="58"/>
      <c r="E1" s="1468" t="s">
        <v>42</v>
      </c>
      <c r="F1" s="1468"/>
      <c r="G1" s="1468"/>
      <c r="H1" s="1468"/>
      <c r="I1" s="1468"/>
      <c r="J1" s="1468"/>
      <c r="K1" s="1468"/>
      <c r="L1" s="1468"/>
      <c r="M1" s="1468"/>
      <c r="N1" s="58"/>
    </row>
    <row r="2" spans="4:14" s="59" customFormat="1" ht="15" customHeight="1">
      <c r="D2" s="58"/>
      <c r="E2" s="1468" t="s">
        <v>43</v>
      </c>
      <c r="F2" s="1468"/>
      <c r="G2" s="1468"/>
      <c r="H2" s="1468"/>
      <c r="I2" s="1468"/>
      <c r="J2" s="1468"/>
      <c r="K2" s="1468"/>
      <c r="L2" s="1468"/>
      <c r="M2" s="1468"/>
      <c r="N2" s="58"/>
    </row>
    <row r="3" spans="4:14" s="59" customFormat="1" ht="15" customHeight="1">
      <c r="D3" s="60"/>
      <c r="E3" s="1469" t="s">
        <v>44</v>
      </c>
      <c r="F3" s="1469"/>
      <c r="G3" s="1469"/>
      <c r="H3" s="1469"/>
      <c r="I3" s="1469"/>
      <c r="J3" s="1469"/>
      <c r="K3" s="1469"/>
      <c r="L3" s="1469"/>
      <c r="M3" s="1469"/>
      <c r="N3" s="60"/>
    </row>
    <row r="5" spans="4:14">
      <c r="D5" s="1585" t="s">
        <v>193</v>
      </c>
      <c r="E5" s="1472"/>
      <c r="F5" s="1472"/>
      <c r="G5" s="1472"/>
      <c r="H5" s="1472"/>
      <c r="I5" s="1472"/>
      <c r="J5" s="1472"/>
      <c r="K5" s="1472"/>
      <c r="L5" s="1472"/>
      <c r="M5" s="1472"/>
      <c r="N5" s="1472"/>
    </row>
    <row r="6" spans="4:14">
      <c r="D6" s="1472"/>
      <c r="E6" s="1472"/>
      <c r="F6" s="1472"/>
      <c r="G6" s="1472"/>
      <c r="H6" s="1472"/>
      <c r="I6" s="1472"/>
      <c r="J6" s="1472"/>
      <c r="K6" s="1472"/>
      <c r="L6" s="1472"/>
      <c r="M6" s="1472"/>
      <c r="N6" s="1472"/>
    </row>
    <row r="39" spans="5:5">
      <c r="E39" s="123" t="s">
        <v>146</v>
      </c>
    </row>
    <row r="40" spans="5:5">
      <c r="E40" s="123" t="s">
        <v>194</v>
      </c>
    </row>
    <row r="41" spans="5:5">
      <c r="E41" s="68" t="s">
        <v>195</v>
      </c>
    </row>
  </sheetData>
  <mergeCells count="4">
    <mergeCell ref="E1:M1"/>
    <mergeCell ref="E2:M2"/>
    <mergeCell ref="E3:M3"/>
    <mergeCell ref="D5:N6"/>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22AB21-0B42-4F00-A200-E35633E239D4}">
  <dimension ref="C2:P56"/>
  <sheetViews>
    <sheetView showGridLines="0" topLeftCell="B1" zoomScale="85" zoomScaleNormal="85" workbookViewId="0">
      <selection activeCell="H22" sqref="H22"/>
    </sheetView>
  </sheetViews>
  <sheetFormatPr baseColWidth="10" defaultColWidth="19.6640625" defaultRowHeight="14.4"/>
  <cols>
    <col min="1" max="2" width="19.6640625" style="68"/>
    <col min="3" max="3" width="80.5546875" style="68" customWidth="1"/>
    <col min="4" max="4" width="21.33203125" style="68" bestFit="1" customWidth="1"/>
    <col min="5" max="5" width="23.33203125" style="68" bestFit="1" customWidth="1"/>
    <col min="6" max="6" width="23.33203125" style="68" customWidth="1"/>
    <col min="7" max="7" width="21.5546875" style="68" customWidth="1"/>
    <col min="8" max="8" width="22.33203125" style="68" bestFit="1" customWidth="1"/>
    <col min="9" max="9" width="21.33203125" style="68" bestFit="1" customWidth="1"/>
    <col min="10" max="10" width="20" style="68" customWidth="1"/>
    <col min="11" max="11" width="19.6640625" style="68" bestFit="1" customWidth="1"/>
    <col min="12" max="12" width="10.44140625" style="68" bestFit="1" customWidth="1"/>
    <col min="13" max="14" width="19.6640625" style="68"/>
    <col min="15" max="15" width="30.109375" style="68" bestFit="1" customWidth="1"/>
    <col min="16" max="16384" width="19.6640625" style="68"/>
  </cols>
  <sheetData>
    <row r="2" spans="3:16" s="59" customFormat="1" ht="15" customHeight="1">
      <c r="C2" s="1468" t="s">
        <v>42</v>
      </c>
      <c r="D2" s="1468"/>
      <c r="E2" s="1468"/>
      <c r="F2" s="1468"/>
      <c r="G2" s="1468"/>
      <c r="H2" s="1468"/>
      <c r="I2" s="1468"/>
      <c r="J2" s="1468"/>
      <c r="K2" s="1468"/>
      <c r="L2" s="1468"/>
      <c r="M2" s="1468"/>
      <c r="N2" s="58"/>
      <c r="O2" s="58"/>
      <c r="P2" s="58"/>
    </row>
    <row r="3" spans="3:16" s="59" customFormat="1" ht="15" customHeight="1">
      <c r="C3" s="1468" t="s">
        <v>43</v>
      </c>
      <c r="D3" s="1468"/>
      <c r="E3" s="1468"/>
      <c r="F3" s="1468"/>
      <c r="G3" s="1468"/>
      <c r="H3" s="1468"/>
      <c r="I3" s="1468"/>
      <c r="J3" s="1468"/>
      <c r="K3" s="1468"/>
      <c r="L3" s="1468"/>
      <c r="M3" s="1468"/>
      <c r="N3" s="58"/>
      <c r="O3" s="58"/>
      <c r="P3" s="58"/>
    </row>
    <row r="4" spans="3:16" s="59" customFormat="1" ht="15" customHeight="1">
      <c r="C4" s="1469" t="s">
        <v>44</v>
      </c>
      <c r="D4" s="1469"/>
      <c r="E4" s="1469"/>
      <c r="F4" s="1469"/>
      <c r="G4" s="1469"/>
      <c r="H4" s="1469"/>
      <c r="I4" s="1469"/>
      <c r="J4" s="1469"/>
      <c r="K4" s="1469"/>
      <c r="L4" s="1469"/>
      <c r="M4" s="1469"/>
      <c r="N4" s="60"/>
      <c r="O4" s="60"/>
      <c r="P4" s="60"/>
    </row>
    <row r="6" spans="3:16">
      <c r="C6" s="1472" t="s">
        <v>2712</v>
      </c>
      <c r="D6" s="1472"/>
      <c r="E6" s="1472"/>
      <c r="F6" s="1472"/>
      <c r="G6" s="1472"/>
      <c r="H6" s="1472"/>
      <c r="I6" s="1472"/>
      <c r="J6" s="1472"/>
      <c r="K6" s="1472"/>
      <c r="L6" s="1472"/>
      <c r="M6" s="1472"/>
    </row>
    <row r="7" spans="3:16" ht="15" thickBot="1">
      <c r="C7" s="1472" t="s">
        <v>2713</v>
      </c>
      <c r="D7" s="1472"/>
      <c r="E7" s="1472"/>
      <c r="F7" s="1472"/>
      <c r="G7" s="1472"/>
      <c r="H7" s="1472"/>
      <c r="I7" s="1472"/>
      <c r="J7" s="1472"/>
      <c r="K7" s="1472"/>
      <c r="L7" s="1472"/>
      <c r="M7" s="1472"/>
    </row>
    <row r="8" spans="3:16" ht="15" thickBot="1">
      <c r="C8" s="1571" t="s">
        <v>411</v>
      </c>
      <c r="D8" s="1571"/>
      <c r="E8" s="1571"/>
      <c r="F8" s="1571"/>
      <c r="G8" s="1571"/>
      <c r="H8" s="1571"/>
      <c r="I8" s="1571"/>
      <c r="J8" s="1571"/>
      <c r="K8" s="1571"/>
      <c r="L8" s="1571"/>
      <c r="M8" s="1571"/>
      <c r="O8" s="324" t="s">
        <v>62</v>
      </c>
      <c r="P8" s="1101">
        <v>7447461031915.3203</v>
      </c>
    </row>
    <row r="9" spans="3:16" ht="15.75" customHeight="1" thickBot="1">
      <c r="C9" s="1574" t="s">
        <v>63</v>
      </c>
      <c r="D9" s="1254">
        <v>2023</v>
      </c>
      <c r="E9" s="1586">
        <v>2024</v>
      </c>
      <c r="F9" s="1587"/>
      <c r="G9" s="1587"/>
      <c r="H9" s="1587"/>
      <c r="I9" s="1587"/>
      <c r="J9" s="1588"/>
      <c r="K9" s="1580" t="s">
        <v>2714</v>
      </c>
      <c r="L9" s="1581"/>
      <c r="M9" s="1572" t="s">
        <v>151</v>
      </c>
    </row>
    <row r="10" spans="3:16" ht="39" customHeight="1" thickBot="1">
      <c r="C10" s="1575"/>
      <c r="D10" s="1581" t="s">
        <v>240</v>
      </c>
      <c r="E10" s="1584" t="s">
        <v>153</v>
      </c>
      <c r="F10" s="1584" t="s">
        <v>199</v>
      </c>
      <c r="G10" s="1581" t="s">
        <v>2715</v>
      </c>
      <c r="H10" s="1572" t="s">
        <v>219</v>
      </c>
      <c r="I10" s="1572" t="s">
        <v>220</v>
      </c>
      <c r="J10" s="1572" t="s">
        <v>243</v>
      </c>
      <c r="K10" s="1582"/>
      <c r="L10" s="1583"/>
      <c r="M10" s="1584"/>
    </row>
    <row r="11" spans="3:16" ht="15" thickBot="1">
      <c r="C11" s="1575"/>
      <c r="D11" s="1583"/>
      <c r="E11" s="1573"/>
      <c r="F11" s="1573"/>
      <c r="G11" s="1583"/>
      <c r="H11" s="1573"/>
      <c r="I11" s="1573"/>
      <c r="J11" s="1573"/>
      <c r="K11" s="472" t="s">
        <v>73</v>
      </c>
      <c r="L11" s="472" t="s">
        <v>75</v>
      </c>
      <c r="M11" s="1573"/>
    </row>
    <row r="12" spans="3:16" ht="15" thickBot="1">
      <c r="C12" s="1576"/>
      <c r="D12" s="473">
        <v>1</v>
      </c>
      <c r="E12" s="473">
        <v>2</v>
      </c>
      <c r="F12" s="473">
        <v>3</v>
      </c>
      <c r="G12" s="473">
        <v>4</v>
      </c>
      <c r="H12" s="473">
        <v>5</v>
      </c>
      <c r="I12" s="473">
        <v>6</v>
      </c>
      <c r="J12" s="473">
        <v>7</v>
      </c>
      <c r="K12" s="473" t="s">
        <v>2716</v>
      </c>
      <c r="L12" s="473" t="s">
        <v>161</v>
      </c>
      <c r="M12" s="473" t="s">
        <v>247</v>
      </c>
    </row>
    <row r="13" spans="3:16">
      <c r="C13" s="164" t="s">
        <v>2717</v>
      </c>
      <c r="D13" s="1263">
        <f>D15+D14</f>
        <v>3909359777.7299995</v>
      </c>
      <c r="E13" s="1263">
        <f>E15+E14</f>
        <v>8903719836</v>
      </c>
      <c r="F13" s="1263">
        <f>F15+F14</f>
        <v>8903719836</v>
      </c>
      <c r="G13" s="1263">
        <f t="shared" ref="G13:H13" si="0">G15+G14</f>
        <v>4651859266.6700001</v>
      </c>
      <c r="H13" s="1263">
        <f t="shared" si="0"/>
        <v>4651859266.6700001</v>
      </c>
      <c r="I13" s="1263">
        <f>I15+I14</f>
        <v>4651859266.6700001</v>
      </c>
      <c r="J13" s="479">
        <f>H13/F13</f>
        <v>0.52246244854441082</v>
      </c>
      <c r="K13" s="1263">
        <f t="shared" ref="K13:K51" si="1">H13-D13</f>
        <v>742499488.94000053</v>
      </c>
      <c r="L13" s="479">
        <f>IFERROR(K13/D13,"0.0%")</f>
        <v>0.18992866636877784</v>
      </c>
      <c r="M13" s="479">
        <f t="shared" ref="M13:M52" si="2">H13/$P$8</f>
        <v>6.2462351219226802E-4</v>
      </c>
      <c r="N13" s="64"/>
    </row>
    <row r="14" spans="3:16">
      <c r="C14" s="62" t="s">
        <v>2718</v>
      </c>
      <c r="D14" s="686">
        <v>1317889494</v>
      </c>
      <c r="E14" s="686">
        <v>3010779124</v>
      </c>
      <c r="F14" s="686">
        <v>3010779124</v>
      </c>
      <c r="G14" s="686">
        <v>1605389494</v>
      </c>
      <c r="H14" s="686">
        <v>1605389494</v>
      </c>
      <c r="I14" s="686">
        <v>1605389494</v>
      </c>
      <c r="J14" s="133">
        <f t="shared" ref="J14:J52" si="3">H14/F14</f>
        <v>0.53321397149424365</v>
      </c>
      <c r="K14" s="686">
        <f>H14-D14</f>
        <v>287500000</v>
      </c>
      <c r="L14" s="133">
        <f>IFERROR(K14/D14,"0.0%")</f>
        <v>0.21815182631693397</v>
      </c>
      <c r="M14" s="133">
        <f t="shared" si="2"/>
        <v>2.1556198644346981E-4</v>
      </c>
      <c r="N14" s="64"/>
    </row>
    <row r="15" spans="3:16">
      <c r="C15" s="62" t="s">
        <v>2719</v>
      </c>
      <c r="D15" s="686">
        <v>2591470283.7299995</v>
      </c>
      <c r="E15" s="686">
        <v>5892940712</v>
      </c>
      <c r="F15" s="686">
        <v>5892940712</v>
      </c>
      <c r="G15" s="686">
        <v>3046469772.6699996</v>
      </c>
      <c r="H15" s="686">
        <v>3046469772.6699996</v>
      </c>
      <c r="I15" s="686">
        <v>3046469772.6699996</v>
      </c>
      <c r="J15" s="133">
        <f t="shared" si="3"/>
        <v>0.51696935733060534</v>
      </c>
      <c r="K15" s="686">
        <f>H15-D15</f>
        <v>454999488.94000006</v>
      </c>
      <c r="L15" s="133">
        <f t="shared" ref="L15:L52" si="4">IFERROR(K15/D15,"0.0%")</f>
        <v>0.17557580798692485</v>
      </c>
      <c r="M15" s="133">
        <f t="shared" si="2"/>
        <v>4.0906152574879813E-4</v>
      </c>
      <c r="N15" s="64"/>
    </row>
    <row r="16" spans="3:16">
      <c r="C16" s="164" t="s">
        <v>2720</v>
      </c>
      <c r="D16" s="1263">
        <f>SUM(D17:D39)</f>
        <v>361142222410.0799</v>
      </c>
      <c r="E16" s="1263">
        <f>SUM(E17:E39)</f>
        <v>957309204563</v>
      </c>
      <c r="F16" s="1263">
        <f>SUM(F17:F39)</f>
        <v>960862190174.9303</v>
      </c>
      <c r="G16" s="1263">
        <f>SUM(G17:G39)</f>
        <v>577401117744.77039</v>
      </c>
      <c r="H16" s="1263">
        <f t="shared" ref="H16" si="5">SUM(H17:H39)</f>
        <v>420273523165.43011</v>
      </c>
      <c r="I16" s="1263">
        <f>SUM(I17:I39)</f>
        <v>396532641257.13019</v>
      </c>
      <c r="J16" s="479">
        <f t="shared" si="3"/>
        <v>0.4373920916681267</v>
      </c>
      <c r="K16" s="1263">
        <f t="shared" si="1"/>
        <v>59131300755.35022</v>
      </c>
      <c r="L16" s="479">
        <f t="shared" si="4"/>
        <v>0.16373411106776142</v>
      </c>
      <c r="M16" s="479">
        <f>H16/$P$8</f>
        <v>5.6431785458747837E-2</v>
      </c>
      <c r="N16" s="64"/>
    </row>
    <row r="17" spans="3:15">
      <c r="C17" s="62" t="s">
        <v>2721</v>
      </c>
      <c r="D17" s="686">
        <v>52018869144.929993</v>
      </c>
      <c r="E17" s="686">
        <v>134574460999</v>
      </c>
      <c r="F17" s="686">
        <v>135746841487.73007</v>
      </c>
      <c r="G17" s="686">
        <v>68584008442.599983</v>
      </c>
      <c r="H17" s="686">
        <v>58116118179.269989</v>
      </c>
      <c r="I17" s="686">
        <v>53229143912.79007</v>
      </c>
      <c r="J17" s="133">
        <f t="shared" si="3"/>
        <v>0.42812132895573124</v>
      </c>
      <c r="K17" s="686">
        <f t="shared" si="1"/>
        <v>6097249034.3399963</v>
      </c>
      <c r="L17" s="133">
        <f t="shared" si="4"/>
        <v>0.11721225652469347</v>
      </c>
      <c r="M17" s="133">
        <f t="shared" si="2"/>
        <v>7.8034806667962951E-3</v>
      </c>
      <c r="N17" s="64"/>
    </row>
    <row r="18" spans="3:15">
      <c r="C18" s="62" t="s">
        <v>2722</v>
      </c>
      <c r="D18" s="686">
        <v>25102173613.210003</v>
      </c>
      <c r="E18" s="686">
        <v>63356076866</v>
      </c>
      <c r="F18" s="686">
        <v>63370552375.909996</v>
      </c>
      <c r="G18" s="686">
        <v>36487495149.700043</v>
      </c>
      <c r="H18" s="686">
        <v>28268783895.739979</v>
      </c>
      <c r="I18" s="686">
        <v>27991150341.099964</v>
      </c>
      <c r="J18" s="133">
        <f t="shared" si="3"/>
        <v>0.44608706782373286</v>
      </c>
      <c r="K18" s="686">
        <f t="shared" si="1"/>
        <v>3166610282.5299759</v>
      </c>
      <c r="L18" s="133">
        <f t="shared" si="4"/>
        <v>0.12614884795727607</v>
      </c>
      <c r="M18" s="133">
        <f t="shared" si="2"/>
        <v>3.7957612365606269E-3</v>
      </c>
      <c r="N18" s="64"/>
    </row>
    <row r="19" spans="3:15">
      <c r="C19" s="62" t="s">
        <v>2723</v>
      </c>
      <c r="D19" s="686">
        <v>22910309295.219997</v>
      </c>
      <c r="E19" s="686">
        <v>58313394674</v>
      </c>
      <c r="F19" s="686">
        <v>58570821589.749992</v>
      </c>
      <c r="G19" s="686">
        <v>47492548728.530052</v>
      </c>
      <c r="H19" s="686">
        <v>26538228957.029984</v>
      </c>
      <c r="I19" s="686">
        <v>25905287123.009975</v>
      </c>
      <c r="J19" s="133">
        <f t="shared" si="3"/>
        <v>0.45309640938474088</v>
      </c>
      <c r="K19" s="686">
        <f t="shared" si="1"/>
        <v>3627919661.8099861</v>
      </c>
      <c r="L19" s="133">
        <f t="shared" si="4"/>
        <v>0.15835315076112547</v>
      </c>
      <c r="M19" s="133">
        <f t="shared" si="2"/>
        <v>3.5633927916243081E-3</v>
      </c>
      <c r="N19" s="64"/>
      <c r="O19" s="64"/>
    </row>
    <row r="20" spans="3:15">
      <c r="C20" s="62" t="s">
        <v>2724</v>
      </c>
      <c r="D20" s="686">
        <v>5605344187.4399996</v>
      </c>
      <c r="E20" s="686">
        <v>13587977681</v>
      </c>
      <c r="F20" s="686">
        <v>13587977681</v>
      </c>
      <c r="G20" s="686">
        <v>9428177530.8600025</v>
      </c>
      <c r="H20" s="686">
        <v>6043601442.1899948</v>
      </c>
      <c r="I20" s="686">
        <v>5761793882.2799969</v>
      </c>
      <c r="J20" s="133">
        <f t="shared" si="3"/>
        <v>0.44477563799951864</v>
      </c>
      <c r="K20" s="686">
        <f t="shared" si="1"/>
        <v>438257254.74999523</v>
      </c>
      <c r="L20" s="133">
        <f t="shared" si="4"/>
        <v>7.8185610034796169E-2</v>
      </c>
      <c r="M20" s="133">
        <f t="shared" si="2"/>
        <v>8.1149822956988547E-4</v>
      </c>
      <c r="N20" s="64"/>
      <c r="O20" s="64"/>
    </row>
    <row r="21" spans="3:15">
      <c r="C21" s="62" t="s">
        <v>2725</v>
      </c>
      <c r="D21" s="686">
        <v>8834637848.1100006</v>
      </c>
      <c r="E21" s="686">
        <v>23351049641</v>
      </c>
      <c r="F21" s="686">
        <v>23491978388.44001</v>
      </c>
      <c r="G21" s="686">
        <v>12163627800.02</v>
      </c>
      <c r="H21" s="686">
        <v>9990301178.3000011</v>
      </c>
      <c r="I21" s="686">
        <v>9949126069.600008</v>
      </c>
      <c r="J21" s="133">
        <f t="shared" si="3"/>
        <v>0.42526436101337695</v>
      </c>
      <c r="K21" s="686">
        <f t="shared" si="1"/>
        <v>1155663330.1900005</v>
      </c>
      <c r="L21" s="133">
        <f t="shared" si="4"/>
        <v>0.13081049275123738</v>
      </c>
      <c r="M21" s="133">
        <f t="shared" si="2"/>
        <v>1.3414371871819945E-3</v>
      </c>
      <c r="N21" s="64"/>
    </row>
    <row r="22" spans="3:15">
      <c r="C22" s="62" t="s">
        <v>2726</v>
      </c>
      <c r="D22" s="686">
        <v>105899998622.78</v>
      </c>
      <c r="E22" s="686">
        <v>297041500000</v>
      </c>
      <c r="F22" s="686">
        <v>297041500000.00024</v>
      </c>
      <c r="G22" s="686">
        <v>220770610207.6102</v>
      </c>
      <c r="H22" s="686">
        <v>128915845199.48</v>
      </c>
      <c r="I22" s="686">
        <v>122732158140.88022</v>
      </c>
      <c r="J22" s="133">
        <f t="shared" si="3"/>
        <v>0.43399944182708439</v>
      </c>
      <c r="K22" s="686">
        <f t="shared" si="1"/>
        <v>23015846576.699997</v>
      </c>
      <c r="L22" s="133">
        <f t="shared" si="4"/>
        <v>0.21733566455164327</v>
      </c>
      <c r="M22" s="133">
        <f t="shared" si="2"/>
        <v>1.7310039575504262E-2</v>
      </c>
      <c r="N22" s="64"/>
    </row>
    <row r="23" spans="3:15">
      <c r="C23" s="1102" t="s">
        <v>2727</v>
      </c>
      <c r="D23" s="686">
        <v>63238021827.450005</v>
      </c>
      <c r="E23" s="686">
        <v>146276983678</v>
      </c>
      <c r="F23" s="686">
        <v>146389694043.25998</v>
      </c>
      <c r="G23" s="686">
        <v>70715002208.660065</v>
      </c>
      <c r="H23" s="686">
        <v>66708781099.280029</v>
      </c>
      <c r="I23" s="686">
        <v>63187614870.950043</v>
      </c>
      <c r="J23" s="133">
        <f t="shared" si="3"/>
        <v>0.45569315200267274</v>
      </c>
      <c r="K23" s="686">
        <f t="shared" si="1"/>
        <v>3470759271.8300247</v>
      </c>
      <c r="L23" s="133">
        <f t="shared" si="4"/>
        <v>5.4884058222128905E-2</v>
      </c>
      <c r="M23" s="133">
        <f t="shared" si="2"/>
        <v>8.9572514462857179E-3</v>
      </c>
      <c r="N23" s="64"/>
    </row>
    <row r="24" spans="3:15">
      <c r="C24" s="1103" t="s">
        <v>2728</v>
      </c>
      <c r="D24" s="686">
        <v>1678279911.0500004</v>
      </c>
      <c r="E24" s="686">
        <v>3827865389</v>
      </c>
      <c r="F24" s="686">
        <v>3827865389</v>
      </c>
      <c r="G24" s="686">
        <v>1905521293.1299987</v>
      </c>
      <c r="H24" s="686">
        <v>1780236699.3099992</v>
      </c>
      <c r="I24" s="686">
        <v>1635619428.0299993</v>
      </c>
      <c r="J24" s="133">
        <f t="shared" si="3"/>
        <v>0.46507296323057801</v>
      </c>
      <c r="K24" s="686">
        <f t="shared" si="1"/>
        <v>101956788.2599988</v>
      </c>
      <c r="L24" s="133">
        <f t="shared" si="4"/>
        <v>6.0750764868662745E-2</v>
      </c>
      <c r="M24" s="133">
        <f t="shared" si="2"/>
        <v>2.3903941110681612E-4</v>
      </c>
      <c r="N24" s="64"/>
    </row>
    <row r="25" spans="3:15">
      <c r="C25" s="1102" t="s">
        <v>2729</v>
      </c>
      <c r="D25" s="686">
        <v>950511279.7299999</v>
      </c>
      <c r="E25" s="686">
        <v>2838762408</v>
      </c>
      <c r="F25" s="686">
        <v>2864033902.6300011</v>
      </c>
      <c r="G25" s="686">
        <v>1345905502.7699997</v>
      </c>
      <c r="H25" s="686">
        <v>1285024776.98</v>
      </c>
      <c r="I25" s="686">
        <v>1203001135.04</v>
      </c>
      <c r="J25" s="133">
        <f t="shared" si="3"/>
        <v>0.44867652432465283</v>
      </c>
      <c r="K25" s="686">
        <f t="shared" si="1"/>
        <v>334513497.25000012</v>
      </c>
      <c r="L25" s="133">
        <f t="shared" si="4"/>
        <v>0.35193006583259201</v>
      </c>
      <c r="M25" s="133">
        <f t="shared" si="2"/>
        <v>1.725453508884652E-4</v>
      </c>
      <c r="N25" s="64"/>
    </row>
    <row r="26" spans="3:15">
      <c r="C26" s="1102" t="s">
        <v>2730</v>
      </c>
      <c r="D26" s="686">
        <v>8161128749.8899994</v>
      </c>
      <c r="E26" s="686">
        <v>18541650695</v>
      </c>
      <c r="F26" s="686">
        <v>19349870930.799999</v>
      </c>
      <c r="G26" s="686">
        <v>9164114881.0200005</v>
      </c>
      <c r="H26" s="686">
        <v>8455553396.2700033</v>
      </c>
      <c r="I26" s="686">
        <v>7900279584.7000027</v>
      </c>
      <c r="J26" s="133">
        <f t="shared" si="3"/>
        <v>0.43698241846207592</v>
      </c>
      <c r="K26" s="686">
        <f t="shared" si="1"/>
        <v>294424646.38000393</v>
      </c>
      <c r="L26" s="133">
        <f t="shared" si="4"/>
        <v>3.6076461406637207E-2</v>
      </c>
      <c r="M26" s="133">
        <f t="shared" si="2"/>
        <v>1.1353605423424988E-3</v>
      </c>
      <c r="N26" s="64"/>
    </row>
    <row r="27" spans="3:15">
      <c r="C27" s="1102" t="s">
        <v>2731</v>
      </c>
      <c r="D27" s="686">
        <v>25671553192.839996</v>
      </c>
      <c r="E27" s="686">
        <v>85145723816</v>
      </c>
      <c r="F27" s="686">
        <v>85145723815.999985</v>
      </c>
      <c r="G27" s="686">
        <v>34527218976.640038</v>
      </c>
      <c r="H27" s="686">
        <v>30250347042.210007</v>
      </c>
      <c r="I27" s="686">
        <v>26687752192.249992</v>
      </c>
      <c r="J27" s="133">
        <f t="shared" si="3"/>
        <v>0.35527734907252706</v>
      </c>
      <c r="K27" s="686">
        <f t="shared" si="1"/>
        <v>4578793849.3700104</v>
      </c>
      <c r="L27" s="133">
        <f t="shared" si="4"/>
        <v>0.17836060852940808</v>
      </c>
      <c r="M27" s="133">
        <f t="shared" si="2"/>
        <v>4.0618335446906389E-3</v>
      </c>
      <c r="N27" s="64"/>
    </row>
    <row r="28" spans="3:15">
      <c r="C28" s="1102" t="s">
        <v>2732</v>
      </c>
      <c r="D28" s="686">
        <v>8225242797.4100008</v>
      </c>
      <c r="E28" s="686">
        <v>22483984637</v>
      </c>
      <c r="F28" s="686">
        <v>22483984637.000004</v>
      </c>
      <c r="G28" s="686">
        <v>15870672279.779997</v>
      </c>
      <c r="H28" s="686">
        <v>14962286776.259998</v>
      </c>
      <c r="I28" s="686">
        <v>14027836186.040001</v>
      </c>
      <c r="J28" s="133">
        <f t="shared" si="3"/>
        <v>0.66546419675264412</v>
      </c>
      <c r="K28" s="686">
        <f t="shared" si="1"/>
        <v>6737043978.8499975</v>
      </c>
      <c r="L28" s="133">
        <f t="shared" si="4"/>
        <v>0.8190693144002249</v>
      </c>
      <c r="M28" s="133">
        <f t="shared" si="2"/>
        <v>2.0090453259360031E-3</v>
      </c>
      <c r="N28" s="64"/>
    </row>
    <row r="29" spans="3:15">
      <c r="C29" s="1102" t="s">
        <v>2733</v>
      </c>
      <c r="D29" s="686">
        <v>1735471130.8499997</v>
      </c>
      <c r="E29" s="686">
        <v>10076578352</v>
      </c>
      <c r="F29" s="686">
        <v>10076578352.000004</v>
      </c>
      <c r="G29" s="686">
        <v>3545356536.9599991</v>
      </c>
      <c r="H29" s="686">
        <v>2687790234.0199995</v>
      </c>
      <c r="I29" s="686">
        <v>2424967854.5499997</v>
      </c>
      <c r="J29" s="133">
        <f t="shared" si="3"/>
        <v>0.26673640000889048</v>
      </c>
      <c r="K29" s="686">
        <f t="shared" si="1"/>
        <v>952319103.16999984</v>
      </c>
      <c r="L29" s="133">
        <f t="shared" si="4"/>
        <v>0.54873808399427115</v>
      </c>
      <c r="M29" s="133">
        <f t="shared" si="2"/>
        <v>3.6090020780259928E-4</v>
      </c>
      <c r="N29" s="64"/>
    </row>
    <row r="30" spans="3:15">
      <c r="C30" s="1102" t="s">
        <v>2734</v>
      </c>
      <c r="D30" s="686">
        <v>4437293723.7300005</v>
      </c>
      <c r="E30" s="686">
        <v>9648535941</v>
      </c>
      <c r="F30" s="686">
        <v>9648535941</v>
      </c>
      <c r="G30" s="686">
        <v>5013656669.8000011</v>
      </c>
      <c r="H30" s="686">
        <v>5013656669.8000011</v>
      </c>
      <c r="I30" s="686">
        <v>4919532146.6000004</v>
      </c>
      <c r="J30" s="133">
        <f t="shared" si="3"/>
        <v>0.5196287499427994</v>
      </c>
      <c r="K30" s="686">
        <f t="shared" si="1"/>
        <v>576362946.07000065</v>
      </c>
      <c r="L30" s="133">
        <f t="shared" si="4"/>
        <v>0.12989064550487059</v>
      </c>
      <c r="M30" s="133">
        <f t="shared" si="2"/>
        <v>6.7320347811348005E-4</v>
      </c>
      <c r="N30" s="64"/>
    </row>
    <row r="31" spans="3:15">
      <c r="C31" s="1102" t="s">
        <v>2735</v>
      </c>
      <c r="D31" s="686">
        <v>547589972.55000019</v>
      </c>
      <c r="E31" s="686">
        <v>1360249191</v>
      </c>
      <c r="F31" s="686">
        <v>1451578591.5699999</v>
      </c>
      <c r="G31" s="686">
        <v>794896974.02999997</v>
      </c>
      <c r="H31" s="686">
        <v>544930237.99000025</v>
      </c>
      <c r="I31" s="686">
        <v>514572445.74000013</v>
      </c>
      <c r="J31" s="133">
        <f t="shared" si="3"/>
        <v>0.37540525959439375</v>
      </c>
      <c r="K31" s="686">
        <f t="shared" si="1"/>
        <v>-2659734.5599999428</v>
      </c>
      <c r="L31" s="133">
        <f t="shared" si="4"/>
        <v>-4.8571644721947197E-3</v>
      </c>
      <c r="M31" s="133">
        <f t="shared" si="2"/>
        <v>7.316993478109631E-5</v>
      </c>
      <c r="N31" s="64"/>
    </row>
    <row r="32" spans="3:15">
      <c r="C32" s="1102" t="s">
        <v>2736</v>
      </c>
      <c r="D32" s="686">
        <v>1424180840.8199999</v>
      </c>
      <c r="E32" s="686">
        <v>4168041298</v>
      </c>
      <c r="F32" s="686">
        <v>4185152942.5999994</v>
      </c>
      <c r="G32" s="686">
        <v>1777197384.6799998</v>
      </c>
      <c r="H32" s="686">
        <v>1720171576.0100002</v>
      </c>
      <c r="I32" s="686">
        <v>1677622279.6399999</v>
      </c>
      <c r="J32" s="133">
        <f t="shared" si="3"/>
        <v>0.41101761383691626</v>
      </c>
      <c r="K32" s="686">
        <f t="shared" si="1"/>
        <v>295990735.1900003</v>
      </c>
      <c r="L32" s="133">
        <f t="shared" si="4"/>
        <v>0.20783226870232144</v>
      </c>
      <c r="M32" s="133">
        <f t="shared" si="2"/>
        <v>2.3097422982656555E-4</v>
      </c>
      <c r="N32" s="64"/>
    </row>
    <row r="33" spans="3:14">
      <c r="C33" s="1102" t="s">
        <v>2737</v>
      </c>
      <c r="D33" s="686">
        <v>298841572.41999996</v>
      </c>
      <c r="E33" s="686">
        <v>681242676</v>
      </c>
      <c r="F33" s="686">
        <v>681242676.00000012</v>
      </c>
      <c r="G33" s="686">
        <v>464080495.46999985</v>
      </c>
      <c r="H33" s="686">
        <v>308353700.26999992</v>
      </c>
      <c r="I33" s="686">
        <v>297471076.44999999</v>
      </c>
      <c r="J33" s="133">
        <f t="shared" si="3"/>
        <v>0.45263415099085758</v>
      </c>
      <c r="K33" s="686">
        <f t="shared" si="1"/>
        <v>9512127.8499999642</v>
      </c>
      <c r="L33" s="133">
        <f t="shared" si="4"/>
        <v>3.1830002007322347E-2</v>
      </c>
      <c r="M33" s="133">
        <f t="shared" si="2"/>
        <v>4.1403868908958663E-5</v>
      </c>
      <c r="N33" s="64"/>
    </row>
    <row r="34" spans="3:14">
      <c r="C34" s="1102" t="s">
        <v>2738</v>
      </c>
      <c r="D34" s="686">
        <v>5962560372.7300005</v>
      </c>
      <c r="E34" s="686">
        <v>15623942767</v>
      </c>
      <c r="F34" s="686">
        <v>16123942766.999998</v>
      </c>
      <c r="G34" s="686">
        <v>11433385660.809992</v>
      </c>
      <c r="H34" s="686">
        <v>7570940404.0300035</v>
      </c>
      <c r="I34" s="686">
        <v>6725244646.5300093</v>
      </c>
      <c r="J34" s="133">
        <f t="shared" si="3"/>
        <v>0.46954646970870162</v>
      </c>
      <c r="K34" s="686">
        <f t="shared" si="1"/>
        <v>1608380031.3000031</v>
      </c>
      <c r="L34" s="133">
        <f t="shared" si="4"/>
        <v>0.26974654020376732</v>
      </c>
      <c r="M34" s="133">
        <f t="shared" si="2"/>
        <v>1.0165800628678049E-3</v>
      </c>
      <c r="N34" s="64"/>
    </row>
    <row r="35" spans="3:14">
      <c r="C35" s="1102" t="s">
        <v>2739</v>
      </c>
      <c r="D35" s="686">
        <v>6861624738.9300003</v>
      </c>
      <c r="E35" s="686">
        <v>20784213877</v>
      </c>
      <c r="F35" s="686">
        <v>20870807032.610001</v>
      </c>
      <c r="G35" s="686">
        <v>9377481547.029995</v>
      </c>
      <c r="H35" s="686">
        <v>8944321961.4599991</v>
      </c>
      <c r="I35" s="686">
        <v>8874670738.7900009</v>
      </c>
      <c r="J35" s="133">
        <f t="shared" si="3"/>
        <v>0.42855659330685048</v>
      </c>
      <c r="K35" s="686">
        <f t="shared" si="1"/>
        <v>2082697222.5299988</v>
      </c>
      <c r="L35" s="133">
        <f t="shared" si="4"/>
        <v>0.30352828983981628</v>
      </c>
      <c r="M35" s="133">
        <f t="shared" si="2"/>
        <v>1.2009894275552483E-3</v>
      </c>
      <c r="N35" s="64"/>
    </row>
    <row r="36" spans="3:14">
      <c r="C36" s="1102" t="s">
        <v>2740</v>
      </c>
      <c r="D36" s="686">
        <v>1314856274.3400002</v>
      </c>
      <c r="E36" s="686">
        <v>3702713047</v>
      </c>
      <c r="F36" s="686">
        <v>3716250700.630002</v>
      </c>
      <c r="G36" s="686">
        <v>2239328096.6699982</v>
      </c>
      <c r="H36" s="686">
        <v>1260809185.4399993</v>
      </c>
      <c r="I36" s="686">
        <v>1175916974.5299985</v>
      </c>
      <c r="J36" s="133">
        <f t="shared" si="3"/>
        <v>0.33926914167180894</v>
      </c>
      <c r="K36" s="686">
        <f t="shared" si="1"/>
        <v>-54047088.900000811</v>
      </c>
      <c r="L36" s="133">
        <f t="shared" si="4"/>
        <v>-4.1104940482662305E-2</v>
      </c>
      <c r="M36" s="133">
        <f t="shared" si="2"/>
        <v>1.6929382779405392E-4</v>
      </c>
      <c r="N36" s="64"/>
    </row>
    <row r="37" spans="3:14">
      <c r="C37" s="1102" t="s">
        <v>2741</v>
      </c>
      <c r="D37" s="686">
        <v>720242813.94000006</v>
      </c>
      <c r="E37" s="686">
        <v>2541411258</v>
      </c>
      <c r="F37" s="686">
        <v>2541411258</v>
      </c>
      <c r="G37" s="686">
        <v>1619760634.6900001</v>
      </c>
      <c r="H37" s="686">
        <v>954651591.51999998</v>
      </c>
      <c r="I37" s="686">
        <v>920193060.7900002</v>
      </c>
      <c r="J37" s="133">
        <f t="shared" si="3"/>
        <v>0.37563837356700652</v>
      </c>
      <c r="K37" s="686">
        <f t="shared" si="1"/>
        <v>234408777.57999992</v>
      </c>
      <c r="L37" s="133">
        <f t="shared" si="4"/>
        <v>0.32545798867148068</v>
      </c>
      <c r="M37" s="133">
        <f t="shared" si="2"/>
        <v>1.2818483875631437E-4</v>
      </c>
      <c r="N37" s="64"/>
    </row>
    <row r="38" spans="3:14">
      <c r="C38" s="1102" t="s">
        <v>2742</v>
      </c>
      <c r="D38" s="686">
        <v>1024780113.6000001</v>
      </c>
      <c r="E38" s="686">
        <v>5610590710</v>
      </c>
      <c r="F38" s="686">
        <v>5760590710</v>
      </c>
      <c r="G38" s="686">
        <v>2578971636.04</v>
      </c>
      <c r="H38" s="686">
        <v>1128739251.1800008</v>
      </c>
      <c r="I38" s="686">
        <v>1079455492.3400002</v>
      </c>
      <c r="J38" s="133">
        <f t="shared" si="3"/>
        <v>0.19594158099456449</v>
      </c>
      <c r="K38" s="686">
        <f t="shared" si="1"/>
        <v>103959137.58000064</v>
      </c>
      <c r="L38" s="133">
        <f t="shared" si="4"/>
        <v>0.1014453112432066</v>
      </c>
      <c r="M38" s="133">
        <f t="shared" si="2"/>
        <v>1.5156027622607301E-4</v>
      </c>
      <c r="N38" s="64"/>
    </row>
    <row r="39" spans="3:14">
      <c r="C39" s="1102" t="s">
        <v>2743</v>
      </c>
      <c r="D39" s="686">
        <v>8518710386.1100006</v>
      </c>
      <c r="E39" s="686">
        <v>13772254962</v>
      </c>
      <c r="F39" s="686">
        <v>13935254962.000002</v>
      </c>
      <c r="G39" s="686">
        <v>10102099107.269997</v>
      </c>
      <c r="H39" s="686">
        <v>8824049711.3900013</v>
      </c>
      <c r="I39" s="686">
        <v>7712231674.5</v>
      </c>
      <c r="J39" s="133">
        <f t="shared" si="3"/>
        <v>0.63321767240371785</v>
      </c>
      <c r="K39" s="686">
        <f t="shared" si="1"/>
        <v>305339325.28000069</v>
      </c>
      <c r="L39" s="133">
        <f t="shared" si="4"/>
        <v>3.5843374341950292E-2</v>
      </c>
      <c r="M39" s="133">
        <f t="shared" si="2"/>
        <v>1.1848399976281114E-3</v>
      </c>
      <c r="N39" s="64"/>
    </row>
    <row r="40" spans="3:14">
      <c r="C40" s="164" t="s">
        <v>2744</v>
      </c>
      <c r="D40" s="1263">
        <f>D41</f>
        <v>4310296930.9700003</v>
      </c>
      <c r="E40" s="1263">
        <f>E41</f>
        <v>8623324578</v>
      </c>
      <c r="F40" s="1263">
        <f>F41</f>
        <v>8623324578</v>
      </c>
      <c r="G40" s="1263">
        <f t="shared" ref="G40:H40" si="6">G41</f>
        <v>4831796927.4899998</v>
      </c>
      <c r="H40" s="1263">
        <f t="shared" si="6"/>
        <v>4831796927.4899998</v>
      </c>
      <c r="I40" s="1263">
        <f>I41</f>
        <v>4831796927.4899998</v>
      </c>
      <c r="J40" s="479">
        <f t="shared" si="3"/>
        <v>0.56031718205493253</v>
      </c>
      <c r="K40" s="1263">
        <f t="shared" si="1"/>
        <v>521499996.5199995</v>
      </c>
      <c r="L40" s="479">
        <f t="shared" si="4"/>
        <v>0.12098934362803627</v>
      </c>
      <c r="M40" s="479">
        <f>H40/$P$8</f>
        <v>6.4878445241725146E-4</v>
      </c>
      <c r="N40" s="64"/>
    </row>
    <row r="41" spans="3:14">
      <c r="C41" s="1102" t="s">
        <v>2745</v>
      </c>
      <c r="D41" s="686">
        <v>4310296930.9700003</v>
      </c>
      <c r="E41" s="686">
        <v>8623324578</v>
      </c>
      <c r="F41" s="686">
        <v>8623324578</v>
      </c>
      <c r="G41" s="686">
        <v>4831796927.4899998</v>
      </c>
      <c r="H41" s="686">
        <v>4831796927.4899998</v>
      </c>
      <c r="I41" s="686">
        <v>4831796927.4899998</v>
      </c>
      <c r="J41" s="133">
        <f t="shared" si="3"/>
        <v>0.56031718205493253</v>
      </c>
      <c r="K41" s="686">
        <f t="shared" si="1"/>
        <v>521499996.5199995</v>
      </c>
      <c r="L41" s="133">
        <f t="shared" si="4"/>
        <v>0.12098934362803627</v>
      </c>
      <c r="M41" s="133">
        <f t="shared" si="2"/>
        <v>6.4878445241725146E-4</v>
      </c>
      <c r="N41" s="64"/>
    </row>
    <row r="42" spans="3:14">
      <c r="C42" s="164" t="s">
        <v>2746</v>
      </c>
      <c r="D42" s="1263">
        <f>SUM(D43:D48)</f>
        <v>6492919103.1499996</v>
      </c>
      <c r="E42" s="1263">
        <f t="shared" ref="E42:H42" si="7">SUM(E43:E48)</f>
        <v>17327716354</v>
      </c>
      <c r="F42" s="1263">
        <f t="shared" si="7"/>
        <v>17327716354</v>
      </c>
      <c r="G42" s="1263">
        <f t="shared" si="7"/>
        <v>14438903777.1</v>
      </c>
      <c r="H42" s="1263">
        <f t="shared" si="7"/>
        <v>14408416642.58</v>
      </c>
      <c r="I42" s="1263">
        <f>SUM(I43:I48)</f>
        <v>14404442807.330002</v>
      </c>
      <c r="J42" s="479">
        <f t="shared" si="3"/>
        <v>0.83152426714636885</v>
      </c>
      <c r="K42" s="1263">
        <f>H42-D42</f>
        <v>7915497539.4300003</v>
      </c>
      <c r="L42" s="479">
        <f>IFERROR(K42/D42,"0.0%")</f>
        <v>1.2190968982795189</v>
      </c>
      <c r="M42" s="479">
        <f>H42/$P$8</f>
        <v>1.9346749960602986E-3</v>
      </c>
      <c r="N42" s="64"/>
    </row>
    <row r="43" spans="3:14">
      <c r="C43" s="1102" t="s">
        <v>2747</v>
      </c>
      <c r="D43" s="686">
        <v>4005645918</v>
      </c>
      <c r="E43" s="686">
        <v>11771691737</v>
      </c>
      <c r="F43" s="686">
        <v>11771691737</v>
      </c>
      <c r="G43" s="686">
        <v>11713865138</v>
      </c>
      <c r="H43" s="686">
        <v>11713865138</v>
      </c>
      <c r="I43" s="686">
        <v>11713865138</v>
      </c>
      <c r="J43" s="133">
        <f t="shared" si="3"/>
        <v>0.99508765602328475</v>
      </c>
      <c r="K43" s="686">
        <f t="shared" si="1"/>
        <v>7708219220</v>
      </c>
      <c r="L43" s="133">
        <f t="shared" si="4"/>
        <v>1.9243386404579357</v>
      </c>
      <c r="M43" s="133">
        <f t="shared" si="2"/>
        <v>1.5728669257618734E-3</v>
      </c>
      <c r="N43" s="64"/>
    </row>
    <row r="44" spans="3:14">
      <c r="C44" s="62" t="s">
        <v>2748</v>
      </c>
      <c r="D44" s="686">
        <v>761738010.6500001</v>
      </c>
      <c r="E44" s="686">
        <v>1524248087</v>
      </c>
      <c r="F44" s="686">
        <v>1524248087</v>
      </c>
      <c r="G44" s="686">
        <v>762111168.28999996</v>
      </c>
      <c r="H44" s="686">
        <v>762111168.28999996</v>
      </c>
      <c r="I44" s="686">
        <v>762111168.28999996</v>
      </c>
      <c r="J44" s="133">
        <f t="shared" si="3"/>
        <v>0.49999155307452253</v>
      </c>
      <c r="K44" s="686">
        <f t="shared" si="1"/>
        <v>373157.63999986649</v>
      </c>
      <c r="L44" s="133">
        <f t="shared" si="4"/>
        <v>4.8987661739690084E-4</v>
      </c>
      <c r="M44" s="133">
        <f t="shared" si="2"/>
        <v>1.023316758589339E-4</v>
      </c>
      <c r="N44" s="64"/>
    </row>
    <row r="45" spans="3:14">
      <c r="C45" s="1102" t="s">
        <v>2749</v>
      </c>
      <c r="D45" s="686">
        <v>812625051.44000018</v>
      </c>
      <c r="E45" s="686">
        <v>1825371875</v>
      </c>
      <c r="F45" s="686">
        <v>1825371875</v>
      </c>
      <c r="G45" s="686">
        <v>912685925.66999996</v>
      </c>
      <c r="H45" s="686">
        <v>912685925.66999996</v>
      </c>
      <c r="I45" s="686">
        <v>912685925.66999996</v>
      </c>
      <c r="J45" s="133">
        <f t="shared" si="3"/>
        <v>0.49999999351912877</v>
      </c>
      <c r="K45" s="686">
        <f t="shared" si="1"/>
        <v>100060874.22999978</v>
      </c>
      <c r="L45" s="133">
        <f t="shared" si="4"/>
        <v>0.12313289388837864</v>
      </c>
      <c r="M45" s="133">
        <f t="shared" si="2"/>
        <v>1.2254994309587915E-4</v>
      </c>
      <c r="N45" s="64"/>
    </row>
    <row r="46" spans="3:14">
      <c r="C46" s="1102" t="s">
        <v>2750</v>
      </c>
      <c r="D46" s="686">
        <v>135870221.45000002</v>
      </c>
      <c r="E46" s="686">
        <v>337728228</v>
      </c>
      <c r="F46" s="686">
        <v>337728228</v>
      </c>
      <c r="G46" s="686">
        <v>170931517.14999998</v>
      </c>
      <c r="H46" s="686">
        <v>169552783.72999999</v>
      </c>
      <c r="I46" s="686">
        <v>169502028.69</v>
      </c>
      <c r="J46" s="133">
        <f t="shared" si="3"/>
        <v>0.5020391239846258</v>
      </c>
      <c r="K46" s="686">
        <f t="shared" si="1"/>
        <v>33682562.279999971</v>
      </c>
      <c r="L46" s="133">
        <f t="shared" si="4"/>
        <v>0.24790246104364444</v>
      </c>
      <c r="M46" s="133">
        <f t="shared" si="2"/>
        <v>2.2766521772104501E-5</v>
      </c>
      <c r="N46" s="64"/>
    </row>
    <row r="47" spans="3:14">
      <c r="C47" s="1102" t="s">
        <v>2751</v>
      </c>
      <c r="D47" s="686">
        <v>475940777.98999989</v>
      </c>
      <c r="E47" s="686">
        <v>1172006944</v>
      </c>
      <c r="F47" s="686">
        <v>1172006944</v>
      </c>
      <c r="G47" s="686">
        <v>541978412.15999973</v>
      </c>
      <c r="H47" s="686">
        <v>541978412.15999973</v>
      </c>
      <c r="I47" s="686">
        <v>541978412.15999973</v>
      </c>
      <c r="J47" s="133">
        <f t="shared" si="3"/>
        <v>0.46243617833035616</v>
      </c>
      <c r="K47" s="686">
        <f t="shared" si="1"/>
        <v>66037634.169999838</v>
      </c>
      <c r="L47" s="133">
        <f t="shared" si="4"/>
        <v>0.13875178850799663</v>
      </c>
      <c r="M47" s="133">
        <f t="shared" si="2"/>
        <v>7.2773581471243364E-5</v>
      </c>
      <c r="N47" s="64"/>
    </row>
    <row r="48" spans="3:14">
      <c r="C48" s="1102" t="s">
        <v>1771</v>
      </c>
      <c r="D48" s="686">
        <v>301099123.61999995</v>
      </c>
      <c r="E48" s="686">
        <v>696669483</v>
      </c>
      <c r="F48" s="686">
        <v>696669483</v>
      </c>
      <c r="G48" s="686">
        <v>337331615.8300001</v>
      </c>
      <c r="H48" s="686">
        <v>308223214.73000002</v>
      </c>
      <c r="I48" s="686">
        <v>304300134.52000004</v>
      </c>
      <c r="J48" s="1104">
        <f t="shared" si="3"/>
        <v>0.44242387854098097</v>
      </c>
      <c r="K48" s="686">
        <f t="shared" si="1"/>
        <v>7124091.1100000739</v>
      </c>
      <c r="L48" s="1104">
        <f t="shared" si="4"/>
        <v>2.3660285105947313E-2</v>
      </c>
      <c r="M48" s="1104">
        <f t="shared" si="2"/>
        <v>4.1386348100264163E-5</v>
      </c>
      <c r="N48" s="64"/>
    </row>
    <row r="49" spans="3:14">
      <c r="C49" s="164" t="s">
        <v>2752</v>
      </c>
      <c r="D49" s="1263">
        <f>SUM(D50:D51)</f>
        <v>207299633608.99002</v>
      </c>
      <c r="E49" s="1263">
        <f>SUM(E50:E51)</f>
        <v>426522549619</v>
      </c>
      <c r="F49" s="1263">
        <f>SUM(F50:F51)</f>
        <v>426522549619</v>
      </c>
      <c r="G49" s="1263">
        <f t="shared" ref="G49:H49" si="8">SUM(G50:G51)</f>
        <v>240354751561.72998</v>
      </c>
      <c r="H49" s="1263">
        <f t="shared" si="8"/>
        <v>227299832637.14996</v>
      </c>
      <c r="I49" s="1263">
        <f>SUM(I50:I51)</f>
        <v>190545122182.07001</v>
      </c>
      <c r="J49" s="479">
        <f t="shared" si="3"/>
        <v>0.53291398740861462</v>
      </c>
      <c r="K49" s="1263">
        <f t="shared" si="1"/>
        <v>20000199028.159943</v>
      </c>
      <c r="L49" s="479">
        <f t="shared" si="4"/>
        <v>9.6479664145882937E-2</v>
      </c>
      <c r="M49" s="479">
        <f>H49/$P$8</f>
        <v>3.0520446050416396E-2</v>
      </c>
      <c r="N49" s="64"/>
    </row>
    <row r="50" spans="3:14">
      <c r="C50" s="1102" t="s">
        <v>2753</v>
      </c>
      <c r="D50" s="686">
        <v>145118769221.68002</v>
      </c>
      <c r="E50" s="686">
        <v>294634030542</v>
      </c>
      <c r="F50" s="686">
        <v>294634030542</v>
      </c>
      <c r="G50" s="686">
        <v>163947633978.37</v>
      </c>
      <c r="H50" s="686">
        <v>161861278299.84998</v>
      </c>
      <c r="I50" s="686">
        <v>125106932017.84001</v>
      </c>
      <c r="J50" s="133">
        <f t="shared" si="3"/>
        <v>0.5493638260390179</v>
      </c>
      <c r="K50" s="686">
        <f t="shared" si="1"/>
        <v>16742509078.169952</v>
      </c>
      <c r="L50" s="133">
        <f t="shared" si="4"/>
        <v>0.11537107961958035</v>
      </c>
      <c r="M50" s="133">
        <f t="shared" si="2"/>
        <v>2.173375296711326E-2</v>
      </c>
      <c r="N50" s="64"/>
    </row>
    <row r="51" spans="3:14" ht="15" thickBot="1">
      <c r="C51" s="1102" t="s">
        <v>2754</v>
      </c>
      <c r="D51" s="686">
        <v>62180864387.310005</v>
      </c>
      <c r="E51" s="686">
        <v>131888519077</v>
      </c>
      <c r="F51" s="686">
        <v>131888519077</v>
      </c>
      <c r="G51" s="686">
        <v>76407117583.360001</v>
      </c>
      <c r="H51" s="686">
        <v>65438554337.300003</v>
      </c>
      <c r="I51" s="686">
        <v>65438190164.230003</v>
      </c>
      <c r="J51" s="133">
        <f t="shared" si="3"/>
        <v>0.49616566169110782</v>
      </c>
      <c r="K51" s="686">
        <f t="shared" si="1"/>
        <v>3257689949.9899979</v>
      </c>
      <c r="L51" s="133">
        <f t="shared" si="4"/>
        <v>5.2390554265997528E-2</v>
      </c>
      <c r="M51" s="133">
        <f t="shared" si="2"/>
        <v>8.7866930833031386E-3</v>
      </c>
      <c r="N51" s="64"/>
    </row>
    <row r="52" spans="3:14" ht="15" thickBot="1">
      <c r="C52" s="1255" t="s">
        <v>189</v>
      </c>
      <c r="D52" s="1256">
        <f t="shared" ref="D52:I52" si="9">D13+D16+D40+D42+D49</f>
        <v>583154431830.91992</v>
      </c>
      <c r="E52" s="1257">
        <f t="shared" si="9"/>
        <v>1418686514950</v>
      </c>
      <c r="F52" s="1257">
        <f t="shared" si="9"/>
        <v>1422239500561.9302</v>
      </c>
      <c r="G52" s="1258">
        <f t="shared" si="9"/>
        <v>841678429277.76038</v>
      </c>
      <c r="H52" s="1257">
        <f t="shared" si="9"/>
        <v>671465428639.32007</v>
      </c>
      <c r="I52" s="1259">
        <f t="shared" si="9"/>
        <v>610965862440.69019</v>
      </c>
      <c r="J52" s="476">
        <f t="shared" si="3"/>
        <v>0.47211839382468457</v>
      </c>
      <c r="K52" s="1259">
        <f>H52-D52</f>
        <v>88310996808.400146</v>
      </c>
      <c r="L52" s="476">
        <f t="shared" si="4"/>
        <v>0.15143672411291059</v>
      </c>
      <c r="M52" s="476">
        <f t="shared" si="2"/>
        <v>9.0160314469834052E-2</v>
      </c>
      <c r="N52" s="64"/>
    </row>
    <row r="53" spans="3:14">
      <c r="C53" s="123" t="s">
        <v>146</v>
      </c>
    </row>
    <row r="54" spans="3:14">
      <c r="C54" s="68" t="s">
        <v>190</v>
      </c>
    </row>
    <row r="55" spans="3:14">
      <c r="C55" s="136" t="s">
        <v>2755</v>
      </c>
    </row>
    <row r="56" spans="3:14">
      <c r="C56" s="123" t="s">
        <v>192</v>
      </c>
    </row>
  </sheetData>
  <mergeCells count="17">
    <mergeCell ref="C8:M8"/>
    <mergeCell ref="C2:M2"/>
    <mergeCell ref="C3:M3"/>
    <mergeCell ref="C4:M4"/>
    <mergeCell ref="C6:M6"/>
    <mergeCell ref="C7:M7"/>
    <mergeCell ref="J10:J11"/>
    <mergeCell ref="C9:C12"/>
    <mergeCell ref="E9:J9"/>
    <mergeCell ref="K9:L10"/>
    <mergeCell ref="M9:M11"/>
    <mergeCell ref="D10:D11"/>
    <mergeCell ref="E10:E11"/>
    <mergeCell ref="F10:F11"/>
    <mergeCell ref="G10:G11"/>
    <mergeCell ref="H10:H11"/>
    <mergeCell ref="I10:I11"/>
  </mergeCells>
  <pageMargins left="0.7" right="0.7" top="0.75" bottom="0.75" header="0.3" footer="0.3"/>
  <pageSetup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6A86E-154F-4FF6-BAB8-E3FB4AB6E174}">
  <dimension ref="C1:M29"/>
  <sheetViews>
    <sheetView showGridLines="0" topLeftCell="A4" zoomScale="90" zoomScaleNormal="90" workbookViewId="0">
      <selection activeCell="P14" sqref="P14"/>
    </sheetView>
  </sheetViews>
  <sheetFormatPr baseColWidth="10" defaultColWidth="11.44140625" defaultRowHeight="14.4"/>
  <cols>
    <col min="1" max="2" width="11.44140625" style="1107"/>
    <col min="3" max="3" width="37.5546875" style="1107" customWidth="1"/>
    <col min="4" max="4" width="42.33203125" style="1107" customWidth="1"/>
    <col min="5" max="5" width="37.88671875" style="1107" customWidth="1"/>
    <col min="6" max="6" width="17.6640625" style="1107" bestFit="1" customWidth="1"/>
    <col min="7" max="7" width="12.88671875" style="1107" bestFit="1" customWidth="1"/>
    <col min="8" max="8" width="23.109375" style="1107" customWidth="1"/>
    <col min="9" max="9" width="18.44140625" style="1107" customWidth="1"/>
    <col min="10" max="10" width="11.44140625" style="1107"/>
    <col min="11" max="11" width="14.33203125" style="1107" bestFit="1" customWidth="1"/>
    <col min="12" max="12" width="12.6640625" style="1107" bestFit="1" customWidth="1"/>
    <col min="13" max="16384" width="11.44140625" style="1107"/>
  </cols>
  <sheetData>
    <row r="1" spans="3:13" s="1106" customFormat="1">
      <c r="C1" s="1105"/>
      <c r="D1" s="1105"/>
      <c r="E1" s="1105"/>
      <c r="F1" s="1105"/>
      <c r="G1" s="1105"/>
      <c r="H1" s="1105"/>
      <c r="I1" s="1105"/>
      <c r="J1" s="1105"/>
    </row>
    <row r="3" spans="3:13">
      <c r="C3" s="1602" t="s">
        <v>2756</v>
      </c>
      <c r="D3" s="1602"/>
      <c r="E3" s="1602"/>
      <c r="F3" s="1602"/>
      <c r="G3" s="1602"/>
      <c r="H3" s="1602"/>
      <c r="I3" s="1602"/>
    </row>
    <row r="4" spans="3:13">
      <c r="C4" s="1603" t="s">
        <v>46</v>
      </c>
      <c r="D4" s="1603"/>
      <c r="E4" s="1603"/>
      <c r="F4" s="1603"/>
      <c r="G4" s="1603"/>
      <c r="H4" s="1603"/>
      <c r="I4" s="1603"/>
    </row>
    <row r="5" spans="3:13">
      <c r="C5" s="1604" t="s">
        <v>2389</v>
      </c>
      <c r="D5" s="1606" t="s">
        <v>2390</v>
      </c>
      <c r="E5" s="1606" t="s">
        <v>2391</v>
      </c>
      <c r="F5" s="1606" t="s">
        <v>2392</v>
      </c>
      <c r="G5" s="1606" t="s">
        <v>2393</v>
      </c>
      <c r="H5" s="1606" t="s">
        <v>2394</v>
      </c>
      <c r="I5" s="1607" t="s">
        <v>2562</v>
      </c>
    </row>
    <row r="6" spans="3:13" ht="15" thickBot="1">
      <c r="C6" s="1605"/>
      <c r="D6" s="1584"/>
      <c r="E6" s="1584"/>
      <c r="F6" s="1584"/>
      <c r="G6" s="1584"/>
      <c r="H6" s="1584"/>
      <c r="I6" s="1608"/>
      <c r="M6" s="1108"/>
    </row>
    <row r="7" spans="3:13" ht="32.4" customHeight="1">
      <c r="C7" s="1591" t="s">
        <v>2757</v>
      </c>
      <c r="D7" s="1109" t="s">
        <v>2758</v>
      </c>
      <c r="E7" s="1598" t="s">
        <v>2759</v>
      </c>
      <c r="F7" s="1110">
        <v>1720168</v>
      </c>
      <c r="G7" s="1111">
        <v>1782445</v>
      </c>
      <c r="H7" s="1112">
        <f>IFERROR(G7/F7,"-")</f>
        <v>1.0362040219327415</v>
      </c>
      <c r="I7" s="1113">
        <v>7492635634.5699997</v>
      </c>
      <c r="M7" s="1108"/>
    </row>
    <row r="8" spans="3:13" ht="64.2" customHeight="1" thickBot="1">
      <c r="C8" s="1592"/>
      <c r="D8" s="1114" t="s">
        <v>2760</v>
      </c>
      <c r="E8" s="1599"/>
      <c r="F8" s="1116">
        <v>850</v>
      </c>
      <c r="G8" s="1117">
        <v>1223</v>
      </c>
      <c r="H8" s="1118">
        <f t="shared" ref="H8:H24" si="0">IFERROR(G8/F8,"-")</f>
        <v>1.4388235294117646</v>
      </c>
      <c r="I8" s="1113">
        <v>6680425.54</v>
      </c>
      <c r="L8" s="1108"/>
    </row>
    <row r="9" spans="3:13" ht="28.8">
      <c r="C9" s="1589" t="s">
        <v>2761</v>
      </c>
      <c r="D9" s="1119" t="s">
        <v>2762</v>
      </c>
      <c r="E9" s="1594" t="s">
        <v>2763</v>
      </c>
      <c r="F9" s="1110">
        <v>475250</v>
      </c>
      <c r="G9" s="1121">
        <v>451965</v>
      </c>
      <c r="H9" s="1112">
        <f t="shared" si="0"/>
        <v>0.95100473435034194</v>
      </c>
      <c r="I9" s="1113">
        <v>992470363.09000003</v>
      </c>
      <c r="K9" s="1122"/>
      <c r="L9" s="1122"/>
    </row>
    <row r="10" spans="3:13" ht="43.2" customHeight="1" thickBot="1">
      <c r="C10" s="1600"/>
      <c r="D10" s="1123" t="s">
        <v>2764</v>
      </c>
      <c r="E10" s="1601"/>
      <c r="F10" s="1125">
        <v>487196</v>
      </c>
      <c r="G10" s="1126">
        <v>457030</v>
      </c>
      <c r="H10" s="1127">
        <f t="shared" si="0"/>
        <v>0.93808241446974117</v>
      </c>
      <c r="I10" s="1113">
        <v>747309429.94000006</v>
      </c>
      <c r="K10" s="1122"/>
    </row>
    <row r="11" spans="3:13" ht="43.2">
      <c r="C11" s="1592" t="s">
        <v>2765</v>
      </c>
      <c r="D11" s="1128" t="s">
        <v>2766</v>
      </c>
      <c r="E11" s="1129" t="s">
        <v>2763</v>
      </c>
      <c r="F11" s="1130">
        <v>450298</v>
      </c>
      <c r="G11" s="1131">
        <v>394940</v>
      </c>
      <c r="H11" s="1132">
        <f t="shared" si="0"/>
        <v>0.87706363341609339</v>
      </c>
      <c r="I11" s="1113">
        <v>361544666.16000003</v>
      </c>
      <c r="K11" s="1133"/>
      <c r="L11" s="1133"/>
      <c r="M11" s="1133"/>
    </row>
    <row r="12" spans="3:13" ht="57" customHeight="1">
      <c r="C12" s="1592"/>
      <c r="D12" s="1134" t="s">
        <v>2767</v>
      </c>
      <c r="E12" s="1595" t="s">
        <v>2768</v>
      </c>
      <c r="F12" s="1136">
        <v>228123</v>
      </c>
      <c r="G12" s="1137">
        <v>161178</v>
      </c>
      <c r="H12" s="1138">
        <f t="shared" si="0"/>
        <v>0.7065398929524862</v>
      </c>
      <c r="I12" s="1113">
        <v>337287094.25</v>
      </c>
      <c r="K12" s="1139"/>
      <c r="L12" s="1108"/>
    </row>
    <row r="13" spans="3:13" ht="66.599999999999994" customHeight="1">
      <c r="C13" s="1592"/>
      <c r="D13" s="1134" t="s">
        <v>2769</v>
      </c>
      <c r="E13" s="1595"/>
      <c r="F13" s="1136">
        <v>96817</v>
      </c>
      <c r="G13" s="1137">
        <v>87907</v>
      </c>
      <c r="H13" s="1138">
        <f t="shared" si="0"/>
        <v>0.90797070762366117</v>
      </c>
      <c r="I13" s="1113">
        <v>2323331081.48</v>
      </c>
      <c r="K13" s="1122"/>
    </row>
    <row r="14" spans="3:13" ht="43.8" thickBot="1">
      <c r="C14" s="1593"/>
      <c r="D14" s="1140" t="s">
        <v>2770</v>
      </c>
      <c r="E14" s="1601"/>
      <c r="F14" s="1125">
        <v>14097</v>
      </c>
      <c r="G14" s="1126">
        <v>12977</v>
      </c>
      <c r="H14" s="1127">
        <f t="shared" si="0"/>
        <v>0.92055047173157412</v>
      </c>
      <c r="I14" s="1113">
        <v>51924743.719999999</v>
      </c>
      <c r="K14" s="1108"/>
    </row>
    <row r="15" spans="3:13" ht="43.2">
      <c r="C15" s="1589" t="s">
        <v>2771</v>
      </c>
      <c r="D15" s="1109" t="s">
        <v>2772</v>
      </c>
      <c r="E15" s="1120" t="s">
        <v>2773</v>
      </c>
      <c r="F15" s="1110">
        <v>130000</v>
      </c>
      <c r="G15" s="1121">
        <v>127362</v>
      </c>
      <c r="H15" s="1112">
        <f t="shared" si="0"/>
        <v>0.97970769230769228</v>
      </c>
      <c r="I15" s="1113">
        <v>413691302.55000001</v>
      </c>
    </row>
    <row r="16" spans="3:13" ht="43.8" thickBot="1">
      <c r="C16" s="1590"/>
      <c r="D16" s="1134" t="s">
        <v>2774</v>
      </c>
      <c r="E16" s="1135" t="s">
        <v>2775</v>
      </c>
      <c r="F16" s="1136">
        <v>73540</v>
      </c>
      <c r="G16" s="1137">
        <v>74397</v>
      </c>
      <c r="H16" s="1138">
        <f t="shared" si="0"/>
        <v>1.0116535218928475</v>
      </c>
      <c r="I16" s="1113">
        <v>306478809.39999998</v>
      </c>
    </row>
    <row r="17" spans="3:9" ht="29.4" thickBot="1">
      <c r="C17" s="1266" t="s">
        <v>2776</v>
      </c>
      <c r="D17" s="1141" t="s">
        <v>2777</v>
      </c>
      <c r="E17" s="1142" t="s">
        <v>2763</v>
      </c>
      <c r="F17" s="1143">
        <v>175132</v>
      </c>
      <c r="G17" s="1144">
        <v>186240</v>
      </c>
      <c r="H17" s="1145">
        <f t="shared" si="0"/>
        <v>1.0634264440536281</v>
      </c>
      <c r="I17" s="1113">
        <v>321797807.33999997</v>
      </c>
    </row>
    <row r="18" spans="3:9" ht="28.8">
      <c r="C18" s="1589" t="s">
        <v>2778</v>
      </c>
      <c r="D18" s="1146" t="s">
        <v>2779</v>
      </c>
      <c r="E18" s="1120" t="s">
        <v>2780</v>
      </c>
      <c r="F18" s="1110">
        <v>450800</v>
      </c>
      <c r="G18" s="1121">
        <v>216000</v>
      </c>
      <c r="H18" s="1112">
        <f t="shared" si="0"/>
        <v>0.47914818101153506</v>
      </c>
      <c r="I18" s="1113">
        <v>26570215.84</v>
      </c>
    </row>
    <row r="19" spans="3:9" ht="43.2">
      <c r="C19" s="1590"/>
      <c r="D19" s="1147" t="s">
        <v>2781</v>
      </c>
      <c r="E19" s="1135" t="s">
        <v>2782</v>
      </c>
      <c r="F19" s="1136">
        <v>5200</v>
      </c>
      <c r="G19" s="1137">
        <v>5220</v>
      </c>
      <c r="H19" s="1138">
        <f t="shared" si="0"/>
        <v>1.0038461538461538</v>
      </c>
      <c r="I19" s="1113">
        <v>2435200</v>
      </c>
    </row>
    <row r="20" spans="3:9" ht="58.2" thickBot="1">
      <c r="C20" s="1590"/>
      <c r="D20" s="1147" t="s">
        <v>2783</v>
      </c>
      <c r="E20" s="1135" t="s">
        <v>2784</v>
      </c>
      <c r="F20" s="1136">
        <v>8</v>
      </c>
      <c r="G20" s="1137">
        <v>8</v>
      </c>
      <c r="H20" s="1138">
        <f>IFERROR(G20/F20,"-")</f>
        <v>1</v>
      </c>
      <c r="I20" s="1113">
        <v>116926786.22999999</v>
      </c>
    </row>
    <row r="21" spans="3:9" ht="43.8" thickBot="1">
      <c r="C21" s="1267" t="s">
        <v>2785</v>
      </c>
      <c r="D21" s="1141" t="s">
        <v>2786</v>
      </c>
      <c r="E21" s="1142" t="s">
        <v>2787</v>
      </c>
      <c r="F21" s="1143">
        <v>12130</v>
      </c>
      <c r="G21" s="1144">
        <v>10993</v>
      </c>
      <c r="H21" s="1145">
        <f t="shared" si="0"/>
        <v>0.90626545754328114</v>
      </c>
      <c r="I21" s="1113">
        <v>428018080.36000001</v>
      </c>
    </row>
    <row r="22" spans="3:9" ht="43.2">
      <c r="C22" s="1591" t="s">
        <v>2788</v>
      </c>
      <c r="D22" s="1109" t="s">
        <v>2789</v>
      </c>
      <c r="E22" s="1594" t="s">
        <v>2790</v>
      </c>
      <c r="F22" s="1110">
        <v>3300</v>
      </c>
      <c r="G22" s="1121">
        <v>3275</v>
      </c>
      <c r="H22" s="1112">
        <f t="shared" si="0"/>
        <v>0.99242424242424243</v>
      </c>
      <c r="I22" s="1113">
        <v>378360163.10000002</v>
      </c>
    </row>
    <row r="23" spans="3:9" ht="43.2">
      <c r="C23" s="1592"/>
      <c r="D23" s="1134" t="s">
        <v>2791</v>
      </c>
      <c r="E23" s="1595"/>
      <c r="F23" s="1136">
        <v>1660</v>
      </c>
      <c r="G23" s="1137">
        <v>1590</v>
      </c>
      <c r="H23" s="1138">
        <f t="shared" si="0"/>
        <v>0.95783132530120485</v>
      </c>
      <c r="I23" s="1113">
        <v>107083408.52</v>
      </c>
    </row>
    <row r="24" spans="3:9" ht="49.2" customHeight="1" thickBot="1">
      <c r="C24" s="1593"/>
      <c r="D24" s="1140" t="s">
        <v>2792</v>
      </c>
      <c r="E24" s="1124" t="s">
        <v>2793</v>
      </c>
      <c r="F24" s="1125">
        <v>2200</v>
      </c>
      <c r="G24" s="1126">
        <v>2718</v>
      </c>
      <c r="H24" s="1127">
        <f t="shared" si="0"/>
        <v>1.2354545454545454</v>
      </c>
      <c r="I24" s="1113">
        <v>7124999.8499999996</v>
      </c>
    </row>
    <row r="25" spans="3:9" ht="15" thickBot="1">
      <c r="C25" s="1596" t="s">
        <v>2508</v>
      </c>
      <c r="D25" s="1597"/>
      <c r="E25" s="1597"/>
      <c r="F25" s="1597"/>
      <c r="G25" s="1597"/>
      <c r="H25" s="1597"/>
      <c r="I25" s="1260">
        <f>SUM(I7:I24)</f>
        <v>14421670211.939999</v>
      </c>
    </row>
    <row r="26" spans="3:9">
      <c r="C26" s="123" t="s">
        <v>192</v>
      </c>
    </row>
    <row r="27" spans="3:9">
      <c r="C27" s="123" t="s">
        <v>2794</v>
      </c>
    </row>
    <row r="28" spans="3:9">
      <c r="C28" s="68" t="s">
        <v>190</v>
      </c>
    </row>
    <row r="29" spans="3:9">
      <c r="C29" s="136" t="s">
        <v>2795</v>
      </c>
    </row>
  </sheetData>
  <mergeCells count="20">
    <mergeCell ref="C3:I3"/>
    <mergeCell ref="C4:I4"/>
    <mergeCell ref="C5:C6"/>
    <mergeCell ref="D5:D6"/>
    <mergeCell ref="E5:E6"/>
    <mergeCell ref="F5:F6"/>
    <mergeCell ref="G5:G6"/>
    <mergeCell ref="H5:H6"/>
    <mergeCell ref="I5:I6"/>
    <mergeCell ref="C7:C8"/>
    <mergeCell ref="E7:E8"/>
    <mergeCell ref="C9:C10"/>
    <mergeCell ref="E9:E10"/>
    <mergeCell ref="C11:C14"/>
    <mergeCell ref="E12:E14"/>
    <mergeCell ref="C15:C16"/>
    <mergeCell ref="C18:C20"/>
    <mergeCell ref="C22:C24"/>
    <mergeCell ref="E22:E23"/>
    <mergeCell ref="C25:H25"/>
  </mergeCells>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01BADB-0B28-4678-860E-407B90D48A0E}">
  <dimension ref="C2:I36"/>
  <sheetViews>
    <sheetView showGridLines="0" zoomScale="80" zoomScaleNormal="80" workbookViewId="0">
      <selection activeCell="C31" sqref="C8:C31"/>
    </sheetView>
  </sheetViews>
  <sheetFormatPr baseColWidth="10" defaultColWidth="11.44140625" defaultRowHeight="14.4"/>
  <cols>
    <col min="1" max="2" width="11.44140625" style="1107"/>
    <col min="3" max="3" width="33.44140625" style="1107" customWidth="1"/>
    <col min="4" max="4" width="35.6640625" style="1107" customWidth="1"/>
    <col min="5" max="5" width="23.6640625" style="1107" bestFit="1" customWidth="1"/>
    <col min="6" max="6" width="25.109375" style="1107" bestFit="1" customWidth="1"/>
    <col min="7" max="7" width="20" style="1107" bestFit="1" customWidth="1"/>
    <col min="8" max="8" width="24.6640625" style="1107" customWidth="1"/>
    <col min="9" max="9" width="19.6640625" style="1107" customWidth="1"/>
    <col min="10" max="16384" width="11.44140625" style="1107"/>
  </cols>
  <sheetData>
    <row r="2" spans="3:9">
      <c r="C2" s="1602" t="s">
        <v>2796</v>
      </c>
      <c r="D2" s="1602"/>
      <c r="E2" s="1602"/>
      <c r="F2" s="1602"/>
      <c r="G2" s="1602"/>
      <c r="H2" s="1602"/>
      <c r="I2" s="1602"/>
    </row>
    <row r="3" spans="3:9">
      <c r="C3" s="1602"/>
      <c r="D3" s="1602"/>
      <c r="E3" s="1602"/>
      <c r="F3" s="1602"/>
      <c r="G3" s="1602"/>
      <c r="H3" s="1602"/>
      <c r="I3" s="1602"/>
    </row>
    <row r="4" spans="3:9">
      <c r="C4" s="1603" t="s">
        <v>46</v>
      </c>
      <c r="D4" s="1603"/>
      <c r="E4" s="1603"/>
      <c r="F4" s="1603"/>
      <c r="G4" s="1603"/>
      <c r="H4" s="1603"/>
      <c r="I4" s="1603"/>
    </row>
    <row r="5" spans="3:9" ht="18.75" customHeight="1">
      <c r="C5" s="1604" t="s">
        <v>2389</v>
      </c>
      <c r="D5" s="1606" t="s">
        <v>2390</v>
      </c>
      <c r="E5" s="1606" t="s">
        <v>2391</v>
      </c>
      <c r="F5" s="1606" t="s">
        <v>2392</v>
      </c>
      <c r="G5" s="1606" t="s">
        <v>2393</v>
      </c>
      <c r="H5" s="1606" t="s">
        <v>2394</v>
      </c>
      <c r="I5" s="1607" t="s">
        <v>2562</v>
      </c>
    </row>
    <row r="6" spans="3:9" ht="18.75" customHeight="1">
      <c r="C6" s="1605"/>
      <c r="D6" s="1584"/>
      <c r="E6" s="1584"/>
      <c r="F6" s="1584"/>
      <c r="G6" s="1584"/>
      <c r="H6" s="1584"/>
      <c r="I6" s="1608"/>
    </row>
    <row r="7" spans="3:9" ht="15" thickBot="1">
      <c r="C7" s="1613"/>
      <c r="D7" s="1614"/>
      <c r="E7" s="1614"/>
      <c r="F7" s="1614"/>
      <c r="G7" s="1614"/>
      <c r="H7" s="1615"/>
      <c r="I7" s="1616"/>
    </row>
    <row r="8" spans="3:9" ht="77.400000000000006" customHeight="1">
      <c r="C8" s="1609" t="s">
        <v>2797</v>
      </c>
      <c r="D8" s="1109" t="s">
        <v>2798</v>
      </c>
      <c r="E8" s="1120" t="s">
        <v>2799</v>
      </c>
      <c r="F8" s="1110">
        <v>336039280</v>
      </c>
      <c r="G8" s="1121">
        <v>351144096</v>
      </c>
      <c r="H8" s="1138">
        <f>IFERROR(G8/F8,"-")</f>
        <v>1.0449495547068188</v>
      </c>
      <c r="I8" s="1148">
        <v>381751621.28999996</v>
      </c>
    </row>
    <row r="9" spans="3:9" ht="75.599999999999994" customHeight="1" thickBot="1">
      <c r="C9" s="1610"/>
      <c r="D9" s="1114" t="s">
        <v>2800</v>
      </c>
      <c r="E9" s="1149" t="s">
        <v>2801</v>
      </c>
      <c r="F9" s="1116">
        <v>1333</v>
      </c>
      <c r="G9" s="1150">
        <v>1323</v>
      </c>
      <c r="H9" s="1151">
        <f t="shared" ref="H9:H29" si="0">IFERROR(G9/F9,"-")</f>
        <v>0.99249812453113273</v>
      </c>
      <c r="I9" s="1152">
        <v>1431663454.3499999</v>
      </c>
    </row>
    <row r="10" spans="3:9" ht="72" customHeight="1">
      <c r="C10" s="1609" t="s">
        <v>2802</v>
      </c>
      <c r="D10" s="1109" t="s">
        <v>2803</v>
      </c>
      <c r="E10" s="1120" t="s">
        <v>2804</v>
      </c>
      <c r="F10" s="1110">
        <v>39511</v>
      </c>
      <c r="G10" s="1121">
        <v>36256</v>
      </c>
      <c r="H10" s="1112">
        <f t="shared" si="0"/>
        <v>0.91761787856546273</v>
      </c>
      <c r="I10" s="1148">
        <v>90320563.580000013</v>
      </c>
    </row>
    <row r="11" spans="3:9" ht="101.4" thickBot="1">
      <c r="C11" s="1611"/>
      <c r="D11" s="1140" t="s">
        <v>2805</v>
      </c>
      <c r="E11" s="1124" t="s">
        <v>2806</v>
      </c>
      <c r="F11" s="1125">
        <v>1191</v>
      </c>
      <c r="G11" s="1126">
        <v>1386</v>
      </c>
      <c r="H11" s="1127">
        <f t="shared" si="0"/>
        <v>1.163727959697733</v>
      </c>
      <c r="I11" s="1153">
        <v>29638381.109999999</v>
      </c>
    </row>
    <row r="12" spans="3:9" ht="43.2">
      <c r="C12" s="1590" t="s">
        <v>2807</v>
      </c>
      <c r="D12" s="1128" t="s">
        <v>2808</v>
      </c>
      <c r="E12" s="1115" t="s">
        <v>2809</v>
      </c>
      <c r="F12" s="1130">
        <v>1900</v>
      </c>
      <c r="G12" s="1131">
        <v>2636</v>
      </c>
      <c r="H12" s="1132">
        <f t="shared" si="0"/>
        <v>1.3873684210526316</v>
      </c>
      <c r="I12" s="1154">
        <v>0</v>
      </c>
    </row>
    <row r="13" spans="3:9" ht="57.6">
      <c r="C13" s="1590"/>
      <c r="D13" s="1134" t="s">
        <v>2810</v>
      </c>
      <c r="E13" s="1135" t="s">
        <v>2811</v>
      </c>
      <c r="F13" s="1136">
        <v>1000</v>
      </c>
      <c r="G13" s="1137">
        <v>1158</v>
      </c>
      <c r="H13" s="1138">
        <f t="shared" si="0"/>
        <v>1.1579999999999999</v>
      </c>
      <c r="I13" s="1113">
        <v>1220154.96</v>
      </c>
    </row>
    <row r="14" spans="3:9" ht="72">
      <c r="C14" s="1590"/>
      <c r="D14" s="1134" t="s">
        <v>2812</v>
      </c>
      <c r="E14" s="1135" t="s">
        <v>2813</v>
      </c>
      <c r="F14" s="1136">
        <v>40</v>
      </c>
      <c r="G14" s="1137">
        <v>40</v>
      </c>
      <c r="H14" s="1138">
        <f t="shared" si="0"/>
        <v>1</v>
      </c>
      <c r="I14" s="1113">
        <v>39765174.240000002</v>
      </c>
    </row>
    <row r="15" spans="3:9" ht="72">
      <c r="C15" s="1590"/>
      <c r="D15" s="1134" t="s">
        <v>2814</v>
      </c>
      <c r="E15" s="1135" t="s">
        <v>2815</v>
      </c>
      <c r="F15" s="1136">
        <v>40</v>
      </c>
      <c r="G15" s="1137">
        <v>40</v>
      </c>
      <c r="H15" s="1138">
        <f t="shared" si="0"/>
        <v>1</v>
      </c>
      <c r="I15" s="1113">
        <v>3517868.04</v>
      </c>
    </row>
    <row r="16" spans="3:9" ht="72">
      <c r="C16" s="1590"/>
      <c r="D16" s="1134" t="s">
        <v>2816</v>
      </c>
      <c r="E16" s="1135" t="s">
        <v>2817</v>
      </c>
      <c r="F16" s="1136">
        <v>40</v>
      </c>
      <c r="G16" s="1137">
        <v>28</v>
      </c>
      <c r="H16" s="1138">
        <f>IFERROR(G16/F16,"-")</f>
        <v>0.7</v>
      </c>
      <c r="I16" s="1113">
        <v>8521023.0299999993</v>
      </c>
    </row>
    <row r="17" spans="3:9" ht="72">
      <c r="C17" s="1590"/>
      <c r="D17" s="1134" t="s">
        <v>2818</v>
      </c>
      <c r="E17" s="1135" t="s">
        <v>2819</v>
      </c>
      <c r="F17" s="1136">
        <v>20</v>
      </c>
      <c r="G17" s="1137">
        <v>20</v>
      </c>
      <c r="H17" s="1138">
        <f>IFERROR(G17/F17,"-")</f>
        <v>1</v>
      </c>
      <c r="I17" s="1113">
        <v>68322.990000000005</v>
      </c>
    </row>
    <row r="18" spans="3:9" ht="43.2">
      <c r="C18" s="1590"/>
      <c r="D18" s="1134" t="s">
        <v>2820</v>
      </c>
      <c r="E18" s="1135" t="s">
        <v>2821</v>
      </c>
      <c r="F18" s="1136">
        <v>4500</v>
      </c>
      <c r="G18" s="1137">
        <v>5606</v>
      </c>
      <c r="H18" s="1138">
        <f>IFERROR(G18/F18,"-")</f>
        <v>1.2457777777777779</v>
      </c>
      <c r="I18" s="1113">
        <v>27619700.98</v>
      </c>
    </row>
    <row r="19" spans="3:9" ht="93" customHeight="1" thickBot="1">
      <c r="C19" s="1600"/>
      <c r="D19" s="1140" t="s">
        <v>2822</v>
      </c>
      <c r="E19" s="1124" t="s">
        <v>2823</v>
      </c>
      <c r="F19" s="1125">
        <v>1430</v>
      </c>
      <c r="G19" s="1126">
        <v>1430</v>
      </c>
      <c r="H19" s="1127">
        <f>IFERROR(G19/F19,"-")</f>
        <v>1</v>
      </c>
      <c r="I19" s="1153">
        <v>467057975.64999998</v>
      </c>
    </row>
    <row r="20" spans="3:9" ht="57.6">
      <c r="C20" s="1592" t="s">
        <v>2824</v>
      </c>
      <c r="D20" s="1128" t="s">
        <v>2825</v>
      </c>
      <c r="E20" s="1129" t="s">
        <v>2826</v>
      </c>
      <c r="F20" s="1130">
        <v>40</v>
      </c>
      <c r="G20" s="1131">
        <v>40</v>
      </c>
      <c r="H20" s="1132">
        <f t="shared" si="0"/>
        <v>1</v>
      </c>
      <c r="I20" s="1154">
        <v>81211585.609999999</v>
      </c>
    </row>
    <row r="21" spans="3:9" ht="87.6" customHeight="1" thickBot="1">
      <c r="C21" s="1612"/>
      <c r="D21" s="1155" t="s">
        <v>2827</v>
      </c>
      <c r="E21" s="1156" t="s">
        <v>2828</v>
      </c>
      <c r="F21" s="1157">
        <v>6</v>
      </c>
      <c r="G21" s="1158">
        <v>4</v>
      </c>
      <c r="H21" s="1127">
        <f t="shared" si="0"/>
        <v>0.66666666666666663</v>
      </c>
      <c r="I21" s="1159">
        <v>2000000</v>
      </c>
    </row>
    <row r="22" spans="3:9" ht="57.6">
      <c r="C22" s="1591" t="s">
        <v>2829</v>
      </c>
      <c r="D22" s="1109" t="s">
        <v>2830</v>
      </c>
      <c r="E22" s="1120" t="s">
        <v>2831</v>
      </c>
      <c r="F22" s="1110">
        <v>550</v>
      </c>
      <c r="G22" s="1121">
        <v>847</v>
      </c>
      <c r="H22" s="1112">
        <f t="shared" si="0"/>
        <v>1.54</v>
      </c>
      <c r="I22" s="1148">
        <v>5939267.7000000002</v>
      </c>
    </row>
    <row r="23" spans="3:9" ht="100.8">
      <c r="C23" s="1592"/>
      <c r="D23" s="1134" t="s">
        <v>2832</v>
      </c>
      <c r="E23" s="1135" t="s">
        <v>2833</v>
      </c>
      <c r="F23" s="1136">
        <v>7593</v>
      </c>
      <c r="G23" s="1137">
        <v>12220</v>
      </c>
      <c r="H23" s="1138">
        <f>IFERROR(G23/F23,"-")</f>
        <v>1.6093770578164099</v>
      </c>
      <c r="I23" s="1113">
        <v>133204873.28999999</v>
      </c>
    </row>
    <row r="24" spans="3:9" ht="43.8" thickBot="1">
      <c r="C24" s="1593"/>
      <c r="D24" s="1140" t="s">
        <v>2834</v>
      </c>
      <c r="E24" s="1124" t="s">
        <v>2835</v>
      </c>
      <c r="F24" s="1160">
        <v>564</v>
      </c>
      <c r="G24" s="1126">
        <v>692</v>
      </c>
      <c r="H24" s="1127">
        <f>IFERROR(G24/F24,"-")</f>
        <v>1.2269503546099292</v>
      </c>
      <c r="I24" s="1153">
        <v>1118000</v>
      </c>
    </row>
    <row r="25" spans="3:9" ht="57.6">
      <c r="C25" s="1592" t="s">
        <v>2481</v>
      </c>
      <c r="D25" s="1128" t="s">
        <v>2836</v>
      </c>
      <c r="E25" s="1129" t="s">
        <v>2837</v>
      </c>
      <c r="F25" s="1130">
        <v>110</v>
      </c>
      <c r="G25" s="1131">
        <v>62</v>
      </c>
      <c r="H25" s="1132">
        <f t="shared" si="0"/>
        <v>0.5636363636363636</v>
      </c>
      <c r="I25" s="1154">
        <v>0</v>
      </c>
    </row>
    <row r="26" spans="3:9" ht="57.6" customHeight="1" thickBot="1">
      <c r="C26" s="1592"/>
      <c r="D26" s="1161" t="s">
        <v>2838</v>
      </c>
      <c r="E26" s="1115" t="s">
        <v>2839</v>
      </c>
      <c r="F26" s="1162">
        <v>60</v>
      </c>
      <c r="G26" s="1163">
        <v>25</v>
      </c>
      <c r="H26" s="1164">
        <f t="shared" si="0"/>
        <v>0.41666666666666669</v>
      </c>
      <c r="I26" s="1165">
        <v>0</v>
      </c>
    </row>
    <row r="27" spans="3:9" ht="70.2" customHeight="1">
      <c r="C27" s="1591" t="s">
        <v>2840</v>
      </c>
      <c r="D27" s="1109" t="s">
        <v>2841</v>
      </c>
      <c r="E27" s="1120" t="s">
        <v>2842</v>
      </c>
      <c r="F27" s="1166">
        <v>20</v>
      </c>
      <c r="G27" s="1121">
        <v>27</v>
      </c>
      <c r="H27" s="1112">
        <f t="shared" si="0"/>
        <v>1.35</v>
      </c>
      <c r="I27" s="1148">
        <v>684277581.35000002</v>
      </c>
    </row>
    <row r="28" spans="3:9" ht="58.2" thickBot="1">
      <c r="C28" s="1592"/>
      <c r="D28" s="1167" t="s">
        <v>2843</v>
      </c>
      <c r="E28" s="1168" t="s">
        <v>2844</v>
      </c>
      <c r="F28" s="1169">
        <v>2</v>
      </c>
      <c r="G28" s="1137">
        <v>2</v>
      </c>
      <c r="H28" s="1138">
        <f t="shared" si="0"/>
        <v>1</v>
      </c>
      <c r="I28" s="1113">
        <v>136847214.18000001</v>
      </c>
    </row>
    <row r="29" spans="3:9" ht="72.599999999999994" thickBot="1">
      <c r="C29" s="1593"/>
      <c r="D29" s="1170" t="s">
        <v>2845</v>
      </c>
      <c r="E29" s="1171" t="s">
        <v>2846</v>
      </c>
      <c r="F29" s="1172">
        <v>20</v>
      </c>
      <c r="G29" s="1126">
        <v>25</v>
      </c>
      <c r="H29" s="1127">
        <f t="shared" si="0"/>
        <v>1.25</v>
      </c>
      <c r="I29" s="1173">
        <v>158815</v>
      </c>
    </row>
    <row r="30" spans="3:9" ht="58.2" thickBot="1">
      <c r="C30" s="1048" t="s">
        <v>2847</v>
      </c>
      <c r="D30" s="1141" t="s">
        <v>2848</v>
      </c>
      <c r="E30" s="1142" t="s">
        <v>2849</v>
      </c>
      <c r="F30" s="1143">
        <v>8</v>
      </c>
      <c r="G30" s="1144">
        <v>8</v>
      </c>
      <c r="H30" s="1145">
        <f>IFERROR(G30/F30,"-")</f>
        <v>1</v>
      </c>
      <c r="I30" s="1173">
        <v>60557444.489999995</v>
      </c>
    </row>
    <row r="31" spans="3:9" ht="72.599999999999994" thickBot="1">
      <c r="C31" s="1048" t="s">
        <v>2850</v>
      </c>
      <c r="D31" s="1141" t="s">
        <v>2851</v>
      </c>
      <c r="E31" s="1142" t="s">
        <v>2852</v>
      </c>
      <c r="F31" s="1143">
        <v>50</v>
      </c>
      <c r="G31" s="1144">
        <v>14</v>
      </c>
      <c r="H31" s="1145">
        <f>IFERROR(G31/F31,"-")</f>
        <v>0.28000000000000003</v>
      </c>
      <c r="I31" s="1173">
        <v>2776649.47</v>
      </c>
    </row>
    <row r="32" spans="3:9" ht="15" thickBot="1">
      <c r="C32" s="1596" t="s">
        <v>2508</v>
      </c>
      <c r="D32" s="1597"/>
      <c r="E32" s="1597"/>
      <c r="F32" s="1597"/>
      <c r="G32" s="1597"/>
      <c r="H32" s="1597"/>
      <c r="I32" s="1260">
        <f>SUM(I8:I31)</f>
        <v>3589235671.309999</v>
      </c>
    </row>
    <row r="33" spans="3:3">
      <c r="C33" s="123" t="s">
        <v>192</v>
      </c>
    </row>
    <row r="34" spans="3:3">
      <c r="C34" s="123" t="s">
        <v>2794</v>
      </c>
    </row>
    <row r="35" spans="3:3">
      <c r="C35" s="68" t="s">
        <v>190</v>
      </c>
    </row>
    <row r="36" spans="3:3">
      <c r="C36" s="136" t="s">
        <v>2795</v>
      </c>
    </row>
  </sheetData>
  <mergeCells count="17">
    <mergeCell ref="C2:I3"/>
    <mergeCell ref="C4:I4"/>
    <mergeCell ref="C5:C7"/>
    <mergeCell ref="D5:D7"/>
    <mergeCell ref="E5:E7"/>
    <mergeCell ref="F5:F7"/>
    <mergeCell ref="G5:G7"/>
    <mergeCell ref="H5:H7"/>
    <mergeCell ref="I5:I7"/>
    <mergeCell ref="C27:C29"/>
    <mergeCell ref="C32:H32"/>
    <mergeCell ref="C8:C9"/>
    <mergeCell ref="C10:C11"/>
    <mergeCell ref="C12:C19"/>
    <mergeCell ref="C20:C21"/>
    <mergeCell ref="C22:C24"/>
    <mergeCell ref="C25:C26"/>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3206BD-68CF-428E-9CD3-6B583B21FA0C}">
  <dimension ref="B1:H47"/>
  <sheetViews>
    <sheetView showGridLines="0" zoomScale="90" zoomScaleNormal="90" workbookViewId="0">
      <selection activeCell="J26" sqref="J26"/>
    </sheetView>
  </sheetViews>
  <sheetFormatPr baseColWidth="10" defaultColWidth="11.44140625" defaultRowHeight="14.4"/>
  <cols>
    <col min="1" max="1" width="11.44140625" style="68"/>
    <col min="2" max="2" width="40.88671875" style="68" customWidth="1"/>
    <col min="3" max="3" width="35.44140625" style="68" customWidth="1"/>
    <col min="4" max="4" width="27.109375" style="68" customWidth="1"/>
    <col min="5" max="5" width="19.5546875" style="68" customWidth="1"/>
    <col min="6" max="6" width="14.109375" style="68" customWidth="1"/>
    <col min="7" max="7" width="19.33203125" style="68" customWidth="1"/>
    <col min="8" max="8" width="18.6640625" style="68" customWidth="1"/>
    <col min="9" max="16384" width="11.44140625" style="68"/>
  </cols>
  <sheetData>
    <row r="1" spans="2:8">
      <c r="B1" s="1499" t="s">
        <v>2853</v>
      </c>
      <c r="C1" s="1499"/>
      <c r="D1" s="1499"/>
      <c r="E1" s="1499"/>
      <c r="F1" s="1499"/>
      <c r="G1" s="1499"/>
      <c r="H1" s="1499"/>
    </row>
    <row r="2" spans="2:8">
      <c r="B2" s="1499"/>
      <c r="C2" s="1499"/>
      <c r="D2" s="1499"/>
      <c r="E2" s="1499"/>
      <c r="F2" s="1499"/>
      <c r="G2" s="1499"/>
      <c r="H2" s="1499"/>
    </row>
    <row r="3" spans="2:8">
      <c r="B3" s="1461" t="s">
        <v>46</v>
      </c>
      <c r="C3" s="1461"/>
      <c r="D3" s="1461"/>
      <c r="E3" s="1461"/>
      <c r="F3" s="1461"/>
      <c r="G3" s="1461"/>
      <c r="H3" s="1461"/>
    </row>
    <row r="4" spans="2:8">
      <c r="B4" s="1622" t="s">
        <v>2389</v>
      </c>
      <c r="C4" s="1624" t="s">
        <v>2390</v>
      </c>
      <c r="D4" s="1624" t="s">
        <v>2391</v>
      </c>
      <c r="E4" s="1606" t="s">
        <v>2392</v>
      </c>
      <c r="F4" s="1606" t="s">
        <v>2393</v>
      </c>
      <c r="G4" s="1606" t="s">
        <v>2394</v>
      </c>
      <c r="H4" s="1607" t="s">
        <v>2562</v>
      </c>
    </row>
    <row r="5" spans="2:8">
      <c r="B5" s="1623"/>
      <c r="C5" s="1575"/>
      <c r="D5" s="1575"/>
      <c r="E5" s="1584"/>
      <c r="F5" s="1584"/>
      <c r="G5" s="1584"/>
      <c r="H5" s="1608"/>
    </row>
    <row r="6" spans="2:8" ht="57.6">
      <c r="B6" s="1610" t="s">
        <v>2854</v>
      </c>
      <c r="C6" s="1174" t="s">
        <v>2855</v>
      </c>
      <c r="D6" s="1175" t="s">
        <v>2856</v>
      </c>
      <c r="E6" s="1176">
        <v>1530594</v>
      </c>
      <c r="F6" s="1177">
        <v>1495124</v>
      </c>
      <c r="G6" s="1138">
        <f>IFERROR(F6/E6,"-")</f>
        <v>0.97682599043247265</v>
      </c>
      <c r="H6" s="1178">
        <v>7455496527.46</v>
      </c>
    </row>
    <row r="7" spans="2:8" ht="43.2">
      <c r="B7" s="1592"/>
      <c r="C7" s="1174" t="s">
        <v>2857</v>
      </c>
      <c r="D7" s="1175" t="s">
        <v>2858</v>
      </c>
      <c r="E7" s="1176">
        <v>1349826</v>
      </c>
      <c r="F7" s="1177">
        <v>1342413</v>
      </c>
      <c r="G7" s="1138">
        <f>IFERROR(F7/E7,"-")</f>
        <v>0.99450818105444705</v>
      </c>
      <c r="H7" s="1178">
        <v>2970153772.1500001</v>
      </c>
    </row>
    <row r="8" spans="2:8" ht="28.8">
      <c r="B8" s="1592"/>
      <c r="C8" s="1174" t="s">
        <v>2859</v>
      </c>
      <c r="D8" s="1175" t="s">
        <v>2860</v>
      </c>
      <c r="E8" s="1176">
        <v>38</v>
      </c>
      <c r="F8" s="1177">
        <v>38</v>
      </c>
      <c r="G8" s="1138">
        <f t="shared" ref="G8:G40" si="0">IFERROR(F8/E8,"-")</f>
        <v>1</v>
      </c>
      <c r="H8" s="1178">
        <v>140805733.97999999</v>
      </c>
    </row>
    <row r="9" spans="2:8" ht="43.2">
      <c r="B9" s="1592"/>
      <c r="C9" s="1174" t="s">
        <v>2861</v>
      </c>
      <c r="D9" s="1175" t="s">
        <v>2862</v>
      </c>
      <c r="E9" s="1176">
        <v>121000</v>
      </c>
      <c r="F9" s="1177">
        <v>120575</v>
      </c>
      <c r="G9" s="1138">
        <f t="shared" si="0"/>
        <v>0.99648760330578512</v>
      </c>
      <c r="H9" s="1178">
        <v>275651900</v>
      </c>
    </row>
    <row r="10" spans="2:8" ht="43.2">
      <c r="B10" s="1592"/>
      <c r="C10" s="1179" t="s">
        <v>2863</v>
      </c>
      <c r="D10" s="1168" t="s">
        <v>2864</v>
      </c>
      <c r="E10" s="1180">
        <v>95</v>
      </c>
      <c r="F10" s="1181">
        <v>99</v>
      </c>
      <c r="G10" s="1138">
        <f t="shared" si="0"/>
        <v>1.0421052631578946</v>
      </c>
      <c r="H10" s="1182">
        <v>8865306.9399999995</v>
      </c>
    </row>
    <row r="11" spans="2:8" ht="74.400000000000006" customHeight="1" thickBot="1">
      <c r="B11" s="1592"/>
      <c r="C11" s="1183" t="s">
        <v>2865</v>
      </c>
      <c r="D11" s="1184" t="s">
        <v>2866</v>
      </c>
      <c r="E11" s="1185">
        <v>155458</v>
      </c>
      <c r="F11" s="1186">
        <v>118836</v>
      </c>
      <c r="G11" s="1118">
        <f t="shared" si="0"/>
        <v>0.76442511803831259</v>
      </c>
      <c r="H11" s="1187">
        <v>213393004.76999998</v>
      </c>
    </row>
    <row r="12" spans="2:8" ht="74.400000000000006" customHeight="1">
      <c r="B12" s="1591" t="s">
        <v>2867</v>
      </c>
      <c r="C12" s="1188" t="s">
        <v>2868</v>
      </c>
      <c r="D12" s="1189" t="s">
        <v>2869</v>
      </c>
      <c r="E12" s="1190">
        <v>9639</v>
      </c>
      <c r="F12" s="1191">
        <v>4650</v>
      </c>
      <c r="G12" s="1112">
        <f>IFERROR(F12/E12,"-")</f>
        <v>0.48241518829754126</v>
      </c>
      <c r="H12" s="1087">
        <v>73639455.430000007</v>
      </c>
    </row>
    <row r="13" spans="2:8" ht="74.400000000000006" customHeight="1">
      <c r="B13" s="1621"/>
      <c r="C13" s="1174" t="s">
        <v>2870</v>
      </c>
      <c r="D13" s="1175" t="s">
        <v>2871</v>
      </c>
      <c r="E13" s="1176">
        <v>8337</v>
      </c>
      <c r="F13" s="1177">
        <v>5791</v>
      </c>
      <c r="G13" s="1138">
        <f>IFERROR(F13/E13,"-")</f>
        <v>0.69461436967734191</v>
      </c>
      <c r="H13" s="1178">
        <v>13813176.49</v>
      </c>
    </row>
    <row r="14" spans="2:8" ht="72">
      <c r="B14" s="1621"/>
      <c r="C14" s="1192" t="s">
        <v>2872</v>
      </c>
      <c r="D14" s="1193" t="s">
        <v>2873</v>
      </c>
      <c r="E14" s="1176">
        <v>10421</v>
      </c>
      <c r="F14" s="1177">
        <v>6433</v>
      </c>
      <c r="G14" s="1138">
        <f>IFERROR(F14/E14,"-")</f>
        <v>0.61731119854140681</v>
      </c>
      <c r="H14" s="1194">
        <v>12632675.119999999</v>
      </c>
    </row>
    <row r="15" spans="2:8" ht="74.400000000000006" customHeight="1" thickBot="1">
      <c r="B15" s="1612"/>
      <c r="C15" s="1195" t="s">
        <v>2874</v>
      </c>
      <c r="D15" s="1196" t="s">
        <v>2875</v>
      </c>
      <c r="E15" s="1160">
        <v>2359</v>
      </c>
      <c r="F15" s="1197">
        <v>1207</v>
      </c>
      <c r="G15" s="1127">
        <f>IFERROR(F15/E15,"-")</f>
        <v>0.51165748198389149</v>
      </c>
      <c r="H15" s="1198">
        <v>25987228.07</v>
      </c>
    </row>
    <row r="16" spans="2:8" ht="30" customHeight="1">
      <c r="B16" s="1617" t="s">
        <v>2876</v>
      </c>
      <c r="C16" s="1179" t="s">
        <v>2877</v>
      </c>
      <c r="D16" s="1168" t="s">
        <v>2878</v>
      </c>
      <c r="E16" s="1180">
        <v>475029</v>
      </c>
      <c r="F16" s="1181">
        <v>580760</v>
      </c>
      <c r="G16" s="1132">
        <f t="shared" si="0"/>
        <v>1.2225779899753488</v>
      </c>
      <c r="H16" s="1182">
        <v>1420858328.1199999</v>
      </c>
    </row>
    <row r="17" spans="2:8" ht="29.4" thickBot="1">
      <c r="B17" s="1611"/>
      <c r="C17" s="1195" t="s">
        <v>2879</v>
      </c>
      <c r="D17" s="1171" t="s">
        <v>2880</v>
      </c>
      <c r="E17" s="1160">
        <v>1720000</v>
      </c>
      <c r="F17" s="1197">
        <v>2663887</v>
      </c>
      <c r="G17" s="1127">
        <f t="shared" si="0"/>
        <v>1.548771511627907</v>
      </c>
      <c r="H17" s="1198">
        <v>2562131015.6300001</v>
      </c>
    </row>
    <row r="18" spans="2:8" ht="29.4" thickBot="1">
      <c r="B18" s="1265" t="s">
        <v>2881</v>
      </c>
      <c r="C18" s="1199" t="s">
        <v>2882</v>
      </c>
      <c r="D18" s="1171" t="s">
        <v>2883</v>
      </c>
      <c r="E18" s="1200">
        <v>395015</v>
      </c>
      <c r="F18" s="1201">
        <v>365522</v>
      </c>
      <c r="G18" s="1164">
        <f t="shared" si="0"/>
        <v>0.92533701251851197</v>
      </c>
      <c r="H18" s="1202">
        <v>1184399426.8200002</v>
      </c>
    </row>
    <row r="19" spans="2:8" ht="28.8">
      <c r="B19" s="1617" t="s">
        <v>2884</v>
      </c>
      <c r="C19" s="1179" t="s">
        <v>2885</v>
      </c>
      <c r="D19" s="1168" t="s">
        <v>2886</v>
      </c>
      <c r="E19" s="1180">
        <v>117663</v>
      </c>
      <c r="F19" s="1181">
        <v>135527</v>
      </c>
      <c r="G19" s="1132">
        <f t="shared" si="0"/>
        <v>1.1518234279255162</v>
      </c>
      <c r="H19" s="1182">
        <v>429774399.19</v>
      </c>
    </row>
    <row r="20" spans="2:8" ht="57.6">
      <c r="B20" s="1618"/>
      <c r="C20" s="1174" t="s">
        <v>2887</v>
      </c>
      <c r="D20" s="1175" t="s">
        <v>2888</v>
      </c>
      <c r="E20" s="1176">
        <v>1394</v>
      </c>
      <c r="F20" s="1177">
        <v>1422</v>
      </c>
      <c r="G20" s="1132">
        <f t="shared" si="0"/>
        <v>1.0200860832137733</v>
      </c>
      <c r="H20" s="1178">
        <v>80374232.189999998</v>
      </c>
    </row>
    <row r="21" spans="2:8" ht="58.2" thickBot="1">
      <c r="B21" s="1611"/>
      <c r="C21" s="1195" t="s">
        <v>2889</v>
      </c>
      <c r="D21" s="1196" t="s">
        <v>2888</v>
      </c>
      <c r="E21" s="1160">
        <v>748</v>
      </c>
      <c r="F21" s="1197">
        <v>562</v>
      </c>
      <c r="G21" s="1127">
        <f t="shared" si="0"/>
        <v>0.75133689839572193</v>
      </c>
      <c r="H21" s="1198">
        <v>78340914.810000002</v>
      </c>
    </row>
    <row r="22" spans="2:8" ht="29.4" thickBot="1">
      <c r="B22" s="1265" t="s">
        <v>2890</v>
      </c>
      <c r="C22" s="1199" t="s">
        <v>2891</v>
      </c>
      <c r="D22" s="1171" t="s">
        <v>2892</v>
      </c>
      <c r="E22" s="1200">
        <v>28100</v>
      </c>
      <c r="F22" s="1201">
        <v>16981</v>
      </c>
      <c r="G22" s="1164">
        <f t="shared" si="0"/>
        <v>0.60430604982206404</v>
      </c>
      <c r="H22" s="1202">
        <v>256878648.01999998</v>
      </c>
    </row>
    <row r="23" spans="2:8" ht="57.6">
      <c r="B23" s="1592" t="s">
        <v>2893</v>
      </c>
      <c r="C23" s="1179" t="s">
        <v>2894</v>
      </c>
      <c r="D23" s="1168" t="s">
        <v>2895</v>
      </c>
      <c r="E23" s="1180">
        <v>14789</v>
      </c>
      <c r="F23" s="1181">
        <v>12325</v>
      </c>
      <c r="G23" s="1132">
        <f t="shared" si="0"/>
        <v>0.83338968152004866</v>
      </c>
      <c r="H23" s="1182">
        <v>2905531158.8199997</v>
      </c>
    </row>
    <row r="24" spans="2:8" ht="72.599999999999994" thickBot="1">
      <c r="B24" s="1593"/>
      <c r="C24" s="1195" t="s">
        <v>2896</v>
      </c>
      <c r="D24" s="1196" t="s">
        <v>2897</v>
      </c>
      <c r="E24" s="1160">
        <v>875</v>
      </c>
      <c r="F24" s="1197">
        <v>791</v>
      </c>
      <c r="G24" s="1127">
        <f t="shared" si="0"/>
        <v>0.90400000000000003</v>
      </c>
      <c r="H24" s="1198">
        <v>129696671.65000001</v>
      </c>
    </row>
    <row r="25" spans="2:8" ht="58.2" thickBot="1">
      <c r="B25" s="1268" t="s">
        <v>2898</v>
      </c>
      <c r="C25" s="1203" t="s">
        <v>2899</v>
      </c>
      <c r="D25" s="1204" t="s">
        <v>2900</v>
      </c>
      <c r="E25" s="1205">
        <v>36630</v>
      </c>
      <c r="F25" s="1206">
        <v>35419</v>
      </c>
      <c r="G25" s="1145">
        <f t="shared" si="0"/>
        <v>0.96693966693966693</v>
      </c>
      <c r="H25" s="1207">
        <v>446072287.45999998</v>
      </c>
    </row>
    <row r="26" spans="2:8" ht="104.4" customHeight="1" thickBot="1">
      <c r="B26" s="1265" t="s">
        <v>2850</v>
      </c>
      <c r="C26" s="1199" t="s">
        <v>2901</v>
      </c>
      <c r="D26" s="1171" t="s">
        <v>2902</v>
      </c>
      <c r="E26" s="1200">
        <v>4300</v>
      </c>
      <c r="F26" s="1201">
        <v>7263</v>
      </c>
      <c r="G26" s="1164">
        <f t="shared" si="0"/>
        <v>1.6890697674418604</v>
      </c>
      <c r="H26" s="1202">
        <v>10364759.219999999</v>
      </c>
    </row>
    <row r="27" spans="2:8" ht="42" customHeight="1" thickBot="1">
      <c r="B27" s="1264" t="s">
        <v>2847</v>
      </c>
      <c r="C27" s="1188" t="s">
        <v>2903</v>
      </c>
      <c r="D27" s="1189" t="s">
        <v>2904</v>
      </c>
      <c r="E27" s="1208">
        <v>2867</v>
      </c>
      <c r="F27" s="1209">
        <v>400</v>
      </c>
      <c r="G27" s="1151">
        <f t="shared" si="0"/>
        <v>0.13951866062085805</v>
      </c>
      <c r="H27" s="1087">
        <v>1862304.32</v>
      </c>
    </row>
    <row r="28" spans="2:8" ht="57.6" customHeight="1">
      <c r="B28" s="1591" t="s">
        <v>2905</v>
      </c>
      <c r="C28" s="1210" t="s">
        <v>2906</v>
      </c>
      <c r="D28" s="1211" t="s">
        <v>2907</v>
      </c>
      <c r="E28" s="1190">
        <v>760</v>
      </c>
      <c r="F28" s="1191">
        <v>130</v>
      </c>
      <c r="G28" s="1112">
        <f t="shared" si="0"/>
        <v>0.17105263157894737</v>
      </c>
      <c r="H28" s="1212">
        <v>32865662.399999999</v>
      </c>
    </row>
    <row r="29" spans="2:8" ht="57.6" customHeight="1" thickBot="1">
      <c r="B29" s="1593"/>
      <c r="C29" s="1195" t="s">
        <v>2908</v>
      </c>
      <c r="D29" s="1196" t="s">
        <v>2909</v>
      </c>
      <c r="E29" s="1160">
        <v>2</v>
      </c>
      <c r="F29" s="1197">
        <v>1</v>
      </c>
      <c r="G29" s="1127">
        <f t="shared" si="0"/>
        <v>0.5</v>
      </c>
      <c r="H29" s="1198">
        <v>1373046.2400000002</v>
      </c>
    </row>
    <row r="30" spans="2:8" ht="72" customHeight="1">
      <c r="B30" s="1617" t="s">
        <v>2910</v>
      </c>
      <c r="C30" s="1179" t="s">
        <v>2911</v>
      </c>
      <c r="D30" s="1168" t="s">
        <v>2912</v>
      </c>
      <c r="E30" s="1180">
        <v>100</v>
      </c>
      <c r="F30" s="1181">
        <v>99</v>
      </c>
      <c r="G30" s="1132">
        <f t="shared" si="0"/>
        <v>0.99</v>
      </c>
      <c r="H30" s="1182">
        <v>7727102.5899999999</v>
      </c>
    </row>
    <row r="31" spans="2:8" ht="57.6">
      <c r="B31" s="1618"/>
      <c r="C31" s="1174" t="s">
        <v>2913</v>
      </c>
      <c r="D31" s="1175" t="s">
        <v>2914</v>
      </c>
      <c r="E31" s="1176">
        <v>100</v>
      </c>
      <c r="F31" s="1177">
        <v>99</v>
      </c>
      <c r="G31" s="1132">
        <f t="shared" si="0"/>
        <v>0.99</v>
      </c>
      <c r="H31" s="1178">
        <v>343933923.45999998</v>
      </c>
    </row>
    <row r="32" spans="2:8" ht="29.4" thickBot="1">
      <c r="B32" s="1618"/>
      <c r="C32" s="1174" t="s">
        <v>2915</v>
      </c>
      <c r="D32" s="1175" t="s">
        <v>2916</v>
      </c>
      <c r="E32" s="1176">
        <v>30</v>
      </c>
      <c r="F32" s="1177">
        <v>38</v>
      </c>
      <c r="G32" s="1132">
        <f t="shared" si="0"/>
        <v>1.2666666666666666</v>
      </c>
      <c r="H32" s="1178">
        <v>23243599.259999998</v>
      </c>
    </row>
    <row r="33" spans="2:8" ht="57.6">
      <c r="B33" s="1591" t="s">
        <v>2917</v>
      </c>
      <c r="C33" s="1213" t="s">
        <v>2918</v>
      </c>
      <c r="D33" s="1211" t="s">
        <v>2919</v>
      </c>
      <c r="E33" s="1214">
        <v>315</v>
      </c>
      <c r="F33" s="1186">
        <v>324</v>
      </c>
      <c r="G33" s="1151">
        <f t="shared" si="0"/>
        <v>1.0285714285714285</v>
      </c>
      <c r="H33" s="1187">
        <v>99770902.189999998</v>
      </c>
    </row>
    <row r="34" spans="2:8" ht="43.2">
      <c r="B34" s="1592"/>
      <c r="C34" s="1215" t="s">
        <v>2920</v>
      </c>
      <c r="D34" s="1175" t="s">
        <v>2921</v>
      </c>
      <c r="E34" s="1216">
        <v>120</v>
      </c>
      <c r="F34" s="1217">
        <v>127</v>
      </c>
      <c r="G34" s="1118">
        <f t="shared" si="0"/>
        <v>1.0583333333333333</v>
      </c>
      <c r="H34" s="1194">
        <v>114861566.72999999</v>
      </c>
    </row>
    <row r="35" spans="2:8" ht="43.8" thickBot="1">
      <c r="B35" s="1593"/>
      <c r="C35" s="1218" t="s">
        <v>2922</v>
      </c>
      <c r="D35" s="1196" t="s">
        <v>2923</v>
      </c>
      <c r="E35" s="1219">
        <v>92591</v>
      </c>
      <c r="F35" s="1197">
        <v>45239</v>
      </c>
      <c r="G35" s="1127">
        <f t="shared" si="0"/>
        <v>0.48858960374118438</v>
      </c>
      <c r="H35" s="1198">
        <v>287470915.10000002</v>
      </c>
    </row>
    <row r="36" spans="2:8" ht="58.2" thickBot="1">
      <c r="B36" s="1048" t="s">
        <v>2924</v>
      </c>
      <c r="C36" s="1203" t="s">
        <v>2925</v>
      </c>
      <c r="D36" s="1204" t="s">
        <v>2926</v>
      </c>
      <c r="E36" s="1205">
        <v>28</v>
      </c>
      <c r="F36" s="1206">
        <v>28</v>
      </c>
      <c r="G36" s="1145">
        <f t="shared" si="0"/>
        <v>1</v>
      </c>
      <c r="H36" s="1207">
        <v>27978176.859999999</v>
      </c>
    </row>
    <row r="37" spans="2:8" ht="58.2" thickBot="1">
      <c r="B37" s="1048" t="s">
        <v>2927</v>
      </c>
      <c r="C37" s="1203" t="s">
        <v>2928</v>
      </c>
      <c r="D37" s="1204" t="s">
        <v>2929</v>
      </c>
      <c r="E37" s="1205">
        <v>60</v>
      </c>
      <c r="F37" s="1206">
        <v>61</v>
      </c>
      <c r="G37" s="1145">
        <f t="shared" si="0"/>
        <v>1.0166666666666666</v>
      </c>
      <c r="H37" s="1207">
        <v>129004390.03</v>
      </c>
    </row>
    <row r="38" spans="2:8" ht="58.2" thickBot="1">
      <c r="B38" s="1048" t="s">
        <v>2930</v>
      </c>
      <c r="C38" s="1203" t="s">
        <v>2931</v>
      </c>
      <c r="D38" s="1204" t="s">
        <v>2932</v>
      </c>
      <c r="E38" s="1205">
        <v>23</v>
      </c>
      <c r="F38" s="1206">
        <v>24</v>
      </c>
      <c r="G38" s="1145">
        <f t="shared" si="0"/>
        <v>1.0434782608695652</v>
      </c>
      <c r="H38" s="1207">
        <v>52445876.57</v>
      </c>
    </row>
    <row r="39" spans="2:8" ht="57.6">
      <c r="B39" s="1264" t="s">
        <v>2933</v>
      </c>
      <c r="C39" s="1188" t="s">
        <v>2934</v>
      </c>
      <c r="D39" s="1189" t="s">
        <v>2935</v>
      </c>
      <c r="E39" s="1208">
        <v>18</v>
      </c>
      <c r="F39" s="1209">
        <v>20</v>
      </c>
      <c r="G39" s="1220">
        <f t="shared" si="0"/>
        <v>1.1111111111111112</v>
      </c>
      <c r="H39" s="1087">
        <v>51408714.900000006</v>
      </c>
    </row>
    <row r="40" spans="2:8" ht="57.6">
      <c r="B40" s="1269" t="s">
        <v>2936</v>
      </c>
      <c r="C40" s="1174" t="s">
        <v>2937</v>
      </c>
      <c r="D40" s="1175" t="s">
        <v>2876</v>
      </c>
      <c r="E40" s="1176">
        <v>87</v>
      </c>
      <c r="F40" s="1177">
        <v>87</v>
      </c>
      <c r="G40" s="1138">
        <f t="shared" si="0"/>
        <v>1</v>
      </c>
      <c r="H40" s="1221">
        <v>237849950.92000002</v>
      </c>
    </row>
    <row r="41" spans="2:8" ht="72.599999999999994" thickBot="1">
      <c r="B41" s="1088" t="s">
        <v>2938</v>
      </c>
      <c r="C41" s="1222" t="s">
        <v>2939</v>
      </c>
      <c r="D41" s="1184" t="s">
        <v>2940</v>
      </c>
      <c r="E41" s="1185">
        <v>5</v>
      </c>
      <c r="F41" s="1186">
        <v>5</v>
      </c>
      <c r="G41" s="1151">
        <f>IFERROR(F41/E41,"-")</f>
        <v>1</v>
      </c>
      <c r="H41" s="1187">
        <v>40035393.789999999</v>
      </c>
    </row>
    <row r="42" spans="2:8" ht="58.2" thickBot="1">
      <c r="B42" s="1048" t="s">
        <v>2941</v>
      </c>
      <c r="C42" s="1223" t="s">
        <v>2942</v>
      </c>
      <c r="D42" s="1204" t="s">
        <v>2943</v>
      </c>
      <c r="E42" s="1205">
        <v>4</v>
      </c>
      <c r="F42" s="1206">
        <v>3</v>
      </c>
      <c r="G42" s="1145">
        <f>IFERROR(F42/E42,"-")</f>
        <v>0.75</v>
      </c>
      <c r="H42" s="1207">
        <v>74911377.650000006</v>
      </c>
    </row>
    <row r="43" spans="2:8">
      <c r="B43" s="1619" t="s">
        <v>2508</v>
      </c>
      <c r="C43" s="1620"/>
      <c r="D43" s="1620"/>
      <c r="E43" s="1620"/>
      <c r="F43" s="1620"/>
      <c r="G43" s="1620"/>
      <c r="H43" s="1261">
        <f>SUM(H6:H42)</f>
        <v>22221603525.350002</v>
      </c>
    </row>
    <row r="44" spans="2:8">
      <c r="B44" s="123" t="s">
        <v>192</v>
      </c>
    </row>
    <row r="45" spans="2:8">
      <c r="B45" s="123" t="s">
        <v>2794</v>
      </c>
    </row>
    <row r="46" spans="2:8">
      <c r="B46" s="68" t="s">
        <v>190</v>
      </c>
      <c r="C46" s="1107"/>
    </row>
    <row r="47" spans="2:8">
      <c r="B47" s="136" t="s">
        <v>2795</v>
      </c>
    </row>
  </sheetData>
  <mergeCells count="18">
    <mergeCell ref="B1:H2"/>
    <mergeCell ref="B3:H3"/>
    <mergeCell ref="B4:B5"/>
    <mergeCell ref="C4:C5"/>
    <mergeCell ref="D4:D5"/>
    <mergeCell ref="E4:E5"/>
    <mergeCell ref="F4:F5"/>
    <mergeCell ref="G4:G5"/>
    <mergeCell ref="H4:H5"/>
    <mergeCell ref="B30:B32"/>
    <mergeCell ref="B33:B35"/>
    <mergeCell ref="B43:G43"/>
    <mergeCell ref="B6:B11"/>
    <mergeCell ref="B12:B15"/>
    <mergeCell ref="B16:B17"/>
    <mergeCell ref="B19:B21"/>
    <mergeCell ref="B23:B24"/>
    <mergeCell ref="B28:B29"/>
  </mergeCells>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876DF-1DCD-4C5B-A3EA-A94A3479D1E6}">
  <dimension ref="C1:J19"/>
  <sheetViews>
    <sheetView showGridLines="0" zoomScale="89" zoomScaleNormal="89" workbookViewId="0">
      <selection activeCell="I28" sqref="I28"/>
    </sheetView>
  </sheetViews>
  <sheetFormatPr baseColWidth="10" defaultColWidth="11.44140625" defaultRowHeight="14.4"/>
  <cols>
    <col min="1" max="2" width="11.44140625" style="1107"/>
    <col min="3" max="3" width="33.44140625" style="1107" customWidth="1"/>
    <col min="4" max="4" width="40.44140625" style="1107" customWidth="1"/>
    <col min="5" max="5" width="23.6640625" style="1107" bestFit="1" customWidth="1"/>
    <col min="6" max="6" width="19.44140625" style="1107" customWidth="1"/>
    <col min="7" max="7" width="14.88671875" style="1107" customWidth="1"/>
    <col min="8" max="8" width="24.33203125" style="1107" customWidth="1"/>
    <col min="9" max="9" width="19.6640625" style="1107" customWidth="1"/>
    <col min="10" max="16384" width="11.44140625" style="1107"/>
  </cols>
  <sheetData>
    <row r="1" spans="3:10" s="1106" customFormat="1">
      <c r="C1" s="1105"/>
      <c r="D1" s="1105"/>
      <c r="E1" s="1105"/>
      <c r="F1" s="1105"/>
      <c r="G1" s="1105"/>
      <c r="H1" s="1105"/>
      <c r="I1" s="1105"/>
      <c r="J1" s="1105"/>
    </row>
    <row r="2" spans="3:10" ht="14.4" customHeight="1">
      <c r="C2" s="1602" t="s">
        <v>2944</v>
      </c>
      <c r="D2" s="1602"/>
      <c r="E2" s="1602"/>
      <c r="F2" s="1602"/>
      <c r="G2" s="1602"/>
      <c r="H2" s="1602"/>
      <c r="I2" s="1602"/>
    </row>
    <row r="3" spans="3:10">
      <c r="C3" s="1602"/>
      <c r="D3" s="1602"/>
      <c r="E3" s="1602"/>
      <c r="F3" s="1602"/>
      <c r="G3" s="1602"/>
      <c r="H3" s="1602"/>
      <c r="I3" s="1602"/>
    </row>
    <row r="4" spans="3:10">
      <c r="C4" s="1603" t="s">
        <v>46</v>
      </c>
      <c r="D4" s="1603"/>
      <c r="E4" s="1603"/>
      <c r="F4" s="1603"/>
      <c r="G4" s="1603"/>
      <c r="H4" s="1603"/>
      <c r="I4" s="1603"/>
    </row>
    <row r="5" spans="3:10" ht="18.75" customHeight="1">
      <c r="C5" s="1604" t="s">
        <v>2389</v>
      </c>
      <c r="D5" s="1606" t="s">
        <v>2390</v>
      </c>
      <c r="E5" s="1606" t="s">
        <v>2391</v>
      </c>
      <c r="F5" s="1606" t="s">
        <v>2392</v>
      </c>
      <c r="G5" s="1606" t="s">
        <v>2393</v>
      </c>
      <c r="H5" s="1606" t="s">
        <v>2394</v>
      </c>
      <c r="I5" s="1607" t="s">
        <v>2562</v>
      </c>
    </row>
    <row r="6" spans="3:10" ht="18.75" customHeight="1">
      <c r="C6" s="1605"/>
      <c r="D6" s="1584"/>
      <c r="E6" s="1584"/>
      <c r="F6" s="1584"/>
      <c r="G6" s="1584"/>
      <c r="H6" s="1584"/>
      <c r="I6" s="1608"/>
    </row>
    <row r="7" spans="3:10" ht="15" thickBot="1">
      <c r="C7" s="1605"/>
      <c r="D7" s="1584"/>
      <c r="E7" s="1584"/>
      <c r="F7" s="1584"/>
      <c r="G7" s="1584"/>
      <c r="H7" s="1584"/>
      <c r="I7" s="1608"/>
    </row>
    <row r="8" spans="3:10" ht="28.8">
      <c r="C8" s="1591" t="s">
        <v>2945</v>
      </c>
      <c r="D8" s="1109" t="s">
        <v>2946</v>
      </c>
      <c r="E8" s="1598" t="s">
        <v>2947</v>
      </c>
      <c r="F8" s="1110">
        <v>53114221</v>
      </c>
      <c r="G8" s="1121">
        <v>53552671</v>
      </c>
      <c r="H8" s="1112">
        <f t="shared" ref="H8:H14" si="0">IFERROR(G8/F8,"-")</f>
        <v>1.0082548513702196</v>
      </c>
      <c r="I8" s="1224">
        <v>5447790681.04</v>
      </c>
    </row>
    <row r="9" spans="3:10" ht="29.4" thickBot="1">
      <c r="C9" s="1593"/>
      <c r="D9" s="1155" t="s">
        <v>2948</v>
      </c>
      <c r="E9" s="1625"/>
      <c r="F9" s="1157">
        <v>1878392</v>
      </c>
      <c r="G9" s="1158">
        <v>1752285</v>
      </c>
      <c r="H9" s="1127">
        <f t="shared" si="0"/>
        <v>0.9328643861345236</v>
      </c>
      <c r="I9" s="1225">
        <v>116933054.41</v>
      </c>
    </row>
    <row r="10" spans="3:10" ht="43.8" thickBot="1">
      <c r="C10" s="1048" t="s">
        <v>2949</v>
      </c>
      <c r="D10" s="1141" t="s">
        <v>2950</v>
      </c>
      <c r="E10" s="1142" t="s">
        <v>2951</v>
      </c>
      <c r="F10" s="1143">
        <v>1318740</v>
      </c>
      <c r="G10" s="1144">
        <v>1312537</v>
      </c>
      <c r="H10" s="1145">
        <f t="shared" si="0"/>
        <v>0.99529626764942292</v>
      </c>
      <c r="I10" s="1226">
        <v>174541580.12</v>
      </c>
    </row>
    <row r="11" spans="3:10" ht="39" customHeight="1" thickBot="1">
      <c r="C11" s="1048" t="s">
        <v>2952</v>
      </c>
      <c r="D11" s="1141" t="s">
        <v>2953</v>
      </c>
      <c r="E11" s="1142" t="s">
        <v>2954</v>
      </c>
      <c r="F11" s="1143">
        <v>135000</v>
      </c>
      <c r="G11" s="1144">
        <v>153923</v>
      </c>
      <c r="H11" s="1145">
        <f t="shared" si="0"/>
        <v>1.1401703703703703</v>
      </c>
      <c r="I11" s="1226">
        <v>516294954.14999998</v>
      </c>
    </row>
    <row r="12" spans="3:10" ht="40.950000000000003" customHeight="1" thickBot="1">
      <c r="C12" s="1591" t="s">
        <v>2955</v>
      </c>
      <c r="D12" s="1141" t="s">
        <v>2956</v>
      </c>
      <c r="E12" s="1142" t="s">
        <v>2957</v>
      </c>
      <c r="F12" s="1143">
        <v>50300</v>
      </c>
      <c r="G12" s="1144">
        <v>49942</v>
      </c>
      <c r="H12" s="1145">
        <f t="shared" si="0"/>
        <v>0.99288270377733601</v>
      </c>
      <c r="I12" s="1226">
        <v>93235051.359999999</v>
      </c>
    </row>
    <row r="13" spans="3:10" ht="43.8" thickBot="1">
      <c r="C13" s="1612"/>
      <c r="D13" s="1141" t="s">
        <v>2958</v>
      </c>
      <c r="E13" s="1142" t="s">
        <v>2959</v>
      </c>
      <c r="F13" s="1143">
        <v>90</v>
      </c>
      <c r="G13" s="1144">
        <v>98</v>
      </c>
      <c r="H13" s="1145">
        <f t="shared" si="0"/>
        <v>1.0888888888888888</v>
      </c>
      <c r="I13" s="1226">
        <v>7164912.1300000008</v>
      </c>
    </row>
    <row r="14" spans="3:10" ht="55.2" customHeight="1" thickBot="1">
      <c r="C14" s="1048" t="s">
        <v>2960</v>
      </c>
      <c r="D14" s="1141" t="s">
        <v>2961</v>
      </c>
      <c r="E14" s="1142" t="s">
        <v>2962</v>
      </c>
      <c r="F14" s="1143">
        <v>53</v>
      </c>
      <c r="G14" s="1144">
        <v>97</v>
      </c>
      <c r="H14" s="1145">
        <f t="shared" si="0"/>
        <v>1.8301886792452831</v>
      </c>
      <c r="I14" s="1226">
        <v>108143030.10000001</v>
      </c>
    </row>
    <row r="15" spans="3:10" ht="15" thickBot="1">
      <c r="C15" s="1596" t="s">
        <v>2508</v>
      </c>
      <c r="D15" s="1597"/>
      <c r="E15" s="1597"/>
      <c r="F15" s="1597"/>
      <c r="G15" s="1597"/>
      <c r="H15" s="1597"/>
      <c r="I15" s="1260">
        <f>SUM(I8:I14)</f>
        <v>6464103263.3099995</v>
      </c>
    </row>
    <row r="16" spans="3:10">
      <c r="C16" s="123" t="s">
        <v>192</v>
      </c>
    </row>
    <row r="17" spans="3:3">
      <c r="C17" s="123" t="s">
        <v>2794</v>
      </c>
    </row>
    <row r="18" spans="3:3">
      <c r="C18" s="68" t="s">
        <v>190</v>
      </c>
    </row>
    <row r="19" spans="3:3">
      <c r="C19" s="136" t="s">
        <v>2795</v>
      </c>
    </row>
  </sheetData>
  <mergeCells count="13">
    <mergeCell ref="C8:C9"/>
    <mergeCell ref="E8:E9"/>
    <mergeCell ref="C12:C13"/>
    <mergeCell ref="C15:H15"/>
    <mergeCell ref="C2:I3"/>
    <mergeCell ref="C4:I4"/>
    <mergeCell ref="C5:C7"/>
    <mergeCell ref="D5:D7"/>
    <mergeCell ref="E5:E7"/>
    <mergeCell ref="F5:F7"/>
    <mergeCell ref="G5:G7"/>
    <mergeCell ref="H5:H7"/>
    <mergeCell ref="I5:I7"/>
  </mergeCells>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3A94C4-F4A9-4D43-BD33-1759B2A96EE0}">
  <dimension ref="C1:I44"/>
  <sheetViews>
    <sheetView showGridLines="0" topLeftCell="A37" zoomScale="80" zoomScaleNormal="80" workbookViewId="0">
      <selection activeCell="C38" sqref="C20:C39"/>
    </sheetView>
  </sheetViews>
  <sheetFormatPr baseColWidth="10" defaultColWidth="11.44140625" defaultRowHeight="14.4"/>
  <cols>
    <col min="1" max="2" width="11.44140625" style="68"/>
    <col min="3" max="3" width="34.33203125" style="68" customWidth="1"/>
    <col min="4" max="4" width="33.5546875" style="68" customWidth="1"/>
    <col min="5" max="5" width="25.33203125" style="68" customWidth="1"/>
    <col min="6" max="6" width="18.6640625" style="68" customWidth="1"/>
    <col min="7" max="7" width="15.5546875" style="68" customWidth="1"/>
    <col min="8" max="8" width="21.109375" style="68" customWidth="1"/>
    <col min="9" max="9" width="20" style="68" customWidth="1"/>
    <col min="10" max="11" width="11.44140625" style="68"/>
    <col min="12" max="12" width="13.33203125" style="68" bestFit="1" customWidth="1"/>
    <col min="13" max="16384" width="11.44140625" style="68"/>
  </cols>
  <sheetData>
    <row r="1" spans="3:9">
      <c r="C1" s="1499" t="s">
        <v>2963</v>
      </c>
      <c r="D1" s="1499"/>
      <c r="E1" s="1499"/>
      <c r="F1" s="1499"/>
      <c r="G1" s="1499"/>
      <c r="H1" s="1499"/>
      <c r="I1" s="1499"/>
    </row>
    <row r="2" spans="3:9">
      <c r="C2" s="1499"/>
      <c r="D2" s="1499"/>
      <c r="E2" s="1499"/>
      <c r="F2" s="1499"/>
      <c r="G2" s="1499"/>
      <c r="H2" s="1499"/>
      <c r="I2" s="1499"/>
    </row>
    <row r="3" spans="3:9" ht="15" customHeight="1">
      <c r="C3" s="1461" t="s">
        <v>46</v>
      </c>
      <c r="D3" s="1461"/>
      <c r="E3" s="1461"/>
      <c r="F3" s="1461"/>
      <c r="G3" s="1461"/>
      <c r="H3" s="1461"/>
      <c r="I3" s="1461"/>
    </row>
    <row r="4" spans="3:9">
      <c r="C4" s="1622" t="s">
        <v>2389</v>
      </c>
      <c r="D4" s="1624" t="s">
        <v>2390</v>
      </c>
      <c r="E4" s="1624" t="s">
        <v>2391</v>
      </c>
      <c r="F4" s="1606" t="s">
        <v>2392</v>
      </c>
      <c r="G4" s="1606" t="s">
        <v>2393</v>
      </c>
      <c r="H4" s="1606" t="s">
        <v>2394</v>
      </c>
      <c r="I4" s="1607" t="s">
        <v>2562</v>
      </c>
    </row>
    <row r="5" spans="3:9" ht="15" thickBot="1">
      <c r="C5" s="1623"/>
      <c r="D5" s="1575"/>
      <c r="E5" s="1575"/>
      <c r="F5" s="1584"/>
      <c r="G5" s="1584"/>
      <c r="H5" s="1584"/>
      <c r="I5" s="1608"/>
    </row>
    <row r="6" spans="3:9" ht="43.8" hidden="1" thickBot="1">
      <c r="C6" s="1609" t="s">
        <v>2964</v>
      </c>
      <c r="D6" s="1211" t="s">
        <v>2965</v>
      </c>
      <c r="E6" s="1211" t="s">
        <v>2966</v>
      </c>
      <c r="F6" s="1214">
        <v>7158</v>
      </c>
      <c r="G6" s="1227">
        <v>3508</v>
      </c>
      <c r="H6" s="1228">
        <f t="shared" ref="H6:H19" si="0">G6/F6</f>
        <v>0.49008102822017324</v>
      </c>
      <c r="I6" s="1229">
        <v>4082889266.6099997</v>
      </c>
    </row>
    <row r="7" spans="3:9" ht="29.4" hidden="1" thickBot="1">
      <c r="C7" s="1618"/>
      <c r="D7" s="1175" t="s">
        <v>2967</v>
      </c>
      <c r="E7" s="1175" t="s">
        <v>2968</v>
      </c>
      <c r="F7" s="1216">
        <v>55000</v>
      </c>
      <c r="G7" s="1230">
        <v>9378</v>
      </c>
      <c r="H7" s="1231">
        <f t="shared" si="0"/>
        <v>0.17050909090909092</v>
      </c>
      <c r="I7" s="1232">
        <v>569021781.44000006</v>
      </c>
    </row>
    <row r="8" spans="3:9" ht="43.8" hidden="1" thickBot="1">
      <c r="C8" s="1611"/>
      <c r="D8" s="1196" t="s">
        <v>2969</v>
      </c>
      <c r="E8" s="1196" t="s">
        <v>2970</v>
      </c>
      <c r="F8" s="1219">
        <v>1404</v>
      </c>
      <c r="G8" s="1233">
        <v>351</v>
      </c>
      <c r="H8" s="1234">
        <f t="shared" si="0"/>
        <v>0.25</v>
      </c>
      <c r="I8" s="1235">
        <v>185127479.38999999</v>
      </c>
    </row>
    <row r="9" spans="3:9" ht="58.2" hidden="1" thickBot="1">
      <c r="C9" s="1609" t="s">
        <v>2971</v>
      </c>
      <c r="D9" s="1211" t="s">
        <v>2972</v>
      </c>
      <c r="E9" s="1211" t="s">
        <v>2973</v>
      </c>
      <c r="F9" s="1214">
        <v>320000</v>
      </c>
      <c r="G9" s="1227">
        <v>163195</v>
      </c>
      <c r="H9" s="1228">
        <f t="shared" si="0"/>
        <v>0.50998437500000005</v>
      </c>
      <c r="I9" s="1229">
        <v>258814491.26999998</v>
      </c>
    </row>
    <row r="10" spans="3:9" ht="30.75" hidden="1" customHeight="1">
      <c r="C10" s="1618"/>
      <c r="D10" s="1175" t="s">
        <v>2974</v>
      </c>
      <c r="E10" s="1175" t="s">
        <v>2975</v>
      </c>
      <c r="F10" s="1216">
        <v>10800</v>
      </c>
      <c r="G10" s="1230">
        <v>4764</v>
      </c>
      <c r="H10" s="1231">
        <f t="shared" si="0"/>
        <v>0.44111111111111112</v>
      </c>
      <c r="I10" s="1232">
        <v>33961520.039999999</v>
      </c>
    </row>
    <row r="11" spans="3:9" ht="72.599999999999994" hidden="1" thickBot="1">
      <c r="C11" s="1611"/>
      <c r="D11" s="1196" t="s">
        <v>2976</v>
      </c>
      <c r="E11" s="1196" t="s">
        <v>2977</v>
      </c>
      <c r="F11" s="1219">
        <v>28550</v>
      </c>
      <c r="G11" s="1233">
        <v>18117</v>
      </c>
      <c r="H11" s="1234">
        <f t="shared" si="0"/>
        <v>0.63457092819614713</v>
      </c>
      <c r="I11" s="1235">
        <v>28498345.07</v>
      </c>
    </row>
    <row r="12" spans="3:9" ht="58.2" hidden="1" thickBot="1">
      <c r="C12" s="1609" t="s">
        <v>2978</v>
      </c>
      <c r="D12" s="1211" t="s">
        <v>2979</v>
      </c>
      <c r="E12" s="1211" t="s">
        <v>2980</v>
      </c>
      <c r="F12" s="1214">
        <v>30</v>
      </c>
      <c r="G12" s="1227">
        <v>6</v>
      </c>
      <c r="H12" s="1228">
        <f t="shared" si="0"/>
        <v>0.2</v>
      </c>
      <c r="I12" s="1229">
        <v>81486037.969999999</v>
      </c>
    </row>
    <row r="13" spans="3:9" ht="43.8" hidden="1" thickBot="1">
      <c r="C13" s="1618"/>
      <c r="D13" s="1175" t="s">
        <v>2981</v>
      </c>
      <c r="E13" s="1175" t="s">
        <v>2982</v>
      </c>
      <c r="F13" s="1216">
        <v>11</v>
      </c>
      <c r="G13" s="1230">
        <v>1</v>
      </c>
      <c r="H13" s="1231">
        <f t="shared" si="0"/>
        <v>9.0909090909090912E-2</v>
      </c>
      <c r="I13" s="1232">
        <v>65809994.090000004</v>
      </c>
    </row>
    <row r="14" spans="3:9" ht="43.8" hidden="1" thickBot="1">
      <c r="C14" s="1618"/>
      <c r="D14" s="1175" t="s">
        <v>2983</v>
      </c>
      <c r="E14" s="1175" t="s">
        <v>2984</v>
      </c>
      <c r="F14" s="1216">
        <v>960</v>
      </c>
      <c r="G14" s="1230">
        <v>284</v>
      </c>
      <c r="H14" s="1231">
        <f t="shared" si="0"/>
        <v>0.29583333333333334</v>
      </c>
      <c r="I14" s="1232">
        <v>40079061.149999999</v>
      </c>
    </row>
    <row r="15" spans="3:9" ht="58.2" hidden="1" thickBot="1">
      <c r="C15" s="1618"/>
      <c r="D15" s="1175" t="s">
        <v>2985</v>
      </c>
      <c r="E15" s="1175" t="s">
        <v>2986</v>
      </c>
      <c r="F15" s="1216">
        <v>14000</v>
      </c>
      <c r="G15" s="1230">
        <v>3277</v>
      </c>
      <c r="H15" s="1231">
        <f t="shared" si="0"/>
        <v>0.23407142857142857</v>
      </c>
      <c r="I15" s="1232">
        <v>104782984</v>
      </c>
    </row>
    <row r="16" spans="3:9" ht="29.4" hidden="1" thickBot="1">
      <c r="C16" s="1611"/>
      <c r="D16" s="1196" t="s">
        <v>2987</v>
      </c>
      <c r="E16" s="1196" t="s">
        <v>2988</v>
      </c>
      <c r="F16" s="1219">
        <v>12</v>
      </c>
      <c r="G16" s="1233"/>
      <c r="H16" s="1234">
        <f t="shared" si="0"/>
        <v>0</v>
      </c>
      <c r="I16" s="1235">
        <v>126252.49</v>
      </c>
    </row>
    <row r="17" spans="3:9" ht="30.75" hidden="1" customHeight="1">
      <c r="C17" s="1609" t="s">
        <v>2989</v>
      </c>
      <c r="D17" s="1211" t="s">
        <v>2990</v>
      </c>
      <c r="E17" s="1211" t="s">
        <v>2991</v>
      </c>
      <c r="F17" s="1214">
        <v>103078</v>
      </c>
      <c r="G17" s="1227">
        <v>17072</v>
      </c>
      <c r="H17" s="1228">
        <f t="shared" si="0"/>
        <v>0.16562215021634102</v>
      </c>
      <c r="I17" s="1229">
        <v>14203167.959999999</v>
      </c>
    </row>
    <row r="18" spans="3:9" ht="43.8" hidden="1" thickBot="1">
      <c r="C18" s="1618"/>
      <c r="D18" s="1175" t="s">
        <v>2992</v>
      </c>
      <c r="E18" s="1175" t="s">
        <v>2991</v>
      </c>
      <c r="F18" s="1216">
        <v>15022193</v>
      </c>
      <c r="G18" s="1230">
        <v>4111002</v>
      </c>
      <c r="H18" s="1231">
        <f t="shared" si="0"/>
        <v>0.27366190808492474</v>
      </c>
      <c r="I18" s="1232">
        <v>123032327.23</v>
      </c>
    </row>
    <row r="19" spans="3:9" ht="43.8" hidden="1" thickBot="1">
      <c r="C19" s="1610"/>
      <c r="D19" s="1193" t="s">
        <v>2993</v>
      </c>
      <c r="E19" s="1193" t="s">
        <v>2994</v>
      </c>
      <c r="F19" s="1236">
        <v>216</v>
      </c>
      <c r="G19" s="1237">
        <v>58</v>
      </c>
      <c r="H19" s="1238">
        <f t="shared" si="0"/>
        <v>0.26851851851851855</v>
      </c>
      <c r="I19" s="1239">
        <v>19393738.100000001</v>
      </c>
    </row>
    <row r="20" spans="3:9" ht="43.2">
      <c r="C20" s="1609" t="s">
        <v>2989</v>
      </c>
      <c r="D20" s="1240" t="s">
        <v>2995</v>
      </c>
      <c r="E20" s="1241" t="s">
        <v>2996</v>
      </c>
      <c r="F20" s="1214">
        <v>9286502</v>
      </c>
      <c r="G20" s="1242">
        <v>10099481</v>
      </c>
      <c r="H20" s="1112">
        <f t="shared" ref="H20:H30" si="1">IFERROR(G20/F20,"-")</f>
        <v>1.0875441581771048</v>
      </c>
      <c r="I20" s="1212">
        <v>485166481.40999997</v>
      </c>
    </row>
    <row r="21" spans="3:9" ht="43.2">
      <c r="C21" s="1618"/>
      <c r="D21" s="1243" t="s">
        <v>2997</v>
      </c>
      <c r="E21" s="1175" t="s">
        <v>2998</v>
      </c>
      <c r="F21" s="1216">
        <v>37414</v>
      </c>
      <c r="G21" s="1242">
        <v>46505</v>
      </c>
      <c r="H21" s="1138">
        <f t="shared" si="1"/>
        <v>1.2429839097663975</v>
      </c>
      <c r="I21" s="1178">
        <v>147240937.69</v>
      </c>
    </row>
    <row r="22" spans="3:9" ht="43.8" thickBot="1">
      <c r="C22" s="1611"/>
      <c r="D22" s="1244" t="s">
        <v>2999</v>
      </c>
      <c r="E22" s="1196" t="s">
        <v>3000</v>
      </c>
      <c r="F22" s="1219">
        <v>108</v>
      </c>
      <c r="G22" s="1245">
        <v>247</v>
      </c>
      <c r="H22" s="1127">
        <f t="shared" si="1"/>
        <v>2.2870370370370372</v>
      </c>
      <c r="I22" s="1198">
        <v>15475131.34</v>
      </c>
    </row>
    <row r="23" spans="3:9" ht="43.2">
      <c r="C23" s="1609" t="s">
        <v>3001</v>
      </c>
      <c r="D23" s="1109" t="s">
        <v>3002</v>
      </c>
      <c r="E23" s="1211" t="s">
        <v>3003</v>
      </c>
      <c r="F23" s="1214">
        <v>651018</v>
      </c>
      <c r="G23" s="1246">
        <v>798877</v>
      </c>
      <c r="H23" s="1138">
        <f t="shared" si="1"/>
        <v>1.2271196802546167</v>
      </c>
      <c r="I23" s="1212">
        <v>119898933.14</v>
      </c>
    </row>
    <row r="24" spans="3:9" ht="39" customHeight="1" thickBot="1">
      <c r="C24" s="1610"/>
      <c r="D24" s="1247" t="s">
        <v>3004</v>
      </c>
      <c r="E24" s="1193" t="s">
        <v>3005</v>
      </c>
      <c r="F24" s="1236">
        <v>240</v>
      </c>
      <c r="G24" s="1248">
        <v>291</v>
      </c>
      <c r="H24" s="1118">
        <f t="shared" si="1"/>
        <v>1.2124999999999999</v>
      </c>
      <c r="I24" s="1194">
        <v>16475000</v>
      </c>
    </row>
    <row r="25" spans="3:9" ht="64.95" customHeight="1">
      <c r="C25" s="1591" t="s">
        <v>2971</v>
      </c>
      <c r="D25" s="1109" t="s">
        <v>3006</v>
      </c>
      <c r="E25" s="1211" t="s">
        <v>3007</v>
      </c>
      <c r="F25" s="1214">
        <v>255000</v>
      </c>
      <c r="G25" s="1246">
        <v>265056</v>
      </c>
      <c r="H25" s="1112">
        <f t="shared" si="1"/>
        <v>1.039435294117647</v>
      </c>
      <c r="I25" s="1212">
        <v>422963968.81</v>
      </c>
    </row>
    <row r="26" spans="3:9" ht="93.6" customHeight="1">
      <c r="C26" s="1592"/>
      <c r="D26" s="1134" t="s">
        <v>3008</v>
      </c>
      <c r="E26" s="1175" t="s">
        <v>3009</v>
      </c>
      <c r="F26" s="1216">
        <v>19800</v>
      </c>
      <c r="G26" s="1242">
        <v>20260</v>
      </c>
      <c r="H26" s="1138">
        <f t="shared" si="1"/>
        <v>1.0232323232323233</v>
      </c>
      <c r="I26" s="1178">
        <v>40368625.57</v>
      </c>
    </row>
    <row r="27" spans="3:9" ht="43.8" thickBot="1">
      <c r="C27" s="1593"/>
      <c r="D27" s="1244" t="s">
        <v>3010</v>
      </c>
      <c r="E27" s="1196" t="s">
        <v>3011</v>
      </c>
      <c r="F27" s="1219">
        <v>5500</v>
      </c>
      <c r="G27" s="1249">
        <v>5750</v>
      </c>
      <c r="H27" s="1127">
        <f t="shared" si="1"/>
        <v>1.0454545454545454</v>
      </c>
      <c r="I27" s="1198">
        <v>38363101.420000002</v>
      </c>
    </row>
    <row r="28" spans="3:9" ht="28.8">
      <c r="C28" s="1591" t="s">
        <v>2964</v>
      </c>
      <c r="D28" s="1240" t="s">
        <v>3012</v>
      </c>
      <c r="E28" s="1211" t="s">
        <v>2968</v>
      </c>
      <c r="F28" s="1214">
        <v>28400</v>
      </c>
      <c r="G28" s="1246">
        <v>27674</v>
      </c>
      <c r="H28" s="1112">
        <f t="shared" si="1"/>
        <v>0.97443661971830986</v>
      </c>
      <c r="I28" s="1212">
        <v>845670678.79999995</v>
      </c>
    </row>
    <row r="29" spans="3:9" ht="43.2">
      <c r="C29" s="1592"/>
      <c r="D29" s="1134" t="s">
        <v>3013</v>
      </c>
      <c r="E29" s="1175" t="s">
        <v>3014</v>
      </c>
      <c r="F29" s="1216">
        <v>3815</v>
      </c>
      <c r="G29" s="1242">
        <v>3843</v>
      </c>
      <c r="H29" s="1138">
        <f t="shared" si="1"/>
        <v>1.0073394495412844</v>
      </c>
      <c r="I29" s="1178">
        <v>6239551811.54</v>
      </c>
    </row>
    <row r="30" spans="3:9" ht="43.8" thickBot="1">
      <c r="C30" s="1592"/>
      <c r="D30" s="1114" t="s">
        <v>3015</v>
      </c>
      <c r="E30" s="1193" t="s">
        <v>2970</v>
      </c>
      <c r="F30" s="1236">
        <v>702</v>
      </c>
      <c r="G30" s="1248">
        <v>722</v>
      </c>
      <c r="H30" s="1118">
        <f t="shared" si="1"/>
        <v>1.0284900284900285</v>
      </c>
      <c r="I30" s="1194">
        <v>234226371.59</v>
      </c>
    </row>
    <row r="31" spans="3:9" ht="43.2">
      <c r="C31" s="1591" t="s">
        <v>3016</v>
      </c>
      <c r="D31" s="1210" t="s">
        <v>3017</v>
      </c>
      <c r="E31" s="1211" t="s">
        <v>3018</v>
      </c>
      <c r="F31" s="1214">
        <v>20000</v>
      </c>
      <c r="G31" s="1246">
        <v>38203</v>
      </c>
      <c r="H31" s="1112">
        <f>IFERROR(G31/F31,"-")</f>
        <v>1.91015</v>
      </c>
      <c r="I31" s="1212">
        <v>55995661.950000003</v>
      </c>
    </row>
    <row r="32" spans="3:9" ht="43.8" thickBot="1">
      <c r="C32" s="1593"/>
      <c r="D32" s="1195" t="s">
        <v>3019</v>
      </c>
      <c r="E32" s="1196" t="s">
        <v>3020</v>
      </c>
      <c r="F32" s="1219">
        <v>42</v>
      </c>
      <c r="G32" s="1249">
        <v>48</v>
      </c>
      <c r="H32" s="1127">
        <f t="shared" ref="H32:H33" si="2">IFERROR(G32/F32,"-")</f>
        <v>1.1428571428571428</v>
      </c>
      <c r="I32" s="1198">
        <v>9029185.4199999999</v>
      </c>
    </row>
    <row r="33" spans="3:9" ht="47.4" customHeight="1">
      <c r="C33" s="1264" t="s">
        <v>3021</v>
      </c>
      <c r="D33" s="1188" t="s">
        <v>3022</v>
      </c>
      <c r="E33" s="1189" t="s">
        <v>3023</v>
      </c>
      <c r="F33" s="1250">
        <v>3800</v>
      </c>
      <c r="G33" s="1251">
        <v>7992</v>
      </c>
      <c r="H33" s="1220">
        <f t="shared" si="2"/>
        <v>2.1031578947368419</v>
      </c>
      <c r="I33" s="1087">
        <v>66485983.099999994</v>
      </c>
    </row>
    <row r="34" spans="3:9" ht="57.6">
      <c r="C34" s="1628" t="s">
        <v>3024</v>
      </c>
      <c r="D34" s="1174" t="s">
        <v>3025</v>
      </c>
      <c r="E34" s="1175" t="s">
        <v>3026</v>
      </c>
      <c r="F34" s="1216">
        <v>277</v>
      </c>
      <c r="G34" s="1242">
        <v>277</v>
      </c>
      <c r="H34" s="1138">
        <f>IFERROR(G34/F34,"-")</f>
        <v>1</v>
      </c>
      <c r="I34" s="1221">
        <v>119742654.34</v>
      </c>
    </row>
    <row r="35" spans="3:9" ht="43.2">
      <c r="C35" s="1629"/>
      <c r="D35" s="1174" t="s">
        <v>3027</v>
      </c>
      <c r="E35" s="1175" t="s">
        <v>3028</v>
      </c>
      <c r="F35" s="1216">
        <v>270</v>
      </c>
      <c r="G35" s="1242">
        <v>305</v>
      </c>
      <c r="H35" s="1138">
        <f t="shared" ref="H35:H37" si="3">IFERROR(G35/F35,"-")</f>
        <v>1.1296296296296295</v>
      </c>
      <c r="I35" s="1221">
        <v>42355707.869999997</v>
      </c>
    </row>
    <row r="36" spans="3:9" ht="57.6">
      <c r="C36" s="1629"/>
      <c r="D36" s="1174" t="s">
        <v>3029</v>
      </c>
      <c r="E36" s="1175" t="s">
        <v>3030</v>
      </c>
      <c r="F36" s="1216">
        <v>72</v>
      </c>
      <c r="G36" s="1242">
        <v>116</v>
      </c>
      <c r="H36" s="1138">
        <f t="shared" si="3"/>
        <v>1.6111111111111112</v>
      </c>
      <c r="I36" s="1221">
        <v>52322392.420000002</v>
      </c>
    </row>
    <row r="37" spans="3:9" ht="78" customHeight="1">
      <c r="C37" s="1630"/>
      <c r="D37" s="1174" t="s">
        <v>3031</v>
      </c>
      <c r="E37" s="1175" t="s">
        <v>3032</v>
      </c>
      <c r="F37" s="1216">
        <v>6200</v>
      </c>
      <c r="G37" s="1242">
        <v>5707</v>
      </c>
      <c r="H37" s="1138">
        <f t="shared" si="3"/>
        <v>0.92048387096774198</v>
      </c>
      <c r="I37" s="1221">
        <v>74234601.299999997</v>
      </c>
    </row>
    <row r="38" spans="3:9" ht="43.2">
      <c r="C38" s="1590" t="s">
        <v>3033</v>
      </c>
      <c r="D38" s="1183" t="s">
        <v>3034</v>
      </c>
      <c r="E38" s="1184" t="s">
        <v>3035</v>
      </c>
      <c r="F38" s="1252">
        <v>195</v>
      </c>
      <c r="G38" s="1253">
        <v>345</v>
      </c>
      <c r="H38" s="1151">
        <f>IFERROR(G38/F38,"-")</f>
        <v>1.7692307692307692</v>
      </c>
      <c r="I38" s="1165">
        <v>712701.8</v>
      </c>
    </row>
    <row r="39" spans="3:9" ht="58.2" thickBot="1">
      <c r="C39" s="1600"/>
      <c r="D39" s="1192" t="s">
        <v>3036</v>
      </c>
      <c r="E39" s="1175" t="s">
        <v>3037</v>
      </c>
      <c r="F39" s="1216">
        <v>12</v>
      </c>
      <c r="G39" s="1242">
        <v>12</v>
      </c>
      <c r="H39" s="1118">
        <f>IFERROR(G39/F39,"-")</f>
        <v>1</v>
      </c>
      <c r="I39" s="1221">
        <v>49947529.259999998</v>
      </c>
    </row>
    <row r="40" spans="3:9" ht="15" thickBot="1">
      <c r="C40" s="1626" t="s">
        <v>2508</v>
      </c>
      <c r="D40" s="1627"/>
      <c r="E40" s="1627"/>
      <c r="F40" s="1627"/>
      <c r="G40" s="1627"/>
      <c r="H40" s="1627"/>
      <c r="I40" s="1262">
        <f>SUM(I20:I39)</f>
        <v>9076227458.7700005</v>
      </c>
    </row>
    <row r="41" spans="3:9">
      <c r="C41" s="123" t="s">
        <v>192</v>
      </c>
    </row>
    <row r="42" spans="3:9">
      <c r="C42" s="123" t="s">
        <v>2794</v>
      </c>
    </row>
    <row r="43" spans="3:9">
      <c r="C43" s="68" t="s">
        <v>190</v>
      </c>
    </row>
    <row r="44" spans="3:9">
      <c r="C44" s="136" t="s">
        <v>2795</v>
      </c>
    </row>
  </sheetData>
  <mergeCells count="21">
    <mergeCell ref="C1:I2"/>
    <mergeCell ref="C3:I3"/>
    <mergeCell ref="C4:C5"/>
    <mergeCell ref="D4:D5"/>
    <mergeCell ref="E4:E5"/>
    <mergeCell ref="F4:F5"/>
    <mergeCell ref="G4:G5"/>
    <mergeCell ref="H4:H5"/>
    <mergeCell ref="I4:I5"/>
    <mergeCell ref="C40:H40"/>
    <mergeCell ref="C6:C8"/>
    <mergeCell ref="C9:C11"/>
    <mergeCell ref="C12:C16"/>
    <mergeCell ref="C17:C19"/>
    <mergeCell ref="C20:C22"/>
    <mergeCell ref="C23:C24"/>
    <mergeCell ref="C25:C27"/>
    <mergeCell ref="C28:C30"/>
    <mergeCell ref="C31:C32"/>
    <mergeCell ref="C34:C37"/>
    <mergeCell ref="C38:C39"/>
  </mergeCell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E2E57-AB57-46DF-8DB8-3970092604D4}">
  <dimension ref="A1:O26"/>
  <sheetViews>
    <sheetView showGridLines="0" zoomScaleNormal="100" workbookViewId="0">
      <selection activeCell="F32" sqref="F32"/>
    </sheetView>
  </sheetViews>
  <sheetFormatPr baseColWidth="10" defaultColWidth="11.44140625" defaultRowHeight="14.4"/>
  <cols>
    <col min="1" max="1" width="11.44140625" style="68"/>
    <col min="2" max="2" width="64.5546875" style="68" bestFit="1" customWidth="1"/>
    <col min="3" max="4" width="18.44140625" style="68" customWidth="1"/>
    <col min="5" max="5" width="19.44140625" style="68" customWidth="1"/>
    <col min="6" max="6" width="20.6640625" style="68" customWidth="1"/>
    <col min="7" max="7" width="17.44140625" style="68" customWidth="1"/>
    <col min="8" max="8" width="18.88671875" style="68" customWidth="1"/>
    <col min="9" max="9" width="16.33203125" style="68" customWidth="1"/>
    <col min="10" max="10" width="19.6640625" style="68" bestFit="1" customWidth="1"/>
    <col min="11" max="11" width="11.44140625" style="68"/>
    <col min="12" max="12" width="30.109375" style="68" bestFit="1" customWidth="1"/>
    <col min="13" max="13" width="14.44140625" style="68" bestFit="1" customWidth="1"/>
    <col min="14" max="16384" width="11.44140625" style="68"/>
  </cols>
  <sheetData>
    <row r="1" spans="1:15">
      <c r="B1" s="1468" t="s">
        <v>42</v>
      </c>
      <c r="C1" s="1468"/>
      <c r="D1" s="1468"/>
      <c r="E1" s="1468"/>
      <c r="F1" s="1468"/>
      <c r="G1" s="1468"/>
      <c r="H1" s="1468"/>
      <c r="I1" s="1468"/>
      <c r="J1" s="1468"/>
      <c r="K1" s="1468"/>
    </row>
    <row r="2" spans="1:15" s="59" customFormat="1" ht="15" customHeight="1">
      <c r="B2" s="1468" t="s">
        <v>43</v>
      </c>
      <c r="C2" s="1468"/>
      <c r="D2" s="1468"/>
      <c r="E2" s="1468"/>
      <c r="F2" s="1468"/>
      <c r="G2" s="1468"/>
      <c r="H2" s="1468"/>
      <c r="I2" s="1468"/>
      <c r="J2" s="1468"/>
      <c r="K2" s="1468"/>
      <c r="L2" s="58"/>
      <c r="M2" s="58"/>
      <c r="N2" s="58"/>
      <c r="O2" s="58"/>
    </row>
    <row r="3" spans="1:15" s="59" customFormat="1" ht="15" customHeight="1">
      <c r="B3" s="1469" t="s">
        <v>44</v>
      </c>
      <c r="C3" s="1469"/>
      <c r="D3" s="1469"/>
      <c r="E3" s="1469"/>
      <c r="F3" s="1469"/>
      <c r="G3" s="1469"/>
      <c r="H3" s="1469"/>
      <c r="I3" s="1469"/>
      <c r="J3" s="1469"/>
      <c r="K3" s="1469"/>
      <c r="L3" s="58"/>
      <c r="M3" s="58"/>
      <c r="N3" s="58"/>
      <c r="O3" s="58"/>
    </row>
    <row r="4" spans="1:15" s="59" customFormat="1" ht="15" customHeight="1">
      <c r="B4" s="1469"/>
      <c r="C4" s="1469"/>
      <c r="D4" s="1469"/>
      <c r="E4" s="1469"/>
      <c r="F4" s="1469"/>
      <c r="G4" s="1469"/>
      <c r="H4" s="1469"/>
      <c r="I4" s="1469"/>
      <c r="J4" s="60"/>
      <c r="K4" s="60"/>
      <c r="L4" s="60"/>
      <c r="M4" s="60"/>
      <c r="N4" s="60"/>
      <c r="O4" s="60"/>
    </row>
    <row r="5" spans="1:15">
      <c r="B5" s="1632" t="s">
        <v>2711</v>
      </c>
      <c r="C5" s="1633"/>
      <c r="D5" s="1633"/>
      <c r="E5" s="1633"/>
      <c r="F5" s="1633"/>
      <c r="G5" s="1633"/>
      <c r="H5" s="1633"/>
      <c r="I5" s="1633"/>
    </row>
    <row r="6" spans="1:15" ht="39" customHeight="1">
      <c r="B6" s="1633"/>
      <c r="C6" s="1633"/>
      <c r="D6" s="1633"/>
      <c r="E6" s="1633"/>
      <c r="F6" s="1633"/>
      <c r="G6" s="1633"/>
      <c r="H6" s="1633"/>
      <c r="I6" s="1633"/>
    </row>
    <row r="7" spans="1:15" ht="15" thickBot="1">
      <c r="B7" s="1631"/>
      <c r="C7" s="1631"/>
      <c r="D7" s="1631"/>
      <c r="E7" s="1631"/>
      <c r="F7" s="1631"/>
      <c r="G7" s="1631"/>
      <c r="H7" s="1631"/>
      <c r="I7" s="1631"/>
    </row>
    <row r="8" spans="1:15" ht="16.2" thickBot="1">
      <c r="B8" s="1634" t="s">
        <v>196</v>
      </c>
      <c r="C8" s="1636">
        <v>2024</v>
      </c>
      <c r="D8" s="1637"/>
      <c r="E8" s="1637"/>
      <c r="F8" s="1637"/>
      <c r="G8" s="1638"/>
      <c r="H8" s="1634" t="s">
        <v>197</v>
      </c>
      <c r="I8" s="1634" t="s">
        <v>198</v>
      </c>
    </row>
    <row r="9" spans="1:15" ht="16.2" thickBot="1">
      <c r="B9" s="1635"/>
      <c r="C9" s="1640" t="s">
        <v>153</v>
      </c>
      <c r="D9" s="1640" t="s">
        <v>199</v>
      </c>
      <c r="E9" s="1636" t="s">
        <v>200</v>
      </c>
      <c r="F9" s="1637"/>
      <c r="G9" s="1638"/>
      <c r="H9" s="1635"/>
      <c r="I9" s="1635"/>
    </row>
    <row r="10" spans="1:15" ht="15" thickBot="1">
      <c r="B10" s="1635"/>
      <c r="C10" s="1641"/>
      <c r="D10" s="1641"/>
      <c r="E10" s="1634" t="s">
        <v>201</v>
      </c>
      <c r="F10" s="1634" t="s">
        <v>202</v>
      </c>
      <c r="G10" s="1634" t="s">
        <v>203</v>
      </c>
      <c r="H10" s="1635"/>
      <c r="I10" s="1635"/>
      <c r="J10" s="139"/>
    </row>
    <row r="11" spans="1:15" ht="15" thickBot="1">
      <c r="B11" s="1635"/>
      <c r="C11" s="1642"/>
      <c r="D11" s="1642"/>
      <c r="E11" s="1639"/>
      <c r="F11" s="1639"/>
      <c r="G11" s="1639"/>
      <c r="H11" s="1639"/>
      <c r="I11" s="1639"/>
      <c r="J11" s="139"/>
      <c r="L11" s="140" t="s">
        <v>204</v>
      </c>
      <c r="M11" s="141">
        <v>7447461031915.3203</v>
      </c>
    </row>
    <row r="12" spans="1:15" ht="15.6">
      <c r="B12" s="1635"/>
      <c r="C12" s="481">
        <v>1</v>
      </c>
      <c r="D12" s="481">
        <v>2</v>
      </c>
      <c r="E12" s="482">
        <v>3</v>
      </c>
      <c r="F12" s="483">
        <v>4</v>
      </c>
      <c r="G12" s="482">
        <v>5</v>
      </c>
      <c r="H12" s="483" t="s">
        <v>205</v>
      </c>
      <c r="I12" s="482" t="s">
        <v>206</v>
      </c>
    </row>
    <row r="13" spans="1:15" ht="15.6">
      <c r="A13" s="142"/>
      <c r="B13" s="143" t="s">
        <v>207</v>
      </c>
      <c r="C13" s="144">
        <v>131949000</v>
      </c>
      <c r="D13" s="144">
        <v>131949000</v>
      </c>
      <c r="E13" s="144">
        <v>38560112.050000004</v>
      </c>
      <c r="F13" s="145">
        <v>17522302.800000001</v>
      </c>
      <c r="G13" s="145">
        <v>14608452.800000001</v>
      </c>
      <c r="H13" s="146">
        <f>F13/D13</f>
        <v>0.13279602573721666</v>
      </c>
      <c r="I13" s="147">
        <f>F13/$M$11</f>
        <v>2.3527887859916274E-6</v>
      </c>
      <c r="J13" s="64"/>
    </row>
    <row r="14" spans="1:15" ht="15.6">
      <c r="A14" s="142"/>
      <c r="B14" s="488" t="s">
        <v>208</v>
      </c>
      <c r="C14" s="489">
        <v>310000000</v>
      </c>
      <c r="D14" s="490">
        <v>125000000.00000003</v>
      </c>
      <c r="E14" s="490">
        <v>59437713.699999996</v>
      </c>
      <c r="F14" s="490">
        <v>22408629.759999998</v>
      </c>
      <c r="G14" s="490">
        <v>21213828.970000003</v>
      </c>
      <c r="H14" s="491">
        <f>F14/D14</f>
        <v>0.17926903807999994</v>
      </c>
      <c r="I14" s="492">
        <f>F14/$M$11</f>
        <v>3.0088952011927478E-6</v>
      </c>
      <c r="J14" s="64"/>
    </row>
    <row r="15" spans="1:15">
      <c r="A15" s="142"/>
      <c r="B15" s="1647" t="s">
        <v>209</v>
      </c>
      <c r="C15" s="1649">
        <v>752489044</v>
      </c>
      <c r="D15" s="1649">
        <v>1422750012.3599997</v>
      </c>
      <c r="E15" s="1649">
        <v>707775978.64999938</v>
      </c>
      <c r="F15" s="1649">
        <v>587970307.22999978</v>
      </c>
      <c r="G15" s="1649">
        <v>529018513.38999993</v>
      </c>
      <c r="H15" s="1643">
        <f>F15/D15</f>
        <v>0.41326325926695906</v>
      </c>
      <c r="I15" s="1645">
        <f>F15/$M$11</f>
        <v>7.8949094827124864E-5</v>
      </c>
      <c r="J15" s="64"/>
    </row>
    <row r="16" spans="1:15" ht="15.75" customHeight="1">
      <c r="A16" s="142"/>
      <c r="B16" s="1648"/>
      <c r="C16" s="1650"/>
      <c r="D16" s="1650"/>
      <c r="E16" s="1650"/>
      <c r="F16" s="1650"/>
      <c r="G16" s="1650"/>
      <c r="H16" s="1644"/>
      <c r="I16" s="1646"/>
      <c r="J16" s="64"/>
    </row>
    <row r="17" spans="1:10" ht="15.6">
      <c r="A17" s="142"/>
      <c r="B17" s="488" t="s">
        <v>210</v>
      </c>
      <c r="C17" s="493">
        <v>16719054161</v>
      </c>
      <c r="D17" s="494">
        <v>17412508831.220001</v>
      </c>
      <c r="E17" s="494">
        <v>8838365124.2800064</v>
      </c>
      <c r="F17" s="494">
        <v>5422401887.6199961</v>
      </c>
      <c r="G17" s="494">
        <v>5311984903.420001</v>
      </c>
      <c r="H17" s="491">
        <f t="shared" ref="H17:H22" si="0">F17/D17</f>
        <v>0.3114084213928911</v>
      </c>
      <c r="I17" s="495">
        <f t="shared" ref="I17:I22" si="1">F17/$M$11</f>
        <v>7.2808731249252012E-4</v>
      </c>
      <c r="J17" s="64"/>
    </row>
    <row r="18" spans="1:10" ht="15.6">
      <c r="A18" s="142"/>
      <c r="B18" s="148" t="s">
        <v>211</v>
      </c>
      <c r="C18" s="149">
        <v>126008804116</v>
      </c>
      <c r="D18" s="150">
        <v>118391984684</v>
      </c>
      <c r="E18" s="150">
        <v>100792260437.98</v>
      </c>
      <c r="F18" s="150">
        <v>53905230909.950012</v>
      </c>
      <c r="G18" s="150">
        <v>53619948068.480003</v>
      </c>
      <c r="H18" s="151">
        <f t="shared" si="0"/>
        <v>0.45531148965724699</v>
      </c>
      <c r="I18" s="152">
        <f t="shared" si="1"/>
        <v>7.2380682059220913E-3</v>
      </c>
      <c r="J18" s="64"/>
    </row>
    <row r="19" spans="1:10" ht="15.6">
      <c r="A19" s="142"/>
      <c r="B19" s="488" t="s">
        <v>212</v>
      </c>
      <c r="C19" s="493">
        <v>36703004</v>
      </c>
      <c r="D19" s="494">
        <v>36823759.519999996</v>
      </c>
      <c r="E19" s="494">
        <v>35827940.439999998</v>
      </c>
      <c r="F19" s="494">
        <v>17734857.359999999</v>
      </c>
      <c r="G19" s="494">
        <v>17702602.359999999</v>
      </c>
      <c r="H19" s="491">
        <f t="shared" si="0"/>
        <v>0.48161452255758164</v>
      </c>
      <c r="I19" s="495">
        <f t="shared" si="1"/>
        <v>2.3813293260614741E-6</v>
      </c>
      <c r="J19" s="64"/>
    </row>
    <row r="20" spans="1:10" ht="15.6">
      <c r="A20" s="142"/>
      <c r="B20" s="148" t="s">
        <v>213</v>
      </c>
      <c r="C20" s="149">
        <v>754999043</v>
      </c>
      <c r="D20" s="150">
        <v>754999042.99999988</v>
      </c>
      <c r="E20" s="150">
        <v>508136099.49000007</v>
      </c>
      <c r="F20" s="150">
        <v>291635135.51000005</v>
      </c>
      <c r="G20" s="150">
        <v>282969201.00000006</v>
      </c>
      <c r="H20" s="151">
        <f t="shared" si="0"/>
        <v>0.38627219228144122</v>
      </c>
      <c r="I20" s="152">
        <f t="shared" si="1"/>
        <v>3.9159001203259472E-5</v>
      </c>
      <c r="J20" s="64"/>
    </row>
    <row r="21" spans="1:10" ht="15.6">
      <c r="A21" s="142"/>
      <c r="B21" s="488" t="s">
        <v>214</v>
      </c>
      <c r="C21" s="489">
        <v>813234113</v>
      </c>
      <c r="D21" s="490">
        <v>730757235</v>
      </c>
      <c r="E21" s="490">
        <v>561058593.18999994</v>
      </c>
      <c r="F21" s="490">
        <v>431663454.65999991</v>
      </c>
      <c r="G21" s="490">
        <v>430071176.31999987</v>
      </c>
      <c r="H21" s="491">
        <f t="shared" si="0"/>
        <v>0.5907070556201881</v>
      </c>
      <c r="I21" s="492">
        <f t="shared" si="1"/>
        <v>5.7961156535113244E-5</v>
      </c>
      <c r="J21" s="64"/>
    </row>
    <row r="22" spans="1:10" ht="16.2" thickBot="1">
      <c r="B22" s="484"/>
      <c r="C22" s="485">
        <f>SUM(C13:C21)</f>
        <v>145527232481</v>
      </c>
      <c r="D22" s="485">
        <f>SUM(D13:D21)</f>
        <v>139006772565.10001</v>
      </c>
      <c r="E22" s="485">
        <f>SUM(E13:E21)</f>
        <v>111541421999.78001</v>
      </c>
      <c r="F22" s="485">
        <f>SUM(F13:F21)</f>
        <v>60696567484.890015</v>
      </c>
      <c r="G22" s="485">
        <f>SUM(G13:G21)</f>
        <v>60227516746.740005</v>
      </c>
      <c r="H22" s="486">
        <f t="shared" si="0"/>
        <v>0.43664467827612102</v>
      </c>
      <c r="I22" s="487">
        <f t="shared" si="1"/>
        <v>8.149967784293357E-3</v>
      </c>
      <c r="J22" s="153"/>
    </row>
    <row r="23" spans="1:10">
      <c r="B23" s="154" t="s">
        <v>215</v>
      </c>
      <c r="C23" s="155"/>
      <c r="D23" s="155"/>
      <c r="E23" s="155"/>
      <c r="F23" s="155"/>
      <c r="G23" s="155"/>
      <c r="H23" s="155"/>
      <c r="I23" s="155"/>
    </row>
    <row r="24" spans="1:10" ht="16.5" customHeight="1">
      <c r="B24" s="156" t="s">
        <v>190</v>
      </c>
      <c r="C24" s="157"/>
      <c r="D24" s="157"/>
      <c r="E24" s="157"/>
      <c r="F24" s="157"/>
    </row>
    <row r="25" spans="1:10" ht="16.5" customHeight="1">
      <c r="B25" s="156" t="s">
        <v>191</v>
      </c>
      <c r="C25" s="157"/>
      <c r="D25" s="157"/>
      <c r="E25" s="157"/>
      <c r="F25" s="157"/>
      <c r="G25" s="64"/>
    </row>
    <row r="26" spans="1:10">
      <c r="B26" s="154" t="s">
        <v>216</v>
      </c>
    </row>
  </sheetData>
  <mergeCells count="24">
    <mergeCell ref="H15:H16"/>
    <mergeCell ref="I15:I16"/>
    <mergeCell ref="B15:B16"/>
    <mergeCell ref="C15:C16"/>
    <mergeCell ref="D15:D16"/>
    <mergeCell ref="E15:E16"/>
    <mergeCell ref="F15:F16"/>
    <mergeCell ref="G15:G16"/>
    <mergeCell ref="B8:B12"/>
    <mergeCell ref="C8:G8"/>
    <mergeCell ref="H8:H11"/>
    <mergeCell ref="I8:I11"/>
    <mergeCell ref="C9:C11"/>
    <mergeCell ref="D9:D11"/>
    <mergeCell ref="E9:G9"/>
    <mergeCell ref="E10:E11"/>
    <mergeCell ref="F10:F11"/>
    <mergeCell ref="G10:G11"/>
    <mergeCell ref="B7:I7"/>
    <mergeCell ref="B1:K1"/>
    <mergeCell ref="B2:K2"/>
    <mergeCell ref="B3:K3"/>
    <mergeCell ref="B4:I4"/>
    <mergeCell ref="B5:I6"/>
  </mergeCells>
  <pageMargins left="0.7" right="0.7" top="0.75" bottom="0.75" header="0.3" footer="0.3"/>
  <pageSetup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D77366-05DF-4A5E-A450-A5CC6DDD0BCF}">
  <dimension ref="A2:O36"/>
  <sheetViews>
    <sheetView showGridLines="0" topLeftCell="A4" zoomScaleNormal="100" workbookViewId="0">
      <selection activeCell="J14" sqref="J14:J33"/>
    </sheetView>
  </sheetViews>
  <sheetFormatPr baseColWidth="10" defaultColWidth="11.44140625" defaultRowHeight="14.4"/>
  <cols>
    <col min="1" max="1" width="11.44140625" style="68"/>
    <col min="2" max="2" width="64.5546875" style="68" bestFit="1" customWidth="1"/>
    <col min="3" max="4" width="18.5546875" style="68" customWidth="1"/>
    <col min="5" max="6" width="20.109375" style="68" customWidth="1"/>
    <col min="7" max="7" width="15.6640625" style="68" customWidth="1"/>
    <col min="8" max="8" width="14.44140625" style="68" customWidth="1"/>
    <col min="9" max="9" width="20.44140625" style="68" customWidth="1"/>
    <col min="10" max="11" width="11.44140625" style="68"/>
    <col min="12" max="12" width="30.109375" style="68" bestFit="1" customWidth="1"/>
    <col min="13" max="13" width="14.44140625" style="68" bestFit="1" customWidth="1"/>
    <col min="14" max="16384" width="11.44140625" style="68"/>
  </cols>
  <sheetData>
    <row r="2" spans="1:15">
      <c r="B2" s="1468" t="s">
        <v>42</v>
      </c>
      <c r="C2" s="1468"/>
      <c r="D2" s="1468"/>
      <c r="E2" s="1468"/>
      <c r="F2" s="1468"/>
      <c r="G2" s="1468"/>
      <c r="H2" s="1468"/>
      <c r="I2" s="1468"/>
      <c r="J2" s="1468"/>
      <c r="K2" s="1468"/>
    </row>
    <row r="3" spans="1:15">
      <c r="B3" s="1468" t="s">
        <v>43</v>
      </c>
      <c r="C3" s="1468"/>
      <c r="D3" s="1468"/>
      <c r="E3" s="1468"/>
      <c r="F3" s="1468"/>
      <c r="G3" s="1468"/>
      <c r="H3" s="1468"/>
      <c r="I3" s="1468"/>
      <c r="J3" s="1468"/>
      <c r="K3" s="1468"/>
    </row>
    <row r="4" spans="1:15" s="59" customFormat="1" ht="15" customHeight="1">
      <c r="B4" s="1469" t="s">
        <v>44</v>
      </c>
      <c r="C4" s="1469"/>
      <c r="D4" s="1469"/>
      <c r="E4" s="1469"/>
      <c r="F4" s="1469"/>
      <c r="G4" s="1469"/>
      <c r="H4" s="1469"/>
      <c r="I4" s="1469"/>
      <c r="J4" s="1469"/>
      <c r="K4" s="1469"/>
      <c r="L4" s="58"/>
      <c r="M4" s="58"/>
      <c r="N4" s="58"/>
      <c r="O4" s="58"/>
    </row>
    <row r="5" spans="1:15" s="59" customFormat="1" ht="15" customHeight="1">
      <c r="B5" s="1468"/>
      <c r="C5" s="1468"/>
      <c r="D5" s="1468"/>
      <c r="E5" s="1468"/>
      <c r="F5" s="1468"/>
      <c r="G5" s="1468"/>
      <c r="H5" s="1468"/>
      <c r="I5" s="1468"/>
      <c r="J5" s="58"/>
      <c r="K5" s="58"/>
      <c r="L5" s="58"/>
      <c r="M5" s="58"/>
      <c r="N5" s="58"/>
      <c r="O5" s="58"/>
    </row>
    <row r="6" spans="1:15" s="59" customFormat="1" ht="15" customHeight="1">
      <c r="B6" s="1469"/>
      <c r="C6" s="1469"/>
      <c r="D6" s="1469"/>
      <c r="E6" s="1469"/>
      <c r="F6" s="1469"/>
      <c r="G6" s="1469"/>
      <c r="H6" s="1469"/>
      <c r="I6" s="1469"/>
      <c r="J6" s="60"/>
      <c r="K6" s="60"/>
      <c r="L6" s="60"/>
      <c r="M6" s="60"/>
      <c r="N6" s="60"/>
      <c r="O6" s="60"/>
    </row>
    <row r="7" spans="1:15" ht="36" customHeight="1">
      <c r="B7" s="1632" t="s">
        <v>2710</v>
      </c>
      <c r="C7" s="1633"/>
      <c r="D7" s="1633"/>
      <c r="E7" s="1633"/>
      <c r="F7" s="1633"/>
      <c r="G7" s="1633"/>
      <c r="H7" s="1633"/>
      <c r="I7" s="1633"/>
    </row>
    <row r="8" spans="1:15">
      <c r="B8" s="1633"/>
      <c r="C8" s="1633"/>
      <c r="D8" s="1633"/>
      <c r="E8" s="1633"/>
      <c r="F8" s="1633"/>
      <c r="G8" s="1633"/>
      <c r="H8" s="1633"/>
      <c r="I8" s="1633"/>
    </row>
    <row r="9" spans="1:15" ht="15" thickBot="1">
      <c r="B9" s="1631"/>
      <c r="C9" s="1631"/>
      <c r="D9" s="1631"/>
      <c r="E9" s="1631"/>
      <c r="F9" s="1631"/>
      <c r="G9" s="1631"/>
      <c r="H9" s="1631"/>
      <c r="I9" s="1631"/>
    </row>
    <row r="10" spans="1:15" ht="16.2" thickBot="1">
      <c r="B10" s="1634" t="s">
        <v>217</v>
      </c>
      <c r="C10" s="1636">
        <v>2024</v>
      </c>
      <c r="D10" s="1637"/>
      <c r="E10" s="1637"/>
      <c r="F10" s="1637"/>
      <c r="G10" s="1638"/>
      <c r="H10" s="1634" t="s">
        <v>197</v>
      </c>
      <c r="I10" s="1634" t="s">
        <v>198</v>
      </c>
    </row>
    <row r="11" spans="1:15" ht="16.2" thickBot="1">
      <c r="B11" s="1635"/>
      <c r="C11" s="1640" t="s">
        <v>153</v>
      </c>
      <c r="D11" s="1640" t="s">
        <v>199</v>
      </c>
      <c r="E11" s="1636" t="s">
        <v>200</v>
      </c>
      <c r="F11" s="1637"/>
      <c r="G11" s="1638"/>
      <c r="H11" s="1635"/>
      <c r="I11" s="1635"/>
    </row>
    <row r="12" spans="1:15" ht="15" thickBot="1">
      <c r="B12" s="1635"/>
      <c r="C12" s="1641"/>
      <c r="D12" s="1641"/>
      <c r="E12" s="1634" t="s">
        <v>218</v>
      </c>
      <c r="F12" s="1634" t="s">
        <v>219</v>
      </c>
      <c r="G12" s="1634" t="s">
        <v>220</v>
      </c>
      <c r="H12" s="1635"/>
      <c r="I12" s="1635"/>
      <c r="J12" s="139"/>
    </row>
    <row r="13" spans="1:15" ht="15" thickBot="1">
      <c r="B13" s="1635"/>
      <c r="C13" s="1642"/>
      <c r="D13" s="1642"/>
      <c r="E13" s="1639"/>
      <c r="F13" s="1639"/>
      <c r="G13" s="1639"/>
      <c r="H13" s="1639"/>
      <c r="I13" s="1639"/>
      <c r="J13" s="139"/>
      <c r="L13" s="140" t="s">
        <v>204</v>
      </c>
      <c r="M13" s="141">
        <v>7447461031915.3203</v>
      </c>
    </row>
    <row r="14" spans="1:15" ht="15.6">
      <c r="B14" s="1635"/>
      <c r="C14" s="481">
        <v>1</v>
      </c>
      <c r="D14" s="481">
        <v>2</v>
      </c>
      <c r="E14" s="482">
        <v>3</v>
      </c>
      <c r="F14" s="483">
        <v>4</v>
      </c>
      <c r="G14" s="482">
        <v>5</v>
      </c>
      <c r="H14" s="483" t="s">
        <v>205</v>
      </c>
      <c r="I14" s="482" t="s">
        <v>206</v>
      </c>
    </row>
    <row r="15" spans="1:15" ht="15.6">
      <c r="A15" s="142"/>
      <c r="B15" s="143" t="s">
        <v>221</v>
      </c>
      <c r="C15" s="158">
        <v>415707990</v>
      </c>
      <c r="D15" s="158">
        <v>415707990</v>
      </c>
      <c r="E15" s="144">
        <v>190333025.04000002</v>
      </c>
      <c r="F15" s="145">
        <v>147915634.34999999</v>
      </c>
      <c r="G15" s="145">
        <v>142065351.41</v>
      </c>
      <c r="H15" s="146">
        <f>F15/D15</f>
        <v>0.35581619287615807</v>
      </c>
      <c r="I15" s="147">
        <f>F15/$M$13</f>
        <v>1.986121628782251E-5</v>
      </c>
      <c r="J15" s="64"/>
    </row>
    <row r="16" spans="1:15" ht="15.6">
      <c r="A16" s="142"/>
      <c r="B16" s="488" t="s">
        <v>222</v>
      </c>
      <c r="C16" s="496">
        <v>1488249090</v>
      </c>
      <c r="D16" s="497">
        <v>1696863982.6800001</v>
      </c>
      <c r="E16" s="490">
        <v>741717458.75999999</v>
      </c>
      <c r="F16" s="490">
        <v>588489546.19000006</v>
      </c>
      <c r="G16" s="490">
        <v>531936194.75</v>
      </c>
      <c r="H16" s="491">
        <f>F16/D16</f>
        <v>0.34681008742995945</v>
      </c>
      <c r="I16" s="492">
        <f>F16/$M$13</f>
        <v>7.9018815092565011E-5</v>
      </c>
      <c r="J16" s="64"/>
    </row>
    <row r="17" spans="1:10" ht="30" customHeight="1">
      <c r="A17" s="142"/>
      <c r="B17" s="1659" t="s">
        <v>223</v>
      </c>
      <c r="C17" s="1661">
        <v>1798300000</v>
      </c>
      <c r="D17" s="1661">
        <v>1798000000</v>
      </c>
      <c r="E17" s="1649">
        <v>653886523.12</v>
      </c>
      <c r="F17" s="1649">
        <v>419354610.63</v>
      </c>
      <c r="G17" s="1649">
        <v>410707448.28999996</v>
      </c>
      <c r="H17" s="1643">
        <f>F17/D17</f>
        <v>0.23323393249721913</v>
      </c>
      <c r="I17" s="1645">
        <f>F17/$M$13</f>
        <v>5.6308399444172905E-5</v>
      </c>
      <c r="J17" s="64"/>
    </row>
    <row r="18" spans="1:10" ht="15.75" customHeight="1">
      <c r="A18" s="142"/>
      <c r="B18" s="1660"/>
      <c r="C18" s="1662"/>
      <c r="D18" s="1662"/>
      <c r="E18" s="1650"/>
      <c r="F18" s="1650"/>
      <c r="G18" s="1650"/>
      <c r="H18" s="1644"/>
      <c r="I18" s="1646"/>
      <c r="J18" s="64"/>
    </row>
    <row r="19" spans="1:10" ht="30" customHeight="1">
      <c r="A19" s="142"/>
      <c r="B19" s="1651" t="s">
        <v>224</v>
      </c>
      <c r="C19" s="1653">
        <v>167774340</v>
      </c>
      <c r="D19" s="1653">
        <v>167774340</v>
      </c>
      <c r="E19" s="1653">
        <v>90914661.559999987</v>
      </c>
      <c r="F19" s="1653">
        <v>54333425.239999995</v>
      </c>
      <c r="G19" s="1653">
        <v>26591761.219999999</v>
      </c>
      <c r="H19" s="1655">
        <f>F19/D19</f>
        <v>0.32384824306267568</v>
      </c>
      <c r="I19" s="1657">
        <f>F19/$M$13</f>
        <v>7.2955635493975396E-6</v>
      </c>
      <c r="J19" s="64"/>
    </row>
    <row r="20" spans="1:10">
      <c r="A20" s="142"/>
      <c r="B20" s="1652"/>
      <c r="C20" s="1654"/>
      <c r="D20" s="1654"/>
      <c r="E20" s="1654"/>
      <c r="F20" s="1654"/>
      <c r="G20" s="1654"/>
      <c r="H20" s="1656"/>
      <c r="I20" s="1658"/>
      <c r="J20" s="64"/>
    </row>
    <row r="21" spans="1:10" ht="15.6">
      <c r="A21" s="142"/>
      <c r="B21" s="148" t="s">
        <v>225</v>
      </c>
      <c r="C21" s="159">
        <v>1367989690</v>
      </c>
      <c r="D21" s="160">
        <v>1578074207.8000002</v>
      </c>
      <c r="E21" s="161">
        <v>908224714.27999997</v>
      </c>
      <c r="F21" s="161">
        <v>854182471.97000003</v>
      </c>
      <c r="G21" s="161">
        <v>146398406.91</v>
      </c>
      <c r="H21" s="151">
        <f>F21/D21</f>
        <v>0.5412815618860024</v>
      </c>
      <c r="I21" s="152">
        <f>F21/$M$13</f>
        <v>1.1469445335927101E-4</v>
      </c>
      <c r="J21" s="64"/>
    </row>
    <row r="22" spans="1:10" ht="15.6">
      <c r="A22" s="142"/>
      <c r="B22" s="488" t="s">
        <v>226</v>
      </c>
      <c r="C22" s="496">
        <v>427203339</v>
      </c>
      <c r="D22" s="497">
        <v>427203339</v>
      </c>
      <c r="E22" s="490">
        <v>39853494.499999993</v>
      </c>
      <c r="F22" s="490">
        <v>34786249.109999992</v>
      </c>
      <c r="G22" s="490">
        <v>34765099.109999999</v>
      </c>
      <c r="H22" s="491">
        <f>F22/D22</f>
        <v>8.1427849303396929E-2</v>
      </c>
      <c r="I22" s="492">
        <f>F22/$M$13</f>
        <v>4.6708870259175758E-6</v>
      </c>
      <c r="J22" s="64"/>
    </row>
    <row r="23" spans="1:10" ht="15.6">
      <c r="A23" s="142"/>
      <c r="B23" s="148" t="s">
        <v>227</v>
      </c>
      <c r="C23" s="162">
        <v>714434525</v>
      </c>
      <c r="D23" s="163">
        <v>721260311</v>
      </c>
      <c r="E23" s="150">
        <v>141161609.86999997</v>
      </c>
      <c r="F23" s="150">
        <v>123939847.11999999</v>
      </c>
      <c r="G23" s="150">
        <v>109573893.28999999</v>
      </c>
      <c r="H23" s="151">
        <f>F23/D23</f>
        <v>0.17183788603058181</v>
      </c>
      <c r="I23" s="152">
        <f>F23/$M$13</f>
        <v>1.6641892665012769E-5</v>
      </c>
      <c r="J23" s="64"/>
    </row>
    <row r="24" spans="1:10" ht="15.6">
      <c r="A24" s="142"/>
      <c r="B24" s="488" t="s">
        <v>228</v>
      </c>
      <c r="C24" s="496">
        <v>54500000</v>
      </c>
      <c r="D24" s="497">
        <v>54500000</v>
      </c>
      <c r="E24" s="490">
        <v>8095695</v>
      </c>
      <c r="F24" s="490">
        <v>5228062.3</v>
      </c>
      <c r="G24" s="490">
        <v>5228062.3000000007</v>
      </c>
      <c r="H24" s="491">
        <f>F24/D24</f>
        <v>9.5927748623853212E-2</v>
      </c>
      <c r="I24" s="492">
        <f>F24/$M$13</f>
        <v>7.0199256868826599E-7</v>
      </c>
      <c r="J24" s="64"/>
    </row>
    <row r="25" spans="1:10" ht="30" customHeight="1">
      <c r="A25" s="142"/>
      <c r="B25" s="1659" t="s">
        <v>229</v>
      </c>
      <c r="C25" s="1661">
        <v>24618098</v>
      </c>
      <c r="D25" s="1661">
        <v>24618098</v>
      </c>
      <c r="E25" s="1661">
        <v>9766475.8000000007</v>
      </c>
      <c r="F25" s="1661">
        <v>4818776.03</v>
      </c>
      <c r="G25" s="1661">
        <v>4774754.6500000004</v>
      </c>
      <c r="H25" s="1643">
        <f>F25/D25</f>
        <v>0.19574119942166127</v>
      </c>
      <c r="I25" s="1645">
        <f>F25/$M$13</f>
        <v>6.4703608509660362E-7</v>
      </c>
      <c r="J25" s="64"/>
    </row>
    <row r="26" spans="1:10">
      <c r="A26" s="142"/>
      <c r="B26" s="1660"/>
      <c r="C26" s="1662"/>
      <c r="D26" s="1662"/>
      <c r="E26" s="1662"/>
      <c r="F26" s="1662"/>
      <c r="G26" s="1662"/>
      <c r="H26" s="1644"/>
      <c r="I26" s="1646"/>
      <c r="J26" s="64"/>
    </row>
    <row r="27" spans="1:10" ht="30" customHeight="1">
      <c r="A27" s="142"/>
      <c r="B27" s="1663" t="s">
        <v>230</v>
      </c>
      <c r="C27" s="1665">
        <v>100000000</v>
      </c>
      <c r="D27" s="1665">
        <v>100000000</v>
      </c>
      <c r="E27" s="1665">
        <v>32049790.479999997</v>
      </c>
      <c r="F27" s="1665">
        <v>19299790.460000001</v>
      </c>
      <c r="G27" s="1665">
        <v>19299790.460000008</v>
      </c>
      <c r="H27" s="1655">
        <f>F27/D27</f>
        <v>0.19299790460000002</v>
      </c>
      <c r="I27" s="1657">
        <f>F27/$M$13</f>
        <v>2.5914590727353596E-6</v>
      </c>
      <c r="J27" s="64"/>
    </row>
    <row r="28" spans="1:10">
      <c r="B28" s="1664"/>
      <c r="C28" s="1666"/>
      <c r="D28" s="1666"/>
      <c r="E28" s="1666"/>
      <c r="F28" s="1666"/>
      <c r="G28" s="1666"/>
      <c r="H28" s="1656"/>
      <c r="I28" s="1658"/>
      <c r="J28" s="64"/>
    </row>
    <row r="29" spans="1:10" ht="15.6">
      <c r="B29" s="148" t="s">
        <v>231</v>
      </c>
      <c r="C29" s="162">
        <v>2069680747</v>
      </c>
      <c r="D29" s="163">
        <v>2239909366.5200005</v>
      </c>
      <c r="E29" s="150">
        <v>852969210.40999973</v>
      </c>
      <c r="F29" s="150">
        <v>850165224.08999979</v>
      </c>
      <c r="G29" s="150">
        <v>825729089.5599997</v>
      </c>
      <c r="H29" s="151">
        <f>F29/D29</f>
        <v>0.37955340372135032</v>
      </c>
      <c r="I29" s="152">
        <f>F29/$M$13</f>
        <v>1.1415504162381046E-4</v>
      </c>
      <c r="J29" s="64"/>
    </row>
    <row r="30" spans="1:10" ht="30" customHeight="1">
      <c r="B30" s="1669" t="s">
        <v>232</v>
      </c>
      <c r="C30" s="1665">
        <v>11182324484</v>
      </c>
      <c r="D30" s="1665">
        <v>12682324484</v>
      </c>
      <c r="E30" s="1665">
        <v>7277679627.8300018</v>
      </c>
      <c r="F30" s="1665">
        <v>4204335891.1200004</v>
      </c>
      <c r="G30" s="1665">
        <v>3938821137.6699996</v>
      </c>
      <c r="H30" s="1655">
        <f>F30/D30</f>
        <v>0.33151145883581384</v>
      </c>
      <c r="I30" s="1667">
        <f>F30/$M$13</f>
        <v>5.6453278145434478E-4</v>
      </c>
      <c r="J30" s="64"/>
    </row>
    <row r="31" spans="1:10">
      <c r="B31" s="1670"/>
      <c r="C31" s="1666"/>
      <c r="D31" s="1666"/>
      <c r="E31" s="1666"/>
      <c r="F31" s="1666"/>
      <c r="G31" s="1666"/>
      <c r="H31" s="1656"/>
      <c r="I31" s="1668"/>
      <c r="J31" s="64"/>
    </row>
    <row r="32" spans="1:10" ht="16.2" thickBot="1">
      <c r="B32" s="484"/>
      <c r="C32" s="498">
        <f>SUM(C15:C30)</f>
        <v>19810782303</v>
      </c>
      <c r="D32" s="498">
        <f>SUM(D15:D30)</f>
        <v>21906236119</v>
      </c>
      <c r="E32" s="485">
        <f>SUM(E15:E30)</f>
        <v>10946652286.650002</v>
      </c>
      <c r="F32" s="485">
        <f>SUM(F15:F30)</f>
        <v>7306849528.6100006</v>
      </c>
      <c r="G32" s="485">
        <f>SUM(G15:G30)</f>
        <v>6195890989.6199989</v>
      </c>
      <c r="H32" s="486">
        <f>G32/D32</f>
        <v>0.28283685777704637</v>
      </c>
      <c r="I32" s="487">
        <f>F32/$M$13</f>
        <v>9.811195382288349E-4</v>
      </c>
    </row>
    <row r="33" spans="2:9">
      <c r="B33" s="154" t="s">
        <v>215</v>
      </c>
      <c r="C33" s="155"/>
      <c r="D33" s="155"/>
      <c r="E33" s="155"/>
      <c r="F33" s="155"/>
      <c r="G33" s="155"/>
      <c r="H33" s="155"/>
      <c r="I33" s="155"/>
    </row>
    <row r="34" spans="2:9" ht="16.5" customHeight="1">
      <c r="B34" s="156" t="s">
        <v>190</v>
      </c>
      <c r="C34" s="157"/>
      <c r="D34" s="157"/>
      <c r="E34" s="157"/>
      <c r="F34" s="157"/>
    </row>
    <row r="35" spans="2:9">
      <c r="B35" s="156" t="s">
        <v>191</v>
      </c>
    </row>
    <row r="36" spans="2:9">
      <c r="B36" s="154" t="s">
        <v>216</v>
      </c>
    </row>
  </sheetData>
  <mergeCells count="57">
    <mergeCell ref="H30:H31"/>
    <mergeCell ref="I30:I31"/>
    <mergeCell ref="B30:B31"/>
    <mergeCell ref="C30:C31"/>
    <mergeCell ref="D30:D31"/>
    <mergeCell ref="E30:E31"/>
    <mergeCell ref="F30:F31"/>
    <mergeCell ref="G30:G31"/>
    <mergeCell ref="H25:H26"/>
    <mergeCell ref="I25:I26"/>
    <mergeCell ref="B27:B28"/>
    <mergeCell ref="C27:C28"/>
    <mergeCell ref="D27:D28"/>
    <mergeCell ref="E27:E28"/>
    <mergeCell ref="F27:F28"/>
    <mergeCell ref="G27:G28"/>
    <mergeCell ref="H27:H28"/>
    <mergeCell ref="I27:I28"/>
    <mergeCell ref="B25:B26"/>
    <mergeCell ref="C25:C26"/>
    <mergeCell ref="D25:D26"/>
    <mergeCell ref="E25:E26"/>
    <mergeCell ref="F25:F26"/>
    <mergeCell ref="G25:G26"/>
    <mergeCell ref="G17:G18"/>
    <mergeCell ref="H17:H18"/>
    <mergeCell ref="I17:I18"/>
    <mergeCell ref="B19:B20"/>
    <mergeCell ref="C19:C20"/>
    <mergeCell ref="D19:D20"/>
    <mergeCell ref="E19:E20"/>
    <mergeCell ref="F19:F20"/>
    <mergeCell ref="G19:G20"/>
    <mergeCell ref="H19:H20"/>
    <mergeCell ref="I19:I20"/>
    <mergeCell ref="B17:B18"/>
    <mergeCell ref="C17:C18"/>
    <mergeCell ref="D17:D18"/>
    <mergeCell ref="E17:E18"/>
    <mergeCell ref="F17:F18"/>
    <mergeCell ref="B9:I9"/>
    <mergeCell ref="B10:B14"/>
    <mergeCell ref="C10:G10"/>
    <mergeCell ref="H10:H13"/>
    <mergeCell ref="I10:I13"/>
    <mergeCell ref="C11:C13"/>
    <mergeCell ref="D11:D13"/>
    <mergeCell ref="E11:G11"/>
    <mergeCell ref="E12:E13"/>
    <mergeCell ref="F12:F13"/>
    <mergeCell ref="G12:G13"/>
    <mergeCell ref="B7:I8"/>
    <mergeCell ref="B2:K2"/>
    <mergeCell ref="B3:K3"/>
    <mergeCell ref="B4:K4"/>
    <mergeCell ref="B5:I5"/>
    <mergeCell ref="B6:I6"/>
  </mergeCells>
  <pageMargins left="0.7" right="0.7" top="0.75" bottom="0.75" header="0.3" footer="0.3"/>
  <pageSetup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CE2261-4134-4E31-98F9-247D46E1026C}">
  <dimension ref="B1:P36"/>
  <sheetViews>
    <sheetView showGridLines="0" topLeftCell="A10" workbookViewId="0">
      <selection activeCell="N29" sqref="N29"/>
    </sheetView>
  </sheetViews>
  <sheetFormatPr baseColWidth="10" defaultColWidth="11.44140625" defaultRowHeight="14.4"/>
  <cols>
    <col min="1" max="1" width="11.44140625" style="68"/>
    <col min="2" max="2" width="35.44140625" style="68" bestFit="1" customWidth="1"/>
    <col min="3" max="13" width="11.44140625" style="68"/>
    <col min="14" max="14" width="36.88671875" style="68" bestFit="1" customWidth="1"/>
    <col min="15" max="15" width="31.6640625" style="68" bestFit="1" customWidth="1"/>
    <col min="16" max="16384" width="11.44140625" style="68"/>
  </cols>
  <sheetData>
    <row r="1" spans="2:16" s="59" customFormat="1" ht="15" customHeight="1">
      <c r="D1" s="58"/>
      <c r="E1" s="1468" t="s">
        <v>42</v>
      </c>
      <c r="F1" s="1468"/>
      <c r="G1" s="1468"/>
      <c r="H1" s="1468"/>
      <c r="I1" s="1468"/>
      <c r="J1" s="1468"/>
      <c r="K1" s="1468"/>
      <c r="L1" s="1468"/>
      <c r="M1" s="1468"/>
      <c r="N1" s="58"/>
    </row>
    <row r="2" spans="2:16" s="59" customFormat="1" ht="15" customHeight="1">
      <c r="D2" s="58"/>
      <c r="E2" s="1468" t="s">
        <v>43</v>
      </c>
      <c r="F2" s="1468"/>
      <c r="G2" s="1468"/>
      <c r="H2" s="1468"/>
      <c r="I2" s="1468"/>
      <c r="J2" s="1468"/>
      <c r="K2" s="1468"/>
      <c r="L2" s="1468"/>
      <c r="M2" s="1468"/>
      <c r="N2"/>
      <c r="O2"/>
    </row>
    <row r="3" spans="2:16" s="59" customFormat="1">
      <c r="D3" s="60"/>
      <c r="E3" s="1469" t="s">
        <v>44</v>
      </c>
      <c r="F3" s="1469"/>
      <c r="G3" s="1469"/>
      <c r="H3" s="1469"/>
      <c r="I3" s="1469"/>
      <c r="J3" s="1469"/>
      <c r="K3" s="1469"/>
      <c r="L3" s="1469"/>
      <c r="M3" s="1469"/>
      <c r="N3"/>
      <c r="O3"/>
    </row>
    <row r="4" spans="2:16">
      <c r="N4"/>
      <c r="O4"/>
    </row>
    <row r="5" spans="2:16">
      <c r="N5"/>
      <c r="O5"/>
    </row>
    <row r="6" spans="2:16">
      <c r="D6" s="1472" t="s">
        <v>233</v>
      </c>
      <c r="E6" s="1472"/>
      <c r="F6" s="1472"/>
      <c r="G6" s="1472"/>
      <c r="H6" s="1472"/>
      <c r="I6" s="1472"/>
      <c r="J6" s="1472"/>
      <c r="K6" s="1472"/>
      <c r="L6" s="1472"/>
      <c r="N6"/>
      <c r="O6"/>
    </row>
    <row r="8" spans="2:16">
      <c r="B8" s="164" t="s">
        <v>234</v>
      </c>
      <c r="C8" s="165">
        <v>0.41863790272873047</v>
      </c>
      <c r="P8"/>
    </row>
    <row r="9" spans="2:16">
      <c r="B9" s="164" t="s">
        <v>235</v>
      </c>
      <c r="C9" s="165">
        <v>0.24107217962602079</v>
      </c>
      <c r="P9"/>
    </row>
    <row r="10" spans="2:16">
      <c r="B10" s="164" t="s">
        <v>236</v>
      </c>
      <c r="C10" s="165">
        <v>0.17462218442290683</v>
      </c>
      <c r="P10"/>
    </row>
    <row r="11" spans="2:16">
      <c r="B11" s="164" t="s">
        <v>237</v>
      </c>
      <c r="C11" s="165">
        <v>0.15996036945181949</v>
      </c>
      <c r="F11"/>
      <c r="P11"/>
    </row>
    <row r="12" spans="2:16">
      <c r="B12" s="164" t="s">
        <v>238</v>
      </c>
      <c r="C12" s="165">
        <v>5.7073637705225694E-3</v>
      </c>
      <c r="P12"/>
    </row>
    <row r="13" spans="2:16">
      <c r="B13" s="166" t="s">
        <v>239</v>
      </c>
      <c r="C13" s="167">
        <v>1</v>
      </c>
      <c r="P13"/>
    </row>
    <row r="14" spans="2:16">
      <c r="P14"/>
    </row>
    <row r="15" spans="2:16">
      <c r="P15"/>
    </row>
    <row r="16" spans="2:16">
      <c r="P16"/>
    </row>
    <row r="17" spans="16:16">
      <c r="P17"/>
    </row>
    <row r="18" spans="16:16">
      <c r="P18"/>
    </row>
    <row r="19" spans="16:16">
      <c r="P19"/>
    </row>
    <row r="20" spans="16:16">
      <c r="P20"/>
    </row>
    <row r="21" spans="16:16">
      <c r="P21"/>
    </row>
    <row r="22" spans="16:16">
      <c r="P22"/>
    </row>
    <row r="23" spans="16:16">
      <c r="P23"/>
    </row>
    <row r="24" spans="16:16">
      <c r="P24"/>
    </row>
    <row r="25" spans="16:16">
      <c r="P25"/>
    </row>
    <row r="33" spans="5:5">
      <c r="E33" s="123" t="s">
        <v>146</v>
      </c>
    </row>
    <row r="34" spans="5:5">
      <c r="E34" s="68" t="s">
        <v>190</v>
      </c>
    </row>
    <row r="35" spans="5:5">
      <c r="E35" s="68" t="s">
        <v>191</v>
      </c>
    </row>
    <row r="36" spans="5:5">
      <c r="E36" s="123" t="s">
        <v>192</v>
      </c>
    </row>
  </sheetData>
  <mergeCells count="4">
    <mergeCell ref="E1:M1"/>
    <mergeCell ref="E2:M2"/>
    <mergeCell ref="E3:M3"/>
    <mergeCell ref="D6:L6"/>
  </mergeCells>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117E35-090A-4AE1-8F55-CC32AA751406}">
  <dimension ref="B1:Q45"/>
  <sheetViews>
    <sheetView showGridLines="0" zoomScale="60" zoomScaleNormal="60" workbookViewId="0">
      <selection activeCell="I47" sqref="I47"/>
    </sheetView>
  </sheetViews>
  <sheetFormatPr baseColWidth="10" defaultColWidth="11.44140625" defaultRowHeight="14.4"/>
  <cols>
    <col min="1" max="2" width="11.44140625" style="68"/>
    <col min="3" max="3" width="90.33203125" style="68" customWidth="1"/>
    <col min="4" max="4" width="24.44140625" style="68" customWidth="1"/>
    <col min="5" max="5" width="26.33203125" style="68" customWidth="1"/>
    <col min="6" max="6" width="23" style="68" customWidth="1"/>
    <col min="7" max="7" width="29.6640625" style="68" customWidth="1"/>
    <col min="8" max="8" width="22.109375" style="68" customWidth="1"/>
    <col min="9" max="9" width="20.33203125" style="68" customWidth="1"/>
    <col min="10" max="10" width="34.33203125" style="68" customWidth="1"/>
    <col min="11" max="11" width="17.109375" style="68" customWidth="1"/>
    <col min="12" max="12" width="14.6640625" style="68" customWidth="1"/>
    <col min="13" max="13" width="19.33203125" style="68" customWidth="1"/>
    <col min="14" max="14" width="11.5546875" style="68" bestFit="1" customWidth="1"/>
    <col min="15" max="15" width="30.5546875" style="68" customWidth="1"/>
    <col min="16" max="16" width="24" style="68" customWidth="1"/>
    <col min="17" max="16384" width="11.44140625" style="68"/>
  </cols>
  <sheetData>
    <row r="1" spans="2:17" s="59" customFormat="1" ht="15" customHeight="1">
      <c r="B1" s="58"/>
      <c r="C1" s="1468" t="s">
        <v>42</v>
      </c>
      <c r="D1" s="1468"/>
      <c r="E1" s="1468"/>
      <c r="F1" s="1468"/>
      <c r="G1" s="1468"/>
      <c r="H1" s="1468"/>
      <c r="I1" s="1468"/>
      <c r="J1" s="1468"/>
      <c r="K1" s="1468"/>
      <c r="L1" s="1468"/>
      <c r="M1" s="58"/>
    </row>
    <row r="2" spans="2:17" s="59" customFormat="1" ht="15" customHeight="1">
      <c r="B2" s="58"/>
      <c r="C2" s="1468" t="s">
        <v>43</v>
      </c>
      <c r="D2" s="1468"/>
      <c r="E2" s="1468"/>
      <c r="F2" s="1468"/>
      <c r="G2" s="1468"/>
      <c r="H2" s="1468"/>
      <c r="I2" s="1468"/>
      <c r="J2" s="1468"/>
      <c r="K2" s="1468"/>
      <c r="L2" s="1468"/>
      <c r="M2" s="58"/>
    </row>
    <row r="3" spans="2:17" s="59" customFormat="1" ht="15" customHeight="1">
      <c r="B3" s="60"/>
      <c r="C3" s="1469" t="s">
        <v>44</v>
      </c>
      <c r="D3" s="1469"/>
      <c r="E3" s="1469"/>
      <c r="F3" s="1469"/>
      <c r="G3" s="1469"/>
      <c r="H3" s="1469"/>
      <c r="I3" s="1469"/>
      <c r="J3" s="1469"/>
      <c r="K3" s="1469"/>
      <c r="L3" s="1469"/>
      <c r="M3" s="60"/>
    </row>
    <row r="5" spans="2:17">
      <c r="C5" s="1472" t="s">
        <v>2709</v>
      </c>
      <c r="D5" s="1472"/>
      <c r="E5" s="1472"/>
      <c r="F5" s="1472"/>
      <c r="G5" s="1472"/>
      <c r="H5" s="1472"/>
      <c r="I5" s="1472"/>
      <c r="J5" s="1472"/>
      <c r="K5" s="1472"/>
      <c r="L5" s="1472"/>
      <c r="M5" s="1472"/>
      <c r="N5" s="120"/>
      <c r="O5" s="120"/>
    </row>
    <row r="6" spans="2:17" ht="15" thickBot="1">
      <c r="C6" s="1472" t="s">
        <v>149</v>
      </c>
      <c r="D6" s="1472"/>
      <c r="E6" s="1472"/>
      <c r="F6" s="1472"/>
      <c r="G6" s="1472"/>
      <c r="H6" s="1472"/>
      <c r="I6" s="1472"/>
      <c r="J6" s="1472"/>
      <c r="K6" s="1472"/>
      <c r="L6" s="1472"/>
      <c r="M6" s="1472"/>
      <c r="N6" s="120"/>
      <c r="O6" s="120"/>
    </row>
    <row r="7" spans="2:17" ht="15" thickBot="1">
      <c r="C7" s="1571" t="s">
        <v>145</v>
      </c>
      <c r="D7" s="1571"/>
      <c r="E7" s="1571"/>
      <c r="F7" s="1571"/>
      <c r="G7" s="1571"/>
      <c r="H7" s="1571"/>
      <c r="I7" s="1571"/>
      <c r="J7" s="1571"/>
      <c r="K7" s="1571"/>
      <c r="L7" s="1571"/>
      <c r="M7" s="1571"/>
      <c r="N7" s="168"/>
      <c r="O7" s="169" t="s">
        <v>62</v>
      </c>
      <c r="P7" s="118">
        <v>7447461031915.2998</v>
      </c>
    </row>
    <row r="8" spans="2:17" ht="15.75" customHeight="1" thickBot="1">
      <c r="C8" s="1673" t="s">
        <v>63</v>
      </c>
      <c r="D8" s="170">
        <v>2023</v>
      </c>
      <c r="E8" s="1676">
        <v>2024</v>
      </c>
      <c r="F8" s="1677"/>
      <c r="G8" s="1677"/>
      <c r="H8" s="1677"/>
      <c r="I8" s="1677"/>
      <c r="J8" s="1678"/>
      <c r="K8" s="1679" t="s">
        <v>65</v>
      </c>
      <c r="L8" s="1680"/>
      <c r="M8" s="1671" t="s">
        <v>151</v>
      </c>
    </row>
    <row r="9" spans="2:17" ht="26.25" customHeight="1" thickBot="1">
      <c r="C9" s="1674"/>
      <c r="D9" s="1671" t="s">
        <v>240</v>
      </c>
      <c r="E9" s="1671" t="s">
        <v>153</v>
      </c>
      <c r="F9" s="1671" t="s">
        <v>154</v>
      </c>
      <c r="G9" s="1671" t="s">
        <v>241</v>
      </c>
      <c r="H9" s="1671" t="s">
        <v>240</v>
      </c>
      <c r="I9" s="1671" t="s">
        <v>242</v>
      </c>
      <c r="J9" s="1671" t="s">
        <v>243</v>
      </c>
      <c r="K9" s="1681"/>
      <c r="L9" s="1682"/>
      <c r="M9" s="1683"/>
    </row>
    <row r="10" spans="2:17" ht="21.6" thickBot="1">
      <c r="C10" s="1674"/>
      <c r="D10" s="1672"/>
      <c r="E10" s="1672"/>
      <c r="F10" s="1672"/>
      <c r="G10" s="1672"/>
      <c r="H10" s="1672"/>
      <c r="I10" s="1672"/>
      <c r="J10" s="1672"/>
      <c r="K10" s="171" t="s">
        <v>73</v>
      </c>
      <c r="L10" s="171" t="s">
        <v>75</v>
      </c>
      <c r="M10" s="1672"/>
    </row>
    <row r="11" spans="2:17" ht="21.6" thickBot="1">
      <c r="C11" s="1675"/>
      <c r="D11" s="172">
        <v>1</v>
      </c>
      <c r="E11" s="172">
        <v>2</v>
      </c>
      <c r="F11" s="172">
        <v>3</v>
      </c>
      <c r="G11" s="172">
        <v>4</v>
      </c>
      <c r="H11" s="172">
        <v>5</v>
      </c>
      <c r="I11" s="172">
        <v>6</v>
      </c>
      <c r="J11" s="172" t="s">
        <v>244</v>
      </c>
      <c r="K11" s="172" t="s">
        <v>245</v>
      </c>
      <c r="L11" s="172" t="s">
        <v>246</v>
      </c>
      <c r="M11" s="172" t="s">
        <v>247</v>
      </c>
    </row>
    <row r="12" spans="2:17" ht="21">
      <c r="C12" s="173" t="s">
        <v>248</v>
      </c>
      <c r="D12" s="174">
        <f t="shared" ref="D12:I12" si="0">SUM(D13:D16)</f>
        <v>87915417678.089935</v>
      </c>
      <c r="E12" s="174">
        <f t="shared" si="0"/>
        <v>219411356799</v>
      </c>
      <c r="F12" s="174">
        <f t="shared" si="0"/>
        <v>221774615617.59991</v>
      </c>
      <c r="G12" s="174">
        <f t="shared" si="0"/>
        <v>142198881876.5701</v>
      </c>
      <c r="H12" s="174">
        <f t="shared" si="0"/>
        <v>107310000837.47002</v>
      </c>
      <c r="I12" s="174">
        <f t="shared" si="0"/>
        <v>104383133875.54999</v>
      </c>
      <c r="J12" s="175">
        <f t="shared" ref="J12:J40" si="1">IFERROR(H12/F12,"0.0%")</f>
        <v>0.48386962835504044</v>
      </c>
      <c r="K12" s="174">
        <f t="shared" ref="K12:K40" si="2">H12-D12</f>
        <v>19394583159.380081</v>
      </c>
      <c r="L12" s="175">
        <f t="shared" ref="L12:L40" si="3">IFERROR(K12/D12,"0.0%")</f>
        <v>0.22060502778244268</v>
      </c>
      <c r="M12" s="175">
        <f t="shared" ref="M12:M40" si="4">H12/$P$7</f>
        <v>1.4408937539599664E-2</v>
      </c>
      <c r="N12" s="64"/>
    </row>
    <row r="13" spans="2:17" ht="21">
      <c r="C13" s="176" t="s">
        <v>249</v>
      </c>
      <c r="D13" s="177">
        <v>38533854570.39994</v>
      </c>
      <c r="E13" s="177">
        <v>95815120187</v>
      </c>
      <c r="F13" s="177">
        <v>95736736010.169952</v>
      </c>
      <c r="G13" s="177">
        <v>57628319635.33007</v>
      </c>
      <c r="H13" s="177">
        <v>49887745417.709984</v>
      </c>
      <c r="I13" s="177">
        <v>48931096216.649963</v>
      </c>
      <c r="J13" s="178">
        <f t="shared" si="1"/>
        <v>0.52109302548616754</v>
      </c>
      <c r="K13" s="177">
        <f t="shared" si="2"/>
        <v>11353890847.310043</v>
      </c>
      <c r="L13" s="178">
        <f t="shared" si="3"/>
        <v>0.29464716088983262</v>
      </c>
      <c r="M13" s="178">
        <f t="shared" si="4"/>
        <v>6.6986245653278846E-3</v>
      </c>
      <c r="N13" s="64"/>
    </row>
    <row r="14" spans="2:17" ht="21">
      <c r="C14" s="176" t="s">
        <v>250</v>
      </c>
      <c r="D14" s="177">
        <v>5597054395.8900023</v>
      </c>
      <c r="E14" s="177">
        <v>13511032861</v>
      </c>
      <c r="F14" s="177">
        <v>13511032861</v>
      </c>
      <c r="G14" s="177">
        <v>9348520765.6800022</v>
      </c>
      <c r="H14" s="177">
        <v>6022129160.2099943</v>
      </c>
      <c r="I14" s="177">
        <v>5741465668.5099964</v>
      </c>
      <c r="J14" s="178">
        <f t="shared" si="1"/>
        <v>0.44571937779775889</v>
      </c>
      <c r="K14" s="177">
        <f t="shared" si="2"/>
        <v>425074764.31999207</v>
      </c>
      <c r="L14" s="178">
        <f t="shared" si="3"/>
        <v>7.5946155647894115E-2</v>
      </c>
      <c r="M14" s="178">
        <f t="shared" si="4"/>
        <v>8.0861506148240353E-4</v>
      </c>
      <c r="N14" s="64"/>
      <c r="Q14" s="179"/>
    </row>
    <row r="15" spans="2:17" ht="21">
      <c r="C15" s="176" t="s">
        <v>251</v>
      </c>
      <c r="D15" s="177">
        <v>19152107428.779999</v>
      </c>
      <c r="E15" s="177">
        <v>49384238726</v>
      </c>
      <c r="F15" s="177">
        <v>50677419808.079994</v>
      </c>
      <c r="G15" s="177">
        <v>39237236241.280045</v>
      </c>
      <c r="H15" s="177">
        <v>22325128815.910007</v>
      </c>
      <c r="I15" s="177">
        <v>21698624281.570007</v>
      </c>
      <c r="J15" s="178">
        <f t="shared" si="1"/>
        <v>0.44053404653309708</v>
      </c>
      <c r="K15" s="177">
        <f t="shared" si="2"/>
        <v>3173021387.1300087</v>
      </c>
      <c r="L15" s="178">
        <f t="shared" si="3"/>
        <v>0.16567479056439963</v>
      </c>
      <c r="M15" s="178">
        <f t="shared" si="4"/>
        <v>2.9976831997157219E-3</v>
      </c>
      <c r="N15" s="64"/>
      <c r="Q15" s="179"/>
    </row>
    <row r="16" spans="2:17" ht="21">
      <c r="C16" s="176" t="s">
        <v>252</v>
      </c>
      <c r="D16" s="177">
        <v>24632401283.020004</v>
      </c>
      <c r="E16" s="177">
        <v>60700965025</v>
      </c>
      <c r="F16" s="177">
        <v>61849426938.349991</v>
      </c>
      <c r="G16" s="177">
        <v>35984805234.279991</v>
      </c>
      <c r="H16" s="177">
        <v>29074997443.640026</v>
      </c>
      <c r="I16" s="177">
        <v>28011947708.820019</v>
      </c>
      <c r="J16" s="180">
        <f t="shared" si="1"/>
        <v>0.47009323906301148</v>
      </c>
      <c r="K16" s="177">
        <f t="shared" si="2"/>
        <v>4442596160.6200218</v>
      </c>
      <c r="L16" s="180">
        <f t="shared" si="3"/>
        <v>0.18035578868563101</v>
      </c>
      <c r="M16" s="180">
        <f t="shared" si="4"/>
        <v>3.9040147130736539E-3</v>
      </c>
      <c r="N16" s="64"/>
      <c r="Q16" s="179"/>
    </row>
    <row r="17" spans="3:17" ht="21">
      <c r="C17" s="173" t="s">
        <v>253</v>
      </c>
      <c r="D17" s="174">
        <f t="shared" ref="D17:I17" si="5">SUM(D18:D26)</f>
        <v>101338811049.73997</v>
      </c>
      <c r="E17" s="174">
        <f t="shared" si="5"/>
        <v>268623884854</v>
      </c>
      <c r="F17" s="174">
        <f t="shared" si="5"/>
        <v>266400516370.75003</v>
      </c>
      <c r="G17" s="174">
        <f t="shared" si="5"/>
        <v>128222394117.99001</v>
      </c>
      <c r="H17" s="174">
        <f t="shared" si="5"/>
        <v>117454363607.02007</v>
      </c>
      <c r="I17" s="174">
        <f t="shared" si="5"/>
        <v>109082793375.82004</v>
      </c>
      <c r="J17" s="175">
        <f t="shared" si="1"/>
        <v>0.44089390368732856</v>
      </c>
      <c r="K17" s="174">
        <f t="shared" si="2"/>
        <v>16115552557.28009</v>
      </c>
      <c r="L17" s="175">
        <f t="shared" si="3"/>
        <v>0.15902646173113397</v>
      </c>
      <c r="M17" s="175">
        <f t="shared" si="4"/>
        <v>1.5771061184970545E-2</v>
      </c>
      <c r="N17" s="64"/>
      <c r="Q17" s="179"/>
    </row>
    <row r="18" spans="3:17" ht="21">
      <c r="C18" s="176" t="s">
        <v>254</v>
      </c>
      <c r="D18" s="177">
        <v>8866097171.2199993</v>
      </c>
      <c r="E18" s="177">
        <v>24181094950</v>
      </c>
      <c r="F18" s="177">
        <v>24168633063.660004</v>
      </c>
      <c r="G18" s="177">
        <v>16497245100.119995</v>
      </c>
      <c r="H18" s="177">
        <v>15646899633.029997</v>
      </c>
      <c r="I18" s="177">
        <v>14687615491.649998</v>
      </c>
      <c r="J18" s="178">
        <f t="shared" si="1"/>
        <v>0.64740523768208891</v>
      </c>
      <c r="K18" s="177">
        <f t="shared" si="2"/>
        <v>6780802461.8099976</v>
      </c>
      <c r="L18" s="178">
        <f t="shared" si="3"/>
        <v>0.76480127962289646</v>
      </c>
      <c r="M18" s="178">
        <f t="shared" si="4"/>
        <v>2.1009709974952372E-3</v>
      </c>
      <c r="N18" s="64"/>
      <c r="Q18" s="179"/>
    </row>
    <row r="19" spans="3:17" ht="21">
      <c r="C19" s="176" t="s">
        <v>255</v>
      </c>
      <c r="D19" s="177">
        <v>8684187834.5899925</v>
      </c>
      <c r="E19" s="177">
        <v>18352875264</v>
      </c>
      <c r="F19" s="177">
        <v>18963326793.939999</v>
      </c>
      <c r="G19" s="177">
        <v>9048303360.7199955</v>
      </c>
      <c r="H19" s="177">
        <v>8317153343.5199966</v>
      </c>
      <c r="I19" s="177">
        <v>7773183878.1699982</v>
      </c>
      <c r="J19" s="178">
        <f t="shared" si="1"/>
        <v>0.43859146835869861</v>
      </c>
      <c r="K19" s="177">
        <f t="shared" si="2"/>
        <v>-367034491.06999588</v>
      </c>
      <c r="L19" s="178">
        <f t="shared" si="3"/>
        <v>-4.2264688196639484E-2</v>
      </c>
      <c r="M19" s="178">
        <f t="shared" si="4"/>
        <v>1.1167770207695916E-3</v>
      </c>
      <c r="N19" s="64"/>
      <c r="Q19" s="181"/>
    </row>
    <row r="20" spans="3:17" ht="21">
      <c r="C20" s="176" t="s">
        <v>256</v>
      </c>
      <c r="D20" s="177">
        <v>2908215758.690001</v>
      </c>
      <c r="E20" s="177">
        <v>7309972466</v>
      </c>
      <c r="F20" s="177">
        <v>7819897623.9499998</v>
      </c>
      <c r="G20" s="177">
        <v>6389647040.9700003</v>
      </c>
      <c r="H20" s="177">
        <v>4271576939.0800004</v>
      </c>
      <c r="I20" s="177">
        <v>3768879804.4700003</v>
      </c>
      <c r="J20" s="178">
        <f t="shared" si="1"/>
        <v>0.54624461143806313</v>
      </c>
      <c r="K20" s="177">
        <f t="shared" si="2"/>
        <v>1363361180.3899994</v>
      </c>
      <c r="L20" s="178">
        <f t="shared" si="3"/>
        <v>0.46879643517375141</v>
      </c>
      <c r="M20" s="178">
        <f t="shared" si="4"/>
        <v>5.7356150247374414E-4</v>
      </c>
      <c r="N20" s="64"/>
    </row>
    <row r="21" spans="3:17" ht="21">
      <c r="C21" s="176" t="s">
        <v>257</v>
      </c>
      <c r="D21" s="177">
        <v>43806115603.209984</v>
      </c>
      <c r="E21" s="177">
        <v>92264417778</v>
      </c>
      <c r="F21" s="177">
        <v>92309022889.139999</v>
      </c>
      <c r="G21" s="177">
        <v>45698656272.550003</v>
      </c>
      <c r="H21" s="177">
        <v>44558876452.779999</v>
      </c>
      <c r="I21" s="177">
        <v>44517889789.629997</v>
      </c>
      <c r="J21" s="178">
        <f t="shared" si="1"/>
        <v>0.48271420342401083</v>
      </c>
      <c r="K21" s="177">
        <f t="shared" si="2"/>
        <v>752760849.57001495</v>
      </c>
      <c r="L21" s="178">
        <f t="shared" si="3"/>
        <v>1.7183921450338657E-2</v>
      </c>
      <c r="M21" s="178">
        <f t="shared" si="4"/>
        <v>5.9830962876915618E-3</v>
      </c>
      <c r="N21" s="64"/>
    </row>
    <row r="22" spans="3:17" ht="21">
      <c r="C22" s="176" t="s">
        <v>258</v>
      </c>
      <c r="D22" s="177">
        <v>308366475.63</v>
      </c>
      <c r="E22" s="177">
        <v>762083921</v>
      </c>
      <c r="F22" s="177">
        <v>949408187.72000003</v>
      </c>
      <c r="G22" s="177">
        <v>790604941.43999958</v>
      </c>
      <c r="H22" s="177">
        <v>357765584.14999998</v>
      </c>
      <c r="I22" s="177">
        <v>352560217.09000003</v>
      </c>
      <c r="J22" s="180">
        <f t="shared" si="1"/>
        <v>0.37683010192820499</v>
      </c>
      <c r="K22" s="177">
        <f t="shared" si="2"/>
        <v>49399108.519999981</v>
      </c>
      <c r="L22" s="180">
        <f t="shared" si="3"/>
        <v>0.16019610568586107</v>
      </c>
      <c r="M22" s="180">
        <f t="shared" si="4"/>
        <v>4.8038597666618693E-5</v>
      </c>
      <c r="N22" s="64"/>
    </row>
    <row r="23" spans="3:17" ht="21">
      <c r="C23" s="176" t="s">
        <v>259</v>
      </c>
      <c r="D23" s="177">
        <v>33960542233.779999</v>
      </c>
      <c r="E23" s="177">
        <v>115004347968</v>
      </c>
      <c r="F23" s="177">
        <v>112017894843.32005</v>
      </c>
      <c r="G23" s="177">
        <v>45510947725.640015</v>
      </c>
      <c r="H23" s="177">
        <v>41139353968.790077</v>
      </c>
      <c r="I23" s="177">
        <v>35037910463.84005</v>
      </c>
      <c r="J23" s="180">
        <f t="shared" si="1"/>
        <v>0.36725698180930716</v>
      </c>
      <c r="K23" s="177">
        <f t="shared" si="2"/>
        <v>7178811735.0100784</v>
      </c>
      <c r="L23" s="180">
        <f t="shared" si="3"/>
        <v>0.21138684081049305</v>
      </c>
      <c r="M23" s="180">
        <f t="shared" si="4"/>
        <v>5.5239435013478772E-3</v>
      </c>
      <c r="N23" s="64"/>
    </row>
    <row r="24" spans="3:17" ht="21">
      <c r="C24" s="176" t="s">
        <v>260</v>
      </c>
      <c r="D24" s="177">
        <v>1030379044.1899997</v>
      </c>
      <c r="E24" s="177">
        <v>2319162116</v>
      </c>
      <c r="F24" s="177">
        <v>2346162116</v>
      </c>
      <c r="G24" s="177">
        <v>1054485427.6399996</v>
      </c>
      <c r="H24" s="177">
        <v>782596382.76000023</v>
      </c>
      <c r="I24" s="177">
        <v>762456579.6900003</v>
      </c>
      <c r="J24" s="178">
        <f t="shared" si="1"/>
        <v>0.33356449557469547</v>
      </c>
      <c r="K24" s="177">
        <f t="shared" si="2"/>
        <v>-247782661.42999947</v>
      </c>
      <c r="L24" s="178">
        <f t="shared" si="3"/>
        <v>-0.24047719412304824</v>
      </c>
      <c r="M24" s="178">
        <f t="shared" si="4"/>
        <v>1.0508230649428939E-4</v>
      </c>
      <c r="N24" s="64"/>
    </row>
    <row r="25" spans="3:17" ht="21">
      <c r="C25" s="176" t="s">
        <v>261</v>
      </c>
      <c r="D25" s="177">
        <v>74851510.019999996</v>
      </c>
      <c r="E25" s="177">
        <v>149703020</v>
      </c>
      <c r="F25" s="177">
        <v>149703020</v>
      </c>
      <c r="G25" s="177">
        <v>74851510.020000011</v>
      </c>
      <c r="H25" s="177">
        <v>74851510.020000011</v>
      </c>
      <c r="I25" s="177">
        <v>74851510.020000011</v>
      </c>
      <c r="J25" s="178">
        <f t="shared" si="1"/>
        <v>0.50000000013359791</v>
      </c>
      <c r="K25" s="177">
        <f t="shared" si="2"/>
        <v>0</v>
      </c>
      <c r="L25" s="178">
        <f t="shared" si="3"/>
        <v>0</v>
      </c>
      <c r="M25" s="178">
        <f t="shared" si="4"/>
        <v>1.0050607811069013E-5</v>
      </c>
      <c r="N25" s="64"/>
    </row>
    <row r="26" spans="3:17" ht="21">
      <c r="C26" s="176" t="s">
        <v>262</v>
      </c>
      <c r="D26" s="177">
        <v>1700055418.4100003</v>
      </c>
      <c r="E26" s="177">
        <v>8280227371</v>
      </c>
      <c r="F26" s="177">
        <v>7676467833.0199966</v>
      </c>
      <c r="G26" s="177">
        <v>3157652738.8899994</v>
      </c>
      <c r="H26" s="177">
        <v>2305289792.8899994</v>
      </c>
      <c r="I26" s="177">
        <v>2107445641.259999</v>
      </c>
      <c r="J26" s="178">
        <f t="shared" si="1"/>
        <v>0.30030605781657738</v>
      </c>
      <c r="K26" s="177">
        <f t="shared" si="2"/>
        <v>605234374.47999907</v>
      </c>
      <c r="L26" s="178">
        <f t="shared" si="3"/>
        <v>0.35600861473448475</v>
      </c>
      <c r="M26" s="178">
        <f t="shared" si="4"/>
        <v>3.0954036322055608E-4</v>
      </c>
      <c r="N26" s="64"/>
    </row>
    <row r="27" spans="3:17" ht="21">
      <c r="C27" s="173" t="s">
        <v>263</v>
      </c>
      <c r="D27" s="174">
        <f t="shared" ref="D27:I27" si="6">SUM(D28:D30)</f>
        <v>3368748890.0800028</v>
      </c>
      <c r="E27" s="174">
        <f t="shared" si="6"/>
        <v>9784245470</v>
      </c>
      <c r="F27" s="174">
        <f t="shared" si="6"/>
        <v>9873051338.7300014</v>
      </c>
      <c r="G27" s="174">
        <f t="shared" si="6"/>
        <v>5681485442.5599918</v>
      </c>
      <c r="H27" s="174">
        <f t="shared" si="6"/>
        <v>3829097582.9300032</v>
      </c>
      <c r="I27" s="174">
        <f t="shared" si="6"/>
        <v>3478636603.3800068</v>
      </c>
      <c r="J27" s="175">
        <f t="shared" si="1"/>
        <v>0.38783324947468073</v>
      </c>
      <c r="K27" s="174">
        <f t="shared" si="2"/>
        <v>460348692.85000038</v>
      </c>
      <c r="L27" s="175">
        <f t="shared" si="3"/>
        <v>0.13665271822592506</v>
      </c>
      <c r="M27" s="175">
        <f t="shared" si="4"/>
        <v>5.1414805213760952E-4</v>
      </c>
      <c r="N27" s="64"/>
    </row>
    <row r="28" spans="3:17" ht="21">
      <c r="C28" s="176" t="s">
        <v>264</v>
      </c>
      <c r="D28" s="177">
        <v>148413919.68999997</v>
      </c>
      <c r="E28" s="177">
        <v>900977565</v>
      </c>
      <c r="F28" s="177">
        <v>934606249.13</v>
      </c>
      <c r="G28" s="177">
        <v>478774348.57999998</v>
      </c>
      <c r="H28" s="177">
        <v>323864202.74999988</v>
      </c>
      <c r="I28" s="177">
        <v>286250087.67999989</v>
      </c>
      <c r="J28" s="178">
        <f t="shared" si="1"/>
        <v>0.34652475633613239</v>
      </c>
      <c r="K28" s="177">
        <f t="shared" si="2"/>
        <v>175450283.05999991</v>
      </c>
      <c r="L28" s="178">
        <f t="shared" si="3"/>
        <v>1.182168649857589</v>
      </c>
      <c r="M28" s="178">
        <f t="shared" si="4"/>
        <v>4.3486525322135208E-5</v>
      </c>
      <c r="N28" s="64"/>
    </row>
    <row r="29" spans="3:17" ht="21">
      <c r="C29" s="176" t="s">
        <v>265</v>
      </c>
      <c r="D29" s="177">
        <v>2972559416.3500028</v>
      </c>
      <c r="E29" s="177">
        <v>8164325450</v>
      </c>
      <c r="F29" s="177">
        <v>8236668913.0000019</v>
      </c>
      <c r="G29" s="177">
        <v>4847045846.3899918</v>
      </c>
      <c r="H29" s="177">
        <v>3234590096.4400029</v>
      </c>
      <c r="I29" s="177">
        <v>2925969063.1000071</v>
      </c>
      <c r="J29" s="178">
        <f t="shared" si="1"/>
        <v>0.39270609643357435</v>
      </c>
      <c r="K29" s="177">
        <f t="shared" si="2"/>
        <v>262030680.09000015</v>
      </c>
      <c r="L29" s="178">
        <f t="shared" si="3"/>
        <v>8.8149854515522819E-2</v>
      </c>
      <c r="M29" s="178">
        <f t="shared" si="4"/>
        <v>4.3432118443836258E-4</v>
      </c>
      <c r="N29" s="64"/>
    </row>
    <row r="30" spans="3:17" ht="21">
      <c r="C30" s="176" t="s">
        <v>266</v>
      </c>
      <c r="D30" s="177">
        <v>247775554.03999984</v>
      </c>
      <c r="E30" s="177">
        <v>718942455</v>
      </c>
      <c r="F30" s="177">
        <v>701776176.5999999</v>
      </c>
      <c r="G30" s="177">
        <v>355665247.58999997</v>
      </c>
      <c r="H30" s="177">
        <v>270643283.74000001</v>
      </c>
      <c r="I30" s="177">
        <v>266417452.59999999</v>
      </c>
      <c r="J30" s="178">
        <f t="shared" si="1"/>
        <v>0.38565470411267883</v>
      </c>
      <c r="K30" s="177">
        <f t="shared" si="2"/>
        <v>22867729.700000167</v>
      </c>
      <c r="L30" s="178">
        <f t="shared" si="3"/>
        <v>9.2292114081232154E-2</v>
      </c>
      <c r="M30" s="178">
        <f t="shared" si="4"/>
        <v>3.6340342377111757E-5</v>
      </c>
      <c r="N30" s="64"/>
    </row>
    <row r="31" spans="3:17" ht="21">
      <c r="C31" s="173" t="s">
        <v>267</v>
      </c>
      <c r="D31" s="174">
        <f t="shared" ref="D31:I31" si="7">SUM(D32:D37)</f>
        <v>245412684991.32986</v>
      </c>
      <c r="E31" s="174">
        <f t="shared" si="7"/>
        <v>626232997285</v>
      </c>
      <c r="F31" s="174">
        <f t="shared" si="7"/>
        <v>629557286692.84985</v>
      </c>
      <c r="G31" s="174">
        <f t="shared" si="7"/>
        <v>401628033862.27014</v>
      </c>
      <c r="H31" s="174">
        <f t="shared" si="7"/>
        <v>281010688312.05005</v>
      </c>
      <c r="I31" s="174">
        <f t="shared" si="7"/>
        <v>268914366568.10016</v>
      </c>
      <c r="J31" s="175">
        <f t="shared" si="1"/>
        <v>0.44636237917003146</v>
      </c>
      <c r="K31" s="174">
        <f t="shared" si="2"/>
        <v>35598003320.720184</v>
      </c>
      <c r="L31" s="175">
        <f t="shared" si="3"/>
        <v>0.14505364024674527</v>
      </c>
      <c r="M31" s="175">
        <f t="shared" si="4"/>
        <v>3.7732414726013165E-2</v>
      </c>
      <c r="N31" s="64"/>
    </row>
    <row r="32" spans="3:17" ht="21">
      <c r="C32" s="176" t="s">
        <v>268</v>
      </c>
      <c r="D32" s="177">
        <v>13772368620.859997</v>
      </c>
      <c r="E32" s="177">
        <v>26591527885</v>
      </c>
      <c r="F32" s="177">
        <v>26856606590.709995</v>
      </c>
      <c r="G32" s="177">
        <v>14636027583.159996</v>
      </c>
      <c r="H32" s="177">
        <v>14015002321.649996</v>
      </c>
      <c r="I32" s="177">
        <v>13876831421.899996</v>
      </c>
      <c r="J32" s="178">
        <f t="shared" si="1"/>
        <v>0.52184561271035423</v>
      </c>
      <c r="K32" s="177">
        <f t="shared" si="2"/>
        <v>242633700.78999901</v>
      </c>
      <c r="L32" s="178">
        <f t="shared" si="3"/>
        <v>1.761742714484853E-2</v>
      </c>
      <c r="M32" s="178">
        <f t="shared" si="4"/>
        <v>1.8818497017426743E-3</v>
      </c>
      <c r="N32" s="64"/>
      <c r="O32" s="62"/>
      <c r="P32" s="64"/>
    </row>
    <row r="33" spans="3:16" ht="21">
      <c r="C33" s="176" t="s">
        <v>269</v>
      </c>
      <c r="D33" s="177">
        <v>58112857285.869987</v>
      </c>
      <c r="E33" s="177">
        <v>133160839893</v>
      </c>
      <c r="F33" s="177">
        <v>132703243652.00996</v>
      </c>
      <c r="G33" s="177">
        <v>65695622962.85006</v>
      </c>
      <c r="H33" s="177">
        <v>60254536860.930038</v>
      </c>
      <c r="I33" s="177">
        <v>56131351203.040047</v>
      </c>
      <c r="J33" s="180">
        <f t="shared" si="1"/>
        <v>0.45405474050759875</v>
      </c>
      <c r="K33" s="177">
        <f t="shared" si="2"/>
        <v>2141679575.060051</v>
      </c>
      <c r="L33" s="180">
        <f t="shared" si="3"/>
        <v>3.6853799229396959E-2</v>
      </c>
      <c r="M33" s="180">
        <f t="shared" si="4"/>
        <v>8.0906145870002742E-3</v>
      </c>
      <c r="N33" s="64"/>
      <c r="O33" s="62"/>
      <c r="P33" s="64"/>
    </row>
    <row r="34" spans="3:16" ht="21">
      <c r="C34" s="176" t="s">
        <v>270</v>
      </c>
      <c r="D34" s="177">
        <v>4402527445.9900017</v>
      </c>
      <c r="E34" s="177">
        <v>9752583104</v>
      </c>
      <c r="F34" s="177">
        <v>11349166082.650003</v>
      </c>
      <c r="G34" s="177">
        <v>5282544758.3200045</v>
      </c>
      <c r="H34" s="177">
        <v>5017457877.0099964</v>
      </c>
      <c r="I34" s="177">
        <v>4620614566.7199974</v>
      </c>
      <c r="J34" s="180">
        <f t="shared" si="1"/>
        <v>0.44209925561671154</v>
      </c>
      <c r="K34" s="177">
        <f t="shared" si="2"/>
        <v>614930431.01999474</v>
      </c>
      <c r="L34" s="180">
        <f t="shared" si="3"/>
        <v>0.13967668312439438</v>
      </c>
      <c r="M34" s="180">
        <f t="shared" si="4"/>
        <v>6.7371388121511687E-4</v>
      </c>
      <c r="N34" s="64"/>
      <c r="O34" s="62"/>
      <c r="P34" s="64"/>
    </row>
    <row r="35" spans="3:16" ht="21">
      <c r="C35" s="176" t="s">
        <v>271</v>
      </c>
      <c r="D35" s="177">
        <v>106871243236.31992</v>
      </c>
      <c r="E35" s="177">
        <v>299968351366</v>
      </c>
      <c r="F35" s="177">
        <v>301116334048.1499</v>
      </c>
      <c r="G35" s="177">
        <v>212739990969.02017</v>
      </c>
      <c r="H35" s="177">
        <v>130653567809.50002</v>
      </c>
      <c r="I35" s="177">
        <v>123973347358.04007</v>
      </c>
      <c r="J35" s="180">
        <f t="shared" si="1"/>
        <v>0.43389731155735944</v>
      </c>
      <c r="K35" s="177">
        <f t="shared" si="2"/>
        <v>23782324573.180099</v>
      </c>
      <c r="L35" s="180">
        <f t="shared" si="3"/>
        <v>0.22253249660988073</v>
      </c>
      <c r="M35" s="180">
        <f t="shared" si="4"/>
        <v>1.7543370451969884E-2</v>
      </c>
      <c r="N35" s="64"/>
      <c r="O35" s="62"/>
      <c r="P35" s="64"/>
    </row>
    <row r="36" spans="3:16" ht="21">
      <c r="C36" s="176" t="s">
        <v>272</v>
      </c>
      <c r="D36" s="177">
        <v>61980433210.98996</v>
      </c>
      <c r="E36" s="177">
        <v>155715919621</v>
      </c>
      <c r="F36" s="177">
        <v>156418097152.39001</v>
      </c>
      <c r="G36" s="177">
        <v>102818769034.61993</v>
      </c>
      <c r="H36" s="177">
        <v>70743355357.950012</v>
      </c>
      <c r="I36" s="177">
        <v>70010419071.170013</v>
      </c>
      <c r="J36" s="180">
        <f t="shared" si="1"/>
        <v>0.45227091139606718</v>
      </c>
      <c r="K36" s="177">
        <f t="shared" si="2"/>
        <v>8762922146.9600525</v>
      </c>
      <c r="L36" s="180">
        <f t="shared" si="3"/>
        <v>0.1413820732283341</v>
      </c>
      <c r="M36" s="180">
        <f t="shared" si="4"/>
        <v>9.4989896630256823E-3</v>
      </c>
      <c r="N36" s="64"/>
      <c r="O36" s="62"/>
      <c r="P36" s="64"/>
    </row>
    <row r="37" spans="3:16" ht="21">
      <c r="C37" s="182" t="s">
        <v>273</v>
      </c>
      <c r="D37" s="177">
        <v>273255191.30000007</v>
      </c>
      <c r="E37" s="177">
        <v>1043775416</v>
      </c>
      <c r="F37" s="177">
        <v>1113839166.9400001</v>
      </c>
      <c r="G37" s="177">
        <v>455078554.30000007</v>
      </c>
      <c r="H37" s="177">
        <v>326768085.01000017</v>
      </c>
      <c r="I37" s="177">
        <v>301802947.23000014</v>
      </c>
      <c r="J37" s="178">
        <f t="shared" si="1"/>
        <v>0.2933709773447053</v>
      </c>
      <c r="K37" s="177">
        <f t="shared" si="2"/>
        <v>53512893.710000098</v>
      </c>
      <c r="L37" s="178">
        <f t="shared" si="3"/>
        <v>0.19583486577296028</v>
      </c>
      <c r="M37" s="178">
        <f t="shared" si="4"/>
        <v>4.3876441059532963E-5</v>
      </c>
      <c r="N37" s="64"/>
      <c r="O37" s="62"/>
      <c r="P37" s="64"/>
    </row>
    <row r="38" spans="3:16" ht="21">
      <c r="C38" s="173" t="s">
        <v>274</v>
      </c>
      <c r="D38" s="174">
        <f t="shared" ref="D38:I38" si="8">D39</f>
        <v>145118769221.67996</v>
      </c>
      <c r="E38" s="174">
        <f t="shared" si="8"/>
        <v>294634030542</v>
      </c>
      <c r="F38" s="174">
        <f t="shared" si="8"/>
        <v>294634030542</v>
      </c>
      <c r="G38" s="174">
        <f t="shared" si="8"/>
        <v>163947633978.37003</v>
      </c>
      <c r="H38" s="174">
        <f t="shared" si="8"/>
        <v>161861278299.84998</v>
      </c>
      <c r="I38" s="174">
        <f t="shared" si="8"/>
        <v>125106932017.84001</v>
      </c>
      <c r="J38" s="175">
        <f t="shared" si="1"/>
        <v>0.5493638260390179</v>
      </c>
      <c r="K38" s="174">
        <f t="shared" si="2"/>
        <v>16742509078.170013</v>
      </c>
      <c r="L38" s="175">
        <f t="shared" si="3"/>
        <v>0.11537107961958082</v>
      </c>
      <c r="M38" s="175">
        <f t="shared" si="4"/>
        <v>2.1733752967113319E-2</v>
      </c>
      <c r="N38" s="64"/>
    </row>
    <row r="39" spans="3:16" ht="21">
      <c r="C39" s="183" t="s">
        <v>275</v>
      </c>
      <c r="D39" s="177">
        <v>145118769221.67996</v>
      </c>
      <c r="E39" s="177">
        <v>294634030542</v>
      </c>
      <c r="F39" s="177">
        <v>294634030542</v>
      </c>
      <c r="G39" s="177">
        <v>163947633978.37003</v>
      </c>
      <c r="H39" s="177">
        <v>161861278299.84998</v>
      </c>
      <c r="I39" s="177">
        <v>125106932017.84001</v>
      </c>
      <c r="J39" s="178">
        <f t="shared" si="1"/>
        <v>0.5493638260390179</v>
      </c>
      <c r="K39" s="177">
        <f t="shared" si="2"/>
        <v>16742509078.170013</v>
      </c>
      <c r="L39" s="178">
        <f t="shared" si="3"/>
        <v>0.11537107961958082</v>
      </c>
      <c r="M39" s="178">
        <f t="shared" si="4"/>
        <v>2.1733752967113319E-2</v>
      </c>
      <c r="N39" s="64"/>
    </row>
    <row r="40" spans="3:16" ht="21">
      <c r="C40" s="184" t="s">
        <v>189</v>
      </c>
      <c r="D40" s="185">
        <f t="shared" ref="D40:I40" si="9">SUM(D38+D31+D27+D17+D12)</f>
        <v>583154431830.9198</v>
      </c>
      <c r="E40" s="185">
        <f t="shared" si="9"/>
        <v>1418686514950</v>
      </c>
      <c r="F40" s="185">
        <f t="shared" si="9"/>
        <v>1422239500561.9297</v>
      </c>
      <c r="G40" s="185">
        <f t="shared" si="9"/>
        <v>841678429277.76013</v>
      </c>
      <c r="H40" s="185">
        <f t="shared" si="9"/>
        <v>671465428639.32007</v>
      </c>
      <c r="I40" s="185">
        <f t="shared" si="9"/>
        <v>610965862440.69019</v>
      </c>
      <c r="J40" s="186">
        <f t="shared" si="1"/>
        <v>0.47211839382468473</v>
      </c>
      <c r="K40" s="185">
        <f t="shared" si="2"/>
        <v>88310996808.400269</v>
      </c>
      <c r="L40" s="186">
        <f t="shared" si="3"/>
        <v>0.15143672411291084</v>
      </c>
      <c r="M40" s="186">
        <f t="shared" si="4"/>
        <v>9.0160314469834302E-2</v>
      </c>
      <c r="N40" s="64"/>
    </row>
    <row r="41" spans="3:16">
      <c r="C41" s="123" t="s">
        <v>146</v>
      </c>
    </row>
    <row r="42" spans="3:16">
      <c r="C42" s="68" t="s">
        <v>190</v>
      </c>
    </row>
    <row r="43" spans="3:16">
      <c r="C43" s="68" t="s">
        <v>191</v>
      </c>
    </row>
    <row r="44" spans="3:16">
      <c r="C44" s="123" t="s">
        <v>192</v>
      </c>
    </row>
    <row r="45" spans="3:16">
      <c r="C45" s="138"/>
    </row>
  </sheetData>
  <mergeCells count="17">
    <mergeCell ref="J9:J10"/>
    <mergeCell ref="C8:C11"/>
    <mergeCell ref="E8:J8"/>
    <mergeCell ref="K8:L9"/>
    <mergeCell ref="M8:M10"/>
    <mergeCell ref="D9:D10"/>
    <mergeCell ref="E9:E10"/>
    <mergeCell ref="F9:F10"/>
    <mergeCell ref="G9:G10"/>
    <mergeCell ref="H9:H10"/>
    <mergeCell ref="I9:I10"/>
    <mergeCell ref="C7:M7"/>
    <mergeCell ref="C1:L1"/>
    <mergeCell ref="C2:L2"/>
    <mergeCell ref="C3:L3"/>
    <mergeCell ref="C5:M5"/>
    <mergeCell ref="C6:M6"/>
  </mergeCells>
  <pageMargins left="0.7" right="0.7" top="0.75" bottom="0.75" header="0.3" footer="0.3"/>
  <pageSetup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BB452C-00FD-4C58-BC9A-EC3016C10C31}">
  <dimension ref="A1:Q75"/>
  <sheetViews>
    <sheetView showGridLines="0" topLeftCell="A6" zoomScale="60" zoomScaleNormal="60" workbookViewId="0">
      <selection activeCell="P28" sqref="P28"/>
    </sheetView>
  </sheetViews>
  <sheetFormatPr baseColWidth="10" defaultColWidth="11.5546875" defaultRowHeight="14.4"/>
  <cols>
    <col min="1" max="1" width="11.5546875" style="187"/>
    <col min="2" max="2" width="82.6640625" style="187" customWidth="1"/>
    <col min="3" max="3" width="26" style="187" customWidth="1"/>
    <col min="4" max="6" width="24.6640625" style="187" customWidth="1"/>
    <col min="7" max="7" width="28.5546875" style="187" customWidth="1"/>
    <col min="8" max="8" width="32.6640625" style="187" bestFit="1" customWidth="1"/>
    <col min="9" max="9" width="27.6640625" style="187" bestFit="1" customWidth="1"/>
    <col min="10" max="10" width="26.5546875" style="187" customWidth="1"/>
    <col min="11" max="11" width="20.33203125" style="187" customWidth="1"/>
    <col min="12" max="12" width="21.5546875" style="187" customWidth="1"/>
    <col min="13" max="15" width="11.5546875" style="187"/>
    <col min="16" max="16" width="36.33203125" style="187" bestFit="1" customWidth="1"/>
    <col min="17" max="17" width="15.5546875" style="187" bestFit="1" customWidth="1"/>
    <col min="18" max="16384" width="11.5546875" style="187"/>
  </cols>
  <sheetData>
    <row r="1" spans="1:17">
      <c r="B1" s="188"/>
      <c r="C1" s="188"/>
      <c r="D1" s="188"/>
      <c r="E1" s="188"/>
      <c r="F1" s="188"/>
      <c r="G1" s="188"/>
      <c r="H1" s="188"/>
      <c r="I1" s="188"/>
      <c r="J1" s="188"/>
      <c r="K1" s="188"/>
      <c r="L1" s="188"/>
      <c r="M1" s="188"/>
      <c r="N1" s="188"/>
      <c r="O1" s="188"/>
    </row>
    <row r="2" spans="1:17">
      <c r="A2" s="1684" t="s">
        <v>2708</v>
      </c>
      <c r="B2" s="1684"/>
      <c r="C2" s="1684"/>
      <c r="D2" s="1684"/>
      <c r="E2" s="1684"/>
      <c r="F2" s="1684"/>
      <c r="G2" s="1684"/>
      <c r="H2" s="1684"/>
      <c r="I2" s="1684"/>
      <c r="J2" s="1684"/>
      <c r="K2" s="1684"/>
      <c r="L2" s="1684"/>
      <c r="M2" s="1684"/>
      <c r="N2" s="1684"/>
      <c r="O2" s="1684"/>
    </row>
    <row r="3" spans="1:17">
      <c r="A3" s="1685" t="s">
        <v>61</v>
      </c>
      <c r="B3" s="1685"/>
      <c r="C3" s="1685"/>
      <c r="D3" s="1685"/>
      <c r="E3" s="1685"/>
      <c r="F3" s="1685"/>
      <c r="G3" s="1685"/>
      <c r="H3" s="1685"/>
      <c r="I3" s="1685"/>
      <c r="J3" s="1685"/>
      <c r="K3" s="1685"/>
      <c r="L3" s="1685"/>
      <c r="M3" s="1685"/>
      <c r="N3" s="1685"/>
      <c r="O3" s="1685"/>
    </row>
    <row r="4" spans="1:17" ht="15" thickBot="1"/>
    <row r="5" spans="1:17" ht="19.2" customHeight="1" thickBot="1">
      <c r="B5" s="1686" t="s">
        <v>63</v>
      </c>
      <c r="C5" s="189">
        <v>2023</v>
      </c>
      <c r="D5" s="1689">
        <v>2024</v>
      </c>
      <c r="E5" s="1689"/>
      <c r="F5" s="1689"/>
      <c r="G5" s="1689"/>
      <c r="H5" s="1689"/>
      <c r="I5" s="1689"/>
      <c r="J5" s="1689"/>
      <c r="K5" s="1689"/>
      <c r="L5" s="1690" t="s">
        <v>151</v>
      </c>
    </row>
    <row r="6" spans="1:17" ht="19.2" customHeight="1" thickBot="1">
      <c r="B6" s="1687"/>
      <c r="C6" s="190"/>
      <c r="D6" s="1692" t="s">
        <v>276</v>
      </c>
      <c r="E6" s="1693"/>
      <c r="F6" s="1693"/>
      <c r="G6" s="1693"/>
      <c r="H6" s="1693"/>
      <c r="I6" s="1694" t="s">
        <v>277</v>
      </c>
      <c r="J6" s="1695" t="s">
        <v>278</v>
      </c>
      <c r="K6" s="1698" t="s">
        <v>279</v>
      </c>
      <c r="L6" s="1690"/>
    </row>
    <row r="7" spans="1:17" ht="19.2" customHeight="1" thickBot="1">
      <c r="B7" s="1687"/>
      <c r="C7" s="1695" t="s">
        <v>280</v>
      </c>
      <c r="D7" s="1695" t="s">
        <v>153</v>
      </c>
      <c r="E7" s="1701" t="s">
        <v>154</v>
      </c>
      <c r="F7" s="1704" t="s">
        <v>281</v>
      </c>
      <c r="G7" s="1701" t="s">
        <v>240</v>
      </c>
      <c r="H7" s="1704" t="s">
        <v>242</v>
      </c>
      <c r="I7" s="1690"/>
      <c r="J7" s="1696"/>
      <c r="K7" s="1699"/>
      <c r="L7" s="1690"/>
    </row>
    <row r="8" spans="1:17" ht="14.4" customHeight="1" thickBot="1">
      <c r="B8" s="1687"/>
      <c r="C8" s="1696"/>
      <c r="D8" s="1696"/>
      <c r="E8" s="1702"/>
      <c r="F8" s="1705"/>
      <c r="G8" s="1702"/>
      <c r="H8" s="1705"/>
      <c r="I8" s="1690"/>
      <c r="J8" s="1696"/>
      <c r="K8" s="1699"/>
      <c r="L8" s="1690"/>
      <c r="P8" s="191" t="s">
        <v>62</v>
      </c>
      <c r="Q8" s="192">
        <v>7447461031915.2998</v>
      </c>
    </row>
    <row r="9" spans="1:17" ht="14.4" customHeight="1">
      <c r="B9" s="1687"/>
      <c r="C9" s="1696"/>
      <c r="D9" s="1696"/>
      <c r="E9" s="1702"/>
      <c r="F9" s="1705"/>
      <c r="G9" s="1702"/>
      <c r="H9" s="1705"/>
      <c r="I9" s="1690"/>
      <c r="J9" s="1696"/>
      <c r="K9" s="1699"/>
      <c r="L9" s="1690"/>
    </row>
    <row r="10" spans="1:17" ht="14.4" customHeight="1" thickBot="1">
      <c r="B10" s="1687"/>
      <c r="C10" s="1697"/>
      <c r="D10" s="1697"/>
      <c r="E10" s="1703"/>
      <c r="F10" s="1706"/>
      <c r="G10" s="1703"/>
      <c r="H10" s="1706"/>
      <c r="I10" s="1691"/>
      <c r="J10" s="1697"/>
      <c r="K10" s="1700"/>
      <c r="L10" s="1691"/>
    </row>
    <row r="11" spans="1:17" ht="22.95" customHeight="1" thickBot="1">
      <c r="B11" s="1688"/>
      <c r="C11" s="193">
        <v>1</v>
      </c>
      <c r="D11" s="194">
        <v>2</v>
      </c>
      <c r="E11" s="193">
        <v>3</v>
      </c>
      <c r="F11" s="194">
        <v>4</v>
      </c>
      <c r="G11" s="194">
        <v>5</v>
      </c>
      <c r="H11" s="193">
        <v>6</v>
      </c>
      <c r="I11" s="195">
        <v>7</v>
      </c>
      <c r="J11" s="196">
        <v>8</v>
      </c>
      <c r="K11" s="194" t="s">
        <v>282</v>
      </c>
      <c r="L11" s="197" t="s">
        <v>283</v>
      </c>
    </row>
    <row r="12" spans="1:17" ht="21">
      <c r="B12" s="198" t="s">
        <v>284</v>
      </c>
      <c r="C12" s="199">
        <f t="shared" ref="C12:I13" si="0">C13</f>
        <v>406660630.41000003</v>
      </c>
      <c r="D12" s="199">
        <f t="shared" si="0"/>
        <v>1533425455</v>
      </c>
      <c r="E12" s="199">
        <f t="shared" si="0"/>
        <v>1391853356</v>
      </c>
      <c r="F12" s="199">
        <f t="shared" si="0"/>
        <v>495911332.65000004</v>
      </c>
      <c r="G12" s="199">
        <f t="shared" si="0"/>
        <v>473725352.44999999</v>
      </c>
      <c r="H12" s="199">
        <f t="shared" si="0"/>
        <v>466464363.83000004</v>
      </c>
      <c r="I12" s="199">
        <f t="shared" si="0"/>
        <v>473725352.44999999</v>
      </c>
      <c r="J12" s="200">
        <v>0</v>
      </c>
      <c r="K12" s="199">
        <f>I12-J12</f>
        <v>473725352.44999999</v>
      </c>
      <c r="L12" s="201">
        <f>G12/$Q$8</f>
        <v>6.3608973638116465E-5</v>
      </c>
      <c r="O12" s="202"/>
    </row>
    <row r="13" spans="1:17" ht="21">
      <c r="B13" s="203" t="s">
        <v>285</v>
      </c>
      <c r="C13" s="204">
        <f t="shared" si="0"/>
        <v>406660630.41000003</v>
      </c>
      <c r="D13" s="204">
        <f t="shared" si="0"/>
        <v>1533425455</v>
      </c>
      <c r="E13" s="204">
        <f t="shared" si="0"/>
        <v>1391853356</v>
      </c>
      <c r="F13" s="204">
        <f t="shared" si="0"/>
        <v>495911332.65000004</v>
      </c>
      <c r="G13" s="204">
        <f t="shared" si="0"/>
        <v>473725352.44999999</v>
      </c>
      <c r="H13" s="204">
        <f t="shared" si="0"/>
        <v>466464363.83000004</v>
      </c>
      <c r="I13" s="204">
        <f t="shared" si="0"/>
        <v>473725352.44999999</v>
      </c>
      <c r="J13" s="205">
        <v>0</v>
      </c>
      <c r="K13" s="206">
        <f t="shared" ref="K13:K52" si="1">I13-J13</f>
        <v>473725352.44999999</v>
      </c>
      <c r="L13" s="207">
        <f t="shared" ref="L13:L16" si="2">G13/$Q$8</f>
        <v>6.3608973638116465E-5</v>
      </c>
    </row>
    <row r="14" spans="1:17" ht="21.6" thickBot="1">
      <c r="B14" s="208" t="s">
        <v>286</v>
      </c>
      <c r="C14" s="206">
        <v>406660630.41000003</v>
      </c>
      <c r="D14" s="206">
        <v>1533425455</v>
      </c>
      <c r="E14" s="206">
        <v>1391853356</v>
      </c>
      <c r="F14" s="206">
        <v>495911332.65000004</v>
      </c>
      <c r="G14" s="206">
        <v>473725352.44999999</v>
      </c>
      <c r="H14" s="206">
        <v>466464363.83000004</v>
      </c>
      <c r="I14" s="206">
        <f>G14</f>
        <v>473725352.44999999</v>
      </c>
      <c r="J14" s="205">
        <v>0</v>
      </c>
      <c r="K14" s="206">
        <f t="shared" si="1"/>
        <v>473725352.44999999</v>
      </c>
      <c r="L14" s="207">
        <f t="shared" si="2"/>
        <v>6.3608973638116465E-5</v>
      </c>
    </row>
    <row r="15" spans="1:17" ht="21">
      <c r="B15" s="209" t="s">
        <v>287</v>
      </c>
      <c r="C15" s="210">
        <f t="shared" ref="C15:I15" si="3">C16+C19+C24+C26</f>
        <v>59508103325.099991</v>
      </c>
      <c r="D15" s="210">
        <f t="shared" si="3"/>
        <v>139909989952</v>
      </c>
      <c r="E15" s="210">
        <f t="shared" si="3"/>
        <v>138308099402.03998</v>
      </c>
      <c r="F15" s="210">
        <f t="shared" si="3"/>
        <v>65237664336.460007</v>
      </c>
      <c r="G15" s="210">
        <f t="shared" si="3"/>
        <v>61769760997.709999</v>
      </c>
      <c r="H15" s="210">
        <f t="shared" si="3"/>
        <v>58161962966.029999</v>
      </c>
      <c r="I15" s="210">
        <f t="shared" si="3"/>
        <v>17602707255</v>
      </c>
      <c r="J15" s="210">
        <f>J16+J19+J24+J26</f>
        <v>44167053742.709999</v>
      </c>
      <c r="K15" s="199">
        <f t="shared" si="1"/>
        <v>-26564346487.709999</v>
      </c>
      <c r="L15" s="211">
        <f t="shared" si="2"/>
        <v>8.2940697149004577E-3</v>
      </c>
      <c r="N15" s="212"/>
    </row>
    <row r="16" spans="1:17" ht="21">
      <c r="B16" s="203" t="s">
        <v>288</v>
      </c>
      <c r="C16" s="204">
        <f t="shared" ref="C16:I16" si="4">C17+C18</f>
        <v>216820380.52999997</v>
      </c>
      <c r="D16" s="204">
        <f t="shared" si="4"/>
        <v>651234089</v>
      </c>
      <c r="E16" s="204">
        <f t="shared" si="4"/>
        <v>466507916</v>
      </c>
      <c r="F16" s="204">
        <f t="shared" si="4"/>
        <v>214658046.87</v>
      </c>
      <c r="G16" s="204">
        <f t="shared" si="4"/>
        <v>107313336.03999999</v>
      </c>
      <c r="H16" s="204">
        <f t="shared" si="4"/>
        <v>106151449.97</v>
      </c>
      <c r="I16" s="204">
        <f t="shared" si="4"/>
        <v>107313336.03999999</v>
      </c>
      <c r="J16" s="205">
        <v>0</v>
      </c>
      <c r="K16" s="206">
        <f t="shared" si="1"/>
        <v>107313336.03999999</v>
      </c>
      <c r="L16" s="207">
        <f t="shared" si="2"/>
        <v>1.4409385370412834E-5</v>
      </c>
      <c r="N16" s="212"/>
    </row>
    <row r="17" spans="2:15" ht="42">
      <c r="B17" s="213" t="s">
        <v>289</v>
      </c>
      <c r="C17" s="205">
        <v>0</v>
      </c>
      <c r="D17" s="206">
        <v>168700000</v>
      </c>
      <c r="E17" s="206">
        <v>168700000</v>
      </c>
      <c r="F17" s="205">
        <v>0</v>
      </c>
      <c r="G17" s="205">
        <v>0</v>
      </c>
      <c r="H17" s="205">
        <v>0</v>
      </c>
      <c r="I17" s="205">
        <f>G17</f>
        <v>0</v>
      </c>
      <c r="J17" s="205">
        <v>0</v>
      </c>
      <c r="K17" s="205">
        <f t="shared" si="1"/>
        <v>0</v>
      </c>
      <c r="L17" s="207">
        <f>G17/$Q$8</f>
        <v>0</v>
      </c>
      <c r="N17" s="212"/>
      <c r="O17" s="202"/>
    </row>
    <row r="18" spans="2:15" ht="21">
      <c r="B18" s="208" t="s">
        <v>290</v>
      </c>
      <c r="C18" s="206">
        <v>216820380.52999997</v>
      </c>
      <c r="D18" s="206">
        <v>482534089</v>
      </c>
      <c r="E18" s="206">
        <v>297807916</v>
      </c>
      <c r="F18" s="206">
        <v>214658046.87</v>
      </c>
      <c r="G18" s="206">
        <v>107313336.03999999</v>
      </c>
      <c r="H18" s="206">
        <v>106151449.97</v>
      </c>
      <c r="I18" s="206">
        <f>G18</f>
        <v>107313336.03999999</v>
      </c>
      <c r="J18" s="205">
        <v>0</v>
      </c>
      <c r="K18" s="206">
        <f t="shared" si="1"/>
        <v>107313336.03999999</v>
      </c>
      <c r="L18" s="207">
        <f t="shared" ref="L18:L39" si="5">G18/$Q$8</f>
        <v>1.4409385370412834E-5</v>
      </c>
    </row>
    <row r="19" spans="2:15" ht="21">
      <c r="B19" s="203" t="s">
        <v>291</v>
      </c>
      <c r="C19" s="204">
        <f t="shared" ref="C19:J19" si="6">SUM(C20:C23)</f>
        <v>43806115603.209991</v>
      </c>
      <c r="D19" s="204">
        <f t="shared" si="6"/>
        <v>92264417778</v>
      </c>
      <c r="E19" s="204">
        <f t="shared" si="6"/>
        <v>92309022889.139999</v>
      </c>
      <c r="F19" s="204">
        <f t="shared" si="6"/>
        <v>45698656272.550003</v>
      </c>
      <c r="G19" s="204">
        <f t="shared" si="6"/>
        <v>44558876452.779999</v>
      </c>
      <c r="H19" s="204">
        <f t="shared" si="6"/>
        <v>44517889789.629997</v>
      </c>
      <c r="I19" s="204">
        <f t="shared" si="6"/>
        <v>747603237.92000008</v>
      </c>
      <c r="J19" s="204">
        <f t="shared" si="6"/>
        <v>43811273214.860001</v>
      </c>
      <c r="K19" s="204">
        <f t="shared" si="1"/>
        <v>-43063669976.940002</v>
      </c>
      <c r="L19" s="214">
        <f t="shared" si="5"/>
        <v>5.9830962876915618E-3</v>
      </c>
    </row>
    <row r="20" spans="2:15" ht="21">
      <c r="B20" s="208" t="s">
        <v>292</v>
      </c>
      <c r="C20" s="206">
        <v>4442434.59</v>
      </c>
      <c r="D20" s="206">
        <v>612761765</v>
      </c>
      <c r="E20" s="206">
        <v>666934918</v>
      </c>
      <c r="F20" s="206">
        <v>376960453.05000001</v>
      </c>
      <c r="G20" s="206">
        <v>233981377.98000002</v>
      </c>
      <c r="H20" s="206">
        <v>232911018</v>
      </c>
      <c r="I20" s="205">
        <v>0</v>
      </c>
      <c r="J20" s="206">
        <f>G20</f>
        <v>233981377.98000002</v>
      </c>
      <c r="K20" s="206">
        <f t="shared" si="1"/>
        <v>-233981377.98000002</v>
      </c>
      <c r="L20" s="207">
        <f t="shared" si="5"/>
        <v>3.1417603526530422E-5</v>
      </c>
      <c r="N20" s="202"/>
    </row>
    <row r="21" spans="2:15" ht="21">
      <c r="B21" s="208" t="s">
        <v>293</v>
      </c>
      <c r="C21" s="206">
        <v>43113261602.479996</v>
      </c>
      <c r="D21" s="206">
        <v>89379551278</v>
      </c>
      <c r="E21" s="206">
        <v>89376763221.139999</v>
      </c>
      <c r="F21" s="206">
        <v>43577291836.879997</v>
      </c>
      <c r="G21" s="206">
        <v>43577291836.879997</v>
      </c>
      <c r="H21" s="206">
        <v>43577291836.879997</v>
      </c>
      <c r="I21" s="205">
        <v>0</v>
      </c>
      <c r="J21" s="206">
        <f>G21</f>
        <v>43577291836.879997</v>
      </c>
      <c r="K21" s="206">
        <f t="shared" si="1"/>
        <v>-43577291836.879997</v>
      </c>
      <c r="L21" s="207">
        <f t="shared" si="5"/>
        <v>5.8512950454032804E-3</v>
      </c>
      <c r="N21" s="202"/>
    </row>
    <row r="22" spans="2:15" ht="21">
      <c r="B22" s="208" t="s">
        <v>294</v>
      </c>
      <c r="C22" s="205">
        <v>0</v>
      </c>
      <c r="D22" s="206">
        <v>3431474</v>
      </c>
      <c r="E22" s="206">
        <v>95217592</v>
      </c>
      <c r="F22" s="206">
        <v>78144748.969999999</v>
      </c>
      <c r="G22" s="206">
        <v>34831030.630000003</v>
      </c>
      <c r="H22" s="206">
        <v>34831030.630000003</v>
      </c>
      <c r="I22" s="206">
        <f>G22</f>
        <v>34831030.630000003</v>
      </c>
      <c r="J22" s="205">
        <v>0</v>
      </c>
      <c r="K22" s="206">
        <f t="shared" si="1"/>
        <v>34831030.630000003</v>
      </c>
      <c r="L22" s="207">
        <f t="shared" si="5"/>
        <v>4.6769000174335034E-6</v>
      </c>
      <c r="N22" s="202"/>
    </row>
    <row r="23" spans="2:15" ht="42">
      <c r="B23" s="208" t="s">
        <v>295</v>
      </c>
      <c r="C23" s="206">
        <v>688411566.13999987</v>
      </c>
      <c r="D23" s="206">
        <v>2268673261</v>
      </c>
      <c r="E23" s="206">
        <v>2170107158</v>
      </c>
      <c r="F23" s="206">
        <v>1666259233.6499999</v>
      </c>
      <c r="G23" s="206">
        <v>712772207.29000008</v>
      </c>
      <c r="H23" s="206">
        <v>672855904.11999989</v>
      </c>
      <c r="I23" s="206">
        <f>$G23</f>
        <v>712772207.29000008</v>
      </c>
      <c r="J23" s="205">
        <v>0</v>
      </c>
      <c r="K23" s="206">
        <f t="shared" si="1"/>
        <v>712772207.29000008</v>
      </c>
      <c r="L23" s="207">
        <f t="shared" si="5"/>
        <v>9.5706738744317138E-5</v>
      </c>
    </row>
    <row r="24" spans="2:15" ht="21">
      <c r="B24" s="203" t="s">
        <v>296</v>
      </c>
      <c r="C24" s="204">
        <f t="shared" ref="C24:H24" si="7">C25</f>
        <v>291114912.85000002</v>
      </c>
      <c r="D24" s="204">
        <f t="shared" si="7"/>
        <v>749450836</v>
      </c>
      <c r="E24" s="204">
        <f t="shared" si="7"/>
        <v>934781347.89999998</v>
      </c>
      <c r="F24" s="204">
        <f t="shared" si="7"/>
        <v>788619885.13999999</v>
      </c>
      <c r="G24" s="204">
        <f t="shared" si="7"/>
        <v>355780527.84999996</v>
      </c>
      <c r="H24" s="204">
        <f t="shared" si="7"/>
        <v>350575160.79000002</v>
      </c>
      <c r="I24" s="215">
        <v>0</v>
      </c>
      <c r="J24" s="204">
        <f>J25</f>
        <v>355780527.84999996</v>
      </c>
      <c r="K24" s="204">
        <f t="shared" si="1"/>
        <v>-355780527.84999996</v>
      </c>
      <c r="L24" s="214">
        <f t="shared" si="5"/>
        <v>4.7772056318971048E-5</v>
      </c>
    </row>
    <row r="25" spans="2:15" ht="21">
      <c r="B25" s="208" t="s">
        <v>297</v>
      </c>
      <c r="C25" s="206">
        <v>291114912.85000002</v>
      </c>
      <c r="D25" s="206">
        <v>749450836</v>
      </c>
      <c r="E25" s="206">
        <v>934781347.89999998</v>
      </c>
      <c r="F25" s="206">
        <v>788619885.13999999</v>
      </c>
      <c r="G25" s="206">
        <v>355780527.84999996</v>
      </c>
      <c r="H25" s="206">
        <v>350575160.79000002</v>
      </c>
      <c r="I25" s="205">
        <v>0</v>
      </c>
      <c r="J25" s="206">
        <f>G25</f>
        <v>355780527.84999996</v>
      </c>
      <c r="K25" s="206">
        <f t="shared" si="1"/>
        <v>-355780527.84999996</v>
      </c>
      <c r="L25" s="207">
        <f t="shared" si="5"/>
        <v>4.7772056318971048E-5</v>
      </c>
    </row>
    <row r="26" spans="2:15" ht="21">
      <c r="B26" s="203" t="s">
        <v>298</v>
      </c>
      <c r="C26" s="204">
        <f t="shared" ref="C26:I26" si="8">C27</f>
        <v>15194052428.509998</v>
      </c>
      <c r="D26" s="204">
        <f t="shared" si="8"/>
        <v>46244887249</v>
      </c>
      <c r="E26" s="204">
        <f t="shared" si="8"/>
        <v>44597787249</v>
      </c>
      <c r="F26" s="204">
        <f t="shared" si="8"/>
        <v>18535730131.900002</v>
      </c>
      <c r="G26" s="204">
        <f t="shared" si="8"/>
        <v>16747790681.040001</v>
      </c>
      <c r="H26" s="204">
        <f t="shared" si="8"/>
        <v>13187346565.640001</v>
      </c>
      <c r="I26" s="204">
        <f t="shared" si="8"/>
        <v>16747790681.040001</v>
      </c>
      <c r="J26" s="215">
        <v>0</v>
      </c>
      <c r="K26" s="204">
        <f t="shared" si="1"/>
        <v>16747790681.040001</v>
      </c>
      <c r="L26" s="214">
        <f t="shared" si="5"/>
        <v>2.2487919855195119E-3</v>
      </c>
    </row>
    <row r="27" spans="2:15" ht="21.6" thickBot="1">
      <c r="B27" s="208" t="s">
        <v>299</v>
      </c>
      <c r="C27" s="206">
        <v>15194052428.509998</v>
      </c>
      <c r="D27" s="206">
        <v>46244887249</v>
      </c>
      <c r="E27" s="206">
        <v>44597787249</v>
      </c>
      <c r="F27" s="206">
        <v>18535730131.900002</v>
      </c>
      <c r="G27" s="206">
        <v>16747790681.040001</v>
      </c>
      <c r="H27" s="206">
        <v>13187346565.640001</v>
      </c>
      <c r="I27" s="206">
        <f>G27</f>
        <v>16747790681.040001</v>
      </c>
      <c r="J27" s="205">
        <v>0</v>
      </c>
      <c r="K27" s="206">
        <f t="shared" si="1"/>
        <v>16747790681.040001</v>
      </c>
      <c r="L27" s="207">
        <f t="shared" si="5"/>
        <v>2.2487919855195119E-3</v>
      </c>
    </row>
    <row r="28" spans="2:15" ht="21">
      <c r="B28" s="209" t="s">
        <v>300</v>
      </c>
      <c r="C28" s="210">
        <f t="shared" ref="C28:J28" si="9">C29+C32+C43</f>
        <v>3242196728.5000005</v>
      </c>
      <c r="D28" s="210">
        <f t="shared" si="9"/>
        <v>9052313345</v>
      </c>
      <c r="E28" s="210">
        <f t="shared" si="9"/>
        <v>9066152378.7000008</v>
      </c>
      <c r="F28" s="210">
        <f t="shared" si="9"/>
        <v>5321050121.1800003</v>
      </c>
      <c r="G28" s="210">
        <f t="shared" si="9"/>
        <v>3557853202.9399996</v>
      </c>
      <c r="H28" s="210">
        <f t="shared" si="9"/>
        <v>3209114093.3900003</v>
      </c>
      <c r="I28" s="210">
        <f t="shared" si="9"/>
        <v>3552520208.9699993</v>
      </c>
      <c r="J28" s="210">
        <f t="shared" si="9"/>
        <v>5332993.9700000007</v>
      </c>
      <c r="K28" s="199">
        <f t="shared" si="1"/>
        <v>3547187214.9999995</v>
      </c>
      <c r="L28" s="211">
        <f t="shared" si="5"/>
        <v>4.7772699819350505E-4</v>
      </c>
      <c r="O28" s="202"/>
    </row>
    <row r="29" spans="2:15" ht="21.6" thickBot="1">
      <c r="B29" s="203" t="s">
        <v>301</v>
      </c>
      <c r="C29" s="204">
        <f t="shared" ref="C29:I29" si="10">C30+C31</f>
        <v>148413919.69</v>
      </c>
      <c r="D29" s="204">
        <f t="shared" si="10"/>
        <v>414964674</v>
      </c>
      <c r="E29" s="204">
        <f t="shared" si="10"/>
        <v>399896047.10000002</v>
      </c>
      <c r="F29" s="204">
        <f t="shared" si="10"/>
        <v>301157077.75</v>
      </c>
      <c r="G29" s="204">
        <f t="shared" si="10"/>
        <v>158679914.68000001</v>
      </c>
      <c r="H29" s="204">
        <f t="shared" si="10"/>
        <v>121712369.61</v>
      </c>
      <c r="I29" s="204">
        <f t="shared" si="10"/>
        <v>158679914.68000001</v>
      </c>
      <c r="J29" s="215">
        <v>0</v>
      </c>
      <c r="K29" s="204">
        <f t="shared" si="1"/>
        <v>158679914.68000001</v>
      </c>
      <c r="L29" s="214">
        <f t="shared" si="5"/>
        <v>2.1306578711858198E-5</v>
      </c>
      <c r="M29" s="216"/>
    </row>
    <row r="30" spans="2:15" ht="21.6" thickBot="1">
      <c r="B30" s="208" t="s">
        <v>302</v>
      </c>
      <c r="C30" s="206">
        <v>135250499.18000001</v>
      </c>
      <c r="D30" s="206">
        <v>240045174</v>
      </c>
      <c r="E30" s="206">
        <v>291045174</v>
      </c>
      <c r="F30" s="206">
        <v>245626654.06</v>
      </c>
      <c r="G30" s="206">
        <v>129149945.81</v>
      </c>
      <c r="H30" s="206">
        <v>95993791.75</v>
      </c>
      <c r="I30" s="206">
        <f>G30</f>
        <v>129149945.81</v>
      </c>
      <c r="J30" s="205">
        <v>0</v>
      </c>
      <c r="K30" s="206">
        <f t="shared" si="1"/>
        <v>129149945.81</v>
      </c>
      <c r="L30" s="217">
        <f t="shared" si="5"/>
        <v>1.7341473188854791E-5</v>
      </c>
    </row>
    <row r="31" spans="2:15" ht="42.6" thickBot="1">
      <c r="B31" s="208" t="s">
        <v>303</v>
      </c>
      <c r="C31" s="206">
        <v>13163420.51</v>
      </c>
      <c r="D31" s="206">
        <v>174919500</v>
      </c>
      <c r="E31" s="206">
        <v>108850873.09999999</v>
      </c>
      <c r="F31" s="206">
        <v>55530423.689999998</v>
      </c>
      <c r="G31" s="206">
        <v>29529968.869999997</v>
      </c>
      <c r="H31" s="206">
        <v>25718577.859999999</v>
      </c>
      <c r="I31" s="206">
        <f>G31</f>
        <v>29529968.869999997</v>
      </c>
      <c r="J31" s="205">
        <v>0</v>
      </c>
      <c r="K31" s="206">
        <f t="shared" si="1"/>
        <v>29529968.869999997</v>
      </c>
      <c r="L31" s="217">
        <f t="shared" si="5"/>
        <v>3.9651055230034053E-6</v>
      </c>
    </row>
    <row r="32" spans="2:15" ht="42.6" thickBot="1">
      <c r="B32" s="203" t="s">
        <v>304</v>
      </c>
      <c r="C32" s="204">
        <f t="shared" ref="C32:J32" si="11">SUM(C33:C42)</f>
        <v>2846007254.7700005</v>
      </c>
      <c r="D32" s="204">
        <f t="shared" si="11"/>
        <v>7918406216</v>
      </c>
      <c r="E32" s="204">
        <f t="shared" si="11"/>
        <v>7964480155</v>
      </c>
      <c r="F32" s="204">
        <f t="shared" si="11"/>
        <v>4664227795.8400002</v>
      </c>
      <c r="G32" s="204">
        <f t="shared" si="11"/>
        <v>3128530004.5199995</v>
      </c>
      <c r="H32" s="204">
        <f t="shared" si="11"/>
        <v>2820984271.1800003</v>
      </c>
      <c r="I32" s="204">
        <f>SUM(I33:I42)</f>
        <v>3123197010.5499997</v>
      </c>
      <c r="J32" s="204">
        <f t="shared" si="11"/>
        <v>5332993.9700000007</v>
      </c>
      <c r="K32" s="204">
        <f t="shared" si="1"/>
        <v>3117864016.5799999</v>
      </c>
      <c r="L32" s="218">
        <f t="shared" si="5"/>
        <v>4.2008007710453508E-4</v>
      </c>
      <c r="O32" s="202"/>
    </row>
    <row r="33" spans="2:16" ht="21.6" thickBot="1">
      <c r="B33" s="208" t="s">
        <v>305</v>
      </c>
      <c r="C33" s="206">
        <v>16181386.869999999</v>
      </c>
      <c r="D33" s="206">
        <v>973791002</v>
      </c>
      <c r="E33" s="206">
        <v>670121889</v>
      </c>
      <c r="F33" s="206">
        <v>165820078.62</v>
      </c>
      <c r="G33" s="206">
        <v>119818558.81999998</v>
      </c>
      <c r="H33" s="206">
        <v>117442940.07000001</v>
      </c>
      <c r="I33" s="206">
        <f t="shared" ref="I33:I39" si="12">G33</f>
        <v>119818558.81999998</v>
      </c>
      <c r="J33" s="205">
        <v>0</v>
      </c>
      <c r="K33" s="206">
        <f t="shared" si="1"/>
        <v>119818558.81999998</v>
      </c>
      <c r="L33" s="217">
        <f t="shared" si="5"/>
        <v>1.6088511011542098E-5</v>
      </c>
    </row>
    <row r="34" spans="2:16" ht="21.6" thickBot="1">
      <c r="B34" s="208" t="s">
        <v>306</v>
      </c>
      <c r="C34" s="206">
        <v>65819603.25</v>
      </c>
      <c r="D34" s="206">
        <v>168156337</v>
      </c>
      <c r="E34" s="206">
        <v>173849337</v>
      </c>
      <c r="F34" s="206">
        <v>167700000</v>
      </c>
      <c r="G34" s="206">
        <v>82171792.36999999</v>
      </c>
      <c r="H34" s="206">
        <v>82171792.36999999</v>
      </c>
      <c r="I34" s="206">
        <f t="shared" si="12"/>
        <v>82171792.36999999</v>
      </c>
      <c r="J34" s="205">
        <v>0</v>
      </c>
      <c r="K34" s="206">
        <f t="shared" si="1"/>
        <v>82171792.36999999</v>
      </c>
      <c r="L34" s="217">
        <f t="shared" si="5"/>
        <v>1.1033531027267083E-5</v>
      </c>
    </row>
    <row r="35" spans="2:16" ht="21.6" thickBot="1">
      <c r="B35" s="208" t="s">
        <v>307</v>
      </c>
      <c r="C35" s="206">
        <v>576901.86</v>
      </c>
      <c r="D35" s="206">
        <v>35876056</v>
      </c>
      <c r="E35" s="206">
        <v>31122117</v>
      </c>
      <c r="F35" s="206">
        <v>12433098</v>
      </c>
      <c r="G35" s="206">
        <v>7888792.9799999995</v>
      </c>
      <c r="H35" s="206">
        <v>7888792.9799999995</v>
      </c>
      <c r="I35" s="206">
        <f t="shared" si="12"/>
        <v>7888792.9799999995</v>
      </c>
      <c r="J35" s="205">
        <v>0</v>
      </c>
      <c r="K35" s="206">
        <f t="shared" si="1"/>
        <v>7888792.9799999995</v>
      </c>
      <c r="L35" s="217">
        <f t="shared" si="5"/>
        <v>1.0592593833245207E-6</v>
      </c>
    </row>
    <row r="36" spans="2:16" ht="42.6" thickBot="1">
      <c r="B36" s="208" t="s">
        <v>308</v>
      </c>
      <c r="C36" s="206">
        <v>776262395.31999993</v>
      </c>
      <c r="D36" s="206">
        <v>901641995</v>
      </c>
      <c r="E36" s="206">
        <v>878767054</v>
      </c>
      <c r="F36" s="206">
        <v>572583379.59000015</v>
      </c>
      <c r="G36" s="206">
        <v>345316543.36000001</v>
      </c>
      <c r="H36" s="206">
        <v>337825078.44</v>
      </c>
      <c r="I36" s="206">
        <f t="shared" si="12"/>
        <v>345316543.36000001</v>
      </c>
      <c r="J36" s="205">
        <v>0</v>
      </c>
      <c r="K36" s="206">
        <f t="shared" si="1"/>
        <v>345316543.36000001</v>
      </c>
      <c r="L36" s="217">
        <f t="shared" si="5"/>
        <v>4.6367015803128451E-5</v>
      </c>
    </row>
    <row r="37" spans="2:16" ht="21.6" thickBot="1">
      <c r="B37" s="208" t="s">
        <v>309</v>
      </c>
      <c r="C37" s="205">
        <v>0</v>
      </c>
      <c r="D37" s="206">
        <v>631898544</v>
      </c>
      <c r="E37" s="206">
        <v>643374218</v>
      </c>
      <c r="F37" s="206">
        <v>521630645.71999997</v>
      </c>
      <c r="G37" s="206">
        <v>415202562.10999995</v>
      </c>
      <c r="H37" s="206">
        <v>414852160.43000007</v>
      </c>
      <c r="I37" s="206">
        <f t="shared" si="12"/>
        <v>415202562.10999995</v>
      </c>
      <c r="J37" s="205">
        <v>0</v>
      </c>
      <c r="K37" s="206">
        <f t="shared" si="1"/>
        <v>415202562.10999995</v>
      </c>
      <c r="L37" s="217">
        <f t="shared" si="5"/>
        <v>5.5750887494502307E-5</v>
      </c>
    </row>
    <row r="38" spans="2:16" ht="21.6" thickBot="1">
      <c r="B38" s="208" t="s">
        <v>310</v>
      </c>
      <c r="C38" s="206">
        <v>63011408.829999998</v>
      </c>
      <c r="D38" s="206">
        <v>113761553</v>
      </c>
      <c r="E38" s="206">
        <v>107411553</v>
      </c>
      <c r="F38" s="206">
        <v>72471400.959999993</v>
      </c>
      <c r="G38" s="206">
        <v>40035393.790000007</v>
      </c>
      <c r="H38" s="206">
        <v>36794670.630000003</v>
      </c>
      <c r="I38" s="206">
        <f t="shared" si="12"/>
        <v>40035393.790000007</v>
      </c>
      <c r="J38" s="205">
        <v>0</v>
      </c>
      <c r="K38" s="206">
        <f t="shared" si="1"/>
        <v>40035393.790000007</v>
      </c>
      <c r="L38" s="217">
        <f t="shared" si="5"/>
        <v>5.3757104090149112E-6</v>
      </c>
    </row>
    <row r="39" spans="2:16" ht="42.6" thickBot="1">
      <c r="B39" s="208" t="s">
        <v>311</v>
      </c>
      <c r="C39" s="206">
        <v>68817423.599999994</v>
      </c>
      <c r="D39" s="206">
        <v>9649264</v>
      </c>
      <c r="E39" s="206">
        <v>6776364</v>
      </c>
      <c r="F39" s="206">
        <v>105501.75</v>
      </c>
      <c r="G39" s="206">
        <v>18000</v>
      </c>
      <c r="H39" s="205">
        <v>0</v>
      </c>
      <c r="I39" s="206">
        <f t="shared" si="12"/>
        <v>18000</v>
      </c>
      <c r="J39" s="205">
        <v>0</v>
      </c>
      <c r="K39" s="206">
        <f t="shared" si="1"/>
        <v>18000</v>
      </c>
      <c r="L39" s="217">
        <f t="shared" si="5"/>
        <v>2.416931075283633E-9</v>
      </c>
    </row>
    <row r="40" spans="2:16" ht="42.6" thickBot="1">
      <c r="B40" s="208" t="s">
        <v>312</v>
      </c>
      <c r="C40" s="205">
        <v>0</v>
      </c>
      <c r="D40" s="206">
        <v>84934884</v>
      </c>
      <c r="E40" s="206">
        <v>72497356</v>
      </c>
      <c r="F40" s="206">
        <v>9220216.75</v>
      </c>
      <c r="G40" s="206">
        <v>5332993.9700000007</v>
      </c>
      <c r="H40" s="206">
        <v>5332993.97</v>
      </c>
      <c r="I40" s="205">
        <v>0</v>
      </c>
      <c r="J40" s="206">
        <f>G40</f>
        <v>5332993.9700000007</v>
      </c>
      <c r="K40" s="206">
        <f t="shared" si="1"/>
        <v>-5332993.9700000007</v>
      </c>
      <c r="L40" s="217">
        <f>G40/$Q$8</f>
        <v>7.1608215835517953E-7</v>
      </c>
    </row>
    <row r="41" spans="2:16" ht="42.6" thickBot="1">
      <c r="B41" s="208" t="s">
        <v>313</v>
      </c>
      <c r="C41" s="206">
        <v>3147901.12</v>
      </c>
      <c r="D41" s="206">
        <v>12000000</v>
      </c>
      <c r="E41" s="206">
        <v>12000000</v>
      </c>
      <c r="F41" s="206">
        <v>10836654.240000002</v>
      </c>
      <c r="G41" s="206">
        <v>10836654.240000002</v>
      </c>
      <c r="H41" s="206">
        <v>10537403.640000001</v>
      </c>
      <c r="I41" s="206">
        <f>$G41</f>
        <v>10836654.240000002</v>
      </c>
      <c r="J41" s="205">
        <v>0</v>
      </c>
      <c r="K41" s="206">
        <f t="shared" si="1"/>
        <v>10836654.240000002</v>
      </c>
      <c r="L41" s="217">
        <f>G41/$Q$8</f>
        <v>1.4550803547088968E-6</v>
      </c>
      <c r="P41" s="206"/>
    </row>
    <row r="42" spans="2:16" ht="42.6" thickBot="1">
      <c r="B42" s="208" t="s">
        <v>314</v>
      </c>
      <c r="C42" s="206">
        <v>1852190233.9200003</v>
      </c>
      <c r="D42" s="206">
        <v>4986696581</v>
      </c>
      <c r="E42" s="206">
        <v>5368560267</v>
      </c>
      <c r="F42" s="206">
        <v>3131426820.21</v>
      </c>
      <c r="G42" s="206">
        <v>2101908712.8799999</v>
      </c>
      <c r="H42" s="206">
        <v>1808138438.6500001</v>
      </c>
      <c r="I42" s="206">
        <f>$G42</f>
        <v>2101908712.8799999</v>
      </c>
      <c r="J42" s="205">
        <v>0</v>
      </c>
      <c r="K42" s="206">
        <f t="shared" si="1"/>
        <v>2101908712.8799999</v>
      </c>
      <c r="L42" s="217">
        <f t="shared" ref="L42:L45" si="13">G42/$Q$8</f>
        <v>2.822315825316164E-4</v>
      </c>
    </row>
    <row r="43" spans="2:16" ht="21.6" thickBot="1">
      <c r="B43" s="203" t="s">
        <v>315</v>
      </c>
      <c r="C43" s="204">
        <f t="shared" ref="C43:I43" si="14">SUM(C44:C51)</f>
        <v>247775554.03999999</v>
      </c>
      <c r="D43" s="204">
        <f t="shared" si="14"/>
        <v>718942455</v>
      </c>
      <c r="E43" s="204">
        <f t="shared" si="14"/>
        <v>701776176.60000002</v>
      </c>
      <c r="F43" s="204">
        <f t="shared" si="14"/>
        <v>355665247.59000003</v>
      </c>
      <c r="G43" s="204">
        <f t="shared" si="14"/>
        <v>270643283.74000001</v>
      </c>
      <c r="H43" s="204">
        <f t="shared" si="14"/>
        <v>266417452.60000002</v>
      </c>
      <c r="I43" s="204">
        <f t="shared" si="14"/>
        <v>270643283.74000001</v>
      </c>
      <c r="J43" s="215">
        <v>0</v>
      </c>
      <c r="K43" s="204">
        <f t="shared" si="1"/>
        <v>270643283.74000001</v>
      </c>
      <c r="L43" s="218">
        <f t="shared" si="13"/>
        <v>3.6340342377111757E-5</v>
      </c>
    </row>
    <row r="44" spans="2:16" ht="21.6" thickBot="1">
      <c r="B44" s="208" t="s">
        <v>316</v>
      </c>
      <c r="C44" s="206">
        <v>129904153.93999998</v>
      </c>
      <c r="D44" s="206">
        <v>282064978</v>
      </c>
      <c r="E44" s="206">
        <v>250888555.5</v>
      </c>
      <c r="F44" s="206">
        <v>122559287.05000003</v>
      </c>
      <c r="G44" s="206">
        <v>120172574.04000001</v>
      </c>
      <c r="H44" s="206">
        <v>119105874.04000001</v>
      </c>
      <c r="I44" s="206">
        <f t="shared" ref="I44:I51" si="15">G44</f>
        <v>120172574.04000001</v>
      </c>
      <c r="J44" s="205">
        <v>0</v>
      </c>
      <c r="K44" s="206">
        <f t="shared" si="1"/>
        <v>120172574.04000001</v>
      </c>
      <c r="L44" s="217">
        <f t="shared" si="13"/>
        <v>1.6136046033005511E-5</v>
      </c>
    </row>
    <row r="45" spans="2:16" ht="21.6" thickBot="1">
      <c r="B45" s="208" t="s">
        <v>317</v>
      </c>
      <c r="C45" s="206">
        <v>1930224.2400000002</v>
      </c>
      <c r="D45" s="206">
        <v>4538111</v>
      </c>
      <c r="E45" s="206">
        <v>4520925.5</v>
      </c>
      <c r="F45" s="206">
        <v>3980610.68</v>
      </c>
      <c r="G45" s="206">
        <v>2116698.44</v>
      </c>
      <c r="H45" s="206">
        <v>2116698.44</v>
      </c>
      <c r="I45" s="206">
        <f t="shared" si="15"/>
        <v>2116698.44</v>
      </c>
      <c r="J45" s="205">
        <v>0</v>
      </c>
      <c r="K45" s="206">
        <f t="shared" si="1"/>
        <v>2116698.44</v>
      </c>
      <c r="L45" s="217">
        <f t="shared" si="13"/>
        <v>2.8421745759113267E-7</v>
      </c>
    </row>
    <row r="46" spans="2:16" ht="21.6" thickBot="1">
      <c r="B46" s="208" t="s">
        <v>318</v>
      </c>
      <c r="C46" s="206">
        <v>65634557.390000008</v>
      </c>
      <c r="D46" s="206">
        <v>149278972</v>
      </c>
      <c r="E46" s="206">
        <v>167023574.55999997</v>
      </c>
      <c r="F46" s="206">
        <v>74602696.50999999</v>
      </c>
      <c r="G46" s="206">
        <v>62633262.609999999</v>
      </c>
      <c r="H46" s="206">
        <v>61863033.460000001</v>
      </c>
      <c r="I46" s="206">
        <f t="shared" si="15"/>
        <v>62633262.609999999</v>
      </c>
      <c r="J46" s="205">
        <v>0</v>
      </c>
      <c r="K46" s="206">
        <f t="shared" si="1"/>
        <v>62633262.609999999</v>
      </c>
      <c r="L46" s="217">
        <f>G46/$Q$8</f>
        <v>8.4100154860283032E-6</v>
      </c>
      <c r="N46" s="202"/>
    </row>
    <row r="47" spans="2:16" ht="21.6" thickBot="1">
      <c r="B47" s="208" t="s">
        <v>319</v>
      </c>
      <c r="C47" s="206">
        <v>1295469.54</v>
      </c>
      <c r="D47" s="206">
        <v>16000000</v>
      </c>
      <c r="E47" s="206">
        <v>10975506.469999999</v>
      </c>
      <c r="F47" s="206">
        <v>5087135.25</v>
      </c>
      <c r="G47" s="206">
        <v>2878829.5399999996</v>
      </c>
      <c r="H47" s="206">
        <v>2838298.7399999998</v>
      </c>
      <c r="I47" s="206">
        <f t="shared" si="15"/>
        <v>2878829.5399999996</v>
      </c>
      <c r="J47" s="205">
        <v>0</v>
      </c>
      <c r="K47" s="206">
        <f t="shared" si="1"/>
        <v>2878829.5399999996</v>
      </c>
      <c r="L47" s="217">
        <f t="shared" ref="L47" si="16">G47/$Q$8</f>
        <v>3.8655180975947142E-7</v>
      </c>
    </row>
    <row r="48" spans="2:16" ht="21.6" thickBot="1">
      <c r="B48" s="208" t="s">
        <v>320</v>
      </c>
      <c r="C48" s="205">
        <v>0</v>
      </c>
      <c r="D48" s="206">
        <v>62669184</v>
      </c>
      <c r="E48" s="206">
        <v>55262982</v>
      </c>
      <c r="F48" s="206">
        <v>30775087.75</v>
      </c>
      <c r="G48" s="206">
        <v>20493756.359999999</v>
      </c>
      <c r="H48" s="206">
        <v>20344908.920000002</v>
      </c>
      <c r="I48" s="206">
        <f t="shared" si="15"/>
        <v>20493756.359999999</v>
      </c>
      <c r="J48" s="205">
        <v>0</v>
      </c>
      <c r="K48" s="206">
        <f t="shared" si="1"/>
        <v>20493756.359999999</v>
      </c>
      <c r="L48" s="217">
        <f>G48/$Q$8</f>
        <v>2.7517775886541996E-6</v>
      </c>
    </row>
    <row r="49" spans="2:14" ht="21.6" thickBot="1">
      <c r="B49" s="208" t="s">
        <v>321</v>
      </c>
      <c r="C49" s="205">
        <v>0</v>
      </c>
      <c r="D49" s="206">
        <v>1688957</v>
      </c>
      <c r="E49" s="206">
        <v>1688957</v>
      </c>
      <c r="F49" s="205">
        <v>0</v>
      </c>
      <c r="G49" s="205">
        <v>0</v>
      </c>
      <c r="H49" s="205">
        <v>0</v>
      </c>
      <c r="I49" s="205">
        <f t="shared" si="15"/>
        <v>0</v>
      </c>
      <c r="J49" s="205">
        <v>0</v>
      </c>
      <c r="K49" s="219">
        <f t="shared" si="1"/>
        <v>0</v>
      </c>
      <c r="L49" s="217">
        <f t="shared" ref="L49:L52" si="17">G49/$Q$8</f>
        <v>0</v>
      </c>
      <c r="N49" s="202"/>
    </row>
    <row r="50" spans="2:14" ht="21.6" thickBot="1">
      <c r="B50" s="208" t="s">
        <v>322</v>
      </c>
      <c r="C50" s="206">
        <v>3034099.62</v>
      </c>
      <c r="D50" s="206">
        <v>6552322</v>
      </c>
      <c r="E50" s="206">
        <v>6550451</v>
      </c>
      <c r="F50" s="206">
        <v>5769821.3600000003</v>
      </c>
      <c r="G50" s="206">
        <v>3078946.88</v>
      </c>
      <c r="H50" s="206">
        <v>3078946.88</v>
      </c>
      <c r="I50" s="206">
        <f t="shared" si="15"/>
        <v>3078946.88</v>
      </c>
      <c r="J50" s="205">
        <v>0</v>
      </c>
      <c r="K50" s="206">
        <f t="shared" si="1"/>
        <v>3078946.88</v>
      </c>
      <c r="L50" s="217">
        <f t="shared" si="17"/>
        <v>4.1342235518997702E-7</v>
      </c>
    </row>
    <row r="51" spans="2:14" ht="42" customHeight="1">
      <c r="B51" s="208" t="s">
        <v>323</v>
      </c>
      <c r="C51" s="206">
        <v>45977049.309999995</v>
      </c>
      <c r="D51" s="206">
        <v>196149931</v>
      </c>
      <c r="E51" s="206">
        <v>204865224.57000002</v>
      </c>
      <c r="F51" s="206">
        <v>112890608.98999999</v>
      </c>
      <c r="G51" s="206">
        <v>59269215.869999997</v>
      </c>
      <c r="H51" s="206">
        <v>57069692.119999997</v>
      </c>
      <c r="I51" s="206">
        <f t="shared" si="15"/>
        <v>59269215.869999997</v>
      </c>
      <c r="J51" s="205">
        <v>0</v>
      </c>
      <c r="K51" s="206">
        <f t="shared" si="1"/>
        <v>59269215.869999997</v>
      </c>
      <c r="L51" s="217">
        <f t="shared" si="17"/>
        <v>7.9583116468831578E-6</v>
      </c>
    </row>
    <row r="52" spans="2:14" ht="24" thickBot="1">
      <c r="B52" s="220" t="s">
        <v>54</v>
      </c>
      <c r="C52" s="221">
        <f t="shared" ref="C52:J52" si="18">C12+C15+C28</f>
        <v>63156960684.009995</v>
      </c>
      <c r="D52" s="221">
        <f t="shared" si="18"/>
        <v>150495728752</v>
      </c>
      <c r="E52" s="221">
        <f t="shared" si="18"/>
        <v>148766105136.73999</v>
      </c>
      <c r="F52" s="221">
        <f t="shared" si="18"/>
        <v>71054625790.290009</v>
      </c>
      <c r="G52" s="221">
        <f t="shared" si="18"/>
        <v>65801339553.099998</v>
      </c>
      <c r="H52" s="221">
        <f t="shared" si="18"/>
        <v>61837541423.25</v>
      </c>
      <c r="I52" s="221">
        <f t="shared" si="18"/>
        <v>21628952816.419998</v>
      </c>
      <c r="J52" s="221">
        <f t="shared" si="18"/>
        <v>44172386736.68</v>
      </c>
      <c r="K52" s="221">
        <f t="shared" si="1"/>
        <v>-22543433920.260002</v>
      </c>
      <c r="L52" s="222">
        <f t="shared" si="17"/>
        <v>8.8354056867320785E-3</v>
      </c>
      <c r="N52" s="202"/>
    </row>
    <row r="53" spans="2:14">
      <c r="I53" s="202"/>
      <c r="J53" s="202"/>
    </row>
    <row r="54" spans="2:14">
      <c r="B54" s="223" t="s">
        <v>324</v>
      </c>
      <c r="C54" s="223"/>
      <c r="I54" s="212"/>
      <c r="J54" s="212"/>
      <c r="K54" s="202"/>
    </row>
    <row r="55" spans="2:14">
      <c r="B55" s="188" t="s">
        <v>190</v>
      </c>
      <c r="C55" s="188"/>
      <c r="I55" s="212"/>
      <c r="J55" s="212"/>
    </row>
    <row r="56" spans="2:14">
      <c r="B56" s="188" t="s">
        <v>191</v>
      </c>
      <c r="C56" s="136"/>
      <c r="H56" s="202"/>
      <c r="I56" s="212"/>
    </row>
    <row r="57" spans="2:14">
      <c r="B57" s="223" t="s">
        <v>192</v>
      </c>
      <c r="C57" s="223"/>
      <c r="I57" s="212"/>
    </row>
    <row r="58" spans="2:14">
      <c r="I58" s="212"/>
    </row>
    <row r="65" spans="12:13">
      <c r="L65" s="212"/>
      <c r="M65" s="212"/>
    </row>
    <row r="67" spans="12:13">
      <c r="L67" s="212"/>
    </row>
    <row r="68" spans="12:13">
      <c r="L68" s="212"/>
    </row>
    <row r="69" spans="12:13">
      <c r="L69" s="212"/>
    </row>
    <row r="70" spans="12:13">
      <c r="L70" s="224"/>
    </row>
    <row r="71" spans="12:13">
      <c r="L71" s="224"/>
    </row>
    <row r="75" spans="12:13">
      <c r="L75" s="212"/>
    </row>
  </sheetData>
  <mergeCells count="15">
    <mergeCell ref="A2:O2"/>
    <mergeCell ref="A3:O3"/>
    <mergeCell ref="B5:B11"/>
    <mergeCell ref="D5:K5"/>
    <mergeCell ref="L5:L10"/>
    <mergeCell ref="D6:H6"/>
    <mergeCell ref="I6:I10"/>
    <mergeCell ref="J6:J10"/>
    <mergeCell ref="K6:K10"/>
    <mergeCell ref="C7:C10"/>
    <mergeCell ref="D7:D10"/>
    <mergeCell ref="E7:E10"/>
    <mergeCell ref="F7:F10"/>
    <mergeCell ref="G7:G10"/>
    <mergeCell ref="H7:H10"/>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E90ED8-73AB-4B7C-A19E-71AD25EB5258}">
  <dimension ref="B2:M265"/>
  <sheetViews>
    <sheetView showGridLines="0" zoomScale="50" zoomScaleNormal="50" workbookViewId="0">
      <selection activeCell="G20" sqref="G20"/>
    </sheetView>
  </sheetViews>
  <sheetFormatPr baseColWidth="10" defaultColWidth="11.44140625" defaultRowHeight="14.4"/>
  <cols>
    <col min="1" max="1" width="11.44140625" style="188"/>
    <col min="2" max="2" width="150" style="188" customWidth="1"/>
    <col min="3" max="3" width="33.44140625" style="188" customWidth="1"/>
    <col min="4" max="5" width="29.44140625" style="188" customWidth="1"/>
    <col min="6" max="6" width="34.109375" style="188" customWidth="1"/>
    <col min="7" max="8" width="29.44140625" style="188" customWidth="1"/>
    <col min="9" max="9" width="26.6640625" style="188" customWidth="1"/>
    <col min="10" max="10" width="21.88671875" style="188" customWidth="1"/>
    <col min="11" max="11" width="38.5546875" style="188" customWidth="1"/>
    <col min="12" max="12" width="23.6640625" style="188" bestFit="1" customWidth="1"/>
    <col min="13" max="13" width="15.6640625" style="188" bestFit="1" customWidth="1"/>
    <col min="14" max="16384" width="11.44140625" style="188"/>
  </cols>
  <sheetData>
    <row r="2" spans="2:13">
      <c r="K2" s="225"/>
      <c r="L2" s="225"/>
    </row>
    <row r="3" spans="2:13">
      <c r="B3" s="1684" t="s">
        <v>2707</v>
      </c>
      <c r="C3" s="1684"/>
      <c r="D3" s="1684"/>
      <c r="E3" s="1684"/>
      <c r="F3" s="1684"/>
      <c r="G3" s="1684"/>
      <c r="H3" s="1684"/>
      <c r="K3" s="225"/>
      <c r="L3" s="225"/>
    </row>
    <row r="4" spans="2:13" ht="15" thickBot="1">
      <c r="B4" s="1710" t="s">
        <v>325</v>
      </c>
      <c r="C4" s="1710"/>
      <c r="D4" s="1710"/>
      <c r="E4" s="1710"/>
      <c r="F4" s="1710"/>
      <c r="G4" s="1710"/>
      <c r="H4" s="1710"/>
      <c r="K4" s="225"/>
      <c r="L4" s="225"/>
    </row>
    <row r="5" spans="2:13" ht="15" thickBot="1">
      <c r="B5" s="1685" t="s">
        <v>61</v>
      </c>
      <c r="C5" s="1685"/>
      <c r="D5" s="1685"/>
      <c r="E5" s="1685"/>
      <c r="F5" s="1685"/>
      <c r="G5" s="1685"/>
      <c r="H5" s="1685"/>
      <c r="K5" s="226"/>
      <c r="L5" s="226"/>
    </row>
    <row r="6" spans="2:13" ht="15" thickBot="1">
      <c r="B6" s="227"/>
      <c r="C6" s="228"/>
      <c r="D6" s="228"/>
      <c r="E6" s="228"/>
      <c r="F6" s="228"/>
      <c r="G6" s="228"/>
      <c r="H6" s="228"/>
      <c r="K6" s="191" t="s">
        <v>62</v>
      </c>
      <c r="L6" s="192">
        <v>7447461031915.2998</v>
      </c>
    </row>
    <row r="7" spans="2:13" ht="21.6" customHeight="1" thickBot="1">
      <c r="B7" s="1711" t="s">
        <v>63</v>
      </c>
      <c r="C7" s="229">
        <v>2023</v>
      </c>
      <c r="D7" s="1714">
        <v>2024</v>
      </c>
      <c r="E7" s="1715"/>
      <c r="F7" s="1715"/>
      <c r="G7" s="1715"/>
      <c r="H7" s="1715"/>
      <c r="I7" s="1715"/>
      <c r="J7" s="230"/>
    </row>
    <row r="8" spans="2:13" ht="21.6" customHeight="1" thickBot="1">
      <c r="B8" s="1712"/>
      <c r="C8" s="1707" t="s">
        <v>280</v>
      </c>
      <c r="D8" s="1716" t="s">
        <v>276</v>
      </c>
      <c r="E8" s="1716"/>
      <c r="F8" s="1716"/>
      <c r="G8" s="1716"/>
      <c r="H8" s="1716"/>
      <c r="I8" s="1717" t="s">
        <v>326</v>
      </c>
      <c r="J8" s="230"/>
    </row>
    <row r="9" spans="2:13" ht="21.6" customHeight="1">
      <c r="B9" s="1712"/>
      <c r="C9" s="1708"/>
      <c r="D9" s="1720" t="s">
        <v>153</v>
      </c>
      <c r="E9" s="1707" t="s">
        <v>154</v>
      </c>
      <c r="F9" s="1707" t="s">
        <v>241</v>
      </c>
      <c r="G9" s="1707" t="s">
        <v>240</v>
      </c>
      <c r="H9" s="1707" t="s">
        <v>242</v>
      </c>
      <c r="I9" s="1718"/>
      <c r="J9" s="231"/>
      <c r="K9" s="232"/>
    </row>
    <row r="10" spans="2:13" ht="15" customHeight="1">
      <c r="B10" s="1712"/>
      <c r="C10" s="1708"/>
      <c r="D10" s="1721"/>
      <c r="E10" s="1708"/>
      <c r="F10" s="1708"/>
      <c r="G10" s="1708"/>
      <c r="H10" s="1708"/>
      <c r="I10" s="1718"/>
      <c r="J10" s="231"/>
      <c r="K10" s="232"/>
      <c r="M10" s="233"/>
    </row>
    <row r="11" spans="2:13" ht="15" customHeight="1" thickBot="1">
      <c r="B11" s="1712"/>
      <c r="C11" s="1709"/>
      <c r="D11" s="1722"/>
      <c r="E11" s="1709"/>
      <c r="F11" s="1709"/>
      <c r="G11" s="1709"/>
      <c r="H11" s="1709"/>
      <c r="I11" s="1719"/>
      <c r="J11" s="231"/>
      <c r="K11" s="232"/>
    </row>
    <row r="12" spans="2:13" ht="24" thickBot="1">
      <c r="B12" s="1713"/>
      <c r="C12" s="234">
        <v>1</v>
      </c>
      <c r="D12" s="235">
        <v>2</v>
      </c>
      <c r="E12" s="234">
        <v>3</v>
      </c>
      <c r="F12" s="235">
        <v>4</v>
      </c>
      <c r="G12" s="235">
        <v>6</v>
      </c>
      <c r="H12" s="234">
        <v>5</v>
      </c>
      <c r="I12" s="235" t="s">
        <v>327</v>
      </c>
      <c r="J12" s="230"/>
      <c r="K12" s="236"/>
    </row>
    <row r="13" spans="2:13" ht="23.4">
      <c r="B13" s="237" t="s">
        <v>284</v>
      </c>
      <c r="C13" s="238">
        <f t="shared" ref="C13:H13" si="0">C14+C16</f>
        <v>326326171.82000005</v>
      </c>
      <c r="D13" s="238">
        <f t="shared" si="0"/>
        <v>948964321</v>
      </c>
      <c r="E13" s="238">
        <f t="shared" si="0"/>
        <v>838206618.79999995</v>
      </c>
      <c r="F13" s="238">
        <f t="shared" si="0"/>
        <v>561364394.54999995</v>
      </c>
      <c r="G13" s="238">
        <f t="shared" si="0"/>
        <v>336242742.44999987</v>
      </c>
      <c r="H13" s="238">
        <f t="shared" si="0"/>
        <v>327084163.44999987</v>
      </c>
      <c r="I13" s="239">
        <f>G13/$L$6</f>
        <v>4.5148640725888655E-5</v>
      </c>
      <c r="J13" s="240"/>
      <c r="K13" s="232"/>
    </row>
    <row r="14" spans="2:13" ht="23.4">
      <c r="B14" s="241" t="s">
        <v>328</v>
      </c>
      <c r="C14" s="242">
        <f t="shared" ref="C14:H14" si="1">C15</f>
        <v>294618571.82000005</v>
      </c>
      <c r="D14" s="242">
        <f t="shared" si="1"/>
        <v>874885153</v>
      </c>
      <c r="E14" s="242">
        <f t="shared" si="1"/>
        <v>764127450.79999995</v>
      </c>
      <c r="F14" s="242">
        <f t="shared" si="1"/>
        <v>526622324.54999995</v>
      </c>
      <c r="G14" s="242">
        <f t="shared" si="1"/>
        <v>301500672.44999987</v>
      </c>
      <c r="H14" s="242">
        <f t="shared" si="1"/>
        <v>292342093.44999987</v>
      </c>
      <c r="I14" s="243">
        <f t="shared" ref="I14:I31" si="2">G14/$L$6</f>
        <v>4.0483685803517591E-5</v>
      </c>
      <c r="J14" s="244"/>
      <c r="K14" s="232"/>
    </row>
    <row r="15" spans="2:13" ht="49.95" customHeight="1">
      <c r="B15" s="245" t="s">
        <v>329</v>
      </c>
      <c r="C15" s="246">
        <v>294618571.82000005</v>
      </c>
      <c r="D15" s="247">
        <v>874885153</v>
      </c>
      <c r="E15" s="247">
        <v>764127450.79999995</v>
      </c>
      <c r="F15" s="247">
        <v>526622324.54999995</v>
      </c>
      <c r="G15" s="247">
        <v>301500672.44999987</v>
      </c>
      <c r="H15" s="247">
        <v>292342093.44999987</v>
      </c>
      <c r="I15" s="243">
        <f t="shared" si="2"/>
        <v>4.0483685803517591E-5</v>
      </c>
      <c r="J15" s="240"/>
      <c r="K15" s="232"/>
    </row>
    <row r="16" spans="2:13" ht="23.4">
      <c r="B16" s="241" t="s">
        <v>285</v>
      </c>
      <c r="C16" s="242">
        <f t="shared" ref="C16:H16" si="3">C17</f>
        <v>31707600</v>
      </c>
      <c r="D16" s="242">
        <f t="shared" si="3"/>
        <v>74079168</v>
      </c>
      <c r="E16" s="242">
        <f t="shared" si="3"/>
        <v>74079168</v>
      </c>
      <c r="F16" s="242">
        <f t="shared" si="3"/>
        <v>34742070</v>
      </c>
      <c r="G16" s="242">
        <f t="shared" si="3"/>
        <v>34742070</v>
      </c>
      <c r="H16" s="242">
        <f t="shared" si="3"/>
        <v>34742070</v>
      </c>
      <c r="I16" s="243">
        <f t="shared" si="2"/>
        <v>4.664954922371069E-6</v>
      </c>
      <c r="J16" s="244"/>
      <c r="K16" s="236"/>
    </row>
    <row r="17" spans="2:11" ht="48" customHeight="1">
      <c r="B17" s="245" t="s">
        <v>330</v>
      </c>
      <c r="C17" s="246">
        <v>31707600</v>
      </c>
      <c r="D17" s="247">
        <v>74079168</v>
      </c>
      <c r="E17" s="247">
        <v>74079168</v>
      </c>
      <c r="F17" s="247">
        <v>34742070</v>
      </c>
      <c r="G17" s="247">
        <v>34742070</v>
      </c>
      <c r="H17" s="247">
        <v>34742070</v>
      </c>
      <c r="I17" s="243">
        <f t="shared" si="2"/>
        <v>4.664954922371069E-6</v>
      </c>
      <c r="J17" s="244"/>
      <c r="K17" s="236"/>
    </row>
    <row r="18" spans="2:11" ht="26.25" customHeight="1">
      <c r="B18" s="248" t="s">
        <v>287</v>
      </c>
      <c r="C18" s="249">
        <f t="shared" ref="C18:H19" si="4">C19</f>
        <v>118128883.44999999</v>
      </c>
      <c r="D18" s="249">
        <f t="shared" si="4"/>
        <v>242128044</v>
      </c>
      <c r="E18" s="249">
        <f t="shared" si="4"/>
        <v>246695710.83000001</v>
      </c>
      <c r="F18" s="249">
        <f t="shared" si="4"/>
        <v>180322633.35999998</v>
      </c>
      <c r="G18" s="249">
        <f t="shared" si="4"/>
        <v>105297011.75000001</v>
      </c>
      <c r="H18" s="249">
        <f t="shared" si="4"/>
        <v>99754829.180000007</v>
      </c>
      <c r="I18" s="239">
        <f t="shared" si="2"/>
        <v>1.413864554628227E-5</v>
      </c>
      <c r="J18" s="240"/>
      <c r="K18" s="250"/>
    </row>
    <row r="19" spans="2:11" ht="39.75" customHeight="1">
      <c r="B19" s="241" t="s">
        <v>331</v>
      </c>
      <c r="C19" s="242">
        <f t="shared" si="4"/>
        <v>118128883.44999999</v>
      </c>
      <c r="D19" s="242">
        <f t="shared" si="4"/>
        <v>242128044</v>
      </c>
      <c r="E19" s="242">
        <f t="shared" si="4"/>
        <v>246695710.83000001</v>
      </c>
      <c r="F19" s="242">
        <f t="shared" si="4"/>
        <v>180322633.35999998</v>
      </c>
      <c r="G19" s="242">
        <f t="shared" si="4"/>
        <v>105297011.75000001</v>
      </c>
      <c r="H19" s="242">
        <f t="shared" si="4"/>
        <v>99754829.180000007</v>
      </c>
      <c r="I19" s="243">
        <f t="shared" si="2"/>
        <v>1.413864554628227E-5</v>
      </c>
      <c r="J19" s="244"/>
      <c r="K19" s="236"/>
    </row>
    <row r="20" spans="2:11" ht="23.4">
      <c r="B20" s="251" t="s">
        <v>332</v>
      </c>
      <c r="C20" s="252">
        <v>118128883.44999999</v>
      </c>
      <c r="D20" s="247">
        <v>242128044</v>
      </c>
      <c r="E20" s="247">
        <v>246695710.83000001</v>
      </c>
      <c r="F20" s="247">
        <v>180322633.35999998</v>
      </c>
      <c r="G20" s="247">
        <v>105297011.75000001</v>
      </c>
      <c r="H20" s="247">
        <v>99754829.180000007</v>
      </c>
      <c r="I20" s="243">
        <f t="shared" si="2"/>
        <v>1.413864554628227E-5</v>
      </c>
      <c r="J20" s="244"/>
      <c r="K20" s="236"/>
    </row>
    <row r="21" spans="2:11" ht="23.4">
      <c r="B21" s="248" t="s">
        <v>333</v>
      </c>
      <c r="C21" s="249">
        <f t="shared" ref="C21:H21" si="5">C22+C24+C26</f>
        <v>329604825.67000002</v>
      </c>
      <c r="D21" s="249">
        <f t="shared" si="5"/>
        <v>2730851345</v>
      </c>
      <c r="E21" s="249">
        <f t="shared" si="5"/>
        <v>2868725136.9400001</v>
      </c>
      <c r="F21" s="249">
        <f t="shared" si="5"/>
        <v>1278953986.4399998</v>
      </c>
      <c r="G21" s="249">
        <f t="shared" si="5"/>
        <v>1149898470.46</v>
      </c>
      <c r="H21" s="249">
        <f t="shared" si="5"/>
        <v>1124271134.25</v>
      </c>
      <c r="I21" s="239">
        <f t="shared" si="2"/>
        <v>1.544014081486607E-4</v>
      </c>
      <c r="J21" s="240"/>
      <c r="K21" s="236"/>
    </row>
    <row r="22" spans="2:11" ht="23.4">
      <c r="B22" s="241" t="s">
        <v>334</v>
      </c>
      <c r="C22" s="242">
        <f t="shared" ref="C22:H22" si="6">C23</f>
        <v>6778360.2299999995</v>
      </c>
      <c r="D22" s="242">
        <f t="shared" si="6"/>
        <v>30270000</v>
      </c>
      <c r="E22" s="242">
        <f t="shared" si="6"/>
        <v>84770975</v>
      </c>
      <c r="F22" s="242">
        <f t="shared" si="6"/>
        <v>30565345.279999997</v>
      </c>
      <c r="G22" s="242">
        <f t="shared" si="6"/>
        <v>29820298.59</v>
      </c>
      <c r="H22" s="242">
        <f t="shared" si="6"/>
        <v>29158100.16</v>
      </c>
      <c r="I22" s="243">
        <f t="shared" si="2"/>
        <v>4.004089240911539E-6</v>
      </c>
      <c r="J22" s="244"/>
      <c r="K22" s="236"/>
    </row>
    <row r="23" spans="2:11" ht="23.4">
      <c r="B23" s="251" t="s">
        <v>335</v>
      </c>
      <c r="C23" s="252">
        <v>6778360.2299999995</v>
      </c>
      <c r="D23" s="247">
        <v>30270000</v>
      </c>
      <c r="E23" s="247">
        <v>84770975</v>
      </c>
      <c r="F23" s="247">
        <v>30565345.279999997</v>
      </c>
      <c r="G23" s="247">
        <v>29820298.59</v>
      </c>
      <c r="H23" s="247">
        <v>29158100.16</v>
      </c>
      <c r="I23" s="243">
        <f t="shared" si="2"/>
        <v>4.004089240911539E-6</v>
      </c>
      <c r="J23" s="244"/>
      <c r="K23" s="236"/>
    </row>
    <row r="24" spans="2:11" ht="23.4">
      <c r="B24" s="241" t="s">
        <v>336</v>
      </c>
      <c r="C24" s="242">
        <f t="shared" ref="C24:H24" si="7">C25</f>
        <v>49571274.140000001</v>
      </c>
      <c r="D24" s="242">
        <f t="shared" si="7"/>
        <v>1656805929</v>
      </c>
      <c r="E24" s="242">
        <f t="shared" si="7"/>
        <v>1670114995</v>
      </c>
      <c r="F24" s="242">
        <f t="shared" si="7"/>
        <v>793310086.8599999</v>
      </c>
      <c r="G24" s="242">
        <f t="shared" si="7"/>
        <v>793310086.8599999</v>
      </c>
      <c r="H24" s="242">
        <f t="shared" si="7"/>
        <v>793310086.8599999</v>
      </c>
      <c r="I24" s="243">
        <f t="shared" si="2"/>
        <v>1.0652087784821621E-4</v>
      </c>
      <c r="J24" s="244"/>
      <c r="K24" s="236"/>
    </row>
    <row r="25" spans="2:11" ht="23.4">
      <c r="B25" s="251" t="s">
        <v>337</v>
      </c>
      <c r="C25" s="252">
        <v>49571274.140000001</v>
      </c>
      <c r="D25" s="247">
        <v>1656805929</v>
      </c>
      <c r="E25" s="247">
        <v>1670114995</v>
      </c>
      <c r="F25" s="247">
        <v>793310086.8599999</v>
      </c>
      <c r="G25" s="247">
        <v>793310086.8599999</v>
      </c>
      <c r="H25" s="247">
        <v>793310086.8599999</v>
      </c>
      <c r="I25" s="243">
        <f t="shared" si="2"/>
        <v>1.0652087784821621E-4</v>
      </c>
      <c r="J25" s="244"/>
      <c r="K25" s="236"/>
    </row>
    <row r="26" spans="2:11" ht="24" customHeight="1">
      <c r="B26" s="241" t="s">
        <v>273</v>
      </c>
      <c r="C26" s="242">
        <f t="shared" ref="C26:H26" si="8">C27+C29+C30+C28</f>
        <v>273255191.30000001</v>
      </c>
      <c r="D26" s="242">
        <f t="shared" si="8"/>
        <v>1043775416</v>
      </c>
      <c r="E26" s="242">
        <f t="shared" si="8"/>
        <v>1113839166.9400001</v>
      </c>
      <c r="F26" s="242">
        <f t="shared" si="8"/>
        <v>455078554.30000001</v>
      </c>
      <c r="G26" s="242">
        <f t="shared" si="8"/>
        <v>326768085.00999999</v>
      </c>
      <c r="H26" s="242">
        <f t="shared" si="8"/>
        <v>301802947.23000002</v>
      </c>
      <c r="I26" s="243">
        <f t="shared" si="2"/>
        <v>4.3876441059532936E-5</v>
      </c>
      <c r="J26" s="244"/>
      <c r="K26" s="236"/>
    </row>
    <row r="27" spans="2:11" ht="30.6" customHeight="1">
      <c r="B27" s="251" t="s">
        <v>338</v>
      </c>
      <c r="C27" s="252">
        <v>66554264.839999996</v>
      </c>
      <c r="D27" s="247">
        <v>146325088</v>
      </c>
      <c r="E27" s="247">
        <v>180721544.52000001</v>
      </c>
      <c r="F27" s="247">
        <v>72365985.469999999</v>
      </c>
      <c r="G27" s="247">
        <v>59934733.710000008</v>
      </c>
      <c r="H27" s="247">
        <v>56369361.370000005</v>
      </c>
      <c r="I27" s="243">
        <f t="shared" si="2"/>
        <v>8.0476733551415842E-6</v>
      </c>
      <c r="J27" s="244"/>
      <c r="K27" s="236"/>
    </row>
    <row r="28" spans="2:11" ht="54.6" customHeight="1">
      <c r="B28" s="251" t="s">
        <v>339</v>
      </c>
      <c r="C28" s="252">
        <v>0</v>
      </c>
      <c r="D28" s="247">
        <v>310000000</v>
      </c>
      <c r="E28" s="247">
        <v>125000000</v>
      </c>
      <c r="F28" s="247">
        <v>59437713.70000001</v>
      </c>
      <c r="G28" s="247">
        <v>22408629.759999998</v>
      </c>
      <c r="H28" s="247">
        <v>21213828.969999999</v>
      </c>
      <c r="I28" s="243">
        <f t="shared" si="2"/>
        <v>3.0088952011927563E-6</v>
      </c>
      <c r="J28" s="244"/>
      <c r="K28" s="232"/>
    </row>
    <row r="29" spans="2:11" ht="26.4" customHeight="1">
      <c r="B29" s="251" t="s">
        <v>340</v>
      </c>
      <c r="C29" s="252">
        <v>19358132.460000001</v>
      </c>
      <c r="D29" s="247">
        <v>195103174</v>
      </c>
      <c r="E29" s="247">
        <v>208181210.11000001</v>
      </c>
      <c r="F29" s="247">
        <v>96222160.239999995</v>
      </c>
      <c r="G29" s="247">
        <v>52813571.240000002</v>
      </c>
      <c r="H29" s="247">
        <v>48713976.329999998</v>
      </c>
      <c r="I29" s="243">
        <f t="shared" si="2"/>
        <v>7.0914867514812194E-6</v>
      </c>
      <c r="J29" s="244"/>
      <c r="K29" s="250"/>
    </row>
    <row r="30" spans="2:11" ht="33" customHeight="1">
      <c r="B30" s="251" t="s">
        <v>341</v>
      </c>
      <c r="C30" s="252">
        <v>187342794</v>
      </c>
      <c r="D30" s="247">
        <v>392347154</v>
      </c>
      <c r="E30" s="247">
        <v>599936412.30999994</v>
      </c>
      <c r="F30" s="247">
        <v>227052694.89000002</v>
      </c>
      <c r="G30" s="247">
        <v>191611150.30000001</v>
      </c>
      <c r="H30" s="247">
        <v>175505780.56</v>
      </c>
      <c r="I30" s="243">
        <f t="shared" si="2"/>
        <v>2.5728385751717378E-5</v>
      </c>
      <c r="J30" s="244"/>
    </row>
    <row r="31" spans="2:11" ht="24" thickBot="1">
      <c r="B31" s="253" t="s">
        <v>189</v>
      </c>
      <c r="C31" s="254">
        <f t="shared" ref="C31:H31" si="9">C13+C18+C21</f>
        <v>774059880.94000006</v>
      </c>
      <c r="D31" s="254">
        <f t="shared" si="9"/>
        <v>3921943710</v>
      </c>
      <c r="E31" s="254">
        <f t="shared" si="9"/>
        <v>3953627466.5699997</v>
      </c>
      <c r="F31" s="254">
        <f t="shared" si="9"/>
        <v>2020641014.3499999</v>
      </c>
      <c r="G31" s="254">
        <f t="shared" si="9"/>
        <v>1591438224.6599998</v>
      </c>
      <c r="H31" s="254">
        <f t="shared" si="9"/>
        <v>1551110126.8799999</v>
      </c>
      <c r="I31" s="255">
        <f t="shared" si="2"/>
        <v>2.1368869442083162E-4</v>
      </c>
      <c r="J31" s="244"/>
    </row>
    <row r="32" spans="2:11">
      <c r="B32" s="256"/>
      <c r="C32" s="256"/>
      <c r="D32" s="257"/>
      <c r="E32" s="257"/>
      <c r="F32" s="257"/>
      <c r="G32" s="257"/>
      <c r="H32" s="257"/>
      <c r="I32" s="258"/>
      <c r="J32" s="259"/>
    </row>
    <row r="33" spans="2:12">
      <c r="B33" s="223" t="s">
        <v>324</v>
      </c>
      <c r="C33" s="223"/>
    </row>
    <row r="34" spans="2:12">
      <c r="B34" s="188" t="s">
        <v>190</v>
      </c>
      <c r="H34" s="64"/>
    </row>
    <row r="35" spans="2:12">
      <c r="B35" s="188" t="s">
        <v>191</v>
      </c>
      <c r="C35" s="136"/>
      <c r="H35" s="64"/>
    </row>
    <row r="36" spans="2:12">
      <c r="B36" s="223" t="s">
        <v>192</v>
      </c>
      <c r="C36" s="223"/>
      <c r="H36" s="64"/>
    </row>
    <row r="37" spans="2:12">
      <c r="H37" s="64"/>
      <c r="I37" s="64"/>
    </row>
    <row r="38" spans="2:12">
      <c r="D38" s="64"/>
      <c r="E38" s="64"/>
      <c r="F38" s="64"/>
      <c r="G38" s="64"/>
    </row>
    <row r="41" spans="2:12" ht="15" thickBot="1">
      <c r="E41" s="260"/>
    </row>
    <row r="42" spans="2:12">
      <c r="L42" s="232"/>
    </row>
    <row r="265" spans="2:2">
      <c r="B265" s="188" t="s">
        <v>342</v>
      </c>
    </row>
  </sheetData>
  <mergeCells count="13">
    <mergeCell ref="F9:F11"/>
    <mergeCell ref="G9:G11"/>
    <mergeCell ref="H9:H11"/>
    <mergeCell ref="B3:H3"/>
    <mergeCell ref="B4:H4"/>
    <mergeCell ref="B5:H5"/>
    <mergeCell ref="B7:B12"/>
    <mergeCell ref="D7:I7"/>
    <mergeCell ref="C8:C11"/>
    <mergeCell ref="D8:H8"/>
    <mergeCell ref="I8:I11"/>
    <mergeCell ref="D9:D11"/>
    <mergeCell ref="E9:E11"/>
  </mergeCells>
  <pageMargins left="0.7" right="0.7" top="0.75" bottom="0.75" header="0.3" footer="0.3"/>
  <pageSetup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184912-9E9B-42FC-B07D-1612E8BD885E}">
  <dimension ref="B2:W43"/>
  <sheetViews>
    <sheetView showGridLines="0" workbookViewId="0">
      <selection activeCell="J36" sqref="J36"/>
    </sheetView>
  </sheetViews>
  <sheetFormatPr baseColWidth="10" defaultColWidth="11.44140625" defaultRowHeight="14.4"/>
  <cols>
    <col min="1" max="16" width="11.44140625" style="68"/>
    <col min="17" max="20" width="0" style="68" hidden="1" customWidth="1"/>
    <col min="21" max="21" width="8.44140625" style="68" hidden="1" customWidth="1"/>
    <col min="22" max="23" width="0" style="68" hidden="1" customWidth="1"/>
    <col min="24" max="16384" width="11.44140625" style="68"/>
  </cols>
  <sheetData>
    <row r="2" spans="4:23" s="59" customFormat="1" ht="15" customHeight="1">
      <c r="D2" s="1472" t="s">
        <v>42</v>
      </c>
      <c r="E2" s="1472"/>
      <c r="F2" s="1472"/>
      <c r="G2" s="1472"/>
      <c r="H2" s="1472"/>
      <c r="I2" s="1472"/>
      <c r="J2" s="1472"/>
      <c r="K2" s="1472"/>
      <c r="L2" s="58"/>
      <c r="M2" s="58"/>
      <c r="N2" s="58"/>
      <c r="O2" s="58"/>
      <c r="P2" s="58"/>
      <c r="Q2" s="58"/>
    </row>
    <row r="3" spans="4:23" s="59" customFormat="1" ht="15" customHeight="1">
      <c r="D3" s="1723" t="s">
        <v>43</v>
      </c>
      <c r="E3" s="1723"/>
      <c r="F3" s="1723"/>
      <c r="G3" s="1723"/>
      <c r="H3" s="1723"/>
      <c r="I3" s="1723"/>
      <c r="J3" s="1723"/>
      <c r="K3" s="1723"/>
      <c r="L3" s="58"/>
      <c r="M3" s="58"/>
      <c r="N3" s="58"/>
      <c r="O3" s="58"/>
      <c r="P3" s="58"/>
      <c r="Q3" s="58"/>
    </row>
    <row r="4" spans="4:23" s="59" customFormat="1" ht="15" customHeight="1">
      <c r="D4" s="1469" t="s">
        <v>44</v>
      </c>
      <c r="E4" s="1469"/>
      <c r="F4" s="1469"/>
      <c r="G4" s="1469"/>
      <c r="H4" s="1469"/>
      <c r="I4" s="1469"/>
      <c r="J4" s="1469"/>
      <c r="K4" s="1469"/>
      <c r="L4" s="60"/>
      <c r="M4" s="60"/>
      <c r="N4" s="60"/>
      <c r="O4" s="60"/>
      <c r="P4" s="60"/>
      <c r="Q4" s="60"/>
    </row>
    <row r="6" spans="4:23">
      <c r="R6" s="68" t="s">
        <v>2268</v>
      </c>
      <c r="S6" s="68" t="s">
        <v>2269</v>
      </c>
      <c r="T6" s="68" t="s">
        <v>2270</v>
      </c>
      <c r="U6" s="68" t="s">
        <v>2271</v>
      </c>
      <c r="V6" s="68" t="s">
        <v>2272</v>
      </c>
      <c r="W6" s="68" t="s">
        <v>2273</v>
      </c>
    </row>
    <row r="7" spans="4:23">
      <c r="D7" s="1724" t="s">
        <v>2664</v>
      </c>
      <c r="E7" s="1546"/>
      <c r="F7" s="1546"/>
      <c r="G7" s="1546"/>
      <c r="H7" s="1546"/>
      <c r="I7" s="1546"/>
      <c r="J7" s="1546"/>
      <c r="K7" s="1546"/>
      <c r="L7" s="1546"/>
      <c r="Q7" s="731" t="s">
        <v>2274</v>
      </c>
      <c r="R7" s="732">
        <v>80.930000000000007</v>
      </c>
      <c r="S7" s="733">
        <v>81.19</v>
      </c>
      <c r="T7" s="733">
        <v>82.27</v>
      </c>
      <c r="U7" s="734">
        <v>79.23</v>
      </c>
      <c r="V7" s="733" t="s">
        <v>2275</v>
      </c>
      <c r="W7" s="735">
        <v>-1.1000000000000001E-3</v>
      </c>
    </row>
    <row r="8" spans="4:23">
      <c r="D8" s="1547" t="s">
        <v>2276</v>
      </c>
      <c r="E8" s="1547"/>
      <c r="F8" s="1547"/>
      <c r="G8" s="1547"/>
      <c r="H8" s="1547"/>
      <c r="I8" s="1547"/>
      <c r="J8" s="1547"/>
      <c r="K8" s="1547"/>
      <c r="L8" s="1547"/>
      <c r="M8" s="1547"/>
      <c r="N8" s="1547"/>
      <c r="O8" s="1547"/>
      <c r="Q8" s="731" t="s">
        <v>2277</v>
      </c>
      <c r="R8" s="732">
        <v>81.02</v>
      </c>
      <c r="S8" s="733">
        <v>82.36</v>
      </c>
      <c r="T8" s="733">
        <v>82.5</v>
      </c>
      <c r="U8" s="734">
        <v>79.95</v>
      </c>
      <c r="V8" s="733" t="s">
        <v>2278</v>
      </c>
      <c r="W8" s="735">
        <v>-1.5100000000000001E-2</v>
      </c>
    </row>
    <row r="9" spans="4:23">
      <c r="D9" s="1495" t="s">
        <v>2279</v>
      </c>
      <c r="E9" s="1495"/>
      <c r="F9" s="1495"/>
      <c r="G9" s="1495"/>
      <c r="H9" s="1495"/>
      <c r="I9" s="1495"/>
      <c r="J9" s="1495"/>
      <c r="K9" s="1495"/>
      <c r="Q9" s="731" t="s">
        <v>2280</v>
      </c>
      <c r="R9" s="732">
        <v>82.26</v>
      </c>
      <c r="S9" s="733">
        <v>80.56</v>
      </c>
      <c r="T9" s="733">
        <v>83.58</v>
      </c>
      <c r="U9" s="734">
        <v>80.489999999999995</v>
      </c>
      <c r="V9" s="733" t="s">
        <v>2281</v>
      </c>
      <c r="W9" s="735">
        <v>2.01E-2</v>
      </c>
    </row>
    <row r="10" spans="4:23">
      <c r="Q10" s="731" t="s">
        <v>2282</v>
      </c>
      <c r="R10" s="732">
        <v>80.64</v>
      </c>
      <c r="S10" s="733">
        <v>79.77</v>
      </c>
      <c r="T10" s="733">
        <v>81.78</v>
      </c>
      <c r="U10" s="734">
        <v>79.5</v>
      </c>
      <c r="V10" s="733" t="s">
        <v>2283</v>
      </c>
      <c r="W10" s="735">
        <v>-1.1000000000000001E-3</v>
      </c>
    </row>
    <row r="11" spans="4:23">
      <c r="Q11" s="731" t="s">
        <v>2284</v>
      </c>
      <c r="R11" s="732">
        <v>80.73</v>
      </c>
      <c r="S11" s="733">
        <v>78.48</v>
      </c>
      <c r="T11" s="733">
        <v>82.41</v>
      </c>
      <c r="U11" s="734">
        <v>77.98</v>
      </c>
      <c r="V11" s="733" t="s">
        <v>2285</v>
      </c>
      <c r="W11" s="735">
        <v>2.9100000000000001E-2</v>
      </c>
    </row>
    <row r="12" spans="4:23">
      <c r="Q12" s="731" t="s">
        <v>2286</v>
      </c>
      <c r="R12" s="732">
        <v>78.45</v>
      </c>
      <c r="S12" s="733">
        <v>75.349999999999994</v>
      </c>
      <c r="T12" s="733">
        <v>79.319999999999993</v>
      </c>
      <c r="U12" s="734">
        <v>75.23</v>
      </c>
      <c r="V12" s="733" t="s">
        <v>2287</v>
      </c>
      <c r="W12" s="735">
        <v>3.8699999999999998E-2</v>
      </c>
    </row>
    <row r="13" spans="4:23">
      <c r="Q13" s="731" t="s">
        <v>2288</v>
      </c>
      <c r="R13" s="732">
        <v>75.53</v>
      </c>
      <c r="S13" s="733">
        <v>76.97</v>
      </c>
      <c r="T13" s="733">
        <v>77.52</v>
      </c>
      <c r="U13" s="734">
        <v>72.48</v>
      </c>
      <c r="V13" s="733" t="s">
        <v>2289</v>
      </c>
      <c r="W13" s="735">
        <v>-1.9E-2</v>
      </c>
    </row>
    <row r="14" spans="4:23">
      <c r="Q14" s="731" t="s">
        <v>2290</v>
      </c>
      <c r="R14" s="732">
        <v>76.989999999999995</v>
      </c>
      <c r="S14" s="733">
        <v>77.81</v>
      </c>
      <c r="T14" s="733">
        <v>80.62</v>
      </c>
      <c r="U14" s="734">
        <v>76.67</v>
      </c>
      <c r="V14" s="733" t="s">
        <v>2291</v>
      </c>
      <c r="W14" s="735">
        <v>-9.4000000000000004E-3</v>
      </c>
    </row>
    <row r="15" spans="4:23">
      <c r="Q15" s="731" t="s">
        <v>2292</v>
      </c>
      <c r="R15" s="732">
        <v>77.72</v>
      </c>
      <c r="S15" s="733">
        <v>80.010000000000005</v>
      </c>
      <c r="T15" s="733">
        <v>80.599999999999994</v>
      </c>
      <c r="U15" s="734">
        <v>76.150000000000006</v>
      </c>
      <c r="V15" s="733" t="s">
        <v>2293</v>
      </c>
      <c r="W15" s="735">
        <v>-2.92E-2</v>
      </c>
    </row>
    <row r="16" spans="4:23">
      <c r="Q16" s="731" t="s">
        <v>2294</v>
      </c>
      <c r="R16" s="732">
        <v>80.06</v>
      </c>
      <c r="S16" s="733">
        <v>78.180000000000007</v>
      </c>
      <c r="T16" s="733">
        <v>80.14</v>
      </c>
      <c r="U16" s="734">
        <v>76.7</v>
      </c>
      <c r="V16" s="733" t="s">
        <v>2295</v>
      </c>
      <c r="W16" s="735">
        <v>2.3E-2</v>
      </c>
    </row>
    <row r="17" spans="2:23">
      <c r="Q17" s="731" t="s">
        <v>2296</v>
      </c>
      <c r="R17" s="732">
        <v>78.260000000000005</v>
      </c>
      <c r="S17" s="733">
        <v>78.16</v>
      </c>
      <c r="T17" s="733">
        <v>79.959999999999994</v>
      </c>
      <c r="U17" s="734">
        <v>76.89</v>
      </c>
      <c r="V17" s="733" t="s">
        <v>2297</v>
      </c>
      <c r="W17" s="735">
        <v>1.9E-3</v>
      </c>
    </row>
    <row r="18" spans="2:23">
      <c r="Q18" s="731" t="s">
        <v>2298</v>
      </c>
      <c r="R18" s="732">
        <v>78.11</v>
      </c>
      <c r="S18" s="733">
        <v>83.69</v>
      </c>
      <c r="T18" s="733">
        <v>83.91</v>
      </c>
      <c r="U18" s="734">
        <v>77.959999999999994</v>
      </c>
      <c r="V18" s="733" t="s">
        <v>2299</v>
      </c>
      <c r="W18" s="735">
        <v>-6.8500000000000005E-2</v>
      </c>
    </row>
    <row r="19" spans="2:23">
      <c r="Q19" s="731" t="s">
        <v>2300</v>
      </c>
      <c r="R19" s="732">
        <v>83.85</v>
      </c>
      <c r="S19" s="733">
        <v>83.05</v>
      </c>
      <c r="T19" s="733">
        <v>84.46</v>
      </c>
      <c r="U19" s="734">
        <v>80.88</v>
      </c>
      <c r="V19" s="733" t="s">
        <v>2301</v>
      </c>
      <c r="W19" s="735">
        <v>8.5000000000000006E-3</v>
      </c>
    </row>
    <row r="20" spans="2:23">
      <c r="Q20" s="731" t="s">
        <v>2302</v>
      </c>
      <c r="R20" s="732">
        <v>83.14</v>
      </c>
      <c r="S20" s="733">
        <v>85.93</v>
      </c>
      <c r="T20" s="733">
        <v>86.28</v>
      </c>
      <c r="U20" s="734">
        <v>81.56</v>
      </c>
      <c r="V20" s="733" t="s">
        <v>2303</v>
      </c>
      <c r="W20" s="735">
        <v>-2.9399999999999999E-2</v>
      </c>
    </row>
    <row r="21" spans="2:23">
      <c r="Q21" s="731" t="s">
        <v>2304</v>
      </c>
      <c r="R21" s="732">
        <v>85.66</v>
      </c>
      <c r="S21" s="733">
        <v>86.1</v>
      </c>
      <c r="T21" s="733">
        <v>87.67</v>
      </c>
      <c r="U21" s="734">
        <v>84.55</v>
      </c>
      <c r="V21" s="733" t="s">
        <v>2305</v>
      </c>
      <c r="W21" s="735">
        <v>-1.44E-2</v>
      </c>
    </row>
    <row r="22" spans="2:23">
      <c r="Q22" s="731" t="s">
        <v>2306</v>
      </c>
      <c r="R22" s="732">
        <v>86.91</v>
      </c>
      <c r="S22" s="733">
        <v>83.14</v>
      </c>
      <c r="T22" s="733">
        <v>87.63</v>
      </c>
      <c r="U22" s="734">
        <v>82.6</v>
      </c>
      <c r="V22" s="733" t="s">
        <v>2307</v>
      </c>
      <c r="W22" s="735">
        <v>4.4999999999999998E-2</v>
      </c>
    </row>
    <row r="23" spans="2:23">
      <c r="Q23" s="731" t="s">
        <v>2308</v>
      </c>
      <c r="R23" s="732">
        <v>83.17</v>
      </c>
      <c r="S23" s="733">
        <v>80.849999999999994</v>
      </c>
      <c r="T23" s="733">
        <v>83.21</v>
      </c>
      <c r="U23" s="734">
        <v>80.55</v>
      </c>
      <c r="V23" s="733" t="s">
        <v>2309</v>
      </c>
      <c r="W23" s="735">
        <v>3.15E-2</v>
      </c>
    </row>
    <row r="24" spans="2:23">
      <c r="Q24" s="731" t="s">
        <v>2310</v>
      </c>
      <c r="R24" s="732">
        <v>80.63</v>
      </c>
      <c r="S24" s="733">
        <v>81.03</v>
      </c>
      <c r="T24" s="733">
        <v>83.85</v>
      </c>
      <c r="U24" s="734">
        <v>80.3</v>
      </c>
      <c r="V24" s="733" t="s">
        <v>2311</v>
      </c>
      <c r="W24" s="735">
        <v>-5.1000000000000004E-3</v>
      </c>
    </row>
    <row r="25" spans="2:23">
      <c r="Q25" s="731" t="s">
        <v>2312</v>
      </c>
      <c r="R25" s="732">
        <v>81.040000000000006</v>
      </c>
      <c r="S25" s="733">
        <v>77.8</v>
      </c>
      <c r="T25" s="733">
        <v>81.62</v>
      </c>
      <c r="U25" s="734">
        <v>76.790000000000006</v>
      </c>
      <c r="V25" s="733" t="s">
        <v>2313</v>
      </c>
      <c r="W25" s="735">
        <v>3.8800000000000001E-2</v>
      </c>
    </row>
    <row r="26" spans="2:23">
      <c r="Q26" s="731" t="s">
        <v>2314</v>
      </c>
      <c r="R26" s="732">
        <v>78.010000000000005</v>
      </c>
      <c r="S26" s="733">
        <v>80.14</v>
      </c>
      <c r="T26" s="733">
        <v>80.67</v>
      </c>
      <c r="U26" s="734">
        <v>77.52</v>
      </c>
      <c r="V26" s="733" t="s">
        <v>2315</v>
      </c>
      <c r="W26" s="735">
        <v>-2.4500000000000001E-2</v>
      </c>
    </row>
    <row r="27" spans="2:23">
      <c r="Q27" s="731" t="s">
        <v>2316</v>
      </c>
      <c r="R27" s="732">
        <v>79.97</v>
      </c>
      <c r="S27" s="733">
        <v>76.400000000000006</v>
      </c>
      <c r="T27" s="733">
        <v>80.849999999999994</v>
      </c>
      <c r="U27" s="734">
        <v>75.84</v>
      </c>
      <c r="V27" s="733" t="s">
        <v>2317</v>
      </c>
      <c r="W27" s="735">
        <v>4.5499999999999999E-2</v>
      </c>
    </row>
    <row r="28" spans="2:23">
      <c r="D28" s="68" t="s">
        <v>2318</v>
      </c>
      <c r="Q28" s="731" t="s">
        <v>2319</v>
      </c>
      <c r="R28" s="732">
        <v>76.489999999999995</v>
      </c>
      <c r="S28" s="733">
        <v>78.98</v>
      </c>
      <c r="T28" s="733">
        <v>79.8</v>
      </c>
      <c r="U28" s="734">
        <v>76.319999999999993</v>
      </c>
      <c r="V28" s="733" t="s">
        <v>2320</v>
      </c>
      <c r="W28" s="735">
        <v>-3.4099999999999998E-2</v>
      </c>
    </row>
    <row r="29" spans="2:23">
      <c r="Q29" s="731" t="s">
        <v>2321</v>
      </c>
      <c r="R29" s="732">
        <v>79.19</v>
      </c>
      <c r="S29" s="733">
        <v>76.599999999999994</v>
      </c>
      <c r="T29" s="733">
        <v>79.349999999999994</v>
      </c>
      <c r="U29" s="734">
        <v>75.540000000000006</v>
      </c>
      <c r="V29" s="733" t="s">
        <v>2322</v>
      </c>
      <c r="W29" s="735">
        <v>3.0599999999999999E-2</v>
      </c>
    </row>
    <row r="30" spans="2:23">
      <c r="Q30" s="731" t="s">
        <v>2323</v>
      </c>
      <c r="R30" s="732">
        <v>76.84</v>
      </c>
      <c r="S30" s="733">
        <v>72.75</v>
      </c>
      <c r="T30" s="733">
        <v>77.290000000000006</v>
      </c>
      <c r="U30" s="734">
        <v>71.41</v>
      </c>
      <c r="V30" s="733" t="s">
        <v>2324</v>
      </c>
      <c r="W30" s="735">
        <v>6.3100000000000003E-2</v>
      </c>
    </row>
    <row r="31" spans="2:23">
      <c r="B31" s="69"/>
      <c r="C31" s="69"/>
      <c r="D31" s="69"/>
      <c r="E31" s="69"/>
      <c r="F31" s="69"/>
      <c r="Q31" s="731" t="s">
        <v>2325</v>
      </c>
      <c r="R31" s="732">
        <v>72.28</v>
      </c>
      <c r="S31" s="733">
        <v>78.900000000000006</v>
      </c>
      <c r="T31" s="733">
        <v>79.290000000000006</v>
      </c>
      <c r="U31" s="734">
        <v>71.790000000000006</v>
      </c>
      <c r="V31" s="733" t="s">
        <v>2326</v>
      </c>
      <c r="W31" s="735">
        <v>-7.3499999999999996E-2</v>
      </c>
    </row>
    <row r="32" spans="2:23">
      <c r="B32" s="69" t="s">
        <v>2327</v>
      </c>
      <c r="C32" s="69">
        <v>74.150000000000006</v>
      </c>
      <c r="D32" s="69"/>
      <c r="E32" s="69"/>
      <c r="F32" s="69"/>
      <c r="Q32" s="731" t="s">
        <v>2328</v>
      </c>
      <c r="R32" s="732">
        <v>78.010000000000005</v>
      </c>
      <c r="S32" s="733">
        <v>73.55</v>
      </c>
      <c r="T32" s="733">
        <v>78.260000000000005</v>
      </c>
      <c r="U32" s="734">
        <v>72.569999999999993</v>
      </c>
      <c r="V32" s="733" t="s">
        <v>2329</v>
      </c>
      <c r="W32" s="735">
        <v>6.5000000000000002E-2</v>
      </c>
    </row>
    <row r="33" spans="2:23">
      <c r="B33" s="69" t="s">
        <v>2330</v>
      </c>
      <c r="C33" s="69">
        <v>77.25</v>
      </c>
      <c r="D33" s="69"/>
      <c r="E33" s="69"/>
      <c r="F33" s="69"/>
      <c r="Q33" s="731" t="s">
        <v>2331</v>
      </c>
      <c r="R33" s="732">
        <v>73.25</v>
      </c>
      <c r="S33" s="733">
        <v>72.739999999999995</v>
      </c>
      <c r="T33" s="733">
        <v>74.63</v>
      </c>
      <c r="U33" s="734">
        <v>70.64</v>
      </c>
      <c r="V33" s="733"/>
      <c r="W33" s="735">
        <v>7.7999999999999996E-3</v>
      </c>
    </row>
    <row r="34" spans="2:23">
      <c r="B34" s="69" t="s">
        <v>2332</v>
      </c>
      <c r="C34" s="69">
        <v>81.28</v>
      </c>
      <c r="D34" s="69"/>
      <c r="E34" s="69"/>
      <c r="F34" s="69"/>
      <c r="Q34" s="731" t="s">
        <v>2333</v>
      </c>
      <c r="R34" s="732">
        <v>72.680000000000007</v>
      </c>
      <c r="S34" s="733">
        <v>73.66</v>
      </c>
      <c r="T34" s="733">
        <v>75.25</v>
      </c>
      <c r="U34" s="734">
        <v>70.14</v>
      </c>
      <c r="V34" s="733" t="s">
        <v>2334</v>
      </c>
      <c r="W34" s="735">
        <v>-1.5299999999999999E-2</v>
      </c>
    </row>
    <row r="35" spans="2:23">
      <c r="B35" s="69" t="s">
        <v>2335</v>
      </c>
      <c r="C35" s="69">
        <v>85.35</v>
      </c>
      <c r="D35" s="69"/>
      <c r="E35" s="69"/>
      <c r="F35" s="69"/>
      <c r="U35" s="120">
        <f>AVERAGE(U7:U34)</f>
        <v>77.079642857142844</v>
      </c>
    </row>
    <row r="36" spans="2:23">
      <c r="B36" s="69" t="s">
        <v>2336</v>
      </c>
      <c r="C36" s="69">
        <v>80.02</v>
      </c>
      <c r="D36" s="69"/>
      <c r="E36" s="69"/>
      <c r="F36" s="69"/>
    </row>
    <row r="37" spans="2:23">
      <c r="B37" s="69" t="s">
        <v>2337</v>
      </c>
      <c r="C37" s="69">
        <v>79.77</v>
      </c>
      <c r="D37" s="1423">
        <f>+(C37-C36)/C36</f>
        <v>-3.1242189452636844E-3</v>
      </c>
      <c r="E37" s="1423">
        <f>+(C37-C32)/C32</f>
        <v>7.5792312879298579E-2</v>
      </c>
      <c r="F37" s="69"/>
    </row>
    <row r="38" spans="2:23">
      <c r="B38" s="69"/>
      <c r="C38" s="69"/>
      <c r="D38" s="69"/>
      <c r="E38" s="69"/>
      <c r="F38" s="69"/>
    </row>
    <row r="39" spans="2:23">
      <c r="B39" s="69"/>
      <c r="C39" s="69"/>
      <c r="D39" s="69"/>
      <c r="E39" s="69"/>
      <c r="F39" s="69"/>
    </row>
    <row r="40" spans="2:23">
      <c r="B40" s="69"/>
      <c r="C40" s="69"/>
      <c r="D40" s="69"/>
      <c r="E40" s="69"/>
      <c r="F40" s="69"/>
    </row>
    <row r="41" spans="2:23">
      <c r="B41" s="69"/>
      <c r="C41" s="69"/>
      <c r="D41" s="69"/>
      <c r="E41" s="69"/>
      <c r="F41" s="69"/>
    </row>
    <row r="42" spans="2:23">
      <c r="B42" s="69"/>
      <c r="C42" s="69"/>
      <c r="D42" s="69"/>
      <c r="E42" s="69"/>
      <c r="F42" s="69"/>
    </row>
    <row r="43" spans="2:23">
      <c r="B43" s="69"/>
      <c r="C43" s="69"/>
      <c r="D43" s="69"/>
      <c r="E43" s="69"/>
      <c r="F43" s="69"/>
    </row>
  </sheetData>
  <mergeCells count="7">
    <mergeCell ref="D9:K9"/>
    <mergeCell ref="D2:K2"/>
    <mergeCell ref="D3:K3"/>
    <mergeCell ref="D4:K4"/>
    <mergeCell ref="D7:L7"/>
    <mergeCell ref="D8:K8"/>
    <mergeCell ref="L8:O8"/>
  </mergeCells>
  <pageMargins left="0.7" right="0.7" top="0.75" bottom="0.75" header="0.3" footer="0.3"/>
  <pageSetup orientation="portrait" horizontalDpi="4294967295" verticalDpi="4294967295"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7241CB-BFB3-4D49-9B4D-3886003AE1D9}">
  <dimension ref="C1:Q30"/>
  <sheetViews>
    <sheetView showGridLines="0" topLeftCell="A16" workbookViewId="0">
      <selection activeCell="T30" sqref="T30"/>
    </sheetView>
  </sheetViews>
  <sheetFormatPr baseColWidth="10" defaultColWidth="9.109375" defaultRowHeight="14.4"/>
  <sheetData>
    <row r="1" spans="3:17" s="59" customFormat="1" ht="15" customHeight="1">
      <c r="D1" s="1723" t="s">
        <v>43</v>
      </c>
      <c r="E1" s="1723"/>
      <c r="F1" s="1723"/>
      <c r="G1" s="1723"/>
      <c r="H1" s="1723"/>
      <c r="I1" s="1723"/>
      <c r="J1" s="1723"/>
      <c r="K1" s="1723"/>
      <c r="L1" s="58"/>
      <c r="M1" s="58"/>
      <c r="N1" s="58"/>
      <c r="O1" s="58"/>
      <c r="P1" s="58"/>
      <c r="Q1" s="58"/>
    </row>
    <row r="2" spans="3:17" s="59" customFormat="1" ht="15" customHeight="1">
      <c r="D2" s="1469" t="s">
        <v>44</v>
      </c>
      <c r="E2" s="1469"/>
      <c r="F2" s="1469"/>
      <c r="G2" s="1469"/>
      <c r="H2" s="1469"/>
      <c r="I2" s="1469"/>
      <c r="J2" s="1469"/>
      <c r="K2" s="1469"/>
      <c r="L2" s="60"/>
      <c r="M2" s="60"/>
      <c r="N2" s="60"/>
      <c r="O2" s="60"/>
      <c r="P2" s="60"/>
      <c r="Q2" s="60"/>
    </row>
    <row r="5" spans="3:17">
      <c r="C5" s="1724" t="s">
        <v>2665</v>
      </c>
      <c r="D5" s="1546"/>
      <c r="E5" s="1546"/>
      <c r="F5" s="1546"/>
      <c r="G5" s="1546"/>
      <c r="H5" s="1546"/>
      <c r="I5" s="1546"/>
      <c r="J5" s="1546"/>
      <c r="K5" s="1546"/>
      <c r="L5" s="68"/>
      <c r="M5" s="68"/>
      <c r="N5" s="68"/>
    </row>
    <row r="6" spans="3:17">
      <c r="C6" s="1546" t="s">
        <v>2338</v>
      </c>
      <c r="D6" s="1546"/>
      <c r="E6" s="1546"/>
      <c r="F6" s="1546"/>
      <c r="G6" s="1546"/>
      <c r="H6" s="1546"/>
      <c r="I6" s="1546"/>
      <c r="J6" s="1546"/>
      <c r="K6" s="1546"/>
      <c r="L6" s="736"/>
      <c r="M6" s="736"/>
      <c r="N6" s="736"/>
    </row>
    <row r="7" spans="3:17">
      <c r="C7" s="1495" t="s">
        <v>2339</v>
      </c>
      <c r="D7" s="1495"/>
      <c r="E7" s="1495"/>
      <c r="F7" s="1495"/>
      <c r="G7" s="1495"/>
      <c r="H7" s="1495"/>
      <c r="I7" s="1495"/>
      <c r="J7" s="1495"/>
      <c r="K7" s="1495"/>
      <c r="L7" s="68"/>
      <c r="M7" s="68"/>
      <c r="N7" s="68"/>
    </row>
    <row r="30" spans="3:3">
      <c r="C30" t="s">
        <v>2340</v>
      </c>
    </row>
  </sheetData>
  <mergeCells count="5">
    <mergeCell ref="D1:K1"/>
    <mergeCell ref="D2:K2"/>
    <mergeCell ref="C5:K5"/>
    <mergeCell ref="C6:K6"/>
    <mergeCell ref="C7:K7"/>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3F05A0-3721-494C-B445-08A34C5CC3FA}">
  <dimension ref="C1:Q7"/>
  <sheetViews>
    <sheetView showGridLines="0" zoomScale="90" zoomScaleNormal="90" workbookViewId="0">
      <selection activeCell="C8" sqref="C8"/>
    </sheetView>
  </sheetViews>
  <sheetFormatPr baseColWidth="10" defaultColWidth="9.109375" defaultRowHeight="14.4"/>
  <sheetData>
    <row r="1" spans="3:17" s="59" customFormat="1" ht="15" customHeight="1">
      <c r="D1" s="1723" t="s">
        <v>43</v>
      </c>
      <c r="E1" s="1723"/>
      <c r="F1" s="1723"/>
      <c r="G1" s="1723"/>
      <c r="H1" s="1723"/>
      <c r="I1" s="1723"/>
      <c r="J1" s="1723"/>
      <c r="K1" s="1723"/>
      <c r="L1" s="58"/>
      <c r="M1" s="58"/>
      <c r="N1" s="58"/>
      <c r="O1" s="58"/>
      <c r="P1" s="58"/>
      <c r="Q1" s="58"/>
    </row>
    <row r="2" spans="3:17" s="59" customFormat="1" ht="15" customHeight="1">
      <c r="D2" s="1469" t="s">
        <v>44</v>
      </c>
      <c r="E2" s="1469"/>
      <c r="F2" s="1469"/>
      <c r="G2" s="1469"/>
      <c r="H2" s="1469"/>
      <c r="I2" s="1469"/>
      <c r="J2" s="1469"/>
      <c r="K2" s="1469"/>
      <c r="L2" s="60"/>
      <c r="M2" s="60"/>
      <c r="N2" s="60"/>
      <c r="O2" s="60"/>
      <c r="P2" s="60"/>
      <c r="Q2" s="60"/>
    </row>
    <row r="5" spans="3:17" ht="15" customHeight="1">
      <c r="C5" s="1544" t="s">
        <v>2666</v>
      </c>
      <c r="D5" s="1544"/>
      <c r="E5" s="1544"/>
      <c r="F5" s="1544"/>
      <c r="G5" s="1544"/>
      <c r="H5" s="1544"/>
      <c r="I5" s="1544"/>
      <c r="J5" s="1544"/>
      <c r="K5" s="1544"/>
      <c r="L5" s="68"/>
      <c r="M5" s="68"/>
      <c r="N5" s="68"/>
    </row>
    <row r="6" spans="3:17">
      <c r="C6" s="1546" t="s">
        <v>2338</v>
      </c>
      <c r="D6" s="1546"/>
      <c r="E6" s="1546"/>
      <c r="F6" s="1546"/>
      <c r="G6" s="1546"/>
      <c r="H6" s="1546"/>
      <c r="I6" s="1546"/>
      <c r="J6" s="1546"/>
      <c r="K6" s="1546"/>
      <c r="L6" s="736"/>
      <c r="M6" s="736"/>
      <c r="N6" s="736"/>
    </row>
    <row r="7" spans="3:17">
      <c r="C7" s="1495" t="s">
        <v>411</v>
      </c>
      <c r="D7" s="1495"/>
      <c r="E7" s="1495"/>
      <c r="F7" s="1495"/>
      <c r="G7" s="1495"/>
      <c r="H7" s="1495"/>
      <c r="I7" s="1495"/>
      <c r="J7" s="1495"/>
      <c r="K7" s="1495"/>
      <c r="L7" s="68"/>
      <c r="M7" s="68"/>
      <c r="N7" s="68"/>
    </row>
  </sheetData>
  <mergeCells count="5">
    <mergeCell ref="D1:K1"/>
    <mergeCell ref="D2:K2"/>
    <mergeCell ref="C5:K5"/>
    <mergeCell ref="C6:K6"/>
    <mergeCell ref="C7:K7"/>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CB466C-B71C-45D0-8C1C-DCE65187406E}">
  <dimension ref="B1:M32"/>
  <sheetViews>
    <sheetView showGridLines="0" zoomScaleNormal="100" workbookViewId="0">
      <selection activeCell="G14" sqref="B14:G14"/>
    </sheetView>
  </sheetViews>
  <sheetFormatPr baseColWidth="10" defaultColWidth="11.44140625" defaultRowHeight="14.4"/>
  <cols>
    <col min="1" max="1" width="11.44140625" style="68"/>
    <col min="2" max="2" width="45.33203125" style="68" customWidth="1"/>
    <col min="3" max="3" width="26.88671875" style="68" customWidth="1"/>
    <col min="4" max="4" width="22.5546875" style="68" bestFit="1" customWidth="1"/>
    <col min="5" max="5" width="23.88671875" style="68" bestFit="1" customWidth="1"/>
    <col min="6" max="6" width="15.5546875" style="68" customWidth="1"/>
    <col min="7" max="8" width="16.6640625" style="68" customWidth="1"/>
    <col min="9" max="9" width="38.6640625" style="68" customWidth="1"/>
    <col min="10" max="10" width="27.44140625" style="68" bestFit="1" customWidth="1"/>
    <col min="11" max="16384" width="11.44140625" style="68"/>
  </cols>
  <sheetData>
    <row r="1" spans="2:13" ht="15.6">
      <c r="B1" s="1727" t="s">
        <v>3193</v>
      </c>
      <c r="C1" s="1727"/>
      <c r="D1" s="1727"/>
      <c r="E1" s="1727"/>
      <c r="F1" s="1727"/>
      <c r="G1" s="1727"/>
    </row>
    <row r="2" spans="2:13" ht="15.6">
      <c r="B2" s="1727" t="s">
        <v>3183</v>
      </c>
      <c r="C2" s="1727"/>
      <c r="D2" s="1727"/>
      <c r="E2" s="1727"/>
      <c r="F2" s="1727"/>
      <c r="G2" s="1727"/>
    </row>
    <row r="3" spans="2:13" ht="15" thickBot="1">
      <c r="B3" s="1495" t="s">
        <v>3184</v>
      </c>
      <c r="C3" s="1495"/>
      <c r="D3" s="1495"/>
      <c r="E3" s="1495"/>
      <c r="F3" s="1495"/>
      <c r="G3" s="1495"/>
    </row>
    <row r="4" spans="2:13" ht="15" thickBot="1">
      <c r="B4" s="1728" t="s">
        <v>63</v>
      </c>
      <c r="C4" s="1730" t="s">
        <v>3185</v>
      </c>
      <c r="D4" s="1725" t="s">
        <v>153</v>
      </c>
      <c r="E4" s="1725" t="s">
        <v>3186</v>
      </c>
      <c r="F4" s="1725" t="s">
        <v>345</v>
      </c>
      <c r="G4" s="1725" t="s">
        <v>3187</v>
      </c>
      <c r="I4" s="1379" t="s">
        <v>3188</v>
      </c>
      <c r="J4" s="1380">
        <v>7447461031915.3203</v>
      </c>
      <c r="M4" s="1381"/>
    </row>
    <row r="5" spans="2:13" ht="38.25" customHeight="1" thickBot="1">
      <c r="B5" s="1729"/>
      <c r="C5" s="1731"/>
      <c r="D5" s="1729"/>
      <c r="E5" s="1729"/>
      <c r="F5" s="1726"/>
      <c r="G5" s="1726"/>
    </row>
    <row r="6" spans="2:13">
      <c r="B6" s="1432" t="s">
        <v>3043</v>
      </c>
      <c r="C6" s="1433">
        <f>+C7+C8+C9</f>
        <v>540859909148.7099</v>
      </c>
      <c r="D6" s="1433">
        <f>+D7+D8+D9</f>
        <v>1187374402436</v>
      </c>
      <c r="E6" s="1433">
        <f>+E7+E8+E9</f>
        <v>592112298022.70007</v>
      </c>
      <c r="F6" s="1434">
        <f>E6/D6</f>
        <v>0.49867362544445215</v>
      </c>
      <c r="G6" s="1435">
        <f t="shared" ref="G6:G13" si="0">E6/$J$4</f>
        <v>7.9505256286036857E-2</v>
      </c>
      <c r="I6" s="64"/>
      <c r="J6" s="1382"/>
    </row>
    <row r="7" spans="2:13">
      <c r="B7" s="1383" t="s">
        <v>3044</v>
      </c>
      <c r="C7" s="1384">
        <v>535452506676.06995</v>
      </c>
      <c r="D7" s="1385">
        <v>1173750340817</v>
      </c>
      <c r="E7" s="1385">
        <v>589021257334.83008</v>
      </c>
      <c r="F7" s="1386">
        <f>E7/D7</f>
        <v>0.50182840153625541</v>
      </c>
      <c r="G7" s="1387">
        <f t="shared" si="0"/>
        <v>7.909021004751024E-2</v>
      </c>
      <c r="I7" s="72"/>
      <c r="J7" s="1388"/>
    </row>
    <row r="8" spans="2:13">
      <c r="B8" s="1383" t="s">
        <v>3045</v>
      </c>
      <c r="C8" s="1384">
        <v>5260399741.4700003</v>
      </c>
      <c r="D8" s="1385">
        <v>11875275000</v>
      </c>
      <c r="E8" s="1385">
        <v>2826313164.1199999</v>
      </c>
      <c r="F8" s="1386">
        <f t="shared" ref="F8:F21" si="1">E8/D8</f>
        <v>0.23799980750929978</v>
      </c>
      <c r="G8" s="1387">
        <f t="shared" si="0"/>
        <v>3.7950022860248997E-4</v>
      </c>
      <c r="I8" s="64"/>
    </row>
    <row r="9" spans="2:13">
      <c r="B9" s="1383" t="s">
        <v>126</v>
      </c>
      <c r="C9" s="1384">
        <v>147002731.17000002</v>
      </c>
      <c r="D9" s="1385">
        <v>1748786619</v>
      </c>
      <c r="E9" s="1385">
        <v>264727523.75000006</v>
      </c>
      <c r="F9" s="1386">
        <f>E9/D9</f>
        <v>0.15137783013308845</v>
      </c>
      <c r="G9" s="1387">
        <f t="shared" si="0"/>
        <v>3.5546009924125522E-5</v>
      </c>
      <c r="I9" s="64"/>
    </row>
    <row r="10" spans="2:13">
      <c r="B10" s="1436" t="s">
        <v>3046</v>
      </c>
      <c r="C10" s="1433">
        <f>+C11+C13</f>
        <v>583154431830.92004</v>
      </c>
      <c r="D10" s="1437">
        <f>D11+D13</f>
        <v>1418686514950</v>
      </c>
      <c r="E10" s="1437">
        <f>E11+E13</f>
        <v>671465428639.32031</v>
      </c>
      <c r="F10" s="1434">
        <f t="shared" si="1"/>
        <v>0.47330077614996247</v>
      </c>
      <c r="G10" s="1438">
        <f t="shared" si="0"/>
        <v>9.016031446983408E-2</v>
      </c>
      <c r="I10" s="64"/>
    </row>
    <row r="11" spans="2:13">
      <c r="B11" s="1383" t="s">
        <v>3047</v>
      </c>
      <c r="C11" s="1384">
        <v>520351280932.56</v>
      </c>
      <c r="D11" s="1385">
        <v>1217765874318</v>
      </c>
      <c r="E11" s="1385">
        <v>597079895017.98035</v>
      </c>
      <c r="F11" s="1386">
        <f t="shared" si="1"/>
        <v>0.49030762612917705</v>
      </c>
      <c r="G11" s="1387">
        <f t="shared" si="0"/>
        <v>8.0172275149780106E-2</v>
      </c>
      <c r="I11" s="64"/>
      <c r="K11" s="64"/>
    </row>
    <row r="12" spans="2:13">
      <c r="B12" s="1389" t="s">
        <v>3189</v>
      </c>
      <c r="C12" s="1384">
        <v>117371429558.02998</v>
      </c>
      <c r="D12" s="1385">
        <v>263816794305</v>
      </c>
      <c r="E12" s="1385">
        <v>146892928640.84998</v>
      </c>
      <c r="F12" s="1386">
        <f t="shared" si="1"/>
        <v>0.55679900526357806</v>
      </c>
      <c r="G12" s="1387">
        <f t="shared" si="0"/>
        <v>1.9723893553971694E-2</v>
      </c>
      <c r="I12" s="64"/>
    </row>
    <row r="13" spans="2:13">
      <c r="B13" s="1383" t="s">
        <v>3049</v>
      </c>
      <c r="C13" s="1384">
        <v>62803150898.360001</v>
      </c>
      <c r="D13" s="1385">
        <v>200920640632</v>
      </c>
      <c r="E13" s="1385">
        <v>74385533621.340012</v>
      </c>
      <c r="F13" s="1386">
        <f t="shared" si="1"/>
        <v>0.37022345433181375</v>
      </c>
      <c r="G13" s="1387">
        <f t="shared" si="0"/>
        <v>9.9880393200539805E-3</v>
      </c>
      <c r="I13" s="64"/>
    </row>
    <row r="14" spans="2:13">
      <c r="B14" s="1439" t="s">
        <v>3050</v>
      </c>
      <c r="C14" s="1433"/>
      <c r="D14" s="1440"/>
      <c r="E14" s="1440"/>
      <c r="F14" s="1441"/>
      <c r="G14" s="1442"/>
      <c r="I14" s="64"/>
    </row>
    <row r="15" spans="2:13">
      <c r="B15" s="1390" t="s">
        <v>3190</v>
      </c>
      <c r="C15" s="1391">
        <f>C6-(C10-C12)</f>
        <v>75076906875.819824</v>
      </c>
      <c r="D15" s="1391">
        <f>D6-(D10-D12)</f>
        <v>32504681791</v>
      </c>
      <c r="E15" s="1391">
        <f>E6-(E10-E12)</f>
        <v>67539798024.229736</v>
      </c>
      <c r="F15" s="1392">
        <f>E15/D15</f>
        <v>2.077848306853149</v>
      </c>
      <c r="G15" s="1393">
        <f t="shared" ref="G15:G21" si="2">E15/$J$4</f>
        <v>9.0688353701744735E-3</v>
      </c>
      <c r="I15" s="64"/>
    </row>
    <row r="16" spans="2:13">
      <c r="B16" s="1390" t="s">
        <v>3052</v>
      </c>
      <c r="C16" s="1391">
        <f>C7-C11</f>
        <v>15101225743.509949</v>
      </c>
      <c r="D16" s="1391">
        <f>D7-D11</f>
        <v>-44015533501</v>
      </c>
      <c r="E16" s="1391">
        <f>E7-E11</f>
        <v>-8058637683.1502686</v>
      </c>
      <c r="F16" s="1392">
        <f t="shared" si="1"/>
        <v>0.18308622075357062</v>
      </c>
      <c r="G16" s="1393">
        <f t="shared" si="2"/>
        <v>-1.0820651022698628E-3</v>
      </c>
      <c r="I16" s="72"/>
      <c r="J16" s="1394"/>
    </row>
    <row r="17" spans="2:9">
      <c r="B17" s="1390" t="s">
        <v>3191</v>
      </c>
      <c r="C17" s="1391">
        <f>C8-C13</f>
        <v>-57542751156.889999</v>
      </c>
      <c r="D17" s="1391">
        <f>D8-D13</f>
        <v>-189045365632</v>
      </c>
      <c r="E17" s="1391">
        <f>E8-E13</f>
        <v>-71559220457.220016</v>
      </c>
      <c r="F17" s="1392">
        <f t="shared" si="1"/>
        <v>0.3785293557342147</v>
      </c>
      <c r="G17" s="1393">
        <f t="shared" si="2"/>
        <v>-9.6085390914514915E-3</v>
      </c>
      <c r="I17" s="64"/>
    </row>
    <row r="18" spans="2:9">
      <c r="B18" s="1424" t="s">
        <v>3054</v>
      </c>
      <c r="C18" s="1425">
        <f>C6-C10</f>
        <v>-42294522682.210144</v>
      </c>
      <c r="D18" s="1425">
        <f>D6-D10</f>
        <v>-231312112514</v>
      </c>
      <c r="E18" s="1425">
        <f>E6-E10</f>
        <v>-79353130616.620239</v>
      </c>
      <c r="F18" s="1426">
        <f>E18/D18</f>
        <v>0.34305652978642631</v>
      </c>
      <c r="G18" s="1427">
        <f t="shared" si="2"/>
        <v>-1.0655058183797222E-2</v>
      </c>
      <c r="I18" s="72"/>
    </row>
    <row r="19" spans="2:9">
      <c r="B19" s="1395" t="s">
        <v>3192</v>
      </c>
      <c r="C19" s="1384">
        <v>209222677652.25003</v>
      </c>
      <c r="D19" s="1385">
        <v>344980212118</v>
      </c>
      <c r="E19" s="1385">
        <v>130937866099.94998</v>
      </c>
      <c r="F19" s="1396">
        <f t="shared" si="1"/>
        <v>0.37955181630870721</v>
      </c>
      <c r="G19" s="1397">
        <f t="shared" si="2"/>
        <v>1.7581544306016422E-2</v>
      </c>
    </row>
    <row r="20" spans="2:9">
      <c r="B20" s="1398" t="s">
        <v>3056</v>
      </c>
      <c r="C20" s="1399">
        <v>58457981003.129997</v>
      </c>
      <c r="D20" s="1391">
        <v>113668099604</v>
      </c>
      <c r="E20" s="1391">
        <v>55528236784.029999</v>
      </c>
      <c r="F20" s="1400">
        <f t="shared" si="1"/>
        <v>0.48851205375545798</v>
      </c>
      <c r="G20" s="1401">
        <f t="shared" si="2"/>
        <v>7.4559956132794133E-3</v>
      </c>
    </row>
    <row r="21" spans="2:9" ht="15" thickBot="1">
      <c r="B21" s="1428" t="s">
        <v>3057</v>
      </c>
      <c r="C21" s="1429">
        <f>C19-C20</f>
        <v>150764696649.12003</v>
      </c>
      <c r="D21" s="1429">
        <f>D19-D20</f>
        <v>231312112514</v>
      </c>
      <c r="E21" s="1429">
        <f>E19-E20</f>
        <v>75409629315.919983</v>
      </c>
      <c r="F21" s="1430">
        <f t="shared" si="1"/>
        <v>0.32600813029778486</v>
      </c>
      <c r="G21" s="1431">
        <f t="shared" si="2"/>
        <v>1.0125548692737008E-2</v>
      </c>
    </row>
    <row r="22" spans="2:9">
      <c r="B22" s="350" t="s">
        <v>431</v>
      </c>
      <c r="C22" s="48"/>
      <c r="D22" s="48"/>
      <c r="E22" s="48"/>
      <c r="F22" s="48"/>
    </row>
    <row r="23" spans="2:9">
      <c r="B23" s="351" t="s">
        <v>190</v>
      </c>
      <c r="C23" s="48"/>
      <c r="D23" s="48"/>
      <c r="E23" s="48"/>
      <c r="F23" s="48"/>
    </row>
    <row r="24" spans="2:9" ht="14.25" customHeight="1">
      <c r="B24" s="352" t="s">
        <v>191</v>
      </c>
      <c r="C24" s="48"/>
      <c r="D24" s="1402"/>
      <c r="E24" s="1402"/>
      <c r="F24" s="48"/>
    </row>
    <row r="25" spans="2:9">
      <c r="B25" s="350" t="s">
        <v>48</v>
      </c>
      <c r="C25" s="48"/>
      <c r="D25" s="48"/>
      <c r="E25" s="48"/>
      <c r="F25" s="48"/>
    </row>
    <row r="26" spans="2:9">
      <c r="B26" s="48"/>
    </row>
    <row r="27" spans="2:9">
      <c r="B27" s="1403"/>
    </row>
    <row r="28" spans="2:9">
      <c r="E28" s="1385"/>
    </row>
    <row r="29" spans="2:9">
      <c r="E29" s="1385"/>
    </row>
    <row r="30" spans="2:9">
      <c r="E30" s="1385"/>
    </row>
    <row r="32" spans="2:9">
      <c r="E32" s="1385"/>
    </row>
  </sheetData>
  <mergeCells count="9">
    <mergeCell ref="G4:G5"/>
    <mergeCell ref="B1:G1"/>
    <mergeCell ref="B2:G2"/>
    <mergeCell ref="B3:G3"/>
    <mergeCell ref="B4:B5"/>
    <mergeCell ref="C4:C5"/>
    <mergeCell ref="D4:D5"/>
    <mergeCell ref="E4:E5"/>
    <mergeCell ref="F4:F5"/>
  </mergeCell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87CFDD-3041-4AEE-A08D-A77E8F93672C}">
  <dimension ref="B1:O70"/>
  <sheetViews>
    <sheetView showGridLines="0" zoomScale="80" zoomScaleNormal="80" workbookViewId="0">
      <selection activeCell="I60" sqref="I60"/>
    </sheetView>
  </sheetViews>
  <sheetFormatPr baseColWidth="10" defaultColWidth="11.44140625" defaultRowHeight="14.4"/>
  <cols>
    <col min="1" max="2" width="11.44140625" style="68"/>
    <col min="3" max="3" width="70.33203125" style="261" customWidth="1"/>
    <col min="4" max="4" width="16.44140625" style="68" customWidth="1"/>
    <col min="5" max="7" width="20.5546875" style="68" customWidth="1"/>
    <col min="8" max="8" width="21.109375" style="68" customWidth="1"/>
    <col min="9" max="9" width="19.109375" style="68" customWidth="1"/>
    <col min="10" max="10" width="15.5546875" style="68" customWidth="1"/>
    <col min="11" max="11" width="15.33203125" style="68" customWidth="1"/>
    <col min="12" max="12" width="14.33203125" style="68" customWidth="1"/>
    <col min="13" max="13" width="11.44140625" style="68"/>
    <col min="14" max="14" width="30.109375" style="68" bestFit="1" customWidth="1"/>
    <col min="15" max="15" width="22.44140625" style="68" bestFit="1" customWidth="1"/>
    <col min="16" max="16384" width="11.44140625" style="68"/>
  </cols>
  <sheetData>
    <row r="1" spans="3:15" ht="15" thickBot="1">
      <c r="H1" s="168"/>
      <c r="N1" s="140" t="s">
        <v>204</v>
      </c>
      <c r="O1" s="262">
        <v>7447461031915.2998</v>
      </c>
    </row>
    <row r="2" spans="3:15">
      <c r="C2" s="1461" t="s">
        <v>3194</v>
      </c>
      <c r="D2" s="1461"/>
      <c r="E2" s="1461"/>
      <c r="F2" s="1461"/>
      <c r="G2" s="1461"/>
      <c r="H2" s="1461"/>
      <c r="I2" s="1461"/>
      <c r="J2" s="1461"/>
      <c r="K2" s="1461"/>
    </row>
    <row r="3" spans="3:15" ht="33.75" customHeight="1" thickBot="1">
      <c r="C3" s="1734" t="s">
        <v>343</v>
      </c>
      <c r="D3" s="1735"/>
      <c r="E3" s="1735"/>
      <c r="F3" s="1735"/>
      <c r="G3" s="1735"/>
      <c r="H3" s="1735"/>
      <c r="I3" s="1735"/>
      <c r="J3" s="1735"/>
      <c r="K3" s="1736"/>
    </row>
    <row r="4" spans="3:15" ht="17.399999999999999" customHeight="1" thickBot="1">
      <c r="C4" s="1686" t="s">
        <v>63</v>
      </c>
      <c r="D4" s="263">
        <v>2023</v>
      </c>
      <c r="E4" s="1737">
        <v>2024</v>
      </c>
      <c r="F4" s="1738"/>
      <c r="G4" s="1738"/>
      <c r="H4" s="1738"/>
      <c r="I4" s="1739"/>
      <c r="J4" s="1740" t="s">
        <v>344</v>
      </c>
      <c r="K4" s="1742" t="s">
        <v>345</v>
      </c>
      <c r="L4" s="1732" t="s">
        <v>151</v>
      </c>
    </row>
    <row r="5" spans="3:15" s="136" customFormat="1" ht="46.5" customHeight="1" thickBot="1">
      <c r="C5" s="1687"/>
      <c r="D5" s="264" t="s">
        <v>346</v>
      </c>
      <c r="E5" s="265" t="s">
        <v>153</v>
      </c>
      <c r="F5" s="265" t="s">
        <v>347</v>
      </c>
      <c r="G5" s="265" t="s">
        <v>348</v>
      </c>
      <c r="H5" s="265" t="s">
        <v>349</v>
      </c>
      <c r="I5" s="265" t="s">
        <v>350</v>
      </c>
      <c r="J5" s="1741"/>
      <c r="K5" s="1743"/>
      <c r="L5" s="1733"/>
    </row>
    <row r="6" spans="3:15" ht="15" customHeight="1">
      <c r="C6" s="1687"/>
      <c r="D6" s="266">
        <v>1</v>
      </c>
      <c r="E6" s="266">
        <v>2</v>
      </c>
      <c r="F6" s="266">
        <v>3</v>
      </c>
      <c r="G6" s="266">
        <v>4</v>
      </c>
      <c r="H6" s="266">
        <v>5</v>
      </c>
      <c r="I6" s="266">
        <v>6</v>
      </c>
      <c r="J6" s="267" t="s">
        <v>351</v>
      </c>
      <c r="K6" s="267" t="s">
        <v>352</v>
      </c>
      <c r="L6" s="268" t="s">
        <v>162</v>
      </c>
    </row>
    <row r="7" spans="3:15" ht="15" thickBot="1">
      <c r="C7" s="269" t="s">
        <v>353</v>
      </c>
      <c r="D7" s="270">
        <f t="shared" ref="D7:I7" si="0">D8+D15+D28</f>
        <v>209222677652.25003</v>
      </c>
      <c r="E7" s="270">
        <f t="shared" si="0"/>
        <v>344980212118</v>
      </c>
      <c r="F7" s="270">
        <f t="shared" si="0"/>
        <v>347659524285.02002</v>
      </c>
      <c r="G7" s="270">
        <f t="shared" si="0"/>
        <v>130937866099.94998</v>
      </c>
      <c r="H7" s="270">
        <f>H8+H15+H28</f>
        <v>130937866099.94998</v>
      </c>
      <c r="I7" s="270">
        <f t="shared" si="0"/>
        <v>130937866099.94998</v>
      </c>
      <c r="J7" s="271">
        <f t="shared" ref="J7:J60" si="1">IFERROR(((H7-D7)/D7),"-")</f>
        <v>-0.37416981959487966</v>
      </c>
      <c r="K7" s="271">
        <f>IFERROR((H7/F7),"-")</f>
        <v>0.37662671940091547</v>
      </c>
      <c r="L7" s="271">
        <f t="shared" ref="L7:L60" si="2">+H7/$O$1</f>
        <v>1.758154430601647E-2</v>
      </c>
    </row>
    <row r="8" spans="3:15" ht="18" customHeight="1">
      <c r="C8" s="272" t="s">
        <v>354</v>
      </c>
      <c r="D8" s="273">
        <f t="shared" ref="D8:I8" si="3">D9+D12</f>
        <v>238721319.19999999</v>
      </c>
      <c r="E8" s="273">
        <f t="shared" si="3"/>
        <v>0</v>
      </c>
      <c r="F8" s="273">
        <f t="shared" si="3"/>
        <v>0</v>
      </c>
      <c r="G8" s="273">
        <f t="shared" si="3"/>
        <v>0</v>
      </c>
      <c r="H8" s="273">
        <f>H9+H12</f>
        <v>0</v>
      </c>
      <c r="I8" s="273">
        <f t="shared" si="3"/>
        <v>0</v>
      </c>
      <c r="J8" s="274">
        <f t="shared" si="1"/>
        <v>-1</v>
      </c>
      <c r="K8" s="274" t="str">
        <f t="shared" ref="K8:K60" si="4">IFERROR((H8/F8),"-")</f>
        <v>-</v>
      </c>
      <c r="L8" s="274">
        <f t="shared" si="2"/>
        <v>0</v>
      </c>
    </row>
    <row r="9" spans="3:15">
      <c r="C9" s="275" t="s">
        <v>355</v>
      </c>
      <c r="D9" s="276">
        <f>D10</f>
        <v>0</v>
      </c>
      <c r="E9" s="276">
        <f>E10</f>
        <v>0</v>
      </c>
      <c r="F9" s="276"/>
      <c r="G9" s="276">
        <f t="shared" ref="G9:I10" si="5">G10</f>
        <v>0</v>
      </c>
      <c r="H9" s="276">
        <f t="shared" si="5"/>
        <v>0</v>
      </c>
      <c r="I9" s="276">
        <f t="shared" si="5"/>
        <v>0</v>
      </c>
      <c r="J9" s="277" t="str">
        <f t="shared" si="1"/>
        <v>-</v>
      </c>
      <c r="K9" s="277" t="str">
        <f t="shared" si="4"/>
        <v>-</v>
      </c>
      <c r="L9" s="277">
        <f t="shared" si="2"/>
        <v>0</v>
      </c>
    </row>
    <row r="10" spans="3:15">
      <c r="C10" s="278" t="s">
        <v>356</v>
      </c>
      <c r="D10" s="279">
        <f>D11</f>
        <v>0</v>
      </c>
      <c r="E10" s="279">
        <f>E11</f>
        <v>0</v>
      </c>
      <c r="F10" s="279">
        <f>F11</f>
        <v>0</v>
      </c>
      <c r="G10" s="279">
        <f t="shared" si="5"/>
        <v>0</v>
      </c>
      <c r="H10" s="279">
        <f t="shared" si="5"/>
        <v>0</v>
      </c>
      <c r="I10" s="279">
        <f t="shared" si="5"/>
        <v>0</v>
      </c>
      <c r="J10" s="280" t="str">
        <f t="shared" si="1"/>
        <v>-</v>
      </c>
      <c r="K10" s="281" t="str">
        <f t="shared" si="4"/>
        <v>-</v>
      </c>
      <c r="L10" s="281">
        <f t="shared" si="2"/>
        <v>0</v>
      </c>
    </row>
    <row r="11" spans="3:15">
      <c r="C11" s="278" t="s">
        <v>357</v>
      </c>
      <c r="D11" s="282">
        <v>0</v>
      </c>
      <c r="E11" s="282">
        <v>0</v>
      </c>
      <c r="F11" s="282"/>
      <c r="G11" s="282">
        <v>0</v>
      </c>
      <c r="H11" s="282">
        <v>0</v>
      </c>
      <c r="I11" s="282">
        <v>0</v>
      </c>
      <c r="J11" s="280" t="str">
        <f t="shared" si="1"/>
        <v>-</v>
      </c>
      <c r="K11" s="280" t="str">
        <f t="shared" si="4"/>
        <v>-</v>
      </c>
      <c r="L11" s="280">
        <f t="shared" si="2"/>
        <v>0</v>
      </c>
    </row>
    <row r="12" spans="3:15">
      <c r="C12" s="283" t="s">
        <v>358</v>
      </c>
      <c r="D12" s="276">
        <f t="shared" ref="D12:I13" si="6">D13</f>
        <v>238721319.19999999</v>
      </c>
      <c r="E12" s="276">
        <f t="shared" si="6"/>
        <v>0</v>
      </c>
      <c r="F12" s="276">
        <f t="shared" si="6"/>
        <v>0</v>
      </c>
      <c r="G12" s="276">
        <f t="shared" si="6"/>
        <v>0</v>
      </c>
      <c r="H12" s="276">
        <f t="shared" si="6"/>
        <v>0</v>
      </c>
      <c r="I12" s="276">
        <f t="shared" si="6"/>
        <v>0</v>
      </c>
      <c r="J12" s="284">
        <f t="shared" si="1"/>
        <v>-1</v>
      </c>
      <c r="K12" s="284" t="str">
        <f t="shared" si="4"/>
        <v>-</v>
      </c>
      <c r="L12" s="284">
        <f t="shared" si="2"/>
        <v>0</v>
      </c>
    </row>
    <row r="13" spans="3:15">
      <c r="C13" s="278" t="s">
        <v>359</v>
      </c>
      <c r="D13" s="279">
        <f t="shared" si="6"/>
        <v>238721319.19999999</v>
      </c>
      <c r="E13" s="279">
        <f t="shared" si="6"/>
        <v>0</v>
      </c>
      <c r="F13" s="279">
        <f t="shared" si="6"/>
        <v>0</v>
      </c>
      <c r="G13" s="279">
        <f t="shared" si="6"/>
        <v>0</v>
      </c>
      <c r="H13" s="279">
        <f t="shared" si="6"/>
        <v>0</v>
      </c>
      <c r="I13" s="279">
        <f t="shared" si="6"/>
        <v>0</v>
      </c>
      <c r="J13" s="280">
        <f t="shared" si="1"/>
        <v>-1</v>
      </c>
      <c r="K13" s="280" t="str">
        <f t="shared" si="4"/>
        <v>-</v>
      </c>
      <c r="L13" s="280">
        <f t="shared" si="2"/>
        <v>0</v>
      </c>
    </row>
    <row r="14" spans="3:15">
      <c r="C14" s="278" t="s">
        <v>360</v>
      </c>
      <c r="D14" s="282">
        <v>238721319.19999999</v>
      </c>
      <c r="E14" s="279">
        <v>0</v>
      </c>
      <c r="F14" s="279"/>
      <c r="G14" s="279">
        <v>0</v>
      </c>
      <c r="H14" s="279">
        <v>0</v>
      </c>
      <c r="I14" s="279">
        <v>0</v>
      </c>
      <c r="J14" s="280">
        <f t="shared" si="1"/>
        <v>-1</v>
      </c>
      <c r="K14" s="280" t="str">
        <f t="shared" si="4"/>
        <v>-</v>
      </c>
      <c r="L14" s="280">
        <f t="shared" si="2"/>
        <v>0</v>
      </c>
    </row>
    <row r="15" spans="3:15">
      <c r="C15" s="285" t="s">
        <v>361</v>
      </c>
      <c r="D15" s="286">
        <f t="shared" ref="D15:I15" si="7">D16+D19</f>
        <v>197436014689.14001</v>
      </c>
      <c r="E15" s="286">
        <f t="shared" si="7"/>
        <v>344980212118</v>
      </c>
      <c r="F15" s="286">
        <f t="shared" si="7"/>
        <v>347659524285.02002</v>
      </c>
      <c r="G15" s="286">
        <f t="shared" si="7"/>
        <v>129281060198.32999</v>
      </c>
      <c r="H15" s="286">
        <f t="shared" si="7"/>
        <v>129281060198.32999</v>
      </c>
      <c r="I15" s="286">
        <f t="shared" si="7"/>
        <v>129281060198.32999</v>
      </c>
      <c r="J15" s="274">
        <f t="shared" si="1"/>
        <v>-0.34520021384203364</v>
      </c>
      <c r="K15" s="274">
        <f t="shared" si="4"/>
        <v>0.37186112034239027</v>
      </c>
      <c r="L15" s="274">
        <f t="shared" si="2"/>
        <v>1.7359078435497655E-2</v>
      </c>
      <c r="N15" s="68">
        <f>H15/H7</f>
        <v>0.98734662515154104</v>
      </c>
    </row>
    <row r="16" spans="3:15">
      <c r="C16" s="283" t="s">
        <v>362</v>
      </c>
      <c r="D16" s="276">
        <f t="shared" ref="D16:I17" si="8">D17</f>
        <v>0</v>
      </c>
      <c r="E16" s="276">
        <f t="shared" si="8"/>
        <v>0</v>
      </c>
      <c r="F16" s="276">
        <f t="shared" si="8"/>
        <v>0</v>
      </c>
      <c r="G16" s="276">
        <f t="shared" si="8"/>
        <v>0</v>
      </c>
      <c r="H16" s="276">
        <f t="shared" si="8"/>
        <v>0</v>
      </c>
      <c r="I16" s="276">
        <f t="shared" si="8"/>
        <v>0</v>
      </c>
      <c r="J16" s="284" t="str">
        <f t="shared" si="1"/>
        <v>-</v>
      </c>
      <c r="K16" s="284" t="str">
        <f t="shared" si="4"/>
        <v>-</v>
      </c>
      <c r="L16" s="284">
        <f t="shared" si="2"/>
        <v>0</v>
      </c>
    </row>
    <row r="17" spans="3:14">
      <c r="C17" s="278" t="s">
        <v>363</v>
      </c>
      <c r="D17" s="279">
        <f t="shared" si="8"/>
        <v>0</v>
      </c>
      <c r="E17" s="279">
        <f t="shared" si="8"/>
        <v>0</v>
      </c>
      <c r="F17" s="279">
        <f t="shared" si="8"/>
        <v>0</v>
      </c>
      <c r="G17" s="279">
        <f t="shared" si="8"/>
        <v>0</v>
      </c>
      <c r="H17" s="279">
        <f t="shared" si="8"/>
        <v>0</v>
      </c>
      <c r="I17" s="279">
        <f t="shared" si="8"/>
        <v>0</v>
      </c>
      <c r="J17" s="280" t="str">
        <f t="shared" si="1"/>
        <v>-</v>
      </c>
      <c r="K17" s="280" t="str">
        <f t="shared" si="4"/>
        <v>-</v>
      </c>
      <c r="L17" s="280">
        <f t="shared" si="2"/>
        <v>0</v>
      </c>
    </row>
    <row r="18" spans="3:14">
      <c r="C18" s="278" t="s">
        <v>364</v>
      </c>
      <c r="D18" s="279">
        <v>0</v>
      </c>
      <c r="E18" s="279">
        <v>0</v>
      </c>
      <c r="F18" s="279">
        <v>0</v>
      </c>
      <c r="G18" s="279">
        <v>0</v>
      </c>
      <c r="H18" s="279">
        <v>0</v>
      </c>
      <c r="I18" s="279">
        <v>0</v>
      </c>
      <c r="J18" s="280" t="str">
        <f t="shared" si="1"/>
        <v>-</v>
      </c>
      <c r="K18" s="280" t="str">
        <f t="shared" si="4"/>
        <v>-</v>
      </c>
      <c r="L18" s="280">
        <f t="shared" si="2"/>
        <v>0</v>
      </c>
    </row>
    <row r="19" spans="3:14">
      <c r="C19" s="283" t="s">
        <v>365</v>
      </c>
      <c r="D19" s="287">
        <f t="shared" ref="D19:I19" si="9">D22+D25+D20</f>
        <v>197436014689.14001</v>
      </c>
      <c r="E19" s="287">
        <f t="shared" si="9"/>
        <v>344980212118</v>
      </c>
      <c r="F19" s="287">
        <f t="shared" si="9"/>
        <v>347659524285.02002</v>
      </c>
      <c r="G19" s="287">
        <f t="shared" si="9"/>
        <v>129281060198.32999</v>
      </c>
      <c r="H19" s="287">
        <f t="shared" si="9"/>
        <v>129281060198.32999</v>
      </c>
      <c r="I19" s="287">
        <f t="shared" si="9"/>
        <v>129281060198.32999</v>
      </c>
      <c r="J19" s="284">
        <f t="shared" si="1"/>
        <v>-0.34520021384203364</v>
      </c>
      <c r="K19" s="284">
        <f t="shared" si="4"/>
        <v>0.37186112034239027</v>
      </c>
      <c r="L19" s="284">
        <f t="shared" si="2"/>
        <v>1.7359078435497655E-2</v>
      </c>
    </row>
    <row r="20" spans="3:14">
      <c r="C20" s="278" t="s">
        <v>366</v>
      </c>
      <c r="D20" s="288">
        <f t="shared" ref="D20:I20" si="10">D21</f>
        <v>0</v>
      </c>
      <c r="E20" s="288">
        <f t="shared" si="10"/>
        <v>0</v>
      </c>
      <c r="F20" s="288">
        <f t="shared" si="10"/>
        <v>163000000</v>
      </c>
      <c r="G20" s="288">
        <f t="shared" si="10"/>
        <v>0</v>
      </c>
      <c r="H20" s="288">
        <f t="shared" si="10"/>
        <v>0</v>
      </c>
      <c r="I20" s="288">
        <f t="shared" si="10"/>
        <v>0</v>
      </c>
      <c r="J20" s="284" t="str">
        <f t="shared" si="1"/>
        <v>-</v>
      </c>
      <c r="K20" s="280">
        <f t="shared" si="4"/>
        <v>0</v>
      </c>
      <c r="L20" s="280">
        <f t="shared" si="2"/>
        <v>0</v>
      </c>
    </row>
    <row r="21" spans="3:14">
      <c r="C21" s="278" t="s">
        <v>367</v>
      </c>
      <c r="D21" s="288">
        <v>0</v>
      </c>
      <c r="E21" s="288">
        <v>0</v>
      </c>
      <c r="F21" s="288">
        <v>163000000</v>
      </c>
      <c r="G21" s="288">
        <v>0</v>
      </c>
      <c r="H21" s="288">
        <v>0</v>
      </c>
      <c r="I21" s="288">
        <v>0</v>
      </c>
      <c r="J21" s="284" t="str">
        <f t="shared" si="1"/>
        <v>-</v>
      </c>
      <c r="K21" s="280">
        <f t="shared" si="4"/>
        <v>0</v>
      </c>
      <c r="L21" s="280">
        <f t="shared" si="2"/>
        <v>0</v>
      </c>
    </row>
    <row r="22" spans="3:14" ht="28.8">
      <c r="C22" s="278" t="s">
        <v>368</v>
      </c>
      <c r="D22" s="279">
        <f t="shared" ref="D22:I22" si="11">D23+D24</f>
        <v>134384060056.89999</v>
      </c>
      <c r="E22" s="279">
        <f t="shared" si="11"/>
        <v>240121781633</v>
      </c>
      <c r="F22" s="279">
        <f t="shared" si="11"/>
        <v>240121781633</v>
      </c>
      <c r="G22" s="279">
        <f t="shared" si="11"/>
        <v>100562747950.81</v>
      </c>
      <c r="H22" s="279">
        <f t="shared" si="11"/>
        <v>100562747950.81</v>
      </c>
      <c r="I22" s="279">
        <f t="shared" si="11"/>
        <v>100562747950.81</v>
      </c>
      <c r="J22" s="280">
        <f t="shared" si="1"/>
        <v>-0.25167651648394612</v>
      </c>
      <c r="K22" s="280">
        <f t="shared" si="4"/>
        <v>0.41879894138262397</v>
      </c>
      <c r="L22" s="280">
        <f t="shared" si="2"/>
        <v>1.3502957252123787E-2</v>
      </c>
    </row>
    <row r="23" spans="3:14" ht="28.8">
      <c r="C23" s="278" t="s">
        <v>369</v>
      </c>
      <c r="D23" s="288">
        <v>70000000000</v>
      </c>
      <c r="E23" s="288">
        <v>104556706812</v>
      </c>
      <c r="F23" s="288">
        <v>104556706812</v>
      </c>
      <c r="G23" s="288">
        <v>100562747950.81</v>
      </c>
      <c r="H23" s="288">
        <v>100562747950.81</v>
      </c>
      <c r="I23" s="288">
        <v>100562747950.81</v>
      </c>
      <c r="J23" s="280">
        <f t="shared" si="1"/>
        <v>0.43661068501157141</v>
      </c>
      <c r="K23" s="280">
        <f t="shared" si="4"/>
        <v>0.9618010266106467</v>
      </c>
      <c r="L23" s="280">
        <f t="shared" si="2"/>
        <v>1.3502957252123787E-2</v>
      </c>
    </row>
    <row r="24" spans="3:14" ht="28.8">
      <c r="C24" s="278" t="s">
        <v>370</v>
      </c>
      <c r="D24" s="288">
        <v>64384060056.900002</v>
      </c>
      <c r="E24" s="288">
        <v>135565074821</v>
      </c>
      <c r="F24" s="288">
        <v>135565074821</v>
      </c>
      <c r="G24" s="288">
        <v>0</v>
      </c>
      <c r="H24" s="288">
        <v>0</v>
      </c>
      <c r="I24" s="288">
        <v>0</v>
      </c>
      <c r="J24" s="280">
        <f t="shared" si="1"/>
        <v>-1</v>
      </c>
      <c r="K24" s="280">
        <f t="shared" si="4"/>
        <v>0</v>
      </c>
      <c r="L24" s="280">
        <f t="shared" si="2"/>
        <v>0</v>
      </c>
    </row>
    <row r="25" spans="3:14">
      <c r="C25" s="278" t="s">
        <v>371</v>
      </c>
      <c r="D25" s="288">
        <f t="shared" ref="D25:I25" si="12">D26+D27</f>
        <v>63051954632.240005</v>
      </c>
      <c r="E25" s="288">
        <f t="shared" si="12"/>
        <v>104858430485</v>
      </c>
      <c r="F25" s="288">
        <f t="shared" si="12"/>
        <v>107374742652.02</v>
      </c>
      <c r="G25" s="288">
        <f t="shared" si="12"/>
        <v>28718312247.519997</v>
      </c>
      <c r="H25" s="288">
        <f t="shared" si="12"/>
        <v>28718312247.519997</v>
      </c>
      <c r="I25" s="288">
        <f t="shared" si="12"/>
        <v>28718312247.519997</v>
      </c>
      <c r="J25" s="280">
        <f t="shared" si="1"/>
        <v>-0.54452938984962695</v>
      </c>
      <c r="K25" s="280">
        <f t="shared" si="4"/>
        <v>0.26745872947598381</v>
      </c>
      <c r="L25" s="280">
        <f t="shared" si="2"/>
        <v>3.8561211833738683E-3</v>
      </c>
    </row>
    <row r="26" spans="3:14" ht="28.8">
      <c r="C26" s="278" t="s">
        <v>372</v>
      </c>
      <c r="D26" s="288">
        <v>0</v>
      </c>
      <c r="E26" s="288">
        <v>0</v>
      </c>
      <c r="F26" s="288">
        <v>2533328167.02</v>
      </c>
      <c r="G26" s="288">
        <v>0</v>
      </c>
      <c r="H26" s="288">
        <v>0</v>
      </c>
      <c r="I26" s="288">
        <v>0</v>
      </c>
      <c r="J26" s="280" t="str">
        <f t="shared" si="1"/>
        <v>-</v>
      </c>
      <c r="K26" s="280">
        <f t="shared" si="4"/>
        <v>0</v>
      </c>
      <c r="L26" s="280">
        <f t="shared" si="2"/>
        <v>0</v>
      </c>
    </row>
    <row r="27" spans="3:14" ht="28.8">
      <c r="C27" s="278" t="s">
        <v>373</v>
      </c>
      <c r="D27" s="279">
        <v>63051954632.240005</v>
      </c>
      <c r="E27" s="279">
        <v>104858430485</v>
      </c>
      <c r="F27" s="279">
        <v>104841414485</v>
      </c>
      <c r="G27" s="279">
        <v>28718312247.519997</v>
      </c>
      <c r="H27" s="279">
        <v>28718312247.519997</v>
      </c>
      <c r="I27" s="279">
        <v>28718312247.519997</v>
      </c>
      <c r="J27" s="280">
        <f t="shared" si="1"/>
        <v>-0.54452938984962695</v>
      </c>
      <c r="K27" s="280">
        <f t="shared" si="4"/>
        <v>0.27392144973042898</v>
      </c>
      <c r="L27" s="280">
        <f t="shared" si="2"/>
        <v>3.8561211833738683E-3</v>
      </c>
    </row>
    <row r="28" spans="3:14" ht="28.8">
      <c r="C28" s="289" t="s">
        <v>374</v>
      </c>
      <c r="D28" s="290">
        <f t="shared" ref="D28:I28" si="13">D29+D32</f>
        <v>11547941643.91</v>
      </c>
      <c r="E28" s="290">
        <f t="shared" si="13"/>
        <v>0</v>
      </c>
      <c r="F28" s="290">
        <f t="shared" si="13"/>
        <v>0</v>
      </c>
      <c r="G28" s="290">
        <f t="shared" si="13"/>
        <v>1656805901.6199999</v>
      </c>
      <c r="H28" s="290">
        <f t="shared" si="13"/>
        <v>1656805901.6199999</v>
      </c>
      <c r="I28" s="290">
        <f t="shared" si="13"/>
        <v>1656805901.6199999</v>
      </c>
      <c r="J28" s="274">
        <f t="shared" si="1"/>
        <v>-0.85652803307213254</v>
      </c>
      <c r="K28" s="274" t="str">
        <f t="shared" si="4"/>
        <v>-</v>
      </c>
      <c r="L28" s="274">
        <f t="shared" si="2"/>
        <v>2.2246587051881641E-4</v>
      </c>
      <c r="N28" s="64">
        <f>H28/H7</f>
        <v>1.2653374848459003E-2</v>
      </c>
    </row>
    <row r="29" spans="3:14" ht="28.8">
      <c r="C29" s="121" t="s">
        <v>375</v>
      </c>
      <c r="D29" s="287">
        <f t="shared" ref="D29:I29" si="14">D30+D31</f>
        <v>0</v>
      </c>
      <c r="E29" s="287">
        <f t="shared" si="14"/>
        <v>0</v>
      </c>
      <c r="F29" s="287">
        <f t="shared" si="14"/>
        <v>0</v>
      </c>
      <c r="G29" s="287">
        <f t="shared" si="14"/>
        <v>0</v>
      </c>
      <c r="H29" s="287">
        <f t="shared" si="14"/>
        <v>0</v>
      </c>
      <c r="I29" s="287">
        <f t="shared" si="14"/>
        <v>0</v>
      </c>
      <c r="J29" s="284" t="str">
        <f t="shared" si="1"/>
        <v>-</v>
      </c>
      <c r="K29" s="284" t="str">
        <f t="shared" si="4"/>
        <v>-</v>
      </c>
      <c r="L29" s="284">
        <f t="shared" si="2"/>
        <v>0</v>
      </c>
    </row>
    <row r="30" spans="3:14">
      <c r="C30" s="261" t="s">
        <v>376</v>
      </c>
      <c r="D30" s="288">
        <v>0</v>
      </c>
      <c r="E30" s="288">
        <v>0</v>
      </c>
      <c r="F30" s="288">
        <v>0</v>
      </c>
      <c r="G30" s="288">
        <v>0</v>
      </c>
      <c r="H30" s="288">
        <v>0</v>
      </c>
      <c r="I30" s="288">
        <v>0</v>
      </c>
      <c r="J30" s="284" t="str">
        <f t="shared" si="1"/>
        <v>-</v>
      </c>
      <c r="K30" s="284" t="str">
        <f t="shared" si="4"/>
        <v>-</v>
      </c>
      <c r="L30" s="284">
        <f t="shared" si="2"/>
        <v>0</v>
      </c>
    </row>
    <row r="31" spans="3:14" ht="28.8">
      <c r="C31" s="261" t="s">
        <v>377</v>
      </c>
      <c r="D31" s="288">
        <v>0</v>
      </c>
      <c r="E31" s="288">
        <v>0</v>
      </c>
      <c r="F31" s="288">
        <v>0</v>
      </c>
      <c r="G31" s="288">
        <v>0</v>
      </c>
      <c r="H31" s="288">
        <v>0</v>
      </c>
      <c r="I31" s="288">
        <v>0</v>
      </c>
      <c r="J31" s="284" t="str">
        <f t="shared" si="1"/>
        <v>-</v>
      </c>
      <c r="K31" s="284" t="str">
        <f t="shared" si="4"/>
        <v>-</v>
      </c>
      <c r="L31" s="284">
        <f t="shared" si="2"/>
        <v>0</v>
      </c>
    </row>
    <row r="32" spans="3:14" ht="28.8">
      <c r="C32" s="121" t="s">
        <v>378</v>
      </c>
      <c r="D32" s="287">
        <f t="shared" ref="D32:I32" si="15">D33+D35</f>
        <v>11547941643.91</v>
      </c>
      <c r="E32" s="287">
        <f t="shared" si="15"/>
        <v>0</v>
      </c>
      <c r="F32" s="287">
        <f t="shared" si="15"/>
        <v>0</v>
      </c>
      <c r="G32" s="287">
        <f t="shared" si="15"/>
        <v>1656805901.6199999</v>
      </c>
      <c r="H32" s="287">
        <f t="shared" si="15"/>
        <v>1656805901.6199999</v>
      </c>
      <c r="I32" s="287">
        <f t="shared" si="15"/>
        <v>1656805901.6199999</v>
      </c>
      <c r="J32" s="284">
        <f t="shared" si="1"/>
        <v>-0.85652803307213254</v>
      </c>
      <c r="K32" s="284" t="str">
        <f t="shared" si="4"/>
        <v>-</v>
      </c>
      <c r="L32" s="284">
        <f t="shared" si="2"/>
        <v>2.2246587051881641E-4</v>
      </c>
    </row>
    <row r="33" spans="3:12" ht="28.8">
      <c r="C33" s="261" t="s">
        <v>379</v>
      </c>
      <c r="D33" s="288">
        <f t="shared" ref="D33:I33" si="16">D34</f>
        <v>10280630000</v>
      </c>
      <c r="E33" s="288">
        <f t="shared" si="16"/>
        <v>0</v>
      </c>
      <c r="F33" s="288">
        <f t="shared" si="16"/>
        <v>0</v>
      </c>
      <c r="G33" s="288">
        <f t="shared" si="16"/>
        <v>1421560000</v>
      </c>
      <c r="H33" s="288">
        <f t="shared" si="16"/>
        <v>1421560000</v>
      </c>
      <c r="I33" s="288">
        <f t="shared" si="16"/>
        <v>1421560000</v>
      </c>
      <c r="J33" s="280">
        <f t="shared" si="1"/>
        <v>-0.86172442739404098</v>
      </c>
      <c r="K33" s="280" t="str">
        <f t="shared" si="4"/>
        <v>-</v>
      </c>
      <c r="L33" s="280">
        <f t="shared" si="2"/>
        <v>1.9087847441001118E-4</v>
      </c>
    </row>
    <row r="34" spans="3:12" ht="28.8">
      <c r="C34" s="261" t="s">
        <v>380</v>
      </c>
      <c r="D34" s="288">
        <v>10280630000</v>
      </c>
      <c r="E34" s="288">
        <v>0</v>
      </c>
      <c r="F34" s="288">
        <v>0</v>
      </c>
      <c r="G34" s="288">
        <v>1421560000</v>
      </c>
      <c r="H34" s="288">
        <v>1421560000</v>
      </c>
      <c r="I34" s="288">
        <v>1421560000</v>
      </c>
      <c r="J34" s="280">
        <f t="shared" si="1"/>
        <v>-0.86172442739404098</v>
      </c>
      <c r="K34" s="280" t="str">
        <f t="shared" si="4"/>
        <v>-</v>
      </c>
      <c r="L34" s="280">
        <f t="shared" si="2"/>
        <v>1.9087847441001118E-4</v>
      </c>
    </row>
    <row r="35" spans="3:12">
      <c r="C35" s="261" t="s">
        <v>381</v>
      </c>
      <c r="D35" s="288">
        <f t="shared" ref="D35:I35" si="17">D36</f>
        <v>1267311643.9100001</v>
      </c>
      <c r="E35" s="288">
        <f t="shared" si="17"/>
        <v>0</v>
      </c>
      <c r="F35" s="288">
        <f t="shared" si="17"/>
        <v>0</v>
      </c>
      <c r="G35" s="288">
        <f t="shared" si="17"/>
        <v>235245901.62</v>
      </c>
      <c r="H35" s="288">
        <f t="shared" si="17"/>
        <v>235245901.62</v>
      </c>
      <c r="I35" s="288">
        <f t="shared" si="17"/>
        <v>235245901.62</v>
      </c>
      <c r="J35" s="280">
        <f t="shared" si="1"/>
        <v>-0.81437407069487455</v>
      </c>
      <c r="K35" s="280" t="str">
        <f t="shared" si="4"/>
        <v>-</v>
      </c>
      <c r="L35" s="280">
        <f t="shared" si="2"/>
        <v>3.1587396108805242E-5</v>
      </c>
    </row>
    <row r="36" spans="3:12" ht="29.4" thickBot="1">
      <c r="C36" s="261" t="s">
        <v>382</v>
      </c>
      <c r="D36" s="288">
        <v>1267311643.9100001</v>
      </c>
      <c r="E36" s="288">
        <v>0</v>
      </c>
      <c r="F36" s="288">
        <v>0</v>
      </c>
      <c r="G36" s="288">
        <v>235245901.62</v>
      </c>
      <c r="H36" s="288">
        <v>235245901.62</v>
      </c>
      <c r="I36" s="288">
        <v>235245901.62</v>
      </c>
      <c r="J36" s="280">
        <f t="shared" si="1"/>
        <v>-0.81437407069487455</v>
      </c>
      <c r="K36" s="280" t="str">
        <f t="shared" si="4"/>
        <v>-</v>
      </c>
      <c r="L36" s="280">
        <f t="shared" si="2"/>
        <v>3.1587396108805242E-5</v>
      </c>
    </row>
    <row r="37" spans="3:12" ht="15" thickBot="1">
      <c r="C37" s="291" t="s">
        <v>383</v>
      </c>
      <c r="D37" s="292">
        <f t="shared" ref="D37:I37" si="18">D38+D44+D56</f>
        <v>58457981003.129997</v>
      </c>
      <c r="E37" s="292">
        <f t="shared" si="18"/>
        <v>113668099604</v>
      </c>
      <c r="F37" s="292">
        <f t="shared" si="18"/>
        <v>113668099604</v>
      </c>
      <c r="G37" s="292">
        <f t="shared" si="18"/>
        <v>55528238539.949997</v>
      </c>
      <c r="H37" s="292">
        <f t="shared" si="18"/>
        <v>55528236784.029999</v>
      </c>
      <c r="I37" s="292">
        <f t="shared" si="18"/>
        <v>53489831653.959999</v>
      </c>
      <c r="J37" s="293">
        <f t="shared" si="1"/>
        <v>-5.0117095541550298E-2</v>
      </c>
      <c r="K37" s="293">
        <f t="shared" si="4"/>
        <v>0.48851205375545798</v>
      </c>
      <c r="L37" s="294">
        <f t="shared" si="2"/>
        <v>7.4559956132794333E-3</v>
      </c>
    </row>
    <row r="38" spans="3:12">
      <c r="C38" s="272" t="s">
        <v>384</v>
      </c>
      <c r="D38" s="295">
        <f t="shared" ref="D38:I39" si="19">D39</f>
        <v>2208950952.5</v>
      </c>
      <c r="E38" s="295">
        <f t="shared" si="19"/>
        <v>4281932616</v>
      </c>
      <c r="F38" s="295">
        <f t="shared" si="19"/>
        <v>4281932616</v>
      </c>
      <c r="G38" s="295">
        <f t="shared" si="19"/>
        <v>225517410</v>
      </c>
      <c r="H38" s="295">
        <f t="shared" si="19"/>
        <v>225517410</v>
      </c>
      <c r="I38" s="295">
        <f t="shared" si="19"/>
        <v>225517410</v>
      </c>
      <c r="J38" s="296">
        <f t="shared" si="1"/>
        <v>-0.89790746157366297</v>
      </c>
      <c r="K38" s="296">
        <f t="shared" si="4"/>
        <v>5.2667201991298221E-2</v>
      </c>
      <c r="L38" s="297">
        <f t="shared" si="2"/>
        <v>3.0281113124804439E-5</v>
      </c>
    </row>
    <row r="39" spans="3:12">
      <c r="C39" s="283" t="s">
        <v>385</v>
      </c>
      <c r="D39" s="298">
        <f t="shared" si="19"/>
        <v>2208950952.5</v>
      </c>
      <c r="E39" s="298">
        <f t="shared" si="19"/>
        <v>4281932616</v>
      </c>
      <c r="F39" s="298">
        <f t="shared" si="19"/>
        <v>4281932616</v>
      </c>
      <c r="G39" s="298">
        <f t="shared" si="19"/>
        <v>225517410</v>
      </c>
      <c r="H39" s="298">
        <f t="shared" si="19"/>
        <v>225517410</v>
      </c>
      <c r="I39" s="298">
        <f t="shared" si="19"/>
        <v>225517410</v>
      </c>
      <c r="J39" s="299">
        <f t="shared" si="1"/>
        <v>-0.89790746157366297</v>
      </c>
      <c r="K39" s="299">
        <f t="shared" si="4"/>
        <v>5.2667201991298221E-2</v>
      </c>
      <c r="L39" s="300">
        <f t="shared" si="2"/>
        <v>3.0281113124804439E-5</v>
      </c>
    </row>
    <row r="40" spans="3:12" ht="28.8">
      <c r="C40" s="278" t="s">
        <v>386</v>
      </c>
      <c r="D40" s="282">
        <f t="shared" ref="D40:I40" si="20">D41+D42+D43</f>
        <v>2208950952.5</v>
      </c>
      <c r="E40" s="282">
        <f t="shared" si="20"/>
        <v>4281932616</v>
      </c>
      <c r="F40" s="282">
        <f t="shared" si="20"/>
        <v>4281932616</v>
      </c>
      <c r="G40" s="282">
        <f t="shared" si="20"/>
        <v>225517410</v>
      </c>
      <c r="H40" s="282">
        <f t="shared" si="20"/>
        <v>225517410</v>
      </c>
      <c r="I40" s="282">
        <f t="shared" si="20"/>
        <v>225517410</v>
      </c>
      <c r="J40" s="301">
        <f t="shared" si="1"/>
        <v>-0.89790746157366297</v>
      </c>
      <c r="K40" s="302">
        <f t="shared" si="4"/>
        <v>5.2667201991298221E-2</v>
      </c>
      <c r="L40" s="303">
        <f t="shared" si="2"/>
        <v>3.0281113124804439E-5</v>
      </c>
    </row>
    <row r="41" spans="3:12" ht="28.8">
      <c r="C41" s="278" t="s">
        <v>387</v>
      </c>
      <c r="D41" s="282">
        <v>0</v>
      </c>
      <c r="E41" s="282">
        <v>0</v>
      </c>
      <c r="F41" s="282">
        <v>0</v>
      </c>
      <c r="G41" s="282">
        <v>0</v>
      </c>
      <c r="H41" s="282">
        <v>0</v>
      </c>
      <c r="I41" s="282">
        <v>0</v>
      </c>
      <c r="J41" s="280" t="str">
        <f t="shared" si="1"/>
        <v>-</v>
      </c>
      <c r="K41" s="304" t="str">
        <f t="shared" si="4"/>
        <v>-</v>
      </c>
      <c r="L41" s="303">
        <f t="shared" si="2"/>
        <v>0</v>
      </c>
    </row>
    <row r="42" spans="3:12" ht="28.8">
      <c r="C42" s="278" t="s">
        <v>388</v>
      </c>
      <c r="D42" s="282">
        <v>2000000000</v>
      </c>
      <c r="E42" s="282">
        <v>835789266</v>
      </c>
      <c r="F42" s="282">
        <v>835789266</v>
      </c>
      <c r="G42" s="282">
        <v>0</v>
      </c>
      <c r="H42" s="282">
        <v>0</v>
      </c>
      <c r="I42" s="282">
        <v>0</v>
      </c>
      <c r="J42" s="301">
        <f t="shared" si="1"/>
        <v>-1</v>
      </c>
      <c r="K42" s="301">
        <f t="shared" si="4"/>
        <v>0</v>
      </c>
      <c r="L42" s="305">
        <f t="shared" si="2"/>
        <v>0</v>
      </c>
    </row>
    <row r="43" spans="3:12" s="136" customFormat="1" ht="28.8">
      <c r="C43" s="278" t="s">
        <v>389</v>
      </c>
      <c r="D43" s="282">
        <v>208950952.5</v>
      </c>
      <c r="E43" s="282">
        <v>3446143350</v>
      </c>
      <c r="F43" s="282">
        <v>3446143350</v>
      </c>
      <c r="G43" s="282">
        <v>225517410</v>
      </c>
      <c r="H43" s="282">
        <v>225517410</v>
      </c>
      <c r="I43" s="282">
        <v>225517410</v>
      </c>
      <c r="J43" s="306">
        <f t="shared" si="1"/>
        <v>7.9283953012848796E-2</v>
      </c>
      <c r="K43" s="301">
        <f t="shared" si="4"/>
        <v>6.5440519182117018E-2</v>
      </c>
      <c r="L43" s="305">
        <f t="shared" si="2"/>
        <v>3.0281113124804439E-5</v>
      </c>
    </row>
    <row r="44" spans="3:12" s="136" customFormat="1">
      <c r="C44" s="285" t="s">
        <v>390</v>
      </c>
      <c r="D44" s="307">
        <f t="shared" ref="D44:I44" si="21">D45</f>
        <v>54710579756.209999</v>
      </c>
      <c r="E44" s="307">
        <f t="shared" si="21"/>
        <v>109386166988</v>
      </c>
      <c r="F44" s="307">
        <f t="shared" si="21"/>
        <v>109386166988</v>
      </c>
      <c r="G44" s="307">
        <f t="shared" si="21"/>
        <v>55302721129.949997</v>
      </c>
      <c r="H44" s="307">
        <f t="shared" si="21"/>
        <v>55302719374.029999</v>
      </c>
      <c r="I44" s="307">
        <f t="shared" si="21"/>
        <v>53264314243.959999</v>
      </c>
      <c r="J44" s="308">
        <f t="shared" si="1"/>
        <v>1.0823128185783629E-2</v>
      </c>
      <c r="K44" s="274">
        <f t="shared" si="4"/>
        <v>0.50557324474215171</v>
      </c>
      <c r="L44" s="309">
        <f t="shared" si="2"/>
        <v>7.4257145001546294E-3</v>
      </c>
    </row>
    <row r="45" spans="3:12" s="136" customFormat="1">
      <c r="C45" s="283" t="s">
        <v>391</v>
      </c>
      <c r="D45" s="310">
        <f t="shared" ref="D45:I45" si="22">D46+D50+D53</f>
        <v>54710579756.209999</v>
      </c>
      <c r="E45" s="310">
        <f t="shared" si="22"/>
        <v>109386166988</v>
      </c>
      <c r="F45" s="310">
        <f t="shared" si="22"/>
        <v>109386166988</v>
      </c>
      <c r="G45" s="310">
        <f t="shared" si="22"/>
        <v>55302721129.949997</v>
      </c>
      <c r="H45" s="310">
        <f t="shared" si="22"/>
        <v>55302719374.029999</v>
      </c>
      <c r="I45" s="310">
        <f t="shared" si="22"/>
        <v>53264314243.959999</v>
      </c>
      <c r="J45" s="311">
        <f t="shared" si="1"/>
        <v>1.0823128185783629E-2</v>
      </c>
      <c r="K45" s="312">
        <f t="shared" si="4"/>
        <v>0.50557324474215171</v>
      </c>
      <c r="L45" s="313">
        <f t="shared" si="2"/>
        <v>7.4257145001546294E-3</v>
      </c>
    </row>
    <row r="46" spans="3:12">
      <c r="C46" s="261" t="s">
        <v>392</v>
      </c>
      <c r="D46" s="314">
        <f t="shared" ref="D46:I46" si="23">D47+D48+D49</f>
        <v>831716696.13999999</v>
      </c>
      <c r="E46" s="314">
        <f t="shared" si="23"/>
        <v>21281624163</v>
      </c>
      <c r="F46" s="314">
        <f t="shared" si="23"/>
        <v>21281624163</v>
      </c>
      <c r="G46" s="314">
        <f t="shared" si="23"/>
        <v>3496087670.9199996</v>
      </c>
      <c r="H46" s="314">
        <f t="shared" si="23"/>
        <v>3496087670.9199996</v>
      </c>
      <c r="I46" s="314">
        <f t="shared" si="23"/>
        <v>3496087670.9199996</v>
      </c>
      <c r="J46" s="301">
        <f t="shared" si="1"/>
        <v>3.203459768386705</v>
      </c>
      <c r="K46" s="301">
        <f t="shared" si="4"/>
        <v>0.16427729594991436</v>
      </c>
      <c r="L46" s="305">
        <f t="shared" si="2"/>
        <v>4.6943349632014037E-4</v>
      </c>
    </row>
    <row r="47" spans="3:12">
      <c r="C47" s="261" t="s">
        <v>393</v>
      </c>
      <c r="D47" s="314">
        <v>0</v>
      </c>
      <c r="E47" s="314">
        <v>0</v>
      </c>
      <c r="F47" s="314">
        <v>0</v>
      </c>
      <c r="G47" s="314">
        <v>0</v>
      </c>
      <c r="H47" s="314">
        <v>0</v>
      </c>
      <c r="I47" s="314">
        <v>0</v>
      </c>
      <c r="J47" s="280" t="str">
        <f t="shared" si="1"/>
        <v>-</v>
      </c>
      <c r="K47" s="280" t="str">
        <f t="shared" si="4"/>
        <v>-</v>
      </c>
      <c r="L47" s="305">
        <f t="shared" si="2"/>
        <v>0</v>
      </c>
    </row>
    <row r="48" spans="3:12" ht="28.8">
      <c r="C48" s="261" t="s">
        <v>394</v>
      </c>
      <c r="D48" s="314">
        <v>505153542.38999999</v>
      </c>
      <c r="E48" s="314">
        <v>9210299681</v>
      </c>
      <c r="F48" s="314">
        <v>9210299681</v>
      </c>
      <c r="G48" s="314">
        <v>3477065115.2199998</v>
      </c>
      <c r="H48" s="314">
        <v>3477065115.2199998</v>
      </c>
      <c r="I48" s="314">
        <v>3477065115.2199998</v>
      </c>
      <c r="J48" s="301">
        <f t="shared" si="1"/>
        <v>5.8831846625665314</v>
      </c>
      <c r="K48" s="301">
        <f t="shared" si="4"/>
        <v>0.37751921605687433</v>
      </c>
      <c r="L48" s="305">
        <f t="shared" si="2"/>
        <v>4.6687926265332684E-4</v>
      </c>
    </row>
    <row r="49" spans="2:12" ht="28.8">
      <c r="C49" s="278" t="s">
        <v>395</v>
      </c>
      <c r="D49" s="314">
        <v>326563153.75</v>
      </c>
      <c r="E49" s="314">
        <v>12071324482</v>
      </c>
      <c r="F49" s="314">
        <v>12071324482</v>
      </c>
      <c r="G49" s="314">
        <v>19022555.699999999</v>
      </c>
      <c r="H49" s="314">
        <v>19022555.699999999</v>
      </c>
      <c r="I49" s="314">
        <v>19022555.699999999</v>
      </c>
      <c r="J49" s="301">
        <f t="shared" si="1"/>
        <v>-0.94174922834508545</v>
      </c>
      <c r="K49" s="301">
        <f t="shared" si="4"/>
        <v>1.5758466047669614E-3</v>
      </c>
      <c r="L49" s="305">
        <f t="shared" si="2"/>
        <v>2.5542336668135442E-6</v>
      </c>
    </row>
    <row r="50" spans="2:12" ht="28.8">
      <c r="C50" s="278" t="s">
        <v>396</v>
      </c>
      <c r="D50" s="314">
        <f t="shared" ref="D50:I50" si="24">D51+D52</f>
        <v>35414977951.629997</v>
      </c>
      <c r="E50" s="314">
        <f t="shared" si="24"/>
        <v>3257658874</v>
      </c>
      <c r="F50" s="314">
        <f t="shared" si="24"/>
        <v>18142658875</v>
      </c>
      <c r="G50" s="314">
        <f t="shared" si="24"/>
        <v>18073397557.400002</v>
      </c>
      <c r="H50" s="314">
        <f t="shared" si="24"/>
        <v>18073397557.400002</v>
      </c>
      <c r="I50" s="314">
        <f t="shared" si="24"/>
        <v>18073397557.400002</v>
      </c>
      <c r="J50" s="301">
        <f t="shared" si="1"/>
        <v>-0.4896679709335196</v>
      </c>
      <c r="K50" s="301">
        <f t="shared" si="4"/>
        <v>0.99618240534217184</v>
      </c>
      <c r="L50" s="305">
        <f t="shared" si="2"/>
        <v>2.4267864551352982E-3</v>
      </c>
    </row>
    <row r="51" spans="2:12" ht="28.8">
      <c r="C51" s="278" t="s">
        <v>397</v>
      </c>
      <c r="D51" s="314">
        <v>31941897894.5</v>
      </c>
      <c r="E51" s="314">
        <v>0</v>
      </c>
      <c r="F51" s="314">
        <v>14885000000</v>
      </c>
      <c r="G51" s="314">
        <v>14885000000</v>
      </c>
      <c r="H51" s="314">
        <v>14885000000</v>
      </c>
      <c r="I51" s="314">
        <v>14885000000</v>
      </c>
      <c r="J51" s="301">
        <f t="shared" si="1"/>
        <v>-0.53399763379235476</v>
      </c>
      <c r="K51" s="280">
        <f t="shared" si="4"/>
        <v>1</v>
      </c>
      <c r="L51" s="305">
        <f t="shared" si="2"/>
        <v>1.9986677253109376E-3</v>
      </c>
    </row>
    <row r="52" spans="2:12" ht="28.8">
      <c r="C52" s="261" t="s">
        <v>398</v>
      </c>
      <c r="D52" s="314">
        <v>3473080057.1300001</v>
      </c>
      <c r="E52" s="314">
        <v>3257658874</v>
      </c>
      <c r="F52" s="314">
        <v>3257658875</v>
      </c>
      <c r="G52" s="314">
        <v>3188397557.4000001</v>
      </c>
      <c r="H52" s="314">
        <v>3188397557.4000001</v>
      </c>
      <c r="I52" s="314">
        <v>3188397557.4000001</v>
      </c>
      <c r="J52" s="301">
        <f t="shared" si="1"/>
        <v>-8.1968309122493727E-2</v>
      </c>
      <c r="K52" s="301">
        <f t="shared" si="4"/>
        <v>0.97873892870382262</v>
      </c>
      <c r="L52" s="305">
        <f t="shared" si="2"/>
        <v>4.2811872982436062E-4</v>
      </c>
    </row>
    <row r="53" spans="2:12" ht="28.8">
      <c r="C53" s="278" t="s">
        <v>399</v>
      </c>
      <c r="D53" s="314">
        <f t="shared" ref="D53:I53" si="25">D54+D55</f>
        <v>18463885108.440002</v>
      </c>
      <c r="E53" s="314">
        <f t="shared" si="25"/>
        <v>84846883951</v>
      </c>
      <c r="F53" s="314">
        <f t="shared" si="25"/>
        <v>69961883950</v>
      </c>
      <c r="G53" s="314">
        <f t="shared" si="25"/>
        <v>33733235901.629997</v>
      </c>
      <c r="H53" s="314">
        <f t="shared" si="25"/>
        <v>33733234145.709999</v>
      </c>
      <c r="I53" s="314">
        <f t="shared" si="25"/>
        <v>31694829015.639999</v>
      </c>
      <c r="J53" s="301">
        <f t="shared" si="1"/>
        <v>0.82698462147006346</v>
      </c>
      <c r="K53" s="301">
        <f t="shared" si="4"/>
        <v>0.48216589149912392</v>
      </c>
      <c r="L53" s="305">
        <f t="shared" si="2"/>
        <v>4.5294945486991905E-3</v>
      </c>
    </row>
    <row r="54" spans="2:12" ht="28.8">
      <c r="C54" s="278" t="s">
        <v>400</v>
      </c>
      <c r="D54" s="314">
        <v>4337896771.5900002</v>
      </c>
      <c r="E54" s="314">
        <v>20713441784</v>
      </c>
      <c r="F54" s="314">
        <v>5828441783</v>
      </c>
      <c r="G54" s="314">
        <v>4975784676.3699999</v>
      </c>
      <c r="H54" s="314">
        <v>4975784676.3699999</v>
      </c>
      <c r="I54" s="314">
        <v>4164533079.9899998</v>
      </c>
      <c r="J54" s="301">
        <f t="shared" si="1"/>
        <v>0.14705004253621051</v>
      </c>
      <c r="K54" s="301">
        <f t="shared" si="4"/>
        <v>0.8537075365294079</v>
      </c>
      <c r="L54" s="305">
        <f t="shared" si="2"/>
        <v>6.6811825601326483E-4</v>
      </c>
    </row>
    <row r="55" spans="2:12" ht="28.8">
      <c r="C55" s="261" t="s">
        <v>401</v>
      </c>
      <c r="D55" s="314">
        <v>14125988336.850002</v>
      </c>
      <c r="E55" s="314">
        <v>64133442167</v>
      </c>
      <c r="F55" s="314">
        <v>64133442167</v>
      </c>
      <c r="G55" s="314">
        <v>28757451225.259998</v>
      </c>
      <c r="H55" s="314">
        <v>28757449469.34</v>
      </c>
      <c r="I55" s="314">
        <v>27530295935.650002</v>
      </c>
      <c r="J55" s="301">
        <f t="shared" si="1"/>
        <v>1.0357831808710605</v>
      </c>
      <c r="K55" s="301">
        <f t="shared" si="4"/>
        <v>0.44840021832068772</v>
      </c>
      <c r="L55" s="305">
        <f t="shared" si="2"/>
        <v>3.861376292685926E-3</v>
      </c>
    </row>
    <row r="56" spans="2:12" ht="28.8">
      <c r="C56" s="285" t="s">
        <v>402</v>
      </c>
      <c r="D56" s="307">
        <f t="shared" ref="D56:I58" si="26">D57</f>
        <v>1538450294.4200001</v>
      </c>
      <c r="E56" s="307">
        <f t="shared" si="26"/>
        <v>0</v>
      </c>
      <c r="F56" s="307">
        <f t="shared" si="26"/>
        <v>0</v>
      </c>
      <c r="G56" s="307">
        <f t="shared" si="26"/>
        <v>0</v>
      </c>
      <c r="H56" s="307">
        <f t="shared" si="26"/>
        <v>0</v>
      </c>
      <c r="I56" s="307">
        <f t="shared" si="26"/>
        <v>0</v>
      </c>
      <c r="J56" s="308">
        <f t="shared" si="1"/>
        <v>-1</v>
      </c>
      <c r="K56" s="274" t="str">
        <f t="shared" si="4"/>
        <v>-</v>
      </c>
      <c r="L56" s="309">
        <f t="shared" si="2"/>
        <v>0</v>
      </c>
    </row>
    <row r="57" spans="2:12" ht="28.8">
      <c r="C57" s="283" t="s">
        <v>403</v>
      </c>
      <c r="D57" s="315">
        <f t="shared" si="26"/>
        <v>1538450294.4200001</v>
      </c>
      <c r="E57" s="315">
        <f t="shared" si="26"/>
        <v>0</v>
      </c>
      <c r="F57" s="315">
        <f t="shared" si="26"/>
        <v>0</v>
      </c>
      <c r="G57" s="315">
        <f t="shared" si="26"/>
        <v>0</v>
      </c>
      <c r="H57" s="315">
        <f t="shared" si="26"/>
        <v>0</v>
      </c>
      <c r="I57" s="315">
        <f t="shared" si="26"/>
        <v>0</v>
      </c>
      <c r="J57" s="312">
        <f t="shared" si="1"/>
        <v>-1</v>
      </c>
      <c r="K57" s="284" t="str">
        <f t="shared" si="4"/>
        <v>-</v>
      </c>
      <c r="L57" s="313">
        <f t="shared" si="2"/>
        <v>0</v>
      </c>
    </row>
    <row r="58" spans="2:12" ht="28.8">
      <c r="C58" s="278" t="s">
        <v>404</v>
      </c>
      <c r="D58" s="314">
        <f t="shared" si="26"/>
        <v>1538450294.4200001</v>
      </c>
      <c r="E58" s="314">
        <f t="shared" si="26"/>
        <v>0</v>
      </c>
      <c r="F58" s="314">
        <f t="shared" si="26"/>
        <v>0</v>
      </c>
      <c r="G58" s="314">
        <f t="shared" si="26"/>
        <v>0</v>
      </c>
      <c r="H58" s="314">
        <f t="shared" si="26"/>
        <v>0</v>
      </c>
      <c r="I58" s="314">
        <f t="shared" si="26"/>
        <v>0</v>
      </c>
      <c r="J58" s="301">
        <f t="shared" si="1"/>
        <v>-1</v>
      </c>
      <c r="K58" s="280" t="str">
        <f t="shared" si="4"/>
        <v>-</v>
      </c>
      <c r="L58" s="305">
        <f t="shared" si="2"/>
        <v>0</v>
      </c>
    </row>
    <row r="59" spans="2:12" ht="30.75" customHeight="1" thickBot="1">
      <c r="C59" s="278" t="s">
        <v>405</v>
      </c>
      <c r="D59" s="314">
        <v>1538450294.4200001</v>
      </c>
      <c r="E59" s="314">
        <v>0</v>
      </c>
      <c r="F59" s="314">
        <v>0</v>
      </c>
      <c r="G59" s="314">
        <v>0</v>
      </c>
      <c r="H59" s="314">
        <v>0</v>
      </c>
      <c r="I59" s="314">
        <v>0</v>
      </c>
      <c r="J59" s="301">
        <f t="shared" si="1"/>
        <v>-1</v>
      </c>
      <c r="K59" s="280" t="str">
        <f t="shared" si="4"/>
        <v>-</v>
      </c>
      <c r="L59" s="305">
        <f t="shared" si="2"/>
        <v>0</v>
      </c>
    </row>
    <row r="60" spans="2:12" ht="15" thickBot="1">
      <c r="C60" s="316" t="s">
        <v>406</v>
      </c>
      <c r="D60" s="317">
        <f t="shared" ref="D60:I60" si="27">+D7-D37</f>
        <v>150764696649.12003</v>
      </c>
      <c r="E60" s="317">
        <f t="shared" si="27"/>
        <v>231312112514</v>
      </c>
      <c r="F60" s="317">
        <f t="shared" si="27"/>
        <v>233991424681.02002</v>
      </c>
      <c r="G60" s="317">
        <f t="shared" si="27"/>
        <v>75409627559.999985</v>
      </c>
      <c r="H60" s="317">
        <f t="shared" si="27"/>
        <v>75409629315.919983</v>
      </c>
      <c r="I60" s="317">
        <f t="shared" si="27"/>
        <v>77448034445.98999</v>
      </c>
      <c r="J60" s="318">
        <f t="shared" si="1"/>
        <v>-0.49981904920736542</v>
      </c>
      <c r="K60" s="318">
        <f t="shared" si="4"/>
        <v>0.3222751834547754</v>
      </c>
      <c r="L60" s="319">
        <f t="shared" si="2"/>
        <v>1.0125548692737036E-2</v>
      </c>
    </row>
    <row r="61" spans="2:12">
      <c r="C61" s="68" t="s">
        <v>407</v>
      </c>
      <c r="D61" s="320"/>
      <c r="E61" s="320"/>
      <c r="F61" s="320"/>
      <c r="G61" s="320"/>
      <c r="H61" s="320"/>
      <c r="I61" s="320"/>
      <c r="J61" s="320"/>
      <c r="K61" s="320"/>
      <c r="L61" s="320"/>
    </row>
    <row r="62" spans="2:12">
      <c r="C62" s="68" t="s">
        <v>408</v>
      </c>
      <c r="D62" s="320"/>
      <c r="E62" s="320"/>
      <c r="F62" s="320"/>
      <c r="G62" s="320"/>
      <c r="H62" s="320"/>
      <c r="I62" s="320"/>
      <c r="J62" s="320"/>
      <c r="K62" s="320"/>
      <c r="L62" s="320"/>
    </row>
    <row r="63" spans="2:12">
      <c r="B63" s="321"/>
      <c r="C63" s="68" t="s">
        <v>191</v>
      </c>
      <c r="D63" s="320"/>
      <c r="E63" s="320"/>
      <c r="F63" s="320"/>
      <c r="G63" s="320"/>
      <c r="H63" s="320"/>
      <c r="I63" s="320"/>
      <c r="J63" s="320"/>
      <c r="K63" s="320"/>
      <c r="L63" s="320"/>
    </row>
    <row r="64" spans="2:12" ht="15" thickBot="1">
      <c r="C64" s="68" t="s">
        <v>409</v>
      </c>
      <c r="D64" s="320"/>
      <c r="E64" s="320"/>
      <c r="F64" s="320"/>
      <c r="G64" s="320"/>
      <c r="H64" s="320"/>
      <c r="I64" s="320"/>
      <c r="J64" s="320"/>
      <c r="K64" s="320"/>
      <c r="L64" s="322"/>
    </row>
    <row r="65" spans="3:7">
      <c r="C65" s="68" t="s">
        <v>410</v>
      </c>
    </row>
    <row r="67" spans="3:7">
      <c r="E67" s="72"/>
      <c r="F67" s="72"/>
    </row>
    <row r="70" spans="3:7">
      <c r="G70" s="72"/>
    </row>
  </sheetData>
  <mergeCells count="7">
    <mergeCell ref="L4:L5"/>
    <mergeCell ref="C2:K2"/>
    <mergeCell ref="C3:K3"/>
    <mergeCell ref="C4:C6"/>
    <mergeCell ref="E4:I4"/>
    <mergeCell ref="J4:J5"/>
    <mergeCell ref="K4:K5"/>
  </mergeCells>
  <pageMargins left="0.7" right="0.7" top="0.75" bottom="0.75" header="0.3" footer="0.3"/>
  <pageSetup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1B2A1F-EA0E-40BC-AD52-112298514729}">
  <dimension ref="C1:Q34"/>
  <sheetViews>
    <sheetView showGridLines="0" zoomScale="80" zoomScaleNormal="80" workbookViewId="0">
      <selection activeCell="C17" sqref="C17"/>
    </sheetView>
  </sheetViews>
  <sheetFormatPr baseColWidth="10" defaultColWidth="9.109375" defaultRowHeight="14.4"/>
  <cols>
    <col min="1" max="2" width="9.109375" style="68"/>
    <col min="3" max="3" width="30" style="68" customWidth="1"/>
    <col min="4" max="4" width="26.6640625" style="68" customWidth="1"/>
    <col min="5" max="5" width="27.6640625" style="68" customWidth="1"/>
    <col min="6" max="6" width="20.6640625" style="68" customWidth="1"/>
    <col min="7" max="7" width="32.88671875" style="68" customWidth="1"/>
    <col min="8" max="8" width="24.6640625" style="68" customWidth="1"/>
    <col min="9" max="9" width="22.44140625" style="68" customWidth="1"/>
    <col min="10" max="10" width="28.33203125" style="68" customWidth="1"/>
    <col min="11" max="11" width="19.33203125" style="68" customWidth="1"/>
    <col min="12" max="12" width="20.6640625" style="68" customWidth="1"/>
    <col min="13" max="13" width="25.33203125" style="68" customWidth="1"/>
    <col min="14" max="14" width="9.33203125" style="68" bestFit="1" customWidth="1"/>
    <col min="15" max="15" width="9.109375" style="68"/>
    <col min="16" max="16" width="29.33203125" style="68" bestFit="1" customWidth="1"/>
    <col min="17" max="17" width="19.6640625" style="68" bestFit="1" customWidth="1"/>
    <col min="18" max="16384" width="9.109375" style="68"/>
  </cols>
  <sheetData>
    <row r="1" spans="3:17" s="59" customFormat="1" ht="15" customHeight="1">
      <c r="F1" s="58"/>
      <c r="G1" s="1468" t="s">
        <v>42</v>
      </c>
      <c r="H1" s="1468"/>
      <c r="I1" s="1468"/>
      <c r="J1" s="1468"/>
      <c r="K1" s="58"/>
      <c r="L1" s="58"/>
      <c r="M1" s="58"/>
      <c r="N1" s="58"/>
    </row>
    <row r="2" spans="3:17" s="59" customFormat="1" ht="15" customHeight="1" thickBot="1">
      <c r="F2" s="58"/>
      <c r="G2" s="1468" t="s">
        <v>43</v>
      </c>
      <c r="H2" s="1468"/>
      <c r="I2" s="1468"/>
      <c r="J2" s="1468"/>
      <c r="K2" s="58"/>
      <c r="L2" s="58"/>
      <c r="M2" s="58"/>
      <c r="N2" s="58"/>
    </row>
    <row r="3" spans="3:17" s="59" customFormat="1" ht="15" customHeight="1">
      <c r="E3" s="323"/>
      <c r="F3" s="60"/>
      <c r="G3" s="1469" t="s">
        <v>44</v>
      </c>
      <c r="H3" s="1469"/>
      <c r="I3" s="1469"/>
      <c r="J3" s="1469"/>
      <c r="K3" s="60"/>
      <c r="L3" s="60"/>
      <c r="M3" s="60"/>
      <c r="N3" s="60"/>
    </row>
    <row r="7" spans="3:17" ht="15" thickBot="1">
      <c r="C7" s="1461" t="s">
        <v>3195</v>
      </c>
      <c r="D7" s="1461"/>
      <c r="E7" s="1461"/>
      <c r="F7" s="1461"/>
      <c r="G7" s="1461"/>
      <c r="H7" s="1461"/>
      <c r="I7" s="1461"/>
      <c r="J7" s="1461"/>
      <c r="K7" s="1461"/>
      <c r="L7" s="1461"/>
      <c r="M7" s="1461"/>
    </row>
    <row r="8" spans="3:17" ht="15" thickBot="1">
      <c r="C8" s="1461" t="s">
        <v>60</v>
      </c>
      <c r="D8" s="1461"/>
      <c r="E8" s="1461"/>
      <c r="F8" s="1461"/>
      <c r="G8" s="1461"/>
      <c r="H8" s="1461"/>
      <c r="I8" s="1461"/>
      <c r="J8" s="1461"/>
      <c r="K8" s="1461"/>
      <c r="L8" s="1461"/>
      <c r="M8" s="1461"/>
      <c r="P8" s="324" t="s">
        <v>204</v>
      </c>
      <c r="Q8" s="325">
        <v>7447461031915.2998</v>
      </c>
    </row>
    <row r="9" spans="3:17">
      <c r="C9" s="1744" t="s">
        <v>411</v>
      </c>
      <c r="D9" s="1744"/>
      <c r="E9" s="1744"/>
      <c r="F9" s="1744"/>
      <c r="G9" s="1744"/>
      <c r="H9" s="1744"/>
      <c r="I9" s="1744"/>
      <c r="J9" s="1744"/>
      <c r="K9" s="1744"/>
      <c r="L9" s="1744"/>
      <c r="M9" s="1744"/>
      <c r="P9" s="326"/>
      <c r="Q9" s="327"/>
    </row>
    <row r="10" spans="3:17" ht="24.6" customHeight="1" thickBot="1">
      <c r="C10" s="1745" t="s">
        <v>63</v>
      </c>
      <c r="D10" s="328">
        <v>2023</v>
      </c>
      <c r="E10" s="1748">
        <v>2024</v>
      </c>
      <c r="F10" s="1749"/>
      <c r="G10" s="1749"/>
      <c r="H10" s="1749"/>
      <c r="I10" s="1750"/>
      <c r="J10" s="1751" t="s">
        <v>243</v>
      </c>
      <c r="K10" s="1754" t="s">
        <v>65</v>
      </c>
      <c r="L10" s="1750"/>
      <c r="M10" s="1757" t="s">
        <v>198</v>
      </c>
    </row>
    <row r="11" spans="3:17" ht="33.6" customHeight="1" thickBot="1">
      <c r="C11" s="1746"/>
      <c r="D11" s="1759" t="s">
        <v>412</v>
      </c>
      <c r="E11" s="1761" t="s">
        <v>153</v>
      </c>
      <c r="F11" s="1763" t="s">
        <v>413</v>
      </c>
      <c r="G11" s="1764"/>
      <c r="H11" s="1764"/>
      <c r="I11" s="1765"/>
      <c r="J11" s="1752"/>
      <c r="K11" s="1755"/>
      <c r="L11" s="1756"/>
      <c r="M11" s="1758"/>
    </row>
    <row r="12" spans="3:17" ht="21.6" thickBot="1">
      <c r="C12" s="1746"/>
      <c r="D12" s="1760"/>
      <c r="E12" s="1762"/>
      <c r="F12" s="329" t="s">
        <v>154</v>
      </c>
      <c r="G12" s="329" t="s">
        <v>414</v>
      </c>
      <c r="H12" s="330" t="s">
        <v>415</v>
      </c>
      <c r="I12" s="330" t="s">
        <v>416</v>
      </c>
      <c r="J12" s="1753"/>
      <c r="K12" s="331" t="s">
        <v>73</v>
      </c>
      <c r="L12" s="331" t="s">
        <v>75</v>
      </c>
      <c r="M12" s="1758"/>
    </row>
    <row r="13" spans="3:17" ht="21.6" thickBot="1">
      <c r="C13" s="1747"/>
      <c r="D13" s="332" t="s">
        <v>417</v>
      </c>
      <c r="E13" s="333" t="s">
        <v>418</v>
      </c>
      <c r="F13" s="332" t="s">
        <v>419</v>
      </c>
      <c r="G13" s="333" t="s">
        <v>420</v>
      </c>
      <c r="H13" s="332" t="s">
        <v>421</v>
      </c>
      <c r="I13" s="333" t="s">
        <v>422</v>
      </c>
      <c r="J13" s="334" t="s">
        <v>423</v>
      </c>
      <c r="K13" s="334" t="s">
        <v>245</v>
      </c>
      <c r="L13" s="334" t="s">
        <v>424</v>
      </c>
      <c r="M13" s="335" t="s">
        <v>247</v>
      </c>
      <c r="N13" s="336"/>
    </row>
    <row r="14" spans="3:17" ht="21.6" thickBot="1">
      <c r="C14" s="337" t="s">
        <v>425</v>
      </c>
      <c r="D14" s="338">
        <f t="shared" ref="D14:I14" si="0">D15+D19</f>
        <v>171250292618.09998</v>
      </c>
      <c r="E14" s="338">
        <f t="shared" si="0"/>
        <v>351921337130</v>
      </c>
      <c r="F14" s="338">
        <f t="shared" si="0"/>
        <v>351889255470</v>
      </c>
      <c r="G14" s="338">
        <f t="shared" si="0"/>
        <v>200785917778.40002</v>
      </c>
      <c r="H14" s="338">
        <f t="shared" si="0"/>
        <v>198699560343.96002</v>
      </c>
      <c r="I14" s="338">
        <f t="shared" si="0"/>
        <v>159906808931.88</v>
      </c>
      <c r="J14" s="339">
        <f t="shared" ref="J14:J22" si="1">+H14/F14</f>
        <v>0.56466503951240976</v>
      </c>
      <c r="K14" s="338">
        <f t="shared" ref="K14:K22" si="2">H14-D14</f>
        <v>27449267725.860046</v>
      </c>
      <c r="L14" s="339">
        <f t="shared" ref="L14:L22" si="3">+H14/D14-1</f>
        <v>0.16028742086341308</v>
      </c>
      <c r="M14" s="340">
        <f t="shared" ref="M14:M22" si="4">+H14/$Q$8</f>
        <v>2.6680174557806243E-2</v>
      </c>
      <c r="N14" s="64"/>
    </row>
    <row r="15" spans="3:17" ht="21">
      <c r="C15" s="341" t="s">
        <v>426</v>
      </c>
      <c r="D15" s="342">
        <f t="shared" ref="D15:I15" si="5">SUM(D16:D18)</f>
        <v>89357129909.220001</v>
      </c>
      <c r="E15" s="342">
        <f t="shared" si="5"/>
        <v>229251732908</v>
      </c>
      <c r="F15" s="342">
        <f t="shared" si="5"/>
        <v>229347699909</v>
      </c>
      <c r="G15" s="342">
        <f t="shared" si="5"/>
        <v>131135597660.29001</v>
      </c>
      <c r="H15" s="342">
        <f t="shared" si="5"/>
        <v>129049240581.14001</v>
      </c>
      <c r="I15" s="342">
        <f t="shared" si="5"/>
        <v>100580880469.53</v>
      </c>
      <c r="J15" s="343">
        <f t="shared" si="1"/>
        <v>0.56267946280840775</v>
      </c>
      <c r="K15" s="342">
        <f t="shared" si="2"/>
        <v>39692110671.920013</v>
      </c>
      <c r="L15" s="343">
        <f t="shared" si="3"/>
        <v>0.4441963468639174</v>
      </c>
      <c r="M15" s="343">
        <f t="shared" si="4"/>
        <v>1.7327951100128386E-2</v>
      </c>
    </row>
    <row r="16" spans="3:17" ht="21">
      <c r="C16" s="344" t="s">
        <v>427</v>
      </c>
      <c r="D16" s="345">
        <v>17599068393.980003</v>
      </c>
      <c r="E16" s="345">
        <v>67391101041</v>
      </c>
      <c r="F16" s="345">
        <v>67391101042</v>
      </c>
      <c r="G16" s="345">
        <v>31945848782.66</v>
      </c>
      <c r="H16" s="345">
        <v>31945847026.740002</v>
      </c>
      <c r="I16" s="345">
        <v>30718693493.050003</v>
      </c>
      <c r="J16" s="346">
        <f t="shared" si="1"/>
        <v>0.47403657950076322</v>
      </c>
      <c r="K16" s="345">
        <f t="shared" si="2"/>
        <v>14346778632.759998</v>
      </c>
      <c r="L16" s="346">
        <f t="shared" si="3"/>
        <v>0.81520102721275323</v>
      </c>
      <c r="M16" s="346">
        <f t="shared" si="4"/>
        <v>4.289495022510287E-3</v>
      </c>
      <c r="N16" s="64"/>
    </row>
    <row r="17" spans="3:16" ht="21">
      <c r="C17" s="344" t="s">
        <v>428</v>
      </c>
      <c r="D17" s="345">
        <v>71108009789.089996</v>
      </c>
      <c r="E17" s="345">
        <v>160209320073</v>
      </c>
      <c r="F17" s="345">
        <v>160179320073</v>
      </c>
      <c r="G17" s="345">
        <v>98721555929.240005</v>
      </c>
      <c r="H17" s="345">
        <v>96635201221.350006</v>
      </c>
      <c r="I17" s="345">
        <v>69440496117.690002</v>
      </c>
      <c r="J17" s="346">
        <f t="shared" si="1"/>
        <v>0.60329386575813626</v>
      </c>
      <c r="K17" s="345">
        <f t="shared" si="2"/>
        <v>25527191432.26001</v>
      </c>
      <c r="L17" s="346">
        <f t="shared" si="3"/>
        <v>0.35899178598831516</v>
      </c>
      <c r="M17" s="346">
        <f t="shared" si="4"/>
        <v>1.297559004434265E-2</v>
      </c>
      <c r="N17" s="64"/>
    </row>
    <row r="18" spans="3:16" ht="21.6" thickBot="1">
      <c r="C18" s="347" t="s">
        <v>429</v>
      </c>
      <c r="D18" s="348">
        <v>650051726.14999998</v>
      </c>
      <c r="E18" s="348">
        <v>1651311794</v>
      </c>
      <c r="F18" s="348">
        <v>1777278794</v>
      </c>
      <c r="G18" s="348">
        <v>468192948.38999999</v>
      </c>
      <c r="H18" s="348">
        <v>468192333.05000001</v>
      </c>
      <c r="I18" s="348">
        <v>421690858.79000002</v>
      </c>
      <c r="J18" s="349">
        <f t="shared" si="1"/>
        <v>0.26343212704196595</v>
      </c>
      <c r="K18" s="348">
        <f t="shared" si="2"/>
        <v>-181859393.09999996</v>
      </c>
      <c r="L18" s="349">
        <f t="shared" si="3"/>
        <v>-0.27976141864445381</v>
      </c>
      <c r="M18" s="349">
        <f t="shared" si="4"/>
        <v>6.2866033275449403E-5</v>
      </c>
      <c r="N18" s="64"/>
    </row>
    <row r="19" spans="3:16" ht="21">
      <c r="C19" s="341" t="s">
        <v>430</v>
      </c>
      <c r="D19" s="342">
        <f t="shared" ref="D19:I19" si="6">SUM(D20:D22)</f>
        <v>81893162708.87999</v>
      </c>
      <c r="E19" s="342">
        <f t="shared" si="6"/>
        <v>122669604222</v>
      </c>
      <c r="F19" s="342">
        <f t="shared" si="6"/>
        <v>122541555561</v>
      </c>
      <c r="G19" s="342">
        <f t="shared" si="6"/>
        <v>69650320118.110001</v>
      </c>
      <c r="H19" s="342">
        <f t="shared" si="6"/>
        <v>69650319762.819992</v>
      </c>
      <c r="I19" s="342">
        <f t="shared" si="6"/>
        <v>59325928462.350006</v>
      </c>
      <c r="J19" s="343">
        <f t="shared" si="1"/>
        <v>0.56838122744531949</v>
      </c>
      <c r="K19" s="342">
        <f t="shared" si="2"/>
        <v>-12242842946.059998</v>
      </c>
      <c r="L19" s="343">
        <f t="shared" si="3"/>
        <v>-0.14949774243769021</v>
      </c>
      <c r="M19" s="343">
        <f t="shared" si="4"/>
        <v>9.3522234576778555E-3</v>
      </c>
      <c r="N19" s="64"/>
    </row>
    <row r="20" spans="3:16" ht="21">
      <c r="C20" s="344" t="s">
        <v>427</v>
      </c>
      <c r="D20" s="345">
        <v>36279794666.089996</v>
      </c>
      <c r="E20" s="345">
        <v>20713441784</v>
      </c>
      <c r="F20" s="345">
        <v>20713441783</v>
      </c>
      <c r="G20" s="345">
        <v>19860784676.369999</v>
      </c>
      <c r="H20" s="345">
        <v>19860784676.369999</v>
      </c>
      <c r="I20" s="345">
        <v>19049533079.989998</v>
      </c>
      <c r="J20" s="346">
        <f t="shared" si="1"/>
        <v>0.95883556602699427</v>
      </c>
      <c r="K20" s="345">
        <f t="shared" si="2"/>
        <v>-16419009989.719997</v>
      </c>
      <c r="L20" s="346">
        <f t="shared" si="3"/>
        <v>-0.45256623255000172</v>
      </c>
      <c r="M20" s="346">
        <f t="shared" si="4"/>
        <v>2.6667859813242021E-3</v>
      </c>
      <c r="N20" s="64"/>
    </row>
    <row r="21" spans="3:16" ht="21">
      <c r="C21" s="344" t="s">
        <v>428</v>
      </c>
      <c r="D21" s="345">
        <v>45575866600.899994</v>
      </c>
      <c r="E21" s="345">
        <v>101900204127</v>
      </c>
      <c r="F21" s="345">
        <v>101757155467</v>
      </c>
      <c r="G21" s="345">
        <v>49757312014.269997</v>
      </c>
      <c r="H21" s="345">
        <v>49757311805.110001</v>
      </c>
      <c r="I21" s="345">
        <v>40248919664.740005</v>
      </c>
      <c r="J21" s="346">
        <f t="shared" si="1"/>
        <v>0.48898096233877503</v>
      </c>
      <c r="K21" s="345">
        <f t="shared" si="2"/>
        <v>4181445204.2100067</v>
      </c>
      <c r="L21" s="346">
        <f t="shared" si="3"/>
        <v>9.1746915990126965E-2</v>
      </c>
      <c r="M21" s="346">
        <f t="shared" si="4"/>
        <v>6.6811107291304172E-3</v>
      </c>
      <c r="N21" s="64"/>
    </row>
    <row r="22" spans="3:16" ht="21.6" thickBot="1">
      <c r="C22" s="347" t="s">
        <v>429</v>
      </c>
      <c r="D22" s="348">
        <v>37501441.890000001</v>
      </c>
      <c r="E22" s="348">
        <v>55958311</v>
      </c>
      <c r="F22" s="348">
        <v>70958311</v>
      </c>
      <c r="G22" s="348">
        <v>32223427.469999999</v>
      </c>
      <c r="H22" s="348">
        <v>32223281.34</v>
      </c>
      <c r="I22" s="348">
        <v>27475717.619999997</v>
      </c>
      <c r="J22" s="349">
        <f t="shared" si="1"/>
        <v>0.45411567561127547</v>
      </c>
      <c r="K22" s="348">
        <f t="shared" si="2"/>
        <v>-5278160.5500000007</v>
      </c>
      <c r="L22" s="349">
        <f t="shared" si="3"/>
        <v>-0.14074553627783193</v>
      </c>
      <c r="M22" s="349">
        <f t="shared" si="4"/>
        <v>4.3267472232362903E-6</v>
      </c>
      <c r="N22" s="95"/>
    </row>
    <row r="23" spans="3:16">
      <c r="C23" s="350" t="s">
        <v>431</v>
      </c>
    </row>
    <row r="24" spans="3:16">
      <c r="C24" s="351" t="s">
        <v>432</v>
      </c>
    </row>
    <row r="25" spans="3:16" ht="15" customHeight="1">
      <c r="C25" s="352" t="s">
        <v>191</v>
      </c>
    </row>
    <row r="26" spans="3:16">
      <c r="C26" s="350" t="s">
        <v>48</v>
      </c>
    </row>
    <row r="30" spans="3:16">
      <c r="P30" s="72"/>
    </row>
    <row r="32" spans="3:16">
      <c r="J32" s="72"/>
      <c r="K32" s="72"/>
    </row>
    <row r="33" spans="6:9">
      <c r="F33" s="353"/>
      <c r="G33" s="353"/>
      <c r="H33" s="353"/>
      <c r="I33" s="353"/>
    </row>
    <row r="34" spans="6:9">
      <c r="F34" s="353"/>
      <c r="G34" s="353"/>
      <c r="H34" s="353"/>
      <c r="I34" s="353"/>
    </row>
  </sheetData>
  <mergeCells count="14">
    <mergeCell ref="C10:C13"/>
    <mergeCell ref="E10:I10"/>
    <mergeCell ref="J10:J12"/>
    <mergeCell ref="K10:L11"/>
    <mergeCell ref="M10:M12"/>
    <mergeCell ref="D11:D12"/>
    <mergeCell ref="E11:E12"/>
    <mergeCell ref="F11:I11"/>
    <mergeCell ref="C9:M9"/>
    <mergeCell ref="G1:J1"/>
    <mergeCell ref="G2:J2"/>
    <mergeCell ref="G3:J3"/>
    <mergeCell ref="C7:M7"/>
    <mergeCell ref="C8:M8"/>
  </mergeCells>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5FBD6-7CD2-47B3-95E4-B32637A027DA}">
  <dimension ref="B1:L34"/>
  <sheetViews>
    <sheetView showGridLines="0" zoomScaleNormal="100" workbookViewId="0">
      <selection activeCell="C14" sqref="C14"/>
    </sheetView>
  </sheetViews>
  <sheetFormatPr baseColWidth="10" defaultColWidth="11.44140625" defaultRowHeight="14.4"/>
  <cols>
    <col min="1" max="2" width="11.44140625" style="136"/>
    <col min="3" max="3" width="64.5546875" style="136" customWidth="1"/>
    <col min="4" max="5" width="21.88671875" style="136" customWidth="1"/>
    <col min="6" max="6" width="11.5546875" style="136" bestFit="1" customWidth="1"/>
    <col min="7" max="8" width="11.44140625" style="136"/>
    <col min="9" max="9" width="29.88671875" style="136" bestFit="1" customWidth="1"/>
    <col min="10" max="10" width="14.109375" style="136" bestFit="1" customWidth="1"/>
    <col min="11" max="11" width="15.5546875" style="136" bestFit="1" customWidth="1"/>
    <col min="12" max="12" width="15.6640625" style="136" bestFit="1" customWidth="1"/>
    <col min="13" max="258" width="11.44140625" style="136"/>
    <col min="259" max="259" width="49.44140625" style="136" customWidth="1"/>
    <col min="260" max="261" width="21.88671875" style="136" customWidth="1"/>
    <col min="262" max="514" width="11.44140625" style="136"/>
    <col min="515" max="515" width="49.44140625" style="136" customWidth="1"/>
    <col min="516" max="517" width="21.88671875" style="136" customWidth="1"/>
    <col min="518" max="770" width="11.44140625" style="136"/>
    <col min="771" max="771" width="49.44140625" style="136" customWidth="1"/>
    <col min="772" max="773" width="21.88671875" style="136" customWidth="1"/>
    <col min="774" max="1026" width="11.44140625" style="136"/>
    <col min="1027" max="1027" width="49.44140625" style="136" customWidth="1"/>
    <col min="1028" max="1029" width="21.88671875" style="136" customWidth="1"/>
    <col min="1030" max="1282" width="11.44140625" style="136"/>
    <col min="1283" max="1283" width="49.44140625" style="136" customWidth="1"/>
    <col min="1284" max="1285" width="21.88671875" style="136" customWidth="1"/>
    <col min="1286" max="1538" width="11.44140625" style="136"/>
    <col min="1539" max="1539" width="49.44140625" style="136" customWidth="1"/>
    <col min="1540" max="1541" width="21.88671875" style="136" customWidth="1"/>
    <col min="1542" max="1794" width="11.44140625" style="136"/>
    <col min="1795" max="1795" width="49.44140625" style="136" customWidth="1"/>
    <col min="1796" max="1797" width="21.88671875" style="136" customWidth="1"/>
    <col min="1798" max="2050" width="11.44140625" style="136"/>
    <col min="2051" max="2051" width="49.44140625" style="136" customWidth="1"/>
    <col min="2052" max="2053" width="21.88671875" style="136" customWidth="1"/>
    <col min="2054" max="2306" width="11.44140625" style="136"/>
    <col min="2307" max="2307" width="49.44140625" style="136" customWidth="1"/>
    <col min="2308" max="2309" width="21.88671875" style="136" customWidth="1"/>
    <col min="2310" max="2562" width="11.44140625" style="136"/>
    <col min="2563" max="2563" width="49.44140625" style="136" customWidth="1"/>
    <col min="2564" max="2565" width="21.88671875" style="136" customWidth="1"/>
    <col min="2566" max="2818" width="11.44140625" style="136"/>
    <col min="2819" max="2819" width="49.44140625" style="136" customWidth="1"/>
    <col min="2820" max="2821" width="21.88671875" style="136" customWidth="1"/>
    <col min="2822" max="3074" width="11.44140625" style="136"/>
    <col min="3075" max="3075" width="49.44140625" style="136" customWidth="1"/>
    <col min="3076" max="3077" width="21.88671875" style="136" customWidth="1"/>
    <col min="3078" max="3330" width="11.44140625" style="136"/>
    <col min="3331" max="3331" width="49.44140625" style="136" customWidth="1"/>
    <col min="3332" max="3333" width="21.88671875" style="136" customWidth="1"/>
    <col min="3334" max="3586" width="11.44140625" style="136"/>
    <col min="3587" max="3587" width="49.44140625" style="136" customWidth="1"/>
    <col min="3588" max="3589" width="21.88671875" style="136" customWidth="1"/>
    <col min="3590" max="3842" width="11.44140625" style="136"/>
    <col min="3843" max="3843" width="49.44140625" style="136" customWidth="1"/>
    <col min="3844" max="3845" width="21.88671875" style="136" customWidth="1"/>
    <col min="3846" max="4098" width="11.44140625" style="136"/>
    <col min="4099" max="4099" width="49.44140625" style="136" customWidth="1"/>
    <col min="4100" max="4101" width="21.88671875" style="136" customWidth="1"/>
    <col min="4102" max="4354" width="11.44140625" style="136"/>
    <col min="4355" max="4355" width="49.44140625" style="136" customWidth="1"/>
    <col min="4356" max="4357" width="21.88671875" style="136" customWidth="1"/>
    <col min="4358" max="4610" width="11.44140625" style="136"/>
    <col min="4611" max="4611" width="49.44140625" style="136" customWidth="1"/>
    <col min="4612" max="4613" width="21.88671875" style="136" customWidth="1"/>
    <col min="4614" max="4866" width="11.44140625" style="136"/>
    <col min="4867" max="4867" width="49.44140625" style="136" customWidth="1"/>
    <col min="4868" max="4869" width="21.88671875" style="136" customWidth="1"/>
    <col min="4870" max="5122" width="11.44140625" style="136"/>
    <col min="5123" max="5123" width="49.44140625" style="136" customWidth="1"/>
    <col min="5124" max="5125" width="21.88671875" style="136" customWidth="1"/>
    <col min="5126" max="5378" width="11.44140625" style="136"/>
    <col min="5379" max="5379" width="49.44140625" style="136" customWidth="1"/>
    <col min="5380" max="5381" width="21.88671875" style="136" customWidth="1"/>
    <col min="5382" max="5634" width="11.44140625" style="136"/>
    <col min="5635" max="5635" width="49.44140625" style="136" customWidth="1"/>
    <col min="5636" max="5637" width="21.88671875" style="136" customWidth="1"/>
    <col min="5638" max="5890" width="11.44140625" style="136"/>
    <col min="5891" max="5891" width="49.44140625" style="136" customWidth="1"/>
    <col min="5892" max="5893" width="21.88671875" style="136" customWidth="1"/>
    <col min="5894" max="6146" width="11.44140625" style="136"/>
    <col min="6147" max="6147" width="49.44140625" style="136" customWidth="1"/>
    <col min="6148" max="6149" width="21.88671875" style="136" customWidth="1"/>
    <col min="6150" max="6402" width="11.44140625" style="136"/>
    <col min="6403" max="6403" width="49.44140625" style="136" customWidth="1"/>
    <col min="6404" max="6405" width="21.88671875" style="136" customWidth="1"/>
    <col min="6406" max="6658" width="11.44140625" style="136"/>
    <col min="6659" max="6659" width="49.44140625" style="136" customWidth="1"/>
    <col min="6660" max="6661" width="21.88671875" style="136" customWidth="1"/>
    <col min="6662" max="6914" width="11.44140625" style="136"/>
    <col min="6915" max="6915" width="49.44140625" style="136" customWidth="1"/>
    <col min="6916" max="6917" width="21.88671875" style="136" customWidth="1"/>
    <col min="6918" max="7170" width="11.44140625" style="136"/>
    <col min="7171" max="7171" width="49.44140625" style="136" customWidth="1"/>
    <col min="7172" max="7173" width="21.88671875" style="136" customWidth="1"/>
    <col min="7174" max="7426" width="11.44140625" style="136"/>
    <col min="7427" max="7427" width="49.44140625" style="136" customWidth="1"/>
    <col min="7428" max="7429" width="21.88671875" style="136" customWidth="1"/>
    <col min="7430" max="7682" width="11.44140625" style="136"/>
    <col min="7683" max="7683" width="49.44140625" style="136" customWidth="1"/>
    <col min="7684" max="7685" width="21.88671875" style="136" customWidth="1"/>
    <col min="7686" max="7938" width="11.44140625" style="136"/>
    <col min="7939" max="7939" width="49.44140625" style="136" customWidth="1"/>
    <col min="7940" max="7941" width="21.88671875" style="136" customWidth="1"/>
    <col min="7942" max="8194" width="11.44140625" style="136"/>
    <col min="8195" max="8195" width="49.44140625" style="136" customWidth="1"/>
    <col min="8196" max="8197" width="21.88671875" style="136" customWidth="1"/>
    <col min="8198" max="8450" width="11.44140625" style="136"/>
    <col min="8451" max="8451" width="49.44140625" style="136" customWidth="1"/>
    <col min="8452" max="8453" width="21.88671875" style="136" customWidth="1"/>
    <col min="8454" max="8706" width="11.44140625" style="136"/>
    <col min="8707" max="8707" width="49.44140625" style="136" customWidth="1"/>
    <col min="8708" max="8709" width="21.88671875" style="136" customWidth="1"/>
    <col min="8710" max="8962" width="11.44140625" style="136"/>
    <col min="8963" max="8963" width="49.44140625" style="136" customWidth="1"/>
    <col min="8964" max="8965" width="21.88671875" style="136" customWidth="1"/>
    <col min="8966" max="9218" width="11.44140625" style="136"/>
    <col min="9219" max="9219" width="49.44140625" style="136" customWidth="1"/>
    <col min="9220" max="9221" width="21.88671875" style="136" customWidth="1"/>
    <col min="9222" max="9474" width="11.44140625" style="136"/>
    <col min="9475" max="9475" width="49.44140625" style="136" customWidth="1"/>
    <col min="9476" max="9477" width="21.88671875" style="136" customWidth="1"/>
    <col min="9478" max="9730" width="11.44140625" style="136"/>
    <col min="9731" max="9731" width="49.44140625" style="136" customWidth="1"/>
    <col min="9732" max="9733" width="21.88671875" style="136" customWidth="1"/>
    <col min="9734" max="9986" width="11.44140625" style="136"/>
    <col min="9987" max="9987" width="49.44140625" style="136" customWidth="1"/>
    <col min="9988" max="9989" width="21.88671875" style="136" customWidth="1"/>
    <col min="9990" max="10242" width="11.44140625" style="136"/>
    <col min="10243" max="10243" width="49.44140625" style="136" customWidth="1"/>
    <col min="10244" max="10245" width="21.88671875" style="136" customWidth="1"/>
    <col min="10246" max="10498" width="11.44140625" style="136"/>
    <col min="10499" max="10499" width="49.44140625" style="136" customWidth="1"/>
    <col min="10500" max="10501" width="21.88671875" style="136" customWidth="1"/>
    <col min="10502" max="10754" width="11.44140625" style="136"/>
    <col min="10755" max="10755" width="49.44140625" style="136" customWidth="1"/>
    <col min="10756" max="10757" width="21.88671875" style="136" customWidth="1"/>
    <col min="10758" max="11010" width="11.44140625" style="136"/>
    <col min="11011" max="11011" width="49.44140625" style="136" customWidth="1"/>
    <col min="11012" max="11013" width="21.88671875" style="136" customWidth="1"/>
    <col min="11014" max="11266" width="11.44140625" style="136"/>
    <col min="11267" max="11267" width="49.44140625" style="136" customWidth="1"/>
    <col min="11268" max="11269" width="21.88671875" style="136" customWidth="1"/>
    <col min="11270" max="11522" width="11.44140625" style="136"/>
    <col min="11523" max="11523" width="49.44140625" style="136" customWidth="1"/>
    <col min="11524" max="11525" width="21.88671875" style="136" customWidth="1"/>
    <col min="11526" max="11778" width="11.44140625" style="136"/>
    <col min="11779" max="11779" width="49.44140625" style="136" customWidth="1"/>
    <col min="11780" max="11781" width="21.88671875" style="136" customWidth="1"/>
    <col min="11782" max="12034" width="11.44140625" style="136"/>
    <col min="12035" max="12035" width="49.44140625" style="136" customWidth="1"/>
    <col min="12036" max="12037" width="21.88671875" style="136" customWidth="1"/>
    <col min="12038" max="12290" width="11.44140625" style="136"/>
    <col min="12291" max="12291" width="49.44140625" style="136" customWidth="1"/>
    <col min="12292" max="12293" width="21.88671875" style="136" customWidth="1"/>
    <col min="12294" max="12546" width="11.44140625" style="136"/>
    <col min="12547" max="12547" width="49.44140625" style="136" customWidth="1"/>
    <col min="12548" max="12549" width="21.88671875" style="136" customWidth="1"/>
    <col min="12550" max="12802" width="11.44140625" style="136"/>
    <col min="12803" max="12803" width="49.44140625" style="136" customWidth="1"/>
    <col min="12804" max="12805" width="21.88671875" style="136" customWidth="1"/>
    <col min="12806" max="13058" width="11.44140625" style="136"/>
    <col min="13059" max="13059" width="49.44140625" style="136" customWidth="1"/>
    <col min="13060" max="13061" width="21.88671875" style="136" customWidth="1"/>
    <col min="13062" max="13314" width="11.44140625" style="136"/>
    <col min="13315" max="13315" width="49.44140625" style="136" customWidth="1"/>
    <col min="13316" max="13317" width="21.88671875" style="136" customWidth="1"/>
    <col min="13318" max="13570" width="11.44140625" style="136"/>
    <col min="13571" max="13571" width="49.44140625" style="136" customWidth="1"/>
    <col min="13572" max="13573" width="21.88671875" style="136" customWidth="1"/>
    <col min="13574" max="13826" width="11.44140625" style="136"/>
    <col min="13827" max="13827" width="49.44140625" style="136" customWidth="1"/>
    <col min="13828" max="13829" width="21.88671875" style="136" customWidth="1"/>
    <col min="13830" max="14082" width="11.44140625" style="136"/>
    <col min="14083" max="14083" width="49.44140625" style="136" customWidth="1"/>
    <col min="14084" max="14085" width="21.88671875" style="136" customWidth="1"/>
    <col min="14086" max="14338" width="11.44140625" style="136"/>
    <col min="14339" max="14339" width="49.44140625" style="136" customWidth="1"/>
    <col min="14340" max="14341" width="21.88671875" style="136" customWidth="1"/>
    <col min="14342" max="14594" width="11.44140625" style="136"/>
    <col min="14595" max="14595" width="49.44140625" style="136" customWidth="1"/>
    <col min="14596" max="14597" width="21.88671875" style="136" customWidth="1"/>
    <col min="14598" max="14850" width="11.44140625" style="136"/>
    <col min="14851" max="14851" width="49.44140625" style="136" customWidth="1"/>
    <col min="14852" max="14853" width="21.88671875" style="136" customWidth="1"/>
    <col min="14854" max="15106" width="11.44140625" style="136"/>
    <col min="15107" max="15107" width="49.44140625" style="136" customWidth="1"/>
    <col min="15108" max="15109" width="21.88671875" style="136" customWidth="1"/>
    <col min="15110" max="15362" width="11.44140625" style="136"/>
    <col min="15363" max="15363" width="49.44140625" style="136" customWidth="1"/>
    <col min="15364" max="15365" width="21.88671875" style="136" customWidth="1"/>
    <col min="15366" max="15618" width="11.44140625" style="136"/>
    <col min="15619" max="15619" width="49.44140625" style="136" customWidth="1"/>
    <col min="15620" max="15621" width="21.88671875" style="136" customWidth="1"/>
    <col min="15622" max="15874" width="11.44140625" style="136"/>
    <col min="15875" max="15875" width="49.44140625" style="136" customWidth="1"/>
    <col min="15876" max="15877" width="21.88671875" style="136" customWidth="1"/>
    <col min="15878" max="16130" width="11.44140625" style="136"/>
    <col min="16131" max="16131" width="49.44140625" style="136" customWidth="1"/>
    <col min="16132" max="16133" width="21.88671875" style="136" customWidth="1"/>
    <col min="16134" max="16384" width="11.44140625" style="136"/>
  </cols>
  <sheetData>
    <row r="1" spans="2:12" s="1409" customFormat="1" ht="15" customHeight="1">
      <c r="B1" s="58"/>
      <c r="C1" s="1468" t="s">
        <v>42</v>
      </c>
      <c r="D1" s="1468"/>
      <c r="E1" s="1468"/>
      <c r="F1" s="1468"/>
      <c r="G1" s="58"/>
      <c r="H1" s="58"/>
      <c r="I1" s="58"/>
      <c r="J1" s="58"/>
    </row>
    <row r="2" spans="2:12" s="1409" customFormat="1" ht="15" customHeight="1">
      <c r="B2" s="58"/>
      <c r="C2" s="1468" t="s">
        <v>43</v>
      </c>
      <c r="D2" s="1468"/>
      <c r="E2" s="1468"/>
      <c r="F2" s="1468"/>
      <c r="G2" s="58"/>
      <c r="H2" s="58"/>
      <c r="I2" s="58"/>
      <c r="J2" s="58"/>
    </row>
    <row r="3" spans="2:12" s="1409" customFormat="1" ht="15" customHeight="1">
      <c r="B3" s="1410"/>
      <c r="C3" s="1489" t="s">
        <v>44</v>
      </c>
      <c r="D3" s="1489"/>
      <c r="E3" s="1489"/>
      <c r="F3" s="1489"/>
      <c r="G3" s="1410"/>
      <c r="H3" s="1410"/>
      <c r="I3" s="1410"/>
      <c r="J3" s="1410"/>
    </row>
    <row r="5" spans="2:12">
      <c r="C5" s="1461" t="s">
        <v>2706</v>
      </c>
      <c r="D5" s="1461"/>
      <c r="E5" s="1461"/>
      <c r="F5" s="1461"/>
    </row>
    <row r="6" spans="2:12" ht="15" thickBot="1">
      <c r="C6" s="1767" t="s">
        <v>2338</v>
      </c>
      <c r="D6" s="1767"/>
      <c r="E6" s="1767"/>
      <c r="F6" s="1767"/>
    </row>
    <row r="7" spans="2:12" ht="31.8" thickBot="1">
      <c r="C7" s="2007" t="s">
        <v>3200</v>
      </c>
      <c r="D7" s="2007" t="s">
        <v>3201</v>
      </c>
      <c r="E7" s="2007" t="s">
        <v>3202</v>
      </c>
      <c r="F7" s="2007" t="s">
        <v>3203</v>
      </c>
      <c r="I7" s="1412" t="s">
        <v>433</v>
      </c>
      <c r="J7" s="2026">
        <v>124232.9</v>
      </c>
    </row>
    <row r="8" spans="2:12">
      <c r="C8" s="2014" t="s">
        <v>3204</v>
      </c>
      <c r="D8" s="2008">
        <f>SUM(D9,D13:D14)</f>
        <v>38775.584519853001</v>
      </c>
      <c r="E8" s="2009">
        <f>E9+E13+E14</f>
        <v>0.69577363374491075</v>
      </c>
      <c r="F8" s="2009">
        <f>SUM(F9,F13:F14)</f>
        <v>0.31212009475632463</v>
      </c>
      <c r="G8" s="1413"/>
      <c r="H8" s="1413"/>
    </row>
    <row r="9" spans="2:12">
      <c r="C9" s="2015" t="s">
        <v>3205</v>
      </c>
      <c r="D9" s="2011">
        <f>SUM(D10:D12)</f>
        <v>29121.681662619998</v>
      </c>
      <c r="E9" s="2012">
        <f>SUM(E10:E12)</f>
        <v>0.52254784865433834</v>
      </c>
      <c r="F9" s="2012">
        <f>SUM(F10:F12)</f>
        <v>0.23441199281848851</v>
      </c>
      <c r="H9" s="1414"/>
      <c r="I9" s="1413"/>
      <c r="J9" s="2016"/>
    </row>
    <row r="10" spans="2:12">
      <c r="C10" s="2017" t="s">
        <v>3206</v>
      </c>
      <c r="D10" s="2011">
        <v>29115.724400480998</v>
      </c>
      <c r="E10" s="2012">
        <f>D10/$D$20</f>
        <v>0.52244095391691658</v>
      </c>
      <c r="F10" s="2012">
        <f>D10/$J$7</f>
        <v>0.23436404044726478</v>
      </c>
      <c r="H10" s="1414"/>
    </row>
    <row r="11" spans="2:12">
      <c r="C11" s="2017" t="s">
        <v>3207</v>
      </c>
      <c r="D11" s="2011">
        <v>0</v>
      </c>
      <c r="E11" s="2012">
        <f>D11/$D$20</f>
        <v>0</v>
      </c>
      <c r="F11" s="2012">
        <f>D11/$J$7</f>
        <v>0</v>
      </c>
      <c r="H11" s="1414"/>
    </row>
    <row r="12" spans="2:12">
      <c r="C12" s="2017" t="s">
        <v>3208</v>
      </c>
      <c r="D12" s="2011">
        <v>5.9572621389999991</v>
      </c>
      <c r="E12" s="2012">
        <f>D12/$D$20</f>
        <v>1.0689473742170997E-4</v>
      </c>
      <c r="F12" s="2012">
        <f>D12/$J$7</f>
        <v>4.7952371223725754E-5</v>
      </c>
      <c r="G12" s="1413"/>
      <c r="H12" s="1413"/>
    </row>
    <row r="13" spans="2:12">
      <c r="C13" s="2015" t="s">
        <v>3209</v>
      </c>
      <c r="D13" s="2011">
        <v>7613.3037437519997</v>
      </c>
      <c r="E13" s="2012">
        <f>D13/$D$20</f>
        <v>0.13661008792483684</v>
      </c>
      <c r="F13" s="2012">
        <f>D13/$J$7</f>
        <v>6.1282508447858819E-2</v>
      </c>
      <c r="G13" s="1413"/>
      <c r="H13" s="1413"/>
      <c r="L13" s="1416"/>
    </row>
    <row r="14" spans="2:12">
      <c r="C14" s="2015" t="s">
        <v>3210</v>
      </c>
      <c r="D14" s="2011">
        <v>2040.5991134809999</v>
      </c>
      <c r="E14" s="2012">
        <f>D14/$D$20</f>
        <v>3.661569716573549E-2</v>
      </c>
      <c r="F14" s="2012">
        <f>D14/$J$7</f>
        <v>1.6425593489977294E-2</v>
      </c>
    </row>
    <row r="15" spans="2:12">
      <c r="C15" s="2014" t="s">
        <v>3211</v>
      </c>
      <c r="D15" s="2008">
        <f>SUM(D16:D19)</f>
        <v>16954.587822476908</v>
      </c>
      <c r="E15" s="2009">
        <f>SUM(E16:E19)</f>
        <v>0.30422636625508936</v>
      </c>
      <c r="F15" s="2009">
        <f>SUM(F16:F19)</f>
        <v>0.136474217558126</v>
      </c>
      <c r="G15" s="1413"/>
      <c r="H15" s="1413"/>
    </row>
    <row r="16" spans="2:12">
      <c r="C16" s="2015" t="s">
        <v>3212</v>
      </c>
      <c r="D16" s="2011">
        <v>14052.812722937997</v>
      </c>
      <c r="E16" s="2012">
        <f>D16/$D$20</f>
        <v>0.25215807043654465</v>
      </c>
      <c r="F16" s="2012">
        <f>D16/$J$7</f>
        <v>0.11311667620202054</v>
      </c>
      <c r="G16" s="1413"/>
      <c r="H16" s="1413"/>
    </row>
    <row r="17" spans="3:9">
      <c r="C17" s="2017" t="s">
        <v>3213</v>
      </c>
      <c r="D17" s="2011">
        <v>2248.2538744300005</v>
      </c>
      <c r="E17" s="2012">
        <f>D17/$D$20</f>
        <v>4.0341771430739623E-2</v>
      </c>
      <c r="F17" s="2012">
        <f>D17/$J$7</f>
        <v>1.8097089212519395E-2</v>
      </c>
      <c r="G17" s="1413"/>
      <c r="H17" s="1413"/>
    </row>
    <row r="18" spans="3:9">
      <c r="C18" s="2017" t="s">
        <v>3214</v>
      </c>
      <c r="D18" s="2011">
        <v>164.52122510891212</v>
      </c>
      <c r="E18" s="2012">
        <f>D18/$D$20</f>
        <v>2.9521032897282078E-3</v>
      </c>
      <c r="F18" s="2012">
        <f>D18/$J$7</f>
        <v>1.3242967451368528E-3</v>
      </c>
      <c r="G18" s="1413"/>
      <c r="H18" s="1413"/>
    </row>
    <row r="19" spans="3:9" ht="16.8">
      <c r="C19" s="2017" t="s">
        <v>3215</v>
      </c>
      <c r="D19" s="2011">
        <v>489</v>
      </c>
      <c r="E19" s="2012">
        <f>D19/$D$20</f>
        <v>8.7744210980768757E-3</v>
      </c>
      <c r="F19" s="2012">
        <f>D19/$J$7</f>
        <v>3.9361553984492035E-3</v>
      </c>
      <c r="G19" s="1413"/>
      <c r="H19" s="1413"/>
    </row>
    <row r="20" spans="3:9">
      <c r="C20" s="2018" t="s">
        <v>434</v>
      </c>
      <c r="D20" s="2019">
        <f>+D15+D8</f>
        <v>55730.172342329912</v>
      </c>
      <c r="E20" s="2020">
        <f t="shared" ref="E20:F20" si="0">+E15+E8</f>
        <v>1</v>
      </c>
      <c r="F20" s="2020">
        <f t="shared" si="0"/>
        <v>0.44859431231445063</v>
      </c>
      <c r="G20" s="1413"/>
      <c r="H20" s="1413"/>
    </row>
    <row r="21" spans="3:9">
      <c r="C21" s="2021" t="s">
        <v>3216</v>
      </c>
      <c r="D21" s="2022"/>
      <c r="E21" s="2022"/>
      <c r="F21" s="2011"/>
      <c r="G21" s="1413"/>
      <c r="H21" s="1413"/>
    </row>
    <row r="22" spans="3:9" ht="14.4" customHeight="1">
      <c r="C22" s="2023" t="s">
        <v>3217</v>
      </c>
      <c r="D22" s="2023"/>
      <c r="E22" s="2023"/>
      <c r="F22" s="2023"/>
      <c r="G22" s="1413"/>
      <c r="H22" s="1413"/>
    </row>
    <row r="23" spans="3:9">
      <c r="C23" s="2023"/>
      <c r="D23" s="2023"/>
      <c r="E23" s="2023"/>
      <c r="F23" s="2023"/>
      <c r="I23" s="2024"/>
    </row>
    <row r="24" spans="3:9" ht="14.4" customHeight="1">
      <c r="C24" s="2023"/>
      <c r="D24" s="2023"/>
      <c r="E24" s="2023"/>
      <c r="F24" s="2023"/>
    </row>
    <row r="25" spans="3:9">
      <c r="C25" s="156"/>
    </row>
    <row r="26" spans="3:9">
      <c r="C26" s="156"/>
    </row>
    <row r="29" spans="3:9">
      <c r="D29" s="1413"/>
      <c r="E29" s="1413"/>
    </row>
    <row r="30" spans="3:9">
      <c r="D30" s="1418"/>
      <c r="E30" s="1418"/>
    </row>
    <row r="33" spans="9:9" ht="14.25" customHeight="1">
      <c r="I33" s="2025"/>
    </row>
    <row r="34" spans="9:9">
      <c r="I34" s="1413"/>
    </row>
  </sheetData>
  <mergeCells count="6">
    <mergeCell ref="C22:F24"/>
    <mergeCell ref="C1:F1"/>
    <mergeCell ref="C2:F2"/>
    <mergeCell ref="C3:F3"/>
    <mergeCell ref="C5:F5"/>
    <mergeCell ref="C6:F6"/>
  </mergeCells>
  <pageMargins left="0.7" right="0.7" top="0.75" bottom="0.75" header="0.3" footer="0.3"/>
  <pageSetup orientation="portrait" r:id="rId1"/>
  <ignoredErrors>
    <ignoredError sqref="D8" formulaRange="1"/>
    <ignoredError sqref="E8 E15:F15" formula="1"/>
  </ignoredError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23EDA1-7D75-4634-91B9-A3504B257B10}">
  <dimension ref="B1:L39"/>
  <sheetViews>
    <sheetView showGridLines="0" zoomScaleNormal="100" workbookViewId="0">
      <selection activeCell="C10" sqref="C10"/>
    </sheetView>
  </sheetViews>
  <sheetFormatPr baseColWidth="10" defaultColWidth="11.44140625" defaultRowHeight="14.4"/>
  <cols>
    <col min="1" max="2" width="11.44140625" style="136"/>
    <col min="3" max="3" width="32.5546875" style="136" customWidth="1"/>
    <col min="4" max="4" width="21.88671875" style="136" customWidth="1"/>
    <col min="5" max="5" width="18.109375" style="136" customWidth="1"/>
    <col min="6" max="6" width="14.21875" style="136" customWidth="1"/>
    <col min="7" max="8" width="11.44140625" style="136"/>
    <col min="9" max="9" width="29.88671875" style="136" bestFit="1" customWidth="1"/>
    <col min="10" max="10" width="13.109375" style="136" bestFit="1" customWidth="1"/>
    <col min="11" max="11" width="11.44140625" style="136"/>
    <col min="12" max="12" width="15.6640625" style="136" bestFit="1" customWidth="1"/>
    <col min="13" max="258" width="11.44140625" style="136"/>
    <col min="259" max="259" width="49.44140625" style="136" customWidth="1"/>
    <col min="260" max="261" width="21.88671875" style="136" customWidth="1"/>
    <col min="262" max="514" width="11.44140625" style="136"/>
    <col min="515" max="515" width="49.44140625" style="136" customWidth="1"/>
    <col min="516" max="517" width="21.88671875" style="136" customWidth="1"/>
    <col min="518" max="770" width="11.44140625" style="136"/>
    <col min="771" max="771" width="49.44140625" style="136" customWidth="1"/>
    <col min="772" max="773" width="21.88671875" style="136" customWidth="1"/>
    <col min="774" max="1026" width="11.44140625" style="136"/>
    <col min="1027" max="1027" width="49.44140625" style="136" customWidth="1"/>
    <col min="1028" max="1029" width="21.88671875" style="136" customWidth="1"/>
    <col min="1030" max="1282" width="11.44140625" style="136"/>
    <col min="1283" max="1283" width="49.44140625" style="136" customWidth="1"/>
    <col min="1284" max="1285" width="21.88671875" style="136" customWidth="1"/>
    <col min="1286" max="1538" width="11.44140625" style="136"/>
    <col min="1539" max="1539" width="49.44140625" style="136" customWidth="1"/>
    <col min="1540" max="1541" width="21.88671875" style="136" customWidth="1"/>
    <col min="1542" max="1794" width="11.44140625" style="136"/>
    <col min="1795" max="1795" width="49.44140625" style="136" customWidth="1"/>
    <col min="1796" max="1797" width="21.88671875" style="136" customWidth="1"/>
    <col min="1798" max="2050" width="11.44140625" style="136"/>
    <col min="2051" max="2051" width="49.44140625" style="136" customWidth="1"/>
    <col min="2052" max="2053" width="21.88671875" style="136" customWidth="1"/>
    <col min="2054" max="2306" width="11.44140625" style="136"/>
    <col min="2307" max="2307" width="49.44140625" style="136" customWidth="1"/>
    <col min="2308" max="2309" width="21.88671875" style="136" customWidth="1"/>
    <col min="2310" max="2562" width="11.44140625" style="136"/>
    <col min="2563" max="2563" width="49.44140625" style="136" customWidth="1"/>
    <col min="2564" max="2565" width="21.88671875" style="136" customWidth="1"/>
    <col min="2566" max="2818" width="11.44140625" style="136"/>
    <col min="2819" max="2819" width="49.44140625" style="136" customWidth="1"/>
    <col min="2820" max="2821" width="21.88671875" style="136" customWidth="1"/>
    <col min="2822" max="3074" width="11.44140625" style="136"/>
    <col min="3075" max="3075" width="49.44140625" style="136" customWidth="1"/>
    <col min="3076" max="3077" width="21.88671875" style="136" customWidth="1"/>
    <col min="3078" max="3330" width="11.44140625" style="136"/>
    <col min="3331" max="3331" width="49.44140625" style="136" customWidth="1"/>
    <col min="3332" max="3333" width="21.88671875" style="136" customWidth="1"/>
    <col min="3334" max="3586" width="11.44140625" style="136"/>
    <col min="3587" max="3587" width="49.44140625" style="136" customWidth="1"/>
    <col min="3588" max="3589" width="21.88671875" style="136" customWidth="1"/>
    <col min="3590" max="3842" width="11.44140625" style="136"/>
    <col min="3843" max="3843" width="49.44140625" style="136" customWidth="1"/>
    <col min="3844" max="3845" width="21.88671875" style="136" customWidth="1"/>
    <col min="3846" max="4098" width="11.44140625" style="136"/>
    <col min="4099" max="4099" width="49.44140625" style="136" customWidth="1"/>
    <col min="4100" max="4101" width="21.88671875" style="136" customWidth="1"/>
    <col min="4102" max="4354" width="11.44140625" style="136"/>
    <col min="4355" max="4355" width="49.44140625" style="136" customWidth="1"/>
    <col min="4356" max="4357" width="21.88671875" style="136" customWidth="1"/>
    <col min="4358" max="4610" width="11.44140625" style="136"/>
    <col min="4611" max="4611" width="49.44140625" style="136" customWidth="1"/>
    <col min="4612" max="4613" width="21.88671875" style="136" customWidth="1"/>
    <col min="4614" max="4866" width="11.44140625" style="136"/>
    <col min="4867" max="4867" width="49.44140625" style="136" customWidth="1"/>
    <col min="4868" max="4869" width="21.88671875" style="136" customWidth="1"/>
    <col min="4870" max="5122" width="11.44140625" style="136"/>
    <col min="5123" max="5123" width="49.44140625" style="136" customWidth="1"/>
    <col min="5124" max="5125" width="21.88671875" style="136" customWidth="1"/>
    <col min="5126" max="5378" width="11.44140625" style="136"/>
    <col min="5379" max="5379" width="49.44140625" style="136" customWidth="1"/>
    <col min="5380" max="5381" width="21.88671875" style="136" customWidth="1"/>
    <col min="5382" max="5634" width="11.44140625" style="136"/>
    <col min="5635" max="5635" width="49.44140625" style="136" customWidth="1"/>
    <col min="5636" max="5637" width="21.88671875" style="136" customWidth="1"/>
    <col min="5638" max="5890" width="11.44140625" style="136"/>
    <col min="5891" max="5891" width="49.44140625" style="136" customWidth="1"/>
    <col min="5892" max="5893" width="21.88671875" style="136" customWidth="1"/>
    <col min="5894" max="6146" width="11.44140625" style="136"/>
    <col min="6147" max="6147" width="49.44140625" style="136" customWidth="1"/>
    <col min="6148" max="6149" width="21.88671875" style="136" customWidth="1"/>
    <col min="6150" max="6402" width="11.44140625" style="136"/>
    <col min="6403" max="6403" width="49.44140625" style="136" customWidth="1"/>
    <col min="6404" max="6405" width="21.88671875" style="136" customWidth="1"/>
    <col min="6406" max="6658" width="11.44140625" style="136"/>
    <col min="6659" max="6659" width="49.44140625" style="136" customWidth="1"/>
    <col min="6660" max="6661" width="21.88671875" style="136" customWidth="1"/>
    <col min="6662" max="6914" width="11.44140625" style="136"/>
    <col min="6915" max="6915" width="49.44140625" style="136" customWidth="1"/>
    <col min="6916" max="6917" width="21.88671875" style="136" customWidth="1"/>
    <col min="6918" max="7170" width="11.44140625" style="136"/>
    <col min="7171" max="7171" width="49.44140625" style="136" customWidth="1"/>
    <col min="7172" max="7173" width="21.88671875" style="136" customWidth="1"/>
    <col min="7174" max="7426" width="11.44140625" style="136"/>
    <col min="7427" max="7427" width="49.44140625" style="136" customWidth="1"/>
    <col min="7428" max="7429" width="21.88671875" style="136" customWidth="1"/>
    <col min="7430" max="7682" width="11.44140625" style="136"/>
    <col min="7683" max="7683" width="49.44140625" style="136" customWidth="1"/>
    <col min="7684" max="7685" width="21.88671875" style="136" customWidth="1"/>
    <col min="7686" max="7938" width="11.44140625" style="136"/>
    <col min="7939" max="7939" width="49.44140625" style="136" customWidth="1"/>
    <col min="7940" max="7941" width="21.88671875" style="136" customWidth="1"/>
    <col min="7942" max="8194" width="11.44140625" style="136"/>
    <col min="8195" max="8195" width="49.44140625" style="136" customWidth="1"/>
    <col min="8196" max="8197" width="21.88671875" style="136" customWidth="1"/>
    <col min="8198" max="8450" width="11.44140625" style="136"/>
    <col min="8451" max="8451" width="49.44140625" style="136" customWidth="1"/>
    <col min="8452" max="8453" width="21.88671875" style="136" customWidth="1"/>
    <col min="8454" max="8706" width="11.44140625" style="136"/>
    <col min="8707" max="8707" width="49.44140625" style="136" customWidth="1"/>
    <col min="8708" max="8709" width="21.88671875" style="136" customWidth="1"/>
    <col min="8710" max="8962" width="11.44140625" style="136"/>
    <col min="8963" max="8963" width="49.44140625" style="136" customWidth="1"/>
    <col min="8964" max="8965" width="21.88671875" style="136" customWidth="1"/>
    <col min="8966" max="9218" width="11.44140625" style="136"/>
    <col min="9219" max="9219" width="49.44140625" style="136" customWidth="1"/>
    <col min="9220" max="9221" width="21.88671875" style="136" customWidth="1"/>
    <col min="9222" max="9474" width="11.44140625" style="136"/>
    <col min="9475" max="9475" width="49.44140625" style="136" customWidth="1"/>
    <col min="9476" max="9477" width="21.88671875" style="136" customWidth="1"/>
    <col min="9478" max="9730" width="11.44140625" style="136"/>
    <col min="9731" max="9731" width="49.44140625" style="136" customWidth="1"/>
    <col min="9732" max="9733" width="21.88671875" style="136" customWidth="1"/>
    <col min="9734" max="9986" width="11.44140625" style="136"/>
    <col min="9987" max="9987" width="49.44140625" style="136" customWidth="1"/>
    <col min="9988" max="9989" width="21.88671875" style="136" customWidth="1"/>
    <col min="9990" max="10242" width="11.44140625" style="136"/>
    <col min="10243" max="10243" width="49.44140625" style="136" customWidth="1"/>
    <col min="10244" max="10245" width="21.88671875" style="136" customWidth="1"/>
    <col min="10246" max="10498" width="11.44140625" style="136"/>
    <col min="10499" max="10499" width="49.44140625" style="136" customWidth="1"/>
    <col min="10500" max="10501" width="21.88671875" style="136" customWidth="1"/>
    <col min="10502" max="10754" width="11.44140625" style="136"/>
    <col min="10755" max="10755" width="49.44140625" style="136" customWidth="1"/>
    <col min="10756" max="10757" width="21.88671875" style="136" customWidth="1"/>
    <col min="10758" max="11010" width="11.44140625" style="136"/>
    <col min="11011" max="11011" width="49.44140625" style="136" customWidth="1"/>
    <col min="11012" max="11013" width="21.88671875" style="136" customWidth="1"/>
    <col min="11014" max="11266" width="11.44140625" style="136"/>
    <col min="11267" max="11267" width="49.44140625" style="136" customWidth="1"/>
    <col min="11268" max="11269" width="21.88671875" style="136" customWidth="1"/>
    <col min="11270" max="11522" width="11.44140625" style="136"/>
    <col min="11523" max="11523" width="49.44140625" style="136" customWidth="1"/>
    <col min="11524" max="11525" width="21.88671875" style="136" customWidth="1"/>
    <col min="11526" max="11778" width="11.44140625" style="136"/>
    <col min="11779" max="11779" width="49.44140625" style="136" customWidth="1"/>
    <col min="11780" max="11781" width="21.88671875" style="136" customWidth="1"/>
    <col min="11782" max="12034" width="11.44140625" style="136"/>
    <col min="12035" max="12035" width="49.44140625" style="136" customWidth="1"/>
    <col min="12036" max="12037" width="21.88671875" style="136" customWidth="1"/>
    <col min="12038" max="12290" width="11.44140625" style="136"/>
    <col min="12291" max="12291" width="49.44140625" style="136" customWidth="1"/>
    <col min="12292" max="12293" width="21.88671875" style="136" customWidth="1"/>
    <col min="12294" max="12546" width="11.44140625" style="136"/>
    <col min="12547" max="12547" width="49.44140625" style="136" customWidth="1"/>
    <col min="12548" max="12549" width="21.88671875" style="136" customWidth="1"/>
    <col min="12550" max="12802" width="11.44140625" style="136"/>
    <col min="12803" max="12803" width="49.44140625" style="136" customWidth="1"/>
    <col min="12804" max="12805" width="21.88671875" style="136" customWidth="1"/>
    <col min="12806" max="13058" width="11.44140625" style="136"/>
    <col min="13059" max="13059" width="49.44140625" style="136" customWidth="1"/>
    <col min="13060" max="13061" width="21.88671875" style="136" customWidth="1"/>
    <col min="13062" max="13314" width="11.44140625" style="136"/>
    <col min="13315" max="13315" width="49.44140625" style="136" customWidth="1"/>
    <col min="13316" max="13317" width="21.88671875" style="136" customWidth="1"/>
    <col min="13318" max="13570" width="11.44140625" style="136"/>
    <col min="13571" max="13571" width="49.44140625" style="136" customWidth="1"/>
    <col min="13572" max="13573" width="21.88671875" style="136" customWidth="1"/>
    <col min="13574" max="13826" width="11.44140625" style="136"/>
    <col min="13827" max="13827" width="49.44140625" style="136" customWidth="1"/>
    <col min="13828" max="13829" width="21.88671875" style="136" customWidth="1"/>
    <col min="13830" max="14082" width="11.44140625" style="136"/>
    <col min="14083" max="14083" width="49.44140625" style="136" customWidth="1"/>
    <col min="14084" max="14085" width="21.88671875" style="136" customWidth="1"/>
    <col min="14086" max="14338" width="11.44140625" style="136"/>
    <col min="14339" max="14339" width="49.44140625" style="136" customWidth="1"/>
    <col min="14340" max="14341" width="21.88671875" style="136" customWidth="1"/>
    <col min="14342" max="14594" width="11.44140625" style="136"/>
    <col min="14595" max="14595" width="49.44140625" style="136" customWidth="1"/>
    <col min="14596" max="14597" width="21.88671875" style="136" customWidth="1"/>
    <col min="14598" max="14850" width="11.44140625" style="136"/>
    <col min="14851" max="14851" width="49.44140625" style="136" customWidth="1"/>
    <col min="14852" max="14853" width="21.88671875" style="136" customWidth="1"/>
    <col min="14854" max="15106" width="11.44140625" style="136"/>
    <col min="15107" max="15107" width="49.44140625" style="136" customWidth="1"/>
    <col min="15108" max="15109" width="21.88671875" style="136" customWidth="1"/>
    <col min="15110" max="15362" width="11.44140625" style="136"/>
    <col min="15363" max="15363" width="49.44140625" style="136" customWidth="1"/>
    <col min="15364" max="15365" width="21.88671875" style="136" customWidth="1"/>
    <col min="15366" max="15618" width="11.44140625" style="136"/>
    <col min="15619" max="15619" width="49.44140625" style="136" customWidth="1"/>
    <col min="15620" max="15621" width="21.88671875" style="136" customWidth="1"/>
    <col min="15622" max="15874" width="11.44140625" style="136"/>
    <col min="15875" max="15875" width="49.44140625" style="136" customWidth="1"/>
    <col min="15876" max="15877" width="21.88671875" style="136" customWidth="1"/>
    <col min="15878" max="16130" width="11.44140625" style="136"/>
    <col min="16131" max="16131" width="49.44140625" style="136" customWidth="1"/>
    <col min="16132" max="16133" width="21.88671875" style="136" customWidth="1"/>
    <col min="16134" max="16384" width="11.44140625" style="136"/>
  </cols>
  <sheetData>
    <row r="1" spans="2:10" s="1409" customFormat="1" ht="15" customHeight="1">
      <c r="B1" s="58"/>
      <c r="C1" s="1468" t="s">
        <v>42</v>
      </c>
      <c r="D1" s="1468"/>
      <c r="E1" s="1468"/>
      <c r="F1" s="1468"/>
      <c r="G1" s="58"/>
      <c r="H1" s="58"/>
      <c r="I1" s="58"/>
      <c r="J1" s="58"/>
    </row>
    <row r="2" spans="2:10" s="1409" customFormat="1" ht="15" customHeight="1">
      <c r="B2" s="58"/>
      <c r="C2" s="1468" t="s">
        <v>43</v>
      </c>
      <c r="D2" s="1468"/>
      <c r="E2" s="1468"/>
      <c r="F2" s="1468"/>
      <c r="G2" s="58"/>
      <c r="H2" s="58"/>
      <c r="I2" s="58"/>
      <c r="J2" s="58"/>
    </row>
    <row r="3" spans="2:10" s="1409" customFormat="1" ht="15" customHeight="1">
      <c r="B3" s="1410"/>
      <c r="C3" s="1489" t="s">
        <v>44</v>
      </c>
      <c r="D3" s="1489"/>
      <c r="E3" s="1489"/>
      <c r="F3" s="1489"/>
      <c r="G3" s="1410"/>
      <c r="H3" s="1410"/>
      <c r="I3" s="1410"/>
      <c r="J3" s="1410"/>
    </row>
    <row r="5" spans="2:10">
      <c r="C5" s="1766" t="s">
        <v>2705</v>
      </c>
      <c r="D5" s="1461"/>
      <c r="E5" s="1461"/>
      <c r="F5" s="1461"/>
    </row>
    <row r="6" spans="2:10">
      <c r="C6" s="1767" t="s">
        <v>2338</v>
      </c>
      <c r="D6" s="1767"/>
      <c r="E6" s="1767"/>
      <c r="F6" s="1767"/>
    </row>
    <row r="7" spans="2:10" ht="7.5" customHeight="1" thickBot="1">
      <c r="C7" s="1411"/>
      <c r="D7" s="1411"/>
      <c r="E7" s="1411"/>
      <c r="F7" s="1411"/>
    </row>
    <row r="8" spans="2:10" ht="47.4" thickBot="1">
      <c r="C8" s="2027" t="s">
        <v>3218</v>
      </c>
      <c r="D8" s="2028" t="s">
        <v>3219</v>
      </c>
      <c r="E8" s="2028" t="s">
        <v>3220</v>
      </c>
      <c r="F8" s="2028" t="s">
        <v>3221</v>
      </c>
      <c r="I8" s="1412" t="s">
        <v>433</v>
      </c>
      <c r="J8" s="355">
        <v>124232903690.255</v>
      </c>
    </row>
    <row r="9" spans="2:10" ht="33" customHeight="1">
      <c r="C9" s="2014" t="s">
        <v>3222</v>
      </c>
      <c r="D9" s="2008">
        <v>69.577363385845587</v>
      </c>
      <c r="E9" s="2029">
        <v>6.4903594453777211</v>
      </c>
      <c r="F9" s="2008">
        <v>11.422157157058852</v>
      </c>
    </row>
    <row r="10" spans="2:10" ht="16.5" customHeight="1">
      <c r="C10" s="2015" t="s">
        <v>3223</v>
      </c>
      <c r="D10" s="2011">
        <v>13.661008797369014</v>
      </c>
      <c r="E10" s="2030">
        <v>7.2434550095972243</v>
      </c>
      <c r="F10" s="2011">
        <v>7.1856950937917166</v>
      </c>
    </row>
    <row r="11" spans="2:10">
      <c r="C11" s="2015" t="s">
        <v>3210</v>
      </c>
      <c r="D11" s="2011">
        <v>3.6615697151906788</v>
      </c>
      <c r="E11" s="2030">
        <v>3.5010030589325734</v>
      </c>
      <c r="F11" s="2011">
        <v>7.5095825991096925</v>
      </c>
    </row>
    <row r="12" spans="2:10" ht="26.4">
      <c r="C12" s="2038" t="s">
        <v>3224</v>
      </c>
      <c r="D12" s="2011">
        <v>9.7469287633370427E-2</v>
      </c>
      <c r="E12" s="2030">
        <v>1</v>
      </c>
      <c r="F12" s="2011">
        <v>5.7479870637844188</v>
      </c>
      <c r="G12" s="1413"/>
    </row>
    <row r="13" spans="2:10" ht="27.75" customHeight="1">
      <c r="C13" s="2015" t="s">
        <v>3207</v>
      </c>
      <c r="D13" s="2011">
        <v>0</v>
      </c>
      <c r="E13" s="2030">
        <v>0</v>
      </c>
      <c r="F13" s="2011">
        <v>0</v>
      </c>
      <c r="H13" s="1414"/>
      <c r="I13" s="1413"/>
    </row>
    <row r="14" spans="2:10">
      <c r="C14" s="2015" t="s">
        <v>3206</v>
      </c>
      <c r="D14" s="2011">
        <v>52.244095400269529</v>
      </c>
      <c r="E14" s="2030">
        <v>6.504276237333606</v>
      </c>
      <c r="F14" s="2011">
        <v>12.806377417579059</v>
      </c>
      <c r="H14" s="1414"/>
    </row>
    <row r="15" spans="2:10">
      <c r="C15" s="2015" t="s">
        <v>3208</v>
      </c>
      <c r="D15" s="2011">
        <v>1.0689473015014763E-2</v>
      </c>
      <c r="E15" s="2030">
        <v>0</v>
      </c>
      <c r="F15" s="2011">
        <v>0.49315068493150682</v>
      </c>
      <c r="H15" s="1414"/>
    </row>
    <row r="16" spans="2:10">
      <c r="C16" s="2014"/>
      <c r="D16" s="2031"/>
      <c r="E16" s="2032"/>
      <c r="F16" s="2031"/>
      <c r="G16" s="1413"/>
      <c r="H16" s="1413"/>
    </row>
    <row r="17" spans="3:12">
      <c r="C17" s="2039" t="s">
        <v>3225</v>
      </c>
      <c r="D17" s="2033">
        <v>30.42263661415442</v>
      </c>
      <c r="E17" s="2034">
        <v>10.507944405687091</v>
      </c>
      <c r="F17" s="2033">
        <v>7.0895674763946159</v>
      </c>
      <c r="G17" s="1413"/>
      <c r="H17" s="1413"/>
    </row>
    <row r="18" spans="3:12">
      <c r="C18" s="2015" t="s">
        <v>3207</v>
      </c>
      <c r="D18" s="2011">
        <v>0.29521031267662468</v>
      </c>
      <c r="E18" s="2030">
        <v>7.0146251107213331</v>
      </c>
      <c r="F18" s="2011">
        <v>2.0417330134691065</v>
      </c>
      <c r="G18" s="1413"/>
      <c r="H18" s="1413"/>
    </row>
    <row r="19" spans="3:12">
      <c r="C19" s="2017" t="s">
        <v>3226</v>
      </c>
      <c r="D19" s="2011">
        <v>0.10777090126499016</v>
      </c>
      <c r="E19" s="2030">
        <v>7.9241641847278625</v>
      </c>
      <c r="F19" s="2011">
        <v>0.89805238413138289</v>
      </c>
      <c r="G19" s="1413"/>
      <c r="H19" s="1413"/>
    </row>
    <row r="20" spans="3:12">
      <c r="C20" s="2017" t="s">
        <v>3227</v>
      </c>
      <c r="D20" s="2011">
        <v>0.1874394114116345</v>
      </c>
      <c r="E20" s="2030">
        <v>6.4916729471222903</v>
      </c>
      <c r="F20" s="2011">
        <v>2.6993081267005343</v>
      </c>
      <c r="G20" s="1413"/>
      <c r="H20" s="1413"/>
    </row>
    <row r="21" spans="3:12">
      <c r="C21" s="2017" t="s">
        <v>3206</v>
      </c>
      <c r="D21" s="2011">
        <v>26.093249157744086</v>
      </c>
      <c r="E21" s="2030">
        <v>10.575118796941801</v>
      </c>
      <c r="F21" s="2011">
        <v>7.8197886758383115</v>
      </c>
      <c r="G21" s="1413"/>
      <c r="H21" s="1413"/>
    </row>
    <row r="22" spans="3:12">
      <c r="C22" s="2040" t="s">
        <v>3226</v>
      </c>
      <c r="D22" s="2011">
        <v>22.353802619626595</v>
      </c>
      <c r="E22" s="2030">
        <v>11.217687259870154</v>
      </c>
      <c r="F22" s="2011">
        <v>7.6300265782613401</v>
      </c>
      <c r="G22" s="1413"/>
      <c r="H22" s="1413"/>
    </row>
    <row r="23" spans="3:12">
      <c r="C23" s="2017" t="s">
        <v>3227</v>
      </c>
      <c r="D23" s="2011">
        <v>3.7394465381174884</v>
      </c>
      <c r="E23" s="2030">
        <v>6.733949136276391</v>
      </c>
      <c r="F23" s="2011">
        <v>8.9541556017142998</v>
      </c>
      <c r="G23" s="1413"/>
      <c r="H23" s="1413"/>
    </row>
    <row r="24" spans="3:12">
      <c r="C24" s="2017" t="s">
        <v>3228</v>
      </c>
      <c r="D24" s="2011">
        <v>4.0341771437335101</v>
      </c>
      <c r="E24" s="2030">
        <v>10.329089035439956</v>
      </c>
      <c r="F24" s="2011">
        <v>2.7358491637295734</v>
      </c>
      <c r="G24" s="1413"/>
      <c r="H24" s="1413"/>
    </row>
    <row r="25" spans="3:12" ht="15" thickBot="1">
      <c r="C25" s="2040" t="s">
        <v>3226</v>
      </c>
      <c r="D25" s="2035">
        <v>4.0341771437335101</v>
      </c>
      <c r="E25" s="2036">
        <v>10.329089035439956</v>
      </c>
      <c r="F25" s="2035">
        <v>2.7358491637295734</v>
      </c>
      <c r="G25" s="1413"/>
      <c r="H25" s="1413"/>
    </row>
    <row r="26" spans="3:12" ht="15.6" thickTop="1" thickBot="1">
      <c r="C26" s="2041" t="s">
        <v>3229</v>
      </c>
      <c r="D26" s="2042">
        <v>100</v>
      </c>
      <c r="E26" s="2043">
        <v>7.7126147185173979</v>
      </c>
      <c r="F26" s="2037">
        <v>10.104069142528116</v>
      </c>
      <c r="G26" s="1413"/>
      <c r="H26" s="1413"/>
      <c r="L26" s="1416"/>
    </row>
    <row r="27" spans="3:12">
      <c r="C27" s="156" t="s">
        <v>435</v>
      </c>
      <c r="D27" s="1408"/>
      <c r="E27" s="358"/>
      <c r="F27" s="1407"/>
      <c r="G27" s="1413"/>
      <c r="H27" s="1413"/>
      <c r="L27" s="1416"/>
    </row>
    <row r="28" spans="3:12">
      <c r="C28" s="1415"/>
      <c r="D28" s="1408"/>
      <c r="E28" s="358"/>
      <c r="F28" s="1407"/>
      <c r="G28" s="1413"/>
      <c r="H28" s="1413"/>
      <c r="L28" s="1416"/>
    </row>
    <row r="29" spans="3:12">
      <c r="C29" s="1415"/>
      <c r="D29" s="1408"/>
      <c r="E29" s="358"/>
      <c r="F29" s="1407"/>
      <c r="G29" s="1413"/>
      <c r="H29" s="1413"/>
      <c r="L29" s="1416"/>
    </row>
    <row r="30" spans="3:12">
      <c r="C30" s="1415"/>
      <c r="D30" s="1408"/>
      <c r="E30" s="358"/>
      <c r="F30" s="1407"/>
      <c r="G30" s="1413"/>
      <c r="H30" s="1413"/>
      <c r="L30" s="1416"/>
    </row>
    <row r="31" spans="3:12">
      <c r="C31" s="1415"/>
      <c r="D31" s="1408"/>
      <c r="E31" s="358"/>
      <c r="F31" s="1407"/>
      <c r="G31" s="1413"/>
      <c r="H31" s="1413"/>
      <c r="L31" s="1416"/>
    </row>
    <row r="32" spans="3:12">
      <c r="C32" s="1415"/>
      <c r="D32" s="1408"/>
      <c r="E32" s="358"/>
      <c r="F32" s="1407"/>
      <c r="G32" s="1413"/>
      <c r="H32" s="1413"/>
      <c r="L32" s="1416"/>
    </row>
    <row r="33" spans="3:12">
      <c r="C33" s="1415"/>
      <c r="D33" s="1408"/>
      <c r="E33" s="358"/>
      <c r="F33" s="1407"/>
      <c r="G33" s="1413"/>
      <c r="H33" s="1413"/>
      <c r="L33" s="1416"/>
    </row>
    <row r="34" spans="3:12">
      <c r="C34" s="1417"/>
      <c r="D34" s="1404"/>
      <c r="E34" s="1405"/>
      <c r="F34" s="1406"/>
    </row>
    <row r="38" spans="3:12">
      <c r="D38" s="1413"/>
      <c r="E38" s="1413"/>
    </row>
    <row r="39" spans="3:12">
      <c r="D39" s="1418"/>
      <c r="E39" s="1418"/>
    </row>
  </sheetData>
  <mergeCells count="5">
    <mergeCell ref="C1:F1"/>
    <mergeCell ref="C2:F2"/>
    <mergeCell ref="C3:F3"/>
    <mergeCell ref="C5:F5"/>
    <mergeCell ref="C6:F6"/>
  </mergeCells>
  <pageMargins left="0.7" right="0.7" top="0.75" bottom="0.75" header="0.3" footer="0.3"/>
  <pageSetup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3A49ED-45C3-4EE2-B843-D3C6539A7F5A}">
  <dimension ref="C1:K33"/>
  <sheetViews>
    <sheetView showGridLines="0" workbookViewId="0">
      <selection activeCell="D12" sqref="D12"/>
    </sheetView>
  </sheetViews>
  <sheetFormatPr baseColWidth="10" defaultColWidth="9.109375" defaultRowHeight="14.4"/>
  <cols>
    <col min="1" max="3" width="11.44140625" style="68" customWidth="1"/>
    <col min="4" max="4" width="51.109375" style="68" customWidth="1"/>
    <col min="5" max="6" width="14.44140625" style="68" bestFit="1" customWidth="1"/>
    <col min="7" max="8" width="11.44140625" style="68" customWidth="1"/>
    <col min="9" max="9" width="29.88671875" style="68" bestFit="1" customWidth="1"/>
    <col min="10" max="10" width="13.109375" style="68" bestFit="1" customWidth="1"/>
    <col min="11" max="259" width="11.44140625" style="68" customWidth="1"/>
    <col min="260" max="260" width="51.109375" style="68" customWidth="1"/>
    <col min="261" max="262" width="14.44140625" style="68" bestFit="1" customWidth="1"/>
    <col min="263" max="515" width="11.44140625" style="68" customWidth="1"/>
    <col min="516" max="516" width="51.109375" style="68" customWidth="1"/>
    <col min="517" max="518" width="14.44140625" style="68" bestFit="1" customWidth="1"/>
    <col min="519" max="771" width="11.44140625" style="68" customWidth="1"/>
    <col min="772" max="772" width="51.109375" style="68" customWidth="1"/>
    <col min="773" max="774" width="14.44140625" style="68" bestFit="1" customWidth="1"/>
    <col min="775" max="1027" width="11.44140625" style="68" customWidth="1"/>
    <col min="1028" max="1028" width="51.109375" style="68" customWidth="1"/>
    <col min="1029" max="1030" width="14.44140625" style="68" bestFit="1" customWidth="1"/>
    <col min="1031" max="1283" width="11.44140625" style="68" customWidth="1"/>
    <col min="1284" max="1284" width="51.109375" style="68" customWidth="1"/>
    <col min="1285" max="1286" width="14.44140625" style="68" bestFit="1" customWidth="1"/>
    <col min="1287" max="1539" width="11.44140625" style="68" customWidth="1"/>
    <col min="1540" max="1540" width="51.109375" style="68" customWidth="1"/>
    <col min="1541" max="1542" width="14.44140625" style="68" bestFit="1" customWidth="1"/>
    <col min="1543" max="1795" width="11.44140625" style="68" customWidth="1"/>
    <col min="1796" max="1796" width="51.109375" style="68" customWidth="1"/>
    <col min="1797" max="1798" width="14.44140625" style="68" bestFit="1" customWidth="1"/>
    <col min="1799" max="2051" width="11.44140625" style="68" customWidth="1"/>
    <col min="2052" max="2052" width="51.109375" style="68" customWidth="1"/>
    <col min="2053" max="2054" width="14.44140625" style="68" bestFit="1" customWidth="1"/>
    <col min="2055" max="2307" width="11.44140625" style="68" customWidth="1"/>
    <col min="2308" max="2308" width="51.109375" style="68" customWidth="1"/>
    <col min="2309" max="2310" width="14.44140625" style="68" bestFit="1" customWidth="1"/>
    <col min="2311" max="2563" width="11.44140625" style="68" customWidth="1"/>
    <col min="2564" max="2564" width="51.109375" style="68" customWidth="1"/>
    <col min="2565" max="2566" width="14.44140625" style="68" bestFit="1" customWidth="1"/>
    <col min="2567" max="2819" width="11.44140625" style="68" customWidth="1"/>
    <col min="2820" max="2820" width="51.109375" style="68" customWidth="1"/>
    <col min="2821" max="2822" width="14.44140625" style="68" bestFit="1" customWidth="1"/>
    <col min="2823" max="3075" width="11.44140625" style="68" customWidth="1"/>
    <col min="3076" max="3076" width="51.109375" style="68" customWidth="1"/>
    <col min="3077" max="3078" width="14.44140625" style="68" bestFit="1" customWidth="1"/>
    <col min="3079" max="3331" width="11.44140625" style="68" customWidth="1"/>
    <col min="3332" max="3332" width="51.109375" style="68" customWidth="1"/>
    <col min="3333" max="3334" width="14.44140625" style="68" bestFit="1" customWidth="1"/>
    <col min="3335" max="3587" width="11.44140625" style="68" customWidth="1"/>
    <col min="3588" max="3588" width="51.109375" style="68" customWidth="1"/>
    <col min="3589" max="3590" width="14.44140625" style="68" bestFit="1" customWidth="1"/>
    <col min="3591" max="3843" width="11.44140625" style="68" customWidth="1"/>
    <col min="3844" max="3844" width="51.109375" style="68" customWidth="1"/>
    <col min="3845" max="3846" width="14.44140625" style="68" bestFit="1" customWidth="1"/>
    <col min="3847" max="4099" width="11.44140625" style="68" customWidth="1"/>
    <col min="4100" max="4100" width="51.109375" style="68" customWidth="1"/>
    <col min="4101" max="4102" width="14.44140625" style="68" bestFit="1" customWidth="1"/>
    <col min="4103" max="4355" width="11.44140625" style="68" customWidth="1"/>
    <col min="4356" max="4356" width="51.109375" style="68" customWidth="1"/>
    <col min="4357" max="4358" width="14.44140625" style="68" bestFit="1" customWidth="1"/>
    <col min="4359" max="4611" width="11.44140625" style="68" customWidth="1"/>
    <col min="4612" max="4612" width="51.109375" style="68" customWidth="1"/>
    <col min="4613" max="4614" width="14.44140625" style="68" bestFit="1" customWidth="1"/>
    <col min="4615" max="4867" width="11.44140625" style="68" customWidth="1"/>
    <col min="4868" max="4868" width="51.109375" style="68" customWidth="1"/>
    <col min="4869" max="4870" width="14.44140625" style="68" bestFit="1" customWidth="1"/>
    <col min="4871" max="5123" width="11.44140625" style="68" customWidth="1"/>
    <col min="5124" max="5124" width="51.109375" style="68" customWidth="1"/>
    <col min="5125" max="5126" width="14.44140625" style="68" bestFit="1" customWidth="1"/>
    <col min="5127" max="5379" width="11.44140625" style="68" customWidth="1"/>
    <col min="5380" max="5380" width="51.109375" style="68" customWidth="1"/>
    <col min="5381" max="5382" width="14.44140625" style="68" bestFit="1" customWidth="1"/>
    <col min="5383" max="5635" width="11.44140625" style="68" customWidth="1"/>
    <col min="5636" max="5636" width="51.109375" style="68" customWidth="1"/>
    <col min="5637" max="5638" width="14.44140625" style="68" bestFit="1" customWidth="1"/>
    <col min="5639" max="5891" width="11.44140625" style="68" customWidth="1"/>
    <col min="5892" max="5892" width="51.109375" style="68" customWidth="1"/>
    <col min="5893" max="5894" width="14.44140625" style="68" bestFit="1" customWidth="1"/>
    <col min="5895" max="6147" width="11.44140625" style="68" customWidth="1"/>
    <col min="6148" max="6148" width="51.109375" style="68" customWidth="1"/>
    <col min="6149" max="6150" width="14.44140625" style="68" bestFit="1" customWidth="1"/>
    <col min="6151" max="6403" width="11.44140625" style="68" customWidth="1"/>
    <col min="6404" max="6404" width="51.109375" style="68" customWidth="1"/>
    <col min="6405" max="6406" width="14.44140625" style="68" bestFit="1" customWidth="1"/>
    <col min="6407" max="6659" width="11.44140625" style="68" customWidth="1"/>
    <col min="6660" max="6660" width="51.109375" style="68" customWidth="1"/>
    <col min="6661" max="6662" width="14.44140625" style="68" bestFit="1" customWidth="1"/>
    <col min="6663" max="6915" width="11.44140625" style="68" customWidth="1"/>
    <col min="6916" max="6916" width="51.109375" style="68" customWidth="1"/>
    <col min="6917" max="6918" width="14.44140625" style="68" bestFit="1" customWidth="1"/>
    <col min="6919" max="7171" width="11.44140625" style="68" customWidth="1"/>
    <col min="7172" max="7172" width="51.109375" style="68" customWidth="1"/>
    <col min="7173" max="7174" width="14.44140625" style="68" bestFit="1" customWidth="1"/>
    <col min="7175" max="7427" width="11.44140625" style="68" customWidth="1"/>
    <col min="7428" max="7428" width="51.109375" style="68" customWidth="1"/>
    <col min="7429" max="7430" width="14.44140625" style="68" bestFit="1" customWidth="1"/>
    <col min="7431" max="7683" width="11.44140625" style="68" customWidth="1"/>
    <col min="7684" max="7684" width="51.109375" style="68" customWidth="1"/>
    <col min="7685" max="7686" width="14.44140625" style="68" bestFit="1" customWidth="1"/>
    <col min="7687" max="7939" width="11.44140625" style="68" customWidth="1"/>
    <col min="7940" max="7940" width="51.109375" style="68" customWidth="1"/>
    <col min="7941" max="7942" width="14.44140625" style="68" bestFit="1" customWidth="1"/>
    <col min="7943" max="8195" width="11.44140625" style="68" customWidth="1"/>
    <col min="8196" max="8196" width="51.109375" style="68" customWidth="1"/>
    <col min="8197" max="8198" width="14.44140625" style="68" bestFit="1" customWidth="1"/>
    <col min="8199" max="8451" width="11.44140625" style="68" customWidth="1"/>
    <col min="8452" max="8452" width="51.109375" style="68" customWidth="1"/>
    <col min="8453" max="8454" width="14.44140625" style="68" bestFit="1" customWidth="1"/>
    <col min="8455" max="8707" width="11.44140625" style="68" customWidth="1"/>
    <col min="8708" max="8708" width="51.109375" style="68" customWidth="1"/>
    <col min="8709" max="8710" width="14.44140625" style="68" bestFit="1" customWidth="1"/>
    <col min="8711" max="8963" width="11.44140625" style="68" customWidth="1"/>
    <col min="8964" max="8964" width="51.109375" style="68" customWidth="1"/>
    <col min="8965" max="8966" width="14.44140625" style="68" bestFit="1" customWidth="1"/>
    <col min="8967" max="9219" width="11.44140625" style="68" customWidth="1"/>
    <col min="9220" max="9220" width="51.109375" style="68" customWidth="1"/>
    <col min="9221" max="9222" width="14.44140625" style="68" bestFit="1" customWidth="1"/>
    <col min="9223" max="9475" width="11.44140625" style="68" customWidth="1"/>
    <col min="9476" max="9476" width="51.109375" style="68" customWidth="1"/>
    <col min="9477" max="9478" width="14.44140625" style="68" bestFit="1" customWidth="1"/>
    <col min="9479" max="9731" width="11.44140625" style="68" customWidth="1"/>
    <col min="9732" max="9732" width="51.109375" style="68" customWidth="1"/>
    <col min="9733" max="9734" width="14.44140625" style="68" bestFit="1" customWidth="1"/>
    <col min="9735" max="9987" width="11.44140625" style="68" customWidth="1"/>
    <col min="9988" max="9988" width="51.109375" style="68" customWidth="1"/>
    <col min="9989" max="9990" width="14.44140625" style="68" bestFit="1" customWidth="1"/>
    <col min="9991" max="10243" width="11.44140625" style="68" customWidth="1"/>
    <col min="10244" max="10244" width="51.109375" style="68" customWidth="1"/>
    <col min="10245" max="10246" width="14.44140625" style="68" bestFit="1" customWidth="1"/>
    <col min="10247" max="10499" width="11.44140625" style="68" customWidth="1"/>
    <col min="10500" max="10500" width="51.109375" style="68" customWidth="1"/>
    <col min="10501" max="10502" width="14.44140625" style="68" bestFit="1" customWidth="1"/>
    <col min="10503" max="10755" width="11.44140625" style="68" customWidth="1"/>
    <col min="10756" max="10756" width="51.109375" style="68" customWidth="1"/>
    <col min="10757" max="10758" width="14.44140625" style="68" bestFit="1" customWidth="1"/>
    <col min="10759" max="11011" width="11.44140625" style="68" customWidth="1"/>
    <col min="11012" max="11012" width="51.109375" style="68" customWidth="1"/>
    <col min="11013" max="11014" width="14.44140625" style="68" bestFit="1" customWidth="1"/>
    <col min="11015" max="11267" width="11.44140625" style="68" customWidth="1"/>
    <col min="11268" max="11268" width="51.109375" style="68" customWidth="1"/>
    <col min="11269" max="11270" width="14.44140625" style="68" bestFit="1" customWidth="1"/>
    <col min="11271" max="11523" width="11.44140625" style="68" customWidth="1"/>
    <col min="11524" max="11524" width="51.109375" style="68" customWidth="1"/>
    <col min="11525" max="11526" width="14.44140625" style="68" bestFit="1" customWidth="1"/>
    <col min="11527" max="11779" width="11.44140625" style="68" customWidth="1"/>
    <col min="11780" max="11780" width="51.109375" style="68" customWidth="1"/>
    <col min="11781" max="11782" width="14.44140625" style="68" bestFit="1" customWidth="1"/>
    <col min="11783" max="12035" width="11.44140625" style="68" customWidth="1"/>
    <col min="12036" max="12036" width="51.109375" style="68" customWidth="1"/>
    <col min="12037" max="12038" width="14.44140625" style="68" bestFit="1" customWidth="1"/>
    <col min="12039" max="12291" width="11.44140625" style="68" customWidth="1"/>
    <col min="12292" max="12292" width="51.109375" style="68" customWidth="1"/>
    <col min="12293" max="12294" width="14.44140625" style="68" bestFit="1" customWidth="1"/>
    <col min="12295" max="12547" width="11.44140625" style="68" customWidth="1"/>
    <col min="12548" max="12548" width="51.109375" style="68" customWidth="1"/>
    <col min="12549" max="12550" width="14.44140625" style="68" bestFit="1" customWidth="1"/>
    <col min="12551" max="12803" width="11.44140625" style="68" customWidth="1"/>
    <col min="12804" max="12804" width="51.109375" style="68" customWidth="1"/>
    <col min="12805" max="12806" width="14.44140625" style="68" bestFit="1" customWidth="1"/>
    <col min="12807" max="13059" width="11.44140625" style="68" customWidth="1"/>
    <col min="13060" max="13060" width="51.109375" style="68" customWidth="1"/>
    <col min="13061" max="13062" width="14.44140625" style="68" bestFit="1" customWidth="1"/>
    <col min="13063" max="13315" width="11.44140625" style="68" customWidth="1"/>
    <col min="13316" max="13316" width="51.109375" style="68" customWidth="1"/>
    <col min="13317" max="13318" width="14.44140625" style="68" bestFit="1" customWidth="1"/>
    <col min="13319" max="13571" width="11.44140625" style="68" customWidth="1"/>
    <col min="13572" max="13572" width="51.109375" style="68" customWidth="1"/>
    <col min="13573" max="13574" width="14.44140625" style="68" bestFit="1" customWidth="1"/>
    <col min="13575" max="13827" width="11.44140625" style="68" customWidth="1"/>
    <col min="13828" max="13828" width="51.109375" style="68" customWidth="1"/>
    <col min="13829" max="13830" width="14.44140625" style="68" bestFit="1" customWidth="1"/>
    <col min="13831" max="14083" width="11.44140625" style="68" customWidth="1"/>
    <col min="14084" max="14084" width="51.109375" style="68" customWidth="1"/>
    <col min="14085" max="14086" width="14.44140625" style="68" bestFit="1" customWidth="1"/>
    <col min="14087" max="14339" width="11.44140625" style="68" customWidth="1"/>
    <col min="14340" max="14340" width="51.109375" style="68" customWidth="1"/>
    <col min="14341" max="14342" width="14.44140625" style="68" bestFit="1" customWidth="1"/>
    <col min="14343" max="14595" width="11.44140625" style="68" customWidth="1"/>
    <col min="14596" max="14596" width="51.109375" style="68" customWidth="1"/>
    <col min="14597" max="14598" width="14.44140625" style="68" bestFit="1" customWidth="1"/>
    <col min="14599" max="14851" width="11.44140625" style="68" customWidth="1"/>
    <col min="14852" max="14852" width="51.109375" style="68" customWidth="1"/>
    <col min="14853" max="14854" width="14.44140625" style="68" bestFit="1" customWidth="1"/>
    <col min="14855" max="15107" width="11.44140625" style="68" customWidth="1"/>
    <col min="15108" max="15108" width="51.109375" style="68" customWidth="1"/>
    <col min="15109" max="15110" width="14.44140625" style="68" bestFit="1" customWidth="1"/>
    <col min="15111" max="15363" width="11.44140625" style="68" customWidth="1"/>
    <col min="15364" max="15364" width="51.109375" style="68" customWidth="1"/>
    <col min="15365" max="15366" width="14.44140625" style="68" bestFit="1" customWidth="1"/>
    <col min="15367" max="15619" width="11.44140625" style="68" customWidth="1"/>
    <col min="15620" max="15620" width="51.109375" style="68" customWidth="1"/>
    <col min="15621" max="15622" width="14.44140625" style="68" bestFit="1" customWidth="1"/>
    <col min="15623" max="15875" width="11.44140625" style="68" customWidth="1"/>
    <col min="15876" max="15876" width="51.109375" style="68" customWidth="1"/>
    <col min="15877" max="15878" width="14.44140625" style="68" bestFit="1" customWidth="1"/>
    <col min="15879" max="16131" width="11.44140625" style="68" customWidth="1"/>
    <col min="16132" max="16132" width="51.109375" style="68" customWidth="1"/>
    <col min="16133" max="16134" width="14.44140625" style="68" bestFit="1" customWidth="1"/>
    <col min="16135" max="16384" width="11.44140625" style="68" customWidth="1"/>
  </cols>
  <sheetData>
    <row r="1" spans="3:11" s="59" customFormat="1" ht="15" customHeight="1">
      <c r="C1" s="58"/>
      <c r="D1" s="1468" t="s">
        <v>42</v>
      </c>
      <c r="E1" s="1468"/>
      <c r="F1" s="1468"/>
      <c r="G1" s="1468"/>
      <c r="H1" s="58"/>
      <c r="I1" s="58"/>
      <c r="J1" s="58"/>
      <c r="K1" s="58"/>
    </row>
    <row r="2" spans="3:11" s="59" customFormat="1" ht="15" customHeight="1">
      <c r="C2" s="58"/>
      <c r="D2" s="1468" t="s">
        <v>43</v>
      </c>
      <c r="E2" s="1468"/>
      <c r="F2" s="1468"/>
      <c r="G2" s="1468"/>
      <c r="H2" s="58"/>
      <c r="I2" s="58"/>
      <c r="J2" s="58"/>
      <c r="K2" s="58"/>
    </row>
    <row r="3" spans="3:11" s="59" customFormat="1" ht="15" customHeight="1">
      <c r="C3" s="60"/>
      <c r="D3" s="1469" t="s">
        <v>44</v>
      </c>
      <c r="E3" s="1469"/>
      <c r="F3" s="1469"/>
      <c r="G3" s="1469"/>
      <c r="H3" s="60"/>
      <c r="I3" s="60"/>
      <c r="J3" s="60"/>
      <c r="K3" s="60"/>
    </row>
    <row r="5" spans="3:11">
      <c r="C5" s="1461" t="s">
        <v>2704</v>
      </c>
      <c r="D5" s="1461"/>
      <c r="E5" s="1461"/>
      <c r="F5" s="1461"/>
      <c r="G5" s="1461"/>
    </row>
    <row r="6" spans="3:11" ht="21" customHeight="1" thickBot="1">
      <c r="C6" s="1768" t="s">
        <v>3196</v>
      </c>
      <c r="D6" s="1631"/>
      <c r="E6" s="1631"/>
      <c r="F6" s="1631"/>
      <c r="G6" s="1631"/>
    </row>
    <row r="7" spans="3:11" ht="14.4" customHeight="1" thickBot="1">
      <c r="D7" s="2028" t="s">
        <v>63</v>
      </c>
      <c r="E7" s="2028">
        <v>2023</v>
      </c>
      <c r="F7" s="2028">
        <v>2024</v>
      </c>
      <c r="I7" s="354" t="s">
        <v>433</v>
      </c>
      <c r="J7" s="355">
        <v>124232903690.255</v>
      </c>
    </row>
    <row r="8" spans="3:11" ht="15" customHeight="1">
      <c r="D8" s="2010" t="s">
        <v>3230</v>
      </c>
      <c r="E8" s="2044">
        <v>7.62146501115923E-2</v>
      </c>
      <c r="F8" s="2044">
        <v>7.7126147185173979E-2</v>
      </c>
    </row>
    <row r="9" spans="3:11">
      <c r="D9" s="2013" t="s">
        <v>3231</v>
      </c>
      <c r="E9" s="2044">
        <v>6.4382872825109919E-2</v>
      </c>
      <c r="F9" s="2044">
        <v>6.4903594453777205E-2</v>
      </c>
      <c r="G9" s="357"/>
    </row>
    <row r="10" spans="3:11">
      <c r="D10" s="2013" t="s">
        <v>3232</v>
      </c>
      <c r="E10" s="2044">
        <v>0.10499221722611531</v>
      </c>
      <c r="F10" s="2044">
        <v>0.10507944405687092</v>
      </c>
      <c r="G10" s="357"/>
    </row>
    <row r="11" spans="3:11">
      <c r="D11" s="2045" t="s">
        <v>3233</v>
      </c>
      <c r="E11" s="2044">
        <v>0.106608309085683</v>
      </c>
      <c r="F11" s="2044">
        <v>0.106608309085683</v>
      </c>
      <c r="G11" s="357"/>
    </row>
    <row r="12" spans="3:11">
      <c r="D12" s="2046" t="s">
        <v>3234</v>
      </c>
      <c r="E12" s="2047">
        <v>6.6564993049820997E-2</v>
      </c>
      <c r="F12" s="2047">
        <v>6.6564993049820997E-2</v>
      </c>
      <c r="G12" s="357"/>
    </row>
    <row r="13" spans="3:11">
      <c r="D13" s="359" t="s">
        <v>436</v>
      </c>
      <c r="E13" s="1419"/>
      <c r="F13" s="1419"/>
      <c r="G13" s="357"/>
    </row>
    <row r="14" spans="3:11">
      <c r="E14" s="360"/>
      <c r="F14" s="360"/>
    </row>
    <row r="21" spans="3:8">
      <c r="C21" s="361"/>
    </row>
    <row r="22" spans="3:8">
      <c r="H22" s="64"/>
    </row>
    <row r="23" spans="3:8">
      <c r="C23" s="55"/>
    </row>
    <row r="24" spans="3:8">
      <c r="C24" s="55"/>
    </row>
    <row r="32" spans="3:8">
      <c r="G32" s="360"/>
    </row>
    <row r="33" spans="7:7">
      <c r="G33" s="360"/>
    </row>
  </sheetData>
  <mergeCells count="5">
    <mergeCell ref="D1:G1"/>
    <mergeCell ref="D2:G2"/>
    <mergeCell ref="D3:G3"/>
    <mergeCell ref="C5:G5"/>
    <mergeCell ref="C6:G6"/>
  </mergeCells>
  <pageMargins left="0.7" right="0.7" top="0.75" bottom="0.75" header="0.3" footer="0.3"/>
  <pageSetup orientation="portrait"/>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FE5761-63CA-46DB-9E41-BB925ECE78BB}">
  <dimension ref="D4:G11"/>
  <sheetViews>
    <sheetView showGridLines="0" workbookViewId="0">
      <selection activeCell="I26" sqref="I26"/>
    </sheetView>
  </sheetViews>
  <sheetFormatPr baseColWidth="10" defaultRowHeight="14.4"/>
  <cols>
    <col min="4" max="4" width="15.21875" customWidth="1"/>
  </cols>
  <sheetData>
    <row r="4" spans="4:7">
      <c r="D4" s="1443"/>
      <c r="F4" s="1443" t="s">
        <v>3199</v>
      </c>
    </row>
    <row r="5" spans="4:7">
      <c r="D5" s="2048" t="s">
        <v>3235</v>
      </c>
      <c r="E5" s="2048">
        <v>2023</v>
      </c>
      <c r="F5" s="2048">
        <v>2024</v>
      </c>
      <c r="G5" s="2048">
        <v>2025</v>
      </c>
    </row>
    <row r="6" spans="4:7">
      <c r="D6" s="2049" t="s">
        <v>3236</v>
      </c>
      <c r="E6" s="2054">
        <v>54828.788981788261</v>
      </c>
      <c r="F6" s="2055">
        <v>57871.135281328818</v>
      </c>
      <c r="G6" s="2056">
        <v>60271.291694455045</v>
      </c>
    </row>
    <row r="7" spans="4:7">
      <c r="D7" s="2050" t="s">
        <v>198</v>
      </c>
      <c r="E7" s="2057">
        <f>+E6/E11</f>
        <v>0.45055487746319806</v>
      </c>
      <c r="F7" s="2051">
        <f t="shared" ref="F7:G7" si="0">+F6/F11</f>
        <v>0.46582777413494186</v>
      </c>
      <c r="G7" s="2052">
        <f t="shared" si="0"/>
        <v>0.46984242019752948</v>
      </c>
    </row>
    <row r="8" spans="4:7">
      <c r="D8" s="1444" t="s">
        <v>3197</v>
      </c>
    </row>
    <row r="9" spans="4:7">
      <c r="D9" s="1444" t="s">
        <v>3198</v>
      </c>
    </row>
    <row r="11" spans="4:7" hidden="1">
      <c r="D11" t="s">
        <v>3237</v>
      </c>
      <c r="E11" s="2053">
        <v>121691.7</v>
      </c>
      <c r="F11" s="2053">
        <v>124232.9</v>
      </c>
      <c r="G11" s="2053">
        <v>128279.8</v>
      </c>
    </row>
  </sheetData>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710BDD-A094-4AB4-B07F-4FC5853F4535}">
  <dimension ref="A1:L72"/>
  <sheetViews>
    <sheetView showGridLines="0" zoomScaleNormal="100" workbookViewId="0">
      <selection activeCell="B17" sqref="B17"/>
    </sheetView>
  </sheetViews>
  <sheetFormatPr baseColWidth="10" defaultColWidth="9.109375" defaultRowHeight="14.4"/>
  <cols>
    <col min="1" max="1" width="9.109375" style="68"/>
    <col min="2" max="2" width="98.6640625" style="68" customWidth="1"/>
    <col min="3" max="3" width="15.109375" style="68" bestFit="1" customWidth="1"/>
    <col min="4" max="5" width="15.44140625" style="68" customWidth="1"/>
    <col min="6" max="6" width="13.5546875" style="68" bestFit="1" customWidth="1"/>
    <col min="7" max="7" width="10.6640625" style="68" customWidth="1"/>
    <col min="8" max="8" width="11" style="69" bestFit="1" customWidth="1"/>
    <col min="9" max="9" width="12.88671875" style="69" bestFit="1" customWidth="1"/>
    <col min="10" max="10" width="19.109375" style="68" bestFit="1" customWidth="1"/>
    <col min="11" max="11" width="31.5546875" style="68" customWidth="1"/>
    <col min="12" max="12" width="26.5546875" style="68" bestFit="1" customWidth="1"/>
    <col min="13" max="16384" width="9.109375" style="68"/>
  </cols>
  <sheetData>
    <row r="1" spans="1:12" s="59" customFormat="1" ht="15" customHeight="1">
      <c r="A1" s="58"/>
      <c r="B1" s="1468" t="s">
        <v>42</v>
      </c>
      <c r="C1" s="1468"/>
      <c r="D1" s="1468"/>
      <c r="E1" s="1468"/>
      <c r="F1" s="1468"/>
      <c r="G1" s="1468"/>
      <c r="H1" s="1468"/>
      <c r="I1" s="1468"/>
      <c r="J1" s="58"/>
    </row>
    <row r="2" spans="1:12" s="59" customFormat="1" ht="15" customHeight="1">
      <c r="A2" s="58"/>
      <c r="B2" s="1468" t="s">
        <v>43</v>
      </c>
      <c r="C2" s="1468"/>
      <c r="D2" s="1468"/>
      <c r="E2" s="1468"/>
      <c r="F2" s="1468"/>
      <c r="G2" s="1468"/>
      <c r="H2" s="1468"/>
      <c r="I2" s="1468"/>
      <c r="J2" s="58"/>
    </row>
    <row r="3" spans="1:12" s="59" customFormat="1" ht="15" customHeight="1">
      <c r="A3" s="60"/>
      <c r="B3" s="1469" t="s">
        <v>44</v>
      </c>
      <c r="C3" s="1469"/>
      <c r="D3" s="1469"/>
      <c r="E3" s="1469"/>
      <c r="F3" s="1469"/>
      <c r="G3" s="1469"/>
      <c r="H3" s="1469"/>
      <c r="I3" s="1469"/>
      <c r="J3" s="60"/>
    </row>
    <row r="5" spans="1:12">
      <c r="B5" s="1546"/>
      <c r="C5" s="1546"/>
      <c r="D5" s="1546"/>
      <c r="E5" s="1546"/>
      <c r="F5" s="1546"/>
      <c r="K5" s="59"/>
      <c r="L5" s="59"/>
    </row>
    <row r="6" spans="1:12">
      <c r="B6" s="1546" t="s">
        <v>2703</v>
      </c>
      <c r="C6" s="1546"/>
      <c r="D6" s="1546"/>
      <c r="E6" s="1546"/>
      <c r="F6" s="1546"/>
      <c r="G6" s="1546"/>
      <c r="H6" s="1546"/>
      <c r="I6" s="1546"/>
      <c r="K6" s="59"/>
      <c r="L6" s="59"/>
    </row>
    <row r="7" spans="1:12" ht="15" thickBot="1">
      <c r="B7" s="1472" t="s">
        <v>60</v>
      </c>
      <c r="C7" s="1472"/>
      <c r="D7" s="1472"/>
      <c r="E7" s="1472"/>
      <c r="F7" s="1472"/>
      <c r="G7" s="1472"/>
      <c r="H7" s="1472"/>
      <c r="I7" s="1472"/>
      <c r="K7" s="69"/>
      <c r="L7" s="69"/>
    </row>
    <row r="8" spans="1:12" ht="15" thickBot="1">
      <c r="B8" s="1495" t="s">
        <v>437</v>
      </c>
      <c r="C8" s="1495"/>
      <c r="D8" s="1495"/>
      <c r="E8" s="1495"/>
      <c r="F8" s="1495"/>
      <c r="G8" s="1495"/>
      <c r="H8" s="1495"/>
      <c r="I8" s="1495"/>
      <c r="K8" s="70" t="s">
        <v>62</v>
      </c>
      <c r="L8" s="362">
        <v>7447461031915.3203</v>
      </c>
    </row>
    <row r="9" spans="1:12" ht="15" thickBot="1">
      <c r="K9" s="69"/>
      <c r="L9" s="363"/>
    </row>
    <row r="10" spans="1:12" ht="19.5" customHeight="1" thickBot="1">
      <c r="B10" s="1769" t="s">
        <v>63</v>
      </c>
      <c r="C10" s="499">
        <v>2023</v>
      </c>
      <c r="D10" s="1774">
        <v>2024</v>
      </c>
      <c r="E10" s="1775"/>
      <c r="F10" s="1776"/>
      <c r="G10" s="1777" t="s">
        <v>438</v>
      </c>
      <c r="H10" s="1778"/>
      <c r="I10" s="1781" t="s">
        <v>439</v>
      </c>
      <c r="K10" s="59"/>
      <c r="L10" s="59"/>
    </row>
    <row r="11" spans="1:12" ht="19.5" customHeight="1" thickBot="1">
      <c r="B11" s="1772"/>
      <c r="C11" s="472" t="s">
        <v>440</v>
      </c>
      <c r="D11" s="1584" t="s">
        <v>441</v>
      </c>
      <c r="E11" s="1584" t="s">
        <v>442</v>
      </c>
      <c r="F11" s="500"/>
      <c r="G11" s="1779"/>
      <c r="H11" s="1780"/>
      <c r="I11" s="1782"/>
      <c r="K11" s="59"/>
      <c r="L11" s="59"/>
    </row>
    <row r="12" spans="1:12" ht="15.75" customHeight="1" thickBot="1">
      <c r="B12" s="1772"/>
      <c r="C12" s="1584" t="s">
        <v>443</v>
      </c>
      <c r="D12" s="1584"/>
      <c r="E12" s="1584"/>
      <c r="F12" s="1581" t="s">
        <v>444</v>
      </c>
      <c r="G12" s="1582"/>
      <c r="H12" s="1583"/>
      <c r="I12" s="1782"/>
      <c r="K12" s="59"/>
      <c r="L12" s="59"/>
    </row>
    <row r="13" spans="1:12" ht="15.75" customHeight="1" thickBot="1">
      <c r="B13" s="1772"/>
      <c r="C13" s="1573"/>
      <c r="D13" s="1573"/>
      <c r="E13" s="1573"/>
      <c r="F13" s="1583"/>
      <c r="G13" s="472" t="s">
        <v>73</v>
      </c>
      <c r="H13" s="501" t="s">
        <v>75</v>
      </c>
      <c r="I13" s="1783"/>
    </row>
    <row r="14" spans="1:12" ht="15" thickBot="1">
      <c r="B14" s="1773"/>
      <c r="C14" s="502">
        <v>1</v>
      </c>
      <c r="D14" s="502">
        <v>2</v>
      </c>
      <c r="E14" s="502">
        <v>3</v>
      </c>
      <c r="F14" s="502">
        <v>4</v>
      </c>
      <c r="G14" s="503" t="s">
        <v>445</v>
      </c>
      <c r="H14" s="504" t="s">
        <v>446</v>
      </c>
      <c r="I14" s="505" t="s">
        <v>206</v>
      </c>
      <c r="L14" s="95"/>
    </row>
    <row r="15" spans="1:12">
      <c r="B15" s="1769" t="s">
        <v>447</v>
      </c>
      <c r="C15" s="1770"/>
      <c r="D15" s="1770"/>
      <c r="E15" s="1770"/>
      <c r="F15" s="1770"/>
      <c r="G15" s="1770"/>
      <c r="H15" s="1770"/>
      <c r="I15" s="1771"/>
      <c r="K15" s="64"/>
    </row>
    <row r="16" spans="1:12">
      <c r="B16" s="519" t="s">
        <v>81</v>
      </c>
      <c r="C16" s="520">
        <f>C17+C21+C25+C28+C31+C32</f>
        <v>59761651064.549995</v>
      </c>
      <c r="D16" s="520">
        <f>D17+D21+D25+D28+D31+D32</f>
        <v>174535920093</v>
      </c>
      <c r="E16" s="520">
        <f>E17+E21+E25+E28+E31+E32</f>
        <v>178399054755</v>
      </c>
      <c r="F16" s="520">
        <f>F17+F21+F25+F28+F31+F32</f>
        <v>61150854796.409897</v>
      </c>
      <c r="G16" s="520">
        <f>F16-C16</f>
        <v>1389203731.8599014</v>
      </c>
      <c r="H16" s="521">
        <f>IFERROR(F16/C16-1,"-")</f>
        <v>2.3245738816007444E-2</v>
      </c>
      <c r="I16" s="522">
        <f>F16/$L$8</f>
        <v>8.2109667354222145E-3</v>
      </c>
      <c r="J16" s="64"/>
    </row>
    <row r="17" spans="2:11">
      <c r="B17" s="364" t="s">
        <v>82</v>
      </c>
      <c r="C17" s="365">
        <f>SUM(C18:C20)</f>
        <v>808658635.92000008</v>
      </c>
      <c r="D17" s="365">
        <f>SUM(D18:D20)</f>
        <v>5105421616</v>
      </c>
      <c r="E17" s="365">
        <f>SUM(E18:E20)</f>
        <v>5105421616</v>
      </c>
      <c r="F17" s="365">
        <f>SUM(F18:F20)</f>
        <v>528992475.27999997</v>
      </c>
      <c r="G17" s="365">
        <f>F17-C17</f>
        <v>-279666160.6400001</v>
      </c>
      <c r="H17" s="366">
        <f t="shared" ref="H17:H29" si="0">IFERROR(F17/C17-1,"-")</f>
        <v>-0.34583957706928792</v>
      </c>
      <c r="I17" s="367">
        <f>F17/$L$8</f>
        <v>7.1029908449746527E-5</v>
      </c>
      <c r="J17" s="64"/>
      <c r="K17" s="64"/>
    </row>
    <row r="18" spans="2:11">
      <c r="B18" s="368" t="s">
        <v>88</v>
      </c>
      <c r="C18" s="369">
        <v>808658635.92000008</v>
      </c>
      <c r="D18" s="369">
        <v>1837077815</v>
      </c>
      <c r="E18" s="369">
        <v>1837077815</v>
      </c>
      <c r="F18" s="369">
        <v>497879444.75</v>
      </c>
      <c r="G18" s="369">
        <f t="shared" ref="G18:G29" si="1">F18-C18</f>
        <v>-310779191.17000008</v>
      </c>
      <c r="H18" s="370">
        <f t="shared" si="0"/>
        <v>-0.38431444043929708</v>
      </c>
      <c r="I18" s="371">
        <f t="shared" ref="I18:I20" si="2">F18/$L$8</f>
        <v>6.6852238986735122E-5</v>
      </c>
      <c r="J18" s="72"/>
      <c r="K18" s="372"/>
    </row>
    <row r="19" spans="2:11">
      <c r="B19" s="368" t="s">
        <v>89</v>
      </c>
      <c r="C19" s="369">
        <v>0</v>
      </c>
      <c r="D19" s="369">
        <v>107000000</v>
      </c>
      <c r="E19" s="369">
        <v>107000000</v>
      </c>
      <c r="F19" s="369">
        <v>0</v>
      </c>
      <c r="G19" s="369">
        <f t="shared" si="1"/>
        <v>0</v>
      </c>
      <c r="H19" s="370" t="str">
        <f t="shared" si="0"/>
        <v>-</v>
      </c>
      <c r="I19" s="371">
        <f t="shared" si="2"/>
        <v>0</v>
      </c>
      <c r="J19" s="64"/>
    </row>
    <row r="20" spans="2:11">
      <c r="B20" s="368" t="s">
        <v>91</v>
      </c>
      <c r="C20" s="369">
        <v>0</v>
      </c>
      <c r="D20" s="369">
        <v>3161343801</v>
      </c>
      <c r="E20" s="369">
        <v>3161343801</v>
      </c>
      <c r="F20" s="369">
        <v>31113030.530000001</v>
      </c>
      <c r="G20" s="369">
        <f t="shared" si="1"/>
        <v>31113030.530000001</v>
      </c>
      <c r="H20" s="370" t="str">
        <f t="shared" si="0"/>
        <v>-</v>
      </c>
      <c r="I20" s="371">
        <f t="shared" si="2"/>
        <v>4.1776694630113999E-6</v>
      </c>
      <c r="J20" s="72"/>
    </row>
    <row r="21" spans="2:11">
      <c r="B21" s="364" t="s">
        <v>95</v>
      </c>
      <c r="C21" s="365">
        <f>SUM(C22:C24)</f>
        <v>5202544590.3099985</v>
      </c>
      <c r="D21" s="365">
        <f>SUM(D22:D24)</f>
        <v>37276009977</v>
      </c>
      <c r="E21" s="365">
        <f>SUM(E22:E24)</f>
        <v>37466051814</v>
      </c>
      <c r="F21" s="365">
        <f>SUM(F22:F24)</f>
        <v>5969498283.7699986</v>
      </c>
      <c r="G21" s="365">
        <f t="shared" si="1"/>
        <v>766953693.46000004</v>
      </c>
      <c r="H21" s="366">
        <f t="shared" si="0"/>
        <v>0.14741895627160795</v>
      </c>
      <c r="I21" s="367">
        <f>F21/$L$8</f>
        <v>8.0154810588311024E-4</v>
      </c>
      <c r="J21" s="373"/>
    </row>
    <row r="22" spans="2:11">
      <c r="B22" s="368" t="s">
        <v>96</v>
      </c>
      <c r="C22" s="369">
        <v>4952544590.3099985</v>
      </c>
      <c r="D22" s="369">
        <v>37275709977</v>
      </c>
      <c r="E22" s="369">
        <v>37465751814</v>
      </c>
      <c r="F22" s="369">
        <v>5969498283.7699986</v>
      </c>
      <c r="G22" s="369">
        <f t="shared" si="1"/>
        <v>1016953693.46</v>
      </c>
      <c r="H22" s="370">
        <f t="shared" si="0"/>
        <v>0.20533963398325406</v>
      </c>
      <c r="I22" s="371">
        <f t="shared" ref="I22:I39" si="3">F22/$L$8</f>
        <v>8.0154810588311024E-4</v>
      </c>
      <c r="J22" s="64"/>
    </row>
    <row r="23" spans="2:11">
      <c r="B23" s="368" t="s">
        <v>448</v>
      </c>
      <c r="C23" s="369">
        <v>250000000</v>
      </c>
      <c r="D23" s="369">
        <v>0</v>
      </c>
      <c r="E23" s="369">
        <v>0</v>
      </c>
      <c r="F23" s="369">
        <v>0</v>
      </c>
      <c r="G23" s="369">
        <f t="shared" si="1"/>
        <v>-250000000</v>
      </c>
      <c r="H23" s="370">
        <f>IFERROR(F23/C23-1,"-")</f>
        <v>-1</v>
      </c>
      <c r="I23" s="371">
        <f t="shared" si="3"/>
        <v>0</v>
      </c>
      <c r="J23" s="72"/>
    </row>
    <row r="24" spans="2:11">
      <c r="B24" s="368" t="s">
        <v>97</v>
      </c>
      <c r="C24" s="369">
        <v>0</v>
      </c>
      <c r="D24" s="369">
        <v>300000</v>
      </c>
      <c r="E24" s="369">
        <v>300000</v>
      </c>
      <c r="F24" s="369">
        <v>0</v>
      </c>
      <c r="G24" s="369">
        <f t="shared" si="1"/>
        <v>0</v>
      </c>
      <c r="H24" s="370" t="str">
        <f t="shared" si="0"/>
        <v>-</v>
      </c>
      <c r="I24" s="371">
        <f t="shared" si="3"/>
        <v>0</v>
      </c>
      <c r="J24" s="72"/>
    </row>
    <row r="25" spans="2:11">
      <c r="B25" s="364" t="s">
        <v>98</v>
      </c>
      <c r="C25" s="365">
        <f>C26+C27</f>
        <v>0</v>
      </c>
      <c r="D25" s="365">
        <f>D26+D27</f>
        <v>4062214747</v>
      </c>
      <c r="E25" s="365">
        <f>E26+E27</f>
        <v>4062214747</v>
      </c>
      <c r="F25" s="365">
        <f>F26+F27</f>
        <v>199125</v>
      </c>
      <c r="G25" s="365">
        <f t="shared" si="1"/>
        <v>199125</v>
      </c>
      <c r="H25" s="366" t="str">
        <f t="shared" si="0"/>
        <v>-</v>
      </c>
      <c r="I25" s="367">
        <f t="shared" si="3"/>
        <v>2.6737300020325114E-8</v>
      </c>
      <c r="J25" s="72"/>
    </row>
    <row r="26" spans="2:11">
      <c r="B26" s="368" t="s">
        <v>99</v>
      </c>
      <c r="C26" s="369">
        <v>0</v>
      </c>
      <c r="D26" s="369">
        <v>189366387</v>
      </c>
      <c r="E26" s="369">
        <v>189366387</v>
      </c>
      <c r="F26" s="369">
        <v>199125</v>
      </c>
      <c r="G26" s="369">
        <f t="shared" si="1"/>
        <v>199125</v>
      </c>
      <c r="H26" s="370" t="str">
        <f t="shared" si="0"/>
        <v>-</v>
      </c>
      <c r="I26" s="371">
        <f t="shared" si="3"/>
        <v>2.6737300020325114E-8</v>
      </c>
      <c r="J26" s="374"/>
    </row>
    <row r="27" spans="2:11">
      <c r="B27" s="368" t="s">
        <v>103</v>
      </c>
      <c r="C27" s="369">
        <v>0</v>
      </c>
      <c r="D27" s="369">
        <v>3872848360</v>
      </c>
      <c r="E27" s="369">
        <v>3872848360</v>
      </c>
      <c r="F27" s="369">
        <v>0</v>
      </c>
      <c r="G27" s="369">
        <f t="shared" si="1"/>
        <v>0</v>
      </c>
      <c r="H27" s="370" t="str">
        <f t="shared" si="0"/>
        <v>-</v>
      </c>
      <c r="I27" s="371">
        <f t="shared" si="3"/>
        <v>0</v>
      </c>
      <c r="J27" s="374"/>
    </row>
    <row r="28" spans="2:11">
      <c r="B28" s="375" t="s">
        <v>449</v>
      </c>
      <c r="C28" s="365">
        <f>SUM(C29:C30)</f>
        <v>53721118393.709999</v>
      </c>
      <c r="D28" s="365">
        <f>SUM(D29:D30)</f>
        <v>127807393754</v>
      </c>
      <c r="E28" s="365">
        <f>SUM(E29:E30)</f>
        <v>131480486579</v>
      </c>
      <c r="F28" s="365">
        <f t="shared" ref="F28" si="4">SUM(F29:F30)</f>
        <v>54623199386.769905</v>
      </c>
      <c r="G28" s="365">
        <f t="shared" si="1"/>
        <v>902080993.05990601</v>
      </c>
      <c r="H28" s="366">
        <f t="shared" si="0"/>
        <v>1.6791925038655231E-2</v>
      </c>
      <c r="I28" s="367">
        <f t="shared" si="3"/>
        <v>7.3344726682943165E-3</v>
      </c>
      <c r="J28" s="64"/>
      <c r="K28" s="64"/>
    </row>
    <row r="29" spans="2:11">
      <c r="B29" s="368" t="s">
        <v>450</v>
      </c>
      <c r="C29" s="369">
        <v>53721118393.709999</v>
      </c>
      <c r="D29" s="369">
        <v>127807393754</v>
      </c>
      <c r="E29" s="369">
        <v>131480486579</v>
      </c>
      <c r="F29" s="369">
        <v>54623199386.769905</v>
      </c>
      <c r="G29" s="369">
        <f t="shared" si="1"/>
        <v>902080993.05990601</v>
      </c>
      <c r="H29" s="370">
        <f t="shared" si="0"/>
        <v>1.6791925038655231E-2</v>
      </c>
      <c r="I29" s="371">
        <f t="shared" si="3"/>
        <v>7.3344726682943165E-3</v>
      </c>
      <c r="K29" s="64"/>
    </row>
    <row r="30" spans="2:11" hidden="1">
      <c r="B30" s="368" t="s">
        <v>451</v>
      </c>
      <c r="C30" s="369"/>
      <c r="D30" s="369">
        <v>0</v>
      </c>
      <c r="E30" s="369"/>
      <c r="F30" s="369">
        <v>0</v>
      </c>
      <c r="G30" s="369"/>
      <c r="H30" s="370"/>
      <c r="I30" s="371"/>
    </row>
    <row r="31" spans="2:11">
      <c r="B31" s="364" t="s">
        <v>109</v>
      </c>
      <c r="C31" s="365">
        <v>5273525</v>
      </c>
      <c r="D31" s="365">
        <v>0</v>
      </c>
      <c r="E31" s="365">
        <v>0</v>
      </c>
      <c r="F31" s="365">
        <v>4339957.5</v>
      </c>
      <c r="G31" s="365">
        <f t="shared" ref="G31:G38" si="5">F31-C31</f>
        <v>-933567.5</v>
      </c>
      <c r="H31" s="366">
        <f t="shared" ref="H31:H39" si="6">IFERROR(F31/C31-1,"-")</f>
        <v>-0.1770291218871628</v>
      </c>
      <c r="I31" s="367">
        <f t="shared" si="3"/>
        <v>5.8274323039779098E-7</v>
      </c>
      <c r="J31" s="72"/>
      <c r="K31" s="64"/>
    </row>
    <row r="32" spans="2:11">
      <c r="B32" s="364" t="s">
        <v>110</v>
      </c>
      <c r="C32" s="365">
        <v>24055919.609999996</v>
      </c>
      <c r="D32" s="365">
        <v>284879999</v>
      </c>
      <c r="E32" s="376">
        <v>284879999</v>
      </c>
      <c r="F32" s="376">
        <v>24625568.089999996</v>
      </c>
      <c r="G32" s="365">
        <f t="shared" si="5"/>
        <v>569648.48000000045</v>
      </c>
      <c r="H32" s="366">
        <f t="shared" si="6"/>
        <v>2.3680178901296145E-2</v>
      </c>
      <c r="I32" s="367">
        <f t="shared" si="3"/>
        <v>3.3065722646241023E-6</v>
      </c>
      <c r="J32" s="64"/>
    </row>
    <row r="33" spans="2:10">
      <c r="B33" s="519" t="s">
        <v>118</v>
      </c>
      <c r="C33" s="520">
        <f>+C34+C37</f>
        <v>2517088692.6799994</v>
      </c>
      <c r="D33" s="520">
        <f t="shared" ref="D33:F33" si="7">+D34+D37</f>
        <v>9029508474</v>
      </c>
      <c r="E33" s="520">
        <f t="shared" si="7"/>
        <v>9036608769.5</v>
      </c>
      <c r="F33" s="520">
        <f t="shared" si="7"/>
        <v>7344867547.6800013</v>
      </c>
      <c r="G33" s="520">
        <f t="shared" si="5"/>
        <v>4827778855.0000019</v>
      </c>
      <c r="H33" s="521">
        <f t="shared" si="6"/>
        <v>1.9180010895284583</v>
      </c>
      <c r="I33" s="522">
        <f t="shared" si="3"/>
        <v>9.8622436776833527E-4</v>
      </c>
    </row>
    <row r="34" spans="2:10">
      <c r="B34" s="364" t="s">
        <v>121</v>
      </c>
      <c r="C34" s="376">
        <f t="shared" ref="C34:F34" si="8">C35+C36</f>
        <v>2517088692.6799994</v>
      </c>
      <c r="D34" s="376">
        <f>D35+D36</f>
        <v>9029508474</v>
      </c>
      <c r="E34" s="376">
        <f>E35+E36</f>
        <v>9036608769.5</v>
      </c>
      <c r="F34" s="376">
        <f t="shared" si="8"/>
        <v>7344867547.6800013</v>
      </c>
      <c r="G34" s="365">
        <f t="shared" si="5"/>
        <v>4827778855.0000019</v>
      </c>
      <c r="H34" s="366">
        <f t="shared" si="6"/>
        <v>1.9180010895284583</v>
      </c>
      <c r="I34" s="367">
        <f t="shared" si="3"/>
        <v>9.8622436776833527E-4</v>
      </c>
    </row>
    <row r="35" spans="2:10">
      <c r="B35" s="368" t="s">
        <v>122</v>
      </c>
      <c r="C35" s="369">
        <v>2517088692.6799994</v>
      </c>
      <c r="D35" s="369">
        <v>8571600267</v>
      </c>
      <c r="E35" s="369">
        <v>8574720949.5</v>
      </c>
      <c r="F35" s="369">
        <v>7344867547.6800013</v>
      </c>
      <c r="G35" s="369">
        <f t="shared" si="5"/>
        <v>4827778855.0000019</v>
      </c>
      <c r="H35" s="370">
        <f t="shared" si="6"/>
        <v>1.9180010895284583</v>
      </c>
      <c r="I35" s="371">
        <f t="shared" si="3"/>
        <v>9.8622436776833527E-4</v>
      </c>
      <c r="J35" s="64"/>
    </row>
    <row r="36" spans="2:10">
      <c r="B36" s="368" t="s">
        <v>452</v>
      </c>
      <c r="C36" s="369">
        <v>0</v>
      </c>
      <c r="D36" s="369">
        <v>457908207</v>
      </c>
      <c r="E36" s="369">
        <v>461887820</v>
      </c>
      <c r="F36" s="369">
        <v>0</v>
      </c>
      <c r="G36" s="369">
        <f t="shared" si="5"/>
        <v>0</v>
      </c>
      <c r="H36" s="370" t="str">
        <f t="shared" si="6"/>
        <v>-</v>
      </c>
      <c r="I36" s="371">
        <f t="shared" si="3"/>
        <v>0</v>
      </c>
    </row>
    <row r="37" spans="2:10" hidden="1">
      <c r="B37" s="364" t="s">
        <v>123</v>
      </c>
      <c r="C37" s="365">
        <f>C38</f>
        <v>0</v>
      </c>
      <c r="D37" s="365">
        <f>D38</f>
        <v>0</v>
      </c>
      <c r="E37" s="365"/>
      <c r="F37" s="365">
        <f>F38</f>
        <v>0</v>
      </c>
      <c r="G37" s="365">
        <f t="shared" si="5"/>
        <v>0</v>
      </c>
      <c r="H37" s="366" t="str">
        <f t="shared" si="6"/>
        <v>-</v>
      </c>
      <c r="I37" s="367">
        <f t="shared" si="3"/>
        <v>0</v>
      </c>
    </row>
    <row r="38" spans="2:10" hidden="1">
      <c r="B38" s="368" t="s">
        <v>124</v>
      </c>
      <c r="C38" s="369"/>
      <c r="D38" s="369">
        <v>0</v>
      </c>
      <c r="E38" s="369"/>
      <c r="F38" s="369">
        <v>0</v>
      </c>
      <c r="G38" s="369">
        <f t="shared" si="5"/>
        <v>0</v>
      </c>
      <c r="H38" s="370" t="str">
        <f t="shared" si="6"/>
        <v>-</v>
      </c>
      <c r="I38" s="371">
        <f t="shared" si="3"/>
        <v>0</v>
      </c>
    </row>
    <row r="39" spans="2:10" ht="15" thickBot="1">
      <c r="B39" s="506" t="s">
        <v>453</v>
      </c>
      <c r="C39" s="507">
        <f>C16+C33</f>
        <v>62278739757.229996</v>
      </c>
      <c r="D39" s="507">
        <f>D16+D33</f>
        <v>183565428567</v>
      </c>
      <c r="E39" s="507">
        <f>E16+E33</f>
        <v>187435663524.5</v>
      </c>
      <c r="F39" s="507">
        <f>F16+F33</f>
        <v>68495722344.089897</v>
      </c>
      <c r="G39" s="507">
        <f>F39-C39</f>
        <v>6216982586.8599014</v>
      </c>
      <c r="H39" s="508">
        <f t="shared" si="6"/>
        <v>9.9825118669620627E-2</v>
      </c>
      <c r="I39" s="509">
        <f t="shared" si="3"/>
        <v>9.1971911031905502E-3</v>
      </c>
    </row>
    <row r="40" spans="2:10">
      <c r="B40" s="1769" t="s">
        <v>454</v>
      </c>
      <c r="C40" s="1770"/>
      <c r="D40" s="1770"/>
      <c r="E40" s="1770"/>
      <c r="F40" s="1770"/>
      <c r="G40" s="1770"/>
      <c r="H40" s="1770"/>
      <c r="I40" s="1771"/>
    </row>
    <row r="41" spans="2:10">
      <c r="B41" s="519" t="s">
        <v>81</v>
      </c>
      <c r="C41" s="520">
        <f>+C42+C46+C48+C51+C54+C55</f>
        <v>1314442919.5799999</v>
      </c>
      <c r="D41" s="520">
        <f t="shared" ref="D41:E41" si="9">+D42+D46+D48+D51+D54+D55</f>
        <v>81223760049</v>
      </c>
      <c r="E41" s="520">
        <f t="shared" si="9"/>
        <v>81594919360.339996</v>
      </c>
      <c r="F41" s="520">
        <f>+F42+F46+F48+F51+F54+F55</f>
        <v>11425930347.799999</v>
      </c>
      <c r="G41" s="520">
        <f t="shared" ref="G41:G64" si="10">F41-C41</f>
        <v>10111487428.219999</v>
      </c>
      <c r="H41" s="521">
        <f>IFERROR(F41/C41-1,"-")</f>
        <v>7.6926029100228206</v>
      </c>
      <c r="I41" s="522">
        <f>F41/$L$8</f>
        <v>1.5342047845346705E-3</v>
      </c>
    </row>
    <row r="42" spans="2:10">
      <c r="B42" s="364" t="s">
        <v>92</v>
      </c>
      <c r="C42" s="365">
        <f>SUM(C43:C45)</f>
        <v>838849697.25999999</v>
      </c>
      <c r="D42" s="365">
        <f t="shared" ref="D42:F42" si="11">SUM(D43:D45)</f>
        <v>4928431792</v>
      </c>
      <c r="E42" s="365">
        <f t="shared" si="11"/>
        <v>5259591060.9499998</v>
      </c>
      <c r="F42" s="365">
        <f t="shared" si="11"/>
        <v>921225849.88999987</v>
      </c>
      <c r="G42" s="365">
        <f t="shared" si="10"/>
        <v>82376152.629999876</v>
      </c>
      <c r="H42" s="366">
        <f t="shared" ref="H42:H65" si="12">IFERROR(F42/C42-1,"-")</f>
        <v>9.8201326052893112E-2</v>
      </c>
      <c r="I42" s="367">
        <f t="shared" ref="I42:I64" si="13">F42/$L$8</f>
        <v>1.2369663244187276E-4</v>
      </c>
      <c r="J42" s="64"/>
    </row>
    <row r="43" spans="2:10">
      <c r="B43" s="368" t="s">
        <v>93</v>
      </c>
      <c r="C43" s="369">
        <v>0</v>
      </c>
      <c r="D43" s="369">
        <v>242955947</v>
      </c>
      <c r="E43" s="369">
        <v>242955947</v>
      </c>
      <c r="F43" s="369">
        <v>6550</v>
      </c>
      <c r="G43" s="369">
        <f t="shared" si="10"/>
        <v>6550</v>
      </c>
      <c r="H43" s="370" t="str">
        <f t="shared" si="12"/>
        <v>-</v>
      </c>
      <c r="I43" s="371">
        <f t="shared" si="13"/>
        <v>8.7949436350598622E-10</v>
      </c>
      <c r="J43" s="64"/>
    </row>
    <row r="44" spans="2:10">
      <c r="B44" s="368" t="s">
        <v>94</v>
      </c>
      <c r="C44" s="369">
        <v>302127671.38999999</v>
      </c>
      <c r="D44" s="369">
        <v>3536478845</v>
      </c>
      <c r="E44" s="369">
        <v>3536478845</v>
      </c>
      <c r="F44" s="369">
        <v>313505118.78999996</v>
      </c>
      <c r="G44" s="369">
        <f t="shared" si="10"/>
        <v>11377447.399999976</v>
      </c>
      <c r="H44" s="370">
        <f t="shared" si="12"/>
        <v>3.765774696391011E-2</v>
      </c>
      <c r="I44" s="371">
        <f t="shared" si="13"/>
        <v>4.2095570214668644E-5</v>
      </c>
      <c r="J44" s="64"/>
    </row>
    <row r="45" spans="2:10">
      <c r="B45" s="368" t="s">
        <v>455</v>
      </c>
      <c r="C45" s="369">
        <v>536722025.87</v>
      </c>
      <c r="D45" s="369">
        <v>1148997000</v>
      </c>
      <c r="E45" s="369">
        <v>1480156268.95</v>
      </c>
      <c r="F45" s="369">
        <v>607714181.0999999</v>
      </c>
      <c r="G45" s="369">
        <f t="shared" si="10"/>
        <v>70992155.2299999</v>
      </c>
      <c r="H45" s="370">
        <f t="shared" si="12"/>
        <v>0.13226987492254505</v>
      </c>
      <c r="I45" s="371">
        <f>F45/$L$8</f>
        <v>8.1600182732840623E-5</v>
      </c>
    </row>
    <row r="46" spans="2:10">
      <c r="B46" s="364" t="s">
        <v>95</v>
      </c>
      <c r="C46" s="365">
        <f>SUM(C47:C47)</f>
        <v>140896218.03999999</v>
      </c>
      <c r="D46" s="365">
        <f>SUM(D47:D47)</f>
        <v>35610576416</v>
      </c>
      <c r="E46" s="365">
        <f>SUM(E47:E47)</f>
        <v>35610576416</v>
      </c>
      <c r="F46" s="365">
        <f t="shared" ref="F46" si="14">SUM(F47:F47)</f>
        <v>282312416.25</v>
      </c>
      <c r="G46" s="365">
        <f t="shared" si="10"/>
        <v>141416198.21000001</v>
      </c>
      <c r="H46" s="366">
        <f t="shared" si="12"/>
        <v>1.0036905190020957</v>
      </c>
      <c r="I46" s="367">
        <f>F46/$L$8</f>
        <v>3.7907202876279512E-5</v>
      </c>
    </row>
    <row r="47" spans="2:10">
      <c r="B47" s="368" t="s">
        <v>96</v>
      </c>
      <c r="C47" s="369">
        <v>140896218.03999999</v>
      </c>
      <c r="D47" s="369">
        <v>35610576416</v>
      </c>
      <c r="E47" s="369">
        <v>35610576416</v>
      </c>
      <c r="F47" s="369">
        <v>282312416.25</v>
      </c>
      <c r="G47" s="369">
        <f t="shared" si="10"/>
        <v>141416198.21000001</v>
      </c>
      <c r="H47" s="370">
        <f t="shared" si="12"/>
        <v>1.0036905190020957</v>
      </c>
      <c r="I47" s="371">
        <f t="shared" si="13"/>
        <v>3.7907202876279512E-5</v>
      </c>
    </row>
    <row r="48" spans="2:10">
      <c r="B48" s="364" t="s">
        <v>98</v>
      </c>
      <c r="C48" s="365">
        <f>C49+C50</f>
        <v>0</v>
      </c>
      <c r="D48" s="365">
        <f>D49+D50</f>
        <v>3000000</v>
      </c>
      <c r="E48" s="365">
        <f>E49+E50</f>
        <v>3000000</v>
      </c>
      <c r="F48" s="365">
        <f t="shared" ref="F48" si="15">F49+F50</f>
        <v>0</v>
      </c>
      <c r="G48" s="365">
        <f t="shared" si="10"/>
        <v>0</v>
      </c>
      <c r="H48" s="366" t="str">
        <f t="shared" si="12"/>
        <v>-</v>
      </c>
      <c r="I48" s="367">
        <f t="shared" si="13"/>
        <v>0</v>
      </c>
    </row>
    <row r="49" spans="2:11">
      <c r="B49" s="368" t="s">
        <v>99</v>
      </c>
      <c r="C49" s="369">
        <v>0</v>
      </c>
      <c r="D49" s="369">
        <v>3000000</v>
      </c>
      <c r="E49" s="369">
        <v>3000000</v>
      </c>
      <c r="F49" s="369">
        <v>0</v>
      </c>
      <c r="G49" s="369">
        <f t="shared" si="10"/>
        <v>0</v>
      </c>
      <c r="H49" s="370" t="str">
        <f t="shared" si="12"/>
        <v>-</v>
      </c>
      <c r="I49" s="371">
        <f t="shared" si="13"/>
        <v>0</v>
      </c>
    </row>
    <row r="50" spans="2:11" hidden="1">
      <c r="B50" s="368" t="s">
        <v>103</v>
      </c>
      <c r="C50" s="369"/>
      <c r="D50" s="369"/>
      <c r="E50" s="369"/>
      <c r="F50" s="369"/>
      <c r="G50" s="369">
        <f t="shared" si="10"/>
        <v>0</v>
      </c>
      <c r="H50" s="370" t="str">
        <f t="shared" si="12"/>
        <v>-</v>
      </c>
      <c r="I50" s="371">
        <f t="shared" si="13"/>
        <v>0</v>
      </c>
    </row>
    <row r="51" spans="2:11">
      <c r="B51" s="375" t="s">
        <v>449</v>
      </c>
      <c r="C51" s="365">
        <f>SUM(C52:C53)</f>
        <v>317276777.69999999</v>
      </c>
      <c r="D51" s="365">
        <f>SUM(D52:D53)</f>
        <v>40665746746</v>
      </c>
      <c r="E51" s="365">
        <f>SUM(E52:E53)</f>
        <v>40705746746</v>
      </c>
      <c r="F51" s="365">
        <f t="shared" ref="F51" si="16">SUM(F52:F53)</f>
        <v>10213265112.17</v>
      </c>
      <c r="G51" s="365">
        <f t="shared" si="10"/>
        <v>9895988334.4699993</v>
      </c>
      <c r="H51" s="366">
        <f t="shared" si="12"/>
        <v>31.190395988662992</v>
      </c>
      <c r="I51" s="367">
        <f t="shared" si="13"/>
        <v>1.3713754349840991E-3</v>
      </c>
      <c r="J51" s="64"/>
      <c r="K51" s="64"/>
    </row>
    <row r="52" spans="2:11">
      <c r="B52" s="368" t="s">
        <v>450</v>
      </c>
      <c r="C52" s="369">
        <v>317276777.69999999</v>
      </c>
      <c r="D52" s="369">
        <v>40665746746</v>
      </c>
      <c r="E52" s="369">
        <v>40705746746</v>
      </c>
      <c r="F52" s="369">
        <v>10213265112.17</v>
      </c>
      <c r="G52" s="369">
        <f t="shared" si="10"/>
        <v>9895988334.4699993</v>
      </c>
      <c r="H52" s="370">
        <f t="shared" si="12"/>
        <v>31.190395988662992</v>
      </c>
      <c r="I52" s="371">
        <f t="shared" si="13"/>
        <v>1.3713754349840991E-3</v>
      </c>
    </row>
    <row r="53" spans="2:11">
      <c r="B53" s="368" t="s">
        <v>456</v>
      </c>
      <c r="C53" s="369">
        <v>0</v>
      </c>
      <c r="D53" s="369">
        <v>0</v>
      </c>
      <c r="E53" s="369">
        <v>0</v>
      </c>
      <c r="F53" s="369">
        <v>0</v>
      </c>
      <c r="G53" s="369">
        <f t="shared" si="10"/>
        <v>0</v>
      </c>
      <c r="H53" s="370" t="str">
        <f t="shared" si="12"/>
        <v>-</v>
      </c>
      <c r="I53" s="371">
        <f t="shared" si="13"/>
        <v>0</v>
      </c>
    </row>
    <row r="54" spans="2:11" hidden="1">
      <c r="B54" s="364" t="s">
        <v>109</v>
      </c>
      <c r="C54" s="365"/>
      <c r="D54" s="365"/>
      <c r="E54" s="365"/>
      <c r="F54" s="365"/>
      <c r="G54" s="365">
        <f t="shared" si="10"/>
        <v>0</v>
      </c>
      <c r="H54" s="366" t="str">
        <f t="shared" si="12"/>
        <v>-</v>
      </c>
      <c r="I54" s="367">
        <f t="shared" si="13"/>
        <v>0</v>
      </c>
    </row>
    <row r="55" spans="2:11">
      <c r="B55" s="364" t="s">
        <v>110</v>
      </c>
      <c r="C55" s="365">
        <v>17420226.579999998</v>
      </c>
      <c r="D55" s="365">
        <v>16005095</v>
      </c>
      <c r="E55" s="376">
        <v>16005137.390000001</v>
      </c>
      <c r="F55" s="376">
        <v>9126969.4900000002</v>
      </c>
      <c r="G55" s="365">
        <f t="shared" si="10"/>
        <v>-8293257.089999998</v>
      </c>
      <c r="H55" s="366">
        <f t="shared" si="12"/>
        <v>-0.47607056383074886</v>
      </c>
      <c r="I55" s="367">
        <f t="shared" si="13"/>
        <v>1.2255142324192528E-6</v>
      </c>
    </row>
    <row r="56" spans="2:11">
      <c r="B56" s="519" t="s">
        <v>118</v>
      </c>
      <c r="C56" s="520">
        <f>C57+C60+C62</f>
        <v>9348026576.0400009</v>
      </c>
      <c r="D56" s="520">
        <f>D57+D60+D62</f>
        <v>38612497</v>
      </c>
      <c r="E56" s="520">
        <f>E57+E60+E62</f>
        <v>44467807.939999998</v>
      </c>
      <c r="F56" s="520">
        <f>F57+F60+F62</f>
        <v>0</v>
      </c>
      <c r="G56" s="520">
        <f t="shared" si="10"/>
        <v>-9348026576.0400009</v>
      </c>
      <c r="H56" s="521">
        <f>IFERROR(F56/C56-1,"-")</f>
        <v>-1</v>
      </c>
      <c r="I56" s="522">
        <f>F56/$L$8</f>
        <v>0</v>
      </c>
      <c r="J56" s="64"/>
      <c r="K56" s="64"/>
    </row>
    <row r="57" spans="2:11">
      <c r="B57" s="364" t="s">
        <v>119</v>
      </c>
      <c r="C57" s="365">
        <f>C58+C59</f>
        <v>0</v>
      </c>
      <c r="D57" s="365">
        <f>D58+D59</f>
        <v>32596816</v>
      </c>
      <c r="E57" s="365">
        <f>E58+E59</f>
        <v>38452126.939999998</v>
      </c>
      <c r="F57" s="365">
        <f t="shared" ref="F57" si="17">F58+F59</f>
        <v>0</v>
      </c>
      <c r="G57" s="365">
        <f t="shared" si="10"/>
        <v>0</v>
      </c>
      <c r="H57" s="366" t="str">
        <f t="shared" si="12"/>
        <v>-</v>
      </c>
      <c r="I57" s="367">
        <f t="shared" si="13"/>
        <v>0</v>
      </c>
      <c r="J57" s="64"/>
      <c r="K57" s="64"/>
    </row>
    <row r="58" spans="2:11">
      <c r="B58" s="368" t="s">
        <v>120</v>
      </c>
      <c r="C58" s="369">
        <v>0</v>
      </c>
      <c r="D58" s="369">
        <v>32596816</v>
      </c>
      <c r="E58" s="369">
        <v>38452126.939999998</v>
      </c>
      <c r="F58" s="369">
        <v>0</v>
      </c>
      <c r="G58" s="369">
        <f t="shared" si="10"/>
        <v>0</v>
      </c>
      <c r="H58" s="370" t="str">
        <f t="shared" si="12"/>
        <v>-</v>
      </c>
      <c r="I58" s="371">
        <f t="shared" si="13"/>
        <v>0</v>
      </c>
      <c r="J58" s="64"/>
    </row>
    <row r="59" spans="2:11">
      <c r="B59" s="377" t="s">
        <v>457</v>
      </c>
      <c r="C59" s="369">
        <v>0</v>
      </c>
      <c r="D59" s="369">
        <v>0</v>
      </c>
      <c r="E59" s="369">
        <v>0</v>
      </c>
      <c r="F59" s="369">
        <v>0</v>
      </c>
      <c r="G59" s="369">
        <f t="shared" si="10"/>
        <v>0</v>
      </c>
      <c r="H59" s="370" t="str">
        <f t="shared" si="12"/>
        <v>-</v>
      </c>
      <c r="I59" s="371">
        <f t="shared" si="13"/>
        <v>0</v>
      </c>
      <c r="J59" s="64"/>
    </row>
    <row r="60" spans="2:11">
      <c r="B60" s="364" t="s">
        <v>121</v>
      </c>
      <c r="C60" s="365">
        <f>C61</f>
        <v>9348026576.0400009</v>
      </c>
      <c r="D60" s="365">
        <f>D61</f>
        <v>0</v>
      </c>
      <c r="E60" s="365">
        <f>E61</f>
        <v>0</v>
      </c>
      <c r="F60" s="365">
        <f t="shared" ref="F60" si="18">F61</f>
        <v>0</v>
      </c>
      <c r="G60" s="365">
        <f t="shared" si="10"/>
        <v>-9348026576.0400009</v>
      </c>
      <c r="H60" s="366">
        <f t="shared" si="12"/>
        <v>-1</v>
      </c>
      <c r="I60" s="367">
        <f t="shared" si="13"/>
        <v>0</v>
      </c>
      <c r="J60" s="64"/>
    </row>
    <row r="61" spans="2:11">
      <c r="B61" s="368" t="s">
        <v>122</v>
      </c>
      <c r="C61" s="369">
        <v>9348026576.0400009</v>
      </c>
      <c r="D61" s="378">
        <v>0</v>
      </c>
      <c r="E61" s="378"/>
      <c r="F61" s="378">
        <v>0</v>
      </c>
      <c r="G61" s="369">
        <f t="shared" si="10"/>
        <v>-9348026576.0400009</v>
      </c>
      <c r="H61" s="370">
        <f t="shared" si="12"/>
        <v>-1</v>
      </c>
      <c r="I61" s="371">
        <f t="shared" si="13"/>
        <v>0</v>
      </c>
    </row>
    <row r="62" spans="2:11">
      <c r="B62" s="364" t="s">
        <v>123</v>
      </c>
      <c r="C62" s="365">
        <f>C63</f>
        <v>0</v>
      </c>
      <c r="D62" s="365">
        <f>D63</f>
        <v>6015681</v>
      </c>
      <c r="E62" s="365">
        <f>E63</f>
        <v>6015681</v>
      </c>
      <c r="F62" s="365">
        <f t="shared" ref="F62" si="19">F63</f>
        <v>0</v>
      </c>
      <c r="G62" s="365">
        <f t="shared" si="10"/>
        <v>0</v>
      </c>
      <c r="H62" s="366" t="str">
        <f t="shared" si="12"/>
        <v>-</v>
      </c>
      <c r="I62" s="367">
        <f t="shared" si="13"/>
        <v>0</v>
      </c>
    </row>
    <row r="63" spans="2:11">
      <c r="B63" s="368" t="s">
        <v>124</v>
      </c>
      <c r="C63" s="369">
        <v>0</v>
      </c>
      <c r="D63" s="369">
        <v>6015681</v>
      </c>
      <c r="E63" s="369">
        <v>6015681</v>
      </c>
      <c r="F63" s="369">
        <v>0</v>
      </c>
      <c r="G63" s="369">
        <f t="shared" si="10"/>
        <v>0</v>
      </c>
      <c r="H63" s="370" t="str">
        <f t="shared" si="12"/>
        <v>-</v>
      </c>
      <c r="I63" s="371">
        <f t="shared" si="13"/>
        <v>0</v>
      </c>
    </row>
    <row r="64" spans="2:11" ht="15" thickBot="1">
      <c r="B64" s="506" t="s">
        <v>458</v>
      </c>
      <c r="C64" s="507">
        <f>C41+C56</f>
        <v>10662469495.620001</v>
      </c>
      <c r="D64" s="510">
        <f t="shared" ref="D64:F64" si="20">D41+D56</f>
        <v>81262372546</v>
      </c>
      <c r="E64" s="510">
        <f t="shared" si="20"/>
        <v>81639387168.279999</v>
      </c>
      <c r="F64" s="510">
        <f t="shared" si="20"/>
        <v>11425930347.799999</v>
      </c>
      <c r="G64" s="510">
        <f t="shared" si="10"/>
        <v>763460852.1799984</v>
      </c>
      <c r="H64" s="511">
        <f t="shared" si="12"/>
        <v>7.1602629437169218E-2</v>
      </c>
      <c r="I64" s="512">
        <f t="shared" si="13"/>
        <v>1.5342047845346705E-3</v>
      </c>
    </row>
    <row r="65" spans="2:9" ht="15" thickBot="1">
      <c r="B65" s="513" t="s">
        <v>459</v>
      </c>
      <c r="C65" s="514">
        <f>C39+C64</f>
        <v>72941209252.849991</v>
      </c>
      <c r="D65" s="515">
        <f>D39+D64</f>
        <v>264827801113</v>
      </c>
      <c r="E65" s="515">
        <f>E39+E64</f>
        <v>269075050692.78</v>
      </c>
      <c r="F65" s="516">
        <f t="shared" ref="F65:G65" si="21">F39+F64</f>
        <v>79921652691.889893</v>
      </c>
      <c r="G65" s="515">
        <f t="shared" si="21"/>
        <v>6980443439.0398998</v>
      </c>
      <c r="H65" s="517">
        <f t="shared" si="12"/>
        <v>9.5699584782619418E-2</v>
      </c>
      <c r="I65" s="518">
        <f>F65/$L$8</f>
        <v>1.0731395887725221E-2</v>
      </c>
    </row>
    <row r="66" spans="2:9">
      <c r="B66" s="379" t="s">
        <v>460</v>
      </c>
      <c r="C66" s="380"/>
      <c r="D66" s="381"/>
      <c r="E66" s="380"/>
      <c r="F66" s="382"/>
      <c r="H66" s="68"/>
      <c r="I66" s="68"/>
    </row>
    <row r="67" spans="2:9">
      <c r="B67" s="383" t="s">
        <v>195</v>
      </c>
      <c r="C67" s="380"/>
      <c r="D67" s="380"/>
      <c r="E67" s="380"/>
      <c r="F67" s="382"/>
      <c r="H67" s="68"/>
      <c r="I67" s="68"/>
    </row>
    <row r="68" spans="2:9">
      <c r="B68" s="379" t="s">
        <v>461</v>
      </c>
      <c r="C68" s="109"/>
      <c r="F68" s="69"/>
      <c r="H68" s="68"/>
      <c r="I68" s="68"/>
    </row>
    <row r="69" spans="2:9">
      <c r="B69" s="384"/>
      <c r="D69" s="59"/>
      <c r="E69" s="59"/>
      <c r="H69"/>
    </row>
    <row r="70" spans="2:9">
      <c r="C70" s="112"/>
      <c r="D70" s="112"/>
      <c r="E70" s="112"/>
      <c r="F70" s="112"/>
      <c r="H70"/>
    </row>
    <row r="71" spans="2:9">
      <c r="H71"/>
    </row>
    <row r="72" spans="2:9">
      <c r="C72" s="72"/>
      <c r="D72" s="72"/>
      <c r="E72" s="72"/>
      <c r="F72" s="72"/>
    </row>
  </sheetData>
  <mergeCells count="17">
    <mergeCell ref="B15:I15"/>
    <mergeCell ref="B40:I40"/>
    <mergeCell ref="B8:I8"/>
    <mergeCell ref="B10:B14"/>
    <mergeCell ref="D10:F10"/>
    <mergeCell ref="G10:H12"/>
    <mergeCell ref="I10:I13"/>
    <mergeCell ref="D11:D13"/>
    <mergeCell ref="E11:E13"/>
    <mergeCell ref="C12:C13"/>
    <mergeCell ref="F12:F13"/>
    <mergeCell ref="B7:I7"/>
    <mergeCell ref="B1:I1"/>
    <mergeCell ref="B2:I2"/>
    <mergeCell ref="B3:I3"/>
    <mergeCell ref="B5:F5"/>
    <mergeCell ref="B6:I6"/>
  </mergeCells>
  <pageMargins left="0.7" right="0.7" top="0.75" bottom="0.75" header="0.3" footer="0.3"/>
  <pageSetup orientation="portrait" r:id="rId1"/>
  <ignoredErrors>
    <ignoredError sqref="C28:F28" formulaRange="1"/>
  </ignoredError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7DE318-5252-4CE7-AC6D-1286273D494E}">
  <dimension ref="A1:J16"/>
  <sheetViews>
    <sheetView showGridLines="0" zoomScaleNormal="100" workbookViewId="0">
      <selection activeCell="C12" sqref="C12"/>
    </sheetView>
  </sheetViews>
  <sheetFormatPr baseColWidth="10" defaultColWidth="11.44140625" defaultRowHeight="14.4"/>
  <cols>
    <col min="1" max="1" width="11.44140625" style="68"/>
    <col min="2" max="2" width="61.44140625" style="68" bestFit="1" customWidth="1"/>
    <col min="3" max="3" width="15" style="68" customWidth="1"/>
    <col min="4" max="4" width="10.5546875" style="68" customWidth="1"/>
    <col min="5" max="5" width="12" style="68" customWidth="1"/>
    <col min="6" max="6" width="11.33203125" style="68" customWidth="1"/>
    <col min="7" max="7" width="18.5546875" style="68" customWidth="1"/>
    <col min="8" max="8" width="11.33203125" style="68" customWidth="1"/>
    <col min="9" max="16384" width="11.44140625" style="68"/>
  </cols>
  <sheetData>
    <row r="1" spans="1:10">
      <c r="A1" s="781"/>
      <c r="B1" s="1468" t="s">
        <v>42</v>
      </c>
      <c r="C1" s="1784"/>
      <c r="D1" s="1784"/>
      <c r="E1" s="1784"/>
      <c r="F1" s="1784"/>
      <c r="G1" s="1784"/>
      <c r="H1" s="1784"/>
      <c r="I1" s="652"/>
      <c r="J1" s="652"/>
    </row>
    <row r="2" spans="1:10">
      <c r="A2" s="782"/>
      <c r="B2" s="1468" t="s">
        <v>43</v>
      </c>
      <c r="C2" s="1784"/>
      <c r="D2" s="1784"/>
      <c r="E2" s="1784"/>
      <c r="F2" s="1784"/>
      <c r="G2" s="1784"/>
      <c r="H2" s="1784"/>
      <c r="I2" s="652"/>
      <c r="J2" s="652"/>
    </row>
    <row r="3" spans="1:10">
      <c r="A3" s="783"/>
      <c r="B3" s="1469" t="s">
        <v>44</v>
      </c>
      <c r="C3" s="1785"/>
      <c r="D3" s="1785"/>
      <c r="E3" s="1785"/>
      <c r="F3" s="1785"/>
      <c r="G3" s="1785"/>
      <c r="H3" s="1785"/>
      <c r="I3" s="653"/>
      <c r="J3" s="653"/>
    </row>
    <row r="4" spans="1:10">
      <c r="A4" s="783"/>
      <c r="B4" s="783"/>
      <c r="C4" s="783"/>
      <c r="D4" s="783"/>
      <c r="E4" s="783"/>
      <c r="F4" s="783"/>
      <c r="G4" s="783"/>
      <c r="H4" s="783"/>
      <c r="I4" s="783"/>
    </row>
    <row r="5" spans="1:10">
      <c r="A5" s="783"/>
      <c r="B5" s="783"/>
      <c r="C5" s="783"/>
      <c r="D5" s="783"/>
      <c r="E5" s="783"/>
      <c r="F5" s="783"/>
      <c r="G5" s="783"/>
      <c r="H5" s="783"/>
      <c r="I5" s="783"/>
    </row>
    <row r="6" spans="1:10">
      <c r="A6" s="783"/>
      <c r="B6" s="783"/>
      <c r="C6" s="783"/>
      <c r="D6" s="783"/>
      <c r="E6" s="783"/>
      <c r="F6" s="783"/>
      <c r="G6" s="783"/>
      <c r="H6" s="783"/>
      <c r="I6" s="783"/>
    </row>
    <row r="7" spans="1:10">
      <c r="B7" s="1786" t="s">
        <v>2702</v>
      </c>
      <c r="C7" s="1786"/>
      <c r="D7" s="1786"/>
      <c r="E7" s="1786"/>
      <c r="F7" s="1786"/>
      <c r="G7" s="1786"/>
      <c r="H7" s="1786"/>
    </row>
    <row r="8" spans="1:10" ht="15" thickBot="1">
      <c r="B8" s="654"/>
      <c r="C8" s="654"/>
      <c r="D8" s="654"/>
      <c r="E8" s="654"/>
      <c r="F8" s="654"/>
      <c r="G8" s="654"/>
      <c r="H8" s="654"/>
    </row>
    <row r="9" spans="1:10" ht="30" customHeight="1">
      <c r="B9" s="1787" t="s">
        <v>2354</v>
      </c>
      <c r="C9" s="1790" t="s">
        <v>2355</v>
      </c>
      <c r="D9" s="1787"/>
      <c r="E9" s="1793" t="s">
        <v>2356</v>
      </c>
      <c r="F9" s="1794"/>
      <c r="G9" s="1793" t="s">
        <v>2357</v>
      </c>
      <c r="H9" s="1797"/>
    </row>
    <row r="10" spans="1:10" ht="24" customHeight="1" thickBot="1">
      <c r="B10" s="1788"/>
      <c r="C10" s="1791"/>
      <c r="D10" s="1792"/>
      <c r="E10" s="1795"/>
      <c r="F10" s="1796"/>
      <c r="G10" s="1798"/>
      <c r="H10" s="1799"/>
    </row>
    <row r="11" spans="1:10" ht="15" thickBot="1">
      <c r="B11" s="1789"/>
      <c r="C11" s="997">
        <v>2023</v>
      </c>
      <c r="D11" s="998">
        <v>2024</v>
      </c>
      <c r="E11" s="997">
        <v>2023</v>
      </c>
      <c r="F11" s="998">
        <v>2024</v>
      </c>
      <c r="G11" s="997">
        <v>2023</v>
      </c>
      <c r="H11" s="999">
        <v>2024</v>
      </c>
    </row>
    <row r="12" spans="1:10">
      <c r="B12" s="784" t="s">
        <v>447</v>
      </c>
      <c r="C12" s="785">
        <v>58</v>
      </c>
      <c r="D12" s="785">
        <v>58</v>
      </c>
      <c r="E12" s="785">
        <v>51</v>
      </c>
      <c r="F12" s="785">
        <v>51</v>
      </c>
      <c r="G12" s="786">
        <f t="shared" ref="G12:H14" si="0">E12/C12</f>
        <v>0.87931034482758619</v>
      </c>
      <c r="H12" s="786">
        <f t="shared" si="0"/>
        <v>0.87931034482758619</v>
      </c>
    </row>
    <row r="13" spans="1:10" ht="15" thickBot="1">
      <c r="B13" s="68" t="s">
        <v>454</v>
      </c>
      <c r="C13" s="386">
        <v>8</v>
      </c>
      <c r="D13" s="386">
        <v>8</v>
      </c>
      <c r="E13" s="386">
        <v>5</v>
      </c>
      <c r="F13" s="386">
        <v>5</v>
      </c>
      <c r="G13" s="786">
        <f t="shared" si="0"/>
        <v>0.625</v>
      </c>
      <c r="H13" s="786">
        <f t="shared" si="0"/>
        <v>0.625</v>
      </c>
    </row>
    <row r="14" spans="1:10" ht="15" thickBot="1">
      <c r="B14" s="1000" t="s">
        <v>434</v>
      </c>
      <c r="C14" s="1001">
        <f>C12+C13</f>
        <v>66</v>
      </c>
      <c r="D14" s="1001">
        <f>D12+D13</f>
        <v>66</v>
      </c>
      <c r="E14" s="1001">
        <f>E12+E13</f>
        <v>56</v>
      </c>
      <c r="F14" s="1001">
        <f>F12+F13</f>
        <v>56</v>
      </c>
      <c r="G14" s="1002">
        <f t="shared" si="0"/>
        <v>0.84848484848484851</v>
      </c>
      <c r="H14" s="1002">
        <f t="shared" si="0"/>
        <v>0.84848484848484851</v>
      </c>
    </row>
    <row r="15" spans="1:10">
      <c r="B15" s="787" t="s">
        <v>2358</v>
      </c>
    </row>
    <row r="16" spans="1:10">
      <c r="F16" s="64"/>
    </row>
  </sheetData>
  <mergeCells count="8">
    <mergeCell ref="B1:H1"/>
    <mergeCell ref="B2:H2"/>
    <mergeCell ref="B3:H3"/>
    <mergeCell ref="B7:H7"/>
    <mergeCell ref="B9:B11"/>
    <mergeCell ref="C9:D10"/>
    <mergeCell ref="E9:F10"/>
    <mergeCell ref="G9:H10"/>
  </mergeCells>
  <pageMargins left="0.7" right="0.7" top="0.75" bottom="0.75" header="0.3" footer="0.3"/>
  <pageSetup paperSize="0" orientation="portrait" horizontalDpi="0" verticalDpi="0" copies="0"/>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02D566-1EAD-47C5-BF8F-09714AA765AA}">
  <dimension ref="B1:O123"/>
  <sheetViews>
    <sheetView topLeftCell="B1" zoomScale="80" zoomScaleNormal="80" workbookViewId="0">
      <selection activeCell="C16" sqref="C16"/>
    </sheetView>
  </sheetViews>
  <sheetFormatPr baseColWidth="10" defaultColWidth="10.109375" defaultRowHeight="14.4"/>
  <cols>
    <col min="1" max="1" width="10.109375" style="791"/>
    <col min="2" max="2" width="94.33203125" style="826" customWidth="1"/>
    <col min="3" max="3" width="17" style="791" customWidth="1"/>
    <col min="4" max="4" width="21.109375" style="791" customWidth="1"/>
    <col min="5" max="5" width="22" style="791" customWidth="1"/>
    <col min="6" max="6" width="22.5546875" style="791" customWidth="1"/>
    <col min="7" max="7" width="18.88671875" style="791" customWidth="1"/>
    <col min="8" max="8" width="15.109375" style="791" customWidth="1"/>
    <col min="9" max="9" width="16.44140625" style="791" bestFit="1" customWidth="1"/>
    <col min="10" max="10" width="13.5546875" style="791" customWidth="1"/>
    <col min="11" max="11" width="14.88671875" style="791" customWidth="1"/>
    <col min="12" max="12" width="11.6640625" style="791" customWidth="1"/>
    <col min="13" max="13" width="10.109375" style="791"/>
    <col min="14" max="14" width="32.6640625" style="791" bestFit="1" customWidth="1"/>
    <col min="15" max="15" width="19.5546875" style="791" bestFit="1" customWidth="1"/>
    <col min="16" max="258" width="10.109375" style="791"/>
    <col min="259" max="259" width="91.88671875" style="791" customWidth="1"/>
    <col min="260" max="260" width="17.33203125" style="791" bestFit="1" customWidth="1"/>
    <col min="261" max="261" width="22" style="791" customWidth="1"/>
    <col min="262" max="262" width="25" style="791" customWidth="1"/>
    <col min="263" max="263" width="17.33203125" style="791" bestFit="1" customWidth="1"/>
    <col min="264" max="264" width="15.109375" style="791" bestFit="1" customWidth="1"/>
    <col min="265" max="265" width="20" style="791" customWidth="1"/>
    <col min="266" max="266" width="15.33203125" style="791" customWidth="1"/>
    <col min="267" max="267" width="12.6640625" style="791" customWidth="1"/>
    <col min="268" max="268" width="14.33203125" style="791" customWidth="1"/>
    <col min="269" max="269" width="10.109375" style="791"/>
    <col min="270" max="270" width="25.88671875" style="791" bestFit="1" customWidth="1"/>
    <col min="271" max="271" width="20.6640625" style="791" bestFit="1" customWidth="1"/>
    <col min="272" max="514" width="10.109375" style="791"/>
    <col min="515" max="515" width="91.88671875" style="791" customWidth="1"/>
    <col min="516" max="516" width="17.33203125" style="791" bestFit="1" customWidth="1"/>
    <col min="517" max="517" width="22" style="791" customWidth="1"/>
    <col min="518" max="518" width="25" style="791" customWidth="1"/>
    <col min="519" max="519" width="17.33203125" style="791" bestFit="1" customWidth="1"/>
    <col min="520" max="520" width="15.109375" style="791" bestFit="1" customWidth="1"/>
    <col min="521" max="521" width="20" style="791" customWidth="1"/>
    <col min="522" max="522" width="15.33203125" style="791" customWidth="1"/>
    <col min="523" max="523" width="12.6640625" style="791" customWidth="1"/>
    <col min="524" max="524" width="14.33203125" style="791" customWidth="1"/>
    <col min="525" max="525" width="10.109375" style="791"/>
    <col min="526" max="526" width="25.88671875" style="791" bestFit="1" customWidth="1"/>
    <col min="527" max="527" width="20.6640625" style="791" bestFit="1" customWidth="1"/>
    <col min="528" max="770" width="10.109375" style="791"/>
    <col min="771" max="771" width="91.88671875" style="791" customWidth="1"/>
    <col min="772" max="772" width="17.33203125" style="791" bestFit="1" customWidth="1"/>
    <col min="773" max="773" width="22" style="791" customWidth="1"/>
    <col min="774" max="774" width="25" style="791" customWidth="1"/>
    <col min="775" max="775" width="17.33203125" style="791" bestFit="1" customWidth="1"/>
    <col min="776" max="776" width="15.109375" style="791" bestFit="1" customWidth="1"/>
    <col min="777" max="777" width="20" style="791" customWidth="1"/>
    <col min="778" max="778" width="15.33203125" style="791" customWidth="1"/>
    <col min="779" max="779" width="12.6640625" style="791" customWidth="1"/>
    <col min="780" max="780" width="14.33203125" style="791" customWidth="1"/>
    <col min="781" max="781" width="10.109375" style="791"/>
    <col min="782" max="782" width="25.88671875" style="791" bestFit="1" customWidth="1"/>
    <col min="783" max="783" width="20.6640625" style="791" bestFit="1" customWidth="1"/>
    <col min="784" max="1026" width="10.109375" style="791"/>
    <col min="1027" max="1027" width="91.88671875" style="791" customWidth="1"/>
    <col min="1028" max="1028" width="17.33203125" style="791" bestFit="1" customWidth="1"/>
    <col min="1029" max="1029" width="22" style="791" customWidth="1"/>
    <col min="1030" max="1030" width="25" style="791" customWidth="1"/>
    <col min="1031" max="1031" width="17.33203125" style="791" bestFit="1" customWidth="1"/>
    <col min="1032" max="1032" width="15.109375" style="791" bestFit="1" customWidth="1"/>
    <col min="1033" max="1033" width="20" style="791" customWidth="1"/>
    <col min="1034" max="1034" width="15.33203125" style="791" customWidth="1"/>
    <col min="1035" max="1035" width="12.6640625" style="791" customWidth="1"/>
    <col min="1036" max="1036" width="14.33203125" style="791" customWidth="1"/>
    <col min="1037" max="1037" width="10.109375" style="791"/>
    <col min="1038" max="1038" width="25.88671875" style="791" bestFit="1" customWidth="1"/>
    <col min="1039" max="1039" width="20.6640625" style="791" bestFit="1" customWidth="1"/>
    <col min="1040" max="1282" width="10.109375" style="791"/>
    <col min="1283" max="1283" width="91.88671875" style="791" customWidth="1"/>
    <col min="1284" max="1284" width="17.33203125" style="791" bestFit="1" customWidth="1"/>
    <col min="1285" max="1285" width="22" style="791" customWidth="1"/>
    <col min="1286" max="1286" width="25" style="791" customWidth="1"/>
    <col min="1287" max="1287" width="17.33203125" style="791" bestFit="1" customWidth="1"/>
    <col min="1288" max="1288" width="15.109375" style="791" bestFit="1" customWidth="1"/>
    <col min="1289" max="1289" width="20" style="791" customWidth="1"/>
    <col min="1290" max="1290" width="15.33203125" style="791" customWidth="1"/>
    <col min="1291" max="1291" width="12.6640625" style="791" customWidth="1"/>
    <col min="1292" max="1292" width="14.33203125" style="791" customWidth="1"/>
    <col min="1293" max="1293" width="10.109375" style="791"/>
    <col min="1294" max="1294" width="25.88671875" style="791" bestFit="1" customWidth="1"/>
    <col min="1295" max="1295" width="20.6640625" style="791" bestFit="1" customWidth="1"/>
    <col min="1296" max="1538" width="10.109375" style="791"/>
    <col min="1539" max="1539" width="91.88671875" style="791" customWidth="1"/>
    <col min="1540" max="1540" width="17.33203125" style="791" bestFit="1" customWidth="1"/>
    <col min="1541" max="1541" width="22" style="791" customWidth="1"/>
    <col min="1542" max="1542" width="25" style="791" customWidth="1"/>
    <col min="1543" max="1543" width="17.33203125" style="791" bestFit="1" customWidth="1"/>
    <col min="1544" max="1544" width="15.109375" style="791" bestFit="1" customWidth="1"/>
    <col min="1545" max="1545" width="20" style="791" customWidth="1"/>
    <col min="1546" max="1546" width="15.33203125" style="791" customWidth="1"/>
    <col min="1547" max="1547" width="12.6640625" style="791" customWidth="1"/>
    <col min="1548" max="1548" width="14.33203125" style="791" customWidth="1"/>
    <col min="1549" max="1549" width="10.109375" style="791"/>
    <col min="1550" max="1550" width="25.88671875" style="791" bestFit="1" customWidth="1"/>
    <col min="1551" max="1551" width="20.6640625" style="791" bestFit="1" customWidth="1"/>
    <col min="1552" max="1794" width="10.109375" style="791"/>
    <col min="1795" max="1795" width="91.88671875" style="791" customWidth="1"/>
    <col min="1796" max="1796" width="17.33203125" style="791" bestFit="1" customWidth="1"/>
    <col min="1797" max="1797" width="22" style="791" customWidth="1"/>
    <col min="1798" max="1798" width="25" style="791" customWidth="1"/>
    <col min="1799" max="1799" width="17.33203125" style="791" bestFit="1" customWidth="1"/>
    <col min="1800" max="1800" width="15.109375" style="791" bestFit="1" customWidth="1"/>
    <col min="1801" max="1801" width="20" style="791" customWidth="1"/>
    <col min="1802" max="1802" width="15.33203125" style="791" customWidth="1"/>
    <col min="1803" max="1803" width="12.6640625" style="791" customWidth="1"/>
    <col min="1804" max="1804" width="14.33203125" style="791" customWidth="1"/>
    <col min="1805" max="1805" width="10.109375" style="791"/>
    <col min="1806" max="1806" width="25.88671875" style="791" bestFit="1" customWidth="1"/>
    <col min="1807" max="1807" width="20.6640625" style="791" bestFit="1" customWidth="1"/>
    <col min="1808" max="2050" width="10.109375" style="791"/>
    <col min="2051" max="2051" width="91.88671875" style="791" customWidth="1"/>
    <col min="2052" max="2052" width="17.33203125" style="791" bestFit="1" customWidth="1"/>
    <col min="2053" max="2053" width="22" style="791" customWidth="1"/>
    <col min="2054" max="2054" width="25" style="791" customWidth="1"/>
    <col min="2055" max="2055" width="17.33203125" style="791" bestFit="1" customWidth="1"/>
    <col min="2056" max="2056" width="15.109375" style="791" bestFit="1" customWidth="1"/>
    <col min="2057" max="2057" width="20" style="791" customWidth="1"/>
    <col min="2058" max="2058" width="15.33203125" style="791" customWidth="1"/>
    <col min="2059" max="2059" width="12.6640625" style="791" customWidth="1"/>
    <col min="2060" max="2060" width="14.33203125" style="791" customWidth="1"/>
    <col min="2061" max="2061" width="10.109375" style="791"/>
    <col min="2062" max="2062" width="25.88671875" style="791" bestFit="1" customWidth="1"/>
    <col min="2063" max="2063" width="20.6640625" style="791" bestFit="1" customWidth="1"/>
    <col min="2064" max="2306" width="10.109375" style="791"/>
    <col min="2307" max="2307" width="91.88671875" style="791" customWidth="1"/>
    <col min="2308" max="2308" width="17.33203125" style="791" bestFit="1" customWidth="1"/>
    <col min="2309" max="2309" width="22" style="791" customWidth="1"/>
    <col min="2310" max="2310" width="25" style="791" customWidth="1"/>
    <col min="2311" max="2311" width="17.33203125" style="791" bestFit="1" customWidth="1"/>
    <col min="2312" max="2312" width="15.109375" style="791" bestFit="1" customWidth="1"/>
    <col min="2313" max="2313" width="20" style="791" customWidth="1"/>
    <col min="2314" max="2314" width="15.33203125" style="791" customWidth="1"/>
    <col min="2315" max="2315" width="12.6640625" style="791" customWidth="1"/>
    <col min="2316" max="2316" width="14.33203125" style="791" customWidth="1"/>
    <col min="2317" max="2317" width="10.109375" style="791"/>
    <col min="2318" max="2318" width="25.88671875" style="791" bestFit="1" customWidth="1"/>
    <col min="2319" max="2319" width="20.6640625" style="791" bestFit="1" customWidth="1"/>
    <col min="2320" max="2562" width="10.109375" style="791"/>
    <col min="2563" max="2563" width="91.88671875" style="791" customWidth="1"/>
    <col min="2564" max="2564" width="17.33203125" style="791" bestFit="1" customWidth="1"/>
    <col min="2565" max="2565" width="22" style="791" customWidth="1"/>
    <col min="2566" max="2566" width="25" style="791" customWidth="1"/>
    <col min="2567" max="2567" width="17.33203125" style="791" bestFit="1" customWidth="1"/>
    <col min="2568" max="2568" width="15.109375" style="791" bestFit="1" customWidth="1"/>
    <col min="2569" max="2569" width="20" style="791" customWidth="1"/>
    <col min="2570" max="2570" width="15.33203125" style="791" customWidth="1"/>
    <col min="2571" max="2571" width="12.6640625" style="791" customWidth="1"/>
    <col min="2572" max="2572" width="14.33203125" style="791" customWidth="1"/>
    <col min="2573" max="2573" width="10.109375" style="791"/>
    <col min="2574" max="2574" width="25.88671875" style="791" bestFit="1" customWidth="1"/>
    <col min="2575" max="2575" width="20.6640625" style="791" bestFit="1" customWidth="1"/>
    <col min="2576" max="2818" width="10.109375" style="791"/>
    <col min="2819" max="2819" width="91.88671875" style="791" customWidth="1"/>
    <col min="2820" max="2820" width="17.33203125" style="791" bestFit="1" customWidth="1"/>
    <col min="2821" max="2821" width="22" style="791" customWidth="1"/>
    <col min="2822" max="2822" width="25" style="791" customWidth="1"/>
    <col min="2823" max="2823" width="17.33203125" style="791" bestFit="1" customWidth="1"/>
    <col min="2824" max="2824" width="15.109375" style="791" bestFit="1" customWidth="1"/>
    <col min="2825" max="2825" width="20" style="791" customWidth="1"/>
    <col min="2826" max="2826" width="15.33203125" style="791" customWidth="1"/>
    <col min="2827" max="2827" width="12.6640625" style="791" customWidth="1"/>
    <col min="2828" max="2828" width="14.33203125" style="791" customWidth="1"/>
    <col min="2829" max="2829" width="10.109375" style="791"/>
    <col min="2830" max="2830" width="25.88671875" style="791" bestFit="1" customWidth="1"/>
    <col min="2831" max="2831" width="20.6640625" style="791" bestFit="1" customWidth="1"/>
    <col min="2832" max="3074" width="10.109375" style="791"/>
    <col min="3075" max="3075" width="91.88671875" style="791" customWidth="1"/>
    <col min="3076" max="3076" width="17.33203125" style="791" bestFit="1" customWidth="1"/>
    <col min="3077" max="3077" width="22" style="791" customWidth="1"/>
    <col min="3078" max="3078" width="25" style="791" customWidth="1"/>
    <col min="3079" max="3079" width="17.33203125" style="791" bestFit="1" customWidth="1"/>
    <col min="3080" max="3080" width="15.109375" style="791" bestFit="1" customWidth="1"/>
    <col min="3081" max="3081" width="20" style="791" customWidth="1"/>
    <col min="3082" max="3082" width="15.33203125" style="791" customWidth="1"/>
    <col min="3083" max="3083" width="12.6640625" style="791" customWidth="1"/>
    <col min="3084" max="3084" width="14.33203125" style="791" customWidth="1"/>
    <col min="3085" max="3085" width="10.109375" style="791"/>
    <col min="3086" max="3086" width="25.88671875" style="791" bestFit="1" customWidth="1"/>
    <col min="3087" max="3087" width="20.6640625" style="791" bestFit="1" customWidth="1"/>
    <col min="3088" max="3330" width="10.109375" style="791"/>
    <col min="3331" max="3331" width="91.88671875" style="791" customWidth="1"/>
    <col min="3332" max="3332" width="17.33203125" style="791" bestFit="1" customWidth="1"/>
    <col min="3333" max="3333" width="22" style="791" customWidth="1"/>
    <col min="3334" max="3334" width="25" style="791" customWidth="1"/>
    <col min="3335" max="3335" width="17.33203125" style="791" bestFit="1" customWidth="1"/>
    <col min="3336" max="3336" width="15.109375" style="791" bestFit="1" customWidth="1"/>
    <col min="3337" max="3337" width="20" style="791" customWidth="1"/>
    <col min="3338" max="3338" width="15.33203125" style="791" customWidth="1"/>
    <col min="3339" max="3339" width="12.6640625" style="791" customWidth="1"/>
    <col min="3340" max="3340" width="14.33203125" style="791" customWidth="1"/>
    <col min="3341" max="3341" width="10.109375" style="791"/>
    <col min="3342" max="3342" width="25.88671875" style="791" bestFit="1" customWidth="1"/>
    <col min="3343" max="3343" width="20.6640625" style="791" bestFit="1" customWidth="1"/>
    <col min="3344" max="3586" width="10.109375" style="791"/>
    <col min="3587" max="3587" width="91.88671875" style="791" customWidth="1"/>
    <col min="3588" max="3588" width="17.33203125" style="791" bestFit="1" customWidth="1"/>
    <col min="3589" max="3589" width="22" style="791" customWidth="1"/>
    <col min="3590" max="3590" width="25" style="791" customWidth="1"/>
    <col min="3591" max="3591" width="17.33203125" style="791" bestFit="1" customWidth="1"/>
    <col min="3592" max="3592" width="15.109375" style="791" bestFit="1" customWidth="1"/>
    <col min="3593" max="3593" width="20" style="791" customWidth="1"/>
    <col min="3594" max="3594" width="15.33203125" style="791" customWidth="1"/>
    <col min="3595" max="3595" width="12.6640625" style="791" customWidth="1"/>
    <col min="3596" max="3596" width="14.33203125" style="791" customWidth="1"/>
    <col min="3597" max="3597" width="10.109375" style="791"/>
    <col min="3598" max="3598" width="25.88671875" style="791" bestFit="1" customWidth="1"/>
    <col min="3599" max="3599" width="20.6640625" style="791" bestFit="1" customWidth="1"/>
    <col min="3600" max="3842" width="10.109375" style="791"/>
    <col min="3843" max="3843" width="91.88671875" style="791" customWidth="1"/>
    <col min="3844" max="3844" width="17.33203125" style="791" bestFit="1" customWidth="1"/>
    <col min="3845" max="3845" width="22" style="791" customWidth="1"/>
    <col min="3846" max="3846" width="25" style="791" customWidth="1"/>
    <col min="3847" max="3847" width="17.33203125" style="791" bestFit="1" customWidth="1"/>
    <col min="3848" max="3848" width="15.109375" style="791" bestFit="1" customWidth="1"/>
    <col min="3849" max="3849" width="20" style="791" customWidth="1"/>
    <col min="3850" max="3850" width="15.33203125" style="791" customWidth="1"/>
    <col min="3851" max="3851" width="12.6640625" style="791" customWidth="1"/>
    <col min="3852" max="3852" width="14.33203125" style="791" customWidth="1"/>
    <col min="3853" max="3853" width="10.109375" style="791"/>
    <col min="3854" max="3854" width="25.88671875" style="791" bestFit="1" customWidth="1"/>
    <col min="3855" max="3855" width="20.6640625" style="791" bestFit="1" customWidth="1"/>
    <col min="3856" max="4098" width="10.109375" style="791"/>
    <col min="4099" max="4099" width="91.88671875" style="791" customWidth="1"/>
    <col min="4100" max="4100" width="17.33203125" style="791" bestFit="1" customWidth="1"/>
    <col min="4101" max="4101" width="22" style="791" customWidth="1"/>
    <col min="4102" max="4102" width="25" style="791" customWidth="1"/>
    <col min="4103" max="4103" width="17.33203125" style="791" bestFit="1" customWidth="1"/>
    <col min="4104" max="4104" width="15.109375" style="791" bestFit="1" customWidth="1"/>
    <col min="4105" max="4105" width="20" style="791" customWidth="1"/>
    <col min="4106" max="4106" width="15.33203125" style="791" customWidth="1"/>
    <col min="4107" max="4107" width="12.6640625" style="791" customWidth="1"/>
    <col min="4108" max="4108" width="14.33203125" style="791" customWidth="1"/>
    <col min="4109" max="4109" width="10.109375" style="791"/>
    <col min="4110" max="4110" width="25.88671875" style="791" bestFit="1" customWidth="1"/>
    <col min="4111" max="4111" width="20.6640625" style="791" bestFit="1" customWidth="1"/>
    <col min="4112" max="4354" width="10.109375" style="791"/>
    <col min="4355" max="4355" width="91.88671875" style="791" customWidth="1"/>
    <col min="4356" max="4356" width="17.33203125" style="791" bestFit="1" customWidth="1"/>
    <col min="4357" max="4357" width="22" style="791" customWidth="1"/>
    <col min="4358" max="4358" width="25" style="791" customWidth="1"/>
    <col min="4359" max="4359" width="17.33203125" style="791" bestFit="1" customWidth="1"/>
    <col min="4360" max="4360" width="15.109375" style="791" bestFit="1" customWidth="1"/>
    <col min="4361" max="4361" width="20" style="791" customWidth="1"/>
    <col min="4362" max="4362" width="15.33203125" style="791" customWidth="1"/>
    <col min="4363" max="4363" width="12.6640625" style="791" customWidth="1"/>
    <col min="4364" max="4364" width="14.33203125" style="791" customWidth="1"/>
    <col min="4365" max="4365" width="10.109375" style="791"/>
    <col min="4366" max="4366" width="25.88671875" style="791" bestFit="1" customWidth="1"/>
    <col min="4367" max="4367" width="20.6640625" style="791" bestFit="1" customWidth="1"/>
    <col min="4368" max="4610" width="10.109375" style="791"/>
    <col min="4611" max="4611" width="91.88671875" style="791" customWidth="1"/>
    <col min="4612" max="4612" width="17.33203125" style="791" bestFit="1" customWidth="1"/>
    <col min="4613" max="4613" width="22" style="791" customWidth="1"/>
    <col min="4614" max="4614" width="25" style="791" customWidth="1"/>
    <col min="4615" max="4615" width="17.33203125" style="791" bestFit="1" customWidth="1"/>
    <col min="4616" max="4616" width="15.109375" style="791" bestFit="1" customWidth="1"/>
    <col min="4617" max="4617" width="20" style="791" customWidth="1"/>
    <col min="4618" max="4618" width="15.33203125" style="791" customWidth="1"/>
    <col min="4619" max="4619" width="12.6640625" style="791" customWidth="1"/>
    <col min="4620" max="4620" width="14.33203125" style="791" customWidth="1"/>
    <col min="4621" max="4621" width="10.109375" style="791"/>
    <col min="4622" max="4622" width="25.88671875" style="791" bestFit="1" customWidth="1"/>
    <col min="4623" max="4623" width="20.6640625" style="791" bestFit="1" customWidth="1"/>
    <col min="4624" max="4866" width="10.109375" style="791"/>
    <col min="4867" max="4867" width="91.88671875" style="791" customWidth="1"/>
    <col min="4868" max="4868" width="17.33203125" style="791" bestFit="1" customWidth="1"/>
    <col min="4869" max="4869" width="22" style="791" customWidth="1"/>
    <col min="4870" max="4870" width="25" style="791" customWidth="1"/>
    <col min="4871" max="4871" width="17.33203125" style="791" bestFit="1" customWidth="1"/>
    <col min="4872" max="4872" width="15.109375" style="791" bestFit="1" customWidth="1"/>
    <col min="4873" max="4873" width="20" style="791" customWidth="1"/>
    <col min="4874" max="4874" width="15.33203125" style="791" customWidth="1"/>
    <col min="4875" max="4875" width="12.6640625" style="791" customWidth="1"/>
    <col min="4876" max="4876" width="14.33203125" style="791" customWidth="1"/>
    <col min="4877" max="4877" width="10.109375" style="791"/>
    <col min="4878" max="4878" width="25.88671875" style="791" bestFit="1" customWidth="1"/>
    <col min="4879" max="4879" width="20.6640625" style="791" bestFit="1" customWidth="1"/>
    <col min="4880" max="5122" width="10.109375" style="791"/>
    <col min="5123" max="5123" width="91.88671875" style="791" customWidth="1"/>
    <col min="5124" max="5124" width="17.33203125" style="791" bestFit="1" customWidth="1"/>
    <col min="5125" max="5125" width="22" style="791" customWidth="1"/>
    <col min="5126" max="5126" width="25" style="791" customWidth="1"/>
    <col min="5127" max="5127" width="17.33203125" style="791" bestFit="1" customWidth="1"/>
    <col min="5128" max="5128" width="15.109375" style="791" bestFit="1" customWidth="1"/>
    <col min="5129" max="5129" width="20" style="791" customWidth="1"/>
    <col min="5130" max="5130" width="15.33203125" style="791" customWidth="1"/>
    <col min="5131" max="5131" width="12.6640625" style="791" customWidth="1"/>
    <col min="5132" max="5132" width="14.33203125" style="791" customWidth="1"/>
    <col min="5133" max="5133" width="10.109375" style="791"/>
    <col min="5134" max="5134" width="25.88671875" style="791" bestFit="1" customWidth="1"/>
    <col min="5135" max="5135" width="20.6640625" style="791" bestFit="1" customWidth="1"/>
    <col min="5136" max="5378" width="10.109375" style="791"/>
    <col min="5379" max="5379" width="91.88671875" style="791" customWidth="1"/>
    <col min="5380" max="5380" width="17.33203125" style="791" bestFit="1" customWidth="1"/>
    <col min="5381" max="5381" width="22" style="791" customWidth="1"/>
    <col min="5382" max="5382" width="25" style="791" customWidth="1"/>
    <col min="5383" max="5383" width="17.33203125" style="791" bestFit="1" customWidth="1"/>
    <col min="5384" max="5384" width="15.109375" style="791" bestFit="1" customWidth="1"/>
    <col min="5385" max="5385" width="20" style="791" customWidth="1"/>
    <col min="5386" max="5386" width="15.33203125" style="791" customWidth="1"/>
    <col min="5387" max="5387" width="12.6640625" style="791" customWidth="1"/>
    <col min="5388" max="5388" width="14.33203125" style="791" customWidth="1"/>
    <col min="5389" max="5389" width="10.109375" style="791"/>
    <col min="5390" max="5390" width="25.88671875" style="791" bestFit="1" customWidth="1"/>
    <col min="5391" max="5391" width="20.6640625" style="791" bestFit="1" customWidth="1"/>
    <col min="5392" max="5634" width="10.109375" style="791"/>
    <col min="5635" max="5635" width="91.88671875" style="791" customWidth="1"/>
    <col min="5636" max="5636" width="17.33203125" style="791" bestFit="1" customWidth="1"/>
    <col min="5637" max="5637" width="22" style="791" customWidth="1"/>
    <col min="5638" max="5638" width="25" style="791" customWidth="1"/>
    <col min="5639" max="5639" width="17.33203125" style="791" bestFit="1" customWidth="1"/>
    <col min="5640" max="5640" width="15.109375" style="791" bestFit="1" customWidth="1"/>
    <col min="5641" max="5641" width="20" style="791" customWidth="1"/>
    <col min="5642" max="5642" width="15.33203125" style="791" customWidth="1"/>
    <col min="5643" max="5643" width="12.6640625" style="791" customWidth="1"/>
    <col min="5644" max="5644" width="14.33203125" style="791" customWidth="1"/>
    <col min="5645" max="5645" width="10.109375" style="791"/>
    <col min="5646" max="5646" width="25.88671875" style="791" bestFit="1" customWidth="1"/>
    <col min="5647" max="5647" width="20.6640625" style="791" bestFit="1" customWidth="1"/>
    <col min="5648" max="5890" width="10.109375" style="791"/>
    <col min="5891" max="5891" width="91.88671875" style="791" customWidth="1"/>
    <col min="5892" max="5892" width="17.33203125" style="791" bestFit="1" customWidth="1"/>
    <col min="5893" max="5893" width="22" style="791" customWidth="1"/>
    <col min="5894" max="5894" width="25" style="791" customWidth="1"/>
    <col min="5895" max="5895" width="17.33203125" style="791" bestFit="1" customWidth="1"/>
    <col min="5896" max="5896" width="15.109375" style="791" bestFit="1" customWidth="1"/>
    <col min="5897" max="5897" width="20" style="791" customWidth="1"/>
    <col min="5898" max="5898" width="15.33203125" style="791" customWidth="1"/>
    <col min="5899" max="5899" width="12.6640625" style="791" customWidth="1"/>
    <col min="5900" max="5900" width="14.33203125" style="791" customWidth="1"/>
    <col min="5901" max="5901" width="10.109375" style="791"/>
    <col min="5902" max="5902" width="25.88671875" style="791" bestFit="1" customWidth="1"/>
    <col min="5903" max="5903" width="20.6640625" style="791" bestFit="1" customWidth="1"/>
    <col min="5904" max="6146" width="10.109375" style="791"/>
    <col min="6147" max="6147" width="91.88671875" style="791" customWidth="1"/>
    <col min="6148" max="6148" width="17.33203125" style="791" bestFit="1" customWidth="1"/>
    <col min="6149" max="6149" width="22" style="791" customWidth="1"/>
    <col min="6150" max="6150" width="25" style="791" customWidth="1"/>
    <col min="6151" max="6151" width="17.33203125" style="791" bestFit="1" customWidth="1"/>
    <col min="6152" max="6152" width="15.109375" style="791" bestFit="1" customWidth="1"/>
    <col min="6153" max="6153" width="20" style="791" customWidth="1"/>
    <col min="6154" max="6154" width="15.33203125" style="791" customWidth="1"/>
    <col min="6155" max="6155" width="12.6640625" style="791" customWidth="1"/>
    <col min="6156" max="6156" width="14.33203125" style="791" customWidth="1"/>
    <col min="6157" max="6157" width="10.109375" style="791"/>
    <col min="6158" max="6158" width="25.88671875" style="791" bestFit="1" customWidth="1"/>
    <col min="6159" max="6159" width="20.6640625" style="791" bestFit="1" customWidth="1"/>
    <col min="6160" max="6402" width="10.109375" style="791"/>
    <col min="6403" max="6403" width="91.88671875" style="791" customWidth="1"/>
    <col min="6404" max="6404" width="17.33203125" style="791" bestFit="1" customWidth="1"/>
    <col min="6405" max="6405" width="22" style="791" customWidth="1"/>
    <col min="6406" max="6406" width="25" style="791" customWidth="1"/>
    <col min="6407" max="6407" width="17.33203125" style="791" bestFit="1" customWidth="1"/>
    <col min="6408" max="6408" width="15.109375" style="791" bestFit="1" customWidth="1"/>
    <col min="6409" max="6409" width="20" style="791" customWidth="1"/>
    <col min="6410" max="6410" width="15.33203125" style="791" customWidth="1"/>
    <col min="6411" max="6411" width="12.6640625" style="791" customWidth="1"/>
    <col min="6412" max="6412" width="14.33203125" style="791" customWidth="1"/>
    <col min="6413" max="6413" width="10.109375" style="791"/>
    <col min="6414" max="6414" width="25.88671875" style="791" bestFit="1" customWidth="1"/>
    <col min="6415" max="6415" width="20.6640625" style="791" bestFit="1" customWidth="1"/>
    <col min="6416" max="6658" width="10.109375" style="791"/>
    <col min="6659" max="6659" width="91.88671875" style="791" customWidth="1"/>
    <col min="6660" max="6660" width="17.33203125" style="791" bestFit="1" customWidth="1"/>
    <col min="6661" max="6661" width="22" style="791" customWidth="1"/>
    <col min="6662" max="6662" width="25" style="791" customWidth="1"/>
    <col min="6663" max="6663" width="17.33203125" style="791" bestFit="1" customWidth="1"/>
    <col min="6664" max="6664" width="15.109375" style="791" bestFit="1" customWidth="1"/>
    <col min="6665" max="6665" width="20" style="791" customWidth="1"/>
    <col min="6666" max="6666" width="15.33203125" style="791" customWidth="1"/>
    <col min="6667" max="6667" width="12.6640625" style="791" customWidth="1"/>
    <col min="6668" max="6668" width="14.33203125" style="791" customWidth="1"/>
    <col min="6669" max="6669" width="10.109375" style="791"/>
    <col min="6670" max="6670" width="25.88671875" style="791" bestFit="1" customWidth="1"/>
    <col min="6671" max="6671" width="20.6640625" style="791" bestFit="1" customWidth="1"/>
    <col min="6672" max="6914" width="10.109375" style="791"/>
    <col min="6915" max="6915" width="91.88671875" style="791" customWidth="1"/>
    <col min="6916" max="6916" width="17.33203125" style="791" bestFit="1" customWidth="1"/>
    <col min="6917" max="6917" width="22" style="791" customWidth="1"/>
    <col min="6918" max="6918" width="25" style="791" customWidth="1"/>
    <col min="6919" max="6919" width="17.33203125" style="791" bestFit="1" customWidth="1"/>
    <col min="6920" max="6920" width="15.109375" style="791" bestFit="1" customWidth="1"/>
    <col min="6921" max="6921" width="20" style="791" customWidth="1"/>
    <col min="6922" max="6922" width="15.33203125" style="791" customWidth="1"/>
    <col min="6923" max="6923" width="12.6640625" style="791" customWidth="1"/>
    <col min="6924" max="6924" width="14.33203125" style="791" customWidth="1"/>
    <col min="6925" max="6925" width="10.109375" style="791"/>
    <col min="6926" max="6926" width="25.88671875" style="791" bestFit="1" customWidth="1"/>
    <col min="6927" max="6927" width="20.6640625" style="791" bestFit="1" customWidth="1"/>
    <col min="6928" max="7170" width="10.109375" style="791"/>
    <col min="7171" max="7171" width="91.88671875" style="791" customWidth="1"/>
    <col min="7172" max="7172" width="17.33203125" style="791" bestFit="1" customWidth="1"/>
    <col min="7173" max="7173" width="22" style="791" customWidth="1"/>
    <col min="7174" max="7174" width="25" style="791" customWidth="1"/>
    <col min="7175" max="7175" width="17.33203125" style="791" bestFit="1" customWidth="1"/>
    <col min="7176" max="7176" width="15.109375" style="791" bestFit="1" customWidth="1"/>
    <col min="7177" max="7177" width="20" style="791" customWidth="1"/>
    <col min="7178" max="7178" width="15.33203125" style="791" customWidth="1"/>
    <col min="7179" max="7179" width="12.6640625" style="791" customWidth="1"/>
    <col min="7180" max="7180" width="14.33203125" style="791" customWidth="1"/>
    <col min="7181" max="7181" width="10.109375" style="791"/>
    <col min="7182" max="7182" width="25.88671875" style="791" bestFit="1" customWidth="1"/>
    <col min="7183" max="7183" width="20.6640625" style="791" bestFit="1" customWidth="1"/>
    <col min="7184" max="7426" width="10.109375" style="791"/>
    <col min="7427" max="7427" width="91.88671875" style="791" customWidth="1"/>
    <col min="7428" max="7428" width="17.33203125" style="791" bestFit="1" customWidth="1"/>
    <col min="7429" max="7429" width="22" style="791" customWidth="1"/>
    <col min="7430" max="7430" width="25" style="791" customWidth="1"/>
    <col min="7431" max="7431" width="17.33203125" style="791" bestFit="1" customWidth="1"/>
    <col min="7432" max="7432" width="15.109375" style="791" bestFit="1" customWidth="1"/>
    <col min="7433" max="7433" width="20" style="791" customWidth="1"/>
    <col min="7434" max="7434" width="15.33203125" style="791" customWidth="1"/>
    <col min="7435" max="7435" width="12.6640625" style="791" customWidth="1"/>
    <col min="7436" max="7436" width="14.33203125" style="791" customWidth="1"/>
    <col min="7437" max="7437" width="10.109375" style="791"/>
    <col min="7438" max="7438" width="25.88671875" style="791" bestFit="1" customWidth="1"/>
    <col min="7439" max="7439" width="20.6640625" style="791" bestFit="1" customWidth="1"/>
    <col min="7440" max="7682" width="10.109375" style="791"/>
    <col min="7683" max="7683" width="91.88671875" style="791" customWidth="1"/>
    <col min="7684" max="7684" width="17.33203125" style="791" bestFit="1" customWidth="1"/>
    <col min="7685" max="7685" width="22" style="791" customWidth="1"/>
    <col min="7686" max="7686" width="25" style="791" customWidth="1"/>
    <col min="7687" max="7687" width="17.33203125" style="791" bestFit="1" customWidth="1"/>
    <col min="7688" max="7688" width="15.109375" style="791" bestFit="1" customWidth="1"/>
    <col min="7689" max="7689" width="20" style="791" customWidth="1"/>
    <col min="7690" max="7690" width="15.33203125" style="791" customWidth="1"/>
    <col min="7691" max="7691" width="12.6640625" style="791" customWidth="1"/>
    <col min="7692" max="7692" width="14.33203125" style="791" customWidth="1"/>
    <col min="7693" max="7693" width="10.109375" style="791"/>
    <col min="7694" max="7694" width="25.88671875" style="791" bestFit="1" customWidth="1"/>
    <col min="7695" max="7695" width="20.6640625" style="791" bestFit="1" customWidth="1"/>
    <col min="7696" max="7938" width="10.109375" style="791"/>
    <col min="7939" max="7939" width="91.88671875" style="791" customWidth="1"/>
    <col min="7940" max="7940" width="17.33203125" style="791" bestFit="1" customWidth="1"/>
    <col min="7941" max="7941" width="22" style="791" customWidth="1"/>
    <col min="7942" max="7942" width="25" style="791" customWidth="1"/>
    <col min="7943" max="7943" width="17.33203125" style="791" bestFit="1" customWidth="1"/>
    <col min="7944" max="7944" width="15.109375" style="791" bestFit="1" customWidth="1"/>
    <col min="7945" max="7945" width="20" style="791" customWidth="1"/>
    <col min="7946" max="7946" width="15.33203125" style="791" customWidth="1"/>
    <col min="7947" max="7947" width="12.6640625" style="791" customWidth="1"/>
    <col min="7948" max="7948" width="14.33203125" style="791" customWidth="1"/>
    <col min="7949" max="7949" width="10.109375" style="791"/>
    <col min="7950" max="7950" width="25.88671875" style="791" bestFit="1" customWidth="1"/>
    <col min="7951" max="7951" width="20.6640625" style="791" bestFit="1" customWidth="1"/>
    <col min="7952" max="8194" width="10.109375" style="791"/>
    <col min="8195" max="8195" width="91.88671875" style="791" customWidth="1"/>
    <col min="8196" max="8196" width="17.33203125" style="791" bestFit="1" customWidth="1"/>
    <col min="8197" max="8197" width="22" style="791" customWidth="1"/>
    <col min="8198" max="8198" width="25" style="791" customWidth="1"/>
    <col min="8199" max="8199" width="17.33203125" style="791" bestFit="1" customWidth="1"/>
    <col min="8200" max="8200" width="15.109375" style="791" bestFit="1" customWidth="1"/>
    <col min="8201" max="8201" width="20" style="791" customWidth="1"/>
    <col min="8202" max="8202" width="15.33203125" style="791" customWidth="1"/>
    <col min="8203" max="8203" width="12.6640625" style="791" customWidth="1"/>
    <col min="8204" max="8204" width="14.33203125" style="791" customWidth="1"/>
    <col min="8205" max="8205" width="10.109375" style="791"/>
    <col min="8206" max="8206" width="25.88671875" style="791" bestFit="1" customWidth="1"/>
    <col min="8207" max="8207" width="20.6640625" style="791" bestFit="1" customWidth="1"/>
    <col min="8208" max="8450" width="10.109375" style="791"/>
    <col min="8451" max="8451" width="91.88671875" style="791" customWidth="1"/>
    <col min="8452" max="8452" width="17.33203125" style="791" bestFit="1" customWidth="1"/>
    <col min="8453" max="8453" width="22" style="791" customWidth="1"/>
    <col min="8454" max="8454" width="25" style="791" customWidth="1"/>
    <col min="8455" max="8455" width="17.33203125" style="791" bestFit="1" customWidth="1"/>
    <col min="8456" max="8456" width="15.109375" style="791" bestFit="1" customWidth="1"/>
    <col min="8457" max="8457" width="20" style="791" customWidth="1"/>
    <col min="8458" max="8458" width="15.33203125" style="791" customWidth="1"/>
    <col min="8459" max="8459" width="12.6640625" style="791" customWidth="1"/>
    <col min="8460" max="8460" width="14.33203125" style="791" customWidth="1"/>
    <col min="8461" max="8461" width="10.109375" style="791"/>
    <col min="8462" max="8462" width="25.88671875" style="791" bestFit="1" customWidth="1"/>
    <col min="8463" max="8463" width="20.6640625" style="791" bestFit="1" customWidth="1"/>
    <col min="8464" max="8706" width="10.109375" style="791"/>
    <col min="8707" max="8707" width="91.88671875" style="791" customWidth="1"/>
    <col min="8708" max="8708" width="17.33203125" style="791" bestFit="1" customWidth="1"/>
    <col min="8709" max="8709" width="22" style="791" customWidth="1"/>
    <col min="8710" max="8710" width="25" style="791" customWidth="1"/>
    <col min="8711" max="8711" width="17.33203125" style="791" bestFit="1" customWidth="1"/>
    <col min="8712" max="8712" width="15.109375" style="791" bestFit="1" customWidth="1"/>
    <col min="8713" max="8713" width="20" style="791" customWidth="1"/>
    <col min="8714" max="8714" width="15.33203125" style="791" customWidth="1"/>
    <col min="8715" max="8715" width="12.6640625" style="791" customWidth="1"/>
    <col min="8716" max="8716" width="14.33203125" style="791" customWidth="1"/>
    <col min="8717" max="8717" width="10.109375" style="791"/>
    <col min="8718" max="8718" width="25.88671875" style="791" bestFit="1" customWidth="1"/>
    <col min="8719" max="8719" width="20.6640625" style="791" bestFit="1" customWidth="1"/>
    <col min="8720" max="8962" width="10.109375" style="791"/>
    <col min="8963" max="8963" width="91.88671875" style="791" customWidth="1"/>
    <col min="8964" max="8964" width="17.33203125" style="791" bestFit="1" customWidth="1"/>
    <col min="8965" max="8965" width="22" style="791" customWidth="1"/>
    <col min="8966" max="8966" width="25" style="791" customWidth="1"/>
    <col min="8967" max="8967" width="17.33203125" style="791" bestFit="1" customWidth="1"/>
    <col min="8968" max="8968" width="15.109375" style="791" bestFit="1" customWidth="1"/>
    <col min="8969" max="8969" width="20" style="791" customWidth="1"/>
    <col min="8970" max="8970" width="15.33203125" style="791" customWidth="1"/>
    <col min="8971" max="8971" width="12.6640625" style="791" customWidth="1"/>
    <col min="8972" max="8972" width="14.33203125" style="791" customWidth="1"/>
    <col min="8973" max="8973" width="10.109375" style="791"/>
    <col min="8974" max="8974" width="25.88671875" style="791" bestFit="1" customWidth="1"/>
    <col min="8975" max="8975" width="20.6640625" style="791" bestFit="1" customWidth="1"/>
    <col min="8976" max="9218" width="10.109375" style="791"/>
    <col min="9219" max="9219" width="91.88671875" style="791" customWidth="1"/>
    <col min="9220" max="9220" width="17.33203125" style="791" bestFit="1" customWidth="1"/>
    <col min="9221" max="9221" width="22" style="791" customWidth="1"/>
    <col min="9222" max="9222" width="25" style="791" customWidth="1"/>
    <col min="9223" max="9223" width="17.33203125" style="791" bestFit="1" customWidth="1"/>
    <col min="9224" max="9224" width="15.109375" style="791" bestFit="1" customWidth="1"/>
    <col min="9225" max="9225" width="20" style="791" customWidth="1"/>
    <col min="9226" max="9226" width="15.33203125" style="791" customWidth="1"/>
    <col min="9227" max="9227" width="12.6640625" style="791" customWidth="1"/>
    <col min="9228" max="9228" width="14.33203125" style="791" customWidth="1"/>
    <col min="9229" max="9229" width="10.109375" style="791"/>
    <col min="9230" max="9230" width="25.88671875" style="791" bestFit="1" customWidth="1"/>
    <col min="9231" max="9231" width="20.6640625" style="791" bestFit="1" customWidth="1"/>
    <col min="9232" max="9474" width="10.109375" style="791"/>
    <col min="9475" max="9475" width="91.88671875" style="791" customWidth="1"/>
    <col min="9476" max="9476" width="17.33203125" style="791" bestFit="1" customWidth="1"/>
    <col min="9477" max="9477" width="22" style="791" customWidth="1"/>
    <col min="9478" max="9478" width="25" style="791" customWidth="1"/>
    <col min="9479" max="9479" width="17.33203125" style="791" bestFit="1" customWidth="1"/>
    <col min="9480" max="9480" width="15.109375" style="791" bestFit="1" customWidth="1"/>
    <col min="9481" max="9481" width="20" style="791" customWidth="1"/>
    <col min="9482" max="9482" width="15.33203125" style="791" customWidth="1"/>
    <col min="9483" max="9483" width="12.6640625" style="791" customWidth="1"/>
    <col min="9484" max="9484" width="14.33203125" style="791" customWidth="1"/>
    <col min="9485" max="9485" width="10.109375" style="791"/>
    <col min="9486" max="9486" width="25.88671875" style="791" bestFit="1" customWidth="1"/>
    <col min="9487" max="9487" width="20.6640625" style="791" bestFit="1" customWidth="1"/>
    <col min="9488" max="9730" width="10.109375" style="791"/>
    <col min="9731" max="9731" width="91.88671875" style="791" customWidth="1"/>
    <col min="9732" max="9732" width="17.33203125" style="791" bestFit="1" customWidth="1"/>
    <col min="9733" max="9733" width="22" style="791" customWidth="1"/>
    <col min="9734" max="9734" width="25" style="791" customWidth="1"/>
    <col min="9735" max="9735" width="17.33203125" style="791" bestFit="1" customWidth="1"/>
    <col min="9736" max="9736" width="15.109375" style="791" bestFit="1" customWidth="1"/>
    <col min="9737" max="9737" width="20" style="791" customWidth="1"/>
    <col min="9738" max="9738" width="15.33203125" style="791" customWidth="1"/>
    <col min="9739" max="9739" width="12.6640625" style="791" customWidth="1"/>
    <col min="9740" max="9740" width="14.33203125" style="791" customWidth="1"/>
    <col min="9741" max="9741" width="10.109375" style="791"/>
    <col min="9742" max="9742" width="25.88671875" style="791" bestFit="1" customWidth="1"/>
    <col min="9743" max="9743" width="20.6640625" style="791" bestFit="1" customWidth="1"/>
    <col min="9744" max="9986" width="10.109375" style="791"/>
    <col min="9987" max="9987" width="91.88671875" style="791" customWidth="1"/>
    <col min="9988" max="9988" width="17.33203125" style="791" bestFit="1" customWidth="1"/>
    <col min="9989" max="9989" width="22" style="791" customWidth="1"/>
    <col min="9990" max="9990" width="25" style="791" customWidth="1"/>
    <col min="9991" max="9991" width="17.33203125" style="791" bestFit="1" customWidth="1"/>
    <col min="9992" max="9992" width="15.109375" style="791" bestFit="1" customWidth="1"/>
    <col min="9993" max="9993" width="20" style="791" customWidth="1"/>
    <col min="9994" max="9994" width="15.33203125" style="791" customWidth="1"/>
    <col min="9995" max="9995" width="12.6640625" style="791" customWidth="1"/>
    <col min="9996" max="9996" width="14.33203125" style="791" customWidth="1"/>
    <col min="9997" max="9997" width="10.109375" style="791"/>
    <col min="9998" max="9998" width="25.88671875" style="791" bestFit="1" customWidth="1"/>
    <col min="9999" max="9999" width="20.6640625" style="791" bestFit="1" customWidth="1"/>
    <col min="10000" max="10242" width="10.109375" style="791"/>
    <col min="10243" max="10243" width="91.88671875" style="791" customWidth="1"/>
    <col min="10244" max="10244" width="17.33203125" style="791" bestFit="1" customWidth="1"/>
    <col min="10245" max="10245" width="22" style="791" customWidth="1"/>
    <col min="10246" max="10246" width="25" style="791" customWidth="1"/>
    <col min="10247" max="10247" width="17.33203125" style="791" bestFit="1" customWidth="1"/>
    <col min="10248" max="10248" width="15.109375" style="791" bestFit="1" customWidth="1"/>
    <col min="10249" max="10249" width="20" style="791" customWidth="1"/>
    <col min="10250" max="10250" width="15.33203125" style="791" customWidth="1"/>
    <col min="10251" max="10251" width="12.6640625" style="791" customWidth="1"/>
    <col min="10252" max="10252" width="14.33203125" style="791" customWidth="1"/>
    <col min="10253" max="10253" width="10.109375" style="791"/>
    <col min="10254" max="10254" width="25.88671875" style="791" bestFit="1" customWidth="1"/>
    <col min="10255" max="10255" width="20.6640625" style="791" bestFit="1" customWidth="1"/>
    <col min="10256" max="10498" width="10.109375" style="791"/>
    <col min="10499" max="10499" width="91.88671875" style="791" customWidth="1"/>
    <col min="10500" max="10500" width="17.33203125" style="791" bestFit="1" customWidth="1"/>
    <col min="10501" max="10501" width="22" style="791" customWidth="1"/>
    <col min="10502" max="10502" width="25" style="791" customWidth="1"/>
    <col min="10503" max="10503" width="17.33203125" style="791" bestFit="1" customWidth="1"/>
    <col min="10504" max="10504" width="15.109375" style="791" bestFit="1" customWidth="1"/>
    <col min="10505" max="10505" width="20" style="791" customWidth="1"/>
    <col min="10506" max="10506" width="15.33203125" style="791" customWidth="1"/>
    <col min="10507" max="10507" width="12.6640625" style="791" customWidth="1"/>
    <col min="10508" max="10508" width="14.33203125" style="791" customWidth="1"/>
    <col min="10509" max="10509" width="10.109375" style="791"/>
    <col min="10510" max="10510" width="25.88671875" style="791" bestFit="1" customWidth="1"/>
    <col min="10511" max="10511" width="20.6640625" style="791" bestFit="1" customWidth="1"/>
    <col min="10512" max="10754" width="10.109375" style="791"/>
    <col min="10755" max="10755" width="91.88671875" style="791" customWidth="1"/>
    <col min="10756" max="10756" width="17.33203125" style="791" bestFit="1" customWidth="1"/>
    <col min="10757" max="10757" width="22" style="791" customWidth="1"/>
    <col min="10758" max="10758" width="25" style="791" customWidth="1"/>
    <col min="10759" max="10759" width="17.33203125" style="791" bestFit="1" customWidth="1"/>
    <col min="10760" max="10760" width="15.109375" style="791" bestFit="1" customWidth="1"/>
    <col min="10761" max="10761" width="20" style="791" customWidth="1"/>
    <col min="10762" max="10762" width="15.33203125" style="791" customWidth="1"/>
    <col min="10763" max="10763" width="12.6640625" style="791" customWidth="1"/>
    <col min="10764" max="10764" width="14.33203125" style="791" customWidth="1"/>
    <col min="10765" max="10765" width="10.109375" style="791"/>
    <col min="10766" max="10766" width="25.88671875" style="791" bestFit="1" customWidth="1"/>
    <col min="10767" max="10767" width="20.6640625" style="791" bestFit="1" customWidth="1"/>
    <col min="10768" max="11010" width="10.109375" style="791"/>
    <col min="11011" max="11011" width="91.88671875" style="791" customWidth="1"/>
    <col min="11012" max="11012" width="17.33203125" style="791" bestFit="1" customWidth="1"/>
    <col min="11013" max="11013" width="22" style="791" customWidth="1"/>
    <col min="11014" max="11014" width="25" style="791" customWidth="1"/>
    <col min="11015" max="11015" width="17.33203125" style="791" bestFit="1" customWidth="1"/>
    <col min="11016" max="11016" width="15.109375" style="791" bestFit="1" customWidth="1"/>
    <col min="11017" max="11017" width="20" style="791" customWidth="1"/>
    <col min="11018" max="11018" width="15.33203125" style="791" customWidth="1"/>
    <col min="11019" max="11019" width="12.6640625" style="791" customWidth="1"/>
    <col min="11020" max="11020" width="14.33203125" style="791" customWidth="1"/>
    <col min="11021" max="11021" width="10.109375" style="791"/>
    <col min="11022" max="11022" width="25.88671875" style="791" bestFit="1" customWidth="1"/>
    <col min="11023" max="11023" width="20.6640625" style="791" bestFit="1" customWidth="1"/>
    <col min="11024" max="11266" width="10.109375" style="791"/>
    <col min="11267" max="11267" width="91.88671875" style="791" customWidth="1"/>
    <col min="11268" max="11268" width="17.33203125" style="791" bestFit="1" customWidth="1"/>
    <col min="11269" max="11269" width="22" style="791" customWidth="1"/>
    <col min="11270" max="11270" width="25" style="791" customWidth="1"/>
    <col min="11271" max="11271" width="17.33203125" style="791" bestFit="1" customWidth="1"/>
    <col min="11272" max="11272" width="15.109375" style="791" bestFit="1" customWidth="1"/>
    <col min="11273" max="11273" width="20" style="791" customWidth="1"/>
    <col min="11274" max="11274" width="15.33203125" style="791" customWidth="1"/>
    <col min="11275" max="11275" width="12.6640625" style="791" customWidth="1"/>
    <col min="11276" max="11276" width="14.33203125" style="791" customWidth="1"/>
    <col min="11277" max="11277" width="10.109375" style="791"/>
    <col min="11278" max="11278" width="25.88671875" style="791" bestFit="1" customWidth="1"/>
    <col min="11279" max="11279" width="20.6640625" style="791" bestFit="1" customWidth="1"/>
    <col min="11280" max="11522" width="10.109375" style="791"/>
    <col min="11523" max="11523" width="91.88671875" style="791" customWidth="1"/>
    <col min="11524" max="11524" width="17.33203125" style="791" bestFit="1" customWidth="1"/>
    <col min="11525" max="11525" width="22" style="791" customWidth="1"/>
    <col min="11526" max="11526" width="25" style="791" customWidth="1"/>
    <col min="11527" max="11527" width="17.33203125" style="791" bestFit="1" customWidth="1"/>
    <col min="11528" max="11528" width="15.109375" style="791" bestFit="1" customWidth="1"/>
    <col min="11529" max="11529" width="20" style="791" customWidth="1"/>
    <col min="11530" max="11530" width="15.33203125" style="791" customWidth="1"/>
    <col min="11531" max="11531" width="12.6640625" style="791" customWidth="1"/>
    <col min="11532" max="11532" width="14.33203125" style="791" customWidth="1"/>
    <col min="11533" max="11533" width="10.109375" style="791"/>
    <col min="11534" max="11534" width="25.88671875" style="791" bestFit="1" customWidth="1"/>
    <col min="11535" max="11535" width="20.6640625" style="791" bestFit="1" customWidth="1"/>
    <col min="11536" max="11778" width="10.109375" style="791"/>
    <col min="11779" max="11779" width="91.88671875" style="791" customWidth="1"/>
    <col min="11780" max="11780" width="17.33203125" style="791" bestFit="1" customWidth="1"/>
    <col min="11781" max="11781" width="22" style="791" customWidth="1"/>
    <col min="11782" max="11782" width="25" style="791" customWidth="1"/>
    <col min="11783" max="11783" width="17.33203125" style="791" bestFit="1" customWidth="1"/>
    <col min="11784" max="11784" width="15.109375" style="791" bestFit="1" customWidth="1"/>
    <col min="11785" max="11785" width="20" style="791" customWidth="1"/>
    <col min="11786" max="11786" width="15.33203125" style="791" customWidth="1"/>
    <col min="11787" max="11787" width="12.6640625" style="791" customWidth="1"/>
    <col min="11788" max="11788" width="14.33203125" style="791" customWidth="1"/>
    <col min="11789" max="11789" width="10.109375" style="791"/>
    <col min="11790" max="11790" width="25.88671875" style="791" bestFit="1" customWidth="1"/>
    <col min="11791" max="11791" width="20.6640625" style="791" bestFit="1" customWidth="1"/>
    <col min="11792" max="12034" width="10.109375" style="791"/>
    <col min="12035" max="12035" width="91.88671875" style="791" customWidth="1"/>
    <col min="12036" max="12036" width="17.33203125" style="791" bestFit="1" customWidth="1"/>
    <col min="12037" max="12037" width="22" style="791" customWidth="1"/>
    <col min="12038" max="12038" width="25" style="791" customWidth="1"/>
    <col min="12039" max="12039" width="17.33203125" style="791" bestFit="1" customWidth="1"/>
    <col min="12040" max="12040" width="15.109375" style="791" bestFit="1" customWidth="1"/>
    <col min="12041" max="12041" width="20" style="791" customWidth="1"/>
    <col min="12042" max="12042" width="15.33203125" style="791" customWidth="1"/>
    <col min="12043" max="12043" width="12.6640625" style="791" customWidth="1"/>
    <col min="12044" max="12044" width="14.33203125" style="791" customWidth="1"/>
    <col min="12045" max="12045" width="10.109375" style="791"/>
    <col min="12046" max="12046" width="25.88671875" style="791" bestFit="1" customWidth="1"/>
    <col min="12047" max="12047" width="20.6640625" style="791" bestFit="1" customWidth="1"/>
    <col min="12048" max="12290" width="10.109375" style="791"/>
    <col min="12291" max="12291" width="91.88671875" style="791" customWidth="1"/>
    <col min="12292" max="12292" width="17.33203125" style="791" bestFit="1" customWidth="1"/>
    <col min="12293" max="12293" width="22" style="791" customWidth="1"/>
    <col min="12294" max="12294" width="25" style="791" customWidth="1"/>
    <col min="12295" max="12295" width="17.33203125" style="791" bestFit="1" customWidth="1"/>
    <col min="12296" max="12296" width="15.109375" style="791" bestFit="1" customWidth="1"/>
    <col min="12297" max="12297" width="20" style="791" customWidth="1"/>
    <col min="12298" max="12298" width="15.33203125" style="791" customWidth="1"/>
    <col min="12299" max="12299" width="12.6640625" style="791" customWidth="1"/>
    <col min="12300" max="12300" width="14.33203125" style="791" customWidth="1"/>
    <col min="12301" max="12301" width="10.109375" style="791"/>
    <col min="12302" max="12302" width="25.88671875" style="791" bestFit="1" customWidth="1"/>
    <col min="12303" max="12303" width="20.6640625" style="791" bestFit="1" customWidth="1"/>
    <col min="12304" max="12546" width="10.109375" style="791"/>
    <col min="12547" max="12547" width="91.88671875" style="791" customWidth="1"/>
    <col min="12548" max="12548" width="17.33203125" style="791" bestFit="1" customWidth="1"/>
    <col min="12549" max="12549" width="22" style="791" customWidth="1"/>
    <col min="12550" max="12550" width="25" style="791" customWidth="1"/>
    <col min="12551" max="12551" width="17.33203125" style="791" bestFit="1" customWidth="1"/>
    <col min="12552" max="12552" width="15.109375" style="791" bestFit="1" customWidth="1"/>
    <col min="12553" max="12553" width="20" style="791" customWidth="1"/>
    <col min="12554" max="12554" width="15.33203125" style="791" customWidth="1"/>
    <col min="12555" max="12555" width="12.6640625" style="791" customWidth="1"/>
    <col min="12556" max="12556" width="14.33203125" style="791" customWidth="1"/>
    <col min="12557" max="12557" width="10.109375" style="791"/>
    <col min="12558" max="12558" width="25.88671875" style="791" bestFit="1" customWidth="1"/>
    <col min="12559" max="12559" width="20.6640625" style="791" bestFit="1" customWidth="1"/>
    <col min="12560" max="12802" width="10.109375" style="791"/>
    <col min="12803" max="12803" width="91.88671875" style="791" customWidth="1"/>
    <col min="12804" max="12804" width="17.33203125" style="791" bestFit="1" customWidth="1"/>
    <col min="12805" max="12805" width="22" style="791" customWidth="1"/>
    <col min="12806" max="12806" width="25" style="791" customWidth="1"/>
    <col min="12807" max="12807" width="17.33203125" style="791" bestFit="1" customWidth="1"/>
    <col min="12808" max="12808" width="15.109375" style="791" bestFit="1" customWidth="1"/>
    <col min="12809" max="12809" width="20" style="791" customWidth="1"/>
    <col min="12810" max="12810" width="15.33203125" style="791" customWidth="1"/>
    <col min="12811" max="12811" width="12.6640625" style="791" customWidth="1"/>
    <col min="12812" max="12812" width="14.33203125" style="791" customWidth="1"/>
    <col min="12813" max="12813" width="10.109375" style="791"/>
    <col min="12814" max="12814" width="25.88671875" style="791" bestFit="1" customWidth="1"/>
    <col min="12815" max="12815" width="20.6640625" style="791" bestFit="1" customWidth="1"/>
    <col min="12816" max="13058" width="10.109375" style="791"/>
    <col min="13059" max="13059" width="91.88671875" style="791" customWidth="1"/>
    <col min="13060" max="13060" width="17.33203125" style="791" bestFit="1" customWidth="1"/>
    <col min="13061" max="13061" width="22" style="791" customWidth="1"/>
    <col min="13062" max="13062" width="25" style="791" customWidth="1"/>
    <col min="13063" max="13063" width="17.33203125" style="791" bestFit="1" customWidth="1"/>
    <col min="13064" max="13064" width="15.109375" style="791" bestFit="1" customWidth="1"/>
    <col min="13065" max="13065" width="20" style="791" customWidth="1"/>
    <col min="13066" max="13066" width="15.33203125" style="791" customWidth="1"/>
    <col min="13067" max="13067" width="12.6640625" style="791" customWidth="1"/>
    <col min="13068" max="13068" width="14.33203125" style="791" customWidth="1"/>
    <col min="13069" max="13069" width="10.109375" style="791"/>
    <col min="13070" max="13070" width="25.88671875" style="791" bestFit="1" customWidth="1"/>
    <col min="13071" max="13071" width="20.6640625" style="791" bestFit="1" customWidth="1"/>
    <col min="13072" max="13314" width="10.109375" style="791"/>
    <col min="13315" max="13315" width="91.88671875" style="791" customWidth="1"/>
    <col min="13316" max="13316" width="17.33203125" style="791" bestFit="1" customWidth="1"/>
    <col min="13317" max="13317" width="22" style="791" customWidth="1"/>
    <col min="13318" max="13318" width="25" style="791" customWidth="1"/>
    <col min="13319" max="13319" width="17.33203125" style="791" bestFit="1" customWidth="1"/>
    <col min="13320" max="13320" width="15.109375" style="791" bestFit="1" customWidth="1"/>
    <col min="13321" max="13321" width="20" style="791" customWidth="1"/>
    <col min="13322" max="13322" width="15.33203125" style="791" customWidth="1"/>
    <col min="13323" max="13323" width="12.6640625" style="791" customWidth="1"/>
    <col min="13324" max="13324" width="14.33203125" style="791" customWidth="1"/>
    <col min="13325" max="13325" width="10.109375" style="791"/>
    <col min="13326" max="13326" width="25.88671875" style="791" bestFit="1" customWidth="1"/>
    <col min="13327" max="13327" width="20.6640625" style="791" bestFit="1" customWidth="1"/>
    <col min="13328" max="13570" width="10.109375" style="791"/>
    <col min="13571" max="13571" width="91.88671875" style="791" customWidth="1"/>
    <col min="13572" max="13572" width="17.33203125" style="791" bestFit="1" customWidth="1"/>
    <col min="13573" max="13573" width="22" style="791" customWidth="1"/>
    <col min="13574" max="13574" width="25" style="791" customWidth="1"/>
    <col min="13575" max="13575" width="17.33203125" style="791" bestFit="1" customWidth="1"/>
    <col min="13576" max="13576" width="15.109375" style="791" bestFit="1" customWidth="1"/>
    <col min="13577" max="13577" width="20" style="791" customWidth="1"/>
    <col min="13578" max="13578" width="15.33203125" style="791" customWidth="1"/>
    <col min="13579" max="13579" width="12.6640625" style="791" customWidth="1"/>
    <col min="13580" max="13580" width="14.33203125" style="791" customWidth="1"/>
    <col min="13581" max="13581" width="10.109375" style="791"/>
    <col min="13582" max="13582" width="25.88671875" style="791" bestFit="1" customWidth="1"/>
    <col min="13583" max="13583" width="20.6640625" style="791" bestFit="1" customWidth="1"/>
    <col min="13584" max="13826" width="10.109375" style="791"/>
    <col min="13827" max="13827" width="91.88671875" style="791" customWidth="1"/>
    <col min="13828" max="13828" width="17.33203125" style="791" bestFit="1" customWidth="1"/>
    <col min="13829" max="13829" width="22" style="791" customWidth="1"/>
    <col min="13830" max="13830" width="25" style="791" customWidth="1"/>
    <col min="13831" max="13831" width="17.33203125" style="791" bestFit="1" customWidth="1"/>
    <col min="13832" max="13832" width="15.109375" style="791" bestFit="1" customWidth="1"/>
    <col min="13833" max="13833" width="20" style="791" customWidth="1"/>
    <col min="13834" max="13834" width="15.33203125" style="791" customWidth="1"/>
    <col min="13835" max="13835" width="12.6640625" style="791" customWidth="1"/>
    <col min="13836" max="13836" width="14.33203125" style="791" customWidth="1"/>
    <col min="13837" max="13837" width="10.109375" style="791"/>
    <col min="13838" max="13838" width="25.88671875" style="791" bestFit="1" customWidth="1"/>
    <col min="13839" max="13839" width="20.6640625" style="791" bestFit="1" customWidth="1"/>
    <col min="13840" max="14082" width="10.109375" style="791"/>
    <col min="14083" max="14083" width="91.88671875" style="791" customWidth="1"/>
    <col min="14084" max="14084" width="17.33203125" style="791" bestFit="1" customWidth="1"/>
    <col min="14085" max="14085" width="22" style="791" customWidth="1"/>
    <col min="14086" max="14086" width="25" style="791" customWidth="1"/>
    <col min="14087" max="14087" width="17.33203125" style="791" bestFit="1" customWidth="1"/>
    <col min="14088" max="14088" width="15.109375" style="791" bestFit="1" customWidth="1"/>
    <col min="14089" max="14089" width="20" style="791" customWidth="1"/>
    <col min="14090" max="14090" width="15.33203125" style="791" customWidth="1"/>
    <col min="14091" max="14091" width="12.6640625" style="791" customWidth="1"/>
    <col min="14092" max="14092" width="14.33203125" style="791" customWidth="1"/>
    <col min="14093" max="14093" width="10.109375" style="791"/>
    <col min="14094" max="14094" width="25.88671875" style="791" bestFit="1" customWidth="1"/>
    <col min="14095" max="14095" width="20.6640625" style="791" bestFit="1" customWidth="1"/>
    <col min="14096" max="14338" width="10.109375" style="791"/>
    <col min="14339" max="14339" width="91.88671875" style="791" customWidth="1"/>
    <col min="14340" max="14340" width="17.33203125" style="791" bestFit="1" customWidth="1"/>
    <col min="14341" max="14341" width="22" style="791" customWidth="1"/>
    <col min="14342" max="14342" width="25" style="791" customWidth="1"/>
    <col min="14343" max="14343" width="17.33203125" style="791" bestFit="1" customWidth="1"/>
    <col min="14344" max="14344" width="15.109375" style="791" bestFit="1" customWidth="1"/>
    <col min="14345" max="14345" width="20" style="791" customWidth="1"/>
    <col min="14346" max="14346" width="15.33203125" style="791" customWidth="1"/>
    <col min="14347" max="14347" width="12.6640625" style="791" customWidth="1"/>
    <col min="14348" max="14348" width="14.33203125" style="791" customWidth="1"/>
    <col min="14349" max="14349" width="10.109375" style="791"/>
    <col min="14350" max="14350" width="25.88671875" style="791" bestFit="1" customWidth="1"/>
    <col min="14351" max="14351" width="20.6640625" style="791" bestFit="1" customWidth="1"/>
    <col min="14352" max="14594" width="10.109375" style="791"/>
    <col min="14595" max="14595" width="91.88671875" style="791" customWidth="1"/>
    <col min="14596" max="14596" width="17.33203125" style="791" bestFit="1" customWidth="1"/>
    <col min="14597" max="14597" width="22" style="791" customWidth="1"/>
    <col min="14598" max="14598" width="25" style="791" customWidth="1"/>
    <col min="14599" max="14599" width="17.33203125" style="791" bestFit="1" customWidth="1"/>
    <col min="14600" max="14600" width="15.109375" style="791" bestFit="1" customWidth="1"/>
    <col min="14601" max="14601" width="20" style="791" customWidth="1"/>
    <col min="14602" max="14602" width="15.33203125" style="791" customWidth="1"/>
    <col min="14603" max="14603" width="12.6640625" style="791" customWidth="1"/>
    <col min="14604" max="14604" width="14.33203125" style="791" customWidth="1"/>
    <col min="14605" max="14605" width="10.109375" style="791"/>
    <col min="14606" max="14606" width="25.88671875" style="791" bestFit="1" customWidth="1"/>
    <col min="14607" max="14607" width="20.6640625" style="791" bestFit="1" customWidth="1"/>
    <col min="14608" max="14850" width="10.109375" style="791"/>
    <col min="14851" max="14851" width="91.88671875" style="791" customWidth="1"/>
    <col min="14852" max="14852" width="17.33203125" style="791" bestFit="1" customWidth="1"/>
    <col min="14853" max="14853" width="22" style="791" customWidth="1"/>
    <col min="14854" max="14854" width="25" style="791" customWidth="1"/>
    <col min="14855" max="14855" width="17.33203125" style="791" bestFit="1" customWidth="1"/>
    <col min="14856" max="14856" width="15.109375" style="791" bestFit="1" customWidth="1"/>
    <col min="14857" max="14857" width="20" style="791" customWidth="1"/>
    <col min="14858" max="14858" width="15.33203125" style="791" customWidth="1"/>
    <col min="14859" max="14859" width="12.6640625" style="791" customWidth="1"/>
    <col min="14860" max="14860" width="14.33203125" style="791" customWidth="1"/>
    <col min="14861" max="14861" width="10.109375" style="791"/>
    <col min="14862" max="14862" width="25.88671875" style="791" bestFit="1" customWidth="1"/>
    <col min="14863" max="14863" width="20.6640625" style="791" bestFit="1" customWidth="1"/>
    <col min="14864" max="15106" width="10.109375" style="791"/>
    <col min="15107" max="15107" width="91.88671875" style="791" customWidth="1"/>
    <col min="15108" max="15108" width="17.33203125" style="791" bestFit="1" customWidth="1"/>
    <col min="15109" max="15109" width="22" style="791" customWidth="1"/>
    <col min="15110" max="15110" width="25" style="791" customWidth="1"/>
    <col min="15111" max="15111" width="17.33203125" style="791" bestFit="1" customWidth="1"/>
    <col min="15112" max="15112" width="15.109375" style="791" bestFit="1" customWidth="1"/>
    <col min="15113" max="15113" width="20" style="791" customWidth="1"/>
    <col min="15114" max="15114" width="15.33203125" style="791" customWidth="1"/>
    <col min="15115" max="15115" width="12.6640625" style="791" customWidth="1"/>
    <col min="15116" max="15116" width="14.33203125" style="791" customWidth="1"/>
    <col min="15117" max="15117" width="10.109375" style="791"/>
    <col min="15118" max="15118" width="25.88671875" style="791" bestFit="1" customWidth="1"/>
    <col min="15119" max="15119" width="20.6640625" style="791" bestFit="1" customWidth="1"/>
    <col min="15120" max="15362" width="10.109375" style="791"/>
    <col min="15363" max="15363" width="91.88671875" style="791" customWidth="1"/>
    <col min="15364" max="15364" width="17.33203125" style="791" bestFit="1" customWidth="1"/>
    <col min="15365" max="15365" width="22" style="791" customWidth="1"/>
    <col min="15366" max="15366" width="25" style="791" customWidth="1"/>
    <col min="15367" max="15367" width="17.33203125" style="791" bestFit="1" customWidth="1"/>
    <col min="15368" max="15368" width="15.109375" style="791" bestFit="1" customWidth="1"/>
    <col min="15369" max="15369" width="20" style="791" customWidth="1"/>
    <col min="15370" max="15370" width="15.33203125" style="791" customWidth="1"/>
    <col min="15371" max="15371" width="12.6640625" style="791" customWidth="1"/>
    <col min="15372" max="15372" width="14.33203125" style="791" customWidth="1"/>
    <col min="15373" max="15373" width="10.109375" style="791"/>
    <col min="15374" max="15374" width="25.88671875" style="791" bestFit="1" customWidth="1"/>
    <col min="15375" max="15375" width="20.6640625" style="791" bestFit="1" customWidth="1"/>
    <col min="15376" max="15618" width="10.109375" style="791"/>
    <col min="15619" max="15619" width="91.88671875" style="791" customWidth="1"/>
    <col min="15620" max="15620" width="17.33203125" style="791" bestFit="1" customWidth="1"/>
    <col min="15621" max="15621" width="22" style="791" customWidth="1"/>
    <col min="15622" max="15622" width="25" style="791" customWidth="1"/>
    <col min="15623" max="15623" width="17.33203125" style="791" bestFit="1" customWidth="1"/>
    <col min="15624" max="15624" width="15.109375" style="791" bestFit="1" customWidth="1"/>
    <col min="15625" max="15625" width="20" style="791" customWidth="1"/>
    <col min="15626" max="15626" width="15.33203125" style="791" customWidth="1"/>
    <col min="15627" max="15627" width="12.6640625" style="791" customWidth="1"/>
    <col min="15628" max="15628" width="14.33203125" style="791" customWidth="1"/>
    <col min="15629" max="15629" width="10.109375" style="791"/>
    <col min="15630" max="15630" width="25.88671875" style="791" bestFit="1" customWidth="1"/>
    <col min="15631" max="15631" width="20.6640625" style="791" bestFit="1" customWidth="1"/>
    <col min="15632" max="15874" width="10.109375" style="791"/>
    <col min="15875" max="15875" width="91.88671875" style="791" customWidth="1"/>
    <col min="15876" max="15876" width="17.33203125" style="791" bestFit="1" customWidth="1"/>
    <col min="15877" max="15877" width="22" style="791" customWidth="1"/>
    <col min="15878" max="15878" width="25" style="791" customWidth="1"/>
    <col min="15879" max="15879" width="17.33203125" style="791" bestFit="1" customWidth="1"/>
    <col min="15880" max="15880" width="15.109375" style="791" bestFit="1" customWidth="1"/>
    <col min="15881" max="15881" width="20" style="791" customWidth="1"/>
    <col min="15882" max="15882" width="15.33203125" style="791" customWidth="1"/>
    <col min="15883" max="15883" width="12.6640625" style="791" customWidth="1"/>
    <col min="15884" max="15884" width="14.33203125" style="791" customWidth="1"/>
    <col min="15885" max="15885" width="10.109375" style="791"/>
    <col min="15886" max="15886" width="25.88671875" style="791" bestFit="1" customWidth="1"/>
    <col min="15887" max="15887" width="20.6640625" style="791" bestFit="1" customWidth="1"/>
    <col min="15888" max="16130" width="10.109375" style="791"/>
    <col min="16131" max="16131" width="91.88671875" style="791" customWidth="1"/>
    <col min="16132" max="16132" width="17.33203125" style="791" bestFit="1" customWidth="1"/>
    <col min="16133" max="16133" width="22" style="791" customWidth="1"/>
    <col min="16134" max="16134" width="25" style="791" customWidth="1"/>
    <col min="16135" max="16135" width="17.33203125" style="791" bestFit="1" customWidth="1"/>
    <col min="16136" max="16136" width="15.109375" style="791" bestFit="1" customWidth="1"/>
    <col min="16137" max="16137" width="20" style="791" customWidth="1"/>
    <col min="16138" max="16138" width="15.33203125" style="791" customWidth="1"/>
    <col min="16139" max="16139" width="12.6640625" style="791" customWidth="1"/>
    <col min="16140" max="16140" width="14.33203125" style="791" customWidth="1"/>
    <col min="16141" max="16141" width="10.109375" style="791"/>
    <col min="16142" max="16142" width="25.88671875" style="791" bestFit="1" customWidth="1"/>
    <col min="16143" max="16143" width="20.6640625" style="791" bestFit="1" customWidth="1"/>
    <col min="16144" max="16384" width="10.109375" style="791"/>
  </cols>
  <sheetData>
    <row r="1" spans="2:15" s="789" customFormat="1">
      <c r="B1" s="1801" t="s">
        <v>42</v>
      </c>
      <c r="C1" s="1801"/>
      <c r="D1" s="1801"/>
      <c r="E1" s="1801"/>
      <c r="F1" s="1801"/>
      <c r="G1" s="1801"/>
      <c r="H1" s="1801"/>
      <c r="I1" s="1801"/>
      <c r="J1" s="1801"/>
      <c r="K1" s="1801"/>
      <c r="L1" s="1801"/>
    </row>
    <row r="2" spans="2:15" s="789" customFormat="1">
      <c r="B2" s="1801" t="s">
        <v>43</v>
      </c>
      <c r="C2" s="1801"/>
      <c r="D2" s="1801"/>
      <c r="E2" s="1801"/>
      <c r="F2" s="1801"/>
      <c r="G2" s="1801"/>
      <c r="H2" s="1801"/>
      <c r="I2" s="1801"/>
      <c r="J2" s="1801"/>
      <c r="K2" s="1801"/>
      <c r="L2" s="1801"/>
    </row>
    <row r="3" spans="2:15" s="789" customFormat="1">
      <c r="B3" s="1800" t="s">
        <v>44</v>
      </c>
      <c r="C3" s="1800"/>
      <c r="D3" s="1800"/>
      <c r="E3" s="1800"/>
      <c r="F3" s="1800"/>
      <c r="G3" s="1800"/>
      <c r="H3" s="1800"/>
      <c r="I3" s="1800"/>
      <c r="J3" s="1800"/>
      <c r="K3" s="1800"/>
      <c r="L3" s="1800"/>
    </row>
    <row r="5" spans="2:15" ht="15" thickBot="1">
      <c r="B5" s="1802" t="s">
        <v>2701</v>
      </c>
      <c r="C5" s="1802"/>
      <c r="D5" s="1802"/>
      <c r="E5" s="1802"/>
      <c r="F5" s="1802"/>
      <c r="G5" s="1802"/>
      <c r="H5" s="1802"/>
      <c r="I5" s="1802"/>
      <c r="J5" s="1802"/>
      <c r="K5" s="1802"/>
      <c r="L5" s="1802"/>
    </row>
    <row r="6" spans="2:15" ht="15" thickBot="1">
      <c r="B6" s="1802" t="s">
        <v>60</v>
      </c>
      <c r="C6" s="1802"/>
      <c r="D6" s="1802"/>
      <c r="E6" s="1802"/>
      <c r="F6" s="1802"/>
      <c r="G6" s="1802"/>
      <c r="H6" s="1802"/>
      <c r="I6" s="1802"/>
      <c r="J6" s="1802"/>
      <c r="K6" s="1802"/>
      <c r="N6" s="792" t="s">
        <v>2359</v>
      </c>
      <c r="O6" s="793">
        <v>7447461031915.2998</v>
      </c>
    </row>
    <row r="7" spans="2:15" ht="15" thickBot="1">
      <c r="B7" s="1800" t="s">
        <v>145</v>
      </c>
      <c r="C7" s="1800"/>
      <c r="D7" s="1800"/>
      <c r="E7" s="1800"/>
      <c r="F7" s="1800"/>
      <c r="G7" s="1800"/>
      <c r="H7" s="1800"/>
      <c r="I7" s="1800"/>
      <c r="J7" s="1800"/>
      <c r="K7" s="1800"/>
    </row>
    <row r="8" spans="2:15" ht="16.2" thickBot="1">
      <c r="B8" s="1803" t="s">
        <v>63</v>
      </c>
      <c r="C8" s="1004">
        <v>2023</v>
      </c>
      <c r="D8" s="1806">
        <v>2024</v>
      </c>
      <c r="E8" s="1807"/>
      <c r="F8" s="1807"/>
      <c r="G8" s="1807"/>
      <c r="H8" s="1807"/>
      <c r="I8" s="1808"/>
      <c r="J8" s="1806" t="s">
        <v>2360</v>
      </c>
      <c r="K8" s="1808"/>
      <c r="L8" s="1809" t="s">
        <v>2361</v>
      </c>
      <c r="O8" s="794"/>
    </row>
    <row r="9" spans="2:15" ht="16.2" thickBot="1">
      <c r="B9" s="1804"/>
      <c r="C9" s="1812" t="s">
        <v>240</v>
      </c>
      <c r="D9" s="1812" t="s">
        <v>153</v>
      </c>
      <c r="E9" s="1812" t="s">
        <v>199</v>
      </c>
      <c r="F9" s="1812" t="s">
        <v>241</v>
      </c>
      <c r="G9" s="1812" t="s">
        <v>219</v>
      </c>
      <c r="H9" s="1814" t="s">
        <v>242</v>
      </c>
      <c r="I9" s="1814" t="s">
        <v>345</v>
      </c>
      <c r="J9" s="1809" t="s">
        <v>2362</v>
      </c>
      <c r="K9" s="1816"/>
      <c r="L9" s="1810"/>
    </row>
    <row r="10" spans="2:15" ht="18.600000000000001" customHeight="1" thickBot="1">
      <c r="B10" s="1804"/>
      <c r="C10" s="1813"/>
      <c r="D10" s="1813"/>
      <c r="E10" s="1813"/>
      <c r="F10" s="1813"/>
      <c r="G10" s="1813"/>
      <c r="H10" s="1815"/>
      <c r="I10" s="1815"/>
      <c r="J10" s="1006" t="s">
        <v>73</v>
      </c>
      <c r="K10" s="1006" t="s">
        <v>75</v>
      </c>
      <c r="L10" s="1811"/>
    </row>
    <row r="11" spans="2:15" ht="16.2" thickBot="1">
      <c r="B11" s="1805"/>
      <c r="C11" s="1008">
        <v>1</v>
      </c>
      <c r="D11" s="1008">
        <v>2</v>
      </c>
      <c r="E11" s="1008">
        <v>3</v>
      </c>
      <c r="F11" s="1008">
        <v>4</v>
      </c>
      <c r="G11" s="1005">
        <v>5</v>
      </c>
      <c r="H11" s="1005">
        <v>6</v>
      </c>
      <c r="I11" s="1007" t="s">
        <v>244</v>
      </c>
      <c r="J11" s="1009" t="s">
        <v>245</v>
      </c>
      <c r="K11" s="1010" t="s">
        <v>161</v>
      </c>
      <c r="L11" s="1011" t="s">
        <v>2363</v>
      </c>
    </row>
    <row r="12" spans="2:15" ht="15.6">
      <c r="B12" s="1044" t="s">
        <v>2364</v>
      </c>
      <c r="C12" s="1045">
        <f t="shared" ref="C12:H12" si="0">+C13+C26</f>
        <v>53290689025.37999</v>
      </c>
      <c r="D12" s="1045">
        <f t="shared" si="0"/>
        <v>182201222621</v>
      </c>
      <c r="E12" s="1045">
        <f t="shared" si="0"/>
        <v>198320311527.51996</v>
      </c>
      <c r="F12" s="1045">
        <f t="shared" si="0"/>
        <v>71156080754.000046</v>
      </c>
      <c r="G12" s="1045">
        <f>+G13+G26</f>
        <v>58833855506.390083</v>
      </c>
      <c r="H12" s="1045">
        <f t="shared" si="0"/>
        <v>56600835562.860031</v>
      </c>
      <c r="I12" s="1046">
        <f>IFERROR(G12/E12,"-")</f>
        <v>0.29666076587533996</v>
      </c>
      <c r="J12" s="1045">
        <f>G12-C12</f>
        <v>5543166481.0100937</v>
      </c>
      <c r="K12" s="1047">
        <f>IFERROR(J12/C12,"-")</f>
        <v>0.10401754194565076</v>
      </c>
      <c r="L12" s="1047">
        <f>IFERROR((G12/O6),"-")</f>
        <v>7.8998540917856255E-3</v>
      </c>
      <c r="M12" s="795"/>
    </row>
    <row r="13" spans="2:15" ht="15.6">
      <c r="B13" s="796" t="s">
        <v>163</v>
      </c>
      <c r="C13" s="797">
        <f t="shared" ref="C13:H13" si="1">C14+C18+C19+C20+C25</f>
        <v>48327736389.199989</v>
      </c>
      <c r="D13" s="797">
        <f t="shared" si="1"/>
        <v>163547641682</v>
      </c>
      <c r="E13" s="797">
        <f t="shared" si="1"/>
        <v>169014985404.49994</v>
      </c>
      <c r="F13" s="797">
        <f t="shared" si="1"/>
        <v>60588031380.060043</v>
      </c>
      <c r="G13" s="797">
        <f t="shared" si="1"/>
        <v>51654639577.170082</v>
      </c>
      <c r="H13" s="797">
        <f t="shared" si="1"/>
        <v>49999539325.82003</v>
      </c>
      <c r="I13" s="798">
        <f>IFERROR(G13/E13,"-")</f>
        <v>0.30562165510677142</v>
      </c>
      <c r="J13" s="797">
        <f t="shared" ref="J13:J55" si="2">G13-C13</f>
        <v>3326903187.9700928</v>
      </c>
      <c r="K13" s="799">
        <f t="shared" ref="K13:K55" si="3">IFERROR(J13/C13,"-")</f>
        <v>6.8840451395806954E-2</v>
      </c>
      <c r="L13" s="799">
        <f>IFERROR((G13/$O$6),"-")</f>
        <v>6.935872420924344E-3</v>
      </c>
    </row>
    <row r="14" spans="2:15" ht="15.6">
      <c r="B14" s="800" t="s">
        <v>164</v>
      </c>
      <c r="C14" s="801">
        <f t="shared" ref="C14:H14" si="4">SUM(C15:C17)</f>
        <v>48080498057.119987</v>
      </c>
      <c r="D14" s="801">
        <f t="shared" si="4"/>
        <v>157943019460</v>
      </c>
      <c r="E14" s="801">
        <f t="shared" si="4"/>
        <v>163298782530.08994</v>
      </c>
      <c r="F14" s="801">
        <f t="shared" si="4"/>
        <v>60187702713.920044</v>
      </c>
      <c r="G14" s="801">
        <f t="shared" si="4"/>
        <v>51255813041.570084</v>
      </c>
      <c r="H14" s="801">
        <f t="shared" si="4"/>
        <v>49633390287.360031</v>
      </c>
      <c r="I14" s="802">
        <f t="shared" ref="I14:I54" si="5">IFERROR(G14/E14,"-")</f>
        <v>0.31387749649710667</v>
      </c>
      <c r="J14" s="801">
        <f t="shared" si="2"/>
        <v>3175314984.4500961</v>
      </c>
      <c r="K14" s="803">
        <f t="shared" si="3"/>
        <v>6.6041640847351424E-2</v>
      </c>
      <c r="L14" s="799">
        <f>IFERROR((G14/$O$6),"-")</f>
        <v>6.8823204071721579E-3</v>
      </c>
    </row>
    <row r="15" spans="2:15" ht="15.6">
      <c r="B15" s="804" t="s">
        <v>165</v>
      </c>
      <c r="C15" s="805">
        <v>39196862865.539993</v>
      </c>
      <c r="D15" s="805">
        <v>119766478203</v>
      </c>
      <c r="E15" s="805">
        <v>120200868170.36996</v>
      </c>
      <c r="F15" s="805">
        <v>45120833325.550034</v>
      </c>
      <c r="G15" s="805">
        <v>40946490804.290085</v>
      </c>
      <c r="H15" s="805">
        <v>40573548975.600052</v>
      </c>
      <c r="I15" s="806">
        <f t="shared" si="5"/>
        <v>0.34065054127773409</v>
      </c>
      <c r="J15" s="807">
        <f t="shared" si="2"/>
        <v>1749627938.7500916</v>
      </c>
      <c r="K15" s="808">
        <f t="shared" si="3"/>
        <v>4.463693803129027E-2</v>
      </c>
      <c r="L15" s="809">
        <f t="shared" ref="L15:L36" si="6">IFERROR((G15/$O$6),"-")</f>
        <v>5.4980470027057903E-3</v>
      </c>
    </row>
    <row r="16" spans="2:15" ht="15.6">
      <c r="B16" s="804" t="s">
        <v>166</v>
      </c>
      <c r="C16" s="805">
        <v>8856883992.2299976</v>
      </c>
      <c r="D16" s="805">
        <v>37884483347</v>
      </c>
      <c r="E16" s="805">
        <v>42805241738.909966</v>
      </c>
      <c r="F16" s="805">
        <v>15046471440.040007</v>
      </c>
      <c r="G16" s="805">
        <v>10288924288.949997</v>
      </c>
      <c r="H16" s="805">
        <v>9041327491.6799793</v>
      </c>
      <c r="I16" s="806">
        <f t="shared" si="5"/>
        <v>0.24036598956051133</v>
      </c>
      <c r="J16" s="807">
        <f t="shared" si="2"/>
        <v>1432040296.7199993</v>
      </c>
      <c r="K16" s="808">
        <f t="shared" si="3"/>
        <v>0.16168669455039777</v>
      </c>
      <c r="L16" s="809">
        <f t="shared" si="6"/>
        <v>1.3815344914002113E-3</v>
      </c>
    </row>
    <row r="17" spans="2:12" ht="19.95" customHeight="1">
      <c r="B17" s="810" t="s">
        <v>167</v>
      </c>
      <c r="C17" s="805">
        <v>26751199.350000001</v>
      </c>
      <c r="D17" s="805">
        <v>292057910</v>
      </c>
      <c r="E17" s="805">
        <v>292672620.81</v>
      </c>
      <c r="F17" s="805">
        <v>20397948.330000002</v>
      </c>
      <c r="G17" s="805">
        <v>20397948.330000002</v>
      </c>
      <c r="H17" s="805">
        <v>18513820.080000002</v>
      </c>
      <c r="I17" s="806">
        <f t="shared" si="5"/>
        <v>6.9695444259687475E-2</v>
      </c>
      <c r="J17" s="807">
        <f t="shared" si="2"/>
        <v>-6353251.0199999996</v>
      </c>
      <c r="K17" s="811">
        <f t="shared" si="3"/>
        <v>-0.23749406285965266</v>
      </c>
      <c r="L17" s="809">
        <f t="shared" si="6"/>
        <v>2.7389130661559382E-6</v>
      </c>
    </row>
    <row r="18" spans="2:12" ht="15.6">
      <c r="B18" s="800" t="s">
        <v>2365</v>
      </c>
      <c r="C18" s="801">
        <v>0</v>
      </c>
      <c r="D18" s="812">
        <v>2322742822</v>
      </c>
      <c r="E18" s="812">
        <v>2322742822</v>
      </c>
      <c r="F18" s="801">
        <v>0</v>
      </c>
      <c r="G18" s="801">
        <v>0</v>
      </c>
      <c r="H18" s="801">
        <v>0</v>
      </c>
      <c r="I18" s="802">
        <f t="shared" si="5"/>
        <v>0</v>
      </c>
      <c r="J18" s="801">
        <f t="shared" si="2"/>
        <v>0</v>
      </c>
      <c r="K18" s="803" t="str">
        <f t="shared" si="3"/>
        <v>-</v>
      </c>
      <c r="L18" s="799">
        <f t="shared" si="6"/>
        <v>0</v>
      </c>
    </row>
    <row r="19" spans="2:12" ht="15.6">
      <c r="B19" s="800" t="s">
        <v>171</v>
      </c>
      <c r="C19" s="801">
        <v>0</v>
      </c>
      <c r="D19" s="812">
        <v>1435924</v>
      </c>
      <c r="E19" s="812">
        <v>1435924</v>
      </c>
      <c r="F19" s="801">
        <v>0</v>
      </c>
      <c r="G19" s="801">
        <v>0</v>
      </c>
      <c r="H19" s="801">
        <v>0</v>
      </c>
      <c r="I19" s="802">
        <f t="shared" si="5"/>
        <v>0</v>
      </c>
      <c r="J19" s="801">
        <f t="shared" si="2"/>
        <v>0</v>
      </c>
      <c r="K19" s="803" t="str">
        <f t="shared" si="3"/>
        <v>-</v>
      </c>
      <c r="L19" s="799">
        <f t="shared" si="6"/>
        <v>0</v>
      </c>
    </row>
    <row r="20" spans="2:12" ht="15.6">
      <c r="B20" s="800" t="s">
        <v>2366</v>
      </c>
      <c r="C20" s="801">
        <f t="shared" ref="C20:H20" si="7">SUM(C21:C24)</f>
        <v>247238332.07999995</v>
      </c>
      <c r="D20" s="801">
        <f t="shared" si="7"/>
        <v>3280443476</v>
      </c>
      <c r="E20" s="801">
        <f t="shared" si="7"/>
        <v>3389024128.4099998</v>
      </c>
      <c r="F20" s="801">
        <f t="shared" si="7"/>
        <v>398727698.13999999</v>
      </c>
      <c r="G20" s="801">
        <f t="shared" si="7"/>
        <v>397225567.60000002</v>
      </c>
      <c r="H20" s="801">
        <f t="shared" si="7"/>
        <v>366149038.45999998</v>
      </c>
      <c r="I20" s="802">
        <f t="shared" si="5"/>
        <v>0.11720942446826516</v>
      </c>
      <c r="J20" s="801">
        <f t="shared" si="2"/>
        <v>149987235.52000007</v>
      </c>
      <c r="K20" s="803">
        <f t="shared" si="3"/>
        <v>0.60665040998362696</v>
      </c>
      <c r="L20" s="799">
        <f t="shared" si="6"/>
        <v>5.3337045457201081E-5</v>
      </c>
    </row>
    <row r="21" spans="2:12" ht="15.6">
      <c r="B21" s="804" t="s">
        <v>2367</v>
      </c>
      <c r="C21" s="805">
        <v>197068315.25999996</v>
      </c>
      <c r="D21" s="805">
        <v>1143862124</v>
      </c>
      <c r="E21" s="805">
        <v>1219459158.4100001</v>
      </c>
      <c r="F21" s="805">
        <v>345608131.15999997</v>
      </c>
      <c r="G21" s="805">
        <v>344106000.62</v>
      </c>
      <c r="H21" s="805">
        <v>322183631.38</v>
      </c>
      <c r="I21" s="806">
        <f t="shared" si="5"/>
        <v>0.2821791925107725</v>
      </c>
      <c r="J21" s="807">
        <f t="shared" si="2"/>
        <v>147037685.36000004</v>
      </c>
      <c r="K21" s="808">
        <f t="shared" si="3"/>
        <v>0.74612544977617257</v>
      </c>
      <c r="L21" s="809">
        <f t="shared" si="6"/>
        <v>4.6204471449447061E-5</v>
      </c>
    </row>
    <row r="22" spans="2:12" ht="15.6">
      <c r="B22" s="804" t="s">
        <v>2368</v>
      </c>
      <c r="C22" s="805">
        <v>15000000</v>
      </c>
      <c r="D22" s="805">
        <v>68148000</v>
      </c>
      <c r="E22" s="805">
        <v>68148000</v>
      </c>
      <c r="F22" s="805">
        <v>6668200.9500000002</v>
      </c>
      <c r="G22" s="805">
        <v>6668200.9500000002</v>
      </c>
      <c r="H22" s="805">
        <v>3718200.95</v>
      </c>
      <c r="I22" s="806">
        <f t="shared" si="5"/>
        <v>9.784881361155133E-2</v>
      </c>
      <c r="J22" s="807">
        <f t="shared" si="2"/>
        <v>-8331799.0499999998</v>
      </c>
      <c r="K22" s="808">
        <f t="shared" si="3"/>
        <v>-0.55545327</v>
      </c>
      <c r="L22" s="809">
        <f t="shared" si="6"/>
        <v>8.9536567179393576E-7</v>
      </c>
    </row>
    <row r="23" spans="2:12" ht="15.6">
      <c r="B23" s="804" t="s">
        <v>2369</v>
      </c>
      <c r="C23" s="805">
        <v>35038016.82</v>
      </c>
      <c r="D23" s="805">
        <v>80599277</v>
      </c>
      <c r="E23" s="805">
        <v>82817127</v>
      </c>
      <c r="F23" s="805">
        <v>31068482.030000001</v>
      </c>
      <c r="G23" s="805">
        <v>31068482.030000001</v>
      </c>
      <c r="H23" s="805">
        <v>24864322.129999999</v>
      </c>
      <c r="I23" s="806">
        <f t="shared" si="5"/>
        <v>0.37514561486780384</v>
      </c>
      <c r="J23" s="807">
        <f t="shared" si="2"/>
        <v>-3969534.7899999991</v>
      </c>
      <c r="K23" s="808">
        <f t="shared" si="3"/>
        <v>-0.11329222228508534</v>
      </c>
      <c r="L23" s="809">
        <f t="shared" si="6"/>
        <v>4.1716877600110071E-6</v>
      </c>
    </row>
    <row r="24" spans="2:12" ht="15.6">
      <c r="B24" s="804" t="s">
        <v>2370</v>
      </c>
      <c r="C24" s="805">
        <v>132000</v>
      </c>
      <c r="D24" s="805">
        <v>1987834075</v>
      </c>
      <c r="E24" s="805">
        <v>2018599843</v>
      </c>
      <c r="F24" s="805">
        <v>15382884</v>
      </c>
      <c r="G24" s="805">
        <v>15382884</v>
      </c>
      <c r="H24" s="805">
        <v>15382884</v>
      </c>
      <c r="I24" s="806">
        <f t="shared" si="5"/>
        <v>7.62057128526191E-3</v>
      </c>
      <c r="J24" s="807">
        <f t="shared" si="2"/>
        <v>15250884</v>
      </c>
      <c r="K24" s="808">
        <f t="shared" si="3"/>
        <v>115.53700000000001</v>
      </c>
      <c r="L24" s="809">
        <f t="shared" si="6"/>
        <v>2.0655205759490773E-6</v>
      </c>
    </row>
    <row r="25" spans="2:12" ht="15.6">
      <c r="B25" s="800" t="s">
        <v>178</v>
      </c>
      <c r="C25" s="801">
        <v>0</v>
      </c>
      <c r="D25" s="801">
        <v>0</v>
      </c>
      <c r="E25" s="812">
        <v>3000000</v>
      </c>
      <c r="F25" s="812">
        <v>1600968</v>
      </c>
      <c r="G25" s="812">
        <v>1600968</v>
      </c>
      <c r="H25" s="812">
        <v>0</v>
      </c>
      <c r="I25" s="802">
        <f t="shared" si="5"/>
        <v>0.53365600000000002</v>
      </c>
      <c r="J25" s="801">
        <f t="shared" si="2"/>
        <v>1600968</v>
      </c>
      <c r="K25" s="813" t="str">
        <f t="shared" si="3"/>
        <v>-</v>
      </c>
      <c r="L25" s="799">
        <f t="shared" si="6"/>
        <v>2.1496829498526039E-7</v>
      </c>
    </row>
    <row r="26" spans="2:12" ht="15.6">
      <c r="B26" s="796" t="s">
        <v>179</v>
      </c>
      <c r="C26" s="797">
        <f t="shared" ref="C26:H26" si="8">SUM(C27:C31)+C35</f>
        <v>4962952636.1800003</v>
      </c>
      <c r="D26" s="797">
        <f t="shared" si="8"/>
        <v>18653580939</v>
      </c>
      <c r="E26" s="797">
        <f t="shared" si="8"/>
        <v>29305326123.020008</v>
      </c>
      <c r="F26" s="797">
        <f t="shared" si="8"/>
        <v>10568049373.940002</v>
      </c>
      <c r="G26" s="797">
        <f t="shared" si="8"/>
        <v>7179215929.2200012</v>
      </c>
      <c r="H26" s="797">
        <f t="shared" si="8"/>
        <v>6601296237.0400009</v>
      </c>
      <c r="I26" s="798">
        <f>IFERROR(G26/E26,"-")</f>
        <v>0.24497990225676286</v>
      </c>
      <c r="J26" s="797">
        <f t="shared" si="2"/>
        <v>2216263293.0400009</v>
      </c>
      <c r="K26" s="799">
        <f t="shared" si="3"/>
        <v>0.44656144346077531</v>
      </c>
      <c r="L26" s="799">
        <f t="shared" si="6"/>
        <v>9.6398167086128236E-4</v>
      </c>
    </row>
    <row r="27" spans="2:12" ht="15.6">
      <c r="B27" s="800" t="s">
        <v>180</v>
      </c>
      <c r="C27" s="812">
        <v>2087119963.3199999</v>
      </c>
      <c r="D27" s="812">
        <v>5533401857</v>
      </c>
      <c r="E27" s="812">
        <v>9954202667.3100014</v>
      </c>
      <c r="F27" s="812">
        <v>4050569203.9599991</v>
      </c>
      <c r="G27" s="812">
        <v>2135914515.2300005</v>
      </c>
      <c r="H27" s="812">
        <v>1856196841.0899999</v>
      </c>
      <c r="I27" s="802">
        <f t="shared" si="5"/>
        <v>0.21457414386834106</v>
      </c>
      <c r="J27" s="801">
        <f t="shared" si="2"/>
        <v>48794551.910000563</v>
      </c>
      <c r="K27" s="803">
        <f t="shared" si="3"/>
        <v>2.33788918545835E-2</v>
      </c>
      <c r="L27" s="799">
        <f t="shared" si="6"/>
        <v>2.8679767588937581E-4</v>
      </c>
    </row>
    <row r="28" spans="2:12" ht="15.6">
      <c r="B28" s="800" t="s">
        <v>181</v>
      </c>
      <c r="C28" s="812">
        <v>2803268541.5300002</v>
      </c>
      <c r="D28" s="812">
        <v>9204287316</v>
      </c>
      <c r="E28" s="812">
        <v>14364475372.870005</v>
      </c>
      <c r="F28" s="812">
        <v>5311081137.5900049</v>
      </c>
      <c r="G28" s="812">
        <v>3839602381.5600009</v>
      </c>
      <c r="H28" s="812">
        <v>3552426974.1300001</v>
      </c>
      <c r="I28" s="802">
        <f t="shared" si="5"/>
        <v>0.267298476407416</v>
      </c>
      <c r="J28" s="801">
        <f t="shared" si="2"/>
        <v>1036333840.0300007</v>
      </c>
      <c r="K28" s="803">
        <f t="shared" si="3"/>
        <v>0.36968767874959935</v>
      </c>
      <c r="L28" s="799">
        <f t="shared" si="6"/>
        <v>5.155585729291895E-4</v>
      </c>
    </row>
    <row r="29" spans="2:12" ht="15.6">
      <c r="B29" s="800" t="s">
        <v>182</v>
      </c>
      <c r="C29" s="812">
        <v>1751146.14</v>
      </c>
      <c r="D29" s="812">
        <v>18025832</v>
      </c>
      <c r="E29" s="812">
        <v>13554827</v>
      </c>
      <c r="F29" s="812">
        <v>3835227.96</v>
      </c>
      <c r="G29" s="812">
        <v>1135228</v>
      </c>
      <c r="H29" s="812">
        <v>1135228</v>
      </c>
      <c r="I29" s="802">
        <f t="shared" si="5"/>
        <v>8.3750829132677243E-2</v>
      </c>
      <c r="J29" s="801">
        <f t="shared" si="2"/>
        <v>-615918.1399999999</v>
      </c>
      <c r="K29" s="803">
        <f t="shared" si="3"/>
        <v>-0.3517228664878877</v>
      </c>
      <c r="L29" s="799">
        <f t="shared" si="6"/>
        <v>1.5243154615178266E-7</v>
      </c>
    </row>
    <row r="30" spans="2:12" ht="15.6">
      <c r="B30" s="800" t="s">
        <v>183</v>
      </c>
      <c r="C30" s="801">
        <v>0</v>
      </c>
      <c r="D30" s="812">
        <v>143109143</v>
      </c>
      <c r="E30" s="812">
        <v>382536464.84000003</v>
      </c>
      <c r="F30" s="812">
        <v>43139797.600000001</v>
      </c>
      <c r="G30" s="812">
        <v>43139797.600000001</v>
      </c>
      <c r="H30" s="812">
        <v>43139797.600000001</v>
      </c>
      <c r="I30" s="802">
        <f t="shared" si="5"/>
        <v>0.11277303359313388</v>
      </c>
      <c r="J30" s="801">
        <f t="shared" si="2"/>
        <v>43139797.600000001</v>
      </c>
      <c r="K30" s="814" t="str">
        <f t="shared" si="3"/>
        <v>-</v>
      </c>
      <c r="L30" s="799">
        <f t="shared" si="6"/>
        <v>5.7925509667159051E-6</v>
      </c>
    </row>
    <row r="31" spans="2:12" ht="15.6">
      <c r="B31" s="800" t="s">
        <v>2371</v>
      </c>
      <c r="C31" s="801">
        <f>C32+C33+C34</f>
        <v>70812985.189999998</v>
      </c>
      <c r="D31" s="801">
        <f t="shared" ref="D31:H31" si="9">D32+D33+D34</f>
        <v>3754697973</v>
      </c>
      <c r="E31" s="801">
        <f t="shared" si="9"/>
        <v>4590497973</v>
      </c>
      <c r="F31" s="801">
        <f t="shared" si="9"/>
        <v>1159424006.8299999</v>
      </c>
      <c r="G31" s="801">
        <f t="shared" si="9"/>
        <v>1159424006.8299999</v>
      </c>
      <c r="H31" s="801">
        <f t="shared" si="9"/>
        <v>1148397396.22</v>
      </c>
      <c r="I31" s="802">
        <f t="shared" si="5"/>
        <v>0.25257042125917523</v>
      </c>
      <c r="J31" s="801">
        <f t="shared" si="2"/>
        <v>1088611021.6399999</v>
      </c>
      <c r="K31" s="814">
        <f t="shared" si="3"/>
        <v>15.373042369547363</v>
      </c>
      <c r="L31" s="799">
        <f t="shared" si="6"/>
        <v>1.5568043952984945E-4</v>
      </c>
    </row>
    <row r="32" spans="2:12" ht="15.6">
      <c r="B32" s="804" t="s">
        <v>185</v>
      </c>
      <c r="C32" s="807">
        <v>0</v>
      </c>
      <c r="D32" s="805">
        <v>30000000</v>
      </c>
      <c r="E32" s="805">
        <v>35000000</v>
      </c>
      <c r="F32" s="805">
        <v>5000000</v>
      </c>
      <c r="G32" s="805">
        <v>5000000</v>
      </c>
      <c r="H32" s="807">
        <v>0</v>
      </c>
      <c r="I32" s="802">
        <f t="shared" si="5"/>
        <v>0.14285714285714285</v>
      </c>
      <c r="J32" s="801">
        <f t="shared" si="2"/>
        <v>5000000</v>
      </c>
      <c r="K32" s="814" t="str">
        <f t="shared" si="3"/>
        <v>-</v>
      </c>
      <c r="L32" s="799">
        <f t="shared" si="6"/>
        <v>6.7136974313434247E-7</v>
      </c>
    </row>
    <row r="33" spans="2:12" ht="15.6">
      <c r="B33" s="804" t="s">
        <v>186</v>
      </c>
      <c r="C33" s="805">
        <v>70812985.189999998</v>
      </c>
      <c r="D33" s="805">
        <v>3724697973</v>
      </c>
      <c r="E33" s="805">
        <v>4525497973</v>
      </c>
      <c r="F33" s="805">
        <v>1154424006.8299999</v>
      </c>
      <c r="G33" s="805">
        <v>1154424006.8299999</v>
      </c>
      <c r="H33" s="805">
        <v>1148397396.22</v>
      </c>
      <c r="I33" s="806">
        <f t="shared" si="5"/>
        <v>0.25509325464678534</v>
      </c>
      <c r="J33" s="807">
        <f t="shared" si="2"/>
        <v>1083611021.6399999</v>
      </c>
      <c r="K33" s="815">
        <f t="shared" si="3"/>
        <v>15.302433850691896</v>
      </c>
      <c r="L33" s="809">
        <f t="shared" si="6"/>
        <v>1.550090697867151E-4</v>
      </c>
    </row>
    <row r="34" spans="2:12" ht="15.6">
      <c r="B34" s="804" t="s">
        <v>2372</v>
      </c>
      <c r="C34" s="807">
        <v>0</v>
      </c>
      <c r="D34" s="807">
        <v>0</v>
      </c>
      <c r="E34" s="816">
        <v>30000000</v>
      </c>
      <c r="F34" s="807">
        <v>0</v>
      </c>
      <c r="G34" s="807">
        <v>0</v>
      </c>
      <c r="H34" s="807">
        <v>0</v>
      </c>
      <c r="I34" s="806">
        <f t="shared" si="5"/>
        <v>0</v>
      </c>
      <c r="J34" s="807">
        <f t="shared" si="2"/>
        <v>0</v>
      </c>
      <c r="K34" s="815" t="str">
        <f t="shared" si="3"/>
        <v>-</v>
      </c>
      <c r="L34" s="809">
        <f t="shared" si="6"/>
        <v>0</v>
      </c>
    </row>
    <row r="35" spans="2:12" ht="15.6">
      <c r="B35" s="800" t="s">
        <v>2373</v>
      </c>
      <c r="C35" s="817">
        <v>0</v>
      </c>
      <c r="D35" s="817">
        <v>58818</v>
      </c>
      <c r="E35" s="817">
        <v>58818</v>
      </c>
      <c r="F35" s="817">
        <v>0</v>
      </c>
      <c r="G35" s="817">
        <v>0</v>
      </c>
      <c r="H35" s="817">
        <v>0</v>
      </c>
      <c r="I35" s="818">
        <f t="shared" si="5"/>
        <v>0</v>
      </c>
      <c r="J35" s="817">
        <f t="shared" si="2"/>
        <v>0</v>
      </c>
      <c r="K35" s="814" t="str">
        <f t="shared" si="3"/>
        <v>-</v>
      </c>
      <c r="L35" s="799">
        <f t="shared" si="6"/>
        <v>0</v>
      </c>
    </row>
    <row r="36" spans="2:12" ht="15.6">
      <c r="B36" s="1039" t="s">
        <v>2374</v>
      </c>
      <c r="C36" s="1040">
        <f t="shared" ref="C36:H36" si="10">+C37+C48</f>
        <v>10482683701.010002</v>
      </c>
      <c r="D36" s="1040">
        <f t="shared" si="10"/>
        <v>80562372546</v>
      </c>
      <c r="E36" s="1040">
        <f t="shared" si="10"/>
        <v>81061353647.940018</v>
      </c>
      <c r="F36" s="1040">
        <f t="shared" si="10"/>
        <v>11463213163.470001</v>
      </c>
      <c r="G36" s="1040">
        <f t="shared" si="10"/>
        <v>11233651556.77</v>
      </c>
      <c r="H36" s="1040">
        <f t="shared" si="10"/>
        <v>11135006367.629999</v>
      </c>
      <c r="I36" s="1041">
        <f>IFERROR(G36/E36,"-")</f>
        <v>0.13858208691603163</v>
      </c>
      <c r="J36" s="1040">
        <f t="shared" si="2"/>
        <v>750967855.75999832</v>
      </c>
      <c r="K36" s="1042">
        <f t="shared" si="3"/>
        <v>7.1638892976198729E-2</v>
      </c>
      <c r="L36" s="1043">
        <f t="shared" si="6"/>
        <v>1.5083867520258763E-3</v>
      </c>
    </row>
    <row r="37" spans="2:12" ht="15.6">
      <c r="B37" s="796" t="s">
        <v>163</v>
      </c>
      <c r="C37" s="797">
        <f>C38+C42+C43+C44</f>
        <v>10437748651.470001</v>
      </c>
      <c r="D37" s="797">
        <f>D38+D43+D44</f>
        <v>79581292683</v>
      </c>
      <c r="E37" s="797">
        <f>E38+E43+E44</f>
        <v>79903054706.480011</v>
      </c>
      <c r="F37" s="797">
        <f>F38+F43+F44</f>
        <v>11342656331.190001</v>
      </c>
      <c r="G37" s="797">
        <f>G38+G43+G44</f>
        <v>11142431418.67</v>
      </c>
      <c r="H37" s="797">
        <f>H38+H43+H44</f>
        <v>11051080260.859999</v>
      </c>
      <c r="I37" s="798">
        <f t="shared" si="5"/>
        <v>0.13944937974650881</v>
      </c>
      <c r="J37" s="797">
        <f t="shared" si="2"/>
        <v>704682767.19999886</v>
      </c>
      <c r="K37" s="799">
        <f t="shared" si="3"/>
        <v>6.7512908265016977E-2</v>
      </c>
      <c r="L37" s="799">
        <f>IFERROR((G37/$O$6),"-")</f>
        <v>1.4961382638889011E-3</v>
      </c>
    </row>
    <row r="38" spans="2:12" ht="15.6">
      <c r="B38" s="800" t="s">
        <v>164</v>
      </c>
      <c r="C38" s="801">
        <f t="shared" ref="C38:H38" si="11">SUM(C39:C41)</f>
        <v>1083220741.0599999</v>
      </c>
      <c r="D38" s="801">
        <f t="shared" si="11"/>
        <v>58872259864</v>
      </c>
      <c r="E38" s="801">
        <f t="shared" si="11"/>
        <v>59192261887.480003</v>
      </c>
      <c r="F38" s="801">
        <f t="shared" si="11"/>
        <v>1491615556.3199995</v>
      </c>
      <c r="G38" s="801">
        <f t="shared" si="11"/>
        <v>1291390643.7999997</v>
      </c>
      <c r="H38" s="801">
        <f t="shared" si="11"/>
        <v>1200844694.7099998</v>
      </c>
      <c r="I38" s="802">
        <f t="shared" si="5"/>
        <v>2.1816882859702767E-2</v>
      </c>
      <c r="J38" s="801">
        <f t="shared" si="2"/>
        <v>208169902.73999977</v>
      </c>
      <c r="K38" s="803">
        <f t="shared" si="3"/>
        <v>0.1921768064894071</v>
      </c>
      <c r="L38" s="799">
        <f t="shared" ref="L38:L55" si="12">IFERROR((G38/$O$6),"-")</f>
        <v>1.734001209628198E-4</v>
      </c>
    </row>
    <row r="39" spans="2:12" ht="15.6">
      <c r="B39" s="804" t="s">
        <v>165</v>
      </c>
      <c r="C39" s="805">
        <v>782009624.21000004</v>
      </c>
      <c r="D39" s="805">
        <v>5953053189</v>
      </c>
      <c r="E39" s="805">
        <v>5996608420.3299999</v>
      </c>
      <c r="F39" s="805">
        <v>874232532.3099997</v>
      </c>
      <c r="G39" s="805">
        <v>872086583.57999969</v>
      </c>
      <c r="H39" s="805">
        <v>849574005.44999969</v>
      </c>
      <c r="I39" s="806">
        <f t="shared" si="5"/>
        <v>0.14542997015169581</v>
      </c>
      <c r="J39" s="807">
        <f t="shared" si="2"/>
        <v>90076959.369999647</v>
      </c>
      <c r="K39" s="808">
        <f t="shared" si="3"/>
        <v>0.1151865099627092</v>
      </c>
      <c r="L39" s="809">
        <f t="shared" si="12"/>
        <v>1.1709850912180214E-4</v>
      </c>
    </row>
    <row r="40" spans="2:12" ht="15.6">
      <c r="B40" s="804" t="s">
        <v>166</v>
      </c>
      <c r="C40" s="805">
        <v>301211116.85000002</v>
      </c>
      <c r="D40" s="805">
        <v>52876212875</v>
      </c>
      <c r="E40" s="805">
        <v>53149328877.970001</v>
      </c>
      <c r="F40" s="805">
        <v>614600200.98999977</v>
      </c>
      <c r="G40" s="805">
        <v>416521237.20000017</v>
      </c>
      <c r="H40" s="805">
        <v>349356638.51000017</v>
      </c>
      <c r="I40" s="806">
        <f t="shared" si="5"/>
        <v>7.8368108496031288E-3</v>
      </c>
      <c r="J40" s="807">
        <f t="shared" si="2"/>
        <v>115310120.35000014</v>
      </c>
      <c r="K40" s="808">
        <f t="shared" si="3"/>
        <v>0.38282159555028433</v>
      </c>
      <c r="L40" s="809">
        <f t="shared" si="12"/>
        <v>5.5927951205792533E-5</v>
      </c>
    </row>
    <row r="41" spans="2:12" ht="16.2" customHeight="1">
      <c r="B41" s="804" t="s">
        <v>167</v>
      </c>
      <c r="C41" s="807">
        <v>0</v>
      </c>
      <c r="D41" s="805">
        <v>42993800</v>
      </c>
      <c r="E41" s="805">
        <v>46324589.18</v>
      </c>
      <c r="F41" s="805">
        <v>2782823.02</v>
      </c>
      <c r="G41" s="805">
        <v>2782823.02</v>
      </c>
      <c r="H41" s="805">
        <v>1914050.75</v>
      </c>
      <c r="I41" s="806">
        <f t="shared" si="5"/>
        <v>6.0072265491378507E-2</v>
      </c>
      <c r="J41" s="807">
        <f t="shared" si="2"/>
        <v>2782823.02</v>
      </c>
      <c r="K41" s="808" t="str">
        <f t="shared" si="3"/>
        <v>-</v>
      </c>
      <c r="L41" s="809">
        <f t="shared" si="12"/>
        <v>3.7366063522514702E-7</v>
      </c>
    </row>
    <row r="42" spans="2:12" ht="16.2" customHeight="1">
      <c r="B42" s="796" t="s">
        <v>170</v>
      </c>
      <c r="C42" s="817">
        <v>4160235.3</v>
      </c>
      <c r="D42" s="817">
        <v>0</v>
      </c>
      <c r="E42" s="817">
        <v>0</v>
      </c>
      <c r="F42" s="817">
        <v>0</v>
      </c>
      <c r="G42" s="817">
        <v>0</v>
      </c>
      <c r="H42" s="817">
        <v>0</v>
      </c>
      <c r="I42" s="802" t="str">
        <f t="shared" si="5"/>
        <v>-</v>
      </c>
      <c r="J42" s="801">
        <f t="shared" si="2"/>
        <v>-4160235.3</v>
      </c>
      <c r="K42" s="803">
        <f t="shared" si="3"/>
        <v>-1</v>
      </c>
      <c r="L42" s="799">
        <f t="shared" si="12"/>
        <v>0</v>
      </c>
    </row>
    <row r="43" spans="2:12" ht="15.6">
      <c r="B43" s="800" t="s">
        <v>172</v>
      </c>
      <c r="C43" s="817">
        <v>0</v>
      </c>
      <c r="D43" s="812">
        <v>50000000</v>
      </c>
      <c r="E43" s="812">
        <v>50000000</v>
      </c>
      <c r="F43" s="817">
        <v>0</v>
      </c>
      <c r="G43" s="817">
        <v>0</v>
      </c>
      <c r="H43" s="817">
        <v>0</v>
      </c>
      <c r="I43" s="802">
        <f t="shared" si="5"/>
        <v>0</v>
      </c>
      <c r="J43" s="817">
        <f t="shared" si="2"/>
        <v>0</v>
      </c>
      <c r="K43" s="819" t="str">
        <f t="shared" si="3"/>
        <v>-</v>
      </c>
      <c r="L43" s="799">
        <f t="shared" si="12"/>
        <v>0</v>
      </c>
    </row>
    <row r="44" spans="2:12" ht="15.6">
      <c r="B44" s="800" t="s">
        <v>2366</v>
      </c>
      <c r="C44" s="801">
        <f t="shared" ref="C44:H44" si="13">SUM(C45:C47)</f>
        <v>9350367675.1100006</v>
      </c>
      <c r="D44" s="801">
        <f t="shared" si="13"/>
        <v>20659032819</v>
      </c>
      <c r="E44" s="801">
        <f t="shared" si="13"/>
        <v>20660792819</v>
      </c>
      <c r="F44" s="801">
        <f t="shared" si="13"/>
        <v>9851040774.8700008</v>
      </c>
      <c r="G44" s="801">
        <f t="shared" si="13"/>
        <v>9851040774.8700008</v>
      </c>
      <c r="H44" s="801">
        <f t="shared" si="13"/>
        <v>9850235566.1499996</v>
      </c>
      <c r="I44" s="802">
        <f t="shared" si="5"/>
        <v>0.47679877830297124</v>
      </c>
      <c r="J44" s="801">
        <f t="shared" si="2"/>
        <v>500673099.76000023</v>
      </c>
      <c r="K44" s="803">
        <f t="shared" si="3"/>
        <v>5.3545819496783602E-2</v>
      </c>
      <c r="L44" s="799">
        <f t="shared" si="12"/>
        <v>1.3227381429260813E-3</v>
      </c>
    </row>
    <row r="45" spans="2:12" ht="15.6">
      <c r="B45" s="804" t="s">
        <v>2367</v>
      </c>
      <c r="C45" s="807">
        <v>250000</v>
      </c>
      <c r="D45" s="805">
        <v>68272000</v>
      </c>
      <c r="E45" s="805">
        <v>68272000</v>
      </c>
      <c r="F45" s="807">
        <v>0</v>
      </c>
      <c r="G45" s="807">
        <v>0</v>
      </c>
      <c r="H45" s="807">
        <v>0</v>
      </c>
      <c r="I45" s="806">
        <f t="shared" si="5"/>
        <v>0</v>
      </c>
      <c r="J45" s="807">
        <f t="shared" si="2"/>
        <v>-250000</v>
      </c>
      <c r="K45" s="808">
        <f t="shared" si="3"/>
        <v>-1</v>
      </c>
      <c r="L45" s="809">
        <f t="shared" si="12"/>
        <v>0</v>
      </c>
    </row>
    <row r="46" spans="2:12" ht="15.6">
      <c r="B46" s="804" t="s">
        <v>2368</v>
      </c>
      <c r="C46" s="805">
        <v>9348026576.0400009</v>
      </c>
      <c r="D46" s="805">
        <v>20580160819</v>
      </c>
      <c r="E46" s="805">
        <v>20580660819</v>
      </c>
      <c r="F46" s="805">
        <v>9848026576.0200005</v>
      </c>
      <c r="G46" s="805">
        <v>9848026576.0200005</v>
      </c>
      <c r="H46" s="805">
        <v>9848026576.0200005</v>
      </c>
      <c r="I46" s="806">
        <f t="shared" si="5"/>
        <v>0.47850876425349442</v>
      </c>
      <c r="J46" s="807">
        <f t="shared" si="2"/>
        <v>499999999.97999954</v>
      </c>
      <c r="K46" s="808">
        <f t="shared" si="3"/>
        <v>5.3487224914566825E-2</v>
      </c>
      <c r="L46" s="809">
        <f t="shared" si="12"/>
        <v>1.3223334145445451E-3</v>
      </c>
    </row>
    <row r="47" spans="2:12" ht="15.6">
      <c r="B47" s="804" t="s">
        <v>2369</v>
      </c>
      <c r="C47" s="805">
        <v>2091099.07</v>
      </c>
      <c r="D47" s="805">
        <v>10600000</v>
      </c>
      <c r="E47" s="805">
        <v>11860000</v>
      </c>
      <c r="F47" s="805">
        <v>3014198.8499999996</v>
      </c>
      <c r="G47" s="805">
        <v>3014198.8499999996</v>
      </c>
      <c r="H47" s="805">
        <v>2208990.13</v>
      </c>
      <c r="I47" s="806">
        <f t="shared" si="5"/>
        <v>0.25414830101180436</v>
      </c>
      <c r="J47" s="807">
        <f t="shared" si="2"/>
        <v>923099.77999999956</v>
      </c>
      <c r="K47" s="808">
        <f t="shared" si="3"/>
        <v>0.4414423942142538</v>
      </c>
      <c r="L47" s="809">
        <f t="shared" si="12"/>
        <v>4.0472838153606603E-7</v>
      </c>
    </row>
    <row r="48" spans="2:12" ht="15.6">
      <c r="B48" s="796" t="s">
        <v>179</v>
      </c>
      <c r="C48" s="797">
        <f>SUM(C49:C53)</f>
        <v>44935049.540000014</v>
      </c>
      <c r="D48" s="797">
        <f>SUM(D49:D53)</f>
        <v>981079863</v>
      </c>
      <c r="E48" s="797">
        <f t="shared" ref="E48:H48" si="14">SUM(E49:E53)</f>
        <v>1158298941.46</v>
      </c>
      <c r="F48" s="797">
        <f t="shared" si="14"/>
        <v>120556832.27999997</v>
      </c>
      <c r="G48" s="797">
        <f t="shared" si="14"/>
        <v>91220138.099999964</v>
      </c>
      <c r="H48" s="797">
        <f t="shared" si="14"/>
        <v>83926106.769999951</v>
      </c>
      <c r="I48" s="798">
        <f>IFERROR(G48/E48,"-")</f>
        <v>7.8753536617256856E-2</v>
      </c>
      <c r="J48" s="797">
        <f t="shared" si="2"/>
        <v>46285088.55999995</v>
      </c>
      <c r="K48" s="799">
        <f t="shared" si="3"/>
        <v>1.0300442312586786</v>
      </c>
      <c r="L48" s="799">
        <f t="shared" si="12"/>
        <v>1.2248488136975245E-5</v>
      </c>
    </row>
    <row r="49" spans="2:13" ht="15.6">
      <c r="B49" s="800" t="s">
        <v>180</v>
      </c>
      <c r="C49" s="817">
        <v>0</v>
      </c>
      <c r="D49" s="817">
        <v>500000</v>
      </c>
      <c r="E49" s="817">
        <v>500000</v>
      </c>
      <c r="F49" s="817">
        <v>0</v>
      </c>
      <c r="G49" s="817">
        <v>0</v>
      </c>
      <c r="H49" s="817">
        <v>0</v>
      </c>
      <c r="I49" s="802">
        <f t="shared" si="5"/>
        <v>0</v>
      </c>
      <c r="J49" s="801">
        <f t="shared" si="2"/>
        <v>0</v>
      </c>
      <c r="K49" s="820" t="str">
        <f t="shared" si="3"/>
        <v>-</v>
      </c>
      <c r="L49" s="799">
        <f t="shared" si="12"/>
        <v>0</v>
      </c>
    </row>
    <row r="50" spans="2:13" ht="15.6">
      <c r="B50" s="800" t="s">
        <v>181</v>
      </c>
      <c r="C50" s="812">
        <v>44935049.540000014</v>
      </c>
      <c r="D50" s="812">
        <v>976168007</v>
      </c>
      <c r="E50" s="812">
        <v>1153147085.46</v>
      </c>
      <c r="F50" s="812">
        <v>120399733.08999997</v>
      </c>
      <c r="G50" s="812">
        <v>91063038.909999967</v>
      </c>
      <c r="H50" s="812">
        <v>83926106.769999951</v>
      </c>
      <c r="I50" s="802">
        <f t="shared" si="5"/>
        <v>7.896914457679452E-2</v>
      </c>
      <c r="J50" s="801">
        <f t="shared" si="2"/>
        <v>46127989.369999953</v>
      </c>
      <c r="K50" s="821">
        <f t="shared" si="3"/>
        <v>1.0265480920175245</v>
      </c>
      <c r="L50" s="799">
        <f t="shared" si="12"/>
        <v>1.2227393808407862E-5</v>
      </c>
    </row>
    <row r="51" spans="2:13" ht="15.6">
      <c r="B51" s="800" t="s">
        <v>1374</v>
      </c>
      <c r="C51" s="817">
        <v>0</v>
      </c>
      <c r="D51" s="817">
        <v>45000</v>
      </c>
      <c r="E51" s="817">
        <v>285000</v>
      </c>
      <c r="F51" s="817">
        <v>157099.19</v>
      </c>
      <c r="G51" s="817">
        <v>157099.19</v>
      </c>
      <c r="H51" s="817">
        <v>0</v>
      </c>
      <c r="I51" s="802">
        <f t="shared" si="5"/>
        <v>0.55122522807017549</v>
      </c>
      <c r="J51" s="801">
        <f t="shared" si="2"/>
        <v>157099.19</v>
      </c>
      <c r="K51" s="820" t="str">
        <f t="shared" si="3"/>
        <v>-</v>
      </c>
      <c r="L51" s="799">
        <f t="shared" si="12"/>
        <v>2.1094328567382653E-8</v>
      </c>
    </row>
    <row r="52" spans="2:13" ht="15.6">
      <c r="B52" s="800" t="s">
        <v>1382</v>
      </c>
      <c r="C52" s="817">
        <v>0</v>
      </c>
      <c r="D52" s="817">
        <v>3666856</v>
      </c>
      <c r="E52" s="822">
        <v>3666856</v>
      </c>
      <c r="F52" s="817">
        <v>0</v>
      </c>
      <c r="G52" s="817">
        <v>0</v>
      </c>
      <c r="H52" s="817">
        <v>0</v>
      </c>
      <c r="I52" s="802">
        <f t="shared" si="5"/>
        <v>0</v>
      </c>
      <c r="J52" s="801">
        <f t="shared" si="2"/>
        <v>0</v>
      </c>
      <c r="K52" s="820" t="str">
        <f t="shared" si="3"/>
        <v>-</v>
      </c>
      <c r="L52" s="799">
        <f t="shared" si="12"/>
        <v>0</v>
      </c>
    </row>
    <row r="53" spans="2:13" ht="15.6">
      <c r="B53" s="800" t="s">
        <v>1397</v>
      </c>
      <c r="C53" s="817">
        <v>0</v>
      </c>
      <c r="D53" s="817">
        <v>700000</v>
      </c>
      <c r="E53" s="817">
        <v>700000</v>
      </c>
      <c r="F53" s="817">
        <v>0</v>
      </c>
      <c r="G53" s="817">
        <v>0</v>
      </c>
      <c r="H53" s="817">
        <v>0</v>
      </c>
      <c r="I53" s="802">
        <f t="shared" si="5"/>
        <v>0</v>
      </c>
      <c r="J53" s="801">
        <f t="shared" si="2"/>
        <v>0</v>
      </c>
      <c r="K53" s="820" t="str">
        <f t="shared" si="3"/>
        <v>-</v>
      </c>
      <c r="L53" s="799">
        <f t="shared" si="12"/>
        <v>0</v>
      </c>
    </row>
    <row r="54" spans="2:13" ht="16.2" thickBot="1">
      <c r="B54" s="804" t="s">
        <v>2375</v>
      </c>
      <c r="C54" s="807">
        <v>0</v>
      </c>
      <c r="D54" s="807">
        <v>700000</v>
      </c>
      <c r="E54" s="807">
        <v>700000</v>
      </c>
      <c r="F54" s="807">
        <v>0</v>
      </c>
      <c r="G54" s="807">
        <v>0</v>
      </c>
      <c r="H54" s="807">
        <v>0</v>
      </c>
      <c r="I54" s="806">
        <f t="shared" si="5"/>
        <v>0</v>
      </c>
      <c r="J54" s="807">
        <f t="shared" si="2"/>
        <v>0</v>
      </c>
      <c r="K54" s="823" t="str">
        <f t="shared" si="3"/>
        <v>-</v>
      </c>
      <c r="L54" s="809">
        <f t="shared" si="12"/>
        <v>0</v>
      </c>
    </row>
    <row r="55" spans="2:13" ht="15.6">
      <c r="B55" s="1012" t="s">
        <v>434</v>
      </c>
      <c r="C55" s="1013">
        <f t="shared" ref="C55:H55" si="15">C12+C36</f>
        <v>63773372726.389992</v>
      </c>
      <c r="D55" s="1014">
        <f t="shared" si="15"/>
        <v>262763595167</v>
      </c>
      <c r="E55" s="1014">
        <f t="shared" si="15"/>
        <v>279381665175.45996</v>
      </c>
      <c r="F55" s="1014">
        <f t="shared" si="15"/>
        <v>82619293917.470047</v>
      </c>
      <c r="G55" s="1014">
        <f t="shared" si="15"/>
        <v>70067507063.16008</v>
      </c>
      <c r="H55" s="1014">
        <f t="shared" si="15"/>
        <v>67735841930.490028</v>
      </c>
      <c r="I55" s="1015">
        <f>IFERROR(G55/E55,"-")</f>
        <v>0.25079493680859699</v>
      </c>
      <c r="J55" s="1014">
        <f t="shared" si="2"/>
        <v>6294134336.7700882</v>
      </c>
      <c r="K55" s="1015">
        <f t="shared" si="3"/>
        <v>9.8695334238854196E-2</v>
      </c>
      <c r="L55" s="1015">
        <f t="shared" si="12"/>
        <v>9.4082408438115016E-3</v>
      </c>
    </row>
    <row r="56" spans="2:13">
      <c r="B56" s="824" t="s">
        <v>2376</v>
      </c>
    </row>
    <row r="57" spans="2:13">
      <c r="B57" s="825" t="s">
        <v>190</v>
      </c>
    </row>
    <row r="58" spans="2:13" ht="28.8">
      <c r="B58" s="825" t="s">
        <v>2377</v>
      </c>
      <c r="G58" s="795"/>
    </row>
    <row r="59" spans="2:13">
      <c r="B59" s="826" t="s">
        <v>2378</v>
      </c>
      <c r="G59" s="795"/>
    </row>
    <row r="60" spans="2:13">
      <c r="G60" s="795"/>
      <c r="H60" s="795"/>
      <c r="I60" s="795"/>
    </row>
    <row r="61" spans="2:13">
      <c r="G61" s="795"/>
      <c r="L61" s="827">
        <v>4936862.2</v>
      </c>
    </row>
    <row r="62" spans="2:13">
      <c r="G62" s="795"/>
    </row>
    <row r="63" spans="2:13">
      <c r="C63" s="828"/>
      <c r="D63" s="828"/>
      <c r="E63" s="828"/>
      <c r="F63" s="828"/>
      <c r="G63" s="828"/>
      <c r="H63" s="828"/>
      <c r="I63" s="828"/>
      <c r="J63" s="828"/>
      <c r="K63" s="828"/>
      <c r="L63" s="828"/>
    </row>
    <row r="64" spans="2:13">
      <c r="C64" s="829"/>
      <c r="D64" s="829"/>
      <c r="E64" s="829"/>
      <c r="F64" s="829"/>
      <c r="G64" s="829"/>
      <c r="H64" s="829"/>
      <c r="I64" s="829"/>
      <c r="J64" s="829"/>
      <c r="K64" s="829"/>
      <c r="L64" s="829"/>
      <c r="M64" s="829"/>
    </row>
    <row r="68" spans="3:12">
      <c r="C68" s="829"/>
      <c r="D68" s="829"/>
      <c r="E68" s="829"/>
      <c r="F68" s="829"/>
      <c r="G68" s="829"/>
      <c r="H68" s="829"/>
      <c r="I68" s="829"/>
      <c r="J68" s="829"/>
      <c r="K68" s="829"/>
      <c r="L68" s="829"/>
    </row>
    <row r="70" spans="3:12">
      <c r="C70" s="830"/>
      <c r="D70" s="830"/>
      <c r="E70" s="830"/>
      <c r="F70" s="830"/>
      <c r="G70" s="830"/>
      <c r="H70" s="830"/>
      <c r="I70" s="830"/>
      <c r="J70" s="830"/>
      <c r="K70" s="830"/>
      <c r="L70" s="830"/>
    </row>
    <row r="79" spans="3:12">
      <c r="F79" s="795"/>
    </row>
    <row r="123" spans="6:6">
      <c r="F123" s="831"/>
    </row>
  </sheetData>
  <mergeCells count="18">
    <mergeCell ref="B8:B11"/>
    <mergeCell ref="D8:I8"/>
    <mergeCell ref="J8:K8"/>
    <mergeCell ref="L8:L10"/>
    <mergeCell ref="C9:C10"/>
    <mergeCell ref="D9:D10"/>
    <mergeCell ref="E9:E10"/>
    <mergeCell ref="F9:F10"/>
    <mergeCell ref="G9:G10"/>
    <mergeCell ref="H9:H10"/>
    <mergeCell ref="I9:I10"/>
    <mergeCell ref="J9:K9"/>
    <mergeCell ref="B7:K7"/>
    <mergeCell ref="B1:L1"/>
    <mergeCell ref="B2:L2"/>
    <mergeCell ref="B3:L3"/>
    <mergeCell ref="B5:L5"/>
    <mergeCell ref="B6:K6"/>
  </mergeCells>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C179F2-D216-44A5-8C06-DD97189937BB}">
  <dimension ref="A1:P76"/>
  <sheetViews>
    <sheetView topLeftCell="A45" zoomScale="70" zoomScaleNormal="70" workbookViewId="0">
      <selection activeCell="C27" sqref="C27"/>
    </sheetView>
  </sheetViews>
  <sheetFormatPr baseColWidth="10" defaultColWidth="11.44140625" defaultRowHeight="14.4"/>
  <cols>
    <col min="1" max="1" width="135.88671875" style="791" customWidth="1"/>
    <col min="2" max="2" width="19.33203125" style="791" bestFit="1" customWidth="1"/>
    <col min="3" max="4" width="23.88671875" style="791" customWidth="1"/>
    <col min="5" max="5" width="28.33203125" style="791" bestFit="1" customWidth="1"/>
    <col min="6" max="6" width="19.33203125" style="791" bestFit="1" customWidth="1"/>
    <col min="7" max="7" width="19.109375" style="791" customWidth="1"/>
    <col min="8" max="8" width="20.5546875" style="791" customWidth="1"/>
    <col min="9" max="9" width="16.33203125" style="791" customWidth="1"/>
    <col min="10" max="10" width="19.5546875" style="791" customWidth="1"/>
    <col min="11" max="11" width="18.88671875" style="791" bestFit="1" customWidth="1"/>
    <col min="12" max="12" width="21.88671875" style="791" bestFit="1" customWidth="1"/>
    <col min="13" max="13" width="21.6640625" style="791" bestFit="1" customWidth="1"/>
    <col min="14" max="14" width="31.5546875" style="791" bestFit="1" customWidth="1"/>
    <col min="15" max="19" width="11.44140625" style="791"/>
    <col min="20" max="20" width="30.109375" style="791" bestFit="1" customWidth="1"/>
    <col min="21" max="21" width="19.44140625" style="791" bestFit="1" customWidth="1"/>
    <col min="22" max="22" width="14.44140625" style="791" bestFit="1" customWidth="1"/>
    <col min="23" max="23" width="19.44140625" style="791" bestFit="1" customWidth="1"/>
    <col min="24" max="24" width="14.44140625" style="791" bestFit="1" customWidth="1"/>
    <col min="25" max="25" width="20" style="791" customWidth="1"/>
    <col min="26" max="26" width="13.109375" style="791" bestFit="1" customWidth="1"/>
    <col min="27" max="27" width="7.109375" style="791" bestFit="1" customWidth="1"/>
    <col min="28" max="28" width="9.109375" style="791" bestFit="1" customWidth="1"/>
    <col min="29" max="256" width="11.44140625" style="791"/>
    <col min="257" max="257" width="10.44140625" style="791" customWidth="1"/>
    <col min="258" max="258" width="79.33203125" style="791" customWidth="1"/>
    <col min="259" max="259" width="13.44140625" style="791" bestFit="1" customWidth="1"/>
    <col min="260" max="260" width="17.44140625" style="791" customWidth="1"/>
    <col min="261" max="261" width="19.44140625" style="791" bestFit="1" customWidth="1"/>
    <col min="262" max="262" width="13.44140625" style="791" bestFit="1" customWidth="1"/>
    <col min="263" max="263" width="10" style="791" bestFit="1" customWidth="1"/>
    <col min="264" max="264" width="16" style="791" customWidth="1"/>
    <col min="265" max="265" width="12.33203125" style="791" customWidth="1"/>
    <col min="266" max="266" width="10.33203125" style="791" customWidth="1"/>
    <col min="267" max="267" width="11.109375" style="791" customWidth="1"/>
    <col min="268" max="268" width="11.44140625" style="791"/>
    <col min="269" max="269" width="17.88671875" style="791" bestFit="1" customWidth="1"/>
    <col min="270" max="270" width="20.33203125" style="791" bestFit="1" customWidth="1"/>
    <col min="271" max="275" width="11.44140625" style="791"/>
    <col min="276" max="276" width="30.109375" style="791" bestFit="1" customWidth="1"/>
    <col min="277" max="277" width="19.44140625" style="791" bestFit="1" customWidth="1"/>
    <col min="278" max="278" width="14.44140625" style="791" bestFit="1" customWidth="1"/>
    <col min="279" max="279" width="19.44140625" style="791" bestFit="1" customWidth="1"/>
    <col min="280" max="280" width="14.44140625" style="791" bestFit="1" customWidth="1"/>
    <col min="281" max="281" width="20" style="791" customWidth="1"/>
    <col min="282" max="282" width="13.109375" style="791" bestFit="1" customWidth="1"/>
    <col min="283" max="283" width="7.109375" style="791" bestFit="1" customWidth="1"/>
    <col min="284" max="284" width="9.109375" style="791" bestFit="1" customWidth="1"/>
    <col min="285" max="512" width="11.44140625" style="791"/>
    <col min="513" max="513" width="10.44140625" style="791" customWidth="1"/>
    <col min="514" max="514" width="79.33203125" style="791" customWidth="1"/>
    <col min="515" max="515" width="13.44140625" style="791" bestFit="1" customWidth="1"/>
    <col min="516" max="516" width="17.44140625" style="791" customWidth="1"/>
    <col min="517" max="517" width="19.44140625" style="791" bestFit="1" customWidth="1"/>
    <col min="518" max="518" width="13.44140625" style="791" bestFit="1" customWidth="1"/>
    <col min="519" max="519" width="10" style="791" bestFit="1" customWidth="1"/>
    <col min="520" max="520" width="16" style="791" customWidth="1"/>
    <col min="521" max="521" width="12.33203125" style="791" customWidth="1"/>
    <col min="522" max="522" width="10.33203125" style="791" customWidth="1"/>
    <col min="523" max="523" width="11.109375" style="791" customWidth="1"/>
    <col min="524" max="524" width="11.44140625" style="791"/>
    <col min="525" max="525" width="17.88671875" style="791" bestFit="1" customWidth="1"/>
    <col min="526" max="526" width="20.33203125" style="791" bestFit="1" customWidth="1"/>
    <col min="527" max="531" width="11.44140625" style="791"/>
    <col min="532" max="532" width="30.109375" style="791" bestFit="1" customWidth="1"/>
    <col min="533" max="533" width="19.44140625" style="791" bestFit="1" customWidth="1"/>
    <col min="534" max="534" width="14.44140625" style="791" bestFit="1" customWidth="1"/>
    <col min="535" max="535" width="19.44140625" style="791" bestFit="1" customWidth="1"/>
    <col min="536" max="536" width="14.44140625" style="791" bestFit="1" customWidth="1"/>
    <col min="537" max="537" width="20" style="791" customWidth="1"/>
    <col min="538" max="538" width="13.109375" style="791" bestFit="1" customWidth="1"/>
    <col min="539" max="539" width="7.109375" style="791" bestFit="1" customWidth="1"/>
    <col min="540" max="540" width="9.109375" style="791" bestFit="1" customWidth="1"/>
    <col min="541" max="768" width="11.44140625" style="791"/>
    <col min="769" max="769" width="10.44140625" style="791" customWidth="1"/>
    <col min="770" max="770" width="79.33203125" style="791" customWidth="1"/>
    <col min="771" max="771" width="13.44140625" style="791" bestFit="1" customWidth="1"/>
    <col min="772" max="772" width="17.44140625" style="791" customWidth="1"/>
    <col min="773" max="773" width="19.44140625" style="791" bestFit="1" customWidth="1"/>
    <col min="774" max="774" width="13.44140625" style="791" bestFit="1" customWidth="1"/>
    <col min="775" max="775" width="10" style="791" bestFit="1" customWidth="1"/>
    <col min="776" max="776" width="16" style="791" customWidth="1"/>
    <col min="777" max="777" width="12.33203125" style="791" customWidth="1"/>
    <col min="778" max="778" width="10.33203125" style="791" customWidth="1"/>
    <col min="779" max="779" width="11.109375" style="791" customWidth="1"/>
    <col min="780" max="780" width="11.44140625" style="791"/>
    <col min="781" max="781" width="17.88671875" style="791" bestFit="1" customWidth="1"/>
    <col min="782" max="782" width="20.33203125" style="791" bestFit="1" customWidth="1"/>
    <col min="783" max="787" width="11.44140625" style="791"/>
    <col min="788" max="788" width="30.109375" style="791" bestFit="1" customWidth="1"/>
    <col min="789" max="789" width="19.44140625" style="791" bestFit="1" customWidth="1"/>
    <col min="790" max="790" width="14.44140625" style="791" bestFit="1" customWidth="1"/>
    <col min="791" max="791" width="19.44140625" style="791" bestFit="1" customWidth="1"/>
    <col min="792" max="792" width="14.44140625" style="791" bestFit="1" customWidth="1"/>
    <col min="793" max="793" width="20" style="791" customWidth="1"/>
    <col min="794" max="794" width="13.109375" style="791" bestFit="1" customWidth="1"/>
    <col min="795" max="795" width="7.109375" style="791" bestFit="1" customWidth="1"/>
    <col min="796" max="796" width="9.109375" style="791" bestFit="1" customWidth="1"/>
    <col min="797" max="1024" width="11.44140625" style="791"/>
    <col min="1025" max="1025" width="10.44140625" style="791" customWidth="1"/>
    <col min="1026" max="1026" width="79.33203125" style="791" customWidth="1"/>
    <col min="1027" max="1027" width="13.44140625" style="791" bestFit="1" customWidth="1"/>
    <col min="1028" max="1028" width="17.44140625" style="791" customWidth="1"/>
    <col min="1029" max="1029" width="19.44140625" style="791" bestFit="1" customWidth="1"/>
    <col min="1030" max="1030" width="13.44140625" style="791" bestFit="1" customWidth="1"/>
    <col min="1031" max="1031" width="10" style="791" bestFit="1" customWidth="1"/>
    <col min="1032" max="1032" width="16" style="791" customWidth="1"/>
    <col min="1033" max="1033" width="12.33203125" style="791" customWidth="1"/>
    <col min="1034" max="1034" width="10.33203125" style="791" customWidth="1"/>
    <col min="1035" max="1035" width="11.109375" style="791" customWidth="1"/>
    <col min="1036" max="1036" width="11.44140625" style="791"/>
    <col min="1037" max="1037" width="17.88671875" style="791" bestFit="1" customWidth="1"/>
    <col min="1038" max="1038" width="20.33203125" style="791" bestFit="1" customWidth="1"/>
    <col min="1039" max="1043" width="11.44140625" style="791"/>
    <col min="1044" max="1044" width="30.109375" style="791" bestFit="1" customWidth="1"/>
    <col min="1045" max="1045" width="19.44140625" style="791" bestFit="1" customWidth="1"/>
    <col min="1046" max="1046" width="14.44140625" style="791" bestFit="1" customWidth="1"/>
    <col min="1047" max="1047" width="19.44140625" style="791" bestFit="1" customWidth="1"/>
    <col min="1048" max="1048" width="14.44140625" style="791" bestFit="1" customWidth="1"/>
    <col min="1049" max="1049" width="20" style="791" customWidth="1"/>
    <col min="1050" max="1050" width="13.109375" style="791" bestFit="1" customWidth="1"/>
    <col min="1051" max="1051" width="7.109375" style="791" bestFit="1" customWidth="1"/>
    <col min="1052" max="1052" width="9.109375" style="791" bestFit="1" customWidth="1"/>
    <col min="1053" max="1280" width="11.44140625" style="791"/>
    <col min="1281" max="1281" width="10.44140625" style="791" customWidth="1"/>
    <col min="1282" max="1282" width="79.33203125" style="791" customWidth="1"/>
    <col min="1283" max="1283" width="13.44140625" style="791" bestFit="1" customWidth="1"/>
    <col min="1284" max="1284" width="17.44140625" style="791" customWidth="1"/>
    <col min="1285" max="1285" width="19.44140625" style="791" bestFit="1" customWidth="1"/>
    <col min="1286" max="1286" width="13.44140625" style="791" bestFit="1" customWidth="1"/>
    <col min="1287" max="1287" width="10" style="791" bestFit="1" customWidth="1"/>
    <col min="1288" max="1288" width="16" style="791" customWidth="1"/>
    <col min="1289" max="1289" width="12.33203125" style="791" customWidth="1"/>
    <col min="1290" max="1290" width="10.33203125" style="791" customWidth="1"/>
    <col min="1291" max="1291" width="11.109375" style="791" customWidth="1"/>
    <col min="1292" max="1292" width="11.44140625" style="791"/>
    <col min="1293" max="1293" width="17.88671875" style="791" bestFit="1" customWidth="1"/>
    <col min="1294" max="1294" width="20.33203125" style="791" bestFit="1" customWidth="1"/>
    <col min="1295" max="1299" width="11.44140625" style="791"/>
    <col min="1300" max="1300" width="30.109375" style="791" bestFit="1" customWidth="1"/>
    <col min="1301" max="1301" width="19.44140625" style="791" bestFit="1" customWidth="1"/>
    <col min="1302" max="1302" width="14.44140625" style="791" bestFit="1" customWidth="1"/>
    <col min="1303" max="1303" width="19.44140625" style="791" bestFit="1" customWidth="1"/>
    <col min="1304" max="1304" width="14.44140625" style="791" bestFit="1" customWidth="1"/>
    <col min="1305" max="1305" width="20" style="791" customWidth="1"/>
    <col min="1306" max="1306" width="13.109375" style="791" bestFit="1" customWidth="1"/>
    <col min="1307" max="1307" width="7.109375" style="791" bestFit="1" customWidth="1"/>
    <col min="1308" max="1308" width="9.109375" style="791" bestFit="1" customWidth="1"/>
    <col min="1309" max="1536" width="11.44140625" style="791"/>
    <col min="1537" max="1537" width="10.44140625" style="791" customWidth="1"/>
    <col min="1538" max="1538" width="79.33203125" style="791" customWidth="1"/>
    <col min="1539" max="1539" width="13.44140625" style="791" bestFit="1" customWidth="1"/>
    <col min="1540" max="1540" width="17.44140625" style="791" customWidth="1"/>
    <col min="1541" max="1541" width="19.44140625" style="791" bestFit="1" customWidth="1"/>
    <col min="1542" max="1542" width="13.44140625" style="791" bestFit="1" customWidth="1"/>
    <col min="1543" max="1543" width="10" style="791" bestFit="1" customWidth="1"/>
    <col min="1544" max="1544" width="16" style="791" customWidth="1"/>
    <col min="1545" max="1545" width="12.33203125" style="791" customWidth="1"/>
    <col min="1546" max="1546" width="10.33203125" style="791" customWidth="1"/>
    <col min="1547" max="1547" width="11.109375" style="791" customWidth="1"/>
    <col min="1548" max="1548" width="11.44140625" style="791"/>
    <col min="1549" max="1549" width="17.88671875" style="791" bestFit="1" customWidth="1"/>
    <col min="1550" max="1550" width="20.33203125" style="791" bestFit="1" customWidth="1"/>
    <col min="1551" max="1555" width="11.44140625" style="791"/>
    <col min="1556" max="1556" width="30.109375" style="791" bestFit="1" customWidth="1"/>
    <col min="1557" max="1557" width="19.44140625" style="791" bestFit="1" customWidth="1"/>
    <col min="1558" max="1558" width="14.44140625" style="791" bestFit="1" customWidth="1"/>
    <col min="1559" max="1559" width="19.44140625" style="791" bestFit="1" customWidth="1"/>
    <col min="1560" max="1560" width="14.44140625" style="791" bestFit="1" customWidth="1"/>
    <col min="1561" max="1561" width="20" style="791" customWidth="1"/>
    <col min="1562" max="1562" width="13.109375" style="791" bestFit="1" customWidth="1"/>
    <col min="1563" max="1563" width="7.109375" style="791" bestFit="1" customWidth="1"/>
    <col min="1564" max="1564" width="9.109375" style="791" bestFit="1" customWidth="1"/>
    <col min="1565" max="1792" width="11.44140625" style="791"/>
    <col min="1793" max="1793" width="10.44140625" style="791" customWidth="1"/>
    <col min="1794" max="1794" width="79.33203125" style="791" customWidth="1"/>
    <col min="1795" max="1795" width="13.44140625" style="791" bestFit="1" customWidth="1"/>
    <col min="1796" max="1796" width="17.44140625" style="791" customWidth="1"/>
    <col min="1797" max="1797" width="19.44140625" style="791" bestFit="1" customWidth="1"/>
    <col min="1798" max="1798" width="13.44140625" style="791" bestFit="1" customWidth="1"/>
    <col min="1799" max="1799" width="10" style="791" bestFit="1" customWidth="1"/>
    <col min="1800" max="1800" width="16" style="791" customWidth="1"/>
    <col min="1801" max="1801" width="12.33203125" style="791" customWidth="1"/>
    <col min="1802" max="1802" width="10.33203125" style="791" customWidth="1"/>
    <col min="1803" max="1803" width="11.109375" style="791" customWidth="1"/>
    <col min="1804" max="1804" width="11.44140625" style="791"/>
    <col min="1805" max="1805" width="17.88671875" style="791" bestFit="1" customWidth="1"/>
    <col min="1806" max="1806" width="20.33203125" style="791" bestFit="1" customWidth="1"/>
    <col min="1807" max="1811" width="11.44140625" style="791"/>
    <col min="1812" max="1812" width="30.109375" style="791" bestFit="1" customWidth="1"/>
    <col min="1813" max="1813" width="19.44140625" style="791" bestFit="1" customWidth="1"/>
    <col min="1814" max="1814" width="14.44140625" style="791" bestFit="1" customWidth="1"/>
    <col min="1815" max="1815" width="19.44140625" style="791" bestFit="1" customWidth="1"/>
    <col min="1816" max="1816" width="14.44140625" style="791" bestFit="1" customWidth="1"/>
    <col min="1817" max="1817" width="20" style="791" customWidth="1"/>
    <col min="1818" max="1818" width="13.109375" style="791" bestFit="1" customWidth="1"/>
    <col min="1819" max="1819" width="7.109375" style="791" bestFit="1" customWidth="1"/>
    <col min="1820" max="1820" width="9.109375" style="791" bestFit="1" customWidth="1"/>
    <col min="1821" max="2048" width="11.44140625" style="791"/>
    <col min="2049" max="2049" width="10.44140625" style="791" customWidth="1"/>
    <col min="2050" max="2050" width="79.33203125" style="791" customWidth="1"/>
    <col min="2051" max="2051" width="13.44140625" style="791" bestFit="1" customWidth="1"/>
    <col min="2052" max="2052" width="17.44140625" style="791" customWidth="1"/>
    <col min="2053" max="2053" width="19.44140625" style="791" bestFit="1" customWidth="1"/>
    <col min="2054" max="2054" width="13.44140625" style="791" bestFit="1" customWidth="1"/>
    <col min="2055" max="2055" width="10" style="791" bestFit="1" customWidth="1"/>
    <col min="2056" max="2056" width="16" style="791" customWidth="1"/>
    <col min="2057" max="2057" width="12.33203125" style="791" customWidth="1"/>
    <col min="2058" max="2058" width="10.33203125" style="791" customWidth="1"/>
    <col min="2059" max="2059" width="11.109375" style="791" customWidth="1"/>
    <col min="2060" max="2060" width="11.44140625" style="791"/>
    <col min="2061" max="2061" width="17.88671875" style="791" bestFit="1" customWidth="1"/>
    <col min="2062" max="2062" width="20.33203125" style="791" bestFit="1" customWidth="1"/>
    <col min="2063" max="2067" width="11.44140625" style="791"/>
    <col min="2068" max="2068" width="30.109375" style="791" bestFit="1" customWidth="1"/>
    <col min="2069" max="2069" width="19.44140625" style="791" bestFit="1" customWidth="1"/>
    <col min="2070" max="2070" width="14.44140625" style="791" bestFit="1" customWidth="1"/>
    <col min="2071" max="2071" width="19.44140625" style="791" bestFit="1" customWidth="1"/>
    <col min="2072" max="2072" width="14.44140625" style="791" bestFit="1" customWidth="1"/>
    <col min="2073" max="2073" width="20" style="791" customWidth="1"/>
    <col min="2074" max="2074" width="13.109375" style="791" bestFit="1" customWidth="1"/>
    <col min="2075" max="2075" width="7.109375" style="791" bestFit="1" customWidth="1"/>
    <col min="2076" max="2076" width="9.109375" style="791" bestFit="1" customWidth="1"/>
    <col min="2077" max="2304" width="11.44140625" style="791"/>
    <col min="2305" max="2305" width="10.44140625" style="791" customWidth="1"/>
    <col min="2306" max="2306" width="79.33203125" style="791" customWidth="1"/>
    <col min="2307" max="2307" width="13.44140625" style="791" bestFit="1" customWidth="1"/>
    <col min="2308" max="2308" width="17.44140625" style="791" customWidth="1"/>
    <col min="2309" max="2309" width="19.44140625" style="791" bestFit="1" customWidth="1"/>
    <col min="2310" max="2310" width="13.44140625" style="791" bestFit="1" customWidth="1"/>
    <col min="2311" max="2311" width="10" style="791" bestFit="1" customWidth="1"/>
    <col min="2312" max="2312" width="16" style="791" customWidth="1"/>
    <col min="2313" max="2313" width="12.33203125" style="791" customWidth="1"/>
    <col min="2314" max="2314" width="10.33203125" style="791" customWidth="1"/>
    <col min="2315" max="2315" width="11.109375" style="791" customWidth="1"/>
    <col min="2316" max="2316" width="11.44140625" style="791"/>
    <col min="2317" max="2317" width="17.88671875" style="791" bestFit="1" customWidth="1"/>
    <col min="2318" max="2318" width="20.33203125" style="791" bestFit="1" customWidth="1"/>
    <col min="2319" max="2323" width="11.44140625" style="791"/>
    <col min="2324" max="2324" width="30.109375" style="791" bestFit="1" customWidth="1"/>
    <col min="2325" max="2325" width="19.44140625" style="791" bestFit="1" customWidth="1"/>
    <col min="2326" max="2326" width="14.44140625" style="791" bestFit="1" customWidth="1"/>
    <col min="2327" max="2327" width="19.44140625" style="791" bestFit="1" customWidth="1"/>
    <col min="2328" max="2328" width="14.44140625" style="791" bestFit="1" customWidth="1"/>
    <col min="2329" max="2329" width="20" style="791" customWidth="1"/>
    <col min="2330" max="2330" width="13.109375" style="791" bestFit="1" customWidth="1"/>
    <col min="2331" max="2331" width="7.109375" style="791" bestFit="1" customWidth="1"/>
    <col min="2332" max="2332" width="9.109375" style="791" bestFit="1" customWidth="1"/>
    <col min="2333" max="2560" width="11.44140625" style="791"/>
    <col min="2561" max="2561" width="10.44140625" style="791" customWidth="1"/>
    <col min="2562" max="2562" width="79.33203125" style="791" customWidth="1"/>
    <col min="2563" max="2563" width="13.44140625" style="791" bestFit="1" customWidth="1"/>
    <col min="2564" max="2564" width="17.44140625" style="791" customWidth="1"/>
    <col min="2565" max="2565" width="19.44140625" style="791" bestFit="1" customWidth="1"/>
    <col min="2566" max="2566" width="13.44140625" style="791" bestFit="1" customWidth="1"/>
    <col min="2567" max="2567" width="10" style="791" bestFit="1" customWidth="1"/>
    <col min="2568" max="2568" width="16" style="791" customWidth="1"/>
    <col min="2569" max="2569" width="12.33203125" style="791" customWidth="1"/>
    <col min="2570" max="2570" width="10.33203125" style="791" customWidth="1"/>
    <col min="2571" max="2571" width="11.109375" style="791" customWidth="1"/>
    <col min="2572" max="2572" width="11.44140625" style="791"/>
    <col min="2573" max="2573" width="17.88671875" style="791" bestFit="1" customWidth="1"/>
    <col min="2574" max="2574" width="20.33203125" style="791" bestFit="1" customWidth="1"/>
    <col min="2575" max="2579" width="11.44140625" style="791"/>
    <col min="2580" max="2580" width="30.109375" style="791" bestFit="1" customWidth="1"/>
    <col min="2581" max="2581" width="19.44140625" style="791" bestFit="1" customWidth="1"/>
    <col min="2582" max="2582" width="14.44140625" style="791" bestFit="1" customWidth="1"/>
    <col min="2583" max="2583" width="19.44140625" style="791" bestFit="1" customWidth="1"/>
    <col min="2584" max="2584" width="14.44140625" style="791" bestFit="1" customWidth="1"/>
    <col min="2585" max="2585" width="20" style="791" customWidth="1"/>
    <col min="2586" max="2586" width="13.109375" style="791" bestFit="1" customWidth="1"/>
    <col min="2587" max="2587" width="7.109375" style="791" bestFit="1" customWidth="1"/>
    <col min="2588" max="2588" width="9.109375" style="791" bestFit="1" customWidth="1"/>
    <col min="2589" max="2816" width="11.44140625" style="791"/>
    <col min="2817" max="2817" width="10.44140625" style="791" customWidth="1"/>
    <col min="2818" max="2818" width="79.33203125" style="791" customWidth="1"/>
    <col min="2819" max="2819" width="13.44140625" style="791" bestFit="1" customWidth="1"/>
    <col min="2820" max="2820" width="17.44140625" style="791" customWidth="1"/>
    <col min="2821" max="2821" width="19.44140625" style="791" bestFit="1" customWidth="1"/>
    <col min="2822" max="2822" width="13.44140625" style="791" bestFit="1" customWidth="1"/>
    <col min="2823" max="2823" width="10" style="791" bestFit="1" customWidth="1"/>
    <col min="2824" max="2824" width="16" style="791" customWidth="1"/>
    <col min="2825" max="2825" width="12.33203125" style="791" customWidth="1"/>
    <col min="2826" max="2826" width="10.33203125" style="791" customWidth="1"/>
    <col min="2827" max="2827" width="11.109375" style="791" customWidth="1"/>
    <col min="2828" max="2828" width="11.44140625" style="791"/>
    <col min="2829" max="2829" width="17.88671875" style="791" bestFit="1" customWidth="1"/>
    <col min="2830" max="2830" width="20.33203125" style="791" bestFit="1" customWidth="1"/>
    <col min="2831" max="2835" width="11.44140625" style="791"/>
    <col min="2836" max="2836" width="30.109375" style="791" bestFit="1" customWidth="1"/>
    <col min="2837" max="2837" width="19.44140625" style="791" bestFit="1" customWidth="1"/>
    <col min="2838" max="2838" width="14.44140625" style="791" bestFit="1" customWidth="1"/>
    <col min="2839" max="2839" width="19.44140625" style="791" bestFit="1" customWidth="1"/>
    <col min="2840" max="2840" width="14.44140625" style="791" bestFit="1" customWidth="1"/>
    <col min="2841" max="2841" width="20" style="791" customWidth="1"/>
    <col min="2842" max="2842" width="13.109375" style="791" bestFit="1" customWidth="1"/>
    <col min="2843" max="2843" width="7.109375" style="791" bestFit="1" customWidth="1"/>
    <col min="2844" max="2844" width="9.109375" style="791" bestFit="1" customWidth="1"/>
    <col min="2845" max="3072" width="11.44140625" style="791"/>
    <col min="3073" max="3073" width="10.44140625" style="791" customWidth="1"/>
    <col min="3074" max="3074" width="79.33203125" style="791" customWidth="1"/>
    <col min="3075" max="3075" width="13.44140625" style="791" bestFit="1" customWidth="1"/>
    <col min="3076" max="3076" width="17.44140625" style="791" customWidth="1"/>
    <col min="3077" max="3077" width="19.44140625" style="791" bestFit="1" customWidth="1"/>
    <col min="3078" max="3078" width="13.44140625" style="791" bestFit="1" customWidth="1"/>
    <col min="3079" max="3079" width="10" style="791" bestFit="1" customWidth="1"/>
    <col min="3080" max="3080" width="16" style="791" customWidth="1"/>
    <col min="3081" max="3081" width="12.33203125" style="791" customWidth="1"/>
    <col min="3082" max="3082" width="10.33203125" style="791" customWidth="1"/>
    <col min="3083" max="3083" width="11.109375" style="791" customWidth="1"/>
    <col min="3084" max="3084" width="11.44140625" style="791"/>
    <col min="3085" max="3085" width="17.88671875" style="791" bestFit="1" customWidth="1"/>
    <col min="3086" max="3086" width="20.33203125" style="791" bestFit="1" customWidth="1"/>
    <col min="3087" max="3091" width="11.44140625" style="791"/>
    <col min="3092" max="3092" width="30.109375" style="791" bestFit="1" customWidth="1"/>
    <col min="3093" max="3093" width="19.44140625" style="791" bestFit="1" customWidth="1"/>
    <col min="3094" max="3094" width="14.44140625" style="791" bestFit="1" customWidth="1"/>
    <col min="3095" max="3095" width="19.44140625" style="791" bestFit="1" customWidth="1"/>
    <col min="3096" max="3096" width="14.44140625" style="791" bestFit="1" customWidth="1"/>
    <col min="3097" max="3097" width="20" style="791" customWidth="1"/>
    <col min="3098" max="3098" width="13.109375" style="791" bestFit="1" customWidth="1"/>
    <col min="3099" max="3099" width="7.109375" style="791" bestFit="1" customWidth="1"/>
    <col min="3100" max="3100" width="9.109375" style="791" bestFit="1" customWidth="1"/>
    <col min="3101" max="3328" width="11.44140625" style="791"/>
    <col min="3329" max="3329" width="10.44140625" style="791" customWidth="1"/>
    <col min="3330" max="3330" width="79.33203125" style="791" customWidth="1"/>
    <col min="3331" max="3331" width="13.44140625" style="791" bestFit="1" customWidth="1"/>
    <col min="3332" max="3332" width="17.44140625" style="791" customWidth="1"/>
    <col min="3333" max="3333" width="19.44140625" style="791" bestFit="1" customWidth="1"/>
    <col min="3334" max="3334" width="13.44140625" style="791" bestFit="1" customWidth="1"/>
    <col min="3335" max="3335" width="10" style="791" bestFit="1" customWidth="1"/>
    <col min="3336" max="3336" width="16" style="791" customWidth="1"/>
    <col min="3337" max="3337" width="12.33203125" style="791" customWidth="1"/>
    <col min="3338" max="3338" width="10.33203125" style="791" customWidth="1"/>
    <col min="3339" max="3339" width="11.109375" style="791" customWidth="1"/>
    <col min="3340" max="3340" width="11.44140625" style="791"/>
    <col min="3341" max="3341" width="17.88671875" style="791" bestFit="1" customWidth="1"/>
    <col min="3342" max="3342" width="20.33203125" style="791" bestFit="1" customWidth="1"/>
    <col min="3343" max="3347" width="11.44140625" style="791"/>
    <col min="3348" max="3348" width="30.109375" style="791" bestFit="1" customWidth="1"/>
    <col min="3349" max="3349" width="19.44140625" style="791" bestFit="1" customWidth="1"/>
    <col min="3350" max="3350" width="14.44140625" style="791" bestFit="1" customWidth="1"/>
    <col min="3351" max="3351" width="19.44140625" style="791" bestFit="1" customWidth="1"/>
    <col min="3352" max="3352" width="14.44140625" style="791" bestFit="1" customWidth="1"/>
    <col min="3353" max="3353" width="20" style="791" customWidth="1"/>
    <col min="3354" max="3354" width="13.109375" style="791" bestFit="1" customWidth="1"/>
    <col min="3355" max="3355" width="7.109375" style="791" bestFit="1" customWidth="1"/>
    <col min="3356" max="3356" width="9.109375" style="791" bestFit="1" customWidth="1"/>
    <col min="3357" max="3584" width="11.44140625" style="791"/>
    <col min="3585" max="3585" width="10.44140625" style="791" customWidth="1"/>
    <col min="3586" max="3586" width="79.33203125" style="791" customWidth="1"/>
    <col min="3587" max="3587" width="13.44140625" style="791" bestFit="1" customWidth="1"/>
    <col min="3588" max="3588" width="17.44140625" style="791" customWidth="1"/>
    <col min="3589" max="3589" width="19.44140625" style="791" bestFit="1" customWidth="1"/>
    <col min="3590" max="3590" width="13.44140625" style="791" bestFit="1" customWidth="1"/>
    <col min="3591" max="3591" width="10" style="791" bestFit="1" customWidth="1"/>
    <col min="3592" max="3592" width="16" style="791" customWidth="1"/>
    <col min="3593" max="3593" width="12.33203125" style="791" customWidth="1"/>
    <col min="3594" max="3594" width="10.33203125" style="791" customWidth="1"/>
    <col min="3595" max="3595" width="11.109375" style="791" customWidth="1"/>
    <col min="3596" max="3596" width="11.44140625" style="791"/>
    <col min="3597" max="3597" width="17.88671875" style="791" bestFit="1" customWidth="1"/>
    <col min="3598" max="3598" width="20.33203125" style="791" bestFit="1" customWidth="1"/>
    <col min="3599" max="3603" width="11.44140625" style="791"/>
    <col min="3604" max="3604" width="30.109375" style="791" bestFit="1" customWidth="1"/>
    <col min="3605" max="3605" width="19.44140625" style="791" bestFit="1" customWidth="1"/>
    <col min="3606" max="3606" width="14.44140625" style="791" bestFit="1" customWidth="1"/>
    <col min="3607" max="3607" width="19.44140625" style="791" bestFit="1" customWidth="1"/>
    <col min="3608" max="3608" width="14.44140625" style="791" bestFit="1" customWidth="1"/>
    <col min="3609" max="3609" width="20" style="791" customWidth="1"/>
    <col min="3610" max="3610" width="13.109375" style="791" bestFit="1" customWidth="1"/>
    <col min="3611" max="3611" width="7.109375" style="791" bestFit="1" customWidth="1"/>
    <col min="3612" max="3612" width="9.109375" style="791" bestFit="1" customWidth="1"/>
    <col min="3613" max="3840" width="11.44140625" style="791"/>
    <col min="3841" max="3841" width="10.44140625" style="791" customWidth="1"/>
    <col min="3842" max="3842" width="79.33203125" style="791" customWidth="1"/>
    <col min="3843" max="3843" width="13.44140625" style="791" bestFit="1" customWidth="1"/>
    <col min="3844" max="3844" width="17.44140625" style="791" customWidth="1"/>
    <col min="3845" max="3845" width="19.44140625" style="791" bestFit="1" customWidth="1"/>
    <col min="3846" max="3846" width="13.44140625" style="791" bestFit="1" customWidth="1"/>
    <col min="3847" max="3847" width="10" style="791" bestFit="1" customWidth="1"/>
    <col min="3848" max="3848" width="16" style="791" customWidth="1"/>
    <col min="3849" max="3849" width="12.33203125" style="791" customWidth="1"/>
    <col min="3850" max="3850" width="10.33203125" style="791" customWidth="1"/>
    <col min="3851" max="3851" width="11.109375" style="791" customWidth="1"/>
    <col min="3852" max="3852" width="11.44140625" style="791"/>
    <col min="3853" max="3853" width="17.88671875" style="791" bestFit="1" customWidth="1"/>
    <col min="3854" max="3854" width="20.33203125" style="791" bestFit="1" customWidth="1"/>
    <col min="3855" max="3859" width="11.44140625" style="791"/>
    <col min="3860" max="3860" width="30.109375" style="791" bestFit="1" customWidth="1"/>
    <col min="3861" max="3861" width="19.44140625" style="791" bestFit="1" customWidth="1"/>
    <col min="3862" max="3862" width="14.44140625" style="791" bestFit="1" customWidth="1"/>
    <col min="3863" max="3863" width="19.44140625" style="791" bestFit="1" customWidth="1"/>
    <col min="3864" max="3864" width="14.44140625" style="791" bestFit="1" customWidth="1"/>
    <col min="3865" max="3865" width="20" style="791" customWidth="1"/>
    <col min="3866" max="3866" width="13.109375" style="791" bestFit="1" customWidth="1"/>
    <col min="3867" max="3867" width="7.109375" style="791" bestFit="1" customWidth="1"/>
    <col min="3868" max="3868" width="9.109375" style="791" bestFit="1" customWidth="1"/>
    <col min="3869" max="4096" width="11.44140625" style="791"/>
    <col min="4097" max="4097" width="10.44140625" style="791" customWidth="1"/>
    <col min="4098" max="4098" width="79.33203125" style="791" customWidth="1"/>
    <col min="4099" max="4099" width="13.44140625" style="791" bestFit="1" customWidth="1"/>
    <col min="4100" max="4100" width="17.44140625" style="791" customWidth="1"/>
    <col min="4101" max="4101" width="19.44140625" style="791" bestFit="1" customWidth="1"/>
    <col min="4102" max="4102" width="13.44140625" style="791" bestFit="1" customWidth="1"/>
    <col min="4103" max="4103" width="10" style="791" bestFit="1" customWidth="1"/>
    <col min="4104" max="4104" width="16" style="791" customWidth="1"/>
    <col min="4105" max="4105" width="12.33203125" style="791" customWidth="1"/>
    <col min="4106" max="4106" width="10.33203125" style="791" customWidth="1"/>
    <col min="4107" max="4107" width="11.109375" style="791" customWidth="1"/>
    <col min="4108" max="4108" width="11.44140625" style="791"/>
    <col min="4109" max="4109" width="17.88671875" style="791" bestFit="1" customWidth="1"/>
    <col min="4110" max="4110" width="20.33203125" style="791" bestFit="1" customWidth="1"/>
    <col min="4111" max="4115" width="11.44140625" style="791"/>
    <col min="4116" max="4116" width="30.109375" style="791" bestFit="1" customWidth="1"/>
    <col min="4117" max="4117" width="19.44140625" style="791" bestFit="1" customWidth="1"/>
    <col min="4118" max="4118" width="14.44140625" style="791" bestFit="1" customWidth="1"/>
    <col min="4119" max="4119" width="19.44140625" style="791" bestFit="1" customWidth="1"/>
    <col min="4120" max="4120" width="14.44140625" style="791" bestFit="1" customWidth="1"/>
    <col min="4121" max="4121" width="20" style="791" customWidth="1"/>
    <col min="4122" max="4122" width="13.109375" style="791" bestFit="1" customWidth="1"/>
    <col min="4123" max="4123" width="7.109375" style="791" bestFit="1" customWidth="1"/>
    <col min="4124" max="4124" width="9.109375" style="791" bestFit="1" customWidth="1"/>
    <col min="4125" max="4352" width="11.44140625" style="791"/>
    <col min="4353" max="4353" width="10.44140625" style="791" customWidth="1"/>
    <col min="4354" max="4354" width="79.33203125" style="791" customWidth="1"/>
    <col min="4355" max="4355" width="13.44140625" style="791" bestFit="1" customWidth="1"/>
    <col min="4356" max="4356" width="17.44140625" style="791" customWidth="1"/>
    <col min="4357" max="4357" width="19.44140625" style="791" bestFit="1" customWidth="1"/>
    <col min="4358" max="4358" width="13.44140625" style="791" bestFit="1" customWidth="1"/>
    <col min="4359" max="4359" width="10" style="791" bestFit="1" customWidth="1"/>
    <col min="4360" max="4360" width="16" style="791" customWidth="1"/>
    <col min="4361" max="4361" width="12.33203125" style="791" customWidth="1"/>
    <col min="4362" max="4362" width="10.33203125" style="791" customWidth="1"/>
    <col min="4363" max="4363" width="11.109375" style="791" customWidth="1"/>
    <col min="4364" max="4364" width="11.44140625" style="791"/>
    <col min="4365" max="4365" width="17.88671875" style="791" bestFit="1" customWidth="1"/>
    <col min="4366" max="4366" width="20.33203125" style="791" bestFit="1" customWidth="1"/>
    <col min="4367" max="4371" width="11.44140625" style="791"/>
    <col min="4372" max="4372" width="30.109375" style="791" bestFit="1" customWidth="1"/>
    <col min="4373" max="4373" width="19.44140625" style="791" bestFit="1" customWidth="1"/>
    <col min="4374" max="4374" width="14.44140625" style="791" bestFit="1" customWidth="1"/>
    <col min="4375" max="4375" width="19.44140625" style="791" bestFit="1" customWidth="1"/>
    <col min="4376" max="4376" width="14.44140625" style="791" bestFit="1" customWidth="1"/>
    <col min="4377" max="4377" width="20" style="791" customWidth="1"/>
    <col min="4378" max="4378" width="13.109375" style="791" bestFit="1" customWidth="1"/>
    <col min="4379" max="4379" width="7.109375" style="791" bestFit="1" customWidth="1"/>
    <col min="4380" max="4380" width="9.109375" style="791" bestFit="1" customWidth="1"/>
    <col min="4381" max="4608" width="11.44140625" style="791"/>
    <col min="4609" max="4609" width="10.44140625" style="791" customWidth="1"/>
    <col min="4610" max="4610" width="79.33203125" style="791" customWidth="1"/>
    <col min="4611" max="4611" width="13.44140625" style="791" bestFit="1" customWidth="1"/>
    <col min="4612" max="4612" width="17.44140625" style="791" customWidth="1"/>
    <col min="4613" max="4613" width="19.44140625" style="791" bestFit="1" customWidth="1"/>
    <col min="4614" max="4614" width="13.44140625" style="791" bestFit="1" customWidth="1"/>
    <col min="4615" max="4615" width="10" style="791" bestFit="1" customWidth="1"/>
    <col min="4616" max="4616" width="16" style="791" customWidth="1"/>
    <col min="4617" max="4617" width="12.33203125" style="791" customWidth="1"/>
    <col min="4618" max="4618" width="10.33203125" style="791" customWidth="1"/>
    <col min="4619" max="4619" width="11.109375" style="791" customWidth="1"/>
    <col min="4620" max="4620" width="11.44140625" style="791"/>
    <col min="4621" max="4621" width="17.88671875" style="791" bestFit="1" customWidth="1"/>
    <col min="4622" max="4622" width="20.33203125" style="791" bestFit="1" customWidth="1"/>
    <col min="4623" max="4627" width="11.44140625" style="791"/>
    <col min="4628" max="4628" width="30.109375" style="791" bestFit="1" customWidth="1"/>
    <col min="4629" max="4629" width="19.44140625" style="791" bestFit="1" customWidth="1"/>
    <col min="4630" max="4630" width="14.44140625" style="791" bestFit="1" customWidth="1"/>
    <col min="4631" max="4631" width="19.44140625" style="791" bestFit="1" customWidth="1"/>
    <col min="4632" max="4632" width="14.44140625" style="791" bestFit="1" customWidth="1"/>
    <col min="4633" max="4633" width="20" style="791" customWidth="1"/>
    <col min="4634" max="4634" width="13.109375" style="791" bestFit="1" customWidth="1"/>
    <col min="4635" max="4635" width="7.109375" style="791" bestFit="1" customWidth="1"/>
    <col min="4636" max="4636" width="9.109375" style="791" bestFit="1" customWidth="1"/>
    <col min="4637" max="4864" width="11.44140625" style="791"/>
    <col min="4865" max="4865" width="10.44140625" style="791" customWidth="1"/>
    <col min="4866" max="4866" width="79.33203125" style="791" customWidth="1"/>
    <col min="4867" max="4867" width="13.44140625" style="791" bestFit="1" customWidth="1"/>
    <col min="4868" max="4868" width="17.44140625" style="791" customWidth="1"/>
    <col min="4869" max="4869" width="19.44140625" style="791" bestFit="1" customWidth="1"/>
    <col min="4870" max="4870" width="13.44140625" style="791" bestFit="1" customWidth="1"/>
    <col min="4871" max="4871" width="10" style="791" bestFit="1" customWidth="1"/>
    <col min="4872" max="4872" width="16" style="791" customWidth="1"/>
    <col min="4873" max="4873" width="12.33203125" style="791" customWidth="1"/>
    <col min="4874" max="4874" width="10.33203125" style="791" customWidth="1"/>
    <col min="4875" max="4875" width="11.109375" style="791" customWidth="1"/>
    <col min="4876" max="4876" width="11.44140625" style="791"/>
    <col min="4877" max="4877" width="17.88671875" style="791" bestFit="1" customWidth="1"/>
    <col min="4878" max="4878" width="20.33203125" style="791" bestFit="1" customWidth="1"/>
    <col min="4879" max="4883" width="11.44140625" style="791"/>
    <col min="4884" max="4884" width="30.109375" style="791" bestFit="1" customWidth="1"/>
    <col min="4885" max="4885" width="19.44140625" style="791" bestFit="1" customWidth="1"/>
    <col min="4886" max="4886" width="14.44140625" style="791" bestFit="1" customWidth="1"/>
    <col min="4887" max="4887" width="19.44140625" style="791" bestFit="1" customWidth="1"/>
    <col min="4888" max="4888" width="14.44140625" style="791" bestFit="1" customWidth="1"/>
    <col min="4889" max="4889" width="20" style="791" customWidth="1"/>
    <col min="4890" max="4890" width="13.109375" style="791" bestFit="1" customWidth="1"/>
    <col min="4891" max="4891" width="7.109375" style="791" bestFit="1" customWidth="1"/>
    <col min="4892" max="4892" width="9.109375" style="791" bestFit="1" customWidth="1"/>
    <col min="4893" max="5120" width="11.44140625" style="791"/>
    <col min="5121" max="5121" width="10.44140625" style="791" customWidth="1"/>
    <col min="5122" max="5122" width="79.33203125" style="791" customWidth="1"/>
    <col min="5123" max="5123" width="13.44140625" style="791" bestFit="1" customWidth="1"/>
    <col min="5124" max="5124" width="17.44140625" style="791" customWidth="1"/>
    <col min="5125" max="5125" width="19.44140625" style="791" bestFit="1" customWidth="1"/>
    <col min="5126" max="5126" width="13.44140625" style="791" bestFit="1" customWidth="1"/>
    <col min="5127" max="5127" width="10" style="791" bestFit="1" customWidth="1"/>
    <col min="5128" max="5128" width="16" style="791" customWidth="1"/>
    <col min="5129" max="5129" width="12.33203125" style="791" customWidth="1"/>
    <col min="5130" max="5130" width="10.33203125" style="791" customWidth="1"/>
    <col min="5131" max="5131" width="11.109375" style="791" customWidth="1"/>
    <col min="5132" max="5132" width="11.44140625" style="791"/>
    <col min="5133" max="5133" width="17.88671875" style="791" bestFit="1" customWidth="1"/>
    <col min="5134" max="5134" width="20.33203125" style="791" bestFit="1" customWidth="1"/>
    <col min="5135" max="5139" width="11.44140625" style="791"/>
    <col min="5140" max="5140" width="30.109375" style="791" bestFit="1" customWidth="1"/>
    <col min="5141" max="5141" width="19.44140625" style="791" bestFit="1" customWidth="1"/>
    <col min="5142" max="5142" width="14.44140625" style="791" bestFit="1" customWidth="1"/>
    <col min="5143" max="5143" width="19.44140625" style="791" bestFit="1" customWidth="1"/>
    <col min="5144" max="5144" width="14.44140625" style="791" bestFit="1" customWidth="1"/>
    <col min="5145" max="5145" width="20" style="791" customWidth="1"/>
    <col min="5146" max="5146" width="13.109375" style="791" bestFit="1" customWidth="1"/>
    <col min="5147" max="5147" width="7.109375" style="791" bestFit="1" customWidth="1"/>
    <col min="5148" max="5148" width="9.109375" style="791" bestFit="1" customWidth="1"/>
    <col min="5149" max="5376" width="11.44140625" style="791"/>
    <col min="5377" max="5377" width="10.44140625" style="791" customWidth="1"/>
    <col min="5378" max="5378" width="79.33203125" style="791" customWidth="1"/>
    <col min="5379" max="5379" width="13.44140625" style="791" bestFit="1" customWidth="1"/>
    <col min="5380" max="5380" width="17.44140625" style="791" customWidth="1"/>
    <col min="5381" max="5381" width="19.44140625" style="791" bestFit="1" customWidth="1"/>
    <col min="5382" max="5382" width="13.44140625" style="791" bestFit="1" customWidth="1"/>
    <col min="5383" max="5383" width="10" style="791" bestFit="1" customWidth="1"/>
    <col min="5384" max="5384" width="16" style="791" customWidth="1"/>
    <col min="5385" max="5385" width="12.33203125" style="791" customWidth="1"/>
    <col min="5386" max="5386" width="10.33203125" style="791" customWidth="1"/>
    <col min="5387" max="5387" width="11.109375" style="791" customWidth="1"/>
    <col min="5388" max="5388" width="11.44140625" style="791"/>
    <col min="5389" max="5389" width="17.88671875" style="791" bestFit="1" customWidth="1"/>
    <col min="5390" max="5390" width="20.33203125" style="791" bestFit="1" customWidth="1"/>
    <col min="5391" max="5395" width="11.44140625" style="791"/>
    <col min="5396" max="5396" width="30.109375" style="791" bestFit="1" customWidth="1"/>
    <col min="5397" max="5397" width="19.44140625" style="791" bestFit="1" customWidth="1"/>
    <col min="5398" max="5398" width="14.44140625" style="791" bestFit="1" customWidth="1"/>
    <col min="5399" max="5399" width="19.44140625" style="791" bestFit="1" customWidth="1"/>
    <col min="5400" max="5400" width="14.44140625" style="791" bestFit="1" customWidth="1"/>
    <col min="5401" max="5401" width="20" style="791" customWidth="1"/>
    <col min="5402" max="5402" width="13.109375" style="791" bestFit="1" customWidth="1"/>
    <col min="5403" max="5403" width="7.109375" style="791" bestFit="1" customWidth="1"/>
    <col min="5404" max="5404" width="9.109375" style="791" bestFit="1" customWidth="1"/>
    <col min="5405" max="5632" width="11.44140625" style="791"/>
    <col min="5633" max="5633" width="10.44140625" style="791" customWidth="1"/>
    <col min="5634" max="5634" width="79.33203125" style="791" customWidth="1"/>
    <col min="5635" max="5635" width="13.44140625" style="791" bestFit="1" customWidth="1"/>
    <col min="5636" max="5636" width="17.44140625" style="791" customWidth="1"/>
    <col min="5637" max="5637" width="19.44140625" style="791" bestFit="1" customWidth="1"/>
    <col min="5638" max="5638" width="13.44140625" style="791" bestFit="1" customWidth="1"/>
    <col min="5639" max="5639" width="10" style="791" bestFit="1" customWidth="1"/>
    <col min="5640" max="5640" width="16" style="791" customWidth="1"/>
    <col min="5641" max="5641" width="12.33203125" style="791" customWidth="1"/>
    <col min="5642" max="5642" width="10.33203125" style="791" customWidth="1"/>
    <col min="5643" max="5643" width="11.109375" style="791" customWidth="1"/>
    <col min="5644" max="5644" width="11.44140625" style="791"/>
    <col min="5645" max="5645" width="17.88671875" style="791" bestFit="1" customWidth="1"/>
    <col min="5646" max="5646" width="20.33203125" style="791" bestFit="1" customWidth="1"/>
    <col min="5647" max="5651" width="11.44140625" style="791"/>
    <col min="5652" max="5652" width="30.109375" style="791" bestFit="1" customWidth="1"/>
    <col min="5653" max="5653" width="19.44140625" style="791" bestFit="1" customWidth="1"/>
    <col min="5654" max="5654" width="14.44140625" style="791" bestFit="1" customWidth="1"/>
    <col min="5655" max="5655" width="19.44140625" style="791" bestFit="1" customWidth="1"/>
    <col min="5656" max="5656" width="14.44140625" style="791" bestFit="1" customWidth="1"/>
    <col min="5657" max="5657" width="20" style="791" customWidth="1"/>
    <col min="5658" max="5658" width="13.109375" style="791" bestFit="1" customWidth="1"/>
    <col min="5659" max="5659" width="7.109375" style="791" bestFit="1" customWidth="1"/>
    <col min="5660" max="5660" width="9.109375" style="791" bestFit="1" customWidth="1"/>
    <col min="5661" max="5888" width="11.44140625" style="791"/>
    <col min="5889" max="5889" width="10.44140625" style="791" customWidth="1"/>
    <col min="5890" max="5890" width="79.33203125" style="791" customWidth="1"/>
    <col min="5891" max="5891" width="13.44140625" style="791" bestFit="1" customWidth="1"/>
    <col min="5892" max="5892" width="17.44140625" style="791" customWidth="1"/>
    <col min="5893" max="5893" width="19.44140625" style="791" bestFit="1" customWidth="1"/>
    <col min="5894" max="5894" width="13.44140625" style="791" bestFit="1" customWidth="1"/>
    <col min="5895" max="5895" width="10" style="791" bestFit="1" customWidth="1"/>
    <col min="5896" max="5896" width="16" style="791" customWidth="1"/>
    <col min="5897" max="5897" width="12.33203125" style="791" customWidth="1"/>
    <col min="5898" max="5898" width="10.33203125" style="791" customWidth="1"/>
    <col min="5899" max="5899" width="11.109375" style="791" customWidth="1"/>
    <col min="5900" max="5900" width="11.44140625" style="791"/>
    <col min="5901" max="5901" width="17.88671875" style="791" bestFit="1" customWidth="1"/>
    <col min="5902" max="5902" width="20.33203125" style="791" bestFit="1" customWidth="1"/>
    <col min="5903" max="5907" width="11.44140625" style="791"/>
    <col min="5908" max="5908" width="30.109375" style="791" bestFit="1" customWidth="1"/>
    <col min="5909" max="5909" width="19.44140625" style="791" bestFit="1" customWidth="1"/>
    <col min="5910" max="5910" width="14.44140625" style="791" bestFit="1" customWidth="1"/>
    <col min="5911" max="5911" width="19.44140625" style="791" bestFit="1" customWidth="1"/>
    <col min="5912" max="5912" width="14.44140625" style="791" bestFit="1" customWidth="1"/>
    <col min="5913" max="5913" width="20" style="791" customWidth="1"/>
    <col min="5914" max="5914" width="13.109375" style="791" bestFit="1" customWidth="1"/>
    <col min="5915" max="5915" width="7.109375" style="791" bestFit="1" customWidth="1"/>
    <col min="5916" max="5916" width="9.109375" style="791" bestFit="1" customWidth="1"/>
    <col min="5917" max="6144" width="11.44140625" style="791"/>
    <col min="6145" max="6145" width="10.44140625" style="791" customWidth="1"/>
    <col min="6146" max="6146" width="79.33203125" style="791" customWidth="1"/>
    <col min="6147" max="6147" width="13.44140625" style="791" bestFit="1" customWidth="1"/>
    <col min="6148" max="6148" width="17.44140625" style="791" customWidth="1"/>
    <col min="6149" max="6149" width="19.44140625" style="791" bestFit="1" customWidth="1"/>
    <col min="6150" max="6150" width="13.44140625" style="791" bestFit="1" customWidth="1"/>
    <col min="6151" max="6151" width="10" style="791" bestFit="1" customWidth="1"/>
    <col min="6152" max="6152" width="16" style="791" customWidth="1"/>
    <col min="6153" max="6153" width="12.33203125" style="791" customWidth="1"/>
    <col min="6154" max="6154" width="10.33203125" style="791" customWidth="1"/>
    <col min="6155" max="6155" width="11.109375" style="791" customWidth="1"/>
    <col min="6156" max="6156" width="11.44140625" style="791"/>
    <col min="6157" max="6157" width="17.88671875" style="791" bestFit="1" customWidth="1"/>
    <col min="6158" max="6158" width="20.33203125" style="791" bestFit="1" customWidth="1"/>
    <col min="6159" max="6163" width="11.44140625" style="791"/>
    <col min="6164" max="6164" width="30.109375" style="791" bestFit="1" customWidth="1"/>
    <col min="6165" max="6165" width="19.44140625" style="791" bestFit="1" customWidth="1"/>
    <col min="6166" max="6166" width="14.44140625" style="791" bestFit="1" customWidth="1"/>
    <col min="6167" max="6167" width="19.44140625" style="791" bestFit="1" customWidth="1"/>
    <col min="6168" max="6168" width="14.44140625" style="791" bestFit="1" customWidth="1"/>
    <col min="6169" max="6169" width="20" style="791" customWidth="1"/>
    <col min="6170" max="6170" width="13.109375" style="791" bestFit="1" customWidth="1"/>
    <col min="6171" max="6171" width="7.109375" style="791" bestFit="1" customWidth="1"/>
    <col min="6172" max="6172" width="9.109375" style="791" bestFit="1" customWidth="1"/>
    <col min="6173" max="6400" width="11.44140625" style="791"/>
    <col min="6401" max="6401" width="10.44140625" style="791" customWidth="1"/>
    <col min="6402" max="6402" width="79.33203125" style="791" customWidth="1"/>
    <col min="6403" max="6403" width="13.44140625" style="791" bestFit="1" customWidth="1"/>
    <col min="6404" max="6404" width="17.44140625" style="791" customWidth="1"/>
    <col min="6405" max="6405" width="19.44140625" style="791" bestFit="1" customWidth="1"/>
    <col min="6406" max="6406" width="13.44140625" style="791" bestFit="1" customWidth="1"/>
    <col min="6407" max="6407" width="10" style="791" bestFit="1" customWidth="1"/>
    <col min="6408" max="6408" width="16" style="791" customWidth="1"/>
    <col min="6409" max="6409" width="12.33203125" style="791" customWidth="1"/>
    <col min="6410" max="6410" width="10.33203125" style="791" customWidth="1"/>
    <col min="6411" max="6411" width="11.109375" style="791" customWidth="1"/>
    <col min="6412" max="6412" width="11.44140625" style="791"/>
    <col min="6413" max="6413" width="17.88671875" style="791" bestFit="1" customWidth="1"/>
    <col min="6414" max="6414" width="20.33203125" style="791" bestFit="1" customWidth="1"/>
    <col min="6415" max="6419" width="11.44140625" style="791"/>
    <col min="6420" max="6420" width="30.109375" style="791" bestFit="1" customWidth="1"/>
    <col min="6421" max="6421" width="19.44140625" style="791" bestFit="1" customWidth="1"/>
    <col min="6422" max="6422" width="14.44140625" style="791" bestFit="1" customWidth="1"/>
    <col min="6423" max="6423" width="19.44140625" style="791" bestFit="1" customWidth="1"/>
    <col min="6424" max="6424" width="14.44140625" style="791" bestFit="1" customWidth="1"/>
    <col min="6425" max="6425" width="20" style="791" customWidth="1"/>
    <col min="6426" max="6426" width="13.109375" style="791" bestFit="1" customWidth="1"/>
    <col min="6427" max="6427" width="7.109375" style="791" bestFit="1" customWidth="1"/>
    <col min="6428" max="6428" width="9.109375" style="791" bestFit="1" customWidth="1"/>
    <col min="6429" max="6656" width="11.44140625" style="791"/>
    <col min="6657" max="6657" width="10.44140625" style="791" customWidth="1"/>
    <col min="6658" max="6658" width="79.33203125" style="791" customWidth="1"/>
    <col min="6659" max="6659" width="13.44140625" style="791" bestFit="1" customWidth="1"/>
    <col min="6660" max="6660" width="17.44140625" style="791" customWidth="1"/>
    <col min="6661" max="6661" width="19.44140625" style="791" bestFit="1" customWidth="1"/>
    <col min="6662" max="6662" width="13.44140625" style="791" bestFit="1" customWidth="1"/>
    <col min="6663" max="6663" width="10" style="791" bestFit="1" customWidth="1"/>
    <col min="6664" max="6664" width="16" style="791" customWidth="1"/>
    <col min="6665" max="6665" width="12.33203125" style="791" customWidth="1"/>
    <col min="6666" max="6666" width="10.33203125" style="791" customWidth="1"/>
    <col min="6667" max="6667" width="11.109375" style="791" customWidth="1"/>
    <col min="6668" max="6668" width="11.44140625" style="791"/>
    <col min="6669" max="6669" width="17.88671875" style="791" bestFit="1" customWidth="1"/>
    <col min="6670" max="6670" width="20.33203125" style="791" bestFit="1" customWidth="1"/>
    <col min="6671" max="6675" width="11.44140625" style="791"/>
    <col min="6676" max="6676" width="30.109375" style="791" bestFit="1" customWidth="1"/>
    <col min="6677" max="6677" width="19.44140625" style="791" bestFit="1" customWidth="1"/>
    <col min="6678" max="6678" width="14.44140625" style="791" bestFit="1" customWidth="1"/>
    <col min="6679" max="6679" width="19.44140625" style="791" bestFit="1" customWidth="1"/>
    <col min="6680" max="6680" width="14.44140625" style="791" bestFit="1" customWidth="1"/>
    <col min="6681" max="6681" width="20" style="791" customWidth="1"/>
    <col min="6682" max="6682" width="13.109375" style="791" bestFit="1" customWidth="1"/>
    <col min="6683" max="6683" width="7.109375" style="791" bestFit="1" customWidth="1"/>
    <col min="6684" max="6684" width="9.109375" style="791" bestFit="1" customWidth="1"/>
    <col min="6685" max="6912" width="11.44140625" style="791"/>
    <col min="6913" max="6913" width="10.44140625" style="791" customWidth="1"/>
    <col min="6914" max="6914" width="79.33203125" style="791" customWidth="1"/>
    <col min="6915" max="6915" width="13.44140625" style="791" bestFit="1" customWidth="1"/>
    <col min="6916" max="6916" width="17.44140625" style="791" customWidth="1"/>
    <col min="6917" max="6917" width="19.44140625" style="791" bestFit="1" customWidth="1"/>
    <col min="6918" max="6918" width="13.44140625" style="791" bestFit="1" customWidth="1"/>
    <col min="6919" max="6919" width="10" style="791" bestFit="1" customWidth="1"/>
    <col min="6920" max="6920" width="16" style="791" customWidth="1"/>
    <col min="6921" max="6921" width="12.33203125" style="791" customWidth="1"/>
    <col min="6922" max="6922" width="10.33203125" style="791" customWidth="1"/>
    <col min="6923" max="6923" width="11.109375" style="791" customWidth="1"/>
    <col min="6924" max="6924" width="11.44140625" style="791"/>
    <col min="6925" max="6925" width="17.88671875" style="791" bestFit="1" customWidth="1"/>
    <col min="6926" max="6926" width="20.33203125" style="791" bestFit="1" customWidth="1"/>
    <col min="6927" max="6931" width="11.44140625" style="791"/>
    <col min="6932" max="6932" width="30.109375" style="791" bestFit="1" customWidth="1"/>
    <col min="6933" max="6933" width="19.44140625" style="791" bestFit="1" customWidth="1"/>
    <col min="6934" max="6934" width="14.44140625" style="791" bestFit="1" customWidth="1"/>
    <col min="6935" max="6935" width="19.44140625" style="791" bestFit="1" customWidth="1"/>
    <col min="6936" max="6936" width="14.44140625" style="791" bestFit="1" customWidth="1"/>
    <col min="6937" max="6937" width="20" style="791" customWidth="1"/>
    <col min="6938" max="6938" width="13.109375" style="791" bestFit="1" customWidth="1"/>
    <col min="6939" max="6939" width="7.109375" style="791" bestFit="1" customWidth="1"/>
    <col min="6940" max="6940" width="9.109375" style="791" bestFit="1" customWidth="1"/>
    <col min="6941" max="7168" width="11.44140625" style="791"/>
    <col min="7169" max="7169" width="10.44140625" style="791" customWidth="1"/>
    <col min="7170" max="7170" width="79.33203125" style="791" customWidth="1"/>
    <col min="7171" max="7171" width="13.44140625" style="791" bestFit="1" customWidth="1"/>
    <col min="7172" max="7172" width="17.44140625" style="791" customWidth="1"/>
    <col min="7173" max="7173" width="19.44140625" style="791" bestFit="1" customWidth="1"/>
    <col min="7174" max="7174" width="13.44140625" style="791" bestFit="1" customWidth="1"/>
    <col min="7175" max="7175" width="10" style="791" bestFit="1" customWidth="1"/>
    <col min="7176" max="7176" width="16" style="791" customWidth="1"/>
    <col min="7177" max="7177" width="12.33203125" style="791" customWidth="1"/>
    <col min="7178" max="7178" width="10.33203125" style="791" customWidth="1"/>
    <col min="7179" max="7179" width="11.109375" style="791" customWidth="1"/>
    <col min="7180" max="7180" width="11.44140625" style="791"/>
    <col min="7181" max="7181" width="17.88671875" style="791" bestFit="1" customWidth="1"/>
    <col min="7182" max="7182" width="20.33203125" style="791" bestFit="1" customWidth="1"/>
    <col min="7183" max="7187" width="11.44140625" style="791"/>
    <col min="7188" max="7188" width="30.109375" style="791" bestFit="1" customWidth="1"/>
    <col min="7189" max="7189" width="19.44140625" style="791" bestFit="1" customWidth="1"/>
    <col min="7190" max="7190" width="14.44140625" style="791" bestFit="1" customWidth="1"/>
    <col min="7191" max="7191" width="19.44140625" style="791" bestFit="1" customWidth="1"/>
    <col min="7192" max="7192" width="14.44140625" style="791" bestFit="1" customWidth="1"/>
    <col min="7193" max="7193" width="20" style="791" customWidth="1"/>
    <col min="7194" max="7194" width="13.109375" style="791" bestFit="1" customWidth="1"/>
    <col min="7195" max="7195" width="7.109375" style="791" bestFit="1" customWidth="1"/>
    <col min="7196" max="7196" width="9.109375" style="791" bestFit="1" customWidth="1"/>
    <col min="7197" max="7424" width="11.44140625" style="791"/>
    <col min="7425" max="7425" width="10.44140625" style="791" customWidth="1"/>
    <col min="7426" max="7426" width="79.33203125" style="791" customWidth="1"/>
    <col min="7427" max="7427" width="13.44140625" style="791" bestFit="1" customWidth="1"/>
    <col min="7428" max="7428" width="17.44140625" style="791" customWidth="1"/>
    <col min="7429" max="7429" width="19.44140625" style="791" bestFit="1" customWidth="1"/>
    <col min="7430" max="7430" width="13.44140625" style="791" bestFit="1" customWidth="1"/>
    <col min="7431" max="7431" width="10" style="791" bestFit="1" customWidth="1"/>
    <col min="7432" max="7432" width="16" style="791" customWidth="1"/>
    <col min="7433" max="7433" width="12.33203125" style="791" customWidth="1"/>
    <col min="7434" max="7434" width="10.33203125" style="791" customWidth="1"/>
    <col min="7435" max="7435" width="11.109375" style="791" customWidth="1"/>
    <col min="7436" max="7436" width="11.44140625" style="791"/>
    <col min="7437" max="7437" width="17.88671875" style="791" bestFit="1" customWidth="1"/>
    <col min="7438" max="7438" width="20.33203125" style="791" bestFit="1" customWidth="1"/>
    <col min="7439" max="7443" width="11.44140625" style="791"/>
    <col min="7444" max="7444" width="30.109375" style="791" bestFit="1" customWidth="1"/>
    <col min="7445" max="7445" width="19.44140625" style="791" bestFit="1" customWidth="1"/>
    <col min="7446" max="7446" width="14.44140625" style="791" bestFit="1" customWidth="1"/>
    <col min="7447" max="7447" width="19.44140625" style="791" bestFit="1" customWidth="1"/>
    <col min="7448" max="7448" width="14.44140625" style="791" bestFit="1" customWidth="1"/>
    <col min="7449" max="7449" width="20" style="791" customWidth="1"/>
    <col min="7450" max="7450" width="13.109375" style="791" bestFit="1" customWidth="1"/>
    <col min="7451" max="7451" width="7.109375" style="791" bestFit="1" customWidth="1"/>
    <col min="7452" max="7452" width="9.109375" style="791" bestFit="1" customWidth="1"/>
    <col min="7453" max="7680" width="11.44140625" style="791"/>
    <col min="7681" max="7681" width="10.44140625" style="791" customWidth="1"/>
    <col min="7682" max="7682" width="79.33203125" style="791" customWidth="1"/>
    <col min="7683" max="7683" width="13.44140625" style="791" bestFit="1" customWidth="1"/>
    <col min="7684" max="7684" width="17.44140625" style="791" customWidth="1"/>
    <col min="7685" max="7685" width="19.44140625" style="791" bestFit="1" customWidth="1"/>
    <col min="7686" max="7686" width="13.44140625" style="791" bestFit="1" customWidth="1"/>
    <col min="7687" max="7687" width="10" style="791" bestFit="1" customWidth="1"/>
    <col min="7688" max="7688" width="16" style="791" customWidth="1"/>
    <col min="7689" max="7689" width="12.33203125" style="791" customWidth="1"/>
    <col min="7690" max="7690" width="10.33203125" style="791" customWidth="1"/>
    <col min="7691" max="7691" width="11.109375" style="791" customWidth="1"/>
    <col min="7692" max="7692" width="11.44140625" style="791"/>
    <col min="7693" max="7693" width="17.88671875" style="791" bestFit="1" customWidth="1"/>
    <col min="7694" max="7694" width="20.33203125" style="791" bestFit="1" customWidth="1"/>
    <col min="7695" max="7699" width="11.44140625" style="791"/>
    <col min="7700" max="7700" width="30.109375" style="791" bestFit="1" customWidth="1"/>
    <col min="7701" max="7701" width="19.44140625" style="791" bestFit="1" customWidth="1"/>
    <col min="7702" max="7702" width="14.44140625" style="791" bestFit="1" customWidth="1"/>
    <col min="7703" max="7703" width="19.44140625" style="791" bestFit="1" customWidth="1"/>
    <col min="7704" max="7704" width="14.44140625" style="791" bestFit="1" customWidth="1"/>
    <col min="7705" max="7705" width="20" style="791" customWidth="1"/>
    <col min="7706" max="7706" width="13.109375" style="791" bestFit="1" customWidth="1"/>
    <col min="7707" max="7707" width="7.109375" style="791" bestFit="1" customWidth="1"/>
    <col min="7708" max="7708" width="9.109375" style="791" bestFit="1" customWidth="1"/>
    <col min="7709" max="7936" width="11.44140625" style="791"/>
    <col min="7937" max="7937" width="10.44140625" style="791" customWidth="1"/>
    <col min="7938" max="7938" width="79.33203125" style="791" customWidth="1"/>
    <col min="7939" max="7939" width="13.44140625" style="791" bestFit="1" customWidth="1"/>
    <col min="7940" max="7940" width="17.44140625" style="791" customWidth="1"/>
    <col min="7941" max="7941" width="19.44140625" style="791" bestFit="1" customWidth="1"/>
    <col min="7942" max="7942" width="13.44140625" style="791" bestFit="1" customWidth="1"/>
    <col min="7943" max="7943" width="10" style="791" bestFit="1" customWidth="1"/>
    <col min="7944" max="7944" width="16" style="791" customWidth="1"/>
    <col min="7945" max="7945" width="12.33203125" style="791" customWidth="1"/>
    <col min="7946" max="7946" width="10.33203125" style="791" customWidth="1"/>
    <col min="7947" max="7947" width="11.109375" style="791" customWidth="1"/>
    <col min="7948" max="7948" width="11.44140625" style="791"/>
    <col min="7949" max="7949" width="17.88671875" style="791" bestFit="1" customWidth="1"/>
    <col min="7950" max="7950" width="20.33203125" style="791" bestFit="1" customWidth="1"/>
    <col min="7951" max="7955" width="11.44140625" style="791"/>
    <col min="7956" max="7956" width="30.109375" style="791" bestFit="1" customWidth="1"/>
    <col min="7957" max="7957" width="19.44140625" style="791" bestFit="1" customWidth="1"/>
    <col min="7958" max="7958" width="14.44140625" style="791" bestFit="1" customWidth="1"/>
    <col min="7959" max="7959" width="19.44140625" style="791" bestFit="1" customWidth="1"/>
    <col min="7960" max="7960" width="14.44140625" style="791" bestFit="1" customWidth="1"/>
    <col min="7961" max="7961" width="20" style="791" customWidth="1"/>
    <col min="7962" max="7962" width="13.109375" style="791" bestFit="1" customWidth="1"/>
    <col min="7963" max="7963" width="7.109375" style="791" bestFit="1" customWidth="1"/>
    <col min="7964" max="7964" width="9.109375" style="791" bestFit="1" customWidth="1"/>
    <col min="7965" max="8192" width="11.44140625" style="791"/>
    <col min="8193" max="8193" width="10.44140625" style="791" customWidth="1"/>
    <col min="8194" max="8194" width="79.33203125" style="791" customWidth="1"/>
    <col min="8195" max="8195" width="13.44140625" style="791" bestFit="1" customWidth="1"/>
    <col min="8196" max="8196" width="17.44140625" style="791" customWidth="1"/>
    <col min="8197" max="8197" width="19.44140625" style="791" bestFit="1" customWidth="1"/>
    <col min="8198" max="8198" width="13.44140625" style="791" bestFit="1" customWidth="1"/>
    <col min="8199" max="8199" width="10" style="791" bestFit="1" customWidth="1"/>
    <col min="8200" max="8200" width="16" style="791" customWidth="1"/>
    <col min="8201" max="8201" width="12.33203125" style="791" customWidth="1"/>
    <col min="8202" max="8202" width="10.33203125" style="791" customWidth="1"/>
    <col min="8203" max="8203" width="11.109375" style="791" customWidth="1"/>
    <col min="8204" max="8204" width="11.44140625" style="791"/>
    <col min="8205" max="8205" width="17.88671875" style="791" bestFit="1" customWidth="1"/>
    <col min="8206" max="8206" width="20.33203125" style="791" bestFit="1" customWidth="1"/>
    <col min="8207" max="8211" width="11.44140625" style="791"/>
    <col min="8212" max="8212" width="30.109375" style="791" bestFit="1" customWidth="1"/>
    <col min="8213" max="8213" width="19.44140625" style="791" bestFit="1" customWidth="1"/>
    <col min="8214" max="8214" width="14.44140625" style="791" bestFit="1" customWidth="1"/>
    <col min="8215" max="8215" width="19.44140625" style="791" bestFit="1" customWidth="1"/>
    <col min="8216" max="8216" width="14.44140625" style="791" bestFit="1" customWidth="1"/>
    <col min="8217" max="8217" width="20" style="791" customWidth="1"/>
    <col min="8218" max="8218" width="13.109375" style="791" bestFit="1" customWidth="1"/>
    <col min="8219" max="8219" width="7.109375" style="791" bestFit="1" customWidth="1"/>
    <col min="8220" max="8220" width="9.109375" style="791" bestFit="1" customWidth="1"/>
    <col min="8221" max="8448" width="11.44140625" style="791"/>
    <col min="8449" max="8449" width="10.44140625" style="791" customWidth="1"/>
    <col min="8450" max="8450" width="79.33203125" style="791" customWidth="1"/>
    <col min="8451" max="8451" width="13.44140625" style="791" bestFit="1" customWidth="1"/>
    <col min="8452" max="8452" width="17.44140625" style="791" customWidth="1"/>
    <col min="8453" max="8453" width="19.44140625" style="791" bestFit="1" customWidth="1"/>
    <col min="8454" max="8454" width="13.44140625" style="791" bestFit="1" customWidth="1"/>
    <col min="8455" max="8455" width="10" style="791" bestFit="1" customWidth="1"/>
    <col min="8456" max="8456" width="16" style="791" customWidth="1"/>
    <col min="8457" max="8457" width="12.33203125" style="791" customWidth="1"/>
    <col min="8458" max="8458" width="10.33203125" style="791" customWidth="1"/>
    <col min="8459" max="8459" width="11.109375" style="791" customWidth="1"/>
    <col min="8460" max="8460" width="11.44140625" style="791"/>
    <col min="8461" max="8461" width="17.88671875" style="791" bestFit="1" customWidth="1"/>
    <col min="8462" max="8462" width="20.33203125" style="791" bestFit="1" customWidth="1"/>
    <col min="8463" max="8467" width="11.44140625" style="791"/>
    <col min="8468" max="8468" width="30.109375" style="791" bestFit="1" customWidth="1"/>
    <col min="8469" max="8469" width="19.44140625" style="791" bestFit="1" customWidth="1"/>
    <col min="8470" max="8470" width="14.44140625" style="791" bestFit="1" customWidth="1"/>
    <col min="8471" max="8471" width="19.44140625" style="791" bestFit="1" customWidth="1"/>
    <col min="8472" max="8472" width="14.44140625" style="791" bestFit="1" customWidth="1"/>
    <col min="8473" max="8473" width="20" style="791" customWidth="1"/>
    <col min="8474" max="8474" width="13.109375" style="791" bestFit="1" customWidth="1"/>
    <col min="8475" max="8475" width="7.109375" style="791" bestFit="1" customWidth="1"/>
    <col min="8476" max="8476" width="9.109375" style="791" bestFit="1" customWidth="1"/>
    <col min="8477" max="8704" width="11.44140625" style="791"/>
    <col min="8705" max="8705" width="10.44140625" style="791" customWidth="1"/>
    <col min="8706" max="8706" width="79.33203125" style="791" customWidth="1"/>
    <col min="8707" max="8707" width="13.44140625" style="791" bestFit="1" customWidth="1"/>
    <col min="8708" max="8708" width="17.44140625" style="791" customWidth="1"/>
    <col min="8709" max="8709" width="19.44140625" style="791" bestFit="1" customWidth="1"/>
    <col min="8710" max="8710" width="13.44140625" style="791" bestFit="1" customWidth="1"/>
    <col min="8711" max="8711" width="10" style="791" bestFit="1" customWidth="1"/>
    <col min="8712" max="8712" width="16" style="791" customWidth="1"/>
    <col min="8713" max="8713" width="12.33203125" style="791" customWidth="1"/>
    <col min="8714" max="8714" width="10.33203125" style="791" customWidth="1"/>
    <col min="8715" max="8715" width="11.109375" style="791" customWidth="1"/>
    <col min="8716" max="8716" width="11.44140625" style="791"/>
    <col min="8717" max="8717" width="17.88671875" style="791" bestFit="1" customWidth="1"/>
    <col min="8718" max="8718" width="20.33203125" style="791" bestFit="1" customWidth="1"/>
    <col min="8719" max="8723" width="11.44140625" style="791"/>
    <col min="8724" max="8724" width="30.109375" style="791" bestFit="1" customWidth="1"/>
    <col min="8725" max="8725" width="19.44140625" style="791" bestFit="1" customWidth="1"/>
    <col min="8726" max="8726" width="14.44140625" style="791" bestFit="1" customWidth="1"/>
    <col min="8727" max="8727" width="19.44140625" style="791" bestFit="1" customWidth="1"/>
    <col min="8728" max="8728" width="14.44140625" style="791" bestFit="1" customWidth="1"/>
    <col min="8729" max="8729" width="20" style="791" customWidth="1"/>
    <col min="8730" max="8730" width="13.109375" style="791" bestFit="1" customWidth="1"/>
    <col min="8731" max="8731" width="7.109375" style="791" bestFit="1" customWidth="1"/>
    <col min="8732" max="8732" width="9.109375" style="791" bestFit="1" customWidth="1"/>
    <col min="8733" max="8960" width="11.44140625" style="791"/>
    <col min="8961" max="8961" width="10.44140625" style="791" customWidth="1"/>
    <col min="8962" max="8962" width="79.33203125" style="791" customWidth="1"/>
    <col min="8963" max="8963" width="13.44140625" style="791" bestFit="1" customWidth="1"/>
    <col min="8964" max="8964" width="17.44140625" style="791" customWidth="1"/>
    <col min="8965" max="8965" width="19.44140625" style="791" bestFit="1" customWidth="1"/>
    <col min="8966" max="8966" width="13.44140625" style="791" bestFit="1" customWidth="1"/>
    <col min="8967" max="8967" width="10" style="791" bestFit="1" customWidth="1"/>
    <col min="8968" max="8968" width="16" style="791" customWidth="1"/>
    <col min="8969" max="8969" width="12.33203125" style="791" customWidth="1"/>
    <col min="8970" max="8970" width="10.33203125" style="791" customWidth="1"/>
    <col min="8971" max="8971" width="11.109375" style="791" customWidth="1"/>
    <col min="8972" max="8972" width="11.44140625" style="791"/>
    <col min="8973" max="8973" width="17.88671875" style="791" bestFit="1" customWidth="1"/>
    <col min="8974" max="8974" width="20.33203125" style="791" bestFit="1" customWidth="1"/>
    <col min="8975" max="8979" width="11.44140625" style="791"/>
    <col min="8980" max="8980" width="30.109375" style="791" bestFit="1" customWidth="1"/>
    <col min="8981" max="8981" width="19.44140625" style="791" bestFit="1" customWidth="1"/>
    <col min="8982" max="8982" width="14.44140625" style="791" bestFit="1" customWidth="1"/>
    <col min="8983" max="8983" width="19.44140625" style="791" bestFit="1" customWidth="1"/>
    <col min="8984" max="8984" width="14.44140625" style="791" bestFit="1" customWidth="1"/>
    <col min="8985" max="8985" width="20" style="791" customWidth="1"/>
    <col min="8986" max="8986" width="13.109375" style="791" bestFit="1" customWidth="1"/>
    <col min="8987" max="8987" width="7.109375" style="791" bestFit="1" customWidth="1"/>
    <col min="8988" max="8988" width="9.109375" style="791" bestFit="1" customWidth="1"/>
    <col min="8989" max="9216" width="11.44140625" style="791"/>
    <col min="9217" max="9217" width="10.44140625" style="791" customWidth="1"/>
    <col min="9218" max="9218" width="79.33203125" style="791" customWidth="1"/>
    <col min="9219" max="9219" width="13.44140625" style="791" bestFit="1" customWidth="1"/>
    <col min="9220" max="9220" width="17.44140625" style="791" customWidth="1"/>
    <col min="9221" max="9221" width="19.44140625" style="791" bestFit="1" customWidth="1"/>
    <col min="9222" max="9222" width="13.44140625" style="791" bestFit="1" customWidth="1"/>
    <col min="9223" max="9223" width="10" style="791" bestFit="1" customWidth="1"/>
    <col min="9224" max="9224" width="16" style="791" customWidth="1"/>
    <col min="9225" max="9225" width="12.33203125" style="791" customWidth="1"/>
    <col min="9226" max="9226" width="10.33203125" style="791" customWidth="1"/>
    <col min="9227" max="9227" width="11.109375" style="791" customWidth="1"/>
    <col min="9228" max="9228" width="11.44140625" style="791"/>
    <col min="9229" max="9229" width="17.88671875" style="791" bestFit="1" customWidth="1"/>
    <col min="9230" max="9230" width="20.33203125" style="791" bestFit="1" customWidth="1"/>
    <col min="9231" max="9235" width="11.44140625" style="791"/>
    <col min="9236" max="9236" width="30.109375" style="791" bestFit="1" customWidth="1"/>
    <col min="9237" max="9237" width="19.44140625" style="791" bestFit="1" customWidth="1"/>
    <col min="9238" max="9238" width="14.44140625" style="791" bestFit="1" customWidth="1"/>
    <col min="9239" max="9239" width="19.44140625" style="791" bestFit="1" customWidth="1"/>
    <col min="9240" max="9240" width="14.44140625" style="791" bestFit="1" customWidth="1"/>
    <col min="9241" max="9241" width="20" style="791" customWidth="1"/>
    <col min="9242" max="9242" width="13.109375" style="791" bestFit="1" customWidth="1"/>
    <col min="9243" max="9243" width="7.109375" style="791" bestFit="1" customWidth="1"/>
    <col min="9244" max="9244" width="9.109375" style="791" bestFit="1" customWidth="1"/>
    <col min="9245" max="9472" width="11.44140625" style="791"/>
    <col min="9473" max="9473" width="10.44140625" style="791" customWidth="1"/>
    <col min="9474" max="9474" width="79.33203125" style="791" customWidth="1"/>
    <col min="9475" max="9475" width="13.44140625" style="791" bestFit="1" customWidth="1"/>
    <col min="9476" max="9476" width="17.44140625" style="791" customWidth="1"/>
    <col min="9477" max="9477" width="19.44140625" style="791" bestFit="1" customWidth="1"/>
    <col min="9478" max="9478" width="13.44140625" style="791" bestFit="1" customWidth="1"/>
    <col min="9479" max="9479" width="10" style="791" bestFit="1" customWidth="1"/>
    <col min="9480" max="9480" width="16" style="791" customWidth="1"/>
    <col min="9481" max="9481" width="12.33203125" style="791" customWidth="1"/>
    <col min="9482" max="9482" width="10.33203125" style="791" customWidth="1"/>
    <col min="9483" max="9483" width="11.109375" style="791" customWidth="1"/>
    <col min="9484" max="9484" width="11.44140625" style="791"/>
    <col min="9485" max="9485" width="17.88671875" style="791" bestFit="1" customWidth="1"/>
    <col min="9486" max="9486" width="20.33203125" style="791" bestFit="1" customWidth="1"/>
    <col min="9487" max="9491" width="11.44140625" style="791"/>
    <col min="9492" max="9492" width="30.109375" style="791" bestFit="1" customWidth="1"/>
    <col min="9493" max="9493" width="19.44140625" style="791" bestFit="1" customWidth="1"/>
    <col min="9494" max="9494" width="14.44140625" style="791" bestFit="1" customWidth="1"/>
    <col min="9495" max="9495" width="19.44140625" style="791" bestFit="1" customWidth="1"/>
    <col min="9496" max="9496" width="14.44140625" style="791" bestFit="1" customWidth="1"/>
    <col min="9497" max="9497" width="20" style="791" customWidth="1"/>
    <col min="9498" max="9498" width="13.109375" style="791" bestFit="1" customWidth="1"/>
    <col min="9499" max="9499" width="7.109375" style="791" bestFit="1" customWidth="1"/>
    <col min="9500" max="9500" width="9.109375" style="791" bestFit="1" customWidth="1"/>
    <col min="9501" max="9728" width="11.44140625" style="791"/>
    <col min="9729" max="9729" width="10.44140625" style="791" customWidth="1"/>
    <col min="9730" max="9730" width="79.33203125" style="791" customWidth="1"/>
    <col min="9731" max="9731" width="13.44140625" style="791" bestFit="1" customWidth="1"/>
    <col min="9732" max="9732" width="17.44140625" style="791" customWidth="1"/>
    <col min="9733" max="9733" width="19.44140625" style="791" bestFit="1" customWidth="1"/>
    <col min="9734" max="9734" width="13.44140625" style="791" bestFit="1" customWidth="1"/>
    <col min="9735" max="9735" width="10" style="791" bestFit="1" customWidth="1"/>
    <col min="9736" max="9736" width="16" style="791" customWidth="1"/>
    <col min="9737" max="9737" width="12.33203125" style="791" customWidth="1"/>
    <col min="9738" max="9738" width="10.33203125" style="791" customWidth="1"/>
    <col min="9739" max="9739" width="11.109375" style="791" customWidth="1"/>
    <col min="9740" max="9740" width="11.44140625" style="791"/>
    <col min="9741" max="9741" width="17.88671875" style="791" bestFit="1" customWidth="1"/>
    <col min="9742" max="9742" width="20.33203125" style="791" bestFit="1" customWidth="1"/>
    <col min="9743" max="9747" width="11.44140625" style="791"/>
    <col min="9748" max="9748" width="30.109375" style="791" bestFit="1" customWidth="1"/>
    <col min="9749" max="9749" width="19.44140625" style="791" bestFit="1" customWidth="1"/>
    <col min="9750" max="9750" width="14.44140625" style="791" bestFit="1" customWidth="1"/>
    <col min="9751" max="9751" width="19.44140625" style="791" bestFit="1" customWidth="1"/>
    <col min="9752" max="9752" width="14.44140625" style="791" bestFit="1" customWidth="1"/>
    <col min="9753" max="9753" width="20" style="791" customWidth="1"/>
    <col min="9754" max="9754" width="13.109375" style="791" bestFit="1" customWidth="1"/>
    <col min="9755" max="9755" width="7.109375" style="791" bestFit="1" customWidth="1"/>
    <col min="9756" max="9756" width="9.109375" style="791" bestFit="1" customWidth="1"/>
    <col min="9757" max="9984" width="11.44140625" style="791"/>
    <col min="9985" max="9985" width="10.44140625" style="791" customWidth="1"/>
    <col min="9986" max="9986" width="79.33203125" style="791" customWidth="1"/>
    <col min="9987" max="9987" width="13.44140625" style="791" bestFit="1" customWidth="1"/>
    <col min="9988" max="9988" width="17.44140625" style="791" customWidth="1"/>
    <col min="9989" max="9989" width="19.44140625" style="791" bestFit="1" customWidth="1"/>
    <col min="9990" max="9990" width="13.44140625" style="791" bestFit="1" customWidth="1"/>
    <col min="9991" max="9991" width="10" style="791" bestFit="1" customWidth="1"/>
    <col min="9992" max="9992" width="16" style="791" customWidth="1"/>
    <col min="9993" max="9993" width="12.33203125" style="791" customWidth="1"/>
    <col min="9994" max="9994" width="10.33203125" style="791" customWidth="1"/>
    <col min="9995" max="9995" width="11.109375" style="791" customWidth="1"/>
    <col min="9996" max="9996" width="11.44140625" style="791"/>
    <col min="9997" max="9997" width="17.88671875" style="791" bestFit="1" customWidth="1"/>
    <col min="9998" max="9998" width="20.33203125" style="791" bestFit="1" customWidth="1"/>
    <col min="9999" max="10003" width="11.44140625" style="791"/>
    <col min="10004" max="10004" width="30.109375" style="791" bestFit="1" customWidth="1"/>
    <col min="10005" max="10005" width="19.44140625" style="791" bestFit="1" customWidth="1"/>
    <col min="10006" max="10006" width="14.44140625" style="791" bestFit="1" customWidth="1"/>
    <col min="10007" max="10007" width="19.44140625" style="791" bestFit="1" customWidth="1"/>
    <col min="10008" max="10008" width="14.44140625" style="791" bestFit="1" customWidth="1"/>
    <col min="10009" max="10009" width="20" style="791" customWidth="1"/>
    <col min="10010" max="10010" width="13.109375" style="791" bestFit="1" customWidth="1"/>
    <col min="10011" max="10011" width="7.109375" style="791" bestFit="1" customWidth="1"/>
    <col min="10012" max="10012" width="9.109375" style="791" bestFit="1" customWidth="1"/>
    <col min="10013" max="10240" width="11.44140625" style="791"/>
    <col min="10241" max="10241" width="10.44140625" style="791" customWidth="1"/>
    <col min="10242" max="10242" width="79.33203125" style="791" customWidth="1"/>
    <col min="10243" max="10243" width="13.44140625" style="791" bestFit="1" customWidth="1"/>
    <col min="10244" max="10244" width="17.44140625" style="791" customWidth="1"/>
    <col min="10245" max="10245" width="19.44140625" style="791" bestFit="1" customWidth="1"/>
    <col min="10246" max="10246" width="13.44140625" style="791" bestFit="1" customWidth="1"/>
    <col min="10247" max="10247" width="10" style="791" bestFit="1" customWidth="1"/>
    <col min="10248" max="10248" width="16" style="791" customWidth="1"/>
    <col min="10249" max="10249" width="12.33203125" style="791" customWidth="1"/>
    <col min="10250" max="10250" width="10.33203125" style="791" customWidth="1"/>
    <col min="10251" max="10251" width="11.109375" style="791" customWidth="1"/>
    <col min="10252" max="10252" width="11.44140625" style="791"/>
    <col min="10253" max="10253" width="17.88671875" style="791" bestFit="1" customWidth="1"/>
    <col min="10254" max="10254" width="20.33203125" style="791" bestFit="1" customWidth="1"/>
    <col min="10255" max="10259" width="11.44140625" style="791"/>
    <col min="10260" max="10260" width="30.109375" style="791" bestFit="1" customWidth="1"/>
    <col min="10261" max="10261" width="19.44140625" style="791" bestFit="1" customWidth="1"/>
    <col min="10262" max="10262" width="14.44140625" style="791" bestFit="1" customWidth="1"/>
    <col min="10263" max="10263" width="19.44140625" style="791" bestFit="1" customWidth="1"/>
    <col min="10264" max="10264" width="14.44140625" style="791" bestFit="1" customWidth="1"/>
    <col min="10265" max="10265" width="20" style="791" customWidth="1"/>
    <col min="10266" max="10266" width="13.109375" style="791" bestFit="1" customWidth="1"/>
    <col min="10267" max="10267" width="7.109375" style="791" bestFit="1" customWidth="1"/>
    <col min="10268" max="10268" width="9.109375" style="791" bestFit="1" customWidth="1"/>
    <col min="10269" max="10496" width="11.44140625" style="791"/>
    <col min="10497" max="10497" width="10.44140625" style="791" customWidth="1"/>
    <col min="10498" max="10498" width="79.33203125" style="791" customWidth="1"/>
    <col min="10499" max="10499" width="13.44140625" style="791" bestFit="1" customWidth="1"/>
    <col min="10500" max="10500" width="17.44140625" style="791" customWidth="1"/>
    <col min="10501" max="10501" width="19.44140625" style="791" bestFit="1" customWidth="1"/>
    <col min="10502" max="10502" width="13.44140625" style="791" bestFit="1" customWidth="1"/>
    <col min="10503" max="10503" width="10" style="791" bestFit="1" customWidth="1"/>
    <col min="10504" max="10504" width="16" style="791" customWidth="1"/>
    <col min="10505" max="10505" width="12.33203125" style="791" customWidth="1"/>
    <col min="10506" max="10506" width="10.33203125" style="791" customWidth="1"/>
    <col min="10507" max="10507" width="11.109375" style="791" customWidth="1"/>
    <col min="10508" max="10508" width="11.44140625" style="791"/>
    <col min="10509" max="10509" width="17.88671875" style="791" bestFit="1" customWidth="1"/>
    <col min="10510" max="10510" width="20.33203125" style="791" bestFit="1" customWidth="1"/>
    <col min="10511" max="10515" width="11.44140625" style="791"/>
    <col min="10516" max="10516" width="30.109375" style="791" bestFit="1" customWidth="1"/>
    <col min="10517" max="10517" width="19.44140625" style="791" bestFit="1" customWidth="1"/>
    <col min="10518" max="10518" width="14.44140625" style="791" bestFit="1" customWidth="1"/>
    <col min="10519" max="10519" width="19.44140625" style="791" bestFit="1" customWidth="1"/>
    <col min="10520" max="10520" width="14.44140625" style="791" bestFit="1" customWidth="1"/>
    <col min="10521" max="10521" width="20" style="791" customWidth="1"/>
    <col min="10522" max="10522" width="13.109375" style="791" bestFit="1" customWidth="1"/>
    <col min="10523" max="10523" width="7.109375" style="791" bestFit="1" customWidth="1"/>
    <col min="10524" max="10524" width="9.109375" style="791" bestFit="1" customWidth="1"/>
    <col min="10525" max="10752" width="11.44140625" style="791"/>
    <col min="10753" max="10753" width="10.44140625" style="791" customWidth="1"/>
    <col min="10754" max="10754" width="79.33203125" style="791" customWidth="1"/>
    <col min="10755" max="10755" width="13.44140625" style="791" bestFit="1" customWidth="1"/>
    <col min="10756" max="10756" width="17.44140625" style="791" customWidth="1"/>
    <col min="10757" max="10757" width="19.44140625" style="791" bestFit="1" customWidth="1"/>
    <col min="10758" max="10758" width="13.44140625" style="791" bestFit="1" customWidth="1"/>
    <col min="10759" max="10759" width="10" style="791" bestFit="1" customWidth="1"/>
    <col min="10760" max="10760" width="16" style="791" customWidth="1"/>
    <col min="10761" max="10761" width="12.33203125" style="791" customWidth="1"/>
    <col min="10762" max="10762" width="10.33203125" style="791" customWidth="1"/>
    <col min="10763" max="10763" width="11.109375" style="791" customWidth="1"/>
    <col min="10764" max="10764" width="11.44140625" style="791"/>
    <col min="10765" max="10765" width="17.88671875" style="791" bestFit="1" customWidth="1"/>
    <col min="10766" max="10766" width="20.33203125" style="791" bestFit="1" customWidth="1"/>
    <col min="10767" max="10771" width="11.44140625" style="791"/>
    <col min="10772" max="10772" width="30.109375" style="791" bestFit="1" customWidth="1"/>
    <col min="10773" max="10773" width="19.44140625" style="791" bestFit="1" customWidth="1"/>
    <col min="10774" max="10774" width="14.44140625" style="791" bestFit="1" customWidth="1"/>
    <col min="10775" max="10775" width="19.44140625" style="791" bestFit="1" customWidth="1"/>
    <col min="10776" max="10776" width="14.44140625" style="791" bestFit="1" customWidth="1"/>
    <col min="10777" max="10777" width="20" style="791" customWidth="1"/>
    <col min="10778" max="10778" width="13.109375" style="791" bestFit="1" customWidth="1"/>
    <col min="10779" max="10779" width="7.109375" style="791" bestFit="1" customWidth="1"/>
    <col min="10780" max="10780" width="9.109375" style="791" bestFit="1" customWidth="1"/>
    <col min="10781" max="11008" width="11.44140625" style="791"/>
    <col min="11009" max="11009" width="10.44140625" style="791" customWidth="1"/>
    <col min="11010" max="11010" width="79.33203125" style="791" customWidth="1"/>
    <col min="11011" max="11011" width="13.44140625" style="791" bestFit="1" customWidth="1"/>
    <col min="11012" max="11012" width="17.44140625" style="791" customWidth="1"/>
    <col min="11013" max="11013" width="19.44140625" style="791" bestFit="1" customWidth="1"/>
    <col min="11014" max="11014" width="13.44140625" style="791" bestFit="1" customWidth="1"/>
    <col min="11015" max="11015" width="10" style="791" bestFit="1" customWidth="1"/>
    <col min="11016" max="11016" width="16" style="791" customWidth="1"/>
    <col min="11017" max="11017" width="12.33203125" style="791" customWidth="1"/>
    <col min="11018" max="11018" width="10.33203125" style="791" customWidth="1"/>
    <col min="11019" max="11019" width="11.109375" style="791" customWidth="1"/>
    <col min="11020" max="11020" width="11.44140625" style="791"/>
    <col min="11021" max="11021" width="17.88671875" style="791" bestFit="1" customWidth="1"/>
    <col min="11022" max="11022" width="20.33203125" style="791" bestFit="1" customWidth="1"/>
    <col min="11023" max="11027" width="11.44140625" style="791"/>
    <col min="11028" max="11028" width="30.109375" style="791" bestFit="1" customWidth="1"/>
    <col min="11029" max="11029" width="19.44140625" style="791" bestFit="1" customWidth="1"/>
    <col min="11030" max="11030" width="14.44140625" style="791" bestFit="1" customWidth="1"/>
    <col min="11031" max="11031" width="19.44140625" style="791" bestFit="1" customWidth="1"/>
    <col min="11032" max="11032" width="14.44140625" style="791" bestFit="1" customWidth="1"/>
    <col min="11033" max="11033" width="20" style="791" customWidth="1"/>
    <col min="11034" max="11034" width="13.109375" style="791" bestFit="1" customWidth="1"/>
    <col min="11035" max="11035" width="7.109375" style="791" bestFit="1" customWidth="1"/>
    <col min="11036" max="11036" width="9.109375" style="791" bestFit="1" customWidth="1"/>
    <col min="11037" max="11264" width="11.44140625" style="791"/>
    <col min="11265" max="11265" width="10.44140625" style="791" customWidth="1"/>
    <col min="11266" max="11266" width="79.33203125" style="791" customWidth="1"/>
    <col min="11267" max="11267" width="13.44140625" style="791" bestFit="1" customWidth="1"/>
    <col min="11268" max="11268" width="17.44140625" style="791" customWidth="1"/>
    <col min="11269" max="11269" width="19.44140625" style="791" bestFit="1" customWidth="1"/>
    <col min="11270" max="11270" width="13.44140625" style="791" bestFit="1" customWidth="1"/>
    <col min="11271" max="11271" width="10" style="791" bestFit="1" customWidth="1"/>
    <col min="11272" max="11272" width="16" style="791" customWidth="1"/>
    <col min="11273" max="11273" width="12.33203125" style="791" customWidth="1"/>
    <col min="11274" max="11274" width="10.33203125" style="791" customWidth="1"/>
    <col min="11275" max="11275" width="11.109375" style="791" customWidth="1"/>
    <col min="11276" max="11276" width="11.44140625" style="791"/>
    <col min="11277" max="11277" width="17.88671875" style="791" bestFit="1" customWidth="1"/>
    <col min="11278" max="11278" width="20.33203125" style="791" bestFit="1" customWidth="1"/>
    <col min="11279" max="11283" width="11.44140625" style="791"/>
    <col min="11284" max="11284" width="30.109375" style="791" bestFit="1" customWidth="1"/>
    <col min="11285" max="11285" width="19.44140625" style="791" bestFit="1" customWidth="1"/>
    <col min="11286" max="11286" width="14.44140625" style="791" bestFit="1" customWidth="1"/>
    <col min="11287" max="11287" width="19.44140625" style="791" bestFit="1" customWidth="1"/>
    <col min="11288" max="11288" width="14.44140625" style="791" bestFit="1" customWidth="1"/>
    <col min="11289" max="11289" width="20" style="791" customWidth="1"/>
    <col min="11290" max="11290" width="13.109375" style="791" bestFit="1" customWidth="1"/>
    <col min="11291" max="11291" width="7.109375" style="791" bestFit="1" customWidth="1"/>
    <col min="11292" max="11292" width="9.109375" style="791" bestFit="1" customWidth="1"/>
    <col min="11293" max="11520" width="11.44140625" style="791"/>
    <col min="11521" max="11521" width="10.44140625" style="791" customWidth="1"/>
    <col min="11522" max="11522" width="79.33203125" style="791" customWidth="1"/>
    <col min="11523" max="11523" width="13.44140625" style="791" bestFit="1" customWidth="1"/>
    <col min="11524" max="11524" width="17.44140625" style="791" customWidth="1"/>
    <col min="11525" max="11525" width="19.44140625" style="791" bestFit="1" customWidth="1"/>
    <col min="11526" max="11526" width="13.44140625" style="791" bestFit="1" customWidth="1"/>
    <col min="11527" max="11527" width="10" style="791" bestFit="1" customWidth="1"/>
    <col min="11528" max="11528" width="16" style="791" customWidth="1"/>
    <col min="11529" max="11529" width="12.33203125" style="791" customWidth="1"/>
    <col min="11530" max="11530" width="10.33203125" style="791" customWidth="1"/>
    <col min="11531" max="11531" width="11.109375" style="791" customWidth="1"/>
    <col min="11532" max="11532" width="11.44140625" style="791"/>
    <col min="11533" max="11533" width="17.88671875" style="791" bestFit="1" customWidth="1"/>
    <col min="11534" max="11534" width="20.33203125" style="791" bestFit="1" customWidth="1"/>
    <col min="11535" max="11539" width="11.44140625" style="791"/>
    <col min="11540" max="11540" width="30.109375" style="791" bestFit="1" customWidth="1"/>
    <col min="11541" max="11541" width="19.44140625" style="791" bestFit="1" customWidth="1"/>
    <col min="11542" max="11542" width="14.44140625" style="791" bestFit="1" customWidth="1"/>
    <col min="11543" max="11543" width="19.44140625" style="791" bestFit="1" customWidth="1"/>
    <col min="11544" max="11544" width="14.44140625" style="791" bestFit="1" customWidth="1"/>
    <col min="11545" max="11545" width="20" style="791" customWidth="1"/>
    <col min="11546" max="11546" width="13.109375" style="791" bestFit="1" customWidth="1"/>
    <col min="11547" max="11547" width="7.109375" style="791" bestFit="1" customWidth="1"/>
    <col min="11548" max="11548" width="9.109375" style="791" bestFit="1" customWidth="1"/>
    <col min="11549" max="11776" width="11.44140625" style="791"/>
    <col min="11777" max="11777" width="10.44140625" style="791" customWidth="1"/>
    <col min="11778" max="11778" width="79.33203125" style="791" customWidth="1"/>
    <col min="11779" max="11779" width="13.44140625" style="791" bestFit="1" customWidth="1"/>
    <col min="11780" max="11780" width="17.44140625" style="791" customWidth="1"/>
    <col min="11781" max="11781" width="19.44140625" style="791" bestFit="1" customWidth="1"/>
    <col min="11782" max="11782" width="13.44140625" style="791" bestFit="1" customWidth="1"/>
    <col min="11783" max="11783" width="10" style="791" bestFit="1" customWidth="1"/>
    <col min="11784" max="11784" width="16" style="791" customWidth="1"/>
    <col min="11785" max="11785" width="12.33203125" style="791" customWidth="1"/>
    <col min="11786" max="11786" width="10.33203125" style="791" customWidth="1"/>
    <col min="11787" max="11787" width="11.109375" style="791" customWidth="1"/>
    <col min="11788" max="11788" width="11.44140625" style="791"/>
    <col min="11789" max="11789" width="17.88671875" style="791" bestFit="1" customWidth="1"/>
    <col min="11790" max="11790" width="20.33203125" style="791" bestFit="1" customWidth="1"/>
    <col min="11791" max="11795" width="11.44140625" style="791"/>
    <col min="11796" max="11796" width="30.109375" style="791" bestFit="1" customWidth="1"/>
    <col min="11797" max="11797" width="19.44140625" style="791" bestFit="1" customWidth="1"/>
    <col min="11798" max="11798" width="14.44140625" style="791" bestFit="1" customWidth="1"/>
    <col min="11799" max="11799" width="19.44140625" style="791" bestFit="1" customWidth="1"/>
    <col min="11800" max="11800" width="14.44140625" style="791" bestFit="1" customWidth="1"/>
    <col min="11801" max="11801" width="20" style="791" customWidth="1"/>
    <col min="11802" max="11802" width="13.109375" style="791" bestFit="1" customWidth="1"/>
    <col min="11803" max="11803" width="7.109375" style="791" bestFit="1" customWidth="1"/>
    <col min="11804" max="11804" width="9.109375" style="791" bestFit="1" customWidth="1"/>
    <col min="11805" max="12032" width="11.44140625" style="791"/>
    <col min="12033" max="12033" width="10.44140625" style="791" customWidth="1"/>
    <col min="12034" max="12034" width="79.33203125" style="791" customWidth="1"/>
    <col min="12035" max="12035" width="13.44140625" style="791" bestFit="1" customWidth="1"/>
    <col min="12036" max="12036" width="17.44140625" style="791" customWidth="1"/>
    <col min="12037" max="12037" width="19.44140625" style="791" bestFit="1" customWidth="1"/>
    <col min="12038" max="12038" width="13.44140625" style="791" bestFit="1" customWidth="1"/>
    <col min="12039" max="12039" width="10" style="791" bestFit="1" customWidth="1"/>
    <col min="12040" max="12040" width="16" style="791" customWidth="1"/>
    <col min="12041" max="12041" width="12.33203125" style="791" customWidth="1"/>
    <col min="12042" max="12042" width="10.33203125" style="791" customWidth="1"/>
    <col min="12043" max="12043" width="11.109375" style="791" customWidth="1"/>
    <col min="12044" max="12044" width="11.44140625" style="791"/>
    <col min="12045" max="12045" width="17.88671875" style="791" bestFit="1" customWidth="1"/>
    <col min="12046" max="12046" width="20.33203125" style="791" bestFit="1" customWidth="1"/>
    <col min="12047" max="12051" width="11.44140625" style="791"/>
    <col min="12052" max="12052" width="30.109375" style="791" bestFit="1" customWidth="1"/>
    <col min="12053" max="12053" width="19.44140625" style="791" bestFit="1" customWidth="1"/>
    <col min="12054" max="12054" width="14.44140625" style="791" bestFit="1" customWidth="1"/>
    <col min="12055" max="12055" width="19.44140625" style="791" bestFit="1" customWidth="1"/>
    <col min="12056" max="12056" width="14.44140625" style="791" bestFit="1" customWidth="1"/>
    <col min="12057" max="12057" width="20" style="791" customWidth="1"/>
    <col min="12058" max="12058" width="13.109375" style="791" bestFit="1" customWidth="1"/>
    <col min="12059" max="12059" width="7.109375" style="791" bestFit="1" customWidth="1"/>
    <col min="12060" max="12060" width="9.109375" style="791" bestFit="1" customWidth="1"/>
    <col min="12061" max="12288" width="11.44140625" style="791"/>
    <col min="12289" max="12289" width="10.44140625" style="791" customWidth="1"/>
    <col min="12290" max="12290" width="79.33203125" style="791" customWidth="1"/>
    <col min="12291" max="12291" width="13.44140625" style="791" bestFit="1" customWidth="1"/>
    <col min="12292" max="12292" width="17.44140625" style="791" customWidth="1"/>
    <col min="12293" max="12293" width="19.44140625" style="791" bestFit="1" customWidth="1"/>
    <col min="12294" max="12294" width="13.44140625" style="791" bestFit="1" customWidth="1"/>
    <col min="12295" max="12295" width="10" style="791" bestFit="1" customWidth="1"/>
    <col min="12296" max="12296" width="16" style="791" customWidth="1"/>
    <col min="12297" max="12297" width="12.33203125" style="791" customWidth="1"/>
    <col min="12298" max="12298" width="10.33203125" style="791" customWidth="1"/>
    <col min="12299" max="12299" width="11.109375" style="791" customWidth="1"/>
    <col min="12300" max="12300" width="11.44140625" style="791"/>
    <col min="12301" max="12301" width="17.88671875" style="791" bestFit="1" customWidth="1"/>
    <col min="12302" max="12302" width="20.33203125" style="791" bestFit="1" customWidth="1"/>
    <col min="12303" max="12307" width="11.44140625" style="791"/>
    <col min="12308" max="12308" width="30.109375" style="791" bestFit="1" customWidth="1"/>
    <col min="12309" max="12309" width="19.44140625" style="791" bestFit="1" customWidth="1"/>
    <col min="12310" max="12310" width="14.44140625" style="791" bestFit="1" customWidth="1"/>
    <col min="12311" max="12311" width="19.44140625" style="791" bestFit="1" customWidth="1"/>
    <col min="12312" max="12312" width="14.44140625" style="791" bestFit="1" customWidth="1"/>
    <col min="12313" max="12313" width="20" style="791" customWidth="1"/>
    <col min="12314" max="12314" width="13.109375" style="791" bestFit="1" customWidth="1"/>
    <col min="12315" max="12315" width="7.109375" style="791" bestFit="1" customWidth="1"/>
    <col min="12316" max="12316" width="9.109375" style="791" bestFit="1" customWidth="1"/>
    <col min="12317" max="12544" width="11.44140625" style="791"/>
    <col min="12545" max="12545" width="10.44140625" style="791" customWidth="1"/>
    <col min="12546" max="12546" width="79.33203125" style="791" customWidth="1"/>
    <col min="12547" max="12547" width="13.44140625" style="791" bestFit="1" customWidth="1"/>
    <col min="12548" max="12548" width="17.44140625" style="791" customWidth="1"/>
    <col min="12549" max="12549" width="19.44140625" style="791" bestFit="1" customWidth="1"/>
    <col min="12550" max="12550" width="13.44140625" style="791" bestFit="1" customWidth="1"/>
    <col min="12551" max="12551" width="10" style="791" bestFit="1" customWidth="1"/>
    <col min="12552" max="12552" width="16" style="791" customWidth="1"/>
    <col min="12553" max="12553" width="12.33203125" style="791" customWidth="1"/>
    <col min="12554" max="12554" width="10.33203125" style="791" customWidth="1"/>
    <col min="12555" max="12555" width="11.109375" style="791" customWidth="1"/>
    <col min="12556" max="12556" width="11.44140625" style="791"/>
    <col min="12557" max="12557" width="17.88671875" style="791" bestFit="1" customWidth="1"/>
    <col min="12558" max="12558" width="20.33203125" style="791" bestFit="1" customWidth="1"/>
    <col min="12559" max="12563" width="11.44140625" style="791"/>
    <col min="12564" max="12564" width="30.109375" style="791" bestFit="1" customWidth="1"/>
    <col min="12565" max="12565" width="19.44140625" style="791" bestFit="1" customWidth="1"/>
    <col min="12566" max="12566" width="14.44140625" style="791" bestFit="1" customWidth="1"/>
    <col min="12567" max="12567" width="19.44140625" style="791" bestFit="1" customWidth="1"/>
    <col min="12568" max="12568" width="14.44140625" style="791" bestFit="1" customWidth="1"/>
    <col min="12569" max="12569" width="20" style="791" customWidth="1"/>
    <col min="12570" max="12570" width="13.109375" style="791" bestFit="1" customWidth="1"/>
    <col min="12571" max="12571" width="7.109375" style="791" bestFit="1" customWidth="1"/>
    <col min="12572" max="12572" width="9.109375" style="791" bestFit="1" customWidth="1"/>
    <col min="12573" max="12800" width="11.44140625" style="791"/>
    <col min="12801" max="12801" width="10.44140625" style="791" customWidth="1"/>
    <col min="12802" max="12802" width="79.33203125" style="791" customWidth="1"/>
    <col min="12803" max="12803" width="13.44140625" style="791" bestFit="1" customWidth="1"/>
    <col min="12804" max="12804" width="17.44140625" style="791" customWidth="1"/>
    <col min="12805" max="12805" width="19.44140625" style="791" bestFit="1" customWidth="1"/>
    <col min="12806" max="12806" width="13.44140625" style="791" bestFit="1" customWidth="1"/>
    <col min="12807" max="12807" width="10" style="791" bestFit="1" customWidth="1"/>
    <col min="12808" max="12808" width="16" style="791" customWidth="1"/>
    <col min="12809" max="12809" width="12.33203125" style="791" customWidth="1"/>
    <col min="12810" max="12810" width="10.33203125" style="791" customWidth="1"/>
    <col min="12811" max="12811" width="11.109375" style="791" customWidth="1"/>
    <col min="12812" max="12812" width="11.44140625" style="791"/>
    <col min="12813" max="12813" width="17.88671875" style="791" bestFit="1" customWidth="1"/>
    <col min="12814" max="12814" width="20.33203125" style="791" bestFit="1" customWidth="1"/>
    <col min="12815" max="12819" width="11.44140625" style="791"/>
    <col min="12820" max="12820" width="30.109375" style="791" bestFit="1" customWidth="1"/>
    <col min="12821" max="12821" width="19.44140625" style="791" bestFit="1" customWidth="1"/>
    <col min="12822" max="12822" width="14.44140625" style="791" bestFit="1" customWidth="1"/>
    <col min="12823" max="12823" width="19.44140625" style="791" bestFit="1" customWidth="1"/>
    <col min="12824" max="12824" width="14.44140625" style="791" bestFit="1" customWidth="1"/>
    <col min="12825" max="12825" width="20" style="791" customWidth="1"/>
    <col min="12826" max="12826" width="13.109375" style="791" bestFit="1" customWidth="1"/>
    <col min="12827" max="12827" width="7.109375" style="791" bestFit="1" customWidth="1"/>
    <col min="12828" max="12828" width="9.109375" style="791" bestFit="1" customWidth="1"/>
    <col min="12829" max="13056" width="11.44140625" style="791"/>
    <col min="13057" max="13057" width="10.44140625" style="791" customWidth="1"/>
    <col min="13058" max="13058" width="79.33203125" style="791" customWidth="1"/>
    <col min="13059" max="13059" width="13.44140625" style="791" bestFit="1" customWidth="1"/>
    <col min="13060" max="13060" width="17.44140625" style="791" customWidth="1"/>
    <col min="13061" max="13061" width="19.44140625" style="791" bestFit="1" customWidth="1"/>
    <col min="13062" max="13062" width="13.44140625" style="791" bestFit="1" customWidth="1"/>
    <col min="13063" max="13063" width="10" style="791" bestFit="1" customWidth="1"/>
    <col min="13064" max="13064" width="16" style="791" customWidth="1"/>
    <col min="13065" max="13065" width="12.33203125" style="791" customWidth="1"/>
    <col min="13066" max="13066" width="10.33203125" style="791" customWidth="1"/>
    <col min="13067" max="13067" width="11.109375" style="791" customWidth="1"/>
    <col min="13068" max="13068" width="11.44140625" style="791"/>
    <col min="13069" max="13069" width="17.88671875" style="791" bestFit="1" customWidth="1"/>
    <col min="13070" max="13070" width="20.33203125" style="791" bestFit="1" customWidth="1"/>
    <col min="13071" max="13075" width="11.44140625" style="791"/>
    <col min="13076" max="13076" width="30.109375" style="791" bestFit="1" customWidth="1"/>
    <col min="13077" max="13077" width="19.44140625" style="791" bestFit="1" customWidth="1"/>
    <col min="13078" max="13078" width="14.44140625" style="791" bestFit="1" customWidth="1"/>
    <col min="13079" max="13079" width="19.44140625" style="791" bestFit="1" customWidth="1"/>
    <col min="13080" max="13080" width="14.44140625" style="791" bestFit="1" customWidth="1"/>
    <col min="13081" max="13081" width="20" style="791" customWidth="1"/>
    <col min="13082" max="13082" width="13.109375" style="791" bestFit="1" customWidth="1"/>
    <col min="13083" max="13083" width="7.109375" style="791" bestFit="1" customWidth="1"/>
    <col min="13084" max="13084" width="9.109375" style="791" bestFit="1" customWidth="1"/>
    <col min="13085" max="13312" width="11.44140625" style="791"/>
    <col min="13313" max="13313" width="10.44140625" style="791" customWidth="1"/>
    <col min="13314" max="13314" width="79.33203125" style="791" customWidth="1"/>
    <col min="13315" max="13315" width="13.44140625" style="791" bestFit="1" customWidth="1"/>
    <col min="13316" max="13316" width="17.44140625" style="791" customWidth="1"/>
    <col min="13317" max="13317" width="19.44140625" style="791" bestFit="1" customWidth="1"/>
    <col min="13318" max="13318" width="13.44140625" style="791" bestFit="1" customWidth="1"/>
    <col min="13319" max="13319" width="10" style="791" bestFit="1" customWidth="1"/>
    <col min="13320" max="13320" width="16" style="791" customWidth="1"/>
    <col min="13321" max="13321" width="12.33203125" style="791" customWidth="1"/>
    <col min="13322" max="13322" width="10.33203125" style="791" customWidth="1"/>
    <col min="13323" max="13323" width="11.109375" style="791" customWidth="1"/>
    <col min="13324" max="13324" width="11.44140625" style="791"/>
    <col min="13325" max="13325" width="17.88671875" style="791" bestFit="1" customWidth="1"/>
    <col min="13326" max="13326" width="20.33203125" style="791" bestFit="1" customWidth="1"/>
    <col min="13327" max="13331" width="11.44140625" style="791"/>
    <col min="13332" max="13332" width="30.109375" style="791" bestFit="1" customWidth="1"/>
    <col min="13333" max="13333" width="19.44140625" style="791" bestFit="1" customWidth="1"/>
    <col min="13334" max="13334" width="14.44140625" style="791" bestFit="1" customWidth="1"/>
    <col min="13335" max="13335" width="19.44140625" style="791" bestFit="1" customWidth="1"/>
    <col min="13336" max="13336" width="14.44140625" style="791" bestFit="1" customWidth="1"/>
    <col min="13337" max="13337" width="20" style="791" customWidth="1"/>
    <col min="13338" max="13338" width="13.109375" style="791" bestFit="1" customWidth="1"/>
    <col min="13339" max="13339" width="7.109375" style="791" bestFit="1" customWidth="1"/>
    <col min="13340" max="13340" width="9.109375" style="791" bestFit="1" customWidth="1"/>
    <col min="13341" max="13568" width="11.44140625" style="791"/>
    <col min="13569" max="13569" width="10.44140625" style="791" customWidth="1"/>
    <col min="13570" max="13570" width="79.33203125" style="791" customWidth="1"/>
    <col min="13571" max="13571" width="13.44140625" style="791" bestFit="1" customWidth="1"/>
    <col min="13572" max="13572" width="17.44140625" style="791" customWidth="1"/>
    <col min="13573" max="13573" width="19.44140625" style="791" bestFit="1" customWidth="1"/>
    <col min="13574" max="13574" width="13.44140625" style="791" bestFit="1" customWidth="1"/>
    <col min="13575" max="13575" width="10" style="791" bestFit="1" customWidth="1"/>
    <col min="13576" max="13576" width="16" style="791" customWidth="1"/>
    <col min="13577" max="13577" width="12.33203125" style="791" customWidth="1"/>
    <col min="13578" max="13578" width="10.33203125" style="791" customWidth="1"/>
    <col min="13579" max="13579" width="11.109375" style="791" customWidth="1"/>
    <col min="13580" max="13580" width="11.44140625" style="791"/>
    <col min="13581" max="13581" width="17.88671875" style="791" bestFit="1" customWidth="1"/>
    <col min="13582" max="13582" width="20.33203125" style="791" bestFit="1" customWidth="1"/>
    <col min="13583" max="13587" width="11.44140625" style="791"/>
    <col min="13588" max="13588" width="30.109375" style="791" bestFit="1" customWidth="1"/>
    <col min="13589" max="13589" width="19.44140625" style="791" bestFit="1" customWidth="1"/>
    <col min="13590" max="13590" width="14.44140625" style="791" bestFit="1" customWidth="1"/>
    <col min="13591" max="13591" width="19.44140625" style="791" bestFit="1" customWidth="1"/>
    <col min="13592" max="13592" width="14.44140625" style="791" bestFit="1" customWidth="1"/>
    <col min="13593" max="13593" width="20" style="791" customWidth="1"/>
    <col min="13594" max="13594" width="13.109375" style="791" bestFit="1" customWidth="1"/>
    <col min="13595" max="13595" width="7.109375" style="791" bestFit="1" customWidth="1"/>
    <col min="13596" max="13596" width="9.109375" style="791" bestFit="1" customWidth="1"/>
    <col min="13597" max="13824" width="11.44140625" style="791"/>
    <col min="13825" max="13825" width="10.44140625" style="791" customWidth="1"/>
    <col min="13826" max="13826" width="79.33203125" style="791" customWidth="1"/>
    <col min="13827" max="13827" width="13.44140625" style="791" bestFit="1" customWidth="1"/>
    <col min="13828" max="13828" width="17.44140625" style="791" customWidth="1"/>
    <col min="13829" max="13829" width="19.44140625" style="791" bestFit="1" customWidth="1"/>
    <col min="13830" max="13830" width="13.44140625" style="791" bestFit="1" customWidth="1"/>
    <col min="13831" max="13831" width="10" style="791" bestFit="1" customWidth="1"/>
    <col min="13832" max="13832" width="16" style="791" customWidth="1"/>
    <col min="13833" max="13833" width="12.33203125" style="791" customWidth="1"/>
    <col min="13834" max="13834" width="10.33203125" style="791" customWidth="1"/>
    <col min="13835" max="13835" width="11.109375" style="791" customWidth="1"/>
    <col min="13836" max="13836" width="11.44140625" style="791"/>
    <col min="13837" max="13837" width="17.88671875" style="791" bestFit="1" customWidth="1"/>
    <col min="13838" max="13838" width="20.33203125" style="791" bestFit="1" customWidth="1"/>
    <col min="13839" max="13843" width="11.44140625" style="791"/>
    <col min="13844" max="13844" width="30.109375" style="791" bestFit="1" customWidth="1"/>
    <col min="13845" max="13845" width="19.44140625" style="791" bestFit="1" customWidth="1"/>
    <col min="13846" max="13846" width="14.44140625" style="791" bestFit="1" customWidth="1"/>
    <col min="13847" max="13847" width="19.44140625" style="791" bestFit="1" customWidth="1"/>
    <col min="13848" max="13848" width="14.44140625" style="791" bestFit="1" customWidth="1"/>
    <col min="13849" max="13849" width="20" style="791" customWidth="1"/>
    <col min="13850" max="13850" width="13.109375" style="791" bestFit="1" customWidth="1"/>
    <col min="13851" max="13851" width="7.109375" style="791" bestFit="1" customWidth="1"/>
    <col min="13852" max="13852" width="9.109375" style="791" bestFit="1" customWidth="1"/>
    <col min="13853" max="14080" width="11.44140625" style="791"/>
    <col min="14081" max="14081" width="10.44140625" style="791" customWidth="1"/>
    <col min="14082" max="14082" width="79.33203125" style="791" customWidth="1"/>
    <col min="14083" max="14083" width="13.44140625" style="791" bestFit="1" customWidth="1"/>
    <col min="14084" max="14084" width="17.44140625" style="791" customWidth="1"/>
    <col min="14085" max="14085" width="19.44140625" style="791" bestFit="1" customWidth="1"/>
    <col min="14086" max="14086" width="13.44140625" style="791" bestFit="1" customWidth="1"/>
    <col min="14087" max="14087" width="10" style="791" bestFit="1" customWidth="1"/>
    <col min="14088" max="14088" width="16" style="791" customWidth="1"/>
    <col min="14089" max="14089" width="12.33203125" style="791" customWidth="1"/>
    <col min="14090" max="14090" width="10.33203125" style="791" customWidth="1"/>
    <col min="14091" max="14091" width="11.109375" style="791" customWidth="1"/>
    <col min="14092" max="14092" width="11.44140625" style="791"/>
    <col min="14093" max="14093" width="17.88671875" style="791" bestFit="1" customWidth="1"/>
    <col min="14094" max="14094" width="20.33203125" style="791" bestFit="1" customWidth="1"/>
    <col min="14095" max="14099" width="11.44140625" style="791"/>
    <col min="14100" max="14100" width="30.109375" style="791" bestFit="1" customWidth="1"/>
    <col min="14101" max="14101" width="19.44140625" style="791" bestFit="1" customWidth="1"/>
    <col min="14102" max="14102" width="14.44140625" style="791" bestFit="1" customWidth="1"/>
    <col min="14103" max="14103" width="19.44140625" style="791" bestFit="1" customWidth="1"/>
    <col min="14104" max="14104" width="14.44140625" style="791" bestFit="1" customWidth="1"/>
    <col min="14105" max="14105" width="20" style="791" customWidth="1"/>
    <col min="14106" max="14106" width="13.109375" style="791" bestFit="1" customWidth="1"/>
    <col min="14107" max="14107" width="7.109375" style="791" bestFit="1" customWidth="1"/>
    <col min="14108" max="14108" width="9.109375" style="791" bestFit="1" customWidth="1"/>
    <col min="14109" max="14336" width="11.44140625" style="791"/>
    <col min="14337" max="14337" width="10.44140625" style="791" customWidth="1"/>
    <col min="14338" max="14338" width="79.33203125" style="791" customWidth="1"/>
    <col min="14339" max="14339" width="13.44140625" style="791" bestFit="1" customWidth="1"/>
    <col min="14340" max="14340" width="17.44140625" style="791" customWidth="1"/>
    <col min="14341" max="14341" width="19.44140625" style="791" bestFit="1" customWidth="1"/>
    <col min="14342" max="14342" width="13.44140625" style="791" bestFit="1" customWidth="1"/>
    <col min="14343" max="14343" width="10" style="791" bestFit="1" customWidth="1"/>
    <col min="14344" max="14344" width="16" style="791" customWidth="1"/>
    <col min="14345" max="14345" width="12.33203125" style="791" customWidth="1"/>
    <col min="14346" max="14346" width="10.33203125" style="791" customWidth="1"/>
    <col min="14347" max="14347" width="11.109375" style="791" customWidth="1"/>
    <col min="14348" max="14348" width="11.44140625" style="791"/>
    <col min="14349" max="14349" width="17.88671875" style="791" bestFit="1" customWidth="1"/>
    <col min="14350" max="14350" width="20.33203125" style="791" bestFit="1" customWidth="1"/>
    <col min="14351" max="14355" width="11.44140625" style="791"/>
    <col min="14356" max="14356" width="30.109375" style="791" bestFit="1" customWidth="1"/>
    <col min="14357" max="14357" width="19.44140625" style="791" bestFit="1" customWidth="1"/>
    <col min="14358" max="14358" width="14.44140625" style="791" bestFit="1" customWidth="1"/>
    <col min="14359" max="14359" width="19.44140625" style="791" bestFit="1" customWidth="1"/>
    <col min="14360" max="14360" width="14.44140625" style="791" bestFit="1" customWidth="1"/>
    <col min="14361" max="14361" width="20" style="791" customWidth="1"/>
    <col min="14362" max="14362" width="13.109375" style="791" bestFit="1" customWidth="1"/>
    <col min="14363" max="14363" width="7.109375" style="791" bestFit="1" customWidth="1"/>
    <col min="14364" max="14364" width="9.109375" style="791" bestFit="1" customWidth="1"/>
    <col min="14365" max="14592" width="11.44140625" style="791"/>
    <col min="14593" max="14593" width="10.44140625" style="791" customWidth="1"/>
    <col min="14594" max="14594" width="79.33203125" style="791" customWidth="1"/>
    <col min="14595" max="14595" width="13.44140625" style="791" bestFit="1" customWidth="1"/>
    <col min="14596" max="14596" width="17.44140625" style="791" customWidth="1"/>
    <col min="14597" max="14597" width="19.44140625" style="791" bestFit="1" customWidth="1"/>
    <col min="14598" max="14598" width="13.44140625" style="791" bestFit="1" customWidth="1"/>
    <col min="14599" max="14599" width="10" style="791" bestFit="1" customWidth="1"/>
    <col min="14600" max="14600" width="16" style="791" customWidth="1"/>
    <col min="14601" max="14601" width="12.33203125" style="791" customWidth="1"/>
    <col min="14602" max="14602" width="10.33203125" style="791" customWidth="1"/>
    <col min="14603" max="14603" width="11.109375" style="791" customWidth="1"/>
    <col min="14604" max="14604" width="11.44140625" style="791"/>
    <col min="14605" max="14605" width="17.88671875" style="791" bestFit="1" customWidth="1"/>
    <col min="14606" max="14606" width="20.33203125" style="791" bestFit="1" customWidth="1"/>
    <col min="14607" max="14611" width="11.44140625" style="791"/>
    <col min="14612" max="14612" width="30.109375" style="791" bestFit="1" customWidth="1"/>
    <col min="14613" max="14613" width="19.44140625" style="791" bestFit="1" customWidth="1"/>
    <col min="14614" max="14614" width="14.44140625" style="791" bestFit="1" customWidth="1"/>
    <col min="14615" max="14615" width="19.44140625" style="791" bestFit="1" customWidth="1"/>
    <col min="14616" max="14616" width="14.44140625" style="791" bestFit="1" customWidth="1"/>
    <col min="14617" max="14617" width="20" style="791" customWidth="1"/>
    <col min="14618" max="14618" width="13.109375" style="791" bestFit="1" customWidth="1"/>
    <col min="14619" max="14619" width="7.109375" style="791" bestFit="1" customWidth="1"/>
    <col min="14620" max="14620" width="9.109375" style="791" bestFit="1" customWidth="1"/>
    <col min="14621" max="14848" width="11.44140625" style="791"/>
    <col min="14849" max="14849" width="10.44140625" style="791" customWidth="1"/>
    <col min="14850" max="14850" width="79.33203125" style="791" customWidth="1"/>
    <col min="14851" max="14851" width="13.44140625" style="791" bestFit="1" customWidth="1"/>
    <col min="14852" max="14852" width="17.44140625" style="791" customWidth="1"/>
    <col min="14853" max="14853" width="19.44140625" style="791" bestFit="1" customWidth="1"/>
    <col min="14854" max="14854" width="13.44140625" style="791" bestFit="1" customWidth="1"/>
    <col min="14855" max="14855" width="10" style="791" bestFit="1" customWidth="1"/>
    <col min="14856" max="14856" width="16" style="791" customWidth="1"/>
    <col min="14857" max="14857" width="12.33203125" style="791" customWidth="1"/>
    <col min="14858" max="14858" width="10.33203125" style="791" customWidth="1"/>
    <col min="14859" max="14859" width="11.109375" style="791" customWidth="1"/>
    <col min="14860" max="14860" width="11.44140625" style="791"/>
    <col min="14861" max="14861" width="17.88671875" style="791" bestFit="1" customWidth="1"/>
    <col min="14862" max="14862" width="20.33203125" style="791" bestFit="1" customWidth="1"/>
    <col min="14863" max="14867" width="11.44140625" style="791"/>
    <col min="14868" max="14868" width="30.109375" style="791" bestFit="1" customWidth="1"/>
    <col min="14869" max="14869" width="19.44140625" style="791" bestFit="1" customWidth="1"/>
    <col min="14870" max="14870" width="14.44140625" style="791" bestFit="1" customWidth="1"/>
    <col min="14871" max="14871" width="19.44140625" style="791" bestFit="1" customWidth="1"/>
    <col min="14872" max="14872" width="14.44140625" style="791" bestFit="1" customWidth="1"/>
    <col min="14873" max="14873" width="20" style="791" customWidth="1"/>
    <col min="14874" max="14874" width="13.109375" style="791" bestFit="1" customWidth="1"/>
    <col min="14875" max="14875" width="7.109375" style="791" bestFit="1" customWidth="1"/>
    <col min="14876" max="14876" width="9.109375" style="791" bestFit="1" customWidth="1"/>
    <col min="14877" max="15104" width="11.44140625" style="791"/>
    <col min="15105" max="15105" width="10.44140625" style="791" customWidth="1"/>
    <col min="15106" max="15106" width="79.33203125" style="791" customWidth="1"/>
    <col min="15107" max="15107" width="13.44140625" style="791" bestFit="1" customWidth="1"/>
    <col min="15108" max="15108" width="17.44140625" style="791" customWidth="1"/>
    <col min="15109" max="15109" width="19.44140625" style="791" bestFit="1" customWidth="1"/>
    <col min="15110" max="15110" width="13.44140625" style="791" bestFit="1" customWidth="1"/>
    <col min="15111" max="15111" width="10" style="791" bestFit="1" customWidth="1"/>
    <col min="15112" max="15112" width="16" style="791" customWidth="1"/>
    <col min="15113" max="15113" width="12.33203125" style="791" customWidth="1"/>
    <col min="15114" max="15114" width="10.33203125" style="791" customWidth="1"/>
    <col min="15115" max="15115" width="11.109375" style="791" customWidth="1"/>
    <col min="15116" max="15116" width="11.44140625" style="791"/>
    <col min="15117" max="15117" width="17.88671875" style="791" bestFit="1" customWidth="1"/>
    <col min="15118" max="15118" width="20.33203125" style="791" bestFit="1" customWidth="1"/>
    <col min="15119" max="15123" width="11.44140625" style="791"/>
    <col min="15124" max="15124" width="30.109375" style="791" bestFit="1" customWidth="1"/>
    <col min="15125" max="15125" width="19.44140625" style="791" bestFit="1" customWidth="1"/>
    <col min="15126" max="15126" width="14.44140625" style="791" bestFit="1" customWidth="1"/>
    <col min="15127" max="15127" width="19.44140625" style="791" bestFit="1" customWidth="1"/>
    <col min="15128" max="15128" width="14.44140625" style="791" bestFit="1" customWidth="1"/>
    <col min="15129" max="15129" width="20" style="791" customWidth="1"/>
    <col min="15130" max="15130" width="13.109375" style="791" bestFit="1" customWidth="1"/>
    <col min="15131" max="15131" width="7.109375" style="791" bestFit="1" customWidth="1"/>
    <col min="15132" max="15132" width="9.109375" style="791" bestFit="1" customWidth="1"/>
    <col min="15133" max="15360" width="11.44140625" style="791"/>
    <col min="15361" max="15361" width="10.44140625" style="791" customWidth="1"/>
    <col min="15362" max="15362" width="79.33203125" style="791" customWidth="1"/>
    <col min="15363" max="15363" width="13.44140625" style="791" bestFit="1" customWidth="1"/>
    <col min="15364" max="15364" width="17.44140625" style="791" customWidth="1"/>
    <col min="15365" max="15365" width="19.44140625" style="791" bestFit="1" customWidth="1"/>
    <col min="15366" max="15366" width="13.44140625" style="791" bestFit="1" customWidth="1"/>
    <col min="15367" max="15367" width="10" style="791" bestFit="1" customWidth="1"/>
    <col min="15368" max="15368" width="16" style="791" customWidth="1"/>
    <col min="15369" max="15369" width="12.33203125" style="791" customWidth="1"/>
    <col min="15370" max="15370" width="10.33203125" style="791" customWidth="1"/>
    <col min="15371" max="15371" width="11.109375" style="791" customWidth="1"/>
    <col min="15372" max="15372" width="11.44140625" style="791"/>
    <col min="15373" max="15373" width="17.88671875" style="791" bestFit="1" customWidth="1"/>
    <col min="15374" max="15374" width="20.33203125" style="791" bestFit="1" customWidth="1"/>
    <col min="15375" max="15379" width="11.44140625" style="791"/>
    <col min="15380" max="15380" width="30.109375" style="791" bestFit="1" customWidth="1"/>
    <col min="15381" max="15381" width="19.44140625" style="791" bestFit="1" customWidth="1"/>
    <col min="15382" max="15382" width="14.44140625" style="791" bestFit="1" customWidth="1"/>
    <col min="15383" max="15383" width="19.44140625" style="791" bestFit="1" customWidth="1"/>
    <col min="15384" max="15384" width="14.44140625" style="791" bestFit="1" customWidth="1"/>
    <col min="15385" max="15385" width="20" style="791" customWidth="1"/>
    <col min="15386" max="15386" width="13.109375" style="791" bestFit="1" customWidth="1"/>
    <col min="15387" max="15387" width="7.109375" style="791" bestFit="1" customWidth="1"/>
    <col min="15388" max="15388" width="9.109375" style="791" bestFit="1" customWidth="1"/>
    <col min="15389" max="15616" width="11.44140625" style="791"/>
    <col min="15617" max="15617" width="10.44140625" style="791" customWidth="1"/>
    <col min="15618" max="15618" width="79.33203125" style="791" customWidth="1"/>
    <col min="15619" max="15619" width="13.44140625" style="791" bestFit="1" customWidth="1"/>
    <col min="15620" max="15620" width="17.44140625" style="791" customWidth="1"/>
    <col min="15621" max="15621" width="19.44140625" style="791" bestFit="1" customWidth="1"/>
    <col min="15622" max="15622" width="13.44140625" style="791" bestFit="1" customWidth="1"/>
    <col min="15623" max="15623" width="10" style="791" bestFit="1" customWidth="1"/>
    <col min="15624" max="15624" width="16" style="791" customWidth="1"/>
    <col min="15625" max="15625" width="12.33203125" style="791" customWidth="1"/>
    <col min="15626" max="15626" width="10.33203125" style="791" customWidth="1"/>
    <col min="15627" max="15627" width="11.109375" style="791" customWidth="1"/>
    <col min="15628" max="15628" width="11.44140625" style="791"/>
    <col min="15629" max="15629" width="17.88671875" style="791" bestFit="1" customWidth="1"/>
    <col min="15630" max="15630" width="20.33203125" style="791" bestFit="1" customWidth="1"/>
    <col min="15631" max="15635" width="11.44140625" style="791"/>
    <col min="15636" max="15636" width="30.109375" style="791" bestFit="1" customWidth="1"/>
    <col min="15637" max="15637" width="19.44140625" style="791" bestFit="1" customWidth="1"/>
    <col min="15638" max="15638" width="14.44140625" style="791" bestFit="1" customWidth="1"/>
    <col min="15639" max="15639" width="19.44140625" style="791" bestFit="1" customWidth="1"/>
    <col min="15640" max="15640" width="14.44140625" style="791" bestFit="1" customWidth="1"/>
    <col min="15641" max="15641" width="20" style="791" customWidth="1"/>
    <col min="15642" max="15642" width="13.109375" style="791" bestFit="1" customWidth="1"/>
    <col min="15643" max="15643" width="7.109375" style="791" bestFit="1" customWidth="1"/>
    <col min="15644" max="15644" width="9.109375" style="791" bestFit="1" customWidth="1"/>
    <col min="15645" max="15872" width="11.44140625" style="791"/>
    <col min="15873" max="15873" width="10.44140625" style="791" customWidth="1"/>
    <col min="15874" max="15874" width="79.33203125" style="791" customWidth="1"/>
    <col min="15875" max="15875" width="13.44140625" style="791" bestFit="1" customWidth="1"/>
    <col min="15876" max="15876" width="17.44140625" style="791" customWidth="1"/>
    <col min="15877" max="15877" width="19.44140625" style="791" bestFit="1" customWidth="1"/>
    <col min="15878" max="15878" width="13.44140625" style="791" bestFit="1" customWidth="1"/>
    <col min="15879" max="15879" width="10" style="791" bestFit="1" customWidth="1"/>
    <col min="15880" max="15880" width="16" style="791" customWidth="1"/>
    <col min="15881" max="15881" width="12.33203125" style="791" customWidth="1"/>
    <col min="15882" max="15882" width="10.33203125" style="791" customWidth="1"/>
    <col min="15883" max="15883" width="11.109375" style="791" customWidth="1"/>
    <col min="15884" max="15884" width="11.44140625" style="791"/>
    <col min="15885" max="15885" width="17.88671875" style="791" bestFit="1" customWidth="1"/>
    <col min="15886" max="15886" width="20.33203125" style="791" bestFit="1" customWidth="1"/>
    <col min="15887" max="15891" width="11.44140625" style="791"/>
    <col min="15892" max="15892" width="30.109375" style="791" bestFit="1" customWidth="1"/>
    <col min="15893" max="15893" width="19.44140625" style="791" bestFit="1" customWidth="1"/>
    <col min="15894" max="15894" width="14.44140625" style="791" bestFit="1" customWidth="1"/>
    <col min="15895" max="15895" width="19.44140625" style="791" bestFit="1" customWidth="1"/>
    <col min="15896" max="15896" width="14.44140625" style="791" bestFit="1" customWidth="1"/>
    <col min="15897" max="15897" width="20" style="791" customWidth="1"/>
    <col min="15898" max="15898" width="13.109375" style="791" bestFit="1" customWidth="1"/>
    <col min="15899" max="15899" width="7.109375" style="791" bestFit="1" customWidth="1"/>
    <col min="15900" max="15900" width="9.109375" style="791" bestFit="1" customWidth="1"/>
    <col min="15901" max="16128" width="11.44140625" style="791"/>
    <col min="16129" max="16129" width="10.44140625" style="791" customWidth="1"/>
    <col min="16130" max="16130" width="79.33203125" style="791" customWidth="1"/>
    <col min="16131" max="16131" width="13.44140625" style="791" bestFit="1" customWidth="1"/>
    <col min="16132" max="16132" width="17.44140625" style="791" customWidth="1"/>
    <col min="16133" max="16133" width="19.44140625" style="791" bestFit="1" customWidth="1"/>
    <col min="16134" max="16134" width="13.44140625" style="791" bestFit="1" customWidth="1"/>
    <col min="16135" max="16135" width="10" style="791" bestFit="1" customWidth="1"/>
    <col min="16136" max="16136" width="16" style="791" customWidth="1"/>
    <col min="16137" max="16137" width="12.33203125" style="791" customWidth="1"/>
    <col min="16138" max="16138" width="10.33203125" style="791" customWidth="1"/>
    <col min="16139" max="16139" width="11.109375" style="791" customWidth="1"/>
    <col min="16140" max="16140" width="11.44140625" style="791"/>
    <col min="16141" max="16141" width="17.88671875" style="791" bestFit="1" customWidth="1"/>
    <col min="16142" max="16142" width="20.33203125" style="791" bestFit="1" customWidth="1"/>
    <col min="16143" max="16147" width="11.44140625" style="791"/>
    <col min="16148" max="16148" width="30.109375" style="791" bestFit="1" customWidth="1"/>
    <col min="16149" max="16149" width="19.44140625" style="791" bestFit="1" customWidth="1"/>
    <col min="16150" max="16150" width="14.44140625" style="791" bestFit="1" customWidth="1"/>
    <col min="16151" max="16151" width="19.44140625" style="791" bestFit="1" customWidth="1"/>
    <col min="16152" max="16152" width="14.44140625" style="791" bestFit="1" customWidth="1"/>
    <col min="16153" max="16153" width="20" style="791" customWidth="1"/>
    <col min="16154" max="16154" width="13.109375" style="791" bestFit="1" customWidth="1"/>
    <col min="16155" max="16155" width="7.109375" style="791" bestFit="1" customWidth="1"/>
    <col min="16156" max="16156" width="9.109375" style="791" bestFit="1" customWidth="1"/>
    <col min="16157" max="16384" width="11.44140625" style="791"/>
  </cols>
  <sheetData>
    <row r="1" spans="1:16">
      <c r="A1" s="1801" t="s">
        <v>42</v>
      </c>
      <c r="B1" s="1801"/>
      <c r="C1" s="1801"/>
      <c r="D1" s="1801"/>
      <c r="E1" s="1801"/>
      <c r="F1" s="1801"/>
      <c r="G1" s="1801"/>
      <c r="H1" s="1801"/>
      <c r="I1" s="1801"/>
      <c r="J1" s="1801"/>
      <c r="K1" s="1801"/>
      <c r="L1" s="832"/>
    </row>
    <row r="2" spans="1:16">
      <c r="A2" s="1801" t="s">
        <v>43</v>
      </c>
      <c r="B2" s="1801"/>
      <c r="C2" s="1801"/>
      <c r="D2" s="1801"/>
      <c r="E2" s="1801"/>
      <c r="F2" s="1801"/>
      <c r="G2" s="1801"/>
      <c r="H2" s="1801"/>
      <c r="I2" s="1801"/>
      <c r="J2" s="1801"/>
      <c r="K2" s="1801"/>
      <c r="L2" s="833"/>
    </row>
    <row r="3" spans="1:16" ht="23.25" customHeight="1">
      <c r="A3" s="1800" t="s">
        <v>44</v>
      </c>
      <c r="B3" s="1800"/>
      <c r="C3" s="1800"/>
      <c r="D3" s="1800"/>
      <c r="E3" s="1800"/>
      <c r="F3" s="1800"/>
      <c r="G3" s="1800"/>
      <c r="H3" s="1800"/>
      <c r="I3" s="1800"/>
      <c r="J3" s="1800"/>
      <c r="K3" s="1800"/>
      <c r="L3" s="834"/>
    </row>
    <row r="4" spans="1:16" ht="23.25" customHeight="1">
      <c r="A4" s="826"/>
    </row>
    <row r="5" spans="1:16" s="826" customFormat="1" ht="15.75" customHeight="1">
      <c r="A5" s="1818" t="s">
        <v>2700</v>
      </c>
      <c r="B5" s="1802"/>
      <c r="C5" s="1802"/>
      <c r="D5" s="1802"/>
      <c r="E5" s="1802"/>
      <c r="F5" s="1802"/>
      <c r="G5" s="1802"/>
      <c r="H5" s="1802"/>
      <c r="I5" s="1802"/>
      <c r="J5" s="1802"/>
      <c r="K5" s="1802"/>
    </row>
    <row r="6" spans="1:16" ht="15" thickBot="1">
      <c r="A6" s="1819">
        <v>2024</v>
      </c>
      <c r="B6" s="1819"/>
      <c r="C6" s="1819"/>
      <c r="D6" s="1819"/>
      <c r="E6" s="1819"/>
      <c r="F6" s="1819"/>
      <c r="G6" s="1819"/>
      <c r="H6" s="1819"/>
      <c r="I6" s="1819"/>
      <c r="J6" s="1819"/>
      <c r="K6" s="1819"/>
    </row>
    <row r="7" spans="1:16" ht="15" thickBot="1">
      <c r="A7" s="1817" t="s">
        <v>145</v>
      </c>
      <c r="B7" s="1817"/>
      <c r="C7" s="1817"/>
      <c r="D7" s="1817"/>
      <c r="E7" s="1817"/>
      <c r="F7" s="1817"/>
      <c r="G7" s="1817"/>
      <c r="H7" s="1817"/>
      <c r="I7" s="1817"/>
      <c r="J7" s="1817"/>
      <c r="K7" s="1817"/>
      <c r="M7" s="836" t="s">
        <v>2379</v>
      </c>
      <c r="N7" s="793">
        <v>7447461031915.2998</v>
      </c>
    </row>
    <row r="8" spans="1:16" ht="15" thickBot="1">
      <c r="A8" s="835"/>
      <c r="B8" s="835"/>
      <c r="C8" s="835"/>
      <c r="D8" s="835"/>
      <c r="E8" s="835"/>
      <c r="F8" s="835"/>
      <c r="G8" s="835"/>
      <c r="H8" s="835"/>
      <c r="I8" s="835"/>
      <c r="J8" s="835"/>
      <c r="K8" s="835"/>
      <c r="M8" s="837"/>
      <c r="N8" s="838"/>
    </row>
    <row r="9" spans="1:16" ht="21.6" thickBot="1">
      <c r="A9" s="1820" t="s">
        <v>63</v>
      </c>
      <c r="B9" s="1020">
        <v>2023</v>
      </c>
      <c r="C9" s="1823">
        <v>2024</v>
      </c>
      <c r="D9" s="1824"/>
      <c r="E9" s="1824"/>
      <c r="F9" s="1824"/>
      <c r="G9" s="1824"/>
      <c r="H9" s="1825"/>
      <c r="I9" s="1823" t="s">
        <v>2360</v>
      </c>
      <c r="J9" s="1825"/>
      <c r="K9" s="1826" t="s">
        <v>2361</v>
      </c>
    </row>
    <row r="10" spans="1:16" ht="21.6" thickBot="1">
      <c r="A10" s="1821"/>
      <c r="B10" s="1829" t="s">
        <v>152</v>
      </c>
      <c r="C10" s="1829" t="s">
        <v>153</v>
      </c>
      <c r="D10" s="1829" t="s">
        <v>199</v>
      </c>
      <c r="E10" s="1829" t="s">
        <v>241</v>
      </c>
      <c r="F10" s="1829" t="s">
        <v>152</v>
      </c>
      <c r="G10" s="1831" t="s">
        <v>242</v>
      </c>
      <c r="H10" s="1831" t="s">
        <v>345</v>
      </c>
      <c r="I10" s="1833" t="s">
        <v>2362</v>
      </c>
      <c r="J10" s="1834"/>
      <c r="K10" s="1827"/>
    </row>
    <row r="11" spans="1:16" ht="21.6" thickBot="1">
      <c r="A11" s="1821"/>
      <c r="B11" s="1830"/>
      <c r="C11" s="1830"/>
      <c r="D11" s="1830"/>
      <c r="E11" s="1830"/>
      <c r="F11" s="1830"/>
      <c r="G11" s="1832"/>
      <c r="H11" s="1832"/>
      <c r="I11" s="1021" t="s">
        <v>73</v>
      </c>
      <c r="J11" s="1021" t="s">
        <v>75</v>
      </c>
      <c r="K11" s="1828"/>
    </row>
    <row r="12" spans="1:16" ht="21.6" thickBot="1">
      <c r="A12" s="1822"/>
      <c r="B12" s="1022">
        <v>1</v>
      </c>
      <c r="C12" s="1022">
        <v>2</v>
      </c>
      <c r="D12" s="1022">
        <v>3</v>
      </c>
      <c r="E12" s="1022">
        <v>4</v>
      </c>
      <c r="F12" s="1023">
        <v>5</v>
      </c>
      <c r="G12" s="1023">
        <v>6</v>
      </c>
      <c r="H12" s="1024" t="s">
        <v>423</v>
      </c>
      <c r="I12" s="1025" t="s">
        <v>245</v>
      </c>
      <c r="J12" s="1023" t="s">
        <v>2380</v>
      </c>
      <c r="K12" s="1026" t="s">
        <v>247</v>
      </c>
    </row>
    <row r="13" spans="1:16" ht="21">
      <c r="A13" s="839" t="s">
        <v>1781</v>
      </c>
      <c r="B13" s="840">
        <v>243488985.06999996</v>
      </c>
      <c r="C13" s="840">
        <v>501555814</v>
      </c>
      <c r="D13" s="840">
        <v>609891900.11000013</v>
      </c>
      <c r="E13" s="840">
        <v>406342699.28000003</v>
      </c>
      <c r="F13" s="840">
        <v>242909709.22999996</v>
      </c>
      <c r="G13" s="841">
        <v>235673126.50999996</v>
      </c>
      <c r="H13" s="842">
        <f>+F13/D13</f>
        <v>0.39828321901994229</v>
      </c>
      <c r="I13" s="843">
        <f>F13-B13</f>
        <v>-579275.84000000358</v>
      </c>
      <c r="J13" s="842">
        <f>I13/B13</f>
        <v>-2.3790638407460984E-3</v>
      </c>
      <c r="K13" s="844">
        <f>F13/$N$7</f>
        <v>3.2616445818116575E-5</v>
      </c>
      <c r="M13" s="845"/>
    </row>
    <row r="14" spans="1:16" ht="21">
      <c r="A14" s="839" t="s">
        <v>1785</v>
      </c>
      <c r="B14" s="840">
        <v>28181373.870000001</v>
      </c>
      <c r="C14" s="840">
        <v>58074067</v>
      </c>
      <c r="D14" s="840">
        <v>61086943.710000001</v>
      </c>
      <c r="E14" s="840">
        <v>26664641.219999999</v>
      </c>
      <c r="F14" s="840">
        <v>26237108.43</v>
      </c>
      <c r="G14" s="841">
        <v>26123488.629999999</v>
      </c>
      <c r="H14" s="842">
        <f t="shared" ref="H14:H72" si="0">+F14/D14</f>
        <v>0.42950435619362892</v>
      </c>
      <c r="I14" s="843">
        <f t="shared" ref="I14:I72" si="1">F14-B14</f>
        <v>-1944265.4400000013</v>
      </c>
      <c r="J14" s="842">
        <f t="shared" ref="J14:J69" si="2">I14/B14</f>
        <v>-6.8991151707821302E-2</v>
      </c>
      <c r="K14" s="844">
        <f t="shared" ref="K14:K72" si="3">F14/$N$7</f>
        <v>3.5229601494473983E-6</v>
      </c>
      <c r="M14" s="845"/>
    </row>
    <row r="15" spans="1:16" ht="21">
      <c r="A15" s="839" t="s">
        <v>1789</v>
      </c>
      <c r="B15" s="843">
        <v>0</v>
      </c>
      <c r="C15" s="840">
        <v>1989259851</v>
      </c>
      <c r="D15" s="840">
        <v>1989259851</v>
      </c>
      <c r="E15" s="843">
        <v>0</v>
      </c>
      <c r="F15" s="843">
        <v>0</v>
      </c>
      <c r="G15" s="843">
        <v>0</v>
      </c>
      <c r="H15" s="842">
        <f t="shared" si="0"/>
        <v>0</v>
      </c>
      <c r="I15" s="843">
        <f t="shared" si="1"/>
        <v>0</v>
      </c>
      <c r="J15" s="842" t="s">
        <v>100</v>
      </c>
      <c r="K15" s="844">
        <f t="shared" si="3"/>
        <v>0</v>
      </c>
      <c r="M15" s="845"/>
    </row>
    <row r="16" spans="1:16" ht="21">
      <c r="A16" s="176" t="s">
        <v>1793</v>
      </c>
      <c r="B16" s="840">
        <v>82913585.950000003</v>
      </c>
      <c r="C16" s="840">
        <v>211362180</v>
      </c>
      <c r="D16" s="840">
        <v>245527211.13</v>
      </c>
      <c r="E16" s="840">
        <v>116868271.98999998</v>
      </c>
      <c r="F16" s="840">
        <v>113348784.66000001</v>
      </c>
      <c r="G16" s="840">
        <v>111147819.19</v>
      </c>
      <c r="H16" s="842">
        <f t="shared" si="0"/>
        <v>0.46165467419407502</v>
      </c>
      <c r="I16" s="843">
        <f t="shared" si="1"/>
        <v>30435198.710000008</v>
      </c>
      <c r="J16" s="842">
        <f t="shared" si="2"/>
        <v>0.36707131118841696</v>
      </c>
      <c r="K16" s="844">
        <f t="shared" si="3"/>
        <v>1.5219788888354821E-5</v>
      </c>
      <c r="M16" s="845"/>
      <c r="P16" s="791" t="s">
        <v>2381</v>
      </c>
    </row>
    <row r="17" spans="1:13" ht="21">
      <c r="A17" s="839" t="s">
        <v>1797</v>
      </c>
      <c r="B17" s="840">
        <v>1061885180.05</v>
      </c>
      <c r="C17" s="840">
        <v>2008317326</v>
      </c>
      <c r="D17" s="840">
        <v>2151021162.3899999</v>
      </c>
      <c r="E17" s="840">
        <v>1773985752.0800009</v>
      </c>
      <c r="F17" s="840">
        <v>924303957.74000061</v>
      </c>
      <c r="G17" s="841">
        <v>894785672.11000013</v>
      </c>
      <c r="H17" s="842">
        <f t="shared" si="0"/>
        <v>0.42970472531893011</v>
      </c>
      <c r="I17" s="843">
        <f t="shared" si="1"/>
        <v>-137581222.30999935</v>
      </c>
      <c r="J17" s="842">
        <f t="shared" si="2"/>
        <v>-0.12956318149531118</v>
      </c>
      <c r="K17" s="844">
        <f t="shared" si="3"/>
        <v>1.2410994213719206E-4</v>
      </c>
      <c r="M17" s="845"/>
    </row>
    <row r="18" spans="1:13" ht="21">
      <c r="A18" s="839" t="s">
        <v>1802</v>
      </c>
      <c r="B18" s="840">
        <v>31437271.879999999</v>
      </c>
      <c r="C18" s="840">
        <v>71925496</v>
      </c>
      <c r="D18" s="840">
        <v>93177583.620000005</v>
      </c>
      <c r="E18" s="840">
        <v>40135374.090000004</v>
      </c>
      <c r="F18" s="840">
        <v>39140263.920000002</v>
      </c>
      <c r="G18" s="841">
        <v>39048710.920000002</v>
      </c>
      <c r="H18" s="842">
        <f t="shared" si="0"/>
        <v>0.42006094598485361</v>
      </c>
      <c r="I18" s="843">
        <f t="shared" si="1"/>
        <v>7702992.0400000028</v>
      </c>
      <c r="J18" s="842">
        <f t="shared" si="2"/>
        <v>0.24502736972226113</v>
      </c>
      <c r="K18" s="844">
        <f t="shared" si="3"/>
        <v>5.2555177868361543E-6</v>
      </c>
      <c r="M18" s="845"/>
    </row>
    <row r="19" spans="1:13" ht="21">
      <c r="A19" s="839" t="s">
        <v>2382</v>
      </c>
      <c r="B19" s="840">
        <v>8507065.9499999993</v>
      </c>
      <c r="C19" s="840" t="s">
        <v>100</v>
      </c>
      <c r="D19" s="840" t="s">
        <v>100</v>
      </c>
      <c r="E19" s="840" t="s">
        <v>100</v>
      </c>
      <c r="F19" s="840" t="s">
        <v>100</v>
      </c>
      <c r="G19" s="840" t="s">
        <v>100</v>
      </c>
      <c r="H19" s="840" t="s">
        <v>100</v>
      </c>
      <c r="I19" s="843" t="s">
        <v>100</v>
      </c>
      <c r="J19" s="840" t="s">
        <v>100</v>
      </c>
      <c r="K19" s="846" t="s">
        <v>100</v>
      </c>
      <c r="M19" s="845"/>
    </row>
    <row r="20" spans="1:13" ht="21">
      <c r="A20" s="839" t="s">
        <v>1806</v>
      </c>
      <c r="B20" s="840">
        <v>3229979039.1699996</v>
      </c>
      <c r="C20" s="840">
        <v>7118850587</v>
      </c>
      <c r="D20" s="840">
        <v>12048729853.379999</v>
      </c>
      <c r="E20" s="840">
        <v>5080238174.119998</v>
      </c>
      <c r="F20" s="840">
        <v>3083751043.9999995</v>
      </c>
      <c r="G20" s="841">
        <v>2720071981.6399999</v>
      </c>
      <c r="H20" s="842">
        <f t="shared" si="0"/>
        <v>0.2559399274052877</v>
      </c>
      <c r="I20" s="843">
        <f t="shared" si="1"/>
        <v>-146227995.17000008</v>
      </c>
      <c r="J20" s="842">
        <f t="shared" si="2"/>
        <v>-4.5272118919872602E-2</v>
      </c>
      <c r="K20" s="844">
        <f t="shared" si="3"/>
        <v>4.1406742926010804E-4</v>
      </c>
      <c r="M20" s="845"/>
    </row>
    <row r="21" spans="1:13" ht="21">
      <c r="A21" s="176" t="s">
        <v>1811</v>
      </c>
      <c r="B21" s="840">
        <v>69729462.489999995</v>
      </c>
      <c r="C21" s="840">
        <v>144144665</v>
      </c>
      <c r="D21" s="840">
        <v>522769790.27999997</v>
      </c>
      <c r="E21" s="840">
        <v>241865737.39999998</v>
      </c>
      <c r="F21" s="840">
        <v>60299957.910000004</v>
      </c>
      <c r="G21" s="840">
        <v>56353464.43</v>
      </c>
      <c r="H21" s="842">
        <f t="shared" si="0"/>
        <v>0.11534705912846041</v>
      </c>
      <c r="I21" s="843">
        <f t="shared" si="1"/>
        <v>-9429504.5799999908</v>
      </c>
      <c r="J21" s="842">
        <f t="shared" si="2"/>
        <v>-0.13522984751750081</v>
      </c>
      <c r="K21" s="844">
        <f t="shared" si="3"/>
        <v>8.0967134506096734E-6</v>
      </c>
      <c r="L21" s="795"/>
      <c r="M21" s="845"/>
    </row>
    <row r="22" spans="1:13" ht="21">
      <c r="A22" s="839" t="s">
        <v>1815</v>
      </c>
      <c r="B22" s="840">
        <v>61227596.060000002</v>
      </c>
      <c r="C22" s="840">
        <v>166100000</v>
      </c>
      <c r="D22" s="840">
        <v>274915322.56999999</v>
      </c>
      <c r="E22" s="840">
        <v>92095143.969999999</v>
      </c>
      <c r="F22" s="840">
        <v>80807688.5</v>
      </c>
      <c r="G22" s="841">
        <v>79025989.069999993</v>
      </c>
      <c r="H22" s="842">
        <f t="shared" si="0"/>
        <v>0.29393664836351358</v>
      </c>
      <c r="I22" s="843">
        <f t="shared" si="1"/>
        <v>19580092.439999998</v>
      </c>
      <c r="J22" s="842">
        <f t="shared" si="2"/>
        <v>0.31979195166853325</v>
      </c>
      <c r="K22" s="844">
        <f t="shared" si="3"/>
        <v>1.0850367414304992E-5</v>
      </c>
      <c r="M22" s="845"/>
    </row>
    <row r="23" spans="1:13" ht="21">
      <c r="A23" s="839" t="s">
        <v>1819</v>
      </c>
      <c r="B23" s="840">
        <v>52371820.280000001</v>
      </c>
      <c r="C23" s="840">
        <v>1127817388</v>
      </c>
      <c r="D23" s="840">
        <v>1127817388</v>
      </c>
      <c r="E23" s="840">
        <v>306620823.16999996</v>
      </c>
      <c r="F23" s="840">
        <v>289301560.5</v>
      </c>
      <c r="G23" s="841">
        <v>256924000.05999991</v>
      </c>
      <c r="H23" s="842">
        <f t="shared" si="0"/>
        <v>0.2565145417850217</v>
      </c>
      <c r="I23" s="843">
        <f t="shared" si="1"/>
        <v>236929740.22</v>
      </c>
      <c r="J23" s="842">
        <f t="shared" si="2"/>
        <v>4.5239928448788298</v>
      </c>
      <c r="K23" s="844">
        <f t="shared" si="3"/>
        <v>3.8845662872249886E-5</v>
      </c>
      <c r="M23" s="845"/>
    </row>
    <row r="24" spans="1:13" ht="21">
      <c r="A24" s="839" t="s">
        <v>1823</v>
      </c>
      <c r="B24" s="840">
        <v>290958222.55999994</v>
      </c>
      <c r="C24" s="840">
        <v>692073784</v>
      </c>
      <c r="D24" s="840">
        <v>692073784</v>
      </c>
      <c r="E24" s="840">
        <v>314781711.09999996</v>
      </c>
      <c r="F24" s="840">
        <v>296896536.2899999</v>
      </c>
      <c r="G24" s="841">
        <v>294954713.49999994</v>
      </c>
      <c r="H24" s="842">
        <f t="shared" si="0"/>
        <v>0.42899549607849313</v>
      </c>
      <c r="I24" s="843">
        <f t="shared" si="1"/>
        <v>5938313.7299999595</v>
      </c>
      <c r="J24" s="842">
        <f t="shared" si="2"/>
        <v>2.0409506484304254E-2</v>
      </c>
      <c r="K24" s="844">
        <f t="shared" si="3"/>
        <v>3.9865470261298644E-5</v>
      </c>
      <c r="M24" s="845"/>
    </row>
    <row r="25" spans="1:13" ht="21">
      <c r="A25" s="839" t="s">
        <v>1827</v>
      </c>
      <c r="B25" s="843">
        <v>0</v>
      </c>
      <c r="C25" s="840">
        <v>14737915364</v>
      </c>
      <c r="D25" s="840">
        <v>14737915364</v>
      </c>
      <c r="E25" s="843">
        <v>0</v>
      </c>
      <c r="F25" s="843">
        <v>0</v>
      </c>
      <c r="G25" s="843">
        <v>0</v>
      </c>
      <c r="H25" s="842">
        <f t="shared" si="0"/>
        <v>0</v>
      </c>
      <c r="I25" s="843">
        <f t="shared" si="1"/>
        <v>0</v>
      </c>
      <c r="J25" s="842" t="s">
        <v>100</v>
      </c>
      <c r="K25" s="844">
        <f t="shared" si="3"/>
        <v>0</v>
      </c>
      <c r="M25" s="845"/>
    </row>
    <row r="26" spans="1:13" ht="21">
      <c r="A26" s="839" t="s">
        <v>1838</v>
      </c>
      <c r="B26" s="840">
        <v>57920860.599999994</v>
      </c>
      <c r="C26" s="840">
        <v>151700000</v>
      </c>
      <c r="D26" s="840">
        <v>158439026.22999999</v>
      </c>
      <c r="E26" s="840">
        <v>110698133.69000006</v>
      </c>
      <c r="F26" s="840">
        <v>63778697.299999997</v>
      </c>
      <c r="G26" s="841">
        <v>61770869.56000001</v>
      </c>
      <c r="H26" s="842">
        <f t="shared" si="0"/>
        <v>0.40254411313671451</v>
      </c>
      <c r="I26" s="843">
        <f t="shared" si="1"/>
        <v>5857836.700000003</v>
      </c>
      <c r="J26" s="842">
        <f t="shared" si="2"/>
        <v>0.10113518064681525</v>
      </c>
      <c r="K26" s="844">
        <f t="shared" si="3"/>
        <v>8.5638175247487954E-6</v>
      </c>
      <c r="M26" s="845"/>
    </row>
    <row r="27" spans="1:13" ht="21">
      <c r="A27" s="839" t="s">
        <v>1842</v>
      </c>
      <c r="B27" s="840">
        <v>808658635.9200002</v>
      </c>
      <c r="C27" s="840">
        <v>6907291677</v>
      </c>
      <c r="D27" s="840">
        <v>6907291677</v>
      </c>
      <c r="E27" s="840">
        <v>727515305.71999991</v>
      </c>
      <c r="F27" s="840">
        <v>727515305.71999991</v>
      </c>
      <c r="G27" s="841">
        <v>534151297.27999985</v>
      </c>
      <c r="H27" s="842">
        <f t="shared" si="0"/>
        <v>0.10532569634238712</v>
      </c>
      <c r="I27" s="843">
        <f t="shared" si="1"/>
        <v>-81143330.200000286</v>
      </c>
      <c r="J27" s="842">
        <f t="shared" si="2"/>
        <v>-0.10034311957564714</v>
      </c>
      <c r="K27" s="844">
        <f t="shared" si="3"/>
        <v>9.7686352785507797E-5</v>
      </c>
      <c r="M27" s="845"/>
    </row>
    <row r="28" spans="1:13" ht="21">
      <c r="A28" s="839" t="s">
        <v>1846</v>
      </c>
      <c r="B28" s="840">
        <v>139922336.99999997</v>
      </c>
      <c r="C28" s="840">
        <v>341967148</v>
      </c>
      <c r="D28" s="840">
        <v>369748344.06</v>
      </c>
      <c r="E28" s="840">
        <v>161916676.27999997</v>
      </c>
      <c r="F28" s="840">
        <v>149730648.03999999</v>
      </c>
      <c r="G28" s="841">
        <v>148503610.77999997</v>
      </c>
      <c r="H28" s="842">
        <f t="shared" si="0"/>
        <v>0.40495285630191441</v>
      </c>
      <c r="I28" s="843">
        <f t="shared" si="1"/>
        <v>9808311.0400000215</v>
      </c>
      <c r="J28" s="842">
        <f t="shared" si="2"/>
        <v>7.0098250574531382E-2</v>
      </c>
      <c r="K28" s="844">
        <f t="shared" si="3"/>
        <v>2.0104925342790686E-5</v>
      </c>
      <c r="M28" s="845"/>
    </row>
    <row r="29" spans="1:13" ht="21">
      <c r="A29" s="839" t="s">
        <v>1850</v>
      </c>
      <c r="B29" s="840">
        <v>29761439.860000003</v>
      </c>
      <c r="C29" s="840">
        <v>67000000</v>
      </c>
      <c r="D29" s="840">
        <v>73150440.090000004</v>
      </c>
      <c r="E29" s="840">
        <v>34708579.340000004</v>
      </c>
      <c r="F29" s="840">
        <v>32998314.250000004</v>
      </c>
      <c r="G29" s="841">
        <v>32052814.650000002</v>
      </c>
      <c r="H29" s="842">
        <f t="shared" si="0"/>
        <v>0.45110206048522494</v>
      </c>
      <c r="I29" s="843">
        <f t="shared" si="1"/>
        <v>3236874.3900000006</v>
      </c>
      <c r="J29" s="842">
        <f t="shared" si="2"/>
        <v>0.10876067842236449</v>
      </c>
      <c r="K29" s="844">
        <f t="shared" si="3"/>
        <v>4.4308139523777629E-6</v>
      </c>
      <c r="M29" s="845"/>
    </row>
    <row r="30" spans="1:13" ht="21">
      <c r="A30" s="839" t="s">
        <v>1854</v>
      </c>
      <c r="B30" s="840">
        <v>44887973.530000001</v>
      </c>
      <c r="C30" s="840">
        <v>131500000</v>
      </c>
      <c r="D30" s="840">
        <v>137018968.06</v>
      </c>
      <c r="E30" s="840">
        <v>69227739.889999986</v>
      </c>
      <c r="F30" s="840">
        <v>47930822.520000003</v>
      </c>
      <c r="G30" s="841">
        <v>46501086.740000002</v>
      </c>
      <c r="H30" s="842">
        <f t="shared" si="0"/>
        <v>0.34981158593320677</v>
      </c>
      <c r="I30" s="843">
        <f t="shared" si="1"/>
        <v>3042848.9900000021</v>
      </c>
      <c r="J30" s="842">
        <f t="shared" si="2"/>
        <v>6.7787622178273943E-2</v>
      </c>
      <c r="K30" s="844">
        <f t="shared" si="3"/>
        <v>6.4358608006940323E-6</v>
      </c>
      <c r="M30" s="845"/>
    </row>
    <row r="31" spans="1:13" ht="21">
      <c r="A31" s="839" t="s">
        <v>1858</v>
      </c>
      <c r="B31" s="840">
        <v>233722975.44000003</v>
      </c>
      <c r="C31" s="840">
        <v>628501260</v>
      </c>
      <c r="D31" s="840">
        <v>628501260</v>
      </c>
      <c r="E31" s="840">
        <v>463007532.06</v>
      </c>
      <c r="F31" s="840">
        <v>257298780.53999996</v>
      </c>
      <c r="G31" s="841">
        <v>254889464.17000002</v>
      </c>
      <c r="H31" s="842">
        <f t="shared" si="0"/>
        <v>0.40938466939588947</v>
      </c>
      <c r="I31" s="843">
        <f t="shared" si="1"/>
        <v>23575805.099999934</v>
      </c>
      <c r="J31" s="842">
        <f t="shared" si="2"/>
        <v>0.10087072122719991</v>
      </c>
      <c r="K31" s="844">
        <f t="shared" si="3"/>
        <v>3.4548523239983868E-5</v>
      </c>
      <c r="M31" s="845"/>
    </row>
    <row r="32" spans="1:13" ht="21">
      <c r="A32" s="839" t="s">
        <v>1862</v>
      </c>
      <c r="B32" s="840">
        <v>171060851.96999997</v>
      </c>
      <c r="C32" s="840">
        <v>374522262</v>
      </c>
      <c r="D32" s="840">
        <v>374522262</v>
      </c>
      <c r="E32" s="840">
        <v>183982050.90000001</v>
      </c>
      <c r="F32" s="840">
        <v>156117013.34999999</v>
      </c>
      <c r="G32" s="841">
        <v>153366734.18000001</v>
      </c>
      <c r="H32" s="842">
        <f t="shared" si="0"/>
        <v>0.41684308034538142</v>
      </c>
      <c r="I32" s="843">
        <f t="shared" si="1"/>
        <v>-14943838.619999975</v>
      </c>
      <c r="J32" s="842">
        <f t="shared" si="2"/>
        <v>-8.7359781317006252E-2</v>
      </c>
      <c r="K32" s="844">
        <f t="shared" si="3"/>
        <v>2.0962447830338043E-5</v>
      </c>
      <c r="M32" s="845"/>
    </row>
    <row r="33" spans="1:13" ht="21">
      <c r="A33" s="839" t="s">
        <v>1866</v>
      </c>
      <c r="B33" s="840">
        <v>14515427.490000002</v>
      </c>
      <c r="C33" s="840">
        <v>34500000</v>
      </c>
      <c r="D33" s="840">
        <v>37104130.909999996</v>
      </c>
      <c r="E33" s="840">
        <v>25602817.640000001</v>
      </c>
      <c r="F33" s="840">
        <v>15822402.16</v>
      </c>
      <c r="G33" s="841">
        <v>15462928.5</v>
      </c>
      <c r="H33" s="842">
        <f t="shared" si="0"/>
        <v>0.42643236135563756</v>
      </c>
      <c r="I33" s="843">
        <f t="shared" si="1"/>
        <v>1306974.6699999981</v>
      </c>
      <c r="J33" s="842">
        <f t="shared" si="2"/>
        <v>9.0040384335935114E-2</v>
      </c>
      <c r="K33" s="844">
        <f t="shared" si="3"/>
        <v>2.1245364147854929E-6</v>
      </c>
      <c r="L33" s="847"/>
      <c r="M33" s="845"/>
    </row>
    <row r="34" spans="1:13" ht="21">
      <c r="A34" s="839" t="s">
        <v>1870</v>
      </c>
      <c r="B34" s="840">
        <v>53659471.729999997</v>
      </c>
      <c r="C34" s="840">
        <v>725242933</v>
      </c>
      <c r="D34" s="840">
        <v>725242933</v>
      </c>
      <c r="E34" s="840">
        <v>54980643.619999997</v>
      </c>
      <c r="F34" s="840">
        <v>11778927.299999999</v>
      </c>
      <c r="G34" s="841">
        <v>11778927.299999999</v>
      </c>
      <c r="H34" s="842">
        <f t="shared" si="0"/>
        <v>1.6241354122922557E-2</v>
      </c>
      <c r="I34" s="843">
        <f t="shared" si="1"/>
        <v>-41880544.43</v>
      </c>
      <c r="J34" s="842">
        <f t="shared" si="2"/>
        <v>-0.78048745318872337</v>
      </c>
      <c r="K34" s="844">
        <f t="shared" si="3"/>
        <v>1.5816030791598187E-6</v>
      </c>
      <c r="M34" s="845"/>
    </row>
    <row r="35" spans="1:13" ht="21">
      <c r="A35" s="839" t="s">
        <v>1874</v>
      </c>
      <c r="B35" s="840">
        <v>282101558.48000002</v>
      </c>
      <c r="C35" s="840">
        <v>1987347495</v>
      </c>
      <c r="D35" s="840">
        <v>1987347495</v>
      </c>
      <c r="E35" s="840">
        <v>314188946.38999999</v>
      </c>
      <c r="F35" s="840">
        <v>313976946.38999999</v>
      </c>
      <c r="G35" s="841">
        <v>313976946.38999999</v>
      </c>
      <c r="H35" s="842">
        <f t="shared" si="0"/>
        <v>0.15798794482592488</v>
      </c>
      <c r="I35" s="843">
        <f t="shared" si="1"/>
        <v>31875387.909999967</v>
      </c>
      <c r="J35" s="842">
        <f t="shared" si="2"/>
        <v>0.11299259770753736</v>
      </c>
      <c r="K35" s="844">
        <f t="shared" si="3"/>
        <v>4.2158924369591903E-5</v>
      </c>
      <c r="M35" s="845"/>
    </row>
    <row r="36" spans="1:13" ht="21">
      <c r="A36" s="839" t="s">
        <v>1878</v>
      </c>
      <c r="B36" s="840">
        <v>131660165.84000002</v>
      </c>
      <c r="C36" s="840">
        <v>351767950</v>
      </c>
      <c r="D36" s="840">
        <v>417911722.16999996</v>
      </c>
      <c r="E36" s="840">
        <v>261775394.76999998</v>
      </c>
      <c r="F36" s="840">
        <v>142272638.49000004</v>
      </c>
      <c r="G36" s="841">
        <v>124663476.68000001</v>
      </c>
      <c r="H36" s="842">
        <f t="shared" si="0"/>
        <v>0.34043706108852756</v>
      </c>
      <c r="I36" s="843">
        <f t="shared" si="1"/>
        <v>10612472.650000021</v>
      </c>
      <c r="J36" s="842">
        <f t="shared" si="2"/>
        <v>8.0605037843388599E-2</v>
      </c>
      <c r="K36" s="844">
        <f t="shared" si="3"/>
        <v>1.9103508951615298E-5</v>
      </c>
      <c r="M36" s="845"/>
    </row>
    <row r="37" spans="1:13" ht="21">
      <c r="A37" s="839" t="s">
        <v>1882</v>
      </c>
      <c r="B37" s="843">
        <v>0</v>
      </c>
      <c r="C37" s="840">
        <v>3912848360</v>
      </c>
      <c r="D37" s="840">
        <v>3912848360</v>
      </c>
      <c r="E37" s="843">
        <v>0</v>
      </c>
      <c r="F37" s="843">
        <v>0</v>
      </c>
      <c r="G37" s="843">
        <v>0</v>
      </c>
      <c r="H37" s="842">
        <f t="shared" si="0"/>
        <v>0</v>
      </c>
      <c r="I37" s="843">
        <f t="shared" si="1"/>
        <v>0</v>
      </c>
      <c r="J37" s="842" t="s">
        <v>100</v>
      </c>
      <c r="K37" s="844">
        <f t="shared" si="3"/>
        <v>0</v>
      </c>
      <c r="M37" s="845"/>
    </row>
    <row r="38" spans="1:13" ht="21">
      <c r="A38" s="839" t="s">
        <v>1886</v>
      </c>
      <c r="B38" s="840">
        <v>137866671.03999999</v>
      </c>
      <c r="C38" s="840">
        <v>330979786</v>
      </c>
      <c r="D38" s="840">
        <v>338691605.63</v>
      </c>
      <c r="E38" s="840">
        <v>151927758.25</v>
      </c>
      <c r="F38" s="840">
        <v>147781907.60000002</v>
      </c>
      <c r="G38" s="841">
        <v>144911440.62</v>
      </c>
      <c r="H38" s="842">
        <f t="shared" si="0"/>
        <v>0.43633176950196628</v>
      </c>
      <c r="I38" s="843">
        <f t="shared" si="1"/>
        <v>9915236.5600000322</v>
      </c>
      <c r="J38" s="842">
        <f t="shared" si="2"/>
        <v>7.1919024991350319E-2</v>
      </c>
      <c r="K38" s="844">
        <f t="shared" si="3"/>
        <v>1.9843260269063029E-5</v>
      </c>
      <c r="M38" s="845"/>
    </row>
    <row r="39" spans="1:13" ht="21">
      <c r="A39" s="839" t="s">
        <v>1890</v>
      </c>
      <c r="B39" s="840">
        <v>229714872.97000003</v>
      </c>
      <c r="C39" s="840">
        <v>495445489</v>
      </c>
      <c r="D39" s="840">
        <v>630149434.43000007</v>
      </c>
      <c r="E39" s="840">
        <v>273088048.08000004</v>
      </c>
      <c r="F39" s="840">
        <v>228147852.65000001</v>
      </c>
      <c r="G39" s="841">
        <v>220944665.43000001</v>
      </c>
      <c r="H39" s="842">
        <f t="shared" si="0"/>
        <v>0.36205357044614428</v>
      </c>
      <c r="I39" s="843">
        <f t="shared" si="1"/>
        <v>-1567020.3200000226</v>
      </c>
      <c r="J39" s="842">
        <f t="shared" si="2"/>
        <v>-6.82158843151906E-3</v>
      </c>
      <c r="K39" s="844">
        <f t="shared" si="3"/>
        <v>3.0634313046056462E-5</v>
      </c>
      <c r="M39" s="845"/>
    </row>
    <row r="40" spans="1:13" ht="21">
      <c r="A40" s="839" t="s">
        <v>1894</v>
      </c>
      <c r="B40" s="840">
        <v>10431316.540000001</v>
      </c>
      <c r="C40" s="840">
        <v>27303900</v>
      </c>
      <c r="D40" s="840">
        <v>31960356.25</v>
      </c>
      <c r="E40" s="840">
        <v>11277404.279999999</v>
      </c>
      <c r="F40" s="840">
        <v>10800944.26</v>
      </c>
      <c r="G40" s="841">
        <v>9525319.5099999998</v>
      </c>
      <c r="H40" s="842">
        <f t="shared" si="0"/>
        <v>0.33794818103756274</v>
      </c>
      <c r="I40" s="843">
        <f t="shared" si="1"/>
        <v>369627.71999999881</v>
      </c>
      <c r="J40" s="842">
        <f t="shared" si="2"/>
        <v>3.5434426573349748E-2</v>
      </c>
      <c r="K40" s="844">
        <f t="shared" si="3"/>
        <v>1.4502854346889101E-6</v>
      </c>
      <c r="M40" s="845"/>
    </row>
    <row r="41" spans="1:13" ht="21">
      <c r="A41" s="839" t="s">
        <v>1898</v>
      </c>
      <c r="B41" s="840">
        <v>97228901.010000005</v>
      </c>
      <c r="C41" s="840">
        <v>297478631</v>
      </c>
      <c r="D41" s="840">
        <v>428352584.38999999</v>
      </c>
      <c r="E41" s="840">
        <v>110288474.90000001</v>
      </c>
      <c r="F41" s="840">
        <v>97350698.520000011</v>
      </c>
      <c r="G41" s="841">
        <v>95214820.920000002</v>
      </c>
      <c r="H41" s="842">
        <f t="shared" si="0"/>
        <v>0.2272676810357834</v>
      </c>
      <c r="I41" s="843">
        <f t="shared" si="1"/>
        <v>121797.51000000536</v>
      </c>
      <c r="J41" s="842">
        <f t="shared" si="2"/>
        <v>1.2526883337648593E-3</v>
      </c>
      <c r="K41" s="844">
        <f t="shared" si="3"/>
        <v>1.3071662691864245E-5</v>
      </c>
      <c r="M41" s="845"/>
    </row>
    <row r="42" spans="1:13" ht="21">
      <c r="A42" s="839" t="s">
        <v>1902</v>
      </c>
      <c r="B42" s="840">
        <v>744085784.21999979</v>
      </c>
      <c r="C42" s="840">
        <v>1632865943</v>
      </c>
      <c r="D42" s="840">
        <v>2043707612.05</v>
      </c>
      <c r="E42" s="840">
        <v>1019545284.09</v>
      </c>
      <c r="F42" s="840">
        <v>923944988.78000009</v>
      </c>
      <c r="G42" s="841">
        <v>850948707.34000015</v>
      </c>
      <c r="H42" s="842">
        <f t="shared" si="0"/>
        <v>0.45209255146493799</v>
      </c>
      <c r="I42" s="843">
        <f t="shared" si="1"/>
        <v>179859204.5600003</v>
      </c>
      <c r="J42" s="842">
        <f t="shared" si="2"/>
        <v>0.24171837222846648</v>
      </c>
      <c r="K42" s="844">
        <f t="shared" si="3"/>
        <v>1.2406174195749833E-4</v>
      </c>
      <c r="M42" s="845"/>
    </row>
    <row r="43" spans="1:13" ht="21">
      <c r="A43" s="839" t="s">
        <v>1909</v>
      </c>
      <c r="B43" s="840">
        <v>63446837.719999999</v>
      </c>
      <c r="C43" s="840">
        <v>189671257</v>
      </c>
      <c r="D43" s="840">
        <v>197622777.70999998</v>
      </c>
      <c r="E43" s="840">
        <v>90206611.780000001</v>
      </c>
      <c r="F43" s="840">
        <v>81678902.429999977</v>
      </c>
      <c r="G43" s="841">
        <v>79915901.029999971</v>
      </c>
      <c r="H43" s="842">
        <f t="shared" si="0"/>
        <v>0.41330712672128844</v>
      </c>
      <c r="I43" s="843">
        <f t="shared" si="1"/>
        <v>18232064.709999979</v>
      </c>
      <c r="J43" s="842">
        <f t="shared" si="2"/>
        <v>0.28735970720023424</v>
      </c>
      <c r="K43" s="844">
        <f t="shared" si="3"/>
        <v>1.0967348748784822E-5</v>
      </c>
      <c r="M43" s="845"/>
    </row>
    <row r="44" spans="1:13" ht="21">
      <c r="A44" s="839" t="s">
        <v>1914</v>
      </c>
      <c r="B44" s="843">
        <v>0</v>
      </c>
      <c r="C44" s="840">
        <v>6659271422</v>
      </c>
      <c r="D44" s="840">
        <v>6659271422</v>
      </c>
      <c r="E44" s="843">
        <v>0</v>
      </c>
      <c r="F44" s="843">
        <v>0</v>
      </c>
      <c r="G44" s="843">
        <v>0</v>
      </c>
      <c r="H44" s="842">
        <f t="shared" si="0"/>
        <v>0</v>
      </c>
      <c r="I44" s="843">
        <f t="shared" si="1"/>
        <v>0</v>
      </c>
      <c r="J44" s="842" t="s">
        <v>100</v>
      </c>
      <c r="K44" s="844">
        <f t="shared" si="3"/>
        <v>0</v>
      </c>
      <c r="M44" s="845"/>
    </row>
    <row r="45" spans="1:13" ht="21">
      <c r="A45" s="839" t="s">
        <v>2383</v>
      </c>
      <c r="B45" s="843">
        <v>0</v>
      </c>
      <c r="C45" s="840">
        <v>20000000</v>
      </c>
      <c r="D45" s="840">
        <v>20000000</v>
      </c>
      <c r="E45" s="843">
        <v>0</v>
      </c>
      <c r="F45" s="843">
        <v>0</v>
      </c>
      <c r="G45" s="843">
        <v>0</v>
      </c>
      <c r="H45" s="842">
        <f t="shared" si="0"/>
        <v>0</v>
      </c>
      <c r="I45" s="843">
        <f t="shared" si="1"/>
        <v>0</v>
      </c>
      <c r="J45" s="842" t="s">
        <v>100</v>
      </c>
      <c r="K45" s="844">
        <f t="shared" si="3"/>
        <v>0</v>
      </c>
      <c r="M45" s="845"/>
    </row>
    <row r="46" spans="1:13" ht="21">
      <c r="A46" s="839" t="s">
        <v>1922</v>
      </c>
      <c r="B46" s="840">
        <v>1700190277.7299998</v>
      </c>
      <c r="C46" s="840">
        <v>9192195387</v>
      </c>
      <c r="D46" s="840">
        <v>9400312403.8400002</v>
      </c>
      <c r="E46" s="840">
        <v>1822846893.8600001</v>
      </c>
      <c r="F46" s="840">
        <v>1586833045.8700001</v>
      </c>
      <c r="G46" s="841">
        <v>1538038989.0200002</v>
      </c>
      <c r="H46" s="842">
        <f t="shared" si="0"/>
        <v>0.16880641596781223</v>
      </c>
      <c r="I46" s="843">
        <f t="shared" si="1"/>
        <v>-113357231.85999966</v>
      </c>
      <c r="J46" s="842">
        <f t="shared" si="2"/>
        <v>-6.6673262013560025E-2</v>
      </c>
      <c r="K46" s="844">
        <f t="shared" si="3"/>
        <v>2.1307033888056566E-4</v>
      </c>
      <c r="M46" s="845"/>
    </row>
    <row r="47" spans="1:13" ht="21">
      <c r="A47" s="839" t="s">
        <v>1929</v>
      </c>
      <c r="B47" s="843">
        <v>0</v>
      </c>
      <c r="C47" s="840">
        <v>7031377431</v>
      </c>
      <c r="D47" s="840">
        <v>7031377431</v>
      </c>
      <c r="E47" s="843">
        <v>0</v>
      </c>
      <c r="F47" s="843">
        <v>0</v>
      </c>
      <c r="G47" s="843">
        <v>0</v>
      </c>
      <c r="H47" s="842">
        <f t="shared" si="0"/>
        <v>0</v>
      </c>
      <c r="I47" s="843">
        <f t="shared" si="1"/>
        <v>0</v>
      </c>
      <c r="J47" s="842" t="s">
        <v>100</v>
      </c>
      <c r="K47" s="844">
        <f t="shared" si="3"/>
        <v>0</v>
      </c>
      <c r="M47" s="845"/>
    </row>
    <row r="48" spans="1:13" ht="21">
      <c r="A48" s="839" t="s">
        <v>1933</v>
      </c>
      <c r="B48" s="840">
        <v>144157301.78</v>
      </c>
      <c r="C48" s="840">
        <v>362955651</v>
      </c>
      <c r="D48" s="840">
        <v>372913730.31000006</v>
      </c>
      <c r="E48" s="840">
        <v>167582041.90999997</v>
      </c>
      <c r="F48" s="840">
        <v>162999975.90999997</v>
      </c>
      <c r="G48" s="841">
        <v>160348877.02999997</v>
      </c>
      <c r="H48" s="842">
        <f t="shared" si="0"/>
        <v>0.43709834919325563</v>
      </c>
      <c r="I48" s="843">
        <f t="shared" si="1"/>
        <v>18842674.129999965</v>
      </c>
      <c r="J48" s="842">
        <f t="shared" si="2"/>
        <v>0.13070912050473843</v>
      </c>
      <c r="K48" s="844">
        <f t="shared" si="3"/>
        <v>2.1886650391520138E-5</v>
      </c>
      <c r="L48" s="795"/>
      <c r="M48" s="845"/>
    </row>
    <row r="49" spans="1:13" ht="21">
      <c r="A49" s="839" t="s">
        <v>1937</v>
      </c>
      <c r="B49" s="840">
        <v>1976588073.2700005</v>
      </c>
      <c r="C49" s="840">
        <v>6776461228</v>
      </c>
      <c r="D49" s="840">
        <v>6776461228</v>
      </c>
      <c r="E49" s="840">
        <v>2692335247.3100004</v>
      </c>
      <c r="F49" s="840">
        <v>2692335247.3100004</v>
      </c>
      <c r="G49" s="841">
        <v>2692335247.3100004</v>
      </c>
      <c r="H49" s="842">
        <f t="shared" si="0"/>
        <v>0.39730696549777417</v>
      </c>
      <c r="I49" s="843">
        <f t="shared" si="1"/>
        <v>715747174.03999996</v>
      </c>
      <c r="J49" s="842">
        <f t="shared" si="2"/>
        <v>0.36211246223695565</v>
      </c>
      <c r="K49" s="844">
        <f t="shared" si="3"/>
        <v>3.615104846836103E-4</v>
      </c>
      <c r="M49" s="845"/>
    </row>
    <row r="50" spans="1:13" ht="21">
      <c r="A50" s="839" t="s">
        <v>1942</v>
      </c>
      <c r="B50" s="840">
        <v>109844920.30999997</v>
      </c>
      <c r="C50" s="840">
        <v>276225000</v>
      </c>
      <c r="D50" s="840">
        <v>295425994.25</v>
      </c>
      <c r="E50" s="840">
        <v>135016234.08999997</v>
      </c>
      <c r="F50" s="840">
        <v>121101590.89999995</v>
      </c>
      <c r="G50" s="841">
        <v>113562844.27999993</v>
      </c>
      <c r="H50" s="842">
        <f t="shared" si="0"/>
        <v>0.40992192040325154</v>
      </c>
      <c r="I50" s="843">
        <f t="shared" si="1"/>
        <v>11256670.589999974</v>
      </c>
      <c r="J50" s="842">
        <f t="shared" si="2"/>
        <v>0.10247784383867588</v>
      </c>
      <c r="K50" s="844">
        <f t="shared" si="3"/>
        <v>1.6260788795138639E-5</v>
      </c>
      <c r="M50" s="845"/>
    </row>
    <row r="51" spans="1:13" ht="21">
      <c r="A51" s="839" t="s">
        <v>1946</v>
      </c>
      <c r="B51" s="840">
        <v>32022589.780000005</v>
      </c>
      <c r="C51" s="840">
        <v>102701379</v>
      </c>
      <c r="D51" s="840">
        <v>102701379</v>
      </c>
      <c r="E51" s="840">
        <v>57966432.659999996</v>
      </c>
      <c r="F51" s="840">
        <v>35097294.460000001</v>
      </c>
      <c r="G51" s="841">
        <v>34717385.07</v>
      </c>
      <c r="H51" s="842">
        <f t="shared" si="0"/>
        <v>0.34174121907360172</v>
      </c>
      <c r="I51" s="843">
        <f t="shared" si="1"/>
        <v>3074704.679999996</v>
      </c>
      <c r="J51" s="842">
        <f t="shared" si="2"/>
        <v>9.6016740092655789E-2</v>
      </c>
      <c r="K51" s="844">
        <f t="shared" si="3"/>
        <v>4.7126523132641166E-6</v>
      </c>
      <c r="L51" s="795"/>
      <c r="M51" s="845"/>
    </row>
    <row r="52" spans="1:13" ht="21">
      <c r="A52" s="839" t="s">
        <v>1950</v>
      </c>
      <c r="B52" s="840">
        <v>75739230.750000015</v>
      </c>
      <c r="C52" s="840">
        <v>192360446</v>
      </c>
      <c r="D52" s="840">
        <v>235920933.60000002</v>
      </c>
      <c r="E52" s="840">
        <v>100805742.72</v>
      </c>
      <c r="F52" s="840">
        <v>90889467.569999993</v>
      </c>
      <c r="G52" s="841">
        <v>88894011.710000008</v>
      </c>
      <c r="H52" s="842">
        <f t="shared" si="0"/>
        <v>0.38525393309989847</v>
      </c>
      <c r="I52" s="843">
        <f t="shared" si="1"/>
        <v>15150236.819999978</v>
      </c>
      <c r="J52" s="842">
        <f t="shared" si="2"/>
        <v>0.20003156448746973</v>
      </c>
      <c r="K52" s="844">
        <f t="shared" si="3"/>
        <v>1.2204087699217609E-5</v>
      </c>
      <c r="M52" s="845"/>
    </row>
    <row r="53" spans="1:13" ht="21">
      <c r="A53" s="839" t="s">
        <v>1954</v>
      </c>
      <c r="B53" s="840">
        <v>143972190.56</v>
      </c>
      <c r="C53" s="840">
        <v>406957511</v>
      </c>
      <c r="D53" s="840">
        <v>547706198.88000011</v>
      </c>
      <c r="E53" s="840">
        <v>196575246.88999999</v>
      </c>
      <c r="F53" s="840">
        <v>156118332.79000002</v>
      </c>
      <c r="G53" s="841">
        <v>150257726.03000003</v>
      </c>
      <c r="H53" s="842">
        <f t="shared" si="0"/>
        <v>0.28504028822249067</v>
      </c>
      <c r="I53" s="843">
        <f t="shared" si="1"/>
        <v>12146142.230000019</v>
      </c>
      <c r="J53" s="842">
        <f t="shared" si="2"/>
        <v>8.4364502497016242E-2</v>
      </c>
      <c r="K53" s="844">
        <f t="shared" si="3"/>
        <v>2.0962624996756823E-5</v>
      </c>
      <c r="M53" s="845"/>
    </row>
    <row r="54" spans="1:13" ht="21">
      <c r="A54" s="839" t="s">
        <v>1958</v>
      </c>
      <c r="B54" s="840">
        <v>75110134.600000024</v>
      </c>
      <c r="C54" s="840">
        <v>152040300</v>
      </c>
      <c r="D54" s="840">
        <v>173059947.73999998</v>
      </c>
      <c r="E54" s="840">
        <v>89385863.110000029</v>
      </c>
      <c r="F54" s="840">
        <v>83355183.230000019</v>
      </c>
      <c r="G54" s="841">
        <v>79227964.230000004</v>
      </c>
      <c r="H54" s="842">
        <f t="shared" si="0"/>
        <v>0.48165496591522333</v>
      </c>
      <c r="I54" s="843">
        <f t="shared" si="1"/>
        <v>8245048.6299999952</v>
      </c>
      <c r="J54" s="842">
        <f t="shared" si="2"/>
        <v>0.10977278464363173</v>
      </c>
      <c r="K54" s="844">
        <f t="shared" si="3"/>
        <v>1.1192429590808233E-5</v>
      </c>
      <c r="M54" s="845"/>
    </row>
    <row r="55" spans="1:13" ht="21">
      <c r="A55" s="839" t="s">
        <v>1962</v>
      </c>
      <c r="B55" s="840">
        <v>175714777.60999995</v>
      </c>
      <c r="C55" s="840">
        <v>448591686</v>
      </c>
      <c r="D55" s="840">
        <v>457172662.30000001</v>
      </c>
      <c r="E55" s="840">
        <v>183086261.17000002</v>
      </c>
      <c r="F55" s="840">
        <v>170920854.81000003</v>
      </c>
      <c r="G55" s="841">
        <v>162659158.83000001</v>
      </c>
      <c r="H55" s="842">
        <f t="shared" si="0"/>
        <v>0.37386499435489107</v>
      </c>
      <c r="I55" s="843">
        <f t="shared" si="1"/>
        <v>-4793922.7999999225</v>
      </c>
      <c r="J55" s="842">
        <f t="shared" si="2"/>
        <v>-2.728241110511527E-2</v>
      </c>
      <c r="K55" s="844">
        <f t="shared" si="3"/>
        <v>2.2950218078018394E-5</v>
      </c>
      <c r="M55" s="845"/>
    </row>
    <row r="56" spans="1:13" ht="21">
      <c r="A56" s="839" t="s">
        <v>1966</v>
      </c>
      <c r="B56" s="840">
        <v>35870421.49000001</v>
      </c>
      <c r="C56" s="840">
        <v>102000000</v>
      </c>
      <c r="D56" s="840">
        <v>119005419.11999999</v>
      </c>
      <c r="E56" s="840">
        <v>53260155.740000002</v>
      </c>
      <c r="F56" s="840">
        <v>50700829.850000001</v>
      </c>
      <c r="G56" s="841">
        <v>41345227.640000001</v>
      </c>
      <c r="H56" s="842">
        <f t="shared" si="0"/>
        <v>0.42603799242852503</v>
      </c>
      <c r="I56" s="843">
        <f t="shared" si="1"/>
        <v>14830408.359999992</v>
      </c>
      <c r="J56" s="842">
        <f t="shared" si="2"/>
        <v>0.41344393915567529</v>
      </c>
      <c r="K56" s="844">
        <f t="shared" si="3"/>
        <v>6.8078006226185011E-6</v>
      </c>
      <c r="M56" s="845"/>
    </row>
    <row r="57" spans="1:13" ht="21">
      <c r="A57" s="839" t="s">
        <v>1970</v>
      </c>
      <c r="B57" s="840">
        <v>97051960.900000006</v>
      </c>
      <c r="C57" s="840">
        <v>256643180</v>
      </c>
      <c r="D57" s="840">
        <v>312507543.28000003</v>
      </c>
      <c r="E57" s="840">
        <v>127914889.29000001</v>
      </c>
      <c r="F57" s="840">
        <v>111920777.97000003</v>
      </c>
      <c r="G57" s="840">
        <v>104162775.30000001</v>
      </c>
      <c r="H57" s="842">
        <f t="shared" si="0"/>
        <v>0.35813784459507086</v>
      </c>
      <c r="I57" s="843">
        <f t="shared" si="1"/>
        <v>14868817.070000023</v>
      </c>
      <c r="J57" s="842">
        <f t="shared" si="2"/>
        <v>0.15320470531574826</v>
      </c>
      <c r="K57" s="844">
        <f t="shared" si="3"/>
        <v>1.502804479142294E-5</v>
      </c>
      <c r="M57" s="845"/>
    </row>
    <row r="58" spans="1:13" ht="21">
      <c r="A58" s="839" t="s">
        <v>1974</v>
      </c>
      <c r="B58" s="840">
        <v>78157080.079999998</v>
      </c>
      <c r="C58" s="840">
        <v>239353239</v>
      </c>
      <c r="D58" s="840">
        <v>283480158.62</v>
      </c>
      <c r="E58" s="840">
        <v>147364093.26000002</v>
      </c>
      <c r="F58" s="840">
        <v>111361167.60000001</v>
      </c>
      <c r="G58" s="841">
        <v>107780653.96000002</v>
      </c>
      <c r="H58" s="842">
        <f t="shared" si="0"/>
        <v>0.39283584481578349</v>
      </c>
      <c r="I58" s="843">
        <f t="shared" si="1"/>
        <v>33204087.520000011</v>
      </c>
      <c r="J58" s="842">
        <f t="shared" si="2"/>
        <v>0.42483787119494459</v>
      </c>
      <c r="K58" s="844">
        <f t="shared" si="3"/>
        <v>1.4952903697350494E-5</v>
      </c>
      <c r="M58" s="845"/>
    </row>
    <row r="59" spans="1:13" ht="21">
      <c r="A59" s="839" t="s">
        <v>1978</v>
      </c>
      <c r="B59" s="840">
        <v>110325970.43000001</v>
      </c>
      <c r="C59" s="840">
        <v>293623009</v>
      </c>
      <c r="D59" s="840">
        <v>487697822.43000001</v>
      </c>
      <c r="E59" s="840">
        <v>133352076.81</v>
      </c>
      <c r="F59" s="840">
        <v>121726565.77000001</v>
      </c>
      <c r="G59" s="841">
        <v>118545522.49000001</v>
      </c>
      <c r="H59" s="842">
        <f t="shared" si="0"/>
        <v>0.24959423678269879</v>
      </c>
      <c r="I59" s="843">
        <f t="shared" si="1"/>
        <v>11400595.340000004</v>
      </c>
      <c r="J59" s="842">
        <f t="shared" si="2"/>
        <v>0.10333555458942001</v>
      </c>
      <c r="K59" s="844">
        <f t="shared" si="3"/>
        <v>1.6344706638726111E-5</v>
      </c>
      <c r="M59" s="845"/>
    </row>
    <row r="60" spans="1:13" ht="21">
      <c r="A60" s="839" t="s">
        <v>1982</v>
      </c>
      <c r="B60" s="840">
        <v>35893430.890000001</v>
      </c>
      <c r="C60" s="840">
        <v>72826675</v>
      </c>
      <c r="D60" s="840">
        <v>81411081</v>
      </c>
      <c r="E60" s="840">
        <v>54011663.57</v>
      </c>
      <c r="F60" s="840">
        <v>27839433.899999995</v>
      </c>
      <c r="G60" s="841">
        <v>27508844.279999994</v>
      </c>
      <c r="H60" s="842">
        <f t="shared" si="0"/>
        <v>0.34196123621058411</v>
      </c>
      <c r="I60" s="843">
        <f t="shared" si="1"/>
        <v>-8053996.9900000058</v>
      </c>
      <c r="J60" s="842">
        <f t="shared" si="2"/>
        <v>-0.22438637907539424</v>
      </c>
      <c r="K60" s="844">
        <f t="shared" si="3"/>
        <v>3.7381107172897006E-6</v>
      </c>
      <c r="M60" s="845"/>
    </row>
    <row r="61" spans="1:13" ht="21">
      <c r="A61" s="839" t="s">
        <v>1986</v>
      </c>
      <c r="B61" s="840">
        <v>11143272.600000001</v>
      </c>
      <c r="C61" s="840">
        <v>47326174</v>
      </c>
      <c r="D61" s="840">
        <v>65290001.340000004</v>
      </c>
      <c r="E61" s="840">
        <v>21028579.619999997</v>
      </c>
      <c r="F61" s="840">
        <v>18525282.02</v>
      </c>
      <c r="G61" s="841">
        <v>17838627.739999998</v>
      </c>
      <c r="H61" s="842">
        <f t="shared" si="0"/>
        <v>0.28373842303247837</v>
      </c>
      <c r="I61" s="843">
        <f t="shared" si="1"/>
        <v>7382009.4199999981</v>
      </c>
      <c r="J61" s="842">
        <f t="shared" si="2"/>
        <v>0.66246332518150886</v>
      </c>
      <c r="K61" s="844">
        <f t="shared" si="3"/>
        <v>2.4874627662517307E-6</v>
      </c>
      <c r="M61" s="845"/>
    </row>
    <row r="62" spans="1:13" ht="21">
      <c r="A62" s="839" t="s">
        <v>1990</v>
      </c>
      <c r="B62" s="840">
        <v>28260377.560000002</v>
      </c>
      <c r="C62" s="840">
        <v>69500000</v>
      </c>
      <c r="D62" s="840">
        <v>69500000</v>
      </c>
      <c r="E62" s="840">
        <v>42186982.370000005</v>
      </c>
      <c r="F62" s="840">
        <v>22934221.040000003</v>
      </c>
      <c r="G62" s="841">
        <v>22294888.350000001</v>
      </c>
      <c r="H62" s="842">
        <f t="shared" si="0"/>
        <v>0.32998879194244607</v>
      </c>
      <c r="I62" s="843">
        <f t="shared" si="1"/>
        <v>-5326156.5199999996</v>
      </c>
      <c r="J62" s="842">
        <f t="shared" si="2"/>
        <v>-0.1884672810436436</v>
      </c>
      <c r="K62" s="844">
        <f t="shared" si="3"/>
        <v>3.079468417722207E-6</v>
      </c>
      <c r="M62" s="845"/>
    </row>
    <row r="63" spans="1:13" ht="21">
      <c r="A63" s="839" t="s">
        <v>1993</v>
      </c>
      <c r="B63" s="840">
        <v>34619739980.380013</v>
      </c>
      <c r="C63" s="840">
        <v>86043283406</v>
      </c>
      <c r="D63" s="840">
        <v>91787107318.5</v>
      </c>
      <c r="E63" s="840">
        <v>41996448076.360016</v>
      </c>
      <c r="F63" s="840">
        <v>37768684487.880028</v>
      </c>
      <c r="G63" s="841">
        <v>36685996794.230019</v>
      </c>
      <c r="H63" s="842">
        <f t="shared" si="0"/>
        <v>0.41148136804031976</v>
      </c>
      <c r="I63" s="843">
        <f t="shared" si="1"/>
        <v>3148944507.5000153</v>
      </c>
      <c r="J63" s="842">
        <f t="shared" si="2"/>
        <v>9.0958063500321248E-2</v>
      </c>
      <c r="K63" s="844">
        <f t="shared" si="3"/>
        <v>5.071350400630008E-3</v>
      </c>
      <c r="M63" s="845"/>
    </row>
    <row r="64" spans="1:13" ht="16.5" customHeight="1">
      <c r="A64" s="839" t="s">
        <v>2021</v>
      </c>
      <c r="B64" s="840">
        <v>90428227.870000005</v>
      </c>
      <c r="C64" s="840">
        <v>70594062</v>
      </c>
      <c r="D64" s="840">
        <v>222261585.79999998</v>
      </c>
      <c r="E64" s="840">
        <v>171145066.09999996</v>
      </c>
      <c r="F64" s="840">
        <v>92626975.920000002</v>
      </c>
      <c r="G64" s="841">
        <v>92031651.469999999</v>
      </c>
      <c r="H64" s="842">
        <f t="shared" si="0"/>
        <v>0.41674757060065937</v>
      </c>
      <c r="I64" s="843">
        <f t="shared" si="1"/>
        <v>2198748.049999997</v>
      </c>
      <c r="J64" s="842">
        <f t="shared" si="2"/>
        <v>2.4314841745665151E-2</v>
      </c>
      <c r="K64" s="844">
        <f t="shared" si="3"/>
        <v>1.2437389806144265E-5</v>
      </c>
      <c r="M64" s="845"/>
    </row>
    <row r="65" spans="1:13" ht="21">
      <c r="A65" s="839" t="s">
        <v>2025</v>
      </c>
      <c r="B65" s="840">
        <v>1256396652.1799998</v>
      </c>
      <c r="C65" s="840">
        <v>3893463188</v>
      </c>
      <c r="D65" s="840">
        <v>4176568505.6699991</v>
      </c>
      <c r="E65" s="840">
        <v>1887610592.5699999</v>
      </c>
      <c r="F65" s="840">
        <v>1469620922.7400002</v>
      </c>
      <c r="G65" s="841">
        <v>1465055046.55</v>
      </c>
      <c r="H65" s="842">
        <f t="shared" si="0"/>
        <v>0.35187281634310119</v>
      </c>
      <c r="I65" s="843">
        <f t="shared" si="1"/>
        <v>213224270.56000042</v>
      </c>
      <c r="J65" s="842">
        <f t="shared" si="2"/>
        <v>0.16971095090872024</v>
      </c>
      <c r="K65" s="844">
        <f t="shared" si="3"/>
        <v>1.9733180428096187E-4</v>
      </c>
      <c r="M65" s="845"/>
    </row>
    <row r="66" spans="1:13" ht="21">
      <c r="A66" s="839" t="s">
        <v>2030</v>
      </c>
      <c r="B66" s="840">
        <v>95299733.589999989</v>
      </c>
      <c r="C66" s="840">
        <v>277317150</v>
      </c>
      <c r="D66" s="840">
        <v>517752527.68000001</v>
      </c>
      <c r="E66" s="840">
        <v>141124960.09999996</v>
      </c>
      <c r="F66" s="840">
        <v>122351995.38000004</v>
      </c>
      <c r="G66" s="841">
        <v>117932791.68000002</v>
      </c>
      <c r="H66" s="842">
        <f t="shared" si="0"/>
        <v>0.23631366113893781</v>
      </c>
      <c r="I66" s="843">
        <f t="shared" si="1"/>
        <v>27052261.790000051</v>
      </c>
      <c r="J66" s="842">
        <f t="shared" si="2"/>
        <v>0.28386503058219154</v>
      </c>
      <c r="K66" s="844">
        <f t="shared" si="3"/>
        <v>1.6428685542048977E-5</v>
      </c>
      <c r="M66" s="845"/>
    </row>
    <row r="67" spans="1:13" ht="21">
      <c r="A67" s="839" t="s">
        <v>2034</v>
      </c>
      <c r="B67" s="840">
        <v>160148779.86999997</v>
      </c>
      <c r="C67" s="840">
        <v>354000000</v>
      </c>
      <c r="D67" s="840">
        <v>1222560040.5899999</v>
      </c>
      <c r="E67" s="840">
        <v>1072901720.7800001</v>
      </c>
      <c r="F67" s="840">
        <v>957927008.41000032</v>
      </c>
      <c r="G67" s="841">
        <v>955294221.46000016</v>
      </c>
      <c r="H67" s="842">
        <f t="shared" si="0"/>
        <v>0.78354189291816756</v>
      </c>
      <c r="I67" s="843">
        <f t="shared" si="1"/>
        <v>797778228.54000032</v>
      </c>
      <c r="J67" s="842">
        <f t="shared" si="2"/>
        <v>4.9814817770550173</v>
      </c>
      <c r="K67" s="844">
        <f t="shared" si="3"/>
        <v>1.2862464191553422E-4</v>
      </c>
      <c r="L67" s="795"/>
      <c r="M67" s="845"/>
    </row>
    <row r="68" spans="1:13" ht="21">
      <c r="A68" s="839" t="s">
        <v>2038</v>
      </c>
      <c r="B68" s="840">
        <v>59949705.060000002</v>
      </c>
      <c r="C68" s="840">
        <v>162500000</v>
      </c>
      <c r="D68" s="840">
        <v>166724565.40000001</v>
      </c>
      <c r="E68" s="840">
        <v>103229188.11999997</v>
      </c>
      <c r="F68" s="840">
        <v>72912152.780000001</v>
      </c>
      <c r="G68" s="841">
        <v>59145808.090000004</v>
      </c>
      <c r="H68" s="842">
        <f t="shared" si="0"/>
        <v>0.43732099469008423</v>
      </c>
      <c r="I68" s="843">
        <f t="shared" si="1"/>
        <v>12962447.719999999</v>
      </c>
      <c r="J68" s="842">
        <f t="shared" si="2"/>
        <v>0.21622204324486127</v>
      </c>
      <c r="K68" s="844">
        <f t="shared" si="3"/>
        <v>9.7902026566561077E-6</v>
      </c>
      <c r="L68" s="795"/>
      <c r="M68" s="845"/>
    </row>
    <row r="69" spans="1:13" ht="21">
      <c r="A69" s="839" t="s">
        <v>2042</v>
      </c>
      <c r="B69" s="840">
        <v>3767358251.4000001</v>
      </c>
      <c r="C69" s="840">
        <v>11182324484</v>
      </c>
      <c r="D69" s="840">
        <v>12682324483.999996</v>
      </c>
      <c r="E69" s="840">
        <v>7277679627.8300056</v>
      </c>
      <c r="F69" s="840">
        <v>4204335891.1200023</v>
      </c>
      <c r="G69" s="841">
        <v>3938821137.670001</v>
      </c>
      <c r="H69" s="842">
        <f t="shared" si="0"/>
        <v>0.33151145883581412</v>
      </c>
      <c r="I69" s="843">
        <f t="shared" si="1"/>
        <v>436977639.72000217</v>
      </c>
      <c r="J69" s="842">
        <f t="shared" si="2"/>
        <v>0.11599046614630172</v>
      </c>
      <c r="K69" s="844">
        <f t="shared" si="3"/>
        <v>5.6453278145434651E-4</v>
      </c>
      <c r="M69" s="845"/>
    </row>
    <row r="70" spans="1:13" ht="21">
      <c r="A70" s="839" t="s">
        <v>2046</v>
      </c>
      <c r="B70" s="840" t="s">
        <v>100</v>
      </c>
      <c r="C70" s="840">
        <v>40000000</v>
      </c>
      <c r="D70" s="840">
        <v>40000000</v>
      </c>
      <c r="E70" s="843">
        <v>0</v>
      </c>
      <c r="F70" s="843">
        <v>0</v>
      </c>
      <c r="G70" s="843">
        <v>0</v>
      </c>
      <c r="H70" s="842">
        <f t="shared" si="0"/>
        <v>0</v>
      </c>
      <c r="I70" s="843" t="s">
        <v>100</v>
      </c>
      <c r="J70" s="842" t="s">
        <v>100</v>
      </c>
      <c r="K70" s="844">
        <f t="shared" si="3"/>
        <v>0</v>
      </c>
      <c r="M70" s="845"/>
    </row>
    <row r="71" spans="1:13" ht="21.6" thickBot="1">
      <c r="A71" s="839" t="s">
        <v>2050</v>
      </c>
      <c r="B71" s="840" t="s">
        <v>100</v>
      </c>
      <c r="C71" s="840">
        <v>60000000</v>
      </c>
      <c r="D71" s="840">
        <v>60000000</v>
      </c>
      <c r="E71" s="840">
        <v>17687387.66</v>
      </c>
      <c r="F71" s="840">
        <v>14814399.68</v>
      </c>
      <c r="G71" s="841">
        <v>14351391.299999999</v>
      </c>
      <c r="H71" s="842">
        <f t="shared" si="0"/>
        <v>0.24690666133333333</v>
      </c>
      <c r="I71" s="843" t="s">
        <v>100</v>
      </c>
      <c r="J71" s="842" t="s">
        <v>100</v>
      </c>
      <c r="K71" s="844">
        <f t="shared" si="3"/>
        <v>1.9891879415702172E-6</v>
      </c>
    </row>
    <row r="72" spans="1:13" ht="21.6" thickBot="1">
      <c r="A72" s="1016" t="s">
        <v>434</v>
      </c>
      <c r="B72" s="1017">
        <f t="shared" ref="B72:G72" si="4">SUM(B13:B71)</f>
        <v>53290689025.380013</v>
      </c>
      <c r="C72" s="1017">
        <f t="shared" si="4"/>
        <v>182201222621</v>
      </c>
      <c r="D72" s="1017">
        <f t="shared" si="4"/>
        <v>198320311527.51999</v>
      </c>
      <c r="E72" s="1017">
        <f t="shared" si="4"/>
        <v>71156080754.000015</v>
      </c>
      <c r="F72" s="1017">
        <f t="shared" si="4"/>
        <v>58833855506.39003</v>
      </c>
      <c r="G72" s="1017">
        <f t="shared" si="4"/>
        <v>56600835562.860016</v>
      </c>
      <c r="H72" s="1018">
        <f t="shared" si="0"/>
        <v>0.29666076587533963</v>
      </c>
      <c r="I72" s="1017">
        <f t="shared" si="1"/>
        <v>5543166481.0100174</v>
      </c>
      <c r="J72" s="1018">
        <f>I72/B72</f>
        <v>0.10401754194564929</v>
      </c>
      <c r="K72" s="1019">
        <f t="shared" si="3"/>
        <v>7.8998540917856186E-3</v>
      </c>
    </row>
    <row r="73" spans="1:13">
      <c r="A73" s="848" t="s">
        <v>2384</v>
      </c>
    </row>
    <row r="74" spans="1:13">
      <c r="A74" s="849" t="s">
        <v>2385</v>
      </c>
      <c r="F74" s="850"/>
      <c r="G74" s="789"/>
      <c r="H74" s="789"/>
      <c r="I74" s="789"/>
      <c r="K74" s="789"/>
    </row>
    <row r="75" spans="1:13">
      <c r="A75" s="849" t="s">
        <v>2386</v>
      </c>
      <c r="F75" s="789"/>
      <c r="G75" s="789"/>
      <c r="H75" s="789"/>
      <c r="I75" s="789"/>
      <c r="K75" s="789"/>
    </row>
    <row r="76" spans="1:13">
      <c r="A76" s="848" t="s">
        <v>2387</v>
      </c>
      <c r="B76" s="851"/>
      <c r="F76" s="789"/>
      <c r="G76" s="789"/>
      <c r="H76" s="789"/>
      <c r="I76" s="789"/>
      <c r="K76" s="789"/>
    </row>
  </sheetData>
  <mergeCells count="18">
    <mergeCell ref="A9:A12"/>
    <mergeCell ref="C9:H9"/>
    <mergeCell ref="I9:J9"/>
    <mergeCell ref="K9:K11"/>
    <mergeCell ref="B10:B11"/>
    <mergeCell ref="C10:C11"/>
    <mergeCell ref="D10:D11"/>
    <mergeCell ref="E10:E11"/>
    <mergeCell ref="F10:F11"/>
    <mergeCell ref="G10:G11"/>
    <mergeCell ref="H10:H11"/>
    <mergeCell ref="I10:J10"/>
    <mergeCell ref="A7:K7"/>
    <mergeCell ref="A1:K1"/>
    <mergeCell ref="A2:K2"/>
    <mergeCell ref="A3:K3"/>
    <mergeCell ref="A5:K5"/>
    <mergeCell ref="A6:K6"/>
  </mergeCells>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B02B0-C1F6-41E8-8E2C-8B59A1852A10}">
  <dimension ref="A1:M165"/>
  <sheetViews>
    <sheetView zoomScale="70" zoomScaleNormal="70" workbookViewId="0">
      <selection activeCell="E8" sqref="E8:K8"/>
    </sheetView>
  </sheetViews>
  <sheetFormatPr baseColWidth="10" defaultColWidth="11.44140625" defaultRowHeight="14.4"/>
  <cols>
    <col min="1" max="1" width="11.44140625" style="791"/>
    <col min="2" max="3" width="0" style="791" hidden="1" customWidth="1"/>
    <col min="4" max="4" width="3.5546875" style="791" customWidth="1"/>
    <col min="5" max="5" width="26.33203125" style="791" customWidth="1"/>
    <col min="6" max="6" width="82.44140625" style="791" customWidth="1"/>
    <col min="7" max="7" width="46.109375" style="916" customWidth="1"/>
    <col min="8" max="8" width="18.5546875" style="791" customWidth="1"/>
    <col min="9" max="9" width="17.109375" style="791" customWidth="1"/>
    <col min="10" max="10" width="25.44140625" style="791" customWidth="1"/>
    <col min="11" max="11" width="49.6640625" style="791" customWidth="1"/>
    <col min="12" max="12" width="11.44140625" style="791"/>
    <col min="13" max="14" width="14.109375" style="791" bestFit="1" customWidth="1"/>
    <col min="15" max="16384" width="11.44140625" style="791"/>
  </cols>
  <sheetData>
    <row r="1" spans="1:13" ht="15" customHeight="1">
      <c r="A1" s="1835" t="s">
        <v>42</v>
      </c>
      <c r="B1" s="1835"/>
      <c r="C1" s="1836"/>
      <c r="D1" s="1835"/>
      <c r="E1" s="1835"/>
      <c r="F1" s="1835"/>
      <c r="G1" s="1835"/>
      <c r="H1" s="1835"/>
      <c r="I1" s="1835"/>
      <c r="J1" s="1835"/>
      <c r="K1" s="1835"/>
      <c r="L1" s="1835"/>
      <c r="M1" s="1835"/>
    </row>
    <row r="2" spans="1:13" ht="15" customHeight="1">
      <c r="A2" s="1837" t="s">
        <v>43</v>
      </c>
      <c r="B2" s="1837"/>
      <c r="C2" s="1837"/>
      <c r="D2" s="1837"/>
      <c r="E2" s="1837"/>
      <c r="F2" s="1837"/>
      <c r="G2" s="1837"/>
      <c r="H2" s="1837"/>
      <c r="I2" s="1837"/>
      <c r="J2" s="1837"/>
      <c r="K2" s="1837"/>
      <c r="L2" s="1837"/>
      <c r="M2" s="1837"/>
    </row>
    <row r="3" spans="1:13" ht="15" customHeight="1">
      <c r="A3" s="1838" t="s">
        <v>44</v>
      </c>
      <c r="B3" s="1838"/>
      <c r="C3" s="1838"/>
      <c r="D3" s="1838"/>
      <c r="E3" s="1838"/>
      <c r="F3" s="1838"/>
      <c r="G3" s="1838"/>
      <c r="H3" s="1838"/>
      <c r="I3" s="1838"/>
      <c r="J3" s="1838"/>
      <c r="K3" s="1838"/>
      <c r="L3" s="1838"/>
      <c r="M3" s="1838"/>
    </row>
    <row r="4" spans="1:13">
      <c r="G4" s="791"/>
    </row>
    <row r="6" spans="1:13">
      <c r="E6" s="1802" t="s">
        <v>2699</v>
      </c>
      <c r="F6" s="1802"/>
      <c r="G6" s="1802"/>
      <c r="H6" s="1802"/>
      <c r="I6" s="1802"/>
      <c r="J6" s="1802"/>
      <c r="K6" s="1802"/>
    </row>
    <row r="7" spans="1:13">
      <c r="E7" s="1802"/>
      <c r="F7" s="1802"/>
      <c r="G7" s="1802"/>
      <c r="H7" s="1802"/>
      <c r="I7" s="1802"/>
      <c r="J7" s="1802"/>
      <c r="K7" s="1802"/>
    </row>
    <row r="8" spans="1:13" ht="15" thickBot="1">
      <c r="E8" s="1839" t="s">
        <v>2388</v>
      </c>
      <c r="F8" s="1839"/>
      <c r="G8" s="1839"/>
      <c r="H8" s="1839"/>
      <c r="I8" s="1839"/>
      <c r="J8" s="1839"/>
      <c r="K8" s="1839"/>
      <c r="M8" s="853"/>
    </row>
    <row r="9" spans="1:13" ht="15" customHeight="1">
      <c r="E9" s="1855" t="s">
        <v>2389</v>
      </c>
      <c r="F9" s="1857" t="s">
        <v>2390</v>
      </c>
      <c r="G9" s="1857" t="s">
        <v>2391</v>
      </c>
      <c r="H9" s="1840" t="s">
        <v>2392</v>
      </c>
      <c r="I9" s="1840" t="s">
        <v>2393</v>
      </c>
      <c r="J9" s="1840" t="s">
        <v>2394</v>
      </c>
      <c r="K9" s="1027" t="s">
        <v>240</v>
      </c>
      <c r="M9" s="853"/>
    </row>
    <row r="10" spans="1:13" ht="16.2" thickBot="1">
      <c r="E10" s="1856"/>
      <c r="F10" s="1858"/>
      <c r="G10" s="1858"/>
      <c r="H10" s="1841"/>
      <c r="I10" s="1841"/>
      <c r="J10" s="1841"/>
      <c r="K10" s="1028" t="s">
        <v>2395</v>
      </c>
      <c r="M10" s="853"/>
    </row>
    <row r="11" spans="1:13" ht="31.2">
      <c r="E11" s="1842" t="s">
        <v>2396</v>
      </c>
      <c r="F11" s="854" t="s">
        <v>2397</v>
      </c>
      <c r="G11" s="1845" t="s">
        <v>2398</v>
      </c>
      <c r="H11" s="856">
        <v>427050</v>
      </c>
      <c r="I11" s="856">
        <v>377261</v>
      </c>
      <c r="J11" s="857">
        <f>IFERROR(I11/H11,"-")</f>
        <v>0.88341177848027164</v>
      </c>
      <c r="K11" s="1848">
        <v>47768812.18</v>
      </c>
    </row>
    <row r="12" spans="1:13" ht="31.2">
      <c r="E12" s="1843"/>
      <c r="F12" s="858" t="s">
        <v>2399</v>
      </c>
      <c r="G12" s="1846"/>
      <c r="H12" s="860">
        <v>332956</v>
      </c>
      <c r="I12" s="860">
        <v>326901</v>
      </c>
      <c r="J12" s="861">
        <f t="shared" ref="J12:J19" si="0">IFERROR(I12/H12,"-")</f>
        <v>0.98181441391655355</v>
      </c>
      <c r="K12" s="1849"/>
    </row>
    <row r="13" spans="1:13" ht="31.2">
      <c r="E13" s="1843"/>
      <c r="F13" s="858" t="s">
        <v>2400</v>
      </c>
      <c r="G13" s="1846"/>
      <c r="H13" s="860">
        <v>392885</v>
      </c>
      <c r="I13" s="860">
        <v>336777</v>
      </c>
      <c r="J13" s="861">
        <f t="shared" si="0"/>
        <v>0.85718976290772109</v>
      </c>
      <c r="K13" s="1849"/>
    </row>
    <row r="14" spans="1:13" ht="31.2">
      <c r="E14" s="1843"/>
      <c r="F14" s="858" t="s">
        <v>2401</v>
      </c>
      <c r="G14" s="1846"/>
      <c r="H14" s="860">
        <v>682728</v>
      </c>
      <c r="I14" s="860">
        <v>530161</v>
      </c>
      <c r="J14" s="861">
        <f t="shared" si="0"/>
        <v>0.7765332606836105</v>
      </c>
      <c r="K14" s="1849"/>
    </row>
    <row r="15" spans="1:13" ht="31.2">
      <c r="E15" s="1843"/>
      <c r="F15" s="858" t="s">
        <v>2402</v>
      </c>
      <c r="G15" s="1846"/>
      <c r="H15" s="860">
        <v>369023</v>
      </c>
      <c r="I15" s="860">
        <v>378541</v>
      </c>
      <c r="J15" s="861">
        <f t="shared" si="0"/>
        <v>1.0257924302821233</v>
      </c>
      <c r="K15" s="1849"/>
    </row>
    <row r="16" spans="1:13" ht="31.2">
      <c r="E16" s="1843"/>
      <c r="F16" s="858" t="s">
        <v>2403</v>
      </c>
      <c r="G16" s="1846"/>
      <c r="H16" s="860">
        <v>245529</v>
      </c>
      <c r="I16" s="860">
        <v>317253</v>
      </c>
      <c r="J16" s="861">
        <f t="shared" si="0"/>
        <v>1.2921202790709041</v>
      </c>
      <c r="K16" s="1849"/>
    </row>
    <row r="17" spans="5:11" ht="31.2">
      <c r="E17" s="1843"/>
      <c r="F17" s="858" t="s">
        <v>2404</v>
      </c>
      <c r="G17" s="1846"/>
      <c r="H17" s="860">
        <v>274136</v>
      </c>
      <c r="I17" s="860">
        <v>315661</v>
      </c>
      <c r="J17" s="861">
        <f t="shared" si="0"/>
        <v>1.1514759097674148</v>
      </c>
      <c r="K17" s="1849"/>
    </row>
    <row r="18" spans="5:11" ht="31.2">
      <c r="E18" s="1843"/>
      <c r="F18" s="858" t="s">
        <v>2405</v>
      </c>
      <c r="G18" s="1846"/>
      <c r="H18" s="860">
        <v>480855</v>
      </c>
      <c r="I18" s="860">
        <v>404792</v>
      </c>
      <c r="J18" s="861">
        <f t="shared" si="0"/>
        <v>0.84181717981512094</v>
      </c>
      <c r="K18" s="1849"/>
    </row>
    <row r="19" spans="5:11" ht="31.2">
      <c r="E19" s="1843"/>
      <c r="F19" s="858" t="s">
        <v>2406</v>
      </c>
      <c r="G19" s="1846"/>
      <c r="H19" s="860">
        <v>344452</v>
      </c>
      <c r="I19" s="860">
        <v>269667</v>
      </c>
      <c r="J19" s="861">
        <f t="shared" si="0"/>
        <v>0.78288702054277515</v>
      </c>
      <c r="K19" s="1849"/>
    </row>
    <row r="20" spans="5:11" ht="31.8" thickBot="1">
      <c r="E20" s="1844"/>
      <c r="F20" s="862" t="s">
        <v>2407</v>
      </c>
      <c r="G20" s="1847"/>
      <c r="H20" s="864">
        <v>1658860</v>
      </c>
      <c r="I20" s="864">
        <v>1686230</v>
      </c>
      <c r="J20" s="865">
        <f>IFERROR(I20/H20,"-")</f>
        <v>1.0164992826398853</v>
      </c>
      <c r="K20" s="1850"/>
    </row>
    <row r="21" spans="5:11" ht="31.2">
      <c r="E21" s="1851" t="s">
        <v>2408</v>
      </c>
      <c r="F21" s="859" t="s">
        <v>2409</v>
      </c>
      <c r="G21" s="1846" t="s">
        <v>2398</v>
      </c>
      <c r="H21" s="866">
        <v>1516225</v>
      </c>
      <c r="I21" s="866">
        <v>1516902</v>
      </c>
      <c r="J21" s="867">
        <f>IFERROR(I21/H21,"-")</f>
        <v>1.0004465036521624</v>
      </c>
      <c r="K21" s="1852">
        <v>748715340.12</v>
      </c>
    </row>
    <row r="22" spans="5:11" ht="45" customHeight="1">
      <c r="E22" s="1621"/>
      <c r="F22" s="859" t="s">
        <v>2410</v>
      </c>
      <c r="G22" s="1846"/>
      <c r="H22" s="866">
        <v>939420</v>
      </c>
      <c r="I22" s="866">
        <v>1056425</v>
      </c>
      <c r="J22" s="867">
        <f t="shared" ref="J22:J30" si="1">IFERROR(I22/H22,"-")</f>
        <v>1.1245502544122969</v>
      </c>
      <c r="K22" s="1853"/>
    </row>
    <row r="23" spans="5:11" ht="31.2">
      <c r="E23" s="1621"/>
      <c r="F23" s="859" t="s">
        <v>2411</v>
      </c>
      <c r="G23" s="1846"/>
      <c r="H23" s="866">
        <v>965035</v>
      </c>
      <c r="I23" s="866">
        <v>1010340</v>
      </c>
      <c r="J23" s="867">
        <f t="shared" si="1"/>
        <v>1.0469464838062867</v>
      </c>
      <c r="K23" s="1853"/>
    </row>
    <row r="24" spans="5:11" ht="31.2">
      <c r="E24" s="1621"/>
      <c r="F24" s="859" t="s">
        <v>2412</v>
      </c>
      <c r="G24" s="1846"/>
      <c r="H24" s="866">
        <v>3800108</v>
      </c>
      <c r="I24" s="866">
        <v>3935063</v>
      </c>
      <c r="J24" s="867">
        <f t="shared" si="1"/>
        <v>1.035513464354171</v>
      </c>
      <c r="K24" s="1853"/>
    </row>
    <row r="25" spans="5:11" ht="30" customHeight="1">
      <c r="E25" s="1621"/>
      <c r="F25" s="859" t="s">
        <v>2413</v>
      </c>
      <c r="G25" s="1846"/>
      <c r="H25" s="866">
        <v>1879130</v>
      </c>
      <c r="I25" s="866">
        <v>1867515</v>
      </c>
      <c r="J25" s="867">
        <f t="shared" si="1"/>
        <v>0.99381894813025173</v>
      </c>
      <c r="K25" s="1853"/>
    </row>
    <row r="26" spans="5:11" ht="31.2">
      <c r="E26" s="1621"/>
      <c r="F26" s="859" t="s">
        <v>2414</v>
      </c>
      <c r="G26" s="1846"/>
      <c r="H26" s="866">
        <v>1073199</v>
      </c>
      <c r="I26" s="866">
        <v>1181385</v>
      </c>
      <c r="J26" s="867">
        <f t="shared" si="1"/>
        <v>1.1008070264694618</v>
      </c>
      <c r="K26" s="1853"/>
    </row>
    <row r="27" spans="5:11" ht="45" customHeight="1">
      <c r="E27" s="1621"/>
      <c r="F27" s="859" t="s">
        <v>2415</v>
      </c>
      <c r="G27" s="1846"/>
      <c r="H27" s="866">
        <v>767322</v>
      </c>
      <c r="I27" s="866">
        <v>857217</v>
      </c>
      <c r="J27" s="867">
        <f t="shared" si="1"/>
        <v>1.1171542064478797</v>
      </c>
      <c r="K27" s="1853"/>
    </row>
    <row r="28" spans="5:11" ht="31.2">
      <c r="E28" s="1621"/>
      <c r="F28" s="859" t="s">
        <v>2416</v>
      </c>
      <c r="G28" s="1846"/>
      <c r="H28" s="866">
        <v>746516</v>
      </c>
      <c r="I28" s="866">
        <v>579945</v>
      </c>
      <c r="J28" s="867">
        <f t="shared" si="1"/>
        <v>0.77686881460008894</v>
      </c>
      <c r="K28" s="1853"/>
    </row>
    <row r="29" spans="5:11" ht="31.2">
      <c r="E29" s="1621"/>
      <c r="F29" s="859" t="s">
        <v>2417</v>
      </c>
      <c r="G29" s="1846"/>
      <c r="H29" s="866">
        <v>1072724</v>
      </c>
      <c r="I29" s="866">
        <v>1113728</v>
      </c>
      <c r="J29" s="867">
        <f t="shared" si="1"/>
        <v>1.038224184412766</v>
      </c>
      <c r="K29" s="1853"/>
    </row>
    <row r="30" spans="5:11" ht="31.8" thickBot="1">
      <c r="E30" s="1612"/>
      <c r="F30" s="863" t="s">
        <v>2418</v>
      </c>
      <c r="G30" s="1847"/>
      <c r="H30" s="868">
        <v>4627263</v>
      </c>
      <c r="I30" s="868">
        <v>4528466</v>
      </c>
      <c r="J30" s="869">
        <f t="shared" si="1"/>
        <v>0.97864893350561666</v>
      </c>
      <c r="K30" s="1854"/>
    </row>
    <row r="31" spans="5:11" ht="31.2">
      <c r="E31" s="1851" t="s">
        <v>2419</v>
      </c>
      <c r="F31" s="859" t="s">
        <v>2420</v>
      </c>
      <c r="G31" s="1846" t="s">
        <v>2398</v>
      </c>
      <c r="H31" s="866">
        <v>306976</v>
      </c>
      <c r="I31" s="866">
        <v>296692</v>
      </c>
      <c r="J31" s="867">
        <f>IFERROR(I31/H31,"-")</f>
        <v>0.96649900969456892</v>
      </c>
      <c r="K31" s="1852">
        <v>3269835295.1900001</v>
      </c>
    </row>
    <row r="32" spans="5:11" ht="31.2">
      <c r="E32" s="1621"/>
      <c r="F32" s="859" t="s">
        <v>2421</v>
      </c>
      <c r="G32" s="1846"/>
      <c r="H32" s="866">
        <v>218535</v>
      </c>
      <c r="I32" s="866">
        <v>182154</v>
      </c>
      <c r="J32" s="867">
        <f t="shared" ref="J32:J42" si="2">IFERROR(I32/H32,"-")</f>
        <v>0.83352323426453423</v>
      </c>
      <c r="K32" s="1853"/>
    </row>
    <row r="33" spans="5:11" ht="31.2">
      <c r="E33" s="1621"/>
      <c r="F33" s="859" t="s">
        <v>2422</v>
      </c>
      <c r="G33" s="1846"/>
      <c r="H33" s="866">
        <v>367732</v>
      </c>
      <c r="I33" s="866">
        <v>293721</v>
      </c>
      <c r="J33" s="867">
        <f t="shared" si="2"/>
        <v>0.79873657990057978</v>
      </c>
      <c r="K33" s="1853"/>
    </row>
    <row r="34" spans="5:11" ht="31.2">
      <c r="E34" s="1621"/>
      <c r="F34" s="859" t="s">
        <v>2423</v>
      </c>
      <c r="G34" s="1846"/>
      <c r="H34" s="866">
        <v>307184</v>
      </c>
      <c r="I34" s="866">
        <v>255295</v>
      </c>
      <c r="J34" s="867">
        <f t="shared" si="2"/>
        <v>0.83108169696338352</v>
      </c>
      <c r="K34" s="1853"/>
    </row>
    <row r="35" spans="5:11" ht="31.2">
      <c r="E35" s="1621"/>
      <c r="F35" s="859" t="s">
        <v>2424</v>
      </c>
      <c r="G35" s="1846"/>
      <c r="H35" s="866">
        <v>170000</v>
      </c>
      <c r="I35" s="866">
        <v>306423</v>
      </c>
      <c r="J35" s="867">
        <f t="shared" si="2"/>
        <v>1.8024882352941176</v>
      </c>
      <c r="K35" s="1853"/>
    </row>
    <row r="36" spans="5:11" ht="31.2">
      <c r="E36" s="1621"/>
      <c r="F36" s="859" t="s">
        <v>2425</v>
      </c>
      <c r="G36" s="1846"/>
      <c r="H36" s="866">
        <v>200000</v>
      </c>
      <c r="I36" s="866">
        <v>157739</v>
      </c>
      <c r="J36" s="867">
        <f t="shared" si="2"/>
        <v>0.78869500000000003</v>
      </c>
      <c r="K36" s="1853"/>
    </row>
    <row r="37" spans="5:11" ht="31.2">
      <c r="E37" s="1621"/>
      <c r="F37" s="859" t="s">
        <v>2426</v>
      </c>
      <c r="G37" s="1846"/>
      <c r="H37" s="866">
        <v>441547</v>
      </c>
      <c r="I37" s="866">
        <v>453793</v>
      </c>
      <c r="J37" s="867">
        <f t="shared" si="2"/>
        <v>1.0277343068801283</v>
      </c>
      <c r="K37" s="1853"/>
    </row>
    <row r="38" spans="5:11" ht="31.2">
      <c r="E38" s="1621"/>
      <c r="F38" s="859" t="s">
        <v>2427</v>
      </c>
      <c r="G38" s="1846"/>
      <c r="H38" s="866">
        <v>422643</v>
      </c>
      <c r="I38" s="866">
        <v>388269</v>
      </c>
      <c r="J38" s="867">
        <f t="shared" si="2"/>
        <v>0.91866894755147965</v>
      </c>
      <c r="K38" s="1853"/>
    </row>
    <row r="39" spans="5:11" ht="15.6">
      <c r="E39" s="1621"/>
      <c r="F39" s="859" t="s">
        <v>2428</v>
      </c>
      <c r="G39" s="1846"/>
      <c r="H39" s="866">
        <v>5384</v>
      </c>
      <c r="I39" s="866">
        <v>3803</v>
      </c>
      <c r="J39" s="867">
        <f t="shared" si="2"/>
        <v>0.70635215453194655</v>
      </c>
      <c r="K39" s="1853"/>
    </row>
    <row r="40" spans="5:11" ht="31.8" thickBot="1">
      <c r="E40" s="1621"/>
      <c r="F40" s="859" t="s">
        <v>2429</v>
      </c>
      <c r="G40" s="1846"/>
      <c r="H40" s="866">
        <v>141601</v>
      </c>
      <c r="I40" s="866">
        <v>152727</v>
      </c>
      <c r="J40" s="867">
        <f t="shared" si="2"/>
        <v>1.0785728914343826</v>
      </c>
      <c r="K40" s="1853"/>
    </row>
    <row r="41" spans="5:11" ht="30" customHeight="1">
      <c r="E41" s="1842" t="s">
        <v>2430</v>
      </c>
      <c r="F41" s="870" t="s">
        <v>2431</v>
      </c>
      <c r="G41" s="1863" t="s">
        <v>2432</v>
      </c>
      <c r="H41" s="856">
        <v>291781</v>
      </c>
      <c r="I41" s="871">
        <v>275134</v>
      </c>
      <c r="J41" s="872">
        <f>IFERROR(I41/H41,"-")</f>
        <v>0.94294693622956949</v>
      </c>
      <c r="K41" s="1864">
        <v>501421270.16999996</v>
      </c>
    </row>
    <row r="42" spans="5:11" ht="33.6" customHeight="1" thickBot="1">
      <c r="E42" s="1844" t="s">
        <v>2430</v>
      </c>
      <c r="F42" s="873" t="s">
        <v>2433</v>
      </c>
      <c r="G42" s="1847"/>
      <c r="H42" s="868">
        <v>18745</v>
      </c>
      <c r="I42" s="874">
        <v>27226</v>
      </c>
      <c r="J42" s="869">
        <f t="shared" si="2"/>
        <v>1.4524406508402241</v>
      </c>
      <c r="K42" s="1862"/>
    </row>
    <row r="43" spans="5:11" ht="30" customHeight="1">
      <c r="E43" s="1865" t="s">
        <v>2434</v>
      </c>
      <c r="F43" s="855" t="s">
        <v>2435</v>
      </c>
      <c r="G43" s="1845" t="s">
        <v>2398</v>
      </c>
      <c r="H43" s="871">
        <v>364659</v>
      </c>
      <c r="I43" s="871">
        <v>366231</v>
      </c>
      <c r="J43" s="872">
        <f>IFERROR(I43/H43,"-")</f>
        <v>1.0043108767368967</v>
      </c>
      <c r="K43" s="1868">
        <v>622113988.19000006</v>
      </c>
    </row>
    <row r="44" spans="5:11" ht="27" customHeight="1">
      <c r="E44" s="1621"/>
      <c r="F44" s="859" t="s">
        <v>2436</v>
      </c>
      <c r="G44" s="1866"/>
      <c r="H44" s="866">
        <v>182382.07</v>
      </c>
      <c r="I44" s="866">
        <v>416089</v>
      </c>
      <c r="J44" s="867">
        <f t="shared" ref="J44:J86" si="3">IFERROR(I44/H44,"-")</f>
        <v>2.2814139569750469</v>
      </c>
      <c r="K44" s="1853"/>
    </row>
    <row r="45" spans="5:11" ht="15.6">
      <c r="E45" s="1621"/>
      <c r="F45" s="859" t="s">
        <v>2437</v>
      </c>
      <c r="G45" s="1866"/>
      <c r="H45" s="866">
        <v>82224.239999999991</v>
      </c>
      <c r="I45" s="866">
        <v>93153</v>
      </c>
      <c r="J45" s="867">
        <f t="shared" si="3"/>
        <v>1.1329140895677481</v>
      </c>
      <c r="K45" s="1853"/>
    </row>
    <row r="46" spans="5:11" ht="31.8" thickBot="1">
      <c r="E46" s="1612"/>
      <c r="F46" s="863" t="s">
        <v>2438</v>
      </c>
      <c r="G46" s="1867"/>
      <c r="H46" s="868">
        <v>99013</v>
      </c>
      <c r="I46" s="868">
        <v>111729</v>
      </c>
      <c r="J46" s="869">
        <f t="shared" si="3"/>
        <v>1.1284275802167392</v>
      </c>
      <c r="K46" s="1854"/>
    </row>
    <row r="47" spans="5:11" ht="31.2">
      <c r="E47" s="1865" t="s">
        <v>2439</v>
      </c>
      <c r="F47" s="854" t="s">
        <v>2440</v>
      </c>
      <c r="G47" s="854" t="s">
        <v>2441</v>
      </c>
      <c r="H47" s="871">
        <v>14874</v>
      </c>
      <c r="I47" s="871">
        <v>10855</v>
      </c>
      <c r="J47" s="857">
        <f t="shared" si="3"/>
        <v>0.72979696114024473</v>
      </c>
      <c r="K47" s="1869">
        <v>108311597.45000002</v>
      </c>
    </row>
    <row r="48" spans="5:11" ht="46.8">
      <c r="E48" s="1621"/>
      <c r="F48" s="858" t="s">
        <v>2442</v>
      </c>
      <c r="G48" s="858" t="s">
        <v>2443</v>
      </c>
      <c r="H48" s="866">
        <v>432</v>
      </c>
      <c r="I48" s="866">
        <v>2224</v>
      </c>
      <c r="J48" s="861">
        <f t="shared" si="3"/>
        <v>5.1481481481481479</v>
      </c>
      <c r="K48" s="1870">
        <v>108311597.45000002</v>
      </c>
    </row>
    <row r="49" spans="5:11" ht="78">
      <c r="E49" s="1621"/>
      <c r="F49" s="858" t="s">
        <v>2444</v>
      </c>
      <c r="G49" s="858" t="s">
        <v>2445</v>
      </c>
      <c r="H49" s="866">
        <v>2821</v>
      </c>
      <c r="I49" s="866">
        <v>772</v>
      </c>
      <c r="J49" s="861">
        <f t="shared" si="3"/>
        <v>0.27366182204891881</v>
      </c>
      <c r="K49" s="1870">
        <v>108311597.45000002</v>
      </c>
    </row>
    <row r="50" spans="5:11" ht="78">
      <c r="E50" s="1621"/>
      <c r="F50" s="858" t="s">
        <v>2446</v>
      </c>
      <c r="G50" s="858" t="s">
        <v>2447</v>
      </c>
      <c r="H50" s="866">
        <v>4315</v>
      </c>
      <c r="I50" s="866">
        <v>2504</v>
      </c>
      <c r="J50" s="861">
        <f t="shared" si="3"/>
        <v>0.58030127462340675</v>
      </c>
      <c r="K50" s="1870">
        <v>108311597.45000002</v>
      </c>
    </row>
    <row r="51" spans="5:11" ht="45" customHeight="1">
      <c r="E51" s="1621"/>
      <c r="F51" s="858" t="s">
        <v>2448</v>
      </c>
      <c r="G51" s="858" t="s">
        <v>2449</v>
      </c>
      <c r="H51" s="866">
        <v>4297</v>
      </c>
      <c r="I51" s="866">
        <v>2472</v>
      </c>
      <c r="J51" s="861">
        <f t="shared" si="3"/>
        <v>0.57528508261577849</v>
      </c>
      <c r="K51" s="1870">
        <v>108311597.45000002</v>
      </c>
    </row>
    <row r="52" spans="5:11" ht="93.6">
      <c r="E52" s="1621"/>
      <c r="F52" s="858" t="s">
        <v>2450</v>
      </c>
      <c r="G52" s="859" t="s">
        <v>2451</v>
      </c>
      <c r="H52" s="875">
        <v>27717</v>
      </c>
      <c r="I52" s="866">
        <v>21682</v>
      </c>
      <c r="J52" s="861">
        <f t="shared" si="3"/>
        <v>0.78226359274091717</v>
      </c>
      <c r="K52" s="1870">
        <v>108311597.45000002</v>
      </c>
    </row>
    <row r="53" spans="5:11" ht="78">
      <c r="E53" s="1621"/>
      <c r="F53" s="858" t="s">
        <v>2452</v>
      </c>
      <c r="G53" s="859" t="s">
        <v>2447</v>
      </c>
      <c r="H53" s="875">
        <v>5151</v>
      </c>
      <c r="I53" s="866">
        <v>3426</v>
      </c>
      <c r="J53" s="861">
        <f t="shared" si="3"/>
        <v>0.66511357018054751</v>
      </c>
      <c r="K53" s="1870">
        <v>108311597.45000002</v>
      </c>
    </row>
    <row r="54" spans="5:11" ht="31.5" customHeight="1">
      <c r="E54" s="1621"/>
      <c r="F54" s="858" t="s">
        <v>2453</v>
      </c>
      <c r="G54" s="859" t="s">
        <v>2443</v>
      </c>
      <c r="H54" s="875">
        <v>515</v>
      </c>
      <c r="I54" s="866">
        <v>973</v>
      </c>
      <c r="J54" s="861">
        <f t="shared" si="3"/>
        <v>1.8893203883495147</v>
      </c>
      <c r="K54" s="1870">
        <v>108311597.45000002</v>
      </c>
    </row>
    <row r="55" spans="5:11" ht="31.2">
      <c r="E55" s="1621"/>
      <c r="F55" s="858" t="s">
        <v>2454</v>
      </c>
      <c r="G55" s="859" t="s">
        <v>2449</v>
      </c>
      <c r="H55" s="875">
        <v>4730</v>
      </c>
      <c r="I55" s="866">
        <v>3400</v>
      </c>
      <c r="J55" s="861">
        <f t="shared" si="3"/>
        <v>0.71881606765327699</v>
      </c>
      <c r="K55" s="1870">
        <v>108311597.45000002</v>
      </c>
    </row>
    <row r="56" spans="5:11" ht="78.599999999999994" thickBot="1">
      <c r="E56" s="1612"/>
      <c r="F56" s="862" t="s">
        <v>2455</v>
      </c>
      <c r="G56" s="863" t="s">
        <v>2456</v>
      </c>
      <c r="H56" s="876">
        <v>3550</v>
      </c>
      <c r="I56" s="868">
        <v>182</v>
      </c>
      <c r="J56" s="865">
        <f t="shared" si="3"/>
        <v>5.1267605633802817E-2</v>
      </c>
      <c r="K56" s="1871">
        <v>108311597.45000002</v>
      </c>
    </row>
    <row r="57" spans="5:11" ht="63" hidden="1" thickBot="1">
      <c r="E57" s="1859"/>
      <c r="F57" s="877" t="s">
        <v>2457</v>
      </c>
      <c r="G57" s="878" t="s">
        <v>2458</v>
      </c>
      <c r="H57" s="879">
        <v>35893</v>
      </c>
      <c r="I57" s="879">
        <v>381</v>
      </c>
      <c r="J57" s="880">
        <f t="shared" si="3"/>
        <v>1.0614883124843284E-2</v>
      </c>
      <c r="K57" s="1861"/>
    </row>
    <row r="58" spans="5:11" ht="78.599999999999994" hidden="1" thickBot="1">
      <c r="E58" s="1860"/>
      <c r="F58" s="863" t="s">
        <v>2459</v>
      </c>
      <c r="G58" s="881" t="s">
        <v>2460</v>
      </c>
      <c r="H58" s="882">
        <v>5033</v>
      </c>
      <c r="I58" s="882">
        <v>2510</v>
      </c>
      <c r="J58" s="883">
        <f t="shared" si="3"/>
        <v>0.49870852374329427</v>
      </c>
      <c r="K58" s="1862"/>
    </row>
    <row r="59" spans="5:11" ht="31.8" hidden="1" thickBot="1">
      <c r="E59" s="1872" t="s">
        <v>2461</v>
      </c>
      <c r="F59" s="855" t="s">
        <v>2462</v>
      </c>
      <c r="G59" s="1874" t="s">
        <v>2398</v>
      </c>
      <c r="H59" s="884">
        <v>4583581.9000000004</v>
      </c>
      <c r="I59" s="884">
        <v>4544411</v>
      </c>
      <c r="J59" s="885">
        <f t="shared" si="3"/>
        <v>0.99145408528644374</v>
      </c>
      <c r="K59" s="1848">
        <v>683994309.44000006</v>
      </c>
    </row>
    <row r="60" spans="5:11" ht="31.8" hidden="1" thickBot="1">
      <c r="E60" s="1873"/>
      <c r="F60" s="859" t="s">
        <v>2463</v>
      </c>
      <c r="G60" s="1875"/>
      <c r="H60" s="887">
        <v>1494487</v>
      </c>
      <c r="I60" s="887">
        <v>1476195</v>
      </c>
      <c r="J60" s="888">
        <f t="shared" si="3"/>
        <v>0.98776034853431316</v>
      </c>
      <c r="K60" s="1849"/>
    </row>
    <row r="61" spans="5:11" ht="31.8" hidden="1" thickBot="1">
      <c r="E61" s="1873"/>
      <c r="F61" s="859" t="s">
        <v>2464</v>
      </c>
      <c r="G61" s="1875"/>
      <c r="H61" s="887">
        <v>3013291</v>
      </c>
      <c r="I61" s="887">
        <v>3554464</v>
      </c>
      <c r="J61" s="888">
        <f t="shared" si="3"/>
        <v>1.1795953328105384</v>
      </c>
      <c r="K61" s="1849"/>
    </row>
    <row r="62" spans="5:11" ht="31.8" hidden="1" thickBot="1">
      <c r="E62" s="1873"/>
      <c r="F62" s="859" t="s">
        <v>2465</v>
      </c>
      <c r="G62" s="1875"/>
      <c r="H62" s="887">
        <v>951082</v>
      </c>
      <c r="I62" s="887">
        <v>966651</v>
      </c>
      <c r="J62" s="888">
        <f t="shared" si="3"/>
        <v>1.0163697767384936</v>
      </c>
      <c r="K62" s="1849"/>
    </row>
    <row r="63" spans="5:11" ht="31.8" hidden="1" thickBot="1">
      <c r="E63" s="1873"/>
      <c r="F63" s="859" t="s">
        <v>2466</v>
      </c>
      <c r="G63" s="1875"/>
      <c r="H63" s="887">
        <v>730600</v>
      </c>
      <c r="I63" s="887">
        <v>909295</v>
      </c>
      <c r="J63" s="888">
        <f t="shared" si="3"/>
        <v>1.2445866411168902</v>
      </c>
      <c r="K63" s="1849"/>
    </row>
    <row r="64" spans="5:11" ht="31.8" hidden="1" thickBot="1">
      <c r="E64" s="1873"/>
      <c r="F64" s="859" t="s">
        <v>2467</v>
      </c>
      <c r="G64" s="1875"/>
      <c r="H64" s="887">
        <v>1214959</v>
      </c>
      <c r="I64" s="887">
        <v>1181626</v>
      </c>
      <c r="J64" s="888">
        <f t="shared" si="3"/>
        <v>0.97256450629198188</v>
      </c>
      <c r="K64" s="1849"/>
    </row>
    <row r="65" spans="5:11" ht="31.8" hidden="1" thickBot="1">
      <c r="E65" s="1873"/>
      <c r="F65" s="859" t="s">
        <v>2468</v>
      </c>
      <c r="G65" s="1875"/>
      <c r="H65" s="887">
        <v>754879</v>
      </c>
      <c r="I65" s="887">
        <v>889993</v>
      </c>
      <c r="J65" s="888">
        <f t="shared" si="3"/>
        <v>1.1789876258314247</v>
      </c>
      <c r="K65" s="1849"/>
    </row>
    <row r="66" spans="5:11" ht="31.8" hidden="1" thickBot="1">
      <c r="E66" s="1873"/>
      <c r="F66" s="859" t="s">
        <v>2469</v>
      </c>
      <c r="G66" s="1875"/>
      <c r="H66" s="887">
        <v>615180</v>
      </c>
      <c r="I66" s="887">
        <v>715733</v>
      </c>
      <c r="J66" s="888">
        <f t="shared" si="3"/>
        <v>1.1634529731135603</v>
      </c>
      <c r="K66" s="1849"/>
    </row>
    <row r="67" spans="5:11" ht="31.8" hidden="1" thickBot="1">
      <c r="E67" s="1873"/>
      <c r="F67" s="859" t="s">
        <v>2470</v>
      </c>
      <c r="G67" s="1875"/>
      <c r="H67" s="889">
        <v>1469933</v>
      </c>
      <c r="I67" s="889">
        <v>1760965</v>
      </c>
      <c r="J67" s="890">
        <f t="shared" si="3"/>
        <v>1.197989976413891</v>
      </c>
      <c r="K67" s="1849"/>
    </row>
    <row r="68" spans="5:11" ht="16.2" hidden="1" thickBot="1">
      <c r="E68" s="1872" t="s">
        <v>2471</v>
      </c>
      <c r="F68" s="891" t="s">
        <v>2472</v>
      </c>
      <c r="G68" s="1877" t="s">
        <v>2398</v>
      </c>
      <c r="H68" s="884"/>
      <c r="I68" s="884"/>
      <c r="J68" s="885" t="str">
        <f t="shared" si="3"/>
        <v>-</v>
      </c>
      <c r="K68" s="1880">
        <v>552244489.98000002</v>
      </c>
    </row>
    <row r="69" spans="5:11" ht="16.2" hidden="1" thickBot="1">
      <c r="E69" s="1873"/>
      <c r="F69" s="877" t="s">
        <v>2473</v>
      </c>
      <c r="G69" s="1878"/>
      <c r="H69" s="887">
        <v>395129</v>
      </c>
      <c r="I69" s="887">
        <v>197769</v>
      </c>
      <c r="J69" s="888">
        <f t="shared" si="3"/>
        <v>0.50051755249551411</v>
      </c>
      <c r="K69" s="1881"/>
    </row>
    <row r="70" spans="5:11" ht="31.8" hidden="1" thickBot="1">
      <c r="E70" s="1873"/>
      <c r="F70" s="877" t="s">
        <v>2474</v>
      </c>
      <c r="G70" s="1878"/>
      <c r="H70" s="887">
        <v>497271</v>
      </c>
      <c r="I70" s="887">
        <v>465596</v>
      </c>
      <c r="J70" s="888">
        <f t="shared" si="3"/>
        <v>0.93630233816168651</v>
      </c>
      <c r="K70" s="1881"/>
    </row>
    <row r="71" spans="5:11" ht="16.2" hidden="1" thickBot="1">
      <c r="E71" s="1876"/>
      <c r="F71" s="894" t="s">
        <v>2475</v>
      </c>
      <c r="G71" s="1879"/>
      <c r="H71" s="882">
        <v>59132</v>
      </c>
      <c r="I71" s="882">
        <v>49598</v>
      </c>
      <c r="J71" s="883">
        <f t="shared" si="3"/>
        <v>0.83876750321315019</v>
      </c>
      <c r="K71" s="1882"/>
    </row>
    <row r="72" spans="5:11" ht="47.4" hidden="1" thickBot="1">
      <c r="E72" s="1872" t="s">
        <v>2476</v>
      </c>
      <c r="F72" s="895" t="s">
        <v>2477</v>
      </c>
      <c r="G72" s="878" t="s">
        <v>2478</v>
      </c>
      <c r="H72" s="879">
        <v>430</v>
      </c>
      <c r="I72" s="879">
        <v>616</v>
      </c>
      <c r="J72" s="880">
        <f t="shared" si="3"/>
        <v>1.4325581395348836</v>
      </c>
      <c r="K72" s="1849">
        <v>51337068.780000001</v>
      </c>
    </row>
    <row r="73" spans="5:11" ht="47.4" hidden="1" thickBot="1">
      <c r="E73" s="1873"/>
      <c r="F73" s="859" t="s">
        <v>2479</v>
      </c>
      <c r="G73" s="896" t="s">
        <v>2480</v>
      </c>
      <c r="H73" s="897">
        <v>1900</v>
      </c>
      <c r="I73" s="897">
        <v>1901</v>
      </c>
      <c r="J73" s="898">
        <f t="shared" si="3"/>
        <v>1.0005263157894737</v>
      </c>
      <c r="K73" s="1849"/>
    </row>
    <row r="74" spans="5:11" ht="31.8" hidden="1" thickBot="1">
      <c r="E74" s="1872" t="s">
        <v>2481</v>
      </c>
      <c r="F74" s="899" t="s">
        <v>2482</v>
      </c>
      <c r="G74" s="892" t="s">
        <v>2483</v>
      </c>
      <c r="H74" s="884">
        <v>47</v>
      </c>
      <c r="I74" s="884">
        <v>6</v>
      </c>
      <c r="J74" s="885">
        <f t="shared" si="3"/>
        <v>0.1276595744680851</v>
      </c>
      <c r="K74" s="1848">
        <v>24698858.18</v>
      </c>
    </row>
    <row r="75" spans="5:11" ht="31.8" hidden="1" thickBot="1">
      <c r="E75" s="1873"/>
      <c r="F75" s="900" t="s">
        <v>2484</v>
      </c>
      <c r="G75" s="896" t="s">
        <v>2485</v>
      </c>
      <c r="H75" s="897">
        <v>47</v>
      </c>
      <c r="I75" s="897">
        <v>0</v>
      </c>
      <c r="J75" s="898">
        <f t="shared" si="3"/>
        <v>0</v>
      </c>
      <c r="K75" s="1849"/>
    </row>
    <row r="76" spans="5:11" ht="31.8" hidden="1" thickBot="1">
      <c r="E76" s="1872" t="s">
        <v>2486</v>
      </c>
      <c r="F76" s="901" t="s">
        <v>2487</v>
      </c>
      <c r="G76" s="1874" t="s">
        <v>2398</v>
      </c>
      <c r="H76" s="884">
        <v>1654058</v>
      </c>
      <c r="I76" s="884">
        <v>1726531</v>
      </c>
      <c r="J76" s="885">
        <f t="shared" si="3"/>
        <v>1.0438152712903659</v>
      </c>
      <c r="K76" s="1848">
        <v>23482005.449999999</v>
      </c>
    </row>
    <row r="77" spans="5:11" ht="31.8" hidden="1" thickBot="1">
      <c r="E77" s="1873"/>
      <c r="F77" s="900" t="s">
        <v>2488</v>
      </c>
      <c r="G77" s="1875"/>
      <c r="H77" s="887">
        <v>307971</v>
      </c>
      <c r="I77" s="887">
        <v>284328</v>
      </c>
      <c r="J77" s="888">
        <f t="shared" si="3"/>
        <v>0.9232297846225781</v>
      </c>
      <c r="K77" s="1849"/>
    </row>
    <row r="78" spans="5:11" ht="31.8" hidden="1" thickBot="1">
      <c r="E78" s="1873"/>
      <c r="F78" s="900" t="s">
        <v>2489</v>
      </c>
      <c r="G78" s="1875"/>
      <c r="H78" s="887">
        <v>689962</v>
      </c>
      <c r="I78" s="887">
        <v>816872</v>
      </c>
      <c r="J78" s="888">
        <f t="shared" si="3"/>
        <v>1.1839376661323378</v>
      </c>
      <c r="K78" s="1849"/>
    </row>
    <row r="79" spans="5:11" ht="31.8" hidden="1" thickBot="1">
      <c r="E79" s="1873"/>
      <c r="F79" s="900" t="s">
        <v>2490</v>
      </c>
      <c r="G79" s="1875"/>
      <c r="H79" s="887">
        <v>248815</v>
      </c>
      <c r="I79" s="887">
        <v>229530</v>
      </c>
      <c r="J79" s="888">
        <f t="shared" si="3"/>
        <v>0.92249261499507662</v>
      </c>
      <c r="K79" s="1849"/>
    </row>
    <row r="80" spans="5:11" ht="31.8" hidden="1" thickBot="1">
      <c r="E80" s="1873"/>
      <c r="F80" s="900" t="s">
        <v>2491</v>
      </c>
      <c r="G80" s="1875"/>
      <c r="H80" s="887">
        <v>446393</v>
      </c>
      <c r="I80" s="887">
        <v>431186</v>
      </c>
      <c r="J80" s="888">
        <f t="shared" si="3"/>
        <v>0.96593360558969343</v>
      </c>
      <c r="K80" s="1849"/>
    </row>
    <row r="81" spans="5:11" ht="31.8" hidden="1" thickBot="1">
      <c r="E81" s="1873"/>
      <c r="F81" s="900" t="s">
        <v>2492</v>
      </c>
      <c r="G81" s="1875"/>
      <c r="H81" s="887">
        <v>323059</v>
      </c>
      <c r="I81" s="887">
        <v>325141</v>
      </c>
      <c r="J81" s="888">
        <f t="shared" si="3"/>
        <v>1.0064446432385417</v>
      </c>
      <c r="K81" s="1849"/>
    </row>
    <row r="82" spans="5:11" ht="31.8" hidden="1" thickBot="1">
      <c r="E82" s="1873"/>
      <c r="F82" s="900" t="s">
        <v>2493</v>
      </c>
      <c r="G82" s="1875"/>
      <c r="H82" s="887">
        <v>421251</v>
      </c>
      <c r="I82" s="887">
        <v>426635</v>
      </c>
      <c r="J82" s="888">
        <f t="shared" si="3"/>
        <v>1.0127809785614752</v>
      </c>
      <c r="K82" s="1849"/>
    </row>
    <row r="83" spans="5:11" ht="31.8" hidden="1" thickBot="1">
      <c r="E83" s="1873"/>
      <c r="F83" s="900" t="s">
        <v>2494</v>
      </c>
      <c r="G83" s="1875"/>
      <c r="H83" s="887">
        <v>346246</v>
      </c>
      <c r="I83" s="887">
        <v>380341</v>
      </c>
      <c r="J83" s="888">
        <f t="shared" si="3"/>
        <v>1.0984704516442068</v>
      </c>
      <c r="K83" s="1849"/>
    </row>
    <row r="84" spans="5:11" ht="31.8" hidden="1" thickBot="1">
      <c r="E84" s="1876"/>
      <c r="F84" s="902" t="s">
        <v>2495</v>
      </c>
      <c r="G84" s="1883"/>
      <c r="H84" s="882">
        <v>409879</v>
      </c>
      <c r="I84" s="882">
        <v>412215</v>
      </c>
      <c r="J84" s="883">
        <f t="shared" si="3"/>
        <v>1.0056992429473088</v>
      </c>
      <c r="K84" s="1850"/>
    </row>
    <row r="85" spans="5:11" ht="63" hidden="1" thickBot="1">
      <c r="E85" s="1873" t="s">
        <v>2496</v>
      </c>
      <c r="F85" s="903" t="s">
        <v>2497</v>
      </c>
      <c r="G85" s="878" t="s">
        <v>2498</v>
      </c>
      <c r="H85" s="879">
        <v>623</v>
      </c>
      <c r="I85" s="879">
        <v>1917</v>
      </c>
      <c r="J85" s="880">
        <f t="shared" si="3"/>
        <v>3.0770465489566612</v>
      </c>
      <c r="K85" s="1849">
        <v>19143736.32</v>
      </c>
    </row>
    <row r="86" spans="5:11" ht="78.599999999999994" hidden="1" thickBot="1">
      <c r="E86" s="1873"/>
      <c r="F86" s="900" t="s">
        <v>2499</v>
      </c>
      <c r="G86" s="886" t="s">
        <v>2500</v>
      </c>
      <c r="H86" s="889">
        <v>250</v>
      </c>
      <c r="I86" s="889">
        <v>1616</v>
      </c>
      <c r="J86" s="890">
        <f t="shared" si="3"/>
        <v>6.4640000000000004</v>
      </c>
      <c r="K86" s="1849"/>
    </row>
    <row r="87" spans="5:11" ht="31.8" hidden="1" thickBot="1">
      <c r="E87" s="1872" t="s">
        <v>2501</v>
      </c>
      <c r="F87" s="899" t="s">
        <v>2502</v>
      </c>
      <c r="G87" s="904" t="s">
        <v>2503</v>
      </c>
      <c r="H87" s="905">
        <v>9274</v>
      </c>
      <c r="I87" s="905">
        <v>8058</v>
      </c>
      <c r="J87" s="906">
        <f>IFERROR(I87/H87,"-")</f>
        <v>0.86888074185896058</v>
      </c>
      <c r="K87" s="1884">
        <v>294300.17</v>
      </c>
    </row>
    <row r="88" spans="5:11" ht="31.8" hidden="1" thickBot="1">
      <c r="E88" s="1873"/>
      <c r="F88" s="907" t="s">
        <v>2504</v>
      </c>
      <c r="G88" s="908" t="s">
        <v>2505</v>
      </c>
      <c r="H88" s="909">
        <v>76</v>
      </c>
      <c r="I88" s="909">
        <v>3</v>
      </c>
      <c r="J88" s="910">
        <f>IFERROR(I88/H88,"-")</f>
        <v>3.9473684210526314E-2</v>
      </c>
      <c r="K88" s="1885"/>
    </row>
    <row r="89" spans="5:11" ht="47.4" hidden="1" thickBot="1">
      <c r="E89" s="1873"/>
      <c r="F89" s="902" t="s">
        <v>2506</v>
      </c>
      <c r="G89" s="911" t="s">
        <v>2507</v>
      </c>
      <c r="H89" s="912">
        <v>57</v>
      </c>
      <c r="I89" s="912">
        <v>2</v>
      </c>
      <c r="J89" s="913">
        <f>IFERROR(I89/H89,"-")</f>
        <v>3.5087719298245612E-2</v>
      </c>
      <c r="K89" s="1886"/>
    </row>
    <row r="90" spans="5:11" ht="16.2" hidden="1" thickBot="1">
      <c r="E90" s="1887" t="s">
        <v>2508</v>
      </c>
      <c r="F90" s="1888"/>
      <c r="G90" s="1888"/>
      <c r="H90" s="1888"/>
      <c r="I90" s="1888"/>
      <c r="J90" s="1889"/>
      <c r="K90" s="914" t="e">
        <f>+K85+K74+K76+#REF!+K68+K4+K59+K41+K11+K72+K87</f>
        <v>#REF!</v>
      </c>
    </row>
    <row r="91" spans="5:11" ht="15" hidden="1" thickBot="1">
      <c r="E91" s="915" t="s">
        <v>2509</v>
      </c>
      <c r="H91" s="917"/>
      <c r="I91" s="917"/>
    </row>
    <row r="92" spans="5:11" ht="15" hidden="1" thickBot="1"/>
    <row r="93" spans="5:11" ht="15" hidden="1" thickBot="1"/>
    <row r="94" spans="5:11" ht="15" hidden="1" thickBot="1"/>
    <row r="95" spans="5:11" ht="15" hidden="1" thickBot="1">
      <c r="G95" s="853"/>
    </row>
    <row r="96" spans="5:11" ht="15" hidden="1" thickBot="1"/>
    <row r="97" spans="5:11" ht="15" hidden="1" thickBot="1"/>
    <row r="98" spans="5:11" ht="15" hidden="1" thickBot="1"/>
    <row r="99" spans="5:11" ht="15" hidden="1" thickBot="1"/>
    <row r="100" spans="5:11" ht="15" hidden="1" thickBot="1"/>
    <row r="101" spans="5:11" ht="15" hidden="1" thickBot="1"/>
    <row r="102" spans="5:11" ht="15" hidden="1" thickBot="1"/>
    <row r="103" spans="5:11" ht="15" hidden="1" thickBot="1"/>
    <row r="104" spans="5:11" ht="15" hidden="1" thickBot="1"/>
    <row r="105" spans="5:11" ht="15" hidden="1" thickBot="1"/>
    <row r="106" spans="5:11" ht="15" hidden="1" thickBot="1"/>
    <row r="107" spans="5:11" ht="16.2" hidden="1" thickBot="1">
      <c r="E107" s="1903" t="s">
        <v>2389</v>
      </c>
      <c r="F107" s="1905" t="s">
        <v>2390</v>
      </c>
      <c r="G107" s="1905" t="s">
        <v>2391</v>
      </c>
      <c r="H107" s="1890" t="s">
        <v>2392</v>
      </c>
      <c r="I107" s="1890" t="s">
        <v>2393</v>
      </c>
      <c r="J107" s="1890" t="s">
        <v>2394</v>
      </c>
      <c r="K107" s="918" t="s">
        <v>240</v>
      </c>
    </row>
    <row r="108" spans="5:11" ht="16.2" hidden="1" thickBot="1">
      <c r="E108" s="1904"/>
      <c r="F108" s="1906"/>
      <c r="G108" s="1906"/>
      <c r="H108" s="1891"/>
      <c r="I108" s="1891"/>
      <c r="J108" s="1891"/>
      <c r="K108" s="919" t="s">
        <v>2395</v>
      </c>
    </row>
    <row r="109" spans="5:11" ht="31.8" hidden="1" thickBot="1">
      <c r="E109" s="1892" t="s">
        <v>2510</v>
      </c>
      <c r="F109" s="920" t="s">
        <v>2511</v>
      </c>
      <c r="G109" s="1894" t="s">
        <v>2398</v>
      </c>
      <c r="H109" s="1897">
        <v>2444805.39</v>
      </c>
      <c r="I109" s="1897">
        <v>2260550</v>
      </c>
      <c r="J109" s="1900">
        <f>I109/H109</f>
        <v>0.92463392352059559</v>
      </c>
      <c r="K109" s="1908">
        <v>3291624590.6599998</v>
      </c>
    </row>
    <row r="110" spans="5:11" ht="31.8" hidden="1" thickBot="1">
      <c r="E110" s="1893"/>
      <c r="F110" s="900" t="s">
        <v>2512</v>
      </c>
      <c r="G110" s="1895"/>
      <c r="H110" s="1898"/>
      <c r="I110" s="1898"/>
      <c r="J110" s="1901"/>
      <c r="K110" s="1885"/>
    </row>
    <row r="111" spans="5:11" ht="31.8" hidden="1" thickBot="1">
      <c r="E111" s="1893"/>
      <c r="F111" s="900" t="s">
        <v>2513</v>
      </c>
      <c r="G111" s="1895"/>
      <c r="H111" s="1898"/>
      <c r="I111" s="1898"/>
      <c r="J111" s="1901"/>
      <c r="K111" s="1885"/>
    </row>
    <row r="112" spans="5:11" ht="31.8" hidden="1" thickBot="1">
      <c r="E112" s="1893"/>
      <c r="F112" s="900" t="s">
        <v>2514</v>
      </c>
      <c r="G112" s="1895"/>
      <c r="H112" s="1898"/>
      <c r="I112" s="1898"/>
      <c r="J112" s="1901"/>
      <c r="K112" s="1885"/>
    </row>
    <row r="113" spans="5:11" ht="31.8" hidden="1" thickBot="1">
      <c r="E113" s="1893"/>
      <c r="F113" s="900" t="s">
        <v>2515</v>
      </c>
      <c r="G113" s="1895"/>
      <c r="H113" s="1898"/>
      <c r="I113" s="1898"/>
      <c r="J113" s="1901"/>
      <c r="K113" s="1885"/>
    </row>
    <row r="114" spans="5:11" ht="31.8" hidden="1" thickBot="1">
      <c r="E114" s="1893"/>
      <c r="F114" s="900" t="s">
        <v>2516</v>
      </c>
      <c r="G114" s="1895"/>
      <c r="H114" s="1898"/>
      <c r="I114" s="1898"/>
      <c r="J114" s="1901"/>
      <c r="K114" s="1885"/>
    </row>
    <row r="115" spans="5:11" ht="31.8" hidden="1" thickBot="1">
      <c r="E115" s="1893"/>
      <c r="F115" s="900" t="s">
        <v>2517</v>
      </c>
      <c r="G115" s="1895"/>
      <c r="H115" s="1898"/>
      <c r="I115" s="1898"/>
      <c r="J115" s="1901"/>
      <c r="K115" s="1885"/>
    </row>
    <row r="116" spans="5:11" ht="31.8" hidden="1" thickBot="1">
      <c r="E116" s="1893"/>
      <c r="F116" s="900" t="s">
        <v>2518</v>
      </c>
      <c r="G116" s="1895"/>
      <c r="H116" s="1898"/>
      <c r="I116" s="1898"/>
      <c r="J116" s="1901"/>
      <c r="K116" s="1885"/>
    </row>
    <row r="117" spans="5:11" ht="16.2" hidden="1" thickBot="1">
      <c r="E117" s="1893"/>
      <c r="F117" s="903" t="s">
        <v>2519</v>
      </c>
      <c r="G117" s="1896"/>
      <c r="H117" s="1899"/>
      <c r="I117" s="1899"/>
      <c r="J117" s="1902"/>
      <c r="K117" s="1909"/>
    </row>
    <row r="118" spans="5:11" ht="15" hidden="1" thickBot="1">
      <c r="E118" s="1892" t="s">
        <v>2520</v>
      </c>
      <c r="F118" s="1910" t="s">
        <v>2521</v>
      </c>
      <c r="G118" s="1912" t="s">
        <v>2432</v>
      </c>
      <c r="H118" s="1914">
        <v>255496</v>
      </c>
      <c r="I118" s="1914">
        <v>278398</v>
      </c>
      <c r="J118" s="1916">
        <f>I118/H118</f>
        <v>1.0896374111532079</v>
      </c>
      <c r="K118" s="1918">
        <v>1582833660.6199999</v>
      </c>
    </row>
    <row r="119" spans="5:11" ht="15" hidden="1" thickBot="1">
      <c r="E119" s="1907"/>
      <c r="F119" s="1911"/>
      <c r="G119" s="1913"/>
      <c r="H119" s="1915"/>
      <c r="I119" s="1915"/>
      <c r="J119" s="1917"/>
      <c r="K119" s="1919"/>
    </row>
    <row r="120" spans="5:11" ht="31.8" hidden="1" thickBot="1">
      <c r="E120" s="1920" t="s">
        <v>231</v>
      </c>
      <c r="F120" s="1910" t="s">
        <v>2522</v>
      </c>
      <c r="G120" s="893" t="s">
        <v>2441</v>
      </c>
      <c r="H120" s="887">
        <v>11118</v>
      </c>
      <c r="I120" s="887">
        <v>6366</v>
      </c>
      <c r="J120" s="888">
        <f t="shared" ref="J120:J132" si="4">I120/H120</f>
        <v>0.572584997301673</v>
      </c>
      <c r="K120" s="1922">
        <v>299434900.39999998</v>
      </c>
    </row>
    <row r="121" spans="5:11" ht="63" hidden="1" thickBot="1">
      <c r="E121" s="1921"/>
      <c r="F121" s="1846"/>
      <c r="G121" s="893" t="s">
        <v>2458</v>
      </c>
      <c r="H121" s="887">
        <v>35893</v>
      </c>
      <c r="I121" s="887">
        <v>16954</v>
      </c>
      <c r="J121" s="888">
        <f t="shared" si="4"/>
        <v>0.47234836876271141</v>
      </c>
      <c r="K121" s="1861"/>
    </row>
    <row r="122" spans="5:11" ht="31.8" hidden="1" thickBot="1">
      <c r="E122" s="1921"/>
      <c r="F122" s="1846" t="s">
        <v>2523</v>
      </c>
      <c r="G122" s="893" t="s">
        <v>2524</v>
      </c>
      <c r="H122" s="887">
        <v>2714</v>
      </c>
      <c r="I122" s="887">
        <v>2510</v>
      </c>
      <c r="J122" s="888">
        <f t="shared" si="4"/>
        <v>0.924834193072955</v>
      </c>
      <c r="K122" s="1861"/>
    </row>
    <row r="123" spans="5:11" ht="78.599999999999994" hidden="1" thickBot="1">
      <c r="E123" s="1921"/>
      <c r="F123" s="1846"/>
      <c r="G123" s="893" t="s">
        <v>2447</v>
      </c>
      <c r="H123" s="887">
        <v>3801</v>
      </c>
      <c r="I123" s="887">
        <v>1945</v>
      </c>
      <c r="J123" s="888">
        <f t="shared" si="4"/>
        <v>0.51170744540910285</v>
      </c>
      <c r="K123" s="1861"/>
    </row>
    <row r="124" spans="5:11" ht="31.8" hidden="1" thickBot="1">
      <c r="E124" s="1921"/>
      <c r="F124" s="859" t="s">
        <v>2525</v>
      </c>
      <c r="G124" s="893" t="s">
        <v>2449</v>
      </c>
      <c r="H124" s="887">
        <v>4978</v>
      </c>
      <c r="I124" s="887">
        <v>2513</v>
      </c>
      <c r="J124" s="888">
        <f t="shared" si="4"/>
        <v>0.50482121333869023</v>
      </c>
      <c r="K124" s="1861"/>
    </row>
    <row r="125" spans="5:11" ht="78.599999999999994" hidden="1" thickBot="1">
      <c r="E125" s="1921"/>
      <c r="F125" s="859" t="s">
        <v>2526</v>
      </c>
      <c r="G125" s="893" t="s">
        <v>2460</v>
      </c>
      <c r="H125" s="887">
        <v>2176</v>
      </c>
      <c r="I125" s="887"/>
      <c r="J125" s="888">
        <f t="shared" si="4"/>
        <v>0</v>
      </c>
      <c r="K125" s="1861"/>
    </row>
    <row r="126" spans="5:11" ht="31.8" hidden="1" thickBot="1">
      <c r="E126" s="1921"/>
      <c r="F126" s="859" t="s">
        <v>2527</v>
      </c>
      <c r="G126" s="1912" t="s">
        <v>2443</v>
      </c>
      <c r="H126" s="887">
        <v>588</v>
      </c>
      <c r="I126" s="887">
        <v>989</v>
      </c>
      <c r="J126" s="888">
        <f t="shared" si="4"/>
        <v>1.6819727891156462</v>
      </c>
      <c r="K126" s="1861"/>
    </row>
    <row r="127" spans="5:11" ht="31.8" hidden="1" thickBot="1">
      <c r="E127" s="1921"/>
      <c r="F127" s="900" t="s">
        <v>2528</v>
      </c>
      <c r="G127" s="1913"/>
      <c r="H127" s="887">
        <v>485</v>
      </c>
      <c r="I127" s="887">
        <v>381</v>
      </c>
      <c r="J127" s="888">
        <f t="shared" si="4"/>
        <v>0.78556701030927834</v>
      </c>
      <c r="K127" s="1861"/>
    </row>
    <row r="128" spans="5:11" ht="78.599999999999994" hidden="1" thickBot="1">
      <c r="E128" s="1921"/>
      <c r="F128" s="903" t="s">
        <v>2526</v>
      </c>
      <c r="G128" s="893" t="s">
        <v>2460</v>
      </c>
      <c r="H128" s="887">
        <v>220</v>
      </c>
      <c r="I128" s="887">
        <v>0</v>
      </c>
      <c r="J128" s="888">
        <f t="shared" si="4"/>
        <v>0</v>
      </c>
      <c r="K128" s="1861"/>
    </row>
    <row r="129" spans="5:11" ht="31.8" hidden="1" thickBot="1">
      <c r="E129" s="1892" t="s">
        <v>2501</v>
      </c>
      <c r="F129" s="920" t="s">
        <v>2529</v>
      </c>
      <c r="G129" s="908" t="s">
        <v>2503</v>
      </c>
      <c r="H129" s="909">
        <v>9274</v>
      </c>
      <c r="I129" s="909">
        <v>8058</v>
      </c>
      <c r="J129" s="910">
        <f t="shared" si="4"/>
        <v>0.86888074185896058</v>
      </c>
      <c r="K129" s="1908">
        <v>294300.17</v>
      </c>
    </row>
    <row r="130" spans="5:11" ht="31.8" hidden="1" thickBot="1">
      <c r="E130" s="1893"/>
      <c r="F130" s="900" t="s">
        <v>2530</v>
      </c>
      <c r="G130" s="908" t="s">
        <v>2505</v>
      </c>
      <c r="H130" s="909">
        <v>76</v>
      </c>
      <c r="I130" s="909">
        <v>3</v>
      </c>
      <c r="J130" s="910">
        <f t="shared" si="4"/>
        <v>3.9473684210526314E-2</v>
      </c>
      <c r="K130" s="1885"/>
    </row>
    <row r="131" spans="5:11" ht="47.4" hidden="1" thickBot="1">
      <c r="E131" s="1907"/>
      <c r="F131" s="903" t="s">
        <v>2531</v>
      </c>
      <c r="G131" s="908" t="s">
        <v>2507</v>
      </c>
      <c r="H131" s="909">
        <v>57</v>
      </c>
      <c r="I131" s="909">
        <v>2</v>
      </c>
      <c r="J131" s="910">
        <f t="shared" si="4"/>
        <v>3.5087719298245612E-2</v>
      </c>
      <c r="K131" s="1909"/>
    </row>
    <row r="132" spans="5:11" ht="31.8" hidden="1" thickBot="1">
      <c r="E132" s="1892" t="s">
        <v>2461</v>
      </c>
      <c r="F132" s="900" t="s">
        <v>2532</v>
      </c>
      <c r="G132" s="1912" t="s">
        <v>2398</v>
      </c>
      <c r="H132" s="1914">
        <v>14827992.9</v>
      </c>
      <c r="I132" s="1914">
        <v>15999333</v>
      </c>
      <c r="J132" s="1916">
        <f t="shared" si="4"/>
        <v>1.0789951888903317</v>
      </c>
      <c r="K132" s="1918">
        <v>683994309.44000006</v>
      </c>
    </row>
    <row r="133" spans="5:11" ht="31.8" hidden="1" thickBot="1">
      <c r="E133" s="1893"/>
      <c r="F133" s="900" t="s">
        <v>2533</v>
      </c>
      <c r="G133" s="1875"/>
      <c r="H133" s="1923"/>
      <c r="I133" s="1923"/>
      <c r="J133" s="1924"/>
      <c r="K133" s="1849"/>
    </row>
    <row r="134" spans="5:11" ht="31.8" hidden="1" thickBot="1">
      <c r="E134" s="1893"/>
      <c r="F134" s="900" t="s">
        <v>2534</v>
      </c>
      <c r="G134" s="1875"/>
      <c r="H134" s="1923"/>
      <c r="I134" s="1923"/>
      <c r="J134" s="1924"/>
      <c r="K134" s="1849"/>
    </row>
    <row r="135" spans="5:11" ht="31.8" hidden="1" thickBot="1">
      <c r="E135" s="1893"/>
      <c r="F135" s="900" t="s">
        <v>2535</v>
      </c>
      <c r="G135" s="1875"/>
      <c r="H135" s="1923"/>
      <c r="I135" s="1923"/>
      <c r="J135" s="1924"/>
      <c r="K135" s="1849"/>
    </row>
    <row r="136" spans="5:11" ht="31.8" hidden="1" thickBot="1">
      <c r="E136" s="1893"/>
      <c r="F136" s="900" t="s">
        <v>2536</v>
      </c>
      <c r="G136" s="1875"/>
      <c r="H136" s="1923"/>
      <c r="I136" s="1923"/>
      <c r="J136" s="1924"/>
      <c r="K136" s="1849"/>
    </row>
    <row r="137" spans="5:11" ht="31.8" hidden="1" thickBot="1">
      <c r="E137" s="1893"/>
      <c r="F137" s="900" t="s">
        <v>2537</v>
      </c>
      <c r="G137" s="1875"/>
      <c r="H137" s="1923"/>
      <c r="I137" s="1923"/>
      <c r="J137" s="1924"/>
      <c r="K137" s="1849"/>
    </row>
    <row r="138" spans="5:11" ht="31.8" hidden="1" thickBot="1">
      <c r="E138" s="1893"/>
      <c r="F138" s="900" t="s">
        <v>2538</v>
      </c>
      <c r="G138" s="1875"/>
      <c r="H138" s="1923"/>
      <c r="I138" s="1923"/>
      <c r="J138" s="1924"/>
      <c r="K138" s="1849"/>
    </row>
    <row r="139" spans="5:11" ht="31.8" hidden="1" thickBot="1">
      <c r="E139" s="1893"/>
      <c r="F139" s="900" t="s">
        <v>2539</v>
      </c>
      <c r="G139" s="1875"/>
      <c r="H139" s="1923"/>
      <c r="I139" s="1923"/>
      <c r="J139" s="1924"/>
      <c r="K139" s="1849"/>
    </row>
    <row r="140" spans="5:11" ht="31.8" hidden="1" thickBot="1">
      <c r="E140" s="1907"/>
      <c r="F140" s="900" t="s">
        <v>2540</v>
      </c>
      <c r="G140" s="1875"/>
      <c r="H140" s="1915"/>
      <c r="I140" s="1915"/>
      <c r="J140" s="1917"/>
      <c r="K140" s="1919"/>
    </row>
    <row r="141" spans="5:11" ht="16.2" hidden="1" thickBot="1">
      <c r="E141" s="1892" t="s">
        <v>2471</v>
      </c>
      <c r="F141" s="921" t="s">
        <v>2541</v>
      </c>
      <c r="G141" s="1912" t="s">
        <v>2398</v>
      </c>
      <c r="H141" s="1914">
        <v>951532</v>
      </c>
      <c r="I141" s="1914">
        <v>712963</v>
      </c>
      <c r="J141" s="1916">
        <f>I141/H141</f>
        <v>0.74927905735172329</v>
      </c>
      <c r="K141" s="1918">
        <v>596049327.44000006</v>
      </c>
    </row>
    <row r="142" spans="5:11" ht="16.2" hidden="1" thickBot="1">
      <c r="E142" s="1893"/>
      <c r="F142" s="900" t="s">
        <v>2542</v>
      </c>
      <c r="G142" s="1875"/>
      <c r="H142" s="1923"/>
      <c r="I142" s="1923"/>
      <c r="J142" s="1924"/>
      <c r="K142" s="1849"/>
    </row>
    <row r="143" spans="5:11" ht="16.2" hidden="1" thickBot="1">
      <c r="E143" s="1893"/>
      <c r="F143" s="900" t="s">
        <v>2543</v>
      </c>
      <c r="G143" s="1875"/>
      <c r="H143" s="1923"/>
      <c r="I143" s="1923"/>
      <c r="J143" s="1924"/>
      <c r="K143" s="1849"/>
    </row>
    <row r="144" spans="5:11" ht="16.2" hidden="1" thickBot="1">
      <c r="E144" s="1893"/>
      <c r="F144" s="900" t="s">
        <v>2544</v>
      </c>
      <c r="G144" s="1875"/>
      <c r="H144" s="1923"/>
      <c r="I144" s="1923"/>
      <c r="J144" s="1924"/>
      <c r="K144" s="1849"/>
    </row>
    <row r="145" spans="5:11" ht="16.2" hidden="1" thickBot="1">
      <c r="E145" s="1893"/>
      <c r="F145" s="900" t="s">
        <v>2545</v>
      </c>
      <c r="G145" s="1875"/>
      <c r="H145" s="1923"/>
      <c r="I145" s="1923"/>
      <c r="J145" s="1924"/>
      <c r="K145" s="1849"/>
    </row>
    <row r="146" spans="5:11" ht="16.2" hidden="1" thickBot="1">
      <c r="E146" s="1907"/>
      <c r="F146" s="903" t="s">
        <v>2546</v>
      </c>
      <c r="G146" s="1913"/>
      <c r="H146" s="1915"/>
      <c r="I146" s="1915"/>
      <c r="J146" s="1917"/>
      <c r="K146" s="1919"/>
    </row>
    <row r="147" spans="5:11" ht="16.2" hidden="1" thickBot="1">
      <c r="E147" s="1932" t="s">
        <v>2508</v>
      </c>
      <c r="F147" s="1933"/>
      <c r="G147" s="1933"/>
      <c r="H147" s="1933"/>
      <c r="I147" s="1933"/>
      <c r="J147" s="1934"/>
      <c r="K147" s="922">
        <f>K141+K132+K109+K118+K120+K129</f>
        <v>6454231088.7299995</v>
      </c>
    </row>
    <row r="148" spans="5:11" ht="15" hidden="1" thickBot="1">
      <c r="E148" s="915" t="s">
        <v>2509</v>
      </c>
      <c r="H148" s="917"/>
      <c r="I148" s="917"/>
    </row>
    <row r="149" spans="5:11" ht="15" hidden="1" thickBot="1"/>
    <row r="150" spans="5:11" ht="15" hidden="1" thickBot="1"/>
    <row r="151" spans="5:11" ht="15" hidden="1" thickBot="1"/>
    <row r="152" spans="5:11" ht="15" hidden="1" thickBot="1"/>
    <row r="153" spans="5:11" ht="46.8">
      <c r="E153" s="1842" t="s">
        <v>2547</v>
      </c>
      <c r="F153" s="901" t="s">
        <v>2548</v>
      </c>
      <c r="G153" s="855" t="s">
        <v>2478</v>
      </c>
      <c r="H153" s="856">
        <v>500</v>
      </c>
      <c r="I153" s="856">
        <v>682</v>
      </c>
      <c r="J153" s="923">
        <f t="shared" ref="J153:J158" si="5">I153/H153</f>
        <v>1.3640000000000001</v>
      </c>
      <c r="K153" s="1848">
        <v>55474817.93</v>
      </c>
    </row>
    <row r="154" spans="5:11" ht="50.4" customHeight="1" thickBot="1">
      <c r="E154" s="1935"/>
      <c r="F154" s="902" t="s">
        <v>2549</v>
      </c>
      <c r="G154" s="863" t="s">
        <v>2480</v>
      </c>
      <c r="H154" s="864">
        <v>2820</v>
      </c>
      <c r="I154" s="864">
        <v>4410</v>
      </c>
      <c r="J154" s="924">
        <f t="shared" si="5"/>
        <v>1.5638297872340425</v>
      </c>
      <c r="K154" s="1850"/>
    </row>
    <row r="155" spans="5:11" ht="62.4">
      <c r="E155" s="1842" t="s">
        <v>2550</v>
      </c>
      <c r="F155" s="901" t="s">
        <v>2551</v>
      </c>
      <c r="G155" s="855" t="s">
        <v>2498</v>
      </c>
      <c r="H155" s="871">
        <v>2175</v>
      </c>
      <c r="I155" s="871">
        <v>2613</v>
      </c>
      <c r="J155" s="925">
        <f t="shared" si="5"/>
        <v>1.2013793103448276</v>
      </c>
      <c r="K155" s="1864">
        <v>29683196.229999997</v>
      </c>
    </row>
    <row r="156" spans="5:11" ht="90" customHeight="1" thickBot="1">
      <c r="E156" s="1935"/>
      <c r="F156" s="900" t="s">
        <v>2552</v>
      </c>
      <c r="G156" s="859" t="s">
        <v>2500</v>
      </c>
      <c r="H156" s="926">
        <v>3700</v>
      </c>
      <c r="I156" s="926">
        <v>4666</v>
      </c>
      <c r="J156" s="890">
        <f t="shared" si="5"/>
        <v>1.2610810810810811</v>
      </c>
      <c r="K156" s="1861"/>
    </row>
    <row r="157" spans="5:11" ht="31.2" customHeight="1">
      <c r="E157" s="1842" t="s">
        <v>2553</v>
      </c>
      <c r="F157" s="927" t="s">
        <v>2554</v>
      </c>
      <c r="G157" s="855" t="s">
        <v>2485</v>
      </c>
      <c r="H157" s="856">
        <v>18</v>
      </c>
      <c r="I157" s="856">
        <v>22</v>
      </c>
      <c r="J157" s="923">
        <f t="shared" si="5"/>
        <v>1.2222222222222223</v>
      </c>
      <c r="K157" s="1848">
        <v>34786249.109999999</v>
      </c>
    </row>
    <row r="158" spans="5:11" ht="31.8" thickBot="1">
      <c r="E158" s="1936"/>
      <c r="F158" s="928" t="s">
        <v>2555</v>
      </c>
      <c r="G158" s="863" t="s">
        <v>2483</v>
      </c>
      <c r="H158" s="864">
        <v>40</v>
      </c>
      <c r="I158" s="864">
        <v>29</v>
      </c>
      <c r="J158" s="924">
        <f t="shared" si="5"/>
        <v>0.72499999999999998</v>
      </c>
      <c r="K158" s="1850"/>
    </row>
    <row r="159" spans="5:11" ht="31.2">
      <c r="E159" s="1843" t="s">
        <v>2556</v>
      </c>
      <c r="F159" s="929" t="s">
        <v>2557</v>
      </c>
      <c r="G159" s="859" t="s">
        <v>2503</v>
      </c>
      <c r="H159" s="930">
        <v>11918</v>
      </c>
      <c r="I159" s="860">
        <v>11518</v>
      </c>
      <c r="J159" s="931">
        <f>I159/H159</f>
        <v>0.96643732169827157</v>
      </c>
      <c r="K159" s="1927">
        <v>19299790.460000001</v>
      </c>
    </row>
    <row r="160" spans="5:11" ht="31.2">
      <c r="E160" s="1925"/>
      <c r="F160" s="929" t="s">
        <v>2558</v>
      </c>
      <c r="G160" s="859" t="s">
        <v>2505</v>
      </c>
      <c r="H160" s="930">
        <v>157</v>
      </c>
      <c r="I160" s="860">
        <v>1598</v>
      </c>
      <c r="J160" s="931">
        <f>I160/H160</f>
        <v>10.178343949044587</v>
      </c>
      <c r="K160" s="1928"/>
    </row>
    <row r="161" spans="5:11" ht="47.4" thickBot="1">
      <c r="E161" s="1926"/>
      <c r="F161" s="932" t="s">
        <v>2559</v>
      </c>
      <c r="G161" s="859" t="s">
        <v>2507</v>
      </c>
      <c r="H161" s="933">
        <v>63</v>
      </c>
      <c r="I161" s="864">
        <v>335</v>
      </c>
      <c r="J161" s="924">
        <f>I161/H161</f>
        <v>5.3174603174603172</v>
      </c>
      <c r="K161" s="1929"/>
    </row>
    <row r="162" spans="5:11" ht="15" thickBot="1">
      <c r="E162" s="1930" t="s">
        <v>2508</v>
      </c>
      <c r="F162" s="1931"/>
      <c r="G162" s="1931"/>
      <c r="H162" s="1931"/>
      <c r="I162" s="1931"/>
      <c r="J162" s="1931"/>
      <c r="K162" s="1029">
        <f>K11+K21+K31+K41+K43+K47+K153+K155+K157+K159</f>
        <v>5437410357.0299997</v>
      </c>
    </row>
    <row r="163" spans="5:11">
      <c r="E163" s="915" t="s">
        <v>2352</v>
      </c>
      <c r="H163" s="917"/>
      <c r="I163" s="917"/>
    </row>
    <row r="164" spans="5:11">
      <c r="E164" s="791" t="s">
        <v>2560</v>
      </c>
    </row>
    <row r="165" spans="5:11">
      <c r="E165" s="791" t="s">
        <v>2378</v>
      </c>
    </row>
  </sheetData>
  <mergeCells count="96">
    <mergeCell ref="E159:E161"/>
    <mergeCell ref="K159:K161"/>
    <mergeCell ref="E162:J162"/>
    <mergeCell ref="E147:J147"/>
    <mergeCell ref="E153:E154"/>
    <mergeCell ref="K153:K154"/>
    <mergeCell ref="E155:E156"/>
    <mergeCell ref="K155:K156"/>
    <mergeCell ref="E157:E158"/>
    <mergeCell ref="K157:K158"/>
    <mergeCell ref="K141:K146"/>
    <mergeCell ref="E132:E140"/>
    <mergeCell ref="G132:G140"/>
    <mergeCell ref="H132:H140"/>
    <mergeCell ref="I132:I140"/>
    <mergeCell ref="J132:J140"/>
    <mergeCell ref="K132:K140"/>
    <mergeCell ref="E141:E146"/>
    <mergeCell ref="G141:G146"/>
    <mergeCell ref="H141:H146"/>
    <mergeCell ref="I141:I146"/>
    <mergeCell ref="J141:J146"/>
    <mergeCell ref="E129:E131"/>
    <mergeCell ref="K129:K131"/>
    <mergeCell ref="K109:K117"/>
    <mergeCell ref="E118:E119"/>
    <mergeCell ref="F118:F119"/>
    <mergeCell ref="G118:G119"/>
    <mergeCell ref="H118:H119"/>
    <mergeCell ref="I118:I119"/>
    <mergeCell ref="J118:J119"/>
    <mergeCell ref="K118:K119"/>
    <mergeCell ref="E120:E128"/>
    <mergeCell ref="F120:F121"/>
    <mergeCell ref="K120:K128"/>
    <mergeCell ref="F122:F123"/>
    <mergeCell ref="G126:G127"/>
    <mergeCell ref="J107:J108"/>
    <mergeCell ref="E109:E117"/>
    <mergeCell ref="G109:G117"/>
    <mergeCell ref="H109:H117"/>
    <mergeCell ref="I109:I117"/>
    <mergeCell ref="J109:J117"/>
    <mergeCell ref="E107:E108"/>
    <mergeCell ref="F107:F108"/>
    <mergeCell ref="G107:G108"/>
    <mergeCell ref="H107:H108"/>
    <mergeCell ref="I107:I108"/>
    <mergeCell ref="E85:E86"/>
    <mergeCell ref="K85:K86"/>
    <mergeCell ref="E87:E89"/>
    <mergeCell ref="K87:K89"/>
    <mergeCell ref="E90:J90"/>
    <mergeCell ref="E72:E73"/>
    <mergeCell ref="K72:K73"/>
    <mergeCell ref="E74:E75"/>
    <mergeCell ref="K74:K75"/>
    <mergeCell ref="E76:E84"/>
    <mergeCell ref="G76:G84"/>
    <mergeCell ref="K76:K84"/>
    <mergeCell ref="E59:E67"/>
    <mergeCell ref="G59:G67"/>
    <mergeCell ref="K59:K67"/>
    <mergeCell ref="E68:E71"/>
    <mergeCell ref="G68:G71"/>
    <mergeCell ref="K68:K71"/>
    <mergeCell ref="E57:E58"/>
    <mergeCell ref="K57:K58"/>
    <mergeCell ref="E31:E40"/>
    <mergeCell ref="G31:G40"/>
    <mergeCell ref="K31:K40"/>
    <mergeCell ref="E41:E42"/>
    <mergeCell ref="G41:G42"/>
    <mergeCell ref="K41:K42"/>
    <mergeCell ref="E43:E46"/>
    <mergeCell ref="G43:G46"/>
    <mergeCell ref="K43:K46"/>
    <mergeCell ref="E47:E56"/>
    <mergeCell ref="K47:K56"/>
    <mergeCell ref="J9:J10"/>
    <mergeCell ref="E11:E20"/>
    <mergeCell ref="G11:G20"/>
    <mergeCell ref="K11:K20"/>
    <mergeCell ref="E21:E30"/>
    <mergeCell ref="G21:G30"/>
    <mergeCell ref="K21:K30"/>
    <mergeCell ref="E9:E10"/>
    <mergeCell ref="F9:F10"/>
    <mergeCell ref="G9:G10"/>
    <mergeCell ref="H9:H10"/>
    <mergeCell ref="I9:I10"/>
    <mergeCell ref="A1:M1"/>
    <mergeCell ref="A2:M2"/>
    <mergeCell ref="A3:M3"/>
    <mergeCell ref="E6:K7"/>
    <mergeCell ref="E8:K8"/>
  </mergeCells>
  <hyperlinks>
    <hyperlink ref="C1" location="Indice!A1" display="Indice" xr:uid="{DA2E016D-133E-4D67-953E-9F7D86B766C4}"/>
  </hyperlinks>
  <pageMargins left="0.7" right="0.7" top="0.75" bottom="0.75" header="0.3" footer="0.3"/>
  <pageSetup paperSize="0" orientation="portrait" horizontalDpi="0" verticalDpi="0" copies="0"/>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D5B94B-340D-45D1-BEF9-7BED78A51649}">
  <dimension ref="A1:H16"/>
  <sheetViews>
    <sheetView zoomScale="80" zoomScaleNormal="80" workbookViewId="0">
      <selection activeCell="B6" sqref="B6:H6"/>
    </sheetView>
  </sheetViews>
  <sheetFormatPr baseColWidth="10" defaultColWidth="11.44140625" defaultRowHeight="14.4"/>
  <cols>
    <col min="1" max="1" width="11.44140625" style="791"/>
    <col min="2" max="2" width="16.88671875" style="791" bestFit="1" customWidth="1"/>
    <col min="3" max="3" width="41.44140625" style="791" bestFit="1" customWidth="1"/>
    <col min="4" max="4" width="39.6640625" style="791" customWidth="1"/>
    <col min="5" max="5" width="21.6640625" style="791" customWidth="1"/>
    <col min="6" max="6" width="16.109375" style="791" bestFit="1" customWidth="1"/>
    <col min="7" max="7" width="36" style="791" bestFit="1" customWidth="1"/>
    <col min="8" max="8" width="29" style="791" bestFit="1" customWidth="1"/>
    <col min="9" max="16384" width="11.44140625" style="791"/>
  </cols>
  <sheetData>
    <row r="1" spans="1:8" ht="15" customHeight="1">
      <c r="B1" s="1837" t="s">
        <v>42</v>
      </c>
      <c r="C1" s="1785"/>
      <c r="D1" s="1785"/>
      <c r="E1" s="1785"/>
      <c r="F1" s="1785"/>
      <c r="G1" s="1785"/>
      <c r="H1" s="1785"/>
    </row>
    <row r="2" spans="1:8" ht="15" customHeight="1">
      <c r="B2" s="1837" t="s">
        <v>43</v>
      </c>
      <c r="C2" s="1785"/>
      <c r="D2" s="1785"/>
      <c r="E2" s="1785"/>
      <c r="F2" s="1785"/>
      <c r="G2" s="1785"/>
      <c r="H2" s="1785"/>
    </row>
    <row r="3" spans="1:8" s="835" customFormat="1">
      <c r="A3" s="852"/>
      <c r="B3" s="1838" t="s">
        <v>44</v>
      </c>
      <c r="C3" s="1448"/>
      <c r="D3" s="1448"/>
      <c r="E3" s="1448"/>
      <c r="F3" s="1448"/>
      <c r="G3" s="1448"/>
      <c r="H3" s="1448"/>
    </row>
    <row r="4" spans="1:8" ht="15" customHeight="1">
      <c r="B4" s="1802" t="s">
        <v>2698</v>
      </c>
      <c r="C4" s="1802"/>
      <c r="D4" s="1802"/>
      <c r="E4" s="1802"/>
      <c r="F4" s="1802"/>
      <c r="G4" s="1802"/>
      <c r="H4" s="1802"/>
    </row>
    <row r="5" spans="1:8" ht="15" customHeight="1">
      <c r="B5" s="1802"/>
      <c r="C5" s="1802"/>
      <c r="D5" s="1802"/>
      <c r="E5" s="1802"/>
      <c r="F5" s="1802"/>
      <c r="G5" s="1802"/>
      <c r="H5" s="1802"/>
    </row>
    <row r="6" spans="1:8" ht="15" customHeight="1">
      <c r="B6" s="1802" t="s">
        <v>2561</v>
      </c>
      <c r="C6" s="1462"/>
      <c r="D6" s="1462"/>
      <c r="E6" s="1462"/>
      <c r="F6" s="1462"/>
      <c r="G6" s="1462"/>
      <c r="H6" s="1462"/>
    </row>
    <row r="7" spans="1:8" ht="15" thickBot="1">
      <c r="B7" s="1802"/>
      <c r="C7" s="1802"/>
      <c r="D7" s="1802"/>
      <c r="E7" s="1802"/>
      <c r="F7" s="1802"/>
      <c r="G7" s="1802"/>
      <c r="H7" s="1802"/>
    </row>
    <row r="8" spans="1:8">
      <c r="B8" s="1769" t="s">
        <v>2389</v>
      </c>
      <c r="C8" s="1940" t="s">
        <v>2390</v>
      </c>
      <c r="D8" s="1942" t="s">
        <v>2391</v>
      </c>
      <c r="E8" s="1944" t="s">
        <v>2392</v>
      </c>
      <c r="F8" s="1946" t="s">
        <v>2393</v>
      </c>
      <c r="G8" s="1944" t="s">
        <v>2394</v>
      </c>
      <c r="H8" s="1781" t="s">
        <v>2562</v>
      </c>
    </row>
    <row r="9" spans="1:8" ht="15" thickBot="1">
      <c r="B9" s="1773"/>
      <c r="C9" s="1941"/>
      <c r="D9" s="1943"/>
      <c r="E9" s="1945"/>
      <c r="F9" s="1614"/>
      <c r="G9" s="1945"/>
      <c r="H9" s="1937"/>
    </row>
    <row r="10" spans="1:8" ht="28.8">
      <c r="B10" s="1938"/>
      <c r="C10" s="934" t="s">
        <v>2563</v>
      </c>
      <c r="D10" s="935" t="s">
        <v>2564</v>
      </c>
      <c r="E10" s="936">
        <v>4</v>
      </c>
      <c r="F10" s="936">
        <v>4</v>
      </c>
      <c r="G10" s="937">
        <f t="shared" ref="G10:G12" si="0">IFERROR(F10/E10,"-")</f>
        <v>1</v>
      </c>
      <c r="H10" s="938">
        <v>200920262.74000001</v>
      </c>
    </row>
    <row r="11" spans="1:8" ht="43.2">
      <c r="B11" s="1938"/>
      <c r="C11" s="934" t="s">
        <v>2565</v>
      </c>
      <c r="D11" s="935" t="s">
        <v>2566</v>
      </c>
      <c r="E11" s="936">
        <v>7</v>
      </c>
      <c r="F11" s="936">
        <v>6</v>
      </c>
      <c r="G11" s="937">
        <f t="shared" si="0"/>
        <v>0.8571428571428571</v>
      </c>
      <c r="H11" s="938">
        <v>312987431.81999999</v>
      </c>
    </row>
    <row r="12" spans="1:8" ht="76.95" customHeight="1" thickBot="1">
      <c r="B12" s="1939"/>
      <c r="C12" s="939" t="s">
        <v>2567</v>
      </c>
      <c r="D12" s="940" t="s">
        <v>2568</v>
      </c>
      <c r="E12" s="941">
        <v>75</v>
      </c>
      <c r="F12" s="941">
        <v>73</v>
      </c>
      <c r="G12" s="942">
        <f t="shared" si="0"/>
        <v>0.97333333333333338</v>
      </c>
      <c r="H12" s="943">
        <v>14232587.01</v>
      </c>
    </row>
    <row r="13" spans="1:8" ht="15" thickBot="1">
      <c r="B13" s="1626" t="s">
        <v>2508</v>
      </c>
      <c r="C13" s="1627"/>
      <c r="D13" s="1627"/>
      <c r="E13" s="1627"/>
      <c r="F13" s="1627"/>
      <c r="G13" s="1627"/>
      <c r="H13" s="1029">
        <f>SUM(H10:H12)</f>
        <v>528140281.56999999</v>
      </c>
    </row>
    <row r="14" spans="1:8">
      <c r="B14" s="915" t="s">
        <v>2352</v>
      </c>
      <c r="D14" s="853"/>
      <c r="E14" s="853"/>
      <c r="G14" s="853"/>
    </row>
    <row r="15" spans="1:8">
      <c r="B15" s="791" t="s">
        <v>2560</v>
      </c>
      <c r="D15" s="853"/>
      <c r="E15" s="853"/>
    </row>
    <row r="16" spans="1:8">
      <c r="B16" s="791" t="s">
        <v>2378</v>
      </c>
      <c r="D16" s="853"/>
      <c r="E16" s="853"/>
    </row>
  </sheetData>
  <mergeCells count="15">
    <mergeCell ref="H8:H9"/>
    <mergeCell ref="B10:B12"/>
    <mergeCell ref="B13:G13"/>
    <mergeCell ref="B8:B9"/>
    <mergeCell ref="C8:C9"/>
    <mergeCell ref="D8:D9"/>
    <mergeCell ref="E8:E9"/>
    <mergeCell ref="F8:F9"/>
    <mergeCell ref="G8:G9"/>
    <mergeCell ref="B7:H7"/>
    <mergeCell ref="B1:H1"/>
    <mergeCell ref="B2:H2"/>
    <mergeCell ref="B3:H3"/>
    <mergeCell ref="B4:H5"/>
    <mergeCell ref="B6:H6"/>
  </mergeCells>
  <pageMargins left="0.7" right="0.7" top="0.75" bottom="0.75"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0B2BAA-2F98-4CE3-8594-9127AFC2C8F3}">
  <dimension ref="A1:H15"/>
  <sheetViews>
    <sheetView workbookViewId="0">
      <selection activeCell="B7" sqref="B7:H7"/>
    </sheetView>
  </sheetViews>
  <sheetFormatPr baseColWidth="10" defaultColWidth="11.44140625" defaultRowHeight="14.4"/>
  <cols>
    <col min="1" max="1" width="11.44140625" style="791"/>
    <col min="2" max="2" width="30.6640625" style="791" customWidth="1"/>
    <col min="3" max="3" width="23.6640625" style="791" customWidth="1"/>
    <col min="4" max="4" width="26" style="826" customWidth="1"/>
    <col min="5" max="5" width="20.5546875" style="791" bestFit="1" customWidth="1"/>
    <col min="6" max="6" width="16.109375" style="791" bestFit="1" customWidth="1"/>
    <col min="7" max="7" width="25.5546875" style="791" customWidth="1"/>
    <col min="8" max="8" width="25" style="791" customWidth="1"/>
    <col min="9" max="16384" width="11.44140625" style="791"/>
  </cols>
  <sheetData>
    <row r="1" spans="1:8" ht="15" customHeight="1">
      <c r="B1" s="1835" t="s">
        <v>42</v>
      </c>
      <c r="C1" s="1784"/>
      <c r="D1" s="1784"/>
      <c r="E1" s="1784"/>
      <c r="F1" s="1784"/>
      <c r="G1" s="1784"/>
      <c r="H1" s="1784"/>
    </row>
    <row r="2" spans="1:8" ht="15" customHeight="1">
      <c r="B2" s="1837" t="s">
        <v>43</v>
      </c>
      <c r="C2" s="1785"/>
      <c r="D2" s="1785"/>
      <c r="E2" s="1785"/>
      <c r="F2" s="1785"/>
      <c r="G2" s="1785"/>
      <c r="H2" s="1785"/>
    </row>
    <row r="3" spans="1:8" s="835" customFormat="1" ht="15" customHeight="1">
      <c r="B3" s="1838" t="s">
        <v>44</v>
      </c>
      <c r="C3" s="1785"/>
      <c r="D3" s="1785"/>
      <c r="E3" s="1785"/>
      <c r="F3" s="1785"/>
      <c r="G3" s="1785"/>
      <c r="H3" s="1785"/>
    </row>
    <row r="4" spans="1:8" s="835" customFormat="1">
      <c r="A4" s="852"/>
      <c r="B4" s="852"/>
      <c r="C4" s="852"/>
      <c r="D4" s="852"/>
      <c r="E4" s="852"/>
      <c r="F4" s="852"/>
    </row>
    <row r="5" spans="1:8" ht="15" customHeight="1">
      <c r="B5" s="1802" t="s">
        <v>2697</v>
      </c>
      <c r="C5" s="1802"/>
      <c r="D5" s="1802"/>
      <c r="E5" s="1802"/>
      <c r="F5" s="1802"/>
      <c r="G5" s="1802"/>
      <c r="H5" s="1802"/>
    </row>
    <row r="6" spans="1:8" ht="15" customHeight="1">
      <c r="B6" s="1802"/>
      <c r="C6" s="1802"/>
      <c r="D6" s="1802"/>
      <c r="E6" s="1802"/>
      <c r="F6" s="1802"/>
      <c r="G6" s="1802"/>
      <c r="H6" s="1802"/>
    </row>
    <row r="7" spans="1:8">
      <c r="B7" s="1817" t="s">
        <v>2569</v>
      </c>
      <c r="C7" s="1802"/>
      <c r="D7" s="1802"/>
      <c r="E7" s="1802"/>
      <c r="F7" s="1802"/>
      <c r="G7" s="1802"/>
      <c r="H7" s="1802"/>
    </row>
    <row r="8" spans="1:8">
      <c r="B8" s="1622" t="s">
        <v>2389</v>
      </c>
      <c r="C8" s="1624" t="s">
        <v>2390</v>
      </c>
      <c r="D8" s="1606" t="s">
        <v>2391</v>
      </c>
      <c r="E8" s="1606" t="s">
        <v>2392</v>
      </c>
      <c r="F8" s="1606" t="s">
        <v>2393</v>
      </c>
      <c r="G8" s="1606" t="s">
        <v>2570</v>
      </c>
      <c r="H8" s="1607" t="s">
        <v>2571</v>
      </c>
    </row>
    <row r="9" spans="1:8" ht="15" thickBot="1">
      <c r="B9" s="1623"/>
      <c r="C9" s="1575"/>
      <c r="D9" s="1584"/>
      <c r="E9" s="1584"/>
      <c r="F9" s="1584"/>
      <c r="G9" s="1584"/>
      <c r="H9" s="1608"/>
    </row>
    <row r="10" spans="1:8" ht="58.2" thickBot="1">
      <c r="B10" s="1048" t="s">
        <v>2572</v>
      </c>
      <c r="C10" s="944" t="s">
        <v>2573</v>
      </c>
      <c r="D10" s="945" t="s">
        <v>2574</v>
      </c>
      <c r="E10" s="946">
        <v>29</v>
      </c>
      <c r="F10" s="947">
        <v>27</v>
      </c>
      <c r="G10" s="948">
        <f>IFERROR(F10/E10,"-")</f>
        <v>0.93103448275862066</v>
      </c>
      <c r="H10" s="949">
        <v>1891360981.5999999</v>
      </c>
    </row>
    <row r="11" spans="1:8" ht="43.8" thickBot="1">
      <c r="B11" s="1048" t="s">
        <v>2575</v>
      </c>
      <c r="C11" s="944" t="s">
        <v>2576</v>
      </c>
      <c r="D11" s="945" t="s">
        <v>2577</v>
      </c>
      <c r="E11" s="950">
        <v>20</v>
      </c>
      <c r="F11" s="950">
        <v>20</v>
      </c>
      <c r="G11" s="948">
        <f>IFERROR(F11/E11,"-")</f>
        <v>1</v>
      </c>
      <c r="H11" s="949">
        <v>930894458.87</v>
      </c>
    </row>
    <row r="12" spans="1:8">
      <c r="B12" s="1947" t="s">
        <v>2508</v>
      </c>
      <c r="C12" s="1948"/>
      <c r="D12" s="1948"/>
      <c r="E12" s="1948"/>
      <c r="F12" s="1948"/>
      <c r="G12" s="1948"/>
      <c r="H12" s="1030">
        <f>SUM(H10:H11)</f>
        <v>2822255440.4699998</v>
      </c>
    </row>
    <row r="13" spans="1:8">
      <c r="B13" s="915" t="s">
        <v>2352</v>
      </c>
    </row>
    <row r="14" spans="1:8">
      <c r="B14" s="791" t="s">
        <v>2560</v>
      </c>
    </row>
    <row r="15" spans="1:8">
      <c r="B15" s="791" t="s">
        <v>2378</v>
      </c>
    </row>
  </sheetData>
  <mergeCells count="13">
    <mergeCell ref="G8:G9"/>
    <mergeCell ref="H8:H9"/>
    <mergeCell ref="B12:G12"/>
    <mergeCell ref="B1:H1"/>
    <mergeCell ref="B2:H2"/>
    <mergeCell ref="B3:H3"/>
    <mergeCell ref="B5:H6"/>
    <mergeCell ref="B7:H7"/>
    <mergeCell ref="B8:B9"/>
    <mergeCell ref="C8:C9"/>
    <mergeCell ref="D8:D9"/>
    <mergeCell ref="E8:E9"/>
    <mergeCell ref="F8:F9"/>
  </mergeCells>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B3CFA-156E-487C-8792-F30B9E2821A5}">
  <dimension ref="A1:O140"/>
  <sheetViews>
    <sheetView topLeftCell="A3" zoomScale="80" zoomScaleNormal="80" workbookViewId="0">
      <selection activeCell="G96" sqref="G96"/>
    </sheetView>
  </sheetViews>
  <sheetFormatPr baseColWidth="10" defaultColWidth="11.44140625" defaultRowHeight="14.4"/>
  <cols>
    <col min="1" max="1" width="10.44140625" style="791" customWidth="1"/>
    <col min="2" max="2" width="98.33203125" style="791" bestFit="1" customWidth="1"/>
    <col min="3" max="3" width="16.33203125" style="791" customWidth="1"/>
    <col min="4" max="4" width="19.33203125" style="791" customWidth="1"/>
    <col min="5" max="5" width="17.44140625" style="791" customWidth="1"/>
    <col min="6" max="6" width="22.109375" style="791" customWidth="1"/>
    <col min="7" max="7" width="17.33203125" style="791" customWidth="1"/>
    <col min="8" max="8" width="14.6640625" style="791" customWidth="1"/>
    <col min="9" max="9" width="16" style="791" customWidth="1"/>
    <col min="10" max="10" width="12.33203125" style="791" customWidth="1"/>
    <col min="11" max="11" width="12.88671875" style="791" customWidth="1"/>
    <col min="12" max="12" width="14.44140625" style="791" customWidth="1"/>
    <col min="13" max="13" width="11.44140625" style="791"/>
    <col min="14" max="14" width="34.33203125" style="791" customWidth="1"/>
    <col min="15" max="15" width="19.5546875" style="791" bestFit="1" customWidth="1"/>
    <col min="16" max="16" width="15.109375" style="791" customWidth="1"/>
    <col min="17" max="17" width="14.33203125" style="791" customWidth="1"/>
    <col min="18" max="18" width="17" style="791" customWidth="1"/>
    <col min="19" max="20" width="11.44140625" style="791"/>
    <col min="21" max="21" width="30.109375" style="791" bestFit="1" customWidth="1"/>
    <col min="22" max="22" width="19.44140625" style="791" bestFit="1" customWidth="1"/>
    <col min="23" max="23" width="14.44140625" style="791" bestFit="1" customWidth="1"/>
    <col min="24" max="24" width="19.44140625" style="791" bestFit="1" customWidth="1"/>
    <col min="25" max="25" width="14.44140625" style="791" bestFit="1" customWidth="1"/>
    <col min="26" max="26" width="20" style="791" customWidth="1"/>
    <col min="27" max="27" width="13.109375" style="791" bestFit="1" customWidth="1"/>
    <col min="28" max="28" width="7.109375" style="791" bestFit="1" customWidth="1"/>
    <col min="29" max="29" width="9.109375" style="791" bestFit="1" customWidth="1"/>
    <col min="30" max="257" width="11.44140625" style="791"/>
    <col min="258" max="258" width="10.44140625" style="791" customWidth="1"/>
    <col min="259" max="259" width="79.33203125" style="791" customWidth="1"/>
    <col min="260" max="260" width="13.44140625" style="791" bestFit="1" customWidth="1"/>
    <col min="261" max="261" width="17.44140625" style="791" customWidth="1"/>
    <col min="262" max="262" width="19.44140625" style="791" bestFit="1" customWidth="1"/>
    <col min="263" max="263" width="13.44140625" style="791" bestFit="1" customWidth="1"/>
    <col min="264" max="264" width="10" style="791" bestFit="1" customWidth="1"/>
    <col min="265" max="265" width="16" style="791" customWidth="1"/>
    <col min="266" max="266" width="12.33203125" style="791" customWidth="1"/>
    <col min="267" max="267" width="10.33203125" style="791" customWidth="1"/>
    <col min="268" max="268" width="11.109375" style="791" customWidth="1"/>
    <col min="269" max="269" width="11.44140625" style="791"/>
    <col min="270" max="270" width="17.88671875" style="791" bestFit="1" customWidth="1"/>
    <col min="271" max="271" width="20.33203125" style="791" bestFit="1" customWidth="1"/>
    <col min="272" max="276" width="11.44140625" style="791"/>
    <col min="277" max="277" width="30.109375" style="791" bestFit="1" customWidth="1"/>
    <col min="278" max="278" width="19.44140625" style="791" bestFit="1" customWidth="1"/>
    <col min="279" max="279" width="14.44140625" style="791" bestFit="1" customWidth="1"/>
    <col min="280" max="280" width="19.44140625" style="791" bestFit="1" customWidth="1"/>
    <col min="281" max="281" width="14.44140625" style="791" bestFit="1" customWidth="1"/>
    <col min="282" max="282" width="20" style="791" customWidth="1"/>
    <col min="283" max="283" width="13.109375" style="791" bestFit="1" customWidth="1"/>
    <col min="284" max="284" width="7.109375" style="791" bestFit="1" customWidth="1"/>
    <col min="285" max="285" width="9.109375" style="791" bestFit="1" customWidth="1"/>
    <col min="286" max="513" width="11.44140625" style="791"/>
    <col min="514" max="514" width="10.44140625" style="791" customWidth="1"/>
    <col min="515" max="515" width="79.33203125" style="791" customWidth="1"/>
    <col min="516" max="516" width="13.44140625" style="791" bestFit="1" customWidth="1"/>
    <col min="517" max="517" width="17.44140625" style="791" customWidth="1"/>
    <col min="518" max="518" width="19.44140625" style="791" bestFit="1" customWidth="1"/>
    <col min="519" max="519" width="13.44140625" style="791" bestFit="1" customWidth="1"/>
    <col min="520" max="520" width="10" style="791" bestFit="1" customWidth="1"/>
    <col min="521" max="521" width="16" style="791" customWidth="1"/>
    <col min="522" max="522" width="12.33203125" style="791" customWidth="1"/>
    <col min="523" max="523" width="10.33203125" style="791" customWidth="1"/>
    <col min="524" max="524" width="11.109375" style="791" customWidth="1"/>
    <col min="525" max="525" width="11.44140625" style="791"/>
    <col min="526" max="526" width="17.88671875" style="791" bestFit="1" customWidth="1"/>
    <col min="527" max="527" width="20.33203125" style="791" bestFit="1" customWidth="1"/>
    <col min="528" max="532" width="11.44140625" style="791"/>
    <col min="533" max="533" width="30.109375" style="791" bestFit="1" customWidth="1"/>
    <col min="534" max="534" width="19.44140625" style="791" bestFit="1" customWidth="1"/>
    <col min="535" max="535" width="14.44140625" style="791" bestFit="1" customWidth="1"/>
    <col min="536" max="536" width="19.44140625" style="791" bestFit="1" customWidth="1"/>
    <col min="537" max="537" width="14.44140625" style="791" bestFit="1" customWidth="1"/>
    <col min="538" max="538" width="20" style="791" customWidth="1"/>
    <col min="539" max="539" width="13.109375" style="791" bestFit="1" customWidth="1"/>
    <col min="540" max="540" width="7.109375" style="791" bestFit="1" customWidth="1"/>
    <col min="541" max="541" width="9.109375" style="791" bestFit="1" customWidth="1"/>
    <col min="542" max="769" width="11.44140625" style="791"/>
    <col min="770" max="770" width="10.44140625" style="791" customWidth="1"/>
    <col min="771" max="771" width="79.33203125" style="791" customWidth="1"/>
    <col min="772" max="772" width="13.44140625" style="791" bestFit="1" customWidth="1"/>
    <col min="773" max="773" width="17.44140625" style="791" customWidth="1"/>
    <col min="774" max="774" width="19.44140625" style="791" bestFit="1" customWidth="1"/>
    <col min="775" max="775" width="13.44140625" style="791" bestFit="1" customWidth="1"/>
    <col min="776" max="776" width="10" style="791" bestFit="1" customWidth="1"/>
    <col min="777" max="777" width="16" style="791" customWidth="1"/>
    <col min="778" max="778" width="12.33203125" style="791" customWidth="1"/>
    <col min="779" max="779" width="10.33203125" style="791" customWidth="1"/>
    <col min="780" max="780" width="11.109375" style="791" customWidth="1"/>
    <col min="781" max="781" width="11.44140625" style="791"/>
    <col min="782" max="782" width="17.88671875" style="791" bestFit="1" customWidth="1"/>
    <col min="783" max="783" width="20.33203125" style="791" bestFit="1" customWidth="1"/>
    <col min="784" max="788" width="11.44140625" style="791"/>
    <col min="789" max="789" width="30.109375" style="791" bestFit="1" customWidth="1"/>
    <col min="790" max="790" width="19.44140625" style="791" bestFit="1" customWidth="1"/>
    <col min="791" max="791" width="14.44140625" style="791" bestFit="1" customWidth="1"/>
    <col min="792" max="792" width="19.44140625" style="791" bestFit="1" customWidth="1"/>
    <col min="793" max="793" width="14.44140625" style="791" bestFit="1" customWidth="1"/>
    <col min="794" max="794" width="20" style="791" customWidth="1"/>
    <col min="795" max="795" width="13.109375" style="791" bestFit="1" customWidth="1"/>
    <col min="796" max="796" width="7.109375" style="791" bestFit="1" customWidth="1"/>
    <col min="797" max="797" width="9.109375" style="791" bestFit="1" customWidth="1"/>
    <col min="798" max="1025" width="11.44140625" style="791"/>
    <col min="1026" max="1026" width="10.44140625" style="791" customWidth="1"/>
    <col min="1027" max="1027" width="79.33203125" style="791" customWidth="1"/>
    <col min="1028" max="1028" width="13.44140625" style="791" bestFit="1" customWidth="1"/>
    <col min="1029" max="1029" width="17.44140625" style="791" customWidth="1"/>
    <col min="1030" max="1030" width="19.44140625" style="791" bestFit="1" customWidth="1"/>
    <col min="1031" max="1031" width="13.44140625" style="791" bestFit="1" customWidth="1"/>
    <col min="1032" max="1032" width="10" style="791" bestFit="1" customWidth="1"/>
    <col min="1033" max="1033" width="16" style="791" customWidth="1"/>
    <col min="1034" max="1034" width="12.33203125" style="791" customWidth="1"/>
    <col min="1035" max="1035" width="10.33203125" style="791" customWidth="1"/>
    <col min="1036" max="1036" width="11.109375" style="791" customWidth="1"/>
    <col min="1037" max="1037" width="11.44140625" style="791"/>
    <col min="1038" max="1038" width="17.88671875" style="791" bestFit="1" customWidth="1"/>
    <col min="1039" max="1039" width="20.33203125" style="791" bestFit="1" customWidth="1"/>
    <col min="1040" max="1044" width="11.44140625" style="791"/>
    <col min="1045" max="1045" width="30.109375" style="791" bestFit="1" customWidth="1"/>
    <col min="1046" max="1046" width="19.44140625" style="791" bestFit="1" customWidth="1"/>
    <col min="1047" max="1047" width="14.44140625" style="791" bestFit="1" customWidth="1"/>
    <col min="1048" max="1048" width="19.44140625" style="791" bestFit="1" customWidth="1"/>
    <col min="1049" max="1049" width="14.44140625" style="791" bestFit="1" customWidth="1"/>
    <col min="1050" max="1050" width="20" style="791" customWidth="1"/>
    <col min="1051" max="1051" width="13.109375" style="791" bestFit="1" customWidth="1"/>
    <col min="1052" max="1052" width="7.109375" style="791" bestFit="1" customWidth="1"/>
    <col min="1053" max="1053" width="9.109375" style="791" bestFit="1" customWidth="1"/>
    <col min="1054" max="1281" width="11.44140625" style="791"/>
    <col min="1282" max="1282" width="10.44140625" style="791" customWidth="1"/>
    <col min="1283" max="1283" width="79.33203125" style="791" customWidth="1"/>
    <col min="1284" max="1284" width="13.44140625" style="791" bestFit="1" customWidth="1"/>
    <col min="1285" max="1285" width="17.44140625" style="791" customWidth="1"/>
    <col min="1286" max="1286" width="19.44140625" style="791" bestFit="1" customWidth="1"/>
    <col min="1287" max="1287" width="13.44140625" style="791" bestFit="1" customWidth="1"/>
    <col min="1288" max="1288" width="10" style="791" bestFit="1" customWidth="1"/>
    <col min="1289" max="1289" width="16" style="791" customWidth="1"/>
    <col min="1290" max="1290" width="12.33203125" style="791" customWidth="1"/>
    <col min="1291" max="1291" width="10.33203125" style="791" customWidth="1"/>
    <col min="1292" max="1292" width="11.109375" style="791" customWidth="1"/>
    <col min="1293" max="1293" width="11.44140625" style="791"/>
    <col min="1294" max="1294" width="17.88671875" style="791" bestFit="1" customWidth="1"/>
    <col min="1295" max="1295" width="20.33203125" style="791" bestFit="1" customWidth="1"/>
    <col min="1296" max="1300" width="11.44140625" style="791"/>
    <col min="1301" max="1301" width="30.109375" style="791" bestFit="1" customWidth="1"/>
    <col min="1302" max="1302" width="19.44140625" style="791" bestFit="1" customWidth="1"/>
    <col min="1303" max="1303" width="14.44140625" style="791" bestFit="1" customWidth="1"/>
    <col min="1304" max="1304" width="19.44140625" style="791" bestFit="1" customWidth="1"/>
    <col min="1305" max="1305" width="14.44140625" style="791" bestFit="1" customWidth="1"/>
    <col min="1306" max="1306" width="20" style="791" customWidth="1"/>
    <col min="1307" max="1307" width="13.109375" style="791" bestFit="1" customWidth="1"/>
    <col min="1308" max="1308" width="7.109375" style="791" bestFit="1" customWidth="1"/>
    <col min="1309" max="1309" width="9.109375" style="791" bestFit="1" customWidth="1"/>
    <col min="1310" max="1537" width="11.44140625" style="791"/>
    <col min="1538" max="1538" width="10.44140625" style="791" customWidth="1"/>
    <col min="1539" max="1539" width="79.33203125" style="791" customWidth="1"/>
    <col min="1540" max="1540" width="13.44140625" style="791" bestFit="1" customWidth="1"/>
    <col min="1541" max="1541" width="17.44140625" style="791" customWidth="1"/>
    <col min="1542" max="1542" width="19.44140625" style="791" bestFit="1" customWidth="1"/>
    <col min="1543" max="1543" width="13.44140625" style="791" bestFit="1" customWidth="1"/>
    <col min="1544" max="1544" width="10" style="791" bestFit="1" customWidth="1"/>
    <col min="1545" max="1545" width="16" style="791" customWidth="1"/>
    <col min="1546" max="1546" width="12.33203125" style="791" customWidth="1"/>
    <col min="1547" max="1547" width="10.33203125" style="791" customWidth="1"/>
    <col min="1548" max="1548" width="11.109375" style="791" customWidth="1"/>
    <col min="1549" max="1549" width="11.44140625" style="791"/>
    <col min="1550" max="1550" width="17.88671875" style="791" bestFit="1" customWidth="1"/>
    <col min="1551" max="1551" width="20.33203125" style="791" bestFit="1" customWidth="1"/>
    <col min="1552" max="1556" width="11.44140625" style="791"/>
    <col min="1557" max="1557" width="30.109375" style="791" bestFit="1" customWidth="1"/>
    <col min="1558" max="1558" width="19.44140625" style="791" bestFit="1" customWidth="1"/>
    <col min="1559" max="1559" width="14.44140625" style="791" bestFit="1" customWidth="1"/>
    <col min="1560" max="1560" width="19.44140625" style="791" bestFit="1" customWidth="1"/>
    <col min="1561" max="1561" width="14.44140625" style="791" bestFit="1" customWidth="1"/>
    <col min="1562" max="1562" width="20" style="791" customWidth="1"/>
    <col min="1563" max="1563" width="13.109375" style="791" bestFit="1" customWidth="1"/>
    <col min="1564" max="1564" width="7.109375" style="791" bestFit="1" customWidth="1"/>
    <col min="1565" max="1565" width="9.109375" style="791" bestFit="1" customWidth="1"/>
    <col min="1566" max="1793" width="11.44140625" style="791"/>
    <col min="1794" max="1794" width="10.44140625" style="791" customWidth="1"/>
    <col min="1795" max="1795" width="79.33203125" style="791" customWidth="1"/>
    <col min="1796" max="1796" width="13.44140625" style="791" bestFit="1" customWidth="1"/>
    <col min="1797" max="1797" width="17.44140625" style="791" customWidth="1"/>
    <col min="1798" max="1798" width="19.44140625" style="791" bestFit="1" customWidth="1"/>
    <col min="1799" max="1799" width="13.44140625" style="791" bestFit="1" customWidth="1"/>
    <col min="1800" max="1800" width="10" style="791" bestFit="1" customWidth="1"/>
    <col min="1801" max="1801" width="16" style="791" customWidth="1"/>
    <col min="1802" max="1802" width="12.33203125" style="791" customWidth="1"/>
    <col min="1803" max="1803" width="10.33203125" style="791" customWidth="1"/>
    <col min="1804" max="1804" width="11.109375" style="791" customWidth="1"/>
    <col min="1805" max="1805" width="11.44140625" style="791"/>
    <col min="1806" max="1806" width="17.88671875" style="791" bestFit="1" customWidth="1"/>
    <col min="1807" max="1807" width="20.33203125" style="791" bestFit="1" customWidth="1"/>
    <col min="1808" max="1812" width="11.44140625" style="791"/>
    <col min="1813" max="1813" width="30.109375" style="791" bestFit="1" customWidth="1"/>
    <col min="1814" max="1814" width="19.44140625" style="791" bestFit="1" customWidth="1"/>
    <col min="1815" max="1815" width="14.44140625" style="791" bestFit="1" customWidth="1"/>
    <col min="1816" max="1816" width="19.44140625" style="791" bestFit="1" customWidth="1"/>
    <col min="1817" max="1817" width="14.44140625" style="791" bestFit="1" customWidth="1"/>
    <col min="1818" max="1818" width="20" style="791" customWidth="1"/>
    <col min="1819" max="1819" width="13.109375" style="791" bestFit="1" customWidth="1"/>
    <col min="1820" max="1820" width="7.109375" style="791" bestFit="1" customWidth="1"/>
    <col min="1821" max="1821" width="9.109375" style="791" bestFit="1" customWidth="1"/>
    <col min="1822" max="2049" width="11.44140625" style="791"/>
    <col min="2050" max="2050" width="10.44140625" style="791" customWidth="1"/>
    <col min="2051" max="2051" width="79.33203125" style="791" customWidth="1"/>
    <col min="2052" max="2052" width="13.44140625" style="791" bestFit="1" customWidth="1"/>
    <col min="2053" max="2053" width="17.44140625" style="791" customWidth="1"/>
    <col min="2054" max="2054" width="19.44140625" style="791" bestFit="1" customWidth="1"/>
    <col min="2055" max="2055" width="13.44140625" style="791" bestFit="1" customWidth="1"/>
    <col min="2056" max="2056" width="10" style="791" bestFit="1" customWidth="1"/>
    <col min="2057" max="2057" width="16" style="791" customWidth="1"/>
    <col min="2058" max="2058" width="12.33203125" style="791" customWidth="1"/>
    <col min="2059" max="2059" width="10.33203125" style="791" customWidth="1"/>
    <col min="2060" max="2060" width="11.109375" style="791" customWidth="1"/>
    <col min="2061" max="2061" width="11.44140625" style="791"/>
    <col min="2062" max="2062" width="17.88671875" style="791" bestFit="1" customWidth="1"/>
    <col min="2063" max="2063" width="20.33203125" style="791" bestFit="1" customWidth="1"/>
    <col min="2064" max="2068" width="11.44140625" style="791"/>
    <col min="2069" max="2069" width="30.109375" style="791" bestFit="1" customWidth="1"/>
    <col min="2070" max="2070" width="19.44140625" style="791" bestFit="1" customWidth="1"/>
    <col min="2071" max="2071" width="14.44140625" style="791" bestFit="1" customWidth="1"/>
    <col min="2072" max="2072" width="19.44140625" style="791" bestFit="1" customWidth="1"/>
    <col min="2073" max="2073" width="14.44140625" style="791" bestFit="1" customWidth="1"/>
    <col min="2074" max="2074" width="20" style="791" customWidth="1"/>
    <col min="2075" max="2075" width="13.109375" style="791" bestFit="1" customWidth="1"/>
    <col min="2076" max="2076" width="7.109375" style="791" bestFit="1" customWidth="1"/>
    <col min="2077" max="2077" width="9.109375" style="791" bestFit="1" customWidth="1"/>
    <col min="2078" max="2305" width="11.44140625" style="791"/>
    <col min="2306" max="2306" width="10.44140625" style="791" customWidth="1"/>
    <col min="2307" max="2307" width="79.33203125" style="791" customWidth="1"/>
    <col min="2308" max="2308" width="13.44140625" style="791" bestFit="1" customWidth="1"/>
    <col min="2309" max="2309" width="17.44140625" style="791" customWidth="1"/>
    <col min="2310" max="2310" width="19.44140625" style="791" bestFit="1" customWidth="1"/>
    <col min="2311" max="2311" width="13.44140625" style="791" bestFit="1" customWidth="1"/>
    <col min="2312" max="2312" width="10" style="791" bestFit="1" customWidth="1"/>
    <col min="2313" max="2313" width="16" style="791" customWidth="1"/>
    <col min="2314" max="2314" width="12.33203125" style="791" customWidth="1"/>
    <col min="2315" max="2315" width="10.33203125" style="791" customWidth="1"/>
    <col min="2316" max="2316" width="11.109375" style="791" customWidth="1"/>
    <col min="2317" max="2317" width="11.44140625" style="791"/>
    <col min="2318" max="2318" width="17.88671875" style="791" bestFit="1" customWidth="1"/>
    <col min="2319" max="2319" width="20.33203125" style="791" bestFit="1" customWidth="1"/>
    <col min="2320" max="2324" width="11.44140625" style="791"/>
    <col min="2325" max="2325" width="30.109375" style="791" bestFit="1" customWidth="1"/>
    <col min="2326" max="2326" width="19.44140625" style="791" bestFit="1" customWidth="1"/>
    <col min="2327" max="2327" width="14.44140625" style="791" bestFit="1" customWidth="1"/>
    <col min="2328" max="2328" width="19.44140625" style="791" bestFit="1" customWidth="1"/>
    <col min="2329" max="2329" width="14.44140625" style="791" bestFit="1" customWidth="1"/>
    <col min="2330" max="2330" width="20" style="791" customWidth="1"/>
    <col min="2331" max="2331" width="13.109375" style="791" bestFit="1" customWidth="1"/>
    <col min="2332" max="2332" width="7.109375" style="791" bestFit="1" customWidth="1"/>
    <col min="2333" max="2333" width="9.109375" style="791" bestFit="1" customWidth="1"/>
    <col min="2334" max="2561" width="11.44140625" style="791"/>
    <col min="2562" max="2562" width="10.44140625" style="791" customWidth="1"/>
    <col min="2563" max="2563" width="79.33203125" style="791" customWidth="1"/>
    <col min="2564" max="2564" width="13.44140625" style="791" bestFit="1" customWidth="1"/>
    <col min="2565" max="2565" width="17.44140625" style="791" customWidth="1"/>
    <col min="2566" max="2566" width="19.44140625" style="791" bestFit="1" customWidth="1"/>
    <col min="2567" max="2567" width="13.44140625" style="791" bestFit="1" customWidth="1"/>
    <col min="2568" max="2568" width="10" style="791" bestFit="1" customWidth="1"/>
    <col min="2569" max="2569" width="16" style="791" customWidth="1"/>
    <col min="2570" max="2570" width="12.33203125" style="791" customWidth="1"/>
    <col min="2571" max="2571" width="10.33203125" style="791" customWidth="1"/>
    <col min="2572" max="2572" width="11.109375" style="791" customWidth="1"/>
    <col min="2573" max="2573" width="11.44140625" style="791"/>
    <col min="2574" max="2574" width="17.88671875" style="791" bestFit="1" customWidth="1"/>
    <col min="2575" max="2575" width="20.33203125" style="791" bestFit="1" customWidth="1"/>
    <col min="2576" max="2580" width="11.44140625" style="791"/>
    <col min="2581" max="2581" width="30.109375" style="791" bestFit="1" customWidth="1"/>
    <col min="2582" max="2582" width="19.44140625" style="791" bestFit="1" customWidth="1"/>
    <col min="2583" max="2583" width="14.44140625" style="791" bestFit="1" customWidth="1"/>
    <col min="2584" max="2584" width="19.44140625" style="791" bestFit="1" customWidth="1"/>
    <col min="2585" max="2585" width="14.44140625" style="791" bestFit="1" customWidth="1"/>
    <col min="2586" max="2586" width="20" style="791" customWidth="1"/>
    <col min="2587" max="2587" width="13.109375" style="791" bestFit="1" customWidth="1"/>
    <col min="2588" max="2588" width="7.109375" style="791" bestFit="1" customWidth="1"/>
    <col min="2589" max="2589" width="9.109375" style="791" bestFit="1" customWidth="1"/>
    <col min="2590" max="2817" width="11.44140625" style="791"/>
    <col min="2818" max="2818" width="10.44140625" style="791" customWidth="1"/>
    <col min="2819" max="2819" width="79.33203125" style="791" customWidth="1"/>
    <col min="2820" max="2820" width="13.44140625" style="791" bestFit="1" customWidth="1"/>
    <col min="2821" max="2821" width="17.44140625" style="791" customWidth="1"/>
    <col min="2822" max="2822" width="19.44140625" style="791" bestFit="1" customWidth="1"/>
    <col min="2823" max="2823" width="13.44140625" style="791" bestFit="1" customWidth="1"/>
    <col min="2824" max="2824" width="10" style="791" bestFit="1" customWidth="1"/>
    <col min="2825" max="2825" width="16" style="791" customWidth="1"/>
    <col min="2826" max="2826" width="12.33203125" style="791" customWidth="1"/>
    <col min="2827" max="2827" width="10.33203125" style="791" customWidth="1"/>
    <col min="2828" max="2828" width="11.109375" style="791" customWidth="1"/>
    <col min="2829" max="2829" width="11.44140625" style="791"/>
    <col min="2830" max="2830" width="17.88671875" style="791" bestFit="1" customWidth="1"/>
    <col min="2831" max="2831" width="20.33203125" style="791" bestFit="1" customWidth="1"/>
    <col min="2832" max="2836" width="11.44140625" style="791"/>
    <col min="2837" max="2837" width="30.109375" style="791" bestFit="1" customWidth="1"/>
    <col min="2838" max="2838" width="19.44140625" style="791" bestFit="1" customWidth="1"/>
    <col min="2839" max="2839" width="14.44140625" style="791" bestFit="1" customWidth="1"/>
    <col min="2840" max="2840" width="19.44140625" style="791" bestFit="1" customWidth="1"/>
    <col min="2841" max="2841" width="14.44140625" style="791" bestFit="1" customWidth="1"/>
    <col min="2842" max="2842" width="20" style="791" customWidth="1"/>
    <col min="2843" max="2843" width="13.109375" style="791" bestFit="1" customWidth="1"/>
    <col min="2844" max="2844" width="7.109375" style="791" bestFit="1" customWidth="1"/>
    <col min="2845" max="2845" width="9.109375" style="791" bestFit="1" customWidth="1"/>
    <col min="2846" max="3073" width="11.44140625" style="791"/>
    <col min="3074" max="3074" width="10.44140625" style="791" customWidth="1"/>
    <col min="3075" max="3075" width="79.33203125" style="791" customWidth="1"/>
    <col min="3076" max="3076" width="13.44140625" style="791" bestFit="1" customWidth="1"/>
    <col min="3077" max="3077" width="17.44140625" style="791" customWidth="1"/>
    <col min="3078" max="3078" width="19.44140625" style="791" bestFit="1" customWidth="1"/>
    <col min="3079" max="3079" width="13.44140625" style="791" bestFit="1" customWidth="1"/>
    <col min="3080" max="3080" width="10" style="791" bestFit="1" customWidth="1"/>
    <col min="3081" max="3081" width="16" style="791" customWidth="1"/>
    <col min="3082" max="3082" width="12.33203125" style="791" customWidth="1"/>
    <col min="3083" max="3083" width="10.33203125" style="791" customWidth="1"/>
    <col min="3084" max="3084" width="11.109375" style="791" customWidth="1"/>
    <col min="3085" max="3085" width="11.44140625" style="791"/>
    <col min="3086" max="3086" width="17.88671875" style="791" bestFit="1" customWidth="1"/>
    <col min="3087" max="3087" width="20.33203125" style="791" bestFit="1" customWidth="1"/>
    <col min="3088" max="3092" width="11.44140625" style="791"/>
    <col min="3093" max="3093" width="30.109375" style="791" bestFit="1" customWidth="1"/>
    <col min="3094" max="3094" width="19.44140625" style="791" bestFit="1" customWidth="1"/>
    <col min="3095" max="3095" width="14.44140625" style="791" bestFit="1" customWidth="1"/>
    <col min="3096" max="3096" width="19.44140625" style="791" bestFit="1" customWidth="1"/>
    <col min="3097" max="3097" width="14.44140625" style="791" bestFit="1" customWidth="1"/>
    <col min="3098" max="3098" width="20" style="791" customWidth="1"/>
    <col min="3099" max="3099" width="13.109375" style="791" bestFit="1" customWidth="1"/>
    <col min="3100" max="3100" width="7.109375" style="791" bestFit="1" customWidth="1"/>
    <col min="3101" max="3101" width="9.109375" style="791" bestFit="1" customWidth="1"/>
    <col min="3102" max="3329" width="11.44140625" style="791"/>
    <col min="3330" max="3330" width="10.44140625" style="791" customWidth="1"/>
    <col min="3331" max="3331" width="79.33203125" style="791" customWidth="1"/>
    <col min="3332" max="3332" width="13.44140625" style="791" bestFit="1" customWidth="1"/>
    <col min="3333" max="3333" width="17.44140625" style="791" customWidth="1"/>
    <col min="3334" max="3334" width="19.44140625" style="791" bestFit="1" customWidth="1"/>
    <col min="3335" max="3335" width="13.44140625" style="791" bestFit="1" customWidth="1"/>
    <col min="3336" max="3336" width="10" style="791" bestFit="1" customWidth="1"/>
    <col min="3337" max="3337" width="16" style="791" customWidth="1"/>
    <col min="3338" max="3338" width="12.33203125" style="791" customWidth="1"/>
    <col min="3339" max="3339" width="10.33203125" style="791" customWidth="1"/>
    <col min="3340" max="3340" width="11.109375" style="791" customWidth="1"/>
    <col min="3341" max="3341" width="11.44140625" style="791"/>
    <col min="3342" max="3342" width="17.88671875" style="791" bestFit="1" customWidth="1"/>
    <col min="3343" max="3343" width="20.33203125" style="791" bestFit="1" customWidth="1"/>
    <col min="3344" max="3348" width="11.44140625" style="791"/>
    <col min="3349" max="3349" width="30.109375" style="791" bestFit="1" customWidth="1"/>
    <col min="3350" max="3350" width="19.44140625" style="791" bestFit="1" customWidth="1"/>
    <col min="3351" max="3351" width="14.44140625" style="791" bestFit="1" customWidth="1"/>
    <col min="3352" max="3352" width="19.44140625" style="791" bestFit="1" customWidth="1"/>
    <col min="3353" max="3353" width="14.44140625" style="791" bestFit="1" customWidth="1"/>
    <col min="3354" max="3354" width="20" style="791" customWidth="1"/>
    <col min="3355" max="3355" width="13.109375" style="791" bestFit="1" customWidth="1"/>
    <col min="3356" max="3356" width="7.109375" style="791" bestFit="1" customWidth="1"/>
    <col min="3357" max="3357" width="9.109375" style="791" bestFit="1" customWidth="1"/>
    <col min="3358" max="3585" width="11.44140625" style="791"/>
    <col min="3586" max="3586" width="10.44140625" style="791" customWidth="1"/>
    <col min="3587" max="3587" width="79.33203125" style="791" customWidth="1"/>
    <col min="3588" max="3588" width="13.44140625" style="791" bestFit="1" customWidth="1"/>
    <col min="3589" max="3589" width="17.44140625" style="791" customWidth="1"/>
    <col min="3590" max="3590" width="19.44140625" style="791" bestFit="1" customWidth="1"/>
    <col min="3591" max="3591" width="13.44140625" style="791" bestFit="1" customWidth="1"/>
    <col min="3592" max="3592" width="10" style="791" bestFit="1" customWidth="1"/>
    <col min="3593" max="3593" width="16" style="791" customWidth="1"/>
    <col min="3594" max="3594" width="12.33203125" style="791" customWidth="1"/>
    <col min="3595" max="3595" width="10.33203125" style="791" customWidth="1"/>
    <col min="3596" max="3596" width="11.109375" style="791" customWidth="1"/>
    <col min="3597" max="3597" width="11.44140625" style="791"/>
    <col min="3598" max="3598" width="17.88671875" style="791" bestFit="1" customWidth="1"/>
    <col min="3599" max="3599" width="20.33203125" style="791" bestFit="1" customWidth="1"/>
    <col min="3600" max="3604" width="11.44140625" style="791"/>
    <col min="3605" max="3605" width="30.109375" style="791" bestFit="1" customWidth="1"/>
    <col min="3606" max="3606" width="19.44140625" style="791" bestFit="1" customWidth="1"/>
    <col min="3607" max="3607" width="14.44140625" style="791" bestFit="1" customWidth="1"/>
    <col min="3608" max="3608" width="19.44140625" style="791" bestFit="1" customWidth="1"/>
    <col min="3609" max="3609" width="14.44140625" style="791" bestFit="1" customWidth="1"/>
    <col min="3610" max="3610" width="20" style="791" customWidth="1"/>
    <col min="3611" max="3611" width="13.109375" style="791" bestFit="1" customWidth="1"/>
    <col min="3612" max="3612" width="7.109375" style="791" bestFit="1" customWidth="1"/>
    <col min="3613" max="3613" width="9.109375" style="791" bestFit="1" customWidth="1"/>
    <col min="3614" max="3841" width="11.44140625" style="791"/>
    <col min="3842" max="3842" width="10.44140625" style="791" customWidth="1"/>
    <col min="3843" max="3843" width="79.33203125" style="791" customWidth="1"/>
    <col min="3844" max="3844" width="13.44140625" style="791" bestFit="1" customWidth="1"/>
    <col min="3845" max="3845" width="17.44140625" style="791" customWidth="1"/>
    <col min="3846" max="3846" width="19.44140625" style="791" bestFit="1" customWidth="1"/>
    <col min="3847" max="3847" width="13.44140625" style="791" bestFit="1" customWidth="1"/>
    <col min="3848" max="3848" width="10" style="791" bestFit="1" customWidth="1"/>
    <col min="3849" max="3849" width="16" style="791" customWidth="1"/>
    <col min="3850" max="3850" width="12.33203125" style="791" customWidth="1"/>
    <col min="3851" max="3851" width="10.33203125" style="791" customWidth="1"/>
    <col min="3852" max="3852" width="11.109375" style="791" customWidth="1"/>
    <col min="3853" max="3853" width="11.44140625" style="791"/>
    <col min="3854" max="3854" width="17.88671875" style="791" bestFit="1" customWidth="1"/>
    <col min="3855" max="3855" width="20.33203125" style="791" bestFit="1" customWidth="1"/>
    <col min="3856" max="3860" width="11.44140625" style="791"/>
    <col min="3861" max="3861" width="30.109375" style="791" bestFit="1" customWidth="1"/>
    <col min="3862" max="3862" width="19.44140625" style="791" bestFit="1" customWidth="1"/>
    <col min="3863" max="3863" width="14.44140625" style="791" bestFit="1" customWidth="1"/>
    <col min="3864" max="3864" width="19.44140625" style="791" bestFit="1" customWidth="1"/>
    <col min="3865" max="3865" width="14.44140625" style="791" bestFit="1" customWidth="1"/>
    <col min="3866" max="3866" width="20" style="791" customWidth="1"/>
    <col min="3867" max="3867" width="13.109375" style="791" bestFit="1" customWidth="1"/>
    <col min="3868" max="3868" width="7.109375" style="791" bestFit="1" customWidth="1"/>
    <col min="3869" max="3869" width="9.109375" style="791" bestFit="1" customWidth="1"/>
    <col min="3870" max="4097" width="11.44140625" style="791"/>
    <col min="4098" max="4098" width="10.44140625" style="791" customWidth="1"/>
    <col min="4099" max="4099" width="79.33203125" style="791" customWidth="1"/>
    <col min="4100" max="4100" width="13.44140625" style="791" bestFit="1" customWidth="1"/>
    <col min="4101" max="4101" width="17.44140625" style="791" customWidth="1"/>
    <col min="4102" max="4102" width="19.44140625" style="791" bestFit="1" customWidth="1"/>
    <col min="4103" max="4103" width="13.44140625" style="791" bestFit="1" customWidth="1"/>
    <col min="4104" max="4104" width="10" style="791" bestFit="1" customWidth="1"/>
    <col min="4105" max="4105" width="16" style="791" customWidth="1"/>
    <col min="4106" max="4106" width="12.33203125" style="791" customWidth="1"/>
    <col min="4107" max="4107" width="10.33203125" style="791" customWidth="1"/>
    <col min="4108" max="4108" width="11.109375" style="791" customWidth="1"/>
    <col min="4109" max="4109" width="11.44140625" style="791"/>
    <col min="4110" max="4110" width="17.88671875" style="791" bestFit="1" customWidth="1"/>
    <col min="4111" max="4111" width="20.33203125" style="791" bestFit="1" customWidth="1"/>
    <col min="4112" max="4116" width="11.44140625" style="791"/>
    <col min="4117" max="4117" width="30.109375" style="791" bestFit="1" customWidth="1"/>
    <col min="4118" max="4118" width="19.44140625" style="791" bestFit="1" customWidth="1"/>
    <col min="4119" max="4119" width="14.44140625" style="791" bestFit="1" customWidth="1"/>
    <col min="4120" max="4120" width="19.44140625" style="791" bestFit="1" customWidth="1"/>
    <col min="4121" max="4121" width="14.44140625" style="791" bestFit="1" customWidth="1"/>
    <col min="4122" max="4122" width="20" style="791" customWidth="1"/>
    <col min="4123" max="4123" width="13.109375" style="791" bestFit="1" customWidth="1"/>
    <col min="4124" max="4124" width="7.109375" style="791" bestFit="1" customWidth="1"/>
    <col min="4125" max="4125" width="9.109375" style="791" bestFit="1" customWidth="1"/>
    <col min="4126" max="4353" width="11.44140625" style="791"/>
    <col min="4354" max="4354" width="10.44140625" style="791" customWidth="1"/>
    <col min="4355" max="4355" width="79.33203125" style="791" customWidth="1"/>
    <col min="4356" max="4356" width="13.44140625" style="791" bestFit="1" customWidth="1"/>
    <col min="4357" max="4357" width="17.44140625" style="791" customWidth="1"/>
    <col min="4358" max="4358" width="19.44140625" style="791" bestFit="1" customWidth="1"/>
    <col min="4359" max="4359" width="13.44140625" style="791" bestFit="1" customWidth="1"/>
    <col min="4360" max="4360" width="10" style="791" bestFit="1" customWidth="1"/>
    <col min="4361" max="4361" width="16" style="791" customWidth="1"/>
    <col min="4362" max="4362" width="12.33203125" style="791" customWidth="1"/>
    <col min="4363" max="4363" width="10.33203125" style="791" customWidth="1"/>
    <col min="4364" max="4364" width="11.109375" style="791" customWidth="1"/>
    <col min="4365" max="4365" width="11.44140625" style="791"/>
    <col min="4366" max="4366" width="17.88671875" style="791" bestFit="1" customWidth="1"/>
    <col min="4367" max="4367" width="20.33203125" style="791" bestFit="1" customWidth="1"/>
    <col min="4368" max="4372" width="11.44140625" style="791"/>
    <col min="4373" max="4373" width="30.109375" style="791" bestFit="1" customWidth="1"/>
    <col min="4374" max="4374" width="19.44140625" style="791" bestFit="1" customWidth="1"/>
    <col min="4375" max="4375" width="14.44140625" style="791" bestFit="1" customWidth="1"/>
    <col min="4376" max="4376" width="19.44140625" style="791" bestFit="1" customWidth="1"/>
    <col min="4377" max="4377" width="14.44140625" style="791" bestFit="1" customWidth="1"/>
    <col min="4378" max="4378" width="20" style="791" customWidth="1"/>
    <col min="4379" max="4379" width="13.109375" style="791" bestFit="1" customWidth="1"/>
    <col min="4380" max="4380" width="7.109375" style="791" bestFit="1" customWidth="1"/>
    <col min="4381" max="4381" width="9.109375" style="791" bestFit="1" customWidth="1"/>
    <col min="4382" max="4609" width="11.44140625" style="791"/>
    <col min="4610" max="4610" width="10.44140625" style="791" customWidth="1"/>
    <col min="4611" max="4611" width="79.33203125" style="791" customWidth="1"/>
    <col min="4612" max="4612" width="13.44140625" style="791" bestFit="1" customWidth="1"/>
    <col min="4613" max="4613" width="17.44140625" style="791" customWidth="1"/>
    <col min="4614" max="4614" width="19.44140625" style="791" bestFit="1" customWidth="1"/>
    <col min="4615" max="4615" width="13.44140625" style="791" bestFit="1" customWidth="1"/>
    <col min="4616" max="4616" width="10" style="791" bestFit="1" customWidth="1"/>
    <col min="4617" max="4617" width="16" style="791" customWidth="1"/>
    <col min="4618" max="4618" width="12.33203125" style="791" customWidth="1"/>
    <col min="4619" max="4619" width="10.33203125" style="791" customWidth="1"/>
    <col min="4620" max="4620" width="11.109375" style="791" customWidth="1"/>
    <col min="4621" max="4621" width="11.44140625" style="791"/>
    <col min="4622" max="4622" width="17.88671875" style="791" bestFit="1" customWidth="1"/>
    <col min="4623" max="4623" width="20.33203125" style="791" bestFit="1" customWidth="1"/>
    <col min="4624" max="4628" width="11.44140625" style="791"/>
    <col min="4629" max="4629" width="30.109375" style="791" bestFit="1" customWidth="1"/>
    <col min="4630" max="4630" width="19.44140625" style="791" bestFit="1" customWidth="1"/>
    <col min="4631" max="4631" width="14.44140625" style="791" bestFit="1" customWidth="1"/>
    <col min="4632" max="4632" width="19.44140625" style="791" bestFit="1" customWidth="1"/>
    <col min="4633" max="4633" width="14.44140625" style="791" bestFit="1" customWidth="1"/>
    <col min="4634" max="4634" width="20" style="791" customWidth="1"/>
    <col min="4635" max="4635" width="13.109375" style="791" bestFit="1" customWidth="1"/>
    <col min="4636" max="4636" width="7.109375" style="791" bestFit="1" customWidth="1"/>
    <col min="4637" max="4637" width="9.109375" style="791" bestFit="1" customWidth="1"/>
    <col min="4638" max="4865" width="11.44140625" style="791"/>
    <col min="4866" max="4866" width="10.44140625" style="791" customWidth="1"/>
    <col min="4867" max="4867" width="79.33203125" style="791" customWidth="1"/>
    <col min="4868" max="4868" width="13.44140625" style="791" bestFit="1" customWidth="1"/>
    <col min="4869" max="4869" width="17.44140625" style="791" customWidth="1"/>
    <col min="4870" max="4870" width="19.44140625" style="791" bestFit="1" customWidth="1"/>
    <col min="4871" max="4871" width="13.44140625" style="791" bestFit="1" customWidth="1"/>
    <col min="4872" max="4872" width="10" style="791" bestFit="1" customWidth="1"/>
    <col min="4873" max="4873" width="16" style="791" customWidth="1"/>
    <col min="4874" max="4874" width="12.33203125" style="791" customWidth="1"/>
    <col min="4875" max="4875" width="10.33203125" style="791" customWidth="1"/>
    <col min="4876" max="4876" width="11.109375" style="791" customWidth="1"/>
    <col min="4877" max="4877" width="11.44140625" style="791"/>
    <col min="4878" max="4878" width="17.88671875" style="791" bestFit="1" customWidth="1"/>
    <col min="4879" max="4879" width="20.33203125" style="791" bestFit="1" customWidth="1"/>
    <col min="4880" max="4884" width="11.44140625" style="791"/>
    <col min="4885" max="4885" width="30.109375" style="791" bestFit="1" customWidth="1"/>
    <col min="4886" max="4886" width="19.44140625" style="791" bestFit="1" customWidth="1"/>
    <col min="4887" max="4887" width="14.44140625" style="791" bestFit="1" customWidth="1"/>
    <col min="4888" max="4888" width="19.44140625" style="791" bestFit="1" customWidth="1"/>
    <col min="4889" max="4889" width="14.44140625" style="791" bestFit="1" customWidth="1"/>
    <col min="4890" max="4890" width="20" style="791" customWidth="1"/>
    <col min="4891" max="4891" width="13.109375" style="791" bestFit="1" customWidth="1"/>
    <col min="4892" max="4892" width="7.109375" style="791" bestFit="1" customWidth="1"/>
    <col min="4893" max="4893" width="9.109375" style="791" bestFit="1" customWidth="1"/>
    <col min="4894" max="5121" width="11.44140625" style="791"/>
    <col min="5122" max="5122" width="10.44140625" style="791" customWidth="1"/>
    <col min="5123" max="5123" width="79.33203125" style="791" customWidth="1"/>
    <col min="5124" max="5124" width="13.44140625" style="791" bestFit="1" customWidth="1"/>
    <col min="5125" max="5125" width="17.44140625" style="791" customWidth="1"/>
    <col min="5126" max="5126" width="19.44140625" style="791" bestFit="1" customWidth="1"/>
    <col min="5127" max="5127" width="13.44140625" style="791" bestFit="1" customWidth="1"/>
    <col min="5128" max="5128" width="10" style="791" bestFit="1" customWidth="1"/>
    <col min="5129" max="5129" width="16" style="791" customWidth="1"/>
    <col min="5130" max="5130" width="12.33203125" style="791" customWidth="1"/>
    <col min="5131" max="5131" width="10.33203125" style="791" customWidth="1"/>
    <col min="5132" max="5132" width="11.109375" style="791" customWidth="1"/>
    <col min="5133" max="5133" width="11.44140625" style="791"/>
    <col min="5134" max="5134" width="17.88671875" style="791" bestFit="1" customWidth="1"/>
    <col min="5135" max="5135" width="20.33203125" style="791" bestFit="1" customWidth="1"/>
    <col min="5136" max="5140" width="11.44140625" style="791"/>
    <col min="5141" max="5141" width="30.109375" style="791" bestFit="1" customWidth="1"/>
    <col min="5142" max="5142" width="19.44140625" style="791" bestFit="1" customWidth="1"/>
    <col min="5143" max="5143" width="14.44140625" style="791" bestFit="1" customWidth="1"/>
    <col min="5144" max="5144" width="19.44140625" style="791" bestFit="1" customWidth="1"/>
    <col min="5145" max="5145" width="14.44140625" style="791" bestFit="1" customWidth="1"/>
    <col min="5146" max="5146" width="20" style="791" customWidth="1"/>
    <col min="5147" max="5147" width="13.109375" style="791" bestFit="1" customWidth="1"/>
    <col min="5148" max="5148" width="7.109375" style="791" bestFit="1" customWidth="1"/>
    <col min="5149" max="5149" width="9.109375" style="791" bestFit="1" customWidth="1"/>
    <col min="5150" max="5377" width="11.44140625" style="791"/>
    <col min="5378" max="5378" width="10.44140625" style="791" customWidth="1"/>
    <col min="5379" max="5379" width="79.33203125" style="791" customWidth="1"/>
    <col min="5380" max="5380" width="13.44140625" style="791" bestFit="1" customWidth="1"/>
    <col min="5381" max="5381" width="17.44140625" style="791" customWidth="1"/>
    <col min="5382" max="5382" width="19.44140625" style="791" bestFit="1" customWidth="1"/>
    <col min="5383" max="5383" width="13.44140625" style="791" bestFit="1" customWidth="1"/>
    <col min="5384" max="5384" width="10" style="791" bestFit="1" customWidth="1"/>
    <col min="5385" max="5385" width="16" style="791" customWidth="1"/>
    <col min="5386" max="5386" width="12.33203125" style="791" customWidth="1"/>
    <col min="5387" max="5387" width="10.33203125" style="791" customWidth="1"/>
    <col min="5388" max="5388" width="11.109375" style="791" customWidth="1"/>
    <col min="5389" max="5389" width="11.44140625" style="791"/>
    <col min="5390" max="5390" width="17.88671875" style="791" bestFit="1" customWidth="1"/>
    <col min="5391" max="5391" width="20.33203125" style="791" bestFit="1" customWidth="1"/>
    <col min="5392" max="5396" width="11.44140625" style="791"/>
    <col min="5397" max="5397" width="30.109375" style="791" bestFit="1" customWidth="1"/>
    <col min="5398" max="5398" width="19.44140625" style="791" bestFit="1" customWidth="1"/>
    <col min="5399" max="5399" width="14.44140625" style="791" bestFit="1" customWidth="1"/>
    <col min="5400" max="5400" width="19.44140625" style="791" bestFit="1" customWidth="1"/>
    <col min="5401" max="5401" width="14.44140625" style="791" bestFit="1" customWidth="1"/>
    <col min="5402" max="5402" width="20" style="791" customWidth="1"/>
    <col min="5403" max="5403" width="13.109375" style="791" bestFit="1" customWidth="1"/>
    <col min="5404" max="5404" width="7.109375" style="791" bestFit="1" customWidth="1"/>
    <col min="5405" max="5405" width="9.109375" style="791" bestFit="1" customWidth="1"/>
    <col min="5406" max="5633" width="11.44140625" style="791"/>
    <col min="5634" max="5634" width="10.44140625" style="791" customWidth="1"/>
    <col min="5635" max="5635" width="79.33203125" style="791" customWidth="1"/>
    <col min="5636" max="5636" width="13.44140625" style="791" bestFit="1" customWidth="1"/>
    <col min="5637" max="5637" width="17.44140625" style="791" customWidth="1"/>
    <col min="5638" max="5638" width="19.44140625" style="791" bestFit="1" customWidth="1"/>
    <col min="5639" max="5639" width="13.44140625" style="791" bestFit="1" customWidth="1"/>
    <col min="5640" max="5640" width="10" style="791" bestFit="1" customWidth="1"/>
    <col min="5641" max="5641" width="16" style="791" customWidth="1"/>
    <col min="5642" max="5642" width="12.33203125" style="791" customWidth="1"/>
    <col min="5643" max="5643" width="10.33203125" style="791" customWidth="1"/>
    <col min="5644" max="5644" width="11.109375" style="791" customWidth="1"/>
    <col min="5645" max="5645" width="11.44140625" style="791"/>
    <col min="5646" max="5646" width="17.88671875" style="791" bestFit="1" customWidth="1"/>
    <col min="5647" max="5647" width="20.33203125" style="791" bestFit="1" customWidth="1"/>
    <col min="5648" max="5652" width="11.44140625" style="791"/>
    <col min="5653" max="5653" width="30.109375" style="791" bestFit="1" customWidth="1"/>
    <col min="5654" max="5654" width="19.44140625" style="791" bestFit="1" customWidth="1"/>
    <col min="5655" max="5655" width="14.44140625" style="791" bestFit="1" customWidth="1"/>
    <col min="5656" max="5656" width="19.44140625" style="791" bestFit="1" customWidth="1"/>
    <col min="5657" max="5657" width="14.44140625" style="791" bestFit="1" customWidth="1"/>
    <col min="5658" max="5658" width="20" style="791" customWidth="1"/>
    <col min="5659" max="5659" width="13.109375" style="791" bestFit="1" customWidth="1"/>
    <col min="5660" max="5660" width="7.109375" style="791" bestFit="1" customWidth="1"/>
    <col min="5661" max="5661" width="9.109375" style="791" bestFit="1" customWidth="1"/>
    <col min="5662" max="5889" width="11.44140625" style="791"/>
    <col min="5890" max="5890" width="10.44140625" style="791" customWidth="1"/>
    <col min="5891" max="5891" width="79.33203125" style="791" customWidth="1"/>
    <col min="5892" max="5892" width="13.44140625" style="791" bestFit="1" customWidth="1"/>
    <col min="5893" max="5893" width="17.44140625" style="791" customWidth="1"/>
    <col min="5894" max="5894" width="19.44140625" style="791" bestFit="1" customWidth="1"/>
    <col min="5895" max="5895" width="13.44140625" style="791" bestFit="1" customWidth="1"/>
    <col min="5896" max="5896" width="10" style="791" bestFit="1" customWidth="1"/>
    <col min="5897" max="5897" width="16" style="791" customWidth="1"/>
    <col min="5898" max="5898" width="12.33203125" style="791" customWidth="1"/>
    <col min="5899" max="5899" width="10.33203125" style="791" customWidth="1"/>
    <col min="5900" max="5900" width="11.109375" style="791" customWidth="1"/>
    <col min="5901" max="5901" width="11.44140625" style="791"/>
    <col min="5902" max="5902" width="17.88671875" style="791" bestFit="1" customWidth="1"/>
    <col min="5903" max="5903" width="20.33203125" style="791" bestFit="1" customWidth="1"/>
    <col min="5904" max="5908" width="11.44140625" style="791"/>
    <col min="5909" max="5909" width="30.109375" style="791" bestFit="1" customWidth="1"/>
    <col min="5910" max="5910" width="19.44140625" style="791" bestFit="1" customWidth="1"/>
    <col min="5911" max="5911" width="14.44140625" style="791" bestFit="1" customWidth="1"/>
    <col min="5912" max="5912" width="19.44140625" style="791" bestFit="1" customWidth="1"/>
    <col min="5913" max="5913" width="14.44140625" style="791" bestFit="1" customWidth="1"/>
    <col min="5914" max="5914" width="20" style="791" customWidth="1"/>
    <col min="5915" max="5915" width="13.109375" style="791" bestFit="1" customWidth="1"/>
    <col min="5916" max="5916" width="7.109375" style="791" bestFit="1" customWidth="1"/>
    <col min="5917" max="5917" width="9.109375" style="791" bestFit="1" customWidth="1"/>
    <col min="5918" max="6145" width="11.44140625" style="791"/>
    <col min="6146" max="6146" width="10.44140625" style="791" customWidth="1"/>
    <col min="6147" max="6147" width="79.33203125" style="791" customWidth="1"/>
    <col min="6148" max="6148" width="13.44140625" style="791" bestFit="1" customWidth="1"/>
    <col min="6149" max="6149" width="17.44140625" style="791" customWidth="1"/>
    <col min="6150" max="6150" width="19.44140625" style="791" bestFit="1" customWidth="1"/>
    <col min="6151" max="6151" width="13.44140625" style="791" bestFit="1" customWidth="1"/>
    <col min="6152" max="6152" width="10" style="791" bestFit="1" customWidth="1"/>
    <col min="6153" max="6153" width="16" style="791" customWidth="1"/>
    <col min="6154" max="6154" width="12.33203125" style="791" customWidth="1"/>
    <col min="6155" max="6155" width="10.33203125" style="791" customWidth="1"/>
    <col min="6156" max="6156" width="11.109375" style="791" customWidth="1"/>
    <col min="6157" max="6157" width="11.44140625" style="791"/>
    <col min="6158" max="6158" width="17.88671875" style="791" bestFit="1" customWidth="1"/>
    <col min="6159" max="6159" width="20.33203125" style="791" bestFit="1" customWidth="1"/>
    <col min="6160" max="6164" width="11.44140625" style="791"/>
    <col min="6165" max="6165" width="30.109375" style="791" bestFit="1" customWidth="1"/>
    <col min="6166" max="6166" width="19.44140625" style="791" bestFit="1" customWidth="1"/>
    <col min="6167" max="6167" width="14.44140625" style="791" bestFit="1" customWidth="1"/>
    <col min="6168" max="6168" width="19.44140625" style="791" bestFit="1" customWidth="1"/>
    <col min="6169" max="6169" width="14.44140625" style="791" bestFit="1" customWidth="1"/>
    <col min="6170" max="6170" width="20" style="791" customWidth="1"/>
    <col min="6171" max="6171" width="13.109375" style="791" bestFit="1" customWidth="1"/>
    <col min="6172" max="6172" width="7.109375" style="791" bestFit="1" customWidth="1"/>
    <col min="6173" max="6173" width="9.109375" style="791" bestFit="1" customWidth="1"/>
    <col min="6174" max="6401" width="11.44140625" style="791"/>
    <col min="6402" max="6402" width="10.44140625" style="791" customWidth="1"/>
    <col min="6403" max="6403" width="79.33203125" style="791" customWidth="1"/>
    <col min="6404" max="6404" width="13.44140625" style="791" bestFit="1" customWidth="1"/>
    <col min="6405" max="6405" width="17.44140625" style="791" customWidth="1"/>
    <col min="6406" max="6406" width="19.44140625" style="791" bestFit="1" customWidth="1"/>
    <col min="6407" max="6407" width="13.44140625" style="791" bestFit="1" customWidth="1"/>
    <col min="6408" max="6408" width="10" style="791" bestFit="1" customWidth="1"/>
    <col min="6409" max="6409" width="16" style="791" customWidth="1"/>
    <col min="6410" max="6410" width="12.33203125" style="791" customWidth="1"/>
    <col min="6411" max="6411" width="10.33203125" style="791" customWidth="1"/>
    <col min="6412" max="6412" width="11.109375" style="791" customWidth="1"/>
    <col min="6413" max="6413" width="11.44140625" style="791"/>
    <col min="6414" max="6414" width="17.88671875" style="791" bestFit="1" customWidth="1"/>
    <col min="6415" max="6415" width="20.33203125" style="791" bestFit="1" customWidth="1"/>
    <col min="6416" max="6420" width="11.44140625" style="791"/>
    <col min="6421" max="6421" width="30.109375" style="791" bestFit="1" customWidth="1"/>
    <col min="6422" max="6422" width="19.44140625" style="791" bestFit="1" customWidth="1"/>
    <col min="6423" max="6423" width="14.44140625" style="791" bestFit="1" customWidth="1"/>
    <col min="6424" max="6424" width="19.44140625" style="791" bestFit="1" customWidth="1"/>
    <col min="6425" max="6425" width="14.44140625" style="791" bestFit="1" customWidth="1"/>
    <col min="6426" max="6426" width="20" style="791" customWidth="1"/>
    <col min="6427" max="6427" width="13.109375" style="791" bestFit="1" customWidth="1"/>
    <col min="6428" max="6428" width="7.109375" style="791" bestFit="1" customWidth="1"/>
    <col min="6429" max="6429" width="9.109375" style="791" bestFit="1" customWidth="1"/>
    <col min="6430" max="6657" width="11.44140625" style="791"/>
    <col min="6658" max="6658" width="10.44140625" style="791" customWidth="1"/>
    <col min="6659" max="6659" width="79.33203125" style="791" customWidth="1"/>
    <col min="6660" max="6660" width="13.44140625" style="791" bestFit="1" customWidth="1"/>
    <col min="6661" max="6661" width="17.44140625" style="791" customWidth="1"/>
    <col min="6662" max="6662" width="19.44140625" style="791" bestFit="1" customWidth="1"/>
    <col min="6663" max="6663" width="13.44140625" style="791" bestFit="1" customWidth="1"/>
    <col min="6664" max="6664" width="10" style="791" bestFit="1" customWidth="1"/>
    <col min="6665" max="6665" width="16" style="791" customWidth="1"/>
    <col min="6666" max="6666" width="12.33203125" style="791" customWidth="1"/>
    <col min="6667" max="6667" width="10.33203125" style="791" customWidth="1"/>
    <col min="6668" max="6668" width="11.109375" style="791" customWidth="1"/>
    <col min="6669" max="6669" width="11.44140625" style="791"/>
    <col min="6670" max="6670" width="17.88671875" style="791" bestFit="1" customWidth="1"/>
    <col min="6671" max="6671" width="20.33203125" style="791" bestFit="1" customWidth="1"/>
    <col min="6672" max="6676" width="11.44140625" style="791"/>
    <col min="6677" max="6677" width="30.109375" style="791" bestFit="1" customWidth="1"/>
    <col min="6678" max="6678" width="19.44140625" style="791" bestFit="1" customWidth="1"/>
    <col min="6679" max="6679" width="14.44140625" style="791" bestFit="1" customWidth="1"/>
    <col min="6680" max="6680" width="19.44140625" style="791" bestFit="1" customWidth="1"/>
    <col min="6681" max="6681" width="14.44140625" style="791" bestFit="1" customWidth="1"/>
    <col min="6682" max="6682" width="20" style="791" customWidth="1"/>
    <col min="6683" max="6683" width="13.109375" style="791" bestFit="1" customWidth="1"/>
    <col min="6684" max="6684" width="7.109375" style="791" bestFit="1" customWidth="1"/>
    <col min="6685" max="6685" width="9.109375" style="791" bestFit="1" customWidth="1"/>
    <col min="6686" max="6913" width="11.44140625" style="791"/>
    <col min="6914" max="6914" width="10.44140625" style="791" customWidth="1"/>
    <col min="6915" max="6915" width="79.33203125" style="791" customWidth="1"/>
    <col min="6916" max="6916" width="13.44140625" style="791" bestFit="1" customWidth="1"/>
    <col min="6917" max="6917" width="17.44140625" style="791" customWidth="1"/>
    <col min="6918" max="6918" width="19.44140625" style="791" bestFit="1" customWidth="1"/>
    <col min="6919" max="6919" width="13.44140625" style="791" bestFit="1" customWidth="1"/>
    <col min="6920" max="6920" width="10" style="791" bestFit="1" customWidth="1"/>
    <col min="6921" max="6921" width="16" style="791" customWidth="1"/>
    <col min="6922" max="6922" width="12.33203125" style="791" customWidth="1"/>
    <col min="6923" max="6923" width="10.33203125" style="791" customWidth="1"/>
    <col min="6924" max="6924" width="11.109375" style="791" customWidth="1"/>
    <col min="6925" max="6925" width="11.44140625" style="791"/>
    <col min="6926" max="6926" width="17.88671875" style="791" bestFit="1" customWidth="1"/>
    <col min="6927" max="6927" width="20.33203125" style="791" bestFit="1" customWidth="1"/>
    <col min="6928" max="6932" width="11.44140625" style="791"/>
    <col min="6933" max="6933" width="30.109375" style="791" bestFit="1" customWidth="1"/>
    <col min="6934" max="6934" width="19.44140625" style="791" bestFit="1" customWidth="1"/>
    <col min="6935" max="6935" width="14.44140625" style="791" bestFit="1" customWidth="1"/>
    <col min="6936" max="6936" width="19.44140625" style="791" bestFit="1" customWidth="1"/>
    <col min="6937" max="6937" width="14.44140625" style="791" bestFit="1" customWidth="1"/>
    <col min="6938" max="6938" width="20" style="791" customWidth="1"/>
    <col min="6939" max="6939" width="13.109375" style="791" bestFit="1" customWidth="1"/>
    <col min="6940" max="6940" width="7.109375" style="791" bestFit="1" customWidth="1"/>
    <col min="6941" max="6941" width="9.109375" style="791" bestFit="1" customWidth="1"/>
    <col min="6942" max="7169" width="11.44140625" style="791"/>
    <col min="7170" max="7170" width="10.44140625" style="791" customWidth="1"/>
    <col min="7171" max="7171" width="79.33203125" style="791" customWidth="1"/>
    <col min="7172" max="7172" width="13.44140625" style="791" bestFit="1" customWidth="1"/>
    <col min="7173" max="7173" width="17.44140625" style="791" customWidth="1"/>
    <col min="7174" max="7174" width="19.44140625" style="791" bestFit="1" customWidth="1"/>
    <col min="7175" max="7175" width="13.44140625" style="791" bestFit="1" customWidth="1"/>
    <col min="7176" max="7176" width="10" style="791" bestFit="1" customWidth="1"/>
    <col min="7177" max="7177" width="16" style="791" customWidth="1"/>
    <col min="7178" max="7178" width="12.33203125" style="791" customWidth="1"/>
    <col min="7179" max="7179" width="10.33203125" style="791" customWidth="1"/>
    <col min="7180" max="7180" width="11.109375" style="791" customWidth="1"/>
    <col min="7181" max="7181" width="11.44140625" style="791"/>
    <col min="7182" max="7182" width="17.88671875" style="791" bestFit="1" customWidth="1"/>
    <col min="7183" max="7183" width="20.33203125" style="791" bestFit="1" customWidth="1"/>
    <col min="7184" max="7188" width="11.44140625" style="791"/>
    <col min="7189" max="7189" width="30.109375" style="791" bestFit="1" customWidth="1"/>
    <col min="7190" max="7190" width="19.44140625" style="791" bestFit="1" customWidth="1"/>
    <col min="7191" max="7191" width="14.44140625" style="791" bestFit="1" customWidth="1"/>
    <col min="7192" max="7192" width="19.44140625" style="791" bestFit="1" customWidth="1"/>
    <col min="7193" max="7193" width="14.44140625" style="791" bestFit="1" customWidth="1"/>
    <col min="7194" max="7194" width="20" style="791" customWidth="1"/>
    <col min="7195" max="7195" width="13.109375" style="791" bestFit="1" customWidth="1"/>
    <col min="7196" max="7196" width="7.109375" style="791" bestFit="1" customWidth="1"/>
    <col min="7197" max="7197" width="9.109375" style="791" bestFit="1" customWidth="1"/>
    <col min="7198" max="7425" width="11.44140625" style="791"/>
    <col min="7426" max="7426" width="10.44140625" style="791" customWidth="1"/>
    <col min="7427" max="7427" width="79.33203125" style="791" customWidth="1"/>
    <col min="7428" max="7428" width="13.44140625" style="791" bestFit="1" customWidth="1"/>
    <col min="7429" max="7429" width="17.44140625" style="791" customWidth="1"/>
    <col min="7430" max="7430" width="19.44140625" style="791" bestFit="1" customWidth="1"/>
    <col min="7431" max="7431" width="13.44140625" style="791" bestFit="1" customWidth="1"/>
    <col min="7432" max="7432" width="10" style="791" bestFit="1" customWidth="1"/>
    <col min="7433" max="7433" width="16" style="791" customWidth="1"/>
    <col min="7434" max="7434" width="12.33203125" style="791" customWidth="1"/>
    <col min="7435" max="7435" width="10.33203125" style="791" customWidth="1"/>
    <col min="7436" max="7436" width="11.109375" style="791" customWidth="1"/>
    <col min="7437" max="7437" width="11.44140625" style="791"/>
    <col min="7438" max="7438" width="17.88671875" style="791" bestFit="1" customWidth="1"/>
    <col min="7439" max="7439" width="20.33203125" style="791" bestFit="1" customWidth="1"/>
    <col min="7440" max="7444" width="11.44140625" style="791"/>
    <col min="7445" max="7445" width="30.109375" style="791" bestFit="1" customWidth="1"/>
    <col min="7446" max="7446" width="19.44140625" style="791" bestFit="1" customWidth="1"/>
    <col min="7447" max="7447" width="14.44140625" style="791" bestFit="1" customWidth="1"/>
    <col min="7448" max="7448" width="19.44140625" style="791" bestFit="1" customWidth="1"/>
    <col min="7449" max="7449" width="14.44140625" style="791" bestFit="1" customWidth="1"/>
    <col min="7450" max="7450" width="20" style="791" customWidth="1"/>
    <col min="7451" max="7451" width="13.109375" style="791" bestFit="1" customWidth="1"/>
    <col min="7452" max="7452" width="7.109375" style="791" bestFit="1" customWidth="1"/>
    <col min="7453" max="7453" width="9.109375" style="791" bestFit="1" customWidth="1"/>
    <col min="7454" max="7681" width="11.44140625" style="791"/>
    <col min="7682" max="7682" width="10.44140625" style="791" customWidth="1"/>
    <col min="7683" max="7683" width="79.33203125" style="791" customWidth="1"/>
    <col min="7684" max="7684" width="13.44140625" style="791" bestFit="1" customWidth="1"/>
    <col min="7685" max="7685" width="17.44140625" style="791" customWidth="1"/>
    <col min="7686" max="7686" width="19.44140625" style="791" bestFit="1" customWidth="1"/>
    <col min="7687" max="7687" width="13.44140625" style="791" bestFit="1" customWidth="1"/>
    <col min="7688" max="7688" width="10" style="791" bestFit="1" customWidth="1"/>
    <col min="7689" max="7689" width="16" style="791" customWidth="1"/>
    <col min="7690" max="7690" width="12.33203125" style="791" customWidth="1"/>
    <col min="7691" max="7691" width="10.33203125" style="791" customWidth="1"/>
    <col min="7692" max="7692" width="11.109375" style="791" customWidth="1"/>
    <col min="7693" max="7693" width="11.44140625" style="791"/>
    <col min="7694" max="7694" width="17.88671875" style="791" bestFit="1" customWidth="1"/>
    <col min="7695" max="7695" width="20.33203125" style="791" bestFit="1" customWidth="1"/>
    <col min="7696" max="7700" width="11.44140625" style="791"/>
    <col min="7701" max="7701" width="30.109375" style="791" bestFit="1" customWidth="1"/>
    <col min="7702" max="7702" width="19.44140625" style="791" bestFit="1" customWidth="1"/>
    <col min="7703" max="7703" width="14.44140625" style="791" bestFit="1" customWidth="1"/>
    <col min="7704" max="7704" width="19.44140625" style="791" bestFit="1" customWidth="1"/>
    <col min="7705" max="7705" width="14.44140625" style="791" bestFit="1" customWidth="1"/>
    <col min="7706" max="7706" width="20" style="791" customWidth="1"/>
    <col min="7707" max="7707" width="13.109375" style="791" bestFit="1" customWidth="1"/>
    <col min="7708" max="7708" width="7.109375" style="791" bestFit="1" customWidth="1"/>
    <col min="7709" max="7709" width="9.109375" style="791" bestFit="1" customWidth="1"/>
    <col min="7710" max="7937" width="11.44140625" style="791"/>
    <col min="7938" max="7938" width="10.44140625" style="791" customWidth="1"/>
    <col min="7939" max="7939" width="79.33203125" style="791" customWidth="1"/>
    <col min="7940" max="7940" width="13.44140625" style="791" bestFit="1" customWidth="1"/>
    <col min="7941" max="7941" width="17.44140625" style="791" customWidth="1"/>
    <col min="7942" max="7942" width="19.44140625" style="791" bestFit="1" customWidth="1"/>
    <col min="7943" max="7943" width="13.44140625" style="791" bestFit="1" customWidth="1"/>
    <col min="7944" max="7944" width="10" style="791" bestFit="1" customWidth="1"/>
    <col min="7945" max="7945" width="16" style="791" customWidth="1"/>
    <col min="7946" max="7946" width="12.33203125" style="791" customWidth="1"/>
    <col min="7947" max="7947" width="10.33203125" style="791" customWidth="1"/>
    <col min="7948" max="7948" width="11.109375" style="791" customWidth="1"/>
    <col min="7949" max="7949" width="11.44140625" style="791"/>
    <col min="7950" max="7950" width="17.88671875" style="791" bestFit="1" customWidth="1"/>
    <col min="7951" max="7951" width="20.33203125" style="791" bestFit="1" customWidth="1"/>
    <col min="7952" max="7956" width="11.44140625" style="791"/>
    <col min="7957" max="7957" width="30.109375" style="791" bestFit="1" customWidth="1"/>
    <col min="7958" max="7958" width="19.44140625" style="791" bestFit="1" customWidth="1"/>
    <col min="7959" max="7959" width="14.44140625" style="791" bestFit="1" customWidth="1"/>
    <col min="7960" max="7960" width="19.44140625" style="791" bestFit="1" customWidth="1"/>
    <col min="7961" max="7961" width="14.44140625" style="791" bestFit="1" customWidth="1"/>
    <col min="7962" max="7962" width="20" style="791" customWidth="1"/>
    <col min="7963" max="7963" width="13.109375" style="791" bestFit="1" customWidth="1"/>
    <col min="7964" max="7964" width="7.109375" style="791" bestFit="1" customWidth="1"/>
    <col min="7965" max="7965" width="9.109375" style="791" bestFit="1" customWidth="1"/>
    <col min="7966" max="8193" width="11.44140625" style="791"/>
    <col min="8194" max="8194" width="10.44140625" style="791" customWidth="1"/>
    <col min="8195" max="8195" width="79.33203125" style="791" customWidth="1"/>
    <col min="8196" max="8196" width="13.44140625" style="791" bestFit="1" customWidth="1"/>
    <col min="8197" max="8197" width="17.44140625" style="791" customWidth="1"/>
    <col min="8198" max="8198" width="19.44140625" style="791" bestFit="1" customWidth="1"/>
    <col min="8199" max="8199" width="13.44140625" style="791" bestFit="1" customWidth="1"/>
    <col min="8200" max="8200" width="10" style="791" bestFit="1" customWidth="1"/>
    <col min="8201" max="8201" width="16" style="791" customWidth="1"/>
    <col min="8202" max="8202" width="12.33203125" style="791" customWidth="1"/>
    <col min="8203" max="8203" width="10.33203125" style="791" customWidth="1"/>
    <col min="8204" max="8204" width="11.109375" style="791" customWidth="1"/>
    <col min="8205" max="8205" width="11.44140625" style="791"/>
    <col min="8206" max="8206" width="17.88671875" style="791" bestFit="1" customWidth="1"/>
    <col min="8207" max="8207" width="20.33203125" style="791" bestFit="1" customWidth="1"/>
    <col min="8208" max="8212" width="11.44140625" style="791"/>
    <col min="8213" max="8213" width="30.109375" style="791" bestFit="1" customWidth="1"/>
    <col min="8214" max="8214" width="19.44140625" style="791" bestFit="1" customWidth="1"/>
    <col min="8215" max="8215" width="14.44140625" style="791" bestFit="1" customWidth="1"/>
    <col min="8216" max="8216" width="19.44140625" style="791" bestFit="1" customWidth="1"/>
    <col min="8217" max="8217" width="14.44140625" style="791" bestFit="1" customWidth="1"/>
    <col min="8218" max="8218" width="20" style="791" customWidth="1"/>
    <col min="8219" max="8219" width="13.109375" style="791" bestFit="1" customWidth="1"/>
    <col min="8220" max="8220" width="7.109375" style="791" bestFit="1" customWidth="1"/>
    <col min="8221" max="8221" width="9.109375" style="791" bestFit="1" customWidth="1"/>
    <col min="8222" max="8449" width="11.44140625" style="791"/>
    <col min="8450" max="8450" width="10.44140625" style="791" customWidth="1"/>
    <col min="8451" max="8451" width="79.33203125" style="791" customWidth="1"/>
    <col min="8452" max="8452" width="13.44140625" style="791" bestFit="1" customWidth="1"/>
    <col min="8453" max="8453" width="17.44140625" style="791" customWidth="1"/>
    <col min="8454" max="8454" width="19.44140625" style="791" bestFit="1" customWidth="1"/>
    <col min="8455" max="8455" width="13.44140625" style="791" bestFit="1" customWidth="1"/>
    <col min="8456" max="8456" width="10" style="791" bestFit="1" customWidth="1"/>
    <col min="8457" max="8457" width="16" style="791" customWidth="1"/>
    <col min="8458" max="8458" width="12.33203125" style="791" customWidth="1"/>
    <col min="8459" max="8459" width="10.33203125" style="791" customWidth="1"/>
    <col min="8460" max="8460" width="11.109375" style="791" customWidth="1"/>
    <col min="8461" max="8461" width="11.44140625" style="791"/>
    <col min="8462" max="8462" width="17.88671875" style="791" bestFit="1" customWidth="1"/>
    <col min="8463" max="8463" width="20.33203125" style="791" bestFit="1" customWidth="1"/>
    <col min="8464" max="8468" width="11.44140625" style="791"/>
    <col min="8469" max="8469" width="30.109375" style="791" bestFit="1" customWidth="1"/>
    <col min="8470" max="8470" width="19.44140625" style="791" bestFit="1" customWidth="1"/>
    <col min="8471" max="8471" width="14.44140625" style="791" bestFit="1" customWidth="1"/>
    <col min="8472" max="8472" width="19.44140625" style="791" bestFit="1" customWidth="1"/>
    <col min="8473" max="8473" width="14.44140625" style="791" bestFit="1" customWidth="1"/>
    <col min="8474" max="8474" width="20" style="791" customWidth="1"/>
    <col min="8475" max="8475" width="13.109375" style="791" bestFit="1" customWidth="1"/>
    <col min="8476" max="8476" width="7.109375" style="791" bestFit="1" customWidth="1"/>
    <col min="8477" max="8477" width="9.109375" style="791" bestFit="1" customWidth="1"/>
    <col min="8478" max="8705" width="11.44140625" style="791"/>
    <col min="8706" max="8706" width="10.44140625" style="791" customWidth="1"/>
    <col min="8707" max="8707" width="79.33203125" style="791" customWidth="1"/>
    <col min="8708" max="8708" width="13.44140625" style="791" bestFit="1" customWidth="1"/>
    <col min="8709" max="8709" width="17.44140625" style="791" customWidth="1"/>
    <col min="8710" max="8710" width="19.44140625" style="791" bestFit="1" customWidth="1"/>
    <col min="8711" max="8711" width="13.44140625" style="791" bestFit="1" customWidth="1"/>
    <col min="8712" max="8712" width="10" style="791" bestFit="1" customWidth="1"/>
    <col min="8713" max="8713" width="16" style="791" customWidth="1"/>
    <col min="8714" max="8714" width="12.33203125" style="791" customWidth="1"/>
    <col min="8715" max="8715" width="10.33203125" style="791" customWidth="1"/>
    <col min="8716" max="8716" width="11.109375" style="791" customWidth="1"/>
    <col min="8717" max="8717" width="11.44140625" style="791"/>
    <col min="8718" max="8718" width="17.88671875" style="791" bestFit="1" customWidth="1"/>
    <col min="8719" max="8719" width="20.33203125" style="791" bestFit="1" customWidth="1"/>
    <col min="8720" max="8724" width="11.44140625" style="791"/>
    <col min="8725" max="8725" width="30.109375" style="791" bestFit="1" customWidth="1"/>
    <col min="8726" max="8726" width="19.44140625" style="791" bestFit="1" customWidth="1"/>
    <col min="8727" max="8727" width="14.44140625" style="791" bestFit="1" customWidth="1"/>
    <col min="8728" max="8728" width="19.44140625" style="791" bestFit="1" customWidth="1"/>
    <col min="8729" max="8729" width="14.44140625" style="791" bestFit="1" customWidth="1"/>
    <col min="8730" max="8730" width="20" style="791" customWidth="1"/>
    <col min="8731" max="8731" width="13.109375" style="791" bestFit="1" customWidth="1"/>
    <col min="8732" max="8732" width="7.109375" style="791" bestFit="1" customWidth="1"/>
    <col min="8733" max="8733" width="9.109375" style="791" bestFit="1" customWidth="1"/>
    <col min="8734" max="8961" width="11.44140625" style="791"/>
    <col min="8962" max="8962" width="10.44140625" style="791" customWidth="1"/>
    <col min="8963" max="8963" width="79.33203125" style="791" customWidth="1"/>
    <col min="8964" max="8964" width="13.44140625" style="791" bestFit="1" customWidth="1"/>
    <col min="8965" max="8965" width="17.44140625" style="791" customWidth="1"/>
    <col min="8966" max="8966" width="19.44140625" style="791" bestFit="1" customWidth="1"/>
    <col min="8967" max="8967" width="13.44140625" style="791" bestFit="1" customWidth="1"/>
    <col min="8968" max="8968" width="10" style="791" bestFit="1" customWidth="1"/>
    <col min="8969" max="8969" width="16" style="791" customWidth="1"/>
    <col min="8970" max="8970" width="12.33203125" style="791" customWidth="1"/>
    <col min="8971" max="8971" width="10.33203125" style="791" customWidth="1"/>
    <col min="8972" max="8972" width="11.109375" style="791" customWidth="1"/>
    <col min="8973" max="8973" width="11.44140625" style="791"/>
    <col min="8974" max="8974" width="17.88671875" style="791" bestFit="1" customWidth="1"/>
    <col min="8975" max="8975" width="20.33203125" style="791" bestFit="1" customWidth="1"/>
    <col min="8976" max="8980" width="11.44140625" style="791"/>
    <col min="8981" max="8981" width="30.109375" style="791" bestFit="1" customWidth="1"/>
    <col min="8982" max="8982" width="19.44140625" style="791" bestFit="1" customWidth="1"/>
    <col min="8983" max="8983" width="14.44140625" style="791" bestFit="1" customWidth="1"/>
    <col min="8984" max="8984" width="19.44140625" style="791" bestFit="1" customWidth="1"/>
    <col min="8985" max="8985" width="14.44140625" style="791" bestFit="1" customWidth="1"/>
    <col min="8986" max="8986" width="20" style="791" customWidth="1"/>
    <col min="8987" max="8987" width="13.109375" style="791" bestFit="1" customWidth="1"/>
    <col min="8988" max="8988" width="7.109375" style="791" bestFit="1" customWidth="1"/>
    <col min="8989" max="8989" width="9.109375" style="791" bestFit="1" customWidth="1"/>
    <col min="8990" max="9217" width="11.44140625" style="791"/>
    <col min="9218" max="9218" width="10.44140625" style="791" customWidth="1"/>
    <col min="9219" max="9219" width="79.33203125" style="791" customWidth="1"/>
    <col min="9220" max="9220" width="13.44140625" style="791" bestFit="1" customWidth="1"/>
    <col min="9221" max="9221" width="17.44140625" style="791" customWidth="1"/>
    <col min="9222" max="9222" width="19.44140625" style="791" bestFit="1" customWidth="1"/>
    <col min="9223" max="9223" width="13.44140625" style="791" bestFit="1" customWidth="1"/>
    <col min="9224" max="9224" width="10" style="791" bestFit="1" customWidth="1"/>
    <col min="9225" max="9225" width="16" style="791" customWidth="1"/>
    <col min="9226" max="9226" width="12.33203125" style="791" customWidth="1"/>
    <col min="9227" max="9227" width="10.33203125" style="791" customWidth="1"/>
    <col min="9228" max="9228" width="11.109375" style="791" customWidth="1"/>
    <col min="9229" max="9229" width="11.44140625" style="791"/>
    <col min="9230" max="9230" width="17.88671875" style="791" bestFit="1" customWidth="1"/>
    <col min="9231" max="9231" width="20.33203125" style="791" bestFit="1" customWidth="1"/>
    <col min="9232" max="9236" width="11.44140625" style="791"/>
    <col min="9237" max="9237" width="30.109375" style="791" bestFit="1" customWidth="1"/>
    <col min="9238" max="9238" width="19.44140625" style="791" bestFit="1" customWidth="1"/>
    <col min="9239" max="9239" width="14.44140625" style="791" bestFit="1" customWidth="1"/>
    <col min="9240" max="9240" width="19.44140625" style="791" bestFit="1" customWidth="1"/>
    <col min="9241" max="9241" width="14.44140625" style="791" bestFit="1" customWidth="1"/>
    <col min="9242" max="9242" width="20" style="791" customWidth="1"/>
    <col min="9243" max="9243" width="13.109375" style="791" bestFit="1" customWidth="1"/>
    <col min="9244" max="9244" width="7.109375" style="791" bestFit="1" customWidth="1"/>
    <col min="9245" max="9245" width="9.109375" style="791" bestFit="1" customWidth="1"/>
    <col min="9246" max="9473" width="11.44140625" style="791"/>
    <col min="9474" max="9474" width="10.44140625" style="791" customWidth="1"/>
    <col min="9475" max="9475" width="79.33203125" style="791" customWidth="1"/>
    <col min="9476" max="9476" width="13.44140625" style="791" bestFit="1" customWidth="1"/>
    <col min="9477" max="9477" width="17.44140625" style="791" customWidth="1"/>
    <col min="9478" max="9478" width="19.44140625" style="791" bestFit="1" customWidth="1"/>
    <col min="9479" max="9479" width="13.44140625" style="791" bestFit="1" customWidth="1"/>
    <col min="9480" max="9480" width="10" style="791" bestFit="1" customWidth="1"/>
    <col min="9481" max="9481" width="16" style="791" customWidth="1"/>
    <col min="9482" max="9482" width="12.33203125" style="791" customWidth="1"/>
    <col min="9483" max="9483" width="10.33203125" style="791" customWidth="1"/>
    <col min="9484" max="9484" width="11.109375" style="791" customWidth="1"/>
    <col min="9485" max="9485" width="11.44140625" style="791"/>
    <col min="9486" max="9486" width="17.88671875" style="791" bestFit="1" customWidth="1"/>
    <col min="9487" max="9487" width="20.33203125" style="791" bestFit="1" customWidth="1"/>
    <col min="9488" max="9492" width="11.44140625" style="791"/>
    <col min="9493" max="9493" width="30.109375" style="791" bestFit="1" customWidth="1"/>
    <col min="9494" max="9494" width="19.44140625" style="791" bestFit="1" customWidth="1"/>
    <col min="9495" max="9495" width="14.44140625" style="791" bestFit="1" customWidth="1"/>
    <col min="9496" max="9496" width="19.44140625" style="791" bestFit="1" customWidth="1"/>
    <col min="9497" max="9497" width="14.44140625" style="791" bestFit="1" customWidth="1"/>
    <col min="9498" max="9498" width="20" style="791" customWidth="1"/>
    <col min="9499" max="9499" width="13.109375" style="791" bestFit="1" customWidth="1"/>
    <col min="9500" max="9500" width="7.109375" style="791" bestFit="1" customWidth="1"/>
    <col min="9501" max="9501" width="9.109375" style="791" bestFit="1" customWidth="1"/>
    <col min="9502" max="9729" width="11.44140625" style="791"/>
    <col min="9730" max="9730" width="10.44140625" style="791" customWidth="1"/>
    <col min="9731" max="9731" width="79.33203125" style="791" customWidth="1"/>
    <col min="9732" max="9732" width="13.44140625" style="791" bestFit="1" customWidth="1"/>
    <col min="9733" max="9733" width="17.44140625" style="791" customWidth="1"/>
    <col min="9734" max="9734" width="19.44140625" style="791" bestFit="1" customWidth="1"/>
    <col min="9735" max="9735" width="13.44140625" style="791" bestFit="1" customWidth="1"/>
    <col min="9736" max="9736" width="10" style="791" bestFit="1" customWidth="1"/>
    <col min="9737" max="9737" width="16" style="791" customWidth="1"/>
    <col min="9738" max="9738" width="12.33203125" style="791" customWidth="1"/>
    <col min="9739" max="9739" width="10.33203125" style="791" customWidth="1"/>
    <col min="9740" max="9740" width="11.109375" style="791" customWidth="1"/>
    <col min="9741" max="9741" width="11.44140625" style="791"/>
    <col min="9742" max="9742" width="17.88671875" style="791" bestFit="1" customWidth="1"/>
    <col min="9743" max="9743" width="20.33203125" style="791" bestFit="1" customWidth="1"/>
    <col min="9744" max="9748" width="11.44140625" style="791"/>
    <col min="9749" max="9749" width="30.109375" style="791" bestFit="1" customWidth="1"/>
    <col min="9750" max="9750" width="19.44140625" style="791" bestFit="1" customWidth="1"/>
    <col min="9751" max="9751" width="14.44140625" style="791" bestFit="1" customWidth="1"/>
    <col min="9752" max="9752" width="19.44140625" style="791" bestFit="1" customWidth="1"/>
    <col min="9753" max="9753" width="14.44140625" style="791" bestFit="1" customWidth="1"/>
    <col min="9754" max="9754" width="20" style="791" customWidth="1"/>
    <col min="9755" max="9755" width="13.109375" style="791" bestFit="1" customWidth="1"/>
    <col min="9756" max="9756" width="7.109375" style="791" bestFit="1" customWidth="1"/>
    <col min="9757" max="9757" width="9.109375" style="791" bestFit="1" customWidth="1"/>
    <col min="9758" max="9985" width="11.44140625" style="791"/>
    <col min="9986" max="9986" width="10.44140625" style="791" customWidth="1"/>
    <col min="9987" max="9987" width="79.33203125" style="791" customWidth="1"/>
    <col min="9988" max="9988" width="13.44140625" style="791" bestFit="1" customWidth="1"/>
    <col min="9989" max="9989" width="17.44140625" style="791" customWidth="1"/>
    <col min="9990" max="9990" width="19.44140625" style="791" bestFit="1" customWidth="1"/>
    <col min="9991" max="9991" width="13.44140625" style="791" bestFit="1" customWidth="1"/>
    <col min="9992" max="9992" width="10" style="791" bestFit="1" customWidth="1"/>
    <col min="9993" max="9993" width="16" style="791" customWidth="1"/>
    <col min="9994" max="9994" width="12.33203125" style="791" customWidth="1"/>
    <col min="9995" max="9995" width="10.33203125" style="791" customWidth="1"/>
    <col min="9996" max="9996" width="11.109375" style="791" customWidth="1"/>
    <col min="9997" max="9997" width="11.44140625" style="791"/>
    <col min="9998" max="9998" width="17.88671875" style="791" bestFit="1" customWidth="1"/>
    <col min="9999" max="9999" width="20.33203125" style="791" bestFit="1" customWidth="1"/>
    <col min="10000" max="10004" width="11.44140625" style="791"/>
    <col min="10005" max="10005" width="30.109375" style="791" bestFit="1" customWidth="1"/>
    <col min="10006" max="10006" width="19.44140625" style="791" bestFit="1" customWidth="1"/>
    <col min="10007" max="10007" width="14.44140625" style="791" bestFit="1" customWidth="1"/>
    <col min="10008" max="10008" width="19.44140625" style="791" bestFit="1" customWidth="1"/>
    <col min="10009" max="10009" width="14.44140625" style="791" bestFit="1" customWidth="1"/>
    <col min="10010" max="10010" width="20" style="791" customWidth="1"/>
    <col min="10011" max="10011" width="13.109375" style="791" bestFit="1" customWidth="1"/>
    <col min="10012" max="10012" width="7.109375" style="791" bestFit="1" customWidth="1"/>
    <col min="10013" max="10013" width="9.109375" style="791" bestFit="1" customWidth="1"/>
    <col min="10014" max="10241" width="11.44140625" style="791"/>
    <col min="10242" max="10242" width="10.44140625" style="791" customWidth="1"/>
    <col min="10243" max="10243" width="79.33203125" style="791" customWidth="1"/>
    <col min="10244" max="10244" width="13.44140625" style="791" bestFit="1" customWidth="1"/>
    <col min="10245" max="10245" width="17.44140625" style="791" customWidth="1"/>
    <col min="10246" max="10246" width="19.44140625" style="791" bestFit="1" customWidth="1"/>
    <col min="10247" max="10247" width="13.44140625" style="791" bestFit="1" customWidth="1"/>
    <col min="10248" max="10248" width="10" style="791" bestFit="1" customWidth="1"/>
    <col min="10249" max="10249" width="16" style="791" customWidth="1"/>
    <col min="10250" max="10250" width="12.33203125" style="791" customWidth="1"/>
    <col min="10251" max="10251" width="10.33203125" style="791" customWidth="1"/>
    <col min="10252" max="10252" width="11.109375" style="791" customWidth="1"/>
    <col min="10253" max="10253" width="11.44140625" style="791"/>
    <col min="10254" max="10254" width="17.88671875" style="791" bestFit="1" customWidth="1"/>
    <col min="10255" max="10255" width="20.33203125" style="791" bestFit="1" customWidth="1"/>
    <col min="10256" max="10260" width="11.44140625" style="791"/>
    <col min="10261" max="10261" width="30.109375" style="791" bestFit="1" customWidth="1"/>
    <col min="10262" max="10262" width="19.44140625" style="791" bestFit="1" customWidth="1"/>
    <col min="10263" max="10263" width="14.44140625" style="791" bestFit="1" customWidth="1"/>
    <col min="10264" max="10264" width="19.44140625" style="791" bestFit="1" customWidth="1"/>
    <col min="10265" max="10265" width="14.44140625" style="791" bestFit="1" customWidth="1"/>
    <col min="10266" max="10266" width="20" style="791" customWidth="1"/>
    <col min="10267" max="10267" width="13.109375" style="791" bestFit="1" customWidth="1"/>
    <col min="10268" max="10268" width="7.109375" style="791" bestFit="1" customWidth="1"/>
    <col min="10269" max="10269" width="9.109375" style="791" bestFit="1" customWidth="1"/>
    <col min="10270" max="10497" width="11.44140625" style="791"/>
    <col min="10498" max="10498" width="10.44140625" style="791" customWidth="1"/>
    <col min="10499" max="10499" width="79.33203125" style="791" customWidth="1"/>
    <col min="10500" max="10500" width="13.44140625" style="791" bestFit="1" customWidth="1"/>
    <col min="10501" max="10501" width="17.44140625" style="791" customWidth="1"/>
    <col min="10502" max="10502" width="19.44140625" style="791" bestFit="1" customWidth="1"/>
    <col min="10503" max="10503" width="13.44140625" style="791" bestFit="1" customWidth="1"/>
    <col min="10504" max="10504" width="10" style="791" bestFit="1" customWidth="1"/>
    <col min="10505" max="10505" width="16" style="791" customWidth="1"/>
    <col min="10506" max="10506" width="12.33203125" style="791" customWidth="1"/>
    <col min="10507" max="10507" width="10.33203125" style="791" customWidth="1"/>
    <col min="10508" max="10508" width="11.109375" style="791" customWidth="1"/>
    <col min="10509" max="10509" width="11.44140625" style="791"/>
    <col min="10510" max="10510" width="17.88671875" style="791" bestFit="1" customWidth="1"/>
    <col min="10511" max="10511" width="20.33203125" style="791" bestFit="1" customWidth="1"/>
    <col min="10512" max="10516" width="11.44140625" style="791"/>
    <col min="10517" max="10517" width="30.109375" style="791" bestFit="1" customWidth="1"/>
    <col min="10518" max="10518" width="19.44140625" style="791" bestFit="1" customWidth="1"/>
    <col min="10519" max="10519" width="14.44140625" style="791" bestFit="1" customWidth="1"/>
    <col min="10520" max="10520" width="19.44140625" style="791" bestFit="1" customWidth="1"/>
    <col min="10521" max="10521" width="14.44140625" style="791" bestFit="1" customWidth="1"/>
    <col min="10522" max="10522" width="20" style="791" customWidth="1"/>
    <col min="10523" max="10523" width="13.109375" style="791" bestFit="1" customWidth="1"/>
    <col min="10524" max="10524" width="7.109375" style="791" bestFit="1" customWidth="1"/>
    <col min="10525" max="10525" width="9.109375" style="791" bestFit="1" customWidth="1"/>
    <col min="10526" max="10753" width="11.44140625" style="791"/>
    <col min="10754" max="10754" width="10.44140625" style="791" customWidth="1"/>
    <col min="10755" max="10755" width="79.33203125" style="791" customWidth="1"/>
    <col min="10756" max="10756" width="13.44140625" style="791" bestFit="1" customWidth="1"/>
    <col min="10757" max="10757" width="17.44140625" style="791" customWidth="1"/>
    <col min="10758" max="10758" width="19.44140625" style="791" bestFit="1" customWidth="1"/>
    <col min="10759" max="10759" width="13.44140625" style="791" bestFit="1" customWidth="1"/>
    <col min="10760" max="10760" width="10" style="791" bestFit="1" customWidth="1"/>
    <col min="10761" max="10761" width="16" style="791" customWidth="1"/>
    <col min="10762" max="10762" width="12.33203125" style="791" customWidth="1"/>
    <col min="10763" max="10763" width="10.33203125" style="791" customWidth="1"/>
    <col min="10764" max="10764" width="11.109375" style="791" customWidth="1"/>
    <col min="10765" max="10765" width="11.44140625" style="791"/>
    <col min="10766" max="10766" width="17.88671875" style="791" bestFit="1" customWidth="1"/>
    <col min="10767" max="10767" width="20.33203125" style="791" bestFit="1" customWidth="1"/>
    <col min="10768" max="10772" width="11.44140625" style="791"/>
    <col min="10773" max="10773" width="30.109375" style="791" bestFit="1" customWidth="1"/>
    <col min="10774" max="10774" width="19.44140625" style="791" bestFit="1" customWidth="1"/>
    <col min="10775" max="10775" width="14.44140625" style="791" bestFit="1" customWidth="1"/>
    <col min="10776" max="10776" width="19.44140625" style="791" bestFit="1" customWidth="1"/>
    <col min="10777" max="10777" width="14.44140625" style="791" bestFit="1" customWidth="1"/>
    <col min="10778" max="10778" width="20" style="791" customWidth="1"/>
    <col min="10779" max="10779" width="13.109375" style="791" bestFit="1" customWidth="1"/>
    <col min="10780" max="10780" width="7.109375" style="791" bestFit="1" customWidth="1"/>
    <col min="10781" max="10781" width="9.109375" style="791" bestFit="1" customWidth="1"/>
    <col min="10782" max="11009" width="11.44140625" style="791"/>
    <col min="11010" max="11010" width="10.44140625" style="791" customWidth="1"/>
    <col min="11011" max="11011" width="79.33203125" style="791" customWidth="1"/>
    <col min="11012" max="11012" width="13.44140625" style="791" bestFit="1" customWidth="1"/>
    <col min="11013" max="11013" width="17.44140625" style="791" customWidth="1"/>
    <col min="11014" max="11014" width="19.44140625" style="791" bestFit="1" customWidth="1"/>
    <col min="11015" max="11015" width="13.44140625" style="791" bestFit="1" customWidth="1"/>
    <col min="11016" max="11016" width="10" style="791" bestFit="1" customWidth="1"/>
    <col min="11017" max="11017" width="16" style="791" customWidth="1"/>
    <col min="11018" max="11018" width="12.33203125" style="791" customWidth="1"/>
    <col min="11019" max="11019" width="10.33203125" style="791" customWidth="1"/>
    <col min="11020" max="11020" width="11.109375" style="791" customWidth="1"/>
    <col min="11021" max="11021" width="11.44140625" style="791"/>
    <col min="11022" max="11022" width="17.88671875" style="791" bestFit="1" customWidth="1"/>
    <col min="11023" max="11023" width="20.33203125" style="791" bestFit="1" customWidth="1"/>
    <col min="11024" max="11028" width="11.44140625" style="791"/>
    <col min="11029" max="11029" width="30.109375" style="791" bestFit="1" customWidth="1"/>
    <col min="11030" max="11030" width="19.44140625" style="791" bestFit="1" customWidth="1"/>
    <col min="11031" max="11031" width="14.44140625" style="791" bestFit="1" customWidth="1"/>
    <col min="11032" max="11032" width="19.44140625" style="791" bestFit="1" customWidth="1"/>
    <col min="11033" max="11033" width="14.44140625" style="791" bestFit="1" customWidth="1"/>
    <col min="11034" max="11034" width="20" style="791" customWidth="1"/>
    <col min="11035" max="11035" width="13.109375" style="791" bestFit="1" customWidth="1"/>
    <col min="11036" max="11036" width="7.109375" style="791" bestFit="1" customWidth="1"/>
    <col min="11037" max="11037" width="9.109375" style="791" bestFit="1" customWidth="1"/>
    <col min="11038" max="11265" width="11.44140625" style="791"/>
    <col min="11266" max="11266" width="10.44140625" style="791" customWidth="1"/>
    <col min="11267" max="11267" width="79.33203125" style="791" customWidth="1"/>
    <col min="11268" max="11268" width="13.44140625" style="791" bestFit="1" customWidth="1"/>
    <col min="11269" max="11269" width="17.44140625" style="791" customWidth="1"/>
    <col min="11270" max="11270" width="19.44140625" style="791" bestFit="1" customWidth="1"/>
    <col min="11271" max="11271" width="13.44140625" style="791" bestFit="1" customWidth="1"/>
    <col min="11272" max="11272" width="10" style="791" bestFit="1" customWidth="1"/>
    <col min="11273" max="11273" width="16" style="791" customWidth="1"/>
    <col min="11274" max="11274" width="12.33203125" style="791" customWidth="1"/>
    <col min="11275" max="11275" width="10.33203125" style="791" customWidth="1"/>
    <col min="11276" max="11276" width="11.109375" style="791" customWidth="1"/>
    <col min="11277" max="11277" width="11.44140625" style="791"/>
    <col min="11278" max="11278" width="17.88671875" style="791" bestFit="1" customWidth="1"/>
    <col min="11279" max="11279" width="20.33203125" style="791" bestFit="1" customWidth="1"/>
    <col min="11280" max="11284" width="11.44140625" style="791"/>
    <col min="11285" max="11285" width="30.109375" style="791" bestFit="1" customWidth="1"/>
    <col min="11286" max="11286" width="19.44140625" style="791" bestFit="1" customWidth="1"/>
    <col min="11287" max="11287" width="14.44140625" style="791" bestFit="1" customWidth="1"/>
    <col min="11288" max="11288" width="19.44140625" style="791" bestFit="1" customWidth="1"/>
    <col min="11289" max="11289" width="14.44140625" style="791" bestFit="1" customWidth="1"/>
    <col min="11290" max="11290" width="20" style="791" customWidth="1"/>
    <col min="11291" max="11291" width="13.109375" style="791" bestFit="1" customWidth="1"/>
    <col min="11292" max="11292" width="7.109375" style="791" bestFit="1" customWidth="1"/>
    <col min="11293" max="11293" width="9.109375" style="791" bestFit="1" customWidth="1"/>
    <col min="11294" max="11521" width="11.44140625" style="791"/>
    <col min="11522" max="11522" width="10.44140625" style="791" customWidth="1"/>
    <col min="11523" max="11523" width="79.33203125" style="791" customWidth="1"/>
    <col min="11524" max="11524" width="13.44140625" style="791" bestFit="1" customWidth="1"/>
    <col min="11525" max="11525" width="17.44140625" style="791" customWidth="1"/>
    <col min="11526" max="11526" width="19.44140625" style="791" bestFit="1" customWidth="1"/>
    <col min="11527" max="11527" width="13.44140625" style="791" bestFit="1" customWidth="1"/>
    <col min="11528" max="11528" width="10" style="791" bestFit="1" customWidth="1"/>
    <col min="11529" max="11529" width="16" style="791" customWidth="1"/>
    <col min="11530" max="11530" width="12.33203125" style="791" customWidth="1"/>
    <col min="11531" max="11531" width="10.33203125" style="791" customWidth="1"/>
    <col min="11532" max="11532" width="11.109375" style="791" customWidth="1"/>
    <col min="11533" max="11533" width="11.44140625" style="791"/>
    <col min="11534" max="11534" width="17.88671875" style="791" bestFit="1" customWidth="1"/>
    <col min="11535" max="11535" width="20.33203125" style="791" bestFit="1" customWidth="1"/>
    <col min="11536" max="11540" width="11.44140625" style="791"/>
    <col min="11541" max="11541" width="30.109375" style="791" bestFit="1" customWidth="1"/>
    <col min="11542" max="11542" width="19.44140625" style="791" bestFit="1" customWidth="1"/>
    <col min="11543" max="11543" width="14.44140625" style="791" bestFit="1" customWidth="1"/>
    <col min="11544" max="11544" width="19.44140625" style="791" bestFit="1" customWidth="1"/>
    <col min="11545" max="11545" width="14.44140625" style="791" bestFit="1" customWidth="1"/>
    <col min="11546" max="11546" width="20" style="791" customWidth="1"/>
    <col min="11547" max="11547" width="13.109375" style="791" bestFit="1" customWidth="1"/>
    <col min="11548" max="11548" width="7.109375" style="791" bestFit="1" customWidth="1"/>
    <col min="11549" max="11549" width="9.109375" style="791" bestFit="1" customWidth="1"/>
    <col min="11550" max="11777" width="11.44140625" style="791"/>
    <col min="11778" max="11778" width="10.44140625" style="791" customWidth="1"/>
    <col min="11779" max="11779" width="79.33203125" style="791" customWidth="1"/>
    <col min="11780" max="11780" width="13.44140625" style="791" bestFit="1" customWidth="1"/>
    <col min="11781" max="11781" width="17.44140625" style="791" customWidth="1"/>
    <col min="11782" max="11782" width="19.44140625" style="791" bestFit="1" customWidth="1"/>
    <col min="11783" max="11783" width="13.44140625" style="791" bestFit="1" customWidth="1"/>
    <col min="11784" max="11784" width="10" style="791" bestFit="1" customWidth="1"/>
    <col min="11785" max="11785" width="16" style="791" customWidth="1"/>
    <col min="11786" max="11786" width="12.33203125" style="791" customWidth="1"/>
    <col min="11787" max="11787" width="10.33203125" style="791" customWidth="1"/>
    <col min="11788" max="11788" width="11.109375" style="791" customWidth="1"/>
    <col min="11789" max="11789" width="11.44140625" style="791"/>
    <col min="11790" max="11790" width="17.88671875" style="791" bestFit="1" customWidth="1"/>
    <col min="11791" max="11791" width="20.33203125" style="791" bestFit="1" customWidth="1"/>
    <col min="11792" max="11796" width="11.44140625" style="791"/>
    <col min="11797" max="11797" width="30.109375" style="791" bestFit="1" customWidth="1"/>
    <col min="11798" max="11798" width="19.44140625" style="791" bestFit="1" customWidth="1"/>
    <col min="11799" max="11799" width="14.44140625" style="791" bestFit="1" customWidth="1"/>
    <col min="11800" max="11800" width="19.44140625" style="791" bestFit="1" customWidth="1"/>
    <col min="11801" max="11801" width="14.44140625" style="791" bestFit="1" customWidth="1"/>
    <col min="11802" max="11802" width="20" style="791" customWidth="1"/>
    <col min="11803" max="11803" width="13.109375" style="791" bestFit="1" customWidth="1"/>
    <col min="11804" max="11804" width="7.109375" style="791" bestFit="1" customWidth="1"/>
    <col min="11805" max="11805" width="9.109375" style="791" bestFit="1" customWidth="1"/>
    <col min="11806" max="12033" width="11.44140625" style="791"/>
    <col min="12034" max="12034" width="10.44140625" style="791" customWidth="1"/>
    <col min="12035" max="12035" width="79.33203125" style="791" customWidth="1"/>
    <col min="12036" max="12036" width="13.44140625" style="791" bestFit="1" customWidth="1"/>
    <col min="12037" max="12037" width="17.44140625" style="791" customWidth="1"/>
    <col min="12038" max="12038" width="19.44140625" style="791" bestFit="1" customWidth="1"/>
    <col min="12039" max="12039" width="13.44140625" style="791" bestFit="1" customWidth="1"/>
    <col min="12040" max="12040" width="10" style="791" bestFit="1" customWidth="1"/>
    <col min="12041" max="12041" width="16" style="791" customWidth="1"/>
    <col min="12042" max="12042" width="12.33203125" style="791" customWidth="1"/>
    <col min="12043" max="12043" width="10.33203125" style="791" customWidth="1"/>
    <col min="12044" max="12044" width="11.109375" style="791" customWidth="1"/>
    <col min="12045" max="12045" width="11.44140625" style="791"/>
    <col min="12046" max="12046" width="17.88671875" style="791" bestFit="1" customWidth="1"/>
    <col min="12047" max="12047" width="20.33203125" style="791" bestFit="1" customWidth="1"/>
    <col min="12048" max="12052" width="11.44140625" style="791"/>
    <col min="12053" max="12053" width="30.109375" style="791" bestFit="1" customWidth="1"/>
    <col min="12054" max="12054" width="19.44140625" style="791" bestFit="1" customWidth="1"/>
    <col min="12055" max="12055" width="14.44140625" style="791" bestFit="1" customWidth="1"/>
    <col min="12056" max="12056" width="19.44140625" style="791" bestFit="1" customWidth="1"/>
    <col min="12057" max="12057" width="14.44140625" style="791" bestFit="1" customWidth="1"/>
    <col min="12058" max="12058" width="20" style="791" customWidth="1"/>
    <col min="12059" max="12059" width="13.109375" style="791" bestFit="1" customWidth="1"/>
    <col min="12060" max="12060" width="7.109375" style="791" bestFit="1" customWidth="1"/>
    <col min="12061" max="12061" width="9.109375" style="791" bestFit="1" customWidth="1"/>
    <col min="12062" max="12289" width="11.44140625" style="791"/>
    <col min="12290" max="12290" width="10.44140625" style="791" customWidth="1"/>
    <col min="12291" max="12291" width="79.33203125" style="791" customWidth="1"/>
    <col min="12292" max="12292" width="13.44140625" style="791" bestFit="1" customWidth="1"/>
    <col min="12293" max="12293" width="17.44140625" style="791" customWidth="1"/>
    <col min="12294" max="12294" width="19.44140625" style="791" bestFit="1" customWidth="1"/>
    <col min="12295" max="12295" width="13.44140625" style="791" bestFit="1" customWidth="1"/>
    <col min="12296" max="12296" width="10" style="791" bestFit="1" customWidth="1"/>
    <col min="12297" max="12297" width="16" style="791" customWidth="1"/>
    <col min="12298" max="12298" width="12.33203125" style="791" customWidth="1"/>
    <col min="12299" max="12299" width="10.33203125" style="791" customWidth="1"/>
    <col min="12300" max="12300" width="11.109375" style="791" customWidth="1"/>
    <col min="12301" max="12301" width="11.44140625" style="791"/>
    <col min="12302" max="12302" width="17.88671875" style="791" bestFit="1" customWidth="1"/>
    <col min="12303" max="12303" width="20.33203125" style="791" bestFit="1" customWidth="1"/>
    <col min="12304" max="12308" width="11.44140625" style="791"/>
    <col min="12309" max="12309" width="30.109375" style="791" bestFit="1" customWidth="1"/>
    <col min="12310" max="12310" width="19.44140625" style="791" bestFit="1" customWidth="1"/>
    <col min="12311" max="12311" width="14.44140625" style="791" bestFit="1" customWidth="1"/>
    <col min="12312" max="12312" width="19.44140625" style="791" bestFit="1" customWidth="1"/>
    <col min="12313" max="12313" width="14.44140625" style="791" bestFit="1" customWidth="1"/>
    <col min="12314" max="12314" width="20" style="791" customWidth="1"/>
    <col min="12315" max="12315" width="13.109375" style="791" bestFit="1" customWidth="1"/>
    <col min="12316" max="12316" width="7.109375" style="791" bestFit="1" customWidth="1"/>
    <col min="12317" max="12317" width="9.109375" style="791" bestFit="1" customWidth="1"/>
    <col min="12318" max="12545" width="11.44140625" style="791"/>
    <col min="12546" max="12546" width="10.44140625" style="791" customWidth="1"/>
    <col min="12547" max="12547" width="79.33203125" style="791" customWidth="1"/>
    <col min="12548" max="12548" width="13.44140625" style="791" bestFit="1" customWidth="1"/>
    <col min="12549" max="12549" width="17.44140625" style="791" customWidth="1"/>
    <col min="12550" max="12550" width="19.44140625" style="791" bestFit="1" customWidth="1"/>
    <col min="12551" max="12551" width="13.44140625" style="791" bestFit="1" customWidth="1"/>
    <col min="12552" max="12552" width="10" style="791" bestFit="1" customWidth="1"/>
    <col min="12553" max="12553" width="16" style="791" customWidth="1"/>
    <col min="12554" max="12554" width="12.33203125" style="791" customWidth="1"/>
    <col min="12555" max="12555" width="10.33203125" style="791" customWidth="1"/>
    <col min="12556" max="12556" width="11.109375" style="791" customWidth="1"/>
    <col min="12557" max="12557" width="11.44140625" style="791"/>
    <col min="12558" max="12558" width="17.88671875" style="791" bestFit="1" customWidth="1"/>
    <col min="12559" max="12559" width="20.33203125" style="791" bestFit="1" customWidth="1"/>
    <col min="12560" max="12564" width="11.44140625" style="791"/>
    <col min="12565" max="12565" width="30.109375" style="791" bestFit="1" customWidth="1"/>
    <col min="12566" max="12566" width="19.44140625" style="791" bestFit="1" customWidth="1"/>
    <col min="12567" max="12567" width="14.44140625" style="791" bestFit="1" customWidth="1"/>
    <col min="12568" max="12568" width="19.44140625" style="791" bestFit="1" customWidth="1"/>
    <col min="12569" max="12569" width="14.44140625" style="791" bestFit="1" customWidth="1"/>
    <col min="12570" max="12570" width="20" style="791" customWidth="1"/>
    <col min="12571" max="12571" width="13.109375" style="791" bestFit="1" customWidth="1"/>
    <col min="12572" max="12572" width="7.109375" style="791" bestFit="1" customWidth="1"/>
    <col min="12573" max="12573" width="9.109375" style="791" bestFit="1" customWidth="1"/>
    <col min="12574" max="12801" width="11.44140625" style="791"/>
    <col min="12802" max="12802" width="10.44140625" style="791" customWidth="1"/>
    <col min="12803" max="12803" width="79.33203125" style="791" customWidth="1"/>
    <col min="12804" max="12804" width="13.44140625" style="791" bestFit="1" customWidth="1"/>
    <col min="12805" max="12805" width="17.44140625" style="791" customWidth="1"/>
    <col min="12806" max="12806" width="19.44140625" style="791" bestFit="1" customWidth="1"/>
    <col min="12807" max="12807" width="13.44140625" style="791" bestFit="1" customWidth="1"/>
    <col min="12808" max="12808" width="10" style="791" bestFit="1" customWidth="1"/>
    <col min="12809" max="12809" width="16" style="791" customWidth="1"/>
    <col min="12810" max="12810" width="12.33203125" style="791" customWidth="1"/>
    <col min="12811" max="12811" width="10.33203125" style="791" customWidth="1"/>
    <col min="12812" max="12812" width="11.109375" style="791" customWidth="1"/>
    <col min="12813" max="12813" width="11.44140625" style="791"/>
    <col min="12814" max="12814" width="17.88671875" style="791" bestFit="1" customWidth="1"/>
    <col min="12815" max="12815" width="20.33203125" style="791" bestFit="1" customWidth="1"/>
    <col min="12816" max="12820" width="11.44140625" style="791"/>
    <col min="12821" max="12821" width="30.109375" style="791" bestFit="1" customWidth="1"/>
    <col min="12822" max="12822" width="19.44140625" style="791" bestFit="1" customWidth="1"/>
    <col min="12823" max="12823" width="14.44140625" style="791" bestFit="1" customWidth="1"/>
    <col min="12824" max="12824" width="19.44140625" style="791" bestFit="1" customWidth="1"/>
    <col min="12825" max="12825" width="14.44140625" style="791" bestFit="1" customWidth="1"/>
    <col min="12826" max="12826" width="20" style="791" customWidth="1"/>
    <col min="12827" max="12827" width="13.109375" style="791" bestFit="1" customWidth="1"/>
    <col min="12828" max="12828" width="7.109375" style="791" bestFit="1" customWidth="1"/>
    <col min="12829" max="12829" width="9.109375" style="791" bestFit="1" customWidth="1"/>
    <col min="12830" max="13057" width="11.44140625" style="791"/>
    <col min="13058" max="13058" width="10.44140625" style="791" customWidth="1"/>
    <col min="13059" max="13059" width="79.33203125" style="791" customWidth="1"/>
    <col min="13060" max="13060" width="13.44140625" style="791" bestFit="1" customWidth="1"/>
    <col min="13061" max="13061" width="17.44140625" style="791" customWidth="1"/>
    <col min="13062" max="13062" width="19.44140625" style="791" bestFit="1" customWidth="1"/>
    <col min="13063" max="13063" width="13.44140625" style="791" bestFit="1" customWidth="1"/>
    <col min="13064" max="13064" width="10" style="791" bestFit="1" customWidth="1"/>
    <col min="13065" max="13065" width="16" style="791" customWidth="1"/>
    <col min="13066" max="13066" width="12.33203125" style="791" customWidth="1"/>
    <col min="13067" max="13067" width="10.33203125" style="791" customWidth="1"/>
    <col min="13068" max="13068" width="11.109375" style="791" customWidth="1"/>
    <col min="13069" max="13069" width="11.44140625" style="791"/>
    <col min="13070" max="13070" width="17.88671875" style="791" bestFit="1" customWidth="1"/>
    <col min="13071" max="13071" width="20.33203125" style="791" bestFit="1" customWidth="1"/>
    <col min="13072" max="13076" width="11.44140625" style="791"/>
    <col min="13077" max="13077" width="30.109375" style="791" bestFit="1" customWidth="1"/>
    <col min="13078" max="13078" width="19.44140625" style="791" bestFit="1" customWidth="1"/>
    <col min="13079" max="13079" width="14.44140625" style="791" bestFit="1" customWidth="1"/>
    <col min="13080" max="13080" width="19.44140625" style="791" bestFit="1" customWidth="1"/>
    <col min="13081" max="13081" width="14.44140625" style="791" bestFit="1" customWidth="1"/>
    <col min="13082" max="13082" width="20" style="791" customWidth="1"/>
    <col min="13083" max="13083" width="13.109375" style="791" bestFit="1" customWidth="1"/>
    <col min="13084" max="13084" width="7.109375" style="791" bestFit="1" customWidth="1"/>
    <col min="13085" max="13085" width="9.109375" style="791" bestFit="1" customWidth="1"/>
    <col min="13086" max="13313" width="11.44140625" style="791"/>
    <col min="13314" max="13314" width="10.44140625" style="791" customWidth="1"/>
    <col min="13315" max="13315" width="79.33203125" style="791" customWidth="1"/>
    <col min="13316" max="13316" width="13.44140625" style="791" bestFit="1" customWidth="1"/>
    <col min="13317" max="13317" width="17.44140625" style="791" customWidth="1"/>
    <col min="13318" max="13318" width="19.44140625" style="791" bestFit="1" customWidth="1"/>
    <col min="13319" max="13319" width="13.44140625" style="791" bestFit="1" customWidth="1"/>
    <col min="13320" max="13320" width="10" style="791" bestFit="1" customWidth="1"/>
    <col min="13321" max="13321" width="16" style="791" customWidth="1"/>
    <col min="13322" max="13322" width="12.33203125" style="791" customWidth="1"/>
    <col min="13323" max="13323" width="10.33203125" style="791" customWidth="1"/>
    <col min="13324" max="13324" width="11.109375" style="791" customWidth="1"/>
    <col min="13325" max="13325" width="11.44140625" style="791"/>
    <col min="13326" max="13326" width="17.88671875" style="791" bestFit="1" customWidth="1"/>
    <col min="13327" max="13327" width="20.33203125" style="791" bestFit="1" customWidth="1"/>
    <col min="13328" max="13332" width="11.44140625" style="791"/>
    <col min="13333" max="13333" width="30.109375" style="791" bestFit="1" customWidth="1"/>
    <col min="13334" max="13334" width="19.44140625" style="791" bestFit="1" customWidth="1"/>
    <col min="13335" max="13335" width="14.44140625" style="791" bestFit="1" customWidth="1"/>
    <col min="13336" max="13336" width="19.44140625" style="791" bestFit="1" customWidth="1"/>
    <col min="13337" max="13337" width="14.44140625" style="791" bestFit="1" customWidth="1"/>
    <col min="13338" max="13338" width="20" style="791" customWidth="1"/>
    <col min="13339" max="13339" width="13.109375" style="791" bestFit="1" customWidth="1"/>
    <col min="13340" max="13340" width="7.109375" style="791" bestFit="1" customWidth="1"/>
    <col min="13341" max="13341" width="9.109375" style="791" bestFit="1" customWidth="1"/>
    <col min="13342" max="13569" width="11.44140625" style="791"/>
    <col min="13570" max="13570" width="10.44140625" style="791" customWidth="1"/>
    <col min="13571" max="13571" width="79.33203125" style="791" customWidth="1"/>
    <col min="13572" max="13572" width="13.44140625" style="791" bestFit="1" customWidth="1"/>
    <col min="13573" max="13573" width="17.44140625" style="791" customWidth="1"/>
    <col min="13574" max="13574" width="19.44140625" style="791" bestFit="1" customWidth="1"/>
    <col min="13575" max="13575" width="13.44140625" style="791" bestFit="1" customWidth="1"/>
    <col min="13576" max="13576" width="10" style="791" bestFit="1" customWidth="1"/>
    <col min="13577" max="13577" width="16" style="791" customWidth="1"/>
    <col min="13578" max="13578" width="12.33203125" style="791" customWidth="1"/>
    <col min="13579" max="13579" width="10.33203125" style="791" customWidth="1"/>
    <col min="13580" max="13580" width="11.109375" style="791" customWidth="1"/>
    <col min="13581" max="13581" width="11.44140625" style="791"/>
    <col min="13582" max="13582" width="17.88671875" style="791" bestFit="1" customWidth="1"/>
    <col min="13583" max="13583" width="20.33203125" style="791" bestFit="1" customWidth="1"/>
    <col min="13584" max="13588" width="11.44140625" style="791"/>
    <col min="13589" max="13589" width="30.109375" style="791" bestFit="1" customWidth="1"/>
    <col min="13590" max="13590" width="19.44140625" style="791" bestFit="1" customWidth="1"/>
    <col min="13591" max="13591" width="14.44140625" style="791" bestFit="1" customWidth="1"/>
    <col min="13592" max="13592" width="19.44140625" style="791" bestFit="1" customWidth="1"/>
    <col min="13593" max="13593" width="14.44140625" style="791" bestFit="1" customWidth="1"/>
    <col min="13594" max="13594" width="20" style="791" customWidth="1"/>
    <col min="13595" max="13595" width="13.109375" style="791" bestFit="1" customWidth="1"/>
    <col min="13596" max="13596" width="7.109375" style="791" bestFit="1" customWidth="1"/>
    <col min="13597" max="13597" width="9.109375" style="791" bestFit="1" customWidth="1"/>
    <col min="13598" max="13825" width="11.44140625" style="791"/>
    <col min="13826" max="13826" width="10.44140625" style="791" customWidth="1"/>
    <col min="13827" max="13827" width="79.33203125" style="791" customWidth="1"/>
    <col min="13828" max="13828" width="13.44140625" style="791" bestFit="1" customWidth="1"/>
    <col min="13829" max="13829" width="17.44140625" style="791" customWidth="1"/>
    <col min="13830" max="13830" width="19.44140625" style="791" bestFit="1" customWidth="1"/>
    <col min="13831" max="13831" width="13.44140625" style="791" bestFit="1" customWidth="1"/>
    <col min="13832" max="13832" width="10" style="791" bestFit="1" customWidth="1"/>
    <col min="13833" max="13833" width="16" style="791" customWidth="1"/>
    <col min="13834" max="13834" width="12.33203125" style="791" customWidth="1"/>
    <col min="13835" max="13835" width="10.33203125" style="791" customWidth="1"/>
    <col min="13836" max="13836" width="11.109375" style="791" customWidth="1"/>
    <col min="13837" max="13837" width="11.44140625" style="791"/>
    <col min="13838" max="13838" width="17.88671875" style="791" bestFit="1" customWidth="1"/>
    <col min="13839" max="13839" width="20.33203125" style="791" bestFit="1" customWidth="1"/>
    <col min="13840" max="13844" width="11.44140625" style="791"/>
    <col min="13845" max="13845" width="30.109375" style="791" bestFit="1" customWidth="1"/>
    <col min="13846" max="13846" width="19.44140625" style="791" bestFit="1" customWidth="1"/>
    <col min="13847" max="13847" width="14.44140625" style="791" bestFit="1" customWidth="1"/>
    <col min="13848" max="13848" width="19.44140625" style="791" bestFit="1" customWidth="1"/>
    <col min="13849" max="13849" width="14.44140625" style="791" bestFit="1" customWidth="1"/>
    <col min="13850" max="13850" width="20" style="791" customWidth="1"/>
    <col min="13851" max="13851" width="13.109375" style="791" bestFit="1" customWidth="1"/>
    <col min="13852" max="13852" width="7.109375" style="791" bestFit="1" customWidth="1"/>
    <col min="13853" max="13853" width="9.109375" style="791" bestFit="1" customWidth="1"/>
    <col min="13854" max="14081" width="11.44140625" style="791"/>
    <col min="14082" max="14082" width="10.44140625" style="791" customWidth="1"/>
    <col min="14083" max="14083" width="79.33203125" style="791" customWidth="1"/>
    <col min="14084" max="14084" width="13.44140625" style="791" bestFit="1" customWidth="1"/>
    <col min="14085" max="14085" width="17.44140625" style="791" customWidth="1"/>
    <col min="14086" max="14086" width="19.44140625" style="791" bestFit="1" customWidth="1"/>
    <col min="14087" max="14087" width="13.44140625" style="791" bestFit="1" customWidth="1"/>
    <col min="14088" max="14088" width="10" style="791" bestFit="1" customWidth="1"/>
    <col min="14089" max="14089" width="16" style="791" customWidth="1"/>
    <col min="14090" max="14090" width="12.33203125" style="791" customWidth="1"/>
    <col min="14091" max="14091" width="10.33203125" style="791" customWidth="1"/>
    <col min="14092" max="14092" width="11.109375" style="791" customWidth="1"/>
    <col min="14093" max="14093" width="11.44140625" style="791"/>
    <col min="14094" max="14094" width="17.88671875" style="791" bestFit="1" customWidth="1"/>
    <col min="14095" max="14095" width="20.33203125" style="791" bestFit="1" customWidth="1"/>
    <col min="14096" max="14100" width="11.44140625" style="791"/>
    <col min="14101" max="14101" width="30.109375" style="791" bestFit="1" customWidth="1"/>
    <col min="14102" max="14102" width="19.44140625" style="791" bestFit="1" customWidth="1"/>
    <col min="14103" max="14103" width="14.44140625" style="791" bestFit="1" customWidth="1"/>
    <col min="14104" max="14104" width="19.44140625" style="791" bestFit="1" customWidth="1"/>
    <col min="14105" max="14105" width="14.44140625" style="791" bestFit="1" customWidth="1"/>
    <col min="14106" max="14106" width="20" style="791" customWidth="1"/>
    <col min="14107" max="14107" width="13.109375" style="791" bestFit="1" customWidth="1"/>
    <col min="14108" max="14108" width="7.109375" style="791" bestFit="1" customWidth="1"/>
    <col min="14109" max="14109" width="9.109375" style="791" bestFit="1" customWidth="1"/>
    <col min="14110" max="14337" width="11.44140625" style="791"/>
    <col min="14338" max="14338" width="10.44140625" style="791" customWidth="1"/>
    <col min="14339" max="14339" width="79.33203125" style="791" customWidth="1"/>
    <col min="14340" max="14340" width="13.44140625" style="791" bestFit="1" customWidth="1"/>
    <col min="14341" max="14341" width="17.44140625" style="791" customWidth="1"/>
    <col min="14342" max="14342" width="19.44140625" style="791" bestFit="1" customWidth="1"/>
    <col min="14343" max="14343" width="13.44140625" style="791" bestFit="1" customWidth="1"/>
    <col min="14344" max="14344" width="10" style="791" bestFit="1" customWidth="1"/>
    <col min="14345" max="14345" width="16" style="791" customWidth="1"/>
    <col min="14346" max="14346" width="12.33203125" style="791" customWidth="1"/>
    <col min="14347" max="14347" width="10.33203125" style="791" customWidth="1"/>
    <col min="14348" max="14348" width="11.109375" style="791" customWidth="1"/>
    <col min="14349" max="14349" width="11.44140625" style="791"/>
    <col min="14350" max="14350" width="17.88671875" style="791" bestFit="1" customWidth="1"/>
    <col min="14351" max="14351" width="20.33203125" style="791" bestFit="1" customWidth="1"/>
    <col min="14352" max="14356" width="11.44140625" style="791"/>
    <col min="14357" max="14357" width="30.109375" style="791" bestFit="1" customWidth="1"/>
    <col min="14358" max="14358" width="19.44140625" style="791" bestFit="1" customWidth="1"/>
    <col min="14359" max="14359" width="14.44140625" style="791" bestFit="1" customWidth="1"/>
    <col min="14360" max="14360" width="19.44140625" style="791" bestFit="1" customWidth="1"/>
    <col min="14361" max="14361" width="14.44140625" style="791" bestFit="1" customWidth="1"/>
    <col min="14362" max="14362" width="20" style="791" customWidth="1"/>
    <col min="14363" max="14363" width="13.109375" style="791" bestFit="1" customWidth="1"/>
    <col min="14364" max="14364" width="7.109375" style="791" bestFit="1" customWidth="1"/>
    <col min="14365" max="14365" width="9.109375" style="791" bestFit="1" customWidth="1"/>
    <col min="14366" max="14593" width="11.44140625" style="791"/>
    <col min="14594" max="14594" width="10.44140625" style="791" customWidth="1"/>
    <col min="14595" max="14595" width="79.33203125" style="791" customWidth="1"/>
    <col min="14596" max="14596" width="13.44140625" style="791" bestFit="1" customWidth="1"/>
    <col min="14597" max="14597" width="17.44140625" style="791" customWidth="1"/>
    <col min="14598" max="14598" width="19.44140625" style="791" bestFit="1" customWidth="1"/>
    <col min="14599" max="14599" width="13.44140625" style="791" bestFit="1" customWidth="1"/>
    <col min="14600" max="14600" width="10" style="791" bestFit="1" customWidth="1"/>
    <col min="14601" max="14601" width="16" style="791" customWidth="1"/>
    <col min="14602" max="14602" width="12.33203125" style="791" customWidth="1"/>
    <col min="14603" max="14603" width="10.33203125" style="791" customWidth="1"/>
    <col min="14604" max="14604" width="11.109375" style="791" customWidth="1"/>
    <col min="14605" max="14605" width="11.44140625" style="791"/>
    <col min="14606" max="14606" width="17.88671875" style="791" bestFit="1" customWidth="1"/>
    <col min="14607" max="14607" width="20.33203125" style="791" bestFit="1" customWidth="1"/>
    <col min="14608" max="14612" width="11.44140625" style="791"/>
    <col min="14613" max="14613" width="30.109375" style="791" bestFit="1" customWidth="1"/>
    <col min="14614" max="14614" width="19.44140625" style="791" bestFit="1" customWidth="1"/>
    <col min="14615" max="14615" width="14.44140625" style="791" bestFit="1" customWidth="1"/>
    <col min="14616" max="14616" width="19.44140625" style="791" bestFit="1" customWidth="1"/>
    <col min="14617" max="14617" width="14.44140625" style="791" bestFit="1" customWidth="1"/>
    <col min="14618" max="14618" width="20" style="791" customWidth="1"/>
    <col min="14619" max="14619" width="13.109375" style="791" bestFit="1" customWidth="1"/>
    <col min="14620" max="14620" width="7.109375" style="791" bestFit="1" customWidth="1"/>
    <col min="14621" max="14621" width="9.109375" style="791" bestFit="1" customWidth="1"/>
    <col min="14622" max="14849" width="11.44140625" style="791"/>
    <col min="14850" max="14850" width="10.44140625" style="791" customWidth="1"/>
    <col min="14851" max="14851" width="79.33203125" style="791" customWidth="1"/>
    <col min="14852" max="14852" width="13.44140625" style="791" bestFit="1" customWidth="1"/>
    <col min="14853" max="14853" width="17.44140625" style="791" customWidth="1"/>
    <col min="14854" max="14854" width="19.44140625" style="791" bestFit="1" customWidth="1"/>
    <col min="14855" max="14855" width="13.44140625" style="791" bestFit="1" customWidth="1"/>
    <col min="14856" max="14856" width="10" style="791" bestFit="1" customWidth="1"/>
    <col min="14857" max="14857" width="16" style="791" customWidth="1"/>
    <col min="14858" max="14858" width="12.33203125" style="791" customWidth="1"/>
    <col min="14859" max="14859" width="10.33203125" style="791" customWidth="1"/>
    <col min="14860" max="14860" width="11.109375" style="791" customWidth="1"/>
    <col min="14861" max="14861" width="11.44140625" style="791"/>
    <col min="14862" max="14862" width="17.88671875" style="791" bestFit="1" customWidth="1"/>
    <col min="14863" max="14863" width="20.33203125" style="791" bestFit="1" customWidth="1"/>
    <col min="14864" max="14868" width="11.44140625" style="791"/>
    <col min="14869" max="14869" width="30.109375" style="791" bestFit="1" customWidth="1"/>
    <col min="14870" max="14870" width="19.44140625" style="791" bestFit="1" customWidth="1"/>
    <col min="14871" max="14871" width="14.44140625" style="791" bestFit="1" customWidth="1"/>
    <col min="14872" max="14872" width="19.44140625" style="791" bestFit="1" customWidth="1"/>
    <col min="14873" max="14873" width="14.44140625" style="791" bestFit="1" customWidth="1"/>
    <col min="14874" max="14874" width="20" style="791" customWidth="1"/>
    <col min="14875" max="14875" width="13.109375" style="791" bestFit="1" customWidth="1"/>
    <col min="14876" max="14876" width="7.109375" style="791" bestFit="1" customWidth="1"/>
    <col min="14877" max="14877" width="9.109375" style="791" bestFit="1" customWidth="1"/>
    <col min="14878" max="15105" width="11.44140625" style="791"/>
    <col min="15106" max="15106" width="10.44140625" style="791" customWidth="1"/>
    <col min="15107" max="15107" width="79.33203125" style="791" customWidth="1"/>
    <col min="15108" max="15108" width="13.44140625" style="791" bestFit="1" customWidth="1"/>
    <col min="15109" max="15109" width="17.44140625" style="791" customWidth="1"/>
    <col min="15110" max="15110" width="19.44140625" style="791" bestFit="1" customWidth="1"/>
    <col min="15111" max="15111" width="13.44140625" style="791" bestFit="1" customWidth="1"/>
    <col min="15112" max="15112" width="10" style="791" bestFit="1" customWidth="1"/>
    <col min="15113" max="15113" width="16" style="791" customWidth="1"/>
    <col min="15114" max="15114" width="12.33203125" style="791" customWidth="1"/>
    <col min="15115" max="15115" width="10.33203125" style="791" customWidth="1"/>
    <col min="15116" max="15116" width="11.109375" style="791" customWidth="1"/>
    <col min="15117" max="15117" width="11.44140625" style="791"/>
    <col min="15118" max="15118" width="17.88671875" style="791" bestFit="1" customWidth="1"/>
    <col min="15119" max="15119" width="20.33203125" style="791" bestFit="1" customWidth="1"/>
    <col min="15120" max="15124" width="11.44140625" style="791"/>
    <col min="15125" max="15125" width="30.109375" style="791" bestFit="1" customWidth="1"/>
    <col min="15126" max="15126" width="19.44140625" style="791" bestFit="1" customWidth="1"/>
    <col min="15127" max="15127" width="14.44140625" style="791" bestFit="1" customWidth="1"/>
    <col min="15128" max="15128" width="19.44140625" style="791" bestFit="1" customWidth="1"/>
    <col min="15129" max="15129" width="14.44140625" style="791" bestFit="1" customWidth="1"/>
    <col min="15130" max="15130" width="20" style="791" customWidth="1"/>
    <col min="15131" max="15131" width="13.109375" style="791" bestFit="1" customWidth="1"/>
    <col min="15132" max="15132" width="7.109375" style="791" bestFit="1" customWidth="1"/>
    <col min="15133" max="15133" width="9.109375" style="791" bestFit="1" customWidth="1"/>
    <col min="15134" max="15361" width="11.44140625" style="791"/>
    <col min="15362" max="15362" width="10.44140625" style="791" customWidth="1"/>
    <col min="15363" max="15363" width="79.33203125" style="791" customWidth="1"/>
    <col min="15364" max="15364" width="13.44140625" style="791" bestFit="1" customWidth="1"/>
    <col min="15365" max="15365" width="17.44140625" style="791" customWidth="1"/>
    <col min="15366" max="15366" width="19.44140625" style="791" bestFit="1" customWidth="1"/>
    <col min="15367" max="15367" width="13.44140625" style="791" bestFit="1" customWidth="1"/>
    <col min="15368" max="15368" width="10" style="791" bestFit="1" customWidth="1"/>
    <col min="15369" max="15369" width="16" style="791" customWidth="1"/>
    <col min="15370" max="15370" width="12.33203125" style="791" customWidth="1"/>
    <col min="15371" max="15371" width="10.33203125" style="791" customWidth="1"/>
    <col min="15372" max="15372" width="11.109375" style="791" customWidth="1"/>
    <col min="15373" max="15373" width="11.44140625" style="791"/>
    <col min="15374" max="15374" width="17.88671875" style="791" bestFit="1" customWidth="1"/>
    <col min="15375" max="15375" width="20.33203125" style="791" bestFit="1" customWidth="1"/>
    <col min="15376" max="15380" width="11.44140625" style="791"/>
    <col min="15381" max="15381" width="30.109375" style="791" bestFit="1" customWidth="1"/>
    <col min="15382" max="15382" width="19.44140625" style="791" bestFit="1" customWidth="1"/>
    <col min="15383" max="15383" width="14.44140625" style="791" bestFit="1" customWidth="1"/>
    <col min="15384" max="15384" width="19.44140625" style="791" bestFit="1" customWidth="1"/>
    <col min="15385" max="15385" width="14.44140625" style="791" bestFit="1" customWidth="1"/>
    <col min="15386" max="15386" width="20" style="791" customWidth="1"/>
    <col min="15387" max="15387" width="13.109375" style="791" bestFit="1" customWidth="1"/>
    <col min="15388" max="15388" width="7.109375" style="791" bestFit="1" customWidth="1"/>
    <col min="15389" max="15389" width="9.109375" style="791" bestFit="1" customWidth="1"/>
    <col min="15390" max="15617" width="11.44140625" style="791"/>
    <col min="15618" max="15618" width="10.44140625" style="791" customWidth="1"/>
    <col min="15619" max="15619" width="79.33203125" style="791" customWidth="1"/>
    <col min="15620" max="15620" width="13.44140625" style="791" bestFit="1" customWidth="1"/>
    <col min="15621" max="15621" width="17.44140625" style="791" customWidth="1"/>
    <col min="15622" max="15622" width="19.44140625" style="791" bestFit="1" customWidth="1"/>
    <col min="15623" max="15623" width="13.44140625" style="791" bestFit="1" customWidth="1"/>
    <col min="15624" max="15624" width="10" style="791" bestFit="1" customWidth="1"/>
    <col min="15625" max="15625" width="16" style="791" customWidth="1"/>
    <col min="15626" max="15626" width="12.33203125" style="791" customWidth="1"/>
    <col min="15627" max="15627" width="10.33203125" style="791" customWidth="1"/>
    <col min="15628" max="15628" width="11.109375" style="791" customWidth="1"/>
    <col min="15629" max="15629" width="11.44140625" style="791"/>
    <col min="15630" max="15630" width="17.88671875" style="791" bestFit="1" customWidth="1"/>
    <col min="15631" max="15631" width="20.33203125" style="791" bestFit="1" customWidth="1"/>
    <col min="15632" max="15636" width="11.44140625" style="791"/>
    <col min="15637" max="15637" width="30.109375" style="791" bestFit="1" customWidth="1"/>
    <col min="15638" max="15638" width="19.44140625" style="791" bestFit="1" customWidth="1"/>
    <col min="15639" max="15639" width="14.44140625" style="791" bestFit="1" customWidth="1"/>
    <col min="15640" max="15640" width="19.44140625" style="791" bestFit="1" customWidth="1"/>
    <col min="15641" max="15641" width="14.44140625" style="791" bestFit="1" customWidth="1"/>
    <col min="15642" max="15642" width="20" style="791" customWidth="1"/>
    <col min="15643" max="15643" width="13.109375" style="791" bestFit="1" customWidth="1"/>
    <col min="15644" max="15644" width="7.109375" style="791" bestFit="1" customWidth="1"/>
    <col min="15645" max="15645" width="9.109375" style="791" bestFit="1" customWidth="1"/>
    <col min="15646" max="15873" width="11.44140625" style="791"/>
    <col min="15874" max="15874" width="10.44140625" style="791" customWidth="1"/>
    <col min="15875" max="15875" width="79.33203125" style="791" customWidth="1"/>
    <col min="15876" max="15876" width="13.44140625" style="791" bestFit="1" customWidth="1"/>
    <col min="15877" max="15877" width="17.44140625" style="791" customWidth="1"/>
    <col min="15878" max="15878" width="19.44140625" style="791" bestFit="1" customWidth="1"/>
    <col min="15879" max="15879" width="13.44140625" style="791" bestFit="1" customWidth="1"/>
    <col min="15880" max="15880" width="10" style="791" bestFit="1" customWidth="1"/>
    <col min="15881" max="15881" width="16" style="791" customWidth="1"/>
    <col min="15882" max="15882" width="12.33203125" style="791" customWidth="1"/>
    <col min="15883" max="15883" width="10.33203125" style="791" customWidth="1"/>
    <col min="15884" max="15884" width="11.109375" style="791" customWidth="1"/>
    <col min="15885" max="15885" width="11.44140625" style="791"/>
    <col min="15886" max="15886" width="17.88671875" style="791" bestFit="1" customWidth="1"/>
    <col min="15887" max="15887" width="20.33203125" style="791" bestFit="1" customWidth="1"/>
    <col min="15888" max="15892" width="11.44140625" style="791"/>
    <col min="15893" max="15893" width="30.109375" style="791" bestFit="1" customWidth="1"/>
    <col min="15894" max="15894" width="19.44140625" style="791" bestFit="1" customWidth="1"/>
    <col min="15895" max="15895" width="14.44140625" style="791" bestFit="1" customWidth="1"/>
    <col min="15896" max="15896" width="19.44140625" style="791" bestFit="1" customWidth="1"/>
    <col min="15897" max="15897" width="14.44140625" style="791" bestFit="1" customWidth="1"/>
    <col min="15898" max="15898" width="20" style="791" customWidth="1"/>
    <col min="15899" max="15899" width="13.109375" style="791" bestFit="1" customWidth="1"/>
    <col min="15900" max="15900" width="7.109375" style="791" bestFit="1" customWidth="1"/>
    <col min="15901" max="15901" width="9.109375" style="791" bestFit="1" customWidth="1"/>
    <col min="15902" max="16129" width="11.44140625" style="791"/>
    <col min="16130" max="16130" width="10.44140625" style="791" customWidth="1"/>
    <col min="16131" max="16131" width="79.33203125" style="791" customWidth="1"/>
    <col min="16132" max="16132" width="13.44140625" style="791" bestFit="1" customWidth="1"/>
    <col min="16133" max="16133" width="17.44140625" style="791" customWidth="1"/>
    <col min="16134" max="16134" width="19.44140625" style="791" bestFit="1" customWidth="1"/>
    <col min="16135" max="16135" width="13.44140625" style="791" bestFit="1" customWidth="1"/>
    <col min="16136" max="16136" width="10" style="791" bestFit="1" customWidth="1"/>
    <col min="16137" max="16137" width="16" style="791" customWidth="1"/>
    <col min="16138" max="16138" width="12.33203125" style="791" customWidth="1"/>
    <col min="16139" max="16139" width="10.33203125" style="791" customWidth="1"/>
    <col min="16140" max="16140" width="11.109375" style="791" customWidth="1"/>
    <col min="16141" max="16141" width="11.44140625" style="791"/>
    <col min="16142" max="16142" width="17.88671875" style="791" bestFit="1" customWidth="1"/>
    <col min="16143" max="16143" width="20.33203125" style="791" bestFit="1" customWidth="1"/>
    <col min="16144" max="16148" width="11.44140625" style="791"/>
    <col min="16149" max="16149" width="30.109375" style="791" bestFit="1" customWidth="1"/>
    <col min="16150" max="16150" width="19.44140625" style="791" bestFit="1" customWidth="1"/>
    <col min="16151" max="16151" width="14.44140625" style="791" bestFit="1" customWidth="1"/>
    <col min="16152" max="16152" width="19.44140625" style="791" bestFit="1" customWidth="1"/>
    <col min="16153" max="16153" width="14.44140625" style="791" bestFit="1" customWidth="1"/>
    <col min="16154" max="16154" width="20" style="791" customWidth="1"/>
    <col min="16155" max="16155" width="13.109375" style="791" bestFit="1" customWidth="1"/>
    <col min="16156" max="16156" width="7.109375" style="791" bestFit="1" customWidth="1"/>
    <col min="16157" max="16157" width="9.109375" style="791" bestFit="1" customWidth="1"/>
    <col min="16158" max="16384" width="11.44140625" style="791"/>
  </cols>
  <sheetData>
    <row r="1" spans="2:15">
      <c r="B1" s="1801" t="s">
        <v>42</v>
      </c>
      <c r="C1" s="1801"/>
      <c r="D1" s="1801"/>
      <c r="E1" s="1801"/>
      <c r="F1" s="1801"/>
      <c r="G1" s="1801"/>
      <c r="H1" s="1801"/>
      <c r="I1" s="1801"/>
      <c r="J1" s="1801"/>
      <c r="K1" s="1801"/>
      <c r="L1" s="1801"/>
    </row>
    <row r="2" spans="2:15">
      <c r="B2" s="1801" t="s">
        <v>43</v>
      </c>
      <c r="C2" s="1801"/>
      <c r="D2" s="1801"/>
      <c r="E2" s="1801"/>
      <c r="F2" s="1801"/>
      <c r="G2" s="1801"/>
      <c r="H2" s="1801"/>
      <c r="I2" s="1801"/>
      <c r="J2" s="1801"/>
      <c r="K2" s="1801"/>
      <c r="L2" s="1801"/>
    </row>
    <row r="3" spans="2:15">
      <c r="B3" s="1800" t="s">
        <v>44</v>
      </c>
      <c r="C3" s="1800"/>
      <c r="D3" s="1800"/>
      <c r="E3" s="1800"/>
      <c r="F3" s="1800"/>
      <c r="G3" s="1800"/>
      <c r="H3" s="1800"/>
      <c r="I3" s="1800"/>
      <c r="J3" s="1800"/>
      <c r="K3" s="1800"/>
      <c r="L3" s="1800"/>
    </row>
    <row r="5" spans="2:15">
      <c r="B5" s="1802" t="s">
        <v>2696</v>
      </c>
      <c r="C5" s="1802"/>
      <c r="D5" s="1802"/>
      <c r="E5" s="1802"/>
      <c r="F5" s="1802"/>
      <c r="G5" s="1802"/>
      <c r="H5" s="1802"/>
      <c r="I5" s="1802"/>
      <c r="J5" s="1802"/>
      <c r="K5" s="1802"/>
      <c r="L5" s="1802"/>
    </row>
    <row r="6" spans="2:15">
      <c r="B6" s="1802" t="s">
        <v>60</v>
      </c>
      <c r="C6" s="1802"/>
      <c r="D6" s="1802"/>
      <c r="E6" s="1802"/>
      <c r="F6" s="1802"/>
      <c r="G6" s="1802"/>
      <c r="H6" s="1802"/>
      <c r="I6" s="1802"/>
      <c r="J6" s="1802"/>
      <c r="K6" s="1802"/>
    </row>
    <row r="7" spans="2:15" ht="15" thickBot="1">
      <c r="B7" s="1800" t="s">
        <v>145</v>
      </c>
      <c r="C7" s="1800"/>
      <c r="D7" s="1800"/>
      <c r="E7" s="1800"/>
      <c r="F7" s="1800"/>
      <c r="G7" s="1800"/>
      <c r="H7" s="1800"/>
      <c r="I7" s="1800"/>
      <c r="J7" s="1800"/>
      <c r="K7" s="1800"/>
    </row>
    <row r="8" spans="2:15" ht="16.2" thickBot="1">
      <c r="B8" s="1949" t="s">
        <v>63</v>
      </c>
      <c r="C8" s="1004">
        <v>2023</v>
      </c>
      <c r="D8" s="1806">
        <v>2024</v>
      </c>
      <c r="E8" s="1807"/>
      <c r="F8" s="1807"/>
      <c r="G8" s="1807"/>
      <c r="H8" s="1807"/>
      <c r="I8" s="1808"/>
      <c r="J8" s="1806" t="s">
        <v>2360</v>
      </c>
      <c r="K8" s="1808"/>
      <c r="L8" s="1814" t="s">
        <v>2578</v>
      </c>
    </row>
    <row r="9" spans="2:15" ht="16.2" thickBot="1">
      <c r="B9" s="1950"/>
      <c r="C9" s="1812" t="s">
        <v>240</v>
      </c>
      <c r="D9" s="1812" t="s">
        <v>153</v>
      </c>
      <c r="E9" s="1812" t="s">
        <v>199</v>
      </c>
      <c r="F9" s="1812" t="s">
        <v>241</v>
      </c>
      <c r="G9" s="1812" t="s">
        <v>240</v>
      </c>
      <c r="H9" s="1814" t="s">
        <v>242</v>
      </c>
      <c r="I9" s="1814" t="s">
        <v>345</v>
      </c>
      <c r="J9" s="1809" t="s">
        <v>2362</v>
      </c>
      <c r="K9" s="1816"/>
      <c r="L9" s="1952"/>
    </row>
    <row r="10" spans="2:15" ht="16.2" thickBot="1">
      <c r="B10" s="1950"/>
      <c r="C10" s="1813"/>
      <c r="D10" s="1813"/>
      <c r="E10" s="1813"/>
      <c r="F10" s="1813"/>
      <c r="G10" s="1813"/>
      <c r="H10" s="1815"/>
      <c r="I10" s="1815"/>
      <c r="J10" s="1006" t="s">
        <v>73</v>
      </c>
      <c r="K10" s="1006" t="s">
        <v>75</v>
      </c>
      <c r="L10" s="1815"/>
      <c r="N10" s="951" t="s">
        <v>2579</v>
      </c>
      <c r="O10" s="952">
        <v>7447461031915.2998</v>
      </c>
    </row>
    <row r="11" spans="2:15" ht="21" customHeight="1" thickBot="1">
      <c r="B11" s="1951"/>
      <c r="C11" s="1008">
        <v>1</v>
      </c>
      <c r="D11" s="1008">
        <v>2</v>
      </c>
      <c r="E11" s="1008">
        <v>3</v>
      </c>
      <c r="F11" s="1008">
        <v>4</v>
      </c>
      <c r="G11" s="1008">
        <v>5</v>
      </c>
      <c r="H11" s="1008">
        <v>6</v>
      </c>
      <c r="I11" s="1007" t="s">
        <v>244</v>
      </c>
      <c r="J11" s="1009" t="s">
        <v>245</v>
      </c>
      <c r="K11" s="1005" t="s">
        <v>161</v>
      </c>
      <c r="L11" s="1006" t="s">
        <v>247</v>
      </c>
    </row>
    <row r="12" spans="2:15" ht="13.95" hidden="1" customHeight="1">
      <c r="B12" s="953" t="s">
        <v>2364</v>
      </c>
      <c r="C12" s="954">
        <f>+SUM(C13:C71)</f>
        <v>21161462114.73</v>
      </c>
      <c r="D12" s="954">
        <f>+SUM(D13:D71)</f>
        <v>160312757677</v>
      </c>
      <c r="E12" s="954"/>
      <c r="F12" s="954">
        <f>+SUM(F13:F71)</f>
        <v>31568650424.420002</v>
      </c>
      <c r="G12" s="954">
        <f>+SUM(G13:G71)</f>
        <v>24241389721.690002</v>
      </c>
      <c r="H12" s="954">
        <f>+SUM(H13:H71)</f>
        <v>22738474124.399998</v>
      </c>
      <c r="I12" s="955">
        <f>IFERROR(G12/D12,"-")</f>
        <v>0.1512131041406688</v>
      </c>
      <c r="J12" s="956">
        <f>G12-C12</f>
        <v>3079927606.9600029</v>
      </c>
      <c r="K12" s="957">
        <f>J12/C12</f>
        <v>0.14554417791463176</v>
      </c>
      <c r="L12" s="957">
        <f t="shared" ref="L12:L75" si="0">G12/$O$10</f>
        <v>3.2549871181341014E-3</v>
      </c>
      <c r="N12" s="958"/>
      <c r="O12" s="959"/>
    </row>
    <row r="13" spans="2:15" ht="15.6" hidden="1">
      <c r="B13" s="960" t="s">
        <v>2580</v>
      </c>
      <c r="C13" s="961">
        <v>83013294.689999998</v>
      </c>
      <c r="D13" s="961">
        <v>501555814</v>
      </c>
      <c r="E13" s="961"/>
      <c r="F13" s="961">
        <v>274969089.72000003</v>
      </c>
      <c r="G13" s="961">
        <v>99317792.320000008</v>
      </c>
      <c r="H13" s="961">
        <v>90474409.36999999</v>
      </c>
      <c r="I13" s="962">
        <f t="shared" ref="I13:I71" si="1">IFERROR(G13/D13,"-")</f>
        <v>0.19801942186238919</v>
      </c>
      <c r="J13" s="963">
        <f>G13-C13</f>
        <v>16304497.63000001</v>
      </c>
      <c r="K13" s="964">
        <f>J13/C13</f>
        <v>0.19640827039676687</v>
      </c>
      <c r="L13" s="964">
        <f t="shared" si="0"/>
        <v>1.3335792143709675E-5</v>
      </c>
      <c r="N13" s="958"/>
      <c r="O13" s="959"/>
    </row>
    <row r="14" spans="2:15" ht="15.6" hidden="1">
      <c r="B14" s="960" t="s">
        <v>2581</v>
      </c>
      <c r="C14" s="961">
        <v>12958121.990000002</v>
      </c>
      <c r="D14" s="961">
        <v>58074067</v>
      </c>
      <c r="E14" s="961"/>
      <c r="F14" s="961">
        <v>13495841.529999999</v>
      </c>
      <c r="G14" s="961">
        <v>12351621.84</v>
      </c>
      <c r="H14" s="961">
        <v>11724316.899999999</v>
      </c>
      <c r="I14" s="962">
        <f t="shared" si="1"/>
        <v>0.21268739177505855</v>
      </c>
      <c r="J14" s="963">
        <f>G14-C14</f>
        <v>-606500.15000000224</v>
      </c>
      <c r="K14" s="964">
        <f>J14/C14</f>
        <v>-4.6804633454450302E-2</v>
      </c>
      <c r="L14" s="964">
        <f t="shared" si="0"/>
        <v>1.658501036402667E-6</v>
      </c>
      <c r="N14" s="958"/>
      <c r="O14" s="959"/>
    </row>
    <row r="15" spans="2:15" ht="15" hidden="1" customHeight="1">
      <c r="B15" s="960" t="s">
        <v>2582</v>
      </c>
      <c r="C15" s="961">
        <v>0</v>
      </c>
      <c r="D15" s="961">
        <v>1380765273</v>
      </c>
      <c r="E15" s="961"/>
      <c r="F15" s="961">
        <v>0</v>
      </c>
      <c r="G15" s="961">
        <v>0</v>
      </c>
      <c r="H15" s="961">
        <v>0</v>
      </c>
      <c r="I15" s="962">
        <f t="shared" si="1"/>
        <v>0</v>
      </c>
      <c r="J15" s="965" t="s">
        <v>100</v>
      </c>
      <c r="K15" s="966" t="s">
        <v>100</v>
      </c>
      <c r="L15" s="964">
        <f t="shared" si="0"/>
        <v>0</v>
      </c>
      <c r="N15" s="958"/>
      <c r="O15" s="959"/>
    </row>
    <row r="16" spans="2:15" ht="15.6" hidden="1">
      <c r="B16" s="960" t="s">
        <v>2583</v>
      </c>
      <c r="C16" s="961">
        <v>0</v>
      </c>
      <c r="D16" s="961">
        <v>616792804</v>
      </c>
      <c r="E16" s="961"/>
      <c r="F16" s="961">
        <v>0</v>
      </c>
      <c r="G16" s="961">
        <v>0</v>
      </c>
      <c r="H16" s="961">
        <v>0</v>
      </c>
      <c r="I16" s="962">
        <f t="shared" si="1"/>
        <v>0</v>
      </c>
      <c r="J16" s="965" t="s">
        <v>100</v>
      </c>
      <c r="K16" s="966" t="s">
        <v>100</v>
      </c>
      <c r="L16" s="964">
        <f t="shared" si="0"/>
        <v>0</v>
      </c>
      <c r="N16" s="958"/>
      <c r="O16" s="959"/>
    </row>
    <row r="17" spans="1:15" ht="15.6" hidden="1">
      <c r="B17" s="960" t="s">
        <v>2584</v>
      </c>
      <c r="C17" s="961">
        <v>45171083.440000005</v>
      </c>
      <c r="D17" s="961">
        <v>190167111</v>
      </c>
      <c r="E17" s="961"/>
      <c r="F17" s="961">
        <v>41336115.399999999</v>
      </c>
      <c r="G17" s="961">
        <v>37091828.579999998</v>
      </c>
      <c r="H17" s="961">
        <v>37077914.579999998</v>
      </c>
      <c r="I17" s="962">
        <f t="shared" si="1"/>
        <v>0.19504859901878616</v>
      </c>
      <c r="J17" s="963">
        <f t="shared" ref="J17:J23" si="2">G17-C17</f>
        <v>-8079254.8600000069</v>
      </c>
      <c r="K17" s="964">
        <f t="shared" ref="K17:K23" si="3">J17/C17</f>
        <v>-0.17885900104060037</v>
      </c>
      <c r="L17" s="964">
        <f t="shared" si="0"/>
        <v>4.9804662852275321E-6</v>
      </c>
      <c r="N17" s="958"/>
      <c r="O17" s="959"/>
    </row>
    <row r="18" spans="1:15" ht="15.6" hidden="1">
      <c r="B18" s="960" t="s">
        <v>2585</v>
      </c>
      <c r="C18" s="961">
        <v>597566031.0200001</v>
      </c>
      <c r="D18" s="961">
        <v>2008317326</v>
      </c>
      <c r="E18" s="961"/>
      <c r="F18" s="961">
        <v>1609496264.8900001</v>
      </c>
      <c r="G18" s="961">
        <v>460716739.3900001</v>
      </c>
      <c r="H18" s="961">
        <v>386516066.56</v>
      </c>
      <c r="I18" s="962">
        <f t="shared" si="1"/>
        <v>0.22940435429475556</v>
      </c>
      <c r="J18" s="963">
        <f t="shared" si="2"/>
        <v>-136849291.63</v>
      </c>
      <c r="K18" s="964">
        <f t="shared" si="3"/>
        <v>-0.2290111628273257</v>
      </c>
      <c r="L18" s="964">
        <f t="shared" si="0"/>
        <v>6.1862255796391242E-5</v>
      </c>
      <c r="N18" s="958"/>
      <c r="O18" s="959"/>
    </row>
    <row r="19" spans="1:15" ht="15.6" hidden="1">
      <c r="A19" s="967"/>
      <c r="B19" s="960" t="s">
        <v>2586</v>
      </c>
      <c r="C19" s="961">
        <v>8666667.4600000009</v>
      </c>
      <c r="D19" s="961">
        <v>71925496</v>
      </c>
      <c r="E19" s="961"/>
      <c r="F19" s="961">
        <v>42194283.980000004</v>
      </c>
      <c r="G19" s="961">
        <v>10428040.109999999</v>
      </c>
      <c r="H19" s="961">
        <v>10228040.109999999</v>
      </c>
      <c r="I19" s="962">
        <f t="shared" si="1"/>
        <v>0.14498391655164949</v>
      </c>
      <c r="J19" s="963">
        <f t="shared" si="2"/>
        <v>1761372.6499999985</v>
      </c>
      <c r="K19" s="964">
        <f t="shared" si="3"/>
        <v>0.20323528716538505</v>
      </c>
      <c r="L19" s="964">
        <f t="shared" si="0"/>
        <v>1.400214122009064E-6</v>
      </c>
      <c r="N19" s="958"/>
      <c r="O19" s="959"/>
    </row>
    <row r="20" spans="1:15" ht="15.6" hidden="1">
      <c r="B20" s="960" t="s">
        <v>2382</v>
      </c>
      <c r="C20" s="961">
        <v>3856851.62</v>
      </c>
      <c r="D20" s="961">
        <v>20352056</v>
      </c>
      <c r="E20" s="961"/>
      <c r="F20" s="961">
        <v>3939268.13</v>
      </c>
      <c r="G20" s="961">
        <v>3939268.13</v>
      </c>
      <c r="H20" s="961">
        <v>3902262.55</v>
      </c>
      <c r="I20" s="962">
        <f t="shared" si="1"/>
        <v>0.19355627411795642</v>
      </c>
      <c r="J20" s="963">
        <f t="shared" si="2"/>
        <v>82416.509999999776</v>
      </c>
      <c r="K20" s="964">
        <f t="shared" si="3"/>
        <v>2.1368856808652591E-2</v>
      </c>
      <c r="L20" s="964">
        <f t="shared" si="0"/>
        <v>5.289410865150803E-7</v>
      </c>
      <c r="N20" s="958"/>
      <c r="O20" s="959"/>
    </row>
    <row r="21" spans="1:15" ht="15.6" hidden="1">
      <c r="B21" s="960" t="s">
        <v>2587</v>
      </c>
      <c r="C21" s="961">
        <v>1179050477.3300002</v>
      </c>
      <c r="D21" s="961">
        <v>6483041331</v>
      </c>
      <c r="E21" s="961"/>
      <c r="F21" s="961">
        <v>1728377161.9500003</v>
      </c>
      <c r="G21" s="961">
        <v>1202886392.0499997</v>
      </c>
      <c r="H21" s="961">
        <v>917504432.8499999</v>
      </c>
      <c r="I21" s="962">
        <f t="shared" si="1"/>
        <v>0.18554353283205988</v>
      </c>
      <c r="J21" s="963">
        <f t="shared" si="2"/>
        <v>23835914.719999552</v>
      </c>
      <c r="K21" s="964">
        <f t="shared" si="3"/>
        <v>2.0216195301474105E-2</v>
      </c>
      <c r="L21" s="964">
        <f t="shared" si="0"/>
        <v>1.6151630561008086E-4</v>
      </c>
      <c r="N21" s="958"/>
      <c r="O21" s="959"/>
    </row>
    <row r="22" spans="1:15" ht="15.6" hidden="1">
      <c r="B22" s="960" t="s">
        <v>2588</v>
      </c>
      <c r="C22" s="961">
        <v>21748406.68</v>
      </c>
      <c r="D22" s="961">
        <v>144144665</v>
      </c>
      <c r="E22" s="961"/>
      <c r="F22" s="961">
        <v>28632437.390000001</v>
      </c>
      <c r="G22" s="961">
        <v>28335110.850000001</v>
      </c>
      <c r="H22" s="961">
        <v>28222560.850000001</v>
      </c>
      <c r="I22" s="962">
        <f t="shared" si="1"/>
        <v>0.1965741212135739</v>
      </c>
      <c r="J22" s="963">
        <f t="shared" si="2"/>
        <v>6586704.1700000018</v>
      </c>
      <c r="K22" s="964">
        <f t="shared" si="3"/>
        <v>0.30285915961177906</v>
      </c>
      <c r="L22" s="964">
        <f t="shared" si="0"/>
        <v>3.8046672186095241E-6</v>
      </c>
      <c r="N22" s="958"/>
      <c r="O22" s="959"/>
    </row>
    <row r="23" spans="1:15" ht="15.6" hidden="1">
      <c r="B23" s="960" t="s">
        <v>2589</v>
      </c>
      <c r="C23" s="961">
        <v>23361443.439999998</v>
      </c>
      <c r="D23" s="961">
        <v>156000000</v>
      </c>
      <c r="E23" s="961"/>
      <c r="F23" s="961">
        <v>35753967.640000001</v>
      </c>
      <c r="G23" s="961">
        <v>25470893.559999999</v>
      </c>
      <c r="H23" s="961">
        <v>24587214.849999998</v>
      </c>
      <c r="I23" s="962">
        <f t="shared" si="1"/>
        <v>0.1632749587179487</v>
      </c>
      <c r="J23" s="963">
        <f t="shared" si="2"/>
        <v>2109450.120000001</v>
      </c>
      <c r="K23" s="964">
        <f t="shared" si="3"/>
        <v>9.0296223579582086E-2</v>
      </c>
      <c r="L23" s="964">
        <f t="shared" si="0"/>
        <v>3.4200774533558753E-6</v>
      </c>
      <c r="N23" s="958"/>
      <c r="O23" s="959"/>
    </row>
    <row r="24" spans="1:15" ht="15.6" hidden="1">
      <c r="B24" s="960" t="s">
        <v>2590</v>
      </c>
      <c r="C24" s="961">
        <v>0</v>
      </c>
      <c r="D24" s="961">
        <v>1088517388</v>
      </c>
      <c r="E24" s="961"/>
      <c r="F24" s="961">
        <v>0</v>
      </c>
      <c r="G24" s="961">
        <v>0</v>
      </c>
      <c r="H24" s="961">
        <v>0</v>
      </c>
      <c r="I24" s="962">
        <f t="shared" si="1"/>
        <v>0</v>
      </c>
      <c r="J24" s="965" t="s">
        <v>100</v>
      </c>
      <c r="K24" s="966" t="s">
        <v>100</v>
      </c>
      <c r="L24" s="964">
        <f t="shared" si="0"/>
        <v>0</v>
      </c>
      <c r="N24" s="958"/>
      <c r="O24" s="959"/>
    </row>
    <row r="25" spans="1:15" ht="15.6" hidden="1">
      <c r="B25" s="960" t="s">
        <v>2591</v>
      </c>
      <c r="C25" s="961">
        <v>143289515.59</v>
      </c>
      <c r="D25" s="961">
        <v>617073784</v>
      </c>
      <c r="E25" s="961"/>
      <c r="F25" s="961">
        <v>152992428.93000001</v>
      </c>
      <c r="G25" s="961">
        <v>134068082.19</v>
      </c>
      <c r="H25" s="961">
        <v>129664176.13</v>
      </c>
      <c r="I25" s="962">
        <f t="shared" si="1"/>
        <v>0.21726426509475566</v>
      </c>
      <c r="J25" s="963">
        <f>G25-C25</f>
        <v>-9221433.400000006</v>
      </c>
      <c r="K25" s="964">
        <f>J25/C25</f>
        <v>-6.4355255595850161E-2</v>
      </c>
      <c r="L25" s="964">
        <f t="shared" si="0"/>
        <v>1.8001850780482844E-5</v>
      </c>
      <c r="N25" s="958"/>
      <c r="O25" s="959"/>
    </row>
    <row r="26" spans="1:15" ht="15.6" hidden="1">
      <c r="A26" s="968"/>
      <c r="B26" s="960" t="s">
        <v>2592</v>
      </c>
      <c r="C26" s="961">
        <v>0</v>
      </c>
      <c r="D26" s="961">
        <v>10200487294</v>
      </c>
      <c r="E26" s="961"/>
      <c r="F26" s="961">
        <v>0</v>
      </c>
      <c r="G26" s="961">
        <v>0</v>
      </c>
      <c r="H26" s="961">
        <v>0</v>
      </c>
      <c r="I26" s="962">
        <f t="shared" si="1"/>
        <v>0</v>
      </c>
      <c r="J26" s="965" t="s">
        <v>100</v>
      </c>
      <c r="K26" s="966" t="s">
        <v>100</v>
      </c>
      <c r="L26" s="964">
        <f t="shared" si="0"/>
        <v>0</v>
      </c>
      <c r="N26" s="958"/>
      <c r="O26" s="959"/>
    </row>
    <row r="27" spans="1:15" ht="15.6" hidden="1">
      <c r="B27" s="960" t="s">
        <v>2593</v>
      </c>
      <c r="C27" s="961">
        <v>21296977.48</v>
      </c>
      <c r="D27" s="961">
        <v>142291000</v>
      </c>
      <c r="E27" s="961"/>
      <c r="F27" s="961">
        <v>87500729.770000011</v>
      </c>
      <c r="G27" s="961">
        <v>24822098.899999999</v>
      </c>
      <c r="H27" s="961">
        <v>23659554.399999999</v>
      </c>
      <c r="I27" s="962">
        <f t="shared" si="1"/>
        <v>0.17444602188472916</v>
      </c>
      <c r="J27" s="963">
        <f t="shared" ref="J27:J37" si="4">G27-C27</f>
        <v>3525121.4199999981</v>
      </c>
      <c r="K27" s="964">
        <f t="shared" ref="K27:K37" si="5">J27/C27</f>
        <v>0.16552214619705735</v>
      </c>
      <c r="L27" s="964">
        <f t="shared" si="0"/>
        <v>3.3329612325096488E-6</v>
      </c>
      <c r="N27" s="958"/>
      <c r="O27" s="959"/>
    </row>
    <row r="28" spans="1:15" ht="15.6" hidden="1">
      <c r="B28" s="960" t="s">
        <v>2594</v>
      </c>
      <c r="C28" s="961">
        <v>342432029.22999996</v>
      </c>
      <c r="D28" s="961">
        <v>5085092480</v>
      </c>
      <c r="E28" s="961"/>
      <c r="F28" s="961">
        <v>245279594.93000001</v>
      </c>
      <c r="G28" s="961">
        <v>245279594.93000001</v>
      </c>
      <c r="H28" s="961">
        <v>245279594.93000001</v>
      </c>
      <c r="I28" s="962">
        <f t="shared" si="1"/>
        <v>4.8235031298781809E-2</v>
      </c>
      <c r="J28" s="963">
        <f t="shared" si="4"/>
        <v>-97152434.299999952</v>
      </c>
      <c r="K28" s="964">
        <f t="shared" si="5"/>
        <v>-0.28371304669852004</v>
      </c>
      <c r="L28" s="964">
        <f t="shared" si="0"/>
        <v>3.2934659728849933E-5</v>
      </c>
      <c r="N28" s="958"/>
      <c r="O28" s="959"/>
    </row>
    <row r="29" spans="1:15" ht="15.6" hidden="1">
      <c r="B29" s="960" t="s">
        <v>2595</v>
      </c>
      <c r="C29" s="961">
        <v>69218650.219999999</v>
      </c>
      <c r="D29" s="961">
        <v>341967148</v>
      </c>
      <c r="E29" s="961"/>
      <c r="F29" s="961">
        <v>82628167.610000014</v>
      </c>
      <c r="G29" s="961">
        <v>68222469.590000004</v>
      </c>
      <c r="H29" s="961">
        <v>65984333.620000005</v>
      </c>
      <c r="I29" s="962">
        <f t="shared" si="1"/>
        <v>0.19950006890720393</v>
      </c>
      <c r="J29" s="963">
        <f t="shared" si="4"/>
        <v>-996180.62999999523</v>
      </c>
      <c r="K29" s="964">
        <f t="shared" si="5"/>
        <v>-1.4391795084616651E-2</v>
      </c>
      <c r="L29" s="964">
        <f t="shared" si="0"/>
        <v>9.1605003769257582E-6</v>
      </c>
      <c r="N29" s="958"/>
      <c r="O29" s="959"/>
    </row>
    <row r="30" spans="1:15" ht="15.6" hidden="1">
      <c r="B30" s="960" t="s">
        <v>2596</v>
      </c>
      <c r="C30" s="961">
        <v>12986831.92</v>
      </c>
      <c r="D30" s="961">
        <v>63500000</v>
      </c>
      <c r="E30" s="961"/>
      <c r="F30" s="961">
        <v>14453540.680000002</v>
      </c>
      <c r="G30" s="961">
        <v>12569787.93</v>
      </c>
      <c r="H30" s="961">
        <v>11206274.539999999</v>
      </c>
      <c r="I30" s="962">
        <f t="shared" si="1"/>
        <v>0.19794941622047244</v>
      </c>
      <c r="J30" s="963">
        <f t="shared" si="4"/>
        <v>-417043.99000000022</v>
      </c>
      <c r="K30" s="964">
        <f t="shared" si="5"/>
        <v>-3.2112834952282975E-2</v>
      </c>
      <c r="L30" s="964">
        <f t="shared" si="0"/>
        <v>1.6877950587634516E-6</v>
      </c>
      <c r="N30" s="958"/>
      <c r="O30" s="959"/>
    </row>
    <row r="31" spans="1:15" ht="15.6" hidden="1">
      <c r="B31" s="960" t="s">
        <v>2597</v>
      </c>
      <c r="C31" s="961">
        <v>18332421.170000002</v>
      </c>
      <c r="D31" s="961">
        <v>115000000</v>
      </c>
      <c r="E31" s="961"/>
      <c r="F31" s="961">
        <v>64582827.789999999</v>
      </c>
      <c r="G31" s="961">
        <v>19806004.82</v>
      </c>
      <c r="H31" s="961">
        <v>15176142.859999999</v>
      </c>
      <c r="I31" s="962">
        <f t="shared" si="1"/>
        <v>0.17222612886956523</v>
      </c>
      <c r="J31" s="963">
        <f t="shared" si="4"/>
        <v>1473583.6499999985</v>
      </c>
      <c r="K31" s="964">
        <f t="shared" si="5"/>
        <v>8.0381289319898297E-2</v>
      </c>
      <c r="L31" s="964">
        <f t="shared" si="0"/>
        <v>2.65943047370419E-6</v>
      </c>
      <c r="N31" s="958"/>
      <c r="O31" s="959"/>
    </row>
    <row r="32" spans="1:15" ht="15.6" hidden="1">
      <c r="B32" s="960" t="s">
        <v>2598</v>
      </c>
      <c r="C32" s="961">
        <v>91363235.579999998</v>
      </c>
      <c r="D32" s="961">
        <v>606106528</v>
      </c>
      <c r="E32" s="961"/>
      <c r="F32" s="961">
        <v>371641829.28000003</v>
      </c>
      <c r="G32" s="961">
        <v>101013514.13999999</v>
      </c>
      <c r="H32" s="961">
        <v>98734089.599999994</v>
      </c>
      <c r="I32" s="962">
        <f t="shared" si="1"/>
        <v>0.16665967032778764</v>
      </c>
      <c r="J32" s="963">
        <f t="shared" si="4"/>
        <v>9650278.5599999875</v>
      </c>
      <c r="K32" s="964">
        <f t="shared" si="5"/>
        <v>0.10562540280822208</v>
      </c>
      <c r="L32" s="964">
        <f t="shared" si="0"/>
        <v>1.3563483408253812E-5</v>
      </c>
      <c r="N32" s="958"/>
      <c r="O32" s="959"/>
    </row>
    <row r="33" spans="2:15" ht="15.6" hidden="1">
      <c r="B33" s="960" t="s">
        <v>2599</v>
      </c>
      <c r="C33" s="961">
        <v>73855010.590000004</v>
      </c>
      <c r="D33" s="961">
        <v>374522262</v>
      </c>
      <c r="E33" s="961"/>
      <c r="F33" s="961">
        <v>81146648.629999995</v>
      </c>
      <c r="G33" s="961">
        <v>76451964.159999996</v>
      </c>
      <c r="H33" s="961">
        <v>68013654.300000012</v>
      </c>
      <c r="I33" s="962">
        <f t="shared" si="1"/>
        <v>0.20413196201404976</v>
      </c>
      <c r="J33" s="963">
        <f t="shared" si="4"/>
        <v>2596953.5699999928</v>
      </c>
      <c r="K33" s="964">
        <f t="shared" si="5"/>
        <v>3.5162862333292001E-2</v>
      </c>
      <c r="L33" s="964">
        <f t="shared" si="0"/>
        <v>1.0265507108043031E-5</v>
      </c>
      <c r="N33" s="958"/>
      <c r="O33" s="959"/>
    </row>
    <row r="34" spans="2:15" ht="15.6" hidden="1">
      <c r="B34" s="960" t="s">
        <v>2600</v>
      </c>
      <c r="C34" s="961">
        <v>7968023.2899999991</v>
      </c>
      <c r="D34" s="961">
        <v>34500000</v>
      </c>
      <c r="E34" s="961"/>
      <c r="F34" s="961">
        <v>22568092.579999998</v>
      </c>
      <c r="G34" s="961">
        <v>7548565.2799999993</v>
      </c>
      <c r="H34" s="961">
        <v>6548405.1799999997</v>
      </c>
      <c r="I34" s="962">
        <f t="shared" si="1"/>
        <v>0.21879899362318839</v>
      </c>
      <c r="J34" s="963">
        <f t="shared" si="4"/>
        <v>-419458.00999999978</v>
      </c>
      <c r="K34" s="964">
        <f t="shared" si="5"/>
        <v>-5.2642668668705636E-2</v>
      </c>
      <c r="L34" s="964">
        <f t="shared" si="0"/>
        <v>1.0135756666132831E-6</v>
      </c>
      <c r="N34" s="958"/>
      <c r="O34" s="959"/>
    </row>
    <row r="35" spans="2:15" ht="15.6" hidden="1">
      <c r="B35" s="960" t="s">
        <v>2601</v>
      </c>
      <c r="C35" s="961">
        <v>7324703.2800000003</v>
      </c>
      <c r="D35" s="961">
        <v>630463581</v>
      </c>
      <c r="E35" s="961"/>
      <c r="F35" s="961">
        <v>56101678.159999996</v>
      </c>
      <c r="G35" s="961">
        <v>8615585.6799999997</v>
      </c>
      <c r="H35" s="961">
        <v>5320234.3600000003</v>
      </c>
      <c r="I35" s="962">
        <f t="shared" si="1"/>
        <v>1.3665477181623279E-2</v>
      </c>
      <c r="J35" s="963">
        <f t="shared" si="4"/>
        <v>1290882.3999999994</v>
      </c>
      <c r="K35" s="964">
        <f t="shared" si="5"/>
        <v>0.17623681815545153</v>
      </c>
      <c r="L35" s="964">
        <f t="shared" si="0"/>
        <v>1.1568487089867038E-6</v>
      </c>
      <c r="N35" s="958"/>
      <c r="O35" s="959"/>
    </row>
    <row r="36" spans="2:15" ht="15.6" hidden="1">
      <c r="B36" s="960" t="s">
        <v>2602</v>
      </c>
      <c r="C36" s="961">
        <v>119908791.08999999</v>
      </c>
      <c r="D36" s="961">
        <v>1529000000</v>
      </c>
      <c r="E36" s="961"/>
      <c r="F36" s="961">
        <v>138328716.05000001</v>
      </c>
      <c r="G36" s="961">
        <v>138328716.05000001</v>
      </c>
      <c r="H36" s="961">
        <v>138328716.05000001</v>
      </c>
      <c r="I36" s="962">
        <f t="shared" si="1"/>
        <v>9.0470056278613487E-2</v>
      </c>
      <c r="J36" s="963">
        <f t="shared" si="4"/>
        <v>18419924.960000023</v>
      </c>
      <c r="K36" s="964">
        <f t="shared" si="5"/>
        <v>0.15361613433475926</v>
      </c>
      <c r="L36" s="964">
        <f t="shared" si="0"/>
        <v>1.8573942912518382E-5</v>
      </c>
      <c r="N36" s="958"/>
      <c r="O36" s="959"/>
    </row>
    <row r="37" spans="2:15" ht="15.6" hidden="1">
      <c r="B37" s="960" t="s">
        <v>2603</v>
      </c>
      <c r="C37" s="961">
        <v>59858773.430000015</v>
      </c>
      <c r="D37" s="961">
        <v>351767950</v>
      </c>
      <c r="E37" s="961"/>
      <c r="F37" s="961">
        <v>235831723.84</v>
      </c>
      <c r="G37" s="961">
        <v>59868684.640000001</v>
      </c>
      <c r="H37" s="961">
        <v>57658078.049999997</v>
      </c>
      <c r="I37" s="962">
        <f t="shared" si="1"/>
        <v>0.1701936877421607</v>
      </c>
      <c r="J37" s="963">
        <f t="shared" si="4"/>
        <v>9911.2099999859929</v>
      </c>
      <c r="K37" s="964">
        <f t="shared" si="5"/>
        <v>1.6557656350202948E-4</v>
      </c>
      <c r="L37" s="964">
        <f t="shared" si="0"/>
        <v>8.0388046857095518E-6</v>
      </c>
      <c r="N37" s="958"/>
      <c r="O37" s="959"/>
    </row>
    <row r="38" spans="2:15" ht="15.6" hidden="1">
      <c r="B38" s="960" t="s">
        <v>2604</v>
      </c>
      <c r="C38" s="961">
        <v>0</v>
      </c>
      <c r="D38" s="961">
        <v>2977000000</v>
      </c>
      <c r="E38" s="961"/>
      <c r="F38" s="961">
        <v>0</v>
      </c>
      <c r="G38" s="961">
        <v>0</v>
      </c>
      <c r="H38" s="961">
        <v>0</v>
      </c>
      <c r="I38" s="962">
        <f t="shared" si="1"/>
        <v>0</v>
      </c>
      <c r="J38" s="965" t="s">
        <v>100</v>
      </c>
      <c r="K38" s="966" t="s">
        <v>100</v>
      </c>
      <c r="L38" s="964">
        <f t="shared" si="0"/>
        <v>0</v>
      </c>
      <c r="N38" s="958"/>
      <c r="O38" s="959"/>
    </row>
    <row r="39" spans="2:15" ht="15.6" hidden="1">
      <c r="B39" s="960" t="s">
        <v>2605</v>
      </c>
      <c r="C39" s="961">
        <v>53667768.340000004</v>
      </c>
      <c r="D39" s="961">
        <v>306979786</v>
      </c>
      <c r="E39" s="961"/>
      <c r="F39" s="961">
        <v>67407922.260000005</v>
      </c>
      <c r="G39" s="961">
        <v>61060212.590000004</v>
      </c>
      <c r="H39" s="961">
        <v>59269055.140000001</v>
      </c>
      <c r="I39" s="962">
        <f t="shared" si="1"/>
        <v>0.19890629733516071</v>
      </c>
      <c r="J39" s="963">
        <f t="shared" ref="J39:J44" si="6">G39-C39</f>
        <v>7392444.25</v>
      </c>
      <c r="K39" s="964">
        <f t="shared" ref="K39:K44" si="7">J39/C39</f>
        <v>0.13774458075407275</v>
      </c>
      <c r="L39" s="964">
        <f t="shared" si="0"/>
        <v>8.1987958484553288E-6</v>
      </c>
      <c r="N39" s="958"/>
      <c r="O39" s="959"/>
    </row>
    <row r="40" spans="2:15" ht="15.6" hidden="1">
      <c r="B40" s="960" t="s">
        <v>2606</v>
      </c>
      <c r="C40" s="961">
        <v>66344259.710000016</v>
      </c>
      <c r="D40" s="961">
        <v>509680339</v>
      </c>
      <c r="E40" s="961"/>
      <c r="F40" s="961">
        <v>124785299.65000001</v>
      </c>
      <c r="G40" s="961">
        <v>112745712.58</v>
      </c>
      <c r="H40" s="961">
        <v>110177398.66</v>
      </c>
      <c r="I40" s="962">
        <f t="shared" si="1"/>
        <v>0.22120867522810214</v>
      </c>
      <c r="J40" s="963">
        <f t="shared" si="6"/>
        <v>46401452.869999982</v>
      </c>
      <c r="K40" s="964">
        <f t="shared" si="7"/>
        <v>0.69940418466988985</v>
      </c>
      <c r="L40" s="964">
        <f t="shared" si="0"/>
        <v>1.5138812018866601E-5</v>
      </c>
      <c r="N40" s="958"/>
      <c r="O40" s="959"/>
    </row>
    <row r="41" spans="2:15" ht="15.6" hidden="1">
      <c r="B41" s="960" t="s">
        <v>2607</v>
      </c>
      <c r="C41" s="961">
        <v>3978055.83</v>
      </c>
      <c r="D41" s="961">
        <v>27303900</v>
      </c>
      <c r="E41" s="961"/>
      <c r="F41" s="961">
        <v>5670822.6699999999</v>
      </c>
      <c r="G41" s="961">
        <v>5552022.6699999999</v>
      </c>
      <c r="H41" s="961">
        <v>5402045.7400000002</v>
      </c>
      <c r="I41" s="962">
        <f t="shared" si="1"/>
        <v>0.20334174495218632</v>
      </c>
      <c r="J41" s="963">
        <f t="shared" si="6"/>
        <v>1573966.8399999999</v>
      </c>
      <c r="K41" s="964">
        <f t="shared" si="7"/>
        <v>0.39566233036000398</v>
      </c>
      <c r="L41" s="964">
        <f t="shared" si="0"/>
        <v>7.4549200676678929E-7</v>
      </c>
      <c r="N41" s="958"/>
      <c r="O41" s="959"/>
    </row>
    <row r="42" spans="2:15" ht="15.6" hidden="1">
      <c r="B42" s="960" t="s">
        <v>2608</v>
      </c>
      <c r="C42" s="961">
        <v>41606174.240000002</v>
      </c>
      <c r="D42" s="961">
        <v>325682882</v>
      </c>
      <c r="E42" s="961"/>
      <c r="F42" s="961">
        <v>51958345.789999992</v>
      </c>
      <c r="G42" s="961">
        <v>42067777.579999998</v>
      </c>
      <c r="H42" s="961">
        <v>39805487.280000001</v>
      </c>
      <c r="I42" s="962">
        <f t="shared" si="1"/>
        <v>0.12916791119528351</v>
      </c>
      <c r="J42" s="963">
        <f t="shared" si="6"/>
        <v>461603.33999999613</v>
      </c>
      <c r="K42" s="964">
        <f t="shared" si="7"/>
        <v>1.1094587484475144E-2</v>
      </c>
      <c r="L42" s="964">
        <f t="shared" si="0"/>
        <v>5.6486066056234499E-6</v>
      </c>
      <c r="N42" s="958"/>
      <c r="O42" s="959"/>
    </row>
    <row r="43" spans="2:15" ht="15.6" hidden="1">
      <c r="B43" s="960" t="s">
        <v>2609</v>
      </c>
      <c r="C43" s="961">
        <v>273245907.17000002</v>
      </c>
      <c r="D43" s="961">
        <v>1587391702</v>
      </c>
      <c r="E43" s="961"/>
      <c r="F43" s="961">
        <v>512439274.07999992</v>
      </c>
      <c r="G43" s="961">
        <v>319768568.47000003</v>
      </c>
      <c r="H43" s="961">
        <v>275802308.66999996</v>
      </c>
      <c r="I43" s="962">
        <f t="shared" si="1"/>
        <v>0.20144276177525339</v>
      </c>
      <c r="J43" s="963">
        <f t="shared" si="6"/>
        <v>46522661.300000012</v>
      </c>
      <c r="K43" s="964">
        <f t="shared" si="7"/>
        <v>0.17025931616628359</v>
      </c>
      <c r="L43" s="964">
        <f t="shared" si="0"/>
        <v>4.2936588335228067E-5</v>
      </c>
      <c r="N43" s="958"/>
      <c r="O43" s="959"/>
    </row>
    <row r="44" spans="2:15" ht="15.6" hidden="1">
      <c r="B44" s="960" t="s">
        <v>2610</v>
      </c>
      <c r="C44" s="961">
        <v>34461288.919999994</v>
      </c>
      <c r="D44" s="961">
        <v>159671257</v>
      </c>
      <c r="E44" s="961"/>
      <c r="F44" s="961">
        <v>31864657.440000001</v>
      </c>
      <c r="G44" s="961">
        <v>27282103.579999998</v>
      </c>
      <c r="H44" s="961">
        <v>27167626.649999999</v>
      </c>
      <c r="I44" s="962">
        <f t="shared" si="1"/>
        <v>0.17086421246123212</v>
      </c>
      <c r="J44" s="963">
        <f t="shared" si="6"/>
        <v>-7179185.3399999961</v>
      </c>
      <c r="K44" s="964">
        <f t="shared" si="7"/>
        <v>-0.20832608312086306</v>
      </c>
      <c r="L44" s="964">
        <f t="shared" si="0"/>
        <v>3.6632757745338249E-6</v>
      </c>
      <c r="N44" s="958"/>
      <c r="O44" s="959"/>
    </row>
    <row r="45" spans="2:15" ht="15.6" hidden="1">
      <c r="B45" s="960" t="s">
        <v>2611</v>
      </c>
      <c r="C45" s="961">
        <v>0</v>
      </c>
      <c r="D45" s="961">
        <v>5455676135</v>
      </c>
      <c r="E45" s="961"/>
      <c r="F45" s="961">
        <v>0</v>
      </c>
      <c r="G45" s="961">
        <v>0</v>
      </c>
      <c r="H45" s="961">
        <v>0</v>
      </c>
      <c r="I45" s="962">
        <f t="shared" si="1"/>
        <v>0</v>
      </c>
      <c r="J45" s="965" t="s">
        <v>100</v>
      </c>
      <c r="K45" s="966" t="s">
        <v>100</v>
      </c>
      <c r="L45" s="964">
        <f t="shared" si="0"/>
        <v>0</v>
      </c>
      <c r="N45" s="958"/>
      <c r="O45" s="959"/>
    </row>
    <row r="46" spans="2:15" ht="15.6" hidden="1">
      <c r="B46" s="960" t="s">
        <v>2612</v>
      </c>
      <c r="C46" s="961">
        <v>0</v>
      </c>
      <c r="D46" s="961">
        <v>20000000</v>
      </c>
      <c r="E46" s="961"/>
      <c r="F46" s="961">
        <v>0</v>
      </c>
      <c r="G46" s="961">
        <v>0</v>
      </c>
      <c r="H46" s="961">
        <v>0</v>
      </c>
      <c r="I46" s="962">
        <f t="shared" si="1"/>
        <v>0</v>
      </c>
      <c r="J46" s="965" t="s">
        <v>100</v>
      </c>
      <c r="K46" s="966" t="s">
        <v>100</v>
      </c>
      <c r="L46" s="964">
        <f t="shared" si="0"/>
        <v>0</v>
      </c>
      <c r="N46" s="958"/>
      <c r="O46" s="959"/>
    </row>
    <row r="47" spans="2:15" ht="15.6" hidden="1">
      <c r="B47" s="960" t="s">
        <v>2613</v>
      </c>
      <c r="C47" s="961">
        <v>740229214.01000011</v>
      </c>
      <c r="D47" s="961">
        <v>8061136254</v>
      </c>
      <c r="E47" s="961"/>
      <c r="F47" s="961">
        <v>744885737.51999998</v>
      </c>
      <c r="G47" s="961">
        <v>743482446.57000005</v>
      </c>
      <c r="H47" s="961">
        <v>743124744.56999993</v>
      </c>
      <c r="I47" s="962">
        <f t="shared" si="1"/>
        <v>9.223047758324121E-2</v>
      </c>
      <c r="J47" s="963">
        <f>G47-C47</f>
        <v>3253232.5599999428</v>
      </c>
      <c r="K47" s="964">
        <f>J47/C47</f>
        <v>4.3948989021608559E-3</v>
      </c>
      <c r="L47" s="964">
        <f t="shared" si="0"/>
        <v>9.9830323835718683E-5</v>
      </c>
      <c r="N47" s="958"/>
      <c r="O47" s="959"/>
    </row>
    <row r="48" spans="2:15" ht="15.6" hidden="1">
      <c r="B48" s="960" t="s">
        <v>2614</v>
      </c>
      <c r="C48" s="961">
        <v>0</v>
      </c>
      <c r="D48" s="961">
        <v>7874218895</v>
      </c>
      <c r="E48" s="961"/>
      <c r="F48" s="961">
        <v>0</v>
      </c>
      <c r="G48" s="961">
        <v>0</v>
      </c>
      <c r="H48" s="961">
        <v>0</v>
      </c>
      <c r="I48" s="962">
        <f t="shared" si="1"/>
        <v>0</v>
      </c>
      <c r="J48" s="965" t="s">
        <v>100</v>
      </c>
      <c r="K48" s="966" t="s">
        <v>100</v>
      </c>
      <c r="L48" s="964">
        <f t="shared" si="0"/>
        <v>0</v>
      </c>
      <c r="N48" s="958"/>
      <c r="O48" s="959"/>
    </row>
    <row r="49" spans="2:15" ht="15.6" hidden="1">
      <c r="B49" s="960" t="s">
        <v>2615</v>
      </c>
      <c r="C49" s="961">
        <v>59996511.429999985</v>
      </c>
      <c r="D49" s="961">
        <v>329922596</v>
      </c>
      <c r="E49" s="961"/>
      <c r="F49" s="961">
        <v>73314476.939999998</v>
      </c>
      <c r="G49" s="961">
        <v>63362142.120000005</v>
      </c>
      <c r="H49" s="961">
        <v>59150826.609999999</v>
      </c>
      <c r="I49" s="962">
        <f t="shared" si="1"/>
        <v>0.19205153841599865</v>
      </c>
      <c r="J49" s="963">
        <f t="shared" ref="J49:J58" si="8">G49-C49</f>
        <v>3365630.69000002</v>
      </c>
      <c r="K49" s="964">
        <f t="shared" ref="K49:K58" si="9">J49/C49</f>
        <v>5.6097106478046117E-2</v>
      </c>
      <c r="L49" s="964">
        <f t="shared" si="0"/>
        <v>8.5078850159092211E-6</v>
      </c>
      <c r="N49" s="958"/>
      <c r="O49" s="959"/>
    </row>
    <row r="50" spans="2:15" ht="15.6" hidden="1">
      <c r="B50" s="960" t="s">
        <v>2616</v>
      </c>
      <c r="C50" s="961">
        <v>897210162.75</v>
      </c>
      <c r="D50" s="961">
        <v>5743761785</v>
      </c>
      <c r="E50" s="961"/>
      <c r="F50" s="961">
        <v>889040455.1400001</v>
      </c>
      <c r="G50" s="961">
        <v>889040455.1400001</v>
      </c>
      <c r="H50" s="961">
        <v>889040455.1400001</v>
      </c>
      <c r="I50" s="962">
        <f t="shared" si="1"/>
        <v>0.15478365719514256</v>
      </c>
      <c r="J50" s="963">
        <f t="shared" si="8"/>
        <v>-8169707.6099998951</v>
      </c>
      <c r="K50" s="964">
        <f t="shared" si="9"/>
        <v>-9.1056788578489558E-3</v>
      </c>
      <c r="L50" s="964">
        <f t="shared" si="0"/>
        <v>1.1937497240067616E-4</v>
      </c>
      <c r="N50" s="958"/>
      <c r="O50" s="959"/>
    </row>
    <row r="51" spans="2:15" ht="15.6" hidden="1">
      <c r="B51" s="960" t="s">
        <v>2617</v>
      </c>
      <c r="C51" s="961">
        <v>41042866.18</v>
      </c>
      <c r="D51" s="961">
        <v>258925000</v>
      </c>
      <c r="E51" s="961"/>
      <c r="F51" s="961">
        <v>57592287.280000001</v>
      </c>
      <c r="G51" s="961">
        <v>44351380.239999995</v>
      </c>
      <c r="H51" s="961">
        <v>39011837.359999999</v>
      </c>
      <c r="I51" s="962">
        <f t="shared" si="1"/>
        <v>0.17129045182968039</v>
      </c>
      <c r="J51" s="963">
        <f t="shared" si="8"/>
        <v>3308514.0599999949</v>
      </c>
      <c r="K51" s="964">
        <f t="shared" si="9"/>
        <v>8.0611184547638118E-2</v>
      </c>
      <c r="L51" s="964">
        <f t="shared" si="0"/>
        <v>5.9552349518764695E-6</v>
      </c>
      <c r="N51" s="958"/>
      <c r="O51" s="959"/>
    </row>
    <row r="52" spans="2:15" ht="15.6" hidden="1">
      <c r="B52" s="960" t="s">
        <v>2618</v>
      </c>
      <c r="C52" s="961">
        <v>13951801.91</v>
      </c>
      <c r="D52" s="961">
        <v>72701379</v>
      </c>
      <c r="E52" s="961"/>
      <c r="F52" s="961">
        <v>43626636.450000003</v>
      </c>
      <c r="G52" s="961">
        <v>12364591.880000001</v>
      </c>
      <c r="H52" s="961">
        <v>11531042.359999999</v>
      </c>
      <c r="I52" s="962">
        <f t="shared" si="1"/>
        <v>0.17007369117441365</v>
      </c>
      <c r="J52" s="963">
        <f t="shared" si="8"/>
        <v>-1587210.0299999993</v>
      </c>
      <c r="K52" s="964">
        <f t="shared" si="9"/>
        <v>-0.11376380199767323</v>
      </c>
      <c r="L52" s="964">
        <f t="shared" si="0"/>
        <v>1.6602425748873154E-6</v>
      </c>
      <c r="N52" s="958"/>
      <c r="O52" s="959"/>
    </row>
    <row r="53" spans="2:15" ht="15.6" hidden="1">
      <c r="B53" s="960" t="s">
        <v>2619</v>
      </c>
      <c r="C53" s="961">
        <v>32451859.740000002</v>
      </c>
      <c r="D53" s="961">
        <v>168360446</v>
      </c>
      <c r="E53" s="961"/>
      <c r="F53" s="961">
        <v>36516398.030000001</v>
      </c>
      <c r="G53" s="961">
        <v>32180214.5</v>
      </c>
      <c r="H53" s="961">
        <v>30085442.259999998</v>
      </c>
      <c r="I53" s="962">
        <f t="shared" si="1"/>
        <v>0.19113880525120491</v>
      </c>
      <c r="J53" s="963">
        <f t="shared" si="8"/>
        <v>-271645.24000000209</v>
      </c>
      <c r="K53" s="964">
        <f t="shared" si="9"/>
        <v>-8.3707141031789164E-3</v>
      </c>
      <c r="L53" s="964">
        <f t="shared" si="0"/>
        <v>4.3209644685746086E-6</v>
      </c>
      <c r="N53" s="958"/>
      <c r="O53" s="959"/>
    </row>
    <row r="54" spans="2:15" ht="15.6" hidden="1">
      <c r="B54" s="960" t="s">
        <v>2620</v>
      </c>
      <c r="C54" s="961">
        <v>128315326.92</v>
      </c>
      <c r="D54" s="961">
        <v>0</v>
      </c>
      <c r="E54" s="961"/>
      <c r="F54" s="961">
        <v>0</v>
      </c>
      <c r="G54" s="961">
        <v>0</v>
      </c>
      <c r="H54" s="961">
        <v>0</v>
      </c>
      <c r="I54" s="962" t="str">
        <f t="shared" si="1"/>
        <v>-</v>
      </c>
      <c r="J54" s="963">
        <f t="shared" si="8"/>
        <v>-128315326.92</v>
      </c>
      <c r="K54" s="964">
        <f t="shared" si="9"/>
        <v>-1</v>
      </c>
      <c r="L54" s="964">
        <f t="shared" si="0"/>
        <v>0</v>
      </c>
      <c r="N54" s="958"/>
      <c r="O54" s="959"/>
    </row>
    <row r="55" spans="2:15" ht="15.6" hidden="1">
      <c r="B55" s="960" t="s">
        <v>2621</v>
      </c>
      <c r="C55" s="961">
        <v>49006114.039999992</v>
      </c>
      <c r="D55" s="961">
        <v>295159971</v>
      </c>
      <c r="E55" s="961"/>
      <c r="F55" s="961">
        <v>85582217.279999986</v>
      </c>
      <c r="G55" s="961">
        <v>65760356.859999999</v>
      </c>
      <c r="H55" s="961">
        <v>56299185.789999999</v>
      </c>
      <c r="I55" s="962">
        <f t="shared" si="1"/>
        <v>0.22279564751685113</v>
      </c>
      <c r="J55" s="963">
        <f t="shared" si="8"/>
        <v>16754242.820000008</v>
      </c>
      <c r="K55" s="964">
        <f t="shared" si="9"/>
        <v>0.34188066424374691</v>
      </c>
      <c r="L55" s="964">
        <f t="shared" si="0"/>
        <v>8.8299027787041788E-6</v>
      </c>
      <c r="N55" s="958"/>
      <c r="O55" s="959"/>
    </row>
    <row r="56" spans="2:15" ht="15.6" hidden="1">
      <c r="B56" s="960" t="s">
        <v>2622</v>
      </c>
      <c r="C56" s="961">
        <v>19854790.52</v>
      </c>
      <c r="D56" s="961">
        <v>142648963</v>
      </c>
      <c r="E56" s="961"/>
      <c r="F56" s="961">
        <v>39952840.829999998</v>
      </c>
      <c r="G56" s="961">
        <v>30939580.210000001</v>
      </c>
      <c r="H56" s="961">
        <v>29230856.150000006</v>
      </c>
      <c r="I56" s="962">
        <f t="shared" si="1"/>
        <v>0.21689313093709628</v>
      </c>
      <c r="J56" s="963">
        <f t="shared" si="8"/>
        <v>11084789.690000001</v>
      </c>
      <c r="K56" s="964">
        <f t="shared" si="9"/>
        <v>0.55829295599135853</v>
      </c>
      <c r="L56" s="964">
        <f t="shared" si="0"/>
        <v>4.154379603654417E-6</v>
      </c>
      <c r="N56" s="958"/>
      <c r="O56" s="959"/>
    </row>
    <row r="57" spans="2:15" ht="15.6" hidden="1">
      <c r="B57" s="960" t="s">
        <v>2623</v>
      </c>
      <c r="C57" s="961">
        <v>69880428.049999997</v>
      </c>
      <c r="D57" s="961">
        <v>378591686</v>
      </c>
      <c r="E57" s="961"/>
      <c r="F57" s="961">
        <v>108900045.63000001</v>
      </c>
      <c r="G57" s="961">
        <v>72165287.640000001</v>
      </c>
      <c r="H57" s="961">
        <v>67376053.370000005</v>
      </c>
      <c r="I57" s="962">
        <f t="shared" si="1"/>
        <v>0.19061508825632267</v>
      </c>
      <c r="J57" s="963">
        <f t="shared" si="8"/>
        <v>2284859.5900000036</v>
      </c>
      <c r="K57" s="964">
        <f t="shared" si="9"/>
        <v>3.2696702835952413E-2</v>
      </c>
      <c r="L57" s="964">
        <f t="shared" si="0"/>
        <v>9.689918125216548E-6</v>
      </c>
      <c r="N57" s="958"/>
      <c r="O57" s="959"/>
    </row>
    <row r="58" spans="2:15" ht="15.6" hidden="1">
      <c r="B58" s="960" t="s">
        <v>2624</v>
      </c>
      <c r="C58" s="961">
        <v>19794556.529999997</v>
      </c>
      <c r="D58" s="961">
        <v>96661475</v>
      </c>
      <c r="E58" s="961"/>
      <c r="F58" s="961">
        <v>18918054.07</v>
      </c>
      <c r="G58" s="961">
        <v>16186566.760000002</v>
      </c>
      <c r="H58" s="961">
        <v>15792382.609999999</v>
      </c>
      <c r="I58" s="962">
        <f t="shared" si="1"/>
        <v>0.16745623589956601</v>
      </c>
      <c r="J58" s="963">
        <f t="shared" si="8"/>
        <v>-3607989.7699999958</v>
      </c>
      <c r="K58" s="964">
        <f t="shared" si="9"/>
        <v>-0.18227181622037564</v>
      </c>
      <c r="L58" s="964">
        <f t="shared" si="0"/>
        <v>2.1734342335776174E-6</v>
      </c>
      <c r="N58" s="958"/>
      <c r="O58" s="959"/>
    </row>
    <row r="59" spans="2:15" ht="15.6" hidden="1">
      <c r="B59" s="960" t="s">
        <v>2625</v>
      </c>
      <c r="C59" s="961">
        <v>21626669.34</v>
      </c>
      <c r="D59" s="961">
        <v>268643180</v>
      </c>
      <c r="E59" s="961"/>
      <c r="F59" s="961">
        <v>52181552.579999998</v>
      </c>
      <c r="G59" s="961">
        <v>44791361.329999998</v>
      </c>
      <c r="H59" s="961">
        <v>44130110.569999993</v>
      </c>
      <c r="I59" s="962">
        <f t="shared" si="1"/>
        <v>0.16673180138055244</v>
      </c>
      <c r="J59" s="965" t="s">
        <v>100</v>
      </c>
      <c r="K59" s="966" t="s">
        <v>100</v>
      </c>
      <c r="L59" s="964">
        <f t="shared" si="0"/>
        <v>6.0143129501519238E-6</v>
      </c>
      <c r="N59" s="958"/>
      <c r="O59" s="959"/>
    </row>
    <row r="60" spans="2:15" ht="15.6" hidden="1">
      <c r="B60" s="960" t="s">
        <v>2626</v>
      </c>
      <c r="C60" s="961">
        <v>34041963.780000001</v>
      </c>
      <c r="D60" s="961">
        <v>179353239</v>
      </c>
      <c r="E60" s="961"/>
      <c r="F60" s="961">
        <v>37766406.920000002</v>
      </c>
      <c r="G60" s="961">
        <v>35738322.019999996</v>
      </c>
      <c r="H60" s="961">
        <v>35622441.409999996</v>
      </c>
      <c r="I60" s="962">
        <f t="shared" si="1"/>
        <v>0.19926220579713086</v>
      </c>
      <c r="J60" s="963">
        <f t="shared" ref="J60:J69" si="10">G60-C60</f>
        <v>1696358.2399999946</v>
      </c>
      <c r="K60" s="964">
        <f t="shared" ref="K60:K68" si="11">J60/C60</f>
        <v>4.9831386078749734E-2</v>
      </c>
      <c r="L60" s="964">
        <f t="shared" si="0"/>
        <v>4.7987256149239624E-6</v>
      </c>
      <c r="N60" s="958"/>
      <c r="O60" s="959"/>
    </row>
    <row r="61" spans="2:15" ht="15.6" hidden="1">
      <c r="B61" s="960" t="s">
        <v>2627</v>
      </c>
      <c r="C61" s="961">
        <v>36286738.949999996</v>
      </c>
      <c r="D61" s="961">
        <v>288326009</v>
      </c>
      <c r="E61" s="961"/>
      <c r="F61" s="961">
        <v>57544047.330000013</v>
      </c>
      <c r="G61" s="961">
        <v>53342293.730000012</v>
      </c>
      <c r="H61" s="961">
        <v>52736770.299999997</v>
      </c>
      <c r="I61" s="962">
        <f t="shared" si="1"/>
        <v>0.18500687438849822</v>
      </c>
      <c r="J61" s="963">
        <f t="shared" si="10"/>
        <v>17055554.780000016</v>
      </c>
      <c r="K61" s="964">
        <f t="shared" si="11"/>
        <v>0.47002170141276967</v>
      </c>
      <c r="L61" s="964">
        <f t="shared" si="0"/>
        <v>7.1624804079413511E-6</v>
      </c>
      <c r="N61" s="958"/>
      <c r="O61" s="959"/>
    </row>
    <row r="62" spans="2:15" ht="15.6" hidden="1">
      <c r="B62" s="960" t="s">
        <v>2628</v>
      </c>
      <c r="C62" s="961">
        <v>9404408.5800000001</v>
      </c>
      <c r="D62" s="961">
        <v>72826675</v>
      </c>
      <c r="E62" s="961"/>
      <c r="F62" s="961">
        <v>53488559.159999996</v>
      </c>
      <c r="G62" s="961">
        <v>19920480.16</v>
      </c>
      <c r="H62" s="961">
        <v>16834544.189999998</v>
      </c>
      <c r="I62" s="962">
        <f t="shared" si="1"/>
        <v>0.27353274277591283</v>
      </c>
      <c r="J62" s="963">
        <f t="shared" si="10"/>
        <v>10516071.58</v>
      </c>
      <c r="K62" s="964">
        <f t="shared" si="11"/>
        <v>1.1182065826408405</v>
      </c>
      <c r="L62" s="964">
        <f t="shared" si="0"/>
        <v>2.6748015296263933E-6</v>
      </c>
      <c r="N62" s="958"/>
      <c r="O62" s="959"/>
    </row>
    <row r="63" spans="2:15" ht="15.6" hidden="1">
      <c r="B63" s="960" t="s">
        <v>2629</v>
      </c>
      <c r="C63" s="961">
        <v>3813108.0700000003</v>
      </c>
      <c r="D63" s="961">
        <v>35000000</v>
      </c>
      <c r="E63" s="961"/>
      <c r="F63" s="961">
        <v>6164601.9399999995</v>
      </c>
      <c r="G63" s="961">
        <v>5134688.9800000004</v>
      </c>
      <c r="H63" s="961">
        <v>4506214.3100000005</v>
      </c>
      <c r="I63" s="962">
        <f t="shared" si="1"/>
        <v>0.14670539942857144</v>
      </c>
      <c r="J63" s="963">
        <f t="shared" si="10"/>
        <v>1321580.9100000001</v>
      </c>
      <c r="K63" s="964">
        <f t="shared" si="11"/>
        <v>0.34658889434518442</v>
      </c>
      <c r="L63" s="964">
        <f t="shared" si="0"/>
        <v>6.8945496431546782E-7</v>
      </c>
      <c r="N63" s="958"/>
      <c r="O63" s="959"/>
    </row>
    <row r="64" spans="2:15" ht="15.6" hidden="1">
      <c r="B64" s="960" t="s">
        <v>2630</v>
      </c>
      <c r="C64" s="961">
        <v>10512181.66</v>
      </c>
      <c r="D64" s="961">
        <v>69500000</v>
      </c>
      <c r="E64" s="961"/>
      <c r="F64" s="961">
        <v>39917765.5</v>
      </c>
      <c r="G64" s="961">
        <v>10226483.93</v>
      </c>
      <c r="H64" s="961">
        <v>9650176.0899999999</v>
      </c>
      <c r="I64" s="962">
        <f t="shared" si="1"/>
        <v>0.14714365366906473</v>
      </c>
      <c r="J64" s="963">
        <f t="shared" si="10"/>
        <v>-285697.73000000045</v>
      </c>
      <c r="K64" s="964">
        <f>J64/C64</f>
        <v>-2.7177777100933435E-2</v>
      </c>
      <c r="L64" s="964">
        <f t="shared" si="0"/>
        <v>1.3731503778503162E-6</v>
      </c>
      <c r="N64" s="958"/>
      <c r="O64" s="959"/>
    </row>
    <row r="65" spans="2:15" ht="15.6" hidden="1">
      <c r="B65" s="960" t="s">
        <v>2631</v>
      </c>
      <c r="C65" s="961">
        <v>15062181231.239998</v>
      </c>
      <c r="D65" s="961">
        <v>77804921908</v>
      </c>
      <c r="E65" s="961"/>
      <c r="F65" s="961">
        <v>18748404340.940002</v>
      </c>
      <c r="G65" s="961">
        <v>16588933464.449999</v>
      </c>
      <c r="H65" s="961">
        <v>15833141840.719999</v>
      </c>
      <c r="I65" s="962">
        <f t="shared" si="1"/>
        <v>0.21321187731626401</v>
      </c>
      <c r="J65" s="963">
        <f t="shared" si="10"/>
        <v>1526752233.210001</v>
      </c>
      <c r="K65" s="964">
        <f t="shared" si="11"/>
        <v>0.10136328927203532</v>
      </c>
      <c r="L65" s="964">
        <f t="shared" si="0"/>
        <v>2.2274615997800989E-3</v>
      </c>
      <c r="N65" s="958"/>
      <c r="O65" s="959"/>
    </row>
    <row r="66" spans="2:15" ht="15.6" hidden="1">
      <c r="B66" s="960" t="s">
        <v>2632</v>
      </c>
      <c r="C66" s="961">
        <v>14731647.109999998</v>
      </c>
      <c r="D66" s="961">
        <v>70594062</v>
      </c>
      <c r="E66" s="961"/>
      <c r="F66" s="961">
        <v>190459855.88000003</v>
      </c>
      <c r="G66" s="961">
        <v>52248929.810000017</v>
      </c>
      <c r="H66" s="961">
        <v>15216104.030000001</v>
      </c>
      <c r="I66" s="962">
        <f t="shared" si="1"/>
        <v>0.74013207810594628</v>
      </c>
      <c r="J66" s="963">
        <f t="shared" si="10"/>
        <v>37517282.700000018</v>
      </c>
      <c r="K66" s="964">
        <f t="shared" si="11"/>
        <v>2.546713372908104</v>
      </c>
      <c r="L66" s="964">
        <f t="shared" si="0"/>
        <v>7.0156701171168003E-6</v>
      </c>
      <c r="N66" s="958"/>
      <c r="O66" s="959"/>
    </row>
    <row r="67" spans="2:15" ht="16.5" hidden="1" customHeight="1">
      <c r="B67" s="960" t="s">
        <v>2633</v>
      </c>
      <c r="C67" s="961">
        <v>382446977.04000008</v>
      </c>
      <c r="D67" s="961">
        <v>2972441775</v>
      </c>
      <c r="E67" s="961"/>
      <c r="F67" s="961">
        <v>908831800.56000006</v>
      </c>
      <c r="G67" s="961">
        <v>256884301.83000001</v>
      </c>
      <c r="H67" s="961">
        <v>225850162.63000003</v>
      </c>
      <c r="I67" s="962">
        <f t="shared" si="1"/>
        <v>8.6421979394365092E-2</v>
      </c>
      <c r="J67" s="963">
        <f t="shared" si="10"/>
        <v>-125562675.21000007</v>
      </c>
      <c r="K67" s="964">
        <f t="shared" si="11"/>
        <v>-0.32831394349566917</v>
      </c>
      <c r="L67" s="964">
        <f t="shared" si="0"/>
        <v>3.4492869546970406E-5</v>
      </c>
      <c r="N67" s="958"/>
      <c r="O67" s="959"/>
    </row>
    <row r="68" spans="2:15" ht="15.6" hidden="1">
      <c r="B68" s="960" t="s">
        <v>2634</v>
      </c>
      <c r="C68" s="961">
        <v>46768022.889999993</v>
      </c>
      <c r="D68" s="961">
        <v>217317150</v>
      </c>
      <c r="E68" s="961"/>
      <c r="F68" s="961">
        <v>45733219.899999999</v>
      </c>
      <c r="G68" s="961">
        <v>38378242.710000001</v>
      </c>
      <c r="H68" s="961">
        <v>31048234.77</v>
      </c>
      <c r="I68" s="962">
        <f t="shared" si="1"/>
        <v>0.17660015654539921</v>
      </c>
      <c r="J68" s="963">
        <f t="shared" si="10"/>
        <v>-8389780.1799999923</v>
      </c>
      <c r="K68" s="964">
        <f t="shared" si="11"/>
        <v>-0.1793913802970257</v>
      </c>
      <c r="L68" s="964">
        <f t="shared" si="0"/>
        <v>5.1531981900320302E-6</v>
      </c>
      <c r="N68" s="958"/>
      <c r="O68" s="959"/>
    </row>
    <row r="69" spans="2:15" ht="15.6" hidden="1">
      <c r="B69" s="960" t="s">
        <v>2635</v>
      </c>
      <c r="C69" s="961">
        <v>51384739.240000002</v>
      </c>
      <c r="D69" s="961">
        <v>300000000</v>
      </c>
      <c r="E69" s="961"/>
      <c r="F69" s="961">
        <v>212011791.06999999</v>
      </c>
      <c r="G69" s="961">
        <v>78966876.700000003</v>
      </c>
      <c r="H69" s="961">
        <v>70585236.620000005</v>
      </c>
      <c r="I69" s="962">
        <f t="shared" si="1"/>
        <v>0.26322292233333333</v>
      </c>
      <c r="J69" s="963">
        <f t="shared" si="10"/>
        <v>27582137.460000001</v>
      </c>
      <c r="K69" s="966" t="s">
        <v>100</v>
      </c>
      <c r="L69" s="964">
        <f t="shared" si="0"/>
        <v>1.0603194345240059E-5</v>
      </c>
      <c r="M69" s="969"/>
    </row>
    <row r="70" spans="2:15" ht="15.6" hidden="1">
      <c r="B70" s="960" t="s">
        <v>2636</v>
      </c>
      <c r="C70" s="961"/>
      <c r="D70" s="961">
        <v>162500000</v>
      </c>
      <c r="E70" s="961"/>
      <c r="F70" s="961">
        <v>66334615.109999999</v>
      </c>
      <c r="G70" s="961">
        <v>34427176.75</v>
      </c>
      <c r="H70" s="961">
        <v>25777522.039999999</v>
      </c>
      <c r="I70" s="962">
        <f t="shared" si="1"/>
        <v>0.21185954923076922</v>
      </c>
      <c r="J70" s="963"/>
      <c r="K70" s="966"/>
      <c r="L70" s="964"/>
    </row>
    <row r="71" spans="2:15" ht="15.6" hidden="1">
      <c r="B71" s="960" t="s">
        <v>2637</v>
      </c>
      <c r="C71" s="961">
        <v>0</v>
      </c>
      <c r="D71" s="961">
        <v>10268433870</v>
      </c>
      <c r="E71" s="961"/>
      <c r="F71" s="961">
        <v>2926105987.5900006</v>
      </c>
      <c r="G71" s="961">
        <v>1706954924.7600002</v>
      </c>
      <c r="H71" s="961">
        <v>1539297545.7200003</v>
      </c>
      <c r="I71" s="962">
        <f t="shared" si="1"/>
        <v>0.16623322956259154</v>
      </c>
      <c r="J71" s="963">
        <f>G71-C71</f>
        <v>1706954924.7600002</v>
      </c>
      <c r="K71" s="966" t="s">
        <v>100</v>
      </c>
      <c r="L71" s="964">
        <f>G71/$O$10</f>
        <v>2.2919957787560444E-4</v>
      </c>
    </row>
    <row r="72" spans="2:15" ht="15.6">
      <c r="B72" s="1049" t="s">
        <v>2374</v>
      </c>
      <c r="C72" s="1050">
        <f t="shared" ref="C72:H72" si="12">+SUM(C73:C80)</f>
        <v>10482683701.01</v>
      </c>
      <c r="D72" s="1050">
        <f t="shared" si="12"/>
        <v>80562372546</v>
      </c>
      <c r="E72" s="1050">
        <f t="shared" si="12"/>
        <v>81061353647.940002</v>
      </c>
      <c r="F72" s="1050">
        <f t="shared" si="12"/>
        <v>11463213163.469995</v>
      </c>
      <c r="G72" s="1050">
        <f t="shared" si="12"/>
        <v>11233651556.770004</v>
      </c>
      <c r="H72" s="1050">
        <f t="shared" si="12"/>
        <v>11135006367.630003</v>
      </c>
      <c r="I72" s="1051">
        <f>IFERROR(G72/D72,"-")</f>
        <v>0.13944042611649432</v>
      </c>
      <c r="J72" s="1052">
        <f>G72-C72</f>
        <v>750967855.76000404</v>
      </c>
      <c r="K72" s="1053">
        <f>J72/C72</f>
        <v>7.1638892976199284E-2</v>
      </c>
      <c r="L72" s="1054">
        <f t="shared" si="0"/>
        <v>1.5083867520258769E-3</v>
      </c>
    </row>
    <row r="73" spans="2:15" ht="15.6">
      <c r="B73" s="960" t="s">
        <v>2054</v>
      </c>
      <c r="C73" s="970">
        <v>129818704.09000002</v>
      </c>
      <c r="D73" s="971">
        <v>465040841</v>
      </c>
      <c r="E73" s="971">
        <v>504912700.52000004</v>
      </c>
      <c r="F73" s="971">
        <v>211721392.33000001</v>
      </c>
      <c r="G73" s="971">
        <v>174307130.80000004</v>
      </c>
      <c r="H73" s="971">
        <v>145826970.98000002</v>
      </c>
      <c r="I73" s="972">
        <f t="shared" ref="I73:I81" si="13">IFERROR(G73/D73,"-")</f>
        <v>0.37482112415154528</v>
      </c>
      <c r="J73" s="973">
        <f>G73-C73</f>
        <v>44488426.710000023</v>
      </c>
      <c r="K73" s="974">
        <f>J73/C73</f>
        <v>0.34269658614953763</v>
      </c>
      <c r="L73" s="964">
        <f t="shared" si="0"/>
        <v>2.3404906726336051E-5</v>
      </c>
    </row>
    <row r="74" spans="2:15" ht="15.6">
      <c r="B74" s="960" t="s">
        <v>2059</v>
      </c>
      <c r="C74" s="970">
        <v>0</v>
      </c>
      <c r="D74" s="971">
        <v>632521775</v>
      </c>
      <c r="E74" s="971">
        <v>632521775</v>
      </c>
      <c r="F74" s="971">
        <v>0</v>
      </c>
      <c r="G74" s="971">
        <v>0</v>
      </c>
      <c r="H74" s="971">
        <v>0</v>
      </c>
      <c r="I74" s="972">
        <f t="shared" si="13"/>
        <v>0</v>
      </c>
      <c r="J74" s="975" t="s">
        <v>100</v>
      </c>
      <c r="K74" s="976" t="s">
        <v>100</v>
      </c>
      <c r="L74" s="964">
        <f t="shared" si="0"/>
        <v>0</v>
      </c>
    </row>
    <row r="75" spans="2:15" ht="15.6">
      <c r="B75" s="960" t="s">
        <v>2063</v>
      </c>
      <c r="C75" s="970">
        <v>0</v>
      </c>
      <c r="D75" s="971">
        <v>1086818112</v>
      </c>
      <c r="E75" s="971">
        <v>1086818112</v>
      </c>
      <c r="F75" s="971">
        <v>0</v>
      </c>
      <c r="G75" s="971">
        <v>0</v>
      </c>
      <c r="H75" s="971">
        <v>0</v>
      </c>
      <c r="I75" s="972">
        <f t="shared" si="13"/>
        <v>0</v>
      </c>
      <c r="J75" s="975" t="s">
        <v>100</v>
      </c>
      <c r="K75" s="976" t="s">
        <v>100</v>
      </c>
      <c r="L75" s="964">
        <f t="shared" si="0"/>
        <v>0</v>
      </c>
    </row>
    <row r="76" spans="2:15" ht="15.6">
      <c r="B76" s="960" t="s">
        <v>2067</v>
      </c>
      <c r="C76" s="970">
        <v>178412324.83000001</v>
      </c>
      <c r="D76" s="971">
        <v>340000000</v>
      </c>
      <c r="E76" s="971">
        <v>462094620.13999999</v>
      </c>
      <c r="F76" s="971">
        <v>229934227.34999999</v>
      </c>
      <c r="G76" s="971">
        <v>211258779.42999998</v>
      </c>
      <c r="H76" s="971">
        <v>197342340.28999999</v>
      </c>
      <c r="I76" s="972">
        <f t="shared" si="13"/>
        <v>0.62134935126470581</v>
      </c>
      <c r="J76" s="973">
        <f>G76-C76</f>
        <v>32846454.599999964</v>
      </c>
      <c r="K76" s="974">
        <f>J76/C76</f>
        <v>0.18410417907674076</v>
      </c>
      <c r="L76" s="964">
        <f t="shared" ref="L76:L81" si="14">G76/$O$10</f>
        <v>2.8366550496158762E-5</v>
      </c>
      <c r="N76" s="977"/>
    </row>
    <row r="77" spans="2:15" ht="15.6">
      <c r="B77" s="960" t="s">
        <v>2071</v>
      </c>
      <c r="C77" s="970">
        <v>0</v>
      </c>
      <c r="D77" s="971">
        <v>54192376662</v>
      </c>
      <c r="E77" s="971">
        <v>54192376662</v>
      </c>
      <c r="F77" s="971">
        <v>0</v>
      </c>
      <c r="G77" s="971">
        <v>0</v>
      </c>
      <c r="H77" s="971">
        <v>0</v>
      </c>
      <c r="I77" s="972">
        <f t="shared" si="13"/>
        <v>0</v>
      </c>
      <c r="J77" s="975" t="s">
        <v>100</v>
      </c>
      <c r="K77" s="976" t="s">
        <v>100</v>
      </c>
      <c r="L77" s="964">
        <f t="shared" si="14"/>
        <v>0</v>
      </c>
      <c r="N77" s="977"/>
    </row>
    <row r="78" spans="2:15" ht="15.6">
      <c r="B78" s="960" t="s">
        <v>2075</v>
      </c>
      <c r="C78" s="970">
        <v>112557465.94000003</v>
      </c>
      <c r="D78" s="971">
        <v>440214337</v>
      </c>
      <c r="E78" s="971">
        <v>440214337</v>
      </c>
      <c r="F78" s="971">
        <v>132512961.62000006</v>
      </c>
      <c r="G78" s="971">
        <v>110100484.48000003</v>
      </c>
      <c r="H78" s="971">
        <v>103089619.08000003</v>
      </c>
      <c r="I78" s="972">
        <f t="shared" si="13"/>
        <v>0.25010653953326384</v>
      </c>
      <c r="J78" s="973">
        <f>G78-C78</f>
        <v>-2456981.4599999934</v>
      </c>
      <c r="K78" s="976" t="s">
        <v>100</v>
      </c>
      <c r="L78" s="964">
        <f t="shared" si="14"/>
        <v>1.4783626796860856E-5</v>
      </c>
      <c r="N78" s="977"/>
    </row>
    <row r="79" spans="2:15" ht="15.6">
      <c r="B79" s="960" t="s">
        <v>2079</v>
      </c>
      <c r="C79" s="970">
        <v>422514918.36000001</v>
      </c>
      <c r="D79" s="971">
        <v>2005000000</v>
      </c>
      <c r="E79" s="971">
        <v>2005000000</v>
      </c>
      <c r="F79" s="971">
        <v>483455557.00999999</v>
      </c>
      <c r="G79" s="971">
        <v>442999270.08000004</v>
      </c>
      <c r="H79" s="971">
        <v>425927705.26999998</v>
      </c>
      <c r="I79" s="972">
        <f t="shared" si="13"/>
        <v>0.22094726687281799</v>
      </c>
      <c r="J79" s="973">
        <f>G79-C79</f>
        <v>20484351.720000029</v>
      </c>
      <c r="K79" s="976" t="s">
        <v>100</v>
      </c>
      <c r="L79" s="964">
        <f t="shared" si="14"/>
        <v>5.9483261232462168E-5</v>
      </c>
      <c r="N79" s="977"/>
    </row>
    <row r="80" spans="2:15" ht="16.2" thickBot="1">
      <c r="B80" s="960" t="s">
        <v>2083</v>
      </c>
      <c r="C80" s="970">
        <v>9639380287.7900009</v>
      </c>
      <c r="D80" s="971">
        <v>21400400819</v>
      </c>
      <c r="E80" s="971">
        <v>21737415441.279995</v>
      </c>
      <c r="F80" s="971">
        <v>10405589025.159996</v>
      </c>
      <c r="G80" s="971">
        <v>10294985891.980003</v>
      </c>
      <c r="H80" s="971">
        <v>10262819732.010002</v>
      </c>
      <c r="I80" s="972">
        <f t="shared" si="13"/>
        <v>0.48106509682004489</v>
      </c>
      <c r="J80" s="973">
        <f>G80-C80</f>
        <v>655605604.19000244</v>
      </c>
      <c r="K80" s="976" t="s">
        <v>100</v>
      </c>
      <c r="L80" s="964">
        <f t="shared" si="14"/>
        <v>1.3823484067740589E-3</v>
      </c>
      <c r="N80" s="977"/>
    </row>
    <row r="81" spans="2:14" ht="16.2" thickBot="1">
      <c r="B81" s="1031" t="s">
        <v>434</v>
      </c>
      <c r="C81" s="1032">
        <f t="shared" ref="C81:H81" si="15">C72</f>
        <v>10482683701.01</v>
      </c>
      <c r="D81" s="1032">
        <f t="shared" si="15"/>
        <v>80562372546</v>
      </c>
      <c r="E81" s="1032">
        <f t="shared" si="15"/>
        <v>81061353647.940002</v>
      </c>
      <c r="F81" s="1032">
        <f t="shared" si="15"/>
        <v>11463213163.469995</v>
      </c>
      <c r="G81" s="1032">
        <f t="shared" si="15"/>
        <v>11233651556.770004</v>
      </c>
      <c r="H81" s="1032">
        <f t="shared" si="15"/>
        <v>11135006367.630003</v>
      </c>
      <c r="I81" s="1033">
        <f t="shared" si="13"/>
        <v>0.13944042611649432</v>
      </c>
      <c r="J81" s="1034">
        <f>G81-C81</f>
        <v>750967855.76000404</v>
      </c>
      <c r="K81" s="1033">
        <f>J81/C81</f>
        <v>7.1638892976199284E-2</v>
      </c>
      <c r="L81" s="1035">
        <f t="shared" si="14"/>
        <v>1.5083867520258769E-3</v>
      </c>
      <c r="N81" s="977"/>
    </row>
    <row r="82" spans="2:14">
      <c r="B82" s="824" t="s">
        <v>2376</v>
      </c>
      <c r="N82" s="977"/>
    </row>
    <row r="83" spans="2:14">
      <c r="B83" s="825" t="s">
        <v>190</v>
      </c>
      <c r="N83" s="977"/>
    </row>
    <row r="84" spans="2:14" ht="28.8">
      <c r="B84" s="825" t="s">
        <v>2377</v>
      </c>
      <c r="G84" s="850"/>
      <c r="H84" s="789"/>
      <c r="I84" s="789"/>
      <c r="J84" s="789"/>
    </row>
    <row r="85" spans="2:14">
      <c r="B85" s="826" t="s">
        <v>2378</v>
      </c>
      <c r="G85" s="789"/>
      <c r="H85" s="850"/>
      <c r="I85" s="789"/>
      <c r="J85" s="789"/>
      <c r="L85" s="789"/>
    </row>
    <row r="86" spans="2:14">
      <c r="G86" s="789"/>
      <c r="H86" s="789"/>
      <c r="I86" s="789"/>
      <c r="J86" s="789"/>
      <c r="L86" s="789"/>
    </row>
    <row r="87" spans="2:14">
      <c r="G87" s="789"/>
      <c r="H87" s="789"/>
      <c r="I87" s="789"/>
      <c r="J87" s="789"/>
      <c r="L87" s="789"/>
    </row>
    <row r="88" spans="2:14">
      <c r="G88" s="789"/>
      <c r="H88" s="789"/>
      <c r="I88" s="789"/>
      <c r="J88" s="789"/>
      <c r="L88" s="789"/>
    </row>
    <row r="89" spans="2:14">
      <c r="G89" s="789"/>
      <c r="H89" s="789"/>
      <c r="I89" s="789"/>
      <c r="J89" s="789"/>
      <c r="L89" s="827"/>
    </row>
    <row r="90" spans="2:14">
      <c r="G90" s="789"/>
      <c r="H90" s="789"/>
      <c r="I90" s="789"/>
      <c r="J90" s="789"/>
      <c r="L90" s="789"/>
    </row>
    <row r="91" spans="2:14">
      <c r="C91" s="830"/>
      <c r="D91" s="830"/>
      <c r="E91" s="830"/>
      <c r="F91" s="830"/>
      <c r="G91" s="830"/>
      <c r="H91" s="830"/>
      <c r="I91" s="830"/>
      <c r="J91" s="830"/>
      <c r="K91" s="830"/>
      <c r="L91" s="789"/>
    </row>
    <row r="92" spans="2:14">
      <c r="G92" s="789"/>
      <c r="H92" s="789"/>
      <c r="I92" s="789"/>
      <c r="J92" s="789"/>
      <c r="L92" s="789"/>
    </row>
    <row r="93" spans="2:14">
      <c r="C93" s="830"/>
      <c r="G93" s="789"/>
      <c r="H93" s="789"/>
      <c r="I93" s="789"/>
      <c r="J93" s="789"/>
      <c r="L93" s="789"/>
    </row>
    <row r="94" spans="2:14">
      <c r="C94" s="830"/>
      <c r="G94" s="789"/>
      <c r="H94" s="789"/>
      <c r="I94" s="789"/>
      <c r="J94" s="789"/>
      <c r="L94" s="789"/>
    </row>
    <row r="95" spans="2:14">
      <c r="B95" s="845"/>
      <c r="C95" s="830"/>
      <c r="G95" s="789"/>
      <c r="H95" s="789"/>
      <c r="I95" s="789"/>
      <c r="J95" s="789"/>
      <c r="L95" s="789"/>
    </row>
    <row r="96" spans="2:14">
      <c r="B96" s="845"/>
      <c r="C96" s="830"/>
      <c r="G96" s="789"/>
      <c r="H96" s="789"/>
      <c r="I96" s="789"/>
      <c r="J96" s="789"/>
      <c r="L96" s="789"/>
    </row>
    <row r="97" spans="2:12">
      <c r="B97" s="845"/>
      <c r="C97" s="830"/>
      <c r="L97" s="789"/>
    </row>
    <row r="98" spans="2:12">
      <c r="B98" s="845"/>
      <c r="C98" s="830"/>
    </row>
    <row r="99" spans="2:12">
      <c r="B99" s="845"/>
      <c r="C99" s="830"/>
    </row>
    <row r="100" spans="2:12">
      <c r="B100" s="845"/>
      <c r="C100" s="830"/>
    </row>
    <row r="101" spans="2:12">
      <c r="B101" s="845"/>
      <c r="C101" s="830"/>
    </row>
    <row r="102" spans="2:12">
      <c r="B102" s="845"/>
      <c r="C102" s="830"/>
    </row>
    <row r="103" spans="2:12">
      <c r="B103" s="845"/>
      <c r="C103" s="830"/>
    </row>
    <row r="104" spans="2:12">
      <c r="B104" s="845"/>
      <c r="C104" s="830"/>
    </row>
    <row r="105" spans="2:12">
      <c r="B105" s="845"/>
      <c r="C105" s="830"/>
    </row>
    <row r="106" spans="2:12">
      <c r="B106" s="845"/>
      <c r="C106" s="830"/>
    </row>
    <row r="107" spans="2:12">
      <c r="B107" s="845"/>
      <c r="C107" s="830"/>
    </row>
    <row r="108" spans="2:12">
      <c r="B108" s="845"/>
      <c r="C108" s="830"/>
    </row>
    <row r="109" spans="2:12">
      <c r="B109" s="845"/>
      <c r="C109" s="830"/>
    </row>
    <row r="110" spans="2:12">
      <c r="B110" s="845"/>
      <c r="C110" s="830"/>
    </row>
    <row r="111" spans="2:12">
      <c r="B111" s="845"/>
      <c r="C111" s="830"/>
    </row>
    <row r="112" spans="2:12">
      <c r="B112" s="845"/>
      <c r="C112" s="830"/>
    </row>
    <row r="113" spans="2:3">
      <c r="B113" s="845"/>
      <c r="C113" s="830"/>
    </row>
    <row r="114" spans="2:3">
      <c r="B114" s="845"/>
      <c r="C114" s="830"/>
    </row>
    <row r="115" spans="2:3">
      <c r="B115" s="845"/>
      <c r="C115" s="830"/>
    </row>
    <row r="116" spans="2:3">
      <c r="B116" s="845"/>
      <c r="C116" s="830"/>
    </row>
    <row r="117" spans="2:3">
      <c r="B117" s="845"/>
      <c r="C117" s="830"/>
    </row>
    <row r="118" spans="2:3">
      <c r="B118" s="845"/>
      <c r="C118" s="830"/>
    </row>
    <row r="119" spans="2:3">
      <c r="B119" s="845"/>
      <c r="C119" s="830"/>
    </row>
    <row r="120" spans="2:3">
      <c r="B120" s="845"/>
      <c r="C120" s="830"/>
    </row>
    <row r="121" spans="2:3">
      <c r="B121" s="845"/>
      <c r="C121" s="830"/>
    </row>
    <row r="122" spans="2:3">
      <c r="B122" s="845"/>
      <c r="C122" s="830"/>
    </row>
    <row r="123" spans="2:3">
      <c r="B123" s="845"/>
      <c r="C123" s="830"/>
    </row>
    <row r="124" spans="2:3">
      <c r="B124" s="845"/>
      <c r="C124" s="830"/>
    </row>
    <row r="125" spans="2:3">
      <c r="B125" s="845"/>
      <c r="C125" s="830"/>
    </row>
    <row r="126" spans="2:3">
      <c r="B126" s="845"/>
      <c r="C126" s="830"/>
    </row>
    <row r="127" spans="2:3">
      <c r="B127" s="845"/>
      <c r="C127" s="830"/>
    </row>
    <row r="128" spans="2:3">
      <c r="B128" s="845"/>
      <c r="C128" s="830"/>
    </row>
    <row r="129" spans="2:3">
      <c r="B129" s="845"/>
      <c r="C129" s="830"/>
    </row>
    <row r="130" spans="2:3">
      <c r="B130" s="845"/>
      <c r="C130" s="830"/>
    </row>
    <row r="131" spans="2:3">
      <c r="B131" s="845"/>
      <c r="C131" s="830"/>
    </row>
    <row r="132" spans="2:3">
      <c r="B132" s="845"/>
      <c r="C132" s="830"/>
    </row>
    <row r="133" spans="2:3">
      <c r="B133" s="845"/>
      <c r="C133" s="830"/>
    </row>
    <row r="134" spans="2:3">
      <c r="B134" s="845"/>
      <c r="C134" s="830"/>
    </row>
    <row r="135" spans="2:3">
      <c r="B135" s="845"/>
      <c r="C135" s="830"/>
    </row>
    <row r="136" spans="2:3">
      <c r="B136" s="845"/>
      <c r="C136" s="830"/>
    </row>
    <row r="137" spans="2:3">
      <c r="B137" s="845"/>
      <c r="C137" s="830"/>
    </row>
    <row r="138" spans="2:3">
      <c r="B138" s="845"/>
      <c r="C138" s="830"/>
    </row>
    <row r="139" spans="2:3">
      <c r="B139" s="845"/>
    </row>
    <row r="140" spans="2:3">
      <c r="B140" s="845"/>
    </row>
  </sheetData>
  <mergeCells count="18">
    <mergeCell ref="B8:B11"/>
    <mergeCell ref="D8:I8"/>
    <mergeCell ref="J8:K8"/>
    <mergeCell ref="L8:L10"/>
    <mergeCell ref="C9:C10"/>
    <mergeCell ref="D9:D10"/>
    <mergeCell ref="E9:E10"/>
    <mergeCell ref="F9:F10"/>
    <mergeCell ref="G9:G10"/>
    <mergeCell ref="H9:H10"/>
    <mergeCell ref="I9:I10"/>
    <mergeCell ref="J9:K9"/>
    <mergeCell ref="B7:K7"/>
    <mergeCell ref="B1:L1"/>
    <mergeCell ref="B2:L2"/>
    <mergeCell ref="B3:L3"/>
    <mergeCell ref="B5:L5"/>
    <mergeCell ref="B6:K6"/>
  </mergeCells>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29AA06-9EB5-427A-8DB3-72B0F5312D5C}">
  <dimension ref="B2:K16"/>
  <sheetViews>
    <sheetView zoomScale="70" zoomScaleNormal="70" workbookViewId="0">
      <selection activeCell="B7" sqref="B7:H7"/>
    </sheetView>
  </sheetViews>
  <sheetFormatPr baseColWidth="10" defaultColWidth="11.44140625" defaultRowHeight="14.4"/>
  <cols>
    <col min="1" max="1" width="11.44140625" style="978"/>
    <col min="2" max="2" width="51" style="978" customWidth="1"/>
    <col min="3" max="3" width="33" style="978" customWidth="1"/>
    <col min="4" max="4" width="32.5546875" style="978" bestFit="1" customWidth="1"/>
    <col min="5" max="5" width="27.109375" style="978" customWidth="1"/>
    <col min="6" max="6" width="31.44140625" style="978" customWidth="1"/>
    <col min="7" max="7" width="29.88671875" style="978" bestFit="1" customWidth="1"/>
    <col min="8" max="8" width="29.44140625" style="978" bestFit="1" customWidth="1"/>
    <col min="9" max="16384" width="11.44140625" style="978"/>
  </cols>
  <sheetData>
    <row r="2" spans="2:11">
      <c r="B2" s="1801" t="s">
        <v>42</v>
      </c>
      <c r="C2" s="1448"/>
      <c r="D2" s="1448"/>
      <c r="E2" s="1448"/>
      <c r="F2" s="1448"/>
      <c r="G2" s="1448"/>
      <c r="H2" s="1448"/>
      <c r="I2" s="788"/>
      <c r="J2" s="788"/>
      <c r="K2" s="788"/>
    </row>
    <row r="3" spans="2:11">
      <c r="B3" s="1801" t="s">
        <v>43</v>
      </c>
      <c r="C3" s="1448"/>
      <c r="D3" s="1448"/>
      <c r="E3" s="1448"/>
      <c r="F3" s="1448"/>
      <c r="G3" s="1448"/>
      <c r="H3" s="1448"/>
      <c r="I3" s="1801"/>
      <c r="J3" s="1448"/>
      <c r="K3" s="1448"/>
    </row>
    <row r="4" spans="2:11">
      <c r="B4" s="1800" t="s">
        <v>44</v>
      </c>
      <c r="C4" s="1448"/>
      <c r="D4" s="1448"/>
      <c r="E4" s="1448"/>
      <c r="F4" s="1448"/>
      <c r="G4" s="1448"/>
      <c r="H4" s="1448"/>
      <c r="I4" s="790"/>
      <c r="J4" s="790"/>
      <c r="K4" s="790"/>
    </row>
    <row r="5" spans="2:11">
      <c r="F5" s="979"/>
    </row>
    <row r="6" spans="2:11">
      <c r="B6" s="1955" t="s">
        <v>2695</v>
      </c>
      <c r="C6" s="1956"/>
      <c r="D6" s="1956"/>
      <c r="E6" s="1956"/>
      <c r="F6" s="1956"/>
      <c r="G6" s="1956"/>
      <c r="H6" s="1956"/>
    </row>
    <row r="7" spans="2:11">
      <c r="B7" s="1953" t="s">
        <v>46</v>
      </c>
      <c r="C7" s="1954"/>
      <c r="D7" s="1954"/>
      <c r="E7" s="1954"/>
      <c r="F7" s="1954"/>
      <c r="G7" s="1954"/>
      <c r="H7" s="1954"/>
    </row>
    <row r="8" spans="2:11">
      <c r="B8" s="1962" t="s">
        <v>2389</v>
      </c>
      <c r="C8" s="1962" t="s">
        <v>2390</v>
      </c>
      <c r="D8" s="1962" t="s">
        <v>2391</v>
      </c>
      <c r="E8" s="1957" t="s">
        <v>2392</v>
      </c>
      <c r="F8" s="1957" t="s">
        <v>2393</v>
      </c>
      <c r="G8" s="1957" t="s">
        <v>2394</v>
      </c>
      <c r="H8" s="1957" t="s">
        <v>2562</v>
      </c>
    </row>
    <row r="9" spans="2:11" ht="56.25" customHeight="1">
      <c r="B9" s="1962"/>
      <c r="C9" s="1962"/>
      <c r="D9" s="1962"/>
      <c r="E9" s="1957"/>
      <c r="F9" s="1957"/>
      <c r="G9" s="1957"/>
      <c r="H9" s="1957"/>
    </row>
    <row r="10" spans="2:11" ht="105">
      <c r="B10" s="1958" t="s">
        <v>2638</v>
      </c>
      <c r="C10" s="980" t="s">
        <v>2639</v>
      </c>
      <c r="D10" s="981" t="s">
        <v>2640</v>
      </c>
      <c r="E10" s="982">
        <v>987</v>
      </c>
      <c r="F10" s="982">
        <v>778</v>
      </c>
      <c r="G10" s="983">
        <f>F10/E10</f>
        <v>0.78824721377912865</v>
      </c>
      <c r="H10" s="984">
        <v>44578375.450000003</v>
      </c>
    </row>
    <row r="11" spans="2:11" ht="147">
      <c r="B11" s="1958"/>
      <c r="C11" s="980" t="s">
        <v>2641</v>
      </c>
      <c r="D11" s="981" t="s">
        <v>2642</v>
      </c>
      <c r="E11" s="982">
        <v>98</v>
      </c>
      <c r="F11" s="982">
        <v>98</v>
      </c>
      <c r="G11" s="983">
        <f>F11/E11</f>
        <v>1</v>
      </c>
      <c r="H11" s="984">
        <v>31326284.149999999</v>
      </c>
    </row>
    <row r="12" spans="2:11" ht="126">
      <c r="B12" s="1958"/>
      <c r="C12" s="980" t="s">
        <v>2643</v>
      </c>
      <c r="D12" s="981" t="s">
        <v>2644</v>
      </c>
      <c r="E12" s="982">
        <v>95</v>
      </c>
      <c r="F12" s="982">
        <v>98</v>
      </c>
      <c r="G12" s="983">
        <f>F12/E12</f>
        <v>1.0315789473684212</v>
      </c>
      <c r="H12" s="984">
        <v>12160040.869999999</v>
      </c>
    </row>
    <row r="13" spans="2:11" ht="21">
      <c r="B13" s="1959" t="s">
        <v>2508</v>
      </c>
      <c r="C13" s="1960"/>
      <c r="D13" s="1960"/>
      <c r="E13" s="1960"/>
      <c r="F13" s="1960"/>
      <c r="G13" s="1961"/>
      <c r="H13" s="1036">
        <f>SUM(H10:H12)</f>
        <v>88064700.469999999</v>
      </c>
    </row>
    <row r="14" spans="2:11">
      <c r="B14" s="915" t="s">
        <v>2352</v>
      </c>
    </row>
    <row r="15" spans="2:11">
      <c r="B15" s="791" t="s">
        <v>2560</v>
      </c>
    </row>
    <row r="16" spans="2:11">
      <c r="B16" s="791" t="s">
        <v>2378</v>
      </c>
    </row>
  </sheetData>
  <mergeCells count="15">
    <mergeCell ref="H8:H9"/>
    <mergeCell ref="B10:B12"/>
    <mergeCell ref="B13:G13"/>
    <mergeCell ref="B8:B9"/>
    <mergeCell ref="C8:C9"/>
    <mergeCell ref="D8:D9"/>
    <mergeCell ref="E8:E9"/>
    <mergeCell ref="F8:F9"/>
    <mergeCell ref="G8:G9"/>
    <mergeCell ref="B7:H7"/>
    <mergeCell ref="B2:H2"/>
    <mergeCell ref="B3:H3"/>
    <mergeCell ref="I3:K3"/>
    <mergeCell ref="B4:H4"/>
    <mergeCell ref="B6:H6"/>
  </mergeCells>
  <pageMargins left="0.7" right="0.7" top="0.75" bottom="0.75" header="0.3" footer="0.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A31FCB-DFA7-4744-B0B2-333DFB71E7F6}">
  <dimension ref="B2:K18"/>
  <sheetViews>
    <sheetView topLeftCell="A2" zoomScale="60" zoomScaleNormal="60" workbookViewId="0">
      <selection activeCell="B7" sqref="B7:H7"/>
    </sheetView>
  </sheetViews>
  <sheetFormatPr baseColWidth="10" defaultColWidth="27.5546875" defaultRowHeight="14.4"/>
  <cols>
    <col min="1" max="1" width="14.44140625" style="791" customWidth="1"/>
    <col min="2" max="2" width="27.5546875" style="791"/>
    <col min="3" max="3" width="33.44140625" style="791" customWidth="1"/>
    <col min="4" max="4" width="21.44140625" style="791" customWidth="1"/>
    <col min="5" max="5" width="30.88671875" style="791" customWidth="1"/>
    <col min="6" max="6" width="21.6640625" style="791" customWidth="1"/>
    <col min="7" max="7" width="31.5546875" style="791" customWidth="1"/>
    <col min="8" max="16384" width="27.5546875" style="791"/>
  </cols>
  <sheetData>
    <row r="2" spans="2:11">
      <c r="B2" s="1802" t="s">
        <v>42</v>
      </c>
      <c r="C2" s="1802"/>
      <c r="D2" s="1802"/>
      <c r="E2" s="1802"/>
      <c r="F2" s="1802"/>
      <c r="G2" s="1802"/>
      <c r="H2" s="1802"/>
      <c r="I2" s="837"/>
      <c r="J2" s="837"/>
      <c r="K2" s="837"/>
    </row>
    <row r="3" spans="2:11">
      <c r="B3" s="1802" t="s">
        <v>43</v>
      </c>
      <c r="C3" s="1802"/>
      <c r="D3" s="1802"/>
      <c r="E3" s="1802"/>
      <c r="F3" s="1802"/>
      <c r="G3" s="1802"/>
      <c r="H3" s="1802"/>
      <c r="I3" s="837"/>
      <c r="J3" s="837"/>
      <c r="K3" s="837"/>
    </row>
    <row r="4" spans="2:11">
      <c r="B4" s="1817" t="s">
        <v>44</v>
      </c>
      <c r="C4" s="1817"/>
      <c r="D4" s="1817"/>
      <c r="E4" s="1817"/>
      <c r="F4" s="1817"/>
      <c r="G4" s="1817"/>
      <c r="H4" s="1817"/>
    </row>
    <row r="5" spans="2:11">
      <c r="B5" s="1963"/>
      <c r="C5" s="1963"/>
      <c r="D5" s="1963"/>
      <c r="E5" s="1963"/>
      <c r="F5" s="1963"/>
      <c r="G5" s="1963"/>
      <c r="H5" s="1963"/>
      <c r="I5" s="978"/>
      <c r="J5" s="978"/>
      <c r="K5" s="978"/>
    </row>
    <row r="6" spans="2:11">
      <c r="B6" s="1964" t="s">
        <v>2694</v>
      </c>
      <c r="C6" s="1964"/>
      <c r="D6" s="1964"/>
      <c r="E6" s="1964"/>
      <c r="F6" s="1964"/>
      <c r="G6" s="1964"/>
      <c r="H6" s="1964"/>
    </row>
    <row r="7" spans="2:11">
      <c r="B7" s="1817" t="s">
        <v>46</v>
      </c>
      <c r="C7" s="1817"/>
      <c r="D7" s="1817"/>
      <c r="E7" s="1817"/>
      <c r="F7" s="1817"/>
      <c r="G7" s="1817"/>
      <c r="H7" s="1817"/>
    </row>
    <row r="8" spans="2:11">
      <c r="F8" s="835"/>
    </row>
    <row r="9" spans="2:11">
      <c r="F9" s="835"/>
    </row>
    <row r="10" spans="2:11">
      <c r="B10" s="1957" t="s">
        <v>2389</v>
      </c>
      <c r="C10" s="1957" t="s">
        <v>2390</v>
      </c>
      <c r="D10" s="1957" t="s">
        <v>2391</v>
      </c>
      <c r="E10" s="1957" t="s">
        <v>2392</v>
      </c>
      <c r="F10" s="1957" t="s">
        <v>2393</v>
      </c>
      <c r="G10" s="1957" t="s">
        <v>2394</v>
      </c>
      <c r="H10" s="1957" t="s">
        <v>2562</v>
      </c>
    </row>
    <row r="11" spans="2:11" ht="43.95" customHeight="1">
      <c r="B11" s="1957"/>
      <c r="C11" s="1957"/>
      <c r="D11" s="1957"/>
      <c r="E11" s="1957"/>
      <c r="F11" s="1957"/>
      <c r="G11" s="1957"/>
      <c r="H11" s="1957"/>
    </row>
    <row r="12" spans="2:11" ht="126">
      <c r="B12" s="1958" t="s">
        <v>2645</v>
      </c>
      <c r="C12" s="980" t="s">
        <v>2646</v>
      </c>
      <c r="D12" s="985" t="s">
        <v>2647</v>
      </c>
      <c r="E12" s="982">
        <v>97</v>
      </c>
      <c r="F12" s="982">
        <v>109</v>
      </c>
      <c r="G12" s="983">
        <f>F12/E12</f>
        <v>1.1237113402061856</v>
      </c>
      <c r="H12" s="984">
        <v>9282663</v>
      </c>
    </row>
    <row r="13" spans="2:11" ht="84">
      <c r="B13" s="1958"/>
      <c r="C13" s="980" t="s">
        <v>2648</v>
      </c>
      <c r="D13" s="985" t="s">
        <v>2649</v>
      </c>
      <c r="E13" s="982">
        <v>97</v>
      </c>
      <c r="F13" s="982">
        <v>142</v>
      </c>
      <c r="G13" s="983">
        <f>F13/E13</f>
        <v>1.4639175257731958</v>
      </c>
      <c r="H13" s="984">
        <v>14788450</v>
      </c>
    </row>
    <row r="14" spans="2:11" ht="105">
      <c r="B14" s="1958"/>
      <c r="C14" s="980" t="s">
        <v>2650</v>
      </c>
      <c r="D14" s="985" t="s">
        <v>2651</v>
      </c>
      <c r="E14" s="982">
        <v>94</v>
      </c>
      <c r="F14" s="982">
        <v>97</v>
      </c>
      <c r="G14" s="983">
        <f>F14/E14</f>
        <v>1.0319148936170213</v>
      </c>
      <c r="H14" s="984">
        <v>2918482</v>
      </c>
    </row>
    <row r="15" spans="2:11" ht="21">
      <c r="B15" s="1965" t="s">
        <v>2508</v>
      </c>
      <c r="C15" s="1965"/>
      <c r="D15" s="1965"/>
      <c r="E15" s="1965"/>
      <c r="F15" s="1965"/>
      <c r="G15" s="1965"/>
      <c r="H15" s="1036">
        <f>SUM(H12:H14)</f>
        <v>26989595</v>
      </c>
    </row>
    <row r="16" spans="2:11">
      <c r="B16" s="915" t="s">
        <v>2352</v>
      </c>
    </row>
    <row r="17" spans="2:2">
      <c r="B17" s="791" t="s">
        <v>2560</v>
      </c>
    </row>
    <row r="18" spans="2:2">
      <c r="B18" s="791" t="s">
        <v>2378</v>
      </c>
    </row>
  </sheetData>
  <mergeCells count="15">
    <mergeCell ref="H10:H11"/>
    <mergeCell ref="B12:B14"/>
    <mergeCell ref="B15:G15"/>
    <mergeCell ref="B10:B11"/>
    <mergeCell ref="C10:C11"/>
    <mergeCell ref="D10:D11"/>
    <mergeCell ref="E10:E11"/>
    <mergeCell ref="F10:F11"/>
    <mergeCell ref="G10:G11"/>
    <mergeCell ref="B7:H7"/>
    <mergeCell ref="B2:H2"/>
    <mergeCell ref="B3:H3"/>
    <mergeCell ref="B4:H4"/>
    <mergeCell ref="B5:H5"/>
    <mergeCell ref="B6:H6"/>
  </mergeCells>
  <pageMargins left="0.7" right="0.7" top="0.75" bottom="0.75" header="0.3" footer="0.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CFDF22-337A-442F-863D-2FD7FEDEF1FE}">
  <dimension ref="B3:H18"/>
  <sheetViews>
    <sheetView zoomScale="60" zoomScaleNormal="60" workbookViewId="0">
      <selection activeCell="H24" sqref="H24"/>
    </sheetView>
  </sheetViews>
  <sheetFormatPr baseColWidth="10" defaultColWidth="11.44140625" defaultRowHeight="14.4"/>
  <cols>
    <col min="1" max="1" width="11.44140625" style="978"/>
    <col min="2" max="2" width="49.88671875" style="978" bestFit="1" customWidth="1"/>
    <col min="3" max="3" width="52.44140625" style="978" customWidth="1"/>
    <col min="4" max="4" width="35.5546875" style="978" bestFit="1" customWidth="1"/>
    <col min="5" max="5" width="27.6640625" style="978" customWidth="1"/>
    <col min="6" max="6" width="17.44140625" style="978" customWidth="1"/>
    <col min="7" max="7" width="33.109375" style="978" customWidth="1"/>
    <col min="8" max="8" width="30.88671875" style="978" customWidth="1"/>
    <col min="9" max="16384" width="11.44140625" style="978"/>
  </cols>
  <sheetData>
    <row r="3" spans="2:8">
      <c r="B3" s="1802" t="s">
        <v>42</v>
      </c>
      <c r="C3" s="1802"/>
      <c r="D3" s="1802"/>
      <c r="E3" s="1802"/>
      <c r="F3" s="1802"/>
      <c r="G3" s="1802"/>
      <c r="H3" s="1802"/>
    </row>
    <row r="4" spans="2:8">
      <c r="B4" s="1802" t="s">
        <v>43</v>
      </c>
      <c r="C4" s="1802"/>
      <c r="D4" s="1802"/>
      <c r="E4" s="1802"/>
      <c r="F4" s="1802"/>
      <c r="G4" s="1802"/>
      <c r="H4" s="1802"/>
    </row>
    <row r="5" spans="2:8">
      <c r="B5" s="1817" t="s">
        <v>44</v>
      </c>
      <c r="C5" s="1817"/>
      <c r="D5" s="1817"/>
      <c r="E5" s="1817"/>
      <c r="F5" s="1817"/>
      <c r="G5" s="1817"/>
      <c r="H5" s="1817"/>
    </row>
    <row r="8" spans="2:8" ht="15.6">
      <c r="B8" s="1974" t="s">
        <v>2693</v>
      </c>
      <c r="C8" s="1974"/>
      <c r="D8" s="1974"/>
      <c r="E8" s="1974"/>
      <c r="F8" s="1974"/>
      <c r="G8" s="1974"/>
      <c r="H8" s="1974"/>
    </row>
    <row r="9" spans="2:8">
      <c r="B9" s="1817" t="s">
        <v>46</v>
      </c>
      <c r="C9" s="1817"/>
      <c r="D9" s="1817"/>
      <c r="E9" s="1817"/>
      <c r="F9" s="1817"/>
      <c r="G9" s="1817"/>
      <c r="H9" s="1817"/>
    </row>
    <row r="11" spans="2:8">
      <c r="B11" s="1975" t="s">
        <v>2389</v>
      </c>
      <c r="C11" s="1977" t="s">
        <v>2390</v>
      </c>
      <c r="D11" s="1977" t="s">
        <v>2391</v>
      </c>
      <c r="E11" s="1966" t="s">
        <v>2392</v>
      </c>
      <c r="F11" s="1966" t="s">
        <v>2393</v>
      </c>
      <c r="G11" s="1966" t="s">
        <v>2394</v>
      </c>
      <c r="H11" s="1968" t="s">
        <v>2562</v>
      </c>
    </row>
    <row r="12" spans="2:8" ht="70.5" customHeight="1">
      <c r="B12" s="1976"/>
      <c r="C12" s="1978"/>
      <c r="D12" s="1978"/>
      <c r="E12" s="1967"/>
      <c r="F12" s="1967"/>
      <c r="G12" s="1967"/>
      <c r="H12" s="1969"/>
    </row>
    <row r="13" spans="2:8" ht="84">
      <c r="B13" s="1970" t="s">
        <v>2652</v>
      </c>
      <c r="C13" s="980" t="s">
        <v>2653</v>
      </c>
      <c r="D13" s="981" t="s">
        <v>2654</v>
      </c>
      <c r="E13" s="982">
        <v>30</v>
      </c>
      <c r="F13" s="982">
        <v>56</v>
      </c>
      <c r="G13" s="983">
        <f>F13/E13</f>
        <v>1.8666666666666667</v>
      </c>
      <c r="H13" s="984">
        <v>3908425.95</v>
      </c>
    </row>
    <row r="14" spans="2:8" ht="105">
      <c r="B14" s="1971"/>
      <c r="C14" s="986" t="s">
        <v>2655</v>
      </c>
      <c r="D14" s="981" t="s">
        <v>2656</v>
      </c>
      <c r="E14" s="982">
        <v>36</v>
      </c>
      <c r="F14" s="982">
        <v>64</v>
      </c>
      <c r="G14" s="983">
        <f>F14/E14</f>
        <v>1.7777777777777777</v>
      </c>
      <c r="H14" s="984">
        <v>11475500</v>
      </c>
    </row>
    <row r="15" spans="2:8" ht="21">
      <c r="B15" s="1972" t="s">
        <v>2508</v>
      </c>
      <c r="C15" s="1973"/>
      <c r="D15" s="1973"/>
      <c r="E15" s="1973"/>
      <c r="F15" s="1973"/>
      <c r="G15" s="1973"/>
      <c r="H15" s="1037">
        <f>SUM(H13:H14)</f>
        <v>15383925.949999999</v>
      </c>
    </row>
    <row r="16" spans="2:8">
      <c r="B16" s="915" t="s">
        <v>2352</v>
      </c>
    </row>
    <row r="17" spans="2:2">
      <c r="B17" s="791" t="s">
        <v>2560</v>
      </c>
    </row>
    <row r="18" spans="2:2">
      <c r="B18" s="791" t="s">
        <v>2378</v>
      </c>
    </row>
  </sheetData>
  <mergeCells count="14">
    <mergeCell ref="G11:G12"/>
    <mergeCell ref="H11:H12"/>
    <mergeCell ref="B13:B14"/>
    <mergeCell ref="B15:G15"/>
    <mergeCell ref="B3:H3"/>
    <mergeCell ref="B4:H4"/>
    <mergeCell ref="B5:H5"/>
    <mergeCell ref="B8:H8"/>
    <mergeCell ref="B9:H9"/>
    <mergeCell ref="B11:B12"/>
    <mergeCell ref="C11:C12"/>
    <mergeCell ref="D11:D12"/>
    <mergeCell ref="E11:E12"/>
    <mergeCell ref="F11:F12"/>
  </mergeCells>
  <pageMargins left="0.7" right="0.7" top="0.75" bottom="0.75" header="0.3" footer="0.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FB761F-56ED-48F9-ADB4-D2A33B4D740D}">
  <dimension ref="B1:O111"/>
  <sheetViews>
    <sheetView zoomScale="80" zoomScaleNormal="80" workbookViewId="0">
      <selection activeCell="G42" sqref="G42"/>
    </sheetView>
  </sheetViews>
  <sheetFormatPr baseColWidth="10" defaultColWidth="10.109375" defaultRowHeight="14.4"/>
  <cols>
    <col min="1" max="1" width="10.109375" style="791"/>
    <col min="2" max="2" width="94.33203125" style="826" customWidth="1"/>
    <col min="3" max="3" width="16.109375" style="791" bestFit="1" customWidth="1"/>
    <col min="4" max="5" width="22" style="791" customWidth="1"/>
    <col min="6" max="6" width="22.5546875" style="791" customWidth="1"/>
    <col min="7" max="7" width="18.88671875" style="791" customWidth="1"/>
    <col min="8" max="8" width="15.109375" style="791" customWidth="1"/>
    <col min="9" max="9" width="16.44140625" style="791" bestFit="1" customWidth="1"/>
    <col min="10" max="10" width="13.5546875" style="791" customWidth="1"/>
    <col min="11" max="11" width="14.88671875" style="791" customWidth="1"/>
    <col min="12" max="12" width="11.6640625" style="791" customWidth="1"/>
    <col min="13" max="13" width="10.109375" style="791"/>
    <col min="14" max="14" width="32.6640625" style="791" bestFit="1" customWidth="1"/>
    <col min="15" max="15" width="19.5546875" style="791" bestFit="1" customWidth="1"/>
    <col min="16" max="258" width="10.109375" style="791"/>
    <col min="259" max="259" width="91.88671875" style="791" customWidth="1"/>
    <col min="260" max="260" width="17.33203125" style="791" bestFit="1" customWidth="1"/>
    <col min="261" max="261" width="22" style="791" customWidth="1"/>
    <col min="262" max="262" width="25" style="791" customWidth="1"/>
    <col min="263" max="263" width="17.33203125" style="791" bestFit="1" customWidth="1"/>
    <col min="264" max="264" width="15.109375" style="791" bestFit="1" customWidth="1"/>
    <col min="265" max="265" width="20" style="791" customWidth="1"/>
    <col min="266" max="266" width="15.33203125" style="791" customWidth="1"/>
    <col min="267" max="267" width="12.6640625" style="791" customWidth="1"/>
    <col min="268" max="268" width="14.33203125" style="791" customWidth="1"/>
    <col min="269" max="269" width="10.109375" style="791"/>
    <col min="270" max="270" width="25.88671875" style="791" bestFit="1" customWidth="1"/>
    <col min="271" max="271" width="20.6640625" style="791" bestFit="1" customWidth="1"/>
    <col min="272" max="514" width="10.109375" style="791"/>
    <col min="515" max="515" width="91.88671875" style="791" customWidth="1"/>
    <col min="516" max="516" width="17.33203125" style="791" bestFit="1" customWidth="1"/>
    <col min="517" max="517" width="22" style="791" customWidth="1"/>
    <col min="518" max="518" width="25" style="791" customWidth="1"/>
    <col min="519" max="519" width="17.33203125" style="791" bestFit="1" customWidth="1"/>
    <col min="520" max="520" width="15.109375" style="791" bestFit="1" customWidth="1"/>
    <col min="521" max="521" width="20" style="791" customWidth="1"/>
    <col min="522" max="522" width="15.33203125" style="791" customWidth="1"/>
    <col min="523" max="523" width="12.6640625" style="791" customWidth="1"/>
    <col min="524" max="524" width="14.33203125" style="791" customWidth="1"/>
    <col min="525" max="525" width="10.109375" style="791"/>
    <col min="526" max="526" width="25.88671875" style="791" bestFit="1" customWidth="1"/>
    <col min="527" max="527" width="20.6640625" style="791" bestFit="1" customWidth="1"/>
    <col min="528" max="770" width="10.109375" style="791"/>
    <col min="771" max="771" width="91.88671875" style="791" customWidth="1"/>
    <col min="772" max="772" width="17.33203125" style="791" bestFit="1" customWidth="1"/>
    <col min="773" max="773" width="22" style="791" customWidth="1"/>
    <col min="774" max="774" width="25" style="791" customWidth="1"/>
    <col min="775" max="775" width="17.33203125" style="791" bestFit="1" customWidth="1"/>
    <col min="776" max="776" width="15.109375" style="791" bestFit="1" customWidth="1"/>
    <col min="777" max="777" width="20" style="791" customWidth="1"/>
    <col min="778" max="778" width="15.33203125" style="791" customWidth="1"/>
    <col min="779" max="779" width="12.6640625" style="791" customWidth="1"/>
    <col min="780" max="780" width="14.33203125" style="791" customWidth="1"/>
    <col min="781" max="781" width="10.109375" style="791"/>
    <col min="782" max="782" width="25.88671875" style="791" bestFit="1" customWidth="1"/>
    <col min="783" max="783" width="20.6640625" style="791" bestFit="1" customWidth="1"/>
    <col min="784" max="1026" width="10.109375" style="791"/>
    <col min="1027" max="1027" width="91.88671875" style="791" customWidth="1"/>
    <col min="1028" max="1028" width="17.33203125" style="791" bestFit="1" customWidth="1"/>
    <col min="1029" max="1029" width="22" style="791" customWidth="1"/>
    <col min="1030" max="1030" width="25" style="791" customWidth="1"/>
    <col min="1031" max="1031" width="17.33203125" style="791" bestFit="1" customWidth="1"/>
    <col min="1032" max="1032" width="15.109375" style="791" bestFit="1" customWidth="1"/>
    <col min="1033" max="1033" width="20" style="791" customWidth="1"/>
    <col min="1034" max="1034" width="15.33203125" style="791" customWidth="1"/>
    <col min="1035" max="1035" width="12.6640625" style="791" customWidth="1"/>
    <col min="1036" max="1036" width="14.33203125" style="791" customWidth="1"/>
    <col min="1037" max="1037" width="10.109375" style="791"/>
    <col min="1038" max="1038" width="25.88671875" style="791" bestFit="1" customWidth="1"/>
    <col min="1039" max="1039" width="20.6640625" style="791" bestFit="1" customWidth="1"/>
    <col min="1040" max="1282" width="10.109375" style="791"/>
    <col min="1283" max="1283" width="91.88671875" style="791" customWidth="1"/>
    <col min="1284" max="1284" width="17.33203125" style="791" bestFit="1" customWidth="1"/>
    <col min="1285" max="1285" width="22" style="791" customWidth="1"/>
    <col min="1286" max="1286" width="25" style="791" customWidth="1"/>
    <col min="1287" max="1287" width="17.33203125" style="791" bestFit="1" customWidth="1"/>
    <col min="1288" max="1288" width="15.109375" style="791" bestFit="1" customWidth="1"/>
    <col min="1289" max="1289" width="20" style="791" customWidth="1"/>
    <col min="1290" max="1290" width="15.33203125" style="791" customWidth="1"/>
    <col min="1291" max="1291" width="12.6640625" style="791" customWidth="1"/>
    <col min="1292" max="1292" width="14.33203125" style="791" customWidth="1"/>
    <col min="1293" max="1293" width="10.109375" style="791"/>
    <col min="1294" max="1294" width="25.88671875" style="791" bestFit="1" customWidth="1"/>
    <col min="1295" max="1295" width="20.6640625" style="791" bestFit="1" customWidth="1"/>
    <col min="1296" max="1538" width="10.109375" style="791"/>
    <col min="1539" max="1539" width="91.88671875" style="791" customWidth="1"/>
    <col min="1540" max="1540" width="17.33203125" style="791" bestFit="1" customWidth="1"/>
    <col min="1541" max="1541" width="22" style="791" customWidth="1"/>
    <col min="1542" max="1542" width="25" style="791" customWidth="1"/>
    <col min="1543" max="1543" width="17.33203125" style="791" bestFit="1" customWidth="1"/>
    <col min="1544" max="1544" width="15.109375" style="791" bestFit="1" customWidth="1"/>
    <col min="1545" max="1545" width="20" style="791" customWidth="1"/>
    <col min="1546" max="1546" width="15.33203125" style="791" customWidth="1"/>
    <col min="1547" max="1547" width="12.6640625" style="791" customWidth="1"/>
    <col min="1548" max="1548" width="14.33203125" style="791" customWidth="1"/>
    <col min="1549" max="1549" width="10.109375" style="791"/>
    <col min="1550" max="1550" width="25.88671875" style="791" bestFit="1" customWidth="1"/>
    <col min="1551" max="1551" width="20.6640625" style="791" bestFit="1" customWidth="1"/>
    <col min="1552" max="1794" width="10.109375" style="791"/>
    <col min="1795" max="1795" width="91.88671875" style="791" customWidth="1"/>
    <col min="1796" max="1796" width="17.33203125" style="791" bestFit="1" customWidth="1"/>
    <col min="1797" max="1797" width="22" style="791" customWidth="1"/>
    <col min="1798" max="1798" width="25" style="791" customWidth="1"/>
    <col min="1799" max="1799" width="17.33203125" style="791" bestFit="1" customWidth="1"/>
    <col min="1800" max="1800" width="15.109375" style="791" bestFit="1" customWidth="1"/>
    <col min="1801" max="1801" width="20" style="791" customWidth="1"/>
    <col min="1802" max="1802" width="15.33203125" style="791" customWidth="1"/>
    <col min="1803" max="1803" width="12.6640625" style="791" customWidth="1"/>
    <col min="1804" max="1804" width="14.33203125" style="791" customWidth="1"/>
    <col min="1805" max="1805" width="10.109375" style="791"/>
    <col min="1806" max="1806" width="25.88671875" style="791" bestFit="1" customWidth="1"/>
    <col min="1807" max="1807" width="20.6640625" style="791" bestFit="1" customWidth="1"/>
    <col min="1808" max="2050" width="10.109375" style="791"/>
    <col min="2051" max="2051" width="91.88671875" style="791" customWidth="1"/>
    <col min="2052" max="2052" width="17.33203125" style="791" bestFit="1" customWidth="1"/>
    <col min="2053" max="2053" width="22" style="791" customWidth="1"/>
    <col min="2054" max="2054" width="25" style="791" customWidth="1"/>
    <col min="2055" max="2055" width="17.33203125" style="791" bestFit="1" customWidth="1"/>
    <col min="2056" max="2056" width="15.109375" style="791" bestFit="1" customWidth="1"/>
    <col min="2057" max="2057" width="20" style="791" customWidth="1"/>
    <col min="2058" max="2058" width="15.33203125" style="791" customWidth="1"/>
    <col min="2059" max="2059" width="12.6640625" style="791" customWidth="1"/>
    <col min="2060" max="2060" width="14.33203125" style="791" customWidth="1"/>
    <col min="2061" max="2061" width="10.109375" style="791"/>
    <col min="2062" max="2062" width="25.88671875" style="791" bestFit="1" customWidth="1"/>
    <col min="2063" max="2063" width="20.6640625" style="791" bestFit="1" customWidth="1"/>
    <col min="2064" max="2306" width="10.109375" style="791"/>
    <col min="2307" max="2307" width="91.88671875" style="791" customWidth="1"/>
    <col min="2308" max="2308" width="17.33203125" style="791" bestFit="1" customWidth="1"/>
    <col min="2309" max="2309" width="22" style="791" customWidth="1"/>
    <col min="2310" max="2310" width="25" style="791" customWidth="1"/>
    <col min="2311" max="2311" width="17.33203125" style="791" bestFit="1" customWidth="1"/>
    <col min="2312" max="2312" width="15.109375" style="791" bestFit="1" customWidth="1"/>
    <col min="2313" max="2313" width="20" style="791" customWidth="1"/>
    <col min="2314" max="2314" width="15.33203125" style="791" customWidth="1"/>
    <col min="2315" max="2315" width="12.6640625" style="791" customWidth="1"/>
    <col min="2316" max="2316" width="14.33203125" style="791" customWidth="1"/>
    <col min="2317" max="2317" width="10.109375" style="791"/>
    <col min="2318" max="2318" width="25.88671875" style="791" bestFit="1" customWidth="1"/>
    <col min="2319" max="2319" width="20.6640625" style="791" bestFit="1" customWidth="1"/>
    <col min="2320" max="2562" width="10.109375" style="791"/>
    <col min="2563" max="2563" width="91.88671875" style="791" customWidth="1"/>
    <col min="2564" max="2564" width="17.33203125" style="791" bestFit="1" customWidth="1"/>
    <col min="2565" max="2565" width="22" style="791" customWidth="1"/>
    <col min="2566" max="2566" width="25" style="791" customWidth="1"/>
    <col min="2567" max="2567" width="17.33203125" style="791" bestFit="1" customWidth="1"/>
    <col min="2568" max="2568" width="15.109375" style="791" bestFit="1" customWidth="1"/>
    <col min="2569" max="2569" width="20" style="791" customWidth="1"/>
    <col min="2570" max="2570" width="15.33203125" style="791" customWidth="1"/>
    <col min="2571" max="2571" width="12.6640625" style="791" customWidth="1"/>
    <col min="2572" max="2572" width="14.33203125" style="791" customWidth="1"/>
    <col min="2573" max="2573" width="10.109375" style="791"/>
    <col min="2574" max="2574" width="25.88671875" style="791" bestFit="1" customWidth="1"/>
    <col min="2575" max="2575" width="20.6640625" style="791" bestFit="1" customWidth="1"/>
    <col min="2576" max="2818" width="10.109375" style="791"/>
    <col min="2819" max="2819" width="91.88671875" style="791" customWidth="1"/>
    <col min="2820" max="2820" width="17.33203125" style="791" bestFit="1" customWidth="1"/>
    <col min="2821" max="2821" width="22" style="791" customWidth="1"/>
    <col min="2822" max="2822" width="25" style="791" customWidth="1"/>
    <col min="2823" max="2823" width="17.33203125" style="791" bestFit="1" customWidth="1"/>
    <col min="2824" max="2824" width="15.109375" style="791" bestFit="1" customWidth="1"/>
    <col min="2825" max="2825" width="20" style="791" customWidth="1"/>
    <col min="2826" max="2826" width="15.33203125" style="791" customWidth="1"/>
    <col min="2827" max="2827" width="12.6640625" style="791" customWidth="1"/>
    <col min="2828" max="2828" width="14.33203125" style="791" customWidth="1"/>
    <col min="2829" max="2829" width="10.109375" style="791"/>
    <col min="2830" max="2830" width="25.88671875" style="791" bestFit="1" customWidth="1"/>
    <col min="2831" max="2831" width="20.6640625" style="791" bestFit="1" customWidth="1"/>
    <col min="2832" max="3074" width="10.109375" style="791"/>
    <col min="3075" max="3075" width="91.88671875" style="791" customWidth="1"/>
    <col min="3076" max="3076" width="17.33203125" style="791" bestFit="1" customWidth="1"/>
    <col min="3077" max="3077" width="22" style="791" customWidth="1"/>
    <col min="3078" max="3078" width="25" style="791" customWidth="1"/>
    <col min="3079" max="3079" width="17.33203125" style="791" bestFit="1" customWidth="1"/>
    <col min="3080" max="3080" width="15.109375" style="791" bestFit="1" customWidth="1"/>
    <col min="3081" max="3081" width="20" style="791" customWidth="1"/>
    <col min="3082" max="3082" width="15.33203125" style="791" customWidth="1"/>
    <col min="3083" max="3083" width="12.6640625" style="791" customWidth="1"/>
    <col min="3084" max="3084" width="14.33203125" style="791" customWidth="1"/>
    <col min="3085" max="3085" width="10.109375" style="791"/>
    <col min="3086" max="3086" width="25.88671875" style="791" bestFit="1" customWidth="1"/>
    <col min="3087" max="3087" width="20.6640625" style="791" bestFit="1" customWidth="1"/>
    <col min="3088" max="3330" width="10.109375" style="791"/>
    <col min="3331" max="3331" width="91.88671875" style="791" customWidth="1"/>
    <col min="3332" max="3332" width="17.33203125" style="791" bestFit="1" customWidth="1"/>
    <col min="3333" max="3333" width="22" style="791" customWidth="1"/>
    <col min="3334" max="3334" width="25" style="791" customWidth="1"/>
    <col min="3335" max="3335" width="17.33203125" style="791" bestFit="1" customWidth="1"/>
    <col min="3336" max="3336" width="15.109375" style="791" bestFit="1" customWidth="1"/>
    <col min="3337" max="3337" width="20" style="791" customWidth="1"/>
    <col min="3338" max="3338" width="15.33203125" style="791" customWidth="1"/>
    <col min="3339" max="3339" width="12.6640625" style="791" customWidth="1"/>
    <col min="3340" max="3340" width="14.33203125" style="791" customWidth="1"/>
    <col min="3341" max="3341" width="10.109375" style="791"/>
    <col min="3342" max="3342" width="25.88671875" style="791" bestFit="1" customWidth="1"/>
    <col min="3343" max="3343" width="20.6640625" style="791" bestFit="1" customWidth="1"/>
    <col min="3344" max="3586" width="10.109375" style="791"/>
    <col min="3587" max="3587" width="91.88671875" style="791" customWidth="1"/>
    <col min="3588" max="3588" width="17.33203125" style="791" bestFit="1" customWidth="1"/>
    <col min="3589" max="3589" width="22" style="791" customWidth="1"/>
    <col min="3590" max="3590" width="25" style="791" customWidth="1"/>
    <col min="3591" max="3591" width="17.33203125" style="791" bestFit="1" customWidth="1"/>
    <col min="3592" max="3592" width="15.109375" style="791" bestFit="1" customWidth="1"/>
    <col min="3593" max="3593" width="20" style="791" customWidth="1"/>
    <col min="3594" max="3594" width="15.33203125" style="791" customWidth="1"/>
    <col min="3595" max="3595" width="12.6640625" style="791" customWidth="1"/>
    <col min="3596" max="3596" width="14.33203125" style="791" customWidth="1"/>
    <col min="3597" max="3597" width="10.109375" style="791"/>
    <col min="3598" max="3598" width="25.88671875" style="791" bestFit="1" customWidth="1"/>
    <col min="3599" max="3599" width="20.6640625" style="791" bestFit="1" customWidth="1"/>
    <col min="3600" max="3842" width="10.109375" style="791"/>
    <col min="3843" max="3843" width="91.88671875" style="791" customWidth="1"/>
    <col min="3844" max="3844" width="17.33203125" style="791" bestFit="1" customWidth="1"/>
    <col min="3845" max="3845" width="22" style="791" customWidth="1"/>
    <col min="3846" max="3846" width="25" style="791" customWidth="1"/>
    <col min="3847" max="3847" width="17.33203125" style="791" bestFit="1" customWidth="1"/>
    <col min="3848" max="3848" width="15.109375" style="791" bestFit="1" customWidth="1"/>
    <col min="3849" max="3849" width="20" style="791" customWidth="1"/>
    <col min="3850" max="3850" width="15.33203125" style="791" customWidth="1"/>
    <col min="3851" max="3851" width="12.6640625" style="791" customWidth="1"/>
    <col min="3852" max="3852" width="14.33203125" style="791" customWidth="1"/>
    <col min="3853" max="3853" width="10.109375" style="791"/>
    <col min="3854" max="3854" width="25.88671875" style="791" bestFit="1" customWidth="1"/>
    <col min="3855" max="3855" width="20.6640625" style="791" bestFit="1" customWidth="1"/>
    <col min="3856" max="4098" width="10.109375" style="791"/>
    <col min="4099" max="4099" width="91.88671875" style="791" customWidth="1"/>
    <col min="4100" max="4100" width="17.33203125" style="791" bestFit="1" customWidth="1"/>
    <col min="4101" max="4101" width="22" style="791" customWidth="1"/>
    <col min="4102" max="4102" width="25" style="791" customWidth="1"/>
    <col min="4103" max="4103" width="17.33203125" style="791" bestFit="1" customWidth="1"/>
    <col min="4104" max="4104" width="15.109375" style="791" bestFit="1" customWidth="1"/>
    <col min="4105" max="4105" width="20" style="791" customWidth="1"/>
    <col min="4106" max="4106" width="15.33203125" style="791" customWidth="1"/>
    <col min="4107" max="4107" width="12.6640625" style="791" customWidth="1"/>
    <col min="4108" max="4108" width="14.33203125" style="791" customWidth="1"/>
    <col min="4109" max="4109" width="10.109375" style="791"/>
    <col min="4110" max="4110" width="25.88671875" style="791" bestFit="1" customWidth="1"/>
    <col min="4111" max="4111" width="20.6640625" style="791" bestFit="1" customWidth="1"/>
    <col min="4112" max="4354" width="10.109375" style="791"/>
    <col min="4355" max="4355" width="91.88671875" style="791" customWidth="1"/>
    <col min="4356" max="4356" width="17.33203125" style="791" bestFit="1" customWidth="1"/>
    <col min="4357" max="4357" width="22" style="791" customWidth="1"/>
    <col min="4358" max="4358" width="25" style="791" customWidth="1"/>
    <col min="4359" max="4359" width="17.33203125" style="791" bestFit="1" customWidth="1"/>
    <col min="4360" max="4360" width="15.109375" style="791" bestFit="1" customWidth="1"/>
    <col min="4361" max="4361" width="20" style="791" customWidth="1"/>
    <col min="4362" max="4362" width="15.33203125" style="791" customWidth="1"/>
    <col min="4363" max="4363" width="12.6640625" style="791" customWidth="1"/>
    <col min="4364" max="4364" width="14.33203125" style="791" customWidth="1"/>
    <col min="4365" max="4365" width="10.109375" style="791"/>
    <col min="4366" max="4366" width="25.88671875" style="791" bestFit="1" customWidth="1"/>
    <col min="4367" max="4367" width="20.6640625" style="791" bestFit="1" customWidth="1"/>
    <col min="4368" max="4610" width="10.109375" style="791"/>
    <col min="4611" max="4611" width="91.88671875" style="791" customWidth="1"/>
    <col min="4612" max="4612" width="17.33203125" style="791" bestFit="1" customWidth="1"/>
    <col min="4613" max="4613" width="22" style="791" customWidth="1"/>
    <col min="4614" max="4614" width="25" style="791" customWidth="1"/>
    <col min="4615" max="4615" width="17.33203125" style="791" bestFit="1" customWidth="1"/>
    <col min="4616" max="4616" width="15.109375" style="791" bestFit="1" customWidth="1"/>
    <col min="4617" max="4617" width="20" style="791" customWidth="1"/>
    <col min="4618" max="4618" width="15.33203125" style="791" customWidth="1"/>
    <col min="4619" max="4619" width="12.6640625" style="791" customWidth="1"/>
    <col min="4620" max="4620" width="14.33203125" style="791" customWidth="1"/>
    <col min="4621" max="4621" width="10.109375" style="791"/>
    <col min="4622" max="4622" width="25.88671875" style="791" bestFit="1" customWidth="1"/>
    <col min="4623" max="4623" width="20.6640625" style="791" bestFit="1" customWidth="1"/>
    <col min="4624" max="4866" width="10.109375" style="791"/>
    <col min="4867" max="4867" width="91.88671875" style="791" customWidth="1"/>
    <col min="4868" max="4868" width="17.33203125" style="791" bestFit="1" customWidth="1"/>
    <col min="4869" max="4869" width="22" style="791" customWidth="1"/>
    <col min="4870" max="4870" width="25" style="791" customWidth="1"/>
    <col min="4871" max="4871" width="17.33203125" style="791" bestFit="1" customWidth="1"/>
    <col min="4872" max="4872" width="15.109375" style="791" bestFit="1" customWidth="1"/>
    <col min="4873" max="4873" width="20" style="791" customWidth="1"/>
    <col min="4874" max="4874" width="15.33203125" style="791" customWidth="1"/>
    <col min="4875" max="4875" width="12.6640625" style="791" customWidth="1"/>
    <col min="4876" max="4876" width="14.33203125" style="791" customWidth="1"/>
    <col min="4877" max="4877" width="10.109375" style="791"/>
    <col min="4878" max="4878" width="25.88671875" style="791" bestFit="1" customWidth="1"/>
    <col min="4879" max="4879" width="20.6640625" style="791" bestFit="1" customWidth="1"/>
    <col min="4880" max="5122" width="10.109375" style="791"/>
    <col min="5123" max="5123" width="91.88671875" style="791" customWidth="1"/>
    <col min="5124" max="5124" width="17.33203125" style="791" bestFit="1" customWidth="1"/>
    <col min="5125" max="5125" width="22" style="791" customWidth="1"/>
    <col min="5126" max="5126" width="25" style="791" customWidth="1"/>
    <col min="5127" max="5127" width="17.33203125" style="791" bestFit="1" customWidth="1"/>
    <col min="5128" max="5128" width="15.109375" style="791" bestFit="1" customWidth="1"/>
    <col min="5129" max="5129" width="20" style="791" customWidth="1"/>
    <col min="5130" max="5130" width="15.33203125" style="791" customWidth="1"/>
    <col min="5131" max="5131" width="12.6640625" style="791" customWidth="1"/>
    <col min="5132" max="5132" width="14.33203125" style="791" customWidth="1"/>
    <col min="5133" max="5133" width="10.109375" style="791"/>
    <col min="5134" max="5134" width="25.88671875" style="791" bestFit="1" customWidth="1"/>
    <col min="5135" max="5135" width="20.6640625" style="791" bestFit="1" customWidth="1"/>
    <col min="5136" max="5378" width="10.109375" style="791"/>
    <col min="5379" max="5379" width="91.88671875" style="791" customWidth="1"/>
    <col min="5380" max="5380" width="17.33203125" style="791" bestFit="1" customWidth="1"/>
    <col min="5381" max="5381" width="22" style="791" customWidth="1"/>
    <col min="5382" max="5382" width="25" style="791" customWidth="1"/>
    <col min="5383" max="5383" width="17.33203125" style="791" bestFit="1" customWidth="1"/>
    <col min="5384" max="5384" width="15.109375" style="791" bestFit="1" customWidth="1"/>
    <col min="5385" max="5385" width="20" style="791" customWidth="1"/>
    <col min="5386" max="5386" width="15.33203125" style="791" customWidth="1"/>
    <col min="5387" max="5387" width="12.6640625" style="791" customWidth="1"/>
    <col min="5388" max="5388" width="14.33203125" style="791" customWidth="1"/>
    <col min="5389" max="5389" width="10.109375" style="791"/>
    <col min="5390" max="5390" width="25.88671875" style="791" bestFit="1" customWidth="1"/>
    <col min="5391" max="5391" width="20.6640625" style="791" bestFit="1" customWidth="1"/>
    <col min="5392" max="5634" width="10.109375" style="791"/>
    <col min="5635" max="5635" width="91.88671875" style="791" customWidth="1"/>
    <col min="5636" max="5636" width="17.33203125" style="791" bestFit="1" customWidth="1"/>
    <col min="5637" max="5637" width="22" style="791" customWidth="1"/>
    <col min="5638" max="5638" width="25" style="791" customWidth="1"/>
    <col min="5639" max="5639" width="17.33203125" style="791" bestFit="1" customWidth="1"/>
    <col min="5640" max="5640" width="15.109375" style="791" bestFit="1" customWidth="1"/>
    <col min="5641" max="5641" width="20" style="791" customWidth="1"/>
    <col min="5642" max="5642" width="15.33203125" style="791" customWidth="1"/>
    <col min="5643" max="5643" width="12.6640625" style="791" customWidth="1"/>
    <col min="5644" max="5644" width="14.33203125" style="791" customWidth="1"/>
    <col min="5645" max="5645" width="10.109375" style="791"/>
    <col min="5646" max="5646" width="25.88671875" style="791" bestFit="1" customWidth="1"/>
    <col min="5647" max="5647" width="20.6640625" style="791" bestFit="1" customWidth="1"/>
    <col min="5648" max="5890" width="10.109375" style="791"/>
    <col min="5891" max="5891" width="91.88671875" style="791" customWidth="1"/>
    <col min="5892" max="5892" width="17.33203125" style="791" bestFit="1" customWidth="1"/>
    <col min="5893" max="5893" width="22" style="791" customWidth="1"/>
    <col min="5894" max="5894" width="25" style="791" customWidth="1"/>
    <col min="5895" max="5895" width="17.33203125" style="791" bestFit="1" customWidth="1"/>
    <col min="5896" max="5896" width="15.109375" style="791" bestFit="1" customWidth="1"/>
    <col min="5897" max="5897" width="20" style="791" customWidth="1"/>
    <col min="5898" max="5898" width="15.33203125" style="791" customWidth="1"/>
    <col min="5899" max="5899" width="12.6640625" style="791" customWidth="1"/>
    <col min="5900" max="5900" width="14.33203125" style="791" customWidth="1"/>
    <col min="5901" max="5901" width="10.109375" style="791"/>
    <col min="5902" max="5902" width="25.88671875" style="791" bestFit="1" customWidth="1"/>
    <col min="5903" max="5903" width="20.6640625" style="791" bestFit="1" customWidth="1"/>
    <col min="5904" max="6146" width="10.109375" style="791"/>
    <col min="6147" max="6147" width="91.88671875" style="791" customWidth="1"/>
    <col min="6148" max="6148" width="17.33203125" style="791" bestFit="1" customWidth="1"/>
    <col min="6149" max="6149" width="22" style="791" customWidth="1"/>
    <col min="6150" max="6150" width="25" style="791" customWidth="1"/>
    <col min="6151" max="6151" width="17.33203125" style="791" bestFit="1" customWidth="1"/>
    <col min="6152" max="6152" width="15.109375" style="791" bestFit="1" customWidth="1"/>
    <col min="6153" max="6153" width="20" style="791" customWidth="1"/>
    <col min="6154" max="6154" width="15.33203125" style="791" customWidth="1"/>
    <col min="6155" max="6155" width="12.6640625" style="791" customWidth="1"/>
    <col min="6156" max="6156" width="14.33203125" style="791" customWidth="1"/>
    <col min="6157" max="6157" width="10.109375" style="791"/>
    <col min="6158" max="6158" width="25.88671875" style="791" bestFit="1" customWidth="1"/>
    <col min="6159" max="6159" width="20.6640625" style="791" bestFit="1" customWidth="1"/>
    <col min="6160" max="6402" width="10.109375" style="791"/>
    <col min="6403" max="6403" width="91.88671875" style="791" customWidth="1"/>
    <col min="6404" max="6404" width="17.33203125" style="791" bestFit="1" customWidth="1"/>
    <col min="6405" max="6405" width="22" style="791" customWidth="1"/>
    <col min="6406" max="6406" width="25" style="791" customWidth="1"/>
    <col min="6407" max="6407" width="17.33203125" style="791" bestFit="1" customWidth="1"/>
    <col min="6408" max="6408" width="15.109375" style="791" bestFit="1" customWidth="1"/>
    <col min="6409" max="6409" width="20" style="791" customWidth="1"/>
    <col min="6410" max="6410" width="15.33203125" style="791" customWidth="1"/>
    <col min="6411" max="6411" width="12.6640625" style="791" customWidth="1"/>
    <col min="6412" max="6412" width="14.33203125" style="791" customWidth="1"/>
    <col min="6413" max="6413" width="10.109375" style="791"/>
    <col min="6414" max="6414" width="25.88671875" style="791" bestFit="1" customWidth="1"/>
    <col min="6415" max="6415" width="20.6640625" style="791" bestFit="1" customWidth="1"/>
    <col min="6416" max="6658" width="10.109375" style="791"/>
    <col min="6659" max="6659" width="91.88671875" style="791" customWidth="1"/>
    <col min="6660" max="6660" width="17.33203125" style="791" bestFit="1" customWidth="1"/>
    <col min="6661" max="6661" width="22" style="791" customWidth="1"/>
    <col min="6662" max="6662" width="25" style="791" customWidth="1"/>
    <col min="6663" max="6663" width="17.33203125" style="791" bestFit="1" customWidth="1"/>
    <col min="6664" max="6664" width="15.109375" style="791" bestFit="1" customWidth="1"/>
    <col min="6665" max="6665" width="20" style="791" customWidth="1"/>
    <col min="6666" max="6666" width="15.33203125" style="791" customWidth="1"/>
    <col min="6667" max="6667" width="12.6640625" style="791" customWidth="1"/>
    <col min="6668" max="6668" width="14.33203125" style="791" customWidth="1"/>
    <col min="6669" max="6669" width="10.109375" style="791"/>
    <col min="6670" max="6670" width="25.88671875" style="791" bestFit="1" customWidth="1"/>
    <col min="6671" max="6671" width="20.6640625" style="791" bestFit="1" customWidth="1"/>
    <col min="6672" max="6914" width="10.109375" style="791"/>
    <col min="6915" max="6915" width="91.88671875" style="791" customWidth="1"/>
    <col min="6916" max="6916" width="17.33203125" style="791" bestFit="1" customWidth="1"/>
    <col min="6917" max="6917" width="22" style="791" customWidth="1"/>
    <col min="6918" max="6918" width="25" style="791" customWidth="1"/>
    <col min="6919" max="6919" width="17.33203125" style="791" bestFit="1" customWidth="1"/>
    <col min="6920" max="6920" width="15.109375" style="791" bestFit="1" customWidth="1"/>
    <col min="6921" max="6921" width="20" style="791" customWidth="1"/>
    <col min="6922" max="6922" width="15.33203125" style="791" customWidth="1"/>
    <col min="6923" max="6923" width="12.6640625" style="791" customWidth="1"/>
    <col min="6924" max="6924" width="14.33203125" style="791" customWidth="1"/>
    <col min="6925" max="6925" width="10.109375" style="791"/>
    <col min="6926" max="6926" width="25.88671875" style="791" bestFit="1" customWidth="1"/>
    <col min="6927" max="6927" width="20.6640625" style="791" bestFit="1" customWidth="1"/>
    <col min="6928" max="7170" width="10.109375" style="791"/>
    <col min="7171" max="7171" width="91.88671875" style="791" customWidth="1"/>
    <col min="7172" max="7172" width="17.33203125" style="791" bestFit="1" customWidth="1"/>
    <col min="7173" max="7173" width="22" style="791" customWidth="1"/>
    <col min="7174" max="7174" width="25" style="791" customWidth="1"/>
    <col min="7175" max="7175" width="17.33203125" style="791" bestFit="1" customWidth="1"/>
    <col min="7176" max="7176" width="15.109375" style="791" bestFit="1" customWidth="1"/>
    <col min="7177" max="7177" width="20" style="791" customWidth="1"/>
    <col min="7178" max="7178" width="15.33203125" style="791" customWidth="1"/>
    <col min="7179" max="7179" width="12.6640625" style="791" customWidth="1"/>
    <col min="7180" max="7180" width="14.33203125" style="791" customWidth="1"/>
    <col min="7181" max="7181" width="10.109375" style="791"/>
    <col min="7182" max="7182" width="25.88671875" style="791" bestFit="1" customWidth="1"/>
    <col min="7183" max="7183" width="20.6640625" style="791" bestFit="1" customWidth="1"/>
    <col min="7184" max="7426" width="10.109375" style="791"/>
    <col min="7427" max="7427" width="91.88671875" style="791" customWidth="1"/>
    <col min="7428" max="7428" width="17.33203125" style="791" bestFit="1" customWidth="1"/>
    <col min="7429" max="7429" width="22" style="791" customWidth="1"/>
    <col min="7430" max="7430" width="25" style="791" customWidth="1"/>
    <col min="7431" max="7431" width="17.33203125" style="791" bestFit="1" customWidth="1"/>
    <col min="7432" max="7432" width="15.109375" style="791" bestFit="1" customWidth="1"/>
    <col min="7433" max="7433" width="20" style="791" customWidth="1"/>
    <col min="7434" max="7434" width="15.33203125" style="791" customWidth="1"/>
    <col min="7435" max="7435" width="12.6640625" style="791" customWidth="1"/>
    <col min="7436" max="7436" width="14.33203125" style="791" customWidth="1"/>
    <col min="7437" max="7437" width="10.109375" style="791"/>
    <col min="7438" max="7438" width="25.88671875" style="791" bestFit="1" customWidth="1"/>
    <col min="7439" max="7439" width="20.6640625" style="791" bestFit="1" customWidth="1"/>
    <col min="7440" max="7682" width="10.109375" style="791"/>
    <col min="7683" max="7683" width="91.88671875" style="791" customWidth="1"/>
    <col min="7684" max="7684" width="17.33203125" style="791" bestFit="1" customWidth="1"/>
    <col min="7685" max="7685" width="22" style="791" customWidth="1"/>
    <col min="7686" max="7686" width="25" style="791" customWidth="1"/>
    <col min="7687" max="7687" width="17.33203125" style="791" bestFit="1" customWidth="1"/>
    <col min="7688" max="7688" width="15.109375" style="791" bestFit="1" customWidth="1"/>
    <col min="7689" max="7689" width="20" style="791" customWidth="1"/>
    <col min="7690" max="7690" width="15.33203125" style="791" customWidth="1"/>
    <col min="7691" max="7691" width="12.6640625" style="791" customWidth="1"/>
    <col min="7692" max="7692" width="14.33203125" style="791" customWidth="1"/>
    <col min="7693" max="7693" width="10.109375" style="791"/>
    <col min="7694" max="7694" width="25.88671875" style="791" bestFit="1" customWidth="1"/>
    <col min="7695" max="7695" width="20.6640625" style="791" bestFit="1" customWidth="1"/>
    <col min="7696" max="7938" width="10.109375" style="791"/>
    <col min="7939" max="7939" width="91.88671875" style="791" customWidth="1"/>
    <col min="7940" max="7940" width="17.33203125" style="791" bestFit="1" customWidth="1"/>
    <col min="7941" max="7941" width="22" style="791" customWidth="1"/>
    <col min="7942" max="7942" width="25" style="791" customWidth="1"/>
    <col min="7943" max="7943" width="17.33203125" style="791" bestFit="1" customWidth="1"/>
    <col min="7944" max="7944" width="15.109375" style="791" bestFit="1" customWidth="1"/>
    <col min="7945" max="7945" width="20" style="791" customWidth="1"/>
    <col min="7946" max="7946" width="15.33203125" style="791" customWidth="1"/>
    <col min="7947" max="7947" width="12.6640625" style="791" customWidth="1"/>
    <col min="7948" max="7948" width="14.33203125" style="791" customWidth="1"/>
    <col min="7949" max="7949" width="10.109375" style="791"/>
    <col min="7950" max="7950" width="25.88671875" style="791" bestFit="1" customWidth="1"/>
    <col min="7951" max="7951" width="20.6640625" style="791" bestFit="1" customWidth="1"/>
    <col min="7952" max="8194" width="10.109375" style="791"/>
    <col min="8195" max="8195" width="91.88671875" style="791" customWidth="1"/>
    <col min="8196" max="8196" width="17.33203125" style="791" bestFit="1" customWidth="1"/>
    <col min="8197" max="8197" width="22" style="791" customWidth="1"/>
    <col min="8198" max="8198" width="25" style="791" customWidth="1"/>
    <col min="8199" max="8199" width="17.33203125" style="791" bestFit="1" customWidth="1"/>
    <col min="8200" max="8200" width="15.109375" style="791" bestFit="1" customWidth="1"/>
    <col min="8201" max="8201" width="20" style="791" customWidth="1"/>
    <col min="8202" max="8202" width="15.33203125" style="791" customWidth="1"/>
    <col min="8203" max="8203" width="12.6640625" style="791" customWidth="1"/>
    <col min="8204" max="8204" width="14.33203125" style="791" customWidth="1"/>
    <col min="8205" max="8205" width="10.109375" style="791"/>
    <col min="8206" max="8206" width="25.88671875" style="791" bestFit="1" customWidth="1"/>
    <col min="8207" max="8207" width="20.6640625" style="791" bestFit="1" customWidth="1"/>
    <col min="8208" max="8450" width="10.109375" style="791"/>
    <col min="8451" max="8451" width="91.88671875" style="791" customWidth="1"/>
    <col min="8452" max="8452" width="17.33203125" style="791" bestFit="1" customWidth="1"/>
    <col min="8453" max="8453" width="22" style="791" customWidth="1"/>
    <col min="8454" max="8454" width="25" style="791" customWidth="1"/>
    <col min="8455" max="8455" width="17.33203125" style="791" bestFit="1" customWidth="1"/>
    <col min="8456" max="8456" width="15.109375" style="791" bestFit="1" customWidth="1"/>
    <col min="8457" max="8457" width="20" style="791" customWidth="1"/>
    <col min="8458" max="8458" width="15.33203125" style="791" customWidth="1"/>
    <col min="8459" max="8459" width="12.6640625" style="791" customWidth="1"/>
    <col min="8460" max="8460" width="14.33203125" style="791" customWidth="1"/>
    <col min="8461" max="8461" width="10.109375" style="791"/>
    <col min="8462" max="8462" width="25.88671875" style="791" bestFit="1" customWidth="1"/>
    <col min="8463" max="8463" width="20.6640625" style="791" bestFit="1" customWidth="1"/>
    <col min="8464" max="8706" width="10.109375" style="791"/>
    <col min="8707" max="8707" width="91.88671875" style="791" customWidth="1"/>
    <col min="8708" max="8708" width="17.33203125" style="791" bestFit="1" customWidth="1"/>
    <col min="8709" max="8709" width="22" style="791" customWidth="1"/>
    <col min="8710" max="8710" width="25" style="791" customWidth="1"/>
    <col min="8711" max="8711" width="17.33203125" style="791" bestFit="1" customWidth="1"/>
    <col min="8712" max="8712" width="15.109375" style="791" bestFit="1" customWidth="1"/>
    <col min="8713" max="8713" width="20" style="791" customWidth="1"/>
    <col min="8714" max="8714" width="15.33203125" style="791" customWidth="1"/>
    <col min="8715" max="8715" width="12.6640625" style="791" customWidth="1"/>
    <col min="8716" max="8716" width="14.33203125" style="791" customWidth="1"/>
    <col min="8717" max="8717" width="10.109375" style="791"/>
    <col min="8718" max="8718" width="25.88671875" style="791" bestFit="1" customWidth="1"/>
    <col min="8719" max="8719" width="20.6640625" style="791" bestFit="1" customWidth="1"/>
    <col min="8720" max="8962" width="10.109375" style="791"/>
    <col min="8963" max="8963" width="91.88671875" style="791" customWidth="1"/>
    <col min="8964" max="8964" width="17.33203125" style="791" bestFit="1" customWidth="1"/>
    <col min="8965" max="8965" width="22" style="791" customWidth="1"/>
    <col min="8966" max="8966" width="25" style="791" customWidth="1"/>
    <col min="8967" max="8967" width="17.33203125" style="791" bestFit="1" customWidth="1"/>
    <col min="8968" max="8968" width="15.109375" style="791" bestFit="1" customWidth="1"/>
    <col min="8969" max="8969" width="20" style="791" customWidth="1"/>
    <col min="8970" max="8970" width="15.33203125" style="791" customWidth="1"/>
    <col min="8971" max="8971" width="12.6640625" style="791" customWidth="1"/>
    <col min="8972" max="8972" width="14.33203125" style="791" customWidth="1"/>
    <col min="8973" max="8973" width="10.109375" style="791"/>
    <col min="8974" max="8974" width="25.88671875" style="791" bestFit="1" customWidth="1"/>
    <col min="8975" max="8975" width="20.6640625" style="791" bestFit="1" customWidth="1"/>
    <col min="8976" max="9218" width="10.109375" style="791"/>
    <col min="9219" max="9219" width="91.88671875" style="791" customWidth="1"/>
    <col min="9220" max="9220" width="17.33203125" style="791" bestFit="1" customWidth="1"/>
    <col min="9221" max="9221" width="22" style="791" customWidth="1"/>
    <col min="9222" max="9222" width="25" style="791" customWidth="1"/>
    <col min="9223" max="9223" width="17.33203125" style="791" bestFit="1" customWidth="1"/>
    <col min="9224" max="9224" width="15.109375" style="791" bestFit="1" customWidth="1"/>
    <col min="9225" max="9225" width="20" style="791" customWidth="1"/>
    <col min="9226" max="9226" width="15.33203125" style="791" customWidth="1"/>
    <col min="9227" max="9227" width="12.6640625" style="791" customWidth="1"/>
    <col min="9228" max="9228" width="14.33203125" style="791" customWidth="1"/>
    <col min="9229" max="9229" width="10.109375" style="791"/>
    <col min="9230" max="9230" width="25.88671875" style="791" bestFit="1" customWidth="1"/>
    <col min="9231" max="9231" width="20.6640625" style="791" bestFit="1" customWidth="1"/>
    <col min="9232" max="9474" width="10.109375" style="791"/>
    <col min="9475" max="9475" width="91.88671875" style="791" customWidth="1"/>
    <col min="9476" max="9476" width="17.33203125" style="791" bestFit="1" customWidth="1"/>
    <col min="9477" max="9477" width="22" style="791" customWidth="1"/>
    <col min="9478" max="9478" width="25" style="791" customWidth="1"/>
    <col min="9479" max="9479" width="17.33203125" style="791" bestFit="1" customWidth="1"/>
    <col min="9480" max="9480" width="15.109375" style="791" bestFit="1" customWidth="1"/>
    <col min="9481" max="9481" width="20" style="791" customWidth="1"/>
    <col min="9482" max="9482" width="15.33203125" style="791" customWidth="1"/>
    <col min="9483" max="9483" width="12.6640625" style="791" customWidth="1"/>
    <col min="9484" max="9484" width="14.33203125" style="791" customWidth="1"/>
    <col min="9485" max="9485" width="10.109375" style="791"/>
    <col min="9486" max="9486" width="25.88671875" style="791" bestFit="1" customWidth="1"/>
    <col min="9487" max="9487" width="20.6640625" style="791" bestFit="1" customWidth="1"/>
    <col min="9488" max="9730" width="10.109375" style="791"/>
    <col min="9731" max="9731" width="91.88671875" style="791" customWidth="1"/>
    <col min="9732" max="9732" width="17.33203125" style="791" bestFit="1" customWidth="1"/>
    <col min="9733" max="9733" width="22" style="791" customWidth="1"/>
    <col min="9734" max="9734" width="25" style="791" customWidth="1"/>
    <col min="9735" max="9735" width="17.33203125" style="791" bestFit="1" customWidth="1"/>
    <col min="9736" max="9736" width="15.109375" style="791" bestFit="1" customWidth="1"/>
    <col min="9737" max="9737" width="20" style="791" customWidth="1"/>
    <col min="9738" max="9738" width="15.33203125" style="791" customWidth="1"/>
    <col min="9739" max="9739" width="12.6640625" style="791" customWidth="1"/>
    <col min="9740" max="9740" width="14.33203125" style="791" customWidth="1"/>
    <col min="9741" max="9741" width="10.109375" style="791"/>
    <col min="9742" max="9742" width="25.88671875" style="791" bestFit="1" customWidth="1"/>
    <col min="9743" max="9743" width="20.6640625" style="791" bestFit="1" customWidth="1"/>
    <col min="9744" max="9986" width="10.109375" style="791"/>
    <col min="9987" max="9987" width="91.88671875" style="791" customWidth="1"/>
    <col min="9988" max="9988" width="17.33203125" style="791" bestFit="1" customWidth="1"/>
    <col min="9989" max="9989" width="22" style="791" customWidth="1"/>
    <col min="9990" max="9990" width="25" style="791" customWidth="1"/>
    <col min="9991" max="9991" width="17.33203125" style="791" bestFit="1" customWidth="1"/>
    <col min="9992" max="9992" width="15.109375" style="791" bestFit="1" customWidth="1"/>
    <col min="9993" max="9993" width="20" style="791" customWidth="1"/>
    <col min="9994" max="9994" width="15.33203125" style="791" customWidth="1"/>
    <col min="9995" max="9995" width="12.6640625" style="791" customWidth="1"/>
    <col min="9996" max="9996" width="14.33203125" style="791" customWidth="1"/>
    <col min="9997" max="9997" width="10.109375" style="791"/>
    <col min="9998" max="9998" width="25.88671875" style="791" bestFit="1" customWidth="1"/>
    <col min="9999" max="9999" width="20.6640625" style="791" bestFit="1" customWidth="1"/>
    <col min="10000" max="10242" width="10.109375" style="791"/>
    <col min="10243" max="10243" width="91.88671875" style="791" customWidth="1"/>
    <col min="10244" max="10244" width="17.33203125" style="791" bestFit="1" customWidth="1"/>
    <col min="10245" max="10245" width="22" style="791" customWidth="1"/>
    <col min="10246" max="10246" width="25" style="791" customWidth="1"/>
    <col min="10247" max="10247" width="17.33203125" style="791" bestFit="1" customWidth="1"/>
    <col min="10248" max="10248" width="15.109375" style="791" bestFit="1" customWidth="1"/>
    <col min="10249" max="10249" width="20" style="791" customWidth="1"/>
    <col min="10250" max="10250" width="15.33203125" style="791" customWidth="1"/>
    <col min="10251" max="10251" width="12.6640625" style="791" customWidth="1"/>
    <col min="10252" max="10252" width="14.33203125" style="791" customWidth="1"/>
    <col min="10253" max="10253" width="10.109375" style="791"/>
    <col min="10254" max="10254" width="25.88671875" style="791" bestFit="1" customWidth="1"/>
    <col min="10255" max="10255" width="20.6640625" style="791" bestFit="1" customWidth="1"/>
    <col min="10256" max="10498" width="10.109375" style="791"/>
    <col min="10499" max="10499" width="91.88671875" style="791" customWidth="1"/>
    <col min="10500" max="10500" width="17.33203125" style="791" bestFit="1" customWidth="1"/>
    <col min="10501" max="10501" width="22" style="791" customWidth="1"/>
    <col min="10502" max="10502" width="25" style="791" customWidth="1"/>
    <col min="10503" max="10503" width="17.33203125" style="791" bestFit="1" customWidth="1"/>
    <col min="10504" max="10504" width="15.109375" style="791" bestFit="1" customWidth="1"/>
    <col min="10505" max="10505" width="20" style="791" customWidth="1"/>
    <col min="10506" max="10506" width="15.33203125" style="791" customWidth="1"/>
    <col min="10507" max="10507" width="12.6640625" style="791" customWidth="1"/>
    <col min="10508" max="10508" width="14.33203125" style="791" customWidth="1"/>
    <col min="10509" max="10509" width="10.109375" style="791"/>
    <col min="10510" max="10510" width="25.88671875" style="791" bestFit="1" customWidth="1"/>
    <col min="10511" max="10511" width="20.6640625" style="791" bestFit="1" customWidth="1"/>
    <col min="10512" max="10754" width="10.109375" style="791"/>
    <col min="10755" max="10755" width="91.88671875" style="791" customWidth="1"/>
    <col min="10756" max="10756" width="17.33203125" style="791" bestFit="1" customWidth="1"/>
    <col min="10757" max="10757" width="22" style="791" customWidth="1"/>
    <col min="10758" max="10758" width="25" style="791" customWidth="1"/>
    <col min="10759" max="10759" width="17.33203125" style="791" bestFit="1" customWidth="1"/>
    <col min="10760" max="10760" width="15.109375" style="791" bestFit="1" customWidth="1"/>
    <col min="10761" max="10761" width="20" style="791" customWidth="1"/>
    <col min="10762" max="10762" width="15.33203125" style="791" customWidth="1"/>
    <col min="10763" max="10763" width="12.6640625" style="791" customWidth="1"/>
    <col min="10764" max="10764" width="14.33203125" style="791" customWidth="1"/>
    <col min="10765" max="10765" width="10.109375" style="791"/>
    <col min="10766" max="10766" width="25.88671875" style="791" bestFit="1" customWidth="1"/>
    <col min="10767" max="10767" width="20.6640625" style="791" bestFit="1" customWidth="1"/>
    <col min="10768" max="11010" width="10.109375" style="791"/>
    <col min="11011" max="11011" width="91.88671875" style="791" customWidth="1"/>
    <col min="11012" max="11012" width="17.33203125" style="791" bestFit="1" customWidth="1"/>
    <col min="11013" max="11013" width="22" style="791" customWidth="1"/>
    <col min="11014" max="11014" width="25" style="791" customWidth="1"/>
    <col min="11015" max="11015" width="17.33203125" style="791" bestFit="1" customWidth="1"/>
    <col min="11016" max="11016" width="15.109375" style="791" bestFit="1" customWidth="1"/>
    <col min="11017" max="11017" width="20" style="791" customWidth="1"/>
    <col min="11018" max="11018" width="15.33203125" style="791" customWidth="1"/>
    <col min="11019" max="11019" width="12.6640625" style="791" customWidth="1"/>
    <col min="11020" max="11020" width="14.33203125" style="791" customWidth="1"/>
    <col min="11021" max="11021" width="10.109375" style="791"/>
    <col min="11022" max="11022" width="25.88671875" style="791" bestFit="1" customWidth="1"/>
    <col min="11023" max="11023" width="20.6640625" style="791" bestFit="1" customWidth="1"/>
    <col min="11024" max="11266" width="10.109375" style="791"/>
    <col min="11267" max="11267" width="91.88671875" style="791" customWidth="1"/>
    <col min="11268" max="11268" width="17.33203125" style="791" bestFit="1" customWidth="1"/>
    <col min="11269" max="11269" width="22" style="791" customWidth="1"/>
    <col min="11270" max="11270" width="25" style="791" customWidth="1"/>
    <col min="11271" max="11271" width="17.33203125" style="791" bestFit="1" customWidth="1"/>
    <col min="11272" max="11272" width="15.109375" style="791" bestFit="1" customWidth="1"/>
    <col min="11273" max="11273" width="20" style="791" customWidth="1"/>
    <col min="11274" max="11274" width="15.33203125" style="791" customWidth="1"/>
    <col min="11275" max="11275" width="12.6640625" style="791" customWidth="1"/>
    <col min="11276" max="11276" width="14.33203125" style="791" customWidth="1"/>
    <col min="11277" max="11277" width="10.109375" style="791"/>
    <col min="11278" max="11278" width="25.88671875" style="791" bestFit="1" customWidth="1"/>
    <col min="11279" max="11279" width="20.6640625" style="791" bestFit="1" customWidth="1"/>
    <col min="11280" max="11522" width="10.109375" style="791"/>
    <col min="11523" max="11523" width="91.88671875" style="791" customWidth="1"/>
    <col min="11524" max="11524" width="17.33203125" style="791" bestFit="1" customWidth="1"/>
    <col min="11525" max="11525" width="22" style="791" customWidth="1"/>
    <col min="11526" max="11526" width="25" style="791" customWidth="1"/>
    <col min="11527" max="11527" width="17.33203125" style="791" bestFit="1" customWidth="1"/>
    <col min="11528" max="11528" width="15.109375" style="791" bestFit="1" customWidth="1"/>
    <col min="11529" max="11529" width="20" style="791" customWidth="1"/>
    <col min="11530" max="11530" width="15.33203125" style="791" customWidth="1"/>
    <col min="11531" max="11531" width="12.6640625" style="791" customWidth="1"/>
    <col min="11532" max="11532" width="14.33203125" style="791" customWidth="1"/>
    <col min="11533" max="11533" width="10.109375" style="791"/>
    <col min="11534" max="11534" width="25.88671875" style="791" bestFit="1" customWidth="1"/>
    <col min="11535" max="11535" width="20.6640625" style="791" bestFit="1" customWidth="1"/>
    <col min="11536" max="11778" width="10.109375" style="791"/>
    <col min="11779" max="11779" width="91.88671875" style="791" customWidth="1"/>
    <col min="11780" max="11780" width="17.33203125" style="791" bestFit="1" customWidth="1"/>
    <col min="11781" max="11781" width="22" style="791" customWidth="1"/>
    <col min="11782" max="11782" width="25" style="791" customWidth="1"/>
    <col min="11783" max="11783" width="17.33203125" style="791" bestFit="1" customWidth="1"/>
    <col min="11784" max="11784" width="15.109375" style="791" bestFit="1" customWidth="1"/>
    <col min="11785" max="11785" width="20" style="791" customWidth="1"/>
    <col min="11786" max="11786" width="15.33203125" style="791" customWidth="1"/>
    <col min="11787" max="11787" width="12.6640625" style="791" customWidth="1"/>
    <col min="11788" max="11788" width="14.33203125" style="791" customWidth="1"/>
    <col min="11789" max="11789" width="10.109375" style="791"/>
    <col min="11790" max="11790" width="25.88671875" style="791" bestFit="1" customWidth="1"/>
    <col min="11791" max="11791" width="20.6640625" style="791" bestFit="1" customWidth="1"/>
    <col min="11792" max="12034" width="10.109375" style="791"/>
    <col min="12035" max="12035" width="91.88671875" style="791" customWidth="1"/>
    <col min="12036" max="12036" width="17.33203125" style="791" bestFit="1" customWidth="1"/>
    <col min="12037" max="12037" width="22" style="791" customWidth="1"/>
    <col min="12038" max="12038" width="25" style="791" customWidth="1"/>
    <col min="12039" max="12039" width="17.33203125" style="791" bestFit="1" customWidth="1"/>
    <col min="12040" max="12040" width="15.109375" style="791" bestFit="1" customWidth="1"/>
    <col min="12041" max="12041" width="20" style="791" customWidth="1"/>
    <col min="12042" max="12042" width="15.33203125" style="791" customWidth="1"/>
    <col min="12043" max="12043" width="12.6640625" style="791" customWidth="1"/>
    <col min="12044" max="12044" width="14.33203125" style="791" customWidth="1"/>
    <col min="12045" max="12045" width="10.109375" style="791"/>
    <col min="12046" max="12046" width="25.88671875" style="791" bestFit="1" customWidth="1"/>
    <col min="12047" max="12047" width="20.6640625" style="791" bestFit="1" customWidth="1"/>
    <col min="12048" max="12290" width="10.109375" style="791"/>
    <col min="12291" max="12291" width="91.88671875" style="791" customWidth="1"/>
    <col min="12292" max="12292" width="17.33203125" style="791" bestFit="1" customWidth="1"/>
    <col min="12293" max="12293" width="22" style="791" customWidth="1"/>
    <col min="12294" max="12294" width="25" style="791" customWidth="1"/>
    <col min="12295" max="12295" width="17.33203125" style="791" bestFit="1" customWidth="1"/>
    <col min="12296" max="12296" width="15.109375" style="791" bestFit="1" customWidth="1"/>
    <col min="12297" max="12297" width="20" style="791" customWidth="1"/>
    <col min="12298" max="12298" width="15.33203125" style="791" customWidth="1"/>
    <col min="12299" max="12299" width="12.6640625" style="791" customWidth="1"/>
    <col min="12300" max="12300" width="14.33203125" style="791" customWidth="1"/>
    <col min="12301" max="12301" width="10.109375" style="791"/>
    <col min="12302" max="12302" width="25.88671875" style="791" bestFit="1" customWidth="1"/>
    <col min="12303" max="12303" width="20.6640625" style="791" bestFit="1" customWidth="1"/>
    <col min="12304" max="12546" width="10.109375" style="791"/>
    <col min="12547" max="12547" width="91.88671875" style="791" customWidth="1"/>
    <col min="12548" max="12548" width="17.33203125" style="791" bestFit="1" customWidth="1"/>
    <col min="12549" max="12549" width="22" style="791" customWidth="1"/>
    <col min="12550" max="12550" width="25" style="791" customWidth="1"/>
    <col min="12551" max="12551" width="17.33203125" style="791" bestFit="1" customWidth="1"/>
    <col min="12552" max="12552" width="15.109375" style="791" bestFit="1" customWidth="1"/>
    <col min="12553" max="12553" width="20" style="791" customWidth="1"/>
    <col min="12554" max="12554" width="15.33203125" style="791" customWidth="1"/>
    <col min="12555" max="12555" width="12.6640625" style="791" customWidth="1"/>
    <col min="12556" max="12556" width="14.33203125" style="791" customWidth="1"/>
    <col min="12557" max="12557" width="10.109375" style="791"/>
    <col min="12558" max="12558" width="25.88671875" style="791" bestFit="1" customWidth="1"/>
    <col min="12559" max="12559" width="20.6640625" style="791" bestFit="1" customWidth="1"/>
    <col min="12560" max="12802" width="10.109375" style="791"/>
    <col min="12803" max="12803" width="91.88671875" style="791" customWidth="1"/>
    <col min="12804" max="12804" width="17.33203125" style="791" bestFit="1" customWidth="1"/>
    <col min="12805" max="12805" width="22" style="791" customWidth="1"/>
    <col min="12806" max="12806" width="25" style="791" customWidth="1"/>
    <col min="12807" max="12807" width="17.33203125" style="791" bestFit="1" customWidth="1"/>
    <col min="12808" max="12808" width="15.109375" style="791" bestFit="1" customWidth="1"/>
    <col min="12809" max="12809" width="20" style="791" customWidth="1"/>
    <col min="12810" max="12810" width="15.33203125" style="791" customWidth="1"/>
    <col min="12811" max="12811" width="12.6640625" style="791" customWidth="1"/>
    <col min="12812" max="12812" width="14.33203125" style="791" customWidth="1"/>
    <col min="12813" max="12813" width="10.109375" style="791"/>
    <col min="12814" max="12814" width="25.88671875" style="791" bestFit="1" customWidth="1"/>
    <col min="12815" max="12815" width="20.6640625" style="791" bestFit="1" customWidth="1"/>
    <col min="12816" max="13058" width="10.109375" style="791"/>
    <col min="13059" max="13059" width="91.88671875" style="791" customWidth="1"/>
    <col min="13060" max="13060" width="17.33203125" style="791" bestFit="1" customWidth="1"/>
    <col min="13061" max="13061" width="22" style="791" customWidth="1"/>
    <col min="13062" max="13062" width="25" style="791" customWidth="1"/>
    <col min="13063" max="13063" width="17.33203125" style="791" bestFit="1" customWidth="1"/>
    <col min="13064" max="13064" width="15.109375" style="791" bestFit="1" customWidth="1"/>
    <col min="13065" max="13065" width="20" style="791" customWidth="1"/>
    <col min="13066" max="13066" width="15.33203125" style="791" customWidth="1"/>
    <col min="13067" max="13067" width="12.6640625" style="791" customWidth="1"/>
    <col min="13068" max="13068" width="14.33203125" style="791" customWidth="1"/>
    <col min="13069" max="13069" width="10.109375" style="791"/>
    <col min="13070" max="13070" width="25.88671875" style="791" bestFit="1" customWidth="1"/>
    <col min="13071" max="13071" width="20.6640625" style="791" bestFit="1" customWidth="1"/>
    <col min="13072" max="13314" width="10.109375" style="791"/>
    <col min="13315" max="13315" width="91.88671875" style="791" customWidth="1"/>
    <col min="13316" max="13316" width="17.33203125" style="791" bestFit="1" customWidth="1"/>
    <col min="13317" max="13317" width="22" style="791" customWidth="1"/>
    <col min="13318" max="13318" width="25" style="791" customWidth="1"/>
    <col min="13319" max="13319" width="17.33203125" style="791" bestFit="1" customWidth="1"/>
    <col min="13320" max="13320" width="15.109375" style="791" bestFit="1" customWidth="1"/>
    <col min="13321" max="13321" width="20" style="791" customWidth="1"/>
    <col min="13322" max="13322" width="15.33203125" style="791" customWidth="1"/>
    <col min="13323" max="13323" width="12.6640625" style="791" customWidth="1"/>
    <col min="13324" max="13324" width="14.33203125" style="791" customWidth="1"/>
    <col min="13325" max="13325" width="10.109375" style="791"/>
    <col min="13326" max="13326" width="25.88671875" style="791" bestFit="1" customWidth="1"/>
    <col min="13327" max="13327" width="20.6640625" style="791" bestFit="1" customWidth="1"/>
    <col min="13328" max="13570" width="10.109375" style="791"/>
    <col min="13571" max="13571" width="91.88671875" style="791" customWidth="1"/>
    <col min="13572" max="13572" width="17.33203125" style="791" bestFit="1" customWidth="1"/>
    <col min="13573" max="13573" width="22" style="791" customWidth="1"/>
    <col min="13574" max="13574" width="25" style="791" customWidth="1"/>
    <col min="13575" max="13575" width="17.33203125" style="791" bestFit="1" customWidth="1"/>
    <col min="13576" max="13576" width="15.109375" style="791" bestFit="1" customWidth="1"/>
    <col min="13577" max="13577" width="20" style="791" customWidth="1"/>
    <col min="13578" max="13578" width="15.33203125" style="791" customWidth="1"/>
    <col min="13579" max="13579" width="12.6640625" style="791" customWidth="1"/>
    <col min="13580" max="13580" width="14.33203125" style="791" customWidth="1"/>
    <col min="13581" max="13581" width="10.109375" style="791"/>
    <col min="13582" max="13582" width="25.88671875" style="791" bestFit="1" customWidth="1"/>
    <col min="13583" max="13583" width="20.6640625" style="791" bestFit="1" customWidth="1"/>
    <col min="13584" max="13826" width="10.109375" style="791"/>
    <col min="13827" max="13827" width="91.88671875" style="791" customWidth="1"/>
    <col min="13828" max="13828" width="17.33203125" style="791" bestFit="1" customWidth="1"/>
    <col min="13829" max="13829" width="22" style="791" customWidth="1"/>
    <col min="13830" max="13830" width="25" style="791" customWidth="1"/>
    <col min="13831" max="13831" width="17.33203125" style="791" bestFit="1" customWidth="1"/>
    <col min="13832" max="13832" width="15.109375" style="791" bestFit="1" customWidth="1"/>
    <col min="13833" max="13833" width="20" style="791" customWidth="1"/>
    <col min="13834" max="13834" width="15.33203125" style="791" customWidth="1"/>
    <col min="13835" max="13835" width="12.6640625" style="791" customWidth="1"/>
    <col min="13836" max="13836" width="14.33203125" style="791" customWidth="1"/>
    <col min="13837" max="13837" width="10.109375" style="791"/>
    <col min="13838" max="13838" width="25.88671875" style="791" bestFit="1" customWidth="1"/>
    <col min="13839" max="13839" width="20.6640625" style="791" bestFit="1" customWidth="1"/>
    <col min="13840" max="14082" width="10.109375" style="791"/>
    <col min="14083" max="14083" width="91.88671875" style="791" customWidth="1"/>
    <col min="14084" max="14084" width="17.33203125" style="791" bestFit="1" customWidth="1"/>
    <col min="14085" max="14085" width="22" style="791" customWidth="1"/>
    <col min="14086" max="14086" width="25" style="791" customWidth="1"/>
    <col min="14087" max="14087" width="17.33203125" style="791" bestFit="1" customWidth="1"/>
    <col min="14088" max="14088" width="15.109375" style="791" bestFit="1" customWidth="1"/>
    <col min="14089" max="14089" width="20" style="791" customWidth="1"/>
    <col min="14090" max="14090" width="15.33203125" style="791" customWidth="1"/>
    <col min="14091" max="14091" width="12.6640625" style="791" customWidth="1"/>
    <col min="14092" max="14092" width="14.33203125" style="791" customWidth="1"/>
    <col min="14093" max="14093" width="10.109375" style="791"/>
    <col min="14094" max="14094" width="25.88671875" style="791" bestFit="1" customWidth="1"/>
    <col min="14095" max="14095" width="20.6640625" style="791" bestFit="1" customWidth="1"/>
    <col min="14096" max="14338" width="10.109375" style="791"/>
    <col min="14339" max="14339" width="91.88671875" style="791" customWidth="1"/>
    <col min="14340" max="14340" width="17.33203125" style="791" bestFit="1" customWidth="1"/>
    <col min="14341" max="14341" width="22" style="791" customWidth="1"/>
    <col min="14342" max="14342" width="25" style="791" customWidth="1"/>
    <col min="14343" max="14343" width="17.33203125" style="791" bestFit="1" customWidth="1"/>
    <col min="14344" max="14344" width="15.109375" style="791" bestFit="1" customWidth="1"/>
    <col min="14345" max="14345" width="20" style="791" customWidth="1"/>
    <col min="14346" max="14346" width="15.33203125" style="791" customWidth="1"/>
    <col min="14347" max="14347" width="12.6640625" style="791" customWidth="1"/>
    <col min="14348" max="14348" width="14.33203125" style="791" customWidth="1"/>
    <col min="14349" max="14349" width="10.109375" style="791"/>
    <col min="14350" max="14350" width="25.88671875" style="791" bestFit="1" customWidth="1"/>
    <col min="14351" max="14351" width="20.6640625" style="791" bestFit="1" customWidth="1"/>
    <col min="14352" max="14594" width="10.109375" style="791"/>
    <col min="14595" max="14595" width="91.88671875" style="791" customWidth="1"/>
    <col min="14596" max="14596" width="17.33203125" style="791" bestFit="1" customWidth="1"/>
    <col min="14597" max="14597" width="22" style="791" customWidth="1"/>
    <col min="14598" max="14598" width="25" style="791" customWidth="1"/>
    <col min="14599" max="14599" width="17.33203125" style="791" bestFit="1" customWidth="1"/>
    <col min="14600" max="14600" width="15.109375" style="791" bestFit="1" customWidth="1"/>
    <col min="14601" max="14601" width="20" style="791" customWidth="1"/>
    <col min="14602" max="14602" width="15.33203125" style="791" customWidth="1"/>
    <col min="14603" max="14603" width="12.6640625" style="791" customWidth="1"/>
    <col min="14604" max="14604" width="14.33203125" style="791" customWidth="1"/>
    <col min="14605" max="14605" width="10.109375" style="791"/>
    <col min="14606" max="14606" width="25.88671875" style="791" bestFit="1" customWidth="1"/>
    <col min="14607" max="14607" width="20.6640625" style="791" bestFit="1" customWidth="1"/>
    <col min="14608" max="14850" width="10.109375" style="791"/>
    <col min="14851" max="14851" width="91.88671875" style="791" customWidth="1"/>
    <col min="14852" max="14852" width="17.33203125" style="791" bestFit="1" customWidth="1"/>
    <col min="14853" max="14853" width="22" style="791" customWidth="1"/>
    <col min="14854" max="14854" width="25" style="791" customWidth="1"/>
    <col min="14855" max="14855" width="17.33203125" style="791" bestFit="1" customWidth="1"/>
    <col min="14856" max="14856" width="15.109375" style="791" bestFit="1" customWidth="1"/>
    <col min="14857" max="14857" width="20" style="791" customWidth="1"/>
    <col min="14858" max="14858" width="15.33203125" style="791" customWidth="1"/>
    <col min="14859" max="14859" width="12.6640625" style="791" customWidth="1"/>
    <col min="14860" max="14860" width="14.33203125" style="791" customWidth="1"/>
    <col min="14861" max="14861" width="10.109375" style="791"/>
    <col min="14862" max="14862" width="25.88671875" style="791" bestFit="1" customWidth="1"/>
    <col min="14863" max="14863" width="20.6640625" style="791" bestFit="1" customWidth="1"/>
    <col min="14864" max="15106" width="10.109375" style="791"/>
    <col min="15107" max="15107" width="91.88671875" style="791" customWidth="1"/>
    <col min="15108" max="15108" width="17.33203125" style="791" bestFit="1" customWidth="1"/>
    <col min="15109" max="15109" width="22" style="791" customWidth="1"/>
    <col min="15110" max="15110" width="25" style="791" customWidth="1"/>
    <col min="15111" max="15111" width="17.33203125" style="791" bestFit="1" customWidth="1"/>
    <col min="15112" max="15112" width="15.109375" style="791" bestFit="1" customWidth="1"/>
    <col min="15113" max="15113" width="20" style="791" customWidth="1"/>
    <col min="15114" max="15114" width="15.33203125" style="791" customWidth="1"/>
    <col min="15115" max="15115" width="12.6640625" style="791" customWidth="1"/>
    <col min="15116" max="15116" width="14.33203125" style="791" customWidth="1"/>
    <col min="15117" max="15117" width="10.109375" style="791"/>
    <col min="15118" max="15118" width="25.88671875" style="791" bestFit="1" customWidth="1"/>
    <col min="15119" max="15119" width="20.6640625" style="791" bestFit="1" customWidth="1"/>
    <col min="15120" max="15362" width="10.109375" style="791"/>
    <col min="15363" max="15363" width="91.88671875" style="791" customWidth="1"/>
    <col min="15364" max="15364" width="17.33203125" style="791" bestFit="1" customWidth="1"/>
    <col min="15365" max="15365" width="22" style="791" customWidth="1"/>
    <col min="15366" max="15366" width="25" style="791" customWidth="1"/>
    <col min="15367" max="15367" width="17.33203125" style="791" bestFit="1" customWidth="1"/>
    <col min="15368" max="15368" width="15.109375" style="791" bestFit="1" customWidth="1"/>
    <col min="15369" max="15369" width="20" style="791" customWidth="1"/>
    <col min="15370" max="15370" width="15.33203125" style="791" customWidth="1"/>
    <col min="15371" max="15371" width="12.6640625" style="791" customWidth="1"/>
    <col min="15372" max="15372" width="14.33203125" style="791" customWidth="1"/>
    <col min="15373" max="15373" width="10.109375" style="791"/>
    <col min="15374" max="15374" width="25.88671875" style="791" bestFit="1" customWidth="1"/>
    <col min="15375" max="15375" width="20.6640625" style="791" bestFit="1" customWidth="1"/>
    <col min="15376" max="15618" width="10.109375" style="791"/>
    <col min="15619" max="15619" width="91.88671875" style="791" customWidth="1"/>
    <col min="15620" max="15620" width="17.33203125" style="791" bestFit="1" customWidth="1"/>
    <col min="15621" max="15621" width="22" style="791" customWidth="1"/>
    <col min="15622" max="15622" width="25" style="791" customWidth="1"/>
    <col min="15623" max="15623" width="17.33203125" style="791" bestFit="1" customWidth="1"/>
    <col min="15624" max="15624" width="15.109375" style="791" bestFit="1" customWidth="1"/>
    <col min="15625" max="15625" width="20" style="791" customWidth="1"/>
    <col min="15626" max="15626" width="15.33203125" style="791" customWidth="1"/>
    <col min="15627" max="15627" width="12.6640625" style="791" customWidth="1"/>
    <col min="15628" max="15628" width="14.33203125" style="791" customWidth="1"/>
    <col min="15629" max="15629" width="10.109375" style="791"/>
    <col min="15630" max="15630" width="25.88671875" style="791" bestFit="1" customWidth="1"/>
    <col min="15631" max="15631" width="20.6640625" style="791" bestFit="1" customWidth="1"/>
    <col min="15632" max="15874" width="10.109375" style="791"/>
    <col min="15875" max="15875" width="91.88671875" style="791" customWidth="1"/>
    <col min="15876" max="15876" width="17.33203125" style="791" bestFit="1" customWidth="1"/>
    <col min="15877" max="15877" width="22" style="791" customWidth="1"/>
    <col min="15878" max="15878" width="25" style="791" customWidth="1"/>
    <col min="15879" max="15879" width="17.33203125" style="791" bestFit="1" customWidth="1"/>
    <col min="15880" max="15880" width="15.109375" style="791" bestFit="1" customWidth="1"/>
    <col min="15881" max="15881" width="20" style="791" customWidth="1"/>
    <col min="15882" max="15882" width="15.33203125" style="791" customWidth="1"/>
    <col min="15883" max="15883" width="12.6640625" style="791" customWidth="1"/>
    <col min="15884" max="15884" width="14.33203125" style="791" customWidth="1"/>
    <col min="15885" max="15885" width="10.109375" style="791"/>
    <col min="15886" max="15886" width="25.88671875" style="791" bestFit="1" customWidth="1"/>
    <col min="15887" max="15887" width="20.6640625" style="791" bestFit="1" customWidth="1"/>
    <col min="15888" max="16130" width="10.109375" style="791"/>
    <col min="16131" max="16131" width="91.88671875" style="791" customWidth="1"/>
    <col min="16132" max="16132" width="17.33203125" style="791" bestFit="1" customWidth="1"/>
    <col min="16133" max="16133" width="22" style="791" customWidth="1"/>
    <col min="16134" max="16134" width="25" style="791" customWidth="1"/>
    <col min="16135" max="16135" width="17.33203125" style="791" bestFit="1" customWidth="1"/>
    <col min="16136" max="16136" width="15.109375" style="791" bestFit="1" customWidth="1"/>
    <col min="16137" max="16137" width="20" style="791" customWidth="1"/>
    <col min="16138" max="16138" width="15.33203125" style="791" customWidth="1"/>
    <col min="16139" max="16139" width="12.6640625" style="791" customWidth="1"/>
    <col min="16140" max="16140" width="14.33203125" style="791" customWidth="1"/>
    <col min="16141" max="16141" width="10.109375" style="791"/>
    <col min="16142" max="16142" width="25.88671875" style="791" bestFit="1" customWidth="1"/>
    <col min="16143" max="16143" width="20.6640625" style="791" bestFit="1" customWidth="1"/>
    <col min="16144" max="16384" width="10.109375" style="791"/>
  </cols>
  <sheetData>
    <row r="1" spans="2:15" s="789" customFormat="1">
      <c r="B1" s="1801" t="s">
        <v>42</v>
      </c>
      <c r="C1" s="1801"/>
      <c r="D1" s="1801"/>
      <c r="E1" s="1801"/>
      <c r="F1" s="1801"/>
      <c r="G1" s="1801"/>
      <c r="H1" s="1801"/>
      <c r="I1" s="1801"/>
      <c r="J1" s="1801"/>
      <c r="K1" s="1801"/>
      <c r="L1" s="1801"/>
    </row>
    <row r="2" spans="2:15" s="789" customFormat="1">
      <c r="B2" s="1801" t="s">
        <v>43</v>
      </c>
      <c r="C2" s="1801"/>
      <c r="D2" s="1801"/>
      <c r="E2" s="1801"/>
      <c r="F2" s="1801"/>
      <c r="G2" s="1801"/>
      <c r="H2" s="1801"/>
      <c r="I2" s="1801"/>
      <c r="J2" s="1801"/>
      <c r="K2" s="1801"/>
      <c r="L2" s="1801"/>
    </row>
    <row r="3" spans="2:15" s="789" customFormat="1">
      <c r="B3" s="1800" t="s">
        <v>44</v>
      </c>
      <c r="C3" s="1800"/>
      <c r="D3" s="1800"/>
      <c r="E3" s="1800"/>
      <c r="F3" s="1800"/>
      <c r="G3" s="1800"/>
      <c r="H3" s="1800"/>
      <c r="I3" s="1800"/>
      <c r="J3" s="1800"/>
      <c r="K3" s="1800"/>
      <c r="L3" s="1800"/>
    </row>
    <row r="5" spans="2:15" ht="15" thickBot="1">
      <c r="B5" s="1802" t="s">
        <v>2692</v>
      </c>
      <c r="C5" s="1802"/>
      <c r="D5" s="1802"/>
      <c r="E5" s="1802"/>
      <c r="F5" s="1802"/>
      <c r="G5" s="1802"/>
      <c r="H5" s="1802"/>
      <c r="I5" s="1802"/>
      <c r="J5" s="1802"/>
      <c r="K5" s="1802"/>
      <c r="L5" s="1802"/>
    </row>
    <row r="6" spans="2:15" ht="15" thickBot="1">
      <c r="B6" s="1802" t="s">
        <v>60</v>
      </c>
      <c r="C6" s="1802"/>
      <c r="D6" s="1802"/>
      <c r="E6" s="1802"/>
      <c r="F6" s="1802"/>
      <c r="G6" s="1802"/>
      <c r="H6" s="1802"/>
      <c r="I6" s="1802"/>
      <c r="J6" s="1802"/>
      <c r="K6" s="1802"/>
      <c r="N6" s="792" t="s">
        <v>2359</v>
      </c>
      <c r="O6" s="987">
        <v>7447461031915.2998</v>
      </c>
    </row>
    <row r="7" spans="2:15" ht="15" thickBot="1">
      <c r="B7" s="1800" t="s">
        <v>145</v>
      </c>
      <c r="C7" s="1800"/>
      <c r="D7" s="1800"/>
      <c r="E7" s="1800"/>
      <c r="F7" s="1800"/>
      <c r="G7" s="1800"/>
      <c r="H7" s="1800"/>
      <c r="I7" s="1800"/>
      <c r="J7" s="1800"/>
      <c r="K7" s="1800"/>
    </row>
    <row r="8" spans="2:15" ht="16.2" thickBot="1">
      <c r="B8" s="1803" t="s">
        <v>63</v>
      </c>
      <c r="C8" s="1004">
        <v>2023</v>
      </c>
      <c r="D8" s="1806">
        <v>2024</v>
      </c>
      <c r="E8" s="1807"/>
      <c r="F8" s="1807"/>
      <c r="G8" s="1807"/>
      <c r="H8" s="1807"/>
      <c r="I8" s="1808"/>
      <c r="J8" s="1806" t="s">
        <v>2360</v>
      </c>
      <c r="K8" s="1808"/>
      <c r="L8" s="1809" t="s">
        <v>2361</v>
      </c>
      <c r="O8" s="988"/>
    </row>
    <row r="9" spans="2:15" ht="16.2" thickBot="1">
      <c r="B9" s="1804"/>
      <c r="C9" s="1812" t="s">
        <v>240</v>
      </c>
      <c r="D9" s="1812" t="s">
        <v>153</v>
      </c>
      <c r="E9" s="1812" t="s">
        <v>199</v>
      </c>
      <c r="F9" s="1812" t="s">
        <v>241</v>
      </c>
      <c r="G9" s="1812" t="s">
        <v>219</v>
      </c>
      <c r="H9" s="1814" t="s">
        <v>242</v>
      </c>
      <c r="I9" s="1814" t="s">
        <v>345</v>
      </c>
      <c r="J9" s="1809" t="s">
        <v>2362</v>
      </c>
      <c r="K9" s="1816"/>
      <c r="L9" s="1810"/>
    </row>
    <row r="10" spans="2:15" ht="18.600000000000001" customHeight="1" thickBot="1">
      <c r="B10" s="1804"/>
      <c r="C10" s="1813"/>
      <c r="D10" s="1813"/>
      <c r="E10" s="1813"/>
      <c r="F10" s="1813"/>
      <c r="G10" s="1813"/>
      <c r="H10" s="1815"/>
      <c r="I10" s="1815"/>
      <c r="J10" s="1006" t="s">
        <v>73</v>
      </c>
      <c r="K10" s="1006" t="s">
        <v>75</v>
      </c>
      <c r="L10" s="1811"/>
    </row>
    <row r="11" spans="2:15" ht="16.2" thickBot="1">
      <c r="B11" s="1805"/>
      <c r="C11" s="1008">
        <v>1</v>
      </c>
      <c r="D11" s="1008">
        <v>2</v>
      </c>
      <c r="E11" s="1008">
        <v>3</v>
      </c>
      <c r="F11" s="1008">
        <v>4</v>
      </c>
      <c r="G11" s="1005">
        <v>5</v>
      </c>
      <c r="H11" s="1005">
        <v>6</v>
      </c>
      <c r="I11" s="1007" t="s">
        <v>244</v>
      </c>
      <c r="J11" s="1009" t="s">
        <v>245</v>
      </c>
      <c r="K11" s="1005" t="s">
        <v>161</v>
      </c>
      <c r="L11" s="1011" t="s">
        <v>2363</v>
      </c>
    </row>
    <row r="12" spans="2:15" ht="15.6">
      <c r="B12" s="1044" t="s">
        <v>2364</v>
      </c>
      <c r="C12" s="1045">
        <f t="shared" ref="C12:H12" si="0">+C13+C17+C26+C30+C37</f>
        <v>53290689025.38002</v>
      </c>
      <c r="D12" s="1045">
        <f t="shared" si="0"/>
        <v>182201222621</v>
      </c>
      <c r="E12" s="1045">
        <f t="shared" si="0"/>
        <v>198320311527.51999</v>
      </c>
      <c r="F12" s="1045">
        <f t="shared" si="0"/>
        <v>71156080754.000031</v>
      </c>
      <c r="G12" s="1045">
        <f t="shared" si="0"/>
        <v>58833855506.39003</v>
      </c>
      <c r="H12" s="1045">
        <f t="shared" si="0"/>
        <v>56600835562.860031</v>
      </c>
      <c r="I12" s="1046">
        <f>IFERROR(G12/E12,"-")</f>
        <v>0.29666076587533963</v>
      </c>
      <c r="J12" s="1045">
        <f>G12-C12</f>
        <v>5543166481.0100098</v>
      </c>
      <c r="K12" s="1047">
        <f>IFERROR(J12/C12,"-")</f>
        <v>0.10401754194564912</v>
      </c>
      <c r="L12" s="1047">
        <f>IFERROR((G12/$O$6),"-")</f>
        <v>7.8998540917856186E-3</v>
      </c>
      <c r="M12" s="795"/>
    </row>
    <row r="13" spans="2:15" ht="15.6">
      <c r="B13" s="796" t="s">
        <v>284</v>
      </c>
      <c r="C13" s="797">
        <f t="shared" ref="C13:H13" si="1">+SUM(C14:C16)</f>
        <v>2205377660.2199998</v>
      </c>
      <c r="D13" s="797">
        <f t="shared" si="1"/>
        <v>18250582729</v>
      </c>
      <c r="E13" s="797">
        <f t="shared" si="1"/>
        <v>18985955045.529999</v>
      </c>
      <c r="F13" s="797">
        <f t="shared" si="1"/>
        <v>2904797867.5500002</v>
      </c>
      <c r="G13" s="797">
        <f t="shared" si="1"/>
        <v>2383943302.6300006</v>
      </c>
      <c r="H13" s="797">
        <f t="shared" si="1"/>
        <v>2290904523.9100013</v>
      </c>
      <c r="I13" s="798">
        <f t="shared" ref="I13:I43" si="2">IFERROR(G13/E13,"-")</f>
        <v>0.12556351771154486</v>
      </c>
      <c r="J13" s="797">
        <f t="shared" ref="J13:J43" si="3">G13-C13</f>
        <v>178565642.4100008</v>
      </c>
      <c r="K13" s="799">
        <f t="shared" ref="K13:K43" si="4">IFERROR(J13/C13,"-")</f>
        <v>8.0968282952584097E-2</v>
      </c>
      <c r="L13" s="799">
        <f t="shared" ref="L13:L43" si="5">IFERROR((G13/$O$6),"-")</f>
        <v>3.2010148054670794E-4</v>
      </c>
    </row>
    <row r="14" spans="2:15" ht="15.6">
      <c r="B14" s="804" t="s">
        <v>328</v>
      </c>
      <c r="C14" s="805">
        <v>2204804439.7999997</v>
      </c>
      <c r="D14" s="805">
        <v>18248622729</v>
      </c>
      <c r="E14" s="805">
        <v>18983995045.529999</v>
      </c>
      <c r="F14" s="805">
        <v>2904190539.6400003</v>
      </c>
      <c r="G14" s="805">
        <v>2383335974.7200007</v>
      </c>
      <c r="H14" s="805">
        <v>2290297196.0000014</v>
      </c>
      <c r="I14" s="806">
        <f t="shared" si="2"/>
        <v>0.1255444899244843</v>
      </c>
      <c r="J14" s="807">
        <f t="shared" si="3"/>
        <v>178531534.92000103</v>
      </c>
      <c r="K14" s="808">
        <f t="shared" si="4"/>
        <v>8.0973864029499062E-2</v>
      </c>
      <c r="L14" s="808">
        <f t="shared" si="5"/>
        <v>3.2001993223012095E-4</v>
      </c>
    </row>
    <row r="15" spans="2:15" ht="15.6">
      <c r="B15" s="804" t="s">
        <v>2657</v>
      </c>
      <c r="C15" s="805">
        <v>573220.41999999993</v>
      </c>
      <c r="D15" s="805">
        <v>800000</v>
      </c>
      <c r="E15" s="805">
        <v>800000</v>
      </c>
      <c r="F15" s="805">
        <v>607327.91</v>
      </c>
      <c r="G15" s="805">
        <v>607327.91</v>
      </c>
      <c r="H15" s="805">
        <v>607327.91</v>
      </c>
      <c r="I15" s="806">
        <f t="shared" si="2"/>
        <v>0.75915988750000007</v>
      </c>
      <c r="J15" s="807">
        <f t="shared" si="3"/>
        <v>34107.490000000107</v>
      </c>
      <c r="K15" s="808">
        <f t="shared" si="4"/>
        <v>5.9501526480860732E-2</v>
      </c>
      <c r="L15" s="808">
        <f t="shared" si="5"/>
        <v>8.1548316587003419E-8</v>
      </c>
    </row>
    <row r="16" spans="2:15" ht="15.6">
      <c r="B16" s="804" t="s">
        <v>1443</v>
      </c>
      <c r="C16" s="989">
        <v>0</v>
      </c>
      <c r="D16" s="805">
        <v>1160000</v>
      </c>
      <c r="E16" s="805">
        <v>1160000</v>
      </c>
      <c r="F16" s="805">
        <v>0</v>
      </c>
      <c r="G16" s="805">
        <v>0</v>
      </c>
      <c r="H16" s="805">
        <v>0</v>
      </c>
      <c r="I16" s="806">
        <f t="shared" si="2"/>
        <v>0</v>
      </c>
      <c r="J16" s="807">
        <f t="shared" si="3"/>
        <v>0</v>
      </c>
      <c r="K16" s="808" t="str">
        <f t="shared" si="4"/>
        <v>-</v>
      </c>
      <c r="L16" s="808">
        <f t="shared" si="5"/>
        <v>0</v>
      </c>
    </row>
    <row r="17" spans="2:12" ht="15.6">
      <c r="B17" s="990" t="s">
        <v>287</v>
      </c>
      <c r="C17" s="797">
        <f t="shared" ref="C17:H17" si="6">+SUM(C18:C25)</f>
        <v>11187450181.349998</v>
      </c>
      <c r="D17" s="797">
        <f t="shared" si="6"/>
        <v>36806653508</v>
      </c>
      <c r="E17" s="797">
        <f t="shared" si="6"/>
        <v>43616301619.069992</v>
      </c>
      <c r="F17" s="797">
        <f t="shared" si="6"/>
        <v>16760722271.719999</v>
      </c>
      <c r="G17" s="797">
        <f t="shared" si="6"/>
        <v>12696055889.540001</v>
      </c>
      <c r="H17" s="797">
        <f t="shared" si="6"/>
        <v>12004401153.510004</v>
      </c>
      <c r="I17" s="802">
        <f t="shared" si="2"/>
        <v>0.29108510850881064</v>
      </c>
      <c r="J17" s="801">
        <f t="shared" si="3"/>
        <v>1508605708.1900024</v>
      </c>
      <c r="K17" s="813">
        <f t="shared" si="4"/>
        <v>0.13484803809047735</v>
      </c>
      <c r="L17" s="813">
        <f t="shared" si="5"/>
        <v>1.7047495562759452E-3</v>
      </c>
    </row>
    <row r="18" spans="2:12" ht="15.6">
      <c r="B18" s="804" t="s">
        <v>331</v>
      </c>
      <c r="C18" s="805">
        <v>1175190490.73</v>
      </c>
      <c r="D18" s="805">
        <v>2969460581</v>
      </c>
      <c r="E18" s="805">
        <v>3295522402.4599996</v>
      </c>
      <c r="F18" s="805">
        <v>1693525202.3700011</v>
      </c>
      <c r="G18" s="805">
        <v>1255207622.170002</v>
      </c>
      <c r="H18" s="805">
        <v>1217935469.7600009</v>
      </c>
      <c r="I18" s="806">
        <f t="shared" si="2"/>
        <v>0.38088274600501293</v>
      </c>
      <c r="J18" s="807">
        <f t="shared" si="3"/>
        <v>80017131.440001965</v>
      </c>
      <c r="K18" s="808">
        <f t="shared" si="4"/>
        <v>6.8088647815978537E-2</v>
      </c>
      <c r="L18" s="808">
        <f t="shared" si="5"/>
        <v>1.6854168377530862E-4</v>
      </c>
    </row>
    <row r="19" spans="2:12" ht="15.6">
      <c r="B19" s="804" t="s">
        <v>288</v>
      </c>
      <c r="C19" s="805">
        <v>2078852013.4099998</v>
      </c>
      <c r="D19" s="805">
        <v>4439444426</v>
      </c>
      <c r="E19" s="805">
        <v>4924560048.8500004</v>
      </c>
      <c r="F19" s="805">
        <v>3126332675.5499992</v>
      </c>
      <c r="G19" s="805">
        <v>1984287274.000001</v>
      </c>
      <c r="H19" s="805">
        <v>1895218461.5600007</v>
      </c>
      <c r="I19" s="806">
        <f t="shared" si="2"/>
        <v>0.40293696377270866</v>
      </c>
      <c r="J19" s="807">
        <f t="shared" si="3"/>
        <v>-94564739.409998894</v>
      </c>
      <c r="K19" s="808">
        <f t="shared" si="4"/>
        <v>-4.5488923117178344E-2</v>
      </c>
      <c r="L19" s="808">
        <f t="shared" si="5"/>
        <v>2.6643808749002507E-4</v>
      </c>
    </row>
    <row r="20" spans="2:12" ht="15.6">
      <c r="B20" s="804" t="s">
        <v>2658</v>
      </c>
      <c r="C20" s="805">
        <v>3228668214.2799997</v>
      </c>
      <c r="D20" s="805">
        <v>5723537088</v>
      </c>
      <c r="E20" s="805">
        <v>10630950916.379997</v>
      </c>
      <c r="F20" s="805">
        <v>5079797174.119998</v>
      </c>
      <c r="G20" s="805">
        <v>3083310043.9999995</v>
      </c>
      <c r="H20" s="805">
        <v>2719630981.6399999</v>
      </c>
      <c r="I20" s="806">
        <f t="shared" si="2"/>
        <v>0.2900314438710544</v>
      </c>
      <c r="J20" s="807">
        <f t="shared" si="3"/>
        <v>-145358170.28000021</v>
      </c>
      <c r="K20" s="808">
        <f t="shared" si="4"/>
        <v>-4.5021092485470954E-2</v>
      </c>
      <c r="L20" s="808">
        <f t="shared" si="5"/>
        <v>4.1400821444876359E-4</v>
      </c>
    </row>
    <row r="21" spans="2:12" ht="15.6">
      <c r="B21" s="804" t="s">
        <v>291</v>
      </c>
      <c r="C21" s="805">
        <v>335761030.20999998</v>
      </c>
      <c r="D21" s="805">
        <v>3315090428</v>
      </c>
      <c r="E21" s="805">
        <v>3315090428</v>
      </c>
      <c r="F21" s="805">
        <v>369169590.00999969</v>
      </c>
      <c r="G21" s="805">
        <v>325755873.69</v>
      </c>
      <c r="H21" s="805">
        <v>325755873.69</v>
      </c>
      <c r="I21" s="806">
        <f t="shared" si="2"/>
        <v>9.8264551379531773E-2</v>
      </c>
      <c r="J21" s="807">
        <f t="shared" si="3"/>
        <v>-10005156.519999981</v>
      </c>
      <c r="K21" s="808">
        <f t="shared" si="4"/>
        <v>-2.9798444785990526E-2</v>
      </c>
      <c r="L21" s="808">
        <f t="shared" si="5"/>
        <v>4.3740527448751719E-5</v>
      </c>
    </row>
    <row r="22" spans="2:12" ht="15.6">
      <c r="B22" s="804" t="s">
        <v>298</v>
      </c>
      <c r="C22" s="805">
        <v>3205914736.52</v>
      </c>
      <c r="D22" s="805">
        <v>12570084267</v>
      </c>
      <c r="E22" s="805">
        <v>13653189584.669998</v>
      </c>
      <c r="F22" s="805">
        <v>5359394001.0700026</v>
      </c>
      <c r="G22" s="805">
        <v>4941404331.2400007</v>
      </c>
      <c r="H22" s="805">
        <v>4936838455.0500021</v>
      </c>
      <c r="I22" s="806">
        <f t="shared" si="2"/>
        <v>0.36192307303696142</v>
      </c>
      <c r="J22" s="807">
        <f t="shared" si="3"/>
        <v>1735489594.7200007</v>
      </c>
      <c r="K22" s="808">
        <f t="shared" si="4"/>
        <v>0.54133990993280867</v>
      </c>
      <c r="L22" s="808">
        <f t="shared" si="5"/>
        <v>6.6350187131750539E-4</v>
      </c>
    </row>
    <row r="23" spans="2:12" ht="15.6">
      <c r="B23" s="804" t="s">
        <v>2659</v>
      </c>
      <c r="C23" s="805">
        <v>808658635.91999996</v>
      </c>
      <c r="D23" s="805">
        <v>6907291677</v>
      </c>
      <c r="E23" s="805">
        <v>6907291677</v>
      </c>
      <c r="F23" s="805">
        <v>727515305.71999991</v>
      </c>
      <c r="G23" s="805">
        <v>727515305.71999991</v>
      </c>
      <c r="H23" s="805">
        <v>534151297.27999985</v>
      </c>
      <c r="I23" s="806">
        <f t="shared" si="2"/>
        <v>0.10532569634238712</v>
      </c>
      <c r="J23" s="807">
        <f t="shared" si="3"/>
        <v>-81143330.200000048</v>
      </c>
      <c r="K23" s="808">
        <f t="shared" si="4"/>
        <v>-0.10034311957564687</v>
      </c>
      <c r="L23" s="808">
        <f t="shared" si="5"/>
        <v>9.7686352785507797E-5</v>
      </c>
    </row>
    <row r="24" spans="2:12" ht="15.6">
      <c r="B24" s="804" t="s">
        <v>2660</v>
      </c>
      <c r="C24" s="805">
        <v>290958222.55999994</v>
      </c>
      <c r="D24" s="805">
        <v>692073784</v>
      </c>
      <c r="E24" s="805">
        <v>692073784</v>
      </c>
      <c r="F24" s="805">
        <v>314781711.09999996</v>
      </c>
      <c r="G24" s="805">
        <v>296896536.2899999</v>
      </c>
      <c r="H24" s="805">
        <v>294954713.49999994</v>
      </c>
      <c r="I24" s="806">
        <f t="shared" si="2"/>
        <v>0.42899549607849313</v>
      </c>
      <c r="J24" s="807">
        <f t="shared" si="3"/>
        <v>5938313.7299999595</v>
      </c>
      <c r="K24" s="808">
        <f t="shared" si="4"/>
        <v>2.0409506484304254E-2</v>
      </c>
      <c r="L24" s="808">
        <f t="shared" si="5"/>
        <v>3.9865470261298644E-5</v>
      </c>
    </row>
    <row r="25" spans="2:12" ht="15.6">
      <c r="B25" s="804" t="s">
        <v>1438</v>
      </c>
      <c r="C25" s="805">
        <v>63446837.719999999</v>
      </c>
      <c r="D25" s="805">
        <v>189671257</v>
      </c>
      <c r="E25" s="805">
        <v>197622777.70999998</v>
      </c>
      <c r="F25" s="805">
        <v>90206611.780000001</v>
      </c>
      <c r="G25" s="805">
        <v>81678902.429999977</v>
      </c>
      <c r="H25" s="805">
        <v>79915901.029999971</v>
      </c>
      <c r="I25" s="806">
        <f t="shared" si="2"/>
        <v>0.41330712672128844</v>
      </c>
      <c r="J25" s="807">
        <f t="shared" si="3"/>
        <v>18232064.709999979</v>
      </c>
      <c r="K25" s="811">
        <f t="shared" si="4"/>
        <v>0.28735970720023424</v>
      </c>
      <c r="L25" s="811">
        <f t="shared" si="5"/>
        <v>1.0967348748784822E-5</v>
      </c>
    </row>
    <row r="26" spans="2:12" ht="15.6">
      <c r="B26" s="796" t="s">
        <v>300</v>
      </c>
      <c r="C26" s="797">
        <f t="shared" ref="C26:H26" si="7">+SUM(C27:C29)</f>
        <v>263402930.71000004</v>
      </c>
      <c r="D26" s="797">
        <f t="shared" si="7"/>
        <v>1568101853</v>
      </c>
      <c r="E26" s="797">
        <f t="shared" si="7"/>
        <v>1747454468.4200001</v>
      </c>
      <c r="F26" s="797">
        <f t="shared" si="7"/>
        <v>445067448.49999976</v>
      </c>
      <c r="G26" s="797">
        <f t="shared" si="7"/>
        <v>357830589.25000006</v>
      </c>
      <c r="H26" s="797">
        <f t="shared" si="7"/>
        <v>348778206.95000005</v>
      </c>
      <c r="I26" s="798">
        <f t="shared" si="2"/>
        <v>0.20477248232598619</v>
      </c>
      <c r="J26" s="797">
        <f t="shared" si="3"/>
        <v>94427658.540000021</v>
      </c>
      <c r="K26" s="799">
        <f t="shared" si="4"/>
        <v>0.35849129804847346</v>
      </c>
      <c r="L26" s="799">
        <f t="shared" si="5"/>
        <v>4.804732615807659E-5</v>
      </c>
    </row>
    <row r="27" spans="2:12" ht="15.6">
      <c r="B27" s="804" t="s">
        <v>301</v>
      </c>
      <c r="C27" s="805">
        <v>12454097.489999998</v>
      </c>
      <c r="D27" s="805">
        <v>840139673</v>
      </c>
      <c r="E27" s="805">
        <v>858103500.34000003</v>
      </c>
      <c r="F27" s="805">
        <v>21469579.619999997</v>
      </c>
      <c r="G27" s="805">
        <v>18966282.02</v>
      </c>
      <c r="H27" s="805">
        <v>18279627.739999998</v>
      </c>
      <c r="I27" s="806">
        <f t="shared" si="2"/>
        <v>2.2102557573165857E-2</v>
      </c>
      <c r="J27" s="807">
        <f t="shared" si="3"/>
        <v>6512184.5300000012</v>
      </c>
      <c r="K27" s="808">
        <f t="shared" si="4"/>
        <v>0.52289493760820094</v>
      </c>
      <c r="L27" s="808">
        <f t="shared" si="5"/>
        <v>2.5466775775961795E-6</v>
      </c>
    </row>
    <row r="28" spans="2:12" ht="15.6">
      <c r="B28" s="804" t="s">
        <v>304</v>
      </c>
      <c r="C28" s="805">
        <v>168035247.27000001</v>
      </c>
      <c r="D28" s="805">
        <v>516500000</v>
      </c>
      <c r="E28" s="805">
        <v>643723756.94999981</v>
      </c>
      <c r="F28" s="805">
        <v>306729596.88999975</v>
      </c>
      <c r="G28" s="805">
        <v>225515522.57000005</v>
      </c>
      <c r="H28" s="805">
        <v>219350760.02000004</v>
      </c>
      <c r="I28" s="806">
        <f t="shared" si="2"/>
        <v>0.35032965637077862</v>
      </c>
      <c r="J28" s="807">
        <f t="shared" si="3"/>
        <v>57480275.300000042</v>
      </c>
      <c r="K28" s="808">
        <f t="shared" si="4"/>
        <v>0.34207272720371817</v>
      </c>
      <c r="L28" s="808">
        <f t="shared" si="5"/>
        <v>3.0280859692125591E-5</v>
      </c>
    </row>
    <row r="29" spans="2:12" ht="15.6">
      <c r="B29" s="804" t="s">
        <v>315</v>
      </c>
      <c r="C29" s="805">
        <v>82913585.950000018</v>
      </c>
      <c r="D29" s="805">
        <v>211462180</v>
      </c>
      <c r="E29" s="805">
        <v>245627211.13</v>
      </c>
      <c r="F29" s="805">
        <v>116868271.98999998</v>
      </c>
      <c r="G29" s="805">
        <v>113348784.66000001</v>
      </c>
      <c r="H29" s="805">
        <v>111147819.19</v>
      </c>
      <c r="I29" s="806">
        <f t="shared" si="2"/>
        <v>0.46146672487361079</v>
      </c>
      <c r="J29" s="807">
        <f t="shared" si="3"/>
        <v>30435198.709999993</v>
      </c>
      <c r="K29" s="808">
        <f t="shared" si="4"/>
        <v>0.36707131118841674</v>
      </c>
      <c r="L29" s="808">
        <f t="shared" si="5"/>
        <v>1.5219788888354821E-5</v>
      </c>
    </row>
    <row r="30" spans="2:12" ht="15.6">
      <c r="B30" s="800" t="s">
        <v>333</v>
      </c>
      <c r="C30" s="797">
        <f t="shared" ref="C30:H30" si="8">+SUM(C31:C36)</f>
        <v>39634458253.100021</v>
      </c>
      <c r="D30" s="797">
        <f t="shared" si="8"/>
        <v>125574448607</v>
      </c>
      <c r="E30" s="797">
        <f t="shared" si="8"/>
        <v>133969164470.5</v>
      </c>
      <c r="F30" s="797">
        <f t="shared" si="8"/>
        <v>51045493166.230026</v>
      </c>
      <c r="G30" s="797">
        <f t="shared" si="8"/>
        <v>43396025724.970032</v>
      </c>
      <c r="H30" s="797">
        <f t="shared" si="8"/>
        <v>41956751678.490028</v>
      </c>
      <c r="I30" s="802">
        <f t="shared" si="2"/>
        <v>0.32392547864643756</v>
      </c>
      <c r="J30" s="801">
        <f t="shared" si="3"/>
        <v>3761567471.8700104</v>
      </c>
      <c r="K30" s="814">
        <f t="shared" si="4"/>
        <v>9.4906493936391778E-2</v>
      </c>
      <c r="L30" s="814">
        <f t="shared" si="5"/>
        <v>5.8269557288048897E-3</v>
      </c>
    </row>
    <row r="31" spans="2:12" ht="15.6">
      <c r="B31" s="804" t="s">
        <v>1425</v>
      </c>
      <c r="C31" s="805">
        <v>78236528.439999983</v>
      </c>
      <c r="D31" s="805">
        <v>4056993025</v>
      </c>
      <c r="E31" s="805">
        <v>4435618150.2799997</v>
      </c>
      <c r="F31" s="805">
        <v>241865737.39999998</v>
      </c>
      <c r="G31" s="805">
        <v>60299957.910000004</v>
      </c>
      <c r="H31" s="805">
        <v>56353464.43</v>
      </c>
      <c r="I31" s="806">
        <f t="shared" si="2"/>
        <v>1.3594488043609784E-2</v>
      </c>
      <c r="J31" s="807">
        <f t="shared" si="3"/>
        <v>-17936570.529999979</v>
      </c>
      <c r="K31" s="815">
        <f t="shared" si="4"/>
        <v>-0.22926081828586797</v>
      </c>
      <c r="L31" s="815">
        <f t="shared" si="5"/>
        <v>8.0967134506096734E-6</v>
      </c>
    </row>
    <row r="32" spans="2:12" ht="15.6">
      <c r="B32" s="804" t="s">
        <v>334</v>
      </c>
      <c r="C32" s="805">
        <v>34647877553.150017</v>
      </c>
      <c r="D32" s="805">
        <v>86160990183</v>
      </c>
      <c r="E32" s="805">
        <v>91907826972.210007</v>
      </c>
      <c r="F32" s="805">
        <v>42040769190.240028</v>
      </c>
      <c r="G32" s="805">
        <v>37809708995.990028</v>
      </c>
      <c r="H32" s="805">
        <v>36726444674.160027</v>
      </c>
      <c r="I32" s="806">
        <f t="shared" si="2"/>
        <v>0.41138725875242899</v>
      </c>
      <c r="J32" s="807">
        <f t="shared" si="3"/>
        <v>3161831442.8400116</v>
      </c>
      <c r="K32" s="815">
        <f t="shared" si="4"/>
        <v>9.1256136483100478E-2</v>
      </c>
      <c r="L32" s="815">
        <f t="shared" si="5"/>
        <v>5.0768589233244127E-3</v>
      </c>
    </row>
    <row r="33" spans="2:12" ht="15.6">
      <c r="B33" s="804" t="s">
        <v>1426</v>
      </c>
      <c r="C33" s="805">
        <v>259360375.42999998</v>
      </c>
      <c r="D33" s="805">
        <v>683497811</v>
      </c>
      <c r="E33" s="805">
        <v>847870277.52999997</v>
      </c>
      <c r="F33" s="805">
        <v>311563927.6400001</v>
      </c>
      <c r="G33" s="805">
        <v>255295918.17999998</v>
      </c>
      <c r="H33" s="805">
        <v>244948618.75999996</v>
      </c>
      <c r="I33" s="806">
        <f t="shared" si="2"/>
        <v>0.30110256833595267</v>
      </c>
      <c r="J33" s="807">
        <f t="shared" si="3"/>
        <v>-4064457.25</v>
      </c>
      <c r="K33" s="815">
        <f t="shared" si="4"/>
        <v>-1.5671080222880752E-2</v>
      </c>
      <c r="L33" s="815">
        <f t="shared" si="5"/>
        <v>3.4279591002350542E-5</v>
      </c>
    </row>
    <row r="34" spans="2:12" ht="15.6">
      <c r="B34" s="804" t="s">
        <v>1427</v>
      </c>
      <c r="C34" s="805">
        <v>2200014390.9500003</v>
      </c>
      <c r="D34" s="805">
        <v>28122501631</v>
      </c>
      <c r="E34" s="816">
        <v>28538098362.579998</v>
      </c>
      <c r="F34" s="805">
        <v>4187337625.7800002</v>
      </c>
      <c r="G34" s="805">
        <v>2422121131.420001</v>
      </c>
      <c r="H34" s="805">
        <v>2309575249.2399998</v>
      </c>
      <c r="I34" s="806">
        <f t="shared" si="2"/>
        <v>8.4873249108845958E-2</v>
      </c>
      <c r="J34" s="807">
        <f t="shared" si="3"/>
        <v>222106740.47000074</v>
      </c>
      <c r="K34" s="815">
        <f t="shared" si="4"/>
        <v>0.10095694891072582</v>
      </c>
      <c r="L34" s="815">
        <f t="shared" si="5"/>
        <v>3.2522776836834181E-4</v>
      </c>
    </row>
    <row r="35" spans="2:12" ht="15.6">
      <c r="B35" s="804" t="s">
        <v>336</v>
      </c>
      <c r="C35" s="816">
        <v>881581743.57999992</v>
      </c>
      <c r="D35" s="816">
        <v>2091488952</v>
      </c>
      <c r="E35" s="816">
        <v>2696405434.4800005</v>
      </c>
      <c r="F35" s="816">
        <v>1173449199.71</v>
      </c>
      <c r="G35" s="816">
        <v>1066223393.3599999</v>
      </c>
      <c r="H35" s="816">
        <v>990046068.64000022</v>
      </c>
      <c r="I35" s="991">
        <f t="shared" si="2"/>
        <v>0.39542398918418592</v>
      </c>
      <c r="J35" s="992">
        <f t="shared" si="3"/>
        <v>184641649.77999997</v>
      </c>
      <c r="K35" s="815">
        <f t="shared" si="4"/>
        <v>0.20944359513411873</v>
      </c>
      <c r="L35" s="815">
        <f t="shared" si="5"/>
        <v>1.4316602514478604E-4</v>
      </c>
    </row>
    <row r="36" spans="2:12" ht="15.6">
      <c r="B36" s="804" t="s">
        <v>273</v>
      </c>
      <c r="C36" s="993">
        <v>1567387661.5499997</v>
      </c>
      <c r="D36" s="993">
        <v>4458977005</v>
      </c>
      <c r="E36" s="993">
        <v>5543345273.4200001</v>
      </c>
      <c r="F36" s="993">
        <v>3090507485.4599991</v>
      </c>
      <c r="G36" s="993">
        <v>1782376328.1099994</v>
      </c>
      <c r="H36" s="993">
        <v>1629383603.2600002</v>
      </c>
      <c r="I36" s="994">
        <f t="shared" si="2"/>
        <v>0.32153442374523999</v>
      </c>
      <c r="J36" s="992">
        <f t="shared" si="3"/>
        <v>214988666.5599997</v>
      </c>
      <c r="K36" s="815">
        <f t="shared" si="4"/>
        <v>0.13716368441193166</v>
      </c>
      <c r="L36" s="815">
        <f t="shared" si="5"/>
        <v>2.3932670751438857E-4</v>
      </c>
    </row>
    <row r="37" spans="2:12" ht="15.6">
      <c r="B37" s="800" t="s">
        <v>2661</v>
      </c>
      <c r="C37" s="797">
        <f t="shared" ref="C37:H37" si="9">+SUM(C38)</f>
        <v>0</v>
      </c>
      <c r="D37" s="797">
        <f t="shared" si="9"/>
        <v>1435924</v>
      </c>
      <c r="E37" s="797">
        <f t="shared" si="9"/>
        <v>1435924</v>
      </c>
      <c r="F37" s="797">
        <f t="shared" si="9"/>
        <v>0</v>
      </c>
      <c r="G37" s="797">
        <f t="shared" si="9"/>
        <v>0</v>
      </c>
      <c r="H37" s="797">
        <f t="shared" si="9"/>
        <v>0</v>
      </c>
      <c r="I37" s="995">
        <f t="shared" si="2"/>
        <v>0</v>
      </c>
      <c r="J37" s="817">
        <f>G37-C37</f>
        <v>0</v>
      </c>
      <c r="K37" s="814" t="str">
        <f t="shared" si="4"/>
        <v>-</v>
      </c>
      <c r="L37" s="814">
        <f t="shared" si="5"/>
        <v>0</v>
      </c>
    </row>
    <row r="38" spans="2:12" ht="15.6">
      <c r="B38" s="804" t="s">
        <v>2662</v>
      </c>
      <c r="C38" s="989">
        <v>0</v>
      </c>
      <c r="D38" s="989">
        <v>1435924</v>
      </c>
      <c r="E38" s="989">
        <v>1435924</v>
      </c>
      <c r="F38" s="989">
        <v>0</v>
      </c>
      <c r="G38" s="989">
        <v>0</v>
      </c>
      <c r="H38" s="989">
        <v>0</v>
      </c>
      <c r="I38" s="994">
        <f t="shared" si="2"/>
        <v>0</v>
      </c>
      <c r="J38" s="992">
        <f>G38-C38</f>
        <v>0</v>
      </c>
      <c r="K38" s="815" t="str">
        <f t="shared" si="4"/>
        <v>-</v>
      </c>
      <c r="L38" s="815">
        <f t="shared" si="5"/>
        <v>0</v>
      </c>
    </row>
    <row r="39" spans="2:12" ht="15.6">
      <c r="B39" s="1039" t="s">
        <v>2374</v>
      </c>
      <c r="C39" s="1040">
        <f t="shared" ref="C39:H39" si="10">+C40</f>
        <v>10482683701.010002</v>
      </c>
      <c r="D39" s="1040">
        <f t="shared" si="10"/>
        <v>80562372546</v>
      </c>
      <c r="E39" s="1040">
        <f t="shared" si="10"/>
        <v>81061353647.940033</v>
      </c>
      <c r="F39" s="1040">
        <f t="shared" si="10"/>
        <v>11463213163.469992</v>
      </c>
      <c r="G39" s="1040">
        <f t="shared" si="10"/>
        <v>11233651556.769989</v>
      </c>
      <c r="H39" s="1040">
        <f t="shared" si="10"/>
        <v>11135006367.62999</v>
      </c>
      <c r="I39" s="1041">
        <f t="shared" si="2"/>
        <v>0.13858208691603147</v>
      </c>
      <c r="J39" s="1040">
        <f t="shared" si="3"/>
        <v>750967855.75998688</v>
      </c>
      <c r="K39" s="1042">
        <f t="shared" si="4"/>
        <v>7.1638892976197632E-2</v>
      </c>
      <c r="L39" s="1042">
        <f t="shared" si="5"/>
        <v>1.5083867520258747E-3</v>
      </c>
    </row>
    <row r="40" spans="2:12" ht="15.6">
      <c r="B40" s="796" t="s">
        <v>333</v>
      </c>
      <c r="C40" s="797">
        <f t="shared" ref="C40:H40" si="11">+SUM(C41:C42)</f>
        <v>10482683701.010002</v>
      </c>
      <c r="D40" s="797">
        <f t="shared" si="11"/>
        <v>80562372546</v>
      </c>
      <c r="E40" s="797">
        <f t="shared" si="11"/>
        <v>81061353647.940033</v>
      </c>
      <c r="F40" s="797">
        <f t="shared" si="11"/>
        <v>11463213163.469992</v>
      </c>
      <c r="G40" s="797">
        <f t="shared" si="11"/>
        <v>11233651556.769989</v>
      </c>
      <c r="H40" s="797">
        <f t="shared" si="11"/>
        <v>11135006367.62999</v>
      </c>
      <c r="I40" s="798">
        <f t="shared" si="2"/>
        <v>0.13858208691603147</v>
      </c>
      <c r="J40" s="797">
        <f t="shared" si="3"/>
        <v>750967855.75998688</v>
      </c>
      <c r="K40" s="799">
        <f t="shared" si="4"/>
        <v>7.1638892976197632E-2</v>
      </c>
      <c r="L40" s="799">
        <f t="shared" si="5"/>
        <v>1.5083867520258747E-3</v>
      </c>
    </row>
    <row r="41" spans="2:12" ht="15.6">
      <c r="B41" s="804" t="s">
        <v>334</v>
      </c>
      <c r="C41" s="812">
        <v>2063420</v>
      </c>
      <c r="D41" s="812">
        <v>5970632</v>
      </c>
      <c r="E41" s="812">
        <v>5970632</v>
      </c>
      <c r="F41" s="812">
        <v>2650316</v>
      </c>
      <c r="G41" s="812">
        <v>2650316</v>
      </c>
      <c r="H41" s="812">
        <v>2650316</v>
      </c>
      <c r="I41" s="802">
        <f t="shared" si="2"/>
        <v>0.44389203688989709</v>
      </c>
      <c r="J41" s="801">
        <f t="shared" si="3"/>
        <v>586896</v>
      </c>
      <c r="K41" s="803">
        <f t="shared" si="4"/>
        <v>0.28442876389683147</v>
      </c>
      <c r="L41" s="803">
        <f t="shared" si="5"/>
        <v>3.5586839442896763E-7</v>
      </c>
    </row>
    <row r="42" spans="2:12" ht="16.2" thickBot="1">
      <c r="B42" s="804" t="s">
        <v>336</v>
      </c>
      <c r="C42" s="805">
        <v>10480620281.010002</v>
      </c>
      <c r="D42" s="805">
        <v>80556401914</v>
      </c>
      <c r="E42" s="805">
        <v>81055383015.940033</v>
      </c>
      <c r="F42" s="805">
        <v>11460562847.469992</v>
      </c>
      <c r="G42" s="805">
        <v>11231001240.769989</v>
      </c>
      <c r="H42" s="805">
        <v>11132356051.62999</v>
      </c>
      <c r="I42" s="806">
        <f t="shared" si="2"/>
        <v>0.13855959743674698</v>
      </c>
      <c r="J42" s="807">
        <f t="shared" si="3"/>
        <v>750380959.75998688</v>
      </c>
      <c r="K42" s="808">
        <f t="shared" si="4"/>
        <v>7.1596998998199921E-2</v>
      </c>
      <c r="L42" s="808">
        <f t="shared" si="5"/>
        <v>1.5080308836314458E-3</v>
      </c>
    </row>
    <row r="43" spans="2:12" ht="15.6">
      <c r="B43" s="1003" t="s">
        <v>434</v>
      </c>
      <c r="C43" s="1013">
        <f t="shared" ref="C43:H43" si="12">C12+C39</f>
        <v>63773372726.390022</v>
      </c>
      <c r="D43" s="1014">
        <f t="shared" si="12"/>
        <v>262763595167</v>
      </c>
      <c r="E43" s="1014">
        <f t="shared" si="12"/>
        <v>279381665175.46002</v>
      </c>
      <c r="F43" s="1014">
        <f t="shared" si="12"/>
        <v>82619293917.470016</v>
      </c>
      <c r="G43" s="1014">
        <f t="shared" si="12"/>
        <v>70067507063.160019</v>
      </c>
      <c r="H43" s="1014">
        <f t="shared" si="12"/>
        <v>67735841930.490021</v>
      </c>
      <c r="I43" s="1015">
        <f t="shared" si="2"/>
        <v>0.25079493680859671</v>
      </c>
      <c r="J43" s="1014">
        <f t="shared" si="3"/>
        <v>6294134336.7699966</v>
      </c>
      <c r="K43" s="1015">
        <f t="shared" si="4"/>
        <v>9.8695334238852711E-2</v>
      </c>
      <c r="L43" s="1015">
        <f t="shared" si="5"/>
        <v>9.4082408438114946E-3</v>
      </c>
    </row>
    <row r="44" spans="2:12">
      <c r="B44" s="824" t="s">
        <v>2376</v>
      </c>
    </row>
    <row r="45" spans="2:12">
      <c r="B45" s="825" t="s">
        <v>190</v>
      </c>
    </row>
    <row r="46" spans="2:12" ht="28.8">
      <c r="B46" s="825" t="s">
        <v>2377</v>
      </c>
      <c r="G46" s="795"/>
    </row>
    <row r="47" spans="2:12">
      <c r="B47" s="826" t="s">
        <v>2378</v>
      </c>
      <c r="G47" s="795"/>
    </row>
    <row r="48" spans="2:12">
      <c r="G48" s="795"/>
      <c r="H48" s="795"/>
      <c r="I48" s="795"/>
    </row>
    <row r="49" spans="3:12">
      <c r="G49" s="795"/>
      <c r="L49" s="827">
        <v>4936862.2</v>
      </c>
    </row>
    <row r="50" spans="3:12">
      <c r="G50" s="795"/>
    </row>
    <row r="51" spans="3:12">
      <c r="F51" s="828"/>
      <c r="G51" s="996"/>
      <c r="H51" s="795"/>
      <c r="I51" s="795"/>
    </row>
    <row r="52" spans="3:12">
      <c r="F52" s="795"/>
    </row>
    <row r="58" spans="3:12">
      <c r="C58" s="830"/>
      <c r="D58" s="830"/>
      <c r="E58" s="830"/>
      <c r="F58" s="830"/>
      <c r="G58" s="830"/>
      <c r="H58" s="830"/>
      <c r="I58" s="830"/>
      <c r="J58" s="830"/>
      <c r="K58" s="830"/>
      <c r="L58" s="830"/>
    </row>
    <row r="67" spans="6:6">
      <c r="F67" s="795"/>
    </row>
    <row r="111" spans="6:6">
      <c r="F111" s="831"/>
    </row>
  </sheetData>
  <mergeCells count="18">
    <mergeCell ref="B8:B11"/>
    <mergeCell ref="D8:I8"/>
    <mergeCell ref="J8:K8"/>
    <mergeCell ref="L8:L10"/>
    <mergeCell ref="C9:C10"/>
    <mergeCell ref="D9:D10"/>
    <mergeCell ref="E9:E10"/>
    <mergeCell ref="F9:F10"/>
    <mergeCell ref="G9:G10"/>
    <mergeCell ref="H9:H10"/>
    <mergeCell ref="I9:I10"/>
    <mergeCell ref="J9:K9"/>
    <mergeCell ref="B7:K7"/>
    <mergeCell ref="B1:L1"/>
    <mergeCell ref="B2:L2"/>
    <mergeCell ref="B3:L3"/>
    <mergeCell ref="B5:L5"/>
    <mergeCell ref="B6:K6"/>
  </mergeCells>
  <pageMargins left="0.7" right="0.7" top="0.75" bottom="0.75" header="0.3" footer="0.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CEBF35-479A-4D3B-991A-3927FBDC500E}">
  <dimension ref="A2:L262"/>
  <sheetViews>
    <sheetView showGridLines="0" zoomScale="70" zoomScaleNormal="70" workbookViewId="0">
      <selection activeCell="G20" sqref="G20"/>
    </sheetView>
  </sheetViews>
  <sheetFormatPr baseColWidth="10" defaultColWidth="11.44140625" defaultRowHeight="14.4"/>
  <cols>
    <col min="1" max="1" width="11.44140625" style="188"/>
    <col min="2" max="2" width="119.6640625" style="188" customWidth="1"/>
    <col min="3" max="3" width="29.33203125" style="188" customWidth="1"/>
    <col min="4" max="8" width="28.33203125" style="188" customWidth="1"/>
    <col min="9" max="9" width="21.88671875" style="188" customWidth="1"/>
    <col min="10" max="10" width="38.5546875" style="188" customWidth="1"/>
    <col min="11" max="11" width="23.6640625" style="188" bestFit="1" customWidth="1"/>
    <col min="12" max="12" width="15.6640625" style="188" bestFit="1" customWidth="1"/>
    <col min="13" max="16384" width="11.44140625" style="188"/>
  </cols>
  <sheetData>
    <row r="2" spans="1:12" ht="13.95" customHeight="1">
      <c r="B2" s="1979" t="s">
        <v>42</v>
      </c>
      <c r="C2" s="1979"/>
      <c r="D2" s="1979"/>
      <c r="E2" s="1979"/>
      <c r="F2" s="1979"/>
      <c r="G2" s="1979"/>
      <c r="H2" s="657"/>
    </row>
    <row r="3" spans="1:12" ht="13.95" customHeight="1">
      <c r="B3" s="1979" t="s">
        <v>43</v>
      </c>
      <c r="C3" s="1979"/>
      <c r="D3" s="1979"/>
      <c r="E3" s="1979"/>
      <c r="F3" s="1979"/>
      <c r="G3" s="1979"/>
      <c r="H3" s="657"/>
    </row>
    <row r="4" spans="1:12" ht="13.95" customHeight="1">
      <c r="B4" s="1980" t="s">
        <v>44</v>
      </c>
      <c r="C4" s="1980"/>
      <c r="D4" s="1980"/>
      <c r="E4" s="1980"/>
      <c r="F4" s="1980"/>
      <c r="G4" s="1980"/>
      <c r="H4" s="659"/>
    </row>
    <row r="6" spans="1:12">
      <c r="J6" s="225"/>
      <c r="K6" s="225"/>
    </row>
    <row r="7" spans="1:12">
      <c r="A7" s="188" t="s">
        <v>2341</v>
      </c>
      <c r="B7" s="1684" t="s">
        <v>2691</v>
      </c>
      <c r="C7" s="1684"/>
      <c r="D7" s="1684"/>
      <c r="E7" s="1684"/>
      <c r="F7" s="1684"/>
      <c r="G7" s="1684"/>
      <c r="H7" s="655"/>
      <c r="J7" s="225"/>
      <c r="K7" s="225"/>
    </row>
    <row r="8" spans="1:12" ht="15" thickBot="1">
      <c r="B8" s="1685" t="s">
        <v>61</v>
      </c>
      <c r="C8" s="1685"/>
      <c r="D8" s="1685"/>
      <c r="E8" s="1685"/>
      <c r="F8" s="1685"/>
      <c r="G8" s="1685"/>
      <c r="H8" s="656"/>
      <c r="J8" s="226"/>
      <c r="K8" s="226"/>
    </row>
    <row r="9" spans="1:12" ht="15" thickBot="1">
      <c r="B9" s="227"/>
      <c r="C9" s="227"/>
      <c r="D9" s="227"/>
      <c r="E9" s="227"/>
      <c r="F9" s="227"/>
      <c r="G9" s="227"/>
      <c r="H9" s="737"/>
      <c r="J9" s="226"/>
      <c r="K9" s="226"/>
    </row>
    <row r="10" spans="1:12" ht="21.6" customHeight="1" thickBot="1">
      <c r="B10" s="1686" t="s">
        <v>63</v>
      </c>
      <c r="C10" s="738">
        <v>2023</v>
      </c>
      <c r="D10" s="1981">
        <v>2024</v>
      </c>
      <c r="E10" s="1982"/>
      <c r="F10" s="1982"/>
      <c r="G10" s="1982"/>
      <c r="H10" s="1982"/>
    </row>
    <row r="11" spans="1:12" ht="21.6" customHeight="1">
      <c r="B11" s="1687"/>
      <c r="C11" s="1983" t="s">
        <v>240</v>
      </c>
      <c r="D11" s="1695" t="s">
        <v>153</v>
      </c>
      <c r="E11" s="1695" t="s">
        <v>199</v>
      </c>
      <c r="F11" s="1695" t="s">
        <v>281</v>
      </c>
      <c r="G11" s="1695" t="s">
        <v>2342</v>
      </c>
      <c r="H11" s="1695" t="s">
        <v>242</v>
      </c>
    </row>
    <row r="12" spans="1:12" ht="15" customHeight="1">
      <c r="B12" s="1687"/>
      <c r="C12" s="1983"/>
      <c r="D12" s="1696"/>
      <c r="E12" s="1696"/>
      <c r="F12" s="1696"/>
      <c r="G12" s="1696"/>
      <c r="H12" s="1696"/>
      <c r="J12" s="232"/>
      <c r="L12" s="233"/>
    </row>
    <row r="13" spans="1:12" ht="15" customHeight="1" thickBot="1">
      <c r="B13" s="1687"/>
      <c r="C13" s="1983"/>
      <c r="D13" s="1697"/>
      <c r="E13" s="1697"/>
      <c r="F13" s="1697"/>
      <c r="G13" s="1697"/>
      <c r="H13" s="1697"/>
      <c r="J13" s="232"/>
      <c r="K13" s="739"/>
    </row>
    <row r="14" spans="1:12" ht="21.6" thickBot="1">
      <c r="B14" s="1688"/>
      <c r="C14" s="1984"/>
      <c r="D14" s="740">
        <v>1</v>
      </c>
      <c r="E14" s="740">
        <v>2</v>
      </c>
      <c r="F14" s="740">
        <v>3</v>
      </c>
      <c r="G14" s="740">
        <v>4</v>
      </c>
      <c r="H14" s="740">
        <v>5</v>
      </c>
      <c r="I14" s="656"/>
      <c r="J14"/>
      <c r="K14"/>
      <c r="L14"/>
    </row>
    <row r="15" spans="1:12" ht="21">
      <c r="B15" s="1038" t="s">
        <v>2343</v>
      </c>
      <c r="C15" s="742">
        <f>+C16</f>
        <v>5120121.05</v>
      </c>
      <c r="D15" s="742">
        <f>+D16</f>
        <v>868072</v>
      </c>
      <c r="E15" s="742">
        <f>E16</f>
        <v>868072</v>
      </c>
      <c r="F15" s="742">
        <f t="shared" ref="F15:H16" si="0">F16</f>
        <v>0</v>
      </c>
      <c r="G15" s="742">
        <f t="shared" si="0"/>
        <v>0</v>
      </c>
      <c r="H15" s="742">
        <f t="shared" si="0"/>
        <v>0</v>
      </c>
      <c r="I15" s="743"/>
      <c r="J15"/>
      <c r="K15"/>
      <c r="L15"/>
    </row>
    <row r="16" spans="1:12" ht="21">
      <c r="B16" s="203" t="s">
        <v>328</v>
      </c>
      <c r="C16" s="204">
        <f>C17</f>
        <v>5120121.05</v>
      </c>
      <c r="D16" s="204">
        <f>D17</f>
        <v>868072</v>
      </c>
      <c r="E16" s="204">
        <f>E17</f>
        <v>868072</v>
      </c>
      <c r="F16" s="204">
        <f t="shared" si="0"/>
        <v>0</v>
      </c>
      <c r="G16" s="204">
        <f t="shared" si="0"/>
        <v>0</v>
      </c>
      <c r="H16" s="204">
        <f t="shared" si="0"/>
        <v>0</v>
      </c>
      <c r="I16" s="744"/>
      <c r="J16"/>
      <c r="K16"/>
      <c r="L16"/>
    </row>
    <row r="17" spans="2:12" ht="49.95" customHeight="1">
      <c r="B17" s="745" t="s">
        <v>329</v>
      </c>
      <c r="C17" s="746">
        <v>5120121.05</v>
      </c>
      <c r="D17" s="746">
        <v>868072</v>
      </c>
      <c r="E17" s="747">
        <v>868072</v>
      </c>
      <c r="F17" s="746">
        <v>0</v>
      </c>
      <c r="G17" s="747">
        <v>0</v>
      </c>
      <c r="H17" s="746">
        <v>0</v>
      </c>
      <c r="I17" s="748"/>
      <c r="J17"/>
      <c r="K17"/>
      <c r="L17"/>
    </row>
    <row r="18" spans="2:12" ht="25.95" customHeight="1">
      <c r="B18" s="749" t="s">
        <v>287</v>
      </c>
      <c r="C18" s="750">
        <f t="shared" ref="C18:H19" si="1">C19</f>
        <v>0</v>
      </c>
      <c r="D18" s="750">
        <f t="shared" si="1"/>
        <v>1598025</v>
      </c>
      <c r="E18" s="751">
        <f t="shared" si="1"/>
        <v>1598025</v>
      </c>
      <c r="F18" s="751">
        <f t="shared" si="1"/>
        <v>688545</v>
      </c>
      <c r="G18" s="751">
        <f t="shared" si="1"/>
        <v>688545</v>
      </c>
      <c r="H18" s="751">
        <f t="shared" si="1"/>
        <v>688545</v>
      </c>
      <c r="I18" s="748"/>
      <c r="J18"/>
      <c r="K18"/>
      <c r="L18"/>
    </row>
    <row r="19" spans="2:12" ht="39.75" customHeight="1">
      <c r="B19" s="752" t="s">
        <v>331</v>
      </c>
      <c r="C19" s="204">
        <f t="shared" si="1"/>
        <v>0</v>
      </c>
      <c r="D19" s="753">
        <f t="shared" si="1"/>
        <v>1598025</v>
      </c>
      <c r="E19" s="753">
        <f t="shared" si="1"/>
        <v>1598025</v>
      </c>
      <c r="F19" s="753">
        <f t="shared" si="1"/>
        <v>688545</v>
      </c>
      <c r="G19" s="754">
        <f t="shared" si="1"/>
        <v>688545</v>
      </c>
      <c r="H19" s="753">
        <f t="shared" si="1"/>
        <v>688545</v>
      </c>
      <c r="I19" s="748"/>
      <c r="J19"/>
      <c r="K19"/>
      <c r="L19"/>
    </row>
    <row r="20" spans="2:12" ht="39" customHeight="1">
      <c r="B20" s="755" t="s">
        <v>332</v>
      </c>
      <c r="C20" s="746">
        <v>0</v>
      </c>
      <c r="D20" s="746">
        <v>1598025</v>
      </c>
      <c r="E20" s="746">
        <v>1598025</v>
      </c>
      <c r="F20" s="746">
        <v>688545</v>
      </c>
      <c r="G20" s="746">
        <v>688545</v>
      </c>
      <c r="H20" s="746">
        <v>688545</v>
      </c>
      <c r="I20" s="748"/>
      <c r="J20"/>
      <c r="K20"/>
      <c r="L20"/>
    </row>
    <row r="21" spans="2:12" ht="21">
      <c r="B21" s="756" t="s">
        <v>333</v>
      </c>
      <c r="C21" s="750">
        <f t="shared" ref="C21:H21" si="2">C22+C24+C26</f>
        <v>2276985172.6700001</v>
      </c>
      <c r="D21" s="750">
        <f t="shared" si="2"/>
        <v>6136214039</v>
      </c>
      <c r="E21" s="750">
        <f t="shared" si="2"/>
        <v>7735195000.8500004</v>
      </c>
      <c r="F21" s="750">
        <f t="shared" si="2"/>
        <v>4185801628.3299999</v>
      </c>
      <c r="G21" s="750">
        <f t="shared" si="2"/>
        <v>2782070175.6700001</v>
      </c>
      <c r="H21" s="750">
        <f t="shared" si="2"/>
        <v>2543102421.75</v>
      </c>
      <c r="I21" s="757"/>
      <c r="J21"/>
      <c r="K21"/>
      <c r="L21"/>
    </row>
    <row r="22" spans="2:12" ht="21">
      <c r="B22" s="203" t="s">
        <v>334</v>
      </c>
      <c r="C22" s="204">
        <f>C23</f>
        <v>50032160.659999996</v>
      </c>
      <c r="D22" s="204">
        <f>D23</f>
        <v>44371091</v>
      </c>
      <c r="E22" s="204">
        <f>E23</f>
        <v>148142115.38</v>
      </c>
      <c r="F22" s="204">
        <f t="shared" ref="F22:H22" si="3">F23</f>
        <v>75748858.780000001</v>
      </c>
      <c r="G22" s="204">
        <f t="shared" si="3"/>
        <v>75748858.780000001</v>
      </c>
      <c r="H22" s="204">
        <f t="shared" si="3"/>
        <v>62770111.149999999</v>
      </c>
      <c r="I22" s="748"/>
      <c r="J22"/>
      <c r="K22"/>
      <c r="L22"/>
    </row>
    <row r="23" spans="2:12" ht="47.25" customHeight="1">
      <c r="B23" s="758" t="s">
        <v>335</v>
      </c>
      <c r="C23" s="746">
        <v>50032160.659999996</v>
      </c>
      <c r="D23" s="746">
        <v>44371091</v>
      </c>
      <c r="E23" s="746">
        <v>148142115.38</v>
      </c>
      <c r="F23" s="746">
        <v>75748858.780000001</v>
      </c>
      <c r="G23" s="746">
        <v>75748858.780000001</v>
      </c>
      <c r="H23" s="747">
        <v>62770111.149999999</v>
      </c>
      <c r="I23" s="744"/>
      <c r="J23"/>
      <c r="K23"/>
      <c r="L23"/>
    </row>
    <row r="24" spans="2:12" ht="21">
      <c r="B24" s="759" t="s">
        <v>336</v>
      </c>
      <c r="C24" s="760">
        <f>C25</f>
        <v>659152378.23000002</v>
      </c>
      <c r="D24" s="204">
        <f>D25</f>
        <v>1632865943</v>
      </c>
      <c r="E24" s="204">
        <f>E25</f>
        <v>2043707612.05</v>
      </c>
      <c r="F24" s="204">
        <f t="shared" ref="F24:H24" si="4">F25</f>
        <v>1019545284.0900002</v>
      </c>
      <c r="G24" s="204">
        <f t="shared" si="4"/>
        <v>923944988.77999997</v>
      </c>
      <c r="H24" s="760">
        <f t="shared" si="4"/>
        <v>850948707.33999991</v>
      </c>
      <c r="I24" s="744"/>
      <c r="J24"/>
      <c r="K24"/>
      <c r="L24"/>
    </row>
    <row r="25" spans="2:12" ht="28.5" customHeight="1">
      <c r="B25" s="755" t="s">
        <v>337</v>
      </c>
      <c r="C25" s="746">
        <v>659152378.23000002</v>
      </c>
      <c r="D25" s="746">
        <v>1632865943</v>
      </c>
      <c r="E25" s="746">
        <v>2043707612.05</v>
      </c>
      <c r="F25" s="746">
        <v>1019545284.0900002</v>
      </c>
      <c r="G25" s="746">
        <v>923944988.77999997</v>
      </c>
      <c r="H25" s="747">
        <v>850948707.33999991</v>
      </c>
      <c r="I25" s="744"/>
      <c r="J25"/>
      <c r="K25"/>
      <c r="L25"/>
    </row>
    <row r="26" spans="2:12" ht="21">
      <c r="B26" s="761" t="s">
        <v>273</v>
      </c>
      <c r="C26" s="760">
        <f>SUM(C27:C28)</f>
        <v>1567800633.78</v>
      </c>
      <c r="D26" s="760">
        <f>+D27+D28</f>
        <v>4458977005</v>
      </c>
      <c r="E26" s="760">
        <f t="shared" ref="E26:H26" si="5">+E27+E28</f>
        <v>5543345273.4200001</v>
      </c>
      <c r="F26" s="760">
        <f t="shared" si="5"/>
        <v>3090507485.46</v>
      </c>
      <c r="G26" s="760">
        <f t="shared" si="5"/>
        <v>1782376328.1100004</v>
      </c>
      <c r="H26" s="760">
        <f t="shared" si="5"/>
        <v>1629383603.26</v>
      </c>
      <c r="I26" s="744"/>
      <c r="J26"/>
      <c r="K26"/>
      <c r="L26"/>
    </row>
    <row r="27" spans="2:12" ht="26.4" customHeight="1">
      <c r="B27" s="762" t="s">
        <v>2344</v>
      </c>
      <c r="C27" s="747">
        <v>1567756832.6800001</v>
      </c>
      <c r="D27" s="747">
        <v>4458609715</v>
      </c>
      <c r="E27" s="747">
        <v>5542977983.4200001</v>
      </c>
      <c r="F27" s="747">
        <v>3090476570.46</v>
      </c>
      <c r="G27" s="746">
        <v>1782349328.1100004</v>
      </c>
      <c r="H27" s="747">
        <v>1629356603.26</v>
      </c>
      <c r="I27" s="744"/>
      <c r="J27"/>
      <c r="K27"/>
      <c r="L27"/>
    </row>
    <row r="28" spans="2:12" ht="50.4" customHeight="1">
      <c r="B28" s="758" t="s">
        <v>341</v>
      </c>
      <c r="C28" s="747">
        <v>43801.1</v>
      </c>
      <c r="D28" s="747">
        <v>367290</v>
      </c>
      <c r="E28" s="747">
        <v>367290</v>
      </c>
      <c r="F28" s="747">
        <v>30915</v>
      </c>
      <c r="G28" s="747">
        <v>27000</v>
      </c>
      <c r="H28" s="747">
        <v>27000</v>
      </c>
      <c r="I28" s="744"/>
      <c r="J28" s="250"/>
      <c r="K28" s="232"/>
    </row>
    <row r="29" spans="2:12" ht="21.6" thickBot="1">
      <c r="B29" s="220" t="s">
        <v>189</v>
      </c>
      <c r="C29" s="221">
        <f>C15+C18+C21</f>
        <v>2282105293.7200003</v>
      </c>
      <c r="D29" s="221">
        <f>D15+D18+D21</f>
        <v>6138680136</v>
      </c>
      <c r="E29" s="221">
        <f>E15+E18+E21</f>
        <v>7737661097.8500004</v>
      </c>
      <c r="F29" s="221">
        <f t="shared" ref="F29:H29" si="6">F15+F18+F21</f>
        <v>4186490173.3299999</v>
      </c>
      <c r="G29" s="221">
        <f t="shared" si="6"/>
        <v>2782758720.6700001</v>
      </c>
      <c r="H29" s="221">
        <f t="shared" si="6"/>
        <v>2543790966.75</v>
      </c>
    </row>
    <row r="30" spans="2:12">
      <c r="B30" s="256"/>
      <c r="C30" s="256"/>
      <c r="D30" s="257"/>
      <c r="E30" s="257"/>
      <c r="F30" s="257"/>
      <c r="G30" s="257">
        <v>26127203.299999997</v>
      </c>
      <c r="H30" s="257"/>
      <c r="I30" s="259"/>
    </row>
    <row r="31" spans="2:12">
      <c r="B31" s="763" t="s">
        <v>2345</v>
      </c>
      <c r="C31" s="763"/>
      <c r="D31" s="764"/>
      <c r="E31" s="764"/>
      <c r="F31" s="764"/>
      <c r="G31" s="764"/>
      <c r="H31" s="764"/>
      <c r="I31" s="764"/>
      <c r="J31" s="764"/>
      <c r="K31" s="764"/>
      <c r="L31" s="764"/>
    </row>
    <row r="32" spans="2:12">
      <c r="B32" s="188" t="s">
        <v>2346</v>
      </c>
    </row>
    <row r="33" spans="2:11">
      <c r="B33" s="223" t="s">
        <v>192</v>
      </c>
      <c r="C33" s="223"/>
    </row>
    <row r="39" spans="2:11">
      <c r="K39" s="232"/>
    </row>
    <row r="54" spans="2:2">
      <c r="B54" s="188" t="s">
        <v>2347</v>
      </c>
    </row>
    <row r="262" spans="2:2">
      <c r="B262" s="188" t="s">
        <v>342</v>
      </c>
    </row>
  </sheetData>
  <mergeCells count="13">
    <mergeCell ref="F11:F13"/>
    <mergeCell ref="G11:G13"/>
    <mergeCell ref="H11:H13"/>
    <mergeCell ref="B2:G2"/>
    <mergeCell ref="B3:G3"/>
    <mergeCell ref="B4:G4"/>
    <mergeCell ref="B7:G7"/>
    <mergeCell ref="B8:G8"/>
    <mergeCell ref="B10:B14"/>
    <mergeCell ref="D10:H10"/>
    <mergeCell ref="C11:C14"/>
    <mergeCell ref="D11:D13"/>
    <mergeCell ref="E11:E13"/>
  </mergeCells>
  <pageMargins left="0.7" right="0.7" top="0.75" bottom="0.75" header="0.3" footer="0.3"/>
  <pageSetup orientation="portrait"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70117-27FD-4E72-AECE-A8631F917064}">
  <dimension ref="A2:N55"/>
  <sheetViews>
    <sheetView showGridLines="0" zoomScale="55" zoomScaleNormal="55" workbookViewId="0">
      <selection activeCell="H18" sqref="H18"/>
    </sheetView>
  </sheetViews>
  <sheetFormatPr baseColWidth="10" defaultColWidth="11.5546875" defaultRowHeight="14.4"/>
  <cols>
    <col min="1" max="1" width="11.5546875" style="765"/>
    <col min="2" max="2" width="87.88671875" style="765" bestFit="1" customWidth="1"/>
    <col min="3" max="4" width="24.6640625" style="765" customWidth="1"/>
    <col min="5" max="5" width="32.6640625" style="765" bestFit="1" customWidth="1"/>
    <col min="6" max="6" width="27.6640625" style="765" bestFit="1" customWidth="1"/>
    <col min="7" max="7" width="26.5546875" style="765" customWidth="1"/>
    <col min="8" max="8" width="20.33203125" style="765" customWidth="1"/>
    <col min="9" max="9" width="21.5546875" style="765" customWidth="1"/>
    <col min="10" max="12" width="11.5546875" style="765"/>
    <col min="13" max="13" width="36.33203125" style="765" bestFit="1" customWidth="1"/>
    <col min="14" max="14" width="21.5546875" style="765" bestFit="1" customWidth="1"/>
    <col min="15" max="16384" width="11.5546875" style="765"/>
  </cols>
  <sheetData>
    <row r="2" spans="1:14">
      <c r="A2" s="1979" t="s">
        <v>42</v>
      </c>
      <c r="B2" s="1979"/>
      <c r="C2" s="1979"/>
      <c r="D2" s="1979"/>
      <c r="E2" s="1979"/>
      <c r="F2" s="1979"/>
      <c r="G2" s="1979"/>
      <c r="H2" s="1979"/>
      <c r="I2" s="1979"/>
      <c r="J2" s="1979"/>
      <c r="K2" s="1979"/>
      <c r="L2" s="1979"/>
    </row>
    <row r="3" spans="1:14">
      <c r="A3" s="1979" t="s">
        <v>43</v>
      </c>
      <c r="B3" s="1979"/>
      <c r="C3" s="1979"/>
      <c r="D3" s="1979"/>
      <c r="E3" s="1979"/>
      <c r="F3" s="1979"/>
      <c r="G3" s="1979"/>
      <c r="H3" s="1979"/>
      <c r="I3" s="1979"/>
      <c r="J3" s="1979"/>
      <c r="K3" s="1979"/>
      <c r="L3" s="1979"/>
    </row>
    <row r="4" spans="1:14">
      <c r="A4" s="1980" t="s">
        <v>44</v>
      </c>
      <c r="B4" s="1980"/>
      <c r="C4" s="1980"/>
      <c r="D4" s="1980"/>
      <c r="E4" s="1980"/>
      <c r="F4" s="1980"/>
      <c r="G4" s="1980"/>
      <c r="H4" s="1980"/>
      <c r="I4" s="1980"/>
      <c r="J4" s="1980"/>
      <c r="K4" s="1980"/>
      <c r="L4" s="1980"/>
    </row>
    <row r="5" spans="1:14">
      <c r="B5" s="188"/>
      <c r="C5" s="188"/>
      <c r="D5" s="188"/>
      <c r="E5" s="188"/>
      <c r="F5" s="188"/>
      <c r="G5" s="188"/>
      <c r="H5" s="188"/>
      <c r="I5" s="188"/>
      <c r="J5" s="188"/>
      <c r="K5" s="188"/>
      <c r="L5" s="188"/>
    </row>
    <row r="6" spans="1:14">
      <c r="B6" s="188"/>
      <c r="C6" s="188"/>
      <c r="D6" s="188"/>
      <c r="E6" s="188"/>
      <c r="F6" s="188"/>
      <c r="G6" s="188"/>
      <c r="H6" s="188"/>
      <c r="I6" s="188"/>
      <c r="J6" s="188"/>
      <c r="K6" s="188"/>
      <c r="L6" s="188"/>
    </row>
    <row r="7" spans="1:14">
      <c r="A7" s="1684" t="s">
        <v>2690</v>
      </c>
      <c r="B7" s="1684"/>
      <c r="C7" s="1684"/>
      <c r="D7" s="1684"/>
      <c r="E7" s="1684"/>
      <c r="F7" s="1684"/>
      <c r="G7" s="1684"/>
      <c r="H7" s="1684"/>
      <c r="I7" s="1684"/>
      <c r="J7" s="1684"/>
      <c r="K7" s="1684"/>
      <c r="L7" s="1684"/>
    </row>
    <row r="8" spans="1:14">
      <c r="A8" s="1685" t="s">
        <v>61</v>
      </c>
      <c r="B8" s="1685"/>
      <c r="C8" s="1685"/>
      <c r="D8" s="1685"/>
      <c r="E8" s="1685"/>
      <c r="F8" s="1685"/>
      <c r="G8" s="1685"/>
      <c r="H8" s="1685"/>
      <c r="I8" s="1685"/>
      <c r="J8" s="1685"/>
      <c r="K8" s="1685"/>
      <c r="L8" s="1685"/>
    </row>
    <row r="10" spans="1:14" ht="19.2" customHeight="1" thickBot="1">
      <c r="B10" s="1985" t="s">
        <v>63</v>
      </c>
      <c r="C10" s="1987">
        <v>2024</v>
      </c>
      <c r="D10" s="1987"/>
      <c r="E10" s="1987"/>
      <c r="F10" s="1987"/>
      <c r="G10" s="1987"/>
      <c r="H10" s="1987"/>
      <c r="I10" s="1690" t="s">
        <v>151</v>
      </c>
    </row>
    <row r="11" spans="1:14" ht="14.4" customHeight="1" thickBot="1">
      <c r="B11" s="1985"/>
      <c r="C11" s="1698" t="s">
        <v>153</v>
      </c>
      <c r="D11" s="1698" t="s">
        <v>199</v>
      </c>
      <c r="E11" s="1695" t="s">
        <v>2348</v>
      </c>
      <c r="F11" s="1695" t="s">
        <v>277</v>
      </c>
      <c r="G11" s="1695" t="s">
        <v>278</v>
      </c>
      <c r="H11" s="1694" t="s">
        <v>279</v>
      </c>
      <c r="I11" s="1690"/>
      <c r="M11" s="766" t="s">
        <v>62</v>
      </c>
      <c r="N11" s="767">
        <v>7447461031915.3203</v>
      </c>
    </row>
    <row r="12" spans="1:14" ht="14.4" customHeight="1">
      <c r="B12" s="1985"/>
      <c r="C12" s="1699"/>
      <c r="D12" s="1699"/>
      <c r="E12" s="1696"/>
      <c r="F12" s="1696"/>
      <c r="G12" s="1696"/>
      <c r="H12" s="1690"/>
      <c r="I12" s="1690"/>
    </row>
    <row r="13" spans="1:14" ht="14.4" customHeight="1" thickBot="1">
      <c r="B13" s="1985"/>
      <c r="C13" s="1700"/>
      <c r="D13" s="1700"/>
      <c r="E13" s="1697"/>
      <c r="F13" s="1697"/>
      <c r="G13" s="1697"/>
      <c r="H13" s="1691"/>
      <c r="I13" s="1691"/>
    </row>
    <row r="14" spans="1:14" ht="22.95" customHeight="1" thickBot="1">
      <c r="B14" s="1986"/>
      <c r="C14" s="194">
        <v>1</v>
      </c>
      <c r="D14" s="194">
        <v>2</v>
      </c>
      <c r="E14" s="194">
        <v>3</v>
      </c>
      <c r="F14" s="195">
        <v>4</v>
      </c>
      <c r="G14" s="196">
        <v>5</v>
      </c>
      <c r="H14" s="194" t="s">
        <v>2349</v>
      </c>
      <c r="I14" s="197" t="s">
        <v>2350</v>
      </c>
    </row>
    <row r="15" spans="1:14" ht="21">
      <c r="B15" s="741" t="s">
        <v>287</v>
      </c>
      <c r="C15" s="768">
        <f t="shared" ref="C15:F15" si="0">C16</f>
        <v>3315090428</v>
      </c>
      <c r="D15" s="768">
        <f t="shared" si="0"/>
        <v>3315090428</v>
      </c>
      <c r="E15" s="768">
        <f t="shared" si="0"/>
        <v>325755873.69000006</v>
      </c>
      <c r="F15" s="768">
        <f t="shared" si="0"/>
        <v>0</v>
      </c>
      <c r="G15" s="768">
        <f>G16</f>
        <v>325755873.69000006</v>
      </c>
      <c r="H15" s="768">
        <f>F15-G15</f>
        <v>-325755873.69000006</v>
      </c>
      <c r="I15" s="769">
        <f t="shared" ref="I15:I30" si="1">E15/$N$11</f>
        <v>4.3740527448751611E-5</v>
      </c>
      <c r="J15" s="202"/>
      <c r="K15" s="212"/>
    </row>
    <row r="16" spans="1:14" ht="21">
      <c r="B16" s="761" t="s">
        <v>291</v>
      </c>
      <c r="C16" s="760">
        <f t="shared" ref="C16:F16" si="2">SUM(C17:C18)</f>
        <v>3315090428</v>
      </c>
      <c r="D16" s="760">
        <f t="shared" si="2"/>
        <v>3315090428</v>
      </c>
      <c r="E16" s="760">
        <f t="shared" si="2"/>
        <v>325755873.69000006</v>
      </c>
      <c r="F16" s="760">
        <f t="shared" si="2"/>
        <v>0</v>
      </c>
      <c r="G16" s="760">
        <f>SUM(G17:G18)</f>
        <v>325755873.69000006</v>
      </c>
      <c r="H16" s="760">
        <f t="shared" ref="H16:H20" si="3">F16-G16</f>
        <v>-325755873.69000006</v>
      </c>
      <c r="I16" s="770">
        <f t="shared" si="1"/>
        <v>4.3740527448751611E-5</v>
      </c>
    </row>
    <row r="17" spans="2:11" ht="30.6" customHeight="1">
      <c r="B17" s="771" t="s">
        <v>293</v>
      </c>
      <c r="C17" s="746">
        <v>2712590428</v>
      </c>
      <c r="D17" s="746">
        <v>2712590428</v>
      </c>
      <c r="E17" s="746">
        <v>325755873.69000006</v>
      </c>
      <c r="F17" s="746"/>
      <c r="G17" s="746">
        <v>325755873.69000006</v>
      </c>
      <c r="H17" s="746">
        <f>F17-G17</f>
        <v>-325755873.69000006</v>
      </c>
      <c r="I17" s="772">
        <f t="shared" si="1"/>
        <v>4.3740527448751611E-5</v>
      </c>
      <c r="K17" s="773"/>
    </row>
    <row r="18" spans="2:11" ht="30.6" customHeight="1" thickBot="1">
      <c r="B18" s="208" t="s">
        <v>2351</v>
      </c>
      <c r="C18" s="206">
        <v>602500000</v>
      </c>
      <c r="D18" s="206">
        <v>602500000</v>
      </c>
      <c r="E18" s="206"/>
      <c r="F18" s="206"/>
      <c r="G18" s="206"/>
      <c r="H18" s="746">
        <f>F18-G18</f>
        <v>0</v>
      </c>
      <c r="I18" s="772">
        <f t="shared" si="1"/>
        <v>0</v>
      </c>
      <c r="K18" s="773"/>
    </row>
    <row r="19" spans="2:11" ht="21">
      <c r="B19" s="741" t="s">
        <v>300</v>
      </c>
      <c r="C19" s="768">
        <f>C20+C22+C27</f>
        <v>634805111</v>
      </c>
      <c r="D19" s="768">
        <f>D20+D22+D27</f>
        <v>705342403.85000002</v>
      </c>
      <c r="E19" s="768">
        <f>E20+E22+E27</f>
        <v>292524998.02999997</v>
      </c>
      <c r="F19" s="768">
        <f>F20+F22+F27</f>
        <v>292524998.02999997</v>
      </c>
      <c r="G19" s="768">
        <f>G22</f>
        <v>0</v>
      </c>
      <c r="H19" s="768">
        <f t="shared" si="3"/>
        <v>292524998.02999997</v>
      </c>
      <c r="I19" s="769">
        <f t="shared" si="1"/>
        <v>3.9278486557554913E-5</v>
      </c>
      <c r="J19" s="202"/>
    </row>
    <row r="20" spans="2:11" ht="21">
      <c r="B20" s="752" t="s">
        <v>301</v>
      </c>
      <c r="C20" s="204">
        <f>C21</f>
        <v>47326174</v>
      </c>
      <c r="D20" s="204">
        <f t="shared" ref="D20:F20" si="4">D21</f>
        <v>65290001.340000004</v>
      </c>
      <c r="E20" s="204">
        <f t="shared" si="4"/>
        <v>18525282.02</v>
      </c>
      <c r="F20" s="204">
        <f t="shared" si="4"/>
        <v>18525282.02</v>
      </c>
      <c r="G20" s="204"/>
      <c r="H20" s="204">
        <f t="shared" si="3"/>
        <v>18525282.02</v>
      </c>
      <c r="I20" s="774">
        <f t="shared" si="1"/>
        <v>2.4874627662517235E-6</v>
      </c>
    </row>
    <row r="21" spans="2:11" ht="21">
      <c r="B21" s="775" t="s">
        <v>302</v>
      </c>
      <c r="C21" s="746">
        <v>47326174</v>
      </c>
      <c r="D21" s="746">
        <v>65290001.340000004</v>
      </c>
      <c r="E21" s="746">
        <v>18525282.02</v>
      </c>
      <c r="F21" s="746">
        <f>+E21</f>
        <v>18525282.02</v>
      </c>
      <c r="G21" s="746"/>
      <c r="H21" s="746">
        <f>F21-G21</f>
        <v>18525282.02</v>
      </c>
      <c r="I21" s="772">
        <f t="shared" si="1"/>
        <v>2.4874627662517235E-6</v>
      </c>
    </row>
    <row r="22" spans="2:11" ht="42">
      <c r="B22" s="761" t="s">
        <v>304</v>
      </c>
      <c r="C22" s="760">
        <f>SUM(C23:C26)</f>
        <v>376016757</v>
      </c>
      <c r="D22" s="760">
        <f>SUM(D23:D26)</f>
        <v>394425191.38</v>
      </c>
      <c r="E22" s="760">
        <f>SUM(E23:E26)</f>
        <v>160650931.34999999</v>
      </c>
      <c r="F22" s="760">
        <f>SUM(F23:F26)</f>
        <v>160650931.34999999</v>
      </c>
      <c r="G22" s="760">
        <f>SUM(G23:G26)</f>
        <v>0</v>
      </c>
      <c r="H22" s="760">
        <f t="shared" ref="H22:H30" si="5">F22-G22</f>
        <v>160650931.34999999</v>
      </c>
      <c r="I22" s="770">
        <f t="shared" si="1"/>
        <v>2.1571234902948419E-5</v>
      </c>
    </row>
    <row r="23" spans="2:11" ht="21">
      <c r="B23" s="208" t="s">
        <v>306</v>
      </c>
      <c r="C23" s="746">
        <v>244986982</v>
      </c>
      <c r="D23" s="746">
        <v>258688368.31999999</v>
      </c>
      <c r="E23" s="746">
        <v>100680267.89999999</v>
      </c>
      <c r="F23" s="746">
        <f t="shared" ref="F23:F25" si="6">E23</f>
        <v>100680267.89999999</v>
      </c>
      <c r="G23" s="746"/>
      <c r="H23" s="746">
        <f t="shared" si="5"/>
        <v>100680267.89999999</v>
      </c>
      <c r="I23" s="772">
        <f t="shared" si="1"/>
        <v>1.3518737119743919E-5</v>
      </c>
    </row>
    <row r="24" spans="2:11" ht="21">
      <c r="B24" s="775" t="s">
        <v>308</v>
      </c>
      <c r="C24" s="746">
        <v>18510657</v>
      </c>
      <c r="D24" s="746">
        <v>18510657</v>
      </c>
      <c r="E24" s="746">
        <v>11439825.549999999</v>
      </c>
      <c r="F24" s="746">
        <f t="shared" si="6"/>
        <v>11439825.549999999</v>
      </c>
      <c r="G24" s="746"/>
      <c r="H24" s="746">
        <f t="shared" si="5"/>
        <v>11439825.549999999</v>
      </c>
      <c r="I24" s="772">
        <f t="shared" si="1"/>
        <v>1.5360705482010332E-6</v>
      </c>
    </row>
    <row r="25" spans="2:11" ht="21">
      <c r="B25" s="775" t="s">
        <v>309</v>
      </c>
      <c r="C25" s="206">
        <v>21555494</v>
      </c>
      <c r="D25" s="206">
        <v>26126031</v>
      </c>
      <c r="E25" s="206">
        <v>10602842.75</v>
      </c>
      <c r="F25" s="746">
        <f t="shared" si="6"/>
        <v>10602842.75</v>
      </c>
      <c r="G25" s="776"/>
      <c r="H25" s="206">
        <f t="shared" si="5"/>
        <v>10602842.75</v>
      </c>
      <c r="I25" s="777">
        <f t="shared" si="1"/>
        <v>1.4236855627122611E-6</v>
      </c>
    </row>
    <row r="26" spans="2:11" ht="42">
      <c r="B26" s="775" t="s">
        <v>314</v>
      </c>
      <c r="C26" s="746">
        <v>90963624</v>
      </c>
      <c r="D26" s="746">
        <v>91100135.060000002</v>
      </c>
      <c r="E26" s="746">
        <v>37927995.150000006</v>
      </c>
      <c r="F26" s="746">
        <f>E26</f>
        <v>37927995.150000006</v>
      </c>
      <c r="G26" s="776"/>
      <c r="H26" s="746">
        <f t="shared" si="5"/>
        <v>37927995.150000006</v>
      </c>
      <c r="I26" s="778">
        <f t="shared" si="1"/>
        <v>5.0927416722912039E-6</v>
      </c>
    </row>
    <row r="27" spans="2:11" ht="21">
      <c r="B27" s="761" t="s">
        <v>315</v>
      </c>
      <c r="C27" s="760">
        <f>SUM(C28:C30)</f>
        <v>211462180</v>
      </c>
      <c r="D27" s="760">
        <f>SUM(D28:D30)</f>
        <v>245627211.13</v>
      </c>
      <c r="E27" s="760">
        <f>SUM(E28:E30)</f>
        <v>113348784.66</v>
      </c>
      <c r="F27" s="760">
        <f>SUM(F28:F30)</f>
        <v>113348784.66</v>
      </c>
      <c r="G27" s="204"/>
      <c r="H27" s="779">
        <f t="shared" si="5"/>
        <v>113348784.66</v>
      </c>
      <c r="I27" s="770">
        <f t="shared" si="1"/>
        <v>1.5219788888354777E-5</v>
      </c>
    </row>
    <row r="28" spans="2:11" ht="21">
      <c r="B28" s="208" t="s">
        <v>316</v>
      </c>
      <c r="C28" s="776">
        <v>195173675</v>
      </c>
      <c r="D28" s="776">
        <v>232400238.63999999</v>
      </c>
      <c r="E28" s="206">
        <v>111043237.00999999</v>
      </c>
      <c r="F28" s="206">
        <f>+E28</f>
        <v>111043237.00999999</v>
      </c>
      <c r="G28" s="746"/>
      <c r="H28" s="746">
        <f t="shared" si="5"/>
        <v>111043237.00999999</v>
      </c>
      <c r="I28" s="778">
        <f t="shared" si="1"/>
        <v>1.491021390164188E-5</v>
      </c>
    </row>
    <row r="29" spans="2:11" ht="21">
      <c r="B29" s="745" t="s">
        <v>317</v>
      </c>
      <c r="C29" s="776">
        <v>100000</v>
      </c>
      <c r="D29" s="776">
        <v>100000</v>
      </c>
      <c r="E29" s="746">
        <v>0</v>
      </c>
      <c r="F29" s="746">
        <f t="shared" ref="F29:F30" si="7">+E29</f>
        <v>0</v>
      </c>
      <c r="G29" s="776"/>
      <c r="H29" s="746">
        <f t="shared" si="5"/>
        <v>0</v>
      </c>
      <c r="I29" s="772">
        <f t="shared" si="1"/>
        <v>0</v>
      </c>
    </row>
    <row r="30" spans="2:11" ht="21.6" thickBot="1">
      <c r="B30" s="745" t="s">
        <v>318</v>
      </c>
      <c r="C30" s="776">
        <v>16188505</v>
      </c>
      <c r="D30" s="776">
        <v>13126972.49</v>
      </c>
      <c r="E30" s="746">
        <v>2305547.65</v>
      </c>
      <c r="F30" s="746">
        <f t="shared" si="7"/>
        <v>2305547.65</v>
      </c>
      <c r="G30" s="206"/>
      <c r="H30" s="206">
        <f t="shared" si="5"/>
        <v>2305547.65</v>
      </c>
      <c r="I30" s="778">
        <f t="shared" si="1"/>
        <v>3.0957498671289651E-7</v>
      </c>
    </row>
    <row r="31" spans="2:11" ht="21.6" thickBot="1">
      <c r="B31" s="220" t="s">
        <v>54</v>
      </c>
      <c r="C31" s="221">
        <f>C19+C15</f>
        <v>3949895539</v>
      </c>
      <c r="D31" s="221">
        <f>D19+D15</f>
        <v>4020432831.8499999</v>
      </c>
      <c r="E31" s="221">
        <f>E19+E15</f>
        <v>618280871.72000003</v>
      </c>
      <c r="F31" s="221">
        <f>F19+F15</f>
        <v>292524998.02999997</v>
      </c>
      <c r="G31" s="221">
        <f>G19+G15</f>
        <v>325755873.69000006</v>
      </c>
      <c r="H31" s="221">
        <f>F31-G31</f>
        <v>-33230875.660000086</v>
      </c>
      <c r="I31" s="780">
        <f>E31/$N$11</f>
        <v>8.301901400630653E-5</v>
      </c>
    </row>
    <row r="32" spans="2:11">
      <c r="E32" s="773"/>
      <c r="F32" s="202"/>
      <c r="G32" s="202"/>
    </row>
    <row r="33" spans="2:10">
      <c r="B33" s="223" t="s">
        <v>2352</v>
      </c>
      <c r="F33" s="212"/>
      <c r="G33" s="212"/>
      <c r="H33" s="212"/>
      <c r="I33" s="202"/>
    </row>
    <row r="34" spans="2:10">
      <c r="B34" s="188" t="s">
        <v>2346</v>
      </c>
      <c r="F34" s="212"/>
      <c r="G34" s="212"/>
    </row>
    <row r="35" spans="2:10">
      <c r="B35" s="188" t="s">
        <v>2353</v>
      </c>
      <c r="F35" s="212"/>
      <c r="G35" s="212"/>
    </row>
    <row r="36" spans="2:10">
      <c r="B36" s="223" t="s">
        <v>192</v>
      </c>
      <c r="F36" s="212"/>
    </row>
    <row r="37" spans="2:10">
      <c r="F37" s="212"/>
    </row>
    <row r="38" spans="2:10">
      <c r="F38" s="212"/>
    </row>
    <row r="42" spans="2:10">
      <c r="E42" s="202"/>
    </row>
    <row r="45" spans="2:10">
      <c r="I45" s="212"/>
      <c r="J45" s="212"/>
    </row>
    <row r="50" spans="9:9">
      <c r="I50" s="224"/>
    </row>
    <row r="55" spans="9:9">
      <c r="I55" s="212"/>
    </row>
  </sheetData>
  <mergeCells count="14">
    <mergeCell ref="E11:E13"/>
    <mergeCell ref="F11:F13"/>
    <mergeCell ref="G11:G13"/>
    <mergeCell ref="H11:H13"/>
    <mergeCell ref="A2:L2"/>
    <mergeCell ref="A3:L3"/>
    <mergeCell ref="A4:L4"/>
    <mergeCell ref="A7:L7"/>
    <mergeCell ref="A8:L8"/>
    <mergeCell ref="B10:B14"/>
    <mergeCell ref="C10:H10"/>
    <mergeCell ref="I10:I13"/>
    <mergeCell ref="C11:C13"/>
    <mergeCell ref="D11:D13"/>
  </mergeCell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D42B1D-FE12-4808-9B5D-A262A995E6D6}">
  <dimension ref="A1:R38"/>
  <sheetViews>
    <sheetView showGridLines="0" zoomScaleNormal="100" workbookViewId="0">
      <selection activeCell="K12" sqref="K12"/>
    </sheetView>
  </sheetViews>
  <sheetFormatPr baseColWidth="10" defaultColWidth="8.88671875" defaultRowHeight="14.4"/>
  <cols>
    <col min="1" max="2" width="8.88671875" style="68"/>
    <col min="3" max="3" width="34.44140625" style="136" customWidth="1"/>
    <col min="4" max="4" width="18.33203125" style="136" customWidth="1"/>
    <col min="5" max="5" width="16.33203125" style="386" customWidth="1"/>
    <col min="6" max="6" width="15.33203125" style="386" customWidth="1"/>
    <col min="7" max="7" width="16.109375" style="386" customWidth="1"/>
    <col min="8" max="8" width="15.5546875" style="136" customWidth="1"/>
    <col min="9" max="9" width="15.6640625" style="136" customWidth="1"/>
    <col min="10" max="10" width="22.6640625" style="68" bestFit="1" customWidth="1"/>
    <col min="11" max="11" width="23.33203125" style="68" bestFit="1" customWidth="1"/>
    <col min="12" max="12" width="22.6640625" style="68" bestFit="1" customWidth="1"/>
    <col min="13" max="13" width="12.33203125" style="68" bestFit="1" customWidth="1"/>
    <col min="14" max="14" width="34" style="68" customWidth="1"/>
    <col min="15" max="15" width="18.6640625" style="68" bestFit="1" customWidth="1"/>
    <col min="16" max="16" width="28" style="68" bestFit="1" customWidth="1"/>
    <col min="17" max="16384" width="8.88671875" style="68"/>
  </cols>
  <sheetData>
    <row r="1" spans="1:15">
      <c r="C1" s="1988" t="s">
        <v>3059</v>
      </c>
      <c r="D1" s="1988"/>
      <c r="E1" s="1988"/>
      <c r="F1" s="1988"/>
      <c r="G1" s="1988"/>
      <c r="H1" s="1988"/>
      <c r="I1" s="1988"/>
    </row>
    <row r="2" spans="1:15" ht="15" customHeight="1">
      <c r="C2" s="1988"/>
      <c r="D2" s="1988"/>
      <c r="E2" s="1988"/>
      <c r="F2" s="1988"/>
      <c r="G2" s="1988"/>
      <c r="H2" s="1988"/>
      <c r="I2" s="1988"/>
      <c r="J2" s="682"/>
      <c r="K2" s="682"/>
      <c r="L2" s="682"/>
      <c r="M2" s="682"/>
      <c r="N2" s="682"/>
    </row>
    <row r="3" spans="1:15" ht="15" customHeight="1">
      <c r="C3" s="1685" t="s">
        <v>60</v>
      </c>
      <c r="D3" s="1685"/>
      <c r="E3" s="1685"/>
      <c r="F3" s="1685"/>
      <c r="G3" s="1685"/>
      <c r="H3" s="1685"/>
      <c r="I3" s="1685"/>
      <c r="J3" s="682"/>
      <c r="K3" s="682"/>
      <c r="L3" s="682"/>
      <c r="M3" s="682"/>
      <c r="N3" s="682"/>
    </row>
    <row r="4" spans="1:15">
      <c r="A4" s="1270"/>
      <c r="B4" s="1270"/>
      <c r="C4" s="1685" t="s">
        <v>61</v>
      </c>
      <c r="D4" s="1685"/>
      <c r="E4" s="1685"/>
      <c r="F4" s="1685"/>
      <c r="G4" s="1685"/>
      <c r="H4" s="1685"/>
      <c r="I4" s="1685"/>
      <c r="J4" s="188"/>
      <c r="K4" s="188"/>
      <c r="L4" s="188"/>
      <c r="M4" s="188"/>
      <c r="N4" s="188"/>
    </row>
    <row r="5" spans="1:15" ht="15" thickBot="1">
      <c r="A5" s="1270"/>
      <c r="B5" s="1270"/>
      <c r="C5" s="1271"/>
      <c r="D5" s="1271"/>
      <c r="E5" s="132"/>
      <c r="F5" s="132"/>
      <c r="G5" s="132"/>
      <c r="H5" s="1271"/>
      <c r="I5" s="1271"/>
    </row>
    <row r="6" spans="1:15" ht="27" customHeight="1" thickBot="1">
      <c r="A6" s="1270"/>
      <c r="B6" s="1270"/>
      <c r="C6" s="1989" t="s">
        <v>462</v>
      </c>
      <c r="D6" s="1992" t="s">
        <v>3038</v>
      </c>
      <c r="E6" s="1994">
        <v>2024</v>
      </c>
      <c r="F6" s="1995"/>
      <c r="G6" s="1995"/>
      <c r="H6" s="1995"/>
      <c r="I6" s="1996"/>
      <c r="N6" s="1272" t="s">
        <v>62</v>
      </c>
      <c r="O6" s="192">
        <v>7447461031915.3203</v>
      </c>
    </row>
    <row r="7" spans="1:15" ht="28.8">
      <c r="A7" s="1270"/>
      <c r="B7" s="1270"/>
      <c r="C7" s="1990"/>
      <c r="D7" s="1993"/>
      <c r="E7" s="1278" t="s">
        <v>441</v>
      </c>
      <c r="F7" s="1278" t="s">
        <v>442</v>
      </c>
      <c r="G7" s="1278" t="s">
        <v>3039</v>
      </c>
      <c r="H7" s="1278" t="s">
        <v>3040</v>
      </c>
      <c r="I7" s="1279" t="s">
        <v>198</v>
      </c>
    </row>
    <row r="8" spans="1:15">
      <c r="A8" s="1270"/>
      <c r="B8" s="1270"/>
      <c r="C8" s="1991"/>
      <c r="D8" s="1280">
        <v>1</v>
      </c>
      <c r="E8" s="1281">
        <v>2</v>
      </c>
      <c r="F8" s="1281" t="s">
        <v>419</v>
      </c>
      <c r="G8" s="1282" t="s">
        <v>420</v>
      </c>
      <c r="H8" s="1283" t="s">
        <v>3041</v>
      </c>
      <c r="I8" s="1284" t="s">
        <v>3042</v>
      </c>
    </row>
    <row r="9" spans="1:15">
      <c r="A9" s="1270"/>
      <c r="B9" s="1270"/>
      <c r="C9" s="1288" t="s">
        <v>3043</v>
      </c>
      <c r="D9" s="478">
        <f>+D10+D11</f>
        <v>72941209252.850037</v>
      </c>
      <c r="E9" s="478">
        <f>+E10+E11</f>
        <v>264827801113</v>
      </c>
      <c r="F9" s="478">
        <f t="shared" ref="F9:G9" si="0">+F10+F11</f>
        <v>269075050692.78</v>
      </c>
      <c r="G9" s="478">
        <f t="shared" si="0"/>
        <v>79921652691.889954</v>
      </c>
      <c r="H9" s="479">
        <f>+G9/F9</f>
        <v>0.29702364632513462</v>
      </c>
      <c r="I9" s="479">
        <f>SUM(I10:I11)</f>
        <v>1.0731395887725228E-2</v>
      </c>
    </row>
    <row r="10" spans="1:15">
      <c r="A10" s="1270"/>
      <c r="B10" s="1270"/>
      <c r="C10" s="1271" t="s">
        <v>3044</v>
      </c>
      <c r="D10" s="132">
        <v>61076093984.130035</v>
      </c>
      <c r="E10" s="132">
        <v>255759680142</v>
      </c>
      <c r="F10" s="132">
        <v>259993974115.34</v>
      </c>
      <c r="G10" s="132">
        <v>72576785144.209946</v>
      </c>
      <c r="H10" s="133">
        <f>+G10/F10</f>
        <v>0.27914795099063727</v>
      </c>
      <c r="I10" s="133">
        <f>+G10/O6</f>
        <v>9.7451715199568922E-3</v>
      </c>
    </row>
    <row r="11" spans="1:15">
      <c r="A11" s="1270"/>
      <c r="B11" s="1270"/>
      <c r="C11" s="1271" t="s">
        <v>3045</v>
      </c>
      <c r="D11" s="1273">
        <v>11865115268.720001</v>
      </c>
      <c r="E11" s="132">
        <v>9068120971</v>
      </c>
      <c r="F11" s="132">
        <v>9081076577.4400005</v>
      </c>
      <c r="G11" s="132">
        <v>7344867547.6800013</v>
      </c>
      <c r="H11" s="133">
        <f>+G11/F11</f>
        <v>0.80881022035721617</v>
      </c>
      <c r="I11" s="133">
        <f>+G11/$O$6</f>
        <v>9.8622436776833527E-4</v>
      </c>
      <c r="J11" s="95"/>
    </row>
    <row r="12" spans="1:15">
      <c r="A12" s="1270"/>
      <c r="B12" s="1270"/>
      <c r="C12" s="1288" t="s">
        <v>3046</v>
      </c>
      <c r="D12" s="478">
        <f>+D13+D15</f>
        <v>63773372726.390038</v>
      </c>
      <c r="E12" s="478">
        <f t="shared" ref="E12:F12" si="1">+E13+E15</f>
        <v>262763595167</v>
      </c>
      <c r="F12" s="478">
        <f t="shared" si="1"/>
        <v>279381665175.46039</v>
      </c>
      <c r="G12" s="478">
        <f>+G13+G15</f>
        <v>70067507063.159866</v>
      </c>
      <c r="H12" s="479">
        <f>+G12/F12</f>
        <v>0.25079493680859583</v>
      </c>
      <c r="I12" s="479">
        <f>SUM(I13:I15)</f>
        <v>9.4082408438114461E-3</v>
      </c>
    </row>
    <row r="13" spans="1:15">
      <c r="A13" s="1270"/>
      <c r="B13" s="1270"/>
      <c r="C13" s="1271" t="s">
        <v>3047</v>
      </c>
      <c r="D13" s="1273">
        <v>58765485040.670036</v>
      </c>
      <c r="E13" s="1273">
        <v>243128934365</v>
      </c>
      <c r="F13" s="1273">
        <v>248918040110.98041</v>
      </c>
      <c r="G13" s="132">
        <v>62797070995.839851</v>
      </c>
      <c r="H13" s="133">
        <f>+G13/F13</f>
        <v>0.25228011183055155</v>
      </c>
      <c r="I13" s="133">
        <f>+G13/$O$6</f>
        <v>8.4320106848131907E-3</v>
      </c>
    </row>
    <row r="14" spans="1:15">
      <c r="A14" s="1270"/>
      <c r="B14" s="1270"/>
      <c r="C14" s="1274" t="s">
        <v>3048</v>
      </c>
      <c r="D14" s="132">
        <v>0</v>
      </c>
      <c r="E14" s="132">
        <v>1435924</v>
      </c>
      <c r="F14" s="132">
        <v>0</v>
      </c>
      <c r="G14" s="132">
        <v>0</v>
      </c>
      <c r="H14" s="133" t="s">
        <v>100</v>
      </c>
      <c r="I14" s="133">
        <f t="shared" ref="I14:I15" si="2">+G14/$O$6</f>
        <v>0</v>
      </c>
      <c r="N14" s="1275"/>
    </row>
    <row r="15" spans="1:15">
      <c r="A15" s="1270"/>
      <c r="B15" s="1270"/>
      <c r="C15" s="1271" t="s">
        <v>3049</v>
      </c>
      <c r="D15" s="1273">
        <v>5007887685.7200003</v>
      </c>
      <c r="E15" s="132">
        <v>19634660802</v>
      </c>
      <c r="F15" s="132">
        <v>30463625064.479996</v>
      </c>
      <c r="G15" s="132">
        <v>7270436067.3200083</v>
      </c>
      <c r="H15" s="133">
        <f>+G15/F15</f>
        <v>0.23865958341895421</v>
      </c>
      <c r="I15" s="133">
        <f t="shared" si="2"/>
        <v>9.7623015899825588E-4</v>
      </c>
      <c r="N15" s="1275"/>
    </row>
    <row r="16" spans="1:15">
      <c r="A16" s="1270"/>
      <c r="B16" s="1270"/>
      <c r="C16" s="1288" t="s">
        <v>3050</v>
      </c>
      <c r="D16" s="1289"/>
      <c r="E16" s="1289"/>
      <c r="F16" s="1289"/>
      <c r="G16" s="1289"/>
      <c r="H16" s="1290"/>
      <c r="I16" s="1290"/>
    </row>
    <row r="17" spans="1:18">
      <c r="A17" s="1270"/>
      <c r="B17" s="1270"/>
      <c r="C17" s="1276" t="s">
        <v>3051</v>
      </c>
      <c r="D17" s="132">
        <f>+D20+D14</f>
        <v>9167836526.4599991</v>
      </c>
      <c r="E17" s="132">
        <f>+E20+E14</f>
        <v>2065641870</v>
      </c>
      <c r="F17" s="132">
        <f t="shared" ref="F17:G17" si="3">+F20+F14</f>
        <v>-10306614482.680389</v>
      </c>
      <c r="G17" s="132">
        <f t="shared" si="3"/>
        <v>9854145628.7300873</v>
      </c>
      <c r="H17" s="133">
        <f t="shared" ref="H17:H23" si="4">+G17/F17</f>
        <v>-0.95609917740586425</v>
      </c>
      <c r="I17" s="133">
        <f>+G17/$O$6</f>
        <v>1.3231550439137809E-3</v>
      </c>
    </row>
    <row r="18" spans="1:18">
      <c r="A18" s="1270"/>
      <c r="B18" s="1270"/>
      <c r="C18" s="1276" t="s">
        <v>3052</v>
      </c>
      <c r="D18" s="132">
        <f>+D10-D13</f>
        <v>2310608943.4599991</v>
      </c>
      <c r="E18" s="132">
        <f t="shared" ref="E18:G18" si="5">+E10-E13</f>
        <v>12630745777</v>
      </c>
      <c r="F18" s="132">
        <f t="shared" si="5"/>
        <v>11075934004.359589</v>
      </c>
      <c r="G18" s="132">
        <f t="shared" si="5"/>
        <v>9779714148.3700943</v>
      </c>
      <c r="H18" s="133">
        <f t="shared" si="4"/>
        <v>0.88296970210554793</v>
      </c>
      <c r="I18" s="133">
        <f t="shared" ref="I18:I19" si="6">+G18/$O$6</f>
        <v>1.3131608351437014E-3</v>
      </c>
      <c r="K18" s="1270"/>
      <c r="L18" s="64"/>
    </row>
    <row r="19" spans="1:18">
      <c r="A19" s="1270"/>
      <c r="B19" s="1270"/>
      <c r="C19" s="1276" t="s">
        <v>3053</v>
      </c>
      <c r="D19" s="132">
        <f>+D11-D15</f>
        <v>6857227583.000001</v>
      </c>
      <c r="E19" s="132">
        <f t="shared" ref="E19:G19" si="7">+E11-E15</f>
        <v>-10566539831</v>
      </c>
      <c r="F19" s="132">
        <f t="shared" si="7"/>
        <v>-21382548487.039993</v>
      </c>
      <c r="G19" s="132">
        <f t="shared" si="7"/>
        <v>74431480.359992981</v>
      </c>
      <c r="H19" s="133">
        <f t="shared" si="4"/>
        <v>-3.4809452392967123E-3</v>
      </c>
      <c r="I19" s="133">
        <f t="shared" si="6"/>
        <v>9.9942087700794417E-6</v>
      </c>
      <c r="K19" s="1270"/>
      <c r="L19" s="72"/>
      <c r="M19" s="72"/>
    </row>
    <row r="20" spans="1:18">
      <c r="A20" s="1270"/>
      <c r="B20" s="1270"/>
      <c r="C20" s="1285" t="s">
        <v>3054</v>
      </c>
      <c r="D20" s="1286">
        <f>+D9-D12</f>
        <v>9167836526.4599991</v>
      </c>
      <c r="E20" s="1286">
        <f>+E9-E12</f>
        <v>2064205946</v>
      </c>
      <c r="F20" s="1286">
        <f>+F9-F12</f>
        <v>-10306614482.680389</v>
      </c>
      <c r="G20" s="1286">
        <f>+G9-G12</f>
        <v>9854145628.7300873</v>
      </c>
      <c r="H20" s="1287">
        <f>+G20/F20</f>
        <v>-0.95609917740586425</v>
      </c>
      <c r="I20" s="1287">
        <f>+I9-I12</f>
        <v>1.3231550439137818E-3</v>
      </c>
      <c r="K20" s="1270"/>
      <c r="M20" s="64"/>
    </row>
    <row r="21" spans="1:18">
      <c r="A21" s="1270"/>
      <c r="B21" s="1270"/>
      <c r="C21" s="1276" t="s">
        <v>3055</v>
      </c>
      <c r="D21" s="122">
        <v>35000</v>
      </c>
      <c r="E21" s="122">
        <v>0</v>
      </c>
      <c r="F21" s="122">
        <v>12370820428.680004</v>
      </c>
      <c r="G21" s="122">
        <v>19665</v>
      </c>
      <c r="H21" s="1277">
        <f t="shared" si="4"/>
        <v>1.5896277949689955E-6</v>
      </c>
      <c r="I21" s="1277">
        <f>+G21/$O$6</f>
        <v>2.6404971997473617E-9</v>
      </c>
      <c r="K21" s="1270"/>
    </row>
    <row r="22" spans="1:18">
      <c r="A22" s="1270"/>
      <c r="B22" s="1270"/>
      <c r="C22" s="1276" t="s">
        <v>3056</v>
      </c>
      <c r="D22" s="122">
        <v>0</v>
      </c>
      <c r="E22" s="122">
        <v>2064205946</v>
      </c>
      <c r="F22" s="122">
        <v>2064205946</v>
      </c>
      <c r="G22" s="122">
        <v>0</v>
      </c>
      <c r="H22" s="1277">
        <f t="shared" si="4"/>
        <v>0</v>
      </c>
      <c r="I22" s="1277">
        <f>+G22/$O$6</f>
        <v>0</v>
      </c>
    </row>
    <row r="23" spans="1:18">
      <c r="A23" s="1270"/>
      <c r="B23" s="1270"/>
      <c r="C23" s="1285" t="s">
        <v>3057</v>
      </c>
      <c r="D23" s="1286">
        <f>+D21-D22</f>
        <v>35000</v>
      </c>
      <c r="E23" s="1286">
        <f t="shared" ref="E23:F23" si="8">+E21-E22</f>
        <v>-2064205946</v>
      </c>
      <c r="F23" s="1286">
        <f t="shared" si="8"/>
        <v>10306614482.680004</v>
      </c>
      <c r="G23" s="1286">
        <f>+G21-G22</f>
        <v>19665</v>
      </c>
      <c r="H23" s="1287">
        <f t="shared" si="4"/>
        <v>1.9079980174912449E-6</v>
      </c>
      <c r="I23" s="1287">
        <f>+G23/$O$6</f>
        <v>2.6404971997473617E-9</v>
      </c>
    </row>
    <row r="24" spans="1:18">
      <c r="C24" s="123" t="s">
        <v>192</v>
      </c>
    </row>
    <row r="25" spans="1:18">
      <c r="C25" s="123" t="s">
        <v>146</v>
      </c>
    </row>
    <row r="26" spans="1:18">
      <c r="C26" s="68" t="s">
        <v>190</v>
      </c>
    </row>
    <row r="27" spans="1:18">
      <c r="C27" s="136" t="s">
        <v>3058</v>
      </c>
    </row>
    <row r="28" spans="1:18">
      <c r="R28" s="179"/>
    </row>
    <row r="29" spans="1:18">
      <c r="F29"/>
      <c r="G29"/>
      <c r="H29"/>
      <c r="R29" s="179"/>
    </row>
    <row r="30" spans="1:18">
      <c r="F30"/>
      <c r="G30"/>
      <c r="H30"/>
      <c r="R30" s="179"/>
    </row>
    <row r="31" spans="1:18">
      <c r="F31"/>
      <c r="G31"/>
      <c r="H31"/>
    </row>
    <row r="32" spans="1:18">
      <c r="F32"/>
      <c r="G32"/>
      <c r="H32"/>
    </row>
    <row r="33" spans="6:8">
      <c r="F33"/>
      <c r="G33"/>
      <c r="H33"/>
    </row>
    <row r="34" spans="6:8">
      <c r="F34"/>
      <c r="G34"/>
      <c r="H34"/>
    </row>
    <row r="35" spans="6:8">
      <c r="F35"/>
      <c r="G35"/>
      <c r="H35"/>
    </row>
    <row r="36" spans="6:8">
      <c r="F36"/>
      <c r="G36"/>
      <c r="H36"/>
    </row>
    <row r="37" spans="6:8">
      <c r="F37"/>
      <c r="G37"/>
      <c r="H37"/>
    </row>
    <row r="38" spans="6:8">
      <c r="F38"/>
      <c r="G38"/>
      <c r="H38"/>
    </row>
  </sheetData>
  <mergeCells count="6">
    <mergeCell ref="C1:I2"/>
    <mergeCell ref="C3:I3"/>
    <mergeCell ref="C4:I4"/>
    <mergeCell ref="C6:C8"/>
    <mergeCell ref="D6:D7"/>
    <mergeCell ref="E6:I6"/>
  </mergeCells>
  <pageMargins left="0.7" right="0.7" top="0.75" bottom="0.75" header="0.3" footer="0.3"/>
  <ignoredErrors>
    <ignoredError sqref="I20 I12" formula="1"/>
  </ignoredError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A931C9-E01D-485E-8B7A-A644CC0DD53B}">
  <dimension ref="A2:P222"/>
  <sheetViews>
    <sheetView showGridLines="0" zoomScale="85" zoomScaleNormal="85" workbookViewId="0">
      <selection activeCell="I171" sqref="I171"/>
    </sheetView>
  </sheetViews>
  <sheetFormatPr baseColWidth="10" defaultColWidth="11.5546875" defaultRowHeight="14.4"/>
  <cols>
    <col min="1" max="1" width="11.5546875" style="658"/>
    <col min="2" max="2" width="24.6640625" style="658" customWidth="1"/>
    <col min="3" max="3" width="110.109375" style="681" customWidth="1"/>
    <col min="4" max="4" width="23.88671875" style="681" bestFit="1" customWidth="1"/>
    <col min="5" max="5" width="25.109375" style="658" bestFit="1" customWidth="1"/>
    <col min="6" max="6" width="13.33203125" style="658" bestFit="1" customWidth="1"/>
    <col min="7" max="7" width="26.5546875" style="658" customWidth="1"/>
    <col min="8" max="8" width="20.33203125" style="658" customWidth="1"/>
    <col min="9" max="9" width="21.5546875" style="658" customWidth="1"/>
    <col min="10" max="12" width="11.5546875" style="658"/>
    <col min="13" max="13" width="36.33203125" style="658" bestFit="1" customWidth="1"/>
    <col min="14" max="14" width="21.5546875" style="658" bestFit="1" customWidth="1"/>
    <col min="15" max="16384" width="11.5546875" style="658"/>
  </cols>
  <sheetData>
    <row r="2" spans="1:16">
      <c r="A2" s="1979" t="s">
        <v>42</v>
      </c>
      <c r="B2" s="1979"/>
      <c r="C2" s="1979"/>
      <c r="D2" s="1979"/>
      <c r="E2" s="1979"/>
      <c r="F2" s="1979"/>
      <c r="G2" s="1979"/>
      <c r="H2" s="1979"/>
      <c r="I2" s="1979"/>
      <c r="J2" s="1979"/>
      <c r="K2" s="1979"/>
      <c r="L2" s="1979"/>
    </row>
    <row r="3" spans="1:16">
      <c r="A3" s="1979" t="s">
        <v>43</v>
      </c>
      <c r="B3" s="1979"/>
      <c r="C3" s="1979"/>
      <c r="D3" s="1979"/>
      <c r="E3" s="1979"/>
      <c r="F3" s="1979"/>
      <c r="G3" s="1979"/>
      <c r="H3" s="1979"/>
      <c r="I3" s="1979"/>
      <c r="J3" s="1979"/>
      <c r="K3" s="1979"/>
      <c r="L3" s="1979"/>
    </row>
    <row r="4" spans="1:16">
      <c r="A4" s="1980" t="s">
        <v>44</v>
      </c>
      <c r="B4" s="1980"/>
      <c r="C4" s="1980"/>
      <c r="D4" s="1980"/>
      <c r="E4" s="1980"/>
      <c r="F4" s="1980"/>
      <c r="G4" s="1980"/>
      <c r="H4" s="1980"/>
      <c r="I4" s="1980"/>
      <c r="J4" s="1980"/>
      <c r="K4" s="1980"/>
      <c r="L4" s="1980"/>
    </row>
    <row r="5" spans="1:16">
      <c r="B5" s="188"/>
      <c r="C5" s="660"/>
      <c r="D5" s="660"/>
      <c r="E5" s="188"/>
      <c r="F5" s="188"/>
      <c r="G5" s="188"/>
      <c r="H5" s="188"/>
      <c r="I5" s="188"/>
      <c r="J5" s="188"/>
      <c r="K5" s="188"/>
      <c r="L5" s="188"/>
    </row>
    <row r="6" spans="1:16">
      <c r="B6" s="188"/>
      <c r="C6" s="660"/>
      <c r="D6" s="660"/>
      <c r="E6" s="188"/>
      <c r="F6" s="188"/>
      <c r="G6" s="188"/>
      <c r="H6" s="188"/>
      <c r="I6" s="188"/>
      <c r="J6" s="188"/>
      <c r="K6" s="188"/>
      <c r="L6" s="188"/>
    </row>
    <row r="7" spans="1:16">
      <c r="A7" s="1684" t="s">
        <v>659</v>
      </c>
      <c r="B7" s="1684"/>
      <c r="C7" s="1684"/>
      <c r="D7" s="1684"/>
      <c r="E7" s="1684"/>
      <c r="F7" s="1684"/>
      <c r="G7" s="1684"/>
      <c r="H7" s="1684"/>
      <c r="I7" s="1684"/>
      <c r="J7" s="1684"/>
      <c r="K7" s="1684"/>
      <c r="L7" s="1684"/>
    </row>
    <row r="8" spans="1:16">
      <c r="A8" s="1685" t="s">
        <v>61</v>
      </c>
      <c r="B8" s="1685"/>
      <c r="C8" s="1685"/>
      <c r="D8" s="1685"/>
      <c r="E8" s="1685"/>
      <c r="F8" s="1685"/>
      <c r="G8" s="1685"/>
      <c r="H8" s="1685"/>
      <c r="I8" s="1685"/>
      <c r="J8" s="1685"/>
      <c r="K8" s="1685"/>
      <c r="L8" s="1685"/>
    </row>
    <row r="10" spans="1:16" ht="14.4" customHeight="1">
      <c r="C10" s="661" t="s">
        <v>63</v>
      </c>
      <c r="D10" s="1997" t="s">
        <v>153</v>
      </c>
      <c r="E10" s="1997" t="s">
        <v>199</v>
      </c>
      <c r="F10" s="1997" t="s">
        <v>660</v>
      </c>
      <c r="G10" s="68"/>
      <c r="H10" s="68"/>
      <c r="I10" s="68"/>
      <c r="J10" s="68"/>
      <c r="K10" s="68"/>
      <c r="L10" s="68"/>
      <c r="M10" s="68"/>
      <c r="N10" s="68"/>
      <c r="O10" s="68"/>
      <c r="P10" s="68"/>
    </row>
    <row r="11" spans="1:16" ht="22.95" customHeight="1">
      <c r="C11" s="661" t="s">
        <v>661</v>
      </c>
      <c r="D11" s="1998"/>
      <c r="E11" s="1998"/>
      <c r="F11" s="1998"/>
      <c r="G11" s="68"/>
      <c r="H11" s="68"/>
      <c r="I11" s="68"/>
      <c r="J11" s="68"/>
      <c r="K11" s="68"/>
      <c r="L11" s="68"/>
      <c r="M11" s="68"/>
      <c r="N11" s="68"/>
      <c r="O11" s="68"/>
      <c r="P11" s="68"/>
    </row>
    <row r="12" spans="1:16" ht="22.95" customHeight="1">
      <c r="C12" s="662" t="s">
        <v>662</v>
      </c>
      <c r="D12" s="663">
        <f>+D13+D203</f>
        <v>1187374402436</v>
      </c>
      <c r="E12" s="663">
        <f>+E13+E203</f>
        <v>1188248075880.9099</v>
      </c>
      <c r="F12" s="663">
        <f>+F13+F203</f>
        <v>592112298022.70007</v>
      </c>
      <c r="G12" s="68"/>
      <c r="H12" s="68"/>
      <c r="I12" s="68"/>
      <c r="J12" s="68"/>
      <c r="K12" s="68"/>
      <c r="L12" s="68"/>
      <c r="M12" s="68"/>
      <c r="N12" s="68"/>
      <c r="O12" s="68"/>
      <c r="P12" s="68"/>
    </row>
    <row r="13" spans="1:16">
      <c r="C13" s="664" t="s">
        <v>663</v>
      </c>
      <c r="D13" s="665">
        <v>1174544279475</v>
      </c>
      <c r="E13" s="665">
        <v>1175404845750.71</v>
      </c>
      <c r="F13" s="666">
        <v>589222883404.86011</v>
      </c>
      <c r="G13" s="68"/>
      <c r="H13" s="68"/>
      <c r="I13" s="68"/>
      <c r="J13" s="68"/>
      <c r="K13" s="68"/>
      <c r="L13" s="68"/>
      <c r="M13" s="68"/>
      <c r="N13" s="68"/>
      <c r="O13" s="68"/>
      <c r="P13" s="68"/>
    </row>
    <row r="14" spans="1:16">
      <c r="C14" s="667" t="s">
        <v>664</v>
      </c>
      <c r="D14" s="668">
        <v>1053691981963</v>
      </c>
      <c r="E14" s="668">
        <v>1053693546123</v>
      </c>
      <c r="F14" s="669">
        <v>539427783798.02985</v>
      </c>
      <c r="G14" s="68"/>
      <c r="H14" s="68"/>
      <c r="I14" s="68"/>
      <c r="J14" s="68"/>
      <c r="K14" s="68"/>
      <c r="L14" s="68"/>
      <c r="M14" s="68"/>
      <c r="N14" s="68"/>
      <c r="O14" s="68"/>
      <c r="P14" s="68"/>
    </row>
    <row r="15" spans="1:16">
      <c r="C15" s="670" t="s">
        <v>665</v>
      </c>
      <c r="D15" s="665">
        <v>359959296868</v>
      </c>
      <c r="E15" s="665">
        <v>359959296868</v>
      </c>
      <c r="F15" s="666">
        <v>196839042623.43005</v>
      </c>
      <c r="G15" s="68"/>
      <c r="H15" s="68"/>
      <c r="I15" s="68"/>
      <c r="J15" s="68"/>
      <c r="K15" s="68"/>
      <c r="L15" s="68"/>
      <c r="M15" s="68"/>
      <c r="N15" s="68"/>
      <c r="O15" s="68"/>
      <c r="P15" s="68"/>
    </row>
    <row r="16" spans="1:16">
      <c r="C16" s="671" t="s">
        <v>666</v>
      </c>
      <c r="D16" s="672">
        <v>111697325276</v>
      </c>
      <c r="E16" s="672">
        <v>111697325276</v>
      </c>
      <c r="F16" s="153">
        <v>62340092884.460007</v>
      </c>
      <c r="G16" s="68"/>
      <c r="H16" s="68"/>
      <c r="I16" s="68"/>
      <c r="J16" s="68"/>
      <c r="K16" s="68"/>
    </row>
    <row r="17" spans="3:11">
      <c r="C17" s="671" t="s">
        <v>667</v>
      </c>
      <c r="D17" s="672">
        <v>6327501959</v>
      </c>
      <c r="E17" s="672">
        <v>6327501959</v>
      </c>
      <c r="F17" s="153">
        <v>3631357744.6100001</v>
      </c>
      <c r="G17" s="68"/>
      <c r="H17" s="68"/>
      <c r="I17" s="68"/>
      <c r="J17" s="68"/>
      <c r="K17" s="68"/>
    </row>
    <row r="18" spans="3:11">
      <c r="C18" s="671" t="s">
        <v>668</v>
      </c>
      <c r="D18" s="672">
        <v>87089714052</v>
      </c>
      <c r="E18" s="672">
        <v>87089714052</v>
      </c>
      <c r="F18" s="153">
        <v>48890180579.930008</v>
      </c>
      <c r="G18" s="68"/>
      <c r="H18" s="68"/>
      <c r="I18" s="68"/>
      <c r="J18" s="68"/>
      <c r="K18" s="68"/>
    </row>
    <row r="19" spans="3:11">
      <c r="C19" s="671" t="s">
        <v>669</v>
      </c>
      <c r="D19" s="672">
        <v>7836624275</v>
      </c>
      <c r="E19" s="672">
        <v>7836624275</v>
      </c>
      <c r="F19" s="153">
        <v>4121091522.3200006</v>
      </c>
      <c r="G19" s="68"/>
      <c r="H19" s="68"/>
      <c r="I19" s="68"/>
      <c r="J19" s="68"/>
      <c r="K19" s="68"/>
    </row>
    <row r="20" spans="3:11">
      <c r="C20" s="671" t="s">
        <v>670</v>
      </c>
      <c r="D20" s="672">
        <v>732150627</v>
      </c>
      <c r="E20" s="672">
        <v>732150627</v>
      </c>
      <c r="F20" s="153">
        <v>319172929.07999998</v>
      </c>
      <c r="G20" s="68"/>
      <c r="H20" s="68"/>
      <c r="I20" s="68"/>
      <c r="J20" s="68"/>
      <c r="K20" s="68"/>
    </row>
    <row r="21" spans="3:11">
      <c r="C21" s="671" t="s">
        <v>671</v>
      </c>
      <c r="D21" s="672">
        <v>24388611</v>
      </c>
      <c r="E21" s="672">
        <v>24388611</v>
      </c>
      <c r="F21" s="153">
        <v>8113341.879999999</v>
      </c>
      <c r="G21" s="68"/>
      <c r="H21" s="68"/>
      <c r="I21" s="68"/>
      <c r="J21" s="68"/>
      <c r="K21" s="68"/>
    </row>
    <row r="22" spans="3:11">
      <c r="C22" s="671" t="s">
        <v>672</v>
      </c>
      <c r="D22" s="672">
        <v>1175853068</v>
      </c>
      <c r="E22" s="672">
        <v>1175853068</v>
      </c>
      <c r="F22" s="153">
        <v>558341858.99000001</v>
      </c>
      <c r="G22" s="68"/>
      <c r="H22" s="68"/>
      <c r="I22" s="68"/>
      <c r="J22" s="68"/>
      <c r="K22" s="68"/>
    </row>
    <row r="23" spans="3:11">
      <c r="C23" s="671" t="s">
        <v>673</v>
      </c>
      <c r="D23" s="672">
        <v>2193684678</v>
      </c>
      <c r="E23" s="672">
        <v>2193684678</v>
      </c>
      <c r="F23" s="153">
        <v>1064487116.87</v>
      </c>
      <c r="G23" s="68"/>
      <c r="H23" s="68"/>
      <c r="I23" s="68"/>
      <c r="J23" s="68"/>
      <c r="K23" s="68"/>
    </row>
    <row r="24" spans="3:11">
      <c r="C24" s="671" t="s">
        <v>674</v>
      </c>
      <c r="D24" s="672">
        <v>5978965634</v>
      </c>
      <c r="E24" s="672">
        <v>5978965634</v>
      </c>
      <c r="F24" s="153">
        <v>3508895634.9899998</v>
      </c>
      <c r="G24" s="68"/>
      <c r="H24" s="68"/>
      <c r="I24" s="68"/>
      <c r="J24" s="68"/>
      <c r="K24" s="68"/>
    </row>
    <row r="25" spans="3:11">
      <c r="C25" s="671" t="s">
        <v>675</v>
      </c>
      <c r="D25" s="672">
        <v>338442372</v>
      </c>
      <c r="E25" s="672">
        <v>338442372</v>
      </c>
      <c r="F25" s="153">
        <v>238452155.78999996</v>
      </c>
      <c r="G25" s="68"/>
      <c r="H25" s="68"/>
      <c r="I25" s="68"/>
      <c r="J25" s="68"/>
      <c r="K25" s="68"/>
    </row>
    <row r="26" spans="3:11">
      <c r="C26" s="670" t="s">
        <v>676</v>
      </c>
      <c r="D26" s="665">
        <v>185519421046</v>
      </c>
      <c r="E26" s="665">
        <v>185519421046</v>
      </c>
      <c r="F26" s="666">
        <v>98848449236.969986</v>
      </c>
      <c r="G26" s="68"/>
      <c r="H26" s="68"/>
      <c r="I26" s="68"/>
      <c r="J26" s="68"/>
      <c r="K26" s="68"/>
    </row>
    <row r="27" spans="3:11">
      <c r="C27" s="671" t="s">
        <v>677</v>
      </c>
      <c r="D27" s="672">
        <v>179693252634</v>
      </c>
      <c r="E27" s="672">
        <v>179693252634</v>
      </c>
      <c r="F27" s="153">
        <v>95728096071.709991</v>
      </c>
      <c r="G27" s="68"/>
      <c r="H27" s="68"/>
      <c r="I27" s="68"/>
      <c r="J27" s="68"/>
      <c r="K27" s="68"/>
    </row>
    <row r="28" spans="3:11">
      <c r="C28" s="671" t="s">
        <v>678</v>
      </c>
      <c r="D28" s="672">
        <v>275369535</v>
      </c>
      <c r="E28" s="672">
        <v>275369535</v>
      </c>
      <c r="F28" s="153">
        <v>123417128.91</v>
      </c>
      <c r="G28" s="68"/>
      <c r="H28" s="68"/>
      <c r="I28" s="68"/>
      <c r="J28" s="68"/>
      <c r="K28" s="68"/>
    </row>
    <row r="29" spans="3:11">
      <c r="C29" s="671" t="s">
        <v>679</v>
      </c>
      <c r="D29" s="672">
        <v>91186143</v>
      </c>
      <c r="E29" s="672">
        <v>91186143</v>
      </c>
      <c r="F29" s="153">
        <v>50227117.919999994</v>
      </c>
      <c r="G29" s="68"/>
      <c r="H29" s="68"/>
      <c r="I29" s="68"/>
      <c r="J29" s="68"/>
      <c r="K29" s="68"/>
    </row>
    <row r="30" spans="3:11">
      <c r="C30" s="671" t="s">
        <v>680</v>
      </c>
      <c r="D30" s="672">
        <v>936218815</v>
      </c>
      <c r="E30" s="672">
        <v>936218815</v>
      </c>
      <c r="F30" s="153">
        <v>475128253.19000006</v>
      </c>
      <c r="G30" s="68"/>
      <c r="H30" s="68"/>
      <c r="I30" s="68"/>
      <c r="J30" s="68"/>
      <c r="K30" s="68"/>
    </row>
    <row r="31" spans="3:11">
      <c r="C31" s="671" t="s">
        <v>681</v>
      </c>
      <c r="D31" s="672">
        <v>1451440091</v>
      </c>
      <c r="E31" s="672">
        <v>1451440091</v>
      </c>
      <c r="F31" s="153">
        <v>773178069.13000011</v>
      </c>
      <c r="G31" s="68"/>
      <c r="H31" s="68"/>
      <c r="I31" s="68"/>
      <c r="J31" s="68"/>
      <c r="K31" s="68"/>
    </row>
    <row r="32" spans="3:11">
      <c r="C32" s="671" t="s">
        <v>682</v>
      </c>
      <c r="D32" s="672">
        <v>93719620</v>
      </c>
      <c r="E32" s="672">
        <v>93719620</v>
      </c>
      <c r="F32" s="153">
        <v>83220084.440000013</v>
      </c>
      <c r="G32" s="68"/>
      <c r="H32" s="68"/>
      <c r="I32" s="68"/>
      <c r="J32" s="68"/>
      <c r="K32" s="68"/>
    </row>
    <row r="33" spans="3:11">
      <c r="C33" s="671" t="s">
        <v>683</v>
      </c>
      <c r="D33" s="672">
        <v>728872120</v>
      </c>
      <c r="E33" s="672">
        <v>728872120</v>
      </c>
      <c r="F33" s="153">
        <v>341020433.22000003</v>
      </c>
      <c r="G33" s="68"/>
      <c r="H33" s="68"/>
      <c r="I33" s="68"/>
      <c r="J33" s="68"/>
      <c r="K33" s="68"/>
    </row>
    <row r="34" spans="3:11">
      <c r="C34" s="671" t="s">
        <v>684</v>
      </c>
      <c r="D34" s="672">
        <v>684935719</v>
      </c>
      <c r="E34" s="672">
        <v>684935719</v>
      </c>
      <c r="F34" s="153">
        <v>264957523.54000002</v>
      </c>
      <c r="G34" s="68"/>
      <c r="H34" s="68"/>
      <c r="I34" s="68"/>
      <c r="J34" s="68"/>
      <c r="K34" s="68"/>
    </row>
    <row r="35" spans="3:11">
      <c r="C35" s="671" t="s">
        <v>685</v>
      </c>
      <c r="D35" s="672">
        <v>1563697153</v>
      </c>
      <c r="E35" s="672">
        <v>1563697153</v>
      </c>
      <c r="F35" s="153">
        <v>1008869337.54</v>
      </c>
      <c r="G35" s="68"/>
      <c r="H35" s="68"/>
      <c r="I35" s="68"/>
      <c r="J35" s="68"/>
      <c r="K35" s="68"/>
    </row>
    <row r="36" spans="3:11">
      <c r="C36" s="671" t="s">
        <v>686</v>
      </c>
      <c r="D36" s="672">
        <v>729216</v>
      </c>
      <c r="E36" s="672">
        <v>729216</v>
      </c>
      <c r="F36" s="153">
        <v>335217.37</v>
      </c>
      <c r="G36" s="68"/>
      <c r="H36" s="68"/>
      <c r="I36" s="68"/>
      <c r="J36" s="68"/>
      <c r="K36" s="68"/>
    </row>
    <row r="37" spans="3:11">
      <c r="C37" s="670" t="s">
        <v>687</v>
      </c>
      <c r="D37" s="665">
        <v>62742550546</v>
      </c>
      <c r="E37" s="665">
        <v>62742550546</v>
      </c>
      <c r="F37" s="666">
        <v>35650500502</v>
      </c>
      <c r="G37" s="68"/>
      <c r="H37" s="68"/>
      <c r="I37" s="68"/>
      <c r="J37" s="68"/>
      <c r="K37" s="68"/>
    </row>
    <row r="38" spans="3:11">
      <c r="C38" s="671" t="s">
        <v>688</v>
      </c>
      <c r="D38" s="673">
        <v>13088557156</v>
      </c>
      <c r="E38" s="673">
        <v>13088557156</v>
      </c>
      <c r="F38" s="674">
        <v>6427865949.0699997</v>
      </c>
    </row>
    <row r="39" spans="3:11">
      <c r="C39" s="671" t="s">
        <v>689</v>
      </c>
      <c r="D39" s="673">
        <v>3467807351</v>
      </c>
      <c r="E39" s="673">
        <v>3467807351</v>
      </c>
      <c r="F39" s="675">
        <v>4559427822.7399998</v>
      </c>
    </row>
    <row r="40" spans="3:11">
      <c r="C40" s="671" t="s">
        <v>690</v>
      </c>
      <c r="D40" s="673">
        <v>22355673635</v>
      </c>
      <c r="E40" s="673">
        <v>22355673635</v>
      </c>
      <c r="F40" s="674">
        <v>10676913713.540001</v>
      </c>
    </row>
    <row r="41" spans="3:11">
      <c r="C41" s="671" t="s">
        <v>691</v>
      </c>
      <c r="D41" s="673">
        <v>325299745</v>
      </c>
      <c r="E41" s="673">
        <v>325299745</v>
      </c>
      <c r="F41" s="674">
        <v>96610979.070000008</v>
      </c>
    </row>
    <row r="42" spans="3:11">
      <c r="C42" s="671" t="s">
        <v>692</v>
      </c>
      <c r="D42" s="673">
        <v>45320837</v>
      </c>
      <c r="E42" s="673">
        <v>45320837</v>
      </c>
      <c r="F42" s="674">
        <v>16010400.899999999</v>
      </c>
      <c r="I42" s="250"/>
      <c r="J42" s="250"/>
    </row>
    <row r="43" spans="3:11">
      <c r="C43" s="671" t="s">
        <v>693</v>
      </c>
      <c r="D43" s="673">
        <v>1014675063</v>
      </c>
      <c r="E43" s="673">
        <v>1014675063</v>
      </c>
      <c r="F43" s="674">
        <v>531750918.74000001</v>
      </c>
    </row>
    <row r="44" spans="3:11">
      <c r="C44" s="671" t="s">
        <v>694</v>
      </c>
      <c r="D44" s="673">
        <v>18880504466</v>
      </c>
      <c r="E44" s="673">
        <v>18880504466</v>
      </c>
      <c r="F44" s="674">
        <v>11555176777.199999</v>
      </c>
    </row>
    <row r="45" spans="3:11">
      <c r="C45" s="671" t="s">
        <v>695</v>
      </c>
      <c r="D45" s="673">
        <v>3398999697</v>
      </c>
      <c r="E45" s="673">
        <v>3398999697</v>
      </c>
      <c r="F45" s="674">
        <v>1724754749.4200001</v>
      </c>
    </row>
    <row r="46" spans="3:11">
      <c r="C46" s="671" t="s">
        <v>696</v>
      </c>
      <c r="D46" s="673">
        <v>3655584</v>
      </c>
      <c r="E46" s="673">
        <v>3655584</v>
      </c>
      <c r="F46" s="674">
        <v>1467472.9000000001</v>
      </c>
    </row>
    <row r="47" spans="3:11">
      <c r="C47" s="671" t="s">
        <v>697</v>
      </c>
      <c r="D47" s="673">
        <v>162057012</v>
      </c>
      <c r="E47" s="673">
        <v>162057012</v>
      </c>
      <c r="F47" s="674">
        <v>60521718.420000002</v>
      </c>
      <c r="I47" s="676"/>
    </row>
    <row r="48" spans="3:11">
      <c r="C48" s="670" t="s">
        <v>698</v>
      </c>
      <c r="D48" s="665">
        <v>53128217194</v>
      </c>
      <c r="E48" s="665">
        <v>53128217194</v>
      </c>
      <c r="F48" s="666">
        <v>27481304310.189999</v>
      </c>
    </row>
    <row r="49" spans="3:9">
      <c r="C49" s="671" t="s">
        <v>699</v>
      </c>
      <c r="D49" s="673">
        <v>5444409863</v>
      </c>
      <c r="E49" s="673">
        <v>5444409863</v>
      </c>
      <c r="F49" s="674">
        <v>3019575111.46</v>
      </c>
    </row>
    <row r="50" spans="3:9">
      <c r="C50" s="671" t="s">
        <v>700</v>
      </c>
      <c r="D50" s="673">
        <v>10349305911</v>
      </c>
      <c r="E50" s="673">
        <v>10349305911</v>
      </c>
      <c r="F50" s="674">
        <v>5424734579.54</v>
      </c>
    </row>
    <row r="51" spans="3:9">
      <c r="C51" s="671" t="s">
        <v>701</v>
      </c>
      <c r="D51" s="673">
        <v>13726469337</v>
      </c>
      <c r="E51" s="673">
        <v>13726469337</v>
      </c>
      <c r="F51" s="674">
        <v>6722662790.5200005</v>
      </c>
      <c r="I51" s="250"/>
    </row>
    <row r="52" spans="3:9">
      <c r="C52" s="671" t="s">
        <v>702</v>
      </c>
      <c r="D52" s="673">
        <v>1324803924</v>
      </c>
      <c r="E52" s="673">
        <v>1324803924</v>
      </c>
      <c r="F52" s="674">
        <v>699199695</v>
      </c>
    </row>
    <row r="53" spans="3:9">
      <c r="C53" s="671" t="s">
        <v>703</v>
      </c>
      <c r="D53" s="673">
        <v>2317402599</v>
      </c>
      <c r="E53" s="673">
        <v>2317402599</v>
      </c>
      <c r="F53" s="674">
        <v>1216580410.3899999</v>
      </c>
    </row>
    <row r="54" spans="3:9">
      <c r="C54" s="671" t="s">
        <v>704</v>
      </c>
      <c r="D54" s="673">
        <v>1195545464</v>
      </c>
      <c r="E54" s="673">
        <v>1195545464</v>
      </c>
      <c r="F54" s="674">
        <v>604953637.92999995</v>
      </c>
    </row>
    <row r="55" spans="3:9">
      <c r="C55" s="671" t="s">
        <v>705</v>
      </c>
      <c r="D55" s="673">
        <v>88573508</v>
      </c>
      <c r="E55" s="673">
        <v>88573508</v>
      </c>
      <c r="F55" s="674">
        <v>40505558</v>
      </c>
    </row>
    <row r="56" spans="3:9">
      <c r="C56" s="671" t="s">
        <v>706</v>
      </c>
      <c r="D56" s="673">
        <v>16228819419</v>
      </c>
      <c r="E56" s="673">
        <v>16228819419</v>
      </c>
      <c r="F56" s="674">
        <v>8592195129.4799995</v>
      </c>
    </row>
    <row r="57" spans="3:9">
      <c r="C57" s="671" t="s">
        <v>707</v>
      </c>
      <c r="D57" s="673">
        <v>397361165</v>
      </c>
      <c r="E57" s="673">
        <v>397361165</v>
      </c>
      <c r="F57" s="674">
        <v>127832275.98999999</v>
      </c>
    </row>
    <row r="58" spans="3:9">
      <c r="C58" s="671" t="s">
        <v>708</v>
      </c>
      <c r="D58" s="673">
        <v>521877504</v>
      </c>
      <c r="E58" s="673">
        <v>521877504</v>
      </c>
      <c r="F58" s="674">
        <v>108524889.52000001</v>
      </c>
    </row>
    <row r="59" spans="3:9">
      <c r="C59" s="671" t="s">
        <v>709</v>
      </c>
      <c r="D59" s="673">
        <v>349207797</v>
      </c>
      <c r="E59" s="673">
        <v>349207797</v>
      </c>
      <c r="F59" s="674">
        <v>339762583.73000002</v>
      </c>
    </row>
    <row r="60" spans="3:9">
      <c r="C60" s="671" t="s">
        <v>710</v>
      </c>
      <c r="D60" s="673">
        <v>17079480</v>
      </c>
      <c r="E60" s="673">
        <v>17079480</v>
      </c>
      <c r="F60" s="674">
        <v>5479390.1200000001</v>
      </c>
    </row>
    <row r="61" spans="3:9">
      <c r="C61" s="671" t="s">
        <v>711</v>
      </c>
      <c r="D61" s="673">
        <v>201052376</v>
      </c>
      <c r="E61" s="673">
        <v>201052376</v>
      </c>
      <c r="F61" s="674">
        <v>149693748.23000002</v>
      </c>
    </row>
    <row r="62" spans="3:9">
      <c r="C62" s="671" t="s">
        <v>712</v>
      </c>
      <c r="D62" s="673">
        <v>2812426</v>
      </c>
      <c r="E62" s="673">
        <v>2812426</v>
      </c>
      <c r="F62" s="674">
        <v>4089.8900000000003</v>
      </c>
    </row>
    <row r="63" spans="3:9">
      <c r="C63" s="671" t="s">
        <v>713</v>
      </c>
      <c r="D63" s="673">
        <v>2476059</v>
      </c>
      <c r="E63" s="673">
        <v>2476059</v>
      </c>
      <c r="F63" s="674">
        <v>642.68999999999994</v>
      </c>
    </row>
    <row r="64" spans="3:9">
      <c r="C64" s="671" t="s">
        <v>714</v>
      </c>
      <c r="D64" s="673">
        <v>31259283</v>
      </c>
      <c r="E64" s="673">
        <v>31259283</v>
      </c>
      <c r="F64" s="674">
        <v>10666162.120000001</v>
      </c>
    </row>
    <row r="65" spans="3:6">
      <c r="C65" s="671" t="s">
        <v>715</v>
      </c>
      <c r="D65" s="673">
        <v>929761079</v>
      </c>
      <c r="E65" s="673">
        <v>929761079</v>
      </c>
      <c r="F65" s="674">
        <v>418933615.57999998</v>
      </c>
    </row>
    <row r="66" spans="3:6">
      <c r="C66" s="670" t="s">
        <v>716</v>
      </c>
      <c r="D66" s="665">
        <v>575574060045</v>
      </c>
      <c r="E66" s="665">
        <v>575575624205</v>
      </c>
      <c r="F66" s="666">
        <v>281819928276.2099</v>
      </c>
    </row>
    <row r="67" spans="3:6">
      <c r="C67" s="671" t="s">
        <v>717</v>
      </c>
      <c r="D67" s="673">
        <v>379186651040</v>
      </c>
      <c r="E67" s="673">
        <v>379188215200</v>
      </c>
      <c r="F67" s="674">
        <v>184640763324.31</v>
      </c>
    </row>
    <row r="68" spans="3:6">
      <c r="C68" s="671" t="s">
        <v>718</v>
      </c>
      <c r="D68" s="673">
        <v>0</v>
      </c>
      <c r="E68" s="673">
        <v>0</v>
      </c>
      <c r="F68" s="674">
        <v>15.3</v>
      </c>
    </row>
    <row r="69" spans="3:6">
      <c r="C69" s="671" t="s">
        <v>719</v>
      </c>
      <c r="D69" s="673">
        <v>49912053509</v>
      </c>
      <c r="E69" s="673">
        <v>49912053509</v>
      </c>
      <c r="F69" s="674">
        <v>26512940952.169998</v>
      </c>
    </row>
    <row r="70" spans="3:6">
      <c r="C70" s="671" t="s">
        <v>720</v>
      </c>
      <c r="D70" s="673">
        <v>35784919190</v>
      </c>
      <c r="E70" s="673">
        <v>35784919190</v>
      </c>
      <c r="F70" s="674">
        <v>16090311738.039997</v>
      </c>
    </row>
    <row r="71" spans="3:6">
      <c r="C71" s="671" t="s">
        <v>721</v>
      </c>
      <c r="D71" s="673">
        <v>2244129317</v>
      </c>
      <c r="E71" s="673">
        <v>2244129317</v>
      </c>
      <c r="F71" s="674">
        <v>1022557649.9000002</v>
      </c>
    </row>
    <row r="72" spans="3:6">
      <c r="C72" s="671" t="s">
        <v>722</v>
      </c>
      <c r="D72" s="673">
        <v>3255567226</v>
      </c>
      <c r="E72" s="673">
        <v>3255567226</v>
      </c>
      <c r="F72" s="674">
        <v>1553439960.8599999</v>
      </c>
    </row>
    <row r="73" spans="3:6">
      <c r="C73" s="671" t="s">
        <v>723</v>
      </c>
      <c r="D73" s="673">
        <v>9176992038</v>
      </c>
      <c r="E73" s="673">
        <v>9176992038</v>
      </c>
      <c r="F73" s="674">
        <v>4140560501.2200003</v>
      </c>
    </row>
    <row r="74" spans="3:6">
      <c r="C74" s="671" t="s">
        <v>724</v>
      </c>
      <c r="D74" s="673">
        <v>30560232</v>
      </c>
      <c r="E74" s="673">
        <v>30560232</v>
      </c>
      <c r="F74" s="674">
        <v>11487232.24</v>
      </c>
    </row>
    <row r="75" spans="3:6">
      <c r="C75" s="671" t="s">
        <v>725</v>
      </c>
      <c r="D75" s="673">
        <v>4992849</v>
      </c>
      <c r="E75" s="673">
        <v>4992849</v>
      </c>
      <c r="F75" s="674">
        <v>1112368.72</v>
      </c>
    </row>
    <row r="76" spans="3:6">
      <c r="C76" s="671" t="s">
        <v>726</v>
      </c>
      <c r="D76" s="673">
        <v>30161348</v>
      </c>
      <c r="E76" s="673">
        <v>30161348</v>
      </c>
      <c r="F76" s="674">
        <v>11031817.290000001</v>
      </c>
    </row>
    <row r="77" spans="3:6">
      <c r="C77" s="671" t="s">
        <v>727</v>
      </c>
      <c r="D77" s="673">
        <v>887683068</v>
      </c>
      <c r="E77" s="673">
        <v>887683068</v>
      </c>
      <c r="F77" s="674">
        <v>434675215.25</v>
      </c>
    </row>
    <row r="78" spans="3:6">
      <c r="C78" s="671" t="s">
        <v>728</v>
      </c>
      <c r="D78" s="673">
        <v>42485420</v>
      </c>
      <c r="E78" s="673">
        <v>42485420</v>
      </c>
      <c r="F78" s="674">
        <v>33221541.599999998</v>
      </c>
    </row>
    <row r="79" spans="3:6">
      <c r="C79" s="671" t="s">
        <v>729</v>
      </c>
      <c r="D79" s="673">
        <v>53863137</v>
      </c>
      <c r="E79" s="673">
        <v>53863137</v>
      </c>
      <c r="F79" s="674">
        <v>23215628.990000002</v>
      </c>
    </row>
    <row r="80" spans="3:6">
      <c r="C80" s="671" t="s">
        <v>730</v>
      </c>
      <c r="D80" s="673">
        <v>306671989</v>
      </c>
      <c r="E80" s="673">
        <v>306671989</v>
      </c>
      <c r="F80" s="674">
        <v>159193532.83000001</v>
      </c>
    </row>
    <row r="81" spans="3:6">
      <c r="C81" s="671" t="s">
        <v>731</v>
      </c>
      <c r="D81" s="673">
        <v>656402</v>
      </c>
      <c r="E81" s="673">
        <v>656402</v>
      </c>
      <c r="F81" s="674">
        <v>380310.78</v>
      </c>
    </row>
    <row r="82" spans="3:6">
      <c r="C82" s="671" t="s">
        <v>732</v>
      </c>
      <c r="D82" s="673">
        <v>20778073590</v>
      </c>
      <c r="E82" s="673">
        <v>20778073590</v>
      </c>
      <c r="F82" s="674">
        <v>11090505595.24</v>
      </c>
    </row>
    <row r="83" spans="3:6">
      <c r="C83" s="671" t="s">
        <v>733</v>
      </c>
      <c r="D83" s="673">
        <v>15260125</v>
      </c>
      <c r="E83" s="673">
        <v>15260125</v>
      </c>
      <c r="F83" s="674">
        <v>5530816.4399999995</v>
      </c>
    </row>
    <row r="84" spans="3:6">
      <c r="C84" s="671" t="s">
        <v>734</v>
      </c>
      <c r="D84" s="673">
        <v>15902556305</v>
      </c>
      <c r="E84" s="673">
        <v>15902556305</v>
      </c>
      <c r="F84" s="674">
        <v>5780638679.7600002</v>
      </c>
    </row>
    <row r="85" spans="3:6">
      <c r="C85" s="671" t="s">
        <v>735</v>
      </c>
      <c r="D85" s="673">
        <v>44400000</v>
      </c>
      <c r="E85" s="673">
        <v>44400000</v>
      </c>
      <c r="F85" s="674">
        <v>18194400</v>
      </c>
    </row>
    <row r="86" spans="3:6">
      <c r="C86" s="671" t="s">
        <v>736</v>
      </c>
      <c r="D86" s="673">
        <v>533351791</v>
      </c>
      <c r="E86" s="673">
        <v>533351791</v>
      </c>
      <c r="F86" s="674">
        <v>241859407.88</v>
      </c>
    </row>
    <row r="87" spans="3:6">
      <c r="C87" s="671" t="s">
        <v>737</v>
      </c>
      <c r="D87" s="673">
        <v>715069525</v>
      </c>
      <c r="E87" s="673">
        <v>715069525</v>
      </c>
      <c r="F87" s="674">
        <v>308262209.75</v>
      </c>
    </row>
    <row r="88" spans="3:6">
      <c r="C88" s="671" t="s">
        <v>738</v>
      </c>
      <c r="D88" s="673">
        <v>2335594425</v>
      </c>
      <c r="E88" s="673">
        <v>2335594425</v>
      </c>
      <c r="F88" s="674">
        <v>778089963.63999999</v>
      </c>
    </row>
    <row r="89" spans="3:6">
      <c r="C89" s="671" t="s">
        <v>739</v>
      </c>
      <c r="D89" s="673">
        <v>3375460742</v>
      </c>
      <c r="E89" s="673">
        <v>3375460742</v>
      </c>
      <c r="F89" s="674">
        <v>1531680029.5799999</v>
      </c>
    </row>
    <row r="90" spans="3:6">
      <c r="C90" s="671" t="s">
        <v>740</v>
      </c>
      <c r="D90" s="673">
        <v>11845910656</v>
      </c>
      <c r="E90" s="673">
        <v>11845910656</v>
      </c>
      <c r="F90" s="674">
        <v>6757540658.6899996</v>
      </c>
    </row>
    <row r="91" spans="3:6">
      <c r="C91" s="671" t="s">
        <v>741</v>
      </c>
      <c r="D91" s="673">
        <v>9741330785</v>
      </c>
      <c r="E91" s="673">
        <v>9741330785</v>
      </c>
      <c r="F91" s="674">
        <v>4720308977.5</v>
      </c>
    </row>
    <row r="92" spans="3:6">
      <c r="C92" s="671" t="s">
        <v>742</v>
      </c>
      <c r="D92" s="673">
        <v>978754929</v>
      </c>
      <c r="E92" s="673">
        <v>978754929</v>
      </c>
      <c r="F92" s="674">
        <v>311178754.06</v>
      </c>
    </row>
    <row r="93" spans="3:6">
      <c r="C93" s="671" t="s">
        <v>743</v>
      </c>
      <c r="D93" s="673">
        <v>637785534</v>
      </c>
      <c r="E93" s="673">
        <v>637785534</v>
      </c>
      <c r="F93" s="674">
        <v>152606498.19</v>
      </c>
    </row>
    <row r="94" spans="3:6">
      <c r="C94" s="671" t="s">
        <v>744</v>
      </c>
      <c r="D94" s="673">
        <v>19545618891</v>
      </c>
      <c r="E94" s="673">
        <v>19545618891</v>
      </c>
      <c r="F94" s="674">
        <v>10770098980.049999</v>
      </c>
    </row>
    <row r="95" spans="3:6">
      <c r="C95" s="671" t="s">
        <v>745</v>
      </c>
      <c r="D95" s="673">
        <v>4043594224</v>
      </c>
      <c r="E95" s="673">
        <v>4043594224</v>
      </c>
      <c r="F95" s="674">
        <v>2054801583.21</v>
      </c>
    </row>
    <row r="96" spans="3:6">
      <c r="C96" s="671" t="s">
        <v>746</v>
      </c>
      <c r="D96" s="673">
        <v>1308586317</v>
      </c>
      <c r="E96" s="673">
        <v>1308586317</v>
      </c>
      <c r="F96" s="674">
        <v>633602026.1500001</v>
      </c>
    </row>
    <row r="97" spans="3:6">
      <c r="C97" s="671" t="s">
        <v>747</v>
      </c>
      <c r="D97" s="673">
        <v>395273180</v>
      </c>
      <c r="E97" s="673">
        <v>395273180</v>
      </c>
      <c r="F97" s="674">
        <v>198923623.47</v>
      </c>
    </row>
    <row r="98" spans="3:6">
      <c r="C98" s="671" t="s">
        <v>748</v>
      </c>
      <c r="D98" s="673">
        <v>142109031</v>
      </c>
      <c r="E98" s="673">
        <v>142109031</v>
      </c>
      <c r="F98" s="674">
        <v>283522215.43000001</v>
      </c>
    </row>
    <row r="99" spans="3:6">
      <c r="C99" s="671" t="s">
        <v>749</v>
      </c>
      <c r="D99" s="673">
        <v>0</v>
      </c>
      <c r="E99" s="673">
        <v>0</v>
      </c>
      <c r="F99" s="674">
        <v>81.16</v>
      </c>
    </row>
    <row r="100" spans="3:6">
      <c r="C100" s="671" t="s">
        <v>750</v>
      </c>
      <c r="D100" s="673">
        <v>0</v>
      </c>
      <c r="E100" s="673">
        <v>0</v>
      </c>
      <c r="F100" s="674">
        <v>0</v>
      </c>
    </row>
    <row r="101" spans="3:6">
      <c r="C101" s="671" t="s">
        <v>751</v>
      </c>
      <c r="D101" s="673">
        <v>329685736</v>
      </c>
      <c r="E101" s="673">
        <v>329685736</v>
      </c>
      <c r="F101" s="674">
        <v>243076307.98999998</v>
      </c>
    </row>
    <row r="102" spans="3:6">
      <c r="C102" s="671" t="s">
        <v>752</v>
      </c>
      <c r="D102" s="673">
        <v>1020617253</v>
      </c>
      <c r="E102" s="673">
        <v>1020617253</v>
      </c>
      <c r="F102" s="674">
        <v>658938780.97000003</v>
      </c>
    </row>
    <row r="103" spans="3:6">
      <c r="C103" s="671" t="s">
        <v>753</v>
      </c>
      <c r="D103" s="673">
        <v>28616293</v>
      </c>
      <c r="E103" s="673">
        <v>28616293</v>
      </c>
      <c r="F103" s="674">
        <v>13639563.859999999</v>
      </c>
    </row>
    <row r="104" spans="3:6">
      <c r="C104" s="671" t="s">
        <v>754</v>
      </c>
      <c r="D104" s="673">
        <v>539490022</v>
      </c>
      <c r="E104" s="673">
        <v>539490022</v>
      </c>
      <c r="F104" s="674">
        <v>415544463.82999986</v>
      </c>
    </row>
    <row r="105" spans="3:6">
      <c r="C105" s="671" t="s">
        <v>755</v>
      </c>
      <c r="D105" s="673">
        <v>1109972</v>
      </c>
      <c r="E105" s="673">
        <v>1109972</v>
      </c>
      <c r="F105" s="674">
        <v>328845.75</v>
      </c>
    </row>
    <row r="106" spans="3:6">
      <c r="C106" s="671" t="s">
        <v>756</v>
      </c>
      <c r="D106" s="673">
        <v>9969531</v>
      </c>
      <c r="E106" s="673">
        <v>9969531</v>
      </c>
      <c r="F106" s="674">
        <v>2785992.21</v>
      </c>
    </row>
    <row r="107" spans="3:6">
      <c r="C107" s="671" t="s">
        <v>757</v>
      </c>
      <c r="D107" s="673">
        <v>1230021</v>
      </c>
      <c r="E107" s="673">
        <v>1230021</v>
      </c>
      <c r="F107" s="674">
        <v>2094570.2100000002</v>
      </c>
    </row>
    <row r="108" spans="3:6">
      <c r="C108" s="671" t="s">
        <v>758</v>
      </c>
      <c r="D108" s="673">
        <v>7308084</v>
      </c>
      <c r="E108" s="673">
        <v>7308084</v>
      </c>
      <c r="F108" s="674">
        <v>14356029.99</v>
      </c>
    </row>
    <row r="109" spans="3:6">
      <c r="C109" s="671" t="s">
        <v>759</v>
      </c>
      <c r="D109" s="673">
        <v>2201889</v>
      </c>
      <c r="E109" s="673">
        <v>2201889</v>
      </c>
      <c r="F109" s="674">
        <v>829486.65999999992</v>
      </c>
    </row>
    <row r="110" spans="3:6">
      <c r="C110" s="671" t="s">
        <v>760</v>
      </c>
      <c r="D110" s="673">
        <v>6648810</v>
      </c>
      <c r="E110" s="673">
        <v>6648810</v>
      </c>
      <c r="F110" s="674">
        <v>1790953.1</v>
      </c>
    </row>
    <row r="111" spans="3:6">
      <c r="C111" s="671" t="s">
        <v>761</v>
      </c>
      <c r="D111" s="673">
        <v>371065619</v>
      </c>
      <c r="E111" s="673">
        <v>371065619</v>
      </c>
      <c r="F111" s="674">
        <v>194306991.94</v>
      </c>
    </row>
    <row r="112" spans="3:6">
      <c r="C112" s="670" t="s">
        <v>762</v>
      </c>
      <c r="D112" s="665">
        <v>63524631313</v>
      </c>
      <c r="E112" s="665">
        <v>63524631313</v>
      </c>
      <c r="F112" s="666">
        <v>32479290753.600002</v>
      </c>
    </row>
    <row r="113" spans="3:6">
      <c r="C113" s="671" t="s">
        <v>763</v>
      </c>
      <c r="D113" s="673">
        <v>52488556434</v>
      </c>
      <c r="E113" s="673">
        <v>52488556434</v>
      </c>
      <c r="F113" s="674">
        <v>26667433523.93</v>
      </c>
    </row>
    <row r="114" spans="3:6">
      <c r="C114" s="671" t="s">
        <v>764</v>
      </c>
      <c r="D114" s="673">
        <v>10503383758</v>
      </c>
      <c r="E114" s="673">
        <v>10503383758</v>
      </c>
      <c r="F114" s="674">
        <v>5711635923.6400003</v>
      </c>
    </row>
    <row r="115" spans="3:6">
      <c r="C115" s="671" t="s">
        <v>765</v>
      </c>
      <c r="D115" s="673">
        <v>302480634</v>
      </c>
      <c r="E115" s="673">
        <v>302480634</v>
      </c>
      <c r="F115" s="674">
        <v>3081933.58</v>
      </c>
    </row>
    <row r="116" spans="3:6">
      <c r="C116" s="671" t="s">
        <v>766</v>
      </c>
      <c r="D116" s="673">
        <v>205893044</v>
      </c>
      <c r="E116" s="673">
        <v>205893044</v>
      </c>
      <c r="F116" s="674">
        <v>88875466.719999999</v>
      </c>
    </row>
    <row r="117" spans="3:6">
      <c r="C117" s="671" t="s">
        <v>767</v>
      </c>
      <c r="D117" s="673">
        <v>414202</v>
      </c>
      <c r="E117" s="673">
        <v>414202</v>
      </c>
      <c r="F117" s="674">
        <v>0</v>
      </c>
    </row>
    <row r="118" spans="3:6">
      <c r="C118" s="671" t="s">
        <v>768</v>
      </c>
      <c r="D118" s="673">
        <v>23903241</v>
      </c>
      <c r="E118" s="673">
        <v>23903241</v>
      </c>
      <c r="F118" s="674">
        <v>8263905.7300000004</v>
      </c>
    </row>
    <row r="119" spans="3:6">
      <c r="C119" s="670" t="s">
        <v>769</v>
      </c>
      <c r="D119" s="665">
        <v>1502477834</v>
      </c>
      <c r="E119" s="665">
        <v>1502477834</v>
      </c>
      <c r="F119" s="666">
        <v>806526085.53999996</v>
      </c>
    </row>
    <row r="120" spans="3:6">
      <c r="C120" s="671" t="s">
        <v>770</v>
      </c>
      <c r="D120" s="673">
        <v>1502477834</v>
      </c>
      <c r="E120" s="673">
        <v>1502477834</v>
      </c>
      <c r="F120" s="674">
        <v>806526085.53999996</v>
      </c>
    </row>
    <row r="121" spans="3:6">
      <c r="C121" s="670" t="s">
        <v>771</v>
      </c>
      <c r="D121" s="665">
        <v>3298709</v>
      </c>
      <c r="E121" s="665">
        <v>3298709</v>
      </c>
      <c r="F121" s="666">
        <v>1691749.06</v>
      </c>
    </row>
    <row r="122" spans="3:6">
      <c r="C122" s="671" t="s">
        <v>772</v>
      </c>
      <c r="D122" s="673">
        <v>3298709</v>
      </c>
      <c r="E122" s="673">
        <v>3298709</v>
      </c>
      <c r="F122" s="674">
        <v>1691749.06</v>
      </c>
    </row>
    <row r="123" spans="3:6">
      <c r="C123" s="667" t="s">
        <v>773</v>
      </c>
      <c r="D123" s="668">
        <v>4675978643</v>
      </c>
      <c r="E123" s="668">
        <v>4675978643</v>
      </c>
      <c r="F123" s="669">
        <v>3946927248.8800001</v>
      </c>
    </row>
    <row r="124" spans="3:6">
      <c r="C124" s="670" t="s">
        <v>774</v>
      </c>
      <c r="D124" s="665">
        <v>2304102739</v>
      </c>
      <c r="E124" s="665">
        <v>2304102739</v>
      </c>
      <c r="F124" s="666">
        <v>1185907219.53</v>
      </c>
    </row>
    <row r="125" spans="3:6">
      <c r="C125" s="671" t="s">
        <v>775</v>
      </c>
      <c r="D125" s="673">
        <v>2304102739</v>
      </c>
      <c r="E125" s="673">
        <v>2304102739</v>
      </c>
      <c r="F125" s="674">
        <v>1185907219.53</v>
      </c>
    </row>
    <row r="126" spans="3:6">
      <c r="C126" s="671" t="s">
        <v>776</v>
      </c>
      <c r="D126" s="673">
        <v>260322110</v>
      </c>
      <c r="E126" s="673">
        <v>260322110</v>
      </c>
      <c r="F126" s="674">
        <v>129919939.77000001</v>
      </c>
    </row>
    <row r="127" spans="3:6">
      <c r="C127" s="671" t="s">
        <v>777</v>
      </c>
      <c r="D127" s="673">
        <v>32629968</v>
      </c>
      <c r="E127" s="673">
        <v>32629968</v>
      </c>
      <c r="F127" s="674">
        <v>8314869.2899999991</v>
      </c>
    </row>
    <row r="128" spans="3:6">
      <c r="C128" s="671" t="s">
        <v>778</v>
      </c>
      <c r="D128" s="673">
        <v>2011150661</v>
      </c>
      <c r="E128" s="673">
        <v>2011150661</v>
      </c>
      <c r="F128" s="674">
        <v>1047672410.4699999</v>
      </c>
    </row>
    <row r="129" spans="3:6">
      <c r="C129" s="670" t="s">
        <v>779</v>
      </c>
      <c r="D129" s="665">
        <v>2371875904</v>
      </c>
      <c r="E129" s="665">
        <v>2371875904</v>
      </c>
      <c r="F129" s="666">
        <v>2761020029.3499999</v>
      </c>
    </row>
    <row r="130" spans="3:6">
      <c r="C130" s="671" t="s">
        <v>780</v>
      </c>
      <c r="D130" s="673">
        <v>2371875904</v>
      </c>
      <c r="E130" s="673">
        <v>2371875904</v>
      </c>
      <c r="F130" s="674">
        <v>2761020029.3499999</v>
      </c>
    </row>
    <row r="131" spans="3:6">
      <c r="C131" s="671" t="s">
        <v>781</v>
      </c>
      <c r="D131" s="673">
        <v>2371875904</v>
      </c>
      <c r="E131" s="673">
        <v>2371875904</v>
      </c>
      <c r="F131" s="674">
        <v>2761020029.3499999</v>
      </c>
    </row>
    <row r="132" spans="3:6">
      <c r="C132" s="667" t="s">
        <v>782</v>
      </c>
      <c r="D132" s="668">
        <v>86008940507</v>
      </c>
      <c r="E132" s="668">
        <v>86514814234.149994</v>
      </c>
      <c r="F132" s="669">
        <v>20157142059.210003</v>
      </c>
    </row>
    <row r="133" spans="3:6">
      <c r="C133" s="670" t="s">
        <v>783</v>
      </c>
      <c r="D133" s="665">
        <v>79121996184</v>
      </c>
      <c r="E133" s="665">
        <v>79627869911.149994</v>
      </c>
      <c r="F133" s="666">
        <v>15717568174.990002</v>
      </c>
    </row>
    <row r="134" spans="3:6">
      <c r="C134" s="671" t="s">
        <v>784</v>
      </c>
      <c r="D134" s="673">
        <v>3149469</v>
      </c>
      <c r="E134" s="673">
        <v>3149469</v>
      </c>
      <c r="F134" s="674">
        <v>2876189.95</v>
      </c>
    </row>
    <row r="135" spans="3:6">
      <c r="C135" s="671" t="s">
        <v>785</v>
      </c>
      <c r="D135" s="673">
        <v>1341430467</v>
      </c>
      <c r="E135" s="673">
        <v>1341430467</v>
      </c>
      <c r="F135" s="674">
        <v>576076850.25999999</v>
      </c>
    </row>
    <row r="136" spans="3:6">
      <c r="C136" s="671" t="s">
        <v>786</v>
      </c>
      <c r="D136" s="673">
        <v>4220</v>
      </c>
      <c r="E136" s="673">
        <v>4220</v>
      </c>
      <c r="F136" s="674">
        <v>5360</v>
      </c>
    </row>
    <row r="137" spans="3:6">
      <c r="C137" s="671" t="s">
        <v>787</v>
      </c>
      <c r="D137" s="673">
        <v>0</v>
      </c>
      <c r="E137" s="673">
        <v>0</v>
      </c>
      <c r="F137" s="674">
        <v>725210163.17999995</v>
      </c>
    </row>
    <row r="138" spans="3:6">
      <c r="C138" s="671" t="s">
        <v>788</v>
      </c>
      <c r="D138" s="673">
        <v>547018653</v>
      </c>
      <c r="E138" s="673">
        <v>547018653</v>
      </c>
      <c r="F138" s="674">
        <v>0</v>
      </c>
    </row>
    <row r="139" spans="3:6">
      <c r="C139" s="671" t="s">
        <v>789</v>
      </c>
      <c r="D139" s="673">
        <v>2110956</v>
      </c>
      <c r="E139" s="673">
        <v>2110956</v>
      </c>
      <c r="F139" s="674">
        <v>754500</v>
      </c>
    </row>
    <row r="140" spans="3:6">
      <c r="C140" s="671" t="s">
        <v>790</v>
      </c>
      <c r="D140" s="673">
        <v>323289089</v>
      </c>
      <c r="E140" s="673">
        <v>324415235.60000002</v>
      </c>
      <c r="F140" s="674">
        <v>48251588.099999994</v>
      </c>
    </row>
    <row r="141" spans="3:6">
      <c r="C141" s="671" t="s">
        <v>791</v>
      </c>
      <c r="D141" s="673">
        <v>26781916427</v>
      </c>
      <c r="E141" s="673">
        <v>27276178268.549999</v>
      </c>
      <c r="F141" s="674">
        <v>0</v>
      </c>
    </row>
    <row r="142" spans="3:6">
      <c r="C142" s="671" t="s">
        <v>792</v>
      </c>
      <c r="D142" s="673">
        <v>0</v>
      </c>
      <c r="E142" s="673">
        <v>0</v>
      </c>
      <c r="F142" s="674">
        <v>1060344950.1199999</v>
      </c>
    </row>
    <row r="143" spans="3:6">
      <c r="C143" s="671" t="s">
        <v>793</v>
      </c>
      <c r="D143" s="673">
        <v>3429326903</v>
      </c>
      <c r="E143" s="673">
        <v>3429326903</v>
      </c>
      <c r="F143" s="674">
        <v>0</v>
      </c>
    </row>
    <row r="144" spans="3:6">
      <c r="C144" s="671" t="s">
        <v>794</v>
      </c>
      <c r="D144" s="673">
        <v>0</v>
      </c>
      <c r="E144" s="673">
        <v>10485739</v>
      </c>
      <c r="F144" s="674">
        <v>13304048573.380003</v>
      </c>
    </row>
    <row r="145" spans="3:6">
      <c r="C145" s="671" t="s">
        <v>795</v>
      </c>
      <c r="D145" s="673">
        <v>46693750000</v>
      </c>
      <c r="E145" s="673">
        <v>46693750000</v>
      </c>
      <c r="F145" s="674">
        <v>0</v>
      </c>
    </row>
    <row r="146" spans="3:6">
      <c r="C146" s="670" t="s">
        <v>796</v>
      </c>
      <c r="D146" s="665">
        <v>6886944323</v>
      </c>
      <c r="E146" s="665">
        <v>6886944323</v>
      </c>
      <c r="F146" s="666">
        <v>4439573884.2200003</v>
      </c>
    </row>
    <row r="147" spans="3:6">
      <c r="C147" s="671" t="s">
        <v>797</v>
      </c>
      <c r="D147" s="673">
        <v>36354493</v>
      </c>
      <c r="E147" s="673">
        <v>36354493</v>
      </c>
      <c r="F147" s="674">
        <v>15064140.650000002</v>
      </c>
    </row>
    <row r="148" spans="3:6">
      <c r="C148" s="671" t="s">
        <v>798</v>
      </c>
      <c r="D148" s="673">
        <v>1399756514</v>
      </c>
      <c r="E148" s="673">
        <v>1399756514</v>
      </c>
      <c r="F148" s="674">
        <v>784484313.15999997</v>
      </c>
    </row>
    <row r="149" spans="3:6">
      <c r="C149" s="671" t="s">
        <v>799</v>
      </c>
      <c r="D149" s="673">
        <v>5393665286</v>
      </c>
      <c r="E149" s="673">
        <v>5393665286</v>
      </c>
      <c r="F149" s="674">
        <v>2970662472.3800001</v>
      </c>
    </row>
    <row r="150" spans="3:6">
      <c r="C150" s="671" t="s">
        <v>800</v>
      </c>
      <c r="D150" s="673">
        <v>0</v>
      </c>
      <c r="E150" s="673">
        <v>0</v>
      </c>
      <c r="F150" s="674">
        <v>1352.06</v>
      </c>
    </row>
    <row r="151" spans="3:6">
      <c r="C151" s="671" t="s">
        <v>801</v>
      </c>
      <c r="D151" s="673">
        <v>0</v>
      </c>
      <c r="E151" s="673">
        <v>0</v>
      </c>
      <c r="F151" s="674">
        <v>20713.12</v>
      </c>
    </row>
    <row r="152" spans="3:6">
      <c r="C152" s="671" t="s">
        <v>802</v>
      </c>
      <c r="D152" s="673">
        <v>56597706</v>
      </c>
      <c r="E152" s="673">
        <v>56597706</v>
      </c>
      <c r="F152" s="674">
        <v>23323550</v>
      </c>
    </row>
    <row r="153" spans="3:6">
      <c r="C153" s="671" t="s">
        <v>803</v>
      </c>
      <c r="D153" s="673">
        <v>159429</v>
      </c>
      <c r="E153" s="673">
        <v>159429</v>
      </c>
      <c r="F153" s="674">
        <v>800</v>
      </c>
    </row>
    <row r="154" spans="3:6">
      <c r="C154" s="671" t="s">
        <v>804</v>
      </c>
      <c r="D154" s="673">
        <v>410895</v>
      </c>
      <c r="E154" s="673">
        <v>410895</v>
      </c>
      <c r="F154" s="674">
        <v>134197.22</v>
      </c>
    </row>
    <row r="155" spans="3:6">
      <c r="C155" s="671" t="s">
        <v>805</v>
      </c>
      <c r="D155" s="673">
        <v>0</v>
      </c>
      <c r="E155" s="673">
        <v>0</v>
      </c>
      <c r="F155" s="674">
        <v>155638041.29999998</v>
      </c>
    </row>
    <row r="156" spans="3:6">
      <c r="C156" s="671" t="s">
        <v>806</v>
      </c>
      <c r="D156" s="673">
        <v>0</v>
      </c>
      <c r="E156" s="673">
        <v>0</v>
      </c>
      <c r="F156" s="674">
        <v>466829511.52000004</v>
      </c>
    </row>
    <row r="157" spans="3:6">
      <c r="C157" s="671" t="s">
        <v>807</v>
      </c>
      <c r="D157" s="673">
        <v>0</v>
      </c>
      <c r="E157" s="673">
        <v>0</v>
      </c>
      <c r="F157" s="674">
        <v>23414792.810000002</v>
      </c>
    </row>
    <row r="158" spans="3:6">
      <c r="C158" s="667" t="s">
        <v>808</v>
      </c>
      <c r="D158" s="668">
        <v>13752752665</v>
      </c>
      <c r="E158" s="668">
        <v>13752752665</v>
      </c>
      <c r="F158" s="669">
        <v>244800150.50999999</v>
      </c>
    </row>
    <row r="159" spans="3:6">
      <c r="C159" s="670" t="s">
        <v>809</v>
      </c>
      <c r="D159" s="665">
        <v>0</v>
      </c>
      <c r="E159" s="665">
        <v>0</v>
      </c>
      <c r="F159" s="666">
        <v>78427295.329999998</v>
      </c>
    </row>
    <row r="160" spans="3:6">
      <c r="C160" s="671" t="s">
        <v>810</v>
      </c>
      <c r="D160" s="673">
        <v>0</v>
      </c>
      <c r="E160" s="673">
        <v>0</v>
      </c>
      <c r="F160" s="674">
        <v>78427295.329999998</v>
      </c>
    </row>
    <row r="161" spans="3:6">
      <c r="C161" s="671" t="s">
        <v>811</v>
      </c>
      <c r="D161" s="673">
        <v>0</v>
      </c>
      <c r="E161" s="673">
        <v>0</v>
      </c>
      <c r="F161" s="674">
        <v>78427295.329999998</v>
      </c>
    </row>
    <row r="162" spans="3:6">
      <c r="C162" s="670" t="s">
        <v>812</v>
      </c>
      <c r="D162" s="665">
        <v>13752752665</v>
      </c>
      <c r="E162" s="665">
        <v>13752752665</v>
      </c>
      <c r="F162" s="666">
        <v>166372855.18000001</v>
      </c>
    </row>
    <row r="163" spans="3:6">
      <c r="C163" s="671" t="s">
        <v>813</v>
      </c>
      <c r="D163" s="673">
        <v>10500000000</v>
      </c>
      <c r="E163" s="673">
        <v>10500000000</v>
      </c>
      <c r="F163" s="674">
        <v>0</v>
      </c>
    </row>
    <row r="164" spans="3:6">
      <c r="C164" s="671" t="s">
        <v>814</v>
      </c>
      <c r="D164" s="673">
        <v>1500000000</v>
      </c>
      <c r="E164" s="673">
        <v>1500000000</v>
      </c>
      <c r="F164" s="674">
        <v>0</v>
      </c>
    </row>
    <row r="165" spans="3:6">
      <c r="C165" s="671" t="s">
        <v>815</v>
      </c>
      <c r="D165" s="673">
        <v>9000000000</v>
      </c>
      <c r="E165" s="673">
        <v>9000000000</v>
      </c>
      <c r="F165" s="674">
        <v>0</v>
      </c>
    </row>
    <row r="166" spans="3:6">
      <c r="C166" s="671" t="s">
        <v>816</v>
      </c>
      <c r="D166" s="673">
        <v>3252752665</v>
      </c>
      <c r="E166" s="673">
        <v>3252752665</v>
      </c>
      <c r="F166" s="674">
        <v>166372855.18000001</v>
      </c>
    </row>
    <row r="167" spans="3:6">
      <c r="C167" s="671" t="s">
        <v>817</v>
      </c>
      <c r="D167" s="673">
        <v>3252368108</v>
      </c>
      <c r="E167" s="673">
        <v>3252368108</v>
      </c>
      <c r="F167" s="674">
        <v>166291124.31999999</v>
      </c>
    </row>
    <row r="168" spans="3:6">
      <c r="C168" s="671" t="s">
        <v>818</v>
      </c>
      <c r="D168" s="673">
        <v>354808</v>
      </c>
      <c r="E168" s="673">
        <v>354808</v>
      </c>
      <c r="F168" s="674">
        <v>36673.789999999994</v>
      </c>
    </row>
    <row r="169" spans="3:6">
      <c r="C169" s="671" t="s">
        <v>819</v>
      </c>
      <c r="D169" s="673">
        <v>1259</v>
      </c>
      <c r="E169" s="673">
        <v>1259</v>
      </c>
      <c r="F169" s="674">
        <v>13690.06</v>
      </c>
    </row>
    <row r="170" spans="3:6">
      <c r="C170" s="671" t="s">
        <v>820</v>
      </c>
      <c r="D170" s="673">
        <v>28490</v>
      </c>
      <c r="E170" s="673">
        <v>28490</v>
      </c>
      <c r="F170" s="674">
        <v>28489.68</v>
      </c>
    </row>
    <row r="171" spans="3:6">
      <c r="C171" s="671" t="s">
        <v>821</v>
      </c>
      <c r="D171" s="673">
        <v>0</v>
      </c>
      <c r="E171" s="673">
        <v>0</v>
      </c>
      <c r="F171" s="674">
        <v>0</v>
      </c>
    </row>
    <row r="172" spans="3:6">
      <c r="C172" s="671" t="s">
        <v>822</v>
      </c>
      <c r="D172" s="673">
        <v>0</v>
      </c>
      <c r="E172" s="673">
        <v>0</v>
      </c>
      <c r="F172" s="674">
        <v>149.22</v>
      </c>
    </row>
    <row r="173" spans="3:6">
      <c r="C173" s="671" t="s">
        <v>823</v>
      </c>
      <c r="D173" s="673">
        <v>0</v>
      </c>
      <c r="E173" s="673">
        <v>0</v>
      </c>
      <c r="F173" s="674">
        <v>2728.11</v>
      </c>
    </row>
    <row r="174" spans="3:6">
      <c r="C174" s="667" t="s">
        <v>824</v>
      </c>
      <c r="D174" s="668">
        <v>5738982089</v>
      </c>
      <c r="E174" s="668">
        <v>6092110477.5599995</v>
      </c>
      <c r="F174" s="669">
        <v>18636098819.989998</v>
      </c>
    </row>
    <row r="175" spans="3:6">
      <c r="C175" s="670" t="s">
        <v>825</v>
      </c>
      <c r="D175" s="665">
        <v>0</v>
      </c>
      <c r="E175" s="665">
        <v>14331145.76</v>
      </c>
      <c r="F175" s="666">
        <v>274500</v>
      </c>
    </row>
    <row r="176" spans="3:6">
      <c r="C176" s="671" t="s">
        <v>826</v>
      </c>
      <c r="D176" s="673">
        <v>0</v>
      </c>
      <c r="E176" s="673">
        <v>0</v>
      </c>
      <c r="F176" s="674">
        <v>274500</v>
      </c>
    </row>
    <row r="177" spans="3:6">
      <c r="C177" s="671" t="s">
        <v>827</v>
      </c>
      <c r="D177" s="673">
        <v>0</v>
      </c>
      <c r="E177" s="673">
        <v>14331145.76</v>
      </c>
      <c r="F177" s="674">
        <v>0</v>
      </c>
    </row>
    <row r="178" spans="3:6">
      <c r="C178" s="670" t="s">
        <v>828</v>
      </c>
      <c r="D178" s="665">
        <v>4945043431</v>
      </c>
      <c r="E178" s="665">
        <v>4945043431</v>
      </c>
      <c r="F178" s="666">
        <v>18434198249.959999</v>
      </c>
    </row>
    <row r="179" spans="3:6">
      <c r="C179" s="671" t="s">
        <v>829</v>
      </c>
      <c r="D179" s="673">
        <v>4945043431</v>
      </c>
      <c r="E179" s="673">
        <v>4945043431</v>
      </c>
      <c r="F179" s="674">
        <v>18434198249.959999</v>
      </c>
    </row>
    <row r="180" spans="3:6">
      <c r="C180" s="671" t="s">
        <v>830</v>
      </c>
      <c r="D180" s="673">
        <v>4945043431</v>
      </c>
      <c r="E180" s="673">
        <v>4945043431</v>
      </c>
      <c r="F180" s="674">
        <v>17347950000</v>
      </c>
    </row>
    <row r="181" spans="3:6">
      <c r="C181" s="671" t="s">
        <v>831</v>
      </c>
      <c r="D181" s="673">
        <v>0</v>
      </c>
      <c r="E181" s="673">
        <v>0</v>
      </c>
      <c r="F181" s="674">
        <v>1086248249.96</v>
      </c>
    </row>
    <row r="182" spans="3:6">
      <c r="C182" s="670" t="s">
        <v>451</v>
      </c>
      <c r="D182" s="665">
        <v>793938658</v>
      </c>
      <c r="E182" s="665">
        <v>1132735900.7999997</v>
      </c>
      <c r="F182" s="666">
        <v>201626070.03</v>
      </c>
    </row>
    <row r="183" spans="3:6">
      <c r="C183" s="671" t="s">
        <v>832</v>
      </c>
      <c r="D183" s="673">
        <v>0</v>
      </c>
      <c r="E183" s="673">
        <v>19429273.539999999</v>
      </c>
      <c r="F183" s="674">
        <v>15807441.02</v>
      </c>
    </row>
    <row r="184" spans="3:6">
      <c r="C184" s="671" t="s">
        <v>833</v>
      </c>
      <c r="D184" s="673">
        <v>0</v>
      </c>
      <c r="E184" s="673">
        <v>19429273.539999999</v>
      </c>
      <c r="F184" s="674">
        <v>15807441.02</v>
      </c>
    </row>
    <row r="185" spans="3:6">
      <c r="C185" s="671" t="s">
        <v>834</v>
      </c>
      <c r="D185" s="673">
        <v>793938658</v>
      </c>
      <c r="E185" s="673">
        <v>1113306627.2599998</v>
      </c>
      <c r="F185" s="674">
        <v>185818629.00999999</v>
      </c>
    </row>
    <row r="186" spans="3:6">
      <c r="C186" s="671" t="s">
        <v>835</v>
      </c>
      <c r="D186" s="673">
        <v>793938658</v>
      </c>
      <c r="E186" s="673">
        <v>1104998352.0099998</v>
      </c>
      <c r="F186" s="674">
        <v>185818629.00999999</v>
      </c>
    </row>
    <row r="187" spans="3:6">
      <c r="C187" s="671" t="s">
        <v>836</v>
      </c>
      <c r="D187" s="673">
        <v>0</v>
      </c>
      <c r="E187" s="673">
        <v>8308275.25</v>
      </c>
      <c r="F187" s="674">
        <v>0</v>
      </c>
    </row>
    <row r="188" spans="3:6">
      <c r="C188" s="667" t="s">
        <v>837</v>
      </c>
      <c r="D188" s="668">
        <v>292206480</v>
      </c>
      <c r="E188" s="668">
        <v>292206480</v>
      </c>
      <c r="F188" s="669">
        <v>678154162.03999996</v>
      </c>
    </row>
    <row r="189" spans="3:6">
      <c r="C189" s="670" t="s">
        <v>838</v>
      </c>
      <c r="D189" s="665">
        <v>292206480</v>
      </c>
      <c r="E189" s="665">
        <v>292206480</v>
      </c>
      <c r="F189" s="666">
        <v>678154162.03999996</v>
      </c>
    </row>
    <row r="190" spans="3:6">
      <c r="C190" s="671" t="s">
        <v>839</v>
      </c>
      <c r="D190" s="673">
        <v>292056427</v>
      </c>
      <c r="E190" s="673">
        <v>292056427</v>
      </c>
      <c r="F190" s="674">
        <v>220330562.24000001</v>
      </c>
    </row>
    <row r="191" spans="3:6">
      <c r="C191" s="671" t="s">
        <v>840</v>
      </c>
      <c r="D191" s="673">
        <v>0</v>
      </c>
      <c r="E191" s="673">
        <v>0</v>
      </c>
      <c r="F191" s="674">
        <v>457777832.25999999</v>
      </c>
    </row>
    <row r="192" spans="3:6">
      <c r="C192" s="671" t="s">
        <v>841</v>
      </c>
      <c r="D192" s="673">
        <v>150053</v>
      </c>
      <c r="E192" s="673">
        <v>150053</v>
      </c>
      <c r="F192" s="674">
        <v>45767.54</v>
      </c>
    </row>
    <row r="193" spans="3:7">
      <c r="C193" s="667" t="s">
        <v>842</v>
      </c>
      <c r="D193" s="668">
        <v>10383437128</v>
      </c>
      <c r="E193" s="668">
        <v>10383437128</v>
      </c>
      <c r="F193" s="669">
        <v>6131977166.1999998</v>
      </c>
      <c r="G193" s="64"/>
    </row>
    <row r="194" spans="3:7">
      <c r="C194" s="670" t="s">
        <v>843</v>
      </c>
      <c r="D194" s="665">
        <v>10383437128</v>
      </c>
      <c r="E194" s="665">
        <v>10383437128</v>
      </c>
      <c r="F194" s="666">
        <v>6131977166.1999998</v>
      </c>
    </row>
    <row r="195" spans="3:7">
      <c r="C195" s="671" t="s">
        <v>111</v>
      </c>
      <c r="D195" s="673">
        <v>0</v>
      </c>
      <c r="E195" s="673">
        <v>0</v>
      </c>
      <c r="F195" s="674">
        <v>56654.44</v>
      </c>
    </row>
    <row r="196" spans="3:7">
      <c r="C196" s="671" t="s">
        <v>112</v>
      </c>
      <c r="D196" s="673">
        <v>250249197</v>
      </c>
      <c r="E196" s="673">
        <v>250249197</v>
      </c>
      <c r="F196" s="674">
        <v>44070656.679999992</v>
      </c>
    </row>
    <row r="197" spans="3:7">
      <c r="C197" s="671" t="s">
        <v>114</v>
      </c>
      <c r="D197" s="673">
        <v>10133187931</v>
      </c>
      <c r="E197" s="673">
        <v>10133187931</v>
      </c>
      <c r="F197" s="674">
        <v>5042973929.5400009</v>
      </c>
    </row>
    <row r="198" spans="3:7">
      <c r="C198" s="671" t="s">
        <v>115</v>
      </c>
      <c r="D198" s="673">
        <v>0</v>
      </c>
      <c r="E198" s="673">
        <v>0</v>
      </c>
      <c r="F198" s="674">
        <v>501131767.03000003</v>
      </c>
    </row>
    <row r="199" spans="3:7">
      <c r="C199" s="671" t="s">
        <v>844</v>
      </c>
      <c r="D199" s="673">
        <v>0</v>
      </c>
      <c r="E199" s="673">
        <v>0</v>
      </c>
      <c r="F199" s="674">
        <v>12724949.98</v>
      </c>
    </row>
    <row r="200" spans="3:7">
      <c r="C200" s="671" t="s">
        <v>117</v>
      </c>
      <c r="D200" s="673">
        <v>0</v>
      </c>
      <c r="E200" s="673">
        <v>0</v>
      </c>
      <c r="F200" s="674">
        <v>531019208.53000003</v>
      </c>
    </row>
    <row r="201" spans="3:7">
      <c r="C201" s="671" t="s">
        <v>845</v>
      </c>
      <c r="D201" s="673">
        <v>0</v>
      </c>
      <c r="E201" s="673">
        <v>0</v>
      </c>
      <c r="F201" s="674">
        <v>0</v>
      </c>
    </row>
    <row r="202" spans="3:7">
      <c r="C202" s="671" t="s">
        <v>846</v>
      </c>
      <c r="D202" s="673">
        <v>0</v>
      </c>
      <c r="E202" s="673">
        <v>0</v>
      </c>
      <c r="F202" s="674">
        <v>0</v>
      </c>
    </row>
    <row r="203" spans="3:7">
      <c r="C203" s="664" t="s">
        <v>847</v>
      </c>
      <c r="D203" s="665">
        <v>12830122961</v>
      </c>
      <c r="E203" s="665">
        <v>12843230130.200001</v>
      </c>
      <c r="F203" s="666">
        <v>2889414617.8399997</v>
      </c>
    </row>
    <row r="204" spans="3:7">
      <c r="C204" s="667" t="s">
        <v>848</v>
      </c>
      <c r="D204" s="668">
        <v>12830122961</v>
      </c>
      <c r="E204" s="668">
        <v>12843230130.200001</v>
      </c>
      <c r="F204" s="669">
        <v>2705571953.7199998</v>
      </c>
    </row>
    <row r="205" spans="3:7">
      <c r="C205" s="670" t="s">
        <v>849</v>
      </c>
      <c r="D205" s="665">
        <v>11875275000</v>
      </c>
      <c r="E205" s="665">
        <v>11875275000</v>
      </c>
      <c r="F205" s="666">
        <v>2642470500</v>
      </c>
    </row>
    <row r="206" spans="3:7">
      <c r="C206" s="658" t="s">
        <v>850</v>
      </c>
      <c r="D206" s="673">
        <v>11875275000</v>
      </c>
      <c r="E206" s="673">
        <v>11875275000</v>
      </c>
      <c r="F206" s="674">
        <v>2642470500</v>
      </c>
    </row>
    <row r="207" spans="3:7">
      <c r="C207" s="658" t="s">
        <v>851</v>
      </c>
      <c r="D207" s="673">
        <v>3958425000</v>
      </c>
      <c r="E207" s="673">
        <v>3958425000</v>
      </c>
      <c r="F207" s="674">
        <v>880823500</v>
      </c>
    </row>
    <row r="208" spans="3:7">
      <c r="C208" s="658" t="s">
        <v>852</v>
      </c>
      <c r="D208" s="673">
        <v>3958425000</v>
      </c>
      <c r="E208" s="673">
        <v>3958425000</v>
      </c>
      <c r="F208" s="674">
        <v>880823500</v>
      </c>
    </row>
    <row r="209" spans="3:6">
      <c r="C209" s="658" t="s">
        <v>853</v>
      </c>
      <c r="D209" s="673">
        <v>3958425000</v>
      </c>
      <c r="E209" s="673">
        <v>3958425000</v>
      </c>
      <c r="F209" s="674">
        <v>880823500</v>
      </c>
    </row>
    <row r="210" spans="3:6">
      <c r="C210" s="658" t="s">
        <v>452</v>
      </c>
      <c r="D210" s="673">
        <v>954847961</v>
      </c>
      <c r="E210" s="673">
        <v>967955130.20000005</v>
      </c>
      <c r="F210" s="674">
        <v>63101453.720000014</v>
      </c>
    </row>
    <row r="211" spans="3:6">
      <c r="C211" s="658" t="s">
        <v>854</v>
      </c>
      <c r="D211" s="673">
        <v>0</v>
      </c>
      <c r="E211" s="673">
        <v>9171570.1999999993</v>
      </c>
      <c r="F211" s="674">
        <v>0</v>
      </c>
    </row>
    <row r="212" spans="3:6">
      <c r="C212" s="658" t="s">
        <v>855</v>
      </c>
      <c r="D212" s="673">
        <v>0</v>
      </c>
      <c r="E212" s="673">
        <v>9171570.1999999993</v>
      </c>
      <c r="F212" s="674">
        <v>0</v>
      </c>
    </row>
    <row r="213" spans="3:6">
      <c r="C213" s="658" t="s">
        <v>856</v>
      </c>
      <c r="D213" s="673">
        <v>954847961</v>
      </c>
      <c r="E213" s="673">
        <v>958783560</v>
      </c>
      <c r="F213" s="674">
        <v>63101453.720000014</v>
      </c>
    </row>
    <row r="214" spans="3:6">
      <c r="C214" s="658" t="s">
        <v>857</v>
      </c>
      <c r="D214" s="673">
        <v>954847961</v>
      </c>
      <c r="E214" s="673">
        <v>958783560</v>
      </c>
      <c r="F214" s="674">
        <v>63101453.720000014</v>
      </c>
    </row>
    <row r="215" spans="3:6">
      <c r="C215" s="658" t="s">
        <v>858</v>
      </c>
      <c r="D215" s="673">
        <v>0</v>
      </c>
      <c r="E215" s="673">
        <v>0</v>
      </c>
      <c r="F215" s="674">
        <v>183842664.12</v>
      </c>
    </row>
    <row r="216" spans="3:6">
      <c r="C216" s="658" t="s">
        <v>859</v>
      </c>
      <c r="D216" s="673">
        <v>0</v>
      </c>
      <c r="E216" s="673">
        <v>0</v>
      </c>
      <c r="F216" s="674">
        <v>183842664.12</v>
      </c>
    </row>
    <row r="217" spans="3:6">
      <c r="C217" s="658" t="s">
        <v>860</v>
      </c>
      <c r="D217" s="677">
        <v>0</v>
      </c>
      <c r="E217" s="677">
        <v>0</v>
      </c>
      <c r="F217" s="674">
        <v>183842664.12</v>
      </c>
    </row>
    <row r="218" spans="3:6" ht="15" thickBot="1">
      <c r="C218" s="678" t="s">
        <v>54</v>
      </c>
      <c r="D218" s="679">
        <v>1187374402436</v>
      </c>
      <c r="E218" s="679">
        <v>1188248075880.9099</v>
      </c>
      <c r="F218" s="680">
        <v>592112298022.70007</v>
      </c>
    </row>
    <row r="220" spans="3:6">
      <c r="C220" s="681" t="s">
        <v>658</v>
      </c>
    </row>
    <row r="221" spans="3:6">
      <c r="C221" s="681" t="s">
        <v>861</v>
      </c>
    </row>
    <row r="222" spans="3:6">
      <c r="C222" s="681" t="s">
        <v>862</v>
      </c>
    </row>
  </sheetData>
  <mergeCells count="8">
    <mergeCell ref="D10:D11"/>
    <mergeCell ref="E10:E11"/>
    <mergeCell ref="F10:F11"/>
    <mergeCell ref="A2:L2"/>
    <mergeCell ref="A3:L3"/>
    <mergeCell ref="A4:L4"/>
    <mergeCell ref="A7:L7"/>
    <mergeCell ref="A8:L8"/>
  </mergeCell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4228CD-EEAF-42E3-AC2D-3B1AAA03BFA0}">
  <dimension ref="A2:P140"/>
  <sheetViews>
    <sheetView showGridLines="0" zoomScale="85" zoomScaleNormal="85" workbookViewId="0">
      <selection activeCell="G27" sqref="G27"/>
    </sheetView>
  </sheetViews>
  <sheetFormatPr baseColWidth="10" defaultColWidth="11.5546875" defaultRowHeight="14.4"/>
  <cols>
    <col min="1" max="1" width="11.5546875" style="658"/>
    <col min="2" max="2" width="24.6640625" style="658" customWidth="1"/>
    <col min="3" max="3" width="110.109375" style="681" customWidth="1"/>
    <col min="4" max="4" width="19.44140625" style="681" customWidth="1"/>
    <col min="5" max="5" width="19.44140625" style="658" customWidth="1"/>
    <col min="6" max="6" width="14" style="658" bestFit="1" customWidth="1"/>
    <col min="7" max="7" width="26.5546875" style="658" customWidth="1"/>
    <col min="8" max="8" width="20.33203125" style="658" customWidth="1"/>
    <col min="9" max="9" width="21.5546875" style="658" customWidth="1"/>
    <col min="10" max="12" width="11.5546875" style="658"/>
    <col min="13" max="13" width="36.33203125" style="658" bestFit="1" customWidth="1"/>
    <col min="14" max="14" width="21.5546875" style="658" bestFit="1" customWidth="1"/>
    <col min="15" max="16384" width="11.5546875" style="658"/>
  </cols>
  <sheetData>
    <row r="2" spans="1:16">
      <c r="A2" s="1979" t="s">
        <v>42</v>
      </c>
      <c r="B2" s="1979"/>
      <c r="C2" s="1979"/>
      <c r="D2" s="1979"/>
      <c r="E2" s="1979"/>
      <c r="F2" s="1979"/>
      <c r="G2" s="1979"/>
      <c r="H2" s="1979"/>
      <c r="I2" s="1979"/>
      <c r="J2" s="1979"/>
      <c r="K2" s="1979"/>
      <c r="L2" s="1979"/>
    </row>
    <row r="3" spans="1:16">
      <c r="A3" s="1979" t="s">
        <v>43</v>
      </c>
      <c r="B3" s="1979"/>
      <c r="C3" s="1979"/>
      <c r="D3" s="1979"/>
      <c r="E3" s="1979"/>
      <c r="F3" s="1979"/>
      <c r="G3" s="1979"/>
      <c r="H3" s="1979"/>
      <c r="I3" s="1979"/>
      <c r="J3" s="1979"/>
      <c r="K3" s="1979"/>
      <c r="L3" s="1979"/>
    </row>
    <row r="4" spans="1:16">
      <c r="A4" s="1980" t="s">
        <v>44</v>
      </c>
      <c r="B4" s="1980"/>
      <c r="C4" s="1980"/>
      <c r="D4" s="1980"/>
      <c r="E4" s="1980"/>
      <c r="F4" s="1980"/>
      <c r="G4" s="1980"/>
      <c r="H4" s="1980"/>
      <c r="I4" s="1980"/>
      <c r="J4" s="1980"/>
      <c r="K4" s="1980"/>
      <c r="L4" s="1980"/>
    </row>
    <row r="5" spans="1:16">
      <c r="B5" s="188"/>
      <c r="C5" s="660"/>
      <c r="D5" s="660"/>
      <c r="E5" s="188"/>
      <c r="F5" s="188"/>
      <c r="G5" s="188"/>
      <c r="H5" s="188"/>
      <c r="I5" s="188"/>
      <c r="J5" s="188"/>
      <c r="K5" s="188"/>
      <c r="L5" s="188"/>
    </row>
    <row r="6" spans="1:16">
      <c r="B6" s="188"/>
      <c r="G6" s="188"/>
      <c r="H6" s="188"/>
      <c r="I6" s="188"/>
      <c r="J6" s="188"/>
      <c r="K6" s="188"/>
      <c r="L6" s="188"/>
    </row>
    <row r="7" spans="1:16">
      <c r="B7" s="682"/>
      <c r="G7" s="682"/>
      <c r="H7" s="682"/>
      <c r="I7" s="682"/>
      <c r="J7" s="682"/>
      <c r="K7" s="682"/>
      <c r="L7" s="682"/>
    </row>
    <row r="8" spans="1:16">
      <c r="B8" s="188"/>
      <c r="C8" s="1684" t="s">
        <v>863</v>
      </c>
      <c r="D8" s="1684"/>
      <c r="E8" s="1684"/>
      <c r="F8" s="1684"/>
      <c r="G8" s="188"/>
      <c r="H8" s="188"/>
      <c r="I8" s="188"/>
      <c r="J8" s="188"/>
      <c r="K8" s="188"/>
      <c r="L8" s="188"/>
    </row>
    <row r="9" spans="1:16">
      <c r="C9" s="1685" t="s">
        <v>61</v>
      </c>
      <c r="D9" s="1685"/>
      <c r="E9" s="1685"/>
      <c r="F9" s="1685"/>
    </row>
    <row r="10" spans="1:16" ht="14.4" customHeight="1">
      <c r="C10" s="683" t="s">
        <v>63</v>
      </c>
      <c r="D10" s="1997" t="s">
        <v>153</v>
      </c>
      <c r="E10" s="1997" t="s">
        <v>199</v>
      </c>
      <c r="F10" s="1997" t="s">
        <v>660</v>
      </c>
      <c r="G10" s="68"/>
      <c r="H10" s="68"/>
      <c r="I10" s="68"/>
      <c r="J10" s="68"/>
      <c r="K10" s="68"/>
      <c r="L10" s="68"/>
      <c r="M10" s="68"/>
      <c r="N10" s="68"/>
      <c r="O10" s="68"/>
      <c r="P10" s="68"/>
    </row>
    <row r="11" spans="1:16" ht="22.95" customHeight="1">
      <c r="C11" s="661" t="s">
        <v>864</v>
      </c>
      <c r="D11" s="1998"/>
      <c r="E11" s="1998"/>
      <c r="F11" s="1998"/>
      <c r="G11" s="68"/>
      <c r="H11" s="68"/>
      <c r="I11" s="68"/>
      <c r="J11" s="68"/>
      <c r="K11" s="68"/>
      <c r="L11" s="68"/>
      <c r="M11" s="68"/>
      <c r="N11" s="68"/>
      <c r="O11" s="68"/>
      <c r="P11" s="68"/>
    </row>
    <row r="12" spans="1:16" ht="22.95" customHeight="1">
      <c r="C12" s="559" t="s">
        <v>865</v>
      </c>
      <c r="D12" s="684">
        <v>0</v>
      </c>
      <c r="E12" s="684">
        <v>112045835.76000001</v>
      </c>
      <c r="F12" s="684">
        <v>752324853.20000005</v>
      </c>
      <c r="G12" s="68"/>
      <c r="H12" s="68"/>
      <c r="I12" s="68"/>
      <c r="J12" s="68"/>
      <c r="K12" s="68"/>
      <c r="L12" s="68"/>
      <c r="M12" s="68"/>
      <c r="N12" s="68"/>
      <c r="O12" s="68"/>
      <c r="P12" s="68"/>
    </row>
    <row r="13" spans="1:16">
      <c r="C13" s="138" t="s">
        <v>866</v>
      </c>
      <c r="D13" s="684">
        <v>0</v>
      </c>
      <c r="E13" s="684">
        <v>30714690</v>
      </c>
      <c r="F13" s="684">
        <v>27114690.02</v>
      </c>
      <c r="G13" s="68"/>
      <c r="H13" s="68"/>
      <c r="I13" s="68"/>
      <c r="J13" s="68"/>
      <c r="K13" s="68"/>
      <c r="L13" s="68"/>
      <c r="M13" s="68"/>
      <c r="N13" s="68"/>
      <c r="O13" s="68"/>
      <c r="P13" s="68"/>
    </row>
    <row r="14" spans="1:16">
      <c r="C14" s="685" t="s">
        <v>867</v>
      </c>
      <c r="D14" s="686">
        <v>0</v>
      </c>
      <c r="E14" s="686">
        <v>30714690</v>
      </c>
      <c r="F14" s="686">
        <v>27114690.02</v>
      </c>
      <c r="G14" s="68"/>
      <c r="H14" s="68"/>
      <c r="I14" s="68"/>
      <c r="J14" s="68"/>
      <c r="K14" s="68"/>
      <c r="L14" s="68"/>
      <c r="M14" s="68"/>
      <c r="N14" s="68"/>
      <c r="O14" s="68"/>
      <c r="P14" s="68"/>
    </row>
    <row r="15" spans="1:16">
      <c r="C15" s="138" t="s">
        <v>868</v>
      </c>
      <c r="D15" s="684">
        <v>0</v>
      </c>
      <c r="E15" s="684">
        <v>67000000</v>
      </c>
      <c r="F15" s="684">
        <v>725210163.18000007</v>
      </c>
      <c r="G15" s="68"/>
      <c r="H15" s="68"/>
      <c r="I15" s="68"/>
      <c r="J15" s="68"/>
      <c r="K15" s="68"/>
      <c r="L15" s="68"/>
      <c r="M15" s="68"/>
      <c r="N15" s="68"/>
      <c r="O15" s="68"/>
      <c r="P15" s="68"/>
    </row>
    <row r="16" spans="1:16">
      <c r="C16" s="685" t="s">
        <v>869</v>
      </c>
      <c r="D16" s="686">
        <v>0</v>
      </c>
      <c r="E16" s="686">
        <v>67000000</v>
      </c>
      <c r="F16" s="686">
        <v>725210163.18000007</v>
      </c>
      <c r="G16" s="68"/>
      <c r="H16" s="68"/>
      <c r="I16" s="68"/>
      <c r="J16" s="68"/>
      <c r="K16" s="68"/>
    </row>
    <row r="17" spans="3:11">
      <c r="C17" s="138" t="s">
        <v>870</v>
      </c>
      <c r="D17" s="684">
        <v>0</v>
      </c>
      <c r="E17" s="684">
        <v>14331145.76</v>
      </c>
      <c r="F17" s="684">
        <v>0</v>
      </c>
      <c r="G17" s="68"/>
      <c r="H17" s="68"/>
      <c r="I17" s="68"/>
      <c r="J17" s="68"/>
      <c r="K17" s="68"/>
    </row>
    <row r="18" spans="3:11">
      <c r="C18" s="685" t="s">
        <v>871</v>
      </c>
      <c r="D18" s="686">
        <v>0</v>
      </c>
      <c r="E18" s="686">
        <v>14331145.76</v>
      </c>
      <c r="F18" s="686">
        <v>0</v>
      </c>
      <c r="G18" s="68"/>
      <c r="H18" s="68"/>
      <c r="I18" s="68"/>
      <c r="J18" s="68"/>
      <c r="K18" s="68"/>
    </row>
    <row r="19" spans="3:11">
      <c r="C19" s="559" t="s">
        <v>872</v>
      </c>
      <c r="D19" s="684">
        <v>0</v>
      </c>
      <c r="E19" s="684">
        <v>0</v>
      </c>
      <c r="F19" s="684">
        <v>1926060717.3400004</v>
      </c>
      <c r="G19" s="68"/>
      <c r="H19" s="68"/>
      <c r="I19" s="68"/>
      <c r="J19" s="68"/>
      <c r="K19" s="68"/>
    </row>
    <row r="20" spans="3:11">
      <c r="C20" s="138" t="s">
        <v>873</v>
      </c>
      <c r="D20" s="684">
        <v>0</v>
      </c>
      <c r="E20" s="684">
        <v>0</v>
      </c>
      <c r="F20" s="684">
        <v>1818827970.5200002</v>
      </c>
      <c r="G20" s="68"/>
      <c r="H20" s="68"/>
      <c r="I20" s="68"/>
      <c r="J20" s="68"/>
      <c r="K20" s="68"/>
    </row>
    <row r="21" spans="3:11">
      <c r="C21" s="685" t="s">
        <v>874</v>
      </c>
      <c r="D21" s="686">
        <v>0</v>
      </c>
      <c r="E21" s="686">
        <v>0</v>
      </c>
      <c r="F21" s="686">
        <v>366140125.34000009</v>
      </c>
      <c r="G21" s="68"/>
      <c r="H21" s="68"/>
      <c r="I21" s="68"/>
      <c r="J21" s="68"/>
      <c r="K21" s="68"/>
    </row>
    <row r="22" spans="3:11">
      <c r="C22" s="685" t="s">
        <v>875</v>
      </c>
      <c r="D22" s="686">
        <v>0</v>
      </c>
      <c r="E22" s="686">
        <v>0</v>
      </c>
      <c r="F22" s="686">
        <v>1452687845.1800001</v>
      </c>
      <c r="G22" s="68"/>
      <c r="H22" s="68"/>
      <c r="I22" s="68"/>
      <c r="J22" s="68"/>
      <c r="K22" s="68"/>
    </row>
    <row r="23" spans="3:11">
      <c r="C23" s="138" t="s">
        <v>876</v>
      </c>
      <c r="D23" s="684">
        <v>0</v>
      </c>
      <c r="E23" s="684">
        <v>0</v>
      </c>
      <c r="F23" s="684">
        <v>107232746.82000001</v>
      </c>
      <c r="G23" s="68"/>
      <c r="H23" s="68"/>
      <c r="I23" s="68"/>
      <c r="J23" s="68"/>
      <c r="K23" s="68"/>
    </row>
    <row r="24" spans="3:11">
      <c r="C24" s="685" t="s">
        <v>874</v>
      </c>
      <c r="D24" s="686">
        <v>0</v>
      </c>
      <c r="E24" s="686">
        <v>0</v>
      </c>
      <c r="F24" s="686">
        <v>41634194.120000005</v>
      </c>
      <c r="G24" s="68"/>
      <c r="H24" s="68"/>
      <c r="I24" s="68"/>
      <c r="J24" s="68"/>
      <c r="K24" s="68"/>
    </row>
    <row r="25" spans="3:11">
      <c r="C25" s="685" t="s">
        <v>877</v>
      </c>
      <c r="D25" s="686">
        <v>0</v>
      </c>
      <c r="E25" s="686">
        <v>0</v>
      </c>
      <c r="F25" s="686">
        <v>65598552.700000003</v>
      </c>
      <c r="G25" s="68"/>
      <c r="H25" s="68"/>
      <c r="I25" s="68"/>
      <c r="J25" s="68"/>
      <c r="K25" s="68"/>
    </row>
    <row r="26" spans="3:11">
      <c r="C26" s="559" t="s">
        <v>878</v>
      </c>
      <c r="D26" s="684">
        <v>0</v>
      </c>
      <c r="E26" s="684">
        <v>242926915.75</v>
      </c>
      <c r="F26" s="684">
        <v>2289198556.0800004</v>
      </c>
      <c r="G26" s="68"/>
      <c r="H26" s="68"/>
      <c r="I26" s="68"/>
      <c r="J26" s="68"/>
      <c r="K26" s="68"/>
    </row>
    <row r="27" spans="3:11">
      <c r="C27" s="138" t="s">
        <v>879</v>
      </c>
      <c r="D27" s="684">
        <v>0</v>
      </c>
      <c r="E27" s="684">
        <v>218161130.69999999</v>
      </c>
      <c r="F27" s="684">
        <v>1119303854.3800001</v>
      </c>
      <c r="G27" s="68"/>
      <c r="H27" s="68"/>
      <c r="I27" s="68"/>
      <c r="J27" s="68"/>
      <c r="K27" s="68"/>
    </row>
    <row r="28" spans="3:11">
      <c r="C28" s="685" t="s">
        <v>880</v>
      </c>
      <c r="D28" s="686">
        <v>0</v>
      </c>
      <c r="E28" s="686">
        <v>6690080</v>
      </c>
      <c r="F28" s="686">
        <v>8292396.4100000001</v>
      </c>
      <c r="G28" s="68"/>
      <c r="H28" s="68"/>
      <c r="I28" s="68"/>
      <c r="J28" s="68"/>
      <c r="K28" s="68"/>
    </row>
    <row r="29" spans="3:11">
      <c r="C29" s="685" t="s">
        <v>881</v>
      </c>
      <c r="D29" s="686">
        <v>0</v>
      </c>
      <c r="E29" s="686">
        <v>0</v>
      </c>
      <c r="F29" s="686">
        <v>1570517.02</v>
      </c>
      <c r="G29" s="68"/>
      <c r="H29" s="68"/>
      <c r="I29" s="68"/>
      <c r="J29" s="68"/>
      <c r="K29" s="68"/>
    </row>
    <row r="30" spans="3:11">
      <c r="C30" s="685" t="s">
        <v>882</v>
      </c>
      <c r="D30" s="686">
        <v>0</v>
      </c>
      <c r="E30" s="686">
        <v>55968626.079999998</v>
      </c>
      <c r="F30" s="686">
        <v>57302752.159999996</v>
      </c>
      <c r="G30" s="68"/>
      <c r="H30" s="68"/>
      <c r="I30" s="68"/>
      <c r="J30" s="68"/>
      <c r="K30" s="68"/>
    </row>
    <row r="31" spans="3:11">
      <c r="C31" s="685" t="s">
        <v>883</v>
      </c>
      <c r="D31" s="686">
        <v>0</v>
      </c>
      <c r="E31" s="686">
        <v>380000</v>
      </c>
      <c r="F31" s="686">
        <v>1517100</v>
      </c>
      <c r="G31" s="68"/>
      <c r="H31" s="68"/>
      <c r="I31" s="68"/>
      <c r="J31" s="68"/>
      <c r="K31" s="68"/>
    </row>
    <row r="32" spans="3:11">
      <c r="C32" s="685" t="s">
        <v>884</v>
      </c>
      <c r="D32" s="686">
        <v>0</v>
      </c>
      <c r="E32" s="686">
        <v>8709823</v>
      </c>
      <c r="F32" s="686">
        <v>9664013.4900000002</v>
      </c>
      <c r="G32" s="68"/>
      <c r="H32" s="68"/>
      <c r="I32" s="68"/>
      <c r="J32" s="68"/>
      <c r="K32" s="68"/>
    </row>
    <row r="33" spans="3:11">
      <c r="C33" s="685" t="s">
        <v>885</v>
      </c>
      <c r="D33" s="686">
        <v>0</v>
      </c>
      <c r="E33" s="686">
        <v>5000000</v>
      </c>
      <c r="F33" s="686">
        <v>5315250</v>
      </c>
      <c r="G33" s="68"/>
      <c r="H33" s="68"/>
      <c r="I33" s="68"/>
      <c r="J33" s="68"/>
      <c r="K33" s="68"/>
    </row>
    <row r="34" spans="3:11">
      <c r="C34" s="685" t="s">
        <v>886</v>
      </c>
      <c r="D34" s="686">
        <v>0</v>
      </c>
      <c r="E34" s="686">
        <v>0</v>
      </c>
      <c r="F34" s="686">
        <v>881612979.60000002</v>
      </c>
      <c r="G34" s="68"/>
      <c r="H34" s="68"/>
      <c r="I34" s="68"/>
      <c r="J34" s="68"/>
      <c r="K34" s="68"/>
    </row>
    <row r="35" spans="3:11">
      <c r="C35" s="685" t="s">
        <v>887</v>
      </c>
      <c r="D35" s="686">
        <v>0</v>
      </c>
      <c r="E35" s="686">
        <v>141412601.62</v>
      </c>
      <c r="F35" s="686">
        <v>154028845.69999999</v>
      </c>
      <c r="G35" s="68"/>
      <c r="H35" s="68"/>
      <c r="I35" s="68"/>
      <c r="J35" s="68"/>
      <c r="K35" s="68"/>
    </row>
    <row r="36" spans="3:11">
      <c r="C36" s="138" t="s">
        <v>888</v>
      </c>
      <c r="D36" s="684">
        <v>0</v>
      </c>
      <c r="E36" s="684">
        <v>0</v>
      </c>
      <c r="F36" s="684">
        <v>13773513.01</v>
      </c>
      <c r="G36" s="68"/>
      <c r="H36" s="68"/>
      <c r="I36" s="68"/>
      <c r="J36" s="68"/>
      <c r="K36" s="68"/>
    </row>
    <row r="37" spans="3:11">
      <c r="C37" s="685" t="s">
        <v>889</v>
      </c>
      <c r="D37" s="686">
        <v>0</v>
      </c>
      <c r="E37" s="686">
        <v>0</v>
      </c>
      <c r="F37" s="686">
        <v>13773513.01</v>
      </c>
      <c r="G37" s="68"/>
      <c r="H37" s="68"/>
      <c r="I37" s="68"/>
      <c r="J37" s="68"/>
      <c r="K37" s="68"/>
    </row>
    <row r="38" spans="3:11">
      <c r="C38" s="685" t="s">
        <v>890</v>
      </c>
      <c r="D38" s="686">
        <v>0</v>
      </c>
      <c r="E38" s="686">
        <v>24765785.050000001</v>
      </c>
      <c r="F38" s="686">
        <v>26551965.719999999</v>
      </c>
    </row>
    <row r="39" spans="3:11">
      <c r="C39" s="685" t="s">
        <v>891</v>
      </c>
      <c r="D39" s="686">
        <v>0</v>
      </c>
      <c r="E39" s="686">
        <v>24765785.050000001</v>
      </c>
      <c r="F39" s="686">
        <v>25744925.299999997</v>
      </c>
    </row>
    <row r="40" spans="3:11">
      <c r="C40" s="685" t="s">
        <v>892</v>
      </c>
      <c r="D40" s="686">
        <v>0</v>
      </c>
      <c r="E40" s="686">
        <v>0</v>
      </c>
      <c r="F40" s="686">
        <v>807040.42</v>
      </c>
    </row>
    <row r="41" spans="3:11">
      <c r="C41" s="138" t="s">
        <v>893</v>
      </c>
      <c r="D41" s="684">
        <v>0</v>
      </c>
      <c r="E41" s="684">
        <v>0</v>
      </c>
      <c r="F41" s="684">
        <v>1129569222.97</v>
      </c>
    </row>
    <row r="42" spans="3:11">
      <c r="C42" s="685" t="s">
        <v>894</v>
      </c>
      <c r="D42" s="686">
        <v>0</v>
      </c>
      <c r="E42" s="686">
        <v>0</v>
      </c>
      <c r="F42" s="686">
        <v>1073261986.9400001</v>
      </c>
      <c r="I42" s="250"/>
      <c r="J42" s="250"/>
    </row>
    <row r="43" spans="3:11">
      <c r="C43" s="685" t="s">
        <v>895</v>
      </c>
      <c r="D43" s="686">
        <v>0</v>
      </c>
      <c r="E43" s="686">
        <v>0</v>
      </c>
      <c r="F43" s="686">
        <v>56307236.030000001</v>
      </c>
    </row>
    <row r="44" spans="3:11">
      <c r="C44" s="685" t="s">
        <v>896</v>
      </c>
      <c r="D44" s="686">
        <v>0</v>
      </c>
      <c r="E44" s="686">
        <v>0</v>
      </c>
      <c r="F44" s="686">
        <v>325272388.81</v>
      </c>
    </row>
    <row r="45" spans="3:11">
      <c r="C45" s="685" t="s">
        <v>897</v>
      </c>
      <c r="D45" s="686">
        <v>0</v>
      </c>
      <c r="E45" s="686">
        <v>0</v>
      </c>
      <c r="F45" s="686">
        <v>325272388.81</v>
      </c>
    </row>
    <row r="46" spans="3:11">
      <c r="C46" s="685" t="s">
        <v>898</v>
      </c>
      <c r="D46" s="686">
        <v>0</v>
      </c>
      <c r="E46" s="686">
        <v>0</v>
      </c>
      <c r="F46" s="686">
        <v>325272388.81</v>
      </c>
    </row>
    <row r="47" spans="3:11">
      <c r="C47" s="559" t="s">
        <v>899</v>
      </c>
      <c r="D47" s="684">
        <v>0</v>
      </c>
      <c r="E47" s="684">
        <v>0</v>
      </c>
      <c r="F47" s="684">
        <v>365433826.85000002</v>
      </c>
      <c r="I47" s="676"/>
    </row>
    <row r="48" spans="3:11">
      <c r="C48" s="138" t="s">
        <v>900</v>
      </c>
      <c r="D48" s="684">
        <v>0</v>
      </c>
      <c r="E48" s="684">
        <v>0</v>
      </c>
      <c r="F48" s="684">
        <v>365433826.85000002</v>
      </c>
    </row>
    <row r="49" spans="3:9">
      <c r="C49" s="685" t="s">
        <v>901</v>
      </c>
      <c r="D49" s="686">
        <v>0</v>
      </c>
      <c r="E49" s="686">
        <v>0</v>
      </c>
      <c r="F49" s="686">
        <v>321307547.67000002</v>
      </c>
    </row>
    <row r="50" spans="3:9">
      <c r="C50" s="685" t="s">
        <v>902</v>
      </c>
      <c r="D50" s="686">
        <v>0</v>
      </c>
      <c r="E50" s="686">
        <v>0</v>
      </c>
      <c r="F50" s="686">
        <v>9617082.5</v>
      </c>
    </row>
    <row r="51" spans="3:9">
      <c r="C51" s="685" t="s">
        <v>903</v>
      </c>
      <c r="D51" s="686">
        <v>0</v>
      </c>
      <c r="E51" s="686">
        <v>0</v>
      </c>
      <c r="F51" s="686">
        <v>26824294.560000002</v>
      </c>
      <c r="I51" s="250"/>
    </row>
    <row r="52" spans="3:9">
      <c r="C52" s="685" t="s">
        <v>904</v>
      </c>
      <c r="D52" s="686">
        <v>0</v>
      </c>
      <c r="E52" s="686">
        <v>0</v>
      </c>
      <c r="F52" s="686">
        <v>7684902.1199999992</v>
      </c>
    </row>
    <row r="53" spans="3:9">
      <c r="C53" s="559" t="s">
        <v>905</v>
      </c>
      <c r="D53" s="684">
        <v>0</v>
      </c>
      <c r="E53" s="684">
        <v>0</v>
      </c>
      <c r="F53" s="684">
        <v>71788713.060000002</v>
      </c>
    </row>
    <row r="54" spans="3:9">
      <c r="C54" s="138" t="s">
        <v>906</v>
      </c>
      <c r="D54" s="684">
        <v>0</v>
      </c>
      <c r="E54" s="684">
        <v>0</v>
      </c>
      <c r="F54" s="684">
        <v>71788713.060000002</v>
      </c>
    </row>
    <row r="55" spans="3:9">
      <c r="C55" s="685" t="s">
        <v>907</v>
      </c>
      <c r="D55" s="686">
        <v>0</v>
      </c>
      <c r="E55" s="686">
        <v>0</v>
      </c>
      <c r="F55" s="686">
        <v>65762704.740000002</v>
      </c>
    </row>
    <row r="56" spans="3:9">
      <c r="C56" s="685" t="s">
        <v>908</v>
      </c>
      <c r="D56" s="686">
        <v>0</v>
      </c>
      <c r="E56" s="686">
        <v>0</v>
      </c>
      <c r="F56" s="686">
        <v>6026008.3200000003</v>
      </c>
    </row>
    <row r="57" spans="3:9">
      <c r="C57" s="559" t="s">
        <v>909</v>
      </c>
      <c r="D57" s="684">
        <v>0</v>
      </c>
      <c r="E57" s="684">
        <v>0</v>
      </c>
      <c r="F57" s="684">
        <v>538143951.34000003</v>
      </c>
    </row>
    <row r="58" spans="3:9">
      <c r="C58" s="138" t="s">
        <v>910</v>
      </c>
      <c r="D58" s="684">
        <v>0</v>
      </c>
      <c r="E58" s="684">
        <v>0</v>
      </c>
      <c r="F58" s="684">
        <v>538143951.34000003</v>
      </c>
    </row>
    <row r="59" spans="3:9">
      <c r="C59" s="685" t="s">
        <v>911</v>
      </c>
      <c r="D59" s="686">
        <v>0</v>
      </c>
      <c r="E59" s="686">
        <v>0</v>
      </c>
      <c r="F59" s="686">
        <v>152945976.27000001</v>
      </c>
    </row>
    <row r="60" spans="3:9">
      <c r="C60" s="685" t="s">
        <v>912</v>
      </c>
      <c r="D60" s="686">
        <v>0</v>
      </c>
      <c r="E60" s="686">
        <v>0</v>
      </c>
      <c r="F60" s="686">
        <v>157540882.77000001</v>
      </c>
    </row>
    <row r="61" spans="3:9">
      <c r="C61" s="685" t="s">
        <v>913</v>
      </c>
      <c r="D61" s="686">
        <v>0</v>
      </c>
      <c r="E61" s="686">
        <v>0</v>
      </c>
      <c r="F61" s="686">
        <v>5798708.9500000002</v>
      </c>
    </row>
    <row r="62" spans="3:9">
      <c r="C62" s="685" t="s">
        <v>914</v>
      </c>
      <c r="D62" s="686">
        <v>0</v>
      </c>
      <c r="E62" s="686">
        <v>0</v>
      </c>
      <c r="F62" s="686">
        <v>221858383.34999999</v>
      </c>
    </row>
    <row r="63" spans="3:9">
      <c r="C63" s="559" t="s">
        <v>915</v>
      </c>
      <c r="D63" s="684">
        <v>0</v>
      </c>
      <c r="E63" s="684">
        <v>0</v>
      </c>
      <c r="F63" s="684">
        <v>45701041.549999997</v>
      </c>
    </row>
    <row r="64" spans="3:9">
      <c r="C64" s="138" t="s">
        <v>916</v>
      </c>
      <c r="D64" s="684">
        <v>0</v>
      </c>
      <c r="E64" s="684">
        <v>0</v>
      </c>
      <c r="F64" s="684">
        <v>45701041.549999997</v>
      </c>
    </row>
    <row r="65" spans="3:6">
      <c r="C65" s="685" t="s">
        <v>917</v>
      </c>
      <c r="D65" s="686">
        <v>0</v>
      </c>
      <c r="E65" s="686">
        <v>0</v>
      </c>
      <c r="F65" s="686">
        <v>45701041.549999997</v>
      </c>
    </row>
    <row r="66" spans="3:6">
      <c r="C66" s="559" t="s">
        <v>918</v>
      </c>
      <c r="D66" s="684">
        <v>0</v>
      </c>
      <c r="E66" s="684">
        <v>0</v>
      </c>
      <c r="F66" s="684">
        <v>79389234.25999999</v>
      </c>
    </row>
    <row r="67" spans="3:6">
      <c r="C67" s="138" t="s">
        <v>919</v>
      </c>
      <c r="D67" s="684">
        <v>0</v>
      </c>
      <c r="E67" s="684">
        <v>0</v>
      </c>
      <c r="F67" s="684">
        <v>79389234.25999999</v>
      </c>
    </row>
    <row r="68" spans="3:6">
      <c r="C68" s="685" t="s">
        <v>920</v>
      </c>
      <c r="D68" s="686">
        <v>0</v>
      </c>
      <c r="E68" s="686">
        <v>0</v>
      </c>
      <c r="F68" s="686">
        <v>79389234.25999999</v>
      </c>
    </row>
    <row r="69" spans="3:6">
      <c r="C69" s="559" t="s">
        <v>921</v>
      </c>
      <c r="D69" s="684">
        <v>0</v>
      </c>
      <c r="E69" s="684">
        <v>3620235.8</v>
      </c>
      <c r="F69" s="684">
        <v>3622240.8</v>
      </c>
    </row>
    <row r="70" spans="3:6">
      <c r="C70" s="138" t="s">
        <v>922</v>
      </c>
      <c r="D70" s="684">
        <v>0</v>
      </c>
      <c r="E70" s="684">
        <v>3620235.8</v>
      </c>
      <c r="F70" s="684">
        <v>3622240.8</v>
      </c>
    </row>
    <row r="71" spans="3:6">
      <c r="C71" s="685" t="s">
        <v>923</v>
      </c>
      <c r="D71" s="686">
        <v>0</v>
      </c>
      <c r="E71" s="686">
        <v>3620235.8</v>
      </c>
      <c r="F71" s="686">
        <v>3622240.8</v>
      </c>
    </row>
    <row r="72" spans="3:6">
      <c r="C72" s="559" t="s">
        <v>924</v>
      </c>
      <c r="D72" s="684">
        <v>0</v>
      </c>
      <c r="E72" s="684">
        <v>0</v>
      </c>
      <c r="F72" s="684">
        <v>2539134366.77</v>
      </c>
    </row>
    <row r="73" spans="3:6">
      <c r="C73" s="138" t="s">
        <v>925</v>
      </c>
      <c r="D73" s="684">
        <v>0</v>
      </c>
      <c r="E73" s="684">
        <v>0</v>
      </c>
      <c r="F73" s="684">
        <v>2539134366.77</v>
      </c>
    </row>
    <row r="74" spans="3:6">
      <c r="C74" s="685" t="s">
        <v>926</v>
      </c>
      <c r="D74" s="686">
        <v>0</v>
      </c>
      <c r="E74" s="686">
        <v>0</v>
      </c>
      <c r="F74" s="686">
        <v>1089115192.5999999</v>
      </c>
    </row>
    <row r="75" spans="3:6">
      <c r="C75" s="685" t="s">
        <v>927</v>
      </c>
      <c r="D75" s="686">
        <v>0</v>
      </c>
      <c r="E75" s="686">
        <v>0</v>
      </c>
      <c r="F75" s="686">
        <v>1117166805.8199999</v>
      </c>
    </row>
    <row r="76" spans="3:6">
      <c r="C76" s="685" t="s">
        <v>928</v>
      </c>
      <c r="D76" s="686">
        <v>0</v>
      </c>
      <c r="E76" s="686">
        <v>0</v>
      </c>
      <c r="F76" s="686">
        <v>4018815</v>
      </c>
    </row>
    <row r="77" spans="3:6">
      <c r="C77" s="685" t="s">
        <v>929</v>
      </c>
      <c r="D77" s="686">
        <v>0</v>
      </c>
      <c r="E77" s="686">
        <v>0</v>
      </c>
      <c r="F77" s="686">
        <v>328833553.35000002</v>
      </c>
    </row>
    <row r="78" spans="3:6">
      <c r="C78" s="559" t="s">
        <v>930</v>
      </c>
      <c r="D78" s="684">
        <v>0</v>
      </c>
      <c r="E78" s="684">
        <v>0</v>
      </c>
      <c r="F78" s="684">
        <v>1990416447.2800007</v>
      </c>
    </row>
    <row r="79" spans="3:6">
      <c r="C79" s="138" t="s">
        <v>931</v>
      </c>
      <c r="D79" s="684">
        <v>0</v>
      </c>
      <c r="E79" s="684">
        <v>0</v>
      </c>
      <c r="F79" s="684">
        <v>1990416447.2800007</v>
      </c>
    </row>
    <row r="80" spans="3:6">
      <c r="C80" s="685" t="s">
        <v>932</v>
      </c>
      <c r="D80" s="686">
        <v>0</v>
      </c>
      <c r="E80" s="686">
        <v>0</v>
      </c>
      <c r="F80" s="686">
        <v>1973010122.3700006</v>
      </c>
    </row>
    <row r="81" spans="3:6">
      <c r="C81" s="685" t="s">
        <v>933</v>
      </c>
      <c r="D81" s="686">
        <v>0</v>
      </c>
      <c r="E81" s="686">
        <v>0</v>
      </c>
      <c r="F81" s="686">
        <v>1756430</v>
      </c>
    </row>
    <row r="82" spans="3:6">
      <c r="C82" s="685" t="s">
        <v>934</v>
      </c>
      <c r="D82" s="686">
        <v>0</v>
      </c>
      <c r="E82" s="686">
        <v>0</v>
      </c>
      <c r="F82" s="686">
        <v>14185320.439999999</v>
      </c>
    </row>
    <row r="83" spans="3:6">
      <c r="C83" s="685" t="s">
        <v>935</v>
      </c>
      <c r="D83" s="686">
        <v>0</v>
      </c>
      <c r="E83" s="686">
        <v>0</v>
      </c>
      <c r="F83" s="686">
        <v>1464574.47</v>
      </c>
    </row>
    <row r="84" spans="3:6">
      <c r="C84" s="559" t="s">
        <v>936</v>
      </c>
      <c r="D84" s="684">
        <v>0</v>
      </c>
      <c r="E84" s="684">
        <v>0</v>
      </c>
      <c r="F84" s="684">
        <v>2215194986.9900002</v>
      </c>
    </row>
    <row r="85" spans="3:6">
      <c r="C85" s="138" t="s">
        <v>937</v>
      </c>
      <c r="D85" s="684">
        <v>0</v>
      </c>
      <c r="E85" s="684">
        <v>0</v>
      </c>
      <c r="F85" s="684">
        <v>2215194986.9900002</v>
      </c>
    </row>
    <row r="86" spans="3:6">
      <c r="C86" s="685" t="s">
        <v>938</v>
      </c>
      <c r="D86" s="686">
        <v>0</v>
      </c>
      <c r="E86" s="686">
        <v>0</v>
      </c>
      <c r="F86" s="686">
        <v>316010986.91999996</v>
      </c>
    </row>
    <row r="87" spans="3:6">
      <c r="C87" s="685" t="s">
        <v>939</v>
      </c>
      <c r="D87" s="686">
        <v>0</v>
      </c>
      <c r="E87" s="686">
        <v>0</v>
      </c>
      <c r="F87" s="686">
        <v>1899184000.0700002</v>
      </c>
    </row>
    <row r="88" spans="3:6">
      <c r="C88" s="559" t="s">
        <v>940</v>
      </c>
      <c r="D88" s="684">
        <v>0</v>
      </c>
      <c r="E88" s="684">
        <v>0</v>
      </c>
      <c r="F88" s="684">
        <v>1037906493.12</v>
      </c>
    </row>
    <row r="89" spans="3:6">
      <c r="C89" s="138" t="s">
        <v>941</v>
      </c>
      <c r="D89" s="684">
        <v>0</v>
      </c>
      <c r="E89" s="684">
        <v>0</v>
      </c>
      <c r="F89" s="684">
        <v>1037906493.12</v>
      </c>
    </row>
    <row r="90" spans="3:6">
      <c r="C90" s="685" t="s">
        <v>942</v>
      </c>
      <c r="D90" s="686">
        <v>0</v>
      </c>
      <c r="E90" s="686">
        <v>0</v>
      </c>
      <c r="F90" s="686">
        <v>1037906493.12</v>
      </c>
    </row>
    <row r="91" spans="3:6">
      <c r="C91" s="559" t="s">
        <v>943</v>
      </c>
      <c r="D91" s="684">
        <v>0</v>
      </c>
      <c r="E91" s="684">
        <v>13176045.6</v>
      </c>
      <c r="F91" s="684">
        <v>12277752.890000001</v>
      </c>
    </row>
    <row r="92" spans="3:6">
      <c r="C92" s="138" t="s">
        <v>944</v>
      </c>
      <c r="D92" s="684">
        <v>0</v>
      </c>
      <c r="E92" s="684">
        <v>13176045.6</v>
      </c>
      <c r="F92" s="684">
        <v>12277752.890000001</v>
      </c>
    </row>
    <row r="93" spans="3:6">
      <c r="C93" s="685" t="s">
        <v>945</v>
      </c>
      <c r="D93" s="686">
        <v>0</v>
      </c>
      <c r="E93" s="686">
        <v>2690306.6</v>
      </c>
      <c r="F93" s="686">
        <v>59613.89</v>
      </c>
    </row>
    <row r="94" spans="3:6">
      <c r="C94" s="685" t="s">
        <v>946</v>
      </c>
      <c r="D94" s="686">
        <v>0</v>
      </c>
      <c r="E94" s="686">
        <v>10485739</v>
      </c>
      <c r="F94" s="686">
        <v>12218139</v>
      </c>
    </row>
    <row r="95" spans="3:6">
      <c r="C95" s="559" t="s">
        <v>947</v>
      </c>
      <c r="D95" s="684">
        <v>0</v>
      </c>
      <c r="E95" s="684">
        <v>0</v>
      </c>
      <c r="F95" s="684">
        <v>659979121.59000003</v>
      </c>
    </row>
    <row r="96" spans="3:6">
      <c r="C96" s="138" t="s">
        <v>948</v>
      </c>
      <c r="D96" s="684">
        <v>0</v>
      </c>
      <c r="E96" s="684">
        <v>0</v>
      </c>
      <c r="F96" s="684">
        <v>659979121.59000003</v>
      </c>
    </row>
    <row r="97" spans="3:6">
      <c r="C97" s="685" t="s">
        <v>949</v>
      </c>
      <c r="D97" s="686">
        <v>0</v>
      </c>
      <c r="E97" s="686">
        <v>0</v>
      </c>
      <c r="F97" s="686">
        <v>659979121.59000003</v>
      </c>
    </row>
    <row r="98" spans="3:6">
      <c r="C98" s="559" t="s">
        <v>950</v>
      </c>
      <c r="D98" s="684">
        <v>0</v>
      </c>
      <c r="E98" s="684">
        <v>0</v>
      </c>
      <c r="F98" s="684">
        <v>214397863.59</v>
      </c>
    </row>
    <row r="99" spans="3:6">
      <c r="C99" s="138" t="s">
        <v>951</v>
      </c>
      <c r="D99" s="684">
        <v>0</v>
      </c>
      <c r="E99" s="684">
        <v>0</v>
      </c>
      <c r="F99" s="684">
        <v>214397863.59</v>
      </c>
    </row>
    <row r="100" spans="3:6">
      <c r="C100" s="685" t="s">
        <v>952</v>
      </c>
      <c r="D100" s="686">
        <v>0</v>
      </c>
      <c r="E100" s="686">
        <v>0</v>
      </c>
      <c r="F100" s="686">
        <v>53648793.160000004</v>
      </c>
    </row>
    <row r="101" spans="3:6">
      <c r="C101" s="685" t="s">
        <v>953</v>
      </c>
      <c r="D101" s="686">
        <v>0</v>
      </c>
      <c r="E101" s="686">
        <v>0</v>
      </c>
      <c r="F101" s="686">
        <v>158489375.43000001</v>
      </c>
    </row>
    <row r="102" spans="3:6">
      <c r="C102" s="685" t="s">
        <v>954</v>
      </c>
      <c r="D102" s="686">
        <v>0</v>
      </c>
      <c r="E102" s="686">
        <v>0</v>
      </c>
      <c r="F102" s="686">
        <v>2259695</v>
      </c>
    </row>
    <row r="103" spans="3:6">
      <c r="C103" s="559" t="s">
        <v>955</v>
      </c>
      <c r="D103" s="684">
        <v>0</v>
      </c>
      <c r="E103" s="684">
        <v>0</v>
      </c>
      <c r="F103" s="684">
        <v>31659</v>
      </c>
    </row>
    <row r="104" spans="3:6">
      <c r="C104" s="138" t="s">
        <v>956</v>
      </c>
      <c r="D104" s="684">
        <v>0</v>
      </c>
      <c r="E104" s="684">
        <v>0</v>
      </c>
      <c r="F104" s="684">
        <v>31659</v>
      </c>
    </row>
    <row r="105" spans="3:6">
      <c r="C105" s="685" t="s">
        <v>957</v>
      </c>
      <c r="D105" s="686">
        <v>0</v>
      </c>
      <c r="E105" s="686">
        <v>0</v>
      </c>
      <c r="F105" s="686">
        <v>31659</v>
      </c>
    </row>
    <row r="106" spans="3:6">
      <c r="C106" s="559" t="s">
        <v>958</v>
      </c>
      <c r="D106" s="684">
        <v>0</v>
      </c>
      <c r="E106" s="684">
        <v>150000000</v>
      </c>
      <c r="F106" s="684">
        <v>254504303.34999999</v>
      </c>
    </row>
    <row r="107" spans="3:6">
      <c r="C107" s="138" t="s">
        <v>959</v>
      </c>
      <c r="D107" s="684">
        <v>0</v>
      </c>
      <c r="E107" s="684">
        <v>150000000</v>
      </c>
      <c r="F107" s="684">
        <v>254504303.34999999</v>
      </c>
    </row>
    <row r="108" spans="3:6">
      <c r="C108" s="685" t="s">
        <v>960</v>
      </c>
      <c r="D108" s="686">
        <v>0</v>
      </c>
      <c r="E108" s="686">
        <v>150000000</v>
      </c>
      <c r="F108" s="686">
        <v>254504303.34999999</v>
      </c>
    </row>
    <row r="109" spans="3:6">
      <c r="C109" s="559" t="s">
        <v>961</v>
      </c>
      <c r="D109" s="684">
        <v>0</v>
      </c>
      <c r="E109" s="684">
        <v>0</v>
      </c>
      <c r="F109" s="684">
        <v>503460654.72000003</v>
      </c>
    </row>
    <row r="110" spans="3:6">
      <c r="C110" s="138" t="s">
        <v>962</v>
      </c>
      <c r="D110" s="684">
        <v>0</v>
      </c>
      <c r="E110" s="684">
        <v>0</v>
      </c>
      <c r="F110" s="684">
        <v>503460654.72000003</v>
      </c>
    </row>
    <row r="111" spans="3:6">
      <c r="C111" s="685" t="s">
        <v>963</v>
      </c>
      <c r="D111" s="686">
        <v>0</v>
      </c>
      <c r="E111" s="686">
        <v>0</v>
      </c>
      <c r="F111" s="686">
        <v>503460654.72000003</v>
      </c>
    </row>
    <row r="112" spans="3:6">
      <c r="C112" s="559" t="s">
        <v>964</v>
      </c>
      <c r="D112" s="684">
        <v>1187374402436</v>
      </c>
      <c r="E112" s="684">
        <v>1187726306848</v>
      </c>
      <c r="F112" s="684">
        <v>576288058850.10999</v>
      </c>
    </row>
    <row r="113" spans="3:6">
      <c r="C113" s="138" t="s">
        <v>965</v>
      </c>
      <c r="D113" s="684">
        <v>0</v>
      </c>
      <c r="E113" s="684">
        <v>91329400.569999993</v>
      </c>
      <c r="F113" s="684">
        <v>0</v>
      </c>
    </row>
    <row r="114" spans="3:6">
      <c r="C114" s="685" t="s">
        <v>966</v>
      </c>
      <c r="D114" s="686">
        <v>0</v>
      </c>
      <c r="E114" s="686">
        <v>91329400.569999993</v>
      </c>
      <c r="F114" s="686">
        <v>0</v>
      </c>
    </row>
    <row r="115" spans="3:6">
      <c r="C115" s="138" t="s">
        <v>967</v>
      </c>
      <c r="D115" s="684">
        <v>1187374402436</v>
      </c>
      <c r="E115" s="684">
        <v>1187634977447.4299</v>
      </c>
      <c r="F115" s="684">
        <v>576288058850.10999</v>
      </c>
    </row>
    <row r="116" spans="3:6">
      <c r="C116" s="685" t="s">
        <v>891</v>
      </c>
      <c r="D116" s="686">
        <v>2613045</v>
      </c>
      <c r="E116" s="686">
        <v>2613045</v>
      </c>
      <c r="F116" s="686">
        <v>0</v>
      </c>
    </row>
    <row r="117" spans="3:6">
      <c r="C117" s="685" t="s">
        <v>889</v>
      </c>
      <c r="D117" s="686">
        <v>20536333</v>
      </c>
      <c r="E117" s="686">
        <v>20536333</v>
      </c>
      <c r="F117" s="686">
        <v>0</v>
      </c>
    </row>
    <row r="118" spans="3:6">
      <c r="C118" s="685" t="s">
        <v>894</v>
      </c>
      <c r="D118" s="686">
        <v>1467885525</v>
      </c>
      <c r="E118" s="686">
        <v>1467885525</v>
      </c>
      <c r="F118" s="686">
        <v>0</v>
      </c>
    </row>
    <row r="119" spans="3:6">
      <c r="C119" s="685" t="s">
        <v>949</v>
      </c>
      <c r="D119" s="686">
        <v>1227762084</v>
      </c>
      <c r="E119" s="686">
        <v>1227762084</v>
      </c>
      <c r="F119" s="686">
        <v>0</v>
      </c>
    </row>
    <row r="120" spans="3:6">
      <c r="C120" s="685" t="s">
        <v>917</v>
      </c>
      <c r="D120" s="686">
        <v>40131421</v>
      </c>
      <c r="E120" s="686">
        <v>40131421</v>
      </c>
      <c r="F120" s="686">
        <v>0</v>
      </c>
    </row>
    <row r="121" spans="3:6">
      <c r="C121" s="685" t="s">
        <v>907</v>
      </c>
      <c r="D121" s="686">
        <v>87097294</v>
      </c>
      <c r="E121" s="686">
        <v>87097294</v>
      </c>
      <c r="F121" s="686">
        <v>0</v>
      </c>
    </row>
    <row r="122" spans="3:6">
      <c r="C122" s="685" t="s">
        <v>952</v>
      </c>
      <c r="D122" s="686">
        <v>75859755</v>
      </c>
      <c r="E122" s="686">
        <v>75859755</v>
      </c>
      <c r="F122" s="686">
        <v>0</v>
      </c>
    </row>
    <row r="123" spans="3:6">
      <c r="C123" s="685" t="s">
        <v>901</v>
      </c>
      <c r="D123" s="686">
        <v>636127021</v>
      </c>
      <c r="E123" s="686">
        <v>636127021</v>
      </c>
      <c r="F123" s="686">
        <v>0</v>
      </c>
    </row>
    <row r="124" spans="3:6">
      <c r="C124" s="685" t="s">
        <v>966</v>
      </c>
      <c r="D124" s="686">
        <v>159728228</v>
      </c>
      <c r="E124" s="686">
        <v>225701645.12</v>
      </c>
      <c r="F124" s="686">
        <v>0</v>
      </c>
    </row>
    <row r="125" spans="3:6">
      <c r="C125" s="685" t="s">
        <v>932</v>
      </c>
      <c r="D125" s="686">
        <v>3351633697</v>
      </c>
      <c r="E125" s="686">
        <v>3351633697</v>
      </c>
      <c r="F125" s="686">
        <v>0</v>
      </c>
    </row>
    <row r="126" spans="3:6">
      <c r="C126" s="685" t="s">
        <v>874</v>
      </c>
      <c r="D126" s="686">
        <v>408306512</v>
      </c>
      <c r="E126" s="686">
        <v>408306512</v>
      </c>
      <c r="F126" s="686">
        <v>0</v>
      </c>
    </row>
    <row r="127" spans="3:6">
      <c r="C127" s="685" t="s">
        <v>963</v>
      </c>
      <c r="D127" s="686">
        <v>888492636</v>
      </c>
      <c r="E127" s="686">
        <v>888492636</v>
      </c>
      <c r="F127" s="686">
        <v>0</v>
      </c>
    </row>
    <row r="128" spans="3:6">
      <c r="C128" s="685" t="s">
        <v>926</v>
      </c>
      <c r="D128" s="686">
        <v>1685892561</v>
      </c>
      <c r="E128" s="686">
        <v>1685892561</v>
      </c>
      <c r="F128" s="686">
        <v>0</v>
      </c>
    </row>
    <row r="129" spans="3:6">
      <c r="C129" s="685" t="s">
        <v>911</v>
      </c>
      <c r="D129" s="686">
        <v>912504053</v>
      </c>
      <c r="E129" s="686">
        <v>912504053</v>
      </c>
      <c r="F129" s="686">
        <v>0</v>
      </c>
    </row>
    <row r="130" spans="3:6">
      <c r="C130" s="685" t="s">
        <v>920</v>
      </c>
      <c r="D130" s="686">
        <v>142194367</v>
      </c>
      <c r="E130" s="686">
        <v>142194367</v>
      </c>
      <c r="F130" s="686">
        <v>0</v>
      </c>
    </row>
    <row r="131" spans="3:6">
      <c r="C131" s="685" t="s">
        <v>938</v>
      </c>
      <c r="D131" s="686">
        <v>5455392764</v>
      </c>
      <c r="E131" s="686">
        <v>5455392764</v>
      </c>
      <c r="F131" s="686">
        <v>0</v>
      </c>
    </row>
    <row r="132" spans="3:6">
      <c r="C132" s="685" t="s">
        <v>942</v>
      </c>
      <c r="D132" s="686">
        <v>2087336288</v>
      </c>
      <c r="E132" s="686">
        <v>2087336288</v>
      </c>
      <c r="F132" s="686">
        <v>0</v>
      </c>
    </row>
    <row r="133" spans="3:6">
      <c r="C133" s="685" t="s">
        <v>968</v>
      </c>
      <c r="D133" s="686">
        <v>94147443850</v>
      </c>
      <c r="E133" s="686">
        <v>94342045444.309998</v>
      </c>
      <c r="F133" s="686">
        <v>28627859495.290009</v>
      </c>
    </row>
    <row r="134" spans="3:6">
      <c r="C134" s="685" t="s">
        <v>969</v>
      </c>
      <c r="D134" s="686">
        <v>253865931363</v>
      </c>
      <c r="E134" s="686">
        <v>253865931363</v>
      </c>
      <c r="F134" s="686">
        <v>115676369926.67001</v>
      </c>
    </row>
    <row r="135" spans="3:6">
      <c r="C135" s="685" t="s">
        <v>970</v>
      </c>
      <c r="D135" s="686">
        <v>820711533639</v>
      </c>
      <c r="E135" s="686">
        <v>820711533639</v>
      </c>
      <c r="F135" s="686">
        <v>431983829428.14996</v>
      </c>
    </row>
    <row r="136" spans="3:6" ht="15" thickBot="1">
      <c r="C136" s="678" t="s">
        <v>54</v>
      </c>
      <c r="D136" s="679">
        <v>1187374402436</v>
      </c>
      <c r="E136" s="679">
        <v>1188248075880.9099</v>
      </c>
      <c r="F136" s="680">
        <v>592112298022.70007</v>
      </c>
    </row>
    <row r="138" spans="3:6">
      <c r="C138" s="681" t="s">
        <v>658</v>
      </c>
    </row>
    <row r="139" spans="3:6">
      <c r="C139" s="681" t="s">
        <v>861</v>
      </c>
    </row>
    <row r="140" spans="3:6">
      <c r="C140" s="681" t="s">
        <v>862</v>
      </c>
    </row>
  </sheetData>
  <mergeCells count="8">
    <mergeCell ref="D10:D11"/>
    <mergeCell ref="E10:E11"/>
    <mergeCell ref="F10:F11"/>
    <mergeCell ref="A2:L2"/>
    <mergeCell ref="A3:L3"/>
    <mergeCell ref="A4:L4"/>
    <mergeCell ref="C8:F8"/>
    <mergeCell ref="C9:F9"/>
  </mergeCell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4236A4-709B-4019-9869-52FAE62F98F9}">
  <dimension ref="B2:R585"/>
  <sheetViews>
    <sheetView showGridLines="0" zoomScale="85" zoomScaleNormal="85" workbookViewId="0">
      <selection activeCell="G27" sqref="G27"/>
    </sheetView>
  </sheetViews>
  <sheetFormatPr baseColWidth="10" defaultColWidth="11.5546875" defaultRowHeight="14.4"/>
  <cols>
    <col min="1" max="1" width="11.5546875" style="687"/>
    <col min="2" max="2" width="24.6640625" style="687" customWidth="1"/>
    <col min="3" max="3" width="105.33203125" style="691" customWidth="1"/>
    <col min="4" max="4" width="19.44140625" style="691" customWidth="1"/>
    <col min="5" max="7" width="19.44140625" style="687" customWidth="1"/>
    <col min="8" max="8" width="14" style="687" bestFit="1" customWidth="1"/>
    <col min="9" max="9" width="26.5546875" style="687" customWidth="1"/>
    <col min="10" max="10" width="20.33203125" style="687" customWidth="1"/>
    <col min="11" max="11" width="21.5546875" style="687" customWidth="1"/>
    <col min="12" max="14" width="11.5546875" style="687"/>
    <col min="15" max="15" width="36.33203125" style="687" bestFit="1" customWidth="1"/>
    <col min="16" max="16" width="21.5546875" style="687" bestFit="1" customWidth="1"/>
    <col min="17" max="16384" width="11.5546875" style="687"/>
  </cols>
  <sheetData>
    <row r="2" spans="2:18" ht="14.4" customHeight="1">
      <c r="B2" s="225"/>
      <c r="C2" s="1979" t="s">
        <v>42</v>
      </c>
      <c r="D2" s="1979"/>
      <c r="E2" s="1979"/>
      <c r="F2" s="1979"/>
      <c r="G2" s="1979"/>
      <c r="H2" s="1979"/>
      <c r="I2" s="225"/>
      <c r="J2" s="225"/>
      <c r="K2" s="225"/>
      <c r="L2" s="225"/>
      <c r="M2" s="225"/>
      <c r="N2" s="225"/>
    </row>
    <row r="3" spans="2:18" ht="14.4" customHeight="1">
      <c r="B3" s="225"/>
      <c r="C3" s="1979" t="s">
        <v>43</v>
      </c>
      <c r="D3" s="1979"/>
      <c r="E3" s="1979"/>
      <c r="F3" s="1979"/>
      <c r="G3" s="1979"/>
      <c r="H3" s="1979"/>
      <c r="I3" s="225"/>
      <c r="J3" s="225"/>
      <c r="K3" s="225"/>
      <c r="L3" s="225"/>
      <c r="M3" s="225"/>
      <c r="N3" s="225"/>
    </row>
    <row r="4" spans="2:18" ht="14.4" customHeight="1">
      <c r="B4" s="688"/>
      <c r="C4" s="1999" t="s">
        <v>44</v>
      </c>
      <c r="D4" s="1999"/>
      <c r="E4" s="1999"/>
      <c r="F4" s="1999"/>
      <c r="G4" s="1999"/>
      <c r="H4" s="1999"/>
      <c r="I4" s="688"/>
      <c r="J4" s="688"/>
      <c r="K4" s="688"/>
      <c r="L4" s="688"/>
      <c r="M4" s="688"/>
      <c r="N4" s="688"/>
    </row>
    <row r="5" spans="2:18">
      <c r="B5" s="689"/>
      <c r="C5" s="690"/>
      <c r="D5" s="690"/>
      <c r="E5" s="689"/>
      <c r="F5" s="689"/>
      <c r="G5" s="689"/>
      <c r="H5" s="689"/>
      <c r="I5" s="689"/>
      <c r="J5" s="689"/>
      <c r="K5" s="689"/>
      <c r="L5" s="689"/>
      <c r="M5" s="689"/>
      <c r="N5" s="689"/>
    </row>
    <row r="6" spans="2:18">
      <c r="B6" s="689"/>
      <c r="I6" s="689"/>
      <c r="J6" s="689"/>
      <c r="K6" s="689"/>
      <c r="L6" s="689"/>
      <c r="M6" s="689"/>
      <c r="N6" s="689"/>
    </row>
    <row r="7" spans="2:18">
      <c r="B7" s="692"/>
      <c r="I7" s="692"/>
      <c r="J7" s="692"/>
      <c r="K7" s="692"/>
      <c r="L7" s="692"/>
      <c r="M7" s="692"/>
      <c r="N7" s="692"/>
    </row>
    <row r="8" spans="2:18">
      <c r="B8" s="689"/>
      <c r="C8" s="2000" t="s">
        <v>971</v>
      </c>
      <c r="D8" s="2000"/>
      <c r="E8" s="2000"/>
      <c r="F8" s="2000"/>
      <c r="G8" s="2000"/>
      <c r="H8" s="2000"/>
      <c r="I8" s="689"/>
      <c r="J8" s="689"/>
      <c r="K8" s="689"/>
      <c r="L8" s="689"/>
      <c r="M8" s="689"/>
      <c r="N8" s="689"/>
    </row>
    <row r="9" spans="2:18">
      <c r="C9" s="2001" t="s">
        <v>61</v>
      </c>
      <c r="D9" s="2001"/>
      <c r="E9" s="2001"/>
      <c r="F9" s="2001"/>
      <c r="G9" s="2001"/>
      <c r="H9" s="2001"/>
    </row>
    <row r="10" spans="2:18" ht="20.399999999999999" customHeight="1">
      <c r="C10" s="661" t="s">
        <v>63</v>
      </c>
      <c r="D10" s="1997" t="s">
        <v>153</v>
      </c>
      <c r="E10" s="1997" t="s">
        <v>199</v>
      </c>
      <c r="F10" s="1997" t="s">
        <v>241</v>
      </c>
      <c r="G10" s="1997" t="s">
        <v>660</v>
      </c>
      <c r="H10" s="1997" t="s">
        <v>242</v>
      </c>
      <c r="I10" s="136"/>
      <c r="J10" s="136"/>
      <c r="K10" s="136"/>
      <c r="L10" s="136"/>
      <c r="M10" s="136"/>
      <c r="N10" s="136"/>
      <c r="O10" s="136"/>
      <c r="P10" s="136"/>
      <c r="Q10" s="136"/>
      <c r="R10" s="136"/>
    </row>
    <row r="11" spans="2:18">
      <c r="C11" s="693" t="s">
        <v>972</v>
      </c>
      <c r="D11" s="1998"/>
      <c r="E11" s="1998"/>
      <c r="F11" s="1998"/>
      <c r="G11" s="1998"/>
      <c r="H11" s="1998"/>
      <c r="I11" s="136"/>
      <c r="J11" s="136"/>
      <c r="K11" s="136"/>
      <c r="L11" s="136"/>
      <c r="M11" s="136"/>
      <c r="N11" s="136"/>
      <c r="O11" s="136"/>
      <c r="P11" s="136"/>
      <c r="Q11" s="136"/>
      <c r="R11" s="136"/>
    </row>
    <row r="12" spans="2:18" ht="22.95" customHeight="1">
      <c r="C12" s="662" t="s">
        <v>973</v>
      </c>
      <c r="D12" s="694">
        <f>+D13+D323</f>
        <v>1418686514950</v>
      </c>
      <c r="E12" s="694">
        <f t="shared" ref="E12:H12" si="0">+E13+E323</f>
        <v>1422239500561.9304</v>
      </c>
      <c r="F12" s="694">
        <f t="shared" si="0"/>
        <v>841678429277.76038</v>
      </c>
      <c r="G12" s="694">
        <f t="shared" si="0"/>
        <v>671465428639.31995</v>
      </c>
      <c r="H12" s="694">
        <f t="shared" si="0"/>
        <v>610965862440.68982</v>
      </c>
      <c r="I12" s="136"/>
      <c r="J12" s="136"/>
      <c r="K12" s="136"/>
      <c r="L12" s="136"/>
      <c r="M12" s="136"/>
      <c r="N12" s="136"/>
      <c r="O12" s="136"/>
      <c r="P12" s="136"/>
      <c r="Q12" s="136"/>
      <c r="R12" s="136"/>
    </row>
    <row r="13" spans="2:18" ht="22.95" customHeight="1">
      <c r="C13" s="695" t="s">
        <v>974</v>
      </c>
      <c r="D13" s="696">
        <v>1217765874318</v>
      </c>
      <c r="E13" s="696">
        <v>1215097345357.6304</v>
      </c>
      <c r="F13" s="684">
        <v>756486742699.25037</v>
      </c>
      <c r="G13" s="684">
        <v>597079895017.97998</v>
      </c>
      <c r="H13" s="684">
        <v>547571347453.73981</v>
      </c>
      <c r="I13" s="136"/>
      <c r="J13" s="136"/>
      <c r="K13" s="136"/>
      <c r="L13" s="136"/>
      <c r="M13" s="136"/>
      <c r="N13" s="136"/>
      <c r="O13" s="136"/>
      <c r="P13" s="136"/>
      <c r="Q13" s="136"/>
      <c r="R13" s="136"/>
    </row>
    <row r="14" spans="2:18">
      <c r="C14" s="697" t="s">
        <v>975</v>
      </c>
      <c r="D14" s="698">
        <v>486795809749</v>
      </c>
      <c r="E14" s="698">
        <v>482618829530.59985</v>
      </c>
      <c r="F14" s="699">
        <v>343956126535.17004</v>
      </c>
      <c r="G14" s="698">
        <v>215817007197.81985</v>
      </c>
      <c r="H14" s="698">
        <v>205767958169.1698</v>
      </c>
      <c r="I14" s="136"/>
      <c r="J14" s="136"/>
      <c r="K14" s="136"/>
      <c r="L14" s="136"/>
      <c r="M14" s="136"/>
      <c r="N14" s="136"/>
      <c r="O14" s="136"/>
      <c r="P14" s="136"/>
      <c r="Q14" s="136"/>
      <c r="R14" s="136"/>
    </row>
    <row r="15" spans="2:18">
      <c r="C15" s="700" t="s">
        <v>976</v>
      </c>
      <c r="D15" s="696">
        <v>336016904289</v>
      </c>
      <c r="E15" s="696">
        <v>329959032965.77002</v>
      </c>
      <c r="F15" s="684">
        <v>255064013517.25012</v>
      </c>
      <c r="G15" s="684">
        <v>153321415884.79999</v>
      </c>
      <c r="H15" s="684">
        <v>153171793659.44998</v>
      </c>
      <c r="I15" s="136"/>
      <c r="J15" s="136"/>
      <c r="K15" s="136"/>
      <c r="L15" s="136"/>
      <c r="M15" s="136"/>
      <c r="N15" s="136"/>
      <c r="O15" s="136"/>
      <c r="P15" s="136"/>
      <c r="Q15" s="136"/>
      <c r="R15" s="136"/>
    </row>
    <row r="16" spans="2:18">
      <c r="C16" s="701" t="s">
        <v>977</v>
      </c>
      <c r="D16" s="684">
        <v>302347294596</v>
      </c>
      <c r="E16" s="684">
        <v>293735556652.84998</v>
      </c>
      <c r="F16" s="684">
        <v>225253246424.19016</v>
      </c>
      <c r="G16" s="684">
        <v>135926841689.13998</v>
      </c>
      <c r="H16" s="684">
        <v>135783102768.07997</v>
      </c>
      <c r="I16" s="136"/>
      <c r="J16" s="136"/>
      <c r="K16" s="136"/>
      <c r="L16" s="136"/>
      <c r="M16" s="136"/>
      <c r="N16" s="136"/>
      <c r="O16" s="136"/>
      <c r="P16" s="136"/>
      <c r="Q16" s="136"/>
      <c r="R16" s="136"/>
    </row>
    <row r="17" spans="3:13">
      <c r="C17" s="702" t="s">
        <v>978</v>
      </c>
      <c r="D17" s="686">
        <v>169877651062</v>
      </c>
      <c r="E17" s="686">
        <v>171854742281.67001</v>
      </c>
      <c r="F17" s="686">
        <v>149061841218.92004</v>
      </c>
      <c r="G17" s="686">
        <v>85516032986.690002</v>
      </c>
      <c r="H17" s="686">
        <v>85508925811.759995</v>
      </c>
      <c r="I17" s="136"/>
      <c r="J17" s="136"/>
      <c r="K17" s="136"/>
      <c r="L17" s="136"/>
      <c r="M17" s="136"/>
    </row>
    <row r="18" spans="3:13">
      <c r="C18" s="702" t="s">
        <v>979</v>
      </c>
      <c r="D18" s="686">
        <v>334772896</v>
      </c>
      <c r="E18" s="686">
        <v>176184947.57000002</v>
      </c>
      <c r="F18" s="686">
        <v>0</v>
      </c>
      <c r="G18" s="686">
        <v>0</v>
      </c>
      <c r="H18" s="686">
        <v>0</v>
      </c>
      <c r="I18" s="136"/>
      <c r="J18" s="136"/>
      <c r="K18" s="136"/>
      <c r="L18" s="136"/>
      <c r="M18" s="136"/>
    </row>
    <row r="19" spans="3:13">
      <c r="C19" s="702" t="s">
        <v>980</v>
      </c>
      <c r="D19" s="686">
        <v>11961010768</v>
      </c>
      <c r="E19" s="686">
        <v>2571127008.9400001</v>
      </c>
      <c r="F19" s="686">
        <v>0</v>
      </c>
      <c r="G19" s="686">
        <v>0</v>
      </c>
      <c r="H19" s="686">
        <v>0</v>
      </c>
      <c r="I19" s="136"/>
      <c r="J19" s="136"/>
      <c r="K19" s="136"/>
      <c r="L19" s="136"/>
      <c r="M19" s="136"/>
    </row>
    <row r="20" spans="3:13">
      <c r="C20" s="702" t="s">
        <v>981</v>
      </c>
      <c r="D20" s="686">
        <v>1392000</v>
      </c>
      <c r="E20" s="686">
        <v>985095.83</v>
      </c>
      <c r="F20" s="686">
        <v>384000</v>
      </c>
      <c r="G20" s="686">
        <v>384000</v>
      </c>
      <c r="H20" s="686">
        <v>384000</v>
      </c>
      <c r="I20" s="136"/>
      <c r="J20" s="136"/>
      <c r="K20" s="136"/>
      <c r="L20" s="136"/>
      <c r="M20" s="136"/>
    </row>
    <row r="21" spans="3:13">
      <c r="C21" s="702" t="s">
        <v>982</v>
      </c>
      <c r="D21" s="686">
        <v>37859883031</v>
      </c>
      <c r="E21" s="686">
        <v>35402242438.409996</v>
      </c>
      <c r="F21" s="686">
        <v>27570046224.600002</v>
      </c>
      <c r="G21" s="686">
        <v>19379142378.949993</v>
      </c>
      <c r="H21" s="686">
        <v>19374583774.999992</v>
      </c>
      <c r="I21" s="136"/>
      <c r="J21" s="136"/>
      <c r="K21" s="136"/>
      <c r="L21" s="136"/>
      <c r="M21" s="136"/>
    </row>
    <row r="22" spans="3:13">
      <c r="C22" s="702" t="s">
        <v>983</v>
      </c>
      <c r="D22" s="686">
        <v>24320267</v>
      </c>
      <c r="E22" s="686">
        <v>24320267</v>
      </c>
      <c r="F22" s="686">
        <v>8275301.4000000004</v>
      </c>
      <c r="G22" s="686">
        <v>0</v>
      </c>
      <c r="H22" s="686">
        <v>0</v>
      </c>
      <c r="I22" s="136"/>
      <c r="J22" s="136"/>
      <c r="K22" s="136"/>
      <c r="L22" s="136"/>
      <c r="M22" s="136"/>
    </row>
    <row r="23" spans="3:13">
      <c r="C23" s="702" t="s">
        <v>984</v>
      </c>
      <c r="D23" s="686">
        <v>10719542997</v>
      </c>
      <c r="E23" s="686">
        <v>10808988661.759998</v>
      </c>
      <c r="F23" s="686">
        <v>9702985332.7400017</v>
      </c>
      <c r="G23" s="686">
        <v>5413019071.1300011</v>
      </c>
      <c r="H23" s="686">
        <v>5413019071.1300011</v>
      </c>
      <c r="I23" s="136"/>
      <c r="J23" s="136"/>
      <c r="K23" s="136"/>
      <c r="L23" s="136"/>
      <c r="M23" s="136"/>
    </row>
    <row r="24" spans="3:13">
      <c r="C24" s="702" t="s">
        <v>985</v>
      </c>
      <c r="D24" s="686">
        <v>179536591</v>
      </c>
      <c r="E24" s="686">
        <v>183818230.44</v>
      </c>
      <c r="F24" s="686">
        <v>96319656.150000006</v>
      </c>
      <c r="G24" s="686">
        <v>81412128.609999999</v>
      </c>
      <c r="H24" s="686">
        <v>80895128.609999999</v>
      </c>
      <c r="I24" s="136"/>
      <c r="J24" s="136"/>
      <c r="K24" s="136"/>
      <c r="L24" s="136"/>
      <c r="M24" s="136"/>
    </row>
    <row r="25" spans="3:13">
      <c r="C25" s="702" t="s">
        <v>986</v>
      </c>
      <c r="D25" s="686">
        <v>1202417900</v>
      </c>
      <c r="E25" s="686">
        <v>1240033900</v>
      </c>
      <c r="F25" s="686">
        <v>917243799.98000002</v>
      </c>
      <c r="G25" s="686">
        <v>601746429.98000002</v>
      </c>
      <c r="H25" s="686">
        <v>601446429.98000002</v>
      </c>
      <c r="I25" s="136"/>
      <c r="J25" s="136"/>
      <c r="K25" s="136"/>
      <c r="L25" s="136"/>
      <c r="M25" s="136"/>
    </row>
    <row r="26" spans="3:13">
      <c r="C26" s="702" t="s">
        <v>987</v>
      </c>
      <c r="D26" s="686">
        <v>108384589</v>
      </c>
      <c r="E26" s="686">
        <v>113269579.7</v>
      </c>
      <c r="F26" s="686">
        <v>65610500</v>
      </c>
      <c r="G26" s="686">
        <v>35352950</v>
      </c>
      <c r="H26" s="686">
        <v>35306950</v>
      </c>
      <c r="I26" s="136"/>
      <c r="J26" s="136"/>
      <c r="K26" s="136"/>
      <c r="L26" s="136"/>
      <c r="M26" s="136"/>
    </row>
    <row r="27" spans="3:13">
      <c r="C27" s="702" t="s">
        <v>988</v>
      </c>
      <c r="D27" s="686">
        <v>2604533942</v>
      </c>
      <c r="E27" s="686">
        <v>2693759822.2600002</v>
      </c>
      <c r="F27" s="686">
        <v>1757569030.75</v>
      </c>
      <c r="G27" s="686">
        <v>1575672304.5599999</v>
      </c>
      <c r="H27" s="686">
        <v>1555544554.6700001</v>
      </c>
      <c r="I27" s="136"/>
      <c r="J27" s="136"/>
      <c r="K27" s="136"/>
      <c r="L27" s="136"/>
      <c r="M27" s="136"/>
    </row>
    <row r="28" spans="3:13">
      <c r="C28" s="702" t="s">
        <v>989</v>
      </c>
      <c r="D28" s="686">
        <v>17562799787</v>
      </c>
      <c r="E28" s="686">
        <v>16845506245.930002</v>
      </c>
      <c r="F28" s="686">
        <v>13495586510.32</v>
      </c>
      <c r="G28" s="686">
        <v>8150752867.079999</v>
      </c>
      <c r="H28" s="686">
        <v>8149547867.079999</v>
      </c>
      <c r="I28" s="136"/>
      <c r="J28" s="136"/>
      <c r="K28" s="136"/>
      <c r="L28" s="136"/>
      <c r="M28" s="136"/>
    </row>
    <row r="29" spans="3:13">
      <c r="C29" s="702" t="s">
        <v>990</v>
      </c>
      <c r="D29" s="686">
        <v>2003327406</v>
      </c>
      <c r="E29" s="686">
        <v>2067668408.4499998</v>
      </c>
      <c r="F29" s="686">
        <v>1032044597.2</v>
      </c>
      <c r="G29" s="686">
        <v>859616385.06000018</v>
      </c>
      <c r="H29" s="686">
        <v>843842179.06000018</v>
      </c>
      <c r="I29" s="136"/>
      <c r="J29" s="136"/>
      <c r="K29" s="136"/>
      <c r="L29" s="136"/>
      <c r="M29" s="136"/>
    </row>
    <row r="30" spans="3:13">
      <c r="C30" s="702" t="s">
        <v>991</v>
      </c>
      <c r="D30" s="686">
        <v>332895530</v>
      </c>
      <c r="E30" s="686">
        <v>357531069.88999999</v>
      </c>
      <c r="F30" s="686">
        <v>296110689.5999999</v>
      </c>
      <c r="G30" s="686">
        <v>167296502.46000001</v>
      </c>
      <c r="H30" s="686">
        <v>165654402.96000001</v>
      </c>
      <c r="I30" s="136"/>
      <c r="J30" s="136"/>
      <c r="K30" s="136"/>
      <c r="L30" s="136"/>
      <c r="M30" s="136"/>
    </row>
    <row r="31" spans="3:13">
      <c r="C31" s="702" t="s">
        <v>992</v>
      </c>
      <c r="D31" s="686">
        <v>510936993</v>
      </c>
      <c r="E31" s="686">
        <v>519969611.65999997</v>
      </c>
      <c r="F31" s="686">
        <v>311075626.66000009</v>
      </c>
      <c r="G31" s="686">
        <v>233024977.74000007</v>
      </c>
      <c r="H31" s="686">
        <v>233024977.74000007</v>
      </c>
      <c r="I31" s="136"/>
      <c r="J31" s="136"/>
      <c r="K31" s="136"/>
      <c r="L31" s="136"/>
      <c r="M31" s="136"/>
    </row>
    <row r="32" spans="3:13">
      <c r="C32" s="702" t="s">
        <v>993</v>
      </c>
      <c r="D32" s="686">
        <v>19781034976</v>
      </c>
      <c r="E32" s="686">
        <v>19438070108.530003</v>
      </c>
      <c r="F32" s="686">
        <v>4960789075.1700001</v>
      </c>
      <c r="G32" s="686">
        <v>739599924.48000002</v>
      </c>
      <c r="H32" s="686">
        <v>739489714.80000007</v>
      </c>
      <c r="I32" s="136"/>
      <c r="J32" s="136"/>
      <c r="K32" s="136"/>
      <c r="L32" s="136"/>
      <c r="M32" s="136"/>
    </row>
    <row r="33" spans="3:13">
      <c r="C33" s="702" t="s">
        <v>994</v>
      </c>
      <c r="D33" s="686">
        <v>93586810</v>
      </c>
      <c r="E33" s="686">
        <v>121791091.19</v>
      </c>
      <c r="F33" s="686">
        <v>57886626.810000002</v>
      </c>
      <c r="G33" s="686">
        <v>57751562.219999999</v>
      </c>
      <c r="H33" s="686">
        <v>57751562.219999999</v>
      </c>
      <c r="I33" s="136"/>
      <c r="J33" s="136"/>
      <c r="K33" s="136"/>
      <c r="L33" s="136"/>
      <c r="M33" s="136"/>
    </row>
    <row r="34" spans="3:13">
      <c r="C34" s="702" t="s">
        <v>995</v>
      </c>
      <c r="D34" s="686">
        <v>3712800</v>
      </c>
      <c r="E34" s="686">
        <v>3680570</v>
      </c>
      <c r="F34" s="686">
        <v>0</v>
      </c>
      <c r="G34" s="686">
        <v>0</v>
      </c>
      <c r="H34" s="686">
        <v>0</v>
      </c>
      <c r="I34" s="136"/>
      <c r="J34" s="136"/>
      <c r="K34" s="136"/>
      <c r="L34" s="136"/>
      <c r="M34" s="136"/>
    </row>
    <row r="35" spans="3:13">
      <c r="C35" s="702" t="s">
        <v>996</v>
      </c>
      <c r="D35" s="686">
        <v>1174182795</v>
      </c>
      <c r="E35" s="686">
        <v>1374526538.7800002</v>
      </c>
      <c r="F35" s="686">
        <v>1037809402.3900001</v>
      </c>
      <c r="G35" s="686">
        <v>919374660.63999999</v>
      </c>
      <c r="H35" s="686">
        <v>910031506.72000003</v>
      </c>
      <c r="I35" s="136"/>
      <c r="J35" s="136"/>
      <c r="K35" s="136"/>
      <c r="L35" s="136"/>
      <c r="M35" s="136"/>
    </row>
    <row r="36" spans="3:13">
      <c r="C36" s="702" t="s">
        <v>997</v>
      </c>
      <c r="D36" s="686">
        <v>408376280</v>
      </c>
      <c r="E36" s="686">
        <v>416999792.07999992</v>
      </c>
      <c r="F36" s="686">
        <v>155637901.10000002</v>
      </c>
      <c r="G36" s="686">
        <v>134287160.04000002</v>
      </c>
      <c r="H36" s="686">
        <v>127229276.25000001</v>
      </c>
      <c r="I36" s="136"/>
      <c r="J36" s="136"/>
      <c r="K36" s="136"/>
      <c r="L36" s="136"/>
      <c r="M36" s="136"/>
    </row>
    <row r="37" spans="3:13">
      <c r="C37" s="702" t="s">
        <v>998</v>
      </c>
      <c r="D37" s="686">
        <v>521196713</v>
      </c>
      <c r="E37" s="686">
        <v>510355736</v>
      </c>
      <c r="F37" s="686">
        <v>243392438.04000002</v>
      </c>
      <c r="G37" s="686">
        <v>243392438.04000002</v>
      </c>
      <c r="H37" s="686">
        <v>243392438.04000002</v>
      </c>
      <c r="I37" s="136"/>
      <c r="J37" s="136"/>
      <c r="K37" s="136"/>
      <c r="L37" s="136"/>
      <c r="M37" s="136"/>
    </row>
    <row r="38" spans="3:13">
      <c r="C38" s="702" t="s">
        <v>999</v>
      </c>
      <c r="D38" s="686">
        <v>51035688</v>
      </c>
      <c r="E38" s="686">
        <v>52853688</v>
      </c>
      <c r="F38" s="686">
        <v>24890532.48</v>
      </c>
      <c r="G38" s="686">
        <v>24888756.48</v>
      </c>
      <c r="H38" s="686">
        <v>24888756.48</v>
      </c>
      <c r="I38" s="136"/>
      <c r="J38" s="136"/>
      <c r="K38" s="136"/>
      <c r="L38" s="136"/>
      <c r="M38" s="136"/>
    </row>
    <row r="39" spans="3:13">
      <c r="C39" s="702" t="s">
        <v>1000</v>
      </c>
      <c r="D39" s="686">
        <v>446437200</v>
      </c>
      <c r="E39" s="686">
        <v>415160274</v>
      </c>
      <c r="F39" s="686">
        <v>246218414.86000001</v>
      </c>
      <c r="G39" s="686">
        <v>198535514.52000001</v>
      </c>
      <c r="H39" s="686">
        <v>198524514.52000001</v>
      </c>
    </row>
    <row r="40" spans="3:13">
      <c r="C40" s="702" t="s">
        <v>1001</v>
      </c>
      <c r="D40" s="686">
        <v>1039226432</v>
      </c>
      <c r="E40" s="686">
        <v>1059909072.5699999</v>
      </c>
      <c r="F40" s="686">
        <v>729422921.46999991</v>
      </c>
      <c r="G40" s="686">
        <v>694318977.83999991</v>
      </c>
      <c r="H40" s="686">
        <v>690232459.06999993</v>
      </c>
    </row>
    <row r="41" spans="3:13">
      <c r="C41" s="702" t="s">
        <v>1002</v>
      </c>
      <c r="D41" s="686">
        <v>444358725</v>
      </c>
      <c r="E41" s="686">
        <v>420511241</v>
      </c>
      <c r="F41" s="686">
        <v>251016151</v>
      </c>
      <c r="G41" s="686">
        <v>179921750.99000001</v>
      </c>
      <c r="H41" s="686">
        <v>179705750.99000001</v>
      </c>
    </row>
    <row r="42" spans="3:13">
      <c r="C42" s="702" t="s">
        <v>1003</v>
      </c>
      <c r="D42" s="686">
        <v>4260973250</v>
      </c>
      <c r="E42" s="686">
        <v>4271617585.2399998</v>
      </c>
      <c r="F42" s="686">
        <v>2905818887.8199997</v>
      </c>
      <c r="G42" s="686">
        <v>1871239490.1500003</v>
      </c>
      <c r="H42" s="686">
        <v>1870420970.1500003</v>
      </c>
    </row>
    <row r="43" spans="3:13">
      <c r="C43" s="702" t="s">
        <v>1004</v>
      </c>
      <c r="D43" s="686">
        <v>4422993058</v>
      </c>
      <c r="E43" s="686">
        <v>4578750603.2099991</v>
      </c>
      <c r="F43" s="686">
        <v>3690855356.440002</v>
      </c>
      <c r="G43" s="686">
        <v>3581572359.2400017</v>
      </c>
      <c r="H43" s="686">
        <v>3513032085.190002</v>
      </c>
      <c r="K43" s="703"/>
      <c r="L43" s="703"/>
    </row>
    <row r="44" spans="3:13">
      <c r="C44" s="702" t="s">
        <v>1005</v>
      </c>
      <c r="D44" s="686">
        <v>107936320</v>
      </c>
      <c r="E44" s="686">
        <v>59810978</v>
      </c>
      <c r="F44" s="686">
        <v>7566750.7000000002</v>
      </c>
      <c r="G44" s="686">
        <v>5633940.7000000002</v>
      </c>
      <c r="H44" s="686">
        <v>5633940.7000000002</v>
      </c>
    </row>
    <row r="45" spans="3:13">
      <c r="C45" s="702" t="s">
        <v>1006</v>
      </c>
      <c r="D45" s="686">
        <v>1460231471</v>
      </c>
      <c r="E45" s="686">
        <v>433110071.24000001</v>
      </c>
      <c r="F45" s="686">
        <v>127537761.97999999</v>
      </c>
      <c r="G45" s="686">
        <v>110145861.97999999</v>
      </c>
      <c r="H45" s="686">
        <v>110145861.97999999</v>
      </c>
    </row>
    <row r="46" spans="3:13">
      <c r="C46" s="702" t="s">
        <v>1007</v>
      </c>
      <c r="D46" s="686">
        <v>619186505</v>
      </c>
      <c r="E46" s="686">
        <v>1396396970.8500001</v>
      </c>
      <c r="F46" s="686">
        <v>849750734.71000016</v>
      </c>
      <c r="G46" s="686">
        <v>824612168.95999992</v>
      </c>
      <c r="H46" s="686">
        <v>822638773.98000002</v>
      </c>
    </row>
    <row r="47" spans="3:13">
      <c r="C47" s="702" t="s">
        <v>1008</v>
      </c>
      <c r="D47" s="686">
        <v>4990630656</v>
      </c>
      <c r="E47" s="686">
        <v>4981123039.75</v>
      </c>
      <c r="F47" s="686">
        <v>147237296</v>
      </c>
      <c r="G47" s="686">
        <v>624113</v>
      </c>
      <c r="H47" s="686">
        <v>519863</v>
      </c>
    </row>
    <row r="48" spans="3:13">
      <c r="C48" s="702" t="s">
        <v>1009</v>
      </c>
      <c r="D48" s="686">
        <v>9195902</v>
      </c>
      <c r="E48" s="686">
        <v>9195902</v>
      </c>
      <c r="F48" s="686">
        <v>8093127.8500000006</v>
      </c>
      <c r="G48" s="686">
        <v>4623044.8999999994</v>
      </c>
      <c r="H48" s="686">
        <v>4623044.8999999994</v>
      </c>
      <c r="K48" s="704"/>
    </row>
    <row r="49" spans="3:11">
      <c r="C49" s="702" t="s">
        <v>1010</v>
      </c>
      <c r="D49" s="686">
        <v>1000000</v>
      </c>
      <c r="E49" s="686">
        <v>10120000</v>
      </c>
      <c r="F49" s="686">
        <v>0</v>
      </c>
      <c r="G49" s="686">
        <v>0</v>
      </c>
      <c r="H49" s="686">
        <v>0</v>
      </c>
    </row>
    <row r="50" spans="3:11">
      <c r="C50" s="702" t="s">
        <v>1011</v>
      </c>
      <c r="D50" s="686">
        <v>951016126</v>
      </c>
      <c r="E50" s="686">
        <v>955018266</v>
      </c>
      <c r="F50" s="686">
        <v>717995107</v>
      </c>
      <c r="G50" s="686">
        <v>472531178.60999995</v>
      </c>
      <c r="H50" s="686">
        <v>472531178.60999995</v>
      </c>
    </row>
    <row r="51" spans="3:11">
      <c r="C51" s="702" t="s">
        <v>1012</v>
      </c>
      <c r="D51" s="686">
        <v>781781660</v>
      </c>
      <c r="E51" s="686">
        <v>782706133</v>
      </c>
      <c r="F51" s="686">
        <v>760100372</v>
      </c>
      <c r="G51" s="686">
        <v>443428939</v>
      </c>
      <c r="H51" s="686">
        <v>443428939</v>
      </c>
    </row>
    <row r="52" spans="3:11">
      <c r="C52" s="702" t="s">
        <v>1013</v>
      </c>
      <c r="D52" s="686">
        <v>3218442088</v>
      </c>
      <c r="E52" s="686">
        <v>3142511728.7199998</v>
      </c>
      <c r="F52" s="686">
        <v>744423807.21999991</v>
      </c>
      <c r="G52" s="686">
        <v>744277517.21999991</v>
      </c>
      <c r="H52" s="686">
        <v>744277517.21999991</v>
      </c>
      <c r="K52" s="703"/>
    </row>
    <row r="53" spans="3:11">
      <c r="C53" s="702" t="s">
        <v>1014</v>
      </c>
      <c r="D53" s="686">
        <v>1217118858</v>
      </c>
      <c r="E53" s="686">
        <v>1278618858</v>
      </c>
      <c r="F53" s="686">
        <v>1070663653.3699999</v>
      </c>
      <c r="G53" s="686">
        <v>601817055.48000002</v>
      </c>
      <c r="H53" s="686">
        <v>601817055.48000002</v>
      </c>
    </row>
    <row r="54" spans="3:11">
      <c r="C54" s="702" t="s">
        <v>1015</v>
      </c>
      <c r="D54" s="686">
        <v>173298113</v>
      </c>
      <c r="E54" s="686">
        <v>993497278</v>
      </c>
      <c r="F54" s="686">
        <v>883366950.98000002</v>
      </c>
      <c r="G54" s="686">
        <v>881515750.98000002</v>
      </c>
      <c r="H54" s="686">
        <v>881515750.98000002</v>
      </c>
    </row>
    <row r="55" spans="3:11">
      <c r="C55" s="702" t="s">
        <v>1016</v>
      </c>
      <c r="D55" s="686">
        <v>0</v>
      </c>
      <c r="E55" s="686">
        <v>150000000</v>
      </c>
      <c r="F55" s="686">
        <v>150000000</v>
      </c>
      <c r="G55" s="686">
        <v>150000000</v>
      </c>
      <c r="H55" s="686">
        <v>150000000</v>
      </c>
    </row>
    <row r="56" spans="3:11">
      <c r="C56" s="702" t="s">
        <v>1017</v>
      </c>
      <c r="D56" s="686">
        <v>472333997</v>
      </c>
      <c r="E56" s="686">
        <v>423136092.38</v>
      </c>
      <c r="F56" s="686">
        <v>225500503.98999998</v>
      </c>
      <c r="G56" s="686">
        <v>224288858.91</v>
      </c>
      <c r="H56" s="686">
        <v>224088977.31</v>
      </c>
    </row>
    <row r="57" spans="3:11">
      <c r="C57" s="702" t="s">
        <v>1018</v>
      </c>
      <c r="D57" s="686">
        <v>414602414</v>
      </c>
      <c r="E57" s="686">
        <v>418252414</v>
      </c>
      <c r="F57" s="686">
        <v>347373788.41000003</v>
      </c>
      <c r="G57" s="686">
        <v>210212558.42000002</v>
      </c>
      <c r="H57" s="686">
        <v>210212558.42000002</v>
      </c>
    </row>
    <row r="58" spans="3:11">
      <c r="C58" s="702" t="s">
        <v>1019</v>
      </c>
      <c r="D58" s="686">
        <v>0</v>
      </c>
      <c r="E58" s="686">
        <v>267085171</v>
      </c>
      <c r="F58" s="686">
        <v>105568968.13000001</v>
      </c>
      <c r="G58" s="686">
        <v>105568968.13000001</v>
      </c>
      <c r="H58" s="686">
        <v>105568968.13000001</v>
      </c>
    </row>
    <row r="59" spans="3:11">
      <c r="C59" s="702" t="s">
        <v>1020</v>
      </c>
      <c r="D59" s="686">
        <v>0</v>
      </c>
      <c r="E59" s="686">
        <v>172236329</v>
      </c>
      <c r="F59" s="686">
        <v>40847138.389999993</v>
      </c>
      <c r="G59" s="686">
        <v>40847138.389999993</v>
      </c>
      <c r="H59" s="686">
        <v>40847138.389999993</v>
      </c>
    </row>
    <row r="60" spans="3:11">
      <c r="C60" s="702" t="s">
        <v>1021</v>
      </c>
      <c r="D60" s="686">
        <v>0</v>
      </c>
      <c r="E60" s="686">
        <v>333500</v>
      </c>
      <c r="F60" s="686">
        <v>86000</v>
      </c>
      <c r="G60" s="686">
        <v>86000</v>
      </c>
      <c r="H60" s="686">
        <v>86000</v>
      </c>
    </row>
    <row r="61" spans="3:11">
      <c r="C61" s="702" t="s">
        <v>1022</v>
      </c>
      <c r="D61" s="686">
        <v>0</v>
      </c>
      <c r="E61" s="686">
        <v>398668544</v>
      </c>
      <c r="F61" s="686">
        <v>185222073.53999999</v>
      </c>
      <c r="G61" s="686">
        <v>185210823.53999999</v>
      </c>
      <c r="H61" s="686">
        <v>185210823.53999999</v>
      </c>
    </row>
    <row r="62" spans="3:11">
      <c r="C62" s="702" t="s">
        <v>1023</v>
      </c>
      <c r="D62" s="686">
        <v>0</v>
      </c>
      <c r="E62" s="686">
        <v>339361506.80000001</v>
      </c>
      <c r="F62" s="686">
        <v>263082194.02000001</v>
      </c>
      <c r="G62" s="686">
        <v>263082194.02000001</v>
      </c>
      <c r="H62" s="686">
        <v>263082194.02000001</v>
      </c>
    </row>
    <row r="63" spans="3:11">
      <c r="C63" s="701" t="s">
        <v>1024</v>
      </c>
      <c r="D63" s="684">
        <v>33669609693</v>
      </c>
      <c r="E63" s="684">
        <v>36223476312.919991</v>
      </c>
      <c r="F63" s="684">
        <v>29810767093.059986</v>
      </c>
      <c r="G63" s="684">
        <v>17394574195.66</v>
      </c>
      <c r="H63" s="684">
        <v>17388690891.370003</v>
      </c>
    </row>
    <row r="64" spans="3:11">
      <c r="C64" s="702" t="s">
        <v>1025</v>
      </c>
      <c r="D64" s="686">
        <v>14958518732</v>
      </c>
      <c r="E64" s="686">
        <v>16104681229.679991</v>
      </c>
      <c r="F64" s="686">
        <v>13340797418.719984</v>
      </c>
      <c r="G64" s="686">
        <v>7731791260.1099987</v>
      </c>
      <c r="H64" s="686">
        <v>7728930526.7199974</v>
      </c>
    </row>
    <row r="65" spans="3:8">
      <c r="C65" s="702" t="s">
        <v>1026</v>
      </c>
      <c r="D65" s="686">
        <v>13898508585</v>
      </c>
      <c r="E65" s="686">
        <v>14958855052.900002</v>
      </c>
      <c r="F65" s="686">
        <v>12178826136.68</v>
      </c>
      <c r="G65" s="686">
        <v>7194919108.5800018</v>
      </c>
      <c r="H65" s="686">
        <v>7192232768.6400023</v>
      </c>
    </row>
    <row r="66" spans="3:8">
      <c r="C66" s="702" t="s">
        <v>1027</v>
      </c>
      <c r="D66" s="686">
        <v>2424219214</v>
      </c>
      <c r="E66" s="686">
        <v>2620726472.1999984</v>
      </c>
      <c r="F66" s="686">
        <v>2144456033.1200008</v>
      </c>
      <c r="G66" s="686">
        <v>1235746174.110002</v>
      </c>
      <c r="H66" s="686">
        <v>1235409943.1500025</v>
      </c>
    </row>
    <row r="67" spans="3:8">
      <c r="C67" s="702" t="s">
        <v>1028</v>
      </c>
      <c r="D67" s="686">
        <v>1987400529</v>
      </c>
      <c r="E67" s="686">
        <v>2136250925.1399996</v>
      </c>
      <c r="F67" s="686">
        <v>1936920437.8700001</v>
      </c>
      <c r="G67" s="686">
        <v>1022350586.1900001</v>
      </c>
      <c r="H67" s="686">
        <v>1022350586.1900001</v>
      </c>
    </row>
    <row r="68" spans="3:8">
      <c r="C68" s="702" t="s">
        <v>1029</v>
      </c>
      <c r="D68" s="686">
        <v>400962633</v>
      </c>
      <c r="E68" s="686">
        <v>402962633</v>
      </c>
      <c r="F68" s="686">
        <v>209767066.66999999</v>
      </c>
      <c r="G68" s="686">
        <v>209767066.66999999</v>
      </c>
      <c r="H68" s="686">
        <v>209767066.66999999</v>
      </c>
    </row>
    <row r="69" spans="3:8">
      <c r="C69" s="700" t="s">
        <v>1030</v>
      </c>
      <c r="D69" s="696">
        <v>146733697959</v>
      </c>
      <c r="E69" s="696">
        <v>150651133656.64001</v>
      </c>
      <c r="F69" s="684">
        <v>88719702162.120026</v>
      </c>
      <c r="G69" s="684">
        <v>62323180457.219978</v>
      </c>
      <c r="H69" s="684">
        <v>52435017565.049965</v>
      </c>
    </row>
    <row r="70" spans="3:8">
      <c r="C70" s="701" t="s">
        <v>1031</v>
      </c>
      <c r="D70" s="684">
        <v>146733697959</v>
      </c>
      <c r="E70" s="684">
        <v>150650414914.64001</v>
      </c>
      <c r="F70" s="684">
        <v>88719570109.64003</v>
      </c>
      <c r="G70" s="684">
        <v>62323048404.739975</v>
      </c>
      <c r="H70" s="684">
        <v>52434885512.569962</v>
      </c>
    </row>
    <row r="71" spans="3:8">
      <c r="C71" s="702" t="s">
        <v>1032</v>
      </c>
      <c r="D71" s="686">
        <v>359500438</v>
      </c>
      <c r="E71" s="686">
        <v>347767968</v>
      </c>
      <c r="F71" s="686">
        <v>721583.4</v>
      </c>
      <c r="G71" s="686">
        <v>399443.4</v>
      </c>
      <c r="H71" s="686">
        <v>399443.4</v>
      </c>
    </row>
    <row r="72" spans="3:8">
      <c r="C72" s="702" t="s">
        <v>1033</v>
      </c>
      <c r="D72" s="686">
        <v>244406647</v>
      </c>
      <c r="E72" s="686">
        <v>85906999.699999988</v>
      </c>
      <c r="F72" s="686">
        <v>28434374.41</v>
      </c>
      <c r="G72" s="686">
        <v>26666609.689999998</v>
      </c>
      <c r="H72" s="686">
        <v>26049647.359999999</v>
      </c>
    </row>
    <row r="73" spans="3:8">
      <c r="C73" s="702" t="s">
        <v>1034</v>
      </c>
      <c r="D73" s="686">
        <v>1556585005</v>
      </c>
      <c r="E73" s="686">
        <v>1574753253.71</v>
      </c>
      <c r="F73" s="686">
        <v>894116334.19000006</v>
      </c>
      <c r="G73" s="686">
        <v>733256553.18000019</v>
      </c>
      <c r="H73" s="686">
        <v>677263794.73000014</v>
      </c>
    </row>
    <row r="74" spans="3:8">
      <c r="C74" s="702" t="s">
        <v>1035</v>
      </c>
      <c r="D74" s="686">
        <v>86049518</v>
      </c>
      <c r="E74" s="686">
        <v>26499824.240000002</v>
      </c>
      <c r="F74" s="686">
        <v>7987070.9600000009</v>
      </c>
      <c r="G74" s="686">
        <v>6219043.2200000007</v>
      </c>
      <c r="H74" s="686">
        <v>5796188.8700000001</v>
      </c>
    </row>
    <row r="75" spans="3:8">
      <c r="C75" s="702" t="s">
        <v>1036</v>
      </c>
      <c r="D75" s="686">
        <v>1510888645</v>
      </c>
      <c r="E75" s="686">
        <v>3843851968.4200001</v>
      </c>
      <c r="F75" s="686">
        <v>3712920681.7999997</v>
      </c>
      <c r="G75" s="686">
        <v>3562299767.3400002</v>
      </c>
      <c r="H75" s="686">
        <v>3035718086.1000009</v>
      </c>
    </row>
    <row r="76" spans="3:8">
      <c r="C76" s="702" t="s">
        <v>1037</v>
      </c>
      <c r="D76" s="686">
        <v>3930833469</v>
      </c>
      <c r="E76" s="686">
        <v>3837230253.6800003</v>
      </c>
      <c r="F76" s="686">
        <v>2418763662.5699997</v>
      </c>
      <c r="G76" s="686">
        <v>1957543006.3299992</v>
      </c>
      <c r="H76" s="686">
        <v>1856993898.4299994</v>
      </c>
    </row>
    <row r="77" spans="3:8">
      <c r="C77" s="702" t="s">
        <v>1038</v>
      </c>
      <c r="D77" s="686">
        <v>735757255</v>
      </c>
      <c r="E77" s="686">
        <v>799065916.64999998</v>
      </c>
      <c r="F77" s="686">
        <v>650240814.70000005</v>
      </c>
      <c r="G77" s="686">
        <v>353519560.53000003</v>
      </c>
      <c r="H77" s="686">
        <v>302261476.26999998</v>
      </c>
    </row>
    <row r="78" spans="3:8">
      <c r="C78" s="702" t="s">
        <v>1039</v>
      </c>
      <c r="D78" s="686">
        <v>405819991</v>
      </c>
      <c r="E78" s="686">
        <v>359191721.38999999</v>
      </c>
      <c r="F78" s="686">
        <v>282302978.51999992</v>
      </c>
      <c r="G78" s="686">
        <v>276265073.47999984</v>
      </c>
      <c r="H78" s="686">
        <v>263202812.84</v>
      </c>
    </row>
    <row r="79" spans="3:8">
      <c r="C79" s="702" t="s">
        <v>1040</v>
      </c>
      <c r="D79" s="686">
        <v>128658838</v>
      </c>
      <c r="E79" s="686">
        <v>135084156.30000001</v>
      </c>
      <c r="F79" s="686">
        <v>47289267.969999991</v>
      </c>
      <c r="G79" s="686">
        <v>37359026.579999998</v>
      </c>
      <c r="H79" s="686">
        <v>34928791.380000003</v>
      </c>
    </row>
    <row r="80" spans="3:8">
      <c r="C80" s="702" t="s">
        <v>1041</v>
      </c>
      <c r="D80" s="686">
        <v>5429708946</v>
      </c>
      <c r="E80" s="686">
        <v>5666321188.6099997</v>
      </c>
      <c r="F80" s="686">
        <v>3944289159.3800001</v>
      </c>
      <c r="G80" s="686">
        <v>3606045247.8099995</v>
      </c>
      <c r="H80" s="686">
        <v>3476980953.1600013</v>
      </c>
    </row>
    <row r="81" spans="3:8">
      <c r="C81" s="702" t="s">
        <v>1042</v>
      </c>
      <c r="D81" s="686">
        <v>970752743</v>
      </c>
      <c r="E81" s="686">
        <v>1043671761.84</v>
      </c>
      <c r="F81" s="686">
        <v>768223242.15999997</v>
      </c>
      <c r="G81" s="686">
        <v>627378423.32000005</v>
      </c>
      <c r="H81" s="686">
        <v>561419571.63999999</v>
      </c>
    </row>
    <row r="82" spans="3:8">
      <c r="C82" s="702" t="s">
        <v>1043</v>
      </c>
      <c r="D82" s="686">
        <v>145498940</v>
      </c>
      <c r="E82" s="686">
        <v>136530485.04000002</v>
      </c>
      <c r="F82" s="686">
        <v>88626998.620000005</v>
      </c>
      <c r="G82" s="686">
        <v>22684350.360000003</v>
      </c>
      <c r="H82" s="686">
        <v>20409756.830000009</v>
      </c>
    </row>
    <row r="83" spans="3:8">
      <c r="C83" s="702" t="s">
        <v>1044</v>
      </c>
      <c r="D83" s="686">
        <v>1604755883</v>
      </c>
      <c r="E83" s="686">
        <v>2431395911.9699998</v>
      </c>
      <c r="F83" s="686">
        <v>934574688.23999977</v>
      </c>
      <c r="G83" s="686">
        <v>512904944.18999988</v>
      </c>
      <c r="H83" s="686">
        <v>400750669.82999998</v>
      </c>
    </row>
    <row r="84" spans="3:8">
      <c r="C84" s="702" t="s">
        <v>1045</v>
      </c>
      <c r="D84" s="686">
        <v>2950650280</v>
      </c>
      <c r="E84" s="686">
        <v>2491269426.5500002</v>
      </c>
      <c r="F84" s="686">
        <v>1357786492.3</v>
      </c>
      <c r="G84" s="686">
        <v>1211213043.48</v>
      </c>
      <c r="H84" s="686">
        <v>1190216436.54</v>
      </c>
    </row>
    <row r="85" spans="3:8">
      <c r="C85" s="702" t="s">
        <v>1046</v>
      </c>
      <c r="D85" s="686">
        <v>766779603</v>
      </c>
      <c r="E85" s="686">
        <v>801801397.94999993</v>
      </c>
      <c r="F85" s="686">
        <v>492369538.42999983</v>
      </c>
      <c r="G85" s="686">
        <v>392807929.21999985</v>
      </c>
      <c r="H85" s="686">
        <v>383185814.91999996</v>
      </c>
    </row>
    <row r="86" spans="3:8">
      <c r="C86" s="702" t="s">
        <v>1047</v>
      </c>
      <c r="D86" s="686">
        <v>854329179</v>
      </c>
      <c r="E86" s="686">
        <v>902529179</v>
      </c>
      <c r="F86" s="686">
        <v>874777627.84000003</v>
      </c>
      <c r="G86" s="686">
        <v>466751281.12</v>
      </c>
      <c r="H86" s="686">
        <v>464891900.16000003</v>
      </c>
    </row>
    <row r="87" spans="3:8">
      <c r="C87" s="702" t="s">
        <v>1048</v>
      </c>
      <c r="D87" s="686">
        <v>19455182</v>
      </c>
      <c r="E87" s="686">
        <v>19455182</v>
      </c>
      <c r="F87" s="686">
        <v>6600000</v>
      </c>
      <c r="G87" s="686">
        <v>6600000</v>
      </c>
      <c r="H87" s="686">
        <v>6600000</v>
      </c>
    </row>
    <row r="88" spans="3:8">
      <c r="C88" s="702" t="s">
        <v>1049</v>
      </c>
      <c r="D88" s="686">
        <v>876464528</v>
      </c>
      <c r="E88" s="686">
        <v>1725152547.2500002</v>
      </c>
      <c r="F88" s="686">
        <v>1152406111.3999999</v>
      </c>
      <c r="G88" s="686">
        <v>803141618.14999986</v>
      </c>
      <c r="H88" s="686">
        <v>645512061.4599998</v>
      </c>
    </row>
    <row r="89" spans="3:8">
      <c r="C89" s="702" t="s">
        <v>1050</v>
      </c>
      <c r="D89" s="686">
        <v>107062565</v>
      </c>
      <c r="E89" s="686">
        <v>200278652.44</v>
      </c>
      <c r="F89" s="686">
        <v>147476944.02000001</v>
      </c>
      <c r="G89" s="686">
        <v>86951988.760000005</v>
      </c>
      <c r="H89" s="686">
        <v>39916369.089999996</v>
      </c>
    </row>
    <row r="90" spans="3:8">
      <c r="C90" s="702" t="s">
        <v>1051</v>
      </c>
      <c r="D90" s="686">
        <v>10498742</v>
      </c>
      <c r="E90" s="686">
        <v>26794676.329999998</v>
      </c>
      <c r="F90" s="686">
        <v>13419433.609999999</v>
      </c>
      <c r="G90" s="686">
        <v>11429407.15</v>
      </c>
      <c r="H90" s="686">
        <v>10560610.15</v>
      </c>
    </row>
    <row r="91" spans="3:8">
      <c r="C91" s="702" t="s">
        <v>1052</v>
      </c>
      <c r="D91" s="686">
        <v>850829</v>
      </c>
      <c r="E91" s="686">
        <v>1680829</v>
      </c>
      <c r="F91" s="686">
        <v>1300000</v>
      </c>
      <c r="G91" s="686">
        <v>1299999.24</v>
      </c>
      <c r="H91" s="686">
        <v>1299999.24</v>
      </c>
    </row>
    <row r="92" spans="3:8">
      <c r="C92" s="702" t="s">
        <v>1053</v>
      </c>
      <c r="D92" s="686">
        <v>49810728</v>
      </c>
      <c r="E92" s="686">
        <v>55174918.829999998</v>
      </c>
      <c r="F92" s="686">
        <v>30113827.740000002</v>
      </c>
      <c r="G92" s="686">
        <v>24724827.740000002</v>
      </c>
      <c r="H92" s="686">
        <v>24219827.740000002</v>
      </c>
    </row>
    <row r="93" spans="3:8">
      <c r="C93" s="702" t="s">
        <v>1054</v>
      </c>
      <c r="D93" s="686">
        <v>4705483636</v>
      </c>
      <c r="E93" s="686">
        <v>4474222434.8400002</v>
      </c>
      <c r="F93" s="686">
        <v>3211712689.0500002</v>
      </c>
      <c r="G93" s="686">
        <v>2059959652.0400004</v>
      </c>
      <c r="H93" s="686">
        <v>1882060017.3500001</v>
      </c>
    </row>
    <row r="94" spans="3:8">
      <c r="C94" s="702" t="s">
        <v>1055</v>
      </c>
      <c r="D94" s="686">
        <v>272824067</v>
      </c>
      <c r="E94" s="686">
        <v>413386153.09999996</v>
      </c>
      <c r="F94" s="686">
        <v>330963736.51999998</v>
      </c>
      <c r="G94" s="686">
        <v>146987626.31</v>
      </c>
      <c r="H94" s="686">
        <v>142113990.95000002</v>
      </c>
    </row>
    <row r="95" spans="3:8">
      <c r="C95" s="702" t="s">
        <v>1056</v>
      </c>
      <c r="D95" s="686">
        <v>13066400</v>
      </c>
      <c r="E95" s="686">
        <v>14696400</v>
      </c>
      <c r="F95" s="686">
        <v>0</v>
      </c>
      <c r="G95" s="686">
        <v>0</v>
      </c>
      <c r="H95" s="686">
        <v>0</v>
      </c>
    </row>
    <row r="96" spans="3:8">
      <c r="C96" s="702" t="s">
        <v>1057</v>
      </c>
      <c r="D96" s="686">
        <v>6566000</v>
      </c>
      <c r="E96" s="686">
        <v>7665230</v>
      </c>
      <c r="F96" s="686">
        <v>1047115.67</v>
      </c>
      <c r="G96" s="686">
        <v>927115.67</v>
      </c>
      <c r="H96" s="686">
        <v>205679.65</v>
      </c>
    </row>
    <row r="97" spans="3:8">
      <c r="C97" s="702" t="s">
        <v>1058</v>
      </c>
      <c r="D97" s="686">
        <v>5359932</v>
      </c>
      <c r="E97" s="686">
        <v>4920932</v>
      </c>
      <c r="F97" s="686">
        <v>2073607.33</v>
      </c>
      <c r="G97" s="686">
        <v>2073607.33</v>
      </c>
      <c r="H97" s="686">
        <v>2073607.33</v>
      </c>
    </row>
    <row r="98" spans="3:8">
      <c r="C98" s="702" t="s">
        <v>1059</v>
      </c>
      <c r="D98" s="686">
        <v>126277516</v>
      </c>
      <c r="E98" s="686">
        <v>196178316.44999999</v>
      </c>
      <c r="F98" s="686">
        <v>131822426.56</v>
      </c>
      <c r="G98" s="686">
        <v>104945537.94</v>
      </c>
      <c r="H98" s="686">
        <v>104288601.40000001</v>
      </c>
    </row>
    <row r="99" spans="3:8">
      <c r="C99" s="702" t="s">
        <v>1060</v>
      </c>
      <c r="D99" s="686">
        <v>16009920</v>
      </c>
      <c r="E99" s="686">
        <v>19270740</v>
      </c>
      <c r="F99" s="686">
        <v>8168426.2999999989</v>
      </c>
      <c r="G99" s="686">
        <v>6530392.5800000001</v>
      </c>
      <c r="H99" s="686">
        <v>4079916.4299999997</v>
      </c>
    </row>
    <row r="100" spans="3:8">
      <c r="C100" s="702" t="s">
        <v>1061</v>
      </c>
      <c r="D100" s="686">
        <v>111115739</v>
      </c>
      <c r="E100" s="686">
        <v>191629475.15000001</v>
      </c>
      <c r="F100" s="686">
        <v>92255038.370000005</v>
      </c>
      <c r="G100" s="686">
        <v>48549769.560000002</v>
      </c>
      <c r="H100" s="686">
        <v>39895639.629999995</v>
      </c>
    </row>
    <row r="101" spans="3:8">
      <c r="C101" s="702" t="s">
        <v>1062</v>
      </c>
      <c r="D101" s="686">
        <v>100000</v>
      </c>
      <c r="E101" s="686">
        <v>1100000</v>
      </c>
      <c r="F101" s="686">
        <v>0</v>
      </c>
      <c r="G101" s="686">
        <v>0</v>
      </c>
      <c r="H101" s="686">
        <v>0</v>
      </c>
    </row>
    <row r="102" spans="3:8">
      <c r="C102" s="702" t="s">
        <v>1063</v>
      </c>
      <c r="D102" s="686">
        <v>474813808</v>
      </c>
      <c r="E102" s="686">
        <v>1898321098.5</v>
      </c>
      <c r="F102" s="686">
        <v>482181235.26999998</v>
      </c>
      <c r="G102" s="686">
        <v>220431858.17000002</v>
      </c>
      <c r="H102" s="686">
        <v>205981966.66000003</v>
      </c>
    </row>
    <row r="103" spans="3:8">
      <c r="C103" s="702" t="s">
        <v>1064</v>
      </c>
      <c r="D103" s="686">
        <v>84238949</v>
      </c>
      <c r="E103" s="686">
        <v>151680308</v>
      </c>
      <c r="F103" s="686">
        <v>101933206.99000001</v>
      </c>
      <c r="G103" s="686">
        <v>65378073.979999997</v>
      </c>
      <c r="H103" s="686">
        <v>65230573.979999997</v>
      </c>
    </row>
    <row r="104" spans="3:8">
      <c r="C104" s="702" t="s">
        <v>1065</v>
      </c>
      <c r="D104" s="686">
        <v>11564000</v>
      </c>
      <c r="E104" s="686">
        <v>18342118</v>
      </c>
      <c r="F104" s="686">
        <v>8221596.4399999995</v>
      </c>
      <c r="G104" s="686">
        <v>1875848.31</v>
      </c>
      <c r="H104" s="686">
        <v>1875848.31</v>
      </c>
    </row>
    <row r="105" spans="3:8">
      <c r="C105" s="702" t="s">
        <v>1066</v>
      </c>
      <c r="D105" s="686">
        <v>20110000</v>
      </c>
      <c r="E105" s="686">
        <v>610000</v>
      </c>
      <c r="F105" s="686">
        <v>0</v>
      </c>
      <c r="G105" s="686">
        <v>0</v>
      </c>
      <c r="H105" s="686">
        <v>0</v>
      </c>
    </row>
    <row r="106" spans="3:8">
      <c r="C106" s="702" t="s">
        <v>1067</v>
      </c>
      <c r="D106" s="686">
        <v>170214442</v>
      </c>
      <c r="E106" s="686">
        <v>321931501.69999999</v>
      </c>
      <c r="F106" s="686">
        <v>241157964.00999996</v>
      </c>
      <c r="G106" s="686">
        <v>91161653.75</v>
      </c>
      <c r="H106" s="686">
        <v>80881034.930000007</v>
      </c>
    </row>
    <row r="107" spans="3:8">
      <c r="C107" s="702" t="s">
        <v>1068</v>
      </c>
      <c r="D107" s="686">
        <v>1345757673</v>
      </c>
      <c r="E107" s="686">
        <v>2781440589.8400006</v>
      </c>
      <c r="F107" s="686">
        <v>1400393545.95</v>
      </c>
      <c r="G107" s="686">
        <v>834782657.91999996</v>
      </c>
      <c r="H107" s="686">
        <v>266143253.10999998</v>
      </c>
    </row>
    <row r="108" spans="3:8">
      <c r="C108" s="702" t="s">
        <v>1069</v>
      </c>
      <c r="D108" s="686">
        <v>225838429</v>
      </c>
      <c r="E108" s="686">
        <v>234947960.72999999</v>
      </c>
      <c r="F108" s="686">
        <v>51973703.920000002</v>
      </c>
      <c r="G108" s="686">
        <v>51816436.500000007</v>
      </c>
      <c r="H108" s="686">
        <v>46097329.739999995</v>
      </c>
    </row>
    <row r="109" spans="3:8">
      <c r="C109" s="702" t="s">
        <v>1070</v>
      </c>
      <c r="D109" s="686">
        <v>1524394120</v>
      </c>
      <c r="E109" s="686">
        <v>1679580389.72</v>
      </c>
      <c r="F109" s="686">
        <v>1166601729.0800004</v>
      </c>
      <c r="G109" s="686">
        <v>1144333520.3900001</v>
      </c>
      <c r="H109" s="686">
        <v>1084613807.22</v>
      </c>
    </row>
    <row r="110" spans="3:8">
      <c r="C110" s="702" t="s">
        <v>1071</v>
      </c>
      <c r="D110" s="686">
        <v>3460478793</v>
      </c>
      <c r="E110" s="686">
        <v>3616135796.48</v>
      </c>
      <c r="F110" s="686">
        <v>1988881582.26</v>
      </c>
      <c r="G110" s="686">
        <v>1863612932.3800006</v>
      </c>
      <c r="H110" s="686">
        <v>1785732779.230001</v>
      </c>
    </row>
    <row r="111" spans="3:8">
      <c r="C111" s="702" t="s">
        <v>1072</v>
      </c>
      <c r="D111" s="686">
        <v>150000000</v>
      </c>
      <c r="E111" s="686">
        <v>150000000</v>
      </c>
      <c r="F111" s="686">
        <v>75000000</v>
      </c>
      <c r="G111" s="686">
        <v>75000000</v>
      </c>
      <c r="H111" s="686">
        <v>75000000</v>
      </c>
    </row>
    <row r="112" spans="3:8">
      <c r="C112" s="702" t="s">
        <v>1073</v>
      </c>
      <c r="D112" s="686">
        <v>3000000</v>
      </c>
      <c r="E112" s="686">
        <v>2100000</v>
      </c>
      <c r="F112" s="686">
        <v>0</v>
      </c>
      <c r="G112" s="686">
        <v>0</v>
      </c>
      <c r="H112" s="686">
        <v>0</v>
      </c>
    </row>
    <row r="113" spans="2:8">
      <c r="B113" s="702"/>
      <c r="C113" s="702" t="s">
        <v>1074</v>
      </c>
      <c r="D113" s="686">
        <v>100000</v>
      </c>
      <c r="E113" s="686">
        <v>100000</v>
      </c>
      <c r="F113" s="686">
        <v>0</v>
      </c>
      <c r="G113" s="686">
        <v>0</v>
      </c>
      <c r="H113" s="686">
        <v>0</v>
      </c>
    </row>
    <row r="114" spans="2:8">
      <c r="B114" s="702"/>
      <c r="C114" s="702" t="s">
        <v>1075</v>
      </c>
      <c r="D114" s="686">
        <v>100000</v>
      </c>
      <c r="E114" s="686">
        <v>100000</v>
      </c>
      <c r="F114" s="686">
        <v>0</v>
      </c>
      <c r="G114" s="686">
        <v>0</v>
      </c>
      <c r="H114" s="686">
        <v>0</v>
      </c>
    </row>
    <row r="115" spans="2:8">
      <c r="B115" s="702"/>
      <c r="C115" s="702" t="s">
        <v>1076</v>
      </c>
      <c r="D115" s="686">
        <v>423628139</v>
      </c>
      <c r="E115" s="686">
        <v>425145993.94</v>
      </c>
      <c r="F115" s="686">
        <v>20975004.829999998</v>
      </c>
      <c r="G115" s="686">
        <v>12063710.67</v>
      </c>
      <c r="H115" s="686">
        <v>12063710.67</v>
      </c>
    </row>
    <row r="116" spans="2:8">
      <c r="B116" s="702"/>
      <c r="C116" s="702" t="s">
        <v>1077</v>
      </c>
      <c r="D116" s="686">
        <v>693427100</v>
      </c>
      <c r="E116" s="686">
        <v>903664026.86000001</v>
      </c>
      <c r="F116" s="686">
        <v>320182316.76999992</v>
      </c>
      <c r="G116" s="686">
        <v>261899741.90999997</v>
      </c>
      <c r="H116" s="686">
        <v>249875755.69</v>
      </c>
    </row>
    <row r="117" spans="2:8">
      <c r="B117" s="702"/>
      <c r="C117" s="702" t="s">
        <v>1078</v>
      </c>
      <c r="D117" s="686">
        <v>192489224</v>
      </c>
      <c r="E117" s="686">
        <v>166336442.80000001</v>
      </c>
      <c r="F117" s="686">
        <v>55397111.49000001</v>
      </c>
      <c r="G117" s="686">
        <v>31087580.640000001</v>
      </c>
      <c r="H117" s="686">
        <v>27746086.600000001</v>
      </c>
    </row>
    <row r="118" spans="2:8">
      <c r="B118" s="702"/>
      <c r="C118" s="702" t="s">
        <v>1079</v>
      </c>
      <c r="D118" s="686">
        <v>5869020</v>
      </c>
      <c r="E118" s="686">
        <v>9084836</v>
      </c>
      <c r="F118" s="686">
        <v>4100412.66</v>
      </c>
      <c r="G118" s="686">
        <v>1716296.96</v>
      </c>
      <c r="H118" s="686">
        <v>1716296.96</v>
      </c>
    </row>
    <row r="119" spans="2:8">
      <c r="B119" s="702"/>
      <c r="C119" s="702" t="s">
        <v>1080</v>
      </c>
      <c r="D119" s="686">
        <v>168358632</v>
      </c>
      <c r="E119" s="686">
        <v>196049394.13999999</v>
      </c>
      <c r="F119" s="686">
        <v>156090776.19000003</v>
      </c>
      <c r="G119" s="686">
        <v>80297067.789999992</v>
      </c>
      <c r="H119" s="686">
        <v>79342928.839999989</v>
      </c>
    </row>
    <row r="120" spans="2:8">
      <c r="B120" s="702"/>
      <c r="C120" s="702" t="s">
        <v>1081</v>
      </c>
      <c r="D120" s="686">
        <v>2930116</v>
      </c>
      <c r="E120" s="686">
        <v>2930116</v>
      </c>
      <c r="F120" s="686">
        <v>1869235.02</v>
      </c>
      <c r="G120" s="686">
        <v>1869235.02</v>
      </c>
      <c r="H120" s="686">
        <v>1869235.02</v>
      </c>
    </row>
    <row r="121" spans="2:8">
      <c r="B121" s="702"/>
      <c r="C121" s="702" t="s">
        <v>1082</v>
      </c>
      <c r="D121" s="686">
        <v>291168914</v>
      </c>
      <c r="E121" s="686">
        <v>358289863.01999998</v>
      </c>
      <c r="F121" s="686">
        <v>154850041.01999998</v>
      </c>
      <c r="G121" s="686">
        <v>126489843.99000002</v>
      </c>
      <c r="H121" s="686">
        <v>113199965.57000001</v>
      </c>
    </row>
    <row r="122" spans="2:8">
      <c r="B122" s="702"/>
      <c r="C122" s="702" t="s">
        <v>1083</v>
      </c>
      <c r="D122" s="686">
        <v>171350656</v>
      </c>
      <c r="E122" s="686">
        <v>177500103.54000002</v>
      </c>
      <c r="F122" s="686">
        <v>29434747.629999999</v>
      </c>
      <c r="G122" s="686">
        <v>16152100.870000001</v>
      </c>
      <c r="H122" s="686">
        <v>13295044.300000001</v>
      </c>
    </row>
    <row r="123" spans="2:8">
      <c r="B123" s="702"/>
      <c r="C123" s="702" t="s">
        <v>1084</v>
      </c>
      <c r="D123" s="686">
        <v>6558178</v>
      </c>
      <c r="E123" s="686">
        <v>9473178</v>
      </c>
      <c r="F123" s="686">
        <v>1716056.81</v>
      </c>
      <c r="G123" s="686">
        <v>1716056.81</v>
      </c>
      <c r="H123" s="686">
        <v>1716056.81</v>
      </c>
    </row>
    <row r="124" spans="2:8">
      <c r="B124" s="702"/>
      <c r="C124" s="702" t="s">
        <v>1085</v>
      </c>
      <c r="D124" s="686">
        <v>40486373</v>
      </c>
      <c r="E124" s="686">
        <v>46234793.799999997</v>
      </c>
      <c r="F124" s="686">
        <v>15479888.560000001</v>
      </c>
      <c r="G124" s="686">
        <v>13892657.530000001</v>
      </c>
      <c r="H124" s="686">
        <v>13050850.130000001</v>
      </c>
    </row>
    <row r="125" spans="2:8">
      <c r="B125" s="702"/>
      <c r="C125" s="702" t="s">
        <v>1086</v>
      </c>
      <c r="D125" s="686">
        <v>283955181</v>
      </c>
      <c r="E125" s="686">
        <v>456880574.19</v>
      </c>
      <c r="F125" s="686">
        <v>316939381.32000005</v>
      </c>
      <c r="G125" s="686">
        <v>60696215.040000007</v>
      </c>
      <c r="H125" s="686">
        <v>59845646.440000013</v>
      </c>
    </row>
    <row r="126" spans="2:8">
      <c r="B126" s="702"/>
      <c r="C126" s="702" t="s">
        <v>1087</v>
      </c>
      <c r="D126" s="686">
        <v>2389996</v>
      </c>
      <c r="E126" s="686">
        <v>8342314.8200000003</v>
      </c>
      <c r="F126" s="686">
        <v>5452318.8200000003</v>
      </c>
      <c r="G126" s="686">
        <v>1631960.87</v>
      </c>
      <c r="H126" s="686">
        <v>1631960.87</v>
      </c>
    </row>
    <row r="127" spans="2:8">
      <c r="B127" s="702"/>
      <c r="C127" s="702" t="s">
        <v>1088</v>
      </c>
      <c r="D127" s="686">
        <v>10764971</v>
      </c>
      <c r="E127" s="686">
        <v>13165787.07</v>
      </c>
      <c r="F127" s="686">
        <v>3396371.29</v>
      </c>
      <c r="G127" s="686">
        <v>1853819.8299999998</v>
      </c>
      <c r="H127" s="686">
        <v>1738238.8299999998</v>
      </c>
    </row>
    <row r="128" spans="2:8">
      <c r="B128" s="702"/>
      <c r="C128" s="702" t="s">
        <v>1089</v>
      </c>
      <c r="D128" s="686">
        <v>57344157</v>
      </c>
      <c r="E128" s="686">
        <v>39605597.489999995</v>
      </c>
      <c r="F128" s="686">
        <v>17476790.710000001</v>
      </c>
      <c r="G128" s="686">
        <v>11485625.469999999</v>
      </c>
      <c r="H128" s="686">
        <v>9661491.6899999995</v>
      </c>
    </row>
    <row r="129" spans="2:9">
      <c r="B129" s="702"/>
      <c r="C129" s="702" t="s">
        <v>1090</v>
      </c>
      <c r="D129" s="686">
        <v>1490217528</v>
      </c>
      <c r="E129" s="686">
        <v>1805833887.5899999</v>
      </c>
      <c r="F129" s="686">
        <v>1671858016.6700003</v>
      </c>
      <c r="G129" s="686">
        <v>1168603299.0700009</v>
      </c>
      <c r="H129" s="686">
        <v>979643621.81999934</v>
      </c>
    </row>
    <row r="130" spans="2:9">
      <c r="B130" s="702"/>
      <c r="C130" s="702" t="s">
        <v>1091</v>
      </c>
      <c r="D130" s="686">
        <v>49208060</v>
      </c>
      <c r="E130" s="686">
        <v>79888549.150000006</v>
      </c>
      <c r="F130" s="686">
        <v>37307993.229999997</v>
      </c>
      <c r="G130" s="686">
        <v>19677766.030000001</v>
      </c>
      <c r="H130" s="686">
        <v>14548805.35</v>
      </c>
    </row>
    <row r="131" spans="2:9">
      <c r="B131" s="702"/>
      <c r="C131" s="702" t="s">
        <v>1092</v>
      </c>
      <c r="D131" s="686">
        <v>531865563</v>
      </c>
      <c r="E131" s="686">
        <v>806872839.78999996</v>
      </c>
      <c r="F131" s="686">
        <v>336406890.37999994</v>
      </c>
      <c r="G131" s="686">
        <v>291797855.54000002</v>
      </c>
      <c r="H131" s="686">
        <v>198279225.17999995</v>
      </c>
    </row>
    <row r="132" spans="2:9">
      <c r="B132" s="702"/>
      <c r="C132" s="702" t="s">
        <v>1093</v>
      </c>
      <c r="D132" s="686">
        <v>381854809</v>
      </c>
      <c r="E132" s="686">
        <v>56570988.619999997</v>
      </c>
      <c r="F132" s="686">
        <v>2402547.2000000002</v>
      </c>
      <c r="G132" s="686">
        <v>2364014.3000000003</v>
      </c>
      <c r="H132" s="686">
        <v>2364014.3000000003</v>
      </c>
    </row>
    <row r="133" spans="2:9">
      <c r="B133" s="702"/>
      <c r="C133" s="702" t="s">
        <v>1094</v>
      </c>
      <c r="D133" s="686">
        <v>259633290</v>
      </c>
      <c r="E133" s="686">
        <v>132910613</v>
      </c>
      <c r="F133" s="686">
        <v>6185235</v>
      </c>
      <c r="G133" s="686">
        <v>5647000</v>
      </c>
      <c r="H133" s="686">
        <v>5647000</v>
      </c>
    </row>
    <row r="134" spans="2:9">
      <c r="B134" s="702"/>
      <c r="C134" s="702" t="s">
        <v>1095</v>
      </c>
      <c r="D134" s="686">
        <v>707267113</v>
      </c>
      <c r="E134" s="686">
        <v>260279715.80000001</v>
      </c>
      <c r="F134" s="686">
        <v>38870676.799999997</v>
      </c>
      <c r="G134" s="686">
        <v>13964476.800000001</v>
      </c>
      <c r="H134" s="686">
        <v>13896036.800000001</v>
      </c>
    </row>
    <row r="135" spans="2:9">
      <c r="B135" s="702"/>
      <c r="C135" s="702" t="s">
        <v>1096</v>
      </c>
      <c r="D135" s="686">
        <v>451900246</v>
      </c>
      <c r="E135" s="686">
        <v>338805996.70999998</v>
      </c>
      <c r="F135" s="686">
        <v>267797655.02000001</v>
      </c>
      <c r="G135" s="686">
        <v>256053175.02000001</v>
      </c>
      <c r="H135" s="686">
        <v>255138293.97000003</v>
      </c>
    </row>
    <row r="136" spans="2:9">
      <c r="B136" s="702"/>
      <c r="C136" s="702" t="s">
        <v>1097</v>
      </c>
      <c r="D136" s="686">
        <v>93702278</v>
      </c>
      <c r="E136" s="686">
        <v>235699965.31</v>
      </c>
      <c r="F136" s="686">
        <v>135022330.19999999</v>
      </c>
      <c r="G136" s="686">
        <v>111258313.35000001</v>
      </c>
      <c r="H136" s="686">
        <v>96627532.00999999</v>
      </c>
      <c r="I136" s="686"/>
    </row>
    <row r="137" spans="2:9">
      <c r="B137" s="702"/>
      <c r="C137" s="702" t="s">
        <v>1098</v>
      </c>
      <c r="D137" s="686">
        <v>47413240</v>
      </c>
      <c r="E137" s="686">
        <v>51411942.659999996</v>
      </c>
      <c r="F137" s="686">
        <v>28492854.969999999</v>
      </c>
      <c r="G137" s="686">
        <v>25804043.180000003</v>
      </c>
      <c r="H137" s="686">
        <v>25078105.52</v>
      </c>
      <c r="I137" s="686"/>
    </row>
    <row r="138" spans="2:9">
      <c r="B138" s="702"/>
      <c r="C138" s="702" t="s">
        <v>1099</v>
      </c>
      <c r="D138" s="686">
        <v>159849385</v>
      </c>
      <c r="E138" s="686">
        <v>165459723.55000001</v>
      </c>
      <c r="F138" s="686">
        <v>63057291.689999998</v>
      </c>
      <c r="G138" s="686">
        <v>31149903.91</v>
      </c>
      <c r="H138" s="686">
        <v>29310925.549999997</v>
      </c>
      <c r="I138" s="686"/>
    </row>
    <row r="139" spans="2:9">
      <c r="B139" s="702"/>
      <c r="C139" s="702" t="s">
        <v>1100</v>
      </c>
      <c r="D139" s="686">
        <v>28799894</v>
      </c>
      <c r="E139" s="686">
        <v>13265065.370000001</v>
      </c>
      <c r="F139" s="686">
        <v>6192664.6800000006</v>
      </c>
      <c r="G139" s="686">
        <v>2593102.4099999997</v>
      </c>
      <c r="H139" s="686">
        <v>2518406.19</v>
      </c>
      <c r="I139" s="686"/>
    </row>
    <row r="140" spans="2:9">
      <c r="B140" s="702"/>
      <c r="C140" s="702" t="s">
        <v>1101</v>
      </c>
      <c r="D140" s="686">
        <v>152896328</v>
      </c>
      <c r="E140" s="686">
        <v>184903016.81</v>
      </c>
      <c r="F140" s="686">
        <v>79465793.480000004</v>
      </c>
      <c r="G140" s="686">
        <v>66694034.419999994</v>
      </c>
      <c r="H140" s="686">
        <v>64877438.359999992</v>
      </c>
      <c r="I140" s="686"/>
    </row>
    <row r="141" spans="2:9">
      <c r="B141" s="702"/>
      <c r="C141" s="702" t="s">
        <v>1102</v>
      </c>
      <c r="D141" s="686">
        <v>2760717154</v>
      </c>
      <c r="E141" s="686">
        <v>3009481361.6399999</v>
      </c>
      <c r="F141" s="686">
        <v>1780918957.3199999</v>
      </c>
      <c r="G141" s="686">
        <v>1428338970.0499995</v>
      </c>
      <c r="H141" s="686">
        <v>1352759805.0199997</v>
      </c>
      <c r="I141" s="686"/>
    </row>
    <row r="142" spans="2:9">
      <c r="B142" s="702"/>
      <c r="C142" s="702" t="s">
        <v>1103</v>
      </c>
      <c r="D142" s="686">
        <v>110867097</v>
      </c>
      <c r="E142" s="686">
        <v>72884119</v>
      </c>
      <c r="F142" s="686">
        <v>13524410.1</v>
      </c>
      <c r="G142" s="686">
        <v>13524410.1</v>
      </c>
      <c r="H142" s="686">
        <v>12726974.1</v>
      </c>
      <c r="I142" s="686"/>
    </row>
    <row r="143" spans="2:9">
      <c r="B143" s="702"/>
      <c r="C143" s="702" t="s">
        <v>1104</v>
      </c>
      <c r="D143" s="686">
        <v>1826000</v>
      </c>
      <c r="E143" s="686">
        <v>2506811</v>
      </c>
      <c r="F143" s="686">
        <v>182148</v>
      </c>
      <c r="G143" s="686">
        <v>182148</v>
      </c>
      <c r="H143" s="686">
        <v>182148</v>
      </c>
      <c r="I143" s="686"/>
    </row>
    <row r="144" spans="2:9">
      <c r="B144" s="702"/>
      <c r="C144" s="702" t="s">
        <v>1105</v>
      </c>
      <c r="D144" s="686">
        <v>40314161</v>
      </c>
      <c r="E144" s="686">
        <v>28103161</v>
      </c>
      <c r="F144" s="686">
        <v>7875104.9900000002</v>
      </c>
      <c r="G144" s="686">
        <v>6875104.9900000002</v>
      </c>
      <c r="H144" s="686">
        <v>6330104.9900000002</v>
      </c>
      <c r="I144" s="686"/>
    </row>
    <row r="145" spans="2:9">
      <c r="B145" s="702"/>
      <c r="C145" s="702" t="s">
        <v>1106</v>
      </c>
      <c r="D145" s="686">
        <v>903497699</v>
      </c>
      <c r="E145" s="686">
        <v>641879262.91999996</v>
      </c>
      <c r="F145" s="686">
        <v>273690002.64000005</v>
      </c>
      <c r="G145" s="686">
        <v>167232385.59999996</v>
      </c>
      <c r="H145" s="686">
        <v>156633303.64999998</v>
      </c>
      <c r="I145" s="686"/>
    </row>
    <row r="146" spans="2:9">
      <c r="B146" s="702"/>
      <c r="C146" s="702" t="s">
        <v>1107</v>
      </c>
      <c r="D146" s="686">
        <v>352510825</v>
      </c>
      <c r="E146" s="686">
        <v>353784315.22000003</v>
      </c>
      <c r="F146" s="686">
        <v>189416851.28999999</v>
      </c>
      <c r="G146" s="686">
        <v>147024024.23999998</v>
      </c>
      <c r="H146" s="686">
        <v>123952520.20999998</v>
      </c>
      <c r="I146" s="686"/>
    </row>
    <row r="147" spans="2:9">
      <c r="B147" s="702"/>
      <c r="C147" s="702" t="s">
        <v>1108</v>
      </c>
      <c r="D147" s="686">
        <v>118362847</v>
      </c>
      <c r="E147" s="686">
        <v>113914134.75</v>
      </c>
      <c r="F147" s="686">
        <v>22714528.530000001</v>
      </c>
      <c r="G147" s="686">
        <v>14098310.99</v>
      </c>
      <c r="H147" s="686">
        <v>13411497.879999999</v>
      </c>
      <c r="I147" s="686"/>
    </row>
    <row r="148" spans="2:9">
      <c r="B148" s="702"/>
      <c r="C148" s="702" t="s">
        <v>1109</v>
      </c>
      <c r="D148" s="686">
        <v>993069771</v>
      </c>
      <c r="E148" s="686">
        <v>1399935072.9200001</v>
      </c>
      <c r="F148" s="686">
        <v>509327640.04000008</v>
      </c>
      <c r="G148" s="686">
        <v>343996303.29000014</v>
      </c>
      <c r="H148" s="686">
        <v>304875128.52000016</v>
      </c>
      <c r="I148" s="686"/>
    </row>
    <row r="149" spans="2:9">
      <c r="B149" s="702"/>
      <c r="C149" s="702" t="s">
        <v>1110</v>
      </c>
      <c r="D149" s="686">
        <v>1899675897</v>
      </c>
      <c r="E149" s="686">
        <v>468492346.41000009</v>
      </c>
      <c r="F149" s="686">
        <v>256659926.36000004</v>
      </c>
      <c r="G149" s="686">
        <v>139848324.93000001</v>
      </c>
      <c r="H149" s="686">
        <v>128318162.37000002</v>
      </c>
      <c r="I149" s="686"/>
    </row>
    <row r="150" spans="2:9">
      <c r="B150" s="702"/>
      <c r="C150" s="702" t="s">
        <v>1111</v>
      </c>
      <c r="D150" s="686">
        <v>5856364994</v>
      </c>
      <c r="E150" s="686">
        <v>5140958428.4699993</v>
      </c>
      <c r="F150" s="686">
        <v>934606652.47000003</v>
      </c>
      <c r="G150" s="686">
        <v>670027283.36999989</v>
      </c>
      <c r="H150" s="686">
        <v>571475629.86999989</v>
      </c>
      <c r="I150" s="686"/>
    </row>
    <row r="151" spans="2:9">
      <c r="B151" s="702"/>
      <c r="C151" s="702" t="s">
        <v>1112</v>
      </c>
      <c r="D151" s="686">
        <v>8204070522</v>
      </c>
      <c r="E151" s="686">
        <v>7122029340.2199993</v>
      </c>
      <c r="F151" s="686">
        <v>255892825.71999997</v>
      </c>
      <c r="G151" s="686">
        <v>115314869.75</v>
      </c>
      <c r="H151" s="686">
        <v>105040091.64000002</v>
      </c>
      <c r="I151" s="686"/>
    </row>
    <row r="152" spans="2:9">
      <c r="B152" s="702"/>
      <c r="C152" s="702" t="s">
        <v>1113</v>
      </c>
      <c r="D152" s="686">
        <v>109477</v>
      </c>
      <c r="E152" s="686">
        <v>45228893</v>
      </c>
      <c r="F152" s="686">
        <v>45000000</v>
      </c>
      <c r="G152" s="686">
        <v>30000000</v>
      </c>
      <c r="H152" s="686">
        <v>30000000</v>
      </c>
      <c r="I152" s="686"/>
    </row>
    <row r="153" spans="2:9">
      <c r="B153" s="702"/>
      <c r="C153" s="702" t="s">
        <v>1114</v>
      </c>
      <c r="D153" s="686">
        <v>1406002005</v>
      </c>
      <c r="E153" s="686">
        <v>1665294243.3499999</v>
      </c>
      <c r="F153" s="686">
        <v>1031785957.7999997</v>
      </c>
      <c r="G153" s="686">
        <v>587713373.81999993</v>
      </c>
      <c r="H153" s="686">
        <v>508231846.40999985</v>
      </c>
      <c r="I153" s="686"/>
    </row>
    <row r="154" spans="2:9">
      <c r="B154" s="702"/>
      <c r="C154" s="702" t="s">
        <v>1115</v>
      </c>
      <c r="D154" s="686">
        <v>25666349891</v>
      </c>
      <c r="E154" s="686">
        <v>25314026533.349998</v>
      </c>
      <c r="F154" s="686">
        <v>19391161588.260002</v>
      </c>
      <c r="G154" s="686">
        <v>14220865591.960001</v>
      </c>
      <c r="H154" s="686">
        <v>12284508674.630001</v>
      </c>
      <c r="I154" s="686"/>
    </row>
    <row r="155" spans="2:9">
      <c r="B155" s="702"/>
      <c r="C155" s="702" t="s">
        <v>1116</v>
      </c>
      <c r="D155" s="686">
        <v>860839669</v>
      </c>
      <c r="E155" s="686">
        <v>827021331.52999997</v>
      </c>
      <c r="F155" s="686">
        <v>504584804.86000037</v>
      </c>
      <c r="G155" s="686">
        <v>275790657.00000006</v>
      </c>
      <c r="H155" s="686">
        <v>226141859.19000003</v>
      </c>
      <c r="I155" s="686"/>
    </row>
    <row r="156" spans="2:9">
      <c r="B156" s="702"/>
      <c r="C156" s="702" t="s">
        <v>1117</v>
      </c>
      <c r="D156" s="686">
        <v>9354021185</v>
      </c>
      <c r="E156" s="686">
        <v>10470051497.880001</v>
      </c>
      <c r="F156" s="686">
        <v>7832036392.9200029</v>
      </c>
      <c r="G156" s="686">
        <v>4000697687.1400037</v>
      </c>
      <c r="H156" s="686">
        <v>3603349710.1800008</v>
      </c>
      <c r="I156" s="686"/>
    </row>
    <row r="157" spans="2:9">
      <c r="B157" s="702"/>
      <c r="C157" s="702" t="s">
        <v>1118</v>
      </c>
      <c r="D157" s="686">
        <v>5640000</v>
      </c>
      <c r="E157" s="686">
        <v>5640000</v>
      </c>
      <c r="F157" s="686">
        <v>5640000</v>
      </c>
      <c r="G157" s="686">
        <v>2820000</v>
      </c>
      <c r="H157" s="686">
        <v>2350000</v>
      </c>
      <c r="I157" s="686"/>
    </row>
    <row r="158" spans="2:9">
      <c r="B158" s="702"/>
      <c r="C158" s="702" t="s">
        <v>1119</v>
      </c>
      <c r="D158" s="686">
        <v>25839443</v>
      </c>
      <c r="E158" s="686">
        <v>36120250.420000002</v>
      </c>
      <c r="F158" s="686">
        <v>9749756.4199999999</v>
      </c>
      <c r="G158" s="686">
        <v>5866977.0899999999</v>
      </c>
      <c r="H158" s="686">
        <v>5312445.59</v>
      </c>
      <c r="I158" s="686"/>
    </row>
    <row r="159" spans="2:9">
      <c r="B159" s="702"/>
      <c r="C159" s="702" t="s">
        <v>1120</v>
      </c>
      <c r="D159" s="686">
        <v>3254700</v>
      </c>
      <c r="E159" s="686">
        <v>1753070.8</v>
      </c>
      <c r="F159" s="686">
        <v>73720.01999999999</v>
      </c>
      <c r="G159" s="686">
        <v>73720.01999999999</v>
      </c>
      <c r="H159" s="686">
        <v>67053.350000000006</v>
      </c>
      <c r="I159" s="686"/>
    </row>
    <row r="160" spans="2:9">
      <c r="B160" s="702"/>
      <c r="C160" s="702" t="s">
        <v>1121</v>
      </c>
      <c r="D160" s="686">
        <v>21808522</v>
      </c>
      <c r="E160" s="686">
        <v>9657977</v>
      </c>
      <c r="F160" s="686">
        <v>387654.6</v>
      </c>
      <c r="G160" s="686">
        <v>218748.09999999998</v>
      </c>
      <c r="H160" s="686">
        <v>210665.09999999998</v>
      </c>
      <c r="I160" s="686"/>
    </row>
    <row r="161" spans="2:9">
      <c r="B161" s="702"/>
      <c r="C161" s="702" t="s">
        <v>1122</v>
      </c>
      <c r="D161" s="686">
        <v>51024051</v>
      </c>
      <c r="E161" s="686">
        <v>62815320.390000001</v>
      </c>
      <c r="F161" s="686">
        <v>30916419.250000007</v>
      </c>
      <c r="G161" s="686">
        <v>18100083.02</v>
      </c>
      <c r="H161" s="686">
        <v>15941177.300000003</v>
      </c>
      <c r="I161" s="686"/>
    </row>
    <row r="162" spans="2:9">
      <c r="B162" s="702"/>
      <c r="C162" s="702" t="s">
        <v>1123</v>
      </c>
      <c r="D162" s="686">
        <v>109588306</v>
      </c>
      <c r="E162" s="686">
        <v>240374329.98999995</v>
      </c>
      <c r="F162" s="686">
        <v>59047657.409999996</v>
      </c>
      <c r="G162" s="686">
        <v>40592705.79999999</v>
      </c>
      <c r="H162" s="686">
        <v>34235269.629999995</v>
      </c>
      <c r="I162" s="686"/>
    </row>
    <row r="163" spans="2:9">
      <c r="B163" s="702"/>
      <c r="C163" s="702" t="s">
        <v>1124</v>
      </c>
      <c r="D163" s="686">
        <v>78924051</v>
      </c>
      <c r="E163" s="686">
        <v>215774369.34999999</v>
      </c>
      <c r="F163" s="686">
        <v>67371775.910000026</v>
      </c>
      <c r="G163" s="686">
        <v>59474014.350000001</v>
      </c>
      <c r="H163" s="686">
        <v>49005068.260000005</v>
      </c>
      <c r="I163" s="686"/>
    </row>
    <row r="164" spans="2:9">
      <c r="B164" s="702"/>
      <c r="C164" s="702" t="s">
        <v>1125</v>
      </c>
      <c r="D164" s="686">
        <v>131516285</v>
      </c>
      <c r="E164" s="686">
        <v>302130924.42999995</v>
      </c>
      <c r="F164" s="686">
        <v>160877865.61999997</v>
      </c>
      <c r="G164" s="686">
        <v>118000734.77000001</v>
      </c>
      <c r="H164" s="686">
        <v>99987431.739999995</v>
      </c>
      <c r="I164" s="686"/>
    </row>
    <row r="165" spans="2:9">
      <c r="B165" s="702"/>
      <c r="C165" s="702" t="s">
        <v>1126</v>
      </c>
      <c r="D165" s="686">
        <v>2470140827</v>
      </c>
      <c r="E165" s="686">
        <v>3293988707.4400001</v>
      </c>
      <c r="F165" s="686">
        <v>1732230259.0199997</v>
      </c>
      <c r="G165" s="686">
        <v>1079670770.8499999</v>
      </c>
      <c r="H165" s="686">
        <v>899462387.55999982</v>
      </c>
      <c r="I165" s="686"/>
    </row>
    <row r="166" spans="2:9">
      <c r="B166" s="702"/>
      <c r="C166" s="702" t="s">
        <v>1127</v>
      </c>
      <c r="D166" s="686">
        <v>1635846192</v>
      </c>
      <c r="E166" s="686">
        <v>1915000681.76</v>
      </c>
      <c r="F166" s="686">
        <v>1565001815.0800002</v>
      </c>
      <c r="G166" s="686">
        <v>1123429888.1000001</v>
      </c>
      <c r="H166" s="686">
        <v>959200596.5999999</v>
      </c>
      <c r="I166" s="686"/>
    </row>
    <row r="167" spans="2:9">
      <c r="B167" s="702"/>
      <c r="C167" s="702" t="s">
        <v>1128</v>
      </c>
      <c r="D167" s="686">
        <v>1779728575</v>
      </c>
      <c r="E167" s="686">
        <v>1569198668.6199999</v>
      </c>
      <c r="F167" s="686">
        <v>678292661.1099999</v>
      </c>
      <c r="G167" s="686">
        <v>600831848.13000023</v>
      </c>
      <c r="H167" s="686">
        <v>589288999.53000045</v>
      </c>
      <c r="I167" s="686"/>
    </row>
    <row r="168" spans="2:9">
      <c r="B168" s="702"/>
      <c r="C168" s="702" t="s">
        <v>1129</v>
      </c>
      <c r="D168" s="686">
        <v>444333107</v>
      </c>
      <c r="E168" s="686">
        <v>413225876.03000003</v>
      </c>
      <c r="F168" s="686">
        <v>221907422.10000002</v>
      </c>
      <c r="G168" s="686">
        <v>175784375.28999999</v>
      </c>
      <c r="H168" s="686">
        <v>164066479.48000005</v>
      </c>
      <c r="I168" s="686"/>
    </row>
    <row r="169" spans="2:9">
      <c r="B169" s="702"/>
      <c r="C169" s="702" t="s">
        <v>1130</v>
      </c>
      <c r="D169" s="686">
        <v>186729861</v>
      </c>
      <c r="E169" s="686">
        <v>140138734.76999998</v>
      </c>
      <c r="F169" s="686">
        <v>47902856.190000005</v>
      </c>
      <c r="G169" s="686">
        <v>38910440.529999994</v>
      </c>
      <c r="H169" s="686">
        <v>35547511.780000001</v>
      </c>
      <c r="I169" s="686"/>
    </row>
    <row r="170" spans="2:9">
      <c r="B170" s="702"/>
      <c r="C170" s="702" t="s">
        <v>1131</v>
      </c>
      <c r="D170" s="686">
        <v>43605114</v>
      </c>
      <c r="E170" s="686">
        <v>41485246.039999999</v>
      </c>
      <c r="F170" s="686">
        <v>17696049.369999997</v>
      </c>
      <c r="G170" s="686">
        <v>17549249.369999997</v>
      </c>
      <c r="H170" s="686">
        <v>17247436.699999996</v>
      </c>
      <c r="I170" s="686"/>
    </row>
    <row r="171" spans="2:9">
      <c r="B171" s="702"/>
      <c r="C171" s="702" t="s">
        <v>1132</v>
      </c>
      <c r="D171" s="686">
        <v>2502923110</v>
      </c>
      <c r="E171" s="686">
        <v>175476293.44</v>
      </c>
      <c r="F171" s="686">
        <v>88292841.560000002</v>
      </c>
      <c r="G171" s="686">
        <v>69549661</v>
      </c>
      <c r="H171" s="686">
        <v>69046136</v>
      </c>
      <c r="I171" s="686"/>
    </row>
    <row r="172" spans="2:9">
      <c r="B172" s="702"/>
      <c r="C172" s="702" t="s">
        <v>1133</v>
      </c>
      <c r="D172" s="686">
        <v>1156574084</v>
      </c>
      <c r="E172" s="686">
        <v>912813880.5</v>
      </c>
      <c r="F172" s="686">
        <v>683037295.04000008</v>
      </c>
      <c r="G172" s="686">
        <v>649203829.24000001</v>
      </c>
      <c r="H172" s="686">
        <v>444209187.56999999</v>
      </c>
      <c r="I172" s="686"/>
    </row>
    <row r="173" spans="2:9">
      <c r="B173" s="702"/>
      <c r="C173" s="702" t="s">
        <v>1134</v>
      </c>
      <c r="D173" s="686">
        <v>12363863202</v>
      </c>
      <c r="E173" s="686">
        <v>13114011633.26</v>
      </c>
      <c r="F173" s="686">
        <v>7925319576.119997</v>
      </c>
      <c r="G173" s="686">
        <v>5239212821.9399977</v>
      </c>
      <c r="H173" s="686">
        <v>2379243500.1100001</v>
      </c>
      <c r="I173" s="686"/>
    </row>
    <row r="174" spans="2:9">
      <c r="B174" s="702"/>
      <c r="C174" s="702" t="s">
        <v>1135</v>
      </c>
      <c r="D174" s="686">
        <v>16795637</v>
      </c>
      <c r="E174" s="686">
        <v>17644953</v>
      </c>
      <c r="F174" s="686">
        <v>4419539.49</v>
      </c>
      <c r="G174" s="686">
        <v>3807791.4899999998</v>
      </c>
      <c r="H174" s="686">
        <v>3799458.1599999997</v>
      </c>
      <c r="I174" s="686"/>
    </row>
    <row r="175" spans="2:9">
      <c r="B175" s="702"/>
      <c r="C175" s="702" t="s">
        <v>1136</v>
      </c>
      <c r="D175" s="686">
        <v>3926000</v>
      </c>
      <c r="E175" s="686">
        <v>5041137.18</v>
      </c>
      <c r="F175" s="686">
        <v>615938.61</v>
      </c>
      <c r="G175" s="686">
        <v>615938.61</v>
      </c>
      <c r="H175" s="686">
        <v>612188.61</v>
      </c>
      <c r="I175" s="686"/>
    </row>
    <row r="176" spans="2:9">
      <c r="B176" s="702"/>
      <c r="C176" s="702" t="s">
        <v>1137</v>
      </c>
      <c r="D176" s="686">
        <v>4413394</v>
      </c>
      <c r="E176" s="686">
        <v>3220429</v>
      </c>
      <c r="F176" s="686">
        <v>632321.97</v>
      </c>
      <c r="G176" s="686">
        <v>632321.97</v>
      </c>
      <c r="H176" s="686">
        <v>575655.30000000005</v>
      </c>
      <c r="I176" s="686"/>
    </row>
    <row r="177" spans="2:9">
      <c r="B177" s="702"/>
      <c r="C177" s="702" t="s">
        <v>1138</v>
      </c>
      <c r="D177" s="686">
        <v>395503638</v>
      </c>
      <c r="E177" s="686">
        <v>317325905.38</v>
      </c>
      <c r="F177" s="686">
        <v>135601395.95999998</v>
      </c>
      <c r="G177" s="686">
        <v>89501887.880000025</v>
      </c>
      <c r="H177" s="686">
        <v>71733981.779999986</v>
      </c>
      <c r="I177" s="686"/>
    </row>
    <row r="178" spans="2:9">
      <c r="B178" s="702"/>
      <c r="C178" s="702" t="s">
        <v>1139</v>
      </c>
      <c r="D178" s="686">
        <v>18831654</v>
      </c>
      <c r="E178" s="686">
        <v>14337260.23</v>
      </c>
      <c r="F178" s="686">
        <v>1870984.5899999999</v>
      </c>
      <c r="G178" s="686">
        <v>1631793.4600000002</v>
      </c>
      <c r="H178" s="686">
        <v>1339276.3900000001</v>
      </c>
      <c r="I178" s="686"/>
    </row>
    <row r="179" spans="2:9">
      <c r="B179" s="702"/>
      <c r="C179" s="702" t="s">
        <v>1140</v>
      </c>
      <c r="D179" s="686">
        <v>262947677</v>
      </c>
      <c r="E179" s="686">
        <v>191418605.66</v>
      </c>
      <c r="F179" s="686">
        <v>106773667.97999999</v>
      </c>
      <c r="G179" s="686">
        <v>101870714.20000003</v>
      </c>
      <c r="H179" s="686">
        <v>100551161.61999999</v>
      </c>
      <c r="I179" s="686"/>
    </row>
    <row r="180" spans="2:9">
      <c r="B180" s="702"/>
      <c r="C180" s="702" t="s">
        <v>1141</v>
      </c>
      <c r="D180" s="686">
        <v>89875964</v>
      </c>
      <c r="E180" s="686">
        <v>57599809.489999995</v>
      </c>
      <c r="F180" s="686">
        <v>37505445.640000001</v>
      </c>
      <c r="G180" s="686">
        <v>27733586.359999999</v>
      </c>
      <c r="H180" s="686">
        <v>20738370.100000001</v>
      </c>
      <c r="I180" s="686"/>
    </row>
    <row r="181" spans="2:9">
      <c r="B181" s="702"/>
      <c r="C181" s="702" t="s">
        <v>1142</v>
      </c>
      <c r="D181" s="686">
        <v>2326000</v>
      </c>
      <c r="E181" s="686">
        <v>1715000</v>
      </c>
      <c r="F181" s="686">
        <v>16550</v>
      </c>
      <c r="G181" s="686">
        <v>16550</v>
      </c>
      <c r="H181" s="686">
        <v>14050</v>
      </c>
      <c r="I181" s="686"/>
    </row>
    <row r="182" spans="2:9">
      <c r="B182" s="702"/>
      <c r="C182" s="702" t="s">
        <v>1143</v>
      </c>
      <c r="D182" s="686">
        <v>1515000</v>
      </c>
      <c r="E182" s="686">
        <v>1333000</v>
      </c>
      <c r="F182" s="686">
        <v>671.64</v>
      </c>
      <c r="G182" s="686">
        <v>671.64</v>
      </c>
      <c r="H182" s="686">
        <v>671.64</v>
      </c>
      <c r="I182" s="686"/>
    </row>
    <row r="183" spans="2:9">
      <c r="B183" s="702"/>
      <c r="C183" s="702" t="s">
        <v>1144</v>
      </c>
      <c r="D183" s="686">
        <v>6205711</v>
      </c>
      <c r="E183" s="686">
        <v>12614942.219999999</v>
      </c>
      <c r="F183" s="686">
        <v>9057742.8200000003</v>
      </c>
      <c r="G183" s="686">
        <v>6724731.629999999</v>
      </c>
      <c r="H183" s="686">
        <v>5221648.0699999994</v>
      </c>
      <c r="I183" s="686"/>
    </row>
    <row r="184" spans="2:9">
      <c r="B184" s="702"/>
      <c r="C184" s="702" t="s">
        <v>1145</v>
      </c>
      <c r="D184" s="686">
        <v>6222390</v>
      </c>
      <c r="E184" s="686">
        <v>12801473.600000001</v>
      </c>
      <c r="F184" s="686">
        <v>6221571.0099999988</v>
      </c>
      <c r="G184" s="686">
        <v>6101105.1599999992</v>
      </c>
      <c r="H184" s="686">
        <v>5312300.13</v>
      </c>
      <c r="I184" s="686"/>
    </row>
    <row r="185" spans="2:9">
      <c r="B185" s="702"/>
      <c r="C185" s="702" t="s">
        <v>1146</v>
      </c>
      <c r="D185" s="686">
        <v>113894902</v>
      </c>
      <c r="E185" s="686">
        <v>95928090.719999999</v>
      </c>
      <c r="F185" s="686">
        <v>6928243.8200000003</v>
      </c>
      <c r="G185" s="686">
        <v>4554195.08</v>
      </c>
      <c r="H185" s="686">
        <v>3917776.5900000003</v>
      </c>
      <c r="I185" s="686"/>
    </row>
    <row r="186" spans="2:9">
      <c r="B186" s="702"/>
      <c r="C186" s="702" t="s">
        <v>1147</v>
      </c>
      <c r="D186" s="686">
        <v>23016393</v>
      </c>
      <c r="E186" s="686">
        <v>35828459.109999999</v>
      </c>
      <c r="F186" s="686">
        <v>14543197.590000004</v>
      </c>
      <c r="G186" s="686">
        <v>8876520.5700000003</v>
      </c>
      <c r="H186" s="686">
        <v>4569443.4700000007</v>
      </c>
      <c r="I186" s="686"/>
    </row>
    <row r="187" spans="2:9">
      <c r="B187" s="702"/>
      <c r="C187" s="702" t="s">
        <v>1148</v>
      </c>
      <c r="D187" s="686">
        <v>7436551</v>
      </c>
      <c r="E187" s="686">
        <v>6468373.5099999998</v>
      </c>
      <c r="F187" s="686">
        <v>1295603.18</v>
      </c>
      <c r="G187" s="686">
        <v>1295603.18</v>
      </c>
      <c r="H187" s="686">
        <v>1170603.18</v>
      </c>
      <c r="I187" s="686"/>
    </row>
    <row r="188" spans="2:9">
      <c r="B188" s="702"/>
      <c r="C188" s="702" t="s">
        <v>1149</v>
      </c>
      <c r="D188" s="686">
        <v>115016329</v>
      </c>
      <c r="E188" s="686">
        <v>140000443.90000001</v>
      </c>
      <c r="F188" s="686">
        <v>62263837.480000012</v>
      </c>
      <c r="G188" s="686">
        <v>40121722.43</v>
      </c>
      <c r="H188" s="686">
        <v>35009436.519999988</v>
      </c>
      <c r="I188" s="686"/>
    </row>
    <row r="189" spans="2:9">
      <c r="B189" s="702"/>
      <c r="C189" s="702" t="s">
        <v>1150</v>
      </c>
      <c r="D189" s="686">
        <v>641791</v>
      </c>
      <c r="E189" s="686">
        <v>611091</v>
      </c>
      <c r="F189" s="686">
        <v>11679.89</v>
      </c>
      <c r="G189" s="686">
        <v>4480</v>
      </c>
      <c r="H189" s="686">
        <v>4480</v>
      </c>
      <c r="I189" s="686"/>
    </row>
    <row r="190" spans="2:9">
      <c r="B190" s="702"/>
      <c r="C190" s="702" t="s">
        <v>1151</v>
      </c>
      <c r="D190" s="686">
        <v>194940478</v>
      </c>
      <c r="E190" s="686">
        <v>327509445.93000001</v>
      </c>
      <c r="F190" s="686">
        <v>147116961.18999994</v>
      </c>
      <c r="G190" s="686">
        <v>126053111.03999998</v>
      </c>
      <c r="H190" s="686">
        <v>113886112.10000001</v>
      </c>
      <c r="I190" s="686"/>
    </row>
    <row r="191" spans="2:9">
      <c r="B191" s="702"/>
      <c r="C191" s="702" t="s">
        <v>1152</v>
      </c>
      <c r="D191" s="686">
        <v>528000</v>
      </c>
      <c r="E191" s="686">
        <v>782577</v>
      </c>
      <c r="F191" s="686">
        <v>209055.3</v>
      </c>
      <c r="G191" s="686">
        <v>50050.3</v>
      </c>
      <c r="H191" s="686">
        <v>50050.3</v>
      </c>
      <c r="I191" s="686"/>
    </row>
    <row r="192" spans="2:9">
      <c r="B192" s="702"/>
      <c r="C192" s="702" t="s">
        <v>1153</v>
      </c>
      <c r="D192" s="686">
        <v>491069</v>
      </c>
      <c r="E192" s="686">
        <v>522743</v>
      </c>
      <c r="F192" s="686">
        <v>775177.28</v>
      </c>
      <c r="G192" s="686">
        <v>775177.28</v>
      </c>
      <c r="H192" s="686">
        <v>775177.28</v>
      </c>
      <c r="I192" s="686"/>
    </row>
    <row r="193" spans="2:9">
      <c r="B193" s="702"/>
      <c r="C193" s="702" t="s">
        <v>1154</v>
      </c>
      <c r="D193" s="686">
        <v>130159453</v>
      </c>
      <c r="E193" s="686">
        <v>44877284.170000002</v>
      </c>
      <c r="F193" s="686">
        <v>17232384.759999998</v>
      </c>
      <c r="G193" s="686">
        <v>11705787.640000001</v>
      </c>
      <c r="H193" s="686">
        <v>8647040.3499999996</v>
      </c>
      <c r="I193" s="686"/>
    </row>
    <row r="194" spans="2:9">
      <c r="B194" s="702"/>
      <c r="C194" s="702" t="s">
        <v>1155</v>
      </c>
      <c r="D194" s="686">
        <v>1210000</v>
      </c>
      <c r="E194" s="686">
        <v>1140000</v>
      </c>
      <c r="F194" s="686">
        <v>19999.98</v>
      </c>
      <c r="G194" s="686">
        <v>19999.98</v>
      </c>
      <c r="H194" s="686">
        <v>16666.650000000001</v>
      </c>
      <c r="I194" s="686"/>
    </row>
    <row r="195" spans="2:9">
      <c r="B195" s="702"/>
      <c r="C195" s="702" t="s">
        <v>1156</v>
      </c>
      <c r="D195" s="686">
        <v>3804882</v>
      </c>
      <c r="E195" s="686">
        <v>5069446.3999999994</v>
      </c>
      <c r="F195" s="686">
        <v>1443847.1900000002</v>
      </c>
      <c r="G195" s="686">
        <v>1152775.45</v>
      </c>
      <c r="H195" s="686">
        <v>777683.86</v>
      </c>
      <c r="I195" s="686"/>
    </row>
    <row r="196" spans="2:9">
      <c r="B196" s="702"/>
      <c r="C196" s="702" t="s">
        <v>1157</v>
      </c>
      <c r="D196" s="686">
        <v>27843559</v>
      </c>
      <c r="E196" s="686">
        <v>88898516.510000005</v>
      </c>
      <c r="F196" s="686">
        <v>22629558.379999999</v>
      </c>
      <c r="G196" s="686">
        <v>3486988.38</v>
      </c>
      <c r="H196" s="686">
        <v>2421909.0499999998</v>
      </c>
      <c r="I196" s="686"/>
    </row>
    <row r="197" spans="2:9">
      <c r="B197" s="702"/>
      <c r="C197" s="702" t="s">
        <v>1158</v>
      </c>
      <c r="D197" s="686">
        <v>3428573</v>
      </c>
      <c r="E197" s="686">
        <v>3437660</v>
      </c>
      <c r="F197" s="686">
        <v>167458.01999999999</v>
      </c>
      <c r="G197" s="686">
        <v>167458.01999999999</v>
      </c>
      <c r="H197" s="686">
        <v>161291.35</v>
      </c>
      <c r="I197" s="686"/>
    </row>
    <row r="198" spans="2:9">
      <c r="B198" s="702"/>
      <c r="C198" s="702" t="s">
        <v>1159</v>
      </c>
      <c r="D198" s="686">
        <v>3938984625</v>
      </c>
      <c r="E198" s="686">
        <v>4048105986.3899999</v>
      </c>
      <c r="F198" s="686">
        <v>2640626096.1500001</v>
      </c>
      <c r="G198" s="686">
        <v>1448672819.79</v>
      </c>
      <c r="H198" s="686">
        <v>1299060651.1499999</v>
      </c>
      <c r="I198" s="686"/>
    </row>
    <row r="199" spans="2:9">
      <c r="B199" s="702"/>
      <c r="C199" s="702" t="s">
        <v>1160</v>
      </c>
      <c r="D199" s="686">
        <v>2844670211</v>
      </c>
      <c r="E199" s="686">
        <v>3009149183.1799998</v>
      </c>
      <c r="F199" s="686">
        <v>2385349483.9499993</v>
      </c>
      <c r="G199" s="686">
        <v>1131327230.2100005</v>
      </c>
      <c r="H199" s="686">
        <v>1031130814.09</v>
      </c>
      <c r="I199" s="686"/>
    </row>
    <row r="200" spans="2:9">
      <c r="B200" s="702"/>
      <c r="C200" s="702" t="s">
        <v>1161</v>
      </c>
      <c r="D200" s="686">
        <v>1263922</v>
      </c>
      <c r="E200" s="686">
        <v>1263922</v>
      </c>
      <c r="F200" s="686">
        <v>40000.019999999997</v>
      </c>
      <c r="G200" s="686">
        <v>40000.019999999997</v>
      </c>
      <c r="H200" s="686">
        <v>33333.35</v>
      </c>
      <c r="I200" s="686"/>
    </row>
    <row r="201" spans="2:9">
      <c r="B201" s="702"/>
      <c r="C201" s="702" t="s">
        <v>1162</v>
      </c>
      <c r="D201" s="686">
        <v>140207484</v>
      </c>
      <c r="E201" s="686">
        <v>133870992.43000001</v>
      </c>
      <c r="F201" s="686">
        <v>89512736.090000004</v>
      </c>
      <c r="G201" s="686">
        <v>42985125.740000002</v>
      </c>
      <c r="H201" s="686">
        <v>35809332.299999997</v>
      </c>
      <c r="I201" s="686"/>
    </row>
    <row r="202" spans="2:9">
      <c r="B202" s="702"/>
      <c r="C202" s="702" t="s">
        <v>1163</v>
      </c>
      <c r="D202" s="686">
        <v>69168916</v>
      </c>
      <c r="E202" s="686">
        <v>77325653.719999999</v>
      </c>
      <c r="F202" s="686">
        <v>33039439.379999999</v>
      </c>
      <c r="G202" s="686">
        <v>29931506.879999988</v>
      </c>
      <c r="H202" s="686">
        <v>28299455.999999993</v>
      </c>
      <c r="I202" s="686"/>
    </row>
    <row r="203" spans="2:9">
      <c r="B203" s="702"/>
      <c r="C203" s="702" t="s">
        <v>1164</v>
      </c>
      <c r="D203" s="686">
        <v>63590259</v>
      </c>
      <c r="E203" s="686">
        <v>54230084.560000002</v>
      </c>
      <c r="F203" s="686">
        <v>4738635.370000001</v>
      </c>
      <c r="G203" s="686">
        <v>4339821.87</v>
      </c>
      <c r="H203" s="686">
        <v>2017489.4400000004</v>
      </c>
      <c r="I203" s="686"/>
    </row>
    <row r="204" spans="2:9">
      <c r="B204" s="702"/>
      <c r="C204" s="702" t="s">
        <v>1165</v>
      </c>
      <c r="D204" s="686">
        <v>3190160</v>
      </c>
      <c r="E204" s="686">
        <v>3190160</v>
      </c>
      <c r="F204" s="686">
        <v>145714.6</v>
      </c>
      <c r="G204" s="686">
        <v>145714.6</v>
      </c>
      <c r="H204" s="686">
        <v>143631.26999999999</v>
      </c>
      <c r="I204" s="686"/>
    </row>
    <row r="205" spans="2:9">
      <c r="B205" s="702"/>
      <c r="C205" s="702" t="s">
        <v>1166</v>
      </c>
      <c r="D205" s="686">
        <v>73976273</v>
      </c>
      <c r="E205" s="686">
        <v>81992172.180000007</v>
      </c>
      <c r="F205" s="686">
        <v>79617111.930000007</v>
      </c>
      <c r="G205" s="686">
        <v>46491761.469999999</v>
      </c>
      <c r="H205" s="686">
        <v>29977504.400000002</v>
      </c>
      <c r="I205" s="686"/>
    </row>
    <row r="206" spans="2:9">
      <c r="B206" s="702"/>
      <c r="C206" s="702" t="s">
        <v>1167</v>
      </c>
      <c r="D206" s="686">
        <v>6062529</v>
      </c>
      <c r="E206" s="686">
        <v>13889383.899999999</v>
      </c>
      <c r="F206" s="686">
        <v>12322004.260000002</v>
      </c>
      <c r="G206" s="686">
        <v>10530724.130000001</v>
      </c>
      <c r="H206" s="686">
        <v>10458248.559999997</v>
      </c>
      <c r="I206" s="686"/>
    </row>
    <row r="207" spans="2:9">
      <c r="B207" s="702"/>
      <c r="C207" s="702" t="s">
        <v>1168</v>
      </c>
      <c r="D207" s="686">
        <v>2447178</v>
      </c>
      <c r="E207" s="686">
        <v>2580631.69</v>
      </c>
      <c r="F207" s="686">
        <v>701991.81</v>
      </c>
      <c r="G207" s="686">
        <v>701991.81</v>
      </c>
      <c r="H207" s="686">
        <v>677825.14</v>
      </c>
      <c r="I207" s="686"/>
    </row>
    <row r="208" spans="2:9">
      <c r="B208" s="702"/>
      <c r="C208" s="702" t="s">
        <v>1169</v>
      </c>
      <c r="D208" s="686">
        <v>1080185953</v>
      </c>
      <c r="E208" s="686">
        <v>439942676.46000004</v>
      </c>
      <c r="F208" s="686">
        <v>211432202.58999994</v>
      </c>
      <c r="G208" s="686">
        <v>78116901.760000005</v>
      </c>
      <c r="H208" s="686">
        <v>65404517.280000001</v>
      </c>
      <c r="I208" s="686"/>
    </row>
    <row r="209" spans="2:9">
      <c r="B209" s="702"/>
      <c r="C209" s="702" t="s">
        <v>1170</v>
      </c>
      <c r="D209" s="686">
        <v>25428993</v>
      </c>
      <c r="E209" s="686">
        <v>8813397</v>
      </c>
      <c r="F209" s="686">
        <v>9138392.5300000012</v>
      </c>
      <c r="G209" s="686">
        <v>1354203.4000000001</v>
      </c>
      <c r="H209" s="686">
        <v>733736.73</v>
      </c>
      <c r="I209" s="686"/>
    </row>
    <row r="210" spans="2:9">
      <c r="B210" s="702"/>
      <c r="C210" s="702" t="s">
        <v>1171</v>
      </c>
      <c r="D210" s="686">
        <v>112703154</v>
      </c>
      <c r="E210" s="686">
        <v>398786233.56999999</v>
      </c>
      <c r="F210" s="686">
        <v>283764782.26999998</v>
      </c>
      <c r="G210" s="686">
        <v>207161391.35000002</v>
      </c>
      <c r="H210" s="686">
        <v>206220989.78</v>
      </c>
      <c r="I210" s="686"/>
    </row>
    <row r="211" spans="2:9">
      <c r="B211" s="702"/>
      <c r="C211" s="702" t="s">
        <v>1172</v>
      </c>
      <c r="D211" s="686">
        <v>192234781</v>
      </c>
      <c r="E211" s="686">
        <v>261688082.15000004</v>
      </c>
      <c r="F211" s="686">
        <v>185497753.13999999</v>
      </c>
      <c r="G211" s="686">
        <v>134717506.05000001</v>
      </c>
      <c r="H211" s="686">
        <v>105661258.36</v>
      </c>
      <c r="I211" s="686"/>
    </row>
    <row r="212" spans="2:9">
      <c r="B212" s="702"/>
      <c r="C212" s="702" t="s">
        <v>1173</v>
      </c>
      <c r="D212" s="686">
        <v>6466607</v>
      </c>
      <c r="E212" s="686">
        <v>5714091</v>
      </c>
      <c r="F212" s="686">
        <v>1724099.66</v>
      </c>
      <c r="G212" s="686">
        <v>1707727.16</v>
      </c>
      <c r="H212" s="686">
        <v>1458800.1099999999</v>
      </c>
      <c r="I212" s="686"/>
    </row>
    <row r="213" spans="2:9">
      <c r="B213" s="702"/>
      <c r="C213" s="702" t="s">
        <v>1174</v>
      </c>
      <c r="D213" s="686">
        <v>196696632</v>
      </c>
      <c r="E213" s="686">
        <v>537891969.13999999</v>
      </c>
      <c r="F213" s="686">
        <v>455247876.00000012</v>
      </c>
      <c r="G213" s="686">
        <v>419203666.41000015</v>
      </c>
      <c r="H213" s="686">
        <v>70143696.339999974</v>
      </c>
      <c r="I213" s="686"/>
    </row>
    <row r="214" spans="2:9">
      <c r="B214" s="702"/>
      <c r="C214" s="702" t="s">
        <v>1175</v>
      </c>
      <c r="D214" s="686">
        <v>455347589</v>
      </c>
      <c r="E214" s="686">
        <v>343167091.22999996</v>
      </c>
      <c r="F214" s="686">
        <v>110106139.06</v>
      </c>
      <c r="G214" s="686">
        <v>88966769.099999979</v>
      </c>
      <c r="H214" s="686">
        <v>78386706.639999986</v>
      </c>
      <c r="I214" s="686"/>
    </row>
    <row r="215" spans="2:9">
      <c r="B215" s="702"/>
      <c r="C215" s="702" t="s">
        <v>1176</v>
      </c>
      <c r="D215" s="686">
        <v>59091653</v>
      </c>
      <c r="E215" s="686">
        <v>69217570.49000001</v>
      </c>
      <c r="F215" s="686">
        <v>22662333.460000005</v>
      </c>
      <c r="G215" s="686">
        <v>12177096.109999999</v>
      </c>
      <c r="H215" s="686">
        <v>12044403.019999998</v>
      </c>
      <c r="I215" s="686"/>
    </row>
    <row r="216" spans="2:9">
      <c r="B216" s="702"/>
      <c r="C216" s="702" t="s">
        <v>1177</v>
      </c>
      <c r="D216" s="686">
        <v>1219914725</v>
      </c>
      <c r="E216" s="686">
        <v>1298677986.8199997</v>
      </c>
      <c r="F216" s="686">
        <v>510035460.30000013</v>
      </c>
      <c r="G216" s="686">
        <v>411978363.8300001</v>
      </c>
      <c r="H216" s="686">
        <v>380404690.53000027</v>
      </c>
      <c r="I216" s="686"/>
    </row>
    <row r="217" spans="2:9">
      <c r="B217" s="702"/>
      <c r="C217" s="702" t="s">
        <v>1178</v>
      </c>
      <c r="D217" s="686">
        <v>1158497707</v>
      </c>
      <c r="E217" s="686">
        <v>1207029161.03</v>
      </c>
      <c r="F217" s="686">
        <v>789199930.2900002</v>
      </c>
      <c r="G217" s="686">
        <v>647797165.69000018</v>
      </c>
      <c r="H217" s="686">
        <v>568195852.81000006</v>
      </c>
      <c r="I217" s="686"/>
    </row>
    <row r="218" spans="2:9">
      <c r="B218" s="702"/>
      <c r="C218" s="702" t="s">
        <v>1179</v>
      </c>
      <c r="D218" s="686">
        <v>2136163472</v>
      </c>
      <c r="E218" s="686">
        <v>2213563502.4199996</v>
      </c>
      <c r="F218" s="686">
        <v>821317451.98999965</v>
      </c>
      <c r="G218" s="686">
        <v>469872951.32000011</v>
      </c>
      <c r="H218" s="686">
        <v>369017965.61000001</v>
      </c>
      <c r="I218" s="686"/>
    </row>
    <row r="219" spans="2:9">
      <c r="B219" s="702"/>
      <c r="C219" s="702" t="s">
        <v>1180</v>
      </c>
      <c r="D219" s="686">
        <v>261568552</v>
      </c>
      <c r="E219" s="686">
        <v>265649947.07999998</v>
      </c>
      <c r="F219" s="686">
        <v>149766941.26999998</v>
      </c>
      <c r="G219" s="686">
        <v>138587255.15999997</v>
      </c>
      <c r="H219" s="686">
        <v>120707567.42</v>
      </c>
      <c r="I219" s="686"/>
    </row>
    <row r="220" spans="2:9">
      <c r="B220" s="702"/>
      <c r="C220" s="702" t="s">
        <v>1181</v>
      </c>
      <c r="D220" s="686">
        <v>379708995</v>
      </c>
      <c r="E220" s="686">
        <v>287789238.56</v>
      </c>
      <c r="F220" s="686">
        <v>109093418.21999988</v>
      </c>
      <c r="G220" s="686">
        <v>71542233.329999983</v>
      </c>
      <c r="H220" s="686">
        <v>59223470.849999994</v>
      </c>
      <c r="I220" s="686"/>
    </row>
    <row r="221" spans="2:9">
      <c r="B221" s="702"/>
      <c r="C221" s="702" t="s">
        <v>1182</v>
      </c>
      <c r="D221" s="686">
        <v>527720650</v>
      </c>
      <c r="E221" s="686">
        <v>691403639.58999991</v>
      </c>
      <c r="F221" s="686">
        <v>355578659.99000013</v>
      </c>
      <c r="G221" s="686">
        <v>210514126.93000019</v>
      </c>
      <c r="H221" s="686">
        <v>178002034.84</v>
      </c>
      <c r="I221" s="686"/>
    </row>
    <row r="222" spans="2:9">
      <c r="B222" s="702"/>
      <c r="C222" s="702" t="s">
        <v>1183</v>
      </c>
      <c r="D222" s="686">
        <v>29728751</v>
      </c>
      <c r="E222" s="686">
        <v>30341933</v>
      </c>
      <c r="F222" s="686">
        <v>1677055.8699999999</v>
      </c>
      <c r="G222" s="686">
        <v>918138.8600000001</v>
      </c>
      <c r="H222" s="686">
        <v>903478.19000000006</v>
      </c>
      <c r="I222" s="686"/>
    </row>
    <row r="223" spans="2:9">
      <c r="B223" s="702"/>
      <c r="C223" s="702" t="s">
        <v>1184</v>
      </c>
      <c r="D223" s="686">
        <v>285717723</v>
      </c>
      <c r="E223" s="686">
        <v>368315227.08000004</v>
      </c>
      <c r="F223" s="686">
        <v>194873544.32000008</v>
      </c>
      <c r="G223" s="686">
        <v>138711970.63</v>
      </c>
      <c r="H223" s="686">
        <v>123550007.53000005</v>
      </c>
      <c r="I223" s="686"/>
    </row>
    <row r="224" spans="2:9">
      <c r="B224" s="702"/>
      <c r="C224" s="702" t="s">
        <v>1185</v>
      </c>
      <c r="D224" s="686">
        <v>125797946</v>
      </c>
      <c r="E224" s="686">
        <v>206652774.35000002</v>
      </c>
      <c r="F224" s="686">
        <v>87977357.900000036</v>
      </c>
      <c r="G224" s="686">
        <v>50538263.279999986</v>
      </c>
      <c r="H224" s="686">
        <v>38070458.129999995</v>
      </c>
      <c r="I224" s="686"/>
    </row>
    <row r="225" spans="2:9">
      <c r="B225" s="702"/>
      <c r="C225" s="702" t="s">
        <v>1186</v>
      </c>
      <c r="D225" s="686">
        <v>4252724665</v>
      </c>
      <c r="E225" s="686">
        <v>2363208646.4299998</v>
      </c>
      <c r="F225" s="686">
        <v>190176670.71999997</v>
      </c>
      <c r="G225" s="686">
        <v>184031805.08000001</v>
      </c>
      <c r="H225" s="686">
        <v>160503641.79000005</v>
      </c>
      <c r="I225" s="686"/>
    </row>
    <row r="226" spans="2:9">
      <c r="B226" s="702"/>
      <c r="C226" s="702" t="s">
        <v>1187</v>
      </c>
      <c r="D226" s="686">
        <v>135793445</v>
      </c>
      <c r="E226" s="686">
        <v>210400394.19999999</v>
      </c>
      <c r="F226" s="686">
        <v>100335000</v>
      </c>
      <c r="G226" s="686">
        <v>55790000</v>
      </c>
      <c r="H226" s="686">
        <v>50190000</v>
      </c>
      <c r="I226" s="686"/>
    </row>
    <row r="227" spans="2:9">
      <c r="B227" s="702"/>
      <c r="C227" s="702" t="s">
        <v>1188</v>
      </c>
      <c r="D227" s="686">
        <v>5350000</v>
      </c>
      <c r="E227" s="686">
        <v>1370606.51</v>
      </c>
      <c r="F227" s="686">
        <v>0</v>
      </c>
      <c r="G227" s="686">
        <v>0</v>
      </c>
      <c r="H227" s="686">
        <v>0</v>
      </c>
      <c r="I227" s="686"/>
    </row>
    <row r="228" spans="2:9">
      <c r="B228" s="702"/>
      <c r="C228" s="702" t="s">
        <v>1189</v>
      </c>
      <c r="D228" s="686">
        <v>908665582</v>
      </c>
      <c r="E228" s="686">
        <v>1355366299.6300001</v>
      </c>
      <c r="F228" s="686">
        <v>819360127.14000022</v>
      </c>
      <c r="G228" s="686">
        <v>265918719.05000007</v>
      </c>
      <c r="H228" s="686">
        <v>242438576.93000007</v>
      </c>
      <c r="I228" s="686"/>
    </row>
    <row r="229" spans="2:9">
      <c r="B229" s="702"/>
      <c r="C229" s="702" t="s">
        <v>1190</v>
      </c>
      <c r="D229" s="686">
        <v>885855389</v>
      </c>
      <c r="E229" s="686">
        <v>514129823.50000012</v>
      </c>
      <c r="F229" s="686">
        <v>218486611.05000001</v>
      </c>
      <c r="G229" s="686">
        <v>116268454.59000003</v>
      </c>
      <c r="H229" s="686">
        <v>102815308.99000004</v>
      </c>
      <c r="I229" s="686"/>
    </row>
    <row r="230" spans="2:9">
      <c r="B230" s="705"/>
      <c r="C230" s="701" t="s">
        <v>1191</v>
      </c>
      <c r="D230" s="684">
        <v>0</v>
      </c>
      <c r="E230" s="684">
        <v>718742</v>
      </c>
      <c r="F230" s="684">
        <v>132052.47999999998</v>
      </c>
      <c r="G230" s="684">
        <v>132052.47999999998</v>
      </c>
      <c r="H230" s="684">
        <v>132052.47999999998</v>
      </c>
      <c r="I230" s="686"/>
    </row>
    <row r="231" spans="2:9">
      <c r="B231" s="705"/>
      <c r="C231" s="702" t="s">
        <v>1192</v>
      </c>
      <c r="D231" s="686">
        <v>0</v>
      </c>
      <c r="E231" s="686">
        <v>200000</v>
      </c>
      <c r="F231" s="686">
        <v>0</v>
      </c>
      <c r="G231" s="686">
        <v>0</v>
      </c>
      <c r="H231" s="686">
        <v>0</v>
      </c>
      <c r="I231" s="686"/>
    </row>
    <row r="232" spans="2:9">
      <c r="B232" s="705"/>
      <c r="C232" s="702" t="s">
        <v>1193</v>
      </c>
      <c r="D232" s="686">
        <v>0</v>
      </c>
      <c r="E232" s="686">
        <v>518742</v>
      </c>
      <c r="F232" s="686">
        <v>132052.47999999998</v>
      </c>
      <c r="G232" s="686">
        <v>132052.47999999998</v>
      </c>
      <c r="H232" s="686">
        <v>132052.47999999998</v>
      </c>
      <c r="I232" s="686"/>
    </row>
    <row r="233" spans="2:9">
      <c r="B233" s="705"/>
      <c r="C233" s="701" t="s">
        <v>1194</v>
      </c>
      <c r="D233" s="684">
        <v>247246365</v>
      </c>
      <c r="E233" s="684">
        <v>323052348.55999994</v>
      </c>
      <c r="F233" s="684">
        <v>172410855.80000004</v>
      </c>
      <c r="G233" s="684">
        <v>172410855.80000004</v>
      </c>
      <c r="H233" s="684">
        <v>161146944.66999999</v>
      </c>
      <c r="I233" s="686"/>
    </row>
    <row r="234" spans="2:9">
      <c r="B234" s="705"/>
      <c r="C234" s="702" t="s">
        <v>1195</v>
      </c>
      <c r="D234" s="686">
        <v>236439165</v>
      </c>
      <c r="E234" s="686">
        <v>308024426.55999994</v>
      </c>
      <c r="F234" s="686">
        <v>159521041.08000004</v>
      </c>
      <c r="G234" s="686">
        <v>159521041.08000004</v>
      </c>
      <c r="H234" s="686">
        <v>149834719.15000001</v>
      </c>
      <c r="I234" s="686"/>
    </row>
    <row r="235" spans="2:9">
      <c r="B235" s="705"/>
      <c r="C235" s="702" t="s">
        <v>1196</v>
      </c>
      <c r="D235" s="686">
        <v>1488100</v>
      </c>
      <c r="E235" s="686">
        <v>1513510</v>
      </c>
      <c r="F235" s="686">
        <v>625000.02</v>
      </c>
      <c r="G235" s="686">
        <v>625000.02</v>
      </c>
      <c r="H235" s="686">
        <v>520833.35</v>
      </c>
      <c r="I235" s="686"/>
    </row>
    <row r="236" spans="2:9">
      <c r="B236" s="705"/>
      <c r="C236" s="702" t="s">
        <v>1197</v>
      </c>
      <c r="D236" s="686">
        <v>9319100</v>
      </c>
      <c r="E236" s="686">
        <v>13514412</v>
      </c>
      <c r="F236" s="686">
        <v>12264814.700000001</v>
      </c>
      <c r="G236" s="686">
        <v>12264814.700000001</v>
      </c>
      <c r="H236" s="686">
        <v>10791392.17</v>
      </c>
      <c r="I236" s="686"/>
    </row>
    <row r="237" spans="2:9">
      <c r="B237" s="705"/>
      <c r="C237" s="701" t="s">
        <v>1198</v>
      </c>
      <c r="D237" s="684">
        <v>3381609790</v>
      </c>
      <c r="E237" s="684">
        <v>1269259213.6300001</v>
      </c>
      <c r="F237" s="684">
        <v>0</v>
      </c>
      <c r="G237" s="684">
        <v>0</v>
      </c>
      <c r="H237" s="684">
        <v>0</v>
      </c>
      <c r="I237" s="686"/>
    </row>
    <row r="238" spans="2:9">
      <c r="B238" s="705"/>
      <c r="C238" s="702" t="s">
        <v>1199</v>
      </c>
      <c r="D238" s="686">
        <v>3381609790</v>
      </c>
      <c r="E238" s="686">
        <v>1269259213.6300001</v>
      </c>
      <c r="F238" s="686">
        <v>0</v>
      </c>
      <c r="G238" s="686">
        <v>0</v>
      </c>
      <c r="H238" s="686">
        <v>0</v>
      </c>
      <c r="I238" s="686"/>
    </row>
    <row r="239" spans="2:9">
      <c r="B239" s="705"/>
      <c r="C239" s="701" t="s">
        <v>1200</v>
      </c>
      <c r="D239" s="684">
        <v>416351346</v>
      </c>
      <c r="E239" s="684">
        <v>416351346</v>
      </c>
      <c r="F239" s="684">
        <v>0</v>
      </c>
      <c r="G239" s="684">
        <v>0</v>
      </c>
      <c r="H239" s="684">
        <v>0</v>
      </c>
      <c r="I239" s="686"/>
    </row>
    <row r="240" spans="2:9">
      <c r="B240" s="705"/>
      <c r="C240" s="702" t="s">
        <v>1201</v>
      </c>
      <c r="D240" s="686">
        <v>416351346</v>
      </c>
      <c r="E240" s="686">
        <v>416351346</v>
      </c>
      <c r="F240" s="686">
        <v>0</v>
      </c>
      <c r="G240" s="686">
        <v>0</v>
      </c>
      <c r="H240" s="686">
        <v>0</v>
      </c>
      <c r="I240" s="686"/>
    </row>
    <row r="241" spans="2:9">
      <c r="B241" s="705"/>
      <c r="C241" s="697" t="s">
        <v>1202</v>
      </c>
      <c r="D241" s="698">
        <v>73535970561</v>
      </c>
      <c r="E241" s="698">
        <v>72207388832.580002</v>
      </c>
      <c r="F241" s="699">
        <v>60247970564.979996</v>
      </c>
      <c r="G241" s="698">
        <v>35151196713.93</v>
      </c>
      <c r="H241" s="698">
        <v>35149529076.720001</v>
      </c>
      <c r="I241" s="686"/>
    </row>
    <row r="242" spans="2:9">
      <c r="B242" s="705"/>
      <c r="C242" s="702" t="s">
        <v>1203</v>
      </c>
      <c r="D242" s="686">
        <v>73535970561</v>
      </c>
      <c r="E242" s="686">
        <v>72207388832.580002</v>
      </c>
      <c r="F242" s="686">
        <v>60247970564.979996</v>
      </c>
      <c r="G242" s="686">
        <v>35151196713.93</v>
      </c>
      <c r="H242" s="686">
        <v>35149529076.720001</v>
      </c>
      <c r="I242" s="686"/>
    </row>
    <row r="243" spans="2:9">
      <c r="B243" s="705"/>
      <c r="C243" s="702" t="s">
        <v>1204</v>
      </c>
      <c r="D243" s="686">
        <v>38292855406</v>
      </c>
      <c r="E243" s="686">
        <v>37781688916.099998</v>
      </c>
      <c r="F243" s="686">
        <v>31244405667</v>
      </c>
      <c r="G243" s="686">
        <v>19491659531.27</v>
      </c>
      <c r="H243" s="686">
        <v>19491659531.27</v>
      </c>
      <c r="I243" s="686"/>
    </row>
    <row r="244" spans="2:9">
      <c r="B244" s="705"/>
      <c r="C244" s="702" t="s">
        <v>1205</v>
      </c>
      <c r="D244" s="686">
        <v>20444944794</v>
      </c>
      <c r="E244" s="686">
        <v>20370016971.900002</v>
      </c>
      <c r="F244" s="686">
        <v>20366201711.700001</v>
      </c>
      <c r="G244" s="686">
        <v>9537717426.1800003</v>
      </c>
      <c r="H244" s="686">
        <v>9536049788.9699993</v>
      </c>
      <c r="I244" s="686"/>
    </row>
    <row r="245" spans="2:9">
      <c r="B245" s="705"/>
      <c r="C245" s="702" t="s">
        <v>1206</v>
      </c>
      <c r="D245" s="686">
        <v>5000000</v>
      </c>
      <c r="E245" s="686">
        <v>30000000</v>
      </c>
      <c r="F245" s="686">
        <v>6814000</v>
      </c>
      <c r="G245" s="686">
        <v>6814000</v>
      </c>
      <c r="H245" s="686">
        <v>6814000</v>
      </c>
      <c r="I245" s="686"/>
    </row>
    <row r="246" spans="2:9">
      <c r="B246" s="705"/>
      <c r="C246" s="702" t="s">
        <v>1207</v>
      </c>
      <c r="D246" s="686">
        <v>3282038712</v>
      </c>
      <c r="E246" s="686">
        <v>2514551295.5799999</v>
      </c>
      <c r="F246" s="686">
        <v>0</v>
      </c>
      <c r="G246" s="686">
        <v>0</v>
      </c>
      <c r="H246" s="686">
        <v>0</v>
      </c>
      <c r="I246" s="686"/>
    </row>
    <row r="247" spans="2:9">
      <c r="B247" s="705"/>
      <c r="C247" s="702" t="s">
        <v>1208</v>
      </c>
      <c r="D247" s="686">
        <v>8803321748</v>
      </c>
      <c r="E247" s="686">
        <v>8803321748</v>
      </c>
      <c r="F247" s="686">
        <v>6601623760.5299997</v>
      </c>
      <c r="G247" s="686">
        <v>4435689756.4799995</v>
      </c>
      <c r="H247" s="686">
        <v>4435689756.4799995</v>
      </c>
      <c r="I247" s="686"/>
    </row>
    <row r="248" spans="2:9">
      <c r="B248" s="705"/>
      <c r="C248" s="702" t="s">
        <v>1209</v>
      </c>
      <c r="D248" s="686">
        <v>2707809901</v>
      </c>
      <c r="E248" s="686">
        <v>2707809901</v>
      </c>
      <c r="F248" s="686">
        <v>2028925425.75</v>
      </c>
      <c r="G248" s="686">
        <v>1679316000</v>
      </c>
      <c r="H248" s="686">
        <v>1679316000</v>
      </c>
      <c r="I248" s="686"/>
    </row>
    <row r="249" spans="2:9">
      <c r="B249" s="705"/>
      <c r="C249" s="697" t="s">
        <v>1210</v>
      </c>
      <c r="D249" s="698">
        <v>263816794305</v>
      </c>
      <c r="E249" s="698">
        <v>263784712645</v>
      </c>
      <c r="F249" s="699">
        <v>148979284319.37</v>
      </c>
      <c r="G249" s="698">
        <v>146892928640.85001</v>
      </c>
      <c r="H249" s="698">
        <v>110138582358.84</v>
      </c>
      <c r="I249" s="686"/>
    </row>
    <row r="250" spans="2:9">
      <c r="B250" s="705"/>
      <c r="C250" s="701" t="s">
        <v>1211</v>
      </c>
      <c r="D250" s="684">
        <v>263816794305</v>
      </c>
      <c r="E250" s="684">
        <v>263784712645</v>
      </c>
      <c r="F250" s="684">
        <v>148979284319.37</v>
      </c>
      <c r="G250" s="684">
        <v>146892928640.85001</v>
      </c>
      <c r="H250" s="684">
        <v>110138582358.84</v>
      </c>
      <c r="I250" s="686"/>
    </row>
    <row r="251" spans="2:9">
      <c r="B251" s="705"/>
      <c r="C251" s="706" t="s">
        <v>1212</v>
      </c>
      <c r="D251" s="684">
        <v>101900204127</v>
      </c>
      <c r="E251" s="684">
        <v>101757155467</v>
      </c>
      <c r="F251" s="684">
        <v>49757312014.269997</v>
      </c>
      <c r="G251" s="684">
        <v>49757311805.110001</v>
      </c>
      <c r="H251" s="684">
        <v>40248919664.740005</v>
      </c>
      <c r="I251" s="686"/>
    </row>
    <row r="252" spans="2:9">
      <c r="B252" s="705"/>
      <c r="C252" s="707" t="s">
        <v>1213</v>
      </c>
      <c r="D252" s="686">
        <v>80522404273</v>
      </c>
      <c r="E252" s="686">
        <v>88170720689</v>
      </c>
      <c r="F252" s="686">
        <v>42957444277.219994</v>
      </c>
      <c r="G252" s="686">
        <v>42957444069.459999</v>
      </c>
      <c r="H252" s="686">
        <v>33449051929.090004</v>
      </c>
      <c r="I252" s="686"/>
    </row>
    <row r="253" spans="2:9">
      <c r="B253" s="705"/>
      <c r="C253" s="707" t="s">
        <v>1214</v>
      </c>
      <c r="D253" s="686">
        <v>21377799854</v>
      </c>
      <c r="E253" s="686">
        <v>13586434778</v>
      </c>
      <c r="F253" s="686">
        <v>6799867737.0500002</v>
      </c>
      <c r="G253" s="686">
        <v>6799867735.6499996</v>
      </c>
      <c r="H253" s="686">
        <v>6799867735.6499996</v>
      </c>
      <c r="I253" s="686"/>
    </row>
    <row r="254" spans="2:9">
      <c r="B254" s="705"/>
      <c r="C254" s="706" t="s">
        <v>1215</v>
      </c>
      <c r="D254" s="684">
        <v>160209320073</v>
      </c>
      <c r="E254" s="684">
        <v>160179320073</v>
      </c>
      <c r="F254" s="684">
        <v>98721555929.23999</v>
      </c>
      <c r="G254" s="684">
        <v>96635201221.350006</v>
      </c>
      <c r="H254" s="684">
        <v>69440496117.690002</v>
      </c>
      <c r="I254" s="686"/>
    </row>
    <row r="255" spans="2:9">
      <c r="B255" s="705"/>
      <c r="C255" s="707" t="s">
        <v>1216</v>
      </c>
      <c r="D255" s="686">
        <v>160209320073</v>
      </c>
      <c r="E255" s="686">
        <v>160179320073</v>
      </c>
      <c r="F255" s="686">
        <v>98721555929.23999</v>
      </c>
      <c r="G255" s="686">
        <v>96635201221.350006</v>
      </c>
      <c r="H255" s="686">
        <v>69440496117.690002</v>
      </c>
      <c r="I255" s="686"/>
    </row>
    <row r="256" spans="2:9">
      <c r="B256" s="705"/>
      <c r="C256" s="706" t="s">
        <v>1217</v>
      </c>
      <c r="D256" s="684">
        <v>1707270105</v>
      </c>
      <c r="E256" s="684">
        <v>1848237105</v>
      </c>
      <c r="F256" s="684">
        <v>500416375.86000001</v>
      </c>
      <c r="G256" s="684">
        <v>500415614.38999999</v>
      </c>
      <c r="H256" s="684">
        <v>449166576.41000003</v>
      </c>
      <c r="I256" s="686"/>
    </row>
    <row r="257" spans="2:9">
      <c r="B257" s="705"/>
      <c r="C257" s="707" t="s">
        <v>1218</v>
      </c>
      <c r="D257" s="686">
        <v>55958311</v>
      </c>
      <c r="E257" s="686">
        <v>70958311</v>
      </c>
      <c r="F257" s="686">
        <v>32223427.469999999</v>
      </c>
      <c r="G257" s="686">
        <v>32223281.34</v>
      </c>
      <c r="H257" s="686">
        <v>27475717.619999997</v>
      </c>
      <c r="I257" s="686"/>
    </row>
    <row r="258" spans="2:9">
      <c r="B258" s="705"/>
      <c r="C258" s="707" t="s">
        <v>1219</v>
      </c>
      <c r="D258" s="686">
        <v>1651311794</v>
      </c>
      <c r="E258" s="686">
        <v>1777278794</v>
      </c>
      <c r="F258" s="686">
        <v>468192948.38999999</v>
      </c>
      <c r="G258" s="686">
        <v>468192333.05000001</v>
      </c>
      <c r="H258" s="686">
        <v>421690858.79000002</v>
      </c>
      <c r="I258" s="686"/>
    </row>
    <row r="259" spans="2:9">
      <c r="B259" s="705"/>
      <c r="C259" s="700" t="s">
        <v>1220</v>
      </c>
      <c r="D259" s="696">
        <v>14201850000</v>
      </c>
      <c r="E259" s="696">
        <v>14201850000</v>
      </c>
      <c r="F259" s="684">
        <v>12329021249.98</v>
      </c>
      <c r="G259" s="684">
        <v>12329021249.98</v>
      </c>
      <c r="H259" s="684">
        <v>11440101251.470001</v>
      </c>
      <c r="I259" s="686"/>
    </row>
    <row r="260" spans="2:9">
      <c r="B260" s="705"/>
      <c r="C260" s="701" t="s">
        <v>1221</v>
      </c>
      <c r="D260" s="684">
        <v>14201850000</v>
      </c>
      <c r="E260" s="684">
        <v>14201850000</v>
      </c>
      <c r="F260" s="684">
        <v>12329021249.98</v>
      </c>
      <c r="G260" s="684">
        <v>12329021249.98</v>
      </c>
      <c r="H260" s="684">
        <v>11440101251.470001</v>
      </c>
      <c r="I260" s="686"/>
    </row>
    <row r="261" spans="2:9">
      <c r="B261" s="705"/>
      <c r="C261" s="702" t="s">
        <v>1222</v>
      </c>
      <c r="D261" s="686">
        <v>14201850000</v>
      </c>
      <c r="E261" s="686">
        <v>14201850000</v>
      </c>
      <c r="F261" s="686">
        <v>12329021249.98</v>
      </c>
      <c r="G261" s="686">
        <v>12329021249.98</v>
      </c>
      <c r="H261" s="686">
        <v>11440101251.470001</v>
      </c>
      <c r="I261" s="686"/>
    </row>
    <row r="262" spans="2:9">
      <c r="B262" s="705"/>
      <c r="C262" s="697" t="s">
        <v>1223</v>
      </c>
      <c r="D262" s="698">
        <v>379413090403</v>
      </c>
      <c r="E262" s="698">
        <v>382126411745.04999</v>
      </c>
      <c r="F262" s="699">
        <v>190923270537.79001</v>
      </c>
      <c r="G262" s="698">
        <v>186838671723.44003</v>
      </c>
      <c r="H262" s="698">
        <v>185032017508.58005</v>
      </c>
      <c r="I262" s="686"/>
    </row>
    <row r="263" spans="2:9">
      <c r="B263" s="705"/>
      <c r="C263" s="701" t="s">
        <v>174</v>
      </c>
      <c r="D263" s="684">
        <v>68334307493</v>
      </c>
      <c r="E263" s="684">
        <v>72894890704.339996</v>
      </c>
      <c r="F263" s="684">
        <v>37140219976.330002</v>
      </c>
      <c r="G263" s="684">
        <v>36894790849.970001</v>
      </c>
      <c r="H263" s="684">
        <v>36245353236.169998</v>
      </c>
      <c r="I263" s="686"/>
    </row>
    <row r="264" spans="2:9">
      <c r="B264" s="705"/>
      <c r="C264" s="702" t="s">
        <v>1224</v>
      </c>
      <c r="D264" s="686">
        <v>54279895167</v>
      </c>
      <c r="E264" s="686">
        <v>55874154861.049995</v>
      </c>
      <c r="F264" s="686">
        <v>26151589538.66</v>
      </c>
      <c r="G264" s="686">
        <v>26087188516.470001</v>
      </c>
      <c r="H264" s="686">
        <v>25997895448.689999</v>
      </c>
      <c r="I264" s="686"/>
    </row>
    <row r="265" spans="2:9">
      <c r="B265" s="705"/>
      <c r="C265" s="702" t="s">
        <v>1225</v>
      </c>
      <c r="D265" s="686">
        <v>51323637077</v>
      </c>
      <c r="E265" s="686">
        <v>50905492014.439995</v>
      </c>
      <c r="F265" s="686">
        <v>22359655596.73</v>
      </c>
      <c r="G265" s="686">
        <v>22315143094.73</v>
      </c>
      <c r="H265" s="686">
        <v>22301464643.519997</v>
      </c>
      <c r="I265" s="686"/>
    </row>
    <row r="266" spans="2:9">
      <c r="B266" s="705"/>
      <c r="C266" s="702" t="s">
        <v>1226</v>
      </c>
      <c r="D266" s="686">
        <v>2464258090</v>
      </c>
      <c r="E266" s="686">
        <v>4028857846.6100006</v>
      </c>
      <c r="F266" s="686">
        <v>3523484669.7099996</v>
      </c>
      <c r="G266" s="686">
        <v>3503596149.52</v>
      </c>
      <c r="H266" s="686">
        <v>3484186532.9500003</v>
      </c>
      <c r="I266" s="686"/>
    </row>
    <row r="267" spans="2:9">
      <c r="B267" s="705"/>
      <c r="C267" s="702" t="s">
        <v>1227</v>
      </c>
      <c r="D267" s="686">
        <v>300000000</v>
      </c>
      <c r="E267" s="686">
        <v>300000000</v>
      </c>
      <c r="F267" s="686">
        <v>0</v>
      </c>
      <c r="G267" s="686">
        <v>0</v>
      </c>
      <c r="H267" s="686">
        <v>0</v>
      </c>
      <c r="I267" s="686"/>
    </row>
    <row r="268" spans="2:9">
      <c r="B268" s="705"/>
      <c r="C268" s="702" t="s">
        <v>1228</v>
      </c>
      <c r="D268" s="686">
        <v>192000000</v>
      </c>
      <c r="E268" s="686">
        <v>639805000</v>
      </c>
      <c r="F268" s="686">
        <v>268449272.22000003</v>
      </c>
      <c r="G268" s="686">
        <v>268449272.22000003</v>
      </c>
      <c r="H268" s="686">
        <v>212244272.22</v>
      </c>
      <c r="I268" s="686"/>
    </row>
    <row r="269" spans="2:9">
      <c r="B269" s="705"/>
      <c r="C269" s="701" t="s">
        <v>1229</v>
      </c>
      <c r="D269" s="684">
        <v>8544810033</v>
      </c>
      <c r="E269" s="684">
        <v>10634615159.17</v>
      </c>
      <c r="F269" s="684">
        <v>7742978146.1600008</v>
      </c>
      <c r="G269" s="684">
        <v>7626128532.0700006</v>
      </c>
      <c r="H269" s="684">
        <v>7381341379.3600006</v>
      </c>
      <c r="I269" s="686"/>
    </row>
    <row r="270" spans="2:9">
      <c r="B270" s="705"/>
      <c r="C270" s="702" t="s">
        <v>1230</v>
      </c>
      <c r="D270" s="686">
        <v>2585035208</v>
      </c>
      <c r="E270" s="686">
        <v>2640810391</v>
      </c>
      <c r="F270" s="686">
        <v>1364662881.5899999</v>
      </c>
      <c r="G270" s="686">
        <v>1266228381.5</v>
      </c>
      <c r="H270" s="686">
        <v>1187150075.8000002</v>
      </c>
      <c r="I270" s="686"/>
    </row>
    <row r="271" spans="2:9">
      <c r="B271" s="705"/>
      <c r="C271" s="702" t="s">
        <v>1231</v>
      </c>
      <c r="D271" s="686">
        <v>2520800000</v>
      </c>
      <c r="E271" s="686">
        <v>5041600000</v>
      </c>
      <c r="F271" s="686">
        <v>5041600000</v>
      </c>
      <c r="G271" s="686">
        <v>5041600000</v>
      </c>
      <c r="H271" s="686">
        <v>5041600000</v>
      </c>
      <c r="I271" s="686"/>
    </row>
    <row r="272" spans="2:9">
      <c r="B272" s="705"/>
      <c r="C272" s="702" t="s">
        <v>1232</v>
      </c>
      <c r="D272" s="686">
        <v>338407795</v>
      </c>
      <c r="E272" s="686">
        <v>348407795</v>
      </c>
      <c r="F272" s="686">
        <v>109022130.92</v>
      </c>
      <c r="G272" s="686">
        <v>109022130.92</v>
      </c>
      <c r="H272" s="686">
        <v>109022130.92</v>
      </c>
      <c r="I272" s="686"/>
    </row>
    <row r="273" spans="2:9">
      <c r="B273" s="705"/>
      <c r="C273" s="702" t="s">
        <v>1233</v>
      </c>
      <c r="D273" s="686">
        <v>2238723083</v>
      </c>
      <c r="E273" s="686">
        <v>1921403026.1700001</v>
      </c>
      <c r="F273" s="686">
        <v>916365341.29999995</v>
      </c>
      <c r="G273" s="686">
        <v>897950227.29999995</v>
      </c>
      <c r="H273" s="686">
        <v>733941380.28999996</v>
      </c>
      <c r="I273" s="686"/>
    </row>
    <row r="274" spans="2:9">
      <c r="B274" s="705"/>
      <c r="C274" s="702" t="s">
        <v>1234</v>
      </c>
      <c r="D274" s="686">
        <v>861843947</v>
      </c>
      <c r="E274" s="686">
        <v>682393947</v>
      </c>
      <c r="F274" s="686">
        <v>311327792.35000002</v>
      </c>
      <c r="G274" s="686">
        <v>311327792.35000002</v>
      </c>
      <c r="H274" s="686">
        <v>309627792.35000002</v>
      </c>
      <c r="I274" s="686"/>
    </row>
    <row r="275" spans="2:9">
      <c r="B275" s="705"/>
      <c r="C275" s="701" t="s">
        <v>1235</v>
      </c>
      <c r="D275" s="684">
        <v>314803081</v>
      </c>
      <c r="E275" s="684">
        <v>1209830481</v>
      </c>
      <c r="F275" s="684">
        <v>499985146.49000001</v>
      </c>
      <c r="G275" s="684">
        <v>499393146.49000001</v>
      </c>
      <c r="H275" s="684">
        <v>496974150.08000004</v>
      </c>
      <c r="I275" s="686"/>
    </row>
    <row r="276" spans="2:9">
      <c r="B276" s="705"/>
      <c r="C276" s="702" t="s">
        <v>1236</v>
      </c>
      <c r="D276" s="686">
        <v>314803081</v>
      </c>
      <c r="E276" s="686">
        <v>1209830481</v>
      </c>
      <c r="F276" s="686">
        <v>499985146.49000001</v>
      </c>
      <c r="G276" s="686">
        <v>499393146.49000001</v>
      </c>
      <c r="H276" s="686">
        <v>496974150.08000004</v>
      </c>
      <c r="I276" s="686"/>
    </row>
    <row r="277" spans="2:9">
      <c r="B277" s="705"/>
      <c r="C277" s="702" t="s">
        <v>1237</v>
      </c>
      <c r="D277" s="686">
        <v>5194799212</v>
      </c>
      <c r="E277" s="686">
        <v>5176290203.1199999</v>
      </c>
      <c r="F277" s="686">
        <v>2745667145.02</v>
      </c>
      <c r="G277" s="686">
        <v>2682080654.9399996</v>
      </c>
      <c r="H277" s="686">
        <v>2369142258.04</v>
      </c>
      <c r="I277" s="686"/>
    </row>
    <row r="278" spans="2:9">
      <c r="B278" s="705"/>
      <c r="C278" s="702" t="s">
        <v>1238</v>
      </c>
      <c r="D278" s="686">
        <v>35878211</v>
      </c>
      <c r="E278" s="686">
        <v>41144913.799999997</v>
      </c>
      <c r="F278" s="686">
        <v>14563097.9</v>
      </c>
      <c r="G278" s="686">
        <v>14563097.9</v>
      </c>
      <c r="H278" s="686">
        <v>11753097.9</v>
      </c>
      <c r="I278" s="686"/>
    </row>
    <row r="279" spans="2:9">
      <c r="B279" s="705"/>
      <c r="C279" s="702" t="s">
        <v>1239</v>
      </c>
      <c r="D279" s="686">
        <v>3777699328</v>
      </c>
      <c r="E279" s="686">
        <v>3731788531.8699999</v>
      </c>
      <c r="F279" s="686">
        <v>2342292138.5499997</v>
      </c>
      <c r="G279" s="686">
        <v>2298833948.2299995</v>
      </c>
      <c r="H279" s="686">
        <v>1991681554.8999999</v>
      </c>
      <c r="I279" s="686"/>
    </row>
    <row r="280" spans="2:9">
      <c r="B280" s="705"/>
      <c r="C280" s="702" t="s">
        <v>1240</v>
      </c>
      <c r="D280" s="686">
        <v>1381221673</v>
      </c>
      <c r="E280" s="686">
        <v>1403356757.45</v>
      </c>
      <c r="F280" s="686">
        <v>388811908.56999999</v>
      </c>
      <c r="G280" s="686">
        <v>368683608.81</v>
      </c>
      <c r="H280" s="686">
        <v>365707605.24000001</v>
      </c>
      <c r="I280" s="686"/>
    </row>
    <row r="281" spans="2:9">
      <c r="B281" s="705"/>
      <c r="C281" s="701" t="s">
        <v>175</v>
      </c>
      <c r="D281" s="696">
        <v>293233994218</v>
      </c>
      <c r="E281" s="696">
        <v>294382875402.54004</v>
      </c>
      <c r="F281" s="684">
        <v>143965829355.37</v>
      </c>
      <c r="G281" s="684">
        <v>142069743240.98999</v>
      </c>
      <c r="H281" s="684">
        <v>141435006979.41998</v>
      </c>
      <c r="I281" s="686"/>
    </row>
    <row r="282" spans="2:9">
      <c r="B282" s="705"/>
      <c r="C282" s="706" t="s">
        <v>1241</v>
      </c>
      <c r="D282" s="684">
        <v>162288212495</v>
      </c>
      <c r="E282" s="684">
        <v>162908228008.54001</v>
      </c>
      <c r="F282" s="684">
        <v>78041642774.049988</v>
      </c>
      <c r="G282" s="684">
        <v>76146449495.169998</v>
      </c>
      <c r="H282" s="684">
        <v>75647423456.190002</v>
      </c>
      <c r="I282" s="686"/>
    </row>
    <row r="283" spans="2:9">
      <c r="B283" s="705"/>
      <c r="C283" s="707" t="s">
        <v>1242</v>
      </c>
      <c r="D283" s="686">
        <v>30000</v>
      </c>
      <c r="E283" s="686">
        <v>30000</v>
      </c>
      <c r="F283" s="686">
        <v>0</v>
      </c>
      <c r="G283" s="686">
        <v>0</v>
      </c>
      <c r="H283" s="686">
        <v>0</v>
      </c>
      <c r="I283" s="686"/>
    </row>
    <row r="284" spans="2:9">
      <c r="B284" s="705"/>
      <c r="C284" s="707" t="s">
        <v>1243</v>
      </c>
      <c r="D284" s="686">
        <v>100854759546</v>
      </c>
      <c r="E284" s="686">
        <v>101200533093.37</v>
      </c>
      <c r="F284" s="686">
        <v>46542696248.440002</v>
      </c>
      <c r="G284" s="686">
        <v>45444943825.670013</v>
      </c>
      <c r="H284" s="686">
        <v>45373048834.27002</v>
      </c>
      <c r="I284" s="686"/>
    </row>
    <row r="285" spans="2:9">
      <c r="B285" s="705"/>
      <c r="C285" s="707" t="s">
        <v>1244</v>
      </c>
      <c r="D285" s="686">
        <v>22601164090</v>
      </c>
      <c r="E285" s="686">
        <v>23538486277.02</v>
      </c>
      <c r="F285" s="686">
        <v>13001918862.729998</v>
      </c>
      <c r="G285" s="686">
        <v>12204670124.039997</v>
      </c>
      <c r="H285" s="686">
        <v>11872484165.99</v>
      </c>
      <c r="I285" s="686"/>
    </row>
    <row r="286" spans="2:9">
      <c r="B286" s="705"/>
      <c r="C286" s="707" t="s">
        <v>1245</v>
      </c>
      <c r="D286" s="686">
        <v>1904241260</v>
      </c>
      <c r="E286" s="686">
        <v>1904241260</v>
      </c>
      <c r="F286" s="686">
        <v>952120630.01999998</v>
      </c>
      <c r="G286" s="686">
        <v>952120630.01999998</v>
      </c>
      <c r="H286" s="686">
        <v>952120630.01999998</v>
      </c>
      <c r="I286" s="686"/>
    </row>
    <row r="287" spans="2:9">
      <c r="B287" s="705"/>
      <c r="C287" s="707" t="s">
        <v>1246</v>
      </c>
      <c r="D287" s="686">
        <v>311329516</v>
      </c>
      <c r="E287" s="686">
        <v>311329516</v>
      </c>
      <c r="F287" s="686">
        <v>0</v>
      </c>
      <c r="G287" s="686">
        <v>0</v>
      </c>
      <c r="H287" s="686">
        <v>0</v>
      </c>
      <c r="I287" s="686"/>
    </row>
    <row r="288" spans="2:9">
      <c r="B288" s="705"/>
      <c r="C288" s="707" t="s">
        <v>1247</v>
      </c>
      <c r="D288" s="686">
        <v>469886980</v>
      </c>
      <c r="E288" s="686">
        <v>200000000</v>
      </c>
      <c r="F288" s="686">
        <v>94315259.810000002</v>
      </c>
      <c r="G288" s="686">
        <v>94315259.810000002</v>
      </c>
      <c r="H288" s="686">
        <v>78418106.689999998</v>
      </c>
      <c r="I288" s="686"/>
    </row>
    <row r="289" spans="2:9">
      <c r="B289" s="705"/>
      <c r="C289" s="707" t="s">
        <v>1248</v>
      </c>
      <c r="D289" s="686">
        <v>1065006154</v>
      </c>
      <c r="E289" s="686">
        <v>1486493134</v>
      </c>
      <c r="F289" s="686">
        <v>689523859.63999999</v>
      </c>
      <c r="G289" s="686">
        <v>689523859.63999999</v>
      </c>
      <c r="H289" s="686">
        <v>675103928.96000004</v>
      </c>
      <c r="I289" s="686"/>
    </row>
    <row r="290" spans="2:9">
      <c r="B290" s="705"/>
      <c r="C290" s="707" t="s">
        <v>1249</v>
      </c>
      <c r="D290" s="686">
        <v>300831152</v>
      </c>
      <c r="E290" s="686">
        <v>300831152</v>
      </c>
      <c r="F290" s="686">
        <v>210415576.02000001</v>
      </c>
      <c r="G290" s="686">
        <v>210415576.02000001</v>
      </c>
      <c r="H290" s="686">
        <v>150415576.02000001</v>
      </c>
      <c r="I290" s="686"/>
    </row>
    <row r="291" spans="2:9">
      <c r="B291" s="705"/>
      <c r="C291" s="707" t="s">
        <v>1250</v>
      </c>
      <c r="D291" s="686">
        <v>19395222000</v>
      </c>
      <c r="E291" s="686">
        <v>19395222000</v>
      </c>
      <c r="F291" s="686">
        <v>9697611000</v>
      </c>
      <c r="G291" s="686">
        <v>9697611000</v>
      </c>
      <c r="H291" s="686">
        <v>9697611000</v>
      </c>
      <c r="I291" s="686"/>
    </row>
    <row r="292" spans="2:9">
      <c r="B292" s="705"/>
      <c r="C292" s="707" t="s">
        <v>1251</v>
      </c>
      <c r="D292" s="686">
        <v>14975667907</v>
      </c>
      <c r="E292" s="686">
        <v>14071526968</v>
      </c>
      <c r="F292" s="686">
        <v>6645738130.3699999</v>
      </c>
      <c r="G292" s="686">
        <v>6645546012.9499998</v>
      </c>
      <c r="H292" s="686">
        <v>6645546012.9499998</v>
      </c>
      <c r="I292" s="686"/>
    </row>
    <row r="293" spans="2:9">
      <c r="B293" s="705"/>
      <c r="C293" s="707" t="s">
        <v>1252</v>
      </c>
      <c r="D293" s="686">
        <v>410073890</v>
      </c>
      <c r="E293" s="686">
        <v>499534608.14999998</v>
      </c>
      <c r="F293" s="686">
        <v>207303207.01999995</v>
      </c>
      <c r="G293" s="686">
        <v>207303207.01999995</v>
      </c>
      <c r="H293" s="686">
        <v>202675201.28999996</v>
      </c>
      <c r="I293" s="686"/>
    </row>
    <row r="294" spans="2:9">
      <c r="B294" s="705"/>
      <c r="C294" s="706" t="s">
        <v>1253</v>
      </c>
      <c r="D294" s="684">
        <v>99011634500</v>
      </c>
      <c r="E294" s="684">
        <v>99540500170</v>
      </c>
      <c r="F294" s="684">
        <v>50572503665.449989</v>
      </c>
      <c r="G294" s="684">
        <v>50571610829.949989</v>
      </c>
      <c r="H294" s="684">
        <v>50435900607.359993</v>
      </c>
      <c r="I294" s="686"/>
    </row>
    <row r="295" spans="2:9">
      <c r="B295" s="705"/>
      <c r="C295" s="707" t="s">
        <v>1254</v>
      </c>
      <c r="D295" s="686">
        <v>7133306780</v>
      </c>
      <c r="E295" s="686">
        <v>6555013546</v>
      </c>
      <c r="F295" s="686">
        <v>3385415639.77</v>
      </c>
      <c r="G295" s="686">
        <v>3385415639.77</v>
      </c>
      <c r="H295" s="686">
        <v>3319705417.1800003</v>
      </c>
      <c r="I295" s="686"/>
    </row>
    <row r="296" spans="2:9">
      <c r="B296" s="705"/>
      <c r="C296" s="707" t="s">
        <v>1255</v>
      </c>
      <c r="D296" s="686">
        <v>87154979041</v>
      </c>
      <c r="E296" s="686">
        <v>88262137945</v>
      </c>
      <c r="F296" s="686">
        <v>44780503828.259995</v>
      </c>
      <c r="G296" s="686">
        <v>44780503828.259995</v>
      </c>
      <c r="H296" s="686">
        <v>44710503828.259995</v>
      </c>
      <c r="I296" s="686"/>
    </row>
    <row r="297" spans="2:9">
      <c r="B297" s="705"/>
      <c r="C297" s="707" t="s">
        <v>1256</v>
      </c>
      <c r="D297" s="686">
        <v>4635314614</v>
      </c>
      <c r="E297" s="686">
        <v>4635314614</v>
      </c>
      <c r="F297" s="686">
        <v>2318550142.4200001</v>
      </c>
      <c r="G297" s="686">
        <v>2317657306.9200001</v>
      </c>
      <c r="H297" s="686">
        <v>2317657306.9200001</v>
      </c>
      <c r="I297" s="686"/>
    </row>
    <row r="298" spans="2:9">
      <c r="B298" s="705"/>
      <c r="C298" s="707" t="s">
        <v>1257</v>
      </c>
      <c r="D298" s="686">
        <v>88034065</v>
      </c>
      <c r="E298" s="686">
        <v>88034065</v>
      </c>
      <c r="F298" s="686">
        <v>88034055</v>
      </c>
      <c r="G298" s="686">
        <v>88034055</v>
      </c>
      <c r="H298" s="686">
        <v>88034055</v>
      </c>
      <c r="I298" s="686"/>
    </row>
    <row r="299" spans="2:9">
      <c r="B299" s="705"/>
      <c r="C299" s="706" t="s">
        <v>1258</v>
      </c>
      <c r="D299" s="684">
        <v>31934147223</v>
      </c>
      <c r="E299" s="684">
        <v>31934147224</v>
      </c>
      <c r="F299" s="684">
        <v>15351682915.870001</v>
      </c>
      <c r="G299" s="684">
        <v>15351682915.870001</v>
      </c>
      <c r="H299" s="684">
        <v>15351682915.870001</v>
      </c>
      <c r="I299" s="686"/>
    </row>
    <row r="300" spans="2:9">
      <c r="B300" s="705"/>
      <c r="C300" s="707" t="s">
        <v>1259</v>
      </c>
      <c r="D300" s="686">
        <v>639290103</v>
      </c>
      <c r="E300" s="686">
        <v>639290103</v>
      </c>
      <c r="F300" s="686">
        <v>296662072.99000001</v>
      </c>
      <c r="G300" s="686">
        <v>296662072.99000001</v>
      </c>
      <c r="H300" s="686">
        <v>296662072.99000001</v>
      </c>
      <c r="I300" s="686"/>
    </row>
    <row r="301" spans="2:9">
      <c r="B301" s="705"/>
      <c r="C301" s="707" t="s">
        <v>1260</v>
      </c>
      <c r="D301" s="686">
        <v>110048671</v>
      </c>
      <c r="E301" s="686">
        <v>110048671</v>
      </c>
      <c r="F301" s="686">
        <v>55020842.880000003</v>
      </c>
      <c r="G301" s="686">
        <v>55020842.880000003</v>
      </c>
      <c r="H301" s="686">
        <v>55020842.880000003</v>
      </c>
      <c r="I301" s="686"/>
    </row>
    <row r="302" spans="2:9">
      <c r="B302" s="705"/>
      <c r="C302" s="707" t="s">
        <v>1261</v>
      </c>
      <c r="D302" s="686">
        <v>303840212</v>
      </c>
      <c r="E302" s="686">
        <v>303840212</v>
      </c>
      <c r="F302" s="686">
        <v>0</v>
      </c>
      <c r="G302" s="686">
        <v>0</v>
      </c>
      <c r="H302" s="686">
        <v>0</v>
      </c>
      <c r="I302" s="686"/>
    </row>
    <row r="303" spans="2:9">
      <c r="B303" s="705"/>
      <c r="C303" s="707" t="s">
        <v>1262</v>
      </c>
      <c r="D303" s="686">
        <v>30880968237</v>
      </c>
      <c r="E303" s="686">
        <v>30880968238</v>
      </c>
      <c r="F303" s="686">
        <v>15000000000</v>
      </c>
      <c r="G303" s="686">
        <v>15000000000</v>
      </c>
      <c r="H303" s="686">
        <v>15000000000</v>
      </c>
      <c r="I303" s="686"/>
    </row>
    <row r="304" spans="2:9">
      <c r="B304" s="705"/>
      <c r="C304" s="701" t="s">
        <v>176</v>
      </c>
      <c r="D304" s="696">
        <v>953779141</v>
      </c>
      <c r="E304" s="696">
        <v>954472004.47000003</v>
      </c>
      <c r="F304" s="684">
        <v>402013891.80000001</v>
      </c>
      <c r="G304" s="684">
        <v>402013891.80000001</v>
      </c>
      <c r="H304" s="684">
        <v>384081467.01000005</v>
      </c>
      <c r="I304" s="686"/>
    </row>
    <row r="305" spans="2:9">
      <c r="B305" s="705"/>
      <c r="C305" s="706" t="s">
        <v>1263</v>
      </c>
      <c r="D305" s="684">
        <v>0</v>
      </c>
      <c r="E305" s="684">
        <v>304000</v>
      </c>
      <c r="F305" s="684">
        <v>890066.89</v>
      </c>
      <c r="G305" s="684">
        <v>890066.89</v>
      </c>
      <c r="H305" s="684">
        <v>890066.89</v>
      </c>
      <c r="I305" s="686"/>
    </row>
    <row r="306" spans="2:9">
      <c r="B306" s="705"/>
      <c r="C306" s="707" t="s">
        <v>1264</v>
      </c>
      <c r="D306" s="686">
        <v>0</v>
      </c>
      <c r="E306" s="686">
        <v>304000</v>
      </c>
      <c r="F306" s="686">
        <v>890066.89</v>
      </c>
      <c r="G306" s="686">
        <v>890066.89</v>
      </c>
      <c r="H306" s="686">
        <v>890066.89</v>
      </c>
      <c r="I306" s="686"/>
    </row>
    <row r="307" spans="2:9">
      <c r="B307" s="705"/>
      <c r="C307" s="706" t="s">
        <v>1265</v>
      </c>
      <c r="D307" s="684">
        <v>953779141</v>
      </c>
      <c r="E307" s="684">
        <v>945733831.47000003</v>
      </c>
      <c r="F307" s="684">
        <v>401123824.91000003</v>
      </c>
      <c r="G307" s="684">
        <v>401123824.91000003</v>
      </c>
      <c r="H307" s="684">
        <v>383191400.12000006</v>
      </c>
      <c r="I307" s="686"/>
    </row>
    <row r="308" spans="2:9">
      <c r="B308" s="705"/>
      <c r="C308" s="707" t="s">
        <v>1266</v>
      </c>
      <c r="D308" s="686">
        <v>953779141</v>
      </c>
      <c r="E308" s="686">
        <v>945733831.47000003</v>
      </c>
      <c r="F308" s="686">
        <v>401123824.91000003</v>
      </c>
      <c r="G308" s="686">
        <v>401123824.91000003</v>
      </c>
      <c r="H308" s="686">
        <v>383191400.12000006</v>
      </c>
      <c r="I308" s="686"/>
    </row>
    <row r="309" spans="2:9">
      <c r="B309" s="705"/>
      <c r="C309" s="706" t="s">
        <v>1267</v>
      </c>
      <c r="D309" s="684">
        <v>0</v>
      </c>
      <c r="E309" s="684">
        <v>8434173</v>
      </c>
      <c r="F309" s="684">
        <v>0</v>
      </c>
      <c r="G309" s="684">
        <v>0</v>
      </c>
      <c r="H309" s="684">
        <v>0</v>
      </c>
      <c r="I309" s="686"/>
    </row>
    <row r="310" spans="2:9">
      <c r="B310" s="705"/>
      <c r="C310" s="707" t="s">
        <v>1268</v>
      </c>
      <c r="D310" s="686">
        <v>0</v>
      </c>
      <c r="E310" s="686">
        <v>8434173</v>
      </c>
      <c r="F310" s="686">
        <v>0</v>
      </c>
      <c r="G310" s="686">
        <v>0</v>
      </c>
      <c r="H310" s="686">
        <v>0</v>
      </c>
      <c r="I310" s="686"/>
    </row>
    <row r="311" spans="2:9">
      <c r="B311" s="705"/>
      <c r="C311" s="701" t="s">
        <v>177</v>
      </c>
      <c r="D311" s="696">
        <v>16891009551</v>
      </c>
      <c r="E311" s="696">
        <v>13894173633.699997</v>
      </c>
      <c r="F311" s="684">
        <v>9415207314.2900009</v>
      </c>
      <c r="G311" s="684">
        <v>7472123740.6799984</v>
      </c>
      <c r="H311" s="684">
        <v>6967575825.9799976</v>
      </c>
      <c r="I311" s="686"/>
    </row>
    <row r="312" spans="2:9">
      <c r="B312" s="705"/>
      <c r="C312" s="706" t="s">
        <v>1269</v>
      </c>
      <c r="D312" s="684">
        <v>14155778681</v>
      </c>
      <c r="E312" s="684">
        <v>10912299919.829998</v>
      </c>
      <c r="F312" s="684">
        <v>7934850726.8899994</v>
      </c>
      <c r="G312" s="684">
        <v>6012786736.7599993</v>
      </c>
      <c r="H312" s="684">
        <v>5517271822.0599985</v>
      </c>
      <c r="I312" s="686"/>
    </row>
    <row r="313" spans="2:9">
      <c r="B313" s="705"/>
      <c r="C313" s="707" t="s">
        <v>1270</v>
      </c>
      <c r="D313" s="686">
        <v>0</v>
      </c>
      <c r="E313" s="686">
        <v>286433082</v>
      </c>
      <c r="F313" s="686">
        <v>132210184.5</v>
      </c>
      <c r="G313" s="686">
        <v>132210184.5</v>
      </c>
      <c r="H313" s="686">
        <v>132210184.5</v>
      </c>
      <c r="I313" s="686"/>
    </row>
    <row r="314" spans="2:9">
      <c r="B314" s="705"/>
      <c r="C314" s="707" t="s">
        <v>1271</v>
      </c>
      <c r="D314" s="686">
        <v>1369118806</v>
      </c>
      <c r="E314" s="686">
        <v>1329208567.8699999</v>
      </c>
      <c r="F314" s="686">
        <v>694716864.12</v>
      </c>
      <c r="G314" s="686">
        <v>694716864.12</v>
      </c>
      <c r="H314" s="686">
        <v>685683864.12</v>
      </c>
      <c r="I314" s="686"/>
    </row>
    <row r="315" spans="2:9">
      <c r="B315" s="705"/>
      <c r="C315" s="707" t="s">
        <v>1272</v>
      </c>
      <c r="D315" s="686">
        <v>1335228794</v>
      </c>
      <c r="E315" s="686">
        <v>1335228794</v>
      </c>
      <c r="F315" s="686">
        <v>625678320.27999997</v>
      </c>
      <c r="G315" s="686">
        <v>618145075.30999994</v>
      </c>
      <c r="H315" s="686">
        <v>618145075.30999994</v>
      </c>
      <c r="I315" s="686"/>
    </row>
    <row r="316" spans="2:9">
      <c r="B316" s="705"/>
      <c r="C316" s="707" t="s">
        <v>1273</v>
      </c>
      <c r="D316" s="686">
        <v>24539167</v>
      </c>
      <c r="E316" s="686">
        <v>24659167</v>
      </c>
      <c r="F316" s="686">
        <v>24579167</v>
      </c>
      <c r="G316" s="686">
        <v>11092828.49</v>
      </c>
      <c r="H316" s="686">
        <v>11092828.49</v>
      </c>
      <c r="I316" s="686"/>
    </row>
    <row r="317" spans="2:9">
      <c r="B317" s="705"/>
      <c r="C317" s="707" t="s">
        <v>1274</v>
      </c>
      <c r="D317" s="686">
        <v>6344103</v>
      </c>
      <c r="E317" s="686">
        <v>6344103</v>
      </c>
      <c r="F317" s="686">
        <v>3172051.5</v>
      </c>
      <c r="G317" s="686">
        <v>3172051.5</v>
      </c>
      <c r="H317" s="686">
        <v>3172051.5</v>
      </c>
      <c r="I317" s="686"/>
    </row>
    <row r="318" spans="2:9">
      <c r="B318" s="705"/>
      <c r="C318" s="701" t="s">
        <v>1275</v>
      </c>
      <c r="D318" s="696">
        <v>2359300</v>
      </c>
      <c r="E318" s="696">
        <v>158152604.40000001</v>
      </c>
      <c r="F318" s="684">
        <v>51069491.960000001</v>
      </c>
      <c r="G318" s="684">
        <v>51069491.960000001</v>
      </c>
      <c r="H318" s="684">
        <v>43159088.960000001</v>
      </c>
      <c r="I318" s="686"/>
    </row>
    <row r="319" spans="2:9">
      <c r="B319" s="705"/>
      <c r="C319" s="706" t="s">
        <v>1276</v>
      </c>
      <c r="D319" s="684">
        <v>2359300</v>
      </c>
      <c r="E319" s="684">
        <v>158152604.40000001</v>
      </c>
      <c r="F319" s="684">
        <v>51069491.960000001</v>
      </c>
      <c r="G319" s="684">
        <v>51069491.960000001</v>
      </c>
      <c r="H319" s="684">
        <v>43159088.960000001</v>
      </c>
      <c r="I319" s="686"/>
    </row>
    <row r="320" spans="2:9">
      <c r="B320" s="705"/>
      <c r="C320" s="702" t="s">
        <v>1277</v>
      </c>
      <c r="D320" s="686">
        <v>2359300</v>
      </c>
      <c r="E320" s="686">
        <v>19815261.780000001</v>
      </c>
      <c r="F320" s="686">
        <v>17106875.300000001</v>
      </c>
      <c r="G320" s="686">
        <v>17106875.300000001</v>
      </c>
      <c r="H320" s="686">
        <v>11676367.300000001</v>
      </c>
      <c r="I320" s="686"/>
    </row>
    <row r="321" spans="2:9">
      <c r="B321" s="705"/>
      <c r="C321" s="702" t="s">
        <v>1278</v>
      </c>
      <c r="D321" s="686">
        <v>0</v>
      </c>
      <c r="E321" s="686">
        <v>130337342.62</v>
      </c>
      <c r="F321" s="686">
        <v>30655717.66</v>
      </c>
      <c r="G321" s="686">
        <v>30655717.66</v>
      </c>
      <c r="H321" s="686">
        <v>28175822.66</v>
      </c>
      <c r="I321" s="686"/>
    </row>
    <row r="322" spans="2:9">
      <c r="B322" s="705"/>
      <c r="C322" s="702" t="s">
        <v>1279</v>
      </c>
      <c r="D322" s="686">
        <v>0</v>
      </c>
      <c r="E322" s="686">
        <v>8000000</v>
      </c>
      <c r="F322" s="686">
        <v>3306899</v>
      </c>
      <c r="G322" s="686">
        <v>3306899</v>
      </c>
      <c r="H322" s="686">
        <v>3306899</v>
      </c>
      <c r="I322" s="686"/>
    </row>
    <row r="323" spans="2:9">
      <c r="B323" s="705"/>
      <c r="C323" s="695" t="s">
        <v>1280</v>
      </c>
      <c r="D323" s="696">
        <v>200920640632</v>
      </c>
      <c r="E323" s="696">
        <v>207142155204.30011</v>
      </c>
      <c r="F323" s="684">
        <v>85191686578.509979</v>
      </c>
      <c r="G323" s="684">
        <v>74385533621.340012</v>
      </c>
      <c r="H323" s="684">
        <v>63394514986.950005</v>
      </c>
      <c r="I323" s="686"/>
    </row>
    <row r="324" spans="2:9">
      <c r="B324" s="705"/>
      <c r="C324" s="697" t="s">
        <v>1281</v>
      </c>
      <c r="D324" s="698">
        <v>75124304565</v>
      </c>
      <c r="E324" s="698">
        <v>71646186457.810013</v>
      </c>
      <c r="F324" s="699">
        <v>23905587256.799988</v>
      </c>
      <c r="G324" s="698">
        <v>22105112691.510014</v>
      </c>
      <c r="H324" s="698">
        <v>19355197860.75</v>
      </c>
      <c r="I324" s="686"/>
    </row>
    <row r="325" spans="2:9">
      <c r="B325" s="705"/>
      <c r="C325" s="700" t="s">
        <v>1282</v>
      </c>
      <c r="D325" s="696">
        <v>65356745142</v>
      </c>
      <c r="E325" s="696">
        <v>61178858267.730034</v>
      </c>
      <c r="F325" s="684">
        <v>20450012793.629997</v>
      </c>
      <c r="G325" s="684">
        <v>19273133828.170006</v>
      </c>
      <c r="H325" s="684">
        <v>16724936883.970001</v>
      </c>
      <c r="I325" s="686"/>
    </row>
    <row r="326" spans="2:9">
      <c r="B326" s="705"/>
      <c r="C326" s="702" t="s">
        <v>1283</v>
      </c>
      <c r="D326" s="686">
        <v>422805940</v>
      </c>
      <c r="E326" s="686">
        <v>569897589.1900003</v>
      </c>
      <c r="F326" s="686">
        <v>87021818.660000011</v>
      </c>
      <c r="G326" s="686">
        <v>82442341.430000022</v>
      </c>
      <c r="H326" s="686">
        <v>76296923.760000005</v>
      </c>
      <c r="I326" s="686"/>
    </row>
    <row r="327" spans="2:9">
      <c r="B327" s="705"/>
      <c r="C327" s="702" t="s">
        <v>1284</v>
      </c>
      <c r="D327" s="686">
        <v>35483588</v>
      </c>
      <c r="E327" s="686">
        <v>35483588</v>
      </c>
      <c r="F327" s="686">
        <v>0</v>
      </c>
      <c r="G327" s="686">
        <v>0</v>
      </c>
      <c r="H327" s="686">
        <v>0</v>
      </c>
      <c r="I327" s="686"/>
    </row>
    <row r="328" spans="2:9">
      <c r="B328" s="705"/>
      <c r="C328" s="702" t="s">
        <v>1285</v>
      </c>
      <c r="D328" s="686">
        <v>1010578492</v>
      </c>
      <c r="E328" s="686">
        <v>1388241411.54</v>
      </c>
      <c r="F328" s="686">
        <v>311849796.12</v>
      </c>
      <c r="G328" s="686">
        <v>108323666.87</v>
      </c>
      <c r="H328" s="686">
        <v>94822249.560000002</v>
      </c>
      <c r="I328" s="686"/>
    </row>
    <row r="329" spans="2:9">
      <c r="B329" s="705"/>
      <c r="C329" s="702" t="s">
        <v>1286</v>
      </c>
      <c r="D329" s="686">
        <v>0</v>
      </c>
      <c r="E329" s="686">
        <v>3150000</v>
      </c>
      <c r="F329" s="686">
        <v>0</v>
      </c>
      <c r="G329" s="686">
        <v>0</v>
      </c>
      <c r="H329" s="686">
        <v>0</v>
      </c>
      <c r="I329" s="686"/>
    </row>
    <row r="330" spans="2:9">
      <c r="B330" s="705"/>
      <c r="C330" s="702" t="s">
        <v>1287</v>
      </c>
      <c r="D330" s="686">
        <v>58263409589</v>
      </c>
      <c r="E330" s="686">
        <v>54961802962.020027</v>
      </c>
      <c r="F330" s="686">
        <v>18846006724.940002</v>
      </c>
      <c r="G330" s="686">
        <v>17974592156.560005</v>
      </c>
      <c r="H330" s="686">
        <v>15560311050.900002</v>
      </c>
      <c r="I330" s="686"/>
    </row>
    <row r="331" spans="2:9">
      <c r="B331" s="705"/>
      <c r="C331" s="702" t="s">
        <v>1288</v>
      </c>
      <c r="D331" s="686">
        <v>2023880842</v>
      </c>
      <c r="E331" s="686">
        <v>989867112.66000009</v>
      </c>
      <c r="F331" s="686">
        <v>21990216.670000002</v>
      </c>
      <c r="G331" s="686">
        <v>20749569.899999999</v>
      </c>
      <c r="H331" s="686">
        <v>8773383.3400000017</v>
      </c>
      <c r="I331" s="686"/>
    </row>
    <row r="332" spans="2:9">
      <c r="B332" s="705"/>
      <c r="C332" s="702" t="s">
        <v>1289</v>
      </c>
      <c r="D332" s="686">
        <v>85157604</v>
      </c>
      <c r="E332" s="686">
        <v>88528857.49000001</v>
      </c>
      <c r="F332" s="686">
        <v>4050000.01</v>
      </c>
      <c r="G332" s="686">
        <v>4050000</v>
      </c>
      <c r="H332" s="686">
        <v>0</v>
      </c>
      <c r="I332" s="686"/>
    </row>
    <row r="333" spans="2:9">
      <c r="B333" s="705"/>
      <c r="C333" s="702" t="s">
        <v>1290</v>
      </c>
      <c r="D333" s="686">
        <v>277545388</v>
      </c>
      <c r="E333" s="686">
        <v>360545388</v>
      </c>
      <c r="F333" s="686">
        <v>295293633.19999999</v>
      </c>
      <c r="G333" s="686">
        <v>267244441.19999999</v>
      </c>
      <c r="H333" s="686">
        <v>180608286.59999999</v>
      </c>
      <c r="I333" s="686"/>
    </row>
    <row r="334" spans="2:9">
      <c r="B334" s="705"/>
      <c r="C334" s="702" t="s">
        <v>1291</v>
      </c>
      <c r="D334" s="686">
        <v>3229452738</v>
      </c>
      <c r="E334" s="686">
        <v>2772910397.8299994</v>
      </c>
      <c r="F334" s="686">
        <v>878430617.88999999</v>
      </c>
      <c r="G334" s="686">
        <v>810361666.06999993</v>
      </c>
      <c r="H334" s="686">
        <v>798755003.66999996</v>
      </c>
      <c r="I334" s="686"/>
    </row>
    <row r="335" spans="2:9">
      <c r="B335" s="705"/>
      <c r="C335" s="702" t="s">
        <v>1292</v>
      </c>
      <c r="D335" s="686">
        <v>8430961</v>
      </c>
      <c r="E335" s="686">
        <v>8430961</v>
      </c>
      <c r="F335" s="686">
        <v>5369986.1399999997</v>
      </c>
      <c r="G335" s="686">
        <v>5369986.1399999997</v>
      </c>
      <c r="H335" s="686">
        <v>5369986.1399999997</v>
      </c>
      <c r="I335" s="686"/>
    </row>
    <row r="336" spans="2:9">
      <c r="B336" s="705"/>
      <c r="C336" s="700" t="s">
        <v>1293</v>
      </c>
      <c r="D336" s="696">
        <v>9767559423</v>
      </c>
      <c r="E336" s="696">
        <v>10467328190.080002</v>
      </c>
      <c r="F336" s="684">
        <v>3455574463.1699991</v>
      </c>
      <c r="G336" s="684">
        <v>2831978863.3399997</v>
      </c>
      <c r="H336" s="684">
        <v>2630260976.7799997</v>
      </c>
      <c r="I336" s="686"/>
    </row>
    <row r="337" spans="2:9">
      <c r="B337" s="705"/>
      <c r="C337" s="702" t="s">
        <v>1294</v>
      </c>
      <c r="D337" s="686">
        <v>620811218</v>
      </c>
      <c r="E337" s="686">
        <v>934552976.46000004</v>
      </c>
      <c r="F337" s="686">
        <v>731440765.57999992</v>
      </c>
      <c r="G337" s="686">
        <v>382358005.44999999</v>
      </c>
      <c r="H337" s="686">
        <v>379475860.71999997</v>
      </c>
      <c r="I337" s="686"/>
    </row>
    <row r="338" spans="2:9">
      <c r="B338" s="705"/>
      <c r="C338" s="702" t="s">
        <v>978</v>
      </c>
      <c r="D338" s="686">
        <v>56904793</v>
      </c>
      <c r="E338" s="686">
        <v>67105440.07</v>
      </c>
      <c r="F338" s="686">
        <v>30160647.07</v>
      </c>
      <c r="G338" s="686">
        <v>13943000</v>
      </c>
      <c r="H338" s="686">
        <v>13943000</v>
      </c>
      <c r="I338" s="686"/>
    </row>
    <row r="339" spans="2:9">
      <c r="B339" s="705"/>
      <c r="C339" s="702" t="s">
        <v>988</v>
      </c>
      <c r="D339" s="686">
        <v>168448848</v>
      </c>
      <c r="E339" s="686">
        <v>184665848</v>
      </c>
      <c r="F339" s="686">
        <v>150584957.09999999</v>
      </c>
      <c r="G339" s="686">
        <v>93866944.019999996</v>
      </c>
      <c r="H339" s="686">
        <v>91375324.579999998</v>
      </c>
      <c r="I339" s="686"/>
    </row>
    <row r="340" spans="2:9">
      <c r="B340" s="705"/>
      <c r="C340" s="702" t="s">
        <v>989</v>
      </c>
      <c r="D340" s="686">
        <v>295548077</v>
      </c>
      <c r="E340" s="686">
        <v>452928032.62</v>
      </c>
      <c r="F340" s="686">
        <v>380810527.22000003</v>
      </c>
      <c r="G340" s="686">
        <v>192473772</v>
      </c>
      <c r="H340" s="686">
        <v>192473772</v>
      </c>
      <c r="I340" s="686"/>
    </row>
    <row r="341" spans="2:9">
      <c r="B341" s="705"/>
      <c r="C341" s="702" t="s">
        <v>990</v>
      </c>
      <c r="D341" s="686">
        <v>2874248</v>
      </c>
      <c r="E341" s="686">
        <v>56926248</v>
      </c>
      <c r="F341" s="686">
        <v>53824338.399999999</v>
      </c>
      <c r="G341" s="686">
        <v>29311851.07</v>
      </c>
      <c r="H341" s="686">
        <v>28972683.07</v>
      </c>
      <c r="I341" s="686"/>
    </row>
    <row r="342" spans="2:9">
      <c r="B342" s="705"/>
      <c r="C342" s="702" t="s">
        <v>991</v>
      </c>
      <c r="D342" s="686">
        <v>0</v>
      </c>
      <c r="E342" s="686">
        <v>240000</v>
      </c>
      <c r="F342" s="686">
        <v>240000</v>
      </c>
      <c r="G342" s="686">
        <v>20000</v>
      </c>
      <c r="H342" s="686">
        <v>20000</v>
      </c>
      <c r="I342" s="686"/>
    </row>
    <row r="343" spans="2:9">
      <c r="B343" s="705"/>
      <c r="C343" s="702" t="s">
        <v>993</v>
      </c>
      <c r="D343" s="686">
        <v>27863993</v>
      </c>
      <c r="E343" s="686">
        <v>28365049</v>
      </c>
      <c r="F343" s="686">
        <v>6958560</v>
      </c>
      <c r="G343" s="686">
        <v>0</v>
      </c>
      <c r="H343" s="686">
        <v>0</v>
      </c>
      <c r="I343" s="686"/>
    </row>
    <row r="344" spans="2:9">
      <c r="B344" s="705"/>
      <c r="C344" s="702" t="s">
        <v>994</v>
      </c>
      <c r="D344" s="686">
        <v>110250</v>
      </c>
      <c r="E344" s="686">
        <v>110250</v>
      </c>
      <c r="F344" s="686">
        <v>0</v>
      </c>
      <c r="G344" s="686">
        <v>0</v>
      </c>
      <c r="H344" s="686">
        <v>0</v>
      </c>
      <c r="I344" s="686"/>
    </row>
    <row r="345" spans="2:9">
      <c r="B345" s="705"/>
      <c r="C345" s="702" t="s">
        <v>995</v>
      </c>
      <c r="D345" s="686">
        <v>131316</v>
      </c>
      <c r="E345" s="686">
        <v>131316</v>
      </c>
      <c r="F345" s="686">
        <v>0</v>
      </c>
      <c r="G345" s="686">
        <v>0</v>
      </c>
      <c r="H345" s="686">
        <v>0</v>
      </c>
      <c r="I345" s="686"/>
    </row>
    <row r="346" spans="2:9">
      <c r="B346" s="705"/>
      <c r="C346" s="702" t="s">
        <v>996</v>
      </c>
      <c r="D346" s="686">
        <v>961316</v>
      </c>
      <c r="E346" s="686">
        <v>961316</v>
      </c>
      <c r="F346" s="686">
        <v>7000</v>
      </c>
      <c r="G346" s="686">
        <v>0</v>
      </c>
      <c r="H346" s="686">
        <v>0</v>
      </c>
      <c r="I346" s="686"/>
    </row>
    <row r="347" spans="2:9">
      <c r="B347" s="705"/>
      <c r="C347" s="702" t="s">
        <v>997</v>
      </c>
      <c r="D347" s="686">
        <v>1125316</v>
      </c>
      <c r="E347" s="686">
        <v>1125316</v>
      </c>
      <c r="F347" s="686">
        <v>395000</v>
      </c>
      <c r="G347" s="686">
        <v>388670.97</v>
      </c>
      <c r="H347" s="686">
        <v>388670.97</v>
      </c>
      <c r="I347" s="686"/>
    </row>
    <row r="348" spans="2:9">
      <c r="B348" s="705"/>
      <c r="C348" s="702" t="s">
        <v>1001</v>
      </c>
      <c r="D348" s="686">
        <v>214236</v>
      </c>
      <c r="E348" s="686">
        <v>214236</v>
      </c>
      <c r="F348" s="686">
        <v>0</v>
      </c>
      <c r="G348" s="686">
        <v>0</v>
      </c>
      <c r="H348" s="686">
        <v>0</v>
      </c>
      <c r="I348" s="686"/>
    </row>
    <row r="349" spans="2:9">
      <c r="B349" s="705"/>
      <c r="C349" s="702" t="s">
        <v>1003</v>
      </c>
      <c r="D349" s="686">
        <v>10559520</v>
      </c>
      <c r="E349" s="686">
        <v>16548000</v>
      </c>
      <c r="F349" s="686">
        <v>11548000</v>
      </c>
      <c r="G349" s="686">
        <v>3149000</v>
      </c>
      <c r="H349" s="686">
        <v>3149000</v>
      </c>
      <c r="I349" s="686"/>
    </row>
    <row r="350" spans="2:9">
      <c r="B350" s="705"/>
      <c r="C350" s="702" t="s">
        <v>1004</v>
      </c>
      <c r="D350" s="686">
        <v>0</v>
      </c>
      <c r="E350" s="686">
        <v>1452000</v>
      </c>
      <c r="F350" s="686">
        <v>1102883.3400000001</v>
      </c>
      <c r="G350" s="686">
        <v>1064188.8999999999</v>
      </c>
      <c r="H350" s="686">
        <v>1064188.8999999999</v>
      </c>
      <c r="I350" s="686"/>
    </row>
    <row r="351" spans="2:9">
      <c r="B351" s="705"/>
      <c r="C351" s="702" t="s">
        <v>1008</v>
      </c>
      <c r="D351" s="686">
        <v>0</v>
      </c>
      <c r="E351" s="686">
        <v>769751</v>
      </c>
      <c r="F351" s="686">
        <v>0</v>
      </c>
      <c r="G351" s="686">
        <v>0</v>
      </c>
      <c r="H351" s="686">
        <v>0</v>
      </c>
      <c r="I351" s="686"/>
    </row>
    <row r="352" spans="2:9">
      <c r="B352" s="705"/>
      <c r="C352" s="702" t="s">
        <v>1012</v>
      </c>
      <c r="D352" s="686">
        <v>0</v>
      </c>
      <c r="E352" s="686">
        <v>32500000</v>
      </c>
      <c r="F352" s="686">
        <v>15000000</v>
      </c>
      <c r="G352" s="686">
        <v>12970000</v>
      </c>
      <c r="H352" s="686">
        <v>12970000</v>
      </c>
      <c r="I352" s="686"/>
    </row>
    <row r="353" spans="2:9">
      <c r="B353" s="705"/>
      <c r="C353" s="702" t="s">
        <v>1015</v>
      </c>
      <c r="D353" s="686">
        <v>200800</v>
      </c>
      <c r="E353" s="686">
        <v>200800</v>
      </c>
      <c r="F353" s="686">
        <v>0</v>
      </c>
      <c r="G353" s="686">
        <v>0</v>
      </c>
      <c r="H353" s="686">
        <v>0</v>
      </c>
      <c r="I353" s="686"/>
    </row>
    <row r="354" spans="2:9">
      <c r="B354" s="705"/>
      <c r="C354" s="702" t="s">
        <v>1025</v>
      </c>
      <c r="D354" s="686">
        <v>25928608</v>
      </c>
      <c r="E354" s="686">
        <v>41691792.840000004</v>
      </c>
      <c r="F354" s="686">
        <v>37546708.439999998</v>
      </c>
      <c r="G354" s="686">
        <v>16329906.48</v>
      </c>
      <c r="H354" s="686">
        <v>16305859.48</v>
      </c>
      <c r="I354" s="686"/>
    </row>
    <row r="355" spans="2:9">
      <c r="B355" s="705"/>
      <c r="C355" s="702" t="s">
        <v>1026</v>
      </c>
      <c r="D355" s="686">
        <v>25928061</v>
      </c>
      <c r="E355" s="686">
        <v>41539847.939999998</v>
      </c>
      <c r="F355" s="686">
        <v>37571119.780000001</v>
      </c>
      <c r="G355" s="686">
        <v>16365309.200000001</v>
      </c>
      <c r="H355" s="686">
        <v>16341228.270000001</v>
      </c>
      <c r="I355" s="686"/>
    </row>
    <row r="356" spans="2:9">
      <c r="B356" s="705"/>
      <c r="C356" s="702" t="s">
        <v>1027</v>
      </c>
      <c r="D356" s="686">
        <v>4011836</v>
      </c>
      <c r="E356" s="686">
        <v>7077732.9900000002</v>
      </c>
      <c r="F356" s="686">
        <v>5691024.2300000004</v>
      </c>
      <c r="G356" s="686">
        <v>2475362.8100000005</v>
      </c>
      <c r="H356" s="686">
        <v>2472133.4500000002</v>
      </c>
      <c r="I356" s="686"/>
    </row>
    <row r="357" spans="2:9">
      <c r="B357" s="705"/>
      <c r="C357" s="700" t="s">
        <v>1295</v>
      </c>
      <c r="D357" s="696">
        <v>9103928775</v>
      </c>
      <c r="E357" s="696">
        <v>9471075361.4800034</v>
      </c>
      <c r="F357" s="684">
        <v>2700859119.9899998</v>
      </c>
      <c r="G357" s="684">
        <v>2426346280.29</v>
      </c>
      <c r="H357" s="684">
        <v>2227510538.4599996</v>
      </c>
      <c r="I357" s="686"/>
    </row>
    <row r="358" spans="2:9">
      <c r="B358" s="705"/>
      <c r="C358" s="702" t="s">
        <v>1034</v>
      </c>
      <c r="D358" s="686">
        <v>1178938</v>
      </c>
      <c r="E358" s="686">
        <v>1178938</v>
      </c>
      <c r="F358" s="686">
        <v>0</v>
      </c>
      <c r="G358" s="686">
        <v>0</v>
      </c>
      <c r="H358" s="686">
        <v>0</v>
      </c>
      <c r="I358" s="686"/>
    </row>
    <row r="359" spans="2:9">
      <c r="B359" s="705"/>
      <c r="C359" s="702" t="s">
        <v>1036</v>
      </c>
      <c r="D359" s="686">
        <v>229430</v>
      </c>
      <c r="E359" s="686">
        <v>229430</v>
      </c>
      <c r="F359" s="686">
        <v>0</v>
      </c>
      <c r="G359" s="686">
        <v>0</v>
      </c>
      <c r="H359" s="686">
        <v>0</v>
      </c>
      <c r="I359" s="686"/>
    </row>
    <row r="360" spans="2:9">
      <c r="B360" s="705"/>
      <c r="C360" s="702" t="s">
        <v>1037</v>
      </c>
      <c r="D360" s="686">
        <v>876856</v>
      </c>
      <c r="E360" s="686">
        <v>876856</v>
      </c>
      <c r="F360" s="686">
        <v>0</v>
      </c>
      <c r="G360" s="686">
        <v>0</v>
      </c>
      <c r="H360" s="686">
        <v>0</v>
      </c>
      <c r="I360" s="686"/>
    </row>
    <row r="361" spans="2:9">
      <c r="B361" s="705"/>
      <c r="C361" s="702" t="s">
        <v>1039</v>
      </c>
      <c r="D361" s="686">
        <v>209387</v>
      </c>
      <c r="E361" s="686">
        <v>359387</v>
      </c>
      <c r="F361" s="686">
        <v>120165.73</v>
      </c>
      <c r="G361" s="686">
        <v>120165.73</v>
      </c>
      <c r="H361" s="686">
        <v>120165.73</v>
      </c>
      <c r="I361" s="686"/>
    </row>
    <row r="362" spans="2:9">
      <c r="B362" s="705"/>
      <c r="C362" s="702" t="s">
        <v>1041</v>
      </c>
      <c r="D362" s="686">
        <v>1345440</v>
      </c>
      <c r="E362" s="686">
        <v>15351680</v>
      </c>
      <c r="F362" s="686">
        <v>0</v>
      </c>
      <c r="G362" s="686">
        <v>0</v>
      </c>
      <c r="H362" s="686">
        <v>0</v>
      </c>
      <c r="I362" s="686"/>
    </row>
    <row r="363" spans="2:9">
      <c r="B363" s="705"/>
      <c r="C363" s="702" t="s">
        <v>1042</v>
      </c>
      <c r="D363" s="686">
        <v>820706</v>
      </c>
      <c r="E363" s="686">
        <v>820706</v>
      </c>
      <c r="F363" s="686">
        <v>0</v>
      </c>
      <c r="G363" s="686">
        <v>0</v>
      </c>
      <c r="H363" s="686">
        <v>0</v>
      </c>
      <c r="I363" s="686"/>
    </row>
    <row r="364" spans="2:9">
      <c r="B364" s="705"/>
      <c r="C364" s="702" t="s">
        <v>1043</v>
      </c>
      <c r="D364" s="686">
        <v>350000</v>
      </c>
      <c r="E364" s="686">
        <v>891800</v>
      </c>
      <c r="F364" s="686">
        <v>609402.97</v>
      </c>
      <c r="G364" s="686">
        <v>606157.97</v>
      </c>
      <c r="H364" s="686">
        <v>606157.97</v>
      </c>
      <c r="I364" s="686"/>
    </row>
    <row r="365" spans="2:9">
      <c r="B365" s="705"/>
      <c r="C365" s="702" t="s">
        <v>1044</v>
      </c>
      <c r="D365" s="686">
        <v>9659025</v>
      </c>
      <c r="E365" s="686">
        <v>18234584</v>
      </c>
      <c r="F365" s="686">
        <v>4028578.0800000005</v>
      </c>
      <c r="G365" s="686">
        <v>2412568.0800000005</v>
      </c>
      <c r="H365" s="686">
        <v>2208935.21</v>
      </c>
      <c r="I365" s="686"/>
    </row>
    <row r="366" spans="2:9">
      <c r="B366" s="705"/>
      <c r="C366" s="702" t="s">
        <v>1045</v>
      </c>
      <c r="D366" s="686">
        <v>500435489</v>
      </c>
      <c r="E366" s="686">
        <v>507404705.80000001</v>
      </c>
      <c r="F366" s="686">
        <v>46768301.200000003</v>
      </c>
      <c r="G366" s="686">
        <v>24189352.199999999</v>
      </c>
      <c r="H366" s="686">
        <v>24058552.199999999</v>
      </c>
      <c r="I366" s="686"/>
    </row>
    <row r="367" spans="2:9">
      <c r="B367" s="705"/>
      <c r="C367" s="702" t="s">
        <v>1046</v>
      </c>
      <c r="D367" s="686">
        <v>2605990</v>
      </c>
      <c r="E367" s="686">
        <v>4040645.18</v>
      </c>
      <c r="F367" s="686">
        <v>657420.28</v>
      </c>
      <c r="G367" s="686">
        <v>657420.28</v>
      </c>
      <c r="H367" s="686">
        <v>657420.28</v>
      </c>
      <c r="I367" s="686"/>
    </row>
    <row r="368" spans="2:9">
      <c r="B368" s="705"/>
      <c r="C368" s="702" t="s">
        <v>1049</v>
      </c>
      <c r="D368" s="686">
        <v>3112316</v>
      </c>
      <c r="E368" s="686">
        <v>9101873.1999999993</v>
      </c>
      <c r="F368" s="686">
        <v>176860.22</v>
      </c>
      <c r="G368" s="686">
        <v>176860.22</v>
      </c>
      <c r="H368" s="686">
        <v>176860.22</v>
      </c>
      <c r="I368" s="686"/>
    </row>
    <row r="369" spans="2:9">
      <c r="B369" s="705"/>
      <c r="C369" s="702" t="s">
        <v>1050</v>
      </c>
      <c r="D369" s="686">
        <v>10919943</v>
      </c>
      <c r="E369" s="686">
        <v>100961988.13</v>
      </c>
      <c r="F369" s="686">
        <v>31204822.799999997</v>
      </c>
      <c r="G369" s="686">
        <v>31204822.799999997</v>
      </c>
      <c r="H369" s="686">
        <v>28661214.799999997</v>
      </c>
      <c r="I369" s="686"/>
    </row>
    <row r="370" spans="2:9">
      <c r="B370" s="705"/>
      <c r="C370" s="702" t="s">
        <v>1051</v>
      </c>
      <c r="D370" s="686">
        <v>842221</v>
      </c>
      <c r="E370" s="686">
        <v>842221</v>
      </c>
      <c r="F370" s="686">
        <v>0</v>
      </c>
      <c r="G370" s="686">
        <v>0</v>
      </c>
      <c r="H370" s="686">
        <v>0</v>
      </c>
      <c r="I370" s="686"/>
    </row>
    <row r="371" spans="2:9">
      <c r="B371" s="705"/>
      <c r="C371" s="702" t="s">
        <v>1053</v>
      </c>
      <c r="D371" s="686">
        <v>394715</v>
      </c>
      <c r="E371" s="686">
        <v>466707</v>
      </c>
      <c r="F371" s="686">
        <v>27000</v>
      </c>
      <c r="G371" s="686">
        <v>27000</v>
      </c>
      <c r="H371" s="686">
        <v>27000</v>
      </c>
      <c r="I371" s="686"/>
    </row>
    <row r="372" spans="2:9">
      <c r="B372" s="705"/>
      <c r="C372" s="702" t="s">
        <v>1054</v>
      </c>
      <c r="D372" s="686">
        <v>10566784</v>
      </c>
      <c r="E372" s="686">
        <v>17053784</v>
      </c>
      <c r="F372" s="686">
        <v>9441224.8900000006</v>
      </c>
      <c r="G372" s="686">
        <v>9441224.8900000006</v>
      </c>
      <c r="H372" s="686">
        <v>8928541.3200000022</v>
      </c>
      <c r="I372" s="686"/>
    </row>
    <row r="373" spans="2:9">
      <c r="B373" s="705"/>
      <c r="C373" s="702" t="s">
        <v>1059</v>
      </c>
      <c r="D373" s="686">
        <v>29000</v>
      </c>
      <c r="E373" s="686">
        <v>1443677</v>
      </c>
      <c r="F373" s="686">
        <v>1132193.07</v>
      </c>
      <c r="G373" s="686">
        <v>707620.65</v>
      </c>
      <c r="H373" s="686">
        <v>566096.52</v>
      </c>
      <c r="I373" s="686"/>
    </row>
    <row r="374" spans="2:9">
      <c r="B374" s="705"/>
      <c r="C374" s="702" t="s">
        <v>1060</v>
      </c>
      <c r="D374" s="686">
        <v>62400</v>
      </c>
      <c r="E374" s="686">
        <v>62400</v>
      </c>
      <c r="F374" s="686">
        <v>0</v>
      </c>
      <c r="G374" s="686">
        <v>0</v>
      </c>
      <c r="H374" s="686">
        <v>0</v>
      </c>
      <c r="I374" s="686"/>
    </row>
    <row r="375" spans="2:9">
      <c r="B375" s="705"/>
      <c r="C375" s="702" t="s">
        <v>1061</v>
      </c>
      <c r="D375" s="686">
        <v>17829</v>
      </c>
      <c r="E375" s="686">
        <v>17829</v>
      </c>
      <c r="F375" s="686">
        <v>0</v>
      </c>
      <c r="G375" s="686">
        <v>0</v>
      </c>
      <c r="H375" s="686">
        <v>0</v>
      </c>
      <c r="I375" s="686"/>
    </row>
    <row r="376" spans="2:9">
      <c r="B376" s="705"/>
      <c r="C376" s="702" t="s">
        <v>1063</v>
      </c>
      <c r="D376" s="686">
        <v>52797498</v>
      </c>
      <c r="E376" s="686">
        <v>12680867.23</v>
      </c>
      <c r="F376" s="686">
        <v>523369.23</v>
      </c>
      <c r="G376" s="686">
        <v>523369.23</v>
      </c>
      <c r="H376" s="686">
        <v>523369.23</v>
      </c>
      <c r="I376" s="686"/>
    </row>
    <row r="377" spans="2:9">
      <c r="B377" s="705"/>
      <c r="C377" s="702" t="s">
        <v>1067</v>
      </c>
      <c r="D377" s="686">
        <v>2000000</v>
      </c>
      <c r="E377" s="686">
        <v>2000000</v>
      </c>
      <c r="F377" s="686">
        <v>0</v>
      </c>
      <c r="G377" s="686">
        <v>0</v>
      </c>
      <c r="H377" s="686">
        <v>0</v>
      </c>
      <c r="I377" s="686"/>
    </row>
    <row r="378" spans="2:9">
      <c r="B378" s="705"/>
      <c r="C378" s="702" t="s">
        <v>1068</v>
      </c>
      <c r="D378" s="686">
        <v>37649366</v>
      </c>
      <c r="E378" s="686">
        <v>37545666</v>
      </c>
      <c r="F378" s="686">
        <v>8780126.459999999</v>
      </c>
      <c r="G378" s="686">
        <v>7633254.79</v>
      </c>
      <c r="H378" s="686">
        <v>7633254.79</v>
      </c>
      <c r="I378" s="686"/>
    </row>
    <row r="379" spans="2:9">
      <c r="B379" s="705"/>
      <c r="C379" s="702" t="s">
        <v>1070</v>
      </c>
      <c r="D379" s="686">
        <v>498575</v>
      </c>
      <c r="E379" s="686">
        <v>2351871.54</v>
      </c>
      <c r="F379" s="686">
        <v>0</v>
      </c>
      <c r="G379" s="686">
        <v>0</v>
      </c>
      <c r="H379" s="686">
        <v>0</v>
      </c>
      <c r="I379" s="686"/>
    </row>
    <row r="380" spans="2:9">
      <c r="B380" s="705"/>
      <c r="C380" s="702" t="s">
        <v>1071</v>
      </c>
      <c r="D380" s="686">
        <v>534870</v>
      </c>
      <c r="E380" s="686">
        <v>1166922.5</v>
      </c>
      <c r="F380" s="686">
        <v>305707</v>
      </c>
      <c r="G380" s="686">
        <v>305707</v>
      </c>
      <c r="H380" s="686">
        <v>305707</v>
      </c>
      <c r="I380" s="686"/>
    </row>
    <row r="381" spans="2:9">
      <c r="B381" s="705"/>
      <c r="C381" s="702" t="s">
        <v>1076</v>
      </c>
      <c r="D381" s="686">
        <v>3200000</v>
      </c>
      <c r="E381" s="686">
        <v>3200000</v>
      </c>
      <c r="F381" s="686">
        <v>0</v>
      </c>
      <c r="G381" s="686">
        <v>0</v>
      </c>
      <c r="H381" s="686">
        <v>0</v>
      </c>
      <c r="I381" s="686"/>
    </row>
    <row r="382" spans="2:9">
      <c r="B382" s="705"/>
      <c r="C382" s="702" t="s">
        <v>1077</v>
      </c>
      <c r="D382" s="686">
        <v>15208930</v>
      </c>
      <c r="E382" s="686">
        <v>24828680</v>
      </c>
      <c r="F382" s="686">
        <v>5546359.9000000004</v>
      </c>
      <c r="G382" s="686">
        <v>5066358.2300000004</v>
      </c>
      <c r="H382" s="686">
        <v>2123073.96</v>
      </c>
      <c r="I382" s="686"/>
    </row>
    <row r="383" spans="2:9">
      <c r="B383" s="705"/>
      <c r="C383" s="702" t="s">
        <v>1079</v>
      </c>
      <c r="D383" s="686">
        <v>0</v>
      </c>
      <c r="E383" s="686">
        <v>16775852.25</v>
      </c>
      <c r="F383" s="686">
        <v>0</v>
      </c>
      <c r="G383" s="686">
        <v>0</v>
      </c>
      <c r="H383" s="686">
        <v>0</v>
      </c>
      <c r="I383" s="686"/>
    </row>
    <row r="384" spans="2:9">
      <c r="B384" s="705"/>
      <c r="C384" s="702" t="s">
        <v>1080</v>
      </c>
      <c r="D384" s="686">
        <v>0</v>
      </c>
      <c r="E384" s="686">
        <v>926000</v>
      </c>
      <c r="F384" s="686">
        <v>0</v>
      </c>
      <c r="G384" s="686">
        <v>0</v>
      </c>
      <c r="H384" s="686">
        <v>0</v>
      </c>
      <c r="I384" s="686"/>
    </row>
    <row r="385" spans="2:9">
      <c r="B385" s="705"/>
      <c r="C385" s="702" t="s">
        <v>1082</v>
      </c>
      <c r="D385" s="686">
        <v>1000000</v>
      </c>
      <c r="E385" s="686">
        <v>1000000</v>
      </c>
      <c r="F385" s="686">
        <v>4881660</v>
      </c>
      <c r="G385" s="686">
        <v>4881660</v>
      </c>
      <c r="H385" s="686">
        <v>4881660</v>
      </c>
      <c r="I385" s="686"/>
    </row>
    <row r="386" spans="2:9">
      <c r="B386" s="705"/>
      <c r="C386" s="702" t="s">
        <v>1083</v>
      </c>
      <c r="D386" s="686">
        <v>59715</v>
      </c>
      <c r="E386" s="686">
        <v>214109.95</v>
      </c>
      <c r="F386" s="686">
        <v>92888.15</v>
      </c>
      <c r="G386" s="686">
        <v>92888.15</v>
      </c>
      <c r="H386" s="686">
        <v>92888.15</v>
      </c>
      <c r="I386" s="686"/>
    </row>
    <row r="387" spans="2:9">
      <c r="B387" s="705"/>
      <c r="C387" s="702" t="s">
        <v>1086</v>
      </c>
      <c r="D387" s="686">
        <v>2000000</v>
      </c>
      <c r="E387" s="686">
        <v>13906000</v>
      </c>
      <c r="F387" s="686">
        <v>5376080</v>
      </c>
      <c r="G387" s="686">
        <v>5376080</v>
      </c>
      <c r="H387" s="686">
        <v>5376080</v>
      </c>
      <c r="I387" s="686"/>
    </row>
    <row r="388" spans="2:9">
      <c r="B388" s="705"/>
      <c r="C388" s="702" t="s">
        <v>1089</v>
      </c>
      <c r="D388" s="686">
        <v>2100000</v>
      </c>
      <c r="E388" s="686">
        <v>2100000</v>
      </c>
      <c r="F388" s="686">
        <v>0</v>
      </c>
      <c r="G388" s="686">
        <v>0</v>
      </c>
      <c r="H388" s="686">
        <v>0</v>
      </c>
      <c r="I388" s="686"/>
    </row>
    <row r="389" spans="2:9">
      <c r="B389" s="705"/>
      <c r="C389" s="702" t="s">
        <v>1090</v>
      </c>
      <c r="D389" s="686">
        <v>22887010</v>
      </c>
      <c r="E389" s="686">
        <v>21922491.280000001</v>
      </c>
      <c r="F389" s="686">
        <v>10504941.699999999</v>
      </c>
      <c r="G389" s="686">
        <v>5369518.71</v>
      </c>
      <c r="H389" s="686">
        <v>5351789.78</v>
      </c>
      <c r="I389" s="686"/>
    </row>
    <row r="390" spans="2:9">
      <c r="B390" s="705"/>
      <c r="C390" s="702" t="s">
        <v>1092</v>
      </c>
      <c r="D390" s="686">
        <v>976049</v>
      </c>
      <c r="E390" s="686">
        <v>44768480.200000003</v>
      </c>
      <c r="F390" s="686">
        <v>32175781.429999992</v>
      </c>
      <c r="G390" s="686">
        <v>32050780.50999999</v>
      </c>
      <c r="H390" s="686">
        <v>32050780.50999999</v>
      </c>
      <c r="I390" s="686"/>
    </row>
    <row r="391" spans="2:9">
      <c r="B391" s="705"/>
      <c r="C391" s="702" t="s">
        <v>1096</v>
      </c>
      <c r="D391" s="686">
        <v>1542200</v>
      </c>
      <c r="E391" s="686">
        <v>1611252.45</v>
      </c>
      <c r="F391" s="686">
        <v>51591.69</v>
      </c>
      <c r="G391" s="686">
        <v>51591.69</v>
      </c>
      <c r="H391" s="686">
        <v>51591.69</v>
      </c>
      <c r="I391" s="686"/>
    </row>
    <row r="392" spans="2:9">
      <c r="B392" s="705"/>
      <c r="C392" s="702" t="s">
        <v>1099</v>
      </c>
      <c r="D392" s="686">
        <v>1700</v>
      </c>
      <c r="E392" s="686">
        <v>7335.4</v>
      </c>
      <c r="F392" s="686">
        <v>0</v>
      </c>
      <c r="G392" s="686">
        <v>0</v>
      </c>
      <c r="H392" s="686">
        <v>0</v>
      </c>
      <c r="I392" s="686"/>
    </row>
    <row r="393" spans="2:9">
      <c r="B393" s="705"/>
      <c r="C393" s="702" t="s">
        <v>1101</v>
      </c>
      <c r="D393" s="686">
        <v>200000</v>
      </c>
      <c r="E393" s="686">
        <v>224152.55</v>
      </c>
      <c r="F393" s="686">
        <v>0</v>
      </c>
      <c r="G393" s="686">
        <v>0</v>
      </c>
      <c r="H393" s="686">
        <v>0</v>
      </c>
      <c r="I393" s="686"/>
    </row>
    <row r="394" spans="2:9">
      <c r="B394" s="705"/>
      <c r="C394" s="702" t="s">
        <v>1102</v>
      </c>
      <c r="D394" s="686">
        <v>37363751</v>
      </c>
      <c r="E394" s="686">
        <v>50886955.659999996</v>
      </c>
      <c r="F394" s="686">
        <v>10468673.050000001</v>
      </c>
      <c r="G394" s="686">
        <v>3392100.24</v>
      </c>
      <c r="H394" s="686">
        <v>3300744.64</v>
      </c>
      <c r="I394" s="686"/>
    </row>
    <row r="395" spans="2:9">
      <c r="B395" s="705"/>
      <c r="C395" s="702" t="s">
        <v>1106</v>
      </c>
      <c r="D395" s="686">
        <v>1132336254</v>
      </c>
      <c r="E395" s="686">
        <v>1161238478.8600001</v>
      </c>
      <c r="F395" s="686">
        <v>226251413.27000001</v>
      </c>
      <c r="G395" s="686">
        <v>174372096.27999997</v>
      </c>
      <c r="H395" s="686">
        <v>173240597.66</v>
      </c>
      <c r="I395" s="686"/>
    </row>
    <row r="396" spans="2:9">
      <c r="B396" s="705"/>
      <c r="C396" s="702" t="s">
        <v>1107</v>
      </c>
      <c r="D396" s="686">
        <v>76930000</v>
      </c>
      <c r="E396" s="686">
        <v>77430000</v>
      </c>
      <c r="F396" s="686">
        <v>1364976</v>
      </c>
      <c r="G396" s="686">
        <v>1155172.0000000002</v>
      </c>
      <c r="H396" s="686">
        <v>967315.99999999988</v>
      </c>
      <c r="I396" s="686"/>
    </row>
    <row r="397" spans="2:9">
      <c r="B397" s="705"/>
      <c r="C397" s="702" t="s">
        <v>1108</v>
      </c>
      <c r="D397" s="686">
        <v>35616990</v>
      </c>
      <c r="E397" s="686">
        <v>35616990</v>
      </c>
      <c r="F397" s="686">
        <v>4869654.49</v>
      </c>
      <c r="G397" s="686">
        <v>4869654.49</v>
      </c>
      <c r="H397" s="686">
        <v>4869654.49</v>
      </c>
      <c r="I397" s="686"/>
    </row>
    <row r="398" spans="2:9">
      <c r="B398" s="705"/>
      <c r="C398" s="702" t="s">
        <v>1109</v>
      </c>
      <c r="D398" s="686">
        <v>468892860</v>
      </c>
      <c r="E398" s="686">
        <v>456579683.10000002</v>
      </c>
      <c r="F398" s="686">
        <v>9224981</v>
      </c>
      <c r="G398" s="686">
        <v>8397369.5</v>
      </c>
      <c r="H398" s="686">
        <v>8192404.5</v>
      </c>
      <c r="I398" s="686"/>
    </row>
    <row r="399" spans="2:9">
      <c r="B399" s="705"/>
      <c r="C399" s="702" t="s">
        <v>1110</v>
      </c>
      <c r="D399" s="686">
        <v>371784702</v>
      </c>
      <c r="E399" s="686">
        <v>253369126.09000009</v>
      </c>
      <c r="F399" s="686">
        <v>7676869.4399999995</v>
      </c>
      <c r="G399" s="686">
        <v>4385646.9000000004</v>
      </c>
      <c r="H399" s="686">
        <v>4385646.9000000004</v>
      </c>
      <c r="I399" s="686"/>
    </row>
    <row r="400" spans="2:9">
      <c r="B400" s="705"/>
      <c r="C400" s="702" t="s">
        <v>1111</v>
      </c>
      <c r="D400" s="686">
        <v>1104900129</v>
      </c>
      <c r="E400" s="686">
        <v>1200505722.27</v>
      </c>
      <c r="F400" s="686">
        <v>67919610.189999998</v>
      </c>
      <c r="G400" s="686">
        <v>60396563.139999993</v>
      </c>
      <c r="H400" s="686">
        <v>58011371.159999989</v>
      </c>
      <c r="I400" s="686"/>
    </row>
    <row r="401" spans="2:9">
      <c r="B401" s="705"/>
      <c r="C401" s="702" t="s">
        <v>1278</v>
      </c>
      <c r="D401" s="686">
        <v>0</v>
      </c>
      <c r="E401" s="686">
        <v>10726278.42</v>
      </c>
      <c r="F401" s="686">
        <v>0</v>
      </c>
      <c r="G401" s="686">
        <v>0</v>
      </c>
      <c r="H401" s="686">
        <v>0</v>
      </c>
      <c r="I401" s="686"/>
    </row>
    <row r="402" spans="2:9">
      <c r="B402" s="705"/>
      <c r="C402" s="702" t="s">
        <v>1112</v>
      </c>
      <c r="D402" s="686">
        <v>10550737</v>
      </c>
      <c r="E402" s="686">
        <v>11000737</v>
      </c>
      <c r="F402" s="686">
        <v>8003371.1900000004</v>
      </c>
      <c r="G402" s="686">
        <v>4090303.6399999997</v>
      </c>
      <c r="H402" s="686">
        <v>2902715.58</v>
      </c>
      <c r="I402" s="686"/>
    </row>
    <row r="403" spans="2:9">
      <c r="B403" s="705"/>
      <c r="C403" s="702" t="s">
        <v>1114</v>
      </c>
      <c r="D403" s="686">
        <v>5851652</v>
      </c>
      <c r="E403" s="686">
        <v>7939556</v>
      </c>
      <c r="F403" s="686">
        <v>2869963.2199999997</v>
      </c>
      <c r="G403" s="686">
        <v>916898.58</v>
      </c>
      <c r="H403" s="686">
        <v>825979.58</v>
      </c>
      <c r="I403" s="686"/>
    </row>
    <row r="404" spans="2:9">
      <c r="B404" s="705"/>
      <c r="C404" s="702" t="s">
        <v>1116</v>
      </c>
      <c r="D404" s="686">
        <v>2500685</v>
      </c>
      <c r="E404" s="686">
        <v>3075685</v>
      </c>
      <c r="F404" s="686">
        <v>705404</v>
      </c>
      <c r="G404" s="686">
        <v>241841</v>
      </c>
      <c r="H404" s="686">
        <v>66906</v>
      </c>
      <c r="I404" s="686"/>
    </row>
    <row r="405" spans="2:9">
      <c r="B405" s="705"/>
      <c r="C405" s="702" t="s">
        <v>1117</v>
      </c>
      <c r="D405" s="686">
        <v>48765242</v>
      </c>
      <c r="E405" s="686">
        <v>52805640.210000008</v>
      </c>
      <c r="F405" s="686">
        <v>37305440.759999998</v>
      </c>
      <c r="G405" s="686">
        <v>14430804.18</v>
      </c>
      <c r="H405" s="686">
        <v>6075321.5900000008</v>
      </c>
      <c r="I405" s="686"/>
    </row>
    <row r="406" spans="2:9">
      <c r="B406" s="705"/>
      <c r="C406" s="702" t="s">
        <v>1122</v>
      </c>
      <c r="D406" s="686">
        <v>1089241</v>
      </c>
      <c r="E406" s="686">
        <v>1089241</v>
      </c>
      <c r="F406" s="686">
        <v>0</v>
      </c>
      <c r="G406" s="686">
        <v>0</v>
      </c>
      <c r="H406" s="686">
        <v>0</v>
      </c>
      <c r="I406" s="686"/>
    </row>
    <row r="407" spans="2:9">
      <c r="B407" s="705"/>
      <c r="C407" s="702" t="s">
        <v>1123</v>
      </c>
      <c r="D407" s="686">
        <v>1100000</v>
      </c>
      <c r="E407" s="686">
        <v>161951516.59999999</v>
      </c>
      <c r="F407" s="686">
        <v>134222975.38999999</v>
      </c>
      <c r="G407" s="686">
        <v>106474252.55999999</v>
      </c>
      <c r="H407" s="686">
        <v>84355466.629999995</v>
      </c>
      <c r="I407" s="686"/>
    </row>
    <row r="408" spans="2:9">
      <c r="B408" s="705"/>
      <c r="C408" s="702" t="s">
        <v>1124</v>
      </c>
      <c r="D408" s="686">
        <v>1072000</v>
      </c>
      <c r="E408" s="686">
        <v>1272000</v>
      </c>
      <c r="F408" s="686">
        <v>9236.6</v>
      </c>
      <c r="G408" s="686">
        <v>849.6</v>
      </c>
      <c r="H408" s="686">
        <v>0</v>
      </c>
      <c r="I408" s="686"/>
    </row>
    <row r="409" spans="2:9">
      <c r="B409" s="705"/>
      <c r="C409" s="702" t="s">
        <v>1125</v>
      </c>
      <c r="D409" s="686">
        <v>134000</v>
      </c>
      <c r="E409" s="686">
        <v>6525513.8900000006</v>
      </c>
      <c r="F409" s="686">
        <v>1880589.6</v>
      </c>
      <c r="G409" s="686">
        <v>1482410.4</v>
      </c>
      <c r="H409" s="686">
        <v>1395350</v>
      </c>
      <c r="I409" s="686"/>
    </row>
    <row r="410" spans="2:9">
      <c r="B410" s="705"/>
      <c r="C410" s="702" t="s">
        <v>1126</v>
      </c>
      <c r="D410" s="686">
        <v>3635509</v>
      </c>
      <c r="E410" s="686">
        <v>4635509</v>
      </c>
      <c r="F410" s="686">
        <v>1641616</v>
      </c>
      <c r="G410" s="686">
        <v>1502966</v>
      </c>
      <c r="H410" s="686">
        <v>351345</v>
      </c>
      <c r="I410" s="686"/>
    </row>
    <row r="411" spans="2:9">
      <c r="B411" s="705"/>
      <c r="C411" s="702" t="s">
        <v>1127</v>
      </c>
      <c r="D411" s="686">
        <v>732970</v>
      </c>
      <c r="E411" s="686">
        <v>732970</v>
      </c>
      <c r="F411" s="686">
        <v>0</v>
      </c>
      <c r="G411" s="686">
        <v>0</v>
      </c>
      <c r="H411" s="686">
        <v>0</v>
      </c>
      <c r="I411" s="686"/>
    </row>
    <row r="412" spans="2:9">
      <c r="B412" s="705"/>
      <c r="C412" s="702" t="s">
        <v>1128</v>
      </c>
      <c r="D412" s="686">
        <v>1367580</v>
      </c>
      <c r="E412" s="686">
        <v>1190834.8</v>
      </c>
      <c r="F412" s="686">
        <v>68302.559999999998</v>
      </c>
      <c r="G412" s="686">
        <v>68302.559999999998</v>
      </c>
      <c r="H412" s="686">
        <v>68302.559999999998</v>
      </c>
      <c r="I412" s="686"/>
    </row>
    <row r="413" spans="2:9">
      <c r="B413" s="705"/>
      <c r="C413" s="702" t="s">
        <v>1129</v>
      </c>
      <c r="D413" s="686">
        <v>568965</v>
      </c>
      <c r="E413" s="686">
        <v>1295765</v>
      </c>
      <c r="F413" s="686">
        <v>681196.38</v>
      </c>
      <c r="G413" s="686">
        <v>681196.38</v>
      </c>
      <c r="H413" s="686">
        <v>681196.38</v>
      </c>
      <c r="I413" s="686"/>
    </row>
    <row r="414" spans="2:9">
      <c r="B414" s="705"/>
      <c r="C414" s="702" t="s">
        <v>1130</v>
      </c>
      <c r="D414" s="686">
        <v>171715</v>
      </c>
      <c r="E414" s="686">
        <v>219715</v>
      </c>
      <c r="F414" s="686">
        <v>23151.599999999999</v>
      </c>
      <c r="G414" s="686">
        <v>23151.599999999999</v>
      </c>
      <c r="H414" s="686">
        <v>0</v>
      </c>
      <c r="I414" s="686"/>
    </row>
    <row r="415" spans="2:9">
      <c r="B415" s="705"/>
      <c r="C415" s="702" t="s">
        <v>1131</v>
      </c>
      <c r="D415" s="686">
        <v>802511</v>
      </c>
      <c r="E415" s="686">
        <v>802511</v>
      </c>
      <c r="F415" s="686">
        <v>0</v>
      </c>
      <c r="G415" s="686">
        <v>0</v>
      </c>
      <c r="H415" s="686">
        <v>0</v>
      </c>
      <c r="I415" s="686"/>
    </row>
    <row r="416" spans="2:9">
      <c r="B416" s="705"/>
      <c r="C416" s="702" t="s">
        <v>1132</v>
      </c>
      <c r="D416" s="686">
        <v>50000</v>
      </c>
      <c r="E416" s="686">
        <v>50000</v>
      </c>
      <c r="F416" s="686">
        <v>0</v>
      </c>
      <c r="G416" s="686">
        <v>0</v>
      </c>
      <c r="H416" s="686">
        <v>0</v>
      </c>
      <c r="I416" s="686"/>
    </row>
    <row r="417" spans="2:9">
      <c r="B417" s="705"/>
      <c r="C417" s="702" t="s">
        <v>1134</v>
      </c>
      <c r="D417" s="686">
        <v>310000</v>
      </c>
      <c r="E417" s="686">
        <v>388269.72</v>
      </c>
      <c r="F417" s="686">
        <v>28371.98</v>
      </c>
      <c r="G417" s="686">
        <v>0</v>
      </c>
      <c r="H417" s="686">
        <v>0</v>
      </c>
      <c r="I417" s="686"/>
    </row>
    <row r="418" spans="2:9">
      <c r="B418" s="705"/>
      <c r="C418" s="702" t="s">
        <v>1135</v>
      </c>
      <c r="D418" s="686">
        <v>200000</v>
      </c>
      <c r="E418" s="686">
        <v>200000</v>
      </c>
      <c r="F418" s="686">
        <v>0</v>
      </c>
      <c r="G418" s="686">
        <v>0</v>
      </c>
      <c r="H418" s="686">
        <v>0</v>
      </c>
      <c r="I418" s="686"/>
    </row>
    <row r="419" spans="2:9">
      <c r="B419" s="705"/>
      <c r="C419" s="702" t="s">
        <v>1136</v>
      </c>
      <c r="D419" s="686">
        <v>3000</v>
      </c>
      <c r="E419" s="686">
        <v>3000</v>
      </c>
      <c r="F419" s="686">
        <v>0</v>
      </c>
      <c r="G419" s="686">
        <v>0</v>
      </c>
      <c r="H419" s="686">
        <v>0</v>
      </c>
      <c r="I419" s="686"/>
    </row>
    <row r="420" spans="2:9">
      <c r="B420" s="705"/>
      <c r="C420" s="702" t="s">
        <v>1138</v>
      </c>
      <c r="D420" s="686">
        <v>25519145</v>
      </c>
      <c r="E420" s="686">
        <v>25619145</v>
      </c>
      <c r="F420" s="686">
        <v>20758149.569999997</v>
      </c>
      <c r="G420" s="686">
        <v>20758149.569999997</v>
      </c>
      <c r="H420" s="686">
        <v>20758149.569999997</v>
      </c>
      <c r="I420" s="686"/>
    </row>
    <row r="421" spans="2:9">
      <c r="B421" s="705"/>
      <c r="C421" s="702" t="s">
        <v>1139</v>
      </c>
      <c r="D421" s="686">
        <v>50000</v>
      </c>
      <c r="E421" s="686">
        <v>50000</v>
      </c>
      <c r="F421" s="686">
        <v>754.68</v>
      </c>
      <c r="G421" s="686">
        <v>754.68</v>
      </c>
      <c r="H421" s="686">
        <v>754.68</v>
      </c>
      <c r="I421" s="686"/>
    </row>
    <row r="422" spans="2:9">
      <c r="B422" s="705"/>
      <c r="C422" s="702" t="s">
        <v>1140</v>
      </c>
      <c r="D422" s="686">
        <v>1888783</v>
      </c>
      <c r="E422" s="686">
        <v>1863783</v>
      </c>
      <c r="F422" s="686">
        <v>731783.2</v>
      </c>
      <c r="G422" s="686">
        <v>529283.19999999995</v>
      </c>
      <c r="H422" s="686">
        <v>288280</v>
      </c>
      <c r="I422" s="686"/>
    </row>
    <row r="423" spans="2:9">
      <c r="B423" s="705"/>
      <c r="C423" s="702" t="s">
        <v>1141</v>
      </c>
      <c r="D423" s="686">
        <v>1370200</v>
      </c>
      <c r="E423" s="686">
        <v>16780032</v>
      </c>
      <c r="F423" s="686">
        <v>15482383</v>
      </c>
      <c r="G423" s="686">
        <v>13050084.4</v>
      </c>
      <c r="H423" s="686">
        <v>12402085.040000001</v>
      </c>
      <c r="I423" s="686"/>
    </row>
    <row r="424" spans="2:9">
      <c r="B424" s="705"/>
      <c r="C424" s="702" t="s">
        <v>1142</v>
      </c>
      <c r="D424" s="686">
        <v>50000</v>
      </c>
      <c r="E424" s="686">
        <v>50000</v>
      </c>
      <c r="F424" s="686">
        <v>0</v>
      </c>
      <c r="G424" s="686">
        <v>0</v>
      </c>
      <c r="H424" s="686">
        <v>0</v>
      </c>
      <c r="I424" s="686"/>
    </row>
    <row r="425" spans="2:9">
      <c r="B425" s="705"/>
      <c r="C425" s="702" t="s">
        <v>1146</v>
      </c>
      <c r="D425" s="686">
        <v>0</v>
      </c>
      <c r="E425" s="686">
        <v>11000</v>
      </c>
      <c r="F425" s="686">
        <v>4884.0200000000004</v>
      </c>
      <c r="G425" s="686">
        <v>4884.0200000000004</v>
      </c>
      <c r="H425" s="686">
        <v>0</v>
      </c>
      <c r="I425" s="686"/>
    </row>
    <row r="426" spans="2:9">
      <c r="B426" s="705"/>
      <c r="C426" s="702" t="s">
        <v>1147</v>
      </c>
      <c r="D426" s="686">
        <v>9265257</v>
      </c>
      <c r="E426" s="686">
        <v>9275257</v>
      </c>
      <c r="F426" s="686">
        <v>9676</v>
      </c>
      <c r="G426" s="686">
        <v>9676</v>
      </c>
      <c r="H426" s="686">
        <v>9676</v>
      </c>
      <c r="I426" s="686"/>
    </row>
    <row r="427" spans="2:9">
      <c r="B427" s="705"/>
      <c r="C427" s="702" t="s">
        <v>1149</v>
      </c>
      <c r="D427" s="686">
        <v>3826793</v>
      </c>
      <c r="E427" s="686">
        <v>5001793</v>
      </c>
      <c r="F427" s="686">
        <v>1911706.07</v>
      </c>
      <c r="G427" s="686">
        <v>1911706.07</v>
      </c>
      <c r="H427" s="686">
        <v>1911293.07</v>
      </c>
      <c r="I427" s="686"/>
    </row>
    <row r="428" spans="2:9">
      <c r="B428" s="705"/>
      <c r="C428" s="702" t="s">
        <v>1151</v>
      </c>
      <c r="D428" s="686">
        <v>4353498</v>
      </c>
      <c r="E428" s="686">
        <v>251938676</v>
      </c>
      <c r="F428" s="686">
        <v>239319671.34999999</v>
      </c>
      <c r="G428" s="686">
        <v>228384649.77000001</v>
      </c>
      <c r="H428" s="686">
        <v>193886778.67000002</v>
      </c>
      <c r="I428" s="686"/>
    </row>
    <row r="429" spans="2:9">
      <c r="B429" s="705"/>
      <c r="C429" s="702" t="s">
        <v>1152</v>
      </c>
      <c r="D429" s="686">
        <v>550000</v>
      </c>
      <c r="E429" s="686">
        <v>0</v>
      </c>
      <c r="F429" s="686">
        <v>0</v>
      </c>
      <c r="G429" s="686">
        <v>0</v>
      </c>
      <c r="H429" s="686">
        <v>0</v>
      </c>
      <c r="I429" s="686"/>
    </row>
    <row r="430" spans="2:9">
      <c r="B430" s="705"/>
      <c r="C430" s="702" t="s">
        <v>1296</v>
      </c>
      <c r="D430" s="686">
        <v>3923700080</v>
      </c>
      <c r="E430" s="686">
        <v>3635765967</v>
      </c>
      <c r="F430" s="686">
        <v>1460208558.3299994</v>
      </c>
      <c r="G430" s="686">
        <v>1460208558.3299994</v>
      </c>
      <c r="H430" s="686">
        <v>1460208558.3299994</v>
      </c>
      <c r="I430" s="686"/>
    </row>
    <row r="431" spans="2:9">
      <c r="B431" s="705"/>
      <c r="C431" s="702" t="s">
        <v>1154</v>
      </c>
      <c r="D431" s="686">
        <v>810000</v>
      </c>
      <c r="E431" s="686">
        <v>5710000</v>
      </c>
      <c r="F431" s="686">
        <v>2777163.9699999997</v>
      </c>
      <c r="G431" s="686">
        <v>2681583.9700000002</v>
      </c>
      <c r="H431" s="686">
        <v>2681583.9700000002</v>
      </c>
      <c r="I431" s="686"/>
    </row>
    <row r="432" spans="2:9">
      <c r="B432" s="705"/>
      <c r="C432" s="702" t="s">
        <v>1157</v>
      </c>
      <c r="D432" s="686">
        <v>150000</v>
      </c>
      <c r="E432" s="686">
        <v>550000</v>
      </c>
      <c r="F432" s="686">
        <v>0</v>
      </c>
      <c r="G432" s="686">
        <v>0</v>
      </c>
      <c r="H432" s="686">
        <v>0</v>
      </c>
      <c r="I432" s="686"/>
    </row>
    <row r="433" spans="2:9">
      <c r="B433" s="705"/>
      <c r="C433" s="702" t="s">
        <v>1159</v>
      </c>
      <c r="D433" s="686">
        <v>4331160</v>
      </c>
      <c r="E433" s="686">
        <v>9568950.4100000001</v>
      </c>
      <c r="F433" s="686">
        <v>5804611.6200000001</v>
      </c>
      <c r="G433" s="686">
        <v>2204611.62</v>
      </c>
      <c r="H433" s="686">
        <v>1600000</v>
      </c>
      <c r="I433" s="686"/>
    </row>
    <row r="434" spans="2:9">
      <c r="B434" s="705"/>
      <c r="C434" s="702" t="s">
        <v>1160</v>
      </c>
      <c r="D434" s="686">
        <v>54848793</v>
      </c>
      <c r="E434" s="686">
        <v>59158793</v>
      </c>
      <c r="F434" s="686">
        <v>53924400</v>
      </c>
      <c r="G434" s="686">
        <v>29324400.000000004</v>
      </c>
      <c r="H434" s="686">
        <v>19324400</v>
      </c>
      <c r="I434" s="686"/>
    </row>
    <row r="435" spans="2:9">
      <c r="B435" s="705"/>
      <c r="C435" s="702" t="s">
        <v>1162</v>
      </c>
      <c r="D435" s="686">
        <v>40000</v>
      </c>
      <c r="E435" s="686">
        <v>72000</v>
      </c>
      <c r="F435" s="686">
        <v>29998.76</v>
      </c>
      <c r="G435" s="686">
        <v>29998.76</v>
      </c>
      <c r="H435" s="686">
        <v>29998.76</v>
      </c>
      <c r="I435" s="686"/>
    </row>
    <row r="436" spans="2:9">
      <c r="B436" s="705"/>
      <c r="C436" s="702" t="s">
        <v>1163</v>
      </c>
      <c r="D436" s="686">
        <v>18200</v>
      </c>
      <c r="E436" s="686">
        <v>18200</v>
      </c>
      <c r="F436" s="686">
        <v>0</v>
      </c>
      <c r="G436" s="686">
        <v>0</v>
      </c>
      <c r="H436" s="686">
        <v>0</v>
      </c>
      <c r="I436" s="686"/>
    </row>
    <row r="437" spans="2:9">
      <c r="B437" s="705"/>
      <c r="C437" s="702" t="s">
        <v>1164</v>
      </c>
      <c r="D437" s="686">
        <v>3610000</v>
      </c>
      <c r="E437" s="686">
        <v>16609999.999999996</v>
      </c>
      <c r="F437" s="686">
        <v>15322175.839999998</v>
      </c>
      <c r="G437" s="686">
        <v>1958.8</v>
      </c>
      <c r="H437" s="686">
        <v>0</v>
      </c>
      <c r="I437" s="686"/>
    </row>
    <row r="438" spans="2:9">
      <c r="B438" s="705"/>
      <c r="C438" s="702" t="s">
        <v>1169</v>
      </c>
      <c r="D438" s="686">
        <v>11546456</v>
      </c>
      <c r="E438" s="686">
        <v>11546456</v>
      </c>
      <c r="F438" s="686">
        <v>0</v>
      </c>
      <c r="G438" s="686">
        <v>0</v>
      </c>
      <c r="H438" s="686">
        <v>0</v>
      </c>
      <c r="I438" s="686"/>
    </row>
    <row r="439" spans="2:9">
      <c r="B439" s="705"/>
      <c r="C439" s="702" t="s">
        <v>1170</v>
      </c>
      <c r="D439" s="686">
        <v>156533949</v>
      </c>
      <c r="E439" s="686">
        <v>108496653.09</v>
      </c>
      <c r="F439" s="686">
        <v>106710000</v>
      </c>
      <c r="G439" s="686">
        <v>71742228</v>
      </c>
      <c r="H439" s="686">
        <v>18341999.999999996</v>
      </c>
      <c r="I439" s="686"/>
    </row>
    <row r="440" spans="2:9">
      <c r="B440" s="705"/>
      <c r="C440" s="702" t="s">
        <v>1171</v>
      </c>
      <c r="D440" s="686">
        <v>85613225</v>
      </c>
      <c r="E440" s="686">
        <v>85613225</v>
      </c>
      <c r="F440" s="686">
        <v>70486688</v>
      </c>
      <c r="G440" s="686">
        <v>63926272.089999996</v>
      </c>
      <c r="H440" s="686">
        <v>10550700</v>
      </c>
      <c r="I440" s="686"/>
    </row>
    <row r="441" spans="2:9">
      <c r="B441" s="705"/>
      <c r="C441" s="702" t="s">
        <v>1172</v>
      </c>
      <c r="D441" s="686">
        <v>1600000</v>
      </c>
      <c r="E441" s="686">
        <v>1000000.0000000001</v>
      </c>
      <c r="F441" s="686">
        <v>201231.30000000002</v>
      </c>
      <c r="G441" s="686">
        <v>201231.30000000002</v>
      </c>
      <c r="H441" s="686">
        <v>0</v>
      </c>
      <c r="I441" s="686"/>
    </row>
    <row r="442" spans="2:9">
      <c r="B442" s="705"/>
      <c r="C442" s="702" t="s">
        <v>1174</v>
      </c>
      <c r="D442" s="686">
        <v>105000</v>
      </c>
      <c r="E442" s="686">
        <v>9410559</v>
      </c>
      <c r="F442" s="686">
        <v>6252928.5600000005</v>
      </c>
      <c r="G442" s="686">
        <v>3971441.04</v>
      </c>
      <c r="H442" s="686">
        <v>3941721.56</v>
      </c>
      <c r="I442" s="686"/>
    </row>
    <row r="443" spans="2:9">
      <c r="B443" s="705"/>
      <c r="C443" s="702" t="s">
        <v>1175</v>
      </c>
      <c r="D443" s="686">
        <v>917853</v>
      </c>
      <c r="E443" s="686">
        <v>1517853</v>
      </c>
      <c r="F443" s="686">
        <v>664278.25</v>
      </c>
      <c r="G443" s="686">
        <v>664278.25</v>
      </c>
      <c r="H443" s="686">
        <v>222191.25</v>
      </c>
      <c r="I443" s="686"/>
    </row>
    <row r="444" spans="2:9">
      <c r="B444" s="705"/>
      <c r="C444" s="702" t="s">
        <v>1177</v>
      </c>
      <c r="D444" s="686">
        <v>5434715</v>
      </c>
      <c r="E444" s="686">
        <v>13841698.279999997</v>
      </c>
      <c r="F444" s="686">
        <v>5976621.9799999995</v>
      </c>
      <c r="G444" s="686">
        <v>1965943.2899999998</v>
      </c>
      <c r="H444" s="686">
        <v>1779894.0899999999</v>
      </c>
      <c r="I444" s="686"/>
    </row>
    <row r="445" spans="2:9">
      <c r="B445" s="705"/>
      <c r="C445" s="702" t="s">
        <v>1178</v>
      </c>
      <c r="D445" s="686">
        <v>166312</v>
      </c>
      <c r="E445" s="686">
        <v>166312</v>
      </c>
      <c r="F445" s="686">
        <v>0</v>
      </c>
      <c r="G445" s="686">
        <v>0</v>
      </c>
      <c r="H445" s="686">
        <v>0</v>
      </c>
      <c r="I445" s="686"/>
    </row>
    <row r="446" spans="2:9">
      <c r="B446" s="705"/>
      <c r="C446" s="702" t="s">
        <v>1179</v>
      </c>
      <c r="D446" s="686">
        <v>50000</v>
      </c>
      <c r="E446" s="686">
        <v>4623228.9800000004</v>
      </c>
      <c r="F446" s="686">
        <v>4256867.7</v>
      </c>
      <c r="G446" s="686">
        <v>0</v>
      </c>
      <c r="H446" s="686">
        <v>0</v>
      </c>
      <c r="I446" s="686"/>
    </row>
    <row r="447" spans="2:9">
      <c r="B447" s="705"/>
      <c r="C447" s="702" t="s">
        <v>1180</v>
      </c>
      <c r="D447" s="686">
        <v>0</v>
      </c>
      <c r="E447" s="686">
        <v>283121.56</v>
      </c>
      <c r="F447" s="686">
        <v>0</v>
      </c>
      <c r="G447" s="686">
        <v>0</v>
      </c>
      <c r="H447" s="686">
        <v>0</v>
      </c>
      <c r="I447" s="686"/>
    </row>
    <row r="448" spans="2:9">
      <c r="B448" s="705"/>
      <c r="C448" s="702" t="s">
        <v>1181</v>
      </c>
      <c r="D448" s="686">
        <v>6834578</v>
      </c>
      <c r="E448" s="686">
        <v>6988750.8700000001</v>
      </c>
      <c r="F448" s="686">
        <v>268757.24</v>
      </c>
      <c r="G448" s="686">
        <v>268757.24</v>
      </c>
      <c r="H448" s="686">
        <v>268757.24</v>
      </c>
      <c r="I448" s="686"/>
    </row>
    <row r="449" spans="2:9">
      <c r="B449" s="705"/>
      <c r="C449" s="702" t="s">
        <v>1182</v>
      </c>
      <c r="D449" s="686">
        <v>700934793</v>
      </c>
      <c r="E449" s="686">
        <v>703759193</v>
      </c>
      <c r="F449" s="686">
        <v>4881269.2299999995</v>
      </c>
      <c r="G449" s="686">
        <v>3713730.5100000002</v>
      </c>
      <c r="H449" s="686">
        <v>3713730.5100000002</v>
      </c>
      <c r="I449" s="686"/>
    </row>
    <row r="450" spans="2:9">
      <c r="B450" s="705"/>
      <c r="C450" s="702" t="s">
        <v>1184</v>
      </c>
      <c r="D450" s="686">
        <v>10438290</v>
      </c>
      <c r="E450" s="686">
        <v>12038290</v>
      </c>
      <c r="F450" s="686">
        <v>4181717.04</v>
      </c>
      <c r="G450" s="686">
        <v>9036.44</v>
      </c>
      <c r="H450" s="686">
        <v>9036.44</v>
      </c>
      <c r="I450" s="686"/>
    </row>
    <row r="451" spans="2:9">
      <c r="B451" s="705"/>
      <c r="C451" s="702" t="s">
        <v>1185</v>
      </c>
      <c r="D451" s="686">
        <v>345000</v>
      </c>
      <c r="E451" s="686">
        <v>6404080.8399999999</v>
      </c>
      <c r="F451" s="686">
        <v>862080.27</v>
      </c>
      <c r="G451" s="686">
        <v>820190.27</v>
      </c>
      <c r="H451" s="686">
        <v>801552.76</v>
      </c>
      <c r="I451" s="686"/>
    </row>
    <row r="452" spans="2:9">
      <c r="B452" s="705"/>
      <c r="C452" s="702" t="s">
        <v>1186</v>
      </c>
      <c r="D452" s="686">
        <v>95108152</v>
      </c>
      <c r="E452" s="686">
        <v>93108152</v>
      </c>
      <c r="F452" s="686">
        <v>0</v>
      </c>
      <c r="G452" s="686">
        <v>0</v>
      </c>
      <c r="H452" s="686">
        <v>0</v>
      </c>
      <c r="I452" s="686"/>
    </row>
    <row r="453" spans="2:9">
      <c r="B453" s="705"/>
      <c r="C453" s="702" t="s">
        <v>1189</v>
      </c>
      <c r="D453" s="686">
        <v>490000</v>
      </c>
      <c r="E453" s="686">
        <v>3728000</v>
      </c>
      <c r="F453" s="686">
        <v>739340.80000000005</v>
      </c>
      <c r="G453" s="686">
        <v>739340.80000000005</v>
      </c>
      <c r="H453" s="686">
        <v>621199.20000000007</v>
      </c>
      <c r="I453" s="686"/>
    </row>
    <row r="454" spans="2:9">
      <c r="B454" s="705"/>
      <c r="C454" s="702" t="s">
        <v>1190</v>
      </c>
      <c r="D454" s="686">
        <v>385668</v>
      </c>
      <c r="E454" s="686">
        <v>2405600.17</v>
      </c>
      <c r="F454" s="686">
        <v>1471151.69</v>
      </c>
      <c r="G454" s="686">
        <v>1447551.69</v>
      </c>
      <c r="H454" s="686">
        <v>66739.289999999994</v>
      </c>
      <c r="I454" s="686"/>
    </row>
    <row r="455" spans="2:9">
      <c r="B455" s="705"/>
      <c r="C455" s="670" t="s">
        <v>1297</v>
      </c>
      <c r="D455" s="696">
        <v>42819430</v>
      </c>
      <c r="E455" s="696">
        <v>61699852.140000001</v>
      </c>
      <c r="F455" s="684">
        <v>23274577.599999998</v>
      </c>
      <c r="G455" s="684">
        <v>23274577.599999998</v>
      </c>
      <c r="H455" s="684">
        <v>23274577.599999998</v>
      </c>
      <c r="I455" s="686"/>
    </row>
    <row r="456" spans="2:9">
      <c r="B456" s="705"/>
      <c r="C456" s="708" t="s">
        <v>1195</v>
      </c>
      <c r="D456" s="686">
        <v>42819430</v>
      </c>
      <c r="E456" s="686">
        <v>61699852.140000001</v>
      </c>
      <c r="F456" s="686">
        <v>23274577.599999998</v>
      </c>
      <c r="G456" s="686">
        <v>23274577.599999998</v>
      </c>
      <c r="H456" s="686">
        <v>23274577.599999998</v>
      </c>
      <c r="I456" s="686"/>
    </row>
    <row r="457" spans="2:9">
      <c r="B457" s="705"/>
      <c r="C457" s="709" t="s">
        <v>1298</v>
      </c>
      <c r="D457" s="698">
        <v>57840512900</v>
      </c>
      <c r="E457" s="698">
        <v>66390095634.59008</v>
      </c>
      <c r="F457" s="699">
        <v>27434972592.889999</v>
      </c>
      <c r="G457" s="698">
        <v>19075899548.879986</v>
      </c>
      <c r="H457" s="698">
        <v>15137169047.750002</v>
      </c>
      <c r="I457" s="686"/>
    </row>
    <row r="458" spans="2:9">
      <c r="B458" s="705"/>
      <c r="C458" s="702" t="s">
        <v>1299</v>
      </c>
      <c r="D458" s="686">
        <v>24182613265</v>
      </c>
      <c r="E458" s="686">
        <v>28341792527.480061</v>
      </c>
      <c r="F458" s="686">
        <v>14039761616.580004</v>
      </c>
      <c r="G458" s="686">
        <v>11263125773.639994</v>
      </c>
      <c r="H458" s="686">
        <v>8208570366.6999989</v>
      </c>
      <c r="I458" s="686"/>
    </row>
    <row r="459" spans="2:9">
      <c r="B459" s="705"/>
      <c r="C459" s="706" t="s">
        <v>1300</v>
      </c>
      <c r="D459" s="684">
        <v>2891123579</v>
      </c>
      <c r="E459" s="684">
        <v>1672450791.1300001</v>
      </c>
      <c r="F459" s="684">
        <v>779579496.10000002</v>
      </c>
      <c r="G459" s="684">
        <v>636668938.63000011</v>
      </c>
      <c r="H459" s="684">
        <v>571520718.40000021</v>
      </c>
      <c r="I459" s="686"/>
    </row>
    <row r="460" spans="2:9">
      <c r="B460" s="705"/>
      <c r="C460" s="707" t="s">
        <v>1301</v>
      </c>
      <c r="D460" s="686">
        <v>20300387</v>
      </c>
      <c r="E460" s="686">
        <v>22889532.18</v>
      </c>
      <c r="F460" s="686">
        <v>7619726.2300000004</v>
      </c>
      <c r="G460" s="686">
        <v>7098483.4399999995</v>
      </c>
      <c r="H460" s="686">
        <v>1387203.48</v>
      </c>
      <c r="I460" s="686"/>
    </row>
    <row r="461" spans="2:9">
      <c r="B461" s="705"/>
      <c r="C461" s="707" t="s">
        <v>1302</v>
      </c>
      <c r="D461" s="686">
        <v>2870823192</v>
      </c>
      <c r="E461" s="686">
        <v>1649561258.95</v>
      </c>
      <c r="F461" s="686">
        <v>771959769.87</v>
      </c>
      <c r="G461" s="686">
        <v>629570455.19000006</v>
      </c>
      <c r="H461" s="686">
        <v>570133514.9200002</v>
      </c>
      <c r="I461" s="686"/>
    </row>
    <row r="462" spans="2:9">
      <c r="B462" s="705"/>
      <c r="C462" s="706" t="s">
        <v>1303</v>
      </c>
      <c r="D462" s="684">
        <v>19536743850</v>
      </c>
      <c r="E462" s="684">
        <v>25745927364.790062</v>
      </c>
      <c r="F462" s="684">
        <v>13175598857.910004</v>
      </c>
      <c r="G462" s="684">
        <v>10547983613.839994</v>
      </c>
      <c r="H462" s="684">
        <v>7560049434.9799986</v>
      </c>
      <c r="I462" s="686"/>
    </row>
    <row r="463" spans="2:9">
      <c r="B463" s="705"/>
      <c r="C463" s="707" t="s">
        <v>1304</v>
      </c>
      <c r="D463" s="686">
        <v>7517059</v>
      </c>
      <c r="E463" s="686">
        <v>100000</v>
      </c>
      <c r="F463" s="686">
        <v>0</v>
      </c>
      <c r="G463" s="686">
        <v>0</v>
      </c>
      <c r="H463" s="686">
        <v>0</v>
      </c>
      <c r="I463" s="686"/>
    </row>
    <row r="464" spans="2:9">
      <c r="B464" s="705"/>
      <c r="C464" s="707" t="s">
        <v>1305</v>
      </c>
      <c r="D464" s="686">
        <v>0</v>
      </c>
      <c r="E464" s="686">
        <v>165000000</v>
      </c>
      <c r="F464" s="686">
        <v>55000000</v>
      </c>
      <c r="G464" s="686">
        <v>55000000</v>
      </c>
      <c r="H464" s="686">
        <v>55000000</v>
      </c>
      <c r="I464" s="686"/>
    </row>
    <row r="465" spans="2:9">
      <c r="B465" s="705"/>
      <c r="C465" s="707" t="s">
        <v>1306</v>
      </c>
      <c r="D465" s="686">
        <v>19529226791</v>
      </c>
      <c r="E465" s="686">
        <v>25580827364.790062</v>
      </c>
      <c r="F465" s="686">
        <v>13120598857.910004</v>
      </c>
      <c r="G465" s="686">
        <v>10492983613.839994</v>
      </c>
      <c r="H465" s="686">
        <v>7505049434.9799986</v>
      </c>
      <c r="I465" s="686"/>
    </row>
    <row r="466" spans="2:9">
      <c r="B466" s="705"/>
      <c r="C466" s="706" t="s">
        <v>1307</v>
      </c>
      <c r="D466" s="684">
        <v>1648416869</v>
      </c>
      <c r="E466" s="684">
        <v>728972138.91999996</v>
      </c>
      <c r="F466" s="684">
        <v>67201405.74000001</v>
      </c>
      <c r="G466" s="684">
        <v>67201405.74000001</v>
      </c>
      <c r="H466" s="684">
        <v>67201405.74000001</v>
      </c>
      <c r="I466" s="686"/>
    </row>
    <row r="467" spans="2:9">
      <c r="B467" s="705"/>
      <c r="C467" s="707" t="s">
        <v>1308</v>
      </c>
      <c r="D467" s="686">
        <v>1648416869</v>
      </c>
      <c r="E467" s="686">
        <v>728972138.91999996</v>
      </c>
      <c r="F467" s="686">
        <v>67201405.74000001</v>
      </c>
      <c r="G467" s="686">
        <v>67201405.74000001</v>
      </c>
      <c r="H467" s="686">
        <v>67201405.74000001</v>
      </c>
      <c r="I467" s="686"/>
    </row>
    <row r="468" spans="2:9">
      <c r="B468" s="705"/>
      <c r="C468" s="706" t="s">
        <v>1309</v>
      </c>
      <c r="D468" s="684">
        <v>10114325</v>
      </c>
      <c r="E468" s="684">
        <v>2500000</v>
      </c>
      <c r="F468" s="684">
        <v>0</v>
      </c>
      <c r="G468" s="684">
        <v>0</v>
      </c>
      <c r="H468" s="684">
        <v>0</v>
      </c>
      <c r="I468" s="686"/>
    </row>
    <row r="469" spans="2:9">
      <c r="B469" s="705"/>
      <c r="C469" s="707" t="s">
        <v>1310</v>
      </c>
      <c r="D469" s="686">
        <v>10114325</v>
      </c>
      <c r="E469" s="686">
        <v>2500000</v>
      </c>
      <c r="F469" s="686">
        <v>0</v>
      </c>
      <c r="G469" s="686">
        <v>0</v>
      </c>
      <c r="H469" s="686">
        <v>0</v>
      </c>
      <c r="I469" s="686"/>
    </row>
    <row r="470" spans="2:9">
      <c r="B470" s="705"/>
      <c r="C470" s="706" t="s">
        <v>1311</v>
      </c>
      <c r="D470" s="684">
        <v>96214642</v>
      </c>
      <c r="E470" s="684">
        <v>191942232.63999999</v>
      </c>
      <c r="F470" s="684">
        <v>17381856.829999998</v>
      </c>
      <c r="G470" s="684">
        <v>11271815.43</v>
      </c>
      <c r="H470" s="684">
        <v>9798807.5799999982</v>
      </c>
      <c r="I470" s="686"/>
    </row>
    <row r="471" spans="2:9">
      <c r="B471" s="705"/>
      <c r="C471" s="707" t="s">
        <v>1312</v>
      </c>
      <c r="D471" s="686">
        <v>96214642</v>
      </c>
      <c r="E471" s="686">
        <v>191942232.63999999</v>
      </c>
      <c r="F471" s="686">
        <v>17381856.829999998</v>
      </c>
      <c r="G471" s="686">
        <v>11271815.43</v>
      </c>
      <c r="H471" s="686">
        <v>9798807.5799999982</v>
      </c>
      <c r="I471" s="686"/>
    </row>
    <row r="472" spans="2:9">
      <c r="B472" s="705"/>
      <c r="C472" s="707" t="s">
        <v>1313</v>
      </c>
      <c r="D472" s="686">
        <v>31176509292</v>
      </c>
      <c r="E472" s="686">
        <v>34773583779.269997</v>
      </c>
      <c r="F472" s="686">
        <v>12323862401.280001</v>
      </c>
      <c r="G472" s="686">
        <v>7169578696.500001</v>
      </c>
      <c r="H472" s="686">
        <v>6332711810.3299999</v>
      </c>
      <c r="I472" s="686"/>
    </row>
    <row r="473" spans="2:9">
      <c r="B473" s="705"/>
      <c r="C473" s="706" t="s">
        <v>1314</v>
      </c>
      <c r="D473" s="684">
        <v>7993143484</v>
      </c>
      <c r="E473" s="684">
        <v>12947515655.579998</v>
      </c>
      <c r="F473" s="684">
        <v>5756774450.46</v>
      </c>
      <c r="G473" s="684">
        <v>2392510331.21</v>
      </c>
      <c r="H473" s="684">
        <v>2321601916.6399999</v>
      </c>
      <c r="I473" s="686"/>
    </row>
    <row r="474" spans="2:9">
      <c r="B474" s="705"/>
      <c r="C474" s="707" t="s">
        <v>1315</v>
      </c>
      <c r="D474" s="686">
        <v>3493136317</v>
      </c>
      <c r="E474" s="686">
        <v>6467542239.7799997</v>
      </c>
      <c r="F474" s="686">
        <v>4822233027.8100014</v>
      </c>
      <c r="G474" s="686">
        <v>1480338640.2699997</v>
      </c>
      <c r="H474" s="686">
        <v>1427239150.28</v>
      </c>
      <c r="I474" s="686"/>
    </row>
    <row r="475" spans="2:9">
      <c r="B475" s="705"/>
      <c r="C475" s="707" t="s">
        <v>1316</v>
      </c>
      <c r="D475" s="686">
        <v>11450072</v>
      </c>
      <c r="E475" s="686">
        <v>34422272</v>
      </c>
      <c r="F475" s="686">
        <v>14774009.99</v>
      </c>
      <c r="G475" s="686">
        <v>14625510</v>
      </c>
      <c r="H475" s="686">
        <v>13952910</v>
      </c>
      <c r="I475" s="686"/>
    </row>
    <row r="476" spans="2:9">
      <c r="B476" s="705"/>
      <c r="C476" s="707" t="s">
        <v>1317</v>
      </c>
      <c r="D476" s="686">
        <v>29388518</v>
      </c>
      <c r="E476" s="686">
        <v>259482670</v>
      </c>
      <c r="F476" s="686">
        <v>229653648.82000002</v>
      </c>
      <c r="G476" s="686">
        <v>227196888.82000002</v>
      </c>
      <c r="H476" s="686">
        <v>227032316.58000001</v>
      </c>
      <c r="I476" s="686"/>
    </row>
    <row r="477" spans="2:9">
      <c r="B477" s="705"/>
      <c r="C477" s="707" t="s">
        <v>1318</v>
      </c>
      <c r="D477" s="686">
        <v>4043360270</v>
      </c>
      <c r="E477" s="686">
        <v>5843441422</v>
      </c>
      <c r="F477" s="686">
        <v>639020739.40999997</v>
      </c>
      <c r="G477" s="686">
        <v>636424270.42999995</v>
      </c>
      <c r="H477" s="686">
        <v>636424270.42999995</v>
      </c>
      <c r="I477" s="686"/>
    </row>
    <row r="478" spans="2:9">
      <c r="B478" s="705"/>
      <c r="C478" s="707" t="s">
        <v>1319</v>
      </c>
      <c r="D478" s="686">
        <v>114025000</v>
      </c>
      <c r="E478" s="686">
        <v>114003000</v>
      </c>
      <c r="F478" s="686">
        <v>0</v>
      </c>
      <c r="G478" s="686">
        <v>0</v>
      </c>
      <c r="H478" s="686">
        <v>0</v>
      </c>
      <c r="I478" s="686"/>
    </row>
    <row r="479" spans="2:9">
      <c r="B479" s="705"/>
      <c r="C479" s="707" t="s">
        <v>1320</v>
      </c>
      <c r="D479" s="686">
        <v>38921985</v>
      </c>
      <c r="E479" s="686">
        <v>13945313.9</v>
      </c>
      <c r="F479" s="686">
        <v>4534856.21</v>
      </c>
      <c r="G479" s="686">
        <v>4273399.09</v>
      </c>
      <c r="H479" s="686">
        <v>4019246.7</v>
      </c>
      <c r="I479" s="686"/>
    </row>
    <row r="480" spans="2:9">
      <c r="B480" s="705"/>
      <c r="C480" s="707" t="s">
        <v>1321</v>
      </c>
      <c r="D480" s="686">
        <v>41485557</v>
      </c>
      <c r="E480" s="686">
        <v>50037918.600000001</v>
      </c>
      <c r="F480" s="686">
        <v>12563728.399999999</v>
      </c>
      <c r="G480" s="686">
        <v>5040044.55</v>
      </c>
      <c r="H480" s="686">
        <v>4322444.6400000006</v>
      </c>
      <c r="I480" s="686"/>
    </row>
    <row r="481" spans="2:9">
      <c r="B481" s="705"/>
      <c r="C481" s="707" t="s">
        <v>1322</v>
      </c>
      <c r="D481" s="686">
        <v>221375765</v>
      </c>
      <c r="E481" s="686">
        <v>164640819.30000001</v>
      </c>
      <c r="F481" s="686">
        <v>33994439.82</v>
      </c>
      <c r="G481" s="686">
        <v>24611578.050000001</v>
      </c>
      <c r="H481" s="686">
        <v>8611578.0099999998</v>
      </c>
      <c r="I481" s="686"/>
    </row>
    <row r="482" spans="2:9">
      <c r="B482" s="705"/>
      <c r="C482" s="706" t="s">
        <v>1323</v>
      </c>
      <c r="D482" s="684">
        <v>8006914977</v>
      </c>
      <c r="E482" s="684">
        <v>8388776221.0299997</v>
      </c>
      <c r="F482" s="684">
        <v>1213341733.53</v>
      </c>
      <c r="G482" s="684">
        <v>815913244.79999995</v>
      </c>
      <c r="H482" s="684">
        <v>712975874.40999985</v>
      </c>
      <c r="I482" s="686"/>
    </row>
    <row r="483" spans="2:9">
      <c r="B483" s="705"/>
      <c r="C483" s="707" t="s">
        <v>1324</v>
      </c>
      <c r="D483" s="686">
        <v>30755761</v>
      </c>
      <c r="E483" s="686">
        <v>62635065.080000006</v>
      </c>
      <c r="F483" s="686">
        <v>41374930.940000005</v>
      </c>
      <c r="G483" s="686">
        <v>34664324.700000003</v>
      </c>
      <c r="H483" s="686">
        <v>32359061.829999998</v>
      </c>
      <c r="I483" s="686"/>
    </row>
    <row r="484" spans="2:9">
      <c r="B484" s="705"/>
      <c r="C484" s="707" t="s">
        <v>1325</v>
      </c>
      <c r="D484" s="686">
        <v>321583097</v>
      </c>
      <c r="E484" s="686">
        <v>334932586.00999999</v>
      </c>
      <c r="F484" s="686">
        <v>134177888.5</v>
      </c>
      <c r="G484" s="686">
        <v>115430654.21000001</v>
      </c>
      <c r="H484" s="686">
        <v>72476932.620000005</v>
      </c>
      <c r="I484" s="686"/>
    </row>
    <row r="485" spans="2:9">
      <c r="B485" s="705"/>
      <c r="C485" s="707" t="s">
        <v>1326</v>
      </c>
      <c r="D485" s="686">
        <v>33795589</v>
      </c>
      <c r="E485" s="686">
        <v>39566170.710000001</v>
      </c>
      <c r="F485" s="686">
        <v>562434.48</v>
      </c>
      <c r="G485" s="686">
        <v>562434.48</v>
      </c>
      <c r="H485" s="686">
        <v>562434.48</v>
      </c>
      <c r="I485" s="686"/>
    </row>
    <row r="486" spans="2:9">
      <c r="B486" s="705"/>
      <c r="C486" s="707" t="s">
        <v>1327</v>
      </c>
      <c r="D486" s="686">
        <v>74240488</v>
      </c>
      <c r="E486" s="686">
        <v>223655062</v>
      </c>
      <c r="F486" s="686">
        <v>198692422.70000002</v>
      </c>
      <c r="G486" s="686">
        <v>196997460.26000002</v>
      </c>
      <c r="H486" s="686">
        <v>196674874.40000001</v>
      </c>
      <c r="I486" s="686"/>
    </row>
    <row r="487" spans="2:9">
      <c r="B487" s="705"/>
      <c r="C487" s="707" t="s">
        <v>1328</v>
      </c>
      <c r="D487" s="686">
        <v>394820414</v>
      </c>
      <c r="E487" s="686">
        <v>175120751.82999998</v>
      </c>
      <c r="F487" s="686">
        <v>72262021.36999999</v>
      </c>
      <c r="G487" s="686">
        <v>69595337.069999993</v>
      </c>
      <c r="H487" s="686">
        <v>66288133.809999995</v>
      </c>
      <c r="I487" s="686"/>
    </row>
    <row r="488" spans="2:9">
      <c r="B488" s="705"/>
      <c r="C488" s="707" t="s">
        <v>1329</v>
      </c>
      <c r="D488" s="686">
        <v>96726541</v>
      </c>
      <c r="E488" s="686">
        <v>224818782.82999998</v>
      </c>
      <c r="F488" s="686">
        <v>102702189.17</v>
      </c>
      <c r="G488" s="686">
        <v>56613849.220000006</v>
      </c>
      <c r="H488" s="686">
        <v>49291170.370000012</v>
      </c>
      <c r="I488" s="686"/>
    </row>
    <row r="489" spans="2:9">
      <c r="B489" s="705"/>
      <c r="C489" s="707" t="s">
        <v>1330</v>
      </c>
      <c r="D489" s="686">
        <v>593689361</v>
      </c>
      <c r="E489" s="686">
        <v>830637058.80000007</v>
      </c>
      <c r="F489" s="686">
        <v>302673327.82999998</v>
      </c>
      <c r="G489" s="686">
        <v>224715388.9799999</v>
      </c>
      <c r="H489" s="686">
        <v>197239611.41999984</v>
      </c>
      <c r="I489" s="686"/>
    </row>
    <row r="490" spans="2:9">
      <c r="B490" s="705"/>
      <c r="C490" s="707" t="s">
        <v>1331</v>
      </c>
      <c r="D490" s="686">
        <v>2042576645</v>
      </c>
      <c r="E490" s="686">
        <v>2117446521.6199999</v>
      </c>
      <c r="F490" s="686">
        <v>307263049.82999992</v>
      </c>
      <c r="G490" s="686">
        <v>84356021.330000013</v>
      </c>
      <c r="H490" s="686">
        <v>73868607.799999967</v>
      </c>
      <c r="I490" s="686"/>
    </row>
    <row r="491" spans="2:9">
      <c r="B491" s="705"/>
      <c r="C491" s="707" t="s">
        <v>1332</v>
      </c>
      <c r="D491" s="686">
        <v>162821169</v>
      </c>
      <c r="E491" s="686">
        <v>93594146.190000013</v>
      </c>
      <c r="F491" s="686">
        <v>32432534.870000005</v>
      </c>
      <c r="G491" s="686">
        <v>24728938.780000001</v>
      </c>
      <c r="H491" s="686">
        <v>16145633.939999999</v>
      </c>
      <c r="I491" s="686"/>
    </row>
    <row r="492" spans="2:9">
      <c r="B492" s="705"/>
      <c r="C492" s="707" t="s">
        <v>1333</v>
      </c>
      <c r="D492" s="686">
        <v>4255905912</v>
      </c>
      <c r="E492" s="686">
        <v>4286370075.96</v>
      </c>
      <c r="F492" s="686">
        <v>21200933.84</v>
      </c>
      <c r="G492" s="686">
        <v>8248835.7700000005</v>
      </c>
      <c r="H492" s="686">
        <v>8069413.7400000002</v>
      </c>
      <c r="I492" s="686"/>
    </row>
    <row r="493" spans="2:9">
      <c r="B493" s="705"/>
      <c r="C493" s="706" t="s">
        <v>1334</v>
      </c>
      <c r="D493" s="684">
        <v>15176450831</v>
      </c>
      <c r="E493" s="684">
        <v>13437291902.660002</v>
      </c>
      <c r="F493" s="684">
        <v>5353746217.289999</v>
      </c>
      <c r="G493" s="684">
        <v>3961155120.4899998</v>
      </c>
      <c r="H493" s="684">
        <v>3298134019.2800002</v>
      </c>
      <c r="I493" s="686"/>
    </row>
    <row r="494" spans="2:9">
      <c r="B494" s="705"/>
      <c r="C494" s="707" t="s">
        <v>1335</v>
      </c>
      <c r="D494" s="686">
        <v>1837538306</v>
      </c>
      <c r="E494" s="686">
        <v>1433237490.2499998</v>
      </c>
      <c r="F494" s="686">
        <v>636161398</v>
      </c>
      <c r="G494" s="686">
        <v>459334205.41000003</v>
      </c>
      <c r="H494" s="686">
        <v>417397397.28000015</v>
      </c>
      <c r="I494" s="686"/>
    </row>
    <row r="495" spans="2:9">
      <c r="B495" s="705"/>
      <c r="C495" s="707" t="s">
        <v>1336</v>
      </c>
      <c r="D495" s="686">
        <v>261852162</v>
      </c>
      <c r="E495" s="686">
        <v>223207317.09999999</v>
      </c>
      <c r="F495" s="686">
        <v>57331542.159999996</v>
      </c>
      <c r="G495" s="686">
        <v>30219603.809999999</v>
      </c>
      <c r="H495" s="686">
        <v>29888259.809999999</v>
      </c>
      <c r="I495" s="686"/>
    </row>
    <row r="496" spans="2:9">
      <c r="B496" s="705"/>
      <c r="C496" s="707" t="s">
        <v>1337</v>
      </c>
      <c r="D496" s="686">
        <v>1909905870</v>
      </c>
      <c r="E496" s="686">
        <v>3495916389.8300014</v>
      </c>
      <c r="F496" s="686">
        <v>1895704728.3999996</v>
      </c>
      <c r="G496" s="686">
        <v>1011570439.88</v>
      </c>
      <c r="H496" s="686">
        <v>755382252.95000017</v>
      </c>
      <c r="I496" s="686"/>
    </row>
    <row r="497" spans="2:9">
      <c r="B497" s="705"/>
      <c r="C497" s="707" t="s">
        <v>1338</v>
      </c>
      <c r="D497" s="686">
        <v>842923266</v>
      </c>
      <c r="E497" s="686">
        <v>1330475129.1199999</v>
      </c>
      <c r="F497" s="686">
        <v>973541060.41999972</v>
      </c>
      <c r="G497" s="686">
        <v>850741939.60000002</v>
      </c>
      <c r="H497" s="686">
        <v>677834355.89999986</v>
      </c>
      <c r="I497" s="686"/>
    </row>
    <row r="498" spans="2:9">
      <c r="B498" s="705"/>
      <c r="C498" s="707" t="s">
        <v>1339</v>
      </c>
      <c r="D498" s="686">
        <v>7080693324</v>
      </c>
      <c r="E498" s="686">
        <v>3736946682.9700007</v>
      </c>
      <c r="F498" s="686">
        <v>16429194.550000003</v>
      </c>
      <c r="G498" s="686">
        <v>11934609.4</v>
      </c>
      <c r="H498" s="686">
        <v>11084963.760000002</v>
      </c>
      <c r="I498" s="686"/>
    </row>
    <row r="499" spans="2:9">
      <c r="B499" s="705"/>
      <c r="C499" s="707" t="s">
        <v>1340</v>
      </c>
      <c r="D499" s="686">
        <v>294141701</v>
      </c>
      <c r="E499" s="686">
        <v>305605796.43000013</v>
      </c>
      <c r="F499" s="686">
        <v>118166670.86999996</v>
      </c>
      <c r="G499" s="686">
        <v>76324506.019999936</v>
      </c>
      <c r="H499" s="686">
        <v>63079667.339999974</v>
      </c>
      <c r="I499" s="686"/>
    </row>
    <row r="500" spans="2:9">
      <c r="B500" s="705"/>
      <c r="C500" s="707" t="s">
        <v>1341</v>
      </c>
      <c r="D500" s="686">
        <v>54119538</v>
      </c>
      <c r="E500" s="686">
        <v>136919000.80000001</v>
      </c>
      <c r="F500" s="686">
        <v>53500426.810000002</v>
      </c>
      <c r="G500" s="686">
        <v>50674591.719999999</v>
      </c>
      <c r="H500" s="686">
        <v>50632439.689999998</v>
      </c>
      <c r="I500" s="686"/>
    </row>
    <row r="501" spans="2:9">
      <c r="B501" s="705"/>
      <c r="C501" s="707" t="s">
        <v>1342</v>
      </c>
      <c r="D501" s="686">
        <v>190322165</v>
      </c>
      <c r="E501" s="686">
        <v>320181556.88000005</v>
      </c>
      <c r="F501" s="686">
        <v>235499443.38999996</v>
      </c>
      <c r="G501" s="686">
        <v>228963738.73000005</v>
      </c>
      <c r="H501" s="686">
        <v>221377946.28000006</v>
      </c>
      <c r="I501" s="686"/>
    </row>
    <row r="502" spans="2:9">
      <c r="B502" s="705"/>
      <c r="C502" s="707" t="s">
        <v>1343</v>
      </c>
      <c r="D502" s="686">
        <v>685397275</v>
      </c>
      <c r="E502" s="686">
        <v>1082887704.5100002</v>
      </c>
      <c r="F502" s="686">
        <v>622404977.43000007</v>
      </c>
      <c r="G502" s="686">
        <v>543290070.60000002</v>
      </c>
      <c r="H502" s="686">
        <v>521012378.46999997</v>
      </c>
      <c r="I502" s="686"/>
    </row>
    <row r="503" spans="2:9">
      <c r="B503" s="705"/>
      <c r="C503" s="707" t="s">
        <v>1344</v>
      </c>
      <c r="D503" s="686">
        <v>1786157628</v>
      </c>
      <c r="E503" s="686">
        <v>1201723173.28</v>
      </c>
      <c r="F503" s="686">
        <v>722865930.75000012</v>
      </c>
      <c r="G503" s="686">
        <v>681515728.23000014</v>
      </c>
      <c r="H503" s="686">
        <v>535160831.91999996</v>
      </c>
      <c r="I503" s="686"/>
    </row>
    <row r="504" spans="2:9">
      <c r="B504" s="705"/>
      <c r="C504" s="707" t="s">
        <v>1345</v>
      </c>
      <c r="D504" s="686">
        <v>84032692</v>
      </c>
      <c r="E504" s="686">
        <v>92415793.629999995</v>
      </c>
      <c r="F504" s="686">
        <v>4608220.0399999991</v>
      </c>
      <c r="G504" s="686">
        <v>3260525.63</v>
      </c>
      <c r="H504" s="686">
        <v>2726839.42</v>
      </c>
      <c r="I504" s="686"/>
    </row>
    <row r="505" spans="2:9">
      <c r="B505" s="705"/>
      <c r="C505" s="707" t="s">
        <v>1346</v>
      </c>
      <c r="D505" s="686">
        <v>3400000</v>
      </c>
      <c r="E505" s="686">
        <v>3460000</v>
      </c>
      <c r="F505" s="686">
        <v>61553.52</v>
      </c>
      <c r="G505" s="686">
        <v>23109.119999999999</v>
      </c>
      <c r="H505" s="686">
        <v>23109.119999999999</v>
      </c>
      <c r="I505" s="686"/>
    </row>
    <row r="506" spans="2:9">
      <c r="B506" s="705"/>
      <c r="C506" s="707" t="s">
        <v>1347</v>
      </c>
      <c r="D506" s="686">
        <v>145966904</v>
      </c>
      <c r="E506" s="686">
        <v>74315867.859999999</v>
      </c>
      <c r="F506" s="686">
        <v>17471070.950000003</v>
      </c>
      <c r="G506" s="686">
        <v>13302052.34</v>
      </c>
      <c r="H506" s="686">
        <v>12533577.34</v>
      </c>
      <c r="I506" s="686"/>
    </row>
    <row r="507" spans="2:9">
      <c r="B507" s="705"/>
      <c r="C507" s="706" t="s">
        <v>1348</v>
      </c>
      <c r="D507" s="684">
        <v>528898377</v>
      </c>
      <c r="E507" s="684">
        <v>1010014916.01</v>
      </c>
      <c r="F507" s="684">
        <v>514357861.12</v>
      </c>
      <c r="G507" s="684">
        <v>202523454.41</v>
      </c>
      <c r="H507" s="684">
        <v>197432697.75</v>
      </c>
      <c r="I507" s="686"/>
    </row>
    <row r="508" spans="2:9">
      <c r="B508" s="705"/>
      <c r="C508" s="707" t="s">
        <v>1349</v>
      </c>
      <c r="D508" s="686">
        <v>120439938</v>
      </c>
      <c r="E508" s="686">
        <v>505751102</v>
      </c>
      <c r="F508" s="686">
        <v>419583237.60000002</v>
      </c>
      <c r="G508" s="686">
        <v>156563100</v>
      </c>
      <c r="H508" s="686">
        <v>156563100</v>
      </c>
      <c r="I508" s="686"/>
    </row>
    <row r="509" spans="2:9">
      <c r="B509" s="705"/>
      <c r="C509" s="707" t="s">
        <v>1350</v>
      </c>
      <c r="D509" s="686">
        <v>408458439</v>
      </c>
      <c r="E509" s="686">
        <v>504263814.00999999</v>
      </c>
      <c r="F509" s="686">
        <v>94774623.519999996</v>
      </c>
      <c r="G509" s="686">
        <v>45960354.409999989</v>
      </c>
      <c r="H509" s="686">
        <v>40869597.75</v>
      </c>
      <c r="I509" s="686"/>
    </row>
    <row r="510" spans="2:9">
      <c r="B510" s="705"/>
      <c r="C510" s="707" t="s">
        <v>1351</v>
      </c>
      <c r="D510" s="686">
        <v>1158504190</v>
      </c>
      <c r="E510" s="686">
        <v>948985851.77000022</v>
      </c>
      <c r="F510" s="686">
        <v>234843989.19999999</v>
      </c>
      <c r="G510" s="686">
        <v>183384989.19</v>
      </c>
      <c r="H510" s="686">
        <v>149379807.19</v>
      </c>
      <c r="I510" s="686"/>
    </row>
    <row r="511" spans="2:9">
      <c r="B511" s="705"/>
      <c r="C511" s="706" t="s">
        <v>1352</v>
      </c>
      <c r="D511" s="684">
        <v>12213500</v>
      </c>
      <c r="E511" s="684">
        <v>13873500</v>
      </c>
      <c r="F511" s="684">
        <v>4191639.76</v>
      </c>
      <c r="G511" s="684">
        <v>3054139.75</v>
      </c>
      <c r="H511" s="684">
        <v>1905999.75</v>
      </c>
      <c r="I511" s="686"/>
    </row>
    <row r="512" spans="2:9">
      <c r="B512" s="705"/>
      <c r="C512" s="707" t="s">
        <v>1353</v>
      </c>
      <c r="D512" s="686">
        <v>2000000</v>
      </c>
      <c r="E512" s="686">
        <v>2100000</v>
      </c>
      <c r="F512" s="686">
        <v>0</v>
      </c>
      <c r="G512" s="686">
        <v>0</v>
      </c>
      <c r="H512" s="686">
        <v>0</v>
      </c>
      <c r="I512" s="686"/>
    </row>
    <row r="513" spans="2:9">
      <c r="B513" s="705"/>
      <c r="C513" s="707" t="s">
        <v>1354</v>
      </c>
      <c r="D513" s="686">
        <v>0</v>
      </c>
      <c r="E513" s="686">
        <v>100000</v>
      </c>
      <c r="F513" s="686">
        <v>0</v>
      </c>
      <c r="G513" s="686">
        <v>0</v>
      </c>
      <c r="H513" s="686">
        <v>0</v>
      </c>
      <c r="I513" s="686"/>
    </row>
    <row r="514" spans="2:9">
      <c r="B514" s="705"/>
      <c r="C514" s="707" t="s">
        <v>1355</v>
      </c>
      <c r="D514" s="686">
        <v>0</v>
      </c>
      <c r="E514" s="686">
        <v>100000</v>
      </c>
      <c r="F514" s="686">
        <v>0</v>
      </c>
      <c r="G514" s="686">
        <v>0</v>
      </c>
      <c r="H514" s="686">
        <v>0</v>
      </c>
      <c r="I514" s="686"/>
    </row>
    <row r="515" spans="2:9">
      <c r="B515" s="705"/>
      <c r="C515" s="707" t="s">
        <v>1356</v>
      </c>
      <c r="D515" s="686">
        <v>5083500</v>
      </c>
      <c r="E515" s="686">
        <v>5183500</v>
      </c>
      <c r="F515" s="686">
        <v>2115999.7599999998</v>
      </c>
      <c r="G515" s="686">
        <v>1905999.75</v>
      </c>
      <c r="H515" s="686">
        <v>1905999.75</v>
      </c>
      <c r="I515" s="686"/>
    </row>
    <row r="516" spans="2:9">
      <c r="B516" s="705"/>
      <c r="C516" s="707" t="s">
        <v>1357</v>
      </c>
      <c r="D516" s="686">
        <v>500000</v>
      </c>
      <c r="E516" s="686">
        <v>550000</v>
      </c>
      <c r="F516" s="686">
        <v>0</v>
      </c>
      <c r="G516" s="686">
        <v>0</v>
      </c>
      <c r="H516" s="686">
        <v>0</v>
      </c>
      <c r="I516" s="686"/>
    </row>
    <row r="517" spans="2:9">
      <c r="B517" s="705"/>
      <c r="C517" s="707" t="s">
        <v>1358</v>
      </c>
      <c r="D517" s="686">
        <v>1080000</v>
      </c>
      <c r="E517" s="686">
        <v>1130000</v>
      </c>
      <c r="F517" s="686">
        <v>0</v>
      </c>
      <c r="G517" s="686">
        <v>0</v>
      </c>
      <c r="H517" s="686">
        <v>0</v>
      </c>
      <c r="I517" s="686"/>
    </row>
    <row r="518" spans="2:9">
      <c r="B518" s="705"/>
      <c r="C518" s="707" t="s">
        <v>1359</v>
      </c>
      <c r="D518" s="686">
        <v>2290000</v>
      </c>
      <c r="E518" s="686">
        <v>3450000</v>
      </c>
      <c r="F518" s="686">
        <v>1148140</v>
      </c>
      <c r="G518" s="686">
        <v>1148140</v>
      </c>
      <c r="H518" s="686">
        <v>0</v>
      </c>
      <c r="I518" s="686"/>
    </row>
    <row r="519" spans="2:9">
      <c r="B519" s="705"/>
      <c r="C519" s="707" t="s">
        <v>1360</v>
      </c>
      <c r="D519" s="686">
        <v>1260000</v>
      </c>
      <c r="E519" s="686">
        <v>1260000</v>
      </c>
      <c r="F519" s="686">
        <v>927500</v>
      </c>
      <c r="G519" s="686">
        <v>0</v>
      </c>
      <c r="H519" s="686">
        <v>0</v>
      </c>
      <c r="I519" s="686"/>
    </row>
    <row r="520" spans="2:9">
      <c r="B520" s="705"/>
      <c r="C520" s="706" t="s">
        <v>1361</v>
      </c>
      <c r="D520" s="684">
        <v>1146290690</v>
      </c>
      <c r="E520" s="684">
        <v>935112351.77000022</v>
      </c>
      <c r="F520" s="684">
        <v>230652349.44</v>
      </c>
      <c r="G520" s="684">
        <v>180330849.44</v>
      </c>
      <c r="H520" s="684">
        <v>147473807.44</v>
      </c>
      <c r="I520" s="686"/>
    </row>
    <row r="521" spans="2:9">
      <c r="B521" s="705"/>
      <c r="C521" s="707" t="s">
        <v>1362</v>
      </c>
      <c r="D521" s="686">
        <v>1146290690</v>
      </c>
      <c r="E521" s="686">
        <v>935112351.77000022</v>
      </c>
      <c r="F521" s="686">
        <v>230652349.44</v>
      </c>
      <c r="G521" s="686">
        <v>180330849.44</v>
      </c>
      <c r="H521" s="686">
        <v>147473807.44</v>
      </c>
      <c r="I521" s="686"/>
    </row>
    <row r="522" spans="2:9">
      <c r="B522" s="705"/>
      <c r="C522" s="707" t="s">
        <v>1363</v>
      </c>
      <c r="D522" s="686">
        <v>793987776</v>
      </c>
      <c r="E522" s="686">
        <v>1315718560.0599999</v>
      </c>
      <c r="F522" s="686">
        <v>322146724.70999998</v>
      </c>
      <c r="G522" s="686">
        <v>257286635.13999996</v>
      </c>
      <c r="H522" s="686">
        <v>249074365.77999994</v>
      </c>
      <c r="I522" s="686"/>
    </row>
    <row r="523" spans="2:9">
      <c r="B523" s="705"/>
      <c r="C523" s="706" t="s">
        <v>1364</v>
      </c>
      <c r="D523" s="684">
        <v>25000</v>
      </c>
      <c r="E523" s="684">
        <v>156000</v>
      </c>
      <c r="F523" s="684">
        <v>0</v>
      </c>
      <c r="G523" s="684">
        <v>0</v>
      </c>
      <c r="H523" s="684">
        <v>0</v>
      </c>
      <c r="I523" s="686"/>
    </row>
    <row r="524" spans="2:9">
      <c r="B524" s="705"/>
      <c r="C524" s="707" t="s">
        <v>1365</v>
      </c>
      <c r="D524" s="686">
        <v>25000</v>
      </c>
      <c r="E524" s="686">
        <v>156000</v>
      </c>
      <c r="F524" s="686">
        <v>0</v>
      </c>
      <c r="G524" s="686">
        <v>0</v>
      </c>
      <c r="H524" s="686">
        <v>0</v>
      </c>
      <c r="I524" s="686"/>
    </row>
    <row r="525" spans="2:9">
      <c r="B525" s="705"/>
      <c r="C525" s="706" t="s">
        <v>1366</v>
      </c>
      <c r="D525" s="684">
        <v>1050000</v>
      </c>
      <c r="E525" s="684">
        <v>1050000</v>
      </c>
      <c r="F525" s="684">
        <v>0</v>
      </c>
      <c r="G525" s="684">
        <v>0</v>
      </c>
      <c r="H525" s="684">
        <v>0</v>
      </c>
      <c r="I525" s="686"/>
    </row>
    <row r="526" spans="2:9">
      <c r="B526" s="705"/>
      <c r="C526" s="707" t="s">
        <v>1367</v>
      </c>
      <c r="D526" s="686">
        <v>1050000</v>
      </c>
      <c r="E526" s="686">
        <v>1050000</v>
      </c>
      <c r="F526" s="686">
        <v>0</v>
      </c>
      <c r="G526" s="686">
        <v>0</v>
      </c>
      <c r="H526" s="686">
        <v>0</v>
      </c>
      <c r="I526" s="686"/>
    </row>
    <row r="527" spans="2:9">
      <c r="B527" s="705"/>
      <c r="C527" s="706" t="s">
        <v>1368</v>
      </c>
      <c r="D527" s="684">
        <v>731648712</v>
      </c>
      <c r="E527" s="684">
        <v>1247747492.3399999</v>
      </c>
      <c r="F527" s="684">
        <v>316216050.94999999</v>
      </c>
      <c r="G527" s="684">
        <v>256196015.41999996</v>
      </c>
      <c r="H527" s="684">
        <v>247983746.05999994</v>
      </c>
      <c r="I527" s="686"/>
    </row>
    <row r="528" spans="2:9">
      <c r="B528" s="705"/>
      <c r="C528" s="707" t="s">
        <v>1369</v>
      </c>
      <c r="D528" s="686">
        <v>726332734</v>
      </c>
      <c r="E528" s="686">
        <v>1242881414.3399999</v>
      </c>
      <c r="F528" s="686">
        <v>309025172.94999999</v>
      </c>
      <c r="G528" s="686">
        <v>249005137.41999996</v>
      </c>
      <c r="H528" s="686">
        <v>240792868.05999994</v>
      </c>
      <c r="I528" s="686"/>
    </row>
    <row r="529" spans="2:9">
      <c r="B529" s="705"/>
      <c r="C529" s="707" t="s">
        <v>1370</v>
      </c>
      <c r="D529" s="686">
        <v>5315978</v>
      </c>
      <c r="E529" s="686">
        <v>4866078</v>
      </c>
      <c r="F529" s="686">
        <v>7190878</v>
      </c>
      <c r="G529" s="686">
        <v>7190878</v>
      </c>
      <c r="H529" s="686">
        <v>7190878</v>
      </c>
      <c r="I529" s="686"/>
    </row>
    <row r="530" spans="2:9">
      <c r="B530" s="705"/>
      <c r="C530" s="706" t="s">
        <v>1371</v>
      </c>
      <c r="D530" s="684">
        <v>61264064</v>
      </c>
      <c r="E530" s="684">
        <v>66765067.719999999</v>
      </c>
      <c r="F530" s="684">
        <v>5930673.7599999998</v>
      </c>
      <c r="G530" s="684">
        <v>1090619.72</v>
      </c>
      <c r="H530" s="684">
        <v>1090619.72</v>
      </c>
      <c r="I530" s="686"/>
    </row>
    <row r="531" spans="2:9">
      <c r="B531" s="705"/>
      <c r="C531" s="707" t="s">
        <v>1372</v>
      </c>
      <c r="D531" s="686">
        <v>3025000</v>
      </c>
      <c r="E531" s="686">
        <v>8526003.7200000007</v>
      </c>
      <c r="F531" s="686">
        <v>5930673.7599999998</v>
      </c>
      <c r="G531" s="686">
        <v>1090619.72</v>
      </c>
      <c r="H531" s="686">
        <v>1090619.72</v>
      </c>
      <c r="I531" s="686"/>
    </row>
    <row r="532" spans="2:9">
      <c r="B532" s="705"/>
      <c r="C532" s="707" t="s">
        <v>1373</v>
      </c>
      <c r="D532" s="686">
        <v>58239064</v>
      </c>
      <c r="E532" s="686">
        <v>58239064</v>
      </c>
      <c r="F532" s="686">
        <v>0</v>
      </c>
      <c r="G532" s="686">
        <v>0</v>
      </c>
      <c r="H532" s="686">
        <v>0</v>
      </c>
      <c r="I532" s="686"/>
    </row>
    <row r="533" spans="2:9">
      <c r="B533" s="705"/>
      <c r="C533" s="701" t="s">
        <v>1374</v>
      </c>
      <c r="D533" s="684">
        <v>9142603</v>
      </c>
      <c r="E533" s="684">
        <v>54374225.399999999</v>
      </c>
      <c r="F533" s="684">
        <v>43864683.090000004</v>
      </c>
      <c r="G533" s="684">
        <v>14191404.309999999</v>
      </c>
      <c r="H533" s="684">
        <v>5738545.1099999994</v>
      </c>
      <c r="I533" s="686"/>
    </row>
    <row r="534" spans="2:9">
      <c r="B534" s="705"/>
      <c r="C534" s="702" t="s">
        <v>1375</v>
      </c>
      <c r="D534" s="686">
        <v>78000</v>
      </c>
      <c r="E534" s="686">
        <v>2390000</v>
      </c>
      <c r="F534" s="686">
        <v>2290852</v>
      </c>
      <c r="G534" s="686">
        <v>2207072</v>
      </c>
      <c r="H534" s="686">
        <v>2207072</v>
      </c>
      <c r="I534" s="686"/>
    </row>
    <row r="535" spans="2:9">
      <c r="B535" s="705"/>
      <c r="C535" s="702" t="s">
        <v>1376</v>
      </c>
      <c r="D535" s="686">
        <v>78000</v>
      </c>
      <c r="E535" s="686">
        <v>2390000</v>
      </c>
      <c r="F535" s="686">
        <v>2290852</v>
      </c>
      <c r="G535" s="686">
        <v>2207072</v>
      </c>
      <c r="H535" s="686">
        <v>2207072</v>
      </c>
      <c r="I535" s="686"/>
    </row>
    <row r="536" spans="2:9">
      <c r="B536" s="705"/>
      <c r="C536" s="702" t="s">
        <v>1377</v>
      </c>
      <c r="D536" s="686">
        <v>5448600</v>
      </c>
      <c r="E536" s="686">
        <v>5490070.7999999998</v>
      </c>
      <c r="F536" s="686">
        <v>1051207.78</v>
      </c>
      <c r="G536" s="686">
        <v>218025.8</v>
      </c>
      <c r="H536" s="686">
        <v>218025.8</v>
      </c>
      <c r="I536" s="686"/>
    </row>
    <row r="537" spans="2:9">
      <c r="B537" s="705"/>
      <c r="C537" s="702" t="s">
        <v>1378</v>
      </c>
      <c r="D537" s="686">
        <v>5448600</v>
      </c>
      <c r="E537" s="686">
        <v>5490070.7999999998</v>
      </c>
      <c r="F537" s="686">
        <v>1051207.78</v>
      </c>
      <c r="G537" s="686">
        <v>218025.8</v>
      </c>
      <c r="H537" s="686">
        <v>218025.8</v>
      </c>
      <c r="I537" s="686"/>
    </row>
    <row r="538" spans="2:9">
      <c r="B538" s="705"/>
      <c r="C538" s="702" t="s">
        <v>1379</v>
      </c>
      <c r="D538" s="686">
        <v>3616003</v>
      </c>
      <c r="E538" s="686">
        <v>46494154.600000001</v>
      </c>
      <c r="F538" s="686">
        <v>40522623.310000002</v>
      </c>
      <c r="G538" s="686">
        <v>11766306.51</v>
      </c>
      <c r="H538" s="686">
        <v>3313447.31</v>
      </c>
      <c r="I538" s="686"/>
    </row>
    <row r="539" spans="2:9">
      <c r="B539" s="705"/>
      <c r="C539" s="702" t="s">
        <v>1380</v>
      </c>
      <c r="D539" s="686">
        <v>5000</v>
      </c>
      <c r="E539" s="686">
        <v>5000</v>
      </c>
      <c r="F539" s="686">
        <v>0</v>
      </c>
      <c r="G539" s="686">
        <v>0</v>
      </c>
      <c r="H539" s="686">
        <v>0</v>
      </c>
      <c r="I539" s="686"/>
    </row>
    <row r="540" spans="2:9">
      <c r="B540" s="705"/>
      <c r="C540" s="702" t="s">
        <v>1381</v>
      </c>
      <c r="D540" s="686">
        <v>3611003</v>
      </c>
      <c r="E540" s="686">
        <v>46489154.600000001</v>
      </c>
      <c r="F540" s="686">
        <v>40522623.310000002</v>
      </c>
      <c r="G540" s="686">
        <v>11766306.51</v>
      </c>
      <c r="H540" s="686">
        <v>3313447.31</v>
      </c>
      <c r="I540" s="686"/>
    </row>
    <row r="541" spans="2:9">
      <c r="B541" s="705"/>
      <c r="C541" s="697" t="s">
        <v>1382</v>
      </c>
      <c r="D541" s="698">
        <v>2087679447</v>
      </c>
      <c r="E541" s="698">
        <v>3633684119</v>
      </c>
      <c r="F541" s="699">
        <v>1251112135.1400001</v>
      </c>
      <c r="G541" s="698">
        <v>1125244962.99</v>
      </c>
      <c r="H541" s="698">
        <v>941226155.13999999</v>
      </c>
      <c r="I541" s="686"/>
    </row>
    <row r="542" spans="2:9">
      <c r="B542" s="705"/>
      <c r="C542" s="702" t="s">
        <v>1383</v>
      </c>
      <c r="D542" s="686">
        <v>2082299447</v>
      </c>
      <c r="E542" s="686">
        <v>3629469119</v>
      </c>
      <c r="F542" s="686">
        <v>1251112135.1400001</v>
      </c>
      <c r="G542" s="686">
        <v>1125244962.99</v>
      </c>
      <c r="H542" s="686">
        <v>941226155.13999999</v>
      </c>
      <c r="I542" s="686"/>
    </row>
    <row r="543" spans="2:9">
      <c r="B543" s="705"/>
      <c r="C543" s="706" t="s">
        <v>1384</v>
      </c>
      <c r="D543" s="684">
        <v>2082299447</v>
      </c>
      <c r="E543" s="684">
        <v>3629469119</v>
      </c>
      <c r="F543" s="684">
        <v>1251112135.1400001</v>
      </c>
      <c r="G543" s="684">
        <v>1125244962.99</v>
      </c>
      <c r="H543" s="684">
        <v>941226155.13999999</v>
      </c>
      <c r="I543" s="686"/>
    </row>
    <row r="544" spans="2:9">
      <c r="B544" s="705"/>
      <c r="C544" s="707" t="s">
        <v>1385</v>
      </c>
      <c r="D544" s="686">
        <v>1752453170</v>
      </c>
      <c r="E544" s="686">
        <v>3040830473</v>
      </c>
      <c r="F544" s="686">
        <v>852179396.72000003</v>
      </c>
      <c r="G544" s="686">
        <v>793234104.12</v>
      </c>
      <c r="H544" s="686">
        <v>616424845.37</v>
      </c>
      <c r="I544" s="686"/>
    </row>
    <row r="545" spans="2:9">
      <c r="B545" s="705"/>
      <c r="C545" s="707" t="s">
        <v>1386</v>
      </c>
      <c r="D545" s="686">
        <v>306500000</v>
      </c>
      <c r="E545" s="686">
        <v>478983000</v>
      </c>
      <c r="F545" s="686">
        <v>334261616.90000004</v>
      </c>
      <c r="G545" s="686">
        <v>271397764.79000002</v>
      </c>
      <c r="H545" s="686">
        <v>267926605.69</v>
      </c>
      <c r="I545" s="686"/>
    </row>
    <row r="546" spans="2:9">
      <c r="B546" s="705"/>
      <c r="C546" s="707" t="s">
        <v>1387</v>
      </c>
      <c r="D546" s="686">
        <v>7782092</v>
      </c>
      <c r="E546" s="686">
        <v>500000</v>
      </c>
      <c r="F546" s="686">
        <v>0</v>
      </c>
      <c r="G546" s="686">
        <v>0</v>
      </c>
      <c r="H546" s="686">
        <v>0</v>
      </c>
      <c r="I546" s="686"/>
    </row>
    <row r="547" spans="2:9">
      <c r="B547" s="705"/>
      <c r="C547" s="707" t="s">
        <v>1388</v>
      </c>
      <c r="D547" s="686">
        <v>15564185</v>
      </c>
      <c r="E547" s="686">
        <v>2500000</v>
      </c>
      <c r="F547" s="686">
        <v>3738390</v>
      </c>
      <c r="G547" s="686">
        <v>3738390</v>
      </c>
      <c r="H547" s="686">
        <v>0</v>
      </c>
      <c r="I547" s="686"/>
    </row>
    <row r="548" spans="2:9">
      <c r="B548" s="705"/>
      <c r="C548" s="707" t="s">
        <v>1389</v>
      </c>
      <c r="D548" s="686">
        <v>0</v>
      </c>
      <c r="E548" s="686">
        <v>106655646</v>
      </c>
      <c r="F548" s="686">
        <v>60932731.519999996</v>
      </c>
      <c r="G548" s="686">
        <v>56874704.079999998</v>
      </c>
      <c r="H548" s="686">
        <v>56874704.079999998</v>
      </c>
      <c r="I548" s="686"/>
    </row>
    <row r="549" spans="2:9">
      <c r="B549" s="705"/>
      <c r="C549" s="707" t="s">
        <v>1390</v>
      </c>
      <c r="D549" s="686">
        <v>5380000</v>
      </c>
      <c r="E549" s="686">
        <v>4215000</v>
      </c>
      <c r="F549" s="686">
        <v>0</v>
      </c>
      <c r="G549" s="686">
        <v>0</v>
      </c>
      <c r="H549" s="686">
        <v>0</v>
      </c>
      <c r="I549" s="686"/>
    </row>
    <row r="550" spans="2:9">
      <c r="B550" s="705"/>
      <c r="C550" s="706" t="s">
        <v>1391</v>
      </c>
      <c r="D550" s="684">
        <v>110000</v>
      </c>
      <c r="E550" s="684">
        <v>100000</v>
      </c>
      <c r="F550" s="684">
        <v>0</v>
      </c>
      <c r="G550" s="684">
        <v>0</v>
      </c>
      <c r="H550" s="684">
        <v>0</v>
      </c>
      <c r="I550" s="686"/>
    </row>
    <row r="551" spans="2:9">
      <c r="B551" s="705"/>
      <c r="C551" s="707" t="s">
        <v>1392</v>
      </c>
      <c r="D551" s="686">
        <v>110000</v>
      </c>
      <c r="E551" s="686">
        <v>100000</v>
      </c>
      <c r="F551" s="686">
        <v>0</v>
      </c>
      <c r="G551" s="686">
        <v>0</v>
      </c>
      <c r="H551" s="686">
        <v>0</v>
      </c>
      <c r="I551" s="686"/>
    </row>
    <row r="552" spans="2:9">
      <c r="B552" s="705"/>
      <c r="C552" s="707" t="s">
        <v>1393</v>
      </c>
      <c r="D552" s="686">
        <v>1000000</v>
      </c>
      <c r="E552" s="686">
        <v>500000</v>
      </c>
      <c r="F552" s="686">
        <v>0</v>
      </c>
      <c r="G552" s="686">
        <v>0</v>
      </c>
      <c r="H552" s="686">
        <v>0</v>
      </c>
      <c r="I552" s="686"/>
    </row>
    <row r="553" spans="2:9">
      <c r="B553" s="705"/>
      <c r="C553" s="707" t="s">
        <v>1394</v>
      </c>
      <c r="D553" s="686">
        <v>1000000</v>
      </c>
      <c r="E553" s="686">
        <v>500000</v>
      </c>
      <c r="F553" s="686">
        <v>0</v>
      </c>
      <c r="G553" s="686">
        <v>0</v>
      </c>
      <c r="H553" s="686">
        <v>0</v>
      </c>
      <c r="I553" s="686"/>
    </row>
    <row r="554" spans="2:9">
      <c r="B554" s="705"/>
      <c r="C554" s="707" t="s">
        <v>1395</v>
      </c>
      <c r="D554" s="686">
        <v>4270000</v>
      </c>
      <c r="E554" s="686">
        <v>3615000</v>
      </c>
      <c r="F554" s="686">
        <v>0</v>
      </c>
      <c r="G554" s="686">
        <v>0</v>
      </c>
      <c r="H554" s="686">
        <v>0</v>
      </c>
      <c r="I554" s="686"/>
    </row>
    <row r="555" spans="2:9">
      <c r="B555" s="705"/>
      <c r="C555" s="707" t="s">
        <v>1396</v>
      </c>
      <c r="D555" s="686">
        <v>4270000</v>
      </c>
      <c r="E555" s="686">
        <v>3615000</v>
      </c>
      <c r="F555" s="686">
        <v>0</v>
      </c>
      <c r="G555" s="686">
        <v>0</v>
      </c>
      <c r="H555" s="686">
        <v>0</v>
      </c>
      <c r="I555" s="686"/>
    </row>
    <row r="556" spans="2:9">
      <c r="B556" s="705"/>
      <c r="C556" s="697" t="s">
        <v>1397</v>
      </c>
      <c r="D556" s="698">
        <v>64412716842</v>
      </c>
      <c r="E556" s="698">
        <v>65239378476.5</v>
      </c>
      <c r="F556" s="699">
        <v>32556149910.590004</v>
      </c>
      <c r="G556" s="698">
        <v>32065085013.650002</v>
      </c>
      <c r="H556" s="698">
        <v>27955183378.200001</v>
      </c>
      <c r="I556" s="686"/>
    </row>
    <row r="557" spans="2:9">
      <c r="B557" s="705"/>
      <c r="C557" s="702" t="s">
        <v>185</v>
      </c>
      <c r="D557" s="686">
        <v>228378260</v>
      </c>
      <c r="E557" s="686">
        <v>920322739.87</v>
      </c>
      <c r="F557" s="686">
        <v>848526479.54999995</v>
      </c>
      <c r="G557" s="686">
        <v>844114650.39999998</v>
      </c>
      <c r="H557" s="686">
        <v>698148074.13999999</v>
      </c>
      <c r="I557" s="686"/>
    </row>
    <row r="558" spans="2:9">
      <c r="B558" s="705"/>
      <c r="C558" s="710" t="s">
        <v>1398</v>
      </c>
      <c r="D558" s="684">
        <v>228378260</v>
      </c>
      <c r="E558" s="684">
        <v>920322739.87</v>
      </c>
      <c r="F558" s="684">
        <v>848526479.54999995</v>
      </c>
      <c r="G558" s="684">
        <v>844114650.39999998</v>
      </c>
      <c r="H558" s="684">
        <v>698148074.13999999</v>
      </c>
      <c r="I558" s="686"/>
    </row>
    <row r="559" spans="2:9">
      <c r="B559" s="705"/>
      <c r="C559" s="702" t="s">
        <v>1399</v>
      </c>
      <c r="D559" s="686">
        <v>228378260</v>
      </c>
      <c r="E559" s="686">
        <v>917012573.65999997</v>
      </c>
      <c r="F559" s="686">
        <v>845216313.33999991</v>
      </c>
      <c r="G559" s="686">
        <v>840804484.18999994</v>
      </c>
      <c r="H559" s="686">
        <v>694837907.92999995</v>
      </c>
      <c r="I559" s="686"/>
    </row>
    <row r="560" spans="2:9">
      <c r="B560" s="705"/>
      <c r="C560" s="702" t="s">
        <v>1400</v>
      </c>
      <c r="D560" s="686">
        <v>0</v>
      </c>
      <c r="E560" s="686">
        <v>3310166.21</v>
      </c>
      <c r="F560" s="686">
        <v>3310166.21</v>
      </c>
      <c r="G560" s="686">
        <v>3310166.21</v>
      </c>
      <c r="H560" s="686">
        <v>3310166.21</v>
      </c>
      <c r="I560" s="686"/>
    </row>
    <row r="561" spans="2:9">
      <c r="B561" s="705"/>
      <c r="C561" s="710" t="s">
        <v>186</v>
      </c>
      <c r="D561" s="684">
        <v>64136338582</v>
      </c>
      <c r="E561" s="684">
        <v>64210499759.630005</v>
      </c>
      <c r="F561" s="684">
        <v>31647192733.209999</v>
      </c>
      <c r="G561" s="684">
        <v>31160539665.419998</v>
      </c>
      <c r="H561" s="684">
        <v>27196604606.23</v>
      </c>
      <c r="I561" s="686"/>
    </row>
    <row r="562" spans="2:9">
      <c r="B562" s="705"/>
      <c r="C562" s="702" t="s">
        <v>1401</v>
      </c>
      <c r="D562" s="686">
        <v>19058669242</v>
      </c>
      <c r="E562" s="686">
        <v>20959930419.630001</v>
      </c>
      <c r="F562" s="686">
        <v>11405875692.059999</v>
      </c>
      <c r="G562" s="686">
        <v>10919222624.27</v>
      </c>
      <c r="H562" s="686">
        <v>10422909553.08</v>
      </c>
      <c r="I562" s="686"/>
    </row>
    <row r="563" spans="2:9">
      <c r="B563" s="705"/>
      <c r="C563" s="702" t="s">
        <v>1402</v>
      </c>
      <c r="D563" s="686">
        <v>6031821619</v>
      </c>
      <c r="E563" s="686">
        <v>6835757218</v>
      </c>
      <c r="F563" s="686">
        <v>4123941923.1599998</v>
      </c>
      <c r="G563" s="686">
        <v>3649788856.0599999</v>
      </c>
      <c r="H563" s="686">
        <v>3643409507.0599999</v>
      </c>
      <c r="I563" s="686"/>
    </row>
    <row r="564" spans="2:9">
      <c r="B564" s="705"/>
      <c r="C564" s="702" t="s">
        <v>1403</v>
      </c>
      <c r="D564" s="686">
        <v>4001168809</v>
      </c>
      <c r="E564" s="686">
        <v>4525401728.4499998</v>
      </c>
      <c r="F564" s="686">
        <v>2202605181.7200003</v>
      </c>
      <c r="G564" s="686">
        <v>2190105181.0300007</v>
      </c>
      <c r="H564" s="686">
        <v>1732521847.74</v>
      </c>
      <c r="I564" s="686"/>
    </row>
    <row r="565" spans="2:9">
      <c r="B565" s="705"/>
      <c r="C565" s="702" t="s">
        <v>1404</v>
      </c>
      <c r="D565" s="686">
        <v>39578460</v>
      </c>
      <c r="E565" s="686">
        <v>39578460</v>
      </c>
      <c r="F565" s="686">
        <v>13192820</v>
      </c>
      <c r="G565" s="686">
        <v>13192820</v>
      </c>
      <c r="H565" s="686">
        <v>13192820</v>
      </c>
      <c r="I565" s="686"/>
    </row>
    <row r="566" spans="2:9">
      <c r="B566" s="705"/>
      <c r="C566" s="702" t="s">
        <v>1405</v>
      </c>
      <c r="D566" s="686">
        <v>0</v>
      </c>
      <c r="E566" s="686">
        <v>465230498.95000017</v>
      </c>
      <c r="F566" s="686">
        <v>465230498.95000017</v>
      </c>
      <c r="G566" s="686">
        <v>465230498.95000017</v>
      </c>
      <c r="H566" s="686">
        <v>458429110.05000013</v>
      </c>
      <c r="I566" s="686"/>
    </row>
    <row r="567" spans="2:9">
      <c r="B567" s="705"/>
      <c r="C567" s="702" t="s">
        <v>1406</v>
      </c>
      <c r="D567" s="686">
        <v>8986100354</v>
      </c>
      <c r="E567" s="686">
        <v>9093962514.2299995</v>
      </c>
      <c r="F567" s="686">
        <v>4600905268.2299995</v>
      </c>
      <c r="G567" s="686">
        <v>4600905268.2299995</v>
      </c>
      <c r="H567" s="686">
        <v>4575356268.2299995</v>
      </c>
      <c r="I567" s="686"/>
    </row>
    <row r="568" spans="2:9">
      <c r="B568" s="705"/>
      <c r="C568" s="710" t="s">
        <v>1407</v>
      </c>
      <c r="D568" s="684">
        <v>44577669340</v>
      </c>
      <c r="E568" s="684">
        <v>42750569340</v>
      </c>
      <c r="F568" s="684">
        <v>19991317041.150002</v>
      </c>
      <c r="G568" s="684">
        <v>19991317041.150002</v>
      </c>
      <c r="H568" s="684">
        <v>16523695053.15</v>
      </c>
      <c r="I568" s="686"/>
    </row>
    <row r="569" spans="2:9">
      <c r="B569" s="705"/>
      <c r="C569" s="702" t="s">
        <v>1408</v>
      </c>
      <c r="D569" s="686">
        <v>13854367877</v>
      </c>
      <c r="E569" s="686">
        <v>13854367877</v>
      </c>
      <c r="F569" s="686">
        <v>7218265578.1499996</v>
      </c>
      <c r="G569" s="686">
        <v>7218265578.1499996</v>
      </c>
      <c r="H569" s="686">
        <v>7218265578.1499996</v>
      </c>
      <c r="I569" s="686"/>
    </row>
    <row r="570" spans="2:9">
      <c r="B570" s="705"/>
      <c r="C570" s="702" t="s">
        <v>1409</v>
      </c>
      <c r="D570" s="686">
        <v>30723301463</v>
      </c>
      <c r="E570" s="686">
        <v>28896201463</v>
      </c>
      <c r="F570" s="686">
        <v>12773051463</v>
      </c>
      <c r="G570" s="686">
        <v>12773051463</v>
      </c>
      <c r="H570" s="686">
        <v>9305429475</v>
      </c>
      <c r="I570" s="686"/>
    </row>
    <row r="571" spans="2:9">
      <c r="B571" s="705"/>
      <c r="C571" s="710" t="s">
        <v>1410</v>
      </c>
      <c r="D571" s="684">
        <v>500000000</v>
      </c>
      <c r="E571" s="684">
        <v>500000000</v>
      </c>
      <c r="F571" s="684">
        <v>250000000</v>
      </c>
      <c r="G571" s="684">
        <v>250000000</v>
      </c>
      <c r="H571" s="684">
        <v>250000000</v>
      </c>
      <c r="I571" s="686"/>
    </row>
    <row r="572" spans="2:9">
      <c r="B572" s="705"/>
      <c r="C572" s="702" t="s">
        <v>1411</v>
      </c>
      <c r="D572" s="686">
        <v>500000000</v>
      </c>
      <c r="E572" s="686">
        <v>500000000</v>
      </c>
      <c r="F572" s="686">
        <v>250000000</v>
      </c>
      <c r="G572" s="686">
        <v>250000000</v>
      </c>
      <c r="H572" s="686">
        <v>250000000</v>
      </c>
      <c r="I572" s="686"/>
    </row>
    <row r="573" spans="2:9">
      <c r="B573" s="705"/>
      <c r="C573" s="702" t="s">
        <v>187</v>
      </c>
      <c r="D573" s="686">
        <v>48000000</v>
      </c>
      <c r="E573" s="686">
        <v>108555977</v>
      </c>
      <c r="F573" s="686">
        <v>60430697.829999998</v>
      </c>
      <c r="G573" s="686">
        <v>60430697.829999998</v>
      </c>
      <c r="H573" s="686">
        <v>60430697.829999998</v>
      </c>
      <c r="I573" s="686"/>
    </row>
    <row r="574" spans="2:9">
      <c r="B574" s="705"/>
      <c r="C574" s="702" t="s">
        <v>1412</v>
      </c>
      <c r="D574" s="686">
        <v>48000000</v>
      </c>
      <c r="E574" s="686">
        <v>91000000</v>
      </c>
      <c r="F574" s="686">
        <v>43000000</v>
      </c>
      <c r="G574" s="686">
        <v>43000000</v>
      </c>
      <c r="H574" s="686">
        <v>43000000</v>
      </c>
      <c r="I574" s="686"/>
    </row>
    <row r="575" spans="2:9">
      <c r="B575" s="705"/>
      <c r="C575" s="702" t="s">
        <v>1413</v>
      </c>
      <c r="D575" s="686">
        <v>0</v>
      </c>
      <c r="E575" s="686">
        <v>17555977</v>
      </c>
      <c r="F575" s="686">
        <v>17430697.829999998</v>
      </c>
      <c r="G575" s="686">
        <v>17430697.829999998</v>
      </c>
      <c r="H575" s="686">
        <v>17430697.829999998</v>
      </c>
      <c r="I575" s="686"/>
    </row>
    <row r="576" spans="2:9">
      <c r="B576" s="705"/>
      <c r="C576" s="697" t="s">
        <v>1414</v>
      </c>
      <c r="D576" s="698">
        <v>1446284275</v>
      </c>
      <c r="E576" s="698">
        <v>178436291</v>
      </c>
      <c r="F576" s="699">
        <v>0</v>
      </c>
      <c r="G576" s="698">
        <v>0</v>
      </c>
      <c r="H576" s="698">
        <v>0</v>
      </c>
      <c r="I576" s="686"/>
    </row>
    <row r="577" spans="2:9">
      <c r="B577" s="705"/>
      <c r="C577" s="708" t="s">
        <v>1415</v>
      </c>
      <c r="D577" s="686">
        <v>1267847984</v>
      </c>
      <c r="E577" s="686">
        <v>0</v>
      </c>
      <c r="F577" s="686">
        <v>0</v>
      </c>
      <c r="G577" s="686">
        <v>0</v>
      </c>
      <c r="H577" s="686">
        <v>0</v>
      </c>
      <c r="I577" s="686"/>
    </row>
    <row r="578" spans="2:9">
      <c r="B578" s="705"/>
      <c r="C578" s="702" t="s">
        <v>1416</v>
      </c>
      <c r="D578" s="686">
        <v>1267847984</v>
      </c>
      <c r="E578" s="686">
        <v>0</v>
      </c>
      <c r="F578" s="686">
        <v>0</v>
      </c>
      <c r="G578" s="686">
        <v>0</v>
      </c>
      <c r="H578" s="686">
        <v>0</v>
      </c>
      <c r="I578" s="686"/>
    </row>
    <row r="579" spans="2:9">
      <c r="B579" s="705"/>
      <c r="C579" s="708" t="s">
        <v>1417</v>
      </c>
      <c r="D579" s="686">
        <v>178436291</v>
      </c>
      <c r="E579" s="686">
        <v>178436291</v>
      </c>
      <c r="F579" s="686">
        <v>0</v>
      </c>
      <c r="G579" s="686">
        <v>0</v>
      </c>
      <c r="H579" s="686">
        <v>0</v>
      </c>
      <c r="I579" s="686"/>
    </row>
    <row r="580" spans="2:9">
      <c r="B580" s="705"/>
      <c r="C580" s="702" t="s">
        <v>1418</v>
      </c>
      <c r="D580" s="686">
        <v>178436291</v>
      </c>
      <c r="E580" s="686">
        <v>178436291</v>
      </c>
      <c r="F580" s="686">
        <v>0</v>
      </c>
      <c r="G580" s="686">
        <v>0</v>
      </c>
      <c r="H580" s="686">
        <v>0</v>
      </c>
      <c r="I580" s="686"/>
    </row>
    <row r="581" spans="2:9" ht="15" thickBot="1">
      <c r="C581" s="711" t="s">
        <v>54</v>
      </c>
      <c r="D581" s="712">
        <v>1418686514950</v>
      </c>
      <c r="E581" s="712">
        <v>1422239500561.9307</v>
      </c>
      <c r="F581" s="712">
        <v>841678429277.75964</v>
      </c>
      <c r="G581" s="712">
        <v>671465428639.3197</v>
      </c>
      <c r="H581" s="713">
        <v>610965862440.68958</v>
      </c>
    </row>
    <row r="583" spans="2:9">
      <c r="C583" s="681" t="s">
        <v>658</v>
      </c>
    </row>
    <row r="584" spans="2:9">
      <c r="C584" s="681" t="s">
        <v>861</v>
      </c>
    </row>
    <row r="585" spans="2:9">
      <c r="C585" s="681" t="s">
        <v>862</v>
      </c>
    </row>
  </sheetData>
  <mergeCells count="10">
    <mergeCell ref="D10:D11"/>
    <mergeCell ref="E10:E11"/>
    <mergeCell ref="F10:F11"/>
    <mergeCell ref="G10:G11"/>
    <mergeCell ref="H10:H11"/>
    <mergeCell ref="C2:H2"/>
    <mergeCell ref="C3:H3"/>
    <mergeCell ref="C4:H4"/>
    <mergeCell ref="C8:H8"/>
    <mergeCell ref="C9:H9"/>
  </mergeCell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4BE598-9364-48D0-AED0-719CD2C58F57}">
  <dimension ref="B2:R580"/>
  <sheetViews>
    <sheetView showGridLines="0" zoomScale="85" zoomScaleNormal="85" workbookViewId="0">
      <selection activeCell="G27" sqref="G27"/>
    </sheetView>
  </sheetViews>
  <sheetFormatPr baseColWidth="10" defaultColWidth="11.5546875" defaultRowHeight="14.4"/>
  <cols>
    <col min="1" max="1" width="11.5546875" style="687"/>
    <col min="2" max="2" width="15.88671875" style="687" customWidth="1"/>
    <col min="3" max="3" width="105.33203125" style="691" customWidth="1"/>
    <col min="4" max="4" width="19.44140625" style="691" customWidth="1"/>
    <col min="5" max="7" width="19.44140625" style="687" customWidth="1"/>
    <col min="8" max="8" width="14" style="687" bestFit="1" customWidth="1"/>
    <col min="9" max="9" width="8.6640625" style="687" bestFit="1" customWidth="1"/>
    <col min="10" max="10" width="20.33203125" style="687" customWidth="1"/>
    <col min="11" max="11" width="21.5546875" style="687" customWidth="1"/>
    <col min="12" max="14" width="11.5546875" style="687"/>
    <col min="15" max="15" width="36.33203125" style="687" bestFit="1" customWidth="1"/>
    <col min="16" max="16" width="21.5546875" style="687" bestFit="1" customWidth="1"/>
    <col min="17" max="16384" width="11.5546875" style="687"/>
  </cols>
  <sheetData>
    <row r="2" spans="2:18" ht="14.4" customHeight="1">
      <c r="B2" s="225"/>
      <c r="C2" s="1979" t="s">
        <v>42</v>
      </c>
      <c r="D2" s="1979"/>
      <c r="E2" s="1979"/>
      <c r="F2" s="1979"/>
      <c r="G2" s="1979"/>
      <c r="H2" s="1979"/>
      <c r="I2" s="225"/>
      <c r="J2" s="225"/>
      <c r="K2" s="225"/>
      <c r="L2" s="225"/>
      <c r="M2" s="225"/>
      <c r="N2" s="225"/>
    </row>
    <row r="3" spans="2:18" ht="14.4" customHeight="1">
      <c r="B3" s="225"/>
      <c r="C3" s="1979" t="s">
        <v>43</v>
      </c>
      <c r="D3" s="1979"/>
      <c r="E3" s="1979"/>
      <c r="F3" s="1979"/>
      <c r="G3" s="1979"/>
      <c r="H3" s="1979"/>
      <c r="I3" s="225"/>
      <c r="J3" s="225"/>
      <c r="K3" s="225"/>
      <c r="L3" s="225"/>
      <c r="M3" s="225"/>
      <c r="N3" s="225"/>
    </row>
    <row r="4" spans="2:18" ht="14.4" customHeight="1">
      <c r="B4" s="688"/>
      <c r="C4" s="1999" t="s">
        <v>44</v>
      </c>
      <c r="D4" s="1999"/>
      <c r="E4" s="1999"/>
      <c r="F4" s="1999"/>
      <c r="G4" s="1999"/>
      <c r="H4" s="1999"/>
      <c r="I4" s="688"/>
      <c r="J4" s="688"/>
      <c r="K4" s="688"/>
      <c r="L4" s="688"/>
      <c r="M4" s="688"/>
      <c r="N4" s="688"/>
    </row>
    <row r="5" spans="2:18">
      <c r="B5" s="689"/>
      <c r="C5" s="690"/>
      <c r="D5" s="690"/>
      <c r="E5" s="689"/>
      <c r="F5" s="689"/>
      <c r="G5" s="689"/>
      <c r="H5" s="689"/>
      <c r="I5" s="689"/>
      <c r="J5" s="689"/>
      <c r="K5" s="689"/>
      <c r="L5" s="689"/>
      <c r="M5" s="689"/>
      <c r="N5" s="689"/>
    </row>
    <row r="6" spans="2:18">
      <c r="B6" s="689"/>
      <c r="I6" s="689"/>
      <c r="J6" s="689"/>
      <c r="K6" s="689"/>
      <c r="L6" s="689"/>
      <c r="M6" s="689"/>
      <c r="N6" s="689"/>
    </row>
    <row r="7" spans="2:18">
      <c r="B7" s="692"/>
      <c r="I7" s="692"/>
      <c r="J7" s="692"/>
      <c r="K7" s="692"/>
      <c r="L7" s="692"/>
      <c r="M7" s="692"/>
      <c r="N7" s="692"/>
    </row>
    <row r="8" spans="2:18">
      <c r="B8" s="689"/>
      <c r="C8" s="2000" t="s">
        <v>1419</v>
      </c>
      <c r="D8" s="2000"/>
      <c r="E8" s="2000"/>
      <c r="F8" s="2000"/>
      <c r="G8" s="2000"/>
      <c r="H8" s="2000"/>
      <c r="I8" s="689"/>
      <c r="J8" s="689"/>
      <c r="K8" s="689"/>
      <c r="L8" s="689"/>
      <c r="M8" s="689"/>
      <c r="N8" s="689"/>
    </row>
    <row r="9" spans="2:18">
      <c r="C9" s="2001" t="s">
        <v>61</v>
      </c>
      <c r="D9" s="2001"/>
      <c r="E9" s="2001"/>
      <c r="F9" s="2001"/>
      <c r="G9" s="2001"/>
      <c r="H9" s="2001"/>
    </row>
    <row r="10" spans="2:18" ht="20.399999999999999" customHeight="1">
      <c r="C10" s="661" t="s">
        <v>63</v>
      </c>
      <c r="D10" s="2002" t="s">
        <v>153</v>
      </c>
      <c r="E10" s="2002" t="s">
        <v>199</v>
      </c>
      <c r="F10" s="2003" t="s">
        <v>240</v>
      </c>
      <c r="G10" s="2004"/>
      <c r="H10" s="2002" t="s">
        <v>1420</v>
      </c>
      <c r="I10" s="2002"/>
      <c r="J10" s="136"/>
      <c r="K10" s="136"/>
      <c r="L10" s="136"/>
      <c r="M10" s="136"/>
      <c r="N10" s="136"/>
      <c r="O10" s="136"/>
      <c r="P10" s="136"/>
      <c r="Q10" s="136"/>
      <c r="R10" s="136"/>
    </row>
    <row r="11" spans="2:18">
      <c r="C11" s="661" t="s">
        <v>1421</v>
      </c>
      <c r="D11" s="2002"/>
      <c r="E11" s="2002"/>
      <c r="F11" s="714">
        <v>2023</v>
      </c>
      <c r="G11" s="714">
        <v>2024</v>
      </c>
      <c r="H11" s="714" t="s">
        <v>1422</v>
      </c>
      <c r="I11" s="714" t="s">
        <v>74</v>
      </c>
      <c r="J11" s="136"/>
      <c r="K11" s="136"/>
      <c r="L11" s="136"/>
      <c r="M11" s="136"/>
      <c r="N11" s="136"/>
      <c r="O11" s="136"/>
      <c r="P11" s="136"/>
      <c r="Q11" s="136"/>
      <c r="R11" s="136"/>
    </row>
    <row r="12" spans="2:18" ht="22.95" customHeight="1">
      <c r="C12" s="715" t="s">
        <v>1423</v>
      </c>
      <c r="D12" s="694">
        <v>7510409289</v>
      </c>
      <c r="E12" s="694">
        <v>10300746870.610001</v>
      </c>
      <c r="F12" s="694">
        <v>7510409289</v>
      </c>
      <c r="G12" s="694">
        <v>10300746870.610001</v>
      </c>
      <c r="H12" s="694">
        <f>G12-F12</f>
        <v>2790337581.6100006</v>
      </c>
      <c r="I12" s="716">
        <f>IFERROR(F12/D12,"0.0%")</f>
        <v>1</v>
      </c>
      <c r="J12" s="136"/>
      <c r="K12" s="136"/>
      <c r="L12" s="136"/>
      <c r="M12" s="136"/>
      <c r="N12" s="136"/>
      <c r="O12" s="136"/>
      <c r="P12" s="136"/>
      <c r="Q12" s="136"/>
      <c r="R12" s="136"/>
    </row>
    <row r="13" spans="2:18">
      <c r="C13" s="138" t="s">
        <v>1424</v>
      </c>
      <c r="D13" s="696">
        <v>1289534134</v>
      </c>
      <c r="E13" s="696">
        <v>1341718768.96</v>
      </c>
      <c r="F13" s="684">
        <v>1289534134</v>
      </c>
      <c r="G13" s="684">
        <v>1341718768.96</v>
      </c>
      <c r="H13" s="696">
        <f t="shared" ref="H13:H76" si="0">G13-F13</f>
        <v>52184634.960000038</v>
      </c>
      <c r="I13" s="129">
        <f t="shared" ref="I13:I76" si="1">IFERROR(F13/D13,"0.0%")</f>
        <v>1</v>
      </c>
      <c r="J13" s="136"/>
      <c r="K13" s="136"/>
      <c r="L13" s="136"/>
      <c r="M13" s="136"/>
      <c r="N13" s="136"/>
      <c r="O13" s="136"/>
      <c r="P13" s="136"/>
      <c r="Q13" s="136"/>
      <c r="R13" s="136"/>
    </row>
    <row r="14" spans="2:18">
      <c r="C14" s="685" t="s">
        <v>288</v>
      </c>
      <c r="D14" s="717">
        <v>242940000</v>
      </c>
      <c r="E14" s="717">
        <v>55021986</v>
      </c>
      <c r="F14" s="686">
        <v>242940000</v>
      </c>
      <c r="G14" s="717">
        <v>55021986</v>
      </c>
      <c r="H14" s="717">
        <f t="shared" si="0"/>
        <v>-187918014</v>
      </c>
      <c r="I14" s="133">
        <f t="shared" si="1"/>
        <v>1</v>
      </c>
      <c r="J14" s="136"/>
      <c r="K14" s="136"/>
      <c r="L14" s="136"/>
      <c r="M14" s="136"/>
      <c r="N14" s="136"/>
      <c r="O14" s="136"/>
      <c r="P14" s="136"/>
      <c r="Q14" s="136"/>
      <c r="R14" s="136"/>
    </row>
    <row r="15" spans="2:18">
      <c r="C15" s="685" t="s">
        <v>298</v>
      </c>
      <c r="D15" s="717">
        <v>150602664</v>
      </c>
      <c r="E15" s="717">
        <v>1226551126.5700002</v>
      </c>
      <c r="F15" s="686">
        <v>150602664</v>
      </c>
      <c r="G15" s="686">
        <v>1226551126.5700002</v>
      </c>
      <c r="H15" s="717">
        <f t="shared" si="0"/>
        <v>1075948462.5700002</v>
      </c>
      <c r="I15" s="133">
        <f t="shared" si="1"/>
        <v>1</v>
      </c>
      <c r="J15" s="136"/>
      <c r="K15" s="136"/>
      <c r="L15" s="136"/>
      <c r="M15" s="136"/>
      <c r="N15" s="136"/>
      <c r="O15" s="136"/>
      <c r="P15" s="136"/>
      <c r="Q15" s="136"/>
      <c r="R15" s="136"/>
    </row>
    <row r="16" spans="2:18">
      <c r="C16" s="685" t="s">
        <v>304</v>
      </c>
      <c r="D16" s="686">
        <v>223614962</v>
      </c>
      <c r="E16" s="686">
        <v>-157207326</v>
      </c>
      <c r="F16" s="686">
        <v>223614962</v>
      </c>
      <c r="G16" s="686">
        <v>-157207326</v>
      </c>
      <c r="H16" s="717">
        <f t="shared" si="0"/>
        <v>-380822288</v>
      </c>
      <c r="I16" s="133">
        <f t="shared" si="1"/>
        <v>1</v>
      </c>
      <c r="J16" s="136"/>
      <c r="K16" s="136"/>
      <c r="L16" s="136"/>
      <c r="M16" s="136"/>
      <c r="N16" s="136"/>
      <c r="O16" s="136"/>
      <c r="P16" s="136"/>
      <c r="Q16" s="136"/>
      <c r="R16" s="136"/>
    </row>
    <row r="17" spans="3:13">
      <c r="C17" s="685" t="s">
        <v>1425</v>
      </c>
      <c r="D17" s="686">
        <v>437902280</v>
      </c>
      <c r="E17" s="686">
        <v>-78949704.420000017</v>
      </c>
      <c r="F17" s="686">
        <v>437902280</v>
      </c>
      <c r="G17" s="686">
        <v>-78949704.420000017</v>
      </c>
      <c r="H17" s="717">
        <f t="shared" si="0"/>
        <v>-516851984.42000002</v>
      </c>
      <c r="I17" s="133">
        <f t="shared" si="1"/>
        <v>1</v>
      </c>
      <c r="J17" s="136"/>
      <c r="K17" s="136"/>
      <c r="L17" s="136"/>
      <c r="M17" s="136"/>
    </row>
    <row r="18" spans="3:13">
      <c r="C18" s="685" t="s">
        <v>1426</v>
      </c>
      <c r="D18" s="686">
        <v>1968765</v>
      </c>
      <c r="E18" s="686">
        <v>20023799.420000002</v>
      </c>
      <c r="F18" s="686">
        <v>1968765</v>
      </c>
      <c r="G18" s="686">
        <v>20023799.420000002</v>
      </c>
      <c r="H18" s="717">
        <f t="shared" si="0"/>
        <v>18055034.420000002</v>
      </c>
      <c r="I18" s="133">
        <f t="shared" si="1"/>
        <v>1</v>
      </c>
      <c r="J18" s="136"/>
      <c r="K18" s="136"/>
      <c r="L18" s="136"/>
      <c r="M18" s="136"/>
    </row>
    <row r="19" spans="3:13">
      <c r="C19" s="685" t="s">
        <v>1427</v>
      </c>
      <c r="D19" s="686">
        <v>232505463</v>
      </c>
      <c r="E19" s="686">
        <v>276278887.38999999</v>
      </c>
      <c r="F19" s="686">
        <v>232505463</v>
      </c>
      <c r="G19" s="686">
        <v>276278887.38999999</v>
      </c>
      <c r="H19" s="717">
        <f t="shared" si="0"/>
        <v>43773424.389999986</v>
      </c>
      <c r="I19" s="133">
        <f t="shared" si="1"/>
        <v>1</v>
      </c>
      <c r="J19" s="136"/>
      <c r="K19" s="136"/>
      <c r="L19" s="136"/>
      <c r="M19" s="136"/>
    </row>
    <row r="20" spans="3:13">
      <c r="C20" s="138" t="s">
        <v>1428</v>
      </c>
      <c r="D20" s="696">
        <v>1600461884</v>
      </c>
      <c r="E20" s="696">
        <v>1828050427.4899998</v>
      </c>
      <c r="F20" s="684">
        <v>1600461884</v>
      </c>
      <c r="G20" s="684">
        <v>1828050427.4899998</v>
      </c>
      <c r="H20" s="696">
        <f t="shared" si="0"/>
        <v>227588543.48999977</v>
      </c>
      <c r="I20" s="129">
        <f t="shared" si="1"/>
        <v>1</v>
      </c>
      <c r="J20" s="136"/>
      <c r="K20" s="136"/>
      <c r="L20" s="136"/>
      <c r="M20" s="136"/>
    </row>
    <row r="21" spans="3:13">
      <c r="C21" s="685" t="s">
        <v>328</v>
      </c>
      <c r="D21" s="686">
        <v>28230523</v>
      </c>
      <c r="E21" s="686">
        <v>35606135.829999998</v>
      </c>
      <c r="F21" s="686">
        <v>28230523</v>
      </c>
      <c r="G21" s="686">
        <v>35606135.829999998</v>
      </c>
      <c r="H21" s="717">
        <f t="shared" si="0"/>
        <v>7375612.8299999982</v>
      </c>
      <c r="I21" s="133">
        <f t="shared" si="1"/>
        <v>1</v>
      </c>
      <c r="J21" s="136"/>
      <c r="K21" s="136"/>
      <c r="L21" s="136"/>
      <c r="M21" s="136"/>
    </row>
    <row r="22" spans="3:13">
      <c r="C22" s="685" t="s">
        <v>285</v>
      </c>
      <c r="D22" s="686">
        <v>16623853</v>
      </c>
      <c r="E22" s="686">
        <v>7829105.2799999993</v>
      </c>
      <c r="F22" s="686">
        <v>16623853</v>
      </c>
      <c r="G22" s="686">
        <v>7829105.2799999993</v>
      </c>
      <c r="H22" s="717">
        <f t="shared" si="0"/>
        <v>-8794747.7200000007</v>
      </c>
      <c r="I22" s="133">
        <f t="shared" si="1"/>
        <v>1</v>
      </c>
      <c r="J22" s="136"/>
      <c r="K22" s="136"/>
      <c r="L22" s="136"/>
      <c r="M22" s="136"/>
    </row>
    <row r="23" spans="3:13">
      <c r="C23" s="685" t="s">
        <v>298</v>
      </c>
      <c r="D23" s="686">
        <v>822624051</v>
      </c>
      <c r="E23" s="686">
        <v>972220242.72999978</v>
      </c>
      <c r="F23" s="686">
        <v>822624051</v>
      </c>
      <c r="G23" s="686">
        <v>972220242.72999978</v>
      </c>
      <c r="H23" s="717">
        <f t="shared" si="0"/>
        <v>149596191.72999978</v>
      </c>
      <c r="I23" s="133">
        <f t="shared" si="1"/>
        <v>1</v>
      </c>
      <c r="J23" s="136"/>
      <c r="K23" s="136"/>
      <c r="L23" s="136"/>
      <c r="M23" s="136"/>
    </row>
    <row r="24" spans="3:13">
      <c r="C24" s="685" t="s">
        <v>301</v>
      </c>
      <c r="D24" s="686">
        <v>0</v>
      </c>
      <c r="E24" s="686">
        <v>25000000</v>
      </c>
      <c r="F24" s="686">
        <v>0</v>
      </c>
      <c r="G24" s="686">
        <v>25000000</v>
      </c>
      <c r="H24" s="717">
        <f t="shared" si="0"/>
        <v>25000000</v>
      </c>
      <c r="I24" s="133" t="str">
        <f t="shared" si="1"/>
        <v>0.0%</v>
      </c>
      <c r="J24" s="136"/>
      <c r="K24" s="136"/>
      <c r="L24" s="136"/>
      <c r="M24" s="136"/>
    </row>
    <row r="25" spans="3:13">
      <c r="C25" s="685" t="s">
        <v>304</v>
      </c>
      <c r="D25" s="686">
        <v>39566128</v>
      </c>
      <c r="E25" s="686">
        <v>-86659718</v>
      </c>
      <c r="F25" s="686">
        <v>39566128</v>
      </c>
      <c r="G25" s="686">
        <v>-86659718</v>
      </c>
      <c r="H25" s="717">
        <f t="shared" si="0"/>
        <v>-126225846</v>
      </c>
      <c r="I25" s="133">
        <f t="shared" si="1"/>
        <v>1</v>
      </c>
      <c r="J25" s="136"/>
      <c r="K25" s="136"/>
      <c r="L25" s="136"/>
      <c r="M25" s="136"/>
    </row>
    <row r="26" spans="3:13">
      <c r="C26" s="685" t="s">
        <v>1425</v>
      </c>
      <c r="D26" s="686">
        <v>320784100</v>
      </c>
      <c r="E26" s="686">
        <v>172110705.13999999</v>
      </c>
      <c r="F26" s="686">
        <v>320784100</v>
      </c>
      <c r="G26" s="686">
        <v>172110705.13999999</v>
      </c>
      <c r="H26" s="717">
        <f t="shared" si="0"/>
        <v>-148673394.86000001</v>
      </c>
      <c r="I26" s="133">
        <f t="shared" si="1"/>
        <v>1</v>
      </c>
      <c r="J26" s="136"/>
      <c r="K26" s="136"/>
      <c r="L26" s="136"/>
      <c r="M26" s="136"/>
    </row>
    <row r="27" spans="3:13">
      <c r="C27" s="685" t="s">
        <v>334</v>
      </c>
      <c r="D27" s="686">
        <v>37000000</v>
      </c>
      <c r="E27" s="686">
        <v>115338368.58</v>
      </c>
      <c r="F27" s="686">
        <v>37000000</v>
      </c>
      <c r="G27" s="686">
        <v>115338368.58</v>
      </c>
      <c r="H27" s="717">
        <f t="shared" si="0"/>
        <v>78338368.579999998</v>
      </c>
      <c r="I27" s="133">
        <f t="shared" si="1"/>
        <v>1</v>
      </c>
      <c r="J27" s="136"/>
      <c r="K27" s="136"/>
      <c r="L27" s="136"/>
      <c r="M27" s="136"/>
    </row>
    <row r="28" spans="3:13">
      <c r="C28" s="685" t="s">
        <v>1426</v>
      </c>
      <c r="D28" s="686">
        <v>18955204</v>
      </c>
      <c r="E28" s="686">
        <v>143879539.03999999</v>
      </c>
      <c r="F28" s="686">
        <v>18955204</v>
      </c>
      <c r="G28" s="686">
        <v>143879539.03999999</v>
      </c>
      <c r="H28" s="717">
        <f t="shared" si="0"/>
        <v>124924335.03999999</v>
      </c>
      <c r="I28" s="133">
        <f t="shared" si="1"/>
        <v>1</v>
      </c>
      <c r="J28" s="136"/>
      <c r="K28" s="136"/>
      <c r="L28" s="136"/>
      <c r="M28" s="136"/>
    </row>
    <row r="29" spans="3:13">
      <c r="C29" s="685" t="s">
        <v>1427</v>
      </c>
      <c r="D29" s="686">
        <v>316678025</v>
      </c>
      <c r="E29" s="686">
        <v>442726048.88999999</v>
      </c>
      <c r="F29" s="686">
        <v>316678025</v>
      </c>
      <c r="G29" s="686">
        <v>442726048.88999999</v>
      </c>
      <c r="H29" s="717">
        <f t="shared" si="0"/>
        <v>126048023.88999999</v>
      </c>
      <c r="I29" s="133">
        <f t="shared" si="1"/>
        <v>1</v>
      </c>
      <c r="J29" s="136"/>
      <c r="K29" s="136"/>
      <c r="L29" s="136"/>
      <c r="M29" s="136"/>
    </row>
    <row r="30" spans="3:13">
      <c r="C30" s="138" t="s">
        <v>1429</v>
      </c>
      <c r="D30" s="696">
        <v>4366110256</v>
      </c>
      <c r="E30" s="696">
        <v>7156256443.3299999</v>
      </c>
      <c r="F30" s="684">
        <v>4366110256</v>
      </c>
      <c r="G30" s="684">
        <v>7156256443.3299999</v>
      </c>
      <c r="H30" s="696">
        <f t="shared" si="0"/>
        <v>2790146187.3299999</v>
      </c>
      <c r="I30" s="129">
        <f t="shared" si="1"/>
        <v>1</v>
      </c>
      <c r="J30" s="136"/>
      <c r="K30" s="136"/>
      <c r="L30" s="136"/>
      <c r="M30" s="136"/>
    </row>
    <row r="31" spans="3:13">
      <c r="C31" s="685" t="s">
        <v>285</v>
      </c>
      <c r="D31" s="686">
        <v>27806785</v>
      </c>
      <c r="E31" s="686">
        <v>54757866.120000005</v>
      </c>
      <c r="F31" s="686">
        <v>27806785</v>
      </c>
      <c r="G31" s="686">
        <v>54757866.120000005</v>
      </c>
      <c r="H31" s="717">
        <f t="shared" si="0"/>
        <v>26951081.120000005</v>
      </c>
      <c r="I31" s="133">
        <f t="shared" si="1"/>
        <v>1</v>
      </c>
      <c r="J31" s="136"/>
      <c r="K31" s="136"/>
      <c r="L31" s="136"/>
      <c r="M31" s="136"/>
    </row>
    <row r="32" spans="3:13">
      <c r="C32" s="685" t="s">
        <v>298</v>
      </c>
      <c r="D32" s="686">
        <v>1678796273</v>
      </c>
      <c r="E32" s="686">
        <v>3472886494.1800003</v>
      </c>
      <c r="F32" s="686">
        <v>1678796273</v>
      </c>
      <c r="G32" s="686">
        <v>3472886494.1800003</v>
      </c>
      <c r="H32" s="717">
        <f t="shared" si="0"/>
        <v>1794090221.1800003</v>
      </c>
      <c r="I32" s="133">
        <f t="shared" si="1"/>
        <v>1</v>
      </c>
      <c r="J32" s="136"/>
      <c r="K32" s="136"/>
      <c r="L32" s="136"/>
      <c r="M32" s="136"/>
    </row>
    <row r="33" spans="3:13">
      <c r="C33" s="685" t="s">
        <v>304</v>
      </c>
      <c r="D33" s="686">
        <v>126602042</v>
      </c>
      <c r="E33" s="686">
        <v>-127475211</v>
      </c>
      <c r="F33" s="686">
        <v>126602042</v>
      </c>
      <c r="G33" s="686">
        <v>-127475211</v>
      </c>
      <c r="H33" s="717">
        <f t="shared" si="0"/>
        <v>-254077253</v>
      </c>
      <c r="I33" s="133">
        <f t="shared" si="1"/>
        <v>1</v>
      </c>
      <c r="J33" s="136"/>
      <c r="K33" s="136"/>
      <c r="L33" s="136"/>
      <c r="M33" s="136"/>
    </row>
    <row r="34" spans="3:13">
      <c r="C34" s="685" t="s">
        <v>1425</v>
      </c>
      <c r="D34" s="686">
        <v>1024607131</v>
      </c>
      <c r="E34" s="686">
        <v>1991147649.3400002</v>
      </c>
      <c r="F34" s="686">
        <v>1024607131</v>
      </c>
      <c r="G34" s="686">
        <v>1991147649.3400002</v>
      </c>
      <c r="H34" s="717">
        <f t="shared" si="0"/>
        <v>966540518.34000015</v>
      </c>
      <c r="I34" s="133">
        <f t="shared" si="1"/>
        <v>1</v>
      </c>
      <c r="J34" s="136"/>
      <c r="K34" s="136"/>
      <c r="L34" s="136"/>
      <c r="M34" s="136"/>
    </row>
    <row r="35" spans="3:13">
      <c r="C35" s="685" t="s">
        <v>334</v>
      </c>
      <c r="D35" s="686">
        <v>315864366</v>
      </c>
      <c r="E35" s="686">
        <v>244553523.26999998</v>
      </c>
      <c r="F35" s="686">
        <v>315864366</v>
      </c>
      <c r="G35" s="686">
        <v>244553523.26999998</v>
      </c>
      <c r="H35" s="717">
        <f t="shared" si="0"/>
        <v>-71310842.730000019</v>
      </c>
      <c r="I35" s="133">
        <f t="shared" si="1"/>
        <v>1</v>
      </c>
      <c r="J35" s="136"/>
      <c r="K35" s="136"/>
      <c r="L35" s="136"/>
      <c r="M35" s="136"/>
    </row>
    <row r="36" spans="3:13">
      <c r="C36" s="685" t="s">
        <v>1426</v>
      </c>
      <c r="D36" s="686">
        <v>138302882</v>
      </c>
      <c r="E36" s="686">
        <v>245104415.83000001</v>
      </c>
      <c r="F36" s="686">
        <v>138302882</v>
      </c>
      <c r="G36" s="686">
        <v>245104415.83000001</v>
      </c>
      <c r="H36" s="717">
        <f t="shared" si="0"/>
        <v>106801533.83000001</v>
      </c>
      <c r="I36" s="133">
        <f t="shared" si="1"/>
        <v>1</v>
      </c>
      <c r="J36" s="136"/>
      <c r="K36" s="136"/>
      <c r="L36" s="136"/>
      <c r="M36" s="136"/>
    </row>
    <row r="37" spans="3:13">
      <c r="C37" s="685" t="s">
        <v>1427</v>
      </c>
      <c r="D37" s="686">
        <v>825180777</v>
      </c>
      <c r="E37" s="686">
        <v>1160231705.5899999</v>
      </c>
      <c r="F37" s="686">
        <v>825180777</v>
      </c>
      <c r="G37" s="686">
        <v>1160231705.5899999</v>
      </c>
      <c r="H37" s="717">
        <f t="shared" si="0"/>
        <v>335050928.58999991</v>
      </c>
      <c r="I37" s="133">
        <f t="shared" si="1"/>
        <v>1</v>
      </c>
      <c r="J37" s="136"/>
      <c r="K37" s="136"/>
      <c r="L37" s="136"/>
      <c r="M37" s="136"/>
    </row>
    <row r="38" spans="3:13">
      <c r="C38" s="685" t="s">
        <v>336</v>
      </c>
      <c r="D38" s="686">
        <v>228950000</v>
      </c>
      <c r="E38" s="686">
        <v>115050000</v>
      </c>
      <c r="F38" s="686">
        <v>228950000</v>
      </c>
      <c r="G38" s="686">
        <v>115050000</v>
      </c>
      <c r="H38" s="717">
        <f t="shared" si="0"/>
        <v>-113900000</v>
      </c>
      <c r="I38" s="133">
        <f t="shared" si="1"/>
        <v>1</v>
      </c>
      <c r="J38" s="136"/>
      <c r="K38" s="136"/>
      <c r="L38" s="136"/>
      <c r="M38" s="136"/>
    </row>
    <row r="39" spans="3:13">
      <c r="C39" s="138" t="s">
        <v>1430</v>
      </c>
      <c r="D39" s="696">
        <v>254303015</v>
      </c>
      <c r="E39" s="696">
        <v>-25278769.170000017</v>
      </c>
      <c r="F39" s="684">
        <v>254303015</v>
      </c>
      <c r="G39" s="684">
        <v>-25278769.170000017</v>
      </c>
      <c r="H39" s="696">
        <f t="shared" si="0"/>
        <v>-279581784.17000002</v>
      </c>
      <c r="I39" s="129">
        <f t="shared" si="1"/>
        <v>1</v>
      </c>
    </row>
    <row r="40" spans="3:13">
      <c r="C40" s="685" t="s">
        <v>288</v>
      </c>
      <c r="D40" s="686">
        <v>168700000</v>
      </c>
      <c r="E40" s="686">
        <v>168700000</v>
      </c>
      <c r="F40" s="686">
        <v>168700000</v>
      </c>
      <c r="G40" s="686">
        <v>168700000</v>
      </c>
      <c r="H40" s="717">
        <f t="shared" si="0"/>
        <v>0</v>
      </c>
      <c r="I40" s="133">
        <f t="shared" si="1"/>
        <v>1</v>
      </c>
    </row>
    <row r="41" spans="3:13">
      <c r="C41" s="685" t="s">
        <v>298</v>
      </c>
      <c r="D41" s="686">
        <v>85603015</v>
      </c>
      <c r="E41" s="686">
        <v>-193978769.17000002</v>
      </c>
      <c r="F41" s="686">
        <v>85603015</v>
      </c>
      <c r="G41" s="686">
        <v>-193978769.17000002</v>
      </c>
      <c r="H41" s="717">
        <f t="shared" si="0"/>
        <v>-279581784.17000002</v>
      </c>
      <c r="I41" s="133">
        <f t="shared" si="1"/>
        <v>1</v>
      </c>
    </row>
    <row r="42" spans="3:13">
      <c r="C42" s="715" t="s">
        <v>1431</v>
      </c>
      <c r="D42" s="694">
        <v>2535583336</v>
      </c>
      <c r="E42" s="694">
        <v>4737737735.2800007</v>
      </c>
      <c r="F42" s="694">
        <v>2535583336</v>
      </c>
      <c r="G42" s="694">
        <v>4737737735.2800007</v>
      </c>
      <c r="H42" s="694">
        <f t="shared" si="0"/>
        <v>2202154399.2800007</v>
      </c>
      <c r="I42" s="716">
        <f t="shared" si="1"/>
        <v>1</v>
      </c>
    </row>
    <row r="43" spans="3:13">
      <c r="C43" s="138" t="s">
        <v>1432</v>
      </c>
      <c r="D43" s="696">
        <v>1296462000</v>
      </c>
      <c r="E43" s="696">
        <v>2791932423.9300003</v>
      </c>
      <c r="F43" s="684">
        <v>1296462000</v>
      </c>
      <c r="G43" s="684">
        <v>2791932423.9300003</v>
      </c>
      <c r="H43" s="696">
        <f t="shared" si="0"/>
        <v>1495470423.9300003</v>
      </c>
      <c r="I43" s="129">
        <f t="shared" si="1"/>
        <v>1</v>
      </c>
      <c r="K43" s="703"/>
      <c r="L43" s="703"/>
    </row>
    <row r="44" spans="3:13">
      <c r="C44" s="685" t="s">
        <v>298</v>
      </c>
      <c r="D44" s="686">
        <v>795746181</v>
      </c>
      <c r="E44" s="686">
        <v>1703671082.77</v>
      </c>
      <c r="F44" s="686">
        <v>795746181</v>
      </c>
      <c r="G44" s="686">
        <v>1703671082.77</v>
      </c>
      <c r="H44" s="717">
        <f t="shared" si="0"/>
        <v>907924901.76999998</v>
      </c>
      <c r="I44" s="133">
        <f t="shared" si="1"/>
        <v>1</v>
      </c>
    </row>
    <row r="45" spans="3:13">
      <c r="C45" s="685" t="s">
        <v>304</v>
      </c>
      <c r="D45" s="686">
        <v>0</v>
      </c>
      <c r="E45" s="686">
        <v>-19224614.09</v>
      </c>
      <c r="F45" s="686">
        <v>0</v>
      </c>
      <c r="G45" s="686">
        <v>-19224614.09</v>
      </c>
      <c r="H45" s="717">
        <f t="shared" si="0"/>
        <v>-19224614.09</v>
      </c>
      <c r="I45" s="133" t="str">
        <f t="shared" si="1"/>
        <v>0.0%</v>
      </c>
    </row>
    <row r="46" spans="3:13">
      <c r="C46" s="685" t="s">
        <v>1425</v>
      </c>
      <c r="D46" s="686">
        <v>0</v>
      </c>
      <c r="E46" s="686">
        <v>65158341.089999996</v>
      </c>
      <c r="F46" s="686">
        <v>0</v>
      </c>
      <c r="G46" s="686">
        <v>65158341.089999996</v>
      </c>
      <c r="H46" s="717">
        <f t="shared" si="0"/>
        <v>65158341.089999996</v>
      </c>
      <c r="I46" s="133" t="str">
        <f t="shared" si="1"/>
        <v>0.0%</v>
      </c>
    </row>
    <row r="47" spans="3:13">
      <c r="C47" s="685" t="s">
        <v>334</v>
      </c>
      <c r="D47" s="686">
        <v>120530102</v>
      </c>
      <c r="E47" s="686">
        <v>149003359.40000001</v>
      </c>
      <c r="F47" s="686">
        <v>120530102</v>
      </c>
      <c r="G47" s="686">
        <v>149003359.40000001</v>
      </c>
      <c r="H47" s="717">
        <f t="shared" si="0"/>
        <v>28473257.400000006</v>
      </c>
      <c r="I47" s="133">
        <f t="shared" si="1"/>
        <v>1</v>
      </c>
    </row>
    <row r="48" spans="3:13">
      <c r="C48" s="685" t="s">
        <v>1426</v>
      </c>
      <c r="D48" s="686">
        <v>11342195</v>
      </c>
      <c r="E48" s="686">
        <v>70473242.930000007</v>
      </c>
      <c r="F48" s="686">
        <v>11342195</v>
      </c>
      <c r="G48" s="686">
        <v>70473242.930000007</v>
      </c>
      <c r="H48" s="717">
        <f t="shared" si="0"/>
        <v>59131047.930000007</v>
      </c>
      <c r="I48" s="133">
        <f t="shared" si="1"/>
        <v>1</v>
      </c>
      <c r="K48" s="704"/>
    </row>
    <row r="49" spans="3:11">
      <c r="C49" s="685" t="s">
        <v>1427</v>
      </c>
      <c r="D49" s="686">
        <v>344903536</v>
      </c>
      <c r="E49" s="686">
        <v>786030684.82999992</v>
      </c>
      <c r="F49" s="686">
        <v>344903536</v>
      </c>
      <c r="G49" s="686">
        <v>786030684.82999992</v>
      </c>
      <c r="H49" s="717">
        <f t="shared" si="0"/>
        <v>441127148.82999992</v>
      </c>
      <c r="I49" s="133">
        <f t="shared" si="1"/>
        <v>1</v>
      </c>
    </row>
    <row r="50" spans="3:11">
      <c r="C50" s="685" t="s">
        <v>336</v>
      </c>
      <c r="D50" s="686">
        <v>23939986</v>
      </c>
      <c r="E50" s="686">
        <v>36820327</v>
      </c>
      <c r="F50" s="686">
        <v>23939986</v>
      </c>
      <c r="G50" s="686">
        <v>36820327</v>
      </c>
      <c r="H50" s="717">
        <f t="shared" si="0"/>
        <v>12880341</v>
      </c>
      <c r="I50" s="133">
        <f t="shared" si="1"/>
        <v>1</v>
      </c>
    </row>
    <row r="51" spans="3:11">
      <c r="C51" s="138" t="s">
        <v>1433</v>
      </c>
      <c r="D51" s="696">
        <v>758300741</v>
      </c>
      <c r="E51" s="696">
        <v>1056935937.71</v>
      </c>
      <c r="F51" s="684">
        <v>758300741</v>
      </c>
      <c r="G51" s="684">
        <v>1056935937.71</v>
      </c>
      <c r="H51" s="696">
        <f t="shared" si="0"/>
        <v>298635196.71000004</v>
      </c>
      <c r="I51" s="129">
        <f t="shared" si="1"/>
        <v>1</v>
      </c>
    </row>
    <row r="52" spans="3:11">
      <c r="C52" s="685" t="s">
        <v>298</v>
      </c>
      <c r="D52" s="686">
        <v>210118412</v>
      </c>
      <c r="E52" s="686">
        <v>517938201.01999998</v>
      </c>
      <c r="F52" s="686">
        <v>210118412</v>
      </c>
      <c r="G52" s="686">
        <v>517938201.01999998</v>
      </c>
      <c r="H52" s="717">
        <f t="shared" si="0"/>
        <v>307819789.01999998</v>
      </c>
      <c r="I52" s="133">
        <f t="shared" si="1"/>
        <v>1</v>
      </c>
      <c r="K52" s="703"/>
    </row>
    <row r="53" spans="3:11">
      <c r="C53" s="685" t="s">
        <v>1425</v>
      </c>
      <c r="D53" s="686">
        <v>12325016</v>
      </c>
      <c r="E53" s="686">
        <v>25616251</v>
      </c>
      <c r="F53" s="686">
        <v>12325016</v>
      </c>
      <c r="G53" s="686">
        <v>25616251</v>
      </c>
      <c r="H53" s="717">
        <f t="shared" si="0"/>
        <v>13291235</v>
      </c>
      <c r="I53" s="133">
        <f t="shared" si="1"/>
        <v>1</v>
      </c>
    </row>
    <row r="54" spans="3:11">
      <c r="C54" s="685" t="s">
        <v>1427</v>
      </c>
      <c r="D54" s="686">
        <v>535857313</v>
      </c>
      <c r="E54" s="686">
        <v>513381485.69000006</v>
      </c>
      <c r="F54" s="686">
        <v>535857313</v>
      </c>
      <c r="G54" s="686">
        <v>513381485.69000006</v>
      </c>
      <c r="H54" s="717">
        <f t="shared" si="0"/>
        <v>-22475827.309999943</v>
      </c>
      <c r="I54" s="133">
        <f t="shared" si="1"/>
        <v>1</v>
      </c>
    </row>
    <row r="55" spans="3:11">
      <c r="C55" s="138" t="s">
        <v>1434</v>
      </c>
      <c r="D55" s="696">
        <v>480820595</v>
      </c>
      <c r="E55" s="696">
        <v>888869373.63999987</v>
      </c>
      <c r="F55" s="684">
        <v>480820595</v>
      </c>
      <c r="G55" s="684">
        <v>888869373.63999987</v>
      </c>
      <c r="H55" s="696">
        <f t="shared" si="0"/>
        <v>408048778.63999987</v>
      </c>
      <c r="I55" s="129">
        <f t="shared" si="1"/>
        <v>1</v>
      </c>
    </row>
    <row r="56" spans="3:11">
      <c r="C56" s="685" t="s">
        <v>298</v>
      </c>
      <c r="D56" s="686">
        <v>289033634</v>
      </c>
      <c r="E56" s="686">
        <v>396542346.88999999</v>
      </c>
      <c r="F56" s="686">
        <v>289033634</v>
      </c>
      <c r="G56" s="686">
        <v>396542346.88999999</v>
      </c>
      <c r="H56" s="717">
        <f t="shared" si="0"/>
        <v>107508712.88999999</v>
      </c>
      <c r="I56" s="133">
        <f t="shared" si="1"/>
        <v>1</v>
      </c>
    </row>
    <row r="57" spans="3:11">
      <c r="C57" s="685" t="s">
        <v>1425</v>
      </c>
      <c r="D57" s="686">
        <v>22238551</v>
      </c>
      <c r="E57" s="686">
        <v>48009690.109999999</v>
      </c>
      <c r="F57" s="686">
        <v>22238551</v>
      </c>
      <c r="G57" s="686">
        <v>48009690.109999999</v>
      </c>
      <c r="H57" s="717">
        <f t="shared" si="0"/>
        <v>25771139.109999999</v>
      </c>
      <c r="I57" s="133">
        <f t="shared" si="1"/>
        <v>1</v>
      </c>
    </row>
    <row r="58" spans="3:11">
      <c r="C58" s="685" t="s">
        <v>1426</v>
      </c>
      <c r="D58" s="686">
        <v>10115390</v>
      </c>
      <c r="E58" s="686">
        <v>24895806.520000003</v>
      </c>
      <c r="F58" s="686">
        <v>10115390</v>
      </c>
      <c r="G58" s="686">
        <v>24895806.520000003</v>
      </c>
      <c r="H58" s="717">
        <f t="shared" si="0"/>
        <v>14780416.520000003</v>
      </c>
      <c r="I58" s="133">
        <f t="shared" si="1"/>
        <v>1</v>
      </c>
    </row>
    <row r="59" spans="3:11">
      <c r="C59" s="685" t="s">
        <v>1427</v>
      </c>
      <c r="D59" s="686">
        <v>159433020</v>
      </c>
      <c r="E59" s="686">
        <v>419421530.11999995</v>
      </c>
      <c r="F59" s="686">
        <v>159433020</v>
      </c>
      <c r="G59" s="686">
        <v>419421530.11999995</v>
      </c>
      <c r="H59" s="717">
        <f t="shared" si="0"/>
        <v>259988510.11999995</v>
      </c>
      <c r="I59" s="133">
        <f t="shared" si="1"/>
        <v>1</v>
      </c>
    </row>
    <row r="60" spans="3:11">
      <c r="C60" s="715" t="s">
        <v>1435</v>
      </c>
      <c r="D60" s="694">
        <v>5490128421</v>
      </c>
      <c r="E60" s="694">
        <v>9954360012.4699993</v>
      </c>
      <c r="F60" s="694">
        <v>5490128421</v>
      </c>
      <c r="G60" s="694">
        <v>9954360012.4699993</v>
      </c>
      <c r="H60" s="694">
        <f t="shared" si="0"/>
        <v>4464231591.4699993</v>
      </c>
      <c r="I60" s="716">
        <f t="shared" si="1"/>
        <v>1</v>
      </c>
    </row>
    <row r="61" spans="3:11">
      <c r="C61" s="138" t="s">
        <v>1436</v>
      </c>
      <c r="D61" s="696">
        <v>3157458149</v>
      </c>
      <c r="E61" s="696">
        <v>4636524156.8199997</v>
      </c>
      <c r="F61" s="684">
        <v>3157458149</v>
      </c>
      <c r="G61" s="684">
        <v>4636524156.8199997</v>
      </c>
      <c r="H61" s="696">
        <f t="shared" si="0"/>
        <v>1479066007.8199997</v>
      </c>
      <c r="I61" s="129">
        <f t="shared" si="1"/>
        <v>1</v>
      </c>
    </row>
    <row r="62" spans="3:11">
      <c r="C62" s="685" t="s">
        <v>285</v>
      </c>
      <c r="D62" s="686">
        <v>66367913</v>
      </c>
      <c r="E62" s="686">
        <v>97963446.860000014</v>
      </c>
      <c r="F62" s="686">
        <v>66367913</v>
      </c>
      <c r="G62" s="686">
        <v>97963446.860000014</v>
      </c>
      <c r="H62" s="717">
        <f t="shared" si="0"/>
        <v>31595533.860000014</v>
      </c>
      <c r="I62" s="133">
        <f t="shared" si="1"/>
        <v>1</v>
      </c>
    </row>
    <row r="63" spans="3:11">
      <c r="C63" s="685" t="s">
        <v>298</v>
      </c>
      <c r="D63" s="686">
        <v>1170352092</v>
      </c>
      <c r="E63" s="686">
        <v>1933741992.6500001</v>
      </c>
      <c r="F63" s="686">
        <v>1170352092</v>
      </c>
      <c r="G63" s="686">
        <v>1933741992.6500001</v>
      </c>
      <c r="H63" s="717">
        <f t="shared" si="0"/>
        <v>763389900.6500001</v>
      </c>
      <c r="I63" s="133">
        <f t="shared" si="1"/>
        <v>1</v>
      </c>
    </row>
    <row r="64" spans="3:11">
      <c r="C64" s="685" t="s">
        <v>304</v>
      </c>
      <c r="D64" s="686">
        <v>77866879</v>
      </c>
      <c r="E64" s="686">
        <v>77866879</v>
      </c>
      <c r="F64" s="686">
        <v>77866879</v>
      </c>
      <c r="G64" s="686">
        <v>77866879</v>
      </c>
      <c r="H64" s="717">
        <f t="shared" si="0"/>
        <v>0</v>
      </c>
      <c r="I64" s="133">
        <f t="shared" si="1"/>
        <v>1</v>
      </c>
    </row>
    <row r="65" spans="3:9">
      <c r="C65" s="685" t="s">
        <v>1425</v>
      </c>
      <c r="D65" s="686">
        <v>406569674</v>
      </c>
      <c r="E65" s="686">
        <v>595882539.51999998</v>
      </c>
      <c r="F65" s="686">
        <v>406569674</v>
      </c>
      <c r="G65" s="686">
        <v>595882539.51999998</v>
      </c>
      <c r="H65" s="717">
        <f t="shared" si="0"/>
        <v>189312865.51999998</v>
      </c>
      <c r="I65" s="133">
        <f t="shared" si="1"/>
        <v>1</v>
      </c>
    </row>
    <row r="66" spans="3:9">
      <c r="C66" s="685" t="s">
        <v>334</v>
      </c>
      <c r="D66" s="686">
        <v>1065535947</v>
      </c>
      <c r="E66" s="686">
        <v>1441622352.0099998</v>
      </c>
      <c r="F66" s="686">
        <v>1065535947</v>
      </c>
      <c r="G66" s="686">
        <v>1441622352.0099998</v>
      </c>
      <c r="H66" s="717">
        <f t="shared" si="0"/>
        <v>376086405.00999975</v>
      </c>
      <c r="I66" s="133">
        <f t="shared" si="1"/>
        <v>1</v>
      </c>
    </row>
    <row r="67" spans="3:9">
      <c r="C67" s="685" t="s">
        <v>1426</v>
      </c>
      <c r="D67" s="686">
        <v>6479036</v>
      </c>
      <c r="E67" s="686">
        <v>78621830.629999995</v>
      </c>
      <c r="F67" s="686">
        <v>6479036</v>
      </c>
      <c r="G67" s="686">
        <v>78621830.629999995</v>
      </c>
      <c r="H67" s="717">
        <f t="shared" si="0"/>
        <v>72142794.629999995</v>
      </c>
      <c r="I67" s="133">
        <f t="shared" si="1"/>
        <v>1</v>
      </c>
    </row>
    <row r="68" spans="3:9">
      <c r="C68" s="685" t="s">
        <v>1427</v>
      </c>
      <c r="D68" s="686">
        <v>364286608</v>
      </c>
      <c r="E68" s="686">
        <v>410825116.15000004</v>
      </c>
      <c r="F68" s="686">
        <v>364286608</v>
      </c>
      <c r="G68" s="686">
        <v>410825116.15000004</v>
      </c>
      <c r="H68" s="717">
        <f t="shared" si="0"/>
        <v>46538508.150000036</v>
      </c>
      <c r="I68" s="133">
        <f t="shared" si="1"/>
        <v>1</v>
      </c>
    </row>
    <row r="69" spans="3:9">
      <c r="C69" s="138" t="s">
        <v>1437</v>
      </c>
      <c r="D69" s="696">
        <v>1084167292</v>
      </c>
      <c r="E69" s="696">
        <v>2793147709.7400002</v>
      </c>
      <c r="F69" s="684">
        <v>1084167292</v>
      </c>
      <c r="G69" s="684">
        <v>2793147709.7400002</v>
      </c>
      <c r="H69" s="696">
        <f t="shared" si="0"/>
        <v>1708980417.7400002</v>
      </c>
      <c r="I69" s="129">
        <f t="shared" si="1"/>
        <v>1</v>
      </c>
    </row>
    <row r="70" spans="3:9">
      <c r="C70" s="685" t="s">
        <v>285</v>
      </c>
      <c r="D70" s="686">
        <v>7618595</v>
      </c>
      <c r="E70" s="686">
        <v>8258424.54</v>
      </c>
      <c r="F70" s="686">
        <v>7618595</v>
      </c>
      <c r="G70" s="686">
        <v>8258424.54</v>
      </c>
      <c r="H70" s="717">
        <f t="shared" si="0"/>
        <v>639829.54</v>
      </c>
      <c r="I70" s="133">
        <f t="shared" si="1"/>
        <v>1</v>
      </c>
    </row>
    <row r="71" spans="3:9">
      <c r="C71" s="685" t="s">
        <v>298</v>
      </c>
      <c r="D71" s="686">
        <v>827528203</v>
      </c>
      <c r="E71" s="686">
        <v>2418980520.7700005</v>
      </c>
      <c r="F71" s="686">
        <v>827528203</v>
      </c>
      <c r="G71" s="686">
        <v>2418980520.7700005</v>
      </c>
      <c r="H71" s="717">
        <f t="shared" si="0"/>
        <v>1591452317.7700005</v>
      </c>
      <c r="I71" s="133">
        <f t="shared" si="1"/>
        <v>1</v>
      </c>
    </row>
    <row r="72" spans="3:9">
      <c r="C72" s="685" t="s">
        <v>1438</v>
      </c>
      <c r="D72" s="686">
        <v>20543149</v>
      </c>
      <c r="E72" s="686">
        <v>65162239.100000009</v>
      </c>
      <c r="F72" s="686">
        <v>20543149</v>
      </c>
      <c r="G72" s="686">
        <v>65162239.100000009</v>
      </c>
      <c r="H72" s="717">
        <f t="shared" si="0"/>
        <v>44619090.100000009</v>
      </c>
      <c r="I72" s="133">
        <f t="shared" si="1"/>
        <v>1</v>
      </c>
    </row>
    <row r="73" spans="3:9">
      <c r="C73" s="685" t="s">
        <v>304</v>
      </c>
      <c r="D73" s="686">
        <v>53842756</v>
      </c>
      <c r="E73" s="686">
        <v>60947507</v>
      </c>
      <c r="F73" s="686">
        <v>53842756</v>
      </c>
      <c r="G73" s="686">
        <v>60947507</v>
      </c>
      <c r="H73" s="717">
        <f t="shared" si="0"/>
        <v>7104751</v>
      </c>
      <c r="I73" s="133">
        <f t="shared" si="1"/>
        <v>1</v>
      </c>
    </row>
    <row r="74" spans="3:9">
      <c r="C74" s="685" t="s">
        <v>1425</v>
      </c>
      <c r="D74" s="686">
        <v>50361379</v>
      </c>
      <c r="E74" s="686">
        <v>55131614.659999996</v>
      </c>
      <c r="F74" s="686">
        <v>50361379</v>
      </c>
      <c r="G74" s="686">
        <v>55131614.659999996</v>
      </c>
      <c r="H74" s="717">
        <f t="shared" si="0"/>
        <v>4770235.6599999964</v>
      </c>
      <c r="I74" s="133">
        <f t="shared" si="1"/>
        <v>1</v>
      </c>
    </row>
    <row r="75" spans="3:9">
      <c r="C75" s="685" t="s">
        <v>1426</v>
      </c>
      <c r="D75" s="686">
        <v>10379087</v>
      </c>
      <c r="E75" s="686">
        <v>22466843.520000003</v>
      </c>
      <c r="F75" s="686">
        <v>10379087</v>
      </c>
      <c r="G75" s="686">
        <v>22466843.520000003</v>
      </c>
      <c r="H75" s="717">
        <f t="shared" si="0"/>
        <v>12087756.520000003</v>
      </c>
      <c r="I75" s="133">
        <f t="shared" si="1"/>
        <v>1</v>
      </c>
    </row>
    <row r="76" spans="3:9">
      <c r="C76" s="685" t="s">
        <v>1427</v>
      </c>
      <c r="D76" s="686">
        <v>111608486</v>
      </c>
      <c r="E76" s="686">
        <v>119566002.08</v>
      </c>
      <c r="F76" s="686">
        <v>111608486</v>
      </c>
      <c r="G76" s="686">
        <v>119566002.08</v>
      </c>
      <c r="H76" s="717">
        <f t="shared" si="0"/>
        <v>7957516.0799999982</v>
      </c>
      <c r="I76" s="133">
        <f t="shared" si="1"/>
        <v>1</v>
      </c>
    </row>
    <row r="77" spans="3:9">
      <c r="C77" s="685" t="s">
        <v>336</v>
      </c>
      <c r="D77" s="686">
        <v>2285637</v>
      </c>
      <c r="E77" s="686">
        <v>42634558.07</v>
      </c>
      <c r="F77" s="686">
        <v>2285637</v>
      </c>
      <c r="G77" s="686">
        <v>42634558.07</v>
      </c>
      <c r="H77" s="717">
        <f t="shared" ref="H77:H140" si="2">G77-F77</f>
        <v>40348921.07</v>
      </c>
      <c r="I77" s="133">
        <f t="shared" ref="I77:I140" si="3">IFERROR(F77/D77,"0.0%")</f>
        <v>1</v>
      </c>
    </row>
    <row r="78" spans="3:9">
      <c r="C78" s="138" t="s">
        <v>1439</v>
      </c>
      <c r="D78" s="696">
        <v>261407278</v>
      </c>
      <c r="E78" s="696">
        <v>391546684.87</v>
      </c>
      <c r="F78" s="684">
        <v>261407278</v>
      </c>
      <c r="G78" s="684">
        <v>391546684.87</v>
      </c>
      <c r="H78" s="696">
        <f t="shared" si="2"/>
        <v>130139406.87</v>
      </c>
      <c r="I78" s="129">
        <f t="shared" si="3"/>
        <v>1</v>
      </c>
    </row>
    <row r="79" spans="3:9">
      <c r="C79" s="685" t="s">
        <v>298</v>
      </c>
      <c r="D79" s="686">
        <v>152006273</v>
      </c>
      <c r="E79" s="686">
        <v>286528915.06999999</v>
      </c>
      <c r="F79" s="686">
        <v>152006273</v>
      </c>
      <c r="G79" s="686">
        <v>286528915.06999999</v>
      </c>
      <c r="H79" s="717">
        <f t="shared" si="2"/>
        <v>134522642.06999999</v>
      </c>
      <c r="I79" s="133">
        <f t="shared" si="3"/>
        <v>1</v>
      </c>
    </row>
    <row r="80" spans="3:9">
      <c r="C80" s="685" t="s">
        <v>1427</v>
      </c>
      <c r="D80" s="686">
        <v>109401005</v>
      </c>
      <c r="E80" s="686">
        <v>105017769.8</v>
      </c>
      <c r="F80" s="686">
        <v>109401005</v>
      </c>
      <c r="G80" s="686">
        <v>105017769.8</v>
      </c>
      <c r="H80" s="717">
        <f t="shared" si="2"/>
        <v>-4383235.200000003</v>
      </c>
      <c r="I80" s="133">
        <f t="shared" si="3"/>
        <v>1</v>
      </c>
    </row>
    <row r="81" spans="3:9">
      <c r="C81" s="138" t="s">
        <v>1440</v>
      </c>
      <c r="D81" s="696">
        <v>987095702</v>
      </c>
      <c r="E81" s="696">
        <v>2133141461.04</v>
      </c>
      <c r="F81" s="684">
        <v>987095702</v>
      </c>
      <c r="G81" s="684">
        <v>2133141461.04</v>
      </c>
      <c r="H81" s="696">
        <f t="shared" si="2"/>
        <v>1146045759.04</v>
      </c>
      <c r="I81" s="129">
        <f t="shared" si="3"/>
        <v>1</v>
      </c>
    </row>
    <row r="82" spans="3:9">
      <c r="C82" s="685" t="s">
        <v>288</v>
      </c>
      <c r="D82" s="686">
        <v>10658800</v>
      </c>
      <c r="E82" s="686">
        <v>-27279910</v>
      </c>
      <c r="F82" s="686">
        <v>10658800</v>
      </c>
      <c r="G82" s="686">
        <v>-27279910</v>
      </c>
      <c r="H82" s="717">
        <f t="shared" si="2"/>
        <v>-37938710</v>
      </c>
      <c r="I82" s="133">
        <f t="shared" si="3"/>
        <v>1</v>
      </c>
    </row>
    <row r="83" spans="3:9">
      <c r="C83" s="685" t="s">
        <v>291</v>
      </c>
      <c r="D83" s="686">
        <v>27000000</v>
      </c>
      <c r="E83" s="686">
        <v>9269943.1400000006</v>
      </c>
      <c r="F83" s="686">
        <v>27000000</v>
      </c>
      <c r="G83" s="686">
        <v>9269943.1400000006</v>
      </c>
      <c r="H83" s="717">
        <f t="shared" si="2"/>
        <v>-17730056.859999999</v>
      </c>
      <c r="I83" s="133">
        <f t="shared" si="3"/>
        <v>1</v>
      </c>
    </row>
    <row r="84" spans="3:9">
      <c r="C84" s="685" t="s">
        <v>298</v>
      </c>
      <c r="D84" s="686">
        <v>226710053</v>
      </c>
      <c r="E84" s="686">
        <v>1348877987.2399998</v>
      </c>
      <c r="F84" s="686">
        <v>226710053</v>
      </c>
      <c r="G84" s="686">
        <v>1348877987.2399998</v>
      </c>
      <c r="H84" s="717">
        <f t="shared" si="2"/>
        <v>1122167934.2399998</v>
      </c>
      <c r="I84" s="133">
        <f t="shared" si="3"/>
        <v>1</v>
      </c>
    </row>
    <row r="85" spans="3:9">
      <c r="C85" s="685" t="s">
        <v>1438</v>
      </c>
      <c r="D85" s="686">
        <v>237265469</v>
      </c>
      <c r="E85" s="686">
        <v>432799998.06000006</v>
      </c>
      <c r="F85" s="686">
        <v>237265469</v>
      </c>
      <c r="G85" s="686">
        <v>432799998.06000006</v>
      </c>
      <c r="H85" s="717">
        <f t="shared" si="2"/>
        <v>195534529.06000006</v>
      </c>
      <c r="I85" s="133">
        <f t="shared" si="3"/>
        <v>1</v>
      </c>
    </row>
    <row r="86" spans="3:9">
      <c r="C86" s="685" t="s">
        <v>304</v>
      </c>
      <c r="D86" s="686">
        <v>140409872</v>
      </c>
      <c r="E86" s="686">
        <v>88293442</v>
      </c>
      <c r="F86" s="686">
        <v>140409872</v>
      </c>
      <c r="G86" s="686">
        <v>88293442</v>
      </c>
      <c r="H86" s="717">
        <f t="shared" si="2"/>
        <v>-52116430</v>
      </c>
      <c r="I86" s="133">
        <f t="shared" si="3"/>
        <v>1</v>
      </c>
    </row>
    <row r="87" spans="3:9">
      <c r="C87" s="685" t="s">
        <v>334</v>
      </c>
      <c r="D87" s="686">
        <v>0</v>
      </c>
      <c r="E87" s="686">
        <v>1530610</v>
      </c>
      <c r="F87" s="686">
        <v>0</v>
      </c>
      <c r="G87" s="686">
        <v>1530610</v>
      </c>
      <c r="H87" s="717">
        <f t="shared" si="2"/>
        <v>1530610</v>
      </c>
      <c r="I87" s="133" t="str">
        <f t="shared" si="3"/>
        <v>0.0%</v>
      </c>
    </row>
    <row r="88" spans="3:9">
      <c r="C88" s="685" t="s">
        <v>1426</v>
      </c>
      <c r="D88" s="686">
        <v>203428502</v>
      </c>
      <c r="E88" s="686">
        <v>128797910.22</v>
      </c>
      <c r="F88" s="686">
        <v>203428502</v>
      </c>
      <c r="G88" s="686">
        <v>128797910.22</v>
      </c>
      <c r="H88" s="717">
        <f t="shared" si="2"/>
        <v>-74630591.780000001</v>
      </c>
      <c r="I88" s="133">
        <f t="shared" si="3"/>
        <v>1</v>
      </c>
    </row>
    <row r="89" spans="3:9">
      <c r="C89" s="685" t="s">
        <v>1427</v>
      </c>
      <c r="D89" s="686">
        <v>141623006</v>
      </c>
      <c r="E89" s="686">
        <v>150851480.38</v>
      </c>
      <c r="F89" s="686">
        <v>141623006</v>
      </c>
      <c r="G89" s="686">
        <v>150851480.38</v>
      </c>
      <c r="H89" s="717">
        <f t="shared" si="2"/>
        <v>9228474.3799999952</v>
      </c>
      <c r="I89" s="133">
        <f t="shared" si="3"/>
        <v>1</v>
      </c>
    </row>
    <row r="90" spans="3:9">
      <c r="C90" s="715" t="s">
        <v>1441</v>
      </c>
      <c r="D90" s="694">
        <v>6409380033</v>
      </c>
      <c r="E90" s="694">
        <v>4738647080.1400003</v>
      </c>
      <c r="F90" s="694">
        <v>6409380033</v>
      </c>
      <c r="G90" s="694">
        <v>4738647080.1400003</v>
      </c>
      <c r="H90" s="694">
        <f t="shared" si="2"/>
        <v>-1670732952.8599997</v>
      </c>
      <c r="I90" s="716">
        <f t="shared" si="3"/>
        <v>1</v>
      </c>
    </row>
    <row r="91" spans="3:9">
      <c r="C91" s="138" t="s">
        <v>1442</v>
      </c>
      <c r="D91" s="696">
        <v>1970776375</v>
      </c>
      <c r="E91" s="696">
        <v>1262405835.5500002</v>
      </c>
      <c r="F91" s="684">
        <v>1970776375</v>
      </c>
      <c r="G91" s="684">
        <v>1262405835.5500002</v>
      </c>
      <c r="H91" s="696">
        <f t="shared" si="2"/>
        <v>-708370539.44999981</v>
      </c>
      <c r="I91" s="129">
        <f t="shared" si="3"/>
        <v>1</v>
      </c>
    </row>
    <row r="92" spans="3:9">
      <c r="C92" s="685" t="s">
        <v>1443</v>
      </c>
      <c r="D92" s="686">
        <v>1250000000</v>
      </c>
      <c r="E92" s="686">
        <v>584728182</v>
      </c>
      <c r="F92" s="686">
        <v>1250000000</v>
      </c>
      <c r="G92" s="686">
        <v>584728182</v>
      </c>
      <c r="H92" s="717">
        <f t="shared" si="2"/>
        <v>-665271818</v>
      </c>
      <c r="I92" s="133">
        <f t="shared" si="3"/>
        <v>1</v>
      </c>
    </row>
    <row r="93" spans="3:9">
      <c r="C93" s="685" t="s">
        <v>298</v>
      </c>
      <c r="D93" s="686">
        <v>238707950</v>
      </c>
      <c r="E93" s="686">
        <v>95825591.969999999</v>
      </c>
      <c r="F93" s="686">
        <v>238707950</v>
      </c>
      <c r="G93" s="686">
        <v>95825591.969999999</v>
      </c>
      <c r="H93" s="717">
        <f t="shared" si="2"/>
        <v>-142882358.03</v>
      </c>
      <c r="I93" s="133">
        <f t="shared" si="3"/>
        <v>1</v>
      </c>
    </row>
    <row r="94" spans="3:9">
      <c r="C94" s="685" t="s">
        <v>1425</v>
      </c>
      <c r="D94" s="686">
        <v>3694504</v>
      </c>
      <c r="E94" s="686">
        <v>4150266.2</v>
      </c>
      <c r="F94" s="686">
        <v>3694504</v>
      </c>
      <c r="G94" s="686">
        <v>4150266.2</v>
      </c>
      <c r="H94" s="717">
        <f t="shared" si="2"/>
        <v>455762.20000000019</v>
      </c>
      <c r="I94" s="133">
        <f t="shared" si="3"/>
        <v>1</v>
      </c>
    </row>
    <row r="95" spans="3:9">
      <c r="C95" s="685" t="s">
        <v>334</v>
      </c>
      <c r="D95" s="686">
        <v>396054554</v>
      </c>
      <c r="E95" s="686">
        <v>261906520.50999999</v>
      </c>
      <c r="F95" s="686">
        <v>396054554</v>
      </c>
      <c r="G95" s="686">
        <v>261906520.50999999</v>
      </c>
      <c r="H95" s="717">
        <f t="shared" si="2"/>
        <v>-134148033.49000001</v>
      </c>
      <c r="I95" s="133">
        <f t="shared" si="3"/>
        <v>1</v>
      </c>
    </row>
    <row r="96" spans="3:9">
      <c r="C96" s="685" t="s">
        <v>1426</v>
      </c>
      <c r="D96" s="686">
        <v>2111081</v>
      </c>
      <c r="E96" s="686">
        <v>20629040.43</v>
      </c>
      <c r="F96" s="686">
        <v>2111081</v>
      </c>
      <c r="G96" s="686">
        <v>20629040.43</v>
      </c>
      <c r="H96" s="717">
        <f t="shared" si="2"/>
        <v>18517959.43</v>
      </c>
      <c r="I96" s="133">
        <f t="shared" si="3"/>
        <v>1</v>
      </c>
    </row>
    <row r="97" spans="3:9">
      <c r="C97" s="685" t="s">
        <v>1427</v>
      </c>
      <c r="D97" s="686">
        <v>80208286</v>
      </c>
      <c r="E97" s="686">
        <v>295166234.44000006</v>
      </c>
      <c r="F97" s="686">
        <v>80208286</v>
      </c>
      <c r="G97" s="686">
        <v>295166234.44000006</v>
      </c>
      <c r="H97" s="717">
        <f t="shared" si="2"/>
        <v>214957948.44000006</v>
      </c>
      <c r="I97" s="133">
        <f t="shared" si="3"/>
        <v>1</v>
      </c>
    </row>
    <row r="98" spans="3:9">
      <c r="C98" s="138" t="s">
        <v>1444</v>
      </c>
      <c r="D98" s="696">
        <v>3593877316</v>
      </c>
      <c r="E98" s="696">
        <v>2706697696.0599999</v>
      </c>
      <c r="F98" s="684">
        <v>3593877316</v>
      </c>
      <c r="G98" s="684">
        <v>2706697696.0599999</v>
      </c>
      <c r="H98" s="696">
        <f t="shared" si="2"/>
        <v>-887179619.94000006</v>
      </c>
      <c r="I98" s="129">
        <f t="shared" si="3"/>
        <v>1</v>
      </c>
    </row>
    <row r="99" spans="3:9">
      <c r="C99" s="685" t="s">
        <v>1443</v>
      </c>
      <c r="D99" s="686">
        <v>900000000</v>
      </c>
      <c r="E99" s="686">
        <v>838287234</v>
      </c>
      <c r="F99" s="686">
        <v>900000000</v>
      </c>
      <c r="G99" s="686">
        <v>838287234</v>
      </c>
      <c r="H99" s="717">
        <f t="shared" si="2"/>
        <v>-61712766</v>
      </c>
      <c r="I99" s="133">
        <f t="shared" si="3"/>
        <v>1</v>
      </c>
    </row>
    <row r="100" spans="3:9">
      <c r="C100" s="685" t="s">
        <v>288</v>
      </c>
      <c r="D100" s="686">
        <v>7085308</v>
      </c>
      <c r="E100" s="686">
        <v>-21255924</v>
      </c>
      <c r="F100" s="686">
        <v>7085308</v>
      </c>
      <c r="G100" s="686">
        <v>-21255924</v>
      </c>
      <c r="H100" s="717">
        <f t="shared" si="2"/>
        <v>-28341232</v>
      </c>
      <c r="I100" s="133">
        <f t="shared" si="3"/>
        <v>1</v>
      </c>
    </row>
    <row r="101" spans="3:9">
      <c r="C101" s="685" t="s">
        <v>298</v>
      </c>
      <c r="D101" s="686">
        <v>1915602573</v>
      </c>
      <c r="E101" s="686">
        <v>889784017.30000007</v>
      </c>
      <c r="F101" s="686">
        <v>1915602573</v>
      </c>
      <c r="G101" s="686">
        <v>889784017.30000007</v>
      </c>
      <c r="H101" s="717">
        <f t="shared" si="2"/>
        <v>-1025818555.6999999</v>
      </c>
      <c r="I101" s="133">
        <f t="shared" si="3"/>
        <v>1</v>
      </c>
    </row>
    <row r="102" spans="3:9">
      <c r="C102" s="685" t="s">
        <v>1425</v>
      </c>
      <c r="D102" s="686">
        <v>29969498</v>
      </c>
      <c r="E102" s="686">
        <v>99678132.870000005</v>
      </c>
      <c r="F102" s="686">
        <v>29969498</v>
      </c>
      <c r="G102" s="686">
        <v>99678132.870000005</v>
      </c>
      <c r="H102" s="717">
        <f t="shared" si="2"/>
        <v>69708634.870000005</v>
      </c>
      <c r="I102" s="133">
        <f t="shared" si="3"/>
        <v>1</v>
      </c>
    </row>
    <row r="103" spans="3:9">
      <c r="C103" s="685" t="s">
        <v>334</v>
      </c>
      <c r="D103" s="686">
        <v>524841948</v>
      </c>
      <c r="E103" s="686">
        <v>576759476.13999999</v>
      </c>
      <c r="F103" s="686">
        <v>524841948</v>
      </c>
      <c r="G103" s="686">
        <v>576759476.13999999</v>
      </c>
      <c r="H103" s="717">
        <f t="shared" si="2"/>
        <v>51917528.139999986</v>
      </c>
      <c r="I103" s="133">
        <f t="shared" si="3"/>
        <v>1</v>
      </c>
    </row>
    <row r="104" spans="3:9">
      <c r="C104" s="685" t="s">
        <v>1426</v>
      </c>
      <c r="D104" s="686">
        <v>14045132</v>
      </c>
      <c r="E104" s="686">
        <v>0.34999999962747097</v>
      </c>
      <c r="F104" s="686">
        <v>14045132</v>
      </c>
      <c r="G104" s="686">
        <v>0.34999999962747097</v>
      </c>
      <c r="H104" s="717">
        <f t="shared" si="2"/>
        <v>-14045131.65</v>
      </c>
      <c r="I104" s="133">
        <f t="shared" si="3"/>
        <v>1</v>
      </c>
    </row>
    <row r="105" spans="3:9">
      <c r="C105" s="685" t="s">
        <v>1427</v>
      </c>
      <c r="D105" s="686">
        <v>202332857</v>
      </c>
      <c r="E105" s="686">
        <v>323444759.40000004</v>
      </c>
      <c r="F105" s="686">
        <v>202332857</v>
      </c>
      <c r="G105" s="686">
        <v>323444759.40000004</v>
      </c>
      <c r="H105" s="717">
        <f t="shared" si="2"/>
        <v>121111902.40000004</v>
      </c>
      <c r="I105" s="133">
        <f t="shared" si="3"/>
        <v>1</v>
      </c>
    </row>
    <row r="106" spans="3:9">
      <c r="C106" s="138" t="s">
        <v>1445</v>
      </c>
      <c r="D106" s="696">
        <v>291330348</v>
      </c>
      <c r="E106" s="696">
        <v>291370759.40999997</v>
      </c>
      <c r="F106" s="684">
        <v>291330348</v>
      </c>
      <c r="G106" s="684">
        <v>291370759.40999997</v>
      </c>
      <c r="H106" s="696">
        <f t="shared" si="2"/>
        <v>40411.409999966621</v>
      </c>
      <c r="I106" s="129">
        <f t="shared" si="3"/>
        <v>1</v>
      </c>
    </row>
    <row r="107" spans="3:9">
      <c r="C107" s="685" t="s">
        <v>298</v>
      </c>
      <c r="D107" s="686">
        <v>49782830</v>
      </c>
      <c r="E107" s="686">
        <v>155242179.57999998</v>
      </c>
      <c r="F107" s="686">
        <v>49782830</v>
      </c>
      <c r="G107" s="686">
        <v>155242179.57999998</v>
      </c>
      <c r="H107" s="717">
        <f t="shared" si="2"/>
        <v>105459349.57999998</v>
      </c>
      <c r="I107" s="133">
        <f t="shared" si="3"/>
        <v>1</v>
      </c>
    </row>
    <row r="108" spans="3:9">
      <c r="C108" s="685" t="s">
        <v>1425</v>
      </c>
      <c r="D108" s="686">
        <v>5149544</v>
      </c>
      <c r="E108" s="686">
        <v>6603376</v>
      </c>
      <c r="F108" s="686">
        <v>5149544</v>
      </c>
      <c r="G108" s="686">
        <v>6603376</v>
      </c>
      <c r="H108" s="717">
        <f t="shared" si="2"/>
        <v>1453832</v>
      </c>
      <c r="I108" s="133">
        <f t="shared" si="3"/>
        <v>1</v>
      </c>
    </row>
    <row r="109" spans="3:9">
      <c r="C109" s="685" t="s">
        <v>1426</v>
      </c>
      <c r="D109" s="686">
        <v>0</v>
      </c>
      <c r="E109" s="686">
        <v>2925338.5100000002</v>
      </c>
      <c r="F109" s="686">
        <v>0</v>
      </c>
      <c r="G109" s="686">
        <v>2925338.5100000002</v>
      </c>
      <c r="H109" s="717">
        <f t="shared" si="2"/>
        <v>2925338.5100000002</v>
      </c>
      <c r="I109" s="133" t="str">
        <f t="shared" si="3"/>
        <v>0.0%</v>
      </c>
    </row>
    <row r="110" spans="3:9">
      <c r="C110" s="685" t="s">
        <v>1427</v>
      </c>
      <c r="D110" s="686">
        <v>236397974</v>
      </c>
      <c r="E110" s="686">
        <v>117156573.37</v>
      </c>
      <c r="F110" s="686">
        <v>236397974</v>
      </c>
      <c r="G110" s="686">
        <v>117156573.37</v>
      </c>
      <c r="H110" s="717">
        <f t="shared" si="2"/>
        <v>-119241400.63</v>
      </c>
      <c r="I110" s="133">
        <f t="shared" si="3"/>
        <v>1</v>
      </c>
    </row>
    <row r="111" spans="3:9">
      <c r="C111" s="685" t="s">
        <v>336</v>
      </c>
      <c r="D111" s="686">
        <v>0</v>
      </c>
      <c r="E111" s="686">
        <v>9443291.9499999993</v>
      </c>
      <c r="F111" s="686">
        <v>0</v>
      </c>
      <c r="G111" s="686">
        <v>9443291.9499999993</v>
      </c>
      <c r="H111" s="717">
        <f t="shared" si="2"/>
        <v>9443291.9499999993</v>
      </c>
      <c r="I111" s="133" t="str">
        <f t="shared" si="3"/>
        <v>0.0%</v>
      </c>
    </row>
    <row r="112" spans="3:9">
      <c r="C112" s="138" t="s">
        <v>1446</v>
      </c>
      <c r="D112" s="696">
        <v>542829466</v>
      </c>
      <c r="E112" s="696">
        <v>468168730.73000008</v>
      </c>
      <c r="F112" s="684">
        <v>542829466</v>
      </c>
      <c r="G112" s="684">
        <v>468168730.73000008</v>
      </c>
      <c r="H112" s="696">
        <f t="shared" si="2"/>
        <v>-74660735.269999921</v>
      </c>
      <c r="I112" s="129">
        <f t="shared" si="3"/>
        <v>1</v>
      </c>
    </row>
    <row r="113" spans="2:9">
      <c r="B113" s="702"/>
      <c r="C113" s="685" t="s">
        <v>298</v>
      </c>
      <c r="D113" s="686">
        <v>145944324</v>
      </c>
      <c r="E113" s="686">
        <v>94372790.440000013</v>
      </c>
      <c r="F113" s="686">
        <v>145944324</v>
      </c>
      <c r="G113" s="686">
        <v>94372790.440000013</v>
      </c>
      <c r="H113" s="717">
        <f t="shared" si="2"/>
        <v>-51571533.559999987</v>
      </c>
      <c r="I113" s="133">
        <f t="shared" si="3"/>
        <v>1</v>
      </c>
    </row>
    <row r="114" spans="2:9">
      <c r="B114" s="702"/>
      <c r="C114" s="685" t="s">
        <v>334</v>
      </c>
      <c r="D114" s="686">
        <v>74365648</v>
      </c>
      <c r="E114" s="686">
        <v>96350925.210000008</v>
      </c>
      <c r="F114" s="686">
        <v>74365648</v>
      </c>
      <c r="G114" s="686">
        <v>96350925.210000008</v>
      </c>
      <c r="H114" s="717">
        <f t="shared" si="2"/>
        <v>21985277.210000008</v>
      </c>
      <c r="I114" s="133">
        <f t="shared" si="3"/>
        <v>1</v>
      </c>
    </row>
    <row r="115" spans="2:9">
      <c r="B115" s="702"/>
      <c r="C115" s="685" t="s">
        <v>1426</v>
      </c>
      <c r="D115" s="686">
        <v>4103995</v>
      </c>
      <c r="E115" s="686">
        <v>4103995</v>
      </c>
      <c r="F115" s="686">
        <v>4103995</v>
      </c>
      <c r="G115" s="686">
        <v>4103995</v>
      </c>
      <c r="H115" s="717">
        <f t="shared" si="2"/>
        <v>0</v>
      </c>
      <c r="I115" s="133">
        <f t="shared" si="3"/>
        <v>1</v>
      </c>
    </row>
    <row r="116" spans="2:9">
      <c r="B116" s="702"/>
      <c r="C116" s="685" t="s">
        <v>1427</v>
      </c>
      <c r="D116" s="686">
        <v>318415499</v>
      </c>
      <c r="E116" s="686">
        <v>273341020.08000004</v>
      </c>
      <c r="F116" s="686">
        <v>318415499</v>
      </c>
      <c r="G116" s="686">
        <v>273341020.08000004</v>
      </c>
      <c r="H116" s="717">
        <f t="shared" si="2"/>
        <v>-45074478.919999957</v>
      </c>
      <c r="I116" s="133">
        <f t="shared" si="3"/>
        <v>1</v>
      </c>
    </row>
    <row r="117" spans="2:9">
      <c r="B117" s="702"/>
      <c r="C117" s="138" t="s">
        <v>1430</v>
      </c>
      <c r="D117" s="696">
        <v>10566528</v>
      </c>
      <c r="E117" s="696">
        <v>10004058.390000001</v>
      </c>
      <c r="F117" s="684">
        <v>10566528</v>
      </c>
      <c r="G117" s="684">
        <v>10004058.390000001</v>
      </c>
      <c r="H117" s="696">
        <f t="shared" si="2"/>
        <v>-562469.6099999994</v>
      </c>
      <c r="I117" s="129">
        <f t="shared" si="3"/>
        <v>1</v>
      </c>
    </row>
    <row r="118" spans="2:9">
      <c r="B118" s="702"/>
      <c r="C118" s="685" t="s">
        <v>288</v>
      </c>
      <c r="D118" s="686">
        <v>10566528</v>
      </c>
      <c r="E118" s="686">
        <v>10004058.390000001</v>
      </c>
      <c r="F118" s="686">
        <v>10566528</v>
      </c>
      <c r="G118" s="686">
        <v>10004058.390000001</v>
      </c>
      <c r="H118" s="717">
        <f t="shared" si="2"/>
        <v>-562469.6099999994</v>
      </c>
      <c r="I118" s="133">
        <f t="shared" si="3"/>
        <v>1</v>
      </c>
    </row>
    <row r="119" spans="2:9">
      <c r="B119" s="702"/>
      <c r="C119" s="715" t="s">
        <v>1447</v>
      </c>
      <c r="D119" s="694">
        <v>3331750792</v>
      </c>
      <c r="E119" s="694">
        <v>6570754277.4800005</v>
      </c>
      <c r="F119" s="694">
        <v>3331750792</v>
      </c>
      <c r="G119" s="694">
        <v>6570754277.4800005</v>
      </c>
      <c r="H119" s="694">
        <f t="shared" si="2"/>
        <v>3239003485.4800005</v>
      </c>
      <c r="I119" s="716">
        <f t="shared" si="3"/>
        <v>1</v>
      </c>
    </row>
    <row r="120" spans="2:9">
      <c r="B120" s="702"/>
      <c r="C120" s="138" t="s">
        <v>1448</v>
      </c>
      <c r="D120" s="696">
        <v>0</v>
      </c>
      <c r="E120" s="696">
        <v>-132447352.90999994</v>
      </c>
      <c r="F120" s="684">
        <v>0</v>
      </c>
      <c r="G120" s="684">
        <v>-132447352.90999994</v>
      </c>
      <c r="H120" s="696">
        <f t="shared" si="2"/>
        <v>-132447352.90999994</v>
      </c>
      <c r="I120" s="129" t="str">
        <f t="shared" si="3"/>
        <v>0.0%</v>
      </c>
    </row>
    <row r="121" spans="2:9">
      <c r="B121" s="702"/>
      <c r="C121" s="685" t="s">
        <v>285</v>
      </c>
      <c r="D121" s="686">
        <v>0</v>
      </c>
      <c r="E121" s="686">
        <v>1727175.96</v>
      </c>
      <c r="F121" s="686">
        <v>0</v>
      </c>
      <c r="G121" s="686">
        <v>1727175.96</v>
      </c>
      <c r="H121" s="717">
        <f t="shared" si="2"/>
        <v>1727175.96</v>
      </c>
      <c r="I121" s="133" t="str">
        <f t="shared" si="3"/>
        <v>0.0%</v>
      </c>
    </row>
    <row r="122" spans="2:9">
      <c r="B122" s="702"/>
      <c r="C122" s="685" t="s">
        <v>298</v>
      </c>
      <c r="D122" s="686">
        <v>0</v>
      </c>
      <c r="E122" s="686">
        <v>135447839.38999999</v>
      </c>
      <c r="F122" s="686">
        <v>0</v>
      </c>
      <c r="G122" s="686">
        <v>135447839.38999999</v>
      </c>
      <c r="H122" s="717">
        <f t="shared" si="2"/>
        <v>135447839.38999999</v>
      </c>
      <c r="I122" s="133" t="str">
        <f t="shared" si="3"/>
        <v>0.0%</v>
      </c>
    </row>
    <row r="123" spans="2:9">
      <c r="B123" s="702"/>
      <c r="C123" s="685" t="s">
        <v>304</v>
      </c>
      <c r="D123" s="686">
        <v>0</v>
      </c>
      <c r="E123" s="686">
        <v>-355421633.32999992</v>
      </c>
      <c r="F123" s="686">
        <v>0</v>
      </c>
      <c r="G123" s="686">
        <v>-355421633.32999992</v>
      </c>
      <c r="H123" s="717">
        <f t="shared" si="2"/>
        <v>-355421633.32999992</v>
      </c>
      <c r="I123" s="133" t="str">
        <f t="shared" si="3"/>
        <v>0.0%</v>
      </c>
    </row>
    <row r="124" spans="2:9">
      <c r="B124" s="702"/>
      <c r="C124" s="685" t="s">
        <v>1425</v>
      </c>
      <c r="D124" s="686">
        <v>0</v>
      </c>
      <c r="E124" s="686">
        <v>-22919497.009999998</v>
      </c>
      <c r="F124" s="686">
        <v>0</v>
      </c>
      <c r="G124" s="686">
        <v>-22919497.009999998</v>
      </c>
      <c r="H124" s="717">
        <f t="shared" si="2"/>
        <v>-22919497.009999998</v>
      </c>
      <c r="I124" s="133" t="str">
        <f t="shared" si="3"/>
        <v>0.0%</v>
      </c>
    </row>
    <row r="125" spans="2:9">
      <c r="B125" s="702"/>
      <c r="C125" s="685" t="s">
        <v>1426</v>
      </c>
      <c r="D125" s="686">
        <v>0</v>
      </c>
      <c r="E125" s="686">
        <v>20932185.449999999</v>
      </c>
      <c r="F125" s="686">
        <v>0</v>
      </c>
      <c r="G125" s="686">
        <v>20932185.449999999</v>
      </c>
      <c r="H125" s="717">
        <f t="shared" si="2"/>
        <v>20932185.449999999</v>
      </c>
      <c r="I125" s="133" t="str">
        <f t="shared" si="3"/>
        <v>0.0%</v>
      </c>
    </row>
    <row r="126" spans="2:9">
      <c r="B126" s="702"/>
      <c r="C126" s="685" t="s">
        <v>1427</v>
      </c>
      <c r="D126" s="686">
        <v>0</v>
      </c>
      <c r="E126" s="686">
        <v>87786576.629999995</v>
      </c>
      <c r="F126" s="686">
        <v>0</v>
      </c>
      <c r="G126" s="686">
        <v>87786576.629999995</v>
      </c>
      <c r="H126" s="717">
        <f t="shared" si="2"/>
        <v>87786576.629999995</v>
      </c>
      <c r="I126" s="133" t="str">
        <f t="shared" si="3"/>
        <v>0.0%</v>
      </c>
    </row>
    <row r="127" spans="2:9">
      <c r="B127" s="702"/>
      <c r="C127" s="138" t="s">
        <v>1449</v>
      </c>
      <c r="D127" s="696">
        <v>878581407</v>
      </c>
      <c r="E127" s="696">
        <v>1159410618.1099999</v>
      </c>
      <c r="F127" s="684">
        <v>878581407</v>
      </c>
      <c r="G127" s="684">
        <v>1159410618.1099999</v>
      </c>
      <c r="H127" s="696">
        <f t="shared" si="2"/>
        <v>280829211.1099999</v>
      </c>
      <c r="I127" s="129">
        <f t="shared" si="3"/>
        <v>1</v>
      </c>
    </row>
    <row r="128" spans="2:9">
      <c r="B128" s="702"/>
      <c r="C128" s="685" t="s">
        <v>331</v>
      </c>
      <c r="D128" s="686">
        <v>15831600</v>
      </c>
      <c r="E128" s="686">
        <v>15831600</v>
      </c>
      <c r="F128" s="686">
        <v>15831600</v>
      </c>
      <c r="G128" s="686">
        <v>15831600</v>
      </c>
      <c r="H128" s="717">
        <f t="shared" si="2"/>
        <v>0</v>
      </c>
      <c r="I128" s="133">
        <f t="shared" si="3"/>
        <v>1</v>
      </c>
    </row>
    <row r="129" spans="2:9">
      <c r="B129" s="702"/>
      <c r="C129" s="685" t="s">
        <v>298</v>
      </c>
      <c r="D129" s="686">
        <v>281844143</v>
      </c>
      <c r="E129" s="686">
        <v>472676522.57999992</v>
      </c>
      <c r="F129" s="686">
        <v>281844143</v>
      </c>
      <c r="G129" s="686">
        <v>472676522.57999992</v>
      </c>
      <c r="H129" s="717">
        <f t="shared" si="2"/>
        <v>190832379.57999992</v>
      </c>
      <c r="I129" s="133">
        <f t="shared" si="3"/>
        <v>1</v>
      </c>
    </row>
    <row r="130" spans="2:9">
      <c r="B130" s="702"/>
      <c r="C130" s="685" t="s">
        <v>1438</v>
      </c>
      <c r="D130" s="686">
        <v>13620359</v>
      </c>
      <c r="E130" s="686">
        <v>42126591.519999996</v>
      </c>
      <c r="F130" s="686">
        <v>13620359</v>
      </c>
      <c r="G130" s="686">
        <v>42126591.519999996</v>
      </c>
      <c r="H130" s="717">
        <f t="shared" si="2"/>
        <v>28506232.519999996</v>
      </c>
      <c r="I130" s="133">
        <f t="shared" si="3"/>
        <v>1</v>
      </c>
    </row>
    <row r="131" spans="2:9">
      <c r="B131" s="702"/>
      <c r="C131" s="685" t="s">
        <v>1425</v>
      </c>
      <c r="D131" s="686">
        <v>7487704</v>
      </c>
      <c r="E131" s="686">
        <v>17328170</v>
      </c>
      <c r="F131" s="686">
        <v>7487704</v>
      </c>
      <c r="G131" s="686">
        <v>17328170</v>
      </c>
      <c r="H131" s="717">
        <f t="shared" si="2"/>
        <v>9840466</v>
      </c>
      <c r="I131" s="133">
        <f t="shared" si="3"/>
        <v>1</v>
      </c>
    </row>
    <row r="132" spans="2:9">
      <c r="B132" s="702"/>
      <c r="C132" s="685" t="s">
        <v>1426</v>
      </c>
      <c r="D132" s="686">
        <v>29291213</v>
      </c>
      <c r="E132" s="686">
        <v>37156213</v>
      </c>
      <c r="F132" s="686">
        <v>29291213</v>
      </c>
      <c r="G132" s="686">
        <v>37156213</v>
      </c>
      <c r="H132" s="717">
        <f t="shared" si="2"/>
        <v>7865000</v>
      </c>
      <c r="I132" s="133">
        <f t="shared" si="3"/>
        <v>1</v>
      </c>
    </row>
    <row r="133" spans="2:9">
      <c r="B133" s="702"/>
      <c r="C133" s="685" t="s">
        <v>1427</v>
      </c>
      <c r="D133" s="686">
        <v>530506388</v>
      </c>
      <c r="E133" s="686">
        <v>574291521.00999999</v>
      </c>
      <c r="F133" s="686">
        <v>530506388</v>
      </c>
      <c r="G133" s="686">
        <v>574291521.00999999</v>
      </c>
      <c r="H133" s="717">
        <f t="shared" si="2"/>
        <v>43785133.00999999</v>
      </c>
      <c r="I133" s="133">
        <f t="shared" si="3"/>
        <v>1</v>
      </c>
    </row>
    <row r="134" spans="2:9">
      <c r="B134" s="702"/>
      <c r="C134" s="138" t="s">
        <v>1450</v>
      </c>
      <c r="D134" s="696">
        <v>2170135035</v>
      </c>
      <c r="E134" s="696">
        <v>3213551654.0799999</v>
      </c>
      <c r="F134" s="684">
        <v>2170135035</v>
      </c>
      <c r="G134" s="684">
        <v>3213551654.0799999</v>
      </c>
      <c r="H134" s="696">
        <f t="shared" si="2"/>
        <v>1043416619.0799999</v>
      </c>
      <c r="I134" s="129">
        <f t="shared" si="3"/>
        <v>1</v>
      </c>
    </row>
    <row r="135" spans="2:9">
      <c r="B135" s="702"/>
      <c r="C135" s="685" t="s">
        <v>298</v>
      </c>
      <c r="D135" s="686">
        <v>940597311</v>
      </c>
      <c r="E135" s="686">
        <v>1224680172.1700001</v>
      </c>
      <c r="F135" s="686">
        <v>940597311</v>
      </c>
      <c r="G135" s="686">
        <v>1224680172.1700001</v>
      </c>
      <c r="H135" s="717">
        <f t="shared" si="2"/>
        <v>284082861.17000008</v>
      </c>
      <c r="I135" s="133">
        <f t="shared" si="3"/>
        <v>1</v>
      </c>
    </row>
    <row r="136" spans="2:9">
      <c r="B136" s="702"/>
      <c r="C136" s="685" t="s">
        <v>1438</v>
      </c>
      <c r="D136" s="686">
        <v>71271768</v>
      </c>
      <c r="E136" s="686">
        <v>194901158.19999999</v>
      </c>
      <c r="F136" s="686">
        <v>71271768</v>
      </c>
      <c r="G136" s="686">
        <v>194901158.19999999</v>
      </c>
      <c r="H136" s="717">
        <f t="shared" si="2"/>
        <v>123629390.19999999</v>
      </c>
      <c r="I136" s="133">
        <f t="shared" si="3"/>
        <v>1</v>
      </c>
    </row>
    <row r="137" spans="2:9">
      <c r="B137" s="702"/>
      <c r="C137" s="685" t="s">
        <v>304</v>
      </c>
      <c r="D137" s="686">
        <v>0</v>
      </c>
      <c r="E137" s="686">
        <v>-8902286.9100000001</v>
      </c>
      <c r="F137" s="686">
        <v>0</v>
      </c>
      <c r="G137" s="686">
        <v>-8902286.9100000001</v>
      </c>
      <c r="H137" s="717">
        <f t="shared" si="2"/>
        <v>-8902286.9100000001</v>
      </c>
      <c r="I137" s="133" t="str">
        <f t="shared" si="3"/>
        <v>0.0%</v>
      </c>
    </row>
    <row r="138" spans="2:9">
      <c r="B138" s="702"/>
      <c r="C138" s="685" t="s">
        <v>1425</v>
      </c>
      <c r="D138" s="686">
        <v>113354849</v>
      </c>
      <c r="E138" s="686">
        <v>149515889.76000002</v>
      </c>
      <c r="F138" s="686">
        <v>113354849</v>
      </c>
      <c r="G138" s="686">
        <v>149515889.76000002</v>
      </c>
      <c r="H138" s="717">
        <f t="shared" si="2"/>
        <v>36161040.76000002</v>
      </c>
      <c r="I138" s="133">
        <f t="shared" si="3"/>
        <v>1</v>
      </c>
    </row>
    <row r="139" spans="2:9">
      <c r="B139" s="702"/>
      <c r="C139" s="685" t="s">
        <v>334</v>
      </c>
      <c r="D139" s="686">
        <v>388402000</v>
      </c>
      <c r="E139" s="686">
        <v>791039440</v>
      </c>
      <c r="F139" s="686">
        <v>388402000</v>
      </c>
      <c r="G139" s="686">
        <v>791039440</v>
      </c>
      <c r="H139" s="717">
        <f t="shared" si="2"/>
        <v>402637440</v>
      </c>
      <c r="I139" s="133">
        <f t="shared" si="3"/>
        <v>1</v>
      </c>
    </row>
    <row r="140" spans="2:9">
      <c r="B140" s="702"/>
      <c r="C140" s="685" t="s">
        <v>1426</v>
      </c>
      <c r="D140" s="686">
        <v>93212211</v>
      </c>
      <c r="E140" s="686">
        <v>139165922.24000001</v>
      </c>
      <c r="F140" s="686">
        <v>93212211</v>
      </c>
      <c r="G140" s="686">
        <v>139165922.24000001</v>
      </c>
      <c r="H140" s="717">
        <f t="shared" si="2"/>
        <v>45953711.24000001</v>
      </c>
      <c r="I140" s="133">
        <f t="shared" si="3"/>
        <v>1</v>
      </c>
    </row>
    <row r="141" spans="2:9">
      <c r="B141" s="702"/>
      <c r="C141" s="685" t="s">
        <v>1427</v>
      </c>
      <c r="D141" s="686">
        <v>563296896</v>
      </c>
      <c r="E141" s="686">
        <v>723151358.62</v>
      </c>
      <c r="F141" s="686">
        <v>563296896</v>
      </c>
      <c r="G141" s="686">
        <v>723151358.62</v>
      </c>
      <c r="H141" s="717">
        <f t="shared" ref="H141:H204" si="4">G141-F141</f>
        <v>159854462.62</v>
      </c>
      <c r="I141" s="133">
        <f t="shared" ref="I141:I204" si="5">IFERROR(F141/D141,"0.0%")</f>
        <v>1</v>
      </c>
    </row>
    <row r="142" spans="2:9">
      <c r="B142" s="702"/>
      <c r="C142" s="138" t="s">
        <v>1451</v>
      </c>
      <c r="D142" s="696">
        <v>283034350</v>
      </c>
      <c r="E142" s="696">
        <v>2330239358.2000003</v>
      </c>
      <c r="F142" s="684">
        <v>283034350</v>
      </c>
      <c r="G142" s="684">
        <v>2330239358.2000003</v>
      </c>
      <c r="H142" s="696">
        <f t="shared" si="4"/>
        <v>2047205008.2000003</v>
      </c>
      <c r="I142" s="129">
        <f t="shared" si="5"/>
        <v>1</v>
      </c>
    </row>
    <row r="143" spans="2:9">
      <c r="B143" s="702"/>
      <c r="C143" s="685" t="s">
        <v>298</v>
      </c>
      <c r="D143" s="686">
        <v>208293041</v>
      </c>
      <c r="E143" s="686">
        <v>2239480460.8400002</v>
      </c>
      <c r="F143" s="686">
        <v>208293041</v>
      </c>
      <c r="G143" s="686">
        <v>2239480460.8400002</v>
      </c>
      <c r="H143" s="717">
        <f t="shared" si="4"/>
        <v>2031187419.8400002</v>
      </c>
      <c r="I143" s="133">
        <f t="shared" si="5"/>
        <v>1</v>
      </c>
    </row>
    <row r="144" spans="2:9">
      <c r="B144" s="702"/>
      <c r="C144" s="685" t="s">
        <v>304</v>
      </c>
      <c r="D144" s="686">
        <v>46832035</v>
      </c>
      <c r="E144" s="686">
        <v>27625993.050000001</v>
      </c>
      <c r="F144" s="686">
        <v>46832035</v>
      </c>
      <c r="G144" s="686">
        <v>27625993.050000001</v>
      </c>
      <c r="H144" s="717">
        <f t="shared" si="4"/>
        <v>-19206041.949999999</v>
      </c>
      <c r="I144" s="133">
        <f t="shared" si="5"/>
        <v>1</v>
      </c>
    </row>
    <row r="145" spans="2:9">
      <c r="B145" s="702"/>
      <c r="C145" s="685" t="s">
        <v>1426</v>
      </c>
      <c r="D145" s="686">
        <v>2323954</v>
      </c>
      <c r="E145" s="686">
        <v>46904237.219999999</v>
      </c>
      <c r="F145" s="686">
        <v>2323954</v>
      </c>
      <c r="G145" s="686">
        <v>46904237.219999999</v>
      </c>
      <c r="H145" s="717">
        <f t="shared" si="4"/>
        <v>44580283.219999999</v>
      </c>
      <c r="I145" s="133">
        <f t="shared" si="5"/>
        <v>1</v>
      </c>
    </row>
    <row r="146" spans="2:9">
      <c r="B146" s="702"/>
      <c r="C146" s="685" t="s">
        <v>1427</v>
      </c>
      <c r="D146" s="686">
        <v>25585320</v>
      </c>
      <c r="E146" s="686">
        <v>16228667.089999996</v>
      </c>
      <c r="F146" s="686">
        <v>25585320</v>
      </c>
      <c r="G146" s="686">
        <v>16228667.089999996</v>
      </c>
      <c r="H146" s="717">
        <f t="shared" si="4"/>
        <v>-9356652.9100000039</v>
      </c>
      <c r="I146" s="133">
        <f t="shared" si="5"/>
        <v>1</v>
      </c>
    </row>
    <row r="147" spans="2:9">
      <c r="B147" s="702"/>
      <c r="C147" s="715" t="s">
        <v>1452</v>
      </c>
      <c r="D147" s="694">
        <v>2477730546</v>
      </c>
      <c r="E147" s="694">
        <v>4467778074.6599998</v>
      </c>
      <c r="F147" s="694">
        <v>2477730546</v>
      </c>
      <c r="G147" s="694">
        <v>4467778074.6599998</v>
      </c>
      <c r="H147" s="694">
        <f t="shared" si="4"/>
        <v>1990047528.6599998</v>
      </c>
      <c r="I147" s="716">
        <f t="shared" si="5"/>
        <v>1</v>
      </c>
    </row>
    <row r="148" spans="2:9">
      <c r="B148" s="702"/>
      <c r="C148" s="138" t="s">
        <v>1453</v>
      </c>
      <c r="D148" s="696">
        <v>777689301</v>
      </c>
      <c r="E148" s="696">
        <v>1147786624.4300001</v>
      </c>
      <c r="F148" s="684">
        <v>777689301</v>
      </c>
      <c r="G148" s="684">
        <v>1147786624.4300001</v>
      </c>
      <c r="H148" s="696">
        <f t="shared" si="4"/>
        <v>370097323.43000007</v>
      </c>
      <c r="I148" s="129">
        <f t="shared" si="5"/>
        <v>1</v>
      </c>
    </row>
    <row r="149" spans="2:9">
      <c r="B149" s="702"/>
      <c r="C149" s="685" t="s">
        <v>298</v>
      </c>
      <c r="D149" s="686">
        <v>185377035</v>
      </c>
      <c r="E149" s="686">
        <v>553854049.34000003</v>
      </c>
      <c r="F149" s="686">
        <v>185377035</v>
      </c>
      <c r="G149" s="686">
        <v>553854049.34000003</v>
      </c>
      <c r="H149" s="717">
        <f t="shared" si="4"/>
        <v>368477014.34000003</v>
      </c>
      <c r="I149" s="133">
        <f t="shared" si="5"/>
        <v>1</v>
      </c>
    </row>
    <row r="150" spans="2:9">
      <c r="B150" s="702"/>
      <c r="C150" s="685" t="s">
        <v>304</v>
      </c>
      <c r="D150" s="686">
        <v>223684296</v>
      </c>
      <c r="E150" s="686">
        <v>220875643.88999999</v>
      </c>
      <c r="F150" s="686">
        <v>223684296</v>
      </c>
      <c r="G150" s="686">
        <v>220875643.88999999</v>
      </c>
      <c r="H150" s="717">
        <f t="shared" si="4"/>
        <v>-2808652.1100000143</v>
      </c>
      <c r="I150" s="133">
        <f t="shared" si="5"/>
        <v>1</v>
      </c>
    </row>
    <row r="151" spans="2:9">
      <c r="B151" s="702"/>
      <c r="C151" s="685" t="s">
        <v>1425</v>
      </c>
      <c r="D151" s="686">
        <v>9208476</v>
      </c>
      <c r="E151" s="686">
        <v>10053221.780000001</v>
      </c>
      <c r="F151" s="686">
        <v>9208476</v>
      </c>
      <c r="G151" s="686">
        <v>10053221.780000001</v>
      </c>
      <c r="H151" s="717">
        <f t="shared" si="4"/>
        <v>844745.78000000119</v>
      </c>
      <c r="I151" s="133">
        <f t="shared" si="5"/>
        <v>1</v>
      </c>
    </row>
    <row r="152" spans="2:9">
      <c r="B152" s="702"/>
      <c r="C152" s="685" t="s">
        <v>1426</v>
      </c>
      <c r="D152" s="686">
        <v>1504759</v>
      </c>
      <c r="E152" s="686">
        <v>13508388.27</v>
      </c>
      <c r="F152" s="686">
        <v>1504759</v>
      </c>
      <c r="G152" s="686">
        <v>13508388.27</v>
      </c>
      <c r="H152" s="717">
        <f t="shared" si="4"/>
        <v>12003629.27</v>
      </c>
      <c r="I152" s="133">
        <f t="shared" si="5"/>
        <v>1</v>
      </c>
    </row>
    <row r="153" spans="2:9">
      <c r="B153" s="702"/>
      <c r="C153" s="685" t="s">
        <v>1427</v>
      </c>
      <c r="D153" s="686">
        <v>357914735</v>
      </c>
      <c r="E153" s="686">
        <v>349495321.15000004</v>
      </c>
      <c r="F153" s="686">
        <v>357914735</v>
      </c>
      <c r="G153" s="686">
        <v>349495321.15000004</v>
      </c>
      <c r="H153" s="717">
        <f t="shared" si="4"/>
        <v>-8419413.8499999642</v>
      </c>
      <c r="I153" s="133">
        <f t="shared" si="5"/>
        <v>1</v>
      </c>
    </row>
    <row r="154" spans="2:9">
      <c r="B154" s="702"/>
      <c r="C154" s="138" t="s">
        <v>1454</v>
      </c>
      <c r="D154" s="696">
        <v>948369693</v>
      </c>
      <c r="E154" s="696">
        <v>1286648920.8299999</v>
      </c>
      <c r="F154" s="684">
        <v>948369693</v>
      </c>
      <c r="G154" s="684">
        <v>1286648920.8299999</v>
      </c>
      <c r="H154" s="696">
        <f t="shared" si="4"/>
        <v>338279227.82999992</v>
      </c>
      <c r="I154" s="129">
        <f t="shared" si="5"/>
        <v>1</v>
      </c>
    </row>
    <row r="155" spans="2:9">
      <c r="B155" s="702"/>
      <c r="C155" s="685" t="s">
        <v>285</v>
      </c>
      <c r="D155" s="686">
        <v>18022658</v>
      </c>
      <c r="E155" s="686">
        <v>22240576.329999998</v>
      </c>
      <c r="F155" s="686">
        <v>18022658</v>
      </c>
      <c r="G155" s="686">
        <v>22240576.329999998</v>
      </c>
      <c r="H155" s="717">
        <f t="shared" si="4"/>
        <v>4217918.3299999982</v>
      </c>
      <c r="I155" s="133">
        <f t="shared" si="5"/>
        <v>1</v>
      </c>
    </row>
    <row r="156" spans="2:9">
      <c r="B156" s="702"/>
      <c r="C156" s="685" t="s">
        <v>288</v>
      </c>
      <c r="D156" s="686">
        <v>21792574</v>
      </c>
      <c r="E156" s="686">
        <v>21792574</v>
      </c>
      <c r="F156" s="686">
        <v>21792574</v>
      </c>
      <c r="G156" s="686">
        <v>21792574</v>
      </c>
      <c r="H156" s="717">
        <f t="shared" si="4"/>
        <v>0</v>
      </c>
      <c r="I156" s="133">
        <f t="shared" si="5"/>
        <v>1</v>
      </c>
    </row>
    <row r="157" spans="2:9">
      <c r="B157" s="702"/>
      <c r="C157" s="685" t="s">
        <v>298</v>
      </c>
      <c r="D157" s="686">
        <v>285736473</v>
      </c>
      <c r="E157" s="686">
        <v>429512326.94</v>
      </c>
      <c r="F157" s="686">
        <v>285736473</v>
      </c>
      <c r="G157" s="686">
        <v>429512326.94</v>
      </c>
      <c r="H157" s="717">
        <f t="shared" si="4"/>
        <v>143775853.94</v>
      </c>
      <c r="I157" s="133">
        <f t="shared" si="5"/>
        <v>1</v>
      </c>
    </row>
    <row r="158" spans="2:9">
      <c r="B158" s="702"/>
      <c r="C158" s="685" t="s">
        <v>1438</v>
      </c>
      <c r="D158" s="686">
        <v>29447971</v>
      </c>
      <c r="E158" s="686">
        <v>280335751.80000001</v>
      </c>
      <c r="F158" s="686">
        <v>29447971</v>
      </c>
      <c r="G158" s="686">
        <v>280335751.80000001</v>
      </c>
      <c r="H158" s="717">
        <f t="shared" si="4"/>
        <v>250887780.80000001</v>
      </c>
      <c r="I158" s="133">
        <f t="shared" si="5"/>
        <v>1</v>
      </c>
    </row>
    <row r="159" spans="2:9">
      <c r="B159" s="702"/>
      <c r="C159" s="685" t="s">
        <v>304</v>
      </c>
      <c r="D159" s="686">
        <v>262241299</v>
      </c>
      <c r="E159" s="686">
        <v>221799966.94</v>
      </c>
      <c r="F159" s="686">
        <v>262241299</v>
      </c>
      <c r="G159" s="686">
        <v>221799966.94</v>
      </c>
      <c r="H159" s="717">
        <f t="shared" si="4"/>
        <v>-40441332.060000002</v>
      </c>
      <c r="I159" s="133">
        <f t="shared" si="5"/>
        <v>1</v>
      </c>
    </row>
    <row r="160" spans="2:9">
      <c r="B160" s="702"/>
      <c r="C160" s="685" t="s">
        <v>1425</v>
      </c>
      <c r="D160" s="686">
        <v>50173653</v>
      </c>
      <c r="E160" s="686">
        <v>130594289.72999999</v>
      </c>
      <c r="F160" s="686">
        <v>50173653</v>
      </c>
      <c r="G160" s="686">
        <v>130594289.72999999</v>
      </c>
      <c r="H160" s="717">
        <f t="shared" si="4"/>
        <v>80420636.729999989</v>
      </c>
      <c r="I160" s="133">
        <f t="shared" si="5"/>
        <v>1</v>
      </c>
    </row>
    <row r="161" spans="2:9">
      <c r="B161" s="702"/>
      <c r="C161" s="685" t="s">
        <v>1426</v>
      </c>
      <c r="D161" s="686">
        <v>10000000</v>
      </c>
      <c r="E161" s="686">
        <v>40827080.57</v>
      </c>
      <c r="F161" s="686">
        <v>10000000</v>
      </c>
      <c r="G161" s="686">
        <v>40827080.57</v>
      </c>
      <c r="H161" s="717">
        <f t="shared" si="4"/>
        <v>30827080.57</v>
      </c>
      <c r="I161" s="133">
        <f t="shared" si="5"/>
        <v>1</v>
      </c>
    </row>
    <row r="162" spans="2:9">
      <c r="B162" s="702"/>
      <c r="C162" s="685" t="s">
        <v>1427</v>
      </c>
      <c r="D162" s="686">
        <v>249162491</v>
      </c>
      <c r="E162" s="686">
        <v>-4507034.4800000079</v>
      </c>
      <c r="F162" s="686">
        <v>249162491</v>
      </c>
      <c r="G162" s="686">
        <v>-4507034.4800000079</v>
      </c>
      <c r="H162" s="717">
        <f t="shared" si="4"/>
        <v>-253669525.48000002</v>
      </c>
      <c r="I162" s="133">
        <f t="shared" si="5"/>
        <v>1</v>
      </c>
    </row>
    <row r="163" spans="2:9">
      <c r="B163" s="702"/>
      <c r="C163" s="685" t="s">
        <v>336</v>
      </c>
      <c r="D163" s="686">
        <v>21792574</v>
      </c>
      <c r="E163" s="686">
        <v>144053389</v>
      </c>
      <c r="F163" s="686">
        <v>21792574</v>
      </c>
      <c r="G163" s="686">
        <v>144053389</v>
      </c>
      <c r="H163" s="717">
        <f t="shared" si="4"/>
        <v>122260815</v>
      </c>
      <c r="I163" s="133">
        <f t="shared" si="5"/>
        <v>1</v>
      </c>
    </row>
    <row r="164" spans="2:9">
      <c r="B164" s="702"/>
      <c r="C164" s="138" t="s">
        <v>1455</v>
      </c>
      <c r="D164" s="696">
        <v>540372363</v>
      </c>
      <c r="E164" s="696">
        <v>790661189.43999994</v>
      </c>
      <c r="F164" s="684">
        <v>540372363</v>
      </c>
      <c r="G164" s="684">
        <v>790661189.43999994</v>
      </c>
      <c r="H164" s="696">
        <f t="shared" si="4"/>
        <v>250288826.43999994</v>
      </c>
      <c r="I164" s="129">
        <f t="shared" si="5"/>
        <v>1</v>
      </c>
    </row>
    <row r="165" spans="2:9">
      <c r="B165" s="702"/>
      <c r="C165" s="685" t="s">
        <v>285</v>
      </c>
      <c r="D165" s="686">
        <v>13845712</v>
      </c>
      <c r="E165" s="686">
        <v>18059982.640000001</v>
      </c>
      <c r="F165" s="686">
        <v>13845712</v>
      </c>
      <c r="G165" s="686">
        <v>18059982.640000001</v>
      </c>
      <c r="H165" s="717">
        <f t="shared" si="4"/>
        <v>4214270.6400000006</v>
      </c>
      <c r="I165" s="133">
        <f t="shared" si="5"/>
        <v>1</v>
      </c>
    </row>
    <row r="166" spans="2:9">
      <c r="B166" s="702"/>
      <c r="C166" s="685" t="s">
        <v>298</v>
      </c>
      <c r="D166" s="686">
        <v>172647697</v>
      </c>
      <c r="E166" s="686">
        <v>281419424.89999998</v>
      </c>
      <c r="F166" s="686">
        <v>172647697</v>
      </c>
      <c r="G166" s="686">
        <v>281419424.89999998</v>
      </c>
      <c r="H166" s="717">
        <f t="shared" si="4"/>
        <v>108771727.89999998</v>
      </c>
      <c r="I166" s="133">
        <f t="shared" si="5"/>
        <v>1</v>
      </c>
    </row>
    <row r="167" spans="2:9">
      <c r="B167" s="702"/>
      <c r="C167" s="685" t="s">
        <v>1438</v>
      </c>
      <c r="D167" s="686">
        <v>0</v>
      </c>
      <c r="E167" s="686">
        <v>96157501.010000005</v>
      </c>
      <c r="F167" s="686">
        <v>0</v>
      </c>
      <c r="G167" s="686">
        <v>96157501.010000005</v>
      </c>
      <c r="H167" s="717">
        <f t="shared" si="4"/>
        <v>96157501.010000005</v>
      </c>
      <c r="I167" s="133" t="str">
        <f t="shared" si="5"/>
        <v>0.0%</v>
      </c>
    </row>
    <row r="168" spans="2:9">
      <c r="B168" s="702"/>
      <c r="C168" s="685" t="s">
        <v>304</v>
      </c>
      <c r="D168" s="686">
        <v>195837464</v>
      </c>
      <c r="E168" s="686">
        <v>213847086.56</v>
      </c>
      <c r="F168" s="686">
        <v>195837464</v>
      </c>
      <c r="G168" s="686">
        <v>213847086.56</v>
      </c>
      <c r="H168" s="717">
        <f t="shared" si="4"/>
        <v>18009622.560000002</v>
      </c>
      <c r="I168" s="133">
        <f t="shared" si="5"/>
        <v>1</v>
      </c>
    </row>
    <row r="169" spans="2:9">
      <c r="B169" s="702"/>
      <c r="C169" s="685" t="s">
        <v>1426</v>
      </c>
      <c r="D169" s="686">
        <v>0</v>
      </c>
      <c r="E169" s="686">
        <v>21558407.079999998</v>
      </c>
      <c r="F169" s="686">
        <v>0</v>
      </c>
      <c r="G169" s="686">
        <v>21558407.079999998</v>
      </c>
      <c r="H169" s="717">
        <f t="shared" si="4"/>
        <v>21558407.079999998</v>
      </c>
      <c r="I169" s="133" t="str">
        <f t="shared" si="5"/>
        <v>0.0%</v>
      </c>
    </row>
    <row r="170" spans="2:9">
      <c r="B170" s="702"/>
      <c r="C170" s="685" t="s">
        <v>1427</v>
      </c>
      <c r="D170" s="686">
        <v>158041490</v>
      </c>
      <c r="E170" s="686">
        <v>159618787.25</v>
      </c>
      <c r="F170" s="686">
        <v>158041490</v>
      </c>
      <c r="G170" s="686">
        <v>159618787.25</v>
      </c>
      <c r="H170" s="717">
        <f t="shared" si="4"/>
        <v>1577297.25</v>
      </c>
      <c r="I170" s="133">
        <f t="shared" si="5"/>
        <v>1</v>
      </c>
    </row>
    <row r="171" spans="2:9">
      <c r="B171" s="702"/>
      <c r="C171" s="138" t="s">
        <v>1456</v>
      </c>
      <c r="D171" s="696">
        <v>211299189</v>
      </c>
      <c r="E171" s="696">
        <v>1242681339.9599998</v>
      </c>
      <c r="F171" s="684">
        <v>211299189</v>
      </c>
      <c r="G171" s="684">
        <v>1242681339.9599998</v>
      </c>
      <c r="H171" s="696">
        <f t="shared" si="4"/>
        <v>1031382150.9599998</v>
      </c>
      <c r="I171" s="129">
        <f t="shared" si="5"/>
        <v>1</v>
      </c>
    </row>
    <row r="172" spans="2:9">
      <c r="B172" s="702"/>
      <c r="C172" s="685" t="s">
        <v>328</v>
      </c>
      <c r="D172" s="686">
        <v>2808030</v>
      </c>
      <c r="E172" s="686">
        <v>2808205</v>
      </c>
      <c r="F172" s="686">
        <v>2808030</v>
      </c>
      <c r="G172" s="686">
        <v>2808205</v>
      </c>
      <c r="H172" s="717">
        <f t="shared" si="4"/>
        <v>175</v>
      </c>
      <c r="I172" s="133">
        <f t="shared" si="5"/>
        <v>1</v>
      </c>
    </row>
    <row r="173" spans="2:9">
      <c r="B173" s="702"/>
      <c r="C173" s="685" t="s">
        <v>1443</v>
      </c>
      <c r="D173" s="686">
        <v>0</v>
      </c>
      <c r="E173" s="686">
        <v>14197496.99</v>
      </c>
      <c r="F173" s="686">
        <v>0</v>
      </c>
      <c r="G173" s="686">
        <v>14197496.99</v>
      </c>
      <c r="H173" s="717">
        <f t="shared" si="4"/>
        <v>14197496.99</v>
      </c>
      <c r="I173" s="133" t="str">
        <f t="shared" si="5"/>
        <v>0.0%</v>
      </c>
    </row>
    <row r="174" spans="2:9">
      <c r="B174" s="702"/>
      <c r="C174" s="685" t="s">
        <v>285</v>
      </c>
      <c r="D174" s="686">
        <v>2400000</v>
      </c>
      <c r="E174" s="686">
        <v>25913207.189999998</v>
      </c>
      <c r="F174" s="686">
        <v>2400000</v>
      </c>
      <c r="G174" s="686">
        <v>25913207.189999998</v>
      </c>
      <c r="H174" s="717">
        <f t="shared" si="4"/>
        <v>23513207.189999998</v>
      </c>
      <c r="I174" s="133">
        <f t="shared" si="5"/>
        <v>1</v>
      </c>
    </row>
    <row r="175" spans="2:9">
      <c r="B175" s="702"/>
      <c r="C175" s="685" t="s">
        <v>288</v>
      </c>
      <c r="D175" s="686">
        <v>2855017</v>
      </c>
      <c r="E175" s="686">
        <v>-2855017</v>
      </c>
      <c r="F175" s="686">
        <v>2855017</v>
      </c>
      <c r="G175" s="686">
        <v>-2855017</v>
      </c>
      <c r="H175" s="717">
        <f t="shared" si="4"/>
        <v>-5710034</v>
      </c>
      <c r="I175" s="133">
        <f t="shared" si="5"/>
        <v>1</v>
      </c>
    </row>
    <row r="176" spans="2:9">
      <c r="B176" s="702"/>
      <c r="C176" s="685" t="s">
        <v>296</v>
      </c>
      <c r="D176" s="686">
        <v>0</v>
      </c>
      <c r="E176" s="686">
        <v>64126000</v>
      </c>
      <c r="F176" s="686">
        <v>0</v>
      </c>
      <c r="G176" s="686">
        <v>64126000</v>
      </c>
      <c r="H176" s="717">
        <f t="shared" si="4"/>
        <v>64126000</v>
      </c>
      <c r="I176" s="133" t="str">
        <f t="shared" si="5"/>
        <v>0.0%</v>
      </c>
    </row>
    <row r="177" spans="2:9">
      <c r="B177" s="702"/>
      <c r="C177" s="685" t="s">
        <v>298</v>
      </c>
      <c r="D177" s="686">
        <v>166434093</v>
      </c>
      <c r="E177" s="686">
        <v>915864975.21999979</v>
      </c>
      <c r="F177" s="686">
        <v>166434093</v>
      </c>
      <c r="G177" s="686">
        <v>915864975.21999979</v>
      </c>
      <c r="H177" s="717">
        <f t="shared" si="4"/>
        <v>749430882.21999979</v>
      </c>
      <c r="I177" s="133">
        <f t="shared" si="5"/>
        <v>1</v>
      </c>
    </row>
    <row r="178" spans="2:9">
      <c r="B178" s="702"/>
      <c r="C178" s="685" t="s">
        <v>1425</v>
      </c>
      <c r="D178" s="686">
        <v>0</v>
      </c>
      <c r="E178" s="686">
        <v>9462001</v>
      </c>
      <c r="F178" s="686">
        <v>0</v>
      </c>
      <c r="G178" s="686">
        <v>9462001</v>
      </c>
      <c r="H178" s="717">
        <f t="shared" si="4"/>
        <v>9462001</v>
      </c>
      <c r="I178" s="133" t="str">
        <f t="shared" si="5"/>
        <v>0.0%</v>
      </c>
    </row>
    <row r="179" spans="2:9">
      <c r="B179" s="702"/>
      <c r="C179" s="685" t="s">
        <v>1426</v>
      </c>
      <c r="D179" s="686">
        <v>1581666</v>
      </c>
      <c r="E179" s="686">
        <v>205407336.99000001</v>
      </c>
      <c r="F179" s="686">
        <v>1581666</v>
      </c>
      <c r="G179" s="686">
        <v>205407336.99000001</v>
      </c>
      <c r="H179" s="717">
        <f t="shared" si="4"/>
        <v>203825670.99000001</v>
      </c>
      <c r="I179" s="133">
        <f t="shared" si="5"/>
        <v>1</v>
      </c>
    </row>
    <row r="180" spans="2:9">
      <c r="B180" s="702"/>
      <c r="C180" s="685" t="s">
        <v>1427</v>
      </c>
      <c r="D180" s="686">
        <v>35220383</v>
      </c>
      <c r="E180" s="686">
        <v>7757134.5700000003</v>
      </c>
      <c r="F180" s="686">
        <v>35220383</v>
      </c>
      <c r="G180" s="686">
        <v>7757134.5700000003</v>
      </c>
      <c r="H180" s="717">
        <f t="shared" si="4"/>
        <v>-27463248.43</v>
      </c>
      <c r="I180" s="133">
        <f t="shared" si="5"/>
        <v>1</v>
      </c>
    </row>
    <row r="181" spans="2:9">
      <c r="B181" s="702"/>
      <c r="C181" s="715" t="s">
        <v>1457</v>
      </c>
      <c r="D181" s="694">
        <v>2772022663</v>
      </c>
      <c r="E181" s="694">
        <v>3984121647.8900003</v>
      </c>
      <c r="F181" s="694">
        <v>2772022663</v>
      </c>
      <c r="G181" s="694">
        <v>3984121647.8900003</v>
      </c>
      <c r="H181" s="694">
        <f t="shared" si="4"/>
        <v>1212098984.8900003</v>
      </c>
      <c r="I181" s="716">
        <f t="shared" si="5"/>
        <v>1</v>
      </c>
    </row>
    <row r="182" spans="2:9">
      <c r="B182" s="702"/>
      <c r="C182" s="138" t="s">
        <v>1448</v>
      </c>
      <c r="D182" s="696">
        <v>1270243471</v>
      </c>
      <c r="E182" s="696">
        <v>1740526015.5900002</v>
      </c>
      <c r="F182" s="684">
        <v>1270243471</v>
      </c>
      <c r="G182" s="684">
        <v>1740526015.5900002</v>
      </c>
      <c r="H182" s="696">
        <f t="shared" si="4"/>
        <v>470282544.59000015</v>
      </c>
      <c r="I182" s="129">
        <f t="shared" si="5"/>
        <v>1</v>
      </c>
    </row>
    <row r="183" spans="2:9">
      <c r="B183" s="702"/>
      <c r="C183" s="685" t="s">
        <v>285</v>
      </c>
      <c r="D183" s="686">
        <v>1128082</v>
      </c>
      <c r="E183" s="686">
        <v>1128082</v>
      </c>
      <c r="F183" s="686">
        <v>1128082</v>
      </c>
      <c r="G183" s="686">
        <v>1128082</v>
      </c>
      <c r="H183" s="717">
        <f t="shared" si="4"/>
        <v>0</v>
      </c>
      <c r="I183" s="133">
        <f t="shared" si="5"/>
        <v>1</v>
      </c>
    </row>
    <row r="184" spans="2:9">
      <c r="B184" s="702"/>
      <c r="C184" s="685" t="s">
        <v>298</v>
      </c>
      <c r="D184" s="686">
        <v>382183716</v>
      </c>
      <c r="E184" s="686">
        <v>438707597.79999995</v>
      </c>
      <c r="F184" s="686">
        <v>382183716</v>
      </c>
      <c r="G184" s="686">
        <v>438707597.79999995</v>
      </c>
      <c r="H184" s="717">
        <f t="shared" si="4"/>
        <v>56523881.799999952</v>
      </c>
      <c r="I184" s="133">
        <f t="shared" si="5"/>
        <v>1</v>
      </c>
    </row>
    <row r="185" spans="2:9">
      <c r="B185" s="702"/>
      <c r="C185" s="685" t="s">
        <v>304</v>
      </c>
      <c r="D185" s="686">
        <v>328970565</v>
      </c>
      <c r="E185" s="686">
        <v>542238390.17000008</v>
      </c>
      <c r="F185" s="686">
        <v>328970565</v>
      </c>
      <c r="G185" s="686">
        <v>542238390.17000008</v>
      </c>
      <c r="H185" s="717">
        <f t="shared" si="4"/>
        <v>213267825.17000008</v>
      </c>
      <c r="I185" s="133">
        <f t="shared" si="5"/>
        <v>1</v>
      </c>
    </row>
    <row r="186" spans="2:9">
      <c r="B186" s="702"/>
      <c r="C186" s="685" t="s">
        <v>1425</v>
      </c>
      <c r="D186" s="686">
        <v>49870810</v>
      </c>
      <c r="E186" s="686">
        <v>19891520</v>
      </c>
      <c r="F186" s="686">
        <v>49870810</v>
      </c>
      <c r="G186" s="686">
        <v>19891520</v>
      </c>
      <c r="H186" s="717">
        <f t="shared" si="4"/>
        <v>-29979290</v>
      </c>
      <c r="I186" s="133">
        <f t="shared" si="5"/>
        <v>1</v>
      </c>
    </row>
    <row r="187" spans="2:9">
      <c r="B187" s="702"/>
      <c r="C187" s="685" t="s">
        <v>1426</v>
      </c>
      <c r="D187" s="686">
        <v>8438877</v>
      </c>
      <c r="E187" s="686">
        <v>32634584</v>
      </c>
      <c r="F187" s="686">
        <v>8438877</v>
      </c>
      <c r="G187" s="686">
        <v>32634584</v>
      </c>
      <c r="H187" s="717">
        <f t="shared" si="4"/>
        <v>24195707</v>
      </c>
      <c r="I187" s="133">
        <f t="shared" si="5"/>
        <v>1</v>
      </c>
    </row>
    <row r="188" spans="2:9">
      <c r="B188" s="702"/>
      <c r="C188" s="685" t="s">
        <v>1427</v>
      </c>
      <c r="D188" s="686">
        <v>499651421</v>
      </c>
      <c r="E188" s="686">
        <v>705925841.62</v>
      </c>
      <c r="F188" s="686">
        <v>499651421</v>
      </c>
      <c r="G188" s="686">
        <v>705925841.62</v>
      </c>
      <c r="H188" s="717">
        <f t="shared" si="4"/>
        <v>206274420.62</v>
      </c>
      <c r="I188" s="133">
        <f t="shared" si="5"/>
        <v>1</v>
      </c>
    </row>
    <row r="189" spans="2:9">
      <c r="B189" s="702"/>
      <c r="C189" s="138" t="s">
        <v>1458</v>
      </c>
      <c r="D189" s="696">
        <v>617195655</v>
      </c>
      <c r="E189" s="696">
        <v>1498166978.6100001</v>
      </c>
      <c r="F189" s="684">
        <v>617195655</v>
      </c>
      <c r="G189" s="684">
        <v>1498166978.6100001</v>
      </c>
      <c r="H189" s="696">
        <f t="shared" si="4"/>
        <v>880971323.61000013</v>
      </c>
      <c r="I189" s="129">
        <f t="shared" si="5"/>
        <v>1</v>
      </c>
    </row>
    <row r="190" spans="2:9">
      <c r="B190" s="702"/>
      <c r="C190" s="685" t="s">
        <v>1443</v>
      </c>
      <c r="D190" s="686">
        <v>12570757</v>
      </c>
      <c r="E190" s="686">
        <v>20070757</v>
      </c>
      <c r="F190" s="686">
        <v>12570757</v>
      </c>
      <c r="G190" s="686">
        <v>20070757</v>
      </c>
      <c r="H190" s="717">
        <f t="shared" si="4"/>
        <v>7500000</v>
      </c>
      <c r="I190" s="133">
        <f t="shared" si="5"/>
        <v>1</v>
      </c>
    </row>
    <row r="191" spans="2:9">
      <c r="B191" s="702"/>
      <c r="C191" s="685" t="s">
        <v>298</v>
      </c>
      <c r="D191" s="686">
        <v>188104526</v>
      </c>
      <c r="E191" s="686">
        <v>1169786359.0799999</v>
      </c>
      <c r="F191" s="686">
        <v>188104526</v>
      </c>
      <c r="G191" s="686">
        <v>1169786359.0799999</v>
      </c>
      <c r="H191" s="717">
        <f t="shared" si="4"/>
        <v>981681833.07999992</v>
      </c>
      <c r="I191" s="133">
        <f t="shared" si="5"/>
        <v>1</v>
      </c>
    </row>
    <row r="192" spans="2:9">
      <c r="B192" s="702"/>
      <c r="C192" s="685" t="s">
        <v>1438</v>
      </c>
      <c r="D192" s="686">
        <v>881336</v>
      </c>
      <c r="E192" s="686">
        <v>3018496.91</v>
      </c>
      <c r="F192" s="686">
        <v>881336</v>
      </c>
      <c r="G192" s="686">
        <v>3018496.91</v>
      </c>
      <c r="H192" s="717">
        <f t="shared" si="4"/>
        <v>2137160.91</v>
      </c>
      <c r="I192" s="133">
        <f t="shared" si="5"/>
        <v>1</v>
      </c>
    </row>
    <row r="193" spans="2:9">
      <c r="B193" s="702"/>
      <c r="C193" s="685" t="s">
        <v>304</v>
      </c>
      <c r="D193" s="686">
        <v>180366795</v>
      </c>
      <c r="E193" s="686">
        <v>191440415.27000001</v>
      </c>
      <c r="F193" s="686">
        <v>180366795</v>
      </c>
      <c r="G193" s="686">
        <v>191440415.27000001</v>
      </c>
      <c r="H193" s="717">
        <f t="shared" si="4"/>
        <v>11073620.270000011</v>
      </c>
      <c r="I193" s="133">
        <f t="shared" si="5"/>
        <v>1</v>
      </c>
    </row>
    <row r="194" spans="2:9">
      <c r="B194" s="702"/>
      <c r="C194" s="685" t="s">
        <v>1425</v>
      </c>
      <c r="D194" s="686">
        <v>0</v>
      </c>
      <c r="E194" s="686">
        <v>15594415.59</v>
      </c>
      <c r="F194" s="686">
        <v>0</v>
      </c>
      <c r="G194" s="686">
        <v>15594415.59</v>
      </c>
      <c r="H194" s="717">
        <f t="shared" si="4"/>
        <v>15594415.59</v>
      </c>
      <c r="I194" s="133" t="str">
        <f t="shared" si="5"/>
        <v>0.0%</v>
      </c>
    </row>
    <row r="195" spans="2:9">
      <c r="B195" s="702"/>
      <c r="C195" s="685" t="s">
        <v>1426</v>
      </c>
      <c r="D195" s="686">
        <v>0</v>
      </c>
      <c r="E195" s="686">
        <v>17696722.130000003</v>
      </c>
      <c r="F195" s="686">
        <v>0</v>
      </c>
      <c r="G195" s="686">
        <v>17696722.130000003</v>
      </c>
      <c r="H195" s="717">
        <f t="shared" si="4"/>
        <v>17696722.130000003</v>
      </c>
      <c r="I195" s="133" t="str">
        <f t="shared" si="5"/>
        <v>0.0%</v>
      </c>
    </row>
    <row r="196" spans="2:9">
      <c r="B196" s="702"/>
      <c r="C196" s="685" t="s">
        <v>1427</v>
      </c>
      <c r="D196" s="686">
        <v>235272241</v>
      </c>
      <c r="E196" s="686">
        <v>80559812.630000025</v>
      </c>
      <c r="F196" s="686">
        <v>235272241</v>
      </c>
      <c r="G196" s="686">
        <v>80559812.630000025</v>
      </c>
      <c r="H196" s="717">
        <f t="shared" si="4"/>
        <v>-154712428.36999997</v>
      </c>
      <c r="I196" s="133">
        <f t="shared" si="5"/>
        <v>1</v>
      </c>
    </row>
    <row r="197" spans="2:9">
      <c r="B197" s="702"/>
      <c r="C197" s="138" t="s">
        <v>1459</v>
      </c>
      <c r="D197" s="696">
        <v>748337412</v>
      </c>
      <c r="E197" s="696">
        <v>699308261.67999983</v>
      </c>
      <c r="F197" s="684">
        <v>748337412</v>
      </c>
      <c r="G197" s="684">
        <v>699308261.67999983</v>
      </c>
      <c r="H197" s="696">
        <f t="shared" si="4"/>
        <v>-49029150.320000172</v>
      </c>
      <c r="I197" s="129">
        <f t="shared" si="5"/>
        <v>1</v>
      </c>
    </row>
    <row r="198" spans="2:9">
      <c r="B198" s="702"/>
      <c r="C198" s="685" t="s">
        <v>285</v>
      </c>
      <c r="D198" s="686">
        <v>16000000</v>
      </c>
      <c r="E198" s="686">
        <v>12140768</v>
      </c>
      <c r="F198" s="686">
        <v>16000000</v>
      </c>
      <c r="G198" s="686">
        <v>12140768</v>
      </c>
      <c r="H198" s="717">
        <f t="shared" si="4"/>
        <v>-3859232</v>
      </c>
      <c r="I198" s="133">
        <f t="shared" si="5"/>
        <v>1</v>
      </c>
    </row>
    <row r="199" spans="2:9">
      <c r="B199" s="702"/>
      <c r="C199" s="685" t="s">
        <v>298</v>
      </c>
      <c r="D199" s="686">
        <v>209427652</v>
      </c>
      <c r="E199" s="686">
        <v>253198928.24000001</v>
      </c>
      <c r="F199" s="686">
        <v>209427652</v>
      </c>
      <c r="G199" s="686">
        <v>253198928.24000001</v>
      </c>
      <c r="H199" s="717">
        <f t="shared" si="4"/>
        <v>43771276.24000001</v>
      </c>
      <c r="I199" s="133">
        <f t="shared" si="5"/>
        <v>1</v>
      </c>
    </row>
    <row r="200" spans="2:9">
      <c r="B200" s="702"/>
      <c r="C200" s="685" t="s">
        <v>304</v>
      </c>
      <c r="D200" s="686">
        <v>158899581</v>
      </c>
      <c r="E200" s="686">
        <v>173296992.16</v>
      </c>
      <c r="F200" s="686">
        <v>158899581</v>
      </c>
      <c r="G200" s="686">
        <v>173296992.16</v>
      </c>
      <c r="H200" s="717">
        <f t="shared" si="4"/>
        <v>14397411.159999996</v>
      </c>
      <c r="I200" s="133">
        <f t="shared" si="5"/>
        <v>1</v>
      </c>
    </row>
    <row r="201" spans="2:9">
      <c r="B201" s="702"/>
      <c r="C201" s="685" t="s">
        <v>1425</v>
      </c>
      <c r="D201" s="686">
        <v>38522336</v>
      </c>
      <c r="E201" s="686">
        <v>165157808.76000002</v>
      </c>
      <c r="F201" s="686">
        <v>38522336</v>
      </c>
      <c r="G201" s="686">
        <v>165157808.76000002</v>
      </c>
      <c r="H201" s="717">
        <f t="shared" si="4"/>
        <v>126635472.76000002</v>
      </c>
      <c r="I201" s="133">
        <f t="shared" si="5"/>
        <v>1</v>
      </c>
    </row>
    <row r="202" spans="2:9">
      <c r="B202" s="702"/>
      <c r="C202" s="685" t="s">
        <v>334</v>
      </c>
      <c r="D202" s="686">
        <v>0</v>
      </c>
      <c r="E202" s="686">
        <v>1679000</v>
      </c>
      <c r="F202" s="686">
        <v>0</v>
      </c>
      <c r="G202" s="686">
        <v>1679000</v>
      </c>
      <c r="H202" s="717">
        <f t="shared" si="4"/>
        <v>1679000</v>
      </c>
      <c r="I202" s="133" t="str">
        <f t="shared" si="5"/>
        <v>0.0%</v>
      </c>
    </row>
    <row r="203" spans="2:9">
      <c r="B203" s="702"/>
      <c r="C203" s="685" t="s">
        <v>1426</v>
      </c>
      <c r="D203" s="686">
        <v>15875930</v>
      </c>
      <c r="E203" s="686">
        <v>34925523.439999998</v>
      </c>
      <c r="F203" s="686">
        <v>15875930</v>
      </c>
      <c r="G203" s="686">
        <v>34925523.439999998</v>
      </c>
      <c r="H203" s="717">
        <f t="shared" si="4"/>
        <v>19049593.439999998</v>
      </c>
      <c r="I203" s="133">
        <f t="shared" si="5"/>
        <v>1</v>
      </c>
    </row>
    <row r="204" spans="2:9">
      <c r="B204" s="702"/>
      <c r="C204" s="685" t="s">
        <v>1427</v>
      </c>
      <c r="D204" s="686">
        <v>309611913</v>
      </c>
      <c r="E204" s="686">
        <v>58909241.079999983</v>
      </c>
      <c r="F204" s="686">
        <v>309611913</v>
      </c>
      <c r="G204" s="686">
        <v>58909241.079999983</v>
      </c>
      <c r="H204" s="717">
        <f t="shared" si="4"/>
        <v>-250702671.92000002</v>
      </c>
      <c r="I204" s="133">
        <f t="shared" si="5"/>
        <v>1</v>
      </c>
    </row>
    <row r="205" spans="2:9">
      <c r="B205" s="702"/>
      <c r="C205" s="138" t="s">
        <v>1430</v>
      </c>
      <c r="D205" s="696">
        <v>136246125</v>
      </c>
      <c r="E205" s="696">
        <v>46120392.00999999</v>
      </c>
      <c r="F205" s="684">
        <v>136246125</v>
      </c>
      <c r="G205" s="684">
        <v>46120392.00999999</v>
      </c>
      <c r="H205" s="696">
        <f t="shared" ref="H205:H268" si="6">G205-F205</f>
        <v>-90125732.99000001</v>
      </c>
      <c r="I205" s="129">
        <f t="shared" ref="I205:I268" si="7">IFERROR(F205/D205,"0.0%")</f>
        <v>1</v>
      </c>
    </row>
    <row r="206" spans="2:9">
      <c r="B206" s="702"/>
      <c r="C206" s="685" t="s">
        <v>1425</v>
      </c>
      <c r="D206" s="686">
        <v>115228125</v>
      </c>
      <c r="E206" s="686">
        <v>115228125</v>
      </c>
      <c r="F206" s="686">
        <v>115228125</v>
      </c>
      <c r="G206" s="686">
        <v>115228125</v>
      </c>
      <c r="H206" s="717">
        <f t="shared" si="6"/>
        <v>0</v>
      </c>
      <c r="I206" s="133">
        <f t="shared" si="7"/>
        <v>1</v>
      </c>
    </row>
    <row r="207" spans="2:9">
      <c r="B207" s="702"/>
      <c r="C207" s="685" t="s">
        <v>334</v>
      </c>
      <c r="D207" s="686">
        <v>21018000</v>
      </c>
      <c r="E207" s="686">
        <v>-69107732.99000001</v>
      </c>
      <c r="F207" s="686">
        <v>21018000</v>
      </c>
      <c r="G207" s="686">
        <v>-69107732.99000001</v>
      </c>
      <c r="H207" s="717">
        <f t="shared" si="6"/>
        <v>-90125732.99000001</v>
      </c>
      <c r="I207" s="133">
        <f t="shared" si="7"/>
        <v>1</v>
      </c>
    </row>
    <row r="208" spans="2:9">
      <c r="B208" s="702"/>
      <c r="C208" s="715" t="s">
        <v>1460</v>
      </c>
      <c r="D208" s="694">
        <v>3262837251</v>
      </c>
      <c r="E208" s="694">
        <v>5253457595.6099987</v>
      </c>
      <c r="F208" s="694">
        <v>3262837251</v>
      </c>
      <c r="G208" s="694">
        <v>5253457595.6099987</v>
      </c>
      <c r="H208" s="694">
        <f t="shared" si="6"/>
        <v>1990620344.6099987</v>
      </c>
      <c r="I208" s="716">
        <f t="shared" si="7"/>
        <v>1</v>
      </c>
    </row>
    <row r="209" spans="2:9">
      <c r="B209" s="702"/>
      <c r="C209" s="138" t="s">
        <v>1461</v>
      </c>
      <c r="D209" s="696">
        <v>730951255</v>
      </c>
      <c r="E209" s="696">
        <v>1513699125.2699997</v>
      </c>
      <c r="F209" s="684">
        <v>730951255</v>
      </c>
      <c r="G209" s="684">
        <v>1513699125.2699997</v>
      </c>
      <c r="H209" s="696">
        <f t="shared" si="6"/>
        <v>782747870.26999974</v>
      </c>
      <c r="I209" s="129">
        <f t="shared" si="7"/>
        <v>1</v>
      </c>
    </row>
    <row r="210" spans="2:9">
      <c r="B210" s="702"/>
      <c r="C210" s="685" t="s">
        <v>298</v>
      </c>
      <c r="D210" s="686">
        <v>407350856</v>
      </c>
      <c r="E210" s="686">
        <v>849880119.54000008</v>
      </c>
      <c r="F210" s="686">
        <v>407350856</v>
      </c>
      <c r="G210" s="686">
        <v>849880119.54000008</v>
      </c>
      <c r="H210" s="717">
        <f t="shared" si="6"/>
        <v>442529263.54000008</v>
      </c>
      <c r="I210" s="133">
        <f t="shared" si="7"/>
        <v>1</v>
      </c>
    </row>
    <row r="211" spans="2:9">
      <c r="B211" s="702"/>
      <c r="C211" s="685" t="s">
        <v>1438</v>
      </c>
      <c r="D211" s="686">
        <v>47840351</v>
      </c>
      <c r="E211" s="686">
        <v>398657044.73000002</v>
      </c>
      <c r="F211" s="686">
        <v>47840351</v>
      </c>
      <c r="G211" s="686">
        <v>398657044.73000002</v>
      </c>
      <c r="H211" s="717">
        <f t="shared" si="6"/>
        <v>350816693.73000002</v>
      </c>
      <c r="I211" s="133">
        <f t="shared" si="7"/>
        <v>1</v>
      </c>
    </row>
    <row r="212" spans="2:9">
      <c r="B212" s="702"/>
      <c r="C212" s="685" t="s">
        <v>1425</v>
      </c>
      <c r="D212" s="686">
        <v>53986718</v>
      </c>
      <c r="E212" s="686">
        <v>34493358.569999993</v>
      </c>
      <c r="F212" s="686">
        <v>53986718</v>
      </c>
      <c r="G212" s="686">
        <v>34493358.569999993</v>
      </c>
      <c r="H212" s="717">
        <f t="shared" si="6"/>
        <v>-19493359.430000007</v>
      </c>
      <c r="I212" s="133">
        <f t="shared" si="7"/>
        <v>1</v>
      </c>
    </row>
    <row r="213" spans="2:9">
      <c r="B213" s="702"/>
      <c r="C213" s="685" t="s">
        <v>334</v>
      </c>
      <c r="D213" s="686">
        <v>69496778</v>
      </c>
      <c r="E213" s="686">
        <v>170092095.82999998</v>
      </c>
      <c r="F213" s="686">
        <v>69496778</v>
      </c>
      <c r="G213" s="686">
        <v>170092095.82999998</v>
      </c>
      <c r="H213" s="717">
        <f t="shared" si="6"/>
        <v>100595317.82999998</v>
      </c>
      <c r="I213" s="133">
        <f t="shared" si="7"/>
        <v>1</v>
      </c>
    </row>
    <row r="214" spans="2:9">
      <c r="B214" s="702"/>
      <c r="C214" s="685" t="s">
        <v>1426</v>
      </c>
      <c r="D214" s="686">
        <v>18101005</v>
      </c>
      <c r="E214" s="686">
        <v>-46483823</v>
      </c>
      <c r="F214" s="686">
        <v>18101005</v>
      </c>
      <c r="G214" s="686">
        <v>-46483823</v>
      </c>
      <c r="H214" s="717">
        <f t="shared" si="6"/>
        <v>-64584828</v>
      </c>
      <c r="I214" s="133">
        <f t="shared" si="7"/>
        <v>1</v>
      </c>
    </row>
    <row r="215" spans="2:9">
      <c r="B215" s="702"/>
      <c r="C215" s="685" t="s">
        <v>1427</v>
      </c>
      <c r="D215" s="686">
        <v>134175547</v>
      </c>
      <c r="E215" s="686">
        <v>107060329.59999999</v>
      </c>
      <c r="F215" s="686">
        <v>134175547</v>
      </c>
      <c r="G215" s="686">
        <v>107060329.59999999</v>
      </c>
      <c r="H215" s="717">
        <f t="shared" si="6"/>
        <v>-27115217.400000006</v>
      </c>
      <c r="I215" s="133">
        <f t="shared" si="7"/>
        <v>1</v>
      </c>
    </row>
    <row r="216" spans="2:9">
      <c r="B216" s="702"/>
      <c r="C216" s="138" t="s">
        <v>1462</v>
      </c>
      <c r="D216" s="696">
        <v>2061577017</v>
      </c>
      <c r="E216" s="696">
        <v>2778191883.9499998</v>
      </c>
      <c r="F216" s="684">
        <v>2061577017</v>
      </c>
      <c r="G216" s="684">
        <v>2778191883.9499998</v>
      </c>
      <c r="H216" s="696">
        <f t="shared" si="6"/>
        <v>716614866.94999981</v>
      </c>
      <c r="I216" s="129">
        <f t="shared" si="7"/>
        <v>1</v>
      </c>
    </row>
    <row r="217" spans="2:9">
      <c r="B217" s="702"/>
      <c r="C217" s="685" t="s">
        <v>328</v>
      </c>
      <c r="D217" s="686">
        <v>15054041</v>
      </c>
      <c r="E217" s="686">
        <v>35421917</v>
      </c>
      <c r="F217" s="686">
        <v>15054041</v>
      </c>
      <c r="G217" s="686">
        <v>35421917</v>
      </c>
      <c r="H217" s="717">
        <f t="shared" si="6"/>
        <v>20367876</v>
      </c>
      <c r="I217" s="133">
        <f t="shared" si="7"/>
        <v>1</v>
      </c>
    </row>
    <row r="218" spans="2:9">
      <c r="B218" s="702"/>
      <c r="C218" s="685" t="s">
        <v>285</v>
      </c>
      <c r="D218" s="686">
        <v>0</v>
      </c>
      <c r="E218" s="686">
        <v>130802194</v>
      </c>
      <c r="F218" s="686">
        <v>0</v>
      </c>
      <c r="G218" s="686">
        <v>130802194</v>
      </c>
      <c r="H218" s="717">
        <f t="shared" si="6"/>
        <v>130802194</v>
      </c>
      <c r="I218" s="133" t="str">
        <f t="shared" si="7"/>
        <v>0.0%</v>
      </c>
    </row>
    <row r="219" spans="2:9">
      <c r="B219" s="702"/>
      <c r="C219" s="685" t="s">
        <v>298</v>
      </c>
      <c r="D219" s="686">
        <v>1030491008</v>
      </c>
      <c r="E219" s="686">
        <v>1338198320.2499998</v>
      </c>
      <c r="F219" s="686">
        <v>1030491008</v>
      </c>
      <c r="G219" s="686">
        <v>1338198320.2499998</v>
      </c>
      <c r="H219" s="717">
        <f t="shared" si="6"/>
        <v>307707312.24999976</v>
      </c>
      <c r="I219" s="133">
        <f t="shared" si="7"/>
        <v>1</v>
      </c>
    </row>
    <row r="220" spans="2:9">
      <c r="B220" s="702"/>
      <c r="C220" s="685" t="s">
        <v>1438</v>
      </c>
      <c r="D220" s="686">
        <v>218405826</v>
      </c>
      <c r="E220" s="686">
        <v>300873954.21999997</v>
      </c>
      <c r="F220" s="686">
        <v>218405826</v>
      </c>
      <c r="G220" s="686">
        <v>300873954.21999997</v>
      </c>
      <c r="H220" s="717">
        <f t="shared" si="6"/>
        <v>82468128.219999969</v>
      </c>
      <c r="I220" s="133">
        <f t="shared" si="7"/>
        <v>1</v>
      </c>
    </row>
    <row r="221" spans="2:9">
      <c r="B221" s="702"/>
      <c r="C221" s="685" t="s">
        <v>304</v>
      </c>
      <c r="D221" s="686">
        <v>249294240</v>
      </c>
      <c r="E221" s="686">
        <v>-8779523.1599999964</v>
      </c>
      <c r="F221" s="686">
        <v>249294240</v>
      </c>
      <c r="G221" s="686">
        <v>-8779523.1599999964</v>
      </c>
      <c r="H221" s="717">
        <f t="shared" si="6"/>
        <v>-258073763.16</v>
      </c>
      <c r="I221" s="133">
        <f t="shared" si="7"/>
        <v>1</v>
      </c>
    </row>
    <row r="222" spans="2:9">
      <c r="B222" s="702"/>
      <c r="C222" s="685" t="s">
        <v>334</v>
      </c>
      <c r="D222" s="686">
        <v>313219518</v>
      </c>
      <c r="E222" s="686">
        <v>596877616.87</v>
      </c>
      <c r="F222" s="686">
        <v>313219518</v>
      </c>
      <c r="G222" s="686">
        <v>596877616.87</v>
      </c>
      <c r="H222" s="717">
        <f t="shared" si="6"/>
        <v>283658098.87</v>
      </c>
      <c r="I222" s="133">
        <f t="shared" si="7"/>
        <v>1</v>
      </c>
    </row>
    <row r="223" spans="2:9">
      <c r="B223" s="702"/>
      <c r="C223" s="685" t="s">
        <v>1426</v>
      </c>
      <c r="D223" s="686">
        <v>36142886</v>
      </c>
      <c r="E223" s="686">
        <v>46126574.950000003</v>
      </c>
      <c r="F223" s="686">
        <v>36142886</v>
      </c>
      <c r="G223" s="686">
        <v>46126574.950000003</v>
      </c>
      <c r="H223" s="717">
        <f t="shared" si="6"/>
        <v>9983688.950000003</v>
      </c>
      <c r="I223" s="133">
        <f t="shared" si="7"/>
        <v>1</v>
      </c>
    </row>
    <row r="224" spans="2:9">
      <c r="B224" s="702"/>
      <c r="C224" s="685" t="s">
        <v>1427</v>
      </c>
      <c r="D224" s="686">
        <v>198969498</v>
      </c>
      <c r="E224" s="686">
        <v>338670829.81999999</v>
      </c>
      <c r="F224" s="686">
        <v>198969498</v>
      </c>
      <c r="G224" s="686">
        <v>338670829.81999999</v>
      </c>
      <c r="H224" s="717">
        <f t="shared" si="6"/>
        <v>139701331.81999999</v>
      </c>
      <c r="I224" s="133">
        <f t="shared" si="7"/>
        <v>1</v>
      </c>
    </row>
    <row r="225" spans="2:9">
      <c r="B225" s="702"/>
      <c r="C225" s="138" t="s">
        <v>1463</v>
      </c>
      <c r="D225" s="696">
        <v>470308979</v>
      </c>
      <c r="E225" s="696">
        <v>961726586.3900001</v>
      </c>
      <c r="F225" s="684">
        <v>470308979</v>
      </c>
      <c r="G225" s="684">
        <v>961726586.3900001</v>
      </c>
      <c r="H225" s="696">
        <f t="shared" si="6"/>
        <v>491417607.3900001</v>
      </c>
      <c r="I225" s="129">
        <f t="shared" si="7"/>
        <v>1</v>
      </c>
    </row>
    <row r="226" spans="2:9">
      <c r="B226" s="702"/>
      <c r="C226" s="685" t="s">
        <v>298</v>
      </c>
      <c r="D226" s="686">
        <v>96774362</v>
      </c>
      <c r="E226" s="686">
        <v>430396332.74000001</v>
      </c>
      <c r="F226" s="686">
        <v>96774362</v>
      </c>
      <c r="G226" s="686">
        <v>430396332.74000001</v>
      </c>
      <c r="H226" s="717">
        <f t="shared" si="6"/>
        <v>333621970.74000001</v>
      </c>
      <c r="I226" s="133">
        <f t="shared" si="7"/>
        <v>1</v>
      </c>
    </row>
    <row r="227" spans="2:9">
      <c r="B227" s="702"/>
      <c r="C227" s="685" t="s">
        <v>1438</v>
      </c>
      <c r="D227" s="686">
        <v>0</v>
      </c>
      <c r="E227" s="686">
        <v>28900000</v>
      </c>
      <c r="F227" s="686">
        <v>0</v>
      </c>
      <c r="G227" s="686">
        <v>28900000</v>
      </c>
      <c r="H227" s="717">
        <f t="shared" si="6"/>
        <v>28900000</v>
      </c>
      <c r="I227" s="133" t="str">
        <f t="shared" si="7"/>
        <v>0.0%</v>
      </c>
    </row>
    <row r="228" spans="2:9">
      <c r="B228" s="702"/>
      <c r="C228" s="685" t="s">
        <v>1425</v>
      </c>
      <c r="D228" s="686">
        <v>0</v>
      </c>
      <c r="E228" s="686">
        <v>4785131.41</v>
      </c>
      <c r="F228" s="686">
        <v>0</v>
      </c>
      <c r="G228" s="686">
        <v>4785131.41</v>
      </c>
      <c r="H228" s="717">
        <f t="shared" si="6"/>
        <v>4785131.41</v>
      </c>
      <c r="I228" s="133" t="str">
        <f t="shared" si="7"/>
        <v>0.0%</v>
      </c>
    </row>
    <row r="229" spans="2:9">
      <c r="B229" s="702"/>
      <c r="C229" s="685" t="s">
        <v>334</v>
      </c>
      <c r="D229" s="686">
        <v>124911279</v>
      </c>
      <c r="E229" s="686">
        <v>212460877.5</v>
      </c>
      <c r="F229" s="686">
        <v>124911279</v>
      </c>
      <c r="G229" s="686">
        <v>212460877.5</v>
      </c>
      <c r="H229" s="717">
        <f t="shared" si="6"/>
        <v>87549598.5</v>
      </c>
      <c r="I229" s="133">
        <f t="shared" si="7"/>
        <v>1</v>
      </c>
    </row>
    <row r="230" spans="2:9">
      <c r="B230" s="705"/>
      <c r="C230" s="685" t="s">
        <v>1426</v>
      </c>
      <c r="D230" s="686">
        <v>37903040</v>
      </c>
      <c r="E230" s="686">
        <v>31724384.32</v>
      </c>
      <c r="F230" s="686">
        <v>37903040</v>
      </c>
      <c r="G230" s="686">
        <v>31724384.32</v>
      </c>
      <c r="H230" s="717">
        <f t="shared" si="6"/>
        <v>-6178655.6799999997</v>
      </c>
      <c r="I230" s="133">
        <f t="shared" si="7"/>
        <v>1</v>
      </c>
    </row>
    <row r="231" spans="2:9">
      <c r="B231" s="705"/>
      <c r="C231" s="685" t="s">
        <v>1427</v>
      </c>
      <c r="D231" s="686">
        <v>210720298</v>
      </c>
      <c r="E231" s="686">
        <v>253459860.41999999</v>
      </c>
      <c r="F231" s="686">
        <v>210720298</v>
      </c>
      <c r="G231" s="686">
        <v>253459860.41999999</v>
      </c>
      <c r="H231" s="717">
        <f t="shared" si="6"/>
        <v>42739562.419999987</v>
      </c>
      <c r="I231" s="133">
        <f t="shared" si="7"/>
        <v>1</v>
      </c>
    </row>
    <row r="232" spans="2:9">
      <c r="B232" s="705"/>
      <c r="C232" s="138" t="s">
        <v>1430</v>
      </c>
      <c r="D232" s="696">
        <v>0</v>
      </c>
      <c r="E232" s="696">
        <v>-160000</v>
      </c>
      <c r="F232" s="684">
        <v>0</v>
      </c>
      <c r="G232" s="684">
        <v>-160000</v>
      </c>
      <c r="H232" s="696">
        <f t="shared" si="6"/>
        <v>-160000</v>
      </c>
      <c r="I232" s="129" t="str">
        <f t="shared" si="7"/>
        <v>0.0%</v>
      </c>
    </row>
    <row r="233" spans="2:9">
      <c r="B233" s="705"/>
      <c r="C233" s="685" t="s">
        <v>1425</v>
      </c>
      <c r="D233" s="686">
        <v>0</v>
      </c>
      <c r="E233" s="686">
        <v>-160000</v>
      </c>
      <c r="F233" s="686">
        <v>0</v>
      </c>
      <c r="G233" s="686">
        <v>-160000</v>
      </c>
      <c r="H233" s="717">
        <f t="shared" si="6"/>
        <v>-160000</v>
      </c>
      <c r="I233" s="133" t="str">
        <f t="shared" si="7"/>
        <v>0.0%</v>
      </c>
    </row>
    <row r="234" spans="2:9">
      <c r="B234" s="705"/>
      <c r="C234" s="715" t="s">
        <v>1464</v>
      </c>
      <c r="D234" s="694">
        <v>3591709717</v>
      </c>
      <c r="E234" s="694">
        <v>7112747187.6400003</v>
      </c>
      <c r="F234" s="694">
        <v>3591709717</v>
      </c>
      <c r="G234" s="694">
        <v>7112747187.6400003</v>
      </c>
      <c r="H234" s="694">
        <f t="shared" si="6"/>
        <v>3521037470.6400003</v>
      </c>
      <c r="I234" s="716">
        <f t="shared" si="7"/>
        <v>1</v>
      </c>
    </row>
    <row r="235" spans="2:9">
      <c r="B235" s="705"/>
      <c r="C235" s="138" t="s">
        <v>1465</v>
      </c>
      <c r="D235" s="696">
        <v>1852467650</v>
      </c>
      <c r="E235" s="696">
        <v>2760166993.5000005</v>
      </c>
      <c r="F235" s="684">
        <v>1852467650</v>
      </c>
      <c r="G235" s="684">
        <v>2760166993.5000005</v>
      </c>
      <c r="H235" s="696">
        <f t="shared" si="6"/>
        <v>907699343.50000048</v>
      </c>
      <c r="I235" s="129">
        <f t="shared" si="7"/>
        <v>1</v>
      </c>
    </row>
    <row r="236" spans="2:9">
      <c r="B236" s="705"/>
      <c r="C236" s="685" t="s">
        <v>328</v>
      </c>
      <c r="D236" s="686">
        <v>1634443</v>
      </c>
      <c r="E236" s="686">
        <v>28953.260000000009</v>
      </c>
      <c r="F236" s="686">
        <v>1634443</v>
      </c>
      <c r="G236" s="686">
        <v>28953.260000000009</v>
      </c>
      <c r="H236" s="717">
        <f t="shared" si="6"/>
        <v>-1605489.74</v>
      </c>
      <c r="I236" s="133">
        <f t="shared" si="7"/>
        <v>1</v>
      </c>
    </row>
    <row r="237" spans="2:9">
      <c r="B237" s="705"/>
      <c r="C237" s="685" t="s">
        <v>298</v>
      </c>
      <c r="D237" s="686">
        <v>586238348</v>
      </c>
      <c r="E237" s="686">
        <v>972446344.23000002</v>
      </c>
      <c r="F237" s="686">
        <v>586238348</v>
      </c>
      <c r="G237" s="686">
        <v>972446344.23000002</v>
      </c>
      <c r="H237" s="717">
        <f t="shared" si="6"/>
        <v>386207996.23000002</v>
      </c>
      <c r="I237" s="133">
        <f t="shared" si="7"/>
        <v>1</v>
      </c>
    </row>
    <row r="238" spans="2:9">
      <c r="B238" s="705"/>
      <c r="C238" s="685" t="s">
        <v>1438</v>
      </c>
      <c r="D238" s="686">
        <v>59264585</v>
      </c>
      <c r="E238" s="686">
        <v>45620215.680000007</v>
      </c>
      <c r="F238" s="686">
        <v>59264585</v>
      </c>
      <c r="G238" s="686">
        <v>45620215.680000007</v>
      </c>
      <c r="H238" s="717">
        <f t="shared" si="6"/>
        <v>-13644369.319999993</v>
      </c>
      <c r="I238" s="133">
        <f t="shared" si="7"/>
        <v>1</v>
      </c>
    </row>
    <row r="239" spans="2:9">
      <c r="B239" s="705"/>
      <c r="C239" s="685" t="s">
        <v>301</v>
      </c>
      <c r="D239" s="686">
        <v>16170945</v>
      </c>
      <c r="E239" s="686">
        <v>26333887.550000001</v>
      </c>
      <c r="F239" s="686">
        <v>16170945</v>
      </c>
      <c r="G239" s="686">
        <v>26333887.550000001</v>
      </c>
      <c r="H239" s="717">
        <f t="shared" si="6"/>
        <v>10162942.550000001</v>
      </c>
      <c r="I239" s="133">
        <f t="shared" si="7"/>
        <v>1</v>
      </c>
    </row>
    <row r="240" spans="2:9">
      <c r="B240" s="705"/>
      <c r="C240" s="685" t="s">
        <v>1425</v>
      </c>
      <c r="D240" s="686">
        <v>77621654</v>
      </c>
      <c r="E240" s="686">
        <v>48623176.5</v>
      </c>
      <c r="F240" s="686">
        <v>77621654</v>
      </c>
      <c r="G240" s="686">
        <v>48623176.5</v>
      </c>
      <c r="H240" s="717">
        <f t="shared" si="6"/>
        <v>-28998477.5</v>
      </c>
      <c r="I240" s="133">
        <f t="shared" si="7"/>
        <v>1</v>
      </c>
    </row>
    <row r="241" spans="2:9">
      <c r="B241" s="705"/>
      <c r="C241" s="685" t="s">
        <v>334</v>
      </c>
      <c r="D241" s="686">
        <v>457608689</v>
      </c>
      <c r="E241" s="686">
        <v>877748321.33000004</v>
      </c>
      <c r="F241" s="686">
        <v>457608689</v>
      </c>
      <c r="G241" s="686">
        <v>877748321.33000004</v>
      </c>
      <c r="H241" s="717">
        <f t="shared" si="6"/>
        <v>420139632.33000004</v>
      </c>
      <c r="I241" s="133">
        <f t="shared" si="7"/>
        <v>1</v>
      </c>
    </row>
    <row r="242" spans="2:9">
      <c r="B242" s="705"/>
      <c r="C242" s="685" t="s">
        <v>1426</v>
      </c>
      <c r="D242" s="686">
        <v>154589627</v>
      </c>
      <c r="E242" s="686">
        <v>20814747.170000002</v>
      </c>
      <c r="F242" s="686">
        <v>154589627</v>
      </c>
      <c r="G242" s="686">
        <v>20814747.170000002</v>
      </c>
      <c r="H242" s="717">
        <f t="shared" si="6"/>
        <v>-133774879.83</v>
      </c>
      <c r="I242" s="133">
        <f t="shared" si="7"/>
        <v>1</v>
      </c>
    </row>
    <row r="243" spans="2:9">
      <c r="B243" s="705"/>
      <c r="C243" s="685" t="s">
        <v>1427</v>
      </c>
      <c r="D243" s="686">
        <v>499339359</v>
      </c>
      <c r="E243" s="686">
        <v>768551347.78000009</v>
      </c>
      <c r="F243" s="686">
        <v>499339359</v>
      </c>
      <c r="G243" s="686">
        <v>768551347.78000009</v>
      </c>
      <c r="H243" s="717">
        <f t="shared" si="6"/>
        <v>269211988.78000009</v>
      </c>
      <c r="I243" s="133">
        <f t="shared" si="7"/>
        <v>1</v>
      </c>
    </row>
    <row r="244" spans="2:9">
      <c r="B244" s="705"/>
      <c r="C244" s="138" t="s">
        <v>1466</v>
      </c>
      <c r="D244" s="696">
        <v>1032177202</v>
      </c>
      <c r="E244" s="696">
        <v>2764345820.71</v>
      </c>
      <c r="F244" s="684">
        <v>1032177202</v>
      </c>
      <c r="G244" s="684">
        <v>2764345820.71</v>
      </c>
      <c r="H244" s="696">
        <f t="shared" si="6"/>
        <v>1732168618.71</v>
      </c>
      <c r="I244" s="129">
        <f t="shared" si="7"/>
        <v>1</v>
      </c>
    </row>
    <row r="245" spans="2:9">
      <c r="B245" s="705"/>
      <c r="C245" s="685" t="s">
        <v>298</v>
      </c>
      <c r="D245" s="686">
        <v>602800981</v>
      </c>
      <c r="E245" s="686">
        <v>2017689645.95</v>
      </c>
      <c r="F245" s="686">
        <v>602800981</v>
      </c>
      <c r="G245" s="686">
        <v>2017689645.95</v>
      </c>
      <c r="H245" s="717">
        <f t="shared" si="6"/>
        <v>1414888664.95</v>
      </c>
      <c r="I245" s="133">
        <f t="shared" si="7"/>
        <v>1</v>
      </c>
    </row>
    <row r="246" spans="2:9">
      <c r="B246" s="705"/>
      <c r="C246" s="685" t="s">
        <v>1426</v>
      </c>
      <c r="D246" s="686">
        <v>37232966</v>
      </c>
      <c r="E246" s="686">
        <v>118244155.73</v>
      </c>
      <c r="F246" s="686">
        <v>37232966</v>
      </c>
      <c r="G246" s="686">
        <v>118244155.73</v>
      </c>
      <c r="H246" s="717">
        <f t="shared" si="6"/>
        <v>81011189.730000004</v>
      </c>
      <c r="I246" s="133">
        <f t="shared" si="7"/>
        <v>1</v>
      </c>
    </row>
    <row r="247" spans="2:9">
      <c r="B247" s="705"/>
      <c r="C247" s="685" t="s">
        <v>1427</v>
      </c>
      <c r="D247" s="686">
        <v>392143255</v>
      </c>
      <c r="E247" s="686">
        <v>628412019.02999997</v>
      </c>
      <c r="F247" s="686">
        <v>392143255</v>
      </c>
      <c r="G247" s="686">
        <v>628412019.02999997</v>
      </c>
      <c r="H247" s="717">
        <f t="shared" si="6"/>
        <v>236268764.02999997</v>
      </c>
      <c r="I247" s="133">
        <f t="shared" si="7"/>
        <v>1</v>
      </c>
    </row>
    <row r="248" spans="2:9">
      <c r="B248" s="705"/>
      <c r="C248" s="138" t="s">
        <v>1467</v>
      </c>
      <c r="D248" s="696">
        <v>707064865</v>
      </c>
      <c r="E248" s="696">
        <v>1588234373.4300001</v>
      </c>
      <c r="F248" s="684">
        <v>707064865</v>
      </c>
      <c r="G248" s="684">
        <v>1588234373.4300001</v>
      </c>
      <c r="H248" s="696">
        <f t="shared" si="6"/>
        <v>881169508.43000007</v>
      </c>
      <c r="I248" s="129">
        <f t="shared" si="7"/>
        <v>1</v>
      </c>
    </row>
    <row r="249" spans="2:9">
      <c r="B249" s="705"/>
      <c r="C249" s="685" t="s">
        <v>328</v>
      </c>
      <c r="D249" s="686">
        <v>7517059</v>
      </c>
      <c r="E249" s="686">
        <v>7517059</v>
      </c>
      <c r="F249" s="686">
        <v>7517059</v>
      </c>
      <c r="G249" s="686">
        <v>7517059</v>
      </c>
      <c r="H249" s="717">
        <f t="shared" si="6"/>
        <v>0</v>
      </c>
      <c r="I249" s="133">
        <f t="shared" si="7"/>
        <v>1</v>
      </c>
    </row>
    <row r="250" spans="2:9">
      <c r="B250" s="705"/>
      <c r="C250" s="685" t="s">
        <v>298</v>
      </c>
      <c r="D250" s="686">
        <v>375630890</v>
      </c>
      <c r="E250" s="686">
        <v>1142821872.8900001</v>
      </c>
      <c r="F250" s="686">
        <v>375630890</v>
      </c>
      <c r="G250" s="686">
        <v>1142821872.8900001</v>
      </c>
      <c r="H250" s="717">
        <f t="shared" si="6"/>
        <v>767190982.8900001</v>
      </c>
      <c r="I250" s="133">
        <f t="shared" si="7"/>
        <v>1</v>
      </c>
    </row>
    <row r="251" spans="2:9">
      <c r="B251" s="705"/>
      <c r="C251" s="685" t="s">
        <v>1438</v>
      </c>
      <c r="D251" s="686">
        <v>0</v>
      </c>
      <c r="E251" s="686">
        <v>0</v>
      </c>
      <c r="F251" s="686">
        <v>0</v>
      </c>
      <c r="G251" s="686">
        <v>0</v>
      </c>
      <c r="H251" s="717">
        <f t="shared" si="6"/>
        <v>0</v>
      </c>
      <c r="I251" s="133" t="str">
        <f t="shared" si="7"/>
        <v>0.0%</v>
      </c>
    </row>
    <row r="252" spans="2:9">
      <c r="B252" s="705"/>
      <c r="C252" s="685" t="s">
        <v>1425</v>
      </c>
      <c r="D252" s="686">
        <v>0</v>
      </c>
      <c r="E252" s="686">
        <v>-125480</v>
      </c>
      <c r="F252" s="686">
        <v>0</v>
      </c>
      <c r="G252" s="686">
        <v>-125480</v>
      </c>
      <c r="H252" s="717">
        <f t="shared" si="6"/>
        <v>-125480</v>
      </c>
      <c r="I252" s="133" t="str">
        <f t="shared" si="7"/>
        <v>0.0%</v>
      </c>
    </row>
    <row r="253" spans="2:9">
      <c r="B253" s="705"/>
      <c r="C253" s="685" t="s">
        <v>1426</v>
      </c>
      <c r="D253" s="686">
        <v>15673583</v>
      </c>
      <c r="E253" s="686">
        <v>48738848.850000001</v>
      </c>
      <c r="F253" s="686">
        <v>15673583</v>
      </c>
      <c r="G253" s="686">
        <v>48738848.850000001</v>
      </c>
      <c r="H253" s="717">
        <f t="shared" si="6"/>
        <v>33065265.850000001</v>
      </c>
      <c r="I253" s="133">
        <f t="shared" si="7"/>
        <v>1</v>
      </c>
    </row>
    <row r="254" spans="2:9">
      <c r="B254" s="705"/>
      <c r="C254" s="685" t="s">
        <v>1427</v>
      </c>
      <c r="D254" s="686">
        <v>308243333</v>
      </c>
      <c r="E254" s="686">
        <v>389282072.69</v>
      </c>
      <c r="F254" s="686">
        <v>308243333</v>
      </c>
      <c r="G254" s="686">
        <v>389282072.69</v>
      </c>
      <c r="H254" s="717">
        <f t="shared" si="6"/>
        <v>81038739.689999998</v>
      </c>
      <c r="I254" s="133">
        <f t="shared" si="7"/>
        <v>1</v>
      </c>
    </row>
    <row r="255" spans="2:9">
      <c r="B255" s="705"/>
      <c r="C255" s="715" t="s">
        <v>1468</v>
      </c>
      <c r="D255" s="694">
        <v>38710063112</v>
      </c>
      <c r="E255" s="694">
        <v>49999596901.539986</v>
      </c>
      <c r="F255" s="694">
        <v>38710063112</v>
      </c>
      <c r="G255" s="694">
        <v>49999596901.539986</v>
      </c>
      <c r="H255" s="694">
        <f t="shared" si="6"/>
        <v>11289533789.539986</v>
      </c>
      <c r="I255" s="716">
        <f t="shared" si="7"/>
        <v>1</v>
      </c>
    </row>
    <row r="256" spans="2:9">
      <c r="B256" s="705"/>
      <c r="C256" s="138" t="s">
        <v>1469</v>
      </c>
      <c r="D256" s="696">
        <v>5828992863</v>
      </c>
      <c r="E256" s="696">
        <v>5907564041.3599997</v>
      </c>
      <c r="F256" s="684">
        <v>5828992863</v>
      </c>
      <c r="G256" s="684">
        <v>5907564041.3599997</v>
      </c>
      <c r="H256" s="696">
        <f t="shared" si="6"/>
        <v>78571178.359999657</v>
      </c>
      <c r="I256" s="129">
        <f t="shared" si="7"/>
        <v>1</v>
      </c>
    </row>
    <row r="257" spans="2:9">
      <c r="B257" s="705"/>
      <c r="C257" s="685" t="s">
        <v>328</v>
      </c>
      <c r="D257" s="686">
        <v>687578562</v>
      </c>
      <c r="E257" s="686">
        <v>652570004.44999993</v>
      </c>
      <c r="F257" s="686">
        <v>687578562</v>
      </c>
      <c r="G257" s="686">
        <v>652570004.44999993</v>
      </c>
      <c r="H257" s="717">
        <f t="shared" si="6"/>
        <v>-35008557.550000072</v>
      </c>
      <c r="I257" s="133">
        <f t="shared" si="7"/>
        <v>1</v>
      </c>
    </row>
    <row r="258" spans="2:9">
      <c r="B258" s="705"/>
      <c r="C258" s="685" t="s">
        <v>285</v>
      </c>
      <c r="D258" s="686">
        <v>104428384</v>
      </c>
      <c r="E258" s="686">
        <v>244356930.87</v>
      </c>
      <c r="F258" s="686">
        <v>104428384</v>
      </c>
      <c r="G258" s="686">
        <v>244356930.87</v>
      </c>
      <c r="H258" s="717">
        <f t="shared" si="6"/>
        <v>139928546.87</v>
      </c>
      <c r="I258" s="133">
        <f t="shared" si="7"/>
        <v>1</v>
      </c>
    </row>
    <row r="259" spans="2:9">
      <c r="B259" s="705"/>
      <c r="C259" s="685" t="s">
        <v>298</v>
      </c>
      <c r="D259" s="686">
        <v>3190303726</v>
      </c>
      <c r="E259" s="686">
        <v>3698057691.9099998</v>
      </c>
      <c r="F259" s="686">
        <v>3190303726</v>
      </c>
      <c r="G259" s="686">
        <v>3698057691.9099998</v>
      </c>
      <c r="H259" s="717">
        <f t="shared" si="6"/>
        <v>507753965.90999985</v>
      </c>
      <c r="I259" s="133">
        <f t="shared" si="7"/>
        <v>1</v>
      </c>
    </row>
    <row r="260" spans="2:9">
      <c r="B260" s="705"/>
      <c r="C260" s="685" t="s">
        <v>1438</v>
      </c>
      <c r="D260" s="686">
        <v>903750001</v>
      </c>
      <c r="E260" s="686">
        <v>-730486990</v>
      </c>
      <c r="F260" s="686">
        <v>903750001</v>
      </c>
      <c r="G260" s="686">
        <v>-730486990</v>
      </c>
      <c r="H260" s="717">
        <f t="shared" si="6"/>
        <v>-1634236991</v>
      </c>
      <c r="I260" s="133">
        <f t="shared" si="7"/>
        <v>1</v>
      </c>
    </row>
    <row r="261" spans="2:9">
      <c r="B261" s="705"/>
      <c r="C261" s="685" t="s">
        <v>1425</v>
      </c>
      <c r="D261" s="686">
        <v>19673675</v>
      </c>
      <c r="E261" s="686">
        <v>-39373081</v>
      </c>
      <c r="F261" s="686">
        <v>19673675</v>
      </c>
      <c r="G261" s="686">
        <v>-39373081</v>
      </c>
      <c r="H261" s="717">
        <f t="shared" si="6"/>
        <v>-59046756</v>
      </c>
      <c r="I261" s="133">
        <f t="shared" si="7"/>
        <v>1</v>
      </c>
    </row>
    <row r="262" spans="2:9">
      <c r="B262" s="705"/>
      <c r="C262" s="685" t="s">
        <v>334</v>
      </c>
      <c r="D262" s="686">
        <v>675884773</v>
      </c>
      <c r="E262" s="686">
        <v>731884636.95000005</v>
      </c>
      <c r="F262" s="686">
        <v>675884773</v>
      </c>
      <c r="G262" s="686">
        <v>731884636.95000005</v>
      </c>
      <c r="H262" s="717">
        <f t="shared" si="6"/>
        <v>55999863.950000048</v>
      </c>
      <c r="I262" s="133">
        <f t="shared" si="7"/>
        <v>1</v>
      </c>
    </row>
    <row r="263" spans="2:9">
      <c r="B263" s="705"/>
      <c r="C263" s="685" t="s">
        <v>1426</v>
      </c>
      <c r="D263" s="686">
        <v>60692355</v>
      </c>
      <c r="E263" s="686">
        <v>443274483.37</v>
      </c>
      <c r="F263" s="686">
        <v>60692355</v>
      </c>
      <c r="G263" s="686">
        <v>443274483.37</v>
      </c>
      <c r="H263" s="717">
        <f t="shared" si="6"/>
        <v>382582128.37</v>
      </c>
      <c r="I263" s="133">
        <f t="shared" si="7"/>
        <v>1</v>
      </c>
    </row>
    <row r="264" spans="2:9">
      <c r="B264" s="705"/>
      <c r="C264" s="685" t="s">
        <v>1427</v>
      </c>
      <c r="D264" s="686">
        <v>181181387</v>
      </c>
      <c r="E264" s="686">
        <v>480900699.66999996</v>
      </c>
      <c r="F264" s="686">
        <v>181181387</v>
      </c>
      <c r="G264" s="686">
        <v>480900699.66999996</v>
      </c>
      <c r="H264" s="717">
        <f t="shared" si="6"/>
        <v>299719312.66999996</v>
      </c>
      <c r="I264" s="133">
        <f t="shared" si="7"/>
        <v>1</v>
      </c>
    </row>
    <row r="265" spans="2:9">
      <c r="B265" s="705"/>
      <c r="C265" s="685" t="s">
        <v>336</v>
      </c>
      <c r="D265" s="686">
        <v>5500000</v>
      </c>
      <c r="E265" s="686">
        <v>426379665.13999999</v>
      </c>
      <c r="F265" s="686">
        <v>5500000</v>
      </c>
      <c r="G265" s="686">
        <v>426379665.13999999</v>
      </c>
      <c r="H265" s="717">
        <f t="shared" si="6"/>
        <v>420879665.13999999</v>
      </c>
      <c r="I265" s="133">
        <f t="shared" si="7"/>
        <v>1</v>
      </c>
    </row>
    <row r="266" spans="2:9">
      <c r="B266" s="705"/>
      <c r="C266" s="138" t="s">
        <v>1470</v>
      </c>
      <c r="D266" s="696">
        <v>32680162768</v>
      </c>
      <c r="E266" s="696">
        <v>42578473048.089989</v>
      </c>
      <c r="F266" s="684">
        <v>32680162768</v>
      </c>
      <c r="G266" s="684">
        <v>42578473048.089989</v>
      </c>
      <c r="H266" s="696">
        <f t="shared" si="6"/>
        <v>9898310280.0899887</v>
      </c>
      <c r="I266" s="129">
        <f t="shared" si="7"/>
        <v>1</v>
      </c>
    </row>
    <row r="267" spans="2:9">
      <c r="B267" s="705"/>
      <c r="C267" s="685" t="s">
        <v>328</v>
      </c>
      <c r="D267" s="686">
        <v>0</v>
      </c>
      <c r="E267" s="686">
        <v>13199643</v>
      </c>
      <c r="F267" s="686">
        <v>0</v>
      </c>
      <c r="G267" s="686">
        <v>13199643</v>
      </c>
      <c r="H267" s="717">
        <f t="shared" si="6"/>
        <v>13199643</v>
      </c>
      <c r="I267" s="133" t="str">
        <f t="shared" si="7"/>
        <v>0.0%</v>
      </c>
    </row>
    <row r="268" spans="2:9">
      <c r="B268" s="705"/>
      <c r="C268" s="685" t="s">
        <v>1443</v>
      </c>
      <c r="D268" s="686">
        <v>300000000</v>
      </c>
      <c r="E268" s="686">
        <v>348540344.42000002</v>
      </c>
      <c r="F268" s="686">
        <v>300000000</v>
      </c>
      <c r="G268" s="686">
        <v>348540344.42000002</v>
      </c>
      <c r="H268" s="717">
        <f t="shared" si="6"/>
        <v>48540344.420000017</v>
      </c>
      <c r="I268" s="133">
        <f t="shared" si="7"/>
        <v>1</v>
      </c>
    </row>
    <row r="269" spans="2:9">
      <c r="B269" s="705"/>
      <c r="C269" s="685" t="s">
        <v>285</v>
      </c>
      <c r="D269" s="686">
        <v>141541001</v>
      </c>
      <c r="E269" s="686">
        <v>1878077968.1100001</v>
      </c>
      <c r="F269" s="686">
        <v>141541001</v>
      </c>
      <c r="G269" s="686">
        <v>1878077968.1100001</v>
      </c>
      <c r="H269" s="717">
        <f t="shared" ref="H269:H299" si="8">G269-F269</f>
        <v>1736536967.1100001</v>
      </c>
      <c r="I269" s="133">
        <f t="shared" ref="I269:I299" si="9">IFERROR(F269/D269,"0.0%")</f>
        <v>1</v>
      </c>
    </row>
    <row r="270" spans="2:9">
      <c r="B270" s="705"/>
      <c r="C270" s="685" t="s">
        <v>296</v>
      </c>
      <c r="D270" s="686">
        <v>12633085</v>
      </c>
      <c r="E270" s="686">
        <v>12842816.379999999</v>
      </c>
      <c r="F270" s="686">
        <v>12633085</v>
      </c>
      <c r="G270" s="686">
        <v>12842816.379999999</v>
      </c>
      <c r="H270" s="717">
        <f t="shared" si="8"/>
        <v>209731.37999999896</v>
      </c>
      <c r="I270" s="133">
        <f t="shared" si="9"/>
        <v>1</v>
      </c>
    </row>
    <row r="271" spans="2:9">
      <c r="B271" s="705"/>
      <c r="C271" s="685" t="s">
        <v>298</v>
      </c>
      <c r="D271" s="686">
        <v>28288536620</v>
      </c>
      <c r="E271" s="686">
        <v>32700330860.099995</v>
      </c>
      <c r="F271" s="686">
        <v>28288536620</v>
      </c>
      <c r="G271" s="686">
        <v>32700330860.099995</v>
      </c>
      <c r="H271" s="717">
        <f t="shared" si="8"/>
        <v>4411794240.0999947</v>
      </c>
      <c r="I271" s="133">
        <f t="shared" si="9"/>
        <v>1</v>
      </c>
    </row>
    <row r="272" spans="2:9">
      <c r="B272" s="705"/>
      <c r="C272" s="685" t="s">
        <v>1438</v>
      </c>
      <c r="D272" s="686">
        <v>253054017</v>
      </c>
      <c r="E272" s="686">
        <v>292093340</v>
      </c>
      <c r="F272" s="686">
        <v>253054017</v>
      </c>
      <c r="G272" s="686">
        <v>292093340</v>
      </c>
      <c r="H272" s="717">
        <f t="shared" si="8"/>
        <v>39039323</v>
      </c>
      <c r="I272" s="133">
        <f t="shared" si="9"/>
        <v>1</v>
      </c>
    </row>
    <row r="273" spans="2:9">
      <c r="B273" s="705"/>
      <c r="C273" s="685" t="s">
        <v>1425</v>
      </c>
      <c r="D273" s="686">
        <v>1259856060</v>
      </c>
      <c r="E273" s="686">
        <v>3660120844.8999996</v>
      </c>
      <c r="F273" s="686">
        <v>1259856060</v>
      </c>
      <c r="G273" s="686">
        <v>3660120844.8999996</v>
      </c>
      <c r="H273" s="717">
        <f t="shared" si="8"/>
        <v>2400264784.8999996</v>
      </c>
      <c r="I273" s="133">
        <f t="shared" si="9"/>
        <v>1</v>
      </c>
    </row>
    <row r="274" spans="2:9">
      <c r="B274" s="705"/>
      <c r="C274" s="685" t="s">
        <v>334</v>
      </c>
      <c r="D274" s="686">
        <v>22462683</v>
      </c>
      <c r="E274" s="686">
        <v>22316142.859999996</v>
      </c>
      <c r="F274" s="686">
        <v>22462683</v>
      </c>
      <c r="G274" s="686">
        <v>22316142.859999996</v>
      </c>
      <c r="H274" s="717">
        <f t="shared" si="8"/>
        <v>-146540.14000000432</v>
      </c>
      <c r="I274" s="133">
        <f t="shared" si="9"/>
        <v>1</v>
      </c>
    </row>
    <row r="275" spans="2:9">
      <c r="B275" s="705"/>
      <c r="C275" s="685" t="s">
        <v>1426</v>
      </c>
      <c r="D275" s="686">
        <v>493198572</v>
      </c>
      <c r="E275" s="686">
        <v>270134617.84000009</v>
      </c>
      <c r="F275" s="686">
        <v>493198572</v>
      </c>
      <c r="G275" s="686">
        <v>270134617.84000009</v>
      </c>
      <c r="H275" s="717">
        <f t="shared" si="8"/>
        <v>-223063954.15999991</v>
      </c>
      <c r="I275" s="133">
        <f t="shared" si="9"/>
        <v>1</v>
      </c>
    </row>
    <row r="276" spans="2:9">
      <c r="B276" s="705"/>
      <c r="C276" s="685" t="s">
        <v>1427</v>
      </c>
      <c r="D276" s="686">
        <v>1672297076</v>
      </c>
      <c r="E276" s="686">
        <v>3068725609.5599999</v>
      </c>
      <c r="F276" s="686">
        <v>1672297076</v>
      </c>
      <c r="G276" s="686">
        <v>3068725609.5599999</v>
      </c>
      <c r="H276" s="717">
        <f t="shared" si="8"/>
        <v>1396428533.5599999</v>
      </c>
      <c r="I276" s="133">
        <f t="shared" si="9"/>
        <v>1</v>
      </c>
    </row>
    <row r="277" spans="2:9">
      <c r="B277" s="705"/>
      <c r="C277" s="685" t="s">
        <v>336</v>
      </c>
      <c r="D277" s="686">
        <v>236583654</v>
      </c>
      <c r="E277" s="686">
        <v>312090860.91999996</v>
      </c>
      <c r="F277" s="686">
        <v>236583654</v>
      </c>
      <c r="G277" s="686">
        <v>312090860.91999996</v>
      </c>
      <c r="H277" s="717">
        <f t="shared" si="8"/>
        <v>75507206.919999957</v>
      </c>
      <c r="I277" s="133">
        <f t="shared" si="9"/>
        <v>1</v>
      </c>
    </row>
    <row r="278" spans="2:9">
      <c r="B278" s="705"/>
      <c r="C278" s="138" t="s">
        <v>1430</v>
      </c>
      <c r="D278" s="696">
        <v>200907481</v>
      </c>
      <c r="E278" s="696">
        <v>1513559812.0900002</v>
      </c>
      <c r="F278" s="684">
        <v>200907481</v>
      </c>
      <c r="G278" s="684">
        <v>1513559812.0900002</v>
      </c>
      <c r="H278" s="696">
        <f t="shared" si="8"/>
        <v>1312652331.0900002</v>
      </c>
      <c r="I278" s="129">
        <f t="shared" si="9"/>
        <v>1</v>
      </c>
    </row>
    <row r="279" spans="2:9">
      <c r="B279" s="705"/>
      <c r="C279" s="685" t="s">
        <v>285</v>
      </c>
      <c r="D279" s="686">
        <v>200907481</v>
      </c>
      <c r="E279" s="686">
        <v>648629967.81000006</v>
      </c>
      <c r="F279" s="686">
        <v>200907481</v>
      </c>
      <c r="G279" s="686">
        <v>648629967.81000006</v>
      </c>
      <c r="H279" s="717">
        <f t="shared" si="8"/>
        <v>447722486.81000006</v>
      </c>
      <c r="I279" s="133">
        <f t="shared" si="9"/>
        <v>1</v>
      </c>
    </row>
    <row r="280" spans="2:9">
      <c r="B280" s="705"/>
      <c r="C280" s="685" t="s">
        <v>298</v>
      </c>
      <c r="D280" s="686">
        <v>0</v>
      </c>
      <c r="E280" s="686">
        <v>864929844.27999997</v>
      </c>
      <c r="F280" s="686">
        <v>0</v>
      </c>
      <c r="G280" s="686">
        <v>864929844.27999997</v>
      </c>
      <c r="H280" s="717">
        <f t="shared" si="8"/>
        <v>864929844.27999997</v>
      </c>
      <c r="I280" s="133" t="str">
        <f t="shared" si="9"/>
        <v>0.0%</v>
      </c>
    </row>
    <row r="281" spans="2:9">
      <c r="B281" s="705"/>
      <c r="C281" s="715" t="s">
        <v>1471</v>
      </c>
      <c r="D281" s="694">
        <v>30254944</v>
      </c>
      <c r="E281" s="694">
        <v>83939246</v>
      </c>
      <c r="F281" s="694">
        <v>30254944</v>
      </c>
      <c r="G281" s="694">
        <v>83939246</v>
      </c>
      <c r="H281" s="694">
        <f t="shared" si="8"/>
        <v>53684302</v>
      </c>
      <c r="I281" s="716">
        <f t="shared" si="9"/>
        <v>1</v>
      </c>
    </row>
    <row r="282" spans="2:9">
      <c r="B282" s="705"/>
      <c r="C282" s="138" t="s">
        <v>1430</v>
      </c>
      <c r="D282" s="696">
        <v>30254944</v>
      </c>
      <c r="E282" s="696">
        <v>83939246</v>
      </c>
      <c r="F282" s="684">
        <v>30254944</v>
      </c>
      <c r="G282" s="684">
        <v>83939246</v>
      </c>
      <c r="H282" s="696">
        <f t="shared" si="8"/>
        <v>53684302</v>
      </c>
      <c r="I282" s="129">
        <f t="shared" si="9"/>
        <v>1</v>
      </c>
    </row>
    <row r="283" spans="2:9">
      <c r="B283" s="705"/>
      <c r="C283" s="136" t="s">
        <v>285</v>
      </c>
      <c r="D283" s="686">
        <v>0</v>
      </c>
      <c r="E283" s="686">
        <v>0</v>
      </c>
      <c r="F283" s="686">
        <v>0</v>
      </c>
      <c r="G283" s="686">
        <v>0</v>
      </c>
      <c r="H283" s="717">
        <f t="shared" si="8"/>
        <v>0</v>
      </c>
      <c r="I283" s="133" t="str">
        <f t="shared" si="9"/>
        <v>0.0%</v>
      </c>
    </row>
    <row r="284" spans="2:9">
      <c r="B284" s="705"/>
      <c r="C284" s="136" t="s">
        <v>298</v>
      </c>
      <c r="D284" s="686">
        <v>30254944</v>
      </c>
      <c r="E284" s="686">
        <v>83939246</v>
      </c>
      <c r="F284" s="686">
        <v>30254944</v>
      </c>
      <c r="G284" s="686">
        <v>83939246</v>
      </c>
      <c r="H284" s="717">
        <f t="shared" si="8"/>
        <v>53684302</v>
      </c>
      <c r="I284" s="133">
        <f t="shared" si="9"/>
        <v>1</v>
      </c>
    </row>
    <row r="285" spans="2:9">
      <c r="B285" s="705"/>
      <c r="C285" s="715" t="s">
        <v>1472</v>
      </c>
      <c r="D285" s="694">
        <v>7143263078</v>
      </c>
      <c r="E285" s="694">
        <v>6730528894.3000002</v>
      </c>
      <c r="F285" s="694">
        <v>7143263078</v>
      </c>
      <c r="G285" s="694">
        <v>6730528894.3000002</v>
      </c>
      <c r="H285" s="694">
        <f t="shared" si="8"/>
        <v>-412734183.69999981</v>
      </c>
      <c r="I285" s="716">
        <f t="shared" si="9"/>
        <v>1</v>
      </c>
    </row>
    <row r="286" spans="2:9">
      <c r="B286" s="705"/>
      <c r="C286" s="138" t="s">
        <v>1430</v>
      </c>
      <c r="D286" s="696">
        <v>7143263078</v>
      </c>
      <c r="E286" s="696">
        <v>6730528894.3000002</v>
      </c>
      <c r="F286" s="684">
        <v>7143263078</v>
      </c>
      <c r="G286" s="684">
        <v>6730528894.3000002</v>
      </c>
      <c r="H286" s="696">
        <f t="shared" si="8"/>
        <v>-412734183.69999981</v>
      </c>
      <c r="I286" s="129">
        <f t="shared" si="9"/>
        <v>1</v>
      </c>
    </row>
    <row r="287" spans="2:9">
      <c r="B287" s="705"/>
      <c r="C287" s="685" t="s">
        <v>328</v>
      </c>
      <c r="D287" s="686">
        <v>1002285145</v>
      </c>
      <c r="E287" s="686">
        <v>703847442.97000003</v>
      </c>
      <c r="F287" s="686">
        <v>1002285145</v>
      </c>
      <c r="G287" s="686">
        <v>703847442.97000003</v>
      </c>
      <c r="H287" s="717">
        <f t="shared" si="8"/>
        <v>-298437702.02999997</v>
      </c>
      <c r="I287" s="133">
        <f t="shared" si="9"/>
        <v>1</v>
      </c>
    </row>
    <row r="288" spans="2:9">
      <c r="B288" s="705"/>
      <c r="C288" s="685" t="s">
        <v>285</v>
      </c>
      <c r="D288" s="686">
        <v>0</v>
      </c>
      <c r="E288" s="686">
        <v>0</v>
      </c>
      <c r="F288" s="686">
        <v>0</v>
      </c>
      <c r="G288" s="686">
        <v>0</v>
      </c>
      <c r="H288" s="717">
        <f t="shared" si="8"/>
        <v>0</v>
      </c>
      <c r="I288" s="133" t="str">
        <f t="shared" si="9"/>
        <v>0.0%</v>
      </c>
    </row>
    <row r="289" spans="2:9">
      <c r="B289" s="705"/>
      <c r="C289" s="685" t="s">
        <v>288</v>
      </c>
      <c r="D289" s="686">
        <v>654960000</v>
      </c>
      <c r="E289" s="686">
        <v>740546107</v>
      </c>
      <c r="F289" s="686">
        <v>654960000</v>
      </c>
      <c r="G289" s="686">
        <v>740546107</v>
      </c>
      <c r="H289" s="717">
        <f t="shared" si="8"/>
        <v>85586107</v>
      </c>
      <c r="I289" s="133">
        <f t="shared" si="9"/>
        <v>1</v>
      </c>
    </row>
    <row r="290" spans="2:9">
      <c r="B290" s="705"/>
      <c r="C290" s="685" t="s">
        <v>291</v>
      </c>
      <c r="D290" s="686">
        <v>2450954269</v>
      </c>
      <c r="E290" s="686">
        <v>2450954269</v>
      </c>
      <c r="F290" s="686">
        <v>2450954269</v>
      </c>
      <c r="G290" s="686">
        <v>2450954269</v>
      </c>
      <c r="H290" s="717">
        <f t="shared" si="8"/>
        <v>0</v>
      </c>
      <c r="I290" s="133">
        <f t="shared" si="9"/>
        <v>1</v>
      </c>
    </row>
    <row r="291" spans="2:9">
      <c r="B291" s="705"/>
      <c r="C291" s="685" t="s">
        <v>298</v>
      </c>
      <c r="D291" s="686">
        <v>1003781918</v>
      </c>
      <c r="E291" s="686">
        <v>764213200.29999995</v>
      </c>
      <c r="F291" s="686">
        <v>1003781918</v>
      </c>
      <c r="G291" s="686">
        <v>764213200.29999995</v>
      </c>
      <c r="H291" s="717">
        <f t="shared" si="8"/>
        <v>-239568717.70000005</v>
      </c>
      <c r="I291" s="133">
        <f t="shared" si="9"/>
        <v>1</v>
      </c>
    </row>
    <row r="292" spans="2:9">
      <c r="B292" s="705"/>
      <c r="C292" s="685" t="s">
        <v>301</v>
      </c>
      <c r="D292" s="686">
        <v>114475000</v>
      </c>
      <c r="E292" s="686">
        <v>114475000</v>
      </c>
      <c r="F292" s="686">
        <v>114475000</v>
      </c>
      <c r="G292" s="686">
        <v>114475000</v>
      </c>
      <c r="H292" s="717">
        <f t="shared" si="8"/>
        <v>0</v>
      </c>
      <c r="I292" s="133">
        <f t="shared" si="9"/>
        <v>1</v>
      </c>
    </row>
    <row r="293" spans="2:9">
      <c r="B293" s="705"/>
      <c r="C293" s="685" t="s">
        <v>1425</v>
      </c>
      <c r="D293" s="686">
        <v>313978752</v>
      </c>
      <c r="E293" s="686">
        <v>296053755.60000002</v>
      </c>
      <c r="F293" s="686">
        <v>313978752</v>
      </c>
      <c r="G293" s="686">
        <v>296053755.60000002</v>
      </c>
      <c r="H293" s="717">
        <f t="shared" si="8"/>
        <v>-17924996.399999976</v>
      </c>
      <c r="I293" s="133">
        <f t="shared" si="9"/>
        <v>1</v>
      </c>
    </row>
    <row r="294" spans="2:9">
      <c r="B294" s="705"/>
      <c r="C294" s="685" t="s">
        <v>334</v>
      </c>
      <c r="D294" s="686">
        <v>933911692</v>
      </c>
      <c r="E294" s="686">
        <v>953377037.22000003</v>
      </c>
      <c r="F294" s="686">
        <v>933911692</v>
      </c>
      <c r="G294" s="686">
        <v>953377037.22000003</v>
      </c>
      <c r="H294" s="717">
        <f t="shared" si="8"/>
        <v>19465345.220000029</v>
      </c>
      <c r="I294" s="133">
        <f t="shared" si="9"/>
        <v>1</v>
      </c>
    </row>
    <row r="295" spans="2:9">
      <c r="B295" s="705"/>
      <c r="C295" s="685" t="s">
        <v>1426</v>
      </c>
      <c r="D295" s="686">
        <v>3495166</v>
      </c>
      <c r="E295" s="686">
        <v>8916592.8599999994</v>
      </c>
      <c r="F295" s="686">
        <v>3495166</v>
      </c>
      <c r="G295" s="686">
        <v>8916592.8599999994</v>
      </c>
      <c r="H295" s="717">
        <f t="shared" si="8"/>
        <v>5421426.8599999994</v>
      </c>
      <c r="I295" s="133">
        <f t="shared" si="9"/>
        <v>1</v>
      </c>
    </row>
    <row r="296" spans="2:9">
      <c r="B296" s="705"/>
      <c r="C296" s="685" t="s">
        <v>1427</v>
      </c>
      <c r="D296" s="686">
        <v>0</v>
      </c>
      <c r="E296" s="686">
        <v>14867040.529999999</v>
      </c>
      <c r="F296" s="686">
        <v>0</v>
      </c>
      <c r="G296" s="686">
        <v>14867040.529999999</v>
      </c>
      <c r="H296" s="717">
        <f t="shared" si="8"/>
        <v>14867040.529999999</v>
      </c>
      <c r="I296" s="133" t="str">
        <f t="shared" si="9"/>
        <v>0.0%</v>
      </c>
    </row>
    <row r="297" spans="2:9">
      <c r="B297" s="705"/>
      <c r="C297" s="685" t="s">
        <v>336</v>
      </c>
      <c r="D297" s="686">
        <v>665421136</v>
      </c>
      <c r="E297" s="686">
        <v>683278448.82000005</v>
      </c>
      <c r="F297" s="686">
        <v>665421136</v>
      </c>
      <c r="G297" s="686">
        <v>683278448.82000005</v>
      </c>
      <c r="H297" s="717">
        <f t="shared" si="8"/>
        <v>17857312.820000052</v>
      </c>
      <c r="I297" s="133">
        <f t="shared" si="9"/>
        <v>1</v>
      </c>
    </row>
    <row r="298" spans="2:9">
      <c r="B298" s="705"/>
      <c r="C298" s="685" t="s">
        <v>273</v>
      </c>
      <c r="D298" s="686">
        <v>0</v>
      </c>
      <c r="E298" s="686">
        <v>0</v>
      </c>
      <c r="F298" s="686">
        <v>0</v>
      </c>
      <c r="G298" s="686">
        <v>0</v>
      </c>
      <c r="H298" s="717">
        <f t="shared" si="8"/>
        <v>0</v>
      </c>
      <c r="I298" s="133" t="str">
        <f t="shared" si="9"/>
        <v>0.0%</v>
      </c>
    </row>
    <row r="299" spans="2:9" ht="15" thickBot="1">
      <c r="B299" s="705"/>
      <c r="C299" s="711" t="s">
        <v>54</v>
      </c>
      <c r="D299" s="712">
        <v>83265133182</v>
      </c>
      <c r="E299" s="712">
        <v>113934415523.62001</v>
      </c>
      <c r="F299" s="712">
        <v>5278820813.6600018</v>
      </c>
      <c r="G299" s="712">
        <v>6212010215.2999983</v>
      </c>
      <c r="H299" s="712">
        <f t="shared" si="8"/>
        <v>933189401.63999653</v>
      </c>
      <c r="I299" s="712">
        <f t="shared" si="9"/>
        <v>6.3397734585034698E-2</v>
      </c>
    </row>
    <row r="300" spans="2:9">
      <c r="B300" s="705"/>
    </row>
    <row r="301" spans="2:9">
      <c r="B301" s="705"/>
      <c r="C301" s="681" t="s">
        <v>658</v>
      </c>
    </row>
    <row r="302" spans="2:9">
      <c r="B302" s="705"/>
      <c r="C302" s="681" t="s">
        <v>861</v>
      </c>
    </row>
    <row r="303" spans="2:9">
      <c r="B303" s="705"/>
      <c r="C303" s="681" t="s">
        <v>862</v>
      </c>
    </row>
    <row r="304" spans="2:9">
      <c r="B304" s="705"/>
    </row>
    <row r="305" spans="2:2">
      <c r="B305" s="705"/>
    </row>
    <row r="306" spans="2:2">
      <c r="B306" s="705"/>
    </row>
    <row r="307" spans="2:2">
      <c r="B307" s="705"/>
    </row>
    <row r="308" spans="2:2">
      <c r="B308" s="705"/>
    </row>
    <row r="309" spans="2:2">
      <c r="B309" s="705"/>
    </row>
    <row r="310" spans="2:2">
      <c r="B310" s="705"/>
    </row>
    <row r="311" spans="2:2">
      <c r="B311" s="705"/>
    </row>
    <row r="312" spans="2:2">
      <c r="B312" s="705"/>
    </row>
    <row r="313" spans="2:2">
      <c r="B313" s="705"/>
    </row>
    <row r="314" spans="2:2">
      <c r="B314" s="705"/>
    </row>
    <row r="315" spans="2:2">
      <c r="B315" s="705"/>
    </row>
    <row r="316" spans="2:2">
      <c r="B316" s="705"/>
    </row>
    <row r="317" spans="2:2">
      <c r="B317" s="705"/>
    </row>
    <row r="318" spans="2:2">
      <c r="B318" s="705"/>
    </row>
    <row r="319" spans="2:2">
      <c r="B319" s="705"/>
    </row>
    <row r="320" spans="2:2">
      <c r="B320" s="705"/>
    </row>
    <row r="321" spans="2:2">
      <c r="B321" s="705"/>
    </row>
    <row r="322" spans="2:2">
      <c r="B322" s="705"/>
    </row>
    <row r="323" spans="2:2">
      <c r="B323" s="705"/>
    </row>
    <row r="324" spans="2:2">
      <c r="B324" s="705"/>
    </row>
    <row r="325" spans="2:2">
      <c r="B325" s="705"/>
    </row>
    <row r="326" spans="2:2">
      <c r="B326" s="705"/>
    </row>
    <row r="327" spans="2:2">
      <c r="B327" s="705"/>
    </row>
    <row r="328" spans="2:2">
      <c r="B328" s="705"/>
    </row>
    <row r="329" spans="2:2">
      <c r="B329" s="705"/>
    </row>
    <row r="330" spans="2:2">
      <c r="B330" s="705"/>
    </row>
    <row r="331" spans="2:2">
      <c r="B331" s="705"/>
    </row>
    <row r="332" spans="2:2">
      <c r="B332" s="705"/>
    </row>
    <row r="333" spans="2:2">
      <c r="B333" s="705"/>
    </row>
    <row r="334" spans="2:2">
      <c r="B334" s="705"/>
    </row>
    <row r="335" spans="2:2">
      <c r="B335" s="705"/>
    </row>
    <row r="336" spans="2:2">
      <c r="B336" s="705"/>
    </row>
    <row r="337" spans="2:2">
      <c r="B337" s="705"/>
    </row>
    <row r="338" spans="2:2">
      <c r="B338" s="705"/>
    </row>
    <row r="339" spans="2:2">
      <c r="B339" s="705"/>
    </row>
    <row r="340" spans="2:2">
      <c r="B340" s="705"/>
    </row>
    <row r="341" spans="2:2">
      <c r="B341" s="705"/>
    </row>
    <row r="342" spans="2:2">
      <c r="B342" s="705"/>
    </row>
    <row r="343" spans="2:2">
      <c r="B343" s="705"/>
    </row>
    <row r="344" spans="2:2">
      <c r="B344" s="705"/>
    </row>
    <row r="345" spans="2:2">
      <c r="B345" s="705"/>
    </row>
    <row r="346" spans="2:2">
      <c r="B346" s="705"/>
    </row>
    <row r="347" spans="2:2">
      <c r="B347" s="705"/>
    </row>
    <row r="348" spans="2:2">
      <c r="B348" s="705"/>
    </row>
    <row r="349" spans="2:2">
      <c r="B349" s="705"/>
    </row>
    <row r="350" spans="2:2">
      <c r="B350" s="705"/>
    </row>
    <row r="351" spans="2:2">
      <c r="B351" s="705"/>
    </row>
    <row r="352" spans="2:2">
      <c r="B352" s="705"/>
    </row>
    <row r="353" spans="2:2">
      <c r="B353" s="705"/>
    </row>
    <row r="354" spans="2:2">
      <c r="B354" s="705"/>
    </row>
    <row r="355" spans="2:2">
      <c r="B355" s="705"/>
    </row>
    <row r="356" spans="2:2">
      <c r="B356" s="705"/>
    </row>
    <row r="357" spans="2:2">
      <c r="B357" s="705"/>
    </row>
    <row r="358" spans="2:2">
      <c r="B358" s="705"/>
    </row>
    <row r="359" spans="2:2">
      <c r="B359" s="705"/>
    </row>
    <row r="360" spans="2:2">
      <c r="B360" s="705"/>
    </row>
    <row r="361" spans="2:2">
      <c r="B361" s="705"/>
    </row>
    <row r="362" spans="2:2">
      <c r="B362" s="705"/>
    </row>
    <row r="363" spans="2:2">
      <c r="B363" s="705"/>
    </row>
    <row r="364" spans="2:2">
      <c r="B364" s="705"/>
    </row>
    <row r="365" spans="2:2">
      <c r="B365" s="705"/>
    </row>
    <row r="366" spans="2:2">
      <c r="B366" s="705"/>
    </row>
    <row r="367" spans="2:2">
      <c r="B367" s="705"/>
    </row>
    <row r="368" spans="2:2">
      <c r="B368" s="705"/>
    </row>
    <row r="369" spans="2:2">
      <c r="B369" s="705"/>
    </row>
    <row r="370" spans="2:2">
      <c r="B370" s="705"/>
    </row>
    <row r="371" spans="2:2">
      <c r="B371" s="705"/>
    </row>
    <row r="372" spans="2:2">
      <c r="B372" s="705"/>
    </row>
    <row r="373" spans="2:2">
      <c r="B373" s="705"/>
    </row>
    <row r="374" spans="2:2">
      <c r="B374" s="705"/>
    </row>
    <row r="375" spans="2:2">
      <c r="B375" s="705"/>
    </row>
    <row r="376" spans="2:2">
      <c r="B376" s="705"/>
    </row>
    <row r="377" spans="2:2">
      <c r="B377" s="705"/>
    </row>
    <row r="378" spans="2:2">
      <c r="B378" s="705"/>
    </row>
    <row r="379" spans="2:2">
      <c r="B379" s="705"/>
    </row>
    <row r="380" spans="2:2">
      <c r="B380" s="705"/>
    </row>
    <row r="381" spans="2:2">
      <c r="B381" s="705"/>
    </row>
    <row r="382" spans="2:2">
      <c r="B382" s="705"/>
    </row>
    <row r="383" spans="2:2">
      <c r="B383" s="705"/>
    </row>
    <row r="384" spans="2:2">
      <c r="B384" s="705"/>
    </row>
    <row r="385" spans="2:2">
      <c r="B385" s="705"/>
    </row>
    <row r="386" spans="2:2">
      <c r="B386" s="705"/>
    </row>
    <row r="387" spans="2:2">
      <c r="B387" s="705"/>
    </row>
    <row r="388" spans="2:2">
      <c r="B388" s="705"/>
    </row>
    <row r="389" spans="2:2">
      <c r="B389" s="705"/>
    </row>
    <row r="390" spans="2:2">
      <c r="B390" s="705"/>
    </row>
    <row r="391" spans="2:2">
      <c r="B391" s="705"/>
    </row>
    <row r="392" spans="2:2">
      <c r="B392" s="705"/>
    </row>
    <row r="393" spans="2:2">
      <c r="B393" s="705"/>
    </row>
    <row r="394" spans="2:2">
      <c r="B394" s="705"/>
    </row>
    <row r="395" spans="2:2">
      <c r="B395" s="705"/>
    </row>
    <row r="396" spans="2:2">
      <c r="B396" s="705"/>
    </row>
    <row r="397" spans="2:2">
      <c r="B397" s="705"/>
    </row>
    <row r="398" spans="2:2">
      <c r="B398" s="705"/>
    </row>
    <row r="399" spans="2:2">
      <c r="B399" s="705"/>
    </row>
    <row r="400" spans="2:2">
      <c r="B400" s="705"/>
    </row>
    <row r="401" spans="2:2">
      <c r="B401" s="705"/>
    </row>
    <row r="402" spans="2:2">
      <c r="B402" s="705"/>
    </row>
    <row r="403" spans="2:2">
      <c r="B403" s="705"/>
    </row>
    <row r="404" spans="2:2">
      <c r="B404" s="705"/>
    </row>
    <row r="405" spans="2:2">
      <c r="B405" s="705"/>
    </row>
    <row r="406" spans="2:2">
      <c r="B406" s="705"/>
    </row>
    <row r="407" spans="2:2">
      <c r="B407" s="705"/>
    </row>
    <row r="408" spans="2:2">
      <c r="B408" s="705"/>
    </row>
    <row r="409" spans="2:2">
      <c r="B409" s="705"/>
    </row>
    <row r="410" spans="2:2">
      <c r="B410" s="705"/>
    </row>
    <row r="411" spans="2:2">
      <c r="B411" s="705"/>
    </row>
    <row r="412" spans="2:2">
      <c r="B412" s="705"/>
    </row>
    <row r="413" spans="2:2">
      <c r="B413" s="705"/>
    </row>
    <row r="414" spans="2:2">
      <c r="B414" s="705"/>
    </row>
    <row r="415" spans="2:2">
      <c r="B415" s="705"/>
    </row>
    <row r="416" spans="2:2">
      <c r="B416" s="705"/>
    </row>
    <row r="417" spans="2:2">
      <c r="B417" s="705"/>
    </row>
    <row r="418" spans="2:2">
      <c r="B418" s="705"/>
    </row>
    <row r="419" spans="2:2">
      <c r="B419" s="705"/>
    </row>
    <row r="420" spans="2:2">
      <c r="B420" s="705"/>
    </row>
    <row r="421" spans="2:2">
      <c r="B421" s="705"/>
    </row>
    <row r="422" spans="2:2">
      <c r="B422" s="705"/>
    </row>
    <row r="423" spans="2:2">
      <c r="B423" s="705"/>
    </row>
    <row r="424" spans="2:2">
      <c r="B424" s="705"/>
    </row>
    <row r="425" spans="2:2">
      <c r="B425" s="705"/>
    </row>
    <row r="426" spans="2:2">
      <c r="B426" s="705"/>
    </row>
    <row r="427" spans="2:2">
      <c r="B427" s="705"/>
    </row>
    <row r="428" spans="2:2">
      <c r="B428" s="705"/>
    </row>
    <row r="429" spans="2:2">
      <c r="B429" s="705"/>
    </row>
    <row r="430" spans="2:2">
      <c r="B430" s="705"/>
    </row>
    <row r="431" spans="2:2">
      <c r="B431" s="705"/>
    </row>
    <row r="432" spans="2:2">
      <c r="B432" s="705"/>
    </row>
    <row r="433" spans="2:2">
      <c r="B433" s="705"/>
    </row>
    <row r="434" spans="2:2">
      <c r="B434" s="705"/>
    </row>
    <row r="435" spans="2:2">
      <c r="B435" s="705"/>
    </row>
    <row r="436" spans="2:2">
      <c r="B436" s="705"/>
    </row>
    <row r="437" spans="2:2">
      <c r="B437" s="705"/>
    </row>
    <row r="438" spans="2:2">
      <c r="B438" s="705"/>
    </row>
    <row r="439" spans="2:2">
      <c r="B439" s="705"/>
    </row>
    <row r="440" spans="2:2">
      <c r="B440" s="705"/>
    </row>
    <row r="441" spans="2:2">
      <c r="B441" s="705"/>
    </row>
    <row r="442" spans="2:2">
      <c r="B442" s="705"/>
    </row>
    <row r="443" spans="2:2">
      <c r="B443" s="705"/>
    </row>
    <row r="444" spans="2:2">
      <c r="B444" s="705"/>
    </row>
    <row r="445" spans="2:2">
      <c r="B445" s="705"/>
    </row>
    <row r="446" spans="2:2">
      <c r="B446" s="705"/>
    </row>
    <row r="447" spans="2:2">
      <c r="B447" s="705"/>
    </row>
    <row r="448" spans="2:2">
      <c r="B448" s="705"/>
    </row>
    <row r="449" spans="2:2">
      <c r="B449" s="705"/>
    </row>
    <row r="450" spans="2:2">
      <c r="B450" s="705"/>
    </row>
    <row r="451" spans="2:2">
      <c r="B451" s="705"/>
    </row>
    <row r="452" spans="2:2">
      <c r="B452" s="705"/>
    </row>
    <row r="453" spans="2:2">
      <c r="B453" s="705"/>
    </row>
    <row r="454" spans="2:2">
      <c r="B454" s="705"/>
    </row>
    <row r="455" spans="2:2">
      <c r="B455" s="705"/>
    </row>
    <row r="456" spans="2:2">
      <c r="B456" s="705"/>
    </row>
    <row r="457" spans="2:2">
      <c r="B457" s="705"/>
    </row>
    <row r="458" spans="2:2">
      <c r="B458" s="705"/>
    </row>
    <row r="459" spans="2:2">
      <c r="B459" s="705"/>
    </row>
    <row r="460" spans="2:2">
      <c r="B460" s="705"/>
    </row>
    <row r="461" spans="2:2">
      <c r="B461" s="705"/>
    </row>
    <row r="462" spans="2:2">
      <c r="B462" s="705"/>
    </row>
    <row r="463" spans="2:2">
      <c r="B463" s="705"/>
    </row>
    <row r="464" spans="2:2">
      <c r="B464" s="705"/>
    </row>
    <row r="465" spans="2:2">
      <c r="B465" s="705"/>
    </row>
    <row r="466" spans="2:2">
      <c r="B466" s="705"/>
    </row>
    <row r="467" spans="2:2">
      <c r="B467" s="705"/>
    </row>
    <row r="468" spans="2:2">
      <c r="B468" s="705"/>
    </row>
    <row r="469" spans="2:2">
      <c r="B469" s="705"/>
    </row>
    <row r="470" spans="2:2">
      <c r="B470" s="705"/>
    </row>
    <row r="471" spans="2:2">
      <c r="B471" s="705"/>
    </row>
    <row r="472" spans="2:2">
      <c r="B472" s="705"/>
    </row>
    <row r="473" spans="2:2">
      <c r="B473" s="705"/>
    </row>
    <row r="474" spans="2:2">
      <c r="B474" s="705"/>
    </row>
    <row r="475" spans="2:2">
      <c r="B475" s="705"/>
    </row>
    <row r="476" spans="2:2">
      <c r="B476" s="705"/>
    </row>
    <row r="477" spans="2:2">
      <c r="B477" s="705"/>
    </row>
    <row r="478" spans="2:2">
      <c r="B478" s="705"/>
    </row>
    <row r="479" spans="2:2">
      <c r="B479" s="705"/>
    </row>
    <row r="480" spans="2:2">
      <c r="B480" s="705"/>
    </row>
    <row r="481" spans="2:2">
      <c r="B481" s="705"/>
    </row>
    <row r="482" spans="2:2">
      <c r="B482" s="705"/>
    </row>
    <row r="483" spans="2:2">
      <c r="B483" s="705"/>
    </row>
    <row r="484" spans="2:2">
      <c r="B484" s="705"/>
    </row>
    <row r="485" spans="2:2">
      <c r="B485" s="705"/>
    </row>
    <row r="486" spans="2:2">
      <c r="B486" s="705"/>
    </row>
    <row r="487" spans="2:2">
      <c r="B487" s="705"/>
    </row>
    <row r="488" spans="2:2">
      <c r="B488" s="705"/>
    </row>
    <row r="489" spans="2:2">
      <c r="B489" s="705"/>
    </row>
    <row r="490" spans="2:2">
      <c r="B490" s="705"/>
    </row>
    <row r="491" spans="2:2">
      <c r="B491" s="705"/>
    </row>
    <row r="492" spans="2:2">
      <c r="B492" s="705"/>
    </row>
    <row r="493" spans="2:2">
      <c r="B493" s="705"/>
    </row>
    <row r="494" spans="2:2">
      <c r="B494" s="705"/>
    </row>
    <row r="495" spans="2:2">
      <c r="B495" s="705"/>
    </row>
    <row r="496" spans="2:2">
      <c r="B496" s="705"/>
    </row>
    <row r="497" spans="2:2">
      <c r="B497" s="705"/>
    </row>
    <row r="498" spans="2:2">
      <c r="B498" s="705"/>
    </row>
    <row r="499" spans="2:2">
      <c r="B499" s="705"/>
    </row>
    <row r="500" spans="2:2">
      <c r="B500" s="705"/>
    </row>
    <row r="501" spans="2:2">
      <c r="B501" s="705"/>
    </row>
    <row r="502" spans="2:2">
      <c r="B502" s="705"/>
    </row>
    <row r="503" spans="2:2">
      <c r="B503" s="705"/>
    </row>
    <row r="504" spans="2:2">
      <c r="B504" s="705"/>
    </row>
    <row r="505" spans="2:2">
      <c r="B505" s="705"/>
    </row>
    <row r="506" spans="2:2">
      <c r="B506" s="705"/>
    </row>
    <row r="507" spans="2:2">
      <c r="B507" s="705"/>
    </row>
    <row r="508" spans="2:2">
      <c r="B508" s="705"/>
    </row>
    <row r="509" spans="2:2">
      <c r="B509" s="705"/>
    </row>
    <row r="510" spans="2:2">
      <c r="B510" s="705"/>
    </row>
    <row r="511" spans="2:2">
      <c r="B511" s="705"/>
    </row>
    <row r="512" spans="2:2">
      <c r="B512" s="705"/>
    </row>
    <row r="513" spans="2:2">
      <c r="B513" s="705"/>
    </row>
    <row r="514" spans="2:2">
      <c r="B514" s="705"/>
    </row>
    <row r="515" spans="2:2">
      <c r="B515" s="705"/>
    </row>
    <row r="516" spans="2:2">
      <c r="B516" s="705"/>
    </row>
    <row r="517" spans="2:2">
      <c r="B517" s="705"/>
    </row>
    <row r="518" spans="2:2">
      <c r="B518" s="705"/>
    </row>
    <row r="519" spans="2:2">
      <c r="B519" s="705"/>
    </row>
    <row r="520" spans="2:2">
      <c r="B520" s="705"/>
    </row>
    <row r="521" spans="2:2">
      <c r="B521" s="705"/>
    </row>
    <row r="522" spans="2:2">
      <c r="B522" s="705"/>
    </row>
    <row r="523" spans="2:2">
      <c r="B523" s="705"/>
    </row>
    <row r="524" spans="2:2">
      <c r="B524" s="705"/>
    </row>
    <row r="525" spans="2:2">
      <c r="B525" s="705"/>
    </row>
    <row r="526" spans="2:2">
      <c r="B526" s="705"/>
    </row>
    <row r="527" spans="2:2">
      <c r="B527" s="705"/>
    </row>
    <row r="528" spans="2:2">
      <c r="B528" s="705"/>
    </row>
    <row r="529" spans="2:2">
      <c r="B529" s="705"/>
    </row>
    <row r="530" spans="2:2">
      <c r="B530" s="705"/>
    </row>
    <row r="531" spans="2:2">
      <c r="B531" s="705"/>
    </row>
    <row r="532" spans="2:2">
      <c r="B532" s="705"/>
    </row>
    <row r="533" spans="2:2">
      <c r="B533" s="705"/>
    </row>
    <row r="534" spans="2:2">
      <c r="B534" s="705"/>
    </row>
    <row r="535" spans="2:2">
      <c r="B535" s="705"/>
    </row>
    <row r="536" spans="2:2">
      <c r="B536" s="705"/>
    </row>
    <row r="537" spans="2:2">
      <c r="B537" s="705"/>
    </row>
    <row r="538" spans="2:2">
      <c r="B538" s="705"/>
    </row>
    <row r="539" spans="2:2">
      <c r="B539" s="705"/>
    </row>
    <row r="540" spans="2:2">
      <c r="B540" s="705"/>
    </row>
    <row r="541" spans="2:2">
      <c r="B541" s="705"/>
    </row>
    <row r="542" spans="2:2">
      <c r="B542" s="705"/>
    </row>
    <row r="543" spans="2:2">
      <c r="B543" s="705"/>
    </row>
    <row r="544" spans="2:2">
      <c r="B544" s="705"/>
    </row>
    <row r="545" spans="2:2">
      <c r="B545" s="705"/>
    </row>
    <row r="546" spans="2:2">
      <c r="B546" s="705"/>
    </row>
    <row r="547" spans="2:2">
      <c r="B547" s="705"/>
    </row>
    <row r="548" spans="2:2">
      <c r="B548" s="705"/>
    </row>
    <row r="549" spans="2:2">
      <c r="B549" s="705"/>
    </row>
    <row r="550" spans="2:2">
      <c r="B550" s="705"/>
    </row>
    <row r="551" spans="2:2">
      <c r="B551" s="705"/>
    </row>
    <row r="552" spans="2:2">
      <c r="B552" s="705"/>
    </row>
    <row r="553" spans="2:2">
      <c r="B553" s="705"/>
    </row>
    <row r="554" spans="2:2">
      <c r="B554" s="705"/>
    </row>
    <row r="555" spans="2:2">
      <c r="B555" s="705"/>
    </row>
    <row r="556" spans="2:2">
      <c r="B556" s="705"/>
    </row>
    <row r="557" spans="2:2">
      <c r="B557" s="705"/>
    </row>
    <row r="558" spans="2:2">
      <c r="B558" s="705"/>
    </row>
    <row r="559" spans="2:2">
      <c r="B559" s="705"/>
    </row>
    <row r="560" spans="2:2">
      <c r="B560" s="705"/>
    </row>
    <row r="561" spans="2:2">
      <c r="B561" s="705"/>
    </row>
    <row r="562" spans="2:2">
      <c r="B562" s="705"/>
    </row>
    <row r="563" spans="2:2">
      <c r="B563" s="705"/>
    </row>
    <row r="564" spans="2:2">
      <c r="B564" s="705"/>
    </row>
    <row r="565" spans="2:2">
      <c r="B565" s="705"/>
    </row>
    <row r="566" spans="2:2">
      <c r="B566" s="705"/>
    </row>
    <row r="567" spans="2:2">
      <c r="B567" s="705"/>
    </row>
    <row r="568" spans="2:2">
      <c r="B568" s="705"/>
    </row>
    <row r="569" spans="2:2">
      <c r="B569" s="705"/>
    </row>
    <row r="570" spans="2:2">
      <c r="B570" s="705"/>
    </row>
    <row r="571" spans="2:2">
      <c r="B571" s="705"/>
    </row>
    <row r="572" spans="2:2">
      <c r="B572" s="705"/>
    </row>
    <row r="573" spans="2:2">
      <c r="B573" s="705"/>
    </row>
    <row r="574" spans="2:2">
      <c r="B574" s="705"/>
    </row>
    <row r="575" spans="2:2">
      <c r="B575" s="705"/>
    </row>
    <row r="576" spans="2:2">
      <c r="B576" s="705"/>
    </row>
    <row r="577" spans="2:2">
      <c r="B577" s="705"/>
    </row>
    <row r="578" spans="2:2">
      <c r="B578" s="705"/>
    </row>
    <row r="579" spans="2:2">
      <c r="B579" s="705"/>
    </row>
    <row r="580" spans="2:2">
      <c r="B580" s="705"/>
    </row>
  </sheetData>
  <mergeCells count="9">
    <mergeCell ref="D10:D11"/>
    <mergeCell ref="E10:E11"/>
    <mergeCell ref="F10:G10"/>
    <mergeCell ref="H10:I10"/>
    <mergeCell ref="C2:H2"/>
    <mergeCell ref="C3:H3"/>
    <mergeCell ref="C4:H4"/>
    <mergeCell ref="C8:H8"/>
    <mergeCell ref="C9:H9"/>
  </mergeCell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84927B-5FE0-43A9-9452-E8000E8849EC}">
  <dimension ref="A1:J196"/>
  <sheetViews>
    <sheetView showGridLines="0" zoomScale="80" zoomScaleNormal="80" workbookViewId="0">
      <selection activeCell="B9" sqref="B9:F9"/>
    </sheetView>
  </sheetViews>
  <sheetFormatPr baseColWidth="10" defaultColWidth="11.44140625" defaultRowHeight="13.2"/>
  <cols>
    <col min="1" max="1" width="11.44140625" style="725"/>
    <col min="2" max="2" width="10.44140625" style="725" bestFit="1" customWidth="1"/>
    <col min="3" max="3" width="143.5546875" style="725" bestFit="1" customWidth="1"/>
    <col min="4" max="4" width="18.44140625" style="725" bestFit="1" customWidth="1"/>
    <col min="5" max="5" width="18.44140625" style="725" customWidth="1"/>
    <col min="6" max="6" width="18.44140625" style="725" bestFit="1" customWidth="1"/>
    <col min="7" max="7" width="11.44140625" style="725"/>
    <col min="8" max="8" width="11.6640625" style="725" bestFit="1" customWidth="1"/>
    <col min="9" max="16384" width="11.44140625" style="725"/>
  </cols>
  <sheetData>
    <row r="1" spans="1:10" ht="14.4">
      <c r="A1" s="658"/>
      <c r="B1" s="658"/>
      <c r="C1" s="681"/>
      <c r="D1" s="681"/>
      <c r="E1" s="658"/>
      <c r="F1" s="658"/>
      <c r="G1" s="658"/>
      <c r="H1" s="658"/>
      <c r="I1" s="658"/>
      <c r="J1" s="658"/>
    </row>
    <row r="2" spans="1:10" ht="15" customHeight="1">
      <c r="A2" s="1979" t="s">
        <v>42</v>
      </c>
      <c r="B2" s="1979"/>
      <c r="C2" s="1979"/>
      <c r="D2" s="1979"/>
      <c r="E2" s="1979"/>
      <c r="F2" s="1979"/>
      <c r="G2" s="1979"/>
      <c r="H2" s="1979"/>
      <c r="I2" s="225"/>
      <c r="J2" s="225"/>
    </row>
    <row r="3" spans="1:10" ht="15" customHeight="1">
      <c r="A3" s="1979" t="s">
        <v>43</v>
      </c>
      <c r="B3" s="1979"/>
      <c r="C3" s="1979"/>
      <c r="D3" s="1979"/>
      <c r="E3" s="1979"/>
      <c r="F3" s="1979"/>
      <c r="G3" s="1979"/>
      <c r="H3" s="1979"/>
      <c r="I3" s="225"/>
      <c r="J3" s="225"/>
    </row>
    <row r="4" spans="1:10" ht="15" customHeight="1">
      <c r="A4" s="1999" t="s">
        <v>44</v>
      </c>
      <c r="B4" s="1999"/>
      <c r="C4" s="1999"/>
      <c r="D4" s="1999"/>
      <c r="E4" s="1999"/>
      <c r="F4" s="1999"/>
      <c r="G4" s="1999"/>
      <c r="H4" s="1999"/>
      <c r="I4" s="226"/>
      <c r="J4" s="226"/>
    </row>
    <row r="5" spans="1:10" ht="14.4">
      <c r="A5" s="658"/>
      <c r="B5" s="188"/>
      <c r="C5" s="660"/>
      <c r="D5" s="660"/>
      <c r="E5" s="188"/>
      <c r="F5" s="188"/>
      <c r="G5" s="188"/>
      <c r="H5" s="188"/>
      <c r="I5" s="188"/>
      <c r="J5" s="188"/>
    </row>
    <row r="8" spans="1:10" ht="15.6">
      <c r="B8" s="2005" t="s">
        <v>2689</v>
      </c>
      <c r="C8" s="2005"/>
      <c r="D8" s="2005"/>
      <c r="E8" s="2005"/>
      <c r="F8" s="2005"/>
    </row>
    <row r="9" spans="1:10" ht="15.6">
      <c r="B9" s="2006" t="s">
        <v>61</v>
      </c>
      <c r="C9" s="2006"/>
      <c r="D9" s="2006"/>
      <c r="E9" s="2006"/>
      <c r="F9" s="2006"/>
      <c r="G9" s="726"/>
    </row>
    <row r="10" spans="1:10">
      <c r="B10" s="727"/>
      <c r="C10" s="727"/>
      <c r="D10" s="727"/>
      <c r="E10" s="727"/>
    </row>
    <row r="11" spans="1:10" ht="22.5" customHeight="1" thickBot="1">
      <c r="C11" s="728" t="s">
        <v>2087</v>
      </c>
      <c r="D11" s="728" t="s">
        <v>2088</v>
      </c>
      <c r="E11" s="728" t="s">
        <v>154</v>
      </c>
      <c r="F11" s="728" t="s">
        <v>240</v>
      </c>
    </row>
    <row r="12" spans="1:10" ht="19.5" customHeight="1" thickTop="1">
      <c r="C12" s="658" t="s">
        <v>2089</v>
      </c>
      <c r="D12" s="673">
        <v>328970565</v>
      </c>
      <c r="E12" s="673">
        <v>1350000000.0000002</v>
      </c>
      <c r="F12" s="674">
        <v>754906614.69999945</v>
      </c>
    </row>
    <row r="13" spans="1:10" ht="14.4">
      <c r="C13" s="658" t="s">
        <v>2090</v>
      </c>
      <c r="D13" s="673">
        <v>3106903</v>
      </c>
      <c r="E13" s="673">
        <v>1</v>
      </c>
      <c r="F13" s="674">
        <v>0</v>
      </c>
    </row>
    <row r="14" spans="1:10" ht="14.4">
      <c r="C14" s="658" t="s">
        <v>2091</v>
      </c>
      <c r="D14" s="673">
        <v>9185398</v>
      </c>
      <c r="E14" s="673">
        <v>1.92</v>
      </c>
      <c r="F14" s="674">
        <v>0</v>
      </c>
    </row>
    <row r="15" spans="1:10" ht="14.4">
      <c r="C15" s="658" t="s">
        <v>2089</v>
      </c>
      <c r="D15" s="673">
        <v>223684296</v>
      </c>
      <c r="E15" s="673">
        <v>0</v>
      </c>
      <c r="F15" s="674">
        <v>0</v>
      </c>
    </row>
    <row r="16" spans="1:10" ht="14.4">
      <c r="C16" s="658" t="s">
        <v>2092</v>
      </c>
      <c r="D16" s="673">
        <v>20216062</v>
      </c>
      <c r="E16" s="673">
        <v>5216062</v>
      </c>
      <c r="F16" s="674">
        <v>0</v>
      </c>
    </row>
    <row r="17" spans="3:6" ht="14.4">
      <c r="C17" s="658" t="s">
        <v>2093</v>
      </c>
      <c r="D17" s="673">
        <v>7441709</v>
      </c>
      <c r="E17" s="673">
        <v>6444471</v>
      </c>
      <c r="F17" s="674">
        <v>0</v>
      </c>
    </row>
    <row r="18" spans="3:6" ht="14.4">
      <c r="C18" s="658" t="s">
        <v>2094</v>
      </c>
      <c r="D18" s="673">
        <v>21792574</v>
      </c>
      <c r="E18" s="673">
        <v>121792574</v>
      </c>
      <c r="F18" s="674">
        <v>0</v>
      </c>
    </row>
    <row r="19" spans="3:6" ht="14.4">
      <c r="C19" s="658" t="s">
        <v>2089</v>
      </c>
      <c r="D19" s="673">
        <v>262241299</v>
      </c>
      <c r="E19" s="673">
        <v>0</v>
      </c>
      <c r="F19" s="674">
        <v>0</v>
      </c>
    </row>
    <row r="20" spans="3:6" ht="14.4">
      <c r="C20" s="658" t="s">
        <v>2095</v>
      </c>
      <c r="D20" s="673">
        <v>10203084</v>
      </c>
      <c r="E20" s="673">
        <v>25285892.790000003</v>
      </c>
      <c r="F20" s="674">
        <v>9069912.5300000012</v>
      </c>
    </row>
    <row r="21" spans="3:6" ht="28.8">
      <c r="C21" s="681" t="s">
        <v>2096</v>
      </c>
      <c r="D21" s="673">
        <v>6779437</v>
      </c>
      <c r="E21" s="673">
        <v>6779437</v>
      </c>
      <c r="F21" s="674">
        <v>1593656.63</v>
      </c>
    </row>
    <row r="22" spans="3:6" ht="14.4">
      <c r="C22" s="658" t="s">
        <v>2097</v>
      </c>
      <c r="D22" s="673">
        <v>18028485</v>
      </c>
      <c r="E22" s="673">
        <v>71939473.960000008</v>
      </c>
      <c r="F22" s="674">
        <v>37483016.539999999</v>
      </c>
    </row>
    <row r="23" spans="3:6" ht="14.4">
      <c r="C23" s="658" t="s">
        <v>2098</v>
      </c>
      <c r="D23" s="673">
        <v>396054554</v>
      </c>
      <c r="E23" s="673">
        <v>146883395</v>
      </c>
      <c r="F23" s="674">
        <v>95288044.590000004</v>
      </c>
    </row>
    <row r="24" spans="3:6" ht="28.8">
      <c r="C24" s="681" t="s">
        <v>2099</v>
      </c>
      <c r="D24" s="673">
        <v>27066154</v>
      </c>
      <c r="E24" s="673">
        <v>25931433</v>
      </c>
      <c r="F24" s="674">
        <v>0</v>
      </c>
    </row>
    <row r="25" spans="3:6" ht="14.4">
      <c r="C25" s="658" t="s">
        <v>2100</v>
      </c>
      <c r="D25" s="673">
        <v>7285276</v>
      </c>
      <c r="E25" s="673">
        <v>3285276</v>
      </c>
      <c r="F25" s="674">
        <v>0</v>
      </c>
    </row>
    <row r="26" spans="3:6" ht="14.4">
      <c r="C26" s="658" t="s">
        <v>2101</v>
      </c>
      <c r="D26" s="673">
        <v>17520178</v>
      </c>
      <c r="E26" s="673">
        <v>5883738.0199999996</v>
      </c>
      <c r="F26" s="674">
        <v>818099.05</v>
      </c>
    </row>
    <row r="27" spans="3:6" ht="28.8">
      <c r="C27" s="681" t="s">
        <v>2102</v>
      </c>
      <c r="D27" s="673">
        <v>37399895</v>
      </c>
      <c r="E27" s="673">
        <v>37399895</v>
      </c>
      <c r="F27" s="674">
        <v>0</v>
      </c>
    </row>
    <row r="28" spans="3:6" ht="28.8">
      <c r="C28" s="681" t="s">
        <v>2103</v>
      </c>
      <c r="D28" s="673">
        <v>77866879</v>
      </c>
      <c r="E28" s="673">
        <v>77866879</v>
      </c>
      <c r="F28" s="674">
        <v>0</v>
      </c>
    </row>
    <row r="29" spans="3:6" ht="14.4">
      <c r="C29" s="658" t="s">
        <v>2104</v>
      </c>
      <c r="D29" s="673">
        <v>11208701</v>
      </c>
      <c r="E29" s="673">
        <v>9649001</v>
      </c>
      <c r="F29" s="674">
        <v>0</v>
      </c>
    </row>
    <row r="30" spans="3:6" ht="28.8">
      <c r="C30" s="681" t="s">
        <v>2105</v>
      </c>
      <c r="D30" s="673">
        <v>11208701</v>
      </c>
      <c r="E30" s="673">
        <v>9649001</v>
      </c>
      <c r="F30" s="674">
        <v>0</v>
      </c>
    </row>
    <row r="31" spans="3:6" ht="14.4">
      <c r="C31" s="658" t="s">
        <v>2106</v>
      </c>
      <c r="D31" s="673">
        <v>12486882</v>
      </c>
      <c r="E31" s="673">
        <v>2750454.35</v>
      </c>
      <c r="F31" s="674">
        <v>2750453.87</v>
      </c>
    </row>
    <row r="32" spans="3:6" ht="14.4">
      <c r="C32" s="658" t="s">
        <v>2107</v>
      </c>
      <c r="D32" s="673">
        <v>46629417</v>
      </c>
      <c r="E32" s="673">
        <v>17488305</v>
      </c>
      <c r="F32" s="674">
        <v>14422870.890000001</v>
      </c>
    </row>
    <row r="33" spans="3:6" ht="14.4">
      <c r="C33" s="658" t="s">
        <v>2108</v>
      </c>
      <c r="D33" s="673">
        <v>63647720</v>
      </c>
      <c r="E33" s="673">
        <v>2100604</v>
      </c>
      <c r="F33" s="674">
        <v>1335402</v>
      </c>
    </row>
    <row r="34" spans="3:6" ht="14.4">
      <c r="C34" s="658" t="s">
        <v>2109</v>
      </c>
      <c r="D34" s="673">
        <v>323502</v>
      </c>
      <c r="E34" s="673">
        <v>3839307</v>
      </c>
      <c r="F34" s="674">
        <v>0</v>
      </c>
    </row>
    <row r="35" spans="3:6" ht="14.4">
      <c r="C35" s="658" t="s">
        <v>2089</v>
      </c>
      <c r="D35" s="673">
        <v>180366795</v>
      </c>
      <c r="E35" s="673">
        <v>0</v>
      </c>
      <c r="F35" s="674">
        <v>0</v>
      </c>
    </row>
    <row r="36" spans="3:6" ht="14.4">
      <c r="C36" s="658" t="s">
        <v>2110</v>
      </c>
      <c r="D36" s="673">
        <v>6755494</v>
      </c>
      <c r="E36" s="673">
        <v>6156494</v>
      </c>
      <c r="F36" s="674">
        <v>0</v>
      </c>
    </row>
    <row r="37" spans="3:6" ht="14.4">
      <c r="C37" s="658" t="s">
        <v>2111</v>
      </c>
      <c r="D37" s="673">
        <v>6755494</v>
      </c>
      <c r="E37" s="673">
        <v>6156494</v>
      </c>
      <c r="F37" s="674">
        <v>0</v>
      </c>
    </row>
    <row r="38" spans="3:6" ht="14.4">
      <c r="C38" s="658" t="s">
        <v>2112</v>
      </c>
      <c r="D38" s="673">
        <v>4785373</v>
      </c>
      <c r="E38" s="673">
        <v>5417028.5700000003</v>
      </c>
      <c r="F38" s="674">
        <v>1083405.71</v>
      </c>
    </row>
    <row r="39" spans="3:6" ht="14.4">
      <c r="C39" s="658" t="s">
        <v>2113</v>
      </c>
      <c r="D39" s="673">
        <v>6755494</v>
      </c>
      <c r="E39" s="673">
        <v>6156494</v>
      </c>
      <c r="F39" s="674">
        <v>0</v>
      </c>
    </row>
    <row r="40" spans="3:6" ht="14.4">
      <c r="C40" s="658" t="s">
        <v>2114</v>
      </c>
      <c r="D40" s="673">
        <v>6755494</v>
      </c>
      <c r="E40" s="673">
        <v>6156494</v>
      </c>
      <c r="F40" s="674">
        <v>0</v>
      </c>
    </row>
    <row r="41" spans="3:6" ht="14.4">
      <c r="C41" s="658" t="s">
        <v>2115</v>
      </c>
      <c r="D41" s="673">
        <v>4785373</v>
      </c>
      <c r="E41" s="673">
        <v>5417028.5700000003</v>
      </c>
      <c r="F41" s="674">
        <v>1083405.71</v>
      </c>
    </row>
    <row r="42" spans="3:6" ht="14.4">
      <c r="C42" s="658" t="s">
        <v>2116</v>
      </c>
      <c r="D42" s="673">
        <v>11249055</v>
      </c>
      <c r="E42" s="673">
        <v>9973255</v>
      </c>
      <c r="F42" s="674">
        <v>0</v>
      </c>
    </row>
    <row r="43" spans="3:6" ht="14.4">
      <c r="C43" s="658" t="s">
        <v>2117</v>
      </c>
      <c r="D43" s="673">
        <v>11249055</v>
      </c>
      <c r="E43" s="673">
        <v>9973255</v>
      </c>
      <c r="F43" s="674">
        <v>0</v>
      </c>
    </row>
    <row r="44" spans="3:6" ht="28.8">
      <c r="C44" s="681" t="s">
        <v>2118</v>
      </c>
      <c r="D44" s="673">
        <v>11249055</v>
      </c>
      <c r="E44" s="673">
        <v>9973255</v>
      </c>
      <c r="F44" s="674">
        <v>0</v>
      </c>
    </row>
    <row r="45" spans="3:6" ht="14.4">
      <c r="C45" s="658" t="s">
        <v>2119</v>
      </c>
      <c r="D45" s="673">
        <v>6755494</v>
      </c>
      <c r="E45" s="673">
        <v>6156494</v>
      </c>
      <c r="F45" s="674">
        <v>0</v>
      </c>
    </row>
    <row r="46" spans="3:6" ht="14.4">
      <c r="C46" s="658" t="s">
        <v>2120</v>
      </c>
      <c r="D46" s="673">
        <v>4785373</v>
      </c>
      <c r="E46" s="673">
        <v>5417028.5700000003</v>
      </c>
      <c r="F46" s="674">
        <v>1083405.71</v>
      </c>
    </row>
    <row r="47" spans="3:6" ht="14.4">
      <c r="C47" s="658" t="s">
        <v>2121</v>
      </c>
      <c r="D47" s="673">
        <v>6755494</v>
      </c>
      <c r="E47" s="673">
        <v>6156494</v>
      </c>
      <c r="F47" s="674">
        <v>0</v>
      </c>
    </row>
    <row r="48" spans="3:6" ht="14.4">
      <c r="C48" s="658" t="s">
        <v>2122</v>
      </c>
      <c r="D48" s="673">
        <v>69496778</v>
      </c>
      <c r="E48" s="673">
        <v>85320528</v>
      </c>
      <c r="F48" s="674">
        <v>85320508.569999993</v>
      </c>
    </row>
    <row r="49" spans="3:6" ht="14.4">
      <c r="C49" s="658" t="s">
        <v>2123</v>
      </c>
      <c r="D49" s="673">
        <v>6500000</v>
      </c>
      <c r="E49" s="673">
        <v>6500000</v>
      </c>
      <c r="F49" s="674">
        <v>0</v>
      </c>
    </row>
    <row r="50" spans="3:6" ht="14.4">
      <c r="C50" s="658" t="s">
        <v>2124</v>
      </c>
      <c r="D50" s="673">
        <v>42940000</v>
      </c>
      <c r="E50" s="673">
        <v>59540000</v>
      </c>
      <c r="F50" s="674">
        <v>22011423.549999993</v>
      </c>
    </row>
    <row r="51" spans="3:6" ht="14.4">
      <c r="C51" s="658" t="s">
        <v>2125</v>
      </c>
      <c r="D51" s="673">
        <v>223614962</v>
      </c>
      <c r="E51" s="673">
        <v>31364962</v>
      </c>
      <c r="F51" s="674">
        <v>9824400</v>
      </c>
    </row>
    <row r="52" spans="3:6" ht="28.8">
      <c r="C52" s="681" t="s">
        <v>2126</v>
      </c>
      <c r="D52" s="673">
        <v>16201118</v>
      </c>
      <c r="E52" s="673">
        <v>16201118</v>
      </c>
      <c r="F52" s="674">
        <v>9808900.1199999992</v>
      </c>
    </row>
    <row r="53" spans="3:6" ht="28.8">
      <c r="C53" s="681" t="s">
        <v>2127</v>
      </c>
      <c r="D53" s="673">
        <v>4768626</v>
      </c>
      <c r="E53" s="673">
        <v>4376626</v>
      </c>
      <c r="F53" s="674">
        <v>0</v>
      </c>
    </row>
    <row r="54" spans="3:6" ht="14.4">
      <c r="C54" s="658" t="s">
        <v>2128</v>
      </c>
      <c r="D54" s="673">
        <v>4768626</v>
      </c>
      <c r="E54" s="673">
        <v>4376626</v>
      </c>
      <c r="F54" s="674">
        <v>0</v>
      </c>
    </row>
    <row r="55" spans="3:6" ht="14.4">
      <c r="C55" s="658" t="s">
        <v>2129</v>
      </c>
      <c r="D55" s="673">
        <v>6731551</v>
      </c>
      <c r="E55" s="673">
        <v>6176551</v>
      </c>
      <c r="F55" s="674">
        <v>0</v>
      </c>
    </row>
    <row r="56" spans="3:6" ht="14.4">
      <c r="C56" s="658" t="s">
        <v>2130</v>
      </c>
      <c r="D56" s="673">
        <v>4768626</v>
      </c>
      <c r="E56" s="673">
        <v>4376626</v>
      </c>
      <c r="F56" s="674">
        <v>0</v>
      </c>
    </row>
    <row r="57" spans="3:6" ht="14.4">
      <c r="C57" s="658" t="s">
        <v>2131</v>
      </c>
      <c r="D57" s="673">
        <v>4768626</v>
      </c>
      <c r="E57" s="673">
        <v>4376626</v>
      </c>
      <c r="F57" s="674">
        <v>0</v>
      </c>
    </row>
    <row r="58" spans="3:6" ht="14.4">
      <c r="C58" s="658" t="s">
        <v>2132</v>
      </c>
      <c r="D58" s="673">
        <v>4768626</v>
      </c>
      <c r="E58" s="673">
        <v>4376626</v>
      </c>
      <c r="F58" s="674">
        <v>0</v>
      </c>
    </row>
    <row r="59" spans="3:6" ht="28.8">
      <c r="C59" s="681" t="s">
        <v>2133</v>
      </c>
      <c r="D59" s="673">
        <v>6731551</v>
      </c>
      <c r="E59" s="673">
        <v>6176551</v>
      </c>
      <c r="F59" s="674">
        <v>0</v>
      </c>
    </row>
    <row r="60" spans="3:6" ht="14.4">
      <c r="C60" s="658" t="s">
        <v>2134</v>
      </c>
      <c r="D60" s="673">
        <v>4768626</v>
      </c>
      <c r="E60" s="673">
        <v>4376626</v>
      </c>
      <c r="F60" s="674">
        <v>0</v>
      </c>
    </row>
    <row r="61" spans="3:6" ht="28.8">
      <c r="C61" s="681" t="s">
        <v>2135</v>
      </c>
      <c r="D61" s="673">
        <v>4768626</v>
      </c>
      <c r="E61" s="673">
        <v>4376626</v>
      </c>
      <c r="F61" s="674">
        <v>0</v>
      </c>
    </row>
    <row r="62" spans="3:6" ht="14.4">
      <c r="C62" s="658" t="s">
        <v>2136</v>
      </c>
      <c r="D62" s="673">
        <v>11208701</v>
      </c>
      <c r="E62" s="673">
        <v>9649001</v>
      </c>
      <c r="F62" s="674">
        <v>0</v>
      </c>
    </row>
    <row r="63" spans="3:6" ht="14.4">
      <c r="C63" s="658" t="s">
        <v>2137</v>
      </c>
      <c r="D63" s="673">
        <v>6731551</v>
      </c>
      <c r="E63" s="673">
        <v>6176551</v>
      </c>
      <c r="F63" s="674">
        <v>0</v>
      </c>
    </row>
    <row r="64" spans="3:6" ht="14.4">
      <c r="C64" s="658" t="s">
        <v>2138</v>
      </c>
      <c r="D64" s="673">
        <v>6731551</v>
      </c>
      <c r="E64" s="673">
        <v>6176551</v>
      </c>
      <c r="F64" s="674">
        <v>0</v>
      </c>
    </row>
    <row r="65" spans="3:6" ht="14.4">
      <c r="C65" s="658" t="s">
        <v>2139</v>
      </c>
      <c r="D65" s="673">
        <v>21746580</v>
      </c>
      <c r="E65" s="673">
        <v>19116980</v>
      </c>
      <c r="F65" s="674">
        <v>0</v>
      </c>
    </row>
    <row r="66" spans="3:6" ht="14.4">
      <c r="C66" s="658" t="s">
        <v>2140</v>
      </c>
      <c r="D66" s="673">
        <v>11208701</v>
      </c>
      <c r="E66" s="673">
        <v>9649001</v>
      </c>
      <c r="F66" s="674">
        <v>0</v>
      </c>
    </row>
    <row r="67" spans="3:6" ht="14.4">
      <c r="C67" s="658" t="s">
        <v>2141</v>
      </c>
      <c r="D67" s="673">
        <v>525172</v>
      </c>
      <c r="E67" s="673">
        <v>129013</v>
      </c>
      <c r="F67" s="674">
        <v>0</v>
      </c>
    </row>
    <row r="68" spans="3:6" ht="14.4">
      <c r="C68" s="658" t="s">
        <v>2142</v>
      </c>
      <c r="D68" s="673">
        <v>5771408</v>
      </c>
      <c r="E68" s="673">
        <v>2</v>
      </c>
      <c r="F68" s="674">
        <v>0</v>
      </c>
    </row>
    <row r="69" spans="3:6" ht="14.4">
      <c r="C69" s="658" t="s">
        <v>2089</v>
      </c>
      <c r="D69" s="673">
        <v>195837464</v>
      </c>
      <c r="E69" s="673">
        <v>0</v>
      </c>
      <c r="F69" s="674">
        <v>0</v>
      </c>
    </row>
    <row r="70" spans="3:6" ht="28.8">
      <c r="C70" s="681" t="s">
        <v>2143</v>
      </c>
      <c r="D70" s="673">
        <v>29762921</v>
      </c>
      <c r="E70" s="673">
        <v>29762921</v>
      </c>
      <c r="F70" s="674">
        <v>24183733.27</v>
      </c>
    </row>
    <row r="71" spans="3:6" ht="28.8">
      <c r="C71" s="681" t="s">
        <v>2144</v>
      </c>
      <c r="D71" s="673">
        <v>31695044</v>
      </c>
      <c r="E71" s="673">
        <v>31695044</v>
      </c>
      <c r="F71" s="674">
        <v>7648651.8799999999</v>
      </c>
    </row>
    <row r="72" spans="3:6" ht="14.4">
      <c r="C72" s="658" t="s">
        <v>2145</v>
      </c>
      <c r="D72" s="673">
        <v>21904546</v>
      </c>
      <c r="E72" s="673">
        <v>21904546</v>
      </c>
      <c r="F72" s="674">
        <v>4928521.3499999996</v>
      </c>
    </row>
    <row r="73" spans="3:6" ht="14.4">
      <c r="C73" s="658" t="s">
        <v>2146</v>
      </c>
      <c r="D73" s="673">
        <v>167601811</v>
      </c>
      <c r="E73" s="673">
        <v>82460470</v>
      </c>
      <c r="F73" s="674">
        <v>26053872.450000003</v>
      </c>
    </row>
    <row r="74" spans="3:6" ht="14.4">
      <c r="C74" s="658" t="s">
        <v>2147</v>
      </c>
      <c r="D74" s="673">
        <v>100617707</v>
      </c>
      <c r="E74" s="673">
        <v>86894274</v>
      </c>
      <c r="F74" s="674">
        <v>44804449.310000002</v>
      </c>
    </row>
    <row r="75" spans="3:6" ht="14.4">
      <c r="C75" s="658" t="s">
        <v>2148</v>
      </c>
      <c r="D75" s="673">
        <v>11836969</v>
      </c>
      <c r="E75" s="673">
        <v>11836969</v>
      </c>
      <c r="F75" s="674">
        <v>4626268.3</v>
      </c>
    </row>
    <row r="76" spans="3:6" ht="14.4">
      <c r="C76" s="658" t="s">
        <v>2149</v>
      </c>
      <c r="D76" s="673">
        <v>28137267</v>
      </c>
      <c r="E76" s="673">
        <v>15316657</v>
      </c>
      <c r="F76" s="674">
        <v>5111797.21</v>
      </c>
    </row>
    <row r="77" spans="3:6" ht="14.4">
      <c r="C77" s="658" t="s">
        <v>2150</v>
      </c>
      <c r="D77" s="673">
        <v>47602869</v>
      </c>
      <c r="E77" s="673">
        <v>16111822.73</v>
      </c>
      <c r="F77" s="674">
        <v>11503873.890000001</v>
      </c>
    </row>
    <row r="78" spans="3:6" ht="14.4">
      <c r="C78" s="658" t="s">
        <v>2151</v>
      </c>
      <c r="D78" s="673">
        <v>16041156</v>
      </c>
      <c r="E78" s="673">
        <v>105560535.35000001</v>
      </c>
      <c r="F78" s="674">
        <v>84501768.690000013</v>
      </c>
    </row>
    <row r="79" spans="3:6" ht="14.4">
      <c r="C79" s="658" t="s">
        <v>2152</v>
      </c>
      <c r="D79" s="673">
        <v>12921512</v>
      </c>
      <c r="E79" s="673">
        <v>9001</v>
      </c>
      <c r="F79" s="674">
        <v>0</v>
      </c>
    </row>
    <row r="80" spans="3:6" ht="14.4">
      <c r="C80" s="658" t="s">
        <v>2153</v>
      </c>
      <c r="D80" s="673">
        <v>5279492</v>
      </c>
      <c r="E80" s="673">
        <v>5279492</v>
      </c>
      <c r="F80" s="674">
        <v>0</v>
      </c>
    </row>
    <row r="81" spans="3:6" ht="28.8">
      <c r="C81" s="681" t="s">
        <v>2154</v>
      </c>
      <c r="D81" s="673">
        <v>86642840</v>
      </c>
      <c r="E81" s="673">
        <v>71379779</v>
      </c>
      <c r="F81" s="674">
        <v>49014550.100000001</v>
      </c>
    </row>
    <row r="82" spans="3:6" ht="28.8">
      <c r="C82" s="681" t="s">
        <v>2155</v>
      </c>
      <c r="D82" s="673">
        <v>70732021</v>
      </c>
      <c r="E82" s="673">
        <v>70732021</v>
      </c>
      <c r="F82" s="674">
        <v>41400701.420000002</v>
      </c>
    </row>
    <row r="83" spans="3:6" ht="14.4">
      <c r="C83" s="658" t="s">
        <v>2156</v>
      </c>
      <c r="D83" s="673">
        <v>2462758</v>
      </c>
      <c r="E83" s="673">
        <v>4330626.49</v>
      </c>
      <c r="F83" s="674">
        <v>3464500.4</v>
      </c>
    </row>
    <row r="84" spans="3:6" ht="14.4">
      <c r="C84" s="658" t="s">
        <v>2157</v>
      </c>
      <c r="D84" s="673">
        <v>15283509</v>
      </c>
      <c r="E84" s="673">
        <v>24309991</v>
      </c>
      <c r="F84" s="674">
        <v>18470979.890000001</v>
      </c>
    </row>
    <row r="85" spans="3:6" ht="14.4">
      <c r="C85" s="658" t="s">
        <v>2158</v>
      </c>
      <c r="D85" s="673">
        <v>5157222</v>
      </c>
      <c r="E85" s="673">
        <v>1</v>
      </c>
      <c r="F85" s="674">
        <v>0</v>
      </c>
    </row>
    <row r="86" spans="3:6" ht="28.8">
      <c r="C86" s="681" t="s">
        <v>2159</v>
      </c>
      <c r="D86" s="673">
        <v>53842756</v>
      </c>
      <c r="E86" s="673">
        <v>53842756</v>
      </c>
      <c r="F86" s="674">
        <v>21393603.210000001</v>
      </c>
    </row>
    <row r="87" spans="3:6" ht="28.8">
      <c r="C87" s="681" t="s">
        <v>2160</v>
      </c>
      <c r="D87" s="673">
        <v>84991579</v>
      </c>
      <c r="E87" s="673">
        <v>84991579</v>
      </c>
      <c r="F87" s="674">
        <v>74088754.430000007</v>
      </c>
    </row>
    <row r="88" spans="3:6" ht="14.4">
      <c r="C88" s="658" t="s">
        <v>2161</v>
      </c>
      <c r="D88" s="673">
        <v>6779437</v>
      </c>
      <c r="E88" s="673">
        <v>6779437</v>
      </c>
      <c r="F88" s="674">
        <v>1593656.63</v>
      </c>
    </row>
    <row r="89" spans="3:6" ht="14.4">
      <c r="C89" s="658" t="s">
        <v>2162</v>
      </c>
      <c r="D89" s="673">
        <v>7039971</v>
      </c>
      <c r="E89" s="673">
        <v>2</v>
      </c>
      <c r="F89" s="674">
        <v>0</v>
      </c>
    </row>
    <row r="90" spans="3:6" ht="14.4">
      <c r="C90" s="658" t="s">
        <v>2163</v>
      </c>
      <c r="D90" s="673">
        <v>900000000</v>
      </c>
      <c r="E90" s="673">
        <v>900000000</v>
      </c>
      <c r="F90" s="674">
        <v>82574448.299999997</v>
      </c>
    </row>
    <row r="91" spans="3:6" ht="28.8">
      <c r="C91" s="681" t="s">
        <v>2164</v>
      </c>
      <c r="D91" s="673">
        <v>26873283</v>
      </c>
      <c r="E91" s="673">
        <v>16873283</v>
      </c>
      <c r="F91" s="674">
        <v>0</v>
      </c>
    </row>
    <row r="92" spans="3:6" ht="14.4">
      <c r="C92" s="658" t="s">
        <v>2165</v>
      </c>
      <c r="D92" s="673">
        <v>2808030</v>
      </c>
      <c r="E92" s="673">
        <v>0</v>
      </c>
      <c r="F92" s="674">
        <v>0</v>
      </c>
    </row>
    <row r="93" spans="3:6" ht="14.4">
      <c r="C93" s="658" t="s">
        <v>2166</v>
      </c>
      <c r="D93" s="673">
        <v>2400000</v>
      </c>
      <c r="E93" s="673">
        <v>16439274.82</v>
      </c>
      <c r="F93" s="674">
        <v>15041578.41</v>
      </c>
    </row>
    <row r="94" spans="3:6" ht="14.4">
      <c r="C94" s="658" t="s">
        <v>2167</v>
      </c>
      <c r="D94" s="673">
        <v>2334628</v>
      </c>
      <c r="E94" s="673">
        <v>0</v>
      </c>
      <c r="F94" s="674">
        <v>0</v>
      </c>
    </row>
    <row r="95" spans="3:6" ht="14.4">
      <c r="C95" s="658" t="s">
        <v>2168</v>
      </c>
      <c r="D95" s="673">
        <v>15831600</v>
      </c>
      <c r="E95" s="673">
        <v>0</v>
      </c>
      <c r="F95" s="674">
        <v>0</v>
      </c>
    </row>
    <row r="96" spans="3:6" ht="14.4">
      <c r="C96" s="658" t="s">
        <v>2169</v>
      </c>
      <c r="D96" s="673">
        <v>62815614</v>
      </c>
      <c r="E96" s="673">
        <v>2628329.13</v>
      </c>
      <c r="F96" s="674">
        <v>0</v>
      </c>
    </row>
    <row r="97" spans="3:6" ht="14.4">
      <c r="C97" s="658" t="s">
        <v>2170</v>
      </c>
      <c r="D97" s="673">
        <v>5313714</v>
      </c>
      <c r="E97" s="673">
        <v>6281997.5199999996</v>
      </c>
      <c r="F97" s="674">
        <v>0</v>
      </c>
    </row>
    <row r="98" spans="3:6" ht="14.4">
      <c r="C98" s="658" t="s">
        <v>2171</v>
      </c>
      <c r="D98" s="673">
        <v>3116871</v>
      </c>
      <c r="E98" s="673">
        <v>1616871</v>
      </c>
      <c r="F98" s="674">
        <v>0</v>
      </c>
    </row>
    <row r="99" spans="3:6" ht="14.4">
      <c r="C99" s="658" t="s">
        <v>2172</v>
      </c>
      <c r="D99" s="673">
        <v>7839271</v>
      </c>
      <c r="E99" s="673">
        <v>5665491</v>
      </c>
      <c r="F99" s="674">
        <v>1618483.33</v>
      </c>
    </row>
    <row r="100" spans="3:6" ht="14.4">
      <c r="C100" s="658" t="s">
        <v>2173</v>
      </c>
      <c r="D100" s="673">
        <v>28575728</v>
      </c>
      <c r="E100" s="673">
        <v>48918726.230000004</v>
      </c>
      <c r="F100" s="674">
        <v>24803687.25</v>
      </c>
    </row>
    <row r="101" spans="3:6" ht="14.4">
      <c r="C101" s="658" t="s">
        <v>2174</v>
      </c>
      <c r="D101" s="673">
        <v>9920341</v>
      </c>
      <c r="E101" s="673">
        <v>38110341.340000004</v>
      </c>
      <c r="F101" s="674">
        <v>34175465.840000004</v>
      </c>
    </row>
    <row r="102" spans="3:6" ht="14.4">
      <c r="C102" s="658" t="s">
        <v>2175</v>
      </c>
      <c r="D102" s="673">
        <v>11599688</v>
      </c>
      <c r="E102" s="673">
        <v>14888613.280000001</v>
      </c>
      <c r="F102" s="674">
        <v>4784598.4000000004</v>
      </c>
    </row>
    <row r="103" spans="3:6" ht="28.8">
      <c r="C103" s="681" t="s">
        <v>2176</v>
      </c>
      <c r="D103" s="673">
        <v>5024165</v>
      </c>
      <c r="E103" s="673">
        <v>1404165</v>
      </c>
      <c r="F103" s="674">
        <v>0</v>
      </c>
    </row>
    <row r="104" spans="3:6" ht="28.8">
      <c r="C104" s="681" t="s">
        <v>2177</v>
      </c>
      <c r="D104" s="673">
        <v>39566128</v>
      </c>
      <c r="E104" s="673">
        <v>39566128</v>
      </c>
      <c r="F104" s="674">
        <v>0</v>
      </c>
    </row>
    <row r="105" spans="3:6" ht="28.8">
      <c r="C105" s="681" t="s">
        <v>2178</v>
      </c>
      <c r="D105" s="673">
        <v>11580836</v>
      </c>
      <c r="E105" s="673">
        <v>1580836</v>
      </c>
      <c r="F105" s="674">
        <v>0</v>
      </c>
    </row>
    <row r="106" spans="3:6" ht="28.8">
      <c r="C106" s="681" t="s">
        <v>2179</v>
      </c>
      <c r="D106" s="673">
        <v>13817970</v>
      </c>
      <c r="E106" s="673">
        <v>5817970</v>
      </c>
      <c r="F106" s="674">
        <v>0</v>
      </c>
    </row>
    <row r="107" spans="3:6" ht="28.8">
      <c r="C107" s="681" t="s">
        <v>2180</v>
      </c>
      <c r="D107" s="673">
        <v>9906364</v>
      </c>
      <c r="E107" s="673">
        <v>5906364</v>
      </c>
      <c r="F107" s="674">
        <v>0</v>
      </c>
    </row>
    <row r="108" spans="3:6" ht="28.8">
      <c r="C108" s="681" t="s">
        <v>2181</v>
      </c>
      <c r="D108" s="673">
        <v>12212762</v>
      </c>
      <c r="E108" s="673">
        <v>12212762</v>
      </c>
      <c r="F108" s="674">
        <v>3935209.93</v>
      </c>
    </row>
    <row r="109" spans="3:6" ht="28.8">
      <c r="C109" s="681" t="s">
        <v>2182</v>
      </c>
      <c r="D109" s="673">
        <v>77285965</v>
      </c>
      <c r="E109" s="673">
        <v>74285965</v>
      </c>
      <c r="F109" s="674">
        <v>55453530.560000002</v>
      </c>
    </row>
    <row r="110" spans="3:6" ht="14.4">
      <c r="C110" s="658" t="s">
        <v>2183</v>
      </c>
      <c r="D110" s="673">
        <v>6779437</v>
      </c>
      <c r="E110" s="673">
        <v>6779437</v>
      </c>
      <c r="F110" s="674">
        <v>1593656.63</v>
      </c>
    </row>
    <row r="111" spans="3:6" ht="14.4">
      <c r="C111" s="658" t="s">
        <v>2184</v>
      </c>
      <c r="D111" s="673">
        <v>17110090</v>
      </c>
      <c r="E111" s="673">
        <v>36001206</v>
      </c>
      <c r="F111" s="674">
        <v>25114937.309999999</v>
      </c>
    </row>
    <row r="112" spans="3:6" ht="28.8">
      <c r="C112" s="681" t="s">
        <v>2185</v>
      </c>
      <c r="D112" s="673">
        <v>9840401</v>
      </c>
      <c r="E112" s="673">
        <v>10358153.359999999</v>
      </c>
      <c r="F112" s="674">
        <v>5410335.7800000003</v>
      </c>
    </row>
    <row r="113" spans="3:6" ht="28.8">
      <c r="C113" s="681" t="s">
        <v>2186</v>
      </c>
      <c r="D113" s="673">
        <v>26222833</v>
      </c>
      <c r="E113" s="673">
        <v>20222833</v>
      </c>
      <c r="F113" s="674">
        <v>17544348.370000001</v>
      </c>
    </row>
    <row r="114" spans="3:6" ht="14.4">
      <c r="C114" s="658" t="s">
        <v>2187</v>
      </c>
      <c r="D114" s="673">
        <v>8417867</v>
      </c>
      <c r="E114" s="673">
        <v>4733694</v>
      </c>
      <c r="F114" s="674">
        <v>2420890.69</v>
      </c>
    </row>
    <row r="115" spans="3:6" ht="14.4">
      <c r="C115" s="658" t="s">
        <v>2188</v>
      </c>
      <c r="D115" s="673">
        <v>89423870</v>
      </c>
      <c r="E115" s="673">
        <v>19145015</v>
      </c>
      <c r="F115" s="674">
        <v>8223023.6100000003</v>
      </c>
    </row>
    <row r="116" spans="3:6" ht="14.4">
      <c r="C116" s="658" t="s">
        <v>2189</v>
      </c>
      <c r="D116" s="673">
        <v>7428690</v>
      </c>
      <c r="E116" s="673">
        <v>7428690</v>
      </c>
      <c r="F116" s="674">
        <v>7428690</v>
      </c>
    </row>
    <row r="117" spans="3:6" ht="28.8">
      <c r="C117" s="681" t="s">
        <v>2190</v>
      </c>
      <c r="D117" s="673">
        <v>47593571</v>
      </c>
      <c r="E117" s="673">
        <v>193433020</v>
      </c>
      <c r="F117" s="674">
        <v>106681468.2</v>
      </c>
    </row>
    <row r="118" spans="3:6" ht="14.4">
      <c r="C118" s="658" t="s">
        <v>2191</v>
      </c>
      <c r="D118" s="673">
        <v>6659723</v>
      </c>
      <c r="E118" s="673">
        <v>6115315.4800000004</v>
      </c>
      <c r="F118" s="674">
        <v>0</v>
      </c>
    </row>
    <row r="119" spans="3:6" ht="14.4">
      <c r="C119" s="658" t="s">
        <v>2192</v>
      </c>
      <c r="D119" s="673">
        <v>6659723</v>
      </c>
      <c r="E119" s="673">
        <v>6115315.4800000004</v>
      </c>
      <c r="F119" s="674">
        <v>0</v>
      </c>
    </row>
    <row r="120" spans="3:6" ht="14.4">
      <c r="C120" s="658" t="s">
        <v>2193</v>
      </c>
      <c r="D120" s="673">
        <v>11087637</v>
      </c>
      <c r="E120" s="673">
        <v>11087637</v>
      </c>
      <c r="F120" s="674">
        <v>0</v>
      </c>
    </row>
    <row r="121" spans="3:6" ht="14.4">
      <c r="C121" s="658" t="s">
        <v>2194</v>
      </c>
      <c r="D121" s="673">
        <v>6659723</v>
      </c>
      <c r="E121" s="673">
        <v>6115315.4800000004</v>
      </c>
      <c r="F121" s="674">
        <v>0</v>
      </c>
    </row>
    <row r="122" spans="3:6" ht="14.4">
      <c r="C122" s="658" t="s">
        <v>2089</v>
      </c>
      <c r="D122" s="673">
        <v>158899581</v>
      </c>
      <c r="E122" s="673">
        <v>211000000</v>
      </c>
      <c r="F122" s="674">
        <v>148072633.03</v>
      </c>
    </row>
    <row r="123" spans="3:6" ht="28.8">
      <c r="C123" s="681" t="s">
        <v>2195</v>
      </c>
      <c r="D123" s="673">
        <v>16522568</v>
      </c>
      <c r="E123" s="673">
        <v>16522568</v>
      </c>
      <c r="F123" s="674">
        <v>11115767</v>
      </c>
    </row>
    <row r="124" spans="3:6" ht="14.4">
      <c r="C124" s="658" t="s">
        <v>2196</v>
      </c>
      <c r="D124" s="673">
        <v>41235553</v>
      </c>
      <c r="E124" s="673">
        <v>71435811.620000005</v>
      </c>
      <c r="F124" s="674">
        <v>20330002.140000001</v>
      </c>
    </row>
    <row r="125" spans="3:6" ht="14.4">
      <c r="C125" s="658" t="s">
        <v>2197</v>
      </c>
      <c r="D125" s="673">
        <v>22368479</v>
      </c>
      <c r="E125" s="673">
        <v>37073195.759999998</v>
      </c>
      <c r="F125" s="674">
        <v>31367321.68</v>
      </c>
    </row>
    <row r="126" spans="3:6" ht="14.4">
      <c r="C126" s="658" t="s">
        <v>2198</v>
      </c>
      <c r="D126" s="673">
        <v>112581153</v>
      </c>
      <c r="E126" s="673">
        <v>195967124.25</v>
      </c>
      <c r="F126" s="674">
        <v>152480922.14000002</v>
      </c>
    </row>
    <row r="127" spans="3:6" ht="14.4">
      <c r="C127" s="658" t="s">
        <v>2199</v>
      </c>
      <c r="D127" s="673">
        <v>190094058</v>
      </c>
      <c r="E127" s="673">
        <v>112912394</v>
      </c>
      <c r="F127" s="674">
        <v>53008088.629999995</v>
      </c>
    </row>
    <row r="128" spans="3:6" ht="14.4">
      <c r="C128" s="658" t="s">
        <v>2200</v>
      </c>
      <c r="D128" s="673">
        <v>27806785</v>
      </c>
      <c r="E128" s="673">
        <v>39657901.520000003</v>
      </c>
      <c r="F128" s="674">
        <v>3262436.66</v>
      </c>
    </row>
    <row r="129" spans="3:6" ht="14.4">
      <c r="C129" s="658" t="s">
        <v>2201</v>
      </c>
      <c r="D129" s="673">
        <v>228950000</v>
      </c>
      <c r="E129" s="673">
        <v>0</v>
      </c>
      <c r="F129" s="674">
        <v>0</v>
      </c>
    </row>
    <row r="130" spans="3:6" ht="28.8">
      <c r="C130" s="681" t="s">
        <v>2202</v>
      </c>
      <c r="D130" s="673">
        <v>189270203</v>
      </c>
      <c r="E130" s="673">
        <v>189270203</v>
      </c>
      <c r="F130" s="674">
        <v>31031069.689999998</v>
      </c>
    </row>
    <row r="131" spans="3:6" ht="14.4">
      <c r="C131" s="658" t="s">
        <v>2203</v>
      </c>
      <c r="D131" s="673">
        <v>20611708</v>
      </c>
      <c r="E131" s="673">
        <v>3711284</v>
      </c>
      <c r="F131" s="674">
        <v>3455739.1</v>
      </c>
    </row>
    <row r="132" spans="3:6" ht="14.4">
      <c r="C132" s="658" t="s">
        <v>2204</v>
      </c>
      <c r="D132" s="673">
        <v>1051764</v>
      </c>
      <c r="E132" s="673">
        <v>1051764</v>
      </c>
      <c r="F132" s="674">
        <v>0</v>
      </c>
    </row>
    <row r="133" spans="3:6" ht="14.4">
      <c r="C133" s="658" t="s">
        <v>2205</v>
      </c>
      <c r="D133" s="673">
        <v>69208419</v>
      </c>
      <c r="E133" s="673">
        <v>16588743</v>
      </c>
      <c r="F133" s="674">
        <v>0</v>
      </c>
    </row>
    <row r="134" spans="3:6" ht="28.8">
      <c r="C134" s="681" t="s">
        <v>2206</v>
      </c>
      <c r="D134" s="673">
        <v>24649618</v>
      </c>
      <c r="E134" s="673">
        <v>12236305</v>
      </c>
      <c r="F134" s="674">
        <v>0</v>
      </c>
    </row>
    <row r="135" spans="3:6" ht="28.8">
      <c r="C135" s="681" t="s">
        <v>2207</v>
      </c>
      <c r="D135" s="673">
        <v>16438254</v>
      </c>
      <c r="E135" s="673">
        <v>9438254</v>
      </c>
      <c r="F135" s="674">
        <v>0</v>
      </c>
    </row>
    <row r="136" spans="3:6" ht="28.8">
      <c r="C136" s="681" t="s">
        <v>2208</v>
      </c>
      <c r="D136" s="673">
        <v>75856452</v>
      </c>
      <c r="E136" s="673">
        <v>73898357</v>
      </c>
      <c r="F136" s="674">
        <v>57704077.630000003</v>
      </c>
    </row>
    <row r="137" spans="3:6" ht="14.4">
      <c r="C137" s="658" t="s">
        <v>2209</v>
      </c>
      <c r="D137" s="673">
        <v>11249055</v>
      </c>
      <c r="E137" s="673">
        <v>9973255</v>
      </c>
      <c r="F137" s="674">
        <v>0</v>
      </c>
    </row>
    <row r="138" spans="3:6" ht="14.4">
      <c r="C138" s="658" t="s">
        <v>2210</v>
      </c>
      <c r="D138" s="673">
        <v>6755494</v>
      </c>
      <c r="E138" s="673">
        <v>6156494</v>
      </c>
      <c r="F138" s="674">
        <v>0</v>
      </c>
    </row>
    <row r="139" spans="3:6" ht="14.4">
      <c r="C139" s="658" t="s">
        <v>2211</v>
      </c>
      <c r="D139" s="673">
        <v>11249055</v>
      </c>
      <c r="E139" s="673">
        <v>9973255</v>
      </c>
      <c r="F139" s="674">
        <v>0</v>
      </c>
    </row>
    <row r="140" spans="3:6" ht="14.4">
      <c r="C140" s="658" t="s">
        <v>2212</v>
      </c>
      <c r="D140" s="673">
        <v>6755494</v>
      </c>
      <c r="E140" s="673">
        <v>6156494</v>
      </c>
      <c r="F140" s="674">
        <v>0</v>
      </c>
    </row>
    <row r="141" spans="3:6" ht="28.8">
      <c r="C141" s="681" t="s">
        <v>2213</v>
      </c>
      <c r="D141" s="673">
        <v>12531922</v>
      </c>
      <c r="E141" s="673">
        <v>11209222</v>
      </c>
      <c r="F141" s="674">
        <v>0</v>
      </c>
    </row>
    <row r="142" spans="3:6" ht="14.4">
      <c r="C142" s="658" t="s">
        <v>2214</v>
      </c>
      <c r="D142" s="673">
        <v>21825563</v>
      </c>
      <c r="E142" s="673">
        <v>19670663</v>
      </c>
      <c r="F142" s="674">
        <v>0</v>
      </c>
    </row>
    <row r="143" spans="3:6" ht="14.4">
      <c r="C143" s="658" t="s">
        <v>2215</v>
      </c>
      <c r="D143" s="673">
        <v>12531922</v>
      </c>
      <c r="E143" s="673">
        <v>11209222</v>
      </c>
      <c r="F143" s="674">
        <v>0</v>
      </c>
    </row>
    <row r="144" spans="3:6" ht="14.4">
      <c r="C144" s="658" t="s">
        <v>2216</v>
      </c>
      <c r="D144" s="673">
        <v>4785373</v>
      </c>
      <c r="E144" s="673">
        <v>5417028.5700000003</v>
      </c>
      <c r="F144" s="674">
        <v>1083405.71</v>
      </c>
    </row>
    <row r="145" spans="3:6" ht="14.4">
      <c r="C145" s="658" t="s">
        <v>2217</v>
      </c>
      <c r="D145" s="673">
        <v>4785373</v>
      </c>
      <c r="E145" s="673">
        <v>5417028.5700000003</v>
      </c>
      <c r="F145" s="674">
        <v>1083405.71</v>
      </c>
    </row>
    <row r="146" spans="3:6" ht="14.4">
      <c r="C146" s="658" t="s">
        <v>2218</v>
      </c>
      <c r="D146" s="673">
        <v>21825563</v>
      </c>
      <c r="E146" s="673">
        <v>19670663</v>
      </c>
      <c r="F146" s="674">
        <v>0</v>
      </c>
    </row>
    <row r="147" spans="3:6" ht="14.4">
      <c r="C147" s="658" t="s">
        <v>2219</v>
      </c>
      <c r="D147" s="673">
        <v>11249055</v>
      </c>
      <c r="E147" s="673">
        <v>9973255</v>
      </c>
      <c r="F147" s="674">
        <v>0</v>
      </c>
    </row>
    <row r="148" spans="3:6" ht="28.8">
      <c r="C148" s="681" t="s">
        <v>2220</v>
      </c>
      <c r="D148" s="673">
        <v>11249055</v>
      </c>
      <c r="E148" s="673">
        <v>9973255</v>
      </c>
      <c r="F148" s="674">
        <v>0</v>
      </c>
    </row>
    <row r="149" spans="3:6" ht="14.4">
      <c r="C149" s="658" t="s">
        <v>2221</v>
      </c>
      <c r="D149" s="673">
        <v>6755494</v>
      </c>
      <c r="E149" s="673">
        <v>6156494</v>
      </c>
      <c r="F149" s="674">
        <v>0</v>
      </c>
    </row>
    <row r="150" spans="3:6" ht="14.4">
      <c r="C150" s="658" t="s">
        <v>2222</v>
      </c>
      <c r="D150" s="673">
        <v>11249055</v>
      </c>
      <c r="E150" s="673">
        <v>9973255</v>
      </c>
      <c r="F150" s="674">
        <v>0</v>
      </c>
    </row>
    <row r="151" spans="3:6" ht="28.8">
      <c r="C151" s="681" t="s">
        <v>2223</v>
      </c>
      <c r="D151" s="673">
        <v>11249055</v>
      </c>
      <c r="E151" s="673">
        <v>9973255</v>
      </c>
      <c r="F151" s="674">
        <v>0</v>
      </c>
    </row>
    <row r="152" spans="3:6" ht="28.8">
      <c r="C152" s="681" t="s">
        <v>2224</v>
      </c>
      <c r="D152" s="673">
        <v>11249055</v>
      </c>
      <c r="E152" s="673">
        <v>9973255</v>
      </c>
      <c r="F152" s="674">
        <v>0</v>
      </c>
    </row>
    <row r="153" spans="3:6" ht="28.8">
      <c r="C153" s="681" t="s">
        <v>2225</v>
      </c>
      <c r="D153" s="673">
        <v>11249055</v>
      </c>
      <c r="E153" s="673">
        <v>9973255</v>
      </c>
      <c r="F153" s="674">
        <v>0</v>
      </c>
    </row>
    <row r="154" spans="3:6" ht="28.8">
      <c r="C154" s="681" t="s">
        <v>2226</v>
      </c>
      <c r="D154" s="673">
        <v>11249055</v>
      </c>
      <c r="E154" s="673">
        <v>9973255</v>
      </c>
      <c r="F154" s="674">
        <v>0</v>
      </c>
    </row>
    <row r="155" spans="3:6" ht="28.8">
      <c r="C155" s="681" t="s">
        <v>2227</v>
      </c>
      <c r="D155" s="673">
        <v>11249055</v>
      </c>
      <c r="E155" s="673">
        <v>9973255</v>
      </c>
      <c r="F155" s="674">
        <v>0</v>
      </c>
    </row>
    <row r="156" spans="3:6" ht="14.4">
      <c r="C156" s="658" t="s">
        <v>2228</v>
      </c>
      <c r="D156" s="673">
        <v>1176208</v>
      </c>
      <c r="E156" s="673">
        <v>87650291.650000006</v>
      </c>
      <c r="F156" s="674">
        <v>28687413.34</v>
      </c>
    </row>
    <row r="157" spans="3:6" ht="28.8">
      <c r="C157" s="681" t="s">
        <v>2229</v>
      </c>
      <c r="D157" s="673">
        <v>1069096</v>
      </c>
      <c r="E157" s="673">
        <v>1069096</v>
      </c>
      <c r="F157" s="674">
        <v>0</v>
      </c>
    </row>
    <row r="158" spans="3:6" ht="28.8">
      <c r="C158" s="681" t="s">
        <v>2230</v>
      </c>
      <c r="D158" s="673">
        <v>395979</v>
      </c>
      <c r="E158" s="673">
        <v>395979</v>
      </c>
      <c r="F158" s="674">
        <v>0</v>
      </c>
    </row>
    <row r="159" spans="3:6" ht="28.8">
      <c r="C159" s="681" t="s">
        <v>2231</v>
      </c>
      <c r="D159" s="673">
        <v>2706487</v>
      </c>
      <c r="E159" s="673">
        <v>4931238.88</v>
      </c>
      <c r="F159" s="674">
        <v>0</v>
      </c>
    </row>
    <row r="160" spans="3:6" ht="28.8">
      <c r="C160" s="681" t="s">
        <v>2232</v>
      </c>
      <c r="D160" s="673">
        <v>359703</v>
      </c>
      <c r="E160" s="673">
        <v>1561275.7</v>
      </c>
      <c r="F160" s="674">
        <v>0</v>
      </c>
    </row>
    <row r="161" spans="3:6" ht="28.8">
      <c r="C161" s="681" t="s">
        <v>2233</v>
      </c>
      <c r="D161" s="673">
        <v>109550415</v>
      </c>
      <c r="E161" s="673">
        <v>109550415</v>
      </c>
      <c r="F161" s="674">
        <v>89999934.620000005</v>
      </c>
    </row>
    <row r="162" spans="3:6" ht="28.8">
      <c r="C162" s="681" t="s">
        <v>2234</v>
      </c>
      <c r="D162" s="673">
        <v>6731551</v>
      </c>
      <c r="E162" s="673">
        <v>6176551</v>
      </c>
      <c r="F162" s="674">
        <v>0</v>
      </c>
    </row>
    <row r="163" spans="3:6" ht="14.4">
      <c r="C163" s="658" t="s">
        <v>2235</v>
      </c>
      <c r="D163" s="673">
        <v>5742217</v>
      </c>
      <c r="E163" s="673">
        <v>10301918.57</v>
      </c>
      <c r="F163" s="674">
        <v>10301917.57</v>
      </c>
    </row>
    <row r="164" spans="3:6" ht="14.4">
      <c r="C164" s="658" t="s">
        <v>2236</v>
      </c>
      <c r="D164" s="673">
        <v>14770199</v>
      </c>
      <c r="E164" s="673">
        <v>48270184.870000005</v>
      </c>
      <c r="F164" s="674">
        <v>22297800.84</v>
      </c>
    </row>
    <row r="165" spans="3:6" ht="14.4">
      <c r="C165" s="658" t="s">
        <v>2237</v>
      </c>
      <c r="D165" s="673">
        <v>34929333</v>
      </c>
      <c r="E165" s="673">
        <v>26988229.300000001</v>
      </c>
      <c r="F165" s="674">
        <v>16888908.119999997</v>
      </c>
    </row>
    <row r="166" spans="3:6" ht="14.4">
      <c r="C166" s="658" t="s">
        <v>2238</v>
      </c>
      <c r="D166" s="673">
        <v>4735132</v>
      </c>
      <c r="E166" s="673">
        <v>4735132</v>
      </c>
      <c r="F166" s="674">
        <v>0</v>
      </c>
    </row>
    <row r="167" spans="3:6" ht="14.4">
      <c r="C167" s="658" t="s">
        <v>2239</v>
      </c>
      <c r="D167" s="673">
        <v>6683666</v>
      </c>
      <c r="E167" s="673">
        <v>6683666</v>
      </c>
      <c r="F167" s="674">
        <v>0</v>
      </c>
    </row>
    <row r="168" spans="3:6" ht="14.4">
      <c r="C168" s="658" t="s">
        <v>2240</v>
      </c>
      <c r="D168" s="673">
        <v>11127992</v>
      </c>
      <c r="E168" s="673">
        <v>11127992</v>
      </c>
      <c r="F168" s="674">
        <v>0</v>
      </c>
    </row>
    <row r="169" spans="3:6" ht="14.4">
      <c r="C169" s="658" t="s">
        <v>2241</v>
      </c>
      <c r="D169" s="673">
        <v>6683666</v>
      </c>
      <c r="E169" s="673">
        <v>6683666</v>
      </c>
      <c r="F169" s="674">
        <v>0</v>
      </c>
    </row>
    <row r="170" spans="3:6" ht="28.8">
      <c r="C170" s="681" t="s">
        <v>2242</v>
      </c>
      <c r="D170" s="673">
        <v>4735132</v>
      </c>
      <c r="E170" s="673">
        <v>4735132</v>
      </c>
      <c r="F170" s="674">
        <v>0</v>
      </c>
    </row>
    <row r="171" spans="3:6" ht="14.4">
      <c r="C171" s="658" t="s">
        <v>2243</v>
      </c>
      <c r="D171" s="673">
        <v>17947328</v>
      </c>
      <c r="E171" s="673">
        <v>3</v>
      </c>
      <c r="F171" s="674">
        <v>0</v>
      </c>
    </row>
    <row r="172" spans="3:6" ht="14.4">
      <c r="C172" s="658" t="s">
        <v>2244</v>
      </c>
      <c r="D172" s="673">
        <v>3900459</v>
      </c>
      <c r="E172" s="673">
        <v>1</v>
      </c>
      <c r="F172" s="674">
        <v>0</v>
      </c>
    </row>
    <row r="173" spans="3:6" ht="14.4">
      <c r="C173" s="658" t="s">
        <v>2245</v>
      </c>
      <c r="D173" s="673">
        <v>4718384</v>
      </c>
      <c r="E173" s="673">
        <v>4718384</v>
      </c>
      <c r="F173" s="674">
        <v>0</v>
      </c>
    </row>
    <row r="174" spans="3:6" ht="28.8">
      <c r="C174" s="681" t="s">
        <v>2246</v>
      </c>
      <c r="D174" s="673">
        <v>4718384</v>
      </c>
      <c r="E174" s="673">
        <v>4718384</v>
      </c>
      <c r="F174" s="674">
        <v>0</v>
      </c>
    </row>
    <row r="175" spans="3:6" ht="14.4">
      <c r="C175" s="658" t="s">
        <v>2247</v>
      </c>
      <c r="D175" s="673">
        <v>11087637</v>
      </c>
      <c r="E175" s="673">
        <v>11087637</v>
      </c>
      <c r="F175" s="674">
        <v>0</v>
      </c>
    </row>
    <row r="176" spans="3:6" ht="14.4">
      <c r="C176" s="658" t="s">
        <v>2248</v>
      </c>
      <c r="D176" s="673">
        <v>6659723</v>
      </c>
      <c r="E176" s="673">
        <v>6115315.4800000004</v>
      </c>
      <c r="F176" s="674">
        <v>0</v>
      </c>
    </row>
    <row r="177" spans="3:6" ht="14.4">
      <c r="C177" s="658" t="s">
        <v>2249</v>
      </c>
      <c r="D177" s="673">
        <v>6659723</v>
      </c>
      <c r="E177" s="673">
        <v>6115315.4800000004</v>
      </c>
      <c r="F177" s="674">
        <v>0</v>
      </c>
    </row>
    <row r="178" spans="3:6" ht="14.4">
      <c r="C178" s="658" t="s">
        <v>2250</v>
      </c>
      <c r="D178" s="673">
        <v>4718384</v>
      </c>
      <c r="E178" s="673">
        <v>4718384</v>
      </c>
      <c r="F178" s="674">
        <v>0</v>
      </c>
    </row>
    <row r="179" spans="3:6" ht="14.4">
      <c r="C179" s="658" t="s">
        <v>2251</v>
      </c>
      <c r="D179" s="673">
        <v>11087637</v>
      </c>
      <c r="E179" s="673">
        <v>11087637</v>
      </c>
      <c r="F179" s="674">
        <v>0</v>
      </c>
    </row>
    <row r="180" spans="3:6" ht="14.4">
      <c r="C180" s="658" t="s">
        <v>2252</v>
      </c>
      <c r="D180" s="673">
        <v>4718384</v>
      </c>
      <c r="E180" s="673">
        <v>4718384</v>
      </c>
      <c r="F180" s="674">
        <v>0</v>
      </c>
    </row>
    <row r="181" spans="3:6" ht="14.4">
      <c r="C181" s="658" t="s">
        <v>2253</v>
      </c>
      <c r="D181" s="673">
        <v>6659723</v>
      </c>
      <c r="E181" s="673">
        <v>6115315.4800000004</v>
      </c>
      <c r="F181" s="674">
        <v>0</v>
      </c>
    </row>
    <row r="182" spans="3:6" ht="14.4">
      <c r="C182" s="658" t="s">
        <v>2254</v>
      </c>
      <c r="D182" s="673">
        <v>6659723</v>
      </c>
      <c r="E182" s="673">
        <v>6115315.4800000004</v>
      </c>
      <c r="F182" s="674">
        <v>0</v>
      </c>
    </row>
    <row r="183" spans="3:6" ht="14.4">
      <c r="C183" s="658" t="s">
        <v>2255</v>
      </c>
      <c r="D183" s="673">
        <v>6659723</v>
      </c>
      <c r="E183" s="673">
        <v>6115315.4800000004</v>
      </c>
      <c r="F183" s="674">
        <v>0</v>
      </c>
    </row>
    <row r="184" spans="3:6" ht="14.4">
      <c r="C184" s="658" t="s">
        <v>2256</v>
      </c>
      <c r="D184" s="673">
        <v>4718384</v>
      </c>
      <c r="E184" s="673">
        <v>4718384</v>
      </c>
      <c r="F184" s="674">
        <v>0</v>
      </c>
    </row>
    <row r="185" spans="3:6" ht="14.4">
      <c r="C185" s="658" t="s">
        <v>2257</v>
      </c>
      <c r="D185" s="673">
        <v>11087637</v>
      </c>
      <c r="E185" s="673">
        <v>11087637</v>
      </c>
      <c r="F185" s="674">
        <v>0</v>
      </c>
    </row>
    <row r="186" spans="3:6" ht="14.4">
      <c r="C186" s="658" t="s">
        <v>2258</v>
      </c>
      <c r="D186" s="673">
        <v>4718384</v>
      </c>
      <c r="E186" s="673">
        <v>4718384</v>
      </c>
      <c r="F186" s="674">
        <v>0</v>
      </c>
    </row>
    <row r="187" spans="3:6" ht="14.4">
      <c r="C187" s="658" t="s">
        <v>2259</v>
      </c>
      <c r="D187" s="673">
        <v>6659723</v>
      </c>
      <c r="E187" s="673">
        <v>6115315.4800000004</v>
      </c>
      <c r="F187" s="674">
        <v>0</v>
      </c>
    </row>
    <row r="188" spans="3:6" ht="28.8">
      <c r="C188" s="681" t="s">
        <v>2260</v>
      </c>
      <c r="D188" s="673">
        <v>6659723</v>
      </c>
      <c r="E188" s="673">
        <v>6115315.4800000004</v>
      </c>
      <c r="F188" s="674">
        <v>0</v>
      </c>
    </row>
    <row r="189" spans="3:6" ht="14.4">
      <c r="C189" s="658" t="s">
        <v>2261</v>
      </c>
      <c r="D189" s="673">
        <v>727894513</v>
      </c>
      <c r="E189" s="673">
        <v>1621434814.5999999</v>
      </c>
      <c r="F189" s="674">
        <v>1059627177.1000001</v>
      </c>
    </row>
    <row r="190" spans="3:6" ht="14.4">
      <c r="C190" s="658" t="s">
        <v>2262</v>
      </c>
      <c r="D190" s="673">
        <v>563538669</v>
      </c>
      <c r="E190" s="673">
        <v>563538669</v>
      </c>
      <c r="F190" s="674">
        <v>0</v>
      </c>
    </row>
    <row r="191" spans="3:6" ht="14.4">
      <c r="C191" s="658" t="s">
        <v>2263</v>
      </c>
      <c r="D191" s="673">
        <v>85603015</v>
      </c>
      <c r="E191" s="673">
        <v>4321230.83</v>
      </c>
      <c r="F191" s="674">
        <v>0</v>
      </c>
    </row>
    <row r="192" spans="3:6" ht="14.4">
      <c r="C192" s="658" t="s">
        <v>2264</v>
      </c>
      <c r="D192" s="673">
        <v>10566528</v>
      </c>
      <c r="E192" s="673">
        <v>10566528</v>
      </c>
      <c r="F192" s="674">
        <v>5441669.5500000007</v>
      </c>
    </row>
    <row r="193" spans="2:6" ht="28.8">
      <c r="C193" s="681" t="s">
        <v>2265</v>
      </c>
      <c r="D193" s="673">
        <v>610031250</v>
      </c>
      <c r="E193" s="673">
        <v>610031250</v>
      </c>
      <c r="F193" s="674">
        <v>52001410.840000004</v>
      </c>
    </row>
    <row r="194" spans="2:6" ht="15" thickBot="1">
      <c r="B194" s="729"/>
      <c r="C194" s="678" t="s">
        <v>2266</v>
      </c>
      <c r="D194" s="679">
        <v>8599405251</v>
      </c>
      <c r="E194" s="679">
        <v>8975732333.489994</v>
      </c>
      <c r="F194" s="680">
        <v>3666718656.3100004</v>
      </c>
    </row>
    <row r="196" spans="2:6" ht="14.4">
      <c r="B196" s="727"/>
      <c r="C196" s="730" t="s">
        <v>2267</v>
      </c>
    </row>
  </sheetData>
  <mergeCells count="5">
    <mergeCell ref="A2:H2"/>
    <mergeCell ref="A3:H3"/>
    <mergeCell ref="A4:H4"/>
    <mergeCell ref="B8:F8"/>
    <mergeCell ref="B9:F9"/>
  </mergeCells>
  <pageMargins left="0.7" right="0.7" top="0.75" bottom="0.75" header="0.3" footer="0.3"/>
  <pageSetup orientation="portrait" horizontalDpi="4294967295" verticalDpi="4294967295" r:id="rId1"/>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0B586-4BE5-48CF-8DE9-804A2DF038A9}">
  <dimension ref="B2:R574"/>
  <sheetViews>
    <sheetView showGridLines="0" zoomScale="85" zoomScaleNormal="85" workbookViewId="0">
      <selection activeCell="C9" sqref="C9:H9"/>
    </sheetView>
  </sheetViews>
  <sheetFormatPr baseColWidth="10" defaultColWidth="11.5546875" defaultRowHeight="14.4"/>
  <cols>
    <col min="1" max="1" width="11.5546875" style="687"/>
    <col min="2" max="2" width="24.6640625" style="687" customWidth="1"/>
    <col min="3" max="3" width="105.33203125" style="691" customWidth="1"/>
    <col min="4" max="4" width="19.44140625" style="691" customWidth="1"/>
    <col min="5" max="7" width="19.44140625" style="687" customWidth="1"/>
    <col min="8" max="8" width="14" style="687" bestFit="1" customWidth="1"/>
    <col min="9" max="9" width="26.5546875" style="687" customWidth="1"/>
    <col min="10" max="10" width="20.33203125" style="687" customWidth="1"/>
    <col min="11" max="11" width="21.5546875" style="687" customWidth="1"/>
    <col min="12" max="14" width="11.5546875" style="687"/>
    <col min="15" max="15" width="36.33203125" style="687" bestFit="1" customWidth="1"/>
    <col min="16" max="16" width="21.5546875" style="687" bestFit="1" customWidth="1"/>
    <col min="17" max="16384" width="11.5546875" style="687"/>
  </cols>
  <sheetData>
    <row r="2" spans="2:18" ht="14.4" customHeight="1">
      <c r="B2" s="225"/>
      <c r="C2" s="1979" t="s">
        <v>42</v>
      </c>
      <c r="D2" s="1979"/>
      <c r="E2" s="1979"/>
      <c r="F2" s="1979"/>
      <c r="G2" s="1979"/>
      <c r="H2" s="1979"/>
      <c r="I2" s="225"/>
      <c r="J2" s="225"/>
      <c r="K2" s="225"/>
      <c r="L2" s="225"/>
      <c r="M2" s="225"/>
      <c r="N2" s="225"/>
    </row>
    <row r="3" spans="2:18" ht="14.4" customHeight="1">
      <c r="B3" s="225"/>
      <c r="C3" s="1979" t="s">
        <v>43</v>
      </c>
      <c r="D3" s="1979"/>
      <c r="E3" s="1979"/>
      <c r="F3" s="1979"/>
      <c r="G3" s="1979"/>
      <c r="H3" s="1979"/>
      <c r="I3" s="225"/>
      <c r="J3" s="225"/>
      <c r="K3" s="225"/>
      <c r="L3" s="225"/>
      <c r="M3" s="225"/>
      <c r="N3" s="225"/>
    </row>
    <row r="4" spans="2:18" ht="14.4" customHeight="1">
      <c r="B4" s="688"/>
      <c r="C4" s="1999" t="s">
        <v>44</v>
      </c>
      <c r="D4" s="1999"/>
      <c r="E4" s="1999"/>
      <c r="F4" s="1999"/>
      <c r="G4" s="1999"/>
      <c r="H4" s="1999"/>
      <c r="I4" s="688"/>
      <c r="J4" s="688"/>
      <c r="K4" s="688"/>
      <c r="L4" s="688"/>
      <c r="M4" s="688"/>
      <c r="N4" s="688"/>
    </row>
    <row r="5" spans="2:18">
      <c r="B5" s="689"/>
      <c r="C5" s="690"/>
      <c r="D5" s="690"/>
      <c r="E5" s="689"/>
      <c r="F5" s="689"/>
      <c r="G5" s="689"/>
      <c r="H5" s="689"/>
      <c r="I5" s="689"/>
      <c r="J5" s="689"/>
      <c r="K5" s="689"/>
      <c r="L5" s="689"/>
      <c r="M5" s="689"/>
      <c r="N5" s="689"/>
    </row>
    <row r="6" spans="2:18">
      <c r="B6" s="689"/>
      <c r="I6" s="689"/>
      <c r="J6" s="689"/>
      <c r="K6" s="689"/>
      <c r="L6" s="689"/>
      <c r="M6" s="689"/>
      <c r="N6" s="689"/>
    </row>
    <row r="7" spans="2:18">
      <c r="B7" s="692"/>
      <c r="I7" s="692"/>
      <c r="J7" s="692"/>
      <c r="K7" s="692"/>
      <c r="L7" s="692"/>
      <c r="M7" s="692"/>
      <c r="N7" s="692"/>
    </row>
    <row r="8" spans="2:18">
      <c r="B8" s="689"/>
      <c r="C8" s="2000" t="s">
        <v>2688</v>
      </c>
      <c r="D8" s="2000"/>
      <c r="E8" s="2000"/>
      <c r="F8" s="2000"/>
      <c r="G8" s="2000"/>
      <c r="H8" s="2000"/>
      <c r="I8" s="689"/>
      <c r="J8" s="689"/>
      <c r="K8" s="689"/>
      <c r="L8" s="689"/>
      <c r="M8" s="689"/>
      <c r="N8" s="689"/>
    </row>
    <row r="9" spans="2:18">
      <c r="C9" s="2001" t="s">
        <v>61</v>
      </c>
      <c r="D9" s="2001"/>
      <c r="E9" s="2001"/>
      <c r="F9" s="2001"/>
      <c r="G9" s="2001"/>
      <c r="H9" s="2001"/>
    </row>
    <row r="10" spans="2:18" ht="20.399999999999999" customHeight="1">
      <c r="C10" s="661" t="s">
        <v>63</v>
      </c>
      <c r="D10" s="1997" t="s">
        <v>153</v>
      </c>
      <c r="E10" s="1997" t="s">
        <v>199</v>
      </c>
      <c r="F10" s="1997" t="s">
        <v>241</v>
      </c>
      <c r="G10" s="1997" t="s">
        <v>660</v>
      </c>
      <c r="H10" s="1997" t="s">
        <v>242</v>
      </c>
      <c r="I10" s="136"/>
      <c r="J10" s="136"/>
      <c r="K10" s="136"/>
      <c r="L10" s="136"/>
      <c r="M10" s="136"/>
      <c r="N10" s="136"/>
      <c r="O10" s="136"/>
      <c r="P10" s="136"/>
      <c r="Q10" s="136"/>
      <c r="R10" s="136"/>
    </row>
    <row r="11" spans="2:18">
      <c r="C11" s="693" t="s">
        <v>1473</v>
      </c>
      <c r="D11" s="1998"/>
      <c r="E11" s="1998"/>
      <c r="F11" s="1998"/>
      <c r="G11" s="1998"/>
      <c r="H11" s="1998"/>
      <c r="I11" s="136"/>
      <c r="J11" s="136"/>
      <c r="K11" s="136"/>
      <c r="L11" s="136"/>
      <c r="M11" s="136"/>
      <c r="N11" s="136"/>
      <c r="O11" s="136"/>
      <c r="P11" s="136"/>
      <c r="Q11" s="136"/>
      <c r="R11" s="136"/>
    </row>
    <row r="12" spans="2:18">
      <c r="C12" s="718" t="s">
        <v>1474</v>
      </c>
      <c r="D12" s="719">
        <v>3010779124</v>
      </c>
      <c r="E12" s="719">
        <v>3010779124</v>
      </c>
      <c r="F12" s="719">
        <v>1605389494</v>
      </c>
      <c r="G12" s="719">
        <v>1605389494</v>
      </c>
      <c r="H12" s="719">
        <v>1605389494</v>
      </c>
      <c r="I12" s="136"/>
      <c r="J12" s="136"/>
      <c r="K12" s="136"/>
      <c r="L12" s="136"/>
      <c r="M12" s="136"/>
      <c r="N12" s="136"/>
      <c r="O12" s="136"/>
      <c r="P12" s="136"/>
      <c r="Q12" s="136"/>
      <c r="R12" s="136"/>
    </row>
    <row r="13" spans="2:18">
      <c r="C13" s="720" t="s">
        <v>1475</v>
      </c>
      <c r="D13" s="721">
        <v>3010779124</v>
      </c>
      <c r="E13" s="721">
        <v>3010779124</v>
      </c>
      <c r="F13" s="721">
        <v>1605389494</v>
      </c>
      <c r="G13" s="721">
        <v>1605389494</v>
      </c>
      <c r="H13" s="721">
        <v>1605389494</v>
      </c>
      <c r="I13" s="136"/>
      <c r="J13" s="136"/>
      <c r="K13" s="136"/>
      <c r="L13" s="136"/>
      <c r="M13" s="136"/>
      <c r="N13" s="136"/>
      <c r="O13" s="136"/>
      <c r="P13" s="136"/>
      <c r="Q13" s="136"/>
      <c r="R13" s="136"/>
    </row>
    <row r="14" spans="2:18">
      <c r="C14" s="722" t="s">
        <v>1476</v>
      </c>
      <c r="D14" s="723">
        <v>3010779124</v>
      </c>
      <c r="E14" s="723">
        <v>3010779124</v>
      </c>
      <c r="F14" s="723">
        <v>1605389494</v>
      </c>
      <c r="G14" s="723">
        <v>1605389494</v>
      </c>
      <c r="H14" s="723">
        <v>1605389494</v>
      </c>
      <c r="I14" s="136"/>
      <c r="J14" s="136"/>
      <c r="K14" s="136"/>
      <c r="L14" s="136"/>
      <c r="M14" s="136"/>
      <c r="N14" s="136"/>
      <c r="O14" s="136"/>
      <c r="P14" s="136"/>
      <c r="Q14" s="136"/>
      <c r="R14" s="136"/>
    </row>
    <row r="15" spans="2:18">
      <c r="C15" s="724" t="s">
        <v>1477</v>
      </c>
      <c r="D15" s="723">
        <v>2620579124</v>
      </c>
      <c r="E15" s="723">
        <v>2589079124</v>
      </c>
      <c r="F15" s="723">
        <v>1394539507</v>
      </c>
      <c r="G15" s="723">
        <v>1394539507</v>
      </c>
      <c r="H15" s="723">
        <v>1394539507</v>
      </c>
      <c r="I15" s="136"/>
      <c r="J15" s="136"/>
      <c r="K15" s="136"/>
      <c r="L15" s="136"/>
      <c r="M15" s="136"/>
      <c r="N15" s="136"/>
      <c r="O15" s="136"/>
      <c r="P15" s="136"/>
      <c r="Q15" s="136"/>
      <c r="R15" s="136"/>
    </row>
    <row r="16" spans="2:18">
      <c r="C16" s="724" t="s">
        <v>1478</v>
      </c>
      <c r="D16" s="723">
        <v>390200000</v>
      </c>
      <c r="E16" s="723">
        <v>421700000</v>
      </c>
      <c r="F16" s="723">
        <v>210849987</v>
      </c>
      <c r="G16" s="723">
        <v>210849987</v>
      </c>
      <c r="H16" s="723">
        <v>210849987</v>
      </c>
      <c r="I16" s="136"/>
      <c r="J16" s="136"/>
      <c r="K16" s="136"/>
      <c r="L16" s="136"/>
      <c r="M16" s="136"/>
      <c r="N16" s="136"/>
      <c r="O16" s="136"/>
      <c r="P16" s="136"/>
      <c r="Q16" s="136"/>
      <c r="R16" s="136"/>
    </row>
    <row r="17" spans="3:8">
      <c r="C17" s="718" t="s">
        <v>1479</v>
      </c>
      <c r="D17" s="719">
        <v>5892940712</v>
      </c>
      <c r="E17" s="719">
        <v>5892940712</v>
      </c>
      <c r="F17" s="719">
        <v>3046469772.6699996</v>
      </c>
      <c r="G17" s="719">
        <v>3046469772.6699996</v>
      </c>
      <c r="H17" s="719">
        <v>3046469772.6699996</v>
      </c>
    </row>
    <row r="18" spans="3:8">
      <c r="C18" s="720" t="s">
        <v>1480</v>
      </c>
      <c r="D18" s="721">
        <v>5892940712</v>
      </c>
      <c r="E18" s="721">
        <v>5892940712</v>
      </c>
      <c r="F18" s="721">
        <v>3046469772.6699996</v>
      </c>
      <c r="G18" s="721">
        <v>3046469772.6699996</v>
      </c>
      <c r="H18" s="721">
        <v>3046469772.6699996</v>
      </c>
    </row>
    <row r="19" spans="3:8">
      <c r="C19" s="722" t="s">
        <v>1481</v>
      </c>
      <c r="D19" s="723">
        <v>5892940712</v>
      </c>
      <c r="E19" s="723">
        <v>5892940712</v>
      </c>
      <c r="F19" s="723">
        <v>3046469772.6699996</v>
      </c>
      <c r="G19" s="723">
        <v>3046469772.6699996</v>
      </c>
      <c r="H19" s="723">
        <v>3046469772.6699996</v>
      </c>
    </row>
    <row r="20" spans="3:8">
      <c r="C20" s="724" t="s">
        <v>1477</v>
      </c>
      <c r="D20" s="723">
        <v>5234626898</v>
      </c>
      <c r="E20" s="723">
        <v>5234626898</v>
      </c>
      <c r="F20" s="723">
        <v>2702476315.4999995</v>
      </c>
      <c r="G20" s="723">
        <v>2702476315.4999995</v>
      </c>
      <c r="H20" s="723">
        <v>2702476315.4999995</v>
      </c>
    </row>
    <row r="21" spans="3:8">
      <c r="C21" s="724" t="s">
        <v>1478</v>
      </c>
      <c r="D21" s="723">
        <v>658313814</v>
      </c>
      <c r="E21" s="723">
        <v>658313814</v>
      </c>
      <c r="F21" s="723">
        <v>343993457.17000002</v>
      </c>
      <c r="G21" s="723">
        <v>343993457.17000002</v>
      </c>
      <c r="H21" s="723">
        <v>343993457.17000002</v>
      </c>
    </row>
    <row r="22" spans="3:8">
      <c r="C22" s="718" t="s">
        <v>865</v>
      </c>
      <c r="D22" s="719">
        <v>134574460999</v>
      </c>
      <c r="E22" s="719">
        <v>135746841487.72998</v>
      </c>
      <c r="F22" s="719">
        <v>68584008442.600021</v>
      </c>
      <c r="G22" s="719">
        <v>58116118179.27002</v>
      </c>
      <c r="H22" s="719">
        <v>53229143912.789993</v>
      </c>
    </row>
    <row r="23" spans="3:8">
      <c r="C23" s="720" t="s">
        <v>866</v>
      </c>
      <c r="D23" s="721">
        <v>21286149363</v>
      </c>
      <c r="E23" s="721">
        <v>21409665914.069996</v>
      </c>
      <c r="F23" s="721">
        <v>12089674435.190004</v>
      </c>
      <c r="G23" s="721">
        <v>10493155241.690001</v>
      </c>
      <c r="H23" s="721">
        <v>9556453515.0100002</v>
      </c>
    </row>
    <row r="24" spans="3:8">
      <c r="C24" s="722" t="s">
        <v>1482</v>
      </c>
      <c r="D24" s="723">
        <v>10740568927</v>
      </c>
      <c r="E24" s="723">
        <v>10748370788.069996</v>
      </c>
      <c r="F24" s="723">
        <v>6310397027.3900013</v>
      </c>
      <c r="G24" s="723">
        <v>5466242317.3899994</v>
      </c>
      <c r="H24" s="723">
        <v>4716940216.3699989</v>
      </c>
    </row>
    <row r="25" spans="3:8">
      <c r="C25" s="724" t="s">
        <v>1483</v>
      </c>
      <c r="D25" s="723">
        <v>2359165130</v>
      </c>
      <c r="E25" s="723">
        <v>2931282644.1099997</v>
      </c>
      <c r="F25" s="723">
        <v>2093168428.2700007</v>
      </c>
      <c r="G25" s="723">
        <v>1249013718.2699988</v>
      </c>
      <c r="H25" s="723">
        <v>1051569343.1499997</v>
      </c>
    </row>
    <row r="26" spans="3:8">
      <c r="C26" s="724" t="s">
        <v>1484</v>
      </c>
      <c r="D26" s="723">
        <v>5242781293</v>
      </c>
      <c r="E26" s="723">
        <v>4575073132.4599972</v>
      </c>
      <c r="F26" s="723">
        <v>2703773450.8899999</v>
      </c>
      <c r="G26" s="723">
        <v>2703773450.8899999</v>
      </c>
      <c r="H26" s="723">
        <v>2190858164.7599998</v>
      </c>
    </row>
    <row r="27" spans="3:8">
      <c r="C27" s="724" t="s">
        <v>1478</v>
      </c>
      <c r="D27" s="723">
        <v>2927260324</v>
      </c>
      <c r="E27" s="723">
        <v>3015439324</v>
      </c>
      <c r="F27" s="723">
        <v>1399998124.3099999</v>
      </c>
      <c r="G27" s="723">
        <v>1399998124.3099999</v>
      </c>
      <c r="H27" s="723">
        <v>1361055684.54</v>
      </c>
    </row>
    <row r="28" spans="3:8">
      <c r="C28" s="724" t="s">
        <v>1485</v>
      </c>
      <c r="D28" s="723">
        <v>211362180</v>
      </c>
      <c r="E28" s="723">
        <v>226575687.5</v>
      </c>
      <c r="F28" s="723">
        <v>113457023.92</v>
      </c>
      <c r="G28" s="723">
        <v>113457023.92</v>
      </c>
      <c r="H28" s="723">
        <v>113457023.92</v>
      </c>
    </row>
    <row r="29" spans="3:8">
      <c r="C29" s="722" t="s">
        <v>1486</v>
      </c>
      <c r="D29" s="723">
        <v>89529315</v>
      </c>
      <c r="E29" s="723">
        <v>89529315</v>
      </c>
      <c r="F29" s="723">
        <v>65347285.529999994</v>
      </c>
      <c r="G29" s="723">
        <v>33207211.41</v>
      </c>
      <c r="H29" s="723">
        <v>32734702.57</v>
      </c>
    </row>
    <row r="30" spans="3:8">
      <c r="C30" s="724" t="s">
        <v>1483</v>
      </c>
      <c r="D30" s="723">
        <v>89529315</v>
      </c>
      <c r="E30" s="723">
        <v>89529315</v>
      </c>
      <c r="F30" s="723">
        <v>65347285.529999994</v>
      </c>
      <c r="G30" s="723">
        <v>33207211.41</v>
      </c>
      <c r="H30" s="723">
        <v>32734702.57</v>
      </c>
    </row>
    <row r="31" spans="3:8">
      <c r="C31" s="722" t="s">
        <v>1487</v>
      </c>
      <c r="D31" s="723">
        <v>1985226842</v>
      </c>
      <c r="E31" s="723">
        <v>2070226842</v>
      </c>
      <c r="F31" s="723">
        <v>957204729.07999969</v>
      </c>
      <c r="G31" s="723">
        <v>857658404.54999959</v>
      </c>
      <c r="H31" s="723">
        <v>800972337.79999959</v>
      </c>
    </row>
    <row r="32" spans="3:8">
      <c r="C32" s="724" t="s">
        <v>1488</v>
      </c>
      <c r="D32" s="723">
        <v>1985226842</v>
      </c>
      <c r="E32" s="723">
        <v>2070226842</v>
      </c>
      <c r="F32" s="723">
        <v>957204729.07999969</v>
      </c>
      <c r="G32" s="723">
        <v>857658404.54999959</v>
      </c>
      <c r="H32" s="723">
        <v>800972337.79999959</v>
      </c>
    </row>
    <row r="33" spans="3:8">
      <c r="C33" s="722" t="s">
        <v>1489</v>
      </c>
      <c r="D33" s="723">
        <v>130378735</v>
      </c>
      <c r="E33" s="723">
        <v>130378735.00000001</v>
      </c>
      <c r="F33" s="723">
        <v>100495000.19999999</v>
      </c>
      <c r="G33" s="723">
        <v>52445876.570000008</v>
      </c>
      <c r="H33" s="723">
        <v>50636413.619999997</v>
      </c>
    </row>
    <row r="34" spans="3:8">
      <c r="C34" s="724" t="s">
        <v>1490</v>
      </c>
      <c r="D34" s="723">
        <v>130378735</v>
      </c>
      <c r="E34" s="723">
        <v>130378735.00000001</v>
      </c>
      <c r="F34" s="723">
        <v>100495000.19999999</v>
      </c>
      <c r="G34" s="723">
        <v>52445876.570000008</v>
      </c>
      <c r="H34" s="723">
        <v>50636413.619999997</v>
      </c>
    </row>
    <row r="35" spans="3:8">
      <c r="C35" s="722" t="s">
        <v>867</v>
      </c>
      <c r="D35" s="723">
        <v>209551923</v>
      </c>
      <c r="E35" s="723">
        <v>240266613</v>
      </c>
      <c r="F35" s="723">
        <v>104291966.24000001</v>
      </c>
      <c r="G35" s="723">
        <v>100407037.98000002</v>
      </c>
      <c r="H35" s="723">
        <v>88039599.130000025</v>
      </c>
    </row>
    <row r="36" spans="3:8">
      <c r="C36" s="724" t="s">
        <v>1491</v>
      </c>
      <c r="D36" s="723">
        <v>209551923</v>
      </c>
      <c r="E36" s="723">
        <v>240266613</v>
      </c>
      <c r="F36" s="723">
        <v>104291966.24000001</v>
      </c>
      <c r="G36" s="723">
        <v>100407037.98000002</v>
      </c>
      <c r="H36" s="723">
        <v>88039599.130000025</v>
      </c>
    </row>
    <row r="37" spans="3:8">
      <c r="C37" s="722" t="s">
        <v>1492</v>
      </c>
      <c r="D37" s="723">
        <v>95561245</v>
      </c>
      <c r="E37" s="723">
        <v>95561245</v>
      </c>
      <c r="F37" s="723">
        <v>79610185.62999998</v>
      </c>
      <c r="G37" s="723">
        <v>42312326.580000006</v>
      </c>
      <c r="H37" s="723">
        <v>42191560.210000008</v>
      </c>
    </row>
    <row r="38" spans="3:8">
      <c r="C38" s="724" t="s">
        <v>1491</v>
      </c>
      <c r="D38" s="723">
        <v>95561245</v>
      </c>
      <c r="E38" s="723">
        <v>95561245</v>
      </c>
      <c r="F38" s="723">
        <v>79610185.62999998</v>
      </c>
      <c r="G38" s="723">
        <v>42312326.580000006</v>
      </c>
      <c r="H38" s="723">
        <v>42191560.210000008</v>
      </c>
    </row>
    <row r="39" spans="3:8">
      <c r="C39" s="722" t="s">
        <v>1493</v>
      </c>
      <c r="D39" s="723">
        <v>75030581</v>
      </c>
      <c r="E39" s="723">
        <v>75030581</v>
      </c>
      <c r="F39" s="723">
        <v>44894677.329999991</v>
      </c>
      <c r="G39" s="723">
        <v>27978176.860000003</v>
      </c>
      <c r="H39" s="723">
        <v>27309157.080000002</v>
      </c>
    </row>
    <row r="40" spans="3:8">
      <c r="C40" s="724" t="s">
        <v>1494</v>
      </c>
      <c r="D40" s="723">
        <v>75030581</v>
      </c>
      <c r="E40" s="723">
        <v>75030581</v>
      </c>
      <c r="F40" s="723">
        <v>44894677.329999991</v>
      </c>
      <c r="G40" s="723">
        <v>27978176.860000003</v>
      </c>
      <c r="H40" s="723">
        <v>27309157.080000002</v>
      </c>
    </row>
    <row r="41" spans="3:8">
      <c r="C41" s="722" t="s">
        <v>1495</v>
      </c>
      <c r="D41" s="723">
        <v>100191553</v>
      </c>
      <c r="E41" s="723">
        <v>100191553</v>
      </c>
      <c r="F41" s="723">
        <v>66471400.960000008</v>
      </c>
      <c r="G41" s="723">
        <v>40035393.789999992</v>
      </c>
      <c r="H41" s="723">
        <v>36794670.630000003</v>
      </c>
    </row>
    <row r="42" spans="3:8">
      <c r="C42" s="724" t="s">
        <v>1496</v>
      </c>
      <c r="D42" s="723">
        <v>100191553</v>
      </c>
      <c r="E42" s="723">
        <v>100191553</v>
      </c>
      <c r="F42" s="723">
        <v>66471400.960000008</v>
      </c>
      <c r="G42" s="723">
        <v>40035393.789999992</v>
      </c>
      <c r="H42" s="723">
        <v>36794670.630000003</v>
      </c>
    </row>
    <row r="43" spans="3:8">
      <c r="C43" s="722" t="s">
        <v>1497</v>
      </c>
      <c r="D43" s="723">
        <v>385955881</v>
      </c>
      <c r="E43" s="723">
        <v>385955881</v>
      </c>
      <c r="F43" s="723">
        <v>223235958.72</v>
      </c>
      <c r="G43" s="723">
        <v>121199550.52000004</v>
      </c>
      <c r="H43" s="723">
        <v>118400055.06000002</v>
      </c>
    </row>
    <row r="44" spans="3:8">
      <c r="C44" s="724" t="s">
        <v>1483</v>
      </c>
      <c r="D44" s="723">
        <v>385955881</v>
      </c>
      <c r="E44" s="723">
        <v>385955881</v>
      </c>
      <c r="F44" s="723">
        <v>223235958.72</v>
      </c>
      <c r="G44" s="723">
        <v>121199550.52000004</v>
      </c>
      <c r="H44" s="723">
        <v>118400055.06000002</v>
      </c>
    </row>
    <row r="45" spans="3:8">
      <c r="C45" s="722" t="s">
        <v>1498</v>
      </c>
      <c r="D45" s="723">
        <v>367852784</v>
      </c>
      <c r="E45" s="723">
        <v>367852784</v>
      </c>
      <c r="F45" s="723">
        <v>271127342.88</v>
      </c>
      <c r="G45" s="723">
        <v>129696671.64999999</v>
      </c>
      <c r="H45" s="723">
        <v>127741892.82999998</v>
      </c>
    </row>
    <row r="46" spans="3:8">
      <c r="C46" s="724" t="s">
        <v>1499</v>
      </c>
      <c r="D46" s="723">
        <v>367852784</v>
      </c>
      <c r="E46" s="723">
        <v>367852784</v>
      </c>
      <c r="F46" s="723">
        <v>271127342.88</v>
      </c>
      <c r="G46" s="723">
        <v>129696671.64999999</v>
      </c>
      <c r="H46" s="723">
        <v>127741892.82999998</v>
      </c>
    </row>
    <row r="47" spans="3:8">
      <c r="C47" s="722" t="s">
        <v>1500</v>
      </c>
      <c r="D47" s="723">
        <v>3829672020</v>
      </c>
      <c r="E47" s="723">
        <v>3829672020</v>
      </c>
      <c r="F47" s="723">
        <v>3060319454.1700015</v>
      </c>
      <c r="G47" s="723">
        <v>2905748061.7000017</v>
      </c>
      <c r="H47" s="723">
        <v>2817612254.6100006</v>
      </c>
    </row>
    <row r="48" spans="3:8">
      <c r="C48" s="724" t="s">
        <v>1499</v>
      </c>
      <c r="D48" s="723">
        <v>3829672020</v>
      </c>
      <c r="E48" s="723">
        <v>3829672020</v>
      </c>
      <c r="F48" s="723">
        <v>3060319454.1700015</v>
      </c>
      <c r="G48" s="723">
        <v>2905748061.7000017</v>
      </c>
      <c r="H48" s="723">
        <v>2817612254.6100006</v>
      </c>
    </row>
    <row r="49" spans="3:8">
      <c r="C49" s="722" t="s">
        <v>1501</v>
      </c>
      <c r="D49" s="723">
        <v>1434580000</v>
      </c>
      <c r="E49" s="723">
        <v>1434580000</v>
      </c>
      <c r="F49" s="723">
        <v>392490154.02999991</v>
      </c>
      <c r="G49" s="723">
        <v>302434959.65999991</v>
      </c>
      <c r="H49" s="723">
        <v>291274993.06999993</v>
      </c>
    </row>
    <row r="50" spans="3:8">
      <c r="C50" s="724" t="s">
        <v>1502</v>
      </c>
      <c r="D50" s="723">
        <v>1434580000</v>
      </c>
      <c r="E50" s="723">
        <v>1434580000</v>
      </c>
      <c r="F50" s="723">
        <v>392490154.02999991</v>
      </c>
      <c r="G50" s="723">
        <v>302434959.65999991</v>
      </c>
      <c r="H50" s="723">
        <v>291274993.06999993</v>
      </c>
    </row>
    <row r="51" spans="3:8">
      <c r="C51" s="722" t="s">
        <v>1503</v>
      </c>
      <c r="D51" s="723">
        <v>1842049557</v>
      </c>
      <c r="E51" s="723">
        <v>1842049557</v>
      </c>
      <c r="F51" s="723">
        <v>413789253.02999997</v>
      </c>
      <c r="G51" s="723">
        <v>413789253.02999997</v>
      </c>
      <c r="H51" s="723">
        <v>405805662.03000003</v>
      </c>
    </row>
    <row r="52" spans="3:8">
      <c r="C52" s="724" t="s">
        <v>1483</v>
      </c>
      <c r="D52" s="723">
        <v>1842049557</v>
      </c>
      <c r="E52" s="723">
        <v>1842049557</v>
      </c>
      <c r="F52" s="723">
        <v>413789253.02999997</v>
      </c>
      <c r="G52" s="723">
        <v>413789253.02999997</v>
      </c>
      <c r="H52" s="723">
        <v>405805662.03000003</v>
      </c>
    </row>
    <row r="53" spans="3:8">
      <c r="C53" s="720" t="s">
        <v>868</v>
      </c>
      <c r="D53" s="721">
        <v>72668224132</v>
      </c>
      <c r="E53" s="721">
        <v>73534902206.519989</v>
      </c>
      <c r="F53" s="721">
        <v>37334970265.400009</v>
      </c>
      <c r="G53" s="721">
        <v>31455925585.919998</v>
      </c>
      <c r="H53" s="721">
        <v>31019194995.040005</v>
      </c>
    </row>
    <row r="54" spans="3:8">
      <c r="C54" s="722" t="s">
        <v>1504</v>
      </c>
      <c r="D54" s="723">
        <v>5452668392</v>
      </c>
      <c r="E54" s="723">
        <v>5802926739.999999</v>
      </c>
      <c r="F54" s="723">
        <v>2929685741.4299998</v>
      </c>
      <c r="G54" s="723">
        <v>2282117907.4899998</v>
      </c>
      <c r="H54" s="723">
        <v>2258001948.1999993</v>
      </c>
    </row>
    <row r="55" spans="3:8">
      <c r="C55" s="724" t="s">
        <v>1483</v>
      </c>
      <c r="D55" s="723">
        <v>501120821</v>
      </c>
      <c r="E55" s="723">
        <v>437196596.75999993</v>
      </c>
      <c r="F55" s="723">
        <v>344491979.1099999</v>
      </c>
      <c r="G55" s="723">
        <v>201905159.11000007</v>
      </c>
      <c r="H55" s="723">
        <v>198147944.6500001</v>
      </c>
    </row>
    <row r="56" spans="3:8">
      <c r="C56" s="724" t="s">
        <v>1505</v>
      </c>
      <c r="D56" s="723">
        <v>2270059576</v>
      </c>
      <c r="E56" s="723">
        <v>2684242148.2399993</v>
      </c>
      <c r="F56" s="723">
        <v>1109537471.6300001</v>
      </c>
      <c r="G56" s="723">
        <v>821057421.6699996</v>
      </c>
      <c r="H56" s="723">
        <v>809364611.34999943</v>
      </c>
    </row>
    <row r="57" spans="3:8">
      <c r="C57" s="724" t="s">
        <v>1506</v>
      </c>
      <c r="D57" s="723">
        <v>754999043</v>
      </c>
      <c r="E57" s="723">
        <v>754999042.99999988</v>
      </c>
      <c r="F57" s="723">
        <v>508136099.49000001</v>
      </c>
      <c r="G57" s="723">
        <v>291635135.50999999</v>
      </c>
      <c r="H57" s="723">
        <v>282969200.99999994</v>
      </c>
    </row>
    <row r="58" spans="3:8">
      <c r="C58" s="724" t="s">
        <v>1485</v>
      </c>
      <c r="D58" s="723">
        <v>1926488952</v>
      </c>
      <c r="E58" s="723">
        <v>1926488952</v>
      </c>
      <c r="F58" s="723">
        <v>967520191.19999993</v>
      </c>
      <c r="G58" s="723">
        <v>967520191.19999993</v>
      </c>
      <c r="H58" s="723">
        <v>967520191.19999993</v>
      </c>
    </row>
    <row r="59" spans="3:8">
      <c r="C59" s="722" t="s">
        <v>1507</v>
      </c>
      <c r="D59" s="723">
        <v>5500022028</v>
      </c>
      <c r="E59" s="723">
        <v>6296022028</v>
      </c>
      <c r="F59" s="723">
        <v>4615150955.8400011</v>
      </c>
      <c r="G59" s="723">
        <v>2562154615.6300006</v>
      </c>
      <c r="H59" s="723">
        <v>2447512473.5400004</v>
      </c>
    </row>
    <row r="60" spans="3:8">
      <c r="C60" s="724" t="s">
        <v>1508</v>
      </c>
      <c r="D60" s="723">
        <v>5500022028</v>
      </c>
      <c r="E60" s="723">
        <v>6296022028</v>
      </c>
      <c r="F60" s="723">
        <v>4615150955.8400011</v>
      </c>
      <c r="G60" s="723">
        <v>2562154615.6300006</v>
      </c>
      <c r="H60" s="723">
        <v>2447512473.5400004</v>
      </c>
    </row>
    <row r="61" spans="3:8">
      <c r="C61" s="722" t="s">
        <v>1509</v>
      </c>
      <c r="D61" s="723">
        <v>807880837</v>
      </c>
      <c r="E61" s="723">
        <v>877880837</v>
      </c>
      <c r="F61" s="723">
        <v>514786473.07000005</v>
      </c>
      <c r="G61" s="723">
        <v>287470915.09999996</v>
      </c>
      <c r="H61" s="723">
        <v>264055814.32999995</v>
      </c>
    </row>
    <row r="62" spans="3:8">
      <c r="C62" s="724" t="s">
        <v>1510</v>
      </c>
      <c r="D62" s="723">
        <v>807880837</v>
      </c>
      <c r="E62" s="723">
        <v>877880837</v>
      </c>
      <c r="F62" s="723">
        <v>514786473.07000005</v>
      </c>
      <c r="G62" s="723">
        <v>287470915.09999996</v>
      </c>
      <c r="H62" s="723">
        <v>264055814.32999995</v>
      </c>
    </row>
    <row r="63" spans="3:8">
      <c r="C63" s="722" t="s">
        <v>1511</v>
      </c>
      <c r="D63" s="723">
        <v>54644544142</v>
      </c>
      <c r="E63" s="723">
        <v>53589262985.389999</v>
      </c>
      <c r="F63" s="723">
        <v>25292433047.690002</v>
      </c>
      <c r="G63" s="723">
        <v>23871605616.040001</v>
      </c>
      <c r="H63" s="723">
        <v>23853294916.100002</v>
      </c>
    </row>
    <row r="64" spans="3:8">
      <c r="C64" s="724" t="s">
        <v>1505</v>
      </c>
      <c r="D64" s="723">
        <v>54578544142</v>
      </c>
      <c r="E64" s="723">
        <v>53523262985.389999</v>
      </c>
      <c r="F64" s="723">
        <v>25244333587.050003</v>
      </c>
      <c r="G64" s="723">
        <v>23859378552.5</v>
      </c>
      <c r="H64" s="723">
        <v>23841184672.560001</v>
      </c>
    </row>
    <row r="65" spans="3:8">
      <c r="C65" s="724" t="s">
        <v>1512</v>
      </c>
      <c r="D65" s="723">
        <v>36000000</v>
      </c>
      <c r="E65" s="723">
        <v>36000000</v>
      </c>
      <c r="F65" s="723">
        <v>31214755.879999999</v>
      </c>
      <c r="G65" s="723">
        <v>1862304.32</v>
      </c>
      <c r="H65" s="723">
        <v>1862304.32</v>
      </c>
    </row>
    <row r="66" spans="3:8">
      <c r="C66" s="724" t="s">
        <v>1513</v>
      </c>
      <c r="D66" s="723">
        <v>30000000</v>
      </c>
      <c r="E66" s="723">
        <v>30000000</v>
      </c>
      <c r="F66" s="723">
        <v>16884704.760000002</v>
      </c>
      <c r="G66" s="723">
        <v>10364759.219999999</v>
      </c>
      <c r="H66" s="723">
        <v>10247939.219999999</v>
      </c>
    </row>
    <row r="67" spans="3:8">
      <c r="C67" s="722" t="s">
        <v>1514</v>
      </c>
      <c r="D67" s="723">
        <v>541455397</v>
      </c>
      <c r="E67" s="723">
        <v>747384337</v>
      </c>
      <c r="F67" s="723">
        <v>476197002.90999997</v>
      </c>
      <c r="G67" s="723">
        <v>228596188.42999995</v>
      </c>
      <c r="H67" s="723">
        <v>204219605.15000001</v>
      </c>
    </row>
    <row r="68" spans="3:8">
      <c r="C68" s="724" t="s">
        <v>1505</v>
      </c>
      <c r="D68" s="723">
        <v>541455397</v>
      </c>
      <c r="E68" s="723">
        <v>747384337</v>
      </c>
      <c r="F68" s="723">
        <v>476197002.90999997</v>
      </c>
      <c r="G68" s="723">
        <v>228596188.42999995</v>
      </c>
      <c r="H68" s="723">
        <v>204219605.15000001</v>
      </c>
    </row>
    <row r="69" spans="3:8">
      <c r="C69" s="722" t="s">
        <v>1515</v>
      </c>
      <c r="D69" s="723">
        <v>1488249090</v>
      </c>
      <c r="E69" s="723">
        <v>1696863982.6799998</v>
      </c>
      <c r="F69" s="723">
        <v>741717458.76000011</v>
      </c>
      <c r="G69" s="723">
        <v>588489546.19000006</v>
      </c>
      <c r="H69" s="723">
        <v>531936194.74999994</v>
      </c>
    </row>
    <row r="70" spans="3:8">
      <c r="C70" s="724" t="s">
        <v>1516</v>
      </c>
      <c r="D70" s="723">
        <v>1488249090</v>
      </c>
      <c r="E70" s="723">
        <v>1696863982.6799998</v>
      </c>
      <c r="F70" s="723">
        <v>741717458.76000011</v>
      </c>
      <c r="G70" s="723">
        <v>588489546.19000006</v>
      </c>
      <c r="H70" s="723">
        <v>531936194.74999994</v>
      </c>
    </row>
    <row r="71" spans="3:8">
      <c r="C71" s="722" t="s">
        <v>869</v>
      </c>
      <c r="D71" s="723">
        <v>3769466554</v>
      </c>
      <c r="E71" s="723">
        <v>4036466554</v>
      </c>
      <c r="F71" s="723">
        <v>2479231984.7600002</v>
      </c>
      <c r="G71" s="723">
        <v>1420858328.1200001</v>
      </c>
      <c r="H71" s="723">
        <v>1253254098.6500003</v>
      </c>
    </row>
    <row r="72" spans="3:8">
      <c r="C72" s="724" t="s">
        <v>1508</v>
      </c>
      <c r="D72" s="723">
        <v>3769466554</v>
      </c>
      <c r="E72" s="723">
        <v>4036466554</v>
      </c>
      <c r="F72" s="723">
        <v>2479231984.7600002</v>
      </c>
      <c r="G72" s="723">
        <v>1420858328.1200001</v>
      </c>
      <c r="H72" s="723">
        <v>1253254098.6500003</v>
      </c>
    </row>
    <row r="73" spans="3:8">
      <c r="C73" s="722" t="s">
        <v>1517</v>
      </c>
      <c r="D73" s="723">
        <v>242838551</v>
      </c>
      <c r="E73" s="723">
        <v>242838551</v>
      </c>
      <c r="F73" s="723">
        <v>170235226.23000005</v>
      </c>
      <c r="G73" s="723">
        <v>99770902.190000013</v>
      </c>
      <c r="H73" s="723">
        <v>97378285.040000007</v>
      </c>
    </row>
    <row r="74" spans="3:8">
      <c r="C74" s="724" t="s">
        <v>1510</v>
      </c>
      <c r="D74" s="723">
        <v>242838551</v>
      </c>
      <c r="E74" s="723">
        <v>242838551</v>
      </c>
      <c r="F74" s="723">
        <v>170235226.23000005</v>
      </c>
      <c r="G74" s="723">
        <v>99770902.190000013</v>
      </c>
      <c r="H74" s="723">
        <v>97378285.040000007</v>
      </c>
    </row>
    <row r="75" spans="3:8">
      <c r="C75" s="722" t="s">
        <v>1518</v>
      </c>
      <c r="D75" s="723">
        <v>221099141</v>
      </c>
      <c r="E75" s="723">
        <v>245256191.44999999</v>
      </c>
      <c r="F75" s="723">
        <v>115532374.70999996</v>
      </c>
      <c r="G75" s="723">
        <v>114861566.72999997</v>
      </c>
      <c r="H75" s="723">
        <v>109541659.27999997</v>
      </c>
    </row>
    <row r="76" spans="3:8">
      <c r="C76" s="724" t="s">
        <v>1510</v>
      </c>
      <c r="D76" s="723">
        <v>221099141</v>
      </c>
      <c r="E76" s="723">
        <v>245256191.44999999</v>
      </c>
      <c r="F76" s="723">
        <v>115532374.70999996</v>
      </c>
      <c r="G76" s="723">
        <v>114861566.72999997</v>
      </c>
      <c r="H76" s="723">
        <v>109541659.27999997</v>
      </c>
    </row>
    <row r="77" spans="3:8">
      <c r="C77" s="720" t="s">
        <v>1519</v>
      </c>
      <c r="D77" s="721">
        <v>3128516588</v>
      </c>
      <c r="E77" s="721">
        <v>3131942538.5</v>
      </c>
      <c r="F77" s="721">
        <v>2162421973.7400002</v>
      </c>
      <c r="G77" s="721">
        <v>1093732494.9900002</v>
      </c>
      <c r="H77" s="721">
        <v>1081532639.5700002</v>
      </c>
    </row>
    <row r="78" spans="3:8">
      <c r="C78" s="722" t="s">
        <v>1520</v>
      </c>
      <c r="D78" s="723">
        <v>3128516588</v>
      </c>
      <c r="E78" s="723">
        <v>3131942538.5</v>
      </c>
      <c r="F78" s="723">
        <v>2162421973.7400002</v>
      </c>
      <c r="G78" s="723">
        <v>1093732494.9900002</v>
      </c>
      <c r="H78" s="723">
        <v>1081532639.5700002</v>
      </c>
    </row>
    <row r="79" spans="3:8">
      <c r="C79" s="724" t="s">
        <v>1521</v>
      </c>
      <c r="D79" s="723">
        <v>3126316588</v>
      </c>
      <c r="E79" s="723">
        <v>3130642538.5</v>
      </c>
      <c r="F79" s="723">
        <v>2162256342.2600002</v>
      </c>
      <c r="G79" s="723">
        <v>1093566863.5100002</v>
      </c>
      <c r="H79" s="723">
        <v>1081367008.0900002</v>
      </c>
    </row>
    <row r="80" spans="3:8">
      <c r="C80" s="724" t="s">
        <v>1478</v>
      </c>
      <c r="D80" s="723">
        <v>2200000</v>
      </c>
      <c r="E80" s="723">
        <v>1300000</v>
      </c>
      <c r="F80" s="723">
        <v>165631.48000000001</v>
      </c>
      <c r="G80" s="723">
        <v>165631.48000000001</v>
      </c>
      <c r="H80" s="723">
        <v>165631.48000000001</v>
      </c>
    </row>
    <row r="81" spans="3:8">
      <c r="C81" s="720" t="s">
        <v>870</v>
      </c>
      <c r="D81" s="721">
        <v>37491570916</v>
      </c>
      <c r="E81" s="721">
        <v>37670330828.639999</v>
      </c>
      <c r="F81" s="721">
        <v>16996941768.269999</v>
      </c>
      <c r="G81" s="721">
        <v>15073304856.670002</v>
      </c>
      <c r="H81" s="721">
        <v>11571962763.170002</v>
      </c>
    </row>
    <row r="82" spans="3:8">
      <c r="C82" s="722" t="s">
        <v>1522</v>
      </c>
      <c r="D82" s="723">
        <v>30327207526</v>
      </c>
      <c r="E82" s="723">
        <v>29721636292.880001</v>
      </c>
      <c r="F82" s="723">
        <v>12867439152.699999</v>
      </c>
      <c r="G82" s="723">
        <v>12679962069.33</v>
      </c>
      <c r="H82" s="723">
        <v>9328431670.0100002</v>
      </c>
    </row>
    <row r="83" spans="3:8">
      <c r="C83" s="724" t="s">
        <v>1483</v>
      </c>
      <c r="D83" s="723">
        <v>694604287</v>
      </c>
      <c r="E83" s="723">
        <v>941157547.40999997</v>
      </c>
      <c r="F83" s="723">
        <v>478268470.88999999</v>
      </c>
      <c r="G83" s="723">
        <v>292999693.23000002</v>
      </c>
      <c r="H83" s="723">
        <v>288857082.47000009</v>
      </c>
    </row>
    <row r="84" spans="3:8">
      <c r="C84" s="724" t="s">
        <v>1523</v>
      </c>
      <c r="D84" s="723">
        <v>16000000</v>
      </c>
      <c r="E84" s="723">
        <v>10975506.470000001</v>
      </c>
      <c r="F84" s="723">
        <v>5087135.2500000009</v>
      </c>
      <c r="G84" s="723">
        <v>2878829.5399999996</v>
      </c>
      <c r="H84" s="723">
        <v>2838298.7399999998</v>
      </c>
    </row>
    <row r="85" spans="3:8">
      <c r="C85" s="724" t="s">
        <v>1485</v>
      </c>
      <c r="D85" s="723">
        <v>29616603239</v>
      </c>
      <c r="E85" s="723">
        <v>28769503239</v>
      </c>
      <c r="F85" s="723">
        <v>12384083546.559999</v>
      </c>
      <c r="G85" s="723">
        <v>12384083546.559999</v>
      </c>
      <c r="H85" s="723">
        <v>9036736288.7999992</v>
      </c>
    </row>
    <row r="86" spans="3:8">
      <c r="C86" s="722" t="s">
        <v>1524</v>
      </c>
      <c r="D86" s="723">
        <v>3641414862</v>
      </c>
      <c r="E86" s="723">
        <v>3641414862</v>
      </c>
      <c r="F86" s="723">
        <v>1846952228.4400005</v>
      </c>
      <c r="G86" s="723">
        <v>1184399426.8200004</v>
      </c>
      <c r="H86" s="723">
        <v>1116955597.1699996</v>
      </c>
    </row>
    <row r="87" spans="3:8">
      <c r="C87" s="724" t="s">
        <v>1525</v>
      </c>
      <c r="D87" s="723">
        <v>3641414862</v>
      </c>
      <c r="E87" s="723">
        <v>3641414862</v>
      </c>
      <c r="F87" s="723">
        <v>1846952228.4400005</v>
      </c>
      <c r="G87" s="723">
        <v>1184399426.8200004</v>
      </c>
      <c r="H87" s="723">
        <v>1116955597.1699996</v>
      </c>
    </row>
    <row r="88" spans="3:8">
      <c r="C88" s="722" t="s">
        <v>1526</v>
      </c>
      <c r="D88" s="723">
        <v>178349806</v>
      </c>
      <c r="E88" s="723">
        <v>908349805.99999988</v>
      </c>
      <c r="F88" s="723">
        <v>99879103.170000002</v>
      </c>
      <c r="G88" s="723">
        <v>90473280.450000003</v>
      </c>
      <c r="H88" s="723">
        <v>86633768.950000003</v>
      </c>
    </row>
    <row r="89" spans="3:8">
      <c r="C89" s="724" t="s">
        <v>1527</v>
      </c>
      <c r="D89" s="723">
        <v>178349806</v>
      </c>
      <c r="E89" s="723">
        <v>908349805.99999988</v>
      </c>
      <c r="F89" s="723">
        <v>99879103.170000002</v>
      </c>
      <c r="G89" s="723">
        <v>90473280.450000003</v>
      </c>
      <c r="H89" s="723">
        <v>86633768.950000003</v>
      </c>
    </row>
    <row r="90" spans="3:8">
      <c r="C90" s="722" t="s">
        <v>871</v>
      </c>
      <c r="D90" s="723">
        <v>112183641</v>
      </c>
      <c r="E90" s="723">
        <v>126514786.76000001</v>
      </c>
      <c r="F90" s="723">
        <v>52244219.010000005</v>
      </c>
      <c r="G90" s="723">
        <v>51408714.899999999</v>
      </c>
      <c r="H90" s="723">
        <v>50638485.75</v>
      </c>
    </row>
    <row r="91" spans="3:8">
      <c r="C91" s="724" t="s">
        <v>1523</v>
      </c>
      <c r="D91" s="723">
        <v>112183641</v>
      </c>
      <c r="E91" s="723">
        <v>126514786.76000001</v>
      </c>
      <c r="F91" s="723">
        <v>52244219.010000005</v>
      </c>
      <c r="G91" s="723">
        <v>51408714.899999999</v>
      </c>
      <c r="H91" s="723">
        <v>50638485.75</v>
      </c>
    </row>
    <row r="92" spans="3:8">
      <c r="C92" s="722" t="s">
        <v>1528</v>
      </c>
      <c r="D92" s="723">
        <v>334176821</v>
      </c>
      <c r="E92" s="723">
        <v>334176821</v>
      </c>
      <c r="F92" s="723">
        <v>236066948.63</v>
      </c>
      <c r="G92" s="723">
        <v>129004390.02999999</v>
      </c>
      <c r="H92" s="723">
        <v>122182429.77000003</v>
      </c>
    </row>
    <row r="93" spans="3:8">
      <c r="C93" s="724" t="s">
        <v>1529</v>
      </c>
      <c r="D93" s="723">
        <v>334176821</v>
      </c>
      <c r="E93" s="723">
        <v>334176821</v>
      </c>
      <c r="F93" s="723">
        <v>236066948.63</v>
      </c>
      <c r="G93" s="723">
        <v>129004390.02999999</v>
      </c>
      <c r="H93" s="723">
        <v>122182429.77000003</v>
      </c>
    </row>
    <row r="94" spans="3:8">
      <c r="C94" s="722" t="s">
        <v>1530</v>
      </c>
      <c r="D94" s="723">
        <v>2127499425</v>
      </c>
      <c r="E94" s="723">
        <v>2167499425</v>
      </c>
      <c r="F94" s="723">
        <v>1425660716.6500003</v>
      </c>
      <c r="G94" s="723">
        <v>681178327.12000036</v>
      </c>
      <c r="H94" s="723">
        <v>641769628.88000011</v>
      </c>
    </row>
    <row r="95" spans="3:8">
      <c r="C95" s="724" t="s">
        <v>1531</v>
      </c>
      <c r="D95" s="723">
        <v>2127499425</v>
      </c>
      <c r="E95" s="723">
        <v>2167499425</v>
      </c>
      <c r="F95" s="723">
        <v>1425660716.6500003</v>
      </c>
      <c r="G95" s="723">
        <v>681178327.12000036</v>
      </c>
      <c r="H95" s="723">
        <v>641769628.88000011</v>
      </c>
    </row>
    <row r="96" spans="3:8">
      <c r="C96" s="722" t="s">
        <v>1532</v>
      </c>
      <c r="D96" s="723">
        <v>770738835</v>
      </c>
      <c r="E96" s="723">
        <v>770738835</v>
      </c>
      <c r="F96" s="723">
        <v>468699399.66999996</v>
      </c>
      <c r="G96" s="723">
        <v>256878648.02000007</v>
      </c>
      <c r="H96" s="723">
        <v>225351182.64000013</v>
      </c>
    </row>
    <row r="97" spans="3:8">
      <c r="C97" s="724" t="s">
        <v>1533</v>
      </c>
      <c r="D97" s="723">
        <v>770738835</v>
      </c>
      <c r="E97" s="723">
        <v>770738835</v>
      </c>
      <c r="F97" s="723">
        <v>468699399.66999996</v>
      </c>
      <c r="G97" s="723">
        <v>256878648.02000007</v>
      </c>
      <c r="H97" s="723">
        <v>225351182.64000013</v>
      </c>
    </row>
    <row r="98" spans="3:8">
      <c r="C98" s="718" t="s">
        <v>872</v>
      </c>
      <c r="D98" s="719">
        <v>63356076866</v>
      </c>
      <c r="E98" s="719">
        <v>63370552375.910004</v>
      </c>
      <c r="F98" s="719">
        <v>36487495149.699997</v>
      </c>
      <c r="G98" s="719">
        <v>28268783895.739998</v>
      </c>
      <c r="H98" s="719">
        <v>27991150341.099995</v>
      </c>
    </row>
    <row r="99" spans="3:8">
      <c r="C99" s="720" t="s">
        <v>873</v>
      </c>
      <c r="D99" s="721">
        <v>32787717011</v>
      </c>
      <c r="E99" s="721">
        <v>32952192520.91</v>
      </c>
      <c r="F99" s="721">
        <v>16871081509.550001</v>
      </c>
      <c r="G99" s="721">
        <v>14541585010.330002</v>
      </c>
      <c r="H99" s="721">
        <v>14412581950.029997</v>
      </c>
    </row>
    <row r="100" spans="3:8">
      <c r="C100" s="722" t="s">
        <v>874</v>
      </c>
      <c r="D100" s="723">
        <v>29415015339</v>
      </c>
      <c r="E100" s="723">
        <v>29575318048.91</v>
      </c>
      <c r="F100" s="723">
        <v>14280030115.16</v>
      </c>
      <c r="G100" s="723">
        <v>13244213537.690001</v>
      </c>
      <c r="H100" s="723">
        <v>13151280720.65</v>
      </c>
    </row>
    <row r="101" spans="3:8">
      <c r="C101" s="724" t="s">
        <v>1483</v>
      </c>
      <c r="D101" s="723">
        <v>1848957243</v>
      </c>
      <c r="E101" s="723">
        <v>1992091516.0599999</v>
      </c>
      <c r="F101" s="723">
        <v>1353964980.9899993</v>
      </c>
      <c r="G101" s="723">
        <v>783287872.59000003</v>
      </c>
      <c r="H101" s="723">
        <v>723262181.74999964</v>
      </c>
    </row>
    <row r="102" spans="3:8">
      <c r="C102" s="724" t="s">
        <v>1534</v>
      </c>
      <c r="D102" s="723">
        <v>613449905</v>
      </c>
      <c r="E102" s="723">
        <v>613449905</v>
      </c>
      <c r="F102" s="723">
        <v>372276011.70999998</v>
      </c>
      <c r="G102" s="723">
        <v>200225096.19</v>
      </c>
      <c r="H102" s="723">
        <v>191706079.54000002</v>
      </c>
    </row>
    <row r="103" spans="3:8">
      <c r="C103" s="724" t="s">
        <v>1535</v>
      </c>
      <c r="D103" s="723">
        <v>90234580</v>
      </c>
      <c r="E103" s="723">
        <v>90234580</v>
      </c>
      <c r="F103" s="723">
        <v>37798633.510000005</v>
      </c>
      <c r="G103" s="723">
        <v>15475131.34</v>
      </c>
      <c r="H103" s="723">
        <v>15214256.34</v>
      </c>
    </row>
    <row r="104" spans="3:8">
      <c r="C104" s="724" t="s">
        <v>1536</v>
      </c>
      <c r="D104" s="723">
        <v>522138550</v>
      </c>
      <c r="E104" s="723">
        <v>536906986.85000026</v>
      </c>
      <c r="F104" s="723">
        <v>235748052.15000021</v>
      </c>
      <c r="G104" s="723">
        <v>163992008.68000001</v>
      </c>
      <c r="H104" s="723">
        <v>157920412.99999997</v>
      </c>
    </row>
    <row r="105" spans="3:8">
      <c r="C105" s="724" t="s">
        <v>1537</v>
      </c>
      <c r="D105" s="723">
        <v>1158300000</v>
      </c>
      <c r="E105" s="723">
        <v>1158000000</v>
      </c>
      <c r="F105" s="723">
        <v>374909048.86000001</v>
      </c>
      <c r="G105" s="723">
        <v>176092158.36999995</v>
      </c>
      <c r="H105" s="723">
        <v>167444996.02999994</v>
      </c>
    </row>
    <row r="106" spans="3:8">
      <c r="C106" s="724" t="s">
        <v>1478</v>
      </c>
      <c r="D106" s="723">
        <v>1183852910</v>
      </c>
      <c r="E106" s="723">
        <v>1034252910</v>
      </c>
      <c r="F106" s="723">
        <v>309885231.25</v>
      </c>
      <c r="G106" s="723">
        <v>309693113.83000004</v>
      </c>
      <c r="H106" s="723">
        <v>308651983.41000009</v>
      </c>
    </row>
    <row r="107" spans="3:8">
      <c r="C107" s="724" t="s">
        <v>1485</v>
      </c>
      <c r="D107" s="723">
        <v>23998082151</v>
      </c>
      <c r="E107" s="723">
        <v>24150382151</v>
      </c>
      <c r="F107" s="723">
        <v>11595448156.690001</v>
      </c>
      <c r="G107" s="723">
        <v>11595448156.690001</v>
      </c>
      <c r="H107" s="723">
        <v>11587080810.58</v>
      </c>
    </row>
    <row r="108" spans="3:8">
      <c r="C108" s="722" t="s">
        <v>875</v>
      </c>
      <c r="D108" s="723">
        <v>2799145782</v>
      </c>
      <c r="E108" s="723">
        <v>2799145782</v>
      </c>
      <c r="F108" s="723">
        <v>2368483344.2799997</v>
      </c>
      <c r="G108" s="723">
        <v>1100312584.7</v>
      </c>
      <c r="H108" s="723">
        <v>1072624554.7999998</v>
      </c>
    </row>
    <row r="109" spans="3:8">
      <c r="C109" s="724" t="s">
        <v>1535</v>
      </c>
      <c r="D109" s="723">
        <v>2799145782</v>
      </c>
      <c r="E109" s="723">
        <v>2799145782</v>
      </c>
      <c r="F109" s="723">
        <v>2368483344.2799997</v>
      </c>
      <c r="G109" s="723">
        <v>1100312584.7</v>
      </c>
      <c r="H109" s="723">
        <v>1072624554.7999998</v>
      </c>
    </row>
    <row r="110" spans="3:8">
      <c r="C110" s="722" t="s">
        <v>1538</v>
      </c>
      <c r="D110" s="723">
        <v>243662467</v>
      </c>
      <c r="E110" s="723">
        <v>247835266.99999997</v>
      </c>
      <c r="F110" s="723">
        <v>54175530.450000003</v>
      </c>
      <c r="G110" s="723">
        <v>50660231.05999998</v>
      </c>
      <c r="H110" s="723">
        <v>48497875.899999984</v>
      </c>
    </row>
    <row r="111" spans="3:8">
      <c r="C111" s="724" t="s">
        <v>1539</v>
      </c>
      <c r="D111" s="723">
        <v>243662467</v>
      </c>
      <c r="E111" s="723">
        <v>247835266.99999997</v>
      </c>
      <c r="F111" s="723">
        <v>54175530.450000003</v>
      </c>
      <c r="G111" s="723">
        <v>50660231.05999998</v>
      </c>
      <c r="H111" s="723">
        <v>48497875.899999984</v>
      </c>
    </row>
    <row r="112" spans="3:8">
      <c r="C112" s="722" t="s">
        <v>1540</v>
      </c>
      <c r="D112" s="723">
        <v>154804254</v>
      </c>
      <c r="E112" s="723">
        <v>154804254</v>
      </c>
      <c r="F112" s="723">
        <v>66219212.880000018</v>
      </c>
      <c r="G112" s="723">
        <v>65543616.880000018</v>
      </c>
      <c r="H112" s="723">
        <v>62772488.980000019</v>
      </c>
    </row>
    <row r="113" spans="2:8">
      <c r="B113" s="702"/>
      <c r="C113" s="724" t="s">
        <v>1541</v>
      </c>
      <c r="D113" s="723">
        <v>154804254</v>
      </c>
      <c r="E113" s="723">
        <v>154804254</v>
      </c>
      <c r="F113" s="723">
        <v>66219212.880000018</v>
      </c>
      <c r="G113" s="723">
        <v>65543616.880000018</v>
      </c>
      <c r="H113" s="723">
        <v>62772488.980000019</v>
      </c>
    </row>
    <row r="114" spans="2:8">
      <c r="B114" s="702"/>
      <c r="C114" s="722" t="s">
        <v>1542</v>
      </c>
      <c r="D114" s="723">
        <v>28358299</v>
      </c>
      <c r="E114" s="723">
        <v>28358299</v>
      </c>
      <c r="F114" s="723">
        <v>13298326.9</v>
      </c>
      <c r="G114" s="723">
        <v>12703533.280000001</v>
      </c>
      <c r="H114" s="723">
        <v>12563221.309999999</v>
      </c>
    </row>
    <row r="115" spans="2:8">
      <c r="B115" s="702"/>
      <c r="C115" s="724" t="s">
        <v>1541</v>
      </c>
      <c r="D115" s="723">
        <v>28358299</v>
      </c>
      <c r="E115" s="723">
        <v>28358299</v>
      </c>
      <c r="F115" s="723">
        <v>13298326.9</v>
      </c>
      <c r="G115" s="723">
        <v>12703533.280000001</v>
      </c>
      <c r="H115" s="723">
        <v>12563221.309999999</v>
      </c>
    </row>
    <row r="116" spans="2:8">
      <c r="B116" s="702"/>
      <c r="C116" s="722" t="s">
        <v>1543</v>
      </c>
      <c r="D116" s="723">
        <v>58083742</v>
      </c>
      <c r="E116" s="723">
        <v>58083742</v>
      </c>
      <c r="F116" s="723">
        <v>29403386.779999997</v>
      </c>
      <c r="G116" s="723">
        <v>27036573.589999992</v>
      </c>
      <c r="H116" s="723">
        <v>25325813.589999996</v>
      </c>
    </row>
    <row r="117" spans="2:8">
      <c r="B117" s="702"/>
      <c r="C117" s="724" t="s">
        <v>1541</v>
      </c>
      <c r="D117" s="723">
        <v>58083742</v>
      </c>
      <c r="E117" s="723">
        <v>58083742</v>
      </c>
      <c r="F117" s="723">
        <v>29403386.779999997</v>
      </c>
      <c r="G117" s="723">
        <v>27036573.589999992</v>
      </c>
      <c r="H117" s="723">
        <v>25325813.589999996</v>
      </c>
    </row>
    <row r="118" spans="2:8">
      <c r="B118" s="702"/>
      <c r="C118" s="722" t="s">
        <v>1544</v>
      </c>
      <c r="D118" s="723">
        <v>23220164</v>
      </c>
      <c r="E118" s="723">
        <v>23220164</v>
      </c>
      <c r="F118" s="723">
        <v>19661572.900000002</v>
      </c>
      <c r="G118" s="723">
        <v>10320181.030000003</v>
      </c>
      <c r="H118" s="723">
        <v>10149268.060000004</v>
      </c>
    </row>
    <row r="119" spans="2:8">
      <c r="B119" s="702"/>
      <c r="C119" s="724" t="s">
        <v>1541</v>
      </c>
      <c r="D119" s="723">
        <v>23220164</v>
      </c>
      <c r="E119" s="723">
        <v>23220164</v>
      </c>
      <c r="F119" s="723">
        <v>19661572.900000002</v>
      </c>
      <c r="G119" s="723">
        <v>10320181.030000003</v>
      </c>
      <c r="H119" s="723">
        <v>10149268.060000004</v>
      </c>
    </row>
    <row r="120" spans="2:8">
      <c r="B120" s="702"/>
      <c r="C120" s="722" t="s">
        <v>1545</v>
      </c>
      <c r="D120" s="723">
        <v>19538990</v>
      </c>
      <c r="E120" s="723">
        <v>19538990</v>
      </c>
      <c r="F120" s="723">
        <v>15805438.790000001</v>
      </c>
      <c r="G120" s="723">
        <v>8692063.2800000012</v>
      </c>
      <c r="H120" s="723">
        <v>8607453.4000000004</v>
      </c>
    </row>
    <row r="121" spans="2:8">
      <c r="B121" s="702"/>
      <c r="C121" s="724" t="s">
        <v>1541</v>
      </c>
      <c r="D121" s="723">
        <v>19538990</v>
      </c>
      <c r="E121" s="723">
        <v>19538990</v>
      </c>
      <c r="F121" s="723">
        <v>15805438.790000001</v>
      </c>
      <c r="G121" s="723">
        <v>8692063.2800000012</v>
      </c>
      <c r="H121" s="723">
        <v>8607453.4000000004</v>
      </c>
    </row>
    <row r="122" spans="2:8">
      <c r="B122" s="702"/>
      <c r="C122" s="722" t="s">
        <v>1546</v>
      </c>
      <c r="D122" s="723">
        <v>18714095</v>
      </c>
      <c r="E122" s="723">
        <v>18714095</v>
      </c>
      <c r="F122" s="723">
        <v>9590770.5399999972</v>
      </c>
      <c r="G122" s="723">
        <v>9588165.4900000002</v>
      </c>
      <c r="H122" s="723">
        <v>8289932.0100000007</v>
      </c>
    </row>
    <row r="123" spans="2:8">
      <c r="B123" s="702"/>
      <c r="C123" s="724" t="s">
        <v>1541</v>
      </c>
      <c r="D123" s="723">
        <v>18714095</v>
      </c>
      <c r="E123" s="723">
        <v>18714095</v>
      </c>
      <c r="F123" s="723">
        <v>9590770.5399999972</v>
      </c>
      <c r="G123" s="723">
        <v>9588165.4900000002</v>
      </c>
      <c r="H123" s="723">
        <v>8289932.0100000007</v>
      </c>
    </row>
    <row r="124" spans="2:8">
      <c r="B124" s="702"/>
      <c r="C124" s="722" t="s">
        <v>1547</v>
      </c>
      <c r="D124" s="723">
        <v>27173879</v>
      </c>
      <c r="E124" s="723">
        <v>27173879</v>
      </c>
      <c r="F124" s="723">
        <v>14413810.869999997</v>
      </c>
      <c r="G124" s="723">
        <v>12514523.33</v>
      </c>
      <c r="H124" s="723">
        <v>12470621.33</v>
      </c>
    </row>
    <row r="125" spans="2:8">
      <c r="B125" s="702"/>
      <c r="C125" s="724" t="s">
        <v>1541</v>
      </c>
      <c r="D125" s="723">
        <v>27173879</v>
      </c>
      <c r="E125" s="723">
        <v>27173879</v>
      </c>
      <c r="F125" s="723">
        <v>14413810.869999997</v>
      </c>
      <c r="G125" s="723">
        <v>12514523.33</v>
      </c>
      <c r="H125" s="723">
        <v>12470621.33</v>
      </c>
    </row>
    <row r="126" spans="2:8">
      <c r="B126" s="702"/>
      <c r="C126" s="720" t="s">
        <v>876</v>
      </c>
      <c r="D126" s="721">
        <v>30568359855</v>
      </c>
      <c r="E126" s="721">
        <v>30418359855</v>
      </c>
      <c r="F126" s="721">
        <v>19616413640.149998</v>
      </c>
      <c r="G126" s="721">
        <v>13727198885.410002</v>
      </c>
      <c r="H126" s="721">
        <v>13578568391.07</v>
      </c>
    </row>
    <row r="127" spans="2:8">
      <c r="B127" s="702"/>
      <c r="C127" s="722" t="s">
        <v>1548</v>
      </c>
      <c r="D127" s="723">
        <v>27327318461</v>
      </c>
      <c r="E127" s="723">
        <v>26767259920.880001</v>
      </c>
      <c r="F127" s="723">
        <v>17129704377.259998</v>
      </c>
      <c r="G127" s="723">
        <v>12346734260.570002</v>
      </c>
      <c r="H127" s="723">
        <v>12266766932.849998</v>
      </c>
    </row>
    <row r="128" spans="2:8">
      <c r="B128" s="702"/>
      <c r="C128" s="724" t="s">
        <v>1549</v>
      </c>
      <c r="D128" s="723">
        <v>26687318461</v>
      </c>
      <c r="E128" s="723">
        <v>26127259920.880001</v>
      </c>
      <c r="F128" s="723">
        <v>16850726902.999998</v>
      </c>
      <c r="G128" s="723">
        <v>12103471808.310001</v>
      </c>
      <c r="H128" s="723">
        <v>12023504480.589998</v>
      </c>
    </row>
    <row r="129" spans="2:8">
      <c r="B129" s="702"/>
      <c r="C129" s="724" t="s">
        <v>1537</v>
      </c>
      <c r="D129" s="723">
        <v>640000000</v>
      </c>
      <c r="E129" s="723">
        <v>640000000</v>
      </c>
      <c r="F129" s="723">
        <v>278977474.25999999</v>
      </c>
      <c r="G129" s="723">
        <v>243262452.26000002</v>
      </c>
      <c r="H129" s="723">
        <v>243262452.26000002</v>
      </c>
    </row>
    <row r="130" spans="2:8">
      <c r="B130" s="702"/>
      <c r="C130" s="722" t="s">
        <v>1550</v>
      </c>
      <c r="D130" s="723">
        <v>155897779</v>
      </c>
      <c r="E130" s="723">
        <v>482883259.12000006</v>
      </c>
      <c r="F130" s="723">
        <v>112802175.94</v>
      </c>
      <c r="G130" s="723">
        <v>66485983.100000024</v>
      </c>
      <c r="H130" s="723">
        <v>60004138.650000013</v>
      </c>
    </row>
    <row r="131" spans="2:8">
      <c r="B131" s="702"/>
      <c r="C131" s="724" t="s">
        <v>1551</v>
      </c>
      <c r="D131" s="723">
        <v>155897779</v>
      </c>
      <c r="E131" s="723">
        <v>482883259.12000006</v>
      </c>
      <c r="F131" s="723">
        <v>112802175.94</v>
      </c>
      <c r="G131" s="723">
        <v>66485983.100000024</v>
      </c>
      <c r="H131" s="723">
        <v>60004138.650000013</v>
      </c>
    </row>
    <row r="132" spans="2:8">
      <c r="B132" s="702"/>
      <c r="C132" s="722" t="s">
        <v>1552</v>
      </c>
      <c r="D132" s="723">
        <v>571559118</v>
      </c>
      <c r="E132" s="723">
        <v>571559118</v>
      </c>
      <c r="F132" s="723">
        <v>439078809.20000005</v>
      </c>
      <c r="G132" s="723">
        <v>235479371.59000003</v>
      </c>
      <c r="H132" s="723">
        <v>211281751.94</v>
      </c>
    </row>
    <row r="133" spans="2:8">
      <c r="B133" s="702"/>
      <c r="C133" s="724" t="s">
        <v>1549</v>
      </c>
      <c r="D133" s="723">
        <v>571559118</v>
      </c>
      <c r="E133" s="723">
        <v>571559118</v>
      </c>
      <c r="F133" s="723">
        <v>439078809.20000005</v>
      </c>
      <c r="G133" s="723">
        <v>235479371.59000003</v>
      </c>
      <c r="H133" s="723">
        <v>211281751.94</v>
      </c>
    </row>
    <row r="134" spans="2:8">
      <c r="B134" s="702"/>
      <c r="C134" s="722" t="s">
        <v>1553</v>
      </c>
      <c r="D134" s="723">
        <v>1290877592</v>
      </c>
      <c r="E134" s="723">
        <v>1360877591.9999998</v>
      </c>
      <c r="F134" s="723">
        <v>979583196.6200006</v>
      </c>
      <c r="G134" s="723">
        <v>576803574.35000026</v>
      </c>
      <c r="H134" s="723">
        <v>552961271.27999997</v>
      </c>
    </row>
    <row r="135" spans="2:8">
      <c r="B135" s="702"/>
      <c r="C135" s="724" t="s">
        <v>1554</v>
      </c>
      <c r="D135" s="723">
        <v>1290877592</v>
      </c>
      <c r="E135" s="723">
        <v>1360877591.9999998</v>
      </c>
      <c r="F135" s="723">
        <v>979583196.6200006</v>
      </c>
      <c r="G135" s="723">
        <v>576803574.35000026</v>
      </c>
      <c r="H135" s="723">
        <v>552961271.27999997</v>
      </c>
    </row>
    <row r="136" spans="2:8">
      <c r="B136" s="702"/>
      <c r="C136" s="722" t="s">
        <v>1555</v>
      </c>
      <c r="D136" s="723">
        <v>86748868</v>
      </c>
      <c r="E136" s="723">
        <v>86748868</v>
      </c>
      <c r="F136" s="723">
        <v>66059657.559999995</v>
      </c>
      <c r="G136" s="723">
        <v>38363101.419999994</v>
      </c>
      <c r="H136" s="723">
        <v>34008263.75</v>
      </c>
    </row>
    <row r="137" spans="2:8">
      <c r="B137" s="702"/>
      <c r="C137" s="724" t="s">
        <v>1556</v>
      </c>
      <c r="D137" s="723">
        <v>86748868</v>
      </c>
      <c r="E137" s="723">
        <v>86748868</v>
      </c>
      <c r="F137" s="723">
        <v>66059657.559999995</v>
      </c>
      <c r="G137" s="723">
        <v>38363101.419999994</v>
      </c>
      <c r="H137" s="723">
        <v>34008263.75</v>
      </c>
    </row>
    <row r="138" spans="2:8">
      <c r="B138" s="702"/>
      <c r="C138" s="722" t="s">
        <v>877</v>
      </c>
      <c r="D138" s="723">
        <v>1061940904</v>
      </c>
      <c r="E138" s="723">
        <v>1061940904</v>
      </c>
      <c r="F138" s="723">
        <v>824284283.9599998</v>
      </c>
      <c r="G138" s="723">
        <v>422963968.81000012</v>
      </c>
      <c r="H138" s="723">
        <v>418934911.54000014</v>
      </c>
    </row>
    <row r="139" spans="2:8">
      <c r="B139" s="702"/>
      <c r="C139" s="724" t="s">
        <v>1556</v>
      </c>
      <c r="D139" s="723">
        <v>1061940904</v>
      </c>
      <c r="E139" s="723">
        <v>1061940904</v>
      </c>
      <c r="F139" s="723">
        <v>824284283.9599998</v>
      </c>
      <c r="G139" s="723">
        <v>422963968.81000012</v>
      </c>
      <c r="H139" s="723">
        <v>418934911.54000014</v>
      </c>
    </row>
    <row r="140" spans="2:8">
      <c r="B140" s="702"/>
      <c r="C140" s="722" t="s">
        <v>1557</v>
      </c>
      <c r="D140" s="723">
        <v>74017133</v>
      </c>
      <c r="E140" s="723">
        <v>87090193</v>
      </c>
      <c r="F140" s="723">
        <v>64901139.609999992</v>
      </c>
      <c r="G140" s="723">
        <v>40368625.569999985</v>
      </c>
      <c r="H140" s="723">
        <v>34611121.059999995</v>
      </c>
    </row>
    <row r="141" spans="2:8">
      <c r="B141" s="702"/>
      <c r="C141" s="724" t="s">
        <v>1556</v>
      </c>
      <c r="D141" s="723">
        <v>74017133</v>
      </c>
      <c r="E141" s="723">
        <v>87090193</v>
      </c>
      <c r="F141" s="723">
        <v>64901139.609999992</v>
      </c>
      <c r="G141" s="723">
        <v>40368625.569999985</v>
      </c>
      <c r="H141" s="723">
        <v>34611121.059999995</v>
      </c>
    </row>
    <row r="142" spans="2:8">
      <c r="B142" s="702"/>
      <c r="C142" s="718" t="s">
        <v>878</v>
      </c>
      <c r="D142" s="719">
        <v>58313394674</v>
      </c>
      <c r="E142" s="719">
        <v>58570821589.75</v>
      </c>
      <c r="F142" s="719">
        <v>47492548728.529991</v>
      </c>
      <c r="G142" s="719">
        <v>26538228957.029991</v>
      </c>
      <c r="H142" s="719">
        <v>25905287123.009987</v>
      </c>
    </row>
    <row r="143" spans="2:8">
      <c r="B143" s="702"/>
      <c r="C143" s="720" t="s">
        <v>879</v>
      </c>
      <c r="D143" s="721">
        <v>19600126063</v>
      </c>
      <c r="E143" s="721">
        <v>19231199585.699997</v>
      </c>
      <c r="F143" s="721">
        <v>14338810109.879997</v>
      </c>
      <c r="G143" s="721">
        <v>7582928071.0399981</v>
      </c>
      <c r="H143" s="721">
        <v>7395291702.279995</v>
      </c>
    </row>
    <row r="144" spans="2:8">
      <c r="B144" s="702"/>
      <c r="C144" s="722" t="s">
        <v>880</v>
      </c>
      <c r="D144" s="723">
        <v>14619897239</v>
      </c>
      <c r="E144" s="723">
        <v>13918780672.58</v>
      </c>
      <c r="F144" s="723">
        <v>10186171706.869999</v>
      </c>
      <c r="G144" s="723">
        <v>5230174283.8899994</v>
      </c>
      <c r="H144" s="723">
        <v>5169594190.8499985</v>
      </c>
    </row>
    <row r="145" spans="2:8">
      <c r="B145" s="702"/>
      <c r="C145" s="724" t="s">
        <v>1483</v>
      </c>
      <c r="D145" s="723">
        <v>5170075406</v>
      </c>
      <c r="E145" s="723">
        <v>5783641541</v>
      </c>
      <c r="F145" s="723">
        <v>2962082879.4999995</v>
      </c>
      <c r="G145" s="723">
        <v>1263845399.0199995</v>
      </c>
      <c r="H145" s="723">
        <v>1206309017.9799991</v>
      </c>
    </row>
    <row r="146" spans="2:8">
      <c r="B146" s="702"/>
      <c r="C146" s="724" t="s">
        <v>1478</v>
      </c>
      <c r="D146" s="723">
        <v>9449821833</v>
      </c>
      <c r="E146" s="723">
        <v>8135139131.5799999</v>
      </c>
      <c r="F146" s="723">
        <v>7224088827.3699999</v>
      </c>
      <c r="G146" s="723">
        <v>3966328884.8699999</v>
      </c>
      <c r="H146" s="723">
        <v>3963285172.8699999</v>
      </c>
    </row>
    <row r="147" spans="2:8">
      <c r="B147" s="702"/>
      <c r="C147" s="722" t="s">
        <v>881</v>
      </c>
      <c r="D147" s="723">
        <v>744949995</v>
      </c>
      <c r="E147" s="723">
        <v>744949995</v>
      </c>
      <c r="F147" s="723">
        <v>654738766.48999965</v>
      </c>
      <c r="G147" s="723">
        <v>337125580.13999975</v>
      </c>
      <c r="H147" s="723">
        <v>323980738.51999986</v>
      </c>
    </row>
    <row r="148" spans="2:8">
      <c r="B148" s="702"/>
      <c r="C148" s="724" t="s">
        <v>1558</v>
      </c>
      <c r="D148" s="723">
        <v>744949995</v>
      </c>
      <c r="E148" s="723">
        <v>744949995</v>
      </c>
      <c r="F148" s="723">
        <v>654738766.48999965</v>
      </c>
      <c r="G148" s="723">
        <v>337125580.13999975</v>
      </c>
      <c r="H148" s="723">
        <v>323980738.51999986</v>
      </c>
    </row>
    <row r="149" spans="2:8">
      <c r="B149" s="702"/>
      <c r="C149" s="722" t="s">
        <v>1559</v>
      </c>
      <c r="D149" s="723">
        <v>33945918</v>
      </c>
      <c r="E149" s="723">
        <v>33945918</v>
      </c>
      <c r="F149" s="723">
        <v>21618534.43</v>
      </c>
      <c r="G149" s="723">
        <v>13082044.129999999</v>
      </c>
      <c r="H149" s="723">
        <v>12277362.629999999</v>
      </c>
    </row>
    <row r="150" spans="2:8">
      <c r="B150" s="702"/>
      <c r="C150" s="724" t="s">
        <v>1560</v>
      </c>
      <c r="D150" s="723">
        <v>33945918</v>
      </c>
      <c r="E150" s="723">
        <v>33945918</v>
      </c>
      <c r="F150" s="723">
        <v>21618534.43</v>
      </c>
      <c r="G150" s="723">
        <v>13082044.129999999</v>
      </c>
      <c r="H150" s="723">
        <v>12277362.629999999</v>
      </c>
    </row>
    <row r="151" spans="2:8">
      <c r="B151" s="702"/>
      <c r="C151" s="722" t="s">
        <v>1561</v>
      </c>
      <c r="D151" s="723">
        <v>103047702</v>
      </c>
      <c r="E151" s="723">
        <v>103047702</v>
      </c>
      <c r="F151" s="723">
        <v>82263925.079999983</v>
      </c>
      <c r="G151" s="723">
        <v>45193056.870000005</v>
      </c>
      <c r="H151" s="723">
        <v>44589056.870000005</v>
      </c>
    </row>
    <row r="152" spans="2:8">
      <c r="B152" s="702"/>
      <c r="C152" s="724" t="s">
        <v>1560</v>
      </c>
      <c r="D152" s="723">
        <v>103047702</v>
      </c>
      <c r="E152" s="723">
        <v>103047702</v>
      </c>
      <c r="F152" s="723">
        <v>82263925.079999983</v>
      </c>
      <c r="G152" s="723">
        <v>45193056.870000005</v>
      </c>
      <c r="H152" s="723">
        <v>44589056.870000005</v>
      </c>
    </row>
    <row r="153" spans="2:8">
      <c r="B153" s="702"/>
      <c r="C153" s="722" t="s">
        <v>882</v>
      </c>
      <c r="D153" s="723">
        <v>930879902</v>
      </c>
      <c r="E153" s="723">
        <v>986848528.08000016</v>
      </c>
      <c r="F153" s="723">
        <v>901978422.67000008</v>
      </c>
      <c r="G153" s="723">
        <v>444964404.33999997</v>
      </c>
      <c r="H153" s="723">
        <v>433236067.96999991</v>
      </c>
    </row>
    <row r="154" spans="2:8">
      <c r="B154" s="702"/>
      <c r="C154" s="724" t="s">
        <v>1560</v>
      </c>
      <c r="D154" s="723">
        <v>930879902</v>
      </c>
      <c r="E154" s="723">
        <v>986848528.08000016</v>
      </c>
      <c r="F154" s="723">
        <v>901978422.67000008</v>
      </c>
      <c r="G154" s="723">
        <v>444964404.33999997</v>
      </c>
      <c r="H154" s="723">
        <v>433236067.96999991</v>
      </c>
    </row>
    <row r="155" spans="2:8">
      <c r="B155" s="702"/>
      <c r="C155" s="722" t="s">
        <v>883</v>
      </c>
      <c r="D155" s="723">
        <v>44932006</v>
      </c>
      <c r="E155" s="723">
        <v>45312006</v>
      </c>
      <c r="F155" s="723">
        <v>37617984.410000004</v>
      </c>
      <c r="G155" s="723">
        <v>18873983.919999998</v>
      </c>
      <c r="H155" s="723">
        <v>17817660.109999999</v>
      </c>
    </row>
    <row r="156" spans="2:8">
      <c r="B156" s="702"/>
      <c r="C156" s="724" t="s">
        <v>1562</v>
      </c>
      <c r="D156" s="723">
        <v>44932006</v>
      </c>
      <c r="E156" s="723">
        <v>45312006</v>
      </c>
      <c r="F156" s="723">
        <v>37617984.410000004</v>
      </c>
      <c r="G156" s="723">
        <v>18873983.919999998</v>
      </c>
      <c r="H156" s="723">
        <v>17817660.109999999</v>
      </c>
    </row>
    <row r="157" spans="2:8">
      <c r="B157" s="702"/>
      <c r="C157" s="722" t="s">
        <v>1563</v>
      </c>
      <c r="D157" s="723">
        <v>48550007</v>
      </c>
      <c r="E157" s="723">
        <v>48550007</v>
      </c>
      <c r="F157" s="723">
        <v>37801314.680000007</v>
      </c>
      <c r="G157" s="723">
        <v>21658770.649999995</v>
      </c>
      <c r="H157" s="723">
        <v>21603770.649999995</v>
      </c>
    </row>
    <row r="158" spans="2:8">
      <c r="B158" s="702"/>
      <c r="C158" s="724" t="s">
        <v>1558</v>
      </c>
      <c r="D158" s="723">
        <v>48550007</v>
      </c>
      <c r="E158" s="723">
        <v>48550007</v>
      </c>
      <c r="F158" s="723">
        <v>37801314.680000007</v>
      </c>
      <c r="G158" s="723">
        <v>21658770.649999995</v>
      </c>
      <c r="H158" s="723">
        <v>21603770.649999995</v>
      </c>
    </row>
    <row r="159" spans="2:8">
      <c r="B159" s="702"/>
      <c r="C159" s="722" t="s">
        <v>1564</v>
      </c>
      <c r="D159" s="723">
        <v>22880448</v>
      </c>
      <c r="E159" s="723">
        <v>22880448</v>
      </c>
      <c r="F159" s="723">
        <v>10298472.630000001</v>
      </c>
      <c r="G159" s="723">
        <v>10298471.780000001</v>
      </c>
      <c r="H159" s="723">
        <v>10115371.780000001</v>
      </c>
    </row>
    <row r="160" spans="2:8">
      <c r="B160" s="702"/>
      <c r="C160" s="724" t="s">
        <v>1558</v>
      </c>
      <c r="D160" s="723">
        <v>22880448</v>
      </c>
      <c r="E160" s="723">
        <v>22880448</v>
      </c>
      <c r="F160" s="723">
        <v>10298472.630000001</v>
      </c>
      <c r="G160" s="723">
        <v>10298471.780000001</v>
      </c>
      <c r="H160" s="723">
        <v>10115371.780000001</v>
      </c>
    </row>
    <row r="161" spans="2:8">
      <c r="B161" s="702"/>
      <c r="C161" s="722" t="s">
        <v>1565</v>
      </c>
      <c r="D161" s="723">
        <v>45966882</v>
      </c>
      <c r="E161" s="723">
        <v>45966882</v>
      </c>
      <c r="F161" s="723">
        <v>40372083.670000009</v>
      </c>
      <c r="G161" s="723">
        <v>29570888.77</v>
      </c>
      <c r="H161" s="723">
        <v>28674261.370000001</v>
      </c>
    </row>
    <row r="162" spans="2:8">
      <c r="B162" s="702"/>
      <c r="C162" s="724" t="s">
        <v>1558</v>
      </c>
      <c r="D162" s="723">
        <v>45966882</v>
      </c>
      <c r="E162" s="723">
        <v>45966882</v>
      </c>
      <c r="F162" s="723">
        <v>40372083.670000009</v>
      </c>
      <c r="G162" s="723">
        <v>29570888.77</v>
      </c>
      <c r="H162" s="723">
        <v>28674261.370000001</v>
      </c>
    </row>
    <row r="163" spans="2:8">
      <c r="B163" s="702"/>
      <c r="C163" s="722" t="s">
        <v>1566</v>
      </c>
      <c r="D163" s="723">
        <v>35548460</v>
      </c>
      <c r="E163" s="723">
        <v>35548460</v>
      </c>
      <c r="F163" s="723">
        <v>30197326.449999996</v>
      </c>
      <c r="G163" s="723">
        <v>16141757.539999999</v>
      </c>
      <c r="H163" s="723">
        <v>16067924.939999999</v>
      </c>
    </row>
    <row r="164" spans="2:8">
      <c r="B164" s="702"/>
      <c r="C164" s="724" t="s">
        <v>1558</v>
      </c>
      <c r="D164" s="723">
        <v>35548460</v>
      </c>
      <c r="E164" s="723">
        <v>35548460</v>
      </c>
      <c r="F164" s="723">
        <v>30197326.449999996</v>
      </c>
      <c r="G164" s="723">
        <v>16141757.539999999</v>
      </c>
      <c r="H164" s="723">
        <v>16067924.939999999</v>
      </c>
    </row>
    <row r="165" spans="2:8">
      <c r="B165" s="702"/>
      <c r="C165" s="722" t="s">
        <v>1567</v>
      </c>
      <c r="D165" s="723">
        <v>26497431</v>
      </c>
      <c r="E165" s="723">
        <v>26497431</v>
      </c>
      <c r="F165" s="723">
        <v>22731435.410000008</v>
      </c>
      <c r="G165" s="723">
        <v>11424426.939999999</v>
      </c>
      <c r="H165" s="723">
        <v>10998170.82</v>
      </c>
    </row>
    <row r="166" spans="2:8">
      <c r="B166" s="702"/>
      <c r="C166" s="724" t="s">
        <v>1483</v>
      </c>
      <c r="D166" s="723">
        <v>26497431</v>
      </c>
      <c r="E166" s="723">
        <v>26497431</v>
      </c>
      <c r="F166" s="723">
        <v>22731435.410000008</v>
      </c>
      <c r="G166" s="723">
        <v>11424426.939999999</v>
      </c>
      <c r="H166" s="723">
        <v>10998170.82</v>
      </c>
    </row>
    <row r="167" spans="2:8">
      <c r="B167" s="702"/>
      <c r="C167" s="722" t="s">
        <v>1568</v>
      </c>
      <c r="D167" s="723">
        <v>502430792</v>
      </c>
      <c r="E167" s="723">
        <v>502430792</v>
      </c>
      <c r="F167" s="723">
        <v>424281141.61000007</v>
      </c>
      <c r="G167" s="723">
        <v>229936288.66</v>
      </c>
      <c r="H167" s="723">
        <v>213868695.40000007</v>
      </c>
    </row>
    <row r="168" spans="2:8">
      <c r="B168" s="702"/>
      <c r="C168" s="724" t="s">
        <v>1562</v>
      </c>
      <c r="D168" s="723">
        <v>502430792</v>
      </c>
      <c r="E168" s="723">
        <v>502430792</v>
      </c>
      <c r="F168" s="723">
        <v>424281141.61000007</v>
      </c>
      <c r="G168" s="723">
        <v>229936288.66</v>
      </c>
      <c r="H168" s="723">
        <v>213868695.40000007</v>
      </c>
    </row>
    <row r="169" spans="2:8">
      <c r="B169" s="702"/>
      <c r="C169" s="722" t="s">
        <v>1569</v>
      </c>
      <c r="D169" s="723">
        <v>59148407</v>
      </c>
      <c r="E169" s="723">
        <v>59148407.000000007</v>
      </c>
      <c r="F169" s="723">
        <v>26189281.129999995</v>
      </c>
      <c r="G169" s="723">
        <v>26175886.659999996</v>
      </c>
      <c r="H169" s="723">
        <v>26074783.879999995</v>
      </c>
    </row>
    <row r="170" spans="2:8">
      <c r="B170" s="702"/>
      <c r="C170" s="724" t="s">
        <v>1562</v>
      </c>
      <c r="D170" s="723">
        <v>59148407</v>
      </c>
      <c r="E170" s="723">
        <v>59148407.000000007</v>
      </c>
      <c r="F170" s="723">
        <v>26189281.129999995</v>
      </c>
      <c r="G170" s="723">
        <v>26175886.659999996</v>
      </c>
      <c r="H170" s="723">
        <v>26074783.879999995</v>
      </c>
    </row>
    <row r="171" spans="2:8">
      <c r="B171" s="702"/>
      <c r="C171" s="722" t="s">
        <v>884</v>
      </c>
      <c r="D171" s="723">
        <v>110678266</v>
      </c>
      <c r="E171" s="723">
        <v>121388089</v>
      </c>
      <c r="F171" s="723">
        <v>106581690.97000001</v>
      </c>
      <c r="G171" s="723">
        <v>58609787.469999991</v>
      </c>
      <c r="H171" s="723">
        <v>55758350.159999989</v>
      </c>
    </row>
    <row r="172" spans="2:8">
      <c r="B172" s="702"/>
      <c r="C172" s="724" t="s">
        <v>1562</v>
      </c>
      <c r="D172" s="723">
        <v>110678266</v>
      </c>
      <c r="E172" s="723">
        <v>121388089</v>
      </c>
      <c r="F172" s="723">
        <v>106581690.97000001</v>
      </c>
      <c r="G172" s="723">
        <v>58609787.469999991</v>
      </c>
      <c r="H172" s="723">
        <v>55758350.159999989</v>
      </c>
    </row>
    <row r="173" spans="2:8">
      <c r="B173" s="702"/>
      <c r="C173" s="722" t="s">
        <v>1570</v>
      </c>
      <c r="D173" s="723">
        <v>56066383</v>
      </c>
      <c r="E173" s="723">
        <v>56066383</v>
      </c>
      <c r="F173" s="723">
        <v>44923543.390000001</v>
      </c>
      <c r="G173" s="723">
        <v>26909094.070000004</v>
      </c>
      <c r="H173" s="723">
        <v>25769641.590000004</v>
      </c>
    </row>
    <row r="174" spans="2:8">
      <c r="B174" s="702"/>
      <c r="C174" s="724" t="s">
        <v>1558</v>
      </c>
      <c r="D174" s="723">
        <v>56066383</v>
      </c>
      <c r="E174" s="723">
        <v>56066383</v>
      </c>
      <c r="F174" s="723">
        <v>44923543.390000001</v>
      </c>
      <c r="G174" s="723">
        <v>26909094.070000004</v>
      </c>
      <c r="H174" s="723">
        <v>25769641.590000004</v>
      </c>
    </row>
    <row r="175" spans="2:8">
      <c r="B175" s="702"/>
      <c r="C175" s="722" t="s">
        <v>885</v>
      </c>
      <c r="D175" s="723">
        <v>67330163</v>
      </c>
      <c r="E175" s="723">
        <v>72330163</v>
      </c>
      <c r="F175" s="723">
        <v>58372582.119999997</v>
      </c>
      <c r="G175" s="723">
        <v>35070776.25</v>
      </c>
      <c r="H175" s="723">
        <v>32458279.070000008</v>
      </c>
    </row>
    <row r="176" spans="2:8">
      <c r="B176" s="702"/>
      <c r="C176" s="724" t="s">
        <v>1562</v>
      </c>
      <c r="D176" s="723">
        <v>67330163</v>
      </c>
      <c r="E176" s="723">
        <v>72330163</v>
      </c>
      <c r="F176" s="723">
        <v>58372582.119999997</v>
      </c>
      <c r="G176" s="723">
        <v>35070776.25</v>
      </c>
      <c r="H176" s="723">
        <v>32458279.070000008</v>
      </c>
    </row>
    <row r="177" spans="2:8">
      <c r="B177" s="702"/>
      <c r="C177" s="722" t="s">
        <v>1571</v>
      </c>
      <c r="D177" s="723">
        <v>349724674</v>
      </c>
      <c r="E177" s="723">
        <v>418443712.42000002</v>
      </c>
      <c r="F177" s="723">
        <v>221171321.18000001</v>
      </c>
      <c r="G177" s="723">
        <v>214935994.67000005</v>
      </c>
      <c r="H177" s="723">
        <v>164059371.17000005</v>
      </c>
    </row>
    <row r="178" spans="2:8">
      <c r="B178" s="702"/>
      <c r="C178" s="724" t="s">
        <v>1562</v>
      </c>
      <c r="D178" s="723">
        <v>349724674</v>
      </c>
      <c r="E178" s="723">
        <v>418443712.42000002</v>
      </c>
      <c r="F178" s="723">
        <v>221171321.18000001</v>
      </c>
      <c r="G178" s="723">
        <v>214935994.67000005</v>
      </c>
      <c r="H178" s="723">
        <v>164059371.17000005</v>
      </c>
    </row>
    <row r="179" spans="2:8">
      <c r="B179" s="702"/>
      <c r="C179" s="722" t="s">
        <v>886</v>
      </c>
      <c r="D179" s="723">
        <v>1438381563</v>
      </c>
      <c r="E179" s="723">
        <v>1438381563</v>
      </c>
      <c r="F179" s="723">
        <v>1090380137.6500003</v>
      </c>
      <c r="G179" s="723">
        <v>604662304.78000021</v>
      </c>
      <c r="H179" s="723">
        <v>594154679.45000005</v>
      </c>
    </row>
    <row r="180" spans="2:8">
      <c r="B180" s="702"/>
      <c r="C180" s="724" t="s">
        <v>1562</v>
      </c>
      <c r="D180" s="723">
        <v>1438381563</v>
      </c>
      <c r="E180" s="723">
        <v>1438381563</v>
      </c>
      <c r="F180" s="723">
        <v>1090380137.6500003</v>
      </c>
      <c r="G180" s="723">
        <v>604662304.78000021</v>
      </c>
      <c r="H180" s="723">
        <v>594154679.45000005</v>
      </c>
    </row>
    <row r="181" spans="2:8">
      <c r="B181" s="702"/>
      <c r="C181" s="722" t="s">
        <v>1572</v>
      </c>
      <c r="D181" s="723">
        <v>48158069</v>
      </c>
      <c r="E181" s="723">
        <v>48158069</v>
      </c>
      <c r="F181" s="723">
        <v>37619168.230000004</v>
      </c>
      <c r="G181" s="723">
        <v>23499460.23</v>
      </c>
      <c r="H181" s="723">
        <v>21644684.310000002</v>
      </c>
    </row>
    <row r="182" spans="2:8">
      <c r="B182" s="702"/>
      <c r="C182" s="724" t="s">
        <v>1483</v>
      </c>
      <c r="D182" s="723">
        <v>48158069</v>
      </c>
      <c r="E182" s="723">
        <v>48158069</v>
      </c>
      <c r="F182" s="723">
        <v>37619168.230000004</v>
      </c>
      <c r="G182" s="723">
        <v>23499460.23</v>
      </c>
      <c r="H182" s="723">
        <v>21644684.310000002</v>
      </c>
    </row>
    <row r="183" spans="2:8">
      <c r="B183" s="702"/>
      <c r="C183" s="722" t="s">
        <v>1573</v>
      </c>
      <c r="D183" s="723">
        <v>76493359</v>
      </c>
      <c r="E183" s="723">
        <v>126493359</v>
      </c>
      <c r="F183" s="723">
        <v>64842648.539999999</v>
      </c>
      <c r="G183" s="723">
        <v>34036722.090000011</v>
      </c>
      <c r="H183" s="723">
        <v>33708824.690000013</v>
      </c>
    </row>
    <row r="184" spans="2:8">
      <c r="B184" s="702"/>
      <c r="C184" s="724" t="s">
        <v>1558</v>
      </c>
      <c r="D184" s="723">
        <v>76493359</v>
      </c>
      <c r="E184" s="723">
        <v>126493359</v>
      </c>
      <c r="F184" s="723">
        <v>64842648.539999999</v>
      </c>
      <c r="G184" s="723">
        <v>34036722.090000011</v>
      </c>
      <c r="H184" s="723">
        <v>33708824.690000013</v>
      </c>
    </row>
    <row r="185" spans="2:8">
      <c r="B185" s="702"/>
      <c r="C185" s="722" t="s">
        <v>1574</v>
      </c>
      <c r="D185" s="723">
        <v>175132118</v>
      </c>
      <c r="E185" s="723">
        <v>175132118</v>
      </c>
      <c r="F185" s="723">
        <v>141881507.63000003</v>
      </c>
      <c r="G185" s="723">
        <v>81218341.650000036</v>
      </c>
      <c r="H185" s="723">
        <v>81183341.650000036</v>
      </c>
    </row>
    <row r="186" spans="2:8">
      <c r="B186" s="702"/>
      <c r="C186" s="724" t="s">
        <v>1562</v>
      </c>
      <c r="D186" s="723">
        <v>175132118</v>
      </c>
      <c r="E186" s="723">
        <v>175132118</v>
      </c>
      <c r="F186" s="723">
        <v>141881507.63000003</v>
      </c>
      <c r="G186" s="723">
        <v>81218341.650000036</v>
      </c>
      <c r="H186" s="723">
        <v>81183341.650000036</v>
      </c>
    </row>
    <row r="187" spans="2:8">
      <c r="B187" s="702"/>
      <c r="C187" s="722" t="s">
        <v>887</v>
      </c>
      <c r="D187" s="723">
        <v>59486279</v>
      </c>
      <c r="E187" s="723">
        <v>200898880.62</v>
      </c>
      <c r="F187" s="723">
        <v>96777114.640000001</v>
      </c>
      <c r="G187" s="723">
        <v>69365745.540000007</v>
      </c>
      <c r="H187" s="723">
        <v>57656474.400000013</v>
      </c>
    </row>
    <row r="188" spans="2:8">
      <c r="B188" s="702"/>
      <c r="C188" s="724" t="s">
        <v>1483</v>
      </c>
      <c r="D188" s="723">
        <v>59486279</v>
      </c>
      <c r="E188" s="723">
        <v>200898880.62</v>
      </c>
      <c r="F188" s="723">
        <v>96777114.640000001</v>
      </c>
      <c r="G188" s="723">
        <v>69365745.540000007</v>
      </c>
      <c r="H188" s="723">
        <v>57656474.400000013</v>
      </c>
    </row>
    <row r="189" spans="2:8">
      <c r="B189" s="702"/>
      <c r="C189" s="720" t="s">
        <v>888</v>
      </c>
      <c r="D189" s="721">
        <v>17740340483</v>
      </c>
      <c r="E189" s="721">
        <v>17805776361.999996</v>
      </c>
      <c r="F189" s="721">
        <v>17307073257.189995</v>
      </c>
      <c r="G189" s="721">
        <v>9101930627.7099972</v>
      </c>
      <c r="H189" s="721">
        <v>9055383390.8999996</v>
      </c>
    </row>
    <row r="190" spans="2:8">
      <c r="B190" s="702"/>
      <c r="C190" s="722" t="s">
        <v>889</v>
      </c>
      <c r="D190" s="723">
        <v>17612644404</v>
      </c>
      <c r="E190" s="723">
        <v>17678080282.999996</v>
      </c>
      <c r="F190" s="723">
        <v>17254401796.539993</v>
      </c>
      <c r="G190" s="723">
        <v>9051666135.1799984</v>
      </c>
      <c r="H190" s="723">
        <v>9006622159.5799999</v>
      </c>
    </row>
    <row r="191" spans="2:8">
      <c r="B191" s="702"/>
      <c r="C191" s="724" t="s">
        <v>1575</v>
      </c>
      <c r="D191" s="723">
        <v>17612644404</v>
      </c>
      <c r="E191" s="723">
        <v>17678080282.999996</v>
      </c>
      <c r="F191" s="723">
        <v>17254401796.539993</v>
      </c>
      <c r="G191" s="723">
        <v>9051666135.1799984</v>
      </c>
      <c r="H191" s="723">
        <v>9006622159.5799999</v>
      </c>
    </row>
    <row r="192" spans="2:8">
      <c r="B192" s="702"/>
      <c r="C192" s="722" t="s">
        <v>1576</v>
      </c>
      <c r="D192" s="723">
        <v>73836947</v>
      </c>
      <c r="E192" s="723">
        <v>73836947.000000015</v>
      </c>
      <c r="F192" s="723">
        <v>27932885.68</v>
      </c>
      <c r="G192" s="723">
        <v>26578845.559999999</v>
      </c>
      <c r="H192" s="723">
        <v>25230872.350000001</v>
      </c>
    </row>
    <row r="193" spans="2:8">
      <c r="B193" s="702"/>
      <c r="C193" s="724" t="s">
        <v>1577</v>
      </c>
      <c r="D193" s="723">
        <v>73836947</v>
      </c>
      <c r="E193" s="723">
        <v>73836947.000000015</v>
      </c>
      <c r="F193" s="723">
        <v>27932885.68</v>
      </c>
      <c r="G193" s="723">
        <v>26578845.559999999</v>
      </c>
      <c r="H193" s="723">
        <v>25230872.350000001</v>
      </c>
    </row>
    <row r="194" spans="2:8">
      <c r="B194" s="702"/>
      <c r="C194" s="722" t="s">
        <v>1578</v>
      </c>
      <c r="D194" s="723">
        <v>53859132</v>
      </c>
      <c r="E194" s="723">
        <v>53859132</v>
      </c>
      <c r="F194" s="723">
        <v>24738574.970000003</v>
      </c>
      <c r="G194" s="723">
        <v>23685646.970000003</v>
      </c>
      <c r="H194" s="723">
        <v>23530358.970000003</v>
      </c>
    </row>
    <row r="195" spans="2:8">
      <c r="B195" s="702"/>
      <c r="C195" s="724" t="s">
        <v>1577</v>
      </c>
      <c r="D195" s="723">
        <v>53859132</v>
      </c>
      <c r="E195" s="723">
        <v>53859132</v>
      </c>
      <c r="F195" s="723">
        <v>24738574.970000003</v>
      </c>
      <c r="G195" s="723">
        <v>23685646.970000003</v>
      </c>
      <c r="H195" s="723">
        <v>23530358.970000003</v>
      </c>
    </row>
    <row r="196" spans="2:8">
      <c r="B196" s="702"/>
      <c r="C196" s="720" t="s">
        <v>890</v>
      </c>
      <c r="D196" s="721">
        <v>8162078164</v>
      </c>
      <c r="E196" s="721">
        <v>8440021275.0500021</v>
      </c>
      <c r="F196" s="721">
        <v>4102551923.809998</v>
      </c>
      <c r="G196" s="721">
        <v>3935301357.5499978</v>
      </c>
      <c r="H196" s="721">
        <v>3829312547.2499967</v>
      </c>
    </row>
    <row r="197" spans="2:8">
      <c r="B197" s="702"/>
      <c r="C197" s="722" t="s">
        <v>891</v>
      </c>
      <c r="D197" s="723">
        <v>8043373588</v>
      </c>
      <c r="E197" s="723">
        <v>8321316699.0500021</v>
      </c>
      <c r="F197" s="723">
        <v>4035475088.3999982</v>
      </c>
      <c r="G197" s="723">
        <v>3879850187.6999974</v>
      </c>
      <c r="H197" s="723">
        <v>3778198261.4799967</v>
      </c>
    </row>
    <row r="198" spans="2:8">
      <c r="B198" s="702"/>
      <c r="C198" s="724" t="s">
        <v>1579</v>
      </c>
      <c r="D198" s="723">
        <v>7446398947</v>
      </c>
      <c r="E198" s="723">
        <v>7568904204.0100021</v>
      </c>
      <c r="F198" s="723">
        <v>3660558634.099998</v>
      </c>
      <c r="G198" s="723">
        <v>3504933733.3999972</v>
      </c>
      <c r="H198" s="723">
        <v>3406444754.1999965</v>
      </c>
    </row>
    <row r="199" spans="2:8">
      <c r="B199" s="702"/>
      <c r="C199" s="724" t="s">
        <v>1580</v>
      </c>
      <c r="D199" s="723">
        <v>297659396</v>
      </c>
      <c r="E199" s="723">
        <v>395795881.31999999</v>
      </c>
      <c r="F199" s="723">
        <v>198094946.31999999</v>
      </c>
      <c r="G199" s="723">
        <v>198094946.31999999</v>
      </c>
      <c r="H199" s="723">
        <v>195391408.5</v>
      </c>
    </row>
    <row r="200" spans="2:8">
      <c r="B200" s="702"/>
      <c r="C200" s="724" t="s">
        <v>1581</v>
      </c>
      <c r="D200" s="723">
        <v>299315245</v>
      </c>
      <c r="E200" s="723">
        <v>356616613.72000003</v>
      </c>
      <c r="F200" s="723">
        <v>176821507.97999999</v>
      </c>
      <c r="G200" s="723">
        <v>176821507.97999999</v>
      </c>
      <c r="H200" s="723">
        <v>176362098.78</v>
      </c>
    </row>
    <row r="201" spans="2:8">
      <c r="B201" s="702"/>
      <c r="C201" s="722" t="s">
        <v>892</v>
      </c>
      <c r="D201" s="723">
        <v>78182369</v>
      </c>
      <c r="E201" s="723">
        <v>78182369</v>
      </c>
      <c r="F201" s="723">
        <v>47724726.920000002</v>
      </c>
      <c r="G201" s="723">
        <v>36373803.300000004</v>
      </c>
      <c r="H201" s="723">
        <v>33986285.200000003</v>
      </c>
    </row>
    <row r="202" spans="2:8">
      <c r="B202" s="702"/>
      <c r="C202" s="724" t="s">
        <v>1579</v>
      </c>
      <c r="D202" s="723">
        <v>78182369</v>
      </c>
      <c r="E202" s="723">
        <v>78182369</v>
      </c>
      <c r="F202" s="723">
        <v>47724726.920000002</v>
      </c>
      <c r="G202" s="723">
        <v>36373803.300000004</v>
      </c>
      <c r="H202" s="723">
        <v>33986285.200000003</v>
      </c>
    </row>
    <row r="203" spans="2:8">
      <c r="B203" s="702"/>
      <c r="C203" s="722" t="s">
        <v>1582</v>
      </c>
      <c r="D203" s="723">
        <v>40522207</v>
      </c>
      <c r="E203" s="723">
        <v>40522207</v>
      </c>
      <c r="F203" s="723">
        <v>19352108.489999995</v>
      </c>
      <c r="G203" s="723">
        <v>19077366.549999993</v>
      </c>
      <c r="H203" s="723">
        <v>17128000.57</v>
      </c>
    </row>
    <row r="204" spans="2:8">
      <c r="B204" s="702"/>
      <c r="C204" s="724" t="s">
        <v>1579</v>
      </c>
      <c r="D204" s="723">
        <v>40522207</v>
      </c>
      <c r="E204" s="723">
        <v>40522207</v>
      </c>
      <c r="F204" s="723">
        <v>19352108.489999995</v>
      </c>
      <c r="G204" s="723">
        <v>19077366.549999993</v>
      </c>
      <c r="H204" s="723">
        <v>17128000.57</v>
      </c>
    </row>
    <row r="205" spans="2:8">
      <c r="B205" s="702"/>
      <c r="C205" s="720" t="s">
        <v>893</v>
      </c>
      <c r="D205" s="721">
        <v>12810849964</v>
      </c>
      <c r="E205" s="721">
        <v>13093824367.000002</v>
      </c>
      <c r="F205" s="721">
        <v>11744113437.650002</v>
      </c>
      <c r="G205" s="721">
        <v>5918068900.7300014</v>
      </c>
      <c r="H205" s="721">
        <v>5625299482.579998</v>
      </c>
    </row>
    <row r="206" spans="2:8">
      <c r="B206" s="702"/>
      <c r="C206" s="722" t="s">
        <v>894</v>
      </c>
      <c r="D206" s="723">
        <v>11347215818</v>
      </c>
      <c r="E206" s="723">
        <v>11517224166.030003</v>
      </c>
      <c r="F206" s="723">
        <v>10528781983.970001</v>
      </c>
      <c r="G206" s="723">
        <v>5317750831.8400011</v>
      </c>
      <c r="H206" s="723">
        <v>5070408197.6499987</v>
      </c>
    </row>
    <row r="207" spans="2:8">
      <c r="B207" s="702"/>
      <c r="C207" s="724" t="s">
        <v>1583</v>
      </c>
      <c r="D207" s="723">
        <v>11347215818</v>
      </c>
      <c r="E207" s="723">
        <v>11517224166.030003</v>
      </c>
      <c r="F207" s="723">
        <v>10528781983.970001</v>
      </c>
      <c r="G207" s="723">
        <v>5317750831.8400011</v>
      </c>
      <c r="H207" s="723">
        <v>5070408197.6499987</v>
      </c>
    </row>
    <row r="208" spans="2:8">
      <c r="B208" s="702"/>
      <c r="C208" s="722" t="s">
        <v>895</v>
      </c>
      <c r="D208" s="723">
        <v>1320019506</v>
      </c>
      <c r="E208" s="723">
        <v>1424572260.97</v>
      </c>
      <c r="F208" s="723">
        <v>1087251882.77</v>
      </c>
      <c r="G208" s="723">
        <v>536759471.74999994</v>
      </c>
      <c r="H208" s="723">
        <v>491709467.77999997</v>
      </c>
    </row>
    <row r="209" spans="2:8">
      <c r="B209" s="702"/>
      <c r="C209" s="724" t="s">
        <v>1584</v>
      </c>
      <c r="D209" s="723">
        <v>1320019506</v>
      </c>
      <c r="E209" s="723">
        <v>1424572260.97</v>
      </c>
      <c r="F209" s="723">
        <v>1087251882.77</v>
      </c>
      <c r="G209" s="723">
        <v>536759471.74999994</v>
      </c>
      <c r="H209" s="723">
        <v>491709467.77999997</v>
      </c>
    </row>
    <row r="210" spans="2:8">
      <c r="B210" s="702"/>
      <c r="C210" s="722" t="s">
        <v>1585</v>
      </c>
      <c r="D210" s="723">
        <v>143614640</v>
      </c>
      <c r="E210" s="723">
        <v>152027940</v>
      </c>
      <c r="F210" s="723">
        <v>128079570.90999997</v>
      </c>
      <c r="G210" s="723">
        <v>63558597.139999978</v>
      </c>
      <c r="H210" s="723">
        <v>63181817.149999984</v>
      </c>
    </row>
    <row r="211" spans="2:8">
      <c r="B211" s="702"/>
      <c r="C211" s="724" t="s">
        <v>1586</v>
      </c>
      <c r="D211" s="723">
        <v>143614640</v>
      </c>
      <c r="E211" s="723">
        <v>152027940</v>
      </c>
      <c r="F211" s="723">
        <v>128079570.90999997</v>
      </c>
      <c r="G211" s="723">
        <v>63558597.139999978</v>
      </c>
      <c r="H211" s="723">
        <v>63181817.149999984</v>
      </c>
    </row>
    <row r="212" spans="2:8">
      <c r="B212" s="702"/>
      <c r="C212" s="718" t="s">
        <v>896</v>
      </c>
      <c r="D212" s="719">
        <v>13587977681</v>
      </c>
      <c r="E212" s="719">
        <v>13587977681</v>
      </c>
      <c r="F212" s="719">
        <v>9428177530.8600006</v>
      </c>
      <c r="G212" s="719">
        <v>6043601442.1899967</v>
      </c>
      <c r="H212" s="719">
        <v>5761793882.2799978</v>
      </c>
    </row>
    <row r="213" spans="2:8">
      <c r="B213" s="702"/>
      <c r="C213" s="720" t="s">
        <v>897</v>
      </c>
      <c r="D213" s="721">
        <v>13587977681</v>
      </c>
      <c r="E213" s="721">
        <v>13587977681</v>
      </c>
      <c r="F213" s="721">
        <v>9428177530.8600006</v>
      </c>
      <c r="G213" s="721">
        <v>6043601442.1899967</v>
      </c>
      <c r="H213" s="721">
        <v>5761793882.2799978</v>
      </c>
    </row>
    <row r="214" spans="2:8">
      <c r="B214" s="702"/>
      <c r="C214" s="722" t="s">
        <v>1587</v>
      </c>
      <c r="D214" s="723">
        <v>11286899086</v>
      </c>
      <c r="E214" s="723">
        <v>11286899086</v>
      </c>
      <c r="F214" s="723">
        <v>7799047839.1400013</v>
      </c>
      <c r="G214" s="723">
        <v>4905411516.9399977</v>
      </c>
      <c r="H214" s="723">
        <v>4839326178.1599979</v>
      </c>
    </row>
    <row r="215" spans="2:8">
      <c r="B215" s="702"/>
      <c r="C215" s="724" t="s">
        <v>1483</v>
      </c>
      <c r="D215" s="723">
        <v>2591849641</v>
      </c>
      <c r="E215" s="723">
        <v>2489070641</v>
      </c>
      <c r="F215" s="723">
        <v>1348252999.4200003</v>
      </c>
      <c r="G215" s="723">
        <v>787542265.93999958</v>
      </c>
      <c r="H215" s="723">
        <v>759671921.77999949</v>
      </c>
    </row>
    <row r="216" spans="2:8">
      <c r="B216" s="702"/>
      <c r="C216" s="724" t="s">
        <v>1588</v>
      </c>
      <c r="D216" s="723">
        <v>8257319499</v>
      </c>
      <c r="E216" s="723">
        <v>8360098499</v>
      </c>
      <c r="F216" s="723">
        <v>6330299100.3400011</v>
      </c>
      <c r="G216" s="723">
        <v>3997373511.6199985</v>
      </c>
      <c r="H216" s="723">
        <v>3959576625.7299991</v>
      </c>
    </row>
    <row r="217" spans="2:8">
      <c r="B217" s="702"/>
      <c r="C217" s="724" t="s">
        <v>1478</v>
      </c>
      <c r="D217" s="723">
        <v>437729946</v>
      </c>
      <c r="E217" s="723">
        <v>437729946</v>
      </c>
      <c r="F217" s="723">
        <v>120495739.38</v>
      </c>
      <c r="G217" s="723">
        <v>120495739.38</v>
      </c>
      <c r="H217" s="723">
        <v>120077630.65000001</v>
      </c>
    </row>
    <row r="218" spans="2:8">
      <c r="B218" s="702"/>
      <c r="C218" s="722" t="s">
        <v>898</v>
      </c>
      <c r="D218" s="723">
        <v>2025735038</v>
      </c>
      <c r="E218" s="723">
        <v>2025735038</v>
      </c>
      <c r="F218" s="723">
        <v>1430875775.6800001</v>
      </c>
      <c r="G218" s="723">
        <v>1032829562.8200001</v>
      </c>
      <c r="H218" s="723">
        <v>819356379.67000008</v>
      </c>
    </row>
    <row r="219" spans="2:8">
      <c r="B219" s="702"/>
      <c r="C219" s="724" t="s">
        <v>1589</v>
      </c>
      <c r="D219" s="723">
        <v>2025735038</v>
      </c>
      <c r="E219" s="723">
        <v>2025735038</v>
      </c>
      <c r="F219" s="723">
        <v>1430875775.6800001</v>
      </c>
      <c r="G219" s="723">
        <v>1032829562.8200001</v>
      </c>
      <c r="H219" s="723">
        <v>819356379.67000008</v>
      </c>
    </row>
    <row r="220" spans="2:8">
      <c r="B220" s="702"/>
      <c r="C220" s="722" t="s">
        <v>1590</v>
      </c>
      <c r="D220" s="723">
        <v>177246110</v>
      </c>
      <c r="E220" s="723">
        <v>177246109.99999997</v>
      </c>
      <c r="F220" s="723">
        <v>126694446.74000001</v>
      </c>
      <c r="G220" s="723">
        <v>69405439.780000016</v>
      </c>
      <c r="H220" s="723">
        <v>68261371.570000023</v>
      </c>
    </row>
    <row r="221" spans="2:8">
      <c r="B221" s="702"/>
      <c r="C221" s="724" t="s">
        <v>1591</v>
      </c>
      <c r="D221" s="723">
        <v>177246110</v>
      </c>
      <c r="E221" s="723">
        <v>177246109.99999997</v>
      </c>
      <c r="F221" s="723">
        <v>126694446.74000001</v>
      </c>
      <c r="G221" s="723">
        <v>69405439.780000016</v>
      </c>
      <c r="H221" s="723">
        <v>68261371.570000023</v>
      </c>
    </row>
    <row r="222" spans="2:8">
      <c r="B222" s="702"/>
      <c r="C222" s="722" t="s">
        <v>1592</v>
      </c>
      <c r="D222" s="723">
        <v>53537459</v>
      </c>
      <c r="E222" s="723">
        <v>53537459</v>
      </c>
      <c r="F222" s="723">
        <v>48468828.900000006</v>
      </c>
      <c r="G222" s="723">
        <v>23182925.439999994</v>
      </c>
      <c r="H222" s="723">
        <v>22588537.109999996</v>
      </c>
    </row>
    <row r="223" spans="2:8">
      <c r="B223" s="702"/>
      <c r="C223" s="724" t="s">
        <v>1593</v>
      </c>
      <c r="D223" s="723">
        <v>53537459</v>
      </c>
      <c r="E223" s="723">
        <v>53537459</v>
      </c>
      <c r="F223" s="723">
        <v>48468828.900000006</v>
      </c>
      <c r="G223" s="723">
        <v>23182925.439999994</v>
      </c>
      <c r="H223" s="723">
        <v>22588537.109999996</v>
      </c>
    </row>
    <row r="224" spans="2:8">
      <c r="B224" s="702"/>
      <c r="C224" s="722" t="s">
        <v>1594</v>
      </c>
      <c r="D224" s="723">
        <v>44559988</v>
      </c>
      <c r="E224" s="723">
        <v>44559988</v>
      </c>
      <c r="F224" s="723">
        <v>23090640.399999999</v>
      </c>
      <c r="G224" s="723">
        <v>12771997.209999999</v>
      </c>
      <c r="H224" s="723">
        <v>12261415.77</v>
      </c>
    </row>
    <row r="225" spans="2:8">
      <c r="B225" s="702"/>
      <c r="C225" s="724" t="s">
        <v>1588</v>
      </c>
      <c r="D225" s="723">
        <v>44559988</v>
      </c>
      <c r="E225" s="723">
        <v>44559988</v>
      </c>
      <c r="F225" s="723">
        <v>23090640.399999999</v>
      </c>
      <c r="G225" s="723">
        <v>12771997.209999999</v>
      </c>
      <c r="H225" s="723">
        <v>12261415.77</v>
      </c>
    </row>
    <row r="226" spans="2:8">
      <c r="B226" s="702"/>
      <c r="C226" s="718" t="s">
        <v>899</v>
      </c>
      <c r="D226" s="719">
        <v>23351049641</v>
      </c>
      <c r="E226" s="719">
        <v>23491978388.439999</v>
      </c>
      <c r="F226" s="719">
        <v>12163627800.020002</v>
      </c>
      <c r="G226" s="719">
        <v>9990301178.3000011</v>
      </c>
      <c r="H226" s="719">
        <v>9949126069.6000004</v>
      </c>
    </row>
    <row r="227" spans="2:8">
      <c r="B227" s="702"/>
      <c r="C227" s="720" t="s">
        <v>900</v>
      </c>
      <c r="D227" s="721">
        <v>23351049641</v>
      </c>
      <c r="E227" s="721">
        <v>23491978388.439999</v>
      </c>
      <c r="F227" s="721">
        <v>12163627800.020002</v>
      </c>
      <c r="G227" s="721">
        <v>9990301178.3000011</v>
      </c>
      <c r="H227" s="721">
        <v>9949126069.6000004</v>
      </c>
    </row>
    <row r="228" spans="2:8">
      <c r="B228" s="702"/>
      <c r="C228" s="722" t="s">
        <v>901</v>
      </c>
      <c r="D228" s="723">
        <v>17019125722</v>
      </c>
      <c r="E228" s="723">
        <v>17025848936.130001</v>
      </c>
      <c r="F228" s="723">
        <v>9062591860.6900005</v>
      </c>
      <c r="G228" s="723">
        <v>8125136575.9799995</v>
      </c>
      <c r="H228" s="723">
        <v>8113113326.8000002</v>
      </c>
    </row>
    <row r="229" spans="2:8">
      <c r="B229" s="702"/>
      <c r="C229" s="724" t="s">
        <v>1483</v>
      </c>
      <c r="D229" s="723">
        <v>3496257442</v>
      </c>
      <c r="E229" s="723">
        <v>3493480656.1300001</v>
      </c>
      <c r="F229" s="723">
        <v>1965786621.2700002</v>
      </c>
      <c r="G229" s="723">
        <v>1028331336.5599998</v>
      </c>
      <c r="H229" s="723">
        <v>1016308087.3799999</v>
      </c>
    </row>
    <row r="230" spans="2:8">
      <c r="B230" s="705"/>
      <c r="C230" s="724" t="s">
        <v>1595</v>
      </c>
      <c r="D230" s="723">
        <v>209280272</v>
      </c>
      <c r="E230" s="723">
        <v>209280272</v>
      </c>
      <c r="F230" s="723">
        <v>23650121.399999999</v>
      </c>
      <c r="G230" s="723">
        <v>23650121.399999999</v>
      </c>
      <c r="H230" s="723">
        <v>23650121.399999999</v>
      </c>
    </row>
    <row r="231" spans="2:8">
      <c r="B231" s="705"/>
      <c r="C231" s="724" t="s">
        <v>1478</v>
      </c>
      <c r="D231" s="723">
        <v>300000000</v>
      </c>
      <c r="E231" s="723">
        <v>309500000</v>
      </c>
      <c r="F231" s="723">
        <v>3699057.6</v>
      </c>
      <c r="G231" s="723">
        <v>3699057.6</v>
      </c>
      <c r="H231" s="723">
        <v>3699057.6</v>
      </c>
    </row>
    <row r="232" spans="2:8">
      <c r="B232" s="705"/>
      <c r="C232" s="724" t="s">
        <v>1485</v>
      </c>
      <c r="D232" s="723">
        <v>13013588008</v>
      </c>
      <c r="E232" s="723">
        <v>13013588008</v>
      </c>
      <c r="F232" s="723">
        <v>7069456060.4200001</v>
      </c>
      <c r="G232" s="723">
        <v>7069456060.4200001</v>
      </c>
      <c r="H232" s="723">
        <v>7069456060.4200001</v>
      </c>
    </row>
    <row r="233" spans="2:8">
      <c r="B233" s="705"/>
      <c r="C233" s="722" t="s">
        <v>902</v>
      </c>
      <c r="D233" s="723">
        <v>315600396</v>
      </c>
      <c r="E233" s="723">
        <v>316200396</v>
      </c>
      <c r="F233" s="723">
        <v>125195435.28</v>
      </c>
      <c r="G233" s="723">
        <v>123243293.11999999</v>
      </c>
      <c r="H233" s="723">
        <v>122131061.56999996</v>
      </c>
    </row>
    <row r="234" spans="2:8">
      <c r="B234" s="705"/>
      <c r="C234" s="724" t="s">
        <v>1596</v>
      </c>
      <c r="D234" s="723">
        <v>315600396</v>
      </c>
      <c r="E234" s="723">
        <v>316200396</v>
      </c>
      <c r="F234" s="723">
        <v>125195435.28</v>
      </c>
      <c r="G234" s="723">
        <v>123243293.11999999</v>
      </c>
      <c r="H234" s="723">
        <v>122131061.56999996</v>
      </c>
    </row>
    <row r="235" spans="2:8">
      <c r="B235" s="705"/>
      <c r="C235" s="722" t="s">
        <v>903</v>
      </c>
      <c r="D235" s="723">
        <v>2457348209</v>
      </c>
      <c r="E235" s="723">
        <v>2463384531</v>
      </c>
      <c r="F235" s="723">
        <v>443199023.56000006</v>
      </c>
      <c r="G235" s="723">
        <v>424226799.24000007</v>
      </c>
      <c r="H235" s="723">
        <v>422683925.94000006</v>
      </c>
    </row>
    <row r="236" spans="2:8">
      <c r="B236" s="705"/>
      <c r="C236" s="724" t="s">
        <v>1597</v>
      </c>
      <c r="D236" s="723">
        <v>2457348209</v>
      </c>
      <c r="E236" s="723">
        <v>2463384531</v>
      </c>
      <c r="F236" s="723">
        <v>443199023.56000006</v>
      </c>
      <c r="G236" s="723">
        <v>424226799.24000007</v>
      </c>
      <c r="H236" s="723">
        <v>422683925.94000006</v>
      </c>
    </row>
    <row r="237" spans="2:8">
      <c r="B237" s="705"/>
      <c r="C237" s="722" t="s">
        <v>1598</v>
      </c>
      <c r="D237" s="723">
        <v>585577987</v>
      </c>
      <c r="E237" s="723">
        <v>593886262.24999988</v>
      </c>
      <c r="F237" s="723">
        <v>410145811.23999983</v>
      </c>
      <c r="G237" s="723">
        <v>218657410.90000001</v>
      </c>
      <c r="H237" s="723">
        <v>212824315.59999993</v>
      </c>
    </row>
    <row r="238" spans="2:8">
      <c r="B238" s="705"/>
      <c r="C238" s="724" t="s">
        <v>1599</v>
      </c>
      <c r="D238" s="723">
        <v>585577987</v>
      </c>
      <c r="E238" s="723">
        <v>593886262.24999988</v>
      </c>
      <c r="F238" s="723">
        <v>410145811.23999983</v>
      </c>
      <c r="G238" s="723">
        <v>218657410.90000001</v>
      </c>
      <c r="H238" s="723">
        <v>212824315.59999993</v>
      </c>
    </row>
    <row r="239" spans="2:8">
      <c r="B239" s="705"/>
      <c r="C239" s="722" t="s">
        <v>1600</v>
      </c>
      <c r="D239" s="723">
        <v>130210775</v>
      </c>
      <c r="E239" s="723">
        <v>146375379.62</v>
      </c>
      <c r="F239" s="723">
        <v>83238196.530000016</v>
      </c>
      <c r="G239" s="723">
        <v>45473365.539999999</v>
      </c>
      <c r="H239" s="723">
        <v>45344447.530000001</v>
      </c>
    </row>
    <row r="240" spans="2:8">
      <c r="B240" s="705"/>
      <c r="C240" s="724" t="s">
        <v>1601</v>
      </c>
      <c r="D240" s="723">
        <v>130210775</v>
      </c>
      <c r="E240" s="723">
        <v>146375379.62</v>
      </c>
      <c r="F240" s="723">
        <v>83238196.530000016</v>
      </c>
      <c r="G240" s="723">
        <v>45473365.539999999</v>
      </c>
      <c r="H240" s="723">
        <v>45344447.530000001</v>
      </c>
    </row>
    <row r="241" spans="2:8">
      <c r="B241" s="705"/>
      <c r="C241" s="722" t="s">
        <v>904</v>
      </c>
      <c r="D241" s="723">
        <v>286290776</v>
      </c>
      <c r="E241" s="723">
        <v>305341286.30000007</v>
      </c>
      <c r="F241" s="723">
        <v>197763174.84999999</v>
      </c>
      <c r="G241" s="723">
        <v>100890737.42000002</v>
      </c>
      <c r="H241" s="723">
        <v>97709265.730000034</v>
      </c>
    </row>
    <row r="242" spans="2:8">
      <c r="B242" s="705"/>
      <c r="C242" s="724" t="s">
        <v>1602</v>
      </c>
      <c r="D242" s="723">
        <v>286290776</v>
      </c>
      <c r="E242" s="723">
        <v>305341286.30000007</v>
      </c>
      <c r="F242" s="723">
        <v>197763174.84999999</v>
      </c>
      <c r="G242" s="723">
        <v>100890737.42000002</v>
      </c>
      <c r="H242" s="723">
        <v>97709265.730000034</v>
      </c>
    </row>
    <row r="243" spans="2:8">
      <c r="B243" s="705"/>
      <c r="C243" s="722" t="s">
        <v>1603</v>
      </c>
      <c r="D243" s="723">
        <v>494722596</v>
      </c>
      <c r="E243" s="723">
        <v>496645658.51999998</v>
      </c>
      <c r="F243" s="723">
        <v>380980831.74000001</v>
      </c>
      <c r="G243" s="723">
        <v>189205010.64000002</v>
      </c>
      <c r="H243" s="723">
        <v>182611005.12000003</v>
      </c>
    </row>
    <row r="244" spans="2:8">
      <c r="B244" s="705"/>
      <c r="C244" s="724" t="s">
        <v>1604</v>
      </c>
      <c r="D244" s="723">
        <v>494722596</v>
      </c>
      <c r="E244" s="723">
        <v>496645658.51999998</v>
      </c>
      <c r="F244" s="723">
        <v>380980831.74000001</v>
      </c>
      <c r="G244" s="723">
        <v>189205010.64000002</v>
      </c>
      <c r="H244" s="723">
        <v>182611005.12000003</v>
      </c>
    </row>
    <row r="245" spans="2:8">
      <c r="B245" s="705"/>
      <c r="C245" s="722" t="s">
        <v>1605</v>
      </c>
      <c r="D245" s="723">
        <v>553271603</v>
      </c>
      <c r="E245" s="723">
        <v>558778305</v>
      </c>
      <c r="F245" s="723">
        <v>432103564.36000001</v>
      </c>
      <c r="G245" s="723">
        <v>221832000.47000006</v>
      </c>
      <c r="H245" s="723">
        <v>221635412.7400001</v>
      </c>
    </row>
    <row r="246" spans="2:8">
      <c r="B246" s="705"/>
      <c r="C246" s="724" t="s">
        <v>1606</v>
      </c>
      <c r="D246" s="723">
        <v>553271603</v>
      </c>
      <c r="E246" s="723">
        <v>558778305</v>
      </c>
      <c r="F246" s="723">
        <v>432103564.36000001</v>
      </c>
      <c r="G246" s="723">
        <v>221832000.47000006</v>
      </c>
      <c r="H246" s="723">
        <v>221635412.7400001</v>
      </c>
    </row>
    <row r="247" spans="2:8">
      <c r="B247" s="705"/>
      <c r="C247" s="722" t="s">
        <v>1607</v>
      </c>
      <c r="D247" s="723">
        <v>721592971</v>
      </c>
      <c r="E247" s="723">
        <v>788101471</v>
      </c>
      <c r="F247" s="723">
        <v>479249160.78000003</v>
      </c>
      <c r="G247" s="723">
        <v>248390096.84999999</v>
      </c>
      <c r="H247" s="723">
        <v>243979063.25999999</v>
      </c>
    </row>
    <row r="248" spans="2:8">
      <c r="B248" s="705"/>
      <c r="C248" s="724" t="s">
        <v>1608</v>
      </c>
      <c r="D248" s="723">
        <v>721592971</v>
      </c>
      <c r="E248" s="723">
        <v>788101471</v>
      </c>
      <c r="F248" s="723">
        <v>479249160.78000003</v>
      </c>
      <c r="G248" s="723">
        <v>248390096.84999999</v>
      </c>
      <c r="H248" s="723">
        <v>243979063.25999999</v>
      </c>
    </row>
    <row r="249" spans="2:8">
      <c r="B249" s="705"/>
      <c r="C249" s="722" t="s">
        <v>1609</v>
      </c>
      <c r="D249" s="723">
        <v>165461386</v>
      </c>
      <c r="E249" s="723">
        <v>175568942.62</v>
      </c>
      <c r="F249" s="723">
        <v>73598858.110000014</v>
      </c>
      <c r="G249" s="723">
        <v>40224502.100000001</v>
      </c>
      <c r="H249" s="723">
        <v>39556717.799999997</v>
      </c>
    </row>
    <row r="250" spans="2:8">
      <c r="B250" s="705"/>
      <c r="C250" s="724" t="s">
        <v>1610</v>
      </c>
      <c r="D250" s="723">
        <v>165461386</v>
      </c>
      <c r="E250" s="723">
        <v>175568942.62</v>
      </c>
      <c r="F250" s="723">
        <v>73598858.110000014</v>
      </c>
      <c r="G250" s="723">
        <v>40224502.100000001</v>
      </c>
      <c r="H250" s="723">
        <v>39556717.799999997</v>
      </c>
    </row>
    <row r="251" spans="2:8">
      <c r="B251" s="705"/>
      <c r="C251" s="722" t="s">
        <v>1611</v>
      </c>
      <c r="D251" s="723">
        <v>621847220</v>
      </c>
      <c r="E251" s="723">
        <v>621847220</v>
      </c>
      <c r="F251" s="723">
        <v>475561882.87999994</v>
      </c>
      <c r="G251" s="723">
        <v>253021386.04000002</v>
      </c>
      <c r="H251" s="723">
        <v>247537527.50999996</v>
      </c>
    </row>
    <row r="252" spans="2:8">
      <c r="B252" s="705"/>
      <c r="C252" s="724" t="s">
        <v>1612</v>
      </c>
      <c r="D252" s="723">
        <v>621847220</v>
      </c>
      <c r="E252" s="723">
        <v>621847220</v>
      </c>
      <c r="F252" s="723">
        <v>475561882.87999994</v>
      </c>
      <c r="G252" s="723">
        <v>253021386.04000002</v>
      </c>
      <c r="H252" s="723">
        <v>247537527.50999996</v>
      </c>
    </row>
    <row r="253" spans="2:8">
      <c r="B253" s="705"/>
      <c r="C253" s="718" t="s">
        <v>905</v>
      </c>
      <c r="D253" s="719">
        <v>297041500000</v>
      </c>
      <c r="E253" s="719">
        <v>297041500000</v>
      </c>
      <c r="F253" s="719">
        <v>220770610207.61005</v>
      </c>
      <c r="G253" s="719">
        <v>128915845199.48001</v>
      </c>
      <c r="H253" s="719">
        <v>122732158140.88</v>
      </c>
    </row>
    <row r="254" spans="2:8">
      <c r="B254" s="705"/>
      <c r="C254" s="720" t="s">
        <v>906</v>
      </c>
      <c r="D254" s="721">
        <v>297041500000</v>
      </c>
      <c r="E254" s="721">
        <v>297041500000</v>
      </c>
      <c r="F254" s="721">
        <v>220770610207.61005</v>
      </c>
      <c r="G254" s="721">
        <v>128915845199.48001</v>
      </c>
      <c r="H254" s="721">
        <v>122732158140.88</v>
      </c>
    </row>
    <row r="255" spans="2:8">
      <c r="B255" s="705"/>
      <c r="C255" s="722" t="s">
        <v>907</v>
      </c>
      <c r="D255" s="723">
        <v>232828502416</v>
      </c>
      <c r="E255" s="723">
        <v>230808376857.00003</v>
      </c>
      <c r="F255" s="723">
        <v>169489891658.10004</v>
      </c>
      <c r="G255" s="723">
        <v>95873600393.279984</v>
      </c>
      <c r="H255" s="723">
        <v>92752592654.070007</v>
      </c>
    </row>
    <row r="256" spans="2:8">
      <c r="B256" s="705"/>
      <c r="C256" s="724" t="s">
        <v>1483</v>
      </c>
      <c r="D256" s="723">
        <v>32802316088</v>
      </c>
      <c r="E256" s="723">
        <v>30512664119.950005</v>
      </c>
      <c r="F256" s="723">
        <v>12282377019.350002</v>
      </c>
      <c r="G256" s="723">
        <v>9056653908.3200016</v>
      </c>
      <c r="H256" s="723">
        <v>7703522358.6500034</v>
      </c>
    </row>
    <row r="257" spans="2:8">
      <c r="B257" s="705"/>
      <c r="C257" s="724" t="s">
        <v>1613</v>
      </c>
      <c r="D257" s="723">
        <v>1900418385</v>
      </c>
      <c r="E257" s="723">
        <v>7171730435.3900003</v>
      </c>
      <c r="F257" s="723">
        <v>5199972697.3800001</v>
      </c>
      <c r="G257" s="723">
        <v>1630157903.9300001</v>
      </c>
      <c r="H257" s="723">
        <v>1487765613.6199999</v>
      </c>
    </row>
    <row r="258" spans="2:8">
      <c r="B258" s="705"/>
      <c r="C258" s="724" t="s">
        <v>1614</v>
      </c>
      <c r="D258" s="723">
        <v>27600664387</v>
      </c>
      <c r="E258" s="723">
        <v>18863470982.27</v>
      </c>
      <c r="F258" s="723">
        <v>12953359719.960005</v>
      </c>
      <c r="G258" s="723">
        <v>7180270048.4499979</v>
      </c>
      <c r="H258" s="723">
        <v>7078128523.5699978</v>
      </c>
    </row>
    <row r="259" spans="2:8">
      <c r="B259" s="705"/>
      <c r="C259" s="724" t="s">
        <v>1615</v>
      </c>
      <c r="D259" s="723">
        <v>98408139729</v>
      </c>
      <c r="E259" s="723">
        <v>99528513701.729996</v>
      </c>
      <c r="F259" s="723">
        <v>87838900718.019989</v>
      </c>
      <c r="G259" s="723">
        <v>46724960861.5</v>
      </c>
      <c r="H259" s="723">
        <v>46541819544.909996</v>
      </c>
    </row>
    <row r="260" spans="2:8">
      <c r="B260" s="705"/>
      <c r="C260" s="724" t="s">
        <v>1616</v>
      </c>
      <c r="D260" s="723">
        <v>40303479701</v>
      </c>
      <c r="E260" s="723">
        <v>40992516454.630005</v>
      </c>
      <c r="F260" s="723">
        <v>33998812578.230003</v>
      </c>
      <c r="G260" s="723">
        <v>18811454762.710014</v>
      </c>
      <c r="H260" s="723">
        <v>18633509030.630005</v>
      </c>
    </row>
    <row r="261" spans="2:8">
      <c r="B261" s="705"/>
      <c r="C261" s="724" t="s">
        <v>1617</v>
      </c>
      <c r="D261" s="723">
        <v>4016506359</v>
      </c>
      <c r="E261" s="723">
        <v>5100487800.4200001</v>
      </c>
      <c r="F261" s="723">
        <v>4468363016.1299992</v>
      </c>
      <c r="G261" s="723">
        <v>2122183713.8800004</v>
      </c>
      <c r="H261" s="723">
        <v>2122183713.8800004</v>
      </c>
    </row>
    <row r="262" spans="2:8">
      <c r="B262" s="705"/>
      <c r="C262" s="724" t="s">
        <v>1618</v>
      </c>
      <c r="D262" s="723">
        <v>10093619780</v>
      </c>
      <c r="E262" s="723">
        <v>11333743187.499998</v>
      </c>
      <c r="F262" s="723">
        <v>5390314966.3200026</v>
      </c>
      <c r="G262" s="723">
        <v>3891756908.5100007</v>
      </c>
      <c r="H262" s="723">
        <v>2793129923.1700006</v>
      </c>
    </row>
    <row r="263" spans="2:8">
      <c r="B263" s="705"/>
      <c r="C263" s="724" t="s">
        <v>1619</v>
      </c>
      <c r="D263" s="723">
        <v>306947196</v>
      </c>
      <c r="E263" s="723">
        <v>254965602.35000002</v>
      </c>
      <c r="F263" s="723">
        <v>94474153.890000015</v>
      </c>
      <c r="G263" s="723">
        <v>57617054.789999999</v>
      </c>
      <c r="H263" s="723">
        <v>57617054.789999999</v>
      </c>
    </row>
    <row r="264" spans="2:8">
      <c r="B264" s="705"/>
      <c r="C264" s="724" t="s">
        <v>1620</v>
      </c>
      <c r="D264" s="723">
        <v>1026839007</v>
      </c>
      <c r="E264" s="723">
        <v>1249841279.8799999</v>
      </c>
      <c r="F264" s="723">
        <v>797478488.55999994</v>
      </c>
      <c r="G264" s="723">
        <v>478273015.87</v>
      </c>
      <c r="H264" s="723">
        <v>464771744.49000001</v>
      </c>
    </row>
    <row r="265" spans="2:8">
      <c r="B265" s="705"/>
      <c r="C265" s="724" t="s">
        <v>1621</v>
      </c>
      <c r="D265" s="723">
        <v>2335893281</v>
      </c>
      <c r="E265" s="723">
        <v>1730388097.6800001</v>
      </c>
      <c r="F265" s="723">
        <v>1094797361.6599998</v>
      </c>
      <c r="G265" s="723">
        <v>549231276.72000003</v>
      </c>
      <c r="H265" s="723">
        <v>548180548.85000002</v>
      </c>
    </row>
    <row r="266" spans="2:8">
      <c r="B266" s="705"/>
      <c r="C266" s="724" t="s">
        <v>1478</v>
      </c>
      <c r="D266" s="723">
        <v>2851354019</v>
      </c>
      <c r="E266" s="723">
        <v>2887730711.1999998</v>
      </c>
      <c r="F266" s="723">
        <v>1225333769.8399999</v>
      </c>
      <c r="G266" s="723">
        <v>1225333769.8399999</v>
      </c>
      <c r="H266" s="723">
        <v>1176257428.7500002</v>
      </c>
    </row>
    <row r="267" spans="2:8">
      <c r="B267" s="705"/>
      <c r="C267" s="724" t="s">
        <v>1485</v>
      </c>
      <c r="D267" s="723">
        <v>11182324484</v>
      </c>
      <c r="E267" s="723">
        <v>11182324484</v>
      </c>
      <c r="F267" s="723">
        <v>4145707168.7600002</v>
      </c>
      <c r="G267" s="723">
        <v>4145707168.7600002</v>
      </c>
      <c r="H267" s="723">
        <v>4145707168.7600002</v>
      </c>
    </row>
    <row r="268" spans="2:8">
      <c r="B268" s="705"/>
      <c r="C268" s="722" t="s">
        <v>1622</v>
      </c>
      <c r="D268" s="723">
        <v>2471721073</v>
      </c>
      <c r="E268" s="723">
        <v>3971721073</v>
      </c>
      <c r="F268" s="723">
        <v>2098743913.5699999</v>
      </c>
      <c r="G268" s="723">
        <v>1867693920.79</v>
      </c>
      <c r="H268" s="723">
        <v>1818111232.3199999</v>
      </c>
    </row>
    <row r="269" spans="2:8">
      <c r="B269" s="705"/>
      <c r="C269" s="724" t="s">
        <v>1623</v>
      </c>
      <c r="D269" s="723">
        <v>2471721073</v>
      </c>
      <c r="E269" s="723">
        <v>3971721073</v>
      </c>
      <c r="F269" s="723">
        <v>2098743913.5699999</v>
      </c>
      <c r="G269" s="723">
        <v>1867693920.79</v>
      </c>
      <c r="H269" s="723">
        <v>1818111232.3199999</v>
      </c>
    </row>
    <row r="270" spans="2:8">
      <c r="B270" s="705"/>
      <c r="C270" s="722" t="s">
        <v>1624</v>
      </c>
      <c r="D270" s="723">
        <v>830569217</v>
      </c>
      <c r="E270" s="723">
        <v>1333994776</v>
      </c>
      <c r="F270" s="723">
        <v>800865886.25000012</v>
      </c>
      <c r="G270" s="723">
        <v>586208507.01999986</v>
      </c>
      <c r="H270" s="723">
        <v>428387314.17999995</v>
      </c>
    </row>
    <row r="271" spans="2:8">
      <c r="B271" s="705"/>
      <c r="C271" s="724" t="s">
        <v>1614</v>
      </c>
      <c r="D271" s="723">
        <v>830569217</v>
      </c>
      <c r="E271" s="723">
        <v>1333994776</v>
      </c>
      <c r="F271" s="723">
        <v>800865886.25000012</v>
      </c>
      <c r="G271" s="723">
        <v>586208507.01999986</v>
      </c>
      <c r="H271" s="723">
        <v>428387314.17999995</v>
      </c>
    </row>
    <row r="272" spans="2:8">
      <c r="B272" s="705"/>
      <c r="C272" s="722" t="s">
        <v>1625</v>
      </c>
      <c r="D272" s="723">
        <v>21215522200</v>
      </c>
      <c r="E272" s="723">
        <v>21232222200</v>
      </c>
      <c r="F272" s="723">
        <v>20917455187.02</v>
      </c>
      <c r="G272" s="723">
        <v>9932844180.8500004</v>
      </c>
      <c r="H272" s="723">
        <v>9889281635.3599987</v>
      </c>
    </row>
    <row r="273" spans="2:8">
      <c r="B273" s="705"/>
      <c r="C273" s="724" t="s">
        <v>1626</v>
      </c>
      <c r="D273" s="723">
        <v>21215522200</v>
      </c>
      <c r="E273" s="723">
        <v>21232222200</v>
      </c>
      <c r="F273" s="723">
        <v>20917455187.02</v>
      </c>
      <c r="G273" s="723">
        <v>9932844180.8500004</v>
      </c>
      <c r="H273" s="723">
        <v>9889281635.3599987</v>
      </c>
    </row>
    <row r="274" spans="2:8">
      <c r="B274" s="705"/>
      <c r="C274" s="722" t="s">
        <v>1627</v>
      </c>
      <c r="D274" s="723">
        <v>280000000</v>
      </c>
      <c r="E274" s="723">
        <v>280000000</v>
      </c>
      <c r="F274" s="723">
        <v>120284439.23999998</v>
      </c>
      <c r="G274" s="723">
        <v>116926786.22999999</v>
      </c>
      <c r="H274" s="723">
        <v>107905531.92999999</v>
      </c>
    </row>
    <row r="275" spans="2:8">
      <c r="B275" s="705"/>
      <c r="C275" s="724" t="s">
        <v>1614</v>
      </c>
      <c r="D275" s="723">
        <v>280000000</v>
      </c>
      <c r="E275" s="723">
        <v>280000000</v>
      </c>
      <c r="F275" s="723">
        <v>120284439.23999998</v>
      </c>
      <c r="G275" s="723">
        <v>116926786.22999999</v>
      </c>
      <c r="H275" s="723">
        <v>107905531.92999999</v>
      </c>
    </row>
    <row r="276" spans="2:8">
      <c r="B276" s="705"/>
      <c r="C276" s="722" t="s">
        <v>1628</v>
      </c>
      <c r="D276" s="723">
        <v>3466956135</v>
      </c>
      <c r="E276" s="723">
        <v>3466956135</v>
      </c>
      <c r="F276" s="723">
        <v>2092107487.5999999</v>
      </c>
      <c r="G276" s="723">
        <v>2049744958.8199999</v>
      </c>
      <c r="H276" s="723">
        <v>1750250385.2499998</v>
      </c>
    </row>
    <row r="277" spans="2:8">
      <c r="B277" s="705"/>
      <c r="C277" s="724" t="s">
        <v>1619</v>
      </c>
      <c r="D277" s="723">
        <v>3466956135</v>
      </c>
      <c r="E277" s="723">
        <v>3466956135</v>
      </c>
      <c r="F277" s="723">
        <v>2092107487.5999999</v>
      </c>
      <c r="G277" s="723">
        <v>2049744958.8199999</v>
      </c>
      <c r="H277" s="723">
        <v>1750250385.2499998</v>
      </c>
    </row>
    <row r="278" spans="2:8">
      <c r="B278" s="705"/>
      <c r="C278" s="722" t="s">
        <v>908</v>
      </c>
      <c r="D278" s="723">
        <v>2948228959</v>
      </c>
      <c r="E278" s="723">
        <v>2948228958.9999995</v>
      </c>
      <c r="F278" s="723">
        <v>1352984459.5600007</v>
      </c>
      <c r="G278" s="723">
        <v>1085755591.7400002</v>
      </c>
      <c r="H278" s="723">
        <v>995466470.32999992</v>
      </c>
    </row>
    <row r="279" spans="2:8">
      <c r="B279" s="705"/>
      <c r="C279" s="724" t="s">
        <v>1619</v>
      </c>
      <c r="D279" s="723">
        <v>2948228959</v>
      </c>
      <c r="E279" s="723">
        <v>2948228958.9999995</v>
      </c>
      <c r="F279" s="723">
        <v>1352984459.5600007</v>
      </c>
      <c r="G279" s="723">
        <v>1085755591.7400002</v>
      </c>
      <c r="H279" s="723">
        <v>995466470.32999992</v>
      </c>
    </row>
    <row r="280" spans="2:8">
      <c r="B280" s="705"/>
      <c r="C280" s="722" t="s">
        <v>1629</v>
      </c>
      <c r="D280" s="723">
        <v>33000000000</v>
      </c>
      <c r="E280" s="723">
        <v>33000000000</v>
      </c>
      <c r="F280" s="723">
        <v>23898277176.270008</v>
      </c>
      <c r="G280" s="723">
        <v>17403070860.750011</v>
      </c>
      <c r="H280" s="723">
        <v>14990162917.440001</v>
      </c>
    </row>
    <row r="281" spans="2:8">
      <c r="B281" s="705"/>
      <c r="C281" s="724" t="s">
        <v>1630</v>
      </c>
      <c r="D281" s="723">
        <v>33000000000</v>
      </c>
      <c r="E281" s="723">
        <v>33000000000</v>
      </c>
      <c r="F281" s="723">
        <v>23898277176.270008</v>
      </c>
      <c r="G281" s="723">
        <v>17403070860.750011</v>
      </c>
      <c r="H281" s="723">
        <v>14990162917.440001</v>
      </c>
    </row>
    <row r="282" spans="2:8">
      <c r="B282" s="705"/>
      <c r="C282" s="718" t="s">
        <v>909</v>
      </c>
      <c r="D282" s="719">
        <v>146276983678</v>
      </c>
      <c r="E282" s="719">
        <v>146389694043.26001</v>
      </c>
      <c r="F282" s="719">
        <v>70715002208.660004</v>
      </c>
      <c r="G282" s="719">
        <v>66708781099.279999</v>
      </c>
      <c r="H282" s="719">
        <v>63187614870.949997</v>
      </c>
    </row>
    <row r="283" spans="2:8">
      <c r="B283" s="705"/>
      <c r="C283" s="720" t="s">
        <v>910</v>
      </c>
      <c r="D283" s="721">
        <v>146276983678</v>
      </c>
      <c r="E283" s="721">
        <v>146389694043.26001</v>
      </c>
      <c r="F283" s="721">
        <v>70715002208.660004</v>
      </c>
      <c r="G283" s="721">
        <v>66708781099.279999</v>
      </c>
      <c r="H283" s="721">
        <v>63187614870.949997</v>
      </c>
    </row>
    <row r="284" spans="2:8">
      <c r="B284" s="705"/>
      <c r="C284" s="722" t="s">
        <v>911</v>
      </c>
      <c r="D284" s="723">
        <v>129251551355</v>
      </c>
      <c r="E284" s="723">
        <v>129093571981.3</v>
      </c>
      <c r="F284" s="723">
        <v>61183854756.709999</v>
      </c>
      <c r="G284" s="723">
        <v>60880780736.039993</v>
      </c>
      <c r="H284" s="723">
        <v>60004750428.659996</v>
      </c>
    </row>
    <row r="285" spans="2:8">
      <c r="B285" s="705"/>
      <c r="C285" s="724" t="s">
        <v>1483</v>
      </c>
      <c r="D285" s="723">
        <v>6995819685</v>
      </c>
      <c r="E285" s="723">
        <v>6892984112</v>
      </c>
      <c r="F285" s="723">
        <v>3054859135.4499984</v>
      </c>
      <c r="G285" s="723">
        <v>2903229624.5699973</v>
      </c>
      <c r="H285" s="723">
        <v>2858910466.389998</v>
      </c>
    </row>
    <row r="286" spans="2:8">
      <c r="B286" s="705"/>
      <c r="C286" s="724" t="s">
        <v>1631</v>
      </c>
      <c r="D286" s="723">
        <v>425825237</v>
      </c>
      <c r="E286" s="723">
        <v>425825237</v>
      </c>
      <c r="F286" s="723">
        <v>104122243.08999997</v>
      </c>
      <c r="G286" s="723">
        <v>87375881.059999987</v>
      </c>
      <c r="H286" s="723">
        <v>87375881.059999987</v>
      </c>
    </row>
    <row r="287" spans="2:8">
      <c r="B287" s="705"/>
      <c r="C287" s="724" t="s">
        <v>1632</v>
      </c>
      <c r="D287" s="723">
        <v>42910731</v>
      </c>
      <c r="E287" s="723">
        <v>42910731</v>
      </c>
      <c r="F287" s="723">
        <v>12682502.440000001</v>
      </c>
      <c r="G287" s="723">
        <v>7733132.8799999999</v>
      </c>
      <c r="H287" s="723">
        <v>7733132.8799999999</v>
      </c>
    </row>
    <row r="288" spans="2:8">
      <c r="B288" s="705"/>
      <c r="C288" s="724" t="s">
        <v>1633</v>
      </c>
      <c r="D288" s="723">
        <v>1719536391</v>
      </c>
      <c r="E288" s="723">
        <v>1841308072.5</v>
      </c>
      <c r="F288" s="723">
        <v>898443618.80000007</v>
      </c>
      <c r="G288" s="723">
        <v>803153776.08000004</v>
      </c>
      <c r="H288" s="723">
        <v>682299580.12</v>
      </c>
    </row>
    <row r="289" spans="2:8">
      <c r="B289" s="705"/>
      <c r="C289" s="724" t="s">
        <v>1512</v>
      </c>
      <c r="D289" s="723">
        <v>135536158</v>
      </c>
      <c r="E289" s="723">
        <v>135536158</v>
      </c>
      <c r="F289" s="723">
        <v>61009711.159999996</v>
      </c>
      <c r="G289" s="723">
        <v>60557444.489999995</v>
      </c>
      <c r="H289" s="723">
        <v>55096750.259999998</v>
      </c>
    </row>
    <row r="290" spans="2:8">
      <c r="B290" s="705"/>
      <c r="C290" s="724" t="s">
        <v>1634</v>
      </c>
      <c r="D290" s="723">
        <v>652590657</v>
      </c>
      <c r="E290" s="723">
        <v>862675174.80000007</v>
      </c>
      <c r="F290" s="723">
        <v>715171663.00999999</v>
      </c>
      <c r="G290" s="723">
        <v>684436396.3499999</v>
      </c>
      <c r="H290" s="723">
        <v>624915</v>
      </c>
    </row>
    <row r="291" spans="2:8">
      <c r="B291" s="705"/>
      <c r="C291" s="724" t="s">
        <v>1635</v>
      </c>
      <c r="D291" s="723">
        <v>26900000</v>
      </c>
      <c r="E291" s="723">
        <v>26900000</v>
      </c>
      <c r="F291" s="723">
        <v>102000</v>
      </c>
      <c r="G291" s="723">
        <v>0</v>
      </c>
      <c r="H291" s="723">
        <v>0</v>
      </c>
    </row>
    <row r="292" spans="2:8">
      <c r="B292" s="705"/>
      <c r="C292" s="724" t="s">
        <v>1513</v>
      </c>
      <c r="D292" s="723">
        <v>25200000</v>
      </c>
      <c r="E292" s="723">
        <v>25200000</v>
      </c>
      <c r="F292" s="723">
        <v>5053216.12</v>
      </c>
      <c r="G292" s="723">
        <v>2776649.47</v>
      </c>
      <c r="H292" s="723">
        <v>2675650</v>
      </c>
    </row>
    <row r="293" spans="2:8">
      <c r="B293" s="705"/>
      <c r="C293" s="724" t="s">
        <v>1478</v>
      </c>
      <c r="D293" s="723">
        <v>1248861601</v>
      </c>
      <c r="E293" s="723">
        <v>1182370154</v>
      </c>
      <c r="F293" s="723">
        <v>587795159.42999995</v>
      </c>
      <c r="G293" s="723">
        <v>587795159.42999995</v>
      </c>
      <c r="H293" s="723">
        <v>580226842.72000003</v>
      </c>
    </row>
    <row r="294" spans="2:8">
      <c r="B294" s="705"/>
      <c r="C294" s="724" t="s">
        <v>1485</v>
      </c>
      <c r="D294" s="723">
        <v>117978370895</v>
      </c>
      <c r="E294" s="723">
        <v>117657862342</v>
      </c>
      <c r="F294" s="723">
        <v>55744615507.209999</v>
      </c>
      <c r="G294" s="723">
        <v>55743722671.709999</v>
      </c>
      <c r="H294" s="723">
        <v>55729807210.229996</v>
      </c>
    </row>
    <row r="295" spans="2:8">
      <c r="B295" s="705"/>
      <c r="C295" s="722" t="s">
        <v>1636</v>
      </c>
      <c r="D295" s="723">
        <v>615399033</v>
      </c>
      <c r="E295" s="723">
        <v>615399032.99999988</v>
      </c>
      <c r="F295" s="723">
        <v>157745780.02000004</v>
      </c>
      <c r="G295" s="723">
        <v>136847214.18000004</v>
      </c>
      <c r="H295" s="723">
        <v>113588455.47000004</v>
      </c>
    </row>
    <row r="296" spans="2:8">
      <c r="B296" s="705"/>
      <c r="C296" s="724" t="s">
        <v>1634</v>
      </c>
      <c r="D296" s="723">
        <v>615399033</v>
      </c>
      <c r="E296" s="723">
        <v>615399032.99999988</v>
      </c>
      <c r="F296" s="723">
        <v>157745780.02000004</v>
      </c>
      <c r="G296" s="723">
        <v>136847214.18000004</v>
      </c>
      <c r="H296" s="723">
        <v>113588455.47000004</v>
      </c>
    </row>
    <row r="297" spans="2:8">
      <c r="B297" s="705"/>
      <c r="C297" s="722" t="s">
        <v>912</v>
      </c>
      <c r="D297" s="723">
        <v>15080529512</v>
      </c>
      <c r="E297" s="723">
        <v>15322618407.219999</v>
      </c>
      <c r="F297" s="723">
        <v>8975540132.0400009</v>
      </c>
      <c r="G297" s="723">
        <v>5310060524.1900005</v>
      </c>
      <c r="H297" s="723">
        <v>2698639038.6399999</v>
      </c>
    </row>
    <row r="298" spans="2:8">
      <c r="B298" s="705"/>
      <c r="C298" s="724" t="s">
        <v>1637</v>
      </c>
      <c r="D298" s="723">
        <v>7245915913</v>
      </c>
      <c r="E298" s="723">
        <v>7656102143.5199986</v>
      </c>
      <c r="F298" s="723">
        <v>4620775901.0299997</v>
      </c>
      <c r="G298" s="723">
        <v>2715855062.25</v>
      </c>
      <c r="H298" s="723">
        <v>2245827339.6599998</v>
      </c>
    </row>
    <row r="299" spans="2:8">
      <c r="B299" s="705"/>
      <c r="C299" s="724" t="s">
        <v>1632</v>
      </c>
      <c r="D299" s="723">
        <v>40000000</v>
      </c>
      <c r="E299" s="723">
        <v>81987182.5</v>
      </c>
      <c r="F299" s="723">
        <v>1024900</v>
      </c>
      <c r="G299" s="723">
        <v>1024900</v>
      </c>
      <c r="H299" s="723">
        <v>1024900</v>
      </c>
    </row>
    <row r="300" spans="2:8">
      <c r="B300" s="705"/>
      <c r="C300" s="724" t="s">
        <v>1633</v>
      </c>
      <c r="D300" s="723">
        <v>7438147490</v>
      </c>
      <c r="E300" s="723">
        <v>7438147490</v>
      </c>
      <c r="F300" s="723">
        <v>4212378854.8099999</v>
      </c>
      <c r="G300" s="723">
        <v>2565120076.9400001</v>
      </c>
      <c r="H300" s="723">
        <v>423726313.98000002</v>
      </c>
    </row>
    <row r="301" spans="2:8">
      <c r="B301" s="705"/>
      <c r="C301" s="724" t="s">
        <v>1634</v>
      </c>
      <c r="D301" s="723">
        <v>356466109</v>
      </c>
      <c r="E301" s="723">
        <v>146381591.19999999</v>
      </c>
      <c r="F301" s="723">
        <v>141360476.19999999</v>
      </c>
      <c r="G301" s="723">
        <v>28060485</v>
      </c>
      <c r="H301" s="723">
        <v>28060485</v>
      </c>
    </row>
    <row r="302" spans="2:8">
      <c r="B302" s="705"/>
      <c r="C302" s="722" t="s">
        <v>913</v>
      </c>
      <c r="D302" s="723">
        <v>566728425</v>
      </c>
      <c r="E302" s="723">
        <v>595329268.74000001</v>
      </c>
      <c r="F302" s="723">
        <v>264048389.81999993</v>
      </c>
      <c r="G302" s="723">
        <v>247887751.57999995</v>
      </c>
      <c r="H302" s="723">
        <v>237977710.28999993</v>
      </c>
    </row>
    <row r="303" spans="2:8">
      <c r="B303" s="705"/>
      <c r="C303" s="724" t="s">
        <v>1638</v>
      </c>
      <c r="D303" s="723">
        <v>566728425</v>
      </c>
      <c r="E303" s="723">
        <v>595329268.74000001</v>
      </c>
      <c r="F303" s="723">
        <v>264048389.81999993</v>
      </c>
      <c r="G303" s="723">
        <v>247887751.57999995</v>
      </c>
      <c r="H303" s="723">
        <v>237977710.28999993</v>
      </c>
    </row>
    <row r="304" spans="2:8">
      <c r="B304" s="705"/>
      <c r="C304" s="722" t="s">
        <v>914</v>
      </c>
      <c r="D304" s="723">
        <v>762775353</v>
      </c>
      <c r="E304" s="723">
        <v>762775353</v>
      </c>
      <c r="F304" s="723">
        <v>133813150.07000001</v>
      </c>
      <c r="G304" s="723">
        <v>133204873.29000001</v>
      </c>
      <c r="H304" s="723">
        <v>132659237.89</v>
      </c>
    </row>
    <row r="305" spans="2:8">
      <c r="B305" s="705"/>
      <c r="C305" s="724" t="s">
        <v>1632</v>
      </c>
      <c r="D305" s="723">
        <v>762775353</v>
      </c>
      <c r="E305" s="723">
        <v>762775353</v>
      </c>
      <c r="F305" s="723">
        <v>133813150.07000001</v>
      </c>
      <c r="G305" s="723">
        <v>133204873.29000001</v>
      </c>
      <c r="H305" s="723">
        <v>132659237.89</v>
      </c>
    </row>
    <row r="306" spans="2:8">
      <c r="B306" s="705"/>
      <c r="C306" s="718" t="s">
        <v>915</v>
      </c>
      <c r="D306" s="719">
        <v>3827865389</v>
      </c>
      <c r="E306" s="719">
        <v>3827865389</v>
      </c>
      <c r="F306" s="719">
        <v>1905521293.1299996</v>
      </c>
      <c r="G306" s="719">
        <v>1780236699.3099999</v>
      </c>
      <c r="H306" s="719">
        <v>1635619428.03</v>
      </c>
    </row>
    <row r="307" spans="2:8">
      <c r="B307" s="705"/>
      <c r="C307" s="720" t="s">
        <v>916</v>
      </c>
      <c r="D307" s="721">
        <v>3827865389</v>
      </c>
      <c r="E307" s="721">
        <v>3827865389</v>
      </c>
      <c r="F307" s="721">
        <v>1905521293.1299996</v>
      </c>
      <c r="G307" s="721">
        <v>1780236699.3099999</v>
      </c>
      <c r="H307" s="721">
        <v>1635619428.03</v>
      </c>
    </row>
    <row r="308" spans="2:8">
      <c r="B308" s="705"/>
      <c r="C308" s="722" t="s">
        <v>917</v>
      </c>
      <c r="D308" s="723">
        <v>3672537739</v>
      </c>
      <c r="E308" s="723">
        <v>3672537739</v>
      </c>
      <c r="F308" s="723">
        <v>1819455363.1299996</v>
      </c>
      <c r="G308" s="723">
        <v>1740386625.3899999</v>
      </c>
      <c r="H308" s="723">
        <v>1596553605.03</v>
      </c>
    </row>
    <row r="309" spans="2:8">
      <c r="B309" s="705"/>
      <c r="C309" s="724" t="s">
        <v>1483</v>
      </c>
      <c r="D309" s="723">
        <v>1449525344</v>
      </c>
      <c r="E309" s="723">
        <v>1460243344</v>
      </c>
      <c r="F309" s="723">
        <v>629200070.1899997</v>
      </c>
      <c r="G309" s="723">
        <v>609302175.97999978</v>
      </c>
      <c r="H309" s="723">
        <v>586795714.98000002</v>
      </c>
    </row>
    <row r="310" spans="2:8">
      <c r="B310" s="705"/>
      <c r="C310" s="724" t="s">
        <v>1639</v>
      </c>
      <c r="D310" s="723">
        <v>416810380</v>
      </c>
      <c r="E310" s="723">
        <v>399910380</v>
      </c>
      <c r="F310" s="723">
        <v>216189101.95999998</v>
      </c>
      <c r="G310" s="723">
        <v>179797139.31999999</v>
      </c>
      <c r="H310" s="723">
        <v>175184316.28</v>
      </c>
    </row>
    <row r="311" spans="2:8">
      <c r="B311" s="705"/>
      <c r="C311" s="724" t="s">
        <v>1640</v>
      </c>
      <c r="D311" s="723">
        <v>1268577784</v>
      </c>
      <c r="E311" s="723">
        <v>1273759784</v>
      </c>
      <c r="F311" s="723">
        <v>748294570.4000001</v>
      </c>
      <c r="G311" s="723">
        <v>727775152.4000001</v>
      </c>
      <c r="H311" s="723">
        <v>621283791.00999999</v>
      </c>
    </row>
    <row r="312" spans="2:8">
      <c r="B312" s="705"/>
      <c r="C312" s="724" t="s">
        <v>1641</v>
      </c>
      <c r="D312" s="723">
        <v>74224216</v>
      </c>
      <c r="E312" s="723">
        <v>75224216</v>
      </c>
      <c r="F312" s="723">
        <v>31025413.07</v>
      </c>
      <c r="G312" s="723">
        <v>31025413.07</v>
      </c>
      <c r="H312" s="723">
        <v>31025413.07</v>
      </c>
    </row>
    <row r="313" spans="2:8">
      <c r="B313" s="705"/>
      <c r="C313" s="724" t="s">
        <v>1642</v>
      </c>
      <c r="D313" s="723">
        <v>32011000</v>
      </c>
      <c r="E313" s="723">
        <v>32011000</v>
      </c>
      <c r="F313" s="723">
        <v>6928351.1499999994</v>
      </c>
      <c r="G313" s="723">
        <v>6928351.1499999994</v>
      </c>
      <c r="H313" s="723">
        <v>6159444.2699999996</v>
      </c>
    </row>
    <row r="314" spans="2:8">
      <c r="B314" s="705"/>
      <c r="C314" s="724" t="s">
        <v>1643</v>
      </c>
      <c r="D314" s="723">
        <v>226696015</v>
      </c>
      <c r="E314" s="723">
        <v>226696015</v>
      </c>
      <c r="F314" s="723">
        <v>110661372.88</v>
      </c>
      <c r="G314" s="723">
        <v>108401909.98999998</v>
      </c>
      <c r="H314" s="723">
        <v>98948441.940000013</v>
      </c>
    </row>
    <row r="315" spans="2:8">
      <c r="B315" s="705"/>
      <c r="C315" s="724" t="s">
        <v>1478</v>
      </c>
      <c r="D315" s="723">
        <v>204693000</v>
      </c>
      <c r="E315" s="723">
        <v>204693000</v>
      </c>
      <c r="F315" s="723">
        <v>77156483.480000004</v>
      </c>
      <c r="G315" s="723">
        <v>77156483.480000004</v>
      </c>
      <c r="H315" s="723">
        <v>77156483.480000004</v>
      </c>
    </row>
    <row r="316" spans="2:8">
      <c r="B316" s="705"/>
      <c r="C316" s="722" t="s">
        <v>1644</v>
      </c>
      <c r="D316" s="723">
        <v>155327650</v>
      </c>
      <c r="E316" s="723">
        <v>155327650</v>
      </c>
      <c r="F316" s="723">
        <v>86065930</v>
      </c>
      <c r="G316" s="723">
        <v>39850073.919999994</v>
      </c>
      <c r="H316" s="723">
        <v>39065822.999999993</v>
      </c>
    </row>
    <row r="317" spans="2:8">
      <c r="B317" s="705"/>
      <c r="C317" s="724" t="s">
        <v>1643</v>
      </c>
      <c r="D317" s="723">
        <v>155327650</v>
      </c>
      <c r="E317" s="723">
        <v>155327650</v>
      </c>
      <c r="F317" s="723">
        <v>86065930</v>
      </c>
      <c r="G317" s="723">
        <v>39850073.919999994</v>
      </c>
      <c r="H317" s="723">
        <v>39065822.999999993</v>
      </c>
    </row>
    <row r="318" spans="2:8">
      <c r="B318" s="705"/>
      <c r="C318" s="718" t="s">
        <v>918</v>
      </c>
      <c r="D318" s="719">
        <v>2838762408</v>
      </c>
      <c r="E318" s="719">
        <v>2864033902.6300001</v>
      </c>
      <c r="F318" s="719">
        <v>1345905502.77</v>
      </c>
      <c r="G318" s="719">
        <v>1285024776.98</v>
      </c>
      <c r="H318" s="719">
        <v>1203001135.04</v>
      </c>
    </row>
    <row r="319" spans="2:8">
      <c r="B319" s="705"/>
      <c r="C319" s="720" t="s">
        <v>919</v>
      </c>
      <c r="D319" s="721">
        <v>2838762408</v>
      </c>
      <c r="E319" s="721">
        <v>2864033902.6300001</v>
      </c>
      <c r="F319" s="721">
        <v>1345905502.77</v>
      </c>
      <c r="G319" s="721">
        <v>1285024776.98</v>
      </c>
      <c r="H319" s="721">
        <v>1203001135.04</v>
      </c>
    </row>
    <row r="320" spans="2:8">
      <c r="B320" s="705"/>
      <c r="C320" s="722" t="s">
        <v>920</v>
      </c>
      <c r="D320" s="723">
        <v>2838762408</v>
      </c>
      <c r="E320" s="723">
        <v>2864033902.6300001</v>
      </c>
      <c r="F320" s="723">
        <v>1345905502.77</v>
      </c>
      <c r="G320" s="723">
        <v>1285024776.98</v>
      </c>
      <c r="H320" s="723">
        <v>1203001135.04</v>
      </c>
    </row>
    <row r="321" spans="2:8">
      <c r="B321" s="705"/>
      <c r="C321" s="724" t="s">
        <v>1483</v>
      </c>
      <c r="D321" s="723">
        <v>726203978</v>
      </c>
      <c r="E321" s="723">
        <v>724944399.63000047</v>
      </c>
      <c r="F321" s="723">
        <v>309479439.80999988</v>
      </c>
      <c r="G321" s="723">
        <v>282158546.75</v>
      </c>
      <c r="H321" s="723">
        <v>276586044.32999998</v>
      </c>
    </row>
    <row r="322" spans="2:8">
      <c r="B322" s="705"/>
      <c r="C322" s="724" t="s">
        <v>1645</v>
      </c>
      <c r="D322" s="723">
        <v>385195385</v>
      </c>
      <c r="E322" s="723">
        <v>398749033.36999989</v>
      </c>
      <c r="F322" s="723">
        <v>204754201.09</v>
      </c>
      <c r="G322" s="723">
        <v>188607658.56999999</v>
      </c>
      <c r="H322" s="723">
        <v>186743912.06999996</v>
      </c>
    </row>
    <row r="323" spans="2:8">
      <c r="B323" s="705"/>
      <c r="C323" s="724" t="s">
        <v>1646</v>
      </c>
      <c r="D323" s="723">
        <v>14862645</v>
      </c>
      <c r="E323" s="723">
        <v>13229398.109999999</v>
      </c>
      <c r="F323" s="723">
        <v>7176418.7599999988</v>
      </c>
      <c r="G323" s="723">
        <v>6984891.2999999989</v>
      </c>
      <c r="H323" s="723">
        <v>6763452.1099999994</v>
      </c>
    </row>
    <row r="324" spans="2:8">
      <c r="B324" s="705"/>
      <c r="C324" s="724" t="s">
        <v>1647</v>
      </c>
      <c r="D324" s="723">
        <v>714434525</v>
      </c>
      <c r="E324" s="723">
        <v>721260311</v>
      </c>
      <c r="F324" s="723">
        <v>141161609.87</v>
      </c>
      <c r="G324" s="723">
        <v>123939847.12</v>
      </c>
      <c r="H324" s="723">
        <v>109573893.29000001</v>
      </c>
    </row>
    <row r="325" spans="2:8">
      <c r="B325" s="705"/>
      <c r="C325" s="724" t="s">
        <v>1478</v>
      </c>
      <c r="D325" s="723">
        <v>24745964</v>
      </c>
      <c r="E325" s="723">
        <v>32530849.52</v>
      </c>
      <c r="F325" s="723">
        <v>30043435.899999999</v>
      </c>
      <c r="G325" s="723">
        <v>30043435.899999999</v>
      </c>
      <c r="H325" s="723">
        <v>30043435.899999999</v>
      </c>
    </row>
    <row r="326" spans="2:8">
      <c r="B326" s="705"/>
      <c r="C326" s="724" t="s">
        <v>1485</v>
      </c>
      <c r="D326" s="723">
        <v>973319911</v>
      </c>
      <c r="E326" s="723">
        <v>973319911</v>
      </c>
      <c r="F326" s="723">
        <v>653290397.34000003</v>
      </c>
      <c r="G326" s="723">
        <v>653290397.34000003</v>
      </c>
      <c r="H326" s="723">
        <v>593290397.34000003</v>
      </c>
    </row>
    <row r="327" spans="2:8">
      <c r="B327" s="705"/>
      <c r="C327" s="718" t="s">
        <v>921</v>
      </c>
      <c r="D327" s="719">
        <v>18541650695</v>
      </c>
      <c r="E327" s="719">
        <v>19349870930.799999</v>
      </c>
      <c r="F327" s="719">
        <v>9164114881.0200005</v>
      </c>
      <c r="G327" s="719">
        <v>8455553396.2700014</v>
      </c>
      <c r="H327" s="719">
        <v>7900279584.7000008</v>
      </c>
    </row>
    <row r="328" spans="2:8">
      <c r="B328" s="705"/>
      <c r="C328" s="720" t="s">
        <v>922</v>
      </c>
      <c r="D328" s="721">
        <v>18541650695</v>
      </c>
      <c r="E328" s="721">
        <v>19349870930.799999</v>
      </c>
      <c r="F328" s="721">
        <v>9164114881.0200005</v>
      </c>
      <c r="G328" s="721">
        <v>8455553396.2700014</v>
      </c>
      <c r="H328" s="721">
        <v>7900279584.7000008</v>
      </c>
    </row>
    <row r="329" spans="2:8">
      <c r="B329" s="705"/>
      <c r="C329" s="722" t="s">
        <v>1648</v>
      </c>
      <c r="D329" s="723">
        <v>17417799267</v>
      </c>
      <c r="E329" s="723">
        <v>18212799267</v>
      </c>
      <c r="F329" s="723">
        <v>8528079052.1200008</v>
      </c>
      <c r="G329" s="723">
        <v>8113986635.8100014</v>
      </c>
      <c r="H329" s="723">
        <v>7566150814.6200008</v>
      </c>
    </row>
    <row r="330" spans="2:8">
      <c r="B330" s="705"/>
      <c r="C330" s="724" t="s">
        <v>1483</v>
      </c>
      <c r="D330" s="723">
        <v>4596528412</v>
      </c>
      <c r="E330" s="723">
        <v>4390752412</v>
      </c>
      <c r="F330" s="723">
        <v>2233075301.8900003</v>
      </c>
      <c r="G330" s="723">
        <v>2187013863.7800002</v>
      </c>
      <c r="H330" s="723">
        <v>2140350645.3500004</v>
      </c>
    </row>
    <row r="331" spans="2:8">
      <c r="B331" s="705"/>
      <c r="C331" s="724" t="s">
        <v>1649</v>
      </c>
      <c r="D331" s="723">
        <v>4600000</v>
      </c>
      <c r="E331" s="723">
        <v>21600000</v>
      </c>
      <c r="F331" s="723">
        <v>4895659.3099999996</v>
      </c>
      <c r="G331" s="723">
        <v>891190.4</v>
      </c>
      <c r="H331" s="723">
        <v>398590.4</v>
      </c>
    </row>
    <row r="332" spans="2:8">
      <c r="B332" s="705"/>
      <c r="C332" s="724" t="s">
        <v>1650</v>
      </c>
      <c r="D332" s="723">
        <v>2374777511</v>
      </c>
      <c r="E332" s="723">
        <v>2281272511</v>
      </c>
      <c r="F332" s="723">
        <v>1471511190.98</v>
      </c>
      <c r="G332" s="723">
        <v>1247065574.3300002</v>
      </c>
      <c r="H332" s="723">
        <v>1019248683.7800001</v>
      </c>
    </row>
    <row r="333" spans="2:8">
      <c r="B333" s="705"/>
      <c r="C333" s="724" t="s">
        <v>1651</v>
      </c>
      <c r="D333" s="723">
        <v>223858069</v>
      </c>
      <c r="E333" s="723">
        <v>205007969</v>
      </c>
      <c r="F333" s="723">
        <v>114944961.54000001</v>
      </c>
      <c r="G333" s="723">
        <v>34755824.899999999</v>
      </c>
      <c r="H333" s="723">
        <v>11055373.710000001</v>
      </c>
    </row>
    <row r="334" spans="2:8">
      <c r="B334" s="705"/>
      <c r="C334" s="724" t="s">
        <v>1652</v>
      </c>
      <c r="D334" s="723">
        <v>3164680000</v>
      </c>
      <c r="E334" s="723">
        <v>3147180000</v>
      </c>
      <c r="F334" s="723">
        <v>67753988.280000001</v>
      </c>
      <c r="G334" s="723">
        <v>8362232.2799999993</v>
      </c>
      <c r="H334" s="723">
        <v>7855951.2599999998</v>
      </c>
    </row>
    <row r="335" spans="2:8">
      <c r="B335" s="705"/>
      <c r="C335" s="724" t="s">
        <v>1478</v>
      </c>
      <c r="D335" s="723">
        <v>958842218</v>
      </c>
      <c r="E335" s="723">
        <v>1702473318</v>
      </c>
      <c r="F335" s="723">
        <v>1003192149.2</v>
      </c>
      <c r="G335" s="723">
        <v>1003192149.2</v>
      </c>
      <c r="H335" s="723">
        <v>944016708.52999997</v>
      </c>
    </row>
    <row r="336" spans="2:8">
      <c r="B336" s="705"/>
      <c r="C336" s="724" t="s">
        <v>1485</v>
      </c>
      <c r="D336" s="723">
        <v>6094513057</v>
      </c>
      <c r="E336" s="723">
        <v>6464513057</v>
      </c>
      <c r="F336" s="723">
        <v>3632705800.9200006</v>
      </c>
      <c r="G336" s="723">
        <v>3632705800.9200006</v>
      </c>
      <c r="H336" s="723">
        <v>3443224861.5900002</v>
      </c>
    </row>
    <row r="337" spans="2:8">
      <c r="B337" s="705"/>
      <c r="C337" s="722" t="s">
        <v>923</v>
      </c>
      <c r="D337" s="723">
        <v>669691884</v>
      </c>
      <c r="E337" s="723">
        <v>682912119.79999995</v>
      </c>
      <c r="F337" s="723">
        <v>458409793.60000014</v>
      </c>
      <c r="G337" s="723">
        <v>237928097.42000002</v>
      </c>
      <c r="H337" s="723">
        <v>233418996.24000007</v>
      </c>
    </row>
    <row r="338" spans="2:8">
      <c r="B338" s="705"/>
      <c r="C338" s="724" t="s">
        <v>1653</v>
      </c>
      <c r="D338" s="723">
        <v>590573786</v>
      </c>
      <c r="E338" s="723">
        <v>603794021.79999995</v>
      </c>
      <c r="F338" s="723">
        <v>440547622.80000013</v>
      </c>
      <c r="G338" s="723">
        <v>227881259.09</v>
      </c>
      <c r="H338" s="723">
        <v>223416179.29000005</v>
      </c>
    </row>
    <row r="339" spans="2:8">
      <c r="B339" s="705"/>
      <c r="C339" s="724" t="s">
        <v>1654</v>
      </c>
      <c r="D339" s="723">
        <v>54500000</v>
      </c>
      <c r="E339" s="723">
        <v>54500000</v>
      </c>
      <c r="F339" s="723">
        <v>8095695</v>
      </c>
      <c r="G339" s="723">
        <v>5228062.3</v>
      </c>
      <c r="H339" s="723">
        <v>5228062.3</v>
      </c>
    </row>
    <row r="340" spans="2:8">
      <c r="B340" s="705"/>
      <c r="C340" s="724" t="s">
        <v>1655</v>
      </c>
      <c r="D340" s="723">
        <v>24618098</v>
      </c>
      <c r="E340" s="723">
        <v>24618098</v>
      </c>
      <c r="F340" s="723">
        <v>9766475.8000000007</v>
      </c>
      <c r="G340" s="723">
        <v>4818776.03</v>
      </c>
      <c r="H340" s="723">
        <v>4774754.6500000004</v>
      </c>
    </row>
    <row r="341" spans="2:8">
      <c r="B341" s="705"/>
      <c r="C341" s="722" t="s">
        <v>1656</v>
      </c>
      <c r="D341" s="723">
        <v>28022531</v>
      </c>
      <c r="E341" s="723">
        <v>28022531</v>
      </c>
      <c r="F341" s="723">
        <v>11083506.539999999</v>
      </c>
      <c r="G341" s="723">
        <v>9518397.8599999994</v>
      </c>
      <c r="H341" s="723">
        <v>9297643.2699999996</v>
      </c>
    </row>
    <row r="342" spans="2:8">
      <c r="B342" s="705"/>
      <c r="C342" s="724" t="s">
        <v>1483</v>
      </c>
      <c r="D342" s="723">
        <v>28022531</v>
      </c>
      <c r="E342" s="723">
        <v>28022531</v>
      </c>
      <c r="F342" s="723">
        <v>11083506.539999999</v>
      </c>
      <c r="G342" s="723">
        <v>9518397.8599999994</v>
      </c>
      <c r="H342" s="723">
        <v>9297643.2699999996</v>
      </c>
    </row>
    <row r="343" spans="2:8">
      <c r="B343" s="705"/>
      <c r="C343" s="722" t="s">
        <v>1657</v>
      </c>
      <c r="D343" s="723">
        <v>191121879</v>
      </c>
      <c r="E343" s="723">
        <v>191121879</v>
      </c>
      <c r="F343" s="723">
        <v>144383478.97000003</v>
      </c>
      <c r="G343" s="723">
        <v>71961215.390000015</v>
      </c>
      <c r="H343" s="723">
        <v>69264080.780000016</v>
      </c>
    </row>
    <row r="344" spans="2:8">
      <c r="B344" s="705"/>
      <c r="C344" s="724" t="s">
        <v>1658</v>
      </c>
      <c r="D344" s="723">
        <v>191121879</v>
      </c>
      <c r="E344" s="723">
        <v>191121879</v>
      </c>
      <c r="F344" s="723">
        <v>144383478.97000003</v>
      </c>
      <c r="G344" s="723">
        <v>71961215.390000015</v>
      </c>
      <c r="H344" s="723">
        <v>69264080.780000016</v>
      </c>
    </row>
    <row r="345" spans="2:8">
      <c r="B345" s="705"/>
      <c r="C345" s="722" t="s">
        <v>1659</v>
      </c>
      <c r="D345" s="723">
        <v>49015134</v>
      </c>
      <c r="E345" s="723">
        <v>49015134</v>
      </c>
      <c r="F345" s="723">
        <v>22159049.790000003</v>
      </c>
      <c r="G345" s="723">
        <v>22159049.790000003</v>
      </c>
      <c r="H345" s="723">
        <v>22148049.790000003</v>
      </c>
    </row>
    <row r="346" spans="2:8">
      <c r="B346" s="705"/>
      <c r="C346" s="724" t="s">
        <v>1483</v>
      </c>
      <c r="D346" s="723">
        <v>49015134</v>
      </c>
      <c r="E346" s="723">
        <v>49015134</v>
      </c>
      <c r="F346" s="723">
        <v>22159049.790000003</v>
      </c>
      <c r="G346" s="723">
        <v>22159049.790000003</v>
      </c>
      <c r="H346" s="723">
        <v>22148049.790000003</v>
      </c>
    </row>
    <row r="347" spans="2:8">
      <c r="B347" s="705"/>
      <c r="C347" s="722" t="s">
        <v>1660</v>
      </c>
      <c r="D347" s="723">
        <v>186000000</v>
      </c>
      <c r="E347" s="723">
        <v>186000000</v>
      </c>
      <c r="F347" s="723">
        <v>0</v>
      </c>
      <c r="G347" s="723">
        <v>0</v>
      </c>
      <c r="H347" s="723">
        <v>0</v>
      </c>
    </row>
    <row r="348" spans="2:8">
      <c r="B348" s="705"/>
      <c r="C348" s="724" t="s">
        <v>1483</v>
      </c>
      <c r="D348" s="723">
        <v>186000000</v>
      </c>
      <c r="E348" s="723">
        <v>186000000</v>
      </c>
      <c r="F348" s="723">
        <v>0</v>
      </c>
      <c r="G348" s="723">
        <v>0</v>
      </c>
      <c r="H348" s="723">
        <v>0</v>
      </c>
    </row>
    <row r="349" spans="2:8">
      <c r="B349" s="705"/>
      <c r="C349" s="718" t="s">
        <v>924</v>
      </c>
      <c r="D349" s="719">
        <v>85145723816</v>
      </c>
      <c r="E349" s="719">
        <v>85145723816</v>
      </c>
      <c r="F349" s="719">
        <v>34527218976.639984</v>
      </c>
      <c r="G349" s="719">
        <v>30250347042.209991</v>
      </c>
      <c r="H349" s="719">
        <v>26687752192.249992</v>
      </c>
    </row>
    <row r="350" spans="2:8">
      <c r="B350" s="705"/>
      <c r="C350" s="720" t="s">
        <v>925</v>
      </c>
      <c r="D350" s="721">
        <v>85145723816</v>
      </c>
      <c r="E350" s="721">
        <v>85145723816</v>
      </c>
      <c r="F350" s="721">
        <v>34527218976.639984</v>
      </c>
      <c r="G350" s="721">
        <v>30250347042.209991</v>
      </c>
      <c r="H350" s="721">
        <v>26687752192.249992</v>
      </c>
    </row>
    <row r="351" spans="2:8">
      <c r="B351" s="705"/>
      <c r="C351" s="722" t="s">
        <v>926</v>
      </c>
      <c r="D351" s="723">
        <v>66126298418</v>
      </c>
      <c r="E351" s="723">
        <v>66038354418</v>
      </c>
      <c r="F351" s="723">
        <v>26444649494.699993</v>
      </c>
      <c r="G351" s="723">
        <v>24262595462.389992</v>
      </c>
      <c r="H351" s="723">
        <v>21019016531.809994</v>
      </c>
    </row>
    <row r="352" spans="2:8">
      <c r="B352" s="705"/>
      <c r="C352" s="724" t="s">
        <v>1483</v>
      </c>
      <c r="D352" s="723">
        <v>3536222965</v>
      </c>
      <c r="E352" s="723">
        <v>3457930486.2399998</v>
      </c>
      <c r="F352" s="723">
        <v>2468165144.5700002</v>
      </c>
      <c r="G352" s="723">
        <v>1753812657.21</v>
      </c>
      <c r="H352" s="723">
        <v>1677098690.0799997</v>
      </c>
    </row>
    <row r="353" spans="2:8">
      <c r="B353" s="705"/>
      <c r="C353" s="724" t="s">
        <v>1661</v>
      </c>
      <c r="D353" s="723">
        <v>23585944700</v>
      </c>
      <c r="E353" s="723">
        <v>16424991120.66</v>
      </c>
      <c r="F353" s="723">
        <v>3517203413.29</v>
      </c>
      <c r="G353" s="723">
        <v>2908094352.1999998</v>
      </c>
      <c r="H353" s="723">
        <v>2528554123.5199995</v>
      </c>
    </row>
    <row r="354" spans="2:8">
      <c r="B354" s="705"/>
      <c r="C354" s="724" t="s">
        <v>1662</v>
      </c>
      <c r="D354" s="723">
        <v>23736284758</v>
      </c>
      <c r="E354" s="723">
        <v>22655484798.599998</v>
      </c>
      <c r="F354" s="723">
        <v>9004038409.6299953</v>
      </c>
      <c r="G354" s="723">
        <v>8932965185.2299938</v>
      </c>
      <c r="H354" s="723">
        <v>8377781104.7299967</v>
      </c>
    </row>
    <row r="355" spans="2:8">
      <c r="B355" s="705"/>
      <c r="C355" s="724" t="s">
        <v>1663</v>
      </c>
      <c r="D355" s="723">
        <v>875120764</v>
      </c>
      <c r="E355" s="723">
        <v>5184732346.1499996</v>
      </c>
      <c r="F355" s="723">
        <v>3363473920.7399998</v>
      </c>
      <c r="G355" s="723">
        <v>3362025106.7399998</v>
      </c>
      <c r="H355" s="723">
        <v>2616638550.6699996</v>
      </c>
    </row>
    <row r="356" spans="2:8">
      <c r="B356" s="705"/>
      <c r="C356" s="724" t="s">
        <v>1664</v>
      </c>
      <c r="D356" s="723">
        <v>1316516397</v>
      </c>
      <c r="E356" s="723">
        <v>2239228092.7999997</v>
      </c>
      <c r="F356" s="723">
        <v>925432260.45000005</v>
      </c>
      <c r="G356" s="723">
        <v>889352080</v>
      </c>
      <c r="H356" s="723">
        <v>702668365.5</v>
      </c>
    </row>
    <row r="357" spans="2:8">
      <c r="B357" s="705"/>
      <c r="C357" s="724" t="s">
        <v>1665</v>
      </c>
      <c r="D357" s="723">
        <v>3347482870</v>
      </c>
      <c r="E357" s="723">
        <v>4824139837.5200005</v>
      </c>
      <c r="F357" s="723">
        <v>860774036.45000017</v>
      </c>
      <c r="G357" s="723">
        <v>860774036.45000017</v>
      </c>
      <c r="H357" s="723">
        <v>780442276.51999998</v>
      </c>
    </row>
    <row r="358" spans="2:8">
      <c r="B358" s="705"/>
      <c r="C358" s="724" t="s">
        <v>1666</v>
      </c>
      <c r="D358" s="723">
        <v>761102433</v>
      </c>
      <c r="E358" s="723">
        <v>497078302.59999996</v>
      </c>
      <c r="F358" s="723">
        <v>140509583.61000001</v>
      </c>
      <c r="G358" s="723">
        <v>90509583.609999999</v>
      </c>
      <c r="H358" s="723">
        <v>90509583.609999999</v>
      </c>
    </row>
    <row r="359" spans="2:8">
      <c r="B359" s="705"/>
      <c r="C359" s="724" t="s">
        <v>1667</v>
      </c>
      <c r="D359" s="723">
        <v>739351789</v>
      </c>
      <c r="E359" s="723">
        <v>2614354337.6699996</v>
      </c>
      <c r="F359" s="723">
        <v>1607094568.0999997</v>
      </c>
      <c r="G359" s="723">
        <v>1404049697.2499995</v>
      </c>
      <c r="H359" s="723">
        <v>620247727.5</v>
      </c>
    </row>
    <row r="360" spans="2:8">
      <c r="B360" s="705"/>
      <c r="C360" s="724" t="s">
        <v>1668</v>
      </c>
      <c r="D360" s="723">
        <v>1890528932</v>
      </c>
      <c r="E360" s="723">
        <v>1773929807</v>
      </c>
      <c r="F360" s="723">
        <v>1403640489.71</v>
      </c>
      <c r="G360" s="723">
        <v>1403640489.71</v>
      </c>
      <c r="H360" s="723">
        <v>1009102526.7099999</v>
      </c>
    </row>
    <row r="361" spans="2:8">
      <c r="B361" s="705"/>
      <c r="C361" s="724" t="s">
        <v>1669</v>
      </c>
      <c r="D361" s="723">
        <v>963600000</v>
      </c>
      <c r="E361" s="723">
        <v>963600000</v>
      </c>
      <c r="F361" s="723">
        <v>951892600</v>
      </c>
      <c r="G361" s="723">
        <v>454947205.84000003</v>
      </c>
      <c r="H361" s="723">
        <v>454947205.84000003</v>
      </c>
    </row>
    <row r="362" spans="2:8">
      <c r="B362" s="705"/>
      <c r="C362" s="724" t="s">
        <v>1478</v>
      </c>
      <c r="D362" s="723">
        <v>1766206</v>
      </c>
      <c r="E362" s="723">
        <v>3508684.76</v>
      </c>
      <c r="F362" s="723">
        <v>2557650.7599999998</v>
      </c>
      <c r="G362" s="723">
        <v>2557650.7599999998</v>
      </c>
      <c r="H362" s="723">
        <v>2557650.7599999998</v>
      </c>
    </row>
    <row r="363" spans="2:8">
      <c r="B363" s="705"/>
      <c r="C363" s="724" t="s">
        <v>1485</v>
      </c>
      <c r="D363" s="723">
        <v>5372376604</v>
      </c>
      <c r="E363" s="723">
        <v>5399376604</v>
      </c>
      <c r="F363" s="723">
        <v>2199867417.3900003</v>
      </c>
      <c r="G363" s="723">
        <v>2199867417.3900003</v>
      </c>
      <c r="H363" s="723">
        <v>2158468726.3699999</v>
      </c>
    </row>
    <row r="364" spans="2:8">
      <c r="B364" s="705"/>
      <c r="C364" s="722" t="s">
        <v>1670</v>
      </c>
      <c r="D364" s="723">
        <v>392135778</v>
      </c>
      <c r="E364" s="723">
        <v>392135778</v>
      </c>
      <c r="F364" s="723">
        <v>324198044.26000005</v>
      </c>
      <c r="G364" s="723">
        <v>174541580.12000003</v>
      </c>
      <c r="H364" s="723">
        <v>164788551.39000002</v>
      </c>
    </row>
    <row r="365" spans="2:8">
      <c r="B365" s="705"/>
      <c r="C365" s="724" t="s">
        <v>1671</v>
      </c>
      <c r="D365" s="723">
        <v>392135778</v>
      </c>
      <c r="E365" s="723">
        <v>392135778</v>
      </c>
      <c r="F365" s="723">
        <v>324198044.26000005</v>
      </c>
      <c r="G365" s="723">
        <v>174541580.12000003</v>
      </c>
      <c r="H365" s="723">
        <v>164788551.39000002</v>
      </c>
    </row>
    <row r="366" spans="2:8">
      <c r="B366" s="705"/>
      <c r="C366" s="722" t="s">
        <v>927</v>
      </c>
      <c r="D366" s="723">
        <v>17608637249</v>
      </c>
      <c r="E366" s="723">
        <v>17608637249</v>
      </c>
      <c r="F366" s="723">
        <v>7367630674.7999983</v>
      </c>
      <c r="G366" s="723">
        <v>5564723735.4499998</v>
      </c>
      <c r="H366" s="723">
        <v>5268269794.9500008</v>
      </c>
    </row>
    <row r="367" spans="2:8">
      <c r="B367" s="705"/>
      <c r="C367" s="724" t="s">
        <v>1672</v>
      </c>
      <c r="D367" s="723">
        <v>17608637249</v>
      </c>
      <c r="E367" s="723">
        <v>17608637249</v>
      </c>
      <c r="F367" s="723">
        <v>7367630674.7999983</v>
      </c>
      <c r="G367" s="723">
        <v>5564723735.4499998</v>
      </c>
      <c r="H367" s="723">
        <v>5268269794.9500008</v>
      </c>
    </row>
    <row r="368" spans="2:8">
      <c r="B368" s="705"/>
      <c r="C368" s="722" t="s">
        <v>1673</v>
      </c>
      <c r="D368" s="723">
        <v>177195695</v>
      </c>
      <c r="E368" s="723">
        <v>265139695</v>
      </c>
      <c r="F368" s="723">
        <v>224086594.52999991</v>
      </c>
      <c r="G368" s="723">
        <v>108143030.09999996</v>
      </c>
      <c r="H368" s="723">
        <v>100390474.42999999</v>
      </c>
    </row>
    <row r="369" spans="2:8">
      <c r="B369" s="705"/>
      <c r="C369" s="724" t="s">
        <v>1667</v>
      </c>
      <c r="D369" s="723">
        <v>177195695</v>
      </c>
      <c r="E369" s="723">
        <v>265139695</v>
      </c>
      <c r="F369" s="723">
        <v>224086594.52999991</v>
      </c>
      <c r="G369" s="723">
        <v>108143030.09999996</v>
      </c>
      <c r="H369" s="723">
        <v>100390474.42999999</v>
      </c>
    </row>
    <row r="370" spans="2:8">
      <c r="B370" s="705"/>
      <c r="C370" s="722" t="s">
        <v>1674</v>
      </c>
      <c r="D370" s="723">
        <v>245998207</v>
      </c>
      <c r="E370" s="723">
        <v>245998207</v>
      </c>
      <c r="F370" s="723">
        <v>113452654.81000002</v>
      </c>
      <c r="G370" s="723">
        <v>109674752.11000001</v>
      </c>
      <c r="H370" s="723">
        <v>106619838.10000002</v>
      </c>
    </row>
    <row r="371" spans="2:8">
      <c r="B371" s="705"/>
      <c r="C371" s="724" t="s">
        <v>1675</v>
      </c>
      <c r="D371" s="723">
        <v>245998207</v>
      </c>
      <c r="E371" s="723">
        <v>245998207</v>
      </c>
      <c r="F371" s="723">
        <v>113452654.81000002</v>
      </c>
      <c r="G371" s="723">
        <v>109674752.11000001</v>
      </c>
      <c r="H371" s="723">
        <v>106619838.10000002</v>
      </c>
    </row>
    <row r="372" spans="2:8">
      <c r="B372" s="705"/>
      <c r="C372" s="722" t="s">
        <v>1676</v>
      </c>
      <c r="D372" s="723">
        <v>81082204</v>
      </c>
      <c r="E372" s="723">
        <v>81082204</v>
      </c>
      <c r="F372" s="723">
        <v>49684501.839999996</v>
      </c>
      <c r="G372" s="723">
        <v>27151470.34</v>
      </c>
      <c r="H372" s="723">
        <v>26652279.669999998</v>
      </c>
    </row>
    <row r="373" spans="2:8">
      <c r="B373" s="705"/>
      <c r="C373" s="724" t="s">
        <v>1677</v>
      </c>
      <c r="D373" s="723">
        <v>81082204</v>
      </c>
      <c r="E373" s="723">
        <v>81082204</v>
      </c>
      <c r="F373" s="723">
        <v>49684501.839999996</v>
      </c>
      <c r="G373" s="723">
        <v>27151470.34</v>
      </c>
      <c r="H373" s="723">
        <v>26652279.669999998</v>
      </c>
    </row>
    <row r="374" spans="2:8">
      <c r="B374" s="705"/>
      <c r="C374" s="722" t="s">
        <v>929</v>
      </c>
      <c r="D374" s="723">
        <v>514376265</v>
      </c>
      <c r="E374" s="723">
        <v>514376264.99999994</v>
      </c>
      <c r="F374" s="723">
        <v>3517011.7000000007</v>
      </c>
      <c r="G374" s="723">
        <v>3517011.7000000007</v>
      </c>
      <c r="H374" s="723">
        <v>2014721.9</v>
      </c>
    </row>
    <row r="375" spans="2:8">
      <c r="B375" s="705"/>
      <c r="C375" s="724" t="s">
        <v>1678</v>
      </c>
      <c r="D375" s="723">
        <v>514376265</v>
      </c>
      <c r="E375" s="723">
        <v>514376264.99999994</v>
      </c>
      <c r="F375" s="723">
        <v>3517011.7000000007</v>
      </c>
      <c r="G375" s="723">
        <v>3517011.7000000007</v>
      </c>
      <c r="H375" s="723">
        <v>2014721.9</v>
      </c>
    </row>
    <row r="376" spans="2:8">
      <c r="B376" s="705"/>
      <c r="C376" s="718" t="s">
        <v>930</v>
      </c>
      <c r="D376" s="719">
        <v>22483984637</v>
      </c>
      <c r="E376" s="719">
        <v>22483984637</v>
      </c>
      <c r="F376" s="719">
        <v>15870672279.780003</v>
      </c>
      <c r="G376" s="719">
        <v>14962286776.26</v>
      </c>
      <c r="H376" s="719">
        <v>14027836186.040001</v>
      </c>
    </row>
    <row r="377" spans="2:8">
      <c r="B377" s="705"/>
      <c r="C377" s="720" t="s">
        <v>931</v>
      </c>
      <c r="D377" s="721">
        <v>22483984637</v>
      </c>
      <c r="E377" s="721">
        <v>22483984637</v>
      </c>
      <c r="F377" s="721">
        <v>15870672279.780003</v>
      </c>
      <c r="G377" s="721">
        <v>14962286776.26</v>
      </c>
      <c r="H377" s="721">
        <v>14027836186.040001</v>
      </c>
    </row>
    <row r="378" spans="2:8">
      <c r="B378" s="705"/>
      <c r="C378" s="722" t="s">
        <v>932</v>
      </c>
      <c r="D378" s="723">
        <v>21932536118</v>
      </c>
      <c r="E378" s="723">
        <v>21932536118</v>
      </c>
      <c r="F378" s="723">
        <v>15553348471.160002</v>
      </c>
      <c r="G378" s="723">
        <v>14736693802.25</v>
      </c>
      <c r="H378" s="723">
        <v>13810457930.33</v>
      </c>
    </row>
    <row r="379" spans="2:8">
      <c r="B379" s="705"/>
      <c r="C379" s="724" t="s">
        <v>1483</v>
      </c>
      <c r="D379" s="723">
        <v>3408415604</v>
      </c>
      <c r="E379" s="723">
        <v>3331061944</v>
      </c>
      <c r="F379" s="723">
        <v>1505392066.4400003</v>
      </c>
      <c r="G379" s="723">
        <v>913785722.96000051</v>
      </c>
      <c r="H379" s="723">
        <v>883276768.07000053</v>
      </c>
    </row>
    <row r="380" spans="2:8">
      <c r="B380" s="705"/>
      <c r="C380" s="724" t="s">
        <v>1679</v>
      </c>
      <c r="D380" s="723">
        <v>137407056</v>
      </c>
      <c r="E380" s="723">
        <v>131052056</v>
      </c>
      <c r="F380" s="723">
        <v>76711690.469999999</v>
      </c>
      <c r="G380" s="723">
        <v>52674030.039999999</v>
      </c>
      <c r="H380" s="723">
        <v>52674030.039999999</v>
      </c>
    </row>
    <row r="381" spans="2:8">
      <c r="B381" s="705"/>
      <c r="C381" s="724" t="s">
        <v>1680</v>
      </c>
      <c r="D381" s="723">
        <v>1822299182</v>
      </c>
      <c r="E381" s="723">
        <v>1845543682</v>
      </c>
      <c r="F381" s="723">
        <v>683858755.57000029</v>
      </c>
      <c r="G381" s="723">
        <v>517816085.99000007</v>
      </c>
      <c r="H381" s="723">
        <v>516828023.61000007</v>
      </c>
    </row>
    <row r="382" spans="2:8">
      <c r="B382" s="705"/>
      <c r="C382" s="724" t="s">
        <v>1681</v>
      </c>
      <c r="D382" s="723">
        <v>225422087</v>
      </c>
      <c r="E382" s="723">
        <v>233886247</v>
      </c>
      <c r="F382" s="723">
        <v>90555737.070000008</v>
      </c>
      <c r="G382" s="723">
        <v>55587741.649999991</v>
      </c>
      <c r="H382" s="723">
        <v>55587741.649999991</v>
      </c>
    </row>
    <row r="383" spans="2:8">
      <c r="B383" s="705"/>
      <c r="C383" s="724" t="s">
        <v>1682</v>
      </c>
      <c r="D383" s="723">
        <v>47424738</v>
      </c>
      <c r="E383" s="723">
        <v>39424738</v>
      </c>
      <c r="F383" s="723">
        <v>13533329.280000001</v>
      </c>
      <c r="G383" s="723">
        <v>13533329.280000001</v>
      </c>
      <c r="H383" s="723">
        <v>13533329.280000001</v>
      </c>
    </row>
    <row r="384" spans="2:8">
      <c r="B384" s="705"/>
      <c r="C384" s="724" t="s">
        <v>1478</v>
      </c>
      <c r="D384" s="723">
        <v>13938238578</v>
      </c>
      <c r="E384" s="723">
        <v>13998238578</v>
      </c>
      <c r="F384" s="723">
        <v>12049048977.82</v>
      </c>
      <c r="G384" s="723">
        <v>12049048977.82</v>
      </c>
      <c r="H384" s="723">
        <v>11154310123.17</v>
      </c>
    </row>
    <row r="385" spans="2:8">
      <c r="B385" s="705"/>
      <c r="C385" s="724" t="s">
        <v>1485</v>
      </c>
      <c r="D385" s="723">
        <v>2353328873</v>
      </c>
      <c r="E385" s="723">
        <v>2353328873</v>
      </c>
      <c r="F385" s="723">
        <v>1134247914.51</v>
      </c>
      <c r="G385" s="723">
        <v>1134247914.51</v>
      </c>
      <c r="H385" s="723">
        <v>1134247914.51</v>
      </c>
    </row>
    <row r="386" spans="2:8">
      <c r="B386" s="705"/>
      <c r="C386" s="722" t="s">
        <v>934</v>
      </c>
      <c r="D386" s="723">
        <v>234477905</v>
      </c>
      <c r="E386" s="723">
        <v>234477905</v>
      </c>
      <c r="F386" s="723">
        <v>175617179.53000003</v>
      </c>
      <c r="G386" s="723">
        <v>102870790.97999997</v>
      </c>
      <c r="H386" s="723">
        <v>97571511.409999996</v>
      </c>
    </row>
    <row r="387" spans="2:8">
      <c r="B387" s="705"/>
      <c r="C387" s="724" t="s">
        <v>1683</v>
      </c>
      <c r="D387" s="723">
        <v>234477905</v>
      </c>
      <c r="E387" s="723">
        <v>234477905</v>
      </c>
      <c r="F387" s="723">
        <v>175617179.53000003</v>
      </c>
      <c r="G387" s="723">
        <v>102870790.97999997</v>
      </c>
      <c r="H387" s="723">
        <v>97571511.409999996</v>
      </c>
    </row>
    <row r="388" spans="2:8">
      <c r="B388" s="705"/>
      <c r="C388" s="722" t="s">
        <v>935</v>
      </c>
      <c r="D388" s="723">
        <v>170603388</v>
      </c>
      <c r="E388" s="723">
        <v>170603388</v>
      </c>
      <c r="F388" s="723">
        <v>76024384.950000033</v>
      </c>
      <c r="G388" s="723">
        <v>62716642.750000015</v>
      </c>
      <c r="H388" s="723">
        <v>60859149.790000007</v>
      </c>
    </row>
    <row r="389" spans="2:8">
      <c r="B389" s="705"/>
      <c r="C389" s="724" t="s">
        <v>1680</v>
      </c>
      <c r="D389" s="723">
        <v>170603388</v>
      </c>
      <c r="E389" s="723">
        <v>170603388</v>
      </c>
      <c r="F389" s="723">
        <v>76024384.950000033</v>
      </c>
      <c r="G389" s="723">
        <v>62716642.750000015</v>
      </c>
      <c r="H389" s="723">
        <v>60859149.790000007</v>
      </c>
    </row>
    <row r="390" spans="2:8">
      <c r="B390" s="705"/>
      <c r="C390" s="722" t="s">
        <v>1684</v>
      </c>
      <c r="D390" s="723">
        <v>62534600</v>
      </c>
      <c r="E390" s="723">
        <v>62534600.000000015</v>
      </c>
      <c r="F390" s="723">
        <v>24985302.249999985</v>
      </c>
      <c r="G390" s="723">
        <v>23193436.249999993</v>
      </c>
      <c r="H390" s="723">
        <v>22266263.979999993</v>
      </c>
    </row>
    <row r="391" spans="2:8">
      <c r="B391" s="705"/>
      <c r="C391" s="724" t="s">
        <v>1680</v>
      </c>
      <c r="D391" s="723">
        <v>62534600</v>
      </c>
      <c r="E391" s="723">
        <v>62534600.000000015</v>
      </c>
      <c r="F391" s="723">
        <v>24985302.249999985</v>
      </c>
      <c r="G391" s="723">
        <v>23193436.249999993</v>
      </c>
      <c r="H391" s="723">
        <v>22266263.979999993</v>
      </c>
    </row>
    <row r="392" spans="2:8">
      <c r="B392" s="705"/>
      <c r="C392" s="722" t="s">
        <v>1685</v>
      </c>
      <c r="D392" s="723">
        <v>83832626</v>
      </c>
      <c r="E392" s="723">
        <v>83832626</v>
      </c>
      <c r="F392" s="723">
        <v>40696941.889999993</v>
      </c>
      <c r="G392" s="723">
        <v>36812104.030000001</v>
      </c>
      <c r="H392" s="723">
        <v>36681330.530000001</v>
      </c>
    </row>
    <row r="393" spans="2:8">
      <c r="B393" s="705"/>
      <c r="C393" s="724" t="s">
        <v>1679</v>
      </c>
      <c r="D393" s="723">
        <v>83832626</v>
      </c>
      <c r="E393" s="723">
        <v>83832626</v>
      </c>
      <c r="F393" s="723">
        <v>40696941.889999993</v>
      </c>
      <c r="G393" s="723">
        <v>36812104.030000001</v>
      </c>
      <c r="H393" s="723">
        <v>36681330.530000001</v>
      </c>
    </row>
    <row r="394" spans="2:8">
      <c r="B394" s="705"/>
      <c r="C394" s="718" t="s">
        <v>936</v>
      </c>
      <c r="D394" s="719">
        <v>10076578352</v>
      </c>
      <c r="E394" s="719">
        <v>10076578352.000008</v>
      </c>
      <c r="F394" s="719">
        <v>3545356536.96</v>
      </c>
      <c r="G394" s="719">
        <v>2687790234.0200005</v>
      </c>
      <c r="H394" s="719">
        <v>2424967854.5500007</v>
      </c>
    </row>
    <row r="395" spans="2:8">
      <c r="B395" s="705"/>
      <c r="C395" s="720" t="s">
        <v>937</v>
      </c>
      <c r="D395" s="721">
        <v>10076578352</v>
      </c>
      <c r="E395" s="721">
        <v>10076578352.000008</v>
      </c>
      <c r="F395" s="721">
        <v>3545356536.96</v>
      </c>
      <c r="G395" s="721">
        <v>2687790234.0200005</v>
      </c>
      <c r="H395" s="721">
        <v>2424967854.5500007</v>
      </c>
    </row>
    <row r="396" spans="2:8">
      <c r="B396" s="705"/>
      <c r="C396" s="722" t="s">
        <v>938</v>
      </c>
      <c r="D396" s="723">
        <v>4695487652</v>
      </c>
      <c r="E396" s="723">
        <v>4695487652</v>
      </c>
      <c r="F396" s="723">
        <v>2234006075.96</v>
      </c>
      <c r="G396" s="723">
        <v>1578103782.1100004</v>
      </c>
      <c r="H396" s="723">
        <v>1476719723.3600004</v>
      </c>
    </row>
    <row r="397" spans="2:8">
      <c r="B397" s="705"/>
      <c r="C397" s="724" t="s">
        <v>1483</v>
      </c>
      <c r="D397" s="723">
        <v>1306348641</v>
      </c>
      <c r="E397" s="723">
        <v>1285798641</v>
      </c>
      <c r="F397" s="723">
        <v>586400957.43999994</v>
      </c>
      <c r="G397" s="723">
        <v>342587157.57000017</v>
      </c>
      <c r="H397" s="723">
        <v>322023317.87000012</v>
      </c>
    </row>
    <row r="398" spans="2:8">
      <c r="B398" s="705"/>
      <c r="C398" s="724" t="s">
        <v>1686</v>
      </c>
      <c r="D398" s="723">
        <v>2895694052</v>
      </c>
      <c r="E398" s="723">
        <v>2892744052</v>
      </c>
      <c r="F398" s="723">
        <v>1207683183.1399999</v>
      </c>
      <c r="G398" s="723">
        <v>930281647.82000005</v>
      </c>
      <c r="H398" s="723">
        <v>856124295.9200002</v>
      </c>
    </row>
    <row r="399" spans="2:8">
      <c r="B399" s="705"/>
      <c r="C399" s="724" t="s">
        <v>1687</v>
      </c>
      <c r="D399" s="723">
        <v>249767099</v>
      </c>
      <c r="E399" s="723">
        <v>252067099</v>
      </c>
      <c r="F399" s="723">
        <v>239506680.86000001</v>
      </c>
      <c r="G399" s="723">
        <v>104819722.2</v>
      </c>
      <c r="H399" s="723">
        <v>104663832.37</v>
      </c>
    </row>
    <row r="400" spans="2:8">
      <c r="B400" s="705"/>
      <c r="C400" s="724" t="s">
        <v>1478</v>
      </c>
      <c r="D400" s="723">
        <v>243677860</v>
      </c>
      <c r="E400" s="723">
        <v>264877860</v>
      </c>
      <c r="F400" s="723">
        <v>200415254.51999998</v>
      </c>
      <c r="G400" s="723">
        <v>200415254.51999998</v>
      </c>
      <c r="H400" s="723">
        <v>193908277.19999999</v>
      </c>
    </row>
    <row r="401" spans="2:8">
      <c r="B401" s="705"/>
      <c r="C401" s="722" t="s">
        <v>939</v>
      </c>
      <c r="D401" s="723">
        <v>5381090700</v>
      </c>
      <c r="E401" s="723">
        <v>5381090700.0000067</v>
      </c>
      <c r="F401" s="723">
        <v>1311350460.9999998</v>
      </c>
      <c r="G401" s="723">
        <v>1109686451.9100001</v>
      </c>
      <c r="H401" s="723">
        <v>948248131.19000018</v>
      </c>
    </row>
    <row r="402" spans="2:8">
      <c r="B402" s="705"/>
      <c r="C402" s="724" t="s">
        <v>1688</v>
      </c>
      <c r="D402" s="723">
        <v>5381090700</v>
      </c>
      <c r="E402" s="723">
        <v>5381090700.0000067</v>
      </c>
      <c r="F402" s="723">
        <v>1311350460.9999998</v>
      </c>
      <c r="G402" s="723">
        <v>1109686451.9100001</v>
      </c>
      <c r="H402" s="723">
        <v>948248131.19000018</v>
      </c>
    </row>
    <row r="403" spans="2:8">
      <c r="B403" s="705"/>
      <c r="C403" s="718" t="s">
        <v>940</v>
      </c>
      <c r="D403" s="719">
        <v>9648535941</v>
      </c>
      <c r="E403" s="719">
        <v>9648535941</v>
      </c>
      <c r="F403" s="719">
        <v>5013656669.8000002</v>
      </c>
      <c r="G403" s="719">
        <v>5013656669.8000002</v>
      </c>
      <c r="H403" s="719">
        <v>4919532146.6000004</v>
      </c>
    </row>
    <row r="404" spans="2:8">
      <c r="B404" s="705"/>
      <c r="C404" s="720" t="s">
        <v>941</v>
      </c>
      <c r="D404" s="721">
        <v>9648535941</v>
      </c>
      <c r="E404" s="721">
        <v>9648535941</v>
      </c>
      <c r="F404" s="721">
        <v>5013656669.8000002</v>
      </c>
      <c r="G404" s="721">
        <v>5013656669.8000002</v>
      </c>
      <c r="H404" s="721">
        <v>4919532146.6000004</v>
      </c>
    </row>
    <row r="405" spans="2:8">
      <c r="B405" s="705"/>
      <c r="C405" s="722" t="s">
        <v>942</v>
      </c>
      <c r="D405" s="723">
        <v>9648535941</v>
      </c>
      <c r="E405" s="723">
        <v>9648535941</v>
      </c>
      <c r="F405" s="723">
        <v>5013656669.8000002</v>
      </c>
      <c r="G405" s="723">
        <v>5013656669.8000002</v>
      </c>
      <c r="H405" s="723">
        <v>4919532146.6000004</v>
      </c>
    </row>
    <row r="406" spans="2:8">
      <c r="B406" s="705"/>
      <c r="C406" s="724" t="s">
        <v>1483</v>
      </c>
      <c r="D406" s="723">
        <v>1464760780</v>
      </c>
      <c r="E406" s="723">
        <v>1513270808.76</v>
      </c>
      <c r="F406" s="723">
        <v>756635404.32000005</v>
      </c>
      <c r="G406" s="723">
        <v>756635404.32000005</v>
      </c>
      <c r="H406" s="723">
        <v>756635404.32000005</v>
      </c>
    </row>
    <row r="407" spans="2:8">
      <c r="B407" s="705"/>
      <c r="C407" s="724" t="s">
        <v>1689</v>
      </c>
      <c r="D407" s="723">
        <v>6681245916</v>
      </c>
      <c r="E407" s="723">
        <v>6632735887.2399998</v>
      </c>
      <c r="F407" s="723">
        <v>3505756647.1700001</v>
      </c>
      <c r="G407" s="723">
        <v>3505756647.1700001</v>
      </c>
      <c r="H407" s="723">
        <v>3411632123.9699998</v>
      </c>
    </row>
    <row r="408" spans="2:8">
      <c r="B408" s="705"/>
      <c r="C408" s="724" t="s">
        <v>1690</v>
      </c>
      <c r="D408" s="723">
        <v>1238576870</v>
      </c>
      <c r="E408" s="723">
        <v>1238576870</v>
      </c>
      <c r="F408" s="723">
        <v>619288430.80999994</v>
      </c>
      <c r="G408" s="723">
        <v>619288430.80999994</v>
      </c>
      <c r="H408" s="723">
        <v>619288430.80999994</v>
      </c>
    </row>
    <row r="409" spans="2:8">
      <c r="B409" s="705"/>
      <c r="C409" s="724" t="s">
        <v>1691</v>
      </c>
      <c r="D409" s="723">
        <v>263952375</v>
      </c>
      <c r="E409" s="723">
        <v>263952375</v>
      </c>
      <c r="F409" s="723">
        <v>131976187.5</v>
      </c>
      <c r="G409" s="723">
        <v>131976187.5</v>
      </c>
      <c r="H409" s="723">
        <v>131976187.5</v>
      </c>
    </row>
    <row r="410" spans="2:8">
      <c r="B410" s="705"/>
      <c r="C410" s="718" t="s">
        <v>1692</v>
      </c>
      <c r="D410" s="719">
        <v>1360249191</v>
      </c>
      <c r="E410" s="719">
        <v>1451578591.5700002</v>
      </c>
      <c r="F410" s="719">
        <v>794896974.02999973</v>
      </c>
      <c r="G410" s="719">
        <v>544930237.99000001</v>
      </c>
      <c r="H410" s="719">
        <v>514572445.74000001</v>
      </c>
    </row>
    <row r="411" spans="2:8">
      <c r="B411" s="705"/>
      <c r="C411" s="720" t="s">
        <v>1693</v>
      </c>
      <c r="D411" s="721">
        <v>1360249191</v>
      </c>
      <c r="E411" s="721">
        <v>1451578591.5700002</v>
      </c>
      <c r="F411" s="721">
        <v>794896974.02999973</v>
      </c>
      <c r="G411" s="721">
        <v>544930237.99000001</v>
      </c>
      <c r="H411" s="721">
        <v>514572445.74000001</v>
      </c>
    </row>
    <row r="412" spans="2:8">
      <c r="B412" s="705"/>
      <c r="C412" s="722" t="s">
        <v>1694</v>
      </c>
      <c r="D412" s="723">
        <v>1360249191</v>
      </c>
      <c r="E412" s="723">
        <v>1451578591.5700002</v>
      </c>
      <c r="F412" s="723">
        <v>794896974.02999973</v>
      </c>
      <c r="G412" s="723">
        <v>544930237.99000001</v>
      </c>
      <c r="H412" s="723">
        <v>514572445.74000001</v>
      </c>
    </row>
    <row r="413" spans="2:8">
      <c r="B413" s="705"/>
      <c r="C413" s="724" t="s">
        <v>1483</v>
      </c>
      <c r="D413" s="723">
        <v>559008318</v>
      </c>
      <c r="E413" s="723">
        <v>559008318</v>
      </c>
      <c r="F413" s="723">
        <v>434002660.58999974</v>
      </c>
      <c r="G413" s="723">
        <v>257531973.30999997</v>
      </c>
      <c r="H413" s="723">
        <v>250035099.05000001</v>
      </c>
    </row>
    <row r="414" spans="2:8">
      <c r="B414" s="705"/>
      <c r="C414" s="724" t="s">
        <v>1695</v>
      </c>
      <c r="D414" s="723">
        <v>13347366</v>
      </c>
      <c r="E414" s="723">
        <v>13347366</v>
      </c>
      <c r="F414" s="723">
        <v>7849074.9800000004</v>
      </c>
      <c r="G414" s="723">
        <v>3654026.42</v>
      </c>
      <c r="H414" s="723">
        <v>2995253.42</v>
      </c>
    </row>
    <row r="415" spans="2:8">
      <c r="B415" s="705"/>
      <c r="C415" s="724" t="s">
        <v>1696</v>
      </c>
      <c r="D415" s="723">
        <v>40537202</v>
      </c>
      <c r="E415" s="723">
        <v>40537202</v>
      </c>
      <c r="F415" s="723">
        <v>23300162.91</v>
      </c>
      <c r="G415" s="723">
        <v>14469647.84</v>
      </c>
      <c r="H415" s="723">
        <v>10811872.93</v>
      </c>
    </row>
    <row r="416" spans="2:8">
      <c r="B416" s="705"/>
      <c r="C416" s="724" t="s">
        <v>1697</v>
      </c>
      <c r="D416" s="723">
        <v>434284586</v>
      </c>
      <c r="E416" s="723">
        <v>694246572.57000005</v>
      </c>
      <c r="F416" s="723">
        <v>269691923.88999999</v>
      </c>
      <c r="G416" s="723">
        <v>211546676.71000001</v>
      </c>
      <c r="H416" s="723">
        <v>194133158.97</v>
      </c>
    </row>
    <row r="417" spans="2:8">
      <c r="B417" s="705"/>
      <c r="C417" s="724" t="s">
        <v>1698</v>
      </c>
      <c r="D417" s="723">
        <v>203959631</v>
      </c>
      <c r="E417" s="723">
        <v>35327045</v>
      </c>
      <c r="F417" s="723">
        <v>16361380</v>
      </c>
      <c r="G417" s="723">
        <v>14781187.949999999</v>
      </c>
      <c r="H417" s="723">
        <v>14538284.949999999</v>
      </c>
    </row>
    <row r="418" spans="2:8">
      <c r="B418" s="705"/>
      <c r="C418" s="724" t="s">
        <v>1513</v>
      </c>
      <c r="D418" s="723">
        <v>24820000</v>
      </c>
      <c r="E418" s="723">
        <v>24820000</v>
      </c>
      <c r="F418" s="723">
        <v>2100070.85</v>
      </c>
      <c r="G418" s="723">
        <v>1355024.95</v>
      </c>
      <c r="H418" s="723">
        <v>784824.95</v>
      </c>
    </row>
    <row r="419" spans="2:8">
      <c r="B419" s="705"/>
      <c r="C419" s="724" t="s">
        <v>1478</v>
      </c>
      <c r="D419" s="723">
        <v>84292088</v>
      </c>
      <c r="E419" s="723">
        <v>84292088</v>
      </c>
      <c r="F419" s="723">
        <v>41591700.810000002</v>
      </c>
      <c r="G419" s="723">
        <v>41591700.810000002</v>
      </c>
      <c r="H419" s="723">
        <v>41273951.469999999</v>
      </c>
    </row>
    <row r="420" spans="2:8">
      <c r="B420" s="705"/>
      <c r="C420" s="718" t="s">
        <v>943</v>
      </c>
      <c r="D420" s="719">
        <v>4168041298</v>
      </c>
      <c r="E420" s="719">
        <v>4185152942.5999999</v>
      </c>
      <c r="F420" s="719">
        <v>1777197384.6799998</v>
      </c>
      <c r="G420" s="719">
        <v>1720171576.01</v>
      </c>
      <c r="H420" s="719">
        <v>1677622279.6400001</v>
      </c>
    </row>
    <row r="421" spans="2:8">
      <c r="B421" s="705"/>
      <c r="C421" s="720" t="s">
        <v>944</v>
      </c>
      <c r="D421" s="721">
        <v>4168041298</v>
      </c>
      <c r="E421" s="721">
        <v>4185152942.5999999</v>
      </c>
      <c r="F421" s="721">
        <v>1777197384.6799998</v>
      </c>
      <c r="G421" s="721">
        <v>1720171576.01</v>
      </c>
      <c r="H421" s="721">
        <v>1677622279.6400001</v>
      </c>
    </row>
    <row r="422" spans="2:8">
      <c r="B422" s="705"/>
      <c r="C422" s="722" t="s">
        <v>1699</v>
      </c>
      <c r="D422" s="723">
        <v>2818906675</v>
      </c>
      <c r="E422" s="723">
        <v>2802842274</v>
      </c>
      <c r="F422" s="723">
        <v>1154278528.1999998</v>
      </c>
      <c r="G422" s="723">
        <v>1114342771.5999999</v>
      </c>
      <c r="H422" s="723">
        <v>1091214625.8400002</v>
      </c>
    </row>
    <row r="423" spans="2:8">
      <c r="B423" s="705"/>
      <c r="C423" s="724" t="s">
        <v>1483</v>
      </c>
      <c r="D423" s="723">
        <v>1039442193</v>
      </c>
      <c r="E423" s="723">
        <v>1037035041</v>
      </c>
      <c r="F423" s="723">
        <v>422970100.30999994</v>
      </c>
      <c r="G423" s="723">
        <v>409745166.10000002</v>
      </c>
      <c r="H423" s="723">
        <v>402103589.66000003</v>
      </c>
    </row>
    <row r="424" spans="2:8">
      <c r="B424" s="705"/>
      <c r="C424" s="724" t="s">
        <v>1700</v>
      </c>
      <c r="D424" s="723">
        <v>179412957</v>
      </c>
      <c r="E424" s="723">
        <v>149421978</v>
      </c>
      <c r="F424" s="723">
        <v>63620716.469999984</v>
      </c>
      <c r="G424" s="723">
        <v>40771172.07</v>
      </c>
      <c r="H424" s="723">
        <v>40735401.670000002</v>
      </c>
    </row>
    <row r="425" spans="2:8">
      <c r="B425" s="705"/>
      <c r="C425" s="724" t="s">
        <v>1701</v>
      </c>
      <c r="D425" s="723">
        <v>415591632</v>
      </c>
      <c r="E425" s="723">
        <v>515552142</v>
      </c>
      <c r="F425" s="723">
        <v>164574768.07000002</v>
      </c>
      <c r="G425" s="723">
        <v>160713490.08000001</v>
      </c>
      <c r="H425" s="723">
        <v>160713490.08000001</v>
      </c>
    </row>
    <row r="426" spans="2:8">
      <c r="B426" s="705"/>
      <c r="C426" s="724" t="s">
        <v>1478</v>
      </c>
      <c r="D426" s="723">
        <v>396304446</v>
      </c>
      <c r="E426" s="723">
        <v>308742067</v>
      </c>
      <c r="F426" s="723">
        <v>130833982.13999999</v>
      </c>
      <c r="G426" s="723">
        <v>130833982.13999999</v>
      </c>
      <c r="H426" s="723">
        <v>119318782.22999999</v>
      </c>
    </row>
    <row r="427" spans="2:8">
      <c r="B427" s="705"/>
      <c r="C427" s="724" t="s">
        <v>1485</v>
      </c>
      <c r="D427" s="723">
        <v>788155447</v>
      </c>
      <c r="E427" s="723">
        <v>792091046</v>
      </c>
      <c r="F427" s="723">
        <v>372278961.20999998</v>
      </c>
      <c r="G427" s="723">
        <v>372278961.20999998</v>
      </c>
      <c r="H427" s="723">
        <v>368343362.19999999</v>
      </c>
    </row>
    <row r="428" spans="2:8">
      <c r="B428" s="705"/>
      <c r="C428" s="722" t="s">
        <v>945</v>
      </c>
      <c r="D428" s="723">
        <v>118324536</v>
      </c>
      <c r="E428" s="723">
        <v>121014842.59999999</v>
      </c>
      <c r="F428" s="723">
        <v>49766137.210000008</v>
      </c>
      <c r="G428" s="723">
        <v>49616154.49000001</v>
      </c>
      <c r="H428" s="723">
        <v>49582406.49000001</v>
      </c>
    </row>
    <row r="429" spans="2:8">
      <c r="B429" s="705"/>
      <c r="C429" s="724" t="s">
        <v>1701</v>
      </c>
      <c r="D429" s="723">
        <v>118324536</v>
      </c>
      <c r="E429" s="723">
        <v>121014842.59999999</v>
      </c>
      <c r="F429" s="723">
        <v>49766137.210000008</v>
      </c>
      <c r="G429" s="723">
        <v>49616154.49000001</v>
      </c>
      <c r="H429" s="723">
        <v>49582406.49000001</v>
      </c>
    </row>
    <row r="430" spans="2:8">
      <c r="B430" s="705"/>
      <c r="C430" s="722" t="s">
        <v>1702</v>
      </c>
      <c r="D430" s="723">
        <v>198118888</v>
      </c>
      <c r="E430" s="723">
        <v>218118888</v>
      </c>
      <c r="F430" s="723">
        <v>97808583.780000016</v>
      </c>
      <c r="G430" s="723">
        <v>92509866.719999999</v>
      </c>
      <c r="H430" s="723">
        <v>81108546.290000007</v>
      </c>
    </row>
    <row r="431" spans="2:8">
      <c r="B431" s="705"/>
      <c r="C431" s="724" t="s">
        <v>1703</v>
      </c>
      <c r="D431" s="723">
        <v>198118888</v>
      </c>
      <c r="E431" s="723">
        <v>218118888</v>
      </c>
      <c r="F431" s="723">
        <v>97808583.780000016</v>
      </c>
      <c r="G431" s="723">
        <v>92509866.719999999</v>
      </c>
      <c r="H431" s="723">
        <v>81108546.290000007</v>
      </c>
    </row>
    <row r="432" spans="2:8">
      <c r="B432" s="705"/>
      <c r="C432" s="722" t="s">
        <v>946</v>
      </c>
      <c r="D432" s="723">
        <v>696521299</v>
      </c>
      <c r="E432" s="723">
        <v>707007038</v>
      </c>
      <c r="F432" s="723">
        <v>328001281.70000005</v>
      </c>
      <c r="G432" s="723">
        <v>320114804.80999994</v>
      </c>
      <c r="H432" s="723">
        <v>315219195.86999989</v>
      </c>
    </row>
    <row r="433" spans="2:8">
      <c r="B433" s="705"/>
      <c r="C433" s="724" t="s">
        <v>1701</v>
      </c>
      <c r="D433" s="723">
        <v>696521299</v>
      </c>
      <c r="E433" s="723">
        <v>707007038</v>
      </c>
      <c r="F433" s="723">
        <v>328001281.70000005</v>
      </c>
      <c r="G433" s="723">
        <v>320114804.80999994</v>
      </c>
      <c r="H433" s="723">
        <v>315219195.86999989</v>
      </c>
    </row>
    <row r="434" spans="2:8">
      <c r="B434" s="705"/>
      <c r="C434" s="722" t="s">
        <v>1704</v>
      </c>
      <c r="D434" s="723">
        <v>336169900</v>
      </c>
      <c r="E434" s="723">
        <v>336169899.99999994</v>
      </c>
      <c r="F434" s="723">
        <v>147342853.79000002</v>
      </c>
      <c r="G434" s="723">
        <v>143587978.39000002</v>
      </c>
      <c r="H434" s="723">
        <v>140497505.15000001</v>
      </c>
    </row>
    <row r="435" spans="2:8">
      <c r="B435" s="705"/>
      <c r="C435" s="724" t="s">
        <v>1703</v>
      </c>
      <c r="D435" s="723">
        <v>336169900</v>
      </c>
      <c r="E435" s="723">
        <v>336169899.99999994</v>
      </c>
      <c r="F435" s="723">
        <v>147342853.79000002</v>
      </c>
      <c r="G435" s="723">
        <v>143587978.39000002</v>
      </c>
      <c r="H435" s="723">
        <v>140497505.15000001</v>
      </c>
    </row>
    <row r="436" spans="2:8">
      <c r="B436" s="705"/>
      <c r="C436" s="718" t="s">
        <v>1705</v>
      </c>
      <c r="D436" s="719">
        <v>681242676</v>
      </c>
      <c r="E436" s="719">
        <v>681242676.00000012</v>
      </c>
      <c r="F436" s="719">
        <v>464080495.46999985</v>
      </c>
      <c r="G436" s="719">
        <v>308353700.26999992</v>
      </c>
      <c r="H436" s="719">
        <v>297471076.44999999</v>
      </c>
    </row>
    <row r="437" spans="2:8">
      <c r="B437" s="705"/>
      <c r="C437" s="720" t="s">
        <v>1706</v>
      </c>
      <c r="D437" s="721">
        <v>681242676</v>
      </c>
      <c r="E437" s="721">
        <v>681242676.00000012</v>
      </c>
      <c r="F437" s="721">
        <v>464080495.46999985</v>
      </c>
      <c r="G437" s="721">
        <v>308353700.26999992</v>
      </c>
      <c r="H437" s="721">
        <v>297471076.44999999</v>
      </c>
    </row>
    <row r="438" spans="2:8">
      <c r="B438" s="705"/>
      <c r="C438" s="722" t="s">
        <v>1707</v>
      </c>
      <c r="D438" s="723">
        <v>681242676</v>
      </c>
      <c r="E438" s="723">
        <v>681242676.00000012</v>
      </c>
      <c r="F438" s="723">
        <v>464080495.46999985</v>
      </c>
      <c r="G438" s="723">
        <v>308353700.26999992</v>
      </c>
      <c r="H438" s="723">
        <v>297471076.44999999</v>
      </c>
    </row>
    <row r="439" spans="2:8">
      <c r="B439" s="705"/>
      <c r="C439" s="724" t="s">
        <v>1708</v>
      </c>
      <c r="D439" s="723">
        <v>670276996</v>
      </c>
      <c r="E439" s="723">
        <v>670276996.00000012</v>
      </c>
      <c r="F439" s="723">
        <v>459811102.17999983</v>
      </c>
      <c r="G439" s="723">
        <v>304084306.9799999</v>
      </c>
      <c r="H439" s="723">
        <v>293585016.47999996</v>
      </c>
    </row>
    <row r="440" spans="2:8">
      <c r="B440" s="705"/>
      <c r="C440" s="724" t="s">
        <v>1478</v>
      </c>
      <c r="D440" s="723">
        <v>10965680</v>
      </c>
      <c r="E440" s="723">
        <v>10965680</v>
      </c>
      <c r="F440" s="723">
        <v>4269393.29</v>
      </c>
      <c r="G440" s="723">
        <v>4269393.29</v>
      </c>
      <c r="H440" s="723">
        <v>3886059.97</v>
      </c>
    </row>
    <row r="441" spans="2:8">
      <c r="B441" s="705"/>
      <c r="C441" s="718" t="s">
        <v>947</v>
      </c>
      <c r="D441" s="719">
        <v>15623942767</v>
      </c>
      <c r="E441" s="719">
        <v>16123942767</v>
      </c>
      <c r="F441" s="719">
        <v>11433385660.810001</v>
      </c>
      <c r="G441" s="719">
        <v>7570940404.0299997</v>
      </c>
      <c r="H441" s="719">
        <v>6725244646.5299997</v>
      </c>
    </row>
    <row r="442" spans="2:8">
      <c r="B442" s="705"/>
      <c r="C442" s="720" t="s">
        <v>948</v>
      </c>
      <c r="D442" s="721">
        <v>15623942767</v>
      </c>
      <c r="E442" s="721">
        <v>16123942767</v>
      </c>
      <c r="F442" s="721">
        <v>11433385660.810001</v>
      </c>
      <c r="G442" s="721">
        <v>7570940404.0299997</v>
      </c>
      <c r="H442" s="721">
        <v>6725244646.5299997</v>
      </c>
    </row>
    <row r="443" spans="2:8">
      <c r="B443" s="705"/>
      <c r="C443" s="722" t="s">
        <v>949</v>
      </c>
      <c r="D443" s="723">
        <v>14220604221</v>
      </c>
      <c r="E443" s="723">
        <v>14720604221</v>
      </c>
      <c r="F443" s="723">
        <v>10301098961.66</v>
      </c>
      <c r="G443" s="723">
        <v>6797062052.75</v>
      </c>
      <c r="H443" s="723">
        <v>6164485341.1700001</v>
      </c>
    </row>
    <row r="444" spans="2:8">
      <c r="B444" s="705"/>
      <c r="C444" s="724" t="s">
        <v>1483</v>
      </c>
      <c r="D444" s="723">
        <v>1946930133</v>
      </c>
      <c r="E444" s="723">
        <v>1960108708</v>
      </c>
      <c r="F444" s="723">
        <v>1254771724.8500001</v>
      </c>
      <c r="G444" s="723">
        <v>711781019.80999982</v>
      </c>
      <c r="H444" s="723">
        <v>682959456.98999977</v>
      </c>
    </row>
    <row r="445" spans="2:8">
      <c r="B445" s="705"/>
      <c r="C445" s="724" t="s">
        <v>1709</v>
      </c>
      <c r="D445" s="723">
        <v>234739379</v>
      </c>
      <c r="E445" s="723">
        <v>216149560</v>
      </c>
      <c r="F445" s="723">
        <v>127906760.78999999</v>
      </c>
      <c r="G445" s="723">
        <v>74644065.959999993</v>
      </c>
      <c r="H445" s="723">
        <v>73573727.61999999</v>
      </c>
    </row>
    <row r="446" spans="2:8">
      <c r="B446" s="705"/>
      <c r="C446" s="724" t="s">
        <v>1710</v>
      </c>
      <c r="D446" s="723">
        <v>671528320</v>
      </c>
      <c r="E446" s="723">
        <v>670506949</v>
      </c>
      <c r="F446" s="723">
        <v>393814448.7100001</v>
      </c>
      <c r="G446" s="723">
        <v>267365200.5699999</v>
      </c>
      <c r="H446" s="723">
        <v>261720035.64999992</v>
      </c>
    </row>
    <row r="447" spans="2:8">
      <c r="B447" s="705"/>
      <c r="C447" s="724" t="s">
        <v>1711</v>
      </c>
      <c r="D447" s="723">
        <v>1129409723</v>
      </c>
      <c r="E447" s="723">
        <v>963330361</v>
      </c>
      <c r="F447" s="723">
        <v>754849239.33999991</v>
      </c>
      <c r="G447" s="723">
        <v>530822647.0800001</v>
      </c>
      <c r="H447" s="723">
        <v>529348825.3300001</v>
      </c>
    </row>
    <row r="448" spans="2:8">
      <c r="B448" s="705"/>
      <c r="C448" s="724" t="s">
        <v>1712</v>
      </c>
      <c r="D448" s="723">
        <v>1326043089</v>
      </c>
      <c r="E448" s="723">
        <v>1291290834</v>
      </c>
      <c r="F448" s="723">
        <v>258251035.5</v>
      </c>
      <c r="G448" s="723">
        <v>213959609.38999993</v>
      </c>
      <c r="H448" s="723">
        <v>213313039.38999993</v>
      </c>
    </row>
    <row r="449" spans="2:8">
      <c r="B449" s="705"/>
      <c r="C449" s="724" t="s">
        <v>1713</v>
      </c>
      <c r="D449" s="723">
        <v>223967679</v>
      </c>
      <c r="E449" s="723">
        <v>190473165</v>
      </c>
      <c r="F449" s="723">
        <v>114524795.75</v>
      </c>
      <c r="G449" s="723">
        <v>43752986.499999993</v>
      </c>
      <c r="H449" s="723">
        <v>39077879.309999987</v>
      </c>
    </row>
    <row r="450" spans="2:8">
      <c r="B450" s="705"/>
      <c r="C450" s="724" t="s">
        <v>1714</v>
      </c>
      <c r="D450" s="723">
        <v>357822835</v>
      </c>
      <c r="E450" s="723">
        <v>307508343</v>
      </c>
      <c r="F450" s="723">
        <v>127609931.39999999</v>
      </c>
      <c r="G450" s="723">
        <v>71688704.939999998</v>
      </c>
      <c r="H450" s="723">
        <v>69856244.200000003</v>
      </c>
    </row>
    <row r="451" spans="2:8">
      <c r="B451" s="705"/>
      <c r="C451" s="724" t="s">
        <v>1715</v>
      </c>
      <c r="D451" s="723">
        <v>170035579</v>
      </c>
      <c r="E451" s="723">
        <v>130603659.05</v>
      </c>
      <c r="F451" s="723">
        <v>37588377.460000001</v>
      </c>
      <c r="G451" s="723">
        <v>22795371.630000003</v>
      </c>
      <c r="H451" s="723">
        <v>21338610.830000002</v>
      </c>
    </row>
    <row r="452" spans="2:8">
      <c r="B452" s="705"/>
      <c r="C452" s="724" t="s">
        <v>1478</v>
      </c>
      <c r="D452" s="723">
        <v>603650723</v>
      </c>
      <c r="E452" s="723">
        <v>1331230723</v>
      </c>
      <c r="F452" s="723">
        <v>1057219085.86</v>
      </c>
      <c r="G452" s="723">
        <v>915228389.62</v>
      </c>
      <c r="H452" s="723">
        <v>328273464.59999996</v>
      </c>
    </row>
    <row r="453" spans="2:8">
      <c r="B453" s="705"/>
      <c r="C453" s="724" t="s">
        <v>1485</v>
      </c>
      <c r="D453" s="723">
        <v>7556476761</v>
      </c>
      <c r="E453" s="723">
        <v>7659401918.9499998</v>
      </c>
      <c r="F453" s="723">
        <v>6174563562</v>
      </c>
      <c r="G453" s="723">
        <v>3945024057.2500005</v>
      </c>
      <c r="H453" s="723">
        <v>3945024057.2500005</v>
      </c>
    </row>
    <row r="454" spans="2:8">
      <c r="B454" s="705"/>
      <c r="C454" s="722" t="s">
        <v>1716</v>
      </c>
      <c r="D454" s="723">
        <v>1403338546</v>
      </c>
      <c r="E454" s="723">
        <v>1403338546</v>
      </c>
      <c r="F454" s="723">
        <v>1132286699.1500006</v>
      </c>
      <c r="G454" s="723">
        <v>773878351.27999938</v>
      </c>
      <c r="H454" s="723">
        <v>560759305.35999954</v>
      </c>
    </row>
    <row r="455" spans="2:8">
      <c r="B455" s="705"/>
      <c r="C455" s="724" t="s">
        <v>1712</v>
      </c>
      <c r="D455" s="723">
        <v>1403338546</v>
      </c>
      <c r="E455" s="723">
        <v>1403338546</v>
      </c>
      <c r="F455" s="723">
        <v>1132286699.1500006</v>
      </c>
      <c r="G455" s="723">
        <v>773878351.27999938</v>
      </c>
      <c r="H455" s="723">
        <v>560759305.35999954</v>
      </c>
    </row>
    <row r="456" spans="2:8">
      <c r="B456" s="705"/>
      <c r="C456" s="718" t="s">
        <v>950</v>
      </c>
      <c r="D456" s="719">
        <v>20784213877</v>
      </c>
      <c r="E456" s="719">
        <v>20870807032.610001</v>
      </c>
      <c r="F456" s="719">
        <v>9377481547.0300007</v>
      </c>
      <c r="G456" s="719">
        <v>8944321961.460001</v>
      </c>
      <c r="H456" s="719">
        <v>8874670738.7900009</v>
      </c>
    </row>
    <row r="457" spans="2:8">
      <c r="B457" s="705"/>
      <c r="C457" s="720" t="s">
        <v>951</v>
      </c>
      <c r="D457" s="721">
        <v>20784213877</v>
      </c>
      <c r="E457" s="721">
        <v>20870807032.610001</v>
      </c>
      <c r="F457" s="721">
        <v>9377481547.0300007</v>
      </c>
      <c r="G457" s="721">
        <v>8944321961.460001</v>
      </c>
      <c r="H457" s="721">
        <v>8874670738.7900009</v>
      </c>
    </row>
    <row r="458" spans="2:8">
      <c r="B458" s="705"/>
      <c r="C458" s="722" t="s">
        <v>952</v>
      </c>
      <c r="D458" s="723">
        <v>19030863935</v>
      </c>
      <c r="E458" s="723">
        <v>19051137090.610001</v>
      </c>
      <c r="F458" s="723">
        <v>8288537064.25</v>
      </c>
      <c r="G458" s="723">
        <v>8211716804.9700003</v>
      </c>
      <c r="H458" s="723">
        <v>8161215655.6599998</v>
      </c>
    </row>
    <row r="459" spans="2:8">
      <c r="B459" s="705"/>
      <c r="C459" s="724" t="s">
        <v>1483</v>
      </c>
      <c r="D459" s="723">
        <v>625688288</v>
      </c>
      <c r="E459" s="723">
        <v>625387714.27999997</v>
      </c>
      <c r="F459" s="723">
        <v>244354852.53000003</v>
      </c>
      <c r="G459" s="723">
        <v>218453946.97000003</v>
      </c>
      <c r="H459" s="723">
        <v>215154787.36000007</v>
      </c>
    </row>
    <row r="460" spans="2:8">
      <c r="B460" s="705"/>
      <c r="C460" s="724" t="s">
        <v>1717</v>
      </c>
      <c r="D460" s="723">
        <v>3034418462</v>
      </c>
      <c r="E460" s="723">
        <v>3056791496.1299996</v>
      </c>
      <c r="F460" s="723">
        <v>992661210.65999985</v>
      </c>
      <c r="G460" s="723">
        <v>944657745.19999993</v>
      </c>
      <c r="H460" s="723">
        <v>941547825.19999993</v>
      </c>
    </row>
    <row r="461" spans="2:8">
      <c r="B461" s="705"/>
      <c r="C461" s="724" t="s">
        <v>1718</v>
      </c>
      <c r="D461" s="723">
        <v>418397209</v>
      </c>
      <c r="E461" s="723">
        <v>416597904.19999999</v>
      </c>
      <c r="F461" s="723">
        <v>122110974.68000001</v>
      </c>
      <c r="G461" s="723">
        <v>119195086.42</v>
      </c>
      <c r="H461" s="723">
        <v>118671116.42</v>
      </c>
    </row>
    <row r="462" spans="2:8">
      <c r="B462" s="705"/>
      <c r="C462" s="724" t="s">
        <v>1478</v>
      </c>
      <c r="D462" s="723">
        <v>832393437</v>
      </c>
      <c r="E462" s="723">
        <v>832393437</v>
      </c>
      <c r="F462" s="723">
        <v>395907795.95999998</v>
      </c>
      <c r="G462" s="723">
        <v>395907795.95999998</v>
      </c>
      <c r="H462" s="723">
        <v>376815740.88</v>
      </c>
    </row>
    <row r="463" spans="2:8">
      <c r="B463" s="705"/>
      <c r="C463" s="724" t="s">
        <v>1485</v>
      </c>
      <c r="D463" s="723">
        <v>14119966539</v>
      </c>
      <c r="E463" s="723">
        <v>14119966539</v>
      </c>
      <c r="F463" s="723">
        <v>6533502230.4200001</v>
      </c>
      <c r="G463" s="723">
        <v>6533502230.4200001</v>
      </c>
      <c r="H463" s="723">
        <v>6509026185.8000002</v>
      </c>
    </row>
    <row r="464" spans="2:8">
      <c r="B464" s="705"/>
      <c r="C464" s="722" t="s">
        <v>953</v>
      </c>
      <c r="D464" s="723">
        <v>1084688136</v>
      </c>
      <c r="E464" s="723">
        <v>1151008135.9999998</v>
      </c>
      <c r="F464" s="723">
        <v>517487590.5</v>
      </c>
      <c r="G464" s="723">
        <v>428680867.3300001</v>
      </c>
      <c r="H464" s="723">
        <v>420260758.72000009</v>
      </c>
    </row>
    <row r="465" spans="2:8">
      <c r="B465" s="705"/>
      <c r="C465" s="724" t="s">
        <v>1718</v>
      </c>
      <c r="D465" s="723">
        <v>1084688136</v>
      </c>
      <c r="E465" s="723">
        <v>1151008135.9999998</v>
      </c>
      <c r="F465" s="723">
        <v>517487590.5</v>
      </c>
      <c r="G465" s="723">
        <v>428680867.3300001</v>
      </c>
      <c r="H465" s="723">
        <v>420260758.72000009</v>
      </c>
    </row>
    <row r="466" spans="2:8">
      <c r="B466" s="705"/>
      <c r="C466" s="722" t="s">
        <v>954</v>
      </c>
      <c r="D466" s="723">
        <v>628078914</v>
      </c>
      <c r="E466" s="723">
        <v>628078914</v>
      </c>
      <c r="F466" s="723">
        <v>554499578.77999985</v>
      </c>
      <c r="G466" s="723">
        <v>287379739.65999997</v>
      </c>
      <c r="H466" s="723">
        <v>276787362.91000003</v>
      </c>
    </row>
    <row r="467" spans="2:8">
      <c r="B467" s="705"/>
      <c r="C467" s="724" t="s">
        <v>1717</v>
      </c>
      <c r="D467" s="723">
        <v>628078914</v>
      </c>
      <c r="E467" s="723">
        <v>628078914</v>
      </c>
      <c r="F467" s="723">
        <v>554499578.77999985</v>
      </c>
      <c r="G467" s="723">
        <v>287379739.65999997</v>
      </c>
      <c r="H467" s="723">
        <v>276787362.91000003</v>
      </c>
    </row>
    <row r="468" spans="2:8">
      <c r="B468" s="705"/>
      <c r="C468" s="722" t="s">
        <v>1719</v>
      </c>
      <c r="D468" s="723">
        <v>40582892</v>
      </c>
      <c r="E468" s="723">
        <v>40582892</v>
      </c>
      <c r="F468" s="723">
        <v>16957313.499999996</v>
      </c>
      <c r="G468" s="723">
        <v>16544549.499999998</v>
      </c>
      <c r="H468" s="723">
        <v>16406961.499999998</v>
      </c>
    </row>
    <row r="469" spans="2:8">
      <c r="B469" s="705"/>
      <c r="C469" s="724" t="s">
        <v>1718</v>
      </c>
      <c r="D469" s="723">
        <v>40582892</v>
      </c>
      <c r="E469" s="723">
        <v>40582892</v>
      </c>
      <c r="F469" s="723">
        <v>16957313.499999996</v>
      </c>
      <c r="G469" s="723">
        <v>16544549.499999998</v>
      </c>
      <c r="H469" s="723">
        <v>16406961.499999998</v>
      </c>
    </row>
    <row r="470" spans="2:8">
      <c r="B470" s="705"/>
      <c r="C470" s="718" t="s">
        <v>1720</v>
      </c>
      <c r="D470" s="719">
        <v>3702713047</v>
      </c>
      <c r="E470" s="719">
        <v>3716250700.6300001</v>
      </c>
      <c r="F470" s="719">
        <v>2239328096.6700001</v>
      </c>
      <c r="G470" s="719">
        <v>1260809185.4399998</v>
      </c>
      <c r="H470" s="719">
        <v>1175916974.53</v>
      </c>
    </row>
    <row r="471" spans="2:8">
      <c r="B471" s="705"/>
      <c r="C471" s="720" t="s">
        <v>1721</v>
      </c>
      <c r="D471" s="721">
        <v>3702713047</v>
      </c>
      <c r="E471" s="721">
        <v>3716250700.6300001</v>
      </c>
      <c r="F471" s="721">
        <v>2239328096.6700001</v>
      </c>
      <c r="G471" s="721">
        <v>1260809185.4399998</v>
      </c>
      <c r="H471" s="721">
        <v>1175916974.53</v>
      </c>
    </row>
    <row r="472" spans="2:8">
      <c r="B472" s="705"/>
      <c r="C472" s="722" t="s">
        <v>1722</v>
      </c>
      <c r="D472" s="723">
        <v>2352329352</v>
      </c>
      <c r="E472" s="723">
        <v>2309120934.4299998</v>
      </c>
      <c r="F472" s="723">
        <v>1618738899</v>
      </c>
      <c r="G472" s="723">
        <v>853427677.04999971</v>
      </c>
      <c r="H472" s="723">
        <v>777039259.35999978</v>
      </c>
    </row>
    <row r="473" spans="2:8">
      <c r="B473" s="705"/>
      <c r="C473" s="724" t="s">
        <v>1483</v>
      </c>
      <c r="D473" s="723">
        <v>1438469479</v>
      </c>
      <c r="E473" s="723">
        <v>1281764895.5999999</v>
      </c>
      <c r="F473" s="723">
        <v>807350980.57000005</v>
      </c>
      <c r="G473" s="723">
        <v>413783728.57999974</v>
      </c>
      <c r="H473" s="723">
        <v>408609536.93999982</v>
      </c>
    </row>
    <row r="474" spans="2:8">
      <c r="B474" s="705"/>
      <c r="C474" s="724" t="s">
        <v>1723</v>
      </c>
      <c r="D474" s="723">
        <v>84974604</v>
      </c>
      <c r="E474" s="723">
        <v>85762604</v>
      </c>
      <c r="F474" s="723">
        <v>72302128.890000001</v>
      </c>
      <c r="G474" s="723">
        <v>37996411.770000003</v>
      </c>
      <c r="H474" s="723">
        <v>37286898.180000007</v>
      </c>
    </row>
    <row r="475" spans="2:8">
      <c r="B475" s="705"/>
      <c r="C475" s="724" t="s">
        <v>1724</v>
      </c>
      <c r="D475" s="723">
        <v>304307396</v>
      </c>
      <c r="E475" s="723">
        <v>318178745.38999993</v>
      </c>
      <c r="F475" s="723">
        <v>170736450.83000004</v>
      </c>
      <c r="G475" s="723">
        <v>85873531.49999997</v>
      </c>
      <c r="H475" s="723">
        <v>85695392.23999998</v>
      </c>
    </row>
    <row r="476" spans="2:8">
      <c r="B476" s="705"/>
      <c r="C476" s="724" t="s">
        <v>1725</v>
      </c>
      <c r="D476" s="723">
        <v>120235363</v>
      </c>
      <c r="E476" s="723">
        <v>128426179.44000001</v>
      </c>
      <c r="F476" s="723">
        <v>113892189.75</v>
      </c>
      <c r="G476" s="723">
        <v>57005529.100000001</v>
      </c>
      <c r="H476" s="723">
        <v>56839962.469999999</v>
      </c>
    </row>
    <row r="477" spans="2:8">
      <c r="B477" s="705"/>
      <c r="C477" s="724" t="s">
        <v>1726</v>
      </c>
      <c r="D477" s="723">
        <v>121890266</v>
      </c>
      <c r="E477" s="723">
        <v>122536266</v>
      </c>
      <c r="F477" s="723">
        <v>98752335.219999999</v>
      </c>
      <c r="G477" s="723">
        <v>52428468.340000011</v>
      </c>
      <c r="H477" s="723">
        <v>52267461.770000011</v>
      </c>
    </row>
    <row r="478" spans="2:8">
      <c r="B478" s="705"/>
      <c r="C478" s="724" t="s">
        <v>1727</v>
      </c>
      <c r="D478" s="723">
        <v>67713517</v>
      </c>
      <c r="E478" s="723">
        <v>157713517</v>
      </c>
      <c r="F478" s="723">
        <v>140966086.74000001</v>
      </c>
      <c r="G478" s="723">
        <v>104143503.25999999</v>
      </c>
      <c r="H478" s="723">
        <v>34143503.259999998</v>
      </c>
    </row>
    <row r="479" spans="2:8">
      <c r="B479" s="705"/>
      <c r="C479" s="724" t="s">
        <v>1728</v>
      </c>
      <c r="D479" s="723">
        <v>214738727</v>
      </c>
      <c r="E479" s="723">
        <v>214738727</v>
      </c>
      <c r="F479" s="723">
        <v>214738727</v>
      </c>
      <c r="G479" s="723">
        <v>102196504.5</v>
      </c>
      <c r="H479" s="723">
        <v>102196504.5</v>
      </c>
    </row>
    <row r="480" spans="2:8">
      <c r="B480" s="705"/>
      <c r="C480" s="722" t="s">
        <v>1729</v>
      </c>
      <c r="D480" s="723">
        <v>407538073</v>
      </c>
      <c r="E480" s="723">
        <v>407538073</v>
      </c>
      <c r="F480" s="723">
        <v>19668854.600000001</v>
      </c>
      <c r="G480" s="723">
        <v>19668854.600000001</v>
      </c>
      <c r="H480" s="723">
        <v>19668854.600000001</v>
      </c>
    </row>
    <row r="481" spans="2:8">
      <c r="B481" s="705"/>
      <c r="C481" s="724" t="s">
        <v>1725</v>
      </c>
      <c r="D481" s="723">
        <v>407538073</v>
      </c>
      <c r="E481" s="723">
        <v>407538073</v>
      </c>
      <c r="F481" s="723">
        <v>19668854.600000001</v>
      </c>
      <c r="G481" s="723">
        <v>19668854.600000001</v>
      </c>
      <c r="H481" s="723">
        <v>19668854.600000001</v>
      </c>
    </row>
    <row r="482" spans="2:8">
      <c r="B482" s="705"/>
      <c r="C482" s="722" t="s">
        <v>1730</v>
      </c>
      <c r="D482" s="723">
        <v>570048148</v>
      </c>
      <c r="E482" s="723">
        <v>625954219.20000005</v>
      </c>
      <c r="F482" s="723">
        <v>419665745.94000006</v>
      </c>
      <c r="G482" s="723">
        <v>214344833.62</v>
      </c>
      <c r="H482" s="723">
        <v>212055955.40000004</v>
      </c>
    </row>
    <row r="483" spans="2:8">
      <c r="B483" s="705"/>
      <c r="C483" s="724" t="s">
        <v>1731</v>
      </c>
      <c r="D483" s="723">
        <v>570048148</v>
      </c>
      <c r="E483" s="723">
        <v>625954219.20000005</v>
      </c>
      <c r="F483" s="723">
        <v>419665745.94000006</v>
      </c>
      <c r="G483" s="723">
        <v>214344833.62</v>
      </c>
      <c r="H483" s="723">
        <v>212055955.40000004</v>
      </c>
    </row>
    <row r="484" spans="2:8">
      <c r="B484" s="705"/>
      <c r="C484" s="722" t="s">
        <v>1732</v>
      </c>
      <c r="D484" s="723">
        <v>55775734</v>
      </c>
      <c r="E484" s="723">
        <v>56615734</v>
      </c>
      <c r="F484" s="723">
        <v>28101646.57</v>
      </c>
      <c r="G484" s="723">
        <v>24761908.559999999</v>
      </c>
      <c r="H484" s="723">
        <v>23648401.559999999</v>
      </c>
    </row>
    <row r="485" spans="2:8">
      <c r="B485" s="705"/>
      <c r="C485" s="724" t="s">
        <v>1483</v>
      </c>
      <c r="D485" s="723">
        <v>55775734</v>
      </c>
      <c r="E485" s="723">
        <v>56615734</v>
      </c>
      <c r="F485" s="723">
        <v>28101646.57</v>
      </c>
      <c r="G485" s="723">
        <v>24761908.559999999</v>
      </c>
      <c r="H485" s="723">
        <v>23648401.559999999</v>
      </c>
    </row>
    <row r="486" spans="2:8">
      <c r="B486" s="705"/>
      <c r="C486" s="722" t="s">
        <v>1733</v>
      </c>
      <c r="D486" s="723">
        <v>317021740</v>
      </c>
      <c r="E486" s="723">
        <v>317021740</v>
      </c>
      <c r="F486" s="723">
        <v>153152950.56000006</v>
      </c>
      <c r="G486" s="723">
        <v>148605911.61000004</v>
      </c>
      <c r="H486" s="723">
        <v>143504503.61000007</v>
      </c>
    </row>
    <row r="487" spans="2:8">
      <c r="B487" s="705"/>
      <c r="C487" s="724" t="s">
        <v>1723</v>
      </c>
      <c r="D487" s="723">
        <v>317021740</v>
      </c>
      <c r="E487" s="723">
        <v>317021740</v>
      </c>
      <c r="F487" s="723">
        <v>153152950.56000006</v>
      </c>
      <c r="G487" s="723">
        <v>148605911.61000004</v>
      </c>
      <c r="H487" s="723">
        <v>143504503.61000007</v>
      </c>
    </row>
    <row r="488" spans="2:8">
      <c r="B488" s="705"/>
      <c r="C488" s="718" t="s">
        <v>955</v>
      </c>
      <c r="D488" s="719">
        <v>2541411258</v>
      </c>
      <c r="E488" s="719">
        <v>2541411258</v>
      </c>
      <c r="F488" s="719">
        <v>1619760634.6900001</v>
      </c>
      <c r="G488" s="719">
        <v>954651591.51999998</v>
      </c>
      <c r="H488" s="719">
        <v>920193060.78999996</v>
      </c>
    </row>
    <row r="489" spans="2:8">
      <c r="B489" s="705"/>
      <c r="C489" s="720" t="s">
        <v>956</v>
      </c>
      <c r="D489" s="721">
        <v>2541411258</v>
      </c>
      <c r="E489" s="721">
        <v>2541411258</v>
      </c>
      <c r="F489" s="721">
        <v>1619760634.6900001</v>
      </c>
      <c r="G489" s="721">
        <v>954651591.51999998</v>
      </c>
      <c r="H489" s="721">
        <v>920193060.78999996</v>
      </c>
    </row>
    <row r="490" spans="2:8">
      <c r="B490" s="705"/>
      <c r="C490" s="722" t="s">
        <v>1734</v>
      </c>
      <c r="D490" s="723">
        <v>1129405244</v>
      </c>
      <c r="E490" s="723">
        <v>1129405244</v>
      </c>
      <c r="F490" s="723">
        <v>686071918.06000006</v>
      </c>
      <c r="G490" s="723">
        <v>352043696.07999998</v>
      </c>
      <c r="H490" s="723">
        <v>339556589.37</v>
      </c>
    </row>
    <row r="491" spans="2:8">
      <c r="B491" s="705"/>
      <c r="C491" s="724" t="s">
        <v>1483</v>
      </c>
      <c r="D491" s="723">
        <v>710449988</v>
      </c>
      <c r="E491" s="723">
        <v>739128988</v>
      </c>
      <c r="F491" s="723">
        <v>364202479.28000003</v>
      </c>
      <c r="G491" s="723">
        <v>187034734.49999997</v>
      </c>
      <c r="H491" s="723">
        <v>180395189.43999997</v>
      </c>
    </row>
    <row r="492" spans="2:8">
      <c r="B492" s="705"/>
      <c r="C492" s="724" t="s">
        <v>1735</v>
      </c>
      <c r="D492" s="723">
        <v>397255256</v>
      </c>
      <c r="E492" s="723">
        <v>365076256</v>
      </c>
      <c r="F492" s="723">
        <v>306189589.11000007</v>
      </c>
      <c r="G492" s="723">
        <v>154441111.91000003</v>
      </c>
      <c r="H492" s="723">
        <v>151041550.26000002</v>
      </c>
    </row>
    <row r="493" spans="2:8">
      <c r="B493" s="705"/>
      <c r="C493" s="724" t="s">
        <v>1478</v>
      </c>
      <c r="D493" s="723">
        <v>21700000</v>
      </c>
      <c r="E493" s="723">
        <v>25200000</v>
      </c>
      <c r="F493" s="723">
        <v>15679849.67</v>
      </c>
      <c r="G493" s="723">
        <v>10567849.67</v>
      </c>
      <c r="H493" s="723">
        <v>8119849.6699999999</v>
      </c>
    </row>
    <row r="494" spans="2:8">
      <c r="B494" s="705"/>
      <c r="C494" s="722" t="s">
        <v>957</v>
      </c>
      <c r="D494" s="723">
        <v>234606226</v>
      </c>
      <c r="E494" s="723">
        <v>234606226</v>
      </c>
      <c r="F494" s="723">
        <v>170251213.41999996</v>
      </c>
      <c r="G494" s="723">
        <v>111059437.11</v>
      </c>
      <c r="H494" s="723">
        <v>109227816.15999998</v>
      </c>
    </row>
    <row r="495" spans="2:8">
      <c r="B495" s="705"/>
      <c r="C495" s="724" t="s">
        <v>1736</v>
      </c>
      <c r="D495" s="723">
        <v>234606226</v>
      </c>
      <c r="E495" s="723">
        <v>234606226</v>
      </c>
      <c r="F495" s="723">
        <v>170251213.41999996</v>
      </c>
      <c r="G495" s="723">
        <v>111059437.11</v>
      </c>
      <c r="H495" s="723">
        <v>109227816.15999998</v>
      </c>
    </row>
    <row r="496" spans="2:8">
      <c r="B496" s="705"/>
      <c r="C496" s="722" t="s">
        <v>1737</v>
      </c>
      <c r="D496" s="723">
        <v>1177399788</v>
      </c>
      <c r="E496" s="723">
        <v>1177399788</v>
      </c>
      <c r="F496" s="723">
        <v>763437503.21000004</v>
      </c>
      <c r="G496" s="723">
        <v>491548458.33000004</v>
      </c>
      <c r="H496" s="723">
        <v>471408655.25999999</v>
      </c>
    </row>
    <row r="497" spans="2:8">
      <c r="B497" s="705"/>
      <c r="C497" s="724" t="s">
        <v>1738</v>
      </c>
      <c r="D497" s="723">
        <v>1177399788</v>
      </c>
      <c r="E497" s="723">
        <v>1177399788</v>
      </c>
      <c r="F497" s="723">
        <v>763437503.21000004</v>
      </c>
      <c r="G497" s="723">
        <v>491548458.33000004</v>
      </c>
      <c r="H497" s="723">
        <v>471408655.25999999</v>
      </c>
    </row>
    <row r="498" spans="2:8">
      <c r="B498" s="705"/>
      <c r="C498" s="718" t="s">
        <v>958</v>
      </c>
      <c r="D498" s="719">
        <v>5610590710</v>
      </c>
      <c r="E498" s="719">
        <v>5760590710</v>
      </c>
      <c r="F498" s="719">
        <v>2578971636.04</v>
      </c>
      <c r="G498" s="719">
        <v>1128739251.1800001</v>
      </c>
      <c r="H498" s="719">
        <v>1079455492.3399999</v>
      </c>
    </row>
    <row r="499" spans="2:8">
      <c r="B499" s="705"/>
      <c r="C499" s="720" t="s">
        <v>959</v>
      </c>
      <c r="D499" s="721">
        <v>5610590710</v>
      </c>
      <c r="E499" s="721">
        <v>5760590710</v>
      </c>
      <c r="F499" s="721">
        <v>2578971636.04</v>
      </c>
      <c r="G499" s="721">
        <v>1128739251.1800001</v>
      </c>
      <c r="H499" s="721">
        <v>1079455492.3399999</v>
      </c>
    </row>
    <row r="500" spans="2:8">
      <c r="B500" s="705"/>
      <c r="C500" s="722" t="s">
        <v>960</v>
      </c>
      <c r="D500" s="723">
        <v>5427342125</v>
      </c>
      <c r="E500" s="723">
        <v>5577342125</v>
      </c>
      <c r="F500" s="723">
        <v>2406571136.3099999</v>
      </c>
      <c r="G500" s="723">
        <v>1047793558.26</v>
      </c>
      <c r="H500" s="723">
        <v>1000233456.4</v>
      </c>
    </row>
    <row r="501" spans="2:8">
      <c r="B501" s="705"/>
      <c r="C501" s="724" t="s">
        <v>1483</v>
      </c>
      <c r="D501" s="723">
        <v>1730050931</v>
      </c>
      <c r="E501" s="723">
        <v>1625618734.4200001</v>
      </c>
      <c r="F501" s="723">
        <v>1261349294.9299998</v>
      </c>
      <c r="G501" s="723">
        <v>601161849.55999994</v>
      </c>
      <c r="H501" s="723">
        <v>578888419.02999997</v>
      </c>
    </row>
    <row r="502" spans="2:8">
      <c r="B502" s="705"/>
      <c r="C502" s="724" t="s">
        <v>1739</v>
      </c>
      <c r="D502" s="723">
        <v>147898158</v>
      </c>
      <c r="E502" s="723">
        <v>297304990</v>
      </c>
      <c r="F502" s="723">
        <v>154280305.35000002</v>
      </c>
      <c r="G502" s="723">
        <v>83800463.76000002</v>
      </c>
      <c r="H502" s="723">
        <v>76507362.670000002</v>
      </c>
    </row>
    <row r="503" spans="2:8">
      <c r="B503" s="705"/>
      <c r="C503" s="724" t="s">
        <v>1740</v>
      </c>
      <c r="D503" s="723">
        <v>2990455903</v>
      </c>
      <c r="E503" s="723">
        <v>3074308114.5799999</v>
      </c>
      <c r="F503" s="723">
        <v>483054687.69000006</v>
      </c>
      <c r="G503" s="723">
        <v>146441388.35999998</v>
      </c>
      <c r="H503" s="723">
        <v>128798515.72</v>
      </c>
    </row>
    <row r="504" spans="2:8">
      <c r="B504" s="705"/>
      <c r="C504" s="724" t="s">
        <v>1741</v>
      </c>
      <c r="D504" s="723">
        <v>28207124</v>
      </c>
      <c r="E504" s="723">
        <v>49380277</v>
      </c>
      <c r="F504" s="723">
        <v>24199346.129999999</v>
      </c>
      <c r="G504" s="723">
        <v>5608189.7199999997</v>
      </c>
      <c r="H504" s="723">
        <v>5257492.12</v>
      </c>
    </row>
    <row r="505" spans="2:8">
      <c r="B505" s="705"/>
      <c r="C505" s="724" t="s">
        <v>1478</v>
      </c>
      <c r="D505" s="723">
        <v>461230009</v>
      </c>
      <c r="E505" s="723">
        <v>461230009</v>
      </c>
      <c r="F505" s="723">
        <v>414187502.20999998</v>
      </c>
      <c r="G505" s="723">
        <v>180854168.86000001</v>
      </c>
      <c r="H505" s="723">
        <v>180854168.86000001</v>
      </c>
    </row>
    <row r="506" spans="2:8">
      <c r="B506" s="705"/>
      <c r="C506" s="724" t="s">
        <v>1485</v>
      </c>
      <c r="D506" s="723">
        <v>69500000</v>
      </c>
      <c r="E506" s="723">
        <v>69500000</v>
      </c>
      <c r="F506" s="723">
        <v>69500000</v>
      </c>
      <c r="G506" s="723">
        <v>29927498</v>
      </c>
      <c r="H506" s="723">
        <v>29927498</v>
      </c>
    </row>
    <row r="507" spans="2:8">
      <c r="B507" s="705"/>
      <c r="C507" s="722" t="s">
        <v>1742</v>
      </c>
      <c r="D507" s="723">
        <v>183248585</v>
      </c>
      <c r="E507" s="723">
        <v>183248585</v>
      </c>
      <c r="F507" s="723">
        <v>172400499.72999999</v>
      </c>
      <c r="G507" s="723">
        <v>80945692.920000017</v>
      </c>
      <c r="H507" s="723">
        <v>79222035.939999983</v>
      </c>
    </row>
    <row r="508" spans="2:8">
      <c r="B508" s="705"/>
      <c r="C508" s="724" t="s">
        <v>1739</v>
      </c>
      <c r="D508" s="723">
        <v>183248585</v>
      </c>
      <c r="E508" s="723">
        <v>183248585</v>
      </c>
      <c r="F508" s="723">
        <v>172400499.72999999</v>
      </c>
      <c r="G508" s="723">
        <v>80945692.920000017</v>
      </c>
      <c r="H508" s="723">
        <v>79222035.939999983</v>
      </c>
    </row>
    <row r="509" spans="2:8">
      <c r="B509" s="705"/>
      <c r="C509" s="718" t="s">
        <v>961</v>
      </c>
      <c r="D509" s="719">
        <v>13772254962</v>
      </c>
      <c r="E509" s="719">
        <v>13935254962</v>
      </c>
      <c r="F509" s="719">
        <v>10102099107.27</v>
      </c>
      <c r="G509" s="719">
        <v>8824049711.3900013</v>
      </c>
      <c r="H509" s="719">
        <v>7712231674.5</v>
      </c>
    </row>
    <row r="510" spans="2:8">
      <c r="B510" s="705"/>
      <c r="C510" s="720" t="s">
        <v>962</v>
      </c>
      <c r="D510" s="721">
        <v>13772254962</v>
      </c>
      <c r="E510" s="721">
        <v>13935254962</v>
      </c>
      <c r="F510" s="721">
        <v>10102099107.27</v>
      </c>
      <c r="G510" s="721">
        <v>8824049711.3900013</v>
      </c>
      <c r="H510" s="721">
        <v>7712231674.5</v>
      </c>
    </row>
    <row r="511" spans="2:8">
      <c r="B511" s="705"/>
      <c r="C511" s="722" t="s">
        <v>963</v>
      </c>
      <c r="D511" s="723">
        <v>13772254962</v>
      </c>
      <c r="E511" s="723">
        <v>13935254962</v>
      </c>
      <c r="F511" s="723">
        <v>10102099107.27</v>
      </c>
      <c r="G511" s="723">
        <v>8824049711.3900013</v>
      </c>
      <c r="H511" s="723">
        <v>7712231674.5</v>
      </c>
    </row>
    <row r="512" spans="2:8">
      <c r="B512" s="705"/>
      <c r="C512" s="724" t="s">
        <v>1483</v>
      </c>
      <c r="D512" s="723">
        <v>3867892478</v>
      </c>
      <c r="E512" s="723">
        <v>3883162478</v>
      </c>
      <c r="F512" s="723">
        <v>2244740245.46</v>
      </c>
      <c r="G512" s="723">
        <v>1445823914.0999999</v>
      </c>
      <c r="H512" s="723">
        <v>1331458243.7699997</v>
      </c>
    </row>
    <row r="513" spans="2:8">
      <c r="B513" s="705"/>
      <c r="C513" s="724" t="s">
        <v>1743</v>
      </c>
      <c r="D513" s="723">
        <v>2653513392</v>
      </c>
      <c r="E513" s="723">
        <v>3085457164.5999999</v>
      </c>
      <c r="F513" s="723">
        <v>2590141425.48</v>
      </c>
      <c r="G513" s="723">
        <v>2215659515.9300003</v>
      </c>
      <c r="H513" s="723">
        <v>2125001605.6300001</v>
      </c>
    </row>
    <row r="514" spans="2:8">
      <c r="B514" s="705"/>
      <c r="C514" s="724" t="s">
        <v>1744</v>
      </c>
      <c r="D514" s="723">
        <v>7210849092</v>
      </c>
      <c r="E514" s="723">
        <v>6926635319.3999996</v>
      </c>
      <c r="F514" s="723">
        <v>5252217436.329999</v>
      </c>
      <c r="G514" s="723">
        <v>5147566281.3600006</v>
      </c>
      <c r="H514" s="723">
        <v>4240771825.0999999</v>
      </c>
    </row>
    <row r="515" spans="2:8">
      <c r="B515" s="705"/>
      <c r="C515" s="724" t="s">
        <v>1478</v>
      </c>
      <c r="D515" s="723">
        <v>40000000</v>
      </c>
      <c r="E515" s="723">
        <v>40000000</v>
      </c>
      <c r="F515" s="723">
        <v>15000000</v>
      </c>
      <c r="G515" s="723">
        <v>15000000</v>
      </c>
      <c r="H515" s="723">
        <v>15000000</v>
      </c>
    </row>
    <row r="516" spans="2:8">
      <c r="B516" s="705"/>
      <c r="C516" s="718" t="s">
        <v>1745</v>
      </c>
      <c r="D516" s="719">
        <v>8623324578</v>
      </c>
      <c r="E516" s="719">
        <v>8623324578</v>
      </c>
      <c r="F516" s="719">
        <v>4831796927.4899998</v>
      </c>
      <c r="G516" s="719">
        <v>4831796927.4899998</v>
      </c>
      <c r="H516" s="719">
        <v>4831796927.4899998</v>
      </c>
    </row>
    <row r="517" spans="2:8">
      <c r="B517" s="705"/>
      <c r="C517" s="720" t="s">
        <v>1746</v>
      </c>
      <c r="D517" s="721">
        <v>8623324578</v>
      </c>
      <c r="E517" s="721">
        <v>8623324578</v>
      </c>
      <c r="F517" s="721">
        <v>4831796927.4899998</v>
      </c>
      <c r="G517" s="721">
        <v>4831796927.4899998</v>
      </c>
      <c r="H517" s="721">
        <v>4831796927.4899998</v>
      </c>
    </row>
    <row r="518" spans="2:8">
      <c r="B518" s="705"/>
      <c r="C518" s="722" t="s">
        <v>1747</v>
      </c>
      <c r="D518" s="723">
        <v>8623324578</v>
      </c>
      <c r="E518" s="723">
        <v>8623324578</v>
      </c>
      <c r="F518" s="723">
        <v>4831796927.4899998</v>
      </c>
      <c r="G518" s="723">
        <v>4831796927.4899998</v>
      </c>
      <c r="H518" s="723">
        <v>4831796927.4899998</v>
      </c>
    </row>
    <row r="519" spans="2:8">
      <c r="B519" s="705"/>
      <c r="C519" s="724" t="s">
        <v>1748</v>
      </c>
      <c r="D519" s="723">
        <v>8239690618</v>
      </c>
      <c r="E519" s="723">
        <v>8239690618</v>
      </c>
      <c r="F519" s="723">
        <v>4639979951.4899998</v>
      </c>
      <c r="G519" s="723">
        <v>4639979951.4899998</v>
      </c>
      <c r="H519" s="723">
        <v>4639979951.4899998</v>
      </c>
    </row>
    <row r="520" spans="2:8">
      <c r="B520" s="705"/>
      <c r="C520" s="724" t="s">
        <v>1478</v>
      </c>
      <c r="D520" s="723">
        <v>383633960</v>
      </c>
      <c r="E520" s="723">
        <v>383633960</v>
      </c>
      <c r="F520" s="723">
        <v>191816976</v>
      </c>
      <c r="G520" s="723">
        <v>191816976</v>
      </c>
      <c r="H520" s="723">
        <v>191816976</v>
      </c>
    </row>
    <row r="521" spans="2:8">
      <c r="B521" s="705"/>
      <c r="C521" s="718" t="s">
        <v>1749</v>
      </c>
      <c r="D521" s="719">
        <v>11771691737</v>
      </c>
      <c r="E521" s="719">
        <v>11771691737</v>
      </c>
      <c r="F521" s="719">
        <v>11713865138</v>
      </c>
      <c r="G521" s="719">
        <v>11713865138</v>
      </c>
      <c r="H521" s="719">
        <v>11713865138</v>
      </c>
    </row>
    <row r="522" spans="2:8">
      <c r="B522" s="705"/>
      <c r="C522" s="720" t="s">
        <v>1750</v>
      </c>
      <c r="D522" s="721">
        <v>11771691737</v>
      </c>
      <c r="E522" s="721">
        <v>11771691737</v>
      </c>
      <c r="F522" s="721">
        <v>11713865138</v>
      </c>
      <c r="G522" s="721">
        <v>11713865138</v>
      </c>
      <c r="H522" s="721">
        <v>11713865138</v>
      </c>
    </row>
    <row r="523" spans="2:8">
      <c r="B523" s="705"/>
      <c r="C523" s="722" t="s">
        <v>1751</v>
      </c>
      <c r="D523" s="723">
        <v>11771691737</v>
      </c>
      <c r="E523" s="723">
        <v>11771691737</v>
      </c>
      <c r="F523" s="723">
        <v>11713865138</v>
      </c>
      <c r="G523" s="723">
        <v>11713865138</v>
      </c>
      <c r="H523" s="723">
        <v>11713865138</v>
      </c>
    </row>
    <row r="524" spans="2:8">
      <c r="B524" s="705"/>
      <c r="C524" s="724" t="s">
        <v>1483</v>
      </c>
      <c r="D524" s="723">
        <v>3544528837</v>
      </c>
      <c r="E524" s="723">
        <v>1690935623</v>
      </c>
      <c r="F524" s="723">
        <v>1633109024</v>
      </c>
      <c r="G524" s="723">
        <v>1633109024</v>
      </c>
      <c r="H524" s="723">
        <v>1633109024</v>
      </c>
    </row>
    <row r="525" spans="2:8">
      <c r="B525" s="705"/>
      <c r="C525" s="724" t="s">
        <v>1752</v>
      </c>
      <c r="D525" s="723">
        <v>2500000000</v>
      </c>
      <c r="E525" s="723">
        <v>3562425278</v>
      </c>
      <c r="F525" s="723">
        <v>3562425278</v>
      </c>
      <c r="G525" s="723">
        <v>3562425278</v>
      </c>
      <c r="H525" s="723">
        <v>3562425278</v>
      </c>
    </row>
    <row r="526" spans="2:8">
      <c r="B526" s="705"/>
      <c r="C526" s="724" t="s">
        <v>1753</v>
      </c>
      <c r="D526" s="723">
        <v>2012387500</v>
      </c>
      <c r="E526" s="723">
        <v>897278802</v>
      </c>
      <c r="F526" s="723">
        <v>897278802</v>
      </c>
      <c r="G526" s="723">
        <v>897278802</v>
      </c>
      <c r="H526" s="723">
        <v>897278802</v>
      </c>
    </row>
    <row r="527" spans="2:8">
      <c r="B527" s="705"/>
      <c r="C527" s="724" t="s">
        <v>1754</v>
      </c>
      <c r="D527" s="723">
        <v>1193975400</v>
      </c>
      <c r="E527" s="723">
        <v>579452034</v>
      </c>
      <c r="F527" s="723">
        <v>579452034</v>
      </c>
      <c r="G527" s="723">
        <v>579452034</v>
      </c>
      <c r="H527" s="723">
        <v>579452034</v>
      </c>
    </row>
    <row r="528" spans="2:8">
      <c r="B528" s="705"/>
      <c r="C528" s="724" t="s">
        <v>1478</v>
      </c>
      <c r="D528" s="723">
        <v>2520800000</v>
      </c>
      <c r="E528" s="723">
        <v>5041600000</v>
      </c>
      <c r="F528" s="723">
        <v>5041600000</v>
      </c>
      <c r="G528" s="723">
        <v>5041600000</v>
      </c>
      <c r="H528" s="723">
        <v>5041600000</v>
      </c>
    </row>
    <row r="529" spans="2:8">
      <c r="B529" s="705"/>
      <c r="C529" s="718" t="s">
        <v>1755</v>
      </c>
      <c r="D529" s="719">
        <v>1524248087</v>
      </c>
      <c r="E529" s="719">
        <v>1524248087</v>
      </c>
      <c r="F529" s="719">
        <v>762111168.28999996</v>
      </c>
      <c r="G529" s="719">
        <v>762111168.28999996</v>
      </c>
      <c r="H529" s="719">
        <v>762111168.28999996</v>
      </c>
    </row>
    <row r="530" spans="2:8">
      <c r="B530" s="705"/>
      <c r="C530" s="720" t="s">
        <v>1756</v>
      </c>
      <c r="D530" s="721">
        <v>1524248087</v>
      </c>
      <c r="E530" s="721">
        <v>1524248087</v>
      </c>
      <c r="F530" s="721">
        <v>762111168.28999996</v>
      </c>
      <c r="G530" s="721">
        <v>762111168.28999996</v>
      </c>
      <c r="H530" s="721">
        <v>762111168.28999996</v>
      </c>
    </row>
    <row r="531" spans="2:8">
      <c r="B531" s="705"/>
      <c r="C531" s="722" t="s">
        <v>1757</v>
      </c>
      <c r="D531" s="723">
        <v>1524248087</v>
      </c>
      <c r="E531" s="723">
        <v>1524248087</v>
      </c>
      <c r="F531" s="723">
        <v>762111168.28999996</v>
      </c>
      <c r="G531" s="723">
        <v>762111168.28999996</v>
      </c>
      <c r="H531" s="723">
        <v>762111168.28999996</v>
      </c>
    </row>
    <row r="532" spans="2:8">
      <c r="B532" s="705"/>
      <c r="C532" s="724" t="s">
        <v>1758</v>
      </c>
      <c r="D532" s="723">
        <v>1521878287</v>
      </c>
      <c r="E532" s="723">
        <v>1521878287</v>
      </c>
      <c r="F532" s="723">
        <v>759792868.28999996</v>
      </c>
      <c r="G532" s="723">
        <v>759792868.28999996</v>
      </c>
      <c r="H532" s="723">
        <v>759792868.28999996</v>
      </c>
    </row>
    <row r="533" spans="2:8">
      <c r="B533" s="705"/>
      <c r="C533" s="724" t="s">
        <v>1478</v>
      </c>
      <c r="D533" s="723">
        <v>2369800</v>
      </c>
      <c r="E533" s="723">
        <v>2369800</v>
      </c>
      <c r="F533" s="723">
        <v>2318300</v>
      </c>
      <c r="G533" s="723">
        <v>2318300</v>
      </c>
      <c r="H533" s="723">
        <v>2318300</v>
      </c>
    </row>
    <row r="534" spans="2:8">
      <c r="B534" s="705"/>
      <c r="C534" s="718" t="s">
        <v>1759</v>
      </c>
      <c r="D534" s="719">
        <v>1825371875</v>
      </c>
      <c r="E534" s="719">
        <v>1825371875</v>
      </c>
      <c r="F534" s="719">
        <v>912685925.66999996</v>
      </c>
      <c r="G534" s="719">
        <v>912685925.66999996</v>
      </c>
      <c r="H534" s="719">
        <v>912685925.66999996</v>
      </c>
    </row>
    <row r="535" spans="2:8">
      <c r="B535" s="705"/>
      <c r="C535" s="720" t="s">
        <v>1760</v>
      </c>
      <c r="D535" s="721">
        <v>1825371875</v>
      </c>
      <c r="E535" s="721">
        <v>1825371875</v>
      </c>
      <c r="F535" s="721">
        <v>912685925.66999996</v>
      </c>
      <c r="G535" s="721">
        <v>912685925.66999996</v>
      </c>
      <c r="H535" s="721">
        <v>912685925.66999996</v>
      </c>
    </row>
    <row r="536" spans="2:8">
      <c r="B536" s="705"/>
      <c r="C536" s="722" t="s">
        <v>1761</v>
      </c>
      <c r="D536" s="723">
        <v>1825371875</v>
      </c>
      <c r="E536" s="723">
        <v>1825371875</v>
      </c>
      <c r="F536" s="723">
        <v>912685925.66999996</v>
      </c>
      <c r="G536" s="723">
        <v>912685925.66999996</v>
      </c>
      <c r="H536" s="723">
        <v>912685925.66999996</v>
      </c>
    </row>
    <row r="537" spans="2:8">
      <c r="B537" s="705"/>
      <c r="C537" s="724" t="s">
        <v>1762</v>
      </c>
      <c r="D537" s="723">
        <v>1685781875</v>
      </c>
      <c r="E537" s="723">
        <v>1685781875</v>
      </c>
      <c r="F537" s="723">
        <v>842890925.69999993</v>
      </c>
      <c r="G537" s="723">
        <v>842890925.69999993</v>
      </c>
      <c r="H537" s="723">
        <v>842890925.69999993</v>
      </c>
    </row>
    <row r="538" spans="2:8">
      <c r="B538" s="705"/>
      <c r="C538" s="724" t="s">
        <v>1478</v>
      </c>
      <c r="D538" s="723">
        <v>139590000</v>
      </c>
      <c r="E538" s="723">
        <v>139590000</v>
      </c>
      <c r="F538" s="723">
        <v>69794999.969999999</v>
      </c>
      <c r="G538" s="723">
        <v>69794999.969999999</v>
      </c>
      <c r="H538" s="723">
        <v>69794999.969999999</v>
      </c>
    </row>
    <row r="539" spans="2:8">
      <c r="B539" s="705"/>
      <c r="C539" s="718" t="s">
        <v>1763</v>
      </c>
      <c r="D539" s="719">
        <v>337728228</v>
      </c>
      <c r="E539" s="719">
        <v>337728228</v>
      </c>
      <c r="F539" s="719">
        <v>170931517.14999998</v>
      </c>
      <c r="G539" s="719">
        <v>169552783.72999999</v>
      </c>
      <c r="H539" s="719">
        <v>169502028.69</v>
      </c>
    </row>
    <row r="540" spans="2:8">
      <c r="B540" s="705"/>
      <c r="C540" s="720" t="s">
        <v>1764</v>
      </c>
      <c r="D540" s="721">
        <v>337728228</v>
      </c>
      <c r="E540" s="721">
        <v>337728228</v>
      </c>
      <c r="F540" s="721">
        <v>170931517.14999998</v>
      </c>
      <c r="G540" s="721">
        <v>169552783.72999999</v>
      </c>
      <c r="H540" s="721">
        <v>169502028.69</v>
      </c>
    </row>
    <row r="541" spans="2:8">
      <c r="B541" s="705"/>
      <c r="C541" s="722" t="s">
        <v>1765</v>
      </c>
      <c r="D541" s="723">
        <v>337728228</v>
      </c>
      <c r="E541" s="723">
        <v>337728228</v>
      </c>
      <c r="F541" s="723">
        <v>170931517.14999998</v>
      </c>
      <c r="G541" s="723">
        <v>169552783.72999999</v>
      </c>
      <c r="H541" s="723">
        <v>169502028.69</v>
      </c>
    </row>
    <row r="542" spans="2:8">
      <c r="B542" s="705"/>
      <c r="C542" s="724" t="s">
        <v>1766</v>
      </c>
      <c r="D542" s="723">
        <v>334213628</v>
      </c>
      <c r="E542" s="723">
        <v>334213628</v>
      </c>
      <c r="F542" s="723">
        <v>170636317.14999998</v>
      </c>
      <c r="G542" s="723">
        <v>169257583.72999999</v>
      </c>
      <c r="H542" s="723">
        <v>169206828.69</v>
      </c>
    </row>
    <row r="543" spans="2:8">
      <c r="B543" s="705"/>
      <c r="C543" s="724" t="s">
        <v>1478</v>
      </c>
      <c r="D543" s="723">
        <v>3514600</v>
      </c>
      <c r="E543" s="723">
        <v>3514600</v>
      </c>
      <c r="F543" s="723">
        <v>295200</v>
      </c>
      <c r="G543" s="723">
        <v>295200</v>
      </c>
      <c r="H543" s="723">
        <v>295200</v>
      </c>
    </row>
    <row r="544" spans="2:8">
      <c r="B544" s="705"/>
      <c r="C544" s="718" t="s">
        <v>1767</v>
      </c>
      <c r="D544" s="719">
        <v>1172006944</v>
      </c>
      <c r="E544" s="719">
        <v>1172006944</v>
      </c>
      <c r="F544" s="719">
        <v>541978412.15999973</v>
      </c>
      <c r="G544" s="719">
        <v>541978412.15999973</v>
      </c>
      <c r="H544" s="719">
        <v>541978412.15999973</v>
      </c>
    </row>
    <row r="545" spans="2:8">
      <c r="B545" s="705"/>
      <c r="C545" s="720" t="s">
        <v>1768</v>
      </c>
      <c r="D545" s="721">
        <v>1172006944</v>
      </c>
      <c r="E545" s="721">
        <v>1172006944</v>
      </c>
      <c r="F545" s="721">
        <v>541978412.15999973</v>
      </c>
      <c r="G545" s="721">
        <v>541978412.15999973</v>
      </c>
      <c r="H545" s="721">
        <v>541978412.15999973</v>
      </c>
    </row>
    <row r="546" spans="2:8">
      <c r="B546" s="705"/>
      <c r="C546" s="722" t="s">
        <v>1769</v>
      </c>
      <c r="D546" s="723">
        <v>1172006944</v>
      </c>
      <c r="E546" s="723">
        <v>1172006944</v>
      </c>
      <c r="F546" s="723">
        <v>541978412.15999973</v>
      </c>
      <c r="G546" s="723">
        <v>541978412.15999973</v>
      </c>
      <c r="H546" s="723">
        <v>541978412.15999973</v>
      </c>
    </row>
    <row r="547" spans="2:8">
      <c r="B547" s="705"/>
      <c r="C547" s="724" t="s">
        <v>1770</v>
      </c>
      <c r="D547" s="723">
        <v>1171306960</v>
      </c>
      <c r="E547" s="723">
        <v>1171306960</v>
      </c>
      <c r="F547" s="723">
        <v>541878412.15999973</v>
      </c>
      <c r="G547" s="723">
        <v>541878412.15999973</v>
      </c>
      <c r="H547" s="723">
        <v>541878412.15999973</v>
      </c>
    </row>
    <row r="548" spans="2:8">
      <c r="B548" s="705"/>
      <c r="C548" s="724" t="s">
        <v>1478</v>
      </c>
      <c r="D548" s="723">
        <v>699984</v>
      </c>
      <c r="E548" s="723">
        <v>699984</v>
      </c>
      <c r="F548" s="723">
        <v>100000</v>
      </c>
      <c r="G548" s="723">
        <v>100000</v>
      </c>
      <c r="H548" s="723">
        <v>100000</v>
      </c>
    </row>
    <row r="549" spans="2:8">
      <c r="B549" s="705"/>
      <c r="C549" s="718" t="s">
        <v>1771</v>
      </c>
      <c r="D549" s="719">
        <v>696669483</v>
      </c>
      <c r="E549" s="719">
        <v>696669483</v>
      </c>
      <c r="F549" s="719">
        <v>337331615.8300001</v>
      </c>
      <c r="G549" s="719">
        <v>308223214.73000002</v>
      </c>
      <c r="H549" s="719">
        <v>304300134.52000004</v>
      </c>
    </row>
    <row r="550" spans="2:8">
      <c r="B550" s="705"/>
      <c r="C550" s="720" t="s">
        <v>1772</v>
      </c>
      <c r="D550" s="721">
        <v>696669483</v>
      </c>
      <c r="E550" s="721">
        <v>696669483</v>
      </c>
      <c r="F550" s="721">
        <v>337331615.8300001</v>
      </c>
      <c r="G550" s="721">
        <v>308223214.73000002</v>
      </c>
      <c r="H550" s="721">
        <v>304300134.52000004</v>
      </c>
    </row>
    <row r="551" spans="2:8">
      <c r="B551" s="705"/>
      <c r="C551" s="722" t="s">
        <v>1773</v>
      </c>
      <c r="D551" s="723">
        <v>696669483</v>
      </c>
      <c r="E551" s="723">
        <v>696669483</v>
      </c>
      <c r="F551" s="723">
        <v>337331615.8300001</v>
      </c>
      <c r="G551" s="723">
        <v>308223214.73000002</v>
      </c>
      <c r="H551" s="723">
        <v>304300134.52000004</v>
      </c>
    </row>
    <row r="552" spans="2:8">
      <c r="B552" s="705"/>
      <c r="C552" s="724" t="s">
        <v>1774</v>
      </c>
      <c r="D552" s="723">
        <v>696669483</v>
      </c>
      <c r="E552" s="723">
        <v>696669483</v>
      </c>
      <c r="F552" s="723">
        <v>337331615.8300001</v>
      </c>
      <c r="G552" s="723">
        <v>308223214.73000002</v>
      </c>
      <c r="H552" s="723">
        <v>304300134.52000004</v>
      </c>
    </row>
    <row r="553" spans="2:8">
      <c r="B553" s="705"/>
      <c r="C553" s="718" t="s">
        <v>1775</v>
      </c>
      <c r="D553" s="719">
        <v>294634030542</v>
      </c>
      <c r="E553" s="719">
        <v>294634030542</v>
      </c>
      <c r="F553" s="719">
        <v>163947633978.37</v>
      </c>
      <c r="G553" s="719">
        <v>161861278299.84998</v>
      </c>
      <c r="H553" s="719">
        <v>125106932017.84001</v>
      </c>
    </row>
    <row r="554" spans="2:8">
      <c r="B554" s="705"/>
      <c r="C554" s="720" t="s">
        <v>1776</v>
      </c>
      <c r="D554" s="721">
        <v>294634030542</v>
      </c>
      <c r="E554" s="721">
        <v>294634030542</v>
      </c>
      <c r="F554" s="721">
        <v>163947633978.37</v>
      </c>
      <c r="G554" s="721">
        <v>161861278299.84998</v>
      </c>
      <c r="H554" s="721">
        <v>125106932017.84001</v>
      </c>
    </row>
    <row r="555" spans="2:8">
      <c r="B555" s="705"/>
      <c r="C555" s="722" t="s">
        <v>1777</v>
      </c>
      <c r="D555" s="723">
        <v>294634030542</v>
      </c>
      <c r="E555" s="723">
        <v>294634030542</v>
      </c>
      <c r="F555" s="723">
        <v>163947633978.37</v>
      </c>
      <c r="G555" s="723">
        <v>161861278299.84998</v>
      </c>
      <c r="H555" s="723">
        <v>125106932017.84001</v>
      </c>
    </row>
    <row r="556" spans="2:8">
      <c r="B556" s="705"/>
      <c r="C556" s="724" t="s">
        <v>1778</v>
      </c>
      <c r="D556" s="723">
        <v>294634030542</v>
      </c>
      <c r="E556" s="723">
        <v>294634030542</v>
      </c>
      <c r="F556" s="723">
        <v>163947633978.37</v>
      </c>
      <c r="G556" s="723">
        <v>161861278299.84998</v>
      </c>
      <c r="H556" s="723">
        <v>125106932017.84001</v>
      </c>
    </row>
    <row r="557" spans="2:8">
      <c r="B557" s="705"/>
      <c r="C557" s="718" t="s">
        <v>964</v>
      </c>
      <c r="D557" s="719">
        <v>131888519077</v>
      </c>
      <c r="E557" s="719">
        <v>131888519077</v>
      </c>
      <c r="F557" s="719">
        <v>76407117583.359985</v>
      </c>
      <c r="G557" s="719">
        <v>65438554337.300003</v>
      </c>
      <c r="H557" s="719">
        <v>65438190164.230003</v>
      </c>
    </row>
    <row r="558" spans="2:8">
      <c r="B558" s="705"/>
      <c r="C558" s="720" t="s">
        <v>965</v>
      </c>
      <c r="D558" s="721">
        <v>131888519077</v>
      </c>
      <c r="E558" s="721">
        <v>131888519077</v>
      </c>
      <c r="F558" s="721">
        <v>76407117583.359985</v>
      </c>
      <c r="G558" s="721">
        <v>65438554337.300003</v>
      </c>
      <c r="H558" s="721">
        <v>65438190164.230003</v>
      </c>
    </row>
    <row r="559" spans="2:8">
      <c r="B559" s="705"/>
      <c r="C559" s="722" t="s">
        <v>966</v>
      </c>
      <c r="D559" s="723">
        <v>131888519077</v>
      </c>
      <c r="E559" s="723">
        <v>131888519077</v>
      </c>
      <c r="F559" s="723">
        <v>76407117583.359985</v>
      </c>
      <c r="G559" s="723">
        <v>65438554337.300003</v>
      </c>
      <c r="H559" s="723">
        <v>65438190164.230003</v>
      </c>
    </row>
    <row r="560" spans="2:8">
      <c r="B560" s="705"/>
      <c r="C560" s="724" t="s">
        <v>1779</v>
      </c>
      <c r="D560" s="723">
        <v>3701712</v>
      </c>
      <c r="E560" s="723">
        <v>3701712</v>
      </c>
      <c r="F560" s="723">
        <v>1847593.62</v>
      </c>
      <c r="G560" s="723">
        <v>1847593.62</v>
      </c>
      <c r="H560" s="723">
        <v>1483420.55</v>
      </c>
    </row>
    <row r="561" spans="2:8">
      <c r="B561" s="705"/>
      <c r="C561" s="724" t="s">
        <v>1780</v>
      </c>
      <c r="D561" s="723">
        <v>86392972000</v>
      </c>
      <c r="E561" s="723">
        <v>86392972000</v>
      </c>
      <c r="F561" s="723">
        <v>43552643159.5</v>
      </c>
      <c r="G561" s="723">
        <v>43552643159.5</v>
      </c>
      <c r="H561" s="723">
        <v>43552643159.5</v>
      </c>
    </row>
    <row r="562" spans="2:8">
      <c r="B562" s="705"/>
      <c r="C562" s="724" t="s">
        <v>1478</v>
      </c>
      <c r="D562" s="723">
        <v>43127947245</v>
      </c>
      <c r="E562" s="723">
        <v>43127947245</v>
      </c>
      <c r="F562" s="723">
        <v>32332547814.809998</v>
      </c>
      <c r="G562" s="723">
        <v>21363984568.75</v>
      </c>
      <c r="H562" s="723">
        <v>21363984568.75</v>
      </c>
    </row>
    <row r="563" spans="2:8">
      <c r="B563" s="705"/>
      <c r="C563" s="724" t="s">
        <v>1485</v>
      </c>
      <c r="D563" s="723">
        <v>2363898120</v>
      </c>
      <c r="E563" s="723">
        <v>2363898120</v>
      </c>
      <c r="F563" s="723">
        <v>520079015.43000001</v>
      </c>
      <c r="G563" s="723">
        <v>520079015.43000001</v>
      </c>
      <c r="H563" s="723">
        <v>520079015.43000001</v>
      </c>
    </row>
    <row r="564" spans="2:8" ht="15" thickBot="1">
      <c r="B564" s="705"/>
      <c r="C564" s="711" t="s">
        <v>54</v>
      </c>
      <c r="D564" s="712">
        <v>1418686514950</v>
      </c>
      <c r="E564" s="712">
        <v>1422239500561.9307</v>
      </c>
      <c r="F564" s="712">
        <v>841678429277.75964</v>
      </c>
      <c r="G564" s="712">
        <v>671465428639.3197</v>
      </c>
      <c r="H564" s="713">
        <v>610965862440.68958</v>
      </c>
    </row>
    <row r="565" spans="2:8">
      <c r="B565" s="705"/>
      <c r="C565"/>
      <c r="D565"/>
      <c r="E565"/>
      <c r="F565"/>
      <c r="G565"/>
      <c r="H565"/>
    </row>
    <row r="566" spans="2:8">
      <c r="B566" s="705"/>
      <c r="C566" s="681" t="s">
        <v>658</v>
      </c>
    </row>
    <row r="567" spans="2:8">
      <c r="B567" s="705"/>
      <c r="C567" s="681" t="s">
        <v>861</v>
      </c>
    </row>
    <row r="568" spans="2:8">
      <c r="B568" s="705"/>
      <c r="C568" s="681" t="s">
        <v>862</v>
      </c>
    </row>
    <row r="569" spans="2:8">
      <c r="B569" s="705"/>
    </row>
    <row r="570" spans="2:8">
      <c r="B570" s="705"/>
    </row>
    <row r="571" spans="2:8">
      <c r="B571" s="705"/>
    </row>
    <row r="572" spans="2:8">
      <c r="B572" s="705"/>
    </row>
    <row r="573" spans="2:8">
      <c r="B573" s="705"/>
    </row>
    <row r="574" spans="2:8">
      <c r="B574" s="705"/>
    </row>
  </sheetData>
  <mergeCells count="10">
    <mergeCell ref="D10:D11"/>
    <mergeCell ref="E10:E11"/>
    <mergeCell ref="F10:F11"/>
    <mergeCell ref="G10:G11"/>
    <mergeCell ref="H10:H11"/>
    <mergeCell ref="C2:H2"/>
    <mergeCell ref="C3:H3"/>
    <mergeCell ref="C4:H4"/>
    <mergeCell ref="C8:H8"/>
    <mergeCell ref="C9:H9"/>
  </mergeCell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807894-CBFF-4A6A-86C0-689944158E61}">
  <dimension ref="B2:R568"/>
  <sheetViews>
    <sheetView showGridLines="0" zoomScale="85" zoomScaleNormal="85" workbookViewId="0">
      <selection activeCell="C7" sqref="C7"/>
    </sheetView>
  </sheetViews>
  <sheetFormatPr baseColWidth="10" defaultColWidth="11.5546875" defaultRowHeight="14.4"/>
  <cols>
    <col min="1" max="1" width="11.5546875" style="687"/>
    <col min="2" max="2" width="24.6640625" style="687" customWidth="1"/>
    <col min="3" max="3" width="105.33203125" style="691" customWidth="1"/>
    <col min="4" max="4" width="19.44140625" style="691" customWidth="1"/>
    <col min="5" max="7" width="19.44140625" style="687" customWidth="1"/>
    <col min="8" max="8" width="14" style="687" bestFit="1" customWidth="1"/>
    <col min="9" max="9" width="26.5546875" style="687" customWidth="1"/>
    <col min="10" max="10" width="20.33203125" style="687" customWidth="1"/>
    <col min="11" max="11" width="21.5546875" style="687" customWidth="1"/>
    <col min="12" max="14" width="11.5546875" style="687"/>
    <col min="15" max="15" width="36.33203125" style="687" bestFit="1" customWidth="1"/>
    <col min="16" max="16" width="21.5546875" style="687" bestFit="1" customWidth="1"/>
    <col min="17" max="16384" width="11.5546875" style="687"/>
  </cols>
  <sheetData>
    <row r="2" spans="2:18" ht="14.4" customHeight="1">
      <c r="B2" s="225"/>
      <c r="C2" s="1979" t="s">
        <v>42</v>
      </c>
      <c r="D2" s="1979"/>
      <c r="E2" s="1979"/>
      <c r="F2" s="1979"/>
      <c r="G2" s="1979"/>
      <c r="H2" s="1979"/>
      <c r="I2" s="225"/>
      <c r="J2" s="225"/>
      <c r="K2" s="225"/>
      <c r="L2" s="225"/>
      <c r="M2" s="225"/>
      <c r="N2" s="225"/>
    </row>
    <row r="3" spans="2:18" ht="14.4" customHeight="1">
      <c r="B3" s="225"/>
      <c r="C3" s="1979" t="s">
        <v>43</v>
      </c>
      <c r="D3" s="1979"/>
      <c r="E3" s="1979"/>
      <c r="F3" s="1979"/>
      <c r="G3" s="1979"/>
      <c r="H3" s="1979"/>
      <c r="I3" s="225"/>
      <c r="J3" s="225"/>
      <c r="K3" s="225"/>
      <c r="L3" s="225"/>
      <c r="M3" s="225"/>
      <c r="N3" s="225"/>
    </row>
    <row r="4" spans="2:18" ht="14.4" customHeight="1">
      <c r="B4" s="688"/>
      <c r="C4" s="1999" t="s">
        <v>44</v>
      </c>
      <c r="D4" s="1999"/>
      <c r="E4" s="1999"/>
      <c r="F4" s="1999"/>
      <c r="G4" s="1999"/>
      <c r="H4" s="1999"/>
      <c r="I4" s="688"/>
      <c r="J4" s="688"/>
      <c r="K4" s="688"/>
      <c r="L4" s="688"/>
      <c r="M4" s="688"/>
      <c r="N4" s="688"/>
    </row>
    <row r="5" spans="2:18">
      <c r="B5" s="689"/>
      <c r="C5" s="690"/>
      <c r="D5" s="690"/>
      <c r="E5" s="689"/>
      <c r="F5" s="689"/>
      <c r="G5" s="689"/>
      <c r="H5" s="689"/>
      <c r="I5" s="689"/>
      <c r="J5" s="689"/>
      <c r="K5" s="689"/>
      <c r="L5" s="689"/>
      <c r="M5" s="689"/>
      <c r="N5" s="689"/>
    </row>
    <row r="6" spans="2:18">
      <c r="B6" s="689"/>
      <c r="I6" s="689"/>
      <c r="J6" s="689"/>
      <c r="K6" s="689"/>
      <c r="L6" s="689"/>
      <c r="M6" s="689"/>
      <c r="N6" s="689"/>
    </row>
    <row r="7" spans="2:18">
      <c r="B7" s="692"/>
      <c r="I7" s="692"/>
      <c r="J7" s="692"/>
      <c r="K7" s="692"/>
      <c r="L7" s="692"/>
      <c r="M7" s="692"/>
      <c r="N7" s="692"/>
    </row>
    <row r="8" spans="2:18">
      <c r="B8" s="689"/>
      <c r="C8" s="2000" t="s">
        <v>2687</v>
      </c>
      <c r="D8" s="2000"/>
      <c r="E8" s="2000"/>
      <c r="F8" s="2000"/>
      <c r="G8" s="2000"/>
      <c r="H8" s="2000"/>
      <c r="I8" s="689"/>
      <c r="J8" s="689"/>
      <c r="K8" s="689"/>
      <c r="L8" s="689"/>
      <c r="M8" s="689"/>
      <c r="N8" s="689"/>
    </row>
    <row r="9" spans="2:18">
      <c r="C9" s="2001" t="s">
        <v>61</v>
      </c>
      <c r="D9" s="2001"/>
      <c r="E9" s="2001"/>
      <c r="F9" s="2001"/>
      <c r="G9" s="2001"/>
      <c r="H9" s="2001"/>
    </row>
    <row r="10" spans="2:18" ht="20.399999999999999" customHeight="1">
      <c r="C10" s="661" t="s">
        <v>63</v>
      </c>
      <c r="D10" s="1997" t="s">
        <v>153</v>
      </c>
      <c r="E10" s="1997" t="s">
        <v>199</v>
      </c>
      <c r="F10" s="1997" t="s">
        <v>241</v>
      </c>
      <c r="G10" s="1997" t="s">
        <v>660</v>
      </c>
      <c r="H10" s="1997" t="s">
        <v>242</v>
      </c>
      <c r="I10" s="136"/>
      <c r="J10" s="136"/>
      <c r="K10" s="136"/>
      <c r="L10" s="136"/>
      <c r="M10" s="136"/>
      <c r="N10" s="136"/>
      <c r="O10" s="136"/>
      <c r="P10" s="136"/>
      <c r="Q10" s="136"/>
      <c r="R10" s="136"/>
    </row>
    <row r="11" spans="2:18">
      <c r="C11" s="693" t="s">
        <v>1473</v>
      </c>
      <c r="D11" s="1998"/>
      <c r="E11" s="1998"/>
      <c r="F11" s="1998"/>
      <c r="G11" s="1998"/>
      <c r="H11" s="1998"/>
      <c r="I11" s="136"/>
      <c r="J11" s="136"/>
      <c r="K11" s="136"/>
      <c r="L11" s="136"/>
      <c r="M11" s="136"/>
      <c r="N11" s="136"/>
      <c r="O11" s="136"/>
      <c r="P11" s="136"/>
      <c r="Q11" s="136"/>
      <c r="R11" s="136"/>
    </row>
    <row r="12" spans="2:18">
      <c r="C12" s="718" t="s">
        <v>1781</v>
      </c>
      <c r="D12" s="719">
        <v>501555814</v>
      </c>
      <c r="E12" s="719">
        <v>609891900.11000013</v>
      </c>
      <c r="F12" s="719">
        <v>406342699.28000003</v>
      </c>
      <c r="G12" s="719">
        <v>242909709.22999996</v>
      </c>
      <c r="H12" s="719">
        <v>235673126.50999996</v>
      </c>
      <c r="I12" s="136"/>
      <c r="J12" s="136"/>
      <c r="K12" s="136"/>
      <c r="L12" s="136"/>
      <c r="M12" s="136"/>
      <c r="N12" s="136"/>
      <c r="O12" s="136"/>
      <c r="P12" s="136"/>
      <c r="Q12" s="136"/>
      <c r="R12" s="136"/>
    </row>
    <row r="13" spans="2:18">
      <c r="C13" s="720" t="s">
        <v>1782</v>
      </c>
      <c r="D13" s="721">
        <v>501555814</v>
      </c>
      <c r="E13" s="721">
        <v>609891900.11000013</v>
      </c>
      <c r="F13" s="721">
        <v>406342699.28000003</v>
      </c>
      <c r="G13" s="721">
        <v>242909709.22999996</v>
      </c>
      <c r="H13" s="721">
        <v>235673126.50999996</v>
      </c>
      <c r="I13" s="136"/>
      <c r="J13" s="136"/>
      <c r="K13" s="136"/>
      <c r="L13" s="136"/>
      <c r="M13" s="136"/>
      <c r="N13" s="136"/>
      <c r="O13" s="136"/>
      <c r="P13" s="136"/>
      <c r="Q13" s="136"/>
      <c r="R13" s="136"/>
    </row>
    <row r="14" spans="2:18">
      <c r="C14" s="722" t="s">
        <v>1783</v>
      </c>
      <c r="D14" s="723">
        <v>501555814</v>
      </c>
      <c r="E14" s="723">
        <v>609891900.11000013</v>
      </c>
      <c r="F14" s="723">
        <v>406342699.28000003</v>
      </c>
      <c r="G14" s="723">
        <v>242909709.22999996</v>
      </c>
      <c r="H14" s="723">
        <v>235673126.50999996</v>
      </c>
      <c r="I14" s="136"/>
      <c r="J14" s="136"/>
      <c r="K14" s="136"/>
      <c r="L14" s="136"/>
      <c r="M14" s="136"/>
      <c r="N14" s="136"/>
      <c r="O14" s="136"/>
      <c r="P14" s="136"/>
      <c r="Q14" s="136"/>
      <c r="R14" s="136"/>
    </row>
    <row r="15" spans="2:18">
      <c r="C15" s="724" t="s">
        <v>1784</v>
      </c>
      <c r="D15" s="723">
        <v>501555814</v>
      </c>
      <c r="E15" s="723">
        <v>609891900.11000013</v>
      </c>
      <c r="F15" s="723">
        <v>406342699.28000003</v>
      </c>
      <c r="G15" s="723">
        <v>242909709.22999996</v>
      </c>
      <c r="H15" s="723">
        <v>235673126.50999996</v>
      </c>
      <c r="I15" s="136"/>
      <c r="J15" s="136"/>
      <c r="K15" s="136"/>
      <c r="L15" s="136"/>
      <c r="M15" s="136"/>
      <c r="N15" s="136"/>
      <c r="O15" s="136"/>
      <c r="P15" s="136"/>
      <c r="Q15" s="136"/>
      <c r="R15" s="136"/>
    </row>
    <row r="16" spans="2:18">
      <c r="C16" s="718" t="s">
        <v>1785</v>
      </c>
      <c r="D16" s="719">
        <v>58074067</v>
      </c>
      <c r="E16" s="719">
        <v>61086943.710000001</v>
      </c>
      <c r="F16" s="719">
        <v>26664641.219999999</v>
      </c>
      <c r="G16" s="719">
        <v>26237108.43</v>
      </c>
      <c r="H16" s="719">
        <v>26123488.629999999</v>
      </c>
      <c r="I16" s="136"/>
      <c r="J16" s="136"/>
      <c r="K16" s="136"/>
      <c r="L16" s="136"/>
      <c r="M16" s="136"/>
      <c r="N16" s="136"/>
      <c r="O16" s="136"/>
      <c r="P16" s="136"/>
      <c r="Q16" s="136"/>
      <c r="R16" s="136"/>
    </row>
    <row r="17" spans="3:8">
      <c r="C17" s="720" t="s">
        <v>1786</v>
      </c>
      <c r="D17" s="721">
        <v>58074067</v>
      </c>
      <c r="E17" s="721">
        <v>61086943.710000001</v>
      </c>
      <c r="F17" s="721">
        <v>26664641.219999999</v>
      </c>
      <c r="G17" s="721">
        <v>26237108.43</v>
      </c>
      <c r="H17" s="721">
        <v>26123488.629999999</v>
      </c>
    </row>
    <row r="18" spans="3:8">
      <c r="C18" s="722" t="s">
        <v>1787</v>
      </c>
      <c r="D18" s="723">
        <v>58074067</v>
      </c>
      <c r="E18" s="723">
        <v>61086943.710000001</v>
      </c>
      <c r="F18" s="723">
        <v>26664641.219999999</v>
      </c>
      <c r="G18" s="723">
        <v>26237108.43</v>
      </c>
      <c r="H18" s="723">
        <v>26123488.629999999</v>
      </c>
    </row>
    <row r="19" spans="3:8">
      <c r="C19" s="724" t="s">
        <v>1788</v>
      </c>
      <c r="D19" s="723">
        <v>58074067</v>
      </c>
      <c r="E19" s="723">
        <v>61086943.710000001</v>
      </c>
      <c r="F19" s="723">
        <v>26664641.219999999</v>
      </c>
      <c r="G19" s="723">
        <v>26237108.43</v>
      </c>
      <c r="H19" s="723">
        <v>26123488.629999999</v>
      </c>
    </row>
    <row r="20" spans="3:8">
      <c r="C20" s="718" t="s">
        <v>1789</v>
      </c>
      <c r="D20" s="719">
        <v>1989259851</v>
      </c>
      <c r="E20" s="719">
        <v>1989259851</v>
      </c>
      <c r="F20" s="719">
        <v>0</v>
      </c>
      <c r="G20" s="719">
        <v>0</v>
      </c>
      <c r="H20" s="719">
        <v>0</v>
      </c>
    </row>
    <row r="21" spans="3:8">
      <c r="C21" s="720" t="s">
        <v>1790</v>
      </c>
      <c r="D21" s="721">
        <v>1989259851</v>
      </c>
      <c r="E21" s="721">
        <v>1989259851</v>
      </c>
      <c r="F21" s="721">
        <v>0</v>
      </c>
      <c r="G21" s="721">
        <v>0</v>
      </c>
      <c r="H21" s="721">
        <v>0</v>
      </c>
    </row>
    <row r="22" spans="3:8">
      <c r="C22" s="722" t="s">
        <v>1791</v>
      </c>
      <c r="D22" s="723">
        <v>1989259851</v>
      </c>
      <c r="E22" s="723">
        <v>1989259851</v>
      </c>
      <c r="F22" s="723">
        <v>0</v>
      </c>
      <c r="G22" s="723">
        <v>0</v>
      </c>
      <c r="H22" s="723">
        <v>0</v>
      </c>
    </row>
    <row r="23" spans="3:8">
      <c r="C23" s="724" t="s">
        <v>1792</v>
      </c>
      <c r="D23" s="723">
        <v>1989259851</v>
      </c>
      <c r="E23" s="723">
        <v>1989259851</v>
      </c>
      <c r="F23" s="723">
        <v>0</v>
      </c>
      <c r="G23" s="723">
        <v>0</v>
      </c>
      <c r="H23" s="723">
        <v>0</v>
      </c>
    </row>
    <row r="24" spans="3:8">
      <c r="C24" s="718" t="s">
        <v>1793</v>
      </c>
      <c r="D24" s="719">
        <v>211362180</v>
      </c>
      <c r="E24" s="719">
        <v>245527211.13</v>
      </c>
      <c r="F24" s="719">
        <v>116868271.98999998</v>
      </c>
      <c r="G24" s="719">
        <v>113348784.66000001</v>
      </c>
      <c r="H24" s="719">
        <v>111147819.19</v>
      </c>
    </row>
    <row r="25" spans="3:8">
      <c r="C25" s="720" t="s">
        <v>1794</v>
      </c>
      <c r="D25" s="721">
        <v>211362180</v>
      </c>
      <c r="E25" s="721">
        <v>245527211.13</v>
      </c>
      <c r="F25" s="721">
        <v>116868271.98999998</v>
      </c>
      <c r="G25" s="721">
        <v>113348784.66000001</v>
      </c>
      <c r="H25" s="721">
        <v>111147819.19</v>
      </c>
    </row>
    <row r="26" spans="3:8">
      <c r="C26" s="722" t="s">
        <v>1795</v>
      </c>
      <c r="D26" s="723">
        <v>211362180</v>
      </c>
      <c r="E26" s="723">
        <v>245527211.13</v>
      </c>
      <c r="F26" s="723">
        <v>116868271.98999998</v>
      </c>
      <c r="G26" s="723">
        <v>113348784.66000001</v>
      </c>
      <c r="H26" s="723">
        <v>111147819.19</v>
      </c>
    </row>
    <row r="27" spans="3:8">
      <c r="C27" s="724" t="s">
        <v>1796</v>
      </c>
      <c r="D27" s="723">
        <v>211362180</v>
      </c>
      <c r="E27" s="723">
        <v>245527211.13</v>
      </c>
      <c r="F27" s="723">
        <v>116868271.98999998</v>
      </c>
      <c r="G27" s="723">
        <v>113348784.66000001</v>
      </c>
      <c r="H27" s="723">
        <v>111147819.19</v>
      </c>
    </row>
    <row r="28" spans="3:8">
      <c r="C28" s="718" t="s">
        <v>1797</v>
      </c>
      <c r="D28" s="719">
        <v>2008317326</v>
      </c>
      <c r="E28" s="719">
        <v>2151021162.3900003</v>
      </c>
      <c r="F28" s="719">
        <v>1773985752.0799999</v>
      </c>
      <c r="G28" s="719">
        <v>924303957.74000001</v>
      </c>
      <c r="H28" s="719">
        <v>894785672.11000001</v>
      </c>
    </row>
    <row r="29" spans="3:8">
      <c r="C29" s="720" t="s">
        <v>1798</v>
      </c>
      <c r="D29" s="721">
        <v>2008317326</v>
      </c>
      <c r="E29" s="721">
        <v>2151021162.3900003</v>
      </c>
      <c r="F29" s="721">
        <v>1773985752.0799999</v>
      </c>
      <c r="G29" s="721">
        <v>924303957.74000001</v>
      </c>
      <c r="H29" s="721">
        <v>894785672.11000001</v>
      </c>
    </row>
    <row r="30" spans="3:8">
      <c r="C30" s="722" t="s">
        <v>1799</v>
      </c>
      <c r="D30" s="723">
        <v>2008317326</v>
      </c>
      <c r="E30" s="723">
        <v>2151021162.3900003</v>
      </c>
      <c r="F30" s="723">
        <v>1773985752.0799999</v>
      </c>
      <c r="G30" s="723">
        <v>924303957.74000001</v>
      </c>
      <c r="H30" s="723">
        <v>894785672.11000001</v>
      </c>
    </row>
    <row r="31" spans="3:8">
      <c r="C31" s="724" t="s">
        <v>1483</v>
      </c>
      <c r="D31" s="723">
        <v>686474292</v>
      </c>
      <c r="E31" s="723">
        <v>745244400.42000008</v>
      </c>
      <c r="F31" s="723">
        <v>629943907.25</v>
      </c>
      <c r="G31" s="723">
        <v>384587299.71999997</v>
      </c>
      <c r="H31" s="723">
        <v>368478360.58999997</v>
      </c>
    </row>
    <row r="32" spans="3:8">
      <c r="C32" s="724" t="s">
        <v>1800</v>
      </c>
      <c r="D32" s="723">
        <v>183492957</v>
      </c>
      <c r="E32" s="723">
        <v>200408091.84</v>
      </c>
      <c r="F32" s="723">
        <v>131482591.35000001</v>
      </c>
      <c r="G32" s="723">
        <v>55956876.380000003</v>
      </c>
      <c r="H32" s="723">
        <v>53391770.050000004</v>
      </c>
    </row>
    <row r="33" spans="3:8">
      <c r="C33" s="724" t="s">
        <v>1801</v>
      </c>
      <c r="D33" s="723">
        <v>1138350077</v>
      </c>
      <c r="E33" s="723">
        <v>1205368670.1300001</v>
      </c>
      <c r="F33" s="723">
        <v>1012559253.48</v>
      </c>
      <c r="G33" s="723">
        <v>483759781.63999999</v>
      </c>
      <c r="H33" s="723">
        <v>472915541.47000003</v>
      </c>
    </row>
    <row r="34" spans="3:8">
      <c r="C34" s="718" t="s">
        <v>1802</v>
      </c>
      <c r="D34" s="719">
        <v>71925496</v>
      </c>
      <c r="E34" s="719">
        <v>93177583.620000005</v>
      </c>
      <c r="F34" s="719">
        <v>40135374.090000004</v>
      </c>
      <c r="G34" s="719">
        <v>39140263.920000002</v>
      </c>
      <c r="H34" s="719">
        <v>39048710.920000002</v>
      </c>
    </row>
    <row r="35" spans="3:8">
      <c r="C35" s="720" t="s">
        <v>1803</v>
      </c>
      <c r="D35" s="721">
        <v>71925496</v>
      </c>
      <c r="E35" s="721">
        <v>93177583.620000005</v>
      </c>
      <c r="F35" s="721">
        <v>40135374.090000004</v>
      </c>
      <c r="G35" s="721">
        <v>39140263.920000002</v>
      </c>
      <c r="H35" s="721">
        <v>39048710.920000002</v>
      </c>
    </row>
    <row r="36" spans="3:8">
      <c r="C36" s="722" t="s">
        <v>1804</v>
      </c>
      <c r="D36" s="723">
        <v>71925496</v>
      </c>
      <c r="E36" s="723">
        <v>93177583.620000005</v>
      </c>
      <c r="F36" s="723">
        <v>40135374.090000004</v>
      </c>
      <c r="G36" s="723">
        <v>39140263.920000002</v>
      </c>
      <c r="H36" s="723">
        <v>39048710.920000002</v>
      </c>
    </row>
    <row r="37" spans="3:8">
      <c r="C37" s="724" t="s">
        <v>1805</v>
      </c>
      <c r="D37" s="723">
        <v>71925496</v>
      </c>
      <c r="E37" s="723">
        <v>93177583.620000005</v>
      </c>
      <c r="F37" s="723">
        <v>40135374.090000004</v>
      </c>
      <c r="G37" s="723">
        <v>39140263.920000002</v>
      </c>
      <c r="H37" s="723">
        <v>39048710.920000002</v>
      </c>
    </row>
    <row r="38" spans="3:8">
      <c r="C38" s="718" t="s">
        <v>1806</v>
      </c>
      <c r="D38" s="719">
        <v>7118850587</v>
      </c>
      <c r="E38" s="719">
        <v>12048729853.379999</v>
      </c>
      <c r="F38" s="719">
        <v>5080238174.1199989</v>
      </c>
      <c r="G38" s="719">
        <v>3083751044</v>
      </c>
      <c r="H38" s="719">
        <v>2720071981.6399999</v>
      </c>
    </row>
    <row r="39" spans="3:8">
      <c r="C39" s="720" t="s">
        <v>1807</v>
      </c>
      <c r="D39" s="721">
        <v>7118850587</v>
      </c>
      <c r="E39" s="721">
        <v>12048729853.379999</v>
      </c>
      <c r="F39" s="721">
        <v>5080238174.1199989</v>
      </c>
      <c r="G39" s="721">
        <v>3083751044</v>
      </c>
      <c r="H39" s="721">
        <v>2720071981.6399999</v>
      </c>
    </row>
    <row r="40" spans="3:8">
      <c r="C40" s="722" t="s">
        <v>1808</v>
      </c>
      <c r="D40" s="723">
        <v>7118850587</v>
      </c>
      <c r="E40" s="723">
        <v>12048729853.379999</v>
      </c>
      <c r="F40" s="723">
        <v>5080238174.1199989</v>
      </c>
      <c r="G40" s="723">
        <v>3083751044</v>
      </c>
      <c r="H40" s="723">
        <v>2720071981.6399999</v>
      </c>
    </row>
    <row r="41" spans="3:8">
      <c r="C41" s="724" t="s">
        <v>1483</v>
      </c>
      <c r="D41" s="723">
        <v>646388140</v>
      </c>
      <c r="E41" s="723">
        <v>674148140</v>
      </c>
      <c r="F41" s="723">
        <v>301424203</v>
      </c>
      <c r="G41" s="723">
        <v>256481003.52999997</v>
      </c>
      <c r="H41" s="723">
        <v>253524927.27999997</v>
      </c>
    </row>
    <row r="42" spans="3:8">
      <c r="C42" s="724" t="s">
        <v>1809</v>
      </c>
      <c r="D42" s="723">
        <v>2836169384</v>
      </c>
      <c r="E42" s="723">
        <v>3401420938.3899999</v>
      </c>
      <c r="F42" s="723">
        <v>1588097266.21</v>
      </c>
      <c r="G42" s="723">
        <v>930894458.87000012</v>
      </c>
      <c r="H42" s="723">
        <v>893612839.75</v>
      </c>
    </row>
    <row r="43" spans="3:8">
      <c r="C43" s="724" t="s">
        <v>1810</v>
      </c>
      <c r="D43" s="723">
        <v>3636293063</v>
      </c>
      <c r="E43" s="723">
        <v>7968146174.9899988</v>
      </c>
      <c r="F43" s="723">
        <v>3185702104.9099994</v>
      </c>
      <c r="G43" s="723">
        <v>1891360981.5999999</v>
      </c>
      <c r="H43" s="723">
        <v>1567919614.6099999</v>
      </c>
    </row>
    <row r="44" spans="3:8">
      <c r="C44" s="724" t="s">
        <v>1478</v>
      </c>
      <c r="D44" s="723">
        <v>0</v>
      </c>
      <c r="E44" s="723">
        <v>5014600</v>
      </c>
      <c r="F44" s="723">
        <v>5014600</v>
      </c>
      <c r="G44" s="723">
        <v>5014600</v>
      </c>
      <c r="H44" s="723">
        <v>5014600</v>
      </c>
    </row>
    <row r="45" spans="3:8">
      <c r="C45" s="718" t="s">
        <v>1811</v>
      </c>
      <c r="D45" s="719">
        <v>144144665</v>
      </c>
      <c r="E45" s="719">
        <v>522769790.27999997</v>
      </c>
      <c r="F45" s="719">
        <v>241865737.39999998</v>
      </c>
      <c r="G45" s="719">
        <v>60299957.910000004</v>
      </c>
      <c r="H45" s="719">
        <v>56353464.43</v>
      </c>
    </row>
    <row r="46" spans="3:8">
      <c r="C46" s="720" t="s">
        <v>1812</v>
      </c>
      <c r="D46" s="721">
        <v>144144665</v>
      </c>
      <c r="E46" s="721">
        <v>522769790.27999997</v>
      </c>
      <c r="F46" s="721">
        <v>241865737.39999998</v>
      </c>
      <c r="G46" s="721">
        <v>60299957.910000004</v>
      </c>
      <c r="H46" s="721">
        <v>56353464.43</v>
      </c>
    </row>
    <row r="47" spans="3:8">
      <c r="C47" s="722" t="s">
        <v>1813</v>
      </c>
      <c r="D47" s="723">
        <v>144144665</v>
      </c>
      <c r="E47" s="723">
        <v>522769790.27999997</v>
      </c>
      <c r="F47" s="723">
        <v>241865737.39999998</v>
      </c>
      <c r="G47" s="723">
        <v>60299957.910000004</v>
      </c>
      <c r="H47" s="723">
        <v>56353464.43</v>
      </c>
    </row>
    <row r="48" spans="3:8">
      <c r="C48" s="724" t="s">
        <v>1814</v>
      </c>
      <c r="D48" s="723">
        <v>144144665</v>
      </c>
      <c r="E48" s="723">
        <v>522769790.27999997</v>
      </c>
      <c r="F48" s="723">
        <v>241865737.39999998</v>
      </c>
      <c r="G48" s="723">
        <v>60299957.910000004</v>
      </c>
      <c r="H48" s="723">
        <v>56353464.43</v>
      </c>
    </row>
    <row r="49" spans="3:8">
      <c r="C49" s="718" t="s">
        <v>1815</v>
      </c>
      <c r="D49" s="719">
        <v>166100000</v>
      </c>
      <c r="E49" s="719">
        <v>274915322.56999999</v>
      </c>
      <c r="F49" s="719">
        <v>92095143.969999999</v>
      </c>
      <c r="G49" s="719">
        <v>80807688.5</v>
      </c>
      <c r="H49" s="719">
        <v>79025989.069999993</v>
      </c>
    </row>
    <row r="50" spans="3:8">
      <c r="C50" s="720" t="s">
        <v>1816</v>
      </c>
      <c r="D50" s="721">
        <v>166100000</v>
      </c>
      <c r="E50" s="721">
        <v>274915322.56999999</v>
      </c>
      <c r="F50" s="721">
        <v>92095143.969999999</v>
      </c>
      <c r="G50" s="721">
        <v>80807688.5</v>
      </c>
      <c r="H50" s="721">
        <v>79025989.069999993</v>
      </c>
    </row>
    <row r="51" spans="3:8">
      <c r="C51" s="722" t="s">
        <v>1817</v>
      </c>
      <c r="D51" s="723">
        <v>166100000</v>
      </c>
      <c r="E51" s="723">
        <v>274915322.56999999</v>
      </c>
      <c r="F51" s="723">
        <v>92095143.969999999</v>
      </c>
      <c r="G51" s="723">
        <v>80807688.5</v>
      </c>
      <c r="H51" s="723">
        <v>79025989.069999993</v>
      </c>
    </row>
    <row r="52" spans="3:8">
      <c r="C52" s="724" t="s">
        <v>1818</v>
      </c>
      <c r="D52" s="723">
        <v>165900000</v>
      </c>
      <c r="E52" s="723">
        <v>274715322.56999999</v>
      </c>
      <c r="F52" s="723">
        <v>92095143.969999999</v>
      </c>
      <c r="G52" s="723">
        <v>80807688.5</v>
      </c>
      <c r="H52" s="723">
        <v>79025989.069999993</v>
      </c>
    </row>
    <row r="53" spans="3:8">
      <c r="C53" s="724" t="s">
        <v>1478</v>
      </c>
      <c r="D53" s="723">
        <v>200000</v>
      </c>
      <c r="E53" s="723">
        <v>200000</v>
      </c>
      <c r="F53" s="723">
        <v>0</v>
      </c>
      <c r="G53" s="723">
        <v>0</v>
      </c>
      <c r="H53" s="723">
        <v>0</v>
      </c>
    </row>
    <row r="54" spans="3:8">
      <c r="C54" s="718" t="s">
        <v>1819</v>
      </c>
      <c r="D54" s="719">
        <v>1127817388</v>
      </c>
      <c r="E54" s="719">
        <v>1127817388</v>
      </c>
      <c r="F54" s="719">
        <v>306620823.16999996</v>
      </c>
      <c r="G54" s="719">
        <v>289301560.5</v>
      </c>
      <c r="H54" s="719">
        <v>256924000.05999997</v>
      </c>
    </row>
    <row r="55" spans="3:8">
      <c r="C55" s="720" t="s">
        <v>1820</v>
      </c>
      <c r="D55" s="721">
        <v>1127817388</v>
      </c>
      <c r="E55" s="721">
        <v>1127817388</v>
      </c>
      <c r="F55" s="721">
        <v>306620823.16999996</v>
      </c>
      <c r="G55" s="721">
        <v>289301560.5</v>
      </c>
      <c r="H55" s="721">
        <v>256924000.05999997</v>
      </c>
    </row>
    <row r="56" spans="3:8">
      <c r="C56" s="722" t="s">
        <v>1821</v>
      </c>
      <c r="D56" s="723">
        <v>1127817388</v>
      </c>
      <c r="E56" s="723">
        <v>1127817388</v>
      </c>
      <c r="F56" s="723">
        <v>306620823.16999996</v>
      </c>
      <c r="G56" s="723">
        <v>289301560.5</v>
      </c>
      <c r="H56" s="723">
        <v>256924000.05999997</v>
      </c>
    </row>
    <row r="57" spans="3:8">
      <c r="C57" s="724" t="s">
        <v>1822</v>
      </c>
      <c r="D57" s="723">
        <v>698465000</v>
      </c>
      <c r="E57" s="723">
        <v>698465000</v>
      </c>
      <c r="F57" s="723">
        <v>192820457.36999997</v>
      </c>
      <c r="G57" s="723">
        <v>177003325.24000001</v>
      </c>
      <c r="H57" s="723">
        <v>157598000.10999998</v>
      </c>
    </row>
    <row r="58" spans="3:8">
      <c r="C58" s="724" t="s">
        <v>1478</v>
      </c>
      <c r="D58" s="723">
        <v>331000000</v>
      </c>
      <c r="E58" s="723">
        <v>331000000</v>
      </c>
      <c r="F58" s="723">
        <v>102489571.61</v>
      </c>
      <c r="G58" s="723">
        <v>100987441.06999999</v>
      </c>
      <c r="H58" s="723">
        <v>92895399</v>
      </c>
    </row>
    <row r="59" spans="3:8">
      <c r="C59" s="724" t="s">
        <v>1485</v>
      </c>
      <c r="D59" s="723">
        <v>98352388</v>
      </c>
      <c r="E59" s="723">
        <v>98352388</v>
      </c>
      <c r="F59" s="723">
        <v>11310794.190000001</v>
      </c>
      <c r="G59" s="723">
        <v>11310794.190000001</v>
      </c>
      <c r="H59" s="723">
        <v>6430600.9500000002</v>
      </c>
    </row>
    <row r="60" spans="3:8">
      <c r="C60" s="718" t="s">
        <v>1823</v>
      </c>
      <c r="D60" s="719">
        <v>692073784</v>
      </c>
      <c r="E60" s="719">
        <v>692073784</v>
      </c>
      <c r="F60" s="719">
        <v>314781711.09999996</v>
      </c>
      <c r="G60" s="719">
        <v>296896536.2899999</v>
      </c>
      <c r="H60" s="719">
        <v>294954713.49999994</v>
      </c>
    </row>
    <row r="61" spans="3:8">
      <c r="C61" s="720" t="s">
        <v>1824</v>
      </c>
      <c r="D61" s="721">
        <v>692073784</v>
      </c>
      <c r="E61" s="721">
        <v>692073784</v>
      </c>
      <c r="F61" s="721">
        <v>314781711.09999996</v>
      </c>
      <c r="G61" s="721">
        <v>296896536.2899999</v>
      </c>
      <c r="H61" s="721">
        <v>294954713.49999994</v>
      </c>
    </row>
    <row r="62" spans="3:8">
      <c r="C62" s="722" t="s">
        <v>1825</v>
      </c>
      <c r="D62" s="723">
        <v>692073784</v>
      </c>
      <c r="E62" s="723">
        <v>692073784</v>
      </c>
      <c r="F62" s="723">
        <v>314781711.09999996</v>
      </c>
      <c r="G62" s="723">
        <v>296896536.2899999</v>
      </c>
      <c r="H62" s="723">
        <v>294954713.49999994</v>
      </c>
    </row>
    <row r="63" spans="3:8">
      <c r="C63" s="724" t="s">
        <v>1826</v>
      </c>
      <c r="D63" s="723">
        <v>692073784</v>
      </c>
      <c r="E63" s="723">
        <v>692073784</v>
      </c>
      <c r="F63" s="723">
        <v>314781711.09999996</v>
      </c>
      <c r="G63" s="723">
        <v>296896536.2899999</v>
      </c>
      <c r="H63" s="723">
        <v>294954713.49999994</v>
      </c>
    </row>
    <row r="64" spans="3:8">
      <c r="C64" s="718" t="s">
        <v>1827</v>
      </c>
      <c r="D64" s="719">
        <v>14737915364</v>
      </c>
      <c r="E64" s="719">
        <v>14737915364</v>
      </c>
      <c r="F64" s="719">
        <v>0</v>
      </c>
      <c r="G64" s="719">
        <v>0</v>
      </c>
      <c r="H64" s="719">
        <v>0</v>
      </c>
    </row>
    <row r="65" spans="3:8">
      <c r="C65" s="720" t="s">
        <v>1828</v>
      </c>
      <c r="D65" s="721">
        <v>14737915364</v>
      </c>
      <c r="E65" s="721">
        <v>14737915364</v>
      </c>
      <c r="F65" s="721">
        <v>0</v>
      </c>
      <c r="G65" s="721">
        <v>0</v>
      </c>
      <c r="H65" s="721">
        <v>0</v>
      </c>
    </row>
    <row r="66" spans="3:8">
      <c r="C66" s="722" t="s">
        <v>1829</v>
      </c>
      <c r="D66" s="723">
        <v>14737915364</v>
      </c>
      <c r="E66" s="723">
        <v>14737915364</v>
      </c>
      <c r="F66" s="723">
        <v>0</v>
      </c>
      <c r="G66" s="723">
        <v>0</v>
      </c>
      <c r="H66" s="723">
        <v>0</v>
      </c>
    </row>
    <row r="67" spans="3:8">
      <c r="C67" s="724" t="s">
        <v>1483</v>
      </c>
      <c r="D67" s="723">
        <v>4466706599</v>
      </c>
      <c r="E67" s="723">
        <v>4466706599</v>
      </c>
      <c r="F67" s="723">
        <v>0</v>
      </c>
      <c r="G67" s="723">
        <v>0</v>
      </c>
      <c r="H67" s="723">
        <v>0</v>
      </c>
    </row>
    <row r="68" spans="3:8">
      <c r="C68" s="724" t="s">
        <v>1830</v>
      </c>
      <c r="D68" s="723">
        <v>6981439993</v>
      </c>
      <c r="E68" s="723">
        <v>6981439993</v>
      </c>
      <c r="F68" s="723">
        <v>0</v>
      </c>
      <c r="G68" s="723">
        <v>0</v>
      </c>
      <c r="H68" s="723">
        <v>0</v>
      </c>
    </row>
    <row r="69" spans="3:8">
      <c r="C69" s="724" t="s">
        <v>1831</v>
      </c>
      <c r="D69" s="723">
        <v>177584315</v>
      </c>
      <c r="E69" s="723">
        <v>177584315</v>
      </c>
      <c r="F69" s="723">
        <v>0</v>
      </c>
      <c r="G69" s="723">
        <v>0</v>
      </c>
      <c r="H69" s="723">
        <v>0</v>
      </c>
    </row>
    <row r="70" spans="3:8">
      <c r="C70" s="724" t="s">
        <v>1832</v>
      </c>
      <c r="D70" s="723">
        <v>87214398</v>
      </c>
      <c r="E70" s="723">
        <v>87214398</v>
      </c>
      <c r="F70" s="723">
        <v>0</v>
      </c>
      <c r="G70" s="723">
        <v>0</v>
      </c>
      <c r="H70" s="723">
        <v>0</v>
      </c>
    </row>
    <row r="71" spans="3:8">
      <c r="C71" s="724" t="s">
        <v>1833</v>
      </c>
      <c r="D71" s="723">
        <v>418445813</v>
      </c>
      <c r="E71" s="723">
        <v>418445813</v>
      </c>
      <c r="F71" s="723">
        <v>0</v>
      </c>
      <c r="G71" s="723">
        <v>0</v>
      </c>
      <c r="H71" s="723">
        <v>0</v>
      </c>
    </row>
    <row r="72" spans="3:8">
      <c r="C72" s="724" t="s">
        <v>1834</v>
      </c>
      <c r="D72" s="723">
        <v>46581773</v>
      </c>
      <c r="E72" s="723">
        <v>46581773</v>
      </c>
      <c r="F72" s="723">
        <v>0</v>
      </c>
      <c r="G72" s="723">
        <v>0</v>
      </c>
      <c r="H72" s="723">
        <v>0</v>
      </c>
    </row>
    <row r="73" spans="3:8">
      <c r="C73" s="724" t="s">
        <v>1835</v>
      </c>
      <c r="D73" s="723">
        <v>181722544</v>
      </c>
      <c r="E73" s="723">
        <v>181722544</v>
      </c>
      <c r="F73" s="723">
        <v>0</v>
      </c>
      <c r="G73" s="723">
        <v>0</v>
      </c>
      <c r="H73" s="723">
        <v>0</v>
      </c>
    </row>
    <row r="74" spans="3:8">
      <c r="C74" s="724" t="s">
        <v>1836</v>
      </c>
      <c r="D74" s="723">
        <v>22368163</v>
      </c>
      <c r="E74" s="723">
        <v>22368163</v>
      </c>
      <c r="F74" s="723">
        <v>0</v>
      </c>
      <c r="G74" s="723">
        <v>0</v>
      </c>
      <c r="H74" s="723">
        <v>0</v>
      </c>
    </row>
    <row r="75" spans="3:8">
      <c r="C75" s="724" t="s">
        <v>1778</v>
      </c>
      <c r="D75" s="723">
        <v>1435924</v>
      </c>
      <c r="E75" s="723">
        <v>1435924</v>
      </c>
      <c r="F75" s="723">
        <v>0</v>
      </c>
      <c r="G75" s="723">
        <v>0</v>
      </c>
      <c r="H75" s="723">
        <v>0</v>
      </c>
    </row>
    <row r="76" spans="3:8">
      <c r="C76" s="724" t="s">
        <v>1478</v>
      </c>
      <c r="D76" s="723">
        <v>2352021306</v>
      </c>
      <c r="E76" s="723">
        <v>2352021306</v>
      </c>
      <c r="F76" s="723">
        <v>0</v>
      </c>
      <c r="G76" s="723">
        <v>0</v>
      </c>
      <c r="H76" s="723">
        <v>0</v>
      </c>
    </row>
    <row r="77" spans="3:8">
      <c r="C77" s="724" t="s">
        <v>1837</v>
      </c>
      <c r="D77" s="723">
        <v>2394536</v>
      </c>
      <c r="E77" s="723">
        <v>2394536</v>
      </c>
      <c r="F77" s="723">
        <v>0</v>
      </c>
      <c r="G77" s="723">
        <v>0</v>
      </c>
      <c r="H77" s="723">
        <v>0</v>
      </c>
    </row>
    <row r="78" spans="3:8">
      <c r="C78" s="718" t="s">
        <v>1838</v>
      </c>
      <c r="D78" s="719">
        <v>151700000</v>
      </c>
      <c r="E78" s="719">
        <v>158439026.22999999</v>
      </c>
      <c r="F78" s="719">
        <v>110698133.69000006</v>
      </c>
      <c r="G78" s="719">
        <v>63778697.299999997</v>
      </c>
      <c r="H78" s="719">
        <v>61770869.56000001</v>
      </c>
    </row>
    <row r="79" spans="3:8">
      <c r="C79" s="720" t="s">
        <v>1839</v>
      </c>
      <c r="D79" s="721">
        <v>151700000</v>
      </c>
      <c r="E79" s="721">
        <v>158439026.22999999</v>
      </c>
      <c r="F79" s="721">
        <v>110698133.69000006</v>
      </c>
      <c r="G79" s="721">
        <v>63778697.299999997</v>
      </c>
      <c r="H79" s="721">
        <v>61770869.56000001</v>
      </c>
    </row>
    <row r="80" spans="3:8">
      <c r="C80" s="722" t="s">
        <v>1840</v>
      </c>
      <c r="D80" s="723">
        <v>151700000</v>
      </c>
      <c r="E80" s="723">
        <v>158439026.22999999</v>
      </c>
      <c r="F80" s="723">
        <v>110698133.69000006</v>
      </c>
      <c r="G80" s="723">
        <v>63778697.299999997</v>
      </c>
      <c r="H80" s="723">
        <v>61770869.56000001</v>
      </c>
    </row>
    <row r="81" spans="3:8">
      <c r="C81" s="724" t="s">
        <v>1841</v>
      </c>
      <c r="D81" s="723">
        <v>151700000</v>
      </c>
      <c r="E81" s="723">
        <v>158439026.22999999</v>
      </c>
      <c r="F81" s="723">
        <v>110698133.69000006</v>
      </c>
      <c r="G81" s="723">
        <v>63778697.299999997</v>
      </c>
      <c r="H81" s="723">
        <v>61770869.56000001</v>
      </c>
    </row>
    <row r="82" spans="3:8">
      <c r="C82" s="718" t="s">
        <v>1842</v>
      </c>
      <c r="D82" s="719">
        <v>6907291677</v>
      </c>
      <c r="E82" s="719">
        <v>6907291677</v>
      </c>
      <c r="F82" s="719">
        <v>727515305.71999991</v>
      </c>
      <c r="G82" s="719">
        <v>727515305.71999991</v>
      </c>
      <c r="H82" s="719">
        <v>534151297.27999985</v>
      </c>
    </row>
    <row r="83" spans="3:8">
      <c r="C83" s="720" t="s">
        <v>1843</v>
      </c>
      <c r="D83" s="721">
        <v>6907291677</v>
      </c>
      <c r="E83" s="721">
        <v>6907291677</v>
      </c>
      <c r="F83" s="721">
        <v>727515305.71999991</v>
      </c>
      <c r="G83" s="721">
        <v>727515305.71999991</v>
      </c>
      <c r="H83" s="721">
        <v>534151297.27999985</v>
      </c>
    </row>
    <row r="84" spans="3:8">
      <c r="C84" s="722" t="s">
        <v>1844</v>
      </c>
      <c r="D84" s="723">
        <v>6907291677</v>
      </c>
      <c r="E84" s="723">
        <v>6907291677</v>
      </c>
      <c r="F84" s="723">
        <v>727515305.71999991</v>
      </c>
      <c r="G84" s="723">
        <v>727515305.71999991</v>
      </c>
      <c r="H84" s="723">
        <v>534151297.27999985</v>
      </c>
    </row>
    <row r="85" spans="3:8">
      <c r="C85" s="724" t="s">
        <v>1845</v>
      </c>
      <c r="D85" s="723">
        <v>6907291677</v>
      </c>
      <c r="E85" s="723">
        <v>6907291677</v>
      </c>
      <c r="F85" s="723">
        <v>727515305.71999991</v>
      </c>
      <c r="G85" s="723">
        <v>727515305.71999991</v>
      </c>
      <c r="H85" s="723">
        <v>534151297.27999985</v>
      </c>
    </row>
    <row r="86" spans="3:8">
      <c r="C86" s="718" t="s">
        <v>1846</v>
      </c>
      <c r="D86" s="719">
        <v>341967148</v>
      </c>
      <c r="E86" s="719">
        <v>369748344.06</v>
      </c>
      <c r="F86" s="719">
        <v>161916676.27999997</v>
      </c>
      <c r="G86" s="719">
        <v>149730648.03999999</v>
      </c>
      <c r="H86" s="719">
        <v>148503610.77999997</v>
      </c>
    </row>
    <row r="87" spans="3:8">
      <c r="C87" s="720" t="s">
        <v>1847</v>
      </c>
      <c r="D87" s="721">
        <v>341967148</v>
      </c>
      <c r="E87" s="721">
        <v>369748344.06</v>
      </c>
      <c r="F87" s="721">
        <v>161916676.27999997</v>
      </c>
      <c r="G87" s="721">
        <v>149730648.03999999</v>
      </c>
      <c r="H87" s="721">
        <v>148503610.77999997</v>
      </c>
    </row>
    <row r="88" spans="3:8">
      <c r="C88" s="722" t="s">
        <v>1848</v>
      </c>
      <c r="D88" s="723">
        <v>341967148</v>
      </c>
      <c r="E88" s="723">
        <v>369748344.06</v>
      </c>
      <c r="F88" s="723">
        <v>161916676.27999997</v>
      </c>
      <c r="G88" s="723">
        <v>149730648.03999999</v>
      </c>
      <c r="H88" s="723">
        <v>148503610.77999997</v>
      </c>
    </row>
    <row r="89" spans="3:8">
      <c r="C89" s="724" t="s">
        <v>1849</v>
      </c>
      <c r="D89" s="723">
        <v>341967148</v>
      </c>
      <c r="E89" s="723">
        <v>369748344.06</v>
      </c>
      <c r="F89" s="723">
        <v>161916676.27999997</v>
      </c>
      <c r="G89" s="723">
        <v>149730648.03999999</v>
      </c>
      <c r="H89" s="723">
        <v>148503610.77999997</v>
      </c>
    </row>
    <row r="90" spans="3:8">
      <c r="C90" s="718" t="s">
        <v>1850</v>
      </c>
      <c r="D90" s="719">
        <v>67000000</v>
      </c>
      <c r="E90" s="719">
        <v>73150440.090000004</v>
      </c>
      <c r="F90" s="719">
        <v>34708579.340000004</v>
      </c>
      <c r="G90" s="719">
        <v>32998314.250000004</v>
      </c>
      <c r="H90" s="719">
        <v>32052814.650000002</v>
      </c>
    </row>
    <row r="91" spans="3:8">
      <c r="C91" s="720" t="s">
        <v>1851</v>
      </c>
      <c r="D91" s="721">
        <v>67000000</v>
      </c>
      <c r="E91" s="721">
        <v>73150440.090000004</v>
      </c>
      <c r="F91" s="721">
        <v>34708579.340000004</v>
      </c>
      <c r="G91" s="721">
        <v>32998314.250000004</v>
      </c>
      <c r="H91" s="721">
        <v>32052814.650000002</v>
      </c>
    </row>
    <row r="92" spans="3:8">
      <c r="C92" s="722" t="s">
        <v>1852</v>
      </c>
      <c r="D92" s="723">
        <v>67000000</v>
      </c>
      <c r="E92" s="723">
        <v>73150440.090000004</v>
      </c>
      <c r="F92" s="723">
        <v>34708579.340000004</v>
      </c>
      <c r="G92" s="723">
        <v>32998314.250000004</v>
      </c>
      <c r="H92" s="723">
        <v>32052814.650000002</v>
      </c>
    </row>
    <row r="93" spans="3:8">
      <c r="C93" s="724" t="s">
        <v>1853</v>
      </c>
      <c r="D93" s="723">
        <v>67000000</v>
      </c>
      <c r="E93" s="723">
        <v>73150440.090000004</v>
      </c>
      <c r="F93" s="723">
        <v>34708579.340000004</v>
      </c>
      <c r="G93" s="723">
        <v>32998314.250000004</v>
      </c>
      <c r="H93" s="723">
        <v>32052814.650000002</v>
      </c>
    </row>
    <row r="94" spans="3:8">
      <c r="C94" s="718" t="s">
        <v>1854</v>
      </c>
      <c r="D94" s="719">
        <v>131500000</v>
      </c>
      <c r="E94" s="719">
        <v>137018968.06</v>
      </c>
      <c r="F94" s="719">
        <v>69227739.889999986</v>
      </c>
      <c r="G94" s="719">
        <v>47930822.520000003</v>
      </c>
      <c r="H94" s="719">
        <v>46501086.740000002</v>
      </c>
    </row>
    <row r="95" spans="3:8">
      <c r="C95" s="720" t="s">
        <v>1855</v>
      </c>
      <c r="D95" s="721">
        <v>131500000</v>
      </c>
      <c r="E95" s="721">
        <v>137018968.06</v>
      </c>
      <c r="F95" s="721">
        <v>69227739.889999986</v>
      </c>
      <c r="G95" s="721">
        <v>47930822.520000003</v>
      </c>
      <c r="H95" s="721">
        <v>46501086.740000002</v>
      </c>
    </row>
    <row r="96" spans="3:8">
      <c r="C96" s="722" t="s">
        <v>1856</v>
      </c>
      <c r="D96" s="723">
        <v>131500000</v>
      </c>
      <c r="E96" s="723">
        <v>137018968.06</v>
      </c>
      <c r="F96" s="723">
        <v>69227739.889999986</v>
      </c>
      <c r="G96" s="723">
        <v>47930822.520000003</v>
      </c>
      <c r="H96" s="723">
        <v>46501086.740000002</v>
      </c>
    </row>
    <row r="97" spans="3:8">
      <c r="C97" s="724" t="s">
        <v>1857</v>
      </c>
      <c r="D97" s="723">
        <v>131500000</v>
      </c>
      <c r="E97" s="723">
        <v>137018968.06</v>
      </c>
      <c r="F97" s="723">
        <v>69227739.889999986</v>
      </c>
      <c r="G97" s="723">
        <v>47930822.520000003</v>
      </c>
      <c r="H97" s="723">
        <v>46501086.740000002</v>
      </c>
    </row>
    <row r="98" spans="3:8">
      <c r="C98" s="718" t="s">
        <v>1858</v>
      </c>
      <c r="D98" s="719">
        <v>628501260</v>
      </c>
      <c r="E98" s="719">
        <v>628501260</v>
      </c>
      <c r="F98" s="719">
        <v>463007532.06</v>
      </c>
      <c r="G98" s="719">
        <v>257298780.53999999</v>
      </c>
      <c r="H98" s="719">
        <v>254889464.16999999</v>
      </c>
    </row>
    <row r="99" spans="3:8">
      <c r="C99" s="720" t="s">
        <v>1859</v>
      </c>
      <c r="D99" s="721">
        <v>628501260</v>
      </c>
      <c r="E99" s="721">
        <v>628501260</v>
      </c>
      <c r="F99" s="721">
        <v>463007532.06</v>
      </c>
      <c r="G99" s="721">
        <v>257298780.53999999</v>
      </c>
      <c r="H99" s="721">
        <v>254889464.16999999</v>
      </c>
    </row>
    <row r="100" spans="3:8">
      <c r="C100" s="722" t="s">
        <v>1860</v>
      </c>
      <c r="D100" s="723">
        <v>628501260</v>
      </c>
      <c r="E100" s="723">
        <v>628501260</v>
      </c>
      <c r="F100" s="723">
        <v>463007532.06</v>
      </c>
      <c r="G100" s="723">
        <v>257298780.53999999</v>
      </c>
      <c r="H100" s="723">
        <v>254889464.16999999</v>
      </c>
    </row>
    <row r="101" spans="3:8">
      <c r="C101" s="724" t="s">
        <v>1861</v>
      </c>
      <c r="D101" s="723">
        <v>626601260</v>
      </c>
      <c r="E101" s="723">
        <v>626601260</v>
      </c>
      <c r="F101" s="723">
        <v>462400204.14999998</v>
      </c>
      <c r="G101" s="723">
        <v>256691452.63</v>
      </c>
      <c r="H101" s="723">
        <v>254282136.25999999</v>
      </c>
    </row>
    <row r="102" spans="3:8">
      <c r="C102" s="724" t="s">
        <v>1478</v>
      </c>
      <c r="D102" s="723">
        <v>1900000</v>
      </c>
      <c r="E102" s="723">
        <v>1900000</v>
      </c>
      <c r="F102" s="723">
        <v>607327.91</v>
      </c>
      <c r="G102" s="723">
        <v>607327.91</v>
      </c>
      <c r="H102" s="723">
        <v>607327.91</v>
      </c>
    </row>
    <row r="103" spans="3:8">
      <c r="C103" s="718" t="s">
        <v>1862</v>
      </c>
      <c r="D103" s="719">
        <v>374522262</v>
      </c>
      <c r="E103" s="719">
        <v>374522262</v>
      </c>
      <c r="F103" s="719">
        <v>183982050.90000001</v>
      </c>
      <c r="G103" s="719">
        <v>156117013.34999999</v>
      </c>
      <c r="H103" s="719">
        <v>153366734.18000001</v>
      </c>
    </row>
    <row r="104" spans="3:8">
      <c r="C104" s="720" t="s">
        <v>1863</v>
      </c>
      <c r="D104" s="721">
        <v>374522262</v>
      </c>
      <c r="E104" s="721">
        <v>374522262</v>
      </c>
      <c r="F104" s="721">
        <v>183982050.90000001</v>
      </c>
      <c r="G104" s="721">
        <v>156117013.34999999</v>
      </c>
      <c r="H104" s="721">
        <v>153366734.18000001</v>
      </c>
    </row>
    <row r="105" spans="3:8">
      <c r="C105" s="722" t="s">
        <v>1864</v>
      </c>
      <c r="D105" s="723">
        <v>374522262</v>
      </c>
      <c r="E105" s="723">
        <v>374522262</v>
      </c>
      <c r="F105" s="723">
        <v>183982050.90000001</v>
      </c>
      <c r="G105" s="723">
        <v>156117013.34999999</v>
      </c>
      <c r="H105" s="723">
        <v>153366734.18000001</v>
      </c>
    </row>
    <row r="106" spans="3:8">
      <c r="C106" s="724" t="s">
        <v>1865</v>
      </c>
      <c r="D106" s="723">
        <v>370509112</v>
      </c>
      <c r="E106" s="723">
        <v>373319112</v>
      </c>
      <c r="F106" s="723">
        <v>183982050.90000001</v>
      </c>
      <c r="G106" s="723">
        <v>156117013.34999999</v>
      </c>
      <c r="H106" s="723">
        <v>153366734.18000001</v>
      </c>
    </row>
    <row r="107" spans="3:8">
      <c r="C107" s="724" t="s">
        <v>1478</v>
      </c>
      <c r="D107" s="723">
        <v>4013150</v>
      </c>
      <c r="E107" s="723">
        <v>1203150</v>
      </c>
      <c r="F107" s="723">
        <v>0</v>
      </c>
      <c r="G107" s="723">
        <v>0</v>
      </c>
      <c r="H107" s="723">
        <v>0</v>
      </c>
    </row>
    <row r="108" spans="3:8">
      <c r="C108" s="718" t="s">
        <v>1866</v>
      </c>
      <c r="D108" s="719">
        <v>34500000</v>
      </c>
      <c r="E108" s="719">
        <v>37104130.909999996</v>
      </c>
      <c r="F108" s="719">
        <v>25602817.640000001</v>
      </c>
      <c r="G108" s="719">
        <v>15822402.16</v>
      </c>
      <c r="H108" s="719">
        <v>15462928.5</v>
      </c>
    </row>
    <row r="109" spans="3:8">
      <c r="C109" s="720" t="s">
        <v>1867</v>
      </c>
      <c r="D109" s="721">
        <v>34500000</v>
      </c>
      <c r="E109" s="721">
        <v>37104130.909999996</v>
      </c>
      <c r="F109" s="721">
        <v>25602817.640000001</v>
      </c>
      <c r="G109" s="721">
        <v>15822402.16</v>
      </c>
      <c r="H109" s="721">
        <v>15462928.5</v>
      </c>
    </row>
    <row r="110" spans="3:8">
      <c r="C110" s="722" t="s">
        <v>1868</v>
      </c>
      <c r="D110" s="723">
        <v>34500000</v>
      </c>
      <c r="E110" s="723">
        <v>37104130.909999996</v>
      </c>
      <c r="F110" s="723">
        <v>25602817.640000001</v>
      </c>
      <c r="G110" s="723">
        <v>15822402.16</v>
      </c>
      <c r="H110" s="723">
        <v>15462928.5</v>
      </c>
    </row>
    <row r="111" spans="3:8">
      <c r="C111" s="724" t="s">
        <v>1869</v>
      </c>
      <c r="D111" s="723">
        <v>34500000</v>
      </c>
      <c r="E111" s="723">
        <v>37104130.909999996</v>
      </c>
      <c r="F111" s="723">
        <v>25602817.640000001</v>
      </c>
      <c r="G111" s="723">
        <v>15822402.16</v>
      </c>
      <c r="H111" s="723">
        <v>15462928.5</v>
      </c>
    </row>
    <row r="112" spans="3:8">
      <c r="C112" s="718" t="s">
        <v>1870</v>
      </c>
      <c r="D112" s="719">
        <v>725242933</v>
      </c>
      <c r="E112" s="719">
        <v>725242933</v>
      </c>
      <c r="F112" s="719">
        <v>54980643.619999997</v>
      </c>
      <c r="G112" s="719">
        <v>11778927.299999999</v>
      </c>
      <c r="H112" s="719">
        <v>11778927.299999999</v>
      </c>
    </row>
    <row r="113" spans="2:8">
      <c r="B113" s="702"/>
      <c r="C113" s="720" t="s">
        <v>1871</v>
      </c>
      <c r="D113" s="721">
        <v>725242933</v>
      </c>
      <c r="E113" s="721">
        <v>725242933</v>
      </c>
      <c r="F113" s="721">
        <v>54980643.619999997</v>
      </c>
      <c r="G113" s="721">
        <v>11778927.299999999</v>
      </c>
      <c r="H113" s="721">
        <v>11778927.299999999</v>
      </c>
    </row>
    <row r="114" spans="2:8">
      <c r="B114" s="702"/>
      <c r="C114" s="722" t="s">
        <v>1872</v>
      </c>
      <c r="D114" s="723">
        <v>725242933</v>
      </c>
      <c r="E114" s="723">
        <v>725242933</v>
      </c>
      <c r="F114" s="723">
        <v>54980643.619999997</v>
      </c>
      <c r="G114" s="723">
        <v>11778927.299999999</v>
      </c>
      <c r="H114" s="723">
        <v>11778927.299999999</v>
      </c>
    </row>
    <row r="115" spans="2:8">
      <c r="B115" s="702"/>
      <c r="C115" s="724" t="s">
        <v>1873</v>
      </c>
      <c r="D115" s="723">
        <v>718952933</v>
      </c>
      <c r="E115" s="723">
        <v>718952933</v>
      </c>
      <c r="F115" s="723">
        <v>54980643.619999997</v>
      </c>
      <c r="G115" s="723">
        <v>11778927.299999999</v>
      </c>
      <c r="H115" s="723">
        <v>11778927.299999999</v>
      </c>
    </row>
    <row r="116" spans="2:8">
      <c r="B116" s="702"/>
      <c r="C116" s="724" t="s">
        <v>1478</v>
      </c>
      <c r="D116" s="723">
        <v>6290000</v>
      </c>
      <c r="E116" s="723">
        <v>6290000</v>
      </c>
      <c r="F116" s="723">
        <v>0</v>
      </c>
      <c r="G116" s="723">
        <v>0</v>
      </c>
      <c r="H116" s="723">
        <v>0</v>
      </c>
    </row>
    <row r="117" spans="2:8">
      <c r="B117" s="702"/>
      <c r="C117" s="718" t="s">
        <v>1874</v>
      </c>
      <c r="D117" s="719">
        <v>1987347495</v>
      </c>
      <c r="E117" s="719">
        <v>1987347495</v>
      </c>
      <c r="F117" s="719">
        <v>314188946.38999999</v>
      </c>
      <c r="G117" s="719">
        <v>313976946.38999999</v>
      </c>
      <c r="H117" s="719">
        <v>313976946.38999999</v>
      </c>
    </row>
    <row r="118" spans="2:8">
      <c r="B118" s="702"/>
      <c r="C118" s="720" t="s">
        <v>1875</v>
      </c>
      <c r="D118" s="721">
        <v>1987347495</v>
      </c>
      <c r="E118" s="721">
        <v>1987347495</v>
      </c>
      <c r="F118" s="721">
        <v>314188946.38999999</v>
      </c>
      <c r="G118" s="721">
        <v>313976946.38999999</v>
      </c>
      <c r="H118" s="721">
        <v>313976946.38999999</v>
      </c>
    </row>
    <row r="119" spans="2:8">
      <c r="B119" s="702"/>
      <c r="C119" s="722" t="s">
        <v>1876</v>
      </c>
      <c r="D119" s="723">
        <v>1987347495</v>
      </c>
      <c r="E119" s="723">
        <v>1987347495</v>
      </c>
      <c r="F119" s="723">
        <v>314188946.38999999</v>
      </c>
      <c r="G119" s="723">
        <v>313976946.38999999</v>
      </c>
      <c r="H119" s="723">
        <v>313976946.38999999</v>
      </c>
    </row>
    <row r="120" spans="2:8">
      <c r="B120" s="702"/>
      <c r="C120" s="724" t="s">
        <v>1877</v>
      </c>
      <c r="D120" s="723">
        <v>1981956195</v>
      </c>
      <c r="E120" s="723">
        <v>1978956195</v>
      </c>
      <c r="F120" s="723">
        <v>314188946.38999999</v>
      </c>
      <c r="G120" s="723">
        <v>313976946.38999999</v>
      </c>
      <c r="H120" s="723">
        <v>313976946.38999999</v>
      </c>
    </row>
    <row r="121" spans="2:8">
      <c r="B121" s="702"/>
      <c r="C121" s="724" t="s">
        <v>1478</v>
      </c>
      <c r="D121" s="723">
        <v>5391300</v>
      </c>
      <c r="E121" s="723">
        <v>8391300</v>
      </c>
      <c r="F121" s="723">
        <v>0</v>
      </c>
      <c r="G121" s="723">
        <v>0</v>
      </c>
      <c r="H121" s="723">
        <v>0</v>
      </c>
    </row>
    <row r="122" spans="2:8">
      <c r="B122" s="702"/>
      <c r="C122" s="718" t="s">
        <v>1878</v>
      </c>
      <c r="D122" s="719">
        <v>351767950</v>
      </c>
      <c r="E122" s="719">
        <v>417911722.16999996</v>
      </c>
      <c r="F122" s="719">
        <v>261775394.76999998</v>
      </c>
      <c r="G122" s="719">
        <v>142272638.49000004</v>
      </c>
      <c r="H122" s="719">
        <v>124663476.68000001</v>
      </c>
    </row>
    <row r="123" spans="2:8">
      <c r="B123" s="702"/>
      <c r="C123" s="720" t="s">
        <v>1879</v>
      </c>
      <c r="D123" s="721">
        <v>351767950</v>
      </c>
      <c r="E123" s="721">
        <v>417911722.16999996</v>
      </c>
      <c r="F123" s="721">
        <v>261775394.76999998</v>
      </c>
      <c r="G123" s="721">
        <v>142272638.49000004</v>
      </c>
      <c r="H123" s="721">
        <v>124663476.68000001</v>
      </c>
    </row>
    <row r="124" spans="2:8">
      <c r="B124" s="702"/>
      <c r="C124" s="722" t="s">
        <v>1880</v>
      </c>
      <c r="D124" s="723">
        <v>351767950</v>
      </c>
      <c r="E124" s="723">
        <v>417911722.16999996</v>
      </c>
      <c r="F124" s="723">
        <v>261775394.76999998</v>
      </c>
      <c r="G124" s="723">
        <v>142272638.49000004</v>
      </c>
      <c r="H124" s="723">
        <v>124663476.68000001</v>
      </c>
    </row>
    <row r="125" spans="2:8">
      <c r="B125" s="702"/>
      <c r="C125" s="724" t="s">
        <v>1881</v>
      </c>
      <c r="D125" s="723">
        <v>348767950</v>
      </c>
      <c r="E125" s="723">
        <v>414911722.16999996</v>
      </c>
      <c r="F125" s="723">
        <v>261613440.76999998</v>
      </c>
      <c r="G125" s="723">
        <v>142110684.49000004</v>
      </c>
      <c r="H125" s="723">
        <v>124501522.68000001</v>
      </c>
    </row>
    <row r="126" spans="2:8">
      <c r="B126" s="702"/>
      <c r="C126" s="724" t="s">
        <v>1478</v>
      </c>
      <c r="D126" s="723">
        <v>3000000</v>
      </c>
      <c r="E126" s="723">
        <v>3000000</v>
      </c>
      <c r="F126" s="723">
        <v>161954</v>
      </c>
      <c r="G126" s="723">
        <v>161954</v>
      </c>
      <c r="H126" s="723">
        <v>161954</v>
      </c>
    </row>
    <row r="127" spans="2:8">
      <c r="B127" s="702"/>
      <c r="C127" s="718" t="s">
        <v>1882</v>
      </c>
      <c r="D127" s="719">
        <v>3912848360</v>
      </c>
      <c r="E127" s="719">
        <v>3912848360</v>
      </c>
      <c r="F127" s="719">
        <v>0</v>
      </c>
      <c r="G127" s="719">
        <v>0</v>
      </c>
      <c r="H127" s="719">
        <v>0</v>
      </c>
    </row>
    <row r="128" spans="2:8">
      <c r="B128" s="702"/>
      <c r="C128" s="720" t="s">
        <v>1883</v>
      </c>
      <c r="D128" s="721">
        <v>3912848360</v>
      </c>
      <c r="E128" s="721">
        <v>3912848360</v>
      </c>
      <c r="F128" s="721">
        <v>0</v>
      </c>
      <c r="G128" s="721">
        <v>0</v>
      </c>
      <c r="H128" s="721">
        <v>0</v>
      </c>
    </row>
    <row r="129" spans="2:8">
      <c r="B129" s="702"/>
      <c r="C129" s="722" t="s">
        <v>1884</v>
      </c>
      <c r="D129" s="723">
        <v>3912848360</v>
      </c>
      <c r="E129" s="723">
        <v>3912848360</v>
      </c>
      <c r="F129" s="723">
        <v>0</v>
      </c>
      <c r="G129" s="723">
        <v>0</v>
      </c>
      <c r="H129" s="723">
        <v>0</v>
      </c>
    </row>
    <row r="130" spans="2:8">
      <c r="B130" s="702"/>
      <c r="C130" s="724" t="s">
        <v>1885</v>
      </c>
      <c r="D130" s="723">
        <v>3912848360</v>
      </c>
      <c r="E130" s="723">
        <v>3912848360</v>
      </c>
      <c r="F130" s="723">
        <v>0</v>
      </c>
      <c r="G130" s="723">
        <v>0</v>
      </c>
      <c r="H130" s="723">
        <v>0</v>
      </c>
    </row>
    <row r="131" spans="2:8">
      <c r="B131" s="702"/>
      <c r="C131" s="718" t="s">
        <v>1886</v>
      </c>
      <c r="D131" s="719">
        <v>330979786</v>
      </c>
      <c r="E131" s="719">
        <v>338691605.63</v>
      </c>
      <c r="F131" s="719">
        <v>151927758.25</v>
      </c>
      <c r="G131" s="719">
        <v>147781907.60000002</v>
      </c>
      <c r="H131" s="719">
        <v>144911440.62</v>
      </c>
    </row>
    <row r="132" spans="2:8">
      <c r="B132" s="702"/>
      <c r="C132" s="720" t="s">
        <v>1887</v>
      </c>
      <c r="D132" s="721">
        <v>330979786</v>
      </c>
      <c r="E132" s="721">
        <v>338691605.63</v>
      </c>
      <c r="F132" s="721">
        <v>151927758.25</v>
      </c>
      <c r="G132" s="721">
        <v>147781907.60000002</v>
      </c>
      <c r="H132" s="721">
        <v>144911440.62</v>
      </c>
    </row>
    <row r="133" spans="2:8">
      <c r="B133" s="702"/>
      <c r="C133" s="722" t="s">
        <v>1888</v>
      </c>
      <c r="D133" s="723">
        <v>330979786</v>
      </c>
      <c r="E133" s="723">
        <v>338691605.63</v>
      </c>
      <c r="F133" s="723">
        <v>151927758.25</v>
      </c>
      <c r="G133" s="723">
        <v>147781907.60000002</v>
      </c>
      <c r="H133" s="723">
        <v>144911440.62</v>
      </c>
    </row>
    <row r="134" spans="2:8">
      <c r="B134" s="702"/>
      <c r="C134" s="724" t="s">
        <v>1889</v>
      </c>
      <c r="D134" s="723">
        <v>330979786</v>
      </c>
      <c r="E134" s="723">
        <v>338691605.63</v>
      </c>
      <c r="F134" s="723">
        <v>151927758.25</v>
      </c>
      <c r="G134" s="723">
        <v>147781907.60000002</v>
      </c>
      <c r="H134" s="723">
        <v>144911440.62</v>
      </c>
    </row>
    <row r="135" spans="2:8">
      <c r="B135" s="702"/>
      <c r="C135" s="718" t="s">
        <v>1890</v>
      </c>
      <c r="D135" s="719">
        <v>495445489</v>
      </c>
      <c r="E135" s="719">
        <v>630149434.43000007</v>
      </c>
      <c r="F135" s="719">
        <v>273088048.08000004</v>
      </c>
      <c r="G135" s="719">
        <v>228147852.65000001</v>
      </c>
      <c r="H135" s="719">
        <v>220944665.43000001</v>
      </c>
    </row>
    <row r="136" spans="2:8">
      <c r="B136" s="702"/>
      <c r="C136" s="720" t="s">
        <v>1891</v>
      </c>
      <c r="D136" s="721">
        <v>495445489</v>
      </c>
      <c r="E136" s="721">
        <v>630149434.43000007</v>
      </c>
      <c r="F136" s="721">
        <v>273088048.08000004</v>
      </c>
      <c r="G136" s="721">
        <v>228147852.65000001</v>
      </c>
      <c r="H136" s="721">
        <v>220944665.43000001</v>
      </c>
    </row>
    <row r="137" spans="2:8">
      <c r="B137" s="702"/>
      <c r="C137" s="722" t="s">
        <v>1892</v>
      </c>
      <c r="D137" s="723">
        <v>495445489</v>
      </c>
      <c r="E137" s="723">
        <v>630149434.43000007</v>
      </c>
      <c r="F137" s="723">
        <v>273088048.08000004</v>
      </c>
      <c r="G137" s="723">
        <v>228147852.65000001</v>
      </c>
      <c r="H137" s="723">
        <v>220944665.43000001</v>
      </c>
    </row>
    <row r="138" spans="2:8">
      <c r="B138" s="702"/>
      <c r="C138" s="724" t="s">
        <v>1893</v>
      </c>
      <c r="D138" s="723">
        <v>495445489</v>
      </c>
      <c r="E138" s="723">
        <v>630149434.43000007</v>
      </c>
      <c r="F138" s="723">
        <v>273088048.08000004</v>
      </c>
      <c r="G138" s="723">
        <v>228147852.65000001</v>
      </c>
      <c r="H138" s="723">
        <v>220944665.43000001</v>
      </c>
    </row>
    <row r="139" spans="2:8">
      <c r="B139" s="702"/>
      <c r="C139" s="718" t="s">
        <v>1894</v>
      </c>
      <c r="D139" s="719">
        <v>27303900</v>
      </c>
      <c r="E139" s="719">
        <v>31960356.25</v>
      </c>
      <c r="F139" s="719">
        <v>11277404.279999999</v>
      </c>
      <c r="G139" s="719">
        <v>10800944.26</v>
      </c>
      <c r="H139" s="719">
        <v>9525319.5099999998</v>
      </c>
    </row>
    <row r="140" spans="2:8">
      <c r="B140" s="702"/>
      <c r="C140" s="720" t="s">
        <v>1895</v>
      </c>
      <c r="D140" s="721">
        <v>27303900</v>
      </c>
      <c r="E140" s="721">
        <v>31960356.25</v>
      </c>
      <c r="F140" s="721">
        <v>11277404.279999999</v>
      </c>
      <c r="G140" s="721">
        <v>10800944.26</v>
      </c>
      <c r="H140" s="721">
        <v>9525319.5099999998</v>
      </c>
    </row>
    <row r="141" spans="2:8">
      <c r="B141" s="702"/>
      <c r="C141" s="722" t="s">
        <v>1896</v>
      </c>
      <c r="D141" s="723">
        <v>27303900</v>
      </c>
      <c r="E141" s="723">
        <v>31960356.25</v>
      </c>
      <c r="F141" s="723">
        <v>11277404.279999999</v>
      </c>
      <c r="G141" s="723">
        <v>10800944.26</v>
      </c>
      <c r="H141" s="723">
        <v>9525319.5099999998</v>
      </c>
    </row>
    <row r="142" spans="2:8">
      <c r="B142" s="702"/>
      <c r="C142" s="724" t="s">
        <v>1897</v>
      </c>
      <c r="D142" s="723">
        <v>27303900</v>
      </c>
      <c r="E142" s="723">
        <v>31960356.25</v>
      </c>
      <c r="F142" s="723">
        <v>11277404.279999999</v>
      </c>
      <c r="G142" s="723">
        <v>10800944.26</v>
      </c>
      <c r="H142" s="723">
        <v>9525319.5099999998</v>
      </c>
    </row>
    <row r="143" spans="2:8">
      <c r="B143" s="702"/>
      <c r="C143" s="718" t="s">
        <v>1898</v>
      </c>
      <c r="D143" s="719">
        <v>297478631</v>
      </c>
      <c r="E143" s="719">
        <v>428352584.38999999</v>
      </c>
      <c r="F143" s="719">
        <v>110288474.89999998</v>
      </c>
      <c r="G143" s="719">
        <v>97350698.519999996</v>
      </c>
      <c r="H143" s="719">
        <v>95214820.919999987</v>
      </c>
    </row>
    <row r="144" spans="2:8">
      <c r="B144" s="702"/>
      <c r="C144" s="720" t="s">
        <v>1899</v>
      </c>
      <c r="D144" s="721">
        <v>297478631</v>
      </c>
      <c r="E144" s="721">
        <v>428352584.38999999</v>
      </c>
      <c r="F144" s="721">
        <v>110288474.89999998</v>
      </c>
      <c r="G144" s="721">
        <v>97350698.519999996</v>
      </c>
      <c r="H144" s="721">
        <v>95214820.919999987</v>
      </c>
    </row>
    <row r="145" spans="2:8">
      <c r="B145" s="702"/>
      <c r="C145" s="722" t="s">
        <v>1900</v>
      </c>
      <c r="D145" s="723">
        <v>297478631</v>
      </c>
      <c r="E145" s="723">
        <v>428352584.38999999</v>
      </c>
      <c r="F145" s="723">
        <v>110288474.89999998</v>
      </c>
      <c r="G145" s="723">
        <v>97350698.519999996</v>
      </c>
      <c r="H145" s="723">
        <v>95214820.919999987</v>
      </c>
    </row>
    <row r="146" spans="2:8">
      <c r="B146" s="702"/>
      <c r="C146" s="724" t="s">
        <v>1901</v>
      </c>
      <c r="D146" s="723">
        <v>277478631</v>
      </c>
      <c r="E146" s="723">
        <v>407289584.38999999</v>
      </c>
      <c r="F146" s="723">
        <v>105894769.36999997</v>
      </c>
      <c r="G146" s="723">
        <v>92956992.989999995</v>
      </c>
      <c r="H146" s="723">
        <v>90844968.969999984</v>
      </c>
    </row>
    <row r="147" spans="2:8">
      <c r="B147" s="702"/>
      <c r="C147" s="724" t="s">
        <v>1478</v>
      </c>
      <c r="D147" s="723">
        <v>20000000</v>
      </c>
      <c r="E147" s="723">
        <v>21063000</v>
      </c>
      <c r="F147" s="723">
        <v>4393705.53</v>
      </c>
      <c r="G147" s="723">
        <v>4393705.53</v>
      </c>
      <c r="H147" s="723">
        <v>4369851.95</v>
      </c>
    </row>
    <row r="148" spans="2:8">
      <c r="B148" s="702"/>
      <c r="C148" s="718" t="s">
        <v>1902</v>
      </c>
      <c r="D148" s="719">
        <v>1632865943</v>
      </c>
      <c r="E148" s="719">
        <v>2043707612.05</v>
      </c>
      <c r="F148" s="719">
        <v>1019545284.09</v>
      </c>
      <c r="G148" s="719">
        <v>923944988.78000009</v>
      </c>
      <c r="H148" s="719">
        <v>850948707.33999991</v>
      </c>
    </row>
    <row r="149" spans="2:8">
      <c r="B149" s="702"/>
      <c r="C149" s="720" t="s">
        <v>1903</v>
      </c>
      <c r="D149" s="721">
        <v>1632865943</v>
      </c>
      <c r="E149" s="721">
        <v>2043707612.05</v>
      </c>
      <c r="F149" s="721">
        <v>1019545284.09</v>
      </c>
      <c r="G149" s="721">
        <v>923944988.78000009</v>
      </c>
      <c r="H149" s="721">
        <v>850948707.33999991</v>
      </c>
    </row>
    <row r="150" spans="2:8">
      <c r="B150" s="702"/>
      <c r="C150" s="722" t="s">
        <v>1904</v>
      </c>
      <c r="D150" s="723">
        <v>1632865943</v>
      </c>
      <c r="E150" s="723">
        <v>2043707612.05</v>
      </c>
      <c r="F150" s="723">
        <v>1019545284.09</v>
      </c>
      <c r="G150" s="723">
        <v>923944988.78000009</v>
      </c>
      <c r="H150" s="723">
        <v>850948707.33999991</v>
      </c>
    </row>
    <row r="151" spans="2:8">
      <c r="B151" s="702"/>
      <c r="C151" s="724" t="s">
        <v>1483</v>
      </c>
      <c r="D151" s="723">
        <v>628263619</v>
      </c>
      <c r="E151" s="723">
        <v>607451356.25999999</v>
      </c>
      <c r="F151" s="723">
        <v>226781923.11999997</v>
      </c>
      <c r="G151" s="723">
        <v>219881730.27999997</v>
      </c>
      <c r="H151" s="723">
        <v>215413108.22</v>
      </c>
    </row>
    <row r="152" spans="2:8">
      <c r="B152" s="702"/>
      <c r="C152" s="724" t="s">
        <v>1905</v>
      </c>
      <c r="D152" s="723">
        <v>184275760</v>
      </c>
      <c r="E152" s="723">
        <v>184275760</v>
      </c>
      <c r="F152" s="723">
        <v>80094887.590000004</v>
      </c>
      <c r="G152" s="723">
        <v>80094887.590000004</v>
      </c>
      <c r="H152" s="723">
        <v>80094887.590000004</v>
      </c>
    </row>
    <row r="153" spans="2:8">
      <c r="B153" s="702"/>
      <c r="C153" s="724" t="s">
        <v>1906</v>
      </c>
      <c r="D153" s="723">
        <v>14274980</v>
      </c>
      <c r="E153" s="723">
        <v>21474960</v>
      </c>
      <c r="F153" s="723">
        <v>8755900.3200000003</v>
      </c>
      <c r="G153" s="723">
        <v>8755900.3200000003</v>
      </c>
      <c r="H153" s="723">
        <v>8755900.3200000003</v>
      </c>
    </row>
    <row r="154" spans="2:8">
      <c r="B154" s="702"/>
      <c r="C154" s="724" t="s">
        <v>1907</v>
      </c>
      <c r="D154" s="723">
        <v>226899050</v>
      </c>
      <c r="E154" s="723">
        <v>232054040</v>
      </c>
      <c r="F154" s="723">
        <v>113454990.39</v>
      </c>
      <c r="G154" s="723">
        <v>113454990.39</v>
      </c>
      <c r="H154" s="723">
        <v>113454990.39</v>
      </c>
    </row>
    <row r="155" spans="2:8">
      <c r="B155" s="702"/>
      <c r="C155" s="724" t="s">
        <v>1908</v>
      </c>
      <c r="D155" s="723">
        <v>318204478</v>
      </c>
      <c r="E155" s="723">
        <v>737503439.78999996</v>
      </c>
      <c r="F155" s="723">
        <v>441084054.82999998</v>
      </c>
      <c r="G155" s="723">
        <v>379423630.59000009</v>
      </c>
      <c r="H155" s="723">
        <v>337849615.75999999</v>
      </c>
    </row>
    <row r="156" spans="2:8">
      <c r="B156" s="702"/>
      <c r="C156" s="724" t="s">
        <v>1513</v>
      </c>
      <c r="D156" s="723">
        <v>87754340</v>
      </c>
      <c r="E156" s="723">
        <v>87754340</v>
      </c>
      <c r="F156" s="723">
        <v>66876669.830000006</v>
      </c>
      <c r="G156" s="723">
        <v>39836991.600000001</v>
      </c>
      <c r="H156" s="723">
        <v>12883347.050000001</v>
      </c>
    </row>
    <row r="157" spans="2:8">
      <c r="B157" s="702"/>
      <c r="C157" s="724" t="s">
        <v>1478</v>
      </c>
      <c r="D157" s="723">
        <v>173193716</v>
      </c>
      <c r="E157" s="723">
        <v>173193716</v>
      </c>
      <c r="F157" s="723">
        <v>82496858.010000005</v>
      </c>
      <c r="G157" s="723">
        <v>82496858.010000005</v>
      </c>
      <c r="H157" s="723">
        <v>82496858.010000005</v>
      </c>
    </row>
    <row r="158" spans="2:8">
      <c r="B158" s="702"/>
      <c r="C158" s="718" t="s">
        <v>1909</v>
      </c>
      <c r="D158" s="719">
        <v>189671257</v>
      </c>
      <c r="E158" s="719">
        <v>197622777.70999998</v>
      </c>
      <c r="F158" s="719">
        <v>90206611.780000001</v>
      </c>
      <c r="G158" s="719">
        <v>81678902.429999992</v>
      </c>
      <c r="H158" s="719">
        <v>79915901.029999986</v>
      </c>
    </row>
    <row r="159" spans="2:8">
      <c r="B159" s="702"/>
      <c r="C159" s="720" t="s">
        <v>1910</v>
      </c>
      <c r="D159" s="721">
        <v>189671257</v>
      </c>
      <c r="E159" s="721">
        <v>197622777.70999998</v>
      </c>
      <c r="F159" s="721">
        <v>90206611.780000001</v>
      </c>
      <c r="G159" s="721">
        <v>81678902.429999992</v>
      </c>
      <c r="H159" s="721">
        <v>79915901.029999986</v>
      </c>
    </row>
    <row r="160" spans="2:8">
      <c r="B160" s="702"/>
      <c r="C160" s="722" t="s">
        <v>1911</v>
      </c>
      <c r="D160" s="723">
        <v>189671257</v>
      </c>
      <c r="E160" s="723">
        <v>197622777.70999998</v>
      </c>
      <c r="F160" s="723">
        <v>90206611.780000001</v>
      </c>
      <c r="G160" s="723">
        <v>81678902.429999992</v>
      </c>
      <c r="H160" s="723">
        <v>79915901.029999986</v>
      </c>
    </row>
    <row r="161" spans="2:8">
      <c r="B161" s="702"/>
      <c r="C161" s="724" t="s">
        <v>1483</v>
      </c>
      <c r="D161" s="723">
        <v>135740916</v>
      </c>
      <c r="E161" s="723">
        <v>134827485.72999999</v>
      </c>
      <c r="F161" s="723">
        <v>59874966.590000004</v>
      </c>
      <c r="G161" s="723">
        <v>51347257.239999995</v>
      </c>
      <c r="H161" s="723">
        <v>49584255.839999996</v>
      </c>
    </row>
    <row r="162" spans="2:8">
      <c r="B162" s="702"/>
      <c r="C162" s="724" t="s">
        <v>1912</v>
      </c>
      <c r="D162" s="723">
        <v>38600287</v>
      </c>
      <c r="E162" s="723">
        <v>45216412.759999998</v>
      </c>
      <c r="F162" s="723">
        <v>22584198.98</v>
      </c>
      <c r="G162" s="723">
        <v>22584198.98</v>
      </c>
      <c r="H162" s="723">
        <v>22584198.98</v>
      </c>
    </row>
    <row r="163" spans="2:8">
      <c r="B163" s="702"/>
      <c r="C163" s="724" t="s">
        <v>1913</v>
      </c>
      <c r="D163" s="723">
        <v>15330054</v>
      </c>
      <c r="E163" s="723">
        <v>17578879.219999999</v>
      </c>
      <c r="F163" s="723">
        <v>7747446.21</v>
      </c>
      <c r="G163" s="723">
        <v>7747446.21</v>
      </c>
      <c r="H163" s="723">
        <v>7747446.21</v>
      </c>
    </row>
    <row r="164" spans="2:8">
      <c r="B164" s="702"/>
      <c r="C164" s="718" t="s">
        <v>1914</v>
      </c>
      <c r="D164" s="719">
        <v>6659271422</v>
      </c>
      <c r="E164" s="719">
        <v>6659271422</v>
      </c>
      <c r="F164" s="719">
        <v>0</v>
      </c>
      <c r="G164" s="719">
        <v>0</v>
      </c>
      <c r="H164" s="719">
        <v>0</v>
      </c>
    </row>
    <row r="165" spans="2:8">
      <c r="B165" s="702"/>
      <c r="C165" s="720" t="s">
        <v>1915</v>
      </c>
      <c r="D165" s="721">
        <v>6659271422</v>
      </c>
      <c r="E165" s="721">
        <v>6659271422</v>
      </c>
      <c r="F165" s="721">
        <v>0</v>
      </c>
      <c r="G165" s="721">
        <v>0</v>
      </c>
      <c r="H165" s="721">
        <v>0</v>
      </c>
    </row>
    <row r="166" spans="2:8">
      <c r="B166" s="702"/>
      <c r="C166" s="722" t="s">
        <v>1916</v>
      </c>
      <c r="D166" s="723">
        <v>6659271422</v>
      </c>
      <c r="E166" s="723">
        <v>6659271422</v>
      </c>
      <c r="F166" s="723">
        <v>0</v>
      </c>
      <c r="G166" s="723">
        <v>0</v>
      </c>
      <c r="H166" s="723">
        <v>0</v>
      </c>
    </row>
    <row r="167" spans="2:8">
      <c r="B167" s="702"/>
      <c r="C167" s="724" t="s">
        <v>1917</v>
      </c>
      <c r="D167" s="723">
        <v>6659271422</v>
      </c>
      <c r="E167" s="723">
        <v>6659271422</v>
      </c>
      <c r="F167" s="723">
        <v>0</v>
      </c>
      <c r="G167" s="723">
        <v>0</v>
      </c>
      <c r="H167" s="723">
        <v>0</v>
      </c>
    </row>
    <row r="168" spans="2:8">
      <c r="B168" s="702"/>
      <c r="C168" s="718" t="s">
        <v>1918</v>
      </c>
      <c r="D168" s="719">
        <v>20000000</v>
      </c>
      <c r="E168" s="719">
        <v>20000000</v>
      </c>
      <c r="F168" s="719">
        <v>0</v>
      </c>
      <c r="G168" s="719">
        <v>0</v>
      </c>
      <c r="H168" s="719">
        <v>0</v>
      </c>
    </row>
    <row r="169" spans="2:8">
      <c r="B169" s="702"/>
      <c r="C169" s="720" t="s">
        <v>1919</v>
      </c>
      <c r="D169" s="721">
        <v>20000000</v>
      </c>
      <c r="E169" s="721">
        <v>20000000</v>
      </c>
      <c r="F169" s="721">
        <v>0</v>
      </c>
      <c r="G169" s="721">
        <v>0</v>
      </c>
      <c r="H169" s="721">
        <v>0</v>
      </c>
    </row>
    <row r="170" spans="2:8">
      <c r="B170" s="702"/>
      <c r="C170" s="722" t="s">
        <v>1920</v>
      </c>
      <c r="D170" s="723">
        <v>20000000</v>
      </c>
      <c r="E170" s="723">
        <v>20000000</v>
      </c>
      <c r="F170" s="723">
        <v>0</v>
      </c>
      <c r="G170" s="723">
        <v>0</v>
      </c>
      <c r="H170" s="723">
        <v>0</v>
      </c>
    </row>
    <row r="171" spans="2:8">
      <c r="B171" s="702"/>
      <c r="C171" s="724" t="s">
        <v>1921</v>
      </c>
      <c r="D171" s="723">
        <v>20000000</v>
      </c>
      <c r="E171" s="723">
        <v>20000000</v>
      </c>
      <c r="F171" s="723">
        <v>0</v>
      </c>
      <c r="G171" s="723">
        <v>0</v>
      </c>
      <c r="H171" s="723">
        <v>0</v>
      </c>
    </row>
    <row r="172" spans="2:8">
      <c r="B172" s="702"/>
      <c r="C172" s="718" t="s">
        <v>1922</v>
      </c>
      <c r="D172" s="719">
        <v>9192195387</v>
      </c>
      <c r="E172" s="719">
        <v>9400312403.8399982</v>
      </c>
      <c r="F172" s="719">
        <v>1822846893.8600001</v>
      </c>
      <c r="G172" s="719">
        <v>1586833045.8700001</v>
      </c>
      <c r="H172" s="719">
        <v>1538038989.0200002</v>
      </c>
    </row>
    <row r="173" spans="2:8">
      <c r="B173" s="702"/>
      <c r="C173" s="720" t="s">
        <v>1923</v>
      </c>
      <c r="D173" s="721">
        <v>9192195387</v>
      </c>
      <c r="E173" s="721">
        <v>9400312403.8399982</v>
      </c>
      <c r="F173" s="721">
        <v>1822846893.8600001</v>
      </c>
      <c r="G173" s="721">
        <v>1586833045.8700001</v>
      </c>
      <c r="H173" s="721">
        <v>1538038989.0200002</v>
      </c>
    </row>
    <row r="174" spans="2:8">
      <c r="B174" s="702"/>
      <c r="C174" s="722" t="s">
        <v>1924</v>
      </c>
      <c r="D174" s="723">
        <v>9192195387</v>
      </c>
      <c r="E174" s="723">
        <v>9400312403.8399982</v>
      </c>
      <c r="F174" s="723">
        <v>1822846893.8600001</v>
      </c>
      <c r="G174" s="723">
        <v>1586833045.8700001</v>
      </c>
      <c r="H174" s="723">
        <v>1538038989.0200002</v>
      </c>
    </row>
    <row r="175" spans="2:8">
      <c r="B175" s="702"/>
      <c r="C175" s="724" t="s">
        <v>1483</v>
      </c>
      <c r="D175" s="723">
        <v>6545085652</v>
      </c>
      <c r="E175" s="723">
        <v>6728876888.5199986</v>
      </c>
      <c r="F175" s="723">
        <v>906215400.1400001</v>
      </c>
      <c r="G175" s="723">
        <v>802083922.29000008</v>
      </c>
      <c r="H175" s="723">
        <v>753865658.58000004</v>
      </c>
    </row>
    <row r="176" spans="2:8">
      <c r="B176" s="702"/>
      <c r="C176" s="724" t="s">
        <v>1925</v>
      </c>
      <c r="D176" s="723">
        <v>1637964734</v>
      </c>
      <c r="E176" s="723">
        <v>1639198522.3199999</v>
      </c>
      <c r="F176" s="723">
        <v>614683900.72000003</v>
      </c>
      <c r="G176" s="723">
        <v>526071912.02000004</v>
      </c>
      <c r="H176" s="723">
        <v>525740555.28000003</v>
      </c>
    </row>
    <row r="177" spans="2:8">
      <c r="B177" s="702"/>
      <c r="C177" s="724" t="s">
        <v>1926</v>
      </c>
      <c r="D177" s="723">
        <v>529119896</v>
      </c>
      <c r="E177" s="723">
        <v>529119896</v>
      </c>
      <c r="F177" s="723">
        <v>211809426.75999999</v>
      </c>
      <c r="G177" s="723">
        <v>181280212.74000001</v>
      </c>
      <c r="H177" s="723">
        <v>181196571.25999999</v>
      </c>
    </row>
    <row r="178" spans="2:8">
      <c r="B178" s="702"/>
      <c r="C178" s="724" t="s">
        <v>1927</v>
      </c>
      <c r="D178" s="723">
        <v>345625105</v>
      </c>
      <c r="E178" s="723">
        <v>368717097</v>
      </c>
      <c r="F178" s="723">
        <v>90138166.24000001</v>
      </c>
      <c r="G178" s="723">
        <v>77396998.819999993</v>
      </c>
      <c r="H178" s="723">
        <v>77236203.900000006</v>
      </c>
    </row>
    <row r="179" spans="2:8">
      <c r="B179" s="702"/>
      <c r="C179" s="724" t="s">
        <v>1928</v>
      </c>
      <c r="D179" s="723">
        <v>134400000</v>
      </c>
      <c r="E179" s="723">
        <v>134400000</v>
      </c>
      <c r="F179" s="723">
        <v>0</v>
      </c>
      <c r="G179" s="723">
        <v>0</v>
      </c>
      <c r="H179" s="723">
        <v>0</v>
      </c>
    </row>
    <row r="180" spans="2:8">
      <c r="B180" s="702"/>
      <c r="C180" s="718" t="s">
        <v>1929</v>
      </c>
      <c r="D180" s="719">
        <v>7031377431</v>
      </c>
      <c r="E180" s="719">
        <v>7031377431</v>
      </c>
      <c r="F180" s="719">
        <v>0</v>
      </c>
      <c r="G180" s="719">
        <v>0</v>
      </c>
      <c r="H180" s="719">
        <v>0</v>
      </c>
    </row>
    <row r="181" spans="2:8">
      <c r="B181" s="702"/>
      <c r="C181" s="720" t="s">
        <v>1930</v>
      </c>
      <c r="D181" s="721">
        <v>7031377431</v>
      </c>
      <c r="E181" s="721">
        <v>7031377431</v>
      </c>
      <c r="F181" s="721">
        <v>0</v>
      </c>
      <c r="G181" s="721">
        <v>0</v>
      </c>
      <c r="H181" s="721">
        <v>0</v>
      </c>
    </row>
    <row r="182" spans="2:8">
      <c r="B182" s="702"/>
      <c r="C182" s="722" t="s">
        <v>1931</v>
      </c>
      <c r="D182" s="723">
        <v>7031377431</v>
      </c>
      <c r="E182" s="723">
        <v>7031377431</v>
      </c>
      <c r="F182" s="723">
        <v>0</v>
      </c>
      <c r="G182" s="723">
        <v>0</v>
      </c>
      <c r="H182" s="723">
        <v>0</v>
      </c>
    </row>
    <row r="183" spans="2:8">
      <c r="B183" s="702"/>
      <c r="C183" s="724" t="s">
        <v>1932</v>
      </c>
      <c r="D183" s="723">
        <v>7031377431</v>
      </c>
      <c r="E183" s="723">
        <v>7031377431</v>
      </c>
      <c r="F183" s="723">
        <v>0</v>
      </c>
      <c r="G183" s="723">
        <v>0</v>
      </c>
      <c r="H183" s="723">
        <v>0</v>
      </c>
    </row>
    <row r="184" spans="2:8">
      <c r="B184" s="702"/>
      <c r="C184" s="718" t="s">
        <v>1933</v>
      </c>
      <c r="D184" s="719">
        <v>362955651</v>
      </c>
      <c r="E184" s="719">
        <v>372913730.31000006</v>
      </c>
      <c r="F184" s="719">
        <v>167582041.90999997</v>
      </c>
      <c r="G184" s="719">
        <v>162999975.90999997</v>
      </c>
      <c r="H184" s="719">
        <v>160348877.02999997</v>
      </c>
    </row>
    <row r="185" spans="2:8">
      <c r="B185" s="702"/>
      <c r="C185" s="720" t="s">
        <v>1934</v>
      </c>
      <c r="D185" s="721">
        <v>362955651</v>
      </c>
      <c r="E185" s="721">
        <v>372913730.31000006</v>
      </c>
      <c r="F185" s="721">
        <v>167582041.90999997</v>
      </c>
      <c r="G185" s="721">
        <v>162999975.90999997</v>
      </c>
      <c r="H185" s="721">
        <v>160348877.02999997</v>
      </c>
    </row>
    <row r="186" spans="2:8">
      <c r="B186" s="702"/>
      <c r="C186" s="722" t="s">
        <v>1935</v>
      </c>
      <c r="D186" s="723">
        <v>362955651</v>
      </c>
      <c r="E186" s="723">
        <v>372913730.31000006</v>
      </c>
      <c r="F186" s="723">
        <v>167582041.90999997</v>
      </c>
      <c r="G186" s="723">
        <v>162999975.90999997</v>
      </c>
      <c r="H186" s="723">
        <v>160348877.02999997</v>
      </c>
    </row>
    <row r="187" spans="2:8">
      <c r="B187" s="702"/>
      <c r="C187" s="724" t="s">
        <v>1936</v>
      </c>
      <c r="D187" s="723">
        <v>361955651</v>
      </c>
      <c r="E187" s="723">
        <v>371913730.31000006</v>
      </c>
      <c r="F187" s="723">
        <v>167102041.90999997</v>
      </c>
      <c r="G187" s="723">
        <v>162519975.90999997</v>
      </c>
      <c r="H187" s="723">
        <v>159958877.02999997</v>
      </c>
    </row>
    <row r="188" spans="2:8">
      <c r="B188" s="702"/>
      <c r="C188" s="724" t="s">
        <v>1478</v>
      </c>
      <c r="D188" s="723">
        <v>1000000</v>
      </c>
      <c r="E188" s="723">
        <v>1000000</v>
      </c>
      <c r="F188" s="723">
        <v>480000</v>
      </c>
      <c r="G188" s="723">
        <v>480000</v>
      </c>
      <c r="H188" s="723">
        <v>390000</v>
      </c>
    </row>
    <row r="189" spans="2:8">
      <c r="B189" s="702"/>
      <c r="C189" s="718" t="s">
        <v>1937</v>
      </c>
      <c r="D189" s="719">
        <v>6776461228</v>
      </c>
      <c r="E189" s="719">
        <v>6776461228</v>
      </c>
      <c r="F189" s="719">
        <v>2692335247.3099999</v>
      </c>
      <c r="G189" s="719">
        <v>2692335247.3099999</v>
      </c>
      <c r="H189" s="719">
        <v>2692335247.3099999</v>
      </c>
    </row>
    <row r="190" spans="2:8">
      <c r="B190" s="702"/>
      <c r="C190" s="720" t="s">
        <v>1938</v>
      </c>
      <c r="D190" s="721">
        <v>6776461228</v>
      </c>
      <c r="E190" s="721">
        <v>6776461228</v>
      </c>
      <c r="F190" s="721">
        <v>2692335247.3099999</v>
      </c>
      <c r="G190" s="721">
        <v>2692335247.3099999</v>
      </c>
      <c r="H190" s="721">
        <v>2692335247.3099999</v>
      </c>
    </row>
    <row r="191" spans="2:8">
      <c r="B191" s="702"/>
      <c r="C191" s="722" t="s">
        <v>1939</v>
      </c>
      <c r="D191" s="723">
        <v>6776461228</v>
      </c>
      <c r="E191" s="723">
        <v>6776461228</v>
      </c>
      <c r="F191" s="723">
        <v>2692335247.3099999</v>
      </c>
      <c r="G191" s="723">
        <v>2692335247.3099999</v>
      </c>
      <c r="H191" s="723">
        <v>2692335247.3099999</v>
      </c>
    </row>
    <row r="192" spans="2:8">
      <c r="B192" s="702"/>
      <c r="C192" s="724" t="s">
        <v>1940</v>
      </c>
      <c r="D192" s="723">
        <v>5725756656</v>
      </c>
      <c r="E192" s="723">
        <v>5705756656</v>
      </c>
      <c r="F192" s="723">
        <v>2176018504.2800002</v>
      </c>
      <c r="G192" s="723">
        <v>2176018504.2800002</v>
      </c>
      <c r="H192" s="723">
        <v>2176018504.2800002</v>
      </c>
    </row>
    <row r="193" spans="2:8">
      <c r="B193" s="702"/>
      <c r="C193" s="724" t="s">
        <v>1941</v>
      </c>
      <c r="D193" s="723">
        <v>962704572</v>
      </c>
      <c r="E193" s="723">
        <v>962704572</v>
      </c>
      <c r="F193" s="723">
        <v>487925747.75999999</v>
      </c>
      <c r="G193" s="723">
        <v>487925747.75999999</v>
      </c>
      <c r="H193" s="723">
        <v>487925747.75999999</v>
      </c>
    </row>
    <row r="194" spans="2:8">
      <c r="B194" s="702"/>
      <c r="C194" s="724" t="s">
        <v>1478</v>
      </c>
      <c r="D194" s="723">
        <v>88000000</v>
      </c>
      <c r="E194" s="723">
        <v>108000000</v>
      </c>
      <c r="F194" s="723">
        <v>28390995.27</v>
      </c>
      <c r="G194" s="723">
        <v>28390995.27</v>
      </c>
      <c r="H194" s="723">
        <v>28390995.27</v>
      </c>
    </row>
    <row r="195" spans="2:8">
      <c r="B195" s="702"/>
      <c r="C195" s="718" t="s">
        <v>1942</v>
      </c>
      <c r="D195" s="719">
        <v>276225000</v>
      </c>
      <c r="E195" s="719">
        <v>295425994.25</v>
      </c>
      <c r="F195" s="719">
        <v>135016234.08999997</v>
      </c>
      <c r="G195" s="719">
        <v>121101590.89999995</v>
      </c>
      <c r="H195" s="719">
        <v>113562844.27999993</v>
      </c>
    </row>
    <row r="196" spans="2:8">
      <c r="B196" s="702"/>
      <c r="C196" s="720" t="s">
        <v>1943</v>
      </c>
      <c r="D196" s="721">
        <v>276225000</v>
      </c>
      <c r="E196" s="721">
        <v>295425994.25</v>
      </c>
      <c r="F196" s="721">
        <v>135016234.08999997</v>
      </c>
      <c r="G196" s="721">
        <v>121101590.89999995</v>
      </c>
      <c r="H196" s="721">
        <v>113562844.27999993</v>
      </c>
    </row>
    <row r="197" spans="2:8">
      <c r="B197" s="702"/>
      <c r="C197" s="722" t="s">
        <v>1944</v>
      </c>
      <c r="D197" s="723">
        <v>276225000</v>
      </c>
      <c r="E197" s="723">
        <v>295425994.25</v>
      </c>
      <c r="F197" s="723">
        <v>135016234.08999997</v>
      </c>
      <c r="G197" s="723">
        <v>121101590.89999995</v>
      </c>
      <c r="H197" s="723">
        <v>113562844.27999993</v>
      </c>
    </row>
    <row r="198" spans="2:8">
      <c r="B198" s="702"/>
      <c r="C198" s="724" t="s">
        <v>1945</v>
      </c>
      <c r="D198" s="723">
        <v>276225000</v>
      </c>
      <c r="E198" s="723">
        <v>295425994.25</v>
      </c>
      <c r="F198" s="723">
        <v>135016234.08999997</v>
      </c>
      <c r="G198" s="723">
        <v>121101590.89999995</v>
      </c>
      <c r="H198" s="723">
        <v>113562844.27999993</v>
      </c>
    </row>
    <row r="199" spans="2:8">
      <c r="B199" s="702"/>
      <c r="C199" s="718" t="s">
        <v>1946</v>
      </c>
      <c r="D199" s="719">
        <v>102701379</v>
      </c>
      <c r="E199" s="719">
        <v>102701379</v>
      </c>
      <c r="F199" s="719">
        <v>57966432.659999996</v>
      </c>
      <c r="G199" s="719">
        <v>35097294.460000001</v>
      </c>
      <c r="H199" s="719">
        <v>34717385.07</v>
      </c>
    </row>
    <row r="200" spans="2:8">
      <c r="B200" s="702"/>
      <c r="C200" s="720" t="s">
        <v>1947</v>
      </c>
      <c r="D200" s="721">
        <v>102701379</v>
      </c>
      <c r="E200" s="721">
        <v>102701379</v>
      </c>
      <c r="F200" s="721">
        <v>57966432.659999996</v>
      </c>
      <c r="G200" s="721">
        <v>35097294.460000001</v>
      </c>
      <c r="H200" s="721">
        <v>34717385.07</v>
      </c>
    </row>
    <row r="201" spans="2:8">
      <c r="B201" s="702"/>
      <c r="C201" s="722" t="s">
        <v>1948</v>
      </c>
      <c r="D201" s="723">
        <v>102701379</v>
      </c>
      <c r="E201" s="723">
        <v>102701379</v>
      </c>
      <c r="F201" s="723">
        <v>57966432.659999996</v>
      </c>
      <c r="G201" s="723">
        <v>35097294.460000001</v>
      </c>
      <c r="H201" s="723">
        <v>34717385.07</v>
      </c>
    </row>
    <row r="202" spans="2:8">
      <c r="B202" s="702"/>
      <c r="C202" s="724" t="s">
        <v>1949</v>
      </c>
      <c r="D202" s="723">
        <v>102701379</v>
      </c>
      <c r="E202" s="723">
        <v>102701379</v>
      </c>
      <c r="F202" s="723">
        <v>57966432.659999996</v>
      </c>
      <c r="G202" s="723">
        <v>35097294.460000001</v>
      </c>
      <c r="H202" s="723">
        <v>34717385.07</v>
      </c>
    </row>
    <row r="203" spans="2:8">
      <c r="B203" s="702"/>
      <c r="C203" s="718" t="s">
        <v>1950</v>
      </c>
      <c r="D203" s="719">
        <v>192360446</v>
      </c>
      <c r="E203" s="719">
        <v>235920933.60000002</v>
      </c>
      <c r="F203" s="719">
        <v>100805742.72</v>
      </c>
      <c r="G203" s="719">
        <v>90889467.569999993</v>
      </c>
      <c r="H203" s="719">
        <v>88894011.710000008</v>
      </c>
    </row>
    <row r="204" spans="2:8">
      <c r="B204" s="702"/>
      <c r="C204" s="720" t="s">
        <v>1951</v>
      </c>
      <c r="D204" s="721">
        <v>192360446</v>
      </c>
      <c r="E204" s="721">
        <v>235920933.60000002</v>
      </c>
      <c r="F204" s="721">
        <v>100805742.72</v>
      </c>
      <c r="G204" s="721">
        <v>90889467.569999993</v>
      </c>
      <c r="H204" s="721">
        <v>88894011.710000008</v>
      </c>
    </row>
    <row r="205" spans="2:8">
      <c r="B205" s="702"/>
      <c r="C205" s="722" t="s">
        <v>1952</v>
      </c>
      <c r="D205" s="723">
        <v>192360446</v>
      </c>
      <c r="E205" s="723">
        <v>235920933.60000002</v>
      </c>
      <c r="F205" s="723">
        <v>100805742.72</v>
      </c>
      <c r="G205" s="723">
        <v>90889467.569999993</v>
      </c>
      <c r="H205" s="723">
        <v>88894011.710000008</v>
      </c>
    </row>
    <row r="206" spans="2:8">
      <c r="B206" s="702"/>
      <c r="C206" s="724" t="s">
        <v>1953</v>
      </c>
      <c r="D206" s="723">
        <v>191560446</v>
      </c>
      <c r="E206" s="723">
        <v>235120933.60000002</v>
      </c>
      <c r="F206" s="723">
        <v>100805742.72</v>
      </c>
      <c r="G206" s="723">
        <v>90889467.569999993</v>
      </c>
      <c r="H206" s="723">
        <v>88894011.710000008</v>
      </c>
    </row>
    <row r="207" spans="2:8">
      <c r="B207" s="702"/>
      <c r="C207" s="724" t="s">
        <v>1478</v>
      </c>
      <c r="D207" s="723">
        <v>800000</v>
      </c>
      <c r="E207" s="723">
        <v>800000</v>
      </c>
      <c r="F207" s="723">
        <v>0</v>
      </c>
      <c r="G207" s="723">
        <v>0</v>
      </c>
      <c r="H207" s="723">
        <v>0</v>
      </c>
    </row>
    <row r="208" spans="2:8">
      <c r="B208" s="702"/>
      <c r="C208" s="718" t="s">
        <v>1954</v>
      </c>
      <c r="D208" s="719">
        <v>406957511</v>
      </c>
      <c r="E208" s="719">
        <v>547706198.88000011</v>
      </c>
      <c r="F208" s="719">
        <v>196575246.88999999</v>
      </c>
      <c r="G208" s="719">
        <v>156118332.79000002</v>
      </c>
      <c r="H208" s="719">
        <v>150257726.03000003</v>
      </c>
    </row>
    <row r="209" spans="2:8">
      <c r="B209" s="702"/>
      <c r="C209" s="720" t="s">
        <v>1955</v>
      </c>
      <c r="D209" s="721">
        <v>406957511</v>
      </c>
      <c r="E209" s="721">
        <v>547706198.88000011</v>
      </c>
      <c r="F209" s="721">
        <v>196575246.88999999</v>
      </c>
      <c r="G209" s="721">
        <v>156118332.79000002</v>
      </c>
      <c r="H209" s="721">
        <v>150257726.03000003</v>
      </c>
    </row>
    <row r="210" spans="2:8">
      <c r="B210" s="702"/>
      <c r="C210" s="722" t="s">
        <v>1956</v>
      </c>
      <c r="D210" s="723">
        <v>406957511</v>
      </c>
      <c r="E210" s="723">
        <v>547706198.88000011</v>
      </c>
      <c r="F210" s="723">
        <v>196575246.88999999</v>
      </c>
      <c r="G210" s="723">
        <v>156118332.79000002</v>
      </c>
      <c r="H210" s="723">
        <v>150257726.03000003</v>
      </c>
    </row>
    <row r="211" spans="2:8">
      <c r="B211" s="702"/>
      <c r="C211" s="724" t="s">
        <v>1957</v>
      </c>
      <c r="D211" s="723">
        <v>406957511</v>
      </c>
      <c r="E211" s="723">
        <v>547706198.88000011</v>
      </c>
      <c r="F211" s="723">
        <v>196575246.88999999</v>
      </c>
      <c r="G211" s="723">
        <v>156118332.79000002</v>
      </c>
      <c r="H211" s="723">
        <v>150257726.03000003</v>
      </c>
    </row>
    <row r="212" spans="2:8">
      <c r="B212" s="702"/>
      <c r="C212" s="718" t="s">
        <v>1958</v>
      </c>
      <c r="D212" s="719">
        <v>152040300</v>
      </c>
      <c r="E212" s="719">
        <v>173059947.73999998</v>
      </c>
      <c r="F212" s="719">
        <v>89385863.110000029</v>
      </c>
      <c r="G212" s="719">
        <v>83355183.230000019</v>
      </c>
      <c r="H212" s="719">
        <v>79227964.230000004</v>
      </c>
    </row>
    <row r="213" spans="2:8">
      <c r="B213" s="702"/>
      <c r="C213" s="720" t="s">
        <v>1959</v>
      </c>
      <c r="D213" s="721">
        <v>152040300</v>
      </c>
      <c r="E213" s="721">
        <v>173059947.73999998</v>
      </c>
      <c r="F213" s="721">
        <v>89385863.110000029</v>
      </c>
      <c r="G213" s="721">
        <v>83355183.230000019</v>
      </c>
      <c r="H213" s="721">
        <v>79227964.230000004</v>
      </c>
    </row>
    <row r="214" spans="2:8">
      <c r="B214" s="702"/>
      <c r="C214" s="722" t="s">
        <v>1960</v>
      </c>
      <c r="D214" s="723">
        <v>152040300</v>
      </c>
      <c r="E214" s="723">
        <v>173059947.73999998</v>
      </c>
      <c r="F214" s="723">
        <v>89385863.110000029</v>
      </c>
      <c r="G214" s="723">
        <v>83355183.230000019</v>
      </c>
      <c r="H214" s="723">
        <v>79227964.230000004</v>
      </c>
    </row>
    <row r="215" spans="2:8">
      <c r="B215" s="702"/>
      <c r="C215" s="724" t="s">
        <v>1961</v>
      </c>
      <c r="D215" s="723">
        <v>152040300</v>
      </c>
      <c r="E215" s="723">
        <v>173059947.73999998</v>
      </c>
      <c r="F215" s="723">
        <v>89385863.110000029</v>
      </c>
      <c r="G215" s="723">
        <v>83355183.230000019</v>
      </c>
      <c r="H215" s="723">
        <v>79227964.230000004</v>
      </c>
    </row>
    <row r="216" spans="2:8">
      <c r="B216" s="702"/>
      <c r="C216" s="718" t="s">
        <v>1962</v>
      </c>
      <c r="D216" s="719">
        <v>448591686</v>
      </c>
      <c r="E216" s="719">
        <v>457172662.30000001</v>
      </c>
      <c r="F216" s="719">
        <v>183086261.17000002</v>
      </c>
      <c r="G216" s="719">
        <v>170920854.81000003</v>
      </c>
      <c r="H216" s="719">
        <v>162659158.83000001</v>
      </c>
    </row>
    <row r="217" spans="2:8">
      <c r="B217" s="702"/>
      <c r="C217" s="720" t="s">
        <v>1963</v>
      </c>
      <c r="D217" s="721">
        <v>448591686</v>
      </c>
      <c r="E217" s="721">
        <v>457172662.30000001</v>
      </c>
      <c r="F217" s="721">
        <v>183086261.17000002</v>
      </c>
      <c r="G217" s="721">
        <v>170920854.81000003</v>
      </c>
      <c r="H217" s="721">
        <v>162659158.83000001</v>
      </c>
    </row>
    <row r="218" spans="2:8">
      <c r="B218" s="702"/>
      <c r="C218" s="722" t="s">
        <v>1964</v>
      </c>
      <c r="D218" s="723">
        <v>448591686</v>
      </c>
      <c r="E218" s="723">
        <v>457172662.30000001</v>
      </c>
      <c r="F218" s="723">
        <v>183086261.17000002</v>
      </c>
      <c r="G218" s="723">
        <v>170920854.81000003</v>
      </c>
      <c r="H218" s="723">
        <v>162659158.83000001</v>
      </c>
    </row>
    <row r="219" spans="2:8">
      <c r="B219" s="702"/>
      <c r="C219" s="724" t="s">
        <v>1965</v>
      </c>
      <c r="D219" s="723">
        <v>446120686</v>
      </c>
      <c r="E219" s="723">
        <v>454701662.30000001</v>
      </c>
      <c r="F219" s="723">
        <v>181880325.57000002</v>
      </c>
      <c r="G219" s="723">
        <v>169714919.21000004</v>
      </c>
      <c r="H219" s="723">
        <v>161453223.23000002</v>
      </c>
    </row>
    <row r="220" spans="2:8">
      <c r="B220" s="702"/>
      <c r="C220" s="724" t="s">
        <v>1478</v>
      </c>
      <c r="D220" s="723">
        <v>2471000</v>
      </c>
      <c r="E220" s="723">
        <v>2471000</v>
      </c>
      <c r="F220" s="723">
        <v>1205935.6000000001</v>
      </c>
      <c r="G220" s="723">
        <v>1205935.6000000001</v>
      </c>
      <c r="H220" s="723">
        <v>1205935.6000000001</v>
      </c>
    </row>
    <row r="221" spans="2:8">
      <c r="B221" s="702"/>
      <c r="C221" s="718" t="s">
        <v>1966</v>
      </c>
      <c r="D221" s="719">
        <v>102000000</v>
      </c>
      <c r="E221" s="719">
        <v>119005419.11999999</v>
      </c>
      <c r="F221" s="719">
        <v>53260155.740000002</v>
      </c>
      <c r="G221" s="719">
        <v>50700829.850000001</v>
      </c>
      <c r="H221" s="719">
        <v>41345227.640000001</v>
      </c>
    </row>
    <row r="222" spans="2:8">
      <c r="B222" s="702"/>
      <c r="C222" s="720" t="s">
        <v>1967</v>
      </c>
      <c r="D222" s="721">
        <v>102000000</v>
      </c>
      <c r="E222" s="721">
        <v>119005419.11999999</v>
      </c>
      <c r="F222" s="721">
        <v>53260155.740000002</v>
      </c>
      <c r="G222" s="721">
        <v>50700829.850000001</v>
      </c>
      <c r="H222" s="721">
        <v>41345227.640000001</v>
      </c>
    </row>
    <row r="223" spans="2:8">
      <c r="B223" s="702"/>
      <c r="C223" s="722" t="s">
        <v>1968</v>
      </c>
      <c r="D223" s="723">
        <v>102000000</v>
      </c>
      <c r="E223" s="723">
        <v>119005419.11999999</v>
      </c>
      <c r="F223" s="723">
        <v>53260155.740000002</v>
      </c>
      <c r="G223" s="723">
        <v>50700829.850000001</v>
      </c>
      <c r="H223" s="723">
        <v>41345227.640000001</v>
      </c>
    </row>
    <row r="224" spans="2:8">
      <c r="B224" s="702"/>
      <c r="C224" s="724" t="s">
        <v>1969</v>
      </c>
      <c r="D224" s="723">
        <v>100000000</v>
      </c>
      <c r="E224" s="723">
        <v>117005419.11999999</v>
      </c>
      <c r="F224" s="723">
        <v>53260155.740000002</v>
      </c>
      <c r="G224" s="723">
        <v>50700829.850000001</v>
      </c>
      <c r="H224" s="723">
        <v>41345227.640000001</v>
      </c>
    </row>
    <row r="225" spans="2:8">
      <c r="B225" s="702"/>
      <c r="C225" s="724" t="s">
        <v>1478</v>
      </c>
      <c r="D225" s="723">
        <v>2000000</v>
      </c>
      <c r="E225" s="723">
        <v>2000000</v>
      </c>
      <c r="F225" s="723">
        <v>0</v>
      </c>
      <c r="G225" s="723">
        <v>0</v>
      </c>
      <c r="H225" s="723">
        <v>0</v>
      </c>
    </row>
    <row r="226" spans="2:8">
      <c r="B226" s="702"/>
      <c r="C226" s="718" t="s">
        <v>1970</v>
      </c>
      <c r="D226" s="719">
        <v>256643180</v>
      </c>
      <c r="E226" s="719">
        <v>312507543.28000003</v>
      </c>
      <c r="F226" s="719">
        <v>127914889.29000001</v>
      </c>
      <c r="G226" s="719">
        <v>111920777.97000003</v>
      </c>
      <c r="H226" s="719">
        <v>104162775.30000001</v>
      </c>
    </row>
    <row r="227" spans="2:8">
      <c r="B227" s="702"/>
      <c r="C227" s="720" t="s">
        <v>1971</v>
      </c>
      <c r="D227" s="721">
        <v>256643180</v>
      </c>
      <c r="E227" s="721">
        <v>312507543.28000003</v>
      </c>
      <c r="F227" s="721">
        <v>127914889.29000001</v>
      </c>
      <c r="G227" s="721">
        <v>111920777.97000003</v>
      </c>
      <c r="H227" s="721">
        <v>104162775.30000001</v>
      </c>
    </row>
    <row r="228" spans="2:8">
      <c r="B228" s="702"/>
      <c r="C228" s="722" t="s">
        <v>1972</v>
      </c>
      <c r="D228" s="723">
        <v>256643180</v>
      </c>
      <c r="E228" s="723">
        <v>312507543.28000003</v>
      </c>
      <c r="F228" s="723">
        <v>127914889.29000001</v>
      </c>
      <c r="G228" s="723">
        <v>111920777.97000003</v>
      </c>
      <c r="H228" s="723">
        <v>104162775.30000001</v>
      </c>
    </row>
    <row r="229" spans="2:8">
      <c r="B229" s="702"/>
      <c r="C229" s="724" t="s">
        <v>1973</v>
      </c>
      <c r="D229" s="723">
        <v>256643180</v>
      </c>
      <c r="E229" s="723">
        <v>312507543.28000003</v>
      </c>
      <c r="F229" s="723">
        <v>127914889.29000001</v>
      </c>
      <c r="G229" s="723">
        <v>111920777.97000003</v>
      </c>
      <c r="H229" s="723">
        <v>104162775.30000001</v>
      </c>
    </row>
    <row r="230" spans="2:8">
      <c r="B230" s="705"/>
      <c r="C230" s="718" t="s">
        <v>1974</v>
      </c>
      <c r="D230" s="719">
        <v>239353239</v>
      </c>
      <c r="E230" s="719">
        <v>283480158.62</v>
      </c>
      <c r="F230" s="719">
        <v>147364093.26000002</v>
      </c>
      <c r="G230" s="719">
        <v>111361167.60000001</v>
      </c>
      <c r="H230" s="719">
        <v>107780653.96000002</v>
      </c>
    </row>
    <row r="231" spans="2:8">
      <c r="B231" s="705"/>
      <c r="C231" s="720" t="s">
        <v>1975</v>
      </c>
      <c r="D231" s="721">
        <v>239353239</v>
      </c>
      <c r="E231" s="721">
        <v>283480158.62</v>
      </c>
      <c r="F231" s="721">
        <v>147364093.26000002</v>
      </c>
      <c r="G231" s="721">
        <v>111361167.60000001</v>
      </c>
      <c r="H231" s="721">
        <v>107780653.96000002</v>
      </c>
    </row>
    <row r="232" spans="2:8">
      <c r="B232" s="705"/>
      <c r="C232" s="722" t="s">
        <v>1976</v>
      </c>
      <c r="D232" s="723">
        <v>239353239</v>
      </c>
      <c r="E232" s="723">
        <v>283480158.62</v>
      </c>
      <c r="F232" s="723">
        <v>147364093.26000002</v>
      </c>
      <c r="G232" s="723">
        <v>111361167.60000001</v>
      </c>
      <c r="H232" s="723">
        <v>107780653.96000002</v>
      </c>
    </row>
    <row r="233" spans="2:8">
      <c r="B233" s="705"/>
      <c r="C233" s="724" t="s">
        <v>1977</v>
      </c>
      <c r="D233" s="723">
        <v>239353239</v>
      </c>
      <c r="E233" s="723">
        <v>283480158.62</v>
      </c>
      <c r="F233" s="723">
        <v>147364093.26000002</v>
      </c>
      <c r="G233" s="723">
        <v>111361167.60000001</v>
      </c>
      <c r="H233" s="723">
        <v>107780653.96000002</v>
      </c>
    </row>
    <row r="234" spans="2:8">
      <c r="B234" s="705"/>
      <c r="C234" s="718" t="s">
        <v>1978</v>
      </c>
      <c r="D234" s="719">
        <v>293623009</v>
      </c>
      <c r="E234" s="719">
        <v>487697822.42999995</v>
      </c>
      <c r="F234" s="719">
        <v>133352076.80999999</v>
      </c>
      <c r="G234" s="719">
        <v>121726565.77</v>
      </c>
      <c r="H234" s="719">
        <v>118545522.49000001</v>
      </c>
    </row>
    <row r="235" spans="2:8">
      <c r="B235" s="705"/>
      <c r="C235" s="720" t="s">
        <v>1979</v>
      </c>
      <c r="D235" s="721">
        <v>293623009</v>
      </c>
      <c r="E235" s="721">
        <v>487697822.42999995</v>
      </c>
      <c r="F235" s="721">
        <v>133352076.80999999</v>
      </c>
      <c r="G235" s="721">
        <v>121726565.77</v>
      </c>
      <c r="H235" s="721">
        <v>118545522.49000001</v>
      </c>
    </row>
    <row r="236" spans="2:8">
      <c r="B236" s="705"/>
      <c r="C236" s="722" t="s">
        <v>1980</v>
      </c>
      <c r="D236" s="723">
        <v>293623009</v>
      </c>
      <c r="E236" s="723">
        <v>487697822.42999995</v>
      </c>
      <c r="F236" s="723">
        <v>133352076.80999999</v>
      </c>
      <c r="G236" s="723">
        <v>121726565.77</v>
      </c>
      <c r="H236" s="723">
        <v>118545522.49000001</v>
      </c>
    </row>
    <row r="237" spans="2:8">
      <c r="B237" s="705"/>
      <c r="C237" s="724" t="s">
        <v>1981</v>
      </c>
      <c r="D237" s="723">
        <v>155487209</v>
      </c>
      <c r="E237" s="723">
        <v>349562022.42999995</v>
      </c>
      <c r="F237" s="723">
        <v>64334176.789999992</v>
      </c>
      <c r="G237" s="723">
        <v>52708665.75</v>
      </c>
      <c r="H237" s="723">
        <v>49527622.470000006</v>
      </c>
    </row>
    <row r="238" spans="2:8">
      <c r="B238" s="705"/>
      <c r="C238" s="724" t="s">
        <v>1478</v>
      </c>
      <c r="D238" s="723">
        <v>138135800</v>
      </c>
      <c r="E238" s="723">
        <v>138135800</v>
      </c>
      <c r="F238" s="723">
        <v>69017900.019999996</v>
      </c>
      <c r="G238" s="723">
        <v>69017900.019999996</v>
      </c>
      <c r="H238" s="723">
        <v>69017900.019999996</v>
      </c>
    </row>
    <row r="239" spans="2:8">
      <c r="B239" s="705"/>
      <c r="C239" s="718" t="s">
        <v>1982</v>
      </c>
      <c r="D239" s="719">
        <v>72826675</v>
      </c>
      <c r="E239" s="719">
        <v>81411081</v>
      </c>
      <c r="F239" s="719">
        <v>54011663.57</v>
      </c>
      <c r="G239" s="719">
        <v>27839433.899999995</v>
      </c>
      <c r="H239" s="719">
        <v>27508844.279999994</v>
      </c>
    </row>
    <row r="240" spans="2:8">
      <c r="B240" s="705"/>
      <c r="C240" s="720" t="s">
        <v>1983</v>
      </c>
      <c r="D240" s="721">
        <v>72826675</v>
      </c>
      <c r="E240" s="721">
        <v>81411081</v>
      </c>
      <c r="F240" s="721">
        <v>54011663.57</v>
      </c>
      <c r="G240" s="721">
        <v>27839433.899999995</v>
      </c>
      <c r="H240" s="721">
        <v>27508844.279999994</v>
      </c>
    </row>
    <row r="241" spans="2:8">
      <c r="B241" s="705"/>
      <c r="C241" s="722" t="s">
        <v>1984</v>
      </c>
      <c r="D241" s="723">
        <v>72826675</v>
      </c>
      <c r="E241" s="723">
        <v>81411081</v>
      </c>
      <c r="F241" s="723">
        <v>54011663.57</v>
      </c>
      <c r="G241" s="723">
        <v>27839433.899999995</v>
      </c>
      <c r="H241" s="723">
        <v>27508844.279999994</v>
      </c>
    </row>
    <row r="242" spans="2:8">
      <c r="B242" s="705"/>
      <c r="C242" s="724" t="s">
        <v>1985</v>
      </c>
      <c r="D242" s="723">
        <v>72826675</v>
      </c>
      <c r="E242" s="723">
        <v>81411081</v>
      </c>
      <c r="F242" s="723">
        <v>54011663.57</v>
      </c>
      <c r="G242" s="723">
        <v>27839433.899999995</v>
      </c>
      <c r="H242" s="723">
        <v>27508844.279999994</v>
      </c>
    </row>
    <row r="243" spans="2:8">
      <c r="B243" s="705"/>
      <c r="C243" s="718" t="s">
        <v>1986</v>
      </c>
      <c r="D243" s="719">
        <v>47326174</v>
      </c>
      <c r="E243" s="719">
        <v>65290001.340000004</v>
      </c>
      <c r="F243" s="719">
        <v>21028579.619999997</v>
      </c>
      <c r="G243" s="719">
        <v>18525282.02</v>
      </c>
      <c r="H243" s="719">
        <v>17838627.739999998</v>
      </c>
    </row>
    <row r="244" spans="2:8">
      <c r="B244" s="705"/>
      <c r="C244" s="720" t="s">
        <v>1987</v>
      </c>
      <c r="D244" s="721">
        <v>47326174</v>
      </c>
      <c r="E244" s="721">
        <v>65290001.340000004</v>
      </c>
      <c r="F244" s="721">
        <v>21028579.619999997</v>
      </c>
      <c r="G244" s="721">
        <v>18525282.02</v>
      </c>
      <c r="H244" s="721">
        <v>17838627.739999998</v>
      </c>
    </row>
    <row r="245" spans="2:8">
      <c r="B245" s="705"/>
      <c r="C245" s="722" t="s">
        <v>1988</v>
      </c>
      <c r="D245" s="723">
        <v>47326174</v>
      </c>
      <c r="E245" s="723">
        <v>65290001.340000004</v>
      </c>
      <c r="F245" s="723">
        <v>21028579.619999997</v>
      </c>
      <c r="G245" s="723">
        <v>18525282.02</v>
      </c>
      <c r="H245" s="723">
        <v>17838627.739999998</v>
      </c>
    </row>
    <row r="246" spans="2:8">
      <c r="B246" s="705"/>
      <c r="C246" s="724" t="s">
        <v>1989</v>
      </c>
      <c r="D246" s="723">
        <v>47326174</v>
      </c>
      <c r="E246" s="723">
        <v>65290001.340000004</v>
      </c>
      <c r="F246" s="723">
        <v>21028579.619999997</v>
      </c>
      <c r="G246" s="723">
        <v>18525282.02</v>
      </c>
      <c r="H246" s="723">
        <v>17838627.739999998</v>
      </c>
    </row>
    <row r="247" spans="2:8">
      <c r="B247" s="705"/>
      <c r="C247" s="718" t="s">
        <v>1990</v>
      </c>
      <c r="D247" s="719">
        <v>69500000</v>
      </c>
      <c r="E247" s="719">
        <v>69500000</v>
      </c>
      <c r="F247" s="719">
        <v>42186982.370000005</v>
      </c>
      <c r="G247" s="719">
        <v>22934221.040000003</v>
      </c>
      <c r="H247" s="719">
        <v>22294888.350000001</v>
      </c>
    </row>
    <row r="248" spans="2:8">
      <c r="B248" s="705"/>
      <c r="C248" s="720" t="s">
        <v>1991</v>
      </c>
      <c r="D248" s="721">
        <v>69500000</v>
      </c>
      <c r="E248" s="721">
        <v>69500000</v>
      </c>
      <c r="F248" s="721">
        <v>42186982.370000005</v>
      </c>
      <c r="G248" s="721">
        <v>22934221.040000003</v>
      </c>
      <c r="H248" s="721">
        <v>22294888.350000001</v>
      </c>
    </row>
    <row r="249" spans="2:8">
      <c r="B249" s="705"/>
      <c r="C249" s="722" t="s">
        <v>1992</v>
      </c>
      <c r="D249" s="723">
        <v>69500000</v>
      </c>
      <c r="E249" s="723">
        <v>69500000</v>
      </c>
      <c r="F249" s="723">
        <v>42186982.370000005</v>
      </c>
      <c r="G249" s="723">
        <v>22934221.040000003</v>
      </c>
      <c r="H249" s="723">
        <v>22294888.350000001</v>
      </c>
    </row>
    <row r="250" spans="2:8">
      <c r="B250" s="705"/>
      <c r="C250" s="722" t="s">
        <v>1992</v>
      </c>
      <c r="D250" s="723">
        <v>69500000</v>
      </c>
      <c r="E250" s="723">
        <v>69500000</v>
      </c>
      <c r="F250" s="723">
        <v>42186982.370000005</v>
      </c>
      <c r="G250" s="723">
        <v>22934221.040000003</v>
      </c>
      <c r="H250" s="723">
        <v>22294888.350000001</v>
      </c>
    </row>
    <row r="251" spans="2:8">
      <c r="B251" s="705"/>
      <c r="C251" s="718" t="s">
        <v>1993</v>
      </c>
      <c r="D251" s="719">
        <v>86043283406</v>
      </c>
      <c r="E251" s="719">
        <v>91787107318.500015</v>
      </c>
      <c r="F251" s="719">
        <v>41996448076.360001</v>
      </c>
      <c r="G251" s="719">
        <v>37768684487.87999</v>
      </c>
      <c r="H251" s="719">
        <v>36685996794.229988</v>
      </c>
    </row>
    <row r="252" spans="2:8">
      <c r="B252" s="705"/>
      <c r="C252" s="720" t="s">
        <v>1994</v>
      </c>
      <c r="D252" s="721">
        <v>86043283406</v>
      </c>
      <c r="E252" s="721">
        <v>91787107318.500015</v>
      </c>
      <c r="F252" s="721">
        <v>41996448076.360001</v>
      </c>
      <c r="G252" s="721">
        <v>37768684487.87999</v>
      </c>
      <c r="H252" s="721">
        <v>36685996794.229988</v>
      </c>
    </row>
    <row r="253" spans="2:8">
      <c r="B253" s="705"/>
      <c r="C253" s="722" t="s">
        <v>1995</v>
      </c>
      <c r="D253" s="723">
        <v>61293181745</v>
      </c>
      <c r="E253" s="723">
        <v>66394884756.540009</v>
      </c>
      <c r="F253" s="723">
        <v>31593936024.699989</v>
      </c>
      <c r="G253" s="723">
        <v>30070253705.349991</v>
      </c>
      <c r="H253" s="723">
        <v>29405919894.469994</v>
      </c>
    </row>
    <row r="254" spans="2:8">
      <c r="B254" s="705"/>
      <c r="C254" s="724" t="s">
        <v>1483</v>
      </c>
      <c r="D254" s="723">
        <v>9565129579</v>
      </c>
      <c r="E254" s="723">
        <v>14620990753.539999</v>
      </c>
      <c r="F254" s="723">
        <v>9196839926.4399929</v>
      </c>
      <c r="G254" s="723">
        <v>7714962998.5699959</v>
      </c>
      <c r="H254" s="723">
        <v>7053858352.4299955</v>
      </c>
    </row>
    <row r="255" spans="2:8">
      <c r="B255" s="705"/>
      <c r="C255" s="724" t="s">
        <v>1996</v>
      </c>
      <c r="D255" s="723">
        <v>21924072</v>
      </c>
      <c r="E255" s="723">
        <v>21950665.5</v>
      </c>
      <c r="F255" s="723">
        <v>4509457.8199999994</v>
      </c>
      <c r="G255" s="723">
        <v>4509457.8199999994</v>
      </c>
      <c r="H255" s="723">
        <v>4509457.8199999994</v>
      </c>
    </row>
    <row r="256" spans="2:8">
      <c r="B256" s="705"/>
      <c r="C256" s="724" t="s">
        <v>1997</v>
      </c>
      <c r="D256" s="723">
        <v>8917395306</v>
      </c>
      <c r="E256" s="723">
        <v>9696416533.25</v>
      </c>
      <c r="F256" s="723">
        <v>4482747162.2700005</v>
      </c>
      <c r="G256" s="723">
        <v>4482280702.9200001</v>
      </c>
      <c r="H256" s="723">
        <v>4482280702.9200001</v>
      </c>
    </row>
    <row r="257" spans="2:8">
      <c r="B257" s="705"/>
      <c r="C257" s="724" t="s">
        <v>1998</v>
      </c>
      <c r="D257" s="723">
        <v>39368161233</v>
      </c>
      <c r="E257" s="723">
        <v>38905169977.270004</v>
      </c>
      <c r="F257" s="723">
        <v>16964783988.519999</v>
      </c>
      <c r="G257" s="723">
        <v>16956270981.909998</v>
      </c>
      <c r="H257" s="723">
        <v>16954166380.879999</v>
      </c>
    </row>
    <row r="258" spans="2:8">
      <c r="B258" s="705"/>
      <c r="C258" s="724" t="s">
        <v>1999</v>
      </c>
      <c r="D258" s="723">
        <v>70085862</v>
      </c>
      <c r="E258" s="723">
        <v>70085862</v>
      </c>
      <c r="F258" s="723">
        <v>20728965.460000001</v>
      </c>
      <c r="G258" s="723">
        <v>20728965.460000001</v>
      </c>
      <c r="H258" s="723">
        <v>20728965.460000001</v>
      </c>
    </row>
    <row r="259" spans="2:8">
      <c r="B259" s="705"/>
      <c r="C259" s="724" t="s">
        <v>2000</v>
      </c>
      <c r="D259" s="723">
        <v>2506010522</v>
      </c>
      <c r="E259" s="723">
        <v>2205030025.98</v>
      </c>
      <c r="F259" s="723">
        <v>703726525.95999992</v>
      </c>
      <c r="G259" s="723">
        <v>703636928.12</v>
      </c>
      <c r="H259" s="723">
        <v>703636928.12</v>
      </c>
    </row>
    <row r="260" spans="2:8">
      <c r="B260" s="705"/>
      <c r="C260" s="724" t="s">
        <v>1512</v>
      </c>
      <c r="D260" s="723">
        <v>244171832</v>
      </c>
      <c r="E260" s="723">
        <v>244171832</v>
      </c>
      <c r="F260" s="723">
        <v>98108558.000000015</v>
      </c>
      <c r="G260" s="723">
        <v>85495885.540000007</v>
      </c>
      <c r="H260" s="723">
        <v>85106296.829999998</v>
      </c>
    </row>
    <row r="261" spans="2:8">
      <c r="B261" s="705"/>
      <c r="C261" s="724" t="s">
        <v>1634</v>
      </c>
      <c r="D261" s="723">
        <v>100000000</v>
      </c>
      <c r="E261" s="723">
        <v>100000000</v>
      </c>
      <c r="F261" s="723">
        <v>35307271.25</v>
      </c>
      <c r="G261" s="723">
        <v>32898861.440000001</v>
      </c>
      <c r="H261" s="723">
        <v>32185036.440000001</v>
      </c>
    </row>
    <row r="262" spans="2:8">
      <c r="B262" s="705"/>
      <c r="C262" s="724" t="s">
        <v>1635</v>
      </c>
      <c r="D262" s="723">
        <v>400303339</v>
      </c>
      <c r="E262" s="723">
        <v>400303339</v>
      </c>
      <c r="F262" s="723">
        <v>39751494.5</v>
      </c>
      <c r="G262" s="723">
        <v>34786249.109999999</v>
      </c>
      <c r="H262" s="723">
        <v>34765099.109999999</v>
      </c>
    </row>
    <row r="263" spans="2:8">
      <c r="B263" s="705"/>
      <c r="C263" s="724" t="s">
        <v>2001</v>
      </c>
      <c r="D263" s="723">
        <v>100000000</v>
      </c>
      <c r="E263" s="723">
        <v>100000000</v>
      </c>
      <c r="F263" s="723">
        <v>32049790.479999997</v>
      </c>
      <c r="G263" s="723">
        <v>19299790.460000001</v>
      </c>
      <c r="H263" s="723">
        <v>19299790.460000001</v>
      </c>
    </row>
    <row r="264" spans="2:8">
      <c r="B264" s="705"/>
      <c r="C264" s="724" t="s">
        <v>1478</v>
      </c>
      <c r="D264" s="723">
        <v>0</v>
      </c>
      <c r="E264" s="723">
        <v>30765768</v>
      </c>
      <c r="F264" s="723">
        <v>15382884</v>
      </c>
      <c r="G264" s="723">
        <v>15382884</v>
      </c>
      <c r="H264" s="723">
        <v>15382884</v>
      </c>
    </row>
    <row r="265" spans="2:8">
      <c r="B265" s="705"/>
      <c r="C265" s="722" t="s">
        <v>2002</v>
      </c>
      <c r="D265" s="723">
        <v>1010222184</v>
      </c>
      <c r="E265" s="723">
        <v>1012853853.87</v>
      </c>
      <c r="F265" s="723">
        <v>592721654.28999996</v>
      </c>
      <c r="G265" s="723">
        <v>332410108.66999996</v>
      </c>
      <c r="H265" s="723">
        <v>320732559.28999996</v>
      </c>
    </row>
    <row r="266" spans="2:8">
      <c r="B266" s="705"/>
      <c r="C266" s="724" t="s">
        <v>1999</v>
      </c>
      <c r="D266" s="723">
        <v>1010222184</v>
      </c>
      <c r="E266" s="723">
        <v>1012853853.87</v>
      </c>
      <c r="F266" s="723">
        <v>592721654.28999996</v>
      </c>
      <c r="G266" s="723">
        <v>332410108.66999996</v>
      </c>
      <c r="H266" s="723">
        <v>320732559.28999996</v>
      </c>
    </row>
    <row r="267" spans="2:8">
      <c r="B267" s="705"/>
      <c r="C267" s="722" t="s">
        <v>2003</v>
      </c>
      <c r="D267" s="723">
        <v>161555740</v>
      </c>
      <c r="E267" s="723">
        <v>161555740</v>
      </c>
      <c r="F267" s="723">
        <v>0</v>
      </c>
      <c r="G267" s="723">
        <v>0</v>
      </c>
      <c r="H267" s="723">
        <v>0</v>
      </c>
    </row>
    <row r="268" spans="2:8">
      <c r="B268" s="705"/>
      <c r="C268" s="724" t="s">
        <v>2004</v>
      </c>
      <c r="D268" s="723">
        <v>161555740</v>
      </c>
      <c r="E268" s="723">
        <v>161555740</v>
      </c>
      <c r="F268" s="723">
        <v>0</v>
      </c>
      <c r="G268" s="723">
        <v>0</v>
      </c>
      <c r="H268" s="723">
        <v>0</v>
      </c>
    </row>
    <row r="269" spans="2:8">
      <c r="B269" s="705"/>
      <c r="C269" s="722" t="s">
        <v>2005</v>
      </c>
      <c r="D269" s="723">
        <v>1916710512</v>
      </c>
      <c r="E269" s="723">
        <v>1918844633.9400001</v>
      </c>
      <c r="F269" s="723">
        <v>664711859.30999994</v>
      </c>
      <c r="G269" s="723">
        <v>578596625.74000001</v>
      </c>
      <c r="H269" s="723">
        <v>553285008.81000006</v>
      </c>
    </row>
    <row r="270" spans="2:8">
      <c r="B270" s="705"/>
      <c r="C270" s="724" t="s">
        <v>1999</v>
      </c>
      <c r="D270" s="723">
        <v>1916710512</v>
      </c>
      <c r="E270" s="723">
        <v>1918844633.9400001</v>
      </c>
      <c r="F270" s="723">
        <v>664711859.30999994</v>
      </c>
      <c r="G270" s="723">
        <v>578596625.74000001</v>
      </c>
      <c r="H270" s="723">
        <v>553285008.81000006</v>
      </c>
    </row>
    <row r="271" spans="2:8">
      <c r="B271" s="705"/>
      <c r="C271" s="722" t="s">
        <v>2006</v>
      </c>
      <c r="D271" s="723">
        <v>729697861</v>
      </c>
      <c r="E271" s="723">
        <v>741614104.53999996</v>
      </c>
      <c r="F271" s="723">
        <v>368113447.90000004</v>
      </c>
      <c r="G271" s="723">
        <v>274251731.34000003</v>
      </c>
      <c r="H271" s="723">
        <v>272962852.34000003</v>
      </c>
    </row>
    <row r="272" spans="2:8">
      <c r="B272" s="705"/>
      <c r="C272" s="724" t="s">
        <v>1999</v>
      </c>
      <c r="D272" s="723">
        <v>729697861</v>
      </c>
      <c r="E272" s="723">
        <v>741614104.53999996</v>
      </c>
      <c r="F272" s="723">
        <v>368113447.90000004</v>
      </c>
      <c r="G272" s="723">
        <v>274251731.34000003</v>
      </c>
      <c r="H272" s="723">
        <v>272962852.34000003</v>
      </c>
    </row>
    <row r="273" spans="2:8">
      <c r="B273" s="705"/>
      <c r="C273" s="722" t="s">
        <v>2007</v>
      </c>
      <c r="D273" s="723">
        <v>1237008378</v>
      </c>
      <c r="E273" s="723">
        <v>1237008378</v>
      </c>
      <c r="F273" s="723">
        <v>807168704.22999978</v>
      </c>
      <c r="G273" s="723">
        <v>483405936.50999999</v>
      </c>
      <c r="H273" s="723">
        <v>462530214.61000001</v>
      </c>
    </row>
    <row r="274" spans="2:8">
      <c r="B274" s="705"/>
      <c r="C274" s="724" t="s">
        <v>1999</v>
      </c>
      <c r="D274" s="723">
        <v>1237008378</v>
      </c>
      <c r="E274" s="723">
        <v>1237008378</v>
      </c>
      <c r="F274" s="723">
        <v>807168704.22999978</v>
      </c>
      <c r="G274" s="723">
        <v>483405936.50999999</v>
      </c>
      <c r="H274" s="723">
        <v>462530214.61000001</v>
      </c>
    </row>
    <row r="275" spans="2:8">
      <c r="B275" s="705"/>
      <c r="C275" s="722" t="s">
        <v>2008</v>
      </c>
      <c r="D275" s="723">
        <v>3812273003</v>
      </c>
      <c r="E275" s="723">
        <v>3812434962.5999999</v>
      </c>
      <c r="F275" s="723">
        <v>983506565.6400001</v>
      </c>
      <c r="G275" s="723">
        <v>565281301.92999995</v>
      </c>
      <c r="H275" s="723">
        <v>542165896.09000003</v>
      </c>
    </row>
    <row r="276" spans="2:8">
      <c r="B276" s="705"/>
      <c r="C276" s="724" t="s">
        <v>1999</v>
      </c>
      <c r="D276" s="723">
        <v>3812273003</v>
      </c>
      <c r="E276" s="723">
        <v>3812434962.5999999</v>
      </c>
      <c r="F276" s="723">
        <v>983506565.6400001</v>
      </c>
      <c r="G276" s="723">
        <v>565281301.92999995</v>
      </c>
      <c r="H276" s="723">
        <v>542165896.09000003</v>
      </c>
    </row>
    <row r="277" spans="2:8">
      <c r="B277" s="705"/>
      <c r="C277" s="722" t="s">
        <v>2009</v>
      </c>
      <c r="D277" s="723">
        <v>958638662</v>
      </c>
      <c r="E277" s="723">
        <v>1006747388.87</v>
      </c>
      <c r="F277" s="723">
        <v>421764061.47000009</v>
      </c>
      <c r="G277" s="723">
        <v>368453076.31000006</v>
      </c>
      <c r="H277" s="723">
        <v>338824693.55000001</v>
      </c>
    </row>
    <row r="278" spans="2:8">
      <c r="B278" s="705"/>
      <c r="C278" s="724" t="s">
        <v>1999</v>
      </c>
      <c r="D278" s="723">
        <v>958638662</v>
      </c>
      <c r="E278" s="723">
        <v>1006747388.87</v>
      </c>
      <c r="F278" s="723">
        <v>421764061.47000009</v>
      </c>
      <c r="G278" s="723">
        <v>368453076.31000006</v>
      </c>
      <c r="H278" s="723">
        <v>338824693.55000001</v>
      </c>
    </row>
    <row r="279" spans="2:8">
      <c r="B279" s="705"/>
      <c r="C279" s="722" t="s">
        <v>2010</v>
      </c>
      <c r="D279" s="723">
        <v>1023886060</v>
      </c>
      <c r="E279" s="723">
        <v>1104179683.3199999</v>
      </c>
      <c r="F279" s="723">
        <v>665290122.53999996</v>
      </c>
      <c r="G279" s="723">
        <v>501173279.61000001</v>
      </c>
      <c r="H279" s="723">
        <v>477415108.60000002</v>
      </c>
    </row>
    <row r="280" spans="2:8">
      <c r="B280" s="705"/>
      <c r="C280" s="724" t="s">
        <v>1999</v>
      </c>
      <c r="D280" s="723">
        <v>1023886060</v>
      </c>
      <c r="E280" s="723">
        <v>1104179683.3199999</v>
      </c>
      <c r="F280" s="723">
        <v>665290122.53999996</v>
      </c>
      <c r="G280" s="723">
        <v>501173279.61000001</v>
      </c>
      <c r="H280" s="723">
        <v>477415108.60000002</v>
      </c>
    </row>
    <row r="281" spans="2:8">
      <c r="B281" s="705"/>
      <c r="C281" s="722" t="s">
        <v>2011</v>
      </c>
      <c r="D281" s="723">
        <v>1856111902</v>
      </c>
      <c r="E281" s="723">
        <v>1967479567.6299999</v>
      </c>
      <c r="F281" s="723">
        <v>696405136.22999978</v>
      </c>
      <c r="G281" s="723">
        <v>528544895.37</v>
      </c>
      <c r="H281" s="723">
        <v>473839572.63999999</v>
      </c>
    </row>
    <row r="282" spans="2:8">
      <c r="B282" s="705"/>
      <c r="C282" s="724" t="s">
        <v>2004</v>
      </c>
      <c r="D282" s="723">
        <v>1856111902</v>
      </c>
      <c r="E282" s="723">
        <v>1967479567.6299999</v>
      </c>
      <c r="F282" s="723">
        <v>696405136.22999978</v>
      </c>
      <c r="G282" s="723">
        <v>528544895.37</v>
      </c>
      <c r="H282" s="723">
        <v>473839572.63999999</v>
      </c>
    </row>
    <row r="283" spans="2:8">
      <c r="B283" s="705"/>
      <c r="C283" s="722" t="s">
        <v>2012</v>
      </c>
      <c r="D283" s="723">
        <v>253043098</v>
      </c>
      <c r="E283" s="723">
        <v>260122251.50999999</v>
      </c>
      <c r="F283" s="723">
        <v>127802115.58</v>
      </c>
      <c r="G283" s="723">
        <v>93569092.819999993</v>
      </c>
      <c r="H283" s="723">
        <v>89530189.840000004</v>
      </c>
    </row>
    <row r="284" spans="2:8">
      <c r="B284" s="705"/>
      <c r="C284" s="724" t="s">
        <v>2004</v>
      </c>
      <c r="D284" s="723">
        <v>253043098</v>
      </c>
      <c r="E284" s="723">
        <v>260122251.50999999</v>
      </c>
      <c r="F284" s="723">
        <v>127802115.58</v>
      </c>
      <c r="G284" s="723">
        <v>93569092.819999993</v>
      </c>
      <c r="H284" s="723">
        <v>89530189.840000004</v>
      </c>
    </row>
    <row r="285" spans="2:8">
      <c r="B285" s="705"/>
      <c r="C285" s="722" t="s">
        <v>2013</v>
      </c>
      <c r="D285" s="723">
        <v>531363450</v>
      </c>
      <c r="E285" s="723">
        <v>552588759.93999994</v>
      </c>
      <c r="F285" s="723">
        <v>188727822.60999998</v>
      </c>
      <c r="G285" s="723">
        <v>145534269.62</v>
      </c>
      <c r="H285" s="723">
        <v>144780740.70999998</v>
      </c>
    </row>
    <row r="286" spans="2:8">
      <c r="B286" s="705"/>
      <c r="C286" s="724" t="s">
        <v>1999</v>
      </c>
      <c r="D286" s="723">
        <v>531363450</v>
      </c>
      <c r="E286" s="723">
        <v>552588759.93999994</v>
      </c>
      <c r="F286" s="723">
        <v>188727822.60999998</v>
      </c>
      <c r="G286" s="723">
        <v>145534269.62</v>
      </c>
      <c r="H286" s="723">
        <v>144780740.70999998</v>
      </c>
    </row>
    <row r="287" spans="2:8">
      <c r="B287" s="705"/>
      <c r="C287" s="722" t="s">
        <v>2014</v>
      </c>
      <c r="D287" s="723">
        <v>1000000002</v>
      </c>
      <c r="E287" s="723">
        <v>918529892.88</v>
      </c>
      <c r="F287" s="723">
        <v>298720049.58999997</v>
      </c>
      <c r="G287" s="723">
        <v>293389314.17000002</v>
      </c>
      <c r="H287" s="723">
        <v>293305772.84000003</v>
      </c>
    </row>
    <row r="288" spans="2:8">
      <c r="B288" s="705"/>
      <c r="C288" s="724" t="s">
        <v>2004</v>
      </c>
      <c r="D288" s="723">
        <v>1000000002</v>
      </c>
      <c r="E288" s="723">
        <v>918529892.88</v>
      </c>
      <c r="F288" s="723">
        <v>298720049.58999997</v>
      </c>
      <c r="G288" s="723">
        <v>293389314.17000002</v>
      </c>
      <c r="H288" s="723">
        <v>293305772.84000003</v>
      </c>
    </row>
    <row r="289" spans="2:8">
      <c r="B289" s="705"/>
      <c r="C289" s="722" t="s">
        <v>2015</v>
      </c>
      <c r="D289" s="723">
        <v>1247948781</v>
      </c>
      <c r="E289" s="723">
        <v>1351719805.3799999</v>
      </c>
      <c r="F289" s="723">
        <v>453972975.5</v>
      </c>
      <c r="G289" s="723">
        <v>453645185.94</v>
      </c>
      <c r="H289" s="723">
        <v>436756842.17000002</v>
      </c>
    </row>
    <row r="290" spans="2:8">
      <c r="B290" s="705"/>
      <c r="C290" s="724" t="s">
        <v>2016</v>
      </c>
      <c r="D290" s="723">
        <v>1247948781</v>
      </c>
      <c r="E290" s="723">
        <v>1351719805.3799999</v>
      </c>
      <c r="F290" s="723">
        <v>453972975.5</v>
      </c>
      <c r="G290" s="723">
        <v>453645185.94</v>
      </c>
      <c r="H290" s="723">
        <v>436756842.17000002</v>
      </c>
    </row>
    <row r="291" spans="2:8">
      <c r="B291" s="705"/>
      <c r="C291" s="722" t="s">
        <v>2017</v>
      </c>
      <c r="D291" s="723">
        <v>821731966</v>
      </c>
      <c r="E291" s="723">
        <v>888189561.13999999</v>
      </c>
      <c r="F291" s="723">
        <v>398996234.90999997</v>
      </c>
      <c r="G291" s="723">
        <v>396520038.14999998</v>
      </c>
      <c r="H291" s="723">
        <v>388972247.38999999</v>
      </c>
    </row>
    <row r="292" spans="2:8">
      <c r="B292" s="705"/>
      <c r="C292" s="724" t="s">
        <v>2016</v>
      </c>
      <c r="D292" s="723">
        <v>821731966</v>
      </c>
      <c r="E292" s="723">
        <v>888189561.13999999</v>
      </c>
      <c r="F292" s="723">
        <v>398996234.90999997</v>
      </c>
      <c r="G292" s="723">
        <v>396520038.14999998</v>
      </c>
      <c r="H292" s="723">
        <v>388972247.38999999</v>
      </c>
    </row>
    <row r="293" spans="2:8">
      <c r="B293" s="705"/>
      <c r="C293" s="722" t="s">
        <v>2018</v>
      </c>
      <c r="D293" s="723">
        <v>7256831790</v>
      </c>
      <c r="E293" s="723">
        <v>7525275706.3400002</v>
      </c>
      <c r="F293" s="723">
        <v>3734611301.8600006</v>
      </c>
      <c r="G293" s="723">
        <v>2683655926.3499999</v>
      </c>
      <c r="H293" s="723">
        <v>2484975200.8800001</v>
      </c>
    </row>
    <row r="294" spans="2:8">
      <c r="B294" s="705"/>
      <c r="C294" s="724" t="s">
        <v>2019</v>
      </c>
      <c r="D294" s="723">
        <v>7256831790</v>
      </c>
      <c r="E294" s="723">
        <v>7525275706.3400002</v>
      </c>
      <c r="F294" s="723">
        <v>3734611301.8600006</v>
      </c>
      <c r="G294" s="723">
        <v>2683655926.3499999</v>
      </c>
      <c r="H294" s="723">
        <v>2484975200.8800001</v>
      </c>
    </row>
    <row r="295" spans="2:8">
      <c r="B295" s="705"/>
      <c r="C295" s="722" t="s">
        <v>2020</v>
      </c>
      <c r="D295" s="723">
        <v>933078272</v>
      </c>
      <c r="E295" s="723">
        <v>933078272</v>
      </c>
      <c r="F295" s="723">
        <v>0</v>
      </c>
      <c r="G295" s="723">
        <v>0</v>
      </c>
      <c r="H295" s="723">
        <v>0</v>
      </c>
    </row>
    <row r="296" spans="2:8">
      <c r="B296" s="705"/>
      <c r="C296" s="724" t="s">
        <v>1999</v>
      </c>
      <c r="D296" s="723">
        <v>933078272</v>
      </c>
      <c r="E296" s="723">
        <v>933078272</v>
      </c>
      <c r="F296" s="723">
        <v>0</v>
      </c>
      <c r="G296" s="723">
        <v>0</v>
      </c>
      <c r="H296" s="723">
        <v>0</v>
      </c>
    </row>
    <row r="297" spans="2:8">
      <c r="B297" s="705"/>
      <c r="C297" s="718" t="s">
        <v>2021</v>
      </c>
      <c r="D297" s="719">
        <v>70594062</v>
      </c>
      <c r="E297" s="719">
        <v>222261585.79999998</v>
      </c>
      <c r="F297" s="719">
        <v>171145066.09999996</v>
      </c>
      <c r="G297" s="719">
        <v>92626975.920000002</v>
      </c>
      <c r="H297" s="719">
        <v>92031651.469999999</v>
      </c>
    </row>
    <row r="298" spans="2:8">
      <c r="B298" s="705"/>
      <c r="C298" s="720" t="s">
        <v>2022</v>
      </c>
      <c r="D298" s="721">
        <v>70594062</v>
      </c>
      <c r="E298" s="721">
        <v>222261585.79999998</v>
      </c>
      <c r="F298" s="721">
        <v>171145066.09999996</v>
      </c>
      <c r="G298" s="721">
        <v>92626975.920000002</v>
      </c>
      <c r="H298" s="721">
        <v>92031651.469999999</v>
      </c>
    </row>
    <row r="299" spans="2:8">
      <c r="B299" s="705"/>
      <c r="C299" s="722" t="s">
        <v>2023</v>
      </c>
      <c r="D299" s="723">
        <v>70594062</v>
      </c>
      <c r="E299" s="723">
        <v>222261585.79999998</v>
      </c>
      <c r="F299" s="723">
        <v>171145066.09999996</v>
      </c>
      <c r="G299" s="723">
        <v>92626975.920000002</v>
      </c>
      <c r="H299" s="723">
        <v>92031651.469999999</v>
      </c>
    </row>
    <row r="300" spans="2:8">
      <c r="B300" s="705"/>
      <c r="C300" s="724" t="s">
        <v>2024</v>
      </c>
      <c r="D300" s="723">
        <v>70594062</v>
      </c>
      <c r="E300" s="723">
        <v>222261585.79999998</v>
      </c>
      <c r="F300" s="723">
        <v>171145066.09999996</v>
      </c>
      <c r="G300" s="723">
        <v>92626975.920000002</v>
      </c>
      <c r="H300" s="723">
        <v>92031651.469999999</v>
      </c>
    </row>
    <row r="301" spans="2:8">
      <c r="B301" s="705"/>
      <c r="C301" s="718" t="s">
        <v>2025</v>
      </c>
      <c r="D301" s="719">
        <v>3893463188</v>
      </c>
      <c r="E301" s="719">
        <v>4176568505.6700001</v>
      </c>
      <c r="F301" s="719">
        <v>1887610592.5700002</v>
      </c>
      <c r="G301" s="719">
        <v>1469620922.7399998</v>
      </c>
      <c r="H301" s="719">
        <v>1465055046.5499997</v>
      </c>
    </row>
    <row r="302" spans="2:8">
      <c r="B302" s="705"/>
      <c r="C302" s="720" t="s">
        <v>2026</v>
      </c>
      <c r="D302" s="721">
        <v>3893463188</v>
      </c>
      <c r="E302" s="721">
        <v>4176568505.6700001</v>
      </c>
      <c r="F302" s="721">
        <v>1887610592.5700002</v>
      </c>
      <c r="G302" s="721">
        <v>1469620922.7399998</v>
      </c>
      <c r="H302" s="721">
        <v>1465055046.5499997</v>
      </c>
    </row>
    <row r="303" spans="2:8">
      <c r="B303" s="705"/>
      <c r="C303" s="722" t="s">
        <v>2027</v>
      </c>
      <c r="D303" s="723">
        <v>3893463188</v>
      </c>
      <c r="E303" s="723">
        <v>4176568505.6700001</v>
      </c>
      <c r="F303" s="723">
        <v>1887610592.5700002</v>
      </c>
      <c r="G303" s="723">
        <v>1469620922.7399998</v>
      </c>
      <c r="H303" s="723">
        <v>1465055046.5499997</v>
      </c>
    </row>
    <row r="304" spans="2:8">
      <c r="B304" s="705"/>
      <c r="C304" s="724" t="s">
        <v>1483</v>
      </c>
      <c r="D304" s="723">
        <v>1090670872</v>
      </c>
      <c r="E304" s="723">
        <v>1373776189.6700001</v>
      </c>
      <c r="F304" s="723">
        <v>743368177.38</v>
      </c>
      <c r="G304" s="723">
        <v>353880779.10000002</v>
      </c>
      <c r="H304" s="723">
        <v>349554902.90999997</v>
      </c>
    </row>
    <row r="305" spans="2:8">
      <c r="B305" s="705"/>
      <c r="C305" s="724" t="s">
        <v>2028</v>
      </c>
      <c r="D305" s="723">
        <v>250000</v>
      </c>
      <c r="E305" s="723">
        <v>250000</v>
      </c>
      <c r="F305" s="723">
        <v>134835</v>
      </c>
      <c r="G305" s="723">
        <v>134835</v>
      </c>
      <c r="H305" s="723">
        <v>134835</v>
      </c>
    </row>
    <row r="306" spans="2:8">
      <c r="B306" s="705"/>
      <c r="C306" s="724" t="s">
        <v>2029</v>
      </c>
      <c r="D306" s="723">
        <v>2802542316</v>
      </c>
      <c r="E306" s="723">
        <v>2802542316</v>
      </c>
      <c r="F306" s="723">
        <v>1144107580.1900003</v>
      </c>
      <c r="G306" s="723">
        <v>1115605308.6399999</v>
      </c>
      <c r="H306" s="723">
        <v>1115365308.6399999</v>
      </c>
    </row>
    <row r="307" spans="2:8">
      <c r="B307" s="705"/>
      <c r="C307" s="718" t="s">
        <v>2030</v>
      </c>
      <c r="D307" s="719">
        <v>277317150</v>
      </c>
      <c r="E307" s="719">
        <v>517752527.68000001</v>
      </c>
      <c r="F307" s="719">
        <v>141124960.09999996</v>
      </c>
      <c r="G307" s="719">
        <v>122351995.38000003</v>
      </c>
      <c r="H307" s="719">
        <v>117932791.68000001</v>
      </c>
    </row>
    <row r="308" spans="2:8">
      <c r="B308" s="705"/>
      <c r="C308" s="720" t="s">
        <v>2031</v>
      </c>
      <c r="D308" s="721">
        <v>277317150</v>
      </c>
      <c r="E308" s="721">
        <v>517752527.68000001</v>
      </c>
      <c r="F308" s="721">
        <v>141124960.09999996</v>
      </c>
      <c r="G308" s="721">
        <v>122351995.38000003</v>
      </c>
      <c r="H308" s="721">
        <v>117932791.68000001</v>
      </c>
    </row>
    <row r="309" spans="2:8">
      <c r="B309" s="705"/>
      <c r="C309" s="722" t="s">
        <v>2032</v>
      </c>
      <c r="D309" s="723">
        <v>277317150</v>
      </c>
      <c r="E309" s="723">
        <v>517752527.68000001</v>
      </c>
      <c r="F309" s="723">
        <v>141124960.09999996</v>
      </c>
      <c r="G309" s="723">
        <v>122351995.38000003</v>
      </c>
      <c r="H309" s="723">
        <v>117932791.68000001</v>
      </c>
    </row>
    <row r="310" spans="2:8">
      <c r="B310" s="705"/>
      <c r="C310" s="724" t="s">
        <v>2033</v>
      </c>
      <c r="D310" s="723">
        <v>273317150</v>
      </c>
      <c r="E310" s="723">
        <v>513752527.68000001</v>
      </c>
      <c r="F310" s="723">
        <v>140022680.78999996</v>
      </c>
      <c r="G310" s="723">
        <v>121249716.07000002</v>
      </c>
      <c r="H310" s="723">
        <v>117013662.37</v>
      </c>
    </row>
    <row r="311" spans="2:8">
      <c r="B311" s="705"/>
      <c r="C311" s="724" t="s">
        <v>1478</v>
      </c>
      <c r="D311" s="723">
        <v>4000000</v>
      </c>
      <c r="E311" s="723">
        <v>4000000</v>
      </c>
      <c r="F311" s="723">
        <v>1102279.31</v>
      </c>
      <c r="G311" s="723">
        <v>1102279.31</v>
      </c>
      <c r="H311" s="723">
        <v>919129.31</v>
      </c>
    </row>
    <row r="312" spans="2:8">
      <c r="B312" s="705"/>
      <c r="C312" s="718" t="s">
        <v>2034</v>
      </c>
      <c r="D312" s="719">
        <v>354000000</v>
      </c>
      <c r="E312" s="719">
        <v>1222560040.5900002</v>
      </c>
      <c r="F312" s="719">
        <v>1072901720.78</v>
      </c>
      <c r="G312" s="719">
        <v>957927008.41000009</v>
      </c>
      <c r="H312" s="719">
        <v>955294221.46000004</v>
      </c>
    </row>
    <row r="313" spans="2:8">
      <c r="B313" s="705"/>
      <c r="C313" s="720" t="s">
        <v>2035</v>
      </c>
      <c r="D313" s="721">
        <v>354000000</v>
      </c>
      <c r="E313" s="721">
        <v>1222560040.5900002</v>
      </c>
      <c r="F313" s="721">
        <v>1072901720.78</v>
      </c>
      <c r="G313" s="721">
        <v>957927008.41000009</v>
      </c>
      <c r="H313" s="721">
        <v>955294221.46000004</v>
      </c>
    </row>
    <row r="314" spans="2:8">
      <c r="B314" s="705"/>
      <c r="C314" s="722" t="s">
        <v>2036</v>
      </c>
      <c r="D314" s="723">
        <v>354000000</v>
      </c>
      <c r="E314" s="723">
        <v>1222560040.5900002</v>
      </c>
      <c r="F314" s="723">
        <v>1072901720.78</v>
      </c>
      <c r="G314" s="723">
        <v>957927008.41000009</v>
      </c>
      <c r="H314" s="723">
        <v>955294221.46000004</v>
      </c>
    </row>
    <row r="315" spans="2:8">
      <c r="B315" s="705"/>
      <c r="C315" s="724" t="s">
        <v>2037</v>
      </c>
      <c r="D315" s="723">
        <v>354000000</v>
      </c>
      <c r="E315" s="723">
        <v>421760040.59000003</v>
      </c>
      <c r="F315" s="723">
        <v>272901720.78000003</v>
      </c>
      <c r="G315" s="723">
        <v>157927008.41000003</v>
      </c>
      <c r="H315" s="723">
        <v>155294221.46000004</v>
      </c>
    </row>
    <row r="316" spans="2:8">
      <c r="B316" s="705"/>
      <c r="C316" s="724" t="s">
        <v>1485</v>
      </c>
      <c r="D316" s="723">
        <v>0</v>
      </c>
      <c r="E316" s="723">
        <v>800800000</v>
      </c>
      <c r="F316" s="723">
        <v>800000000</v>
      </c>
      <c r="G316" s="723">
        <v>800000000</v>
      </c>
      <c r="H316" s="723">
        <v>800000000</v>
      </c>
    </row>
    <row r="317" spans="2:8">
      <c r="B317" s="705"/>
      <c r="C317" s="718" t="s">
        <v>2038</v>
      </c>
      <c r="D317" s="719">
        <v>162500000</v>
      </c>
      <c r="E317" s="719">
        <v>166724565.40000001</v>
      </c>
      <c r="F317" s="719">
        <v>103229188.11999997</v>
      </c>
      <c r="G317" s="719">
        <v>72912152.780000001</v>
      </c>
      <c r="H317" s="719">
        <v>59145808.090000004</v>
      </c>
    </row>
    <row r="318" spans="2:8">
      <c r="B318" s="705"/>
      <c r="C318" s="720" t="s">
        <v>2039</v>
      </c>
      <c r="D318" s="721">
        <v>162500000</v>
      </c>
      <c r="E318" s="721">
        <v>166724565.40000001</v>
      </c>
      <c r="F318" s="721">
        <v>103229188.11999997</v>
      </c>
      <c r="G318" s="721">
        <v>72912152.780000001</v>
      </c>
      <c r="H318" s="721">
        <v>59145808.090000004</v>
      </c>
    </row>
    <row r="319" spans="2:8">
      <c r="B319" s="705"/>
      <c r="C319" s="722" t="s">
        <v>2040</v>
      </c>
      <c r="D319" s="723">
        <v>162500000</v>
      </c>
      <c r="E319" s="723">
        <v>166724565.40000001</v>
      </c>
      <c r="F319" s="723">
        <v>103229188.11999997</v>
      </c>
      <c r="G319" s="723">
        <v>72912152.780000001</v>
      </c>
      <c r="H319" s="723">
        <v>59145808.090000004</v>
      </c>
    </row>
    <row r="320" spans="2:8">
      <c r="B320" s="705"/>
      <c r="C320" s="724" t="s">
        <v>2041</v>
      </c>
      <c r="D320" s="723">
        <v>162500000</v>
      </c>
      <c r="E320" s="723">
        <v>166724565.40000001</v>
      </c>
      <c r="F320" s="723">
        <v>103229188.11999997</v>
      </c>
      <c r="G320" s="723">
        <v>72912152.780000001</v>
      </c>
      <c r="H320" s="723">
        <v>59145808.090000004</v>
      </c>
    </row>
    <row r="321" spans="2:8">
      <c r="B321" s="705"/>
      <c r="C321" s="718" t="s">
        <v>2042</v>
      </c>
      <c r="D321" s="719">
        <v>11182324484</v>
      </c>
      <c r="E321" s="719">
        <v>12682324483.999996</v>
      </c>
      <c r="F321" s="719">
        <v>7277679627.8300056</v>
      </c>
      <c r="G321" s="719">
        <v>4204335891.1200023</v>
      </c>
      <c r="H321" s="719">
        <v>3938821137.670001</v>
      </c>
    </row>
    <row r="322" spans="2:8">
      <c r="B322" s="705"/>
      <c r="C322" s="720" t="s">
        <v>2043</v>
      </c>
      <c r="D322" s="721">
        <v>11182324484</v>
      </c>
      <c r="E322" s="721">
        <v>12682324483.999996</v>
      </c>
      <c r="F322" s="721">
        <v>7277679627.8300056</v>
      </c>
      <c r="G322" s="721">
        <v>4204335891.1200023</v>
      </c>
      <c r="H322" s="721">
        <v>3938821137.670001</v>
      </c>
    </row>
    <row r="323" spans="2:8">
      <c r="B323" s="705"/>
      <c r="C323" s="722" t="s">
        <v>2044</v>
      </c>
      <c r="D323" s="723">
        <v>11182324484</v>
      </c>
      <c r="E323" s="723">
        <v>12682324483.999996</v>
      </c>
      <c r="F323" s="723">
        <v>7277679627.8300056</v>
      </c>
      <c r="G323" s="723">
        <v>4204335891.1200023</v>
      </c>
      <c r="H323" s="723">
        <v>3938821137.670001</v>
      </c>
    </row>
    <row r="324" spans="2:8">
      <c r="B324" s="705"/>
      <c r="C324" s="724" t="s">
        <v>2045</v>
      </c>
      <c r="D324" s="723">
        <v>11182324484</v>
      </c>
      <c r="E324" s="723">
        <v>12682324483.999996</v>
      </c>
      <c r="F324" s="723">
        <v>7277679627.8300056</v>
      </c>
      <c r="G324" s="723">
        <v>4204335891.1200023</v>
      </c>
      <c r="H324" s="723">
        <v>3938821137.670001</v>
      </c>
    </row>
    <row r="325" spans="2:8">
      <c r="B325" s="705"/>
      <c r="C325" s="718" t="s">
        <v>2046</v>
      </c>
      <c r="D325" s="719">
        <v>40000000</v>
      </c>
      <c r="E325" s="719">
        <v>40000000</v>
      </c>
      <c r="F325" s="719">
        <v>0</v>
      </c>
      <c r="G325" s="719">
        <v>0</v>
      </c>
      <c r="H325" s="719">
        <v>0</v>
      </c>
    </row>
    <row r="326" spans="2:8">
      <c r="B326" s="705"/>
      <c r="C326" s="720" t="s">
        <v>2047</v>
      </c>
      <c r="D326" s="721">
        <v>40000000</v>
      </c>
      <c r="E326" s="721">
        <v>40000000</v>
      </c>
      <c r="F326" s="721">
        <v>0</v>
      </c>
      <c r="G326" s="721">
        <v>0</v>
      </c>
      <c r="H326" s="721">
        <v>0</v>
      </c>
    </row>
    <row r="327" spans="2:8">
      <c r="B327" s="705"/>
      <c r="C327" s="722" t="s">
        <v>2048</v>
      </c>
      <c r="D327" s="723">
        <v>40000000</v>
      </c>
      <c r="E327" s="723">
        <v>40000000</v>
      </c>
      <c r="F327" s="723">
        <v>0</v>
      </c>
      <c r="G327" s="723">
        <v>0</v>
      </c>
      <c r="H327" s="723">
        <v>0</v>
      </c>
    </row>
    <row r="328" spans="2:8">
      <c r="B328" s="705"/>
      <c r="C328" s="724" t="s">
        <v>2049</v>
      </c>
      <c r="D328" s="723">
        <v>40000000</v>
      </c>
      <c r="E328" s="723">
        <v>40000000</v>
      </c>
      <c r="F328" s="723">
        <v>0</v>
      </c>
      <c r="G328" s="723">
        <v>0</v>
      </c>
      <c r="H328" s="723">
        <v>0</v>
      </c>
    </row>
    <row r="329" spans="2:8">
      <c r="B329" s="705"/>
      <c r="C329" s="718" t="s">
        <v>2050</v>
      </c>
      <c r="D329" s="719">
        <v>60000000</v>
      </c>
      <c r="E329" s="719">
        <v>60000000</v>
      </c>
      <c r="F329" s="719">
        <v>17687387.66</v>
      </c>
      <c r="G329" s="719">
        <v>14814399.68</v>
      </c>
      <c r="H329" s="719">
        <v>14351391.299999999</v>
      </c>
    </row>
    <row r="330" spans="2:8">
      <c r="B330" s="705"/>
      <c r="C330" s="720" t="s">
        <v>2051</v>
      </c>
      <c r="D330" s="721">
        <v>60000000</v>
      </c>
      <c r="E330" s="721">
        <v>60000000</v>
      </c>
      <c r="F330" s="721">
        <v>17687387.66</v>
      </c>
      <c r="G330" s="721">
        <v>14814399.68</v>
      </c>
      <c r="H330" s="721">
        <v>14351391.299999999</v>
      </c>
    </row>
    <row r="331" spans="2:8">
      <c r="B331" s="705"/>
      <c r="C331" s="722" t="s">
        <v>2052</v>
      </c>
      <c r="D331" s="723">
        <v>60000000</v>
      </c>
      <c r="E331" s="723">
        <v>60000000</v>
      </c>
      <c r="F331" s="723">
        <v>17687387.66</v>
      </c>
      <c r="G331" s="723">
        <v>14814399.68</v>
      </c>
      <c r="H331" s="723">
        <v>14351391.299999999</v>
      </c>
    </row>
    <row r="332" spans="2:8">
      <c r="B332" s="705"/>
      <c r="C332" s="724" t="s">
        <v>2053</v>
      </c>
      <c r="D332" s="723">
        <v>60000000</v>
      </c>
      <c r="E332" s="723">
        <v>60000000</v>
      </c>
      <c r="F332" s="723">
        <v>17687387.66</v>
      </c>
      <c r="G332" s="723">
        <v>14814399.68</v>
      </c>
      <c r="H332" s="723">
        <v>14351391.299999999</v>
      </c>
    </row>
    <row r="333" spans="2:8" ht="15" thickBot="1">
      <c r="B333" s="705"/>
      <c r="C333" s="711" t="s">
        <v>54</v>
      </c>
      <c r="D333" s="712">
        <v>182201222621</v>
      </c>
      <c r="E333" s="712">
        <v>198320311527.52005</v>
      </c>
      <c r="F333" s="712">
        <v>71156080754.000015</v>
      </c>
      <c r="G333" s="712">
        <v>58833855506.389992</v>
      </c>
      <c r="H333" s="713">
        <v>56600835562.859978</v>
      </c>
    </row>
    <row r="334" spans="2:8">
      <c r="B334" s="705"/>
      <c r="C334"/>
      <c r="D334"/>
      <c r="E334"/>
      <c r="F334"/>
      <c r="G334"/>
      <c r="H334"/>
    </row>
    <row r="335" spans="2:8">
      <c r="B335" s="705"/>
      <c r="C335" s="681" t="s">
        <v>658</v>
      </c>
    </row>
    <row r="336" spans="2:8">
      <c r="B336" s="705"/>
      <c r="C336" s="681" t="s">
        <v>861</v>
      </c>
    </row>
    <row r="337" spans="2:3">
      <c r="B337" s="705"/>
      <c r="C337" s="681" t="s">
        <v>862</v>
      </c>
    </row>
    <row r="338" spans="2:3">
      <c r="B338" s="705"/>
    </row>
    <row r="339" spans="2:3">
      <c r="B339" s="705"/>
    </row>
    <row r="340" spans="2:3">
      <c r="B340" s="705"/>
    </row>
    <row r="341" spans="2:3">
      <c r="B341" s="705"/>
    </row>
    <row r="342" spans="2:3">
      <c r="B342" s="705"/>
    </row>
    <row r="343" spans="2:3">
      <c r="B343" s="705"/>
    </row>
    <row r="344" spans="2:3">
      <c r="B344" s="705"/>
    </row>
    <row r="345" spans="2:3">
      <c r="B345" s="705"/>
    </row>
    <row r="346" spans="2:3">
      <c r="B346" s="705"/>
    </row>
    <row r="347" spans="2:3">
      <c r="B347" s="705"/>
    </row>
    <row r="348" spans="2:3">
      <c r="B348" s="705"/>
    </row>
    <row r="349" spans="2:3">
      <c r="B349" s="705"/>
    </row>
    <row r="350" spans="2:3">
      <c r="B350" s="705"/>
    </row>
    <row r="351" spans="2:3">
      <c r="B351" s="705"/>
    </row>
    <row r="352" spans="2:3">
      <c r="B352" s="705"/>
    </row>
    <row r="353" spans="2:2">
      <c r="B353" s="705"/>
    </row>
    <row r="354" spans="2:2">
      <c r="B354" s="705"/>
    </row>
    <row r="355" spans="2:2">
      <c r="B355" s="705"/>
    </row>
    <row r="356" spans="2:2">
      <c r="B356" s="705"/>
    </row>
    <row r="357" spans="2:2">
      <c r="B357" s="705"/>
    </row>
    <row r="358" spans="2:2">
      <c r="B358" s="705"/>
    </row>
    <row r="359" spans="2:2">
      <c r="B359" s="705"/>
    </row>
    <row r="360" spans="2:2">
      <c r="B360" s="705"/>
    </row>
    <row r="361" spans="2:2">
      <c r="B361" s="705"/>
    </row>
    <row r="362" spans="2:2">
      <c r="B362" s="705"/>
    </row>
    <row r="363" spans="2:2">
      <c r="B363" s="705"/>
    </row>
    <row r="364" spans="2:2">
      <c r="B364" s="705"/>
    </row>
    <row r="365" spans="2:2">
      <c r="B365" s="705"/>
    </row>
    <row r="366" spans="2:2">
      <c r="B366" s="705"/>
    </row>
    <row r="367" spans="2:2">
      <c r="B367" s="705"/>
    </row>
    <row r="368" spans="2:2">
      <c r="B368" s="705"/>
    </row>
    <row r="369" spans="2:2">
      <c r="B369" s="705"/>
    </row>
    <row r="370" spans="2:2">
      <c r="B370" s="705"/>
    </row>
    <row r="371" spans="2:2">
      <c r="B371" s="705"/>
    </row>
    <row r="372" spans="2:2">
      <c r="B372" s="705"/>
    </row>
    <row r="373" spans="2:2">
      <c r="B373" s="705"/>
    </row>
    <row r="374" spans="2:2">
      <c r="B374" s="705"/>
    </row>
    <row r="375" spans="2:2">
      <c r="B375" s="705"/>
    </row>
    <row r="376" spans="2:2">
      <c r="B376" s="705"/>
    </row>
    <row r="377" spans="2:2">
      <c r="B377" s="705"/>
    </row>
    <row r="378" spans="2:2">
      <c r="B378" s="705"/>
    </row>
    <row r="379" spans="2:2">
      <c r="B379" s="705"/>
    </row>
    <row r="380" spans="2:2">
      <c r="B380" s="705"/>
    </row>
    <row r="381" spans="2:2">
      <c r="B381" s="705"/>
    </row>
    <row r="382" spans="2:2">
      <c r="B382" s="705"/>
    </row>
    <row r="383" spans="2:2">
      <c r="B383" s="705"/>
    </row>
    <row r="384" spans="2:2">
      <c r="B384" s="705"/>
    </row>
    <row r="385" spans="2:2">
      <c r="B385" s="705"/>
    </row>
    <row r="386" spans="2:2">
      <c r="B386" s="705"/>
    </row>
    <row r="387" spans="2:2">
      <c r="B387" s="705"/>
    </row>
    <row r="388" spans="2:2">
      <c r="B388" s="705"/>
    </row>
    <row r="389" spans="2:2">
      <c r="B389" s="705"/>
    </row>
    <row r="390" spans="2:2">
      <c r="B390" s="705"/>
    </row>
    <row r="391" spans="2:2">
      <c r="B391" s="705"/>
    </row>
    <row r="392" spans="2:2">
      <c r="B392" s="705"/>
    </row>
    <row r="393" spans="2:2">
      <c r="B393" s="705"/>
    </row>
    <row r="394" spans="2:2">
      <c r="B394" s="705"/>
    </row>
    <row r="395" spans="2:2">
      <c r="B395" s="705"/>
    </row>
    <row r="396" spans="2:2">
      <c r="B396" s="705"/>
    </row>
    <row r="397" spans="2:2">
      <c r="B397" s="705"/>
    </row>
    <row r="398" spans="2:2">
      <c r="B398" s="705"/>
    </row>
    <row r="399" spans="2:2">
      <c r="B399" s="705"/>
    </row>
    <row r="400" spans="2:2">
      <c r="B400" s="705"/>
    </row>
    <row r="401" spans="2:2">
      <c r="B401" s="705"/>
    </row>
    <row r="402" spans="2:2">
      <c r="B402" s="705"/>
    </row>
    <row r="403" spans="2:2">
      <c r="B403" s="705"/>
    </row>
    <row r="404" spans="2:2">
      <c r="B404" s="705"/>
    </row>
    <row r="405" spans="2:2">
      <c r="B405" s="705"/>
    </row>
    <row r="406" spans="2:2">
      <c r="B406" s="705"/>
    </row>
    <row r="407" spans="2:2">
      <c r="B407" s="705"/>
    </row>
    <row r="408" spans="2:2">
      <c r="B408" s="705"/>
    </row>
    <row r="409" spans="2:2">
      <c r="B409" s="705"/>
    </row>
    <row r="410" spans="2:2">
      <c r="B410" s="705"/>
    </row>
    <row r="411" spans="2:2">
      <c r="B411" s="705"/>
    </row>
    <row r="412" spans="2:2">
      <c r="B412" s="705"/>
    </row>
    <row r="413" spans="2:2">
      <c r="B413" s="705"/>
    </row>
    <row r="414" spans="2:2">
      <c r="B414" s="705"/>
    </row>
    <row r="415" spans="2:2">
      <c r="B415" s="705"/>
    </row>
    <row r="416" spans="2:2">
      <c r="B416" s="705"/>
    </row>
    <row r="417" spans="2:2">
      <c r="B417" s="705"/>
    </row>
    <row r="418" spans="2:2">
      <c r="B418" s="705"/>
    </row>
    <row r="419" spans="2:2">
      <c r="B419" s="705"/>
    </row>
    <row r="420" spans="2:2">
      <c r="B420" s="705"/>
    </row>
    <row r="421" spans="2:2">
      <c r="B421" s="705"/>
    </row>
    <row r="422" spans="2:2">
      <c r="B422" s="705"/>
    </row>
    <row r="423" spans="2:2">
      <c r="B423" s="705"/>
    </row>
    <row r="424" spans="2:2">
      <c r="B424" s="705"/>
    </row>
    <row r="425" spans="2:2">
      <c r="B425" s="705"/>
    </row>
    <row r="426" spans="2:2">
      <c r="B426" s="705"/>
    </row>
    <row r="427" spans="2:2">
      <c r="B427" s="705"/>
    </row>
    <row r="428" spans="2:2">
      <c r="B428" s="705"/>
    </row>
    <row r="429" spans="2:2">
      <c r="B429" s="705"/>
    </row>
    <row r="430" spans="2:2">
      <c r="B430" s="705"/>
    </row>
    <row r="431" spans="2:2">
      <c r="B431" s="705"/>
    </row>
    <row r="432" spans="2:2">
      <c r="B432" s="705"/>
    </row>
    <row r="433" spans="2:2">
      <c r="B433" s="705"/>
    </row>
    <row r="434" spans="2:2">
      <c r="B434" s="705"/>
    </row>
    <row r="435" spans="2:2">
      <c r="B435" s="705"/>
    </row>
    <row r="436" spans="2:2">
      <c r="B436" s="705"/>
    </row>
    <row r="437" spans="2:2">
      <c r="B437" s="705"/>
    </row>
    <row r="438" spans="2:2">
      <c r="B438" s="705"/>
    </row>
    <row r="439" spans="2:2">
      <c r="B439" s="705"/>
    </row>
    <row r="440" spans="2:2">
      <c r="B440" s="705"/>
    </row>
    <row r="441" spans="2:2">
      <c r="B441" s="705"/>
    </row>
    <row r="442" spans="2:2">
      <c r="B442" s="705"/>
    </row>
    <row r="443" spans="2:2">
      <c r="B443" s="705"/>
    </row>
    <row r="444" spans="2:2">
      <c r="B444" s="705"/>
    </row>
    <row r="445" spans="2:2">
      <c r="B445" s="705"/>
    </row>
    <row r="446" spans="2:2">
      <c r="B446" s="705"/>
    </row>
    <row r="447" spans="2:2">
      <c r="B447" s="705"/>
    </row>
    <row r="448" spans="2:2">
      <c r="B448" s="705"/>
    </row>
    <row r="449" spans="2:2">
      <c r="B449" s="705"/>
    </row>
    <row r="450" spans="2:2">
      <c r="B450" s="705"/>
    </row>
    <row r="451" spans="2:2">
      <c r="B451" s="705"/>
    </row>
    <row r="452" spans="2:2">
      <c r="B452" s="705"/>
    </row>
    <row r="453" spans="2:2">
      <c r="B453" s="705"/>
    </row>
    <row r="454" spans="2:2">
      <c r="B454" s="705"/>
    </row>
    <row r="455" spans="2:2">
      <c r="B455" s="705"/>
    </row>
    <row r="456" spans="2:2">
      <c r="B456" s="705"/>
    </row>
    <row r="457" spans="2:2">
      <c r="B457" s="705"/>
    </row>
    <row r="458" spans="2:2">
      <c r="B458" s="705"/>
    </row>
    <row r="459" spans="2:2">
      <c r="B459" s="705"/>
    </row>
    <row r="460" spans="2:2">
      <c r="B460" s="705"/>
    </row>
    <row r="461" spans="2:2">
      <c r="B461" s="705"/>
    </row>
    <row r="462" spans="2:2">
      <c r="B462" s="705"/>
    </row>
    <row r="463" spans="2:2">
      <c r="B463" s="705"/>
    </row>
    <row r="464" spans="2:2">
      <c r="B464" s="705"/>
    </row>
    <row r="465" spans="2:2">
      <c r="B465" s="705"/>
    </row>
    <row r="466" spans="2:2">
      <c r="B466" s="705"/>
    </row>
    <row r="467" spans="2:2">
      <c r="B467" s="705"/>
    </row>
    <row r="468" spans="2:2">
      <c r="B468" s="705"/>
    </row>
    <row r="469" spans="2:2">
      <c r="B469" s="705"/>
    </row>
    <row r="470" spans="2:2">
      <c r="B470" s="705"/>
    </row>
    <row r="471" spans="2:2">
      <c r="B471" s="705"/>
    </row>
    <row r="472" spans="2:2">
      <c r="B472" s="705"/>
    </row>
    <row r="473" spans="2:2">
      <c r="B473" s="705"/>
    </row>
    <row r="474" spans="2:2">
      <c r="B474" s="705"/>
    </row>
    <row r="475" spans="2:2">
      <c r="B475" s="705"/>
    </row>
    <row r="476" spans="2:2">
      <c r="B476" s="705"/>
    </row>
    <row r="477" spans="2:2">
      <c r="B477" s="705"/>
    </row>
    <row r="478" spans="2:2">
      <c r="B478" s="705"/>
    </row>
    <row r="479" spans="2:2">
      <c r="B479" s="705"/>
    </row>
    <row r="480" spans="2:2">
      <c r="B480" s="705"/>
    </row>
    <row r="481" spans="2:2">
      <c r="B481" s="705"/>
    </row>
    <row r="482" spans="2:2">
      <c r="B482" s="705"/>
    </row>
    <row r="483" spans="2:2">
      <c r="B483" s="705"/>
    </row>
    <row r="484" spans="2:2">
      <c r="B484" s="705"/>
    </row>
    <row r="485" spans="2:2">
      <c r="B485" s="705"/>
    </row>
    <row r="486" spans="2:2">
      <c r="B486" s="705"/>
    </row>
    <row r="487" spans="2:2">
      <c r="B487" s="705"/>
    </row>
    <row r="488" spans="2:2">
      <c r="B488" s="705"/>
    </row>
    <row r="489" spans="2:2">
      <c r="B489" s="705"/>
    </row>
    <row r="490" spans="2:2">
      <c r="B490" s="705"/>
    </row>
    <row r="491" spans="2:2">
      <c r="B491" s="705"/>
    </row>
    <row r="492" spans="2:2">
      <c r="B492" s="705"/>
    </row>
    <row r="493" spans="2:2">
      <c r="B493" s="705"/>
    </row>
    <row r="494" spans="2:2">
      <c r="B494" s="705"/>
    </row>
    <row r="495" spans="2:2">
      <c r="B495" s="705"/>
    </row>
    <row r="496" spans="2:2">
      <c r="B496" s="705"/>
    </row>
    <row r="497" spans="2:2">
      <c r="B497" s="705"/>
    </row>
    <row r="498" spans="2:2">
      <c r="B498" s="705"/>
    </row>
    <row r="499" spans="2:2">
      <c r="B499" s="705"/>
    </row>
    <row r="500" spans="2:2">
      <c r="B500" s="705"/>
    </row>
    <row r="501" spans="2:2">
      <c r="B501" s="705"/>
    </row>
    <row r="502" spans="2:2">
      <c r="B502" s="705"/>
    </row>
    <row r="503" spans="2:2">
      <c r="B503" s="705"/>
    </row>
    <row r="504" spans="2:2">
      <c r="B504" s="705"/>
    </row>
    <row r="505" spans="2:2">
      <c r="B505" s="705"/>
    </row>
    <row r="506" spans="2:2">
      <c r="B506" s="705"/>
    </row>
    <row r="507" spans="2:2">
      <c r="B507" s="705"/>
    </row>
    <row r="508" spans="2:2">
      <c r="B508" s="705"/>
    </row>
    <row r="509" spans="2:2">
      <c r="B509" s="705"/>
    </row>
    <row r="510" spans="2:2">
      <c r="B510" s="705"/>
    </row>
    <row r="511" spans="2:2">
      <c r="B511" s="705"/>
    </row>
    <row r="512" spans="2:2">
      <c r="B512" s="705"/>
    </row>
    <row r="513" spans="2:2">
      <c r="B513" s="705"/>
    </row>
    <row r="514" spans="2:2">
      <c r="B514" s="705"/>
    </row>
    <row r="515" spans="2:2">
      <c r="B515" s="705"/>
    </row>
    <row r="516" spans="2:2">
      <c r="B516" s="705"/>
    </row>
    <row r="517" spans="2:2">
      <c r="B517" s="705"/>
    </row>
    <row r="518" spans="2:2">
      <c r="B518" s="705"/>
    </row>
    <row r="519" spans="2:2">
      <c r="B519" s="705"/>
    </row>
    <row r="520" spans="2:2">
      <c r="B520" s="705"/>
    </row>
    <row r="521" spans="2:2">
      <c r="B521" s="705"/>
    </row>
    <row r="522" spans="2:2">
      <c r="B522" s="705"/>
    </row>
    <row r="523" spans="2:2">
      <c r="B523" s="705"/>
    </row>
    <row r="524" spans="2:2">
      <c r="B524" s="705"/>
    </row>
    <row r="525" spans="2:2">
      <c r="B525" s="705"/>
    </row>
    <row r="526" spans="2:2">
      <c r="B526" s="705"/>
    </row>
    <row r="527" spans="2:2">
      <c r="B527" s="705"/>
    </row>
    <row r="528" spans="2:2">
      <c r="B528" s="705"/>
    </row>
    <row r="529" spans="2:2">
      <c r="B529" s="705"/>
    </row>
    <row r="530" spans="2:2">
      <c r="B530" s="705"/>
    </row>
    <row r="531" spans="2:2">
      <c r="B531" s="705"/>
    </row>
    <row r="532" spans="2:2">
      <c r="B532" s="705"/>
    </row>
    <row r="533" spans="2:2">
      <c r="B533" s="705"/>
    </row>
    <row r="534" spans="2:2">
      <c r="B534" s="705"/>
    </row>
    <row r="535" spans="2:2">
      <c r="B535" s="705"/>
    </row>
    <row r="536" spans="2:2">
      <c r="B536" s="705"/>
    </row>
    <row r="537" spans="2:2">
      <c r="B537" s="705"/>
    </row>
    <row r="538" spans="2:2">
      <c r="B538" s="705"/>
    </row>
    <row r="539" spans="2:2">
      <c r="B539" s="705"/>
    </row>
    <row r="540" spans="2:2">
      <c r="B540" s="705"/>
    </row>
    <row r="541" spans="2:2">
      <c r="B541" s="705"/>
    </row>
    <row r="542" spans="2:2">
      <c r="B542" s="705"/>
    </row>
    <row r="543" spans="2:2">
      <c r="B543" s="705"/>
    </row>
    <row r="544" spans="2:2">
      <c r="B544" s="705"/>
    </row>
    <row r="545" spans="2:2">
      <c r="B545" s="705"/>
    </row>
    <row r="546" spans="2:2">
      <c r="B546" s="705"/>
    </row>
    <row r="547" spans="2:2">
      <c r="B547" s="705"/>
    </row>
    <row r="548" spans="2:2">
      <c r="B548" s="705"/>
    </row>
    <row r="549" spans="2:2">
      <c r="B549" s="705"/>
    </row>
    <row r="550" spans="2:2">
      <c r="B550" s="705"/>
    </row>
    <row r="551" spans="2:2">
      <c r="B551" s="705"/>
    </row>
    <row r="552" spans="2:2">
      <c r="B552" s="705"/>
    </row>
    <row r="553" spans="2:2">
      <c r="B553" s="705"/>
    </row>
    <row r="554" spans="2:2">
      <c r="B554" s="705"/>
    </row>
    <row r="555" spans="2:2">
      <c r="B555" s="705"/>
    </row>
    <row r="556" spans="2:2">
      <c r="B556" s="705"/>
    </row>
    <row r="557" spans="2:2">
      <c r="B557" s="705"/>
    </row>
    <row r="558" spans="2:2">
      <c r="B558" s="705"/>
    </row>
    <row r="559" spans="2:2">
      <c r="B559" s="705"/>
    </row>
    <row r="560" spans="2:2">
      <c r="B560" s="705"/>
    </row>
    <row r="561" spans="2:2">
      <c r="B561" s="705"/>
    </row>
    <row r="562" spans="2:2">
      <c r="B562" s="705"/>
    </row>
    <row r="563" spans="2:2">
      <c r="B563" s="705"/>
    </row>
    <row r="564" spans="2:2">
      <c r="B564" s="705"/>
    </row>
    <row r="565" spans="2:2">
      <c r="B565" s="705"/>
    </row>
    <row r="566" spans="2:2">
      <c r="B566" s="705"/>
    </row>
    <row r="567" spans="2:2">
      <c r="B567" s="705"/>
    </row>
    <row r="568" spans="2:2">
      <c r="B568" s="705"/>
    </row>
  </sheetData>
  <mergeCells count="10">
    <mergeCell ref="D10:D11"/>
    <mergeCell ref="E10:E11"/>
    <mergeCell ref="F10:F11"/>
    <mergeCell ref="G10:G11"/>
    <mergeCell ref="H10:H11"/>
    <mergeCell ref="C2:H2"/>
    <mergeCell ref="C3:H3"/>
    <mergeCell ref="C4:H4"/>
    <mergeCell ref="C8:H8"/>
    <mergeCell ref="C9:H9"/>
  </mergeCell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78F5F-FA24-4FA6-A7A7-73BBF2E1122B}">
  <dimension ref="B2:R573"/>
  <sheetViews>
    <sheetView showGridLines="0" zoomScale="85" zoomScaleNormal="85" workbookViewId="0">
      <selection activeCell="I25" sqref="I25"/>
    </sheetView>
  </sheetViews>
  <sheetFormatPr baseColWidth="10" defaultColWidth="11.5546875" defaultRowHeight="14.4"/>
  <cols>
    <col min="1" max="1" width="11.5546875" style="687"/>
    <col min="2" max="2" width="24.6640625" style="687" customWidth="1"/>
    <col min="3" max="3" width="105.33203125" style="691" customWidth="1"/>
    <col min="4" max="4" width="19.44140625" style="691" customWidth="1"/>
    <col min="5" max="7" width="19.44140625" style="687" customWidth="1"/>
    <col min="8" max="8" width="14" style="687" bestFit="1" customWidth="1"/>
    <col min="9" max="9" width="26.5546875" style="687" customWidth="1"/>
    <col min="10" max="10" width="20.33203125" style="687" customWidth="1"/>
    <col min="11" max="11" width="21.5546875" style="687" customWidth="1"/>
    <col min="12" max="14" width="11.5546875" style="687"/>
    <col min="15" max="15" width="36.33203125" style="687" bestFit="1" customWidth="1"/>
    <col min="16" max="16" width="21.5546875" style="687" bestFit="1" customWidth="1"/>
    <col min="17" max="16384" width="11.5546875" style="687"/>
  </cols>
  <sheetData>
    <row r="2" spans="2:18" ht="14.4" customHeight="1">
      <c r="B2" s="225"/>
      <c r="C2" s="1979" t="s">
        <v>42</v>
      </c>
      <c r="D2" s="1979"/>
      <c r="E2" s="1979"/>
      <c r="F2" s="1979"/>
      <c r="G2" s="1979"/>
      <c r="H2" s="1979"/>
      <c r="I2" s="225"/>
      <c r="J2" s="225"/>
      <c r="K2" s="225"/>
      <c r="L2" s="225"/>
      <c r="M2" s="225"/>
      <c r="N2" s="225"/>
    </row>
    <row r="3" spans="2:18" ht="14.4" customHeight="1">
      <c r="B3" s="225"/>
      <c r="C3" s="1979" t="s">
        <v>43</v>
      </c>
      <c r="D3" s="1979"/>
      <c r="E3" s="1979"/>
      <c r="F3" s="1979"/>
      <c r="G3" s="1979"/>
      <c r="H3" s="1979"/>
      <c r="I3" s="225"/>
      <c r="J3" s="225"/>
      <c r="K3" s="225"/>
      <c r="L3" s="225"/>
      <c r="M3" s="225"/>
      <c r="N3" s="225"/>
    </row>
    <row r="4" spans="2:18" ht="14.4" customHeight="1">
      <c r="B4" s="688"/>
      <c r="C4" s="1999" t="s">
        <v>44</v>
      </c>
      <c r="D4" s="1999"/>
      <c r="E4" s="1999"/>
      <c r="F4" s="1999"/>
      <c r="G4" s="1999"/>
      <c r="H4" s="1999"/>
      <c r="I4" s="688"/>
      <c r="J4" s="688"/>
      <c r="K4" s="688"/>
      <c r="L4" s="688"/>
      <c r="M4" s="688"/>
      <c r="N4" s="688"/>
    </row>
    <row r="5" spans="2:18">
      <c r="B5" s="689"/>
      <c r="C5" s="690"/>
      <c r="D5" s="690"/>
      <c r="E5" s="689"/>
      <c r="F5" s="689"/>
      <c r="G5" s="689"/>
      <c r="H5" s="689"/>
      <c r="I5" s="689"/>
      <c r="J5" s="689"/>
      <c r="K5" s="689"/>
      <c r="L5" s="689"/>
      <c r="M5" s="689"/>
      <c r="N5" s="689"/>
    </row>
    <row r="6" spans="2:18">
      <c r="B6" s="689"/>
      <c r="I6" s="689"/>
      <c r="J6" s="689"/>
      <c r="K6" s="689"/>
      <c r="L6" s="689"/>
      <c r="M6" s="689"/>
      <c r="N6" s="689"/>
    </row>
    <row r="7" spans="2:18">
      <c r="B7" s="692"/>
      <c r="I7" s="692"/>
      <c r="J7" s="692"/>
      <c r="K7" s="692"/>
      <c r="L7" s="692"/>
      <c r="M7" s="692"/>
      <c r="N7" s="692"/>
    </row>
    <row r="8" spans="2:18">
      <c r="B8" s="689"/>
      <c r="C8" s="2000" t="s">
        <v>2686</v>
      </c>
      <c r="D8" s="2000"/>
      <c r="E8" s="2000"/>
      <c r="F8" s="2000"/>
      <c r="G8" s="2000"/>
      <c r="H8" s="2000"/>
      <c r="I8" s="689"/>
      <c r="J8" s="689"/>
      <c r="K8" s="689"/>
      <c r="L8" s="689"/>
      <c r="M8" s="689"/>
      <c r="N8" s="689"/>
    </row>
    <row r="9" spans="2:18">
      <c r="C9" s="2001" t="s">
        <v>61</v>
      </c>
      <c r="D9" s="2001"/>
      <c r="E9" s="2001"/>
      <c r="F9" s="2001"/>
      <c r="G9" s="2001"/>
      <c r="H9" s="2001"/>
    </row>
    <row r="10" spans="2:18" ht="20.399999999999999" customHeight="1">
      <c r="C10" s="661" t="s">
        <v>63</v>
      </c>
      <c r="D10" s="1997" t="s">
        <v>153</v>
      </c>
      <c r="E10" s="1997" t="s">
        <v>199</v>
      </c>
      <c r="F10" s="1997" t="s">
        <v>241</v>
      </c>
      <c r="G10" s="1997" t="s">
        <v>660</v>
      </c>
      <c r="H10" s="1997" t="s">
        <v>242</v>
      </c>
      <c r="I10" s="136"/>
      <c r="J10" s="136"/>
      <c r="K10" s="136"/>
      <c r="L10" s="136"/>
      <c r="M10" s="136"/>
      <c r="N10" s="136"/>
      <c r="O10" s="136"/>
      <c r="P10" s="136"/>
      <c r="Q10" s="136"/>
      <c r="R10" s="136"/>
    </row>
    <row r="11" spans="2:18">
      <c r="C11" s="693" t="s">
        <v>1473</v>
      </c>
      <c r="D11" s="1998"/>
      <c r="E11" s="1998"/>
      <c r="F11" s="1998"/>
      <c r="G11" s="1998"/>
      <c r="H11" s="1998"/>
      <c r="I11" s="136"/>
      <c r="J11" s="136"/>
      <c r="K11" s="136"/>
      <c r="L11" s="136"/>
      <c r="M11" s="136"/>
      <c r="N11" s="136"/>
      <c r="O11" s="136"/>
      <c r="P11" s="136"/>
      <c r="Q11" s="136"/>
      <c r="R11" s="136"/>
    </row>
    <row r="12" spans="2:18">
      <c r="C12" s="718" t="s">
        <v>2054</v>
      </c>
      <c r="D12" s="719">
        <v>465040841</v>
      </c>
      <c r="E12" s="719">
        <v>504912700.51999998</v>
      </c>
      <c r="F12" s="719">
        <v>211721392.33000004</v>
      </c>
      <c r="G12" s="719">
        <v>174307130.80000001</v>
      </c>
      <c r="H12" s="719">
        <v>145826970.98000002</v>
      </c>
      <c r="I12" s="136"/>
      <c r="J12" s="136"/>
      <c r="K12" s="136"/>
      <c r="L12" s="136"/>
      <c r="M12" s="136"/>
      <c r="N12" s="136"/>
      <c r="O12" s="136"/>
      <c r="P12" s="136"/>
      <c r="Q12" s="136"/>
      <c r="R12" s="136"/>
    </row>
    <row r="13" spans="2:18">
      <c r="C13" s="720" t="s">
        <v>2055</v>
      </c>
      <c r="D13" s="721">
        <v>465040841</v>
      </c>
      <c r="E13" s="721">
        <v>504912700.51999998</v>
      </c>
      <c r="F13" s="721">
        <v>211721392.33000004</v>
      </c>
      <c r="G13" s="721">
        <v>174307130.80000001</v>
      </c>
      <c r="H13" s="721">
        <v>145826970.98000002</v>
      </c>
      <c r="I13" s="136"/>
      <c r="J13" s="136"/>
      <c r="K13" s="136"/>
      <c r="L13" s="136"/>
      <c r="M13" s="136"/>
      <c r="N13" s="136"/>
      <c r="O13" s="136"/>
      <c r="P13" s="136"/>
      <c r="Q13" s="136"/>
      <c r="R13" s="136"/>
    </row>
    <row r="14" spans="2:18">
      <c r="C14" s="722" t="s">
        <v>2056</v>
      </c>
      <c r="D14" s="723">
        <v>465040841</v>
      </c>
      <c r="E14" s="723">
        <v>504912700.51999998</v>
      </c>
      <c r="F14" s="723">
        <v>211721392.33000004</v>
      </c>
      <c r="G14" s="723">
        <v>174307130.80000001</v>
      </c>
      <c r="H14" s="723">
        <v>145826970.98000002</v>
      </c>
      <c r="I14" s="136"/>
      <c r="J14" s="136"/>
      <c r="K14" s="136"/>
      <c r="L14" s="136"/>
      <c r="M14" s="136"/>
      <c r="N14" s="136"/>
      <c r="O14" s="136"/>
      <c r="P14" s="136"/>
      <c r="Q14" s="136"/>
      <c r="R14" s="136"/>
    </row>
    <row r="15" spans="2:18">
      <c r="C15" s="724" t="s">
        <v>1483</v>
      </c>
      <c r="D15" s="723">
        <v>333316167</v>
      </c>
      <c r="E15" s="723">
        <v>361032038.62</v>
      </c>
      <c r="F15" s="723">
        <v>177559154.06000003</v>
      </c>
      <c r="G15" s="723">
        <v>150577575.59</v>
      </c>
      <c r="H15" s="723">
        <v>124864254.47</v>
      </c>
      <c r="I15" s="136"/>
      <c r="J15" s="136"/>
      <c r="K15" s="136"/>
      <c r="L15" s="136"/>
      <c r="M15" s="136"/>
      <c r="N15" s="136"/>
      <c r="O15" s="136"/>
      <c r="P15" s="136"/>
      <c r="Q15" s="136"/>
      <c r="R15" s="136"/>
    </row>
    <row r="16" spans="2:18">
      <c r="C16" s="724" t="s">
        <v>2057</v>
      </c>
      <c r="D16" s="723">
        <v>58577000</v>
      </c>
      <c r="E16" s="723">
        <v>64387522.900000006</v>
      </c>
      <c r="F16" s="723">
        <v>26891272.940000001</v>
      </c>
      <c r="G16" s="723">
        <v>18558584.940000001</v>
      </c>
      <c r="H16" s="723">
        <v>15791746.24</v>
      </c>
      <c r="I16" s="136"/>
      <c r="J16" s="136"/>
      <c r="K16" s="136"/>
      <c r="L16" s="136"/>
      <c r="M16" s="136"/>
      <c r="N16" s="136"/>
      <c r="O16" s="136"/>
      <c r="P16" s="136"/>
      <c r="Q16" s="136"/>
      <c r="R16" s="136"/>
    </row>
    <row r="17" spans="3:18">
      <c r="C17" s="724" t="s">
        <v>2058</v>
      </c>
      <c r="D17" s="723">
        <v>47147674</v>
      </c>
      <c r="E17" s="723">
        <v>53493139</v>
      </c>
      <c r="F17" s="723">
        <v>7270965.3300000001</v>
      </c>
      <c r="G17" s="723">
        <v>5170970.2700000005</v>
      </c>
      <c r="H17" s="723">
        <v>5170970.2700000005</v>
      </c>
      <c r="I17" s="136"/>
      <c r="J17" s="136"/>
      <c r="K17" s="136"/>
      <c r="L17" s="136"/>
      <c r="M17" s="136"/>
      <c r="N17" s="136"/>
      <c r="O17" s="136"/>
      <c r="P17" s="136"/>
      <c r="Q17" s="136"/>
      <c r="R17" s="136"/>
    </row>
    <row r="18" spans="3:18">
      <c r="C18" s="724" t="s">
        <v>1478</v>
      </c>
      <c r="D18" s="723">
        <v>26000000</v>
      </c>
      <c r="E18" s="723">
        <v>26000000</v>
      </c>
      <c r="F18" s="723">
        <v>0</v>
      </c>
      <c r="G18" s="723">
        <v>0</v>
      </c>
      <c r="H18" s="723">
        <v>0</v>
      </c>
      <c r="I18" s="136"/>
      <c r="J18" s="136"/>
      <c r="K18" s="136"/>
      <c r="L18" s="136"/>
      <c r="M18" s="136"/>
      <c r="N18" s="136"/>
      <c r="O18" s="136"/>
      <c r="P18" s="136"/>
      <c r="Q18" s="136"/>
      <c r="R18" s="136"/>
    </row>
    <row r="19" spans="3:18">
      <c r="C19" s="718" t="s">
        <v>2059</v>
      </c>
      <c r="D19" s="719">
        <v>632521775</v>
      </c>
      <c r="E19" s="719">
        <v>632521775</v>
      </c>
      <c r="F19" s="719">
        <v>0</v>
      </c>
      <c r="G19" s="719">
        <v>0</v>
      </c>
      <c r="H19" s="719">
        <v>0</v>
      </c>
      <c r="I19" s="136"/>
      <c r="J19" s="136"/>
      <c r="K19" s="136"/>
      <c r="L19" s="136"/>
      <c r="M19" s="136"/>
      <c r="N19" s="136"/>
      <c r="O19" s="136"/>
      <c r="P19" s="136"/>
      <c r="Q19" s="136"/>
      <c r="R19" s="136"/>
    </row>
    <row r="20" spans="3:18">
      <c r="C20" s="720" t="s">
        <v>2060</v>
      </c>
      <c r="D20" s="721">
        <v>632521775</v>
      </c>
      <c r="E20" s="721">
        <v>632521775</v>
      </c>
      <c r="F20" s="721">
        <v>0</v>
      </c>
      <c r="G20" s="721">
        <v>0</v>
      </c>
      <c r="H20" s="721">
        <v>0</v>
      </c>
    </row>
    <row r="21" spans="3:18">
      <c r="C21" s="722" t="s">
        <v>2061</v>
      </c>
      <c r="D21" s="723">
        <v>632521775</v>
      </c>
      <c r="E21" s="723">
        <v>632521775</v>
      </c>
      <c r="F21" s="723">
        <v>0</v>
      </c>
      <c r="G21" s="723">
        <v>0</v>
      </c>
      <c r="H21" s="723">
        <v>0</v>
      </c>
    </row>
    <row r="22" spans="3:18">
      <c r="C22" s="724" t="s">
        <v>2062</v>
      </c>
      <c r="D22" s="723">
        <v>632521775</v>
      </c>
      <c r="E22" s="723">
        <v>632521775</v>
      </c>
      <c r="F22" s="723">
        <v>0</v>
      </c>
      <c r="G22" s="723">
        <v>0</v>
      </c>
      <c r="H22" s="723">
        <v>0</v>
      </c>
    </row>
    <row r="23" spans="3:18">
      <c r="C23" s="718" t="s">
        <v>2063</v>
      </c>
      <c r="D23" s="719">
        <v>1086818112</v>
      </c>
      <c r="E23" s="719">
        <v>1086818112</v>
      </c>
      <c r="F23" s="719">
        <v>0</v>
      </c>
      <c r="G23" s="719">
        <v>0</v>
      </c>
      <c r="H23" s="719">
        <v>0</v>
      </c>
    </row>
    <row r="24" spans="3:18">
      <c r="C24" s="720" t="s">
        <v>2064</v>
      </c>
      <c r="D24" s="721">
        <v>1086818112</v>
      </c>
      <c r="E24" s="721">
        <v>1086818112</v>
      </c>
      <c r="F24" s="721">
        <v>0</v>
      </c>
      <c r="G24" s="721">
        <v>0</v>
      </c>
      <c r="H24" s="721">
        <v>0</v>
      </c>
    </row>
    <row r="25" spans="3:18">
      <c r="C25" s="722" t="s">
        <v>2065</v>
      </c>
      <c r="D25" s="723">
        <v>1086818112</v>
      </c>
      <c r="E25" s="723">
        <v>1086818112</v>
      </c>
      <c r="F25" s="723">
        <v>0</v>
      </c>
      <c r="G25" s="723">
        <v>0</v>
      </c>
      <c r="H25" s="723">
        <v>0</v>
      </c>
    </row>
    <row r="26" spans="3:18">
      <c r="C26" s="724" t="s">
        <v>2066</v>
      </c>
      <c r="D26" s="723">
        <v>1079538112</v>
      </c>
      <c r="E26" s="723">
        <v>1079538112</v>
      </c>
      <c r="F26" s="723">
        <v>0</v>
      </c>
      <c r="G26" s="723">
        <v>0</v>
      </c>
      <c r="H26" s="723">
        <v>0</v>
      </c>
    </row>
    <row r="27" spans="3:18">
      <c r="C27" s="724" t="s">
        <v>1485</v>
      </c>
      <c r="D27" s="723">
        <v>7280000</v>
      </c>
      <c r="E27" s="723">
        <v>7280000</v>
      </c>
      <c r="F27" s="723">
        <v>0</v>
      </c>
      <c r="G27" s="723">
        <v>0</v>
      </c>
      <c r="H27" s="723">
        <v>0</v>
      </c>
    </row>
    <row r="28" spans="3:18">
      <c r="C28" s="718" t="s">
        <v>2067</v>
      </c>
      <c r="D28" s="719">
        <v>340000000</v>
      </c>
      <c r="E28" s="719">
        <v>462094620.13999999</v>
      </c>
      <c r="F28" s="719">
        <v>229934227.34999999</v>
      </c>
      <c r="G28" s="719">
        <v>211258779.42999995</v>
      </c>
      <c r="H28" s="719">
        <v>197342340.28999996</v>
      </c>
    </row>
    <row r="29" spans="3:18">
      <c r="C29" s="720" t="s">
        <v>2068</v>
      </c>
      <c r="D29" s="721">
        <v>340000000</v>
      </c>
      <c r="E29" s="721">
        <v>462094620.13999999</v>
      </c>
      <c r="F29" s="721">
        <v>229934227.34999999</v>
      </c>
      <c r="G29" s="721">
        <v>211258779.42999995</v>
      </c>
      <c r="H29" s="721">
        <v>197342340.28999996</v>
      </c>
    </row>
    <row r="30" spans="3:18">
      <c r="C30" s="722" t="s">
        <v>2069</v>
      </c>
      <c r="D30" s="723">
        <v>340000000</v>
      </c>
      <c r="E30" s="723">
        <v>462094620.13999999</v>
      </c>
      <c r="F30" s="723">
        <v>229934227.34999999</v>
      </c>
      <c r="G30" s="723">
        <v>211258779.42999995</v>
      </c>
      <c r="H30" s="723">
        <v>197342340.28999996</v>
      </c>
    </row>
    <row r="31" spans="3:18">
      <c r="C31" s="724" t="s">
        <v>2070</v>
      </c>
      <c r="D31" s="723">
        <v>337100000</v>
      </c>
      <c r="E31" s="723">
        <v>459194620.13999999</v>
      </c>
      <c r="F31" s="723">
        <v>228377438.12</v>
      </c>
      <c r="G31" s="723">
        <v>209701990.19999996</v>
      </c>
      <c r="H31" s="723">
        <v>195785551.05999997</v>
      </c>
    </row>
    <row r="32" spans="3:18">
      <c r="C32" s="724" t="s">
        <v>1478</v>
      </c>
      <c r="D32" s="723">
        <v>2700000</v>
      </c>
      <c r="E32" s="723">
        <v>2700000</v>
      </c>
      <c r="F32" s="723">
        <v>1556789.23</v>
      </c>
      <c r="G32" s="723">
        <v>1556789.23</v>
      </c>
      <c r="H32" s="723">
        <v>1556789.23</v>
      </c>
    </row>
    <row r="33" spans="3:8">
      <c r="C33" s="724" t="s">
        <v>1485</v>
      </c>
      <c r="D33" s="723">
        <v>200000</v>
      </c>
      <c r="E33" s="723">
        <v>200000</v>
      </c>
      <c r="F33" s="723">
        <v>0</v>
      </c>
      <c r="G33" s="723">
        <v>0</v>
      </c>
      <c r="H33" s="723">
        <v>0</v>
      </c>
    </row>
    <row r="34" spans="3:8">
      <c r="C34" s="718" t="s">
        <v>2071</v>
      </c>
      <c r="D34" s="719">
        <v>54192376662</v>
      </c>
      <c r="E34" s="719">
        <v>54192376662</v>
      </c>
      <c r="F34" s="719">
        <v>0</v>
      </c>
      <c r="G34" s="719">
        <v>0</v>
      </c>
      <c r="H34" s="719">
        <v>0</v>
      </c>
    </row>
    <row r="35" spans="3:8">
      <c r="C35" s="720" t="s">
        <v>2072</v>
      </c>
      <c r="D35" s="721">
        <v>54192376662</v>
      </c>
      <c r="E35" s="721">
        <v>54192376662</v>
      </c>
      <c r="F35" s="721">
        <v>0</v>
      </c>
      <c r="G35" s="721">
        <v>0</v>
      </c>
      <c r="H35" s="721">
        <v>0</v>
      </c>
    </row>
    <row r="36" spans="3:8">
      <c r="C36" s="722" t="s">
        <v>2073</v>
      </c>
      <c r="D36" s="723">
        <v>54192376662</v>
      </c>
      <c r="E36" s="723">
        <v>54192376662</v>
      </c>
      <c r="F36" s="723">
        <v>0</v>
      </c>
      <c r="G36" s="723">
        <v>0</v>
      </c>
      <c r="H36" s="723">
        <v>0</v>
      </c>
    </row>
    <row r="37" spans="3:8">
      <c r="C37" s="724" t="s">
        <v>1483</v>
      </c>
      <c r="D37" s="723">
        <v>2659723504</v>
      </c>
      <c r="E37" s="723">
        <v>2659723504</v>
      </c>
      <c r="F37" s="723">
        <v>0</v>
      </c>
      <c r="G37" s="723">
        <v>0</v>
      </c>
      <c r="H37" s="723">
        <v>0</v>
      </c>
    </row>
    <row r="38" spans="3:8">
      <c r="C38" s="724" t="s">
        <v>2074</v>
      </c>
      <c r="D38" s="723">
        <v>51456653158</v>
      </c>
      <c r="E38" s="723">
        <v>51456653158</v>
      </c>
      <c r="F38" s="723">
        <v>0</v>
      </c>
      <c r="G38" s="723">
        <v>0</v>
      </c>
      <c r="H38" s="723">
        <v>0</v>
      </c>
    </row>
    <row r="39" spans="3:8">
      <c r="C39" s="724" t="s">
        <v>1478</v>
      </c>
      <c r="D39" s="723">
        <v>76000000</v>
      </c>
      <c r="E39" s="723">
        <v>76000000</v>
      </c>
      <c r="F39" s="723">
        <v>0</v>
      </c>
      <c r="G39" s="723">
        <v>0</v>
      </c>
      <c r="H39" s="723">
        <v>0</v>
      </c>
    </row>
    <row r="40" spans="3:8">
      <c r="C40" s="718" t="s">
        <v>2075</v>
      </c>
      <c r="D40" s="719">
        <v>440214337</v>
      </c>
      <c r="E40" s="719">
        <v>440214337</v>
      </c>
      <c r="F40" s="719">
        <v>132512961.62000006</v>
      </c>
      <c r="G40" s="719">
        <v>110100484.48000003</v>
      </c>
      <c r="H40" s="719">
        <v>103089619.08000004</v>
      </c>
    </row>
    <row r="41" spans="3:8">
      <c r="C41" s="720" t="s">
        <v>2076</v>
      </c>
      <c r="D41" s="721">
        <v>440214337</v>
      </c>
      <c r="E41" s="721">
        <v>440214337</v>
      </c>
      <c r="F41" s="721">
        <v>132512961.62000006</v>
      </c>
      <c r="G41" s="721">
        <v>110100484.48000003</v>
      </c>
      <c r="H41" s="721">
        <v>103089619.08000004</v>
      </c>
    </row>
    <row r="42" spans="3:8">
      <c r="C42" s="722" t="s">
        <v>2077</v>
      </c>
      <c r="D42" s="723">
        <v>440214337</v>
      </c>
      <c r="E42" s="723">
        <v>440214337</v>
      </c>
      <c r="F42" s="723">
        <v>132512961.62000006</v>
      </c>
      <c r="G42" s="723">
        <v>110100484.48000003</v>
      </c>
      <c r="H42" s="723">
        <v>103089619.08000004</v>
      </c>
    </row>
    <row r="43" spans="3:8">
      <c r="C43" s="724" t="s">
        <v>2078</v>
      </c>
      <c r="D43" s="723">
        <v>439014337</v>
      </c>
      <c r="E43" s="723">
        <v>439014337</v>
      </c>
      <c r="F43" s="723">
        <v>132277663.22000006</v>
      </c>
      <c r="G43" s="723">
        <v>109865186.08000003</v>
      </c>
      <c r="H43" s="723">
        <v>102854320.68000004</v>
      </c>
    </row>
    <row r="44" spans="3:8">
      <c r="C44" s="724" t="s">
        <v>1478</v>
      </c>
      <c r="D44" s="723">
        <v>1200000</v>
      </c>
      <c r="E44" s="723">
        <v>1200000</v>
      </c>
      <c r="F44" s="723">
        <v>235298.4</v>
      </c>
      <c r="G44" s="723">
        <v>235298.4</v>
      </c>
      <c r="H44" s="723">
        <v>235298.4</v>
      </c>
    </row>
    <row r="45" spans="3:8">
      <c r="C45" s="718" t="s">
        <v>2079</v>
      </c>
      <c r="D45" s="719">
        <v>2005000000</v>
      </c>
      <c r="E45" s="719">
        <v>2005000000</v>
      </c>
      <c r="F45" s="719">
        <v>483455557.00999999</v>
      </c>
      <c r="G45" s="719">
        <v>442999270.08000004</v>
      </c>
      <c r="H45" s="719">
        <v>425927705.26999998</v>
      </c>
    </row>
    <row r="46" spans="3:8">
      <c r="C46" s="720" t="s">
        <v>2080</v>
      </c>
      <c r="D46" s="721">
        <v>2005000000</v>
      </c>
      <c r="E46" s="721">
        <v>2005000000</v>
      </c>
      <c r="F46" s="721">
        <v>483455557.00999999</v>
      </c>
      <c r="G46" s="721">
        <v>442999270.08000004</v>
      </c>
      <c r="H46" s="721">
        <v>425927705.26999998</v>
      </c>
    </row>
    <row r="47" spans="3:8">
      <c r="C47" s="722" t="s">
        <v>2081</v>
      </c>
      <c r="D47" s="723">
        <v>2005000000</v>
      </c>
      <c r="E47" s="723">
        <v>2005000000</v>
      </c>
      <c r="F47" s="723">
        <v>483455557.00999999</v>
      </c>
      <c r="G47" s="723">
        <v>442999270.08000004</v>
      </c>
      <c r="H47" s="723">
        <v>425927705.26999998</v>
      </c>
    </row>
    <row r="48" spans="3:8">
      <c r="C48" s="724" t="s">
        <v>2082</v>
      </c>
      <c r="D48" s="723">
        <v>2005000000</v>
      </c>
      <c r="E48" s="723">
        <v>2005000000</v>
      </c>
      <c r="F48" s="723">
        <v>483455557.00999999</v>
      </c>
      <c r="G48" s="723">
        <v>442999270.08000004</v>
      </c>
      <c r="H48" s="723">
        <v>425927705.26999998</v>
      </c>
    </row>
    <row r="49" spans="3:8">
      <c r="C49" s="718" t="s">
        <v>2083</v>
      </c>
      <c r="D49" s="719">
        <v>21400400819</v>
      </c>
      <c r="E49" s="719">
        <v>21737415441.279999</v>
      </c>
      <c r="F49" s="719">
        <v>10405589025.16</v>
      </c>
      <c r="G49" s="719">
        <v>10294985891.98</v>
      </c>
      <c r="H49" s="719">
        <v>10262819732.01</v>
      </c>
    </row>
    <row r="50" spans="3:8">
      <c r="C50" s="720" t="s">
        <v>2084</v>
      </c>
      <c r="D50" s="721">
        <v>21400400819</v>
      </c>
      <c r="E50" s="721">
        <v>21737415441.279999</v>
      </c>
      <c r="F50" s="721">
        <v>10405589025.16</v>
      </c>
      <c r="G50" s="721">
        <v>10294985891.98</v>
      </c>
      <c r="H50" s="721">
        <v>10262819732.01</v>
      </c>
    </row>
    <row r="51" spans="3:8">
      <c r="C51" s="722" t="s">
        <v>2085</v>
      </c>
      <c r="D51" s="723">
        <v>21400400819</v>
      </c>
      <c r="E51" s="723">
        <v>21737415441.279999</v>
      </c>
      <c r="F51" s="723">
        <v>10405589025.16</v>
      </c>
      <c r="G51" s="723">
        <v>10294985891.98</v>
      </c>
      <c r="H51" s="723">
        <v>10262819732.01</v>
      </c>
    </row>
    <row r="52" spans="3:8">
      <c r="C52" s="724" t="s">
        <v>2086</v>
      </c>
      <c r="D52" s="723">
        <v>820428000</v>
      </c>
      <c r="E52" s="723">
        <v>1157442622.28</v>
      </c>
      <c r="F52" s="723">
        <v>557562449.13999987</v>
      </c>
      <c r="G52" s="723">
        <v>446959315.95999998</v>
      </c>
      <c r="H52" s="723">
        <v>414793155.99000007</v>
      </c>
    </row>
    <row r="53" spans="3:8">
      <c r="C53" s="724" t="s">
        <v>1478</v>
      </c>
      <c r="D53" s="723">
        <v>12000</v>
      </c>
      <c r="E53" s="723">
        <v>12000</v>
      </c>
      <c r="F53" s="723">
        <v>0</v>
      </c>
      <c r="G53" s="723">
        <v>0</v>
      </c>
      <c r="H53" s="723">
        <v>0</v>
      </c>
    </row>
    <row r="54" spans="3:8">
      <c r="C54" s="724" t="s">
        <v>1485</v>
      </c>
      <c r="D54" s="723">
        <v>20579960819</v>
      </c>
      <c r="E54" s="723">
        <v>20579960819</v>
      </c>
      <c r="F54" s="723">
        <v>9848026576.0200005</v>
      </c>
      <c r="G54" s="723">
        <v>9848026576.0200005</v>
      </c>
      <c r="H54" s="723">
        <v>9848026576.0200005</v>
      </c>
    </row>
    <row r="55" spans="3:8" ht="15" thickBot="1">
      <c r="C55" s="711" t="s">
        <v>54</v>
      </c>
      <c r="D55" s="712">
        <v>80562372546</v>
      </c>
      <c r="E55" s="712">
        <v>81061353647.940002</v>
      </c>
      <c r="F55" s="712">
        <v>11463213163.470001</v>
      </c>
      <c r="G55" s="712">
        <v>11233651556.77</v>
      </c>
      <c r="H55" s="713">
        <v>11135006367.630001</v>
      </c>
    </row>
    <row r="56" spans="3:8">
      <c r="C56"/>
      <c r="D56"/>
      <c r="E56"/>
      <c r="F56"/>
      <c r="G56"/>
      <c r="H56"/>
    </row>
    <row r="57" spans="3:8">
      <c r="C57" s="681" t="s">
        <v>658</v>
      </c>
    </row>
    <row r="58" spans="3:8">
      <c r="C58" s="681" t="s">
        <v>861</v>
      </c>
    </row>
    <row r="59" spans="3:8">
      <c r="C59" s="681" t="s">
        <v>862</v>
      </c>
    </row>
    <row r="112" spans="2:2">
      <c r="B112" s="702"/>
    </row>
    <row r="113" spans="2:2">
      <c r="B113" s="702"/>
    </row>
    <row r="114" spans="2:2">
      <c r="B114" s="702"/>
    </row>
    <row r="115" spans="2:2">
      <c r="B115" s="702"/>
    </row>
    <row r="116" spans="2:2">
      <c r="B116" s="702"/>
    </row>
    <row r="117" spans="2:2">
      <c r="B117" s="702"/>
    </row>
    <row r="118" spans="2:2">
      <c r="B118" s="702"/>
    </row>
    <row r="119" spans="2:2">
      <c r="B119" s="702"/>
    </row>
    <row r="120" spans="2:2">
      <c r="B120" s="702"/>
    </row>
    <row r="121" spans="2:2">
      <c r="B121" s="702"/>
    </row>
    <row r="122" spans="2:2">
      <c r="B122" s="702"/>
    </row>
    <row r="123" spans="2:2">
      <c r="B123" s="702"/>
    </row>
    <row r="124" spans="2:2">
      <c r="B124" s="702"/>
    </row>
    <row r="125" spans="2:2">
      <c r="B125" s="702"/>
    </row>
    <row r="126" spans="2:2">
      <c r="B126" s="702"/>
    </row>
    <row r="127" spans="2:2">
      <c r="B127" s="702"/>
    </row>
    <row r="128" spans="2:2">
      <c r="B128" s="702"/>
    </row>
    <row r="129" spans="2:2">
      <c r="B129" s="702"/>
    </row>
    <row r="130" spans="2:2">
      <c r="B130" s="702"/>
    </row>
    <row r="131" spans="2:2">
      <c r="B131" s="702"/>
    </row>
    <row r="132" spans="2:2">
      <c r="B132" s="702"/>
    </row>
    <row r="133" spans="2:2">
      <c r="B133" s="702"/>
    </row>
    <row r="134" spans="2:2">
      <c r="B134" s="702"/>
    </row>
    <row r="135" spans="2:2">
      <c r="B135" s="702"/>
    </row>
    <row r="136" spans="2:2">
      <c r="B136" s="702"/>
    </row>
    <row r="137" spans="2:2">
      <c r="B137" s="702"/>
    </row>
    <row r="138" spans="2:2">
      <c r="B138" s="702"/>
    </row>
    <row r="139" spans="2:2">
      <c r="B139" s="702"/>
    </row>
    <row r="140" spans="2:2">
      <c r="B140" s="702"/>
    </row>
    <row r="141" spans="2:2">
      <c r="B141" s="702"/>
    </row>
    <row r="142" spans="2:2">
      <c r="B142" s="702"/>
    </row>
    <row r="143" spans="2:2">
      <c r="B143" s="702"/>
    </row>
    <row r="144" spans="2:2">
      <c r="B144" s="702"/>
    </row>
    <row r="145" spans="2:2">
      <c r="B145" s="702"/>
    </row>
    <row r="146" spans="2:2">
      <c r="B146" s="702"/>
    </row>
    <row r="147" spans="2:2">
      <c r="B147" s="702"/>
    </row>
    <row r="148" spans="2:2">
      <c r="B148" s="702"/>
    </row>
    <row r="149" spans="2:2">
      <c r="B149" s="702"/>
    </row>
    <row r="150" spans="2:2">
      <c r="B150" s="702"/>
    </row>
    <row r="151" spans="2:2">
      <c r="B151" s="702"/>
    </row>
    <row r="152" spans="2:2">
      <c r="B152" s="702"/>
    </row>
    <row r="153" spans="2:2">
      <c r="B153" s="702"/>
    </row>
    <row r="154" spans="2:2">
      <c r="B154" s="702"/>
    </row>
    <row r="155" spans="2:2">
      <c r="B155" s="702"/>
    </row>
    <row r="156" spans="2:2">
      <c r="B156" s="702"/>
    </row>
    <row r="157" spans="2:2">
      <c r="B157" s="702"/>
    </row>
    <row r="158" spans="2:2">
      <c r="B158" s="702"/>
    </row>
    <row r="159" spans="2:2">
      <c r="B159" s="702"/>
    </row>
    <row r="160" spans="2:2">
      <c r="B160" s="702"/>
    </row>
    <row r="161" spans="2:2">
      <c r="B161" s="702"/>
    </row>
    <row r="162" spans="2:2">
      <c r="B162" s="702"/>
    </row>
    <row r="163" spans="2:2">
      <c r="B163" s="702"/>
    </row>
    <row r="164" spans="2:2">
      <c r="B164" s="702"/>
    </row>
    <row r="165" spans="2:2">
      <c r="B165" s="702"/>
    </row>
    <row r="166" spans="2:2">
      <c r="B166" s="702"/>
    </row>
    <row r="167" spans="2:2">
      <c r="B167" s="702"/>
    </row>
    <row r="168" spans="2:2">
      <c r="B168" s="702"/>
    </row>
    <row r="169" spans="2:2">
      <c r="B169" s="702"/>
    </row>
    <row r="170" spans="2:2">
      <c r="B170" s="702"/>
    </row>
    <row r="171" spans="2:2">
      <c r="B171" s="702"/>
    </row>
    <row r="172" spans="2:2">
      <c r="B172" s="702"/>
    </row>
    <row r="173" spans="2:2">
      <c r="B173" s="702"/>
    </row>
    <row r="174" spans="2:2">
      <c r="B174" s="702"/>
    </row>
    <row r="175" spans="2:2">
      <c r="B175" s="702"/>
    </row>
    <row r="176" spans="2:2">
      <c r="B176" s="702"/>
    </row>
    <row r="177" spans="2:2">
      <c r="B177" s="702"/>
    </row>
    <row r="178" spans="2:2">
      <c r="B178" s="702"/>
    </row>
    <row r="179" spans="2:2">
      <c r="B179" s="702"/>
    </row>
    <row r="180" spans="2:2">
      <c r="B180" s="702"/>
    </row>
    <row r="181" spans="2:2">
      <c r="B181" s="702"/>
    </row>
    <row r="182" spans="2:2">
      <c r="B182" s="702"/>
    </row>
    <row r="183" spans="2:2">
      <c r="B183" s="702"/>
    </row>
    <row r="184" spans="2:2">
      <c r="B184" s="702"/>
    </row>
    <row r="185" spans="2:2">
      <c r="B185" s="702"/>
    </row>
    <row r="186" spans="2:2">
      <c r="B186" s="702"/>
    </row>
    <row r="187" spans="2:2">
      <c r="B187" s="702"/>
    </row>
    <row r="188" spans="2:2">
      <c r="B188" s="702"/>
    </row>
    <row r="189" spans="2:2">
      <c r="B189" s="702"/>
    </row>
    <row r="190" spans="2:2">
      <c r="B190" s="702"/>
    </row>
    <row r="191" spans="2:2">
      <c r="B191" s="702"/>
    </row>
    <row r="192" spans="2:2">
      <c r="B192" s="702"/>
    </row>
    <row r="193" spans="2:2">
      <c r="B193" s="702"/>
    </row>
    <row r="194" spans="2:2">
      <c r="B194" s="702"/>
    </row>
    <row r="195" spans="2:2">
      <c r="B195" s="702"/>
    </row>
    <row r="196" spans="2:2">
      <c r="B196" s="702"/>
    </row>
    <row r="197" spans="2:2">
      <c r="B197" s="702"/>
    </row>
    <row r="198" spans="2:2">
      <c r="B198" s="702"/>
    </row>
    <row r="199" spans="2:2">
      <c r="B199" s="702"/>
    </row>
    <row r="200" spans="2:2">
      <c r="B200" s="702"/>
    </row>
    <row r="201" spans="2:2">
      <c r="B201" s="702"/>
    </row>
    <row r="202" spans="2:2">
      <c r="B202" s="702"/>
    </row>
    <row r="203" spans="2:2">
      <c r="B203" s="702"/>
    </row>
    <row r="204" spans="2:2">
      <c r="B204" s="702"/>
    </row>
    <row r="205" spans="2:2">
      <c r="B205" s="702"/>
    </row>
    <row r="206" spans="2:2">
      <c r="B206" s="702"/>
    </row>
    <row r="207" spans="2:2">
      <c r="B207" s="702"/>
    </row>
    <row r="208" spans="2:2">
      <c r="B208" s="702"/>
    </row>
    <row r="209" spans="2:2">
      <c r="B209" s="702"/>
    </row>
    <row r="210" spans="2:2">
      <c r="B210" s="702"/>
    </row>
    <row r="211" spans="2:2">
      <c r="B211" s="702"/>
    </row>
    <row r="212" spans="2:2">
      <c r="B212" s="702"/>
    </row>
    <row r="213" spans="2:2">
      <c r="B213" s="702"/>
    </row>
    <row r="214" spans="2:2">
      <c r="B214" s="702"/>
    </row>
    <row r="215" spans="2:2">
      <c r="B215" s="702"/>
    </row>
    <row r="216" spans="2:2">
      <c r="B216" s="702"/>
    </row>
    <row r="217" spans="2:2">
      <c r="B217" s="702"/>
    </row>
    <row r="218" spans="2:2">
      <c r="B218" s="702"/>
    </row>
    <row r="219" spans="2:2">
      <c r="B219" s="702"/>
    </row>
    <row r="220" spans="2:2">
      <c r="B220" s="702"/>
    </row>
    <row r="221" spans="2:2">
      <c r="B221" s="702"/>
    </row>
    <row r="222" spans="2:2">
      <c r="B222" s="702"/>
    </row>
    <row r="223" spans="2:2">
      <c r="B223" s="702"/>
    </row>
    <row r="224" spans="2:2">
      <c r="B224" s="702"/>
    </row>
    <row r="225" spans="2:2">
      <c r="B225" s="702"/>
    </row>
    <row r="226" spans="2:2">
      <c r="B226" s="702"/>
    </row>
    <row r="227" spans="2:2">
      <c r="B227" s="702"/>
    </row>
    <row r="228" spans="2:2">
      <c r="B228" s="702"/>
    </row>
    <row r="229" spans="2:2">
      <c r="B229" s="705"/>
    </row>
    <row r="230" spans="2:2">
      <c r="B230" s="705"/>
    </row>
    <row r="231" spans="2:2">
      <c r="B231" s="705"/>
    </row>
    <row r="232" spans="2:2">
      <c r="B232" s="705"/>
    </row>
    <row r="233" spans="2:2">
      <c r="B233" s="705"/>
    </row>
    <row r="234" spans="2:2">
      <c r="B234" s="705"/>
    </row>
    <row r="235" spans="2:2">
      <c r="B235" s="705"/>
    </row>
    <row r="236" spans="2:2">
      <c r="B236" s="705"/>
    </row>
    <row r="237" spans="2:2">
      <c r="B237" s="705"/>
    </row>
    <row r="238" spans="2:2">
      <c r="B238" s="705"/>
    </row>
    <row r="239" spans="2:2">
      <c r="B239" s="705"/>
    </row>
    <row r="240" spans="2:2">
      <c r="B240" s="705"/>
    </row>
    <row r="241" spans="2:2">
      <c r="B241" s="705"/>
    </row>
    <row r="242" spans="2:2">
      <c r="B242" s="705"/>
    </row>
    <row r="243" spans="2:2">
      <c r="B243" s="705"/>
    </row>
    <row r="244" spans="2:2">
      <c r="B244" s="705"/>
    </row>
    <row r="245" spans="2:2">
      <c r="B245" s="705"/>
    </row>
    <row r="246" spans="2:2">
      <c r="B246" s="705"/>
    </row>
    <row r="247" spans="2:2">
      <c r="B247" s="705"/>
    </row>
    <row r="248" spans="2:2">
      <c r="B248" s="705"/>
    </row>
    <row r="249" spans="2:2">
      <c r="B249" s="705"/>
    </row>
    <row r="250" spans="2:2">
      <c r="B250" s="705"/>
    </row>
    <row r="251" spans="2:2">
      <c r="B251" s="705"/>
    </row>
    <row r="252" spans="2:2">
      <c r="B252" s="705"/>
    </row>
    <row r="253" spans="2:2">
      <c r="B253" s="705"/>
    </row>
    <row r="254" spans="2:2">
      <c r="B254" s="705"/>
    </row>
    <row r="255" spans="2:2">
      <c r="B255" s="705"/>
    </row>
    <row r="256" spans="2:2">
      <c r="B256" s="705"/>
    </row>
    <row r="257" spans="2:2">
      <c r="B257" s="705"/>
    </row>
    <row r="258" spans="2:2">
      <c r="B258" s="705"/>
    </row>
    <row r="259" spans="2:2">
      <c r="B259" s="705"/>
    </row>
    <row r="260" spans="2:2">
      <c r="B260" s="705"/>
    </row>
    <row r="261" spans="2:2">
      <c r="B261" s="705"/>
    </row>
    <row r="262" spans="2:2">
      <c r="B262" s="705"/>
    </row>
    <row r="263" spans="2:2">
      <c r="B263" s="705"/>
    </row>
    <row r="264" spans="2:2">
      <c r="B264" s="705"/>
    </row>
    <row r="265" spans="2:2">
      <c r="B265" s="705"/>
    </row>
    <row r="266" spans="2:2">
      <c r="B266" s="705"/>
    </row>
    <row r="267" spans="2:2">
      <c r="B267" s="705"/>
    </row>
    <row r="268" spans="2:2">
      <c r="B268" s="705"/>
    </row>
    <row r="269" spans="2:2">
      <c r="B269" s="705"/>
    </row>
    <row r="270" spans="2:2">
      <c r="B270" s="705"/>
    </row>
    <row r="271" spans="2:2">
      <c r="B271" s="705"/>
    </row>
    <row r="272" spans="2:2">
      <c r="B272" s="705"/>
    </row>
    <row r="273" spans="2:2">
      <c r="B273" s="705"/>
    </row>
    <row r="274" spans="2:2">
      <c r="B274" s="705"/>
    </row>
    <row r="275" spans="2:2">
      <c r="B275" s="705"/>
    </row>
    <row r="276" spans="2:2">
      <c r="B276" s="705"/>
    </row>
    <row r="277" spans="2:2">
      <c r="B277" s="705"/>
    </row>
    <row r="278" spans="2:2">
      <c r="B278" s="705"/>
    </row>
    <row r="279" spans="2:2">
      <c r="B279" s="705"/>
    </row>
    <row r="280" spans="2:2">
      <c r="B280" s="705"/>
    </row>
    <row r="281" spans="2:2">
      <c r="B281" s="705"/>
    </row>
    <row r="282" spans="2:2">
      <c r="B282" s="705"/>
    </row>
    <row r="283" spans="2:2">
      <c r="B283" s="705"/>
    </row>
    <row r="284" spans="2:2">
      <c r="B284" s="705"/>
    </row>
    <row r="285" spans="2:2">
      <c r="B285" s="705"/>
    </row>
    <row r="286" spans="2:2">
      <c r="B286" s="705"/>
    </row>
    <row r="287" spans="2:2">
      <c r="B287" s="705"/>
    </row>
    <row r="288" spans="2:2">
      <c r="B288" s="705"/>
    </row>
    <row r="289" spans="2:2">
      <c r="B289" s="705"/>
    </row>
    <row r="290" spans="2:2">
      <c r="B290" s="705"/>
    </row>
    <row r="291" spans="2:2">
      <c r="B291" s="705"/>
    </row>
    <row r="292" spans="2:2">
      <c r="B292" s="705"/>
    </row>
    <row r="293" spans="2:2">
      <c r="B293" s="705"/>
    </row>
    <row r="294" spans="2:2">
      <c r="B294" s="705"/>
    </row>
    <row r="295" spans="2:2">
      <c r="B295" s="705"/>
    </row>
    <row r="296" spans="2:2">
      <c r="B296" s="705"/>
    </row>
    <row r="297" spans="2:2">
      <c r="B297" s="705"/>
    </row>
    <row r="298" spans="2:2">
      <c r="B298" s="705"/>
    </row>
    <row r="299" spans="2:2">
      <c r="B299" s="705"/>
    </row>
    <row r="300" spans="2:2">
      <c r="B300" s="705"/>
    </row>
    <row r="301" spans="2:2">
      <c r="B301" s="705"/>
    </row>
    <row r="302" spans="2:2">
      <c r="B302" s="705"/>
    </row>
    <row r="303" spans="2:2">
      <c r="B303" s="705"/>
    </row>
    <row r="304" spans="2:2">
      <c r="B304" s="705"/>
    </row>
    <row r="305" spans="2:2">
      <c r="B305" s="705"/>
    </row>
    <row r="306" spans="2:2">
      <c r="B306" s="705"/>
    </row>
    <row r="307" spans="2:2">
      <c r="B307" s="705"/>
    </row>
    <row r="308" spans="2:2">
      <c r="B308" s="705"/>
    </row>
    <row r="309" spans="2:2">
      <c r="B309" s="705"/>
    </row>
    <row r="310" spans="2:2">
      <c r="B310" s="705"/>
    </row>
    <row r="311" spans="2:2">
      <c r="B311" s="705"/>
    </row>
    <row r="312" spans="2:2">
      <c r="B312" s="705"/>
    </row>
    <row r="313" spans="2:2">
      <c r="B313" s="705"/>
    </row>
    <row r="314" spans="2:2">
      <c r="B314" s="705"/>
    </row>
    <row r="315" spans="2:2">
      <c r="B315" s="705"/>
    </row>
    <row r="316" spans="2:2">
      <c r="B316" s="705"/>
    </row>
    <row r="317" spans="2:2">
      <c r="B317" s="705"/>
    </row>
    <row r="318" spans="2:2">
      <c r="B318" s="705"/>
    </row>
    <row r="319" spans="2:2">
      <c r="B319" s="705"/>
    </row>
    <row r="320" spans="2:2">
      <c r="B320" s="705"/>
    </row>
    <row r="321" spans="2:2">
      <c r="B321" s="705"/>
    </row>
    <row r="322" spans="2:2">
      <c r="B322" s="705"/>
    </row>
    <row r="323" spans="2:2">
      <c r="B323" s="705"/>
    </row>
    <row r="324" spans="2:2">
      <c r="B324" s="705"/>
    </row>
    <row r="325" spans="2:2">
      <c r="B325" s="705"/>
    </row>
    <row r="326" spans="2:2">
      <c r="B326" s="705"/>
    </row>
    <row r="327" spans="2:2">
      <c r="B327" s="705"/>
    </row>
    <row r="328" spans="2:2">
      <c r="B328" s="705"/>
    </row>
    <row r="329" spans="2:2">
      <c r="B329" s="705"/>
    </row>
    <row r="330" spans="2:2">
      <c r="B330" s="705"/>
    </row>
    <row r="331" spans="2:2">
      <c r="B331" s="705"/>
    </row>
    <row r="332" spans="2:2">
      <c r="B332" s="705"/>
    </row>
    <row r="333" spans="2:2">
      <c r="B333" s="705"/>
    </row>
    <row r="334" spans="2:2">
      <c r="B334" s="705"/>
    </row>
    <row r="335" spans="2:2">
      <c r="B335" s="705"/>
    </row>
    <row r="336" spans="2:2">
      <c r="B336" s="705"/>
    </row>
    <row r="337" spans="2:2">
      <c r="B337" s="705"/>
    </row>
    <row r="338" spans="2:2">
      <c r="B338" s="705"/>
    </row>
    <row r="339" spans="2:2">
      <c r="B339" s="705"/>
    </row>
    <row r="340" spans="2:2">
      <c r="B340" s="705"/>
    </row>
    <row r="341" spans="2:2">
      <c r="B341" s="705"/>
    </row>
    <row r="342" spans="2:2">
      <c r="B342" s="705"/>
    </row>
    <row r="343" spans="2:2">
      <c r="B343" s="705"/>
    </row>
    <row r="344" spans="2:2">
      <c r="B344" s="705"/>
    </row>
    <row r="345" spans="2:2">
      <c r="B345" s="705"/>
    </row>
    <row r="346" spans="2:2">
      <c r="B346" s="705"/>
    </row>
    <row r="347" spans="2:2">
      <c r="B347" s="705"/>
    </row>
    <row r="348" spans="2:2">
      <c r="B348" s="705"/>
    </row>
    <row r="349" spans="2:2">
      <c r="B349" s="705"/>
    </row>
    <row r="350" spans="2:2">
      <c r="B350" s="705"/>
    </row>
    <row r="351" spans="2:2">
      <c r="B351" s="705"/>
    </row>
    <row r="352" spans="2:2">
      <c r="B352" s="705"/>
    </row>
    <row r="353" spans="2:2">
      <c r="B353" s="705"/>
    </row>
    <row r="354" spans="2:2">
      <c r="B354" s="705"/>
    </row>
    <row r="355" spans="2:2">
      <c r="B355" s="705"/>
    </row>
    <row r="356" spans="2:2">
      <c r="B356" s="705"/>
    </row>
    <row r="357" spans="2:2">
      <c r="B357" s="705"/>
    </row>
    <row r="358" spans="2:2">
      <c r="B358" s="705"/>
    </row>
    <row r="359" spans="2:2">
      <c r="B359" s="705"/>
    </row>
    <row r="360" spans="2:2">
      <c r="B360" s="705"/>
    </row>
    <row r="361" spans="2:2">
      <c r="B361" s="705"/>
    </row>
    <row r="362" spans="2:2">
      <c r="B362" s="705"/>
    </row>
    <row r="363" spans="2:2">
      <c r="B363" s="705"/>
    </row>
    <row r="364" spans="2:2">
      <c r="B364" s="705"/>
    </row>
    <row r="365" spans="2:2">
      <c r="B365" s="705"/>
    </row>
    <row r="366" spans="2:2">
      <c r="B366" s="705"/>
    </row>
    <row r="367" spans="2:2">
      <c r="B367" s="705"/>
    </row>
    <row r="368" spans="2:2">
      <c r="B368" s="705"/>
    </row>
    <row r="369" spans="2:2">
      <c r="B369" s="705"/>
    </row>
    <row r="370" spans="2:2">
      <c r="B370" s="705"/>
    </row>
    <row r="371" spans="2:2">
      <c r="B371" s="705"/>
    </row>
    <row r="372" spans="2:2">
      <c r="B372" s="705"/>
    </row>
    <row r="373" spans="2:2">
      <c r="B373" s="705"/>
    </row>
    <row r="374" spans="2:2">
      <c r="B374" s="705"/>
    </row>
    <row r="375" spans="2:2">
      <c r="B375" s="705"/>
    </row>
    <row r="376" spans="2:2">
      <c r="B376" s="705"/>
    </row>
    <row r="377" spans="2:2">
      <c r="B377" s="705"/>
    </row>
    <row r="378" spans="2:2">
      <c r="B378" s="705"/>
    </row>
    <row r="379" spans="2:2">
      <c r="B379" s="705"/>
    </row>
    <row r="380" spans="2:2">
      <c r="B380" s="705"/>
    </row>
    <row r="381" spans="2:2">
      <c r="B381" s="705"/>
    </row>
    <row r="382" spans="2:2">
      <c r="B382" s="705"/>
    </row>
    <row r="383" spans="2:2">
      <c r="B383" s="705"/>
    </row>
    <row r="384" spans="2:2">
      <c r="B384" s="705"/>
    </row>
    <row r="385" spans="2:2">
      <c r="B385" s="705"/>
    </row>
    <row r="386" spans="2:2">
      <c r="B386" s="705"/>
    </row>
    <row r="387" spans="2:2">
      <c r="B387" s="705"/>
    </row>
    <row r="388" spans="2:2">
      <c r="B388" s="705"/>
    </row>
    <row r="389" spans="2:2">
      <c r="B389" s="705"/>
    </row>
    <row r="390" spans="2:2">
      <c r="B390" s="705"/>
    </row>
    <row r="391" spans="2:2">
      <c r="B391" s="705"/>
    </row>
    <row r="392" spans="2:2">
      <c r="B392" s="705"/>
    </row>
    <row r="393" spans="2:2">
      <c r="B393" s="705"/>
    </row>
    <row r="394" spans="2:2">
      <c r="B394" s="705"/>
    </row>
    <row r="395" spans="2:2">
      <c r="B395" s="705"/>
    </row>
    <row r="396" spans="2:2">
      <c r="B396" s="705"/>
    </row>
    <row r="397" spans="2:2">
      <c r="B397" s="705"/>
    </row>
    <row r="398" spans="2:2">
      <c r="B398" s="705"/>
    </row>
    <row r="399" spans="2:2">
      <c r="B399" s="705"/>
    </row>
    <row r="400" spans="2:2">
      <c r="B400" s="705"/>
    </row>
    <row r="401" spans="2:2">
      <c r="B401" s="705"/>
    </row>
    <row r="402" spans="2:2">
      <c r="B402" s="705"/>
    </row>
    <row r="403" spans="2:2">
      <c r="B403" s="705"/>
    </row>
    <row r="404" spans="2:2">
      <c r="B404" s="705"/>
    </row>
    <row r="405" spans="2:2">
      <c r="B405" s="705"/>
    </row>
    <row r="406" spans="2:2">
      <c r="B406" s="705"/>
    </row>
    <row r="407" spans="2:2">
      <c r="B407" s="705"/>
    </row>
    <row r="408" spans="2:2">
      <c r="B408" s="705"/>
    </row>
    <row r="409" spans="2:2">
      <c r="B409" s="705"/>
    </row>
    <row r="410" spans="2:2">
      <c r="B410" s="705"/>
    </row>
    <row r="411" spans="2:2">
      <c r="B411" s="705"/>
    </row>
    <row r="412" spans="2:2">
      <c r="B412" s="705"/>
    </row>
    <row r="413" spans="2:2">
      <c r="B413" s="705"/>
    </row>
    <row r="414" spans="2:2">
      <c r="B414" s="705"/>
    </row>
    <row r="415" spans="2:2">
      <c r="B415" s="705"/>
    </row>
    <row r="416" spans="2:2">
      <c r="B416" s="705"/>
    </row>
    <row r="417" spans="2:2">
      <c r="B417" s="705"/>
    </row>
    <row r="418" spans="2:2">
      <c r="B418" s="705"/>
    </row>
    <row r="419" spans="2:2">
      <c r="B419" s="705"/>
    </row>
    <row r="420" spans="2:2">
      <c r="B420" s="705"/>
    </row>
    <row r="421" spans="2:2">
      <c r="B421" s="705"/>
    </row>
    <row r="422" spans="2:2">
      <c r="B422" s="705"/>
    </row>
    <row r="423" spans="2:2">
      <c r="B423" s="705"/>
    </row>
    <row r="424" spans="2:2">
      <c r="B424" s="705"/>
    </row>
    <row r="425" spans="2:2">
      <c r="B425" s="705"/>
    </row>
    <row r="426" spans="2:2">
      <c r="B426" s="705"/>
    </row>
    <row r="427" spans="2:2">
      <c r="B427" s="705"/>
    </row>
    <row r="428" spans="2:2">
      <c r="B428" s="705"/>
    </row>
    <row r="429" spans="2:2">
      <c r="B429" s="705"/>
    </row>
    <row r="430" spans="2:2">
      <c r="B430" s="705"/>
    </row>
    <row r="431" spans="2:2">
      <c r="B431" s="705"/>
    </row>
    <row r="432" spans="2:2">
      <c r="B432" s="705"/>
    </row>
    <row r="433" spans="2:2">
      <c r="B433" s="705"/>
    </row>
    <row r="434" spans="2:2">
      <c r="B434" s="705"/>
    </row>
    <row r="435" spans="2:2">
      <c r="B435" s="705"/>
    </row>
    <row r="436" spans="2:2">
      <c r="B436" s="705"/>
    </row>
    <row r="437" spans="2:2">
      <c r="B437" s="705"/>
    </row>
    <row r="438" spans="2:2">
      <c r="B438" s="705"/>
    </row>
    <row r="439" spans="2:2">
      <c r="B439" s="705"/>
    </row>
    <row r="440" spans="2:2">
      <c r="B440" s="705"/>
    </row>
    <row r="441" spans="2:2">
      <c r="B441" s="705"/>
    </row>
    <row r="442" spans="2:2">
      <c r="B442" s="705"/>
    </row>
    <row r="443" spans="2:2">
      <c r="B443" s="705"/>
    </row>
    <row r="444" spans="2:2">
      <c r="B444" s="705"/>
    </row>
    <row r="445" spans="2:2">
      <c r="B445" s="705"/>
    </row>
    <row r="446" spans="2:2">
      <c r="B446" s="705"/>
    </row>
    <row r="447" spans="2:2">
      <c r="B447" s="705"/>
    </row>
    <row r="448" spans="2:2">
      <c r="B448" s="705"/>
    </row>
    <row r="449" spans="2:2">
      <c r="B449" s="705"/>
    </row>
    <row r="450" spans="2:2">
      <c r="B450" s="705"/>
    </row>
    <row r="451" spans="2:2">
      <c r="B451" s="705"/>
    </row>
    <row r="452" spans="2:2">
      <c r="B452" s="705"/>
    </row>
    <row r="453" spans="2:2">
      <c r="B453" s="705"/>
    </row>
    <row r="454" spans="2:2">
      <c r="B454" s="705"/>
    </row>
    <row r="455" spans="2:2">
      <c r="B455" s="705"/>
    </row>
    <row r="456" spans="2:2">
      <c r="B456" s="705"/>
    </row>
    <row r="457" spans="2:2">
      <c r="B457" s="705"/>
    </row>
    <row r="458" spans="2:2">
      <c r="B458" s="705"/>
    </row>
    <row r="459" spans="2:2">
      <c r="B459" s="705"/>
    </row>
    <row r="460" spans="2:2">
      <c r="B460" s="705"/>
    </row>
    <row r="461" spans="2:2">
      <c r="B461" s="705"/>
    </row>
    <row r="462" spans="2:2">
      <c r="B462" s="705"/>
    </row>
    <row r="463" spans="2:2">
      <c r="B463" s="705"/>
    </row>
    <row r="464" spans="2:2">
      <c r="B464" s="705"/>
    </row>
    <row r="465" spans="2:2">
      <c r="B465" s="705"/>
    </row>
    <row r="466" spans="2:2">
      <c r="B466" s="705"/>
    </row>
    <row r="467" spans="2:2">
      <c r="B467" s="705"/>
    </row>
    <row r="468" spans="2:2">
      <c r="B468" s="705"/>
    </row>
    <row r="469" spans="2:2">
      <c r="B469" s="705"/>
    </row>
    <row r="470" spans="2:2">
      <c r="B470" s="705"/>
    </row>
    <row r="471" spans="2:2">
      <c r="B471" s="705"/>
    </row>
    <row r="472" spans="2:2">
      <c r="B472" s="705"/>
    </row>
    <row r="473" spans="2:2">
      <c r="B473" s="705"/>
    </row>
    <row r="474" spans="2:2">
      <c r="B474" s="705"/>
    </row>
    <row r="475" spans="2:2">
      <c r="B475" s="705"/>
    </row>
    <row r="476" spans="2:2">
      <c r="B476" s="705"/>
    </row>
    <row r="477" spans="2:2">
      <c r="B477" s="705"/>
    </row>
    <row r="478" spans="2:2">
      <c r="B478" s="705"/>
    </row>
    <row r="479" spans="2:2">
      <c r="B479" s="705"/>
    </row>
    <row r="480" spans="2:2">
      <c r="B480" s="705"/>
    </row>
    <row r="481" spans="2:2">
      <c r="B481" s="705"/>
    </row>
    <row r="482" spans="2:2">
      <c r="B482" s="705"/>
    </row>
    <row r="483" spans="2:2">
      <c r="B483" s="705"/>
    </row>
    <row r="484" spans="2:2">
      <c r="B484" s="705"/>
    </row>
    <row r="485" spans="2:2">
      <c r="B485" s="705"/>
    </row>
    <row r="486" spans="2:2">
      <c r="B486" s="705"/>
    </row>
    <row r="487" spans="2:2">
      <c r="B487" s="705"/>
    </row>
    <row r="488" spans="2:2">
      <c r="B488" s="705"/>
    </row>
    <row r="489" spans="2:2">
      <c r="B489" s="705"/>
    </row>
    <row r="490" spans="2:2">
      <c r="B490" s="705"/>
    </row>
    <row r="491" spans="2:2">
      <c r="B491" s="705"/>
    </row>
    <row r="492" spans="2:2">
      <c r="B492" s="705"/>
    </row>
    <row r="493" spans="2:2">
      <c r="B493" s="705"/>
    </row>
    <row r="494" spans="2:2">
      <c r="B494" s="705"/>
    </row>
    <row r="495" spans="2:2">
      <c r="B495" s="705"/>
    </row>
    <row r="496" spans="2:2">
      <c r="B496" s="705"/>
    </row>
    <row r="497" spans="2:2">
      <c r="B497" s="705"/>
    </row>
    <row r="498" spans="2:2">
      <c r="B498" s="705"/>
    </row>
    <row r="499" spans="2:2">
      <c r="B499" s="705"/>
    </row>
    <row r="500" spans="2:2">
      <c r="B500" s="705"/>
    </row>
    <row r="501" spans="2:2">
      <c r="B501" s="705"/>
    </row>
    <row r="502" spans="2:2">
      <c r="B502" s="705"/>
    </row>
    <row r="503" spans="2:2">
      <c r="B503" s="705"/>
    </row>
    <row r="504" spans="2:2">
      <c r="B504" s="705"/>
    </row>
    <row r="505" spans="2:2">
      <c r="B505" s="705"/>
    </row>
    <row r="506" spans="2:2">
      <c r="B506" s="705"/>
    </row>
    <row r="507" spans="2:2">
      <c r="B507" s="705"/>
    </row>
    <row r="508" spans="2:2">
      <c r="B508" s="705"/>
    </row>
    <row r="509" spans="2:2">
      <c r="B509" s="705"/>
    </row>
    <row r="510" spans="2:2">
      <c r="B510" s="705"/>
    </row>
    <row r="511" spans="2:2">
      <c r="B511" s="705"/>
    </row>
    <row r="512" spans="2:2">
      <c r="B512" s="705"/>
    </row>
    <row r="513" spans="2:2">
      <c r="B513" s="705"/>
    </row>
    <row r="514" spans="2:2">
      <c r="B514" s="705"/>
    </row>
    <row r="515" spans="2:2">
      <c r="B515" s="705"/>
    </row>
    <row r="516" spans="2:2">
      <c r="B516" s="705"/>
    </row>
    <row r="517" spans="2:2">
      <c r="B517" s="705"/>
    </row>
    <row r="518" spans="2:2">
      <c r="B518" s="705"/>
    </row>
    <row r="519" spans="2:2">
      <c r="B519" s="705"/>
    </row>
    <row r="520" spans="2:2">
      <c r="B520" s="705"/>
    </row>
    <row r="521" spans="2:2">
      <c r="B521" s="705"/>
    </row>
    <row r="522" spans="2:2">
      <c r="B522" s="705"/>
    </row>
    <row r="523" spans="2:2">
      <c r="B523" s="705"/>
    </row>
    <row r="524" spans="2:2">
      <c r="B524" s="705"/>
    </row>
    <row r="525" spans="2:2">
      <c r="B525" s="705"/>
    </row>
    <row r="526" spans="2:2">
      <c r="B526" s="705"/>
    </row>
    <row r="527" spans="2:2">
      <c r="B527" s="705"/>
    </row>
    <row r="528" spans="2:2">
      <c r="B528" s="705"/>
    </row>
    <row r="529" spans="2:2">
      <c r="B529" s="705"/>
    </row>
    <row r="530" spans="2:2">
      <c r="B530" s="705"/>
    </row>
    <row r="531" spans="2:2">
      <c r="B531" s="705"/>
    </row>
    <row r="532" spans="2:2">
      <c r="B532" s="705"/>
    </row>
    <row r="533" spans="2:2">
      <c r="B533" s="705"/>
    </row>
    <row r="534" spans="2:2">
      <c r="B534" s="705"/>
    </row>
    <row r="535" spans="2:2">
      <c r="B535" s="705"/>
    </row>
    <row r="536" spans="2:2">
      <c r="B536" s="705"/>
    </row>
    <row r="537" spans="2:2">
      <c r="B537" s="705"/>
    </row>
    <row r="538" spans="2:2">
      <c r="B538" s="705"/>
    </row>
    <row r="539" spans="2:2">
      <c r="B539" s="705"/>
    </row>
    <row r="540" spans="2:2">
      <c r="B540" s="705"/>
    </row>
    <row r="541" spans="2:2">
      <c r="B541" s="705"/>
    </row>
    <row r="542" spans="2:2">
      <c r="B542" s="705"/>
    </row>
    <row r="543" spans="2:2">
      <c r="B543" s="705"/>
    </row>
    <row r="544" spans="2:2">
      <c r="B544" s="705"/>
    </row>
    <row r="545" spans="2:2">
      <c r="B545" s="705"/>
    </row>
    <row r="546" spans="2:2">
      <c r="B546" s="705"/>
    </row>
    <row r="547" spans="2:2">
      <c r="B547" s="705"/>
    </row>
    <row r="548" spans="2:2">
      <c r="B548" s="705"/>
    </row>
    <row r="549" spans="2:2">
      <c r="B549" s="705"/>
    </row>
    <row r="550" spans="2:2">
      <c r="B550" s="705"/>
    </row>
    <row r="551" spans="2:2">
      <c r="B551" s="705"/>
    </row>
    <row r="552" spans="2:2">
      <c r="B552" s="705"/>
    </row>
    <row r="553" spans="2:2">
      <c r="B553" s="705"/>
    </row>
    <row r="554" spans="2:2">
      <c r="B554" s="705"/>
    </row>
    <row r="555" spans="2:2">
      <c r="B555" s="705"/>
    </row>
    <row r="556" spans="2:2">
      <c r="B556" s="705"/>
    </row>
    <row r="557" spans="2:2">
      <c r="B557" s="705"/>
    </row>
    <row r="558" spans="2:2">
      <c r="B558" s="705"/>
    </row>
    <row r="559" spans="2:2">
      <c r="B559" s="705"/>
    </row>
    <row r="560" spans="2:2">
      <c r="B560" s="705"/>
    </row>
    <row r="561" spans="2:2">
      <c r="B561" s="705"/>
    </row>
    <row r="562" spans="2:2">
      <c r="B562" s="705"/>
    </row>
    <row r="563" spans="2:2">
      <c r="B563" s="705"/>
    </row>
    <row r="564" spans="2:2">
      <c r="B564" s="705"/>
    </row>
    <row r="565" spans="2:2">
      <c r="B565" s="705"/>
    </row>
    <row r="566" spans="2:2">
      <c r="B566" s="705"/>
    </row>
    <row r="567" spans="2:2">
      <c r="B567" s="705"/>
    </row>
    <row r="568" spans="2:2">
      <c r="B568" s="705"/>
    </row>
    <row r="569" spans="2:2">
      <c r="B569" s="705"/>
    </row>
    <row r="570" spans="2:2">
      <c r="B570" s="705"/>
    </row>
    <row r="571" spans="2:2">
      <c r="B571" s="705"/>
    </row>
    <row r="572" spans="2:2">
      <c r="B572" s="705"/>
    </row>
    <row r="573" spans="2:2">
      <c r="B573" s="705"/>
    </row>
  </sheetData>
  <mergeCells count="10">
    <mergeCell ref="D10:D11"/>
    <mergeCell ref="E10:E11"/>
    <mergeCell ref="F10:F11"/>
    <mergeCell ref="G10:G11"/>
    <mergeCell ref="H10:H11"/>
    <mergeCell ref="C2:H2"/>
    <mergeCell ref="C3:H3"/>
    <mergeCell ref="C4:H4"/>
    <mergeCell ref="C8:H8"/>
    <mergeCell ref="C9:H9"/>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27b106c2-2eb6-4f76-8712-c370ecd06fde" xsi:nil="true"/>
    <lcf76f155ced4ddcb4097134ff3c332f xmlns="c32176ac-cccf-46d9-9564-a55966a26443">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7BF2051731F90E4A81F5ABF3E3054ABB" ma:contentTypeVersion="13" ma:contentTypeDescription="Create a new document." ma:contentTypeScope="" ma:versionID="3e606ac8fe9e7ad2ebeaa2898926fdcb">
  <xsd:schema xmlns:xsd="http://www.w3.org/2001/XMLSchema" xmlns:xs="http://www.w3.org/2001/XMLSchema" xmlns:p="http://schemas.microsoft.com/office/2006/metadata/properties" xmlns:ns2="c32176ac-cccf-46d9-9564-a55966a26443" xmlns:ns3="27b106c2-2eb6-4f76-8712-c370ecd06fde" targetNamespace="http://schemas.microsoft.com/office/2006/metadata/properties" ma:root="true" ma:fieldsID="26a538cda8ccbdfabb4a70e7a81affbd" ns2:_="" ns3:_="">
    <xsd:import namespace="c32176ac-cccf-46d9-9564-a55966a26443"/>
    <xsd:import namespace="27b106c2-2eb6-4f76-8712-c370ecd06fde"/>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ObjectDetectorVersions" minOccurs="0"/>
                <xsd:element ref="ns2:MediaServiceSearchProperties" minOccurs="0"/>
                <xsd:element ref="ns2:MediaServiceDateTake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32176ac-cccf-46d9-9564-a55966a2644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c5897501-dae5-4a7c-aa0b-8da91be56153" ma:termSetId="09814cd3-568e-fe90-9814-8d621ff8fb84" ma:anchorId="fba54fb3-c3e1-fe81-a776-ca4b69148c4d" ma:open="true" ma:isKeyword="false">
      <xsd:complexType>
        <xsd:sequence>
          <xsd:element ref="pc:Terms" minOccurs="0" maxOccurs="1"/>
        </xsd:sequence>
      </xsd:complex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bjectDetectorVersions" ma:index="18" nillable="true" ma:displayName="MediaServiceObjectDetectorVersions" ma:hidden="true" ma:indexed="true" ma:internalName="MediaServiceObjectDetectorVersions" ma:readOnly="true">
      <xsd:simpleType>
        <xsd:restriction base="dms:Text"/>
      </xsd:simpleType>
    </xsd:element>
    <xsd:element name="MediaServiceSearchProperties" ma:index="19" nillable="true" ma:displayName="MediaServiceSearchProperties" ma:hidden="true" ma:internalName="MediaServiceSearchProperties" ma:readOnly="true">
      <xsd:simpleType>
        <xsd:restriction base="dms:Note"/>
      </xsd:simpleType>
    </xsd:element>
    <xsd:element name="MediaServiceDateTaken" ma:index="20" nillable="true" ma:displayName="MediaServiceDateTaken" ma:hidden="true" ma:indexed="true" ma:internalName="MediaServiceDateTake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27b106c2-2eb6-4f76-8712-c370ecd06fde"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14" nillable="true" ma:displayName="Taxonomy Catch All Column" ma:hidden="true" ma:list="{3a3062e5-6eff-4773-9c0f-40d25f097bc7}" ma:internalName="TaxCatchAll" ma:showField="CatchAllData" ma:web="27b106c2-2eb6-4f76-8712-c370ecd06fd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2224C9B-7491-4B41-9959-444C983F2DA0}">
  <ds:schemaRefs>
    <ds:schemaRef ds:uri="http://www.w3.org/XML/1998/namespace"/>
    <ds:schemaRef ds:uri="http://purl.org/dc/elements/1.1/"/>
    <ds:schemaRef ds:uri="http://schemas.microsoft.com/office/2006/metadata/properties"/>
    <ds:schemaRef ds:uri="http://schemas.microsoft.com/office/infopath/2007/PartnerControls"/>
    <ds:schemaRef ds:uri="http://schemas.microsoft.com/office/2006/documentManagement/types"/>
    <ds:schemaRef ds:uri="http://purl.org/dc/dcmitype/"/>
    <ds:schemaRef ds:uri="c32176ac-cccf-46d9-9564-a55966a26443"/>
    <ds:schemaRef ds:uri="http://schemas.openxmlformats.org/package/2006/metadata/core-properties"/>
    <ds:schemaRef ds:uri="27b106c2-2eb6-4f76-8712-c370ecd06fde"/>
    <ds:schemaRef ds:uri="http://purl.org/dc/terms/"/>
  </ds:schemaRefs>
</ds:datastoreItem>
</file>

<file path=customXml/itemProps2.xml><?xml version="1.0" encoding="utf-8"?>
<ds:datastoreItem xmlns:ds="http://schemas.openxmlformats.org/officeDocument/2006/customXml" ds:itemID="{EFA5336C-53C7-4253-8644-C4317591880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c32176ac-cccf-46d9-9564-a55966a26443"/>
    <ds:schemaRef ds:uri="27b106c2-2eb6-4f76-8712-c370ecd06fd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85E038F9-8DCA-4E36-988D-DC747E2BED93}">
  <ds:schemaRefs>
    <ds:schemaRef ds:uri="http://schemas.microsoft.com/sharepoint/v3/contenttype/forms"/>
  </ds:schemaRefs>
</ds:datastoreItem>
</file>

<file path=docMetadata/LabelInfo.xml><?xml version="1.0" encoding="utf-8"?>
<clbl:labelList xmlns:clbl="http://schemas.microsoft.com/office/2020/mipLabelMetadata">
  <clbl:label id="{b5510b9d-1611-4022-8488-41b0fd106d01}" enabled="1" method="Standard" siteId="{84c19291-14ab-4867-8582-dbea5badaa1d}"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75</vt:i4>
      </vt:variant>
      <vt:variant>
        <vt:lpstr>Rangos con nombre</vt:lpstr>
      </vt:variant>
      <vt:variant>
        <vt:i4>4</vt:i4>
      </vt:variant>
    </vt:vector>
  </HeadingPairs>
  <TitlesOfParts>
    <vt:vector size="79" baseType="lpstr">
      <vt:lpstr>Tabla 1</vt:lpstr>
      <vt:lpstr>Gráfico 1</vt:lpstr>
      <vt:lpstr>Gráfico 2</vt:lpstr>
      <vt:lpstr>Gráfico 3</vt:lpstr>
      <vt:lpstr>Gráfico 4</vt:lpstr>
      <vt:lpstr>Gráfico 5</vt:lpstr>
      <vt:lpstr>Gráfico 6</vt:lpstr>
      <vt:lpstr>Gráfico 7</vt:lpstr>
      <vt:lpstr>Gráfico 8</vt:lpstr>
      <vt:lpstr>Tabla 2</vt:lpstr>
      <vt:lpstr>Gráfico 9</vt:lpstr>
      <vt:lpstr>Gráfico 10</vt:lpstr>
      <vt:lpstr>Gráfico 11</vt:lpstr>
      <vt:lpstr>Gráfico 12</vt:lpstr>
      <vt:lpstr>Ilustración 1</vt:lpstr>
      <vt:lpstr>Tabla 3</vt:lpstr>
      <vt:lpstr>Tabla 4</vt:lpstr>
      <vt:lpstr>Tabla 5</vt:lpstr>
      <vt:lpstr>Tabla 6</vt:lpstr>
      <vt:lpstr>Tabla 7</vt:lpstr>
      <vt:lpstr>Tabla 8</vt:lpstr>
      <vt:lpstr>Tabla 9</vt:lpstr>
      <vt:lpstr>Tabla 10</vt:lpstr>
      <vt:lpstr>Gráfico 13</vt:lpstr>
      <vt:lpstr>Gráfico 14</vt:lpstr>
      <vt:lpstr>Tabla 11</vt:lpstr>
      <vt:lpstr>Gráfico 15</vt:lpstr>
      <vt:lpstr>Gráfico 16</vt:lpstr>
      <vt:lpstr>Tabla 12</vt:lpstr>
      <vt:lpstr>Mapa 1</vt:lpstr>
      <vt:lpstr>Tabla 13</vt:lpstr>
      <vt:lpstr>Tabla 14</vt:lpstr>
      <vt:lpstr>Tabla 15</vt:lpstr>
      <vt:lpstr>Tabla 16</vt:lpstr>
      <vt:lpstr>Tabla 17</vt:lpstr>
      <vt:lpstr>Tabla 18</vt:lpstr>
      <vt:lpstr>Tabla 19</vt:lpstr>
      <vt:lpstr>Tabla 20</vt:lpstr>
      <vt:lpstr>Ilustración 2</vt:lpstr>
      <vt:lpstr>Tabla 21</vt:lpstr>
      <vt:lpstr>Tabla 22</vt:lpstr>
      <vt:lpstr>Tabla 23</vt:lpstr>
      <vt:lpstr>Gráfico 17</vt:lpstr>
      <vt:lpstr>Gráfico 18</vt:lpstr>
      <vt:lpstr>Ilustración 3</vt:lpstr>
      <vt:lpstr>Tabla 24</vt:lpstr>
      <vt:lpstr>Tabla 25</vt:lpstr>
      <vt:lpstr>Tabla 26</vt:lpstr>
      <vt:lpstr>Tabla 27</vt:lpstr>
      <vt:lpstr>Tabla 28</vt:lpstr>
      <vt:lpstr>Tabla 29</vt:lpstr>
      <vt:lpstr>Tabla 30</vt:lpstr>
      <vt:lpstr>Tabla 31</vt:lpstr>
      <vt:lpstr>Tabla 32</vt:lpstr>
      <vt:lpstr>Tabla 33</vt:lpstr>
      <vt:lpstr>Tabla 34</vt:lpstr>
      <vt:lpstr>Tabla  35</vt:lpstr>
      <vt:lpstr>Tabla 36</vt:lpstr>
      <vt:lpstr>Tabla 37</vt:lpstr>
      <vt:lpstr>Tabla 38</vt:lpstr>
      <vt:lpstr>Tabla 39</vt:lpstr>
      <vt:lpstr>Tabla 40</vt:lpstr>
      <vt:lpstr>Tabla 41</vt:lpstr>
      <vt:lpstr>Tabla 42</vt:lpstr>
      <vt:lpstr>Tabla 43</vt:lpstr>
      <vt:lpstr>Tabla 44</vt:lpstr>
      <vt:lpstr>Tabla 45</vt:lpstr>
      <vt:lpstr>Anexo 1</vt:lpstr>
      <vt:lpstr>Anexo 2</vt:lpstr>
      <vt:lpstr>Anexo 3</vt:lpstr>
      <vt:lpstr>Anexo 4</vt:lpstr>
      <vt:lpstr>Anexo 5</vt:lpstr>
      <vt:lpstr>Anexo 6</vt:lpstr>
      <vt:lpstr>Anexo 7</vt:lpstr>
      <vt:lpstr>Anexo 8</vt:lpstr>
      <vt:lpstr>'Tabla 3'!_Toc108768991</vt:lpstr>
      <vt:lpstr>'Tabla 4'!_Toc108768992</vt:lpstr>
      <vt:lpstr>'Tabla 10'!_Toc141266776</vt:lpstr>
      <vt:lpstr>'Ilustración 3'!_Toc172899134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Ricardo Jose Santana Diaz</dc:creator>
  <cp:lastModifiedBy>Rafael F. Jovine Z.</cp:lastModifiedBy>
  <dcterms:created xsi:type="dcterms:W3CDTF">2015-06-05T18:17:20Z</dcterms:created>
  <dcterms:modified xsi:type="dcterms:W3CDTF">2024-07-31T19:08:58Z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0x0101007BF2051731F90E4A81F5ABF3E3054ABB</vt:lpwstr>
  </property>
  <property fmtid="{D5CDD505-2E9C-101B-9397-08002B2CF9AE}" pid="3" name="MediaServiceImageTags">
    <vt:lpwstr/>
  </property>
</Properties>
</file>